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C:\Users\Admin\Desktop\KPI HỌC SINH VÀ NỘI TRÚ\"/>
    </mc:Choice>
  </mc:AlternateContent>
  <xr:revisionPtr revIDLastSave="0" documentId="8_{FBAB312C-7B99-49D1-8F2A-8893988C73BC}" xr6:coauthVersionLast="47" xr6:coauthVersionMax="47" xr10:uidLastSave="{00000000-0000-0000-0000-000000000000}"/>
  <bookViews>
    <workbookView xWindow="-120" yWindow="-120" windowWidth="29040" windowHeight="15840" tabRatio="825" activeTab="2" xr2:uid="{00000000-000D-0000-FFFF-FFFF00000000}"/>
  </bookViews>
  <sheets>
    <sheet name="TOC_HuongDan" sheetId="1" r:id="rId1"/>
    <sheet name="nội trú nữ" sheetId="60" r:id="rId2"/>
    <sheet name="nội trú nam" sheetId="61" r:id="rId3"/>
    <sheet name="Khung_TieuChi_KPI" sheetId="2" r:id="rId4"/>
    <sheet name="NhatKy_ViPham" sheetId="3" r:id="rId5"/>
    <sheet name="TongHop_54_Lop" sheetId="58" r:id="rId6"/>
    <sheet name="ThongKe_BieuDo" sheetId="59" r:id="rId7"/>
    <sheet name="10_Toan_A" sheetId="4" r:id="rId8"/>
    <sheet name="10_Toan_B" sheetId="5" r:id="rId9"/>
    <sheet name="10_Ly_A" sheetId="6" r:id="rId10"/>
    <sheet name="10_Ly_B" sheetId="7" r:id="rId11"/>
    <sheet name="10_Hoa_A" sheetId="8" r:id="rId12"/>
    <sheet name="10_Hoa_B" sheetId="9" r:id="rId13"/>
    <sheet name="10_Sinh" sheetId="10" r:id="rId14"/>
    <sheet name="10_Tin_A" sheetId="11" r:id="rId15"/>
    <sheet name="10_Tin_B" sheetId="12" r:id="rId16"/>
    <sheet name="10_Van_A" sheetId="13" r:id="rId17"/>
    <sheet name="10_Van_B" sheetId="14" r:id="rId18"/>
    <sheet name="10_Su" sheetId="15" r:id="rId19"/>
    <sheet name="10_Dia" sheetId="16" r:id="rId20"/>
    <sheet name="10_Anh" sheetId="17" r:id="rId21"/>
    <sheet name="10_Phap" sheetId="18" r:id="rId22"/>
    <sheet name="10_Trung" sheetId="19" r:id="rId23"/>
    <sheet name="10_Han" sheetId="20" r:id="rId24"/>
    <sheet name="11_Toan_A" sheetId="21" r:id="rId25"/>
    <sheet name="11_Toan_B" sheetId="22" r:id="rId26"/>
    <sheet name="11_Toan_C" sheetId="23" r:id="rId27"/>
    <sheet name="11_Ly_A" sheetId="24" r:id="rId28"/>
    <sheet name="11_Ly_B" sheetId="25" r:id="rId29"/>
    <sheet name="11_Hoa_A" sheetId="26" r:id="rId30"/>
    <sheet name="11_Hoa_B" sheetId="27" r:id="rId31"/>
    <sheet name="11_Sinh" sheetId="28" r:id="rId32"/>
    <sheet name="11_Tin" sheetId="29" r:id="rId33"/>
    <sheet name="11_Van_A" sheetId="30" r:id="rId34"/>
    <sheet name="11_Van_B" sheetId="31" r:id="rId35"/>
    <sheet name="11_Su" sheetId="32" r:id="rId36"/>
    <sheet name="11_Dia" sheetId="33" r:id="rId37"/>
    <sheet name="11_Anh_A" sheetId="34" r:id="rId38"/>
    <sheet name="11_Anh_B" sheetId="35" r:id="rId39"/>
    <sheet name="11_Anh_C" sheetId="36" r:id="rId40"/>
    <sheet name="11_Phap" sheetId="37" r:id="rId41"/>
    <sheet name="12_Toan_A" sheetId="38" r:id="rId42"/>
    <sheet name="12_Toan_B" sheetId="39" r:id="rId43"/>
    <sheet name="12_Toan_C" sheetId="40" r:id="rId44"/>
    <sheet name="12_Ly_A" sheetId="41" r:id="rId45"/>
    <sheet name="12_Ly_B" sheetId="42" r:id="rId46"/>
    <sheet name="12_Hoa_A" sheetId="43" r:id="rId47"/>
    <sheet name="12_Hoa_B" sheetId="44" r:id="rId48"/>
    <sheet name="12_Sinh" sheetId="45" r:id="rId49"/>
    <sheet name="12_Tin" sheetId="46" r:id="rId50"/>
    <sheet name="12_Van_A" sheetId="47" r:id="rId51"/>
    <sheet name="12_Van_B" sheetId="48" r:id="rId52"/>
    <sheet name="12_Van_C" sheetId="49" r:id="rId53"/>
    <sheet name="12_Su" sheetId="50" r:id="rId54"/>
    <sheet name="12_Dia" sheetId="51" r:id="rId55"/>
    <sheet name="12_Anh_A" sheetId="52" r:id="rId56"/>
    <sheet name="12_Anh_B" sheetId="53" r:id="rId57"/>
    <sheet name="12_Anh_C" sheetId="54" r:id="rId58"/>
    <sheet name="12_Anh_D" sheetId="55" r:id="rId59"/>
    <sheet name="12_Anh_E" sheetId="56" r:id="rId60"/>
    <sheet name="12_Phap" sheetId="57" r:id="rId61"/>
  </sheets>
  <definedNames>
    <definedName name="_xlnm._FilterDatabase" localSheetId="4" hidden="1">NhatKy_ViPham!$A$4:$M$212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59" l="1"/>
  <c r="C6" i="59"/>
  <c r="C5" i="59"/>
  <c r="AZ43" i="57"/>
  <c r="AY43" i="57"/>
  <c r="AX43" i="57"/>
  <c r="AW43" i="57"/>
  <c r="AV43" i="57"/>
  <c r="AU43" i="57"/>
  <c r="AT43" i="57"/>
  <c r="AS43" i="57"/>
  <c r="AR43" i="57"/>
  <c r="AQ43" i="57"/>
  <c r="AP43" i="57"/>
  <c r="AO43" i="57"/>
  <c r="AN43" i="57"/>
  <c r="AM43" i="57"/>
  <c r="AL43" i="57"/>
  <c r="AK43" i="57"/>
  <c r="AJ43" i="57"/>
  <c r="AI43" i="57"/>
  <c r="AH43" i="57"/>
  <c r="AG43" i="57"/>
  <c r="AF43" i="57"/>
  <c r="AE43" i="57"/>
  <c r="AD43" i="57"/>
  <c r="AC43" i="57"/>
  <c r="AB43" i="57"/>
  <c r="AA43" i="57"/>
  <c r="Z43" i="57"/>
  <c r="Y43" i="57"/>
  <c r="X43" i="57"/>
  <c r="W43" i="57"/>
  <c r="V43" i="57"/>
  <c r="U43" i="57"/>
  <c r="T43" i="57"/>
  <c r="S43" i="57"/>
  <c r="R43" i="57"/>
  <c r="Q43" i="57"/>
  <c r="P43" i="57"/>
  <c r="O43" i="57"/>
  <c r="N43" i="57"/>
  <c r="M43" i="57"/>
  <c r="L43" i="57"/>
  <c r="K43" i="57"/>
  <c r="J43" i="57"/>
  <c r="I43" i="57"/>
  <c r="H43" i="57"/>
  <c r="G43" i="57"/>
  <c r="F43" i="57"/>
  <c r="AZ42" i="57"/>
  <c r="AY42" i="57"/>
  <c r="AX42" i="57"/>
  <c r="AW42" i="57"/>
  <c r="AV42" i="57"/>
  <c r="AU42" i="57"/>
  <c r="AT42" i="57"/>
  <c r="AS42" i="57"/>
  <c r="AR42" i="57"/>
  <c r="AQ42" i="57"/>
  <c r="AP42" i="57"/>
  <c r="AO42" i="57"/>
  <c r="AN42" i="57"/>
  <c r="AM42" i="57"/>
  <c r="AL42" i="57"/>
  <c r="AK42" i="57"/>
  <c r="AJ42" i="57"/>
  <c r="AI42" i="57"/>
  <c r="AH42" i="57"/>
  <c r="AG42" i="57"/>
  <c r="AF42" i="57"/>
  <c r="AE42" i="57"/>
  <c r="AD42" i="57"/>
  <c r="AC42" i="57"/>
  <c r="AB42" i="57"/>
  <c r="AA42" i="57"/>
  <c r="Z42" i="57"/>
  <c r="Y42" i="57"/>
  <c r="X42" i="57"/>
  <c r="W42" i="57"/>
  <c r="V42" i="57"/>
  <c r="U42" i="57"/>
  <c r="T42" i="57"/>
  <c r="S42" i="57"/>
  <c r="R42" i="57"/>
  <c r="Q42" i="57"/>
  <c r="P42" i="57"/>
  <c r="O42" i="57"/>
  <c r="N42" i="57"/>
  <c r="M42" i="57"/>
  <c r="L42" i="57"/>
  <c r="K42" i="57"/>
  <c r="J42" i="57"/>
  <c r="I42" i="57"/>
  <c r="H42" i="57"/>
  <c r="G42" i="57"/>
  <c r="F42" i="57"/>
  <c r="AZ41" i="57"/>
  <c r="AY41" i="57"/>
  <c r="AX41" i="57"/>
  <c r="AW41" i="57"/>
  <c r="AV41" i="57"/>
  <c r="AU41" i="57"/>
  <c r="AT41" i="57"/>
  <c r="AS41" i="57"/>
  <c r="AR41" i="57"/>
  <c r="AQ41" i="57"/>
  <c r="AP41" i="57"/>
  <c r="AO41" i="57"/>
  <c r="AN41" i="57"/>
  <c r="AM41" i="57"/>
  <c r="AL41" i="57"/>
  <c r="AK41" i="57"/>
  <c r="AJ41" i="57"/>
  <c r="AI41" i="57"/>
  <c r="AH41" i="57"/>
  <c r="AG41" i="57"/>
  <c r="AF41" i="57"/>
  <c r="AE41" i="57"/>
  <c r="AD41" i="57"/>
  <c r="AC41" i="57"/>
  <c r="AB41" i="57"/>
  <c r="AA41" i="57"/>
  <c r="Z41" i="57"/>
  <c r="Y41" i="57"/>
  <c r="X41" i="57"/>
  <c r="W41" i="57"/>
  <c r="V41" i="57"/>
  <c r="U41" i="57"/>
  <c r="T41" i="57"/>
  <c r="S41" i="57"/>
  <c r="R41" i="57"/>
  <c r="Q41" i="57"/>
  <c r="P41" i="57"/>
  <c r="O41" i="57"/>
  <c r="N41" i="57"/>
  <c r="M41" i="57"/>
  <c r="L41" i="57"/>
  <c r="K41" i="57"/>
  <c r="J41" i="57"/>
  <c r="I41" i="57"/>
  <c r="H41" i="57"/>
  <c r="G41" i="57"/>
  <c r="F41" i="57"/>
  <c r="AZ40" i="57"/>
  <c r="AY40" i="57"/>
  <c r="AX40" i="57"/>
  <c r="AW40" i="57"/>
  <c r="AV40" i="57"/>
  <c r="AU40" i="57"/>
  <c r="AT40" i="57"/>
  <c r="AS40" i="57"/>
  <c r="AR40" i="57"/>
  <c r="AQ40" i="57"/>
  <c r="AP40" i="57"/>
  <c r="AO40" i="57"/>
  <c r="AN40" i="57"/>
  <c r="AM40" i="57"/>
  <c r="AL40" i="57"/>
  <c r="AK40" i="57"/>
  <c r="AJ40" i="57"/>
  <c r="AI40" i="57"/>
  <c r="AH40" i="57"/>
  <c r="AG40" i="57"/>
  <c r="AF40" i="57"/>
  <c r="AE40" i="57"/>
  <c r="AD40" i="57"/>
  <c r="AC40" i="57"/>
  <c r="AB40" i="57"/>
  <c r="AA40" i="57"/>
  <c r="Z40" i="57"/>
  <c r="Y40" i="57"/>
  <c r="X40" i="57"/>
  <c r="W40" i="57"/>
  <c r="V40" i="57"/>
  <c r="U40" i="57"/>
  <c r="T40" i="57"/>
  <c r="S40" i="57"/>
  <c r="R40" i="57"/>
  <c r="Q40" i="57"/>
  <c r="P40" i="57"/>
  <c r="O40" i="57"/>
  <c r="N40" i="57"/>
  <c r="M40" i="57"/>
  <c r="L40" i="57"/>
  <c r="K40" i="57"/>
  <c r="J40" i="57"/>
  <c r="I40" i="57"/>
  <c r="H40" i="57"/>
  <c r="G40" i="57"/>
  <c r="F40" i="57"/>
  <c r="AZ39" i="57"/>
  <c r="AY39" i="57"/>
  <c r="AX39" i="57"/>
  <c r="AW39" i="57"/>
  <c r="AV39" i="57"/>
  <c r="AU39" i="57"/>
  <c r="AT39" i="57"/>
  <c r="AS39" i="57"/>
  <c r="AR39" i="57"/>
  <c r="AQ39" i="57"/>
  <c r="AP39" i="57"/>
  <c r="AO39" i="57"/>
  <c r="AN39" i="57"/>
  <c r="AM39" i="57"/>
  <c r="AL39" i="57"/>
  <c r="AK39" i="57"/>
  <c r="AJ39" i="57"/>
  <c r="AI39" i="57"/>
  <c r="AH39" i="57"/>
  <c r="AG39" i="57"/>
  <c r="AF39" i="57"/>
  <c r="AE39" i="57"/>
  <c r="AD39" i="57"/>
  <c r="AC39" i="57"/>
  <c r="AB39" i="57"/>
  <c r="AA39" i="57"/>
  <c r="Z39" i="57"/>
  <c r="Y39" i="57"/>
  <c r="X39" i="57"/>
  <c r="W39" i="57"/>
  <c r="V39" i="57"/>
  <c r="U39" i="57"/>
  <c r="T39" i="57"/>
  <c r="S39" i="57"/>
  <c r="R39" i="57"/>
  <c r="Q39" i="57"/>
  <c r="P39" i="57"/>
  <c r="O39" i="57"/>
  <c r="N39" i="57"/>
  <c r="M39" i="57"/>
  <c r="L39" i="57"/>
  <c r="K39" i="57"/>
  <c r="J39" i="57"/>
  <c r="I39" i="57"/>
  <c r="H39" i="57"/>
  <c r="G39" i="57"/>
  <c r="F39" i="57"/>
  <c r="AZ38" i="57"/>
  <c r="AY38" i="57"/>
  <c r="AX38" i="57"/>
  <c r="AW38" i="57"/>
  <c r="AV38" i="57"/>
  <c r="AU38" i="57"/>
  <c r="AT38" i="57"/>
  <c r="AS38" i="57"/>
  <c r="AR38" i="57"/>
  <c r="AQ38" i="57"/>
  <c r="AP38" i="57"/>
  <c r="AO38" i="57"/>
  <c r="AN38" i="57"/>
  <c r="AM38" i="57"/>
  <c r="AL38" i="57"/>
  <c r="AK38" i="57"/>
  <c r="AJ38" i="57"/>
  <c r="AI38" i="57"/>
  <c r="AH38" i="57"/>
  <c r="AG38" i="57"/>
  <c r="AF38" i="57"/>
  <c r="AE38" i="57"/>
  <c r="AD38" i="57"/>
  <c r="AC38" i="57"/>
  <c r="AB38" i="57"/>
  <c r="AA38" i="57"/>
  <c r="Z38" i="57"/>
  <c r="Y38" i="57"/>
  <c r="X38" i="57"/>
  <c r="W38" i="57"/>
  <c r="V38" i="57"/>
  <c r="U38" i="57"/>
  <c r="T38" i="57"/>
  <c r="S38" i="57"/>
  <c r="R38" i="57"/>
  <c r="Q38" i="57"/>
  <c r="P38" i="57"/>
  <c r="O38" i="57"/>
  <c r="N38" i="57"/>
  <c r="M38" i="57"/>
  <c r="L38" i="57"/>
  <c r="K38" i="57"/>
  <c r="J38" i="57"/>
  <c r="I38" i="57"/>
  <c r="H38" i="57"/>
  <c r="G38" i="57"/>
  <c r="F38" i="57"/>
  <c r="AZ37" i="57"/>
  <c r="AY37" i="57"/>
  <c r="AX37" i="57"/>
  <c r="AW37" i="57"/>
  <c r="AV37" i="57"/>
  <c r="AU37" i="57"/>
  <c r="AT37" i="57"/>
  <c r="AS37" i="57"/>
  <c r="AR37" i="57"/>
  <c r="AQ37" i="57"/>
  <c r="AP37" i="57"/>
  <c r="AO37" i="57"/>
  <c r="AN37" i="57"/>
  <c r="AM37" i="57"/>
  <c r="AL37" i="57"/>
  <c r="AK37" i="57"/>
  <c r="AJ37" i="57"/>
  <c r="AI37" i="57"/>
  <c r="AH37" i="57"/>
  <c r="AG37" i="57"/>
  <c r="AF37" i="57"/>
  <c r="AE37" i="57"/>
  <c r="AD37" i="57"/>
  <c r="AC37" i="57"/>
  <c r="AB37" i="57"/>
  <c r="AA37" i="57"/>
  <c r="Z37" i="57"/>
  <c r="Y37" i="57"/>
  <c r="X37" i="57"/>
  <c r="W37" i="57"/>
  <c r="V37" i="57"/>
  <c r="U37" i="57"/>
  <c r="T37" i="57"/>
  <c r="S37" i="57"/>
  <c r="R37" i="57"/>
  <c r="Q37" i="57"/>
  <c r="P37" i="57"/>
  <c r="O37" i="57"/>
  <c r="N37" i="57"/>
  <c r="M37" i="57"/>
  <c r="L37" i="57"/>
  <c r="K37" i="57"/>
  <c r="J37" i="57"/>
  <c r="I37" i="57"/>
  <c r="H37" i="57"/>
  <c r="G37" i="57"/>
  <c r="F37" i="57"/>
  <c r="AZ36" i="57"/>
  <c r="AY36" i="57"/>
  <c r="AX36" i="57"/>
  <c r="AW36" i="57"/>
  <c r="AV36" i="57"/>
  <c r="AU36" i="57"/>
  <c r="AT36" i="57"/>
  <c r="AS36" i="57"/>
  <c r="AR36" i="57"/>
  <c r="AQ36" i="57"/>
  <c r="AP36" i="57"/>
  <c r="AO36" i="57"/>
  <c r="AN36" i="57"/>
  <c r="AM36" i="57"/>
  <c r="AL36" i="57"/>
  <c r="AK36" i="57"/>
  <c r="AJ36" i="57"/>
  <c r="AI36" i="57"/>
  <c r="AH36" i="57"/>
  <c r="AG36" i="57"/>
  <c r="AF36" i="57"/>
  <c r="AE36" i="57"/>
  <c r="AD36" i="57"/>
  <c r="AC36" i="57"/>
  <c r="AB36" i="57"/>
  <c r="AA36" i="57"/>
  <c r="Z36" i="57"/>
  <c r="Y36" i="57"/>
  <c r="X36" i="57"/>
  <c r="W36" i="57"/>
  <c r="V36" i="57"/>
  <c r="U36" i="57"/>
  <c r="T36" i="57"/>
  <c r="S36" i="57"/>
  <c r="R36" i="57"/>
  <c r="Q36" i="57"/>
  <c r="P36" i="57"/>
  <c r="O36" i="57"/>
  <c r="N36" i="57"/>
  <c r="M36" i="57"/>
  <c r="L36" i="57"/>
  <c r="K36" i="57"/>
  <c r="J36" i="57"/>
  <c r="I36" i="57"/>
  <c r="H36" i="57"/>
  <c r="G36" i="57"/>
  <c r="F36" i="57"/>
  <c r="AZ35" i="57"/>
  <c r="AY35" i="57"/>
  <c r="AX35" i="57"/>
  <c r="AW35" i="57"/>
  <c r="AV35" i="57"/>
  <c r="AU35" i="57"/>
  <c r="AT35" i="57"/>
  <c r="AS35" i="57"/>
  <c r="AR35" i="57"/>
  <c r="AQ35" i="57"/>
  <c r="AP35" i="57"/>
  <c r="AO35" i="57"/>
  <c r="AN35" i="57"/>
  <c r="AM35" i="57"/>
  <c r="AL35" i="57"/>
  <c r="AK35" i="57"/>
  <c r="AJ35" i="57"/>
  <c r="AI35" i="57"/>
  <c r="AH35" i="57"/>
  <c r="AG35" i="57"/>
  <c r="AF35" i="57"/>
  <c r="AE35" i="57"/>
  <c r="AD35" i="57"/>
  <c r="AC35" i="57"/>
  <c r="AB35" i="57"/>
  <c r="AA35" i="57"/>
  <c r="Z35" i="57"/>
  <c r="Y35" i="57"/>
  <c r="X35" i="57"/>
  <c r="W35" i="57"/>
  <c r="V35" i="57"/>
  <c r="U35" i="57"/>
  <c r="T35" i="57"/>
  <c r="S35" i="57"/>
  <c r="R35" i="57"/>
  <c r="Q35" i="57"/>
  <c r="P35" i="57"/>
  <c r="O35" i="57"/>
  <c r="N35" i="57"/>
  <c r="M35" i="57"/>
  <c r="L35" i="57"/>
  <c r="K35" i="57"/>
  <c r="J35" i="57"/>
  <c r="I35" i="57"/>
  <c r="H35" i="57"/>
  <c r="G35" i="57"/>
  <c r="F35" i="57"/>
  <c r="AZ34" i="57"/>
  <c r="AY34" i="57"/>
  <c r="AX34" i="57"/>
  <c r="AW34" i="57"/>
  <c r="AV34" i="57"/>
  <c r="AU34" i="57"/>
  <c r="AT34" i="57"/>
  <c r="AS34" i="57"/>
  <c r="AR34" i="57"/>
  <c r="AQ34" i="57"/>
  <c r="AP34" i="57"/>
  <c r="AO34" i="57"/>
  <c r="AN34" i="57"/>
  <c r="AM34" i="57"/>
  <c r="AL34" i="57"/>
  <c r="AK34" i="57"/>
  <c r="AJ34" i="57"/>
  <c r="AI34" i="57"/>
  <c r="AH34" i="57"/>
  <c r="AG34" i="57"/>
  <c r="AF34" i="57"/>
  <c r="AE34" i="57"/>
  <c r="AD34" i="57"/>
  <c r="AC34" i="57"/>
  <c r="AB34" i="57"/>
  <c r="AA34" i="57"/>
  <c r="Z34" i="57"/>
  <c r="Y34" i="57"/>
  <c r="X34" i="57"/>
  <c r="W34" i="57"/>
  <c r="V34" i="57"/>
  <c r="U34" i="57"/>
  <c r="T34" i="57"/>
  <c r="S34" i="57"/>
  <c r="R34" i="57"/>
  <c r="Q34" i="57"/>
  <c r="P34" i="57"/>
  <c r="O34" i="57"/>
  <c r="N34" i="57"/>
  <c r="M34" i="57"/>
  <c r="L34" i="57"/>
  <c r="K34" i="57"/>
  <c r="J34" i="57"/>
  <c r="I34" i="57"/>
  <c r="H34" i="57"/>
  <c r="G34" i="57"/>
  <c r="F34" i="57"/>
  <c r="AZ33" i="57"/>
  <c r="AY33" i="57"/>
  <c r="AX33" i="57"/>
  <c r="AW33" i="57"/>
  <c r="AV33" i="57"/>
  <c r="AU33" i="57"/>
  <c r="AT33" i="57"/>
  <c r="AS33" i="57"/>
  <c r="AR33" i="57"/>
  <c r="AQ33" i="57"/>
  <c r="AP33" i="57"/>
  <c r="AO33" i="57"/>
  <c r="AN33" i="57"/>
  <c r="AM33" i="57"/>
  <c r="AL33" i="57"/>
  <c r="AK33" i="57"/>
  <c r="AJ33" i="57"/>
  <c r="AI33" i="57"/>
  <c r="AH33" i="57"/>
  <c r="AG33" i="57"/>
  <c r="AF33" i="57"/>
  <c r="AE33" i="57"/>
  <c r="AD33" i="57"/>
  <c r="AC33" i="57"/>
  <c r="AB33" i="57"/>
  <c r="AA33" i="57"/>
  <c r="Z33" i="57"/>
  <c r="Y33" i="57"/>
  <c r="X33" i="57"/>
  <c r="W33" i="57"/>
  <c r="V33" i="57"/>
  <c r="U33" i="57"/>
  <c r="T33" i="57"/>
  <c r="S33" i="57"/>
  <c r="R33" i="57"/>
  <c r="Q33" i="57"/>
  <c r="P33" i="57"/>
  <c r="O33" i="57"/>
  <c r="N33" i="57"/>
  <c r="M33" i="57"/>
  <c r="L33" i="57"/>
  <c r="K33" i="57"/>
  <c r="J33" i="57"/>
  <c r="I33" i="57"/>
  <c r="H33" i="57"/>
  <c r="G33" i="57"/>
  <c r="F33" i="57"/>
  <c r="AZ32" i="57"/>
  <c r="AY32" i="57"/>
  <c r="AX32" i="57"/>
  <c r="AW32" i="57"/>
  <c r="AV32" i="57"/>
  <c r="AU32" i="57"/>
  <c r="AT32" i="57"/>
  <c r="AS32" i="57"/>
  <c r="AR32" i="57"/>
  <c r="AQ32" i="57"/>
  <c r="AP32" i="57"/>
  <c r="AO32" i="57"/>
  <c r="AN32" i="57"/>
  <c r="AM32" i="57"/>
  <c r="AL32" i="57"/>
  <c r="AK32" i="57"/>
  <c r="AJ32" i="57"/>
  <c r="AI32" i="57"/>
  <c r="AH32" i="57"/>
  <c r="AG32" i="57"/>
  <c r="AF32" i="57"/>
  <c r="AE32" i="57"/>
  <c r="AD32" i="57"/>
  <c r="AC32" i="57"/>
  <c r="AB32" i="57"/>
  <c r="AA32" i="57"/>
  <c r="Z32" i="57"/>
  <c r="Y32" i="57"/>
  <c r="X32" i="57"/>
  <c r="W32" i="57"/>
  <c r="V32" i="57"/>
  <c r="U32" i="57"/>
  <c r="T32" i="57"/>
  <c r="S32" i="57"/>
  <c r="R32" i="57"/>
  <c r="Q32" i="57"/>
  <c r="P32" i="57"/>
  <c r="O32" i="57"/>
  <c r="N32" i="57"/>
  <c r="M32" i="57"/>
  <c r="L32" i="57"/>
  <c r="K32" i="57"/>
  <c r="J32" i="57"/>
  <c r="I32" i="57"/>
  <c r="H32" i="57"/>
  <c r="G32" i="57"/>
  <c r="F32" i="57"/>
  <c r="AZ31" i="57"/>
  <c r="AY31" i="57"/>
  <c r="AX31" i="57"/>
  <c r="AW31" i="57"/>
  <c r="AV31" i="57"/>
  <c r="AU31" i="57"/>
  <c r="AT31" i="57"/>
  <c r="AS31" i="57"/>
  <c r="AR31" i="57"/>
  <c r="AQ31" i="57"/>
  <c r="AP31" i="57"/>
  <c r="AO31" i="57"/>
  <c r="AN31" i="57"/>
  <c r="AM31" i="57"/>
  <c r="AL31" i="57"/>
  <c r="AK31" i="57"/>
  <c r="AJ31" i="57"/>
  <c r="AI31" i="57"/>
  <c r="AH31" i="57"/>
  <c r="AG31" i="57"/>
  <c r="AF31" i="57"/>
  <c r="AE31" i="57"/>
  <c r="AD31" i="57"/>
  <c r="AC31" i="57"/>
  <c r="AB31" i="57"/>
  <c r="AA31" i="57"/>
  <c r="Z31" i="57"/>
  <c r="Y31" i="57"/>
  <c r="X31" i="57"/>
  <c r="W31" i="57"/>
  <c r="V31" i="57"/>
  <c r="U31" i="57"/>
  <c r="T31" i="57"/>
  <c r="S31" i="57"/>
  <c r="R31" i="57"/>
  <c r="Q31" i="57"/>
  <c r="P31" i="57"/>
  <c r="O31" i="57"/>
  <c r="N31" i="57"/>
  <c r="M31" i="57"/>
  <c r="L31" i="57"/>
  <c r="K31" i="57"/>
  <c r="J31" i="57"/>
  <c r="I31" i="57"/>
  <c r="H31" i="57"/>
  <c r="G31" i="57"/>
  <c r="F31" i="57"/>
  <c r="AZ30" i="57"/>
  <c r="AY30" i="57"/>
  <c r="AX30" i="57"/>
  <c r="AW30" i="57"/>
  <c r="AV30" i="57"/>
  <c r="AU30" i="57"/>
  <c r="AT30" i="57"/>
  <c r="AS30" i="57"/>
  <c r="AR30" i="57"/>
  <c r="AQ30" i="57"/>
  <c r="AP30" i="57"/>
  <c r="AO30" i="57"/>
  <c r="AN30" i="57"/>
  <c r="AM30" i="57"/>
  <c r="AL30" i="57"/>
  <c r="AK30" i="57"/>
  <c r="AJ30" i="57"/>
  <c r="AI30" i="57"/>
  <c r="AH30" i="57"/>
  <c r="AG30" i="57"/>
  <c r="AF30" i="57"/>
  <c r="AE30" i="57"/>
  <c r="AD30" i="57"/>
  <c r="AC30" i="57"/>
  <c r="AB30" i="57"/>
  <c r="AA30" i="57"/>
  <c r="Z30" i="57"/>
  <c r="Y30" i="57"/>
  <c r="X30" i="57"/>
  <c r="W30" i="57"/>
  <c r="V30" i="57"/>
  <c r="U30" i="57"/>
  <c r="T30" i="57"/>
  <c r="S30" i="57"/>
  <c r="R30" i="57"/>
  <c r="Q30" i="57"/>
  <c r="P30" i="57"/>
  <c r="O30" i="57"/>
  <c r="N30" i="57"/>
  <c r="M30" i="57"/>
  <c r="L30" i="57"/>
  <c r="K30" i="57"/>
  <c r="J30" i="57"/>
  <c r="I30" i="57"/>
  <c r="H30" i="57"/>
  <c r="G30" i="57"/>
  <c r="F30" i="57"/>
  <c r="AZ29" i="57"/>
  <c r="AY29" i="57"/>
  <c r="AX29" i="57"/>
  <c r="AW29" i="57"/>
  <c r="AV29" i="57"/>
  <c r="AU29" i="57"/>
  <c r="AT29" i="57"/>
  <c r="AS29" i="57"/>
  <c r="AR29" i="57"/>
  <c r="AQ29" i="57"/>
  <c r="AP29" i="57"/>
  <c r="AO29" i="57"/>
  <c r="AN29" i="57"/>
  <c r="AM29" i="57"/>
  <c r="AL29" i="57"/>
  <c r="AK29" i="57"/>
  <c r="AJ29" i="57"/>
  <c r="AI29" i="57"/>
  <c r="AH29" i="57"/>
  <c r="AG29" i="57"/>
  <c r="AF29" i="57"/>
  <c r="AE29" i="57"/>
  <c r="AD29" i="57"/>
  <c r="AC29" i="57"/>
  <c r="AB29" i="57"/>
  <c r="AA29" i="57"/>
  <c r="Z29" i="57"/>
  <c r="Y29" i="57"/>
  <c r="X29" i="57"/>
  <c r="W29" i="57"/>
  <c r="V29" i="57"/>
  <c r="U29" i="57"/>
  <c r="T29" i="57"/>
  <c r="S29" i="57"/>
  <c r="R29" i="57"/>
  <c r="Q29" i="57"/>
  <c r="P29" i="57"/>
  <c r="O29" i="57"/>
  <c r="N29" i="57"/>
  <c r="M29" i="57"/>
  <c r="L29" i="57"/>
  <c r="K29" i="57"/>
  <c r="J29" i="57"/>
  <c r="I29" i="57"/>
  <c r="H29" i="57"/>
  <c r="G29" i="57"/>
  <c r="F29" i="57"/>
  <c r="AZ28" i="57"/>
  <c r="AY28" i="57"/>
  <c r="AX28" i="57"/>
  <c r="AW28" i="57"/>
  <c r="AV28" i="57"/>
  <c r="AU28" i="57"/>
  <c r="AT28" i="57"/>
  <c r="AS28" i="57"/>
  <c r="AR28" i="57"/>
  <c r="AQ28" i="57"/>
  <c r="AP28" i="57"/>
  <c r="AO28" i="57"/>
  <c r="AN28" i="57"/>
  <c r="AM28" i="57"/>
  <c r="AL28" i="57"/>
  <c r="AK28" i="57"/>
  <c r="AJ28" i="57"/>
  <c r="AI28" i="57"/>
  <c r="AH28" i="57"/>
  <c r="AG28" i="57"/>
  <c r="AF28" i="57"/>
  <c r="AE28" i="57"/>
  <c r="AD28" i="57"/>
  <c r="AC28" i="57"/>
  <c r="AB28" i="57"/>
  <c r="AA28" i="57"/>
  <c r="Z28" i="57"/>
  <c r="Y28" i="57"/>
  <c r="X28" i="57"/>
  <c r="W28" i="57"/>
  <c r="V28" i="57"/>
  <c r="U28" i="57"/>
  <c r="T28" i="57"/>
  <c r="S28" i="57"/>
  <c r="R28" i="57"/>
  <c r="Q28" i="57"/>
  <c r="P28" i="57"/>
  <c r="O28" i="57"/>
  <c r="N28" i="57"/>
  <c r="M28" i="57"/>
  <c r="L28" i="57"/>
  <c r="K28" i="57"/>
  <c r="J28" i="57"/>
  <c r="I28" i="57"/>
  <c r="H28" i="57"/>
  <c r="G28" i="57"/>
  <c r="F28" i="57"/>
  <c r="AZ27" i="57"/>
  <c r="AY27" i="57"/>
  <c r="AX27" i="57"/>
  <c r="AW27" i="57"/>
  <c r="AV27" i="57"/>
  <c r="AU27" i="57"/>
  <c r="AT27" i="57"/>
  <c r="AS27" i="57"/>
  <c r="AR27" i="57"/>
  <c r="AQ27" i="57"/>
  <c r="AP27" i="57"/>
  <c r="AO27" i="57"/>
  <c r="AN27" i="57"/>
  <c r="AM27" i="57"/>
  <c r="AL27" i="57"/>
  <c r="AK27" i="57"/>
  <c r="AJ27" i="57"/>
  <c r="AI27" i="57"/>
  <c r="AH27" i="57"/>
  <c r="AG27" i="57"/>
  <c r="AF27" i="57"/>
  <c r="AE27" i="57"/>
  <c r="AD27" i="57"/>
  <c r="AC27" i="57"/>
  <c r="AB27" i="57"/>
  <c r="AA27" i="57"/>
  <c r="Z27" i="57"/>
  <c r="Y27" i="57"/>
  <c r="X27" i="57"/>
  <c r="W27" i="57"/>
  <c r="V27" i="57"/>
  <c r="U27" i="57"/>
  <c r="T27" i="57"/>
  <c r="S27" i="57"/>
  <c r="R27" i="57"/>
  <c r="Q27" i="57"/>
  <c r="P27" i="57"/>
  <c r="O27" i="57"/>
  <c r="N27" i="57"/>
  <c r="M27" i="57"/>
  <c r="L27" i="57"/>
  <c r="K27" i="57"/>
  <c r="J27" i="57"/>
  <c r="I27" i="57"/>
  <c r="H27" i="57"/>
  <c r="G27" i="57"/>
  <c r="F27" i="57"/>
  <c r="AZ26" i="57"/>
  <c r="AY26" i="57"/>
  <c r="AX26" i="57"/>
  <c r="AW26" i="57"/>
  <c r="AV26" i="57"/>
  <c r="AU26" i="57"/>
  <c r="AT26" i="57"/>
  <c r="AS26" i="57"/>
  <c r="AR26" i="57"/>
  <c r="AQ26" i="57"/>
  <c r="AP26" i="57"/>
  <c r="AO26" i="57"/>
  <c r="AN26" i="57"/>
  <c r="AM26" i="57"/>
  <c r="AL26" i="57"/>
  <c r="AK26" i="57"/>
  <c r="AJ26" i="57"/>
  <c r="AI26" i="57"/>
  <c r="AH26" i="57"/>
  <c r="AG26" i="57"/>
  <c r="AF26" i="57"/>
  <c r="AE26" i="57"/>
  <c r="AD26" i="57"/>
  <c r="AC26" i="57"/>
  <c r="AB26" i="57"/>
  <c r="AA26" i="57"/>
  <c r="Z26" i="57"/>
  <c r="Y26" i="57"/>
  <c r="X26" i="57"/>
  <c r="W26" i="57"/>
  <c r="V26" i="57"/>
  <c r="U26" i="57"/>
  <c r="T26" i="57"/>
  <c r="S26" i="57"/>
  <c r="R26" i="57"/>
  <c r="Q26" i="57"/>
  <c r="P26" i="57"/>
  <c r="O26" i="57"/>
  <c r="N26" i="57"/>
  <c r="M26" i="57"/>
  <c r="L26" i="57"/>
  <c r="K26" i="57"/>
  <c r="J26" i="57"/>
  <c r="I26" i="57"/>
  <c r="H26" i="57"/>
  <c r="G26" i="57"/>
  <c r="F26" i="57"/>
  <c r="AZ25" i="57"/>
  <c r="AY25" i="57"/>
  <c r="AX25" i="57"/>
  <c r="AW25" i="57"/>
  <c r="AV25" i="57"/>
  <c r="AU25" i="57"/>
  <c r="AT25" i="57"/>
  <c r="AS25" i="57"/>
  <c r="AR25" i="57"/>
  <c r="AQ25" i="57"/>
  <c r="AP25" i="57"/>
  <c r="AO25" i="57"/>
  <c r="AN25" i="57"/>
  <c r="AM25" i="57"/>
  <c r="AL25" i="57"/>
  <c r="AK25" i="57"/>
  <c r="AJ25" i="57"/>
  <c r="AI25" i="57"/>
  <c r="AH25" i="57"/>
  <c r="AG25" i="57"/>
  <c r="AF25" i="57"/>
  <c r="AE25" i="57"/>
  <c r="AD25" i="57"/>
  <c r="AC25" i="57"/>
  <c r="AB25" i="57"/>
  <c r="AA25" i="57"/>
  <c r="Z25" i="57"/>
  <c r="Y25" i="57"/>
  <c r="X25" i="57"/>
  <c r="W25" i="57"/>
  <c r="V25" i="57"/>
  <c r="U25" i="57"/>
  <c r="T25" i="57"/>
  <c r="S25" i="57"/>
  <c r="R25" i="57"/>
  <c r="Q25" i="57"/>
  <c r="P25" i="57"/>
  <c r="O25" i="57"/>
  <c r="N25" i="57"/>
  <c r="M25" i="57"/>
  <c r="L25" i="57"/>
  <c r="K25" i="57"/>
  <c r="J25" i="57"/>
  <c r="I25" i="57"/>
  <c r="H25" i="57"/>
  <c r="G25" i="57"/>
  <c r="F25" i="57"/>
  <c r="AZ24" i="57"/>
  <c r="AY24" i="57"/>
  <c r="AX24" i="57"/>
  <c r="AW24" i="57"/>
  <c r="AV24" i="57"/>
  <c r="AU24" i="57"/>
  <c r="AT24" i="57"/>
  <c r="AS24" i="57"/>
  <c r="AR24" i="57"/>
  <c r="AQ24" i="57"/>
  <c r="AP24" i="57"/>
  <c r="AO24" i="57"/>
  <c r="AN24" i="57"/>
  <c r="AM24" i="57"/>
  <c r="AL24" i="57"/>
  <c r="AK24" i="57"/>
  <c r="AJ24" i="57"/>
  <c r="AI24" i="57"/>
  <c r="AH24" i="57"/>
  <c r="AG24" i="57"/>
  <c r="AF24" i="57"/>
  <c r="AE24" i="57"/>
  <c r="AD24" i="57"/>
  <c r="AC24" i="57"/>
  <c r="AB24" i="57"/>
  <c r="AA24" i="57"/>
  <c r="Z24" i="57"/>
  <c r="Y24" i="57"/>
  <c r="X24" i="57"/>
  <c r="W24" i="57"/>
  <c r="V24" i="57"/>
  <c r="U24" i="57"/>
  <c r="T24" i="57"/>
  <c r="S24" i="57"/>
  <c r="R24" i="57"/>
  <c r="Q24" i="57"/>
  <c r="P24" i="57"/>
  <c r="O24" i="57"/>
  <c r="N24" i="57"/>
  <c r="M24" i="57"/>
  <c r="L24" i="57"/>
  <c r="K24" i="57"/>
  <c r="J24" i="57"/>
  <c r="I24" i="57"/>
  <c r="H24" i="57"/>
  <c r="G24" i="57"/>
  <c r="F24" i="57"/>
  <c r="AZ23" i="57"/>
  <c r="AY23" i="57"/>
  <c r="AX23" i="57"/>
  <c r="AW23" i="57"/>
  <c r="AV23" i="57"/>
  <c r="AU23" i="57"/>
  <c r="AT23" i="57"/>
  <c r="AS23" i="57"/>
  <c r="AR23" i="57"/>
  <c r="AQ23" i="57"/>
  <c r="AP23" i="57"/>
  <c r="AO23" i="57"/>
  <c r="AN23" i="57"/>
  <c r="AM23" i="57"/>
  <c r="AL23" i="57"/>
  <c r="AK23" i="57"/>
  <c r="AJ23" i="57"/>
  <c r="AI23" i="57"/>
  <c r="AH23" i="57"/>
  <c r="AG23" i="57"/>
  <c r="AF23" i="57"/>
  <c r="AE23" i="57"/>
  <c r="AD23" i="57"/>
  <c r="AC23" i="57"/>
  <c r="AB23" i="57"/>
  <c r="AA23" i="57"/>
  <c r="Z23" i="57"/>
  <c r="Y23" i="57"/>
  <c r="X23" i="57"/>
  <c r="W23" i="57"/>
  <c r="V23" i="57"/>
  <c r="U23" i="57"/>
  <c r="T23" i="57"/>
  <c r="S23" i="57"/>
  <c r="R23" i="57"/>
  <c r="Q23" i="57"/>
  <c r="P23" i="57"/>
  <c r="O23" i="57"/>
  <c r="N23" i="57"/>
  <c r="M23" i="57"/>
  <c r="L23" i="57"/>
  <c r="K23" i="57"/>
  <c r="J23" i="57"/>
  <c r="I23" i="57"/>
  <c r="H23" i="57"/>
  <c r="G23" i="57"/>
  <c r="F23" i="57"/>
  <c r="AZ22" i="57"/>
  <c r="AY22" i="57"/>
  <c r="AX22" i="57"/>
  <c r="AW22" i="57"/>
  <c r="AV22" i="57"/>
  <c r="AU22" i="57"/>
  <c r="AT22" i="57"/>
  <c r="AS22" i="57"/>
  <c r="AR22" i="57"/>
  <c r="AQ22" i="57"/>
  <c r="AP22" i="57"/>
  <c r="AO22" i="57"/>
  <c r="AN22" i="57"/>
  <c r="AM22" i="57"/>
  <c r="AL22" i="57"/>
  <c r="AK22" i="57"/>
  <c r="AJ22" i="57"/>
  <c r="AI22" i="57"/>
  <c r="AH22" i="57"/>
  <c r="AG22" i="57"/>
  <c r="AF22" i="57"/>
  <c r="AE22" i="57"/>
  <c r="AD22" i="57"/>
  <c r="AC22" i="57"/>
  <c r="AB22" i="57"/>
  <c r="AA22" i="57"/>
  <c r="Z22" i="57"/>
  <c r="Y22" i="57"/>
  <c r="X22" i="57"/>
  <c r="W22" i="57"/>
  <c r="V22" i="57"/>
  <c r="U22" i="57"/>
  <c r="T22" i="57"/>
  <c r="S22" i="57"/>
  <c r="R22" i="57"/>
  <c r="Q22" i="57"/>
  <c r="P22" i="57"/>
  <c r="O22" i="57"/>
  <c r="N22" i="57"/>
  <c r="M22" i="57"/>
  <c r="L22" i="57"/>
  <c r="K22" i="57"/>
  <c r="J22" i="57"/>
  <c r="I22" i="57"/>
  <c r="H22" i="57"/>
  <c r="G22" i="57"/>
  <c r="F22" i="57"/>
  <c r="AZ21" i="57"/>
  <c r="AY21" i="57"/>
  <c r="AX21" i="57"/>
  <c r="AW21" i="57"/>
  <c r="AV21" i="57"/>
  <c r="AU21" i="57"/>
  <c r="AT21" i="57"/>
  <c r="AS21" i="57"/>
  <c r="AR21" i="57"/>
  <c r="AQ21" i="57"/>
  <c r="AP21" i="57"/>
  <c r="AO21" i="57"/>
  <c r="AN21" i="57"/>
  <c r="AM21" i="57"/>
  <c r="AL21" i="57"/>
  <c r="AK21" i="57"/>
  <c r="AJ21" i="57"/>
  <c r="AI21" i="57"/>
  <c r="AH21" i="57"/>
  <c r="AG21" i="57"/>
  <c r="AF21" i="57"/>
  <c r="AE21" i="57"/>
  <c r="AD21" i="57"/>
  <c r="AC21" i="57"/>
  <c r="AB21" i="57"/>
  <c r="AA21" i="57"/>
  <c r="Z21" i="57"/>
  <c r="Y21" i="57"/>
  <c r="X21" i="57"/>
  <c r="W21" i="57"/>
  <c r="V21" i="57"/>
  <c r="U21" i="57"/>
  <c r="T21" i="57"/>
  <c r="S21" i="57"/>
  <c r="R21" i="57"/>
  <c r="Q21" i="57"/>
  <c r="P21" i="57"/>
  <c r="O21" i="57"/>
  <c r="N21" i="57"/>
  <c r="M21" i="57"/>
  <c r="L21" i="57"/>
  <c r="K21" i="57"/>
  <c r="J21" i="57"/>
  <c r="I21" i="57"/>
  <c r="H21" i="57"/>
  <c r="G21" i="57"/>
  <c r="F21" i="57"/>
  <c r="AZ20" i="57"/>
  <c r="AY20" i="57"/>
  <c r="AX20" i="57"/>
  <c r="AW20" i="57"/>
  <c r="AV20" i="57"/>
  <c r="AU20" i="57"/>
  <c r="AT20" i="57"/>
  <c r="AS20" i="57"/>
  <c r="AR20" i="57"/>
  <c r="AQ20" i="57"/>
  <c r="AP20" i="57"/>
  <c r="AO20" i="57"/>
  <c r="AN20" i="57"/>
  <c r="AM20" i="57"/>
  <c r="AL20" i="57"/>
  <c r="AK20" i="57"/>
  <c r="AJ20" i="57"/>
  <c r="AI20" i="57"/>
  <c r="AH20" i="57"/>
  <c r="AG20" i="57"/>
  <c r="AF20" i="57"/>
  <c r="AE20" i="57"/>
  <c r="AD20" i="57"/>
  <c r="AC20" i="57"/>
  <c r="AB20" i="57"/>
  <c r="AA20" i="57"/>
  <c r="Z20" i="57"/>
  <c r="Y20" i="57"/>
  <c r="X20" i="57"/>
  <c r="W20" i="57"/>
  <c r="V20" i="57"/>
  <c r="U20" i="57"/>
  <c r="T20" i="57"/>
  <c r="S20" i="57"/>
  <c r="R20" i="57"/>
  <c r="Q20" i="57"/>
  <c r="P20" i="57"/>
  <c r="O20" i="57"/>
  <c r="N20" i="57"/>
  <c r="M20" i="57"/>
  <c r="L20" i="57"/>
  <c r="K20" i="57"/>
  <c r="J20" i="57"/>
  <c r="I20" i="57"/>
  <c r="H20" i="57"/>
  <c r="G20" i="57"/>
  <c r="F20" i="57"/>
  <c r="AZ19" i="57"/>
  <c r="AY19" i="57"/>
  <c r="AX19" i="57"/>
  <c r="AW19" i="57"/>
  <c r="AV19" i="57"/>
  <c r="AU19" i="57"/>
  <c r="AT19" i="57"/>
  <c r="AS19" i="57"/>
  <c r="AR19" i="57"/>
  <c r="AQ19" i="57"/>
  <c r="AP19" i="57"/>
  <c r="AO19" i="57"/>
  <c r="AN19" i="57"/>
  <c r="AM19" i="57"/>
  <c r="AL19" i="57"/>
  <c r="AK19" i="57"/>
  <c r="AJ19" i="57"/>
  <c r="AI19" i="57"/>
  <c r="AH19" i="57"/>
  <c r="AG19" i="57"/>
  <c r="AF19" i="57"/>
  <c r="AE19" i="57"/>
  <c r="AD19" i="57"/>
  <c r="AC19" i="57"/>
  <c r="AB19" i="57"/>
  <c r="AA19" i="57"/>
  <c r="Z19" i="57"/>
  <c r="Y19" i="57"/>
  <c r="X19" i="57"/>
  <c r="W19" i="57"/>
  <c r="V19" i="57"/>
  <c r="U19" i="57"/>
  <c r="T19" i="57"/>
  <c r="S19" i="57"/>
  <c r="R19" i="57"/>
  <c r="Q19" i="57"/>
  <c r="P19" i="57"/>
  <c r="O19" i="57"/>
  <c r="N19" i="57"/>
  <c r="M19" i="57"/>
  <c r="L19" i="57"/>
  <c r="K19" i="57"/>
  <c r="J19" i="57"/>
  <c r="I19" i="57"/>
  <c r="H19" i="57"/>
  <c r="G19" i="57"/>
  <c r="F19" i="57"/>
  <c r="AZ18" i="57"/>
  <c r="AY18" i="57"/>
  <c r="AX18" i="57"/>
  <c r="AW18" i="57"/>
  <c r="AV18" i="57"/>
  <c r="AU18" i="57"/>
  <c r="AT18" i="57"/>
  <c r="AS18" i="57"/>
  <c r="AR18" i="57"/>
  <c r="AQ18" i="57"/>
  <c r="AP18" i="57"/>
  <c r="AO18" i="57"/>
  <c r="AN18" i="57"/>
  <c r="AM18" i="57"/>
  <c r="AL18" i="57"/>
  <c r="AK18" i="57"/>
  <c r="AJ18" i="57"/>
  <c r="AI18" i="57"/>
  <c r="AH18" i="57"/>
  <c r="AG18" i="57"/>
  <c r="AF18" i="57"/>
  <c r="AE18" i="57"/>
  <c r="AD18" i="57"/>
  <c r="AC18" i="57"/>
  <c r="AB18" i="57"/>
  <c r="AA18" i="57"/>
  <c r="Z18" i="57"/>
  <c r="Y18" i="57"/>
  <c r="X18" i="57"/>
  <c r="W18" i="57"/>
  <c r="V18" i="57"/>
  <c r="U18" i="57"/>
  <c r="T18" i="57"/>
  <c r="S18" i="57"/>
  <c r="R18" i="57"/>
  <c r="Q18" i="57"/>
  <c r="P18" i="57"/>
  <c r="O18" i="57"/>
  <c r="N18" i="57"/>
  <c r="M18" i="57"/>
  <c r="L18" i="57"/>
  <c r="K18" i="57"/>
  <c r="J18" i="57"/>
  <c r="I18" i="57"/>
  <c r="H18" i="57"/>
  <c r="G18" i="57"/>
  <c r="F18" i="57"/>
  <c r="AZ17" i="57"/>
  <c r="AY17" i="57"/>
  <c r="AX17" i="57"/>
  <c r="AW17" i="57"/>
  <c r="AV17" i="57"/>
  <c r="AU17" i="57"/>
  <c r="AT17" i="57"/>
  <c r="AS17" i="57"/>
  <c r="AR17" i="57"/>
  <c r="AQ17" i="57"/>
  <c r="AP17" i="57"/>
  <c r="AO17" i="57"/>
  <c r="AN17" i="57"/>
  <c r="AM17" i="57"/>
  <c r="AL17" i="57"/>
  <c r="AK17" i="57"/>
  <c r="AJ17" i="57"/>
  <c r="AI17" i="57"/>
  <c r="AH17" i="57"/>
  <c r="AG17" i="57"/>
  <c r="AF17" i="57"/>
  <c r="AE17" i="57"/>
  <c r="AD17" i="57"/>
  <c r="AC17" i="57"/>
  <c r="AB17" i="57"/>
  <c r="AA17" i="57"/>
  <c r="Z17" i="57"/>
  <c r="Y17" i="57"/>
  <c r="X17" i="57"/>
  <c r="W17" i="57"/>
  <c r="V17" i="57"/>
  <c r="U17" i="57"/>
  <c r="T17" i="57"/>
  <c r="S17" i="57"/>
  <c r="R17" i="57"/>
  <c r="Q17" i="57"/>
  <c r="P17" i="57"/>
  <c r="O17" i="57"/>
  <c r="N17" i="57"/>
  <c r="M17" i="57"/>
  <c r="L17" i="57"/>
  <c r="K17" i="57"/>
  <c r="J17" i="57"/>
  <c r="I17" i="57"/>
  <c r="H17" i="57"/>
  <c r="G17" i="57"/>
  <c r="F17" i="57"/>
  <c r="AZ16" i="57"/>
  <c r="AY16" i="57"/>
  <c r="AX16" i="57"/>
  <c r="AW16" i="57"/>
  <c r="AV16" i="57"/>
  <c r="AU16" i="57"/>
  <c r="AT16" i="57"/>
  <c r="AS16" i="57"/>
  <c r="AR16" i="57"/>
  <c r="AQ16" i="57"/>
  <c r="AP16" i="57"/>
  <c r="AO16" i="57"/>
  <c r="AN16" i="57"/>
  <c r="AM16" i="57"/>
  <c r="AL16" i="57"/>
  <c r="AK16" i="57"/>
  <c r="AJ16" i="57"/>
  <c r="AI16" i="57"/>
  <c r="AH16" i="57"/>
  <c r="AG16" i="57"/>
  <c r="AF16" i="57"/>
  <c r="AE16" i="57"/>
  <c r="AD16" i="57"/>
  <c r="AC16" i="57"/>
  <c r="AB16" i="57"/>
  <c r="AA16" i="57"/>
  <c r="Z16" i="57"/>
  <c r="Y16" i="57"/>
  <c r="X16" i="57"/>
  <c r="W16" i="57"/>
  <c r="V16" i="57"/>
  <c r="U16" i="57"/>
  <c r="T16" i="57"/>
  <c r="S16" i="57"/>
  <c r="R16" i="57"/>
  <c r="Q16" i="57"/>
  <c r="P16" i="57"/>
  <c r="O16" i="57"/>
  <c r="N16" i="57"/>
  <c r="M16" i="57"/>
  <c r="L16" i="57"/>
  <c r="K16" i="57"/>
  <c r="J16" i="57"/>
  <c r="I16" i="57"/>
  <c r="H16" i="57"/>
  <c r="G16" i="57"/>
  <c r="F16" i="57"/>
  <c r="AZ15" i="57"/>
  <c r="AY15" i="57"/>
  <c r="AX15" i="57"/>
  <c r="AW15" i="57"/>
  <c r="AV15" i="57"/>
  <c r="AU15" i="57"/>
  <c r="AT15" i="57"/>
  <c r="AS15" i="57"/>
  <c r="AR15" i="57"/>
  <c r="AQ15" i="57"/>
  <c r="AP15" i="57"/>
  <c r="AO15" i="57"/>
  <c r="AN15" i="57"/>
  <c r="AM15" i="57"/>
  <c r="AL15" i="57"/>
  <c r="AK15" i="57"/>
  <c r="AJ15" i="57"/>
  <c r="AI15" i="57"/>
  <c r="AH15" i="57"/>
  <c r="AG15" i="57"/>
  <c r="AF15" i="57"/>
  <c r="AE15" i="57"/>
  <c r="AD15" i="57"/>
  <c r="AC15" i="57"/>
  <c r="AB15" i="57"/>
  <c r="AA15" i="57"/>
  <c r="Z15" i="57"/>
  <c r="Y15" i="57"/>
  <c r="X15" i="57"/>
  <c r="W15" i="57"/>
  <c r="V15" i="57"/>
  <c r="U15" i="57"/>
  <c r="T15" i="57"/>
  <c r="S15" i="57"/>
  <c r="R15" i="57"/>
  <c r="Q15" i="57"/>
  <c r="P15" i="57"/>
  <c r="O15" i="57"/>
  <c r="N15" i="57"/>
  <c r="M15" i="57"/>
  <c r="L15" i="57"/>
  <c r="K15" i="57"/>
  <c r="J15" i="57"/>
  <c r="I15" i="57"/>
  <c r="H15" i="57"/>
  <c r="G15" i="57"/>
  <c r="F15" i="57"/>
  <c r="AZ14" i="57"/>
  <c r="AY14" i="57"/>
  <c r="AX14" i="57"/>
  <c r="AW14" i="57"/>
  <c r="AV14" i="57"/>
  <c r="AU14" i="57"/>
  <c r="AT14" i="57"/>
  <c r="AS14" i="57"/>
  <c r="AR14" i="57"/>
  <c r="AQ14" i="57"/>
  <c r="AP14" i="57"/>
  <c r="AO14" i="57"/>
  <c r="AN14" i="57"/>
  <c r="AM14" i="57"/>
  <c r="AL14" i="57"/>
  <c r="AK14" i="57"/>
  <c r="AJ14" i="57"/>
  <c r="AI14" i="57"/>
  <c r="AH14" i="57"/>
  <c r="AG14" i="57"/>
  <c r="AF14" i="57"/>
  <c r="AE14" i="57"/>
  <c r="AD14" i="57"/>
  <c r="AC14" i="57"/>
  <c r="AB14" i="57"/>
  <c r="AA14" i="57"/>
  <c r="Z14" i="57"/>
  <c r="Y14" i="57"/>
  <c r="X14" i="57"/>
  <c r="W14" i="57"/>
  <c r="V14" i="57"/>
  <c r="U14" i="57"/>
  <c r="T14" i="57"/>
  <c r="S14" i="57"/>
  <c r="R14" i="57"/>
  <c r="Q14" i="57"/>
  <c r="P14" i="57"/>
  <c r="O14" i="57"/>
  <c r="N14" i="57"/>
  <c r="M14" i="57"/>
  <c r="L14" i="57"/>
  <c r="K14" i="57"/>
  <c r="J14" i="57"/>
  <c r="I14" i="57"/>
  <c r="H14" i="57"/>
  <c r="G14" i="57"/>
  <c r="F14" i="57"/>
  <c r="AZ13" i="57"/>
  <c r="AY13" i="57"/>
  <c r="AX13" i="57"/>
  <c r="AW13" i="57"/>
  <c r="AV13" i="57"/>
  <c r="AU13" i="57"/>
  <c r="AT13" i="57"/>
  <c r="AS13" i="57"/>
  <c r="AR13" i="57"/>
  <c r="AQ13" i="57"/>
  <c r="AP13" i="57"/>
  <c r="AO13" i="57"/>
  <c r="AN13" i="57"/>
  <c r="AM13" i="57"/>
  <c r="AL13" i="57"/>
  <c r="AK13" i="57"/>
  <c r="AJ13" i="57"/>
  <c r="AI13" i="57"/>
  <c r="AH13" i="57"/>
  <c r="AG13" i="57"/>
  <c r="AF13" i="57"/>
  <c r="AE13" i="57"/>
  <c r="AD13" i="57"/>
  <c r="AC13" i="57"/>
  <c r="AB13" i="57"/>
  <c r="AA13" i="57"/>
  <c r="Z13" i="57"/>
  <c r="Y13" i="57"/>
  <c r="X13" i="57"/>
  <c r="W13" i="57"/>
  <c r="V13" i="57"/>
  <c r="U13" i="57"/>
  <c r="T13" i="57"/>
  <c r="S13" i="57"/>
  <c r="R13" i="57"/>
  <c r="Q13" i="57"/>
  <c r="P13" i="57"/>
  <c r="O13" i="57"/>
  <c r="N13" i="57"/>
  <c r="M13" i="57"/>
  <c r="L13" i="57"/>
  <c r="K13" i="57"/>
  <c r="J13" i="57"/>
  <c r="I13" i="57"/>
  <c r="H13" i="57"/>
  <c r="G13" i="57"/>
  <c r="F13" i="57"/>
  <c r="AZ12" i="57"/>
  <c r="AY12" i="57"/>
  <c r="AX12" i="57"/>
  <c r="AW12" i="57"/>
  <c r="AV12" i="57"/>
  <c r="AU12" i="57"/>
  <c r="AT12" i="57"/>
  <c r="AS12" i="57"/>
  <c r="AR12" i="57"/>
  <c r="AQ12" i="57"/>
  <c r="AP12" i="57"/>
  <c r="AO12" i="57"/>
  <c r="AN12" i="57"/>
  <c r="AM12" i="57"/>
  <c r="AL12" i="57"/>
  <c r="AK12" i="57"/>
  <c r="AJ12" i="57"/>
  <c r="AI12" i="57"/>
  <c r="AH12" i="57"/>
  <c r="AG12" i="57"/>
  <c r="AF12" i="57"/>
  <c r="AE12" i="57"/>
  <c r="AD12" i="57"/>
  <c r="AC12" i="57"/>
  <c r="AB12" i="57"/>
  <c r="AA12" i="57"/>
  <c r="Z12" i="57"/>
  <c r="Y12" i="57"/>
  <c r="X12" i="57"/>
  <c r="W12" i="57"/>
  <c r="V12" i="57"/>
  <c r="U12" i="57"/>
  <c r="T12" i="57"/>
  <c r="S12" i="57"/>
  <c r="R12" i="57"/>
  <c r="Q12" i="57"/>
  <c r="P12" i="57"/>
  <c r="O12" i="57"/>
  <c r="N12" i="57"/>
  <c r="M12" i="57"/>
  <c r="L12" i="57"/>
  <c r="K12" i="57"/>
  <c r="J12" i="57"/>
  <c r="I12" i="57"/>
  <c r="H12" i="57"/>
  <c r="G12" i="57"/>
  <c r="F12" i="57"/>
  <c r="AZ11" i="57"/>
  <c r="AY11" i="57"/>
  <c r="AX11" i="57"/>
  <c r="AW11" i="57"/>
  <c r="AV11" i="57"/>
  <c r="AU11" i="57"/>
  <c r="AT11" i="57"/>
  <c r="AS11" i="57"/>
  <c r="AR11" i="57"/>
  <c r="AQ11" i="57"/>
  <c r="AP11" i="57"/>
  <c r="AO11" i="57"/>
  <c r="AN11" i="57"/>
  <c r="AM11" i="57"/>
  <c r="AL11" i="57"/>
  <c r="AK11" i="57"/>
  <c r="AJ11" i="57"/>
  <c r="AI11" i="57"/>
  <c r="AH11" i="57"/>
  <c r="AG11" i="57"/>
  <c r="AF11" i="57"/>
  <c r="AE11" i="57"/>
  <c r="AD11" i="57"/>
  <c r="AC11" i="57"/>
  <c r="AB11" i="57"/>
  <c r="AA11" i="57"/>
  <c r="Z11" i="57"/>
  <c r="Y11" i="57"/>
  <c r="X11" i="57"/>
  <c r="W11" i="57"/>
  <c r="V11" i="57"/>
  <c r="U11" i="57"/>
  <c r="T11" i="57"/>
  <c r="S11" i="57"/>
  <c r="R11" i="57"/>
  <c r="Q11" i="57"/>
  <c r="P11" i="57"/>
  <c r="O11" i="57"/>
  <c r="N11" i="57"/>
  <c r="M11" i="57"/>
  <c r="L11" i="57"/>
  <c r="K11" i="57"/>
  <c r="J11" i="57"/>
  <c r="I11" i="57"/>
  <c r="H11" i="57"/>
  <c r="G11" i="57"/>
  <c r="F11" i="57"/>
  <c r="AZ10" i="57"/>
  <c r="AY10" i="57"/>
  <c r="AX10" i="57"/>
  <c r="AW10" i="57"/>
  <c r="AV10" i="57"/>
  <c r="AU10" i="57"/>
  <c r="AT10" i="57"/>
  <c r="AS10" i="57"/>
  <c r="AR10" i="57"/>
  <c r="AQ10" i="57"/>
  <c r="AP10" i="57"/>
  <c r="AO10" i="57"/>
  <c r="AN10" i="57"/>
  <c r="AM10" i="57"/>
  <c r="AL10" i="57"/>
  <c r="AK10" i="57"/>
  <c r="AJ10" i="57"/>
  <c r="AI10" i="57"/>
  <c r="AH10" i="57"/>
  <c r="AG10" i="57"/>
  <c r="AF10" i="57"/>
  <c r="AE10" i="57"/>
  <c r="AD10" i="57"/>
  <c r="AC10" i="57"/>
  <c r="AB10" i="57"/>
  <c r="AA10" i="57"/>
  <c r="Z10" i="57"/>
  <c r="Y10" i="57"/>
  <c r="X10" i="57"/>
  <c r="W10" i="57"/>
  <c r="V10" i="57"/>
  <c r="U10" i="57"/>
  <c r="T10" i="57"/>
  <c r="S10" i="57"/>
  <c r="R10" i="57"/>
  <c r="Q10" i="57"/>
  <c r="P10" i="57"/>
  <c r="O10" i="57"/>
  <c r="N10" i="57"/>
  <c r="M10" i="57"/>
  <c r="L10" i="57"/>
  <c r="K10" i="57"/>
  <c r="J10" i="57"/>
  <c r="I10" i="57"/>
  <c r="H10" i="57"/>
  <c r="G10" i="57"/>
  <c r="F10" i="57"/>
  <c r="AZ9" i="57"/>
  <c r="AY9" i="57"/>
  <c r="AX9" i="57"/>
  <c r="AW9" i="57"/>
  <c r="AV9" i="57"/>
  <c r="AU9" i="57"/>
  <c r="AT9" i="57"/>
  <c r="AS9" i="57"/>
  <c r="AR9" i="57"/>
  <c r="AQ9" i="57"/>
  <c r="AP9" i="57"/>
  <c r="AO9" i="57"/>
  <c r="AN9" i="57"/>
  <c r="AM9" i="57"/>
  <c r="AL9" i="57"/>
  <c r="AK9" i="57"/>
  <c r="AJ9" i="57"/>
  <c r="AI9" i="57"/>
  <c r="AH9" i="57"/>
  <c r="AG9" i="57"/>
  <c r="AF9" i="57"/>
  <c r="AE9" i="57"/>
  <c r="AD9" i="57"/>
  <c r="AC9" i="57"/>
  <c r="AB9" i="57"/>
  <c r="AA9" i="57"/>
  <c r="Z9" i="57"/>
  <c r="Y9" i="57"/>
  <c r="X9" i="57"/>
  <c r="W9" i="57"/>
  <c r="V9" i="57"/>
  <c r="U9" i="57"/>
  <c r="T9" i="57"/>
  <c r="S9" i="57"/>
  <c r="R9" i="57"/>
  <c r="Q9" i="57"/>
  <c r="P9" i="57"/>
  <c r="O9" i="57"/>
  <c r="N9" i="57"/>
  <c r="M9" i="57"/>
  <c r="L9" i="57"/>
  <c r="K9" i="57"/>
  <c r="J9" i="57"/>
  <c r="I9" i="57"/>
  <c r="H9" i="57"/>
  <c r="G9" i="57"/>
  <c r="F9" i="57"/>
  <c r="A5" i="57"/>
  <c r="F58" i="58" s="1"/>
  <c r="AZ42" i="56"/>
  <c r="AY42" i="56"/>
  <c r="AX42" i="56"/>
  <c r="AW42" i="56"/>
  <c r="AV42" i="56"/>
  <c r="AU42" i="56"/>
  <c r="AT42" i="56"/>
  <c r="AS42" i="56"/>
  <c r="AR42" i="56"/>
  <c r="AQ42" i="56"/>
  <c r="AP42" i="56"/>
  <c r="AO42" i="56"/>
  <c r="AN42" i="56"/>
  <c r="AM42" i="56"/>
  <c r="AL42" i="56"/>
  <c r="AK42" i="56"/>
  <c r="AJ42" i="56"/>
  <c r="AI42" i="56"/>
  <c r="AH42" i="56"/>
  <c r="AG42" i="56"/>
  <c r="AF42" i="56"/>
  <c r="AE42" i="56"/>
  <c r="AD42" i="56"/>
  <c r="AC42" i="56"/>
  <c r="AB42" i="56"/>
  <c r="AA42" i="56"/>
  <c r="Z42" i="56"/>
  <c r="Y42" i="56"/>
  <c r="X42" i="56"/>
  <c r="W42" i="56"/>
  <c r="V42" i="56"/>
  <c r="U42" i="56"/>
  <c r="T42" i="56"/>
  <c r="S42" i="56"/>
  <c r="R42" i="56"/>
  <c r="Q42" i="56"/>
  <c r="P42" i="56"/>
  <c r="O42" i="56"/>
  <c r="N42" i="56"/>
  <c r="M42" i="56"/>
  <c r="L42" i="56"/>
  <c r="K42" i="56"/>
  <c r="J42" i="56"/>
  <c r="I42" i="56"/>
  <c r="H42" i="56"/>
  <c r="G42" i="56"/>
  <c r="F42" i="56"/>
  <c r="AZ41" i="56"/>
  <c r="AY41" i="56"/>
  <c r="AX41" i="56"/>
  <c r="AW41" i="56"/>
  <c r="AV41" i="56"/>
  <c r="AU41" i="56"/>
  <c r="AT41" i="56"/>
  <c r="AS41" i="56"/>
  <c r="AR41" i="56"/>
  <c r="AQ41" i="56"/>
  <c r="AP41" i="56"/>
  <c r="AO41" i="56"/>
  <c r="AN41" i="56"/>
  <c r="AM41" i="56"/>
  <c r="AL41" i="56"/>
  <c r="AK41" i="56"/>
  <c r="AJ41" i="56"/>
  <c r="AI41" i="56"/>
  <c r="AH41" i="56"/>
  <c r="AG41" i="56"/>
  <c r="AF41" i="56"/>
  <c r="AE41" i="56"/>
  <c r="AD41" i="56"/>
  <c r="AC41" i="56"/>
  <c r="AB41" i="56"/>
  <c r="AA41" i="56"/>
  <c r="Z41" i="56"/>
  <c r="Y41" i="56"/>
  <c r="X41" i="56"/>
  <c r="W41" i="56"/>
  <c r="V41" i="56"/>
  <c r="U41" i="56"/>
  <c r="T41" i="56"/>
  <c r="S41" i="56"/>
  <c r="R41" i="56"/>
  <c r="Q41" i="56"/>
  <c r="P41" i="56"/>
  <c r="O41" i="56"/>
  <c r="N41" i="56"/>
  <c r="M41" i="56"/>
  <c r="L41" i="56"/>
  <c r="K41" i="56"/>
  <c r="J41" i="56"/>
  <c r="I41" i="56"/>
  <c r="H41" i="56"/>
  <c r="G41" i="56"/>
  <c r="F41" i="56"/>
  <c r="AZ40" i="56"/>
  <c r="AY40" i="56"/>
  <c r="AX40" i="56"/>
  <c r="AW40" i="56"/>
  <c r="AV40" i="56"/>
  <c r="AU40" i="56"/>
  <c r="AT40" i="56"/>
  <c r="AS40" i="56"/>
  <c r="AR40" i="56"/>
  <c r="AQ40" i="56"/>
  <c r="AP40" i="56"/>
  <c r="AO40" i="56"/>
  <c r="AN40" i="56"/>
  <c r="AM40" i="56"/>
  <c r="AL40" i="56"/>
  <c r="AK40" i="56"/>
  <c r="AJ40" i="56"/>
  <c r="AI40" i="56"/>
  <c r="AH40" i="56"/>
  <c r="AG40" i="56"/>
  <c r="AF40" i="56"/>
  <c r="AE40" i="56"/>
  <c r="AD40" i="56"/>
  <c r="AC40" i="56"/>
  <c r="AB40" i="56"/>
  <c r="AA40" i="56"/>
  <c r="Z40" i="56"/>
  <c r="Y40" i="56"/>
  <c r="X40" i="56"/>
  <c r="W40" i="56"/>
  <c r="V40" i="56"/>
  <c r="U40" i="56"/>
  <c r="T40" i="56"/>
  <c r="S40" i="56"/>
  <c r="R40" i="56"/>
  <c r="Q40" i="56"/>
  <c r="P40" i="56"/>
  <c r="O40" i="56"/>
  <c r="N40" i="56"/>
  <c r="M40" i="56"/>
  <c r="L40" i="56"/>
  <c r="K40" i="56"/>
  <c r="J40" i="56"/>
  <c r="I40" i="56"/>
  <c r="H40" i="56"/>
  <c r="G40" i="56"/>
  <c r="F40" i="56"/>
  <c r="AZ39" i="56"/>
  <c r="AY39" i="56"/>
  <c r="AX39" i="56"/>
  <c r="AW39" i="56"/>
  <c r="AV39" i="56"/>
  <c r="AU39" i="56"/>
  <c r="AT39" i="56"/>
  <c r="AS39" i="56"/>
  <c r="AR39" i="56"/>
  <c r="AQ39" i="56"/>
  <c r="AP39" i="56"/>
  <c r="AO39" i="56"/>
  <c r="AN39" i="56"/>
  <c r="AM39" i="56"/>
  <c r="AL39" i="56"/>
  <c r="AK39" i="56"/>
  <c r="AJ39" i="56"/>
  <c r="AI39" i="56"/>
  <c r="AH39" i="56"/>
  <c r="AG39" i="56"/>
  <c r="AF39" i="56"/>
  <c r="AE39" i="56"/>
  <c r="AD39" i="56"/>
  <c r="AC39" i="56"/>
  <c r="AB39" i="56"/>
  <c r="AA39" i="56"/>
  <c r="Z39" i="56"/>
  <c r="Y39" i="56"/>
  <c r="X39" i="56"/>
  <c r="W39" i="56"/>
  <c r="V39" i="56"/>
  <c r="U39" i="56"/>
  <c r="T39" i="56"/>
  <c r="S39" i="56"/>
  <c r="R39" i="56"/>
  <c r="Q39" i="56"/>
  <c r="P39" i="56"/>
  <c r="O39" i="56"/>
  <c r="N39" i="56"/>
  <c r="M39" i="56"/>
  <c r="L39" i="56"/>
  <c r="K39" i="56"/>
  <c r="J39" i="56"/>
  <c r="I39" i="56"/>
  <c r="H39" i="56"/>
  <c r="G39" i="56"/>
  <c r="F39" i="56"/>
  <c r="AZ38" i="56"/>
  <c r="AY38" i="56"/>
  <c r="AX38" i="56"/>
  <c r="AW38" i="56"/>
  <c r="AV38" i="56"/>
  <c r="AU38" i="56"/>
  <c r="AT38" i="56"/>
  <c r="AS38" i="56"/>
  <c r="AR38" i="56"/>
  <c r="AQ38" i="56"/>
  <c r="AP38" i="56"/>
  <c r="AO38" i="56"/>
  <c r="AN38" i="56"/>
  <c r="AM38" i="56"/>
  <c r="AL38" i="56"/>
  <c r="AK38" i="56"/>
  <c r="AJ38" i="56"/>
  <c r="AI38" i="56"/>
  <c r="AH38" i="56"/>
  <c r="AG38" i="56"/>
  <c r="AF38" i="56"/>
  <c r="AE38" i="56"/>
  <c r="AD38" i="56"/>
  <c r="AC38" i="56"/>
  <c r="AB38" i="56"/>
  <c r="AA38" i="56"/>
  <c r="Z38" i="56"/>
  <c r="Y38" i="56"/>
  <c r="X38" i="56"/>
  <c r="W38" i="56"/>
  <c r="V38" i="56"/>
  <c r="U38" i="56"/>
  <c r="T38" i="56"/>
  <c r="S38" i="56"/>
  <c r="R38" i="56"/>
  <c r="Q38" i="56"/>
  <c r="P38" i="56"/>
  <c r="O38" i="56"/>
  <c r="N38" i="56"/>
  <c r="M38" i="56"/>
  <c r="L38" i="56"/>
  <c r="K38" i="56"/>
  <c r="J38" i="56"/>
  <c r="I38" i="56"/>
  <c r="H38" i="56"/>
  <c r="G38" i="56"/>
  <c r="F38" i="56"/>
  <c r="AZ37" i="56"/>
  <c r="AY37" i="56"/>
  <c r="AX37" i="56"/>
  <c r="AW37" i="56"/>
  <c r="AV37" i="56"/>
  <c r="AU37" i="56"/>
  <c r="AT37" i="56"/>
  <c r="AS37" i="56"/>
  <c r="AR37" i="56"/>
  <c r="AQ37" i="56"/>
  <c r="AP37" i="56"/>
  <c r="AO37" i="56"/>
  <c r="AN37" i="56"/>
  <c r="AM37" i="56"/>
  <c r="AL37" i="56"/>
  <c r="AK37" i="56"/>
  <c r="AJ37" i="56"/>
  <c r="AI37" i="56"/>
  <c r="AH37" i="56"/>
  <c r="AG37" i="56"/>
  <c r="AF37" i="56"/>
  <c r="AE37" i="56"/>
  <c r="AD37" i="56"/>
  <c r="AC37" i="56"/>
  <c r="AB37" i="56"/>
  <c r="AA37" i="56"/>
  <c r="Z37" i="56"/>
  <c r="Y37" i="56"/>
  <c r="X37" i="56"/>
  <c r="W37" i="56"/>
  <c r="V37" i="56"/>
  <c r="U37" i="56"/>
  <c r="T37" i="56"/>
  <c r="S37" i="56"/>
  <c r="R37" i="56"/>
  <c r="Q37" i="56"/>
  <c r="P37" i="56"/>
  <c r="O37" i="56"/>
  <c r="N37" i="56"/>
  <c r="M37" i="56"/>
  <c r="L37" i="56"/>
  <c r="K37" i="56"/>
  <c r="J37" i="56"/>
  <c r="I37" i="56"/>
  <c r="H37" i="56"/>
  <c r="G37" i="56"/>
  <c r="F37" i="56"/>
  <c r="AZ36" i="56"/>
  <c r="AY36" i="56"/>
  <c r="AX36" i="56"/>
  <c r="AW36" i="56"/>
  <c r="AV36" i="56"/>
  <c r="AU36" i="56"/>
  <c r="AT36" i="56"/>
  <c r="AS36" i="56"/>
  <c r="AR36" i="56"/>
  <c r="AQ36" i="56"/>
  <c r="AP36" i="56"/>
  <c r="AO36" i="56"/>
  <c r="AN36" i="56"/>
  <c r="AM36" i="56"/>
  <c r="AL36" i="56"/>
  <c r="AK36" i="56"/>
  <c r="AJ36" i="56"/>
  <c r="AI36" i="56"/>
  <c r="AH36" i="56"/>
  <c r="AG36" i="56"/>
  <c r="AF36" i="56"/>
  <c r="AE36" i="56"/>
  <c r="AD36" i="56"/>
  <c r="AC36" i="56"/>
  <c r="AB36" i="56"/>
  <c r="AA36" i="56"/>
  <c r="Z36" i="56"/>
  <c r="Y36" i="56"/>
  <c r="X36" i="56"/>
  <c r="W36" i="56"/>
  <c r="V36" i="56"/>
  <c r="U36" i="56"/>
  <c r="T36" i="56"/>
  <c r="S36" i="56"/>
  <c r="R36" i="56"/>
  <c r="Q36" i="56"/>
  <c r="P36" i="56"/>
  <c r="O36" i="56"/>
  <c r="N36" i="56"/>
  <c r="M36" i="56"/>
  <c r="L36" i="56"/>
  <c r="K36" i="56"/>
  <c r="J36" i="56"/>
  <c r="I36" i="56"/>
  <c r="H36" i="56"/>
  <c r="G36" i="56"/>
  <c r="F36" i="56"/>
  <c r="AZ35" i="56"/>
  <c r="AY35" i="56"/>
  <c r="AX35" i="56"/>
  <c r="AW35" i="56"/>
  <c r="AV35" i="56"/>
  <c r="AU35" i="56"/>
  <c r="AT35" i="56"/>
  <c r="AS35" i="56"/>
  <c r="AR35" i="56"/>
  <c r="AQ35" i="56"/>
  <c r="AP35" i="56"/>
  <c r="AO35" i="56"/>
  <c r="AN35" i="56"/>
  <c r="AM35" i="56"/>
  <c r="AL35" i="56"/>
  <c r="AK35" i="56"/>
  <c r="AJ35" i="56"/>
  <c r="AI35" i="56"/>
  <c r="AH35" i="56"/>
  <c r="AG35" i="56"/>
  <c r="AF35" i="56"/>
  <c r="AE35" i="56"/>
  <c r="AD35" i="56"/>
  <c r="AC35" i="56"/>
  <c r="AB35" i="56"/>
  <c r="AA35" i="56"/>
  <c r="Z35" i="56"/>
  <c r="Y35" i="56"/>
  <c r="X35" i="56"/>
  <c r="W35" i="56"/>
  <c r="V35" i="56"/>
  <c r="U35" i="56"/>
  <c r="T35" i="56"/>
  <c r="S35" i="56"/>
  <c r="R35" i="56"/>
  <c r="Q35" i="56"/>
  <c r="P35" i="56"/>
  <c r="O35" i="56"/>
  <c r="N35" i="56"/>
  <c r="M35" i="56"/>
  <c r="L35" i="56"/>
  <c r="K35" i="56"/>
  <c r="J35" i="56"/>
  <c r="I35" i="56"/>
  <c r="H35" i="56"/>
  <c r="G35" i="56"/>
  <c r="F35" i="56"/>
  <c r="AZ34" i="56"/>
  <c r="AY34" i="56"/>
  <c r="AX34" i="56"/>
  <c r="AW34" i="56"/>
  <c r="AV34" i="56"/>
  <c r="AU34" i="56"/>
  <c r="AT34" i="56"/>
  <c r="AS34" i="56"/>
  <c r="AR34" i="56"/>
  <c r="AQ34" i="56"/>
  <c r="AP34" i="56"/>
  <c r="AO34" i="56"/>
  <c r="AN34" i="56"/>
  <c r="AM34" i="56"/>
  <c r="AL34" i="56"/>
  <c r="AK34" i="56"/>
  <c r="AJ34" i="56"/>
  <c r="AI34" i="56"/>
  <c r="AH34" i="56"/>
  <c r="AG34" i="56"/>
  <c r="AF34" i="56"/>
  <c r="AE34" i="56"/>
  <c r="AD34" i="56"/>
  <c r="AC34" i="56"/>
  <c r="AB34" i="56"/>
  <c r="AA34" i="56"/>
  <c r="Z34" i="56"/>
  <c r="Y34" i="56"/>
  <c r="X34" i="56"/>
  <c r="W34" i="56"/>
  <c r="V34" i="56"/>
  <c r="U34" i="56"/>
  <c r="T34" i="56"/>
  <c r="S34" i="56"/>
  <c r="R34" i="56"/>
  <c r="Q34" i="56"/>
  <c r="P34" i="56"/>
  <c r="O34" i="56"/>
  <c r="N34" i="56"/>
  <c r="M34" i="56"/>
  <c r="L34" i="56"/>
  <c r="K34" i="56"/>
  <c r="J34" i="56"/>
  <c r="I34" i="56"/>
  <c r="H34" i="56"/>
  <c r="G34" i="56"/>
  <c r="F34" i="56"/>
  <c r="AZ33" i="56"/>
  <c r="AY33" i="56"/>
  <c r="AX33" i="56"/>
  <c r="AW33" i="56"/>
  <c r="AV33" i="56"/>
  <c r="AU33" i="56"/>
  <c r="AT33" i="56"/>
  <c r="AS33" i="56"/>
  <c r="AR33" i="56"/>
  <c r="AQ33" i="56"/>
  <c r="AP33" i="56"/>
  <c r="AO33" i="56"/>
  <c r="AN33" i="56"/>
  <c r="AM33" i="56"/>
  <c r="AL33" i="56"/>
  <c r="AK33" i="56"/>
  <c r="AJ33" i="56"/>
  <c r="AI33" i="56"/>
  <c r="AH33" i="56"/>
  <c r="AG33" i="56"/>
  <c r="AF33" i="56"/>
  <c r="AE33" i="56"/>
  <c r="AD33" i="56"/>
  <c r="AC33" i="56"/>
  <c r="AB33" i="56"/>
  <c r="AA33" i="56"/>
  <c r="Z33" i="56"/>
  <c r="Y33" i="56"/>
  <c r="X33" i="56"/>
  <c r="W33" i="56"/>
  <c r="V33" i="56"/>
  <c r="U33" i="56"/>
  <c r="T33" i="56"/>
  <c r="S33" i="56"/>
  <c r="R33" i="56"/>
  <c r="Q33" i="56"/>
  <c r="P33" i="56"/>
  <c r="O33" i="56"/>
  <c r="N33" i="56"/>
  <c r="M33" i="56"/>
  <c r="L33" i="56"/>
  <c r="K33" i="56"/>
  <c r="J33" i="56"/>
  <c r="I33" i="56"/>
  <c r="H33" i="56"/>
  <c r="G33" i="56"/>
  <c r="F33" i="56"/>
  <c r="AZ32" i="56"/>
  <c r="AY32" i="56"/>
  <c r="AX32" i="56"/>
  <c r="AW32" i="56"/>
  <c r="AV32" i="56"/>
  <c r="AU32" i="56"/>
  <c r="AT32" i="56"/>
  <c r="AS32" i="56"/>
  <c r="AR32" i="56"/>
  <c r="AQ32" i="56"/>
  <c r="AP32" i="56"/>
  <c r="AO32" i="56"/>
  <c r="AN32" i="56"/>
  <c r="AM32" i="56"/>
  <c r="AL32" i="56"/>
  <c r="AK32" i="56"/>
  <c r="AJ32" i="56"/>
  <c r="AI32" i="56"/>
  <c r="AH32" i="56"/>
  <c r="AG32" i="56"/>
  <c r="AF32" i="56"/>
  <c r="AE32" i="56"/>
  <c r="AD32" i="56"/>
  <c r="AC32" i="56"/>
  <c r="AB32" i="56"/>
  <c r="AA32" i="56"/>
  <c r="Z32" i="56"/>
  <c r="Y32" i="56"/>
  <c r="X32" i="56"/>
  <c r="W32" i="56"/>
  <c r="V32" i="56"/>
  <c r="U32" i="56"/>
  <c r="T32" i="56"/>
  <c r="S32" i="56"/>
  <c r="R32" i="56"/>
  <c r="Q32" i="56"/>
  <c r="P32" i="56"/>
  <c r="O32" i="56"/>
  <c r="N32" i="56"/>
  <c r="M32" i="56"/>
  <c r="L32" i="56"/>
  <c r="K32" i="56"/>
  <c r="J32" i="56"/>
  <c r="I32" i="56"/>
  <c r="H32" i="56"/>
  <c r="G32" i="56"/>
  <c r="F32" i="56"/>
  <c r="AZ31" i="56"/>
  <c r="AY31" i="56"/>
  <c r="AX31" i="56"/>
  <c r="AW31" i="56"/>
  <c r="AV31" i="56"/>
  <c r="AU31" i="56"/>
  <c r="AT31" i="56"/>
  <c r="AS31" i="56"/>
  <c r="AR31" i="56"/>
  <c r="AQ31" i="56"/>
  <c r="AP31" i="56"/>
  <c r="AO31" i="56"/>
  <c r="AN31" i="56"/>
  <c r="AM31" i="56"/>
  <c r="AL31" i="56"/>
  <c r="AK31" i="56"/>
  <c r="AJ31" i="56"/>
  <c r="AI31" i="56"/>
  <c r="AH31" i="56"/>
  <c r="AG31" i="56"/>
  <c r="AF31" i="56"/>
  <c r="AE31" i="56"/>
  <c r="AD31" i="56"/>
  <c r="AC31" i="56"/>
  <c r="AB31" i="56"/>
  <c r="AA31" i="56"/>
  <c r="Z31" i="56"/>
  <c r="Y31" i="56"/>
  <c r="X31" i="56"/>
  <c r="W31" i="56"/>
  <c r="V31" i="56"/>
  <c r="U31" i="56"/>
  <c r="T31" i="56"/>
  <c r="S31" i="56"/>
  <c r="R31" i="56"/>
  <c r="Q31" i="56"/>
  <c r="P31" i="56"/>
  <c r="O31" i="56"/>
  <c r="N31" i="56"/>
  <c r="M31" i="56"/>
  <c r="L31" i="56"/>
  <c r="K31" i="56"/>
  <c r="J31" i="56"/>
  <c r="I31" i="56"/>
  <c r="H31" i="56"/>
  <c r="G31" i="56"/>
  <c r="F31" i="56"/>
  <c r="AZ30" i="56"/>
  <c r="AY30" i="56"/>
  <c r="AX30" i="56"/>
  <c r="AW30" i="56"/>
  <c r="AV30" i="56"/>
  <c r="AU30" i="56"/>
  <c r="AT30" i="56"/>
  <c r="AS30" i="56"/>
  <c r="AR30" i="56"/>
  <c r="AQ30" i="56"/>
  <c r="AP30" i="56"/>
  <c r="AO30" i="56"/>
  <c r="AN30" i="56"/>
  <c r="AM30" i="56"/>
  <c r="AL30" i="56"/>
  <c r="AK30" i="56"/>
  <c r="AJ30" i="56"/>
  <c r="AI30" i="56"/>
  <c r="AH30" i="56"/>
  <c r="AG30" i="56"/>
  <c r="AF30" i="56"/>
  <c r="AE30" i="56"/>
  <c r="AD30" i="56"/>
  <c r="AC30" i="56"/>
  <c r="AB30" i="56"/>
  <c r="AA30" i="56"/>
  <c r="Z30" i="56"/>
  <c r="Y30" i="56"/>
  <c r="X30" i="56"/>
  <c r="W30" i="56"/>
  <c r="V30" i="56"/>
  <c r="U30" i="56"/>
  <c r="T30" i="56"/>
  <c r="S30" i="56"/>
  <c r="R30" i="56"/>
  <c r="Q30" i="56"/>
  <c r="P30" i="56"/>
  <c r="O30" i="56"/>
  <c r="N30" i="56"/>
  <c r="M30" i="56"/>
  <c r="L30" i="56"/>
  <c r="K30" i="56"/>
  <c r="J30" i="56"/>
  <c r="I30" i="56"/>
  <c r="H30" i="56"/>
  <c r="G30" i="56"/>
  <c r="F30" i="56"/>
  <c r="AZ29" i="56"/>
  <c r="AY29" i="56"/>
  <c r="AX29" i="56"/>
  <c r="AW29" i="56"/>
  <c r="AV29" i="56"/>
  <c r="AU29" i="56"/>
  <c r="AT29" i="56"/>
  <c r="AS29" i="56"/>
  <c r="AR29" i="56"/>
  <c r="AQ29" i="56"/>
  <c r="AP29" i="56"/>
  <c r="AO29" i="56"/>
  <c r="AN29" i="56"/>
  <c r="AM29" i="56"/>
  <c r="AL29" i="56"/>
  <c r="AK29" i="56"/>
  <c r="AJ29" i="56"/>
  <c r="AI29" i="56"/>
  <c r="AH29" i="56"/>
  <c r="AG29" i="56"/>
  <c r="AF29" i="56"/>
  <c r="AE29" i="56"/>
  <c r="AD29" i="56"/>
  <c r="AC29" i="56"/>
  <c r="AB29" i="56"/>
  <c r="AA29" i="56"/>
  <c r="Z29" i="56"/>
  <c r="Y29" i="56"/>
  <c r="X29" i="56"/>
  <c r="W29" i="56"/>
  <c r="V29" i="56"/>
  <c r="U29" i="56"/>
  <c r="T29" i="56"/>
  <c r="S29" i="56"/>
  <c r="R29" i="56"/>
  <c r="Q29" i="56"/>
  <c r="P29" i="56"/>
  <c r="O29" i="56"/>
  <c r="N29" i="56"/>
  <c r="M29" i="56"/>
  <c r="L29" i="56"/>
  <c r="K29" i="56"/>
  <c r="J29" i="56"/>
  <c r="I29" i="56"/>
  <c r="H29" i="56"/>
  <c r="G29" i="56"/>
  <c r="F29" i="56"/>
  <c r="AZ28" i="56"/>
  <c r="AY28" i="56"/>
  <c r="AX28" i="56"/>
  <c r="AW28" i="56"/>
  <c r="AV28" i="56"/>
  <c r="AU28" i="56"/>
  <c r="AT28" i="56"/>
  <c r="AS28" i="56"/>
  <c r="AR28" i="56"/>
  <c r="AQ28" i="56"/>
  <c r="AP28" i="56"/>
  <c r="AO28" i="56"/>
  <c r="AN28" i="56"/>
  <c r="AM28" i="56"/>
  <c r="AL28" i="56"/>
  <c r="AK28" i="56"/>
  <c r="AJ28" i="56"/>
  <c r="AI28" i="56"/>
  <c r="AH28" i="56"/>
  <c r="AG28" i="56"/>
  <c r="AF28" i="56"/>
  <c r="AE28" i="56"/>
  <c r="AD28" i="56"/>
  <c r="AC28" i="56"/>
  <c r="AB28" i="56"/>
  <c r="AA28" i="56"/>
  <c r="Z28" i="56"/>
  <c r="Y28" i="56"/>
  <c r="X28" i="56"/>
  <c r="W28" i="56"/>
  <c r="V28" i="56"/>
  <c r="U28" i="56"/>
  <c r="T28" i="56"/>
  <c r="S28" i="56"/>
  <c r="R28" i="56"/>
  <c r="Q28" i="56"/>
  <c r="P28" i="56"/>
  <c r="O28" i="56"/>
  <c r="N28" i="56"/>
  <c r="M28" i="56"/>
  <c r="L28" i="56"/>
  <c r="K28" i="56"/>
  <c r="J28" i="56"/>
  <c r="I28" i="56"/>
  <c r="H28" i="56"/>
  <c r="G28" i="56"/>
  <c r="F28" i="56"/>
  <c r="AZ27" i="56"/>
  <c r="AY27" i="56"/>
  <c r="AX27" i="56"/>
  <c r="AW27" i="56"/>
  <c r="AV27" i="56"/>
  <c r="AU27" i="56"/>
  <c r="AT27" i="56"/>
  <c r="AS27" i="56"/>
  <c r="AR27" i="56"/>
  <c r="AQ27" i="56"/>
  <c r="AP27" i="56"/>
  <c r="AO27" i="56"/>
  <c r="AN27" i="56"/>
  <c r="AM27" i="56"/>
  <c r="AL27" i="56"/>
  <c r="AK27" i="56"/>
  <c r="AJ27" i="56"/>
  <c r="AI27" i="56"/>
  <c r="AH27" i="56"/>
  <c r="AG27" i="56"/>
  <c r="AF27" i="56"/>
  <c r="AE27" i="56"/>
  <c r="AD27" i="56"/>
  <c r="AC27" i="56"/>
  <c r="AB27" i="56"/>
  <c r="AA27" i="56"/>
  <c r="Z27" i="56"/>
  <c r="Y27" i="56"/>
  <c r="X27" i="56"/>
  <c r="W27" i="56"/>
  <c r="V27" i="56"/>
  <c r="U27" i="56"/>
  <c r="T27" i="56"/>
  <c r="S27" i="56"/>
  <c r="R27" i="56"/>
  <c r="Q27" i="56"/>
  <c r="P27" i="56"/>
  <c r="O27" i="56"/>
  <c r="N27" i="56"/>
  <c r="M27" i="56"/>
  <c r="L27" i="56"/>
  <c r="K27" i="56"/>
  <c r="J27" i="56"/>
  <c r="I27" i="56"/>
  <c r="H27" i="56"/>
  <c r="G27" i="56"/>
  <c r="F27" i="56"/>
  <c r="AZ26" i="56"/>
  <c r="AY26" i="56"/>
  <c r="AX26" i="56"/>
  <c r="AW26" i="56"/>
  <c r="AV26" i="56"/>
  <c r="AU26" i="56"/>
  <c r="AT26" i="56"/>
  <c r="AS26" i="56"/>
  <c r="AR26" i="56"/>
  <c r="AQ26" i="56"/>
  <c r="AP26" i="56"/>
  <c r="AO26" i="56"/>
  <c r="AN26" i="56"/>
  <c r="AM26" i="56"/>
  <c r="AL26" i="56"/>
  <c r="AK26" i="56"/>
  <c r="AJ26" i="56"/>
  <c r="AI26" i="56"/>
  <c r="AH26" i="56"/>
  <c r="AG26" i="56"/>
  <c r="AF26" i="56"/>
  <c r="AE26" i="56"/>
  <c r="AD26" i="56"/>
  <c r="AC26" i="56"/>
  <c r="AB26" i="56"/>
  <c r="AA26" i="56"/>
  <c r="Z26" i="56"/>
  <c r="Y26" i="56"/>
  <c r="X26" i="56"/>
  <c r="W26" i="56"/>
  <c r="V26" i="56"/>
  <c r="U26" i="56"/>
  <c r="T26" i="56"/>
  <c r="S26" i="56"/>
  <c r="R26" i="56"/>
  <c r="Q26" i="56"/>
  <c r="P26" i="56"/>
  <c r="O26" i="56"/>
  <c r="N26" i="56"/>
  <c r="M26" i="56"/>
  <c r="L26" i="56"/>
  <c r="K26" i="56"/>
  <c r="J26" i="56"/>
  <c r="I26" i="56"/>
  <c r="H26" i="56"/>
  <c r="G26" i="56"/>
  <c r="F26" i="56"/>
  <c r="AZ25" i="56"/>
  <c r="AY25" i="56"/>
  <c r="AX25" i="56"/>
  <c r="AW25" i="56"/>
  <c r="AV25" i="56"/>
  <c r="AU25" i="56"/>
  <c r="AT25" i="56"/>
  <c r="AS25" i="56"/>
  <c r="AR25" i="56"/>
  <c r="AQ25" i="56"/>
  <c r="AP25" i="56"/>
  <c r="AO25" i="56"/>
  <c r="AN25" i="56"/>
  <c r="AM25" i="56"/>
  <c r="AL25" i="56"/>
  <c r="AK25" i="56"/>
  <c r="AJ25" i="56"/>
  <c r="AI25" i="56"/>
  <c r="AH25" i="56"/>
  <c r="AG25" i="56"/>
  <c r="AF25" i="56"/>
  <c r="AE25" i="56"/>
  <c r="AD25" i="56"/>
  <c r="AC25" i="56"/>
  <c r="AB25" i="56"/>
  <c r="AA25" i="56"/>
  <c r="Z25" i="56"/>
  <c r="Y25" i="56"/>
  <c r="X25" i="56"/>
  <c r="W25" i="56"/>
  <c r="V25" i="56"/>
  <c r="U25" i="56"/>
  <c r="T25" i="56"/>
  <c r="S25" i="56"/>
  <c r="R25" i="56"/>
  <c r="Q25" i="56"/>
  <c r="P25" i="56"/>
  <c r="O25" i="56"/>
  <c r="N25" i="56"/>
  <c r="M25" i="56"/>
  <c r="L25" i="56"/>
  <c r="K25" i="56"/>
  <c r="J25" i="56"/>
  <c r="I25" i="56"/>
  <c r="H25" i="56"/>
  <c r="G25" i="56"/>
  <c r="F25" i="56"/>
  <c r="AZ24" i="56"/>
  <c r="AY24" i="56"/>
  <c r="AX24" i="56"/>
  <c r="AW24" i="56"/>
  <c r="AV24" i="56"/>
  <c r="AU24" i="56"/>
  <c r="AT24" i="56"/>
  <c r="AS24" i="56"/>
  <c r="AR24" i="56"/>
  <c r="AQ24" i="56"/>
  <c r="AP24" i="56"/>
  <c r="AO24" i="56"/>
  <c r="AN24" i="56"/>
  <c r="AM24" i="56"/>
  <c r="AL24" i="56"/>
  <c r="AK24" i="56"/>
  <c r="AJ24" i="56"/>
  <c r="AI24" i="56"/>
  <c r="AH24" i="56"/>
  <c r="AG24" i="56"/>
  <c r="AF24" i="56"/>
  <c r="AE24" i="56"/>
  <c r="AD24" i="56"/>
  <c r="AC24" i="56"/>
  <c r="AB24" i="56"/>
  <c r="AA24" i="56"/>
  <c r="Z24" i="56"/>
  <c r="Y24" i="56"/>
  <c r="X24" i="56"/>
  <c r="W24" i="56"/>
  <c r="V24" i="56"/>
  <c r="U24" i="56"/>
  <c r="T24" i="56"/>
  <c r="S24" i="56"/>
  <c r="R24" i="56"/>
  <c r="Q24" i="56"/>
  <c r="P24" i="56"/>
  <c r="O24" i="56"/>
  <c r="N24" i="56"/>
  <c r="M24" i="56"/>
  <c r="L24" i="56"/>
  <c r="K24" i="56"/>
  <c r="J24" i="56"/>
  <c r="I24" i="56"/>
  <c r="H24" i="56"/>
  <c r="G24" i="56"/>
  <c r="F24" i="56"/>
  <c r="AZ23" i="56"/>
  <c r="AY23" i="56"/>
  <c r="AX23" i="56"/>
  <c r="AW23" i="56"/>
  <c r="AV23" i="56"/>
  <c r="AU23" i="56"/>
  <c r="AT23" i="56"/>
  <c r="AS23" i="56"/>
  <c r="AR23" i="56"/>
  <c r="AQ23" i="56"/>
  <c r="AP23" i="56"/>
  <c r="AO23" i="56"/>
  <c r="AN23" i="56"/>
  <c r="AM23" i="56"/>
  <c r="AL23" i="56"/>
  <c r="AK23" i="56"/>
  <c r="AJ23" i="56"/>
  <c r="AI23" i="56"/>
  <c r="AH23" i="56"/>
  <c r="AG23" i="56"/>
  <c r="AF23" i="56"/>
  <c r="AE23" i="56"/>
  <c r="AD23" i="56"/>
  <c r="AC23" i="56"/>
  <c r="AB23" i="56"/>
  <c r="AA23" i="56"/>
  <c r="Z23" i="56"/>
  <c r="Y23" i="56"/>
  <c r="X23" i="56"/>
  <c r="W23" i="56"/>
  <c r="V23" i="56"/>
  <c r="U23" i="56"/>
  <c r="T23" i="56"/>
  <c r="S23" i="56"/>
  <c r="R23" i="56"/>
  <c r="Q23" i="56"/>
  <c r="P23" i="56"/>
  <c r="O23" i="56"/>
  <c r="N23" i="56"/>
  <c r="M23" i="56"/>
  <c r="L23" i="56"/>
  <c r="K23" i="56"/>
  <c r="J23" i="56"/>
  <c r="I23" i="56"/>
  <c r="H23" i="56"/>
  <c r="G23" i="56"/>
  <c r="F23" i="56"/>
  <c r="AZ22" i="56"/>
  <c r="AY22" i="56"/>
  <c r="AX22" i="56"/>
  <c r="AW22" i="56"/>
  <c r="AV22" i="56"/>
  <c r="AU22" i="56"/>
  <c r="AT22" i="56"/>
  <c r="AS22" i="56"/>
  <c r="AR22" i="56"/>
  <c r="AQ22" i="56"/>
  <c r="AP22" i="56"/>
  <c r="AO22" i="56"/>
  <c r="AN22" i="56"/>
  <c r="AM22" i="56"/>
  <c r="AL22" i="56"/>
  <c r="AK22" i="56"/>
  <c r="AJ22" i="56"/>
  <c r="AI22" i="56"/>
  <c r="AH22" i="56"/>
  <c r="AG22" i="56"/>
  <c r="AF22" i="56"/>
  <c r="AE22" i="56"/>
  <c r="AD22" i="56"/>
  <c r="AC22" i="56"/>
  <c r="AB22" i="56"/>
  <c r="AA22" i="56"/>
  <c r="Z22" i="56"/>
  <c r="Y22" i="56"/>
  <c r="X22" i="56"/>
  <c r="W22" i="56"/>
  <c r="V22" i="56"/>
  <c r="U22" i="56"/>
  <c r="T22" i="56"/>
  <c r="S22" i="56"/>
  <c r="R22" i="56"/>
  <c r="Q22" i="56"/>
  <c r="P22" i="56"/>
  <c r="O22" i="56"/>
  <c r="N22" i="56"/>
  <c r="M22" i="56"/>
  <c r="L22" i="56"/>
  <c r="K22" i="56"/>
  <c r="J22" i="56"/>
  <c r="I22" i="56"/>
  <c r="H22" i="56"/>
  <c r="G22" i="56"/>
  <c r="F22" i="56"/>
  <c r="AZ21" i="56"/>
  <c r="AY21" i="56"/>
  <c r="AX21" i="56"/>
  <c r="AW21" i="56"/>
  <c r="AV21" i="56"/>
  <c r="AU21" i="56"/>
  <c r="AT21" i="56"/>
  <c r="AS21" i="56"/>
  <c r="AR21" i="56"/>
  <c r="AQ21" i="56"/>
  <c r="AP21" i="56"/>
  <c r="AO21" i="56"/>
  <c r="AN21" i="56"/>
  <c r="AM21" i="56"/>
  <c r="AL21" i="56"/>
  <c r="AK21" i="56"/>
  <c r="AJ21" i="56"/>
  <c r="AI21" i="56"/>
  <c r="AH21" i="56"/>
  <c r="AG21" i="56"/>
  <c r="AF21" i="56"/>
  <c r="AE21" i="56"/>
  <c r="AD21" i="56"/>
  <c r="AC21" i="56"/>
  <c r="AB21" i="56"/>
  <c r="AA21" i="56"/>
  <c r="Z21" i="56"/>
  <c r="Y21" i="56"/>
  <c r="X21" i="56"/>
  <c r="W21" i="56"/>
  <c r="V21" i="56"/>
  <c r="U21" i="56"/>
  <c r="T21" i="56"/>
  <c r="S21" i="56"/>
  <c r="R21" i="56"/>
  <c r="Q21" i="56"/>
  <c r="P21" i="56"/>
  <c r="O21" i="56"/>
  <c r="N21" i="56"/>
  <c r="M21" i="56"/>
  <c r="L21" i="56"/>
  <c r="K21" i="56"/>
  <c r="J21" i="56"/>
  <c r="I21" i="56"/>
  <c r="H21" i="56"/>
  <c r="G21" i="56"/>
  <c r="F21" i="56"/>
  <c r="AZ20" i="56"/>
  <c r="AY20" i="56"/>
  <c r="AX20" i="56"/>
  <c r="AW20" i="56"/>
  <c r="AV20" i="56"/>
  <c r="AU20" i="56"/>
  <c r="AT20" i="56"/>
  <c r="AS20" i="56"/>
  <c r="AR20" i="56"/>
  <c r="AQ20" i="56"/>
  <c r="AP20" i="56"/>
  <c r="AO20" i="56"/>
  <c r="AN20" i="56"/>
  <c r="AM20" i="56"/>
  <c r="AL20" i="56"/>
  <c r="AK20" i="56"/>
  <c r="AJ20" i="56"/>
  <c r="AI20" i="56"/>
  <c r="AH20" i="56"/>
  <c r="AG20" i="56"/>
  <c r="AF20" i="56"/>
  <c r="AE20" i="56"/>
  <c r="AD20" i="56"/>
  <c r="AC20" i="56"/>
  <c r="AB20" i="56"/>
  <c r="AA20" i="56"/>
  <c r="Z20" i="56"/>
  <c r="Y20" i="56"/>
  <c r="X20" i="56"/>
  <c r="W20" i="56"/>
  <c r="V20" i="56"/>
  <c r="U20" i="56"/>
  <c r="T20" i="56"/>
  <c r="S20" i="56"/>
  <c r="R20" i="56"/>
  <c r="Q20" i="56"/>
  <c r="P20" i="56"/>
  <c r="O20" i="56"/>
  <c r="N20" i="56"/>
  <c r="M20" i="56"/>
  <c r="L20" i="56"/>
  <c r="K20" i="56"/>
  <c r="J20" i="56"/>
  <c r="I20" i="56"/>
  <c r="H20" i="56"/>
  <c r="G20" i="56"/>
  <c r="F20" i="56"/>
  <c r="AZ19" i="56"/>
  <c r="AY19" i="56"/>
  <c r="AX19" i="56"/>
  <c r="AW19" i="56"/>
  <c r="AV19" i="56"/>
  <c r="AU19" i="56"/>
  <c r="AT19" i="56"/>
  <c r="AS19" i="56"/>
  <c r="AR19" i="56"/>
  <c r="AQ19" i="56"/>
  <c r="AP19" i="56"/>
  <c r="AO19" i="56"/>
  <c r="AN19" i="56"/>
  <c r="AM19" i="56"/>
  <c r="AL19" i="56"/>
  <c r="AK19" i="56"/>
  <c r="AJ19" i="56"/>
  <c r="AI19" i="56"/>
  <c r="AH19" i="56"/>
  <c r="AG19" i="56"/>
  <c r="AF19" i="56"/>
  <c r="AE19" i="56"/>
  <c r="AD19" i="56"/>
  <c r="AC19" i="56"/>
  <c r="AB19" i="56"/>
  <c r="AA19" i="56"/>
  <c r="Z19" i="56"/>
  <c r="Y19" i="56"/>
  <c r="X19" i="56"/>
  <c r="W19" i="56"/>
  <c r="V19" i="56"/>
  <c r="U19" i="56"/>
  <c r="T19" i="56"/>
  <c r="S19" i="56"/>
  <c r="R19" i="56"/>
  <c r="Q19" i="56"/>
  <c r="P19" i="56"/>
  <c r="O19" i="56"/>
  <c r="N19" i="56"/>
  <c r="M19" i="56"/>
  <c r="L19" i="56"/>
  <c r="K19" i="56"/>
  <c r="J19" i="56"/>
  <c r="I19" i="56"/>
  <c r="H19" i="56"/>
  <c r="G19" i="56"/>
  <c r="F19" i="56"/>
  <c r="AZ18" i="56"/>
  <c r="AY18" i="56"/>
  <c r="AX18" i="56"/>
  <c r="AW18" i="56"/>
  <c r="AV18" i="56"/>
  <c r="AU18" i="56"/>
  <c r="AT18" i="56"/>
  <c r="AS18" i="56"/>
  <c r="AR18" i="56"/>
  <c r="AQ18" i="56"/>
  <c r="AP18" i="56"/>
  <c r="AO18" i="56"/>
  <c r="AN18" i="56"/>
  <c r="AM18" i="56"/>
  <c r="AL18" i="56"/>
  <c r="AK18" i="56"/>
  <c r="AJ18" i="56"/>
  <c r="AI18" i="56"/>
  <c r="AH18" i="56"/>
  <c r="AG18" i="56"/>
  <c r="AF18" i="56"/>
  <c r="AE18" i="56"/>
  <c r="AD18" i="56"/>
  <c r="AC18" i="56"/>
  <c r="AB18" i="56"/>
  <c r="AA18" i="56"/>
  <c r="Z18" i="56"/>
  <c r="Y18" i="56"/>
  <c r="X18" i="56"/>
  <c r="W18" i="56"/>
  <c r="V18" i="56"/>
  <c r="U18" i="56"/>
  <c r="T18" i="56"/>
  <c r="S18" i="56"/>
  <c r="R18" i="56"/>
  <c r="Q18" i="56"/>
  <c r="P18" i="56"/>
  <c r="O18" i="56"/>
  <c r="N18" i="56"/>
  <c r="M18" i="56"/>
  <c r="L18" i="56"/>
  <c r="K18" i="56"/>
  <c r="J18" i="56"/>
  <c r="I18" i="56"/>
  <c r="H18" i="56"/>
  <c r="G18" i="56"/>
  <c r="F18" i="56"/>
  <c r="AZ17" i="56"/>
  <c r="AY17" i="56"/>
  <c r="AX17" i="56"/>
  <c r="AW17" i="56"/>
  <c r="AV17" i="56"/>
  <c r="AU17" i="56"/>
  <c r="AT17" i="56"/>
  <c r="AS17" i="56"/>
  <c r="AR17" i="56"/>
  <c r="AQ17" i="56"/>
  <c r="AP17" i="56"/>
  <c r="AO17" i="56"/>
  <c r="AN17" i="56"/>
  <c r="AM17" i="56"/>
  <c r="AL17" i="56"/>
  <c r="AK17" i="56"/>
  <c r="AJ17" i="56"/>
  <c r="AI17" i="56"/>
  <c r="AH17" i="56"/>
  <c r="AG17" i="56"/>
  <c r="AF17" i="56"/>
  <c r="AE17" i="56"/>
  <c r="AD17" i="56"/>
  <c r="AC17" i="56"/>
  <c r="AB17" i="56"/>
  <c r="AA17" i="56"/>
  <c r="Z17" i="56"/>
  <c r="Y17" i="56"/>
  <c r="X17" i="56"/>
  <c r="W17" i="56"/>
  <c r="V17" i="56"/>
  <c r="U17" i="56"/>
  <c r="T17" i="56"/>
  <c r="S17" i="56"/>
  <c r="R17" i="56"/>
  <c r="Q17" i="56"/>
  <c r="P17" i="56"/>
  <c r="O17" i="56"/>
  <c r="N17" i="56"/>
  <c r="M17" i="56"/>
  <c r="L17" i="56"/>
  <c r="K17" i="56"/>
  <c r="J17" i="56"/>
  <c r="I17" i="56"/>
  <c r="H17" i="56"/>
  <c r="G17" i="56"/>
  <c r="F17" i="56"/>
  <c r="AZ16" i="56"/>
  <c r="AY16" i="56"/>
  <c r="AX16" i="56"/>
  <c r="AW16" i="56"/>
  <c r="AV16" i="56"/>
  <c r="AU16" i="56"/>
  <c r="AT16" i="56"/>
  <c r="AS16" i="56"/>
  <c r="AR16" i="56"/>
  <c r="AQ16" i="56"/>
  <c r="AP16" i="56"/>
  <c r="AO16" i="56"/>
  <c r="AN16" i="56"/>
  <c r="AM16" i="56"/>
  <c r="AL16" i="56"/>
  <c r="AK16" i="56"/>
  <c r="AJ16" i="56"/>
  <c r="AI16" i="56"/>
  <c r="AH16" i="56"/>
  <c r="AG16" i="56"/>
  <c r="AF16" i="56"/>
  <c r="AE16" i="56"/>
  <c r="AD16" i="56"/>
  <c r="AC16" i="56"/>
  <c r="AB16" i="56"/>
  <c r="AA16" i="56"/>
  <c r="Z16" i="56"/>
  <c r="Y16" i="56"/>
  <c r="X16" i="56"/>
  <c r="W16" i="56"/>
  <c r="V16" i="56"/>
  <c r="U16" i="56"/>
  <c r="T16" i="56"/>
  <c r="S16" i="56"/>
  <c r="R16" i="56"/>
  <c r="Q16" i="56"/>
  <c r="P16" i="56"/>
  <c r="O16" i="56"/>
  <c r="N16" i="56"/>
  <c r="M16" i="56"/>
  <c r="L16" i="56"/>
  <c r="K16" i="56"/>
  <c r="J16" i="56"/>
  <c r="I16" i="56"/>
  <c r="H16" i="56"/>
  <c r="G16" i="56"/>
  <c r="F16" i="56"/>
  <c r="AZ15" i="56"/>
  <c r="AY15" i="56"/>
  <c r="AX15" i="56"/>
  <c r="AW15" i="56"/>
  <c r="AV15" i="56"/>
  <c r="AU15" i="56"/>
  <c r="AT15" i="56"/>
  <c r="AS15" i="56"/>
  <c r="AR15" i="56"/>
  <c r="AQ15" i="56"/>
  <c r="AP15" i="56"/>
  <c r="AO15" i="56"/>
  <c r="AN15" i="56"/>
  <c r="AM15" i="56"/>
  <c r="AL15" i="56"/>
  <c r="AK15" i="56"/>
  <c r="AJ15" i="56"/>
  <c r="AI15" i="56"/>
  <c r="AH15" i="56"/>
  <c r="AG15" i="56"/>
  <c r="AF15" i="56"/>
  <c r="AE15" i="56"/>
  <c r="AD15" i="56"/>
  <c r="AC15" i="56"/>
  <c r="AB15" i="56"/>
  <c r="AA15" i="56"/>
  <c r="Z15" i="56"/>
  <c r="Y15" i="56"/>
  <c r="X15" i="56"/>
  <c r="W15" i="56"/>
  <c r="V15" i="56"/>
  <c r="U15" i="56"/>
  <c r="T15" i="56"/>
  <c r="S15" i="56"/>
  <c r="R15" i="56"/>
  <c r="Q15" i="56"/>
  <c r="P15" i="56"/>
  <c r="O15" i="56"/>
  <c r="N15" i="56"/>
  <c r="M15" i="56"/>
  <c r="L15" i="56"/>
  <c r="K15" i="56"/>
  <c r="J15" i="56"/>
  <c r="I15" i="56"/>
  <c r="H15" i="56"/>
  <c r="G15" i="56"/>
  <c r="F15" i="56"/>
  <c r="AZ14" i="56"/>
  <c r="AY14" i="56"/>
  <c r="AX14" i="56"/>
  <c r="AW14" i="56"/>
  <c r="AV14" i="56"/>
  <c r="AU14" i="56"/>
  <c r="AT14" i="56"/>
  <c r="AS14" i="56"/>
  <c r="AR14" i="56"/>
  <c r="AQ14" i="56"/>
  <c r="AP14" i="56"/>
  <c r="AO14" i="56"/>
  <c r="AN14" i="56"/>
  <c r="AM14" i="56"/>
  <c r="AL14" i="56"/>
  <c r="AK14" i="56"/>
  <c r="AJ14" i="56"/>
  <c r="AI14" i="56"/>
  <c r="AH14" i="56"/>
  <c r="AG14" i="56"/>
  <c r="AF14" i="56"/>
  <c r="AE14" i="56"/>
  <c r="AD14" i="56"/>
  <c r="AC14" i="56"/>
  <c r="AB14" i="56"/>
  <c r="AA14" i="56"/>
  <c r="Z14" i="56"/>
  <c r="Y14" i="56"/>
  <c r="X14" i="56"/>
  <c r="W14" i="56"/>
  <c r="V14" i="56"/>
  <c r="U14" i="56"/>
  <c r="T14" i="56"/>
  <c r="S14" i="56"/>
  <c r="R14" i="56"/>
  <c r="Q14" i="56"/>
  <c r="P14" i="56"/>
  <c r="O14" i="56"/>
  <c r="N14" i="56"/>
  <c r="M14" i="56"/>
  <c r="L14" i="56"/>
  <c r="K14" i="56"/>
  <c r="J14" i="56"/>
  <c r="I14" i="56"/>
  <c r="H14" i="56"/>
  <c r="G14" i="56"/>
  <c r="F14" i="56"/>
  <c r="AZ13" i="56"/>
  <c r="AY13" i="56"/>
  <c r="AX13" i="56"/>
  <c r="AW13" i="56"/>
  <c r="AV13" i="56"/>
  <c r="AU13" i="56"/>
  <c r="AT13" i="56"/>
  <c r="AS13" i="56"/>
  <c r="AR13" i="56"/>
  <c r="AQ13" i="56"/>
  <c r="AP13" i="56"/>
  <c r="AO13" i="56"/>
  <c r="AN13" i="56"/>
  <c r="AM13" i="56"/>
  <c r="AL13" i="56"/>
  <c r="AK13" i="56"/>
  <c r="AJ13" i="56"/>
  <c r="AI13" i="56"/>
  <c r="AH13" i="56"/>
  <c r="AG13" i="56"/>
  <c r="AF13" i="56"/>
  <c r="AE13" i="56"/>
  <c r="AD13" i="56"/>
  <c r="AC13" i="56"/>
  <c r="AB13" i="56"/>
  <c r="AA13" i="56"/>
  <c r="Z13" i="56"/>
  <c r="Y13" i="56"/>
  <c r="X13" i="56"/>
  <c r="W13" i="56"/>
  <c r="V13" i="56"/>
  <c r="U13" i="56"/>
  <c r="T13" i="56"/>
  <c r="S13" i="56"/>
  <c r="R13" i="56"/>
  <c r="Q13" i="56"/>
  <c r="P13" i="56"/>
  <c r="O13" i="56"/>
  <c r="N13" i="56"/>
  <c r="M13" i="56"/>
  <c r="L13" i="56"/>
  <c r="K13" i="56"/>
  <c r="J13" i="56"/>
  <c r="I13" i="56"/>
  <c r="H13" i="56"/>
  <c r="G13" i="56"/>
  <c r="F13" i="56"/>
  <c r="AZ12" i="56"/>
  <c r="AY12" i="56"/>
  <c r="AX12" i="56"/>
  <c r="AW12" i="56"/>
  <c r="AV12" i="56"/>
  <c r="AU12" i="56"/>
  <c r="AT12" i="56"/>
  <c r="AS12" i="56"/>
  <c r="AR12" i="56"/>
  <c r="AQ12" i="56"/>
  <c r="AP12" i="56"/>
  <c r="AO12" i="56"/>
  <c r="AN12" i="56"/>
  <c r="AM12" i="56"/>
  <c r="AL12" i="56"/>
  <c r="AK12" i="56"/>
  <c r="AJ12" i="56"/>
  <c r="AI12" i="56"/>
  <c r="AH12" i="56"/>
  <c r="AG12" i="56"/>
  <c r="AF12" i="56"/>
  <c r="AE12" i="56"/>
  <c r="AD12" i="56"/>
  <c r="AC12" i="56"/>
  <c r="AB12" i="56"/>
  <c r="AA12" i="56"/>
  <c r="Z12" i="56"/>
  <c r="Y12" i="56"/>
  <c r="X12" i="56"/>
  <c r="W12" i="56"/>
  <c r="V12" i="56"/>
  <c r="U12" i="56"/>
  <c r="T12" i="56"/>
  <c r="S12" i="56"/>
  <c r="R12" i="56"/>
  <c r="Q12" i="56"/>
  <c r="P12" i="56"/>
  <c r="O12" i="56"/>
  <c r="N12" i="56"/>
  <c r="M12" i="56"/>
  <c r="L12" i="56"/>
  <c r="K12" i="56"/>
  <c r="J12" i="56"/>
  <c r="I12" i="56"/>
  <c r="H12" i="56"/>
  <c r="G12" i="56"/>
  <c r="F12" i="56"/>
  <c r="AZ11" i="56"/>
  <c r="AY11" i="56"/>
  <c r="AX11" i="56"/>
  <c r="AW11" i="56"/>
  <c r="AV11" i="56"/>
  <c r="AU11" i="56"/>
  <c r="AT11" i="56"/>
  <c r="AS11" i="56"/>
  <c r="AR11" i="56"/>
  <c r="AQ11" i="56"/>
  <c r="AP11" i="56"/>
  <c r="AO11" i="56"/>
  <c r="AN11" i="56"/>
  <c r="AM11" i="56"/>
  <c r="AL11" i="56"/>
  <c r="AK11" i="56"/>
  <c r="AJ11" i="56"/>
  <c r="AI11" i="56"/>
  <c r="AH11" i="56"/>
  <c r="AG11" i="56"/>
  <c r="AF11" i="56"/>
  <c r="AE11" i="56"/>
  <c r="AD11" i="56"/>
  <c r="AC11" i="56"/>
  <c r="AB11" i="56"/>
  <c r="AA11" i="56"/>
  <c r="Z11" i="56"/>
  <c r="Y11" i="56"/>
  <c r="X11" i="56"/>
  <c r="W11" i="56"/>
  <c r="V11" i="56"/>
  <c r="U11" i="56"/>
  <c r="T11" i="56"/>
  <c r="S11" i="56"/>
  <c r="R11" i="56"/>
  <c r="Q11" i="56"/>
  <c r="P11" i="56"/>
  <c r="O11" i="56"/>
  <c r="N11" i="56"/>
  <c r="M11" i="56"/>
  <c r="L11" i="56"/>
  <c r="K11" i="56"/>
  <c r="J11" i="56"/>
  <c r="I11" i="56"/>
  <c r="H11" i="56"/>
  <c r="G11" i="56"/>
  <c r="F11" i="56"/>
  <c r="AZ10" i="56"/>
  <c r="AY10" i="56"/>
  <c r="AX10" i="56"/>
  <c r="AW10" i="56"/>
  <c r="AV10" i="56"/>
  <c r="AU10" i="56"/>
  <c r="AT10" i="56"/>
  <c r="AS10" i="56"/>
  <c r="AR10" i="56"/>
  <c r="AQ10" i="56"/>
  <c r="AP10" i="56"/>
  <c r="AO10" i="56"/>
  <c r="AN10" i="56"/>
  <c r="AM10" i="56"/>
  <c r="AL10" i="56"/>
  <c r="AK10" i="56"/>
  <c r="AJ10" i="56"/>
  <c r="AI10" i="56"/>
  <c r="AH10" i="56"/>
  <c r="AG10" i="56"/>
  <c r="AF10" i="56"/>
  <c r="AE10" i="56"/>
  <c r="AD10" i="56"/>
  <c r="AC10" i="56"/>
  <c r="AB10" i="56"/>
  <c r="AA10" i="56"/>
  <c r="Z10" i="56"/>
  <c r="Y10" i="56"/>
  <c r="X10" i="56"/>
  <c r="W10" i="56"/>
  <c r="V10" i="56"/>
  <c r="U10" i="56"/>
  <c r="T10" i="56"/>
  <c r="S10" i="56"/>
  <c r="R10" i="56"/>
  <c r="Q10" i="56"/>
  <c r="P10" i="56"/>
  <c r="O10" i="56"/>
  <c r="N10" i="56"/>
  <c r="M10" i="56"/>
  <c r="L10" i="56"/>
  <c r="K10" i="56"/>
  <c r="J10" i="56"/>
  <c r="I10" i="56"/>
  <c r="H10" i="56"/>
  <c r="G10" i="56"/>
  <c r="F10" i="56"/>
  <c r="AZ9" i="56"/>
  <c r="AY9" i="56"/>
  <c r="AX9" i="56"/>
  <c r="AW9" i="56"/>
  <c r="AV9" i="56"/>
  <c r="AU9" i="56"/>
  <c r="AT9" i="56"/>
  <c r="AS9" i="56"/>
  <c r="AR9" i="56"/>
  <c r="AQ9" i="56"/>
  <c r="AP9" i="56"/>
  <c r="AO9" i="56"/>
  <c r="AN9" i="56"/>
  <c r="AM9" i="56"/>
  <c r="AL9" i="56"/>
  <c r="AK9" i="56"/>
  <c r="AJ9" i="56"/>
  <c r="AI9" i="56"/>
  <c r="AH9" i="56"/>
  <c r="AG9" i="56"/>
  <c r="AF9" i="56"/>
  <c r="AE9" i="56"/>
  <c r="AD9" i="56"/>
  <c r="AC9" i="56"/>
  <c r="AB9" i="56"/>
  <c r="AA9" i="56"/>
  <c r="Z9" i="56"/>
  <c r="Y9" i="56"/>
  <c r="X9" i="56"/>
  <c r="W9" i="56"/>
  <c r="V9" i="56"/>
  <c r="U9" i="56"/>
  <c r="T9" i="56"/>
  <c r="S9" i="56"/>
  <c r="R9" i="56"/>
  <c r="Q9" i="56"/>
  <c r="P9" i="56"/>
  <c r="O9" i="56"/>
  <c r="N9" i="56"/>
  <c r="M9" i="56"/>
  <c r="L9" i="56"/>
  <c r="K9" i="56"/>
  <c r="J9" i="56"/>
  <c r="I9" i="56"/>
  <c r="H9" i="56"/>
  <c r="G9" i="56"/>
  <c r="F9" i="56"/>
  <c r="A5" i="56"/>
  <c r="F57" i="58" s="1"/>
  <c r="AZ43" i="55"/>
  <c r="AY43" i="55"/>
  <c r="AX43" i="55"/>
  <c r="AW43" i="55"/>
  <c r="AV43" i="55"/>
  <c r="AU43" i="55"/>
  <c r="AT43" i="55"/>
  <c r="AS43" i="55"/>
  <c r="AR43" i="55"/>
  <c r="AQ43" i="55"/>
  <c r="AP43" i="55"/>
  <c r="AO43" i="55"/>
  <c r="AN43" i="55"/>
  <c r="AM43" i="55"/>
  <c r="AL43" i="55"/>
  <c r="AK43" i="55"/>
  <c r="AJ43" i="55"/>
  <c r="AI43" i="55"/>
  <c r="AH43" i="55"/>
  <c r="AG43" i="55"/>
  <c r="AF43" i="55"/>
  <c r="AE43" i="55"/>
  <c r="AD43" i="55"/>
  <c r="AC43" i="55"/>
  <c r="AB43" i="55"/>
  <c r="AA43" i="55"/>
  <c r="Z43" i="55"/>
  <c r="Y43" i="55"/>
  <c r="X43" i="55"/>
  <c r="W43" i="55"/>
  <c r="V43" i="55"/>
  <c r="U43" i="55"/>
  <c r="T43" i="55"/>
  <c r="S43" i="55"/>
  <c r="R43" i="55"/>
  <c r="Q43" i="55"/>
  <c r="P43" i="55"/>
  <c r="O43" i="55"/>
  <c r="N43" i="55"/>
  <c r="M43" i="55"/>
  <c r="L43" i="55"/>
  <c r="K43" i="55"/>
  <c r="J43" i="55"/>
  <c r="I43" i="55"/>
  <c r="H43" i="55"/>
  <c r="G43" i="55"/>
  <c r="F43" i="55"/>
  <c r="AZ42" i="55"/>
  <c r="AY42" i="55"/>
  <c r="AX42" i="55"/>
  <c r="AW42" i="55"/>
  <c r="AV42" i="55"/>
  <c r="AU42" i="55"/>
  <c r="AT42" i="55"/>
  <c r="AS42" i="55"/>
  <c r="AR42" i="55"/>
  <c r="AQ42" i="55"/>
  <c r="AP42" i="55"/>
  <c r="AO42" i="55"/>
  <c r="AN42" i="55"/>
  <c r="AM42" i="55"/>
  <c r="AL42" i="55"/>
  <c r="AK42" i="55"/>
  <c r="AJ42" i="55"/>
  <c r="AI42" i="55"/>
  <c r="AH42" i="55"/>
  <c r="AG42" i="55"/>
  <c r="AF42" i="55"/>
  <c r="AE42" i="55"/>
  <c r="AD42" i="55"/>
  <c r="AC42" i="55"/>
  <c r="AB42" i="55"/>
  <c r="AA42" i="55"/>
  <c r="Z42" i="55"/>
  <c r="Y42" i="55"/>
  <c r="X42" i="55"/>
  <c r="W42" i="55"/>
  <c r="V42" i="55"/>
  <c r="U42" i="55"/>
  <c r="T42" i="55"/>
  <c r="S42" i="55"/>
  <c r="R42" i="55"/>
  <c r="Q42" i="55"/>
  <c r="P42" i="55"/>
  <c r="O42" i="55"/>
  <c r="N42" i="55"/>
  <c r="M42" i="55"/>
  <c r="L42" i="55"/>
  <c r="K42" i="55"/>
  <c r="J42" i="55"/>
  <c r="I42" i="55"/>
  <c r="H42" i="55"/>
  <c r="G42" i="55"/>
  <c r="F42" i="55"/>
  <c r="AZ41" i="55"/>
  <c r="AY41" i="55"/>
  <c r="AX41" i="55"/>
  <c r="AW41" i="55"/>
  <c r="AV41" i="55"/>
  <c r="AU41" i="55"/>
  <c r="AT41" i="55"/>
  <c r="AS41" i="55"/>
  <c r="AR41" i="55"/>
  <c r="AQ41" i="55"/>
  <c r="AP41" i="55"/>
  <c r="AO41" i="55"/>
  <c r="AN41" i="55"/>
  <c r="AM41" i="55"/>
  <c r="AL41" i="55"/>
  <c r="AK41" i="55"/>
  <c r="AJ41" i="55"/>
  <c r="AI41" i="55"/>
  <c r="AH41" i="55"/>
  <c r="AG41" i="55"/>
  <c r="AF41" i="55"/>
  <c r="AE41" i="55"/>
  <c r="AD41" i="55"/>
  <c r="AC41" i="55"/>
  <c r="AB41" i="55"/>
  <c r="AA41" i="55"/>
  <c r="Z41" i="55"/>
  <c r="Y41" i="55"/>
  <c r="X41" i="55"/>
  <c r="W41" i="55"/>
  <c r="V41" i="55"/>
  <c r="U41" i="55"/>
  <c r="T41" i="55"/>
  <c r="S41" i="55"/>
  <c r="R41" i="55"/>
  <c r="Q41" i="55"/>
  <c r="P41" i="55"/>
  <c r="O41" i="55"/>
  <c r="N41" i="55"/>
  <c r="M41" i="55"/>
  <c r="L41" i="55"/>
  <c r="K41" i="55"/>
  <c r="J41" i="55"/>
  <c r="I41" i="55"/>
  <c r="H41" i="55"/>
  <c r="G41" i="55"/>
  <c r="F41" i="55"/>
  <c r="AZ40" i="55"/>
  <c r="AY40" i="55"/>
  <c r="AX40" i="55"/>
  <c r="AW40" i="55"/>
  <c r="AV40" i="55"/>
  <c r="AU40" i="55"/>
  <c r="AT40" i="55"/>
  <c r="AS40" i="55"/>
  <c r="AR40" i="55"/>
  <c r="AQ40" i="55"/>
  <c r="AP40" i="55"/>
  <c r="AO40" i="55"/>
  <c r="AN40" i="55"/>
  <c r="AM40" i="55"/>
  <c r="AL40" i="55"/>
  <c r="AK40" i="55"/>
  <c r="AJ40" i="55"/>
  <c r="AI40" i="55"/>
  <c r="AH40" i="55"/>
  <c r="AG40" i="55"/>
  <c r="AF40" i="55"/>
  <c r="AE40" i="55"/>
  <c r="AD40" i="55"/>
  <c r="AC40" i="55"/>
  <c r="AB40" i="55"/>
  <c r="AA40" i="55"/>
  <c r="Z40" i="55"/>
  <c r="Y40" i="55"/>
  <c r="X40" i="55"/>
  <c r="W40" i="55"/>
  <c r="V40" i="55"/>
  <c r="U40" i="55"/>
  <c r="T40" i="55"/>
  <c r="S40" i="55"/>
  <c r="R40" i="55"/>
  <c r="Q40" i="55"/>
  <c r="P40" i="55"/>
  <c r="O40" i="55"/>
  <c r="N40" i="55"/>
  <c r="M40" i="55"/>
  <c r="L40" i="55"/>
  <c r="K40" i="55"/>
  <c r="J40" i="55"/>
  <c r="I40" i="55"/>
  <c r="H40" i="55"/>
  <c r="G40" i="55"/>
  <c r="F40" i="55"/>
  <c r="AZ39" i="55"/>
  <c r="AY39" i="55"/>
  <c r="AX39" i="55"/>
  <c r="AW39" i="55"/>
  <c r="AV39" i="55"/>
  <c r="AU39" i="55"/>
  <c r="AT39" i="55"/>
  <c r="AS39" i="55"/>
  <c r="AR39" i="55"/>
  <c r="AQ39" i="55"/>
  <c r="AP39" i="55"/>
  <c r="AO39" i="55"/>
  <c r="AN39" i="55"/>
  <c r="AM39" i="55"/>
  <c r="AL39" i="55"/>
  <c r="AK39" i="55"/>
  <c r="AJ39" i="55"/>
  <c r="AI39" i="55"/>
  <c r="AH39" i="55"/>
  <c r="AG39" i="55"/>
  <c r="AF39" i="55"/>
  <c r="AE39" i="55"/>
  <c r="AD39" i="55"/>
  <c r="AC39" i="55"/>
  <c r="AB39" i="55"/>
  <c r="AA39" i="55"/>
  <c r="Z39" i="55"/>
  <c r="Y39" i="55"/>
  <c r="X39" i="55"/>
  <c r="W39" i="55"/>
  <c r="V39" i="55"/>
  <c r="U39" i="55"/>
  <c r="T39" i="55"/>
  <c r="S39" i="55"/>
  <c r="R39" i="55"/>
  <c r="Q39" i="55"/>
  <c r="P39" i="55"/>
  <c r="O39" i="55"/>
  <c r="N39" i="55"/>
  <c r="M39" i="55"/>
  <c r="L39" i="55"/>
  <c r="K39" i="55"/>
  <c r="J39" i="55"/>
  <c r="I39" i="55"/>
  <c r="H39" i="55"/>
  <c r="G39" i="55"/>
  <c r="F39" i="55"/>
  <c r="AZ38" i="55"/>
  <c r="AY38" i="55"/>
  <c r="AX38" i="55"/>
  <c r="AW38" i="55"/>
  <c r="AV38" i="55"/>
  <c r="AU38" i="55"/>
  <c r="AT38" i="55"/>
  <c r="AS38" i="55"/>
  <c r="AR38" i="55"/>
  <c r="AQ38" i="55"/>
  <c r="AP38" i="55"/>
  <c r="AO38" i="55"/>
  <c r="AN38" i="55"/>
  <c r="AM38" i="55"/>
  <c r="AL38" i="55"/>
  <c r="AK38" i="55"/>
  <c r="AJ38" i="55"/>
  <c r="AI38" i="55"/>
  <c r="AH38" i="55"/>
  <c r="AG38" i="55"/>
  <c r="AF38" i="55"/>
  <c r="AE38" i="55"/>
  <c r="AD38" i="55"/>
  <c r="AC38" i="55"/>
  <c r="AB38" i="55"/>
  <c r="AA38" i="55"/>
  <c r="Z38" i="55"/>
  <c r="Y38" i="55"/>
  <c r="X38" i="55"/>
  <c r="W38" i="55"/>
  <c r="V38" i="55"/>
  <c r="U38" i="55"/>
  <c r="T38" i="55"/>
  <c r="S38" i="55"/>
  <c r="R38" i="55"/>
  <c r="Q38" i="55"/>
  <c r="P38" i="55"/>
  <c r="O38" i="55"/>
  <c r="N38" i="55"/>
  <c r="M38" i="55"/>
  <c r="L38" i="55"/>
  <c r="K38" i="55"/>
  <c r="J38" i="55"/>
  <c r="I38" i="55"/>
  <c r="H38" i="55"/>
  <c r="G38" i="55"/>
  <c r="F38" i="55"/>
  <c r="AZ37" i="55"/>
  <c r="AY37" i="55"/>
  <c r="AX37" i="55"/>
  <c r="AW37" i="55"/>
  <c r="AV37" i="55"/>
  <c r="AU37" i="55"/>
  <c r="AT37" i="55"/>
  <c r="AS37" i="55"/>
  <c r="AR37" i="55"/>
  <c r="AQ37" i="55"/>
  <c r="AP37" i="55"/>
  <c r="AO37" i="55"/>
  <c r="AN37" i="55"/>
  <c r="AM37" i="55"/>
  <c r="AL37" i="55"/>
  <c r="AK37" i="55"/>
  <c r="AJ37" i="55"/>
  <c r="AI37" i="55"/>
  <c r="AH37" i="55"/>
  <c r="AG37" i="55"/>
  <c r="AF37" i="55"/>
  <c r="AE37" i="55"/>
  <c r="AD37" i="55"/>
  <c r="AC37" i="55"/>
  <c r="AB37" i="55"/>
  <c r="AA37" i="55"/>
  <c r="Z37" i="55"/>
  <c r="Y37" i="55"/>
  <c r="X37" i="55"/>
  <c r="W37" i="55"/>
  <c r="V37" i="55"/>
  <c r="U37" i="55"/>
  <c r="T37" i="55"/>
  <c r="S37" i="55"/>
  <c r="R37" i="55"/>
  <c r="Q37" i="55"/>
  <c r="P37" i="55"/>
  <c r="O37" i="55"/>
  <c r="N37" i="55"/>
  <c r="M37" i="55"/>
  <c r="L37" i="55"/>
  <c r="K37" i="55"/>
  <c r="J37" i="55"/>
  <c r="I37" i="55"/>
  <c r="H37" i="55"/>
  <c r="G37" i="55"/>
  <c r="F37" i="55"/>
  <c r="AZ36" i="55"/>
  <c r="AY36" i="55"/>
  <c r="AX36" i="55"/>
  <c r="AW36" i="55"/>
  <c r="AV36" i="55"/>
  <c r="AU36" i="55"/>
  <c r="AT36" i="55"/>
  <c r="AS36" i="55"/>
  <c r="AR36" i="55"/>
  <c r="AQ36" i="55"/>
  <c r="AP36" i="55"/>
  <c r="AO36" i="55"/>
  <c r="AN36" i="55"/>
  <c r="AM36" i="55"/>
  <c r="AL36" i="55"/>
  <c r="AK36" i="55"/>
  <c r="AJ36" i="55"/>
  <c r="AI36" i="55"/>
  <c r="AH36" i="55"/>
  <c r="AG36" i="55"/>
  <c r="AF36" i="55"/>
  <c r="AE36" i="55"/>
  <c r="AD36" i="55"/>
  <c r="AC36" i="55"/>
  <c r="AB36" i="55"/>
  <c r="AA36" i="55"/>
  <c r="Z36" i="55"/>
  <c r="Y36" i="55"/>
  <c r="X36" i="55"/>
  <c r="W36" i="55"/>
  <c r="V36" i="55"/>
  <c r="U36" i="55"/>
  <c r="T36" i="55"/>
  <c r="S36" i="55"/>
  <c r="R36" i="55"/>
  <c r="Q36" i="55"/>
  <c r="P36" i="55"/>
  <c r="O36" i="55"/>
  <c r="N36" i="55"/>
  <c r="M36" i="55"/>
  <c r="L36" i="55"/>
  <c r="K36" i="55"/>
  <c r="J36" i="55"/>
  <c r="I36" i="55"/>
  <c r="H36" i="55"/>
  <c r="G36" i="55"/>
  <c r="F36" i="55"/>
  <c r="AZ35" i="55"/>
  <c r="AY35" i="55"/>
  <c r="AX35" i="55"/>
  <c r="AW35" i="55"/>
  <c r="AV35" i="55"/>
  <c r="AU35" i="55"/>
  <c r="AT35" i="55"/>
  <c r="AS35" i="55"/>
  <c r="AR35" i="55"/>
  <c r="AQ35" i="55"/>
  <c r="AP35" i="55"/>
  <c r="AO35" i="55"/>
  <c r="AN35" i="55"/>
  <c r="AM35" i="55"/>
  <c r="AL35" i="55"/>
  <c r="AK35" i="55"/>
  <c r="AJ35" i="55"/>
  <c r="AI35" i="55"/>
  <c r="AH35" i="55"/>
  <c r="AG35" i="55"/>
  <c r="AF35" i="55"/>
  <c r="AE35" i="55"/>
  <c r="AD35" i="55"/>
  <c r="AC35" i="55"/>
  <c r="AB35" i="55"/>
  <c r="AA35" i="55"/>
  <c r="Z35" i="55"/>
  <c r="Y35" i="55"/>
  <c r="X35" i="55"/>
  <c r="W35" i="55"/>
  <c r="V35" i="55"/>
  <c r="U35" i="55"/>
  <c r="T35" i="55"/>
  <c r="S35" i="55"/>
  <c r="R35" i="55"/>
  <c r="Q35" i="55"/>
  <c r="P35" i="55"/>
  <c r="O35" i="55"/>
  <c r="N35" i="55"/>
  <c r="M35" i="55"/>
  <c r="L35" i="55"/>
  <c r="K35" i="55"/>
  <c r="J35" i="55"/>
  <c r="I35" i="55"/>
  <c r="H35" i="55"/>
  <c r="G35" i="55"/>
  <c r="F35" i="55"/>
  <c r="AZ34" i="55"/>
  <c r="AY34" i="55"/>
  <c r="AX34" i="55"/>
  <c r="AW34" i="55"/>
  <c r="AV34" i="55"/>
  <c r="AU34" i="55"/>
  <c r="AT34" i="55"/>
  <c r="AS34" i="55"/>
  <c r="AR34" i="55"/>
  <c r="AQ34" i="55"/>
  <c r="AP34" i="55"/>
  <c r="AO34" i="55"/>
  <c r="AN34" i="55"/>
  <c r="AM34" i="55"/>
  <c r="AL34" i="55"/>
  <c r="AK34" i="55"/>
  <c r="AJ34" i="55"/>
  <c r="AI34" i="55"/>
  <c r="AH34" i="55"/>
  <c r="AG34" i="55"/>
  <c r="AF34" i="55"/>
  <c r="AE34" i="55"/>
  <c r="AD34" i="55"/>
  <c r="AC34" i="55"/>
  <c r="AB34" i="55"/>
  <c r="AA34" i="55"/>
  <c r="Z34" i="55"/>
  <c r="Y34" i="55"/>
  <c r="X34" i="55"/>
  <c r="W34" i="55"/>
  <c r="V34" i="55"/>
  <c r="U34" i="55"/>
  <c r="T34" i="55"/>
  <c r="S34" i="55"/>
  <c r="R34" i="55"/>
  <c r="Q34" i="55"/>
  <c r="P34" i="55"/>
  <c r="O34" i="55"/>
  <c r="N34" i="55"/>
  <c r="M34" i="55"/>
  <c r="L34" i="55"/>
  <c r="K34" i="55"/>
  <c r="J34" i="55"/>
  <c r="I34" i="55"/>
  <c r="H34" i="55"/>
  <c r="G34" i="55"/>
  <c r="F34" i="55"/>
  <c r="AZ33" i="55"/>
  <c r="AY33" i="55"/>
  <c r="AX33" i="55"/>
  <c r="AW33" i="55"/>
  <c r="AV33" i="55"/>
  <c r="AU33" i="55"/>
  <c r="AT33" i="55"/>
  <c r="AS33" i="55"/>
  <c r="AR33" i="55"/>
  <c r="AQ33" i="55"/>
  <c r="AP33" i="55"/>
  <c r="AO33" i="55"/>
  <c r="AN33" i="55"/>
  <c r="AM33" i="55"/>
  <c r="AL33" i="55"/>
  <c r="AK33" i="55"/>
  <c r="AJ33" i="55"/>
  <c r="AI33" i="55"/>
  <c r="AH33" i="55"/>
  <c r="AG33" i="55"/>
  <c r="AF33" i="55"/>
  <c r="AE33" i="55"/>
  <c r="AD33" i="55"/>
  <c r="AC33" i="55"/>
  <c r="AB33" i="55"/>
  <c r="AA33" i="55"/>
  <c r="Z33" i="55"/>
  <c r="Y33" i="55"/>
  <c r="X33" i="55"/>
  <c r="W33" i="55"/>
  <c r="V33" i="55"/>
  <c r="U33" i="55"/>
  <c r="T33" i="55"/>
  <c r="S33" i="55"/>
  <c r="R33" i="55"/>
  <c r="Q33" i="55"/>
  <c r="P33" i="55"/>
  <c r="O33" i="55"/>
  <c r="N33" i="55"/>
  <c r="M33" i="55"/>
  <c r="L33" i="55"/>
  <c r="K33" i="55"/>
  <c r="J33" i="55"/>
  <c r="I33" i="55"/>
  <c r="H33" i="55"/>
  <c r="G33" i="55"/>
  <c r="F33" i="55"/>
  <c r="AZ32" i="55"/>
  <c r="AY32" i="55"/>
  <c r="AX32" i="55"/>
  <c r="AW32" i="55"/>
  <c r="AV32" i="55"/>
  <c r="AU32" i="55"/>
  <c r="AT32" i="55"/>
  <c r="AS32" i="55"/>
  <c r="AR32" i="55"/>
  <c r="AQ32" i="55"/>
  <c r="AP32" i="55"/>
  <c r="AO32" i="55"/>
  <c r="AN32" i="55"/>
  <c r="AM32" i="55"/>
  <c r="AL32" i="55"/>
  <c r="AK32" i="55"/>
  <c r="AJ32" i="55"/>
  <c r="AI32" i="55"/>
  <c r="AH32" i="55"/>
  <c r="AG32" i="55"/>
  <c r="AF32" i="55"/>
  <c r="AE32" i="55"/>
  <c r="AD32" i="55"/>
  <c r="AC32" i="55"/>
  <c r="AB32" i="55"/>
  <c r="AA32" i="55"/>
  <c r="Z32" i="55"/>
  <c r="Y32" i="55"/>
  <c r="X32" i="55"/>
  <c r="W32" i="55"/>
  <c r="V32" i="55"/>
  <c r="U32" i="55"/>
  <c r="T32" i="55"/>
  <c r="S32" i="55"/>
  <c r="R32" i="55"/>
  <c r="Q32" i="55"/>
  <c r="P32" i="55"/>
  <c r="O32" i="55"/>
  <c r="N32" i="55"/>
  <c r="M32" i="55"/>
  <c r="L32" i="55"/>
  <c r="K32" i="55"/>
  <c r="J32" i="55"/>
  <c r="I32" i="55"/>
  <c r="H32" i="55"/>
  <c r="G32" i="55"/>
  <c r="F32" i="55"/>
  <c r="AZ31" i="55"/>
  <c r="AY31" i="55"/>
  <c r="AX31" i="55"/>
  <c r="AW31" i="55"/>
  <c r="AV31" i="55"/>
  <c r="AU31" i="55"/>
  <c r="AT31" i="55"/>
  <c r="AS31" i="55"/>
  <c r="AR31" i="55"/>
  <c r="AQ31" i="55"/>
  <c r="AP31" i="55"/>
  <c r="AO31" i="55"/>
  <c r="AN31" i="55"/>
  <c r="AM31" i="55"/>
  <c r="AL31" i="55"/>
  <c r="AK31" i="55"/>
  <c r="AJ31" i="55"/>
  <c r="AI31" i="55"/>
  <c r="AH31" i="55"/>
  <c r="AG31" i="55"/>
  <c r="AF31" i="55"/>
  <c r="AE31" i="55"/>
  <c r="AD31" i="55"/>
  <c r="AC31" i="55"/>
  <c r="AB31" i="55"/>
  <c r="AA31" i="55"/>
  <c r="Z31" i="55"/>
  <c r="Y31" i="55"/>
  <c r="X31" i="55"/>
  <c r="W31" i="55"/>
  <c r="V31" i="55"/>
  <c r="U31" i="55"/>
  <c r="T31" i="55"/>
  <c r="S31" i="55"/>
  <c r="R31" i="55"/>
  <c r="Q31" i="55"/>
  <c r="P31" i="55"/>
  <c r="O31" i="55"/>
  <c r="N31" i="55"/>
  <c r="M31" i="55"/>
  <c r="L31" i="55"/>
  <c r="K31" i="55"/>
  <c r="J31" i="55"/>
  <c r="I31" i="55"/>
  <c r="H31" i="55"/>
  <c r="G31" i="55"/>
  <c r="F31" i="55"/>
  <c r="AZ30" i="55"/>
  <c r="AY30" i="55"/>
  <c r="AX30" i="55"/>
  <c r="AW30" i="55"/>
  <c r="AV30" i="55"/>
  <c r="AU30" i="55"/>
  <c r="AT30" i="55"/>
  <c r="AS30" i="55"/>
  <c r="AR30" i="55"/>
  <c r="AQ30" i="55"/>
  <c r="AP30" i="55"/>
  <c r="AO30" i="55"/>
  <c r="AN30" i="55"/>
  <c r="AM30" i="55"/>
  <c r="AL30" i="55"/>
  <c r="AK30" i="55"/>
  <c r="AJ30" i="55"/>
  <c r="AI30" i="55"/>
  <c r="AH30" i="55"/>
  <c r="AG30" i="55"/>
  <c r="AF30" i="55"/>
  <c r="AE30" i="55"/>
  <c r="AD30" i="55"/>
  <c r="AC30" i="55"/>
  <c r="AB30" i="55"/>
  <c r="AA30" i="55"/>
  <c r="Z30" i="55"/>
  <c r="Y30" i="55"/>
  <c r="X30" i="55"/>
  <c r="W30" i="55"/>
  <c r="V30" i="55"/>
  <c r="U30" i="55"/>
  <c r="T30" i="55"/>
  <c r="S30" i="55"/>
  <c r="R30" i="55"/>
  <c r="Q30" i="55"/>
  <c r="P30" i="55"/>
  <c r="O30" i="55"/>
  <c r="N30" i="55"/>
  <c r="M30" i="55"/>
  <c r="L30" i="55"/>
  <c r="K30" i="55"/>
  <c r="J30" i="55"/>
  <c r="I30" i="55"/>
  <c r="H30" i="55"/>
  <c r="G30" i="55"/>
  <c r="F30" i="55"/>
  <c r="AZ29" i="55"/>
  <c r="AY29" i="55"/>
  <c r="AX29" i="55"/>
  <c r="AW29" i="55"/>
  <c r="AV29" i="55"/>
  <c r="AU29" i="55"/>
  <c r="AT29" i="55"/>
  <c r="AS29" i="55"/>
  <c r="AR29" i="55"/>
  <c r="AQ29" i="55"/>
  <c r="AP29" i="55"/>
  <c r="AO29" i="55"/>
  <c r="AN29" i="55"/>
  <c r="AM29" i="55"/>
  <c r="AL29" i="55"/>
  <c r="AK29" i="55"/>
  <c r="AJ29" i="55"/>
  <c r="AI29" i="55"/>
  <c r="AH29" i="55"/>
  <c r="AG29" i="55"/>
  <c r="AF29" i="55"/>
  <c r="AE29" i="55"/>
  <c r="AD29" i="55"/>
  <c r="AC29" i="55"/>
  <c r="AB29" i="55"/>
  <c r="AA29" i="55"/>
  <c r="Z29" i="55"/>
  <c r="Y29" i="55"/>
  <c r="X29" i="55"/>
  <c r="W29" i="55"/>
  <c r="V29" i="55"/>
  <c r="U29" i="55"/>
  <c r="T29" i="55"/>
  <c r="S29" i="55"/>
  <c r="R29" i="55"/>
  <c r="Q29" i="55"/>
  <c r="P29" i="55"/>
  <c r="O29" i="55"/>
  <c r="N29" i="55"/>
  <c r="M29" i="55"/>
  <c r="L29" i="55"/>
  <c r="K29" i="55"/>
  <c r="J29" i="55"/>
  <c r="I29" i="55"/>
  <c r="H29" i="55"/>
  <c r="G29" i="55"/>
  <c r="F29" i="55"/>
  <c r="AZ28" i="55"/>
  <c r="AY28" i="55"/>
  <c r="AX28" i="55"/>
  <c r="AW28" i="55"/>
  <c r="AV28" i="55"/>
  <c r="AU28" i="55"/>
  <c r="AT28" i="55"/>
  <c r="AS28" i="55"/>
  <c r="AR28" i="55"/>
  <c r="AQ28" i="55"/>
  <c r="AP28" i="55"/>
  <c r="AO28" i="55"/>
  <c r="AN28" i="55"/>
  <c r="AM28" i="55"/>
  <c r="AL28" i="55"/>
  <c r="AK28" i="55"/>
  <c r="AJ28" i="55"/>
  <c r="AI28" i="55"/>
  <c r="AH28" i="55"/>
  <c r="AG28" i="55"/>
  <c r="AF28" i="55"/>
  <c r="AE28" i="55"/>
  <c r="AD28" i="55"/>
  <c r="AC28" i="55"/>
  <c r="AB28" i="55"/>
  <c r="AA28" i="55"/>
  <c r="Z28" i="55"/>
  <c r="Y28" i="55"/>
  <c r="X28" i="55"/>
  <c r="W28" i="55"/>
  <c r="V28" i="55"/>
  <c r="U28" i="55"/>
  <c r="T28" i="55"/>
  <c r="S28" i="55"/>
  <c r="R28" i="55"/>
  <c r="Q28" i="55"/>
  <c r="P28" i="55"/>
  <c r="O28" i="55"/>
  <c r="N28" i="55"/>
  <c r="M28" i="55"/>
  <c r="L28" i="55"/>
  <c r="K28" i="55"/>
  <c r="J28" i="55"/>
  <c r="I28" i="55"/>
  <c r="H28" i="55"/>
  <c r="G28" i="55"/>
  <c r="F28" i="55"/>
  <c r="AZ27" i="55"/>
  <c r="AY27" i="55"/>
  <c r="AX27" i="55"/>
  <c r="AW27" i="55"/>
  <c r="AV27" i="55"/>
  <c r="AU27" i="55"/>
  <c r="AT27" i="55"/>
  <c r="AS27" i="55"/>
  <c r="AR27" i="55"/>
  <c r="AQ27" i="55"/>
  <c r="AP27" i="55"/>
  <c r="AO27" i="55"/>
  <c r="AN27" i="55"/>
  <c r="AM27" i="55"/>
  <c r="AL27" i="55"/>
  <c r="AK27" i="55"/>
  <c r="AJ27" i="55"/>
  <c r="AI27" i="55"/>
  <c r="AH27" i="55"/>
  <c r="AG27" i="55"/>
  <c r="AF27" i="55"/>
  <c r="AE27" i="55"/>
  <c r="AD27" i="55"/>
  <c r="AC27" i="55"/>
  <c r="AB27" i="55"/>
  <c r="AA27" i="55"/>
  <c r="Z27" i="55"/>
  <c r="Y27" i="55"/>
  <c r="X27" i="55"/>
  <c r="W27" i="55"/>
  <c r="V27" i="55"/>
  <c r="U27" i="55"/>
  <c r="T27" i="55"/>
  <c r="S27" i="55"/>
  <c r="R27" i="55"/>
  <c r="Q27" i="55"/>
  <c r="P27" i="55"/>
  <c r="O27" i="55"/>
  <c r="N27" i="55"/>
  <c r="M27" i="55"/>
  <c r="L27" i="55"/>
  <c r="K27" i="55"/>
  <c r="J27" i="55"/>
  <c r="I27" i="55"/>
  <c r="H27" i="55"/>
  <c r="G27" i="55"/>
  <c r="F27" i="55"/>
  <c r="AZ26" i="55"/>
  <c r="AY26" i="55"/>
  <c r="AX26" i="55"/>
  <c r="AW26" i="55"/>
  <c r="AV26" i="55"/>
  <c r="AU26" i="55"/>
  <c r="AT26" i="55"/>
  <c r="AS26" i="55"/>
  <c r="AR26" i="55"/>
  <c r="AQ26" i="55"/>
  <c r="AP26" i="55"/>
  <c r="AO26" i="55"/>
  <c r="AN26" i="55"/>
  <c r="AM26" i="55"/>
  <c r="AL26" i="55"/>
  <c r="AK26" i="55"/>
  <c r="AJ26" i="55"/>
  <c r="AI26" i="55"/>
  <c r="AH26" i="55"/>
  <c r="AG26" i="55"/>
  <c r="AF26" i="55"/>
  <c r="AE26" i="55"/>
  <c r="AD26" i="55"/>
  <c r="AC26" i="55"/>
  <c r="AB26" i="55"/>
  <c r="AA26" i="55"/>
  <c r="Z26" i="55"/>
  <c r="Y26" i="55"/>
  <c r="X26" i="55"/>
  <c r="W26" i="55"/>
  <c r="V26" i="55"/>
  <c r="U26" i="55"/>
  <c r="T26" i="55"/>
  <c r="S26" i="55"/>
  <c r="R26" i="55"/>
  <c r="Q26" i="55"/>
  <c r="P26" i="55"/>
  <c r="O26" i="55"/>
  <c r="N26" i="55"/>
  <c r="M26" i="55"/>
  <c r="L26" i="55"/>
  <c r="K26" i="55"/>
  <c r="J26" i="55"/>
  <c r="I26" i="55"/>
  <c r="H26" i="55"/>
  <c r="G26" i="55"/>
  <c r="F26" i="55"/>
  <c r="AZ25" i="55"/>
  <c r="AY25" i="55"/>
  <c r="AX25" i="55"/>
  <c r="AW25" i="55"/>
  <c r="AV25" i="55"/>
  <c r="AU25" i="55"/>
  <c r="AT25" i="55"/>
  <c r="AS25" i="55"/>
  <c r="AR25" i="55"/>
  <c r="AQ25" i="55"/>
  <c r="AP25" i="55"/>
  <c r="AO25" i="55"/>
  <c r="AN25" i="55"/>
  <c r="AM25" i="55"/>
  <c r="AL25" i="55"/>
  <c r="AK25" i="55"/>
  <c r="AJ25" i="55"/>
  <c r="AI25" i="55"/>
  <c r="AH25" i="55"/>
  <c r="AG25" i="55"/>
  <c r="AF25" i="55"/>
  <c r="AE25" i="55"/>
  <c r="AD25" i="55"/>
  <c r="AC25" i="55"/>
  <c r="AB25" i="55"/>
  <c r="AA25" i="55"/>
  <c r="Z25" i="55"/>
  <c r="Y25" i="55"/>
  <c r="X25" i="55"/>
  <c r="W25" i="55"/>
  <c r="V25" i="55"/>
  <c r="U25" i="55"/>
  <c r="T25" i="55"/>
  <c r="S25" i="55"/>
  <c r="R25" i="55"/>
  <c r="Q25" i="55"/>
  <c r="P25" i="55"/>
  <c r="O25" i="55"/>
  <c r="N25" i="55"/>
  <c r="M25" i="55"/>
  <c r="L25" i="55"/>
  <c r="K25" i="55"/>
  <c r="J25" i="55"/>
  <c r="I25" i="55"/>
  <c r="H25" i="55"/>
  <c r="G25" i="55"/>
  <c r="F25" i="55"/>
  <c r="AZ24" i="55"/>
  <c r="AY24" i="55"/>
  <c r="AX24" i="55"/>
  <c r="AW24" i="55"/>
  <c r="AV24" i="55"/>
  <c r="AU24" i="55"/>
  <c r="AT24" i="55"/>
  <c r="AS24" i="55"/>
  <c r="AR24" i="55"/>
  <c r="AQ24" i="55"/>
  <c r="AP24" i="55"/>
  <c r="AO24" i="55"/>
  <c r="AN24" i="55"/>
  <c r="AM24" i="55"/>
  <c r="AL24" i="55"/>
  <c r="AK24" i="55"/>
  <c r="AJ24" i="55"/>
  <c r="AI24" i="55"/>
  <c r="AH24" i="55"/>
  <c r="AG24" i="55"/>
  <c r="AF24" i="55"/>
  <c r="AE24" i="55"/>
  <c r="AD24" i="55"/>
  <c r="AC24" i="55"/>
  <c r="AB24" i="55"/>
  <c r="AA24" i="55"/>
  <c r="Z24" i="55"/>
  <c r="Y24" i="55"/>
  <c r="X24" i="55"/>
  <c r="W24" i="55"/>
  <c r="V24" i="55"/>
  <c r="U24" i="55"/>
  <c r="T24" i="55"/>
  <c r="S24" i="55"/>
  <c r="R24" i="55"/>
  <c r="Q24" i="55"/>
  <c r="P24" i="55"/>
  <c r="O24" i="55"/>
  <c r="N24" i="55"/>
  <c r="M24" i="55"/>
  <c r="L24" i="55"/>
  <c r="K24" i="55"/>
  <c r="J24" i="55"/>
  <c r="I24" i="55"/>
  <c r="H24" i="55"/>
  <c r="G24" i="55"/>
  <c r="F24" i="55"/>
  <c r="AZ23" i="55"/>
  <c r="AY23" i="55"/>
  <c r="AX23" i="55"/>
  <c r="AW23" i="55"/>
  <c r="AV23" i="55"/>
  <c r="AU23" i="55"/>
  <c r="AT23" i="55"/>
  <c r="AS23" i="55"/>
  <c r="AR23" i="55"/>
  <c r="AQ23" i="55"/>
  <c r="AP23" i="55"/>
  <c r="AO23" i="55"/>
  <c r="AN23" i="55"/>
  <c r="AM23" i="55"/>
  <c r="AL23" i="55"/>
  <c r="AK23" i="55"/>
  <c r="AJ23" i="55"/>
  <c r="AI23" i="55"/>
  <c r="AH23" i="55"/>
  <c r="AG23" i="55"/>
  <c r="AF23" i="55"/>
  <c r="AE23" i="55"/>
  <c r="AD23" i="55"/>
  <c r="AC23" i="55"/>
  <c r="AB23" i="55"/>
  <c r="AA23" i="55"/>
  <c r="Z23" i="55"/>
  <c r="Y23" i="55"/>
  <c r="X23" i="55"/>
  <c r="W23" i="55"/>
  <c r="V23" i="55"/>
  <c r="U23" i="55"/>
  <c r="T23" i="55"/>
  <c r="S23" i="55"/>
  <c r="R23" i="55"/>
  <c r="Q23" i="55"/>
  <c r="P23" i="55"/>
  <c r="O23" i="55"/>
  <c r="N23" i="55"/>
  <c r="M23" i="55"/>
  <c r="L23" i="55"/>
  <c r="K23" i="55"/>
  <c r="J23" i="55"/>
  <c r="I23" i="55"/>
  <c r="H23" i="55"/>
  <c r="G23" i="55"/>
  <c r="F23" i="55"/>
  <c r="AZ22" i="55"/>
  <c r="AY22" i="55"/>
  <c r="AX22" i="55"/>
  <c r="AW22" i="55"/>
  <c r="AV22" i="55"/>
  <c r="AU22" i="55"/>
  <c r="AT22" i="55"/>
  <c r="AS22" i="55"/>
  <c r="AR22" i="55"/>
  <c r="AQ22" i="55"/>
  <c r="AP22" i="55"/>
  <c r="AO22" i="55"/>
  <c r="AN22" i="55"/>
  <c r="AM22" i="55"/>
  <c r="AL22" i="55"/>
  <c r="AK22" i="55"/>
  <c r="AJ22" i="55"/>
  <c r="AI22" i="55"/>
  <c r="AH22" i="55"/>
  <c r="AG22" i="55"/>
  <c r="AF22" i="55"/>
  <c r="AE22" i="55"/>
  <c r="AD22" i="55"/>
  <c r="AC22" i="55"/>
  <c r="AB22" i="55"/>
  <c r="AA22" i="55"/>
  <c r="Z22" i="55"/>
  <c r="Y22" i="55"/>
  <c r="X22" i="55"/>
  <c r="W22" i="55"/>
  <c r="V22" i="55"/>
  <c r="U22" i="55"/>
  <c r="T22" i="55"/>
  <c r="S22" i="55"/>
  <c r="R22" i="55"/>
  <c r="Q22" i="55"/>
  <c r="P22" i="55"/>
  <c r="O22" i="55"/>
  <c r="N22" i="55"/>
  <c r="M22" i="55"/>
  <c r="L22" i="55"/>
  <c r="K22" i="55"/>
  <c r="J22" i="55"/>
  <c r="I22" i="55"/>
  <c r="H22" i="55"/>
  <c r="G22" i="55"/>
  <c r="F22" i="55"/>
  <c r="AZ21" i="55"/>
  <c r="AY21" i="55"/>
  <c r="AX21" i="55"/>
  <c r="AW21" i="55"/>
  <c r="AV21" i="55"/>
  <c r="AU21" i="55"/>
  <c r="AT21" i="55"/>
  <c r="AS21" i="55"/>
  <c r="AR21" i="55"/>
  <c r="AQ21" i="55"/>
  <c r="AP21" i="55"/>
  <c r="AO21" i="55"/>
  <c r="AN21" i="55"/>
  <c r="AM21" i="55"/>
  <c r="AL21" i="55"/>
  <c r="AK21" i="55"/>
  <c r="AJ21" i="55"/>
  <c r="AI21" i="55"/>
  <c r="AH21" i="55"/>
  <c r="AG21" i="55"/>
  <c r="AF21" i="55"/>
  <c r="AE21" i="55"/>
  <c r="AD21" i="55"/>
  <c r="AC21" i="55"/>
  <c r="AB21" i="55"/>
  <c r="AA21" i="55"/>
  <c r="Z21" i="55"/>
  <c r="Y21" i="55"/>
  <c r="X21" i="55"/>
  <c r="W21" i="55"/>
  <c r="V21" i="55"/>
  <c r="U21" i="55"/>
  <c r="T21" i="55"/>
  <c r="S21" i="55"/>
  <c r="R21" i="55"/>
  <c r="Q21" i="55"/>
  <c r="P21" i="55"/>
  <c r="O21" i="55"/>
  <c r="N21" i="55"/>
  <c r="M21" i="55"/>
  <c r="L21" i="55"/>
  <c r="K21" i="55"/>
  <c r="J21" i="55"/>
  <c r="I21" i="55"/>
  <c r="H21" i="55"/>
  <c r="G21" i="55"/>
  <c r="F21" i="55"/>
  <c r="AZ20" i="55"/>
  <c r="AY20" i="55"/>
  <c r="AX20" i="55"/>
  <c r="AW20" i="55"/>
  <c r="AV20" i="55"/>
  <c r="AU20" i="55"/>
  <c r="AT20" i="55"/>
  <c r="AS20" i="55"/>
  <c r="AR20" i="55"/>
  <c r="AQ20" i="55"/>
  <c r="AP20" i="55"/>
  <c r="AO20" i="55"/>
  <c r="AN20" i="55"/>
  <c r="AM20" i="55"/>
  <c r="AL20" i="55"/>
  <c r="AK20" i="55"/>
  <c r="AJ20" i="55"/>
  <c r="AI20" i="55"/>
  <c r="AH20" i="55"/>
  <c r="AG20" i="55"/>
  <c r="AF20" i="55"/>
  <c r="AE20" i="55"/>
  <c r="AD20" i="55"/>
  <c r="AC20" i="55"/>
  <c r="AB20" i="55"/>
  <c r="AA20" i="55"/>
  <c r="Z20" i="55"/>
  <c r="Y20" i="55"/>
  <c r="X20" i="55"/>
  <c r="W20" i="55"/>
  <c r="V20" i="55"/>
  <c r="U20" i="55"/>
  <c r="T20" i="55"/>
  <c r="S20" i="55"/>
  <c r="R20" i="55"/>
  <c r="Q20" i="55"/>
  <c r="P20" i="55"/>
  <c r="O20" i="55"/>
  <c r="N20" i="55"/>
  <c r="M20" i="55"/>
  <c r="L20" i="55"/>
  <c r="K20" i="55"/>
  <c r="J20" i="55"/>
  <c r="I20" i="55"/>
  <c r="H20" i="55"/>
  <c r="G20" i="55"/>
  <c r="F20" i="55"/>
  <c r="AZ19" i="55"/>
  <c r="AY19" i="55"/>
  <c r="AX19" i="55"/>
  <c r="AW19" i="55"/>
  <c r="AV19" i="55"/>
  <c r="AU19" i="55"/>
  <c r="AT19" i="55"/>
  <c r="AS19" i="55"/>
  <c r="AR19" i="55"/>
  <c r="AQ19" i="55"/>
  <c r="AP19" i="55"/>
  <c r="AO19" i="55"/>
  <c r="AN19" i="55"/>
  <c r="AM19" i="55"/>
  <c r="AL19" i="55"/>
  <c r="AK19" i="55"/>
  <c r="AJ19" i="55"/>
  <c r="AI19" i="55"/>
  <c r="AH19" i="55"/>
  <c r="AG19" i="55"/>
  <c r="AF19" i="55"/>
  <c r="AE19" i="55"/>
  <c r="AD19" i="55"/>
  <c r="AC19" i="55"/>
  <c r="AB19" i="55"/>
  <c r="AA19" i="55"/>
  <c r="Z19" i="55"/>
  <c r="Y19" i="55"/>
  <c r="X19" i="55"/>
  <c r="W19" i="55"/>
  <c r="V19" i="55"/>
  <c r="U19" i="55"/>
  <c r="T19" i="55"/>
  <c r="S19" i="55"/>
  <c r="R19" i="55"/>
  <c r="Q19" i="55"/>
  <c r="P19" i="55"/>
  <c r="O19" i="55"/>
  <c r="N19" i="55"/>
  <c r="M19" i="55"/>
  <c r="L19" i="55"/>
  <c r="K19" i="55"/>
  <c r="J19" i="55"/>
  <c r="I19" i="55"/>
  <c r="H19" i="55"/>
  <c r="G19" i="55"/>
  <c r="F19" i="55"/>
  <c r="AZ18" i="55"/>
  <c r="AY18" i="55"/>
  <c r="AX18" i="55"/>
  <c r="AW18" i="55"/>
  <c r="AV18" i="55"/>
  <c r="AU18" i="55"/>
  <c r="AT18" i="55"/>
  <c r="AS18" i="55"/>
  <c r="AR18" i="55"/>
  <c r="AQ18" i="55"/>
  <c r="AP18" i="55"/>
  <c r="AO18" i="55"/>
  <c r="AN18" i="55"/>
  <c r="AM18" i="55"/>
  <c r="AL18" i="55"/>
  <c r="AK18" i="55"/>
  <c r="AJ18" i="55"/>
  <c r="AI18" i="55"/>
  <c r="AH18" i="55"/>
  <c r="AG18" i="55"/>
  <c r="AF18" i="55"/>
  <c r="AE18" i="55"/>
  <c r="AD18" i="55"/>
  <c r="AC18" i="55"/>
  <c r="AB18" i="55"/>
  <c r="AA18" i="55"/>
  <c r="Z18" i="55"/>
  <c r="Y18" i="55"/>
  <c r="X18" i="55"/>
  <c r="W18" i="55"/>
  <c r="V18" i="55"/>
  <c r="U18" i="55"/>
  <c r="T18" i="55"/>
  <c r="S18" i="55"/>
  <c r="R18" i="55"/>
  <c r="Q18" i="55"/>
  <c r="P18" i="55"/>
  <c r="O18" i="55"/>
  <c r="N18" i="55"/>
  <c r="M18" i="55"/>
  <c r="L18" i="55"/>
  <c r="K18" i="55"/>
  <c r="J18" i="55"/>
  <c r="I18" i="55"/>
  <c r="H18" i="55"/>
  <c r="G18" i="55"/>
  <c r="F18" i="55"/>
  <c r="AZ17" i="55"/>
  <c r="AY17" i="55"/>
  <c r="AX17" i="55"/>
  <c r="AW17" i="55"/>
  <c r="AV17" i="55"/>
  <c r="AU17" i="55"/>
  <c r="AT17" i="55"/>
  <c r="AS17" i="55"/>
  <c r="AR17" i="55"/>
  <c r="AQ17" i="55"/>
  <c r="AP17" i="55"/>
  <c r="AO17" i="55"/>
  <c r="AN17" i="55"/>
  <c r="AM17" i="55"/>
  <c r="AL17" i="55"/>
  <c r="AK17" i="55"/>
  <c r="AJ17" i="55"/>
  <c r="AI17" i="55"/>
  <c r="AH17" i="55"/>
  <c r="AG17" i="55"/>
  <c r="AF17" i="55"/>
  <c r="AE17" i="55"/>
  <c r="AD17" i="55"/>
  <c r="AC17" i="55"/>
  <c r="AB17" i="55"/>
  <c r="AA17" i="55"/>
  <c r="Z17" i="55"/>
  <c r="Y17" i="55"/>
  <c r="X17" i="55"/>
  <c r="W17" i="55"/>
  <c r="V17" i="55"/>
  <c r="U17" i="55"/>
  <c r="T17" i="55"/>
  <c r="S17" i="55"/>
  <c r="R17" i="55"/>
  <c r="Q17" i="55"/>
  <c r="P17" i="55"/>
  <c r="O17" i="55"/>
  <c r="N17" i="55"/>
  <c r="M17" i="55"/>
  <c r="L17" i="55"/>
  <c r="K17" i="55"/>
  <c r="J17" i="55"/>
  <c r="I17" i="55"/>
  <c r="H17" i="55"/>
  <c r="G17" i="55"/>
  <c r="F17" i="55"/>
  <c r="AZ16" i="55"/>
  <c r="AY16" i="55"/>
  <c r="AX16" i="55"/>
  <c r="AW16" i="55"/>
  <c r="AV16" i="55"/>
  <c r="AU16" i="55"/>
  <c r="AT16" i="55"/>
  <c r="AS16" i="55"/>
  <c r="AR16" i="55"/>
  <c r="AQ16" i="55"/>
  <c r="AP16" i="55"/>
  <c r="AO16" i="55"/>
  <c r="AN16" i="55"/>
  <c r="AM16" i="55"/>
  <c r="AL16" i="55"/>
  <c r="AK16" i="55"/>
  <c r="AJ16" i="55"/>
  <c r="AI16" i="55"/>
  <c r="AH16" i="55"/>
  <c r="AG16" i="55"/>
  <c r="AF16" i="55"/>
  <c r="AE16" i="55"/>
  <c r="AD16" i="55"/>
  <c r="AC16" i="55"/>
  <c r="AB16" i="55"/>
  <c r="AA16" i="55"/>
  <c r="Z16" i="55"/>
  <c r="Y16" i="55"/>
  <c r="X16" i="55"/>
  <c r="W16" i="55"/>
  <c r="V16" i="55"/>
  <c r="U16" i="55"/>
  <c r="T16" i="55"/>
  <c r="S16" i="55"/>
  <c r="R16" i="55"/>
  <c r="Q16" i="55"/>
  <c r="P16" i="55"/>
  <c r="O16" i="55"/>
  <c r="N16" i="55"/>
  <c r="M16" i="55"/>
  <c r="L16" i="55"/>
  <c r="K16" i="55"/>
  <c r="J16" i="55"/>
  <c r="I16" i="55"/>
  <c r="H16" i="55"/>
  <c r="G16" i="55"/>
  <c r="F16" i="55"/>
  <c r="AZ15" i="55"/>
  <c r="AY15" i="55"/>
  <c r="AX15" i="55"/>
  <c r="AW15" i="55"/>
  <c r="AV15" i="55"/>
  <c r="AU15" i="55"/>
  <c r="AT15" i="55"/>
  <c r="AS15" i="55"/>
  <c r="AR15" i="55"/>
  <c r="AQ15" i="55"/>
  <c r="AP15" i="55"/>
  <c r="AO15" i="55"/>
  <c r="AN15" i="55"/>
  <c r="AM15" i="55"/>
  <c r="AL15" i="55"/>
  <c r="AK15" i="55"/>
  <c r="AJ15" i="55"/>
  <c r="AI15" i="55"/>
  <c r="AH15" i="55"/>
  <c r="AG15" i="55"/>
  <c r="AF15" i="55"/>
  <c r="AE15" i="55"/>
  <c r="AD15" i="55"/>
  <c r="AC15" i="55"/>
  <c r="AB15" i="55"/>
  <c r="AA15" i="55"/>
  <c r="Z15" i="55"/>
  <c r="Y15" i="55"/>
  <c r="X15" i="55"/>
  <c r="W15" i="55"/>
  <c r="V15" i="55"/>
  <c r="U15" i="55"/>
  <c r="T15" i="55"/>
  <c r="S15" i="55"/>
  <c r="R15" i="55"/>
  <c r="Q15" i="55"/>
  <c r="P15" i="55"/>
  <c r="O15" i="55"/>
  <c r="N15" i="55"/>
  <c r="M15" i="55"/>
  <c r="L15" i="55"/>
  <c r="K15" i="55"/>
  <c r="J15" i="55"/>
  <c r="I15" i="55"/>
  <c r="H15" i="55"/>
  <c r="G15" i="55"/>
  <c r="F15" i="55"/>
  <c r="AZ14" i="55"/>
  <c r="AY14" i="55"/>
  <c r="AX14" i="55"/>
  <c r="AW14" i="55"/>
  <c r="AV14" i="55"/>
  <c r="AU14" i="55"/>
  <c r="AT14" i="55"/>
  <c r="AS14" i="55"/>
  <c r="AR14" i="55"/>
  <c r="AQ14" i="55"/>
  <c r="AP14" i="55"/>
  <c r="AO14" i="55"/>
  <c r="AN14" i="55"/>
  <c r="AM14" i="55"/>
  <c r="AL14" i="55"/>
  <c r="AK14" i="55"/>
  <c r="AJ14" i="55"/>
  <c r="AI14" i="55"/>
  <c r="AH14" i="55"/>
  <c r="AG14" i="55"/>
  <c r="AF14" i="55"/>
  <c r="AE14" i="55"/>
  <c r="AD14" i="55"/>
  <c r="AC14" i="55"/>
  <c r="AB14" i="55"/>
  <c r="AA14" i="55"/>
  <c r="Z14" i="55"/>
  <c r="Y14" i="55"/>
  <c r="X14" i="55"/>
  <c r="W14" i="55"/>
  <c r="V14" i="55"/>
  <c r="U14" i="55"/>
  <c r="T14" i="55"/>
  <c r="S14" i="55"/>
  <c r="R14" i="55"/>
  <c r="Q14" i="55"/>
  <c r="P14" i="55"/>
  <c r="O14" i="55"/>
  <c r="N14" i="55"/>
  <c r="M14" i="55"/>
  <c r="L14" i="55"/>
  <c r="K14" i="55"/>
  <c r="J14" i="55"/>
  <c r="I14" i="55"/>
  <c r="H14" i="55"/>
  <c r="G14" i="55"/>
  <c r="F14" i="55"/>
  <c r="AZ13" i="55"/>
  <c r="AY13" i="55"/>
  <c r="AX13" i="55"/>
  <c r="AW13" i="55"/>
  <c r="AV13" i="55"/>
  <c r="AU13" i="55"/>
  <c r="AT13" i="55"/>
  <c r="AS13" i="55"/>
  <c r="AR13" i="55"/>
  <c r="AQ13" i="55"/>
  <c r="AP13" i="55"/>
  <c r="AO13" i="55"/>
  <c r="AN13" i="55"/>
  <c r="AM13" i="55"/>
  <c r="AL13" i="55"/>
  <c r="AK13" i="55"/>
  <c r="AJ13" i="55"/>
  <c r="AI13" i="55"/>
  <c r="AH13" i="55"/>
  <c r="AG13" i="55"/>
  <c r="AF13" i="55"/>
  <c r="AE13" i="55"/>
  <c r="AD13" i="55"/>
  <c r="AC13" i="55"/>
  <c r="AB13" i="55"/>
  <c r="AA13" i="55"/>
  <c r="Z13" i="55"/>
  <c r="Y13" i="55"/>
  <c r="X13" i="55"/>
  <c r="W13" i="55"/>
  <c r="V13" i="55"/>
  <c r="U13" i="55"/>
  <c r="T13" i="55"/>
  <c r="S13" i="55"/>
  <c r="R13" i="55"/>
  <c r="Q13" i="55"/>
  <c r="P13" i="55"/>
  <c r="O13" i="55"/>
  <c r="N13" i="55"/>
  <c r="M13" i="55"/>
  <c r="L13" i="55"/>
  <c r="K13" i="55"/>
  <c r="J13" i="55"/>
  <c r="I13" i="55"/>
  <c r="H13" i="55"/>
  <c r="G13" i="55"/>
  <c r="F13" i="55"/>
  <c r="AZ12" i="55"/>
  <c r="AY12" i="55"/>
  <c r="AX12" i="55"/>
  <c r="AW12" i="55"/>
  <c r="AV12" i="55"/>
  <c r="AU12" i="55"/>
  <c r="AT12" i="55"/>
  <c r="AS12" i="55"/>
  <c r="AR12" i="55"/>
  <c r="AQ12" i="55"/>
  <c r="AP12" i="55"/>
  <c r="AO12" i="55"/>
  <c r="AN12" i="55"/>
  <c r="AM12" i="55"/>
  <c r="AL12" i="55"/>
  <c r="AK12" i="55"/>
  <c r="AJ12" i="55"/>
  <c r="AI12" i="55"/>
  <c r="AH12" i="55"/>
  <c r="AG12" i="55"/>
  <c r="AF12" i="55"/>
  <c r="AE12" i="55"/>
  <c r="AD12" i="55"/>
  <c r="AC12" i="55"/>
  <c r="AB12" i="55"/>
  <c r="AA12" i="55"/>
  <c r="Z12" i="55"/>
  <c r="Y12" i="55"/>
  <c r="X12" i="55"/>
  <c r="W12" i="55"/>
  <c r="V12" i="55"/>
  <c r="U12" i="55"/>
  <c r="T12" i="55"/>
  <c r="S12" i="55"/>
  <c r="R12" i="55"/>
  <c r="Q12" i="55"/>
  <c r="P12" i="55"/>
  <c r="O12" i="55"/>
  <c r="N12" i="55"/>
  <c r="M12" i="55"/>
  <c r="L12" i="55"/>
  <c r="K12" i="55"/>
  <c r="J12" i="55"/>
  <c r="I12" i="55"/>
  <c r="H12" i="55"/>
  <c r="G12" i="55"/>
  <c r="F12" i="55"/>
  <c r="AZ11" i="55"/>
  <c r="AY11" i="55"/>
  <c r="AX11" i="55"/>
  <c r="AW11" i="55"/>
  <c r="AV11" i="55"/>
  <c r="AU11" i="55"/>
  <c r="AT11" i="55"/>
  <c r="AS11" i="55"/>
  <c r="AR11" i="55"/>
  <c r="AQ11" i="55"/>
  <c r="AP11" i="55"/>
  <c r="AO11" i="55"/>
  <c r="AN11" i="55"/>
  <c r="AM11" i="55"/>
  <c r="AL11" i="55"/>
  <c r="AK11" i="55"/>
  <c r="AJ11" i="55"/>
  <c r="AI11" i="55"/>
  <c r="AH11" i="55"/>
  <c r="AG11" i="55"/>
  <c r="AF11" i="55"/>
  <c r="AE11" i="55"/>
  <c r="AD11" i="55"/>
  <c r="AC11" i="55"/>
  <c r="AB11" i="55"/>
  <c r="AA11" i="55"/>
  <c r="Z11" i="55"/>
  <c r="Y11" i="55"/>
  <c r="X11" i="55"/>
  <c r="W11" i="55"/>
  <c r="V11" i="55"/>
  <c r="U11" i="55"/>
  <c r="T11" i="55"/>
  <c r="S11" i="55"/>
  <c r="R11" i="55"/>
  <c r="Q11" i="55"/>
  <c r="P11" i="55"/>
  <c r="O11" i="55"/>
  <c r="N11" i="55"/>
  <c r="M11" i="55"/>
  <c r="L11" i="55"/>
  <c r="K11" i="55"/>
  <c r="J11" i="55"/>
  <c r="I11" i="55"/>
  <c r="H11" i="55"/>
  <c r="G11" i="55"/>
  <c r="F11" i="55"/>
  <c r="AZ10" i="55"/>
  <c r="AY10" i="55"/>
  <c r="AX10" i="55"/>
  <c r="AW10" i="55"/>
  <c r="AV10" i="55"/>
  <c r="AU10" i="55"/>
  <c r="AT10" i="55"/>
  <c r="AS10" i="55"/>
  <c r="AR10" i="55"/>
  <c r="AQ10" i="55"/>
  <c r="AP10" i="55"/>
  <c r="AO10" i="55"/>
  <c r="AN10" i="55"/>
  <c r="AM10" i="55"/>
  <c r="AL10" i="55"/>
  <c r="AK10" i="55"/>
  <c r="AJ10" i="55"/>
  <c r="AI10" i="55"/>
  <c r="AH10" i="55"/>
  <c r="AG10" i="55"/>
  <c r="AF10" i="55"/>
  <c r="AE10" i="55"/>
  <c r="AD10" i="55"/>
  <c r="AC10" i="55"/>
  <c r="AB10" i="55"/>
  <c r="AA10" i="55"/>
  <c r="Z10" i="55"/>
  <c r="Y10" i="55"/>
  <c r="X10" i="55"/>
  <c r="W10" i="55"/>
  <c r="V10" i="55"/>
  <c r="U10" i="55"/>
  <c r="T10" i="55"/>
  <c r="S10" i="55"/>
  <c r="R10" i="55"/>
  <c r="Q10" i="55"/>
  <c r="P10" i="55"/>
  <c r="O10" i="55"/>
  <c r="N10" i="55"/>
  <c r="M10" i="55"/>
  <c r="L10" i="55"/>
  <c r="K10" i="55"/>
  <c r="J10" i="55"/>
  <c r="I10" i="55"/>
  <c r="H10" i="55"/>
  <c r="G10" i="55"/>
  <c r="F10" i="55"/>
  <c r="AZ9" i="55"/>
  <c r="AY9" i="55"/>
  <c r="AX9" i="55"/>
  <c r="AW9" i="55"/>
  <c r="AV9" i="55"/>
  <c r="AU9" i="55"/>
  <c r="AT9" i="55"/>
  <c r="AS9" i="55"/>
  <c r="AR9" i="55"/>
  <c r="AQ9" i="55"/>
  <c r="AP9" i="55"/>
  <c r="AO9" i="55"/>
  <c r="AN9" i="55"/>
  <c r="AM9" i="55"/>
  <c r="AL9" i="55"/>
  <c r="AK9" i="55"/>
  <c r="AJ9" i="55"/>
  <c r="AI9" i="55"/>
  <c r="AH9" i="55"/>
  <c r="AG9" i="55"/>
  <c r="AF9" i="55"/>
  <c r="AE9" i="55"/>
  <c r="AD9" i="55"/>
  <c r="AC9" i="55"/>
  <c r="AB9" i="55"/>
  <c r="AA9" i="55"/>
  <c r="Z9" i="55"/>
  <c r="Y9" i="55"/>
  <c r="X9" i="55"/>
  <c r="W9" i="55"/>
  <c r="V9" i="55"/>
  <c r="U9" i="55"/>
  <c r="T9" i="55"/>
  <c r="S9" i="55"/>
  <c r="R9" i="55"/>
  <c r="Q9" i="55"/>
  <c r="P9" i="55"/>
  <c r="O9" i="55"/>
  <c r="N9" i="55"/>
  <c r="M9" i="55"/>
  <c r="L9" i="55"/>
  <c r="K9" i="55"/>
  <c r="J9" i="55"/>
  <c r="I9" i="55"/>
  <c r="H9" i="55"/>
  <c r="G9" i="55"/>
  <c r="F9" i="55"/>
  <c r="A5" i="55"/>
  <c r="F56" i="58" s="1"/>
  <c r="AZ44" i="54"/>
  <c r="AY44" i="54"/>
  <c r="AX44" i="54"/>
  <c r="AW44" i="54"/>
  <c r="AV44" i="54"/>
  <c r="AU44" i="54"/>
  <c r="AT44" i="54"/>
  <c r="AS44" i="54"/>
  <c r="AR44" i="54"/>
  <c r="AQ44" i="54"/>
  <c r="AP44" i="54"/>
  <c r="AO44" i="54"/>
  <c r="AN44" i="54"/>
  <c r="AM44" i="54"/>
  <c r="AL44" i="54"/>
  <c r="AK44" i="54"/>
  <c r="AJ44" i="54"/>
  <c r="AI44" i="54"/>
  <c r="AH44" i="54"/>
  <c r="AG44" i="54"/>
  <c r="AF44" i="54"/>
  <c r="AE44" i="54"/>
  <c r="AD44" i="54"/>
  <c r="AC44" i="54"/>
  <c r="AB44" i="54"/>
  <c r="AA44" i="54"/>
  <c r="Z44" i="54"/>
  <c r="Y44" i="54"/>
  <c r="X44" i="54"/>
  <c r="W44" i="54"/>
  <c r="V44" i="54"/>
  <c r="U44" i="54"/>
  <c r="T44" i="54"/>
  <c r="S44" i="54"/>
  <c r="R44" i="54"/>
  <c r="Q44" i="54"/>
  <c r="P44" i="54"/>
  <c r="O44" i="54"/>
  <c r="N44" i="54"/>
  <c r="M44" i="54"/>
  <c r="L44" i="54"/>
  <c r="K44" i="54"/>
  <c r="J44" i="54"/>
  <c r="I44" i="54"/>
  <c r="H44" i="54"/>
  <c r="G44" i="54"/>
  <c r="F44" i="54"/>
  <c r="AZ43" i="54"/>
  <c r="AY43" i="54"/>
  <c r="AX43" i="54"/>
  <c r="AW43" i="54"/>
  <c r="AV43" i="54"/>
  <c r="AU43" i="54"/>
  <c r="AT43" i="54"/>
  <c r="AS43" i="54"/>
  <c r="AR43" i="54"/>
  <c r="AQ43" i="54"/>
  <c r="AP43" i="54"/>
  <c r="AO43" i="54"/>
  <c r="AN43" i="54"/>
  <c r="AM43" i="54"/>
  <c r="AL43" i="54"/>
  <c r="AK43" i="54"/>
  <c r="AJ43" i="54"/>
  <c r="AI43" i="54"/>
  <c r="AH43" i="54"/>
  <c r="AG43" i="54"/>
  <c r="AF43" i="54"/>
  <c r="AE43" i="54"/>
  <c r="AD43" i="54"/>
  <c r="AC43" i="54"/>
  <c r="AB43" i="54"/>
  <c r="AA43" i="54"/>
  <c r="Z43" i="54"/>
  <c r="Y43" i="54"/>
  <c r="X43" i="54"/>
  <c r="W43" i="54"/>
  <c r="V43" i="54"/>
  <c r="U43" i="54"/>
  <c r="T43" i="54"/>
  <c r="S43" i="54"/>
  <c r="R43" i="54"/>
  <c r="Q43" i="54"/>
  <c r="P43" i="54"/>
  <c r="O43" i="54"/>
  <c r="N43" i="54"/>
  <c r="M43" i="54"/>
  <c r="L43" i="54"/>
  <c r="K43" i="54"/>
  <c r="J43" i="54"/>
  <c r="I43" i="54"/>
  <c r="H43" i="54"/>
  <c r="G43" i="54"/>
  <c r="F43" i="54"/>
  <c r="AZ42" i="54"/>
  <c r="AY42" i="54"/>
  <c r="AX42" i="54"/>
  <c r="AW42" i="54"/>
  <c r="AV42" i="54"/>
  <c r="AU42" i="54"/>
  <c r="AT42" i="54"/>
  <c r="AS42" i="54"/>
  <c r="AR42" i="54"/>
  <c r="AQ42" i="54"/>
  <c r="AP42" i="54"/>
  <c r="AO42" i="54"/>
  <c r="AN42" i="54"/>
  <c r="AM42" i="54"/>
  <c r="AL42" i="54"/>
  <c r="AK42" i="54"/>
  <c r="AJ42" i="54"/>
  <c r="AI42" i="54"/>
  <c r="AH42" i="54"/>
  <c r="AG42" i="54"/>
  <c r="AF42" i="54"/>
  <c r="AE42" i="54"/>
  <c r="AD42" i="54"/>
  <c r="AC42" i="54"/>
  <c r="AB42" i="54"/>
  <c r="AA42" i="54"/>
  <c r="Z42" i="54"/>
  <c r="Y42" i="54"/>
  <c r="X42" i="54"/>
  <c r="W42" i="54"/>
  <c r="V42" i="54"/>
  <c r="U42" i="54"/>
  <c r="T42" i="54"/>
  <c r="S42" i="54"/>
  <c r="R42" i="54"/>
  <c r="Q42" i="54"/>
  <c r="P42" i="54"/>
  <c r="O42" i="54"/>
  <c r="N42" i="54"/>
  <c r="M42" i="54"/>
  <c r="L42" i="54"/>
  <c r="K42" i="54"/>
  <c r="J42" i="54"/>
  <c r="I42" i="54"/>
  <c r="H42" i="54"/>
  <c r="G42" i="54"/>
  <c r="F42" i="54"/>
  <c r="AZ41" i="54"/>
  <c r="AY41" i="54"/>
  <c r="AX41" i="54"/>
  <c r="AW41" i="54"/>
  <c r="AV41" i="54"/>
  <c r="AU41" i="54"/>
  <c r="AT41" i="54"/>
  <c r="AS41" i="54"/>
  <c r="AR41" i="54"/>
  <c r="AQ41" i="54"/>
  <c r="AP41" i="54"/>
  <c r="AO41" i="54"/>
  <c r="AN41" i="54"/>
  <c r="AM41" i="54"/>
  <c r="AL41" i="54"/>
  <c r="AK41" i="54"/>
  <c r="AJ41" i="54"/>
  <c r="AI41" i="54"/>
  <c r="AH41" i="54"/>
  <c r="AG41" i="54"/>
  <c r="AF41" i="54"/>
  <c r="AE41" i="54"/>
  <c r="AD41" i="54"/>
  <c r="AC41" i="54"/>
  <c r="AB41" i="54"/>
  <c r="AA41" i="54"/>
  <c r="Z41" i="54"/>
  <c r="Y41" i="54"/>
  <c r="X41" i="54"/>
  <c r="W41" i="54"/>
  <c r="V41" i="54"/>
  <c r="U41" i="54"/>
  <c r="T41" i="54"/>
  <c r="S41" i="54"/>
  <c r="R41" i="54"/>
  <c r="Q41" i="54"/>
  <c r="P41" i="54"/>
  <c r="O41" i="54"/>
  <c r="N41" i="54"/>
  <c r="M41" i="54"/>
  <c r="L41" i="54"/>
  <c r="K41" i="54"/>
  <c r="J41" i="54"/>
  <c r="I41" i="54"/>
  <c r="H41" i="54"/>
  <c r="G41" i="54"/>
  <c r="F41" i="54"/>
  <c r="AZ40" i="54"/>
  <c r="AY40" i="54"/>
  <c r="AX40" i="54"/>
  <c r="AW40" i="54"/>
  <c r="AV40" i="54"/>
  <c r="AU40" i="54"/>
  <c r="AT40" i="54"/>
  <c r="AS40" i="54"/>
  <c r="AR40" i="54"/>
  <c r="AQ40" i="54"/>
  <c r="AP40" i="54"/>
  <c r="AO40" i="54"/>
  <c r="AN40" i="54"/>
  <c r="AM40" i="54"/>
  <c r="AL40" i="54"/>
  <c r="AK40" i="54"/>
  <c r="AJ40" i="54"/>
  <c r="AI40" i="54"/>
  <c r="AH40" i="54"/>
  <c r="AG40" i="54"/>
  <c r="AF40" i="54"/>
  <c r="AE40" i="54"/>
  <c r="AD40" i="54"/>
  <c r="AC40" i="54"/>
  <c r="AB40" i="54"/>
  <c r="AA40" i="54"/>
  <c r="Z40" i="54"/>
  <c r="Y40" i="54"/>
  <c r="X40" i="54"/>
  <c r="W40" i="54"/>
  <c r="V40" i="54"/>
  <c r="U40" i="54"/>
  <c r="T40" i="54"/>
  <c r="S40" i="54"/>
  <c r="R40" i="54"/>
  <c r="Q40" i="54"/>
  <c r="P40" i="54"/>
  <c r="O40" i="54"/>
  <c r="N40" i="54"/>
  <c r="M40" i="54"/>
  <c r="L40" i="54"/>
  <c r="K40" i="54"/>
  <c r="J40" i="54"/>
  <c r="I40" i="54"/>
  <c r="H40" i="54"/>
  <c r="G40" i="54"/>
  <c r="F40" i="54"/>
  <c r="AZ39" i="54"/>
  <c r="AY39" i="54"/>
  <c r="AX39" i="54"/>
  <c r="AW39" i="54"/>
  <c r="AV39" i="54"/>
  <c r="AU39" i="54"/>
  <c r="AT39" i="54"/>
  <c r="AS39" i="54"/>
  <c r="AR39" i="54"/>
  <c r="AQ39" i="54"/>
  <c r="AP39" i="54"/>
  <c r="AO39" i="54"/>
  <c r="AN39" i="54"/>
  <c r="AM39" i="54"/>
  <c r="AL39" i="54"/>
  <c r="AK39" i="54"/>
  <c r="AJ39" i="54"/>
  <c r="AI39" i="54"/>
  <c r="AH39" i="54"/>
  <c r="AG39" i="54"/>
  <c r="AF39" i="54"/>
  <c r="AE39" i="54"/>
  <c r="AD39" i="54"/>
  <c r="AC39" i="54"/>
  <c r="AB39" i="54"/>
  <c r="AA39" i="54"/>
  <c r="Z39" i="54"/>
  <c r="Y39" i="54"/>
  <c r="X39" i="54"/>
  <c r="W39" i="54"/>
  <c r="V39" i="54"/>
  <c r="U39" i="54"/>
  <c r="T39" i="54"/>
  <c r="S39" i="54"/>
  <c r="R39" i="54"/>
  <c r="Q39" i="54"/>
  <c r="P39" i="54"/>
  <c r="O39" i="54"/>
  <c r="N39" i="54"/>
  <c r="M39" i="54"/>
  <c r="L39" i="54"/>
  <c r="K39" i="54"/>
  <c r="J39" i="54"/>
  <c r="I39" i="54"/>
  <c r="H39" i="54"/>
  <c r="G39" i="54"/>
  <c r="F39" i="54"/>
  <c r="AZ38" i="54"/>
  <c r="AY38" i="54"/>
  <c r="AX38" i="54"/>
  <c r="AW38" i="54"/>
  <c r="AV38" i="54"/>
  <c r="AU38" i="54"/>
  <c r="AT38" i="54"/>
  <c r="AS38" i="54"/>
  <c r="AR38" i="54"/>
  <c r="AQ38" i="54"/>
  <c r="AP38" i="54"/>
  <c r="AO38" i="54"/>
  <c r="AN38" i="54"/>
  <c r="AM38" i="54"/>
  <c r="AL38" i="54"/>
  <c r="AK38" i="54"/>
  <c r="AJ38" i="54"/>
  <c r="AI38" i="54"/>
  <c r="AH38" i="54"/>
  <c r="AG38" i="54"/>
  <c r="AF38" i="54"/>
  <c r="AE38" i="54"/>
  <c r="AD38" i="54"/>
  <c r="AC38" i="54"/>
  <c r="AB38" i="54"/>
  <c r="AA38" i="54"/>
  <c r="Z38" i="54"/>
  <c r="Y38" i="54"/>
  <c r="X38" i="54"/>
  <c r="W38" i="54"/>
  <c r="V38" i="54"/>
  <c r="U38" i="54"/>
  <c r="T38" i="54"/>
  <c r="S38" i="54"/>
  <c r="R38" i="54"/>
  <c r="Q38" i="54"/>
  <c r="P38" i="54"/>
  <c r="O38" i="54"/>
  <c r="N38" i="54"/>
  <c r="M38" i="54"/>
  <c r="L38" i="54"/>
  <c r="K38" i="54"/>
  <c r="J38" i="54"/>
  <c r="I38" i="54"/>
  <c r="H38" i="54"/>
  <c r="G38" i="54"/>
  <c r="F38" i="54"/>
  <c r="AZ37" i="54"/>
  <c r="AY37" i="54"/>
  <c r="AX37" i="54"/>
  <c r="AW37" i="54"/>
  <c r="AV37" i="54"/>
  <c r="AU37" i="54"/>
  <c r="AT37" i="54"/>
  <c r="AS37" i="54"/>
  <c r="AR37" i="54"/>
  <c r="AQ37" i="54"/>
  <c r="AP37" i="54"/>
  <c r="AO37" i="54"/>
  <c r="AN37" i="54"/>
  <c r="AM37" i="54"/>
  <c r="AL37" i="54"/>
  <c r="AK37" i="54"/>
  <c r="AJ37" i="54"/>
  <c r="AI37" i="54"/>
  <c r="AH37" i="54"/>
  <c r="AG37" i="54"/>
  <c r="AF37" i="54"/>
  <c r="AE37" i="54"/>
  <c r="AD37" i="54"/>
  <c r="AC37" i="54"/>
  <c r="AB37" i="54"/>
  <c r="AA37" i="54"/>
  <c r="Z37" i="54"/>
  <c r="Y37" i="54"/>
  <c r="X37" i="54"/>
  <c r="W37" i="54"/>
  <c r="V37" i="54"/>
  <c r="U37" i="54"/>
  <c r="T37" i="54"/>
  <c r="S37" i="54"/>
  <c r="R37" i="54"/>
  <c r="Q37" i="54"/>
  <c r="P37" i="54"/>
  <c r="O37" i="54"/>
  <c r="N37" i="54"/>
  <c r="M37" i="54"/>
  <c r="L37" i="54"/>
  <c r="K37" i="54"/>
  <c r="J37" i="54"/>
  <c r="I37" i="54"/>
  <c r="H37" i="54"/>
  <c r="G37" i="54"/>
  <c r="F37" i="54"/>
  <c r="AZ36" i="54"/>
  <c r="AY36" i="54"/>
  <c r="AX36" i="54"/>
  <c r="AW36" i="54"/>
  <c r="AV36" i="54"/>
  <c r="AU36" i="54"/>
  <c r="AT36" i="54"/>
  <c r="AS36" i="54"/>
  <c r="AR36" i="54"/>
  <c r="AQ36" i="54"/>
  <c r="AP36" i="54"/>
  <c r="AO36" i="54"/>
  <c r="AN36" i="54"/>
  <c r="AM36" i="54"/>
  <c r="AL36" i="54"/>
  <c r="AK36" i="54"/>
  <c r="AJ36" i="54"/>
  <c r="AI36" i="54"/>
  <c r="AH36" i="54"/>
  <c r="AG36" i="54"/>
  <c r="AF36" i="54"/>
  <c r="AE36" i="54"/>
  <c r="AD36" i="54"/>
  <c r="AC36" i="54"/>
  <c r="AB36" i="54"/>
  <c r="AA36" i="54"/>
  <c r="Z36" i="54"/>
  <c r="Y36" i="54"/>
  <c r="X36" i="54"/>
  <c r="W36" i="54"/>
  <c r="V36" i="54"/>
  <c r="U36" i="54"/>
  <c r="T36" i="54"/>
  <c r="S36" i="54"/>
  <c r="R36" i="54"/>
  <c r="Q36" i="54"/>
  <c r="P36" i="54"/>
  <c r="O36" i="54"/>
  <c r="N36" i="54"/>
  <c r="M36" i="54"/>
  <c r="L36" i="54"/>
  <c r="K36" i="54"/>
  <c r="J36" i="54"/>
  <c r="I36" i="54"/>
  <c r="H36" i="54"/>
  <c r="G36" i="54"/>
  <c r="F36" i="54"/>
  <c r="AZ35" i="54"/>
  <c r="AY35" i="54"/>
  <c r="AX35" i="54"/>
  <c r="AW35" i="54"/>
  <c r="AV35" i="54"/>
  <c r="AU35" i="54"/>
  <c r="AT35" i="54"/>
  <c r="AS35" i="54"/>
  <c r="AR35" i="54"/>
  <c r="AQ35" i="54"/>
  <c r="AP35" i="54"/>
  <c r="AO35" i="54"/>
  <c r="AN35" i="54"/>
  <c r="AM35" i="54"/>
  <c r="AL35" i="54"/>
  <c r="AK35" i="54"/>
  <c r="AJ35" i="54"/>
  <c r="AI35" i="54"/>
  <c r="AH35" i="54"/>
  <c r="AG35" i="54"/>
  <c r="AF35" i="54"/>
  <c r="AE35" i="54"/>
  <c r="AD35" i="54"/>
  <c r="AC35" i="54"/>
  <c r="AB35" i="54"/>
  <c r="AA35" i="54"/>
  <c r="Z35" i="54"/>
  <c r="Y35" i="54"/>
  <c r="X35" i="54"/>
  <c r="W35" i="54"/>
  <c r="V35" i="54"/>
  <c r="U35" i="54"/>
  <c r="T35" i="54"/>
  <c r="S35" i="54"/>
  <c r="R35" i="54"/>
  <c r="Q35" i="54"/>
  <c r="P35" i="54"/>
  <c r="O35" i="54"/>
  <c r="N35" i="54"/>
  <c r="M35" i="54"/>
  <c r="L35" i="54"/>
  <c r="K35" i="54"/>
  <c r="J35" i="54"/>
  <c r="I35" i="54"/>
  <c r="H35" i="54"/>
  <c r="G35" i="54"/>
  <c r="F35" i="54"/>
  <c r="AZ34" i="54"/>
  <c r="AY34" i="54"/>
  <c r="AX34" i="54"/>
  <c r="AW34" i="54"/>
  <c r="AV34" i="54"/>
  <c r="AU34" i="54"/>
  <c r="AT34" i="54"/>
  <c r="AS34" i="54"/>
  <c r="AR34" i="54"/>
  <c r="AQ34" i="54"/>
  <c r="AP34" i="54"/>
  <c r="AO34" i="54"/>
  <c r="AN34" i="54"/>
  <c r="AM34" i="54"/>
  <c r="AL34" i="54"/>
  <c r="AK34" i="54"/>
  <c r="AJ34" i="54"/>
  <c r="AI34" i="54"/>
  <c r="AH34" i="54"/>
  <c r="AG34" i="54"/>
  <c r="AF34" i="54"/>
  <c r="AE34" i="54"/>
  <c r="AD34" i="54"/>
  <c r="AC34" i="54"/>
  <c r="AB34" i="54"/>
  <c r="AA34" i="54"/>
  <c r="Z34" i="54"/>
  <c r="Y34" i="54"/>
  <c r="X34" i="54"/>
  <c r="W34" i="54"/>
  <c r="V34" i="54"/>
  <c r="U34" i="54"/>
  <c r="T34" i="54"/>
  <c r="S34" i="54"/>
  <c r="R34" i="54"/>
  <c r="Q34" i="54"/>
  <c r="P34" i="54"/>
  <c r="O34" i="54"/>
  <c r="N34" i="54"/>
  <c r="M34" i="54"/>
  <c r="L34" i="54"/>
  <c r="K34" i="54"/>
  <c r="J34" i="54"/>
  <c r="I34" i="54"/>
  <c r="H34" i="54"/>
  <c r="G34" i="54"/>
  <c r="F34" i="54"/>
  <c r="AZ33" i="54"/>
  <c r="AY33" i="54"/>
  <c r="AX33" i="54"/>
  <c r="AW33" i="54"/>
  <c r="AV33" i="54"/>
  <c r="AU33" i="54"/>
  <c r="AT33" i="54"/>
  <c r="AS33" i="54"/>
  <c r="AR33" i="54"/>
  <c r="AQ33" i="54"/>
  <c r="AP33" i="54"/>
  <c r="AO33" i="54"/>
  <c r="AN33" i="54"/>
  <c r="AM33" i="54"/>
  <c r="AL33" i="54"/>
  <c r="AK33" i="54"/>
  <c r="AJ33" i="54"/>
  <c r="AI33" i="54"/>
  <c r="AH33" i="54"/>
  <c r="AG33" i="54"/>
  <c r="AF33" i="54"/>
  <c r="AE33" i="54"/>
  <c r="AD33" i="54"/>
  <c r="AC33" i="54"/>
  <c r="AB33" i="54"/>
  <c r="AA33" i="54"/>
  <c r="Z33" i="54"/>
  <c r="Y33" i="54"/>
  <c r="X33" i="54"/>
  <c r="W33" i="54"/>
  <c r="V33" i="54"/>
  <c r="U33" i="54"/>
  <c r="T33" i="54"/>
  <c r="S33" i="54"/>
  <c r="R33" i="54"/>
  <c r="Q33" i="54"/>
  <c r="P33" i="54"/>
  <c r="O33" i="54"/>
  <c r="N33" i="54"/>
  <c r="M33" i="54"/>
  <c r="L33" i="54"/>
  <c r="K33" i="54"/>
  <c r="J33" i="54"/>
  <c r="I33" i="54"/>
  <c r="H33" i="54"/>
  <c r="G33" i="54"/>
  <c r="F33" i="54"/>
  <c r="AZ32" i="54"/>
  <c r="AY32" i="54"/>
  <c r="AX32" i="54"/>
  <c r="AW32" i="54"/>
  <c r="AV32" i="54"/>
  <c r="AU32" i="54"/>
  <c r="AT32" i="54"/>
  <c r="AS32" i="54"/>
  <c r="AR32" i="54"/>
  <c r="AQ32" i="54"/>
  <c r="AP32" i="54"/>
  <c r="AO32" i="54"/>
  <c r="AN32" i="54"/>
  <c r="AM32" i="54"/>
  <c r="AL32" i="54"/>
  <c r="AK32" i="54"/>
  <c r="AJ32" i="54"/>
  <c r="AI32" i="54"/>
  <c r="AH32" i="54"/>
  <c r="AG32" i="54"/>
  <c r="AF32" i="54"/>
  <c r="AE32" i="54"/>
  <c r="AD32" i="54"/>
  <c r="AC32" i="54"/>
  <c r="AB32" i="54"/>
  <c r="AA32" i="54"/>
  <c r="Z32" i="54"/>
  <c r="Y32" i="54"/>
  <c r="X32" i="54"/>
  <c r="W32" i="54"/>
  <c r="V32" i="54"/>
  <c r="U32" i="54"/>
  <c r="T32" i="54"/>
  <c r="S32" i="54"/>
  <c r="R32" i="54"/>
  <c r="Q32" i="54"/>
  <c r="P32" i="54"/>
  <c r="O32" i="54"/>
  <c r="N32" i="54"/>
  <c r="M32" i="54"/>
  <c r="L32" i="54"/>
  <c r="K32" i="54"/>
  <c r="J32" i="54"/>
  <c r="I32" i="54"/>
  <c r="H32" i="54"/>
  <c r="G32" i="54"/>
  <c r="F32" i="54"/>
  <c r="AZ31" i="54"/>
  <c r="AY31" i="54"/>
  <c r="AX31" i="54"/>
  <c r="AW31" i="54"/>
  <c r="AV31" i="54"/>
  <c r="AU31" i="54"/>
  <c r="AT31" i="54"/>
  <c r="AS31" i="54"/>
  <c r="AR31" i="54"/>
  <c r="AQ31" i="54"/>
  <c r="AP31" i="54"/>
  <c r="AO31" i="54"/>
  <c r="AN31" i="54"/>
  <c r="AM31" i="54"/>
  <c r="AL31" i="54"/>
  <c r="AK31" i="54"/>
  <c r="AJ31" i="54"/>
  <c r="AI31" i="54"/>
  <c r="AH31" i="54"/>
  <c r="AG31" i="54"/>
  <c r="AF31" i="54"/>
  <c r="AE31" i="54"/>
  <c r="AD31" i="54"/>
  <c r="AC31" i="54"/>
  <c r="AB31" i="54"/>
  <c r="AA31" i="54"/>
  <c r="Z31" i="54"/>
  <c r="Y31" i="54"/>
  <c r="X31" i="54"/>
  <c r="W31" i="54"/>
  <c r="V31" i="54"/>
  <c r="U31" i="54"/>
  <c r="T31" i="54"/>
  <c r="S31" i="54"/>
  <c r="R31" i="54"/>
  <c r="Q31" i="54"/>
  <c r="P31" i="54"/>
  <c r="O31" i="54"/>
  <c r="N31" i="54"/>
  <c r="M31" i="54"/>
  <c r="L31" i="54"/>
  <c r="K31" i="54"/>
  <c r="J31" i="54"/>
  <c r="I31" i="54"/>
  <c r="H31" i="54"/>
  <c r="G31" i="54"/>
  <c r="F31" i="54"/>
  <c r="AZ30" i="54"/>
  <c r="AY30" i="54"/>
  <c r="AX30" i="54"/>
  <c r="AW30" i="54"/>
  <c r="AV30" i="54"/>
  <c r="AU30" i="54"/>
  <c r="AT30" i="54"/>
  <c r="AS30" i="54"/>
  <c r="AR30" i="54"/>
  <c r="AQ30" i="54"/>
  <c r="AP30" i="54"/>
  <c r="AO30" i="54"/>
  <c r="AN30" i="54"/>
  <c r="AM30" i="54"/>
  <c r="AL30" i="54"/>
  <c r="AK30" i="54"/>
  <c r="AJ30" i="54"/>
  <c r="AI30" i="54"/>
  <c r="AH30" i="54"/>
  <c r="AG30" i="54"/>
  <c r="AF30" i="54"/>
  <c r="AE30" i="54"/>
  <c r="AD30" i="54"/>
  <c r="AC30" i="54"/>
  <c r="AB30" i="54"/>
  <c r="AA30" i="54"/>
  <c r="Z30" i="54"/>
  <c r="Y30" i="54"/>
  <c r="X30" i="54"/>
  <c r="W30" i="54"/>
  <c r="V30" i="54"/>
  <c r="U30" i="54"/>
  <c r="T30" i="54"/>
  <c r="S30" i="54"/>
  <c r="R30" i="54"/>
  <c r="Q30" i="54"/>
  <c r="P30" i="54"/>
  <c r="O30" i="54"/>
  <c r="N30" i="54"/>
  <c r="M30" i="54"/>
  <c r="L30" i="54"/>
  <c r="K30" i="54"/>
  <c r="J30" i="54"/>
  <c r="I30" i="54"/>
  <c r="H30" i="54"/>
  <c r="G30" i="54"/>
  <c r="F30" i="54"/>
  <c r="AZ29" i="54"/>
  <c r="AY29" i="54"/>
  <c r="AX29" i="54"/>
  <c r="AW29" i="54"/>
  <c r="AV29" i="54"/>
  <c r="AU29" i="54"/>
  <c r="AT29" i="54"/>
  <c r="AS29" i="54"/>
  <c r="AR29" i="54"/>
  <c r="AQ29" i="54"/>
  <c r="AP29" i="54"/>
  <c r="AO29" i="54"/>
  <c r="AN29" i="54"/>
  <c r="AM29" i="54"/>
  <c r="AL29" i="54"/>
  <c r="AK29" i="54"/>
  <c r="AJ29" i="54"/>
  <c r="AI29" i="54"/>
  <c r="AH29" i="54"/>
  <c r="AG29" i="54"/>
  <c r="AF29" i="54"/>
  <c r="AE29" i="54"/>
  <c r="AD29" i="54"/>
  <c r="AC29" i="54"/>
  <c r="AB29" i="54"/>
  <c r="AA29" i="54"/>
  <c r="Z29" i="54"/>
  <c r="Y29" i="54"/>
  <c r="X29" i="54"/>
  <c r="W29" i="54"/>
  <c r="V29" i="54"/>
  <c r="U29" i="54"/>
  <c r="T29" i="54"/>
  <c r="S29" i="54"/>
  <c r="R29" i="54"/>
  <c r="Q29" i="54"/>
  <c r="P29" i="54"/>
  <c r="O29" i="54"/>
  <c r="N29" i="54"/>
  <c r="M29" i="54"/>
  <c r="L29" i="54"/>
  <c r="K29" i="54"/>
  <c r="J29" i="54"/>
  <c r="I29" i="54"/>
  <c r="H29" i="54"/>
  <c r="G29" i="54"/>
  <c r="F29" i="54"/>
  <c r="AZ28" i="54"/>
  <c r="AY28" i="54"/>
  <c r="AX28" i="54"/>
  <c r="AW28" i="54"/>
  <c r="AV28" i="54"/>
  <c r="AU28" i="54"/>
  <c r="AT28" i="54"/>
  <c r="AS28" i="54"/>
  <c r="AR28" i="54"/>
  <c r="AQ28" i="54"/>
  <c r="AP28" i="54"/>
  <c r="AO28" i="54"/>
  <c r="AN28" i="54"/>
  <c r="AM28" i="54"/>
  <c r="AL28" i="54"/>
  <c r="AK28" i="54"/>
  <c r="AJ28" i="54"/>
  <c r="AI28" i="54"/>
  <c r="AH28" i="54"/>
  <c r="AG28" i="54"/>
  <c r="AF28" i="54"/>
  <c r="AE28" i="54"/>
  <c r="AD28" i="54"/>
  <c r="AC28" i="54"/>
  <c r="AB28" i="54"/>
  <c r="AA28" i="54"/>
  <c r="Z28" i="54"/>
  <c r="Y28" i="54"/>
  <c r="X28" i="54"/>
  <c r="W28" i="54"/>
  <c r="V28" i="54"/>
  <c r="U28" i="54"/>
  <c r="T28" i="54"/>
  <c r="S28" i="54"/>
  <c r="R28" i="54"/>
  <c r="Q28" i="54"/>
  <c r="P28" i="54"/>
  <c r="O28" i="54"/>
  <c r="N28" i="54"/>
  <c r="M28" i="54"/>
  <c r="L28" i="54"/>
  <c r="K28" i="54"/>
  <c r="J28" i="54"/>
  <c r="I28" i="54"/>
  <c r="H28" i="54"/>
  <c r="G28" i="54"/>
  <c r="F28" i="54"/>
  <c r="AZ27" i="54"/>
  <c r="AY27" i="54"/>
  <c r="AX27" i="54"/>
  <c r="AW27" i="54"/>
  <c r="AV27" i="54"/>
  <c r="AU27" i="54"/>
  <c r="AT27" i="54"/>
  <c r="AS27" i="54"/>
  <c r="AR27" i="54"/>
  <c r="AQ27" i="54"/>
  <c r="AP27" i="54"/>
  <c r="AO27" i="54"/>
  <c r="AN27" i="54"/>
  <c r="AM27" i="54"/>
  <c r="AL27" i="54"/>
  <c r="AK27" i="54"/>
  <c r="AJ27" i="54"/>
  <c r="AI27" i="54"/>
  <c r="AH27" i="54"/>
  <c r="AG27" i="54"/>
  <c r="AF27" i="54"/>
  <c r="AE27" i="54"/>
  <c r="AD27" i="54"/>
  <c r="AC27" i="54"/>
  <c r="AB27" i="54"/>
  <c r="AA27" i="54"/>
  <c r="Z27" i="54"/>
  <c r="Y27" i="54"/>
  <c r="X27" i="54"/>
  <c r="W27" i="54"/>
  <c r="V27" i="54"/>
  <c r="U27" i="54"/>
  <c r="T27" i="54"/>
  <c r="S27" i="54"/>
  <c r="R27" i="54"/>
  <c r="Q27" i="54"/>
  <c r="P27" i="54"/>
  <c r="O27" i="54"/>
  <c r="N27" i="54"/>
  <c r="M27" i="54"/>
  <c r="L27" i="54"/>
  <c r="K27" i="54"/>
  <c r="J27" i="54"/>
  <c r="I27" i="54"/>
  <c r="H27" i="54"/>
  <c r="G27" i="54"/>
  <c r="F27" i="54"/>
  <c r="AZ26" i="54"/>
  <c r="AY26" i="54"/>
  <c r="AX26" i="54"/>
  <c r="AW26" i="54"/>
  <c r="AV26" i="54"/>
  <c r="AU26" i="54"/>
  <c r="AT26" i="54"/>
  <c r="AS26" i="54"/>
  <c r="AR26" i="54"/>
  <c r="AQ26" i="54"/>
  <c r="AP26" i="54"/>
  <c r="AO26" i="54"/>
  <c r="AN26" i="54"/>
  <c r="AM26" i="54"/>
  <c r="AL26" i="54"/>
  <c r="AK26" i="54"/>
  <c r="AJ26" i="54"/>
  <c r="AI26" i="54"/>
  <c r="AH26" i="54"/>
  <c r="AG26" i="54"/>
  <c r="AF26" i="54"/>
  <c r="AE26" i="54"/>
  <c r="AD26" i="54"/>
  <c r="AC26" i="54"/>
  <c r="AB26" i="54"/>
  <c r="AA26" i="54"/>
  <c r="Z26" i="54"/>
  <c r="Y26" i="54"/>
  <c r="X26" i="54"/>
  <c r="W26" i="54"/>
  <c r="V26" i="54"/>
  <c r="U26" i="54"/>
  <c r="T26" i="54"/>
  <c r="S26" i="54"/>
  <c r="R26" i="54"/>
  <c r="Q26" i="54"/>
  <c r="P26" i="54"/>
  <c r="O26" i="54"/>
  <c r="N26" i="54"/>
  <c r="M26" i="54"/>
  <c r="L26" i="54"/>
  <c r="K26" i="54"/>
  <c r="J26" i="54"/>
  <c r="I26" i="54"/>
  <c r="H26" i="54"/>
  <c r="G26" i="54"/>
  <c r="F26" i="54"/>
  <c r="AZ25" i="54"/>
  <c r="AY25" i="54"/>
  <c r="AX25" i="54"/>
  <c r="AW25" i="54"/>
  <c r="AV25" i="54"/>
  <c r="AU25" i="54"/>
  <c r="AT25" i="54"/>
  <c r="AS25" i="54"/>
  <c r="AR25" i="54"/>
  <c r="AQ25" i="54"/>
  <c r="AP25" i="54"/>
  <c r="AO25" i="54"/>
  <c r="AN25" i="54"/>
  <c r="AM25" i="54"/>
  <c r="AL25" i="54"/>
  <c r="AK25" i="54"/>
  <c r="AJ25" i="54"/>
  <c r="AI25" i="54"/>
  <c r="AH25" i="54"/>
  <c r="AG25" i="54"/>
  <c r="AF25" i="54"/>
  <c r="AE25" i="54"/>
  <c r="AD25" i="54"/>
  <c r="AC25" i="54"/>
  <c r="AB25" i="54"/>
  <c r="AA25" i="54"/>
  <c r="Z25" i="54"/>
  <c r="Y25" i="54"/>
  <c r="X25" i="54"/>
  <c r="W25" i="54"/>
  <c r="V25" i="54"/>
  <c r="U25" i="54"/>
  <c r="T25" i="54"/>
  <c r="S25" i="54"/>
  <c r="R25" i="54"/>
  <c r="Q25" i="54"/>
  <c r="P25" i="54"/>
  <c r="O25" i="54"/>
  <c r="N25" i="54"/>
  <c r="M25" i="54"/>
  <c r="L25" i="54"/>
  <c r="K25" i="54"/>
  <c r="J25" i="54"/>
  <c r="I25" i="54"/>
  <c r="H25" i="54"/>
  <c r="G25" i="54"/>
  <c r="F25" i="54"/>
  <c r="AZ24" i="54"/>
  <c r="AY24" i="54"/>
  <c r="AX24" i="54"/>
  <c r="AW24" i="54"/>
  <c r="AV24" i="54"/>
  <c r="AU24" i="54"/>
  <c r="AT24" i="54"/>
  <c r="AS24" i="54"/>
  <c r="AR24" i="54"/>
  <c r="AQ24" i="54"/>
  <c r="AP24" i="54"/>
  <c r="AO24" i="54"/>
  <c r="AN24" i="54"/>
  <c r="AM24" i="54"/>
  <c r="AL24" i="54"/>
  <c r="AK24" i="54"/>
  <c r="AJ24" i="54"/>
  <c r="AI24" i="54"/>
  <c r="AH24" i="54"/>
  <c r="AG24" i="54"/>
  <c r="AF24" i="54"/>
  <c r="AE24" i="54"/>
  <c r="AD24" i="54"/>
  <c r="AC24" i="54"/>
  <c r="AB24" i="54"/>
  <c r="AA24" i="54"/>
  <c r="Z24" i="54"/>
  <c r="Y24" i="54"/>
  <c r="X24" i="54"/>
  <c r="W24" i="54"/>
  <c r="V24" i="54"/>
  <c r="U24" i="54"/>
  <c r="T24" i="54"/>
  <c r="S24" i="54"/>
  <c r="R24" i="54"/>
  <c r="Q24" i="54"/>
  <c r="P24" i="54"/>
  <c r="O24" i="54"/>
  <c r="N24" i="54"/>
  <c r="M24" i="54"/>
  <c r="L24" i="54"/>
  <c r="K24" i="54"/>
  <c r="J24" i="54"/>
  <c r="I24" i="54"/>
  <c r="H24" i="54"/>
  <c r="G24" i="54"/>
  <c r="F24" i="54"/>
  <c r="AZ23" i="54"/>
  <c r="AY23" i="54"/>
  <c r="AX23" i="54"/>
  <c r="AW23" i="54"/>
  <c r="AV23" i="54"/>
  <c r="AU23" i="54"/>
  <c r="AT23" i="54"/>
  <c r="AS23" i="54"/>
  <c r="AR23" i="54"/>
  <c r="AQ23" i="54"/>
  <c r="AP23" i="54"/>
  <c r="AO23" i="54"/>
  <c r="AN23" i="54"/>
  <c r="AM23" i="54"/>
  <c r="AL23" i="54"/>
  <c r="AK23" i="54"/>
  <c r="AJ23" i="54"/>
  <c r="AI23" i="54"/>
  <c r="AH23" i="54"/>
  <c r="AG23" i="54"/>
  <c r="AF23" i="54"/>
  <c r="AE23" i="54"/>
  <c r="AD23" i="54"/>
  <c r="AC23" i="54"/>
  <c r="AB23" i="54"/>
  <c r="AA23" i="54"/>
  <c r="Z23" i="54"/>
  <c r="Y23" i="54"/>
  <c r="X23" i="54"/>
  <c r="W23" i="54"/>
  <c r="V23" i="54"/>
  <c r="U23" i="54"/>
  <c r="T23" i="54"/>
  <c r="S23" i="54"/>
  <c r="R23" i="54"/>
  <c r="Q23" i="54"/>
  <c r="P23" i="54"/>
  <c r="O23" i="54"/>
  <c r="N23" i="54"/>
  <c r="M23" i="54"/>
  <c r="L23" i="54"/>
  <c r="K23" i="54"/>
  <c r="J23" i="54"/>
  <c r="I23" i="54"/>
  <c r="H23" i="54"/>
  <c r="G23" i="54"/>
  <c r="F23" i="54"/>
  <c r="AZ22" i="54"/>
  <c r="AY22" i="54"/>
  <c r="AX22" i="54"/>
  <c r="AW22" i="54"/>
  <c r="AV22" i="54"/>
  <c r="AU22" i="54"/>
  <c r="AT22" i="54"/>
  <c r="AS22" i="54"/>
  <c r="AR22" i="54"/>
  <c r="AQ22" i="54"/>
  <c r="AP22" i="54"/>
  <c r="AO22" i="54"/>
  <c r="AN22" i="54"/>
  <c r="AM22" i="54"/>
  <c r="AL22" i="54"/>
  <c r="AK22" i="54"/>
  <c r="AJ22" i="54"/>
  <c r="AI22" i="54"/>
  <c r="AH22" i="54"/>
  <c r="AG22" i="54"/>
  <c r="AF22" i="54"/>
  <c r="AE22" i="54"/>
  <c r="AD22" i="54"/>
  <c r="AC22" i="54"/>
  <c r="AB22" i="54"/>
  <c r="AA22" i="54"/>
  <c r="Z22" i="54"/>
  <c r="Y22" i="54"/>
  <c r="X22" i="54"/>
  <c r="W22" i="54"/>
  <c r="V22" i="54"/>
  <c r="U22" i="54"/>
  <c r="T22" i="54"/>
  <c r="S22" i="54"/>
  <c r="R22" i="54"/>
  <c r="Q22" i="54"/>
  <c r="P22" i="54"/>
  <c r="O22" i="54"/>
  <c r="N22" i="54"/>
  <c r="M22" i="54"/>
  <c r="L22" i="54"/>
  <c r="K22" i="54"/>
  <c r="J22" i="54"/>
  <c r="I22" i="54"/>
  <c r="H22" i="54"/>
  <c r="G22" i="54"/>
  <c r="F22" i="54"/>
  <c r="AZ21" i="54"/>
  <c r="AY21" i="54"/>
  <c r="AX21" i="54"/>
  <c r="AW21" i="54"/>
  <c r="AV21" i="54"/>
  <c r="AU21" i="54"/>
  <c r="AT21" i="54"/>
  <c r="AS21" i="54"/>
  <c r="AR21" i="54"/>
  <c r="AQ21" i="54"/>
  <c r="AP21" i="54"/>
  <c r="AO21" i="54"/>
  <c r="AN21" i="54"/>
  <c r="AM21" i="54"/>
  <c r="AL21" i="54"/>
  <c r="AK21" i="54"/>
  <c r="AJ21" i="54"/>
  <c r="AI21" i="54"/>
  <c r="AH21" i="54"/>
  <c r="AG21" i="54"/>
  <c r="AF21" i="54"/>
  <c r="AE21" i="54"/>
  <c r="AD21" i="54"/>
  <c r="AC21" i="54"/>
  <c r="AB21" i="54"/>
  <c r="AA21" i="54"/>
  <c r="Z21" i="54"/>
  <c r="Y21" i="54"/>
  <c r="X21" i="54"/>
  <c r="W21" i="54"/>
  <c r="V21" i="54"/>
  <c r="U21" i="54"/>
  <c r="T21" i="54"/>
  <c r="S21" i="54"/>
  <c r="R21" i="54"/>
  <c r="Q21" i="54"/>
  <c r="P21" i="54"/>
  <c r="O21" i="54"/>
  <c r="N21" i="54"/>
  <c r="M21" i="54"/>
  <c r="L21" i="54"/>
  <c r="K21" i="54"/>
  <c r="J21" i="54"/>
  <c r="I21" i="54"/>
  <c r="H21" i="54"/>
  <c r="G21" i="54"/>
  <c r="F21" i="54"/>
  <c r="AZ20" i="54"/>
  <c r="AY20" i="54"/>
  <c r="AX20" i="54"/>
  <c r="AW20" i="54"/>
  <c r="AV20" i="54"/>
  <c r="AU20" i="54"/>
  <c r="AT20" i="54"/>
  <c r="AS20" i="54"/>
  <c r="AR20" i="54"/>
  <c r="AQ20" i="54"/>
  <c r="AP20" i="54"/>
  <c r="AO20" i="54"/>
  <c r="AN20" i="54"/>
  <c r="AM20" i="54"/>
  <c r="AL20" i="54"/>
  <c r="AK20" i="54"/>
  <c r="AJ20" i="54"/>
  <c r="AI20" i="54"/>
  <c r="AH20" i="54"/>
  <c r="AG20" i="54"/>
  <c r="AF20" i="54"/>
  <c r="AE20" i="54"/>
  <c r="AD20" i="54"/>
  <c r="AC20" i="54"/>
  <c r="AB20" i="54"/>
  <c r="AA20" i="54"/>
  <c r="Z20" i="54"/>
  <c r="Y20" i="54"/>
  <c r="X20" i="54"/>
  <c r="W20" i="54"/>
  <c r="V20" i="54"/>
  <c r="U20" i="54"/>
  <c r="T20" i="54"/>
  <c r="S20" i="54"/>
  <c r="R20" i="54"/>
  <c r="Q20" i="54"/>
  <c r="P20" i="54"/>
  <c r="O20" i="54"/>
  <c r="N20" i="54"/>
  <c r="M20" i="54"/>
  <c r="L20" i="54"/>
  <c r="K20" i="54"/>
  <c r="J20" i="54"/>
  <c r="I20" i="54"/>
  <c r="H20" i="54"/>
  <c r="G20" i="54"/>
  <c r="F20" i="54"/>
  <c r="AZ19" i="54"/>
  <c r="AY19" i="54"/>
  <c r="AX19" i="54"/>
  <c r="AW19" i="54"/>
  <c r="AV19" i="54"/>
  <c r="AU19" i="54"/>
  <c r="AT19" i="54"/>
  <c r="AS19" i="54"/>
  <c r="AR19" i="54"/>
  <c r="AQ19" i="54"/>
  <c r="AP19" i="54"/>
  <c r="AO19" i="54"/>
  <c r="AN19" i="54"/>
  <c r="AM19" i="54"/>
  <c r="AL19" i="54"/>
  <c r="AK19" i="54"/>
  <c r="AJ19" i="54"/>
  <c r="AI19" i="54"/>
  <c r="AH19" i="54"/>
  <c r="AG19" i="54"/>
  <c r="AF19" i="54"/>
  <c r="AE19" i="54"/>
  <c r="AD19" i="54"/>
  <c r="AC19" i="54"/>
  <c r="AB19" i="54"/>
  <c r="AA19" i="54"/>
  <c r="Z19" i="54"/>
  <c r="Y19" i="54"/>
  <c r="X19" i="54"/>
  <c r="W19" i="54"/>
  <c r="V19" i="54"/>
  <c r="U19" i="54"/>
  <c r="T19" i="54"/>
  <c r="S19" i="54"/>
  <c r="R19" i="54"/>
  <c r="Q19" i="54"/>
  <c r="P19" i="54"/>
  <c r="O19" i="54"/>
  <c r="N19" i="54"/>
  <c r="M19" i="54"/>
  <c r="L19" i="54"/>
  <c r="K19" i="54"/>
  <c r="J19" i="54"/>
  <c r="I19" i="54"/>
  <c r="H19" i="54"/>
  <c r="G19" i="54"/>
  <c r="F19" i="54"/>
  <c r="AZ18" i="54"/>
  <c r="AY18" i="54"/>
  <c r="AX18" i="54"/>
  <c r="AW18" i="54"/>
  <c r="AV18" i="54"/>
  <c r="AU18" i="54"/>
  <c r="AT18" i="54"/>
  <c r="AS18" i="54"/>
  <c r="AR18" i="54"/>
  <c r="AQ18" i="54"/>
  <c r="AP18" i="54"/>
  <c r="AO18" i="54"/>
  <c r="AN18" i="54"/>
  <c r="AM18" i="54"/>
  <c r="AL18" i="54"/>
  <c r="AK18" i="54"/>
  <c r="AJ18" i="54"/>
  <c r="AI18" i="54"/>
  <c r="AH18" i="54"/>
  <c r="AG18" i="54"/>
  <c r="AF18" i="54"/>
  <c r="AE18" i="54"/>
  <c r="AD18" i="54"/>
  <c r="AC18" i="54"/>
  <c r="AB18" i="54"/>
  <c r="AA18" i="54"/>
  <c r="Z18" i="54"/>
  <c r="Y18" i="54"/>
  <c r="X18" i="54"/>
  <c r="W18" i="54"/>
  <c r="V18" i="54"/>
  <c r="U18" i="54"/>
  <c r="T18" i="54"/>
  <c r="S18" i="54"/>
  <c r="R18" i="54"/>
  <c r="Q18" i="54"/>
  <c r="P18" i="54"/>
  <c r="O18" i="54"/>
  <c r="N18" i="54"/>
  <c r="M18" i="54"/>
  <c r="L18" i="54"/>
  <c r="K18" i="54"/>
  <c r="J18" i="54"/>
  <c r="I18" i="54"/>
  <c r="H18" i="54"/>
  <c r="G18" i="54"/>
  <c r="F18" i="54"/>
  <c r="AZ17" i="54"/>
  <c r="AY17" i="54"/>
  <c r="AX17" i="54"/>
  <c r="AW17" i="54"/>
  <c r="AV17" i="54"/>
  <c r="AU17" i="54"/>
  <c r="AT17" i="54"/>
  <c r="AS17" i="54"/>
  <c r="AR17" i="54"/>
  <c r="AQ17" i="54"/>
  <c r="AP17" i="54"/>
  <c r="AO17" i="54"/>
  <c r="AN17" i="54"/>
  <c r="AM17" i="54"/>
  <c r="AL17" i="54"/>
  <c r="AK17" i="54"/>
  <c r="AJ17" i="54"/>
  <c r="AI17" i="54"/>
  <c r="AH17" i="54"/>
  <c r="AG17" i="54"/>
  <c r="AF17" i="54"/>
  <c r="AE17" i="54"/>
  <c r="AD17" i="54"/>
  <c r="AC17" i="54"/>
  <c r="AB17" i="54"/>
  <c r="AA17" i="54"/>
  <c r="Z17" i="54"/>
  <c r="Y17" i="54"/>
  <c r="X17" i="54"/>
  <c r="W17" i="54"/>
  <c r="V17" i="54"/>
  <c r="U17" i="54"/>
  <c r="T17" i="54"/>
  <c r="S17" i="54"/>
  <c r="R17" i="54"/>
  <c r="Q17" i="54"/>
  <c r="P17" i="54"/>
  <c r="O17" i="54"/>
  <c r="N17" i="54"/>
  <c r="M17" i="54"/>
  <c r="L17" i="54"/>
  <c r="K17" i="54"/>
  <c r="J17" i="54"/>
  <c r="I17" i="54"/>
  <c r="H17" i="54"/>
  <c r="G17" i="54"/>
  <c r="F17" i="54"/>
  <c r="AZ16" i="54"/>
  <c r="AY16" i="54"/>
  <c r="AX16" i="54"/>
  <c r="AW16" i="54"/>
  <c r="AV16" i="54"/>
  <c r="AU16" i="54"/>
  <c r="AT16" i="54"/>
  <c r="AS16" i="54"/>
  <c r="AR16" i="54"/>
  <c r="AQ16" i="54"/>
  <c r="AP16" i="54"/>
  <c r="AO16" i="54"/>
  <c r="AN16" i="54"/>
  <c r="AM16" i="54"/>
  <c r="AL16" i="54"/>
  <c r="AK16" i="54"/>
  <c r="AJ16" i="54"/>
  <c r="AI16" i="54"/>
  <c r="AH16" i="54"/>
  <c r="AG16" i="54"/>
  <c r="AF16" i="54"/>
  <c r="AE16" i="54"/>
  <c r="AD16" i="54"/>
  <c r="AC16" i="54"/>
  <c r="AB16" i="54"/>
  <c r="AA16" i="54"/>
  <c r="Z16" i="54"/>
  <c r="Y16" i="54"/>
  <c r="X16" i="54"/>
  <c r="W16" i="54"/>
  <c r="V16" i="54"/>
  <c r="U16" i="54"/>
  <c r="T16" i="54"/>
  <c r="S16" i="54"/>
  <c r="R16" i="54"/>
  <c r="Q16" i="54"/>
  <c r="P16" i="54"/>
  <c r="O16" i="54"/>
  <c r="N16" i="54"/>
  <c r="M16" i="54"/>
  <c r="L16" i="54"/>
  <c r="K16" i="54"/>
  <c r="J16" i="54"/>
  <c r="I16" i="54"/>
  <c r="H16" i="54"/>
  <c r="G16" i="54"/>
  <c r="F16" i="54"/>
  <c r="AZ15" i="54"/>
  <c r="AY15" i="54"/>
  <c r="AX15" i="54"/>
  <c r="AW15" i="54"/>
  <c r="AV15" i="54"/>
  <c r="AU15" i="54"/>
  <c r="AT15" i="54"/>
  <c r="AS15" i="54"/>
  <c r="AR15" i="54"/>
  <c r="AQ15" i="54"/>
  <c r="AP15" i="54"/>
  <c r="AO15" i="54"/>
  <c r="AN15" i="54"/>
  <c r="AM15" i="54"/>
  <c r="AL15" i="54"/>
  <c r="AK15" i="54"/>
  <c r="AJ15" i="54"/>
  <c r="AI15" i="54"/>
  <c r="AH15" i="54"/>
  <c r="AG15" i="54"/>
  <c r="AF15" i="54"/>
  <c r="AE15" i="54"/>
  <c r="AD15" i="54"/>
  <c r="AC15" i="54"/>
  <c r="AB15" i="54"/>
  <c r="AA15" i="54"/>
  <c r="Z15" i="54"/>
  <c r="Y15" i="54"/>
  <c r="X15" i="54"/>
  <c r="W15" i="54"/>
  <c r="V15" i="54"/>
  <c r="U15" i="54"/>
  <c r="T15" i="54"/>
  <c r="S15" i="54"/>
  <c r="R15" i="54"/>
  <c r="Q15" i="54"/>
  <c r="P15" i="54"/>
  <c r="O15" i="54"/>
  <c r="N15" i="54"/>
  <c r="M15" i="54"/>
  <c r="L15" i="54"/>
  <c r="K15" i="54"/>
  <c r="J15" i="54"/>
  <c r="I15" i="54"/>
  <c r="H15" i="54"/>
  <c r="G15" i="54"/>
  <c r="F15" i="54"/>
  <c r="AZ14" i="54"/>
  <c r="AY14" i="54"/>
  <c r="AX14" i="54"/>
  <c r="AW14" i="54"/>
  <c r="AV14" i="54"/>
  <c r="AU14" i="54"/>
  <c r="AT14" i="54"/>
  <c r="AS14" i="54"/>
  <c r="AR14" i="54"/>
  <c r="AQ14" i="54"/>
  <c r="AP14" i="54"/>
  <c r="AO14" i="54"/>
  <c r="AN14" i="54"/>
  <c r="AM14" i="54"/>
  <c r="AL14" i="54"/>
  <c r="AK14" i="54"/>
  <c r="AJ14" i="54"/>
  <c r="AI14" i="54"/>
  <c r="AH14" i="54"/>
  <c r="AG14" i="54"/>
  <c r="AF14" i="54"/>
  <c r="AE14" i="54"/>
  <c r="AD14" i="54"/>
  <c r="AC14" i="54"/>
  <c r="AB14" i="54"/>
  <c r="AA14" i="54"/>
  <c r="Z14" i="54"/>
  <c r="Y14" i="54"/>
  <c r="X14" i="54"/>
  <c r="W14" i="54"/>
  <c r="V14" i="54"/>
  <c r="U14" i="54"/>
  <c r="T14" i="54"/>
  <c r="S14" i="54"/>
  <c r="R14" i="54"/>
  <c r="Q14" i="54"/>
  <c r="P14" i="54"/>
  <c r="O14" i="54"/>
  <c r="N14" i="54"/>
  <c r="M14" i="54"/>
  <c r="L14" i="54"/>
  <c r="K14" i="54"/>
  <c r="J14" i="54"/>
  <c r="I14" i="54"/>
  <c r="H14" i="54"/>
  <c r="G14" i="54"/>
  <c r="F14" i="54"/>
  <c r="AZ13" i="54"/>
  <c r="AY13" i="54"/>
  <c r="AX13" i="54"/>
  <c r="AW13" i="54"/>
  <c r="AV13" i="54"/>
  <c r="AU13" i="54"/>
  <c r="AT13" i="54"/>
  <c r="AS13" i="54"/>
  <c r="AR13" i="54"/>
  <c r="AQ13" i="54"/>
  <c r="AP13" i="54"/>
  <c r="AO13" i="54"/>
  <c r="AN13" i="54"/>
  <c r="AM13" i="54"/>
  <c r="AL13" i="54"/>
  <c r="AK13" i="54"/>
  <c r="AJ13" i="54"/>
  <c r="AI13" i="54"/>
  <c r="AH13" i="54"/>
  <c r="AG13" i="54"/>
  <c r="AF13" i="54"/>
  <c r="AE13" i="54"/>
  <c r="AD13" i="54"/>
  <c r="AC13" i="54"/>
  <c r="AB13" i="54"/>
  <c r="AA13" i="54"/>
  <c r="Z13" i="54"/>
  <c r="Y13" i="54"/>
  <c r="X13" i="54"/>
  <c r="W13" i="54"/>
  <c r="V13" i="54"/>
  <c r="U13" i="54"/>
  <c r="T13" i="54"/>
  <c r="S13" i="54"/>
  <c r="R13" i="54"/>
  <c r="Q13" i="54"/>
  <c r="P13" i="54"/>
  <c r="O13" i="54"/>
  <c r="N13" i="54"/>
  <c r="M13" i="54"/>
  <c r="L13" i="54"/>
  <c r="K13" i="54"/>
  <c r="J13" i="54"/>
  <c r="I13" i="54"/>
  <c r="H13" i="54"/>
  <c r="G13" i="54"/>
  <c r="F13" i="54"/>
  <c r="AZ12" i="54"/>
  <c r="AY12" i="54"/>
  <c r="AX12" i="54"/>
  <c r="AW12" i="54"/>
  <c r="AV12" i="54"/>
  <c r="AU12" i="54"/>
  <c r="AT12" i="54"/>
  <c r="AS12" i="54"/>
  <c r="AR12" i="54"/>
  <c r="AQ12" i="54"/>
  <c r="AP12" i="54"/>
  <c r="AO12" i="54"/>
  <c r="AN12" i="54"/>
  <c r="AM12" i="54"/>
  <c r="AL12" i="54"/>
  <c r="AK12" i="54"/>
  <c r="AJ12" i="54"/>
  <c r="AI12" i="54"/>
  <c r="AH12" i="54"/>
  <c r="AG12" i="54"/>
  <c r="AF12" i="54"/>
  <c r="AE12" i="54"/>
  <c r="AD12" i="54"/>
  <c r="AC12" i="54"/>
  <c r="AB12" i="54"/>
  <c r="AA12" i="54"/>
  <c r="Z12" i="54"/>
  <c r="Y12" i="54"/>
  <c r="X12" i="54"/>
  <c r="W12" i="54"/>
  <c r="V12" i="54"/>
  <c r="U12" i="54"/>
  <c r="T12" i="54"/>
  <c r="S12" i="54"/>
  <c r="R12" i="54"/>
  <c r="Q12" i="54"/>
  <c r="P12" i="54"/>
  <c r="O12" i="54"/>
  <c r="N12" i="54"/>
  <c r="M12" i="54"/>
  <c r="L12" i="54"/>
  <c r="K12" i="54"/>
  <c r="J12" i="54"/>
  <c r="I12" i="54"/>
  <c r="H12" i="54"/>
  <c r="G12" i="54"/>
  <c r="F12" i="54"/>
  <c r="AZ11" i="54"/>
  <c r="AY11" i="54"/>
  <c r="AX11" i="54"/>
  <c r="AW11" i="54"/>
  <c r="AV11" i="54"/>
  <c r="AU11" i="54"/>
  <c r="AT11" i="54"/>
  <c r="AS11" i="54"/>
  <c r="AR11" i="54"/>
  <c r="AQ11" i="54"/>
  <c r="AP11" i="54"/>
  <c r="AO11" i="54"/>
  <c r="AN11" i="54"/>
  <c r="AM11" i="54"/>
  <c r="AL11" i="54"/>
  <c r="AK11" i="54"/>
  <c r="AJ11" i="54"/>
  <c r="AI11" i="54"/>
  <c r="AH11" i="54"/>
  <c r="AG11" i="54"/>
  <c r="AF11" i="54"/>
  <c r="AE11" i="54"/>
  <c r="AD11" i="54"/>
  <c r="AC11" i="54"/>
  <c r="AB11" i="54"/>
  <c r="AA11" i="54"/>
  <c r="Z11" i="54"/>
  <c r="Y11" i="54"/>
  <c r="X11" i="54"/>
  <c r="W11" i="54"/>
  <c r="V11" i="54"/>
  <c r="U11" i="54"/>
  <c r="T11" i="54"/>
  <c r="S11" i="54"/>
  <c r="R11" i="54"/>
  <c r="Q11" i="54"/>
  <c r="P11" i="54"/>
  <c r="O11" i="54"/>
  <c r="N11" i="54"/>
  <c r="M11" i="54"/>
  <c r="L11" i="54"/>
  <c r="K11" i="54"/>
  <c r="J11" i="54"/>
  <c r="I11" i="54"/>
  <c r="H11" i="54"/>
  <c r="G11" i="54"/>
  <c r="F11" i="54"/>
  <c r="AZ10" i="54"/>
  <c r="AY10" i="54"/>
  <c r="AX10" i="54"/>
  <c r="AW10" i="54"/>
  <c r="AV10" i="54"/>
  <c r="AU10" i="54"/>
  <c r="AT10" i="54"/>
  <c r="AS10" i="54"/>
  <c r="AR10" i="54"/>
  <c r="AQ10" i="54"/>
  <c r="AP10" i="54"/>
  <c r="AO10" i="54"/>
  <c r="AN10" i="54"/>
  <c r="AM10" i="54"/>
  <c r="AL10" i="54"/>
  <c r="AK10" i="54"/>
  <c r="AJ10" i="54"/>
  <c r="AI10" i="54"/>
  <c r="AH10" i="54"/>
  <c r="AG10" i="54"/>
  <c r="AF10" i="54"/>
  <c r="AE10" i="54"/>
  <c r="AD10" i="54"/>
  <c r="AC10" i="54"/>
  <c r="AB10" i="54"/>
  <c r="AA10" i="54"/>
  <c r="Z10" i="54"/>
  <c r="Y10" i="54"/>
  <c r="X10" i="54"/>
  <c r="W10" i="54"/>
  <c r="V10" i="54"/>
  <c r="U10" i="54"/>
  <c r="T10" i="54"/>
  <c r="S10" i="54"/>
  <c r="R10" i="54"/>
  <c r="Q10" i="54"/>
  <c r="P10" i="54"/>
  <c r="O10" i="54"/>
  <c r="N10" i="54"/>
  <c r="M10" i="54"/>
  <c r="L10" i="54"/>
  <c r="K10" i="54"/>
  <c r="J10" i="54"/>
  <c r="I10" i="54"/>
  <c r="H10" i="54"/>
  <c r="G10" i="54"/>
  <c r="F10" i="54"/>
  <c r="AZ9" i="54"/>
  <c r="AY9" i="54"/>
  <c r="AX9" i="54"/>
  <c r="AW9" i="54"/>
  <c r="AV9" i="54"/>
  <c r="AU9" i="54"/>
  <c r="AT9" i="54"/>
  <c r="AS9" i="54"/>
  <c r="AR9" i="54"/>
  <c r="AQ9" i="54"/>
  <c r="AP9" i="54"/>
  <c r="AO9" i="54"/>
  <c r="AN9" i="54"/>
  <c r="AM9" i="54"/>
  <c r="AL9" i="54"/>
  <c r="AK9" i="54"/>
  <c r="AJ9" i="54"/>
  <c r="AI9" i="54"/>
  <c r="AH9" i="54"/>
  <c r="AG9" i="54"/>
  <c r="AF9" i="54"/>
  <c r="AE9" i="54"/>
  <c r="AD9" i="54"/>
  <c r="AC9" i="54"/>
  <c r="AB9" i="54"/>
  <c r="AA9" i="54"/>
  <c r="Z9" i="54"/>
  <c r="Y9" i="54"/>
  <c r="X9" i="54"/>
  <c r="W9" i="54"/>
  <c r="V9" i="54"/>
  <c r="U9" i="54"/>
  <c r="T9" i="54"/>
  <c r="S9" i="54"/>
  <c r="R9" i="54"/>
  <c r="Q9" i="54"/>
  <c r="P9" i="54"/>
  <c r="O9" i="54"/>
  <c r="N9" i="54"/>
  <c r="M9" i="54"/>
  <c r="L9" i="54"/>
  <c r="K9" i="54"/>
  <c r="J9" i="54"/>
  <c r="I9" i="54"/>
  <c r="H9" i="54"/>
  <c r="G9" i="54"/>
  <c r="F9" i="54"/>
  <c r="A5" i="54"/>
  <c r="F55" i="58" s="1"/>
  <c r="AZ40" i="53"/>
  <c r="AY40" i="53"/>
  <c r="AX40" i="53"/>
  <c r="AW40" i="53"/>
  <c r="AV40" i="53"/>
  <c r="AU40" i="53"/>
  <c r="AT40" i="53"/>
  <c r="AS40" i="53"/>
  <c r="AR40" i="53"/>
  <c r="AQ40" i="53"/>
  <c r="AP40" i="53"/>
  <c r="AO40" i="53"/>
  <c r="AN40" i="53"/>
  <c r="AM40" i="53"/>
  <c r="AL40" i="53"/>
  <c r="AK40" i="53"/>
  <c r="AJ40" i="53"/>
  <c r="AI40" i="53"/>
  <c r="AH40" i="53"/>
  <c r="AG40" i="53"/>
  <c r="AF40" i="53"/>
  <c r="AE40" i="53"/>
  <c r="AD40" i="53"/>
  <c r="AC40" i="53"/>
  <c r="AB40" i="53"/>
  <c r="AA40" i="53"/>
  <c r="Z40" i="53"/>
  <c r="Y40" i="53"/>
  <c r="X40" i="53"/>
  <c r="W40" i="53"/>
  <c r="V40" i="53"/>
  <c r="U40" i="53"/>
  <c r="T40" i="53"/>
  <c r="S40" i="53"/>
  <c r="R40" i="53"/>
  <c r="Q40" i="53"/>
  <c r="P40" i="53"/>
  <c r="O40" i="53"/>
  <c r="N40" i="53"/>
  <c r="M40" i="53"/>
  <c r="L40" i="53"/>
  <c r="K40" i="53"/>
  <c r="J40" i="53"/>
  <c r="I40" i="53"/>
  <c r="H40" i="53"/>
  <c r="G40" i="53"/>
  <c r="F40" i="53"/>
  <c r="AZ39" i="53"/>
  <c r="AY39" i="53"/>
  <c r="AX39" i="53"/>
  <c r="AW39" i="53"/>
  <c r="AV39" i="53"/>
  <c r="AU39" i="53"/>
  <c r="AT39" i="53"/>
  <c r="AS39" i="53"/>
  <c r="AR39" i="53"/>
  <c r="AQ39" i="53"/>
  <c r="AP39" i="53"/>
  <c r="AO39" i="53"/>
  <c r="AN39" i="53"/>
  <c r="AM39" i="53"/>
  <c r="AL39" i="53"/>
  <c r="AK39" i="53"/>
  <c r="AJ39" i="53"/>
  <c r="AI39" i="53"/>
  <c r="AH39" i="53"/>
  <c r="AG39" i="53"/>
  <c r="AF39" i="53"/>
  <c r="AE39" i="53"/>
  <c r="AD39" i="53"/>
  <c r="AC39" i="53"/>
  <c r="AB39" i="53"/>
  <c r="AA39" i="53"/>
  <c r="Z39" i="53"/>
  <c r="Y39" i="53"/>
  <c r="X39" i="53"/>
  <c r="W39" i="53"/>
  <c r="V39" i="53"/>
  <c r="U39" i="53"/>
  <c r="T39" i="53"/>
  <c r="S39" i="53"/>
  <c r="R39" i="53"/>
  <c r="Q39" i="53"/>
  <c r="P39" i="53"/>
  <c r="O39" i="53"/>
  <c r="N39" i="53"/>
  <c r="M39" i="53"/>
  <c r="L39" i="53"/>
  <c r="K39" i="53"/>
  <c r="J39" i="53"/>
  <c r="I39" i="53"/>
  <c r="H39" i="53"/>
  <c r="G39" i="53"/>
  <c r="F39" i="53"/>
  <c r="AZ38" i="53"/>
  <c r="AY38" i="53"/>
  <c r="AX38" i="53"/>
  <c r="AW38" i="53"/>
  <c r="AV38" i="53"/>
  <c r="AU38" i="53"/>
  <c r="AT38" i="53"/>
  <c r="AS38" i="53"/>
  <c r="AR38" i="53"/>
  <c r="AQ38" i="53"/>
  <c r="AP38" i="53"/>
  <c r="AO38" i="53"/>
  <c r="AN38" i="53"/>
  <c r="AM38" i="53"/>
  <c r="AL38" i="53"/>
  <c r="AK38" i="53"/>
  <c r="AJ38" i="53"/>
  <c r="AI38" i="53"/>
  <c r="AH38" i="53"/>
  <c r="AG38" i="53"/>
  <c r="AF38" i="53"/>
  <c r="AE38" i="53"/>
  <c r="AD38" i="53"/>
  <c r="AC38" i="53"/>
  <c r="AB38" i="53"/>
  <c r="AA38" i="53"/>
  <c r="Z38" i="53"/>
  <c r="Y38" i="53"/>
  <c r="X38" i="53"/>
  <c r="W38" i="53"/>
  <c r="V38" i="53"/>
  <c r="U38" i="53"/>
  <c r="T38" i="53"/>
  <c r="S38" i="53"/>
  <c r="R38" i="53"/>
  <c r="Q38" i="53"/>
  <c r="P38" i="53"/>
  <c r="O38" i="53"/>
  <c r="N38" i="53"/>
  <c r="M38" i="53"/>
  <c r="L38" i="53"/>
  <c r="K38" i="53"/>
  <c r="J38" i="53"/>
  <c r="I38" i="53"/>
  <c r="H38" i="53"/>
  <c r="G38" i="53"/>
  <c r="F38" i="53"/>
  <c r="AZ37" i="53"/>
  <c r="AY37" i="53"/>
  <c r="AX37" i="53"/>
  <c r="AW37" i="53"/>
  <c r="AV37" i="53"/>
  <c r="AU37" i="53"/>
  <c r="AT37" i="53"/>
  <c r="AS37" i="53"/>
  <c r="AR37" i="53"/>
  <c r="AQ37" i="53"/>
  <c r="AP37" i="53"/>
  <c r="AO37" i="53"/>
  <c r="AN37" i="53"/>
  <c r="AM37" i="53"/>
  <c r="AL37" i="53"/>
  <c r="AK37" i="53"/>
  <c r="AJ37" i="53"/>
  <c r="AI37" i="53"/>
  <c r="AH37" i="53"/>
  <c r="AG37" i="53"/>
  <c r="AF37" i="53"/>
  <c r="AE37" i="53"/>
  <c r="AD37" i="53"/>
  <c r="AC37" i="53"/>
  <c r="AB37" i="53"/>
  <c r="AA37" i="53"/>
  <c r="Z37" i="53"/>
  <c r="Y37" i="53"/>
  <c r="X37" i="53"/>
  <c r="W37" i="53"/>
  <c r="V37" i="53"/>
  <c r="U37" i="53"/>
  <c r="T37" i="53"/>
  <c r="S37" i="53"/>
  <c r="R37" i="53"/>
  <c r="Q37" i="53"/>
  <c r="P37" i="53"/>
  <c r="O37" i="53"/>
  <c r="N37" i="53"/>
  <c r="M37" i="53"/>
  <c r="L37" i="53"/>
  <c r="K37" i="53"/>
  <c r="J37" i="53"/>
  <c r="I37" i="53"/>
  <c r="H37" i="53"/>
  <c r="G37" i="53"/>
  <c r="F37" i="53"/>
  <c r="AZ36" i="53"/>
  <c r="AY36" i="53"/>
  <c r="AX36" i="53"/>
  <c r="AW36" i="53"/>
  <c r="AV36" i="53"/>
  <c r="AU36" i="53"/>
  <c r="AT36" i="53"/>
  <c r="AS36" i="53"/>
  <c r="AR36" i="53"/>
  <c r="AQ36" i="53"/>
  <c r="AP36" i="53"/>
  <c r="AO36" i="53"/>
  <c r="AN36" i="53"/>
  <c r="AM36" i="53"/>
  <c r="AL36" i="53"/>
  <c r="AK36" i="53"/>
  <c r="AJ36" i="53"/>
  <c r="AI36" i="53"/>
  <c r="AH36" i="53"/>
  <c r="AG36" i="53"/>
  <c r="AF36" i="53"/>
  <c r="AE36" i="53"/>
  <c r="AD36" i="53"/>
  <c r="AC36" i="53"/>
  <c r="AB36" i="53"/>
  <c r="AA36" i="53"/>
  <c r="Z36" i="53"/>
  <c r="Y36" i="53"/>
  <c r="X36" i="53"/>
  <c r="W36" i="53"/>
  <c r="V36" i="53"/>
  <c r="U36" i="53"/>
  <c r="T36" i="53"/>
  <c r="S36" i="53"/>
  <c r="R36" i="53"/>
  <c r="Q36" i="53"/>
  <c r="P36" i="53"/>
  <c r="O36" i="53"/>
  <c r="N36" i="53"/>
  <c r="M36" i="53"/>
  <c r="L36" i="53"/>
  <c r="K36" i="53"/>
  <c r="J36" i="53"/>
  <c r="I36" i="53"/>
  <c r="H36" i="53"/>
  <c r="G36" i="53"/>
  <c r="F36" i="53"/>
  <c r="AZ35" i="53"/>
  <c r="AY35" i="53"/>
  <c r="AX35" i="53"/>
  <c r="AW35" i="53"/>
  <c r="AV35" i="53"/>
  <c r="AU35" i="53"/>
  <c r="AT35" i="53"/>
  <c r="AS35" i="53"/>
  <c r="AR35" i="53"/>
  <c r="AQ35" i="53"/>
  <c r="AP35" i="53"/>
  <c r="AO35" i="53"/>
  <c r="AN35" i="53"/>
  <c r="AM35" i="53"/>
  <c r="AL35" i="53"/>
  <c r="AK35" i="53"/>
  <c r="AJ35" i="53"/>
  <c r="AI35" i="53"/>
  <c r="AH35" i="53"/>
  <c r="AG35" i="53"/>
  <c r="AF35" i="53"/>
  <c r="AE35" i="53"/>
  <c r="AD35" i="53"/>
  <c r="AC35" i="53"/>
  <c r="AB35" i="53"/>
  <c r="AA35" i="53"/>
  <c r="Z35" i="53"/>
  <c r="Y35" i="53"/>
  <c r="X35" i="53"/>
  <c r="W35" i="53"/>
  <c r="V35" i="53"/>
  <c r="U35" i="53"/>
  <c r="T35" i="53"/>
  <c r="S35" i="53"/>
  <c r="R35" i="53"/>
  <c r="Q35" i="53"/>
  <c r="P35" i="53"/>
  <c r="O35" i="53"/>
  <c r="N35" i="53"/>
  <c r="M35" i="53"/>
  <c r="L35" i="53"/>
  <c r="K35" i="53"/>
  <c r="J35" i="53"/>
  <c r="I35" i="53"/>
  <c r="H35" i="53"/>
  <c r="G35" i="53"/>
  <c r="F35" i="53"/>
  <c r="AZ34" i="53"/>
  <c r="AY34" i="53"/>
  <c r="AX34" i="53"/>
  <c r="AW34" i="53"/>
  <c r="AV34" i="53"/>
  <c r="AU34" i="53"/>
  <c r="AT34" i="53"/>
  <c r="AS34" i="53"/>
  <c r="AR34" i="53"/>
  <c r="AQ34" i="53"/>
  <c r="AP34" i="53"/>
  <c r="AO34" i="53"/>
  <c r="AN34" i="53"/>
  <c r="AM34" i="53"/>
  <c r="AL34" i="53"/>
  <c r="AK34" i="53"/>
  <c r="AJ34" i="53"/>
  <c r="AI34" i="53"/>
  <c r="AH34" i="53"/>
  <c r="AG34" i="53"/>
  <c r="AF34" i="53"/>
  <c r="AE34" i="53"/>
  <c r="AD34" i="53"/>
  <c r="AC34" i="53"/>
  <c r="AB34" i="53"/>
  <c r="AA34" i="53"/>
  <c r="Z34" i="53"/>
  <c r="Y34" i="53"/>
  <c r="X34" i="53"/>
  <c r="W34" i="53"/>
  <c r="V34" i="53"/>
  <c r="U34" i="53"/>
  <c r="T34" i="53"/>
  <c r="S34" i="53"/>
  <c r="R34" i="53"/>
  <c r="Q34" i="53"/>
  <c r="P34" i="53"/>
  <c r="O34" i="53"/>
  <c r="N34" i="53"/>
  <c r="M34" i="53"/>
  <c r="L34" i="53"/>
  <c r="K34" i="53"/>
  <c r="J34" i="53"/>
  <c r="I34" i="53"/>
  <c r="H34" i="53"/>
  <c r="G34" i="53"/>
  <c r="F34" i="53"/>
  <c r="AZ33" i="53"/>
  <c r="AY33" i="53"/>
  <c r="AX33" i="53"/>
  <c r="AW33" i="53"/>
  <c r="AV33" i="53"/>
  <c r="AU33" i="53"/>
  <c r="AT33" i="53"/>
  <c r="AS33" i="53"/>
  <c r="AR33" i="53"/>
  <c r="AQ33" i="53"/>
  <c r="AP33" i="53"/>
  <c r="AO33" i="53"/>
  <c r="AN33" i="53"/>
  <c r="AM33" i="53"/>
  <c r="AL33" i="53"/>
  <c r="AK33" i="53"/>
  <c r="AJ33" i="53"/>
  <c r="AI33" i="53"/>
  <c r="AH33" i="53"/>
  <c r="AG33" i="53"/>
  <c r="AF33" i="53"/>
  <c r="AE33" i="53"/>
  <c r="AD33" i="53"/>
  <c r="AC33" i="53"/>
  <c r="AB33" i="53"/>
  <c r="AA33" i="53"/>
  <c r="Z33" i="53"/>
  <c r="Y33" i="53"/>
  <c r="X33" i="53"/>
  <c r="W33" i="53"/>
  <c r="V33" i="53"/>
  <c r="U33" i="53"/>
  <c r="T33" i="53"/>
  <c r="S33" i="53"/>
  <c r="R33" i="53"/>
  <c r="Q33" i="53"/>
  <c r="P33" i="53"/>
  <c r="O33" i="53"/>
  <c r="N33" i="53"/>
  <c r="M33" i="53"/>
  <c r="L33" i="53"/>
  <c r="K33" i="53"/>
  <c r="J33" i="53"/>
  <c r="I33" i="53"/>
  <c r="H33" i="53"/>
  <c r="G33" i="53"/>
  <c r="F33" i="53"/>
  <c r="AZ32" i="53"/>
  <c r="AY32" i="53"/>
  <c r="AX32" i="53"/>
  <c r="AW32" i="53"/>
  <c r="AV32" i="53"/>
  <c r="AU32" i="53"/>
  <c r="AT32" i="53"/>
  <c r="AS32" i="53"/>
  <c r="AR32" i="53"/>
  <c r="AQ32" i="53"/>
  <c r="AP32" i="53"/>
  <c r="AO32" i="53"/>
  <c r="AN32" i="53"/>
  <c r="AM32" i="53"/>
  <c r="AL32" i="53"/>
  <c r="AK32" i="53"/>
  <c r="AJ32" i="53"/>
  <c r="AI32" i="53"/>
  <c r="AH32" i="53"/>
  <c r="AG32" i="53"/>
  <c r="AF32" i="53"/>
  <c r="AE32" i="53"/>
  <c r="AD32" i="53"/>
  <c r="AC32" i="53"/>
  <c r="AB32" i="53"/>
  <c r="AA32" i="53"/>
  <c r="Z32" i="53"/>
  <c r="Y32" i="53"/>
  <c r="X32" i="53"/>
  <c r="W32" i="53"/>
  <c r="V32" i="53"/>
  <c r="U32" i="53"/>
  <c r="T32" i="53"/>
  <c r="S32" i="53"/>
  <c r="R32" i="53"/>
  <c r="Q32" i="53"/>
  <c r="P32" i="53"/>
  <c r="O32" i="53"/>
  <c r="N32" i="53"/>
  <c r="M32" i="53"/>
  <c r="L32" i="53"/>
  <c r="K32" i="53"/>
  <c r="J32" i="53"/>
  <c r="I32" i="53"/>
  <c r="H32" i="53"/>
  <c r="G32" i="53"/>
  <c r="F32" i="53"/>
  <c r="AZ31" i="53"/>
  <c r="AY31" i="53"/>
  <c r="AX31" i="53"/>
  <c r="AW31" i="53"/>
  <c r="AV31" i="53"/>
  <c r="AU31" i="53"/>
  <c r="AT31" i="53"/>
  <c r="AS31" i="53"/>
  <c r="AR31" i="53"/>
  <c r="AQ31" i="53"/>
  <c r="AP31" i="53"/>
  <c r="AO31" i="53"/>
  <c r="AN31" i="53"/>
  <c r="AM31" i="53"/>
  <c r="AL31" i="53"/>
  <c r="AK31" i="53"/>
  <c r="AJ31" i="53"/>
  <c r="AI31" i="53"/>
  <c r="AH31" i="53"/>
  <c r="AG31" i="53"/>
  <c r="AF31" i="53"/>
  <c r="AE31" i="53"/>
  <c r="AD31" i="53"/>
  <c r="AC31" i="53"/>
  <c r="AB31" i="53"/>
  <c r="AA31" i="53"/>
  <c r="Z31" i="53"/>
  <c r="Y31" i="53"/>
  <c r="X31" i="53"/>
  <c r="W31" i="53"/>
  <c r="V31" i="53"/>
  <c r="U31" i="53"/>
  <c r="T31" i="53"/>
  <c r="S31" i="53"/>
  <c r="R31" i="53"/>
  <c r="Q31" i="53"/>
  <c r="P31" i="53"/>
  <c r="O31" i="53"/>
  <c r="N31" i="53"/>
  <c r="M31" i="53"/>
  <c r="L31" i="53"/>
  <c r="K31" i="53"/>
  <c r="J31" i="53"/>
  <c r="I31" i="53"/>
  <c r="H31" i="53"/>
  <c r="G31" i="53"/>
  <c r="F31" i="53"/>
  <c r="AZ30" i="53"/>
  <c r="AY30" i="53"/>
  <c r="AX30" i="53"/>
  <c r="AW30" i="53"/>
  <c r="AV30" i="53"/>
  <c r="AU30" i="53"/>
  <c r="AT30" i="53"/>
  <c r="AS30" i="53"/>
  <c r="AR30" i="53"/>
  <c r="AQ30" i="53"/>
  <c r="AP30" i="53"/>
  <c r="AO30" i="53"/>
  <c r="AN30" i="53"/>
  <c r="AM30" i="53"/>
  <c r="AL30" i="53"/>
  <c r="AK30" i="53"/>
  <c r="AJ30" i="53"/>
  <c r="AI30" i="53"/>
  <c r="AH30" i="53"/>
  <c r="AG30" i="53"/>
  <c r="AF30" i="53"/>
  <c r="AE30" i="53"/>
  <c r="AD30" i="53"/>
  <c r="AC30" i="53"/>
  <c r="AB30" i="53"/>
  <c r="AA30" i="53"/>
  <c r="Z30" i="53"/>
  <c r="Y30" i="53"/>
  <c r="X30" i="53"/>
  <c r="W30" i="53"/>
  <c r="V30" i="53"/>
  <c r="U30" i="53"/>
  <c r="T30" i="53"/>
  <c r="S30" i="53"/>
  <c r="R30" i="53"/>
  <c r="Q30" i="53"/>
  <c r="P30" i="53"/>
  <c r="O30" i="53"/>
  <c r="N30" i="53"/>
  <c r="M30" i="53"/>
  <c r="L30" i="53"/>
  <c r="K30" i="53"/>
  <c r="J30" i="53"/>
  <c r="I30" i="53"/>
  <c r="H30" i="53"/>
  <c r="G30" i="53"/>
  <c r="F30" i="53"/>
  <c r="AZ29" i="53"/>
  <c r="AY29" i="53"/>
  <c r="AX29" i="53"/>
  <c r="AW29" i="53"/>
  <c r="AV29" i="53"/>
  <c r="AU29" i="53"/>
  <c r="AT29" i="53"/>
  <c r="AS29" i="53"/>
  <c r="AR29" i="53"/>
  <c r="AQ29" i="53"/>
  <c r="AP29" i="53"/>
  <c r="AO29" i="53"/>
  <c r="AN29" i="53"/>
  <c r="AM29" i="53"/>
  <c r="AL29" i="53"/>
  <c r="AK29" i="53"/>
  <c r="AJ29" i="53"/>
  <c r="AI29" i="53"/>
  <c r="AH29" i="53"/>
  <c r="AG29" i="53"/>
  <c r="AF29" i="53"/>
  <c r="AE29" i="53"/>
  <c r="AD29" i="53"/>
  <c r="AC29" i="53"/>
  <c r="AB29" i="53"/>
  <c r="AA29" i="53"/>
  <c r="Z29" i="53"/>
  <c r="Y29" i="53"/>
  <c r="X29" i="53"/>
  <c r="W29" i="53"/>
  <c r="V29" i="53"/>
  <c r="U29" i="53"/>
  <c r="T29" i="53"/>
  <c r="S29" i="53"/>
  <c r="R29" i="53"/>
  <c r="Q29" i="53"/>
  <c r="P29" i="53"/>
  <c r="O29" i="53"/>
  <c r="N29" i="53"/>
  <c r="M29" i="53"/>
  <c r="L29" i="53"/>
  <c r="K29" i="53"/>
  <c r="J29" i="53"/>
  <c r="I29" i="53"/>
  <c r="H29" i="53"/>
  <c r="G29" i="53"/>
  <c r="F29" i="53"/>
  <c r="AZ28" i="53"/>
  <c r="AY28" i="53"/>
  <c r="AX28" i="53"/>
  <c r="AW28" i="53"/>
  <c r="AV28" i="53"/>
  <c r="AU28" i="53"/>
  <c r="AT28" i="53"/>
  <c r="AS28" i="53"/>
  <c r="AR28" i="53"/>
  <c r="AQ28" i="53"/>
  <c r="AP28" i="53"/>
  <c r="AO28" i="53"/>
  <c r="AN28" i="53"/>
  <c r="AM28" i="53"/>
  <c r="AL28" i="53"/>
  <c r="AK28" i="53"/>
  <c r="AJ28" i="53"/>
  <c r="AI28" i="53"/>
  <c r="AH28" i="53"/>
  <c r="AG28" i="53"/>
  <c r="AF28" i="53"/>
  <c r="AE28" i="53"/>
  <c r="AD28" i="53"/>
  <c r="AC28" i="53"/>
  <c r="AB28" i="53"/>
  <c r="AA28" i="53"/>
  <c r="Z28" i="53"/>
  <c r="Y28" i="53"/>
  <c r="X28" i="53"/>
  <c r="W28" i="53"/>
  <c r="V28" i="53"/>
  <c r="U28" i="53"/>
  <c r="T28" i="53"/>
  <c r="S28" i="53"/>
  <c r="R28" i="53"/>
  <c r="Q28" i="53"/>
  <c r="P28" i="53"/>
  <c r="O28" i="53"/>
  <c r="N28" i="53"/>
  <c r="M28" i="53"/>
  <c r="L28" i="53"/>
  <c r="K28" i="53"/>
  <c r="J28" i="53"/>
  <c r="I28" i="53"/>
  <c r="H28" i="53"/>
  <c r="G28" i="53"/>
  <c r="F28" i="53"/>
  <c r="AZ27" i="53"/>
  <c r="AY27" i="53"/>
  <c r="AX27" i="53"/>
  <c r="AW27" i="53"/>
  <c r="AV27" i="53"/>
  <c r="AU27" i="53"/>
  <c r="AT27" i="53"/>
  <c r="AS27" i="53"/>
  <c r="AR27" i="53"/>
  <c r="AQ27" i="53"/>
  <c r="AP27" i="53"/>
  <c r="AO27" i="53"/>
  <c r="AN27" i="53"/>
  <c r="AM27" i="53"/>
  <c r="AL27" i="53"/>
  <c r="AK27" i="53"/>
  <c r="AJ27" i="53"/>
  <c r="AI27" i="53"/>
  <c r="AH27" i="53"/>
  <c r="AG27" i="53"/>
  <c r="AF27" i="53"/>
  <c r="AE27" i="53"/>
  <c r="AD27" i="53"/>
  <c r="AC27" i="53"/>
  <c r="AB27" i="53"/>
  <c r="AA27" i="53"/>
  <c r="Z27" i="53"/>
  <c r="Y27" i="53"/>
  <c r="X27" i="53"/>
  <c r="W27" i="53"/>
  <c r="V27" i="53"/>
  <c r="U27" i="53"/>
  <c r="T27" i="53"/>
  <c r="S27" i="53"/>
  <c r="R27" i="53"/>
  <c r="Q27" i="53"/>
  <c r="P27" i="53"/>
  <c r="O27" i="53"/>
  <c r="N27" i="53"/>
  <c r="M27" i="53"/>
  <c r="L27" i="53"/>
  <c r="K27" i="53"/>
  <c r="J27" i="53"/>
  <c r="I27" i="53"/>
  <c r="H27" i="53"/>
  <c r="G27" i="53"/>
  <c r="F27" i="53"/>
  <c r="AZ26" i="53"/>
  <c r="AY26" i="53"/>
  <c r="AX26" i="53"/>
  <c r="AW26" i="53"/>
  <c r="AV26" i="53"/>
  <c r="AU26" i="53"/>
  <c r="AT26" i="53"/>
  <c r="AS26" i="53"/>
  <c r="AR26" i="53"/>
  <c r="AQ26" i="53"/>
  <c r="AP26" i="53"/>
  <c r="AO26" i="53"/>
  <c r="AN26" i="53"/>
  <c r="AM26" i="53"/>
  <c r="AL26" i="53"/>
  <c r="AK26" i="53"/>
  <c r="AJ26" i="53"/>
  <c r="AI26" i="53"/>
  <c r="AH26" i="53"/>
  <c r="AG26" i="53"/>
  <c r="AF26" i="53"/>
  <c r="AE26" i="53"/>
  <c r="AD26" i="53"/>
  <c r="AC26" i="53"/>
  <c r="AB26" i="53"/>
  <c r="AA26" i="53"/>
  <c r="Z26" i="53"/>
  <c r="Y26" i="53"/>
  <c r="X26" i="53"/>
  <c r="W26" i="53"/>
  <c r="V26" i="53"/>
  <c r="U26" i="53"/>
  <c r="T26" i="53"/>
  <c r="S26" i="53"/>
  <c r="R26" i="53"/>
  <c r="Q26" i="53"/>
  <c r="P26" i="53"/>
  <c r="O26" i="53"/>
  <c r="N26" i="53"/>
  <c r="M26" i="53"/>
  <c r="L26" i="53"/>
  <c r="K26" i="53"/>
  <c r="J26" i="53"/>
  <c r="I26" i="53"/>
  <c r="H26" i="53"/>
  <c r="G26" i="53"/>
  <c r="F26" i="53"/>
  <c r="AZ25" i="53"/>
  <c r="AY25" i="53"/>
  <c r="AX25" i="53"/>
  <c r="AW25" i="53"/>
  <c r="AV25" i="53"/>
  <c r="AU25" i="53"/>
  <c r="AT25" i="53"/>
  <c r="AS25" i="53"/>
  <c r="AR25" i="53"/>
  <c r="AQ25" i="53"/>
  <c r="AP25" i="53"/>
  <c r="AO25" i="53"/>
  <c r="AN25" i="53"/>
  <c r="AM25" i="53"/>
  <c r="AL25" i="53"/>
  <c r="AK25" i="53"/>
  <c r="AJ25" i="53"/>
  <c r="AI25" i="53"/>
  <c r="AH25" i="53"/>
  <c r="AG25" i="53"/>
  <c r="AF25" i="53"/>
  <c r="AE25" i="53"/>
  <c r="AD25" i="53"/>
  <c r="AC25" i="53"/>
  <c r="AB25" i="53"/>
  <c r="AA25" i="53"/>
  <c r="Z25" i="53"/>
  <c r="Y25" i="53"/>
  <c r="X25" i="53"/>
  <c r="W25" i="53"/>
  <c r="V25" i="53"/>
  <c r="U25" i="53"/>
  <c r="T25" i="53"/>
  <c r="S25" i="53"/>
  <c r="R25" i="53"/>
  <c r="Q25" i="53"/>
  <c r="P25" i="53"/>
  <c r="O25" i="53"/>
  <c r="N25" i="53"/>
  <c r="M25" i="53"/>
  <c r="L25" i="53"/>
  <c r="K25" i="53"/>
  <c r="J25" i="53"/>
  <c r="I25" i="53"/>
  <c r="H25" i="53"/>
  <c r="G25" i="53"/>
  <c r="F25" i="53"/>
  <c r="AZ24" i="53"/>
  <c r="AY24" i="53"/>
  <c r="AX24" i="53"/>
  <c r="AW24" i="53"/>
  <c r="AV24" i="53"/>
  <c r="AU24" i="53"/>
  <c r="AT24" i="53"/>
  <c r="AS24" i="53"/>
  <c r="AR24" i="53"/>
  <c r="AQ24" i="53"/>
  <c r="AP24" i="53"/>
  <c r="AO24" i="53"/>
  <c r="AN24" i="53"/>
  <c r="AM24" i="53"/>
  <c r="AL24" i="53"/>
  <c r="AK24" i="53"/>
  <c r="AJ24" i="53"/>
  <c r="AI24" i="53"/>
  <c r="AH24" i="53"/>
  <c r="AG24" i="53"/>
  <c r="AF24" i="53"/>
  <c r="AE24" i="53"/>
  <c r="AD24" i="53"/>
  <c r="AC24" i="53"/>
  <c r="AB24" i="53"/>
  <c r="AA24" i="53"/>
  <c r="Z24" i="53"/>
  <c r="Y24" i="53"/>
  <c r="X24" i="53"/>
  <c r="W24" i="53"/>
  <c r="V24" i="53"/>
  <c r="U24" i="53"/>
  <c r="T24" i="53"/>
  <c r="S24" i="53"/>
  <c r="R24" i="53"/>
  <c r="Q24" i="53"/>
  <c r="P24" i="53"/>
  <c r="O24" i="53"/>
  <c r="N24" i="53"/>
  <c r="M24" i="53"/>
  <c r="L24" i="53"/>
  <c r="K24" i="53"/>
  <c r="J24" i="53"/>
  <c r="I24" i="53"/>
  <c r="H24" i="53"/>
  <c r="G24" i="53"/>
  <c r="F24" i="53"/>
  <c r="AZ23" i="53"/>
  <c r="AY23" i="53"/>
  <c r="AX23" i="53"/>
  <c r="AW23" i="53"/>
  <c r="AV23" i="53"/>
  <c r="AU23" i="53"/>
  <c r="AT23" i="53"/>
  <c r="AS23" i="53"/>
  <c r="AR23" i="53"/>
  <c r="AQ23" i="53"/>
  <c r="AP23" i="53"/>
  <c r="AO23" i="53"/>
  <c r="AN23" i="53"/>
  <c r="AM23" i="53"/>
  <c r="AL23" i="53"/>
  <c r="AK23" i="53"/>
  <c r="AJ23" i="53"/>
  <c r="AI23" i="53"/>
  <c r="AH23" i="53"/>
  <c r="AG23" i="53"/>
  <c r="AF23" i="53"/>
  <c r="AE23" i="53"/>
  <c r="AD23" i="53"/>
  <c r="AC23" i="53"/>
  <c r="AB23" i="53"/>
  <c r="AA23" i="53"/>
  <c r="Z23" i="53"/>
  <c r="Y23" i="53"/>
  <c r="X23" i="53"/>
  <c r="W23" i="53"/>
  <c r="V23" i="53"/>
  <c r="U23" i="53"/>
  <c r="T23" i="53"/>
  <c r="S23" i="53"/>
  <c r="R23" i="53"/>
  <c r="Q23" i="53"/>
  <c r="P23" i="53"/>
  <c r="O23" i="53"/>
  <c r="N23" i="53"/>
  <c r="M23" i="53"/>
  <c r="L23" i="53"/>
  <c r="K23" i="53"/>
  <c r="J23" i="53"/>
  <c r="I23" i="53"/>
  <c r="H23" i="53"/>
  <c r="G23" i="53"/>
  <c r="F23" i="53"/>
  <c r="AZ22" i="53"/>
  <c r="AY22" i="53"/>
  <c r="AX22" i="53"/>
  <c r="AW22" i="53"/>
  <c r="AV22" i="53"/>
  <c r="AU22" i="53"/>
  <c r="AT22" i="53"/>
  <c r="AS22" i="53"/>
  <c r="AR22" i="53"/>
  <c r="AQ22" i="53"/>
  <c r="AP22" i="53"/>
  <c r="AO22" i="53"/>
  <c r="AN22" i="53"/>
  <c r="AM22" i="53"/>
  <c r="AL22" i="53"/>
  <c r="AK22" i="53"/>
  <c r="AJ22" i="53"/>
  <c r="AI22" i="53"/>
  <c r="AH22" i="53"/>
  <c r="AG22" i="53"/>
  <c r="AF22" i="53"/>
  <c r="AE22" i="53"/>
  <c r="AD22" i="53"/>
  <c r="AC22" i="53"/>
  <c r="AB22" i="53"/>
  <c r="AA22" i="53"/>
  <c r="Z22" i="53"/>
  <c r="Y22" i="53"/>
  <c r="X22" i="53"/>
  <c r="W22" i="53"/>
  <c r="V22" i="53"/>
  <c r="U22" i="53"/>
  <c r="T22" i="53"/>
  <c r="S22" i="53"/>
  <c r="R22" i="53"/>
  <c r="Q22" i="53"/>
  <c r="P22" i="53"/>
  <c r="O22" i="53"/>
  <c r="N22" i="53"/>
  <c r="M22" i="53"/>
  <c r="L22" i="53"/>
  <c r="K22" i="53"/>
  <c r="J22" i="53"/>
  <c r="I22" i="53"/>
  <c r="H22" i="53"/>
  <c r="G22" i="53"/>
  <c r="F22" i="53"/>
  <c r="AZ21" i="53"/>
  <c r="AY21" i="53"/>
  <c r="AX21" i="53"/>
  <c r="AW21" i="53"/>
  <c r="AV21" i="53"/>
  <c r="AU21" i="53"/>
  <c r="AT21" i="53"/>
  <c r="AS21" i="53"/>
  <c r="AR21" i="53"/>
  <c r="AQ21" i="53"/>
  <c r="AP21" i="53"/>
  <c r="AO21" i="53"/>
  <c r="AN21" i="53"/>
  <c r="AM21" i="53"/>
  <c r="AL21" i="53"/>
  <c r="AK21" i="53"/>
  <c r="AJ21" i="53"/>
  <c r="AI21" i="53"/>
  <c r="AH21" i="53"/>
  <c r="AG21" i="53"/>
  <c r="AF21" i="53"/>
  <c r="AE21" i="53"/>
  <c r="AD21" i="53"/>
  <c r="AC21" i="53"/>
  <c r="AB21" i="53"/>
  <c r="AA21" i="53"/>
  <c r="Z21" i="53"/>
  <c r="Y21" i="53"/>
  <c r="X21" i="53"/>
  <c r="W21" i="53"/>
  <c r="V21" i="53"/>
  <c r="U21" i="53"/>
  <c r="T21" i="53"/>
  <c r="S21" i="53"/>
  <c r="R21" i="53"/>
  <c r="Q21" i="53"/>
  <c r="P21" i="53"/>
  <c r="O21" i="53"/>
  <c r="N21" i="53"/>
  <c r="M21" i="53"/>
  <c r="L21" i="53"/>
  <c r="K21" i="53"/>
  <c r="J21" i="53"/>
  <c r="I21" i="53"/>
  <c r="H21" i="53"/>
  <c r="G21" i="53"/>
  <c r="F21" i="53"/>
  <c r="AZ20" i="53"/>
  <c r="AY20" i="53"/>
  <c r="AX20" i="53"/>
  <c r="AW20" i="53"/>
  <c r="AV20" i="53"/>
  <c r="AU20" i="53"/>
  <c r="AT20" i="53"/>
  <c r="AS20" i="53"/>
  <c r="AR20" i="53"/>
  <c r="AQ20" i="53"/>
  <c r="AP20" i="53"/>
  <c r="AO20" i="53"/>
  <c r="AN20" i="53"/>
  <c r="AM20" i="53"/>
  <c r="AL20" i="53"/>
  <c r="AK20" i="53"/>
  <c r="AJ20" i="53"/>
  <c r="AI20" i="53"/>
  <c r="AH20" i="53"/>
  <c r="AG20" i="53"/>
  <c r="AF20" i="53"/>
  <c r="AE20" i="53"/>
  <c r="AD20" i="53"/>
  <c r="AC20" i="53"/>
  <c r="AB20" i="53"/>
  <c r="AA20" i="53"/>
  <c r="Z20" i="53"/>
  <c r="Y20" i="53"/>
  <c r="X20" i="53"/>
  <c r="W20" i="53"/>
  <c r="V20" i="53"/>
  <c r="U20" i="53"/>
  <c r="T20" i="53"/>
  <c r="S20" i="53"/>
  <c r="R20" i="53"/>
  <c r="Q20" i="53"/>
  <c r="P20" i="53"/>
  <c r="O20" i="53"/>
  <c r="N20" i="53"/>
  <c r="M20" i="53"/>
  <c r="L20" i="53"/>
  <c r="K20" i="53"/>
  <c r="J20" i="53"/>
  <c r="I20" i="53"/>
  <c r="H20" i="53"/>
  <c r="G20" i="53"/>
  <c r="F20" i="53"/>
  <c r="AZ19" i="53"/>
  <c r="AY19" i="53"/>
  <c r="AX19" i="53"/>
  <c r="AW19" i="53"/>
  <c r="AV19" i="53"/>
  <c r="AU19" i="53"/>
  <c r="AT19" i="53"/>
  <c r="AS19" i="53"/>
  <c r="AR19" i="53"/>
  <c r="AQ19" i="53"/>
  <c r="AP19" i="53"/>
  <c r="AO19" i="53"/>
  <c r="AN19" i="53"/>
  <c r="AM19" i="53"/>
  <c r="AL19" i="53"/>
  <c r="AK19" i="53"/>
  <c r="AJ19" i="53"/>
  <c r="AI19" i="53"/>
  <c r="AH19" i="53"/>
  <c r="AG19" i="53"/>
  <c r="AF19" i="53"/>
  <c r="AE19" i="53"/>
  <c r="AD19" i="53"/>
  <c r="AC19" i="53"/>
  <c r="AB19" i="53"/>
  <c r="AA19" i="53"/>
  <c r="Z19" i="53"/>
  <c r="Y19" i="53"/>
  <c r="X19" i="53"/>
  <c r="W19" i="53"/>
  <c r="V19" i="53"/>
  <c r="U19" i="53"/>
  <c r="T19" i="53"/>
  <c r="S19" i="53"/>
  <c r="R19" i="53"/>
  <c r="Q19" i="53"/>
  <c r="P19" i="53"/>
  <c r="O19" i="53"/>
  <c r="N19" i="53"/>
  <c r="M19" i="53"/>
  <c r="L19" i="53"/>
  <c r="K19" i="53"/>
  <c r="J19" i="53"/>
  <c r="I19" i="53"/>
  <c r="H19" i="53"/>
  <c r="G19" i="53"/>
  <c r="F19" i="53"/>
  <c r="AZ18" i="53"/>
  <c r="AY18" i="53"/>
  <c r="AX18" i="53"/>
  <c r="AW18" i="53"/>
  <c r="AV18" i="53"/>
  <c r="AU18" i="53"/>
  <c r="AT18" i="53"/>
  <c r="AS18" i="53"/>
  <c r="AR18" i="53"/>
  <c r="AQ18" i="53"/>
  <c r="AP18" i="53"/>
  <c r="AO18" i="53"/>
  <c r="AN18" i="53"/>
  <c r="AM18" i="53"/>
  <c r="AL18" i="53"/>
  <c r="AK18" i="53"/>
  <c r="AJ18" i="53"/>
  <c r="AI18" i="53"/>
  <c r="AH18" i="53"/>
  <c r="AG18" i="53"/>
  <c r="AF18" i="53"/>
  <c r="AE18" i="53"/>
  <c r="AD18" i="53"/>
  <c r="AC18" i="53"/>
  <c r="AB18" i="53"/>
  <c r="AA18" i="53"/>
  <c r="Z18" i="53"/>
  <c r="Y18" i="53"/>
  <c r="X18" i="53"/>
  <c r="W18" i="53"/>
  <c r="V18" i="53"/>
  <c r="U18" i="53"/>
  <c r="T18" i="53"/>
  <c r="S18" i="53"/>
  <c r="R18" i="53"/>
  <c r="Q18" i="53"/>
  <c r="P18" i="53"/>
  <c r="O18" i="53"/>
  <c r="N18" i="53"/>
  <c r="M18" i="53"/>
  <c r="L18" i="53"/>
  <c r="K18" i="53"/>
  <c r="J18" i="53"/>
  <c r="I18" i="53"/>
  <c r="H18" i="53"/>
  <c r="G18" i="53"/>
  <c r="F18" i="53"/>
  <c r="AZ17" i="53"/>
  <c r="AY17" i="53"/>
  <c r="AX17" i="53"/>
  <c r="AW17" i="53"/>
  <c r="AV17" i="53"/>
  <c r="AU17" i="53"/>
  <c r="AT17" i="53"/>
  <c r="AS17" i="53"/>
  <c r="AR17" i="53"/>
  <c r="AQ17" i="53"/>
  <c r="AP17" i="53"/>
  <c r="AO17" i="53"/>
  <c r="AN17" i="53"/>
  <c r="AM17" i="53"/>
  <c r="AL17" i="53"/>
  <c r="AK17" i="53"/>
  <c r="AJ17" i="53"/>
  <c r="AI17" i="53"/>
  <c r="AH17" i="53"/>
  <c r="AG17" i="53"/>
  <c r="AF17" i="53"/>
  <c r="AE17" i="53"/>
  <c r="AD17" i="53"/>
  <c r="AC17" i="53"/>
  <c r="AB17" i="53"/>
  <c r="AA17" i="53"/>
  <c r="Z17" i="53"/>
  <c r="Y17" i="53"/>
  <c r="X17" i="53"/>
  <c r="W17" i="53"/>
  <c r="V17" i="53"/>
  <c r="U17" i="53"/>
  <c r="T17" i="53"/>
  <c r="S17" i="53"/>
  <c r="R17" i="53"/>
  <c r="Q17" i="53"/>
  <c r="P17" i="53"/>
  <c r="O17" i="53"/>
  <c r="N17" i="53"/>
  <c r="M17" i="53"/>
  <c r="L17" i="53"/>
  <c r="K17" i="53"/>
  <c r="J17" i="53"/>
  <c r="I17" i="53"/>
  <c r="H17" i="53"/>
  <c r="G17" i="53"/>
  <c r="F17" i="53"/>
  <c r="AZ16" i="53"/>
  <c r="AY16" i="53"/>
  <c r="AX16" i="53"/>
  <c r="AW16" i="53"/>
  <c r="AV16" i="53"/>
  <c r="AU16" i="53"/>
  <c r="AT16" i="53"/>
  <c r="AS16" i="53"/>
  <c r="AR16" i="53"/>
  <c r="AQ16" i="53"/>
  <c r="AP16" i="53"/>
  <c r="AO16" i="53"/>
  <c r="AN16" i="53"/>
  <c r="AM16" i="53"/>
  <c r="AL16" i="53"/>
  <c r="AK16" i="53"/>
  <c r="AJ16" i="53"/>
  <c r="AI16" i="53"/>
  <c r="AH16" i="53"/>
  <c r="AG16" i="53"/>
  <c r="AF16" i="53"/>
  <c r="AE16" i="53"/>
  <c r="AD16" i="53"/>
  <c r="AC16" i="53"/>
  <c r="AB16" i="53"/>
  <c r="AA16" i="53"/>
  <c r="Z16" i="53"/>
  <c r="Y16" i="53"/>
  <c r="X16" i="53"/>
  <c r="W16" i="53"/>
  <c r="V16" i="53"/>
  <c r="U16" i="53"/>
  <c r="T16" i="53"/>
  <c r="S16" i="53"/>
  <c r="R16" i="53"/>
  <c r="Q16" i="53"/>
  <c r="P16" i="53"/>
  <c r="O16" i="53"/>
  <c r="N16" i="53"/>
  <c r="M16" i="53"/>
  <c r="L16" i="53"/>
  <c r="K16" i="53"/>
  <c r="J16" i="53"/>
  <c r="I16" i="53"/>
  <c r="H16" i="53"/>
  <c r="G16" i="53"/>
  <c r="F16" i="53"/>
  <c r="AZ15" i="53"/>
  <c r="AY15" i="53"/>
  <c r="AX15" i="53"/>
  <c r="AW15" i="53"/>
  <c r="AV15" i="53"/>
  <c r="AU15" i="53"/>
  <c r="AT15" i="53"/>
  <c r="AS15" i="53"/>
  <c r="AR15" i="53"/>
  <c r="AQ15" i="53"/>
  <c r="AP15" i="53"/>
  <c r="AO15" i="53"/>
  <c r="AN15" i="53"/>
  <c r="AM15" i="53"/>
  <c r="AL15" i="53"/>
  <c r="AK15" i="53"/>
  <c r="AJ15" i="53"/>
  <c r="AI15" i="53"/>
  <c r="AH15" i="53"/>
  <c r="AG15" i="53"/>
  <c r="AF15" i="53"/>
  <c r="AE15" i="53"/>
  <c r="AD15" i="53"/>
  <c r="AC15" i="53"/>
  <c r="AB15" i="53"/>
  <c r="AA15" i="53"/>
  <c r="Z15" i="53"/>
  <c r="Y15" i="53"/>
  <c r="X15" i="53"/>
  <c r="W15" i="53"/>
  <c r="V15" i="53"/>
  <c r="U15" i="53"/>
  <c r="T15" i="53"/>
  <c r="S15" i="53"/>
  <c r="R15" i="53"/>
  <c r="Q15" i="53"/>
  <c r="P15" i="53"/>
  <c r="O15" i="53"/>
  <c r="N15" i="53"/>
  <c r="M15" i="53"/>
  <c r="L15" i="53"/>
  <c r="K15" i="53"/>
  <c r="J15" i="53"/>
  <c r="I15" i="53"/>
  <c r="H15" i="53"/>
  <c r="G15" i="53"/>
  <c r="F15" i="53"/>
  <c r="AZ14" i="53"/>
  <c r="AY14" i="53"/>
  <c r="AX14" i="53"/>
  <c r="AW14" i="53"/>
  <c r="AV14" i="53"/>
  <c r="AU14" i="53"/>
  <c r="AT14" i="53"/>
  <c r="AS14" i="53"/>
  <c r="AR14" i="53"/>
  <c r="AQ14" i="53"/>
  <c r="AP14" i="53"/>
  <c r="AO14" i="53"/>
  <c r="AN14" i="53"/>
  <c r="AM14" i="53"/>
  <c r="AL14" i="53"/>
  <c r="AK14" i="53"/>
  <c r="AJ14" i="53"/>
  <c r="AI14" i="53"/>
  <c r="AH14" i="53"/>
  <c r="AG14" i="53"/>
  <c r="AF14" i="53"/>
  <c r="AE14" i="53"/>
  <c r="AD14" i="53"/>
  <c r="AC14" i="53"/>
  <c r="AB14" i="53"/>
  <c r="AA14" i="53"/>
  <c r="Z14" i="53"/>
  <c r="Y14" i="53"/>
  <c r="X14" i="53"/>
  <c r="W14" i="53"/>
  <c r="V14" i="53"/>
  <c r="U14" i="53"/>
  <c r="T14" i="53"/>
  <c r="S14" i="53"/>
  <c r="R14" i="53"/>
  <c r="Q14" i="53"/>
  <c r="P14" i="53"/>
  <c r="O14" i="53"/>
  <c r="N14" i="53"/>
  <c r="M14" i="53"/>
  <c r="L14" i="53"/>
  <c r="K14" i="53"/>
  <c r="J14" i="53"/>
  <c r="I14" i="53"/>
  <c r="H14" i="53"/>
  <c r="G14" i="53"/>
  <c r="F14" i="53"/>
  <c r="AZ13" i="53"/>
  <c r="AY13" i="53"/>
  <c r="AX13" i="53"/>
  <c r="AW13" i="53"/>
  <c r="AV13" i="53"/>
  <c r="AU13" i="53"/>
  <c r="AT13" i="53"/>
  <c r="AS13" i="53"/>
  <c r="AR13" i="53"/>
  <c r="AQ13" i="53"/>
  <c r="AP13" i="53"/>
  <c r="AO13" i="53"/>
  <c r="AN13" i="53"/>
  <c r="AM13" i="53"/>
  <c r="AL13" i="53"/>
  <c r="AK13" i="53"/>
  <c r="AJ13" i="53"/>
  <c r="AI13" i="53"/>
  <c r="AH13" i="53"/>
  <c r="AG13" i="53"/>
  <c r="AF13" i="53"/>
  <c r="AE13" i="53"/>
  <c r="AD13" i="53"/>
  <c r="AC13" i="53"/>
  <c r="AB13" i="53"/>
  <c r="AA13" i="53"/>
  <c r="Z13" i="53"/>
  <c r="Y13" i="53"/>
  <c r="X13" i="53"/>
  <c r="W13" i="53"/>
  <c r="V13" i="53"/>
  <c r="U13" i="53"/>
  <c r="T13" i="53"/>
  <c r="S13" i="53"/>
  <c r="R13" i="53"/>
  <c r="Q13" i="53"/>
  <c r="P13" i="53"/>
  <c r="O13" i="53"/>
  <c r="N13" i="53"/>
  <c r="M13" i="53"/>
  <c r="L13" i="53"/>
  <c r="K13" i="53"/>
  <c r="J13" i="53"/>
  <c r="I13" i="53"/>
  <c r="H13" i="53"/>
  <c r="G13" i="53"/>
  <c r="F13" i="53"/>
  <c r="AZ12" i="53"/>
  <c r="AY12" i="53"/>
  <c r="AX12" i="53"/>
  <c r="AW12" i="53"/>
  <c r="AV12" i="53"/>
  <c r="AU12" i="53"/>
  <c r="AT12" i="53"/>
  <c r="AS12" i="53"/>
  <c r="AR12" i="53"/>
  <c r="AQ12" i="53"/>
  <c r="AP12" i="53"/>
  <c r="AO12" i="53"/>
  <c r="AN12" i="53"/>
  <c r="AM12" i="53"/>
  <c r="AL12" i="53"/>
  <c r="AK12" i="53"/>
  <c r="AJ12" i="53"/>
  <c r="AI12" i="53"/>
  <c r="AH12" i="53"/>
  <c r="AG12" i="53"/>
  <c r="AF12" i="53"/>
  <c r="AE12" i="53"/>
  <c r="AD12" i="53"/>
  <c r="AC12" i="53"/>
  <c r="AB12" i="53"/>
  <c r="AA12" i="53"/>
  <c r="Z12" i="53"/>
  <c r="Y12" i="53"/>
  <c r="X12" i="53"/>
  <c r="W12" i="53"/>
  <c r="V12" i="53"/>
  <c r="U12" i="53"/>
  <c r="T12" i="53"/>
  <c r="S12" i="53"/>
  <c r="R12" i="53"/>
  <c r="Q12" i="53"/>
  <c r="P12" i="53"/>
  <c r="O12" i="53"/>
  <c r="N12" i="53"/>
  <c r="M12" i="53"/>
  <c r="L12" i="53"/>
  <c r="K12" i="53"/>
  <c r="J12" i="53"/>
  <c r="I12" i="53"/>
  <c r="H12" i="53"/>
  <c r="G12" i="53"/>
  <c r="F12" i="53"/>
  <c r="AZ11" i="53"/>
  <c r="AY11" i="53"/>
  <c r="AX11" i="53"/>
  <c r="AW11" i="53"/>
  <c r="AV11" i="53"/>
  <c r="AU11" i="53"/>
  <c r="AT11" i="53"/>
  <c r="AS11" i="53"/>
  <c r="AR11" i="53"/>
  <c r="AQ11" i="53"/>
  <c r="AP11" i="53"/>
  <c r="AO11" i="53"/>
  <c r="AN11" i="53"/>
  <c r="AM11" i="53"/>
  <c r="AL11" i="53"/>
  <c r="AK11" i="53"/>
  <c r="AJ11" i="53"/>
  <c r="AI11" i="53"/>
  <c r="AH11" i="53"/>
  <c r="AG11" i="53"/>
  <c r="AF11" i="53"/>
  <c r="AE11" i="53"/>
  <c r="AD11" i="53"/>
  <c r="AC11" i="53"/>
  <c r="AB11" i="53"/>
  <c r="AA11" i="53"/>
  <c r="Z11" i="53"/>
  <c r="Y11" i="53"/>
  <c r="X11" i="53"/>
  <c r="W11" i="53"/>
  <c r="V11" i="53"/>
  <c r="U11" i="53"/>
  <c r="T11" i="53"/>
  <c r="S11" i="53"/>
  <c r="R11" i="53"/>
  <c r="Q11" i="53"/>
  <c r="P11" i="53"/>
  <c r="O11" i="53"/>
  <c r="N11" i="53"/>
  <c r="M11" i="53"/>
  <c r="L11" i="53"/>
  <c r="K11" i="53"/>
  <c r="J11" i="53"/>
  <c r="I11" i="53"/>
  <c r="H11" i="53"/>
  <c r="G11" i="53"/>
  <c r="F11" i="53"/>
  <c r="AZ10" i="53"/>
  <c r="AY10" i="53"/>
  <c r="AX10" i="53"/>
  <c r="AW10" i="53"/>
  <c r="AV10" i="53"/>
  <c r="AU10" i="53"/>
  <c r="AT10" i="53"/>
  <c r="AS10" i="53"/>
  <c r="AR10" i="53"/>
  <c r="AQ10" i="53"/>
  <c r="AP10" i="53"/>
  <c r="AO10" i="53"/>
  <c r="AN10" i="53"/>
  <c r="AM10" i="53"/>
  <c r="AL10" i="53"/>
  <c r="AK10" i="53"/>
  <c r="AJ10" i="53"/>
  <c r="AI10" i="53"/>
  <c r="AH10" i="53"/>
  <c r="AG10" i="53"/>
  <c r="AF10" i="53"/>
  <c r="AE10" i="53"/>
  <c r="AD10" i="53"/>
  <c r="AC10" i="53"/>
  <c r="AB10" i="53"/>
  <c r="AA10" i="53"/>
  <c r="Z10" i="53"/>
  <c r="Y10" i="53"/>
  <c r="X10" i="53"/>
  <c r="W10" i="53"/>
  <c r="V10" i="53"/>
  <c r="U10" i="53"/>
  <c r="T10" i="53"/>
  <c r="S10" i="53"/>
  <c r="R10" i="53"/>
  <c r="Q10" i="53"/>
  <c r="P10" i="53"/>
  <c r="O10" i="53"/>
  <c r="N10" i="53"/>
  <c r="M10" i="53"/>
  <c r="L10" i="53"/>
  <c r="K10" i="53"/>
  <c r="J10" i="53"/>
  <c r="I10" i="53"/>
  <c r="H10" i="53"/>
  <c r="G10" i="53"/>
  <c r="F10" i="53"/>
  <c r="AZ9" i="53"/>
  <c r="AY9" i="53"/>
  <c r="AX9" i="53"/>
  <c r="AW9" i="53"/>
  <c r="AV9" i="53"/>
  <c r="AU9" i="53"/>
  <c r="AT9" i="53"/>
  <c r="AS9" i="53"/>
  <c r="AR9" i="53"/>
  <c r="AQ9" i="53"/>
  <c r="AP9" i="53"/>
  <c r="AO9" i="53"/>
  <c r="AN9" i="53"/>
  <c r="AM9" i="53"/>
  <c r="AL9" i="53"/>
  <c r="AK9" i="53"/>
  <c r="AJ9" i="53"/>
  <c r="AI9" i="53"/>
  <c r="AH9" i="53"/>
  <c r="AG9" i="53"/>
  <c r="AF9" i="53"/>
  <c r="AE9" i="53"/>
  <c r="AD9" i="53"/>
  <c r="AC9" i="53"/>
  <c r="AB9" i="53"/>
  <c r="AA9" i="53"/>
  <c r="Z9" i="53"/>
  <c r="Y9" i="53"/>
  <c r="X9" i="53"/>
  <c r="W9" i="53"/>
  <c r="V9" i="53"/>
  <c r="U9" i="53"/>
  <c r="T9" i="53"/>
  <c r="S9" i="53"/>
  <c r="R9" i="53"/>
  <c r="Q9" i="53"/>
  <c r="P9" i="53"/>
  <c r="O9" i="53"/>
  <c r="N9" i="53"/>
  <c r="M9" i="53"/>
  <c r="L9" i="53"/>
  <c r="K9" i="53"/>
  <c r="J9" i="53"/>
  <c r="I9" i="53"/>
  <c r="H9" i="53"/>
  <c r="G9" i="53"/>
  <c r="F9" i="53"/>
  <c r="A5" i="53"/>
  <c r="F54" i="58" s="1"/>
  <c r="AZ41" i="52"/>
  <c r="AY41" i="52"/>
  <c r="AX41" i="52"/>
  <c r="AW41" i="52"/>
  <c r="AV41" i="52"/>
  <c r="AU41" i="52"/>
  <c r="AT41" i="52"/>
  <c r="AS41" i="52"/>
  <c r="AR41" i="52"/>
  <c r="AQ41" i="52"/>
  <c r="AP41" i="52"/>
  <c r="AO41" i="52"/>
  <c r="AN41" i="52"/>
  <c r="AM41" i="52"/>
  <c r="AL41" i="52"/>
  <c r="AK41" i="52"/>
  <c r="AJ41" i="52"/>
  <c r="AI41" i="52"/>
  <c r="AH41" i="52"/>
  <c r="AG41" i="52"/>
  <c r="AF41" i="52"/>
  <c r="AE41" i="52"/>
  <c r="AD41" i="52"/>
  <c r="AC41" i="52"/>
  <c r="AB41" i="52"/>
  <c r="AA41" i="52"/>
  <c r="Z41" i="52"/>
  <c r="Y41" i="52"/>
  <c r="X41" i="52"/>
  <c r="W41" i="52"/>
  <c r="V41" i="52"/>
  <c r="U41" i="52"/>
  <c r="T41" i="52"/>
  <c r="S41" i="52"/>
  <c r="R41" i="52"/>
  <c r="Q41" i="52"/>
  <c r="P41" i="52"/>
  <c r="O41" i="52"/>
  <c r="N41" i="52"/>
  <c r="M41" i="52"/>
  <c r="L41" i="52"/>
  <c r="K41" i="52"/>
  <c r="J41" i="52"/>
  <c r="I41" i="52"/>
  <c r="H41" i="52"/>
  <c r="G41" i="52"/>
  <c r="F41" i="52"/>
  <c r="AZ40" i="52"/>
  <c r="AY40" i="52"/>
  <c r="AX40" i="52"/>
  <c r="AW40" i="52"/>
  <c r="AV40" i="52"/>
  <c r="AU40" i="52"/>
  <c r="AT40" i="52"/>
  <c r="AS40" i="52"/>
  <c r="AR40" i="52"/>
  <c r="AQ40" i="52"/>
  <c r="AP40" i="52"/>
  <c r="AO40" i="52"/>
  <c r="AN40" i="52"/>
  <c r="AM40" i="52"/>
  <c r="AL40" i="52"/>
  <c r="AK40" i="52"/>
  <c r="AJ40" i="52"/>
  <c r="AI40" i="52"/>
  <c r="AH40" i="52"/>
  <c r="AG40" i="52"/>
  <c r="AF40" i="52"/>
  <c r="AE40" i="52"/>
  <c r="AD40" i="52"/>
  <c r="AC40" i="52"/>
  <c r="AB40" i="52"/>
  <c r="AA40" i="52"/>
  <c r="Z40" i="52"/>
  <c r="Y40" i="52"/>
  <c r="X40" i="52"/>
  <c r="W40" i="52"/>
  <c r="V40" i="52"/>
  <c r="U40" i="52"/>
  <c r="T40" i="52"/>
  <c r="S40" i="52"/>
  <c r="R40" i="52"/>
  <c r="Q40" i="52"/>
  <c r="P40" i="52"/>
  <c r="O40" i="52"/>
  <c r="N40" i="52"/>
  <c r="M40" i="52"/>
  <c r="L40" i="52"/>
  <c r="K40" i="52"/>
  <c r="J40" i="52"/>
  <c r="I40" i="52"/>
  <c r="H40" i="52"/>
  <c r="G40" i="52"/>
  <c r="F40" i="52"/>
  <c r="AZ39" i="52"/>
  <c r="AY39" i="52"/>
  <c r="AX39" i="52"/>
  <c r="AW39" i="52"/>
  <c r="AV39" i="52"/>
  <c r="AU39" i="52"/>
  <c r="AT39" i="52"/>
  <c r="AS39" i="52"/>
  <c r="AR39" i="52"/>
  <c r="AQ39" i="52"/>
  <c r="AP39" i="52"/>
  <c r="AO39" i="52"/>
  <c r="AN39" i="52"/>
  <c r="AM39" i="52"/>
  <c r="AL39" i="52"/>
  <c r="AK39" i="52"/>
  <c r="AJ39" i="52"/>
  <c r="AI39" i="52"/>
  <c r="AH39" i="52"/>
  <c r="AG39" i="52"/>
  <c r="AF39" i="52"/>
  <c r="AE39" i="52"/>
  <c r="AD39" i="52"/>
  <c r="AC39" i="52"/>
  <c r="AB39" i="52"/>
  <c r="AA39" i="52"/>
  <c r="Z39" i="52"/>
  <c r="Y39" i="52"/>
  <c r="X39" i="52"/>
  <c r="W39" i="52"/>
  <c r="V39" i="52"/>
  <c r="U39" i="52"/>
  <c r="T39" i="52"/>
  <c r="S39" i="52"/>
  <c r="R39" i="52"/>
  <c r="Q39" i="52"/>
  <c r="P39" i="52"/>
  <c r="O39" i="52"/>
  <c r="N39" i="52"/>
  <c r="M39" i="52"/>
  <c r="L39" i="52"/>
  <c r="K39" i="52"/>
  <c r="J39" i="52"/>
  <c r="I39" i="52"/>
  <c r="H39" i="52"/>
  <c r="G39" i="52"/>
  <c r="F39" i="52"/>
  <c r="AZ38" i="52"/>
  <c r="AY38" i="52"/>
  <c r="AX38" i="52"/>
  <c r="AW38" i="52"/>
  <c r="AV38" i="52"/>
  <c r="AU38" i="52"/>
  <c r="AT38" i="52"/>
  <c r="AS38" i="52"/>
  <c r="AR38" i="52"/>
  <c r="AQ38" i="52"/>
  <c r="AP38" i="52"/>
  <c r="AO38" i="52"/>
  <c r="AN38" i="52"/>
  <c r="AM38" i="52"/>
  <c r="AL38" i="52"/>
  <c r="AK38" i="52"/>
  <c r="AJ38" i="52"/>
  <c r="AI38" i="52"/>
  <c r="AH38" i="52"/>
  <c r="AG38" i="52"/>
  <c r="AF38" i="52"/>
  <c r="AE38" i="52"/>
  <c r="AD38" i="52"/>
  <c r="AC38" i="52"/>
  <c r="AB38" i="52"/>
  <c r="AA38" i="52"/>
  <c r="Z38" i="52"/>
  <c r="Y38" i="52"/>
  <c r="X38" i="52"/>
  <c r="W38" i="52"/>
  <c r="V38" i="52"/>
  <c r="U38" i="52"/>
  <c r="T38" i="52"/>
  <c r="S38" i="52"/>
  <c r="R38" i="52"/>
  <c r="Q38" i="52"/>
  <c r="P38" i="52"/>
  <c r="O38" i="52"/>
  <c r="N38" i="52"/>
  <c r="M38" i="52"/>
  <c r="L38" i="52"/>
  <c r="K38" i="52"/>
  <c r="J38" i="52"/>
  <c r="I38" i="52"/>
  <c r="H38" i="52"/>
  <c r="G38" i="52"/>
  <c r="F38" i="52"/>
  <c r="AZ37" i="52"/>
  <c r="AY37" i="52"/>
  <c r="AX37" i="52"/>
  <c r="AW37" i="52"/>
  <c r="AV37" i="52"/>
  <c r="AU37" i="52"/>
  <c r="AT37" i="52"/>
  <c r="AS37" i="52"/>
  <c r="AR37" i="52"/>
  <c r="AQ37" i="52"/>
  <c r="AP37" i="52"/>
  <c r="AO37" i="52"/>
  <c r="AN37" i="52"/>
  <c r="AM37" i="52"/>
  <c r="AL37" i="52"/>
  <c r="AK37" i="52"/>
  <c r="AJ37" i="52"/>
  <c r="AI37" i="52"/>
  <c r="AH37" i="52"/>
  <c r="AG37" i="52"/>
  <c r="AF37" i="52"/>
  <c r="AE37" i="52"/>
  <c r="AD37" i="52"/>
  <c r="AC37" i="52"/>
  <c r="AB37" i="52"/>
  <c r="AA37" i="52"/>
  <c r="Z37" i="52"/>
  <c r="Y37" i="52"/>
  <c r="X37" i="52"/>
  <c r="W37" i="52"/>
  <c r="V37" i="52"/>
  <c r="U37" i="52"/>
  <c r="T37" i="52"/>
  <c r="S37" i="52"/>
  <c r="R37" i="52"/>
  <c r="Q37" i="52"/>
  <c r="P37" i="52"/>
  <c r="O37" i="52"/>
  <c r="N37" i="52"/>
  <c r="M37" i="52"/>
  <c r="L37" i="52"/>
  <c r="K37" i="52"/>
  <c r="J37" i="52"/>
  <c r="I37" i="52"/>
  <c r="H37" i="52"/>
  <c r="G37" i="52"/>
  <c r="F37" i="52"/>
  <c r="AZ36" i="52"/>
  <c r="AY36" i="52"/>
  <c r="AX36" i="52"/>
  <c r="AW36" i="52"/>
  <c r="AV36" i="52"/>
  <c r="AU36" i="52"/>
  <c r="AT36" i="52"/>
  <c r="AS36" i="52"/>
  <c r="AR36" i="52"/>
  <c r="AQ36" i="52"/>
  <c r="AP36" i="52"/>
  <c r="AO36" i="52"/>
  <c r="AN36" i="52"/>
  <c r="AM36" i="52"/>
  <c r="AL36" i="52"/>
  <c r="AK36" i="52"/>
  <c r="AJ36" i="52"/>
  <c r="AI36" i="52"/>
  <c r="AH36" i="52"/>
  <c r="AG36" i="52"/>
  <c r="AF36" i="52"/>
  <c r="AE36" i="52"/>
  <c r="AD36" i="52"/>
  <c r="AC36" i="52"/>
  <c r="AB36" i="52"/>
  <c r="AA36" i="52"/>
  <c r="Z36" i="52"/>
  <c r="Y36" i="52"/>
  <c r="X36" i="52"/>
  <c r="W36" i="52"/>
  <c r="V36" i="52"/>
  <c r="U36" i="52"/>
  <c r="T36" i="52"/>
  <c r="S36" i="52"/>
  <c r="R36" i="52"/>
  <c r="Q36" i="52"/>
  <c r="P36" i="52"/>
  <c r="O36" i="52"/>
  <c r="N36" i="52"/>
  <c r="M36" i="52"/>
  <c r="L36" i="52"/>
  <c r="K36" i="52"/>
  <c r="J36" i="52"/>
  <c r="I36" i="52"/>
  <c r="H36" i="52"/>
  <c r="G36" i="52"/>
  <c r="F36" i="52"/>
  <c r="AZ35" i="52"/>
  <c r="AY35" i="52"/>
  <c r="AX35" i="52"/>
  <c r="AW35" i="52"/>
  <c r="AV35" i="52"/>
  <c r="AU35" i="52"/>
  <c r="AT35" i="52"/>
  <c r="AS35" i="52"/>
  <c r="AR35" i="52"/>
  <c r="AQ35" i="52"/>
  <c r="AP35" i="52"/>
  <c r="AO35" i="52"/>
  <c r="AN35" i="52"/>
  <c r="AM35" i="52"/>
  <c r="AL35" i="52"/>
  <c r="AK35" i="52"/>
  <c r="AJ35" i="52"/>
  <c r="AI35" i="52"/>
  <c r="AH35" i="52"/>
  <c r="AG35" i="52"/>
  <c r="AF35" i="52"/>
  <c r="AE35" i="52"/>
  <c r="AD35" i="52"/>
  <c r="AC35" i="52"/>
  <c r="AB35" i="52"/>
  <c r="AA35" i="52"/>
  <c r="Z35" i="52"/>
  <c r="Y35" i="52"/>
  <c r="X35" i="52"/>
  <c r="W35" i="52"/>
  <c r="V35" i="52"/>
  <c r="U35" i="52"/>
  <c r="T35" i="52"/>
  <c r="S35" i="52"/>
  <c r="R35" i="52"/>
  <c r="Q35" i="52"/>
  <c r="P35" i="52"/>
  <c r="O35" i="52"/>
  <c r="N35" i="52"/>
  <c r="M35" i="52"/>
  <c r="L35" i="52"/>
  <c r="K35" i="52"/>
  <c r="J35" i="52"/>
  <c r="I35" i="52"/>
  <c r="H35" i="52"/>
  <c r="G35" i="52"/>
  <c r="F35" i="52"/>
  <c r="AZ34" i="52"/>
  <c r="AY34" i="52"/>
  <c r="AX34" i="52"/>
  <c r="AW34" i="52"/>
  <c r="AV34" i="52"/>
  <c r="AU34" i="52"/>
  <c r="AT34" i="52"/>
  <c r="AS34" i="52"/>
  <c r="AR34" i="52"/>
  <c r="AQ34" i="52"/>
  <c r="AP34" i="52"/>
  <c r="AO34" i="52"/>
  <c r="AN34" i="52"/>
  <c r="AM34" i="52"/>
  <c r="AL34" i="52"/>
  <c r="AK34" i="52"/>
  <c r="AJ34" i="52"/>
  <c r="AI34" i="52"/>
  <c r="AH34" i="52"/>
  <c r="AG34" i="52"/>
  <c r="AF34" i="52"/>
  <c r="AE34" i="52"/>
  <c r="AD34" i="52"/>
  <c r="AC34" i="52"/>
  <c r="AB34" i="52"/>
  <c r="AA34" i="52"/>
  <c r="Z34" i="52"/>
  <c r="Y34" i="52"/>
  <c r="X34" i="52"/>
  <c r="W34" i="52"/>
  <c r="V34" i="52"/>
  <c r="U34" i="52"/>
  <c r="T34" i="52"/>
  <c r="S34" i="52"/>
  <c r="R34" i="52"/>
  <c r="Q34" i="52"/>
  <c r="P34" i="52"/>
  <c r="O34" i="52"/>
  <c r="N34" i="52"/>
  <c r="M34" i="52"/>
  <c r="L34" i="52"/>
  <c r="K34" i="52"/>
  <c r="J34" i="52"/>
  <c r="I34" i="52"/>
  <c r="H34" i="52"/>
  <c r="G34" i="52"/>
  <c r="F34" i="52"/>
  <c r="AZ33" i="52"/>
  <c r="AY33" i="52"/>
  <c r="AX33" i="52"/>
  <c r="AW33" i="52"/>
  <c r="AV33" i="52"/>
  <c r="AU33" i="52"/>
  <c r="AT33" i="52"/>
  <c r="AS33" i="52"/>
  <c r="AR33" i="52"/>
  <c r="AQ33" i="52"/>
  <c r="AP33" i="52"/>
  <c r="AO33" i="52"/>
  <c r="AN33" i="52"/>
  <c r="AM33" i="52"/>
  <c r="AL33" i="52"/>
  <c r="AK33" i="52"/>
  <c r="AJ33" i="52"/>
  <c r="AI33" i="52"/>
  <c r="AH33" i="52"/>
  <c r="AG33" i="52"/>
  <c r="AF33" i="52"/>
  <c r="AE33" i="52"/>
  <c r="AD33" i="52"/>
  <c r="AC33" i="52"/>
  <c r="AB33" i="52"/>
  <c r="AA33" i="52"/>
  <c r="Z33" i="52"/>
  <c r="Y33" i="52"/>
  <c r="X33" i="52"/>
  <c r="W33" i="52"/>
  <c r="V33" i="52"/>
  <c r="U33" i="52"/>
  <c r="T33" i="52"/>
  <c r="S33" i="52"/>
  <c r="R33" i="52"/>
  <c r="Q33" i="52"/>
  <c r="P33" i="52"/>
  <c r="O33" i="52"/>
  <c r="N33" i="52"/>
  <c r="M33" i="52"/>
  <c r="L33" i="52"/>
  <c r="K33" i="52"/>
  <c r="J33" i="52"/>
  <c r="I33" i="52"/>
  <c r="H33" i="52"/>
  <c r="G33" i="52"/>
  <c r="F33" i="52"/>
  <c r="AZ32" i="52"/>
  <c r="AY32" i="52"/>
  <c r="AX32" i="52"/>
  <c r="AW32" i="52"/>
  <c r="AV32" i="52"/>
  <c r="AU32" i="52"/>
  <c r="AT32" i="52"/>
  <c r="AS32" i="52"/>
  <c r="AR32" i="52"/>
  <c r="AQ32" i="52"/>
  <c r="AP32" i="52"/>
  <c r="AO32" i="52"/>
  <c r="AN32" i="52"/>
  <c r="AM32" i="52"/>
  <c r="AL32" i="52"/>
  <c r="AK32" i="52"/>
  <c r="AJ32" i="52"/>
  <c r="AI32" i="52"/>
  <c r="AH32" i="52"/>
  <c r="AG32" i="52"/>
  <c r="AF32" i="52"/>
  <c r="AE32" i="52"/>
  <c r="AD32" i="52"/>
  <c r="AC32" i="52"/>
  <c r="AB32" i="52"/>
  <c r="AA32" i="52"/>
  <c r="Z32" i="52"/>
  <c r="Y32" i="52"/>
  <c r="X32" i="52"/>
  <c r="W32" i="52"/>
  <c r="V32" i="52"/>
  <c r="U32" i="52"/>
  <c r="T32" i="52"/>
  <c r="S32" i="52"/>
  <c r="R32" i="52"/>
  <c r="Q32" i="52"/>
  <c r="P32" i="52"/>
  <c r="O32" i="52"/>
  <c r="N32" i="52"/>
  <c r="M32" i="52"/>
  <c r="L32" i="52"/>
  <c r="K32" i="52"/>
  <c r="J32" i="52"/>
  <c r="I32" i="52"/>
  <c r="H32" i="52"/>
  <c r="G32" i="52"/>
  <c r="F32" i="52"/>
  <c r="AZ31" i="52"/>
  <c r="AY31" i="52"/>
  <c r="AX31" i="52"/>
  <c r="AW31" i="52"/>
  <c r="AV31" i="52"/>
  <c r="AU31" i="52"/>
  <c r="AT31" i="52"/>
  <c r="AS31" i="52"/>
  <c r="AR31" i="52"/>
  <c r="AQ31" i="52"/>
  <c r="AP31" i="52"/>
  <c r="AO31" i="52"/>
  <c r="AN31" i="52"/>
  <c r="AM31" i="52"/>
  <c r="AL31" i="52"/>
  <c r="AK31" i="52"/>
  <c r="AJ31" i="52"/>
  <c r="AI31" i="52"/>
  <c r="AH31" i="52"/>
  <c r="AG31" i="52"/>
  <c r="AF31" i="52"/>
  <c r="AE31" i="52"/>
  <c r="AD31" i="52"/>
  <c r="AC31" i="52"/>
  <c r="AB31" i="52"/>
  <c r="AA31" i="52"/>
  <c r="Z31" i="52"/>
  <c r="Y31" i="52"/>
  <c r="X31" i="52"/>
  <c r="W31" i="52"/>
  <c r="V31" i="52"/>
  <c r="U31" i="52"/>
  <c r="T31" i="52"/>
  <c r="S31" i="52"/>
  <c r="R31" i="52"/>
  <c r="Q31" i="52"/>
  <c r="P31" i="52"/>
  <c r="O31" i="52"/>
  <c r="N31" i="52"/>
  <c r="M31" i="52"/>
  <c r="L31" i="52"/>
  <c r="K31" i="52"/>
  <c r="J31" i="52"/>
  <c r="I31" i="52"/>
  <c r="H31" i="52"/>
  <c r="G31" i="52"/>
  <c r="F31" i="52"/>
  <c r="AZ30" i="52"/>
  <c r="AY30" i="52"/>
  <c r="AX30" i="52"/>
  <c r="AW30" i="52"/>
  <c r="AV30" i="52"/>
  <c r="AU30" i="52"/>
  <c r="AT30" i="52"/>
  <c r="AS30" i="52"/>
  <c r="AR30" i="52"/>
  <c r="AQ30" i="52"/>
  <c r="AP30" i="52"/>
  <c r="AO30" i="52"/>
  <c r="AN30" i="52"/>
  <c r="AM30" i="52"/>
  <c r="AL30" i="52"/>
  <c r="AK30" i="52"/>
  <c r="AJ30" i="52"/>
  <c r="AI30" i="52"/>
  <c r="AH30" i="52"/>
  <c r="AG30" i="52"/>
  <c r="AF30" i="52"/>
  <c r="AE30" i="52"/>
  <c r="AD30" i="52"/>
  <c r="AC30" i="52"/>
  <c r="AB30" i="52"/>
  <c r="AA30" i="52"/>
  <c r="Z30" i="52"/>
  <c r="Y30" i="52"/>
  <c r="X30" i="52"/>
  <c r="W30" i="52"/>
  <c r="V30" i="52"/>
  <c r="U30" i="52"/>
  <c r="T30" i="52"/>
  <c r="S30" i="52"/>
  <c r="R30" i="52"/>
  <c r="Q30" i="52"/>
  <c r="P30" i="52"/>
  <c r="O30" i="52"/>
  <c r="N30" i="52"/>
  <c r="M30" i="52"/>
  <c r="L30" i="52"/>
  <c r="K30" i="52"/>
  <c r="J30" i="52"/>
  <c r="I30" i="52"/>
  <c r="H30" i="52"/>
  <c r="G30" i="52"/>
  <c r="F30" i="52"/>
  <c r="AZ29" i="52"/>
  <c r="AY29" i="52"/>
  <c r="AX29" i="52"/>
  <c r="AW29" i="52"/>
  <c r="AV29" i="52"/>
  <c r="AU29" i="52"/>
  <c r="AT29" i="52"/>
  <c r="AS29" i="52"/>
  <c r="AR29" i="52"/>
  <c r="AQ29" i="52"/>
  <c r="AP29" i="52"/>
  <c r="AO29" i="52"/>
  <c r="AN29" i="52"/>
  <c r="AM29" i="52"/>
  <c r="AL29" i="52"/>
  <c r="AK29" i="52"/>
  <c r="AJ29" i="52"/>
  <c r="AI29" i="52"/>
  <c r="AH29" i="52"/>
  <c r="AG29" i="52"/>
  <c r="AF29" i="52"/>
  <c r="AE29" i="52"/>
  <c r="AD29" i="52"/>
  <c r="AC29" i="52"/>
  <c r="AB29" i="52"/>
  <c r="AA29" i="52"/>
  <c r="Z29" i="52"/>
  <c r="Y29" i="52"/>
  <c r="X29" i="52"/>
  <c r="W29" i="52"/>
  <c r="V29" i="52"/>
  <c r="U29" i="52"/>
  <c r="T29" i="52"/>
  <c r="S29" i="52"/>
  <c r="R29" i="52"/>
  <c r="Q29" i="52"/>
  <c r="P29" i="52"/>
  <c r="O29" i="52"/>
  <c r="N29" i="52"/>
  <c r="M29" i="52"/>
  <c r="L29" i="52"/>
  <c r="K29" i="52"/>
  <c r="J29" i="52"/>
  <c r="I29" i="52"/>
  <c r="H29" i="52"/>
  <c r="G29" i="52"/>
  <c r="F29" i="52"/>
  <c r="AZ28" i="52"/>
  <c r="AY28" i="52"/>
  <c r="AX28" i="52"/>
  <c r="AW28" i="52"/>
  <c r="AV28" i="52"/>
  <c r="AU28" i="52"/>
  <c r="AT28" i="52"/>
  <c r="AS28" i="52"/>
  <c r="AR28" i="52"/>
  <c r="AQ28" i="52"/>
  <c r="AP28" i="52"/>
  <c r="AO28" i="52"/>
  <c r="AN28" i="52"/>
  <c r="AM28" i="52"/>
  <c r="AL28" i="52"/>
  <c r="AK28" i="52"/>
  <c r="AJ28" i="52"/>
  <c r="AI28" i="52"/>
  <c r="AH28" i="52"/>
  <c r="AG28" i="52"/>
  <c r="AF28" i="52"/>
  <c r="AE28" i="52"/>
  <c r="AD28" i="52"/>
  <c r="AC28" i="52"/>
  <c r="AB28" i="52"/>
  <c r="AA28" i="52"/>
  <c r="Z28" i="52"/>
  <c r="Y28" i="52"/>
  <c r="X28" i="52"/>
  <c r="W28" i="52"/>
  <c r="V28" i="52"/>
  <c r="U28" i="52"/>
  <c r="T28" i="52"/>
  <c r="S28" i="52"/>
  <c r="R28" i="52"/>
  <c r="Q28" i="52"/>
  <c r="P28" i="52"/>
  <c r="O28" i="52"/>
  <c r="N28" i="52"/>
  <c r="M28" i="52"/>
  <c r="L28" i="52"/>
  <c r="K28" i="52"/>
  <c r="J28" i="52"/>
  <c r="I28" i="52"/>
  <c r="H28" i="52"/>
  <c r="G28" i="52"/>
  <c r="F28" i="52"/>
  <c r="AZ27" i="52"/>
  <c r="AY27" i="52"/>
  <c r="AX27" i="52"/>
  <c r="AW27" i="52"/>
  <c r="AV27" i="52"/>
  <c r="AU27" i="52"/>
  <c r="AT27" i="52"/>
  <c r="AS27" i="52"/>
  <c r="AR27" i="52"/>
  <c r="AQ27" i="52"/>
  <c r="AP27" i="52"/>
  <c r="AO27" i="52"/>
  <c r="AN27" i="52"/>
  <c r="AM27" i="52"/>
  <c r="AL27" i="52"/>
  <c r="AK27" i="52"/>
  <c r="AJ27" i="52"/>
  <c r="AI27" i="52"/>
  <c r="AH27" i="52"/>
  <c r="AG27" i="52"/>
  <c r="AF27" i="52"/>
  <c r="AE27" i="52"/>
  <c r="AD27" i="52"/>
  <c r="AC27" i="52"/>
  <c r="AB27" i="52"/>
  <c r="AA27" i="52"/>
  <c r="Z27" i="52"/>
  <c r="Y27" i="52"/>
  <c r="X27" i="52"/>
  <c r="W27" i="52"/>
  <c r="V27" i="52"/>
  <c r="U27" i="52"/>
  <c r="T27" i="52"/>
  <c r="S27" i="52"/>
  <c r="R27" i="52"/>
  <c r="Q27" i="52"/>
  <c r="P27" i="52"/>
  <c r="O27" i="52"/>
  <c r="N27" i="52"/>
  <c r="M27" i="52"/>
  <c r="L27" i="52"/>
  <c r="K27" i="52"/>
  <c r="J27" i="52"/>
  <c r="I27" i="52"/>
  <c r="H27" i="52"/>
  <c r="G27" i="52"/>
  <c r="F27" i="52"/>
  <c r="AZ26" i="52"/>
  <c r="AY26" i="52"/>
  <c r="AX26" i="52"/>
  <c r="AW26" i="52"/>
  <c r="AV26" i="52"/>
  <c r="AU26" i="52"/>
  <c r="AT26" i="52"/>
  <c r="AS26" i="52"/>
  <c r="AR26" i="52"/>
  <c r="AQ26" i="52"/>
  <c r="AP26" i="52"/>
  <c r="AO26" i="52"/>
  <c r="AN26" i="52"/>
  <c r="AM26" i="52"/>
  <c r="AL26" i="52"/>
  <c r="AK26" i="52"/>
  <c r="AJ26" i="52"/>
  <c r="AI26" i="52"/>
  <c r="AH26" i="52"/>
  <c r="AG26" i="52"/>
  <c r="AF26" i="52"/>
  <c r="AE26" i="52"/>
  <c r="AD26" i="52"/>
  <c r="AC26" i="52"/>
  <c r="AB26" i="52"/>
  <c r="AA26" i="52"/>
  <c r="Z26" i="52"/>
  <c r="Y26" i="52"/>
  <c r="X26" i="52"/>
  <c r="W26" i="52"/>
  <c r="V26" i="52"/>
  <c r="U26" i="52"/>
  <c r="T26" i="52"/>
  <c r="S26" i="52"/>
  <c r="R26" i="52"/>
  <c r="Q26" i="52"/>
  <c r="P26" i="52"/>
  <c r="O26" i="52"/>
  <c r="N26" i="52"/>
  <c r="M26" i="52"/>
  <c r="L26" i="52"/>
  <c r="K26" i="52"/>
  <c r="J26" i="52"/>
  <c r="I26" i="52"/>
  <c r="H26" i="52"/>
  <c r="G26" i="52"/>
  <c r="F26" i="52"/>
  <c r="AZ25" i="52"/>
  <c r="AY25" i="52"/>
  <c r="AX25" i="52"/>
  <c r="AW25" i="52"/>
  <c r="AV25" i="52"/>
  <c r="AU25" i="52"/>
  <c r="AT25" i="52"/>
  <c r="AS25" i="52"/>
  <c r="AR25" i="52"/>
  <c r="AQ25" i="52"/>
  <c r="AP25" i="52"/>
  <c r="AO25" i="52"/>
  <c r="AN25" i="52"/>
  <c r="AM25" i="52"/>
  <c r="AL25" i="52"/>
  <c r="AK25" i="52"/>
  <c r="AJ25" i="52"/>
  <c r="AI25" i="52"/>
  <c r="AH25" i="52"/>
  <c r="AG25" i="52"/>
  <c r="AF25" i="52"/>
  <c r="AE25" i="52"/>
  <c r="AD25" i="52"/>
  <c r="AC25" i="52"/>
  <c r="AB25" i="52"/>
  <c r="AA25" i="52"/>
  <c r="Z25" i="52"/>
  <c r="Y25" i="52"/>
  <c r="X25" i="52"/>
  <c r="W25" i="52"/>
  <c r="V25" i="52"/>
  <c r="U25" i="52"/>
  <c r="T25" i="52"/>
  <c r="S25" i="52"/>
  <c r="R25" i="52"/>
  <c r="Q25" i="52"/>
  <c r="P25" i="52"/>
  <c r="O25" i="52"/>
  <c r="N25" i="52"/>
  <c r="M25" i="52"/>
  <c r="L25" i="52"/>
  <c r="K25" i="52"/>
  <c r="J25" i="52"/>
  <c r="I25" i="52"/>
  <c r="H25" i="52"/>
  <c r="G25" i="52"/>
  <c r="F25" i="52"/>
  <c r="AZ24" i="52"/>
  <c r="AY24" i="52"/>
  <c r="AX24" i="52"/>
  <c r="AW24" i="52"/>
  <c r="AV24" i="52"/>
  <c r="AU24" i="52"/>
  <c r="AT24" i="52"/>
  <c r="AS24" i="52"/>
  <c r="AR24" i="52"/>
  <c r="AQ24" i="52"/>
  <c r="AP24" i="52"/>
  <c r="AO24" i="52"/>
  <c r="AN24" i="52"/>
  <c r="AM24" i="52"/>
  <c r="AL24" i="52"/>
  <c r="AK24" i="52"/>
  <c r="AJ24" i="52"/>
  <c r="AI24" i="52"/>
  <c r="AH24" i="52"/>
  <c r="AG24" i="52"/>
  <c r="AF24" i="52"/>
  <c r="AE24" i="52"/>
  <c r="AD24" i="52"/>
  <c r="AC24" i="52"/>
  <c r="AB24" i="52"/>
  <c r="AA24" i="52"/>
  <c r="Z24" i="52"/>
  <c r="Y24" i="52"/>
  <c r="X24" i="52"/>
  <c r="W24" i="52"/>
  <c r="V24" i="52"/>
  <c r="U24" i="52"/>
  <c r="T24" i="52"/>
  <c r="S24" i="52"/>
  <c r="R24" i="52"/>
  <c r="Q24" i="52"/>
  <c r="P24" i="52"/>
  <c r="O24" i="52"/>
  <c r="N24" i="52"/>
  <c r="M24" i="52"/>
  <c r="L24" i="52"/>
  <c r="K24" i="52"/>
  <c r="J24" i="52"/>
  <c r="I24" i="52"/>
  <c r="H24" i="52"/>
  <c r="G24" i="52"/>
  <c r="F24" i="52"/>
  <c r="AZ23" i="52"/>
  <c r="AY23" i="52"/>
  <c r="AX23" i="52"/>
  <c r="AW23" i="52"/>
  <c r="AV23" i="52"/>
  <c r="AU23" i="52"/>
  <c r="AT23" i="52"/>
  <c r="AS23" i="52"/>
  <c r="AR23" i="52"/>
  <c r="AQ23" i="52"/>
  <c r="AP23" i="52"/>
  <c r="AO23" i="52"/>
  <c r="AN23" i="52"/>
  <c r="AM23" i="52"/>
  <c r="AL23" i="52"/>
  <c r="AK23" i="52"/>
  <c r="AJ23" i="52"/>
  <c r="AI23" i="52"/>
  <c r="AH23" i="52"/>
  <c r="AG23" i="52"/>
  <c r="AF23" i="52"/>
  <c r="AE23" i="52"/>
  <c r="AD23" i="52"/>
  <c r="AC23" i="52"/>
  <c r="AB23" i="52"/>
  <c r="AA23" i="52"/>
  <c r="Z23" i="52"/>
  <c r="Y23" i="52"/>
  <c r="X23" i="52"/>
  <c r="W23" i="52"/>
  <c r="V23" i="52"/>
  <c r="U23" i="52"/>
  <c r="T23" i="52"/>
  <c r="S23" i="52"/>
  <c r="R23" i="52"/>
  <c r="Q23" i="52"/>
  <c r="P23" i="52"/>
  <c r="O23" i="52"/>
  <c r="N23" i="52"/>
  <c r="M23" i="52"/>
  <c r="L23" i="52"/>
  <c r="K23" i="52"/>
  <c r="J23" i="52"/>
  <c r="I23" i="52"/>
  <c r="H23" i="52"/>
  <c r="G23" i="52"/>
  <c r="F23" i="52"/>
  <c r="AZ22" i="52"/>
  <c r="AY22" i="52"/>
  <c r="AX22" i="52"/>
  <c r="AW22" i="52"/>
  <c r="AV22" i="52"/>
  <c r="AU22" i="52"/>
  <c r="AT22" i="52"/>
  <c r="AS22" i="52"/>
  <c r="AR22" i="52"/>
  <c r="AQ22" i="52"/>
  <c r="AP22" i="52"/>
  <c r="AO22" i="52"/>
  <c r="AN22" i="52"/>
  <c r="AM22" i="52"/>
  <c r="AL22" i="52"/>
  <c r="AK22" i="52"/>
  <c r="AJ22" i="52"/>
  <c r="AI22" i="52"/>
  <c r="AH22" i="52"/>
  <c r="AG22" i="52"/>
  <c r="AF22" i="52"/>
  <c r="AE22" i="52"/>
  <c r="AD22" i="52"/>
  <c r="AC22" i="52"/>
  <c r="AB22" i="52"/>
  <c r="AA22" i="52"/>
  <c r="Z22" i="52"/>
  <c r="Y22" i="52"/>
  <c r="X22" i="52"/>
  <c r="W22" i="52"/>
  <c r="V22" i="52"/>
  <c r="U22" i="52"/>
  <c r="T22" i="52"/>
  <c r="S22" i="52"/>
  <c r="R22" i="52"/>
  <c r="Q22" i="52"/>
  <c r="P22" i="52"/>
  <c r="O22" i="52"/>
  <c r="N22" i="52"/>
  <c r="M22" i="52"/>
  <c r="L22" i="52"/>
  <c r="K22" i="52"/>
  <c r="J22" i="52"/>
  <c r="I22" i="52"/>
  <c r="H22" i="52"/>
  <c r="G22" i="52"/>
  <c r="F22" i="52"/>
  <c r="AZ21" i="52"/>
  <c r="AY21" i="52"/>
  <c r="AX21" i="52"/>
  <c r="AW21" i="52"/>
  <c r="AV21" i="52"/>
  <c r="AU21" i="52"/>
  <c r="AT21" i="52"/>
  <c r="AS21" i="52"/>
  <c r="AR21" i="52"/>
  <c r="AQ21" i="52"/>
  <c r="AP21" i="52"/>
  <c r="AO21" i="52"/>
  <c r="AN21" i="52"/>
  <c r="AM21" i="52"/>
  <c r="AL21" i="52"/>
  <c r="AK21" i="52"/>
  <c r="AJ21" i="52"/>
  <c r="AI21" i="52"/>
  <c r="AH21" i="52"/>
  <c r="AG21" i="52"/>
  <c r="AF21" i="52"/>
  <c r="AE21" i="52"/>
  <c r="AD21" i="52"/>
  <c r="AC21" i="52"/>
  <c r="AB21" i="52"/>
  <c r="AA21" i="52"/>
  <c r="Z21" i="52"/>
  <c r="Y21" i="52"/>
  <c r="X21" i="52"/>
  <c r="W21" i="52"/>
  <c r="V21" i="52"/>
  <c r="U21" i="52"/>
  <c r="T21" i="52"/>
  <c r="S21" i="52"/>
  <c r="R21" i="52"/>
  <c r="Q21" i="52"/>
  <c r="P21" i="52"/>
  <c r="O21" i="52"/>
  <c r="N21" i="52"/>
  <c r="M21" i="52"/>
  <c r="L21" i="52"/>
  <c r="K21" i="52"/>
  <c r="J21" i="52"/>
  <c r="I21" i="52"/>
  <c r="H21" i="52"/>
  <c r="G21" i="52"/>
  <c r="F21" i="52"/>
  <c r="AZ20" i="52"/>
  <c r="AY20" i="52"/>
  <c r="AX20" i="52"/>
  <c r="AW20" i="52"/>
  <c r="AV20" i="52"/>
  <c r="AU20" i="52"/>
  <c r="AT20" i="52"/>
  <c r="AS20" i="52"/>
  <c r="AR20" i="52"/>
  <c r="AQ20" i="52"/>
  <c r="AP20" i="52"/>
  <c r="AO20" i="52"/>
  <c r="AN20" i="52"/>
  <c r="AM20" i="52"/>
  <c r="AL20" i="52"/>
  <c r="AK20" i="52"/>
  <c r="AJ20" i="52"/>
  <c r="AI20" i="52"/>
  <c r="AH20" i="52"/>
  <c r="AG20" i="52"/>
  <c r="AF20" i="52"/>
  <c r="AE20" i="52"/>
  <c r="AD20" i="52"/>
  <c r="AC20" i="52"/>
  <c r="AB20" i="52"/>
  <c r="AA20" i="52"/>
  <c r="Z20" i="52"/>
  <c r="Y20" i="52"/>
  <c r="X20" i="52"/>
  <c r="W20" i="52"/>
  <c r="V20" i="52"/>
  <c r="U20" i="52"/>
  <c r="T20" i="52"/>
  <c r="S20" i="52"/>
  <c r="R20" i="52"/>
  <c r="Q20" i="52"/>
  <c r="P20" i="52"/>
  <c r="O20" i="52"/>
  <c r="N20" i="52"/>
  <c r="M20" i="52"/>
  <c r="L20" i="52"/>
  <c r="K20" i="52"/>
  <c r="J20" i="52"/>
  <c r="I20" i="52"/>
  <c r="H20" i="52"/>
  <c r="G20" i="52"/>
  <c r="F20" i="52"/>
  <c r="AZ19" i="52"/>
  <c r="AY19" i="52"/>
  <c r="AX19" i="52"/>
  <c r="AW19" i="52"/>
  <c r="AV19" i="52"/>
  <c r="AU19" i="52"/>
  <c r="AT19" i="52"/>
  <c r="AS19" i="52"/>
  <c r="AR19" i="52"/>
  <c r="AQ19" i="52"/>
  <c r="AP19" i="52"/>
  <c r="AO19" i="52"/>
  <c r="AN19" i="52"/>
  <c r="AM19" i="52"/>
  <c r="AL19" i="52"/>
  <c r="AK19" i="52"/>
  <c r="AJ19" i="52"/>
  <c r="AI19" i="52"/>
  <c r="AH19" i="52"/>
  <c r="AG19" i="52"/>
  <c r="AF19" i="52"/>
  <c r="AE19" i="52"/>
  <c r="AD19" i="52"/>
  <c r="AC19" i="52"/>
  <c r="AB19" i="52"/>
  <c r="AA19" i="52"/>
  <c r="Z19" i="52"/>
  <c r="Y19" i="52"/>
  <c r="X19" i="52"/>
  <c r="W19" i="52"/>
  <c r="V19" i="52"/>
  <c r="U19" i="52"/>
  <c r="T19" i="52"/>
  <c r="S19" i="52"/>
  <c r="R19" i="52"/>
  <c r="Q19" i="52"/>
  <c r="P19" i="52"/>
  <c r="O19" i="52"/>
  <c r="N19" i="52"/>
  <c r="M19" i="52"/>
  <c r="L19" i="52"/>
  <c r="K19" i="52"/>
  <c r="J19" i="52"/>
  <c r="I19" i="52"/>
  <c r="H19" i="52"/>
  <c r="G19" i="52"/>
  <c r="F19" i="52"/>
  <c r="AZ18" i="52"/>
  <c r="AY18" i="52"/>
  <c r="AX18" i="52"/>
  <c r="AW18" i="52"/>
  <c r="AV18" i="52"/>
  <c r="AU18" i="52"/>
  <c r="AT18" i="52"/>
  <c r="AS18" i="52"/>
  <c r="AR18" i="52"/>
  <c r="AQ18" i="52"/>
  <c r="AP18" i="52"/>
  <c r="AO18" i="52"/>
  <c r="AN18" i="52"/>
  <c r="AM18" i="52"/>
  <c r="AL18" i="52"/>
  <c r="AK18" i="52"/>
  <c r="AJ18" i="52"/>
  <c r="AI18" i="52"/>
  <c r="AH18" i="52"/>
  <c r="AG18" i="52"/>
  <c r="AF18" i="52"/>
  <c r="AE18" i="52"/>
  <c r="AD18" i="52"/>
  <c r="AC18" i="52"/>
  <c r="AB18" i="52"/>
  <c r="AA18" i="52"/>
  <c r="Z18" i="52"/>
  <c r="Y18" i="52"/>
  <c r="X18" i="52"/>
  <c r="W18" i="52"/>
  <c r="V18" i="52"/>
  <c r="U18" i="52"/>
  <c r="T18" i="52"/>
  <c r="S18" i="52"/>
  <c r="R18" i="52"/>
  <c r="Q18" i="52"/>
  <c r="P18" i="52"/>
  <c r="O18" i="52"/>
  <c r="N18" i="52"/>
  <c r="M18" i="52"/>
  <c r="L18" i="52"/>
  <c r="K18" i="52"/>
  <c r="J18" i="52"/>
  <c r="I18" i="52"/>
  <c r="H18" i="52"/>
  <c r="G18" i="52"/>
  <c r="F18" i="52"/>
  <c r="AZ17" i="52"/>
  <c r="AY17" i="52"/>
  <c r="AX17" i="52"/>
  <c r="AW17" i="52"/>
  <c r="AV17" i="52"/>
  <c r="AU17" i="52"/>
  <c r="AT17" i="52"/>
  <c r="AS17" i="52"/>
  <c r="AR17" i="52"/>
  <c r="AQ17" i="52"/>
  <c r="AP17" i="52"/>
  <c r="AO17" i="52"/>
  <c r="AN17" i="52"/>
  <c r="AM17" i="52"/>
  <c r="AL17" i="52"/>
  <c r="AK17" i="52"/>
  <c r="AJ17" i="52"/>
  <c r="AI17" i="52"/>
  <c r="AH17" i="52"/>
  <c r="AG17" i="52"/>
  <c r="AF17" i="52"/>
  <c r="AE17" i="52"/>
  <c r="AD17" i="52"/>
  <c r="AC17" i="52"/>
  <c r="AB17" i="52"/>
  <c r="AA17" i="52"/>
  <c r="Z17" i="52"/>
  <c r="Y17" i="52"/>
  <c r="X17" i="52"/>
  <c r="W17" i="52"/>
  <c r="V17" i="52"/>
  <c r="U17" i="52"/>
  <c r="T17" i="52"/>
  <c r="S17" i="52"/>
  <c r="R17" i="52"/>
  <c r="Q17" i="52"/>
  <c r="P17" i="52"/>
  <c r="O17" i="52"/>
  <c r="N17" i="52"/>
  <c r="M17" i="52"/>
  <c r="L17" i="52"/>
  <c r="K17" i="52"/>
  <c r="J17" i="52"/>
  <c r="I17" i="52"/>
  <c r="H17" i="52"/>
  <c r="G17" i="52"/>
  <c r="F17" i="52"/>
  <c r="AZ16" i="52"/>
  <c r="AY16" i="52"/>
  <c r="AX16" i="52"/>
  <c r="AW16" i="52"/>
  <c r="AV16" i="52"/>
  <c r="AU16" i="52"/>
  <c r="AT16" i="52"/>
  <c r="AS16" i="52"/>
  <c r="AR16" i="52"/>
  <c r="AQ16" i="52"/>
  <c r="AP16" i="52"/>
  <c r="AO16" i="52"/>
  <c r="AN16" i="52"/>
  <c r="AM16" i="52"/>
  <c r="AL16" i="52"/>
  <c r="AK16" i="52"/>
  <c r="AJ16" i="52"/>
  <c r="AI16" i="52"/>
  <c r="AH16" i="52"/>
  <c r="AG16" i="52"/>
  <c r="AF16" i="52"/>
  <c r="AE16" i="52"/>
  <c r="AD16" i="52"/>
  <c r="AC16" i="52"/>
  <c r="AB16" i="52"/>
  <c r="AA16" i="52"/>
  <c r="Z16" i="52"/>
  <c r="Y16" i="52"/>
  <c r="X16" i="52"/>
  <c r="W16" i="52"/>
  <c r="V16" i="52"/>
  <c r="U16" i="52"/>
  <c r="T16" i="52"/>
  <c r="S16" i="52"/>
  <c r="R16" i="52"/>
  <c r="Q16" i="52"/>
  <c r="P16" i="52"/>
  <c r="O16" i="52"/>
  <c r="N16" i="52"/>
  <c r="M16" i="52"/>
  <c r="L16" i="52"/>
  <c r="K16" i="52"/>
  <c r="J16" i="52"/>
  <c r="I16" i="52"/>
  <c r="H16" i="52"/>
  <c r="G16" i="52"/>
  <c r="F16" i="52"/>
  <c r="AZ15" i="52"/>
  <c r="AY15" i="52"/>
  <c r="AX15" i="52"/>
  <c r="AW15" i="52"/>
  <c r="AV15" i="52"/>
  <c r="AU15" i="52"/>
  <c r="AT15" i="52"/>
  <c r="AS15" i="52"/>
  <c r="AR15" i="52"/>
  <c r="AQ15" i="52"/>
  <c r="AP15" i="52"/>
  <c r="AO15" i="52"/>
  <c r="AN15" i="52"/>
  <c r="AM15" i="52"/>
  <c r="AL15" i="52"/>
  <c r="AK15" i="52"/>
  <c r="AJ15" i="52"/>
  <c r="AI15" i="52"/>
  <c r="AH15" i="52"/>
  <c r="AG15" i="52"/>
  <c r="AF15" i="52"/>
  <c r="AE15" i="52"/>
  <c r="AD15" i="52"/>
  <c r="AC15" i="52"/>
  <c r="AB15" i="52"/>
  <c r="AA15" i="52"/>
  <c r="Z15" i="52"/>
  <c r="Y15" i="52"/>
  <c r="X15" i="52"/>
  <c r="W15" i="52"/>
  <c r="V15" i="52"/>
  <c r="U15" i="52"/>
  <c r="T15" i="52"/>
  <c r="S15" i="52"/>
  <c r="R15" i="52"/>
  <c r="Q15" i="52"/>
  <c r="P15" i="52"/>
  <c r="O15" i="52"/>
  <c r="N15" i="52"/>
  <c r="M15" i="52"/>
  <c r="L15" i="52"/>
  <c r="K15" i="52"/>
  <c r="J15" i="52"/>
  <c r="I15" i="52"/>
  <c r="H15" i="52"/>
  <c r="G15" i="52"/>
  <c r="F15" i="52"/>
  <c r="AZ14" i="52"/>
  <c r="AY14" i="52"/>
  <c r="AX14" i="52"/>
  <c r="AW14" i="52"/>
  <c r="AV14" i="52"/>
  <c r="AU14" i="52"/>
  <c r="AT14" i="52"/>
  <c r="AS14" i="52"/>
  <c r="AR14" i="52"/>
  <c r="AQ14" i="52"/>
  <c r="AP14" i="52"/>
  <c r="AO14" i="52"/>
  <c r="AN14" i="52"/>
  <c r="AM14" i="52"/>
  <c r="AL14" i="52"/>
  <c r="AK14" i="52"/>
  <c r="AJ14" i="52"/>
  <c r="AI14" i="52"/>
  <c r="AH14" i="52"/>
  <c r="AG14" i="52"/>
  <c r="AF14" i="52"/>
  <c r="AE14" i="52"/>
  <c r="AD14" i="52"/>
  <c r="AC14" i="52"/>
  <c r="AB14" i="52"/>
  <c r="AA14" i="52"/>
  <c r="Z14" i="52"/>
  <c r="Y14" i="52"/>
  <c r="X14" i="52"/>
  <c r="W14" i="52"/>
  <c r="V14" i="52"/>
  <c r="U14" i="52"/>
  <c r="T14" i="52"/>
  <c r="S14" i="52"/>
  <c r="R14" i="52"/>
  <c r="Q14" i="52"/>
  <c r="P14" i="52"/>
  <c r="O14" i="52"/>
  <c r="N14" i="52"/>
  <c r="M14" i="52"/>
  <c r="L14" i="52"/>
  <c r="K14" i="52"/>
  <c r="J14" i="52"/>
  <c r="I14" i="52"/>
  <c r="H14" i="52"/>
  <c r="G14" i="52"/>
  <c r="F14" i="52"/>
  <c r="AZ13" i="52"/>
  <c r="AY13" i="52"/>
  <c r="AX13" i="52"/>
  <c r="AW13" i="52"/>
  <c r="AV13" i="52"/>
  <c r="AU13" i="52"/>
  <c r="AT13" i="52"/>
  <c r="AS13" i="52"/>
  <c r="AR13" i="52"/>
  <c r="AQ13" i="52"/>
  <c r="AP13" i="52"/>
  <c r="AO13" i="52"/>
  <c r="AN13" i="52"/>
  <c r="AM13" i="52"/>
  <c r="AL13" i="52"/>
  <c r="AK13" i="52"/>
  <c r="AJ13" i="52"/>
  <c r="AI13" i="52"/>
  <c r="AH13" i="52"/>
  <c r="AG13" i="52"/>
  <c r="AF13" i="52"/>
  <c r="AE13" i="52"/>
  <c r="AD13" i="52"/>
  <c r="AC13" i="52"/>
  <c r="AB13" i="52"/>
  <c r="AA13" i="52"/>
  <c r="Z13" i="52"/>
  <c r="Y13" i="52"/>
  <c r="X13" i="52"/>
  <c r="W13" i="52"/>
  <c r="V13" i="52"/>
  <c r="U13" i="52"/>
  <c r="T13" i="52"/>
  <c r="S13" i="52"/>
  <c r="R13" i="52"/>
  <c r="Q13" i="52"/>
  <c r="P13" i="52"/>
  <c r="O13" i="52"/>
  <c r="N13" i="52"/>
  <c r="M13" i="52"/>
  <c r="L13" i="52"/>
  <c r="K13" i="52"/>
  <c r="J13" i="52"/>
  <c r="I13" i="52"/>
  <c r="H13" i="52"/>
  <c r="G13" i="52"/>
  <c r="F13" i="52"/>
  <c r="AZ12" i="52"/>
  <c r="AY12" i="52"/>
  <c r="AX12" i="52"/>
  <c r="AW12" i="52"/>
  <c r="AV12" i="52"/>
  <c r="AU12" i="52"/>
  <c r="AT12" i="52"/>
  <c r="AS12" i="52"/>
  <c r="AR12" i="52"/>
  <c r="AQ12" i="52"/>
  <c r="AP12" i="52"/>
  <c r="AO12" i="52"/>
  <c r="AN12" i="52"/>
  <c r="AM12" i="52"/>
  <c r="AL12" i="52"/>
  <c r="AK12" i="52"/>
  <c r="AJ12" i="52"/>
  <c r="AI12" i="52"/>
  <c r="AH12" i="52"/>
  <c r="AG12" i="52"/>
  <c r="AF12" i="52"/>
  <c r="AE12" i="52"/>
  <c r="AD12" i="52"/>
  <c r="AC12" i="52"/>
  <c r="AB12" i="52"/>
  <c r="AA12" i="52"/>
  <c r="Z12" i="52"/>
  <c r="Y12" i="52"/>
  <c r="X12" i="52"/>
  <c r="W12" i="52"/>
  <c r="V12" i="52"/>
  <c r="U12" i="52"/>
  <c r="T12" i="52"/>
  <c r="S12" i="52"/>
  <c r="R12" i="52"/>
  <c r="Q12" i="52"/>
  <c r="P12" i="52"/>
  <c r="O12" i="52"/>
  <c r="N12" i="52"/>
  <c r="M12" i="52"/>
  <c r="L12" i="52"/>
  <c r="K12" i="52"/>
  <c r="J12" i="52"/>
  <c r="I12" i="52"/>
  <c r="H12" i="52"/>
  <c r="G12" i="52"/>
  <c r="F12" i="52"/>
  <c r="AZ11" i="52"/>
  <c r="AY11" i="52"/>
  <c r="AX11" i="52"/>
  <c r="AW11" i="52"/>
  <c r="AV11" i="52"/>
  <c r="AU11" i="52"/>
  <c r="AT11" i="52"/>
  <c r="AS11" i="52"/>
  <c r="AR11" i="52"/>
  <c r="AQ11" i="52"/>
  <c r="AP11" i="52"/>
  <c r="AO11" i="52"/>
  <c r="AN11" i="52"/>
  <c r="AM11" i="52"/>
  <c r="AL11" i="52"/>
  <c r="AK11" i="52"/>
  <c r="AJ11" i="52"/>
  <c r="AI11" i="52"/>
  <c r="AH11" i="52"/>
  <c r="AG11" i="52"/>
  <c r="AF11" i="52"/>
  <c r="AE11" i="52"/>
  <c r="AD11" i="52"/>
  <c r="AC11" i="52"/>
  <c r="AB11" i="52"/>
  <c r="AA11" i="52"/>
  <c r="Z11" i="52"/>
  <c r="Y11" i="52"/>
  <c r="X11" i="52"/>
  <c r="W11" i="52"/>
  <c r="V11" i="52"/>
  <c r="U11" i="52"/>
  <c r="T11" i="52"/>
  <c r="S11" i="52"/>
  <c r="R11" i="52"/>
  <c r="Q11" i="52"/>
  <c r="P11" i="52"/>
  <c r="O11" i="52"/>
  <c r="N11" i="52"/>
  <c r="M11" i="52"/>
  <c r="L11" i="52"/>
  <c r="K11" i="52"/>
  <c r="J11" i="52"/>
  <c r="I11" i="52"/>
  <c r="H11" i="52"/>
  <c r="G11" i="52"/>
  <c r="F11" i="52"/>
  <c r="AZ10" i="52"/>
  <c r="AY10" i="52"/>
  <c r="AX10" i="52"/>
  <c r="AW10" i="52"/>
  <c r="AV10" i="52"/>
  <c r="AU10" i="52"/>
  <c r="AT10" i="52"/>
  <c r="AS10" i="52"/>
  <c r="AR10" i="52"/>
  <c r="AQ10" i="52"/>
  <c r="AP10" i="52"/>
  <c r="AO10" i="52"/>
  <c r="AN10" i="52"/>
  <c r="AM10" i="52"/>
  <c r="AL10" i="52"/>
  <c r="AK10" i="52"/>
  <c r="AJ10" i="52"/>
  <c r="AI10" i="52"/>
  <c r="AH10" i="52"/>
  <c r="AG10" i="52"/>
  <c r="AF10" i="52"/>
  <c r="AE10" i="52"/>
  <c r="AD10" i="52"/>
  <c r="AC10" i="52"/>
  <c r="AB10" i="52"/>
  <c r="AA10" i="52"/>
  <c r="Z10" i="52"/>
  <c r="Y10" i="52"/>
  <c r="X10" i="52"/>
  <c r="W10" i="52"/>
  <c r="V10" i="52"/>
  <c r="U10" i="52"/>
  <c r="T10" i="52"/>
  <c r="S10" i="52"/>
  <c r="R10" i="52"/>
  <c r="Q10" i="52"/>
  <c r="P10" i="52"/>
  <c r="O10" i="52"/>
  <c r="N10" i="52"/>
  <c r="M10" i="52"/>
  <c r="L10" i="52"/>
  <c r="K10" i="52"/>
  <c r="J10" i="52"/>
  <c r="I10" i="52"/>
  <c r="H10" i="52"/>
  <c r="G10" i="52"/>
  <c r="F10" i="52"/>
  <c r="AZ9" i="52"/>
  <c r="AY9" i="52"/>
  <c r="AX9" i="52"/>
  <c r="AW9" i="52"/>
  <c r="AV9" i="52"/>
  <c r="AU9" i="52"/>
  <c r="AT9" i="52"/>
  <c r="AS9" i="52"/>
  <c r="AR9" i="52"/>
  <c r="AQ9" i="52"/>
  <c r="AP9" i="52"/>
  <c r="AO9" i="52"/>
  <c r="AN9" i="52"/>
  <c r="AM9" i="52"/>
  <c r="AL9" i="52"/>
  <c r="AK9" i="52"/>
  <c r="AJ9" i="52"/>
  <c r="AI9" i="52"/>
  <c r="AH9" i="52"/>
  <c r="AG9" i="52"/>
  <c r="AF9" i="52"/>
  <c r="AE9" i="52"/>
  <c r="AD9" i="52"/>
  <c r="AC9" i="52"/>
  <c r="AB9" i="52"/>
  <c r="AA9" i="52"/>
  <c r="Z9" i="52"/>
  <c r="Y9" i="52"/>
  <c r="X9" i="52"/>
  <c r="W9" i="52"/>
  <c r="V9" i="52"/>
  <c r="U9" i="52"/>
  <c r="T9" i="52"/>
  <c r="S9" i="52"/>
  <c r="R9" i="52"/>
  <c r="Q9" i="52"/>
  <c r="P9" i="52"/>
  <c r="O9" i="52"/>
  <c r="N9" i="52"/>
  <c r="M9" i="52"/>
  <c r="L9" i="52"/>
  <c r="K9" i="52"/>
  <c r="J9" i="52"/>
  <c r="I9" i="52"/>
  <c r="H9" i="52"/>
  <c r="G9" i="52"/>
  <c r="F9" i="52"/>
  <c r="A5" i="52"/>
  <c r="F53" i="58" s="1"/>
  <c r="AZ42" i="51"/>
  <c r="AY42" i="51"/>
  <c r="AX42" i="51"/>
  <c r="AW42" i="51"/>
  <c r="AV42" i="51"/>
  <c r="AU42" i="51"/>
  <c r="AT42" i="51"/>
  <c r="AS42" i="51"/>
  <c r="AR42" i="51"/>
  <c r="AQ42" i="51"/>
  <c r="AP42" i="51"/>
  <c r="AO42" i="51"/>
  <c r="AN42" i="51"/>
  <c r="AM42" i="51"/>
  <c r="AL42" i="51"/>
  <c r="AK42" i="51"/>
  <c r="AJ42" i="51"/>
  <c r="AI42" i="51"/>
  <c r="AH42" i="51"/>
  <c r="AG42" i="51"/>
  <c r="AF42" i="51"/>
  <c r="AE42" i="51"/>
  <c r="AD42" i="51"/>
  <c r="AC42" i="51"/>
  <c r="AB42" i="51"/>
  <c r="AA42" i="51"/>
  <c r="Z42" i="51"/>
  <c r="Y42" i="51"/>
  <c r="X42" i="51"/>
  <c r="W42" i="51"/>
  <c r="V42" i="51"/>
  <c r="U42" i="51"/>
  <c r="T42" i="51"/>
  <c r="S42" i="51"/>
  <c r="R42" i="51"/>
  <c r="Q42" i="51"/>
  <c r="P42" i="51"/>
  <c r="O42" i="51"/>
  <c r="N42" i="51"/>
  <c r="M42" i="51"/>
  <c r="L42" i="51"/>
  <c r="K42" i="51"/>
  <c r="J42" i="51"/>
  <c r="I42" i="51"/>
  <c r="H42" i="51"/>
  <c r="G42" i="51"/>
  <c r="F42" i="51"/>
  <c r="AZ41" i="51"/>
  <c r="AY41" i="51"/>
  <c r="AX41" i="51"/>
  <c r="AW41" i="51"/>
  <c r="AV41" i="51"/>
  <c r="AU41" i="51"/>
  <c r="AT41" i="51"/>
  <c r="AS41" i="51"/>
  <c r="AR41" i="51"/>
  <c r="AQ41" i="51"/>
  <c r="AP41" i="51"/>
  <c r="AO41" i="51"/>
  <c r="AN41" i="51"/>
  <c r="AM41" i="51"/>
  <c r="AL41" i="51"/>
  <c r="AK41" i="51"/>
  <c r="AJ41" i="51"/>
  <c r="AI41" i="51"/>
  <c r="AH41" i="51"/>
  <c r="AG41" i="51"/>
  <c r="AF41" i="51"/>
  <c r="AE41" i="51"/>
  <c r="AD41" i="51"/>
  <c r="AC41" i="51"/>
  <c r="AB41" i="51"/>
  <c r="AA41" i="51"/>
  <c r="Z41" i="51"/>
  <c r="Y41" i="51"/>
  <c r="X41" i="51"/>
  <c r="W41" i="51"/>
  <c r="V41" i="51"/>
  <c r="U41" i="51"/>
  <c r="T41" i="51"/>
  <c r="S41" i="51"/>
  <c r="R41" i="51"/>
  <c r="Q41" i="51"/>
  <c r="P41" i="51"/>
  <c r="O41" i="51"/>
  <c r="N41" i="51"/>
  <c r="M41" i="51"/>
  <c r="L41" i="51"/>
  <c r="K41" i="51"/>
  <c r="J41" i="51"/>
  <c r="I41" i="51"/>
  <c r="H41" i="51"/>
  <c r="G41" i="51"/>
  <c r="F41" i="51"/>
  <c r="AZ40" i="51"/>
  <c r="AY40" i="51"/>
  <c r="AX40" i="51"/>
  <c r="AW40" i="51"/>
  <c r="AV40" i="51"/>
  <c r="AU40" i="51"/>
  <c r="AT40" i="51"/>
  <c r="AS40" i="51"/>
  <c r="AR40" i="51"/>
  <c r="AQ40" i="51"/>
  <c r="AP40" i="51"/>
  <c r="AO40" i="51"/>
  <c r="AN40" i="51"/>
  <c r="AM40" i="51"/>
  <c r="AL40" i="51"/>
  <c r="AK40" i="51"/>
  <c r="AJ40" i="51"/>
  <c r="AI40" i="51"/>
  <c r="AH40" i="51"/>
  <c r="AG40" i="51"/>
  <c r="AF40" i="51"/>
  <c r="AE40" i="51"/>
  <c r="AD40" i="51"/>
  <c r="AC40" i="51"/>
  <c r="AB40" i="51"/>
  <c r="AA40" i="51"/>
  <c r="Z40" i="51"/>
  <c r="Y40" i="51"/>
  <c r="X40" i="51"/>
  <c r="W40" i="51"/>
  <c r="V40" i="51"/>
  <c r="U40" i="51"/>
  <c r="T40" i="51"/>
  <c r="S40" i="51"/>
  <c r="R40" i="51"/>
  <c r="Q40" i="51"/>
  <c r="P40" i="51"/>
  <c r="O40" i="51"/>
  <c r="N40" i="51"/>
  <c r="M40" i="51"/>
  <c r="L40" i="51"/>
  <c r="K40" i="51"/>
  <c r="J40" i="51"/>
  <c r="I40" i="51"/>
  <c r="H40" i="51"/>
  <c r="G40" i="51"/>
  <c r="F40" i="51"/>
  <c r="AZ39" i="51"/>
  <c r="AY39" i="51"/>
  <c r="AX39" i="51"/>
  <c r="AW39" i="51"/>
  <c r="AV39" i="51"/>
  <c r="AU39" i="51"/>
  <c r="AT39" i="51"/>
  <c r="AS39" i="51"/>
  <c r="AR39" i="51"/>
  <c r="AQ39" i="51"/>
  <c r="AP39" i="51"/>
  <c r="AO39" i="51"/>
  <c r="AN39" i="51"/>
  <c r="AM39" i="51"/>
  <c r="AL39" i="51"/>
  <c r="AK39" i="51"/>
  <c r="AJ39" i="51"/>
  <c r="AI39" i="51"/>
  <c r="AH39" i="51"/>
  <c r="AG39" i="51"/>
  <c r="AF39" i="51"/>
  <c r="AE39" i="51"/>
  <c r="AD39" i="51"/>
  <c r="AC39" i="51"/>
  <c r="AB39" i="51"/>
  <c r="AA39" i="51"/>
  <c r="Z39" i="51"/>
  <c r="Y39" i="51"/>
  <c r="X39" i="51"/>
  <c r="W39" i="51"/>
  <c r="V39" i="51"/>
  <c r="U39" i="51"/>
  <c r="T39" i="51"/>
  <c r="S39" i="51"/>
  <c r="R39" i="51"/>
  <c r="Q39" i="51"/>
  <c r="P39" i="51"/>
  <c r="O39" i="51"/>
  <c r="N39" i="51"/>
  <c r="M39" i="51"/>
  <c r="L39" i="51"/>
  <c r="K39" i="51"/>
  <c r="J39" i="51"/>
  <c r="I39" i="51"/>
  <c r="H39" i="51"/>
  <c r="G39" i="51"/>
  <c r="F39" i="51"/>
  <c r="AZ38" i="51"/>
  <c r="AY38" i="51"/>
  <c r="AX38" i="51"/>
  <c r="AW38" i="51"/>
  <c r="AV38" i="51"/>
  <c r="AU38" i="51"/>
  <c r="AT38" i="51"/>
  <c r="AS38" i="51"/>
  <c r="AR38" i="51"/>
  <c r="AQ38" i="51"/>
  <c r="AP38" i="51"/>
  <c r="AO38" i="51"/>
  <c r="AN38" i="51"/>
  <c r="AM38" i="51"/>
  <c r="AL38" i="51"/>
  <c r="AK38" i="51"/>
  <c r="AJ38" i="51"/>
  <c r="AI38" i="51"/>
  <c r="AH38" i="51"/>
  <c r="AG38" i="51"/>
  <c r="AF38" i="51"/>
  <c r="AE38" i="51"/>
  <c r="AD38" i="51"/>
  <c r="AC38" i="51"/>
  <c r="AB38" i="51"/>
  <c r="AA38" i="51"/>
  <c r="Z38" i="51"/>
  <c r="Y38" i="51"/>
  <c r="X38" i="51"/>
  <c r="W38" i="51"/>
  <c r="V38" i="51"/>
  <c r="U38" i="51"/>
  <c r="T38" i="51"/>
  <c r="S38" i="51"/>
  <c r="R38" i="51"/>
  <c r="Q38" i="51"/>
  <c r="P38" i="51"/>
  <c r="O38" i="51"/>
  <c r="N38" i="51"/>
  <c r="M38" i="51"/>
  <c r="L38" i="51"/>
  <c r="K38" i="51"/>
  <c r="J38" i="51"/>
  <c r="I38" i="51"/>
  <c r="H38" i="51"/>
  <c r="G38" i="51"/>
  <c r="F38" i="51"/>
  <c r="AZ37" i="51"/>
  <c r="AY37" i="51"/>
  <c r="AX37" i="51"/>
  <c r="AW37" i="51"/>
  <c r="AV37" i="51"/>
  <c r="AU37" i="51"/>
  <c r="AT37" i="51"/>
  <c r="AS37" i="51"/>
  <c r="AR37" i="51"/>
  <c r="AQ37" i="51"/>
  <c r="AP37" i="51"/>
  <c r="AO37" i="51"/>
  <c r="AN37" i="51"/>
  <c r="AM37" i="51"/>
  <c r="AL37" i="51"/>
  <c r="AK37" i="51"/>
  <c r="AJ37" i="51"/>
  <c r="AI37" i="51"/>
  <c r="AH37" i="51"/>
  <c r="AG37" i="51"/>
  <c r="AF37" i="51"/>
  <c r="AE37" i="51"/>
  <c r="AD37" i="51"/>
  <c r="AC37" i="51"/>
  <c r="AB37" i="51"/>
  <c r="AA37" i="51"/>
  <c r="Z37" i="51"/>
  <c r="Y37" i="51"/>
  <c r="X37" i="51"/>
  <c r="W37" i="51"/>
  <c r="V37" i="51"/>
  <c r="U37" i="51"/>
  <c r="T37" i="51"/>
  <c r="S37" i="51"/>
  <c r="R37" i="51"/>
  <c r="Q37" i="51"/>
  <c r="P37" i="51"/>
  <c r="O37" i="51"/>
  <c r="N37" i="51"/>
  <c r="M37" i="51"/>
  <c r="L37" i="51"/>
  <c r="K37" i="51"/>
  <c r="J37" i="51"/>
  <c r="I37" i="51"/>
  <c r="H37" i="51"/>
  <c r="G37" i="51"/>
  <c r="F37" i="51"/>
  <c r="AZ36" i="51"/>
  <c r="AY36" i="51"/>
  <c r="AX36" i="51"/>
  <c r="AW36" i="51"/>
  <c r="AV36" i="51"/>
  <c r="AU36" i="51"/>
  <c r="AT36" i="51"/>
  <c r="AS36" i="51"/>
  <c r="AR36" i="51"/>
  <c r="AQ36" i="51"/>
  <c r="AP36" i="51"/>
  <c r="AO36" i="51"/>
  <c r="AN36" i="51"/>
  <c r="AM36" i="51"/>
  <c r="AL36" i="51"/>
  <c r="AK36" i="51"/>
  <c r="AJ36" i="51"/>
  <c r="AI36" i="51"/>
  <c r="AH36" i="51"/>
  <c r="AG36" i="51"/>
  <c r="AF36" i="51"/>
  <c r="AE36" i="51"/>
  <c r="AD36" i="51"/>
  <c r="AC36" i="51"/>
  <c r="AB36" i="51"/>
  <c r="AA36" i="51"/>
  <c r="Z36" i="51"/>
  <c r="Y36" i="51"/>
  <c r="X36" i="51"/>
  <c r="W36" i="51"/>
  <c r="V36" i="51"/>
  <c r="U36" i="51"/>
  <c r="T36" i="51"/>
  <c r="S36" i="51"/>
  <c r="R36" i="51"/>
  <c r="Q36" i="51"/>
  <c r="P36" i="51"/>
  <c r="O36" i="51"/>
  <c r="N36" i="51"/>
  <c r="M36" i="51"/>
  <c r="L36" i="51"/>
  <c r="K36" i="51"/>
  <c r="J36" i="51"/>
  <c r="I36" i="51"/>
  <c r="H36" i="51"/>
  <c r="G36" i="51"/>
  <c r="F36" i="51"/>
  <c r="AZ35" i="51"/>
  <c r="AY35" i="51"/>
  <c r="AX35" i="51"/>
  <c r="AW35" i="51"/>
  <c r="AV35" i="51"/>
  <c r="AU35" i="51"/>
  <c r="AT35" i="51"/>
  <c r="AS35" i="51"/>
  <c r="AR35" i="51"/>
  <c r="AQ35" i="51"/>
  <c r="AP35" i="51"/>
  <c r="AO35" i="51"/>
  <c r="AN35" i="51"/>
  <c r="AM35" i="51"/>
  <c r="AL35" i="51"/>
  <c r="AK35" i="51"/>
  <c r="AJ35" i="51"/>
  <c r="AI35" i="51"/>
  <c r="AH35" i="51"/>
  <c r="AG35" i="51"/>
  <c r="AF35" i="51"/>
  <c r="AE35" i="51"/>
  <c r="AD35" i="51"/>
  <c r="AC35" i="51"/>
  <c r="AB35" i="51"/>
  <c r="AA35" i="51"/>
  <c r="Z35" i="51"/>
  <c r="Y35" i="51"/>
  <c r="X35" i="51"/>
  <c r="W35" i="51"/>
  <c r="V35" i="51"/>
  <c r="U35" i="51"/>
  <c r="T35" i="51"/>
  <c r="S35" i="51"/>
  <c r="R35" i="51"/>
  <c r="Q35" i="51"/>
  <c r="P35" i="51"/>
  <c r="O35" i="51"/>
  <c r="N35" i="51"/>
  <c r="M35" i="51"/>
  <c r="L35" i="51"/>
  <c r="K35" i="51"/>
  <c r="J35" i="51"/>
  <c r="I35" i="51"/>
  <c r="H35" i="51"/>
  <c r="G35" i="51"/>
  <c r="F35" i="51"/>
  <c r="AZ34" i="51"/>
  <c r="AY34" i="51"/>
  <c r="AX34" i="51"/>
  <c r="AW34" i="51"/>
  <c r="AV34" i="51"/>
  <c r="AU34" i="51"/>
  <c r="AT34" i="51"/>
  <c r="AS34" i="51"/>
  <c r="AR34" i="51"/>
  <c r="AQ34" i="51"/>
  <c r="AP34" i="51"/>
  <c r="AO34" i="51"/>
  <c r="AN34" i="51"/>
  <c r="AM34" i="51"/>
  <c r="AL34" i="51"/>
  <c r="AK34" i="51"/>
  <c r="AJ34" i="51"/>
  <c r="AI34" i="51"/>
  <c r="AH34" i="51"/>
  <c r="AG34" i="51"/>
  <c r="AF34" i="51"/>
  <c r="AE34" i="51"/>
  <c r="AD34" i="51"/>
  <c r="AC34" i="51"/>
  <c r="AB34" i="51"/>
  <c r="AA34" i="51"/>
  <c r="Z34" i="51"/>
  <c r="Y34" i="51"/>
  <c r="X34" i="51"/>
  <c r="W34" i="51"/>
  <c r="V34" i="51"/>
  <c r="U34" i="51"/>
  <c r="T34" i="51"/>
  <c r="S34" i="51"/>
  <c r="R34" i="51"/>
  <c r="Q34" i="51"/>
  <c r="P34" i="51"/>
  <c r="O34" i="51"/>
  <c r="N34" i="51"/>
  <c r="M34" i="51"/>
  <c r="L34" i="51"/>
  <c r="K34" i="51"/>
  <c r="J34" i="51"/>
  <c r="I34" i="51"/>
  <c r="H34" i="51"/>
  <c r="G34" i="51"/>
  <c r="F34" i="51"/>
  <c r="AZ33" i="51"/>
  <c r="AY33" i="51"/>
  <c r="AX33" i="51"/>
  <c r="AW33" i="51"/>
  <c r="AV33" i="51"/>
  <c r="AU33" i="51"/>
  <c r="AT33" i="51"/>
  <c r="AS33" i="51"/>
  <c r="AR33" i="51"/>
  <c r="AQ33" i="51"/>
  <c r="AP33" i="51"/>
  <c r="AO33" i="51"/>
  <c r="AN33" i="51"/>
  <c r="AM33" i="51"/>
  <c r="AL33" i="51"/>
  <c r="AK33" i="51"/>
  <c r="AJ33" i="51"/>
  <c r="AI33" i="51"/>
  <c r="AH33" i="51"/>
  <c r="AG33" i="51"/>
  <c r="AF33" i="51"/>
  <c r="AE33" i="51"/>
  <c r="AD33" i="51"/>
  <c r="AC33" i="51"/>
  <c r="AB33" i="51"/>
  <c r="AA33" i="51"/>
  <c r="Z33" i="51"/>
  <c r="Y33" i="51"/>
  <c r="X33" i="51"/>
  <c r="W33" i="51"/>
  <c r="V33" i="51"/>
  <c r="U33" i="51"/>
  <c r="T33" i="51"/>
  <c r="S33" i="51"/>
  <c r="R33" i="51"/>
  <c r="Q33" i="51"/>
  <c r="P33" i="51"/>
  <c r="O33" i="51"/>
  <c r="N33" i="51"/>
  <c r="M33" i="51"/>
  <c r="L33" i="51"/>
  <c r="K33" i="51"/>
  <c r="J33" i="51"/>
  <c r="I33" i="51"/>
  <c r="H33" i="51"/>
  <c r="G33" i="51"/>
  <c r="F33" i="51"/>
  <c r="AZ32" i="51"/>
  <c r="AY32" i="51"/>
  <c r="AX32" i="51"/>
  <c r="AW32" i="51"/>
  <c r="AV32" i="51"/>
  <c r="AU32" i="51"/>
  <c r="AT32" i="51"/>
  <c r="AS32" i="51"/>
  <c r="AR32" i="51"/>
  <c r="AQ32" i="51"/>
  <c r="AP32" i="51"/>
  <c r="AO32" i="51"/>
  <c r="AN32" i="51"/>
  <c r="AM32" i="51"/>
  <c r="AL32" i="51"/>
  <c r="AK32" i="51"/>
  <c r="AJ32" i="51"/>
  <c r="AI32" i="51"/>
  <c r="AH32" i="51"/>
  <c r="AG32" i="51"/>
  <c r="AF32" i="51"/>
  <c r="AE32" i="51"/>
  <c r="AD32" i="51"/>
  <c r="AC32" i="51"/>
  <c r="AB32" i="51"/>
  <c r="AA32" i="51"/>
  <c r="Z32" i="51"/>
  <c r="Y32" i="51"/>
  <c r="X32" i="51"/>
  <c r="W32" i="51"/>
  <c r="V32" i="51"/>
  <c r="U32" i="51"/>
  <c r="T32" i="51"/>
  <c r="S32" i="51"/>
  <c r="R32" i="51"/>
  <c r="Q32" i="51"/>
  <c r="P32" i="51"/>
  <c r="O32" i="51"/>
  <c r="N32" i="51"/>
  <c r="M32" i="51"/>
  <c r="L32" i="51"/>
  <c r="K32" i="51"/>
  <c r="J32" i="51"/>
  <c r="I32" i="51"/>
  <c r="H32" i="51"/>
  <c r="G32" i="51"/>
  <c r="F32" i="51"/>
  <c r="AZ31" i="51"/>
  <c r="AY31" i="51"/>
  <c r="AX31" i="51"/>
  <c r="AW31" i="51"/>
  <c r="AV31" i="51"/>
  <c r="AU31" i="51"/>
  <c r="AT31" i="51"/>
  <c r="AS31" i="51"/>
  <c r="AR31" i="51"/>
  <c r="AQ31" i="51"/>
  <c r="AP31" i="51"/>
  <c r="AO31" i="51"/>
  <c r="AN31" i="51"/>
  <c r="AM31" i="51"/>
  <c r="AL31" i="51"/>
  <c r="AK31" i="51"/>
  <c r="AJ31" i="51"/>
  <c r="AI31" i="51"/>
  <c r="AH31" i="51"/>
  <c r="AG31" i="51"/>
  <c r="AF31" i="51"/>
  <c r="AE31" i="51"/>
  <c r="AD31" i="51"/>
  <c r="AC31" i="51"/>
  <c r="AB31" i="51"/>
  <c r="AA31" i="51"/>
  <c r="Z31" i="51"/>
  <c r="Y31" i="51"/>
  <c r="X31" i="51"/>
  <c r="W31" i="51"/>
  <c r="V31" i="51"/>
  <c r="U31" i="51"/>
  <c r="T31" i="51"/>
  <c r="S31" i="51"/>
  <c r="R31" i="51"/>
  <c r="Q31" i="51"/>
  <c r="P31" i="51"/>
  <c r="O31" i="51"/>
  <c r="N31" i="51"/>
  <c r="M31" i="51"/>
  <c r="L31" i="51"/>
  <c r="K31" i="51"/>
  <c r="J31" i="51"/>
  <c r="I31" i="51"/>
  <c r="H31" i="51"/>
  <c r="G31" i="51"/>
  <c r="F31" i="51"/>
  <c r="AZ30" i="51"/>
  <c r="AY30" i="51"/>
  <c r="AX30" i="51"/>
  <c r="AW30" i="51"/>
  <c r="AV30" i="51"/>
  <c r="AU30" i="51"/>
  <c r="AT30" i="51"/>
  <c r="AS30" i="51"/>
  <c r="AR30" i="51"/>
  <c r="AQ30" i="51"/>
  <c r="AP30" i="51"/>
  <c r="AO30" i="51"/>
  <c r="AN30" i="51"/>
  <c r="AM30" i="51"/>
  <c r="AL30" i="51"/>
  <c r="AK30" i="51"/>
  <c r="AJ30" i="51"/>
  <c r="AI30" i="51"/>
  <c r="AH30" i="51"/>
  <c r="AG30" i="51"/>
  <c r="AF30" i="51"/>
  <c r="AE30" i="51"/>
  <c r="AD30" i="51"/>
  <c r="AC30" i="51"/>
  <c r="AB30" i="51"/>
  <c r="AA30" i="51"/>
  <c r="Z30" i="51"/>
  <c r="Y30" i="51"/>
  <c r="X30" i="51"/>
  <c r="W30" i="51"/>
  <c r="V30" i="51"/>
  <c r="U30" i="51"/>
  <c r="T30" i="51"/>
  <c r="S30" i="51"/>
  <c r="R30" i="51"/>
  <c r="Q30" i="51"/>
  <c r="P30" i="51"/>
  <c r="O30" i="51"/>
  <c r="N30" i="51"/>
  <c r="M30" i="51"/>
  <c r="L30" i="51"/>
  <c r="K30" i="51"/>
  <c r="J30" i="51"/>
  <c r="I30" i="51"/>
  <c r="H30" i="51"/>
  <c r="G30" i="51"/>
  <c r="F30" i="51"/>
  <c r="AZ29" i="51"/>
  <c r="AY29" i="51"/>
  <c r="AX29" i="51"/>
  <c r="AW29" i="51"/>
  <c r="AV29" i="51"/>
  <c r="AU29" i="51"/>
  <c r="AT29" i="51"/>
  <c r="AS29" i="51"/>
  <c r="AR29" i="51"/>
  <c r="AQ29" i="51"/>
  <c r="AP29" i="51"/>
  <c r="AO29" i="51"/>
  <c r="AN29" i="51"/>
  <c r="AM29" i="51"/>
  <c r="AL29" i="51"/>
  <c r="AK29" i="51"/>
  <c r="AJ29" i="51"/>
  <c r="AI29" i="51"/>
  <c r="AH29" i="51"/>
  <c r="AG29" i="51"/>
  <c r="AF29" i="51"/>
  <c r="AE29" i="51"/>
  <c r="AD29" i="51"/>
  <c r="AC29" i="51"/>
  <c r="AB29" i="51"/>
  <c r="AA29" i="51"/>
  <c r="Z29" i="51"/>
  <c r="Y29" i="51"/>
  <c r="X29" i="51"/>
  <c r="W29" i="51"/>
  <c r="V29" i="51"/>
  <c r="U29" i="51"/>
  <c r="T29" i="51"/>
  <c r="S29" i="51"/>
  <c r="R29" i="51"/>
  <c r="Q29" i="51"/>
  <c r="P29" i="51"/>
  <c r="O29" i="51"/>
  <c r="N29" i="51"/>
  <c r="M29" i="51"/>
  <c r="L29" i="51"/>
  <c r="K29" i="51"/>
  <c r="J29" i="51"/>
  <c r="I29" i="51"/>
  <c r="H29" i="51"/>
  <c r="G29" i="51"/>
  <c r="F29" i="51"/>
  <c r="AZ28" i="51"/>
  <c r="AY28" i="51"/>
  <c r="AX28" i="51"/>
  <c r="AW28" i="51"/>
  <c r="AV28" i="51"/>
  <c r="AU28" i="51"/>
  <c r="AT28" i="51"/>
  <c r="AS28" i="51"/>
  <c r="AR28" i="51"/>
  <c r="AQ28" i="51"/>
  <c r="AP28" i="51"/>
  <c r="AO28" i="51"/>
  <c r="AN28" i="51"/>
  <c r="AM28" i="51"/>
  <c r="AL28" i="51"/>
  <c r="AK28" i="51"/>
  <c r="AJ28" i="51"/>
  <c r="AI28" i="51"/>
  <c r="AH28" i="51"/>
  <c r="AG28" i="51"/>
  <c r="AF28" i="51"/>
  <c r="AE28" i="51"/>
  <c r="AD28" i="51"/>
  <c r="AC28" i="51"/>
  <c r="AB28" i="51"/>
  <c r="AA28" i="51"/>
  <c r="Z28" i="51"/>
  <c r="Y28" i="51"/>
  <c r="X28" i="51"/>
  <c r="W28" i="51"/>
  <c r="V28" i="51"/>
  <c r="U28" i="51"/>
  <c r="T28" i="51"/>
  <c r="S28" i="51"/>
  <c r="R28" i="51"/>
  <c r="Q28" i="51"/>
  <c r="P28" i="51"/>
  <c r="O28" i="51"/>
  <c r="N28" i="51"/>
  <c r="M28" i="51"/>
  <c r="L28" i="51"/>
  <c r="K28" i="51"/>
  <c r="J28" i="51"/>
  <c r="I28" i="51"/>
  <c r="H28" i="51"/>
  <c r="G28" i="51"/>
  <c r="F28" i="51"/>
  <c r="AZ27" i="51"/>
  <c r="AY27" i="51"/>
  <c r="AX27" i="51"/>
  <c r="AW27" i="51"/>
  <c r="AV27" i="51"/>
  <c r="AU27" i="51"/>
  <c r="AT27" i="51"/>
  <c r="AS27" i="51"/>
  <c r="AR27" i="51"/>
  <c r="AQ27" i="51"/>
  <c r="AP27" i="51"/>
  <c r="AO27" i="51"/>
  <c r="AN27" i="51"/>
  <c r="AM27" i="51"/>
  <c r="AL27" i="51"/>
  <c r="AK27" i="51"/>
  <c r="AJ27" i="51"/>
  <c r="AI27" i="51"/>
  <c r="AH27" i="51"/>
  <c r="AG27" i="51"/>
  <c r="AF27" i="51"/>
  <c r="AE27" i="51"/>
  <c r="AD27" i="51"/>
  <c r="AC27" i="51"/>
  <c r="AB27" i="51"/>
  <c r="AA27" i="51"/>
  <c r="Z27" i="51"/>
  <c r="Y27" i="51"/>
  <c r="X27" i="51"/>
  <c r="W27" i="51"/>
  <c r="V27" i="51"/>
  <c r="U27" i="51"/>
  <c r="T27" i="51"/>
  <c r="S27" i="51"/>
  <c r="R27" i="51"/>
  <c r="Q27" i="51"/>
  <c r="P27" i="51"/>
  <c r="O27" i="51"/>
  <c r="N27" i="51"/>
  <c r="M27" i="51"/>
  <c r="L27" i="51"/>
  <c r="K27" i="51"/>
  <c r="J27" i="51"/>
  <c r="I27" i="51"/>
  <c r="H27" i="51"/>
  <c r="G27" i="51"/>
  <c r="F27" i="51"/>
  <c r="AZ26" i="51"/>
  <c r="AY26" i="51"/>
  <c r="AX26" i="51"/>
  <c r="AW26" i="51"/>
  <c r="AV26" i="51"/>
  <c r="AU26" i="51"/>
  <c r="AT26" i="51"/>
  <c r="AS26" i="51"/>
  <c r="AR26" i="51"/>
  <c r="AQ26" i="51"/>
  <c r="AP26" i="51"/>
  <c r="AO26" i="51"/>
  <c r="AN26" i="51"/>
  <c r="AM26" i="51"/>
  <c r="AL26" i="51"/>
  <c r="AK26" i="51"/>
  <c r="AJ26" i="51"/>
  <c r="AI26" i="51"/>
  <c r="AH26" i="51"/>
  <c r="AG26" i="51"/>
  <c r="AF26" i="51"/>
  <c r="AE26" i="51"/>
  <c r="AD26" i="51"/>
  <c r="AC26" i="51"/>
  <c r="AB26" i="51"/>
  <c r="AA26" i="51"/>
  <c r="Z26" i="51"/>
  <c r="Y26" i="51"/>
  <c r="X26" i="51"/>
  <c r="W26" i="51"/>
  <c r="V26" i="51"/>
  <c r="U26" i="51"/>
  <c r="T26" i="51"/>
  <c r="S26" i="51"/>
  <c r="R26" i="51"/>
  <c r="Q26" i="51"/>
  <c r="P26" i="51"/>
  <c r="O26" i="51"/>
  <c r="N26" i="51"/>
  <c r="M26" i="51"/>
  <c r="L26" i="51"/>
  <c r="K26" i="51"/>
  <c r="J26" i="51"/>
  <c r="I26" i="51"/>
  <c r="H26" i="51"/>
  <c r="G26" i="51"/>
  <c r="F26" i="51"/>
  <c r="AZ25" i="51"/>
  <c r="AY25" i="51"/>
  <c r="AX25" i="51"/>
  <c r="AW25" i="51"/>
  <c r="AV25" i="51"/>
  <c r="AU25" i="51"/>
  <c r="AT25" i="51"/>
  <c r="AS25" i="51"/>
  <c r="AR25" i="51"/>
  <c r="AQ25" i="51"/>
  <c r="AP25" i="51"/>
  <c r="AO25" i="51"/>
  <c r="AN25" i="51"/>
  <c r="AM25" i="51"/>
  <c r="AL25" i="51"/>
  <c r="AK25" i="51"/>
  <c r="AJ25" i="51"/>
  <c r="AI25" i="51"/>
  <c r="AH25" i="51"/>
  <c r="AG25" i="51"/>
  <c r="AF25" i="51"/>
  <c r="AE25" i="51"/>
  <c r="AD25" i="51"/>
  <c r="AC25" i="51"/>
  <c r="AB25" i="51"/>
  <c r="AA25" i="51"/>
  <c r="Z25" i="51"/>
  <c r="Y25" i="51"/>
  <c r="X25" i="51"/>
  <c r="W25" i="51"/>
  <c r="V25" i="51"/>
  <c r="U25" i="51"/>
  <c r="T25" i="51"/>
  <c r="S25" i="51"/>
  <c r="R25" i="51"/>
  <c r="Q25" i="51"/>
  <c r="P25" i="51"/>
  <c r="O25" i="51"/>
  <c r="N25" i="51"/>
  <c r="M25" i="51"/>
  <c r="L25" i="51"/>
  <c r="K25" i="51"/>
  <c r="J25" i="51"/>
  <c r="I25" i="51"/>
  <c r="H25" i="51"/>
  <c r="G25" i="51"/>
  <c r="F25" i="51"/>
  <c r="AZ24" i="51"/>
  <c r="AY24" i="51"/>
  <c r="AX24" i="51"/>
  <c r="AW24" i="51"/>
  <c r="AV24" i="51"/>
  <c r="AU24" i="51"/>
  <c r="AT24" i="51"/>
  <c r="AS24" i="51"/>
  <c r="AR24" i="51"/>
  <c r="AQ24" i="51"/>
  <c r="AP24" i="51"/>
  <c r="AO24" i="51"/>
  <c r="AN24" i="51"/>
  <c r="AM24" i="51"/>
  <c r="AL24" i="51"/>
  <c r="AK24" i="51"/>
  <c r="AJ24" i="51"/>
  <c r="AI24" i="51"/>
  <c r="AH24" i="51"/>
  <c r="AG24" i="51"/>
  <c r="AF24" i="51"/>
  <c r="AE24" i="51"/>
  <c r="AD24" i="51"/>
  <c r="AC24" i="51"/>
  <c r="AB24" i="51"/>
  <c r="AA24" i="51"/>
  <c r="Z24" i="51"/>
  <c r="Y24" i="51"/>
  <c r="X24" i="51"/>
  <c r="W24" i="51"/>
  <c r="V24" i="51"/>
  <c r="U24" i="51"/>
  <c r="T24" i="51"/>
  <c r="S24" i="51"/>
  <c r="R24" i="51"/>
  <c r="Q24" i="51"/>
  <c r="P24" i="51"/>
  <c r="O24" i="51"/>
  <c r="N24" i="51"/>
  <c r="M24" i="51"/>
  <c r="L24" i="51"/>
  <c r="K24" i="51"/>
  <c r="J24" i="51"/>
  <c r="I24" i="51"/>
  <c r="H24" i="51"/>
  <c r="G24" i="51"/>
  <c r="F24" i="51"/>
  <c r="AZ23" i="51"/>
  <c r="AY23" i="51"/>
  <c r="AX23" i="51"/>
  <c r="AW23" i="51"/>
  <c r="AV23" i="51"/>
  <c r="AU23" i="51"/>
  <c r="AT23" i="51"/>
  <c r="AS23" i="51"/>
  <c r="AR23" i="51"/>
  <c r="AQ23" i="51"/>
  <c r="AP23" i="51"/>
  <c r="AO23" i="51"/>
  <c r="AN23" i="51"/>
  <c r="AM23" i="51"/>
  <c r="AL23" i="51"/>
  <c r="AK23" i="51"/>
  <c r="AJ23" i="51"/>
  <c r="AI23" i="51"/>
  <c r="AH23" i="51"/>
  <c r="AG23" i="51"/>
  <c r="AF23" i="51"/>
  <c r="AE23" i="51"/>
  <c r="AD23" i="51"/>
  <c r="AC23" i="51"/>
  <c r="AB23" i="51"/>
  <c r="AA23" i="51"/>
  <c r="Z23" i="51"/>
  <c r="Y23" i="51"/>
  <c r="X23" i="51"/>
  <c r="W23" i="51"/>
  <c r="V23" i="51"/>
  <c r="U23" i="51"/>
  <c r="T23" i="51"/>
  <c r="S23" i="51"/>
  <c r="R23" i="51"/>
  <c r="Q23" i="51"/>
  <c r="P23" i="51"/>
  <c r="O23" i="51"/>
  <c r="N23" i="51"/>
  <c r="M23" i="51"/>
  <c r="L23" i="51"/>
  <c r="K23" i="51"/>
  <c r="J23" i="51"/>
  <c r="I23" i="51"/>
  <c r="H23" i="51"/>
  <c r="G23" i="51"/>
  <c r="F23" i="51"/>
  <c r="AZ22" i="51"/>
  <c r="AY22" i="51"/>
  <c r="AX22" i="51"/>
  <c r="AW22" i="51"/>
  <c r="AV22" i="51"/>
  <c r="AU22" i="51"/>
  <c r="AT22" i="51"/>
  <c r="AS22" i="51"/>
  <c r="AR22" i="51"/>
  <c r="AQ22" i="51"/>
  <c r="AP22" i="51"/>
  <c r="AO22" i="51"/>
  <c r="AN22" i="51"/>
  <c r="AM22" i="51"/>
  <c r="AL22" i="51"/>
  <c r="AK22" i="51"/>
  <c r="AJ22" i="51"/>
  <c r="AI22" i="51"/>
  <c r="AH22" i="51"/>
  <c r="AG22" i="51"/>
  <c r="AF22" i="51"/>
  <c r="AE22" i="51"/>
  <c r="AD22" i="51"/>
  <c r="AC22" i="51"/>
  <c r="AB22" i="51"/>
  <c r="AA22" i="51"/>
  <c r="Z22" i="51"/>
  <c r="Y22" i="51"/>
  <c r="X22" i="51"/>
  <c r="W22" i="51"/>
  <c r="V22" i="51"/>
  <c r="U22" i="51"/>
  <c r="T22" i="51"/>
  <c r="S22" i="51"/>
  <c r="R22" i="51"/>
  <c r="Q22" i="51"/>
  <c r="P22" i="51"/>
  <c r="O22" i="51"/>
  <c r="N22" i="51"/>
  <c r="M22" i="51"/>
  <c r="L22" i="51"/>
  <c r="K22" i="51"/>
  <c r="J22" i="51"/>
  <c r="I22" i="51"/>
  <c r="H22" i="51"/>
  <c r="G22" i="51"/>
  <c r="F22" i="51"/>
  <c r="AZ21" i="51"/>
  <c r="AY21" i="51"/>
  <c r="AX21" i="51"/>
  <c r="AW21" i="51"/>
  <c r="AV21" i="51"/>
  <c r="AU21" i="51"/>
  <c r="AT21" i="51"/>
  <c r="AS21" i="51"/>
  <c r="AR21" i="51"/>
  <c r="AQ21" i="51"/>
  <c r="AP21" i="51"/>
  <c r="AO21" i="51"/>
  <c r="AN21" i="51"/>
  <c r="AM21" i="51"/>
  <c r="AL21" i="51"/>
  <c r="AK21" i="51"/>
  <c r="AJ21" i="51"/>
  <c r="AI21" i="51"/>
  <c r="AH21" i="51"/>
  <c r="AG21" i="51"/>
  <c r="AF21" i="51"/>
  <c r="AE21" i="51"/>
  <c r="AD21" i="51"/>
  <c r="AC21" i="51"/>
  <c r="AB21" i="51"/>
  <c r="AA21" i="51"/>
  <c r="Z21" i="51"/>
  <c r="Y21" i="51"/>
  <c r="X21" i="51"/>
  <c r="W21" i="51"/>
  <c r="V21" i="51"/>
  <c r="U21" i="51"/>
  <c r="T21" i="51"/>
  <c r="S21" i="51"/>
  <c r="R21" i="51"/>
  <c r="Q21" i="51"/>
  <c r="P21" i="51"/>
  <c r="O21" i="51"/>
  <c r="N21" i="51"/>
  <c r="M21" i="51"/>
  <c r="L21" i="51"/>
  <c r="K21" i="51"/>
  <c r="J21" i="51"/>
  <c r="I21" i="51"/>
  <c r="H21" i="51"/>
  <c r="G21" i="51"/>
  <c r="F21" i="51"/>
  <c r="AZ20" i="51"/>
  <c r="AY20" i="51"/>
  <c r="AX20" i="51"/>
  <c r="AW20" i="51"/>
  <c r="AV20" i="51"/>
  <c r="AU20" i="51"/>
  <c r="AT20" i="51"/>
  <c r="AS20" i="51"/>
  <c r="AR20" i="51"/>
  <c r="AQ20" i="51"/>
  <c r="AP20" i="51"/>
  <c r="AO20" i="51"/>
  <c r="AN20" i="51"/>
  <c r="AM20" i="51"/>
  <c r="AL20" i="51"/>
  <c r="AK20" i="51"/>
  <c r="AJ20" i="51"/>
  <c r="AI20" i="51"/>
  <c r="AH20" i="51"/>
  <c r="AG20" i="51"/>
  <c r="AF20" i="51"/>
  <c r="AE20" i="51"/>
  <c r="AD20" i="51"/>
  <c r="AC20" i="51"/>
  <c r="AB20" i="51"/>
  <c r="AA20" i="51"/>
  <c r="Z20" i="51"/>
  <c r="Y20" i="51"/>
  <c r="X20" i="51"/>
  <c r="W20" i="51"/>
  <c r="V20" i="51"/>
  <c r="U20" i="51"/>
  <c r="T20" i="51"/>
  <c r="S20" i="51"/>
  <c r="R20" i="51"/>
  <c r="Q20" i="51"/>
  <c r="P20" i="51"/>
  <c r="O20" i="51"/>
  <c r="N20" i="51"/>
  <c r="M20" i="51"/>
  <c r="L20" i="51"/>
  <c r="K20" i="51"/>
  <c r="J20" i="51"/>
  <c r="I20" i="51"/>
  <c r="H20" i="51"/>
  <c r="G20" i="51"/>
  <c r="F20" i="51"/>
  <c r="AZ19" i="51"/>
  <c r="AY19" i="51"/>
  <c r="AX19" i="51"/>
  <c r="AW19" i="51"/>
  <c r="AV19" i="51"/>
  <c r="AU19" i="51"/>
  <c r="AT19" i="51"/>
  <c r="AS19" i="51"/>
  <c r="AR19" i="51"/>
  <c r="AQ19" i="51"/>
  <c r="AP19" i="51"/>
  <c r="AO19" i="51"/>
  <c r="AN19" i="51"/>
  <c r="AM19" i="51"/>
  <c r="AL19" i="51"/>
  <c r="AK19" i="51"/>
  <c r="AJ19" i="51"/>
  <c r="AI19" i="51"/>
  <c r="AH19" i="51"/>
  <c r="AG19" i="51"/>
  <c r="AF19" i="51"/>
  <c r="AE19" i="51"/>
  <c r="AD19" i="51"/>
  <c r="AC19" i="51"/>
  <c r="AB19" i="51"/>
  <c r="AA19" i="51"/>
  <c r="Z19" i="51"/>
  <c r="Y19" i="51"/>
  <c r="X19" i="51"/>
  <c r="W19" i="51"/>
  <c r="V19" i="51"/>
  <c r="U19" i="51"/>
  <c r="T19" i="51"/>
  <c r="S19" i="51"/>
  <c r="R19" i="51"/>
  <c r="Q19" i="51"/>
  <c r="P19" i="51"/>
  <c r="O19" i="51"/>
  <c r="N19" i="51"/>
  <c r="M19" i="51"/>
  <c r="L19" i="51"/>
  <c r="K19" i="51"/>
  <c r="J19" i="51"/>
  <c r="I19" i="51"/>
  <c r="H19" i="51"/>
  <c r="G19" i="51"/>
  <c r="F19" i="51"/>
  <c r="AZ18" i="51"/>
  <c r="AY18" i="51"/>
  <c r="AX18" i="51"/>
  <c r="AW18" i="51"/>
  <c r="AV18" i="51"/>
  <c r="AU18" i="51"/>
  <c r="AT18" i="51"/>
  <c r="AS18" i="51"/>
  <c r="AR18" i="51"/>
  <c r="AQ18" i="51"/>
  <c r="AP18" i="51"/>
  <c r="AO18" i="51"/>
  <c r="AN18" i="51"/>
  <c r="AM18" i="51"/>
  <c r="AL18" i="51"/>
  <c r="AK18" i="51"/>
  <c r="AJ18" i="51"/>
  <c r="AI18" i="51"/>
  <c r="AH18" i="51"/>
  <c r="AG18" i="51"/>
  <c r="AF18" i="51"/>
  <c r="AE18" i="51"/>
  <c r="AD18" i="51"/>
  <c r="AC18" i="51"/>
  <c r="AB18" i="51"/>
  <c r="AA18" i="51"/>
  <c r="Z18" i="51"/>
  <c r="Y18" i="51"/>
  <c r="X18" i="51"/>
  <c r="W18" i="51"/>
  <c r="V18" i="51"/>
  <c r="U18" i="51"/>
  <c r="T18" i="51"/>
  <c r="S18" i="51"/>
  <c r="R18" i="51"/>
  <c r="Q18" i="51"/>
  <c r="P18" i="51"/>
  <c r="O18" i="51"/>
  <c r="N18" i="51"/>
  <c r="M18" i="51"/>
  <c r="L18" i="51"/>
  <c r="K18" i="51"/>
  <c r="J18" i="51"/>
  <c r="I18" i="51"/>
  <c r="H18" i="51"/>
  <c r="G18" i="51"/>
  <c r="F18" i="51"/>
  <c r="AZ17" i="51"/>
  <c r="AY17" i="51"/>
  <c r="AX17" i="51"/>
  <c r="AW17" i="51"/>
  <c r="AV17" i="51"/>
  <c r="AU17" i="51"/>
  <c r="AT17" i="51"/>
  <c r="AS17" i="51"/>
  <c r="AR17" i="51"/>
  <c r="AQ17" i="51"/>
  <c r="AP17" i="51"/>
  <c r="AO17" i="51"/>
  <c r="AN17" i="51"/>
  <c r="AM17" i="51"/>
  <c r="AL17" i="51"/>
  <c r="AK17" i="51"/>
  <c r="AJ17" i="51"/>
  <c r="AI17" i="51"/>
  <c r="AH17" i="51"/>
  <c r="AG17" i="51"/>
  <c r="AF17" i="51"/>
  <c r="AE17" i="51"/>
  <c r="AD17" i="51"/>
  <c r="AC17" i="51"/>
  <c r="AB17" i="51"/>
  <c r="AA17" i="51"/>
  <c r="Z17" i="51"/>
  <c r="Y17" i="51"/>
  <c r="X17" i="51"/>
  <c r="W17" i="51"/>
  <c r="V17" i="51"/>
  <c r="U17" i="51"/>
  <c r="T17" i="51"/>
  <c r="S17" i="51"/>
  <c r="R17" i="51"/>
  <c r="Q17" i="51"/>
  <c r="P17" i="51"/>
  <c r="O17" i="51"/>
  <c r="N17" i="51"/>
  <c r="M17" i="51"/>
  <c r="L17" i="51"/>
  <c r="K17" i="51"/>
  <c r="J17" i="51"/>
  <c r="I17" i="51"/>
  <c r="H17" i="51"/>
  <c r="G17" i="51"/>
  <c r="F17" i="51"/>
  <c r="AZ16" i="51"/>
  <c r="AY16" i="51"/>
  <c r="AX16" i="51"/>
  <c r="AW16" i="51"/>
  <c r="AV16" i="51"/>
  <c r="AU16" i="51"/>
  <c r="AT16" i="51"/>
  <c r="AS16" i="51"/>
  <c r="AR16" i="51"/>
  <c r="AQ16" i="51"/>
  <c r="AP16" i="51"/>
  <c r="AO16" i="51"/>
  <c r="AN16" i="51"/>
  <c r="AM16" i="51"/>
  <c r="AL16" i="51"/>
  <c r="AK16" i="51"/>
  <c r="AJ16" i="51"/>
  <c r="AI16" i="51"/>
  <c r="AH16" i="51"/>
  <c r="AG16" i="51"/>
  <c r="AF16" i="51"/>
  <c r="AE16" i="51"/>
  <c r="AD16" i="51"/>
  <c r="AC16" i="51"/>
  <c r="AB16" i="51"/>
  <c r="AA16" i="51"/>
  <c r="Z16" i="51"/>
  <c r="Y16" i="51"/>
  <c r="X16" i="51"/>
  <c r="W16" i="51"/>
  <c r="V16" i="51"/>
  <c r="U16" i="51"/>
  <c r="T16" i="51"/>
  <c r="S16" i="51"/>
  <c r="R16" i="51"/>
  <c r="Q16" i="51"/>
  <c r="P16" i="51"/>
  <c r="O16" i="51"/>
  <c r="N16" i="51"/>
  <c r="M16" i="51"/>
  <c r="L16" i="51"/>
  <c r="K16" i="51"/>
  <c r="J16" i="51"/>
  <c r="I16" i="51"/>
  <c r="H16" i="51"/>
  <c r="G16" i="51"/>
  <c r="F16" i="51"/>
  <c r="AZ15" i="51"/>
  <c r="AY15" i="51"/>
  <c r="AX15" i="51"/>
  <c r="AW15" i="51"/>
  <c r="AV15" i="51"/>
  <c r="AU15" i="51"/>
  <c r="AT15" i="51"/>
  <c r="AS15" i="51"/>
  <c r="AR15" i="51"/>
  <c r="AQ15" i="51"/>
  <c r="AP15" i="51"/>
  <c r="AO15" i="51"/>
  <c r="AN15" i="51"/>
  <c r="AM15" i="51"/>
  <c r="AL15" i="51"/>
  <c r="AK15" i="51"/>
  <c r="AJ15" i="51"/>
  <c r="AI15" i="51"/>
  <c r="AH15" i="51"/>
  <c r="AG15" i="51"/>
  <c r="AF15" i="51"/>
  <c r="AE15" i="51"/>
  <c r="AD15" i="51"/>
  <c r="AC15" i="51"/>
  <c r="AB15" i="51"/>
  <c r="AA15" i="51"/>
  <c r="Z15" i="51"/>
  <c r="Y15" i="51"/>
  <c r="X15" i="51"/>
  <c r="W15" i="51"/>
  <c r="V15" i="51"/>
  <c r="U15" i="51"/>
  <c r="T15" i="51"/>
  <c r="S15" i="51"/>
  <c r="R15" i="51"/>
  <c r="Q15" i="51"/>
  <c r="P15" i="51"/>
  <c r="O15" i="51"/>
  <c r="N15" i="51"/>
  <c r="M15" i="51"/>
  <c r="L15" i="51"/>
  <c r="K15" i="51"/>
  <c r="J15" i="51"/>
  <c r="I15" i="51"/>
  <c r="H15" i="51"/>
  <c r="G15" i="51"/>
  <c r="F15" i="51"/>
  <c r="AZ14" i="51"/>
  <c r="AY14" i="51"/>
  <c r="AX14" i="51"/>
  <c r="AW14" i="51"/>
  <c r="AV14" i="51"/>
  <c r="AU14" i="51"/>
  <c r="AT14" i="51"/>
  <c r="AS14" i="51"/>
  <c r="AR14" i="51"/>
  <c r="AQ14" i="51"/>
  <c r="AP14" i="51"/>
  <c r="AO14" i="51"/>
  <c r="AN14" i="51"/>
  <c r="AM14" i="51"/>
  <c r="AL14" i="51"/>
  <c r="AK14" i="51"/>
  <c r="AJ14" i="51"/>
  <c r="AI14" i="51"/>
  <c r="AH14" i="51"/>
  <c r="AG14" i="51"/>
  <c r="AF14" i="51"/>
  <c r="AE14" i="51"/>
  <c r="AD14" i="51"/>
  <c r="AC14" i="51"/>
  <c r="AB14" i="51"/>
  <c r="AA14" i="51"/>
  <c r="Z14" i="51"/>
  <c r="Y14" i="51"/>
  <c r="X14" i="51"/>
  <c r="W14" i="51"/>
  <c r="V14" i="51"/>
  <c r="U14" i="51"/>
  <c r="T14" i="51"/>
  <c r="S14" i="51"/>
  <c r="R14" i="51"/>
  <c r="Q14" i="51"/>
  <c r="P14" i="51"/>
  <c r="O14" i="51"/>
  <c r="N14" i="51"/>
  <c r="M14" i="51"/>
  <c r="L14" i="51"/>
  <c r="K14" i="51"/>
  <c r="J14" i="51"/>
  <c r="I14" i="51"/>
  <c r="H14" i="51"/>
  <c r="G14" i="51"/>
  <c r="F14" i="51"/>
  <c r="AZ13" i="51"/>
  <c r="AY13" i="51"/>
  <c r="AX13" i="51"/>
  <c r="AW13" i="51"/>
  <c r="AV13" i="51"/>
  <c r="AU13" i="51"/>
  <c r="AT13" i="51"/>
  <c r="AS13" i="51"/>
  <c r="AR13" i="51"/>
  <c r="AQ13" i="51"/>
  <c r="AP13" i="51"/>
  <c r="AO13" i="51"/>
  <c r="AN13" i="51"/>
  <c r="AM13" i="51"/>
  <c r="AL13" i="51"/>
  <c r="AK13" i="51"/>
  <c r="AJ13" i="51"/>
  <c r="AI13" i="51"/>
  <c r="AH13" i="51"/>
  <c r="AG13" i="51"/>
  <c r="AF13" i="51"/>
  <c r="AE13" i="51"/>
  <c r="AD13" i="51"/>
  <c r="AC13" i="51"/>
  <c r="AB13" i="51"/>
  <c r="AA13" i="51"/>
  <c r="Z13" i="51"/>
  <c r="Y13" i="51"/>
  <c r="X13" i="51"/>
  <c r="W13" i="51"/>
  <c r="V13" i="51"/>
  <c r="U13" i="51"/>
  <c r="T13" i="51"/>
  <c r="S13" i="51"/>
  <c r="R13" i="51"/>
  <c r="Q13" i="51"/>
  <c r="P13" i="51"/>
  <c r="O13" i="51"/>
  <c r="N13" i="51"/>
  <c r="M13" i="51"/>
  <c r="L13" i="51"/>
  <c r="K13" i="51"/>
  <c r="J13" i="51"/>
  <c r="I13" i="51"/>
  <c r="H13" i="51"/>
  <c r="G13" i="51"/>
  <c r="F13" i="51"/>
  <c r="AZ12" i="51"/>
  <c r="AY12" i="51"/>
  <c r="AX12" i="51"/>
  <c r="AW12" i="51"/>
  <c r="AV12" i="51"/>
  <c r="AU12" i="51"/>
  <c r="AT12" i="51"/>
  <c r="AS12" i="51"/>
  <c r="AR12" i="51"/>
  <c r="AQ12" i="51"/>
  <c r="AP12" i="51"/>
  <c r="AO12" i="51"/>
  <c r="AN12" i="51"/>
  <c r="AM12" i="51"/>
  <c r="AL12" i="51"/>
  <c r="AK12" i="51"/>
  <c r="AJ12" i="51"/>
  <c r="AI12" i="51"/>
  <c r="AH12" i="51"/>
  <c r="AG12" i="51"/>
  <c r="AF12" i="51"/>
  <c r="AE12" i="51"/>
  <c r="AD12" i="51"/>
  <c r="AC12" i="51"/>
  <c r="AB12" i="51"/>
  <c r="AA12" i="51"/>
  <c r="Z12" i="51"/>
  <c r="Y12" i="51"/>
  <c r="X12" i="51"/>
  <c r="W12" i="51"/>
  <c r="V12" i="51"/>
  <c r="U12" i="51"/>
  <c r="T12" i="51"/>
  <c r="S12" i="51"/>
  <c r="R12" i="51"/>
  <c r="Q12" i="51"/>
  <c r="P12" i="51"/>
  <c r="O12" i="51"/>
  <c r="N12" i="51"/>
  <c r="M12" i="51"/>
  <c r="L12" i="51"/>
  <c r="K12" i="51"/>
  <c r="J12" i="51"/>
  <c r="I12" i="51"/>
  <c r="H12" i="51"/>
  <c r="G12" i="51"/>
  <c r="F12" i="51"/>
  <c r="AZ11" i="51"/>
  <c r="AY11" i="51"/>
  <c r="AX11" i="51"/>
  <c r="AW11" i="51"/>
  <c r="AV11" i="51"/>
  <c r="AU11" i="51"/>
  <c r="AT11" i="51"/>
  <c r="AS11" i="51"/>
  <c r="AR11" i="51"/>
  <c r="AQ11" i="51"/>
  <c r="AP11" i="51"/>
  <c r="AO11" i="51"/>
  <c r="AN11" i="51"/>
  <c r="AM11" i="51"/>
  <c r="AL11" i="51"/>
  <c r="AK11" i="51"/>
  <c r="AJ11" i="51"/>
  <c r="AI11" i="51"/>
  <c r="AH11" i="51"/>
  <c r="AG11" i="51"/>
  <c r="AF11" i="51"/>
  <c r="AE11" i="51"/>
  <c r="AD11" i="51"/>
  <c r="AC11" i="51"/>
  <c r="AB11" i="51"/>
  <c r="AA11" i="51"/>
  <c r="Z11" i="51"/>
  <c r="Y11" i="51"/>
  <c r="X11" i="51"/>
  <c r="W11" i="51"/>
  <c r="V11" i="51"/>
  <c r="U11" i="51"/>
  <c r="T11" i="51"/>
  <c r="S11" i="51"/>
  <c r="R11" i="51"/>
  <c r="Q11" i="51"/>
  <c r="P11" i="51"/>
  <c r="O11" i="51"/>
  <c r="N11" i="51"/>
  <c r="M11" i="51"/>
  <c r="L11" i="51"/>
  <c r="K11" i="51"/>
  <c r="J11" i="51"/>
  <c r="I11" i="51"/>
  <c r="H11" i="51"/>
  <c r="G11" i="51"/>
  <c r="F11" i="51"/>
  <c r="AZ10" i="51"/>
  <c r="AY10" i="51"/>
  <c r="AX10" i="51"/>
  <c r="AW10" i="51"/>
  <c r="AV10" i="51"/>
  <c r="AU10" i="51"/>
  <c r="AT10" i="51"/>
  <c r="AS10" i="51"/>
  <c r="AR10" i="51"/>
  <c r="AQ10" i="51"/>
  <c r="AP10" i="51"/>
  <c r="AO10" i="51"/>
  <c r="AN10" i="51"/>
  <c r="AM10" i="51"/>
  <c r="AL10" i="51"/>
  <c r="AK10" i="51"/>
  <c r="AJ10" i="51"/>
  <c r="AI10" i="51"/>
  <c r="AH10" i="51"/>
  <c r="AG10" i="51"/>
  <c r="AF10" i="51"/>
  <c r="AE10" i="51"/>
  <c r="AD10" i="51"/>
  <c r="AC10" i="51"/>
  <c r="AB10" i="51"/>
  <c r="AA10" i="51"/>
  <c r="Z10" i="51"/>
  <c r="Y10" i="51"/>
  <c r="X10" i="51"/>
  <c r="W10" i="51"/>
  <c r="V10" i="51"/>
  <c r="U10" i="51"/>
  <c r="T10" i="51"/>
  <c r="S10" i="51"/>
  <c r="R10" i="51"/>
  <c r="Q10" i="51"/>
  <c r="P10" i="51"/>
  <c r="O10" i="51"/>
  <c r="N10" i="51"/>
  <c r="M10" i="51"/>
  <c r="L10" i="51"/>
  <c r="K10" i="51"/>
  <c r="J10" i="51"/>
  <c r="I10" i="51"/>
  <c r="H10" i="51"/>
  <c r="G10" i="51"/>
  <c r="F10" i="51"/>
  <c r="AZ9" i="51"/>
  <c r="AY9" i="51"/>
  <c r="AX9" i="51"/>
  <c r="AW9" i="51"/>
  <c r="AV9" i="51"/>
  <c r="AU9" i="51"/>
  <c r="AT9" i="51"/>
  <c r="AS9" i="51"/>
  <c r="AR9" i="51"/>
  <c r="AQ9" i="51"/>
  <c r="AP9" i="51"/>
  <c r="AO9" i="51"/>
  <c r="AN9" i="51"/>
  <c r="AM9" i="51"/>
  <c r="AL9" i="51"/>
  <c r="AK9" i="51"/>
  <c r="AJ9" i="51"/>
  <c r="AI9" i="51"/>
  <c r="AH9" i="51"/>
  <c r="AG9" i="51"/>
  <c r="AF9" i="51"/>
  <c r="AE9" i="51"/>
  <c r="AD9" i="51"/>
  <c r="AC9" i="51"/>
  <c r="AB9" i="51"/>
  <c r="AA9" i="51"/>
  <c r="Z9" i="51"/>
  <c r="Y9" i="51"/>
  <c r="X9" i="51"/>
  <c r="W9" i="51"/>
  <c r="V9" i="51"/>
  <c r="U9" i="51"/>
  <c r="T9" i="51"/>
  <c r="S9" i="51"/>
  <c r="R9" i="51"/>
  <c r="Q9" i="51"/>
  <c r="P9" i="51"/>
  <c r="O9" i="51"/>
  <c r="N9" i="51"/>
  <c r="M9" i="51"/>
  <c r="L9" i="51"/>
  <c r="K9" i="51"/>
  <c r="J9" i="51"/>
  <c r="I9" i="51"/>
  <c r="H9" i="51"/>
  <c r="G9" i="51"/>
  <c r="F9" i="51"/>
  <c r="A5" i="51"/>
  <c r="F52" i="58" s="1"/>
  <c r="AZ42" i="50"/>
  <c r="AY42" i="50"/>
  <c r="AX42" i="50"/>
  <c r="AW42" i="50"/>
  <c r="AV42" i="50"/>
  <c r="AU42" i="50"/>
  <c r="AT42" i="50"/>
  <c r="AS42" i="50"/>
  <c r="AR42" i="50"/>
  <c r="AQ42" i="50"/>
  <c r="AP42" i="50"/>
  <c r="AO42" i="50"/>
  <c r="AN42" i="50"/>
  <c r="AM42" i="50"/>
  <c r="AL42" i="50"/>
  <c r="AK42" i="50"/>
  <c r="AJ42" i="50"/>
  <c r="AI42" i="50"/>
  <c r="AH42" i="50"/>
  <c r="AG42" i="50"/>
  <c r="AF42" i="50"/>
  <c r="AE42" i="50"/>
  <c r="AD42" i="50"/>
  <c r="AC42" i="50"/>
  <c r="AB42" i="50"/>
  <c r="AA42" i="50"/>
  <c r="Z42" i="50"/>
  <c r="Y42" i="50"/>
  <c r="X42" i="50"/>
  <c r="W42" i="50"/>
  <c r="V42" i="50"/>
  <c r="U42" i="50"/>
  <c r="T42" i="50"/>
  <c r="S42" i="50"/>
  <c r="R42" i="50"/>
  <c r="Q42" i="50"/>
  <c r="P42" i="50"/>
  <c r="O42" i="50"/>
  <c r="N42" i="50"/>
  <c r="M42" i="50"/>
  <c r="L42" i="50"/>
  <c r="K42" i="50"/>
  <c r="J42" i="50"/>
  <c r="I42" i="50"/>
  <c r="H42" i="50"/>
  <c r="G42" i="50"/>
  <c r="F42" i="50"/>
  <c r="AZ41" i="50"/>
  <c r="AY41" i="50"/>
  <c r="AX41" i="50"/>
  <c r="AW41" i="50"/>
  <c r="AV41" i="50"/>
  <c r="AU41" i="50"/>
  <c r="AT41" i="50"/>
  <c r="AS41" i="50"/>
  <c r="AR41" i="50"/>
  <c r="AQ41" i="50"/>
  <c r="AP41" i="50"/>
  <c r="AO41" i="50"/>
  <c r="AN41" i="50"/>
  <c r="AM41" i="50"/>
  <c r="AL41" i="50"/>
  <c r="AK41" i="50"/>
  <c r="AJ41" i="50"/>
  <c r="AI41" i="50"/>
  <c r="AH41" i="50"/>
  <c r="AG41" i="50"/>
  <c r="AF41" i="50"/>
  <c r="AE41" i="50"/>
  <c r="AD41" i="50"/>
  <c r="AC41" i="50"/>
  <c r="AB41" i="50"/>
  <c r="AA41" i="50"/>
  <c r="Z41" i="50"/>
  <c r="Y41" i="50"/>
  <c r="X41" i="50"/>
  <c r="W41" i="50"/>
  <c r="V41" i="50"/>
  <c r="U41" i="50"/>
  <c r="T41" i="50"/>
  <c r="S41" i="50"/>
  <c r="R41" i="50"/>
  <c r="Q41" i="50"/>
  <c r="P41" i="50"/>
  <c r="O41" i="50"/>
  <c r="N41" i="50"/>
  <c r="M41" i="50"/>
  <c r="L41" i="50"/>
  <c r="K41" i="50"/>
  <c r="J41" i="50"/>
  <c r="I41" i="50"/>
  <c r="H41" i="50"/>
  <c r="G41" i="50"/>
  <c r="F41" i="50"/>
  <c r="AZ40" i="50"/>
  <c r="AY40" i="50"/>
  <c r="AX40" i="50"/>
  <c r="AW40" i="50"/>
  <c r="AV40" i="50"/>
  <c r="AU40" i="50"/>
  <c r="AT40" i="50"/>
  <c r="AS40" i="50"/>
  <c r="AR40" i="50"/>
  <c r="AQ40" i="50"/>
  <c r="AP40" i="50"/>
  <c r="AO40" i="50"/>
  <c r="AN40" i="50"/>
  <c r="AM40" i="50"/>
  <c r="AL40" i="50"/>
  <c r="AK40" i="50"/>
  <c r="AJ40" i="50"/>
  <c r="AI40" i="50"/>
  <c r="AH40" i="50"/>
  <c r="AG40" i="50"/>
  <c r="AF40" i="50"/>
  <c r="AE40" i="50"/>
  <c r="AD40" i="50"/>
  <c r="AC40" i="50"/>
  <c r="AB40" i="50"/>
  <c r="AA40" i="50"/>
  <c r="Z40" i="50"/>
  <c r="Y40" i="50"/>
  <c r="X40" i="50"/>
  <c r="W40" i="50"/>
  <c r="V40" i="50"/>
  <c r="U40" i="50"/>
  <c r="T40" i="50"/>
  <c r="S40" i="50"/>
  <c r="R40" i="50"/>
  <c r="Q40" i="50"/>
  <c r="P40" i="50"/>
  <c r="O40" i="50"/>
  <c r="N40" i="50"/>
  <c r="M40" i="50"/>
  <c r="L40" i="50"/>
  <c r="K40" i="50"/>
  <c r="J40" i="50"/>
  <c r="I40" i="50"/>
  <c r="H40" i="50"/>
  <c r="G40" i="50"/>
  <c r="F40" i="50"/>
  <c r="AZ39" i="50"/>
  <c r="AY39" i="50"/>
  <c r="AX39" i="50"/>
  <c r="AW39" i="50"/>
  <c r="AV39" i="50"/>
  <c r="AU39" i="50"/>
  <c r="AT39" i="50"/>
  <c r="AS39" i="50"/>
  <c r="AR39" i="50"/>
  <c r="AQ39" i="50"/>
  <c r="AP39" i="50"/>
  <c r="AO39" i="50"/>
  <c r="AN39" i="50"/>
  <c r="AM39" i="50"/>
  <c r="AL39" i="50"/>
  <c r="AK39" i="50"/>
  <c r="AJ39" i="50"/>
  <c r="AI39" i="50"/>
  <c r="AH39" i="50"/>
  <c r="AG39" i="50"/>
  <c r="AF39" i="50"/>
  <c r="AE39" i="50"/>
  <c r="AD39" i="50"/>
  <c r="AC39" i="50"/>
  <c r="AB39" i="50"/>
  <c r="AA39" i="50"/>
  <c r="Z39" i="50"/>
  <c r="Y39" i="50"/>
  <c r="X39" i="50"/>
  <c r="W39" i="50"/>
  <c r="V39" i="50"/>
  <c r="U39" i="50"/>
  <c r="T39" i="50"/>
  <c r="S39" i="50"/>
  <c r="R39" i="50"/>
  <c r="Q39" i="50"/>
  <c r="P39" i="50"/>
  <c r="O39" i="50"/>
  <c r="N39" i="50"/>
  <c r="M39" i="50"/>
  <c r="L39" i="50"/>
  <c r="K39" i="50"/>
  <c r="J39" i="50"/>
  <c r="I39" i="50"/>
  <c r="H39" i="50"/>
  <c r="G39" i="50"/>
  <c r="F39" i="50"/>
  <c r="AZ38" i="50"/>
  <c r="AY38" i="50"/>
  <c r="AX38" i="50"/>
  <c r="AW38" i="50"/>
  <c r="AV38" i="50"/>
  <c r="AU38" i="50"/>
  <c r="AT38" i="50"/>
  <c r="AS38" i="50"/>
  <c r="AR38" i="50"/>
  <c r="AQ38" i="50"/>
  <c r="AP38" i="50"/>
  <c r="AO38" i="50"/>
  <c r="AN38" i="50"/>
  <c r="AM38" i="50"/>
  <c r="AL38" i="50"/>
  <c r="AK38" i="50"/>
  <c r="AJ38" i="50"/>
  <c r="AI38" i="50"/>
  <c r="AH38" i="50"/>
  <c r="AG38" i="50"/>
  <c r="AF38" i="50"/>
  <c r="AE38" i="50"/>
  <c r="AD38" i="50"/>
  <c r="AC38" i="50"/>
  <c r="AB38" i="50"/>
  <c r="AA38" i="50"/>
  <c r="Z38" i="50"/>
  <c r="Y38" i="50"/>
  <c r="X38" i="50"/>
  <c r="W38" i="50"/>
  <c r="V38" i="50"/>
  <c r="U38" i="50"/>
  <c r="T38" i="50"/>
  <c r="S38" i="50"/>
  <c r="R38" i="50"/>
  <c r="Q38" i="50"/>
  <c r="P38" i="50"/>
  <c r="O38" i="50"/>
  <c r="N38" i="50"/>
  <c r="M38" i="50"/>
  <c r="L38" i="50"/>
  <c r="K38" i="50"/>
  <c r="J38" i="50"/>
  <c r="I38" i="50"/>
  <c r="H38" i="50"/>
  <c r="G38" i="50"/>
  <c r="F38" i="50"/>
  <c r="AZ37" i="50"/>
  <c r="AY37" i="50"/>
  <c r="AX37" i="50"/>
  <c r="AW37" i="50"/>
  <c r="AV37" i="50"/>
  <c r="AU37" i="50"/>
  <c r="AT37" i="50"/>
  <c r="AS37" i="50"/>
  <c r="AR37" i="50"/>
  <c r="AQ37" i="50"/>
  <c r="AP37" i="50"/>
  <c r="AO37" i="50"/>
  <c r="AN37" i="50"/>
  <c r="AM37" i="50"/>
  <c r="AL37" i="50"/>
  <c r="AK37" i="50"/>
  <c r="AJ37" i="50"/>
  <c r="AI37" i="50"/>
  <c r="AH37" i="50"/>
  <c r="AG37" i="50"/>
  <c r="AF37" i="50"/>
  <c r="AE37" i="50"/>
  <c r="AD37" i="50"/>
  <c r="AC37" i="50"/>
  <c r="AB37" i="50"/>
  <c r="AA37" i="50"/>
  <c r="Z37" i="50"/>
  <c r="Y37" i="50"/>
  <c r="X37" i="50"/>
  <c r="W37" i="50"/>
  <c r="V37" i="50"/>
  <c r="U37" i="50"/>
  <c r="T37" i="50"/>
  <c r="S37" i="50"/>
  <c r="R37" i="50"/>
  <c r="Q37" i="50"/>
  <c r="P37" i="50"/>
  <c r="O37" i="50"/>
  <c r="N37" i="50"/>
  <c r="M37" i="50"/>
  <c r="L37" i="50"/>
  <c r="K37" i="50"/>
  <c r="J37" i="50"/>
  <c r="I37" i="50"/>
  <c r="H37" i="50"/>
  <c r="G37" i="50"/>
  <c r="F37" i="50"/>
  <c r="AZ36" i="50"/>
  <c r="AY36" i="50"/>
  <c r="AX36" i="50"/>
  <c r="AW36" i="50"/>
  <c r="AV36" i="50"/>
  <c r="AU36" i="50"/>
  <c r="AT36" i="50"/>
  <c r="AS36" i="50"/>
  <c r="AR36" i="50"/>
  <c r="AQ36" i="50"/>
  <c r="AP36" i="50"/>
  <c r="AO36" i="50"/>
  <c r="AN36" i="50"/>
  <c r="AM36" i="50"/>
  <c r="AL36" i="50"/>
  <c r="AK36" i="50"/>
  <c r="AJ36" i="50"/>
  <c r="AI36" i="50"/>
  <c r="AH36" i="50"/>
  <c r="AG36" i="50"/>
  <c r="AF36" i="50"/>
  <c r="AE36" i="50"/>
  <c r="AD36" i="50"/>
  <c r="AC36" i="50"/>
  <c r="AB36" i="50"/>
  <c r="AA36" i="50"/>
  <c r="Z36" i="50"/>
  <c r="Y36" i="50"/>
  <c r="X36" i="50"/>
  <c r="W36" i="50"/>
  <c r="V36" i="50"/>
  <c r="U36" i="50"/>
  <c r="T36" i="50"/>
  <c r="S36" i="50"/>
  <c r="R36" i="50"/>
  <c r="Q36" i="50"/>
  <c r="P36" i="50"/>
  <c r="O36" i="50"/>
  <c r="N36" i="50"/>
  <c r="M36" i="50"/>
  <c r="L36" i="50"/>
  <c r="K36" i="50"/>
  <c r="J36" i="50"/>
  <c r="I36" i="50"/>
  <c r="H36" i="50"/>
  <c r="G36" i="50"/>
  <c r="F36" i="50"/>
  <c r="AZ35" i="50"/>
  <c r="AY35" i="50"/>
  <c r="AX35" i="50"/>
  <c r="AW35" i="50"/>
  <c r="AV35" i="50"/>
  <c r="AU35" i="50"/>
  <c r="AT35" i="50"/>
  <c r="AS35" i="50"/>
  <c r="AR35" i="50"/>
  <c r="AQ35" i="50"/>
  <c r="AP35" i="50"/>
  <c r="AO35" i="50"/>
  <c r="AN35" i="50"/>
  <c r="AM35" i="50"/>
  <c r="AL35" i="50"/>
  <c r="AK35" i="50"/>
  <c r="AJ35" i="50"/>
  <c r="AI35" i="50"/>
  <c r="AH35" i="50"/>
  <c r="AG35" i="50"/>
  <c r="AF35" i="50"/>
  <c r="AE35" i="50"/>
  <c r="AD35" i="50"/>
  <c r="AC35" i="50"/>
  <c r="AB35" i="50"/>
  <c r="AA35" i="50"/>
  <c r="Z35" i="50"/>
  <c r="Y35" i="50"/>
  <c r="X35" i="50"/>
  <c r="W35" i="50"/>
  <c r="V35" i="50"/>
  <c r="U35" i="50"/>
  <c r="T35" i="50"/>
  <c r="S35" i="50"/>
  <c r="R35" i="50"/>
  <c r="Q35" i="50"/>
  <c r="P35" i="50"/>
  <c r="O35" i="50"/>
  <c r="N35" i="50"/>
  <c r="M35" i="50"/>
  <c r="L35" i="50"/>
  <c r="K35" i="50"/>
  <c r="J35" i="50"/>
  <c r="I35" i="50"/>
  <c r="H35" i="50"/>
  <c r="G35" i="50"/>
  <c r="F35" i="50"/>
  <c r="AZ34" i="50"/>
  <c r="AY34" i="50"/>
  <c r="AX34" i="50"/>
  <c r="AW34" i="50"/>
  <c r="AV34" i="50"/>
  <c r="AU34" i="50"/>
  <c r="AT34" i="50"/>
  <c r="AS34" i="50"/>
  <c r="AR34" i="50"/>
  <c r="AQ34" i="50"/>
  <c r="AP34" i="50"/>
  <c r="AO34" i="50"/>
  <c r="AN34" i="50"/>
  <c r="AM34" i="50"/>
  <c r="AL34" i="50"/>
  <c r="AK34" i="50"/>
  <c r="AJ34" i="50"/>
  <c r="AI34" i="50"/>
  <c r="AH34" i="50"/>
  <c r="AG34" i="50"/>
  <c r="AF34" i="50"/>
  <c r="AE34" i="50"/>
  <c r="AD34" i="50"/>
  <c r="AC34" i="50"/>
  <c r="AB34" i="50"/>
  <c r="AA34" i="50"/>
  <c r="Z34" i="50"/>
  <c r="Y34" i="50"/>
  <c r="X34" i="50"/>
  <c r="W34" i="50"/>
  <c r="V34" i="50"/>
  <c r="U34" i="50"/>
  <c r="T34" i="50"/>
  <c r="S34" i="50"/>
  <c r="R34" i="50"/>
  <c r="Q34" i="50"/>
  <c r="P34" i="50"/>
  <c r="O34" i="50"/>
  <c r="N34" i="50"/>
  <c r="M34" i="50"/>
  <c r="L34" i="50"/>
  <c r="K34" i="50"/>
  <c r="J34" i="50"/>
  <c r="I34" i="50"/>
  <c r="H34" i="50"/>
  <c r="G34" i="50"/>
  <c r="F34" i="50"/>
  <c r="AZ33" i="50"/>
  <c r="AY33" i="50"/>
  <c r="AX33" i="50"/>
  <c r="AW33" i="50"/>
  <c r="AV33" i="50"/>
  <c r="AU33" i="50"/>
  <c r="AT33" i="50"/>
  <c r="AS33" i="50"/>
  <c r="AR33" i="50"/>
  <c r="AQ33" i="50"/>
  <c r="AP33" i="50"/>
  <c r="AO33" i="50"/>
  <c r="AN33" i="50"/>
  <c r="AM33" i="50"/>
  <c r="AL33" i="50"/>
  <c r="AK33" i="50"/>
  <c r="AJ33" i="50"/>
  <c r="AI33" i="50"/>
  <c r="AH33" i="50"/>
  <c r="AG33" i="50"/>
  <c r="AF33" i="50"/>
  <c r="AE33" i="50"/>
  <c r="AD33" i="50"/>
  <c r="AC33" i="50"/>
  <c r="AB33" i="50"/>
  <c r="AA33" i="50"/>
  <c r="Z33" i="50"/>
  <c r="Y33" i="50"/>
  <c r="X33" i="50"/>
  <c r="W33" i="50"/>
  <c r="V33" i="50"/>
  <c r="U33" i="50"/>
  <c r="T33" i="50"/>
  <c r="S33" i="50"/>
  <c r="R33" i="50"/>
  <c r="Q33" i="50"/>
  <c r="P33" i="50"/>
  <c r="O33" i="50"/>
  <c r="N33" i="50"/>
  <c r="M33" i="50"/>
  <c r="L33" i="50"/>
  <c r="K33" i="50"/>
  <c r="J33" i="50"/>
  <c r="I33" i="50"/>
  <c r="H33" i="50"/>
  <c r="G33" i="50"/>
  <c r="F33" i="50"/>
  <c r="AZ32" i="50"/>
  <c r="AY32" i="50"/>
  <c r="AX32" i="50"/>
  <c r="AW32" i="50"/>
  <c r="AV32" i="50"/>
  <c r="AU32" i="50"/>
  <c r="AT32" i="50"/>
  <c r="AS32" i="50"/>
  <c r="AR32" i="50"/>
  <c r="AQ32" i="50"/>
  <c r="AP32" i="50"/>
  <c r="AO32" i="50"/>
  <c r="AN32" i="50"/>
  <c r="AM32" i="50"/>
  <c r="AL32" i="50"/>
  <c r="AK32" i="50"/>
  <c r="AJ32" i="50"/>
  <c r="AI32" i="50"/>
  <c r="AH32" i="50"/>
  <c r="AG32" i="50"/>
  <c r="AF32" i="50"/>
  <c r="AE32" i="50"/>
  <c r="AD32" i="50"/>
  <c r="AC32" i="50"/>
  <c r="AB32" i="50"/>
  <c r="AA32" i="50"/>
  <c r="Z32" i="50"/>
  <c r="Y32" i="50"/>
  <c r="X32" i="50"/>
  <c r="W32" i="50"/>
  <c r="V32" i="50"/>
  <c r="U32" i="50"/>
  <c r="T32" i="50"/>
  <c r="S32" i="50"/>
  <c r="R32" i="50"/>
  <c r="Q32" i="50"/>
  <c r="P32" i="50"/>
  <c r="O32" i="50"/>
  <c r="N32" i="50"/>
  <c r="M32" i="50"/>
  <c r="L32" i="50"/>
  <c r="K32" i="50"/>
  <c r="J32" i="50"/>
  <c r="I32" i="50"/>
  <c r="H32" i="50"/>
  <c r="G32" i="50"/>
  <c r="F32" i="50"/>
  <c r="AZ31" i="50"/>
  <c r="AY31" i="50"/>
  <c r="AX31" i="50"/>
  <c r="AW31" i="50"/>
  <c r="AV31" i="50"/>
  <c r="AU31" i="50"/>
  <c r="AT31" i="50"/>
  <c r="AS31" i="50"/>
  <c r="AR31" i="50"/>
  <c r="AQ31" i="50"/>
  <c r="AP31" i="50"/>
  <c r="AO31" i="50"/>
  <c r="AN31" i="50"/>
  <c r="AM31" i="50"/>
  <c r="AL31" i="50"/>
  <c r="AK31" i="50"/>
  <c r="AJ31" i="50"/>
  <c r="AI31" i="50"/>
  <c r="AH31" i="50"/>
  <c r="AG31" i="50"/>
  <c r="AF31" i="50"/>
  <c r="AE31" i="50"/>
  <c r="AD31" i="50"/>
  <c r="AC31" i="50"/>
  <c r="AB31" i="50"/>
  <c r="AA31" i="50"/>
  <c r="Z31" i="50"/>
  <c r="Y31" i="50"/>
  <c r="X31" i="50"/>
  <c r="W31" i="50"/>
  <c r="V31" i="50"/>
  <c r="U31" i="50"/>
  <c r="T31" i="50"/>
  <c r="S31" i="50"/>
  <c r="R31" i="50"/>
  <c r="Q31" i="50"/>
  <c r="P31" i="50"/>
  <c r="O31" i="50"/>
  <c r="N31" i="50"/>
  <c r="M31" i="50"/>
  <c r="L31" i="50"/>
  <c r="K31" i="50"/>
  <c r="J31" i="50"/>
  <c r="I31" i="50"/>
  <c r="H31" i="50"/>
  <c r="G31" i="50"/>
  <c r="F31" i="50"/>
  <c r="AZ30" i="50"/>
  <c r="AY30" i="50"/>
  <c r="AX30" i="50"/>
  <c r="AW30" i="50"/>
  <c r="AV30" i="50"/>
  <c r="AU30" i="50"/>
  <c r="AT30" i="50"/>
  <c r="AS30" i="50"/>
  <c r="AR30" i="50"/>
  <c r="AQ30" i="50"/>
  <c r="AP30" i="50"/>
  <c r="AO30" i="50"/>
  <c r="AN30" i="50"/>
  <c r="AM30" i="50"/>
  <c r="AL30" i="50"/>
  <c r="AK30" i="50"/>
  <c r="AJ30" i="50"/>
  <c r="AI30" i="50"/>
  <c r="AH30" i="50"/>
  <c r="AG30" i="50"/>
  <c r="AF30" i="50"/>
  <c r="AE30" i="50"/>
  <c r="AD30" i="50"/>
  <c r="AC30" i="50"/>
  <c r="AB30" i="50"/>
  <c r="AA30" i="50"/>
  <c r="Z30" i="50"/>
  <c r="Y30" i="50"/>
  <c r="X30" i="50"/>
  <c r="W30" i="50"/>
  <c r="V30" i="50"/>
  <c r="U30" i="50"/>
  <c r="T30" i="50"/>
  <c r="S30" i="50"/>
  <c r="R30" i="50"/>
  <c r="Q30" i="50"/>
  <c r="P30" i="50"/>
  <c r="O30" i="50"/>
  <c r="N30" i="50"/>
  <c r="M30" i="50"/>
  <c r="L30" i="50"/>
  <c r="K30" i="50"/>
  <c r="J30" i="50"/>
  <c r="I30" i="50"/>
  <c r="H30" i="50"/>
  <c r="G30" i="50"/>
  <c r="F30" i="50"/>
  <c r="AZ29" i="50"/>
  <c r="AY29" i="50"/>
  <c r="AX29" i="50"/>
  <c r="AW29" i="50"/>
  <c r="AV29" i="50"/>
  <c r="AU29" i="50"/>
  <c r="AT29" i="50"/>
  <c r="AS29" i="50"/>
  <c r="AR29" i="50"/>
  <c r="AQ29" i="50"/>
  <c r="AP29" i="50"/>
  <c r="AO29" i="50"/>
  <c r="AN29" i="50"/>
  <c r="AM29" i="50"/>
  <c r="AL29" i="50"/>
  <c r="AK29" i="50"/>
  <c r="AJ29" i="50"/>
  <c r="AI29" i="50"/>
  <c r="AH29" i="50"/>
  <c r="AG29" i="50"/>
  <c r="AF29" i="50"/>
  <c r="AE29" i="50"/>
  <c r="AD29" i="50"/>
  <c r="AC29" i="50"/>
  <c r="AB29" i="50"/>
  <c r="AA29" i="50"/>
  <c r="Z29" i="50"/>
  <c r="Y29" i="50"/>
  <c r="X29" i="50"/>
  <c r="W29" i="50"/>
  <c r="V29" i="50"/>
  <c r="U29" i="50"/>
  <c r="T29" i="50"/>
  <c r="S29" i="50"/>
  <c r="R29" i="50"/>
  <c r="Q29" i="50"/>
  <c r="P29" i="50"/>
  <c r="O29" i="50"/>
  <c r="N29" i="50"/>
  <c r="M29" i="50"/>
  <c r="L29" i="50"/>
  <c r="K29" i="50"/>
  <c r="J29" i="50"/>
  <c r="I29" i="50"/>
  <c r="H29" i="50"/>
  <c r="G29" i="50"/>
  <c r="F29" i="50"/>
  <c r="AZ28" i="50"/>
  <c r="AY28" i="50"/>
  <c r="AX28" i="50"/>
  <c r="AW28" i="50"/>
  <c r="AV28" i="50"/>
  <c r="AU28" i="50"/>
  <c r="AT28" i="50"/>
  <c r="AS28" i="50"/>
  <c r="AR28" i="50"/>
  <c r="AQ28" i="50"/>
  <c r="AP28" i="50"/>
  <c r="AO28" i="50"/>
  <c r="AN28" i="50"/>
  <c r="AM28" i="50"/>
  <c r="AL28" i="50"/>
  <c r="AK28" i="50"/>
  <c r="AJ28" i="50"/>
  <c r="AI28" i="50"/>
  <c r="AH28" i="50"/>
  <c r="AG28" i="50"/>
  <c r="AF28" i="50"/>
  <c r="AE28" i="50"/>
  <c r="AD28" i="50"/>
  <c r="AC28" i="50"/>
  <c r="AB28" i="50"/>
  <c r="AA28" i="50"/>
  <c r="Z28" i="50"/>
  <c r="Y28" i="50"/>
  <c r="X28" i="50"/>
  <c r="W28" i="50"/>
  <c r="V28" i="50"/>
  <c r="U28" i="50"/>
  <c r="T28" i="50"/>
  <c r="S28" i="50"/>
  <c r="R28" i="50"/>
  <c r="Q28" i="50"/>
  <c r="P28" i="50"/>
  <c r="O28" i="50"/>
  <c r="N28" i="50"/>
  <c r="M28" i="50"/>
  <c r="L28" i="50"/>
  <c r="K28" i="50"/>
  <c r="J28" i="50"/>
  <c r="I28" i="50"/>
  <c r="H28" i="50"/>
  <c r="G28" i="50"/>
  <c r="F28" i="50"/>
  <c r="AZ27" i="50"/>
  <c r="AY27" i="50"/>
  <c r="AX27" i="50"/>
  <c r="AW27" i="50"/>
  <c r="AV27" i="50"/>
  <c r="AU27" i="50"/>
  <c r="AT27" i="50"/>
  <c r="AS27" i="50"/>
  <c r="AR27" i="50"/>
  <c r="AQ27" i="50"/>
  <c r="AP27" i="50"/>
  <c r="AO27" i="50"/>
  <c r="AN27" i="50"/>
  <c r="AM27" i="50"/>
  <c r="AL27" i="50"/>
  <c r="AK27" i="50"/>
  <c r="AJ27" i="50"/>
  <c r="AI27" i="50"/>
  <c r="AH27" i="50"/>
  <c r="AG27" i="50"/>
  <c r="AF27" i="50"/>
  <c r="AE27" i="50"/>
  <c r="AD27" i="50"/>
  <c r="AC27" i="50"/>
  <c r="AB27" i="50"/>
  <c r="AA27" i="50"/>
  <c r="Z27" i="50"/>
  <c r="Y27" i="50"/>
  <c r="X27" i="50"/>
  <c r="W27" i="50"/>
  <c r="V27" i="50"/>
  <c r="U27" i="50"/>
  <c r="T27" i="50"/>
  <c r="S27" i="50"/>
  <c r="R27" i="50"/>
  <c r="Q27" i="50"/>
  <c r="P27" i="50"/>
  <c r="O27" i="50"/>
  <c r="N27" i="50"/>
  <c r="M27" i="50"/>
  <c r="L27" i="50"/>
  <c r="K27" i="50"/>
  <c r="J27" i="50"/>
  <c r="I27" i="50"/>
  <c r="H27" i="50"/>
  <c r="G27" i="50"/>
  <c r="F27" i="50"/>
  <c r="AZ26" i="50"/>
  <c r="AY26" i="50"/>
  <c r="AX26" i="50"/>
  <c r="AW26" i="50"/>
  <c r="AV26" i="50"/>
  <c r="AU26" i="50"/>
  <c r="AT26" i="50"/>
  <c r="AS26" i="50"/>
  <c r="AR26" i="50"/>
  <c r="AQ26" i="50"/>
  <c r="AP26" i="50"/>
  <c r="AO26" i="50"/>
  <c r="AN26" i="50"/>
  <c r="AM26" i="50"/>
  <c r="AL26" i="50"/>
  <c r="AK26" i="50"/>
  <c r="AJ26" i="50"/>
  <c r="AI26" i="50"/>
  <c r="AH26" i="50"/>
  <c r="AG26" i="50"/>
  <c r="AF26" i="50"/>
  <c r="AE26" i="50"/>
  <c r="AD26" i="50"/>
  <c r="AC26" i="50"/>
  <c r="AB26" i="50"/>
  <c r="AA26" i="50"/>
  <c r="Z26" i="50"/>
  <c r="Y26" i="50"/>
  <c r="X26" i="50"/>
  <c r="W26" i="50"/>
  <c r="V26" i="50"/>
  <c r="U26" i="50"/>
  <c r="T26" i="50"/>
  <c r="S26" i="50"/>
  <c r="R26" i="50"/>
  <c r="Q26" i="50"/>
  <c r="P26" i="50"/>
  <c r="O26" i="50"/>
  <c r="N26" i="50"/>
  <c r="M26" i="50"/>
  <c r="L26" i="50"/>
  <c r="K26" i="50"/>
  <c r="J26" i="50"/>
  <c r="I26" i="50"/>
  <c r="H26" i="50"/>
  <c r="G26" i="50"/>
  <c r="F26" i="50"/>
  <c r="AZ25" i="50"/>
  <c r="AY25" i="50"/>
  <c r="AX25" i="50"/>
  <c r="AW25" i="50"/>
  <c r="AV25" i="50"/>
  <c r="AU25" i="50"/>
  <c r="AT25" i="50"/>
  <c r="AS25" i="50"/>
  <c r="AR25" i="50"/>
  <c r="AQ25" i="50"/>
  <c r="AP25" i="50"/>
  <c r="AO25" i="50"/>
  <c r="AN25" i="50"/>
  <c r="AM25" i="50"/>
  <c r="AL25" i="50"/>
  <c r="AK25" i="50"/>
  <c r="AJ25" i="50"/>
  <c r="AI25" i="50"/>
  <c r="AH25" i="50"/>
  <c r="AG25" i="50"/>
  <c r="AF25" i="50"/>
  <c r="AE25" i="50"/>
  <c r="AD25" i="50"/>
  <c r="AC25" i="50"/>
  <c r="AB25" i="50"/>
  <c r="AA25" i="50"/>
  <c r="Z25" i="50"/>
  <c r="Y25" i="50"/>
  <c r="X25" i="50"/>
  <c r="W25" i="50"/>
  <c r="V25" i="50"/>
  <c r="U25" i="50"/>
  <c r="T25" i="50"/>
  <c r="S25" i="50"/>
  <c r="R25" i="50"/>
  <c r="Q25" i="50"/>
  <c r="P25" i="50"/>
  <c r="O25" i="50"/>
  <c r="N25" i="50"/>
  <c r="M25" i="50"/>
  <c r="L25" i="50"/>
  <c r="K25" i="50"/>
  <c r="J25" i="50"/>
  <c r="I25" i="50"/>
  <c r="H25" i="50"/>
  <c r="G25" i="50"/>
  <c r="F25" i="50"/>
  <c r="AZ24" i="50"/>
  <c r="AY24" i="50"/>
  <c r="AX24" i="50"/>
  <c r="AW24" i="50"/>
  <c r="AV24" i="50"/>
  <c r="AU24" i="50"/>
  <c r="AT24" i="50"/>
  <c r="AS24" i="50"/>
  <c r="AR24" i="50"/>
  <c r="AQ24" i="50"/>
  <c r="AP24" i="50"/>
  <c r="AO24" i="50"/>
  <c r="AN24" i="50"/>
  <c r="AM24" i="50"/>
  <c r="AL24" i="50"/>
  <c r="AK24" i="50"/>
  <c r="AJ24" i="50"/>
  <c r="AI24" i="50"/>
  <c r="AH24" i="50"/>
  <c r="AG24" i="50"/>
  <c r="AF24" i="50"/>
  <c r="AE24" i="50"/>
  <c r="AD24" i="50"/>
  <c r="AC24" i="50"/>
  <c r="AB24" i="50"/>
  <c r="AA24" i="50"/>
  <c r="Z24" i="50"/>
  <c r="Y24" i="50"/>
  <c r="X24" i="50"/>
  <c r="W24" i="50"/>
  <c r="V24" i="50"/>
  <c r="U24" i="50"/>
  <c r="T24" i="50"/>
  <c r="S24" i="50"/>
  <c r="R24" i="50"/>
  <c r="Q24" i="50"/>
  <c r="P24" i="50"/>
  <c r="O24" i="50"/>
  <c r="N24" i="50"/>
  <c r="M24" i="50"/>
  <c r="L24" i="50"/>
  <c r="K24" i="50"/>
  <c r="J24" i="50"/>
  <c r="I24" i="50"/>
  <c r="H24" i="50"/>
  <c r="G24" i="50"/>
  <c r="F24" i="50"/>
  <c r="AZ23" i="50"/>
  <c r="AY23" i="50"/>
  <c r="AX23" i="50"/>
  <c r="AW23" i="50"/>
  <c r="AV23" i="50"/>
  <c r="AU23" i="50"/>
  <c r="AT23" i="50"/>
  <c r="AS23" i="50"/>
  <c r="AR23" i="50"/>
  <c r="AQ23" i="50"/>
  <c r="AP23" i="50"/>
  <c r="AO23" i="50"/>
  <c r="AN23" i="50"/>
  <c r="AM23" i="50"/>
  <c r="AL23" i="50"/>
  <c r="AK23" i="50"/>
  <c r="AJ23" i="50"/>
  <c r="AI23" i="50"/>
  <c r="AH23" i="50"/>
  <c r="AG23" i="50"/>
  <c r="AF23" i="50"/>
  <c r="AE23" i="50"/>
  <c r="AD23" i="50"/>
  <c r="AC23" i="50"/>
  <c r="AB23" i="50"/>
  <c r="AA23" i="50"/>
  <c r="Z23" i="50"/>
  <c r="Y23" i="50"/>
  <c r="X23" i="50"/>
  <c r="W23" i="50"/>
  <c r="V23" i="50"/>
  <c r="U23" i="50"/>
  <c r="T23" i="50"/>
  <c r="S23" i="50"/>
  <c r="R23" i="50"/>
  <c r="Q23" i="50"/>
  <c r="P23" i="50"/>
  <c r="O23" i="50"/>
  <c r="N23" i="50"/>
  <c r="M23" i="50"/>
  <c r="L23" i="50"/>
  <c r="K23" i="50"/>
  <c r="J23" i="50"/>
  <c r="I23" i="50"/>
  <c r="H23" i="50"/>
  <c r="G23" i="50"/>
  <c r="F23" i="50"/>
  <c r="AZ22" i="50"/>
  <c r="AY22" i="50"/>
  <c r="AX22" i="50"/>
  <c r="AW22" i="50"/>
  <c r="AV22" i="50"/>
  <c r="AU22" i="50"/>
  <c r="AT22" i="50"/>
  <c r="AS22" i="50"/>
  <c r="AR22" i="50"/>
  <c r="AQ22" i="50"/>
  <c r="AP22" i="50"/>
  <c r="AO22" i="50"/>
  <c r="AN22" i="50"/>
  <c r="AM22" i="50"/>
  <c r="AL22" i="50"/>
  <c r="AK22" i="50"/>
  <c r="AJ22" i="50"/>
  <c r="AI22" i="50"/>
  <c r="AH22" i="50"/>
  <c r="AG22" i="50"/>
  <c r="AF22" i="50"/>
  <c r="AE22" i="50"/>
  <c r="AD22" i="50"/>
  <c r="AC22" i="50"/>
  <c r="AB22" i="50"/>
  <c r="AA22" i="50"/>
  <c r="Z22" i="50"/>
  <c r="Y22" i="50"/>
  <c r="X22" i="50"/>
  <c r="W22" i="50"/>
  <c r="V22" i="50"/>
  <c r="U22" i="50"/>
  <c r="T22" i="50"/>
  <c r="S22" i="50"/>
  <c r="R22" i="50"/>
  <c r="Q22" i="50"/>
  <c r="P22" i="50"/>
  <c r="O22" i="50"/>
  <c r="N22" i="50"/>
  <c r="M22" i="50"/>
  <c r="L22" i="50"/>
  <c r="K22" i="50"/>
  <c r="J22" i="50"/>
  <c r="I22" i="50"/>
  <c r="H22" i="50"/>
  <c r="G22" i="50"/>
  <c r="F22" i="50"/>
  <c r="AZ21" i="50"/>
  <c r="AY21" i="50"/>
  <c r="AX21" i="50"/>
  <c r="AW21" i="50"/>
  <c r="AV21" i="50"/>
  <c r="AU21" i="50"/>
  <c r="AT21" i="50"/>
  <c r="AS21" i="50"/>
  <c r="AR21" i="50"/>
  <c r="AQ21" i="50"/>
  <c r="AP21" i="50"/>
  <c r="AO21" i="50"/>
  <c r="AN21" i="50"/>
  <c r="AM21" i="50"/>
  <c r="AL21" i="50"/>
  <c r="AK21" i="50"/>
  <c r="AJ21" i="50"/>
  <c r="AI21" i="50"/>
  <c r="AH21" i="50"/>
  <c r="AG21" i="50"/>
  <c r="AF21" i="50"/>
  <c r="AE21" i="50"/>
  <c r="AD21" i="50"/>
  <c r="AC21" i="50"/>
  <c r="AB21" i="50"/>
  <c r="AA21" i="50"/>
  <c r="Z21" i="50"/>
  <c r="Y21" i="50"/>
  <c r="X21" i="50"/>
  <c r="W21" i="50"/>
  <c r="V21" i="50"/>
  <c r="U21" i="50"/>
  <c r="T21" i="50"/>
  <c r="S21" i="50"/>
  <c r="R21" i="50"/>
  <c r="Q21" i="50"/>
  <c r="P21" i="50"/>
  <c r="O21" i="50"/>
  <c r="N21" i="50"/>
  <c r="M21" i="50"/>
  <c r="L21" i="50"/>
  <c r="K21" i="50"/>
  <c r="J21" i="50"/>
  <c r="I21" i="50"/>
  <c r="H21" i="50"/>
  <c r="G21" i="50"/>
  <c r="F21" i="50"/>
  <c r="AZ20" i="50"/>
  <c r="AY20" i="50"/>
  <c r="AX20" i="50"/>
  <c r="AW20" i="50"/>
  <c r="AV20" i="50"/>
  <c r="AU20" i="50"/>
  <c r="AT20" i="50"/>
  <c r="AS20" i="50"/>
  <c r="AR20" i="50"/>
  <c r="AQ20" i="50"/>
  <c r="AP20" i="50"/>
  <c r="AO20" i="50"/>
  <c r="AN20" i="50"/>
  <c r="AM20" i="50"/>
  <c r="AL20" i="50"/>
  <c r="AK20" i="50"/>
  <c r="AJ20" i="50"/>
  <c r="AI20" i="50"/>
  <c r="AH20" i="50"/>
  <c r="AG20" i="50"/>
  <c r="AF20" i="50"/>
  <c r="AE20" i="50"/>
  <c r="AD20" i="50"/>
  <c r="AC20" i="50"/>
  <c r="AB20" i="50"/>
  <c r="AA20" i="50"/>
  <c r="Z20" i="50"/>
  <c r="Y20" i="50"/>
  <c r="X20" i="50"/>
  <c r="W20" i="50"/>
  <c r="V20" i="50"/>
  <c r="U20" i="50"/>
  <c r="T20" i="50"/>
  <c r="S20" i="50"/>
  <c r="R20" i="50"/>
  <c r="Q20" i="50"/>
  <c r="P20" i="50"/>
  <c r="O20" i="50"/>
  <c r="N20" i="50"/>
  <c r="M20" i="50"/>
  <c r="L20" i="50"/>
  <c r="K20" i="50"/>
  <c r="J20" i="50"/>
  <c r="I20" i="50"/>
  <c r="H20" i="50"/>
  <c r="G20" i="50"/>
  <c r="F20" i="50"/>
  <c r="AZ19" i="50"/>
  <c r="AY19" i="50"/>
  <c r="AX19" i="50"/>
  <c r="AW19" i="50"/>
  <c r="AV19" i="50"/>
  <c r="AU19" i="50"/>
  <c r="AT19" i="50"/>
  <c r="AS19" i="50"/>
  <c r="AR19" i="50"/>
  <c r="AQ19" i="50"/>
  <c r="AP19" i="50"/>
  <c r="AO19" i="50"/>
  <c r="AN19" i="50"/>
  <c r="AM19" i="50"/>
  <c r="AL19" i="50"/>
  <c r="AK19" i="50"/>
  <c r="AJ19" i="50"/>
  <c r="AI19" i="50"/>
  <c r="AH19" i="50"/>
  <c r="AG19" i="50"/>
  <c r="AF19" i="50"/>
  <c r="AE19" i="50"/>
  <c r="AD19" i="50"/>
  <c r="AC19" i="50"/>
  <c r="AB19" i="50"/>
  <c r="AA19" i="50"/>
  <c r="Z19" i="50"/>
  <c r="Y19" i="50"/>
  <c r="X19" i="50"/>
  <c r="W19" i="50"/>
  <c r="V19" i="50"/>
  <c r="U19" i="50"/>
  <c r="T19" i="50"/>
  <c r="S19" i="50"/>
  <c r="R19" i="50"/>
  <c r="Q19" i="50"/>
  <c r="P19" i="50"/>
  <c r="O19" i="50"/>
  <c r="N19" i="50"/>
  <c r="M19" i="50"/>
  <c r="L19" i="50"/>
  <c r="K19" i="50"/>
  <c r="J19" i="50"/>
  <c r="I19" i="50"/>
  <c r="H19" i="50"/>
  <c r="G19" i="50"/>
  <c r="F19" i="50"/>
  <c r="AZ18" i="50"/>
  <c r="AY18" i="50"/>
  <c r="AX18" i="50"/>
  <c r="AW18" i="50"/>
  <c r="AV18" i="50"/>
  <c r="AU18" i="50"/>
  <c r="AT18" i="50"/>
  <c r="AS18" i="50"/>
  <c r="AR18" i="50"/>
  <c r="AQ18" i="50"/>
  <c r="AP18" i="50"/>
  <c r="AO18" i="50"/>
  <c r="AN18" i="50"/>
  <c r="AM18" i="50"/>
  <c r="AL18" i="50"/>
  <c r="AK18" i="50"/>
  <c r="AJ18" i="50"/>
  <c r="AI18" i="50"/>
  <c r="AH18" i="50"/>
  <c r="AG18" i="50"/>
  <c r="AF18" i="50"/>
  <c r="AE18" i="50"/>
  <c r="AD18" i="50"/>
  <c r="AC18" i="50"/>
  <c r="AB18" i="50"/>
  <c r="AA18" i="50"/>
  <c r="Z18" i="50"/>
  <c r="Y18" i="50"/>
  <c r="X18" i="50"/>
  <c r="W18" i="50"/>
  <c r="V18" i="50"/>
  <c r="U18" i="50"/>
  <c r="T18" i="50"/>
  <c r="S18" i="50"/>
  <c r="R18" i="50"/>
  <c r="Q18" i="50"/>
  <c r="P18" i="50"/>
  <c r="O18" i="50"/>
  <c r="N18" i="50"/>
  <c r="M18" i="50"/>
  <c r="L18" i="50"/>
  <c r="K18" i="50"/>
  <c r="J18" i="50"/>
  <c r="I18" i="50"/>
  <c r="H18" i="50"/>
  <c r="G18" i="50"/>
  <c r="F18" i="50"/>
  <c r="AZ17" i="50"/>
  <c r="AY17" i="50"/>
  <c r="AX17" i="50"/>
  <c r="AW17" i="50"/>
  <c r="AV17" i="50"/>
  <c r="AU17" i="50"/>
  <c r="AT17" i="50"/>
  <c r="AS17" i="50"/>
  <c r="AR17" i="50"/>
  <c r="AQ17" i="50"/>
  <c r="AP17" i="50"/>
  <c r="AO17" i="50"/>
  <c r="AN17" i="50"/>
  <c r="AM17" i="50"/>
  <c r="AL17" i="50"/>
  <c r="AK17" i="50"/>
  <c r="AJ17" i="50"/>
  <c r="AI17" i="50"/>
  <c r="AH17" i="50"/>
  <c r="AG17" i="50"/>
  <c r="AF17" i="50"/>
  <c r="AE17" i="50"/>
  <c r="AD17" i="50"/>
  <c r="AC17" i="50"/>
  <c r="AB17" i="50"/>
  <c r="AA17" i="50"/>
  <c r="Z17" i="50"/>
  <c r="Y17" i="50"/>
  <c r="X17" i="50"/>
  <c r="W17" i="50"/>
  <c r="V17" i="50"/>
  <c r="U17" i="50"/>
  <c r="T17" i="50"/>
  <c r="S17" i="50"/>
  <c r="R17" i="50"/>
  <c r="Q17" i="50"/>
  <c r="P17" i="50"/>
  <c r="O17" i="50"/>
  <c r="N17" i="50"/>
  <c r="M17" i="50"/>
  <c r="L17" i="50"/>
  <c r="K17" i="50"/>
  <c r="J17" i="50"/>
  <c r="I17" i="50"/>
  <c r="H17" i="50"/>
  <c r="G17" i="50"/>
  <c r="F17" i="50"/>
  <c r="AZ16" i="50"/>
  <c r="AY16" i="50"/>
  <c r="AX16" i="50"/>
  <c r="AW16" i="50"/>
  <c r="AV16" i="50"/>
  <c r="AU16" i="50"/>
  <c r="AT16" i="50"/>
  <c r="AS16" i="50"/>
  <c r="AR16" i="50"/>
  <c r="AQ16" i="50"/>
  <c r="AP16" i="50"/>
  <c r="AO16" i="50"/>
  <c r="AN16" i="50"/>
  <c r="AM16" i="50"/>
  <c r="AL16" i="50"/>
  <c r="AK16" i="50"/>
  <c r="AJ16" i="50"/>
  <c r="AI16" i="50"/>
  <c r="AH16" i="50"/>
  <c r="AG16" i="50"/>
  <c r="AF16" i="50"/>
  <c r="AE16" i="50"/>
  <c r="AD16" i="50"/>
  <c r="AC16" i="50"/>
  <c r="AB16" i="50"/>
  <c r="AA16" i="50"/>
  <c r="Z16" i="50"/>
  <c r="Y16" i="50"/>
  <c r="X16" i="50"/>
  <c r="W16" i="50"/>
  <c r="V16" i="50"/>
  <c r="U16" i="50"/>
  <c r="T16" i="50"/>
  <c r="S16" i="50"/>
  <c r="R16" i="50"/>
  <c r="Q16" i="50"/>
  <c r="P16" i="50"/>
  <c r="O16" i="50"/>
  <c r="N16" i="50"/>
  <c r="M16" i="50"/>
  <c r="L16" i="50"/>
  <c r="K16" i="50"/>
  <c r="J16" i="50"/>
  <c r="I16" i="50"/>
  <c r="H16" i="50"/>
  <c r="G16" i="50"/>
  <c r="F16" i="50"/>
  <c r="AZ15" i="50"/>
  <c r="AY15" i="50"/>
  <c r="AX15" i="50"/>
  <c r="AW15" i="50"/>
  <c r="AV15" i="50"/>
  <c r="AU15" i="50"/>
  <c r="AT15" i="50"/>
  <c r="AS15" i="50"/>
  <c r="AR15" i="50"/>
  <c r="AQ15" i="50"/>
  <c r="AP15" i="50"/>
  <c r="AO15" i="50"/>
  <c r="AN15" i="50"/>
  <c r="AM15" i="50"/>
  <c r="AL15" i="50"/>
  <c r="AK15" i="50"/>
  <c r="AJ15" i="50"/>
  <c r="AI15" i="50"/>
  <c r="AH15" i="50"/>
  <c r="AG15" i="50"/>
  <c r="AF15" i="50"/>
  <c r="AE15" i="50"/>
  <c r="AD15" i="50"/>
  <c r="AC15" i="50"/>
  <c r="AB15" i="50"/>
  <c r="AA15" i="50"/>
  <c r="Z15" i="50"/>
  <c r="Y15" i="50"/>
  <c r="X15" i="50"/>
  <c r="W15" i="50"/>
  <c r="V15" i="50"/>
  <c r="U15" i="50"/>
  <c r="T15" i="50"/>
  <c r="S15" i="50"/>
  <c r="R15" i="50"/>
  <c r="Q15" i="50"/>
  <c r="P15" i="50"/>
  <c r="O15" i="50"/>
  <c r="N15" i="50"/>
  <c r="M15" i="50"/>
  <c r="L15" i="50"/>
  <c r="K15" i="50"/>
  <c r="J15" i="50"/>
  <c r="I15" i="50"/>
  <c r="H15" i="50"/>
  <c r="G15" i="50"/>
  <c r="F15" i="50"/>
  <c r="AZ14" i="50"/>
  <c r="AY14" i="50"/>
  <c r="AX14" i="50"/>
  <c r="AW14" i="50"/>
  <c r="AV14" i="50"/>
  <c r="AU14" i="50"/>
  <c r="AT14" i="50"/>
  <c r="AS14" i="50"/>
  <c r="AR14" i="50"/>
  <c r="AQ14" i="50"/>
  <c r="AP14" i="50"/>
  <c r="AO14" i="50"/>
  <c r="AN14" i="50"/>
  <c r="AM14" i="50"/>
  <c r="AL14" i="50"/>
  <c r="AK14" i="50"/>
  <c r="AJ14" i="50"/>
  <c r="AI14" i="50"/>
  <c r="AH14" i="50"/>
  <c r="AG14" i="50"/>
  <c r="AF14" i="50"/>
  <c r="AE14" i="50"/>
  <c r="AD14" i="50"/>
  <c r="AC14" i="50"/>
  <c r="AB14" i="50"/>
  <c r="AA14" i="50"/>
  <c r="Z14" i="50"/>
  <c r="Y14" i="50"/>
  <c r="X14" i="50"/>
  <c r="W14" i="50"/>
  <c r="V14" i="50"/>
  <c r="U14" i="50"/>
  <c r="T14" i="50"/>
  <c r="S14" i="50"/>
  <c r="R14" i="50"/>
  <c r="Q14" i="50"/>
  <c r="P14" i="50"/>
  <c r="O14" i="50"/>
  <c r="N14" i="50"/>
  <c r="M14" i="50"/>
  <c r="L14" i="50"/>
  <c r="K14" i="50"/>
  <c r="J14" i="50"/>
  <c r="I14" i="50"/>
  <c r="H14" i="50"/>
  <c r="G14" i="50"/>
  <c r="F14" i="50"/>
  <c r="AZ13" i="50"/>
  <c r="AY13" i="50"/>
  <c r="AX13" i="50"/>
  <c r="AW13" i="50"/>
  <c r="AV13" i="50"/>
  <c r="AU13" i="50"/>
  <c r="AT13" i="50"/>
  <c r="AS13" i="50"/>
  <c r="AR13" i="50"/>
  <c r="AQ13" i="50"/>
  <c r="AP13" i="50"/>
  <c r="AO13" i="50"/>
  <c r="AN13" i="50"/>
  <c r="AM13" i="50"/>
  <c r="AL13" i="50"/>
  <c r="AK13" i="50"/>
  <c r="AJ13" i="50"/>
  <c r="AI13" i="50"/>
  <c r="AH13" i="50"/>
  <c r="AG13" i="50"/>
  <c r="AF13" i="50"/>
  <c r="AE13" i="50"/>
  <c r="AD13" i="50"/>
  <c r="AC13" i="50"/>
  <c r="AB13" i="50"/>
  <c r="AA13" i="50"/>
  <c r="Z13" i="50"/>
  <c r="Y13" i="50"/>
  <c r="X13" i="50"/>
  <c r="W13" i="50"/>
  <c r="V13" i="50"/>
  <c r="U13" i="50"/>
  <c r="T13" i="50"/>
  <c r="S13" i="50"/>
  <c r="R13" i="50"/>
  <c r="Q13" i="50"/>
  <c r="P13" i="50"/>
  <c r="O13" i="50"/>
  <c r="N13" i="50"/>
  <c r="M13" i="50"/>
  <c r="L13" i="50"/>
  <c r="K13" i="50"/>
  <c r="J13" i="50"/>
  <c r="I13" i="50"/>
  <c r="H13" i="50"/>
  <c r="G13" i="50"/>
  <c r="F13" i="50"/>
  <c r="AZ12" i="50"/>
  <c r="AY12" i="50"/>
  <c r="AX12" i="50"/>
  <c r="AW12" i="50"/>
  <c r="AV12" i="50"/>
  <c r="AU12" i="50"/>
  <c r="AT12" i="50"/>
  <c r="AS12" i="50"/>
  <c r="AR12" i="50"/>
  <c r="AQ12" i="50"/>
  <c r="AP12" i="50"/>
  <c r="AO12" i="50"/>
  <c r="AN12" i="50"/>
  <c r="AM12" i="50"/>
  <c r="AL12" i="50"/>
  <c r="AK12" i="50"/>
  <c r="AJ12" i="50"/>
  <c r="AI12" i="50"/>
  <c r="AH12" i="50"/>
  <c r="AG12" i="50"/>
  <c r="AF12" i="50"/>
  <c r="AE12" i="50"/>
  <c r="AD12" i="50"/>
  <c r="AC12" i="50"/>
  <c r="AB12" i="50"/>
  <c r="AA12" i="50"/>
  <c r="Z12" i="50"/>
  <c r="Y12" i="50"/>
  <c r="X12" i="50"/>
  <c r="W12" i="50"/>
  <c r="V12" i="50"/>
  <c r="U12" i="50"/>
  <c r="T12" i="50"/>
  <c r="S12" i="50"/>
  <c r="R12" i="50"/>
  <c r="Q12" i="50"/>
  <c r="P12" i="50"/>
  <c r="O12" i="50"/>
  <c r="N12" i="50"/>
  <c r="M12" i="50"/>
  <c r="L12" i="50"/>
  <c r="K12" i="50"/>
  <c r="J12" i="50"/>
  <c r="I12" i="50"/>
  <c r="H12" i="50"/>
  <c r="G12" i="50"/>
  <c r="F12" i="50"/>
  <c r="AZ11" i="50"/>
  <c r="AY11" i="50"/>
  <c r="AX11" i="50"/>
  <c r="AW11" i="50"/>
  <c r="AV11" i="50"/>
  <c r="AU11" i="50"/>
  <c r="AT11" i="50"/>
  <c r="AS11" i="50"/>
  <c r="AR11" i="50"/>
  <c r="AQ11" i="50"/>
  <c r="AP11" i="50"/>
  <c r="AO11" i="50"/>
  <c r="AN11" i="50"/>
  <c r="AM11" i="50"/>
  <c r="AL11" i="50"/>
  <c r="AK11" i="50"/>
  <c r="AJ11" i="50"/>
  <c r="AI11" i="50"/>
  <c r="AH11" i="50"/>
  <c r="AG11" i="50"/>
  <c r="AF11" i="50"/>
  <c r="AE11" i="50"/>
  <c r="AD11" i="50"/>
  <c r="AC11" i="50"/>
  <c r="AB11" i="50"/>
  <c r="AA11" i="50"/>
  <c r="Z11" i="50"/>
  <c r="Y11" i="50"/>
  <c r="X11" i="50"/>
  <c r="W11" i="50"/>
  <c r="V11" i="50"/>
  <c r="U11" i="50"/>
  <c r="T11" i="50"/>
  <c r="S11" i="50"/>
  <c r="R11" i="50"/>
  <c r="Q11" i="50"/>
  <c r="P11" i="50"/>
  <c r="O11" i="50"/>
  <c r="N11" i="50"/>
  <c r="M11" i="50"/>
  <c r="L11" i="50"/>
  <c r="K11" i="50"/>
  <c r="J11" i="50"/>
  <c r="I11" i="50"/>
  <c r="H11" i="50"/>
  <c r="G11" i="50"/>
  <c r="F11" i="50"/>
  <c r="AZ10" i="50"/>
  <c r="AY10" i="50"/>
  <c r="AX10" i="50"/>
  <c r="AW10" i="50"/>
  <c r="AV10" i="50"/>
  <c r="AU10" i="50"/>
  <c r="AT10" i="50"/>
  <c r="AS10" i="50"/>
  <c r="AR10" i="50"/>
  <c r="AQ10" i="50"/>
  <c r="AP10" i="50"/>
  <c r="AO10" i="50"/>
  <c r="AN10" i="50"/>
  <c r="AM10" i="50"/>
  <c r="AL10" i="50"/>
  <c r="AK10" i="50"/>
  <c r="AJ10" i="50"/>
  <c r="AI10" i="50"/>
  <c r="AH10" i="50"/>
  <c r="AG10" i="50"/>
  <c r="AF10" i="50"/>
  <c r="AE10" i="50"/>
  <c r="AD10" i="50"/>
  <c r="AC10" i="50"/>
  <c r="AB10" i="50"/>
  <c r="AA10" i="50"/>
  <c r="Z10" i="50"/>
  <c r="Y10" i="50"/>
  <c r="X10" i="50"/>
  <c r="W10" i="50"/>
  <c r="V10" i="50"/>
  <c r="U10" i="50"/>
  <c r="T10" i="50"/>
  <c r="S10" i="50"/>
  <c r="R10" i="50"/>
  <c r="Q10" i="50"/>
  <c r="P10" i="50"/>
  <c r="O10" i="50"/>
  <c r="N10" i="50"/>
  <c r="M10" i="50"/>
  <c r="L10" i="50"/>
  <c r="K10" i="50"/>
  <c r="J10" i="50"/>
  <c r="I10" i="50"/>
  <c r="H10" i="50"/>
  <c r="G10" i="50"/>
  <c r="F10" i="50"/>
  <c r="AZ9" i="50"/>
  <c r="AY9" i="50"/>
  <c r="AX9" i="50"/>
  <c r="AW9" i="50"/>
  <c r="AV9" i="50"/>
  <c r="AU9" i="50"/>
  <c r="AT9" i="50"/>
  <c r="AS9" i="50"/>
  <c r="AR9" i="50"/>
  <c r="AQ9" i="50"/>
  <c r="AP9" i="50"/>
  <c r="AO9" i="50"/>
  <c r="AN9" i="50"/>
  <c r="AM9" i="50"/>
  <c r="AL9" i="50"/>
  <c r="AK9" i="50"/>
  <c r="AJ9" i="50"/>
  <c r="AI9" i="50"/>
  <c r="AH9" i="50"/>
  <c r="AG9" i="50"/>
  <c r="AF9" i="50"/>
  <c r="AE9" i="50"/>
  <c r="AD9" i="50"/>
  <c r="AC9" i="50"/>
  <c r="AB9" i="50"/>
  <c r="AA9" i="50"/>
  <c r="Z9" i="50"/>
  <c r="Y9" i="50"/>
  <c r="X9" i="50"/>
  <c r="W9" i="50"/>
  <c r="V9" i="50"/>
  <c r="U9" i="50"/>
  <c r="T9" i="50"/>
  <c r="S9" i="50"/>
  <c r="R9" i="50"/>
  <c r="Q9" i="50"/>
  <c r="P9" i="50"/>
  <c r="O9" i="50"/>
  <c r="N9" i="50"/>
  <c r="M9" i="50"/>
  <c r="L9" i="50"/>
  <c r="K9" i="50"/>
  <c r="J9" i="50"/>
  <c r="I9" i="50"/>
  <c r="H9" i="50"/>
  <c r="G9" i="50"/>
  <c r="F9" i="50"/>
  <c r="A5" i="50"/>
  <c r="F51" i="58" s="1"/>
  <c r="AZ43" i="49"/>
  <c r="AY43" i="49"/>
  <c r="AX43" i="49"/>
  <c r="AW43" i="49"/>
  <c r="AV43" i="49"/>
  <c r="AU43" i="49"/>
  <c r="AT43" i="49"/>
  <c r="AS43" i="49"/>
  <c r="AR43" i="49"/>
  <c r="AQ43" i="49"/>
  <c r="AP43" i="49"/>
  <c r="AO43" i="49"/>
  <c r="AN43" i="49"/>
  <c r="AM43" i="49"/>
  <c r="AL43" i="49"/>
  <c r="AK43" i="49"/>
  <c r="AJ43" i="49"/>
  <c r="AI43" i="49"/>
  <c r="AH43" i="49"/>
  <c r="AG43" i="49"/>
  <c r="AF43" i="49"/>
  <c r="AE43" i="49"/>
  <c r="AD43" i="49"/>
  <c r="AC43" i="49"/>
  <c r="AB43" i="49"/>
  <c r="AA43" i="49"/>
  <c r="Z43" i="49"/>
  <c r="Y43" i="49"/>
  <c r="X43" i="49"/>
  <c r="W43" i="49"/>
  <c r="V43" i="49"/>
  <c r="U43" i="49"/>
  <c r="T43" i="49"/>
  <c r="S43" i="49"/>
  <c r="R43" i="49"/>
  <c r="Q43" i="49"/>
  <c r="P43" i="49"/>
  <c r="O43" i="49"/>
  <c r="N43" i="49"/>
  <c r="M43" i="49"/>
  <c r="L43" i="49"/>
  <c r="K43" i="49"/>
  <c r="J43" i="49"/>
  <c r="I43" i="49"/>
  <c r="H43" i="49"/>
  <c r="G43" i="49"/>
  <c r="F43" i="49"/>
  <c r="AZ42" i="49"/>
  <c r="AY42" i="49"/>
  <c r="AX42" i="49"/>
  <c r="AW42" i="49"/>
  <c r="AV42" i="49"/>
  <c r="AU42" i="49"/>
  <c r="AT42" i="49"/>
  <c r="AS42" i="49"/>
  <c r="AR42" i="49"/>
  <c r="AQ42" i="49"/>
  <c r="AP42" i="49"/>
  <c r="AO42" i="49"/>
  <c r="AN42" i="49"/>
  <c r="AM42" i="49"/>
  <c r="AL42" i="49"/>
  <c r="AK42" i="49"/>
  <c r="AJ42" i="49"/>
  <c r="AI42" i="49"/>
  <c r="AH42" i="49"/>
  <c r="AG42" i="49"/>
  <c r="AF42" i="49"/>
  <c r="AE42" i="49"/>
  <c r="AD42" i="49"/>
  <c r="AC42" i="49"/>
  <c r="AB42" i="49"/>
  <c r="AA42" i="49"/>
  <c r="Z42" i="49"/>
  <c r="Y42" i="49"/>
  <c r="X42" i="49"/>
  <c r="W42" i="49"/>
  <c r="V42" i="49"/>
  <c r="U42" i="49"/>
  <c r="T42" i="49"/>
  <c r="S42" i="49"/>
  <c r="R42" i="49"/>
  <c r="Q42" i="49"/>
  <c r="P42" i="49"/>
  <c r="O42" i="49"/>
  <c r="N42" i="49"/>
  <c r="M42" i="49"/>
  <c r="L42" i="49"/>
  <c r="K42" i="49"/>
  <c r="J42" i="49"/>
  <c r="I42" i="49"/>
  <c r="H42" i="49"/>
  <c r="G42" i="49"/>
  <c r="F42" i="49"/>
  <c r="AZ41" i="49"/>
  <c r="AY41" i="49"/>
  <c r="AX41" i="49"/>
  <c r="AW41" i="49"/>
  <c r="AV41" i="49"/>
  <c r="AU41" i="49"/>
  <c r="AT41" i="49"/>
  <c r="AS41" i="49"/>
  <c r="AR41" i="49"/>
  <c r="AQ41" i="49"/>
  <c r="AP41" i="49"/>
  <c r="AO41" i="49"/>
  <c r="AN41" i="49"/>
  <c r="AM41" i="49"/>
  <c r="AL41" i="49"/>
  <c r="AK41" i="49"/>
  <c r="AJ41" i="49"/>
  <c r="AI41" i="49"/>
  <c r="AH41" i="49"/>
  <c r="AG41" i="49"/>
  <c r="AF41" i="49"/>
  <c r="AE41" i="49"/>
  <c r="AD41" i="49"/>
  <c r="AC41" i="49"/>
  <c r="AB41" i="49"/>
  <c r="AA41" i="49"/>
  <c r="Z41" i="49"/>
  <c r="Y41" i="49"/>
  <c r="X41" i="49"/>
  <c r="W41" i="49"/>
  <c r="V41" i="49"/>
  <c r="U41" i="49"/>
  <c r="T41" i="49"/>
  <c r="S41" i="49"/>
  <c r="R41" i="49"/>
  <c r="Q41" i="49"/>
  <c r="P41" i="49"/>
  <c r="O41" i="49"/>
  <c r="N41" i="49"/>
  <c r="M41" i="49"/>
  <c r="L41" i="49"/>
  <c r="K41" i="49"/>
  <c r="J41" i="49"/>
  <c r="I41" i="49"/>
  <c r="H41" i="49"/>
  <c r="G41" i="49"/>
  <c r="F41" i="49"/>
  <c r="AZ40" i="49"/>
  <c r="AY40" i="49"/>
  <c r="AX40" i="49"/>
  <c r="AW40" i="49"/>
  <c r="AV40" i="49"/>
  <c r="AU40" i="49"/>
  <c r="AT40" i="49"/>
  <c r="AS40" i="49"/>
  <c r="AR40" i="49"/>
  <c r="AQ40" i="49"/>
  <c r="AP40" i="49"/>
  <c r="AO40" i="49"/>
  <c r="AN40" i="49"/>
  <c r="AM40" i="49"/>
  <c r="AL40" i="49"/>
  <c r="AK40" i="49"/>
  <c r="AJ40" i="49"/>
  <c r="AI40" i="49"/>
  <c r="AH40" i="49"/>
  <c r="AG40" i="49"/>
  <c r="AF40" i="49"/>
  <c r="AE40" i="49"/>
  <c r="AD40" i="49"/>
  <c r="AC40" i="49"/>
  <c r="AB40" i="49"/>
  <c r="AA40" i="49"/>
  <c r="Z40" i="49"/>
  <c r="Y40" i="49"/>
  <c r="X40" i="49"/>
  <c r="W40" i="49"/>
  <c r="V40" i="49"/>
  <c r="U40" i="49"/>
  <c r="T40" i="49"/>
  <c r="S40" i="49"/>
  <c r="R40" i="49"/>
  <c r="Q40" i="49"/>
  <c r="P40" i="49"/>
  <c r="O40" i="49"/>
  <c r="N40" i="49"/>
  <c r="M40" i="49"/>
  <c r="L40" i="49"/>
  <c r="K40" i="49"/>
  <c r="J40" i="49"/>
  <c r="I40" i="49"/>
  <c r="H40" i="49"/>
  <c r="G40" i="49"/>
  <c r="F40" i="49"/>
  <c r="AZ39" i="49"/>
  <c r="AY39" i="49"/>
  <c r="AX39" i="49"/>
  <c r="AW39" i="49"/>
  <c r="AV39" i="49"/>
  <c r="AU39" i="49"/>
  <c r="AT39" i="49"/>
  <c r="AS39" i="49"/>
  <c r="AR39" i="49"/>
  <c r="AQ39" i="49"/>
  <c r="AP39" i="49"/>
  <c r="AO39" i="49"/>
  <c r="AN39" i="49"/>
  <c r="AM39" i="49"/>
  <c r="AL39" i="49"/>
  <c r="AK39" i="49"/>
  <c r="AJ39" i="49"/>
  <c r="AI39" i="49"/>
  <c r="AH39" i="49"/>
  <c r="AG39" i="49"/>
  <c r="AF39" i="49"/>
  <c r="AE39" i="49"/>
  <c r="AD39" i="49"/>
  <c r="AC39" i="49"/>
  <c r="AB39" i="49"/>
  <c r="AA39" i="49"/>
  <c r="Z39" i="49"/>
  <c r="Y39" i="49"/>
  <c r="X39" i="49"/>
  <c r="W39" i="49"/>
  <c r="V39" i="49"/>
  <c r="U39" i="49"/>
  <c r="T39" i="49"/>
  <c r="S39" i="49"/>
  <c r="R39" i="49"/>
  <c r="Q39" i="49"/>
  <c r="P39" i="49"/>
  <c r="O39" i="49"/>
  <c r="N39" i="49"/>
  <c r="M39" i="49"/>
  <c r="L39" i="49"/>
  <c r="K39" i="49"/>
  <c r="J39" i="49"/>
  <c r="I39" i="49"/>
  <c r="H39" i="49"/>
  <c r="G39" i="49"/>
  <c r="F39" i="49"/>
  <c r="AZ38" i="49"/>
  <c r="AY38" i="49"/>
  <c r="AX38" i="49"/>
  <c r="AW38" i="49"/>
  <c r="AV38" i="49"/>
  <c r="AU38" i="49"/>
  <c r="AT38" i="49"/>
  <c r="AS38" i="49"/>
  <c r="AR38" i="49"/>
  <c r="AQ38" i="49"/>
  <c r="AP38" i="49"/>
  <c r="AO38" i="49"/>
  <c r="AN38" i="49"/>
  <c r="AM38" i="49"/>
  <c r="AL38" i="49"/>
  <c r="AK38" i="49"/>
  <c r="AJ38" i="49"/>
  <c r="AI38" i="49"/>
  <c r="AH38" i="49"/>
  <c r="AG38" i="49"/>
  <c r="AF38" i="49"/>
  <c r="AE38" i="49"/>
  <c r="AD38" i="49"/>
  <c r="AC38" i="49"/>
  <c r="AB38" i="49"/>
  <c r="AA38" i="49"/>
  <c r="Z38" i="49"/>
  <c r="Y38" i="49"/>
  <c r="X38" i="49"/>
  <c r="W38" i="49"/>
  <c r="V38" i="49"/>
  <c r="U38" i="49"/>
  <c r="T38" i="49"/>
  <c r="S38" i="49"/>
  <c r="R38" i="49"/>
  <c r="Q38" i="49"/>
  <c r="P38" i="49"/>
  <c r="O38" i="49"/>
  <c r="N38" i="49"/>
  <c r="M38" i="49"/>
  <c r="L38" i="49"/>
  <c r="K38" i="49"/>
  <c r="J38" i="49"/>
  <c r="I38" i="49"/>
  <c r="H38" i="49"/>
  <c r="G38" i="49"/>
  <c r="F38" i="49"/>
  <c r="AZ37" i="49"/>
  <c r="AY37" i="49"/>
  <c r="AX37" i="49"/>
  <c r="AW37" i="49"/>
  <c r="AV37" i="49"/>
  <c r="AU37" i="49"/>
  <c r="AT37" i="49"/>
  <c r="AS37" i="49"/>
  <c r="AR37" i="49"/>
  <c r="AQ37" i="49"/>
  <c r="AP37" i="49"/>
  <c r="AO37" i="49"/>
  <c r="AN37" i="49"/>
  <c r="AM37" i="49"/>
  <c r="AL37" i="49"/>
  <c r="AK37" i="49"/>
  <c r="AJ37" i="49"/>
  <c r="AI37" i="49"/>
  <c r="AH37" i="49"/>
  <c r="AG37" i="49"/>
  <c r="AF37" i="49"/>
  <c r="AE37" i="49"/>
  <c r="AD37" i="49"/>
  <c r="AC37" i="49"/>
  <c r="AB37" i="49"/>
  <c r="AA37" i="49"/>
  <c r="Z37" i="49"/>
  <c r="Y37" i="49"/>
  <c r="X37" i="49"/>
  <c r="W37" i="49"/>
  <c r="V37" i="49"/>
  <c r="U37" i="49"/>
  <c r="T37" i="49"/>
  <c r="S37" i="49"/>
  <c r="R37" i="49"/>
  <c r="Q37" i="49"/>
  <c r="P37" i="49"/>
  <c r="O37" i="49"/>
  <c r="N37" i="49"/>
  <c r="M37" i="49"/>
  <c r="L37" i="49"/>
  <c r="K37" i="49"/>
  <c r="J37" i="49"/>
  <c r="I37" i="49"/>
  <c r="H37" i="49"/>
  <c r="G37" i="49"/>
  <c r="F37" i="49"/>
  <c r="AZ36" i="49"/>
  <c r="AY36" i="49"/>
  <c r="AX36" i="49"/>
  <c r="AW36" i="49"/>
  <c r="AV36" i="49"/>
  <c r="AU36" i="49"/>
  <c r="AT36" i="49"/>
  <c r="AS36" i="49"/>
  <c r="AR36" i="49"/>
  <c r="AQ36" i="49"/>
  <c r="AP36" i="49"/>
  <c r="AO36" i="49"/>
  <c r="AN36" i="49"/>
  <c r="AM36" i="49"/>
  <c r="AL36" i="49"/>
  <c r="AK36" i="49"/>
  <c r="AJ36" i="49"/>
  <c r="AI36" i="49"/>
  <c r="AH36" i="49"/>
  <c r="AG36" i="49"/>
  <c r="AF36" i="49"/>
  <c r="AE36" i="49"/>
  <c r="AD36" i="49"/>
  <c r="AC36" i="49"/>
  <c r="AB36" i="49"/>
  <c r="AA36" i="49"/>
  <c r="Z36" i="49"/>
  <c r="Y36" i="49"/>
  <c r="X36" i="49"/>
  <c r="W36" i="49"/>
  <c r="V36" i="49"/>
  <c r="U36" i="49"/>
  <c r="T36" i="49"/>
  <c r="S36" i="49"/>
  <c r="R36" i="49"/>
  <c r="Q36" i="49"/>
  <c r="P36" i="49"/>
  <c r="O36" i="49"/>
  <c r="N36" i="49"/>
  <c r="M36" i="49"/>
  <c r="L36" i="49"/>
  <c r="K36" i="49"/>
  <c r="J36" i="49"/>
  <c r="I36" i="49"/>
  <c r="H36" i="49"/>
  <c r="G36" i="49"/>
  <c r="F36" i="49"/>
  <c r="AZ35" i="49"/>
  <c r="AY35" i="49"/>
  <c r="AX35" i="49"/>
  <c r="AW35" i="49"/>
  <c r="AV35" i="49"/>
  <c r="AU35" i="49"/>
  <c r="AT35" i="49"/>
  <c r="AS35" i="49"/>
  <c r="AR35" i="49"/>
  <c r="AQ35" i="49"/>
  <c r="AP35" i="49"/>
  <c r="AO35" i="49"/>
  <c r="AN35" i="49"/>
  <c r="AM35" i="49"/>
  <c r="AL35" i="49"/>
  <c r="AK35" i="49"/>
  <c r="AJ35" i="49"/>
  <c r="AI35" i="49"/>
  <c r="AH35" i="49"/>
  <c r="AG35" i="49"/>
  <c r="AF35" i="49"/>
  <c r="AE35" i="49"/>
  <c r="AD35" i="49"/>
  <c r="AC35" i="49"/>
  <c r="AB35" i="49"/>
  <c r="AA35" i="49"/>
  <c r="Z35" i="49"/>
  <c r="Y35" i="49"/>
  <c r="X35" i="49"/>
  <c r="W35" i="49"/>
  <c r="V35" i="49"/>
  <c r="U35" i="49"/>
  <c r="T35" i="49"/>
  <c r="S35" i="49"/>
  <c r="R35" i="49"/>
  <c r="Q35" i="49"/>
  <c r="P35" i="49"/>
  <c r="O35" i="49"/>
  <c r="N35" i="49"/>
  <c r="M35" i="49"/>
  <c r="L35" i="49"/>
  <c r="K35" i="49"/>
  <c r="J35" i="49"/>
  <c r="I35" i="49"/>
  <c r="H35" i="49"/>
  <c r="G35" i="49"/>
  <c r="F35" i="49"/>
  <c r="AZ34" i="49"/>
  <c r="AY34" i="49"/>
  <c r="AX34" i="49"/>
  <c r="AW34" i="49"/>
  <c r="AV34" i="49"/>
  <c r="AU34" i="49"/>
  <c r="AT34" i="49"/>
  <c r="AS34" i="49"/>
  <c r="AR34" i="49"/>
  <c r="AQ34" i="49"/>
  <c r="AP34" i="49"/>
  <c r="AO34" i="49"/>
  <c r="AN34" i="49"/>
  <c r="AM34" i="49"/>
  <c r="AL34" i="49"/>
  <c r="AK34" i="49"/>
  <c r="AJ34" i="49"/>
  <c r="AI34" i="49"/>
  <c r="AH34" i="49"/>
  <c r="AG34" i="49"/>
  <c r="AF34" i="49"/>
  <c r="AE34" i="49"/>
  <c r="AD34" i="49"/>
  <c r="AC34" i="49"/>
  <c r="AB34" i="49"/>
  <c r="AA34" i="49"/>
  <c r="Z34" i="49"/>
  <c r="Y34" i="49"/>
  <c r="X34" i="49"/>
  <c r="W34" i="49"/>
  <c r="V34" i="49"/>
  <c r="U34" i="49"/>
  <c r="T34" i="49"/>
  <c r="S34" i="49"/>
  <c r="R34" i="49"/>
  <c r="Q34" i="49"/>
  <c r="P34" i="49"/>
  <c r="O34" i="49"/>
  <c r="N34" i="49"/>
  <c r="M34" i="49"/>
  <c r="L34" i="49"/>
  <c r="K34" i="49"/>
  <c r="J34" i="49"/>
  <c r="I34" i="49"/>
  <c r="H34" i="49"/>
  <c r="G34" i="49"/>
  <c r="F34" i="49"/>
  <c r="AZ33" i="49"/>
  <c r="AY33" i="49"/>
  <c r="AX33" i="49"/>
  <c r="AW33" i="49"/>
  <c r="AV33" i="49"/>
  <c r="AU33" i="49"/>
  <c r="AT33" i="49"/>
  <c r="AS33" i="49"/>
  <c r="AR33" i="49"/>
  <c r="AQ33" i="49"/>
  <c r="AP33" i="49"/>
  <c r="AO33" i="49"/>
  <c r="AN33" i="49"/>
  <c r="AM33" i="49"/>
  <c r="AL33" i="49"/>
  <c r="AK33" i="49"/>
  <c r="AJ33" i="49"/>
  <c r="AI33" i="49"/>
  <c r="AH33" i="49"/>
  <c r="AG33" i="49"/>
  <c r="AF33" i="49"/>
  <c r="AE33" i="49"/>
  <c r="AD33" i="49"/>
  <c r="AC33" i="49"/>
  <c r="AB33" i="49"/>
  <c r="AA33" i="49"/>
  <c r="Z33" i="49"/>
  <c r="Y33" i="49"/>
  <c r="X33" i="49"/>
  <c r="W33" i="49"/>
  <c r="V33" i="49"/>
  <c r="U33" i="49"/>
  <c r="T33" i="49"/>
  <c r="S33" i="49"/>
  <c r="R33" i="49"/>
  <c r="Q33" i="49"/>
  <c r="P33" i="49"/>
  <c r="O33" i="49"/>
  <c r="N33" i="49"/>
  <c r="M33" i="49"/>
  <c r="L33" i="49"/>
  <c r="K33" i="49"/>
  <c r="J33" i="49"/>
  <c r="I33" i="49"/>
  <c r="H33" i="49"/>
  <c r="G33" i="49"/>
  <c r="F33" i="49"/>
  <c r="AZ32" i="49"/>
  <c r="AY32" i="49"/>
  <c r="AX32" i="49"/>
  <c r="AW32" i="49"/>
  <c r="AV32" i="49"/>
  <c r="AU32" i="49"/>
  <c r="AT32" i="49"/>
  <c r="AS32" i="49"/>
  <c r="AR32" i="49"/>
  <c r="AQ32" i="49"/>
  <c r="AP32" i="49"/>
  <c r="AO32" i="49"/>
  <c r="AN32" i="49"/>
  <c r="AM32" i="49"/>
  <c r="AL32" i="49"/>
  <c r="AK32" i="49"/>
  <c r="AJ32" i="49"/>
  <c r="AI32" i="49"/>
  <c r="AH32" i="49"/>
  <c r="AG32" i="49"/>
  <c r="AF32" i="49"/>
  <c r="AE32" i="49"/>
  <c r="AD32" i="49"/>
  <c r="AC32" i="49"/>
  <c r="AB32" i="49"/>
  <c r="AA32" i="49"/>
  <c r="Z32" i="49"/>
  <c r="Y32" i="49"/>
  <c r="X32" i="49"/>
  <c r="W32" i="49"/>
  <c r="V32" i="49"/>
  <c r="U32" i="49"/>
  <c r="T32" i="49"/>
  <c r="S32" i="49"/>
  <c r="R32" i="49"/>
  <c r="Q32" i="49"/>
  <c r="P32" i="49"/>
  <c r="O32" i="49"/>
  <c r="N32" i="49"/>
  <c r="M32" i="49"/>
  <c r="L32" i="49"/>
  <c r="K32" i="49"/>
  <c r="J32" i="49"/>
  <c r="I32" i="49"/>
  <c r="H32" i="49"/>
  <c r="G32" i="49"/>
  <c r="F32" i="49"/>
  <c r="AZ31" i="49"/>
  <c r="AY31" i="49"/>
  <c r="AX31" i="49"/>
  <c r="AW31" i="49"/>
  <c r="AV31" i="49"/>
  <c r="AU31" i="49"/>
  <c r="AT31" i="49"/>
  <c r="AS31" i="49"/>
  <c r="AR31" i="49"/>
  <c r="AQ31" i="49"/>
  <c r="AP31" i="49"/>
  <c r="AO31" i="49"/>
  <c r="AN31" i="49"/>
  <c r="AM31" i="49"/>
  <c r="AL31" i="49"/>
  <c r="AK31" i="49"/>
  <c r="AJ31" i="49"/>
  <c r="AI31" i="49"/>
  <c r="AH31" i="49"/>
  <c r="AG31" i="49"/>
  <c r="AF31" i="49"/>
  <c r="AE31" i="49"/>
  <c r="AD31" i="49"/>
  <c r="AC31" i="49"/>
  <c r="AB31" i="49"/>
  <c r="AA31" i="49"/>
  <c r="Z31" i="49"/>
  <c r="Y31" i="49"/>
  <c r="X31" i="49"/>
  <c r="W31" i="49"/>
  <c r="V31" i="49"/>
  <c r="U31" i="49"/>
  <c r="T31" i="49"/>
  <c r="S31" i="49"/>
  <c r="R31" i="49"/>
  <c r="Q31" i="49"/>
  <c r="P31" i="49"/>
  <c r="O31" i="49"/>
  <c r="N31" i="49"/>
  <c r="M31" i="49"/>
  <c r="L31" i="49"/>
  <c r="K31" i="49"/>
  <c r="J31" i="49"/>
  <c r="I31" i="49"/>
  <c r="H31" i="49"/>
  <c r="G31" i="49"/>
  <c r="F31" i="49"/>
  <c r="AZ30" i="49"/>
  <c r="AY30" i="49"/>
  <c r="AX30" i="49"/>
  <c r="AW30" i="49"/>
  <c r="AV30" i="49"/>
  <c r="AU30" i="49"/>
  <c r="AT30" i="49"/>
  <c r="AS30" i="49"/>
  <c r="AR30" i="49"/>
  <c r="AQ30" i="49"/>
  <c r="AP30" i="49"/>
  <c r="AO30" i="49"/>
  <c r="AN30" i="49"/>
  <c r="AM30" i="49"/>
  <c r="AL30" i="49"/>
  <c r="AK30" i="49"/>
  <c r="AJ30" i="49"/>
  <c r="AI30" i="49"/>
  <c r="AH30" i="49"/>
  <c r="AG30" i="49"/>
  <c r="AF30" i="49"/>
  <c r="AE30" i="49"/>
  <c r="AD30" i="49"/>
  <c r="AC30" i="49"/>
  <c r="AB30" i="49"/>
  <c r="AA30" i="49"/>
  <c r="Z30" i="49"/>
  <c r="Y30" i="49"/>
  <c r="X30" i="49"/>
  <c r="W30" i="49"/>
  <c r="V30" i="49"/>
  <c r="U30" i="49"/>
  <c r="T30" i="49"/>
  <c r="S30" i="49"/>
  <c r="R30" i="49"/>
  <c r="Q30" i="49"/>
  <c r="P30" i="49"/>
  <c r="O30" i="49"/>
  <c r="N30" i="49"/>
  <c r="M30" i="49"/>
  <c r="L30" i="49"/>
  <c r="K30" i="49"/>
  <c r="J30" i="49"/>
  <c r="I30" i="49"/>
  <c r="H30" i="49"/>
  <c r="G30" i="49"/>
  <c r="F30" i="49"/>
  <c r="AZ29" i="49"/>
  <c r="AY29" i="49"/>
  <c r="AX29" i="49"/>
  <c r="AW29" i="49"/>
  <c r="AV29" i="49"/>
  <c r="AU29" i="49"/>
  <c r="AT29" i="49"/>
  <c r="AS29" i="49"/>
  <c r="AR29" i="49"/>
  <c r="AQ29" i="49"/>
  <c r="AP29" i="49"/>
  <c r="AO29" i="49"/>
  <c r="AN29" i="49"/>
  <c r="AM29" i="49"/>
  <c r="AL29" i="49"/>
  <c r="AK29" i="49"/>
  <c r="AJ29" i="49"/>
  <c r="AI29" i="49"/>
  <c r="AH29" i="49"/>
  <c r="AG29" i="49"/>
  <c r="AF29" i="49"/>
  <c r="AE29" i="49"/>
  <c r="AD29" i="49"/>
  <c r="AC29" i="49"/>
  <c r="AB29" i="49"/>
  <c r="AA29" i="49"/>
  <c r="Z29" i="49"/>
  <c r="Y29" i="49"/>
  <c r="X29" i="49"/>
  <c r="W29" i="49"/>
  <c r="V29" i="49"/>
  <c r="U29" i="49"/>
  <c r="T29" i="49"/>
  <c r="S29" i="49"/>
  <c r="R29" i="49"/>
  <c r="Q29" i="49"/>
  <c r="P29" i="49"/>
  <c r="O29" i="49"/>
  <c r="N29" i="49"/>
  <c r="M29" i="49"/>
  <c r="L29" i="49"/>
  <c r="K29" i="49"/>
  <c r="J29" i="49"/>
  <c r="I29" i="49"/>
  <c r="H29" i="49"/>
  <c r="G29" i="49"/>
  <c r="F29" i="49"/>
  <c r="AZ28" i="49"/>
  <c r="AY28" i="49"/>
  <c r="AX28" i="49"/>
  <c r="AW28" i="49"/>
  <c r="AV28" i="49"/>
  <c r="AU28" i="49"/>
  <c r="AT28" i="49"/>
  <c r="AS28" i="49"/>
  <c r="AR28" i="49"/>
  <c r="AQ28" i="49"/>
  <c r="AP28" i="49"/>
  <c r="AO28" i="49"/>
  <c r="AN28" i="49"/>
  <c r="AM28" i="49"/>
  <c r="AL28" i="49"/>
  <c r="AK28" i="49"/>
  <c r="AJ28" i="49"/>
  <c r="AI28" i="49"/>
  <c r="AH28" i="49"/>
  <c r="AG28" i="49"/>
  <c r="AF28" i="49"/>
  <c r="AE28" i="49"/>
  <c r="AD28" i="49"/>
  <c r="AC28" i="49"/>
  <c r="AB28" i="49"/>
  <c r="AA28" i="49"/>
  <c r="Z28" i="49"/>
  <c r="Y28" i="49"/>
  <c r="X28" i="49"/>
  <c r="W28" i="49"/>
  <c r="V28" i="49"/>
  <c r="U28" i="49"/>
  <c r="T28" i="49"/>
  <c r="S28" i="49"/>
  <c r="R28" i="49"/>
  <c r="Q28" i="49"/>
  <c r="P28" i="49"/>
  <c r="O28" i="49"/>
  <c r="N28" i="49"/>
  <c r="M28" i="49"/>
  <c r="L28" i="49"/>
  <c r="K28" i="49"/>
  <c r="J28" i="49"/>
  <c r="I28" i="49"/>
  <c r="H28" i="49"/>
  <c r="G28" i="49"/>
  <c r="F28" i="49"/>
  <c r="AZ27" i="49"/>
  <c r="AY27" i="49"/>
  <c r="AX27" i="49"/>
  <c r="AW27" i="49"/>
  <c r="AV27" i="49"/>
  <c r="AU27" i="49"/>
  <c r="AT27" i="49"/>
  <c r="AS27" i="49"/>
  <c r="AR27" i="49"/>
  <c r="AQ27" i="49"/>
  <c r="AP27" i="49"/>
  <c r="AO27" i="49"/>
  <c r="AN27" i="49"/>
  <c r="AM27" i="49"/>
  <c r="AL27" i="49"/>
  <c r="AK27" i="49"/>
  <c r="AJ27" i="49"/>
  <c r="AI27" i="49"/>
  <c r="AH27" i="49"/>
  <c r="AG27" i="49"/>
  <c r="AF27" i="49"/>
  <c r="AE27" i="49"/>
  <c r="AD27" i="49"/>
  <c r="AC27" i="49"/>
  <c r="AB27" i="49"/>
  <c r="AA27" i="49"/>
  <c r="Z27" i="49"/>
  <c r="Y27" i="49"/>
  <c r="X27" i="49"/>
  <c r="W27" i="49"/>
  <c r="V27" i="49"/>
  <c r="U27" i="49"/>
  <c r="T27" i="49"/>
  <c r="S27" i="49"/>
  <c r="R27" i="49"/>
  <c r="Q27" i="49"/>
  <c r="P27" i="49"/>
  <c r="O27" i="49"/>
  <c r="N27" i="49"/>
  <c r="M27" i="49"/>
  <c r="L27" i="49"/>
  <c r="K27" i="49"/>
  <c r="J27" i="49"/>
  <c r="I27" i="49"/>
  <c r="H27" i="49"/>
  <c r="G27" i="49"/>
  <c r="F27" i="49"/>
  <c r="AZ26" i="49"/>
  <c r="AY26" i="49"/>
  <c r="AX26" i="49"/>
  <c r="AW26" i="49"/>
  <c r="AV26" i="49"/>
  <c r="AU26" i="49"/>
  <c r="AT26" i="49"/>
  <c r="AS26" i="49"/>
  <c r="AR26" i="49"/>
  <c r="AQ26" i="49"/>
  <c r="AP26" i="49"/>
  <c r="AO26" i="49"/>
  <c r="AN26" i="49"/>
  <c r="AM26" i="49"/>
  <c r="AL26" i="49"/>
  <c r="AK26" i="49"/>
  <c r="AJ26" i="49"/>
  <c r="AI26" i="49"/>
  <c r="AH26" i="49"/>
  <c r="AG26" i="49"/>
  <c r="AF26" i="49"/>
  <c r="AE26" i="49"/>
  <c r="AD26" i="49"/>
  <c r="AC26" i="49"/>
  <c r="AB26" i="49"/>
  <c r="AA26" i="49"/>
  <c r="Z26" i="49"/>
  <c r="Y26" i="49"/>
  <c r="X26" i="49"/>
  <c r="W26" i="49"/>
  <c r="V26" i="49"/>
  <c r="U26" i="49"/>
  <c r="T26" i="49"/>
  <c r="S26" i="49"/>
  <c r="R26" i="49"/>
  <c r="Q26" i="49"/>
  <c r="P26" i="49"/>
  <c r="O26" i="49"/>
  <c r="N26" i="49"/>
  <c r="M26" i="49"/>
  <c r="L26" i="49"/>
  <c r="K26" i="49"/>
  <c r="J26" i="49"/>
  <c r="I26" i="49"/>
  <c r="H26" i="49"/>
  <c r="G26" i="49"/>
  <c r="F26" i="49"/>
  <c r="AZ25" i="49"/>
  <c r="AY25" i="49"/>
  <c r="AX25" i="49"/>
  <c r="AW25" i="49"/>
  <c r="AV25" i="49"/>
  <c r="AU25" i="49"/>
  <c r="AT25" i="49"/>
  <c r="AS25" i="49"/>
  <c r="AR25" i="49"/>
  <c r="AQ25" i="49"/>
  <c r="AP25" i="49"/>
  <c r="AO25" i="49"/>
  <c r="AN25" i="49"/>
  <c r="AM25" i="49"/>
  <c r="AL25" i="49"/>
  <c r="AK25" i="49"/>
  <c r="AJ25" i="49"/>
  <c r="AI25" i="49"/>
  <c r="AH25" i="49"/>
  <c r="AG25" i="49"/>
  <c r="AF25" i="49"/>
  <c r="AE25" i="49"/>
  <c r="AD25" i="49"/>
  <c r="AC25" i="49"/>
  <c r="AB25" i="49"/>
  <c r="AA25" i="49"/>
  <c r="Z25" i="49"/>
  <c r="Y25" i="49"/>
  <c r="X25" i="49"/>
  <c r="W25" i="49"/>
  <c r="V25" i="49"/>
  <c r="U25" i="49"/>
  <c r="T25" i="49"/>
  <c r="S25" i="49"/>
  <c r="R25" i="49"/>
  <c r="Q25" i="49"/>
  <c r="P25" i="49"/>
  <c r="O25" i="49"/>
  <c r="N25" i="49"/>
  <c r="M25" i="49"/>
  <c r="L25" i="49"/>
  <c r="K25" i="49"/>
  <c r="J25" i="49"/>
  <c r="I25" i="49"/>
  <c r="H25" i="49"/>
  <c r="G25" i="49"/>
  <c r="F25" i="49"/>
  <c r="AZ24" i="49"/>
  <c r="AY24" i="49"/>
  <c r="AX24" i="49"/>
  <c r="AW24" i="49"/>
  <c r="AV24" i="49"/>
  <c r="AU24" i="49"/>
  <c r="AT24" i="49"/>
  <c r="AS24" i="49"/>
  <c r="AR24" i="49"/>
  <c r="AQ24" i="49"/>
  <c r="AP24" i="49"/>
  <c r="AO24" i="49"/>
  <c r="AN24" i="49"/>
  <c r="AM24" i="49"/>
  <c r="AL24" i="49"/>
  <c r="AK24" i="49"/>
  <c r="AJ24" i="49"/>
  <c r="AI24" i="49"/>
  <c r="AH24" i="49"/>
  <c r="AG24" i="49"/>
  <c r="AF24" i="49"/>
  <c r="AE24" i="49"/>
  <c r="AD24" i="49"/>
  <c r="AC24" i="49"/>
  <c r="AB24" i="49"/>
  <c r="AA24" i="49"/>
  <c r="Z24" i="49"/>
  <c r="Y24" i="49"/>
  <c r="X24" i="49"/>
  <c r="W24" i="49"/>
  <c r="V24" i="49"/>
  <c r="U24" i="49"/>
  <c r="T24" i="49"/>
  <c r="S24" i="49"/>
  <c r="R24" i="49"/>
  <c r="Q24" i="49"/>
  <c r="P24" i="49"/>
  <c r="O24" i="49"/>
  <c r="N24" i="49"/>
  <c r="M24" i="49"/>
  <c r="L24" i="49"/>
  <c r="K24" i="49"/>
  <c r="J24" i="49"/>
  <c r="I24" i="49"/>
  <c r="H24" i="49"/>
  <c r="G24" i="49"/>
  <c r="F24" i="49"/>
  <c r="AZ23" i="49"/>
  <c r="AY23" i="49"/>
  <c r="AX23" i="49"/>
  <c r="AW23" i="49"/>
  <c r="AV23" i="49"/>
  <c r="AU23" i="49"/>
  <c r="AT23" i="49"/>
  <c r="AS23" i="49"/>
  <c r="AR23" i="49"/>
  <c r="AQ23" i="49"/>
  <c r="AP23" i="49"/>
  <c r="AO23" i="49"/>
  <c r="AN23" i="49"/>
  <c r="AM23" i="49"/>
  <c r="AL23" i="49"/>
  <c r="AK23" i="49"/>
  <c r="AJ23" i="49"/>
  <c r="AI23" i="49"/>
  <c r="AH23" i="49"/>
  <c r="AG23" i="49"/>
  <c r="AF23" i="49"/>
  <c r="AE23" i="49"/>
  <c r="AD23" i="49"/>
  <c r="AC23" i="49"/>
  <c r="AB23" i="49"/>
  <c r="AA23" i="49"/>
  <c r="Z23" i="49"/>
  <c r="Y23" i="49"/>
  <c r="X23" i="49"/>
  <c r="W23" i="49"/>
  <c r="V23" i="49"/>
  <c r="U23" i="49"/>
  <c r="T23" i="49"/>
  <c r="S23" i="49"/>
  <c r="R23" i="49"/>
  <c r="Q23" i="49"/>
  <c r="P23" i="49"/>
  <c r="O23" i="49"/>
  <c r="N23" i="49"/>
  <c r="M23" i="49"/>
  <c r="L23" i="49"/>
  <c r="K23" i="49"/>
  <c r="J23" i="49"/>
  <c r="I23" i="49"/>
  <c r="H23" i="49"/>
  <c r="G23" i="49"/>
  <c r="F23" i="49"/>
  <c r="AZ22" i="49"/>
  <c r="AY22" i="49"/>
  <c r="AX22" i="49"/>
  <c r="AW22" i="49"/>
  <c r="AV22" i="49"/>
  <c r="AU22" i="49"/>
  <c r="AT22" i="49"/>
  <c r="AS22" i="49"/>
  <c r="AR22" i="49"/>
  <c r="AQ22" i="49"/>
  <c r="AP22" i="49"/>
  <c r="AO22" i="49"/>
  <c r="AN22" i="49"/>
  <c r="AM22" i="49"/>
  <c r="AL22" i="49"/>
  <c r="AK22" i="49"/>
  <c r="AJ22" i="49"/>
  <c r="AI22" i="49"/>
  <c r="AH22" i="49"/>
  <c r="AG22" i="49"/>
  <c r="AF22" i="49"/>
  <c r="AE22" i="49"/>
  <c r="AD22" i="49"/>
  <c r="AC22" i="49"/>
  <c r="AB22" i="49"/>
  <c r="AA22" i="49"/>
  <c r="Z22" i="49"/>
  <c r="Y22" i="49"/>
  <c r="X22" i="49"/>
  <c r="W22" i="49"/>
  <c r="V22" i="49"/>
  <c r="U22" i="49"/>
  <c r="T22" i="49"/>
  <c r="S22" i="49"/>
  <c r="R22" i="49"/>
  <c r="Q22" i="49"/>
  <c r="P22" i="49"/>
  <c r="O22" i="49"/>
  <c r="N22" i="49"/>
  <c r="M22" i="49"/>
  <c r="L22" i="49"/>
  <c r="K22" i="49"/>
  <c r="J22" i="49"/>
  <c r="I22" i="49"/>
  <c r="H22" i="49"/>
  <c r="G22" i="49"/>
  <c r="F22" i="49"/>
  <c r="AZ21" i="49"/>
  <c r="AY21" i="49"/>
  <c r="AX21" i="49"/>
  <c r="AW21" i="49"/>
  <c r="AV21" i="49"/>
  <c r="AU21" i="49"/>
  <c r="AT21" i="49"/>
  <c r="AS21" i="49"/>
  <c r="AR21" i="49"/>
  <c r="AQ21" i="49"/>
  <c r="AP21" i="49"/>
  <c r="AO21" i="49"/>
  <c r="AN21" i="49"/>
  <c r="AM21" i="49"/>
  <c r="AL21" i="49"/>
  <c r="AK21" i="49"/>
  <c r="AJ21" i="49"/>
  <c r="AI21" i="49"/>
  <c r="AH21" i="49"/>
  <c r="AG21" i="49"/>
  <c r="AF21" i="49"/>
  <c r="AE21" i="49"/>
  <c r="AD21" i="49"/>
  <c r="AC21" i="49"/>
  <c r="AB21" i="49"/>
  <c r="AA21" i="49"/>
  <c r="Z21" i="49"/>
  <c r="Y21" i="49"/>
  <c r="X21" i="49"/>
  <c r="W21" i="49"/>
  <c r="V21" i="49"/>
  <c r="U21" i="49"/>
  <c r="T21" i="49"/>
  <c r="S21" i="49"/>
  <c r="R21" i="49"/>
  <c r="Q21" i="49"/>
  <c r="P21" i="49"/>
  <c r="O21" i="49"/>
  <c r="N21" i="49"/>
  <c r="M21" i="49"/>
  <c r="L21" i="49"/>
  <c r="K21" i="49"/>
  <c r="J21" i="49"/>
  <c r="I21" i="49"/>
  <c r="H21" i="49"/>
  <c r="G21" i="49"/>
  <c r="F21" i="49"/>
  <c r="AZ20" i="49"/>
  <c r="AY20" i="49"/>
  <c r="AX20" i="49"/>
  <c r="AW20" i="49"/>
  <c r="AV20" i="49"/>
  <c r="AU20" i="49"/>
  <c r="AT20" i="49"/>
  <c r="AS20" i="49"/>
  <c r="AR20" i="49"/>
  <c r="AQ20" i="49"/>
  <c r="AP20" i="49"/>
  <c r="AO20" i="49"/>
  <c r="AN20" i="49"/>
  <c r="AM20" i="49"/>
  <c r="AL20" i="49"/>
  <c r="AK20" i="49"/>
  <c r="AJ20" i="49"/>
  <c r="AI20" i="49"/>
  <c r="AH20" i="49"/>
  <c r="AG20" i="49"/>
  <c r="AF20" i="49"/>
  <c r="AE20" i="49"/>
  <c r="AD20" i="49"/>
  <c r="AC20" i="49"/>
  <c r="AB20" i="49"/>
  <c r="AA20" i="49"/>
  <c r="Z20" i="49"/>
  <c r="Y20" i="49"/>
  <c r="X20" i="49"/>
  <c r="W20" i="49"/>
  <c r="V20" i="49"/>
  <c r="U20" i="49"/>
  <c r="T20" i="49"/>
  <c r="S20" i="49"/>
  <c r="R20" i="49"/>
  <c r="Q20" i="49"/>
  <c r="P20" i="49"/>
  <c r="O20" i="49"/>
  <c r="N20" i="49"/>
  <c r="M20" i="49"/>
  <c r="L20" i="49"/>
  <c r="K20" i="49"/>
  <c r="J20" i="49"/>
  <c r="I20" i="49"/>
  <c r="H20" i="49"/>
  <c r="G20" i="49"/>
  <c r="F20" i="49"/>
  <c r="AZ19" i="49"/>
  <c r="AY19" i="49"/>
  <c r="AX19" i="49"/>
  <c r="AW19" i="49"/>
  <c r="AV19" i="49"/>
  <c r="AU19" i="49"/>
  <c r="AT19" i="49"/>
  <c r="AS19" i="49"/>
  <c r="AR19" i="49"/>
  <c r="AQ19" i="49"/>
  <c r="AP19" i="49"/>
  <c r="AO19" i="49"/>
  <c r="AN19" i="49"/>
  <c r="AM19" i="49"/>
  <c r="AL19" i="49"/>
  <c r="AK19" i="49"/>
  <c r="AJ19" i="49"/>
  <c r="AI19" i="49"/>
  <c r="AH19" i="49"/>
  <c r="AG19" i="49"/>
  <c r="AF19" i="49"/>
  <c r="AE19" i="49"/>
  <c r="AD19" i="49"/>
  <c r="AC19" i="49"/>
  <c r="AB19" i="49"/>
  <c r="AA19" i="49"/>
  <c r="Z19" i="49"/>
  <c r="Y19" i="49"/>
  <c r="X19" i="49"/>
  <c r="W19" i="49"/>
  <c r="V19" i="49"/>
  <c r="U19" i="49"/>
  <c r="T19" i="49"/>
  <c r="S19" i="49"/>
  <c r="R19" i="49"/>
  <c r="Q19" i="49"/>
  <c r="P19" i="49"/>
  <c r="O19" i="49"/>
  <c r="N19" i="49"/>
  <c r="M19" i="49"/>
  <c r="L19" i="49"/>
  <c r="K19" i="49"/>
  <c r="J19" i="49"/>
  <c r="I19" i="49"/>
  <c r="H19" i="49"/>
  <c r="G19" i="49"/>
  <c r="F19" i="49"/>
  <c r="AZ18" i="49"/>
  <c r="AY18" i="49"/>
  <c r="AX18" i="49"/>
  <c r="AW18" i="49"/>
  <c r="AV18" i="49"/>
  <c r="AU18" i="49"/>
  <c r="AT18" i="49"/>
  <c r="AS18" i="49"/>
  <c r="AR18" i="49"/>
  <c r="AQ18" i="49"/>
  <c r="AP18" i="49"/>
  <c r="AO18" i="49"/>
  <c r="AN18" i="49"/>
  <c r="AM18" i="49"/>
  <c r="AL18" i="49"/>
  <c r="AK18" i="49"/>
  <c r="AJ18" i="49"/>
  <c r="AI18" i="49"/>
  <c r="AH18" i="49"/>
  <c r="AG18" i="49"/>
  <c r="AF18" i="49"/>
  <c r="AE18" i="49"/>
  <c r="AD18" i="49"/>
  <c r="AC18" i="49"/>
  <c r="AB18" i="49"/>
  <c r="AA18" i="49"/>
  <c r="Z18" i="49"/>
  <c r="Y18" i="49"/>
  <c r="X18" i="49"/>
  <c r="W18" i="49"/>
  <c r="V18" i="49"/>
  <c r="U18" i="49"/>
  <c r="T18" i="49"/>
  <c r="S18" i="49"/>
  <c r="R18" i="49"/>
  <c r="Q18" i="49"/>
  <c r="P18" i="49"/>
  <c r="O18" i="49"/>
  <c r="N18" i="49"/>
  <c r="M18" i="49"/>
  <c r="L18" i="49"/>
  <c r="K18" i="49"/>
  <c r="J18" i="49"/>
  <c r="I18" i="49"/>
  <c r="H18" i="49"/>
  <c r="G18" i="49"/>
  <c r="F18" i="49"/>
  <c r="AZ17" i="49"/>
  <c r="AY17" i="49"/>
  <c r="AX17" i="49"/>
  <c r="AW17" i="49"/>
  <c r="AV17" i="49"/>
  <c r="AU17" i="49"/>
  <c r="AT17" i="49"/>
  <c r="AS17" i="49"/>
  <c r="AR17" i="49"/>
  <c r="AQ17" i="49"/>
  <c r="AP17" i="49"/>
  <c r="AO17" i="49"/>
  <c r="AN17" i="49"/>
  <c r="AM17" i="49"/>
  <c r="AL17" i="49"/>
  <c r="AK17" i="49"/>
  <c r="AJ17" i="49"/>
  <c r="AI17" i="49"/>
  <c r="AH17" i="49"/>
  <c r="AG17" i="49"/>
  <c r="AF17" i="49"/>
  <c r="AE17" i="49"/>
  <c r="AD17" i="49"/>
  <c r="AC17" i="49"/>
  <c r="AB17" i="49"/>
  <c r="AA17" i="49"/>
  <c r="Z17" i="49"/>
  <c r="Y17" i="49"/>
  <c r="X17" i="49"/>
  <c r="W17" i="49"/>
  <c r="V17" i="49"/>
  <c r="U17" i="49"/>
  <c r="T17" i="49"/>
  <c r="S17" i="49"/>
  <c r="R17" i="49"/>
  <c r="Q17" i="49"/>
  <c r="P17" i="49"/>
  <c r="O17" i="49"/>
  <c r="N17" i="49"/>
  <c r="M17" i="49"/>
  <c r="L17" i="49"/>
  <c r="K17" i="49"/>
  <c r="J17" i="49"/>
  <c r="I17" i="49"/>
  <c r="H17" i="49"/>
  <c r="G17" i="49"/>
  <c r="F17" i="49"/>
  <c r="AZ16" i="49"/>
  <c r="AY16" i="49"/>
  <c r="AX16" i="49"/>
  <c r="AW16" i="49"/>
  <c r="AV16" i="49"/>
  <c r="AU16" i="49"/>
  <c r="AT16" i="49"/>
  <c r="AS16" i="49"/>
  <c r="AR16" i="49"/>
  <c r="AQ16" i="49"/>
  <c r="AP16" i="49"/>
  <c r="AO16" i="49"/>
  <c r="AN16" i="49"/>
  <c r="AM16" i="49"/>
  <c r="AL16" i="49"/>
  <c r="AK16" i="49"/>
  <c r="AJ16" i="49"/>
  <c r="AI16" i="49"/>
  <c r="AH16" i="49"/>
  <c r="AG16" i="49"/>
  <c r="AF16" i="49"/>
  <c r="AE16" i="49"/>
  <c r="AD16" i="49"/>
  <c r="AC16" i="49"/>
  <c r="AB16" i="49"/>
  <c r="AA16" i="49"/>
  <c r="Z16" i="49"/>
  <c r="Y16" i="49"/>
  <c r="X16" i="49"/>
  <c r="W16" i="49"/>
  <c r="V16" i="49"/>
  <c r="U16" i="49"/>
  <c r="T16" i="49"/>
  <c r="S16" i="49"/>
  <c r="R16" i="49"/>
  <c r="Q16" i="49"/>
  <c r="P16" i="49"/>
  <c r="O16" i="49"/>
  <c r="N16" i="49"/>
  <c r="M16" i="49"/>
  <c r="L16" i="49"/>
  <c r="K16" i="49"/>
  <c r="J16" i="49"/>
  <c r="I16" i="49"/>
  <c r="H16" i="49"/>
  <c r="G16" i="49"/>
  <c r="F16" i="49"/>
  <c r="AZ15" i="49"/>
  <c r="AY15" i="49"/>
  <c r="AX15" i="49"/>
  <c r="AW15" i="49"/>
  <c r="AV15" i="49"/>
  <c r="AU15" i="49"/>
  <c r="AT15" i="49"/>
  <c r="AS15" i="49"/>
  <c r="AR15" i="49"/>
  <c r="AQ15" i="49"/>
  <c r="AP15" i="49"/>
  <c r="AO15" i="49"/>
  <c r="AN15" i="49"/>
  <c r="AM15" i="49"/>
  <c r="AL15" i="49"/>
  <c r="AK15" i="49"/>
  <c r="AJ15" i="49"/>
  <c r="AI15" i="49"/>
  <c r="AH15" i="49"/>
  <c r="AG15" i="49"/>
  <c r="AF15" i="49"/>
  <c r="AE15" i="49"/>
  <c r="AD15" i="49"/>
  <c r="AC15" i="49"/>
  <c r="AB15" i="49"/>
  <c r="AA15" i="49"/>
  <c r="Z15" i="49"/>
  <c r="Y15" i="49"/>
  <c r="X15" i="49"/>
  <c r="W15" i="49"/>
  <c r="V15" i="49"/>
  <c r="U15" i="49"/>
  <c r="T15" i="49"/>
  <c r="S15" i="49"/>
  <c r="R15" i="49"/>
  <c r="Q15" i="49"/>
  <c r="P15" i="49"/>
  <c r="O15" i="49"/>
  <c r="N15" i="49"/>
  <c r="M15" i="49"/>
  <c r="L15" i="49"/>
  <c r="K15" i="49"/>
  <c r="J15" i="49"/>
  <c r="I15" i="49"/>
  <c r="H15" i="49"/>
  <c r="G15" i="49"/>
  <c r="F15" i="49"/>
  <c r="AZ14" i="49"/>
  <c r="AY14" i="49"/>
  <c r="AX14" i="49"/>
  <c r="AW14" i="49"/>
  <c r="AV14" i="49"/>
  <c r="AU14" i="49"/>
  <c r="AT14" i="49"/>
  <c r="AS14" i="49"/>
  <c r="AR14" i="49"/>
  <c r="AQ14" i="49"/>
  <c r="AP14" i="49"/>
  <c r="AO14" i="49"/>
  <c r="AN14" i="49"/>
  <c r="AM14" i="49"/>
  <c r="AL14" i="49"/>
  <c r="AK14" i="49"/>
  <c r="AJ14" i="49"/>
  <c r="AI14" i="49"/>
  <c r="AH14" i="49"/>
  <c r="AG14" i="49"/>
  <c r="AF14" i="49"/>
  <c r="AE14" i="49"/>
  <c r="AD14" i="49"/>
  <c r="AC14" i="49"/>
  <c r="AB14" i="49"/>
  <c r="AA14" i="49"/>
  <c r="Z14" i="49"/>
  <c r="Y14" i="49"/>
  <c r="X14" i="49"/>
  <c r="W14" i="49"/>
  <c r="V14" i="49"/>
  <c r="U14" i="49"/>
  <c r="T14" i="49"/>
  <c r="S14" i="49"/>
  <c r="R14" i="49"/>
  <c r="Q14" i="49"/>
  <c r="P14" i="49"/>
  <c r="O14" i="49"/>
  <c r="N14" i="49"/>
  <c r="M14" i="49"/>
  <c r="L14" i="49"/>
  <c r="K14" i="49"/>
  <c r="J14" i="49"/>
  <c r="I14" i="49"/>
  <c r="H14" i="49"/>
  <c r="G14" i="49"/>
  <c r="F14" i="49"/>
  <c r="AZ13" i="49"/>
  <c r="AY13" i="49"/>
  <c r="AX13" i="49"/>
  <c r="AW13" i="49"/>
  <c r="AV13" i="49"/>
  <c r="AU13" i="49"/>
  <c r="AT13" i="49"/>
  <c r="AS13" i="49"/>
  <c r="AR13" i="49"/>
  <c r="AQ13" i="49"/>
  <c r="AP13" i="49"/>
  <c r="AO13" i="49"/>
  <c r="AN13" i="49"/>
  <c r="AM13" i="49"/>
  <c r="AL13" i="49"/>
  <c r="AK13" i="49"/>
  <c r="AJ13" i="49"/>
  <c r="AI13" i="49"/>
  <c r="AH13" i="49"/>
  <c r="AG13" i="49"/>
  <c r="AF13" i="49"/>
  <c r="AE13" i="49"/>
  <c r="AD13" i="49"/>
  <c r="AC13" i="49"/>
  <c r="AB13" i="49"/>
  <c r="AA13" i="49"/>
  <c r="Z13" i="49"/>
  <c r="Y13" i="49"/>
  <c r="X13" i="49"/>
  <c r="W13" i="49"/>
  <c r="V13" i="49"/>
  <c r="U13" i="49"/>
  <c r="T13" i="49"/>
  <c r="S13" i="49"/>
  <c r="R13" i="49"/>
  <c r="Q13" i="49"/>
  <c r="P13" i="49"/>
  <c r="O13" i="49"/>
  <c r="N13" i="49"/>
  <c r="M13" i="49"/>
  <c r="L13" i="49"/>
  <c r="K13" i="49"/>
  <c r="J13" i="49"/>
  <c r="I13" i="49"/>
  <c r="H13" i="49"/>
  <c r="G13" i="49"/>
  <c r="F13" i="49"/>
  <c r="AZ12" i="49"/>
  <c r="AY12" i="49"/>
  <c r="AX12" i="49"/>
  <c r="AW12" i="49"/>
  <c r="AV12" i="49"/>
  <c r="AU12" i="49"/>
  <c r="AT12" i="49"/>
  <c r="AS12" i="49"/>
  <c r="AR12" i="49"/>
  <c r="AQ12" i="49"/>
  <c r="AP12" i="49"/>
  <c r="AO12" i="49"/>
  <c r="AN12" i="49"/>
  <c r="AM12" i="49"/>
  <c r="AL12" i="49"/>
  <c r="AK12" i="49"/>
  <c r="AJ12" i="49"/>
  <c r="AI12" i="49"/>
  <c r="AH12" i="49"/>
  <c r="AG12" i="49"/>
  <c r="AF12" i="49"/>
  <c r="AE12" i="49"/>
  <c r="AD12" i="49"/>
  <c r="AC12" i="49"/>
  <c r="AB12" i="49"/>
  <c r="AA12" i="49"/>
  <c r="Z12" i="49"/>
  <c r="Y12" i="49"/>
  <c r="X12" i="49"/>
  <c r="W12" i="49"/>
  <c r="V12" i="49"/>
  <c r="U12" i="49"/>
  <c r="T12" i="49"/>
  <c r="S12" i="49"/>
  <c r="R12" i="49"/>
  <c r="Q12" i="49"/>
  <c r="P12" i="49"/>
  <c r="O12" i="49"/>
  <c r="N12" i="49"/>
  <c r="M12" i="49"/>
  <c r="L12" i="49"/>
  <c r="K12" i="49"/>
  <c r="J12" i="49"/>
  <c r="I12" i="49"/>
  <c r="H12" i="49"/>
  <c r="G12" i="49"/>
  <c r="F12" i="49"/>
  <c r="AZ11" i="49"/>
  <c r="AY11" i="49"/>
  <c r="AX11" i="49"/>
  <c r="AW11" i="49"/>
  <c r="AV11" i="49"/>
  <c r="AU11" i="49"/>
  <c r="AT11" i="49"/>
  <c r="AS11" i="49"/>
  <c r="AR11" i="49"/>
  <c r="AQ11" i="49"/>
  <c r="AP11" i="49"/>
  <c r="AO11" i="49"/>
  <c r="AN11" i="49"/>
  <c r="AM11" i="49"/>
  <c r="AL11" i="49"/>
  <c r="AK11" i="49"/>
  <c r="AJ11" i="49"/>
  <c r="AI11" i="49"/>
  <c r="AH11" i="49"/>
  <c r="AG11" i="49"/>
  <c r="AF11" i="49"/>
  <c r="AE11" i="49"/>
  <c r="AD11" i="49"/>
  <c r="AC11" i="49"/>
  <c r="AB11" i="49"/>
  <c r="AA11" i="49"/>
  <c r="Z11" i="49"/>
  <c r="Y11" i="49"/>
  <c r="X11" i="49"/>
  <c r="W11" i="49"/>
  <c r="V11" i="49"/>
  <c r="U11" i="49"/>
  <c r="T11" i="49"/>
  <c r="S11" i="49"/>
  <c r="R11" i="49"/>
  <c r="Q11" i="49"/>
  <c r="P11" i="49"/>
  <c r="O11" i="49"/>
  <c r="N11" i="49"/>
  <c r="M11" i="49"/>
  <c r="L11" i="49"/>
  <c r="K11" i="49"/>
  <c r="J11" i="49"/>
  <c r="I11" i="49"/>
  <c r="H11" i="49"/>
  <c r="G11" i="49"/>
  <c r="F11" i="49"/>
  <c r="AZ10" i="49"/>
  <c r="AY10" i="49"/>
  <c r="AX10" i="49"/>
  <c r="AW10" i="49"/>
  <c r="AV10" i="49"/>
  <c r="AU10" i="49"/>
  <c r="AT10" i="49"/>
  <c r="AS10" i="49"/>
  <c r="AR10" i="49"/>
  <c r="AQ10" i="49"/>
  <c r="AP10" i="49"/>
  <c r="AO10" i="49"/>
  <c r="AN10" i="49"/>
  <c r="AM10" i="49"/>
  <c r="AL10" i="49"/>
  <c r="AK10" i="49"/>
  <c r="AJ10" i="49"/>
  <c r="AI10" i="49"/>
  <c r="AH10" i="49"/>
  <c r="AG10" i="49"/>
  <c r="AF10" i="49"/>
  <c r="AE10" i="49"/>
  <c r="AD10" i="49"/>
  <c r="AC10" i="49"/>
  <c r="AB10" i="49"/>
  <c r="AA10" i="49"/>
  <c r="Z10" i="49"/>
  <c r="Y10" i="49"/>
  <c r="X10" i="49"/>
  <c r="W10" i="49"/>
  <c r="V10" i="49"/>
  <c r="U10" i="49"/>
  <c r="T10" i="49"/>
  <c r="S10" i="49"/>
  <c r="R10" i="49"/>
  <c r="Q10" i="49"/>
  <c r="P10" i="49"/>
  <c r="O10" i="49"/>
  <c r="N10" i="49"/>
  <c r="M10" i="49"/>
  <c r="L10" i="49"/>
  <c r="K10" i="49"/>
  <c r="J10" i="49"/>
  <c r="I10" i="49"/>
  <c r="H10" i="49"/>
  <c r="G10" i="49"/>
  <c r="F10" i="49"/>
  <c r="AZ9" i="49"/>
  <c r="AY9" i="49"/>
  <c r="AX9" i="49"/>
  <c r="AW9" i="49"/>
  <c r="AV9" i="49"/>
  <c r="AU9" i="49"/>
  <c r="AT9" i="49"/>
  <c r="AS9" i="49"/>
  <c r="AR9" i="49"/>
  <c r="AQ9" i="49"/>
  <c r="AP9" i="49"/>
  <c r="AO9" i="49"/>
  <c r="AN9" i="49"/>
  <c r="AM9" i="49"/>
  <c r="AL9" i="49"/>
  <c r="AK9" i="49"/>
  <c r="AJ9" i="49"/>
  <c r="AI9" i="49"/>
  <c r="AH9" i="49"/>
  <c r="AG9" i="49"/>
  <c r="AF9" i="49"/>
  <c r="AE9" i="49"/>
  <c r="AD9" i="49"/>
  <c r="AC9" i="49"/>
  <c r="AB9" i="49"/>
  <c r="AA9" i="49"/>
  <c r="Z9" i="49"/>
  <c r="Y9" i="49"/>
  <c r="X9" i="49"/>
  <c r="W9" i="49"/>
  <c r="V9" i="49"/>
  <c r="U9" i="49"/>
  <c r="T9" i="49"/>
  <c r="S9" i="49"/>
  <c r="R9" i="49"/>
  <c r="Q9" i="49"/>
  <c r="P9" i="49"/>
  <c r="O9" i="49"/>
  <c r="N9" i="49"/>
  <c r="M9" i="49"/>
  <c r="L9" i="49"/>
  <c r="K9" i="49"/>
  <c r="J9" i="49"/>
  <c r="I9" i="49"/>
  <c r="H9" i="49"/>
  <c r="G9" i="49"/>
  <c r="F9" i="49"/>
  <c r="A5" i="49"/>
  <c r="F50" i="58" s="1"/>
  <c r="AZ43" i="48"/>
  <c r="AY43" i="48"/>
  <c r="AX43" i="48"/>
  <c r="AW43" i="48"/>
  <c r="AV43" i="48"/>
  <c r="AU43" i="48"/>
  <c r="AT43" i="48"/>
  <c r="AS43" i="48"/>
  <c r="AR43" i="48"/>
  <c r="AQ43" i="48"/>
  <c r="AP43" i="48"/>
  <c r="AO43" i="48"/>
  <c r="AN43" i="48"/>
  <c r="AM43" i="48"/>
  <c r="AL43" i="48"/>
  <c r="AK43" i="48"/>
  <c r="AJ43" i="48"/>
  <c r="AI43" i="48"/>
  <c r="AH43" i="48"/>
  <c r="AG43" i="48"/>
  <c r="AF43" i="48"/>
  <c r="AE43" i="48"/>
  <c r="AD43" i="48"/>
  <c r="AC43" i="48"/>
  <c r="AB43" i="48"/>
  <c r="AA43" i="48"/>
  <c r="Z43" i="48"/>
  <c r="Y43" i="48"/>
  <c r="X43" i="48"/>
  <c r="W43" i="48"/>
  <c r="V43" i="48"/>
  <c r="U43" i="48"/>
  <c r="T43" i="48"/>
  <c r="S43" i="48"/>
  <c r="R43" i="48"/>
  <c r="Q43" i="48"/>
  <c r="P43" i="48"/>
  <c r="O43" i="48"/>
  <c r="N43" i="48"/>
  <c r="M43" i="48"/>
  <c r="L43" i="48"/>
  <c r="K43" i="48"/>
  <c r="J43" i="48"/>
  <c r="I43" i="48"/>
  <c r="H43" i="48"/>
  <c r="G43" i="48"/>
  <c r="F43" i="48"/>
  <c r="AZ42" i="48"/>
  <c r="AY42" i="48"/>
  <c r="AX42" i="48"/>
  <c r="AW42" i="48"/>
  <c r="AV42" i="48"/>
  <c r="AU42" i="48"/>
  <c r="AT42" i="48"/>
  <c r="AS42" i="48"/>
  <c r="AR42" i="48"/>
  <c r="AQ42" i="48"/>
  <c r="AP42" i="48"/>
  <c r="AO42" i="48"/>
  <c r="AN42" i="48"/>
  <c r="AM42" i="48"/>
  <c r="AL42" i="48"/>
  <c r="AK42" i="48"/>
  <c r="AJ42" i="48"/>
  <c r="AI42" i="48"/>
  <c r="AH42" i="48"/>
  <c r="AG42" i="48"/>
  <c r="AF42" i="48"/>
  <c r="AE42" i="48"/>
  <c r="AD42" i="48"/>
  <c r="AC42" i="48"/>
  <c r="AB42" i="48"/>
  <c r="AA42" i="48"/>
  <c r="Z42" i="48"/>
  <c r="Y42" i="48"/>
  <c r="X42" i="48"/>
  <c r="W42" i="48"/>
  <c r="V42" i="48"/>
  <c r="U42" i="48"/>
  <c r="T42" i="48"/>
  <c r="S42" i="48"/>
  <c r="R42" i="48"/>
  <c r="Q42" i="48"/>
  <c r="P42" i="48"/>
  <c r="O42" i="48"/>
  <c r="N42" i="48"/>
  <c r="M42" i="48"/>
  <c r="L42" i="48"/>
  <c r="K42" i="48"/>
  <c r="J42" i="48"/>
  <c r="I42" i="48"/>
  <c r="H42" i="48"/>
  <c r="G42" i="48"/>
  <c r="F42" i="48"/>
  <c r="AZ41" i="48"/>
  <c r="AY41" i="48"/>
  <c r="AX41" i="48"/>
  <c r="AW41" i="48"/>
  <c r="AV41" i="48"/>
  <c r="AU41" i="48"/>
  <c r="AT41" i="48"/>
  <c r="AS41" i="48"/>
  <c r="AR41" i="48"/>
  <c r="AQ41" i="48"/>
  <c r="AP41" i="48"/>
  <c r="AO41" i="48"/>
  <c r="AN41" i="48"/>
  <c r="AM41" i="48"/>
  <c r="AL41" i="48"/>
  <c r="AK41" i="48"/>
  <c r="AJ41" i="48"/>
  <c r="AI41" i="48"/>
  <c r="AH41" i="48"/>
  <c r="AG41" i="48"/>
  <c r="AF41" i="48"/>
  <c r="AE41" i="48"/>
  <c r="AD41" i="48"/>
  <c r="AC41" i="48"/>
  <c r="AB41" i="48"/>
  <c r="AA41" i="48"/>
  <c r="Z41" i="48"/>
  <c r="Y41" i="48"/>
  <c r="X41" i="48"/>
  <c r="W41" i="48"/>
  <c r="V41" i="48"/>
  <c r="U41" i="48"/>
  <c r="T41" i="48"/>
  <c r="S41" i="48"/>
  <c r="R41" i="48"/>
  <c r="Q41" i="48"/>
  <c r="P41" i="48"/>
  <c r="O41" i="48"/>
  <c r="N41" i="48"/>
  <c r="M41" i="48"/>
  <c r="L41" i="48"/>
  <c r="K41" i="48"/>
  <c r="J41" i="48"/>
  <c r="I41" i="48"/>
  <c r="H41" i="48"/>
  <c r="G41" i="48"/>
  <c r="F41" i="48"/>
  <c r="AZ40" i="48"/>
  <c r="AY40" i="48"/>
  <c r="AX40" i="48"/>
  <c r="AW40" i="48"/>
  <c r="AV40" i="48"/>
  <c r="AU40" i="48"/>
  <c r="AT40" i="48"/>
  <c r="AS40" i="48"/>
  <c r="AR40" i="48"/>
  <c r="AQ40" i="48"/>
  <c r="AP40" i="48"/>
  <c r="AO40" i="48"/>
  <c r="AN40" i="48"/>
  <c r="AM40" i="48"/>
  <c r="AL40" i="48"/>
  <c r="AK40" i="48"/>
  <c r="AJ40" i="48"/>
  <c r="AI40" i="48"/>
  <c r="AH40" i="48"/>
  <c r="AG40" i="48"/>
  <c r="AF40" i="48"/>
  <c r="AE40" i="48"/>
  <c r="AD40" i="48"/>
  <c r="AC40" i="48"/>
  <c r="AB40" i="48"/>
  <c r="AA40" i="48"/>
  <c r="Z40" i="48"/>
  <c r="Y40" i="48"/>
  <c r="X40" i="48"/>
  <c r="W40" i="48"/>
  <c r="V40" i="48"/>
  <c r="U40" i="48"/>
  <c r="T40" i="48"/>
  <c r="S40" i="48"/>
  <c r="R40" i="48"/>
  <c r="Q40" i="48"/>
  <c r="P40" i="48"/>
  <c r="O40" i="48"/>
  <c r="N40" i="48"/>
  <c r="M40" i="48"/>
  <c r="L40" i="48"/>
  <c r="K40" i="48"/>
  <c r="J40" i="48"/>
  <c r="I40" i="48"/>
  <c r="H40" i="48"/>
  <c r="G40" i="48"/>
  <c r="F40" i="48"/>
  <c r="AZ39" i="48"/>
  <c r="AY39" i="48"/>
  <c r="AX39" i="48"/>
  <c r="AW39" i="48"/>
  <c r="AV39" i="48"/>
  <c r="AU39" i="48"/>
  <c r="AT39" i="48"/>
  <c r="AS39" i="48"/>
  <c r="AR39" i="48"/>
  <c r="AQ39" i="48"/>
  <c r="AP39" i="48"/>
  <c r="AO39" i="48"/>
  <c r="AN39" i="48"/>
  <c r="AM39" i="48"/>
  <c r="AL39" i="48"/>
  <c r="AK39" i="48"/>
  <c r="AJ39" i="48"/>
  <c r="AI39" i="48"/>
  <c r="AH39" i="48"/>
  <c r="AG39" i="48"/>
  <c r="AF39" i="48"/>
  <c r="AE39" i="48"/>
  <c r="AD39" i="48"/>
  <c r="AC39" i="48"/>
  <c r="AB39" i="48"/>
  <c r="AA39" i="48"/>
  <c r="Z39" i="48"/>
  <c r="Y39" i="48"/>
  <c r="X39" i="48"/>
  <c r="W39" i="48"/>
  <c r="V39" i="48"/>
  <c r="U39" i="48"/>
  <c r="T39" i="48"/>
  <c r="S39" i="48"/>
  <c r="R39" i="48"/>
  <c r="Q39" i="48"/>
  <c r="P39" i="48"/>
  <c r="O39" i="48"/>
  <c r="N39" i="48"/>
  <c r="M39" i="48"/>
  <c r="L39" i="48"/>
  <c r="K39" i="48"/>
  <c r="J39" i="48"/>
  <c r="I39" i="48"/>
  <c r="H39" i="48"/>
  <c r="G39" i="48"/>
  <c r="F39" i="48"/>
  <c r="AZ38" i="48"/>
  <c r="AY38" i="48"/>
  <c r="AX38" i="48"/>
  <c r="AW38" i="48"/>
  <c r="AV38" i="48"/>
  <c r="AU38" i="48"/>
  <c r="AT38" i="48"/>
  <c r="AS38" i="48"/>
  <c r="AR38" i="48"/>
  <c r="AQ38" i="48"/>
  <c r="AP38" i="48"/>
  <c r="AO38" i="48"/>
  <c r="AN38" i="48"/>
  <c r="AM38" i="48"/>
  <c r="AL38" i="48"/>
  <c r="AK38" i="48"/>
  <c r="AJ38" i="48"/>
  <c r="AI38" i="48"/>
  <c r="AH38" i="48"/>
  <c r="AG38" i="48"/>
  <c r="AF38" i="48"/>
  <c r="AE38" i="48"/>
  <c r="AD38" i="48"/>
  <c r="AC38" i="48"/>
  <c r="AB38" i="48"/>
  <c r="AA38" i="48"/>
  <c r="Z38" i="48"/>
  <c r="Y38" i="48"/>
  <c r="X38" i="48"/>
  <c r="W38" i="48"/>
  <c r="V38" i="48"/>
  <c r="U38" i="48"/>
  <c r="T38" i="48"/>
  <c r="S38" i="48"/>
  <c r="R38" i="48"/>
  <c r="Q38" i="48"/>
  <c r="P38" i="48"/>
  <c r="O38" i="48"/>
  <c r="N38" i="48"/>
  <c r="M38" i="48"/>
  <c r="L38" i="48"/>
  <c r="K38" i="48"/>
  <c r="J38" i="48"/>
  <c r="I38" i="48"/>
  <c r="H38" i="48"/>
  <c r="G38" i="48"/>
  <c r="F38" i="48"/>
  <c r="AZ37" i="48"/>
  <c r="AY37" i="48"/>
  <c r="AX37" i="48"/>
  <c r="AW37" i="48"/>
  <c r="AV37" i="48"/>
  <c r="AU37" i="48"/>
  <c r="AT37" i="48"/>
  <c r="AS37" i="48"/>
  <c r="AR37" i="48"/>
  <c r="AQ37" i="48"/>
  <c r="AP37" i="48"/>
  <c r="AO37" i="48"/>
  <c r="AN37" i="48"/>
  <c r="AM37" i="48"/>
  <c r="AL37" i="48"/>
  <c r="AK37" i="48"/>
  <c r="AJ37" i="48"/>
  <c r="AI37" i="48"/>
  <c r="AH37" i="48"/>
  <c r="AG37" i="48"/>
  <c r="AF37" i="48"/>
  <c r="AE37" i="48"/>
  <c r="AD37" i="48"/>
  <c r="AC37" i="48"/>
  <c r="AB37" i="48"/>
  <c r="AA37" i="48"/>
  <c r="Z37" i="48"/>
  <c r="Y37" i="48"/>
  <c r="X37" i="48"/>
  <c r="W37" i="48"/>
  <c r="V37" i="48"/>
  <c r="U37" i="48"/>
  <c r="T37" i="48"/>
  <c r="S37" i="48"/>
  <c r="R37" i="48"/>
  <c r="Q37" i="48"/>
  <c r="P37" i="48"/>
  <c r="O37" i="48"/>
  <c r="N37" i="48"/>
  <c r="M37" i="48"/>
  <c r="L37" i="48"/>
  <c r="K37" i="48"/>
  <c r="J37" i="48"/>
  <c r="I37" i="48"/>
  <c r="H37" i="48"/>
  <c r="G37" i="48"/>
  <c r="F37" i="48"/>
  <c r="AZ36" i="48"/>
  <c r="AY36" i="48"/>
  <c r="AX36" i="48"/>
  <c r="AW36" i="48"/>
  <c r="AV36" i="48"/>
  <c r="AU36" i="48"/>
  <c r="AT36" i="48"/>
  <c r="AS36" i="48"/>
  <c r="AR36" i="48"/>
  <c r="AQ36" i="48"/>
  <c r="AP36" i="48"/>
  <c r="AO36" i="48"/>
  <c r="AN36" i="48"/>
  <c r="AM36" i="48"/>
  <c r="AL36" i="48"/>
  <c r="AK36" i="48"/>
  <c r="AJ36" i="48"/>
  <c r="AI36" i="48"/>
  <c r="AH36" i="48"/>
  <c r="AG36" i="48"/>
  <c r="AF36" i="48"/>
  <c r="AE36" i="48"/>
  <c r="AD36" i="48"/>
  <c r="AC36" i="48"/>
  <c r="AB36" i="48"/>
  <c r="AA36" i="48"/>
  <c r="Z36" i="48"/>
  <c r="Y36" i="48"/>
  <c r="X36" i="48"/>
  <c r="W36" i="48"/>
  <c r="V36" i="48"/>
  <c r="U36" i="48"/>
  <c r="T36" i="48"/>
  <c r="S36" i="48"/>
  <c r="R36" i="48"/>
  <c r="Q36" i="48"/>
  <c r="P36" i="48"/>
  <c r="O36" i="48"/>
  <c r="N36" i="48"/>
  <c r="M36" i="48"/>
  <c r="L36" i="48"/>
  <c r="K36" i="48"/>
  <c r="J36" i="48"/>
  <c r="I36" i="48"/>
  <c r="H36" i="48"/>
  <c r="G36" i="48"/>
  <c r="F36" i="48"/>
  <c r="AZ35" i="48"/>
  <c r="AY35" i="48"/>
  <c r="AX35" i="48"/>
  <c r="AW35" i="48"/>
  <c r="AV35" i="48"/>
  <c r="AU35" i="48"/>
  <c r="AT35" i="48"/>
  <c r="AS35" i="48"/>
  <c r="AR35" i="48"/>
  <c r="AQ35" i="48"/>
  <c r="AP35" i="48"/>
  <c r="AO35" i="48"/>
  <c r="AN35" i="48"/>
  <c r="AM35" i="48"/>
  <c r="AL35" i="48"/>
  <c r="AK35" i="48"/>
  <c r="AJ35" i="48"/>
  <c r="AI35" i="48"/>
  <c r="AH35" i="48"/>
  <c r="AG35" i="48"/>
  <c r="AF35" i="48"/>
  <c r="AE35" i="48"/>
  <c r="AD35" i="48"/>
  <c r="AC35" i="48"/>
  <c r="AB35" i="48"/>
  <c r="AA35" i="48"/>
  <c r="Z35" i="48"/>
  <c r="Y35" i="48"/>
  <c r="X35" i="48"/>
  <c r="W35" i="48"/>
  <c r="V35" i="48"/>
  <c r="U35" i="48"/>
  <c r="T35" i="48"/>
  <c r="S35" i="48"/>
  <c r="R35" i="48"/>
  <c r="Q35" i="48"/>
  <c r="P35" i="48"/>
  <c r="O35" i="48"/>
  <c r="N35" i="48"/>
  <c r="M35" i="48"/>
  <c r="L35" i="48"/>
  <c r="K35" i="48"/>
  <c r="J35" i="48"/>
  <c r="I35" i="48"/>
  <c r="H35" i="48"/>
  <c r="G35" i="48"/>
  <c r="F35" i="48"/>
  <c r="AZ34" i="48"/>
  <c r="AY34" i="48"/>
  <c r="AX34" i="48"/>
  <c r="AW34" i="48"/>
  <c r="AV34" i="48"/>
  <c r="AU34" i="48"/>
  <c r="AT34" i="48"/>
  <c r="AS34" i="48"/>
  <c r="AR34" i="48"/>
  <c r="AQ34" i="48"/>
  <c r="AP34" i="48"/>
  <c r="AO34" i="48"/>
  <c r="AN34" i="48"/>
  <c r="AM34" i="48"/>
  <c r="AL34" i="48"/>
  <c r="AK34" i="48"/>
  <c r="AJ34" i="48"/>
  <c r="AI34" i="48"/>
  <c r="AH34" i="48"/>
  <c r="AG34" i="48"/>
  <c r="AF34" i="48"/>
  <c r="AE34" i="48"/>
  <c r="AD34" i="48"/>
  <c r="AC34" i="48"/>
  <c r="AB34" i="48"/>
  <c r="AA34" i="48"/>
  <c r="Z34" i="48"/>
  <c r="Y34" i="48"/>
  <c r="X34" i="48"/>
  <c r="W34" i="48"/>
  <c r="V34" i="48"/>
  <c r="U34" i="48"/>
  <c r="T34" i="48"/>
  <c r="S34" i="48"/>
  <c r="R34" i="48"/>
  <c r="Q34" i="48"/>
  <c r="P34" i="48"/>
  <c r="O34" i="48"/>
  <c r="N34" i="48"/>
  <c r="M34" i="48"/>
  <c r="L34" i="48"/>
  <c r="K34" i="48"/>
  <c r="J34" i="48"/>
  <c r="I34" i="48"/>
  <c r="H34" i="48"/>
  <c r="G34" i="48"/>
  <c r="F34" i="48"/>
  <c r="AZ33" i="48"/>
  <c r="AY33" i="48"/>
  <c r="AX33" i="48"/>
  <c r="AW33" i="48"/>
  <c r="AV33" i="48"/>
  <c r="AU33" i="48"/>
  <c r="AT33" i="48"/>
  <c r="AS33" i="48"/>
  <c r="AR33" i="48"/>
  <c r="AQ33" i="48"/>
  <c r="AP33" i="48"/>
  <c r="AO33" i="48"/>
  <c r="AN33" i="48"/>
  <c r="AM33" i="48"/>
  <c r="AL33" i="48"/>
  <c r="AK33" i="48"/>
  <c r="AJ33" i="48"/>
  <c r="AI33" i="48"/>
  <c r="AH33" i="48"/>
  <c r="AG33" i="48"/>
  <c r="AF33" i="48"/>
  <c r="AE33" i="48"/>
  <c r="AD33" i="48"/>
  <c r="AC33" i="48"/>
  <c r="AB33" i="48"/>
  <c r="AA33" i="48"/>
  <c r="Z33" i="48"/>
  <c r="Y33" i="48"/>
  <c r="X33" i="48"/>
  <c r="W33" i="48"/>
  <c r="V33" i="48"/>
  <c r="U33" i="48"/>
  <c r="T33" i="48"/>
  <c r="S33" i="48"/>
  <c r="R33" i="48"/>
  <c r="Q33" i="48"/>
  <c r="P33" i="48"/>
  <c r="O33" i="48"/>
  <c r="N33" i="48"/>
  <c r="M33" i="48"/>
  <c r="L33" i="48"/>
  <c r="K33" i="48"/>
  <c r="J33" i="48"/>
  <c r="I33" i="48"/>
  <c r="H33" i="48"/>
  <c r="G33" i="48"/>
  <c r="F33" i="48"/>
  <c r="AZ32" i="48"/>
  <c r="AY32" i="48"/>
  <c r="AX32" i="48"/>
  <c r="AW32" i="48"/>
  <c r="AV32" i="48"/>
  <c r="AU32" i="48"/>
  <c r="AT32" i="48"/>
  <c r="AS32" i="48"/>
  <c r="AR32" i="48"/>
  <c r="AQ32" i="48"/>
  <c r="AP32" i="48"/>
  <c r="AO32" i="48"/>
  <c r="AN32" i="48"/>
  <c r="AM32" i="48"/>
  <c r="AL32" i="48"/>
  <c r="AK32" i="48"/>
  <c r="AJ32" i="48"/>
  <c r="AI32" i="48"/>
  <c r="AH32" i="48"/>
  <c r="AG32" i="48"/>
  <c r="AF32" i="48"/>
  <c r="AE32" i="48"/>
  <c r="AD32" i="48"/>
  <c r="AC32" i="48"/>
  <c r="AB32" i="48"/>
  <c r="AA32" i="48"/>
  <c r="Z32" i="48"/>
  <c r="Y32" i="48"/>
  <c r="X32" i="48"/>
  <c r="W32" i="48"/>
  <c r="V32" i="48"/>
  <c r="U32" i="48"/>
  <c r="T32" i="48"/>
  <c r="S32" i="48"/>
  <c r="R32" i="48"/>
  <c r="Q32" i="48"/>
  <c r="P32" i="48"/>
  <c r="O32" i="48"/>
  <c r="N32" i="48"/>
  <c r="M32" i="48"/>
  <c r="L32" i="48"/>
  <c r="K32" i="48"/>
  <c r="J32" i="48"/>
  <c r="I32" i="48"/>
  <c r="H32" i="48"/>
  <c r="G32" i="48"/>
  <c r="F32" i="48"/>
  <c r="AZ31" i="48"/>
  <c r="AY31" i="48"/>
  <c r="AX31" i="48"/>
  <c r="AW31" i="48"/>
  <c r="AV31" i="48"/>
  <c r="AU31" i="48"/>
  <c r="AT31" i="48"/>
  <c r="AS31" i="48"/>
  <c r="AR31" i="48"/>
  <c r="AQ31" i="48"/>
  <c r="AP31" i="48"/>
  <c r="AO31" i="48"/>
  <c r="AN31" i="48"/>
  <c r="AM31" i="48"/>
  <c r="AL31" i="48"/>
  <c r="AK31" i="48"/>
  <c r="AJ31" i="48"/>
  <c r="AI31" i="48"/>
  <c r="AH31" i="48"/>
  <c r="AG31" i="48"/>
  <c r="AF31" i="48"/>
  <c r="AE31" i="48"/>
  <c r="AD31" i="48"/>
  <c r="AC31" i="48"/>
  <c r="AB31" i="48"/>
  <c r="AA31" i="48"/>
  <c r="Z31" i="48"/>
  <c r="Y31" i="48"/>
  <c r="X31" i="48"/>
  <c r="W31" i="48"/>
  <c r="V31" i="48"/>
  <c r="U31" i="48"/>
  <c r="T31" i="48"/>
  <c r="S31" i="48"/>
  <c r="R31" i="48"/>
  <c r="Q31" i="48"/>
  <c r="P31" i="48"/>
  <c r="O31" i="48"/>
  <c r="N31" i="48"/>
  <c r="M31" i="48"/>
  <c r="L31" i="48"/>
  <c r="K31" i="48"/>
  <c r="J31" i="48"/>
  <c r="I31" i="48"/>
  <c r="H31" i="48"/>
  <c r="G31" i="48"/>
  <c r="F31" i="48"/>
  <c r="AZ30" i="48"/>
  <c r="AY30" i="48"/>
  <c r="AX30" i="48"/>
  <c r="AW30" i="48"/>
  <c r="AV30" i="48"/>
  <c r="AU30" i="48"/>
  <c r="AT30" i="48"/>
  <c r="AS30" i="48"/>
  <c r="AR30" i="48"/>
  <c r="AQ30" i="48"/>
  <c r="AP30" i="48"/>
  <c r="AO30" i="48"/>
  <c r="AN30" i="48"/>
  <c r="AM30" i="48"/>
  <c r="AL30" i="48"/>
  <c r="AK30" i="48"/>
  <c r="AJ30" i="48"/>
  <c r="AI30" i="48"/>
  <c r="AH30" i="48"/>
  <c r="AG30" i="48"/>
  <c r="AF30" i="48"/>
  <c r="AE30" i="48"/>
  <c r="AD30" i="48"/>
  <c r="AC30" i="48"/>
  <c r="AB30" i="48"/>
  <c r="AA30" i="48"/>
  <c r="Z30" i="48"/>
  <c r="Y30" i="48"/>
  <c r="X30" i="48"/>
  <c r="W30" i="48"/>
  <c r="V30" i="48"/>
  <c r="U30" i="48"/>
  <c r="T30" i="48"/>
  <c r="S30" i="48"/>
  <c r="R30" i="48"/>
  <c r="Q30" i="48"/>
  <c r="P30" i="48"/>
  <c r="O30" i="48"/>
  <c r="N30" i="48"/>
  <c r="M30" i="48"/>
  <c r="L30" i="48"/>
  <c r="K30" i="48"/>
  <c r="J30" i="48"/>
  <c r="I30" i="48"/>
  <c r="H30" i="48"/>
  <c r="G30" i="48"/>
  <c r="F30" i="48"/>
  <c r="AZ29" i="48"/>
  <c r="AY29" i="48"/>
  <c r="AX29" i="48"/>
  <c r="AW29" i="48"/>
  <c r="AV29" i="48"/>
  <c r="AU29" i="48"/>
  <c r="AT29" i="48"/>
  <c r="AS29" i="48"/>
  <c r="AR29" i="48"/>
  <c r="AQ29" i="48"/>
  <c r="AP29" i="48"/>
  <c r="AO29" i="48"/>
  <c r="AN29" i="48"/>
  <c r="AM29" i="48"/>
  <c r="AL29" i="48"/>
  <c r="AK29" i="48"/>
  <c r="AJ29" i="48"/>
  <c r="AI29" i="48"/>
  <c r="AH29" i="48"/>
  <c r="AG29" i="48"/>
  <c r="AF29" i="48"/>
  <c r="AE29" i="48"/>
  <c r="AD29" i="48"/>
  <c r="AC29" i="48"/>
  <c r="AB29" i="48"/>
  <c r="AA29" i="48"/>
  <c r="Z29" i="48"/>
  <c r="Y29" i="48"/>
  <c r="X29" i="48"/>
  <c r="W29" i="48"/>
  <c r="V29" i="48"/>
  <c r="U29" i="48"/>
  <c r="T29" i="48"/>
  <c r="S29" i="48"/>
  <c r="R29" i="48"/>
  <c r="Q29" i="48"/>
  <c r="P29" i="48"/>
  <c r="O29" i="48"/>
  <c r="N29" i="48"/>
  <c r="M29" i="48"/>
  <c r="L29" i="48"/>
  <c r="K29" i="48"/>
  <c r="J29" i="48"/>
  <c r="I29" i="48"/>
  <c r="H29" i="48"/>
  <c r="G29" i="48"/>
  <c r="F29" i="48"/>
  <c r="AZ28" i="48"/>
  <c r="AY28" i="48"/>
  <c r="AX28" i="48"/>
  <c r="AW28" i="48"/>
  <c r="AV28" i="48"/>
  <c r="AU28" i="48"/>
  <c r="AT28" i="48"/>
  <c r="AS28" i="48"/>
  <c r="AR28" i="48"/>
  <c r="AQ28" i="48"/>
  <c r="AP28" i="48"/>
  <c r="AO28" i="48"/>
  <c r="AN28" i="48"/>
  <c r="AM28" i="48"/>
  <c r="AL28" i="48"/>
  <c r="AK28" i="48"/>
  <c r="AJ28" i="48"/>
  <c r="AI28" i="48"/>
  <c r="AH28" i="48"/>
  <c r="AG28" i="48"/>
  <c r="AF28" i="48"/>
  <c r="AE28" i="48"/>
  <c r="AD28" i="48"/>
  <c r="AC28" i="48"/>
  <c r="AB28" i="48"/>
  <c r="AA28" i="48"/>
  <c r="Z28" i="48"/>
  <c r="Y28" i="48"/>
  <c r="X28" i="48"/>
  <c r="W28" i="48"/>
  <c r="V28" i="48"/>
  <c r="U28" i="48"/>
  <c r="T28" i="48"/>
  <c r="S28" i="48"/>
  <c r="R28" i="48"/>
  <c r="Q28" i="48"/>
  <c r="P28" i="48"/>
  <c r="O28" i="48"/>
  <c r="N28" i="48"/>
  <c r="M28" i="48"/>
  <c r="L28" i="48"/>
  <c r="K28" i="48"/>
  <c r="J28" i="48"/>
  <c r="I28" i="48"/>
  <c r="H28" i="48"/>
  <c r="G28" i="48"/>
  <c r="F28" i="48"/>
  <c r="AZ27" i="48"/>
  <c r="AY27" i="48"/>
  <c r="AX27" i="48"/>
  <c r="AW27" i="48"/>
  <c r="AV27" i="48"/>
  <c r="AU27" i="48"/>
  <c r="AT27" i="48"/>
  <c r="AS27" i="48"/>
  <c r="AR27" i="48"/>
  <c r="AQ27" i="48"/>
  <c r="AP27" i="48"/>
  <c r="AO27" i="48"/>
  <c r="AN27" i="48"/>
  <c r="AM27" i="48"/>
  <c r="AL27" i="48"/>
  <c r="AK27" i="48"/>
  <c r="AJ27" i="48"/>
  <c r="AI27" i="48"/>
  <c r="AH27" i="48"/>
  <c r="AG27" i="48"/>
  <c r="AF27" i="48"/>
  <c r="AE27" i="48"/>
  <c r="AD27" i="48"/>
  <c r="AC27" i="48"/>
  <c r="AB27" i="48"/>
  <c r="AA27" i="48"/>
  <c r="Z27" i="48"/>
  <c r="Y27" i="48"/>
  <c r="X27" i="48"/>
  <c r="W27" i="48"/>
  <c r="V27" i="48"/>
  <c r="U27" i="48"/>
  <c r="T27" i="48"/>
  <c r="S27" i="48"/>
  <c r="R27" i="48"/>
  <c r="Q27" i="48"/>
  <c r="P27" i="48"/>
  <c r="O27" i="48"/>
  <c r="N27" i="48"/>
  <c r="M27" i="48"/>
  <c r="L27" i="48"/>
  <c r="K27" i="48"/>
  <c r="J27" i="48"/>
  <c r="I27" i="48"/>
  <c r="H27" i="48"/>
  <c r="G27" i="48"/>
  <c r="F27" i="48"/>
  <c r="AZ26" i="48"/>
  <c r="AY26" i="48"/>
  <c r="AX26" i="48"/>
  <c r="AW26" i="48"/>
  <c r="AV26" i="48"/>
  <c r="AU26" i="48"/>
  <c r="AT26" i="48"/>
  <c r="AS26" i="48"/>
  <c r="AR26" i="48"/>
  <c r="AQ26" i="48"/>
  <c r="AP26" i="48"/>
  <c r="AO26" i="48"/>
  <c r="AN26" i="48"/>
  <c r="AM26" i="48"/>
  <c r="AL26" i="48"/>
  <c r="AK26" i="48"/>
  <c r="AJ26" i="48"/>
  <c r="AI26" i="48"/>
  <c r="AH26" i="48"/>
  <c r="AG26" i="48"/>
  <c r="AF26" i="48"/>
  <c r="AE26" i="48"/>
  <c r="AD26" i="48"/>
  <c r="AC26" i="48"/>
  <c r="AB26" i="48"/>
  <c r="AA26" i="48"/>
  <c r="Z26" i="48"/>
  <c r="Y26" i="48"/>
  <c r="X26" i="48"/>
  <c r="W26" i="48"/>
  <c r="V26" i="48"/>
  <c r="U26" i="48"/>
  <c r="T26" i="48"/>
  <c r="S26" i="48"/>
  <c r="R26" i="48"/>
  <c r="Q26" i="48"/>
  <c r="P26" i="48"/>
  <c r="O26" i="48"/>
  <c r="N26" i="48"/>
  <c r="M26" i="48"/>
  <c r="L26" i="48"/>
  <c r="K26" i="48"/>
  <c r="J26" i="48"/>
  <c r="I26" i="48"/>
  <c r="H26" i="48"/>
  <c r="G26" i="48"/>
  <c r="F26" i="48"/>
  <c r="AZ25" i="48"/>
  <c r="AY25" i="48"/>
  <c r="AX25" i="48"/>
  <c r="AW25" i="48"/>
  <c r="AV25" i="48"/>
  <c r="AU25" i="48"/>
  <c r="AT25" i="48"/>
  <c r="AS25" i="48"/>
  <c r="AR25" i="48"/>
  <c r="AQ25" i="48"/>
  <c r="AP25" i="48"/>
  <c r="AO25" i="48"/>
  <c r="AN25" i="48"/>
  <c r="AM25" i="48"/>
  <c r="AL25" i="48"/>
  <c r="AK25" i="48"/>
  <c r="AJ25" i="48"/>
  <c r="AI25" i="48"/>
  <c r="AH25" i="48"/>
  <c r="AG25" i="48"/>
  <c r="AF25" i="48"/>
  <c r="AE25" i="48"/>
  <c r="AD25" i="48"/>
  <c r="AC25" i="48"/>
  <c r="AB25" i="48"/>
  <c r="AA25" i="48"/>
  <c r="Z25" i="48"/>
  <c r="Y25" i="48"/>
  <c r="X25" i="48"/>
  <c r="W25" i="48"/>
  <c r="V25" i="48"/>
  <c r="U25" i="48"/>
  <c r="T25" i="48"/>
  <c r="S25" i="48"/>
  <c r="R25" i="48"/>
  <c r="Q25" i="48"/>
  <c r="P25" i="48"/>
  <c r="O25" i="48"/>
  <c r="N25" i="48"/>
  <c r="M25" i="48"/>
  <c r="L25" i="48"/>
  <c r="K25" i="48"/>
  <c r="J25" i="48"/>
  <c r="I25" i="48"/>
  <c r="H25" i="48"/>
  <c r="G25" i="48"/>
  <c r="F25" i="48"/>
  <c r="AZ24" i="48"/>
  <c r="AY24" i="48"/>
  <c r="AX24" i="48"/>
  <c r="AW24" i="48"/>
  <c r="AV24" i="48"/>
  <c r="AU24" i="48"/>
  <c r="AT24" i="48"/>
  <c r="AS24" i="48"/>
  <c r="AR24" i="48"/>
  <c r="AQ24" i="48"/>
  <c r="AP24" i="48"/>
  <c r="AO24" i="48"/>
  <c r="AN24" i="48"/>
  <c r="AM24" i="48"/>
  <c r="AL24" i="48"/>
  <c r="AK24" i="48"/>
  <c r="AJ24" i="48"/>
  <c r="AI24" i="48"/>
  <c r="AH24" i="48"/>
  <c r="AG24" i="48"/>
  <c r="AF24" i="48"/>
  <c r="AE24" i="48"/>
  <c r="AD24" i="48"/>
  <c r="AC24" i="48"/>
  <c r="AB24" i="48"/>
  <c r="AA24" i="48"/>
  <c r="Z24" i="48"/>
  <c r="Y24" i="48"/>
  <c r="X24" i="48"/>
  <c r="W24" i="48"/>
  <c r="V24" i="48"/>
  <c r="U24" i="48"/>
  <c r="T24" i="48"/>
  <c r="S24" i="48"/>
  <c r="R24" i="48"/>
  <c r="Q24" i="48"/>
  <c r="P24" i="48"/>
  <c r="O24" i="48"/>
  <c r="N24" i="48"/>
  <c r="M24" i="48"/>
  <c r="L24" i="48"/>
  <c r="K24" i="48"/>
  <c r="J24" i="48"/>
  <c r="I24" i="48"/>
  <c r="H24" i="48"/>
  <c r="G24" i="48"/>
  <c r="F24" i="48"/>
  <c r="AZ23" i="48"/>
  <c r="AY23" i="48"/>
  <c r="AX23" i="48"/>
  <c r="AW23" i="48"/>
  <c r="AV23" i="48"/>
  <c r="AU23" i="48"/>
  <c r="AT23" i="48"/>
  <c r="AS23" i="48"/>
  <c r="AR23" i="48"/>
  <c r="AQ23" i="48"/>
  <c r="AP23" i="48"/>
  <c r="AO23" i="48"/>
  <c r="AN23" i="48"/>
  <c r="AM23" i="48"/>
  <c r="AL23" i="48"/>
  <c r="AK23" i="48"/>
  <c r="AJ23" i="48"/>
  <c r="AI23" i="48"/>
  <c r="AH23" i="48"/>
  <c r="AG23" i="48"/>
  <c r="AF23" i="48"/>
  <c r="AE23" i="48"/>
  <c r="AD23" i="48"/>
  <c r="AC23" i="48"/>
  <c r="AB23" i="48"/>
  <c r="AA23" i="48"/>
  <c r="Z23" i="48"/>
  <c r="Y23" i="48"/>
  <c r="X23" i="48"/>
  <c r="W23" i="48"/>
  <c r="V23" i="48"/>
  <c r="U23" i="48"/>
  <c r="T23" i="48"/>
  <c r="S23" i="48"/>
  <c r="R23" i="48"/>
  <c r="Q23" i="48"/>
  <c r="P23" i="48"/>
  <c r="O23" i="48"/>
  <c r="N23" i="48"/>
  <c r="M23" i="48"/>
  <c r="L23" i="48"/>
  <c r="K23" i="48"/>
  <c r="J23" i="48"/>
  <c r="I23" i="48"/>
  <c r="H23" i="48"/>
  <c r="G23" i="48"/>
  <c r="F23" i="48"/>
  <c r="AZ22" i="48"/>
  <c r="AY22" i="48"/>
  <c r="AX22" i="48"/>
  <c r="AW22" i="48"/>
  <c r="AV22" i="48"/>
  <c r="AU22" i="48"/>
  <c r="AT22" i="48"/>
  <c r="AS22" i="48"/>
  <c r="AR22" i="48"/>
  <c r="AQ22" i="48"/>
  <c r="AP22" i="48"/>
  <c r="AO22" i="48"/>
  <c r="AN22" i="48"/>
  <c r="AM22" i="48"/>
  <c r="AL22" i="48"/>
  <c r="AK22" i="48"/>
  <c r="AJ22" i="48"/>
  <c r="AI22" i="48"/>
  <c r="AH22" i="48"/>
  <c r="AG22" i="48"/>
  <c r="AF22" i="48"/>
  <c r="AE22" i="48"/>
  <c r="AD22" i="48"/>
  <c r="AC22" i="48"/>
  <c r="AB22" i="48"/>
  <c r="AA22" i="48"/>
  <c r="Z22" i="48"/>
  <c r="Y22" i="48"/>
  <c r="X22" i="48"/>
  <c r="W22" i="48"/>
  <c r="V22" i="48"/>
  <c r="U22" i="48"/>
  <c r="T22" i="48"/>
  <c r="S22" i="48"/>
  <c r="R22" i="48"/>
  <c r="Q22" i="48"/>
  <c r="P22" i="48"/>
  <c r="O22" i="48"/>
  <c r="N22" i="48"/>
  <c r="M22" i="48"/>
  <c r="L22" i="48"/>
  <c r="K22" i="48"/>
  <c r="J22" i="48"/>
  <c r="I22" i="48"/>
  <c r="H22" i="48"/>
  <c r="G22" i="48"/>
  <c r="F22" i="48"/>
  <c r="AZ21" i="48"/>
  <c r="AY21" i="48"/>
  <c r="AX21" i="48"/>
  <c r="AW21" i="48"/>
  <c r="AV21" i="48"/>
  <c r="AU21" i="48"/>
  <c r="AT21" i="48"/>
  <c r="AS21" i="48"/>
  <c r="AR21" i="48"/>
  <c r="AQ21" i="48"/>
  <c r="AP21" i="48"/>
  <c r="AO21" i="48"/>
  <c r="AN21" i="48"/>
  <c r="AM21" i="48"/>
  <c r="AL21" i="48"/>
  <c r="AK21" i="48"/>
  <c r="AJ21" i="48"/>
  <c r="AI21" i="48"/>
  <c r="AH21" i="48"/>
  <c r="AG21" i="48"/>
  <c r="AF21" i="48"/>
  <c r="AE21" i="48"/>
  <c r="AD21" i="48"/>
  <c r="AC21" i="48"/>
  <c r="AB21" i="48"/>
  <c r="AA21" i="48"/>
  <c r="Z21" i="48"/>
  <c r="Y21" i="48"/>
  <c r="X21" i="48"/>
  <c r="W21" i="48"/>
  <c r="V21" i="48"/>
  <c r="U21" i="48"/>
  <c r="T21" i="48"/>
  <c r="S21" i="48"/>
  <c r="R21" i="48"/>
  <c r="Q21" i="48"/>
  <c r="P21" i="48"/>
  <c r="O21" i="48"/>
  <c r="N21" i="48"/>
  <c r="M21" i="48"/>
  <c r="L21" i="48"/>
  <c r="K21" i="48"/>
  <c r="J21" i="48"/>
  <c r="I21" i="48"/>
  <c r="H21" i="48"/>
  <c r="G21" i="48"/>
  <c r="F21" i="48"/>
  <c r="AZ20" i="48"/>
  <c r="AY20" i="48"/>
  <c r="AX20" i="48"/>
  <c r="AW20" i="48"/>
  <c r="AV20" i="48"/>
  <c r="AU20" i="48"/>
  <c r="AT20" i="48"/>
  <c r="AS20" i="48"/>
  <c r="AR20" i="48"/>
  <c r="AQ20" i="48"/>
  <c r="AP20" i="48"/>
  <c r="AO20" i="48"/>
  <c r="AN20" i="48"/>
  <c r="AM20" i="48"/>
  <c r="AL20" i="48"/>
  <c r="AK20" i="48"/>
  <c r="AJ20" i="48"/>
  <c r="AI20" i="48"/>
  <c r="AH20" i="48"/>
  <c r="AG20" i="48"/>
  <c r="AF20" i="48"/>
  <c r="AE20" i="48"/>
  <c r="AD20" i="48"/>
  <c r="AC20" i="48"/>
  <c r="AB20" i="48"/>
  <c r="AA20" i="48"/>
  <c r="Z20" i="48"/>
  <c r="Y20" i="48"/>
  <c r="X20" i="48"/>
  <c r="W20" i="48"/>
  <c r="V20" i="48"/>
  <c r="U20" i="48"/>
  <c r="T20" i="48"/>
  <c r="S20" i="48"/>
  <c r="R20" i="48"/>
  <c r="Q20" i="48"/>
  <c r="P20" i="48"/>
  <c r="O20" i="48"/>
  <c r="N20" i="48"/>
  <c r="M20" i="48"/>
  <c r="L20" i="48"/>
  <c r="K20" i="48"/>
  <c r="J20" i="48"/>
  <c r="I20" i="48"/>
  <c r="H20" i="48"/>
  <c r="G20" i="48"/>
  <c r="F20" i="48"/>
  <c r="AZ19" i="48"/>
  <c r="AY19" i="48"/>
  <c r="AX19" i="48"/>
  <c r="AW19" i="48"/>
  <c r="AV19" i="48"/>
  <c r="AU19" i="48"/>
  <c r="AT19" i="48"/>
  <c r="AS19" i="48"/>
  <c r="AR19" i="48"/>
  <c r="AQ19" i="48"/>
  <c r="AP19" i="48"/>
  <c r="AO19" i="48"/>
  <c r="AN19" i="48"/>
  <c r="AM19" i="48"/>
  <c r="AL19" i="48"/>
  <c r="AK19" i="48"/>
  <c r="AJ19" i="48"/>
  <c r="AI19" i="48"/>
  <c r="AH19" i="48"/>
  <c r="AG19" i="48"/>
  <c r="AF19" i="48"/>
  <c r="AE19" i="48"/>
  <c r="AD19" i="48"/>
  <c r="AC19" i="48"/>
  <c r="AB19" i="48"/>
  <c r="AA19" i="48"/>
  <c r="Z19" i="48"/>
  <c r="Y19" i="48"/>
  <c r="X19" i="48"/>
  <c r="W19" i="48"/>
  <c r="V19" i="48"/>
  <c r="U19" i="48"/>
  <c r="T19" i="48"/>
  <c r="S19" i="48"/>
  <c r="R19" i="48"/>
  <c r="Q19" i="48"/>
  <c r="P19" i="48"/>
  <c r="O19" i="48"/>
  <c r="N19" i="48"/>
  <c r="M19" i="48"/>
  <c r="L19" i="48"/>
  <c r="K19" i="48"/>
  <c r="J19" i="48"/>
  <c r="I19" i="48"/>
  <c r="H19" i="48"/>
  <c r="G19" i="48"/>
  <c r="F19" i="48"/>
  <c r="AZ18" i="48"/>
  <c r="AY18" i="48"/>
  <c r="AX18" i="48"/>
  <c r="AW18" i="48"/>
  <c r="AV18" i="48"/>
  <c r="AU18" i="48"/>
  <c r="AT18" i="48"/>
  <c r="AS18" i="48"/>
  <c r="AR18" i="48"/>
  <c r="AQ18" i="48"/>
  <c r="AP18" i="48"/>
  <c r="AO18" i="48"/>
  <c r="AN18" i="48"/>
  <c r="AM18" i="48"/>
  <c r="AL18" i="48"/>
  <c r="AK18" i="48"/>
  <c r="AJ18" i="48"/>
  <c r="AI18" i="48"/>
  <c r="AH18" i="48"/>
  <c r="AG18" i="48"/>
  <c r="AF18" i="48"/>
  <c r="AE18" i="48"/>
  <c r="AD18" i="48"/>
  <c r="AC18" i="48"/>
  <c r="AB18" i="48"/>
  <c r="AA18" i="48"/>
  <c r="Z18" i="48"/>
  <c r="Y18" i="48"/>
  <c r="X18" i="48"/>
  <c r="W18" i="48"/>
  <c r="V18" i="48"/>
  <c r="U18" i="48"/>
  <c r="T18" i="48"/>
  <c r="S18" i="48"/>
  <c r="R18" i="48"/>
  <c r="Q18" i="48"/>
  <c r="P18" i="48"/>
  <c r="O18" i="48"/>
  <c r="N18" i="48"/>
  <c r="M18" i="48"/>
  <c r="L18" i="48"/>
  <c r="K18" i="48"/>
  <c r="J18" i="48"/>
  <c r="I18" i="48"/>
  <c r="H18" i="48"/>
  <c r="G18" i="48"/>
  <c r="F18" i="48"/>
  <c r="AZ17" i="48"/>
  <c r="AY17" i="48"/>
  <c r="AX17" i="48"/>
  <c r="AW17" i="48"/>
  <c r="AV17" i="48"/>
  <c r="AU17" i="48"/>
  <c r="AT17" i="48"/>
  <c r="AS17" i="48"/>
  <c r="AR17" i="48"/>
  <c r="AQ17" i="48"/>
  <c r="AP17" i="48"/>
  <c r="AO17" i="48"/>
  <c r="AN17" i="48"/>
  <c r="AM17" i="48"/>
  <c r="AL17" i="48"/>
  <c r="AK17" i="48"/>
  <c r="AJ17" i="48"/>
  <c r="AI17" i="48"/>
  <c r="AH17" i="48"/>
  <c r="AG17" i="48"/>
  <c r="AF17" i="48"/>
  <c r="AE17" i="48"/>
  <c r="AD17" i="48"/>
  <c r="AC17" i="48"/>
  <c r="AB17" i="48"/>
  <c r="AA17" i="48"/>
  <c r="Z17" i="48"/>
  <c r="Y17" i="48"/>
  <c r="X17" i="48"/>
  <c r="W17" i="48"/>
  <c r="V17" i="48"/>
  <c r="U17" i="48"/>
  <c r="T17" i="48"/>
  <c r="S17" i="48"/>
  <c r="R17" i="48"/>
  <c r="Q17" i="48"/>
  <c r="P17" i="48"/>
  <c r="O17" i="48"/>
  <c r="N17" i="48"/>
  <c r="M17" i="48"/>
  <c r="L17" i="48"/>
  <c r="K17" i="48"/>
  <c r="J17" i="48"/>
  <c r="I17" i="48"/>
  <c r="H17" i="48"/>
  <c r="G17" i="48"/>
  <c r="F17" i="48"/>
  <c r="AZ16" i="48"/>
  <c r="AY16" i="48"/>
  <c r="AX16" i="48"/>
  <c r="AW16" i="48"/>
  <c r="AV16" i="48"/>
  <c r="AU16" i="48"/>
  <c r="AT16" i="48"/>
  <c r="AS16" i="48"/>
  <c r="AR16" i="48"/>
  <c r="AQ16" i="48"/>
  <c r="AP16" i="48"/>
  <c r="AO16" i="48"/>
  <c r="AN16" i="48"/>
  <c r="AM16" i="48"/>
  <c r="AL16" i="48"/>
  <c r="AK16" i="48"/>
  <c r="AJ16" i="48"/>
  <c r="AI16" i="48"/>
  <c r="AH16" i="48"/>
  <c r="AG16" i="48"/>
  <c r="AF16" i="48"/>
  <c r="AE16" i="48"/>
  <c r="AD16" i="48"/>
  <c r="AC16" i="48"/>
  <c r="AB16" i="48"/>
  <c r="AA16" i="48"/>
  <c r="Z16" i="48"/>
  <c r="Y16" i="48"/>
  <c r="X16" i="48"/>
  <c r="W16" i="48"/>
  <c r="V16" i="48"/>
  <c r="U16" i="48"/>
  <c r="T16" i="48"/>
  <c r="S16" i="48"/>
  <c r="R16" i="48"/>
  <c r="Q16" i="48"/>
  <c r="P16" i="48"/>
  <c r="O16" i="48"/>
  <c r="N16" i="48"/>
  <c r="M16" i="48"/>
  <c r="L16" i="48"/>
  <c r="K16" i="48"/>
  <c r="J16" i="48"/>
  <c r="I16" i="48"/>
  <c r="H16" i="48"/>
  <c r="G16" i="48"/>
  <c r="F16" i="48"/>
  <c r="AZ15" i="48"/>
  <c r="AY15" i="48"/>
  <c r="AX15" i="48"/>
  <c r="AW15" i="48"/>
  <c r="AV15" i="48"/>
  <c r="AU15" i="48"/>
  <c r="AT15" i="48"/>
  <c r="AS15" i="48"/>
  <c r="AR15" i="48"/>
  <c r="AQ15" i="48"/>
  <c r="AP15" i="48"/>
  <c r="AO15" i="48"/>
  <c r="AN15" i="48"/>
  <c r="AM15" i="48"/>
  <c r="AL15" i="48"/>
  <c r="AK15" i="48"/>
  <c r="AJ15" i="48"/>
  <c r="AI15" i="48"/>
  <c r="AH15" i="48"/>
  <c r="AG15" i="48"/>
  <c r="AF15" i="48"/>
  <c r="AE15" i="48"/>
  <c r="AD15" i="48"/>
  <c r="AC15" i="48"/>
  <c r="AB15" i="48"/>
  <c r="AA15" i="48"/>
  <c r="Z15" i="48"/>
  <c r="Y15" i="48"/>
  <c r="X15" i="48"/>
  <c r="W15" i="48"/>
  <c r="V15" i="48"/>
  <c r="U15" i="48"/>
  <c r="T15" i="48"/>
  <c r="S15" i="48"/>
  <c r="R15" i="48"/>
  <c r="Q15" i="48"/>
  <c r="P15" i="48"/>
  <c r="O15" i="48"/>
  <c r="N15" i="48"/>
  <c r="M15" i="48"/>
  <c r="L15" i="48"/>
  <c r="K15" i="48"/>
  <c r="J15" i="48"/>
  <c r="I15" i="48"/>
  <c r="H15" i="48"/>
  <c r="G15" i="48"/>
  <c r="F15" i="48"/>
  <c r="AZ14" i="48"/>
  <c r="AY14" i="48"/>
  <c r="AX14" i="48"/>
  <c r="AW14" i="48"/>
  <c r="AV14" i="48"/>
  <c r="AU14" i="48"/>
  <c r="AT14" i="48"/>
  <c r="AS14" i="48"/>
  <c r="AR14" i="48"/>
  <c r="AQ14" i="48"/>
  <c r="AP14" i="48"/>
  <c r="AO14" i="48"/>
  <c r="AN14" i="48"/>
  <c r="AM14" i="48"/>
  <c r="AL14" i="48"/>
  <c r="AK14" i="48"/>
  <c r="AJ14" i="48"/>
  <c r="AI14" i="48"/>
  <c r="AH14" i="48"/>
  <c r="AG14" i="48"/>
  <c r="AF14" i="48"/>
  <c r="AE14" i="48"/>
  <c r="AD14" i="48"/>
  <c r="AC14" i="48"/>
  <c r="AB14" i="48"/>
  <c r="AA14" i="48"/>
  <c r="Z14" i="48"/>
  <c r="Y14" i="48"/>
  <c r="X14" i="48"/>
  <c r="W14" i="48"/>
  <c r="V14" i="48"/>
  <c r="U14" i="48"/>
  <c r="T14" i="48"/>
  <c r="S14" i="48"/>
  <c r="R14" i="48"/>
  <c r="Q14" i="48"/>
  <c r="P14" i="48"/>
  <c r="O14" i="48"/>
  <c r="N14" i="48"/>
  <c r="M14" i="48"/>
  <c r="L14" i="48"/>
  <c r="K14" i="48"/>
  <c r="J14" i="48"/>
  <c r="I14" i="48"/>
  <c r="H14" i="48"/>
  <c r="G14" i="48"/>
  <c r="F14" i="48"/>
  <c r="AZ13" i="48"/>
  <c r="AY13" i="48"/>
  <c r="AX13" i="48"/>
  <c r="AW13" i="48"/>
  <c r="AV13" i="48"/>
  <c r="AU13" i="48"/>
  <c r="AT13" i="48"/>
  <c r="AS13" i="48"/>
  <c r="AR13" i="48"/>
  <c r="AQ13" i="48"/>
  <c r="AP13" i="48"/>
  <c r="AO13" i="48"/>
  <c r="AN13" i="48"/>
  <c r="AM13" i="48"/>
  <c r="AL13" i="48"/>
  <c r="AK13" i="48"/>
  <c r="AJ13" i="48"/>
  <c r="AI13" i="48"/>
  <c r="AH13" i="48"/>
  <c r="AG13" i="48"/>
  <c r="AF13" i="48"/>
  <c r="AE13" i="48"/>
  <c r="AD13" i="48"/>
  <c r="AC13" i="48"/>
  <c r="AB13" i="48"/>
  <c r="AA13" i="48"/>
  <c r="Z13" i="48"/>
  <c r="Y13" i="48"/>
  <c r="X13" i="48"/>
  <c r="W13" i="48"/>
  <c r="V13" i="48"/>
  <c r="U13" i="48"/>
  <c r="T13" i="48"/>
  <c r="S13" i="48"/>
  <c r="R13" i="48"/>
  <c r="Q13" i="48"/>
  <c r="P13" i="48"/>
  <c r="O13" i="48"/>
  <c r="N13" i="48"/>
  <c r="M13" i="48"/>
  <c r="L13" i="48"/>
  <c r="K13" i="48"/>
  <c r="J13" i="48"/>
  <c r="I13" i="48"/>
  <c r="H13" i="48"/>
  <c r="G13" i="48"/>
  <c r="F13" i="48"/>
  <c r="AZ12" i="48"/>
  <c r="AY12" i="48"/>
  <c r="AX12" i="48"/>
  <c r="AW12" i="48"/>
  <c r="AV12" i="48"/>
  <c r="AU12" i="48"/>
  <c r="AT12" i="48"/>
  <c r="AS12" i="48"/>
  <c r="AR12" i="48"/>
  <c r="AQ12" i="48"/>
  <c r="AP12" i="48"/>
  <c r="AO12" i="48"/>
  <c r="AN12" i="48"/>
  <c r="AM12" i="48"/>
  <c r="AL12" i="48"/>
  <c r="AK12" i="48"/>
  <c r="AJ12" i="48"/>
  <c r="AI12" i="48"/>
  <c r="AH12" i="48"/>
  <c r="AG12" i="48"/>
  <c r="AF12" i="48"/>
  <c r="AE12" i="48"/>
  <c r="AD12" i="48"/>
  <c r="AC12" i="48"/>
  <c r="AB12" i="48"/>
  <c r="AA12" i="48"/>
  <c r="Z12" i="48"/>
  <c r="Y12" i="48"/>
  <c r="X12" i="48"/>
  <c r="W12" i="48"/>
  <c r="V12" i="48"/>
  <c r="U12" i="48"/>
  <c r="T12" i="48"/>
  <c r="S12" i="48"/>
  <c r="R12" i="48"/>
  <c r="Q12" i="48"/>
  <c r="P12" i="48"/>
  <c r="O12" i="48"/>
  <c r="N12" i="48"/>
  <c r="M12" i="48"/>
  <c r="L12" i="48"/>
  <c r="K12" i="48"/>
  <c r="J12" i="48"/>
  <c r="I12" i="48"/>
  <c r="H12" i="48"/>
  <c r="G12" i="48"/>
  <c r="F12" i="48"/>
  <c r="AZ11" i="48"/>
  <c r="AY11" i="48"/>
  <c r="AX11" i="48"/>
  <c r="AW11" i="48"/>
  <c r="AV11" i="48"/>
  <c r="AU11" i="48"/>
  <c r="AT11" i="48"/>
  <c r="AS11" i="48"/>
  <c r="AR11" i="48"/>
  <c r="AQ11" i="48"/>
  <c r="AP11" i="48"/>
  <c r="AO11" i="48"/>
  <c r="AN11" i="48"/>
  <c r="AM11" i="48"/>
  <c r="AL11" i="48"/>
  <c r="AK11" i="48"/>
  <c r="AJ11" i="48"/>
  <c r="AI11" i="48"/>
  <c r="AH11" i="48"/>
  <c r="AG11" i="48"/>
  <c r="AF11" i="48"/>
  <c r="AE11" i="48"/>
  <c r="AD11" i="48"/>
  <c r="AC11" i="48"/>
  <c r="AB11" i="48"/>
  <c r="AA11" i="48"/>
  <c r="Z11" i="48"/>
  <c r="Y11" i="48"/>
  <c r="X11" i="48"/>
  <c r="W11" i="48"/>
  <c r="V11" i="48"/>
  <c r="U11" i="48"/>
  <c r="T11" i="48"/>
  <c r="S11" i="48"/>
  <c r="R11" i="48"/>
  <c r="Q11" i="48"/>
  <c r="P11" i="48"/>
  <c r="O11" i="48"/>
  <c r="N11" i="48"/>
  <c r="M11" i="48"/>
  <c r="L11" i="48"/>
  <c r="K11" i="48"/>
  <c r="J11" i="48"/>
  <c r="I11" i="48"/>
  <c r="H11" i="48"/>
  <c r="G11" i="48"/>
  <c r="F11" i="48"/>
  <c r="AZ10" i="48"/>
  <c r="AY10" i="48"/>
  <c r="AX10" i="48"/>
  <c r="AW10" i="48"/>
  <c r="AV10" i="48"/>
  <c r="AU10" i="48"/>
  <c r="AT10" i="48"/>
  <c r="AS10" i="48"/>
  <c r="AR10" i="48"/>
  <c r="AQ10" i="48"/>
  <c r="AP10" i="48"/>
  <c r="AO10" i="48"/>
  <c r="AN10" i="48"/>
  <c r="AM10" i="48"/>
  <c r="AL10" i="48"/>
  <c r="AK10" i="48"/>
  <c r="AJ10" i="48"/>
  <c r="AI10" i="48"/>
  <c r="AH10" i="48"/>
  <c r="AG10" i="48"/>
  <c r="AF10" i="48"/>
  <c r="AE10" i="48"/>
  <c r="AD10" i="48"/>
  <c r="AC10" i="48"/>
  <c r="AB10" i="48"/>
  <c r="AA10" i="48"/>
  <c r="Z10" i="48"/>
  <c r="Y10" i="48"/>
  <c r="X10" i="48"/>
  <c r="W10" i="48"/>
  <c r="V10" i="48"/>
  <c r="U10" i="48"/>
  <c r="T10" i="48"/>
  <c r="S10" i="48"/>
  <c r="R10" i="48"/>
  <c r="Q10" i="48"/>
  <c r="P10" i="48"/>
  <c r="O10" i="48"/>
  <c r="N10" i="48"/>
  <c r="M10" i="48"/>
  <c r="L10" i="48"/>
  <c r="K10" i="48"/>
  <c r="J10" i="48"/>
  <c r="I10" i="48"/>
  <c r="H10" i="48"/>
  <c r="G10" i="48"/>
  <c r="F10" i="48"/>
  <c r="AZ9" i="48"/>
  <c r="AY9" i="48"/>
  <c r="AX9" i="48"/>
  <c r="AW9" i="48"/>
  <c r="AV9" i="48"/>
  <c r="AU9" i="48"/>
  <c r="AT9" i="48"/>
  <c r="AS9" i="48"/>
  <c r="AR9" i="48"/>
  <c r="AQ9" i="48"/>
  <c r="AP9" i="48"/>
  <c r="AO9" i="48"/>
  <c r="AN9" i="48"/>
  <c r="AM9" i="48"/>
  <c r="AL9" i="48"/>
  <c r="AK9" i="48"/>
  <c r="AJ9" i="48"/>
  <c r="AI9" i="48"/>
  <c r="AH9" i="48"/>
  <c r="AG9" i="48"/>
  <c r="AF9" i="48"/>
  <c r="AE9" i="48"/>
  <c r="AD9" i="48"/>
  <c r="AC9" i="48"/>
  <c r="AB9" i="48"/>
  <c r="AA9" i="48"/>
  <c r="Z9" i="48"/>
  <c r="Y9" i="48"/>
  <c r="X9" i="48"/>
  <c r="W9" i="48"/>
  <c r="V9" i="48"/>
  <c r="U9" i="48"/>
  <c r="T9" i="48"/>
  <c r="S9" i="48"/>
  <c r="R9" i="48"/>
  <c r="Q9" i="48"/>
  <c r="P9" i="48"/>
  <c r="O9" i="48"/>
  <c r="N9" i="48"/>
  <c r="M9" i="48"/>
  <c r="L9" i="48"/>
  <c r="K9" i="48"/>
  <c r="J9" i="48"/>
  <c r="I9" i="48"/>
  <c r="H9" i="48"/>
  <c r="G9" i="48"/>
  <c r="F9" i="48"/>
  <c r="A5" i="48"/>
  <c r="F49" i="58" s="1"/>
  <c r="AZ43" i="47"/>
  <c r="AY43" i="47"/>
  <c r="AX43" i="47"/>
  <c r="AW43" i="47"/>
  <c r="AV43" i="47"/>
  <c r="AU43" i="47"/>
  <c r="AT43" i="47"/>
  <c r="AS43" i="47"/>
  <c r="AR43" i="47"/>
  <c r="AQ43" i="47"/>
  <c r="AP43" i="47"/>
  <c r="AO43" i="47"/>
  <c r="AN43" i="47"/>
  <c r="AM43" i="47"/>
  <c r="AL43" i="47"/>
  <c r="AK43" i="47"/>
  <c r="AJ43" i="47"/>
  <c r="AI43" i="47"/>
  <c r="AH43" i="47"/>
  <c r="AG43" i="47"/>
  <c r="AF43" i="47"/>
  <c r="AE43" i="47"/>
  <c r="AD43" i="47"/>
  <c r="AC43" i="47"/>
  <c r="AB43" i="47"/>
  <c r="AA43" i="47"/>
  <c r="Z43" i="47"/>
  <c r="Y43" i="47"/>
  <c r="X43" i="47"/>
  <c r="W43" i="47"/>
  <c r="V43" i="47"/>
  <c r="U43" i="47"/>
  <c r="T43" i="47"/>
  <c r="S43" i="47"/>
  <c r="R43" i="47"/>
  <c r="Q43" i="47"/>
  <c r="P43" i="47"/>
  <c r="O43" i="47"/>
  <c r="N43" i="47"/>
  <c r="M43" i="47"/>
  <c r="L43" i="47"/>
  <c r="K43" i="47"/>
  <c r="J43" i="47"/>
  <c r="I43" i="47"/>
  <c r="H43" i="47"/>
  <c r="G43" i="47"/>
  <c r="F43" i="47"/>
  <c r="AZ42" i="47"/>
  <c r="AY42" i="47"/>
  <c r="AX42" i="47"/>
  <c r="AW42" i="47"/>
  <c r="AV42" i="47"/>
  <c r="AU42" i="47"/>
  <c r="AT42" i="47"/>
  <c r="AS42" i="47"/>
  <c r="AR42" i="47"/>
  <c r="AQ42" i="47"/>
  <c r="AP42" i="47"/>
  <c r="AO42" i="47"/>
  <c r="AN42" i="47"/>
  <c r="AM42" i="47"/>
  <c r="AL42" i="47"/>
  <c r="AK42" i="47"/>
  <c r="AJ42" i="47"/>
  <c r="AI42" i="47"/>
  <c r="AH42" i="47"/>
  <c r="AG42" i="47"/>
  <c r="AF42" i="47"/>
  <c r="AE42" i="47"/>
  <c r="AD42" i="47"/>
  <c r="AC42" i="47"/>
  <c r="AB42" i="47"/>
  <c r="AA42" i="47"/>
  <c r="Z42" i="47"/>
  <c r="Y42" i="47"/>
  <c r="X42" i="47"/>
  <c r="W42" i="47"/>
  <c r="V42" i="47"/>
  <c r="U42" i="47"/>
  <c r="T42" i="47"/>
  <c r="S42" i="47"/>
  <c r="R42" i="47"/>
  <c r="Q42" i="47"/>
  <c r="P42" i="47"/>
  <c r="O42" i="47"/>
  <c r="N42" i="47"/>
  <c r="M42" i="47"/>
  <c r="L42" i="47"/>
  <c r="K42" i="47"/>
  <c r="J42" i="47"/>
  <c r="I42" i="47"/>
  <c r="H42" i="47"/>
  <c r="G42" i="47"/>
  <c r="F42" i="47"/>
  <c r="AZ41" i="47"/>
  <c r="AY41" i="47"/>
  <c r="AX41" i="47"/>
  <c r="AW41" i="47"/>
  <c r="AV41" i="47"/>
  <c r="AU41" i="47"/>
  <c r="AT41" i="47"/>
  <c r="AS41" i="47"/>
  <c r="AR41" i="47"/>
  <c r="AQ41" i="47"/>
  <c r="AP41" i="47"/>
  <c r="AO41" i="47"/>
  <c r="AN41" i="47"/>
  <c r="AM41" i="47"/>
  <c r="AL41" i="47"/>
  <c r="AK41" i="47"/>
  <c r="AJ41" i="47"/>
  <c r="AI41" i="47"/>
  <c r="AH41" i="47"/>
  <c r="AG41" i="47"/>
  <c r="AF41" i="47"/>
  <c r="AE41" i="47"/>
  <c r="AD41" i="47"/>
  <c r="AC41" i="47"/>
  <c r="AB41" i="47"/>
  <c r="AA41" i="47"/>
  <c r="Z41" i="47"/>
  <c r="Y41" i="47"/>
  <c r="X41" i="47"/>
  <c r="W41" i="47"/>
  <c r="V41" i="47"/>
  <c r="U41" i="47"/>
  <c r="T41" i="47"/>
  <c r="S41" i="47"/>
  <c r="R41" i="47"/>
  <c r="Q41" i="47"/>
  <c r="P41" i="47"/>
  <c r="O41" i="47"/>
  <c r="N41" i="47"/>
  <c r="M41" i="47"/>
  <c r="L41" i="47"/>
  <c r="K41" i="47"/>
  <c r="J41" i="47"/>
  <c r="I41" i="47"/>
  <c r="H41" i="47"/>
  <c r="G41" i="47"/>
  <c r="F41" i="47"/>
  <c r="AZ40" i="47"/>
  <c r="AY40" i="47"/>
  <c r="AX40" i="47"/>
  <c r="AW40" i="47"/>
  <c r="AV40" i="47"/>
  <c r="AU40" i="47"/>
  <c r="AT40" i="47"/>
  <c r="AS40" i="47"/>
  <c r="AR40" i="47"/>
  <c r="AQ40" i="47"/>
  <c r="AP40" i="47"/>
  <c r="AO40" i="47"/>
  <c r="AN40" i="47"/>
  <c r="AM40" i="47"/>
  <c r="AL40" i="47"/>
  <c r="AK40" i="47"/>
  <c r="AJ40" i="47"/>
  <c r="AI40" i="47"/>
  <c r="AH40" i="47"/>
  <c r="AG40" i="47"/>
  <c r="AF40" i="47"/>
  <c r="AE40" i="47"/>
  <c r="AD40" i="47"/>
  <c r="AC40" i="47"/>
  <c r="AB40" i="47"/>
  <c r="AA40" i="47"/>
  <c r="Z40" i="47"/>
  <c r="Y40" i="47"/>
  <c r="X40" i="47"/>
  <c r="W40" i="47"/>
  <c r="V40" i="47"/>
  <c r="U40" i="47"/>
  <c r="T40" i="47"/>
  <c r="S40" i="47"/>
  <c r="R40" i="47"/>
  <c r="Q40" i="47"/>
  <c r="P40" i="47"/>
  <c r="O40" i="47"/>
  <c r="N40" i="47"/>
  <c r="M40" i="47"/>
  <c r="L40" i="47"/>
  <c r="K40" i="47"/>
  <c r="J40" i="47"/>
  <c r="I40" i="47"/>
  <c r="H40" i="47"/>
  <c r="G40" i="47"/>
  <c r="F40" i="47"/>
  <c r="AZ39" i="47"/>
  <c r="AY39" i="47"/>
  <c r="AX39" i="47"/>
  <c r="AW39" i="47"/>
  <c r="AV39" i="47"/>
  <c r="AU39" i="47"/>
  <c r="AT39" i="47"/>
  <c r="AS39" i="47"/>
  <c r="AR39" i="47"/>
  <c r="AQ39" i="47"/>
  <c r="AP39" i="47"/>
  <c r="AO39" i="47"/>
  <c r="AN39" i="47"/>
  <c r="AM39" i="47"/>
  <c r="AL39" i="47"/>
  <c r="AK39" i="47"/>
  <c r="AJ39" i="47"/>
  <c r="AI39" i="47"/>
  <c r="AH39" i="47"/>
  <c r="AG39" i="47"/>
  <c r="AF39" i="47"/>
  <c r="AE39" i="47"/>
  <c r="AD39" i="47"/>
  <c r="AC39" i="47"/>
  <c r="AB39" i="47"/>
  <c r="AA39" i="47"/>
  <c r="Z39" i="47"/>
  <c r="Y39" i="47"/>
  <c r="X39" i="47"/>
  <c r="W39" i="47"/>
  <c r="V39" i="47"/>
  <c r="U39" i="47"/>
  <c r="T39" i="47"/>
  <c r="S39" i="47"/>
  <c r="R39" i="47"/>
  <c r="Q39" i="47"/>
  <c r="P39" i="47"/>
  <c r="O39" i="47"/>
  <c r="N39" i="47"/>
  <c r="M39" i="47"/>
  <c r="L39" i="47"/>
  <c r="K39" i="47"/>
  <c r="J39" i="47"/>
  <c r="I39" i="47"/>
  <c r="H39" i="47"/>
  <c r="G39" i="47"/>
  <c r="F39" i="47"/>
  <c r="AZ38" i="47"/>
  <c r="AY38" i="47"/>
  <c r="AX38" i="47"/>
  <c r="AW38" i="47"/>
  <c r="AV38" i="47"/>
  <c r="AU38" i="47"/>
  <c r="AT38" i="47"/>
  <c r="AS38" i="47"/>
  <c r="AR38" i="47"/>
  <c r="AQ38" i="47"/>
  <c r="AP38" i="47"/>
  <c r="AO38" i="47"/>
  <c r="AN38" i="47"/>
  <c r="AM38" i="47"/>
  <c r="AL38" i="47"/>
  <c r="AK38" i="47"/>
  <c r="AJ38" i="47"/>
  <c r="AI38" i="47"/>
  <c r="AH38" i="47"/>
  <c r="AG38" i="47"/>
  <c r="AF38" i="47"/>
  <c r="AE38" i="47"/>
  <c r="AD38" i="47"/>
  <c r="AC38" i="47"/>
  <c r="AB38" i="47"/>
  <c r="AA38" i="47"/>
  <c r="Z38" i="47"/>
  <c r="Y38" i="47"/>
  <c r="X38" i="47"/>
  <c r="W38" i="47"/>
  <c r="V38" i="47"/>
  <c r="U38" i="47"/>
  <c r="T38" i="47"/>
  <c r="S38" i="47"/>
  <c r="R38" i="47"/>
  <c r="Q38" i="47"/>
  <c r="P38" i="47"/>
  <c r="O38" i="47"/>
  <c r="N38" i="47"/>
  <c r="M38" i="47"/>
  <c r="L38" i="47"/>
  <c r="K38" i="47"/>
  <c r="J38" i="47"/>
  <c r="I38" i="47"/>
  <c r="H38" i="47"/>
  <c r="G38" i="47"/>
  <c r="F38" i="47"/>
  <c r="AZ37" i="47"/>
  <c r="AY37" i="47"/>
  <c r="AX37" i="47"/>
  <c r="AW37" i="47"/>
  <c r="AV37" i="47"/>
  <c r="AU37" i="47"/>
  <c r="AT37" i="47"/>
  <c r="AS37" i="47"/>
  <c r="AR37" i="47"/>
  <c r="AQ37" i="47"/>
  <c r="AP37" i="47"/>
  <c r="AO37" i="47"/>
  <c r="AN37" i="47"/>
  <c r="AM37" i="47"/>
  <c r="AL37" i="47"/>
  <c r="AK37" i="47"/>
  <c r="AJ37" i="47"/>
  <c r="AI37" i="47"/>
  <c r="AH37" i="47"/>
  <c r="AG37" i="47"/>
  <c r="AF37" i="47"/>
  <c r="AE37" i="47"/>
  <c r="AD37" i="47"/>
  <c r="AC37" i="47"/>
  <c r="AB37" i="47"/>
  <c r="AA37" i="47"/>
  <c r="Z37" i="47"/>
  <c r="Y37" i="47"/>
  <c r="X37" i="47"/>
  <c r="W37" i="47"/>
  <c r="V37" i="47"/>
  <c r="U37" i="47"/>
  <c r="T37" i="47"/>
  <c r="S37" i="47"/>
  <c r="R37" i="47"/>
  <c r="Q37" i="47"/>
  <c r="P37" i="47"/>
  <c r="O37" i="47"/>
  <c r="N37" i="47"/>
  <c r="M37" i="47"/>
  <c r="L37" i="47"/>
  <c r="K37" i="47"/>
  <c r="J37" i="47"/>
  <c r="I37" i="47"/>
  <c r="H37" i="47"/>
  <c r="G37" i="47"/>
  <c r="F37" i="47"/>
  <c r="AZ36" i="47"/>
  <c r="AY36" i="47"/>
  <c r="AX36" i="47"/>
  <c r="AW36" i="47"/>
  <c r="AV36" i="47"/>
  <c r="AU36" i="47"/>
  <c r="AT36" i="47"/>
  <c r="AS36" i="47"/>
  <c r="AR36" i="47"/>
  <c r="AQ36" i="47"/>
  <c r="AP36" i="47"/>
  <c r="AO36" i="47"/>
  <c r="AN36" i="47"/>
  <c r="AM36" i="47"/>
  <c r="AL36" i="47"/>
  <c r="AK36" i="47"/>
  <c r="AJ36" i="47"/>
  <c r="AI36" i="47"/>
  <c r="AH36" i="47"/>
  <c r="AG36" i="47"/>
  <c r="AF36" i="47"/>
  <c r="AE36" i="47"/>
  <c r="AD36" i="47"/>
  <c r="AC36" i="47"/>
  <c r="AB36" i="47"/>
  <c r="AA36" i="47"/>
  <c r="Z36" i="47"/>
  <c r="Y36" i="47"/>
  <c r="X36" i="47"/>
  <c r="W36" i="47"/>
  <c r="V36" i="47"/>
  <c r="U36" i="47"/>
  <c r="T36" i="47"/>
  <c r="S36" i="47"/>
  <c r="R36" i="47"/>
  <c r="Q36" i="47"/>
  <c r="P36" i="47"/>
  <c r="O36" i="47"/>
  <c r="N36" i="47"/>
  <c r="M36" i="47"/>
  <c r="L36" i="47"/>
  <c r="K36" i="47"/>
  <c r="J36" i="47"/>
  <c r="I36" i="47"/>
  <c r="H36" i="47"/>
  <c r="G36" i="47"/>
  <c r="F36" i="47"/>
  <c r="AZ35" i="47"/>
  <c r="AY35" i="47"/>
  <c r="AX35" i="47"/>
  <c r="AW35" i="47"/>
  <c r="AV35" i="47"/>
  <c r="AU35" i="47"/>
  <c r="AT35" i="47"/>
  <c r="AS35" i="47"/>
  <c r="AR35" i="47"/>
  <c r="AQ35" i="47"/>
  <c r="AP35" i="47"/>
  <c r="AO35" i="47"/>
  <c r="AN35" i="47"/>
  <c r="AM35" i="47"/>
  <c r="AL35" i="47"/>
  <c r="AK35" i="47"/>
  <c r="AJ35" i="47"/>
  <c r="AI35" i="47"/>
  <c r="AH35" i="47"/>
  <c r="AG35" i="47"/>
  <c r="AF35" i="47"/>
  <c r="AE35" i="47"/>
  <c r="AD35" i="47"/>
  <c r="AC35" i="47"/>
  <c r="AB35" i="47"/>
  <c r="AA35" i="47"/>
  <c r="Z35" i="47"/>
  <c r="Y35" i="47"/>
  <c r="X35" i="47"/>
  <c r="W35" i="47"/>
  <c r="V35" i="47"/>
  <c r="U35" i="47"/>
  <c r="T35" i="47"/>
  <c r="S35" i="47"/>
  <c r="R35" i="47"/>
  <c r="Q35" i="47"/>
  <c r="P35" i="47"/>
  <c r="O35" i="47"/>
  <c r="N35" i="47"/>
  <c r="M35" i="47"/>
  <c r="L35" i="47"/>
  <c r="K35" i="47"/>
  <c r="J35" i="47"/>
  <c r="I35" i="47"/>
  <c r="H35" i="47"/>
  <c r="G35" i="47"/>
  <c r="F35" i="47"/>
  <c r="AZ34" i="47"/>
  <c r="AY34" i="47"/>
  <c r="AX34" i="47"/>
  <c r="AW34" i="47"/>
  <c r="AV34" i="47"/>
  <c r="AU34" i="47"/>
  <c r="AT34" i="47"/>
  <c r="AS34" i="47"/>
  <c r="AR34" i="47"/>
  <c r="AQ34" i="47"/>
  <c r="AP34" i="47"/>
  <c r="AO34" i="47"/>
  <c r="AN34" i="47"/>
  <c r="AM34" i="47"/>
  <c r="AL34" i="47"/>
  <c r="AK34" i="47"/>
  <c r="AJ34" i="47"/>
  <c r="AI34" i="47"/>
  <c r="AH34" i="47"/>
  <c r="AG34" i="47"/>
  <c r="AF34" i="47"/>
  <c r="AE34" i="47"/>
  <c r="AD34" i="47"/>
  <c r="AC34" i="47"/>
  <c r="AB34" i="47"/>
  <c r="AA34" i="47"/>
  <c r="Z34" i="47"/>
  <c r="Y34" i="47"/>
  <c r="X34" i="47"/>
  <c r="W34" i="47"/>
  <c r="V34" i="47"/>
  <c r="U34" i="47"/>
  <c r="T34" i="47"/>
  <c r="S34" i="47"/>
  <c r="R34" i="47"/>
  <c r="Q34" i="47"/>
  <c r="P34" i="47"/>
  <c r="O34" i="47"/>
  <c r="N34" i="47"/>
  <c r="M34" i="47"/>
  <c r="L34" i="47"/>
  <c r="K34" i="47"/>
  <c r="J34" i="47"/>
  <c r="I34" i="47"/>
  <c r="H34" i="47"/>
  <c r="G34" i="47"/>
  <c r="F34" i="47"/>
  <c r="AZ33" i="47"/>
  <c r="AY33" i="47"/>
  <c r="AX33" i="47"/>
  <c r="AW33" i="47"/>
  <c r="AV33" i="47"/>
  <c r="AU33" i="47"/>
  <c r="AT33" i="47"/>
  <c r="AS33" i="47"/>
  <c r="AR33" i="47"/>
  <c r="AQ33" i="47"/>
  <c r="AP33" i="47"/>
  <c r="AO33" i="47"/>
  <c r="AN33" i="47"/>
  <c r="AM33" i="47"/>
  <c r="AL33" i="47"/>
  <c r="AK33" i="47"/>
  <c r="AJ33" i="47"/>
  <c r="AI33" i="47"/>
  <c r="AH33" i="47"/>
  <c r="AG33" i="47"/>
  <c r="AF33" i="47"/>
  <c r="AE33" i="47"/>
  <c r="AD33" i="47"/>
  <c r="AC33" i="47"/>
  <c r="AB33" i="47"/>
  <c r="AA33" i="47"/>
  <c r="Z33" i="47"/>
  <c r="Y33" i="47"/>
  <c r="X33" i="47"/>
  <c r="W33" i="47"/>
  <c r="V33" i="47"/>
  <c r="U33" i="47"/>
  <c r="T33" i="47"/>
  <c r="S33" i="47"/>
  <c r="R33" i="47"/>
  <c r="Q33" i="47"/>
  <c r="P33" i="47"/>
  <c r="O33" i="47"/>
  <c r="N33" i="47"/>
  <c r="M33" i="47"/>
  <c r="L33" i="47"/>
  <c r="K33" i="47"/>
  <c r="J33" i="47"/>
  <c r="I33" i="47"/>
  <c r="H33" i="47"/>
  <c r="G33" i="47"/>
  <c r="F33" i="47"/>
  <c r="AZ32" i="47"/>
  <c r="AY32" i="47"/>
  <c r="AX32" i="47"/>
  <c r="AW32" i="47"/>
  <c r="AV32" i="47"/>
  <c r="AU32" i="47"/>
  <c r="AT32" i="47"/>
  <c r="AS32" i="47"/>
  <c r="AR32" i="47"/>
  <c r="AQ32" i="47"/>
  <c r="AP32" i="47"/>
  <c r="AO32" i="47"/>
  <c r="AN32" i="47"/>
  <c r="AM32" i="47"/>
  <c r="AL32" i="47"/>
  <c r="AK32" i="47"/>
  <c r="AJ32" i="47"/>
  <c r="AI32" i="47"/>
  <c r="AH32" i="47"/>
  <c r="AG32" i="47"/>
  <c r="AF32" i="47"/>
  <c r="AE32" i="47"/>
  <c r="AD32" i="47"/>
  <c r="AC32" i="47"/>
  <c r="AB32" i="47"/>
  <c r="AA32" i="47"/>
  <c r="Z32" i="47"/>
  <c r="Y32" i="47"/>
  <c r="X32" i="47"/>
  <c r="W32" i="47"/>
  <c r="V32" i="47"/>
  <c r="U32" i="47"/>
  <c r="T32" i="47"/>
  <c r="S32" i="47"/>
  <c r="R32" i="47"/>
  <c r="Q32" i="47"/>
  <c r="P32" i="47"/>
  <c r="O32" i="47"/>
  <c r="N32" i="47"/>
  <c r="M32" i="47"/>
  <c r="L32" i="47"/>
  <c r="K32" i="47"/>
  <c r="J32" i="47"/>
  <c r="I32" i="47"/>
  <c r="H32" i="47"/>
  <c r="G32" i="47"/>
  <c r="F32" i="47"/>
  <c r="AZ31" i="47"/>
  <c r="AY31" i="47"/>
  <c r="AX31" i="47"/>
  <c r="AW31" i="47"/>
  <c r="AV31" i="47"/>
  <c r="AU31" i="47"/>
  <c r="AT31" i="47"/>
  <c r="AS31" i="47"/>
  <c r="AR31" i="47"/>
  <c r="AQ31" i="47"/>
  <c r="AP31" i="47"/>
  <c r="AO31" i="47"/>
  <c r="AN31" i="47"/>
  <c r="AM31" i="47"/>
  <c r="AL31" i="47"/>
  <c r="AK31" i="47"/>
  <c r="AJ31" i="47"/>
  <c r="AI31" i="47"/>
  <c r="AH31" i="47"/>
  <c r="AG31" i="47"/>
  <c r="AF31" i="47"/>
  <c r="AE31" i="47"/>
  <c r="AD31" i="47"/>
  <c r="AC31" i="47"/>
  <c r="AB31" i="47"/>
  <c r="AA31" i="47"/>
  <c r="Z31" i="47"/>
  <c r="Y31" i="47"/>
  <c r="X31" i="47"/>
  <c r="W31" i="47"/>
  <c r="V31" i="47"/>
  <c r="U31" i="47"/>
  <c r="T31" i="47"/>
  <c r="S31" i="47"/>
  <c r="R31" i="47"/>
  <c r="Q31" i="47"/>
  <c r="P31" i="47"/>
  <c r="O31" i="47"/>
  <c r="N31" i="47"/>
  <c r="M31" i="47"/>
  <c r="L31" i="47"/>
  <c r="K31" i="47"/>
  <c r="J31" i="47"/>
  <c r="I31" i="47"/>
  <c r="H31" i="47"/>
  <c r="G31" i="47"/>
  <c r="F31" i="47"/>
  <c r="AZ30" i="47"/>
  <c r="AY30" i="47"/>
  <c r="AX30" i="47"/>
  <c r="AW30" i="47"/>
  <c r="AV30" i="47"/>
  <c r="AU30" i="47"/>
  <c r="AT30" i="47"/>
  <c r="AS30" i="47"/>
  <c r="AR30" i="47"/>
  <c r="AQ30" i="47"/>
  <c r="AP30" i="47"/>
  <c r="AO30" i="47"/>
  <c r="AN30" i="47"/>
  <c r="AM30" i="47"/>
  <c r="AL30" i="47"/>
  <c r="AK30" i="47"/>
  <c r="AJ30" i="47"/>
  <c r="AI30" i="47"/>
  <c r="AH30" i="47"/>
  <c r="AG30" i="47"/>
  <c r="AF30" i="47"/>
  <c r="AE30" i="47"/>
  <c r="AD30" i="47"/>
  <c r="AC30" i="47"/>
  <c r="AB30" i="47"/>
  <c r="AA30" i="47"/>
  <c r="Z30" i="47"/>
  <c r="Y30" i="47"/>
  <c r="X30" i="47"/>
  <c r="W30" i="47"/>
  <c r="V30" i="47"/>
  <c r="U30" i="47"/>
  <c r="T30" i="47"/>
  <c r="S30" i="47"/>
  <c r="R30" i="47"/>
  <c r="Q30" i="47"/>
  <c r="P30" i="47"/>
  <c r="O30" i="47"/>
  <c r="N30" i="47"/>
  <c r="M30" i="47"/>
  <c r="L30" i="47"/>
  <c r="K30" i="47"/>
  <c r="J30" i="47"/>
  <c r="I30" i="47"/>
  <c r="H30" i="47"/>
  <c r="G30" i="47"/>
  <c r="F30" i="47"/>
  <c r="AZ29" i="47"/>
  <c r="AY29" i="47"/>
  <c r="AX29" i="47"/>
  <c r="AW29" i="47"/>
  <c r="AV29" i="47"/>
  <c r="AU29" i="47"/>
  <c r="AT29" i="47"/>
  <c r="AS29" i="47"/>
  <c r="AR29" i="47"/>
  <c r="AQ29" i="47"/>
  <c r="AP29" i="47"/>
  <c r="AO29" i="47"/>
  <c r="AN29" i="47"/>
  <c r="AM29" i="47"/>
  <c r="AL29" i="47"/>
  <c r="AK29" i="47"/>
  <c r="AJ29" i="47"/>
  <c r="AI29" i="47"/>
  <c r="AH29" i="47"/>
  <c r="AG29" i="47"/>
  <c r="AF29" i="47"/>
  <c r="AE29" i="47"/>
  <c r="AD29" i="47"/>
  <c r="AC29" i="47"/>
  <c r="AB29" i="47"/>
  <c r="AA29" i="47"/>
  <c r="Z29" i="47"/>
  <c r="Y29" i="47"/>
  <c r="X29" i="47"/>
  <c r="W29" i="47"/>
  <c r="V29" i="47"/>
  <c r="U29" i="47"/>
  <c r="T29" i="47"/>
  <c r="S29" i="47"/>
  <c r="R29" i="47"/>
  <c r="Q29" i="47"/>
  <c r="P29" i="47"/>
  <c r="O29" i="47"/>
  <c r="N29" i="47"/>
  <c r="M29" i="47"/>
  <c r="L29" i="47"/>
  <c r="K29" i="47"/>
  <c r="J29" i="47"/>
  <c r="I29" i="47"/>
  <c r="H29" i="47"/>
  <c r="G29" i="47"/>
  <c r="F29" i="47"/>
  <c r="AZ28" i="47"/>
  <c r="AY28" i="47"/>
  <c r="AX28" i="47"/>
  <c r="AW28" i="47"/>
  <c r="AV28" i="47"/>
  <c r="AU28" i="47"/>
  <c r="AT28" i="47"/>
  <c r="AS28" i="47"/>
  <c r="AR28" i="47"/>
  <c r="AQ28" i="47"/>
  <c r="AP28" i="47"/>
  <c r="AO28" i="47"/>
  <c r="AN28" i="47"/>
  <c r="AM28" i="47"/>
  <c r="AL28" i="47"/>
  <c r="AK28" i="47"/>
  <c r="AJ28" i="47"/>
  <c r="AI28" i="47"/>
  <c r="AH28" i="47"/>
  <c r="AG28" i="47"/>
  <c r="AF28" i="47"/>
  <c r="AE28" i="47"/>
  <c r="AD28" i="47"/>
  <c r="AC28" i="47"/>
  <c r="AB28" i="47"/>
  <c r="AA28" i="47"/>
  <c r="Z28" i="47"/>
  <c r="Y28" i="47"/>
  <c r="X28" i="47"/>
  <c r="W28" i="47"/>
  <c r="V28" i="47"/>
  <c r="U28" i="47"/>
  <c r="T28" i="47"/>
  <c r="S28" i="47"/>
  <c r="R28" i="47"/>
  <c r="Q28" i="47"/>
  <c r="P28" i="47"/>
  <c r="O28" i="47"/>
  <c r="N28" i="47"/>
  <c r="M28" i="47"/>
  <c r="L28" i="47"/>
  <c r="K28" i="47"/>
  <c r="J28" i="47"/>
  <c r="I28" i="47"/>
  <c r="H28" i="47"/>
  <c r="G28" i="47"/>
  <c r="F28" i="47"/>
  <c r="AZ27" i="47"/>
  <c r="AY27" i="47"/>
  <c r="AX27" i="47"/>
  <c r="AW27" i="47"/>
  <c r="AV27" i="47"/>
  <c r="AU27" i="47"/>
  <c r="AT27" i="47"/>
  <c r="AS27" i="47"/>
  <c r="AR27" i="47"/>
  <c r="AQ27" i="47"/>
  <c r="AP27" i="47"/>
  <c r="AO27" i="47"/>
  <c r="AN27" i="47"/>
  <c r="AM27" i="47"/>
  <c r="AL27" i="47"/>
  <c r="AK27" i="47"/>
  <c r="AJ27" i="47"/>
  <c r="AI27" i="47"/>
  <c r="AH27" i="47"/>
  <c r="AG27" i="47"/>
  <c r="AF27" i="47"/>
  <c r="AE27" i="47"/>
  <c r="AD27" i="47"/>
  <c r="AC27" i="47"/>
  <c r="AB27" i="47"/>
  <c r="AA27" i="47"/>
  <c r="Z27" i="47"/>
  <c r="Y27" i="47"/>
  <c r="X27" i="47"/>
  <c r="W27" i="47"/>
  <c r="V27" i="47"/>
  <c r="U27" i="47"/>
  <c r="T27" i="47"/>
  <c r="S27" i="47"/>
  <c r="R27" i="47"/>
  <c r="Q27" i="47"/>
  <c r="P27" i="47"/>
  <c r="O27" i="47"/>
  <c r="N27" i="47"/>
  <c r="M27" i="47"/>
  <c r="L27" i="47"/>
  <c r="K27" i="47"/>
  <c r="J27" i="47"/>
  <c r="I27" i="47"/>
  <c r="H27" i="47"/>
  <c r="G27" i="47"/>
  <c r="F27" i="47"/>
  <c r="AZ26" i="47"/>
  <c r="AY26" i="47"/>
  <c r="AX26" i="47"/>
  <c r="AW26" i="47"/>
  <c r="AV26" i="47"/>
  <c r="AU26" i="47"/>
  <c r="AT26" i="47"/>
  <c r="AS26" i="47"/>
  <c r="AR26" i="47"/>
  <c r="AQ26" i="47"/>
  <c r="AP26" i="47"/>
  <c r="AO26" i="47"/>
  <c r="AN26" i="47"/>
  <c r="AM26" i="47"/>
  <c r="AL26" i="47"/>
  <c r="AK26" i="47"/>
  <c r="AJ26" i="47"/>
  <c r="AI26" i="47"/>
  <c r="AH26" i="47"/>
  <c r="AG26" i="47"/>
  <c r="AF26" i="47"/>
  <c r="AE26" i="47"/>
  <c r="AD26" i="47"/>
  <c r="AC26" i="47"/>
  <c r="AB26" i="47"/>
  <c r="AA26" i="47"/>
  <c r="Z26" i="47"/>
  <c r="Y26" i="47"/>
  <c r="X26" i="47"/>
  <c r="W26" i="47"/>
  <c r="V26" i="47"/>
  <c r="U26" i="47"/>
  <c r="T26" i="47"/>
  <c r="S26" i="47"/>
  <c r="R26" i="47"/>
  <c r="Q26" i="47"/>
  <c r="P26" i="47"/>
  <c r="O26" i="47"/>
  <c r="N26" i="47"/>
  <c r="M26" i="47"/>
  <c r="L26" i="47"/>
  <c r="K26" i="47"/>
  <c r="J26" i="47"/>
  <c r="I26" i="47"/>
  <c r="H26" i="47"/>
  <c r="G26" i="47"/>
  <c r="F26" i="47"/>
  <c r="AZ25" i="47"/>
  <c r="AY25" i="47"/>
  <c r="AX25" i="47"/>
  <c r="AW25" i="47"/>
  <c r="AV25" i="47"/>
  <c r="AU25" i="47"/>
  <c r="AT25" i="47"/>
  <c r="AS25" i="47"/>
  <c r="AR25" i="47"/>
  <c r="AQ25" i="47"/>
  <c r="AP25" i="47"/>
  <c r="AO25" i="47"/>
  <c r="AN25" i="47"/>
  <c r="AM25" i="47"/>
  <c r="AL25" i="47"/>
  <c r="AK25" i="47"/>
  <c r="AJ25" i="47"/>
  <c r="AI25" i="47"/>
  <c r="AH25" i="47"/>
  <c r="AG25" i="47"/>
  <c r="AF25" i="47"/>
  <c r="AE25" i="47"/>
  <c r="AD25" i="47"/>
  <c r="AC25" i="47"/>
  <c r="AB25" i="47"/>
  <c r="AA25" i="47"/>
  <c r="Z25" i="47"/>
  <c r="Y25" i="47"/>
  <c r="X25" i="47"/>
  <c r="W25" i="47"/>
  <c r="V25" i="47"/>
  <c r="U25" i="47"/>
  <c r="T25" i="47"/>
  <c r="S25" i="47"/>
  <c r="R25" i="47"/>
  <c r="Q25" i="47"/>
  <c r="P25" i="47"/>
  <c r="O25" i="47"/>
  <c r="N25" i="47"/>
  <c r="M25" i="47"/>
  <c r="L25" i="47"/>
  <c r="K25" i="47"/>
  <c r="J25" i="47"/>
  <c r="I25" i="47"/>
  <c r="H25" i="47"/>
  <c r="G25" i="47"/>
  <c r="F25" i="47"/>
  <c r="AZ24" i="47"/>
  <c r="AY24" i="47"/>
  <c r="AX24" i="47"/>
  <c r="AW24" i="47"/>
  <c r="AV24" i="47"/>
  <c r="AU24" i="47"/>
  <c r="AT24" i="47"/>
  <c r="AS24" i="47"/>
  <c r="AR24" i="47"/>
  <c r="AQ24" i="47"/>
  <c r="AP24" i="47"/>
  <c r="AO24" i="47"/>
  <c r="AN24" i="47"/>
  <c r="AM24" i="47"/>
  <c r="AL24" i="47"/>
  <c r="AK24" i="47"/>
  <c r="AJ24" i="47"/>
  <c r="AI24" i="47"/>
  <c r="AH24" i="47"/>
  <c r="AG24" i="47"/>
  <c r="AF24" i="47"/>
  <c r="AE24" i="47"/>
  <c r="AD24" i="47"/>
  <c r="AC24" i="47"/>
  <c r="AB24" i="47"/>
  <c r="AA24" i="47"/>
  <c r="Z24" i="47"/>
  <c r="Y24" i="47"/>
  <c r="X24" i="47"/>
  <c r="W24" i="47"/>
  <c r="V24" i="47"/>
  <c r="U24" i="47"/>
  <c r="T24" i="47"/>
  <c r="S24" i="47"/>
  <c r="R24" i="47"/>
  <c r="Q24" i="47"/>
  <c r="P24" i="47"/>
  <c r="O24" i="47"/>
  <c r="N24" i="47"/>
  <c r="M24" i="47"/>
  <c r="L24" i="47"/>
  <c r="K24" i="47"/>
  <c r="J24" i="47"/>
  <c r="I24" i="47"/>
  <c r="H24" i="47"/>
  <c r="G24" i="47"/>
  <c r="F24" i="47"/>
  <c r="AZ23" i="47"/>
  <c r="AY23" i="47"/>
  <c r="AX23" i="47"/>
  <c r="AW23" i="47"/>
  <c r="AV23" i="47"/>
  <c r="AU23" i="47"/>
  <c r="AT23" i="47"/>
  <c r="AS23" i="47"/>
  <c r="AR23" i="47"/>
  <c r="AQ23" i="47"/>
  <c r="AP23" i="47"/>
  <c r="AO23" i="47"/>
  <c r="AN23" i="47"/>
  <c r="AM23" i="47"/>
  <c r="AL23" i="47"/>
  <c r="AK23" i="47"/>
  <c r="AJ23" i="47"/>
  <c r="AI23" i="47"/>
  <c r="AH23" i="47"/>
  <c r="AG23" i="47"/>
  <c r="AF23" i="47"/>
  <c r="AE23" i="47"/>
  <c r="AD23" i="47"/>
  <c r="AC23" i="47"/>
  <c r="AB23" i="47"/>
  <c r="AA23" i="47"/>
  <c r="Z23" i="47"/>
  <c r="Y23" i="47"/>
  <c r="X23" i="47"/>
  <c r="W23" i="47"/>
  <c r="V23" i="47"/>
  <c r="U23" i="47"/>
  <c r="T23" i="47"/>
  <c r="S23" i="47"/>
  <c r="R23" i="47"/>
  <c r="Q23" i="47"/>
  <c r="P23" i="47"/>
  <c r="O23" i="47"/>
  <c r="N23" i="47"/>
  <c r="M23" i="47"/>
  <c r="L23" i="47"/>
  <c r="K23" i="47"/>
  <c r="J23" i="47"/>
  <c r="I23" i="47"/>
  <c r="H23" i="47"/>
  <c r="G23" i="47"/>
  <c r="F23" i="47"/>
  <c r="AZ22" i="47"/>
  <c r="AY22" i="47"/>
  <c r="AX22" i="47"/>
  <c r="AW22" i="47"/>
  <c r="AV22" i="47"/>
  <c r="AU22" i="47"/>
  <c r="AT22" i="47"/>
  <c r="AS22" i="47"/>
  <c r="AR22" i="47"/>
  <c r="AQ22" i="47"/>
  <c r="AP22" i="47"/>
  <c r="AO22" i="47"/>
  <c r="AN22" i="47"/>
  <c r="AM22" i="47"/>
  <c r="AL22" i="47"/>
  <c r="AK22" i="47"/>
  <c r="AJ22" i="47"/>
  <c r="AI22" i="47"/>
  <c r="AH22" i="47"/>
  <c r="AG22" i="47"/>
  <c r="AF22" i="47"/>
  <c r="AE22" i="47"/>
  <c r="AD22" i="47"/>
  <c r="AC22" i="47"/>
  <c r="AB22" i="47"/>
  <c r="AA22" i="47"/>
  <c r="Z22" i="47"/>
  <c r="Y22" i="47"/>
  <c r="X22" i="47"/>
  <c r="W22" i="47"/>
  <c r="V22" i="47"/>
  <c r="U22" i="47"/>
  <c r="T22" i="47"/>
  <c r="S22" i="47"/>
  <c r="R22" i="47"/>
  <c r="Q22" i="47"/>
  <c r="P22" i="47"/>
  <c r="O22" i="47"/>
  <c r="N22" i="47"/>
  <c r="M22" i="47"/>
  <c r="L22" i="47"/>
  <c r="K22" i="47"/>
  <c r="J22" i="47"/>
  <c r="I22" i="47"/>
  <c r="H22" i="47"/>
  <c r="G22" i="47"/>
  <c r="F22" i="47"/>
  <c r="AZ21" i="47"/>
  <c r="AY21" i="47"/>
  <c r="AX21" i="47"/>
  <c r="AW21" i="47"/>
  <c r="AV21" i="47"/>
  <c r="AU21" i="47"/>
  <c r="AT21" i="47"/>
  <c r="AS21" i="47"/>
  <c r="AR21" i="47"/>
  <c r="AQ21" i="47"/>
  <c r="AP21" i="47"/>
  <c r="AO21" i="47"/>
  <c r="AN21" i="47"/>
  <c r="AM21" i="47"/>
  <c r="AL21" i="47"/>
  <c r="AK21" i="47"/>
  <c r="AJ21" i="47"/>
  <c r="AI21" i="47"/>
  <c r="AH21" i="47"/>
  <c r="AG21" i="47"/>
  <c r="AF21" i="47"/>
  <c r="AE21" i="47"/>
  <c r="AD21" i="47"/>
  <c r="AC21" i="47"/>
  <c r="AB21" i="47"/>
  <c r="AA21" i="47"/>
  <c r="Z21" i="47"/>
  <c r="Y21" i="47"/>
  <c r="X21" i="47"/>
  <c r="W21" i="47"/>
  <c r="V21" i="47"/>
  <c r="U21" i="47"/>
  <c r="T21" i="47"/>
  <c r="S21" i="47"/>
  <c r="R21" i="47"/>
  <c r="Q21" i="47"/>
  <c r="P21" i="47"/>
  <c r="O21" i="47"/>
  <c r="N21" i="47"/>
  <c r="M21" i="47"/>
  <c r="L21" i="47"/>
  <c r="K21" i="47"/>
  <c r="J21" i="47"/>
  <c r="I21" i="47"/>
  <c r="H21" i="47"/>
  <c r="G21" i="47"/>
  <c r="F21" i="47"/>
  <c r="AZ20" i="47"/>
  <c r="AY20" i="47"/>
  <c r="AX20" i="47"/>
  <c r="AW20" i="47"/>
  <c r="AV20" i="47"/>
  <c r="AU20" i="47"/>
  <c r="AT20" i="47"/>
  <c r="AS20" i="47"/>
  <c r="AR20" i="47"/>
  <c r="AQ20" i="47"/>
  <c r="AP20" i="47"/>
  <c r="AO20" i="47"/>
  <c r="AN20" i="47"/>
  <c r="AM20" i="47"/>
  <c r="AL20" i="47"/>
  <c r="AK20" i="47"/>
  <c r="AJ20" i="47"/>
  <c r="AI20" i="47"/>
  <c r="AH20" i="47"/>
  <c r="AG20" i="47"/>
  <c r="AF20" i="47"/>
  <c r="AE20" i="47"/>
  <c r="AD20" i="47"/>
  <c r="AC20" i="47"/>
  <c r="AB20" i="47"/>
  <c r="AA20" i="47"/>
  <c r="Z20" i="47"/>
  <c r="Y20" i="47"/>
  <c r="X20" i="47"/>
  <c r="W20" i="47"/>
  <c r="V20" i="47"/>
  <c r="U20" i="47"/>
  <c r="T20" i="47"/>
  <c r="S20" i="47"/>
  <c r="R20" i="47"/>
  <c r="Q20" i="47"/>
  <c r="P20" i="47"/>
  <c r="O20" i="47"/>
  <c r="N20" i="47"/>
  <c r="M20" i="47"/>
  <c r="L20" i="47"/>
  <c r="K20" i="47"/>
  <c r="J20" i="47"/>
  <c r="I20" i="47"/>
  <c r="H20" i="47"/>
  <c r="G20" i="47"/>
  <c r="F20" i="47"/>
  <c r="AZ19" i="47"/>
  <c r="AY19" i="47"/>
  <c r="AX19" i="47"/>
  <c r="AW19" i="47"/>
  <c r="AV19" i="47"/>
  <c r="AU19" i="47"/>
  <c r="AT19" i="47"/>
  <c r="AS19" i="47"/>
  <c r="AR19" i="47"/>
  <c r="AQ19" i="47"/>
  <c r="AP19" i="47"/>
  <c r="AO19" i="47"/>
  <c r="AN19" i="47"/>
  <c r="AM19" i="47"/>
  <c r="AL19" i="47"/>
  <c r="AK19" i="47"/>
  <c r="AJ19" i="47"/>
  <c r="AI19" i="47"/>
  <c r="AH19" i="47"/>
  <c r="AG19" i="47"/>
  <c r="AF19" i="47"/>
  <c r="AE19" i="47"/>
  <c r="AD19" i="47"/>
  <c r="AC19" i="47"/>
  <c r="AB19" i="47"/>
  <c r="AA19" i="47"/>
  <c r="Z19" i="47"/>
  <c r="Y19" i="47"/>
  <c r="X19" i="47"/>
  <c r="W19" i="47"/>
  <c r="V19" i="47"/>
  <c r="U19" i="47"/>
  <c r="T19" i="47"/>
  <c r="S19" i="47"/>
  <c r="R19" i="47"/>
  <c r="Q19" i="47"/>
  <c r="P19" i="47"/>
  <c r="O19" i="47"/>
  <c r="N19" i="47"/>
  <c r="M19" i="47"/>
  <c r="L19" i="47"/>
  <c r="K19" i="47"/>
  <c r="J19" i="47"/>
  <c r="I19" i="47"/>
  <c r="H19" i="47"/>
  <c r="G19" i="47"/>
  <c r="F19" i="47"/>
  <c r="AZ18" i="47"/>
  <c r="AY18" i="47"/>
  <c r="AX18" i="47"/>
  <c r="AW18" i="47"/>
  <c r="AV18" i="47"/>
  <c r="AU18" i="47"/>
  <c r="AT18" i="47"/>
  <c r="AS18" i="47"/>
  <c r="AR18" i="47"/>
  <c r="AQ18" i="47"/>
  <c r="AP18" i="47"/>
  <c r="AO18" i="47"/>
  <c r="AN18" i="47"/>
  <c r="AM18" i="47"/>
  <c r="AL18" i="47"/>
  <c r="AK18" i="47"/>
  <c r="AJ18" i="47"/>
  <c r="AI18" i="47"/>
  <c r="AH18" i="47"/>
  <c r="AG18" i="47"/>
  <c r="AF18" i="47"/>
  <c r="AE18" i="47"/>
  <c r="AD18" i="47"/>
  <c r="AC18" i="47"/>
  <c r="AB18" i="47"/>
  <c r="AA18" i="47"/>
  <c r="Z18" i="47"/>
  <c r="Y18" i="47"/>
  <c r="X18" i="47"/>
  <c r="W18" i="47"/>
  <c r="V18" i="47"/>
  <c r="U18" i="47"/>
  <c r="T18" i="47"/>
  <c r="S18" i="47"/>
  <c r="R18" i="47"/>
  <c r="Q18" i="47"/>
  <c r="P18" i="47"/>
  <c r="O18" i="47"/>
  <c r="N18" i="47"/>
  <c r="M18" i="47"/>
  <c r="L18" i="47"/>
  <c r="K18" i="47"/>
  <c r="J18" i="47"/>
  <c r="I18" i="47"/>
  <c r="H18" i="47"/>
  <c r="G18" i="47"/>
  <c r="F18" i="47"/>
  <c r="AZ17" i="47"/>
  <c r="AY17" i="47"/>
  <c r="AX17" i="47"/>
  <c r="AW17" i="47"/>
  <c r="AV17" i="47"/>
  <c r="AU17" i="47"/>
  <c r="AT17" i="47"/>
  <c r="AS17" i="47"/>
  <c r="AR17" i="47"/>
  <c r="AQ17" i="47"/>
  <c r="AP17" i="47"/>
  <c r="AO17" i="47"/>
  <c r="AN17" i="47"/>
  <c r="AM17" i="47"/>
  <c r="AL17" i="47"/>
  <c r="AK17" i="47"/>
  <c r="AJ17" i="47"/>
  <c r="AI17" i="47"/>
  <c r="AH17" i="47"/>
  <c r="AG17" i="47"/>
  <c r="AF17" i="47"/>
  <c r="AE17" i="47"/>
  <c r="AD17" i="47"/>
  <c r="AC17" i="47"/>
  <c r="AB17" i="47"/>
  <c r="AA17" i="47"/>
  <c r="Z17" i="47"/>
  <c r="Y17" i="47"/>
  <c r="X17" i="47"/>
  <c r="W17" i="47"/>
  <c r="V17" i="47"/>
  <c r="U17" i="47"/>
  <c r="T17" i="47"/>
  <c r="S17" i="47"/>
  <c r="R17" i="47"/>
  <c r="Q17" i="47"/>
  <c r="P17" i="47"/>
  <c r="O17" i="47"/>
  <c r="N17" i="47"/>
  <c r="M17" i="47"/>
  <c r="L17" i="47"/>
  <c r="K17" i="47"/>
  <c r="J17" i="47"/>
  <c r="I17" i="47"/>
  <c r="H17" i="47"/>
  <c r="G17" i="47"/>
  <c r="F17" i="47"/>
  <c r="AZ16" i="47"/>
  <c r="AY16" i="47"/>
  <c r="AX16" i="47"/>
  <c r="AW16" i="47"/>
  <c r="AV16" i="47"/>
  <c r="AU16" i="47"/>
  <c r="AT16" i="47"/>
  <c r="AS16" i="47"/>
  <c r="AR16" i="47"/>
  <c r="AQ16" i="47"/>
  <c r="AP16" i="47"/>
  <c r="AO16" i="47"/>
  <c r="AN16" i="47"/>
  <c r="AM16" i="47"/>
  <c r="AL16" i="47"/>
  <c r="AK16" i="47"/>
  <c r="AJ16" i="47"/>
  <c r="AI16" i="47"/>
  <c r="AH16" i="47"/>
  <c r="AG16" i="47"/>
  <c r="AF16" i="47"/>
  <c r="AE16" i="47"/>
  <c r="AD16" i="47"/>
  <c r="AC16" i="47"/>
  <c r="AB16" i="47"/>
  <c r="AA16" i="47"/>
  <c r="Z16" i="47"/>
  <c r="Y16" i="47"/>
  <c r="X16" i="47"/>
  <c r="W16" i="47"/>
  <c r="V16" i="47"/>
  <c r="U16" i="47"/>
  <c r="T16" i="47"/>
  <c r="S16" i="47"/>
  <c r="R16" i="47"/>
  <c r="Q16" i="47"/>
  <c r="P16" i="47"/>
  <c r="O16" i="47"/>
  <c r="N16" i="47"/>
  <c r="M16" i="47"/>
  <c r="L16" i="47"/>
  <c r="K16" i="47"/>
  <c r="J16" i="47"/>
  <c r="I16" i="47"/>
  <c r="H16" i="47"/>
  <c r="G16" i="47"/>
  <c r="F16" i="47"/>
  <c r="AZ15" i="47"/>
  <c r="AY15" i="47"/>
  <c r="AX15" i="47"/>
  <c r="AW15" i="47"/>
  <c r="AV15" i="47"/>
  <c r="AU15" i="47"/>
  <c r="AT15" i="47"/>
  <c r="AS15" i="47"/>
  <c r="AR15" i="47"/>
  <c r="AQ15" i="47"/>
  <c r="AP15" i="47"/>
  <c r="AO15" i="47"/>
  <c r="AN15" i="47"/>
  <c r="AM15" i="47"/>
  <c r="AL15" i="47"/>
  <c r="AK15" i="47"/>
  <c r="AJ15" i="47"/>
  <c r="AI15" i="47"/>
  <c r="AH15" i="47"/>
  <c r="AG15" i="47"/>
  <c r="AF15" i="47"/>
  <c r="AE15" i="47"/>
  <c r="AD15" i="47"/>
  <c r="AC15" i="47"/>
  <c r="AB15" i="47"/>
  <c r="AA15" i="47"/>
  <c r="Z15" i="47"/>
  <c r="Y15" i="47"/>
  <c r="X15" i="47"/>
  <c r="W15" i="47"/>
  <c r="V15" i="47"/>
  <c r="U15" i="47"/>
  <c r="T15" i="47"/>
  <c r="S15" i="47"/>
  <c r="R15" i="47"/>
  <c r="Q15" i="47"/>
  <c r="P15" i="47"/>
  <c r="O15" i="47"/>
  <c r="N15" i="47"/>
  <c r="M15" i="47"/>
  <c r="L15" i="47"/>
  <c r="K15" i="47"/>
  <c r="J15" i="47"/>
  <c r="I15" i="47"/>
  <c r="H15" i="47"/>
  <c r="G15" i="47"/>
  <c r="F15" i="47"/>
  <c r="AZ14" i="47"/>
  <c r="AY14" i="47"/>
  <c r="AX14" i="47"/>
  <c r="AW14" i="47"/>
  <c r="AV14" i="47"/>
  <c r="AU14" i="47"/>
  <c r="AT14" i="47"/>
  <c r="AS14" i="47"/>
  <c r="AR14" i="47"/>
  <c r="AQ14" i="47"/>
  <c r="AP14" i="47"/>
  <c r="AO14" i="47"/>
  <c r="AN14" i="47"/>
  <c r="AM14" i="47"/>
  <c r="AL14" i="47"/>
  <c r="AK14" i="47"/>
  <c r="AJ14" i="47"/>
  <c r="AI14" i="47"/>
  <c r="AH14" i="47"/>
  <c r="AG14" i="47"/>
  <c r="AF14" i="47"/>
  <c r="AE14" i="47"/>
  <c r="AD14" i="47"/>
  <c r="AC14" i="47"/>
  <c r="AB14" i="47"/>
  <c r="AA14" i="47"/>
  <c r="Z14" i="47"/>
  <c r="Y14" i="47"/>
  <c r="X14" i="47"/>
  <c r="W14" i="47"/>
  <c r="V14" i="47"/>
  <c r="U14" i="47"/>
  <c r="T14" i="47"/>
  <c r="S14" i="47"/>
  <c r="R14" i="47"/>
  <c r="Q14" i="47"/>
  <c r="P14" i="47"/>
  <c r="O14" i="47"/>
  <c r="N14" i="47"/>
  <c r="M14" i="47"/>
  <c r="L14" i="47"/>
  <c r="K14" i="47"/>
  <c r="J14" i="47"/>
  <c r="I14" i="47"/>
  <c r="H14" i="47"/>
  <c r="G14" i="47"/>
  <c r="F14" i="47"/>
  <c r="AZ13" i="47"/>
  <c r="AY13" i="47"/>
  <c r="AX13" i="47"/>
  <c r="AW13" i="47"/>
  <c r="AV13" i="47"/>
  <c r="AU13" i="47"/>
  <c r="AT13" i="47"/>
  <c r="AS13" i="47"/>
  <c r="AR13" i="47"/>
  <c r="AQ13" i="47"/>
  <c r="AP13" i="47"/>
  <c r="AO13" i="47"/>
  <c r="AN13" i="47"/>
  <c r="AM13" i="47"/>
  <c r="AL13" i="47"/>
  <c r="AK13" i="47"/>
  <c r="AJ13" i="47"/>
  <c r="AI13" i="47"/>
  <c r="AH13" i="47"/>
  <c r="AG13" i="47"/>
  <c r="AF13" i="47"/>
  <c r="AE13" i="47"/>
  <c r="AD13" i="47"/>
  <c r="AC13" i="47"/>
  <c r="AB13" i="47"/>
  <c r="AA13" i="47"/>
  <c r="Z13" i="47"/>
  <c r="Y13" i="47"/>
  <c r="X13" i="47"/>
  <c r="W13" i="47"/>
  <c r="V13" i="47"/>
  <c r="U13" i="47"/>
  <c r="T13" i="47"/>
  <c r="S13" i="47"/>
  <c r="R13" i="47"/>
  <c r="Q13" i="47"/>
  <c r="P13" i="47"/>
  <c r="O13" i="47"/>
  <c r="N13" i="47"/>
  <c r="M13" i="47"/>
  <c r="L13" i="47"/>
  <c r="K13" i="47"/>
  <c r="J13" i="47"/>
  <c r="I13" i="47"/>
  <c r="H13" i="47"/>
  <c r="G13" i="47"/>
  <c r="F13" i="47"/>
  <c r="AZ12" i="47"/>
  <c r="AY12" i="47"/>
  <c r="AX12" i="47"/>
  <c r="AW12" i="47"/>
  <c r="AV12" i="47"/>
  <c r="AU12" i="47"/>
  <c r="AT12" i="47"/>
  <c r="AS12" i="47"/>
  <c r="AR12" i="47"/>
  <c r="AQ12" i="47"/>
  <c r="AP12" i="47"/>
  <c r="AO12" i="47"/>
  <c r="AN12" i="47"/>
  <c r="AM12" i="47"/>
  <c r="AL12" i="47"/>
  <c r="AK12" i="47"/>
  <c r="AJ12" i="47"/>
  <c r="AI12" i="47"/>
  <c r="AH12" i="47"/>
  <c r="AG12" i="47"/>
  <c r="AF12" i="47"/>
  <c r="AE12" i="47"/>
  <c r="AD12" i="47"/>
  <c r="AC12" i="47"/>
  <c r="AB12" i="47"/>
  <c r="AA12" i="47"/>
  <c r="Z12" i="47"/>
  <c r="Y12" i="47"/>
  <c r="X12" i="47"/>
  <c r="W12" i="47"/>
  <c r="V12" i="47"/>
  <c r="U12" i="47"/>
  <c r="T12" i="47"/>
  <c r="S12" i="47"/>
  <c r="R12" i="47"/>
  <c r="Q12" i="47"/>
  <c r="P12" i="47"/>
  <c r="O12" i="47"/>
  <c r="N12" i="47"/>
  <c r="M12" i="47"/>
  <c r="L12" i="47"/>
  <c r="K12" i="47"/>
  <c r="J12" i="47"/>
  <c r="I12" i="47"/>
  <c r="H12" i="47"/>
  <c r="G12" i="47"/>
  <c r="F12" i="47"/>
  <c r="AZ11" i="47"/>
  <c r="AY11" i="47"/>
  <c r="AX11" i="47"/>
  <c r="AW11" i="47"/>
  <c r="AV11" i="47"/>
  <c r="AU11" i="47"/>
  <c r="AT11" i="47"/>
  <c r="AS11" i="47"/>
  <c r="AR11" i="47"/>
  <c r="AQ11" i="47"/>
  <c r="AP11" i="47"/>
  <c r="AO11" i="47"/>
  <c r="AN11" i="47"/>
  <c r="AM11" i="47"/>
  <c r="AL11" i="47"/>
  <c r="AK11" i="47"/>
  <c r="AJ11" i="47"/>
  <c r="AI11" i="47"/>
  <c r="AH11" i="47"/>
  <c r="AG11" i="47"/>
  <c r="AF11" i="47"/>
  <c r="AE11" i="47"/>
  <c r="AD11" i="47"/>
  <c r="AC11" i="47"/>
  <c r="AB11" i="47"/>
  <c r="AA11" i="47"/>
  <c r="Z11" i="47"/>
  <c r="Y11" i="47"/>
  <c r="X11" i="47"/>
  <c r="W11" i="47"/>
  <c r="V11" i="47"/>
  <c r="U11" i="47"/>
  <c r="T11" i="47"/>
  <c r="S11" i="47"/>
  <c r="R11" i="47"/>
  <c r="Q11" i="47"/>
  <c r="P11" i="47"/>
  <c r="O11" i="47"/>
  <c r="N11" i="47"/>
  <c r="M11" i="47"/>
  <c r="L11" i="47"/>
  <c r="K11" i="47"/>
  <c r="J11" i="47"/>
  <c r="I11" i="47"/>
  <c r="H11" i="47"/>
  <c r="G11" i="47"/>
  <c r="F11" i="47"/>
  <c r="AZ10" i="47"/>
  <c r="AY10" i="47"/>
  <c r="AX10" i="47"/>
  <c r="AW10" i="47"/>
  <c r="AV10" i="47"/>
  <c r="AU10" i="47"/>
  <c r="AT10" i="47"/>
  <c r="AS10" i="47"/>
  <c r="AR10" i="47"/>
  <c r="AQ10" i="47"/>
  <c r="AP10" i="47"/>
  <c r="AO10" i="47"/>
  <c r="AN10" i="47"/>
  <c r="AM10" i="47"/>
  <c r="AL10" i="47"/>
  <c r="AK10" i="47"/>
  <c r="AJ10" i="47"/>
  <c r="AI10" i="47"/>
  <c r="AH10" i="47"/>
  <c r="AG10" i="47"/>
  <c r="AF10" i="47"/>
  <c r="AE10" i="47"/>
  <c r="AD10" i="47"/>
  <c r="AC10" i="47"/>
  <c r="AB10" i="47"/>
  <c r="AA10" i="47"/>
  <c r="Z10" i="47"/>
  <c r="Y10" i="47"/>
  <c r="X10" i="47"/>
  <c r="W10" i="47"/>
  <c r="V10" i="47"/>
  <c r="U10" i="47"/>
  <c r="T10" i="47"/>
  <c r="S10" i="47"/>
  <c r="R10" i="47"/>
  <c r="Q10" i="47"/>
  <c r="P10" i="47"/>
  <c r="O10" i="47"/>
  <c r="N10" i="47"/>
  <c r="M10" i="47"/>
  <c r="L10" i="47"/>
  <c r="K10" i="47"/>
  <c r="J10" i="47"/>
  <c r="I10" i="47"/>
  <c r="H10" i="47"/>
  <c r="G10" i="47"/>
  <c r="F10" i="47"/>
  <c r="AZ9" i="47"/>
  <c r="AY9" i="47"/>
  <c r="AX9" i="47"/>
  <c r="AW9" i="47"/>
  <c r="AV9" i="47"/>
  <c r="AU9" i="47"/>
  <c r="AT9" i="47"/>
  <c r="AS9" i="47"/>
  <c r="AR9" i="47"/>
  <c r="AQ9" i="47"/>
  <c r="AP9" i="47"/>
  <c r="AO9" i="47"/>
  <c r="AN9" i="47"/>
  <c r="AM9" i="47"/>
  <c r="AL9" i="47"/>
  <c r="AK9" i="47"/>
  <c r="AJ9" i="47"/>
  <c r="AI9" i="47"/>
  <c r="AH9" i="47"/>
  <c r="AG9" i="47"/>
  <c r="AF9" i="47"/>
  <c r="AE9" i="47"/>
  <c r="AD9" i="47"/>
  <c r="AC9" i="47"/>
  <c r="AB9" i="47"/>
  <c r="AA9" i="47"/>
  <c r="Z9" i="47"/>
  <c r="Y9" i="47"/>
  <c r="X9" i="47"/>
  <c r="W9" i="47"/>
  <c r="V9" i="47"/>
  <c r="U9" i="47"/>
  <c r="T9" i="47"/>
  <c r="S9" i="47"/>
  <c r="R9" i="47"/>
  <c r="Q9" i="47"/>
  <c r="P9" i="47"/>
  <c r="O9" i="47"/>
  <c r="N9" i="47"/>
  <c r="M9" i="47"/>
  <c r="L9" i="47"/>
  <c r="K9" i="47"/>
  <c r="J9" i="47"/>
  <c r="I9" i="47"/>
  <c r="H9" i="47"/>
  <c r="G9" i="47"/>
  <c r="F9" i="47"/>
  <c r="A5" i="47"/>
  <c r="F48" i="58" s="1"/>
  <c r="AZ41" i="46"/>
  <c r="AY41" i="46"/>
  <c r="AX41" i="46"/>
  <c r="AW41" i="46"/>
  <c r="AV41" i="46"/>
  <c r="AU41" i="46"/>
  <c r="AT41" i="46"/>
  <c r="AS41" i="46"/>
  <c r="AR41" i="46"/>
  <c r="AQ41" i="46"/>
  <c r="AP41" i="46"/>
  <c r="AO41" i="46"/>
  <c r="AN41" i="46"/>
  <c r="AM41" i="46"/>
  <c r="AL41" i="46"/>
  <c r="AK41" i="46"/>
  <c r="AJ41" i="46"/>
  <c r="AI41" i="46"/>
  <c r="AH41" i="46"/>
  <c r="AG41" i="46"/>
  <c r="AF41" i="46"/>
  <c r="AE41" i="46"/>
  <c r="AD41" i="46"/>
  <c r="AC41" i="46"/>
  <c r="AB41" i="46"/>
  <c r="AA41" i="46"/>
  <c r="Z41" i="46"/>
  <c r="Y41" i="46"/>
  <c r="X41" i="46"/>
  <c r="W41" i="46"/>
  <c r="V41" i="46"/>
  <c r="U41" i="46"/>
  <c r="T41" i="46"/>
  <c r="S41" i="46"/>
  <c r="R41" i="46"/>
  <c r="Q41" i="46"/>
  <c r="P41" i="46"/>
  <c r="O41" i="46"/>
  <c r="N41" i="46"/>
  <c r="M41" i="46"/>
  <c r="L41" i="46"/>
  <c r="K41" i="46"/>
  <c r="J41" i="46"/>
  <c r="I41" i="46"/>
  <c r="H41" i="46"/>
  <c r="G41" i="46"/>
  <c r="F41" i="46"/>
  <c r="AZ40" i="46"/>
  <c r="AY40" i="46"/>
  <c r="AX40" i="46"/>
  <c r="AW40" i="46"/>
  <c r="AV40" i="46"/>
  <c r="AU40" i="46"/>
  <c r="AT40" i="46"/>
  <c r="AS40" i="46"/>
  <c r="AR40" i="46"/>
  <c r="AQ40" i="46"/>
  <c r="AP40" i="46"/>
  <c r="AO40" i="46"/>
  <c r="AN40" i="46"/>
  <c r="AM40" i="46"/>
  <c r="AL40" i="46"/>
  <c r="AK40" i="46"/>
  <c r="AJ40" i="46"/>
  <c r="AI40" i="46"/>
  <c r="AH40" i="46"/>
  <c r="AG40" i="46"/>
  <c r="AF40" i="46"/>
  <c r="AE40" i="46"/>
  <c r="AD40" i="46"/>
  <c r="AC40" i="46"/>
  <c r="AB40" i="46"/>
  <c r="AA40" i="46"/>
  <c r="Z40" i="46"/>
  <c r="Y40" i="46"/>
  <c r="X40" i="46"/>
  <c r="W40" i="46"/>
  <c r="V40" i="46"/>
  <c r="U40" i="46"/>
  <c r="T40" i="46"/>
  <c r="S40" i="46"/>
  <c r="R40" i="46"/>
  <c r="Q40" i="46"/>
  <c r="P40" i="46"/>
  <c r="O40" i="46"/>
  <c r="N40" i="46"/>
  <c r="M40" i="46"/>
  <c r="L40" i="46"/>
  <c r="K40" i="46"/>
  <c r="J40" i="46"/>
  <c r="I40" i="46"/>
  <c r="H40" i="46"/>
  <c r="G40" i="46"/>
  <c r="F40" i="46"/>
  <c r="AZ39" i="46"/>
  <c r="AY39" i="46"/>
  <c r="AX39" i="46"/>
  <c r="AW39" i="46"/>
  <c r="AV39" i="46"/>
  <c r="AU39" i="46"/>
  <c r="AT39" i="46"/>
  <c r="AS39" i="46"/>
  <c r="AR39" i="46"/>
  <c r="AQ39" i="46"/>
  <c r="AP39" i="46"/>
  <c r="AO39" i="46"/>
  <c r="AN39" i="46"/>
  <c r="AM39" i="46"/>
  <c r="AL39" i="46"/>
  <c r="AK39" i="46"/>
  <c r="AJ39" i="46"/>
  <c r="AI39" i="46"/>
  <c r="AH39" i="46"/>
  <c r="AG39" i="46"/>
  <c r="AF39" i="46"/>
  <c r="AE39" i="46"/>
  <c r="AD39" i="46"/>
  <c r="AC39" i="46"/>
  <c r="AB39" i="46"/>
  <c r="AA39" i="46"/>
  <c r="Z39" i="46"/>
  <c r="Y39" i="46"/>
  <c r="X39" i="46"/>
  <c r="W39" i="46"/>
  <c r="V39" i="46"/>
  <c r="U39" i="46"/>
  <c r="T39" i="46"/>
  <c r="S39" i="46"/>
  <c r="R39" i="46"/>
  <c r="Q39" i="46"/>
  <c r="P39" i="46"/>
  <c r="O39" i="46"/>
  <c r="N39" i="46"/>
  <c r="M39" i="46"/>
  <c r="L39" i="46"/>
  <c r="K39" i="46"/>
  <c r="J39" i="46"/>
  <c r="I39" i="46"/>
  <c r="H39" i="46"/>
  <c r="G39" i="46"/>
  <c r="F39" i="46"/>
  <c r="AZ38" i="46"/>
  <c r="AY38" i="46"/>
  <c r="AX38" i="46"/>
  <c r="AW38" i="46"/>
  <c r="AV38" i="46"/>
  <c r="AU38" i="46"/>
  <c r="AT38" i="46"/>
  <c r="AS38" i="46"/>
  <c r="AR38" i="46"/>
  <c r="AQ38" i="46"/>
  <c r="AP38" i="46"/>
  <c r="AO38" i="46"/>
  <c r="AN38" i="46"/>
  <c r="AM38" i="46"/>
  <c r="AL38" i="46"/>
  <c r="AK38" i="46"/>
  <c r="AJ38" i="46"/>
  <c r="AI38" i="46"/>
  <c r="AH38" i="46"/>
  <c r="AG38" i="46"/>
  <c r="AF38" i="46"/>
  <c r="AE38" i="46"/>
  <c r="AD38" i="46"/>
  <c r="AC38" i="46"/>
  <c r="AB38" i="46"/>
  <c r="AA38" i="46"/>
  <c r="Z38" i="46"/>
  <c r="Y38" i="46"/>
  <c r="X38" i="46"/>
  <c r="W38" i="46"/>
  <c r="V38" i="46"/>
  <c r="U38" i="46"/>
  <c r="T38" i="46"/>
  <c r="S38" i="46"/>
  <c r="R38" i="46"/>
  <c r="Q38" i="46"/>
  <c r="P38" i="46"/>
  <c r="O38" i="46"/>
  <c r="N38" i="46"/>
  <c r="M38" i="46"/>
  <c r="L38" i="46"/>
  <c r="K38" i="46"/>
  <c r="J38" i="46"/>
  <c r="I38" i="46"/>
  <c r="H38" i="46"/>
  <c r="G38" i="46"/>
  <c r="F38" i="46"/>
  <c r="AZ37" i="46"/>
  <c r="AY37" i="46"/>
  <c r="AX37" i="46"/>
  <c r="AW37" i="46"/>
  <c r="AV37" i="46"/>
  <c r="AU37" i="46"/>
  <c r="AT37" i="46"/>
  <c r="AS37" i="46"/>
  <c r="AR37" i="46"/>
  <c r="AQ37" i="46"/>
  <c r="AP37" i="46"/>
  <c r="AO37" i="46"/>
  <c r="AN37" i="46"/>
  <c r="AM37" i="46"/>
  <c r="AL37" i="46"/>
  <c r="AK37" i="46"/>
  <c r="AJ37" i="46"/>
  <c r="AI37" i="46"/>
  <c r="AH37" i="46"/>
  <c r="AG37" i="46"/>
  <c r="AF37" i="46"/>
  <c r="AE37" i="46"/>
  <c r="AD37" i="46"/>
  <c r="AC37" i="46"/>
  <c r="AB37" i="46"/>
  <c r="AA37" i="46"/>
  <c r="Z37" i="46"/>
  <c r="Y37" i="46"/>
  <c r="X37" i="46"/>
  <c r="W37" i="46"/>
  <c r="V37" i="46"/>
  <c r="U37" i="46"/>
  <c r="T37" i="46"/>
  <c r="S37" i="46"/>
  <c r="R37" i="46"/>
  <c r="Q37" i="46"/>
  <c r="P37" i="46"/>
  <c r="O37" i="46"/>
  <c r="N37" i="46"/>
  <c r="M37" i="46"/>
  <c r="L37" i="46"/>
  <c r="K37" i="46"/>
  <c r="J37" i="46"/>
  <c r="I37" i="46"/>
  <c r="H37" i="46"/>
  <c r="G37" i="46"/>
  <c r="F37" i="46"/>
  <c r="AZ36" i="46"/>
  <c r="AY36" i="46"/>
  <c r="AX36" i="46"/>
  <c r="AW36" i="46"/>
  <c r="AV36" i="46"/>
  <c r="AU36" i="46"/>
  <c r="AT36" i="46"/>
  <c r="AS36" i="46"/>
  <c r="AR36" i="46"/>
  <c r="AQ36" i="46"/>
  <c r="AP36" i="46"/>
  <c r="AO36" i="46"/>
  <c r="AN36" i="46"/>
  <c r="AM36" i="46"/>
  <c r="AL36" i="46"/>
  <c r="AK36" i="46"/>
  <c r="AJ36" i="46"/>
  <c r="AI36" i="46"/>
  <c r="AH36" i="46"/>
  <c r="AG36" i="46"/>
  <c r="AF36" i="46"/>
  <c r="AE36" i="46"/>
  <c r="AD36" i="46"/>
  <c r="AC36" i="46"/>
  <c r="AB36" i="46"/>
  <c r="AA36" i="46"/>
  <c r="Z36" i="46"/>
  <c r="Y36" i="46"/>
  <c r="X36" i="46"/>
  <c r="W36" i="46"/>
  <c r="V36" i="46"/>
  <c r="U36" i="46"/>
  <c r="T36" i="46"/>
  <c r="S36" i="46"/>
  <c r="R36" i="46"/>
  <c r="Q36" i="46"/>
  <c r="P36" i="46"/>
  <c r="O36" i="46"/>
  <c r="N36" i="46"/>
  <c r="M36" i="46"/>
  <c r="L36" i="46"/>
  <c r="K36" i="46"/>
  <c r="J36" i="46"/>
  <c r="I36" i="46"/>
  <c r="H36" i="46"/>
  <c r="G36" i="46"/>
  <c r="F36" i="46"/>
  <c r="AZ35" i="46"/>
  <c r="AY35" i="46"/>
  <c r="AX35" i="46"/>
  <c r="AW35" i="46"/>
  <c r="AV35" i="46"/>
  <c r="AU35" i="46"/>
  <c r="AT35" i="46"/>
  <c r="AS35" i="46"/>
  <c r="AR35" i="46"/>
  <c r="AQ35" i="46"/>
  <c r="AP35" i="46"/>
  <c r="AO35" i="46"/>
  <c r="AN35" i="46"/>
  <c r="AM35" i="46"/>
  <c r="AL35" i="46"/>
  <c r="AK35" i="46"/>
  <c r="AJ35" i="46"/>
  <c r="AI35" i="46"/>
  <c r="AH35" i="46"/>
  <c r="AG35" i="46"/>
  <c r="AF35" i="46"/>
  <c r="AE35" i="46"/>
  <c r="AD35" i="46"/>
  <c r="AC35" i="46"/>
  <c r="AB35" i="46"/>
  <c r="AA35" i="46"/>
  <c r="Z35" i="46"/>
  <c r="Y35" i="46"/>
  <c r="X35" i="46"/>
  <c r="W35" i="46"/>
  <c r="V35" i="46"/>
  <c r="U35" i="46"/>
  <c r="T35" i="46"/>
  <c r="S35" i="46"/>
  <c r="R35" i="46"/>
  <c r="Q35" i="46"/>
  <c r="P35" i="46"/>
  <c r="O35" i="46"/>
  <c r="N35" i="46"/>
  <c r="M35" i="46"/>
  <c r="L35" i="46"/>
  <c r="K35" i="46"/>
  <c r="J35" i="46"/>
  <c r="I35" i="46"/>
  <c r="H35" i="46"/>
  <c r="G35" i="46"/>
  <c r="F35" i="46"/>
  <c r="AZ34" i="46"/>
  <c r="AY34" i="46"/>
  <c r="AX34" i="46"/>
  <c r="AW34" i="46"/>
  <c r="AV34" i="46"/>
  <c r="AU34" i="46"/>
  <c r="AT34" i="46"/>
  <c r="AS34" i="46"/>
  <c r="AR34" i="46"/>
  <c r="AQ34" i="46"/>
  <c r="AP34" i="46"/>
  <c r="AO34" i="46"/>
  <c r="AN34" i="46"/>
  <c r="AM34" i="46"/>
  <c r="AL34" i="46"/>
  <c r="AK34" i="46"/>
  <c r="AJ34" i="46"/>
  <c r="AI34" i="46"/>
  <c r="AH34" i="46"/>
  <c r="AG34" i="46"/>
  <c r="AF34" i="46"/>
  <c r="AE34" i="46"/>
  <c r="AD34" i="46"/>
  <c r="AC34" i="46"/>
  <c r="AB34" i="46"/>
  <c r="AA34" i="46"/>
  <c r="Z34" i="46"/>
  <c r="Y34" i="46"/>
  <c r="X34" i="46"/>
  <c r="W34" i="46"/>
  <c r="V34" i="46"/>
  <c r="U34" i="46"/>
  <c r="T34" i="46"/>
  <c r="S34" i="46"/>
  <c r="R34" i="46"/>
  <c r="Q34" i="46"/>
  <c r="P34" i="46"/>
  <c r="O34" i="46"/>
  <c r="N34" i="46"/>
  <c r="M34" i="46"/>
  <c r="L34" i="46"/>
  <c r="K34" i="46"/>
  <c r="J34" i="46"/>
  <c r="I34" i="46"/>
  <c r="H34" i="46"/>
  <c r="G34" i="46"/>
  <c r="F34" i="46"/>
  <c r="AZ33" i="46"/>
  <c r="AY33" i="46"/>
  <c r="AX33" i="46"/>
  <c r="AW33" i="46"/>
  <c r="AV33" i="46"/>
  <c r="AU33" i="46"/>
  <c r="AT33" i="46"/>
  <c r="AS33" i="46"/>
  <c r="AR33" i="46"/>
  <c r="AQ33" i="46"/>
  <c r="AP33" i="46"/>
  <c r="AO33" i="46"/>
  <c r="AN33" i="46"/>
  <c r="AM33" i="46"/>
  <c r="AL33" i="46"/>
  <c r="AK33" i="46"/>
  <c r="AJ33" i="46"/>
  <c r="AI33" i="46"/>
  <c r="AH33" i="46"/>
  <c r="AG33" i="46"/>
  <c r="AF33" i="46"/>
  <c r="AE33" i="46"/>
  <c r="AD33" i="46"/>
  <c r="AC33" i="46"/>
  <c r="AB33" i="46"/>
  <c r="AA33" i="46"/>
  <c r="Z33" i="46"/>
  <c r="Y33" i="46"/>
  <c r="X33" i="46"/>
  <c r="W33" i="46"/>
  <c r="V33" i="46"/>
  <c r="U33" i="46"/>
  <c r="T33" i="46"/>
  <c r="S33" i="46"/>
  <c r="R33" i="46"/>
  <c r="Q33" i="46"/>
  <c r="P33" i="46"/>
  <c r="O33" i="46"/>
  <c r="N33" i="46"/>
  <c r="M33" i="46"/>
  <c r="L33" i="46"/>
  <c r="K33" i="46"/>
  <c r="J33" i="46"/>
  <c r="I33" i="46"/>
  <c r="H33" i="46"/>
  <c r="G33" i="46"/>
  <c r="F33" i="46"/>
  <c r="AZ32" i="46"/>
  <c r="AY32" i="46"/>
  <c r="AX32" i="46"/>
  <c r="AW32" i="46"/>
  <c r="AV32" i="46"/>
  <c r="AU32" i="46"/>
  <c r="AT32" i="46"/>
  <c r="AS32" i="46"/>
  <c r="AR32" i="46"/>
  <c r="AQ32" i="46"/>
  <c r="AP32" i="46"/>
  <c r="AO32" i="46"/>
  <c r="AN32" i="46"/>
  <c r="AM32" i="46"/>
  <c r="AL32" i="46"/>
  <c r="AK32" i="46"/>
  <c r="AJ32" i="46"/>
  <c r="AI32" i="46"/>
  <c r="AH32" i="46"/>
  <c r="AG32" i="46"/>
  <c r="AF32" i="46"/>
  <c r="AE32" i="46"/>
  <c r="AD32" i="46"/>
  <c r="AC32" i="46"/>
  <c r="AB32" i="46"/>
  <c r="AA32" i="46"/>
  <c r="Z32" i="46"/>
  <c r="Y32" i="46"/>
  <c r="X32" i="46"/>
  <c r="W32" i="46"/>
  <c r="V32" i="46"/>
  <c r="U32" i="46"/>
  <c r="T32" i="46"/>
  <c r="S32" i="46"/>
  <c r="R32" i="46"/>
  <c r="Q32" i="46"/>
  <c r="P32" i="46"/>
  <c r="O32" i="46"/>
  <c r="N32" i="46"/>
  <c r="M32" i="46"/>
  <c r="L32" i="46"/>
  <c r="K32" i="46"/>
  <c r="J32" i="46"/>
  <c r="I32" i="46"/>
  <c r="H32" i="46"/>
  <c r="G32" i="46"/>
  <c r="F32" i="46"/>
  <c r="AZ31" i="46"/>
  <c r="AY31" i="46"/>
  <c r="AX31" i="46"/>
  <c r="AW31" i="46"/>
  <c r="AV31" i="46"/>
  <c r="AU31" i="46"/>
  <c r="AT31" i="46"/>
  <c r="AS31" i="46"/>
  <c r="AR31" i="46"/>
  <c r="AQ31" i="46"/>
  <c r="AP31" i="46"/>
  <c r="AO31" i="46"/>
  <c r="AN31" i="46"/>
  <c r="AM31" i="46"/>
  <c r="AL31" i="46"/>
  <c r="AK31" i="46"/>
  <c r="AJ31" i="46"/>
  <c r="AI31" i="46"/>
  <c r="AH31" i="46"/>
  <c r="AG31" i="46"/>
  <c r="AF31" i="46"/>
  <c r="AE31" i="46"/>
  <c r="AD31" i="46"/>
  <c r="AC31" i="46"/>
  <c r="AB31" i="46"/>
  <c r="AA31" i="46"/>
  <c r="Z31" i="46"/>
  <c r="Y31" i="46"/>
  <c r="X31" i="46"/>
  <c r="W31" i="46"/>
  <c r="V31" i="46"/>
  <c r="U31" i="46"/>
  <c r="T31" i="46"/>
  <c r="S31" i="46"/>
  <c r="R31" i="46"/>
  <c r="Q31" i="46"/>
  <c r="P31" i="46"/>
  <c r="O31" i="46"/>
  <c r="N31" i="46"/>
  <c r="M31" i="46"/>
  <c r="L31" i="46"/>
  <c r="K31" i="46"/>
  <c r="J31" i="46"/>
  <c r="I31" i="46"/>
  <c r="H31" i="46"/>
  <c r="G31" i="46"/>
  <c r="F31" i="46"/>
  <c r="AZ30" i="46"/>
  <c r="AY30" i="46"/>
  <c r="AX30" i="46"/>
  <c r="AW30" i="46"/>
  <c r="AV30" i="46"/>
  <c r="AU30" i="46"/>
  <c r="AT30" i="46"/>
  <c r="AS30" i="46"/>
  <c r="AR30" i="46"/>
  <c r="AQ30" i="46"/>
  <c r="AP30" i="46"/>
  <c r="AO30" i="46"/>
  <c r="AN30" i="46"/>
  <c r="AM30" i="46"/>
  <c r="AL30" i="46"/>
  <c r="AK30" i="46"/>
  <c r="AJ30" i="46"/>
  <c r="AI30" i="46"/>
  <c r="AH30" i="46"/>
  <c r="AG30" i="46"/>
  <c r="AF30" i="46"/>
  <c r="AE30" i="46"/>
  <c r="AD30" i="46"/>
  <c r="AC30" i="46"/>
  <c r="AB30" i="46"/>
  <c r="AA30" i="46"/>
  <c r="Z30" i="46"/>
  <c r="Y30" i="46"/>
  <c r="X30" i="46"/>
  <c r="W30" i="46"/>
  <c r="V30" i="46"/>
  <c r="U30" i="46"/>
  <c r="T30" i="46"/>
  <c r="S30" i="46"/>
  <c r="R30" i="46"/>
  <c r="Q30" i="46"/>
  <c r="P30" i="46"/>
  <c r="O30" i="46"/>
  <c r="N30" i="46"/>
  <c r="M30" i="46"/>
  <c r="L30" i="46"/>
  <c r="K30" i="46"/>
  <c r="J30" i="46"/>
  <c r="I30" i="46"/>
  <c r="H30" i="46"/>
  <c r="G30" i="46"/>
  <c r="F30" i="46"/>
  <c r="AZ29" i="46"/>
  <c r="AY29" i="46"/>
  <c r="AX29" i="46"/>
  <c r="AW29" i="46"/>
  <c r="AV29" i="46"/>
  <c r="AU29" i="46"/>
  <c r="AT29" i="46"/>
  <c r="AS29" i="46"/>
  <c r="AR29" i="46"/>
  <c r="AQ29" i="46"/>
  <c r="AP29" i="46"/>
  <c r="AO29" i="46"/>
  <c r="AN29" i="46"/>
  <c r="AM29" i="46"/>
  <c r="AL29" i="46"/>
  <c r="AK29" i="46"/>
  <c r="AJ29" i="46"/>
  <c r="AI29" i="46"/>
  <c r="AH29" i="46"/>
  <c r="AG29" i="46"/>
  <c r="AF29" i="46"/>
  <c r="AE29" i="46"/>
  <c r="AD29" i="46"/>
  <c r="AC29" i="46"/>
  <c r="AB29" i="46"/>
  <c r="AA29" i="46"/>
  <c r="Z29" i="46"/>
  <c r="Y29" i="46"/>
  <c r="X29" i="46"/>
  <c r="W29" i="46"/>
  <c r="V29" i="46"/>
  <c r="U29" i="46"/>
  <c r="T29" i="46"/>
  <c r="S29" i="46"/>
  <c r="R29" i="46"/>
  <c r="Q29" i="46"/>
  <c r="P29" i="46"/>
  <c r="O29" i="46"/>
  <c r="N29" i="46"/>
  <c r="M29" i="46"/>
  <c r="L29" i="46"/>
  <c r="K29" i="46"/>
  <c r="J29" i="46"/>
  <c r="I29" i="46"/>
  <c r="H29" i="46"/>
  <c r="G29" i="46"/>
  <c r="F29" i="46"/>
  <c r="AZ28" i="46"/>
  <c r="AY28" i="46"/>
  <c r="AX28" i="46"/>
  <c r="AW28" i="46"/>
  <c r="AV28" i="46"/>
  <c r="AU28" i="46"/>
  <c r="AT28" i="46"/>
  <c r="AS28" i="46"/>
  <c r="AR28" i="46"/>
  <c r="AQ28" i="46"/>
  <c r="AP28" i="46"/>
  <c r="AO28" i="46"/>
  <c r="AN28" i="46"/>
  <c r="AM28" i="46"/>
  <c r="AL28" i="46"/>
  <c r="AK28" i="46"/>
  <c r="AJ28" i="46"/>
  <c r="AI28" i="46"/>
  <c r="AH28" i="46"/>
  <c r="AG28" i="46"/>
  <c r="AF28" i="46"/>
  <c r="AE28" i="46"/>
  <c r="AD28" i="46"/>
  <c r="AC28" i="46"/>
  <c r="AB28" i="46"/>
  <c r="AA28" i="46"/>
  <c r="Z28" i="46"/>
  <c r="Y28" i="46"/>
  <c r="X28" i="46"/>
  <c r="W28" i="46"/>
  <c r="V28" i="46"/>
  <c r="U28" i="46"/>
  <c r="T28" i="46"/>
  <c r="S28" i="46"/>
  <c r="R28" i="46"/>
  <c r="Q28" i="46"/>
  <c r="P28" i="46"/>
  <c r="O28" i="46"/>
  <c r="N28" i="46"/>
  <c r="M28" i="46"/>
  <c r="L28" i="46"/>
  <c r="K28" i="46"/>
  <c r="J28" i="46"/>
  <c r="I28" i="46"/>
  <c r="H28" i="46"/>
  <c r="G28" i="46"/>
  <c r="F28" i="46"/>
  <c r="AZ27" i="46"/>
  <c r="AY27" i="46"/>
  <c r="AX27" i="46"/>
  <c r="AW27" i="46"/>
  <c r="AV27" i="46"/>
  <c r="AU27" i="46"/>
  <c r="AT27" i="46"/>
  <c r="AS27" i="46"/>
  <c r="AR27" i="46"/>
  <c r="AQ27" i="46"/>
  <c r="AP27" i="46"/>
  <c r="AO27" i="46"/>
  <c r="AN27" i="46"/>
  <c r="AM27" i="46"/>
  <c r="AL27" i="46"/>
  <c r="AK27" i="46"/>
  <c r="AJ27" i="46"/>
  <c r="AI27" i="46"/>
  <c r="AH27" i="46"/>
  <c r="AG27" i="46"/>
  <c r="AF27" i="46"/>
  <c r="AE27" i="46"/>
  <c r="AD27" i="46"/>
  <c r="AC27" i="46"/>
  <c r="AB27" i="46"/>
  <c r="AA27" i="46"/>
  <c r="Z27" i="46"/>
  <c r="Y27" i="46"/>
  <c r="X27" i="46"/>
  <c r="W27" i="46"/>
  <c r="V27" i="46"/>
  <c r="U27" i="46"/>
  <c r="T27" i="46"/>
  <c r="S27" i="46"/>
  <c r="R27" i="46"/>
  <c r="Q27" i="46"/>
  <c r="P27" i="46"/>
  <c r="O27" i="46"/>
  <c r="N27" i="46"/>
  <c r="M27" i="46"/>
  <c r="L27" i="46"/>
  <c r="K27" i="46"/>
  <c r="J27" i="46"/>
  <c r="I27" i="46"/>
  <c r="H27" i="46"/>
  <c r="G27" i="46"/>
  <c r="F27" i="46"/>
  <c r="AZ26" i="46"/>
  <c r="AY26" i="46"/>
  <c r="AX26" i="46"/>
  <c r="AW26" i="46"/>
  <c r="AV26" i="46"/>
  <c r="AU26" i="46"/>
  <c r="AT26" i="46"/>
  <c r="AS26" i="46"/>
  <c r="AR26" i="46"/>
  <c r="AQ26" i="46"/>
  <c r="AP26" i="46"/>
  <c r="AO26" i="46"/>
  <c r="AN26" i="46"/>
  <c r="AM26" i="46"/>
  <c r="AL26" i="46"/>
  <c r="AK26" i="46"/>
  <c r="AJ26" i="46"/>
  <c r="AI26" i="46"/>
  <c r="AH26" i="46"/>
  <c r="AG26" i="46"/>
  <c r="AF26" i="46"/>
  <c r="AE26" i="46"/>
  <c r="AD26" i="46"/>
  <c r="AC26" i="46"/>
  <c r="AB26" i="46"/>
  <c r="AA26" i="46"/>
  <c r="Z26" i="46"/>
  <c r="Y26" i="46"/>
  <c r="X26" i="46"/>
  <c r="W26" i="46"/>
  <c r="V26" i="46"/>
  <c r="U26" i="46"/>
  <c r="T26" i="46"/>
  <c r="S26" i="46"/>
  <c r="R26" i="46"/>
  <c r="Q26" i="46"/>
  <c r="P26" i="46"/>
  <c r="O26" i="46"/>
  <c r="N26" i="46"/>
  <c r="M26" i="46"/>
  <c r="L26" i="46"/>
  <c r="K26" i="46"/>
  <c r="J26" i="46"/>
  <c r="I26" i="46"/>
  <c r="H26" i="46"/>
  <c r="G26" i="46"/>
  <c r="F26" i="46"/>
  <c r="AZ25" i="46"/>
  <c r="AY25" i="46"/>
  <c r="AX25" i="46"/>
  <c r="AW25" i="46"/>
  <c r="AV25" i="46"/>
  <c r="AU25" i="46"/>
  <c r="AT25" i="46"/>
  <c r="AS25" i="46"/>
  <c r="AR25" i="46"/>
  <c r="AQ25" i="46"/>
  <c r="AP25" i="46"/>
  <c r="AO25" i="46"/>
  <c r="AN25" i="46"/>
  <c r="AM25" i="46"/>
  <c r="AL25" i="46"/>
  <c r="AK25" i="46"/>
  <c r="AJ25" i="46"/>
  <c r="AI25" i="46"/>
  <c r="AH25" i="46"/>
  <c r="AG25" i="46"/>
  <c r="AF25" i="46"/>
  <c r="AE25" i="46"/>
  <c r="AD25" i="46"/>
  <c r="AC25" i="46"/>
  <c r="AB25" i="46"/>
  <c r="AA25" i="46"/>
  <c r="Z25" i="46"/>
  <c r="Y25" i="46"/>
  <c r="X25" i="46"/>
  <c r="W25" i="46"/>
  <c r="V25" i="46"/>
  <c r="U25" i="46"/>
  <c r="T25" i="46"/>
  <c r="S25" i="46"/>
  <c r="R25" i="46"/>
  <c r="Q25" i="46"/>
  <c r="P25" i="46"/>
  <c r="O25" i="46"/>
  <c r="N25" i="46"/>
  <c r="M25" i="46"/>
  <c r="L25" i="46"/>
  <c r="K25" i="46"/>
  <c r="J25" i="46"/>
  <c r="I25" i="46"/>
  <c r="H25" i="46"/>
  <c r="G25" i="46"/>
  <c r="F25" i="46"/>
  <c r="AZ24" i="46"/>
  <c r="AY24" i="46"/>
  <c r="AX24" i="46"/>
  <c r="AW24" i="46"/>
  <c r="AV24" i="46"/>
  <c r="AU24" i="46"/>
  <c r="AT24" i="46"/>
  <c r="AS24" i="46"/>
  <c r="AR24" i="46"/>
  <c r="AQ24" i="46"/>
  <c r="AP24" i="46"/>
  <c r="AO24" i="46"/>
  <c r="AN24" i="46"/>
  <c r="AM24" i="46"/>
  <c r="AL24" i="46"/>
  <c r="AK24" i="46"/>
  <c r="AJ24" i="46"/>
  <c r="AI24" i="46"/>
  <c r="AH24" i="46"/>
  <c r="AG24" i="46"/>
  <c r="AF24" i="46"/>
  <c r="AE24" i="46"/>
  <c r="AD24" i="46"/>
  <c r="AC24" i="46"/>
  <c r="AB24" i="46"/>
  <c r="AA24" i="46"/>
  <c r="Z24" i="46"/>
  <c r="Y24" i="46"/>
  <c r="X24" i="46"/>
  <c r="W24" i="46"/>
  <c r="V24" i="46"/>
  <c r="U24" i="46"/>
  <c r="T24" i="46"/>
  <c r="S24" i="46"/>
  <c r="R24" i="46"/>
  <c r="Q24" i="46"/>
  <c r="P24" i="46"/>
  <c r="O24" i="46"/>
  <c r="N24" i="46"/>
  <c r="M24" i="46"/>
  <c r="L24" i="46"/>
  <c r="K24" i="46"/>
  <c r="J24" i="46"/>
  <c r="I24" i="46"/>
  <c r="H24" i="46"/>
  <c r="G24" i="46"/>
  <c r="F24" i="46"/>
  <c r="AZ23" i="46"/>
  <c r="AY23" i="46"/>
  <c r="AX23" i="46"/>
  <c r="AW23" i="46"/>
  <c r="AV23" i="46"/>
  <c r="AU23" i="46"/>
  <c r="AT23" i="46"/>
  <c r="AS23" i="46"/>
  <c r="AR23" i="46"/>
  <c r="AQ23" i="46"/>
  <c r="AP23" i="46"/>
  <c r="AO23" i="46"/>
  <c r="AN23" i="46"/>
  <c r="AM23" i="46"/>
  <c r="AL23" i="46"/>
  <c r="AK23" i="46"/>
  <c r="AJ23" i="46"/>
  <c r="AI23" i="46"/>
  <c r="AH23" i="46"/>
  <c r="AG23" i="46"/>
  <c r="AF23" i="46"/>
  <c r="AE23" i="46"/>
  <c r="AD23" i="46"/>
  <c r="AC23" i="46"/>
  <c r="AB23" i="46"/>
  <c r="AA23" i="46"/>
  <c r="Z23" i="46"/>
  <c r="Y23" i="46"/>
  <c r="X23" i="46"/>
  <c r="W23" i="46"/>
  <c r="V23" i="46"/>
  <c r="U23" i="46"/>
  <c r="T23" i="46"/>
  <c r="S23" i="46"/>
  <c r="R23" i="46"/>
  <c r="Q23" i="46"/>
  <c r="P23" i="46"/>
  <c r="O23" i="46"/>
  <c r="N23" i="46"/>
  <c r="M23" i="46"/>
  <c r="L23" i="46"/>
  <c r="K23" i="46"/>
  <c r="J23" i="46"/>
  <c r="I23" i="46"/>
  <c r="H23" i="46"/>
  <c r="G23" i="46"/>
  <c r="F23" i="46"/>
  <c r="AZ22" i="46"/>
  <c r="AY22" i="46"/>
  <c r="AX22" i="46"/>
  <c r="AW22" i="46"/>
  <c r="AV22" i="46"/>
  <c r="AU22" i="46"/>
  <c r="AT22" i="46"/>
  <c r="AS22" i="46"/>
  <c r="AR22" i="46"/>
  <c r="AQ22" i="46"/>
  <c r="AP22" i="46"/>
  <c r="AO22" i="46"/>
  <c r="AN22" i="46"/>
  <c r="AM22" i="46"/>
  <c r="AL22" i="46"/>
  <c r="AK22" i="46"/>
  <c r="AJ22" i="46"/>
  <c r="AI22" i="46"/>
  <c r="AH22" i="46"/>
  <c r="AG22" i="46"/>
  <c r="AF22" i="46"/>
  <c r="AE22" i="46"/>
  <c r="AD22" i="46"/>
  <c r="AC22" i="46"/>
  <c r="AB22" i="46"/>
  <c r="AA22" i="46"/>
  <c r="Z22" i="46"/>
  <c r="Y22" i="46"/>
  <c r="X22" i="46"/>
  <c r="W22" i="46"/>
  <c r="V22" i="46"/>
  <c r="U22" i="46"/>
  <c r="T22" i="46"/>
  <c r="S22" i="46"/>
  <c r="R22" i="46"/>
  <c r="Q22" i="46"/>
  <c r="P22" i="46"/>
  <c r="O22" i="46"/>
  <c r="N22" i="46"/>
  <c r="M22" i="46"/>
  <c r="L22" i="46"/>
  <c r="K22" i="46"/>
  <c r="J22" i="46"/>
  <c r="I22" i="46"/>
  <c r="H22" i="46"/>
  <c r="G22" i="46"/>
  <c r="F22" i="46"/>
  <c r="AZ21" i="46"/>
  <c r="AY21" i="46"/>
  <c r="AX21" i="46"/>
  <c r="AW21" i="46"/>
  <c r="AV21" i="46"/>
  <c r="AU21" i="46"/>
  <c r="AT21" i="46"/>
  <c r="AS21" i="46"/>
  <c r="AR21" i="46"/>
  <c r="AQ21" i="46"/>
  <c r="AP21" i="46"/>
  <c r="AO21" i="46"/>
  <c r="AN21" i="46"/>
  <c r="AM21" i="46"/>
  <c r="AL21" i="46"/>
  <c r="AK21" i="46"/>
  <c r="AJ21" i="46"/>
  <c r="AI21" i="46"/>
  <c r="AH21" i="46"/>
  <c r="AG21" i="46"/>
  <c r="AF21" i="46"/>
  <c r="AE21" i="46"/>
  <c r="AD21" i="46"/>
  <c r="AC21" i="46"/>
  <c r="AB21" i="46"/>
  <c r="AA21" i="46"/>
  <c r="Z21" i="46"/>
  <c r="Y21" i="46"/>
  <c r="X21" i="46"/>
  <c r="W21" i="46"/>
  <c r="V21" i="46"/>
  <c r="U21" i="46"/>
  <c r="T21" i="46"/>
  <c r="S21" i="46"/>
  <c r="R21" i="46"/>
  <c r="Q21" i="46"/>
  <c r="P21" i="46"/>
  <c r="O21" i="46"/>
  <c r="N21" i="46"/>
  <c r="M21" i="46"/>
  <c r="L21" i="46"/>
  <c r="K21" i="46"/>
  <c r="J21" i="46"/>
  <c r="I21" i="46"/>
  <c r="H21" i="46"/>
  <c r="G21" i="46"/>
  <c r="F21" i="46"/>
  <c r="AZ20" i="46"/>
  <c r="AY20" i="46"/>
  <c r="AX20" i="46"/>
  <c r="AW20" i="46"/>
  <c r="AV20" i="46"/>
  <c r="AU20" i="46"/>
  <c r="AT20" i="46"/>
  <c r="AS20" i="46"/>
  <c r="AR20" i="46"/>
  <c r="AQ20" i="46"/>
  <c r="AP20" i="46"/>
  <c r="AO20" i="46"/>
  <c r="AN20" i="46"/>
  <c r="AM20" i="46"/>
  <c r="AL20" i="46"/>
  <c r="AK20" i="46"/>
  <c r="AJ20" i="46"/>
  <c r="AI20" i="46"/>
  <c r="AH20" i="46"/>
  <c r="AG20" i="46"/>
  <c r="AF20" i="46"/>
  <c r="AE20" i="46"/>
  <c r="AD20" i="46"/>
  <c r="AC20" i="46"/>
  <c r="AB20" i="46"/>
  <c r="AA20" i="46"/>
  <c r="Z20" i="46"/>
  <c r="Y20" i="46"/>
  <c r="X20" i="46"/>
  <c r="W20" i="46"/>
  <c r="V20" i="46"/>
  <c r="U20" i="46"/>
  <c r="T20" i="46"/>
  <c r="S20" i="46"/>
  <c r="R20" i="46"/>
  <c r="Q20" i="46"/>
  <c r="P20" i="46"/>
  <c r="O20" i="46"/>
  <c r="N20" i="46"/>
  <c r="M20" i="46"/>
  <c r="L20" i="46"/>
  <c r="K20" i="46"/>
  <c r="J20" i="46"/>
  <c r="I20" i="46"/>
  <c r="H20" i="46"/>
  <c r="G20" i="46"/>
  <c r="F20" i="46"/>
  <c r="AZ19" i="46"/>
  <c r="AY19" i="46"/>
  <c r="AX19" i="46"/>
  <c r="AW19" i="46"/>
  <c r="AV19" i="46"/>
  <c r="AU19" i="46"/>
  <c r="AT19" i="46"/>
  <c r="AS19" i="46"/>
  <c r="AR19" i="46"/>
  <c r="AQ19" i="46"/>
  <c r="AP19" i="46"/>
  <c r="AO19" i="46"/>
  <c r="AN19" i="46"/>
  <c r="AM19" i="46"/>
  <c r="AL19" i="46"/>
  <c r="AK19" i="46"/>
  <c r="AJ19" i="46"/>
  <c r="AI19" i="46"/>
  <c r="AH19" i="46"/>
  <c r="AG19" i="46"/>
  <c r="AF19" i="46"/>
  <c r="AE19" i="46"/>
  <c r="AD19" i="46"/>
  <c r="AC19" i="46"/>
  <c r="AB19" i="46"/>
  <c r="AA19" i="46"/>
  <c r="Z19" i="46"/>
  <c r="Y19" i="46"/>
  <c r="X19" i="46"/>
  <c r="W19" i="46"/>
  <c r="V19" i="46"/>
  <c r="U19" i="46"/>
  <c r="T19" i="46"/>
  <c r="S19" i="46"/>
  <c r="R19" i="46"/>
  <c r="Q19" i="46"/>
  <c r="P19" i="46"/>
  <c r="O19" i="46"/>
  <c r="N19" i="46"/>
  <c r="M19" i="46"/>
  <c r="L19" i="46"/>
  <c r="K19" i="46"/>
  <c r="J19" i="46"/>
  <c r="I19" i="46"/>
  <c r="H19" i="46"/>
  <c r="G19" i="46"/>
  <c r="F19" i="46"/>
  <c r="AZ18" i="46"/>
  <c r="AY18" i="46"/>
  <c r="AX18" i="46"/>
  <c r="AW18" i="46"/>
  <c r="AV18" i="46"/>
  <c r="AU18" i="46"/>
  <c r="AT18" i="46"/>
  <c r="AS18" i="46"/>
  <c r="AR18" i="46"/>
  <c r="AQ18" i="46"/>
  <c r="AP18" i="46"/>
  <c r="AO18" i="46"/>
  <c r="AN18" i="46"/>
  <c r="AM18" i="46"/>
  <c r="AL18" i="46"/>
  <c r="AK18" i="46"/>
  <c r="AJ18" i="46"/>
  <c r="AI18" i="46"/>
  <c r="AH18" i="46"/>
  <c r="AG18" i="46"/>
  <c r="AF18" i="46"/>
  <c r="AE18" i="46"/>
  <c r="AD18" i="46"/>
  <c r="AC18" i="46"/>
  <c r="AB18" i="46"/>
  <c r="AA18" i="46"/>
  <c r="Z18" i="46"/>
  <c r="Y18" i="46"/>
  <c r="X18" i="46"/>
  <c r="W18" i="46"/>
  <c r="V18" i="46"/>
  <c r="U18" i="46"/>
  <c r="T18" i="46"/>
  <c r="S18" i="46"/>
  <c r="R18" i="46"/>
  <c r="Q18" i="46"/>
  <c r="P18" i="46"/>
  <c r="O18" i="46"/>
  <c r="N18" i="46"/>
  <c r="M18" i="46"/>
  <c r="L18" i="46"/>
  <c r="K18" i="46"/>
  <c r="J18" i="46"/>
  <c r="I18" i="46"/>
  <c r="H18" i="46"/>
  <c r="G18" i="46"/>
  <c r="F18" i="46"/>
  <c r="AZ17" i="46"/>
  <c r="AY17" i="46"/>
  <c r="AX17" i="46"/>
  <c r="AW17" i="46"/>
  <c r="AV17" i="46"/>
  <c r="AU17" i="46"/>
  <c r="AT17" i="46"/>
  <c r="AS17" i="46"/>
  <c r="AR17" i="46"/>
  <c r="AQ17" i="46"/>
  <c r="AP17" i="46"/>
  <c r="AO17" i="46"/>
  <c r="AN17" i="46"/>
  <c r="AM17" i="46"/>
  <c r="AL17" i="46"/>
  <c r="AK17" i="46"/>
  <c r="AJ17" i="46"/>
  <c r="AI17" i="46"/>
  <c r="AH17" i="46"/>
  <c r="AG17" i="46"/>
  <c r="AF17" i="46"/>
  <c r="AE17" i="46"/>
  <c r="AD17" i="46"/>
  <c r="AC17" i="46"/>
  <c r="AB17" i="46"/>
  <c r="AA17" i="46"/>
  <c r="Z17" i="46"/>
  <c r="Y17" i="46"/>
  <c r="X17" i="46"/>
  <c r="W17" i="46"/>
  <c r="V17" i="46"/>
  <c r="U17" i="46"/>
  <c r="T17" i="46"/>
  <c r="S17" i="46"/>
  <c r="R17" i="46"/>
  <c r="Q17" i="46"/>
  <c r="P17" i="46"/>
  <c r="O17" i="46"/>
  <c r="N17" i="46"/>
  <c r="M17" i="46"/>
  <c r="L17" i="46"/>
  <c r="K17" i="46"/>
  <c r="J17" i="46"/>
  <c r="I17" i="46"/>
  <c r="H17" i="46"/>
  <c r="G17" i="46"/>
  <c r="F17" i="46"/>
  <c r="AZ16" i="46"/>
  <c r="AY16" i="46"/>
  <c r="AX16" i="46"/>
  <c r="AW16" i="46"/>
  <c r="AV16" i="46"/>
  <c r="AU16" i="46"/>
  <c r="AT16" i="46"/>
  <c r="AS16" i="46"/>
  <c r="AR16" i="46"/>
  <c r="AQ16" i="46"/>
  <c r="AP16" i="46"/>
  <c r="AO16" i="46"/>
  <c r="AN16" i="46"/>
  <c r="AM16" i="46"/>
  <c r="AL16" i="46"/>
  <c r="AK16" i="46"/>
  <c r="AJ16" i="46"/>
  <c r="AI16" i="46"/>
  <c r="AH16" i="46"/>
  <c r="AG16" i="46"/>
  <c r="AF16" i="46"/>
  <c r="AE16" i="46"/>
  <c r="AD16" i="46"/>
  <c r="AC16" i="46"/>
  <c r="AB16" i="46"/>
  <c r="AA16" i="46"/>
  <c r="Z16" i="46"/>
  <c r="Y16" i="46"/>
  <c r="X16" i="46"/>
  <c r="W16" i="46"/>
  <c r="V16" i="46"/>
  <c r="U16" i="46"/>
  <c r="T16" i="46"/>
  <c r="S16" i="46"/>
  <c r="R16" i="46"/>
  <c r="Q16" i="46"/>
  <c r="P16" i="46"/>
  <c r="O16" i="46"/>
  <c r="N16" i="46"/>
  <c r="M16" i="46"/>
  <c r="L16" i="46"/>
  <c r="K16" i="46"/>
  <c r="J16" i="46"/>
  <c r="I16" i="46"/>
  <c r="H16" i="46"/>
  <c r="G16" i="46"/>
  <c r="F16" i="46"/>
  <c r="AZ15" i="46"/>
  <c r="AY15" i="46"/>
  <c r="AX15" i="46"/>
  <c r="AW15" i="46"/>
  <c r="AV15" i="46"/>
  <c r="AU15" i="46"/>
  <c r="AT15" i="46"/>
  <c r="AS15" i="46"/>
  <c r="AR15" i="46"/>
  <c r="AQ15" i="46"/>
  <c r="AP15" i="46"/>
  <c r="AO15" i="46"/>
  <c r="AN15" i="46"/>
  <c r="AM15" i="46"/>
  <c r="AL15" i="46"/>
  <c r="AK15" i="46"/>
  <c r="AJ15" i="46"/>
  <c r="AI15" i="46"/>
  <c r="AH15" i="46"/>
  <c r="AG15" i="46"/>
  <c r="AF15" i="46"/>
  <c r="AE15" i="46"/>
  <c r="AD15" i="46"/>
  <c r="AC15" i="46"/>
  <c r="AB15" i="46"/>
  <c r="AA15" i="46"/>
  <c r="Z15" i="46"/>
  <c r="Y15" i="46"/>
  <c r="X15" i="46"/>
  <c r="W15" i="46"/>
  <c r="V15" i="46"/>
  <c r="U15" i="46"/>
  <c r="T15" i="46"/>
  <c r="S15" i="46"/>
  <c r="R15" i="46"/>
  <c r="Q15" i="46"/>
  <c r="P15" i="46"/>
  <c r="O15" i="46"/>
  <c r="N15" i="46"/>
  <c r="M15" i="46"/>
  <c r="L15" i="46"/>
  <c r="K15" i="46"/>
  <c r="J15" i="46"/>
  <c r="I15" i="46"/>
  <c r="H15" i="46"/>
  <c r="G15" i="46"/>
  <c r="F15" i="46"/>
  <c r="AZ14" i="46"/>
  <c r="AY14" i="46"/>
  <c r="AX14" i="46"/>
  <c r="AW14" i="46"/>
  <c r="AV14" i="46"/>
  <c r="AU14" i="46"/>
  <c r="AT14" i="46"/>
  <c r="AS14" i="46"/>
  <c r="AR14" i="46"/>
  <c r="AQ14" i="46"/>
  <c r="AP14" i="46"/>
  <c r="AO14" i="46"/>
  <c r="AN14" i="46"/>
  <c r="AM14" i="46"/>
  <c r="AL14" i="46"/>
  <c r="AK14" i="46"/>
  <c r="AJ14" i="46"/>
  <c r="AI14" i="46"/>
  <c r="AH14" i="46"/>
  <c r="AG14" i="46"/>
  <c r="AF14" i="46"/>
  <c r="AE14" i="46"/>
  <c r="AD14" i="46"/>
  <c r="AC14" i="46"/>
  <c r="AB14" i="46"/>
  <c r="AA14" i="46"/>
  <c r="Z14" i="46"/>
  <c r="Y14" i="46"/>
  <c r="X14" i="46"/>
  <c r="W14" i="46"/>
  <c r="V14" i="46"/>
  <c r="U14" i="46"/>
  <c r="T14" i="46"/>
  <c r="S14" i="46"/>
  <c r="R14" i="46"/>
  <c r="Q14" i="46"/>
  <c r="P14" i="46"/>
  <c r="O14" i="46"/>
  <c r="N14" i="46"/>
  <c r="M14" i="46"/>
  <c r="L14" i="46"/>
  <c r="K14" i="46"/>
  <c r="J14" i="46"/>
  <c r="I14" i="46"/>
  <c r="H14" i="46"/>
  <c r="G14" i="46"/>
  <c r="F14" i="46"/>
  <c r="AZ13" i="46"/>
  <c r="AY13" i="46"/>
  <c r="AX13" i="46"/>
  <c r="AW13" i="46"/>
  <c r="AV13" i="46"/>
  <c r="AU13" i="46"/>
  <c r="AT13" i="46"/>
  <c r="AS13" i="46"/>
  <c r="AR13" i="46"/>
  <c r="AQ13" i="46"/>
  <c r="AP13" i="46"/>
  <c r="AO13" i="46"/>
  <c r="AN13" i="46"/>
  <c r="AM13" i="46"/>
  <c r="AL13" i="46"/>
  <c r="AK13" i="46"/>
  <c r="AJ13" i="46"/>
  <c r="AI13" i="46"/>
  <c r="AH13" i="46"/>
  <c r="AG13" i="46"/>
  <c r="AF13" i="46"/>
  <c r="AE13" i="46"/>
  <c r="AD13" i="46"/>
  <c r="AC13" i="46"/>
  <c r="AB13" i="46"/>
  <c r="AA13" i="46"/>
  <c r="Z13" i="46"/>
  <c r="Y13" i="46"/>
  <c r="X13" i="46"/>
  <c r="W13" i="46"/>
  <c r="V13" i="46"/>
  <c r="U13" i="46"/>
  <c r="T13" i="46"/>
  <c r="S13" i="46"/>
  <c r="R13" i="46"/>
  <c r="Q13" i="46"/>
  <c r="P13" i="46"/>
  <c r="O13" i="46"/>
  <c r="N13" i="46"/>
  <c r="M13" i="46"/>
  <c r="L13" i="46"/>
  <c r="K13" i="46"/>
  <c r="J13" i="46"/>
  <c r="I13" i="46"/>
  <c r="H13" i="46"/>
  <c r="G13" i="46"/>
  <c r="F13" i="46"/>
  <c r="AZ12" i="46"/>
  <c r="AY12" i="46"/>
  <c r="AX12" i="46"/>
  <c r="AW12" i="46"/>
  <c r="AV12" i="46"/>
  <c r="AU12" i="46"/>
  <c r="AT12" i="46"/>
  <c r="AS12" i="46"/>
  <c r="AR12" i="46"/>
  <c r="AQ12" i="46"/>
  <c r="AP12" i="46"/>
  <c r="AO12" i="46"/>
  <c r="AN12" i="46"/>
  <c r="AM12" i="46"/>
  <c r="AL12" i="46"/>
  <c r="AK12" i="46"/>
  <c r="AJ12" i="46"/>
  <c r="AI12" i="46"/>
  <c r="AH12" i="46"/>
  <c r="AG12" i="46"/>
  <c r="AF12" i="46"/>
  <c r="AE12" i="46"/>
  <c r="AD12" i="46"/>
  <c r="AC12" i="46"/>
  <c r="AB12" i="46"/>
  <c r="AA12" i="46"/>
  <c r="Z12" i="46"/>
  <c r="Y12" i="46"/>
  <c r="X12" i="46"/>
  <c r="W12" i="46"/>
  <c r="V12" i="46"/>
  <c r="U12" i="46"/>
  <c r="T12" i="46"/>
  <c r="S12" i="46"/>
  <c r="R12" i="46"/>
  <c r="Q12" i="46"/>
  <c r="P12" i="46"/>
  <c r="O12" i="46"/>
  <c r="N12" i="46"/>
  <c r="M12" i="46"/>
  <c r="L12" i="46"/>
  <c r="K12" i="46"/>
  <c r="J12" i="46"/>
  <c r="I12" i="46"/>
  <c r="H12" i="46"/>
  <c r="G12" i="46"/>
  <c r="F12" i="46"/>
  <c r="AZ11" i="46"/>
  <c r="AY11" i="46"/>
  <c r="AX11" i="46"/>
  <c r="AW11" i="46"/>
  <c r="AV11" i="46"/>
  <c r="AU11" i="46"/>
  <c r="AT11" i="46"/>
  <c r="AS11" i="46"/>
  <c r="AR11" i="46"/>
  <c r="AQ11" i="46"/>
  <c r="AP11" i="46"/>
  <c r="AO11" i="46"/>
  <c r="AN11" i="46"/>
  <c r="AM11" i="46"/>
  <c r="AL11" i="46"/>
  <c r="AK11" i="46"/>
  <c r="AJ11" i="46"/>
  <c r="AI11" i="46"/>
  <c r="AH11" i="46"/>
  <c r="AG11" i="46"/>
  <c r="AF11" i="46"/>
  <c r="AE11" i="46"/>
  <c r="AD11" i="46"/>
  <c r="AC11" i="46"/>
  <c r="AB11" i="46"/>
  <c r="AA11" i="46"/>
  <c r="Z11" i="46"/>
  <c r="Y11" i="46"/>
  <c r="X11" i="46"/>
  <c r="W11" i="46"/>
  <c r="V11" i="46"/>
  <c r="U11" i="46"/>
  <c r="T11" i="46"/>
  <c r="S11" i="46"/>
  <c r="R11" i="46"/>
  <c r="Q11" i="46"/>
  <c r="P11" i="46"/>
  <c r="O11" i="46"/>
  <c r="N11" i="46"/>
  <c r="M11" i="46"/>
  <c r="L11" i="46"/>
  <c r="K11" i="46"/>
  <c r="J11" i="46"/>
  <c r="I11" i="46"/>
  <c r="H11" i="46"/>
  <c r="G11" i="46"/>
  <c r="F11" i="46"/>
  <c r="AZ10" i="46"/>
  <c r="AY10" i="46"/>
  <c r="AX10" i="46"/>
  <c r="AW10" i="46"/>
  <c r="AV10" i="46"/>
  <c r="AU10" i="46"/>
  <c r="AT10" i="46"/>
  <c r="AS10" i="46"/>
  <c r="AR10" i="46"/>
  <c r="AQ10" i="46"/>
  <c r="AP10" i="46"/>
  <c r="AO10" i="46"/>
  <c r="AN10" i="46"/>
  <c r="AM10" i="46"/>
  <c r="AL10" i="46"/>
  <c r="AK10" i="46"/>
  <c r="AJ10" i="46"/>
  <c r="AI10" i="46"/>
  <c r="AH10" i="46"/>
  <c r="AG10" i="46"/>
  <c r="AF10" i="46"/>
  <c r="AE10" i="46"/>
  <c r="AD10" i="46"/>
  <c r="AC10" i="46"/>
  <c r="AB10" i="46"/>
  <c r="AA10" i="46"/>
  <c r="Z10" i="46"/>
  <c r="Y10" i="46"/>
  <c r="X10" i="46"/>
  <c r="W10" i="46"/>
  <c r="V10" i="46"/>
  <c r="U10" i="46"/>
  <c r="T10" i="46"/>
  <c r="S10" i="46"/>
  <c r="R10" i="46"/>
  <c r="Q10" i="46"/>
  <c r="P10" i="46"/>
  <c r="O10" i="46"/>
  <c r="N10" i="46"/>
  <c r="M10" i="46"/>
  <c r="L10" i="46"/>
  <c r="K10" i="46"/>
  <c r="J10" i="46"/>
  <c r="I10" i="46"/>
  <c r="H10" i="46"/>
  <c r="G10" i="46"/>
  <c r="F10" i="46"/>
  <c r="AZ9" i="46"/>
  <c r="AY9" i="46"/>
  <c r="AX9" i="46"/>
  <c r="AW9" i="46"/>
  <c r="AV9" i="46"/>
  <c r="AU9" i="46"/>
  <c r="AT9" i="46"/>
  <c r="AS9" i="46"/>
  <c r="AR9" i="46"/>
  <c r="AQ9" i="46"/>
  <c r="AP9" i="46"/>
  <c r="AO9" i="46"/>
  <c r="AN9" i="46"/>
  <c r="AM9" i="46"/>
  <c r="AL9" i="46"/>
  <c r="AK9" i="46"/>
  <c r="AJ9" i="46"/>
  <c r="AI9" i="46"/>
  <c r="AH9" i="46"/>
  <c r="AG9" i="46"/>
  <c r="AF9" i="46"/>
  <c r="AE9" i="46"/>
  <c r="AD9" i="46"/>
  <c r="AC9" i="46"/>
  <c r="AB9" i="46"/>
  <c r="AA9" i="46"/>
  <c r="Z9" i="46"/>
  <c r="Y9" i="46"/>
  <c r="X9" i="46"/>
  <c r="W9" i="46"/>
  <c r="V9" i="46"/>
  <c r="U9" i="46"/>
  <c r="T9" i="46"/>
  <c r="S9" i="46"/>
  <c r="R9" i="46"/>
  <c r="Q9" i="46"/>
  <c r="P9" i="46"/>
  <c r="O9" i="46"/>
  <c r="N9" i="46"/>
  <c r="M9" i="46"/>
  <c r="L9" i="46"/>
  <c r="K9" i="46"/>
  <c r="J9" i="46"/>
  <c r="I9" i="46"/>
  <c r="H9" i="46"/>
  <c r="G9" i="46"/>
  <c r="F9" i="46"/>
  <c r="A5" i="46"/>
  <c r="F47" i="58" s="1"/>
  <c r="AZ42" i="45"/>
  <c r="AY42" i="45"/>
  <c r="AX42" i="45"/>
  <c r="AW42" i="45"/>
  <c r="AV42" i="45"/>
  <c r="AU42" i="45"/>
  <c r="AT42" i="45"/>
  <c r="AS42" i="45"/>
  <c r="AR42" i="45"/>
  <c r="AQ42" i="45"/>
  <c r="AP42" i="45"/>
  <c r="AO42" i="45"/>
  <c r="AN42" i="45"/>
  <c r="AM42" i="45"/>
  <c r="AL42" i="45"/>
  <c r="AK42" i="45"/>
  <c r="AJ42" i="45"/>
  <c r="AI42" i="45"/>
  <c r="AH42" i="45"/>
  <c r="AG42" i="45"/>
  <c r="AF42" i="45"/>
  <c r="AE42" i="45"/>
  <c r="AD42" i="45"/>
  <c r="AC42" i="45"/>
  <c r="AB42" i="45"/>
  <c r="AA42" i="45"/>
  <c r="Z42" i="45"/>
  <c r="Y42" i="45"/>
  <c r="X42" i="45"/>
  <c r="W42" i="45"/>
  <c r="V42" i="45"/>
  <c r="U42" i="45"/>
  <c r="T42" i="45"/>
  <c r="S42" i="45"/>
  <c r="R42" i="45"/>
  <c r="Q42" i="45"/>
  <c r="P42" i="45"/>
  <c r="O42" i="45"/>
  <c r="N42" i="45"/>
  <c r="M42" i="45"/>
  <c r="L42" i="45"/>
  <c r="K42" i="45"/>
  <c r="J42" i="45"/>
  <c r="I42" i="45"/>
  <c r="H42" i="45"/>
  <c r="G42" i="45"/>
  <c r="F42" i="45"/>
  <c r="AZ41" i="45"/>
  <c r="AY41" i="45"/>
  <c r="AX41" i="45"/>
  <c r="AW41" i="45"/>
  <c r="AV41" i="45"/>
  <c r="AU41" i="45"/>
  <c r="AT41" i="45"/>
  <c r="AS41" i="45"/>
  <c r="AR41" i="45"/>
  <c r="AQ41" i="45"/>
  <c r="AP41" i="45"/>
  <c r="AO41" i="45"/>
  <c r="AN41" i="45"/>
  <c r="AM41" i="45"/>
  <c r="AL41" i="45"/>
  <c r="AK41" i="45"/>
  <c r="AJ41" i="45"/>
  <c r="AI41" i="45"/>
  <c r="AH41" i="45"/>
  <c r="AG41" i="45"/>
  <c r="AF41" i="45"/>
  <c r="AE41" i="45"/>
  <c r="AD41" i="45"/>
  <c r="AC41" i="45"/>
  <c r="AB41" i="45"/>
  <c r="AA41" i="45"/>
  <c r="Z41" i="45"/>
  <c r="Y41" i="45"/>
  <c r="X41" i="45"/>
  <c r="W41" i="45"/>
  <c r="V41" i="45"/>
  <c r="U41" i="45"/>
  <c r="T41" i="45"/>
  <c r="S41" i="45"/>
  <c r="R41" i="45"/>
  <c r="Q41" i="45"/>
  <c r="P41" i="45"/>
  <c r="O41" i="45"/>
  <c r="N41" i="45"/>
  <c r="M41" i="45"/>
  <c r="L41" i="45"/>
  <c r="K41" i="45"/>
  <c r="J41" i="45"/>
  <c r="I41" i="45"/>
  <c r="H41" i="45"/>
  <c r="G41" i="45"/>
  <c r="F41" i="45"/>
  <c r="AZ40" i="45"/>
  <c r="AY40" i="45"/>
  <c r="AX40" i="45"/>
  <c r="AW40" i="45"/>
  <c r="AV40" i="45"/>
  <c r="AU40" i="45"/>
  <c r="AT40" i="45"/>
  <c r="AS40" i="45"/>
  <c r="AR40" i="45"/>
  <c r="AQ40" i="45"/>
  <c r="AP40" i="45"/>
  <c r="AO40" i="45"/>
  <c r="AN40" i="45"/>
  <c r="AM40" i="45"/>
  <c r="AL40" i="45"/>
  <c r="AK40" i="45"/>
  <c r="AJ40" i="45"/>
  <c r="AI40" i="45"/>
  <c r="AH40" i="45"/>
  <c r="AG40" i="45"/>
  <c r="AF40" i="45"/>
  <c r="AE40" i="45"/>
  <c r="AD40" i="45"/>
  <c r="AC40" i="45"/>
  <c r="AB40" i="45"/>
  <c r="AA40" i="45"/>
  <c r="Z40" i="45"/>
  <c r="Y40" i="45"/>
  <c r="X40" i="45"/>
  <c r="W40" i="45"/>
  <c r="V40" i="45"/>
  <c r="U40" i="45"/>
  <c r="T40" i="45"/>
  <c r="S40" i="45"/>
  <c r="R40" i="45"/>
  <c r="Q40" i="45"/>
  <c r="P40" i="45"/>
  <c r="O40" i="45"/>
  <c r="N40" i="45"/>
  <c r="M40" i="45"/>
  <c r="L40" i="45"/>
  <c r="K40" i="45"/>
  <c r="J40" i="45"/>
  <c r="I40" i="45"/>
  <c r="H40" i="45"/>
  <c r="G40" i="45"/>
  <c r="F40" i="45"/>
  <c r="AZ39" i="45"/>
  <c r="AY39" i="45"/>
  <c r="AX39" i="45"/>
  <c r="AW39" i="45"/>
  <c r="AV39" i="45"/>
  <c r="AU39" i="45"/>
  <c r="AT39" i="45"/>
  <c r="AS39" i="45"/>
  <c r="AR39" i="45"/>
  <c r="AQ39" i="45"/>
  <c r="AP39" i="45"/>
  <c r="AO39" i="45"/>
  <c r="AN39" i="45"/>
  <c r="AM39" i="45"/>
  <c r="AL39" i="45"/>
  <c r="AK39" i="45"/>
  <c r="AJ39" i="45"/>
  <c r="AI39" i="45"/>
  <c r="AH39" i="45"/>
  <c r="AG39" i="45"/>
  <c r="AF39" i="45"/>
  <c r="AE39" i="45"/>
  <c r="AD39" i="45"/>
  <c r="AC39" i="45"/>
  <c r="AB39" i="45"/>
  <c r="AA39" i="45"/>
  <c r="Z39" i="45"/>
  <c r="Y39" i="45"/>
  <c r="X39" i="45"/>
  <c r="W39" i="45"/>
  <c r="V39" i="45"/>
  <c r="U39" i="45"/>
  <c r="T39" i="45"/>
  <c r="S39" i="45"/>
  <c r="R39" i="45"/>
  <c r="Q39" i="45"/>
  <c r="P39" i="45"/>
  <c r="O39" i="45"/>
  <c r="N39" i="45"/>
  <c r="M39" i="45"/>
  <c r="L39" i="45"/>
  <c r="K39" i="45"/>
  <c r="J39" i="45"/>
  <c r="I39" i="45"/>
  <c r="H39" i="45"/>
  <c r="G39" i="45"/>
  <c r="F39" i="45"/>
  <c r="AZ38" i="45"/>
  <c r="AY38" i="45"/>
  <c r="AX38" i="45"/>
  <c r="AW38" i="45"/>
  <c r="AV38" i="45"/>
  <c r="AU38" i="45"/>
  <c r="AT38" i="45"/>
  <c r="AS38" i="45"/>
  <c r="AR38" i="45"/>
  <c r="AQ38" i="45"/>
  <c r="AP38" i="45"/>
  <c r="AO38" i="45"/>
  <c r="AN38" i="45"/>
  <c r="AM38" i="45"/>
  <c r="AL38" i="45"/>
  <c r="AK38" i="45"/>
  <c r="AJ38" i="45"/>
  <c r="AI38" i="45"/>
  <c r="AH38" i="45"/>
  <c r="AG38" i="45"/>
  <c r="AF38" i="45"/>
  <c r="AE38" i="45"/>
  <c r="AD38" i="45"/>
  <c r="AC38" i="45"/>
  <c r="AB38" i="45"/>
  <c r="AA38" i="45"/>
  <c r="Z38" i="45"/>
  <c r="Y38" i="45"/>
  <c r="X38" i="45"/>
  <c r="W38" i="45"/>
  <c r="V38" i="45"/>
  <c r="U38" i="45"/>
  <c r="T38" i="45"/>
  <c r="S38" i="45"/>
  <c r="R38" i="45"/>
  <c r="Q38" i="45"/>
  <c r="P38" i="45"/>
  <c r="O38" i="45"/>
  <c r="N38" i="45"/>
  <c r="M38" i="45"/>
  <c r="L38" i="45"/>
  <c r="K38" i="45"/>
  <c r="J38" i="45"/>
  <c r="I38" i="45"/>
  <c r="H38" i="45"/>
  <c r="G38" i="45"/>
  <c r="F38" i="45"/>
  <c r="AZ37" i="45"/>
  <c r="AY37" i="45"/>
  <c r="AX37" i="45"/>
  <c r="AW37" i="45"/>
  <c r="AV37" i="45"/>
  <c r="AU37" i="45"/>
  <c r="AT37" i="45"/>
  <c r="AS37" i="45"/>
  <c r="AR37" i="45"/>
  <c r="AQ37" i="45"/>
  <c r="AP37" i="45"/>
  <c r="AO37" i="45"/>
  <c r="AN37" i="45"/>
  <c r="AM37" i="45"/>
  <c r="AL37" i="45"/>
  <c r="AK37" i="45"/>
  <c r="AJ37" i="45"/>
  <c r="AI37" i="45"/>
  <c r="AH37" i="45"/>
  <c r="AG37" i="45"/>
  <c r="AF37" i="45"/>
  <c r="AE37" i="45"/>
  <c r="AD37" i="45"/>
  <c r="AC37" i="45"/>
  <c r="AB37" i="45"/>
  <c r="AA37" i="45"/>
  <c r="Z37" i="45"/>
  <c r="Y37" i="45"/>
  <c r="X37" i="45"/>
  <c r="W37" i="45"/>
  <c r="V37" i="45"/>
  <c r="U37" i="45"/>
  <c r="T37" i="45"/>
  <c r="S37" i="45"/>
  <c r="R37" i="45"/>
  <c r="Q37" i="45"/>
  <c r="P37" i="45"/>
  <c r="O37" i="45"/>
  <c r="N37" i="45"/>
  <c r="M37" i="45"/>
  <c r="L37" i="45"/>
  <c r="K37" i="45"/>
  <c r="J37" i="45"/>
  <c r="I37" i="45"/>
  <c r="H37" i="45"/>
  <c r="G37" i="45"/>
  <c r="F37" i="45"/>
  <c r="AZ36" i="45"/>
  <c r="AY36" i="45"/>
  <c r="AX36" i="45"/>
  <c r="AW36" i="45"/>
  <c r="AV36" i="45"/>
  <c r="AU36" i="45"/>
  <c r="AT36" i="45"/>
  <c r="AS36" i="45"/>
  <c r="AR36" i="45"/>
  <c r="AQ36" i="45"/>
  <c r="AP36" i="45"/>
  <c r="AO36" i="45"/>
  <c r="AN36" i="45"/>
  <c r="AM36" i="45"/>
  <c r="AL36" i="45"/>
  <c r="AK36" i="45"/>
  <c r="AJ36" i="45"/>
  <c r="AI36" i="45"/>
  <c r="AH36" i="45"/>
  <c r="AG36" i="45"/>
  <c r="AF36" i="45"/>
  <c r="AE36" i="45"/>
  <c r="AD36" i="45"/>
  <c r="AC36" i="45"/>
  <c r="AB36" i="45"/>
  <c r="AA36" i="45"/>
  <c r="Z36" i="45"/>
  <c r="Y36" i="45"/>
  <c r="X36" i="45"/>
  <c r="W36" i="45"/>
  <c r="V36" i="45"/>
  <c r="U36" i="45"/>
  <c r="T36" i="45"/>
  <c r="S36" i="45"/>
  <c r="R36" i="45"/>
  <c r="Q36" i="45"/>
  <c r="P36" i="45"/>
  <c r="O36" i="45"/>
  <c r="N36" i="45"/>
  <c r="M36" i="45"/>
  <c r="L36" i="45"/>
  <c r="K36" i="45"/>
  <c r="J36" i="45"/>
  <c r="I36" i="45"/>
  <c r="H36" i="45"/>
  <c r="G36" i="45"/>
  <c r="F36" i="45"/>
  <c r="AZ35" i="45"/>
  <c r="AY35" i="45"/>
  <c r="AX35" i="45"/>
  <c r="AW35" i="45"/>
  <c r="AV35" i="45"/>
  <c r="AU35" i="45"/>
  <c r="AT35" i="45"/>
  <c r="AS35" i="45"/>
  <c r="AR35" i="45"/>
  <c r="AQ35" i="45"/>
  <c r="AP35" i="45"/>
  <c r="AO35" i="45"/>
  <c r="AN35" i="45"/>
  <c r="AM35" i="45"/>
  <c r="AL35" i="45"/>
  <c r="AK35" i="45"/>
  <c r="AJ35" i="45"/>
  <c r="AI35" i="45"/>
  <c r="AH35" i="45"/>
  <c r="AG35" i="45"/>
  <c r="AF35" i="45"/>
  <c r="AE35" i="45"/>
  <c r="AD35" i="45"/>
  <c r="AC35" i="45"/>
  <c r="AB35" i="45"/>
  <c r="AA35" i="45"/>
  <c r="Z35" i="45"/>
  <c r="Y35" i="45"/>
  <c r="X35" i="45"/>
  <c r="W35" i="45"/>
  <c r="V35" i="45"/>
  <c r="U35" i="45"/>
  <c r="T35" i="45"/>
  <c r="S35" i="45"/>
  <c r="R35" i="45"/>
  <c r="Q35" i="45"/>
  <c r="P35" i="45"/>
  <c r="O35" i="45"/>
  <c r="N35" i="45"/>
  <c r="M35" i="45"/>
  <c r="L35" i="45"/>
  <c r="K35" i="45"/>
  <c r="J35" i="45"/>
  <c r="I35" i="45"/>
  <c r="H35" i="45"/>
  <c r="G35" i="45"/>
  <c r="F35" i="45"/>
  <c r="AZ34" i="45"/>
  <c r="AY34" i="45"/>
  <c r="AX34" i="45"/>
  <c r="AW34" i="45"/>
  <c r="AV34" i="45"/>
  <c r="AU34" i="45"/>
  <c r="AT34" i="45"/>
  <c r="AS34" i="45"/>
  <c r="AR34" i="45"/>
  <c r="AQ34" i="45"/>
  <c r="AP34" i="45"/>
  <c r="AO34" i="45"/>
  <c r="AN34" i="45"/>
  <c r="AM34" i="45"/>
  <c r="AL34" i="45"/>
  <c r="AK34" i="45"/>
  <c r="AJ34" i="45"/>
  <c r="AI34" i="45"/>
  <c r="AH34" i="45"/>
  <c r="AG34" i="45"/>
  <c r="AF34" i="45"/>
  <c r="AE34" i="45"/>
  <c r="AD34" i="45"/>
  <c r="AC34" i="45"/>
  <c r="AB34" i="45"/>
  <c r="AA34" i="45"/>
  <c r="Z34" i="45"/>
  <c r="Y34" i="45"/>
  <c r="X34" i="45"/>
  <c r="W34" i="45"/>
  <c r="V34" i="45"/>
  <c r="U34" i="45"/>
  <c r="T34" i="45"/>
  <c r="S34" i="45"/>
  <c r="R34" i="45"/>
  <c r="Q34" i="45"/>
  <c r="P34" i="45"/>
  <c r="O34" i="45"/>
  <c r="N34" i="45"/>
  <c r="M34" i="45"/>
  <c r="L34" i="45"/>
  <c r="K34" i="45"/>
  <c r="J34" i="45"/>
  <c r="I34" i="45"/>
  <c r="H34" i="45"/>
  <c r="G34" i="45"/>
  <c r="F34" i="45"/>
  <c r="AZ33" i="45"/>
  <c r="AY33" i="45"/>
  <c r="AX33" i="45"/>
  <c r="AW33" i="45"/>
  <c r="AV33" i="45"/>
  <c r="AU33" i="45"/>
  <c r="AT33" i="45"/>
  <c r="AS33" i="45"/>
  <c r="AR33" i="45"/>
  <c r="AQ33" i="45"/>
  <c r="AP33" i="45"/>
  <c r="AO33" i="45"/>
  <c r="AN33" i="45"/>
  <c r="AM33" i="45"/>
  <c r="AL33" i="45"/>
  <c r="AK33" i="45"/>
  <c r="AJ33" i="45"/>
  <c r="AI33" i="45"/>
  <c r="AH33" i="45"/>
  <c r="AG33" i="45"/>
  <c r="AF33" i="45"/>
  <c r="AE33" i="45"/>
  <c r="AD33" i="45"/>
  <c r="AC33" i="45"/>
  <c r="AB33" i="45"/>
  <c r="AA33" i="45"/>
  <c r="Z33" i="45"/>
  <c r="Y33" i="45"/>
  <c r="X33" i="45"/>
  <c r="W33" i="45"/>
  <c r="V33" i="45"/>
  <c r="U33" i="45"/>
  <c r="T33" i="45"/>
  <c r="S33" i="45"/>
  <c r="R33" i="45"/>
  <c r="Q33" i="45"/>
  <c r="P33" i="45"/>
  <c r="O33" i="45"/>
  <c r="N33" i="45"/>
  <c r="M33" i="45"/>
  <c r="L33" i="45"/>
  <c r="K33" i="45"/>
  <c r="J33" i="45"/>
  <c r="I33" i="45"/>
  <c r="H33" i="45"/>
  <c r="G33" i="45"/>
  <c r="F33" i="45"/>
  <c r="AZ32" i="45"/>
  <c r="AY32" i="45"/>
  <c r="AX32" i="45"/>
  <c r="AW32" i="45"/>
  <c r="AV32" i="45"/>
  <c r="AU32" i="45"/>
  <c r="AT32" i="45"/>
  <c r="AS32" i="45"/>
  <c r="AR32" i="45"/>
  <c r="AQ32" i="45"/>
  <c r="AP32" i="45"/>
  <c r="AO32" i="45"/>
  <c r="AN32" i="45"/>
  <c r="AM32" i="45"/>
  <c r="AL32" i="45"/>
  <c r="AK32" i="45"/>
  <c r="AJ32" i="45"/>
  <c r="AI32" i="45"/>
  <c r="AH32" i="45"/>
  <c r="AG32" i="45"/>
  <c r="AF32" i="45"/>
  <c r="AE32" i="45"/>
  <c r="AD32" i="45"/>
  <c r="AC32" i="45"/>
  <c r="AB32" i="45"/>
  <c r="AA32" i="45"/>
  <c r="Z32" i="45"/>
  <c r="Y32" i="45"/>
  <c r="X32" i="45"/>
  <c r="W32" i="45"/>
  <c r="V32" i="45"/>
  <c r="U32" i="45"/>
  <c r="T32" i="45"/>
  <c r="S32" i="45"/>
  <c r="R32" i="45"/>
  <c r="Q32" i="45"/>
  <c r="P32" i="45"/>
  <c r="O32" i="45"/>
  <c r="N32" i="45"/>
  <c r="M32" i="45"/>
  <c r="L32" i="45"/>
  <c r="K32" i="45"/>
  <c r="J32" i="45"/>
  <c r="I32" i="45"/>
  <c r="H32" i="45"/>
  <c r="G32" i="45"/>
  <c r="F32" i="45"/>
  <c r="AZ31" i="45"/>
  <c r="AY31" i="45"/>
  <c r="AX31" i="45"/>
  <c r="AW31" i="45"/>
  <c r="AV31" i="45"/>
  <c r="AU31" i="45"/>
  <c r="AT31" i="45"/>
  <c r="AS31" i="45"/>
  <c r="AR31" i="45"/>
  <c r="AQ31" i="45"/>
  <c r="AP31" i="45"/>
  <c r="AO31" i="45"/>
  <c r="AN31" i="45"/>
  <c r="AM31" i="45"/>
  <c r="AL31" i="45"/>
  <c r="AK31" i="45"/>
  <c r="AJ31" i="45"/>
  <c r="AI31" i="45"/>
  <c r="AH31" i="45"/>
  <c r="AG31" i="45"/>
  <c r="AF31" i="45"/>
  <c r="AE31" i="45"/>
  <c r="AD31" i="45"/>
  <c r="AC31" i="45"/>
  <c r="AB31" i="45"/>
  <c r="AA31" i="45"/>
  <c r="Z31" i="45"/>
  <c r="Y31" i="45"/>
  <c r="X31" i="45"/>
  <c r="W31" i="45"/>
  <c r="V31" i="45"/>
  <c r="U31" i="45"/>
  <c r="T31" i="45"/>
  <c r="S31" i="45"/>
  <c r="R31" i="45"/>
  <c r="Q31" i="45"/>
  <c r="P31" i="45"/>
  <c r="O31" i="45"/>
  <c r="N31" i="45"/>
  <c r="M31" i="45"/>
  <c r="L31" i="45"/>
  <c r="K31" i="45"/>
  <c r="J31" i="45"/>
  <c r="I31" i="45"/>
  <c r="H31" i="45"/>
  <c r="G31" i="45"/>
  <c r="F31" i="45"/>
  <c r="AZ30" i="45"/>
  <c r="AY30" i="45"/>
  <c r="AX30" i="45"/>
  <c r="AW30" i="45"/>
  <c r="AV30" i="45"/>
  <c r="AU30" i="45"/>
  <c r="AT30" i="45"/>
  <c r="AS30" i="45"/>
  <c r="AR30" i="45"/>
  <c r="AQ30" i="45"/>
  <c r="AP30" i="45"/>
  <c r="AO30" i="45"/>
  <c r="AN30" i="45"/>
  <c r="AM30" i="45"/>
  <c r="AL30" i="45"/>
  <c r="AK30" i="45"/>
  <c r="AJ30" i="45"/>
  <c r="AI30" i="45"/>
  <c r="AH30" i="45"/>
  <c r="AG30" i="45"/>
  <c r="AF30" i="45"/>
  <c r="AE30" i="45"/>
  <c r="AD30" i="45"/>
  <c r="AC30" i="45"/>
  <c r="AB30" i="45"/>
  <c r="AA30" i="45"/>
  <c r="Z30" i="45"/>
  <c r="Y30" i="45"/>
  <c r="X30" i="45"/>
  <c r="W30" i="45"/>
  <c r="V30" i="45"/>
  <c r="U30" i="45"/>
  <c r="T30" i="45"/>
  <c r="S30" i="45"/>
  <c r="R30" i="45"/>
  <c r="Q30" i="45"/>
  <c r="P30" i="45"/>
  <c r="O30" i="45"/>
  <c r="N30" i="45"/>
  <c r="M30" i="45"/>
  <c r="L30" i="45"/>
  <c r="K30" i="45"/>
  <c r="J30" i="45"/>
  <c r="I30" i="45"/>
  <c r="H30" i="45"/>
  <c r="G30" i="45"/>
  <c r="F30" i="45"/>
  <c r="AZ29" i="45"/>
  <c r="AY29" i="45"/>
  <c r="AX29" i="45"/>
  <c r="AW29" i="45"/>
  <c r="AV29" i="45"/>
  <c r="AU29" i="45"/>
  <c r="AT29" i="45"/>
  <c r="AS29" i="45"/>
  <c r="AR29" i="45"/>
  <c r="AQ29" i="45"/>
  <c r="AP29" i="45"/>
  <c r="AO29" i="45"/>
  <c r="AN29" i="45"/>
  <c r="AM29" i="45"/>
  <c r="AL29" i="45"/>
  <c r="AK29" i="45"/>
  <c r="AJ29" i="45"/>
  <c r="AI29" i="45"/>
  <c r="AH29" i="45"/>
  <c r="AG29" i="45"/>
  <c r="AF29" i="45"/>
  <c r="AE29" i="45"/>
  <c r="AD29" i="45"/>
  <c r="AC29" i="45"/>
  <c r="AB29" i="45"/>
  <c r="AA29" i="45"/>
  <c r="Z29" i="45"/>
  <c r="Y29" i="45"/>
  <c r="X29" i="45"/>
  <c r="W29" i="45"/>
  <c r="V29" i="45"/>
  <c r="U29" i="45"/>
  <c r="T29" i="45"/>
  <c r="S29" i="45"/>
  <c r="R29" i="45"/>
  <c r="Q29" i="45"/>
  <c r="P29" i="45"/>
  <c r="O29" i="45"/>
  <c r="N29" i="45"/>
  <c r="M29" i="45"/>
  <c r="L29" i="45"/>
  <c r="K29" i="45"/>
  <c r="J29" i="45"/>
  <c r="I29" i="45"/>
  <c r="H29" i="45"/>
  <c r="G29" i="45"/>
  <c r="F29" i="45"/>
  <c r="AZ28" i="45"/>
  <c r="AY28" i="45"/>
  <c r="AX28" i="45"/>
  <c r="AW28" i="45"/>
  <c r="AV28" i="45"/>
  <c r="AU28" i="45"/>
  <c r="AT28" i="45"/>
  <c r="AS28" i="45"/>
  <c r="AR28" i="45"/>
  <c r="AQ28" i="45"/>
  <c r="AP28" i="45"/>
  <c r="AO28" i="45"/>
  <c r="AN28" i="45"/>
  <c r="AM28" i="45"/>
  <c r="AL28" i="45"/>
  <c r="AK28" i="45"/>
  <c r="AJ28" i="45"/>
  <c r="AI28" i="45"/>
  <c r="AH28" i="45"/>
  <c r="AG28" i="45"/>
  <c r="AF28" i="45"/>
  <c r="AE28" i="45"/>
  <c r="AD28" i="45"/>
  <c r="AC28" i="45"/>
  <c r="AB28" i="45"/>
  <c r="AA28" i="45"/>
  <c r="Z28" i="45"/>
  <c r="Y28" i="45"/>
  <c r="X28" i="45"/>
  <c r="W28" i="45"/>
  <c r="V28" i="45"/>
  <c r="U28" i="45"/>
  <c r="T28" i="45"/>
  <c r="S28" i="45"/>
  <c r="R28" i="45"/>
  <c r="Q28" i="45"/>
  <c r="P28" i="45"/>
  <c r="O28" i="45"/>
  <c r="N28" i="45"/>
  <c r="M28" i="45"/>
  <c r="L28" i="45"/>
  <c r="K28" i="45"/>
  <c r="J28" i="45"/>
  <c r="I28" i="45"/>
  <c r="H28" i="45"/>
  <c r="G28" i="45"/>
  <c r="F28" i="45"/>
  <c r="AZ27" i="45"/>
  <c r="AY27" i="45"/>
  <c r="AX27" i="45"/>
  <c r="AW27" i="45"/>
  <c r="AV27" i="45"/>
  <c r="AU27" i="45"/>
  <c r="AT27" i="45"/>
  <c r="AS27" i="45"/>
  <c r="AR27" i="45"/>
  <c r="AQ27" i="45"/>
  <c r="AP27" i="45"/>
  <c r="AO27" i="45"/>
  <c r="AN27" i="45"/>
  <c r="AM27" i="45"/>
  <c r="AL27" i="45"/>
  <c r="AK27" i="45"/>
  <c r="AJ27" i="45"/>
  <c r="AI27" i="45"/>
  <c r="AH27" i="45"/>
  <c r="AG27" i="45"/>
  <c r="AF27" i="45"/>
  <c r="AE27" i="45"/>
  <c r="AD27" i="45"/>
  <c r="AC27" i="45"/>
  <c r="AB27" i="45"/>
  <c r="AA27" i="45"/>
  <c r="Z27" i="45"/>
  <c r="Y27" i="45"/>
  <c r="X27" i="45"/>
  <c r="W27" i="45"/>
  <c r="V27" i="45"/>
  <c r="U27" i="45"/>
  <c r="T27" i="45"/>
  <c r="S27" i="45"/>
  <c r="R27" i="45"/>
  <c r="Q27" i="45"/>
  <c r="P27" i="45"/>
  <c r="O27" i="45"/>
  <c r="N27" i="45"/>
  <c r="M27" i="45"/>
  <c r="L27" i="45"/>
  <c r="K27" i="45"/>
  <c r="J27" i="45"/>
  <c r="I27" i="45"/>
  <c r="H27" i="45"/>
  <c r="G27" i="45"/>
  <c r="F27" i="45"/>
  <c r="AZ26" i="45"/>
  <c r="AY26" i="45"/>
  <c r="AX26" i="45"/>
  <c r="AW26" i="45"/>
  <c r="AV26" i="45"/>
  <c r="AU26" i="45"/>
  <c r="AT26" i="45"/>
  <c r="AS26" i="45"/>
  <c r="AR26" i="45"/>
  <c r="AQ26" i="45"/>
  <c r="AP26" i="45"/>
  <c r="AO26" i="45"/>
  <c r="AN26" i="45"/>
  <c r="AM26" i="45"/>
  <c r="AL26" i="45"/>
  <c r="AK26" i="45"/>
  <c r="AJ26" i="45"/>
  <c r="AI26" i="45"/>
  <c r="AH26" i="45"/>
  <c r="AG26" i="45"/>
  <c r="AF26" i="45"/>
  <c r="AE26" i="45"/>
  <c r="AD26" i="45"/>
  <c r="AC26" i="45"/>
  <c r="AB26" i="45"/>
  <c r="AA26" i="45"/>
  <c r="Z26" i="45"/>
  <c r="Y26" i="45"/>
  <c r="X26" i="45"/>
  <c r="W26" i="45"/>
  <c r="V26" i="45"/>
  <c r="U26" i="45"/>
  <c r="T26" i="45"/>
  <c r="S26" i="45"/>
  <c r="R26" i="45"/>
  <c r="Q26" i="45"/>
  <c r="P26" i="45"/>
  <c r="O26" i="45"/>
  <c r="N26" i="45"/>
  <c r="M26" i="45"/>
  <c r="L26" i="45"/>
  <c r="K26" i="45"/>
  <c r="J26" i="45"/>
  <c r="I26" i="45"/>
  <c r="H26" i="45"/>
  <c r="G26" i="45"/>
  <c r="F26" i="45"/>
  <c r="AZ25" i="45"/>
  <c r="AY25" i="45"/>
  <c r="AX25" i="45"/>
  <c r="AW25" i="45"/>
  <c r="AV25" i="45"/>
  <c r="AU25" i="45"/>
  <c r="AT25" i="45"/>
  <c r="AS25" i="45"/>
  <c r="AR25" i="45"/>
  <c r="AQ25" i="45"/>
  <c r="AP25" i="45"/>
  <c r="AO25" i="45"/>
  <c r="AN25" i="45"/>
  <c r="AM25" i="45"/>
  <c r="AL25" i="45"/>
  <c r="AK25" i="45"/>
  <c r="AJ25" i="45"/>
  <c r="AI25" i="45"/>
  <c r="AH25" i="45"/>
  <c r="AG25" i="45"/>
  <c r="AF25" i="45"/>
  <c r="AE25" i="45"/>
  <c r="AD25" i="45"/>
  <c r="AC25" i="45"/>
  <c r="AB25" i="45"/>
  <c r="AA25" i="45"/>
  <c r="Z25" i="45"/>
  <c r="Y25" i="45"/>
  <c r="X25" i="45"/>
  <c r="W25" i="45"/>
  <c r="V25" i="45"/>
  <c r="U25" i="45"/>
  <c r="T25" i="45"/>
  <c r="S25" i="45"/>
  <c r="R25" i="45"/>
  <c r="Q25" i="45"/>
  <c r="P25" i="45"/>
  <c r="O25" i="45"/>
  <c r="N25" i="45"/>
  <c r="M25" i="45"/>
  <c r="L25" i="45"/>
  <c r="K25" i="45"/>
  <c r="J25" i="45"/>
  <c r="I25" i="45"/>
  <c r="H25" i="45"/>
  <c r="G25" i="45"/>
  <c r="F25" i="45"/>
  <c r="AZ24" i="45"/>
  <c r="AY24" i="45"/>
  <c r="AX24" i="45"/>
  <c r="AW24" i="45"/>
  <c r="AV24" i="45"/>
  <c r="AU24" i="45"/>
  <c r="AT24" i="45"/>
  <c r="AS24" i="45"/>
  <c r="AR24" i="45"/>
  <c r="AQ24" i="45"/>
  <c r="AP24" i="45"/>
  <c r="AO24" i="45"/>
  <c r="AN24" i="45"/>
  <c r="AM24" i="45"/>
  <c r="AL24" i="45"/>
  <c r="AK24" i="45"/>
  <c r="AJ24" i="45"/>
  <c r="AI24" i="45"/>
  <c r="AH24" i="45"/>
  <c r="AG24" i="45"/>
  <c r="AF24" i="45"/>
  <c r="AE24" i="45"/>
  <c r="AD24" i="45"/>
  <c r="AC24" i="45"/>
  <c r="AB24" i="45"/>
  <c r="AA24" i="45"/>
  <c r="Z24" i="45"/>
  <c r="Y24" i="45"/>
  <c r="X24" i="45"/>
  <c r="W24" i="45"/>
  <c r="V24" i="45"/>
  <c r="U24" i="45"/>
  <c r="T24" i="45"/>
  <c r="S24" i="45"/>
  <c r="R24" i="45"/>
  <c r="Q24" i="45"/>
  <c r="P24" i="45"/>
  <c r="O24" i="45"/>
  <c r="N24" i="45"/>
  <c r="M24" i="45"/>
  <c r="L24" i="45"/>
  <c r="K24" i="45"/>
  <c r="J24" i="45"/>
  <c r="I24" i="45"/>
  <c r="H24" i="45"/>
  <c r="G24" i="45"/>
  <c r="F24" i="45"/>
  <c r="AZ23" i="45"/>
  <c r="AY23" i="45"/>
  <c r="AX23" i="45"/>
  <c r="AW23" i="45"/>
  <c r="AV23" i="45"/>
  <c r="AU23" i="45"/>
  <c r="AT23" i="45"/>
  <c r="AS23" i="45"/>
  <c r="AR23" i="45"/>
  <c r="AQ23" i="45"/>
  <c r="AP23" i="45"/>
  <c r="AO23" i="45"/>
  <c r="AN23" i="45"/>
  <c r="AM23" i="45"/>
  <c r="AL23" i="45"/>
  <c r="AK23" i="45"/>
  <c r="AJ23" i="45"/>
  <c r="AI23" i="45"/>
  <c r="AH23" i="45"/>
  <c r="AG23" i="45"/>
  <c r="AF23" i="45"/>
  <c r="AE23" i="45"/>
  <c r="AD23" i="45"/>
  <c r="AC23" i="45"/>
  <c r="AB23" i="45"/>
  <c r="AA23" i="45"/>
  <c r="Z23" i="45"/>
  <c r="Y23" i="45"/>
  <c r="X23" i="45"/>
  <c r="W23" i="45"/>
  <c r="V23" i="45"/>
  <c r="U23" i="45"/>
  <c r="T23" i="45"/>
  <c r="S23" i="45"/>
  <c r="R23" i="45"/>
  <c r="Q23" i="45"/>
  <c r="P23" i="45"/>
  <c r="O23" i="45"/>
  <c r="N23" i="45"/>
  <c r="M23" i="45"/>
  <c r="L23" i="45"/>
  <c r="K23" i="45"/>
  <c r="J23" i="45"/>
  <c r="I23" i="45"/>
  <c r="H23" i="45"/>
  <c r="G23" i="45"/>
  <c r="F23" i="45"/>
  <c r="AZ22" i="45"/>
  <c r="AY22" i="45"/>
  <c r="AX22" i="45"/>
  <c r="AW22" i="45"/>
  <c r="AV22" i="45"/>
  <c r="AU22" i="45"/>
  <c r="AT22" i="45"/>
  <c r="AS22" i="45"/>
  <c r="AR22" i="45"/>
  <c r="AQ22" i="45"/>
  <c r="AP22" i="45"/>
  <c r="AO22" i="45"/>
  <c r="AN22" i="45"/>
  <c r="AM22" i="45"/>
  <c r="AL22" i="45"/>
  <c r="AK22" i="45"/>
  <c r="AJ22" i="45"/>
  <c r="AI22" i="45"/>
  <c r="AH22" i="45"/>
  <c r="AG22" i="45"/>
  <c r="AF22" i="45"/>
  <c r="AE22" i="45"/>
  <c r="AD22" i="45"/>
  <c r="AC22" i="45"/>
  <c r="AB22" i="45"/>
  <c r="AA22" i="45"/>
  <c r="Z22" i="45"/>
  <c r="Y22" i="45"/>
  <c r="X22" i="45"/>
  <c r="W22" i="45"/>
  <c r="V22" i="45"/>
  <c r="U22" i="45"/>
  <c r="T22" i="45"/>
  <c r="S22" i="45"/>
  <c r="R22" i="45"/>
  <c r="Q22" i="45"/>
  <c r="P22" i="45"/>
  <c r="O22" i="45"/>
  <c r="N22" i="45"/>
  <c r="M22" i="45"/>
  <c r="L22" i="45"/>
  <c r="K22" i="45"/>
  <c r="J22" i="45"/>
  <c r="I22" i="45"/>
  <c r="H22" i="45"/>
  <c r="G22" i="45"/>
  <c r="F22" i="45"/>
  <c r="AZ21" i="45"/>
  <c r="AY21" i="45"/>
  <c r="AX21" i="45"/>
  <c r="AW21" i="45"/>
  <c r="AV21" i="45"/>
  <c r="AU21" i="45"/>
  <c r="AT21" i="45"/>
  <c r="AS21" i="45"/>
  <c r="AR21" i="45"/>
  <c r="AQ21" i="45"/>
  <c r="AP21" i="45"/>
  <c r="AO21" i="45"/>
  <c r="AN21" i="45"/>
  <c r="AM21" i="45"/>
  <c r="AL21" i="45"/>
  <c r="AK21" i="45"/>
  <c r="AJ21" i="45"/>
  <c r="AI21" i="45"/>
  <c r="AH21" i="45"/>
  <c r="AG21" i="45"/>
  <c r="AF21" i="45"/>
  <c r="AE21" i="45"/>
  <c r="AD21" i="45"/>
  <c r="AC21" i="45"/>
  <c r="AB21" i="45"/>
  <c r="AA21" i="45"/>
  <c r="Z21" i="45"/>
  <c r="Y21" i="45"/>
  <c r="X21" i="45"/>
  <c r="W21" i="45"/>
  <c r="V21" i="45"/>
  <c r="U21" i="45"/>
  <c r="T21" i="45"/>
  <c r="S21" i="45"/>
  <c r="R21" i="45"/>
  <c r="Q21" i="45"/>
  <c r="P21" i="45"/>
  <c r="O21" i="45"/>
  <c r="N21" i="45"/>
  <c r="M21" i="45"/>
  <c r="L21" i="45"/>
  <c r="K21" i="45"/>
  <c r="J21" i="45"/>
  <c r="I21" i="45"/>
  <c r="H21" i="45"/>
  <c r="G21" i="45"/>
  <c r="F21" i="45"/>
  <c r="AZ20" i="45"/>
  <c r="AY20" i="45"/>
  <c r="AX20" i="45"/>
  <c r="AW20" i="45"/>
  <c r="AV20" i="45"/>
  <c r="AU20" i="45"/>
  <c r="AT20" i="45"/>
  <c r="AS20" i="45"/>
  <c r="AR20" i="45"/>
  <c r="AQ20" i="45"/>
  <c r="AP20" i="45"/>
  <c r="AO20" i="45"/>
  <c r="AN20" i="45"/>
  <c r="AM20" i="45"/>
  <c r="AL20" i="45"/>
  <c r="AK20" i="45"/>
  <c r="AJ20" i="45"/>
  <c r="AI20" i="45"/>
  <c r="AH20" i="45"/>
  <c r="AG20" i="45"/>
  <c r="AF20" i="45"/>
  <c r="AE20" i="45"/>
  <c r="AD20" i="45"/>
  <c r="AC20" i="45"/>
  <c r="AB20" i="45"/>
  <c r="AA20" i="45"/>
  <c r="Z20" i="45"/>
  <c r="Y20" i="45"/>
  <c r="X20" i="45"/>
  <c r="W20" i="45"/>
  <c r="V20" i="45"/>
  <c r="U20" i="45"/>
  <c r="T20" i="45"/>
  <c r="S20" i="45"/>
  <c r="R20" i="45"/>
  <c r="Q20" i="45"/>
  <c r="P20" i="45"/>
  <c r="O20" i="45"/>
  <c r="N20" i="45"/>
  <c r="M20" i="45"/>
  <c r="L20" i="45"/>
  <c r="K20" i="45"/>
  <c r="J20" i="45"/>
  <c r="I20" i="45"/>
  <c r="H20" i="45"/>
  <c r="G20" i="45"/>
  <c r="F20" i="45"/>
  <c r="AZ19" i="45"/>
  <c r="AY19" i="45"/>
  <c r="AX19" i="45"/>
  <c r="AW19" i="45"/>
  <c r="AV19" i="45"/>
  <c r="AU19" i="45"/>
  <c r="AT19" i="45"/>
  <c r="AS19" i="45"/>
  <c r="AR19" i="45"/>
  <c r="AQ19" i="45"/>
  <c r="AP19" i="45"/>
  <c r="AO19" i="45"/>
  <c r="AN19" i="45"/>
  <c r="AM19" i="45"/>
  <c r="AL19" i="45"/>
  <c r="AK19" i="45"/>
  <c r="AJ19" i="45"/>
  <c r="AI19" i="45"/>
  <c r="AH19" i="45"/>
  <c r="AG19" i="45"/>
  <c r="AF19" i="45"/>
  <c r="AE19" i="45"/>
  <c r="AD19" i="45"/>
  <c r="AC19" i="45"/>
  <c r="AB19" i="45"/>
  <c r="AA19" i="45"/>
  <c r="Z19" i="45"/>
  <c r="Y19" i="45"/>
  <c r="X19" i="45"/>
  <c r="W19" i="45"/>
  <c r="V19" i="45"/>
  <c r="U19" i="45"/>
  <c r="T19" i="45"/>
  <c r="S19" i="45"/>
  <c r="R19" i="45"/>
  <c r="Q19" i="45"/>
  <c r="P19" i="45"/>
  <c r="O19" i="45"/>
  <c r="N19" i="45"/>
  <c r="M19" i="45"/>
  <c r="L19" i="45"/>
  <c r="K19" i="45"/>
  <c r="J19" i="45"/>
  <c r="I19" i="45"/>
  <c r="H19" i="45"/>
  <c r="G19" i="45"/>
  <c r="F19" i="45"/>
  <c r="AZ18" i="45"/>
  <c r="AY18" i="45"/>
  <c r="AX18" i="45"/>
  <c r="AW18" i="45"/>
  <c r="AV18" i="45"/>
  <c r="AU18" i="45"/>
  <c r="AT18" i="45"/>
  <c r="AS18" i="45"/>
  <c r="AR18" i="45"/>
  <c r="AQ18" i="45"/>
  <c r="AP18" i="45"/>
  <c r="AO18" i="45"/>
  <c r="AN18" i="45"/>
  <c r="AM18" i="45"/>
  <c r="AL18" i="45"/>
  <c r="AK18" i="45"/>
  <c r="AJ18" i="45"/>
  <c r="AI18" i="45"/>
  <c r="AH18" i="45"/>
  <c r="AG18" i="45"/>
  <c r="AF18" i="45"/>
  <c r="AE18" i="45"/>
  <c r="AD18" i="45"/>
  <c r="AC18" i="45"/>
  <c r="AB18" i="45"/>
  <c r="AA18" i="45"/>
  <c r="Z18" i="45"/>
  <c r="Y18" i="45"/>
  <c r="X18" i="45"/>
  <c r="W18" i="45"/>
  <c r="V18" i="45"/>
  <c r="U18" i="45"/>
  <c r="T18" i="45"/>
  <c r="S18" i="45"/>
  <c r="R18" i="45"/>
  <c r="Q18" i="45"/>
  <c r="P18" i="45"/>
  <c r="O18" i="45"/>
  <c r="N18" i="45"/>
  <c r="M18" i="45"/>
  <c r="L18" i="45"/>
  <c r="K18" i="45"/>
  <c r="J18" i="45"/>
  <c r="I18" i="45"/>
  <c r="H18" i="45"/>
  <c r="G18" i="45"/>
  <c r="F18" i="45"/>
  <c r="AZ17" i="45"/>
  <c r="AY17" i="45"/>
  <c r="AX17" i="45"/>
  <c r="AW17" i="45"/>
  <c r="AV17" i="45"/>
  <c r="AU17" i="45"/>
  <c r="AT17" i="45"/>
  <c r="AS17" i="45"/>
  <c r="AR17" i="45"/>
  <c r="AQ17" i="45"/>
  <c r="AP17" i="45"/>
  <c r="AO17" i="45"/>
  <c r="AN17" i="45"/>
  <c r="AM17" i="45"/>
  <c r="AL17" i="45"/>
  <c r="AK17" i="45"/>
  <c r="AJ17" i="45"/>
  <c r="AI17" i="45"/>
  <c r="AH17" i="45"/>
  <c r="AG17" i="45"/>
  <c r="AF17" i="45"/>
  <c r="AE17" i="45"/>
  <c r="AD17" i="45"/>
  <c r="AC17" i="45"/>
  <c r="AB17" i="45"/>
  <c r="AA17" i="45"/>
  <c r="Z17" i="45"/>
  <c r="Y17" i="45"/>
  <c r="X17" i="45"/>
  <c r="W17" i="45"/>
  <c r="V17" i="45"/>
  <c r="U17" i="45"/>
  <c r="T17" i="45"/>
  <c r="S17" i="45"/>
  <c r="R17" i="45"/>
  <c r="Q17" i="45"/>
  <c r="P17" i="45"/>
  <c r="O17" i="45"/>
  <c r="N17" i="45"/>
  <c r="M17" i="45"/>
  <c r="L17" i="45"/>
  <c r="K17" i="45"/>
  <c r="J17" i="45"/>
  <c r="I17" i="45"/>
  <c r="H17" i="45"/>
  <c r="G17" i="45"/>
  <c r="F17" i="45"/>
  <c r="AZ16" i="45"/>
  <c r="AY16" i="45"/>
  <c r="AX16" i="45"/>
  <c r="AW16" i="45"/>
  <c r="AV16" i="45"/>
  <c r="AU16" i="45"/>
  <c r="AT16" i="45"/>
  <c r="AS16" i="45"/>
  <c r="AR16" i="45"/>
  <c r="AQ16" i="45"/>
  <c r="AP16" i="45"/>
  <c r="AO16" i="45"/>
  <c r="AN16" i="45"/>
  <c r="AM16" i="45"/>
  <c r="AL16" i="45"/>
  <c r="AK16" i="45"/>
  <c r="AJ16" i="45"/>
  <c r="AI16" i="45"/>
  <c r="AH16" i="45"/>
  <c r="AG16" i="45"/>
  <c r="AF16" i="45"/>
  <c r="AE16" i="45"/>
  <c r="AD16" i="45"/>
  <c r="AC16" i="45"/>
  <c r="AB16" i="45"/>
  <c r="AA16" i="45"/>
  <c r="Z16" i="45"/>
  <c r="Y16" i="45"/>
  <c r="X16" i="45"/>
  <c r="W16" i="45"/>
  <c r="V16" i="45"/>
  <c r="U16" i="45"/>
  <c r="T16" i="45"/>
  <c r="S16" i="45"/>
  <c r="R16" i="45"/>
  <c r="Q16" i="45"/>
  <c r="P16" i="45"/>
  <c r="O16" i="45"/>
  <c r="N16" i="45"/>
  <c r="M16" i="45"/>
  <c r="L16" i="45"/>
  <c r="K16" i="45"/>
  <c r="J16" i="45"/>
  <c r="I16" i="45"/>
  <c r="H16" i="45"/>
  <c r="G16" i="45"/>
  <c r="F16" i="45"/>
  <c r="AZ15" i="45"/>
  <c r="AY15" i="45"/>
  <c r="AX15" i="45"/>
  <c r="AW15" i="45"/>
  <c r="AV15" i="45"/>
  <c r="AU15" i="45"/>
  <c r="AT15" i="45"/>
  <c r="AS15" i="45"/>
  <c r="AR15" i="45"/>
  <c r="AQ15" i="45"/>
  <c r="AP15" i="45"/>
  <c r="AO15" i="45"/>
  <c r="AN15" i="45"/>
  <c r="AM15" i="45"/>
  <c r="AL15" i="45"/>
  <c r="AK15" i="45"/>
  <c r="AJ15" i="45"/>
  <c r="AI15" i="45"/>
  <c r="AH15" i="45"/>
  <c r="AG15" i="45"/>
  <c r="AF15" i="45"/>
  <c r="AE15" i="45"/>
  <c r="AD15" i="45"/>
  <c r="AC15" i="45"/>
  <c r="AB15" i="45"/>
  <c r="AA15" i="45"/>
  <c r="Z15" i="45"/>
  <c r="Y15" i="45"/>
  <c r="X15" i="45"/>
  <c r="W15" i="45"/>
  <c r="V15" i="45"/>
  <c r="U15" i="45"/>
  <c r="T15" i="45"/>
  <c r="S15" i="45"/>
  <c r="R15" i="45"/>
  <c r="Q15" i="45"/>
  <c r="P15" i="45"/>
  <c r="O15" i="45"/>
  <c r="N15" i="45"/>
  <c r="M15" i="45"/>
  <c r="L15" i="45"/>
  <c r="K15" i="45"/>
  <c r="J15" i="45"/>
  <c r="I15" i="45"/>
  <c r="H15" i="45"/>
  <c r="G15" i="45"/>
  <c r="F15" i="45"/>
  <c r="AZ14" i="45"/>
  <c r="AY14" i="45"/>
  <c r="AX14" i="45"/>
  <c r="AW14" i="45"/>
  <c r="AV14" i="45"/>
  <c r="AU14" i="45"/>
  <c r="AT14" i="45"/>
  <c r="AS14" i="45"/>
  <c r="AR14" i="45"/>
  <c r="AQ14" i="45"/>
  <c r="AP14" i="45"/>
  <c r="AO14" i="45"/>
  <c r="AN14" i="45"/>
  <c r="AM14" i="45"/>
  <c r="AL14" i="45"/>
  <c r="AK14" i="45"/>
  <c r="AJ14" i="45"/>
  <c r="AI14" i="45"/>
  <c r="AH14" i="45"/>
  <c r="AG14" i="45"/>
  <c r="AF14" i="45"/>
  <c r="AE14" i="45"/>
  <c r="AD14" i="45"/>
  <c r="AC14" i="45"/>
  <c r="AB14" i="45"/>
  <c r="AA14" i="45"/>
  <c r="Z14" i="45"/>
  <c r="Y14" i="45"/>
  <c r="X14" i="45"/>
  <c r="W14" i="45"/>
  <c r="V14" i="45"/>
  <c r="U14" i="45"/>
  <c r="T14" i="45"/>
  <c r="S14" i="45"/>
  <c r="R14" i="45"/>
  <c r="Q14" i="45"/>
  <c r="P14" i="45"/>
  <c r="O14" i="45"/>
  <c r="N14" i="45"/>
  <c r="M14" i="45"/>
  <c r="L14" i="45"/>
  <c r="K14" i="45"/>
  <c r="J14" i="45"/>
  <c r="I14" i="45"/>
  <c r="H14" i="45"/>
  <c r="G14" i="45"/>
  <c r="F14" i="45"/>
  <c r="AZ13" i="45"/>
  <c r="AY13" i="45"/>
  <c r="AX13" i="45"/>
  <c r="AW13" i="45"/>
  <c r="AV13" i="45"/>
  <c r="AU13" i="45"/>
  <c r="AT13" i="45"/>
  <c r="AS13" i="45"/>
  <c r="AR13" i="45"/>
  <c r="AQ13" i="45"/>
  <c r="AP13" i="45"/>
  <c r="AO13" i="45"/>
  <c r="AN13" i="45"/>
  <c r="AM13" i="45"/>
  <c r="AL13" i="45"/>
  <c r="AK13" i="45"/>
  <c r="AJ13" i="45"/>
  <c r="AI13" i="45"/>
  <c r="AH13" i="45"/>
  <c r="AG13" i="45"/>
  <c r="AF13" i="45"/>
  <c r="AE13" i="45"/>
  <c r="AD13" i="45"/>
  <c r="AC13" i="45"/>
  <c r="AB13" i="45"/>
  <c r="AA13" i="45"/>
  <c r="Z13" i="45"/>
  <c r="Y13" i="45"/>
  <c r="X13" i="45"/>
  <c r="W13" i="45"/>
  <c r="V13" i="45"/>
  <c r="U13" i="45"/>
  <c r="T13" i="45"/>
  <c r="S13" i="45"/>
  <c r="R13" i="45"/>
  <c r="Q13" i="45"/>
  <c r="P13" i="45"/>
  <c r="O13" i="45"/>
  <c r="N13" i="45"/>
  <c r="M13" i="45"/>
  <c r="L13" i="45"/>
  <c r="K13" i="45"/>
  <c r="J13" i="45"/>
  <c r="I13" i="45"/>
  <c r="H13" i="45"/>
  <c r="G13" i="45"/>
  <c r="F13" i="45"/>
  <c r="AZ12" i="45"/>
  <c r="AY12" i="45"/>
  <c r="AX12" i="45"/>
  <c r="AW12" i="45"/>
  <c r="AV12" i="45"/>
  <c r="AU12" i="45"/>
  <c r="AT12" i="45"/>
  <c r="AS12" i="45"/>
  <c r="AR12" i="45"/>
  <c r="AQ12" i="45"/>
  <c r="AP12" i="45"/>
  <c r="AO12" i="45"/>
  <c r="AN12" i="45"/>
  <c r="AM12" i="45"/>
  <c r="AL12" i="45"/>
  <c r="AK12" i="45"/>
  <c r="AJ12" i="45"/>
  <c r="AI12" i="45"/>
  <c r="AH12" i="45"/>
  <c r="AG12" i="45"/>
  <c r="AF12" i="45"/>
  <c r="AE12" i="45"/>
  <c r="AD12" i="45"/>
  <c r="AC12" i="45"/>
  <c r="AB12" i="45"/>
  <c r="AA12" i="45"/>
  <c r="Z12" i="45"/>
  <c r="Y12" i="45"/>
  <c r="X12" i="45"/>
  <c r="W12" i="45"/>
  <c r="V12" i="45"/>
  <c r="U12" i="45"/>
  <c r="T12" i="45"/>
  <c r="S12" i="45"/>
  <c r="R12" i="45"/>
  <c r="Q12" i="45"/>
  <c r="P12" i="45"/>
  <c r="O12" i="45"/>
  <c r="N12" i="45"/>
  <c r="M12" i="45"/>
  <c r="L12" i="45"/>
  <c r="K12" i="45"/>
  <c r="J12" i="45"/>
  <c r="I12" i="45"/>
  <c r="H12" i="45"/>
  <c r="G12" i="45"/>
  <c r="F12" i="45"/>
  <c r="AZ11" i="45"/>
  <c r="AY11" i="45"/>
  <c r="AX11" i="45"/>
  <c r="AW11" i="45"/>
  <c r="AV11" i="45"/>
  <c r="AU11" i="45"/>
  <c r="AT11" i="45"/>
  <c r="AS11" i="45"/>
  <c r="AR11" i="45"/>
  <c r="AQ11" i="45"/>
  <c r="AP11" i="45"/>
  <c r="AO11" i="45"/>
  <c r="AN11" i="45"/>
  <c r="AM11" i="45"/>
  <c r="AL11" i="45"/>
  <c r="AK11" i="45"/>
  <c r="AJ11" i="45"/>
  <c r="AI11" i="45"/>
  <c r="AH11" i="45"/>
  <c r="AG11" i="45"/>
  <c r="AF11" i="45"/>
  <c r="AE11" i="45"/>
  <c r="AD11" i="45"/>
  <c r="AC11" i="45"/>
  <c r="AB11" i="45"/>
  <c r="AA11" i="45"/>
  <c r="Z11" i="45"/>
  <c r="Y11" i="45"/>
  <c r="X11" i="45"/>
  <c r="W11" i="45"/>
  <c r="V11" i="45"/>
  <c r="U11" i="45"/>
  <c r="T11" i="45"/>
  <c r="S11" i="45"/>
  <c r="R11" i="45"/>
  <c r="Q11" i="45"/>
  <c r="P11" i="45"/>
  <c r="O11" i="45"/>
  <c r="N11" i="45"/>
  <c r="M11" i="45"/>
  <c r="L11" i="45"/>
  <c r="K11" i="45"/>
  <c r="J11" i="45"/>
  <c r="I11" i="45"/>
  <c r="H11" i="45"/>
  <c r="G11" i="45"/>
  <c r="F11" i="45"/>
  <c r="AZ10" i="45"/>
  <c r="AY10" i="45"/>
  <c r="AX10" i="45"/>
  <c r="AW10" i="45"/>
  <c r="AV10" i="45"/>
  <c r="AU10" i="45"/>
  <c r="AT10" i="45"/>
  <c r="AS10" i="45"/>
  <c r="AR10" i="45"/>
  <c r="AQ10" i="45"/>
  <c r="AP10" i="45"/>
  <c r="AO10" i="45"/>
  <c r="AN10" i="45"/>
  <c r="AM10" i="45"/>
  <c r="AL10" i="45"/>
  <c r="AK10" i="45"/>
  <c r="AJ10" i="45"/>
  <c r="AI10" i="45"/>
  <c r="AH10" i="45"/>
  <c r="AG10" i="45"/>
  <c r="AF10" i="45"/>
  <c r="AE10" i="45"/>
  <c r="AD10" i="45"/>
  <c r="AC10" i="45"/>
  <c r="AB10" i="45"/>
  <c r="AA10" i="45"/>
  <c r="Z10" i="45"/>
  <c r="Y10" i="45"/>
  <c r="X10" i="45"/>
  <c r="W10" i="45"/>
  <c r="V10" i="45"/>
  <c r="U10" i="45"/>
  <c r="T10" i="45"/>
  <c r="S10" i="45"/>
  <c r="R10" i="45"/>
  <c r="Q10" i="45"/>
  <c r="P10" i="45"/>
  <c r="O10" i="45"/>
  <c r="N10" i="45"/>
  <c r="M10" i="45"/>
  <c r="L10" i="45"/>
  <c r="K10" i="45"/>
  <c r="J10" i="45"/>
  <c r="I10" i="45"/>
  <c r="H10" i="45"/>
  <c r="G10" i="45"/>
  <c r="F10" i="45"/>
  <c r="AZ9" i="45"/>
  <c r="AY9" i="45"/>
  <c r="AX9" i="45"/>
  <c r="AW9" i="45"/>
  <c r="AV9" i="45"/>
  <c r="AU9" i="45"/>
  <c r="AT9" i="45"/>
  <c r="AS9" i="45"/>
  <c r="AR9" i="45"/>
  <c r="AQ9" i="45"/>
  <c r="AP9" i="45"/>
  <c r="AO9" i="45"/>
  <c r="AN9" i="45"/>
  <c r="AM9" i="45"/>
  <c r="AL9" i="45"/>
  <c r="AK9" i="45"/>
  <c r="AJ9" i="45"/>
  <c r="AI9" i="45"/>
  <c r="AH9" i="45"/>
  <c r="AG9" i="45"/>
  <c r="AF9" i="45"/>
  <c r="AE9" i="45"/>
  <c r="AD9" i="45"/>
  <c r="AC9" i="45"/>
  <c r="AB9" i="45"/>
  <c r="AA9" i="45"/>
  <c r="Z9" i="45"/>
  <c r="Y9" i="45"/>
  <c r="X9" i="45"/>
  <c r="W9" i="45"/>
  <c r="V9" i="45"/>
  <c r="U9" i="45"/>
  <c r="T9" i="45"/>
  <c r="S9" i="45"/>
  <c r="R9" i="45"/>
  <c r="Q9" i="45"/>
  <c r="P9" i="45"/>
  <c r="O9" i="45"/>
  <c r="N9" i="45"/>
  <c r="M9" i="45"/>
  <c r="L9" i="45"/>
  <c r="K9" i="45"/>
  <c r="J9" i="45"/>
  <c r="I9" i="45"/>
  <c r="H9" i="45"/>
  <c r="G9" i="45"/>
  <c r="F9" i="45"/>
  <c r="A5" i="45"/>
  <c r="F46" i="58" s="1"/>
  <c r="AZ43" i="44"/>
  <c r="AY43" i="44"/>
  <c r="AX43" i="44"/>
  <c r="AW43" i="44"/>
  <c r="AV43" i="44"/>
  <c r="AU43" i="44"/>
  <c r="AT43" i="44"/>
  <c r="AS43" i="44"/>
  <c r="AR43" i="44"/>
  <c r="AQ43" i="44"/>
  <c r="AP43" i="44"/>
  <c r="AO43" i="44"/>
  <c r="AN43" i="44"/>
  <c r="AM43" i="44"/>
  <c r="AL43" i="44"/>
  <c r="AK43" i="44"/>
  <c r="AJ43" i="44"/>
  <c r="AI43" i="44"/>
  <c r="AH43" i="44"/>
  <c r="AG43" i="44"/>
  <c r="AF43" i="44"/>
  <c r="AE43" i="44"/>
  <c r="AD43" i="44"/>
  <c r="AC43" i="44"/>
  <c r="AB43" i="44"/>
  <c r="AA43" i="44"/>
  <c r="Z43" i="44"/>
  <c r="Y43" i="44"/>
  <c r="X43" i="44"/>
  <c r="W43" i="44"/>
  <c r="V43" i="44"/>
  <c r="U43" i="44"/>
  <c r="T43" i="44"/>
  <c r="S43" i="44"/>
  <c r="R43" i="44"/>
  <c r="Q43" i="44"/>
  <c r="P43" i="44"/>
  <c r="O43" i="44"/>
  <c r="N43" i="44"/>
  <c r="M43" i="44"/>
  <c r="L43" i="44"/>
  <c r="K43" i="44"/>
  <c r="J43" i="44"/>
  <c r="I43" i="44"/>
  <c r="H43" i="44"/>
  <c r="G43" i="44"/>
  <c r="F43" i="44"/>
  <c r="AZ42" i="44"/>
  <c r="AY42" i="44"/>
  <c r="AX42" i="44"/>
  <c r="AW42" i="44"/>
  <c r="AV42" i="44"/>
  <c r="AU42" i="44"/>
  <c r="AT42" i="44"/>
  <c r="AS42" i="44"/>
  <c r="AR42" i="44"/>
  <c r="AQ42" i="44"/>
  <c r="AP42" i="44"/>
  <c r="AO42" i="44"/>
  <c r="AN42" i="44"/>
  <c r="AM42" i="44"/>
  <c r="AL42" i="44"/>
  <c r="AK42" i="44"/>
  <c r="AJ42" i="44"/>
  <c r="AI42" i="44"/>
  <c r="AH42" i="44"/>
  <c r="AG42" i="44"/>
  <c r="AF42" i="44"/>
  <c r="AE42" i="44"/>
  <c r="AD42" i="44"/>
  <c r="AC42" i="44"/>
  <c r="AB42" i="44"/>
  <c r="AA42" i="44"/>
  <c r="Z42" i="44"/>
  <c r="Y42" i="44"/>
  <c r="X42" i="44"/>
  <c r="W42" i="44"/>
  <c r="V42" i="44"/>
  <c r="U42" i="44"/>
  <c r="T42" i="44"/>
  <c r="S42" i="44"/>
  <c r="R42" i="44"/>
  <c r="Q42" i="44"/>
  <c r="P42" i="44"/>
  <c r="O42" i="44"/>
  <c r="N42" i="44"/>
  <c r="M42" i="44"/>
  <c r="L42" i="44"/>
  <c r="K42" i="44"/>
  <c r="J42" i="44"/>
  <c r="I42" i="44"/>
  <c r="H42" i="44"/>
  <c r="G42" i="44"/>
  <c r="F42" i="44"/>
  <c r="AZ41" i="44"/>
  <c r="AY41" i="44"/>
  <c r="AX41" i="44"/>
  <c r="AW41" i="44"/>
  <c r="AV41" i="44"/>
  <c r="AU41" i="44"/>
  <c r="AT41" i="44"/>
  <c r="AS41" i="44"/>
  <c r="AR41" i="44"/>
  <c r="AQ41" i="44"/>
  <c r="AP41" i="44"/>
  <c r="AO41" i="44"/>
  <c r="AN41" i="44"/>
  <c r="AM41" i="44"/>
  <c r="AL41" i="44"/>
  <c r="AK41" i="44"/>
  <c r="AJ41" i="44"/>
  <c r="AI41" i="44"/>
  <c r="AH41" i="44"/>
  <c r="AG41" i="44"/>
  <c r="AF41" i="44"/>
  <c r="AE41" i="44"/>
  <c r="AD41" i="44"/>
  <c r="AC41" i="44"/>
  <c r="AB41" i="44"/>
  <c r="AA41" i="44"/>
  <c r="Z41" i="44"/>
  <c r="Y41" i="44"/>
  <c r="X41" i="44"/>
  <c r="W41" i="44"/>
  <c r="V41" i="44"/>
  <c r="U41" i="44"/>
  <c r="T41" i="44"/>
  <c r="S41" i="44"/>
  <c r="R41" i="44"/>
  <c r="Q41" i="44"/>
  <c r="P41" i="44"/>
  <c r="O41" i="44"/>
  <c r="N41" i="44"/>
  <c r="M41" i="44"/>
  <c r="L41" i="44"/>
  <c r="K41" i="44"/>
  <c r="J41" i="44"/>
  <c r="I41" i="44"/>
  <c r="H41" i="44"/>
  <c r="G41" i="44"/>
  <c r="F41" i="44"/>
  <c r="AZ40" i="44"/>
  <c r="AY40" i="44"/>
  <c r="AX40" i="44"/>
  <c r="AW40" i="44"/>
  <c r="AV40" i="44"/>
  <c r="AU40" i="44"/>
  <c r="AT40" i="44"/>
  <c r="AS40" i="44"/>
  <c r="AR40" i="44"/>
  <c r="AQ40" i="44"/>
  <c r="AP40" i="44"/>
  <c r="AO40" i="44"/>
  <c r="AN40" i="44"/>
  <c r="AM40" i="44"/>
  <c r="AL40" i="44"/>
  <c r="AK40" i="44"/>
  <c r="AJ40" i="44"/>
  <c r="AI40" i="44"/>
  <c r="AH40" i="44"/>
  <c r="AG40" i="44"/>
  <c r="AF40" i="44"/>
  <c r="AE40" i="44"/>
  <c r="AD40" i="44"/>
  <c r="AC40" i="44"/>
  <c r="AB40" i="44"/>
  <c r="AA40" i="44"/>
  <c r="Z40" i="44"/>
  <c r="Y40" i="44"/>
  <c r="X40" i="44"/>
  <c r="W40" i="44"/>
  <c r="V40" i="44"/>
  <c r="U40" i="44"/>
  <c r="T40" i="44"/>
  <c r="S40" i="44"/>
  <c r="R40" i="44"/>
  <c r="Q40" i="44"/>
  <c r="P40" i="44"/>
  <c r="O40" i="44"/>
  <c r="N40" i="44"/>
  <c r="M40" i="44"/>
  <c r="L40" i="44"/>
  <c r="K40" i="44"/>
  <c r="J40" i="44"/>
  <c r="I40" i="44"/>
  <c r="H40" i="44"/>
  <c r="G40" i="44"/>
  <c r="F40" i="44"/>
  <c r="AZ39" i="44"/>
  <c r="AY39" i="44"/>
  <c r="AX39" i="44"/>
  <c r="AW39" i="44"/>
  <c r="AV39" i="44"/>
  <c r="AU39" i="44"/>
  <c r="AT39" i="44"/>
  <c r="AS39" i="44"/>
  <c r="AR39" i="44"/>
  <c r="AQ39" i="44"/>
  <c r="AP39" i="44"/>
  <c r="AO39" i="44"/>
  <c r="AN39" i="44"/>
  <c r="AM39" i="44"/>
  <c r="AL39" i="44"/>
  <c r="AK39" i="44"/>
  <c r="AJ39" i="44"/>
  <c r="AI39" i="44"/>
  <c r="AH39" i="44"/>
  <c r="AG39" i="44"/>
  <c r="AF39" i="44"/>
  <c r="AE39" i="44"/>
  <c r="AD39" i="44"/>
  <c r="AC39" i="44"/>
  <c r="AB39" i="44"/>
  <c r="AA39" i="44"/>
  <c r="Z39" i="44"/>
  <c r="Y39" i="44"/>
  <c r="X39" i="44"/>
  <c r="W39" i="44"/>
  <c r="V39" i="44"/>
  <c r="U39" i="44"/>
  <c r="T39" i="44"/>
  <c r="S39" i="44"/>
  <c r="R39" i="44"/>
  <c r="Q39" i="44"/>
  <c r="P39" i="44"/>
  <c r="O39" i="44"/>
  <c r="N39" i="44"/>
  <c r="M39" i="44"/>
  <c r="L39" i="44"/>
  <c r="K39" i="44"/>
  <c r="J39" i="44"/>
  <c r="I39" i="44"/>
  <c r="H39" i="44"/>
  <c r="G39" i="44"/>
  <c r="F39" i="44"/>
  <c r="AZ38" i="44"/>
  <c r="AY38" i="44"/>
  <c r="AX38" i="44"/>
  <c r="AW38" i="44"/>
  <c r="AV38" i="44"/>
  <c r="AU38" i="44"/>
  <c r="AT38" i="44"/>
  <c r="AS38" i="44"/>
  <c r="AR38" i="44"/>
  <c r="AQ38" i="44"/>
  <c r="AP38" i="44"/>
  <c r="AO38" i="44"/>
  <c r="AN38" i="44"/>
  <c r="AM38" i="44"/>
  <c r="AL38" i="44"/>
  <c r="AK38" i="44"/>
  <c r="AJ38" i="44"/>
  <c r="AI38" i="44"/>
  <c r="AH38" i="44"/>
  <c r="AG38" i="44"/>
  <c r="AF38" i="44"/>
  <c r="AE38" i="44"/>
  <c r="AD38" i="44"/>
  <c r="AC38" i="44"/>
  <c r="AB38" i="44"/>
  <c r="AA38" i="44"/>
  <c r="Z38" i="44"/>
  <c r="Y38" i="44"/>
  <c r="X38" i="44"/>
  <c r="W38" i="44"/>
  <c r="V38" i="44"/>
  <c r="U38" i="44"/>
  <c r="T38" i="44"/>
  <c r="S38" i="44"/>
  <c r="R38" i="44"/>
  <c r="Q38" i="44"/>
  <c r="P38" i="44"/>
  <c r="O38" i="44"/>
  <c r="N38" i="44"/>
  <c r="M38" i="44"/>
  <c r="L38" i="44"/>
  <c r="K38" i="44"/>
  <c r="J38" i="44"/>
  <c r="I38" i="44"/>
  <c r="H38" i="44"/>
  <c r="G38" i="44"/>
  <c r="F38" i="44"/>
  <c r="AZ37" i="44"/>
  <c r="AY37" i="44"/>
  <c r="AX37" i="44"/>
  <c r="AW37" i="44"/>
  <c r="AV37" i="44"/>
  <c r="AU37" i="44"/>
  <c r="AT37" i="44"/>
  <c r="AS37" i="44"/>
  <c r="AR37" i="44"/>
  <c r="AQ37" i="44"/>
  <c r="AP37" i="44"/>
  <c r="AO37" i="44"/>
  <c r="AN37" i="44"/>
  <c r="AM37" i="44"/>
  <c r="AL37" i="44"/>
  <c r="AK37" i="44"/>
  <c r="AJ37" i="44"/>
  <c r="AI37" i="44"/>
  <c r="AH37" i="44"/>
  <c r="AG37" i="44"/>
  <c r="AF37" i="44"/>
  <c r="AE37" i="44"/>
  <c r="AD37" i="44"/>
  <c r="AC37" i="44"/>
  <c r="AB37" i="44"/>
  <c r="AA37" i="44"/>
  <c r="Z37" i="44"/>
  <c r="Y37" i="44"/>
  <c r="X37" i="44"/>
  <c r="W37" i="44"/>
  <c r="V37" i="44"/>
  <c r="U37" i="44"/>
  <c r="T37" i="44"/>
  <c r="S37" i="44"/>
  <c r="R37" i="44"/>
  <c r="Q37" i="44"/>
  <c r="P37" i="44"/>
  <c r="O37" i="44"/>
  <c r="N37" i="44"/>
  <c r="M37" i="44"/>
  <c r="L37" i="44"/>
  <c r="K37" i="44"/>
  <c r="J37" i="44"/>
  <c r="I37" i="44"/>
  <c r="H37" i="44"/>
  <c r="G37" i="44"/>
  <c r="F37" i="44"/>
  <c r="AZ36" i="44"/>
  <c r="AY36" i="44"/>
  <c r="AX36" i="44"/>
  <c r="AW36" i="44"/>
  <c r="AV36" i="44"/>
  <c r="AU36" i="44"/>
  <c r="AT36" i="44"/>
  <c r="AS36" i="44"/>
  <c r="AR36" i="44"/>
  <c r="AQ36" i="44"/>
  <c r="AP36" i="44"/>
  <c r="AO36" i="44"/>
  <c r="AN36" i="44"/>
  <c r="AM36" i="44"/>
  <c r="AL36" i="44"/>
  <c r="AK36" i="44"/>
  <c r="AJ36" i="44"/>
  <c r="AI36" i="44"/>
  <c r="AH36" i="44"/>
  <c r="AG36" i="44"/>
  <c r="AF36" i="44"/>
  <c r="AE36" i="44"/>
  <c r="AD36" i="44"/>
  <c r="AC36" i="44"/>
  <c r="AB36" i="44"/>
  <c r="AA36" i="44"/>
  <c r="Z36" i="44"/>
  <c r="Y36" i="44"/>
  <c r="X36" i="44"/>
  <c r="W36" i="44"/>
  <c r="V36" i="44"/>
  <c r="U36" i="44"/>
  <c r="T36" i="44"/>
  <c r="S36" i="44"/>
  <c r="R36" i="44"/>
  <c r="Q36" i="44"/>
  <c r="P36" i="44"/>
  <c r="O36" i="44"/>
  <c r="N36" i="44"/>
  <c r="M36" i="44"/>
  <c r="L36" i="44"/>
  <c r="K36" i="44"/>
  <c r="J36" i="44"/>
  <c r="I36" i="44"/>
  <c r="H36" i="44"/>
  <c r="G36" i="44"/>
  <c r="F36" i="44"/>
  <c r="AZ35" i="44"/>
  <c r="AY35" i="44"/>
  <c r="AX35" i="44"/>
  <c r="AW35" i="44"/>
  <c r="AV35" i="44"/>
  <c r="AU35" i="44"/>
  <c r="AT35" i="44"/>
  <c r="AS35" i="44"/>
  <c r="AR35" i="44"/>
  <c r="AQ35" i="44"/>
  <c r="AP35" i="44"/>
  <c r="AO35" i="44"/>
  <c r="AN35" i="44"/>
  <c r="AM35" i="44"/>
  <c r="AL35" i="44"/>
  <c r="AK35" i="44"/>
  <c r="AJ35" i="44"/>
  <c r="AI35" i="44"/>
  <c r="AH35" i="44"/>
  <c r="AG35" i="44"/>
  <c r="AF35" i="44"/>
  <c r="AE35" i="44"/>
  <c r="AD35" i="44"/>
  <c r="AC35" i="44"/>
  <c r="AB35" i="44"/>
  <c r="AA35" i="44"/>
  <c r="Z35" i="44"/>
  <c r="Y35" i="44"/>
  <c r="X35" i="44"/>
  <c r="W35" i="44"/>
  <c r="V35" i="44"/>
  <c r="U35" i="44"/>
  <c r="T35" i="44"/>
  <c r="S35" i="44"/>
  <c r="R35" i="44"/>
  <c r="Q35" i="44"/>
  <c r="P35" i="44"/>
  <c r="O35" i="44"/>
  <c r="N35" i="44"/>
  <c r="M35" i="44"/>
  <c r="L35" i="44"/>
  <c r="K35" i="44"/>
  <c r="J35" i="44"/>
  <c r="I35" i="44"/>
  <c r="H35" i="44"/>
  <c r="G35" i="44"/>
  <c r="F35" i="44"/>
  <c r="AZ34" i="44"/>
  <c r="AY34" i="44"/>
  <c r="AX34" i="44"/>
  <c r="AW34" i="44"/>
  <c r="AV34" i="44"/>
  <c r="AU34" i="44"/>
  <c r="AT34" i="44"/>
  <c r="AS34" i="44"/>
  <c r="AR34" i="44"/>
  <c r="AQ34" i="44"/>
  <c r="AP34" i="44"/>
  <c r="AO34" i="44"/>
  <c r="AN34" i="44"/>
  <c r="AM34" i="44"/>
  <c r="AL34" i="44"/>
  <c r="AK34" i="44"/>
  <c r="AJ34" i="44"/>
  <c r="AI34" i="44"/>
  <c r="AH34" i="44"/>
  <c r="AG34" i="44"/>
  <c r="AF34" i="44"/>
  <c r="AE34" i="44"/>
  <c r="AD34" i="44"/>
  <c r="AC34" i="44"/>
  <c r="AB34" i="44"/>
  <c r="AA34" i="44"/>
  <c r="Z34" i="44"/>
  <c r="Y34" i="44"/>
  <c r="X34" i="44"/>
  <c r="W34" i="44"/>
  <c r="V34" i="44"/>
  <c r="U34" i="44"/>
  <c r="T34" i="44"/>
  <c r="S34" i="44"/>
  <c r="R34" i="44"/>
  <c r="Q34" i="44"/>
  <c r="P34" i="44"/>
  <c r="O34" i="44"/>
  <c r="N34" i="44"/>
  <c r="M34" i="44"/>
  <c r="L34" i="44"/>
  <c r="K34" i="44"/>
  <c r="J34" i="44"/>
  <c r="I34" i="44"/>
  <c r="H34" i="44"/>
  <c r="G34" i="44"/>
  <c r="F34" i="44"/>
  <c r="AZ33" i="44"/>
  <c r="AY33" i="44"/>
  <c r="AX33" i="44"/>
  <c r="AW33" i="44"/>
  <c r="AV33" i="44"/>
  <c r="AU33" i="44"/>
  <c r="AT33" i="44"/>
  <c r="AS33" i="44"/>
  <c r="AR33" i="44"/>
  <c r="AQ33" i="44"/>
  <c r="AP33" i="44"/>
  <c r="AO33" i="44"/>
  <c r="AN33" i="44"/>
  <c r="AM33" i="44"/>
  <c r="AL33" i="44"/>
  <c r="AK33" i="44"/>
  <c r="AJ33" i="44"/>
  <c r="AI33" i="44"/>
  <c r="AH33" i="44"/>
  <c r="AG33" i="44"/>
  <c r="AF33" i="44"/>
  <c r="AE33" i="44"/>
  <c r="AD33" i="44"/>
  <c r="AC33" i="44"/>
  <c r="AB33" i="44"/>
  <c r="AA33" i="44"/>
  <c r="Z33" i="44"/>
  <c r="Y33" i="44"/>
  <c r="X33" i="44"/>
  <c r="W33" i="44"/>
  <c r="V33" i="44"/>
  <c r="U33" i="44"/>
  <c r="T33" i="44"/>
  <c r="S33" i="44"/>
  <c r="R33" i="44"/>
  <c r="Q33" i="44"/>
  <c r="P33" i="44"/>
  <c r="O33" i="44"/>
  <c r="N33" i="44"/>
  <c r="M33" i="44"/>
  <c r="L33" i="44"/>
  <c r="K33" i="44"/>
  <c r="J33" i="44"/>
  <c r="I33" i="44"/>
  <c r="H33" i="44"/>
  <c r="G33" i="44"/>
  <c r="F33" i="44"/>
  <c r="AZ32" i="44"/>
  <c r="AY32" i="44"/>
  <c r="AX32" i="44"/>
  <c r="AW32" i="44"/>
  <c r="AV32" i="44"/>
  <c r="AU32" i="44"/>
  <c r="AT32" i="44"/>
  <c r="AS32" i="44"/>
  <c r="AR32" i="44"/>
  <c r="AQ32" i="44"/>
  <c r="AP32" i="44"/>
  <c r="AO32" i="44"/>
  <c r="AN32" i="44"/>
  <c r="AM32" i="44"/>
  <c r="AL32" i="44"/>
  <c r="AK32" i="44"/>
  <c r="AJ32" i="44"/>
  <c r="AI32" i="44"/>
  <c r="AH32" i="44"/>
  <c r="AG32" i="44"/>
  <c r="AF32" i="44"/>
  <c r="AE32" i="44"/>
  <c r="AD32" i="44"/>
  <c r="AC32" i="44"/>
  <c r="AB32" i="44"/>
  <c r="AA32" i="44"/>
  <c r="Z32" i="44"/>
  <c r="Y32" i="44"/>
  <c r="X32" i="44"/>
  <c r="W32" i="44"/>
  <c r="V32" i="44"/>
  <c r="U32" i="44"/>
  <c r="T32" i="44"/>
  <c r="S32" i="44"/>
  <c r="R32" i="44"/>
  <c r="Q32" i="44"/>
  <c r="P32" i="44"/>
  <c r="O32" i="44"/>
  <c r="N32" i="44"/>
  <c r="M32" i="44"/>
  <c r="L32" i="44"/>
  <c r="K32" i="44"/>
  <c r="J32" i="44"/>
  <c r="I32" i="44"/>
  <c r="H32" i="44"/>
  <c r="G32" i="44"/>
  <c r="F32" i="44"/>
  <c r="AZ31" i="44"/>
  <c r="AY31" i="44"/>
  <c r="AX31" i="44"/>
  <c r="AW31" i="44"/>
  <c r="AV31" i="44"/>
  <c r="AU31" i="44"/>
  <c r="AT31" i="44"/>
  <c r="AS31" i="44"/>
  <c r="AR31" i="44"/>
  <c r="AQ31" i="44"/>
  <c r="AP31" i="44"/>
  <c r="AO31" i="44"/>
  <c r="AN31" i="44"/>
  <c r="AM31" i="44"/>
  <c r="AL31" i="44"/>
  <c r="AK31" i="44"/>
  <c r="AJ31" i="44"/>
  <c r="AI31" i="44"/>
  <c r="AH31" i="44"/>
  <c r="AG31" i="44"/>
  <c r="AF31" i="44"/>
  <c r="AE31" i="44"/>
  <c r="AD31" i="44"/>
  <c r="AC31" i="44"/>
  <c r="AB31" i="44"/>
  <c r="AA31" i="44"/>
  <c r="Z31" i="44"/>
  <c r="Y31" i="44"/>
  <c r="X31" i="44"/>
  <c r="W31" i="44"/>
  <c r="V31" i="44"/>
  <c r="U31" i="44"/>
  <c r="T31" i="44"/>
  <c r="S31" i="44"/>
  <c r="R31" i="44"/>
  <c r="Q31" i="44"/>
  <c r="P31" i="44"/>
  <c r="O31" i="44"/>
  <c r="N31" i="44"/>
  <c r="M31" i="44"/>
  <c r="L31" i="44"/>
  <c r="K31" i="44"/>
  <c r="J31" i="44"/>
  <c r="I31" i="44"/>
  <c r="H31" i="44"/>
  <c r="G31" i="44"/>
  <c r="F31" i="44"/>
  <c r="AZ30" i="44"/>
  <c r="AY30" i="44"/>
  <c r="AX30" i="44"/>
  <c r="AW30" i="44"/>
  <c r="AV30" i="44"/>
  <c r="AU30" i="44"/>
  <c r="AT30" i="44"/>
  <c r="AS30" i="44"/>
  <c r="AR30" i="44"/>
  <c r="AQ30" i="44"/>
  <c r="AP30" i="44"/>
  <c r="AO30" i="44"/>
  <c r="AN30" i="44"/>
  <c r="AM30" i="44"/>
  <c r="AL30" i="44"/>
  <c r="AK30" i="44"/>
  <c r="AJ30" i="44"/>
  <c r="AI30" i="44"/>
  <c r="AH30" i="44"/>
  <c r="AG30" i="44"/>
  <c r="AF30" i="44"/>
  <c r="AE30" i="44"/>
  <c r="AD30" i="44"/>
  <c r="AC30" i="44"/>
  <c r="AB30" i="44"/>
  <c r="AA30" i="44"/>
  <c r="Z30" i="44"/>
  <c r="Y30" i="44"/>
  <c r="X30" i="44"/>
  <c r="W30" i="44"/>
  <c r="V30" i="44"/>
  <c r="U30" i="44"/>
  <c r="T30" i="44"/>
  <c r="S30" i="44"/>
  <c r="R30" i="44"/>
  <c r="Q30" i="44"/>
  <c r="P30" i="44"/>
  <c r="O30" i="44"/>
  <c r="N30" i="44"/>
  <c r="M30" i="44"/>
  <c r="L30" i="44"/>
  <c r="K30" i="44"/>
  <c r="J30" i="44"/>
  <c r="I30" i="44"/>
  <c r="H30" i="44"/>
  <c r="G30" i="44"/>
  <c r="F30" i="44"/>
  <c r="AZ29" i="44"/>
  <c r="AY29" i="44"/>
  <c r="AX29" i="44"/>
  <c r="AW29" i="44"/>
  <c r="AV29" i="44"/>
  <c r="AU29" i="44"/>
  <c r="AT29" i="44"/>
  <c r="AS29" i="44"/>
  <c r="AR29" i="44"/>
  <c r="AQ29" i="44"/>
  <c r="AP29" i="44"/>
  <c r="AO29" i="44"/>
  <c r="AN29" i="44"/>
  <c r="AM29" i="44"/>
  <c r="AL29" i="44"/>
  <c r="AK29" i="44"/>
  <c r="AJ29" i="44"/>
  <c r="AI29" i="44"/>
  <c r="AH29" i="44"/>
  <c r="AG29" i="44"/>
  <c r="AF29" i="44"/>
  <c r="AE29" i="44"/>
  <c r="AD29" i="44"/>
  <c r="AC29" i="44"/>
  <c r="AB29" i="44"/>
  <c r="AA29" i="44"/>
  <c r="Z29" i="44"/>
  <c r="Y29" i="44"/>
  <c r="X29" i="44"/>
  <c r="W29" i="44"/>
  <c r="V29" i="44"/>
  <c r="U29" i="44"/>
  <c r="T29" i="44"/>
  <c r="S29" i="44"/>
  <c r="R29" i="44"/>
  <c r="Q29" i="44"/>
  <c r="P29" i="44"/>
  <c r="O29" i="44"/>
  <c r="N29" i="44"/>
  <c r="M29" i="44"/>
  <c r="L29" i="44"/>
  <c r="K29" i="44"/>
  <c r="J29" i="44"/>
  <c r="I29" i="44"/>
  <c r="H29" i="44"/>
  <c r="G29" i="44"/>
  <c r="F29" i="44"/>
  <c r="AZ28" i="44"/>
  <c r="AY28" i="44"/>
  <c r="AX28" i="44"/>
  <c r="AW28" i="44"/>
  <c r="AV28" i="44"/>
  <c r="AU28" i="44"/>
  <c r="AT28" i="44"/>
  <c r="AS28" i="44"/>
  <c r="AR28" i="44"/>
  <c r="AQ28" i="44"/>
  <c r="AP28" i="44"/>
  <c r="AO28" i="44"/>
  <c r="AN28" i="44"/>
  <c r="AM28" i="44"/>
  <c r="AL28" i="44"/>
  <c r="AK28" i="44"/>
  <c r="AJ28" i="44"/>
  <c r="AI28" i="44"/>
  <c r="AH28" i="44"/>
  <c r="AG28" i="44"/>
  <c r="AF28" i="44"/>
  <c r="AE28" i="44"/>
  <c r="AD28" i="44"/>
  <c r="AC28" i="44"/>
  <c r="AB28" i="44"/>
  <c r="AA28" i="44"/>
  <c r="Z28" i="44"/>
  <c r="Y28" i="44"/>
  <c r="X28" i="44"/>
  <c r="W28" i="44"/>
  <c r="V28" i="44"/>
  <c r="U28" i="44"/>
  <c r="T28" i="44"/>
  <c r="S28" i="44"/>
  <c r="R28" i="44"/>
  <c r="Q28" i="44"/>
  <c r="P28" i="44"/>
  <c r="O28" i="44"/>
  <c r="N28" i="44"/>
  <c r="M28" i="44"/>
  <c r="L28" i="44"/>
  <c r="K28" i="44"/>
  <c r="J28" i="44"/>
  <c r="I28" i="44"/>
  <c r="H28" i="44"/>
  <c r="G28" i="44"/>
  <c r="F28" i="44"/>
  <c r="AZ27" i="44"/>
  <c r="AY27" i="44"/>
  <c r="AX27" i="44"/>
  <c r="AW27" i="44"/>
  <c r="AV27" i="44"/>
  <c r="AU27" i="44"/>
  <c r="AT27" i="44"/>
  <c r="AS27" i="44"/>
  <c r="AR27" i="44"/>
  <c r="AQ27" i="44"/>
  <c r="AP27" i="44"/>
  <c r="AO27" i="44"/>
  <c r="AN27" i="44"/>
  <c r="AM27" i="44"/>
  <c r="AL27" i="44"/>
  <c r="AK27" i="44"/>
  <c r="AJ27" i="44"/>
  <c r="AI27" i="44"/>
  <c r="AH27" i="44"/>
  <c r="AG27" i="44"/>
  <c r="AF27" i="44"/>
  <c r="AE27" i="44"/>
  <c r="AD27" i="44"/>
  <c r="AC27" i="44"/>
  <c r="AB27" i="44"/>
  <c r="AA27" i="44"/>
  <c r="Z27" i="44"/>
  <c r="Y27" i="44"/>
  <c r="X27" i="44"/>
  <c r="W27" i="44"/>
  <c r="V27" i="44"/>
  <c r="U27" i="44"/>
  <c r="T27" i="44"/>
  <c r="S27" i="44"/>
  <c r="R27" i="44"/>
  <c r="Q27" i="44"/>
  <c r="P27" i="44"/>
  <c r="O27" i="44"/>
  <c r="N27" i="44"/>
  <c r="M27" i="44"/>
  <c r="L27" i="44"/>
  <c r="K27" i="44"/>
  <c r="J27" i="44"/>
  <c r="I27" i="44"/>
  <c r="H27" i="44"/>
  <c r="G27" i="44"/>
  <c r="F27" i="44"/>
  <c r="AZ26" i="44"/>
  <c r="AY26" i="44"/>
  <c r="AX26" i="44"/>
  <c r="AW26" i="44"/>
  <c r="AV26" i="44"/>
  <c r="AU26" i="44"/>
  <c r="AT26" i="44"/>
  <c r="AS26" i="44"/>
  <c r="AR26" i="44"/>
  <c r="AQ26" i="44"/>
  <c r="AP26" i="44"/>
  <c r="AO26" i="44"/>
  <c r="AN26" i="44"/>
  <c r="AM26" i="44"/>
  <c r="AL26" i="44"/>
  <c r="AK26" i="44"/>
  <c r="AJ26" i="44"/>
  <c r="AI26" i="44"/>
  <c r="AH26" i="44"/>
  <c r="AG26" i="44"/>
  <c r="AF26" i="44"/>
  <c r="AE26" i="44"/>
  <c r="AD26" i="44"/>
  <c r="AC26" i="44"/>
  <c r="AB26" i="44"/>
  <c r="AA26" i="44"/>
  <c r="Z26" i="44"/>
  <c r="Y26" i="44"/>
  <c r="X26" i="44"/>
  <c r="W26" i="44"/>
  <c r="V26" i="44"/>
  <c r="U26" i="44"/>
  <c r="T26" i="44"/>
  <c r="S26" i="44"/>
  <c r="R26" i="44"/>
  <c r="Q26" i="44"/>
  <c r="P26" i="44"/>
  <c r="O26" i="44"/>
  <c r="N26" i="44"/>
  <c r="M26" i="44"/>
  <c r="L26" i="44"/>
  <c r="K26" i="44"/>
  <c r="J26" i="44"/>
  <c r="I26" i="44"/>
  <c r="H26" i="44"/>
  <c r="G26" i="44"/>
  <c r="F26" i="44"/>
  <c r="AZ25" i="44"/>
  <c r="AY25" i="44"/>
  <c r="AX25" i="44"/>
  <c r="AW25" i="44"/>
  <c r="AV25" i="44"/>
  <c r="AU25" i="44"/>
  <c r="AT25" i="44"/>
  <c r="AS25" i="44"/>
  <c r="AR25" i="44"/>
  <c r="AQ25" i="44"/>
  <c r="AP25" i="44"/>
  <c r="AO25" i="44"/>
  <c r="AN25" i="44"/>
  <c r="AM25" i="44"/>
  <c r="AL25" i="44"/>
  <c r="AK25" i="44"/>
  <c r="AJ25" i="44"/>
  <c r="AI25" i="44"/>
  <c r="AH25" i="44"/>
  <c r="AG25" i="44"/>
  <c r="AF25" i="44"/>
  <c r="AE25" i="44"/>
  <c r="AD25" i="44"/>
  <c r="AC25" i="44"/>
  <c r="AB25" i="44"/>
  <c r="AA25" i="44"/>
  <c r="Z25" i="44"/>
  <c r="Y25" i="44"/>
  <c r="X25" i="44"/>
  <c r="W25" i="44"/>
  <c r="V25" i="44"/>
  <c r="U25" i="44"/>
  <c r="T25" i="44"/>
  <c r="S25" i="44"/>
  <c r="R25" i="44"/>
  <c r="Q25" i="44"/>
  <c r="P25" i="44"/>
  <c r="O25" i="44"/>
  <c r="N25" i="44"/>
  <c r="M25" i="44"/>
  <c r="L25" i="44"/>
  <c r="K25" i="44"/>
  <c r="J25" i="44"/>
  <c r="I25" i="44"/>
  <c r="H25" i="44"/>
  <c r="G25" i="44"/>
  <c r="F25" i="44"/>
  <c r="AZ24" i="44"/>
  <c r="AY24" i="44"/>
  <c r="AX24" i="44"/>
  <c r="AW24" i="44"/>
  <c r="AV24" i="44"/>
  <c r="AU24" i="44"/>
  <c r="AT24" i="44"/>
  <c r="AS24" i="44"/>
  <c r="AR24" i="44"/>
  <c r="AQ24" i="44"/>
  <c r="AP24" i="44"/>
  <c r="AO24" i="44"/>
  <c r="AN24" i="44"/>
  <c r="AM24" i="44"/>
  <c r="AL24" i="44"/>
  <c r="AK24" i="44"/>
  <c r="AJ24" i="44"/>
  <c r="AI24" i="44"/>
  <c r="AH24" i="44"/>
  <c r="AG24" i="44"/>
  <c r="AF24" i="44"/>
  <c r="AE24" i="44"/>
  <c r="AD24" i="44"/>
  <c r="AC24" i="44"/>
  <c r="AB24" i="44"/>
  <c r="AA24" i="44"/>
  <c r="Z24" i="44"/>
  <c r="Y24" i="44"/>
  <c r="X24" i="44"/>
  <c r="W24" i="44"/>
  <c r="V24" i="44"/>
  <c r="U24" i="44"/>
  <c r="T24" i="44"/>
  <c r="S24" i="44"/>
  <c r="R24" i="44"/>
  <c r="Q24" i="44"/>
  <c r="P24" i="44"/>
  <c r="O24" i="44"/>
  <c r="N24" i="44"/>
  <c r="M24" i="44"/>
  <c r="L24" i="44"/>
  <c r="K24" i="44"/>
  <c r="J24" i="44"/>
  <c r="I24" i="44"/>
  <c r="H24" i="44"/>
  <c r="G24" i="44"/>
  <c r="F24" i="44"/>
  <c r="AZ23" i="44"/>
  <c r="AY23" i="44"/>
  <c r="AX23" i="44"/>
  <c r="AW23" i="44"/>
  <c r="AV23" i="44"/>
  <c r="AU23" i="44"/>
  <c r="AT23" i="44"/>
  <c r="AS23" i="44"/>
  <c r="AR23" i="44"/>
  <c r="AQ23" i="44"/>
  <c r="AP23" i="44"/>
  <c r="AO23" i="44"/>
  <c r="AN23" i="44"/>
  <c r="AM23" i="44"/>
  <c r="AL23" i="44"/>
  <c r="AK23" i="44"/>
  <c r="AJ23" i="44"/>
  <c r="AI23" i="44"/>
  <c r="AH23" i="44"/>
  <c r="AG23" i="44"/>
  <c r="AF23" i="44"/>
  <c r="AE23" i="44"/>
  <c r="AD23" i="44"/>
  <c r="AC23" i="44"/>
  <c r="AB23" i="44"/>
  <c r="AA23" i="44"/>
  <c r="Z23" i="44"/>
  <c r="Y23" i="44"/>
  <c r="X23" i="44"/>
  <c r="W23" i="44"/>
  <c r="V23" i="44"/>
  <c r="U23" i="44"/>
  <c r="T23" i="44"/>
  <c r="S23" i="44"/>
  <c r="R23" i="44"/>
  <c r="Q23" i="44"/>
  <c r="P23" i="44"/>
  <c r="O23" i="44"/>
  <c r="N23" i="44"/>
  <c r="M23" i="44"/>
  <c r="L23" i="44"/>
  <c r="K23" i="44"/>
  <c r="J23" i="44"/>
  <c r="I23" i="44"/>
  <c r="H23" i="44"/>
  <c r="G23" i="44"/>
  <c r="F23" i="44"/>
  <c r="AZ22" i="44"/>
  <c r="AY22" i="44"/>
  <c r="AX22" i="44"/>
  <c r="AW22" i="44"/>
  <c r="AV22" i="44"/>
  <c r="AU22" i="44"/>
  <c r="AT22" i="44"/>
  <c r="AS22" i="44"/>
  <c r="AR22" i="44"/>
  <c r="AQ22" i="44"/>
  <c r="AP22" i="44"/>
  <c r="AO22" i="44"/>
  <c r="AN22" i="44"/>
  <c r="AM22" i="44"/>
  <c r="AL22" i="44"/>
  <c r="AK22" i="44"/>
  <c r="AJ22" i="44"/>
  <c r="AI22" i="44"/>
  <c r="AH22" i="44"/>
  <c r="AG22" i="44"/>
  <c r="AF22" i="44"/>
  <c r="AE22" i="44"/>
  <c r="AD22" i="44"/>
  <c r="AC22" i="44"/>
  <c r="AB22" i="44"/>
  <c r="AA22" i="44"/>
  <c r="Z22" i="44"/>
  <c r="Y22" i="44"/>
  <c r="X22" i="44"/>
  <c r="W22" i="44"/>
  <c r="V22" i="44"/>
  <c r="U22" i="44"/>
  <c r="T22" i="44"/>
  <c r="S22" i="44"/>
  <c r="R22" i="44"/>
  <c r="Q22" i="44"/>
  <c r="P22" i="44"/>
  <c r="O22" i="44"/>
  <c r="N22" i="44"/>
  <c r="M22" i="44"/>
  <c r="L22" i="44"/>
  <c r="K22" i="44"/>
  <c r="J22" i="44"/>
  <c r="I22" i="44"/>
  <c r="H22" i="44"/>
  <c r="G22" i="44"/>
  <c r="F22" i="44"/>
  <c r="AZ21" i="44"/>
  <c r="AY21" i="44"/>
  <c r="AX21" i="44"/>
  <c r="AW21" i="44"/>
  <c r="AV21" i="44"/>
  <c r="AU21" i="44"/>
  <c r="AT21" i="44"/>
  <c r="AS21" i="44"/>
  <c r="AR21" i="44"/>
  <c r="AQ21" i="44"/>
  <c r="AP21" i="44"/>
  <c r="AO21" i="44"/>
  <c r="AN21" i="44"/>
  <c r="AM21" i="44"/>
  <c r="AL21" i="44"/>
  <c r="AK21" i="44"/>
  <c r="AJ21" i="44"/>
  <c r="AI21" i="44"/>
  <c r="AH21" i="44"/>
  <c r="AG21" i="44"/>
  <c r="AF21" i="44"/>
  <c r="AE21" i="44"/>
  <c r="AD21" i="44"/>
  <c r="AC21" i="44"/>
  <c r="AB21" i="44"/>
  <c r="AA21" i="44"/>
  <c r="Z21" i="44"/>
  <c r="Y21" i="44"/>
  <c r="X21" i="44"/>
  <c r="W21" i="44"/>
  <c r="V21" i="44"/>
  <c r="U21" i="44"/>
  <c r="T21" i="44"/>
  <c r="S21" i="44"/>
  <c r="R21" i="44"/>
  <c r="Q21" i="44"/>
  <c r="P21" i="44"/>
  <c r="O21" i="44"/>
  <c r="N21" i="44"/>
  <c r="M21" i="44"/>
  <c r="L21" i="44"/>
  <c r="K21" i="44"/>
  <c r="J21" i="44"/>
  <c r="I21" i="44"/>
  <c r="H21" i="44"/>
  <c r="G21" i="44"/>
  <c r="F21" i="44"/>
  <c r="AZ20" i="44"/>
  <c r="AY20" i="44"/>
  <c r="AX20" i="44"/>
  <c r="AW20" i="44"/>
  <c r="AV20" i="44"/>
  <c r="AU20" i="44"/>
  <c r="AT20" i="44"/>
  <c r="AS20" i="44"/>
  <c r="AR20" i="44"/>
  <c r="AQ20" i="44"/>
  <c r="AP20" i="44"/>
  <c r="AO20" i="44"/>
  <c r="AN20" i="44"/>
  <c r="AM20" i="44"/>
  <c r="AL20" i="44"/>
  <c r="AK20" i="44"/>
  <c r="AJ20" i="44"/>
  <c r="AI20" i="44"/>
  <c r="AH20" i="44"/>
  <c r="AG20" i="44"/>
  <c r="AF20" i="44"/>
  <c r="AE20" i="44"/>
  <c r="AD20" i="44"/>
  <c r="AC20" i="44"/>
  <c r="AB20" i="44"/>
  <c r="AA20" i="44"/>
  <c r="Z20" i="44"/>
  <c r="Y20" i="44"/>
  <c r="X20" i="44"/>
  <c r="W20" i="44"/>
  <c r="V20" i="44"/>
  <c r="U20" i="44"/>
  <c r="T20" i="44"/>
  <c r="S20" i="44"/>
  <c r="R20" i="44"/>
  <c r="Q20" i="44"/>
  <c r="P20" i="44"/>
  <c r="O20" i="44"/>
  <c r="N20" i="44"/>
  <c r="M20" i="44"/>
  <c r="L20" i="44"/>
  <c r="K20" i="44"/>
  <c r="J20" i="44"/>
  <c r="I20" i="44"/>
  <c r="H20" i="44"/>
  <c r="G20" i="44"/>
  <c r="F20" i="44"/>
  <c r="AZ19" i="44"/>
  <c r="AY19" i="44"/>
  <c r="AX19" i="44"/>
  <c r="AW19" i="44"/>
  <c r="AV19" i="44"/>
  <c r="AU19" i="44"/>
  <c r="AT19" i="44"/>
  <c r="AS19" i="44"/>
  <c r="AR19" i="44"/>
  <c r="AQ19" i="44"/>
  <c r="AP19" i="44"/>
  <c r="AO19" i="44"/>
  <c r="AN19" i="44"/>
  <c r="AM19" i="44"/>
  <c r="AL19" i="44"/>
  <c r="AK19" i="44"/>
  <c r="AJ19" i="44"/>
  <c r="AI19" i="44"/>
  <c r="AH19" i="44"/>
  <c r="AG19" i="44"/>
  <c r="AF19" i="44"/>
  <c r="AE19" i="44"/>
  <c r="AD19" i="44"/>
  <c r="AC19" i="44"/>
  <c r="AB19" i="44"/>
  <c r="AA19" i="44"/>
  <c r="Z19" i="44"/>
  <c r="Y19" i="44"/>
  <c r="X19" i="44"/>
  <c r="W19" i="44"/>
  <c r="V19" i="44"/>
  <c r="U19" i="44"/>
  <c r="T19" i="44"/>
  <c r="S19" i="44"/>
  <c r="R19" i="44"/>
  <c r="Q19" i="44"/>
  <c r="P19" i="44"/>
  <c r="O19" i="44"/>
  <c r="N19" i="44"/>
  <c r="M19" i="44"/>
  <c r="L19" i="44"/>
  <c r="K19" i="44"/>
  <c r="J19" i="44"/>
  <c r="I19" i="44"/>
  <c r="H19" i="44"/>
  <c r="G19" i="44"/>
  <c r="F19" i="44"/>
  <c r="AZ18" i="44"/>
  <c r="AY18" i="44"/>
  <c r="AX18" i="44"/>
  <c r="AW18" i="44"/>
  <c r="AV18" i="44"/>
  <c r="AU18" i="44"/>
  <c r="AT18" i="44"/>
  <c r="AS18" i="44"/>
  <c r="AR18" i="44"/>
  <c r="AQ18" i="44"/>
  <c r="AP18" i="44"/>
  <c r="AO18" i="44"/>
  <c r="AN18" i="44"/>
  <c r="AM18" i="44"/>
  <c r="AL18" i="44"/>
  <c r="AK18" i="44"/>
  <c r="AJ18" i="44"/>
  <c r="AI18" i="44"/>
  <c r="AH18" i="44"/>
  <c r="AG18" i="44"/>
  <c r="AF18" i="44"/>
  <c r="AE18" i="44"/>
  <c r="AD18" i="44"/>
  <c r="AC18" i="44"/>
  <c r="AB18" i="44"/>
  <c r="AA18" i="44"/>
  <c r="Z18" i="44"/>
  <c r="Y18" i="44"/>
  <c r="X18" i="44"/>
  <c r="W18" i="44"/>
  <c r="V18" i="44"/>
  <c r="U18" i="44"/>
  <c r="T18" i="44"/>
  <c r="S18" i="44"/>
  <c r="R18" i="44"/>
  <c r="Q18" i="44"/>
  <c r="P18" i="44"/>
  <c r="O18" i="44"/>
  <c r="N18" i="44"/>
  <c r="M18" i="44"/>
  <c r="L18" i="44"/>
  <c r="K18" i="44"/>
  <c r="J18" i="44"/>
  <c r="I18" i="44"/>
  <c r="H18" i="44"/>
  <c r="G18" i="44"/>
  <c r="F18" i="44"/>
  <c r="AZ17" i="44"/>
  <c r="AY17" i="44"/>
  <c r="AX17" i="44"/>
  <c r="AW17" i="44"/>
  <c r="AV17" i="44"/>
  <c r="AU17" i="44"/>
  <c r="AT17" i="44"/>
  <c r="AS17" i="44"/>
  <c r="AR17" i="44"/>
  <c r="AQ17" i="44"/>
  <c r="AP17" i="44"/>
  <c r="AO17" i="44"/>
  <c r="AN17" i="44"/>
  <c r="AM17" i="44"/>
  <c r="AL17" i="44"/>
  <c r="AK17" i="44"/>
  <c r="AJ17" i="44"/>
  <c r="AI17" i="44"/>
  <c r="AH17" i="44"/>
  <c r="AG17" i="44"/>
  <c r="AF17" i="44"/>
  <c r="AE17" i="44"/>
  <c r="AD17" i="44"/>
  <c r="AC17" i="44"/>
  <c r="AB17" i="44"/>
  <c r="AA17" i="44"/>
  <c r="Z17" i="44"/>
  <c r="Y17" i="44"/>
  <c r="X17" i="44"/>
  <c r="W17" i="44"/>
  <c r="V17" i="44"/>
  <c r="U17" i="44"/>
  <c r="T17" i="44"/>
  <c r="S17" i="44"/>
  <c r="R17" i="44"/>
  <c r="Q17" i="44"/>
  <c r="P17" i="44"/>
  <c r="O17" i="44"/>
  <c r="N17" i="44"/>
  <c r="M17" i="44"/>
  <c r="L17" i="44"/>
  <c r="K17" i="44"/>
  <c r="J17" i="44"/>
  <c r="I17" i="44"/>
  <c r="H17" i="44"/>
  <c r="G17" i="44"/>
  <c r="F17" i="44"/>
  <c r="AZ16" i="44"/>
  <c r="AY16" i="44"/>
  <c r="AX16" i="44"/>
  <c r="AW16" i="44"/>
  <c r="AV16" i="44"/>
  <c r="AU16" i="44"/>
  <c r="AT16" i="44"/>
  <c r="AS16" i="44"/>
  <c r="AR16" i="44"/>
  <c r="AQ16" i="44"/>
  <c r="AP16" i="44"/>
  <c r="AO16" i="44"/>
  <c r="AN16" i="44"/>
  <c r="AM16" i="44"/>
  <c r="AL16" i="44"/>
  <c r="AK16" i="44"/>
  <c r="AJ16" i="44"/>
  <c r="AI16" i="44"/>
  <c r="AH16" i="44"/>
  <c r="AG16" i="44"/>
  <c r="AF16" i="44"/>
  <c r="AE16" i="44"/>
  <c r="AD16" i="44"/>
  <c r="AC16" i="44"/>
  <c r="AB16" i="44"/>
  <c r="AA16" i="44"/>
  <c r="Z16" i="44"/>
  <c r="Y16" i="44"/>
  <c r="X16" i="44"/>
  <c r="W16" i="44"/>
  <c r="V16" i="44"/>
  <c r="U16" i="44"/>
  <c r="T16" i="44"/>
  <c r="S16" i="44"/>
  <c r="R16" i="44"/>
  <c r="Q16" i="44"/>
  <c r="P16" i="44"/>
  <c r="O16" i="44"/>
  <c r="N16" i="44"/>
  <c r="M16" i="44"/>
  <c r="L16" i="44"/>
  <c r="K16" i="44"/>
  <c r="J16" i="44"/>
  <c r="I16" i="44"/>
  <c r="H16" i="44"/>
  <c r="G16" i="44"/>
  <c r="F16" i="44"/>
  <c r="AZ15" i="44"/>
  <c r="AY15" i="44"/>
  <c r="AX15" i="44"/>
  <c r="AW15" i="44"/>
  <c r="AV15" i="44"/>
  <c r="AU15" i="44"/>
  <c r="AT15" i="44"/>
  <c r="AS15" i="44"/>
  <c r="AR15" i="44"/>
  <c r="AQ15" i="44"/>
  <c r="AP15" i="44"/>
  <c r="AO15" i="44"/>
  <c r="AN15" i="44"/>
  <c r="AM15" i="44"/>
  <c r="AL15" i="44"/>
  <c r="AK15" i="44"/>
  <c r="AJ15" i="44"/>
  <c r="AI15" i="44"/>
  <c r="AH15" i="44"/>
  <c r="AG15" i="44"/>
  <c r="AF15" i="44"/>
  <c r="AE15" i="44"/>
  <c r="AD15" i="44"/>
  <c r="AC15" i="44"/>
  <c r="AB15" i="44"/>
  <c r="AA15" i="44"/>
  <c r="Z15" i="44"/>
  <c r="Y15" i="44"/>
  <c r="X15" i="44"/>
  <c r="W15" i="44"/>
  <c r="V15" i="44"/>
  <c r="U15" i="44"/>
  <c r="T15" i="44"/>
  <c r="S15" i="44"/>
  <c r="R15" i="44"/>
  <c r="Q15" i="44"/>
  <c r="P15" i="44"/>
  <c r="O15" i="44"/>
  <c r="N15" i="44"/>
  <c r="M15" i="44"/>
  <c r="L15" i="44"/>
  <c r="K15" i="44"/>
  <c r="J15" i="44"/>
  <c r="I15" i="44"/>
  <c r="H15" i="44"/>
  <c r="G15" i="44"/>
  <c r="F15" i="44"/>
  <c r="AZ14" i="44"/>
  <c r="AY14" i="44"/>
  <c r="AX14" i="44"/>
  <c r="AW14" i="44"/>
  <c r="AV14" i="44"/>
  <c r="AU14" i="44"/>
  <c r="AT14" i="44"/>
  <c r="AS14" i="44"/>
  <c r="AR14" i="44"/>
  <c r="AQ14" i="44"/>
  <c r="AP14" i="44"/>
  <c r="AO14" i="44"/>
  <c r="AN14" i="44"/>
  <c r="AM14" i="44"/>
  <c r="AL14" i="44"/>
  <c r="AK14" i="44"/>
  <c r="AJ14" i="44"/>
  <c r="AI14" i="44"/>
  <c r="AH14" i="44"/>
  <c r="AG14" i="44"/>
  <c r="AF14" i="44"/>
  <c r="AE14" i="44"/>
  <c r="AD14" i="44"/>
  <c r="AC14" i="44"/>
  <c r="AB14" i="44"/>
  <c r="AA14" i="44"/>
  <c r="Z14" i="44"/>
  <c r="Y14" i="44"/>
  <c r="X14" i="44"/>
  <c r="W14" i="44"/>
  <c r="V14" i="44"/>
  <c r="U14" i="44"/>
  <c r="T14" i="44"/>
  <c r="S14" i="44"/>
  <c r="R14" i="44"/>
  <c r="Q14" i="44"/>
  <c r="P14" i="44"/>
  <c r="O14" i="44"/>
  <c r="N14" i="44"/>
  <c r="M14" i="44"/>
  <c r="L14" i="44"/>
  <c r="K14" i="44"/>
  <c r="J14" i="44"/>
  <c r="I14" i="44"/>
  <c r="H14" i="44"/>
  <c r="G14" i="44"/>
  <c r="F14" i="44"/>
  <c r="AZ13" i="44"/>
  <c r="AY13" i="44"/>
  <c r="AX13" i="44"/>
  <c r="AW13" i="44"/>
  <c r="AV13" i="44"/>
  <c r="AU13" i="44"/>
  <c r="AT13" i="44"/>
  <c r="AS13" i="44"/>
  <c r="AR13" i="44"/>
  <c r="AQ13" i="44"/>
  <c r="AP13" i="44"/>
  <c r="AO13" i="44"/>
  <c r="AN13" i="44"/>
  <c r="AM13" i="44"/>
  <c r="AL13" i="44"/>
  <c r="AK13" i="44"/>
  <c r="AJ13" i="44"/>
  <c r="AI13" i="44"/>
  <c r="AH13" i="44"/>
  <c r="AG13" i="44"/>
  <c r="AF13" i="44"/>
  <c r="AE13" i="44"/>
  <c r="AD13" i="44"/>
  <c r="AC13" i="44"/>
  <c r="AB13" i="44"/>
  <c r="AA13" i="44"/>
  <c r="Z13" i="44"/>
  <c r="Y13" i="44"/>
  <c r="X13" i="44"/>
  <c r="W13" i="44"/>
  <c r="V13" i="44"/>
  <c r="U13" i="44"/>
  <c r="T13" i="44"/>
  <c r="S13" i="44"/>
  <c r="R13" i="44"/>
  <c r="Q13" i="44"/>
  <c r="P13" i="44"/>
  <c r="O13" i="44"/>
  <c r="N13" i="44"/>
  <c r="M13" i="44"/>
  <c r="L13" i="44"/>
  <c r="K13" i="44"/>
  <c r="J13" i="44"/>
  <c r="I13" i="44"/>
  <c r="H13" i="44"/>
  <c r="G13" i="44"/>
  <c r="F13" i="44"/>
  <c r="AZ12" i="44"/>
  <c r="AY12" i="44"/>
  <c r="AX12" i="44"/>
  <c r="AW12" i="44"/>
  <c r="AV12" i="44"/>
  <c r="AU12" i="44"/>
  <c r="AT12" i="44"/>
  <c r="AS12" i="44"/>
  <c r="AR12" i="44"/>
  <c r="AQ12" i="44"/>
  <c r="AP12" i="44"/>
  <c r="AO12" i="44"/>
  <c r="AN12" i="44"/>
  <c r="AM12" i="44"/>
  <c r="AL12" i="44"/>
  <c r="AK12" i="44"/>
  <c r="AJ12" i="44"/>
  <c r="AI12" i="44"/>
  <c r="AH12" i="44"/>
  <c r="AG12" i="44"/>
  <c r="AF12" i="44"/>
  <c r="AE12" i="44"/>
  <c r="AD12" i="44"/>
  <c r="AC12" i="44"/>
  <c r="AB12" i="44"/>
  <c r="AA12" i="44"/>
  <c r="Z12" i="44"/>
  <c r="Y12" i="44"/>
  <c r="X12" i="44"/>
  <c r="W12" i="44"/>
  <c r="V12" i="44"/>
  <c r="U12" i="44"/>
  <c r="T12" i="44"/>
  <c r="S12" i="44"/>
  <c r="R12" i="44"/>
  <c r="Q12" i="44"/>
  <c r="P12" i="44"/>
  <c r="O12" i="44"/>
  <c r="N12" i="44"/>
  <c r="M12" i="44"/>
  <c r="L12" i="44"/>
  <c r="K12" i="44"/>
  <c r="J12" i="44"/>
  <c r="I12" i="44"/>
  <c r="H12" i="44"/>
  <c r="G12" i="44"/>
  <c r="F12" i="44"/>
  <c r="AZ11" i="44"/>
  <c r="AY11" i="44"/>
  <c r="AX11" i="44"/>
  <c r="AW11" i="44"/>
  <c r="AV11" i="44"/>
  <c r="AU11" i="44"/>
  <c r="AT11" i="44"/>
  <c r="AS11" i="44"/>
  <c r="AR11" i="44"/>
  <c r="AQ11" i="44"/>
  <c r="AP11" i="44"/>
  <c r="AO11" i="44"/>
  <c r="AN11" i="44"/>
  <c r="AM11" i="44"/>
  <c r="AL11" i="44"/>
  <c r="AK11" i="44"/>
  <c r="AJ11" i="44"/>
  <c r="AI11" i="44"/>
  <c r="AH11" i="44"/>
  <c r="AG11" i="44"/>
  <c r="AF11" i="44"/>
  <c r="AE11" i="44"/>
  <c r="AD11" i="44"/>
  <c r="AC11" i="44"/>
  <c r="AB11" i="44"/>
  <c r="AA11" i="44"/>
  <c r="Z11" i="44"/>
  <c r="Y11" i="44"/>
  <c r="X11" i="44"/>
  <c r="W11" i="44"/>
  <c r="V11" i="44"/>
  <c r="U11" i="44"/>
  <c r="T11" i="44"/>
  <c r="S11" i="44"/>
  <c r="R11" i="44"/>
  <c r="Q11" i="44"/>
  <c r="P11" i="44"/>
  <c r="O11" i="44"/>
  <c r="N11" i="44"/>
  <c r="M11" i="44"/>
  <c r="L11" i="44"/>
  <c r="K11" i="44"/>
  <c r="J11" i="44"/>
  <c r="I11" i="44"/>
  <c r="H11" i="44"/>
  <c r="G11" i="44"/>
  <c r="F11" i="44"/>
  <c r="AZ10" i="44"/>
  <c r="AY10" i="44"/>
  <c r="AX10" i="44"/>
  <c r="AW10" i="44"/>
  <c r="AV10" i="44"/>
  <c r="AU10" i="44"/>
  <c r="AT10" i="44"/>
  <c r="AS10" i="44"/>
  <c r="AR10" i="44"/>
  <c r="AQ10" i="44"/>
  <c r="AP10" i="44"/>
  <c r="AO10" i="44"/>
  <c r="AN10" i="44"/>
  <c r="AM10" i="44"/>
  <c r="AL10" i="44"/>
  <c r="AK10" i="44"/>
  <c r="AJ10" i="44"/>
  <c r="AI10" i="44"/>
  <c r="AH10" i="44"/>
  <c r="AG10" i="44"/>
  <c r="AF10" i="44"/>
  <c r="AE10" i="44"/>
  <c r="AD10" i="44"/>
  <c r="AC10" i="44"/>
  <c r="AB10" i="44"/>
  <c r="AA10" i="44"/>
  <c r="Z10" i="44"/>
  <c r="Y10" i="44"/>
  <c r="X10" i="44"/>
  <c r="W10" i="44"/>
  <c r="V10" i="44"/>
  <c r="U10" i="44"/>
  <c r="T10" i="44"/>
  <c r="S10" i="44"/>
  <c r="R10" i="44"/>
  <c r="Q10" i="44"/>
  <c r="P10" i="44"/>
  <c r="O10" i="44"/>
  <c r="N10" i="44"/>
  <c r="M10" i="44"/>
  <c r="L10" i="44"/>
  <c r="K10" i="44"/>
  <c r="J10" i="44"/>
  <c r="I10" i="44"/>
  <c r="H10" i="44"/>
  <c r="G10" i="44"/>
  <c r="F10" i="44"/>
  <c r="AZ9" i="44"/>
  <c r="AY9" i="44"/>
  <c r="AX9" i="44"/>
  <c r="AW9" i="44"/>
  <c r="AV9" i="44"/>
  <c r="AU9" i="44"/>
  <c r="AT9" i="44"/>
  <c r="AS9" i="44"/>
  <c r="AR9" i="44"/>
  <c r="AQ9" i="44"/>
  <c r="AP9" i="44"/>
  <c r="AO9" i="44"/>
  <c r="AN9" i="44"/>
  <c r="AM9" i="44"/>
  <c r="AL9" i="44"/>
  <c r="AK9" i="44"/>
  <c r="AJ9" i="44"/>
  <c r="AI9" i="44"/>
  <c r="AH9" i="44"/>
  <c r="AG9" i="44"/>
  <c r="AF9" i="44"/>
  <c r="AE9" i="44"/>
  <c r="AD9" i="44"/>
  <c r="AC9" i="44"/>
  <c r="AB9" i="44"/>
  <c r="AA9" i="44"/>
  <c r="Z9" i="44"/>
  <c r="Y9" i="44"/>
  <c r="X9" i="44"/>
  <c r="W9" i="44"/>
  <c r="V9" i="44"/>
  <c r="U9" i="44"/>
  <c r="T9" i="44"/>
  <c r="S9" i="44"/>
  <c r="R9" i="44"/>
  <c r="Q9" i="44"/>
  <c r="P9" i="44"/>
  <c r="O9" i="44"/>
  <c r="N9" i="44"/>
  <c r="M9" i="44"/>
  <c r="L9" i="44"/>
  <c r="K9" i="44"/>
  <c r="J9" i="44"/>
  <c r="I9" i="44"/>
  <c r="H9" i="44"/>
  <c r="G9" i="44"/>
  <c r="F9" i="44"/>
  <c r="A5" i="44"/>
  <c r="F45" i="58" s="1"/>
  <c r="AZ43" i="43"/>
  <c r="AY43" i="43"/>
  <c r="AX43" i="43"/>
  <c r="AW43" i="43"/>
  <c r="AV43" i="43"/>
  <c r="AU43" i="43"/>
  <c r="AT43" i="43"/>
  <c r="AS43" i="43"/>
  <c r="AR43" i="43"/>
  <c r="AQ43" i="43"/>
  <c r="AP43" i="43"/>
  <c r="AO43" i="43"/>
  <c r="AN43" i="43"/>
  <c r="AM43" i="43"/>
  <c r="AL43" i="43"/>
  <c r="AK43" i="43"/>
  <c r="AJ43" i="43"/>
  <c r="AI43" i="43"/>
  <c r="AH43" i="43"/>
  <c r="AG43" i="43"/>
  <c r="AF43" i="43"/>
  <c r="AE43" i="43"/>
  <c r="AD43" i="43"/>
  <c r="AC43" i="43"/>
  <c r="AB43" i="43"/>
  <c r="AA43" i="43"/>
  <c r="Z43" i="43"/>
  <c r="Y43" i="43"/>
  <c r="X43" i="43"/>
  <c r="W43" i="43"/>
  <c r="V43" i="43"/>
  <c r="U43" i="43"/>
  <c r="T43" i="43"/>
  <c r="S43" i="43"/>
  <c r="R43" i="43"/>
  <c r="Q43" i="43"/>
  <c r="P43" i="43"/>
  <c r="O43" i="43"/>
  <c r="N43" i="43"/>
  <c r="M43" i="43"/>
  <c r="L43" i="43"/>
  <c r="K43" i="43"/>
  <c r="J43" i="43"/>
  <c r="I43" i="43"/>
  <c r="H43" i="43"/>
  <c r="G43" i="43"/>
  <c r="F43" i="43"/>
  <c r="AZ42" i="43"/>
  <c r="AY42" i="43"/>
  <c r="AX42" i="43"/>
  <c r="AW42" i="43"/>
  <c r="AV42" i="43"/>
  <c r="AU42" i="43"/>
  <c r="AT42" i="43"/>
  <c r="AS42" i="43"/>
  <c r="AR42" i="43"/>
  <c r="AQ42" i="43"/>
  <c r="AP42" i="43"/>
  <c r="AO42" i="43"/>
  <c r="AN42" i="43"/>
  <c r="AM42" i="43"/>
  <c r="AL42" i="43"/>
  <c r="AK42" i="43"/>
  <c r="AJ42" i="43"/>
  <c r="AI42" i="43"/>
  <c r="AH42" i="43"/>
  <c r="AG42" i="43"/>
  <c r="AF42" i="43"/>
  <c r="AE42" i="43"/>
  <c r="AD42" i="43"/>
  <c r="AC42" i="43"/>
  <c r="AB42" i="43"/>
  <c r="AA42" i="43"/>
  <c r="Z42" i="43"/>
  <c r="Y42" i="43"/>
  <c r="X42" i="43"/>
  <c r="W42" i="43"/>
  <c r="V42" i="43"/>
  <c r="U42" i="43"/>
  <c r="T42" i="43"/>
  <c r="S42" i="43"/>
  <c r="R42" i="43"/>
  <c r="Q42" i="43"/>
  <c r="P42" i="43"/>
  <c r="O42" i="43"/>
  <c r="N42" i="43"/>
  <c r="M42" i="43"/>
  <c r="L42" i="43"/>
  <c r="K42" i="43"/>
  <c r="J42" i="43"/>
  <c r="I42" i="43"/>
  <c r="H42" i="43"/>
  <c r="G42" i="43"/>
  <c r="F42" i="43"/>
  <c r="AZ41" i="43"/>
  <c r="AY41" i="43"/>
  <c r="AX41" i="43"/>
  <c r="AW41" i="43"/>
  <c r="AV41" i="43"/>
  <c r="AU41" i="43"/>
  <c r="AT41" i="43"/>
  <c r="AS41" i="43"/>
  <c r="AR41" i="43"/>
  <c r="AQ41" i="43"/>
  <c r="AP41" i="43"/>
  <c r="AO41" i="43"/>
  <c r="AN41" i="43"/>
  <c r="AM41" i="43"/>
  <c r="AL41" i="43"/>
  <c r="AK41" i="43"/>
  <c r="AJ41" i="43"/>
  <c r="AI41" i="43"/>
  <c r="AH41" i="43"/>
  <c r="AG41" i="43"/>
  <c r="AF41" i="43"/>
  <c r="AE41" i="43"/>
  <c r="AD41" i="43"/>
  <c r="AC41" i="43"/>
  <c r="AB41" i="43"/>
  <c r="AA41" i="43"/>
  <c r="Z41" i="43"/>
  <c r="Y41" i="43"/>
  <c r="X41" i="43"/>
  <c r="W41" i="43"/>
  <c r="V41" i="43"/>
  <c r="U41" i="43"/>
  <c r="T41" i="43"/>
  <c r="S41" i="43"/>
  <c r="R41" i="43"/>
  <c r="Q41" i="43"/>
  <c r="P41" i="43"/>
  <c r="O41" i="43"/>
  <c r="N41" i="43"/>
  <c r="M41" i="43"/>
  <c r="L41" i="43"/>
  <c r="K41" i="43"/>
  <c r="J41" i="43"/>
  <c r="I41" i="43"/>
  <c r="H41" i="43"/>
  <c r="G41" i="43"/>
  <c r="F41" i="43"/>
  <c r="AZ40" i="43"/>
  <c r="AY40" i="43"/>
  <c r="AX40" i="43"/>
  <c r="AW40" i="43"/>
  <c r="AV40" i="43"/>
  <c r="AU40" i="43"/>
  <c r="AT40" i="43"/>
  <c r="AS40" i="43"/>
  <c r="AR40" i="43"/>
  <c r="AQ40" i="43"/>
  <c r="AP40" i="43"/>
  <c r="AO40" i="43"/>
  <c r="AN40" i="43"/>
  <c r="AM40" i="43"/>
  <c r="AL40" i="43"/>
  <c r="AK40" i="43"/>
  <c r="AJ40" i="43"/>
  <c r="AI40" i="43"/>
  <c r="AH40" i="43"/>
  <c r="AG40" i="43"/>
  <c r="AF40" i="43"/>
  <c r="AE40" i="43"/>
  <c r="AD40" i="43"/>
  <c r="AC40" i="43"/>
  <c r="AB40" i="43"/>
  <c r="AA40" i="43"/>
  <c r="Z40" i="43"/>
  <c r="Y40" i="43"/>
  <c r="X40" i="43"/>
  <c r="W40" i="43"/>
  <c r="V40" i="43"/>
  <c r="U40" i="43"/>
  <c r="T40" i="43"/>
  <c r="S40" i="43"/>
  <c r="R40" i="43"/>
  <c r="Q40" i="43"/>
  <c r="P40" i="43"/>
  <c r="O40" i="43"/>
  <c r="N40" i="43"/>
  <c r="M40" i="43"/>
  <c r="L40" i="43"/>
  <c r="K40" i="43"/>
  <c r="J40" i="43"/>
  <c r="I40" i="43"/>
  <c r="H40" i="43"/>
  <c r="G40" i="43"/>
  <c r="F40" i="43"/>
  <c r="AZ39" i="43"/>
  <c r="AY39" i="43"/>
  <c r="AX39" i="43"/>
  <c r="AW39" i="43"/>
  <c r="AV39" i="43"/>
  <c r="AU39" i="43"/>
  <c r="AT39" i="43"/>
  <c r="AS39" i="43"/>
  <c r="AR39" i="43"/>
  <c r="AQ39" i="43"/>
  <c r="AP39" i="43"/>
  <c r="AO39" i="43"/>
  <c r="AN39" i="43"/>
  <c r="AM39" i="43"/>
  <c r="AL39" i="43"/>
  <c r="AK39" i="43"/>
  <c r="AJ39" i="43"/>
  <c r="AI39" i="43"/>
  <c r="AH39" i="43"/>
  <c r="AG39" i="43"/>
  <c r="AF39" i="43"/>
  <c r="AE39" i="43"/>
  <c r="AD39" i="43"/>
  <c r="AC39" i="43"/>
  <c r="AB39" i="43"/>
  <c r="AA39" i="43"/>
  <c r="Z39" i="43"/>
  <c r="Y39" i="43"/>
  <c r="X39" i="43"/>
  <c r="W39" i="43"/>
  <c r="V39" i="43"/>
  <c r="U39" i="43"/>
  <c r="T39" i="43"/>
  <c r="S39" i="43"/>
  <c r="R39" i="43"/>
  <c r="Q39" i="43"/>
  <c r="P39" i="43"/>
  <c r="O39" i="43"/>
  <c r="N39" i="43"/>
  <c r="M39" i="43"/>
  <c r="L39" i="43"/>
  <c r="K39" i="43"/>
  <c r="J39" i="43"/>
  <c r="I39" i="43"/>
  <c r="H39" i="43"/>
  <c r="G39" i="43"/>
  <c r="F39" i="43"/>
  <c r="AZ38" i="43"/>
  <c r="AY38" i="43"/>
  <c r="AX38" i="43"/>
  <c r="AW38" i="43"/>
  <c r="AV38" i="43"/>
  <c r="AU38" i="43"/>
  <c r="AT38" i="43"/>
  <c r="AS38" i="43"/>
  <c r="AR38" i="43"/>
  <c r="AQ38" i="43"/>
  <c r="AP38" i="43"/>
  <c r="AO38" i="43"/>
  <c r="AN38" i="43"/>
  <c r="AM38" i="43"/>
  <c r="AL38" i="43"/>
  <c r="AK38" i="43"/>
  <c r="AJ38" i="43"/>
  <c r="AI38" i="43"/>
  <c r="AH38" i="43"/>
  <c r="AG38" i="43"/>
  <c r="AF38" i="43"/>
  <c r="AE38" i="43"/>
  <c r="AD38" i="43"/>
  <c r="AC38" i="43"/>
  <c r="AB38" i="43"/>
  <c r="AA38" i="43"/>
  <c r="Z38" i="43"/>
  <c r="Y38" i="43"/>
  <c r="X38" i="43"/>
  <c r="W38" i="43"/>
  <c r="V38" i="43"/>
  <c r="U38" i="43"/>
  <c r="T38" i="43"/>
  <c r="S38" i="43"/>
  <c r="R38" i="43"/>
  <c r="Q38" i="43"/>
  <c r="P38" i="43"/>
  <c r="O38" i="43"/>
  <c r="N38" i="43"/>
  <c r="M38" i="43"/>
  <c r="L38" i="43"/>
  <c r="K38" i="43"/>
  <c r="J38" i="43"/>
  <c r="I38" i="43"/>
  <c r="H38" i="43"/>
  <c r="G38" i="43"/>
  <c r="F38" i="43"/>
  <c r="AZ37" i="43"/>
  <c r="AY37" i="43"/>
  <c r="AX37" i="43"/>
  <c r="AW37" i="43"/>
  <c r="AV37" i="43"/>
  <c r="AU37" i="43"/>
  <c r="AT37" i="43"/>
  <c r="AS37" i="43"/>
  <c r="AR37" i="43"/>
  <c r="AQ37" i="43"/>
  <c r="AP37" i="43"/>
  <c r="AO37" i="43"/>
  <c r="AN37" i="43"/>
  <c r="AM37" i="43"/>
  <c r="AL37" i="43"/>
  <c r="AK37" i="43"/>
  <c r="AJ37" i="43"/>
  <c r="AI37" i="43"/>
  <c r="AH37" i="43"/>
  <c r="AG37" i="43"/>
  <c r="AF37" i="43"/>
  <c r="AE37" i="43"/>
  <c r="AD37" i="43"/>
  <c r="AC37" i="43"/>
  <c r="AB37" i="43"/>
  <c r="AA37" i="43"/>
  <c r="Z37" i="43"/>
  <c r="Y37" i="43"/>
  <c r="X37" i="43"/>
  <c r="W37" i="43"/>
  <c r="V37" i="43"/>
  <c r="U37" i="43"/>
  <c r="T37" i="43"/>
  <c r="S37" i="43"/>
  <c r="R37" i="43"/>
  <c r="Q37" i="43"/>
  <c r="P37" i="43"/>
  <c r="O37" i="43"/>
  <c r="N37" i="43"/>
  <c r="M37" i="43"/>
  <c r="L37" i="43"/>
  <c r="K37" i="43"/>
  <c r="J37" i="43"/>
  <c r="I37" i="43"/>
  <c r="H37" i="43"/>
  <c r="G37" i="43"/>
  <c r="F37" i="43"/>
  <c r="AZ36" i="43"/>
  <c r="AY36" i="43"/>
  <c r="AX36" i="43"/>
  <c r="AW36" i="43"/>
  <c r="AV36" i="43"/>
  <c r="AU36" i="43"/>
  <c r="AT36" i="43"/>
  <c r="AS36" i="43"/>
  <c r="AR36" i="43"/>
  <c r="AQ36" i="43"/>
  <c r="AP36" i="43"/>
  <c r="AO36" i="43"/>
  <c r="AN36" i="43"/>
  <c r="AM36" i="43"/>
  <c r="AL36" i="43"/>
  <c r="AK36" i="43"/>
  <c r="AJ36" i="43"/>
  <c r="AI36" i="43"/>
  <c r="AH36" i="43"/>
  <c r="AG36" i="43"/>
  <c r="AF36" i="43"/>
  <c r="AE36" i="43"/>
  <c r="AD36" i="43"/>
  <c r="AC36" i="43"/>
  <c r="AB36" i="43"/>
  <c r="AA36" i="43"/>
  <c r="Z36" i="43"/>
  <c r="Y36" i="43"/>
  <c r="X36" i="43"/>
  <c r="W36" i="43"/>
  <c r="V36" i="43"/>
  <c r="U36" i="43"/>
  <c r="T36" i="43"/>
  <c r="S36" i="43"/>
  <c r="R36" i="43"/>
  <c r="Q36" i="43"/>
  <c r="P36" i="43"/>
  <c r="O36" i="43"/>
  <c r="N36" i="43"/>
  <c r="M36" i="43"/>
  <c r="L36" i="43"/>
  <c r="K36" i="43"/>
  <c r="J36" i="43"/>
  <c r="I36" i="43"/>
  <c r="H36" i="43"/>
  <c r="G36" i="43"/>
  <c r="F36" i="43"/>
  <c r="AZ35" i="43"/>
  <c r="AY35" i="43"/>
  <c r="AX35" i="43"/>
  <c r="AW35" i="43"/>
  <c r="AV35" i="43"/>
  <c r="AU35" i="43"/>
  <c r="AT35" i="43"/>
  <c r="AS35" i="43"/>
  <c r="AR35" i="43"/>
  <c r="AQ35" i="43"/>
  <c r="AP35" i="43"/>
  <c r="AO35" i="43"/>
  <c r="AN35" i="43"/>
  <c r="AM35" i="43"/>
  <c r="AL35" i="43"/>
  <c r="AK35" i="43"/>
  <c r="AJ35" i="43"/>
  <c r="AI35" i="43"/>
  <c r="AH35" i="43"/>
  <c r="AG35" i="43"/>
  <c r="AF35" i="43"/>
  <c r="AE35" i="43"/>
  <c r="AD35" i="43"/>
  <c r="AC35" i="43"/>
  <c r="AB35" i="43"/>
  <c r="AA35" i="43"/>
  <c r="Z35" i="43"/>
  <c r="Y35" i="43"/>
  <c r="X35" i="43"/>
  <c r="W35" i="43"/>
  <c r="V35" i="43"/>
  <c r="U35" i="43"/>
  <c r="T35" i="43"/>
  <c r="S35" i="43"/>
  <c r="R35" i="43"/>
  <c r="Q35" i="43"/>
  <c r="P35" i="43"/>
  <c r="O35" i="43"/>
  <c r="N35" i="43"/>
  <c r="M35" i="43"/>
  <c r="L35" i="43"/>
  <c r="K35" i="43"/>
  <c r="J35" i="43"/>
  <c r="I35" i="43"/>
  <c r="H35" i="43"/>
  <c r="G35" i="43"/>
  <c r="F35" i="43"/>
  <c r="AZ34" i="43"/>
  <c r="AY34" i="43"/>
  <c r="AX34" i="43"/>
  <c r="AW34" i="43"/>
  <c r="AV34" i="43"/>
  <c r="AU34" i="43"/>
  <c r="AT34" i="43"/>
  <c r="AS34" i="43"/>
  <c r="AR34" i="43"/>
  <c r="AQ34" i="43"/>
  <c r="AP34" i="43"/>
  <c r="AO34" i="43"/>
  <c r="AN34" i="43"/>
  <c r="AM34" i="43"/>
  <c r="AL34" i="43"/>
  <c r="AK34" i="43"/>
  <c r="AJ34" i="43"/>
  <c r="AI34" i="43"/>
  <c r="AH34" i="43"/>
  <c r="AG34" i="43"/>
  <c r="AF34" i="43"/>
  <c r="AE34" i="43"/>
  <c r="AD34" i="43"/>
  <c r="AC34" i="43"/>
  <c r="AB34" i="43"/>
  <c r="AA34" i="43"/>
  <c r="Z34" i="43"/>
  <c r="Y34" i="43"/>
  <c r="X34" i="43"/>
  <c r="W34" i="43"/>
  <c r="V34" i="43"/>
  <c r="U34" i="43"/>
  <c r="T34" i="43"/>
  <c r="S34" i="43"/>
  <c r="R34" i="43"/>
  <c r="Q34" i="43"/>
  <c r="P34" i="43"/>
  <c r="O34" i="43"/>
  <c r="N34" i="43"/>
  <c r="M34" i="43"/>
  <c r="L34" i="43"/>
  <c r="K34" i="43"/>
  <c r="J34" i="43"/>
  <c r="I34" i="43"/>
  <c r="H34" i="43"/>
  <c r="G34" i="43"/>
  <c r="F34" i="43"/>
  <c r="AZ33" i="43"/>
  <c r="AY33" i="43"/>
  <c r="AX33" i="43"/>
  <c r="AW33" i="43"/>
  <c r="AV33" i="43"/>
  <c r="AU33" i="43"/>
  <c r="AT33" i="43"/>
  <c r="AS33" i="43"/>
  <c r="AR33" i="43"/>
  <c r="AQ33" i="43"/>
  <c r="AP33" i="43"/>
  <c r="AO33" i="43"/>
  <c r="AN33" i="43"/>
  <c r="AM33" i="43"/>
  <c r="AL33" i="43"/>
  <c r="AK33" i="43"/>
  <c r="AJ33" i="43"/>
  <c r="AI33" i="43"/>
  <c r="AH33" i="43"/>
  <c r="AG33" i="43"/>
  <c r="AF33" i="43"/>
  <c r="AE33" i="43"/>
  <c r="AD33" i="43"/>
  <c r="AC33" i="43"/>
  <c r="AB33" i="43"/>
  <c r="AA33" i="43"/>
  <c r="Z33" i="43"/>
  <c r="Y33" i="43"/>
  <c r="X33" i="43"/>
  <c r="W33" i="43"/>
  <c r="V33" i="43"/>
  <c r="U33" i="43"/>
  <c r="T33" i="43"/>
  <c r="S33" i="43"/>
  <c r="R33" i="43"/>
  <c r="Q33" i="43"/>
  <c r="P33" i="43"/>
  <c r="O33" i="43"/>
  <c r="N33" i="43"/>
  <c r="M33" i="43"/>
  <c r="L33" i="43"/>
  <c r="K33" i="43"/>
  <c r="J33" i="43"/>
  <c r="I33" i="43"/>
  <c r="H33" i="43"/>
  <c r="G33" i="43"/>
  <c r="F33" i="43"/>
  <c r="AZ32" i="43"/>
  <c r="AY32" i="43"/>
  <c r="AX32" i="43"/>
  <c r="AW32" i="43"/>
  <c r="AV32" i="43"/>
  <c r="AU32" i="43"/>
  <c r="AT32" i="43"/>
  <c r="AS32" i="43"/>
  <c r="AR32" i="43"/>
  <c r="AQ32" i="43"/>
  <c r="AP32" i="43"/>
  <c r="AO32" i="43"/>
  <c r="AN32" i="43"/>
  <c r="AM32" i="43"/>
  <c r="AL32" i="43"/>
  <c r="AK32" i="43"/>
  <c r="AJ32" i="43"/>
  <c r="AI32" i="43"/>
  <c r="AH32" i="43"/>
  <c r="AG32" i="43"/>
  <c r="AF32" i="43"/>
  <c r="AE32" i="43"/>
  <c r="AD32" i="43"/>
  <c r="AC32" i="43"/>
  <c r="AB32" i="43"/>
  <c r="AA32" i="43"/>
  <c r="Z32" i="43"/>
  <c r="Y32" i="43"/>
  <c r="X32" i="43"/>
  <c r="W32" i="43"/>
  <c r="V32" i="43"/>
  <c r="U32" i="43"/>
  <c r="T32" i="43"/>
  <c r="S32" i="43"/>
  <c r="R32" i="43"/>
  <c r="Q32" i="43"/>
  <c r="P32" i="43"/>
  <c r="O32" i="43"/>
  <c r="N32" i="43"/>
  <c r="M32" i="43"/>
  <c r="L32" i="43"/>
  <c r="K32" i="43"/>
  <c r="J32" i="43"/>
  <c r="I32" i="43"/>
  <c r="H32" i="43"/>
  <c r="G32" i="43"/>
  <c r="F32" i="43"/>
  <c r="AZ31" i="43"/>
  <c r="AY31" i="43"/>
  <c r="AX31" i="43"/>
  <c r="AW31" i="43"/>
  <c r="AV31" i="43"/>
  <c r="AU31" i="43"/>
  <c r="AT31" i="43"/>
  <c r="AS31" i="43"/>
  <c r="AR31" i="43"/>
  <c r="AQ31" i="43"/>
  <c r="AP31" i="43"/>
  <c r="AO31" i="43"/>
  <c r="AN31" i="43"/>
  <c r="AM31" i="43"/>
  <c r="AL31" i="43"/>
  <c r="AK31" i="43"/>
  <c r="AJ31" i="43"/>
  <c r="AI31" i="43"/>
  <c r="AH31" i="43"/>
  <c r="AG31" i="43"/>
  <c r="AF31" i="43"/>
  <c r="AE31" i="43"/>
  <c r="AD31" i="43"/>
  <c r="AC31" i="43"/>
  <c r="AB31" i="43"/>
  <c r="AA31" i="43"/>
  <c r="Z31" i="43"/>
  <c r="Y31" i="43"/>
  <c r="X31" i="43"/>
  <c r="W31" i="43"/>
  <c r="V31" i="43"/>
  <c r="U31" i="43"/>
  <c r="T31" i="43"/>
  <c r="S31" i="43"/>
  <c r="R31" i="43"/>
  <c r="Q31" i="43"/>
  <c r="P31" i="43"/>
  <c r="O31" i="43"/>
  <c r="N31" i="43"/>
  <c r="M31" i="43"/>
  <c r="L31" i="43"/>
  <c r="K31" i="43"/>
  <c r="J31" i="43"/>
  <c r="I31" i="43"/>
  <c r="H31" i="43"/>
  <c r="G31" i="43"/>
  <c r="F31" i="43"/>
  <c r="AZ30" i="43"/>
  <c r="AY30" i="43"/>
  <c r="AX30" i="43"/>
  <c r="AW30" i="43"/>
  <c r="AV30" i="43"/>
  <c r="AU30" i="43"/>
  <c r="AT30" i="43"/>
  <c r="AS30" i="43"/>
  <c r="AR30" i="43"/>
  <c r="AQ30" i="43"/>
  <c r="AP30" i="43"/>
  <c r="AO30" i="43"/>
  <c r="AN30" i="43"/>
  <c r="AM30" i="43"/>
  <c r="AL30" i="43"/>
  <c r="AK30" i="43"/>
  <c r="AJ30" i="43"/>
  <c r="AI30" i="43"/>
  <c r="AH30" i="43"/>
  <c r="AG30" i="43"/>
  <c r="AF30" i="43"/>
  <c r="AE30" i="43"/>
  <c r="AD30" i="43"/>
  <c r="AC30" i="43"/>
  <c r="AB30" i="43"/>
  <c r="AA30" i="43"/>
  <c r="Z30" i="43"/>
  <c r="Y30" i="43"/>
  <c r="X30" i="43"/>
  <c r="W30" i="43"/>
  <c r="V30" i="43"/>
  <c r="U30" i="43"/>
  <c r="T30" i="43"/>
  <c r="S30" i="43"/>
  <c r="R30" i="43"/>
  <c r="Q30" i="43"/>
  <c r="P30" i="43"/>
  <c r="O30" i="43"/>
  <c r="N30" i="43"/>
  <c r="M30" i="43"/>
  <c r="L30" i="43"/>
  <c r="K30" i="43"/>
  <c r="J30" i="43"/>
  <c r="I30" i="43"/>
  <c r="H30" i="43"/>
  <c r="G30" i="43"/>
  <c r="F30" i="43"/>
  <c r="AZ29" i="43"/>
  <c r="AY29" i="43"/>
  <c r="AX29" i="43"/>
  <c r="AW29" i="43"/>
  <c r="AV29" i="43"/>
  <c r="AU29" i="43"/>
  <c r="AT29" i="43"/>
  <c r="AS29" i="43"/>
  <c r="AR29" i="43"/>
  <c r="AQ29" i="43"/>
  <c r="AP29" i="43"/>
  <c r="AO29" i="43"/>
  <c r="AN29" i="43"/>
  <c r="AM29" i="43"/>
  <c r="AL29" i="43"/>
  <c r="AK29" i="43"/>
  <c r="AJ29" i="43"/>
  <c r="AI29" i="43"/>
  <c r="AH29" i="43"/>
  <c r="AG29" i="43"/>
  <c r="AF29" i="43"/>
  <c r="AE29" i="43"/>
  <c r="AD29" i="43"/>
  <c r="AC29" i="43"/>
  <c r="AB29" i="43"/>
  <c r="AA29" i="43"/>
  <c r="Z29" i="43"/>
  <c r="Y29" i="43"/>
  <c r="X29" i="43"/>
  <c r="W29" i="43"/>
  <c r="V29" i="43"/>
  <c r="U29" i="43"/>
  <c r="T29" i="43"/>
  <c r="S29" i="43"/>
  <c r="R29" i="43"/>
  <c r="Q29" i="43"/>
  <c r="P29" i="43"/>
  <c r="O29" i="43"/>
  <c r="N29" i="43"/>
  <c r="M29" i="43"/>
  <c r="L29" i="43"/>
  <c r="K29" i="43"/>
  <c r="J29" i="43"/>
  <c r="I29" i="43"/>
  <c r="H29" i="43"/>
  <c r="G29" i="43"/>
  <c r="F29" i="43"/>
  <c r="AZ28" i="43"/>
  <c r="AY28" i="43"/>
  <c r="AX28" i="43"/>
  <c r="AW28" i="43"/>
  <c r="AV28" i="43"/>
  <c r="AU28" i="43"/>
  <c r="AT28" i="43"/>
  <c r="AS28" i="43"/>
  <c r="AR28" i="43"/>
  <c r="AQ28" i="43"/>
  <c r="AP28" i="43"/>
  <c r="AO28" i="43"/>
  <c r="AN28" i="43"/>
  <c r="AM28" i="43"/>
  <c r="AL28" i="43"/>
  <c r="AK28" i="43"/>
  <c r="AJ28" i="43"/>
  <c r="AI28" i="43"/>
  <c r="AH28" i="43"/>
  <c r="AG28" i="43"/>
  <c r="AF28" i="43"/>
  <c r="AE28" i="43"/>
  <c r="AD28" i="43"/>
  <c r="AC28" i="43"/>
  <c r="AB28" i="43"/>
  <c r="AA28" i="43"/>
  <c r="Z28" i="43"/>
  <c r="Y28" i="43"/>
  <c r="X28" i="43"/>
  <c r="W28" i="43"/>
  <c r="V28" i="43"/>
  <c r="U28" i="43"/>
  <c r="T28" i="43"/>
  <c r="S28" i="43"/>
  <c r="R28" i="43"/>
  <c r="Q28" i="43"/>
  <c r="P28" i="43"/>
  <c r="O28" i="43"/>
  <c r="N28" i="43"/>
  <c r="M28" i="43"/>
  <c r="L28" i="43"/>
  <c r="K28" i="43"/>
  <c r="J28" i="43"/>
  <c r="I28" i="43"/>
  <c r="H28" i="43"/>
  <c r="G28" i="43"/>
  <c r="F28" i="43"/>
  <c r="AZ27" i="43"/>
  <c r="AY27" i="43"/>
  <c r="AX27" i="43"/>
  <c r="AW27" i="43"/>
  <c r="AV27" i="43"/>
  <c r="AU27" i="43"/>
  <c r="AT27" i="43"/>
  <c r="AS27" i="43"/>
  <c r="AR27" i="43"/>
  <c r="AQ27" i="43"/>
  <c r="AP27" i="43"/>
  <c r="AO27" i="43"/>
  <c r="AN27" i="43"/>
  <c r="AM27" i="43"/>
  <c r="AL27" i="43"/>
  <c r="AK27" i="43"/>
  <c r="AJ27" i="43"/>
  <c r="AI27" i="43"/>
  <c r="AH27" i="43"/>
  <c r="AG27" i="43"/>
  <c r="AF27" i="43"/>
  <c r="AE27" i="43"/>
  <c r="AD27" i="43"/>
  <c r="AC27" i="43"/>
  <c r="AB27" i="43"/>
  <c r="AA27" i="43"/>
  <c r="Z27" i="43"/>
  <c r="Y27" i="43"/>
  <c r="X27" i="43"/>
  <c r="W27" i="43"/>
  <c r="V27" i="43"/>
  <c r="U27" i="43"/>
  <c r="T27" i="43"/>
  <c r="S27" i="43"/>
  <c r="R27" i="43"/>
  <c r="Q27" i="43"/>
  <c r="P27" i="43"/>
  <c r="O27" i="43"/>
  <c r="N27" i="43"/>
  <c r="M27" i="43"/>
  <c r="L27" i="43"/>
  <c r="K27" i="43"/>
  <c r="J27" i="43"/>
  <c r="I27" i="43"/>
  <c r="H27" i="43"/>
  <c r="G27" i="43"/>
  <c r="F27" i="43"/>
  <c r="AZ26" i="43"/>
  <c r="AY26" i="43"/>
  <c r="AX26" i="43"/>
  <c r="AW26" i="43"/>
  <c r="AV26" i="43"/>
  <c r="AU26" i="43"/>
  <c r="AT26" i="43"/>
  <c r="AS26" i="43"/>
  <c r="AR26" i="43"/>
  <c r="AQ26" i="43"/>
  <c r="AP26" i="43"/>
  <c r="AO26" i="43"/>
  <c r="AN26" i="43"/>
  <c r="AM26" i="43"/>
  <c r="AL26" i="43"/>
  <c r="AK26" i="43"/>
  <c r="AJ26" i="43"/>
  <c r="AI26" i="43"/>
  <c r="AH26" i="43"/>
  <c r="AG26" i="43"/>
  <c r="AF26" i="43"/>
  <c r="AE26" i="43"/>
  <c r="AD26" i="43"/>
  <c r="AC26" i="43"/>
  <c r="AB26" i="43"/>
  <c r="AA26" i="43"/>
  <c r="Z26" i="43"/>
  <c r="Y26" i="43"/>
  <c r="X26" i="43"/>
  <c r="W26" i="43"/>
  <c r="V26" i="43"/>
  <c r="U26" i="43"/>
  <c r="T26" i="43"/>
  <c r="S26" i="43"/>
  <c r="R26" i="43"/>
  <c r="Q26" i="43"/>
  <c r="P26" i="43"/>
  <c r="O26" i="43"/>
  <c r="N26" i="43"/>
  <c r="M26" i="43"/>
  <c r="L26" i="43"/>
  <c r="K26" i="43"/>
  <c r="J26" i="43"/>
  <c r="I26" i="43"/>
  <c r="H26" i="43"/>
  <c r="G26" i="43"/>
  <c r="F26" i="43"/>
  <c r="AZ25" i="43"/>
  <c r="AY25" i="43"/>
  <c r="AX25" i="43"/>
  <c r="AW25" i="43"/>
  <c r="AV25" i="43"/>
  <c r="AU25" i="43"/>
  <c r="AT25" i="43"/>
  <c r="AS25" i="43"/>
  <c r="AR25" i="43"/>
  <c r="AQ25" i="43"/>
  <c r="AP25" i="43"/>
  <c r="AO25" i="43"/>
  <c r="AN25" i="43"/>
  <c r="AM25" i="43"/>
  <c r="AL25" i="43"/>
  <c r="AK25" i="43"/>
  <c r="AJ25" i="43"/>
  <c r="AI25" i="43"/>
  <c r="AH25" i="43"/>
  <c r="AG25" i="43"/>
  <c r="AF25" i="43"/>
  <c r="AE25" i="43"/>
  <c r="AD25" i="43"/>
  <c r="AC25" i="43"/>
  <c r="AB25" i="43"/>
  <c r="AA25" i="43"/>
  <c r="Z25" i="43"/>
  <c r="Y25" i="43"/>
  <c r="X25" i="43"/>
  <c r="W25" i="43"/>
  <c r="V25" i="43"/>
  <c r="U25" i="43"/>
  <c r="T25" i="43"/>
  <c r="S25" i="43"/>
  <c r="R25" i="43"/>
  <c r="Q25" i="43"/>
  <c r="P25" i="43"/>
  <c r="O25" i="43"/>
  <c r="N25" i="43"/>
  <c r="M25" i="43"/>
  <c r="L25" i="43"/>
  <c r="K25" i="43"/>
  <c r="J25" i="43"/>
  <c r="I25" i="43"/>
  <c r="H25" i="43"/>
  <c r="G25" i="43"/>
  <c r="F25" i="43"/>
  <c r="AZ24" i="43"/>
  <c r="AY24" i="43"/>
  <c r="AX24" i="43"/>
  <c r="AW24" i="43"/>
  <c r="AV24" i="43"/>
  <c r="AU24" i="43"/>
  <c r="AT24" i="43"/>
  <c r="AS24" i="43"/>
  <c r="AR24" i="43"/>
  <c r="AQ24" i="43"/>
  <c r="AP24" i="43"/>
  <c r="AO24" i="43"/>
  <c r="AN24" i="43"/>
  <c r="AM24" i="43"/>
  <c r="AL24" i="43"/>
  <c r="AK24" i="43"/>
  <c r="AJ24" i="43"/>
  <c r="AI24" i="43"/>
  <c r="AH24" i="43"/>
  <c r="AG24" i="43"/>
  <c r="AF24" i="43"/>
  <c r="AE24" i="43"/>
  <c r="AD24" i="43"/>
  <c r="AC24" i="43"/>
  <c r="AB24" i="43"/>
  <c r="AA24" i="43"/>
  <c r="Z24" i="43"/>
  <c r="Y24" i="43"/>
  <c r="X24" i="43"/>
  <c r="W24" i="43"/>
  <c r="V24" i="43"/>
  <c r="U24" i="43"/>
  <c r="T24" i="43"/>
  <c r="S24" i="43"/>
  <c r="R24" i="43"/>
  <c r="Q24" i="43"/>
  <c r="P24" i="43"/>
  <c r="O24" i="43"/>
  <c r="N24" i="43"/>
  <c r="M24" i="43"/>
  <c r="L24" i="43"/>
  <c r="K24" i="43"/>
  <c r="J24" i="43"/>
  <c r="I24" i="43"/>
  <c r="H24" i="43"/>
  <c r="G24" i="43"/>
  <c r="F24" i="43"/>
  <c r="AZ23" i="43"/>
  <c r="AY23" i="43"/>
  <c r="AX23" i="43"/>
  <c r="AW23" i="43"/>
  <c r="AV23" i="43"/>
  <c r="AU23" i="43"/>
  <c r="AT23" i="43"/>
  <c r="AS23" i="43"/>
  <c r="AR23" i="43"/>
  <c r="AQ23" i="43"/>
  <c r="AP23" i="43"/>
  <c r="AO23" i="43"/>
  <c r="AN23" i="43"/>
  <c r="AM23" i="43"/>
  <c r="AL23" i="43"/>
  <c r="AK23" i="43"/>
  <c r="AJ23" i="43"/>
  <c r="AI23" i="43"/>
  <c r="AH23" i="43"/>
  <c r="AG23" i="43"/>
  <c r="AF23" i="43"/>
  <c r="AE23" i="43"/>
  <c r="AD23" i="43"/>
  <c r="AC23" i="43"/>
  <c r="AB23" i="43"/>
  <c r="AA23" i="43"/>
  <c r="Z23" i="43"/>
  <c r="Y23" i="43"/>
  <c r="X23" i="43"/>
  <c r="W23" i="43"/>
  <c r="V23" i="43"/>
  <c r="U23" i="43"/>
  <c r="T23" i="43"/>
  <c r="S23" i="43"/>
  <c r="R23" i="43"/>
  <c r="Q23" i="43"/>
  <c r="P23" i="43"/>
  <c r="O23" i="43"/>
  <c r="N23" i="43"/>
  <c r="M23" i="43"/>
  <c r="L23" i="43"/>
  <c r="K23" i="43"/>
  <c r="J23" i="43"/>
  <c r="I23" i="43"/>
  <c r="H23" i="43"/>
  <c r="G23" i="43"/>
  <c r="F23" i="43"/>
  <c r="AZ22" i="43"/>
  <c r="AY22" i="43"/>
  <c r="AX22" i="43"/>
  <c r="AW22" i="43"/>
  <c r="AV22" i="43"/>
  <c r="AU22" i="43"/>
  <c r="AT22" i="43"/>
  <c r="AS22" i="43"/>
  <c r="AR22" i="43"/>
  <c r="AQ22" i="43"/>
  <c r="AP22" i="43"/>
  <c r="AO22" i="43"/>
  <c r="AN22" i="43"/>
  <c r="AM22" i="43"/>
  <c r="AL22" i="43"/>
  <c r="AK22" i="43"/>
  <c r="AJ22" i="43"/>
  <c r="AI22" i="43"/>
  <c r="AH22" i="43"/>
  <c r="AG22" i="43"/>
  <c r="AF22" i="43"/>
  <c r="AE22" i="43"/>
  <c r="AD22" i="43"/>
  <c r="AC22" i="43"/>
  <c r="AB22" i="43"/>
  <c r="AA22" i="43"/>
  <c r="Z22" i="43"/>
  <c r="Y22" i="43"/>
  <c r="X22" i="43"/>
  <c r="W22" i="43"/>
  <c r="V22" i="43"/>
  <c r="U22" i="43"/>
  <c r="T22" i="43"/>
  <c r="S22" i="43"/>
  <c r="R22" i="43"/>
  <c r="Q22" i="43"/>
  <c r="P22" i="43"/>
  <c r="O22" i="43"/>
  <c r="N22" i="43"/>
  <c r="M22" i="43"/>
  <c r="L22" i="43"/>
  <c r="K22" i="43"/>
  <c r="J22" i="43"/>
  <c r="I22" i="43"/>
  <c r="H22" i="43"/>
  <c r="G22" i="43"/>
  <c r="F22" i="43"/>
  <c r="AZ21" i="43"/>
  <c r="AY21" i="43"/>
  <c r="AX21" i="43"/>
  <c r="AW21" i="43"/>
  <c r="AV21" i="43"/>
  <c r="AU21" i="43"/>
  <c r="AT21" i="43"/>
  <c r="AS21" i="43"/>
  <c r="AR21" i="43"/>
  <c r="AQ21" i="43"/>
  <c r="AP21" i="43"/>
  <c r="AO21" i="43"/>
  <c r="AN21" i="43"/>
  <c r="AM21" i="43"/>
  <c r="AL21" i="43"/>
  <c r="AK21" i="43"/>
  <c r="AJ21" i="43"/>
  <c r="AI21" i="43"/>
  <c r="AH21" i="43"/>
  <c r="AG21" i="43"/>
  <c r="AF21" i="43"/>
  <c r="AE21" i="43"/>
  <c r="AD21" i="43"/>
  <c r="AC21" i="43"/>
  <c r="AB21" i="43"/>
  <c r="AA21" i="43"/>
  <c r="Z21" i="43"/>
  <c r="Y21" i="43"/>
  <c r="X21" i="43"/>
  <c r="W21" i="43"/>
  <c r="V21" i="43"/>
  <c r="U21" i="43"/>
  <c r="T21" i="43"/>
  <c r="S21" i="43"/>
  <c r="R21" i="43"/>
  <c r="Q21" i="43"/>
  <c r="P21" i="43"/>
  <c r="O21" i="43"/>
  <c r="N21" i="43"/>
  <c r="M21" i="43"/>
  <c r="L21" i="43"/>
  <c r="K21" i="43"/>
  <c r="J21" i="43"/>
  <c r="I21" i="43"/>
  <c r="H21" i="43"/>
  <c r="G21" i="43"/>
  <c r="F21" i="43"/>
  <c r="AZ20" i="43"/>
  <c r="AY20" i="43"/>
  <c r="AX20" i="43"/>
  <c r="AW20" i="43"/>
  <c r="AV20" i="43"/>
  <c r="AU20" i="43"/>
  <c r="AT20" i="43"/>
  <c r="AS20" i="43"/>
  <c r="AR20" i="43"/>
  <c r="AQ20" i="43"/>
  <c r="AP20" i="43"/>
  <c r="AO20" i="43"/>
  <c r="AN20" i="43"/>
  <c r="AM20" i="43"/>
  <c r="AL20" i="43"/>
  <c r="AK20" i="43"/>
  <c r="AJ20" i="43"/>
  <c r="AI20" i="43"/>
  <c r="AH20" i="43"/>
  <c r="AG20" i="43"/>
  <c r="AF20" i="43"/>
  <c r="AE20" i="43"/>
  <c r="AD20" i="43"/>
  <c r="AC20" i="43"/>
  <c r="AB20" i="43"/>
  <c r="AA20" i="43"/>
  <c r="Z20" i="43"/>
  <c r="Y20" i="43"/>
  <c r="X20" i="43"/>
  <c r="W20" i="43"/>
  <c r="V20" i="43"/>
  <c r="U20" i="43"/>
  <c r="T20" i="43"/>
  <c r="S20" i="43"/>
  <c r="R20" i="43"/>
  <c r="Q20" i="43"/>
  <c r="P20" i="43"/>
  <c r="O20" i="43"/>
  <c r="N20" i="43"/>
  <c r="M20" i="43"/>
  <c r="L20" i="43"/>
  <c r="K20" i="43"/>
  <c r="J20" i="43"/>
  <c r="I20" i="43"/>
  <c r="H20" i="43"/>
  <c r="G20" i="43"/>
  <c r="F20" i="43"/>
  <c r="AZ19" i="43"/>
  <c r="AY19" i="43"/>
  <c r="AX19" i="43"/>
  <c r="AW19" i="43"/>
  <c r="AV19" i="43"/>
  <c r="AU19" i="43"/>
  <c r="AT19" i="43"/>
  <c r="AS19" i="43"/>
  <c r="AR19" i="43"/>
  <c r="AQ19" i="43"/>
  <c r="AP19" i="43"/>
  <c r="AO19" i="43"/>
  <c r="AN19" i="43"/>
  <c r="AM19" i="43"/>
  <c r="AL19" i="43"/>
  <c r="AK19" i="43"/>
  <c r="AJ19" i="43"/>
  <c r="AI19" i="43"/>
  <c r="AH19" i="43"/>
  <c r="AG19" i="43"/>
  <c r="AF19" i="43"/>
  <c r="AE19" i="43"/>
  <c r="AD19" i="43"/>
  <c r="AC19" i="43"/>
  <c r="AB19" i="43"/>
  <c r="AA19" i="43"/>
  <c r="Z19" i="43"/>
  <c r="Y19" i="43"/>
  <c r="X19" i="43"/>
  <c r="W19" i="43"/>
  <c r="V19" i="43"/>
  <c r="U19" i="43"/>
  <c r="T19" i="43"/>
  <c r="S19" i="43"/>
  <c r="R19" i="43"/>
  <c r="Q19" i="43"/>
  <c r="P19" i="43"/>
  <c r="O19" i="43"/>
  <c r="N19" i="43"/>
  <c r="M19" i="43"/>
  <c r="L19" i="43"/>
  <c r="K19" i="43"/>
  <c r="J19" i="43"/>
  <c r="I19" i="43"/>
  <c r="H19" i="43"/>
  <c r="G19" i="43"/>
  <c r="F19" i="43"/>
  <c r="AZ18" i="43"/>
  <c r="AY18" i="43"/>
  <c r="AX18" i="43"/>
  <c r="AW18" i="43"/>
  <c r="AV18" i="43"/>
  <c r="AU18" i="43"/>
  <c r="AT18" i="43"/>
  <c r="AS18" i="43"/>
  <c r="AR18" i="43"/>
  <c r="AQ18" i="43"/>
  <c r="AP18" i="43"/>
  <c r="AO18" i="43"/>
  <c r="AN18" i="43"/>
  <c r="AM18" i="43"/>
  <c r="AL18" i="43"/>
  <c r="AK18" i="43"/>
  <c r="AJ18" i="43"/>
  <c r="AI18" i="43"/>
  <c r="AH18" i="43"/>
  <c r="AG18" i="43"/>
  <c r="AF18" i="43"/>
  <c r="AE18" i="43"/>
  <c r="AD18" i="43"/>
  <c r="AC18" i="43"/>
  <c r="AB18" i="43"/>
  <c r="AA18" i="43"/>
  <c r="Z18" i="43"/>
  <c r="Y18" i="43"/>
  <c r="X18" i="43"/>
  <c r="W18" i="43"/>
  <c r="V18" i="43"/>
  <c r="U18" i="43"/>
  <c r="T18" i="43"/>
  <c r="S18" i="43"/>
  <c r="R18" i="43"/>
  <c r="Q18" i="43"/>
  <c r="P18" i="43"/>
  <c r="O18" i="43"/>
  <c r="N18" i="43"/>
  <c r="M18" i="43"/>
  <c r="L18" i="43"/>
  <c r="K18" i="43"/>
  <c r="J18" i="43"/>
  <c r="I18" i="43"/>
  <c r="H18" i="43"/>
  <c r="G18" i="43"/>
  <c r="F18" i="43"/>
  <c r="AZ17" i="43"/>
  <c r="AY17" i="43"/>
  <c r="AX17" i="43"/>
  <c r="AW17" i="43"/>
  <c r="AV17" i="43"/>
  <c r="AU17" i="43"/>
  <c r="AT17" i="43"/>
  <c r="AS17" i="43"/>
  <c r="AR17" i="43"/>
  <c r="AQ17" i="43"/>
  <c r="AP17" i="43"/>
  <c r="AO17" i="43"/>
  <c r="AN17" i="43"/>
  <c r="AM17" i="43"/>
  <c r="AL17" i="43"/>
  <c r="AK17" i="43"/>
  <c r="AJ17" i="43"/>
  <c r="AI17" i="43"/>
  <c r="AH17" i="43"/>
  <c r="AG17" i="43"/>
  <c r="AF17" i="43"/>
  <c r="AE17" i="43"/>
  <c r="AD17" i="43"/>
  <c r="AC17" i="43"/>
  <c r="AB17" i="43"/>
  <c r="AA17" i="43"/>
  <c r="Z17" i="43"/>
  <c r="Y17" i="43"/>
  <c r="X17" i="43"/>
  <c r="W17" i="43"/>
  <c r="V17" i="43"/>
  <c r="U17" i="43"/>
  <c r="T17" i="43"/>
  <c r="S17" i="43"/>
  <c r="R17" i="43"/>
  <c r="Q17" i="43"/>
  <c r="P17" i="43"/>
  <c r="O17" i="43"/>
  <c r="N17" i="43"/>
  <c r="M17" i="43"/>
  <c r="L17" i="43"/>
  <c r="K17" i="43"/>
  <c r="J17" i="43"/>
  <c r="I17" i="43"/>
  <c r="H17" i="43"/>
  <c r="G17" i="43"/>
  <c r="F17" i="43"/>
  <c r="AZ16" i="43"/>
  <c r="AY16" i="43"/>
  <c r="AX16" i="43"/>
  <c r="AW16" i="43"/>
  <c r="AV16" i="43"/>
  <c r="AU16" i="43"/>
  <c r="AT16" i="43"/>
  <c r="AS16" i="43"/>
  <c r="AR16" i="43"/>
  <c r="AQ16" i="43"/>
  <c r="AP16" i="43"/>
  <c r="AO16" i="43"/>
  <c r="AN16" i="43"/>
  <c r="AM16" i="43"/>
  <c r="AL16" i="43"/>
  <c r="AK16" i="43"/>
  <c r="AJ16" i="43"/>
  <c r="AI16" i="43"/>
  <c r="AH16" i="43"/>
  <c r="AG16" i="43"/>
  <c r="AF16" i="43"/>
  <c r="AE16" i="43"/>
  <c r="AD16" i="43"/>
  <c r="AC16" i="43"/>
  <c r="AB16" i="43"/>
  <c r="AA16" i="43"/>
  <c r="Z16" i="43"/>
  <c r="Y16" i="43"/>
  <c r="X16" i="43"/>
  <c r="W16" i="43"/>
  <c r="V16" i="43"/>
  <c r="U16" i="43"/>
  <c r="T16" i="43"/>
  <c r="S16" i="43"/>
  <c r="R16" i="43"/>
  <c r="Q16" i="43"/>
  <c r="P16" i="43"/>
  <c r="O16" i="43"/>
  <c r="N16" i="43"/>
  <c r="M16" i="43"/>
  <c r="L16" i="43"/>
  <c r="K16" i="43"/>
  <c r="J16" i="43"/>
  <c r="I16" i="43"/>
  <c r="H16" i="43"/>
  <c r="G16" i="43"/>
  <c r="F16" i="43"/>
  <c r="AZ15" i="43"/>
  <c r="AY15" i="43"/>
  <c r="AX15" i="43"/>
  <c r="AW15" i="43"/>
  <c r="AV15" i="43"/>
  <c r="AU15" i="43"/>
  <c r="AT15" i="43"/>
  <c r="AS15" i="43"/>
  <c r="AR15" i="43"/>
  <c r="AQ15" i="43"/>
  <c r="AP15" i="43"/>
  <c r="AO15" i="43"/>
  <c r="AN15" i="43"/>
  <c r="AM15" i="43"/>
  <c r="AL15" i="43"/>
  <c r="AK15" i="43"/>
  <c r="AJ15" i="43"/>
  <c r="AI15" i="43"/>
  <c r="AH15" i="43"/>
  <c r="AG15" i="43"/>
  <c r="AF15" i="43"/>
  <c r="AE15" i="43"/>
  <c r="AD15" i="43"/>
  <c r="AC15" i="43"/>
  <c r="AB15" i="43"/>
  <c r="AA15" i="43"/>
  <c r="Z15" i="43"/>
  <c r="Y15" i="43"/>
  <c r="X15" i="43"/>
  <c r="W15" i="43"/>
  <c r="V15" i="43"/>
  <c r="U15" i="43"/>
  <c r="T15" i="43"/>
  <c r="S15" i="43"/>
  <c r="R15" i="43"/>
  <c r="Q15" i="43"/>
  <c r="P15" i="43"/>
  <c r="O15" i="43"/>
  <c r="N15" i="43"/>
  <c r="M15" i="43"/>
  <c r="L15" i="43"/>
  <c r="K15" i="43"/>
  <c r="J15" i="43"/>
  <c r="I15" i="43"/>
  <c r="H15" i="43"/>
  <c r="G15" i="43"/>
  <c r="F15" i="43"/>
  <c r="AZ14" i="43"/>
  <c r="AY14" i="43"/>
  <c r="AX14" i="43"/>
  <c r="AW14" i="43"/>
  <c r="AV14" i="43"/>
  <c r="AU14" i="43"/>
  <c r="AT14" i="43"/>
  <c r="AS14" i="43"/>
  <c r="AR14" i="43"/>
  <c r="AQ14" i="43"/>
  <c r="AP14" i="43"/>
  <c r="AO14" i="43"/>
  <c r="AN14" i="43"/>
  <c r="AM14" i="43"/>
  <c r="AL14" i="43"/>
  <c r="AK14" i="43"/>
  <c r="AJ14" i="43"/>
  <c r="AI14" i="43"/>
  <c r="AH14" i="43"/>
  <c r="AG14" i="43"/>
  <c r="AF14" i="43"/>
  <c r="AE14" i="43"/>
  <c r="AD14" i="43"/>
  <c r="AC14" i="43"/>
  <c r="AB14" i="43"/>
  <c r="AA14" i="43"/>
  <c r="Z14" i="43"/>
  <c r="Y14" i="43"/>
  <c r="X14" i="43"/>
  <c r="W14" i="43"/>
  <c r="V14" i="43"/>
  <c r="U14" i="43"/>
  <c r="T14" i="43"/>
  <c r="S14" i="43"/>
  <c r="R14" i="43"/>
  <c r="Q14" i="43"/>
  <c r="P14" i="43"/>
  <c r="O14" i="43"/>
  <c r="N14" i="43"/>
  <c r="M14" i="43"/>
  <c r="L14" i="43"/>
  <c r="K14" i="43"/>
  <c r="J14" i="43"/>
  <c r="I14" i="43"/>
  <c r="H14" i="43"/>
  <c r="G14" i="43"/>
  <c r="F14" i="43"/>
  <c r="AZ13" i="43"/>
  <c r="AY13" i="43"/>
  <c r="AX13" i="43"/>
  <c r="AW13" i="43"/>
  <c r="AV13" i="43"/>
  <c r="AU13" i="43"/>
  <c r="AT13" i="43"/>
  <c r="AS13" i="43"/>
  <c r="AR13" i="43"/>
  <c r="AQ13" i="43"/>
  <c r="AP13" i="43"/>
  <c r="AO13" i="43"/>
  <c r="AN13" i="43"/>
  <c r="AM13" i="43"/>
  <c r="AL13" i="43"/>
  <c r="AK13" i="43"/>
  <c r="AJ13" i="43"/>
  <c r="AI13" i="43"/>
  <c r="AH13" i="43"/>
  <c r="AG13" i="43"/>
  <c r="AF13" i="43"/>
  <c r="AE13" i="43"/>
  <c r="AD13" i="43"/>
  <c r="AC13" i="43"/>
  <c r="AB13" i="43"/>
  <c r="AA13" i="43"/>
  <c r="Z13" i="43"/>
  <c r="Y13" i="43"/>
  <c r="X13" i="43"/>
  <c r="W13" i="43"/>
  <c r="V13" i="43"/>
  <c r="U13" i="43"/>
  <c r="T13" i="43"/>
  <c r="S13" i="43"/>
  <c r="R13" i="43"/>
  <c r="Q13" i="43"/>
  <c r="P13" i="43"/>
  <c r="O13" i="43"/>
  <c r="N13" i="43"/>
  <c r="M13" i="43"/>
  <c r="L13" i="43"/>
  <c r="K13" i="43"/>
  <c r="J13" i="43"/>
  <c r="I13" i="43"/>
  <c r="H13" i="43"/>
  <c r="G13" i="43"/>
  <c r="F13" i="43"/>
  <c r="AZ12" i="43"/>
  <c r="AY12" i="43"/>
  <c r="AX12" i="43"/>
  <c r="AW12" i="43"/>
  <c r="AV12" i="43"/>
  <c r="AU12" i="43"/>
  <c r="AT12" i="43"/>
  <c r="AS12" i="43"/>
  <c r="AR12" i="43"/>
  <c r="AQ12" i="43"/>
  <c r="AP12" i="43"/>
  <c r="AO12" i="43"/>
  <c r="AN12" i="43"/>
  <c r="AM12" i="43"/>
  <c r="AL12" i="43"/>
  <c r="AK12" i="43"/>
  <c r="AJ12" i="43"/>
  <c r="AI12" i="43"/>
  <c r="AH12" i="43"/>
  <c r="AG12" i="43"/>
  <c r="AF12" i="43"/>
  <c r="AE12" i="43"/>
  <c r="AD12" i="43"/>
  <c r="AC12" i="43"/>
  <c r="AB12" i="43"/>
  <c r="AA12" i="43"/>
  <c r="Z12" i="43"/>
  <c r="Y12" i="43"/>
  <c r="X12" i="43"/>
  <c r="W12" i="43"/>
  <c r="V12" i="43"/>
  <c r="U12" i="43"/>
  <c r="T12" i="43"/>
  <c r="S12" i="43"/>
  <c r="R12" i="43"/>
  <c r="Q12" i="43"/>
  <c r="P12" i="43"/>
  <c r="O12" i="43"/>
  <c r="N12" i="43"/>
  <c r="M12" i="43"/>
  <c r="L12" i="43"/>
  <c r="K12" i="43"/>
  <c r="J12" i="43"/>
  <c r="I12" i="43"/>
  <c r="H12" i="43"/>
  <c r="G12" i="43"/>
  <c r="F12" i="43"/>
  <c r="AZ11" i="43"/>
  <c r="AY11" i="43"/>
  <c r="AX11" i="43"/>
  <c r="AW11" i="43"/>
  <c r="AV11" i="43"/>
  <c r="AU11" i="43"/>
  <c r="AT11" i="43"/>
  <c r="AS11" i="43"/>
  <c r="AR11" i="43"/>
  <c r="AQ11" i="43"/>
  <c r="AP11" i="43"/>
  <c r="AO11" i="43"/>
  <c r="AN11" i="43"/>
  <c r="AM11" i="43"/>
  <c r="AL11" i="43"/>
  <c r="AK11" i="43"/>
  <c r="AJ11" i="43"/>
  <c r="AI11" i="43"/>
  <c r="AH11" i="43"/>
  <c r="AG11" i="43"/>
  <c r="AF11" i="43"/>
  <c r="AE11" i="43"/>
  <c r="AD11" i="43"/>
  <c r="AC11" i="43"/>
  <c r="AB11" i="43"/>
  <c r="AA11" i="43"/>
  <c r="Z11" i="43"/>
  <c r="Y11" i="43"/>
  <c r="X11" i="43"/>
  <c r="W11" i="43"/>
  <c r="V11" i="43"/>
  <c r="U11" i="43"/>
  <c r="T11" i="43"/>
  <c r="S11" i="43"/>
  <c r="R11" i="43"/>
  <c r="Q11" i="43"/>
  <c r="P11" i="43"/>
  <c r="O11" i="43"/>
  <c r="N11" i="43"/>
  <c r="M11" i="43"/>
  <c r="L11" i="43"/>
  <c r="K11" i="43"/>
  <c r="J11" i="43"/>
  <c r="I11" i="43"/>
  <c r="H11" i="43"/>
  <c r="G11" i="43"/>
  <c r="F11" i="43"/>
  <c r="AZ10" i="43"/>
  <c r="AY10" i="43"/>
  <c r="AX10" i="43"/>
  <c r="AW10" i="43"/>
  <c r="AV10" i="43"/>
  <c r="AU10" i="43"/>
  <c r="AT10" i="43"/>
  <c r="AS10" i="43"/>
  <c r="AR10" i="43"/>
  <c r="AQ10" i="43"/>
  <c r="AP10" i="43"/>
  <c r="AO10" i="43"/>
  <c r="AN10" i="43"/>
  <c r="AM10" i="43"/>
  <c r="AL10" i="43"/>
  <c r="AK10" i="43"/>
  <c r="AJ10" i="43"/>
  <c r="AI10" i="43"/>
  <c r="AH10" i="43"/>
  <c r="AG10" i="43"/>
  <c r="AF10" i="43"/>
  <c r="AE10" i="43"/>
  <c r="AD10" i="43"/>
  <c r="AC10" i="43"/>
  <c r="AB10" i="43"/>
  <c r="AA10" i="43"/>
  <c r="Z10" i="43"/>
  <c r="Y10" i="43"/>
  <c r="X10" i="43"/>
  <c r="W10" i="43"/>
  <c r="V10" i="43"/>
  <c r="U10" i="43"/>
  <c r="T10" i="43"/>
  <c r="S10" i="43"/>
  <c r="R10" i="43"/>
  <c r="Q10" i="43"/>
  <c r="P10" i="43"/>
  <c r="O10" i="43"/>
  <c r="N10" i="43"/>
  <c r="M10" i="43"/>
  <c r="L10" i="43"/>
  <c r="K10" i="43"/>
  <c r="J10" i="43"/>
  <c r="I10" i="43"/>
  <c r="H10" i="43"/>
  <c r="G10" i="43"/>
  <c r="F10" i="43"/>
  <c r="AZ9" i="43"/>
  <c r="AY9" i="43"/>
  <c r="AX9" i="43"/>
  <c r="AW9" i="43"/>
  <c r="AV9" i="43"/>
  <c r="AU9" i="43"/>
  <c r="AT9" i="43"/>
  <c r="AS9" i="43"/>
  <c r="AR9" i="43"/>
  <c r="AQ9" i="43"/>
  <c r="AP9" i="43"/>
  <c r="AO9" i="43"/>
  <c r="AN9" i="43"/>
  <c r="AM9" i="43"/>
  <c r="AL9" i="43"/>
  <c r="AK9" i="43"/>
  <c r="AJ9" i="43"/>
  <c r="AI9" i="43"/>
  <c r="AH9" i="43"/>
  <c r="AG9" i="43"/>
  <c r="AF9" i="43"/>
  <c r="AE9" i="43"/>
  <c r="AD9" i="43"/>
  <c r="AC9" i="43"/>
  <c r="AB9" i="43"/>
  <c r="AA9" i="43"/>
  <c r="Z9" i="43"/>
  <c r="Y9" i="43"/>
  <c r="X9" i="43"/>
  <c r="W9" i="43"/>
  <c r="V9" i="43"/>
  <c r="U9" i="43"/>
  <c r="T9" i="43"/>
  <c r="S9" i="43"/>
  <c r="R9" i="43"/>
  <c r="Q9" i="43"/>
  <c r="P9" i="43"/>
  <c r="O9" i="43"/>
  <c r="N9" i="43"/>
  <c r="M9" i="43"/>
  <c r="L9" i="43"/>
  <c r="K9" i="43"/>
  <c r="J9" i="43"/>
  <c r="I9" i="43"/>
  <c r="H9" i="43"/>
  <c r="G9" i="43"/>
  <c r="F9" i="43"/>
  <c r="A5" i="43"/>
  <c r="F44" i="58" s="1"/>
  <c r="AZ43" i="42"/>
  <c r="AY43" i="42"/>
  <c r="AX43" i="42"/>
  <c r="AW43" i="42"/>
  <c r="AV43" i="42"/>
  <c r="AU43" i="42"/>
  <c r="AT43" i="42"/>
  <c r="AS43" i="42"/>
  <c r="AR43" i="42"/>
  <c r="AQ43" i="42"/>
  <c r="AP43" i="42"/>
  <c r="AO43" i="42"/>
  <c r="AN43" i="42"/>
  <c r="AM43" i="42"/>
  <c r="AL43" i="42"/>
  <c r="AK43" i="42"/>
  <c r="AJ43" i="42"/>
  <c r="AI43" i="42"/>
  <c r="AH43" i="42"/>
  <c r="AG43" i="42"/>
  <c r="AF43" i="42"/>
  <c r="AE43" i="42"/>
  <c r="AD43" i="42"/>
  <c r="AC43" i="42"/>
  <c r="AB43" i="42"/>
  <c r="AA43" i="42"/>
  <c r="Z43" i="42"/>
  <c r="Y43" i="42"/>
  <c r="X43" i="42"/>
  <c r="W43" i="42"/>
  <c r="V43" i="42"/>
  <c r="U43" i="42"/>
  <c r="T43" i="42"/>
  <c r="S43" i="42"/>
  <c r="R43" i="42"/>
  <c r="Q43" i="42"/>
  <c r="P43" i="42"/>
  <c r="O43" i="42"/>
  <c r="N43" i="42"/>
  <c r="M43" i="42"/>
  <c r="L43" i="42"/>
  <c r="K43" i="42"/>
  <c r="J43" i="42"/>
  <c r="I43" i="42"/>
  <c r="H43" i="42"/>
  <c r="G43" i="42"/>
  <c r="F43" i="42"/>
  <c r="AZ42" i="42"/>
  <c r="AY42" i="42"/>
  <c r="AX42" i="42"/>
  <c r="AW42" i="42"/>
  <c r="AV42" i="42"/>
  <c r="AU42" i="42"/>
  <c r="AT42" i="42"/>
  <c r="AS42" i="42"/>
  <c r="AR42" i="42"/>
  <c r="AQ42" i="42"/>
  <c r="AP42" i="42"/>
  <c r="AO42" i="42"/>
  <c r="AN42" i="42"/>
  <c r="AM42" i="42"/>
  <c r="AL42" i="42"/>
  <c r="AK42" i="42"/>
  <c r="AJ42" i="42"/>
  <c r="AI42" i="42"/>
  <c r="AH42" i="42"/>
  <c r="AG42" i="42"/>
  <c r="AF42" i="42"/>
  <c r="AE42" i="42"/>
  <c r="AD42" i="42"/>
  <c r="AC42" i="42"/>
  <c r="AB42" i="42"/>
  <c r="AA42" i="42"/>
  <c r="Z42" i="42"/>
  <c r="Y42" i="42"/>
  <c r="X42" i="42"/>
  <c r="W42" i="42"/>
  <c r="V42" i="42"/>
  <c r="U42" i="42"/>
  <c r="T42" i="42"/>
  <c r="S42" i="42"/>
  <c r="R42" i="42"/>
  <c r="Q42" i="42"/>
  <c r="P42" i="42"/>
  <c r="O42" i="42"/>
  <c r="N42" i="42"/>
  <c r="M42" i="42"/>
  <c r="L42" i="42"/>
  <c r="K42" i="42"/>
  <c r="J42" i="42"/>
  <c r="I42" i="42"/>
  <c r="H42" i="42"/>
  <c r="G42" i="42"/>
  <c r="F42" i="42"/>
  <c r="AZ41" i="42"/>
  <c r="AY41" i="42"/>
  <c r="AX41" i="42"/>
  <c r="AW41" i="42"/>
  <c r="AV41" i="42"/>
  <c r="AU41" i="42"/>
  <c r="AT41" i="42"/>
  <c r="AS41" i="42"/>
  <c r="AR41" i="42"/>
  <c r="AQ41" i="42"/>
  <c r="AP41" i="42"/>
  <c r="AO41" i="42"/>
  <c r="AN41" i="42"/>
  <c r="AM41" i="42"/>
  <c r="AL41" i="42"/>
  <c r="AK41" i="42"/>
  <c r="AJ41" i="42"/>
  <c r="AI41" i="42"/>
  <c r="AH41" i="42"/>
  <c r="AG41" i="42"/>
  <c r="AF41" i="42"/>
  <c r="AE41" i="42"/>
  <c r="AD41" i="42"/>
  <c r="AC41" i="42"/>
  <c r="AB41" i="42"/>
  <c r="AA41" i="42"/>
  <c r="Z41" i="42"/>
  <c r="Y41" i="42"/>
  <c r="X41" i="42"/>
  <c r="W41" i="42"/>
  <c r="V41" i="42"/>
  <c r="U41" i="42"/>
  <c r="T41" i="42"/>
  <c r="S41" i="42"/>
  <c r="R41" i="42"/>
  <c r="Q41" i="42"/>
  <c r="P41" i="42"/>
  <c r="O41" i="42"/>
  <c r="N41" i="42"/>
  <c r="M41" i="42"/>
  <c r="L41" i="42"/>
  <c r="K41" i="42"/>
  <c r="J41" i="42"/>
  <c r="I41" i="42"/>
  <c r="H41" i="42"/>
  <c r="G41" i="42"/>
  <c r="F41" i="42"/>
  <c r="AZ40" i="42"/>
  <c r="AY40" i="42"/>
  <c r="AX40" i="42"/>
  <c r="AW40" i="42"/>
  <c r="AV40" i="42"/>
  <c r="AU40" i="42"/>
  <c r="AT40" i="42"/>
  <c r="AS40" i="42"/>
  <c r="AR40" i="42"/>
  <c r="AQ40" i="42"/>
  <c r="AP40" i="42"/>
  <c r="AO40" i="42"/>
  <c r="AN40" i="42"/>
  <c r="AM40" i="42"/>
  <c r="AL40" i="42"/>
  <c r="AK40" i="42"/>
  <c r="AJ40" i="42"/>
  <c r="AI40" i="42"/>
  <c r="AH40" i="42"/>
  <c r="AG40" i="42"/>
  <c r="AF40" i="42"/>
  <c r="AE40" i="42"/>
  <c r="AD40" i="42"/>
  <c r="AC40" i="42"/>
  <c r="AB40" i="42"/>
  <c r="AA40" i="42"/>
  <c r="Z40" i="42"/>
  <c r="Y40" i="42"/>
  <c r="X40" i="42"/>
  <c r="W40" i="42"/>
  <c r="V40" i="42"/>
  <c r="U40" i="42"/>
  <c r="T40" i="42"/>
  <c r="S40" i="42"/>
  <c r="R40" i="42"/>
  <c r="Q40" i="42"/>
  <c r="P40" i="42"/>
  <c r="O40" i="42"/>
  <c r="N40" i="42"/>
  <c r="M40" i="42"/>
  <c r="L40" i="42"/>
  <c r="K40" i="42"/>
  <c r="J40" i="42"/>
  <c r="I40" i="42"/>
  <c r="H40" i="42"/>
  <c r="G40" i="42"/>
  <c r="F40" i="42"/>
  <c r="AZ39" i="42"/>
  <c r="AY39" i="42"/>
  <c r="AX39" i="42"/>
  <c r="AW39" i="42"/>
  <c r="AV39" i="42"/>
  <c r="AU39" i="42"/>
  <c r="AT39" i="42"/>
  <c r="AS39" i="42"/>
  <c r="AR39" i="42"/>
  <c r="AQ39" i="42"/>
  <c r="AP39" i="42"/>
  <c r="AO39" i="42"/>
  <c r="AN39" i="42"/>
  <c r="AM39" i="42"/>
  <c r="AL39" i="42"/>
  <c r="AK39" i="42"/>
  <c r="AJ39" i="42"/>
  <c r="AI39" i="42"/>
  <c r="AH39" i="42"/>
  <c r="AG39" i="42"/>
  <c r="AF39" i="42"/>
  <c r="AE39" i="42"/>
  <c r="AD39" i="42"/>
  <c r="AC39" i="42"/>
  <c r="AB39" i="42"/>
  <c r="AA39" i="42"/>
  <c r="Z39" i="42"/>
  <c r="Y39" i="42"/>
  <c r="X39" i="42"/>
  <c r="W39" i="42"/>
  <c r="V39" i="42"/>
  <c r="U39" i="42"/>
  <c r="T39" i="42"/>
  <c r="S39" i="42"/>
  <c r="R39" i="42"/>
  <c r="Q39" i="42"/>
  <c r="P39" i="42"/>
  <c r="O39" i="42"/>
  <c r="N39" i="42"/>
  <c r="M39" i="42"/>
  <c r="L39" i="42"/>
  <c r="K39" i="42"/>
  <c r="J39" i="42"/>
  <c r="I39" i="42"/>
  <c r="H39" i="42"/>
  <c r="G39" i="42"/>
  <c r="F39" i="42"/>
  <c r="AZ38" i="42"/>
  <c r="AY38" i="42"/>
  <c r="AX38" i="42"/>
  <c r="AW38" i="42"/>
  <c r="AV38" i="42"/>
  <c r="AU38" i="42"/>
  <c r="AT38" i="42"/>
  <c r="AS38" i="42"/>
  <c r="AR38" i="42"/>
  <c r="AQ38" i="42"/>
  <c r="AP38" i="42"/>
  <c r="AO38" i="42"/>
  <c r="AN38" i="42"/>
  <c r="AM38" i="42"/>
  <c r="AL38" i="42"/>
  <c r="AK38" i="42"/>
  <c r="AJ38" i="42"/>
  <c r="AI38" i="42"/>
  <c r="AH38" i="42"/>
  <c r="AG38" i="42"/>
  <c r="AF38" i="42"/>
  <c r="AE38" i="42"/>
  <c r="AD38" i="42"/>
  <c r="AC38" i="42"/>
  <c r="AB38" i="42"/>
  <c r="AA38" i="42"/>
  <c r="Z38" i="42"/>
  <c r="Y38" i="42"/>
  <c r="X38" i="42"/>
  <c r="W38" i="42"/>
  <c r="V38" i="42"/>
  <c r="U38" i="42"/>
  <c r="T38" i="42"/>
  <c r="S38" i="42"/>
  <c r="R38" i="42"/>
  <c r="Q38" i="42"/>
  <c r="P38" i="42"/>
  <c r="O38" i="42"/>
  <c r="N38" i="42"/>
  <c r="M38" i="42"/>
  <c r="L38" i="42"/>
  <c r="K38" i="42"/>
  <c r="J38" i="42"/>
  <c r="I38" i="42"/>
  <c r="H38" i="42"/>
  <c r="G38" i="42"/>
  <c r="F38" i="42"/>
  <c r="AZ37" i="42"/>
  <c r="AY37" i="42"/>
  <c r="AX37" i="42"/>
  <c r="AW37" i="42"/>
  <c r="AV37" i="42"/>
  <c r="AU37" i="42"/>
  <c r="AT37" i="42"/>
  <c r="AS37" i="42"/>
  <c r="AR37" i="42"/>
  <c r="AQ37" i="42"/>
  <c r="AP37" i="42"/>
  <c r="AO37" i="42"/>
  <c r="AN37" i="42"/>
  <c r="AM37" i="42"/>
  <c r="AL37" i="42"/>
  <c r="AK37" i="42"/>
  <c r="AJ37" i="42"/>
  <c r="AI37" i="42"/>
  <c r="AH37" i="42"/>
  <c r="AG37" i="42"/>
  <c r="AF37" i="42"/>
  <c r="AE37" i="42"/>
  <c r="AD37" i="42"/>
  <c r="AC37" i="42"/>
  <c r="AB37" i="42"/>
  <c r="AA37" i="42"/>
  <c r="Z37" i="42"/>
  <c r="Y37" i="42"/>
  <c r="X37" i="42"/>
  <c r="W37" i="42"/>
  <c r="V37" i="42"/>
  <c r="U37" i="42"/>
  <c r="T37" i="42"/>
  <c r="S37" i="42"/>
  <c r="R37" i="42"/>
  <c r="Q37" i="42"/>
  <c r="P37" i="42"/>
  <c r="O37" i="42"/>
  <c r="N37" i="42"/>
  <c r="M37" i="42"/>
  <c r="L37" i="42"/>
  <c r="K37" i="42"/>
  <c r="J37" i="42"/>
  <c r="I37" i="42"/>
  <c r="H37" i="42"/>
  <c r="G37" i="42"/>
  <c r="F37" i="42"/>
  <c r="AZ36" i="42"/>
  <c r="AY36" i="42"/>
  <c r="AX36" i="42"/>
  <c r="AW36" i="42"/>
  <c r="AV36" i="42"/>
  <c r="AU36" i="42"/>
  <c r="AT36" i="42"/>
  <c r="AS36" i="42"/>
  <c r="AR36" i="42"/>
  <c r="AQ36" i="42"/>
  <c r="AP36" i="42"/>
  <c r="AO36" i="42"/>
  <c r="AN36" i="42"/>
  <c r="AM36" i="42"/>
  <c r="AL36" i="42"/>
  <c r="AK36" i="42"/>
  <c r="AJ36" i="42"/>
  <c r="AI36" i="42"/>
  <c r="AH36" i="42"/>
  <c r="AG36" i="42"/>
  <c r="AF36" i="42"/>
  <c r="AE36" i="42"/>
  <c r="AD36" i="42"/>
  <c r="AC36" i="42"/>
  <c r="AB36" i="42"/>
  <c r="AA36" i="42"/>
  <c r="Z36" i="42"/>
  <c r="Y36" i="42"/>
  <c r="X36" i="42"/>
  <c r="W36" i="42"/>
  <c r="V36" i="42"/>
  <c r="U36" i="42"/>
  <c r="T36" i="42"/>
  <c r="S36" i="42"/>
  <c r="R36" i="42"/>
  <c r="Q36" i="42"/>
  <c r="P36" i="42"/>
  <c r="O36" i="42"/>
  <c r="N36" i="42"/>
  <c r="M36" i="42"/>
  <c r="L36" i="42"/>
  <c r="K36" i="42"/>
  <c r="J36" i="42"/>
  <c r="I36" i="42"/>
  <c r="H36" i="42"/>
  <c r="G36" i="42"/>
  <c r="F36" i="42"/>
  <c r="AZ35" i="42"/>
  <c r="AY35" i="42"/>
  <c r="AX35" i="42"/>
  <c r="AW35" i="42"/>
  <c r="AV35" i="42"/>
  <c r="AU35" i="42"/>
  <c r="AT35" i="42"/>
  <c r="AS35" i="42"/>
  <c r="AR35" i="42"/>
  <c r="AQ35" i="42"/>
  <c r="AP35" i="42"/>
  <c r="AO35" i="42"/>
  <c r="AN35" i="42"/>
  <c r="AM35" i="42"/>
  <c r="AL35" i="42"/>
  <c r="AK35" i="42"/>
  <c r="AJ35" i="42"/>
  <c r="AI35" i="42"/>
  <c r="AH35" i="42"/>
  <c r="AG35" i="42"/>
  <c r="AF35" i="42"/>
  <c r="AE35" i="42"/>
  <c r="AD35" i="42"/>
  <c r="AC35" i="42"/>
  <c r="AB35" i="42"/>
  <c r="AA35" i="42"/>
  <c r="Z35" i="42"/>
  <c r="Y35" i="42"/>
  <c r="X35" i="42"/>
  <c r="W35" i="42"/>
  <c r="V35" i="42"/>
  <c r="U35" i="42"/>
  <c r="T35" i="42"/>
  <c r="S35" i="42"/>
  <c r="R35" i="42"/>
  <c r="Q35" i="42"/>
  <c r="P35" i="42"/>
  <c r="O35" i="42"/>
  <c r="N35" i="42"/>
  <c r="M35" i="42"/>
  <c r="L35" i="42"/>
  <c r="K35" i="42"/>
  <c r="J35" i="42"/>
  <c r="I35" i="42"/>
  <c r="H35" i="42"/>
  <c r="G35" i="42"/>
  <c r="F35" i="42"/>
  <c r="AZ34" i="42"/>
  <c r="AY34" i="42"/>
  <c r="AX34" i="42"/>
  <c r="AW34" i="42"/>
  <c r="AV34" i="42"/>
  <c r="AU34" i="42"/>
  <c r="AT34" i="42"/>
  <c r="AS34" i="42"/>
  <c r="AR34" i="42"/>
  <c r="AQ34" i="42"/>
  <c r="AP34" i="42"/>
  <c r="AO34" i="42"/>
  <c r="AN34" i="42"/>
  <c r="AM34" i="42"/>
  <c r="AL34" i="42"/>
  <c r="AK34" i="42"/>
  <c r="AJ34" i="42"/>
  <c r="AI34" i="42"/>
  <c r="AH34" i="42"/>
  <c r="AG34" i="42"/>
  <c r="AF34" i="42"/>
  <c r="AE34" i="42"/>
  <c r="AD34" i="42"/>
  <c r="AC34" i="42"/>
  <c r="AB34" i="42"/>
  <c r="AA34" i="42"/>
  <c r="Z34" i="42"/>
  <c r="Y34" i="42"/>
  <c r="X34" i="42"/>
  <c r="W34" i="42"/>
  <c r="V34" i="42"/>
  <c r="U34" i="42"/>
  <c r="T34" i="42"/>
  <c r="S34" i="42"/>
  <c r="R34" i="42"/>
  <c r="Q34" i="42"/>
  <c r="P34" i="42"/>
  <c r="O34" i="42"/>
  <c r="N34" i="42"/>
  <c r="M34" i="42"/>
  <c r="L34" i="42"/>
  <c r="K34" i="42"/>
  <c r="J34" i="42"/>
  <c r="I34" i="42"/>
  <c r="H34" i="42"/>
  <c r="G34" i="42"/>
  <c r="F34" i="42"/>
  <c r="AZ33" i="42"/>
  <c r="AY33" i="42"/>
  <c r="AX33" i="42"/>
  <c r="AW33" i="42"/>
  <c r="AV33" i="42"/>
  <c r="AU33" i="42"/>
  <c r="AT33" i="42"/>
  <c r="AS33" i="42"/>
  <c r="AR33" i="42"/>
  <c r="AQ33" i="42"/>
  <c r="AP33" i="42"/>
  <c r="AO33" i="42"/>
  <c r="AN33" i="42"/>
  <c r="AM33" i="42"/>
  <c r="AL33" i="42"/>
  <c r="AK33" i="42"/>
  <c r="AJ33" i="42"/>
  <c r="AI33" i="42"/>
  <c r="AH33" i="42"/>
  <c r="AG33" i="42"/>
  <c r="AF33" i="42"/>
  <c r="AE33" i="42"/>
  <c r="AD33" i="42"/>
  <c r="AC33" i="42"/>
  <c r="AB33" i="42"/>
  <c r="AA33" i="42"/>
  <c r="Z33" i="42"/>
  <c r="Y33" i="42"/>
  <c r="X33" i="42"/>
  <c r="W33" i="42"/>
  <c r="V33" i="42"/>
  <c r="U33" i="42"/>
  <c r="T33" i="42"/>
  <c r="S33" i="42"/>
  <c r="R33" i="42"/>
  <c r="Q33" i="42"/>
  <c r="P33" i="42"/>
  <c r="O33" i="42"/>
  <c r="N33" i="42"/>
  <c r="M33" i="42"/>
  <c r="L33" i="42"/>
  <c r="K33" i="42"/>
  <c r="J33" i="42"/>
  <c r="I33" i="42"/>
  <c r="H33" i="42"/>
  <c r="G33" i="42"/>
  <c r="F33" i="42"/>
  <c r="AZ32" i="42"/>
  <c r="AY32" i="42"/>
  <c r="AX32" i="42"/>
  <c r="AW32" i="42"/>
  <c r="AV32" i="42"/>
  <c r="AU32" i="42"/>
  <c r="AT32" i="42"/>
  <c r="AS32" i="42"/>
  <c r="AR32" i="42"/>
  <c r="AQ32" i="42"/>
  <c r="AP32" i="42"/>
  <c r="AO32" i="42"/>
  <c r="AN32" i="42"/>
  <c r="AM32" i="42"/>
  <c r="AL32" i="42"/>
  <c r="AK32" i="42"/>
  <c r="AJ32" i="42"/>
  <c r="AI32" i="42"/>
  <c r="AH32" i="42"/>
  <c r="AG32" i="42"/>
  <c r="AF32" i="42"/>
  <c r="AE32" i="42"/>
  <c r="AD32" i="42"/>
  <c r="AC32" i="42"/>
  <c r="AB32" i="42"/>
  <c r="AA32" i="42"/>
  <c r="Z32" i="42"/>
  <c r="Y32" i="42"/>
  <c r="X32" i="42"/>
  <c r="W32" i="42"/>
  <c r="V32" i="42"/>
  <c r="U32" i="42"/>
  <c r="T32" i="42"/>
  <c r="S32" i="42"/>
  <c r="R32" i="42"/>
  <c r="Q32" i="42"/>
  <c r="P32" i="42"/>
  <c r="O32" i="42"/>
  <c r="N32" i="42"/>
  <c r="M32" i="42"/>
  <c r="L32" i="42"/>
  <c r="K32" i="42"/>
  <c r="J32" i="42"/>
  <c r="I32" i="42"/>
  <c r="H32" i="42"/>
  <c r="G32" i="42"/>
  <c r="F32" i="42"/>
  <c r="AZ31" i="42"/>
  <c r="AY31" i="42"/>
  <c r="AX31" i="42"/>
  <c r="AW31" i="42"/>
  <c r="AV31" i="42"/>
  <c r="AU31" i="42"/>
  <c r="AT31" i="42"/>
  <c r="AS31" i="42"/>
  <c r="AR31" i="42"/>
  <c r="AQ31" i="42"/>
  <c r="AP31" i="42"/>
  <c r="AO31" i="42"/>
  <c r="AN31" i="42"/>
  <c r="AM31" i="42"/>
  <c r="AL31" i="42"/>
  <c r="AK31" i="42"/>
  <c r="AJ31" i="42"/>
  <c r="AI31" i="42"/>
  <c r="AH31" i="42"/>
  <c r="AG31" i="42"/>
  <c r="AF31" i="42"/>
  <c r="AE31" i="42"/>
  <c r="AD31" i="42"/>
  <c r="AC31" i="42"/>
  <c r="AB31" i="42"/>
  <c r="AA31" i="42"/>
  <c r="Z31" i="42"/>
  <c r="Y31" i="42"/>
  <c r="X31" i="42"/>
  <c r="W31" i="42"/>
  <c r="V31" i="42"/>
  <c r="U31" i="42"/>
  <c r="T31" i="42"/>
  <c r="S31" i="42"/>
  <c r="R31" i="42"/>
  <c r="Q31" i="42"/>
  <c r="P31" i="42"/>
  <c r="O31" i="42"/>
  <c r="N31" i="42"/>
  <c r="M31" i="42"/>
  <c r="L31" i="42"/>
  <c r="K31" i="42"/>
  <c r="J31" i="42"/>
  <c r="I31" i="42"/>
  <c r="H31" i="42"/>
  <c r="G31" i="42"/>
  <c r="F31" i="42"/>
  <c r="AZ30" i="42"/>
  <c r="AY30" i="42"/>
  <c r="AX30" i="42"/>
  <c r="AW30" i="42"/>
  <c r="AV30" i="42"/>
  <c r="AU30" i="42"/>
  <c r="AT30" i="42"/>
  <c r="AS30" i="42"/>
  <c r="AR30" i="42"/>
  <c r="AQ30" i="42"/>
  <c r="AP30" i="42"/>
  <c r="AO30" i="42"/>
  <c r="AN30" i="42"/>
  <c r="AM30" i="42"/>
  <c r="AL30" i="42"/>
  <c r="AK30" i="42"/>
  <c r="AJ30" i="42"/>
  <c r="AI30" i="42"/>
  <c r="AH30" i="42"/>
  <c r="AG30" i="42"/>
  <c r="AF30" i="42"/>
  <c r="AE30" i="42"/>
  <c r="AD30" i="42"/>
  <c r="AC30" i="42"/>
  <c r="AB30" i="42"/>
  <c r="AA30" i="42"/>
  <c r="Z30" i="42"/>
  <c r="Y30" i="42"/>
  <c r="X30" i="42"/>
  <c r="W30" i="42"/>
  <c r="V30" i="42"/>
  <c r="U30" i="42"/>
  <c r="T30" i="42"/>
  <c r="S30" i="42"/>
  <c r="R30" i="42"/>
  <c r="Q30" i="42"/>
  <c r="P30" i="42"/>
  <c r="O30" i="42"/>
  <c r="N30" i="42"/>
  <c r="M30" i="42"/>
  <c r="L30" i="42"/>
  <c r="K30" i="42"/>
  <c r="J30" i="42"/>
  <c r="I30" i="42"/>
  <c r="H30" i="42"/>
  <c r="G30" i="42"/>
  <c r="F30" i="42"/>
  <c r="AZ29" i="42"/>
  <c r="AY29" i="42"/>
  <c r="AX29" i="42"/>
  <c r="AW29" i="42"/>
  <c r="AV29" i="42"/>
  <c r="AU29" i="42"/>
  <c r="AT29" i="42"/>
  <c r="AS29" i="42"/>
  <c r="AR29" i="42"/>
  <c r="AQ29" i="42"/>
  <c r="AP29" i="42"/>
  <c r="AO29" i="42"/>
  <c r="AN29" i="42"/>
  <c r="AM29" i="42"/>
  <c r="AL29" i="42"/>
  <c r="AK29" i="42"/>
  <c r="AJ29" i="42"/>
  <c r="AI29" i="42"/>
  <c r="AH29" i="42"/>
  <c r="AG29" i="42"/>
  <c r="AF29" i="42"/>
  <c r="AE29" i="42"/>
  <c r="AD29" i="42"/>
  <c r="AC29" i="42"/>
  <c r="AB29" i="42"/>
  <c r="AA29" i="42"/>
  <c r="Z29" i="42"/>
  <c r="Y29" i="42"/>
  <c r="X29" i="42"/>
  <c r="W29" i="42"/>
  <c r="V29" i="42"/>
  <c r="U29" i="42"/>
  <c r="T29" i="42"/>
  <c r="S29" i="42"/>
  <c r="R29" i="42"/>
  <c r="Q29" i="42"/>
  <c r="P29" i="42"/>
  <c r="O29" i="42"/>
  <c r="N29" i="42"/>
  <c r="M29" i="42"/>
  <c r="L29" i="42"/>
  <c r="K29" i="42"/>
  <c r="J29" i="42"/>
  <c r="I29" i="42"/>
  <c r="H29" i="42"/>
  <c r="G29" i="42"/>
  <c r="F29" i="42"/>
  <c r="AZ28" i="42"/>
  <c r="AY28" i="42"/>
  <c r="AX28" i="42"/>
  <c r="AW28" i="42"/>
  <c r="AV28" i="42"/>
  <c r="AU28" i="42"/>
  <c r="AT28" i="42"/>
  <c r="AS28" i="42"/>
  <c r="AR28" i="42"/>
  <c r="AQ28" i="42"/>
  <c r="AP28" i="42"/>
  <c r="AO28" i="42"/>
  <c r="AN28" i="42"/>
  <c r="AM28" i="42"/>
  <c r="AL28" i="42"/>
  <c r="AK28" i="42"/>
  <c r="AJ28" i="42"/>
  <c r="AI28" i="42"/>
  <c r="AH28" i="42"/>
  <c r="AG28" i="42"/>
  <c r="AF28" i="42"/>
  <c r="AE28" i="42"/>
  <c r="AD28" i="42"/>
  <c r="AC28" i="42"/>
  <c r="AB28" i="42"/>
  <c r="AA28" i="42"/>
  <c r="Z28" i="42"/>
  <c r="Y28" i="42"/>
  <c r="X28" i="42"/>
  <c r="W28" i="42"/>
  <c r="V28" i="42"/>
  <c r="U28" i="42"/>
  <c r="T28" i="42"/>
  <c r="S28" i="42"/>
  <c r="R28" i="42"/>
  <c r="Q28" i="42"/>
  <c r="P28" i="42"/>
  <c r="O28" i="42"/>
  <c r="N28" i="42"/>
  <c r="M28" i="42"/>
  <c r="L28" i="42"/>
  <c r="K28" i="42"/>
  <c r="J28" i="42"/>
  <c r="I28" i="42"/>
  <c r="H28" i="42"/>
  <c r="G28" i="42"/>
  <c r="F28" i="42"/>
  <c r="AZ27" i="42"/>
  <c r="AY27" i="42"/>
  <c r="AX27" i="42"/>
  <c r="AW27" i="42"/>
  <c r="AV27" i="42"/>
  <c r="AU27" i="42"/>
  <c r="AT27" i="42"/>
  <c r="AS27" i="42"/>
  <c r="AR27" i="42"/>
  <c r="AQ27" i="42"/>
  <c r="AP27" i="42"/>
  <c r="AO27" i="42"/>
  <c r="AN27" i="42"/>
  <c r="AM27" i="42"/>
  <c r="AL27" i="42"/>
  <c r="AK27" i="42"/>
  <c r="AJ27" i="42"/>
  <c r="AI27" i="42"/>
  <c r="AH27" i="42"/>
  <c r="AG27" i="42"/>
  <c r="AF27" i="42"/>
  <c r="AE27" i="42"/>
  <c r="AD27" i="42"/>
  <c r="AC27" i="42"/>
  <c r="AB27" i="42"/>
  <c r="AA27" i="42"/>
  <c r="Z27" i="42"/>
  <c r="Y27" i="42"/>
  <c r="X27" i="42"/>
  <c r="W27" i="42"/>
  <c r="V27" i="42"/>
  <c r="U27" i="42"/>
  <c r="T27" i="42"/>
  <c r="S27" i="42"/>
  <c r="R27" i="42"/>
  <c r="Q27" i="42"/>
  <c r="P27" i="42"/>
  <c r="O27" i="42"/>
  <c r="N27" i="42"/>
  <c r="M27" i="42"/>
  <c r="L27" i="42"/>
  <c r="K27" i="42"/>
  <c r="J27" i="42"/>
  <c r="I27" i="42"/>
  <c r="H27" i="42"/>
  <c r="G27" i="42"/>
  <c r="F27" i="42"/>
  <c r="AZ26" i="42"/>
  <c r="AY26" i="42"/>
  <c r="AX26" i="42"/>
  <c r="AW26" i="42"/>
  <c r="AV26" i="42"/>
  <c r="AU26" i="42"/>
  <c r="AT26" i="42"/>
  <c r="AS26" i="42"/>
  <c r="AR26" i="42"/>
  <c r="AQ26" i="42"/>
  <c r="AP26" i="42"/>
  <c r="AO26" i="42"/>
  <c r="AN26" i="42"/>
  <c r="AM26" i="42"/>
  <c r="AL26" i="42"/>
  <c r="AK26" i="42"/>
  <c r="AJ26" i="42"/>
  <c r="AI26" i="42"/>
  <c r="AH26" i="42"/>
  <c r="AG26" i="42"/>
  <c r="AF26" i="42"/>
  <c r="AE26" i="42"/>
  <c r="AD26" i="42"/>
  <c r="AC26" i="42"/>
  <c r="AB26" i="42"/>
  <c r="AA26" i="42"/>
  <c r="Z26" i="42"/>
  <c r="Y26" i="42"/>
  <c r="X26" i="42"/>
  <c r="W26" i="42"/>
  <c r="V26" i="42"/>
  <c r="U26" i="42"/>
  <c r="T26" i="42"/>
  <c r="S26" i="42"/>
  <c r="R26" i="42"/>
  <c r="Q26" i="42"/>
  <c r="P26" i="42"/>
  <c r="O26" i="42"/>
  <c r="N26" i="42"/>
  <c r="M26" i="42"/>
  <c r="L26" i="42"/>
  <c r="K26" i="42"/>
  <c r="J26" i="42"/>
  <c r="I26" i="42"/>
  <c r="H26" i="42"/>
  <c r="G26" i="42"/>
  <c r="F26" i="42"/>
  <c r="AZ25" i="42"/>
  <c r="AY25" i="42"/>
  <c r="AX25" i="42"/>
  <c r="AW25" i="42"/>
  <c r="AV25" i="42"/>
  <c r="AU25" i="42"/>
  <c r="AT25" i="42"/>
  <c r="AS25" i="42"/>
  <c r="AR25" i="42"/>
  <c r="AQ25" i="42"/>
  <c r="AP25" i="42"/>
  <c r="AO25" i="42"/>
  <c r="AN25" i="42"/>
  <c r="AM25" i="42"/>
  <c r="AL25" i="42"/>
  <c r="AK25" i="42"/>
  <c r="AJ25" i="42"/>
  <c r="AI25" i="42"/>
  <c r="AH25" i="42"/>
  <c r="AG25" i="42"/>
  <c r="AF25" i="42"/>
  <c r="AE25" i="42"/>
  <c r="AD25" i="42"/>
  <c r="AC25" i="42"/>
  <c r="AB25" i="42"/>
  <c r="AA25" i="42"/>
  <c r="Z25" i="42"/>
  <c r="Y25" i="42"/>
  <c r="X25" i="42"/>
  <c r="W25" i="42"/>
  <c r="V25" i="42"/>
  <c r="U25" i="42"/>
  <c r="T25" i="42"/>
  <c r="S25" i="42"/>
  <c r="R25" i="42"/>
  <c r="Q25" i="42"/>
  <c r="P25" i="42"/>
  <c r="O25" i="42"/>
  <c r="N25" i="42"/>
  <c r="M25" i="42"/>
  <c r="L25" i="42"/>
  <c r="K25" i="42"/>
  <c r="J25" i="42"/>
  <c r="I25" i="42"/>
  <c r="H25" i="42"/>
  <c r="G25" i="42"/>
  <c r="F25" i="42"/>
  <c r="AZ24" i="42"/>
  <c r="AY24" i="42"/>
  <c r="AX24" i="42"/>
  <c r="AW24" i="42"/>
  <c r="AV24" i="42"/>
  <c r="AU24" i="42"/>
  <c r="AT24" i="42"/>
  <c r="AS24" i="42"/>
  <c r="AR24" i="42"/>
  <c r="AQ24" i="42"/>
  <c r="AP24" i="42"/>
  <c r="AO24" i="42"/>
  <c r="AN24" i="42"/>
  <c r="AM24" i="42"/>
  <c r="AL24" i="42"/>
  <c r="AK24" i="42"/>
  <c r="AJ24" i="42"/>
  <c r="AI24" i="42"/>
  <c r="AH24" i="42"/>
  <c r="AG24" i="42"/>
  <c r="AF24" i="42"/>
  <c r="AE24" i="42"/>
  <c r="AD24" i="42"/>
  <c r="AC24" i="42"/>
  <c r="AB24" i="42"/>
  <c r="AA24" i="42"/>
  <c r="Z24" i="42"/>
  <c r="Y24" i="42"/>
  <c r="X24" i="42"/>
  <c r="W24" i="42"/>
  <c r="V24" i="42"/>
  <c r="U24" i="42"/>
  <c r="T24" i="42"/>
  <c r="S24" i="42"/>
  <c r="R24" i="42"/>
  <c r="Q24" i="42"/>
  <c r="P24" i="42"/>
  <c r="O24" i="42"/>
  <c r="N24" i="42"/>
  <c r="M24" i="42"/>
  <c r="L24" i="42"/>
  <c r="K24" i="42"/>
  <c r="J24" i="42"/>
  <c r="I24" i="42"/>
  <c r="H24" i="42"/>
  <c r="G24" i="42"/>
  <c r="F24" i="42"/>
  <c r="AZ23" i="42"/>
  <c r="AY23" i="42"/>
  <c r="AX23" i="42"/>
  <c r="AW23" i="42"/>
  <c r="AV23" i="42"/>
  <c r="AU23" i="42"/>
  <c r="AT23" i="42"/>
  <c r="AS23" i="42"/>
  <c r="AR23" i="42"/>
  <c r="AQ23" i="42"/>
  <c r="AP23" i="42"/>
  <c r="AO23" i="42"/>
  <c r="AN23" i="42"/>
  <c r="AM23" i="42"/>
  <c r="AL23" i="42"/>
  <c r="AK23" i="42"/>
  <c r="AJ23" i="42"/>
  <c r="AI23" i="42"/>
  <c r="AH23" i="42"/>
  <c r="AG23" i="42"/>
  <c r="AF23" i="42"/>
  <c r="AE23" i="42"/>
  <c r="AD23" i="42"/>
  <c r="AC23" i="42"/>
  <c r="AB23" i="42"/>
  <c r="AA23" i="42"/>
  <c r="Z23" i="42"/>
  <c r="Y23" i="42"/>
  <c r="X23" i="42"/>
  <c r="W23" i="42"/>
  <c r="V23" i="42"/>
  <c r="U23" i="42"/>
  <c r="T23" i="42"/>
  <c r="S23" i="42"/>
  <c r="R23" i="42"/>
  <c r="Q23" i="42"/>
  <c r="P23" i="42"/>
  <c r="O23" i="42"/>
  <c r="N23" i="42"/>
  <c r="M23" i="42"/>
  <c r="L23" i="42"/>
  <c r="K23" i="42"/>
  <c r="J23" i="42"/>
  <c r="I23" i="42"/>
  <c r="H23" i="42"/>
  <c r="G23" i="42"/>
  <c r="F23" i="42"/>
  <c r="AZ22" i="42"/>
  <c r="AY22" i="42"/>
  <c r="AX22" i="42"/>
  <c r="AW22" i="42"/>
  <c r="AV22" i="42"/>
  <c r="AU22" i="42"/>
  <c r="AT22" i="42"/>
  <c r="AS22" i="42"/>
  <c r="AR22" i="42"/>
  <c r="AQ22" i="42"/>
  <c r="AP22" i="42"/>
  <c r="AO22" i="42"/>
  <c r="AN22" i="42"/>
  <c r="AM22" i="42"/>
  <c r="AL22" i="42"/>
  <c r="AK22" i="42"/>
  <c r="AJ22" i="42"/>
  <c r="AI22" i="42"/>
  <c r="AH22" i="42"/>
  <c r="AG22" i="42"/>
  <c r="AF22" i="42"/>
  <c r="AE22" i="42"/>
  <c r="AD22" i="42"/>
  <c r="AC22" i="42"/>
  <c r="AB22" i="42"/>
  <c r="AA22" i="42"/>
  <c r="Z22" i="42"/>
  <c r="Y22" i="42"/>
  <c r="X22" i="42"/>
  <c r="W22" i="42"/>
  <c r="V22" i="42"/>
  <c r="U22" i="42"/>
  <c r="T22" i="42"/>
  <c r="S22" i="42"/>
  <c r="R22" i="42"/>
  <c r="Q22" i="42"/>
  <c r="P22" i="42"/>
  <c r="O22" i="42"/>
  <c r="N22" i="42"/>
  <c r="M22" i="42"/>
  <c r="L22" i="42"/>
  <c r="K22" i="42"/>
  <c r="J22" i="42"/>
  <c r="I22" i="42"/>
  <c r="H22" i="42"/>
  <c r="G22" i="42"/>
  <c r="F22" i="42"/>
  <c r="AZ21" i="42"/>
  <c r="AY21" i="42"/>
  <c r="AX21" i="42"/>
  <c r="AW21" i="42"/>
  <c r="AV21" i="42"/>
  <c r="AU21" i="42"/>
  <c r="AT21" i="42"/>
  <c r="AS21" i="42"/>
  <c r="AR21" i="42"/>
  <c r="AQ21" i="42"/>
  <c r="AP21" i="42"/>
  <c r="AO21" i="42"/>
  <c r="AN21" i="42"/>
  <c r="AM21" i="42"/>
  <c r="AL21" i="42"/>
  <c r="AK21" i="42"/>
  <c r="AJ21" i="42"/>
  <c r="AI21" i="42"/>
  <c r="AH21" i="42"/>
  <c r="AG21" i="42"/>
  <c r="AF21" i="42"/>
  <c r="AE21" i="42"/>
  <c r="AD21" i="42"/>
  <c r="AC21" i="42"/>
  <c r="AB21" i="42"/>
  <c r="AA21" i="42"/>
  <c r="Z21" i="42"/>
  <c r="Y21" i="42"/>
  <c r="X21" i="42"/>
  <c r="W21" i="42"/>
  <c r="V21" i="42"/>
  <c r="U21" i="42"/>
  <c r="T21" i="42"/>
  <c r="S21" i="42"/>
  <c r="R21" i="42"/>
  <c r="Q21" i="42"/>
  <c r="P21" i="42"/>
  <c r="O21" i="42"/>
  <c r="N21" i="42"/>
  <c r="M21" i="42"/>
  <c r="L21" i="42"/>
  <c r="K21" i="42"/>
  <c r="J21" i="42"/>
  <c r="I21" i="42"/>
  <c r="H21" i="42"/>
  <c r="G21" i="42"/>
  <c r="F21" i="42"/>
  <c r="AZ20" i="42"/>
  <c r="AY20" i="42"/>
  <c r="AX20" i="42"/>
  <c r="AW20" i="42"/>
  <c r="AV20" i="42"/>
  <c r="AU20" i="42"/>
  <c r="AT20" i="42"/>
  <c r="AS20" i="42"/>
  <c r="AR20" i="42"/>
  <c r="AQ20" i="42"/>
  <c r="AP20" i="42"/>
  <c r="AO20" i="42"/>
  <c r="AN20" i="42"/>
  <c r="AM20" i="42"/>
  <c r="AL20" i="42"/>
  <c r="AK20" i="42"/>
  <c r="AJ20" i="42"/>
  <c r="AI20" i="42"/>
  <c r="AH20" i="42"/>
  <c r="AG20" i="42"/>
  <c r="AF20" i="42"/>
  <c r="AE20" i="42"/>
  <c r="AD20" i="42"/>
  <c r="AC20" i="42"/>
  <c r="AB20" i="42"/>
  <c r="AA20" i="42"/>
  <c r="Z20" i="42"/>
  <c r="Y20" i="42"/>
  <c r="X20" i="42"/>
  <c r="W20" i="42"/>
  <c r="V20" i="42"/>
  <c r="U20" i="42"/>
  <c r="T20" i="42"/>
  <c r="S20" i="42"/>
  <c r="R20" i="42"/>
  <c r="Q20" i="42"/>
  <c r="P20" i="42"/>
  <c r="O20" i="42"/>
  <c r="N20" i="42"/>
  <c r="M20" i="42"/>
  <c r="L20" i="42"/>
  <c r="K20" i="42"/>
  <c r="J20" i="42"/>
  <c r="I20" i="42"/>
  <c r="H20" i="42"/>
  <c r="G20" i="42"/>
  <c r="F20" i="42"/>
  <c r="AZ19" i="42"/>
  <c r="AY19" i="42"/>
  <c r="AX19" i="42"/>
  <c r="AW19" i="42"/>
  <c r="AV19" i="42"/>
  <c r="AU19" i="42"/>
  <c r="AT19" i="42"/>
  <c r="AS19" i="42"/>
  <c r="AR19" i="42"/>
  <c r="AQ19" i="42"/>
  <c r="AP19" i="42"/>
  <c r="AO19" i="42"/>
  <c r="AN19" i="42"/>
  <c r="AM19" i="42"/>
  <c r="AL19" i="42"/>
  <c r="AK19" i="42"/>
  <c r="AJ19" i="42"/>
  <c r="AI19" i="42"/>
  <c r="AH19" i="42"/>
  <c r="AG19" i="42"/>
  <c r="AF19" i="42"/>
  <c r="AE19" i="42"/>
  <c r="AD19" i="42"/>
  <c r="AC19" i="42"/>
  <c r="AB19" i="42"/>
  <c r="AA19" i="42"/>
  <c r="Z19" i="42"/>
  <c r="Y19" i="42"/>
  <c r="X19" i="42"/>
  <c r="W19" i="42"/>
  <c r="V19" i="42"/>
  <c r="U19" i="42"/>
  <c r="T19" i="42"/>
  <c r="S19" i="42"/>
  <c r="R19" i="42"/>
  <c r="Q19" i="42"/>
  <c r="P19" i="42"/>
  <c r="O19" i="42"/>
  <c r="N19" i="42"/>
  <c r="M19" i="42"/>
  <c r="L19" i="42"/>
  <c r="K19" i="42"/>
  <c r="J19" i="42"/>
  <c r="I19" i="42"/>
  <c r="H19" i="42"/>
  <c r="G19" i="42"/>
  <c r="F19" i="42"/>
  <c r="AZ18" i="42"/>
  <c r="AY18" i="42"/>
  <c r="AX18" i="42"/>
  <c r="AW18" i="42"/>
  <c r="AV18" i="42"/>
  <c r="AU18" i="42"/>
  <c r="AT18" i="42"/>
  <c r="AS18" i="42"/>
  <c r="AR18" i="42"/>
  <c r="AQ18" i="42"/>
  <c r="AP18" i="42"/>
  <c r="AO18" i="42"/>
  <c r="AN18" i="42"/>
  <c r="AM18" i="42"/>
  <c r="AL18" i="42"/>
  <c r="AK18" i="42"/>
  <c r="AJ18" i="42"/>
  <c r="AI18" i="42"/>
  <c r="AH18" i="42"/>
  <c r="AG18" i="42"/>
  <c r="AF18" i="42"/>
  <c r="AE18" i="42"/>
  <c r="AD18" i="42"/>
  <c r="AC18" i="42"/>
  <c r="AB18" i="42"/>
  <c r="AA18" i="42"/>
  <c r="Z18" i="42"/>
  <c r="Y18" i="42"/>
  <c r="X18" i="42"/>
  <c r="W18" i="42"/>
  <c r="V18" i="42"/>
  <c r="U18" i="42"/>
  <c r="T18" i="42"/>
  <c r="S18" i="42"/>
  <c r="R18" i="42"/>
  <c r="Q18" i="42"/>
  <c r="P18" i="42"/>
  <c r="O18" i="42"/>
  <c r="N18" i="42"/>
  <c r="M18" i="42"/>
  <c r="L18" i="42"/>
  <c r="K18" i="42"/>
  <c r="J18" i="42"/>
  <c r="I18" i="42"/>
  <c r="H18" i="42"/>
  <c r="G18" i="42"/>
  <c r="F18" i="42"/>
  <c r="AZ17" i="42"/>
  <c r="AY17" i="42"/>
  <c r="AX17" i="42"/>
  <c r="AW17" i="42"/>
  <c r="AV17" i="42"/>
  <c r="AU17" i="42"/>
  <c r="AT17" i="42"/>
  <c r="AS17" i="42"/>
  <c r="AR17" i="42"/>
  <c r="AQ17" i="42"/>
  <c r="AP17" i="42"/>
  <c r="AO17" i="42"/>
  <c r="AN17" i="42"/>
  <c r="AM17" i="42"/>
  <c r="AL17" i="42"/>
  <c r="AK17" i="42"/>
  <c r="AJ17" i="42"/>
  <c r="AI17" i="42"/>
  <c r="AH17" i="42"/>
  <c r="AG17" i="42"/>
  <c r="AF17" i="42"/>
  <c r="AE17" i="42"/>
  <c r="AD17" i="42"/>
  <c r="AC17" i="42"/>
  <c r="AB17" i="42"/>
  <c r="AA17" i="42"/>
  <c r="Z17" i="42"/>
  <c r="Y17" i="42"/>
  <c r="X17" i="42"/>
  <c r="W17" i="42"/>
  <c r="V17" i="42"/>
  <c r="U17" i="42"/>
  <c r="T17" i="42"/>
  <c r="S17" i="42"/>
  <c r="R17" i="42"/>
  <c r="Q17" i="42"/>
  <c r="P17" i="42"/>
  <c r="O17" i="42"/>
  <c r="N17" i="42"/>
  <c r="M17" i="42"/>
  <c r="L17" i="42"/>
  <c r="K17" i="42"/>
  <c r="J17" i="42"/>
  <c r="I17" i="42"/>
  <c r="H17" i="42"/>
  <c r="G17" i="42"/>
  <c r="F17" i="42"/>
  <c r="AZ16" i="42"/>
  <c r="AY16" i="42"/>
  <c r="AX16" i="42"/>
  <c r="AW16" i="42"/>
  <c r="AV16" i="42"/>
  <c r="AU16" i="42"/>
  <c r="AT16" i="42"/>
  <c r="AS16" i="42"/>
  <c r="AR16" i="42"/>
  <c r="AQ16" i="42"/>
  <c r="AP16" i="42"/>
  <c r="AO16" i="42"/>
  <c r="AN16" i="42"/>
  <c r="AM16" i="42"/>
  <c r="AL16" i="42"/>
  <c r="AK16" i="42"/>
  <c r="AJ16" i="42"/>
  <c r="AI16" i="42"/>
  <c r="AH16" i="42"/>
  <c r="AG16" i="42"/>
  <c r="AF16" i="42"/>
  <c r="AE16" i="42"/>
  <c r="AD16" i="42"/>
  <c r="AC16" i="42"/>
  <c r="AB16" i="42"/>
  <c r="AA16" i="42"/>
  <c r="Z16" i="42"/>
  <c r="Y16" i="42"/>
  <c r="X16" i="42"/>
  <c r="W16" i="42"/>
  <c r="V16" i="42"/>
  <c r="U16" i="42"/>
  <c r="T16" i="42"/>
  <c r="S16" i="42"/>
  <c r="R16" i="42"/>
  <c r="Q16" i="42"/>
  <c r="P16" i="42"/>
  <c r="O16" i="42"/>
  <c r="N16" i="42"/>
  <c r="M16" i="42"/>
  <c r="L16" i="42"/>
  <c r="K16" i="42"/>
  <c r="J16" i="42"/>
  <c r="I16" i="42"/>
  <c r="H16" i="42"/>
  <c r="G16" i="42"/>
  <c r="F16" i="42"/>
  <c r="AZ15" i="42"/>
  <c r="AY15" i="42"/>
  <c r="AX15" i="42"/>
  <c r="AW15" i="42"/>
  <c r="AV15" i="42"/>
  <c r="AU15" i="42"/>
  <c r="AT15" i="42"/>
  <c r="AS15" i="42"/>
  <c r="AR15" i="42"/>
  <c r="AQ15" i="42"/>
  <c r="AP15" i="42"/>
  <c r="AO15" i="42"/>
  <c r="AN15" i="42"/>
  <c r="AM15" i="42"/>
  <c r="AL15" i="42"/>
  <c r="AK15" i="42"/>
  <c r="AJ15" i="42"/>
  <c r="AI15" i="42"/>
  <c r="AH15" i="42"/>
  <c r="AG15" i="42"/>
  <c r="AF15" i="42"/>
  <c r="AE15" i="42"/>
  <c r="AD15" i="42"/>
  <c r="AC15" i="42"/>
  <c r="AB15" i="42"/>
  <c r="AA15" i="42"/>
  <c r="Z15" i="42"/>
  <c r="Y15" i="42"/>
  <c r="X15" i="42"/>
  <c r="W15" i="42"/>
  <c r="V15" i="42"/>
  <c r="U15" i="42"/>
  <c r="T15" i="42"/>
  <c r="S15" i="42"/>
  <c r="R15" i="42"/>
  <c r="Q15" i="42"/>
  <c r="P15" i="42"/>
  <c r="O15" i="42"/>
  <c r="N15" i="42"/>
  <c r="M15" i="42"/>
  <c r="L15" i="42"/>
  <c r="K15" i="42"/>
  <c r="J15" i="42"/>
  <c r="I15" i="42"/>
  <c r="H15" i="42"/>
  <c r="G15" i="42"/>
  <c r="F15" i="42"/>
  <c r="AZ14" i="42"/>
  <c r="AY14" i="42"/>
  <c r="AX14" i="42"/>
  <c r="AW14" i="42"/>
  <c r="AV14" i="42"/>
  <c r="AU14" i="42"/>
  <c r="AT14" i="42"/>
  <c r="AS14" i="42"/>
  <c r="AR14" i="42"/>
  <c r="AQ14" i="42"/>
  <c r="AP14" i="42"/>
  <c r="AO14" i="42"/>
  <c r="AN14" i="42"/>
  <c r="AM14" i="42"/>
  <c r="AL14" i="42"/>
  <c r="AK14" i="42"/>
  <c r="AJ14" i="42"/>
  <c r="AI14" i="42"/>
  <c r="AH14" i="42"/>
  <c r="AG14" i="42"/>
  <c r="AF14" i="42"/>
  <c r="AE14" i="42"/>
  <c r="AD14" i="42"/>
  <c r="AC14" i="42"/>
  <c r="AB14" i="42"/>
  <c r="AA14" i="42"/>
  <c r="Z14" i="42"/>
  <c r="Y14" i="42"/>
  <c r="X14" i="42"/>
  <c r="W14" i="42"/>
  <c r="V14" i="42"/>
  <c r="U14" i="42"/>
  <c r="T14" i="42"/>
  <c r="S14" i="42"/>
  <c r="R14" i="42"/>
  <c r="Q14" i="42"/>
  <c r="P14" i="42"/>
  <c r="O14" i="42"/>
  <c r="N14" i="42"/>
  <c r="M14" i="42"/>
  <c r="L14" i="42"/>
  <c r="K14" i="42"/>
  <c r="J14" i="42"/>
  <c r="I14" i="42"/>
  <c r="H14" i="42"/>
  <c r="G14" i="42"/>
  <c r="F14" i="42"/>
  <c r="AZ13" i="42"/>
  <c r="AY13" i="42"/>
  <c r="AX13" i="42"/>
  <c r="AW13" i="42"/>
  <c r="AV13" i="42"/>
  <c r="AU13" i="42"/>
  <c r="AT13" i="42"/>
  <c r="AS13" i="42"/>
  <c r="AR13" i="42"/>
  <c r="AQ13" i="42"/>
  <c r="AP13" i="42"/>
  <c r="AO13" i="42"/>
  <c r="AN13" i="42"/>
  <c r="AM13" i="42"/>
  <c r="AL13" i="42"/>
  <c r="AK13" i="42"/>
  <c r="AJ13" i="42"/>
  <c r="AI13" i="42"/>
  <c r="AH13" i="42"/>
  <c r="AG13" i="42"/>
  <c r="AF13" i="42"/>
  <c r="AE13" i="42"/>
  <c r="AD13" i="42"/>
  <c r="AC13" i="42"/>
  <c r="AB13" i="42"/>
  <c r="AA13" i="42"/>
  <c r="Z13" i="42"/>
  <c r="Y13" i="42"/>
  <c r="X13" i="42"/>
  <c r="W13" i="42"/>
  <c r="V13" i="42"/>
  <c r="U13" i="42"/>
  <c r="T13" i="42"/>
  <c r="S13" i="42"/>
  <c r="R13" i="42"/>
  <c r="Q13" i="42"/>
  <c r="P13" i="42"/>
  <c r="O13" i="42"/>
  <c r="N13" i="42"/>
  <c r="M13" i="42"/>
  <c r="L13" i="42"/>
  <c r="K13" i="42"/>
  <c r="J13" i="42"/>
  <c r="I13" i="42"/>
  <c r="H13" i="42"/>
  <c r="G13" i="42"/>
  <c r="F13" i="42"/>
  <c r="AZ12" i="42"/>
  <c r="AY12" i="42"/>
  <c r="AX12" i="42"/>
  <c r="AW12" i="42"/>
  <c r="AV12" i="42"/>
  <c r="AU12" i="42"/>
  <c r="AT12" i="42"/>
  <c r="AS12" i="42"/>
  <c r="AR12" i="42"/>
  <c r="AQ12" i="42"/>
  <c r="AP12" i="42"/>
  <c r="AO12" i="42"/>
  <c r="AN12" i="42"/>
  <c r="AM12" i="42"/>
  <c r="AL12" i="42"/>
  <c r="AK12" i="42"/>
  <c r="AJ12" i="42"/>
  <c r="AI12" i="42"/>
  <c r="AH12" i="42"/>
  <c r="AG12" i="42"/>
  <c r="AF12" i="42"/>
  <c r="AE12" i="42"/>
  <c r="AD12" i="42"/>
  <c r="AC12" i="42"/>
  <c r="AB12" i="42"/>
  <c r="AA12" i="42"/>
  <c r="Z12" i="42"/>
  <c r="Y12" i="42"/>
  <c r="X12" i="42"/>
  <c r="W12" i="42"/>
  <c r="V12" i="42"/>
  <c r="U12" i="42"/>
  <c r="T12" i="42"/>
  <c r="S12" i="42"/>
  <c r="R12" i="42"/>
  <c r="Q12" i="42"/>
  <c r="P12" i="42"/>
  <c r="O12" i="42"/>
  <c r="N12" i="42"/>
  <c r="M12" i="42"/>
  <c r="L12" i="42"/>
  <c r="K12" i="42"/>
  <c r="J12" i="42"/>
  <c r="I12" i="42"/>
  <c r="H12" i="42"/>
  <c r="G12" i="42"/>
  <c r="F12" i="42"/>
  <c r="AZ11" i="42"/>
  <c r="AY11" i="42"/>
  <c r="AX11" i="42"/>
  <c r="AW11" i="42"/>
  <c r="AV11" i="42"/>
  <c r="AU11" i="42"/>
  <c r="AT11" i="42"/>
  <c r="AS11" i="42"/>
  <c r="AR11" i="42"/>
  <c r="AQ11" i="42"/>
  <c r="AP11" i="42"/>
  <c r="AO11" i="42"/>
  <c r="AN11" i="42"/>
  <c r="AM11" i="42"/>
  <c r="AL11" i="42"/>
  <c r="AK11" i="42"/>
  <c r="AJ11" i="42"/>
  <c r="AI11" i="42"/>
  <c r="AH11" i="42"/>
  <c r="AG11" i="42"/>
  <c r="AF11" i="42"/>
  <c r="AE11" i="42"/>
  <c r="AD11" i="42"/>
  <c r="AC11" i="42"/>
  <c r="AB11" i="42"/>
  <c r="AA11" i="42"/>
  <c r="Z11" i="42"/>
  <c r="Y11" i="42"/>
  <c r="X11" i="42"/>
  <c r="W11" i="42"/>
  <c r="V11" i="42"/>
  <c r="U11" i="42"/>
  <c r="T11" i="42"/>
  <c r="S11" i="42"/>
  <c r="R11" i="42"/>
  <c r="Q11" i="42"/>
  <c r="P11" i="42"/>
  <c r="O11" i="42"/>
  <c r="N11" i="42"/>
  <c r="M11" i="42"/>
  <c r="L11" i="42"/>
  <c r="K11" i="42"/>
  <c r="J11" i="42"/>
  <c r="I11" i="42"/>
  <c r="H11" i="42"/>
  <c r="G11" i="42"/>
  <c r="F11" i="42"/>
  <c r="AZ10" i="42"/>
  <c r="AY10" i="42"/>
  <c r="AX10" i="42"/>
  <c r="AW10" i="42"/>
  <c r="AV10" i="42"/>
  <c r="AU10" i="42"/>
  <c r="AT10" i="42"/>
  <c r="AS10" i="42"/>
  <c r="AR10" i="42"/>
  <c r="AQ10" i="42"/>
  <c r="AP10" i="42"/>
  <c r="AO10" i="42"/>
  <c r="AN10" i="42"/>
  <c r="AM10" i="42"/>
  <c r="AL10" i="42"/>
  <c r="AK10" i="42"/>
  <c r="AJ10" i="42"/>
  <c r="AI10" i="42"/>
  <c r="AH10" i="42"/>
  <c r="AG10" i="42"/>
  <c r="AF10" i="42"/>
  <c r="AE10" i="42"/>
  <c r="AD10" i="42"/>
  <c r="AC10" i="42"/>
  <c r="AB10" i="42"/>
  <c r="AA10" i="42"/>
  <c r="Z10" i="42"/>
  <c r="Y10" i="42"/>
  <c r="X10" i="42"/>
  <c r="W10" i="42"/>
  <c r="V10" i="42"/>
  <c r="U10" i="42"/>
  <c r="T10" i="42"/>
  <c r="S10" i="42"/>
  <c r="R10" i="42"/>
  <c r="Q10" i="42"/>
  <c r="P10" i="42"/>
  <c r="O10" i="42"/>
  <c r="N10" i="42"/>
  <c r="M10" i="42"/>
  <c r="L10" i="42"/>
  <c r="K10" i="42"/>
  <c r="J10" i="42"/>
  <c r="I10" i="42"/>
  <c r="H10" i="42"/>
  <c r="G10" i="42"/>
  <c r="F10" i="42"/>
  <c r="AZ9" i="42"/>
  <c r="AY9" i="42"/>
  <c r="AX9" i="42"/>
  <c r="AW9" i="42"/>
  <c r="AV9" i="42"/>
  <c r="AU9" i="42"/>
  <c r="AT9" i="42"/>
  <c r="AS9" i="42"/>
  <c r="AR9" i="42"/>
  <c r="AQ9" i="42"/>
  <c r="AP9" i="42"/>
  <c r="AO9" i="42"/>
  <c r="AN9" i="42"/>
  <c r="AM9" i="42"/>
  <c r="AL9" i="42"/>
  <c r="AK9" i="42"/>
  <c r="AJ9" i="42"/>
  <c r="AI9" i="42"/>
  <c r="AH9" i="42"/>
  <c r="AG9" i="42"/>
  <c r="AF9" i="42"/>
  <c r="AE9" i="42"/>
  <c r="AD9" i="42"/>
  <c r="AC9" i="42"/>
  <c r="AB9" i="42"/>
  <c r="AA9" i="42"/>
  <c r="Z9" i="42"/>
  <c r="Y9" i="42"/>
  <c r="X9" i="42"/>
  <c r="W9" i="42"/>
  <c r="V9" i="42"/>
  <c r="U9" i="42"/>
  <c r="T9" i="42"/>
  <c r="S9" i="42"/>
  <c r="R9" i="42"/>
  <c r="Q9" i="42"/>
  <c r="P9" i="42"/>
  <c r="O9" i="42"/>
  <c r="N9" i="42"/>
  <c r="M9" i="42"/>
  <c r="L9" i="42"/>
  <c r="K9" i="42"/>
  <c r="J9" i="42"/>
  <c r="I9" i="42"/>
  <c r="H9" i="42"/>
  <c r="G9" i="42"/>
  <c r="F9" i="42"/>
  <c r="A5" i="42"/>
  <c r="F43" i="58" s="1"/>
  <c r="AZ42" i="41"/>
  <c r="AY42" i="41"/>
  <c r="AX42" i="41"/>
  <c r="AW42" i="41"/>
  <c r="AV42" i="41"/>
  <c r="AU42" i="41"/>
  <c r="AT42" i="41"/>
  <c r="AS42" i="41"/>
  <c r="AR42" i="41"/>
  <c r="AQ42" i="41"/>
  <c r="AP42" i="41"/>
  <c r="AO42" i="41"/>
  <c r="AN42" i="41"/>
  <c r="AM42" i="41"/>
  <c r="AL42" i="41"/>
  <c r="AK42" i="41"/>
  <c r="AJ42" i="41"/>
  <c r="AI42" i="41"/>
  <c r="AH42" i="41"/>
  <c r="AG42" i="41"/>
  <c r="AF42" i="41"/>
  <c r="AE42" i="41"/>
  <c r="AD42" i="41"/>
  <c r="AC42" i="41"/>
  <c r="AB42" i="41"/>
  <c r="AA42" i="41"/>
  <c r="Z42" i="41"/>
  <c r="Y42" i="41"/>
  <c r="X42" i="41"/>
  <c r="W42" i="41"/>
  <c r="V42" i="41"/>
  <c r="U42" i="41"/>
  <c r="T42" i="41"/>
  <c r="S42" i="41"/>
  <c r="R42" i="41"/>
  <c r="Q42" i="41"/>
  <c r="P42" i="41"/>
  <c r="O42" i="41"/>
  <c r="N42" i="41"/>
  <c r="M42" i="41"/>
  <c r="L42" i="41"/>
  <c r="K42" i="41"/>
  <c r="J42" i="41"/>
  <c r="I42" i="41"/>
  <c r="H42" i="41"/>
  <c r="G42" i="41"/>
  <c r="F42" i="41"/>
  <c r="AZ41" i="41"/>
  <c r="AY41" i="41"/>
  <c r="AX41" i="41"/>
  <c r="AW41" i="41"/>
  <c r="AV41" i="41"/>
  <c r="AU41" i="41"/>
  <c r="AT41" i="41"/>
  <c r="AS41" i="41"/>
  <c r="AR41" i="41"/>
  <c r="AQ41" i="41"/>
  <c r="AP41" i="41"/>
  <c r="AO41" i="41"/>
  <c r="AN41" i="41"/>
  <c r="AM41" i="41"/>
  <c r="AL41" i="41"/>
  <c r="AK41" i="41"/>
  <c r="AJ41" i="41"/>
  <c r="AI41" i="41"/>
  <c r="AH41" i="41"/>
  <c r="AG41" i="41"/>
  <c r="AF41" i="41"/>
  <c r="AE41" i="41"/>
  <c r="AD41" i="41"/>
  <c r="AC41" i="41"/>
  <c r="AB41" i="41"/>
  <c r="AA41" i="41"/>
  <c r="Z41" i="41"/>
  <c r="Y41" i="41"/>
  <c r="X41" i="41"/>
  <c r="W41" i="41"/>
  <c r="V41" i="41"/>
  <c r="U41" i="41"/>
  <c r="T41" i="41"/>
  <c r="S41" i="41"/>
  <c r="R41" i="41"/>
  <c r="Q41" i="41"/>
  <c r="P41" i="41"/>
  <c r="O41" i="41"/>
  <c r="N41" i="41"/>
  <c r="M41" i="41"/>
  <c r="L41" i="41"/>
  <c r="K41" i="41"/>
  <c r="J41" i="41"/>
  <c r="I41" i="41"/>
  <c r="H41" i="41"/>
  <c r="G41" i="41"/>
  <c r="F41" i="41"/>
  <c r="AZ40" i="41"/>
  <c r="AY40" i="41"/>
  <c r="AX40" i="41"/>
  <c r="AW40" i="41"/>
  <c r="AV40" i="41"/>
  <c r="AU40" i="41"/>
  <c r="AT40" i="41"/>
  <c r="AS40" i="41"/>
  <c r="AR40" i="41"/>
  <c r="AQ40" i="41"/>
  <c r="AP40" i="41"/>
  <c r="AO40" i="41"/>
  <c r="AN40" i="41"/>
  <c r="AM40" i="41"/>
  <c r="AL40" i="41"/>
  <c r="AK40" i="41"/>
  <c r="AJ40" i="41"/>
  <c r="AI40" i="41"/>
  <c r="AH40" i="41"/>
  <c r="AG40" i="41"/>
  <c r="AF40" i="41"/>
  <c r="AE40" i="41"/>
  <c r="AD40" i="41"/>
  <c r="AC40" i="41"/>
  <c r="AB40" i="41"/>
  <c r="AA40" i="41"/>
  <c r="Z40" i="41"/>
  <c r="Y40" i="41"/>
  <c r="X40" i="41"/>
  <c r="W40" i="41"/>
  <c r="V40" i="41"/>
  <c r="U40" i="41"/>
  <c r="T40" i="41"/>
  <c r="S40" i="41"/>
  <c r="R40" i="41"/>
  <c r="Q40" i="41"/>
  <c r="P40" i="41"/>
  <c r="O40" i="41"/>
  <c r="N40" i="41"/>
  <c r="M40" i="41"/>
  <c r="L40" i="41"/>
  <c r="K40" i="41"/>
  <c r="J40" i="41"/>
  <c r="I40" i="41"/>
  <c r="H40" i="41"/>
  <c r="G40" i="41"/>
  <c r="F40" i="41"/>
  <c r="AZ39" i="41"/>
  <c r="AY39" i="41"/>
  <c r="AX39" i="41"/>
  <c r="AW39" i="41"/>
  <c r="AV39" i="41"/>
  <c r="AU39" i="41"/>
  <c r="AT39" i="41"/>
  <c r="AS39" i="41"/>
  <c r="AR39" i="41"/>
  <c r="AQ39" i="41"/>
  <c r="AP39" i="41"/>
  <c r="AO39" i="41"/>
  <c r="AN39" i="41"/>
  <c r="AM39" i="41"/>
  <c r="AL39" i="41"/>
  <c r="AK39" i="41"/>
  <c r="AJ39" i="41"/>
  <c r="AI39" i="41"/>
  <c r="AH39" i="41"/>
  <c r="AG39" i="41"/>
  <c r="AF39" i="41"/>
  <c r="AE39" i="41"/>
  <c r="AD39" i="41"/>
  <c r="AC39" i="41"/>
  <c r="AB39" i="41"/>
  <c r="AA39" i="41"/>
  <c r="Z39" i="41"/>
  <c r="Y39" i="41"/>
  <c r="X39" i="41"/>
  <c r="W39" i="41"/>
  <c r="V39" i="41"/>
  <c r="U39" i="41"/>
  <c r="T39" i="41"/>
  <c r="S39" i="41"/>
  <c r="R39" i="41"/>
  <c r="Q39" i="41"/>
  <c r="P39" i="41"/>
  <c r="O39" i="41"/>
  <c r="N39" i="41"/>
  <c r="M39" i="41"/>
  <c r="L39" i="41"/>
  <c r="K39" i="41"/>
  <c r="J39" i="41"/>
  <c r="I39" i="41"/>
  <c r="H39" i="41"/>
  <c r="G39" i="41"/>
  <c r="F39" i="41"/>
  <c r="AZ38" i="41"/>
  <c r="AY38" i="41"/>
  <c r="AX38" i="41"/>
  <c r="AW38" i="41"/>
  <c r="AV38" i="41"/>
  <c r="AU38" i="41"/>
  <c r="AT38" i="41"/>
  <c r="AS38" i="41"/>
  <c r="AR38" i="41"/>
  <c r="AQ38" i="41"/>
  <c r="AP38" i="41"/>
  <c r="AO38" i="41"/>
  <c r="AN38" i="41"/>
  <c r="AM38" i="41"/>
  <c r="AL38" i="41"/>
  <c r="AK38" i="41"/>
  <c r="AJ38" i="41"/>
  <c r="AI38" i="41"/>
  <c r="AH38" i="41"/>
  <c r="AG38" i="41"/>
  <c r="AF38" i="41"/>
  <c r="AE38" i="41"/>
  <c r="AD38" i="41"/>
  <c r="AC38" i="41"/>
  <c r="AB38" i="41"/>
  <c r="AA38" i="41"/>
  <c r="Z38" i="41"/>
  <c r="Y38" i="41"/>
  <c r="X38" i="41"/>
  <c r="W38" i="41"/>
  <c r="V38" i="41"/>
  <c r="U38" i="41"/>
  <c r="T38" i="41"/>
  <c r="S38" i="41"/>
  <c r="R38" i="41"/>
  <c r="Q38" i="41"/>
  <c r="P38" i="41"/>
  <c r="O38" i="41"/>
  <c r="N38" i="41"/>
  <c r="M38" i="41"/>
  <c r="L38" i="41"/>
  <c r="K38" i="41"/>
  <c r="J38" i="41"/>
  <c r="I38" i="41"/>
  <c r="H38" i="41"/>
  <c r="G38" i="41"/>
  <c r="F38" i="41"/>
  <c r="AZ37" i="41"/>
  <c r="AY37" i="41"/>
  <c r="AX37" i="41"/>
  <c r="AW37" i="41"/>
  <c r="AV37" i="41"/>
  <c r="AU37" i="41"/>
  <c r="AT37" i="41"/>
  <c r="AS37" i="41"/>
  <c r="AR37" i="41"/>
  <c r="AQ37" i="41"/>
  <c r="AP37" i="41"/>
  <c r="AO37" i="41"/>
  <c r="AN37" i="41"/>
  <c r="AM37" i="41"/>
  <c r="AL37" i="41"/>
  <c r="AK37" i="41"/>
  <c r="AJ37" i="41"/>
  <c r="AI37" i="41"/>
  <c r="AH37" i="41"/>
  <c r="AG37" i="41"/>
  <c r="AF37" i="41"/>
  <c r="AE37" i="41"/>
  <c r="AD37" i="41"/>
  <c r="AC37" i="41"/>
  <c r="AB37" i="41"/>
  <c r="AA37" i="41"/>
  <c r="Z37" i="41"/>
  <c r="Y37" i="41"/>
  <c r="X37" i="41"/>
  <c r="W37" i="41"/>
  <c r="V37" i="41"/>
  <c r="U37" i="41"/>
  <c r="T37" i="41"/>
  <c r="S37" i="41"/>
  <c r="R37" i="41"/>
  <c r="Q37" i="41"/>
  <c r="P37" i="41"/>
  <c r="O37" i="41"/>
  <c r="N37" i="41"/>
  <c r="M37" i="41"/>
  <c r="L37" i="41"/>
  <c r="K37" i="41"/>
  <c r="J37" i="41"/>
  <c r="I37" i="41"/>
  <c r="H37" i="41"/>
  <c r="G37" i="41"/>
  <c r="F37" i="41"/>
  <c r="AZ36" i="41"/>
  <c r="AY36" i="41"/>
  <c r="AX36" i="41"/>
  <c r="AW36" i="41"/>
  <c r="AV36" i="41"/>
  <c r="AU36" i="41"/>
  <c r="AT36" i="41"/>
  <c r="AS36" i="41"/>
  <c r="AR36" i="41"/>
  <c r="AQ36" i="41"/>
  <c r="AP36" i="41"/>
  <c r="AO36" i="41"/>
  <c r="AN36" i="41"/>
  <c r="AM36" i="41"/>
  <c r="AL36" i="41"/>
  <c r="AK36" i="41"/>
  <c r="AJ36" i="41"/>
  <c r="AI36" i="41"/>
  <c r="AH36" i="41"/>
  <c r="AG36" i="41"/>
  <c r="AF36" i="41"/>
  <c r="AE36" i="41"/>
  <c r="AD36" i="41"/>
  <c r="AC36" i="41"/>
  <c r="AB36" i="41"/>
  <c r="AA36" i="41"/>
  <c r="Z36" i="41"/>
  <c r="Y36" i="41"/>
  <c r="X36" i="41"/>
  <c r="W36" i="41"/>
  <c r="V36" i="41"/>
  <c r="U36" i="41"/>
  <c r="T36" i="41"/>
  <c r="S36" i="41"/>
  <c r="R36" i="41"/>
  <c r="Q36" i="41"/>
  <c r="P36" i="41"/>
  <c r="O36" i="41"/>
  <c r="N36" i="41"/>
  <c r="M36" i="41"/>
  <c r="L36" i="41"/>
  <c r="K36" i="41"/>
  <c r="J36" i="41"/>
  <c r="I36" i="41"/>
  <c r="H36" i="41"/>
  <c r="G36" i="41"/>
  <c r="F36" i="41"/>
  <c r="AZ35" i="41"/>
  <c r="AY35" i="41"/>
  <c r="AX35" i="41"/>
  <c r="AW35" i="41"/>
  <c r="AV35" i="41"/>
  <c r="AU35" i="41"/>
  <c r="AT35" i="41"/>
  <c r="AS35" i="41"/>
  <c r="AR35" i="41"/>
  <c r="AQ35" i="41"/>
  <c r="AP35" i="41"/>
  <c r="AO35" i="41"/>
  <c r="AN35" i="41"/>
  <c r="AM35" i="41"/>
  <c r="AL35" i="41"/>
  <c r="AK35" i="41"/>
  <c r="AJ35" i="41"/>
  <c r="AI35" i="41"/>
  <c r="AH35" i="41"/>
  <c r="AG35" i="41"/>
  <c r="AF35" i="41"/>
  <c r="AE35" i="41"/>
  <c r="AD35" i="41"/>
  <c r="AC35" i="41"/>
  <c r="AB35" i="41"/>
  <c r="AA35" i="41"/>
  <c r="Z35" i="41"/>
  <c r="Y35" i="41"/>
  <c r="X35" i="41"/>
  <c r="W35" i="41"/>
  <c r="V35" i="41"/>
  <c r="U35" i="41"/>
  <c r="T35" i="41"/>
  <c r="S35" i="41"/>
  <c r="R35" i="41"/>
  <c r="Q35" i="41"/>
  <c r="P35" i="41"/>
  <c r="O35" i="41"/>
  <c r="N35" i="41"/>
  <c r="M35" i="41"/>
  <c r="L35" i="41"/>
  <c r="K35" i="41"/>
  <c r="J35" i="41"/>
  <c r="I35" i="41"/>
  <c r="H35" i="41"/>
  <c r="G35" i="41"/>
  <c r="F35" i="41"/>
  <c r="AZ34" i="41"/>
  <c r="AY34" i="41"/>
  <c r="AX34" i="41"/>
  <c r="AW34" i="41"/>
  <c r="AV34" i="41"/>
  <c r="AU34" i="41"/>
  <c r="AT34" i="41"/>
  <c r="AS34" i="41"/>
  <c r="AR34" i="41"/>
  <c r="AQ34" i="41"/>
  <c r="AP34" i="41"/>
  <c r="AO34" i="41"/>
  <c r="AN34" i="41"/>
  <c r="AM34" i="41"/>
  <c r="AL34" i="41"/>
  <c r="AK34" i="41"/>
  <c r="AJ34" i="41"/>
  <c r="AI34" i="41"/>
  <c r="AH34" i="41"/>
  <c r="AG34" i="41"/>
  <c r="AF34" i="41"/>
  <c r="AE34" i="41"/>
  <c r="AD34" i="41"/>
  <c r="AC34" i="41"/>
  <c r="AB34" i="41"/>
  <c r="AA34" i="41"/>
  <c r="Z34" i="41"/>
  <c r="Y34" i="41"/>
  <c r="X34" i="41"/>
  <c r="W34" i="41"/>
  <c r="V34" i="41"/>
  <c r="U34" i="41"/>
  <c r="T34" i="41"/>
  <c r="S34" i="41"/>
  <c r="R34" i="41"/>
  <c r="Q34" i="41"/>
  <c r="P34" i="41"/>
  <c r="O34" i="41"/>
  <c r="N34" i="41"/>
  <c r="M34" i="41"/>
  <c r="L34" i="41"/>
  <c r="K34" i="41"/>
  <c r="J34" i="41"/>
  <c r="I34" i="41"/>
  <c r="H34" i="41"/>
  <c r="G34" i="41"/>
  <c r="F34" i="41"/>
  <c r="AZ33" i="41"/>
  <c r="AY33" i="41"/>
  <c r="AX33" i="41"/>
  <c r="AW33" i="41"/>
  <c r="AV33" i="41"/>
  <c r="AU33" i="41"/>
  <c r="AT33" i="41"/>
  <c r="AS33" i="41"/>
  <c r="AR33" i="41"/>
  <c r="AQ33" i="41"/>
  <c r="AP33" i="41"/>
  <c r="AO33" i="41"/>
  <c r="AN33" i="41"/>
  <c r="AM33" i="41"/>
  <c r="AL33" i="41"/>
  <c r="AK33" i="41"/>
  <c r="AJ33" i="41"/>
  <c r="AI33" i="41"/>
  <c r="AH33" i="41"/>
  <c r="AG33" i="41"/>
  <c r="AF33" i="41"/>
  <c r="AE33" i="41"/>
  <c r="AD33" i="41"/>
  <c r="AC33" i="41"/>
  <c r="AB33" i="41"/>
  <c r="AA33" i="41"/>
  <c r="Z33" i="41"/>
  <c r="Y33" i="41"/>
  <c r="X33" i="41"/>
  <c r="W33" i="41"/>
  <c r="V33" i="41"/>
  <c r="U33" i="41"/>
  <c r="T33" i="41"/>
  <c r="S33" i="41"/>
  <c r="R33" i="41"/>
  <c r="Q33" i="41"/>
  <c r="P33" i="41"/>
  <c r="O33" i="41"/>
  <c r="N33" i="41"/>
  <c r="M33" i="41"/>
  <c r="L33" i="41"/>
  <c r="K33" i="41"/>
  <c r="J33" i="41"/>
  <c r="I33" i="41"/>
  <c r="H33" i="41"/>
  <c r="G33" i="41"/>
  <c r="F33" i="41"/>
  <c r="AZ32" i="41"/>
  <c r="AY32" i="41"/>
  <c r="AX32" i="41"/>
  <c r="AW32" i="41"/>
  <c r="AV32" i="41"/>
  <c r="AU32" i="41"/>
  <c r="AT32" i="41"/>
  <c r="AS32" i="41"/>
  <c r="AR32" i="41"/>
  <c r="AQ32" i="41"/>
  <c r="AP32" i="41"/>
  <c r="AO32" i="41"/>
  <c r="AN32" i="41"/>
  <c r="AM32" i="41"/>
  <c r="AL32" i="41"/>
  <c r="AK32" i="41"/>
  <c r="AJ32" i="41"/>
  <c r="AI32" i="41"/>
  <c r="AH32" i="41"/>
  <c r="AG32" i="41"/>
  <c r="AF32" i="41"/>
  <c r="AE32" i="41"/>
  <c r="AD32" i="41"/>
  <c r="AC32" i="41"/>
  <c r="AB32" i="41"/>
  <c r="AA32" i="41"/>
  <c r="Z32" i="41"/>
  <c r="Y32" i="41"/>
  <c r="X32" i="41"/>
  <c r="W32" i="41"/>
  <c r="V32" i="41"/>
  <c r="U32" i="41"/>
  <c r="T32" i="41"/>
  <c r="S32" i="41"/>
  <c r="R32" i="41"/>
  <c r="Q32" i="41"/>
  <c r="P32" i="41"/>
  <c r="O32" i="41"/>
  <c r="N32" i="41"/>
  <c r="M32" i="41"/>
  <c r="L32" i="41"/>
  <c r="K32" i="41"/>
  <c r="J32" i="41"/>
  <c r="I32" i="41"/>
  <c r="H32" i="41"/>
  <c r="G32" i="41"/>
  <c r="F32" i="41"/>
  <c r="AZ31" i="41"/>
  <c r="AY31" i="41"/>
  <c r="AX31" i="41"/>
  <c r="AW31" i="41"/>
  <c r="AV31" i="41"/>
  <c r="AU31" i="41"/>
  <c r="AT31" i="41"/>
  <c r="AS31" i="41"/>
  <c r="AR31" i="41"/>
  <c r="AQ31" i="41"/>
  <c r="AP31" i="41"/>
  <c r="AO31" i="41"/>
  <c r="AN31" i="41"/>
  <c r="AM31" i="41"/>
  <c r="AL31" i="41"/>
  <c r="AK31" i="41"/>
  <c r="AJ31" i="41"/>
  <c r="AI31" i="41"/>
  <c r="AH31" i="41"/>
  <c r="AG31" i="41"/>
  <c r="AF31" i="41"/>
  <c r="AE31" i="41"/>
  <c r="AD31" i="41"/>
  <c r="AC31" i="41"/>
  <c r="AB31" i="41"/>
  <c r="AA31" i="41"/>
  <c r="Z31" i="41"/>
  <c r="Y31" i="41"/>
  <c r="X31" i="41"/>
  <c r="W31" i="41"/>
  <c r="V31" i="41"/>
  <c r="U31" i="41"/>
  <c r="T31" i="41"/>
  <c r="S31" i="41"/>
  <c r="R31" i="41"/>
  <c r="Q31" i="41"/>
  <c r="P31" i="41"/>
  <c r="O31" i="41"/>
  <c r="N31" i="41"/>
  <c r="M31" i="41"/>
  <c r="L31" i="41"/>
  <c r="K31" i="41"/>
  <c r="J31" i="41"/>
  <c r="I31" i="41"/>
  <c r="H31" i="41"/>
  <c r="G31" i="41"/>
  <c r="F31" i="41"/>
  <c r="AZ30" i="41"/>
  <c r="AY30" i="41"/>
  <c r="AX30" i="41"/>
  <c r="AW30" i="41"/>
  <c r="AV30" i="41"/>
  <c r="AU30" i="41"/>
  <c r="AT30" i="41"/>
  <c r="AS30" i="41"/>
  <c r="AR30" i="41"/>
  <c r="AQ30" i="41"/>
  <c r="AP30" i="41"/>
  <c r="AO30" i="41"/>
  <c r="AN30" i="41"/>
  <c r="AM30" i="41"/>
  <c r="AL30" i="41"/>
  <c r="AK30" i="41"/>
  <c r="AJ30" i="41"/>
  <c r="AI30" i="41"/>
  <c r="AH30" i="41"/>
  <c r="AG30" i="41"/>
  <c r="AF30" i="41"/>
  <c r="AE30" i="41"/>
  <c r="AD30" i="41"/>
  <c r="AC30" i="41"/>
  <c r="AB30" i="41"/>
  <c r="AA30" i="41"/>
  <c r="Z30" i="41"/>
  <c r="Y30" i="41"/>
  <c r="X30" i="41"/>
  <c r="W30" i="41"/>
  <c r="V30" i="41"/>
  <c r="U30" i="41"/>
  <c r="T30" i="41"/>
  <c r="S30" i="41"/>
  <c r="R30" i="41"/>
  <c r="Q30" i="41"/>
  <c r="P30" i="41"/>
  <c r="O30" i="41"/>
  <c r="N30" i="41"/>
  <c r="M30" i="41"/>
  <c r="L30" i="41"/>
  <c r="K30" i="41"/>
  <c r="J30" i="41"/>
  <c r="I30" i="41"/>
  <c r="H30" i="41"/>
  <c r="G30" i="41"/>
  <c r="F30" i="41"/>
  <c r="AZ29" i="41"/>
  <c r="AY29" i="41"/>
  <c r="AX29" i="41"/>
  <c r="AW29" i="41"/>
  <c r="AV29" i="41"/>
  <c r="AU29" i="41"/>
  <c r="AT29" i="41"/>
  <c r="AS29" i="41"/>
  <c r="AR29" i="41"/>
  <c r="AQ29" i="41"/>
  <c r="AP29" i="41"/>
  <c r="AO29" i="41"/>
  <c r="AN29" i="41"/>
  <c r="AM29" i="41"/>
  <c r="AL29" i="41"/>
  <c r="AK29" i="41"/>
  <c r="AJ29" i="41"/>
  <c r="AI29" i="41"/>
  <c r="AH29" i="41"/>
  <c r="AG29" i="41"/>
  <c r="AF29" i="41"/>
  <c r="AE29" i="41"/>
  <c r="AD29" i="41"/>
  <c r="AC29" i="41"/>
  <c r="AB29" i="41"/>
  <c r="AA29" i="41"/>
  <c r="Z29" i="41"/>
  <c r="Y29" i="41"/>
  <c r="X29" i="41"/>
  <c r="W29" i="41"/>
  <c r="V29" i="41"/>
  <c r="U29" i="41"/>
  <c r="T29" i="41"/>
  <c r="S29" i="41"/>
  <c r="R29" i="41"/>
  <c r="Q29" i="41"/>
  <c r="P29" i="41"/>
  <c r="O29" i="41"/>
  <c r="N29" i="41"/>
  <c r="M29" i="41"/>
  <c r="L29" i="41"/>
  <c r="K29" i="41"/>
  <c r="J29" i="41"/>
  <c r="I29" i="41"/>
  <c r="H29" i="41"/>
  <c r="G29" i="41"/>
  <c r="F29" i="41"/>
  <c r="AZ28" i="41"/>
  <c r="AY28" i="41"/>
  <c r="AX28" i="41"/>
  <c r="AW28" i="41"/>
  <c r="AV28" i="41"/>
  <c r="AU28" i="41"/>
  <c r="AT28" i="41"/>
  <c r="AS28" i="41"/>
  <c r="AR28" i="41"/>
  <c r="AQ28" i="41"/>
  <c r="AP28" i="41"/>
  <c r="AO28" i="41"/>
  <c r="AN28" i="41"/>
  <c r="AM28" i="41"/>
  <c r="AL28" i="41"/>
  <c r="AK28" i="41"/>
  <c r="AJ28" i="41"/>
  <c r="AI28" i="41"/>
  <c r="AH28" i="41"/>
  <c r="AG28" i="41"/>
  <c r="AF28" i="41"/>
  <c r="AE28" i="41"/>
  <c r="AD28" i="41"/>
  <c r="AC28" i="41"/>
  <c r="AB28" i="41"/>
  <c r="AA28" i="41"/>
  <c r="Z28" i="41"/>
  <c r="Y28" i="41"/>
  <c r="X28" i="41"/>
  <c r="W28" i="41"/>
  <c r="V28" i="41"/>
  <c r="U28" i="41"/>
  <c r="T28" i="41"/>
  <c r="S28" i="41"/>
  <c r="R28" i="41"/>
  <c r="Q28" i="41"/>
  <c r="P28" i="41"/>
  <c r="O28" i="41"/>
  <c r="N28" i="41"/>
  <c r="M28" i="41"/>
  <c r="L28" i="41"/>
  <c r="K28" i="41"/>
  <c r="J28" i="41"/>
  <c r="I28" i="41"/>
  <c r="H28" i="41"/>
  <c r="G28" i="41"/>
  <c r="F28" i="41"/>
  <c r="AZ27" i="41"/>
  <c r="AY27" i="41"/>
  <c r="AX27" i="41"/>
  <c r="AW27" i="41"/>
  <c r="AV27" i="41"/>
  <c r="AU27" i="41"/>
  <c r="AT27" i="41"/>
  <c r="AS27" i="41"/>
  <c r="AR27" i="41"/>
  <c r="AQ27" i="41"/>
  <c r="AP27" i="41"/>
  <c r="AO27" i="41"/>
  <c r="AN27" i="41"/>
  <c r="AM27" i="41"/>
  <c r="AL27" i="41"/>
  <c r="AK27" i="41"/>
  <c r="AJ27" i="41"/>
  <c r="AI27" i="41"/>
  <c r="AH27" i="41"/>
  <c r="AG27" i="41"/>
  <c r="AF27" i="41"/>
  <c r="AE27" i="41"/>
  <c r="AD27" i="41"/>
  <c r="AC27" i="41"/>
  <c r="AB27" i="41"/>
  <c r="AA27" i="41"/>
  <c r="Z27" i="41"/>
  <c r="Y27" i="41"/>
  <c r="X27" i="41"/>
  <c r="W27" i="41"/>
  <c r="V27" i="41"/>
  <c r="U27" i="41"/>
  <c r="T27" i="41"/>
  <c r="S27" i="41"/>
  <c r="R27" i="41"/>
  <c r="Q27" i="41"/>
  <c r="P27" i="41"/>
  <c r="O27" i="41"/>
  <c r="N27" i="41"/>
  <c r="M27" i="41"/>
  <c r="L27" i="41"/>
  <c r="K27" i="41"/>
  <c r="J27" i="41"/>
  <c r="I27" i="41"/>
  <c r="H27" i="41"/>
  <c r="G27" i="41"/>
  <c r="F27" i="41"/>
  <c r="AZ26" i="41"/>
  <c r="AY26" i="41"/>
  <c r="AX26" i="41"/>
  <c r="AW26" i="41"/>
  <c r="AV26" i="41"/>
  <c r="AU26" i="41"/>
  <c r="AT26" i="41"/>
  <c r="AS26" i="41"/>
  <c r="AR26" i="41"/>
  <c r="AQ26" i="41"/>
  <c r="AP26" i="41"/>
  <c r="AO26" i="41"/>
  <c r="AN26" i="41"/>
  <c r="AM26" i="41"/>
  <c r="AL26" i="41"/>
  <c r="AK26" i="41"/>
  <c r="AJ26" i="41"/>
  <c r="AI26" i="41"/>
  <c r="AH26" i="41"/>
  <c r="AG26" i="41"/>
  <c r="AF26" i="41"/>
  <c r="AE26" i="41"/>
  <c r="AD26" i="41"/>
  <c r="AC26" i="41"/>
  <c r="AB26" i="41"/>
  <c r="AA26" i="41"/>
  <c r="Z26" i="41"/>
  <c r="Y26" i="41"/>
  <c r="X26" i="41"/>
  <c r="W26" i="41"/>
  <c r="V26" i="41"/>
  <c r="U26" i="41"/>
  <c r="T26" i="41"/>
  <c r="S26" i="41"/>
  <c r="R26" i="41"/>
  <c r="Q26" i="41"/>
  <c r="P26" i="41"/>
  <c r="O26" i="41"/>
  <c r="N26" i="41"/>
  <c r="M26" i="41"/>
  <c r="L26" i="41"/>
  <c r="K26" i="41"/>
  <c r="J26" i="41"/>
  <c r="I26" i="41"/>
  <c r="H26" i="41"/>
  <c r="G26" i="41"/>
  <c r="F26" i="41"/>
  <c r="AZ25" i="41"/>
  <c r="AY25" i="41"/>
  <c r="AX25" i="41"/>
  <c r="AW25" i="41"/>
  <c r="AV25" i="41"/>
  <c r="AU25" i="41"/>
  <c r="AT25" i="41"/>
  <c r="AS25" i="41"/>
  <c r="AR25" i="41"/>
  <c r="AQ25" i="41"/>
  <c r="AP25" i="41"/>
  <c r="AO25" i="41"/>
  <c r="AN25" i="41"/>
  <c r="AM25" i="41"/>
  <c r="AL25" i="41"/>
  <c r="AK25" i="41"/>
  <c r="AJ25" i="41"/>
  <c r="AI25" i="41"/>
  <c r="AH25" i="41"/>
  <c r="AG25" i="41"/>
  <c r="AF25" i="41"/>
  <c r="AE25" i="41"/>
  <c r="AD25" i="41"/>
  <c r="AC25" i="41"/>
  <c r="AB25" i="41"/>
  <c r="AA25" i="41"/>
  <c r="Z25" i="41"/>
  <c r="Y25" i="41"/>
  <c r="X25" i="41"/>
  <c r="W25" i="41"/>
  <c r="V25" i="41"/>
  <c r="U25" i="41"/>
  <c r="T25" i="41"/>
  <c r="S25" i="41"/>
  <c r="R25" i="41"/>
  <c r="Q25" i="41"/>
  <c r="P25" i="41"/>
  <c r="O25" i="41"/>
  <c r="N25" i="41"/>
  <c r="M25" i="41"/>
  <c r="L25" i="41"/>
  <c r="K25" i="41"/>
  <c r="J25" i="41"/>
  <c r="I25" i="41"/>
  <c r="H25" i="41"/>
  <c r="G25" i="41"/>
  <c r="F25" i="41"/>
  <c r="AZ24" i="41"/>
  <c r="AY24" i="41"/>
  <c r="AX24" i="41"/>
  <c r="AW24" i="41"/>
  <c r="AV24" i="41"/>
  <c r="AU24" i="41"/>
  <c r="AT24" i="41"/>
  <c r="AS24" i="41"/>
  <c r="AR24" i="41"/>
  <c r="AQ24" i="41"/>
  <c r="AP24" i="41"/>
  <c r="AO24" i="41"/>
  <c r="AN24" i="41"/>
  <c r="AM24" i="41"/>
  <c r="AL24" i="41"/>
  <c r="AK24" i="41"/>
  <c r="AJ24" i="41"/>
  <c r="AI24" i="41"/>
  <c r="AH24" i="41"/>
  <c r="AG24" i="41"/>
  <c r="AF24" i="41"/>
  <c r="AE24" i="41"/>
  <c r="AD24" i="41"/>
  <c r="AC24" i="41"/>
  <c r="AB24" i="41"/>
  <c r="AA24" i="41"/>
  <c r="Z24" i="41"/>
  <c r="Y24" i="41"/>
  <c r="X24" i="41"/>
  <c r="W24" i="41"/>
  <c r="V24" i="41"/>
  <c r="U24" i="41"/>
  <c r="T24" i="41"/>
  <c r="S24" i="41"/>
  <c r="R24" i="41"/>
  <c r="Q24" i="41"/>
  <c r="P24" i="41"/>
  <c r="O24" i="41"/>
  <c r="N24" i="41"/>
  <c r="M24" i="41"/>
  <c r="L24" i="41"/>
  <c r="K24" i="41"/>
  <c r="J24" i="41"/>
  <c r="I24" i="41"/>
  <c r="H24" i="41"/>
  <c r="G24" i="41"/>
  <c r="F24" i="41"/>
  <c r="AZ23" i="41"/>
  <c r="AY23" i="41"/>
  <c r="AX23" i="41"/>
  <c r="AW23" i="41"/>
  <c r="AV23" i="41"/>
  <c r="AU23" i="41"/>
  <c r="AT23" i="41"/>
  <c r="AS23" i="41"/>
  <c r="AR23" i="41"/>
  <c r="AQ23" i="41"/>
  <c r="AP23" i="41"/>
  <c r="AO23" i="41"/>
  <c r="AN23" i="41"/>
  <c r="AM23" i="41"/>
  <c r="AL23" i="41"/>
  <c r="AK23" i="41"/>
  <c r="AJ23" i="41"/>
  <c r="AI23" i="41"/>
  <c r="AH23" i="41"/>
  <c r="AG23" i="41"/>
  <c r="AF23" i="41"/>
  <c r="AE23" i="41"/>
  <c r="AD23" i="41"/>
  <c r="AC23" i="41"/>
  <c r="AB23" i="41"/>
  <c r="AA23" i="41"/>
  <c r="Z23" i="41"/>
  <c r="Y23" i="41"/>
  <c r="X23" i="41"/>
  <c r="W23" i="41"/>
  <c r="V23" i="41"/>
  <c r="U23" i="41"/>
  <c r="T23" i="41"/>
  <c r="S23" i="41"/>
  <c r="R23" i="41"/>
  <c r="Q23" i="41"/>
  <c r="P23" i="41"/>
  <c r="O23" i="41"/>
  <c r="N23" i="41"/>
  <c r="M23" i="41"/>
  <c r="L23" i="41"/>
  <c r="K23" i="41"/>
  <c r="J23" i="41"/>
  <c r="I23" i="41"/>
  <c r="H23" i="41"/>
  <c r="G23" i="41"/>
  <c r="F23" i="41"/>
  <c r="AZ22" i="41"/>
  <c r="AY22" i="41"/>
  <c r="AX22" i="41"/>
  <c r="AW22" i="41"/>
  <c r="AV22" i="41"/>
  <c r="AU22" i="41"/>
  <c r="AT22" i="41"/>
  <c r="AS22" i="41"/>
  <c r="AR22" i="41"/>
  <c r="AQ22" i="41"/>
  <c r="AP22" i="41"/>
  <c r="AO22" i="41"/>
  <c r="AN22" i="41"/>
  <c r="AM22" i="41"/>
  <c r="AL22" i="41"/>
  <c r="AK22" i="41"/>
  <c r="AJ22" i="41"/>
  <c r="AI22" i="41"/>
  <c r="AH22" i="41"/>
  <c r="AG22" i="41"/>
  <c r="AF22" i="41"/>
  <c r="AE22" i="41"/>
  <c r="AD22" i="41"/>
  <c r="AC22" i="41"/>
  <c r="AB22" i="41"/>
  <c r="AA22" i="41"/>
  <c r="Z22" i="41"/>
  <c r="Y22" i="41"/>
  <c r="X22" i="41"/>
  <c r="W22" i="41"/>
  <c r="V22" i="41"/>
  <c r="U22" i="41"/>
  <c r="T22" i="41"/>
  <c r="S22" i="41"/>
  <c r="R22" i="41"/>
  <c r="Q22" i="41"/>
  <c r="P22" i="41"/>
  <c r="O22" i="41"/>
  <c r="N22" i="41"/>
  <c r="M22" i="41"/>
  <c r="L22" i="41"/>
  <c r="K22" i="41"/>
  <c r="J22" i="41"/>
  <c r="I22" i="41"/>
  <c r="H22" i="41"/>
  <c r="G22" i="41"/>
  <c r="F22" i="41"/>
  <c r="AZ21" i="41"/>
  <c r="AY21" i="41"/>
  <c r="AX21" i="41"/>
  <c r="AW21" i="41"/>
  <c r="AV21" i="41"/>
  <c r="AU21" i="41"/>
  <c r="AT21" i="41"/>
  <c r="AS21" i="41"/>
  <c r="AR21" i="41"/>
  <c r="AQ21" i="41"/>
  <c r="AP21" i="41"/>
  <c r="AO21" i="41"/>
  <c r="AN21" i="41"/>
  <c r="AM21" i="41"/>
  <c r="AL21" i="41"/>
  <c r="AK21" i="41"/>
  <c r="AJ21" i="41"/>
  <c r="AI21" i="41"/>
  <c r="AH21" i="41"/>
  <c r="AG21" i="41"/>
  <c r="AF21" i="41"/>
  <c r="AE21" i="41"/>
  <c r="AD21" i="41"/>
  <c r="AC21" i="41"/>
  <c r="AB21" i="41"/>
  <c r="AA21" i="41"/>
  <c r="Z21" i="41"/>
  <c r="Y21" i="41"/>
  <c r="X21" i="41"/>
  <c r="W21" i="41"/>
  <c r="V21" i="41"/>
  <c r="U21" i="41"/>
  <c r="T21" i="41"/>
  <c r="S21" i="41"/>
  <c r="R21" i="41"/>
  <c r="Q21" i="41"/>
  <c r="P21" i="41"/>
  <c r="O21" i="41"/>
  <c r="N21" i="41"/>
  <c r="M21" i="41"/>
  <c r="L21" i="41"/>
  <c r="K21" i="41"/>
  <c r="J21" i="41"/>
  <c r="I21" i="41"/>
  <c r="H21" i="41"/>
  <c r="G21" i="41"/>
  <c r="F21" i="41"/>
  <c r="AZ20" i="41"/>
  <c r="AY20" i="41"/>
  <c r="AX20" i="41"/>
  <c r="AW20" i="41"/>
  <c r="AV20" i="41"/>
  <c r="AU20" i="41"/>
  <c r="AT20" i="41"/>
  <c r="AS20" i="41"/>
  <c r="AR20" i="41"/>
  <c r="AQ20" i="41"/>
  <c r="AP20" i="41"/>
  <c r="AO20" i="41"/>
  <c r="AN20" i="41"/>
  <c r="AM20" i="41"/>
  <c r="AL20" i="41"/>
  <c r="AK20" i="41"/>
  <c r="AJ20" i="41"/>
  <c r="AI20" i="41"/>
  <c r="AH20" i="41"/>
  <c r="AG20" i="41"/>
  <c r="AF20" i="41"/>
  <c r="AE20" i="41"/>
  <c r="AD20" i="41"/>
  <c r="AC20" i="41"/>
  <c r="AB20" i="41"/>
  <c r="AA20" i="41"/>
  <c r="Z20" i="41"/>
  <c r="Y20" i="41"/>
  <c r="X20" i="41"/>
  <c r="W20" i="41"/>
  <c r="V20" i="41"/>
  <c r="U20" i="41"/>
  <c r="T20" i="41"/>
  <c r="S20" i="41"/>
  <c r="R20" i="41"/>
  <c r="Q20" i="41"/>
  <c r="P20" i="41"/>
  <c r="O20" i="41"/>
  <c r="N20" i="41"/>
  <c r="M20" i="41"/>
  <c r="L20" i="41"/>
  <c r="K20" i="41"/>
  <c r="J20" i="41"/>
  <c r="I20" i="41"/>
  <c r="H20" i="41"/>
  <c r="G20" i="41"/>
  <c r="F20" i="41"/>
  <c r="AZ19" i="41"/>
  <c r="AY19" i="41"/>
  <c r="AX19" i="41"/>
  <c r="AW19" i="41"/>
  <c r="AV19" i="41"/>
  <c r="AU19" i="41"/>
  <c r="AT19" i="41"/>
  <c r="AS19" i="41"/>
  <c r="AR19" i="41"/>
  <c r="AQ19" i="41"/>
  <c r="AP19" i="41"/>
  <c r="AO19" i="41"/>
  <c r="AN19" i="41"/>
  <c r="AM19" i="41"/>
  <c r="AL19" i="41"/>
  <c r="AK19" i="41"/>
  <c r="AJ19" i="41"/>
  <c r="AI19" i="41"/>
  <c r="AH19" i="41"/>
  <c r="AG19" i="41"/>
  <c r="AF19" i="41"/>
  <c r="AE19" i="41"/>
  <c r="AD19" i="41"/>
  <c r="AC19" i="41"/>
  <c r="AB19" i="41"/>
  <c r="AA19" i="41"/>
  <c r="Z19" i="41"/>
  <c r="Y19" i="41"/>
  <c r="X19" i="41"/>
  <c r="W19" i="41"/>
  <c r="V19" i="41"/>
  <c r="U19" i="41"/>
  <c r="T19" i="41"/>
  <c r="S19" i="41"/>
  <c r="R19" i="41"/>
  <c r="Q19" i="41"/>
  <c r="P19" i="41"/>
  <c r="O19" i="41"/>
  <c r="N19" i="41"/>
  <c r="M19" i="41"/>
  <c r="L19" i="41"/>
  <c r="K19" i="41"/>
  <c r="J19" i="41"/>
  <c r="I19" i="41"/>
  <c r="H19" i="41"/>
  <c r="G19" i="41"/>
  <c r="F19" i="41"/>
  <c r="AZ18" i="41"/>
  <c r="AY18" i="41"/>
  <c r="AX18" i="41"/>
  <c r="AW18" i="41"/>
  <c r="AV18" i="41"/>
  <c r="AU18" i="41"/>
  <c r="AT18" i="41"/>
  <c r="AS18" i="41"/>
  <c r="AR18" i="41"/>
  <c r="AQ18" i="41"/>
  <c r="AP18" i="41"/>
  <c r="AO18" i="41"/>
  <c r="AN18" i="41"/>
  <c r="AM18" i="41"/>
  <c r="AL18" i="41"/>
  <c r="AK18" i="41"/>
  <c r="AJ18" i="41"/>
  <c r="AI18" i="41"/>
  <c r="AH18" i="41"/>
  <c r="AG18" i="41"/>
  <c r="AF18" i="41"/>
  <c r="AE18" i="41"/>
  <c r="AD18" i="41"/>
  <c r="AC18" i="41"/>
  <c r="AB18" i="41"/>
  <c r="AA18" i="41"/>
  <c r="Z18" i="41"/>
  <c r="Y18" i="41"/>
  <c r="X18" i="41"/>
  <c r="W18" i="41"/>
  <c r="V18" i="41"/>
  <c r="U18" i="41"/>
  <c r="T18" i="41"/>
  <c r="S18" i="41"/>
  <c r="R18" i="41"/>
  <c r="Q18" i="41"/>
  <c r="P18" i="41"/>
  <c r="O18" i="41"/>
  <c r="N18" i="41"/>
  <c r="M18" i="41"/>
  <c r="L18" i="41"/>
  <c r="K18" i="41"/>
  <c r="J18" i="41"/>
  <c r="I18" i="41"/>
  <c r="H18" i="41"/>
  <c r="G18" i="41"/>
  <c r="F18" i="41"/>
  <c r="AZ17" i="41"/>
  <c r="AY17" i="41"/>
  <c r="AX17" i="41"/>
  <c r="AW17" i="41"/>
  <c r="AV17" i="41"/>
  <c r="AU17" i="41"/>
  <c r="AT17" i="41"/>
  <c r="AS17" i="41"/>
  <c r="AR17" i="41"/>
  <c r="AQ17" i="41"/>
  <c r="AP17" i="41"/>
  <c r="AO17" i="41"/>
  <c r="AN17" i="41"/>
  <c r="AM17" i="41"/>
  <c r="AL17" i="41"/>
  <c r="AK17" i="41"/>
  <c r="AJ17" i="41"/>
  <c r="AI17" i="41"/>
  <c r="AH17" i="41"/>
  <c r="AG17" i="41"/>
  <c r="AF17" i="41"/>
  <c r="AE17" i="41"/>
  <c r="AD17" i="41"/>
  <c r="AC17" i="41"/>
  <c r="AB17" i="41"/>
  <c r="AA17" i="41"/>
  <c r="Z17" i="41"/>
  <c r="Y17" i="41"/>
  <c r="X17" i="41"/>
  <c r="W17" i="41"/>
  <c r="V17" i="41"/>
  <c r="U17" i="41"/>
  <c r="T17" i="41"/>
  <c r="S17" i="41"/>
  <c r="R17" i="41"/>
  <c r="Q17" i="41"/>
  <c r="P17" i="41"/>
  <c r="O17" i="41"/>
  <c r="N17" i="41"/>
  <c r="M17" i="41"/>
  <c r="L17" i="41"/>
  <c r="K17" i="41"/>
  <c r="J17" i="41"/>
  <c r="I17" i="41"/>
  <c r="H17" i="41"/>
  <c r="G17" i="41"/>
  <c r="F17" i="41"/>
  <c r="AZ16" i="41"/>
  <c r="AY16" i="41"/>
  <c r="AX16" i="41"/>
  <c r="AW16" i="41"/>
  <c r="AV16" i="41"/>
  <c r="AU16" i="41"/>
  <c r="AT16" i="41"/>
  <c r="AS16" i="41"/>
  <c r="AR16" i="41"/>
  <c r="AQ16" i="41"/>
  <c r="AP16" i="41"/>
  <c r="AO16" i="41"/>
  <c r="AN16" i="41"/>
  <c r="AM16" i="41"/>
  <c r="AL16" i="41"/>
  <c r="AK16" i="41"/>
  <c r="AJ16" i="41"/>
  <c r="AI16" i="41"/>
  <c r="AH16" i="41"/>
  <c r="AG16" i="41"/>
  <c r="AF16" i="41"/>
  <c r="AE16" i="41"/>
  <c r="AD16" i="41"/>
  <c r="AC16" i="41"/>
  <c r="AB16" i="41"/>
  <c r="AA16" i="41"/>
  <c r="Z16" i="41"/>
  <c r="Y16" i="41"/>
  <c r="X16" i="41"/>
  <c r="W16" i="41"/>
  <c r="V16" i="41"/>
  <c r="U16" i="41"/>
  <c r="T16" i="41"/>
  <c r="S16" i="41"/>
  <c r="R16" i="41"/>
  <c r="Q16" i="41"/>
  <c r="P16" i="41"/>
  <c r="O16" i="41"/>
  <c r="N16" i="41"/>
  <c r="M16" i="41"/>
  <c r="L16" i="41"/>
  <c r="K16" i="41"/>
  <c r="J16" i="41"/>
  <c r="I16" i="41"/>
  <c r="H16" i="41"/>
  <c r="G16" i="41"/>
  <c r="F16" i="41"/>
  <c r="AZ15" i="41"/>
  <c r="AY15" i="41"/>
  <c r="AX15" i="41"/>
  <c r="AW15" i="41"/>
  <c r="AV15" i="41"/>
  <c r="AU15" i="41"/>
  <c r="AT15" i="41"/>
  <c r="AS15" i="41"/>
  <c r="AR15" i="41"/>
  <c r="AQ15" i="41"/>
  <c r="AP15" i="41"/>
  <c r="AO15" i="41"/>
  <c r="AN15" i="41"/>
  <c r="AM15" i="41"/>
  <c r="AL15" i="41"/>
  <c r="AK15" i="41"/>
  <c r="AJ15" i="41"/>
  <c r="AI15" i="41"/>
  <c r="AH15" i="41"/>
  <c r="AG15" i="41"/>
  <c r="AF15" i="41"/>
  <c r="AE15" i="41"/>
  <c r="AD15" i="41"/>
  <c r="AC15" i="41"/>
  <c r="AB15" i="41"/>
  <c r="AA15" i="41"/>
  <c r="Z15" i="41"/>
  <c r="Y15" i="41"/>
  <c r="X15" i="41"/>
  <c r="W15" i="41"/>
  <c r="V15" i="41"/>
  <c r="U15" i="41"/>
  <c r="T15" i="41"/>
  <c r="S15" i="41"/>
  <c r="R15" i="41"/>
  <c r="Q15" i="41"/>
  <c r="P15" i="41"/>
  <c r="O15" i="41"/>
  <c r="N15" i="41"/>
  <c r="M15" i="41"/>
  <c r="L15" i="41"/>
  <c r="K15" i="41"/>
  <c r="J15" i="41"/>
  <c r="I15" i="41"/>
  <c r="H15" i="41"/>
  <c r="G15" i="41"/>
  <c r="F15" i="41"/>
  <c r="AZ14" i="41"/>
  <c r="AY14" i="41"/>
  <c r="AX14" i="41"/>
  <c r="AW14" i="41"/>
  <c r="AV14" i="41"/>
  <c r="AU14" i="41"/>
  <c r="AT14" i="41"/>
  <c r="AS14" i="41"/>
  <c r="AR14" i="41"/>
  <c r="AQ14" i="41"/>
  <c r="AP14" i="41"/>
  <c r="AO14" i="41"/>
  <c r="AN14" i="41"/>
  <c r="AM14" i="41"/>
  <c r="AL14" i="41"/>
  <c r="AK14" i="41"/>
  <c r="AJ14" i="41"/>
  <c r="AI14" i="41"/>
  <c r="AH14" i="41"/>
  <c r="AG14" i="41"/>
  <c r="AF14" i="41"/>
  <c r="AE14" i="41"/>
  <c r="AD14" i="41"/>
  <c r="AC14" i="41"/>
  <c r="AB14" i="41"/>
  <c r="AA14" i="41"/>
  <c r="Z14" i="41"/>
  <c r="Y14" i="41"/>
  <c r="X14" i="41"/>
  <c r="W14" i="41"/>
  <c r="V14" i="41"/>
  <c r="U14" i="41"/>
  <c r="T14" i="41"/>
  <c r="S14" i="41"/>
  <c r="R14" i="41"/>
  <c r="Q14" i="41"/>
  <c r="P14" i="41"/>
  <c r="O14" i="41"/>
  <c r="N14" i="41"/>
  <c r="M14" i="41"/>
  <c r="L14" i="41"/>
  <c r="K14" i="41"/>
  <c r="J14" i="41"/>
  <c r="I14" i="41"/>
  <c r="H14" i="41"/>
  <c r="G14" i="41"/>
  <c r="F14" i="41"/>
  <c r="AZ13" i="41"/>
  <c r="AY13" i="41"/>
  <c r="AX13" i="41"/>
  <c r="AW13" i="41"/>
  <c r="AV13" i="41"/>
  <c r="AU13" i="41"/>
  <c r="AT13" i="41"/>
  <c r="AS13" i="41"/>
  <c r="AR13" i="41"/>
  <c r="AQ13" i="41"/>
  <c r="AP13" i="41"/>
  <c r="AO13" i="41"/>
  <c r="AN13" i="41"/>
  <c r="AM13" i="41"/>
  <c r="AL13" i="41"/>
  <c r="AK13" i="41"/>
  <c r="AJ13" i="41"/>
  <c r="AI13" i="41"/>
  <c r="AH13" i="41"/>
  <c r="AG13" i="41"/>
  <c r="AF13" i="41"/>
  <c r="AE13" i="41"/>
  <c r="AD13" i="41"/>
  <c r="AC13" i="41"/>
  <c r="AB13" i="41"/>
  <c r="AA13" i="41"/>
  <c r="Z13" i="41"/>
  <c r="Y13" i="41"/>
  <c r="X13" i="41"/>
  <c r="W13" i="41"/>
  <c r="V13" i="41"/>
  <c r="U13" i="41"/>
  <c r="T13" i="41"/>
  <c r="S13" i="41"/>
  <c r="R13" i="41"/>
  <c r="Q13" i="41"/>
  <c r="P13" i="41"/>
  <c r="O13" i="41"/>
  <c r="N13" i="41"/>
  <c r="M13" i="41"/>
  <c r="L13" i="41"/>
  <c r="K13" i="41"/>
  <c r="J13" i="41"/>
  <c r="I13" i="41"/>
  <c r="H13" i="41"/>
  <c r="G13" i="41"/>
  <c r="F13" i="41"/>
  <c r="AZ12" i="41"/>
  <c r="AY12" i="41"/>
  <c r="AX12" i="41"/>
  <c r="AW12" i="41"/>
  <c r="AV12" i="41"/>
  <c r="AU12" i="41"/>
  <c r="AT12" i="41"/>
  <c r="AS12" i="41"/>
  <c r="AR12" i="41"/>
  <c r="AQ12" i="41"/>
  <c r="AP12" i="41"/>
  <c r="AO12" i="41"/>
  <c r="AN12" i="41"/>
  <c r="AM12" i="41"/>
  <c r="AL12" i="41"/>
  <c r="AK12" i="41"/>
  <c r="AJ12" i="41"/>
  <c r="AI12" i="41"/>
  <c r="AH12" i="41"/>
  <c r="AG12" i="41"/>
  <c r="AF12" i="41"/>
  <c r="AE12" i="41"/>
  <c r="AD12" i="41"/>
  <c r="AC12" i="41"/>
  <c r="AB12" i="41"/>
  <c r="AA12" i="41"/>
  <c r="Z12" i="41"/>
  <c r="Y12" i="41"/>
  <c r="X12" i="41"/>
  <c r="W12" i="41"/>
  <c r="V12" i="41"/>
  <c r="U12" i="41"/>
  <c r="T12" i="41"/>
  <c r="S12" i="41"/>
  <c r="R12" i="41"/>
  <c r="Q12" i="41"/>
  <c r="P12" i="41"/>
  <c r="O12" i="41"/>
  <c r="N12" i="41"/>
  <c r="M12" i="41"/>
  <c r="L12" i="41"/>
  <c r="K12" i="41"/>
  <c r="J12" i="41"/>
  <c r="I12" i="41"/>
  <c r="H12" i="41"/>
  <c r="G12" i="41"/>
  <c r="F12" i="41"/>
  <c r="AZ11" i="41"/>
  <c r="AY11" i="41"/>
  <c r="AX11" i="41"/>
  <c r="AW11" i="41"/>
  <c r="AV11" i="41"/>
  <c r="AU11" i="41"/>
  <c r="AT11" i="41"/>
  <c r="AS11" i="41"/>
  <c r="AR11" i="41"/>
  <c r="AQ11" i="41"/>
  <c r="AP11" i="41"/>
  <c r="AO11" i="41"/>
  <c r="AN11" i="41"/>
  <c r="AM11" i="41"/>
  <c r="AL11" i="41"/>
  <c r="AK11" i="41"/>
  <c r="AJ11" i="41"/>
  <c r="AI11" i="41"/>
  <c r="AH11" i="41"/>
  <c r="AG11" i="41"/>
  <c r="AF11" i="41"/>
  <c r="AE11" i="41"/>
  <c r="AD11" i="41"/>
  <c r="AC11" i="41"/>
  <c r="AB11" i="41"/>
  <c r="AA11" i="41"/>
  <c r="Z11" i="41"/>
  <c r="Y11" i="41"/>
  <c r="X11" i="41"/>
  <c r="W11" i="41"/>
  <c r="V11" i="41"/>
  <c r="U11" i="41"/>
  <c r="T11" i="41"/>
  <c r="S11" i="41"/>
  <c r="R11" i="41"/>
  <c r="Q11" i="41"/>
  <c r="P11" i="41"/>
  <c r="O11" i="41"/>
  <c r="N11" i="41"/>
  <c r="M11" i="41"/>
  <c r="L11" i="41"/>
  <c r="K11" i="41"/>
  <c r="J11" i="41"/>
  <c r="I11" i="41"/>
  <c r="H11" i="41"/>
  <c r="G11" i="41"/>
  <c r="F11" i="41"/>
  <c r="AZ10" i="41"/>
  <c r="AY10" i="41"/>
  <c r="AX10" i="41"/>
  <c r="AW10" i="41"/>
  <c r="AV10" i="41"/>
  <c r="AU10" i="41"/>
  <c r="AT10" i="41"/>
  <c r="AS10" i="41"/>
  <c r="AR10" i="41"/>
  <c r="AQ10" i="41"/>
  <c r="AP10" i="41"/>
  <c r="AO10" i="41"/>
  <c r="AN10" i="41"/>
  <c r="AM10" i="41"/>
  <c r="AL10" i="41"/>
  <c r="AK10" i="41"/>
  <c r="AJ10" i="41"/>
  <c r="AI10" i="41"/>
  <c r="AH10" i="41"/>
  <c r="AG10" i="41"/>
  <c r="AF10" i="41"/>
  <c r="AE10" i="41"/>
  <c r="AD10" i="41"/>
  <c r="AC10" i="41"/>
  <c r="AB10" i="41"/>
  <c r="AA10" i="41"/>
  <c r="Z10" i="41"/>
  <c r="Y10" i="41"/>
  <c r="X10" i="41"/>
  <c r="W10" i="41"/>
  <c r="V10" i="41"/>
  <c r="U10" i="41"/>
  <c r="T10" i="41"/>
  <c r="S10" i="41"/>
  <c r="R10" i="41"/>
  <c r="Q10" i="41"/>
  <c r="P10" i="41"/>
  <c r="O10" i="41"/>
  <c r="N10" i="41"/>
  <c r="M10" i="41"/>
  <c r="L10" i="41"/>
  <c r="K10" i="41"/>
  <c r="J10" i="41"/>
  <c r="I10" i="41"/>
  <c r="H10" i="41"/>
  <c r="G10" i="41"/>
  <c r="F10" i="41"/>
  <c r="AZ9" i="41"/>
  <c r="AY9" i="41"/>
  <c r="AX9" i="41"/>
  <c r="AW9" i="41"/>
  <c r="AV9" i="41"/>
  <c r="AU9" i="41"/>
  <c r="AT9" i="41"/>
  <c r="AS9" i="41"/>
  <c r="AR9" i="41"/>
  <c r="AQ9" i="41"/>
  <c r="AP9" i="41"/>
  <c r="AO9" i="41"/>
  <c r="AN9" i="41"/>
  <c r="AM9" i="41"/>
  <c r="AL9" i="41"/>
  <c r="AK9" i="41"/>
  <c r="AJ9" i="41"/>
  <c r="AI9" i="41"/>
  <c r="AH9" i="41"/>
  <c r="AG9" i="41"/>
  <c r="AF9" i="41"/>
  <c r="AE9" i="41"/>
  <c r="AD9" i="41"/>
  <c r="AC9" i="41"/>
  <c r="AB9" i="41"/>
  <c r="AA9" i="41"/>
  <c r="Z9" i="41"/>
  <c r="Y9" i="41"/>
  <c r="X9" i="41"/>
  <c r="W9" i="41"/>
  <c r="V9" i="41"/>
  <c r="U9" i="41"/>
  <c r="T9" i="41"/>
  <c r="S9" i="41"/>
  <c r="R9" i="41"/>
  <c r="Q9" i="41"/>
  <c r="P9" i="41"/>
  <c r="O9" i="41"/>
  <c r="N9" i="41"/>
  <c r="M9" i="41"/>
  <c r="L9" i="41"/>
  <c r="K9" i="41"/>
  <c r="J9" i="41"/>
  <c r="I9" i="41"/>
  <c r="H9" i="41"/>
  <c r="G9" i="41"/>
  <c r="F9" i="41"/>
  <c r="A5" i="41"/>
  <c r="F42" i="58" s="1"/>
  <c r="AZ43" i="40"/>
  <c r="AY43" i="40"/>
  <c r="AX43" i="40"/>
  <c r="AW43" i="40"/>
  <c r="AV43" i="40"/>
  <c r="AU43" i="40"/>
  <c r="AT43" i="40"/>
  <c r="AS43" i="40"/>
  <c r="AR43" i="40"/>
  <c r="AQ43" i="40"/>
  <c r="AP43" i="40"/>
  <c r="AO43" i="40"/>
  <c r="AN43" i="40"/>
  <c r="AM43" i="40"/>
  <c r="AL43" i="40"/>
  <c r="AK43" i="40"/>
  <c r="AJ43" i="40"/>
  <c r="AI43" i="40"/>
  <c r="AH43" i="40"/>
  <c r="AG43" i="40"/>
  <c r="AF43" i="40"/>
  <c r="AE43" i="40"/>
  <c r="AD43" i="40"/>
  <c r="AC43" i="40"/>
  <c r="AB43" i="40"/>
  <c r="AA43" i="40"/>
  <c r="Z43" i="40"/>
  <c r="Y43" i="40"/>
  <c r="X43" i="40"/>
  <c r="W43" i="40"/>
  <c r="V43" i="40"/>
  <c r="U43" i="40"/>
  <c r="T43" i="40"/>
  <c r="S43" i="40"/>
  <c r="R43" i="40"/>
  <c r="Q43" i="40"/>
  <c r="P43" i="40"/>
  <c r="O43" i="40"/>
  <c r="N43" i="40"/>
  <c r="M43" i="40"/>
  <c r="L43" i="40"/>
  <c r="K43" i="40"/>
  <c r="J43" i="40"/>
  <c r="I43" i="40"/>
  <c r="H43" i="40"/>
  <c r="G43" i="40"/>
  <c r="F43" i="40"/>
  <c r="AZ42" i="40"/>
  <c r="AY42" i="40"/>
  <c r="AX42" i="40"/>
  <c r="AW42" i="40"/>
  <c r="AV42" i="40"/>
  <c r="AU42" i="40"/>
  <c r="AT42" i="40"/>
  <c r="AS42" i="40"/>
  <c r="AR42" i="40"/>
  <c r="AQ42" i="40"/>
  <c r="AP42" i="40"/>
  <c r="AO42" i="40"/>
  <c r="AN42" i="40"/>
  <c r="AM42" i="40"/>
  <c r="AL42" i="40"/>
  <c r="AK42" i="40"/>
  <c r="AJ42" i="40"/>
  <c r="AI42" i="40"/>
  <c r="AH42" i="40"/>
  <c r="AG42" i="40"/>
  <c r="AF42" i="40"/>
  <c r="AE42" i="40"/>
  <c r="AD42" i="40"/>
  <c r="AC42" i="40"/>
  <c r="AB42" i="40"/>
  <c r="AA42" i="40"/>
  <c r="Z42" i="40"/>
  <c r="Y42" i="40"/>
  <c r="X42" i="40"/>
  <c r="W42" i="40"/>
  <c r="V42" i="40"/>
  <c r="U42" i="40"/>
  <c r="T42" i="40"/>
  <c r="S42" i="40"/>
  <c r="R42" i="40"/>
  <c r="Q42" i="40"/>
  <c r="P42" i="40"/>
  <c r="O42" i="40"/>
  <c r="N42" i="40"/>
  <c r="M42" i="40"/>
  <c r="L42" i="40"/>
  <c r="K42" i="40"/>
  <c r="J42" i="40"/>
  <c r="I42" i="40"/>
  <c r="H42" i="40"/>
  <c r="G42" i="40"/>
  <c r="F42" i="40"/>
  <c r="AZ41" i="40"/>
  <c r="AY41" i="40"/>
  <c r="AX41" i="40"/>
  <c r="AW41" i="40"/>
  <c r="AV41" i="40"/>
  <c r="AU41" i="40"/>
  <c r="AT41" i="40"/>
  <c r="AS41" i="40"/>
  <c r="AR41" i="40"/>
  <c r="AQ41" i="40"/>
  <c r="AP41" i="40"/>
  <c r="AO41" i="40"/>
  <c r="AN41" i="40"/>
  <c r="AM41" i="40"/>
  <c r="AL41" i="40"/>
  <c r="AK41" i="40"/>
  <c r="AJ41" i="40"/>
  <c r="AI41" i="40"/>
  <c r="AH41" i="40"/>
  <c r="AG41" i="40"/>
  <c r="AF41" i="40"/>
  <c r="AE41" i="40"/>
  <c r="AD41" i="40"/>
  <c r="AC41" i="40"/>
  <c r="AB41" i="40"/>
  <c r="AA41" i="40"/>
  <c r="Z41" i="40"/>
  <c r="Y41" i="40"/>
  <c r="X41" i="40"/>
  <c r="W41" i="40"/>
  <c r="V41" i="40"/>
  <c r="U41" i="40"/>
  <c r="T41" i="40"/>
  <c r="S41" i="40"/>
  <c r="R41" i="40"/>
  <c r="Q41" i="40"/>
  <c r="P41" i="40"/>
  <c r="O41" i="40"/>
  <c r="N41" i="40"/>
  <c r="M41" i="40"/>
  <c r="L41" i="40"/>
  <c r="K41" i="40"/>
  <c r="J41" i="40"/>
  <c r="I41" i="40"/>
  <c r="H41" i="40"/>
  <c r="G41" i="40"/>
  <c r="F41" i="40"/>
  <c r="AZ40" i="40"/>
  <c r="AY40" i="40"/>
  <c r="AX40" i="40"/>
  <c r="AW40" i="40"/>
  <c r="AV40" i="40"/>
  <c r="AU40" i="40"/>
  <c r="AT40" i="40"/>
  <c r="AS40" i="40"/>
  <c r="AR40" i="40"/>
  <c r="AQ40" i="40"/>
  <c r="AP40" i="40"/>
  <c r="AO40" i="40"/>
  <c r="AN40" i="40"/>
  <c r="AM40" i="40"/>
  <c r="AL40" i="40"/>
  <c r="AK40" i="40"/>
  <c r="AJ40" i="40"/>
  <c r="AI40" i="40"/>
  <c r="AH40" i="40"/>
  <c r="AG40" i="40"/>
  <c r="AF40" i="40"/>
  <c r="AE40" i="40"/>
  <c r="AD40" i="40"/>
  <c r="AC40" i="40"/>
  <c r="AB40" i="40"/>
  <c r="AA40" i="40"/>
  <c r="Z40" i="40"/>
  <c r="Y40" i="40"/>
  <c r="X40" i="40"/>
  <c r="W40" i="40"/>
  <c r="V40" i="40"/>
  <c r="U40" i="40"/>
  <c r="T40" i="40"/>
  <c r="S40" i="40"/>
  <c r="R40" i="40"/>
  <c r="Q40" i="40"/>
  <c r="P40" i="40"/>
  <c r="O40" i="40"/>
  <c r="N40" i="40"/>
  <c r="M40" i="40"/>
  <c r="L40" i="40"/>
  <c r="K40" i="40"/>
  <c r="J40" i="40"/>
  <c r="I40" i="40"/>
  <c r="H40" i="40"/>
  <c r="G40" i="40"/>
  <c r="F40" i="40"/>
  <c r="AZ39" i="40"/>
  <c r="AY39" i="40"/>
  <c r="AX39" i="40"/>
  <c r="AW39" i="40"/>
  <c r="AV39" i="40"/>
  <c r="AU39" i="40"/>
  <c r="AT39" i="40"/>
  <c r="AS39" i="40"/>
  <c r="AR39" i="40"/>
  <c r="AQ39" i="40"/>
  <c r="AP39" i="40"/>
  <c r="AO39" i="40"/>
  <c r="AN39" i="40"/>
  <c r="AM39" i="40"/>
  <c r="AL39" i="40"/>
  <c r="AK39" i="40"/>
  <c r="AJ39" i="40"/>
  <c r="AI39" i="40"/>
  <c r="AH39" i="40"/>
  <c r="AG39" i="40"/>
  <c r="AF39" i="40"/>
  <c r="AE39" i="40"/>
  <c r="AD39" i="40"/>
  <c r="AC39" i="40"/>
  <c r="AB39" i="40"/>
  <c r="AA39" i="40"/>
  <c r="Z39" i="40"/>
  <c r="Y39" i="40"/>
  <c r="X39" i="40"/>
  <c r="W39" i="40"/>
  <c r="V39" i="40"/>
  <c r="U39" i="40"/>
  <c r="T39" i="40"/>
  <c r="S39" i="40"/>
  <c r="R39" i="40"/>
  <c r="Q39" i="40"/>
  <c r="P39" i="40"/>
  <c r="O39" i="40"/>
  <c r="N39" i="40"/>
  <c r="M39" i="40"/>
  <c r="L39" i="40"/>
  <c r="K39" i="40"/>
  <c r="J39" i="40"/>
  <c r="I39" i="40"/>
  <c r="H39" i="40"/>
  <c r="G39" i="40"/>
  <c r="F39" i="40"/>
  <c r="AZ38" i="40"/>
  <c r="AY38" i="40"/>
  <c r="AX38" i="40"/>
  <c r="AW38" i="40"/>
  <c r="AV38" i="40"/>
  <c r="AU38" i="40"/>
  <c r="AT38" i="40"/>
  <c r="AS38" i="40"/>
  <c r="AR38" i="40"/>
  <c r="AQ38" i="40"/>
  <c r="AP38" i="40"/>
  <c r="AO38" i="40"/>
  <c r="AN38" i="40"/>
  <c r="AM38" i="40"/>
  <c r="AL38" i="40"/>
  <c r="AK38" i="40"/>
  <c r="AJ38" i="40"/>
  <c r="AI38" i="40"/>
  <c r="AH38" i="40"/>
  <c r="AG38" i="40"/>
  <c r="AF38" i="40"/>
  <c r="AE38" i="40"/>
  <c r="AD38" i="40"/>
  <c r="AC38" i="40"/>
  <c r="AB38" i="40"/>
  <c r="AA38" i="40"/>
  <c r="Z38" i="40"/>
  <c r="Y38" i="40"/>
  <c r="X38" i="40"/>
  <c r="W38" i="40"/>
  <c r="V38" i="40"/>
  <c r="U38" i="40"/>
  <c r="T38" i="40"/>
  <c r="S38" i="40"/>
  <c r="R38" i="40"/>
  <c r="Q38" i="40"/>
  <c r="P38" i="40"/>
  <c r="O38" i="40"/>
  <c r="N38" i="40"/>
  <c r="M38" i="40"/>
  <c r="L38" i="40"/>
  <c r="K38" i="40"/>
  <c r="J38" i="40"/>
  <c r="I38" i="40"/>
  <c r="H38" i="40"/>
  <c r="G38" i="40"/>
  <c r="F38" i="40"/>
  <c r="AZ37" i="40"/>
  <c r="AY37" i="40"/>
  <c r="AX37" i="40"/>
  <c r="AW37" i="40"/>
  <c r="AV37" i="40"/>
  <c r="AU37" i="40"/>
  <c r="AT37" i="40"/>
  <c r="AS37" i="40"/>
  <c r="AR37" i="40"/>
  <c r="AQ37" i="40"/>
  <c r="AP37" i="40"/>
  <c r="AO37" i="40"/>
  <c r="AN37" i="40"/>
  <c r="AM37" i="40"/>
  <c r="AL37" i="40"/>
  <c r="AK37" i="40"/>
  <c r="AJ37" i="40"/>
  <c r="AI37" i="40"/>
  <c r="AH37" i="40"/>
  <c r="AG37" i="40"/>
  <c r="AF37" i="40"/>
  <c r="AE37" i="40"/>
  <c r="AD37" i="40"/>
  <c r="AC37" i="40"/>
  <c r="AB37" i="40"/>
  <c r="AA37" i="40"/>
  <c r="Z37" i="40"/>
  <c r="Y37" i="40"/>
  <c r="X37" i="40"/>
  <c r="W37" i="40"/>
  <c r="V37" i="40"/>
  <c r="U37" i="40"/>
  <c r="T37" i="40"/>
  <c r="S37" i="40"/>
  <c r="R37" i="40"/>
  <c r="Q37" i="40"/>
  <c r="P37" i="40"/>
  <c r="O37" i="40"/>
  <c r="N37" i="40"/>
  <c r="M37" i="40"/>
  <c r="L37" i="40"/>
  <c r="K37" i="40"/>
  <c r="J37" i="40"/>
  <c r="I37" i="40"/>
  <c r="H37" i="40"/>
  <c r="G37" i="40"/>
  <c r="F37" i="40"/>
  <c r="AZ36" i="40"/>
  <c r="AY36" i="40"/>
  <c r="AX36" i="40"/>
  <c r="AW36" i="40"/>
  <c r="AV36" i="40"/>
  <c r="AU36" i="40"/>
  <c r="AT36" i="40"/>
  <c r="AS36" i="40"/>
  <c r="AR36" i="40"/>
  <c r="AQ36" i="40"/>
  <c r="AP36" i="40"/>
  <c r="AO36" i="40"/>
  <c r="AN36" i="40"/>
  <c r="AM36" i="40"/>
  <c r="AL36" i="40"/>
  <c r="AK36" i="40"/>
  <c r="AJ36" i="40"/>
  <c r="AI36" i="40"/>
  <c r="AH36" i="40"/>
  <c r="AG36" i="40"/>
  <c r="AF36" i="40"/>
  <c r="AE36" i="40"/>
  <c r="AD36" i="40"/>
  <c r="AC36" i="40"/>
  <c r="AB36" i="40"/>
  <c r="AA36" i="40"/>
  <c r="Z36" i="40"/>
  <c r="Y36" i="40"/>
  <c r="X36" i="40"/>
  <c r="W36" i="40"/>
  <c r="V36" i="40"/>
  <c r="U36" i="40"/>
  <c r="T36" i="40"/>
  <c r="S36" i="40"/>
  <c r="R36" i="40"/>
  <c r="Q36" i="40"/>
  <c r="P36" i="40"/>
  <c r="O36" i="40"/>
  <c r="N36" i="40"/>
  <c r="M36" i="40"/>
  <c r="L36" i="40"/>
  <c r="K36" i="40"/>
  <c r="J36" i="40"/>
  <c r="I36" i="40"/>
  <c r="H36" i="40"/>
  <c r="G36" i="40"/>
  <c r="F36" i="40"/>
  <c r="AZ35" i="40"/>
  <c r="AY35" i="40"/>
  <c r="AX35" i="40"/>
  <c r="AW35" i="40"/>
  <c r="AV35" i="40"/>
  <c r="AU35" i="40"/>
  <c r="AT35" i="40"/>
  <c r="AS35" i="40"/>
  <c r="AR35" i="40"/>
  <c r="AQ35" i="40"/>
  <c r="AP35" i="40"/>
  <c r="AO35" i="40"/>
  <c r="AN35" i="40"/>
  <c r="AM35" i="40"/>
  <c r="AL35" i="40"/>
  <c r="AK35" i="40"/>
  <c r="AJ35" i="40"/>
  <c r="AI35" i="40"/>
  <c r="AH35" i="40"/>
  <c r="AG35" i="40"/>
  <c r="AF35" i="40"/>
  <c r="AE35" i="40"/>
  <c r="AD35" i="40"/>
  <c r="AC35" i="40"/>
  <c r="AB35" i="40"/>
  <c r="AA35" i="40"/>
  <c r="Z35" i="40"/>
  <c r="Y35" i="40"/>
  <c r="X35" i="40"/>
  <c r="W35" i="40"/>
  <c r="V35" i="40"/>
  <c r="U35" i="40"/>
  <c r="T35" i="40"/>
  <c r="S35" i="40"/>
  <c r="R35" i="40"/>
  <c r="Q35" i="40"/>
  <c r="P35" i="40"/>
  <c r="O35" i="40"/>
  <c r="N35" i="40"/>
  <c r="M35" i="40"/>
  <c r="L35" i="40"/>
  <c r="K35" i="40"/>
  <c r="J35" i="40"/>
  <c r="I35" i="40"/>
  <c r="H35" i="40"/>
  <c r="G35" i="40"/>
  <c r="F35" i="40"/>
  <c r="AZ34" i="40"/>
  <c r="AY34" i="40"/>
  <c r="AX34" i="40"/>
  <c r="AW34" i="40"/>
  <c r="AV34" i="40"/>
  <c r="AU34" i="40"/>
  <c r="AT34" i="40"/>
  <c r="AS34" i="40"/>
  <c r="AR34" i="40"/>
  <c r="AQ34" i="40"/>
  <c r="AP34" i="40"/>
  <c r="AO34" i="40"/>
  <c r="AN34" i="40"/>
  <c r="AM34" i="40"/>
  <c r="AL34" i="40"/>
  <c r="AK34" i="40"/>
  <c r="AJ34" i="40"/>
  <c r="AI34" i="40"/>
  <c r="AH34" i="40"/>
  <c r="AG34" i="40"/>
  <c r="AF34" i="40"/>
  <c r="AE34" i="40"/>
  <c r="AD34" i="40"/>
  <c r="AC34" i="40"/>
  <c r="AB34" i="40"/>
  <c r="AA34" i="40"/>
  <c r="Z34" i="40"/>
  <c r="Y34" i="40"/>
  <c r="X34" i="40"/>
  <c r="W34" i="40"/>
  <c r="V34" i="40"/>
  <c r="U34" i="40"/>
  <c r="T34" i="40"/>
  <c r="S34" i="40"/>
  <c r="R34" i="40"/>
  <c r="Q34" i="40"/>
  <c r="P34" i="40"/>
  <c r="O34" i="40"/>
  <c r="N34" i="40"/>
  <c r="M34" i="40"/>
  <c r="L34" i="40"/>
  <c r="K34" i="40"/>
  <c r="J34" i="40"/>
  <c r="I34" i="40"/>
  <c r="H34" i="40"/>
  <c r="G34" i="40"/>
  <c r="F34" i="40"/>
  <c r="AZ33" i="40"/>
  <c r="AY33" i="40"/>
  <c r="AX33" i="40"/>
  <c r="AW33" i="40"/>
  <c r="AV33" i="40"/>
  <c r="AU33" i="40"/>
  <c r="AT33" i="40"/>
  <c r="AS33" i="40"/>
  <c r="AR33" i="40"/>
  <c r="AQ33" i="40"/>
  <c r="AP33" i="40"/>
  <c r="AO33" i="40"/>
  <c r="AN33" i="40"/>
  <c r="AM33" i="40"/>
  <c r="AL33" i="40"/>
  <c r="AK33" i="40"/>
  <c r="AJ33" i="40"/>
  <c r="AI33" i="40"/>
  <c r="AH33" i="40"/>
  <c r="AG33" i="40"/>
  <c r="AF33" i="40"/>
  <c r="AE33" i="40"/>
  <c r="AD33" i="40"/>
  <c r="AC33" i="40"/>
  <c r="AB33" i="40"/>
  <c r="AA33" i="40"/>
  <c r="Z33" i="40"/>
  <c r="Y33" i="40"/>
  <c r="X33" i="40"/>
  <c r="W33" i="40"/>
  <c r="V33" i="40"/>
  <c r="U33" i="40"/>
  <c r="T33" i="40"/>
  <c r="S33" i="40"/>
  <c r="R33" i="40"/>
  <c r="Q33" i="40"/>
  <c r="P33" i="40"/>
  <c r="O33" i="40"/>
  <c r="N33" i="40"/>
  <c r="M33" i="40"/>
  <c r="L33" i="40"/>
  <c r="K33" i="40"/>
  <c r="J33" i="40"/>
  <c r="I33" i="40"/>
  <c r="H33" i="40"/>
  <c r="G33" i="40"/>
  <c r="F33" i="40"/>
  <c r="AZ32" i="40"/>
  <c r="AY32" i="40"/>
  <c r="AX32" i="40"/>
  <c r="AW32" i="40"/>
  <c r="AV32" i="40"/>
  <c r="AU32" i="40"/>
  <c r="AT32" i="40"/>
  <c r="AS32" i="40"/>
  <c r="AR32" i="40"/>
  <c r="AQ32" i="40"/>
  <c r="AP32" i="40"/>
  <c r="AO32" i="40"/>
  <c r="AN32" i="40"/>
  <c r="AM32" i="40"/>
  <c r="AL32" i="40"/>
  <c r="AK32" i="40"/>
  <c r="AJ32" i="40"/>
  <c r="AI32" i="40"/>
  <c r="AH32" i="40"/>
  <c r="AG32" i="40"/>
  <c r="AF32" i="40"/>
  <c r="AE32" i="40"/>
  <c r="AD32" i="40"/>
  <c r="AC32" i="40"/>
  <c r="AB32" i="40"/>
  <c r="AA32" i="40"/>
  <c r="Z32" i="40"/>
  <c r="Y32" i="40"/>
  <c r="X32" i="40"/>
  <c r="W32" i="40"/>
  <c r="V32" i="40"/>
  <c r="U32" i="40"/>
  <c r="T32" i="40"/>
  <c r="S32" i="40"/>
  <c r="R32" i="40"/>
  <c r="Q32" i="40"/>
  <c r="P32" i="40"/>
  <c r="O32" i="40"/>
  <c r="N32" i="40"/>
  <c r="M32" i="40"/>
  <c r="L32" i="40"/>
  <c r="K32" i="40"/>
  <c r="J32" i="40"/>
  <c r="I32" i="40"/>
  <c r="H32" i="40"/>
  <c r="G32" i="40"/>
  <c r="F32" i="40"/>
  <c r="AZ31" i="40"/>
  <c r="AY31" i="40"/>
  <c r="AX31" i="40"/>
  <c r="AW31" i="40"/>
  <c r="AV31" i="40"/>
  <c r="AU31" i="40"/>
  <c r="AT31" i="40"/>
  <c r="AS31" i="40"/>
  <c r="AR31" i="40"/>
  <c r="AQ31" i="40"/>
  <c r="AP31" i="40"/>
  <c r="AO31" i="40"/>
  <c r="AN31" i="40"/>
  <c r="AM31" i="40"/>
  <c r="AL31" i="40"/>
  <c r="AK31" i="40"/>
  <c r="AJ31" i="40"/>
  <c r="AI31" i="40"/>
  <c r="AH31" i="40"/>
  <c r="AG31" i="40"/>
  <c r="AF31" i="40"/>
  <c r="AE31" i="40"/>
  <c r="AD31" i="40"/>
  <c r="AC31" i="40"/>
  <c r="AB31" i="40"/>
  <c r="AA31" i="40"/>
  <c r="Z31" i="40"/>
  <c r="Y31" i="40"/>
  <c r="X31" i="40"/>
  <c r="W31" i="40"/>
  <c r="V31" i="40"/>
  <c r="U31" i="40"/>
  <c r="T31" i="40"/>
  <c r="S31" i="40"/>
  <c r="R31" i="40"/>
  <c r="Q31" i="40"/>
  <c r="P31" i="40"/>
  <c r="O31" i="40"/>
  <c r="N31" i="40"/>
  <c r="M31" i="40"/>
  <c r="L31" i="40"/>
  <c r="K31" i="40"/>
  <c r="J31" i="40"/>
  <c r="I31" i="40"/>
  <c r="H31" i="40"/>
  <c r="G31" i="40"/>
  <c r="F31" i="40"/>
  <c r="AZ30" i="40"/>
  <c r="AY30" i="40"/>
  <c r="AX30" i="40"/>
  <c r="AW30" i="40"/>
  <c r="AV30" i="40"/>
  <c r="AU30" i="40"/>
  <c r="AT30" i="40"/>
  <c r="AS30" i="40"/>
  <c r="AR30" i="40"/>
  <c r="AQ30" i="40"/>
  <c r="AP30" i="40"/>
  <c r="AO30" i="40"/>
  <c r="AN30" i="40"/>
  <c r="AM30" i="40"/>
  <c r="AL30" i="40"/>
  <c r="AK30" i="40"/>
  <c r="AJ30" i="40"/>
  <c r="AI30" i="40"/>
  <c r="AH30" i="40"/>
  <c r="AG30" i="40"/>
  <c r="AF30" i="40"/>
  <c r="AE30" i="40"/>
  <c r="AD30" i="40"/>
  <c r="AC30" i="40"/>
  <c r="AB30" i="40"/>
  <c r="AA30" i="40"/>
  <c r="Z30" i="40"/>
  <c r="Y30" i="40"/>
  <c r="X30" i="40"/>
  <c r="W30" i="40"/>
  <c r="V30" i="40"/>
  <c r="U30" i="40"/>
  <c r="T30" i="40"/>
  <c r="S30" i="40"/>
  <c r="R30" i="40"/>
  <c r="Q30" i="40"/>
  <c r="P30" i="40"/>
  <c r="O30" i="40"/>
  <c r="N30" i="40"/>
  <c r="M30" i="40"/>
  <c r="L30" i="40"/>
  <c r="K30" i="40"/>
  <c r="J30" i="40"/>
  <c r="I30" i="40"/>
  <c r="H30" i="40"/>
  <c r="G30" i="40"/>
  <c r="F30" i="40"/>
  <c r="AZ29" i="40"/>
  <c r="AY29" i="40"/>
  <c r="AX29" i="40"/>
  <c r="AW29" i="40"/>
  <c r="AV29" i="40"/>
  <c r="AU29" i="40"/>
  <c r="AT29" i="40"/>
  <c r="AS29" i="40"/>
  <c r="AR29" i="40"/>
  <c r="AQ29" i="40"/>
  <c r="AP29" i="40"/>
  <c r="AO29" i="40"/>
  <c r="AN29" i="40"/>
  <c r="AM29" i="40"/>
  <c r="AL29" i="40"/>
  <c r="AK29" i="40"/>
  <c r="AJ29" i="40"/>
  <c r="AI29" i="40"/>
  <c r="AH29" i="40"/>
  <c r="AG29" i="40"/>
  <c r="AF29" i="40"/>
  <c r="AE29" i="40"/>
  <c r="AD29" i="40"/>
  <c r="AC29" i="40"/>
  <c r="AB29" i="40"/>
  <c r="AA29" i="40"/>
  <c r="Z29" i="40"/>
  <c r="Y29" i="40"/>
  <c r="X29" i="40"/>
  <c r="W29" i="40"/>
  <c r="V29" i="40"/>
  <c r="U29" i="40"/>
  <c r="T29" i="40"/>
  <c r="S29" i="40"/>
  <c r="R29" i="40"/>
  <c r="Q29" i="40"/>
  <c r="P29" i="40"/>
  <c r="O29" i="40"/>
  <c r="N29" i="40"/>
  <c r="M29" i="40"/>
  <c r="L29" i="40"/>
  <c r="K29" i="40"/>
  <c r="J29" i="40"/>
  <c r="I29" i="40"/>
  <c r="H29" i="40"/>
  <c r="G29" i="40"/>
  <c r="F29" i="40"/>
  <c r="AZ28" i="40"/>
  <c r="AY28" i="40"/>
  <c r="AX28" i="40"/>
  <c r="AW28" i="40"/>
  <c r="AV28" i="40"/>
  <c r="AU28" i="40"/>
  <c r="AT28" i="40"/>
  <c r="AS28" i="40"/>
  <c r="AR28" i="40"/>
  <c r="AQ28" i="40"/>
  <c r="AP28" i="40"/>
  <c r="AO28" i="40"/>
  <c r="AN28" i="40"/>
  <c r="AM28" i="40"/>
  <c r="AL28" i="40"/>
  <c r="AK28" i="40"/>
  <c r="AJ28" i="40"/>
  <c r="AI28" i="40"/>
  <c r="AH28" i="40"/>
  <c r="AG28" i="40"/>
  <c r="AF28" i="40"/>
  <c r="AE28" i="40"/>
  <c r="AD28" i="40"/>
  <c r="AC28" i="40"/>
  <c r="AB28" i="40"/>
  <c r="AA28" i="40"/>
  <c r="Z28" i="40"/>
  <c r="Y28" i="40"/>
  <c r="X28" i="40"/>
  <c r="W28" i="40"/>
  <c r="V28" i="40"/>
  <c r="U28" i="40"/>
  <c r="T28" i="40"/>
  <c r="S28" i="40"/>
  <c r="R28" i="40"/>
  <c r="Q28" i="40"/>
  <c r="P28" i="40"/>
  <c r="O28" i="40"/>
  <c r="N28" i="40"/>
  <c r="M28" i="40"/>
  <c r="L28" i="40"/>
  <c r="K28" i="40"/>
  <c r="J28" i="40"/>
  <c r="I28" i="40"/>
  <c r="H28" i="40"/>
  <c r="G28" i="40"/>
  <c r="F28" i="40"/>
  <c r="AZ27" i="40"/>
  <c r="AY27" i="40"/>
  <c r="AX27" i="40"/>
  <c r="AW27" i="40"/>
  <c r="AV27" i="40"/>
  <c r="AU27" i="40"/>
  <c r="AT27" i="40"/>
  <c r="AS27" i="40"/>
  <c r="AR27" i="40"/>
  <c r="AQ27" i="40"/>
  <c r="AP27" i="40"/>
  <c r="AO27" i="40"/>
  <c r="AN27" i="40"/>
  <c r="AM27" i="40"/>
  <c r="AL27" i="40"/>
  <c r="AK27" i="40"/>
  <c r="AJ27" i="40"/>
  <c r="AI27" i="40"/>
  <c r="AH27" i="40"/>
  <c r="AG27" i="40"/>
  <c r="AF27" i="40"/>
  <c r="AE27" i="40"/>
  <c r="AD27" i="40"/>
  <c r="AC27" i="40"/>
  <c r="AB27" i="40"/>
  <c r="AA27" i="40"/>
  <c r="Z27" i="40"/>
  <c r="Y27" i="40"/>
  <c r="X27" i="40"/>
  <c r="W27" i="40"/>
  <c r="V27" i="40"/>
  <c r="U27" i="40"/>
  <c r="T27" i="40"/>
  <c r="S27" i="40"/>
  <c r="R27" i="40"/>
  <c r="Q27" i="40"/>
  <c r="P27" i="40"/>
  <c r="O27" i="40"/>
  <c r="N27" i="40"/>
  <c r="M27" i="40"/>
  <c r="L27" i="40"/>
  <c r="K27" i="40"/>
  <c r="J27" i="40"/>
  <c r="I27" i="40"/>
  <c r="H27" i="40"/>
  <c r="G27" i="40"/>
  <c r="F27" i="40"/>
  <c r="AZ26" i="40"/>
  <c r="AY26" i="40"/>
  <c r="AX26" i="40"/>
  <c r="AW26" i="40"/>
  <c r="AV26" i="40"/>
  <c r="AU26" i="40"/>
  <c r="AT26" i="40"/>
  <c r="AS26" i="40"/>
  <c r="AR26" i="40"/>
  <c r="AQ26" i="40"/>
  <c r="AP26" i="40"/>
  <c r="AO26" i="40"/>
  <c r="AN26" i="40"/>
  <c r="AM26" i="40"/>
  <c r="AL26" i="40"/>
  <c r="AK26" i="40"/>
  <c r="AJ26" i="40"/>
  <c r="AI26" i="40"/>
  <c r="AH26" i="40"/>
  <c r="AG26" i="40"/>
  <c r="AF26" i="40"/>
  <c r="AE26" i="40"/>
  <c r="AD26" i="40"/>
  <c r="AC26" i="40"/>
  <c r="AB26" i="40"/>
  <c r="AA26" i="40"/>
  <c r="Z26" i="40"/>
  <c r="Y26" i="40"/>
  <c r="X26" i="40"/>
  <c r="W26" i="40"/>
  <c r="V26" i="40"/>
  <c r="U26" i="40"/>
  <c r="T26" i="40"/>
  <c r="S26" i="40"/>
  <c r="R26" i="40"/>
  <c r="Q26" i="40"/>
  <c r="P26" i="40"/>
  <c r="O26" i="40"/>
  <c r="N26" i="40"/>
  <c r="M26" i="40"/>
  <c r="L26" i="40"/>
  <c r="K26" i="40"/>
  <c r="J26" i="40"/>
  <c r="I26" i="40"/>
  <c r="H26" i="40"/>
  <c r="G26" i="40"/>
  <c r="F26" i="40"/>
  <c r="AZ25" i="40"/>
  <c r="AY25" i="40"/>
  <c r="AX25" i="40"/>
  <c r="AW25" i="40"/>
  <c r="AV25" i="40"/>
  <c r="AU25" i="40"/>
  <c r="AT25" i="40"/>
  <c r="AS25" i="40"/>
  <c r="AR25" i="40"/>
  <c r="AQ25" i="40"/>
  <c r="AP25" i="40"/>
  <c r="AO25" i="40"/>
  <c r="AN25" i="40"/>
  <c r="AM25" i="40"/>
  <c r="AL25" i="40"/>
  <c r="AK25" i="40"/>
  <c r="AJ25" i="40"/>
  <c r="AI25" i="40"/>
  <c r="AH25" i="40"/>
  <c r="AG25" i="40"/>
  <c r="AF25" i="40"/>
  <c r="AE25" i="40"/>
  <c r="AD25" i="40"/>
  <c r="AC25" i="40"/>
  <c r="AB25" i="40"/>
  <c r="AA25" i="40"/>
  <c r="Z25" i="40"/>
  <c r="Y25" i="40"/>
  <c r="X25" i="40"/>
  <c r="W25" i="40"/>
  <c r="V25" i="40"/>
  <c r="U25" i="40"/>
  <c r="T25" i="40"/>
  <c r="S25" i="40"/>
  <c r="R25" i="40"/>
  <c r="Q25" i="40"/>
  <c r="P25" i="40"/>
  <c r="O25" i="40"/>
  <c r="N25" i="40"/>
  <c r="M25" i="40"/>
  <c r="L25" i="40"/>
  <c r="K25" i="40"/>
  <c r="J25" i="40"/>
  <c r="I25" i="40"/>
  <c r="H25" i="40"/>
  <c r="G25" i="40"/>
  <c r="F25" i="40"/>
  <c r="AZ24" i="40"/>
  <c r="AY24" i="40"/>
  <c r="AX24" i="40"/>
  <c r="AW24" i="40"/>
  <c r="AV24" i="40"/>
  <c r="AU24" i="40"/>
  <c r="AT24" i="40"/>
  <c r="AS24" i="40"/>
  <c r="AR24" i="40"/>
  <c r="AQ24" i="40"/>
  <c r="AP24" i="40"/>
  <c r="AO24" i="40"/>
  <c r="AN24" i="40"/>
  <c r="AM24" i="40"/>
  <c r="AL24" i="40"/>
  <c r="AK24" i="40"/>
  <c r="AJ24" i="40"/>
  <c r="AI24" i="40"/>
  <c r="AH24" i="40"/>
  <c r="AG24" i="40"/>
  <c r="AF24" i="40"/>
  <c r="AE24" i="40"/>
  <c r="AD24" i="40"/>
  <c r="AC24" i="40"/>
  <c r="AB24" i="40"/>
  <c r="AA24" i="40"/>
  <c r="Z24" i="40"/>
  <c r="Y24" i="40"/>
  <c r="X24" i="40"/>
  <c r="W24" i="40"/>
  <c r="V24" i="40"/>
  <c r="U24" i="40"/>
  <c r="T24" i="40"/>
  <c r="S24" i="40"/>
  <c r="R24" i="40"/>
  <c r="Q24" i="40"/>
  <c r="P24" i="40"/>
  <c r="O24" i="40"/>
  <c r="N24" i="40"/>
  <c r="M24" i="40"/>
  <c r="L24" i="40"/>
  <c r="K24" i="40"/>
  <c r="J24" i="40"/>
  <c r="I24" i="40"/>
  <c r="H24" i="40"/>
  <c r="G24" i="40"/>
  <c r="F24" i="40"/>
  <c r="AZ23" i="40"/>
  <c r="AY23" i="40"/>
  <c r="AX23" i="40"/>
  <c r="AW23" i="40"/>
  <c r="AV23" i="40"/>
  <c r="AU23" i="40"/>
  <c r="AT23" i="40"/>
  <c r="AS23" i="40"/>
  <c r="AR23" i="40"/>
  <c r="AQ23" i="40"/>
  <c r="AP23" i="40"/>
  <c r="AO23" i="40"/>
  <c r="AN23" i="40"/>
  <c r="AM23" i="40"/>
  <c r="AL23" i="40"/>
  <c r="AK23" i="40"/>
  <c r="AJ23" i="40"/>
  <c r="AI23" i="40"/>
  <c r="AH23" i="40"/>
  <c r="AG23" i="40"/>
  <c r="AF23" i="40"/>
  <c r="AE23" i="40"/>
  <c r="AD23" i="40"/>
  <c r="AC23" i="40"/>
  <c r="AB23" i="40"/>
  <c r="AA23" i="40"/>
  <c r="Z23" i="40"/>
  <c r="Y23" i="40"/>
  <c r="X23" i="40"/>
  <c r="W23" i="40"/>
  <c r="V23" i="40"/>
  <c r="U23" i="40"/>
  <c r="T23" i="40"/>
  <c r="S23" i="40"/>
  <c r="R23" i="40"/>
  <c r="Q23" i="40"/>
  <c r="P23" i="40"/>
  <c r="O23" i="40"/>
  <c r="N23" i="40"/>
  <c r="M23" i="40"/>
  <c r="L23" i="40"/>
  <c r="K23" i="40"/>
  <c r="J23" i="40"/>
  <c r="I23" i="40"/>
  <c r="H23" i="40"/>
  <c r="G23" i="40"/>
  <c r="F23" i="40"/>
  <c r="AZ22" i="40"/>
  <c r="AY22" i="40"/>
  <c r="AX22" i="40"/>
  <c r="AW22" i="40"/>
  <c r="AV22" i="40"/>
  <c r="AU22" i="40"/>
  <c r="AT22" i="40"/>
  <c r="AS22" i="40"/>
  <c r="AR22" i="40"/>
  <c r="AQ22" i="40"/>
  <c r="AP22" i="40"/>
  <c r="AO22" i="40"/>
  <c r="AN22" i="40"/>
  <c r="AM22" i="40"/>
  <c r="AL22" i="40"/>
  <c r="AK22" i="40"/>
  <c r="AJ22" i="40"/>
  <c r="AI22" i="40"/>
  <c r="AH22" i="40"/>
  <c r="AG22" i="40"/>
  <c r="AF22" i="40"/>
  <c r="AE22" i="40"/>
  <c r="AD22" i="40"/>
  <c r="AC22" i="40"/>
  <c r="AB22" i="40"/>
  <c r="AA22" i="40"/>
  <c r="Z22" i="40"/>
  <c r="Y22" i="40"/>
  <c r="X22" i="40"/>
  <c r="W22" i="40"/>
  <c r="V22" i="40"/>
  <c r="U22" i="40"/>
  <c r="T22" i="40"/>
  <c r="S22" i="40"/>
  <c r="R22" i="40"/>
  <c r="Q22" i="40"/>
  <c r="P22" i="40"/>
  <c r="O22" i="40"/>
  <c r="N22" i="40"/>
  <c r="M22" i="40"/>
  <c r="L22" i="40"/>
  <c r="K22" i="40"/>
  <c r="J22" i="40"/>
  <c r="I22" i="40"/>
  <c r="H22" i="40"/>
  <c r="G22" i="40"/>
  <c r="F22" i="40"/>
  <c r="AZ21" i="40"/>
  <c r="AY21" i="40"/>
  <c r="AX21" i="40"/>
  <c r="AW21" i="40"/>
  <c r="AV21" i="40"/>
  <c r="AU21" i="40"/>
  <c r="AT21" i="40"/>
  <c r="AS21" i="40"/>
  <c r="AR21" i="40"/>
  <c r="AQ21" i="40"/>
  <c r="AP21" i="40"/>
  <c r="AO21" i="40"/>
  <c r="AN21" i="40"/>
  <c r="AM21" i="40"/>
  <c r="AL21" i="40"/>
  <c r="AK21" i="40"/>
  <c r="AJ21" i="40"/>
  <c r="AI21" i="40"/>
  <c r="AH21" i="40"/>
  <c r="AG21" i="40"/>
  <c r="AF21" i="40"/>
  <c r="AE21" i="40"/>
  <c r="AD21" i="40"/>
  <c r="AC21" i="40"/>
  <c r="AB21" i="40"/>
  <c r="AA21" i="40"/>
  <c r="Z21" i="40"/>
  <c r="Y21" i="40"/>
  <c r="X21" i="40"/>
  <c r="W21" i="40"/>
  <c r="V21" i="40"/>
  <c r="U21" i="40"/>
  <c r="T21" i="40"/>
  <c r="S21" i="40"/>
  <c r="R21" i="40"/>
  <c r="Q21" i="40"/>
  <c r="P21" i="40"/>
  <c r="O21" i="40"/>
  <c r="N21" i="40"/>
  <c r="M21" i="40"/>
  <c r="L21" i="40"/>
  <c r="K21" i="40"/>
  <c r="J21" i="40"/>
  <c r="I21" i="40"/>
  <c r="H21" i="40"/>
  <c r="G21" i="40"/>
  <c r="F21" i="40"/>
  <c r="AZ20" i="40"/>
  <c r="AY20" i="40"/>
  <c r="AX20" i="40"/>
  <c r="AW20" i="40"/>
  <c r="AV20" i="40"/>
  <c r="AU20" i="40"/>
  <c r="AT20" i="40"/>
  <c r="AS20" i="40"/>
  <c r="AR20" i="40"/>
  <c r="AQ20" i="40"/>
  <c r="AP20" i="40"/>
  <c r="AO20" i="40"/>
  <c r="AN20" i="40"/>
  <c r="AM20" i="40"/>
  <c r="AL20" i="40"/>
  <c r="AK20" i="40"/>
  <c r="AJ20" i="40"/>
  <c r="AI20" i="40"/>
  <c r="AH20" i="40"/>
  <c r="AG20" i="40"/>
  <c r="AF20" i="40"/>
  <c r="AE20" i="40"/>
  <c r="AD20" i="40"/>
  <c r="AC20" i="40"/>
  <c r="AB20" i="40"/>
  <c r="AA20" i="40"/>
  <c r="Z20" i="40"/>
  <c r="Y20" i="40"/>
  <c r="X20" i="40"/>
  <c r="W20" i="40"/>
  <c r="V20" i="40"/>
  <c r="U20" i="40"/>
  <c r="T20" i="40"/>
  <c r="S20" i="40"/>
  <c r="R20" i="40"/>
  <c r="Q20" i="40"/>
  <c r="P20" i="40"/>
  <c r="O20" i="40"/>
  <c r="N20" i="40"/>
  <c r="M20" i="40"/>
  <c r="L20" i="40"/>
  <c r="K20" i="40"/>
  <c r="J20" i="40"/>
  <c r="I20" i="40"/>
  <c r="H20" i="40"/>
  <c r="G20" i="40"/>
  <c r="F20" i="40"/>
  <c r="AZ19" i="40"/>
  <c r="AY19" i="40"/>
  <c r="AX19" i="40"/>
  <c r="AW19" i="40"/>
  <c r="AV19" i="40"/>
  <c r="AU19" i="40"/>
  <c r="AT19" i="40"/>
  <c r="AS19" i="40"/>
  <c r="AR19" i="40"/>
  <c r="AQ19" i="40"/>
  <c r="AP19" i="40"/>
  <c r="AO19" i="40"/>
  <c r="AN19" i="40"/>
  <c r="AM19" i="40"/>
  <c r="AL19" i="40"/>
  <c r="AK19" i="40"/>
  <c r="AJ19" i="40"/>
  <c r="AI19" i="40"/>
  <c r="AH19" i="40"/>
  <c r="AG19" i="40"/>
  <c r="AF19" i="40"/>
  <c r="AE19" i="40"/>
  <c r="AD19" i="40"/>
  <c r="AC19" i="40"/>
  <c r="AB19" i="40"/>
  <c r="AA19" i="40"/>
  <c r="Z19" i="40"/>
  <c r="Y19" i="40"/>
  <c r="X19" i="40"/>
  <c r="W19" i="40"/>
  <c r="V19" i="40"/>
  <c r="U19" i="40"/>
  <c r="T19" i="40"/>
  <c r="S19" i="40"/>
  <c r="R19" i="40"/>
  <c r="Q19" i="40"/>
  <c r="P19" i="40"/>
  <c r="O19" i="40"/>
  <c r="N19" i="40"/>
  <c r="M19" i="40"/>
  <c r="L19" i="40"/>
  <c r="K19" i="40"/>
  <c r="J19" i="40"/>
  <c r="I19" i="40"/>
  <c r="H19" i="40"/>
  <c r="G19" i="40"/>
  <c r="F19" i="40"/>
  <c r="AZ18" i="40"/>
  <c r="AY18" i="40"/>
  <c r="AX18" i="40"/>
  <c r="AW18" i="40"/>
  <c r="AV18" i="40"/>
  <c r="AU18" i="40"/>
  <c r="AT18" i="40"/>
  <c r="AS18" i="40"/>
  <c r="AR18" i="40"/>
  <c r="AQ18" i="40"/>
  <c r="AP18" i="40"/>
  <c r="AO18" i="40"/>
  <c r="AN18" i="40"/>
  <c r="AM18" i="40"/>
  <c r="AL18" i="40"/>
  <c r="AK18" i="40"/>
  <c r="AJ18" i="40"/>
  <c r="AI18" i="40"/>
  <c r="AH18" i="40"/>
  <c r="AG18" i="40"/>
  <c r="AF18" i="40"/>
  <c r="AE18" i="40"/>
  <c r="AD18" i="40"/>
  <c r="AC18" i="40"/>
  <c r="AB18" i="40"/>
  <c r="AA18" i="40"/>
  <c r="Z18" i="40"/>
  <c r="Y18" i="40"/>
  <c r="X18" i="40"/>
  <c r="W18" i="40"/>
  <c r="V18" i="40"/>
  <c r="U18" i="40"/>
  <c r="T18" i="40"/>
  <c r="S18" i="40"/>
  <c r="R18" i="40"/>
  <c r="Q18" i="40"/>
  <c r="P18" i="40"/>
  <c r="O18" i="40"/>
  <c r="N18" i="40"/>
  <c r="M18" i="40"/>
  <c r="L18" i="40"/>
  <c r="K18" i="40"/>
  <c r="J18" i="40"/>
  <c r="I18" i="40"/>
  <c r="H18" i="40"/>
  <c r="G18" i="40"/>
  <c r="F18" i="40"/>
  <c r="AZ17" i="40"/>
  <c r="AY17" i="40"/>
  <c r="AX17" i="40"/>
  <c r="AW17" i="40"/>
  <c r="AV17" i="40"/>
  <c r="AU17" i="40"/>
  <c r="AT17" i="40"/>
  <c r="AS17" i="40"/>
  <c r="AR17" i="40"/>
  <c r="AQ17" i="40"/>
  <c r="AP17" i="40"/>
  <c r="AO17" i="40"/>
  <c r="AN17" i="40"/>
  <c r="AM17" i="40"/>
  <c r="AL17" i="40"/>
  <c r="AK17" i="40"/>
  <c r="AJ17" i="40"/>
  <c r="AI17" i="40"/>
  <c r="AH17" i="40"/>
  <c r="AG17" i="40"/>
  <c r="AF17" i="40"/>
  <c r="AE17" i="40"/>
  <c r="AD17" i="40"/>
  <c r="AC17" i="40"/>
  <c r="AB17" i="40"/>
  <c r="AA17" i="40"/>
  <c r="Z17" i="40"/>
  <c r="Y17" i="40"/>
  <c r="X17" i="40"/>
  <c r="W17" i="40"/>
  <c r="V17" i="40"/>
  <c r="U17" i="40"/>
  <c r="T17" i="40"/>
  <c r="S17" i="40"/>
  <c r="R17" i="40"/>
  <c r="Q17" i="40"/>
  <c r="P17" i="40"/>
  <c r="O17" i="40"/>
  <c r="N17" i="40"/>
  <c r="M17" i="40"/>
  <c r="L17" i="40"/>
  <c r="K17" i="40"/>
  <c r="J17" i="40"/>
  <c r="I17" i="40"/>
  <c r="H17" i="40"/>
  <c r="G17" i="40"/>
  <c r="F17" i="40"/>
  <c r="AZ16" i="40"/>
  <c r="AY16" i="40"/>
  <c r="AX16" i="40"/>
  <c r="AW16" i="40"/>
  <c r="AV16" i="40"/>
  <c r="AU16" i="40"/>
  <c r="AT16" i="40"/>
  <c r="AS16" i="40"/>
  <c r="AR16" i="40"/>
  <c r="AQ16" i="40"/>
  <c r="AP16" i="40"/>
  <c r="AO16" i="40"/>
  <c r="AN16" i="40"/>
  <c r="AM16" i="40"/>
  <c r="AL16" i="40"/>
  <c r="AK16" i="40"/>
  <c r="AJ16" i="40"/>
  <c r="AI16" i="40"/>
  <c r="AH16" i="40"/>
  <c r="AG16" i="40"/>
  <c r="AF16" i="40"/>
  <c r="AE16" i="40"/>
  <c r="AD16" i="40"/>
  <c r="AC16" i="40"/>
  <c r="AB16" i="40"/>
  <c r="AA16" i="40"/>
  <c r="Z16" i="40"/>
  <c r="Y16" i="40"/>
  <c r="X16" i="40"/>
  <c r="W16" i="40"/>
  <c r="V16" i="40"/>
  <c r="U16" i="40"/>
  <c r="T16" i="40"/>
  <c r="S16" i="40"/>
  <c r="R16" i="40"/>
  <c r="Q16" i="40"/>
  <c r="P16" i="40"/>
  <c r="O16" i="40"/>
  <c r="N16" i="40"/>
  <c r="M16" i="40"/>
  <c r="L16" i="40"/>
  <c r="K16" i="40"/>
  <c r="J16" i="40"/>
  <c r="I16" i="40"/>
  <c r="H16" i="40"/>
  <c r="G16" i="40"/>
  <c r="F16" i="40"/>
  <c r="AZ15" i="40"/>
  <c r="AY15" i="40"/>
  <c r="AX15" i="40"/>
  <c r="AW15" i="40"/>
  <c r="AV15" i="40"/>
  <c r="AU15" i="40"/>
  <c r="AT15" i="40"/>
  <c r="AS15" i="40"/>
  <c r="AR15" i="40"/>
  <c r="AQ15" i="40"/>
  <c r="AP15" i="40"/>
  <c r="AO15" i="40"/>
  <c r="AN15" i="40"/>
  <c r="AM15" i="40"/>
  <c r="AL15" i="40"/>
  <c r="AK15" i="40"/>
  <c r="AJ15" i="40"/>
  <c r="AI15" i="40"/>
  <c r="AH15" i="40"/>
  <c r="AG15" i="40"/>
  <c r="AF15" i="40"/>
  <c r="AE15" i="40"/>
  <c r="AD15" i="40"/>
  <c r="AC15" i="40"/>
  <c r="AB15" i="40"/>
  <c r="AA15" i="40"/>
  <c r="Z15" i="40"/>
  <c r="Y15" i="40"/>
  <c r="X15" i="40"/>
  <c r="W15" i="40"/>
  <c r="V15" i="40"/>
  <c r="U15" i="40"/>
  <c r="T15" i="40"/>
  <c r="S15" i="40"/>
  <c r="R15" i="40"/>
  <c r="Q15" i="40"/>
  <c r="P15" i="40"/>
  <c r="O15" i="40"/>
  <c r="N15" i="40"/>
  <c r="M15" i="40"/>
  <c r="L15" i="40"/>
  <c r="K15" i="40"/>
  <c r="J15" i="40"/>
  <c r="I15" i="40"/>
  <c r="H15" i="40"/>
  <c r="G15" i="40"/>
  <c r="F15" i="40"/>
  <c r="AZ14" i="40"/>
  <c r="AY14" i="40"/>
  <c r="AX14" i="40"/>
  <c r="AW14" i="40"/>
  <c r="AV14" i="40"/>
  <c r="AU14" i="40"/>
  <c r="AT14" i="40"/>
  <c r="AS14" i="40"/>
  <c r="AR14" i="40"/>
  <c r="AQ14" i="40"/>
  <c r="AP14" i="40"/>
  <c r="AO14" i="40"/>
  <c r="AN14" i="40"/>
  <c r="AM14" i="40"/>
  <c r="AL14" i="40"/>
  <c r="AK14" i="40"/>
  <c r="AJ14" i="40"/>
  <c r="AI14" i="40"/>
  <c r="AH14" i="40"/>
  <c r="AG14" i="40"/>
  <c r="AF14" i="40"/>
  <c r="AE14" i="40"/>
  <c r="AD14" i="40"/>
  <c r="AC14" i="40"/>
  <c r="AB14" i="40"/>
  <c r="AA14" i="40"/>
  <c r="Z14" i="40"/>
  <c r="Y14" i="40"/>
  <c r="X14" i="40"/>
  <c r="W14" i="40"/>
  <c r="V14" i="40"/>
  <c r="U14" i="40"/>
  <c r="T14" i="40"/>
  <c r="S14" i="40"/>
  <c r="R14" i="40"/>
  <c r="Q14" i="40"/>
  <c r="P14" i="40"/>
  <c r="O14" i="40"/>
  <c r="N14" i="40"/>
  <c r="M14" i="40"/>
  <c r="L14" i="40"/>
  <c r="K14" i="40"/>
  <c r="J14" i="40"/>
  <c r="I14" i="40"/>
  <c r="H14" i="40"/>
  <c r="G14" i="40"/>
  <c r="F14" i="40"/>
  <c r="AZ13" i="40"/>
  <c r="AY13" i="40"/>
  <c r="AX13" i="40"/>
  <c r="AW13" i="40"/>
  <c r="AV13" i="40"/>
  <c r="AU13" i="40"/>
  <c r="AT13" i="40"/>
  <c r="AS13" i="40"/>
  <c r="AR13" i="40"/>
  <c r="AQ13" i="40"/>
  <c r="AP13" i="40"/>
  <c r="AO13" i="40"/>
  <c r="AN13" i="40"/>
  <c r="AM13" i="40"/>
  <c r="AL13" i="40"/>
  <c r="AK13" i="40"/>
  <c r="AJ13" i="40"/>
  <c r="AI13" i="40"/>
  <c r="AH13" i="40"/>
  <c r="AG13" i="40"/>
  <c r="AF13" i="40"/>
  <c r="AE13" i="40"/>
  <c r="AD13" i="40"/>
  <c r="AC13" i="40"/>
  <c r="AB13" i="40"/>
  <c r="AA13" i="40"/>
  <c r="Z13" i="40"/>
  <c r="Y13" i="40"/>
  <c r="X13" i="40"/>
  <c r="W13" i="40"/>
  <c r="V13" i="40"/>
  <c r="U13" i="40"/>
  <c r="T13" i="40"/>
  <c r="S13" i="40"/>
  <c r="R13" i="40"/>
  <c r="Q13" i="40"/>
  <c r="P13" i="40"/>
  <c r="O13" i="40"/>
  <c r="N13" i="40"/>
  <c r="M13" i="40"/>
  <c r="L13" i="40"/>
  <c r="K13" i="40"/>
  <c r="J13" i="40"/>
  <c r="I13" i="40"/>
  <c r="H13" i="40"/>
  <c r="G13" i="40"/>
  <c r="F13" i="40"/>
  <c r="AZ12" i="40"/>
  <c r="AY12" i="40"/>
  <c r="AX12" i="40"/>
  <c r="AW12" i="40"/>
  <c r="AV12" i="40"/>
  <c r="AU12" i="40"/>
  <c r="AT12" i="40"/>
  <c r="AS12" i="40"/>
  <c r="AR12" i="40"/>
  <c r="AQ12" i="40"/>
  <c r="AP12" i="40"/>
  <c r="AO12" i="40"/>
  <c r="AN12" i="40"/>
  <c r="AM12" i="40"/>
  <c r="AL12" i="40"/>
  <c r="AK12" i="40"/>
  <c r="AJ12" i="40"/>
  <c r="AI12" i="40"/>
  <c r="AH12" i="40"/>
  <c r="AG12" i="40"/>
  <c r="AF12" i="40"/>
  <c r="AE12" i="40"/>
  <c r="AD12" i="40"/>
  <c r="AC12" i="40"/>
  <c r="AB12" i="40"/>
  <c r="AA12" i="40"/>
  <c r="Z12" i="40"/>
  <c r="Y12" i="40"/>
  <c r="X12" i="40"/>
  <c r="W12" i="40"/>
  <c r="V12" i="40"/>
  <c r="U12" i="40"/>
  <c r="T12" i="40"/>
  <c r="S12" i="40"/>
  <c r="R12" i="40"/>
  <c r="Q12" i="40"/>
  <c r="P12" i="40"/>
  <c r="O12" i="40"/>
  <c r="N12" i="40"/>
  <c r="M12" i="40"/>
  <c r="L12" i="40"/>
  <c r="K12" i="40"/>
  <c r="J12" i="40"/>
  <c r="I12" i="40"/>
  <c r="H12" i="40"/>
  <c r="G12" i="40"/>
  <c r="F12" i="40"/>
  <c r="AZ11" i="40"/>
  <c r="AY11" i="40"/>
  <c r="AX11" i="40"/>
  <c r="AW11" i="40"/>
  <c r="AV11" i="40"/>
  <c r="AU11" i="40"/>
  <c r="AT11" i="40"/>
  <c r="AS11" i="40"/>
  <c r="AR11" i="40"/>
  <c r="AQ11" i="40"/>
  <c r="AP11" i="40"/>
  <c r="AO11" i="40"/>
  <c r="AN11" i="40"/>
  <c r="AM11" i="40"/>
  <c r="AL11" i="40"/>
  <c r="AK11" i="40"/>
  <c r="AJ11" i="40"/>
  <c r="AI11" i="40"/>
  <c r="AH11" i="40"/>
  <c r="AG11" i="40"/>
  <c r="AF11" i="40"/>
  <c r="AE11" i="40"/>
  <c r="AD11" i="40"/>
  <c r="AC11" i="40"/>
  <c r="AB11" i="40"/>
  <c r="AA11" i="40"/>
  <c r="Z11" i="40"/>
  <c r="Y11" i="40"/>
  <c r="X11" i="40"/>
  <c r="W11" i="40"/>
  <c r="V11" i="40"/>
  <c r="U11" i="40"/>
  <c r="T11" i="40"/>
  <c r="S11" i="40"/>
  <c r="R11" i="40"/>
  <c r="Q11" i="40"/>
  <c r="P11" i="40"/>
  <c r="O11" i="40"/>
  <c r="N11" i="40"/>
  <c r="M11" i="40"/>
  <c r="L11" i="40"/>
  <c r="K11" i="40"/>
  <c r="J11" i="40"/>
  <c r="I11" i="40"/>
  <c r="H11" i="40"/>
  <c r="G11" i="40"/>
  <c r="F11" i="40"/>
  <c r="AZ10" i="40"/>
  <c r="AY10" i="40"/>
  <c r="AX10" i="40"/>
  <c r="AW10" i="40"/>
  <c r="AV10" i="40"/>
  <c r="AU10" i="40"/>
  <c r="AT10" i="40"/>
  <c r="AS10" i="40"/>
  <c r="AR10" i="40"/>
  <c r="AQ10" i="40"/>
  <c r="AP10" i="40"/>
  <c r="AO10" i="40"/>
  <c r="AN10" i="40"/>
  <c r="AM10" i="40"/>
  <c r="AL10" i="40"/>
  <c r="AK10" i="40"/>
  <c r="AJ10" i="40"/>
  <c r="AI10" i="40"/>
  <c r="AH10" i="40"/>
  <c r="AG10" i="40"/>
  <c r="AF10" i="40"/>
  <c r="AE10" i="40"/>
  <c r="AD10" i="40"/>
  <c r="AC10" i="40"/>
  <c r="AB10" i="40"/>
  <c r="AA10" i="40"/>
  <c r="Z10" i="40"/>
  <c r="Y10" i="40"/>
  <c r="X10" i="40"/>
  <c r="W10" i="40"/>
  <c r="V10" i="40"/>
  <c r="U10" i="40"/>
  <c r="T10" i="40"/>
  <c r="S10" i="40"/>
  <c r="R10" i="40"/>
  <c r="Q10" i="40"/>
  <c r="P10" i="40"/>
  <c r="O10" i="40"/>
  <c r="N10" i="40"/>
  <c r="M10" i="40"/>
  <c r="L10" i="40"/>
  <c r="K10" i="40"/>
  <c r="J10" i="40"/>
  <c r="I10" i="40"/>
  <c r="H10" i="40"/>
  <c r="G10" i="40"/>
  <c r="F10" i="40"/>
  <c r="AZ9" i="40"/>
  <c r="AY9" i="40"/>
  <c r="AX9" i="40"/>
  <c r="AW9" i="40"/>
  <c r="AV9" i="40"/>
  <c r="AU9" i="40"/>
  <c r="AT9" i="40"/>
  <c r="AS9" i="40"/>
  <c r="AR9" i="40"/>
  <c r="AQ9" i="40"/>
  <c r="AP9" i="40"/>
  <c r="AO9" i="40"/>
  <c r="AN9" i="40"/>
  <c r="AM9" i="40"/>
  <c r="AL9" i="40"/>
  <c r="AK9" i="40"/>
  <c r="AJ9" i="40"/>
  <c r="AI9" i="40"/>
  <c r="AH9" i="40"/>
  <c r="AG9" i="40"/>
  <c r="AF9" i="40"/>
  <c r="AE9" i="40"/>
  <c r="AD9" i="40"/>
  <c r="AC9" i="40"/>
  <c r="AB9" i="40"/>
  <c r="AA9" i="40"/>
  <c r="Z9" i="40"/>
  <c r="Y9" i="40"/>
  <c r="X9" i="40"/>
  <c r="W9" i="40"/>
  <c r="V9" i="40"/>
  <c r="U9" i="40"/>
  <c r="T9" i="40"/>
  <c r="S9" i="40"/>
  <c r="R9" i="40"/>
  <c r="Q9" i="40"/>
  <c r="P9" i="40"/>
  <c r="O9" i="40"/>
  <c r="N9" i="40"/>
  <c r="M9" i="40"/>
  <c r="L9" i="40"/>
  <c r="K9" i="40"/>
  <c r="J9" i="40"/>
  <c r="I9" i="40"/>
  <c r="H9" i="40"/>
  <c r="G9" i="40"/>
  <c r="F9" i="40"/>
  <c r="A5" i="40"/>
  <c r="F41" i="58" s="1"/>
  <c r="AZ43" i="39"/>
  <c r="AY43" i="39"/>
  <c r="AX43" i="39"/>
  <c r="AW43" i="39"/>
  <c r="AV43" i="39"/>
  <c r="AU43" i="39"/>
  <c r="AT43" i="39"/>
  <c r="AS43" i="39"/>
  <c r="AR43" i="39"/>
  <c r="AQ43" i="39"/>
  <c r="AP43" i="39"/>
  <c r="AO43" i="39"/>
  <c r="AN43" i="39"/>
  <c r="AM43" i="39"/>
  <c r="AL43" i="39"/>
  <c r="AK43" i="39"/>
  <c r="AJ43" i="39"/>
  <c r="AI43" i="39"/>
  <c r="AH43" i="39"/>
  <c r="AG43" i="39"/>
  <c r="AF43" i="39"/>
  <c r="AE43" i="39"/>
  <c r="AD43" i="39"/>
  <c r="AC43" i="39"/>
  <c r="AB43" i="39"/>
  <c r="AA43" i="39"/>
  <c r="Z43" i="39"/>
  <c r="Y43" i="39"/>
  <c r="X43" i="39"/>
  <c r="W43" i="39"/>
  <c r="V43" i="39"/>
  <c r="U43" i="39"/>
  <c r="T43" i="39"/>
  <c r="S43" i="39"/>
  <c r="R43" i="39"/>
  <c r="Q43" i="39"/>
  <c r="P43" i="39"/>
  <c r="O43" i="39"/>
  <c r="N43" i="39"/>
  <c r="M43" i="39"/>
  <c r="L43" i="39"/>
  <c r="K43" i="39"/>
  <c r="J43" i="39"/>
  <c r="I43" i="39"/>
  <c r="H43" i="39"/>
  <c r="G43" i="39"/>
  <c r="F43" i="39"/>
  <c r="AZ42" i="39"/>
  <c r="AY42" i="39"/>
  <c r="AX42" i="39"/>
  <c r="AW42" i="39"/>
  <c r="AV42" i="39"/>
  <c r="AU42" i="39"/>
  <c r="AT42" i="39"/>
  <c r="AS42" i="39"/>
  <c r="AR42" i="39"/>
  <c r="AQ42" i="39"/>
  <c r="AP42" i="39"/>
  <c r="AO42" i="39"/>
  <c r="AN42" i="39"/>
  <c r="AM42" i="39"/>
  <c r="AL42" i="39"/>
  <c r="AK42" i="39"/>
  <c r="AJ42" i="39"/>
  <c r="AI42" i="39"/>
  <c r="AH42" i="39"/>
  <c r="AG42" i="39"/>
  <c r="AF42" i="39"/>
  <c r="AE42" i="39"/>
  <c r="AD42" i="39"/>
  <c r="AC42" i="39"/>
  <c r="AB42" i="39"/>
  <c r="AA42" i="39"/>
  <c r="Z42" i="39"/>
  <c r="Y42" i="39"/>
  <c r="X42" i="39"/>
  <c r="W42" i="39"/>
  <c r="V42" i="39"/>
  <c r="U42" i="39"/>
  <c r="T42" i="39"/>
  <c r="S42" i="39"/>
  <c r="R42" i="39"/>
  <c r="Q42" i="39"/>
  <c r="P42" i="39"/>
  <c r="O42" i="39"/>
  <c r="N42" i="39"/>
  <c r="M42" i="39"/>
  <c r="L42" i="39"/>
  <c r="K42" i="39"/>
  <c r="J42" i="39"/>
  <c r="I42" i="39"/>
  <c r="H42" i="39"/>
  <c r="G42" i="39"/>
  <c r="F42" i="39"/>
  <c r="AZ41" i="39"/>
  <c r="AY41" i="39"/>
  <c r="AX41" i="39"/>
  <c r="AW41" i="39"/>
  <c r="AV41" i="39"/>
  <c r="AU41" i="39"/>
  <c r="AT41" i="39"/>
  <c r="AS41" i="39"/>
  <c r="AR41" i="39"/>
  <c r="AQ41" i="39"/>
  <c r="AP41" i="39"/>
  <c r="AO41" i="39"/>
  <c r="AN41" i="39"/>
  <c r="AM41" i="39"/>
  <c r="AL41" i="39"/>
  <c r="AK41" i="39"/>
  <c r="AJ41" i="39"/>
  <c r="AI41" i="39"/>
  <c r="AH41" i="39"/>
  <c r="AG41" i="39"/>
  <c r="AF41" i="39"/>
  <c r="AE41" i="39"/>
  <c r="AD41" i="39"/>
  <c r="AC41" i="39"/>
  <c r="AB41" i="39"/>
  <c r="AA41" i="39"/>
  <c r="Z41" i="39"/>
  <c r="Y41" i="39"/>
  <c r="X41" i="39"/>
  <c r="W41" i="39"/>
  <c r="V41" i="39"/>
  <c r="U41" i="39"/>
  <c r="T41" i="39"/>
  <c r="S41" i="39"/>
  <c r="R41" i="39"/>
  <c r="Q41" i="39"/>
  <c r="P41" i="39"/>
  <c r="O41" i="39"/>
  <c r="N41" i="39"/>
  <c r="M41" i="39"/>
  <c r="L41" i="39"/>
  <c r="K41" i="39"/>
  <c r="J41" i="39"/>
  <c r="I41" i="39"/>
  <c r="H41" i="39"/>
  <c r="G41" i="39"/>
  <c r="F41" i="39"/>
  <c r="AZ40" i="39"/>
  <c r="AY40" i="39"/>
  <c r="AX40" i="39"/>
  <c r="AW40" i="39"/>
  <c r="AV40" i="39"/>
  <c r="AU40" i="39"/>
  <c r="AT40" i="39"/>
  <c r="AS40" i="39"/>
  <c r="AR40" i="39"/>
  <c r="AQ40" i="39"/>
  <c r="AP40" i="39"/>
  <c r="AO40" i="39"/>
  <c r="AN40" i="39"/>
  <c r="AM40" i="39"/>
  <c r="AL40" i="39"/>
  <c r="AK40" i="39"/>
  <c r="AJ40" i="39"/>
  <c r="AI40" i="39"/>
  <c r="AH40" i="39"/>
  <c r="AG40" i="39"/>
  <c r="AF40" i="39"/>
  <c r="AE40" i="39"/>
  <c r="AD40" i="39"/>
  <c r="AC40" i="39"/>
  <c r="AB40" i="39"/>
  <c r="AA40" i="39"/>
  <c r="Z40" i="39"/>
  <c r="Y40" i="39"/>
  <c r="X40" i="39"/>
  <c r="W40" i="39"/>
  <c r="V40" i="39"/>
  <c r="U40" i="39"/>
  <c r="T40" i="39"/>
  <c r="S40" i="39"/>
  <c r="R40" i="39"/>
  <c r="Q40" i="39"/>
  <c r="P40" i="39"/>
  <c r="O40" i="39"/>
  <c r="N40" i="39"/>
  <c r="M40" i="39"/>
  <c r="L40" i="39"/>
  <c r="K40" i="39"/>
  <c r="J40" i="39"/>
  <c r="I40" i="39"/>
  <c r="H40" i="39"/>
  <c r="G40" i="39"/>
  <c r="F40" i="39"/>
  <c r="AZ39" i="39"/>
  <c r="AY39" i="39"/>
  <c r="AX39" i="39"/>
  <c r="AW39" i="39"/>
  <c r="AV39" i="39"/>
  <c r="AU39" i="39"/>
  <c r="AT39" i="39"/>
  <c r="AS39" i="39"/>
  <c r="AR39" i="39"/>
  <c r="AQ39" i="39"/>
  <c r="AP39" i="39"/>
  <c r="AO39" i="39"/>
  <c r="AN39" i="39"/>
  <c r="AM39" i="39"/>
  <c r="AL39" i="39"/>
  <c r="AK39" i="39"/>
  <c r="AJ39" i="39"/>
  <c r="AI39" i="39"/>
  <c r="AH39" i="39"/>
  <c r="AG39" i="39"/>
  <c r="AF39" i="39"/>
  <c r="AE39" i="39"/>
  <c r="AD39" i="39"/>
  <c r="AC39" i="39"/>
  <c r="AB39" i="39"/>
  <c r="AA39" i="39"/>
  <c r="Z39" i="39"/>
  <c r="Y39" i="39"/>
  <c r="X39" i="39"/>
  <c r="W39" i="39"/>
  <c r="V39" i="39"/>
  <c r="U39" i="39"/>
  <c r="T39" i="39"/>
  <c r="S39" i="39"/>
  <c r="R39" i="39"/>
  <c r="Q39" i="39"/>
  <c r="P39" i="39"/>
  <c r="O39" i="39"/>
  <c r="N39" i="39"/>
  <c r="M39" i="39"/>
  <c r="L39" i="39"/>
  <c r="K39" i="39"/>
  <c r="J39" i="39"/>
  <c r="I39" i="39"/>
  <c r="H39" i="39"/>
  <c r="G39" i="39"/>
  <c r="F39" i="39"/>
  <c r="AZ38" i="39"/>
  <c r="AY38" i="39"/>
  <c r="AX38" i="39"/>
  <c r="AW38" i="39"/>
  <c r="AV38" i="39"/>
  <c r="AU38" i="39"/>
  <c r="AT38" i="39"/>
  <c r="AS38" i="39"/>
  <c r="AR38" i="39"/>
  <c r="AQ38" i="39"/>
  <c r="AP38" i="39"/>
  <c r="AO38" i="39"/>
  <c r="AN38" i="39"/>
  <c r="AM38" i="39"/>
  <c r="AL38" i="39"/>
  <c r="AK38" i="39"/>
  <c r="AJ38" i="39"/>
  <c r="AI38" i="39"/>
  <c r="AH38" i="39"/>
  <c r="AG38" i="39"/>
  <c r="AF38" i="39"/>
  <c r="AE38" i="39"/>
  <c r="AD38" i="39"/>
  <c r="AC38" i="39"/>
  <c r="AB38" i="39"/>
  <c r="AA38" i="39"/>
  <c r="Z38" i="39"/>
  <c r="Y38" i="39"/>
  <c r="X38" i="39"/>
  <c r="W38" i="39"/>
  <c r="V38" i="39"/>
  <c r="U38" i="39"/>
  <c r="T38" i="39"/>
  <c r="S38" i="39"/>
  <c r="R38" i="39"/>
  <c r="Q38" i="39"/>
  <c r="P38" i="39"/>
  <c r="O38" i="39"/>
  <c r="N38" i="39"/>
  <c r="M38" i="39"/>
  <c r="L38" i="39"/>
  <c r="K38" i="39"/>
  <c r="J38" i="39"/>
  <c r="I38" i="39"/>
  <c r="H38" i="39"/>
  <c r="G38" i="39"/>
  <c r="F38" i="39"/>
  <c r="AZ37" i="39"/>
  <c r="AY37" i="39"/>
  <c r="AX37" i="39"/>
  <c r="AW37" i="39"/>
  <c r="AV37" i="39"/>
  <c r="AU37" i="39"/>
  <c r="AT37" i="39"/>
  <c r="AS37" i="39"/>
  <c r="AR37" i="39"/>
  <c r="AQ37" i="39"/>
  <c r="AP37" i="39"/>
  <c r="AO37" i="39"/>
  <c r="AN37" i="39"/>
  <c r="AM37" i="39"/>
  <c r="AL37" i="39"/>
  <c r="AK37" i="39"/>
  <c r="AJ37" i="39"/>
  <c r="AI37" i="39"/>
  <c r="AH37" i="39"/>
  <c r="AG37" i="39"/>
  <c r="AF37" i="39"/>
  <c r="AE37" i="39"/>
  <c r="AD37" i="39"/>
  <c r="AC37" i="39"/>
  <c r="AB37" i="39"/>
  <c r="AA37" i="39"/>
  <c r="Z37" i="39"/>
  <c r="Y37" i="39"/>
  <c r="X37" i="39"/>
  <c r="W37" i="39"/>
  <c r="V37" i="39"/>
  <c r="U37" i="39"/>
  <c r="T37" i="39"/>
  <c r="S37" i="39"/>
  <c r="R37" i="39"/>
  <c r="Q37" i="39"/>
  <c r="P37" i="39"/>
  <c r="O37" i="39"/>
  <c r="N37" i="39"/>
  <c r="M37" i="39"/>
  <c r="L37" i="39"/>
  <c r="K37" i="39"/>
  <c r="J37" i="39"/>
  <c r="I37" i="39"/>
  <c r="H37" i="39"/>
  <c r="G37" i="39"/>
  <c r="F37" i="39"/>
  <c r="AZ36" i="39"/>
  <c r="AY36" i="39"/>
  <c r="AX36" i="39"/>
  <c r="AW36" i="39"/>
  <c r="AV36" i="39"/>
  <c r="AU36" i="39"/>
  <c r="AT36" i="39"/>
  <c r="AS36" i="39"/>
  <c r="AR36" i="39"/>
  <c r="AQ36" i="39"/>
  <c r="AP36" i="39"/>
  <c r="AO36" i="39"/>
  <c r="AN36" i="39"/>
  <c r="AM36" i="39"/>
  <c r="AL36" i="39"/>
  <c r="AK36" i="39"/>
  <c r="AJ36" i="39"/>
  <c r="AI36" i="39"/>
  <c r="AH36" i="39"/>
  <c r="AG36" i="39"/>
  <c r="AF36" i="39"/>
  <c r="AE36" i="39"/>
  <c r="AD36" i="39"/>
  <c r="AC36" i="39"/>
  <c r="AB36" i="39"/>
  <c r="AA36" i="39"/>
  <c r="Z36" i="39"/>
  <c r="Y36" i="39"/>
  <c r="X36" i="39"/>
  <c r="W36" i="39"/>
  <c r="V36" i="39"/>
  <c r="U36" i="39"/>
  <c r="T36" i="39"/>
  <c r="S36" i="39"/>
  <c r="R36" i="39"/>
  <c r="Q36" i="39"/>
  <c r="P36" i="39"/>
  <c r="O36" i="39"/>
  <c r="N36" i="39"/>
  <c r="M36" i="39"/>
  <c r="L36" i="39"/>
  <c r="K36" i="39"/>
  <c r="J36" i="39"/>
  <c r="I36" i="39"/>
  <c r="H36" i="39"/>
  <c r="G36" i="39"/>
  <c r="F36" i="39"/>
  <c r="AZ35" i="39"/>
  <c r="AY35" i="39"/>
  <c r="AX35" i="39"/>
  <c r="AW35" i="39"/>
  <c r="AV35" i="39"/>
  <c r="AU35" i="39"/>
  <c r="AT35" i="39"/>
  <c r="AS35" i="39"/>
  <c r="AR35" i="39"/>
  <c r="AQ35" i="39"/>
  <c r="AP35" i="39"/>
  <c r="AO35" i="39"/>
  <c r="AN35" i="39"/>
  <c r="AM35" i="39"/>
  <c r="AL35" i="39"/>
  <c r="AK35" i="39"/>
  <c r="AJ35" i="39"/>
  <c r="AI35" i="39"/>
  <c r="AH35" i="39"/>
  <c r="AG35" i="39"/>
  <c r="AF35" i="39"/>
  <c r="AE35" i="39"/>
  <c r="AD35" i="39"/>
  <c r="AC35" i="39"/>
  <c r="AB35" i="39"/>
  <c r="AA35" i="39"/>
  <c r="Z35" i="39"/>
  <c r="Y35" i="39"/>
  <c r="X35" i="39"/>
  <c r="W35" i="39"/>
  <c r="V35" i="39"/>
  <c r="U35" i="39"/>
  <c r="T35" i="39"/>
  <c r="S35" i="39"/>
  <c r="R35" i="39"/>
  <c r="Q35" i="39"/>
  <c r="P35" i="39"/>
  <c r="O35" i="39"/>
  <c r="N35" i="39"/>
  <c r="M35" i="39"/>
  <c r="L35" i="39"/>
  <c r="K35" i="39"/>
  <c r="J35" i="39"/>
  <c r="I35" i="39"/>
  <c r="H35" i="39"/>
  <c r="G35" i="39"/>
  <c r="F35" i="39"/>
  <c r="AZ34" i="39"/>
  <c r="AY34" i="39"/>
  <c r="AX34" i="39"/>
  <c r="AW34" i="39"/>
  <c r="AV34" i="39"/>
  <c r="AU34" i="39"/>
  <c r="AT34" i="39"/>
  <c r="AS34" i="39"/>
  <c r="AR34" i="39"/>
  <c r="AQ34" i="39"/>
  <c r="AP34" i="39"/>
  <c r="AO34" i="39"/>
  <c r="AN34" i="39"/>
  <c r="AM34" i="39"/>
  <c r="AL34" i="39"/>
  <c r="AK34" i="39"/>
  <c r="AJ34" i="39"/>
  <c r="AI34" i="39"/>
  <c r="AH34" i="39"/>
  <c r="AG34" i="39"/>
  <c r="AF34" i="39"/>
  <c r="AE34" i="39"/>
  <c r="AD34" i="39"/>
  <c r="AC34" i="39"/>
  <c r="AB34" i="39"/>
  <c r="AA34" i="39"/>
  <c r="Z34" i="39"/>
  <c r="Y34" i="39"/>
  <c r="X34" i="39"/>
  <c r="W34" i="39"/>
  <c r="V34" i="39"/>
  <c r="U34" i="39"/>
  <c r="T34" i="39"/>
  <c r="S34" i="39"/>
  <c r="R34" i="39"/>
  <c r="Q34" i="39"/>
  <c r="P34" i="39"/>
  <c r="O34" i="39"/>
  <c r="N34" i="39"/>
  <c r="M34" i="39"/>
  <c r="L34" i="39"/>
  <c r="K34" i="39"/>
  <c r="J34" i="39"/>
  <c r="I34" i="39"/>
  <c r="H34" i="39"/>
  <c r="G34" i="39"/>
  <c r="F34" i="39"/>
  <c r="AZ33" i="39"/>
  <c r="AY33" i="39"/>
  <c r="AX33" i="39"/>
  <c r="AW33" i="39"/>
  <c r="AV33" i="39"/>
  <c r="AU33" i="39"/>
  <c r="AT33" i="39"/>
  <c r="AS33" i="39"/>
  <c r="AR33" i="39"/>
  <c r="AQ33" i="39"/>
  <c r="AP33" i="39"/>
  <c r="AO33" i="39"/>
  <c r="AN33" i="39"/>
  <c r="AM33" i="39"/>
  <c r="AL33" i="39"/>
  <c r="AK33" i="39"/>
  <c r="AJ33" i="39"/>
  <c r="AI33" i="39"/>
  <c r="AH33" i="39"/>
  <c r="AG33" i="39"/>
  <c r="AF33" i="39"/>
  <c r="AE33" i="39"/>
  <c r="AD33" i="39"/>
  <c r="AC33" i="39"/>
  <c r="AB33" i="39"/>
  <c r="AA33" i="39"/>
  <c r="Z33" i="39"/>
  <c r="Y33" i="39"/>
  <c r="X33" i="39"/>
  <c r="W33" i="39"/>
  <c r="V33" i="39"/>
  <c r="U33" i="39"/>
  <c r="T33" i="39"/>
  <c r="S33" i="39"/>
  <c r="R33" i="39"/>
  <c r="Q33" i="39"/>
  <c r="P33" i="39"/>
  <c r="O33" i="39"/>
  <c r="N33" i="39"/>
  <c r="M33" i="39"/>
  <c r="L33" i="39"/>
  <c r="K33" i="39"/>
  <c r="J33" i="39"/>
  <c r="I33" i="39"/>
  <c r="H33" i="39"/>
  <c r="G33" i="39"/>
  <c r="F33" i="39"/>
  <c r="AZ32" i="39"/>
  <c r="AY32" i="39"/>
  <c r="AX32" i="39"/>
  <c r="AW32" i="39"/>
  <c r="AV32" i="39"/>
  <c r="AU32" i="39"/>
  <c r="AT32" i="39"/>
  <c r="AS32" i="39"/>
  <c r="AR32" i="39"/>
  <c r="AQ32" i="39"/>
  <c r="AP32" i="39"/>
  <c r="AO32" i="39"/>
  <c r="AN32" i="39"/>
  <c r="AM32" i="39"/>
  <c r="AL32" i="39"/>
  <c r="AK32" i="39"/>
  <c r="AJ32" i="39"/>
  <c r="AI32" i="39"/>
  <c r="AH32" i="39"/>
  <c r="AG32" i="39"/>
  <c r="AF32" i="39"/>
  <c r="AE32" i="39"/>
  <c r="AD32" i="39"/>
  <c r="AC32" i="39"/>
  <c r="AB32" i="39"/>
  <c r="AA32" i="39"/>
  <c r="Z32" i="39"/>
  <c r="Y32" i="39"/>
  <c r="X32" i="39"/>
  <c r="W32" i="39"/>
  <c r="V32" i="39"/>
  <c r="U32" i="39"/>
  <c r="T32" i="39"/>
  <c r="S32" i="39"/>
  <c r="R32" i="39"/>
  <c r="Q32" i="39"/>
  <c r="P32" i="39"/>
  <c r="O32" i="39"/>
  <c r="N32" i="39"/>
  <c r="M32" i="39"/>
  <c r="L32" i="39"/>
  <c r="K32" i="39"/>
  <c r="J32" i="39"/>
  <c r="I32" i="39"/>
  <c r="H32" i="39"/>
  <c r="G32" i="39"/>
  <c r="F32" i="39"/>
  <c r="AZ31" i="39"/>
  <c r="AY31" i="39"/>
  <c r="AX31" i="39"/>
  <c r="AW31" i="39"/>
  <c r="AV31" i="39"/>
  <c r="AU31" i="39"/>
  <c r="AT31" i="39"/>
  <c r="AS31" i="39"/>
  <c r="AR31" i="39"/>
  <c r="AQ31" i="39"/>
  <c r="AP31" i="39"/>
  <c r="AO31" i="39"/>
  <c r="AN31" i="39"/>
  <c r="AM31" i="39"/>
  <c r="AL31" i="39"/>
  <c r="AK31" i="39"/>
  <c r="AJ31" i="39"/>
  <c r="AI31" i="39"/>
  <c r="AH31" i="39"/>
  <c r="AG31" i="39"/>
  <c r="AF31" i="39"/>
  <c r="AE31" i="39"/>
  <c r="AD31" i="39"/>
  <c r="AC31" i="39"/>
  <c r="AB31" i="39"/>
  <c r="AA31" i="39"/>
  <c r="Z31" i="39"/>
  <c r="Y31" i="39"/>
  <c r="X31" i="39"/>
  <c r="W31" i="39"/>
  <c r="V31" i="39"/>
  <c r="U31" i="39"/>
  <c r="T31" i="39"/>
  <c r="S31" i="39"/>
  <c r="R31" i="39"/>
  <c r="Q31" i="39"/>
  <c r="P31" i="39"/>
  <c r="O31" i="39"/>
  <c r="N31" i="39"/>
  <c r="M31" i="39"/>
  <c r="L31" i="39"/>
  <c r="K31" i="39"/>
  <c r="J31" i="39"/>
  <c r="I31" i="39"/>
  <c r="H31" i="39"/>
  <c r="G31" i="39"/>
  <c r="F31" i="39"/>
  <c r="AZ30" i="39"/>
  <c r="AY30" i="39"/>
  <c r="AX30" i="39"/>
  <c r="AW30" i="39"/>
  <c r="AV30" i="39"/>
  <c r="AU30" i="39"/>
  <c r="AT30" i="39"/>
  <c r="AS30" i="39"/>
  <c r="AR30" i="39"/>
  <c r="AQ30" i="39"/>
  <c r="AP30" i="39"/>
  <c r="AO30" i="39"/>
  <c r="AN30" i="39"/>
  <c r="AM30" i="39"/>
  <c r="AL30" i="39"/>
  <c r="AK30" i="39"/>
  <c r="AJ30" i="39"/>
  <c r="AI30" i="39"/>
  <c r="AH30" i="39"/>
  <c r="AG30" i="39"/>
  <c r="AF30" i="39"/>
  <c r="AE30" i="39"/>
  <c r="AD30" i="39"/>
  <c r="AC30" i="39"/>
  <c r="AB30" i="39"/>
  <c r="AA30" i="39"/>
  <c r="Z30" i="39"/>
  <c r="Y30" i="39"/>
  <c r="X30" i="39"/>
  <c r="W30" i="39"/>
  <c r="V30" i="39"/>
  <c r="U30" i="39"/>
  <c r="T30" i="39"/>
  <c r="S30" i="39"/>
  <c r="R30" i="39"/>
  <c r="Q30" i="39"/>
  <c r="P30" i="39"/>
  <c r="O30" i="39"/>
  <c r="N30" i="39"/>
  <c r="M30" i="39"/>
  <c r="L30" i="39"/>
  <c r="K30" i="39"/>
  <c r="J30" i="39"/>
  <c r="I30" i="39"/>
  <c r="H30" i="39"/>
  <c r="G30" i="39"/>
  <c r="F30" i="39"/>
  <c r="AZ29" i="39"/>
  <c r="AY29" i="39"/>
  <c r="AX29" i="39"/>
  <c r="AW29" i="39"/>
  <c r="AV29" i="39"/>
  <c r="AU29" i="39"/>
  <c r="AT29" i="39"/>
  <c r="AS29" i="39"/>
  <c r="AR29" i="39"/>
  <c r="AQ29" i="39"/>
  <c r="AP29" i="39"/>
  <c r="AO29" i="39"/>
  <c r="AN29" i="39"/>
  <c r="AM29" i="39"/>
  <c r="AL29" i="39"/>
  <c r="AK29" i="39"/>
  <c r="AJ29" i="39"/>
  <c r="AI29" i="39"/>
  <c r="AH29" i="39"/>
  <c r="AG29" i="39"/>
  <c r="AF29" i="39"/>
  <c r="AE29" i="39"/>
  <c r="AD29" i="39"/>
  <c r="AC29" i="39"/>
  <c r="AB29" i="39"/>
  <c r="AA29" i="39"/>
  <c r="Z29" i="39"/>
  <c r="Y29" i="39"/>
  <c r="X29" i="39"/>
  <c r="W29" i="39"/>
  <c r="V29" i="39"/>
  <c r="U29" i="39"/>
  <c r="T29" i="39"/>
  <c r="S29" i="39"/>
  <c r="R29" i="39"/>
  <c r="Q29" i="39"/>
  <c r="P29" i="39"/>
  <c r="O29" i="39"/>
  <c r="N29" i="39"/>
  <c r="M29" i="39"/>
  <c r="L29" i="39"/>
  <c r="K29" i="39"/>
  <c r="J29" i="39"/>
  <c r="I29" i="39"/>
  <c r="H29" i="39"/>
  <c r="G29" i="39"/>
  <c r="F29" i="39"/>
  <c r="AZ28" i="39"/>
  <c r="AY28" i="39"/>
  <c r="AX28" i="39"/>
  <c r="AW28" i="39"/>
  <c r="AV28" i="39"/>
  <c r="AU28" i="39"/>
  <c r="AT28" i="39"/>
  <c r="AS28" i="39"/>
  <c r="AR28" i="39"/>
  <c r="AQ28" i="39"/>
  <c r="AP28" i="39"/>
  <c r="AO28" i="39"/>
  <c r="AN28" i="39"/>
  <c r="AM28" i="39"/>
  <c r="AL28" i="39"/>
  <c r="AK28" i="39"/>
  <c r="AJ28" i="39"/>
  <c r="AI28" i="39"/>
  <c r="AH28" i="39"/>
  <c r="AG28" i="39"/>
  <c r="AF28" i="39"/>
  <c r="AE28" i="39"/>
  <c r="AD28" i="39"/>
  <c r="AC28" i="39"/>
  <c r="AB28" i="39"/>
  <c r="AA28" i="39"/>
  <c r="Z28" i="39"/>
  <c r="Y28" i="39"/>
  <c r="X28" i="39"/>
  <c r="W28" i="39"/>
  <c r="V28" i="39"/>
  <c r="U28" i="39"/>
  <c r="T28" i="39"/>
  <c r="S28" i="39"/>
  <c r="R28" i="39"/>
  <c r="Q28" i="39"/>
  <c r="P28" i="39"/>
  <c r="O28" i="39"/>
  <c r="N28" i="39"/>
  <c r="M28" i="39"/>
  <c r="L28" i="39"/>
  <c r="K28" i="39"/>
  <c r="J28" i="39"/>
  <c r="I28" i="39"/>
  <c r="H28" i="39"/>
  <c r="G28" i="39"/>
  <c r="F28" i="39"/>
  <c r="AZ27" i="39"/>
  <c r="AY27" i="39"/>
  <c r="AX27" i="39"/>
  <c r="AW27" i="39"/>
  <c r="AV27" i="39"/>
  <c r="AU27" i="39"/>
  <c r="AT27" i="39"/>
  <c r="AS27" i="39"/>
  <c r="AR27" i="39"/>
  <c r="AQ27" i="39"/>
  <c r="AP27" i="39"/>
  <c r="AO27" i="39"/>
  <c r="AN27" i="39"/>
  <c r="AM27" i="39"/>
  <c r="AL27" i="39"/>
  <c r="AK27" i="39"/>
  <c r="AJ27" i="39"/>
  <c r="AI27" i="39"/>
  <c r="AH27" i="39"/>
  <c r="AG27" i="39"/>
  <c r="AF27" i="39"/>
  <c r="AE27" i="39"/>
  <c r="AD27" i="39"/>
  <c r="AC27" i="39"/>
  <c r="AB27" i="39"/>
  <c r="AA27" i="39"/>
  <c r="Z27" i="39"/>
  <c r="Y27" i="39"/>
  <c r="X27" i="39"/>
  <c r="W27" i="39"/>
  <c r="V27" i="39"/>
  <c r="U27" i="39"/>
  <c r="T27" i="39"/>
  <c r="S27" i="39"/>
  <c r="R27" i="39"/>
  <c r="Q27" i="39"/>
  <c r="P27" i="39"/>
  <c r="O27" i="39"/>
  <c r="N27" i="39"/>
  <c r="M27" i="39"/>
  <c r="L27" i="39"/>
  <c r="K27" i="39"/>
  <c r="J27" i="39"/>
  <c r="I27" i="39"/>
  <c r="H27" i="39"/>
  <c r="G27" i="39"/>
  <c r="F27" i="39"/>
  <c r="AZ26" i="39"/>
  <c r="AY26" i="39"/>
  <c r="AX26" i="39"/>
  <c r="AW26" i="39"/>
  <c r="AV26" i="39"/>
  <c r="AU26" i="39"/>
  <c r="AT26" i="39"/>
  <c r="AS26" i="39"/>
  <c r="AR26" i="39"/>
  <c r="AQ26" i="39"/>
  <c r="AP26" i="39"/>
  <c r="AO26" i="39"/>
  <c r="AN26" i="39"/>
  <c r="AM26" i="39"/>
  <c r="AL26" i="39"/>
  <c r="AK26" i="39"/>
  <c r="AJ26" i="39"/>
  <c r="AI26" i="39"/>
  <c r="AH26" i="39"/>
  <c r="AG26" i="39"/>
  <c r="AF26" i="39"/>
  <c r="AE26" i="39"/>
  <c r="AD26" i="39"/>
  <c r="AC26" i="39"/>
  <c r="AB26" i="39"/>
  <c r="AA26" i="39"/>
  <c r="Z26" i="39"/>
  <c r="Y26" i="39"/>
  <c r="X26" i="39"/>
  <c r="W26" i="39"/>
  <c r="V26" i="39"/>
  <c r="U26" i="39"/>
  <c r="T26" i="39"/>
  <c r="S26" i="39"/>
  <c r="R26" i="39"/>
  <c r="Q26" i="39"/>
  <c r="P26" i="39"/>
  <c r="O26" i="39"/>
  <c r="N26" i="39"/>
  <c r="M26" i="39"/>
  <c r="L26" i="39"/>
  <c r="K26" i="39"/>
  <c r="J26" i="39"/>
  <c r="I26" i="39"/>
  <c r="H26" i="39"/>
  <c r="G26" i="39"/>
  <c r="F26" i="39"/>
  <c r="AZ25" i="39"/>
  <c r="AY25" i="39"/>
  <c r="AX25" i="39"/>
  <c r="AW25" i="39"/>
  <c r="AV25" i="39"/>
  <c r="AU25" i="39"/>
  <c r="AT25" i="39"/>
  <c r="AS25" i="39"/>
  <c r="AR25" i="39"/>
  <c r="AQ25" i="39"/>
  <c r="AP25" i="39"/>
  <c r="AO25" i="39"/>
  <c r="AN25" i="39"/>
  <c r="AM25" i="39"/>
  <c r="AL25" i="39"/>
  <c r="AK25" i="39"/>
  <c r="AJ25" i="39"/>
  <c r="AI25" i="39"/>
  <c r="AH25" i="39"/>
  <c r="AG25" i="39"/>
  <c r="AF25" i="39"/>
  <c r="AE25" i="39"/>
  <c r="AD25" i="39"/>
  <c r="AC25" i="39"/>
  <c r="AB25" i="39"/>
  <c r="AA25" i="39"/>
  <c r="Z25" i="39"/>
  <c r="Y25" i="39"/>
  <c r="X25" i="39"/>
  <c r="W25" i="39"/>
  <c r="V25" i="39"/>
  <c r="U25" i="39"/>
  <c r="T25" i="39"/>
  <c r="S25" i="39"/>
  <c r="R25" i="39"/>
  <c r="Q25" i="39"/>
  <c r="P25" i="39"/>
  <c r="O25" i="39"/>
  <c r="N25" i="39"/>
  <c r="M25" i="39"/>
  <c r="L25" i="39"/>
  <c r="K25" i="39"/>
  <c r="J25" i="39"/>
  <c r="I25" i="39"/>
  <c r="H25" i="39"/>
  <c r="G25" i="39"/>
  <c r="F25" i="39"/>
  <c r="AZ24" i="39"/>
  <c r="AY24" i="39"/>
  <c r="AX24" i="39"/>
  <c r="AW24" i="39"/>
  <c r="AV24" i="39"/>
  <c r="AU24" i="39"/>
  <c r="AT24" i="39"/>
  <c r="AS24" i="39"/>
  <c r="AR24" i="39"/>
  <c r="AQ24" i="39"/>
  <c r="AP24" i="39"/>
  <c r="AO24" i="39"/>
  <c r="AN24" i="39"/>
  <c r="AM24" i="39"/>
  <c r="AL24" i="39"/>
  <c r="AK24" i="39"/>
  <c r="AJ24" i="39"/>
  <c r="AI24" i="39"/>
  <c r="AH24" i="39"/>
  <c r="AG24" i="39"/>
  <c r="AF24" i="39"/>
  <c r="AE24" i="39"/>
  <c r="AD24" i="39"/>
  <c r="AC24" i="39"/>
  <c r="AB24" i="39"/>
  <c r="AA24" i="39"/>
  <c r="Z24" i="39"/>
  <c r="Y24" i="39"/>
  <c r="X24" i="39"/>
  <c r="W24" i="39"/>
  <c r="V24" i="39"/>
  <c r="U24" i="39"/>
  <c r="T24" i="39"/>
  <c r="S24" i="39"/>
  <c r="R24" i="39"/>
  <c r="Q24" i="39"/>
  <c r="P24" i="39"/>
  <c r="O24" i="39"/>
  <c r="N24" i="39"/>
  <c r="M24" i="39"/>
  <c r="L24" i="39"/>
  <c r="K24" i="39"/>
  <c r="J24" i="39"/>
  <c r="I24" i="39"/>
  <c r="H24" i="39"/>
  <c r="G24" i="39"/>
  <c r="F24" i="39"/>
  <c r="AZ23" i="39"/>
  <c r="AY23" i="39"/>
  <c r="AX23" i="39"/>
  <c r="AW23" i="39"/>
  <c r="AV23" i="39"/>
  <c r="AU23" i="39"/>
  <c r="AT23" i="39"/>
  <c r="AS23" i="39"/>
  <c r="AR23" i="39"/>
  <c r="AQ23" i="39"/>
  <c r="AP23" i="39"/>
  <c r="AO23" i="39"/>
  <c r="AN23" i="39"/>
  <c r="AM23" i="39"/>
  <c r="AL23" i="39"/>
  <c r="AK23" i="39"/>
  <c r="AJ23" i="39"/>
  <c r="AI23" i="39"/>
  <c r="AH23" i="39"/>
  <c r="AG23" i="39"/>
  <c r="AF23" i="39"/>
  <c r="AE23" i="39"/>
  <c r="AD23" i="39"/>
  <c r="AC23" i="39"/>
  <c r="AB23" i="39"/>
  <c r="AA23" i="39"/>
  <c r="Z23" i="39"/>
  <c r="Y23" i="39"/>
  <c r="X23" i="39"/>
  <c r="W23" i="39"/>
  <c r="V23" i="39"/>
  <c r="U23" i="39"/>
  <c r="T23" i="39"/>
  <c r="S23" i="39"/>
  <c r="R23" i="39"/>
  <c r="Q23" i="39"/>
  <c r="P23" i="39"/>
  <c r="O23" i="39"/>
  <c r="N23" i="39"/>
  <c r="M23" i="39"/>
  <c r="L23" i="39"/>
  <c r="K23" i="39"/>
  <c r="J23" i="39"/>
  <c r="I23" i="39"/>
  <c r="H23" i="39"/>
  <c r="G23" i="39"/>
  <c r="F23" i="39"/>
  <c r="AZ22" i="39"/>
  <c r="AY22" i="39"/>
  <c r="AX22" i="39"/>
  <c r="AW22" i="39"/>
  <c r="AV22" i="39"/>
  <c r="AU22" i="39"/>
  <c r="AT22" i="39"/>
  <c r="AS22" i="39"/>
  <c r="AR22" i="39"/>
  <c r="AQ22" i="39"/>
  <c r="AP22" i="39"/>
  <c r="AO22" i="39"/>
  <c r="AN22" i="39"/>
  <c r="AM22" i="39"/>
  <c r="AL22" i="39"/>
  <c r="AK22" i="39"/>
  <c r="AJ22" i="39"/>
  <c r="AI22" i="39"/>
  <c r="AH22" i="39"/>
  <c r="AG22" i="39"/>
  <c r="AF22" i="39"/>
  <c r="AE22" i="39"/>
  <c r="AD22" i="39"/>
  <c r="AC22" i="39"/>
  <c r="AB22" i="39"/>
  <c r="AA22" i="39"/>
  <c r="Z22" i="39"/>
  <c r="Y22" i="39"/>
  <c r="X22" i="39"/>
  <c r="W22" i="39"/>
  <c r="V22" i="39"/>
  <c r="U22" i="39"/>
  <c r="T22" i="39"/>
  <c r="S22" i="39"/>
  <c r="R22" i="39"/>
  <c r="Q22" i="39"/>
  <c r="P22" i="39"/>
  <c r="O22" i="39"/>
  <c r="N22" i="39"/>
  <c r="M22" i="39"/>
  <c r="L22" i="39"/>
  <c r="K22" i="39"/>
  <c r="J22" i="39"/>
  <c r="I22" i="39"/>
  <c r="H22" i="39"/>
  <c r="G22" i="39"/>
  <c r="F22" i="39"/>
  <c r="AZ21" i="39"/>
  <c r="AY21" i="39"/>
  <c r="AX21" i="39"/>
  <c r="AW21" i="39"/>
  <c r="AV21" i="39"/>
  <c r="AU21" i="39"/>
  <c r="AT21" i="39"/>
  <c r="AS21" i="39"/>
  <c r="AR21" i="39"/>
  <c r="AQ21" i="39"/>
  <c r="AP21" i="39"/>
  <c r="AO21" i="39"/>
  <c r="AN21" i="39"/>
  <c r="AM21" i="39"/>
  <c r="AL21" i="39"/>
  <c r="AK21" i="39"/>
  <c r="AJ21" i="39"/>
  <c r="AI21" i="39"/>
  <c r="AH21" i="39"/>
  <c r="AG21" i="39"/>
  <c r="AF21" i="39"/>
  <c r="AE21" i="39"/>
  <c r="AD21" i="39"/>
  <c r="AC21" i="39"/>
  <c r="AB21" i="39"/>
  <c r="AA21" i="39"/>
  <c r="Z21" i="39"/>
  <c r="Y21" i="39"/>
  <c r="X21" i="39"/>
  <c r="W21" i="39"/>
  <c r="V21" i="39"/>
  <c r="U21" i="39"/>
  <c r="T21" i="39"/>
  <c r="S21" i="39"/>
  <c r="R21" i="39"/>
  <c r="Q21" i="39"/>
  <c r="P21" i="39"/>
  <c r="O21" i="39"/>
  <c r="N21" i="39"/>
  <c r="M21" i="39"/>
  <c r="L21" i="39"/>
  <c r="K21" i="39"/>
  <c r="J21" i="39"/>
  <c r="I21" i="39"/>
  <c r="H21" i="39"/>
  <c r="G21" i="39"/>
  <c r="F21" i="39"/>
  <c r="AZ20" i="39"/>
  <c r="AY20" i="39"/>
  <c r="AX20" i="39"/>
  <c r="AW20" i="39"/>
  <c r="AV20" i="39"/>
  <c r="AU20" i="39"/>
  <c r="AT20" i="39"/>
  <c r="AS20" i="39"/>
  <c r="AR20" i="39"/>
  <c r="AQ20" i="39"/>
  <c r="AP20" i="39"/>
  <c r="AO20" i="39"/>
  <c r="AN20" i="39"/>
  <c r="AM20" i="39"/>
  <c r="AL20" i="39"/>
  <c r="AK20" i="39"/>
  <c r="AJ20" i="39"/>
  <c r="AI20" i="39"/>
  <c r="AH20" i="39"/>
  <c r="AG20" i="39"/>
  <c r="AF20" i="39"/>
  <c r="AE20" i="39"/>
  <c r="AD20" i="39"/>
  <c r="AC20" i="39"/>
  <c r="AB20" i="39"/>
  <c r="AA20" i="39"/>
  <c r="Z20" i="39"/>
  <c r="Y20" i="39"/>
  <c r="X20" i="39"/>
  <c r="W20" i="39"/>
  <c r="V20" i="39"/>
  <c r="U20" i="39"/>
  <c r="T20" i="39"/>
  <c r="S20" i="39"/>
  <c r="R20" i="39"/>
  <c r="Q20" i="39"/>
  <c r="P20" i="39"/>
  <c r="O20" i="39"/>
  <c r="N20" i="39"/>
  <c r="M20" i="39"/>
  <c r="L20" i="39"/>
  <c r="K20" i="39"/>
  <c r="J20" i="39"/>
  <c r="I20" i="39"/>
  <c r="H20" i="39"/>
  <c r="G20" i="39"/>
  <c r="F20" i="39"/>
  <c r="AZ19" i="39"/>
  <c r="AY19" i="39"/>
  <c r="AX19" i="39"/>
  <c r="AW19" i="39"/>
  <c r="AV19" i="39"/>
  <c r="AU19" i="39"/>
  <c r="AT19" i="39"/>
  <c r="AS19" i="39"/>
  <c r="AR19" i="39"/>
  <c r="AQ19" i="39"/>
  <c r="AP19" i="39"/>
  <c r="AO19" i="39"/>
  <c r="AN19" i="39"/>
  <c r="AM19" i="39"/>
  <c r="AL19" i="39"/>
  <c r="AK19" i="39"/>
  <c r="AJ19" i="39"/>
  <c r="AI19" i="39"/>
  <c r="AH19" i="39"/>
  <c r="AG19" i="39"/>
  <c r="AF19" i="39"/>
  <c r="AE19" i="39"/>
  <c r="AD19" i="39"/>
  <c r="AC19" i="39"/>
  <c r="AB19" i="39"/>
  <c r="AA19" i="39"/>
  <c r="Z19" i="39"/>
  <c r="Y19" i="39"/>
  <c r="X19" i="39"/>
  <c r="W19" i="39"/>
  <c r="V19" i="39"/>
  <c r="U19" i="39"/>
  <c r="T19" i="39"/>
  <c r="S19" i="39"/>
  <c r="R19" i="39"/>
  <c r="Q19" i="39"/>
  <c r="P19" i="39"/>
  <c r="O19" i="39"/>
  <c r="N19" i="39"/>
  <c r="M19" i="39"/>
  <c r="L19" i="39"/>
  <c r="K19" i="39"/>
  <c r="J19" i="39"/>
  <c r="I19" i="39"/>
  <c r="H19" i="39"/>
  <c r="G19" i="39"/>
  <c r="F19" i="39"/>
  <c r="AZ18" i="39"/>
  <c r="AY18" i="39"/>
  <c r="AX18" i="39"/>
  <c r="AW18" i="39"/>
  <c r="AV18" i="39"/>
  <c r="AU18" i="39"/>
  <c r="AT18" i="39"/>
  <c r="AS18" i="39"/>
  <c r="AR18" i="39"/>
  <c r="AQ18" i="39"/>
  <c r="AP18" i="39"/>
  <c r="AO18" i="39"/>
  <c r="AN18" i="39"/>
  <c r="AM18" i="39"/>
  <c r="AL18" i="39"/>
  <c r="AK18" i="39"/>
  <c r="AJ18" i="39"/>
  <c r="AI18" i="39"/>
  <c r="AH18" i="39"/>
  <c r="AG18" i="39"/>
  <c r="AF18" i="39"/>
  <c r="AE18" i="39"/>
  <c r="AD18" i="39"/>
  <c r="AC18" i="39"/>
  <c r="AB18" i="39"/>
  <c r="AA18" i="39"/>
  <c r="Z18" i="39"/>
  <c r="Y18" i="39"/>
  <c r="X18" i="39"/>
  <c r="W18" i="39"/>
  <c r="V18" i="39"/>
  <c r="U18" i="39"/>
  <c r="T18" i="39"/>
  <c r="S18" i="39"/>
  <c r="R18" i="39"/>
  <c r="Q18" i="39"/>
  <c r="P18" i="39"/>
  <c r="O18" i="39"/>
  <c r="N18" i="39"/>
  <c r="M18" i="39"/>
  <c r="L18" i="39"/>
  <c r="K18" i="39"/>
  <c r="J18" i="39"/>
  <c r="I18" i="39"/>
  <c r="H18" i="39"/>
  <c r="G18" i="39"/>
  <c r="F18" i="39"/>
  <c r="AZ17" i="39"/>
  <c r="AY17" i="39"/>
  <c r="AX17" i="39"/>
  <c r="AW17" i="39"/>
  <c r="AV17" i="39"/>
  <c r="AU17" i="39"/>
  <c r="AT17" i="39"/>
  <c r="AS17" i="39"/>
  <c r="AR17" i="39"/>
  <c r="AQ17" i="39"/>
  <c r="AP17" i="39"/>
  <c r="AO17" i="39"/>
  <c r="AN17" i="39"/>
  <c r="AM17" i="39"/>
  <c r="AL17" i="39"/>
  <c r="AK17" i="39"/>
  <c r="AJ17" i="39"/>
  <c r="AI17" i="39"/>
  <c r="AH17" i="39"/>
  <c r="AG17" i="39"/>
  <c r="AF17" i="39"/>
  <c r="AE17" i="39"/>
  <c r="AD17" i="39"/>
  <c r="AC17" i="39"/>
  <c r="AB17" i="39"/>
  <c r="AA17" i="39"/>
  <c r="Z17" i="39"/>
  <c r="Y17" i="39"/>
  <c r="X17" i="39"/>
  <c r="W17" i="39"/>
  <c r="V17" i="39"/>
  <c r="U17" i="39"/>
  <c r="T17" i="39"/>
  <c r="S17" i="39"/>
  <c r="R17" i="39"/>
  <c r="Q17" i="39"/>
  <c r="P17" i="39"/>
  <c r="O17" i="39"/>
  <c r="N17" i="39"/>
  <c r="M17" i="39"/>
  <c r="L17" i="39"/>
  <c r="K17" i="39"/>
  <c r="J17" i="39"/>
  <c r="I17" i="39"/>
  <c r="H17" i="39"/>
  <c r="G17" i="39"/>
  <c r="F17" i="39"/>
  <c r="AZ16" i="39"/>
  <c r="AY16" i="39"/>
  <c r="AX16" i="39"/>
  <c r="AW16" i="39"/>
  <c r="AV16" i="39"/>
  <c r="AU16" i="39"/>
  <c r="AT16" i="39"/>
  <c r="AS16" i="39"/>
  <c r="AR16" i="39"/>
  <c r="AQ16" i="39"/>
  <c r="AP16" i="39"/>
  <c r="AO16" i="39"/>
  <c r="AN16" i="39"/>
  <c r="AM16" i="39"/>
  <c r="AL16" i="39"/>
  <c r="AK16" i="39"/>
  <c r="AJ16" i="39"/>
  <c r="AI16" i="39"/>
  <c r="AH16" i="39"/>
  <c r="AG16" i="39"/>
  <c r="AF16" i="39"/>
  <c r="AE16" i="39"/>
  <c r="AD16" i="39"/>
  <c r="AC16" i="39"/>
  <c r="AB16" i="39"/>
  <c r="AA16" i="39"/>
  <c r="Z16" i="39"/>
  <c r="Y16" i="39"/>
  <c r="X16" i="39"/>
  <c r="W16" i="39"/>
  <c r="V16" i="39"/>
  <c r="U16" i="39"/>
  <c r="T16" i="39"/>
  <c r="S16" i="39"/>
  <c r="R16" i="39"/>
  <c r="Q16" i="39"/>
  <c r="P16" i="39"/>
  <c r="O16" i="39"/>
  <c r="N16" i="39"/>
  <c r="M16" i="39"/>
  <c r="L16" i="39"/>
  <c r="K16" i="39"/>
  <c r="J16" i="39"/>
  <c r="I16" i="39"/>
  <c r="H16" i="39"/>
  <c r="G16" i="39"/>
  <c r="F16" i="39"/>
  <c r="AZ15" i="39"/>
  <c r="AY15" i="39"/>
  <c r="AX15" i="39"/>
  <c r="AW15" i="39"/>
  <c r="AV15" i="39"/>
  <c r="AU15" i="39"/>
  <c r="AT15" i="39"/>
  <c r="AS15" i="39"/>
  <c r="AR15" i="39"/>
  <c r="AQ15" i="39"/>
  <c r="AP15" i="39"/>
  <c r="AO15" i="39"/>
  <c r="AN15" i="39"/>
  <c r="AM15" i="39"/>
  <c r="AL15" i="39"/>
  <c r="AK15" i="39"/>
  <c r="AJ15" i="39"/>
  <c r="AI15" i="39"/>
  <c r="AH15" i="39"/>
  <c r="AG15" i="39"/>
  <c r="AF15" i="39"/>
  <c r="AE15" i="39"/>
  <c r="AD15" i="39"/>
  <c r="AC15" i="39"/>
  <c r="AB15" i="39"/>
  <c r="AA15" i="39"/>
  <c r="Z15" i="39"/>
  <c r="Y15" i="39"/>
  <c r="X15" i="39"/>
  <c r="W15" i="39"/>
  <c r="V15" i="39"/>
  <c r="U15" i="39"/>
  <c r="T15" i="39"/>
  <c r="S15" i="39"/>
  <c r="R15" i="39"/>
  <c r="Q15" i="39"/>
  <c r="P15" i="39"/>
  <c r="O15" i="39"/>
  <c r="N15" i="39"/>
  <c r="M15" i="39"/>
  <c r="L15" i="39"/>
  <c r="K15" i="39"/>
  <c r="J15" i="39"/>
  <c r="I15" i="39"/>
  <c r="H15" i="39"/>
  <c r="G15" i="39"/>
  <c r="F15" i="39"/>
  <c r="AZ14" i="39"/>
  <c r="AY14" i="39"/>
  <c r="AX14" i="39"/>
  <c r="AW14" i="39"/>
  <c r="AV14" i="39"/>
  <c r="AU14" i="39"/>
  <c r="AT14" i="39"/>
  <c r="AS14" i="39"/>
  <c r="AR14" i="39"/>
  <c r="AQ14" i="39"/>
  <c r="AP14" i="39"/>
  <c r="AO14" i="39"/>
  <c r="AN14" i="39"/>
  <c r="AM14" i="39"/>
  <c r="AL14" i="39"/>
  <c r="AK14" i="39"/>
  <c r="AJ14" i="39"/>
  <c r="AI14" i="39"/>
  <c r="AH14" i="39"/>
  <c r="AG14" i="39"/>
  <c r="AF14" i="39"/>
  <c r="AE14" i="39"/>
  <c r="AD14" i="39"/>
  <c r="AC14" i="39"/>
  <c r="AB14" i="39"/>
  <c r="AA14" i="39"/>
  <c r="Z14" i="39"/>
  <c r="Y14" i="39"/>
  <c r="X14" i="39"/>
  <c r="W14" i="39"/>
  <c r="V14" i="39"/>
  <c r="U14" i="39"/>
  <c r="T14" i="39"/>
  <c r="S14" i="39"/>
  <c r="R14" i="39"/>
  <c r="Q14" i="39"/>
  <c r="P14" i="39"/>
  <c r="O14" i="39"/>
  <c r="N14" i="39"/>
  <c r="M14" i="39"/>
  <c r="L14" i="39"/>
  <c r="K14" i="39"/>
  <c r="J14" i="39"/>
  <c r="I14" i="39"/>
  <c r="H14" i="39"/>
  <c r="G14" i="39"/>
  <c r="F14" i="39"/>
  <c r="AZ13" i="39"/>
  <c r="AY13" i="39"/>
  <c r="AX13" i="39"/>
  <c r="AW13" i="39"/>
  <c r="AV13" i="39"/>
  <c r="AU13" i="39"/>
  <c r="AT13" i="39"/>
  <c r="AS13" i="39"/>
  <c r="AR13" i="39"/>
  <c r="AQ13" i="39"/>
  <c r="AP13" i="39"/>
  <c r="AO13" i="39"/>
  <c r="AN13" i="39"/>
  <c r="AM13" i="39"/>
  <c r="AL13" i="39"/>
  <c r="AK13" i="39"/>
  <c r="AJ13" i="39"/>
  <c r="AI13" i="39"/>
  <c r="AH13" i="39"/>
  <c r="AG13" i="39"/>
  <c r="AF13" i="39"/>
  <c r="AE13" i="39"/>
  <c r="AD13" i="39"/>
  <c r="AC13" i="39"/>
  <c r="AB13" i="39"/>
  <c r="AA13" i="39"/>
  <c r="Z13" i="39"/>
  <c r="Y13" i="39"/>
  <c r="X13" i="39"/>
  <c r="W13" i="39"/>
  <c r="V13" i="39"/>
  <c r="U13" i="39"/>
  <c r="T13" i="39"/>
  <c r="S13" i="39"/>
  <c r="R13" i="39"/>
  <c r="Q13" i="39"/>
  <c r="P13" i="39"/>
  <c r="O13" i="39"/>
  <c r="N13" i="39"/>
  <c r="M13" i="39"/>
  <c r="L13" i="39"/>
  <c r="K13" i="39"/>
  <c r="J13" i="39"/>
  <c r="I13" i="39"/>
  <c r="H13" i="39"/>
  <c r="G13" i="39"/>
  <c r="F13" i="39"/>
  <c r="AZ12" i="39"/>
  <c r="AY12" i="39"/>
  <c r="AX12" i="39"/>
  <c r="AW12" i="39"/>
  <c r="AV12" i="39"/>
  <c r="AU12" i="39"/>
  <c r="AT12" i="39"/>
  <c r="AS12" i="39"/>
  <c r="AR12" i="39"/>
  <c r="AQ12" i="39"/>
  <c r="AP12" i="39"/>
  <c r="AO12" i="39"/>
  <c r="AN12" i="39"/>
  <c r="AM12" i="39"/>
  <c r="AL12" i="39"/>
  <c r="AK12" i="39"/>
  <c r="AJ12" i="39"/>
  <c r="AI12" i="39"/>
  <c r="AH12" i="39"/>
  <c r="AG12" i="39"/>
  <c r="AF12" i="39"/>
  <c r="AE12" i="39"/>
  <c r="AD12" i="39"/>
  <c r="AC12" i="39"/>
  <c r="AB12" i="39"/>
  <c r="AA12" i="39"/>
  <c r="Z12" i="39"/>
  <c r="Y12" i="39"/>
  <c r="X12" i="39"/>
  <c r="W12" i="39"/>
  <c r="V12" i="39"/>
  <c r="U12" i="39"/>
  <c r="T12" i="39"/>
  <c r="S12" i="39"/>
  <c r="R12" i="39"/>
  <c r="Q12" i="39"/>
  <c r="P12" i="39"/>
  <c r="O12" i="39"/>
  <c r="N12" i="39"/>
  <c r="M12" i="39"/>
  <c r="L12" i="39"/>
  <c r="K12" i="39"/>
  <c r="J12" i="39"/>
  <c r="I12" i="39"/>
  <c r="H12" i="39"/>
  <c r="G12" i="39"/>
  <c r="F12" i="39"/>
  <c r="AZ11" i="39"/>
  <c r="AY11" i="39"/>
  <c r="AX11" i="39"/>
  <c r="AW11" i="39"/>
  <c r="AV11" i="39"/>
  <c r="AU11" i="39"/>
  <c r="AT11" i="39"/>
  <c r="AS11" i="39"/>
  <c r="AR11" i="39"/>
  <c r="AQ11" i="39"/>
  <c r="AP11" i="39"/>
  <c r="AO11" i="39"/>
  <c r="AN11" i="39"/>
  <c r="AM11" i="39"/>
  <c r="AL11" i="39"/>
  <c r="AK11" i="39"/>
  <c r="AJ11" i="39"/>
  <c r="AI11" i="39"/>
  <c r="AH11" i="39"/>
  <c r="AG11" i="39"/>
  <c r="AF11" i="39"/>
  <c r="AE11" i="39"/>
  <c r="AD11" i="39"/>
  <c r="AC11" i="39"/>
  <c r="AB11" i="39"/>
  <c r="AA11" i="39"/>
  <c r="Z11" i="39"/>
  <c r="Y11" i="39"/>
  <c r="X11" i="39"/>
  <c r="W11" i="39"/>
  <c r="V11" i="39"/>
  <c r="U11" i="39"/>
  <c r="T11" i="39"/>
  <c r="S11" i="39"/>
  <c r="R11" i="39"/>
  <c r="Q11" i="39"/>
  <c r="P11" i="39"/>
  <c r="O11" i="39"/>
  <c r="N11" i="39"/>
  <c r="M11" i="39"/>
  <c r="L11" i="39"/>
  <c r="K11" i="39"/>
  <c r="J11" i="39"/>
  <c r="I11" i="39"/>
  <c r="H11" i="39"/>
  <c r="G11" i="39"/>
  <c r="F11" i="39"/>
  <c r="AZ10" i="39"/>
  <c r="AY10" i="39"/>
  <c r="AX10" i="39"/>
  <c r="AW10" i="39"/>
  <c r="AV10" i="39"/>
  <c r="AU10" i="39"/>
  <c r="AT10" i="39"/>
  <c r="AS10" i="39"/>
  <c r="AR10" i="39"/>
  <c r="AQ10" i="39"/>
  <c r="AP10" i="39"/>
  <c r="AO10" i="39"/>
  <c r="AN10" i="39"/>
  <c r="AM10" i="39"/>
  <c r="AL10" i="39"/>
  <c r="AK10" i="39"/>
  <c r="AJ10" i="39"/>
  <c r="AI10" i="39"/>
  <c r="AH10" i="39"/>
  <c r="AG10" i="39"/>
  <c r="AF10" i="39"/>
  <c r="AE10" i="39"/>
  <c r="AD10" i="39"/>
  <c r="AC10" i="39"/>
  <c r="AB10" i="39"/>
  <c r="AA10" i="39"/>
  <c r="Z10" i="39"/>
  <c r="Y10" i="39"/>
  <c r="X10" i="39"/>
  <c r="W10" i="39"/>
  <c r="V10" i="39"/>
  <c r="U10" i="39"/>
  <c r="T10" i="39"/>
  <c r="S10" i="39"/>
  <c r="R10" i="39"/>
  <c r="Q10" i="39"/>
  <c r="P10" i="39"/>
  <c r="O10" i="39"/>
  <c r="N10" i="39"/>
  <c r="M10" i="39"/>
  <c r="L10" i="39"/>
  <c r="K10" i="39"/>
  <c r="J10" i="39"/>
  <c r="I10" i="39"/>
  <c r="H10" i="39"/>
  <c r="G10" i="39"/>
  <c r="F10" i="39"/>
  <c r="AZ9" i="39"/>
  <c r="AY9" i="39"/>
  <c r="AX9" i="39"/>
  <c r="AW9" i="39"/>
  <c r="AV9" i="39"/>
  <c r="AU9" i="39"/>
  <c r="AT9" i="39"/>
  <c r="AS9" i="39"/>
  <c r="AR9" i="39"/>
  <c r="AQ9" i="39"/>
  <c r="AP9" i="39"/>
  <c r="AO9" i="39"/>
  <c r="AN9" i="39"/>
  <c r="AM9" i="39"/>
  <c r="AL9" i="39"/>
  <c r="AK9" i="39"/>
  <c r="AJ9" i="39"/>
  <c r="AI9" i="39"/>
  <c r="AH9" i="39"/>
  <c r="AG9" i="39"/>
  <c r="AF9" i="39"/>
  <c r="AE9" i="39"/>
  <c r="AD9" i="39"/>
  <c r="AC9" i="39"/>
  <c r="AB9" i="39"/>
  <c r="AA9" i="39"/>
  <c r="Z9" i="39"/>
  <c r="Y9" i="39"/>
  <c r="X9" i="39"/>
  <c r="W9" i="39"/>
  <c r="V9" i="39"/>
  <c r="U9" i="39"/>
  <c r="T9" i="39"/>
  <c r="S9" i="39"/>
  <c r="R9" i="39"/>
  <c r="Q9" i="39"/>
  <c r="P9" i="39"/>
  <c r="O9" i="39"/>
  <c r="N9" i="39"/>
  <c r="M9" i="39"/>
  <c r="L9" i="39"/>
  <c r="K9" i="39"/>
  <c r="J9" i="39"/>
  <c r="I9" i="39"/>
  <c r="H9" i="39"/>
  <c r="G9" i="39"/>
  <c r="F9" i="39"/>
  <c r="A5" i="39"/>
  <c r="F40" i="58" s="1"/>
  <c r="AZ43" i="38"/>
  <c r="AY43" i="38"/>
  <c r="AX43" i="38"/>
  <c r="AW43" i="38"/>
  <c r="AV43" i="38"/>
  <c r="AU43" i="38"/>
  <c r="AT43" i="38"/>
  <c r="AS43" i="38"/>
  <c r="AR43" i="38"/>
  <c r="AQ43" i="38"/>
  <c r="AP43" i="38"/>
  <c r="AO43" i="38"/>
  <c r="AN43" i="38"/>
  <c r="AM43" i="38"/>
  <c r="AL43" i="38"/>
  <c r="AK43" i="38"/>
  <c r="AJ43" i="38"/>
  <c r="AI43" i="38"/>
  <c r="AH43" i="38"/>
  <c r="AG43" i="38"/>
  <c r="AF43" i="38"/>
  <c r="AE43" i="38"/>
  <c r="AD43" i="38"/>
  <c r="AC43" i="38"/>
  <c r="AB43" i="38"/>
  <c r="AA43" i="38"/>
  <c r="Z43" i="38"/>
  <c r="Y43" i="38"/>
  <c r="X43" i="38"/>
  <c r="W43" i="38"/>
  <c r="V43" i="38"/>
  <c r="U43" i="38"/>
  <c r="T43" i="38"/>
  <c r="S43" i="38"/>
  <c r="R43" i="38"/>
  <c r="Q43" i="38"/>
  <c r="P43" i="38"/>
  <c r="O43" i="38"/>
  <c r="N43" i="38"/>
  <c r="M43" i="38"/>
  <c r="L43" i="38"/>
  <c r="K43" i="38"/>
  <c r="J43" i="38"/>
  <c r="I43" i="38"/>
  <c r="H43" i="38"/>
  <c r="G43" i="38"/>
  <c r="F43" i="38"/>
  <c r="AZ42" i="38"/>
  <c r="AY42" i="38"/>
  <c r="AX42" i="38"/>
  <c r="AW42" i="38"/>
  <c r="AV42" i="38"/>
  <c r="AU42" i="38"/>
  <c r="AT42" i="38"/>
  <c r="AS42" i="38"/>
  <c r="AR42" i="38"/>
  <c r="AQ42" i="38"/>
  <c r="AP42" i="38"/>
  <c r="AO42" i="38"/>
  <c r="AN42" i="38"/>
  <c r="AM42" i="38"/>
  <c r="AL42" i="38"/>
  <c r="AK42" i="38"/>
  <c r="AJ42" i="38"/>
  <c r="AI42" i="38"/>
  <c r="AH42" i="38"/>
  <c r="AG42" i="38"/>
  <c r="AF42" i="38"/>
  <c r="AE42" i="38"/>
  <c r="AD42" i="38"/>
  <c r="AC42" i="38"/>
  <c r="AB42" i="38"/>
  <c r="AA42" i="38"/>
  <c r="Z42" i="38"/>
  <c r="Y42" i="38"/>
  <c r="X42" i="38"/>
  <c r="W42" i="38"/>
  <c r="V42" i="38"/>
  <c r="U42" i="38"/>
  <c r="T42" i="38"/>
  <c r="S42" i="38"/>
  <c r="R42" i="38"/>
  <c r="Q42" i="38"/>
  <c r="P42" i="38"/>
  <c r="O42" i="38"/>
  <c r="N42" i="38"/>
  <c r="M42" i="38"/>
  <c r="L42" i="38"/>
  <c r="K42" i="38"/>
  <c r="J42" i="38"/>
  <c r="I42" i="38"/>
  <c r="H42" i="38"/>
  <c r="G42" i="38"/>
  <c r="F42" i="38"/>
  <c r="AZ41" i="38"/>
  <c r="AY41" i="38"/>
  <c r="AX41" i="38"/>
  <c r="AW41" i="38"/>
  <c r="AV41" i="38"/>
  <c r="AU41" i="38"/>
  <c r="AT41" i="38"/>
  <c r="AS41" i="38"/>
  <c r="AR41" i="38"/>
  <c r="AQ41" i="38"/>
  <c r="AP41" i="38"/>
  <c r="AO41" i="38"/>
  <c r="AN41" i="38"/>
  <c r="AM41" i="38"/>
  <c r="AL41" i="38"/>
  <c r="AK41" i="38"/>
  <c r="AJ41" i="38"/>
  <c r="AI41" i="38"/>
  <c r="AH41" i="38"/>
  <c r="AG41" i="38"/>
  <c r="AF41" i="38"/>
  <c r="AE41" i="38"/>
  <c r="AD41" i="38"/>
  <c r="AC41" i="38"/>
  <c r="AB41" i="38"/>
  <c r="AA41" i="38"/>
  <c r="Z41" i="38"/>
  <c r="Y41" i="38"/>
  <c r="X41" i="38"/>
  <c r="W41" i="38"/>
  <c r="V41" i="38"/>
  <c r="U41" i="38"/>
  <c r="T41" i="38"/>
  <c r="S41" i="38"/>
  <c r="R41" i="38"/>
  <c r="Q41" i="38"/>
  <c r="P41" i="38"/>
  <c r="O41" i="38"/>
  <c r="N41" i="38"/>
  <c r="M41" i="38"/>
  <c r="L41" i="38"/>
  <c r="K41" i="38"/>
  <c r="J41" i="38"/>
  <c r="I41" i="38"/>
  <c r="H41" i="38"/>
  <c r="G41" i="38"/>
  <c r="F41" i="38"/>
  <c r="AZ40" i="38"/>
  <c r="AY40" i="38"/>
  <c r="AX40" i="38"/>
  <c r="AW40" i="38"/>
  <c r="AV40" i="38"/>
  <c r="AU40" i="38"/>
  <c r="AT40" i="38"/>
  <c r="AS40" i="38"/>
  <c r="AR40" i="38"/>
  <c r="AQ40" i="38"/>
  <c r="AP40" i="38"/>
  <c r="AO40" i="38"/>
  <c r="AN40" i="38"/>
  <c r="AM40" i="38"/>
  <c r="AL40" i="38"/>
  <c r="AK40" i="38"/>
  <c r="AJ40" i="38"/>
  <c r="AI40" i="38"/>
  <c r="AH40" i="38"/>
  <c r="AG40" i="38"/>
  <c r="AF40" i="38"/>
  <c r="AE40" i="38"/>
  <c r="AD40" i="38"/>
  <c r="AC40" i="38"/>
  <c r="AB40" i="38"/>
  <c r="AA40" i="38"/>
  <c r="Z40" i="38"/>
  <c r="Y40" i="38"/>
  <c r="X40" i="38"/>
  <c r="W40" i="38"/>
  <c r="V40" i="38"/>
  <c r="U40" i="38"/>
  <c r="T40" i="38"/>
  <c r="S40" i="38"/>
  <c r="R40" i="38"/>
  <c r="Q40" i="38"/>
  <c r="P40" i="38"/>
  <c r="O40" i="38"/>
  <c r="N40" i="38"/>
  <c r="M40" i="38"/>
  <c r="L40" i="38"/>
  <c r="K40" i="38"/>
  <c r="J40" i="38"/>
  <c r="I40" i="38"/>
  <c r="H40" i="38"/>
  <c r="G40" i="38"/>
  <c r="F40" i="38"/>
  <c r="AZ39" i="38"/>
  <c r="AY39" i="38"/>
  <c r="AX39" i="38"/>
  <c r="AW39" i="38"/>
  <c r="AV39" i="38"/>
  <c r="AU39" i="38"/>
  <c r="AT39" i="38"/>
  <c r="AS39" i="38"/>
  <c r="AR39" i="38"/>
  <c r="AQ39" i="38"/>
  <c r="AP39" i="38"/>
  <c r="AO39" i="38"/>
  <c r="AN39" i="38"/>
  <c r="AM39" i="38"/>
  <c r="AL39" i="38"/>
  <c r="AK39" i="38"/>
  <c r="AJ39" i="38"/>
  <c r="AI39" i="38"/>
  <c r="AH39" i="38"/>
  <c r="AG39" i="38"/>
  <c r="AF39" i="38"/>
  <c r="AE39" i="38"/>
  <c r="AD39" i="38"/>
  <c r="AC39" i="38"/>
  <c r="AB39" i="38"/>
  <c r="AA39" i="38"/>
  <c r="Z39" i="38"/>
  <c r="Y39" i="38"/>
  <c r="X39" i="38"/>
  <c r="W39" i="38"/>
  <c r="V39" i="38"/>
  <c r="U39" i="38"/>
  <c r="T39" i="38"/>
  <c r="S39" i="38"/>
  <c r="R39" i="38"/>
  <c r="Q39" i="38"/>
  <c r="P39" i="38"/>
  <c r="O39" i="38"/>
  <c r="N39" i="38"/>
  <c r="M39" i="38"/>
  <c r="L39" i="38"/>
  <c r="K39" i="38"/>
  <c r="J39" i="38"/>
  <c r="I39" i="38"/>
  <c r="H39" i="38"/>
  <c r="G39" i="38"/>
  <c r="F39" i="38"/>
  <c r="AZ38" i="38"/>
  <c r="AY38" i="38"/>
  <c r="AX38" i="38"/>
  <c r="AW38" i="38"/>
  <c r="AV38" i="38"/>
  <c r="AU38" i="38"/>
  <c r="AT38" i="38"/>
  <c r="AS38" i="38"/>
  <c r="AR38" i="38"/>
  <c r="AQ38" i="38"/>
  <c r="AP38" i="38"/>
  <c r="AO38" i="38"/>
  <c r="AN38" i="38"/>
  <c r="AM38" i="38"/>
  <c r="AL38" i="38"/>
  <c r="AK38" i="38"/>
  <c r="AJ38" i="38"/>
  <c r="AI38" i="38"/>
  <c r="AH38" i="38"/>
  <c r="AG38" i="38"/>
  <c r="AF38" i="38"/>
  <c r="AE38" i="38"/>
  <c r="AD38" i="38"/>
  <c r="AC38" i="38"/>
  <c r="AB38" i="38"/>
  <c r="AA38" i="38"/>
  <c r="Z38" i="38"/>
  <c r="Y38" i="38"/>
  <c r="X38" i="38"/>
  <c r="W38" i="38"/>
  <c r="V38" i="38"/>
  <c r="U38" i="38"/>
  <c r="T38" i="38"/>
  <c r="S38" i="38"/>
  <c r="R38" i="38"/>
  <c r="Q38" i="38"/>
  <c r="P38" i="38"/>
  <c r="O38" i="38"/>
  <c r="N38" i="38"/>
  <c r="M38" i="38"/>
  <c r="L38" i="38"/>
  <c r="K38" i="38"/>
  <c r="J38" i="38"/>
  <c r="I38" i="38"/>
  <c r="H38" i="38"/>
  <c r="G38" i="38"/>
  <c r="F38" i="38"/>
  <c r="AZ37" i="38"/>
  <c r="AY37" i="38"/>
  <c r="AX37" i="38"/>
  <c r="AW37" i="38"/>
  <c r="AV37" i="38"/>
  <c r="AU37" i="38"/>
  <c r="AT37" i="38"/>
  <c r="AS37" i="38"/>
  <c r="AR37" i="38"/>
  <c r="AQ37" i="38"/>
  <c r="AP37" i="38"/>
  <c r="AO37" i="38"/>
  <c r="AN37" i="38"/>
  <c r="AM37" i="38"/>
  <c r="AL37" i="38"/>
  <c r="AK37" i="38"/>
  <c r="AJ37" i="38"/>
  <c r="AI37" i="38"/>
  <c r="AH37" i="38"/>
  <c r="AG37" i="38"/>
  <c r="AF37" i="38"/>
  <c r="AE37" i="38"/>
  <c r="AD37" i="38"/>
  <c r="AC37" i="38"/>
  <c r="AB37" i="38"/>
  <c r="AA37" i="38"/>
  <c r="Z37" i="38"/>
  <c r="Y37" i="38"/>
  <c r="X37" i="38"/>
  <c r="W37" i="38"/>
  <c r="V37" i="38"/>
  <c r="U37" i="38"/>
  <c r="T37" i="38"/>
  <c r="S37" i="38"/>
  <c r="R37" i="38"/>
  <c r="Q37" i="38"/>
  <c r="P37" i="38"/>
  <c r="O37" i="38"/>
  <c r="N37" i="38"/>
  <c r="M37" i="38"/>
  <c r="L37" i="38"/>
  <c r="K37" i="38"/>
  <c r="J37" i="38"/>
  <c r="I37" i="38"/>
  <c r="H37" i="38"/>
  <c r="G37" i="38"/>
  <c r="F37" i="38"/>
  <c r="AZ36" i="38"/>
  <c r="AY36" i="38"/>
  <c r="AX36" i="38"/>
  <c r="AW36" i="38"/>
  <c r="AV36" i="38"/>
  <c r="AU36" i="38"/>
  <c r="AT36" i="38"/>
  <c r="AS36" i="38"/>
  <c r="AR36" i="38"/>
  <c r="AQ36" i="38"/>
  <c r="AP36" i="38"/>
  <c r="AO36" i="38"/>
  <c r="AN36" i="38"/>
  <c r="AM36" i="38"/>
  <c r="AL36" i="38"/>
  <c r="AK36" i="38"/>
  <c r="AJ36" i="38"/>
  <c r="AI36" i="38"/>
  <c r="AH36" i="38"/>
  <c r="AG36" i="38"/>
  <c r="AF36" i="38"/>
  <c r="AE36" i="38"/>
  <c r="AD36" i="38"/>
  <c r="AC36" i="38"/>
  <c r="AB36" i="38"/>
  <c r="AA36" i="38"/>
  <c r="Z36" i="38"/>
  <c r="Y36" i="38"/>
  <c r="X36" i="38"/>
  <c r="W36" i="38"/>
  <c r="V36" i="38"/>
  <c r="U36" i="38"/>
  <c r="T36" i="38"/>
  <c r="S36" i="38"/>
  <c r="R36" i="38"/>
  <c r="Q36" i="38"/>
  <c r="P36" i="38"/>
  <c r="O36" i="38"/>
  <c r="N36" i="38"/>
  <c r="M36" i="38"/>
  <c r="L36" i="38"/>
  <c r="K36" i="38"/>
  <c r="J36" i="38"/>
  <c r="I36" i="38"/>
  <c r="H36" i="38"/>
  <c r="G36" i="38"/>
  <c r="F36" i="38"/>
  <c r="AZ35" i="38"/>
  <c r="AY35" i="38"/>
  <c r="AX35" i="38"/>
  <c r="AW35" i="38"/>
  <c r="AV35" i="38"/>
  <c r="AU35" i="38"/>
  <c r="AT35" i="38"/>
  <c r="AS35" i="38"/>
  <c r="AR35" i="38"/>
  <c r="AQ35" i="38"/>
  <c r="AP35" i="38"/>
  <c r="AO35" i="38"/>
  <c r="AN35" i="38"/>
  <c r="AM35" i="38"/>
  <c r="AL35" i="38"/>
  <c r="AK35" i="38"/>
  <c r="AJ35" i="38"/>
  <c r="AI35" i="38"/>
  <c r="AH35" i="38"/>
  <c r="AG35" i="38"/>
  <c r="AF35" i="38"/>
  <c r="AE35" i="38"/>
  <c r="AD35" i="38"/>
  <c r="AC35" i="38"/>
  <c r="AB35" i="38"/>
  <c r="AA35" i="38"/>
  <c r="Z35" i="38"/>
  <c r="Y35" i="38"/>
  <c r="X35" i="38"/>
  <c r="W35" i="38"/>
  <c r="V35" i="38"/>
  <c r="U35" i="38"/>
  <c r="T35" i="38"/>
  <c r="S35" i="38"/>
  <c r="R35" i="38"/>
  <c r="Q35" i="38"/>
  <c r="P35" i="38"/>
  <c r="O35" i="38"/>
  <c r="N35" i="38"/>
  <c r="M35" i="38"/>
  <c r="L35" i="38"/>
  <c r="K35" i="38"/>
  <c r="J35" i="38"/>
  <c r="I35" i="38"/>
  <c r="H35" i="38"/>
  <c r="G35" i="38"/>
  <c r="F35" i="38"/>
  <c r="AZ34" i="38"/>
  <c r="AY34" i="38"/>
  <c r="AX34" i="38"/>
  <c r="AW34" i="38"/>
  <c r="AV34" i="38"/>
  <c r="AU34" i="38"/>
  <c r="AT34" i="38"/>
  <c r="AS34" i="38"/>
  <c r="AR34" i="38"/>
  <c r="AQ34" i="38"/>
  <c r="AP34" i="38"/>
  <c r="AO34" i="38"/>
  <c r="AN34" i="38"/>
  <c r="AM34" i="38"/>
  <c r="AL34" i="38"/>
  <c r="AK34" i="38"/>
  <c r="AJ34" i="38"/>
  <c r="AI34" i="38"/>
  <c r="AH34" i="38"/>
  <c r="AG34" i="38"/>
  <c r="AF34" i="38"/>
  <c r="AE34" i="38"/>
  <c r="AD34" i="38"/>
  <c r="AC34" i="38"/>
  <c r="AB34" i="38"/>
  <c r="AA34" i="38"/>
  <c r="Z34" i="38"/>
  <c r="Y34" i="38"/>
  <c r="X34" i="38"/>
  <c r="W34" i="38"/>
  <c r="V34" i="38"/>
  <c r="U34" i="38"/>
  <c r="T34" i="38"/>
  <c r="S34" i="38"/>
  <c r="R34" i="38"/>
  <c r="Q34" i="38"/>
  <c r="P34" i="38"/>
  <c r="O34" i="38"/>
  <c r="N34" i="38"/>
  <c r="M34" i="38"/>
  <c r="L34" i="38"/>
  <c r="K34" i="38"/>
  <c r="J34" i="38"/>
  <c r="I34" i="38"/>
  <c r="H34" i="38"/>
  <c r="G34" i="38"/>
  <c r="F34" i="38"/>
  <c r="AZ33" i="38"/>
  <c r="AY33" i="38"/>
  <c r="AX33" i="38"/>
  <c r="AW33" i="38"/>
  <c r="AV33" i="38"/>
  <c r="AU33" i="38"/>
  <c r="AT33" i="38"/>
  <c r="AS33" i="38"/>
  <c r="AR33" i="38"/>
  <c r="AQ33" i="38"/>
  <c r="AP33" i="38"/>
  <c r="AO33" i="38"/>
  <c r="AN33" i="38"/>
  <c r="AM33" i="38"/>
  <c r="AL33" i="38"/>
  <c r="AK33" i="38"/>
  <c r="AJ33" i="38"/>
  <c r="AI33" i="38"/>
  <c r="AH33" i="38"/>
  <c r="AG33" i="38"/>
  <c r="AF33" i="38"/>
  <c r="AE33" i="38"/>
  <c r="AD33" i="38"/>
  <c r="AC33" i="38"/>
  <c r="AB33" i="38"/>
  <c r="AA33" i="38"/>
  <c r="Z33" i="38"/>
  <c r="Y33" i="38"/>
  <c r="X33" i="38"/>
  <c r="W33" i="38"/>
  <c r="V33" i="38"/>
  <c r="U33" i="38"/>
  <c r="T33" i="38"/>
  <c r="S33" i="38"/>
  <c r="R33" i="38"/>
  <c r="Q33" i="38"/>
  <c r="P33" i="38"/>
  <c r="O33" i="38"/>
  <c r="N33" i="38"/>
  <c r="M33" i="38"/>
  <c r="L33" i="38"/>
  <c r="K33" i="38"/>
  <c r="J33" i="38"/>
  <c r="I33" i="38"/>
  <c r="H33" i="38"/>
  <c r="G33" i="38"/>
  <c r="F33" i="38"/>
  <c r="AZ32" i="38"/>
  <c r="AY32" i="38"/>
  <c r="AX32" i="38"/>
  <c r="AW32" i="38"/>
  <c r="AV32" i="38"/>
  <c r="AU32" i="38"/>
  <c r="AT32" i="38"/>
  <c r="AS32" i="38"/>
  <c r="AR32" i="38"/>
  <c r="AQ32" i="38"/>
  <c r="AP32" i="38"/>
  <c r="AO32" i="38"/>
  <c r="AN32" i="38"/>
  <c r="AM32" i="38"/>
  <c r="AL32" i="38"/>
  <c r="AK32" i="38"/>
  <c r="AJ32" i="38"/>
  <c r="AI32" i="38"/>
  <c r="AH32" i="38"/>
  <c r="AG32" i="38"/>
  <c r="AF32" i="38"/>
  <c r="AE32" i="38"/>
  <c r="AD32" i="38"/>
  <c r="AC32" i="38"/>
  <c r="AB32" i="38"/>
  <c r="AA32" i="38"/>
  <c r="Z32" i="38"/>
  <c r="Y32" i="38"/>
  <c r="X32" i="38"/>
  <c r="W32" i="38"/>
  <c r="V32" i="38"/>
  <c r="U32" i="38"/>
  <c r="T32" i="38"/>
  <c r="S32" i="38"/>
  <c r="R32" i="38"/>
  <c r="Q32" i="38"/>
  <c r="P32" i="38"/>
  <c r="O32" i="38"/>
  <c r="N32" i="38"/>
  <c r="M32" i="38"/>
  <c r="L32" i="38"/>
  <c r="K32" i="38"/>
  <c r="J32" i="38"/>
  <c r="I32" i="38"/>
  <c r="H32" i="38"/>
  <c r="G32" i="38"/>
  <c r="F32" i="38"/>
  <c r="AZ31" i="38"/>
  <c r="AY31" i="38"/>
  <c r="AX31" i="38"/>
  <c r="AW31" i="38"/>
  <c r="AV31" i="38"/>
  <c r="AU31" i="38"/>
  <c r="AT31" i="38"/>
  <c r="AS31" i="38"/>
  <c r="AR31" i="38"/>
  <c r="AQ31" i="38"/>
  <c r="AP31" i="38"/>
  <c r="AO31" i="38"/>
  <c r="AN31" i="38"/>
  <c r="AM31" i="38"/>
  <c r="AL31" i="38"/>
  <c r="AK31" i="38"/>
  <c r="AJ31" i="38"/>
  <c r="AI31" i="38"/>
  <c r="AH31" i="38"/>
  <c r="AG31" i="38"/>
  <c r="AF31" i="38"/>
  <c r="AE31" i="38"/>
  <c r="AD31" i="38"/>
  <c r="AC31" i="38"/>
  <c r="AB31" i="38"/>
  <c r="AA31" i="38"/>
  <c r="Z31" i="38"/>
  <c r="Y31" i="38"/>
  <c r="X31" i="38"/>
  <c r="W31" i="38"/>
  <c r="V31" i="38"/>
  <c r="U31" i="38"/>
  <c r="T31" i="38"/>
  <c r="S31" i="38"/>
  <c r="R31" i="38"/>
  <c r="Q31" i="38"/>
  <c r="P31" i="38"/>
  <c r="O31" i="38"/>
  <c r="N31" i="38"/>
  <c r="M31" i="38"/>
  <c r="L31" i="38"/>
  <c r="K31" i="38"/>
  <c r="J31" i="38"/>
  <c r="I31" i="38"/>
  <c r="H31" i="38"/>
  <c r="G31" i="38"/>
  <c r="F31" i="38"/>
  <c r="AZ30" i="38"/>
  <c r="AY30" i="38"/>
  <c r="AX30" i="38"/>
  <c r="AW30" i="38"/>
  <c r="AV30" i="38"/>
  <c r="AU30" i="38"/>
  <c r="AT30" i="38"/>
  <c r="AS30" i="38"/>
  <c r="AR30" i="38"/>
  <c r="AQ30" i="38"/>
  <c r="AP30" i="38"/>
  <c r="AO30" i="38"/>
  <c r="AN30" i="38"/>
  <c r="AM30" i="38"/>
  <c r="AL30" i="38"/>
  <c r="AK30" i="38"/>
  <c r="AJ30" i="38"/>
  <c r="AI30" i="38"/>
  <c r="AH30" i="38"/>
  <c r="AG30" i="38"/>
  <c r="AF30" i="38"/>
  <c r="AE30" i="38"/>
  <c r="AD30" i="38"/>
  <c r="AC30" i="38"/>
  <c r="AB30" i="38"/>
  <c r="AA30" i="38"/>
  <c r="Z30" i="38"/>
  <c r="Y30" i="38"/>
  <c r="X30" i="38"/>
  <c r="W30" i="38"/>
  <c r="V30" i="38"/>
  <c r="U30" i="38"/>
  <c r="T30" i="38"/>
  <c r="S30" i="38"/>
  <c r="R30" i="38"/>
  <c r="Q30" i="38"/>
  <c r="P30" i="38"/>
  <c r="O30" i="38"/>
  <c r="N30" i="38"/>
  <c r="M30" i="38"/>
  <c r="L30" i="38"/>
  <c r="K30" i="38"/>
  <c r="J30" i="38"/>
  <c r="I30" i="38"/>
  <c r="H30" i="38"/>
  <c r="G30" i="38"/>
  <c r="F30" i="38"/>
  <c r="AZ29" i="38"/>
  <c r="AY29" i="38"/>
  <c r="AX29" i="38"/>
  <c r="AW29" i="38"/>
  <c r="AV29" i="38"/>
  <c r="AU29" i="38"/>
  <c r="AT29" i="38"/>
  <c r="AS29" i="38"/>
  <c r="AR29" i="38"/>
  <c r="AQ29" i="38"/>
  <c r="AP29" i="38"/>
  <c r="AO29" i="38"/>
  <c r="AN29" i="38"/>
  <c r="AM29" i="38"/>
  <c r="AL29" i="38"/>
  <c r="AK29" i="38"/>
  <c r="AJ29" i="38"/>
  <c r="AI29" i="38"/>
  <c r="AH29" i="38"/>
  <c r="AG29" i="38"/>
  <c r="AF29" i="38"/>
  <c r="AE29" i="38"/>
  <c r="AD29" i="38"/>
  <c r="AC29" i="38"/>
  <c r="AB29" i="38"/>
  <c r="AA29" i="38"/>
  <c r="Z29" i="38"/>
  <c r="Y29" i="38"/>
  <c r="X29" i="38"/>
  <c r="W29" i="38"/>
  <c r="V29" i="38"/>
  <c r="U29" i="38"/>
  <c r="T29" i="38"/>
  <c r="S29" i="38"/>
  <c r="R29" i="38"/>
  <c r="Q29" i="38"/>
  <c r="P29" i="38"/>
  <c r="O29" i="38"/>
  <c r="N29" i="38"/>
  <c r="M29" i="38"/>
  <c r="L29" i="38"/>
  <c r="K29" i="38"/>
  <c r="J29" i="38"/>
  <c r="I29" i="38"/>
  <c r="H29" i="38"/>
  <c r="G29" i="38"/>
  <c r="F29" i="38"/>
  <c r="AZ28" i="38"/>
  <c r="AY28" i="38"/>
  <c r="AX28" i="38"/>
  <c r="AW28" i="38"/>
  <c r="AV28" i="38"/>
  <c r="AU28" i="38"/>
  <c r="AT28" i="38"/>
  <c r="AS28" i="38"/>
  <c r="AR28" i="38"/>
  <c r="AQ28" i="38"/>
  <c r="AP28" i="38"/>
  <c r="AO28" i="38"/>
  <c r="AN28" i="38"/>
  <c r="AM28" i="38"/>
  <c r="AL28" i="38"/>
  <c r="AK28" i="38"/>
  <c r="AJ28" i="38"/>
  <c r="AI28" i="38"/>
  <c r="AH28" i="38"/>
  <c r="AG28" i="38"/>
  <c r="AF28" i="38"/>
  <c r="AE28" i="38"/>
  <c r="AD28" i="38"/>
  <c r="AC28" i="38"/>
  <c r="AB28" i="38"/>
  <c r="AA28" i="38"/>
  <c r="Z28" i="38"/>
  <c r="Y28" i="38"/>
  <c r="X28" i="38"/>
  <c r="W28" i="38"/>
  <c r="V28" i="38"/>
  <c r="U28" i="38"/>
  <c r="T28" i="38"/>
  <c r="S28" i="38"/>
  <c r="R28" i="38"/>
  <c r="Q28" i="38"/>
  <c r="P28" i="38"/>
  <c r="O28" i="38"/>
  <c r="N28" i="38"/>
  <c r="M28" i="38"/>
  <c r="L28" i="38"/>
  <c r="K28" i="38"/>
  <c r="J28" i="38"/>
  <c r="I28" i="38"/>
  <c r="H28" i="38"/>
  <c r="G28" i="38"/>
  <c r="F28" i="38"/>
  <c r="AZ27" i="38"/>
  <c r="AY27" i="38"/>
  <c r="AX27" i="38"/>
  <c r="AW27" i="38"/>
  <c r="AV27" i="38"/>
  <c r="AU27" i="38"/>
  <c r="AT27" i="38"/>
  <c r="AS27" i="38"/>
  <c r="AR27" i="38"/>
  <c r="AQ27" i="38"/>
  <c r="AP27" i="38"/>
  <c r="AO27" i="38"/>
  <c r="AN27" i="38"/>
  <c r="AM27" i="38"/>
  <c r="AL27" i="38"/>
  <c r="AK27" i="38"/>
  <c r="AJ27" i="38"/>
  <c r="AI27" i="38"/>
  <c r="AH27" i="38"/>
  <c r="AG27" i="38"/>
  <c r="AF27" i="38"/>
  <c r="AE27" i="38"/>
  <c r="AD27" i="38"/>
  <c r="AC27" i="38"/>
  <c r="AB27" i="38"/>
  <c r="AA27" i="38"/>
  <c r="Z27" i="38"/>
  <c r="Y27" i="38"/>
  <c r="X27" i="38"/>
  <c r="W27" i="38"/>
  <c r="V27" i="38"/>
  <c r="U27" i="38"/>
  <c r="T27" i="38"/>
  <c r="S27" i="38"/>
  <c r="R27" i="38"/>
  <c r="Q27" i="38"/>
  <c r="P27" i="38"/>
  <c r="O27" i="38"/>
  <c r="N27" i="38"/>
  <c r="M27" i="38"/>
  <c r="L27" i="38"/>
  <c r="K27" i="38"/>
  <c r="J27" i="38"/>
  <c r="I27" i="38"/>
  <c r="H27" i="38"/>
  <c r="G27" i="38"/>
  <c r="F27" i="38"/>
  <c r="AZ26" i="38"/>
  <c r="AY26" i="38"/>
  <c r="AX26" i="38"/>
  <c r="AW26" i="38"/>
  <c r="AV26" i="38"/>
  <c r="AU26" i="38"/>
  <c r="AT26" i="38"/>
  <c r="AS26" i="38"/>
  <c r="AR26" i="38"/>
  <c r="AQ26" i="38"/>
  <c r="AP26" i="38"/>
  <c r="AO26" i="38"/>
  <c r="AN26" i="38"/>
  <c r="AM26" i="38"/>
  <c r="AL26" i="38"/>
  <c r="AK26" i="38"/>
  <c r="AJ26" i="38"/>
  <c r="AI26" i="38"/>
  <c r="AH26" i="38"/>
  <c r="AG26" i="38"/>
  <c r="AF26" i="38"/>
  <c r="AE26" i="38"/>
  <c r="AD26" i="38"/>
  <c r="AC26" i="38"/>
  <c r="AB26" i="38"/>
  <c r="AA26" i="38"/>
  <c r="Z26" i="38"/>
  <c r="Y26" i="38"/>
  <c r="X26" i="38"/>
  <c r="W26" i="38"/>
  <c r="V26" i="38"/>
  <c r="U26" i="38"/>
  <c r="T26" i="38"/>
  <c r="S26" i="38"/>
  <c r="R26" i="38"/>
  <c r="Q26" i="38"/>
  <c r="P26" i="38"/>
  <c r="O26" i="38"/>
  <c r="N26" i="38"/>
  <c r="M26" i="38"/>
  <c r="L26" i="38"/>
  <c r="K26" i="38"/>
  <c r="J26" i="38"/>
  <c r="I26" i="38"/>
  <c r="H26" i="38"/>
  <c r="G26" i="38"/>
  <c r="F26" i="38"/>
  <c r="AZ25" i="38"/>
  <c r="AY25" i="38"/>
  <c r="AX25" i="38"/>
  <c r="AW25" i="38"/>
  <c r="AV25" i="38"/>
  <c r="AU25" i="38"/>
  <c r="AT25" i="38"/>
  <c r="AS25" i="38"/>
  <c r="AR25" i="38"/>
  <c r="AQ25" i="38"/>
  <c r="AP25" i="38"/>
  <c r="AO25" i="38"/>
  <c r="AN25" i="38"/>
  <c r="AM25" i="38"/>
  <c r="AL25" i="38"/>
  <c r="AK25" i="38"/>
  <c r="AJ25" i="38"/>
  <c r="AI25" i="38"/>
  <c r="AH25" i="38"/>
  <c r="AG25" i="38"/>
  <c r="AF25" i="38"/>
  <c r="AE25" i="38"/>
  <c r="AD25" i="38"/>
  <c r="AC25" i="38"/>
  <c r="AB25" i="38"/>
  <c r="AA25" i="38"/>
  <c r="Z25" i="38"/>
  <c r="Y25" i="38"/>
  <c r="X25" i="38"/>
  <c r="W25" i="38"/>
  <c r="V25" i="38"/>
  <c r="U25" i="38"/>
  <c r="T25" i="38"/>
  <c r="S25" i="38"/>
  <c r="R25" i="38"/>
  <c r="Q25" i="38"/>
  <c r="P25" i="38"/>
  <c r="O25" i="38"/>
  <c r="N25" i="38"/>
  <c r="M25" i="38"/>
  <c r="L25" i="38"/>
  <c r="K25" i="38"/>
  <c r="J25" i="38"/>
  <c r="I25" i="38"/>
  <c r="H25" i="38"/>
  <c r="G25" i="38"/>
  <c r="F25" i="38"/>
  <c r="AZ24" i="38"/>
  <c r="AY24" i="38"/>
  <c r="AX24" i="38"/>
  <c r="AW24" i="38"/>
  <c r="AV24" i="38"/>
  <c r="AU24" i="38"/>
  <c r="AT24" i="38"/>
  <c r="AS24" i="38"/>
  <c r="AR24" i="38"/>
  <c r="AQ24" i="38"/>
  <c r="AP24" i="38"/>
  <c r="AO24" i="38"/>
  <c r="AN24" i="38"/>
  <c r="AM24" i="38"/>
  <c r="AL24" i="38"/>
  <c r="AK24" i="38"/>
  <c r="AJ24" i="38"/>
  <c r="AI24" i="38"/>
  <c r="AH24" i="38"/>
  <c r="AG24" i="38"/>
  <c r="AF24" i="38"/>
  <c r="AE24" i="38"/>
  <c r="AD24" i="38"/>
  <c r="AC24" i="38"/>
  <c r="AB24" i="38"/>
  <c r="AA24" i="38"/>
  <c r="Z24" i="38"/>
  <c r="Y24" i="38"/>
  <c r="X24" i="38"/>
  <c r="W24" i="38"/>
  <c r="V24" i="38"/>
  <c r="U24" i="38"/>
  <c r="T24" i="38"/>
  <c r="S24" i="38"/>
  <c r="R24" i="38"/>
  <c r="Q24" i="38"/>
  <c r="P24" i="38"/>
  <c r="O24" i="38"/>
  <c r="N24" i="38"/>
  <c r="M24" i="38"/>
  <c r="L24" i="38"/>
  <c r="K24" i="38"/>
  <c r="J24" i="38"/>
  <c r="I24" i="38"/>
  <c r="H24" i="38"/>
  <c r="G24" i="38"/>
  <c r="F24" i="38"/>
  <c r="AZ23" i="38"/>
  <c r="AY23" i="38"/>
  <c r="AX23" i="38"/>
  <c r="AW23" i="38"/>
  <c r="AV23" i="38"/>
  <c r="AU23" i="38"/>
  <c r="AT23" i="38"/>
  <c r="AS23" i="38"/>
  <c r="AR23" i="38"/>
  <c r="AQ23" i="38"/>
  <c r="AP23" i="38"/>
  <c r="AO23" i="38"/>
  <c r="AN23" i="38"/>
  <c r="AM23" i="38"/>
  <c r="AL23" i="38"/>
  <c r="AK23" i="38"/>
  <c r="AJ23" i="38"/>
  <c r="AI23" i="38"/>
  <c r="AH23" i="38"/>
  <c r="AG23" i="38"/>
  <c r="AF23" i="38"/>
  <c r="AE23" i="38"/>
  <c r="AD23" i="38"/>
  <c r="AC23" i="38"/>
  <c r="AB23" i="38"/>
  <c r="AA23" i="38"/>
  <c r="Z23" i="38"/>
  <c r="Y23" i="38"/>
  <c r="X23" i="38"/>
  <c r="W23" i="38"/>
  <c r="V23" i="38"/>
  <c r="U23" i="38"/>
  <c r="T23" i="38"/>
  <c r="S23" i="38"/>
  <c r="R23" i="38"/>
  <c r="Q23" i="38"/>
  <c r="P23" i="38"/>
  <c r="O23" i="38"/>
  <c r="N23" i="38"/>
  <c r="M23" i="38"/>
  <c r="L23" i="38"/>
  <c r="K23" i="38"/>
  <c r="J23" i="38"/>
  <c r="I23" i="38"/>
  <c r="H23" i="38"/>
  <c r="G23" i="38"/>
  <c r="F23" i="38"/>
  <c r="AZ22" i="38"/>
  <c r="AY22" i="38"/>
  <c r="AX22" i="38"/>
  <c r="AW22" i="38"/>
  <c r="AV22" i="38"/>
  <c r="AU22" i="38"/>
  <c r="AT22" i="38"/>
  <c r="AS22" i="38"/>
  <c r="AR22" i="38"/>
  <c r="AQ22" i="38"/>
  <c r="AP22" i="38"/>
  <c r="AO22" i="38"/>
  <c r="AN22" i="38"/>
  <c r="AM22" i="38"/>
  <c r="AL22" i="38"/>
  <c r="AK22" i="38"/>
  <c r="AJ22" i="38"/>
  <c r="AI22" i="38"/>
  <c r="AH22" i="38"/>
  <c r="AG22" i="38"/>
  <c r="AF22" i="38"/>
  <c r="AE22" i="38"/>
  <c r="AD22" i="38"/>
  <c r="AC22" i="38"/>
  <c r="AB22" i="38"/>
  <c r="AA22" i="38"/>
  <c r="Z22" i="38"/>
  <c r="Y22" i="38"/>
  <c r="X22" i="38"/>
  <c r="W22" i="38"/>
  <c r="V22" i="38"/>
  <c r="U22" i="38"/>
  <c r="T22" i="38"/>
  <c r="S22" i="38"/>
  <c r="R22" i="38"/>
  <c r="Q22" i="38"/>
  <c r="P22" i="38"/>
  <c r="O22" i="38"/>
  <c r="N22" i="38"/>
  <c r="M22" i="38"/>
  <c r="L22" i="38"/>
  <c r="K22" i="38"/>
  <c r="J22" i="38"/>
  <c r="I22" i="38"/>
  <c r="H22" i="38"/>
  <c r="G22" i="38"/>
  <c r="F22" i="38"/>
  <c r="AZ21" i="38"/>
  <c r="AY21" i="38"/>
  <c r="AX21" i="38"/>
  <c r="AW21" i="38"/>
  <c r="AV21" i="38"/>
  <c r="AU21" i="38"/>
  <c r="AT21" i="38"/>
  <c r="AS21" i="38"/>
  <c r="AR21" i="38"/>
  <c r="AQ21" i="38"/>
  <c r="AP21" i="38"/>
  <c r="AO21" i="38"/>
  <c r="AN21" i="38"/>
  <c r="AM21" i="38"/>
  <c r="AL21" i="38"/>
  <c r="AK21" i="38"/>
  <c r="AJ21" i="38"/>
  <c r="AI21" i="38"/>
  <c r="AH21" i="38"/>
  <c r="AG21" i="38"/>
  <c r="AF21" i="38"/>
  <c r="AE21" i="38"/>
  <c r="AD21" i="38"/>
  <c r="AC21" i="38"/>
  <c r="AB21" i="38"/>
  <c r="AA21" i="38"/>
  <c r="Z21" i="38"/>
  <c r="Y21" i="38"/>
  <c r="X21" i="38"/>
  <c r="W21" i="38"/>
  <c r="V21" i="38"/>
  <c r="U21" i="38"/>
  <c r="T21" i="38"/>
  <c r="S21" i="38"/>
  <c r="R21" i="38"/>
  <c r="Q21" i="38"/>
  <c r="P21" i="38"/>
  <c r="O21" i="38"/>
  <c r="N21" i="38"/>
  <c r="M21" i="38"/>
  <c r="L21" i="38"/>
  <c r="K21" i="38"/>
  <c r="J21" i="38"/>
  <c r="I21" i="38"/>
  <c r="H21" i="38"/>
  <c r="G21" i="38"/>
  <c r="F21" i="38"/>
  <c r="AZ20" i="38"/>
  <c r="AY20" i="38"/>
  <c r="AX20" i="38"/>
  <c r="AW20" i="38"/>
  <c r="AV20" i="38"/>
  <c r="AU20" i="38"/>
  <c r="AT20" i="38"/>
  <c r="AS20" i="38"/>
  <c r="AR20" i="38"/>
  <c r="AQ20" i="38"/>
  <c r="AP20" i="38"/>
  <c r="AO20" i="38"/>
  <c r="AN20" i="38"/>
  <c r="AM20" i="38"/>
  <c r="AL20" i="38"/>
  <c r="AK20" i="38"/>
  <c r="AJ20" i="38"/>
  <c r="AI20" i="38"/>
  <c r="AH20" i="38"/>
  <c r="AG20" i="38"/>
  <c r="AF20" i="38"/>
  <c r="AE20" i="38"/>
  <c r="AD20" i="38"/>
  <c r="AC20" i="38"/>
  <c r="AB20" i="38"/>
  <c r="AA20" i="38"/>
  <c r="Z20" i="38"/>
  <c r="Y20" i="38"/>
  <c r="X20" i="38"/>
  <c r="W20" i="38"/>
  <c r="V20" i="38"/>
  <c r="U20" i="38"/>
  <c r="T20" i="38"/>
  <c r="S20" i="38"/>
  <c r="R20" i="38"/>
  <c r="Q20" i="38"/>
  <c r="P20" i="38"/>
  <c r="O20" i="38"/>
  <c r="N20" i="38"/>
  <c r="M20" i="38"/>
  <c r="L20" i="38"/>
  <c r="K20" i="38"/>
  <c r="J20" i="38"/>
  <c r="I20" i="38"/>
  <c r="H20" i="38"/>
  <c r="G20" i="38"/>
  <c r="F20" i="38"/>
  <c r="AZ19" i="38"/>
  <c r="AY19" i="38"/>
  <c r="AX19" i="38"/>
  <c r="AW19" i="38"/>
  <c r="AV19" i="38"/>
  <c r="AU19" i="38"/>
  <c r="AT19" i="38"/>
  <c r="AS19" i="38"/>
  <c r="AR19" i="38"/>
  <c r="AQ19" i="38"/>
  <c r="AP19" i="38"/>
  <c r="AO19" i="38"/>
  <c r="AN19" i="38"/>
  <c r="AM19" i="38"/>
  <c r="AL19" i="38"/>
  <c r="AK19" i="38"/>
  <c r="AJ19" i="38"/>
  <c r="AI19" i="38"/>
  <c r="AH19" i="38"/>
  <c r="AG19" i="38"/>
  <c r="AF19" i="38"/>
  <c r="AE19" i="38"/>
  <c r="AD19" i="38"/>
  <c r="AC19" i="38"/>
  <c r="AB19" i="38"/>
  <c r="AA19" i="38"/>
  <c r="Z19" i="38"/>
  <c r="Y19" i="38"/>
  <c r="X19" i="38"/>
  <c r="W19" i="38"/>
  <c r="V19" i="38"/>
  <c r="U19" i="38"/>
  <c r="T19" i="38"/>
  <c r="S19" i="38"/>
  <c r="R19" i="38"/>
  <c r="Q19" i="38"/>
  <c r="P19" i="38"/>
  <c r="O19" i="38"/>
  <c r="N19" i="38"/>
  <c r="M19" i="38"/>
  <c r="L19" i="38"/>
  <c r="K19" i="38"/>
  <c r="J19" i="38"/>
  <c r="I19" i="38"/>
  <c r="H19" i="38"/>
  <c r="G19" i="38"/>
  <c r="F19" i="38"/>
  <c r="AZ18" i="38"/>
  <c r="AY18" i="38"/>
  <c r="AX18" i="38"/>
  <c r="AW18" i="38"/>
  <c r="AV18" i="38"/>
  <c r="AU18" i="38"/>
  <c r="AT18" i="38"/>
  <c r="AS18" i="38"/>
  <c r="AR18" i="38"/>
  <c r="AQ18" i="38"/>
  <c r="AP18" i="38"/>
  <c r="AO18" i="38"/>
  <c r="AN18" i="38"/>
  <c r="AM18" i="38"/>
  <c r="AL18" i="38"/>
  <c r="AK18" i="38"/>
  <c r="AJ18" i="38"/>
  <c r="AI18" i="38"/>
  <c r="AH18" i="38"/>
  <c r="AG18" i="38"/>
  <c r="AF18" i="38"/>
  <c r="AE18" i="38"/>
  <c r="AD18" i="38"/>
  <c r="AC18" i="38"/>
  <c r="AB18" i="38"/>
  <c r="AA18" i="38"/>
  <c r="Z18" i="38"/>
  <c r="Y18" i="38"/>
  <c r="X18" i="38"/>
  <c r="W18" i="38"/>
  <c r="V18" i="38"/>
  <c r="U18" i="38"/>
  <c r="T18" i="38"/>
  <c r="S18" i="38"/>
  <c r="R18" i="38"/>
  <c r="Q18" i="38"/>
  <c r="P18" i="38"/>
  <c r="O18" i="38"/>
  <c r="N18" i="38"/>
  <c r="M18" i="38"/>
  <c r="L18" i="38"/>
  <c r="K18" i="38"/>
  <c r="J18" i="38"/>
  <c r="I18" i="38"/>
  <c r="H18" i="38"/>
  <c r="G18" i="38"/>
  <c r="F18" i="38"/>
  <c r="AZ17" i="38"/>
  <c r="AY17" i="38"/>
  <c r="AX17" i="38"/>
  <c r="AW17" i="38"/>
  <c r="AV17" i="38"/>
  <c r="AU17" i="38"/>
  <c r="AT17" i="38"/>
  <c r="AS17" i="38"/>
  <c r="AR17" i="38"/>
  <c r="AQ17" i="38"/>
  <c r="AP17" i="38"/>
  <c r="AO17" i="38"/>
  <c r="AN17" i="38"/>
  <c r="AM17" i="38"/>
  <c r="AL17" i="38"/>
  <c r="AK17" i="38"/>
  <c r="AJ17" i="38"/>
  <c r="AI17" i="38"/>
  <c r="AH17" i="38"/>
  <c r="AG17" i="38"/>
  <c r="AF17" i="38"/>
  <c r="AE17" i="38"/>
  <c r="AD17" i="38"/>
  <c r="AC17" i="38"/>
  <c r="AB17" i="38"/>
  <c r="AA17" i="38"/>
  <c r="Z17" i="38"/>
  <c r="Y17" i="38"/>
  <c r="X17" i="38"/>
  <c r="W17" i="38"/>
  <c r="V17" i="38"/>
  <c r="U17" i="38"/>
  <c r="T17" i="38"/>
  <c r="S17" i="38"/>
  <c r="R17" i="38"/>
  <c r="Q17" i="38"/>
  <c r="P17" i="38"/>
  <c r="O17" i="38"/>
  <c r="N17" i="38"/>
  <c r="M17" i="38"/>
  <c r="L17" i="38"/>
  <c r="K17" i="38"/>
  <c r="J17" i="38"/>
  <c r="I17" i="38"/>
  <c r="H17" i="38"/>
  <c r="G17" i="38"/>
  <c r="F17" i="38"/>
  <c r="AZ16" i="38"/>
  <c r="AY16" i="38"/>
  <c r="AX16" i="38"/>
  <c r="AW16" i="38"/>
  <c r="AV16" i="38"/>
  <c r="AU16" i="38"/>
  <c r="AT16" i="38"/>
  <c r="AS16" i="38"/>
  <c r="AR16" i="38"/>
  <c r="AQ16" i="38"/>
  <c r="AP16" i="38"/>
  <c r="AO16" i="38"/>
  <c r="AN16" i="38"/>
  <c r="AM16" i="38"/>
  <c r="AL16" i="38"/>
  <c r="AK16" i="38"/>
  <c r="AJ16" i="38"/>
  <c r="AI16" i="38"/>
  <c r="AH16" i="38"/>
  <c r="AG16" i="38"/>
  <c r="AF16" i="38"/>
  <c r="AE16" i="38"/>
  <c r="AD16" i="38"/>
  <c r="AC16" i="38"/>
  <c r="AB16" i="38"/>
  <c r="AA16" i="38"/>
  <c r="Z16" i="38"/>
  <c r="Y16" i="38"/>
  <c r="X16" i="38"/>
  <c r="W16" i="38"/>
  <c r="V16" i="38"/>
  <c r="U16" i="38"/>
  <c r="T16" i="38"/>
  <c r="S16" i="38"/>
  <c r="R16" i="38"/>
  <c r="Q16" i="38"/>
  <c r="P16" i="38"/>
  <c r="O16" i="38"/>
  <c r="N16" i="38"/>
  <c r="M16" i="38"/>
  <c r="L16" i="38"/>
  <c r="K16" i="38"/>
  <c r="J16" i="38"/>
  <c r="I16" i="38"/>
  <c r="H16" i="38"/>
  <c r="G16" i="38"/>
  <c r="F16" i="38"/>
  <c r="AZ15" i="38"/>
  <c r="AY15" i="38"/>
  <c r="AX15" i="38"/>
  <c r="AW15" i="38"/>
  <c r="AV15" i="38"/>
  <c r="AU15" i="38"/>
  <c r="AT15" i="38"/>
  <c r="AS15" i="38"/>
  <c r="AR15" i="38"/>
  <c r="AQ15" i="38"/>
  <c r="AP15" i="38"/>
  <c r="AO15" i="38"/>
  <c r="AN15" i="38"/>
  <c r="AM15" i="38"/>
  <c r="AL15" i="38"/>
  <c r="AK15" i="38"/>
  <c r="AJ15" i="38"/>
  <c r="AI15" i="38"/>
  <c r="AH15" i="38"/>
  <c r="AG15" i="38"/>
  <c r="AF15" i="38"/>
  <c r="AE15" i="38"/>
  <c r="AD15" i="38"/>
  <c r="AC15" i="38"/>
  <c r="AB15" i="38"/>
  <c r="AA15" i="38"/>
  <c r="Z15" i="38"/>
  <c r="Y15" i="38"/>
  <c r="X15" i="38"/>
  <c r="W15" i="38"/>
  <c r="V15" i="38"/>
  <c r="U15" i="38"/>
  <c r="T15" i="38"/>
  <c r="S15" i="38"/>
  <c r="R15" i="38"/>
  <c r="Q15" i="38"/>
  <c r="P15" i="38"/>
  <c r="O15" i="38"/>
  <c r="N15" i="38"/>
  <c r="M15" i="38"/>
  <c r="L15" i="38"/>
  <c r="K15" i="38"/>
  <c r="J15" i="38"/>
  <c r="I15" i="38"/>
  <c r="H15" i="38"/>
  <c r="G15" i="38"/>
  <c r="F15" i="38"/>
  <c r="AZ14" i="38"/>
  <c r="AY14" i="38"/>
  <c r="AX14" i="38"/>
  <c r="AW14" i="38"/>
  <c r="AV14" i="38"/>
  <c r="AU14" i="38"/>
  <c r="AT14" i="38"/>
  <c r="AS14" i="38"/>
  <c r="AR14" i="38"/>
  <c r="AQ14" i="38"/>
  <c r="AP14" i="38"/>
  <c r="AO14" i="38"/>
  <c r="AN14" i="38"/>
  <c r="AM14" i="38"/>
  <c r="AL14" i="38"/>
  <c r="AK14" i="38"/>
  <c r="AJ14" i="38"/>
  <c r="AI14" i="38"/>
  <c r="AH14" i="38"/>
  <c r="AG14" i="38"/>
  <c r="AF14" i="38"/>
  <c r="AE14" i="38"/>
  <c r="AD14" i="38"/>
  <c r="AC14" i="38"/>
  <c r="AB14" i="38"/>
  <c r="AA14" i="38"/>
  <c r="Z14" i="38"/>
  <c r="Y14" i="38"/>
  <c r="X14" i="38"/>
  <c r="W14" i="38"/>
  <c r="V14" i="38"/>
  <c r="U14" i="38"/>
  <c r="T14" i="38"/>
  <c r="S14" i="38"/>
  <c r="R14" i="38"/>
  <c r="Q14" i="38"/>
  <c r="P14" i="38"/>
  <c r="O14" i="38"/>
  <c r="N14" i="38"/>
  <c r="M14" i="38"/>
  <c r="L14" i="38"/>
  <c r="K14" i="38"/>
  <c r="J14" i="38"/>
  <c r="I14" i="38"/>
  <c r="H14" i="38"/>
  <c r="G14" i="38"/>
  <c r="F14" i="38"/>
  <c r="AZ13" i="38"/>
  <c r="AY13" i="38"/>
  <c r="AX13" i="38"/>
  <c r="AW13" i="38"/>
  <c r="AV13" i="38"/>
  <c r="AU13" i="38"/>
  <c r="AT13" i="38"/>
  <c r="AS13" i="38"/>
  <c r="AR13" i="38"/>
  <c r="AQ13" i="38"/>
  <c r="AP13" i="38"/>
  <c r="AO13" i="38"/>
  <c r="AN13" i="38"/>
  <c r="AM13" i="38"/>
  <c r="AL13" i="38"/>
  <c r="AK13" i="38"/>
  <c r="AJ13" i="38"/>
  <c r="AI13" i="38"/>
  <c r="AH13" i="38"/>
  <c r="AG13" i="38"/>
  <c r="AF13" i="38"/>
  <c r="AE13" i="38"/>
  <c r="AD13" i="38"/>
  <c r="AC13" i="38"/>
  <c r="AB13" i="38"/>
  <c r="AA13" i="38"/>
  <c r="Z13" i="38"/>
  <c r="Y13" i="38"/>
  <c r="X13" i="38"/>
  <c r="W13" i="38"/>
  <c r="V13" i="38"/>
  <c r="U13" i="38"/>
  <c r="T13" i="38"/>
  <c r="S13" i="38"/>
  <c r="R13" i="38"/>
  <c r="Q13" i="38"/>
  <c r="P13" i="38"/>
  <c r="O13" i="38"/>
  <c r="N13" i="38"/>
  <c r="M13" i="38"/>
  <c r="L13" i="38"/>
  <c r="K13" i="38"/>
  <c r="J13" i="38"/>
  <c r="I13" i="38"/>
  <c r="H13" i="38"/>
  <c r="G13" i="38"/>
  <c r="F13" i="38"/>
  <c r="AZ12" i="38"/>
  <c r="AY12" i="38"/>
  <c r="AX12" i="38"/>
  <c r="AW12" i="38"/>
  <c r="AV12" i="38"/>
  <c r="AU12" i="38"/>
  <c r="AT12" i="38"/>
  <c r="AS12" i="38"/>
  <c r="AR12" i="38"/>
  <c r="AQ12" i="38"/>
  <c r="AP12" i="38"/>
  <c r="AO12" i="38"/>
  <c r="AN12" i="38"/>
  <c r="AM12" i="38"/>
  <c r="AL12" i="38"/>
  <c r="AK12" i="38"/>
  <c r="AJ12" i="38"/>
  <c r="AI12" i="38"/>
  <c r="AH12" i="38"/>
  <c r="AG12" i="38"/>
  <c r="AF12" i="38"/>
  <c r="AE12" i="38"/>
  <c r="AD12" i="38"/>
  <c r="AC12" i="38"/>
  <c r="AB12" i="38"/>
  <c r="AA12" i="38"/>
  <c r="Z12" i="38"/>
  <c r="Y12" i="38"/>
  <c r="X12" i="38"/>
  <c r="W12" i="38"/>
  <c r="V12" i="38"/>
  <c r="U12" i="38"/>
  <c r="T12" i="38"/>
  <c r="S12" i="38"/>
  <c r="R12" i="38"/>
  <c r="Q12" i="38"/>
  <c r="P12" i="38"/>
  <c r="O12" i="38"/>
  <c r="N12" i="38"/>
  <c r="M12" i="38"/>
  <c r="L12" i="38"/>
  <c r="K12" i="38"/>
  <c r="J12" i="38"/>
  <c r="I12" i="38"/>
  <c r="H12" i="38"/>
  <c r="G12" i="38"/>
  <c r="F12" i="38"/>
  <c r="AZ11" i="38"/>
  <c r="AY11" i="38"/>
  <c r="AX11" i="38"/>
  <c r="AW11" i="38"/>
  <c r="AV11" i="38"/>
  <c r="AU11" i="38"/>
  <c r="AT11" i="38"/>
  <c r="AS11" i="38"/>
  <c r="AR11" i="38"/>
  <c r="AQ11" i="38"/>
  <c r="AP11" i="38"/>
  <c r="AO11" i="38"/>
  <c r="AN11" i="38"/>
  <c r="AM11" i="38"/>
  <c r="AL11" i="38"/>
  <c r="AK11" i="38"/>
  <c r="AJ11" i="38"/>
  <c r="AI11" i="38"/>
  <c r="AH11" i="38"/>
  <c r="AG11" i="38"/>
  <c r="AF11" i="38"/>
  <c r="AE11" i="38"/>
  <c r="AD11" i="38"/>
  <c r="AC11" i="38"/>
  <c r="AB11" i="38"/>
  <c r="AA11" i="38"/>
  <c r="Z11" i="38"/>
  <c r="Y11" i="38"/>
  <c r="X11" i="38"/>
  <c r="W11" i="38"/>
  <c r="V11" i="38"/>
  <c r="U11" i="38"/>
  <c r="T11" i="38"/>
  <c r="S11" i="38"/>
  <c r="R11" i="38"/>
  <c r="Q11" i="38"/>
  <c r="P11" i="38"/>
  <c r="O11" i="38"/>
  <c r="N11" i="38"/>
  <c r="M11" i="38"/>
  <c r="L11" i="38"/>
  <c r="K11" i="38"/>
  <c r="J11" i="38"/>
  <c r="I11" i="38"/>
  <c r="H11" i="38"/>
  <c r="G11" i="38"/>
  <c r="F11" i="38"/>
  <c r="AZ10" i="38"/>
  <c r="AY10" i="38"/>
  <c r="AX10" i="38"/>
  <c r="AW10" i="38"/>
  <c r="AV10" i="38"/>
  <c r="AU10" i="38"/>
  <c r="AT10" i="38"/>
  <c r="AS10" i="38"/>
  <c r="AR10" i="38"/>
  <c r="AQ10" i="38"/>
  <c r="AP10" i="38"/>
  <c r="AO10" i="38"/>
  <c r="AN10" i="38"/>
  <c r="AM10" i="38"/>
  <c r="AL10" i="38"/>
  <c r="AK10" i="38"/>
  <c r="AJ10" i="38"/>
  <c r="AI10" i="38"/>
  <c r="AH10" i="38"/>
  <c r="AG10" i="38"/>
  <c r="AF10" i="38"/>
  <c r="AE10" i="38"/>
  <c r="AD10" i="38"/>
  <c r="AC10" i="38"/>
  <c r="AB10" i="38"/>
  <c r="AA10" i="38"/>
  <c r="Z10" i="38"/>
  <c r="Y10" i="38"/>
  <c r="X10" i="38"/>
  <c r="W10" i="38"/>
  <c r="V10" i="38"/>
  <c r="U10" i="38"/>
  <c r="T10" i="38"/>
  <c r="S10" i="38"/>
  <c r="R10" i="38"/>
  <c r="Q10" i="38"/>
  <c r="P10" i="38"/>
  <c r="O10" i="38"/>
  <c r="N10" i="38"/>
  <c r="M10" i="38"/>
  <c r="L10" i="38"/>
  <c r="K10" i="38"/>
  <c r="J10" i="38"/>
  <c r="I10" i="38"/>
  <c r="H10" i="38"/>
  <c r="G10" i="38"/>
  <c r="F10" i="38"/>
  <c r="AZ9" i="38"/>
  <c r="AY9" i="38"/>
  <c r="AX9" i="38"/>
  <c r="AW9" i="38"/>
  <c r="AV9" i="38"/>
  <c r="AU9" i="38"/>
  <c r="AT9" i="38"/>
  <c r="AS9" i="38"/>
  <c r="AR9" i="38"/>
  <c r="AQ9" i="38"/>
  <c r="AP9" i="38"/>
  <c r="AO9" i="38"/>
  <c r="AN9" i="38"/>
  <c r="AM9" i="38"/>
  <c r="AL9" i="38"/>
  <c r="AK9" i="38"/>
  <c r="AJ9" i="38"/>
  <c r="AI9" i="38"/>
  <c r="AH9" i="38"/>
  <c r="AG9" i="38"/>
  <c r="AF9" i="38"/>
  <c r="AE9" i="38"/>
  <c r="AD9" i="38"/>
  <c r="AC9" i="38"/>
  <c r="AB9" i="38"/>
  <c r="AA9" i="38"/>
  <c r="Z9" i="38"/>
  <c r="Y9" i="38"/>
  <c r="X9" i="38"/>
  <c r="W9" i="38"/>
  <c r="V9" i="38"/>
  <c r="U9" i="38"/>
  <c r="T9" i="38"/>
  <c r="S9" i="38"/>
  <c r="R9" i="38"/>
  <c r="Q9" i="38"/>
  <c r="P9" i="38"/>
  <c r="O9" i="38"/>
  <c r="N9" i="38"/>
  <c r="M9" i="38"/>
  <c r="L9" i="38"/>
  <c r="K9" i="38"/>
  <c r="J9" i="38"/>
  <c r="I9" i="38"/>
  <c r="H9" i="38"/>
  <c r="G9" i="38"/>
  <c r="F9" i="38"/>
  <c r="A5" i="38"/>
  <c r="F39" i="58" s="1"/>
  <c r="D7" i="59" s="1"/>
  <c r="AZ44" i="37"/>
  <c r="AY44" i="37"/>
  <c r="AX44" i="37"/>
  <c r="AW44" i="37"/>
  <c r="AV44" i="37"/>
  <c r="AU44" i="37"/>
  <c r="AT44" i="37"/>
  <c r="AS44" i="37"/>
  <c r="AR44" i="37"/>
  <c r="AQ44" i="37"/>
  <c r="AP44" i="37"/>
  <c r="AO44" i="37"/>
  <c r="AN44" i="37"/>
  <c r="AM44" i="37"/>
  <c r="AL44" i="37"/>
  <c r="AK44" i="37"/>
  <c r="AJ44" i="37"/>
  <c r="AI44" i="37"/>
  <c r="AH44" i="37"/>
  <c r="AG44" i="37"/>
  <c r="AF44" i="37"/>
  <c r="AE44" i="37"/>
  <c r="AD44" i="37"/>
  <c r="AC44" i="37"/>
  <c r="AB44" i="37"/>
  <c r="AA44" i="37"/>
  <c r="Z44" i="37"/>
  <c r="Y44" i="37"/>
  <c r="X44" i="37"/>
  <c r="W44" i="37"/>
  <c r="V44" i="37"/>
  <c r="U44" i="37"/>
  <c r="T44" i="37"/>
  <c r="S44" i="37"/>
  <c r="R44" i="37"/>
  <c r="Q44" i="37"/>
  <c r="P44" i="37"/>
  <c r="O44" i="37"/>
  <c r="N44" i="37"/>
  <c r="M44" i="37"/>
  <c r="L44" i="37"/>
  <c r="K44" i="37"/>
  <c r="J44" i="37"/>
  <c r="I44" i="37"/>
  <c r="H44" i="37"/>
  <c r="G44" i="37"/>
  <c r="F44" i="37"/>
  <c r="AZ43" i="37"/>
  <c r="AY43" i="37"/>
  <c r="AX43" i="37"/>
  <c r="AW43" i="37"/>
  <c r="AV43" i="37"/>
  <c r="AU43" i="37"/>
  <c r="AT43" i="37"/>
  <c r="AS43" i="37"/>
  <c r="AR43" i="37"/>
  <c r="AQ43" i="37"/>
  <c r="AP43" i="37"/>
  <c r="AO43" i="37"/>
  <c r="AN43" i="37"/>
  <c r="AM43" i="37"/>
  <c r="AL43" i="37"/>
  <c r="AK43" i="37"/>
  <c r="AJ43" i="37"/>
  <c r="AI43" i="37"/>
  <c r="AH43" i="37"/>
  <c r="AG43" i="37"/>
  <c r="AF43" i="37"/>
  <c r="AE43" i="37"/>
  <c r="AD43" i="37"/>
  <c r="AC43" i="37"/>
  <c r="AB43" i="37"/>
  <c r="AA43" i="37"/>
  <c r="Z43" i="37"/>
  <c r="Y43" i="37"/>
  <c r="X43" i="37"/>
  <c r="W43" i="37"/>
  <c r="V43" i="37"/>
  <c r="U43" i="37"/>
  <c r="T43" i="37"/>
  <c r="S43" i="37"/>
  <c r="R43" i="37"/>
  <c r="Q43" i="37"/>
  <c r="P43" i="37"/>
  <c r="O43" i="37"/>
  <c r="N43" i="37"/>
  <c r="M43" i="37"/>
  <c r="L43" i="37"/>
  <c r="K43" i="37"/>
  <c r="J43" i="37"/>
  <c r="I43" i="37"/>
  <c r="H43" i="37"/>
  <c r="G43" i="37"/>
  <c r="F43" i="37"/>
  <c r="AZ42" i="37"/>
  <c r="AY42" i="37"/>
  <c r="AX42" i="37"/>
  <c r="AW42" i="37"/>
  <c r="AV42" i="37"/>
  <c r="AU42" i="37"/>
  <c r="AT42" i="37"/>
  <c r="AS42" i="37"/>
  <c r="AR42" i="37"/>
  <c r="AQ42" i="37"/>
  <c r="AP42" i="37"/>
  <c r="AO42" i="37"/>
  <c r="AN42" i="37"/>
  <c r="AM42" i="37"/>
  <c r="AL42" i="37"/>
  <c r="AK42" i="37"/>
  <c r="AJ42" i="37"/>
  <c r="AI42" i="37"/>
  <c r="AH42" i="37"/>
  <c r="AG42" i="37"/>
  <c r="AF42" i="37"/>
  <c r="AE42" i="37"/>
  <c r="AD42" i="37"/>
  <c r="AC42" i="37"/>
  <c r="AB42" i="37"/>
  <c r="AA42" i="37"/>
  <c r="Z42" i="37"/>
  <c r="Y42" i="37"/>
  <c r="X42" i="37"/>
  <c r="W42" i="37"/>
  <c r="V42" i="37"/>
  <c r="U42" i="37"/>
  <c r="T42" i="37"/>
  <c r="S42" i="37"/>
  <c r="R42" i="37"/>
  <c r="Q42" i="37"/>
  <c r="P42" i="37"/>
  <c r="O42" i="37"/>
  <c r="N42" i="37"/>
  <c r="M42" i="37"/>
  <c r="L42" i="37"/>
  <c r="K42" i="37"/>
  <c r="J42" i="37"/>
  <c r="I42" i="37"/>
  <c r="H42" i="37"/>
  <c r="G42" i="37"/>
  <c r="F42" i="37"/>
  <c r="AZ41" i="37"/>
  <c r="AY41" i="37"/>
  <c r="AX41" i="37"/>
  <c r="AW41" i="37"/>
  <c r="AV41" i="37"/>
  <c r="AU41" i="37"/>
  <c r="AT41" i="37"/>
  <c r="AS41" i="37"/>
  <c r="AR41" i="37"/>
  <c r="AQ41" i="37"/>
  <c r="AP41" i="37"/>
  <c r="AO41" i="37"/>
  <c r="AN41" i="37"/>
  <c r="AM41" i="37"/>
  <c r="AL41" i="37"/>
  <c r="AK41" i="37"/>
  <c r="AJ41" i="37"/>
  <c r="AI41" i="37"/>
  <c r="AH41" i="37"/>
  <c r="AG41" i="37"/>
  <c r="AF41" i="37"/>
  <c r="AE41" i="37"/>
  <c r="AD41" i="37"/>
  <c r="AC41" i="37"/>
  <c r="AB41" i="37"/>
  <c r="AA41" i="37"/>
  <c r="Z41" i="37"/>
  <c r="Y41" i="37"/>
  <c r="X41" i="37"/>
  <c r="W41" i="37"/>
  <c r="V41" i="37"/>
  <c r="U41" i="37"/>
  <c r="T41" i="37"/>
  <c r="S41" i="37"/>
  <c r="R41" i="37"/>
  <c r="Q41" i="37"/>
  <c r="P41" i="37"/>
  <c r="O41" i="37"/>
  <c r="N41" i="37"/>
  <c r="M41" i="37"/>
  <c r="L41" i="37"/>
  <c r="K41" i="37"/>
  <c r="J41" i="37"/>
  <c r="I41" i="37"/>
  <c r="H41" i="37"/>
  <c r="G41" i="37"/>
  <c r="F41" i="37"/>
  <c r="AZ40" i="37"/>
  <c r="AY40" i="37"/>
  <c r="AX40" i="37"/>
  <c r="AW40" i="37"/>
  <c r="AV40" i="37"/>
  <c r="AU40" i="37"/>
  <c r="AT40" i="37"/>
  <c r="AS40" i="37"/>
  <c r="AR40" i="37"/>
  <c r="AQ40" i="37"/>
  <c r="AP40" i="37"/>
  <c r="AO40" i="37"/>
  <c r="AN40" i="37"/>
  <c r="AM40" i="37"/>
  <c r="AL40" i="37"/>
  <c r="AK40" i="37"/>
  <c r="AJ40" i="37"/>
  <c r="AI40" i="37"/>
  <c r="AH40" i="37"/>
  <c r="AG40" i="37"/>
  <c r="AF40" i="37"/>
  <c r="AE40" i="37"/>
  <c r="AD40" i="37"/>
  <c r="AC40" i="37"/>
  <c r="AB40" i="37"/>
  <c r="AA40" i="37"/>
  <c r="Z40" i="37"/>
  <c r="Y40" i="37"/>
  <c r="X40" i="37"/>
  <c r="W40" i="37"/>
  <c r="V40" i="37"/>
  <c r="U40" i="37"/>
  <c r="T40" i="37"/>
  <c r="S40" i="37"/>
  <c r="R40" i="37"/>
  <c r="Q40" i="37"/>
  <c r="P40" i="37"/>
  <c r="O40" i="37"/>
  <c r="N40" i="37"/>
  <c r="M40" i="37"/>
  <c r="L40" i="37"/>
  <c r="K40" i="37"/>
  <c r="J40" i="37"/>
  <c r="I40" i="37"/>
  <c r="H40" i="37"/>
  <c r="G40" i="37"/>
  <c r="F40" i="37"/>
  <c r="AZ39" i="37"/>
  <c r="AY39" i="37"/>
  <c r="AX39" i="37"/>
  <c r="AW39" i="37"/>
  <c r="AV39" i="37"/>
  <c r="AU39" i="37"/>
  <c r="AT39" i="37"/>
  <c r="AS39" i="37"/>
  <c r="AR39" i="37"/>
  <c r="AQ39" i="37"/>
  <c r="AP39" i="37"/>
  <c r="AO39" i="37"/>
  <c r="AN39" i="37"/>
  <c r="AM39" i="37"/>
  <c r="AL39" i="37"/>
  <c r="AK39" i="37"/>
  <c r="AJ39" i="37"/>
  <c r="AI39" i="37"/>
  <c r="AH39" i="37"/>
  <c r="AG39" i="37"/>
  <c r="AF39" i="37"/>
  <c r="AE39" i="37"/>
  <c r="AD39" i="37"/>
  <c r="AC39" i="37"/>
  <c r="AB39" i="37"/>
  <c r="AA39" i="37"/>
  <c r="Z39" i="37"/>
  <c r="Y39" i="37"/>
  <c r="X39" i="37"/>
  <c r="W39" i="37"/>
  <c r="V39" i="37"/>
  <c r="U39" i="37"/>
  <c r="T39" i="37"/>
  <c r="S39" i="37"/>
  <c r="R39" i="37"/>
  <c r="Q39" i="37"/>
  <c r="P39" i="37"/>
  <c r="O39" i="37"/>
  <c r="N39" i="37"/>
  <c r="M39" i="37"/>
  <c r="L39" i="37"/>
  <c r="K39" i="37"/>
  <c r="J39" i="37"/>
  <c r="I39" i="37"/>
  <c r="H39" i="37"/>
  <c r="G39" i="37"/>
  <c r="F39" i="37"/>
  <c r="AZ38" i="37"/>
  <c r="AY38" i="37"/>
  <c r="AX38" i="37"/>
  <c r="AW38" i="37"/>
  <c r="AV38" i="37"/>
  <c r="AU38" i="37"/>
  <c r="AT38" i="37"/>
  <c r="AS38" i="37"/>
  <c r="AR38" i="37"/>
  <c r="AQ38" i="37"/>
  <c r="AP38" i="37"/>
  <c r="AO38" i="37"/>
  <c r="AN38" i="37"/>
  <c r="AM38" i="37"/>
  <c r="AL38" i="37"/>
  <c r="AK38" i="37"/>
  <c r="AJ38" i="37"/>
  <c r="AI38" i="37"/>
  <c r="AH38" i="37"/>
  <c r="AG38" i="37"/>
  <c r="AF38" i="37"/>
  <c r="AE38" i="37"/>
  <c r="AD38" i="37"/>
  <c r="AC38" i="37"/>
  <c r="AB38" i="37"/>
  <c r="AA38" i="37"/>
  <c r="Z38" i="37"/>
  <c r="Y38" i="37"/>
  <c r="X38" i="37"/>
  <c r="W38" i="37"/>
  <c r="V38" i="37"/>
  <c r="U38" i="37"/>
  <c r="T38" i="37"/>
  <c r="S38" i="37"/>
  <c r="R38" i="37"/>
  <c r="Q38" i="37"/>
  <c r="P38" i="37"/>
  <c r="O38" i="37"/>
  <c r="N38" i="37"/>
  <c r="M38" i="37"/>
  <c r="L38" i="37"/>
  <c r="K38" i="37"/>
  <c r="J38" i="37"/>
  <c r="I38" i="37"/>
  <c r="H38" i="37"/>
  <c r="G38" i="37"/>
  <c r="F38" i="37"/>
  <c r="AZ37" i="37"/>
  <c r="AY37" i="37"/>
  <c r="AX37" i="37"/>
  <c r="AW37" i="37"/>
  <c r="AV37" i="37"/>
  <c r="AU37" i="37"/>
  <c r="AT37" i="37"/>
  <c r="AS37" i="37"/>
  <c r="AR37" i="37"/>
  <c r="AQ37" i="37"/>
  <c r="AP37" i="37"/>
  <c r="AO37" i="37"/>
  <c r="AN37" i="37"/>
  <c r="AM37" i="37"/>
  <c r="AL37" i="37"/>
  <c r="AK37" i="37"/>
  <c r="AJ37" i="37"/>
  <c r="AI37" i="37"/>
  <c r="AH37" i="37"/>
  <c r="AG37" i="37"/>
  <c r="AF37" i="37"/>
  <c r="AE37" i="37"/>
  <c r="AD37" i="37"/>
  <c r="AC37" i="37"/>
  <c r="AB37" i="37"/>
  <c r="AA37" i="37"/>
  <c r="Z37" i="37"/>
  <c r="Y37" i="37"/>
  <c r="X37" i="37"/>
  <c r="W37" i="37"/>
  <c r="V37" i="37"/>
  <c r="U37" i="37"/>
  <c r="T37" i="37"/>
  <c r="S37" i="37"/>
  <c r="R37" i="37"/>
  <c r="Q37" i="37"/>
  <c r="P37" i="37"/>
  <c r="O37" i="37"/>
  <c r="N37" i="37"/>
  <c r="M37" i="37"/>
  <c r="L37" i="37"/>
  <c r="K37" i="37"/>
  <c r="J37" i="37"/>
  <c r="I37" i="37"/>
  <c r="H37" i="37"/>
  <c r="G37" i="37"/>
  <c r="F37" i="37"/>
  <c r="AZ36" i="37"/>
  <c r="AY36" i="37"/>
  <c r="AX36" i="37"/>
  <c r="AW36" i="37"/>
  <c r="AV36" i="37"/>
  <c r="AU36" i="37"/>
  <c r="AT36" i="37"/>
  <c r="AS36" i="37"/>
  <c r="AR36" i="37"/>
  <c r="AQ36" i="37"/>
  <c r="AP36" i="37"/>
  <c r="AO36" i="37"/>
  <c r="AN36" i="37"/>
  <c r="AM36" i="37"/>
  <c r="AL36" i="37"/>
  <c r="AK36" i="37"/>
  <c r="AJ36" i="37"/>
  <c r="AI36" i="37"/>
  <c r="AH36" i="37"/>
  <c r="AG36" i="37"/>
  <c r="AF36" i="37"/>
  <c r="AE36" i="37"/>
  <c r="AD36" i="37"/>
  <c r="AC36" i="37"/>
  <c r="AB36" i="37"/>
  <c r="AA36" i="37"/>
  <c r="Z36" i="37"/>
  <c r="Y36" i="37"/>
  <c r="X36" i="37"/>
  <c r="W36" i="37"/>
  <c r="V36" i="37"/>
  <c r="U36" i="37"/>
  <c r="T36" i="37"/>
  <c r="S36" i="37"/>
  <c r="R36" i="37"/>
  <c r="Q36" i="37"/>
  <c r="P36" i="37"/>
  <c r="O36" i="37"/>
  <c r="N36" i="37"/>
  <c r="M36" i="37"/>
  <c r="L36" i="37"/>
  <c r="K36" i="37"/>
  <c r="J36" i="37"/>
  <c r="I36" i="37"/>
  <c r="H36" i="37"/>
  <c r="G36" i="37"/>
  <c r="F36" i="37"/>
  <c r="AZ35" i="37"/>
  <c r="AY35" i="37"/>
  <c r="AX35" i="37"/>
  <c r="AW35" i="37"/>
  <c r="AV35" i="37"/>
  <c r="AU35" i="37"/>
  <c r="AT35" i="37"/>
  <c r="AS35" i="37"/>
  <c r="AR35" i="37"/>
  <c r="AQ35" i="37"/>
  <c r="AP35" i="37"/>
  <c r="AO35" i="37"/>
  <c r="AN35" i="37"/>
  <c r="AM35" i="37"/>
  <c r="AL35" i="37"/>
  <c r="AK35" i="37"/>
  <c r="AJ35" i="37"/>
  <c r="AI35" i="37"/>
  <c r="AH35" i="37"/>
  <c r="AG35" i="37"/>
  <c r="AF35" i="37"/>
  <c r="AE35" i="37"/>
  <c r="AD35" i="37"/>
  <c r="AC35" i="37"/>
  <c r="AB35" i="37"/>
  <c r="AA35" i="37"/>
  <c r="Z35" i="37"/>
  <c r="Y35" i="37"/>
  <c r="X35" i="37"/>
  <c r="W35" i="37"/>
  <c r="V35" i="37"/>
  <c r="U35" i="37"/>
  <c r="T35" i="37"/>
  <c r="S35" i="37"/>
  <c r="R35" i="37"/>
  <c r="Q35" i="37"/>
  <c r="P35" i="37"/>
  <c r="O35" i="37"/>
  <c r="N35" i="37"/>
  <c r="M35" i="37"/>
  <c r="L35" i="37"/>
  <c r="K35" i="37"/>
  <c r="J35" i="37"/>
  <c r="I35" i="37"/>
  <c r="H35" i="37"/>
  <c r="G35" i="37"/>
  <c r="F35" i="37"/>
  <c r="AZ34" i="37"/>
  <c r="AY34" i="37"/>
  <c r="AX34" i="37"/>
  <c r="AW34" i="37"/>
  <c r="AV34" i="37"/>
  <c r="AU34" i="37"/>
  <c r="AT34" i="37"/>
  <c r="AS34" i="37"/>
  <c r="AR34" i="37"/>
  <c r="AQ34" i="37"/>
  <c r="AP34" i="37"/>
  <c r="AO34" i="37"/>
  <c r="AN34" i="37"/>
  <c r="AM34" i="37"/>
  <c r="AL34" i="37"/>
  <c r="AK34" i="37"/>
  <c r="AJ34" i="37"/>
  <c r="AI34" i="37"/>
  <c r="AH34" i="37"/>
  <c r="AG34" i="37"/>
  <c r="AF34" i="37"/>
  <c r="AE34" i="37"/>
  <c r="AD34" i="37"/>
  <c r="AC34" i="37"/>
  <c r="AB34" i="37"/>
  <c r="AA34" i="37"/>
  <c r="Z34" i="37"/>
  <c r="Y34" i="37"/>
  <c r="X34" i="37"/>
  <c r="W34" i="37"/>
  <c r="V34" i="37"/>
  <c r="U34" i="37"/>
  <c r="T34" i="37"/>
  <c r="S34" i="37"/>
  <c r="R34" i="37"/>
  <c r="Q34" i="37"/>
  <c r="P34" i="37"/>
  <c r="O34" i="37"/>
  <c r="N34" i="37"/>
  <c r="M34" i="37"/>
  <c r="L34" i="37"/>
  <c r="K34" i="37"/>
  <c r="J34" i="37"/>
  <c r="I34" i="37"/>
  <c r="H34" i="37"/>
  <c r="G34" i="37"/>
  <c r="F34" i="37"/>
  <c r="AZ33" i="37"/>
  <c r="AY33" i="37"/>
  <c r="AX33" i="37"/>
  <c r="AW33" i="37"/>
  <c r="AV33" i="37"/>
  <c r="AU33" i="37"/>
  <c r="AT33" i="37"/>
  <c r="AS33" i="37"/>
  <c r="AR33" i="37"/>
  <c r="AQ33" i="37"/>
  <c r="AP33" i="37"/>
  <c r="AO33" i="37"/>
  <c r="AN33" i="37"/>
  <c r="AM33" i="37"/>
  <c r="AL33" i="37"/>
  <c r="AK33" i="37"/>
  <c r="AJ33" i="37"/>
  <c r="AI33" i="37"/>
  <c r="AH33" i="37"/>
  <c r="AG33" i="37"/>
  <c r="AF33" i="37"/>
  <c r="AE33" i="37"/>
  <c r="AD33" i="37"/>
  <c r="AC33" i="37"/>
  <c r="AB33" i="37"/>
  <c r="AA33" i="37"/>
  <c r="Z33" i="37"/>
  <c r="Y33" i="37"/>
  <c r="X33" i="37"/>
  <c r="W33" i="37"/>
  <c r="V33" i="37"/>
  <c r="U33" i="37"/>
  <c r="T33" i="37"/>
  <c r="S33" i="37"/>
  <c r="R33" i="37"/>
  <c r="Q33" i="37"/>
  <c r="P33" i="37"/>
  <c r="O33" i="37"/>
  <c r="N33" i="37"/>
  <c r="M33" i="37"/>
  <c r="L33" i="37"/>
  <c r="K33" i="37"/>
  <c r="J33" i="37"/>
  <c r="I33" i="37"/>
  <c r="H33" i="37"/>
  <c r="G33" i="37"/>
  <c r="F33" i="37"/>
  <c r="AZ32" i="37"/>
  <c r="AY32" i="37"/>
  <c r="AX32" i="37"/>
  <c r="AW32" i="37"/>
  <c r="AV32" i="37"/>
  <c r="AU32" i="37"/>
  <c r="AT32" i="37"/>
  <c r="AS32" i="37"/>
  <c r="AR32" i="37"/>
  <c r="AQ32" i="37"/>
  <c r="AP32" i="37"/>
  <c r="AO32" i="37"/>
  <c r="AN32" i="37"/>
  <c r="AM32" i="37"/>
  <c r="AL32" i="37"/>
  <c r="AK32" i="37"/>
  <c r="AJ32" i="37"/>
  <c r="AI32" i="37"/>
  <c r="AH32" i="37"/>
  <c r="AG32" i="37"/>
  <c r="AF32" i="37"/>
  <c r="AE32" i="37"/>
  <c r="AD32" i="37"/>
  <c r="AC32" i="37"/>
  <c r="AB32" i="37"/>
  <c r="AA32" i="37"/>
  <c r="Z32" i="37"/>
  <c r="Y32" i="37"/>
  <c r="X32" i="37"/>
  <c r="W32" i="37"/>
  <c r="V32" i="37"/>
  <c r="U32" i="37"/>
  <c r="T32" i="37"/>
  <c r="S32" i="37"/>
  <c r="R32" i="37"/>
  <c r="Q32" i="37"/>
  <c r="P32" i="37"/>
  <c r="O32" i="37"/>
  <c r="N32" i="37"/>
  <c r="M32" i="37"/>
  <c r="L32" i="37"/>
  <c r="K32" i="37"/>
  <c r="J32" i="37"/>
  <c r="I32" i="37"/>
  <c r="H32" i="37"/>
  <c r="G32" i="37"/>
  <c r="F32" i="37"/>
  <c r="AZ31" i="37"/>
  <c r="AY31" i="37"/>
  <c r="AX31" i="37"/>
  <c r="AW31" i="37"/>
  <c r="AV31" i="37"/>
  <c r="AU31" i="37"/>
  <c r="AT31" i="37"/>
  <c r="AS31" i="37"/>
  <c r="AR31" i="37"/>
  <c r="AQ31" i="37"/>
  <c r="AP31" i="37"/>
  <c r="AO31" i="37"/>
  <c r="AN31" i="37"/>
  <c r="AM31" i="37"/>
  <c r="AL31" i="37"/>
  <c r="AK31" i="37"/>
  <c r="AJ31" i="37"/>
  <c r="AI31" i="37"/>
  <c r="AH31" i="37"/>
  <c r="AG31" i="37"/>
  <c r="AF31" i="37"/>
  <c r="AE31" i="37"/>
  <c r="AD31" i="37"/>
  <c r="AC31" i="37"/>
  <c r="AB31" i="37"/>
  <c r="AA31" i="37"/>
  <c r="Z31" i="37"/>
  <c r="Y31" i="37"/>
  <c r="X31" i="37"/>
  <c r="W31" i="37"/>
  <c r="V31" i="37"/>
  <c r="U31" i="37"/>
  <c r="T31" i="37"/>
  <c r="S31" i="37"/>
  <c r="R31" i="37"/>
  <c r="Q31" i="37"/>
  <c r="P31" i="37"/>
  <c r="O31" i="37"/>
  <c r="N31" i="37"/>
  <c r="M31" i="37"/>
  <c r="L31" i="37"/>
  <c r="K31" i="37"/>
  <c r="J31" i="37"/>
  <c r="I31" i="37"/>
  <c r="H31" i="37"/>
  <c r="G31" i="37"/>
  <c r="F31" i="37"/>
  <c r="AZ30" i="37"/>
  <c r="AY30" i="37"/>
  <c r="AX30" i="37"/>
  <c r="AW30" i="37"/>
  <c r="AV30" i="37"/>
  <c r="AU30" i="37"/>
  <c r="AT30" i="37"/>
  <c r="AS30" i="37"/>
  <c r="AR30" i="37"/>
  <c r="AQ30" i="37"/>
  <c r="AP30" i="37"/>
  <c r="AO30" i="37"/>
  <c r="AN30" i="37"/>
  <c r="AM30" i="37"/>
  <c r="AL30" i="37"/>
  <c r="AK30" i="37"/>
  <c r="AJ30" i="37"/>
  <c r="AI30" i="37"/>
  <c r="AH30" i="37"/>
  <c r="AG30" i="37"/>
  <c r="AF30" i="37"/>
  <c r="AE30" i="37"/>
  <c r="AD30" i="37"/>
  <c r="AC30" i="37"/>
  <c r="AB30" i="37"/>
  <c r="AA30" i="37"/>
  <c r="Z30" i="37"/>
  <c r="Y30" i="37"/>
  <c r="X30" i="37"/>
  <c r="W30" i="37"/>
  <c r="V30" i="37"/>
  <c r="U30" i="37"/>
  <c r="T30" i="37"/>
  <c r="S30" i="37"/>
  <c r="R30" i="37"/>
  <c r="Q30" i="37"/>
  <c r="P30" i="37"/>
  <c r="O30" i="37"/>
  <c r="N30" i="37"/>
  <c r="M30" i="37"/>
  <c r="L30" i="37"/>
  <c r="K30" i="37"/>
  <c r="J30" i="37"/>
  <c r="I30" i="37"/>
  <c r="H30" i="37"/>
  <c r="G30" i="37"/>
  <c r="F30" i="37"/>
  <c r="AZ29" i="37"/>
  <c r="AY29" i="37"/>
  <c r="AX29" i="37"/>
  <c r="AW29" i="37"/>
  <c r="AV29" i="37"/>
  <c r="AU29" i="37"/>
  <c r="AT29" i="37"/>
  <c r="AS29" i="37"/>
  <c r="AR29" i="37"/>
  <c r="AQ29" i="37"/>
  <c r="AP29" i="37"/>
  <c r="AO29" i="37"/>
  <c r="AN29" i="37"/>
  <c r="AM29" i="37"/>
  <c r="AL29" i="37"/>
  <c r="AK29" i="37"/>
  <c r="AJ29" i="37"/>
  <c r="AI29" i="37"/>
  <c r="AH29" i="37"/>
  <c r="AG29" i="37"/>
  <c r="AF29" i="37"/>
  <c r="AE29" i="37"/>
  <c r="AD29" i="37"/>
  <c r="AC29" i="37"/>
  <c r="AB29" i="37"/>
  <c r="AA29" i="37"/>
  <c r="Z29" i="37"/>
  <c r="Y29" i="37"/>
  <c r="X29" i="37"/>
  <c r="W29" i="37"/>
  <c r="V29" i="37"/>
  <c r="U29" i="37"/>
  <c r="T29" i="37"/>
  <c r="S29" i="37"/>
  <c r="R29" i="37"/>
  <c r="Q29" i="37"/>
  <c r="P29" i="37"/>
  <c r="O29" i="37"/>
  <c r="N29" i="37"/>
  <c r="M29" i="37"/>
  <c r="L29" i="37"/>
  <c r="K29" i="37"/>
  <c r="J29" i="37"/>
  <c r="I29" i="37"/>
  <c r="H29" i="37"/>
  <c r="G29" i="37"/>
  <c r="F29" i="37"/>
  <c r="AZ28" i="37"/>
  <c r="AY28" i="37"/>
  <c r="AX28" i="37"/>
  <c r="AW28" i="37"/>
  <c r="AV28" i="37"/>
  <c r="AU28" i="37"/>
  <c r="AT28" i="37"/>
  <c r="AS28" i="37"/>
  <c r="AR28" i="37"/>
  <c r="AQ28" i="37"/>
  <c r="AP28" i="37"/>
  <c r="AO28" i="37"/>
  <c r="AN28" i="37"/>
  <c r="AM28" i="37"/>
  <c r="AL28" i="37"/>
  <c r="AK28" i="37"/>
  <c r="AJ28" i="37"/>
  <c r="AI28" i="37"/>
  <c r="AH28" i="37"/>
  <c r="AG28" i="37"/>
  <c r="AF28" i="37"/>
  <c r="AE28" i="37"/>
  <c r="AD28" i="37"/>
  <c r="AC28" i="37"/>
  <c r="AB28" i="37"/>
  <c r="AA28" i="37"/>
  <c r="Z28" i="37"/>
  <c r="Y28" i="37"/>
  <c r="X28" i="37"/>
  <c r="W28" i="37"/>
  <c r="V28" i="37"/>
  <c r="U28" i="37"/>
  <c r="T28" i="37"/>
  <c r="S28" i="37"/>
  <c r="R28" i="37"/>
  <c r="Q28" i="37"/>
  <c r="P28" i="37"/>
  <c r="O28" i="37"/>
  <c r="N28" i="37"/>
  <c r="M28" i="37"/>
  <c r="L28" i="37"/>
  <c r="K28" i="37"/>
  <c r="J28" i="37"/>
  <c r="I28" i="37"/>
  <c r="H28" i="37"/>
  <c r="G28" i="37"/>
  <c r="F28" i="37"/>
  <c r="AZ27" i="37"/>
  <c r="AY27" i="37"/>
  <c r="AX27" i="37"/>
  <c r="AW27" i="37"/>
  <c r="AV27" i="37"/>
  <c r="AU27" i="37"/>
  <c r="AT27" i="37"/>
  <c r="AS27" i="37"/>
  <c r="AR27" i="37"/>
  <c r="AQ27" i="37"/>
  <c r="AP27" i="37"/>
  <c r="AO27" i="37"/>
  <c r="AN27" i="37"/>
  <c r="AM27" i="37"/>
  <c r="AL27" i="37"/>
  <c r="AK27" i="37"/>
  <c r="AJ27" i="37"/>
  <c r="AI27" i="37"/>
  <c r="AH27" i="37"/>
  <c r="AG27" i="37"/>
  <c r="AF27" i="37"/>
  <c r="AE27" i="37"/>
  <c r="AD27" i="37"/>
  <c r="AC27" i="37"/>
  <c r="AB27" i="37"/>
  <c r="AA27" i="37"/>
  <c r="Z27" i="37"/>
  <c r="Y27" i="37"/>
  <c r="X27" i="37"/>
  <c r="W27" i="37"/>
  <c r="V27" i="37"/>
  <c r="U27" i="37"/>
  <c r="T27" i="37"/>
  <c r="S27" i="37"/>
  <c r="R27" i="37"/>
  <c r="Q27" i="37"/>
  <c r="P27" i="37"/>
  <c r="O27" i="37"/>
  <c r="N27" i="37"/>
  <c r="M27" i="37"/>
  <c r="L27" i="37"/>
  <c r="K27" i="37"/>
  <c r="J27" i="37"/>
  <c r="I27" i="37"/>
  <c r="H27" i="37"/>
  <c r="G27" i="37"/>
  <c r="F27" i="37"/>
  <c r="AZ26" i="37"/>
  <c r="AY26" i="37"/>
  <c r="AX26" i="37"/>
  <c r="AW26" i="37"/>
  <c r="AV26" i="37"/>
  <c r="AU26" i="37"/>
  <c r="AT26" i="37"/>
  <c r="AS26" i="37"/>
  <c r="AR26" i="37"/>
  <c r="AQ26" i="37"/>
  <c r="AP26" i="37"/>
  <c r="AO26" i="37"/>
  <c r="AN26" i="37"/>
  <c r="AM26" i="37"/>
  <c r="AL26" i="37"/>
  <c r="AK26" i="37"/>
  <c r="AJ26" i="37"/>
  <c r="AI26" i="37"/>
  <c r="AH26" i="37"/>
  <c r="AG26" i="37"/>
  <c r="AF26" i="37"/>
  <c r="AE26" i="37"/>
  <c r="AD26" i="37"/>
  <c r="AC26" i="37"/>
  <c r="AB26" i="37"/>
  <c r="AA26" i="37"/>
  <c r="Z26" i="37"/>
  <c r="Y26" i="37"/>
  <c r="X26" i="37"/>
  <c r="W26" i="37"/>
  <c r="V26" i="37"/>
  <c r="U26" i="37"/>
  <c r="T26" i="37"/>
  <c r="S26" i="37"/>
  <c r="R26" i="37"/>
  <c r="Q26" i="37"/>
  <c r="P26" i="37"/>
  <c r="O26" i="37"/>
  <c r="N26" i="37"/>
  <c r="M26" i="37"/>
  <c r="L26" i="37"/>
  <c r="K26" i="37"/>
  <c r="J26" i="37"/>
  <c r="I26" i="37"/>
  <c r="H26" i="37"/>
  <c r="G26" i="37"/>
  <c r="F26" i="37"/>
  <c r="AZ25" i="37"/>
  <c r="AY25" i="37"/>
  <c r="AX25" i="37"/>
  <c r="AW25" i="37"/>
  <c r="AV25" i="37"/>
  <c r="AU25" i="37"/>
  <c r="AT25" i="37"/>
  <c r="AS25" i="37"/>
  <c r="AR25" i="37"/>
  <c r="AQ25" i="37"/>
  <c r="AP25" i="37"/>
  <c r="AO25" i="37"/>
  <c r="AN25" i="37"/>
  <c r="AM25" i="37"/>
  <c r="AL25" i="37"/>
  <c r="AK25" i="37"/>
  <c r="AJ25" i="37"/>
  <c r="AI25" i="37"/>
  <c r="AH25" i="37"/>
  <c r="AG25" i="37"/>
  <c r="AF25" i="37"/>
  <c r="AE25" i="37"/>
  <c r="AD25" i="37"/>
  <c r="AC25" i="37"/>
  <c r="AB25" i="37"/>
  <c r="AA25" i="37"/>
  <c r="Z25" i="37"/>
  <c r="Y25" i="37"/>
  <c r="X25" i="37"/>
  <c r="W25" i="37"/>
  <c r="V25" i="37"/>
  <c r="U25" i="37"/>
  <c r="T25" i="37"/>
  <c r="S25" i="37"/>
  <c r="R25" i="37"/>
  <c r="Q25" i="37"/>
  <c r="P25" i="37"/>
  <c r="O25" i="37"/>
  <c r="N25" i="37"/>
  <c r="M25" i="37"/>
  <c r="L25" i="37"/>
  <c r="K25" i="37"/>
  <c r="J25" i="37"/>
  <c r="I25" i="37"/>
  <c r="H25" i="37"/>
  <c r="G25" i="37"/>
  <c r="F25" i="37"/>
  <c r="AZ24" i="37"/>
  <c r="AY24" i="37"/>
  <c r="AX24" i="37"/>
  <c r="AW24" i="37"/>
  <c r="AV24" i="37"/>
  <c r="AU24" i="37"/>
  <c r="AT24" i="37"/>
  <c r="AS24" i="37"/>
  <c r="AR24" i="37"/>
  <c r="AQ24" i="37"/>
  <c r="AP24" i="37"/>
  <c r="AO24" i="37"/>
  <c r="AN24" i="37"/>
  <c r="AM24" i="37"/>
  <c r="AL24" i="37"/>
  <c r="AK24" i="37"/>
  <c r="AJ24" i="37"/>
  <c r="AI24" i="37"/>
  <c r="AH24" i="37"/>
  <c r="AG24" i="37"/>
  <c r="AF24" i="37"/>
  <c r="AE24" i="37"/>
  <c r="AD24" i="37"/>
  <c r="AC24" i="37"/>
  <c r="AB24" i="37"/>
  <c r="AA24" i="37"/>
  <c r="Z24" i="37"/>
  <c r="Y24" i="37"/>
  <c r="X24" i="37"/>
  <c r="W24" i="37"/>
  <c r="V24" i="37"/>
  <c r="U24" i="37"/>
  <c r="T24" i="37"/>
  <c r="S24" i="37"/>
  <c r="R24" i="37"/>
  <c r="Q24" i="37"/>
  <c r="P24" i="37"/>
  <c r="O24" i="37"/>
  <c r="N24" i="37"/>
  <c r="M24" i="37"/>
  <c r="L24" i="37"/>
  <c r="K24" i="37"/>
  <c r="J24" i="37"/>
  <c r="I24" i="37"/>
  <c r="H24" i="37"/>
  <c r="G24" i="37"/>
  <c r="F24" i="37"/>
  <c r="AZ23" i="37"/>
  <c r="AY23" i="37"/>
  <c r="AX23" i="37"/>
  <c r="AW23" i="37"/>
  <c r="AV23" i="37"/>
  <c r="AU23" i="37"/>
  <c r="AT23" i="37"/>
  <c r="AS23" i="37"/>
  <c r="AR23" i="37"/>
  <c r="AQ23" i="37"/>
  <c r="AP23" i="37"/>
  <c r="AO23" i="37"/>
  <c r="AN23" i="37"/>
  <c r="AM23" i="37"/>
  <c r="AL23" i="37"/>
  <c r="AK23" i="37"/>
  <c r="AJ23" i="37"/>
  <c r="AI23" i="37"/>
  <c r="AH23" i="37"/>
  <c r="AG23" i="37"/>
  <c r="AF23" i="37"/>
  <c r="AE23" i="37"/>
  <c r="AD23" i="37"/>
  <c r="AC23" i="37"/>
  <c r="AB23" i="37"/>
  <c r="AA23" i="37"/>
  <c r="Z23" i="37"/>
  <c r="Y23" i="37"/>
  <c r="X23" i="37"/>
  <c r="W23" i="37"/>
  <c r="V23" i="37"/>
  <c r="U23" i="37"/>
  <c r="T23" i="37"/>
  <c r="S23" i="37"/>
  <c r="R23" i="37"/>
  <c r="Q23" i="37"/>
  <c r="P23" i="37"/>
  <c r="O23" i="37"/>
  <c r="N23" i="37"/>
  <c r="M23" i="37"/>
  <c r="L23" i="37"/>
  <c r="K23" i="37"/>
  <c r="J23" i="37"/>
  <c r="I23" i="37"/>
  <c r="H23" i="37"/>
  <c r="G23" i="37"/>
  <c r="F23" i="37"/>
  <c r="AZ22" i="37"/>
  <c r="AY22" i="37"/>
  <c r="AX22" i="37"/>
  <c r="AW22" i="37"/>
  <c r="AV22" i="37"/>
  <c r="AU22" i="37"/>
  <c r="AT22" i="37"/>
  <c r="AS22" i="37"/>
  <c r="AR22" i="37"/>
  <c r="AQ22" i="37"/>
  <c r="AP22" i="37"/>
  <c r="AO22" i="37"/>
  <c r="AN22" i="37"/>
  <c r="AM22" i="37"/>
  <c r="AL22" i="37"/>
  <c r="AK22" i="37"/>
  <c r="AJ22" i="37"/>
  <c r="AI22" i="37"/>
  <c r="AH22" i="37"/>
  <c r="AG22" i="37"/>
  <c r="AF22" i="37"/>
  <c r="AE22" i="37"/>
  <c r="AD22" i="37"/>
  <c r="AC22" i="37"/>
  <c r="AB22" i="37"/>
  <c r="AA22" i="37"/>
  <c r="Z22" i="37"/>
  <c r="Y22" i="37"/>
  <c r="X22" i="37"/>
  <c r="W22" i="37"/>
  <c r="V22" i="37"/>
  <c r="U22" i="37"/>
  <c r="T22" i="37"/>
  <c r="S22" i="37"/>
  <c r="R22" i="37"/>
  <c r="Q22" i="37"/>
  <c r="P22" i="37"/>
  <c r="O22" i="37"/>
  <c r="N22" i="37"/>
  <c r="M22" i="37"/>
  <c r="L22" i="37"/>
  <c r="K22" i="37"/>
  <c r="J22" i="37"/>
  <c r="I22" i="37"/>
  <c r="H22" i="37"/>
  <c r="G22" i="37"/>
  <c r="F22" i="37"/>
  <c r="AZ21" i="37"/>
  <c r="AY21" i="37"/>
  <c r="AX21" i="37"/>
  <c r="AW21" i="37"/>
  <c r="AV21" i="37"/>
  <c r="AU21" i="37"/>
  <c r="AT21" i="37"/>
  <c r="AS21" i="37"/>
  <c r="AR21" i="37"/>
  <c r="AQ21" i="37"/>
  <c r="AP21" i="37"/>
  <c r="AO21" i="37"/>
  <c r="AN21" i="37"/>
  <c r="AM21" i="37"/>
  <c r="AL21" i="37"/>
  <c r="AK21" i="37"/>
  <c r="AJ21" i="37"/>
  <c r="AI21" i="37"/>
  <c r="AH21" i="37"/>
  <c r="AG21" i="37"/>
  <c r="AF21" i="37"/>
  <c r="AE21" i="37"/>
  <c r="AD21" i="37"/>
  <c r="AC21" i="37"/>
  <c r="AB21" i="37"/>
  <c r="AA21" i="37"/>
  <c r="Z21" i="37"/>
  <c r="Y21" i="37"/>
  <c r="X21" i="37"/>
  <c r="W21" i="37"/>
  <c r="V21" i="37"/>
  <c r="U21" i="37"/>
  <c r="T21" i="37"/>
  <c r="S21" i="37"/>
  <c r="R21" i="37"/>
  <c r="Q21" i="37"/>
  <c r="P21" i="37"/>
  <c r="O21" i="37"/>
  <c r="N21" i="37"/>
  <c r="M21" i="37"/>
  <c r="L21" i="37"/>
  <c r="K21" i="37"/>
  <c r="J21" i="37"/>
  <c r="I21" i="37"/>
  <c r="H21" i="37"/>
  <c r="G21" i="37"/>
  <c r="F21" i="37"/>
  <c r="AZ20" i="37"/>
  <c r="AY20" i="37"/>
  <c r="AX20" i="37"/>
  <c r="AW20" i="37"/>
  <c r="AV20" i="37"/>
  <c r="AU20" i="37"/>
  <c r="AT20" i="37"/>
  <c r="AS20" i="37"/>
  <c r="AR20" i="37"/>
  <c r="AQ20" i="37"/>
  <c r="AP20" i="37"/>
  <c r="AO20" i="37"/>
  <c r="AN20" i="37"/>
  <c r="AM20" i="37"/>
  <c r="AL20" i="37"/>
  <c r="AK20" i="37"/>
  <c r="AJ20" i="37"/>
  <c r="AI20" i="37"/>
  <c r="AH20" i="37"/>
  <c r="AG20" i="37"/>
  <c r="AF20" i="37"/>
  <c r="AE20" i="37"/>
  <c r="AD20" i="37"/>
  <c r="AC20" i="37"/>
  <c r="AB20" i="37"/>
  <c r="AA20" i="37"/>
  <c r="Z20" i="37"/>
  <c r="Y20" i="37"/>
  <c r="X20" i="37"/>
  <c r="W20" i="37"/>
  <c r="V20" i="37"/>
  <c r="U20" i="37"/>
  <c r="T20" i="37"/>
  <c r="S20" i="37"/>
  <c r="R20" i="37"/>
  <c r="Q20" i="37"/>
  <c r="P20" i="37"/>
  <c r="O20" i="37"/>
  <c r="N20" i="37"/>
  <c r="M20" i="37"/>
  <c r="L20" i="37"/>
  <c r="K20" i="37"/>
  <c r="J20" i="37"/>
  <c r="I20" i="37"/>
  <c r="H20" i="37"/>
  <c r="G20" i="37"/>
  <c r="F20" i="37"/>
  <c r="AZ19" i="37"/>
  <c r="AY19" i="37"/>
  <c r="AX19" i="37"/>
  <c r="AW19" i="37"/>
  <c r="AV19" i="37"/>
  <c r="AU19" i="37"/>
  <c r="AT19" i="37"/>
  <c r="AS19" i="37"/>
  <c r="AR19" i="37"/>
  <c r="AQ19" i="37"/>
  <c r="AP19" i="37"/>
  <c r="AO19" i="37"/>
  <c r="AN19" i="37"/>
  <c r="AM19" i="37"/>
  <c r="AL19" i="37"/>
  <c r="AK19" i="37"/>
  <c r="AJ19" i="37"/>
  <c r="AI19" i="37"/>
  <c r="AH19" i="37"/>
  <c r="AG19" i="37"/>
  <c r="AF19" i="37"/>
  <c r="AE19" i="37"/>
  <c r="AD19" i="37"/>
  <c r="AC19" i="37"/>
  <c r="AB19" i="37"/>
  <c r="AA19" i="37"/>
  <c r="Z19" i="37"/>
  <c r="Y19" i="37"/>
  <c r="X19" i="37"/>
  <c r="W19" i="37"/>
  <c r="V19" i="37"/>
  <c r="U19" i="37"/>
  <c r="T19" i="37"/>
  <c r="S19" i="37"/>
  <c r="R19" i="37"/>
  <c r="Q19" i="37"/>
  <c r="P19" i="37"/>
  <c r="O19" i="37"/>
  <c r="N19" i="37"/>
  <c r="M19" i="37"/>
  <c r="L19" i="37"/>
  <c r="K19" i="37"/>
  <c r="J19" i="37"/>
  <c r="I19" i="37"/>
  <c r="H19" i="37"/>
  <c r="G19" i="37"/>
  <c r="F19" i="37"/>
  <c r="AZ18" i="37"/>
  <c r="AY18" i="37"/>
  <c r="AX18" i="37"/>
  <c r="AW18" i="37"/>
  <c r="AV18" i="37"/>
  <c r="AU18" i="37"/>
  <c r="AT18" i="37"/>
  <c r="AS18" i="37"/>
  <c r="AR18" i="37"/>
  <c r="AQ18" i="37"/>
  <c r="AP18" i="37"/>
  <c r="AO18" i="37"/>
  <c r="AN18" i="37"/>
  <c r="AM18" i="37"/>
  <c r="AL18" i="37"/>
  <c r="AK18" i="37"/>
  <c r="AJ18" i="37"/>
  <c r="AI18" i="37"/>
  <c r="AH18" i="37"/>
  <c r="AG18" i="37"/>
  <c r="AF18" i="37"/>
  <c r="AE18" i="37"/>
  <c r="AD18" i="37"/>
  <c r="AC18" i="37"/>
  <c r="AB18" i="37"/>
  <c r="AA18" i="37"/>
  <c r="Z18" i="37"/>
  <c r="Y18" i="37"/>
  <c r="X18" i="37"/>
  <c r="W18" i="37"/>
  <c r="V18" i="37"/>
  <c r="U18" i="37"/>
  <c r="T18" i="37"/>
  <c r="S18" i="37"/>
  <c r="R18" i="37"/>
  <c r="Q18" i="37"/>
  <c r="P18" i="37"/>
  <c r="O18" i="37"/>
  <c r="N18" i="37"/>
  <c r="M18" i="37"/>
  <c r="L18" i="37"/>
  <c r="K18" i="37"/>
  <c r="J18" i="37"/>
  <c r="I18" i="37"/>
  <c r="H18" i="37"/>
  <c r="G18" i="37"/>
  <c r="F18" i="37"/>
  <c r="AZ17" i="37"/>
  <c r="AY17" i="37"/>
  <c r="AX17" i="37"/>
  <c r="AW17" i="37"/>
  <c r="AV17" i="37"/>
  <c r="AU17" i="37"/>
  <c r="AT17" i="37"/>
  <c r="AS17" i="37"/>
  <c r="AR17" i="37"/>
  <c r="AQ17" i="37"/>
  <c r="AP17" i="37"/>
  <c r="AO17" i="37"/>
  <c r="AN17" i="37"/>
  <c r="AM17" i="37"/>
  <c r="AL17" i="37"/>
  <c r="AK17" i="37"/>
  <c r="AJ17" i="37"/>
  <c r="AI17" i="37"/>
  <c r="AH17" i="37"/>
  <c r="AG17" i="37"/>
  <c r="AF17" i="37"/>
  <c r="AE17" i="37"/>
  <c r="AD17" i="37"/>
  <c r="AC17" i="37"/>
  <c r="AB17" i="37"/>
  <c r="AA17" i="37"/>
  <c r="Z17" i="37"/>
  <c r="Y17" i="37"/>
  <c r="X17" i="37"/>
  <c r="W17" i="37"/>
  <c r="V17" i="37"/>
  <c r="U17" i="37"/>
  <c r="T17" i="37"/>
  <c r="S17" i="37"/>
  <c r="R17" i="37"/>
  <c r="Q17" i="37"/>
  <c r="P17" i="37"/>
  <c r="O17" i="37"/>
  <c r="N17" i="37"/>
  <c r="M17" i="37"/>
  <c r="L17" i="37"/>
  <c r="K17" i="37"/>
  <c r="J17" i="37"/>
  <c r="I17" i="37"/>
  <c r="H17" i="37"/>
  <c r="G17" i="37"/>
  <c r="F17" i="37"/>
  <c r="AZ16" i="37"/>
  <c r="AY16" i="37"/>
  <c r="AX16" i="37"/>
  <c r="AW16" i="37"/>
  <c r="AV16" i="37"/>
  <c r="AU16" i="37"/>
  <c r="AT16" i="37"/>
  <c r="AS16" i="37"/>
  <c r="AR16" i="37"/>
  <c r="AQ16" i="37"/>
  <c r="AP16" i="37"/>
  <c r="AO16" i="37"/>
  <c r="AN16" i="37"/>
  <c r="AM16" i="37"/>
  <c r="AL16" i="37"/>
  <c r="AK16" i="37"/>
  <c r="AJ16" i="37"/>
  <c r="AI16" i="37"/>
  <c r="AH16" i="37"/>
  <c r="AG16" i="37"/>
  <c r="AF16" i="37"/>
  <c r="AE16" i="37"/>
  <c r="AD16" i="37"/>
  <c r="AC16" i="37"/>
  <c r="AB16" i="37"/>
  <c r="AA16" i="37"/>
  <c r="Z16" i="37"/>
  <c r="Y16" i="37"/>
  <c r="X16" i="37"/>
  <c r="W16" i="37"/>
  <c r="V16" i="37"/>
  <c r="U16" i="37"/>
  <c r="T16" i="37"/>
  <c r="S16" i="37"/>
  <c r="R16" i="37"/>
  <c r="Q16" i="37"/>
  <c r="P16" i="37"/>
  <c r="O16" i="37"/>
  <c r="N16" i="37"/>
  <c r="M16" i="37"/>
  <c r="L16" i="37"/>
  <c r="K16" i="37"/>
  <c r="J16" i="37"/>
  <c r="I16" i="37"/>
  <c r="H16" i="37"/>
  <c r="G16" i="37"/>
  <c r="F16" i="37"/>
  <c r="AZ15" i="37"/>
  <c r="AY15" i="37"/>
  <c r="AX15" i="37"/>
  <c r="AW15" i="37"/>
  <c r="AV15" i="37"/>
  <c r="AU15" i="37"/>
  <c r="AT15" i="37"/>
  <c r="AS15" i="37"/>
  <c r="AR15" i="37"/>
  <c r="AQ15" i="37"/>
  <c r="AP15" i="37"/>
  <c r="AO15" i="37"/>
  <c r="AN15" i="37"/>
  <c r="AM15" i="37"/>
  <c r="AL15" i="37"/>
  <c r="AK15" i="37"/>
  <c r="AJ15" i="37"/>
  <c r="AI15" i="37"/>
  <c r="AH15" i="37"/>
  <c r="AG15" i="37"/>
  <c r="AF15" i="37"/>
  <c r="AE15" i="37"/>
  <c r="AD15" i="37"/>
  <c r="AC15" i="37"/>
  <c r="AB15" i="37"/>
  <c r="AA15" i="37"/>
  <c r="Z15" i="37"/>
  <c r="Y15" i="37"/>
  <c r="X15" i="37"/>
  <c r="W15" i="37"/>
  <c r="V15" i="37"/>
  <c r="U15" i="37"/>
  <c r="T15" i="37"/>
  <c r="S15" i="37"/>
  <c r="R15" i="37"/>
  <c r="Q15" i="37"/>
  <c r="P15" i="37"/>
  <c r="O15" i="37"/>
  <c r="N15" i="37"/>
  <c r="M15" i="37"/>
  <c r="L15" i="37"/>
  <c r="K15" i="37"/>
  <c r="J15" i="37"/>
  <c r="I15" i="37"/>
  <c r="H15" i="37"/>
  <c r="G15" i="37"/>
  <c r="F15" i="37"/>
  <c r="AZ14" i="37"/>
  <c r="AY14" i="37"/>
  <c r="AX14" i="37"/>
  <c r="AW14" i="37"/>
  <c r="AV14" i="37"/>
  <c r="AU14" i="37"/>
  <c r="AT14" i="37"/>
  <c r="AS14" i="37"/>
  <c r="AR14" i="37"/>
  <c r="AQ14" i="37"/>
  <c r="AP14" i="37"/>
  <c r="AO14" i="37"/>
  <c r="AN14" i="37"/>
  <c r="AM14" i="37"/>
  <c r="AL14" i="37"/>
  <c r="AK14" i="37"/>
  <c r="AJ14" i="37"/>
  <c r="AI14" i="37"/>
  <c r="AH14" i="37"/>
  <c r="AG14" i="37"/>
  <c r="AF14" i="37"/>
  <c r="AE14" i="37"/>
  <c r="AD14" i="37"/>
  <c r="AC14" i="37"/>
  <c r="AB14" i="37"/>
  <c r="AA14" i="37"/>
  <c r="Z14" i="37"/>
  <c r="Y14" i="37"/>
  <c r="X14" i="37"/>
  <c r="W14" i="37"/>
  <c r="V14" i="37"/>
  <c r="U14" i="37"/>
  <c r="T14" i="37"/>
  <c r="S14" i="37"/>
  <c r="R14" i="37"/>
  <c r="Q14" i="37"/>
  <c r="P14" i="37"/>
  <c r="O14" i="37"/>
  <c r="N14" i="37"/>
  <c r="M14" i="37"/>
  <c r="L14" i="37"/>
  <c r="K14" i="37"/>
  <c r="J14" i="37"/>
  <c r="I14" i="37"/>
  <c r="H14" i="37"/>
  <c r="G14" i="37"/>
  <c r="F14" i="37"/>
  <c r="AZ13" i="37"/>
  <c r="AY13" i="37"/>
  <c r="AX13" i="37"/>
  <c r="AW13" i="37"/>
  <c r="AV13" i="37"/>
  <c r="AU13" i="37"/>
  <c r="AT13" i="37"/>
  <c r="AS13" i="37"/>
  <c r="AR13" i="37"/>
  <c r="AQ13" i="37"/>
  <c r="AP13" i="37"/>
  <c r="AO13" i="37"/>
  <c r="AN13" i="37"/>
  <c r="AM13" i="37"/>
  <c r="AL13" i="37"/>
  <c r="AK13" i="37"/>
  <c r="AJ13" i="37"/>
  <c r="AI13" i="37"/>
  <c r="AH13" i="37"/>
  <c r="AG13" i="37"/>
  <c r="AF13" i="37"/>
  <c r="AE13" i="37"/>
  <c r="AD13" i="37"/>
  <c r="AC13" i="37"/>
  <c r="AB13" i="37"/>
  <c r="AA13" i="37"/>
  <c r="Z13" i="37"/>
  <c r="Y13" i="37"/>
  <c r="X13" i="37"/>
  <c r="W13" i="37"/>
  <c r="V13" i="37"/>
  <c r="U13" i="37"/>
  <c r="T13" i="37"/>
  <c r="S13" i="37"/>
  <c r="R13" i="37"/>
  <c r="Q13" i="37"/>
  <c r="P13" i="37"/>
  <c r="O13" i="37"/>
  <c r="N13" i="37"/>
  <c r="M13" i="37"/>
  <c r="L13" i="37"/>
  <c r="K13" i="37"/>
  <c r="J13" i="37"/>
  <c r="I13" i="37"/>
  <c r="H13" i="37"/>
  <c r="G13" i="37"/>
  <c r="F13" i="37"/>
  <c r="AZ12" i="37"/>
  <c r="AY12" i="37"/>
  <c r="AX12" i="37"/>
  <c r="AW12" i="37"/>
  <c r="AV12" i="37"/>
  <c r="AU12" i="37"/>
  <c r="AT12" i="37"/>
  <c r="AS12" i="37"/>
  <c r="AR12" i="37"/>
  <c r="AQ12" i="37"/>
  <c r="AP12" i="37"/>
  <c r="AO12" i="37"/>
  <c r="AN12" i="37"/>
  <c r="AM12" i="37"/>
  <c r="AL12" i="37"/>
  <c r="AK12" i="37"/>
  <c r="AJ12" i="37"/>
  <c r="AI12" i="37"/>
  <c r="AH12" i="37"/>
  <c r="AG12" i="37"/>
  <c r="AF12" i="37"/>
  <c r="AE12" i="37"/>
  <c r="AD12" i="37"/>
  <c r="AC12" i="37"/>
  <c r="AB12" i="37"/>
  <c r="AA12" i="37"/>
  <c r="Z12" i="37"/>
  <c r="Y12" i="37"/>
  <c r="X12" i="37"/>
  <c r="W12" i="37"/>
  <c r="V12" i="37"/>
  <c r="U12" i="37"/>
  <c r="T12" i="37"/>
  <c r="S12" i="37"/>
  <c r="R12" i="37"/>
  <c r="Q12" i="37"/>
  <c r="P12" i="37"/>
  <c r="O12" i="37"/>
  <c r="N12" i="37"/>
  <c r="M12" i="37"/>
  <c r="L12" i="37"/>
  <c r="K12" i="37"/>
  <c r="J12" i="37"/>
  <c r="I12" i="37"/>
  <c r="H12" i="37"/>
  <c r="G12" i="37"/>
  <c r="F12" i="37"/>
  <c r="AZ11" i="37"/>
  <c r="AY11" i="37"/>
  <c r="AX11" i="37"/>
  <c r="AW11" i="37"/>
  <c r="AV11" i="37"/>
  <c r="AU11" i="37"/>
  <c r="AT11" i="37"/>
  <c r="AS11" i="37"/>
  <c r="AR11" i="37"/>
  <c r="AQ11" i="37"/>
  <c r="AP11" i="37"/>
  <c r="AO11" i="37"/>
  <c r="AN11" i="37"/>
  <c r="AM11" i="37"/>
  <c r="AL11" i="37"/>
  <c r="AK11" i="37"/>
  <c r="AJ11" i="37"/>
  <c r="AI11" i="37"/>
  <c r="AH11" i="37"/>
  <c r="AG11" i="37"/>
  <c r="AF11" i="37"/>
  <c r="AE11" i="37"/>
  <c r="AD11" i="37"/>
  <c r="AC11" i="37"/>
  <c r="AB11" i="37"/>
  <c r="AA11" i="37"/>
  <c r="Z11" i="37"/>
  <c r="Y11" i="37"/>
  <c r="X11" i="37"/>
  <c r="W11" i="37"/>
  <c r="V11" i="37"/>
  <c r="U11" i="37"/>
  <c r="T11" i="37"/>
  <c r="S11" i="37"/>
  <c r="R11" i="37"/>
  <c r="Q11" i="37"/>
  <c r="P11" i="37"/>
  <c r="O11" i="37"/>
  <c r="N11" i="37"/>
  <c r="M11" i="37"/>
  <c r="L11" i="37"/>
  <c r="K11" i="37"/>
  <c r="J11" i="37"/>
  <c r="I11" i="37"/>
  <c r="H11" i="37"/>
  <c r="G11" i="37"/>
  <c r="F11" i="37"/>
  <c r="AZ10" i="37"/>
  <c r="AY10" i="37"/>
  <c r="AX10" i="37"/>
  <c r="AW10" i="37"/>
  <c r="AV10" i="37"/>
  <c r="AU10" i="37"/>
  <c r="AT10" i="37"/>
  <c r="AS10" i="37"/>
  <c r="AR10" i="37"/>
  <c r="AQ10" i="37"/>
  <c r="AP10" i="37"/>
  <c r="AO10" i="37"/>
  <c r="AN10" i="37"/>
  <c r="AM10" i="37"/>
  <c r="AL10" i="37"/>
  <c r="AK10" i="37"/>
  <c r="AJ10" i="37"/>
  <c r="AI10" i="37"/>
  <c r="AH10" i="37"/>
  <c r="AG10" i="37"/>
  <c r="AF10" i="37"/>
  <c r="AE10" i="37"/>
  <c r="AD10" i="37"/>
  <c r="AC10" i="37"/>
  <c r="AB10" i="37"/>
  <c r="AA10" i="37"/>
  <c r="Z10" i="37"/>
  <c r="Y10" i="37"/>
  <c r="X10" i="37"/>
  <c r="W10" i="37"/>
  <c r="V10" i="37"/>
  <c r="U10" i="37"/>
  <c r="T10" i="37"/>
  <c r="S10" i="37"/>
  <c r="R10" i="37"/>
  <c r="Q10" i="37"/>
  <c r="P10" i="37"/>
  <c r="O10" i="37"/>
  <c r="N10" i="37"/>
  <c r="M10" i="37"/>
  <c r="L10" i="37"/>
  <c r="K10" i="37"/>
  <c r="J10" i="37"/>
  <c r="I10" i="37"/>
  <c r="H10" i="37"/>
  <c r="G10" i="37"/>
  <c r="F10" i="37"/>
  <c r="AZ9" i="37"/>
  <c r="AY9" i="37"/>
  <c r="AX9" i="37"/>
  <c r="AW9" i="37"/>
  <c r="AV9" i="37"/>
  <c r="AU9" i="37"/>
  <c r="AT9" i="37"/>
  <c r="AS9" i="37"/>
  <c r="AR9" i="37"/>
  <c r="AQ9" i="37"/>
  <c r="AP9" i="37"/>
  <c r="AO9" i="37"/>
  <c r="AN9" i="37"/>
  <c r="AM9" i="37"/>
  <c r="AL9" i="37"/>
  <c r="AK9" i="37"/>
  <c r="AJ9" i="37"/>
  <c r="AI9" i="37"/>
  <c r="AH9" i="37"/>
  <c r="AG9" i="37"/>
  <c r="AF9" i="37"/>
  <c r="AE9" i="37"/>
  <c r="AD9" i="37"/>
  <c r="AC9" i="37"/>
  <c r="AB9" i="37"/>
  <c r="AA9" i="37"/>
  <c r="Z9" i="37"/>
  <c r="Y9" i="37"/>
  <c r="X9" i="37"/>
  <c r="W9" i="37"/>
  <c r="V9" i="37"/>
  <c r="U9" i="37"/>
  <c r="T9" i="37"/>
  <c r="S9" i="37"/>
  <c r="R9" i="37"/>
  <c r="Q9" i="37"/>
  <c r="P9" i="37"/>
  <c r="O9" i="37"/>
  <c r="N9" i="37"/>
  <c r="M9" i="37"/>
  <c r="L9" i="37"/>
  <c r="K9" i="37"/>
  <c r="J9" i="37"/>
  <c r="I9" i="37"/>
  <c r="H9" i="37"/>
  <c r="G9" i="37"/>
  <c r="F9" i="37"/>
  <c r="A5" i="37"/>
  <c r="F38" i="58" s="1"/>
  <c r="AZ43" i="36"/>
  <c r="AY43" i="36"/>
  <c r="AX43" i="36"/>
  <c r="AW43" i="36"/>
  <c r="AV43" i="36"/>
  <c r="AU43" i="36"/>
  <c r="AT43" i="36"/>
  <c r="AS43" i="36"/>
  <c r="AR43" i="36"/>
  <c r="AQ43" i="36"/>
  <c r="AP43" i="36"/>
  <c r="AO43" i="36"/>
  <c r="AN43" i="36"/>
  <c r="AM43" i="36"/>
  <c r="AL43" i="36"/>
  <c r="AK43" i="36"/>
  <c r="AJ43" i="36"/>
  <c r="AI43" i="36"/>
  <c r="AH43" i="36"/>
  <c r="AG43" i="36"/>
  <c r="AF43" i="36"/>
  <c r="AE43" i="36"/>
  <c r="AD43" i="36"/>
  <c r="AC43" i="36"/>
  <c r="AB43" i="36"/>
  <c r="AA43" i="36"/>
  <c r="Z43" i="36"/>
  <c r="Y43" i="36"/>
  <c r="X43" i="36"/>
  <c r="W43" i="36"/>
  <c r="V43" i="36"/>
  <c r="U43" i="36"/>
  <c r="T43" i="36"/>
  <c r="S43" i="36"/>
  <c r="R43" i="36"/>
  <c r="Q43" i="36"/>
  <c r="P43" i="36"/>
  <c r="O43" i="36"/>
  <c r="N43" i="36"/>
  <c r="M43" i="36"/>
  <c r="L43" i="36"/>
  <c r="K43" i="36"/>
  <c r="J43" i="36"/>
  <c r="I43" i="36"/>
  <c r="H43" i="36"/>
  <c r="G43" i="36"/>
  <c r="F43" i="36"/>
  <c r="AZ42" i="36"/>
  <c r="AY42" i="36"/>
  <c r="AX42" i="36"/>
  <c r="AW42" i="36"/>
  <c r="AV42" i="36"/>
  <c r="AU42" i="36"/>
  <c r="AT42" i="36"/>
  <c r="AS42" i="36"/>
  <c r="AR42" i="36"/>
  <c r="AQ42" i="36"/>
  <c r="AP42" i="36"/>
  <c r="AO42" i="36"/>
  <c r="AN42" i="36"/>
  <c r="AM42" i="36"/>
  <c r="AL42" i="36"/>
  <c r="AK42" i="36"/>
  <c r="AJ42" i="36"/>
  <c r="AI42" i="36"/>
  <c r="AH42" i="36"/>
  <c r="AG42" i="36"/>
  <c r="AF42" i="36"/>
  <c r="AE42" i="36"/>
  <c r="AD42" i="36"/>
  <c r="AC42" i="36"/>
  <c r="AB42" i="36"/>
  <c r="AA42" i="36"/>
  <c r="Z42" i="36"/>
  <c r="Y42" i="36"/>
  <c r="X42" i="36"/>
  <c r="W42" i="36"/>
  <c r="V42" i="36"/>
  <c r="U42" i="36"/>
  <c r="T42" i="36"/>
  <c r="S42" i="36"/>
  <c r="R42" i="36"/>
  <c r="Q42" i="36"/>
  <c r="P42" i="36"/>
  <c r="O42" i="36"/>
  <c r="N42" i="36"/>
  <c r="M42" i="36"/>
  <c r="L42" i="36"/>
  <c r="K42" i="36"/>
  <c r="J42" i="36"/>
  <c r="I42" i="36"/>
  <c r="H42" i="36"/>
  <c r="G42" i="36"/>
  <c r="F42" i="36"/>
  <c r="AZ41" i="36"/>
  <c r="AY41" i="36"/>
  <c r="AX41" i="36"/>
  <c r="AW41" i="36"/>
  <c r="AV41" i="36"/>
  <c r="AU41" i="36"/>
  <c r="AT41" i="36"/>
  <c r="AS41" i="36"/>
  <c r="AR41" i="36"/>
  <c r="AQ41" i="36"/>
  <c r="AP41" i="36"/>
  <c r="AO41" i="36"/>
  <c r="AN41" i="36"/>
  <c r="AM41" i="36"/>
  <c r="AL41" i="36"/>
  <c r="AK41" i="36"/>
  <c r="AJ41" i="36"/>
  <c r="AI41" i="36"/>
  <c r="AH41" i="36"/>
  <c r="AG41" i="36"/>
  <c r="AF41" i="36"/>
  <c r="AE41" i="36"/>
  <c r="AD41" i="36"/>
  <c r="AC41" i="36"/>
  <c r="AB41" i="36"/>
  <c r="AA41" i="36"/>
  <c r="Z41" i="36"/>
  <c r="Y41" i="36"/>
  <c r="X41" i="36"/>
  <c r="W41" i="36"/>
  <c r="V41" i="36"/>
  <c r="U41" i="36"/>
  <c r="T41" i="36"/>
  <c r="S41" i="36"/>
  <c r="R41" i="36"/>
  <c r="Q41" i="36"/>
  <c r="P41" i="36"/>
  <c r="O41" i="36"/>
  <c r="N41" i="36"/>
  <c r="M41" i="36"/>
  <c r="L41" i="36"/>
  <c r="K41" i="36"/>
  <c r="J41" i="36"/>
  <c r="I41" i="36"/>
  <c r="H41" i="36"/>
  <c r="G41" i="36"/>
  <c r="F41" i="36"/>
  <c r="AZ40" i="36"/>
  <c r="AY40" i="36"/>
  <c r="AX40" i="36"/>
  <c r="AW40" i="36"/>
  <c r="AV40" i="36"/>
  <c r="AU40" i="36"/>
  <c r="AT40" i="36"/>
  <c r="AS40" i="36"/>
  <c r="AR40" i="36"/>
  <c r="AQ40" i="36"/>
  <c r="AP40" i="36"/>
  <c r="AO40" i="36"/>
  <c r="AN40" i="36"/>
  <c r="AM40" i="36"/>
  <c r="AL40" i="36"/>
  <c r="AK40" i="36"/>
  <c r="AJ40" i="36"/>
  <c r="AI40" i="36"/>
  <c r="AH40" i="36"/>
  <c r="AG40" i="36"/>
  <c r="AF40" i="36"/>
  <c r="AE40" i="36"/>
  <c r="AD40" i="36"/>
  <c r="AC40" i="36"/>
  <c r="AB40" i="36"/>
  <c r="AA40" i="36"/>
  <c r="Z40" i="36"/>
  <c r="Y40" i="36"/>
  <c r="X40" i="36"/>
  <c r="W40" i="36"/>
  <c r="V40" i="36"/>
  <c r="U40" i="36"/>
  <c r="T40" i="36"/>
  <c r="S40" i="36"/>
  <c r="R40" i="36"/>
  <c r="Q40" i="36"/>
  <c r="P40" i="36"/>
  <c r="O40" i="36"/>
  <c r="N40" i="36"/>
  <c r="M40" i="36"/>
  <c r="L40" i="36"/>
  <c r="K40" i="36"/>
  <c r="J40" i="36"/>
  <c r="I40" i="36"/>
  <c r="H40" i="36"/>
  <c r="G40" i="36"/>
  <c r="F40" i="36"/>
  <c r="AZ39" i="36"/>
  <c r="AY39" i="36"/>
  <c r="AX39" i="36"/>
  <c r="AW39" i="36"/>
  <c r="AV39" i="36"/>
  <c r="AU39" i="36"/>
  <c r="AT39" i="36"/>
  <c r="AS39" i="36"/>
  <c r="AR39" i="36"/>
  <c r="AQ39" i="36"/>
  <c r="AP39" i="36"/>
  <c r="AO39" i="36"/>
  <c r="AN39" i="36"/>
  <c r="AM39" i="36"/>
  <c r="AL39" i="36"/>
  <c r="AK39" i="36"/>
  <c r="AJ39" i="36"/>
  <c r="AI39" i="36"/>
  <c r="AH39" i="36"/>
  <c r="AG39" i="36"/>
  <c r="AF39" i="36"/>
  <c r="AE39" i="36"/>
  <c r="AD39" i="36"/>
  <c r="AC39" i="36"/>
  <c r="AB39" i="36"/>
  <c r="AA39" i="36"/>
  <c r="Z39" i="36"/>
  <c r="Y39" i="36"/>
  <c r="X39" i="36"/>
  <c r="W39" i="36"/>
  <c r="V39" i="36"/>
  <c r="U39" i="36"/>
  <c r="T39" i="36"/>
  <c r="S39" i="36"/>
  <c r="R39" i="36"/>
  <c r="Q39" i="36"/>
  <c r="P39" i="36"/>
  <c r="O39" i="36"/>
  <c r="N39" i="36"/>
  <c r="M39" i="36"/>
  <c r="L39" i="36"/>
  <c r="K39" i="36"/>
  <c r="J39" i="36"/>
  <c r="I39" i="36"/>
  <c r="H39" i="36"/>
  <c r="G39" i="36"/>
  <c r="F39" i="36"/>
  <c r="AZ38" i="36"/>
  <c r="AY38" i="36"/>
  <c r="AX38" i="36"/>
  <c r="AW38" i="36"/>
  <c r="AV38" i="36"/>
  <c r="AU38" i="36"/>
  <c r="AT38" i="36"/>
  <c r="AS38" i="36"/>
  <c r="AR38" i="36"/>
  <c r="AQ38" i="36"/>
  <c r="AP38" i="36"/>
  <c r="AO38" i="36"/>
  <c r="AN38" i="36"/>
  <c r="AM38" i="36"/>
  <c r="AL38" i="36"/>
  <c r="AK38" i="36"/>
  <c r="AJ38" i="36"/>
  <c r="AI38" i="36"/>
  <c r="AH38" i="36"/>
  <c r="AG38" i="36"/>
  <c r="AF38" i="36"/>
  <c r="AE38" i="36"/>
  <c r="AD38" i="36"/>
  <c r="AC38" i="36"/>
  <c r="AB38" i="36"/>
  <c r="AA38" i="36"/>
  <c r="Z38" i="36"/>
  <c r="Y38" i="36"/>
  <c r="X38" i="36"/>
  <c r="W38" i="36"/>
  <c r="V38" i="36"/>
  <c r="U38" i="36"/>
  <c r="T38" i="36"/>
  <c r="S38" i="36"/>
  <c r="R38" i="36"/>
  <c r="Q38" i="36"/>
  <c r="P38" i="36"/>
  <c r="O38" i="36"/>
  <c r="N38" i="36"/>
  <c r="M38" i="36"/>
  <c r="L38" i="36"/>
  <c r="K38" i="36"/>
  <c r="J38" i="36"/>
  <c r="I38" i="36"/>
  <c r="H38" i="36"/>
  <c r="G38" i="36"/>
  <c r="F38" i="36"/>
  <c r="AZ37" i="36"/>
  <c r="AY37" i="36"/>
  <c r="AX37" i="36"/>
  <c r="AW37" i="36"/>
  <c r="AV37" i="36"/>
  <c r="AU37" i="36"/>
  <c r="AT37" i="36"/>
  <c r="AS37" i="36"/>
  <c r="AR37" i="36"/>
  <c r="AQ37" i="36"/>
  <c r="AP37" i="36"/>
  <c r="AO37" i="36"/>
  <c r="AN37" i="36"/>
  <c r="AM37" i="36"/>
  <c r="AL37" i="36"/>
  <c r="AK37" i="36"/>
  <c r="AJ37" i="36"/>
  <c r="AI37" i="36"/>
  <c r="AH37" i="36"/>
  <c r="AG37" i="36"/>
  <c r="AF37" i="36"/>
  <c r="AE37" i="36"/>
  <c r="AD37" i="36"/>
  <c r="AC37" i="36"/>
  <c r="AB37" i="36"/>
  <c r="AA37" i="36"/>
  <c r="Z37" i="36"/>
  <c r="Y37" i="36"/>
  <c r="X37" i="36"/>
  <c r="W37" i="36"/>
  <c r="V37" i="36"/>
  <c r="U37" i="36"/>
  <c r="T37" i="36"/>
  <c r="S37" i="36"/>
  <c r="R37" i="36"/>
  <c r="Q37" i="36"/>
  <c r="P37" i="36"/>
  <c r="O37" i="36"/>
  <c r="N37" i="36"/>
  <c r="M37" i="36"/>
  <c r="L37" i="36"/>
  <c r="K37" i="36"/>
  <c r="J37" i="36"/>
  <c r="I37" i="36"/>
  <c r="H37" i="36"/>
  <c r="G37" i="36"/>
  <c r="F37" i="36"/>
  <c r="AZ36" i="36"/>
  <c r="AY36" i="36"/>
  <c r="AX36" i="36"/>
  <c r="AW36" i="36"/>
  <c r="AV36" i="36"/>
  <c r="AU36" i="36"/>
  <c r="AT36" i="36"/>
  <c r="AS36" i="36"/>
  <c r="AR36" i="36"/>
  <c r="AQ36" i="36"/>
  <c r="AP36" i="36"/>
  <c r="AO36" i="36"/>
  <c r="AN36" i="36"/>
  <c r="AM36" i="36"/>
  <c r="AL36" i="36"/>
  <c r="AK36" i="36"/>
  <c r="AJ36" i="36"/>
  <c r="AI36" i="36"/>
  <c r="AH36" i="36"/>
  <c r="AG36" i="36"/>
  <c r="AF36" i="36"/>
  <c r="AE36" i="36"/>
  <c r="AD36" i="36"/>
  <c r="AC36" i="36"/>
  <c r="AB36" i="36"/>
  <c r="AA36" i="36"/>
  <c r="Z36" i="36"/>
  <c r="Y36" i="36"/>
  <c r="X36" i="36"/>
  <c r="W36" i="36"/>
  <c r="V36" i="36"/>
  <c r="U36" i="36"/>
  <c r="T36" i="36"/>
  <c r="S36" i="36"/>
  <c r="R36" i="36"/>
  <c r="Q36" i="36"/>
  <c r="P36" i="36"/>
  <c r="O36" i="36"/>
  <c r="N36" i="36"/>
  <c r="M36" i="36"/>
  <c r="L36" i="36"/>
  <c r="K36" i="36"/>
  <c r="J36" i="36"/>
  <c r="I36" i="36"/>
  <c r="H36" i="36"/>
  <c r="G36" i="36"/>
  <c r="F36" i="36"/>
  <c r="AZ35" i="36"/>
  <c r="AY35" i="36"/>
  <c r="AX35" i="36"/>
  <c r="AW35" i="36"/>
  <c r="AV35" i="36"/>
  <c r="AU35" i="36"/>
  <c r="AT35" i="36"/>
  <c r="AS35" i="36"/>
  <c r="AR35" i="36"/>
  <c r="AQ35" i="36"/>
  <c r="AP35" i="36"/>
  <c r="AO35" i="36"/>
  <c r="AN35" i="36"/>
  <c r="AM35" i="36"/>
  <c r="AL35" i="36"/>
  <c r="AK35" i="36"/>
  <c r="AJ35" i="36"/>
  <c r="AI35" i="36"/>
  <c r="AH35" i="36"/>
  <c r="AG35" i="36"/>
  <c r="AF35" i="36"/>
  <c r="AE35" i="36"/>
  <c r="AD35" i="36"/>
  <c r="AC35" i="36"/>
  <c r="AB35" i="36"/>
  <c r="AA35" i="36"/>
  <c r="Z35" i="36"/>
  <c r="Y35" i="36"/>
  <c r="X35" i="36"/>
  <c r="W35" i="36"/>
  <c r="V35" i="36"/>
  <c r="U35" i="36"/>
  <c r="T35" i="36"/>
  <c r="S35" i="36"/>
  <c r="R35" i="36"/>
  <c r="Q35" i="36"/>
  <c r="P35" i="36"/>
  <c r="O35" i="36"/>
  <c r="N35" i="36"/>
  <c r="M35" i="36"/>
  <c r="L35" i="36"/>
  <c r="K35" i="36"/>
  <c r="J35" i="36"/>
  <c r="I35" i="36"/>
  <c r="H35" i="36"/>
  <c r="G35" i="36"/>
  <c r="F35" i="36"/>
  <c r="AZ34" i="36"/>
  <c r="AY34" i="36"/>
  <c r="AX34" i="36"/>
  <c r="AW34" i="36"/>
  <c r="AV34" i="36"/>
  <c r="AU34" i="36"/>
  <c r="AT34" i="36"/>
  <c r="AS34" i="36"/>
  <c r="AR34" i="36"/>
  <c r="AQ34" i="36"/>
  <c r="AP34" i="36"/>
  <c r="AO34" i="36"/>
  <c r="AN34" i="36"/>
  <c r="AM34" i="36"/>
  <c r="AL34" i="36"/>
  <c r="AK34" i="36"/>
  <c r="AJ34" i="36"/>
  <c r="AI34" i="36"/>
  <c r="AH34" i="36"/>
  <c r="AG34" i="36"/>
  <c r="AF34" i="36"/>
  <c r="AE34" i="36"/>
  <c r="AD34" i="36"/>
  <c r="AC34" i="36"/>
  <c r="AB34" i="36"/>
  <c r="AA34" i="36"/>
  <c r="Z34" i="36"/>
  <c r="Y34" i="36"/>
  <c r="X34" i="36"/>
  <c r="W34" i="36"/>
  <c r="V34" i="36"/>
  <c r="U34" i="36"/>
  <c r="T34" i="36"/>
  <c r="S34" i="36"/>
  <c r="R34" i="36"/>
  <c r="Q34" i="36"/>
  <c r="P34" i="36"/>
  <c r="O34" i="36"/>
  <c r="N34" i="36"/>
  <c r="M34" i="36"/>
  <c r="L34" i="36"/>
  <c r="K34" i="36"/>
  <c r="J34" i="36"/>
  <c r="I34" i="36"/>
  <c r="H34" i="36"/>
  <c r="G34" i="36"/>
  <c r="F34" i="36"/>
  <c r="AZ33" i="36"/>
  <c r="AY33" i="36"/>
  <c r="AX33" i="36"/>
  <c r="AW33" i="36"/>
  <c r="AV33" i="36"/>
  <c r="AU33" i="36"/>
  <c r="AT33" i="36"/>
  <c r="AS33" i="36"/>
  <c r="AR33" i="36"/>
  <c r="AQ33" i="36"/>
  <c r="AP33" i="36"/>
  <c r="AO33" i="36"/>
  <c r="AN33" i="36"/>
  <c r="AM33" i="36"/>
  <c r="AL33" i="36"/>
  <c r="AK33" i="36"/>
  <c r="AJ33" i="36"/>
  <c r="AI33" i="36"/>
  <c r="AH33" i="36"/>
  <c r="AG33" i="36"/>
  <c r="AF33" i="36"/>
  <c r="AE33" i="36"/>
  <c r="AD33" i="36"/>
  <c r="AC33" i="36"/>
  <c r="AB33" i="36"/>
  <c r="AA33" i="36"/>
  <c r="Z33" i="36"/>
  <c r="Y33" i="36"/>
  <c r="X33" i="36"/>
  <c r="W33" i="36"/>
  <c r="V33" i="36"/>
  <c r="U33" i="36"/>
  <c r="T33" i="36"/>
  <c r="S33" i="36"/>
  <c r="R33" i="36"/>
  <c r="Q33" i="36"/>
  <c r="P33" i="36"/>
  <c r="O33" i="36"/>
  <c r="N33" i="36"/>
  <c r="M33" i="36"/>
  <c r="L33" i="36"/>
  <c r="K33" i="36"/>
  <c r="J33" i="36"/>
  <c r="I33" i="36"/>
  <c r="H33" i="36"/>
  <c r="G33" i="36"/>
  <c r="F33" i="36"/>
  <c r="AZ32" i="36"/>
  <c r="AY32" i="36"/>
  <c r="AX32" i="36"/>
  <c r="AW32" i="36"/>
  <c r="AV32" i="36"/>
  <c r="AU32" i="36"/>
  <c r="AT32" i="36"/>
  <c r="AS32" i="36"/>
  <c r="AR32" i="36"/>
  <c r="AQ32" i="36"/>
  <c r="AP32" i="36"/>
  <c r="AO32" i="36"/>
  <c r="AN32" i="36"/>
  <c r="AM32" i="36"/>
  <c r="AL32" i="36"/>
  <c r="AK32" i="36"/>
  <c r="AJ32" i="36"/>
  <c r="AI32" i="36"/>
  <c r="AH32" i="36"/>
  <c r="AG32" i="36"/>
  <c r="AF32" i="36"/>
  <c r="AE32" i="36"/>
  <c r="AD32" i="36"/>
  <c r="AC32" i="36"/>
  <c r="AB32" i="36"/>
  <c r="AA32" i="36"/>
  <c r="Z32" i="36"/>
  <c r="Y32" i="36"/>
  <c r="X32" i="36"/>
  <c r="W32" i="36"/>
  <c r="V32" i="36"/>
  <c r="U32" i="36"/>
  <c r="T32" i="36"/>
  <c r="S32" i="36"/>
  <c r="R32" i="36"/>
  <c r="Q32" i="36"/>
  <c r="P32" i="36"/>
  <c r="O32" i="36"/>
  <c r="N32" i="36"/>
  <c r="M32" i="36"/>
  <c r="L32" i="36"/>
  <c r="K32" i="36"/>
  <c r="J32" i="36"/>
  <c r="I32" i="36"/>
  <c r="H32" i="36"/>
  <c r="G32" i="36"/>
  <c r="F32" i="36"/>
  <c r="AZ31" i="36"/>
  <c r="AY31" i="36"/>
  <c r="AX31" i="36"/>
  <c r="AW31" i="36"/>
  <c r="AV31" i="36"/>
  <c r="AU31" i="36"/>
  <c r="AT31" i="36"/>
  <c r="AS31" i="36"/>
  <c r="AR31" i="36"/>
  <c r="AQ31" i="36"/>
  <c r="AP31" i="36"/>
  <c r="AO31" i="36"/>
  <c r="AN31" i="36"/>
  <c r="AM31" i="36"/>
  <c r="AL31" i="36"/>
  <c r="AK31" i="36"/>
  <c r="AJ31" i="36"/>
  <c r="AI31" i="36"/>
  <c r="AH31" i="36"/>
  <c r="AG31" i="36"/>
  <c r="AF31" i="36"/>
  <c r="AE31" i="36"/>
  <c r="AD31" i="36"/>
  <c r="AC31" i="36"/>
  <c r="AB31" i="36"/>
  <c r="AA31" i="36"/>
  <c r="Z31" i="36"/>
  <c r="Y31" i="36"/>
  <c r="X31" i="36"/>
  <c r="W31" i="36"/>
  <c r="V31" i="36"/>
  <c r="U31" i="36"/>
  <c r="T31" i="36"/>
  <c r="S31" i="36"/>
  <c r="R31" i="36"/>
  <c r="Q31" i="36"/>
  <c r="P31" i="36"/>
  <c r="O31" i="36"/>
  <c r="N31" i="36"/>
  <c r="M31" i="36"/>
  <c r="L31" i="36"/>
  <c r="K31" i="36"/>
  <c r="J31" i="36"/>
  <c r="I31" i="36"/>
  <c r="H31" i="36"/>
  <c r="G31" i="36"/>
  <c r="F31" i="36"/>
  <c r="AZ30" i="36"/>
  <c r="AY30" i="36"/>
  <c r="AX30" i="36"/>
  <c r="AW30" i="36"/>
  <c r="AV30" i="36"/>
  <c r="AU30" i="36"/>
  <c r="AT30" i="36"/>
  <c r="AS30" i="36"/>
  <c r="AR30" i="36"/>
  <c r="AQ30" i="36"/>
  <c r="AP30" i="36"/>
  <c r="AO30" i="36"/>
  <c r="AN30" i="36"/>
  <c r="AM30" i="36"/>
  <c r="AL30" i="36"/>
  <c r="AK30" i="36"/>
  <c r="AJ30" i="36"/>
  <c r="AI30" i="36"/>
  <c r="AH30" i="36"/>
  <c r="AG30" i="36"/>
  <c r="AF30" i="36"/>
  <c r="AE30" i="36"/>
  <c r="AD30" i="36"/>
  <c r="AC30" i="36"/>
  <c r="AB30" i="36"/>
  <c r="AA30" i="36"/>
  <c r="Z30" i="36"/>
  <c r="Y30" i="36"/>
  <c r="X30" i="36"/>
  <c r="W30" i="36"/>
  <c r="V30" i="36"/>
  <c r="U30" i="36"/>
  <c r="T30" i="36"/>
  <c r="S30" i="36"/>
  <c r="R30" i="36"/>
  <c r="Q30" i="36"/>
  <c r="P30" i="36"/>
  <c r="O30" i="36"/>
  <c r="N30" i="36"/>
  <c r="M30" i="36"/>
  <c r="L30" i="36"/>
  <c r="K30" i="36"/>
  <c r="J30" i="36"/>
  <c r="I30" i="36"/>
  <c r="H30" i="36"/>
  <c r="G30" i="36"/>
  <c r="F30" i="36"/>
  <c r="AZ29" i="36"/>
  <c r="AY29" i="36"/>
  <c r="AX29" i="36"/>
  <c r="AW29" i="36"/>
  <c r="AV29" i="36"/>
  <c r="AU29" i="36"/>
  <c r="AT29" i="36"/>
  <c r="AS29" i="36"/>
  <c r="AR29" i="36"/>
  <c r="AQ29" i="36"/>
  <c r="AP29" i="36"/>
  <c r="AO29" i="36"/>
  <c r="AN29" i="36"/>
  <c r="AM29" i="36"/>
  <c r="AL29" i="36"/>
  <c r="AK29" i="36"/>
  <c r="AJ29" i="36"/>
  <c r="AI29" i="36"/>
  <c r="AH29" i="36"/>
  <c r="AG29" i="36"/>
  <c r="AF29" i="36"/>
  <c r="AE29" i="36"/>
  <c r="AD29" i="36"/>
  <c r="AC29" i="36"/>
  <c r="AB29" i="36"/>
  <c r="AA29" i="36"/>
  <c r="Z29" i="36"/>
  <c r="Y29" i="36"/>
  <c r="X29" i="36"/>
  <c r="W29" i="36"/>
  <c r="V29" i="36"/>
  <c r="U29" i="36"/>
  <c r="T29" i="36"/>
  <c r="S29" i="36"/>
  <c r="R29" i="36"/>
  <c r="Q29" i="36"/>
  <c r="P29" i="36"/>
  <c r="O29" i="36"/>
  <c r="N29" i="36"/>
  <c r="M29" i="36"/>
  <c r="L29" i="36"/>
  <c r="K29" i="36"/>
  <c r="J29" i="36"/>
  <c r="I29" i="36"/>
  <c r="H29" i="36"/>
  <c r="G29" i="36"/>
  <c r="F29" i="36"/>
  <c r="AZ28" i="36"/>
  <c r="AY28" i="36"/>
  <c r="AX28" i="36"/>
  <c r="AW28" i="36"/>
  <c r="AV28" i="36"/>
  <c r="AU28" i="36"/>
  <c r="AT28" i="36"/>
  <c r="AS28" i="36"/>
  <c r="AR28" i="36"/>
  <c r="AQ28" i="36"/>
  <c r="AP28" i="36"/>
  <c r="AO28" i="36"/>
  <c r="AN28" i="36"/>
  <c r="AM28" i="36"/>
  <c r="AL28" i="36"/>
  <c r="AK28" i="36"/>
  <c r="AJ28" i="36"/>
  <c r="AI28" i="36"/>
  <c r="AH28" i="36"/>
  <c r="AG28" i="36"/>
  <c r="AF28" i="36"/>
  <c r="AE28" i="36"/>
  <c r="AD28" i="36"/>
  <c r="AC28" i="36"/>
  <c r="AB28" i="36"/>
  <c r="AA28" i="36"/>
  <c r="Z28" i="36"/>
  <c r="Y28" i="36"/>
  <c r="X28" i="36"/>
  <c r="W28" i="36"/>
  <c r="V28" i="36"/>
  <c r="U28" i="36"/>
  <c r="T28" i="36"/>
  <c r="S28" i="36"/>
  <c r="R28" i="36"/>
  <c r="Q28" i="36"/>
  <c r="P28" i="36"/>
  <c r="O28" i="36"/>
  <c r="N28" i="36"/>
  <c r="M28" i="36"/>
  <c r="L28" i="36"/>
  <c r="K28" i="36"/>
  <c r="J28" i="36"/>
  <c r="I28" i="36"/>
  <c r="H28" i="36"/>
  <c r="G28" i="36"/>
  <c r="F28" i="36"/>
  <c r="AZ27" i="36"/>
  <c r="AY27" i="36"/>
  <c r="AX27" i="36"/>
  <c r="AW27" i="36"/>
  <c r="AV27" i="36"/>
  <c r="AU27" i="36"/>
  <c r="AT27" i="36"/>
  <c r="AS27" i="36"/>
  <c r="AR27" i="36"/>
  <c r="AQ27" i="36"/>
  <c r="AP27" i="36"/>
  <c r="AO27" i="36"/>
  <c r="AN27" i="36"/>
  <c r="AM27" i="36"/>
  <c r="AL27" i="36"/>
  <c r="AK27" i="36"/>
  <c r="AJ27" i="36"/>
  <c r="AI27" i="36"/>
  <c r="AH27" i="36"/>
  <c r="AG27" i="36"/>
  <c r="AF27" i="36"/>
  <c r="AE27" i="36"/>
  <c r="AD27" i="36"/>
  <c r="AC27" i="36"/>
  <c r="AB27" i="36"/>
  <c r="AA27" i="36"/>
  <c r="Z27" i="36"/>
  <c r="Y27" i="36"/>
  <c r="X27" i="36"/>
  <c r="W27" i="36"/>
  <c r="V27" i="36"/>
  <c r="U27" i="36"/>
  <c r="T27" i="36"/>
  <c r="S27" i="36"/>
  <c r="R27" i="36"/>
  <c r="Q27" i="36"/>
  <c r="P27" i="36"/>
  <c r="O27" i="36"/>
  <c r="N27" i="36"/>
  <c r="M27" i="36"/>
  <c r="L27" i="36"/>
  <c r="K27" i="36"/>
  <c r="J27" i="36"/>
  <c r="I27" i="36"/>
  <c r="H27" i="36"/>
  <c r="G27" i="36"/>
  <c r="F27" i="36"/>
  <c r="AZ26" i="36"/>
  <c r="AY26" i="36"/>
  <c r="AX26" i="36"/>
  <c r="AW26" i="36"/>
  <c r="AV26" i="36"/>
  <c r="AU26" i="36"/>
  <c r="AT26" i="36"/>
  <c r="AS26" i="36"/>
  <c r="AR26" i="36"/>
  <c r="AQ26" i="36"/>
  <c r="AP26" i="36"/>
  <c r="AO26" i="36"/>
  <c r="AN26" i="36"/>
  <c r="AM26" i="36"/>
  <c r="AL26" i="36"/>
  <c r="AK26" i="36"/>
  <c r="AJ26" i="36"/>
  <c r="AI26" i="36"/>
  <c r="AH26" i="36"/>
  <c r="AG26" i="36"/>
  <c r="AF26" i="36"/>
  <c r="AE26" i="36"/>
  <c r="AD26" i="36"/>
  <c r="AC26" i="36"/>
  <c r="AB26" i="36"/>
  <c r="AA26" i="36"/>
  <c r="Z26" i="36"/>
  <c r="Y26" i="36"/>
  <c r="X26" i="36"/>
  <c r="W26" i="36"/>
  <c r="V26" i="36"/>
  <c r="U26" i="36"/>
  <c r="T26" i="36"/>
  <c r="S26" i="36"/>
  <c r="R26" i="36"/>
  <c r="Q26" i="36"/>
  <c r="P26" i="36"/>
  <c r="O26" i="36"/>
  <c r="N26" i="36"/>
  <c r="M26" i="36"/>
  <c r="L26" i="36"/>
  <c r="K26" i="36"/>
  <c r="J26" i="36"/>
  <c r="I26" i="36"/>
  <c r="H26" i="36"/>
  <c r="G26" i="36"/>
  <c r="F26" i="36"/>
  <c r="AZ25" i="36"/>
  <c r="AY25" i="36"/>
  <c r="AX25" i="36"/>
  <c r="AW25" i="36"/>
  <c r="AV25" i="36"/>
  <c r="AU25" i="36"/>
  <c r="AT25" i="36"/>
  <c r="AS25" i="36"/>
  <c r="AR25" i="36"/>
  <c r="AQ25" i="36"/>
  <c r="AP25" i="36"/>
  <c r="AO25" i="36"/>
  <c r="AN25" i="36"/>
  <c r="AM25" i="36"/>
  <c r="AL25" i="36"/>
  <c r="AK25" i="36"/>
  <c r="AJ25" i="36"/>
  <c r="AI25" i="36"/>
  <c r="AH25" i="36"/>
  <c r="AG25" i="36"/>
  <c r="AF25" i="36"/>
  <c r="AE25" i="36"/>
  <c r="AD25" i="36"/>
  <c r="AC25" i="36"/>
  <c r="AB25" i="36"/>
  <c r="AA25" i="36"/>
  <c r="Z25" i="36"/>
  <c r="Y25" i="36"/>
  <c r="X25" i="36"/>
  <c r="W25" i="36"/>
  <c r="V25" i="36"/>
  <c r="U25" i="36"/>
  <c r="T25" i="36"/>
  <c r="S25" i="36"/>
  <c r="R25" i="36"/>
  <c r="Q25" i="36"/>
  <c r="P25" i="36"/>
  <c r="O25" i="36"/>
  <c r="N25" i="36"/>
  <c r="M25" i="36"/>
  <c r="L25" i="36"/>
  <c r="K25" i="36"/>
  <c r="J25" i="36"/>
  <c r="I25" i="36"/>
  <c r="H25" i="36"/>
  <c r="G25" i="36"/>
  <c r="F25" i="36"/>
  <c r="AZ24" i="36"/>
  <c r="AY24" i="36"/>
  <c r="AX24" i="36"/>
  <c r="AW24" i="36"/>
  <c r="AV24" i="36"/>
  <c r="AU24" i="36"/>
  <c r="AT24" i="36"/>
  <c r="AS24" i="36"/>
  <c r="AR24" i="36"/>
  <c r="AQ24" i="36"/>
  <c r="AP24" i="36"/>
  <c r="AO24" i="36"/>
  <c r="AN24" i="36"/>
  <c r="AM24" i="36"/>
  <c r="AL24" i="36"/>
  <c r="AK24" i="36"/>
  <c r="AJ24" i="36"/>
  <c r="AI24" i="36"/>
  <c r="AH24" i="36"/>
  <c r="AG24" i="36"/>
  <c r="AF24" i="36"/>
  <c r="AE24" i="36"/>
  <c r="AD24" i="36"/>
  <c r="AC24" i="36"/>
  <c r="AB24" i="36"/>
  <c r="AA24" i="36"/>
  <c r="Z24" i="36"/>
  <c r="Y24" i="36"/>
  <c r="X24" i="36"/>
  <c r="W24" i="36"/>
  <c r="V24" i="36"/>
  <c r="U24" i="36"/>
  <c r="T24" i="36"/>
  <c r="S24" i="36"/>
  <c r="R24" i="36"/>
  <c r="Q24" i="36"/>
  <c r="P24" i="36"/>
  <c r="O24" i="36"/>
  <c r="N24" i="36"/>
  <c r="M24" i="36"/>
  <c r="L24" i="36"/>
  <c r="K24" i="36"/>
  <c r="J24" i="36"/>
  <c r="I24" i="36"/>
  <c r="H24" i="36"/>
  <c r="G24" i="36"/>
  <c r="F24" i="36"/>
  <c r="AZ23" i="36"/>
  <c r="AY23" i="36"/>
  <c r="AX23" i="36"/>
  <c r="AW23" i="36"/>
  <c r="AV23" i="36"/>
  <c r="AU23" i="36"/>
  <c r="AT23" i="36"/>
  <c r="AS23" i="36"/>
  <c r="AR23" i="36"/>
  <c r="AQ23" i="36"/>
  <c r="AP23" i="36"/>
  <c r="AO23" i="36"/>
  <c r="AN23" i="36"/>
  <c r="AM23" i="36"/>
  <c r="AL23" i="36"/>
  <c r="AK23" i="36"/>
  <c r="AJ23" i="36"/>
  <c r="AI23" i="36"/>
  <c r="AH23" i="36"/>
  <c r="AG23" i="36"/>
  <c r="AF23" i="36"/>
  <c r="AE23" i="36"/>
  <c r="AD23" i="36"/>
  <c r="AC23" i="36"/>
  <c r="AB23" i="36"/>
  <c r="AA23" i="36"/>
  <c r="Z23" i="36"/>
  <c r="Y23" i="36"/>
  <c r="X23" i="36"/>
  <c r="W23" i="36"/>
  <c r="V23" i="36"/>
  <c r="U23" i="36"/>
  <c r="T23" i="36"/>
  <c r="S23" i="36"/>
  <c r="R23" i="36"/>
  <c r="Q23" i="36"/>
  <c r="P23" i="36"/>
  <c r="O23" i="36"/>
  <c r="N23" i="36"/>
  <c r="M23" i="36"/>
  <c r="L23" i="36"/>
  <c r="K23" i="36"/>
  <c r="J23" i="36"/>
  <c r="I23" i="36"/>
  <c r="H23" i="36"/>
  <c r="G23" i="36"/>
  <c r="F23" i="36"/>
  <c r="AZ22" i="36"/>
  <c r="AY22" i="36"/>
  <c r="AX22" i="36"/>
  <c r="AW22" i="36"/>
  <c r="AV22" i="36"/>
  <c r="AU22" i="36"/>
  <c r="AT22" i="36"/>
  <c r="AS22" i="36"/>
  <c r="AR22" i="36"/>
  <c r="AQ22" i="36"/>
  <c r="AP22" i="36"/>
  <c r="AO22" i="36"/>
  <c r="AN22" i="36"/>
  <c r="AM22" i="36"/>
  <c r="AL22" i="36"/>
  <c r="AK22" i="36"/>
  <c r="AJ22" i="36"/>
  <c r="AI22" i="36"/>
  <c r="AH22" i="36"/>
  <c r="AG22" i="36"/>
  <c r="AF22" i="36"/>
  <c r="AE22" i="36"/>
  <c r="AD22" i="36"/>
  <c r="AC22" i="36"/>
  <c r="AB22" i="36"/>
  <c r="AA22" i="36"/>
  <c r="Z22" i="36"/>
  <c r="Y22" i="36"/>
  <c r="X22" i="36"/>
  <c r="W22" i="36"/>
  <c r="V22" i="36"/>
  <c r="U22" i="36"/>
  <c r="T22" i="36"/>
  <c r="S22" i="36"/>
  <c r="R22" i="36"/>
  <c r="Q22" i="36"/>
  <c r="P22" i="36"/>
  <c r="O22" i="36"/>
  <c r="N22" i="36"/>
  <c r="M22" i="36"/>
  <c r="L22" i="36"/>
  <c r="K22" i="36"/>
  <c r="J22" i="36"/>
  <c r="I22" i="36"/>
  <c r="H22" i="36"/>
  <c r="G22" i="36"/>
  <c r="F22" i="36"/>
  <c r="AZ21" i="36"/>
  <c r="AY21" i="36"/>
  <c r="AX21" i="36"/>
  <c r="AW21" i="36"/>
  <c r="AV21" i="36"/>
  <c r="AU21" i="36"/>
  <c r="AT21" i="36"/>
  <c r="AS21" i="36"/>
  <c r="AR21" i="36"/>
  <c r="AQ21" i="36"/>
  <c r="AP21" i="36"/>
  <c r="AO21" i="36"/>
  <c r="AN21" i="36"/>
  <c r="AM21" i="36"/>
  <c r="AL21" i="36"/>
  <c r="AK21" i="36"/>
  <c r="AJ21" i="36"/>
  <c r="AI21" i="36"/>
  <c r="AH21" i="36"/>
  <c r="AG21" i="36"/>
  <c r="AF21" i="36"/>
  <c r="AE21" i="36"/>
  <c r="AD21" i="36"/>
  <c r="AC21" i="36"/>
  <c r="AB21" i="36"/>
  <c r="AA21" i="36"/>
  <c r="Z21" i="36"/>
  <c r="Y21" i="36"/>
  <c r="X21" i="36"/>
  <c r="W21" i="36"/>
  <c r="V21" i="36"/>
  <c r="U21" i="36"/>
  <c r="T21" i="36"/>
  <c r="S21" i="36"/>
  <c r="R21" i="36"/>
  <c r="Q21" i="36"/>
  <c r="P21" i="36"/>
  <c r="O21" i="36"/>
  <c r="N21" i="36"/>
  <c r="M21" i="36"/>
  <c r="L21" i="36"/>
  <c r="K21" i="36"/>
  <c r="J21" i="36"/>
  <c r="I21" i="36"/>
  <c r="H21" i="36"/>
  <c r="G21" i="36"/>
  <c r="F21" i="36"/>
  <c r="AZ20" i="36"/>
  <c r="AY20" i="36"/>
  <c r="AX20" i="36"/>
  <c r="AW20" i="36"/>
  <c r="AV20" i="36"/>
  <c r="AU20" i="36"/>
  <c r="AT20" i="36"/>
  <c r="AS20" i="36"/>
  <c r="AR20" i="36"/>
  <c r="AQ20" i="36"/>
  <c r="AP20" i="36"/>
  <c r="AO20" i="36"/>
  <c r="AN20" i="36"/>
  <c r="AM20" i="36"/>
  <c r="AL20" i="36"/>
  <c r="AK20" i="36"/>
  <c r="AJ20" i="36"/>
  <c r="AI20" i="36"/>
  <c r="AH20" i="36"/>
  <c r="AG20" i="36"/>
  <c r="AF20" i="36"/>
  <c r="AE20" i="36"/>
  <c r="AD20" i="36"/>
  <c r="AC20" i="36"/>
  <c r="AB20" i="36"/>
  <c r="AA20" i="36"/>
  <c r="Z20" i="36"/>
  <c r="Y20" i="36"/>
  <c r="X20" i="36"/>
  <c r="W20" i="36"/>
  <c r="V20" i="36"/>
  <c r="U20" i="36"/>
  <c r="T20" i="36"/>
  <c r="S20" i="36"/>
  <c r="R20" i="36"/>
  <c r="Q20" i="36"/>
  <c r="P20" i="36"/>
  <c r="O20" i="36"/>
  <c r="N20" i="36"/>
  <c r="M20" i="36"/>
  <c r="L20" i="36"/>
  <c r="K20" i="36"/>
  <c r="J20" i="36"/>
  <c r="I20" i="36"/>
  <c r="H20" i="36"/>
  <c r="G20" i="36"/>
  <c r="F20" i="36"/>
  <c r="AZ19" i="36"/>
  <c r="AY19" i="36"/>
  <c r="AX19" i="36"/>
  <c r="AW19" i="36"/>
  <c r="AV19" i="36"/>
  <c r="AU19" i="36"/>
  <c r="AT19" i="36"/>
  <c r="AS19" i="36"/>
  <c r="AR19" i="36"/>
  <c r="AQ19" i="36"/>
  <c r="AP19" i="36"/>
  <c r="AO19" i="36"/>
  <c r="AN19" i="36"/>
  <c r="AM19" i="36"/>
  <c r="AL19" i="36"/>
  <c r="AK19" i="36"/>
  <c r="AJ19" i="36"/>
  <c r="AI19" i="36"/>
  <c r="AH19" i="36"/>
  <c r="AG19" i="36"/>
  <c r="AF19" i="36"/>
  <c r="AE19" i="36"/>
  <c r="AD19" i="36"/>
  <c r="AC19" i="36"/>
  <c r="AB19" i="36"/>
  <c r="AA19" i="36"/>
  <c r="Z19" i="36"/>
  <c r="Y19" i="36"/>
  <c r="X19" i="36"/>
  <c r="W19" i="36"/>
  <c r="V19" i="36"/>
  <c r="U19" i="36"/>
  <c r="T19" i="36"/>
  <c r="S19" i="36"/>
  <c r="R19" i="36"/>
  <c r="Q19" i="36"/>
  <c r="P19" i="36"/>
  <c r="O19" i="36"/>
  <c r="N19" i="36"/>
  <c r="M19" i="36"/>
  <c r="L19" i="36"/>
  <c r="K19" i="36"/>
  <c r="J19" i="36"/>
  <c r="I19" i="36"/>
  <c r="H19" i="36"/>
  <c r="G19" i="36"/>
  <c r="F19" i="36"/>
  <c r="AZ18" i="36"/>
  <c r="AY18" i="36"/>
  <c r="AX18" i="36"/>
  <c r="AW18" i="36"/>
  <c r="AV18" i="36"/>
  <c r="AU18" i="36"/>
  <c r="AT18" i="36"/>
  <c r="AS18" i="36"/>
  <c r="AR18" i="36"/>
  <c r="AQ18" i="36"/>
  <c r="AP18" i="36"/>
  <c r="AO18" i="36"/>
  <c r="AN18" i="36"/>
  <c r="AM18" i="36"/>
  <c r="AL18" i="36"/>
  <c r="AK18" i="36"/>
  <c r="AJ18" i="36"/>
  <c r="AI18" i="36"/>
  <c r="AH18" i="36"/>
  <c r="AG18" i="36"/>
  <c r="AF18" i="36"/>
  <c r="AE18" i="36"/>
  <c r="AD18" i="36"/>
  <c r="AC18" i="36"/>
  <c r="AB18" i="36"/>
  <c r="AA18" i="36"/>
  <c r="Z18" i="36"/>
  <c r="Y18" i="36"/>
  <c r="X18" i="36"/>
  <c r="W18" i="36"/>
  <c r="V18" i="36"/>
  <c r="U18" i="36"/>
  <c r="T18" i="36"/>
  <c r="S18" i="36"/>
  <c r="R18" i="36"/>
  <c r="Q18" i="36"/>
  <c r="P18" i="36"/>
  <c r="O18" i="36"/>
  <c r="N18" i="36"/>
  <c r="M18" i="36"/>
  <c r="L18" i="36"/>
  <c r="K18" i="36"/>
  <c r="J18" i="36"/>
  <c r="I18" i="36"/>
  <c r="H18" i="36"/>
  <c r="G18" i="36"/>
  <c r="F18" i="36"/>
  <c r="AZ17" i="36"/>
  <c r="AY17" i="36"/>
  <c r="AX17" i="36"/>
  <c r="AW17" i="36"/>
  <c r="AV17" i="36"/>
  <c r="AU17" i="36"/>
  <c r="AT17" i="36"/>
  <c r="AS17" i="36"/>
  <c r="AR17" i="36"/>
  <c r="AQ17" i="36"/>
  <c r="AP17" i="36"/>
  <c r="AO17" i="36"/>
  <c r="AN17" i="36"/>
  <c r="AM17" i="36"/>
  <c r="AL17" i="36"/>
  <c r="AK17" i="36"/>
  <c r="AJ17" i="36"/>
  <c r="AI17" i="36"/>
  <c r="AH17" i="36"/>
  <c r="AG17" i="36"/>
  <c r="AF17" i="36"/>
  <c r="AE17" i="36"/>
  <c r="AD17" i="36"/>
  <c r="AC17" i="36"/>
  <c r="AB17" i="36"/>
  <c r="AA17" i="36"/>
  <c r="Z17" i="36"/>
  <c r="Y17" i="36"/>
  <c r="X17" i="36"/>
  <c r="W17" i="36"/>
  <c r="V17" i="36"/>
  <c r="U17" i="36"/>
  <c r="T17" i="36"/>
  <c r="S17" i="36"/>
  <c r="R17" i="36"/>
  <c r="Q17" i="36"/>
  <c r="P17" i="36"/>
  <c r="O17" i="36"/>
  <c r="N17" i="36"/>
  <c r="M17" i="36"/>
  <c r="L17" i="36"/>
  <c r="K17" i="36"/>
  <c r="J17" i="36"/>
  <c r="I17" i="36"/>
  <c r="H17" i="36"/>
  <c r="G17" i="36"/>
  <c r="F17" i="36"/>
  <c r="AZ16" i="36"/>
  <c r="AY16" i="36"/>
  <c r="AX16" i="36"/>
  <c r="AW16" i="36"/>
  <c r="AV16" i="36"/>
  <c r="AU16" i="36"/>
  <c r="AT16" i="36"/>
  <c r="AS16" i="36"/>
  <c r="AR16" i="36"/>
  <c r="AQ16" i="36"/>
  <c r="AP16" i="36"/>
  <c r="AO16" i="36"/>
  <c r="AN16" i="36"/>
  <c r="AM16" i="36"/>
  <c r="AL16" i="36"/>
  <c r="AK16" i="36"/>
  <c r="AJ16" i="36"/>
  <c r="AI16" i="36"/>
  <c r="AH16" i="36"/>
  <c r="AG16" i="36"/>
  <c r="AF16" i="36"/>
  <c r="AE16" i="36"/>
  <c r="AD16" i="36"/>
  <c r="AC16" i="36"/>
  <c r="AB16" i="36"/>
  <c r="AA16" i="36"/>
  <c r="Z16" i="36"/>
  <c r="Y16" i="36"/>
  <c r="X16" i="36"/>
  <c r="W16" i="36"/>
  <c r="V16" i="36"/>
  <c r="U16" i="36"/>
  <c r="T16" i="36"/>
  <c r="S16" i="36"/>
  <c r="R16" i="36"/>
  <c r="Q16" i="36"/>
  <c r="P16" i="36"/>
  <c r="O16" i="36"/>
  <c r="N16" i="36"/>
  <c r="M16" i="36"/>
  <c r="L16" i="36"/>
  <c r="K16" i="36"/>
  <c r="J16" i="36"/>
  <c r="I16" i="36"/>
  <c r="H16" i="36"/>
  <c r="G16" i="36"/>
  <c r="F16" i="36"/>
  <c r="AZ15" i="36"/>
  <c r="AY15" i="36"/>
  <c r="AX15" i="36"/>
  <c r="AW15" i="36"/>
  <c r="AV15" i="36"/>
  <c r="AU15" i="36"/>
  <c r="AT15" i="36"/>
  <c r="AS15" i="36"/>
  <c r="AR15" i="36"/>
  <c r="AQ15" i="36"/>
  <c r="AP15" i="36"/>
  <c r="AO15" i="36"/>
  <c r="AN15" i="36"/>
  <c r="AM15" i="36"/>
  <c r="AL15" i="36"/>
  <c r="AK15" i="36"/>
  <c r="AJ15" i="36"/>
  <c r="AI15" i="36"/>
  <c r="AH15" i="36"/>
  <c r="AG15" i="36"/>
  <c r="AF15" i="36"/>
  <c r="AE15" i="36"/>
  <c r="AD15" i="36"/>
  <c r="AC15" i="36"/>
  <c r="AB15" i="36"/>
  <c r="AA15" i="36"/>
  <c r="Z15" i="36"/>
  <c r="Y15" i="36"/>
  <c r="X15" i="36"/>
  <c r="W15" i="36"/>
  <c r="V15" i="36"/>
  <c r="U15" i="36"/>
  <c r="T15" i="36"/>
  <c r="S15" i="36"/>
  <c r="R15" i="36"/>
  <c r="Q15" i="36"/>
  <c r="P15" i="36"/>
  <c r="O15" i="36"/>
  <c r="N15" i="36"/>
  <c r="M15" i="36"/>
  <c r="L15" i="36"/>
  <c r="K15" i="36"/>
  <c r="J15" i="36"/>
  <c r="I15" i="36"/>
  <c r="H15" i="36"/>
  <c r="G15" i="36"/>
  <c r="F15" i="36"/>
  <c r="AZ14" i="36"/>
  <c r="AY14" i="36"/>
  <c r="AX14" i="36"/>
  <c r="AW14" i="36"/>
  <c r="AV14" i="36"/>
  <c r="AU14" i="36"/>
  <c r="AT14" i="36"/>
  <c r="AS14" i="36"/>
  <c r="AR14" i="36"/>
  <c r="AQ14" i="36"/>
  <c r="AP14" i="36"/>
  <c r="AO14" i="36"/>
  <c r="AN14" i="36"/>
  <c r="AM14" i="36"/>
  <c r="AL14" i="36"/>
  <c r="AK14" i="36"/>
  <c r="AJ14" i="36"/>
  <c r="AI14" i="36"/>
  <c r="AH14" i="36"/>
  <c r="AG14" i="36"/>
  <c r="AF14" i="36"/>
  <c r="AE14" i="36"/>
  <c r="AD14" i="36"/>
  <c r="AC14" i="36"/>
  <c r="AB14" i="36"/>
  <c r="AA14" i="36"/>
  <c r="Z14" i="36"/>
  <c r="Y14" i="36"/>
  <c r="X14" i="36"/>
  <c r="W14" i="36"/>
  <c r="V14" i="36"/>
  <c r="U14" i="36"/>
  <c r="T14" i="36"/>
  <c r="S14" i="36"/>
  <c r="R14" i="36"/>
  <c r="Q14" i="36"/>
  <c r="P14" i="36"/>
  <c r="O14" i="36"/>
  <c r="N14" i="36"/>
  <c r="M14" i="36"/>
  <c r="L14" i="36"/>
  <c r="K14" i="36"/>
  <c r="J14" i="36"/>
  <c r="I14" i="36"/>
  <c r="H14" i="36"/>
  <c r="G14" i="36"/>
  <c r="F14" i="36"/>
  <c r="AZ13" i="36"/>
  <c r="AY13" i="36"/>
  <c r="AX13" i="36"/>
  <c r="AW13" i="36"/>
  <c r="AV13" i="36"/>
  <c r="AU13" i="36"/>
  <c r="AT13" i="36"/>
  <c r="AS13" i="36"/>
  <c r="AR13" i="36"/>
  <c r="AQ13" i="36"/>
  <c r="AP13" i="36"/>
  <c r="AO13" i="36"/>
  <c r="AN13" i="36"/>
  <c r="AM13" i="36"/>
  <c r="AL13" i="36"/>
  <c r="AK13" i="36"/>
  <c r="AJ13" i="36"/>
  <c r="AI13" i="36"/>
  <c r="AH13" i="36"/>
  <c r="AG13" i="36"/>
  <c r="AF13" i="36"/>
  <c r="AE13" i="36"/>
  <c r="AD13" i="36"/>
  <c r="AC13" i="36"/>
  <c r="AB13" i="36"/>
  <c r="AA13" i="36"/>
  <c r="Z13" i="36"/>
  <c r="Y13" i="36"/>
  <c r="X13" i="36"/>
  <c r="W13" i="36"/>
  <c r="V13" i="36"/>
  <c r="U13" i="36"/>
  <c r="T13" i="36"/>
  <c r="S13" i="36"/>
  <c r="R13" i="36"/>
  <c r="Q13" i="36"/>
  <c r="P13" i="36"/>
  <c r="O13" i="36"/>
  <c r="N13" i="36"/>
  <c r="M13" i="36"/>
  <c r="L13" i="36"/>
  <c r="K13" i="36"/>
  <c r="J13" i="36"/>
  <c r="I13" i="36"/>
  <c r="H13" i="36"/>
  <c r="G13" i="36"/>
  <c r="F13" i="36"/>
  <c r="AZ12" i="36"/>
  <c r="AY12" i="36"/>
  <c r="AX12" i="36"/>
  <c r="AW12" i="36"/>
  <c r="AV12" i="36"/>
  <c r="AU12" i="36"/>
  <c r="AT12" i="36"/>
  <c r="AS12" i="36"/>
  <c r="AR12" i="36"/>
  <c r="AQ12" i="36"/>
  <c r="AP12" i="36"/>
  <c r="AO12" i="36"/>
  <c r="AN12" i="36"/>
  <c r="AM12" i="36"/>
  <c r="AL12" i="36"/>
  <c r="AK12" i="36"/>
  <c r="AJ12" i="36"/>
  <c r="AI12" i="36"/>
  <c r="AH12" i="36"/>
  <c r="AG12" i="36"/>
  <c r="AF12" i="36"/>
  <c r="AE12" i="36"/>
  <c r="AD12" i="36"/>
  <c r="AC12" i="36"/>
  <c r="AB12" i="36"/>
  <c r="AA12" i="36"/>
  <c r="Z12" i="36"/>
  <c r="Y12" i="36"/>
  <c r="X12" i="36"/>
  <c r="W12" i="36"/>
  <c r="V12" i="36"/>
  <c r="U12" i="36"/>
  <c r="T12" i="36"/>
  <c r="S12" i="36"/>
  <c r="R12" i="36"/>
  <c r="Q12" i="36"/>
  <c r="P12" i="36"/>
  <c r="O12" i="36"/>
  <c r="N12" i="36"/>
  <c r="M12" i="36"/>
  <c r="L12" i="36"/>
  <c r="K12" i="36"/>
  <c r="J12" i="36"/>
  <c r="I12" i="36"/>
  <c r="H12" i="36"/>
  <c r="G12" i="36"/>
  <c r="F12" i="36"/>
  <c r="AZ11" i="36"/>
  <c r="AY11" i="36"/>
  <c r="AX11" i="36"/>
  <c r="AW11" i="36"/>
  <c r="AV11" i="36"/>
  <c r="AU11" i="36"/>
  <c r="AT11" i="36"/>
  <c r="AS11" i="36"/>
  <c r="AR11" i="36"/>
  <c r="AQ11" i="36"/>
  <c r="AP11" i="36"/>
  <c r="AO11" i="36"/>
  <c r="AN11" i="36"/>
  <c r="AM11" i="36"/>
  <c r="AL11" i="36"/>
  <c r="AK11" i="36"/>
  <c r="AJ11" i="36"/>
  <c r="AI11" i="36"/>
  <c r="AH11" i="36"/>
  <c r="AG11" i="36"/>
  <c r="AF11" i="36"/>
  <c r="AE11" i="36"/>
  <c r="AD11" i="36"/>
  <c r="AC11" i="36"/>
  <c r="AB11" i="36"/>
  <c r="AA11" i="36"/>
  <c r="Z11" i="36"/>
  <c r="Y11" i="36"/>
  <c r="X11" i="36"/>
  <c r="W11" i="36"/>
  <c r="V11" i="36"/>
  <c r="U11" i="36"/>
  <c r="T11" i="36"/>
  <c r="S11" i="36"/>
  <c r="R11" i="36"/>
  <c r="Q11" i="36"/>
  <c r="P11" i="36"/>
  <c r="O11" i="36"/>
  <c r="N11" i="36"/>
  <c r="M11" i="36"/>
  <c r="L11" i="36"/>
  <c r="K11" i="36"/>
  <c r="J11" i="36"/>
  <c r="I11" i="36"/>
  <c r="H11" i="36"/>
  <c r="G11" i="36"/>
  <c r="F11" i="36"/>
  <c r="AZ10" i="36"/>
  <c r="AY10" i="36"/>
  <c r="AX10" i="36"/>
  <c r="AW10" i="36"/>
  <c r="AV10" i="36"/>
  <c r="AU10" i="36"/>
  <c r="AT10" i="36"/>
  <c r="AS10" i="36"/>
  <c r="AR10" i="36"/>
  <c r="AQ10" i="36"/>
  <c r="AP10" i="36"/>
  <c r="AO10" i="36"/>
  <c r="AN10" i="36"/>
  <c r="AM10" i="36"/>
  <c r="AL10" i="36"/>
  <c r="AK10" i="36"/>
  <c r="AJ10" i="36"/>
  <c r="AI10" i="36"/>
  <c r="AH10" i="36"/>
  <c r="AG10" i="36"/>
  <c r="AF10" i="36"/>
  <c r="AE10" i="36"/>
  <c r="AD10" i="36"/>
  <c r="AC10" i="36"/>
  <c r="AB10" i="36"/>
  <c r="AA10" i="36"/>
  <c r="Z10" i="36"/>
  <c r="Y10" i="36"/>
  <c r="X10" i="36"/>
  <c r="W10" i="36"/>
  <c r="V10" i="36"/>
  <c r="U10" i="36"/>
  <c r="T10" i="36"/>
  <c r="S10" i="36"/>
  <c r="R10" i="36"/>
  <c r="Q10" i="36"/>
  <c r="P10" i="36"/>
  <c r="O10" i="36"/>
  <c r="N10" i="36"/>
  <c r="M10" i="36"/>
  <c r="L10" i="36"/>
  <c r="K10" i="36"/>
  <c r="J10" i="36"/>
  <c r="I10" i="36"/>
  <c r="H10" i="36"/>
  <c r="G10" i="36"/>
  <c r="F10" i="36"/>
  <c r="AZ9" i="36"/>
  <c r="AY9" i="36"/>
  <c r="AX9" i="36"/>
  <c r="AW9" i="36"/>
  <c r="AV9" i="36"/>
  <c r="AU9" i="36"/>
  <c r="AT9" i="36"/>
  <c r="AS9" i="36"/>
  <c r="AR9" i="36"/>
  <c r="AQ9" i="36"/>
  <c r="AP9" i="36"/>
  <c r="AO9" i="36"/>
  <c r="AN9" i="36"/>
  <c r="AM9" i="36"/>
  <c r="AL9" i="36"/>
  <c r="AK9" i="36"/>
  <c r="AJ9" i="36"/>
  <c r="AI9" i="36"/>
  <c r="AH9" i="36"/>
  <c r="AG9" i="36"/>
  <c r="AF9" i="36"/>
  <c r="AE9" i="36"/>
  <c r="AD9" i="36"/>
  <c r="AC9" i="36"/>
  <c r="AB9" i="36"/>
  <c r="AA9" i="36"/>
  <c r="Z9" i="36"/>
  <c r="Y9" i="36"/>
  <c r="X9" i="36"/>
  <c r="W9" i="36"/>
  <c r="V9" i="36"/>
  <c r="U9" i="36"/>
  <c r="T9" i="36"/>
  <c r="S9" i="36"/>
  <c r="R9" i="36"/>
  <c r="Q9" i="36"/>
  <c r="P9" i="36"/>
  <c r="O9" i="36"/>
  <c r="N9" i="36"/>
  <c r="M9" i="36"/>
  <c r="L9" i="36"/>
  <c r="K9" i="36"/>
  <c r="J9" i="36"/>
  <c r="I9" i="36"/>
  <c r="H9" i="36"/>
  <c r="G9" i="36"/>
  <c r="F9" i="36"/>
  <c r="A5" i="36"/>
  <c r="F37" i="58" s="1"/>
  <c r="AZ44" i="35"/>
  <c r="AY44" i="35"/>
  <c r="AX44" i="35"/>
  <c r="AW44" i="35"/>
  <c r="AV44" i="35"/>
  <c r="AU44" i="35"/>
  <c r="AT44" i="35"/>
  <c r="AS44" i="35"/>
  <c r="AR44" i="35"/>
  <c r="AQ44" i="35"/>
  <c r="AP44" i="35"/>
  <c r="AO44" i="35"/>
  <c r="AN44" i="35"/>
  <c r="AM44" i="35"/>
  <c r="AL44" i="35"/>
  <c r="AK44" i="35"/>
  <c r="AJ44" i="35"/>
  <c r="AI44" i="35"/>
  <c r="AH44" i="35"/>
  <c r="AG44" i="35"/>
  <c r="AF44" i="35"/>
  <c r="AE44" i="35"/>
  <c r="AD44" i="35"/>
  <c r="AC44" i="35"/>
  <c r="AB44" i="35"/>
  <c r="AA44" i="35"/>
  <c r="Z44" i="35"/>
  <c r="Y44" i="35"/>
  <c r="X44" i="35"/>
  <c r="W44" i="35"/>
  <c r="V44" i="35"/>
  <c r="U44" i="35"/>
  <c r="T44" i="35"/>
  <c r="S44" i="35"/>
  <c r="R44" i="35"/>
  <c r="Q44" i="35"/>
  <c r="P44" i="35"/>
  <c r="O44" i="35"/>
  <c r="N44" i="35"/>
  <c r="M44" i="35"/>
  <c r="L44" i="35"/>
  <c r="K44" i="35"/>
  <c r="J44" i="35"/>
  <c r="I44" i="35"/>
  <c r="H44" i="35"/>
  <c r="G44" i="35"/>
  <c r="F44" i="35"/>
  <c r="AZ43" i="35"/>
  <c r="AY43" i="35"/>
  <c r="AX43" i="35"/>
  <c r="AW43" i="35"/>
  <c r="AV43" i="35"/>
  <c r="AU43" i="35"/>
  <c r="AT43" i="35"/>
  <c r="AS43" i="35"/>
  <c r="AR43" i="35"/>
  <c r="AQ43" i="35"/>
  <c r="AP43" i="35"/>
  <c r="AO43" i="35"/>
  <c r="AN43" i="35"/>
  <c r="AM43" i="35"/>
  <c r="AL43" i="35"/>
  <c r="AK43" i="35"/>
  <c r="AJ43" i="35"/>
  <c r="AI43" i="35"/>
  <c r="AH43" i="35"/>
  <c r="AG43" i="35"/>
  <c r="AF43" i="35"/>
  <c r="AE43" i="35"/>
  <c r="AD43" i="35"/>
  <c r="AC43" i="35"/>
  <c r="AB43" i="35"/>
  <c r="AA43" i="35"/>
  <c r="Z43" i="35"/>
  <c r="Y43" i="35"/>
  <c r="X43" i="35"/>
  <c r="W43" i="35"/>
  <c r="V43" i="35"/>
  <c r="U43" i="35"/>
  <c r="T43" i="35"/>
  <c r="S43" i="35"/>
  <c r="R43" i="35"/>
  <c r="Q43" i="35"/>
  <c r="P43" i="35"/>
  <c r="O43" i="35"/>
  <c r="N43" i="35"/>
  <c r="M43" i="35"/>
  <c r="L43" i="35"/>
  <c r="K43" i="35"/>
  <c r="J43" i="35"/>
  <c r="I43" i="35"/>
  <c r="H43" i="35"/>
  <c r="G43" i="35"/>
  <c r="F43" i="35"/>
  <c r="AZ42" i="35"/>
  <c r="AY42" i="35"/>
  <c r="AX42" i="35"/>
  <c r="AW42" i="35"/>
  <c r="AV42" i="35"/>
  <c r="AU42" i="35"/>
  <c r="AT42" i="35"/>
  <c r="AS42" i="35"/>
  <c r="AR42" i="35"/>
  <c r="AQ42" i="35"/>
  <c r="AP42" i="35"/>
  <c r="AO42" i="35"/>
  <c r="AN42" i="35"/>
  <c r="AM42" i="35"/>
  <c r="AL42" i="35"/>
  <c r="AK42" i="35"/>
  <c r="AJ42" i="35"/>
  <c r="AI42" i="35"/>
  <c r="AH42" i="35"/>
  <c r="AG42" i="35"/>
  <c r="AF42" i="35"/>
  <c r="AE42" i="35"/>
  <c r="AD42" i="35"/>
  <c r="AC42" i="35"/>
  <c r="AB42" i="35"/>
  <c r="AA42" i="35"/>
  <c r="Z42" i="35"/>
  <c r="Y42" i="35"/>
  <c r="X42" i="35"/>
  <c r="W42" i="35"/>
  <c r="V42" i="35"/>
  <c r="U42" i="35"/>
  <c r="T42" i="35"/>
  <c r="S42" i="35"/>
  <c r="R42" i="35"/>
  <c r="Q42" i="35"/>
  <c r="P42" i="35"/>
  <c r="O42" i="35"/>
  <c r="N42" i="35"/>
  <c r="M42" i="35"/>
  <c r="L42" i="35"/>
  <c r="K42" i="35"/>
  <c r="J42" i="35"/>
  <c r="I42" i="35"/>
  <c r="H42" i="35"/>
  <c r="G42" i="35"/>
  <c r="F42" i="35"/>
  <c r="AZ41" i="35"/>
  <c r="AY41" i="35"/>
  <c r="AX41" i="35"/>
  <c r="AW41" i="35"/>
  <c r="AV41" i="35"/>
  <c r="AU41" i="35"/>
  <c r="AT41" i="35"/>
  <c r="AS41" i="35"/>
  <c r="AR41" i="35"/>
  <c r="AQ41" i="35"/>
  <c r="AP41" i="35"/>
  <c r="AO41" i="35"/>
  <c r="AN41" i="35"/>
  <c r="AM41" i="35"/>
  <c r="AL41" i="35"/>
  <c r="AK41" i="35"/>
  <c r="AJ41" i="35"/>
  <c r="AI41" i="35"/>
  <c r="AH41" i="35"/>
  <c r="AG41" i="35"/>
  <c r="AF41" i="35"/>
  <c r="AE41" i="35"/>
  <c r="AD41" i="35"/>
  <c r="AC41" i="35"/>
  <c r="AB41" i="35"/>
  <c r="AA41" i="35"/>
  <c r="Z41" i="35"/>
  <c r="Y41" i="35"/>
  <c r="X41" i="35"/>
  <c r="W41" i="35"/>
  <c r="V41" i="35"/>
  <c r="U41" i="35"/>
  <c r="T41" i="35"/>
  <c r="S41" i="35"/>
  <c r="R41" i="35"/>
  <c r="Q41" i="35"/>
  <c r="P41" i="35"/>
  <c r="O41" i="35"/>
  <c r="N41" i="35"/>
  <c r="M41" i="35"/>
  <c r="L41" i="35"/>
  <c r="K41" i="35"/>
  <c r="J41" i="35"/>
  <c r="I41" i="35"/>
  <c r="H41" i="35"/>
  <c r="G41" i="35"/>
  <c r="F41" i="35"/>
  <c r="AZ40" i="35"/>
  <c r="AY40" i="35"/>
  <c r="AX40" i="35"/>
  <c r="AW40" i="35"/>
  <c r="AV40" i="35"/>
  <c r="AU40" i="35"/>
  <c r="AT40" i="35"/>
  <c r="AS40" i="35"/>
  <c r="AR40" i="35"/>
  <c r="AQ40" i="35"/>
  <c r="AP40" i="35"/>
  <c r="AO40" i="35"/>
  <c r="AN40" i="35"/>
  <c r="AM40" i="35"/>
  <c r="AL40" i="35"/>
  <c r="AK40" i="35"/>
  <c r="AJ40" i="35"/>
  <c r="AI40" i="35"/>
  <c r="AH40" i="35"/>
  <c r="AG40" i="35"/>
  <c r="AF40" i="35"/>
  <c r="AE40" i="35"/>
  <c r="AD40" i="35"/>
  <c r="AC40" i="35"/>
  <c r="AB40" i="35"/>
  <c r="AA40" i="35"/>
  <c r="Z40" i="35"/>
  <c r="Y40" i="35"/>
  <c r="X40" i="35"/>
  <c r="W40" i="35"/>
  <c r="V40" i="35"/>
  <c r="U40" i="35"/>
  <c r="T40" i="35"/>
  <c r="S40" i="35"/>
  <c r="R40" i="35"/>
  <c r="Q40" i="35"/>
  <c r="P40" i="35"/>
  <c r="O40" i="35"/>
  <c r="N40" i="35"/>
  <c r="M40" i="35"/>
  <c r="L40" i="35"/>
  <c r="K40" i="35"/>
  <c r="J40" i="35"/>
  <c r="I40" i="35"/>
  <c r="H40" i="35"/>
  <c r="G40" i="35"/>
  <c r="F40" i="35"/>
  <c r="AZ39" i="35"/>
  <c r="AY39" i="35"/>
  <c r="AX39" i="35"/>
  <c r="AW39" i="35"/>
  <c r="AV39" i="35"/>
  <c r="AU39" i="35"/>
  <c r="AT39" i="35"/>
  <c r="AS39" i="35"/>
  <c r="AR39" i="35"/>
  <c r="AQ39" i="35"/>
  <c r="AP39" i="35"/>
  <c r="AO39" i="35"/>
  <c r="AN39" i="35"/>
  <c r="AM39" i="35"/>
  <c r="AL39" i="35"/>
  <c r="AK39" i="35"/>
  <c r="AJ39" i="35"/>
  <c r="AI39" i="35"/>
  <c r="AH39" i="35"/>
  <c r="AG39" i="35"/>
  <c r="AF39" i="35"/>
  <c r="AE39" i="35"/>
  <c r="AD39" i="35"/>
  <c r="AC39" i="35"/>
  <c r="AB39" i="35"/>
  <c r="AA39" i="35"/>
  <c r="Z39" i="35"/>
  <c r="Y39" i="35"/>
  <c r="X39" i="35"/>
  <c r="W39" i="35"/>
  <c r="V39" i="35"/>
  <c r="U39" i="35"/>
  <c r="T39" i="35"/>
  <c r="S39" i="35"/>
  <c r="R39" i="35"/>
  <c r="Q39" i="35"/>
  <c r="P39" i="35"/>
  <c r="O39" i="35"/>
  <c r="N39" i="35"/>
  <c r="M39" i="35"/>
  <c r="L39" i="35"/>
  <c r="K39" i="35"/>
  <c r="J39" i="35"/>
  <c r="I39" i="35"/>
  <c r="H39" i="35"/>
  <c r="G39" i="35"/>
  <c r="F39" i="35"/>
  <c r="AZ38" i="35"/>
  <c r="AY38" i="35"/>
  <c r="AX38" i="35"/>
  <c r="AW38" i="35"/>
  <c r="AV38" i="35"/>
  <c r="AU38" i="35"/>
  <c r="AT38" i="35"/>
  <c r="AS38" i="35"/>
  <c r="AR38" i="35"/>
  <c r="AQ38" i="35"/>
  <c r="AP38" i="35"/>
  <c r="AO38" i="35"/>
  <c r="AN38" i="35"/>
  <c r="AM38" i="35"/>
  <c r="AL38" i="35"/>
  <c r="AK38" i="35"/>
  <c r="AJ38" i="35"/>
  <c r="AI38" i="35"/>
  <c r="AH38" i="35"/>
  <c r="AG38" i="35"/>
  <c r="AF38" i="35"/>
  <c r="AE38" i="35"/>
  <c r="AD38" i="35"/>
  <c r="AC38" i="35"/>
  <c r="AB38" i="35"/>
  <c r="AA38" i="35"/>
  <c r="Z38" i="35"/>
  <c r="Y38" i="35"/>
  <c r="X38" i="35"/>
  <c r="W38" i="35"/>
  <c r="V38" i="35"/>
  <c r="U38" i="35"/>
  <c r="T38" i="35"/>
  <c r="S38" i="35"/>
  <c r="R38" i="35"/>
  <c r="Q38" i="35"/>
  <c r="P38" i="35"/>
  <c r="O38" i="35"/>
  <c r="N38" i="35"/>
  <c r="M38" i="35"/>
  <c r="L38" i="35"/>
  <c r="K38" i="35"/>
  <c r="J38" i="35"/>
  <c r="I38" i="35"/>
  <c r="H38" i="35"/>
  <c r="G38" i="35"/>
  <c r="F38" i="35"/>
  <c r="AZ37" i="35"/>
  <c r="AY37" i="35"/>
  <c r="AX37" i="35"/>
  <c r="AW37" i="35"/>
  <c r="AV37" i="35"/>
  <c r="AU37" i="35"/>
  <c r="AT37" i="35"/>
  <c r="AS37" i="35"/>
  <c r="AR37" i="35"/>
  <c r="AQ37" i="35"/>
  <c r="AP37" i="35"/>
  <c r="AO37" i="35"/>
  <c r="AN37" i="35"/>
  <c r="AM37" i="35"/>
  <c r="AL37" i="35"/>
  <c r="AK37" i="35"/>
  <c r="AJ37" i="35"/>
  <c r="AI37" i="35"/>
  <c r="AH37" i="35"/>
  <c r="AG37" i="35"/>
  <c r="AF37" i="35"/>
  <c r="AE37" i="35"/>
  <c r="AD37" i="35"/>
  <c r="AC37" i="35"/>
  <c r="AB37" i="35"/>
  <c r="AA37" i="35"/>
  <c r="Z37" i="35"/>
  <c r="Y37" i="35"/>
  <c r="X37" i="35"/>
  <c r="W37" i="35"/>
  <c r="V37" i="35"/>
  <c r="U37" i="35"/>
  <c r="T37" i="35"/>
  <c r="S37" i="35"/>
  <c r="R37" i="35"/>
  <c r="Q37" i="35"/>
  <c r="P37" i="35"/>
  <c r="O37" i="35"/>
  <c r="N37" i="35"/>
  <c r="M37" i="35"/>
  <c r="L37" i="35"/>
  <c r="K37" i="35"/>
  <c r="J37" i="35"/>
  <c r="I37" i="35"/>
  <c r="H37" i="35"/>
  <c r="G37" i="35"/>
  <c r="F37" i="35"/>
  <c r="AZ36" i="35"/>
  <c r="AY36" i="35"/>
  <c r="AX36" i="35"/>
  <c r="AW36" i="35"/>
  <c r="AV36" i="35"/>
  <c r="AU36" i="35"/>
  <c r="AT36" i="35"/>
  <c r="AS36" i="35"/>
  <c r="AR36" i="35"/>
  <c r="AQ36" i="35"/>
  <c r="AP36" i="35"/>
  <c r="AO36" i="35"/>
  <c r="AN36" i="35"/>
  <c r="AM36" i="35"/>
  <c r="AL36" i="35"/>
  <c r="AK36" i="35"/>
  <c r="AJ36" i="35"/>
  <c r="AI36" i="35"/>
  <c r="AH36" i="35"/>
  <c r="AG36" i="35"/>
  <c r="AF36" i="35"/>
  <c r="AE36" i="35"/>
  <c r="AD36" i="35"/>
  <c r="AC36" i="35"/>
  <c r="AB36" i="35"/>
  <c r="AA36" i="35"/>
  <c r="Z36" i="35"/>
  <c r="Y36" i="35"/>
  <c r="X36" i="35"/>
  <c r="W36" i="35"/>
  <c r="V36" i="35"/>
  <c r="U36" i="35"/>
  <c r="T36" i="35"/>
  <c r="S36" i="35"/>
  <c r="R36" i="35"/>
  <c r="Q36" i="35"/>
  <c r="P36" i="35"/>
  <c r="O36" i="35"/>
  <c r="N36" i="35"/>
  <c r="M36" i="35"/>
  <c r="L36" i="35"/>
  <c r="K36" i="35"/>
  <c r="J36" i="35"/>
  <c r="I36" i="35"/>
  <c r="H36" i="35"/>
  <c r="G36" i="35"/>
  <c r="F36" i="35"/>
  <c r="AZ35" i="35"/>
  <c r="AY35" i="35"/>
  <c r="AX35" i="35"/>
  <c r="AW35" i="35"/>
  <c r="AV35" i="35"/>
  <c r="AU35" i="35"/>
  <c r="AT35" i="35"/>
  <c r="AS35" i="35"/>
  <c r="AR35" i="35"/>
  <c r="AQ35" i="35"/>
  <c r="AP35" i="35"/>
  <c r="AO35" i="35"/>
  <c r="AN35" i="35"/>
  <c r="AM35" i="35"/>
  <c r="AL35" i="35"/>
  <c r="AK35" i="35"/>
  <c r="AJ35" i="35"/>
  <c r="AI35" i="35"/>
  <c r="AH35" i="35"/>
  <c r="AG35" i="35"/>
  <c r="AF35" i="35"/>
  <c r="AE35" i="35"/>
  <c r="AD35" i="35"/>
  <c r="AC35" i="35"/>
  <c r="AB35" i="35"/>
  <c r="AA35" i="35"/>
  <c r="Z35" i="35"/>
  <c r="Y35" i="35"/>
  <c r="X35" i="35"/>
  <c r="W35" i="35"/>
  <c r="V35" i="35"/>
  <c r="U35" i="35"/>
  <c r="T35" i="35"/>
  <c r="S35" i="35"/>
  <c r="R35" i="35"/>
  <c r="Q35" i="35"/>
  <c r="P35" i="35"/>
  <c r="O35" i="35"/>
  <c r="N35" i="35"/>
  <c r="M35" i="35"/>
  <c r="L35" i="35"/>
  <c r="K35" i="35"/>
  <c r="J35" i="35"/>
  <c r="I35" i="35"/>
  <c r="H35" i="35"/>
  <c r="G35" i="35"/>
  <c r="F35" i="35"/>
  <c r="AZ34" i="35"/>
  <c r="AY34" i="35"/>
  <c r="AX34" i="35"/>
  <c r="AW34" i="35"/>
  <c r="AV34" i="35"/>
  <c r="AU34" i="35"/>
  <c r="AT34" i="35"/>
  <c r="AS34" i="35"/>
  <c r="AR34" i="35"/>
  <c r="AQ34" i="35"/>
  <c r="AP34" i="35"/>
  <c r="AO34" i="35"/>
  <c r="AN34" i="35"/>
  <c r="AM34" i="35"/>
  <c r="AL34" i="35"/>
  <c r="AK34" i="35"/>
  <c r="AJ34" i="35"/>
  <c r="AI34" i="35"/>
  <c r="AH34" i="35"/>
  <c r="AG34" i="35"/>
  <c r="AF34" i="35"/>
  <c r="AE34" i="35"/>
  <c r="AD34" i="35"/>
  <c r="AC34" i="35"/>
  <c r="AB34" i="35"/>
  <c r="AA34" i="35"/>
  <c r="Z34" i="35"/>
  <c r="Y34" i="35"/>
  <c r="X34" i="35"/>
  <c r="W34" i="35"/>
  <c r="V34" i="35"/>
  <c r="U34" i="35"/>
  <c r="T34" i="35"/>
  <c r="S34" i="35"/>
  <c r="R34" i="35"/>
  <c r="Q34" i="35"/>
  <c r="P34" i="35"/>
  <c r="O34" i="35"/>
  <c r="N34" i="35"/>
  <c r="M34" i="35"/>
  <c r="L34" i="35"/>
  <c r="K34" i="35"/>
  <c r="J34" i="35"/>
  <c r="I34" i="35"/>
  <c r="H34" i="35"/>
  <c r="G34" i="35"/>
  <c r="F34" i="35"/>
  <c r="AZ33" i="35"/>
  <c r="AY33" i="35"/>
  <c r="AX33" i="35"/>
  <c r="AW33" i="35"/>
  <c r="AV33" i="35"/>
  <c r="AU33" i="35"/>
  <c r="AT33" i="35"/>
  <c r="AS33" i="35"/>
  <c r="AR33" i="35"/>
  <c r="AQ33" i="35"/>
  <c r="AP33" i="35"/>
  <c r="AO33" i="35"/>
  <c r="AN33" i="35"/>
  <c r="AM33" i="35"/>
  <c r="AL33" i="35"/>
  <c r="AK33" i="35"/>
  <c r="AJ33" i="35"/>
  <c r="AI33" i="35"/>
  <c r="AH33" i="35"/>
  <c r="AG33" i="35"/>
  <c r="AF33" i="35"/>
  <c r="AE33" i="35"/>
  <c r="AD33" i="35"/>
  <c r="AC33" i="35"/>
  <c r="AB33" i="35"/>
  <c r="AA33" i="35"/>
  <c r="Z33" i="35"/>
  <c r="Y33" i="35"/>
  <c r="X33" i="35"/>
  <c r="W33" i="35"/>
  <c r="V33" i="35"/>
  <c r="U33" i="35"/>
  <c r="T33" i="35"/>
  <c r="S33" i="35"/>
  <c r="R33" i="35"/>
  <c r="Q33" i="35"/>
  <c r="P33" i="35"/>
  <c r="O33" i="35"/>
  <c r="N33" i="35"/>
  <c r="M33" i="35"/>
  <c r="L33" i="35"/>
  <c r="K33" i="35"/>
  <c r="J33" i="35"/>
  <c r="I33" i="35"/>
  <c r="H33" i="35"/>
  <c r="G33" i="35"/>
  <c r="F33" i="35"/>
  <c r="AZ32" i="35"/>
  <c r="AY32" i="35"/>
  <c r="AX32" i="35"/>
  <c r="AW32" i="35"/>
  <c r="AV32" i="35"/>
  <c r="AU32" i="35"/>
  <c r="AT32" i="35"/>
  <c r="AS32" i="35"/>
  <c r="AR32" i="35"/>
  <c r="AQ32" i="35"/>
  <c r="AP32" i="35"/>
  <c r="AO32" i="35"/>
  <c r="AN32" i="35"/>
  <c r="AM32" i="35"/>
  <c r="AL32" i="35"/>
  <c r="AK32" i="35"/>
  <c r="AJ32" i="35"/>
  <c r="AI32" i="35"/>
  <c r="AH32" i="35"/>
  <c r="AG32" i="35"/>
  <c r="AF32" i="35"/>
  <c r="AE32" i="35"/>
  <c r="AD32" i="35"/>
  <c r="AC32" i="35"/>
  <c r="AB32" i="35"/>
  <c r="AA32" i="35"/>
  <c r="Z32" i="35"/>
  <c r="Y32" i="35"/>
  <c r="X32" i="35"/>
  <c r="W32" i="35"/>
  <c r="V32" i="35"/>
  <c r="U32" i="35"/>
  <c r="T32" i="35"/>
  <c r="S32" i="35"/>
  <c r="R32" i="35"/>
  <c r="Q32" i="35"/>
  <c r="P32" i="35"/>
  <c r="O32" i="35"/>
  <c r="N32" i="35"/>
  <c r="M32" i="35"/>
  <c r="L32" i="35"/>
  <c r="K32" i="35"/>
  <c r="J32" i="35"/>
  <c r="I32" i="35"/>
  <c r="H32" i="35"/>
  <c r="G32" i="35"/>
  <c r="F32" i="35"/>
  <c r="AZ31" i="35"/>
  <c r="AY31" i="35"/>
  <c r="AX31" i="35"/>
  <c r="AW31" i="35"/>
  <c r="AV31" i="35"/>
  <c r="AU31" i="35"/>
  <c r="AT31" i="35"/>
  <c r="AS31" i="35"/>
  <c r="AR31" i="35"/>
  <c r="AQ31" i="35"/>
  <c r="AP31" i="35"/>
  <c r="AO31" i="35"/>
  <c r="AN31" i="35"/>
  <c r="AM31" i="35"/>
  <c r="AL31" i="35"/>
  <c r="AK31" i="35"/>
  <c r="AJ31" i="35"/>
  <c r="AI31" i="35"/>
  <c r="AH31" i="35"/>
  <c r="AG31" i="35"/>
  <c r="AF31" i="35"/>
  <c r="AE31" i="35"/>
  <c r="AD31" i="35"/>
  <c r="AC31" i="35"/>
  <c r="AB31" i="35"/>
  <c r="AA31" i="35"/>
  <c r="Z31" i="35"/>
  <c r="Y31" i="35"/>
  <c r="X31" i="35"/>
  <c r="W31" i="35"/>
  <c r="V31" i="35"/>
  <c r="U31" i="35"/>
  <c r="T31" i="35"/>
  <c r="S31" i="35"/>
  <c r="R31" i="35"/>
  <c r="Q31" i="35"/>
  <c r="P31" i="35"/>
  <c r="O31" i="35"/>
  <c r="N31" i="35"/>
  <c r="M31" i="35"/>
  <c r="L31" i="35"/>
  <c r="K31" i="35"/>
  <c r="J31" i="35"/>
  <c r="I31" i="35"/>
  <c r="H31" i="35"/>
  <c r="G31" i="35"/>
  <c r="F31" i="35"/>
  <c r="AZ30" i="35"/>
  <c r="AY30" i="35"/>
  <c r="AX30" i="35"/>
  <c r="AW30" i="35"/>
  <c r="AV30" i="35"/>
  <c r="AU30" i="35"/>
  <c r="AT30" i="35"/>
  <c r="AS30" i="35"/>
  <c r="AR30" i="35"/>
  <c r="AQ30" i="35"/>
  <c r="AP30" i="35"/>
  <c r="AO30" i="35"/>
  <c r="AN30" i="35"/>
  <c r="AM30" i="35"/>
  <c r="AL30" i="35"/>
  <c r="AK30" i="35"/>
  <c r="AJ30" i="35"/>
  <c r="AI30" i="35"/>
  <c r="AH30" i="35"/>
  <c r="AG30" i="35"/>
  <c r="AF30" i="35"/>
  <c r="AE30" i="35"/>
  <c r="AD30" i="35"/>
  <c r="AC30" i="35"/>
  <c r="AB30" i="35"/>
  <c r="AA30" i="35"/>
  <c r="Z30" i="35"/>
  <c r="Y30" i="35"/>
  <c r="X30" i="35"/>
  <c r="W30" i="35"/>
  <c r="V30" i="35"/>
  <c r="U30" i="35"/>
  <c r="T30" i="35"/>
  <c r="S30" i="35"/>
  <c r="R30" i="35"/>
  <c r="Q30" i="35"/>
  <c r="P30" i="35"/>
  <c r="O30" i="35"/>
  <c r="N30" i="35"/>
  <c r="M30" i="35"/>
  <c r="L30" i="35"/>
  <c r="K30" i="35"/>
  <c r="J30" i="35"/>
  <c r="I30" i="35"/>
  <c r="H30" i="35"/>
  <c r="G30" i="35"/>
  <c r="F30" i="35"/>
  <c r="AZ29" i="35"/>
  <c r="AY29" i="35"/>
  <c r="AX29" i="35"/>
  <c r="AW29" i="35"/>
  <c r="AV29" i="35"/>
  <c r="AU29" i="35"/>
  <c r="AT29" i="35"/>
  <c r="AS29" i="35"/>
  <c r="AR29" i="35"/>
  <c r="AQ29" i="35"/>
  <c r="AP29" i="35"/>
  <c r="AO29" i="35"/>
  <c r="AN29" i="35"/>
  <c r="AM29" i="35"/>
  <c r="AL29" i="35"/>
  <c r="AK29" i="35"/>
  <c r="AJ29" i="35"/>
  <c r="AI29" i="35"/>
  <c r="AH29" i="35"/>
  <c r="AG29" i="35"/>
  <c r="AF29" i="35"/>
  <c r="AE29" i="35"/>
  <c r="AD29" i="35"/>
  <c r="AC29" i="35"/>
  <c r="AB29" i="35"/>
  <c r="AA29" i="35"/>
  <c r="Z29" i="35"/>
  <c r="Y29" i="35"/>
  <c r="X29" i="35"/>
  <c r="W29" i="35"/>
  <c r="V29" i="35"/>
  <c r="U29" i="35"/>
  <c r="T29" i="35"/>
  <c r="S29" i="35"/>
  <c r="R29" i="35"/>
  <c r="Q29" i="35"/>
  <c r="P29" i="35"/>
  <c r="O29" i="35"/>
  <c r="N29" i="35"/>
  <c r="M29" i="35"/>
  <c r="L29" i="35"/>
  <c r="K29" i="35"/>
  <c r="J29" i="35"/>
  <c r="I29" i="35"/>
  <c r="H29" i="35"/>
  <c r="G29" i="35"/>
  <c r="F29" i="35"/>
  <c r="AZ28" i="35"/>
  <c r="AY28" i="35"/>
  <c r="AX28" i="35"/>
  <c r="AW28" i="35"/>
  <c r="AV28" i="35"/>
  <c r="AU28" i="35"/>
  <c r="AT28" i="35"/>
  <c r="AS28" i="35"/>
  <c r="AR28" i="35"/>
  <c r="AQ28" i="35"/>
  <c r="AP28" i="35"/>
  <c r="AO28" i="35"/>
  <c r="AN28" i="35"/>
  <c r="AM28" i="35"/>
  <c r="AL28" i="35"/>
  <c r="AK28" i="35"/>
  <c r="AJ28" i="35"/>
  <c r="AI28" i="35"/>
  <c r="AH28" i="35"/>
  <c r="AG28" i="35"/>
  <c r="AF28" i="35"/>
  <c r="AE28" i="35"/>
  <c r="AD28" i="35"/>
  <c r="AC28" i="35"/>
  <c r="AB28" i="35"/>
  <c r="AA28" i="35"/>
  <c r="Z28" i="35"/>
  <c r="Y28" i="35"/>
  <c r="X28" i="35"/>
  <c r="W28" i="35"/>
  <c r="V28" i="35"/>
  <c r="U28" i="35"/>
  <c r="T28" i="35"/>
  <c r="S28" i="35"/>
  <c r="R28" i="35"/>
  <c r="Q28" i="35"/>
  <c r="P28" i="35"/>
  <c r="O28" i="35"/>
  <c r="N28" i="35"/>
  <c r="M28" i="35"/>
  <c r="L28" i="35"/>
  <c r="K28" i="35"/>
  <c r="J28" i="35"/>
  <c r="I28" i="35"/>
  <c r="H28" i="35"/>
  <c r="G28" i="35"/>
  <c r="F28" i="35"/>
  <c r="AZ27" i="35"/>
  <c r="AY27" i="35"/>
  <c r="AX27" i="35"/>
  <c r="AW27" i="35"/>
  <c r="AV27" i="35"/>
  <c r="AU27" i="35"/>
  <c r="AT27" i="35"/>
  <c r="AS27" i="35"/>
  <c r="AR27" i="35"/>
  <c r="AQ27" i="35"/>
  <c r="AP27" i="35"/>
  <c r="AO27" i="35"/>
  <c r="AN27" i="35"/>
  <c r="AM27" i="35"/>
  <c r="AL27" i="35"/>
  <c r="AK27" i="35"/>
  <c r="AJ27" i="35"/>
  <c r="AI27" i="35"/>
  <c r="AH27" i="35"/>
  <c r="AG27" i="35"/>
  <c r="AF27" i="35"/>
  <c r="AE27" i="35"/>
  <c r="AD27" i="35"/>
  <c r="AC27" i="35"/>
  <c r="AB27" i="35"/>
  <c r="AA27" i="35"/>
  <c r="Z27" i="35"/>
  <c r="Y27" i="35"/>
  <c r="X27" i="35"/>
  <c r="W27" i="35"/>
  <c r="V27" i="35"/>
  <c r="U27" i="35"/>
  <c r="T27" i="35"/>
  <c r="S27" i="35"/>
  <c r="R27" i="35"/>
  <c r="Q27" i="35"/>
  <c r="P27" i="35"/>
  <c r="O27" i="35"/>
  <c r="N27" i="35"/>
  <c r="M27" i="35"/>
  <c r="L27" i="35"/>
  <c r="K27" i="35"/>
  <c r="J27" i="35"/>
  <c r="I27" i="35"/>
  <c r="H27" i="35"/>
  <c r="G27" i="35"/>
  <c r="F27" i="35"/>
  <c r="AZ26" i="35"/>
  <c r="AY26" i="35"/>
  <c r="AX26" i="35"/>
  <c r="AW26" i="35"/>
  <c r="AV26" i="35"/>
  <c r="AU26" i="35"/>
  <c r="AT26" i="35"/>
  <c r="AS26" i="35"/>
  <c r="AR26" i="35"/>
  <c r="AQ26" i="35"/>
  <c r="AP26" i="35"/>
  <c r="AO26" i="35"/>
  <c r="AN26" i="35"/>
  <c r="AM26" i="35"/>
  <c r="AL26" i="35"/>
  <c r="AK26" i="35"/>
  <c r="AJ26" i="35"/>
  <c r="AI26" i="35"/>
  <c r="AH26" i="35"/>
  <c r="AG26" i="35"/>
  <c r="AF26" i="35"/>
  <c r="AE26" i="35"/>
  <c r="AD26" i="35"/>
  <c r="AC26" i="35"/>
  <c r="AB26" i="35"/>
  <c r="AA26" i="35"/>
  <c r="Z26" i="35"/>
  <c r="Y26" i="35"/>
  <c r="X26" i="35"/>
  <c r="W26" i="35"/>
  <c r="V26" i="35"/>
  <c r="U26" i="35"/>
  <c r="T26" i="35"/>
  <c r="S26" i="35"/>
  <c r="R26" i="35"/>
  <c r="Q26" i="35"/>
  <c r="P26" i="35"/>
  <c r="O26" i="35"/>
  <c r="N26" i="35"/>
  <c r="M26" i="35"/>
  <c r="L26" i="35"/>
  <c r="K26" i="35"/>
  <c r="J26" i="35"/>
  <c r="I26" i="35"/>
  <c r="H26" i="35"/>
  <c r="G26" i="35"/>
  <c r="F26" i="35"/>
  <c r="AZ25" i="35"/>
  <c r="AY25" i="35"/>
  <c r="AX25" i="35"/>
  <c r="AW25" i="35"/>
  <c r="AV25" i="35"/>
  <c r="AU25" i="35"/>
  <c r="AT25" i="35"/>
  <c r="AS25" i="35"/>
  <c r="AR25" i="35"/>
  <c r="AQ25" i="35"/>
  <c r="AP25" i="35"/>
  <c r="AO25" i="35"/>
  <c r="AN25" i="35"/>
  <c r="AM25" i="35"/>
  <c r="AL25" i="35"/>
  <c r="AK25" i="35"/>
  <c r="AJ25" i="35"/>
  <c r="AI25" i="35"/>
  <c r="AH25" i="35"/>
  <c r="AG25" i="35"/>
  <c r="AF25" i="35"/>
  <c r="AE25" i="35"/>
  <c r="AD25" i="35"/>
  <c r="AC25" i="35"/>
  <c r="AB25" i="35"/>
  <c r="AA25" i="35"/>
  <c r="Z25" i="35"/>
  <c r="Y25" i="35"/>
  <c r="X25" i="35"/>
  <c r="W25" i="35"/>
  <c r="V25" i="35"/>
  <c r="U25" i="35"/>
  <c r="T25" i="35"/>
  <c r="S25" i="35"/>
  <c r="R25" i="35"/>
  <c r="Q25" i="35"/>
  <c r="P25" i="35"/>
  <c r="O25" i="35"/>
  <c r="N25" i="35"/>
  <c r="M25" i="35"/>
  <c r="L25" i="35"/>
  <c r="K25" i="35"/>
  <c r="J25" i="35"/>
  <c r="I25" i="35"/>
  <c r="H25" i="35"/>
  <c r="G25" i="35"/>
  <c r="F25" i="35"/>
  <c r="AZ24" i="35"/>
  <c r="AY24" i="35"/>
  <c r="AX24" i="35"/>
  <c r="AW24" i="35"/>
  <c r="AV24" i="35"/>
  <c r="AU24" i="35"/>
  <c r="AT24" i="35"/>
  <c r="AS24" i="35"/>
  <c r="AR24" i="35"/>
  <c r="AQ24" i="35"/>
  <c r="AP24" i="35"/>
  <c r="AO24" i="35"/>
  <c r="AN24" i="35"/>
  <c r="AM24" i="35"/>
  <c r="AL24" i="35"/>
  <c r="AK24" i="35"/>
  <c r="AJ24" i="35"/>
  <c r="AI24" i="35"/>
  <c r="AH24" i="35"/>
  <c r="AG24" i="35"/>
  <c r="AF24" i="35"/>
  <c r="AE24" i="35"/>
  <c r="AD24" i="35"/>
  <c r="AC24" i="35"/>
  <c r="AB24" i="35"/>
  <c r="AA24" i="35"/>
  <c r="Z24" i="35"/>
  <c r="Y24" i="35"/>
  <c r="X24" i="35"/>
  <c r="W24" i="35"/>
  <c r="V24" i="35"/>
  <c r="U24" i="35"/>
  <c r="T24" i="35"/>
  <c r="S24" i="35"/>
  <c r="R24" i="35"/>
  <c r="Q24" i="35"/>
  <c r="P24" i="35"/>
  <c r="O24" i="35"/>
  <c r="N24" i="35"/>
  <c r="M24" i="35"/>
  <c r="L24" i="35"/>
  <c r="K24" i="35"/>
  <c r="J24" i="35"/>
  <c r="I24" i="35"/>
  <c r="H24" i="35"/>
  <c r="G24" i="35"/>
  <c r="F24" i="35"/>
  <c r="AZ23" i="35"/>
  <c r="AY23" i="35"/>
  <c r="AX23" i="35"/>
  <c r="AW23" i="35"/>
  <c r="AV23" i="35"/>
  <c r="AU23" i="35"/>
  <c r="AT23" i="35"/>
  <c r="AS23" i="35"/>
  <c r="AR23" i="35"/>
  <c r="AQ23" i="35"/>
  <c r="AP23" i="35"/>
  <c r="AO23" i="35"/>
  <c r="AN23" i="35"/>
  <c r="AM23" i="35"/>
  <c r="AL23" i="35"/>
  <c r="AK23" i="35"/>
  <c r="AJ23" i="35"/>
  <c r="AI23" i="35"/>
  <c r="AH23" i="35"/>
  <c r="AG23" i="35"/>
  <c r="AF23" i="35"/>
  <c r="AE23" i="35"/>
  <c r="AD23" i="35"/>
  <c r="AC23" i="35"/>
  <c r="AB23" i="35"/>
  <c r="AA23" i="35"/>
  <c r="Z23" i="35"/>
  <c r="Y23" i="35"/>
  <c r="X23" i="35"/>
  <c r="W23" i="35"/>
  <c r="V23" i="35"/>
  <c r="U23" i="35"/>
  <c r="T23" i="35"/>
  <c r="S23" i="35"/>
  <c r="R23" i="35"/>
  <c r="Q23" i="35"/>
  <c r="P23" i="35"/>
  <c r="O23" i="35"/>
  <c r="N23" i="35"/>
  <c r="M23" i="35"/>
  <c r="L23" i="35"/>
  <c r="K23" i="35"/>
  <c r="J23" i="35"/>
  <c r="I23" i="35"/>
  <c r="H23" i="35"/>
  <c r="G23" i="35"/>
  <c r="F23" i="35"/>
  <c r="AZ22" i="35"/>
  <c r="AY22" i="35"/>
  <c r="AX22" i="35"/>
  <c r="AW22" i="35"/>
  <c r="AV22" i="35"/>
  <c r="AU22" i="35"/>
  <c r="AT22" i="35"/>
  <c r="AS22" i="35"/>
  <c r="AR22" i="35"/>
  <c r="AQ22" i="35"/>
  <c r="AP22" i="35"/>
  <c r="AO22" i="35"/>
  <c r="AN22" i="35"/>
  <c r="AM22" i="35"/>
  <c r="AL22" i="35"/>
  <c r="AK22" i="35"/>
  <c r="AJ22" i="35"/>
  <c r="AI22" i="35"/>
  <c r="AH22" i="35"/>
  <c r="AG22" i="35"/>
  <c r="AF22" i="35"/>
  <c r="AE22" i="35"/>
  <c r="AD22" i="35"/>
  <c r="AC22" i="35"/>
  <c r="AB22" i="35"/>
  <c r="AA22" i="35"/>
  <c r="Z22" i="35"/>
  <c r="Y22" i="35"/>
  <c r="X22" i="35"/>
  <c r="W22" i="35"/>
  <c r="V22" i="35"/>
  <c r="U22" i="35"/>
  <c r="T22" i="35"/>
  <c r="S22" i="35"/>
  <c r="R22" i="35"/>
  <c r="Q22" i="35"/>
  <c r="P22" i="35"/>
  <c r="O22" i="35"/>
  <c r="N22" i="35"/>
  <c r="M22" i="35"/>
  <c r="L22" i="35"/>
  <c r="K22" i="35"/>
  <c r="J22" i="35"/>
  <c r="I22" i="35"/>
  <c r="H22" i="35"/>
  <c r="G22" i="35"/>
  <c r="F22" i="35"/>
  <c r="AZ21" i="35"/>
  <c r="AY21" i="35"/>
  <c r="AX21" i="35"/>
  <c r="AW21" i="35"/>
  <c r="AV21" i="35"/>
  <c r="AU21" i="35"/>
  <c r="AT21" i="35"/>
  <c r="AS21" i="35"/>
  <c r="AR21" i="35"/>
  <c r="AQ21" i="35"/>
  <c r="AP21" i="35"/>
  <c r="AO21" i="35"/>
  <c r="AN21" i="35"/>
  <c r="AM21" i="35"/>
  <c r="AL21" i="35"/>
  <c r="AK21" i="35"/>
  <c r="AJ21" i="35"/>
  <c r="AI21" i="35"/>
  <c r="AH21" i="35"/>
  <c r="AG21" i="35"/>
  <c r="AF21" i="35"/>
  <c r="AE21" i="35"/>
  <c r="AD21" i="35"/>
  <c r="AC21" i="35"/>
  <c r="AB21" i="35"/>
  <c r="AA21" i="35"/>
  <c r="Z21" i="35"/>
  <c r="Y21" i="35"/>
  <c r="X21" i="35"/>
  <c r="W21" i="35"/>
  <c r="V21" i="35"/>
  <c r="U21" i="35"/>
  <c r="T21" i="35"/>
  <c r="S21" i="35"/>
  <c r="R21" i="35"/>
  <c r="Q21" i="35"/>
  <c r="P21" i="35"/>
  <c r="O21" i="35"/>
  <c r="N21" i="35"/>
  <c r="M21" i="35"/>
  <c r="L21" i="35"/>
  <c r="K21" i="35"/>
  <c r="J21" i="35"/>
  <c r="I21" i="35"/>
  <c r="H21" i="35"/>
  <c r="G21" i="35"/>
  <c r="F21" i="35"/>
  <c r="AZ20" i="35"/>
  <c r="AY20" i="35"/>
  <c r="AX20" i="35"/>
  <c r="AW20" i="35"/>
  <c r="AV20" i="35"/>
  <c r="AU20" i="35"/>
  <c r="AT20" i="35"/>
  <c r="AS20" i="35"/>
  <c r="AR20" i="35"/>
  <c r="AQ20" i="35"/>
  <c r="AP20" i="35"/>
  <c r="AO20" i="35"/>
  <c r="AN20" i="35"/>
  <c r="AM20" i="35"/>
  <c r="AL20" i="35"/>
  <c r="AK20" i="35"/>
  <c r="AJ20" i="35"/>
  <c r="AI20" i="35"/>
  <c r="AH20" i="35"/>
  <c r="AG20" i="35"/>
  <c r="AF20" i="35"/>
  <c r="AE20" i="35"/>
  <c r="AD20" i="35"/>
  <c r="AC20" i="35"/>
  <c r="AB20" i="35"/>
  <c r="AA20" i="35"/>
  <c r="Z20" i="35"/>
  <c r="Y20" i="35"/>
  <c r="X20" i="35"/>
  <c r="W20" i="35"/>
  <c r="V20" i="35"/>
  <c r="U20" i="35"/>
  <c r="T20" i="35"/>
  <c r="S20" i="35"/>
  <c r="R20" i="35"/>
  <c r="Q20" i="35"/>
  <c r="P20" i="35"/>
  <c r="O20" i="35"/>
  <c r="N20" i="35"/>
  <c r="M20" i="35"/>
  <c r="L20" i="35"/>
  <c r="K20" i="35"/>
  <c r="J20" i="35"/>
  <c r="I20" i="35"/>
  <c r="H20" i="35"/>
  <c r="G20" i="35"/>
  <c r="F20" i="35"/>
  <c r="AZ19" i="35"/>
  <c r="AY19" i="35"/>
  <c r="AX19" i="35"/>
  <c r="AW19" i="35"/>
  <c r="AV19" i="35"/>
  <c r="AU19" i="35"/>
  <c r="AT19" i="35"/>
  <c r="AS19" i="35"/>
  <c r="AR19" i="35"/>
  <c r="AQ19" i="35"/>
  <c r="AP19" i="35"/>
  <c r="AO19" i="35"/>
  <c r="AN19" i="35"/>
  <c r="AM19" i="35"/>
  <c r="AL19" i="35"/>
  <c r="AK19" i="35"/>
  <c r="AJ19" i="35"/>
  <c r="AI19" i="35"/>
  <c r="AH19" i="35"/>
  <c r="AG19" i="35"/>
  <c r="AF19" i="35"/>
  <c r="AE19" i="35"/>
  <c r="AD19" i="35"/>
  <c r="AC19" i="35"/>
  <c r="AB19" i="35"/>
  <c r="AA19" i="35"/>
  <c r="Z19" i="35"/>
  <c r="Y19" i="35"/>
  <c r="X19" i="35"/>
  <c r="W19" i="35"/>
  <c r="V19" i="35"/>
  <c r="U19" i="35"/>
  <c r="T19" i="35"/>
  <c r="S19" i="35"/>
  <c r="R19" i="35"/>
  <c r="Q19" i="35"/>
  <c r="P19" i="35"/>
  <c r="O19" i="35"/>
  <c r="N19" i="35"/>
  <c r="M19" i="35"/>
  <c r="L19" i="35"/>
  <c r="K19" i="35"/>
  <c r="J19" i="35"/>
  <c r="I19" i="35"/>
  <c r="H19" i="35"/>
  <c r="G19" i="35"/>
  <c r="F19" i="35"/>
  <c r="AZ18" i="35"/>
  <c r="AY18" i="35"/>
  <c r="AX18" i="35"/>
  <c r="AW18" i="35"/>
  <c r="AV18" i="35"/>
  <c r="AU18" i="35"/>
  <c r="AT18" i="35"/>
  <c r="AS18" i="35"/>
  <c r="AR18" i="35"/>
  <c r="AQ18" i="35"/>
  <c r="AP18" i="35"/>
  <c r="AO18" i="35"/>
  <c r="AN18" i="35"/>
  <c r="AM18" i="35"/>
  <c r="AL18" i="35"/>
  <c r="AK18" i="35"/>
  <c r="AJ18" i="35"/>
  <c r="AI18" i="35"/>
  <c r="AH18" i="35"/>
  <c r="AG18" i="35"/>
  <c r="AF18" i="35"/>
  <c r="AE18" i="35"/>
  <c r="AD18" i="35"/>
  <c r="AC18" i="35"/>
  <c r="AB18" i="35"/>
  <c r="AA18" i="35"/>
  <c r="Z18" i="35"/>
  <c r="Y18" i="35"/>
  <c r="X18" i="35"/>
  <c r="W18" i="35"/>
  <c r="V18" i="35"/>
  <c r="U18" i="35"/>
  <c r="T18" i="35"/>
  <c r="S18" i="35"/>
  <c r="R18" i="35"/>
  <c r="Q18" i="35"/>
  <c r="P18" i="35"/>
  <c r="O18" i="35"/>
  <c r="N18" i="35"/>
  <c r="M18" i="35"/>
  <c r="L18" i="35"/>
  <c r="K18" i="35"/>
  <c r="J18" i="35"/>
  <c r="I18" i="35"/>
  <c r="H18" i="35"/>
  <c r="G18" i="35"/>
  <c r="F18" i="35"/>
  <c r="AZ17" i="35"/>
  <c r="AY17" i="35"/>
  <c r="AX17" i="35"/>
  <c r="AW17" i="35"/>
  <c r="AV17" i="35"/>
  <c r="AU17" i="35"/>
  <c r="AT17" i="35"/>
  <c r="AS17" i="35"/>
  <c r="AR17" i="35"/>
  <c r="AQ17" i="35"/>
  <c r="AP17" i="35"/>
  <c r="AO17" i="35"/>
  <c r="AN17" i="35"/>
  <c r="AM17" i="35"/>
  <c r="AL17" i="35"/>
  <c r="AK17" i="35"/>
  <c r="AJ17" i="35"/>
  <c r="AI17" i="35"/>
  <c r="AH17" i="35"/>
  <c r="AG17" i="35"/>
  <c r="AF17" i="35"/>
  <c r="AE17" i="35"/>
  <c r="AD17" i="35"/>
  <c r="AC17" i="35"/>
  <c r="AB17" i="35"/>
  <c r="AA17" i="35"/>
  <c r="Z17" i="35"/>
  <c r="Y17" i="35"/>
  <c r="X17" i="35"/>
  <c r="W17" i="35"/>
  <c r="V17" i="35"/>
  <c r="U17" i="35"/>
  <c r="T17" i="35"/>
  <c r="S17" i="35"/>
  <c r="R17" i="35"/>
  <c r="Q17" i="35"/>
  <c r="P17" i="35"/>
  <c r="O17" i="35"/>
  <c r="N17" i="35"/>
  <c r="M17" i="35"/>
  <c r="L17" i="35"/>
  <c r="K17" i="35"/>
  <c r="J17" i="35"/>
  <c r="I17" i="35"/>
  <c r="H17" i="35"/>
  <c r="G17" i="35"/>
  <c r="F17" i="35"/>
  <c r="AZ16" i="35"/>
  <c r="AY16" i="35"/>
  <c r="AX16" i="35"/>
  <c r="AW16" i="35"/>
  <c r="AV16" i="35"/>
  <c r="AU16" i="35"/>
  <c r="AT16" i="35"/>
  <c r="AS16" i="35"/>
  <c r="AR16" i="35"/>
  <c r="AQ16" i="35"/>
  <c r="AP16" i="35"/>
  <c r="AO16" i="35"/>
  <c r="AN16" i="35"/>
  <c r="AM16" i="35"/>
  <c r="AL16" i="35"/>
  <c r="AK16" i="35"/>
  <c r="AJ16" i="35"/>
  <c r="AI16" i="35"/>
  <c r="AH16" i="35"/>
  <c r="AG16" i="35"/>
  <c r="AF16" i="35"/>
  <c r="AE16" i="35"/>
  <c r="AD16" i="35"/>
  <c r="AC16" i="35"/>
  <c r="AB16" i="35"/>
  <c r="AA16" i="35"/>
  <c r="Z16" i="35"/>
  <c r="Y16" i="35"/>
  <c r="X16" i="35"/>
  <c r="W16" i="35"/>
  <c r="V16" i="35"/>
  <c r="U16" i="35"/>
  <c r="T16" i="35"/>
  <c r="S16" i="35"/>
  <c r="R16" i="35"/>
  <c r="Q16" i="35"/>
  <c r="P16" i="35"/>
  <c r="O16" i="35"/>
  <c r="N16" i="35"/>
  <c r="M16" i="35"/>
  <c r="L16" i="35"/>
  <c r="K16" i="35"/>
  <c r="J16" i="35"/>
  <c r="I16" i="35"/>
  <c r="H16" i="35"/>
  <c r="G16" i="35"/>
  <c r="F16" i="35"/>
  <c r="AZ15" i="35"/>
  <c r="AY15" i="35"/>
  <c r="AX15" i="35"/>
  <c r="AW15" i="35"/>
  <c r="AV15" i="35"/>
  <c r="AU15" i="35"/>
  <c r="AT15" i="35"/>
  <c r="AS15" i="35"/>
  <c r="AR15" i="35"/>
  <c r="AQ15" i="35"/>
  <c r="AP15" i="35"/>
  <c r="AO15" i="35"/>
  <c r="AN15" i="35"/>
  <c r="AM15" i="35"/>
  <c r="AL15" i="35"/>
  <c r="AK15" i="35"/>
  <c r="AJ15" i="35"/>
  <c r="AI15" i="35"/>
  <c r="AH15" i="35"/>
  <c r="AG15" i="35"/>
  <c r="AF15" i="35"/>
  <c r="AE15" i="35"/>
  <c r="AD15" i="35"/>
  <c r="AC15" i="35"/>
  <c r="AB15" i="35"/>
  <c r="AA15" i="35"/>
  <c r="Z15" i="35"/>
  <c r="Y15" i="35"/>
  <c r="X15" i="35"/>
  <c r="W15" i="35"/>
  <c r="V15" i="35"/>
  <c r="U15" i="35"/>
  <c r="T15" i="35"/>
  <c r="S15" i="35"/>
  <c r="R15" i="35"/>
  <c r="Q15" i="35"/>
  <c r="P15" i="35"/>
  <c r="O15" i="35"/>
  <c r="N15" i="35"/>
  <c r="M15" i="35"/>
  <c r="L15" i="35"/>
  <c r="K15" i="35"/>
  <c r="J15" i="35"/>
  <c r="I15" i="35"/>
  <c r="H15" i="35"/>
  <c r="G15" i="35"/>
  <c r="F15" i="35"/>
  <c r="AZ14" i="35"/>
  <c r="AY14" i="35"/>
  <c r="AX14" i="35"/>
  <c r="AW14" i="35"/>
  <c r="AV14" i="35"/>
  <c r="AU14" i="35"/>
  <c r="AT14" i="35"/>
  <c r="AS14" i="35"/>
  <c r="AR14" i="35"/>
  <c r="AQ14" i="35"/>
  <c r="AP14" i="35"/>
  <c r="AO14" i="35"/>
  <c r="AN14" i="35"/>
  <c r="AM14" i="35"/>
  <c r="AL14" i="35"/>
  <c r="AK14" i="35"/>
  <c r="AJ14" i="35"/>
  <c r="AI14" i="35"/>
  <c r="AH14" i="35"/>
  <c r="AG14" i="35"/>
  <c r="AF14" i="35"/>
  <c r="AE14" i="35"/>
  <c r="AD14" i="35"/>
  <c r="AC14" i="35"/>
  <c r="AB14" i="35"/>
  <c r="AA14" i="35"/>
  <c r="Z14" i="35"/>
  <c r="Y14" i="35"/>
  <c r="X14" i="35"/>
  <c r="W14" i="35"/>
  <c r="V14" i="35"/>
  <c r="U14" i="35"/>
  <c r="T14" i="35"/>
  <c r="S14" i="35"/>
  <c r="R14" i="35"/>
  <c r="Q14" i="35"/>
  <c r="P14" i="35"/>
  <c r="O14" i="35"/>
  <c r="N14" i="35"/>
  <c r="M14" i="35"/>
  <c r="L14" i="35"/>
  <c r="K14" i="35"/>
  <c r="J14" i="35"/>
  <c r="I14" i="35"/>
  <c r="H14" i="35"/>
  <c r="G14" i="35"/>
  <c r="F14" i="35"/>
  <c r="AZ13" i="35"/>
  <c r="AY13" i="35"/>
  <c r="AX13" i="35"/>
  <c r="AW13" i="35"/>
  <c r="AV13" i="35"/>
  <c r="AU13" i="35"/>
  <c r="AT13" i="35"/>
  <c r="AS13" i="35"/>
  <c r="AR13" i="35"/>
  <c r="AQ13" i="35"/>
  <c r="AP13" i="35"/>
  <c r="AO13" i="35"/>
  <c r="AN13" i="35"/>
  <c r="AM13" i="35"/>
  <c r="AL13" i="35"/>
  <c r="AK13" i="35"/>
  <c r="AJ13" i="35"/>
  <c r="AI13" i="35"/>
  <c r="AH13" i="35"/>
  <c r="AG13" i="35"/>
  <c r="AF13" i="35"/>
  <c r="AE13" i="35"/>
  <c r="AD13" i="35"/>
  <c r="AC13" i="35"/>
  <c r="AB13" i="35"/>
  <c r="AA13" i="35"/>
  <c r="Z13" i="35"/>
  <c r="Y13" i="35"/>
  <c r="X13" i="35"/>
  <c r="W13" i="35"/>
  <c r="V13" i="35"/>
  <c r="U13" i="35"/>
  <c r="T13" i="35"/>
  <c r="S13" i="35"/>
  <c r="R13" i="35"/>
  <c r="Q13" i="35"/>
  <c r="P13" i="35"/>
  <c r="O13" i="35"/>
  <c r="N13" i="35"/>
  <c r="M13" i="35"/>
  <c r="L13" i="35"/>
  <c r="K13" i="35"/>
  <c r="J13" i="35"/>
  <c r="I13" i="35"/>
  <c r="H13" i="35"/>
  <c r="G13" i="35"/>
  <c r="F13" i="35"/>
  <c r="AZ12" i="35"/>
  <c r="AY12" i="35"/>
  <c r="AX12" i="35"/>
  <c r="AW12" i="35"/>
  <c r="AV12" i="35"/>
  <c r="AU12" i="35"/>
  <c r="AT12" i="35"/>
  <c r="AS12" i="35"/>
  <c r="AR12" i="35"/>
  <c r="AQ12" i="35"/>
  <c r="AP12" i="35"/>
  <c r="AO12" i="35"/>
  <c r="AN12" i="35"/>
  <c r="AM12" i="35"/>
  <c r="AL12" i="35"/>
  <c r="AK12" i="35"/>
  <c r="AJ12" i="35"/>
  <c r="AI12" i="35"/>
  <c r="AH12" i="35"/>
  <c r="AG12" i="35"/>
  <c r="AF12" i="35"/>
  <c r="AE12" i="35"/>
  <c r="AD12" i="35"/>
  <c r="AC12" i="35"/>
  <c r="AB12" i="35"/>
  <c r="AA12" i="35"/>
  <c r="Z12" i="35"/>
  <c r="Y12" i="35"/>
  <c r="X12" i="35"/>
  <c r="W12" i="35"/>
  <c r="V12" i="35"/>
  <c r="U12" i="35"/>
  <c r="T12" i="35"/>
  <c r="S12" i="35"/>
  <c r="R12" i="35"/>
  <c r="Q12" i="35"/>
  <c r="P12" i="35"/>
  <c r="O12" i="35"/>
  <c r="N12" i="35"/>
  <c r="M12" i="35"/>
  <c r="L12" i="35"/>
  <c r="K12" i="35"/>
  <c r="J12" i="35"/>
  <c r="I12" i="35"/>
  <c r="H12" i="35"/>
  <c r="G12" i="35"/>
  <c r="F12" i="35"/>
  <c r="AZ11" i="35"/>
  <c r="AY11" i="35"/>
  <c r="AX11" i="35"/>
  <c r="AW11" i="35"/>
  <c r="AV11" i="35"/>
  <c r="AU11" i="35"/>
  <c r="AT11" i="35"/>
  <c r="AS11" i="35"/>
  <c r="AR11" i="35"/>
  <c r="AQ11" i="35"/>
  <c r="AP11" i="35"/>
  <c r="AO11" i="35"/>
  <c r="AN11" i="35"/>
  <c r="AM11" i="35"/>
  <c r="AL11" i="35"/>
  <c r="AK11" i="35"/>
  <c r="AJ11" i="35"/>
  <c r="AI11" i="35"/>
  <c r="AH11" i="35"/>
  <c r="AG11" i="35"/>
  <c r="AF11" i="35"/>
  <c r="AE11" i="35"/>
  <c r="AD11" i="35"/>
  <c r="AC11" i="35"/>
  <c r="AB11" i="35"/>
  <c r="AA11" i="35"/>
  <c r="Z11" i="35"/>
  <c r="Y11" i="35"/>
  <c r="X11" i="35"/>
  <c r="W11" i="35"/>
  <c r="V11" i="35"/>
  <c r="U11" i="35"/>
  <c r="T11" i="35"/>
  <c r="S11" i="35"/>
  <c r="R11" i="35"/>
  <c r="Q11" i="35"/>
  <c r="P11" i="35"/>
  <c r="O11" i="35"/>
  <c r="N11" i="35"/>
  <c r="M11" i="35"/>
  <c r="L11" i="35"/>
  <c r="K11" i="35"/>
  <c r="J11" i="35"/>
  <c r="I11" i="35"/>
  <c r="H11" i="35"/>
  <c r="G11" i="35"/>
  <c r="F11" i="35"/>
  <c r="AZ10" i="35"/>
  <c r="AY10" i="35"/>
  <c r="AX10" i="35"/>
  <c r="AW10" i="35"/>
  <c r="AV10" i="35"/>
  <c r="AU10" i="35"/>
  <c r="AT10" i="35"/>
  <c r="AS10" i="35"/>
  <c r="AR10" i="35"/>
  <c r="AQ10" i="35"/>
  <c r="AP10" i="35"/>
  <c r="AO10" i="35"/>
  <c r="AN10" i="35"/>
  <c r="AM10" i="35"/>
  <c r="AL10" i="35"/>
  <c r="AK10" i="35"/>
  <c r="AJ10" i="35"/>
  <c r="AI10" i="35"/>
  <c r="AH10" i="35"/>
  <c r="AG10" i="35"/>
  <c r="AF10" i="35"/>
  <c r="AE10" i="35"/>
  <c r="AD10" i="35"/>
  <c r="AC10" i="35"/>
  <c r="AB10" i="35"/>
  <c r="AA10" i="35"/>
  <c r="Z10" i="35"/>
  <c r="Y10" i="35"/>
  <c r="X10" i="35"/>
  <c r="W10" i="35"/>
  <c r="V10" i="35"/>
  <c r="U10" i="35"/>
  <c r="T10" i="35"/>
  <c r="S10" i="35"/>
  <c r="R10" i="35"/>
  <c r="Q10" i="35"/>
  <c r="P10" i="35"/>
  <c r="O10" i="35"/>
  <c r="N10" i="35"/>
  <c r="M10" i="35"/>
  <c r="L10" i="35"/>
  <c r="K10" i="35"/>
  <c r="J10" i="35"/>
  <c r="I10" i="35"/>
  <c r="H10" i="35"/>
  <c r="G10" i="35"/>
  <c r="F10" i="35"/>
  <c r="AZ9" i="35"/>
  <c r="AY9" i="35"/>
  <c r="AX9" i="35"/>
  <c r="AW9" i="35"/>
  <c r="AV9" i="35"/>
  <c r="AU9" i="35"/>
  <c r="AT9" i="35"/>
  <c r="AS9" i="35"/>
  <c r="AR9" i="35"/>
  <c r="AQ9" i="35"/>
  <c r="AP9" i="35"/>
  <c r="AO9" i="35"/>
  <c r="AN9" i="35"/>
  <c r="AM9" i="35"/>
  <c r="AL9" i="35"/>
  <c r="AK9" i="35"/>
  <c r="AJ9" i="35"/>
  <c r="AI9" i="35"/>
  <c r="AH9" i="35"/>
  <c r="AG9" i="35"/>
  <c r="AF9" i="35"/>
  <c r="AE9" i="35"/>
  <c r="AD9" i="35"/>
  <c r="AC9" i="35"/>
  <c r="AB9" i="35"/>
  <c r="AA9" i="35"/>
  <c r="Z9" i="35"/>
  <c r="Y9" i="35"/>
  <c r="X9" i="35"/>
  <c r="W9" i="35"/>
  <c r="V9" i="35"/>
  <c r="U9" i="35"/>
  <c r="T9" i="35"/>
  <c r="S9" i="35"/>
  <c r="R9" i="35"/>
  <c r="Q9" i="35"/>
  <c r="P9" i="35"/>
  <c r="O9" i="35"/>
  <c r="N9" i="35"/>
  <c r="M9" i="35"/>
  <c r="L9" i="35"/>
  <c r="K9" i="35"/>
  <c r="J9" i="35"/>
  <c r="I9" i="35"/>
  <c r="H9" i="35"/>
  <c r="G9" i="35"/>
  <c r="F9" i="35"/>
  <c r="A5" i="35"/>
  <c r="F36" i="58" s="1"/>
  <c r="AZ43" i="34"/>
  <c r="AY43" i="34"/>
  <c r="AX43" i="34"/>
  <c r="AW43" i="34"/>
  <c r="AV43" i="34"/>
  <c r="AU43" i="34"/>
  <c r="AT43" i="34"/>
  <c r="AS43" i="34"/>
  <c r="AR43" i="34"/>
  <c r="AQ43" i="34"/>
  <c r="AP43" i="34"/>
  <c r="AO43" i="34"/>
  <c r="AN43" i="34"/>
  <c r="AM43" i="34"/>
  <c r="AL43" i="34"/>
  <c r="AK43" i="34"/>
  <c r="AJ43" i="34"/>
  <c r="AI43" i="34"/>
  <c r="AH43" i="34"/>
  <c r="AG43" i="34"/>
  <c r="AF43" i="34"/>
  <c r="AE43" i="34"/>
  <c r="AD43" i="34"/>
  <c r="AC43" i="34"/>
  <c r="AB43" i="34"/>
  <c r="AA43" i="34"/>
  <c r="Z43" i="34"/>
  <c r="Y43" i="34"/>
  <c r="X43" i="34"/>
  <c r="W43" i="34"/>
  <c r="V43" i="34"/>
  <c r="U43" i="34"/>
  <c r="T43" i="34"/>
  <c r="S43" i="34"/>
  <c r="R43" i="34"/>
  <c r="Q43" i="34"/>
  <c r="P43" i="34"/>
  <c r="O43" i="34"/>
  <c r="N43" i="34"/>
  <c r="M43" i="34"/>
  <c r="L43" i="34"/>
  <c r="K43" i="34"/>
  <c r="J43" i="34"/>
  <c r="I43" i="34"/>
  <c r="H43" i="34"/>
  <c r="G43" i="34"/>
  <c r="F43" i="34"/>
  <c r="AZ42" i="34"/>
  <c r="AY42" i="34"/>
  <c r="AX42" i="34"/>
  <c r="AW42" i="34"/>
  <c r="AV42" i="34"/>
  <c r="AU42" i="34"/>
  <c r="AT42" i="34"/>
  <c r="AS42" i="34"/>
  <c r="AR42" i="34"/>
  <c r="AQ42" i="34"/>
  <c r="AP42" i="34"/>
  <c r="AO42" i="34"/>
  <c r="AN42" i="34"/>
  <c r="AM42" i="34"/>
  <c r="AL42" i="34"/>
  <c r="AK42" i="34"/>
  <c r="AJ42" i="34"/>
  <c r="AI42" i="34"/>
  <c r="AH42" i="34"/>
  <c r="AG42" i="34"/>
  <c r="AF42" i="34"/>
  <c r="AE42" i="34"/>
  <c r="AD42" i="34"/>
  <c r="AC42" i="34"/>
  <c r="AB42" i="34"/>
  <c r="AA42" i="34"/>
  <c r="Z42" i="34"/>
  <c r="Y42" i="34"/>
  <c r="X42" i="34"/>
  <c r="W42" i="34"/>
  <c r="V42" i="34"/>
  <c r="U42" i="34"/>
  <c r="T42" i="34"/>
  <c r="S42" i="34"/>
  <c r="R42" i="34"/>
  <c r="Q42" i="34"/>
  <c r="P42" i="34"/>
  <c r="O42" i="34"/>
  <c r="N42" i="34"/>
  <c r="M42" i="34"/>
  <c r="L42" i="34"/>
  <c r="K42" i="34"/>
  <c r="J42" i="34"/>
  <c r="I42" i="34"/>
  <c r="H42" i="34"/>
  <c r="G42" i="34"/>
  <c r="F42" i="34"/>
  <c r="AZ41" i="34"/>
  <c r="AY41" i="34"/>
  <c r="AX41" i="34"/>
  <c r="AW41" i="34"/>
  <c r="AV41" i="34"/>
  <c r="AU41" i="34"/>
  <c r="AT41" i="34"/>
  <c r="AS41" i="34"/>
  <c r="AR41" i="34"/>
  <c r="AQ41" i="34"/>
  <c r="AP41" i="34"/>
  <c r="AO41" i="34"/>
  <c r="AN41" i="34"/>
  <c r="AM41" i="34"/>
  <c r="AL41" i="34"/>
  <c r="AK41" i="34"/>
  <c r="AJ41" i="34"/>
  <c r="AI41" i="34"/>
  <c r="AH41" i="34"/>
  <c r="AG41" i="34"/>
  <c r="AF41" i="34"/>
  <c r="AE41" i="34"/>
  <c r="AD41" i="34"/>
  <c r="AC41" i="34"/>
  <c r="AB41" i="34"/>
  <c r="AA41" i="34"/>
  <c r="Z41" i="34"/>
  <c r="Y41" i="34"/>
  <c r="X41" i="34"/>
  <c r="W41" i="34"/>
  <c r="V41" i="34"/>
  <c r="U41" i="34"/>
  <c r="T41" i="34"/>
  <c r="S41" i="34"/>
  <c r="R41" i="34"/>
  <c r="Q41" i="34"/>
  <c r="P41" i="34"/>
  <c r="O41" i="34"/>
  <c r="N41" i="34"/>
  <c r="M41" i="34"/>
  <c r="L41" i="34"/>
  <c r="K41" i="34"/>
  <c r="J41" i="34"/>
  <c r="I41" i="34"/>
  <c r="H41" i="34"/>
  <c r="G41" i="34"/>
  <c r="F41" i="34"/>
  <c r="AZ40" i="34"/>
  <c r="AY40" i="34"/>
  <c r="AX40" i="34"/>
  <c r="AW40" i="34"/>
  <c r="AV40" i="34"/>
  <c r="AU40" i="34"/>
  <c r="AT40" i="34"/>
  <c r="AS40" i="34"/>
  <c r="AR40" i="34"/>
  <c r="AQ40" i="34"/>
  <c r="AP40" i="34"/>
  <c r="AO40" i="34"/>
  <c r="AN40" i="34"/>
  <c r="AM40" i="34"/>
  <c r="AL40" i="34"/>
  <c r="AK40" i="34"/>
  <c r="AJ40" i="34"/>
  <c r="AI40" i="34"/>
  <c r="AH40" i="34"/>
  <c r="AG40" i="34"/>
  <c r="AF40" i="34"/>
  <c r="AE40" i="34"/>
  <c r="AD40" i="34"/>
  <c r="AC40" i="34"/>
  <c r="AB40" i="34"/>
  <c r="AA40" i="34"/>
  <c r="Z40" i="34"/>
  <c r="Y40" i="34"/>
  <c r="X40" i="34"/>
  <c r="W40" i="34"/>
  <c r="V40" i="34"/>
  <c r="U40" i="34"/>
  <c r="T40" i="34"/>
  <c r="S40" i="34"/>
  <c r="R40" i="34"/>
  <c r="Q40" i="34"/>
  <c r="P40" i="34"/>
  <c r="O40" i="34"/>
  <c r="N40" i="34"/>
  <c r="M40" i="34"/>
  <c r="L40" i="34"/>
  <c r="K40" i="34"/>
  <c r="J40" i="34"/>
  <c r="I40" i="34"/>
  <c r="H40" i="34"/>
  <c r="G40" i="34"/>
  <c r="F40" i="34"/>
  <c r="AZ39" i="34"/>
  <c r="AY39" i="34"/>
  <c r="AX39" i="34"/>
  <c r="AW39" i="34"/>
  <c r="AV39" i="34"/>
  <c r="AU39" i="34"/>
  <c r="AT39" i="34"/>
  <c r="AS39" i="34"/>
  <c r="AR39" i="34"/>
  <c r="AQ39" i="34"/>
  <c r="AP39" i="34"/>
  <c r="AO39" i="34"/>
  <c r="AN39" i="34"/>
  <c r="AM39" i="34"/>
  <c r="AL39" i="34"/>
  <c r="AK39" i="34"/>
  <c r="AJ39" i="34"/>
  <c r="AI39" i="34"/>
  <c r="AH39" i="34"/>
  <c r="AG39" i="34"/>
  <c r="AF39" i="34"/>
  <c r="AE39" i="34"/>
  <c r="AD39" i="34"/>
  <c r="AC39" i="34"/>
  <c r="AB39" i="34"/>
  <c r="AA39" i="34"/>
  <c r="Z39" i="34"/>
  <c r="Y39" i="34"/>
  <c r="X39" i="34"/>
  <c r="W39" i="34"/>
  <c r="V39" i="34"/>
  <c r="U39" i="34"/>
  <c r="T39" i="34"/>
  <c r="S39" i="34"/>
  <c r="R39" i="34"/>
  <c r="Q39" i="34"/>
  <c r="P39" i="34"/>
  <c r="O39" i="34"/>
  <c r="N39" i="34"/>
  <c r="M39" i="34"/>
  <c r="L39" i="34"/>
  <c r="K39" i="34"/>
  <c r="J39" i="34"/>
  <c r="I39" i="34"/>
  <c r="H39" i="34"/>
  <c r="G39" i="34"/>
  <c r="F39" i="34"/>
  <c r="AZ38" i="34"/>
  <c r="AY38" i="34"/>
  <c r="AX38" i="34"/>
  <c r="AW38" i="34"/>
  <c r="AV38" i="34"/>
  <c r="AU38" i="34"/>
  <c r="AT38" i="34"/>
  <c r="AS38" i="34"/>
  <c r="AR38" i="34"/>
  <c r="AQ38" i="34"/>
  <c r="AP38" i="34"/>
  <c r="AO38" i="34"/>
  <c r="AN38" i="34"/>
  <c r="AM38" i="34"/>
  <c r="AL38" i="34"/>
  <c r="AK38" i="34"/>
  <c r="AJ38" i="34"/>
  <c r="AI38" i="34"/>
  <c r="AH38" i="34"/>
  <c r="AG38" i="34"/>
  <c r="AF38" i="34"/>
  <c r="AE38" i="34"/>
  <c r="AD38" i="34"/>
  <c r="AC38" i="34"/>
  <c r="AB38" i="34"/>
  <c r="AA38" i="34"/>
  <c r="Z38" i="34"/>
  <c r="Y38" i="34"/>
  <c r="X38" i="34"/>
  <c r="W38" i="34"/>
  <c r="V38" i="34"/>
  <c r="U38" i="34"/>
  <c r="T38" i="34"/>
  <c r="S38" i="34"/>
  <c r="R38" i="34"/>
  <c r="Q38" i="34"/>
  <c r="P38" i="34"/>
  <c r="O38" i="34"/>
  <c r="N38" i="34"/>
  <c r="M38" i="34"/>
  <c r="L38" i="34"/>
  <c r="K38" i="34"/>
  <c r="J38" i="34"/>
  <c r="I38" i="34"/>
  <c r="H38" i="34"/>
  <c r="G38" i="34"/>
  <c r="F38" i="34"/>
  <c r="AZ37" i="34"/>
  <c r="AY37" i="34"/>
  <c r="AX37" i="34"/>
  <c r="AW37" i="34"/>
  <c r="AV37" i="34"/>
  <c r="AU37" i="34"/>
  <c r="AT37" i="34"/>
  <c r="AS37" i="34"/>
  <c r="AR37" i="34"/>
  <c r="AQ37" i="34"/>
  <c r="AP37" i="34"/>
  <c r="AO37" i="34"/>
  <c r="AN37" i="34"/>
  <c r="AM37" i="34"/>
  <c r="AL37" i="34"/>
  <c r="AK37" i="34"/>
  <c r="AJ37" i="34"/>
  <c r="AI37" i="34"/>
  <c r="AH37" i="34"/>
  <c r="AG37" i="34"/>
  <c r="AF37" i="34"/>
  <c r="AE37" i="34"/>
  <c r="AD37" i="34"/>
  <c r="AC37" i="34"/>
  <c r="AB37" i="34"/>
  <c r="AA37" i="34"/>
  <c r="Z37" i="34"/>
  <c r="Y37" i="34"/>
  <c r="X37" i="34"/>
  <c r="W37" i="34"/>
  <c r="V37" i="34"/>
  <c r="U37" i="34"/>
  <c r="T37" i="34"/>
  <c r="S37" i="34"/>
  <c r="R37" i="34"/>
  <c r="Q37" i="34"/>
  <c r="P37" i="34"/>
  <c r="O37" i="34"/>
  <c r="N37" i="34"/>
  <c r="M37" i="34"/>
  <c r="L37" i="34"/>
  <c r="K37" i="34"/>
  <c r="J37" i="34"/>
  <c r="I37" i="34"/>
  <c r="H37" i="34"/>
  <c r="G37" i="34"/>
  <c r="F37" i="34"/>
  <c r="AZ36" i="34"/>
  <c r="AY36" i="34"/>
  <c r="AX36" i="34"/>
  <c r="AW36" i="34"/>
  <c r="AV36" i="34"/>
  <c r="AU36" i="34"/>
  <c r="AT36" i="34"/>
  <c r="AS36" i="34"/>
  <c r="AR36" i="34"/>
  <c r="AQ36" i="34"/>
  <c r="AP36" i="34"/>
  <c r="AO36" i="34"/>
  <c r="AN36" i="34"/>
  <c r="AM36" i="34"/>
  <c r="AL36" i="34"/>
  <c r="AK36" i="34"/>
  <c r="AJ36" i="34"/>
  <c r="AI36" i="34"/>
  <c r="AH36" i="34"/>
  <c r="AG36" i="34"/>
  <c r="AF36" i="34"/>
  <c r="AE36" i="34"/>
  <c r="AD36" i="34"/>
  <c r="AC36" i="34"/>
  <c r="AB36" i="34"/>
  <c r="AA36" i="34"/>
  <c r="Z36" i="34"/>
  <c r="Y36" i="34"/>
  <c r="X36" i="34"/>
  <c r="W36" i="34"/>
  <c r="V36" i="34"/>
  <c r="U36" i="34"/>
  <c r="T36" i="34"/>
  <c r="S36" i="34"/>
  <c r="R36" i="34"/>
  <c r="Q36" i="34"/>
  <c r="P36" i="34"/>
  <c r="O36" i="34"/>
  <c r="N36" i="34"/>
  <c r="M36" i="34"/>
  <c r="L36" i="34"/>
  <c r="K36" i="34"/>
  <c r="J36" i="34"/>
  <c r="I36" i="34"/>
  <c r="H36" i="34"/>
  <c r="G36" i="34"/>
  <c r="F36" i="34"/>
  <c r="AZ35" i="34"/>
  <c r="AY35" i="34"/>
  <c r="AX35" i="34"/>
  <c r="AW35" i="34"/>
  <c r="AV35" i="34"/>
  <c r="AU35" i="34"/>
  <c r="AT35" i="34"/>
  <c r="AS35" i="34"/>
  <c r="AR35" i="34"/>
  <c r="AQ35" i="34"/>
  <c r="AP35" i="34"/>
  <c r="AO35" i="34"/>
  <c r="AN35" i="34"/>
  <c r="AM35" i="34"/>
  <c r="AL35" i="34"/>
  <c r="AK35" i="34"/>
  <c r="AJ35" i="34"/>
  <c r="AI35" i="34"/>
  <c r="AH35" i="34"/>
  <c r="AG35" i="34"/>
  <c r="AF35" i="34"/>
  <c r="AE35" i="34"/>
  <c r="AD35" i="34"/>
  <c r="AC35" i="34"/>
  <c r="AB35" i="34"/>
  <c r="AA35" i="34"/>
  <c r="Z35" i="34"/>
  <c r="Y35" i="34"/>
  <c r="X35" i="34"/>
  <c r="W35" i="34"/>
  <c r="V35" i="34"/>
  <c r="U35" i="34"/>
  <c r="T35" i="34"/>
  <c r="S35" i="34"/>
  <c r="R35" i="34"/>
  <c r="Q35" i="34"/>
  <c r="P35" i="34"/>
  <c r="O35" i="34"/>
  <c r="N35" i="34"/>
  <c r="M35" i="34"/>
  <c r="L35" i="34"/>
  <c r="K35" i="34"/>
  <c r="J35" i="34"/>
  <c r="I35" i="34"/>
  <c r="H35" i="34"/>
  <c r="G35" i="34"/>
  <c r="F35" i="34"/>
  <c r="AZ34" i="34"/>
  <c r="AY34" i="34"/>
  <c r="AX34" i="34"/>
  <c r="AW34" i="34"/>
  <c r="AV34" i="34"/>
  <c r="AU34" i="34"/>
  <c r="AT34" i="34"/>
  <c r="AS34" i="34"/>
  <c r="AR34" i="34"/>
  <c r="AQ34" i="34"/>
  <c r="AP34" i="34"/>
  <c r="AO34" i="34"/>
  <c r="AN34" i="34"/>
  <c r="AM34" i="34"/>
  <c r="AL34" i="34"/>
  <c r="AK34" i="34"/>
  <c r="AJ34" i="34"/>
  <c r="AI34" i="34"/>
  <c r="AH34" i="34"/>
  <c r="AG34" i="34"/>
  <c r="AF34" i="34"/>
  <c r="AE34" i="34"/>
  <c r="AD34" i="34"/>
  <c r="AC34" i="34"/>
  <c r="AB34" i="34"/>
  <c r="AA34" i="34"/>
  <c r="Z34" i="34"/>
  <c r="Y34" i="34"/>
  <c r="X34" i="34"/>
  <c r="W34" i="34"/>
  <c r="V34" i="34"/>
  <c r="U34" i="34"/>
  <c r="T34" i="34"/>
  <c r="S34" i="34"/>
  <c r="R34" i="34"/>
  <c r="Q34" i="34"/>
  <c r="P34" i="34"/>
  <c r="O34" i="34"/>
  <c r="N34" i="34"/>
  <c r="M34" i="34"/>
  <c r="L34" i="34"/>
  <c r="K34" i="34"/>
  <c r="J34" i="34"/>
  <c r="I34" i="34"/>
  <c r="H34" i="34"/>
  <c r="G34" i="34"/>
  <c r="F34" i="34"/>
  <c r="AZ33" i="34"/>
  <c r="AY33" i="34"/>
  <c r="AX33" i="34"/>
  <c r="AW33" i="34"/>
  <c r="AV33" i="34"/>
  <c r="AU33" i="34"/>
  <c r="AT33" i="34"/>
  <c r="AS33" i="34"/>
  <c r="AR33" i="34"/>
  <c r="AQ33" i="34"/>
  <c r="AP33" i="34"/>
  <c r="AO33" i="34"/>
  <c r="AN33" i="34"/>
  <c r="AM33" i="34"/>
  <c r="AL33" i="34"/>
  <c r="AK33" i="34"/>
  <c r="AJ33" i="34"/>
  <c r="AI33" i="34"/>
  <c r="AH33" i="34"/>
  <c r="AG33" i="34"/>
  <c r="AF33" i="34"/>
  <c r="AE33" i="34"/>
  <c r="AD33" i="34"/>
  <c r="AC33" i="34"/>
  <c r="AB33" i="34"/>
  <c r="AA33" i="34"/>
  <c r="Z33" i="34"/>
  <c r="Y33" i="34"/>
  <c r="X33" i="34"/>
  <c r="W33" i="34"/>
  <c r="V33" i="34"/>
  <c r="U33" i="34"/>
  <c r="T33" i="34"/>
  <c r="S33" i="34"/>
  <c r="R33" i="34"/>
  <c r="Q33" i="34"/>
  <c r="P33" i="34"/>
  <c r="O33" i="34"/>
  <c r="N33" i="34"/>
  <c r="M33" i="34"/>
  <c r="L33" i="34"/>
  <c r="K33" i="34"/>
  <c r="J33" i="34"/>
  <c r="I33" i="34"/>
  <c r="H33" i="34"/>
  <c r="G33" i="34"/>
  <c r="F33" i="34"/>
  <c r="AZ32" i="34"/>
  <c r="AY32" i="34"/>
  <c r="AX32" i="34"/>
  <c r="AW32" i="34"/>
  <c r="AV32" i="34"/>
  <c r="AU32" i="34"/>
  <c r="AT32" i="34"/>
  <c r="AS32" i="34"/>
  <c r="AR32" i="34"/>
  <c r="AQ32" i="34"/>
  <c r="AP32" i="34"/>
  <c r="AO32" i="34"/>
  <c r="AN32" i="34"/>
  <c r="AM32" i="34"/>
  <c r="AL32" i="34"/>
  <c r="AK32" i="34"/>
  <c r="AJ32" i="34"/>
  <c r="AI32" i="34"/>
  <c r="AH32" i="34"/>
  <c r="AG32" i="34"/>
  <c r="AF32" i="34"/>
  <c r="AE32" i="34"/>
  <c r="AD32" i="34"/>
  <c r="AC32" i="34"/>
  <c r="AB32" i="34"/>
  <c r="AA32" i="34"/>
  <c r="Z32" i="34"/>
  <c r="Y32" i="34"/>
  <c r="X32" i="34"/>
  <c r="W32" i="34"/>
  <c r="V32" i="34"/>
  <c r="U32" i="34"/>
  <c r="T32" i="34"/>
  <c r="S32" i="34"/>
  <c r="R32" i="34"/>
  <c r="Q32" i="34"/>
  <c r="P32" i="34"/>
  <c r="O32" i="34"/>
  <c r="N32" i="34"/>
  <c r="M32" i="34"/>
  <c r="L32" i="34"/>
  <c r="K32" i="34"/>
  <c r="J32" i="34"/>
  <c r="I32" i="34"/>
  <c r="H32" i="34"/>
  <c r="G32" i="34"/>
  <c r="F32" i="34"/>
  <c r="AZ31" i="34"/>
  <c r="AY31" i="34"/>
  <c r="AX31" i="34"/>
  <c r="AW31" i="34"/>
  <c r="AV31" i="34"/>
  <c r="AU31" i="34"/>
  <c r="AT31" i="34"/>
  <c r="AS31" i="34"/>
  <c r="AR31" i="34"/>
  <c r="AQ31" i="34"/>
  <c r="AP31" i="34"/>
  <c r="AO31" i="34"/>
  <c r="AN31" i="34"/>
  <c r="AM31" i="34"/>
  <c r="AL31" i="34"/>
  <c r="AK31" i="34"/>
  <c r="AJ31" i="34"/>
  <c r="AI31" i="34"/>
  <c r="AH31" i="34"/>
  <c r="AG31" i="34"/>
  <c r="AF31" i="34"/>
  <c r="AE31" i="34"/>
  <c r="AD31" i="34"/>
  <c r="AC31" i="34"/>
  <c r="AB31" i="34"/>
  <c r="AA31" i="34"/>
  <c r="Z31" i="34"/>
  <c r="Y31" i="34"/>
  <c r="X31" i="34"/>
  <c r="W31" i="34"/>
  <c r="V31" i="34"/>
  <c r="U31" i="34"/>
  <c r="T31" i="34"/>
  <c r="S31" i="34"/>
  <c r="R31" i="34"/>
  <c r="Q31" i="34"/>
  <c r="P31" i="34"/>
  <c r="O31" i="34"/>
  <c r="N31" i="34"/>
  <c r="M31" i="34"/>
  <c r="L31" i="34"/>
  <c r="K31" i="34"/>
  <c r="J31" i="34"/>
  <c r="I31" i="34"/>
  <c r="H31" i="34"/>
  <c r="G31" i="34"/>
  <c r="F31" i="34"/>
  <c r="AZ30" i="34"/>
  <c r="AY30" i="34"/>
  <c r="AX30" i="34"/>
  <c r="AW30" i="34"/>
  <c r="AV30" i="34"/>
  <c r="AU30" i="34"/>
  <c r="AT30" i="34"/>
  <c r="AS30" i="34"/>
  <c r="AR30" i="34"/>
  <c r="AQ30" i="34"/>
  <c r="AP30" i="34"/>
  <c r="AO30" i="34"/>
  <c r="AN30" i="34"/>
  <c r="AM30" i="34"/>
  <c r="AL30" i="34"/>
  <c r="AK30" i="34"/>
  <c r="AJ30" i="34"/>
  <c r="AI30" i="34"/>
  <c r="AH30" i="34"/>
  <c r="AG30" i="34"/>
  <c r="AF30" i="34"/>
  <c r="AE30" i="34"/>
  <c r="AD30" i="34"/>
  <c r="AC30" i="34"/>
  <c r="AB30" i="34"/>
  <c r="AA30" i="34"/>
  <c r="Z30" i="34"/>
  <c r="Y30" i="34"/>
  <c r="X30" i="34"/>
  <c r="W30" i="34"/>
  <c r="V30" i="34"/>
  <c r="U30" i="34"/>
  <c r="T30" i="34"/>
  <c r="S30" i="34"/>
  <c r="R30" i="34"/>
  <c r="Q30" i="34"/>
  <c r="P30" i="34"/>
  <c r="O30" i="34"/>
  <c r="N30" i="34"/>
  <c r="M30" i="34"/>
  <c r="L30" i="34"/>
  <c r="K30" i="34"/>
  <c r="J30" i="34"/>
  <c r="I30" i="34"/>
  <c r="H30" i="34"/>
  <c r="G30" i="34"/>
  <c r="F30" i="34"/>
  <c r="AZ29" i="34"/>
  <c r="AY29" i="34"/>
  <c r="AX29" i="34"/>
  <c r="AW29" i="34"/>
  <c r="AV29" i="34"/>
  <c r="AU29" i="34"/>
  <c r="AT29" i="34"/>
  <c r="AS29" i="34"/>
  <c r="AR29" i="34"/>
  <c r="AQ29" i="34"/>
  <c r="AP29" i="34"/>
  <c r="AO29" i="34"/>
  <c r="AN29" i="34"/>
  <c r="AM29" i="34"/>
  <c r="AL29" i="34"/>
  <c r="AK29" i="34"/>
  <c r="AJ29" i="34"/>
  <c r="AI29" i="34"/>
  <c r="AH29" i="34"/>
  <c r="AG29" i="34"/>
  <c r="AF29" i="34"/>
  <c r="AE29" i="34"/>
  <c r="AD29" i="34"/>
  <c r="AC29" i="34"/>
  <c r="AB29" i="34"/>
  <c r="AA29" i="34"/>
  <c r="Z29" i="34"/>
  <c r="Y29" i="34"/>
  <c r="X29" i="34"/>
  <c r="W29" i="34"/>
  <c r="V29" i="34"/>
  <c r="U29" i="34"/>
  <c r="T29" i="34"/>
  <c r="S29" i="34"/>
  <c r="R29" i="34"/>
  <c r="Q29" i="34"/>
  <c r="P29" i="34"/>
  <c r="O29" i="34"/>
  <c r="N29" i="34"/>
  <c r="M29" i="34"/>
  <c r="L29" i="34"/>
  <c r="K29" i="34"/>
  <c r="J29" i="34"/>
  <c r="I29" i="34"/>
  <c r="H29" i="34"/>
  <c r="G29" i="34"/>
  <c r="F29" i="34"/>
  <c r="AZ28" i="34"/>
  <c r="AY28" i="34"/>
  <c r="AX28" i="34"/>
  <c r="AW28" i="34"/>
  <c r="AV28" i="34"/>
  <c r="AU28" i="34"/>
  <c r="AT28" i="34"/>
  <c r="AS28" i="34"/>
  <c r="AR28" i="34"/>
  <c r="AQ28" i="34"/>
  <c r="AP28" i="34"/>
  <c r="AO28" i="34"/>
  <c r="AN28" i="34"/>
  <c r="AM28" i="34"/>
  <c r="AL28" i="34"/>
  <c r="AK28" i="34"/>
  <c r="AJ28" i="34"/>
  <c r="AI28" i="34"/>
  <c r="AH28" i="34"/>
  <c r="AG28" i="34"/>
  <c r="AF28" i="34"/>
  <c r="AE28" i="34"/>
  <c r="AD28" i="34"/>
  <c r="AC28" i="34"/>
  <c r="AB28" i="34"/>
  <c r="AA28" i="34"/>
  <c r="Z28" i="34"/>
  <c r="Y28" i="34"/>
  <c r="X28" i="34"/>
  <c r="W28" i="34"/>
  <c r="V28" i="34"/>
  <c r="U28" i="34"/>
  <c r="T28" i="34"/>
  <c r="S28" i="34"/>
  <c r="R28" i="34"/>
  <c r="Q28" i="34"/>
  <c r="P28" i="34"/>
  <c r="O28" i="34"/>
  <c r="N28" i="34"/>
  <c r="M28" i="34"/>
  <c r="L28" i="34"/>
  <c r="K28" i="34"/>
  <c r="J28" i="34"/>
  <c r="I28" i="34"/>
  <c r="H28" i="34"/>
  <c r="G28" i="34"/>
  <c r="F28" i="34"/>
  <c r="AZ27" i="34"/>
  <c r="AY27" i="34"/>
  <c r="AX27" i="34"/>
  <c r="AW27" i="34"/>
  <c r="AV27" i="34"/>
  <c r="AU27" i="34"/>
  <c r="AT27" i="34"/>
  <c r="AS27" i="34"/>
  <c r="AR27" i="34"/>
  <c r="AQ27" i="34"/>
  <c r="AP27" i="34"/>
  <c r="AO27" i="34"/>
  <c r="AN27" i="34"/>
  <c r="AM27" i="34"/>
  <c r="AL27" i="34"/>
  <c r="AK27" i="34"/>
  <c r="AJ27" i="34"/>
  <c r="AI27" i="34"/>
  <c r="AH27" i="34"/>
  <c r="AG27" i="34"/>
  <c r="AF27" i="34"/>
  <c r="AE27" i="34"/>
  <c r="AD27" i="34"/>
  <c r="AC27" i="34"/>
  <c r="AB27" i="34"/>
  <c r="AA27" i="34"/>
  <c r="Z27" i="34"/>
  <c r="Y27" i="34"/>
  <c r="X27" i="34"/>
  <c r="W27" i="34"/>
  <c r="V27" i="34"/>
  <c r="U27" i="34"/>
  <c r="T27" i="34"/>
  <c r="S27" i="34"/>
  <c r="R27" i="34"/>
  <c r="Q27" i="34"/>
  <c r="P27" i="34"/>
  <c r="O27" i="34"/>
  <c r="N27" i="34"/>
  <c r="M27" i="34"/>
  <c r="L27" i="34"/>
  <c r="K27" i="34"/>
  <c r="J27" i="34"/>
  <c r="I27" i="34"/>
  <c r="H27" i="34"/>
  <c r="G27" i="34"/>
  <c r="F27" i="34"/>
  <c r="AZ26" i="34"/>
  <c r="AY26" i="34"/>
  <c r="AX26" i="34"/>
  <c r="AW26" i="34"/>
  <c r="AV26" i="34"/>
  <c r="AU26" i="34"/>
  <c r="AT26" i="34"/>
  <c r="AS26" i="34"/>
  <c r="AR26" i="34"/>
  <c r="AQ26" i="34"/>
  <c r="AP26" i="34"/>
  <c r="AO26" i="34"/>
  <c r="AN26" i="34"/>
  <c r="AM26" i="34"/>
  <c r="AL26" i="34"/>
  <c r="AK26" i="34"/>
  <c r="AJ26" i="34"/>
  <c r="AI26" i="34"/>
  <c r="AH26" i="34"/>
  <c r="AG26" i="34"/>
  <c r="AF26" i="34"/>
  <c r="AE26" i="34"/>
  <c r="AD26" i="34"/>
  <c r="AC26" i="34"/>
  <c r="AB26" i="34"/>
  <c r="AA26" i="34"/>
  <c r="Z26" i="34"/>
  <c r="Y26" i="34"/>
  <c r="X26" i="34"/>
  <c r="W26" i="34"/>
  <c r="V26" i="34"/>
  <c r="U26" i="34"/>
  <c r="T26" i="34"/>
  <c r="S26" i="34"/>
  <c r="R26" i="34"/>
  <c r="Q26" i="34"/>
  <c r="P26" i="34"/>
  <c r="O26" i="34"/>
  <c r="N26" i="34"/>
  <c r="M26" i="34"/>
  <c r="L26" i="34"/>
  <c r="K26" i="34"/>
  <c r="J26" i="34"/>
  <c r="I26" i="34"/>
  <c r="H26" i="34"/>
  <c r="G26" i="34"/>
  <c r="F26" i="34"/>
  <c r="AZ25" i="34"/>
  <c r="AY25" i="34"/>
  <c r="AX25" i="34"/>
  <c r="AW25" i="34"/>
  <c r="AV25" i="34"/>
  <c r="AU25" i="34"/>
  <c r="AT25" i="34"/>
  <c r="AS25" i="34"/>
  <c r="AR25" i="34"/>
  <c r="AQ25" i="34"/>
  <c r="AP25" i="34"/>
  <c r="AO25" i="34"/>
  <c r="AN25" i="34"/>
  <c r="AM25" i="34"/>
  <c r="AL25" i="34"/>
  <c r="AK25" i="34"/>
  <c r="AJ25" i="34"/>
  <c r="AI25" i="34"/>
  <c r="AH25" i="34"/>
  <c r="AG25" i="34"/>
  <c r="AF25" i="34"/>
  <c r="AE25" i="34"/>
  <c r="AD25" i="34"/>
  <c r="AC25" i="34"/>
  <c r="AB25" i="34"/>
  <c r="AA25" i="34"/>
  <c r="Z25" i="34"/>
  <c r="Y25" i="34"/>
  <c r="X25" i="34"/>
  <c r="W25" i="34"/>
  <c r="V25" i="34"/>
  <c r="U25" i="34"/>
  <c r="T25" i="34"/>
  <c r="S25" i="34"/>
  <c r="R25" i="34"/>
  <c r="Q25" i="34"/>
  <c r="P25" i="34"/>
  <c r="O25" i="34"/>
  <c r="N25" i="34"/>
  <c r="M25" i="34"/>
  <c r="L25" i="34"/>
  <c r="K25" i="34"/>
  <c r="J25" i="34"/>
  <c r="I25" i="34"/>
  <c r="H25" i="34"/>
  <c r="G25" i="34"/>
  <c r="F25" i="34"/>
  <c r="AZ24" i="34"/>
  <c r="AY24" i="34"/>
  <c r="AX24" i="34"/>
  <c r="AW24" i="34"/>
  <c r="AV24" i="34"/>
  <c r="AU24" i="34"/>
  <c r="AT24" i="34"/>
  <c r="AS24" i="34"/>
  <c r="AR24" i="34"/>
  <c r="AQ24" i="34"/>
  <c r="AP24" i="34"/>
  <c r="AO24" i="34"/>
  <c r="AN24" i="34"/>
  <c r="AM24" i="34"/>
  <c r="AL24" i="34"/>
  <c r="AK24" i="34"/>
  <c r="AJ24" i="34"/>
  <c r="AI24" i="34"/>
  <c r="AH24" i="34"/>
  <c r="AG24" i="34"/>
  <c r="AF24" i="34"/>
  <c r="AE24" i="34"/>
  <c r="AD24" i="34"/>
  <c r="AC24" i="34"/>
  <c r="AB24" i="34"/>
  <c r="AA24" i="34"/>
  <c r="Z24" i="34"/>
  <c r="Y24" i="34"/>
  <c r="X24" i="34"/>
  <c r="W24" i="34"/>
  <c r="V24" i="34"/>
  <c r="U24" i="34"/>
  <c r="T24" i="34"/>
  <c r="S24" i="34"/>
  <c r="R24" i="34"/>
  <c r="Q24" i="34"/>
  <c r="P24" i="34"/>
  <c r="O24" i="34"/>
  <c r="N24" i="34"/>
  <c r="M24" i="34"/>
  <c r="L24" i="34"/>
  <c r="K24" i="34"/>
  <c r="J24" i="34"/>
  <c r="I24" i="34"/>
  <c r="H24" i="34"/>
  <c r="G24" i="34"/>
  <c r="F24" i="34"/>
  <c r="AZ23" i="34"/>
  <c r="AY23" i="34"/>
  <c r="AX23" i="34"/>
  <c r="AW23" i="34"/>
  <c r="AV23" i="34"/>
  <c r="AU23" i="34"/>
  <c r="AT23" i="34"/>
  <c r="AS23" i="34"/>
  <c r="AR23" i="34"/>
  <c r="AQ23" i="34"/>
  <c r="AP23" i="34"/>
  <c r="AO23" i="34"/>
  <c r="AN23" i="34"/>
  <c r="AM23" i="34"/>
  <c r="AL23" i="34"/>
  <c r="AK23" i="34"/>
  <c r="AJ23" i="34"/>
  <c r="AI23" i="34"/>
  <c r="AH23" i="34"/>
  <c r="AG23" i="34"/>
  <c r="AF23" i="34"/>
  <c r="AE23" i="34"/>
  <c r="AD23" i="34"/>
  <c r="AC23" i="34"/>
  <c r="AB23" i="34"/>
  <c r="AA23" i="34"/>
  <c r="Z23" i="34"/>
  <c r="Y23" i="34"/>
  <c r="X23" i="34"/>
  <c r="W23" i="34"/>
  <c r="V23" i="34"/>
  <c r="U23" i="34"/>
  <c r="T23" i="34"/>
  <c r="S23" i="34"/>
  <c r="R23" i="34"/>
  <c r="Q23" i="34"/>
  <c r="P23" i="34"/>
  <c r="O23" i="34"/>
  <c r="N23" i="34"/>
  <c r="M23" i="34"/>
  <c r="L23" i="34"/>
  <c r="K23" i="34"/>
  <c r="J23" i="34"/>
  <c r="I23" i="34"/>
  <c r="H23" i="34"/>
  <c r="G23" i="34"/>
  <c r="F23" i="34"/>
  <c r="AZ22" i="34"/>
  <c r="AY22" i="34"/>
  <c r="AX22" i="34"/>
  <c r="AW22" i="34"/>
  <c r="AV22" i="34"/>
  <c r="AU22" i="34"/>
  <c r="AT22" i="34"/>
  <c r="AS22" i="34"/>
  <c r="AR22" i="34"/>
  <c r="AQ22" i="34"/>
  <c r="AP22" i="34"/>
  <c r="AO22" i="34"/>
  <c r="AN22" i="34"/>
  <c r="AM22" i="34"/>
  <c r="AL22" i="34"/>
  <c r="AK22" i="34"/>
  <c r="AJ22" i="34"/>
  <c r="AI22" i="34"/>
  <c r="AH22" i="34"/>
  <c r="AG22" i="34"/>
  <c r="AF22" i="34"/>
  <c r="AE22" i="34"/>
  <c r="AD22" i="34"/>
  <c r="AC22" i="34"/>
  <c r="AB22" i="34"/>
  <c r="AA22" i="34"/>
  <c r="Z22" i="34"/>
  <c r="Y22" i="34"/>
  <c r="X22" i="34"/>
  <c r="W22" i="34"/>
  <c r="V22" i="34"/>
  <c r="U22" i="34"/>
  <c r="T22" i="34"/>
  <c r="S22" i="34"/>
  <c r="R22" i="34"/>
  <c r="Q22" i="34"/>
  <c r="P22" i="34"/>
  <c r="O22" i="34"/>
  <c r="N22" i="34"/>
  <c r="M22" i="34"/>
  <c r="L22" i="34"/>
  <c r="K22" i="34"/>
  <c r="J22" i="34"/>
  <c r="I22" i="34"/>
  <c r="H22" i="34"/>
  <c r="G22" i="34"/>
  <c r="F22" i="34"/>
  <c r="AZ21" i="34"/>
  <c r="AY21" i="34"/>
  <c r="AX21" i="34"/>
  <c r="AW21" i="34"/>
  <c r="AV21" i="34"/>
  <c r="AU21" i="34"/>
  <c r="AT21" i="34"/>
  <c r="AS21" i="34"/>
  <c r="AR21" i="34"/>
  <c r="AQ21" i="34"/>
  <c r="AP21" i="34"/>
  <c r="AO21" i="34"/>
  <c r="AN21" i="34"/>
  <c r="AM21" i="34"/>
  <c r="AL21" i="34"/>
  <c r="AK21" i="34"/>
  <c r="AJ21" i="34"/>
  <c r="AI21" i="34"/>
  <c r="AH21" i="34"/>
  <c r="AG21" i="34"/>
  <c r="AF21" i="34"/>
  <c r="AE21" i="34"/>
  <c r="AD21" i="34"/>
  <c r="AC21" i="34"/>
  <c r="AB21" i="34"/>
  <c r="AA21" i="34"/>
  <c r="Z21" i="34"/>
  <c r="Y21" i="34"/>
  <c r="X21" i="34"/>
  <c r="W21" i="34"/>
  <c r="V21" i="34"/>
  <c r="U21" i="34"/>
  <c r="T21" i="34"/>
  <c r="S21" i="34"/>
  <c r="R21" i="34"/>
  <c r="Q21" i="34"/>
  <c r="P21" i="34"/>
  <c r="O21" i="34"/>
  <c r="N21" i="34"/>
  <c r="M21" i="34"/>
  <c r="L21" i="34"/>
  <c r="K21" i="34"/>
  <c r="J21" i="34"/>
  <c r="I21" i="34"/>
  <c r="H21" i="34"/>
  <c r="G21" i="34"/>
  <c r="F21" i="34"/>
  <c r="AZ20" i="34"/>
  <c r="AY20" i="34"/>
  <c r="AX20" i="34"/>
  <c r="AW20" i="34"/>
  <c r="AV20" i="34"/>
  <c r="AU20" i="34"/>
  <c r="AT20" i="34"/>
  <c r="AS20" i="34"/>
  <c r="AR20" i="34"/>
  <c r="AQ20" i="34"/>
  <c r="AP20" i="34"/>
  <c r="AO20" i="34"/>
  <c r="AN20" i="34"/>
  <c r="AM20" i="34"/>
  <c r="AL20" i="34"/>
  <c r="AK20" i="34"/>
  <c r="AJ20" i="34"/>
  <c r="AI20" i="34"/>
  <c r="AH20" i="34"/>
  <c r="AG20" i="34"/>
  <c r="AF20" i="34"/>
  <c r="AE20" i="34"/>
  <c r="AD20" i="34"/>
  <c r="AC20" i="34"/>
  <c r="AB20" i="34"/>
  <c r="AA20" i="34"/>
  <c r="Z20" i="34"/>
  <c r="Y20" i="34"/>
  <c r="X20" i="34"/>
  <c r="W20" i="34"/>
  <c r="V20" i="34"/>
  <c r="U20" i="34"/>
  <c r="T20" i="34"/>
  <c r="S20" i="34"/>
  <c r="R20" i="34"/>
  <c r="Q20" i="34"/>
  <c r="P20" i="34"/>
  <c r="O20" i="34"/>
  <c r="N20" i="34"/>
  <c r="M20" i="34"/>
  <c r="L20" i="34"/>
  <c r="K20" i="34"/>
  <c r="J20" i="34"/>
  <c r="I20" i="34"/>
  <c r="H20" i="34"/>
  <c r="G20" i="34"/>
  <c r="F20" i="34"/>
  <c r="AZ19" i="34"/>
  <c r="AY19" i="34"/>
  <c r="AX19" i="34"/>
  <c r="AW19" i="34"/>
  <c r="AV19" i="34"/>
  <c r="AU19" i="34"/>
  <c r="AT19" i="34"/>
  <c r="AS19" i="34"/>
  <c r="AR19" i="34"/>
  <c r="AQ19" i="34"/>
  <c r="AP19" i="34"/>
  <c r="AO19" i="34"/>
  <c r="AN19" i="34"/>
  <c r="AM19" i="34"/>
  <c r="AL19" i="34"/>
  <c r="AK19" i="34"/>
  <c r="AJ19" i="34"/>
  <c r="AI19" i="34"/>
  <c r="AH19" i="34"/>
  <c r="AG19" i="34"/>
  <c r="AF19" i="34"/>
  <c r="AE19" i="34"/>
  <c r="AD19" i="34"/>
  <c r="AC19" i="34"/>
  <c r="AB19" i="34"/>
  <c r="AA19" i="34"/>
  <c r="Z19" i="34"/>
  <c r="Y19" i="34"/>
  <c r="X19" i="34"/>
  <c r="W19" i="34"/>
  <c r="V19" i="34"/>
  <c r="U19" i="34"/>
  <c r="T19" i="34"/>
  <c r="S19" i="34"/>
  <c r="R19" i="34"/>
  <c r="Q19" i="34"/>
  <c r="P19" i="34"/>
  <c r="O19" i="34"/>
  <c r="N19" i="34"/>
  <c r="M19" i="34"/>
  <c r="L19" i="34"/>
  <c r="K19" i="34"/>
  <c r="J19" i="34"/>
  <c r="I19" i="34"/>
  <c r="H19" i="34"/>
  <c r="G19" i="34"/>
  <c r="F19" i="34"/>
  <c r="AZ18" i="34"/>
  <c r="AY18" i="34"/>
  <c r="AX18" i="34"/>
  <c r="AW18" i="34"/>
  <c r="AV18" i="34"/>
  <c r="AU18" i="34"/>
  <c r="AT18" i="34"/>
  <c r="AS18" i="34"/>
  <c r="AR18" i="34"/>
  <c r="AQ18" i="34"/>
  <c r="AP18" i="34"/>
  <c r="AO18" i="34"/>
  <c r="AN18" i="34"/>
  <c r="AM18" i="34"/>
  <c r="AL18" i="34"/>
  <c r="AK18" i="34"/>
  <c r="AJ18" i="34"/>
  <c r="AI18" i="34"/>
  <c r="AH18" i="34"/>
  <c r="AG18" i="34"/>
  <c r="AF18" i="34"/>
  <c r="AE18" i="34"/>
  <c r="AD18" i="34"/>
  <c r="AC18" i="34"/>
  <c r="AB18" i="34"/>
  <c r="AA18" i="34"/>
  <c r="Z18" i="34"/>
  <c r="Y18" i="34"/>
  <c r="X18" i="34"/>
  <c r="W18" i="34"/>
  <c r="V18" i="34"/>
  <c r="U18" i="34"/>
  <c r="T18" i="34"/>
  <c r="S18" i="34"/>
  <c r="R18" i="34"/>
  <c r="Q18" i="34"/>
  <c r="P18" i="34"/>
  <c r="O18" i="34"/>
  <c r="N18" i="34"/>
  <c r="M18" i="34"/>
  <c r="L18" i="34"/>
  <c r="K18" i="34"/>
  <c r="J18" i="34"/>
  <c r="I18" i="34"/>
  <c r="H18" i="34"/>
  <c r="G18" i="34"/>
  <c r="F18" i="34"/>
  <c r="AZ17" i="34"/>
  <c r="AY17" i="34"/>
  <c r="AX17" i="34"/>
  <c r="AW17" i="34"/>
  <c r="AV17" i="34"/>
  <c r="AU17" i="34"/>
  <c r="AT17" i="34"/>
  <c r="AS17" i="34"/>
  <c r="AR17" i="34"/>
  <c r="AQ17" i="34"/>
  <c r="AP17" i="34"/>
  <c r="AO17" i="34"/>
  <c r="AN17" i="34"/>
  <c r="AM17" i="34"/>
  <c r="AL17" i="34"/>
  <c r="AK17" i="34"/>
  <c r="AJ17" i="34"/>
  <c r="AI17" i="34"/>
  <c r="AH17" i="34"/>
  <c r="AG17" i="34"/>
  <c r="AF17" i="34"/>
  <c r="AE17" i="34"/>
  <c r="AD17" i="34"/>
  <c r="AC17" i="34"/>
  <c r="AB17" i="34"/>
  <c r="AA17" i="34"/>
  <c r="Z17" i="34"/>
  <c r="Y17" i="34"/>
  <c r="X17" i="34"/>
  <c r="W17" i="34"/>
  <c r="V17" i="34"/>
  <c r="U17" i="34"/>
  <c r="T17" i="34"/>
  <c r="S17" i="34"/>
  <c r="R17" i="34"/>
  <c r="Q17" i="34"/>
  <c r="P17" i="34"/>
  <c r="O17" i="34"/>
  <c r="N17" i="34"/>
  <c r="M17" i="34"/>
  <c r="L17" i="34"/>
  <c r="K17" i="34"/>
  <c r="J17" i="34"/>
  <c r="I17" i="34"/>
  <c r="H17" i="34"/>
  <c r="G17" i="34"/>
  <c r="F17" i="34"/>
  <c r="AZ16" i="34"/>
  <c r="AY16" i="34"/>
  <c r="AX16" i="34"/>
  <c r="AW16" i="34"/>
  <c r="AV16" i="34"/>
  <c r="AU16" i="34"/>
  <c r="AT16" i="34"/>
  <c r="AS16" i="34"/>
  <c r="AR16" i="34"/>
  <c r="AQ16" i="34"/>
  <c r="AP16" i="34"/>
  <c r="AO16" i="34"/>
  <c r="AN16" i="34"/>
  <c r="AM16" i="34"/>
  <c r="AL16" i="34"/>
  <c r="AK16" i="34"/>
  <c r="AJ16" i="34"/>
  <c r="AI16" i="34"/>
  <c r="AH16" i="34"/>
  <c r="AG16" i="34"/>
  <c r="AF16" i="34"/>
  <c r="AE16" i="34"/>
  <c r="AD16" i="34"/>
  <c r="AC16" i="34"/>
  <c r="AB16" i="34"/>
  <c r="AA16" i="34"/>
  <c r="Z16" i="34"/>
  <c r="Y16" i="34"/>
  <c r="X16" i="34"/>
  <c r="W16" i="34"/>
  <c r="V16" i="34"/>
  <c r="U16" i="34"/>
  <c r="T16" i="34"/>
  <c r="S16" i="34"/>
  <c r="R16" i="34"/>
  <c r="Q16" i="34"/>
  <c r="P16" i="34"/>
  <c r="O16" i="34"/>
  <c r="N16" i="34"/>
  <c r="M16" i="34"/>
  <c r="L16" i="34"/>
  <c r="K16" i="34"/>
  <c r="J16" i="34"/>
  <c r="I16" i="34"/>
  <c r="H16" i="34"/>
  <c r="G16" i="34"/>
  <c r="F16" i="34"/>
  <c r="AZ15" i="34"/>
  <c r="AY15" i="34"/>
  <c r="AX15" i="34"/>
  <c r="AW15" i="34"/>
  <c r="AV15" i="34"/>
  <c r="AU15" i="34"/>
  <c r="AT15" i="34"/>
  <c r="AS15" i="34"/>
  <c r="AR15" i="34"/>
  <c r="AQ15" i="34"/>
  <c r="AP15" i="34"/>
  <c r="AO15" i="34"/>
  <c r="AN15" i="34"/>
  <c r="AM15" i="34"/>
  <c r="AL15" i="34"/>
  <c r="AK15" i="34"/>
  <c r="AJ15" i="34"/>
  <c r="AI15" i="34"/>
  <c r="AH15" i="34"/>
  <c r="AG15" i="34"/>
  <c r="AF15" i="34"/>
  <c r="AE15" i="34"/>
  <c r="AD15" i="34"/>
  <c r="AC15" i="34"/>
  <c r="AB15" i="34"/>
  <c r="AA15" i="34"/>
  <c r="Z15" i="34"/>
  <c r="Y15" i="34"/>
  <c r="X15" i="34"/>
  <c r="W15" i="34"/>
  <c r="V15" i="34"/>
  <c r="U15" i="34"/>
  <c r="T15" i="34"/>
  <c r="S15" i="34"/>
  <c r="R15" i="34"/>
  <c r="Q15" i="34"/>
  <c r="P15" i="34"/>
  <c r="O15" i="34"/>
  <c r="N15" i="34"/>
  <c r="M15" i="34"/>
  <c r="L15" i="34"/>
  <c r="K15" i="34"/>
  <c r="J15" i="34"/>
  <c r="I15" i="34"/>
  <c r="H15" i="34"/>
  <c r="G15" i="34"/>
  <c r="F15" i="34"/>
  <c r="AZ14" i="34"/>
  <c r="AY14" i="34"/>
  <c r="AX14" i="34"/>
  <c r="AW14" i="34"/>
  <c r="AV14" i="34"/>
  <c r="AU14" i="34"/>
  <c r="AT14" i="34"/>
  <c r="AS14" i="34"/>
  <c r="AR14" i="34"/>
  <c r="AQ14" i="34"/>
  <c r="AP14" i="34"/>
  <c r="AO14" i="34"/>
  <c r="AN14" i="34"/>
  <c r="AM14" i="34"/>
  <c r="AL14" i="34"/>
  <c r="AK14" i="34"/>
  <c r="AJ14" i="34"/>
  <c r="AI14" i="34"/>
  <c r="AH14" i="34"/>
  <c r="AG14" i="34"/>
  <c r="AF14" i="34"/>
  <c r="AE14" i="34"/>
  <c r="AD14" i="34"/>
  <c r="AC14" i="34"/>
  <c r="AB14" i="34"/>
  <c r="AA14" i="34"/>
  <c r="Z14" i="34"/>
  <c r="Y14" i="34"/>
  <c r="X14" i="34"/>
  <c r="W14" i="34"/>
  <c r="V14" i="34"/>
  <c r="U14" i="34"/>
  <c r="T14" i="34"/>
  <c r="S14" i="34"/>
  <c r="R14" i="34"/>
  <c r="Q14" i="34"/>
  <c r="P14" i="34"/>
  <c r="O14" i="34"/>
  <c r="N14" i="34"/>
  <c r="M14" i="34"/>
  <c r="L14" i="34"/>
  <c r="K14" i="34"/>
  <c r="J14" i="34"/>
  <c r="I14" i="34"/>
  <c r="H14" i="34"/>
  <c r="G14" i="34"/>
  <c r="F14" i="34"/>
  <c r="AZ13" i="34"/>
  <c r="AY13" i="34"/>
  <c r="AX13" i="34"/>
  <c r="AW13" i="34"/>
  <c r="AV13" i="34"/>
  <c r="AU13" i="34"/>
  <c r="AT13" i="34"/>
  <c r="AS13" i="34"/>
  <c r="AR13" i="34"/>
  <c r="AQ13" i="34"/>
  <c r="AP13" i="34"/>
  <c r="AO13" i="34"/>
  <c r="AN13" i="34"/>
  <c r="AM13" i="34"/>
  <c r="AL13" i="34"/>
  <c r="AK13" i="34"/>
  <c r="AJ13" i="34"/>
  <c r="AI13" i="34"/>
  <c r="AH13" i="34"/>
  <c r="AG13" i="34"/>
  <c r="AF13" i="34"/>
  <c r="AE13" i="34"/>
  <c r="AD13" i="34"/>
  <c r="AC13" i="34"/>
  <c r="AB13" i="34"/>
  <c r="AA13" i="34"/>
  <c r="Z13" i="34"/>
  <c r="Y13" i="34"/>
  <c r="X13" i="34"/>
  <c r="W13" i="34"/>
  <c r="V13" i="34"/>
  <c r="U13" i="34"/>
  <c r="T13" i="34"/>
  <c r="S13" i="34"/>
  <c r="R13" i="34"/>
  <c r="Q13" i="34"/>
  <c r="P13" i="34"/>
  <c r="O13" i="34"/>
  <c r="N13" i="34"/>
  <c r="M13" i="34"/>
  <c r="L13" i="34"/>
  <c r="K13" i="34"/>
  <c r="J13" i="34"/>
  <c r="I13" i="34"/>
  <c r="H13" i="34"/>
  <c r="G13" i="34"/>
  <c r="F13" i="34"/>
  <c r="AZ12" i="34"/>
  <c r="AY12" i="34"/>
  <c r="AX12" i="34"/>
  <c r="AW12" i="34"/>
  <c r="AV12" i="34"/>
  <c r="AU12" i="34"/>
  <c r="AT12" i="34"/>
  <c r="AS12" i="34"/>
  <c r="AR12" i="34"/>
  <c r="AQ12" i="34"/>
  <c r="AP12" i="34"/>
  <c r="AO12" i="34"/>
  <c r="AN12" i="34"/>
  <c r="AM12" i="34"/>
  <c r="AL12" i="34"/>
  <c r="AK12" i="34"/>
  <c r="AJ12" i="34"/>
  <c r="AI12" i="34"/>
  <c r="AH12" i="34"/>
  <c r="AG12" i="34"/>
  <c r="AF12" i="34"/>
  <c r="AE12" i="34"/>
  <c r="AD12" i="34"/>
  <c r="AC12" i="34"/>
  <c r="AB12" i="34"/>
  <c r="AA12" i="34"/>
  <c r="Z12" i="34"/>
  <c r="Y12" i="34"/>
  <c r="X12" i="34"/>
  <c r="W12" i="34"/>
  <c r="V12" i="34"/>
  <c r="U12" i="34"/>
  <c r="T12" i="34"/>
  <c r="S12" i="34"/>
  <c r="R12" i="34"/>
  <c r="Q12" i="34"/>
  <c r="P12" i="34"/>
  <c r="O12" i="34"/>
  <c r="N12" i="34"/>
  <c r="M12" i="34"/>
  <c r="L12" i="34"/>
  <c r="K12" i="34"/>
  <c r="J12" i="34"/>
  <c r="I12" i="34"/>
  <c r="H12" i="34"/>
  <c r="G12" i="34"/>
  <c r="F12" i="34"/>
  <c r="AZ11" i="34"/>
  <c r="AY11" i="34"/>
  <c r="AX11" i="34"/>
  <c r="AW11" i="34"/>
  <c r="AV11" i="34"/>
  <c r="AU11" i="34"/>
  <c r="AT11" i="34"/>
  <c r="AS11" i="34"/>
  <c r="AR11" i="34"/>
  <c r="AQ11" i="34"/>
  <c r="AP11" i="34"/>
  <c r="AO11" i="34"/>
  <c r="AN11" i="34"/>
  <c r="AM11" i="34"/>
  <c r="AL11" i="34"/>
  <c r="AK11" i="34"/>
  <c r="AJ11" i="34"/>
  <c r="AI11" i="34"/>
  <c r="AH11" i="34"/>
  <c r="AG11" i="34"/>
  <c r="AF11" i="34"/>
  <c r="AE11" i="34"/>
  <c r="AD11" i="34"/>
  <c r="AC11" i="34"/>
  <c r="AB11" i="34"/>
  <c r="AA11" i="34"/>
  <c r="Z11" i="34"/>
  <c r="Y11" i="34"/>
  <c r="X11" i="34"/>
  <c r="W11" i="34"/>
  <c r="V11" i="34"/>
  <c r="U11" i="34"/>
  <c r="T11" i="34"/>
  <c r="S11" i="34"/>
  <c r="R11" i="34"/>
  <c r="Q11" i="34"/>
  <c r="P11" i="34"/>
  <c r="O11" i="34"/>
  <c r="N11" i="34"/>
  <c r="M11" i="34"/>
  <c r="L11" i="34"/>
  <c r="K11" i="34"/>
  <c r="J11" i="34"/>
  <c r="I11" i="34"/>
  <c r="H11" i="34"/>
  <c r="G11" i="34"/>
  <c r="F11" i="34"/>
  <c r="AZ10" i="34"/>
  <c r="AY10" i="34"/>
  <c r="AX10" i="34"/>
  <c r="AW10" i="34"/>
  <c r="AV10" i="34"/>
  <c r="AU10" i="34"/>
  <c r="AT10" i="34"/>
  <c r="AS10" i="34"/>
  <c r="AR10" i="34"/>
  <c r="AQ10" i="34"/>
  <c r="AP10" i="34"/>
  <c r="AO10" i="34"/>
  <c r="AN10" i="34"/>
  <c r="AM10" i="34"/>
  <c r="AL10" i="34"/>
  <c r="AK10" i="34"/>
  <c r="AJ10" i="34"/>
  <c r="AI10" i="34"/>
  <c r="AH10" i="34"/>
  <c r="AG10" i="34"/>
  <c r="AF10" i="34"/>
  <c r="AE10" i="34"/>
  <c r="AD10" i="34"/>
  <c r="AC10" i="34"/>
  <c r="AB10" i="34"/>
  <c r="AA10" i="34"/>
  <c r="Z10" i="34"/>
  <c r="Y10" i="34"/>
  <c r="X10" i="34"/>
  <c r="W10" i="34"/>
  <c r="V10" i="34"/>
  <c r="U10" i="34"/>
  <c r="T10" i="34"/>
  <c r="S10" i="34"/>
  <c r="R10" i="34"/>
  <c r="Q10" i="34"/>
  <c r="P10" i="34"/>
  <c r="O10" i="34"/>
  <c r="N10" i="34"/>
  <c r="M10" i="34"/>
  <c r="L10" i="34"/>
  <c r="K10" i="34"/>
  <c r="J10" i="34"/>
  <c r="I10" i="34"/>
  <c r="H10" i="34"/>
  <c r="G10" i="34"/>
  <c r="F10" i="34"/>
  <c r="AZ9" i="34"/>
  <c r="AY9" i="34"/>
  <c r="AX9" i="34"/>
  <c r="AW9" i="34"/>
  <c r="AV9" i="34"/>
  <c r="AU9" i="34"/>
  <c r="AT9" i="34"/>
  <c r="AS9" i="34"/>
  <c r="AR9" i="34"/>
  <c r="AQ9" i="34"/>
  <c r="AP9" i="34"/>
  <c r="AO9" i="34"/>
  <c r="AN9" i="34"/>
  <c r="AM9" i="34"/>
  <c r="AL9" i="34"/>
  <c r="AK9" i="34"/>
  <c r="AJ9" i="34"/>
  <c r="AI9" i="34"/>
  <c r="AH9" i="34"/>
  <c r="AG9" i="34"/>
  <c r="AF9" i="34"/>
  <c r="AE9" i="34"/>
  <c r="AD9" i="34"/>
  <c r="AC9" i="34"/>
  <c r="AB9" i="34"/>
  <c r="AA9" i="34"/>
  <c r="Z9" i="34"/>
  <c r="Y9" i="34"/>
  <c r="X9" i="34"/>
  <c r="W9" i="34"/>
  <c r="V9" i="34"/>
  <c r="U9" i="34"/>
  <c r="T9" i="34"/>
  <c r="S9" i="34"/>
  <c r="R9" i="34"/>
  <c r="Q9" i="34"/>
  <c r="P9" i="34"/>
  <c r="O9" i="34"/>
  <c r="N9" i="34"/>
  <c r="M9" i="34"/>
  <c r="L9" i="34"/>
  <c r="K9" i="34"/>
  <c r="J9" i="34"/>
  <c r="I9" i="34"/>
  <c r="H9" i="34"/>
  <c r="G9" i="34"/>
  <c r="F9" i="34"/>
  <c r="A5" i="34"/>
  <c r="F35" i="58" s="1"/>
  <c r="AZ42" i="33"/>
  <c r="AY42" i="33"/>
  <c r="AX42" i="33"/>
  <c r="AW42" i="33"/>
  <c r="AV42" i="33"/>
  <c r="AU42" i="33"/>
  <c r="AT42" i="33"/>
  <c r="AS42" i="33"/>
  <c r="AR42" i="33"/>
  <c r="AQ42" i="33"/>
  <c r="AP42" i="33"/>
  <c r="AO42" i="33"/>
  <c r="AN42" i="33"/>
  <c r="AM42" i="33"/>
  <c r="AL42" i="33"/>
  <c r="AK42" i="33"/>
  <c r="AJ42" i="33"/>
  <c r="AI42" i="33"/>
  <c r="AH42" i="33"/>
  <c r="AG42" i="33"/>
  <c r="AF42" i="33"/>
  <c r="AE42" i="33"/>
  <c r="AD42" i="33"/>
  <c r="AC42" i="33"/>
  <c r="AB42" i="33"/>
  <c r="AA42" i="33"/>
  <c r="Z42" i="33"/>
  <c r="Y42" i="33"/>
  <c r="X42" i="33"/>
  <c r="W42" i="33"/>
  <c r="V42" i="33"/>
  <c r="U42" i="33"/>
  <c r="T42" i="33"/>
  <c r="S42" i="33"/>
  <c r="R42" i="33"/>
  <c r="Q42" i="33"/>
  <c r="P42" i="33"/>
  <c r="O42" i="33"/>
  <c r="N42" i="33"/>
  <c r="M42" i="33"/>
  <c r="L42" i="33"/>
  <c r="K42" i="33"/>
  <c r="J42" i="33"/>
  <c r="I42" i="33"/>
  <c r="H42" i="33"/>
  <c r="G42" i="33"/>
  <c r="F42" i="33"/>
  <c r="AZ41" i="33"/>
  <c r="AY41" i="33"/>
  <c r="AX41" i="33"/>
  <c r="AW41" i="33"/>
  <c r="AV41" i="33"/>
  <c r="AU41" i="33"/>
  <c r="AT41" i="33"/>
  <c r="AS41" i="33"/>
  <c r="AR41" i="33"/>
  <c r="AQ41" i="33"/>
  <c r="AP41" i="33"/>
  <c r="AO41" i="33"/>
  <c r="AN41" i="33"/>
  <c r="AM41" i="33"/>
  <c r="AL41" i="33"/>
  <c r="AK41" i="33"/>
  <c r="AJ41" i="33"/>
  <c r="AI41" i="33"/>
  <c r="AH41" i="33"/>
  <c r="AG41" i="33"/>
  <c r="AF41" i="33"/>
  <c r="AE41" i="33"/>
  <c r="AD41" i="33"/>
  <c r="AC41" i="33"/>
  <c r="AB41" i="33"/>
  <c r="AA41" i="33"/>
  <c r="Z41" i="33"/>
  <c r="Y41" i="33"/>
  <c r="X41" i="33"/>
  <c r="W41" i="33"/>
  <c r="V41" i="33"/>
  <c r="U41" i="33"/>
  <c r="T41" i="33"/>
  <c r="S41" i="33"/>
  <c r="R41" i="33"/>
  <c r="Q41" i="33"/>
  <c r="P41" i="33"/>
  <c r="O41" i="33"/>
  <c r="N41" i="33"/>
  <c r="M41" i="33"/>
  <c r="L41" i="33"/>
  <c r="K41" i="33"/>
  <c r="J41" i="33"/>
  <c r="I41" i="33"/>
  <c r="H41" i="33"/>
  <c r="G41" i="33"/>
  <c r="F41" i="33"/>
  <c r="AZ40" i="33"/>
  <c r="AY40" i="33"/>
  <c r="AX40" i="33"/>
  <c r="AW40" i="33"/>
  <c r="AV40" i="33"/>
  <c r="AU40" i="33"/>
  <c r="AT40" i="33"/>
  <c r="AS40" i="33"/>
  <c r="AR40" i="33"/>
  <c r="AQ40" i="33"/>
  <c r="AP40" i="33"/>
  <c r="AO40" i="33"/>
  <c r="AN40" i="33"/>
  <c r="AM40" i="33"/>
  <c r="AL40" i="33"/>
  <c r="AK40" i="33"/>
  <c r="AJ40" i="33"/>
  <c r="AI40" i="33"/>
  <c r="AH40" i="33"/>
  <c r="AG40" i="33"/>
  <c r="AF40" i="33"/>
  <c r="AE40" i="33"/>
  <c r="AD40" i="33"/>
  <c r="AC40" i="33"/>
  <c r="AB40" i="33"/>
  <c r="AA40" i="33"/>
  <c r="Z40" i="33"/>
  <c r="Y40" i="33"/>
  <c r="X40" i="33"/>
  <c r="W40" i="33"/>
  <c r="V40" i="33"/>
  <c r="U40" i="33"/>
  <c r="T40" i="33"/>
  <c r="S40" i="33"/>
  <c r="R40" i="33"/>
  <c r="Q40" i="33"/>
  <c r="P40" i="33"/>
  <c r="O40" i="33"/>
  <c r="N40" i="33"/>
  <c r="M40" i="33"/>
  <c r="L40" i="33"/>
  <c r="K40" i="33"/>
  <c r="J40" i="33"/>
  <c r="I40" i="33"/>
  <c r="H40" i="33"/>
  <c r="G40" i="33"/>
  <c r="F40" i="33"/>
  <c r="AZ39" i="33"/>
  <c r="AY39" i="33"/>
  <c r="AX39" i="33"/>
  <c r="AW39" i="33"/>
  <c r="AV39" i="33"/>
  <c r="AU39" i="33"/>
  <c r="AT39" i="33"/>
  <c r="AS39" i="33"/>
  <c r="AR39" i="33"/>
  <c r="AQ39" i="33"/>
  <c r="AP39" i="33"/>
  <c r="AO39" i="33"/>
  <c r="AN39" i="33"/>
  <c r="AM39" i="33"/>
  <c r="AL39" i="33"/>
  <c r="AK39" i="33"/>
  <c r="AJ39" i="33"/>
  <c r="AI39" i="33"/>
  <c r="AH39" i="33"/>
  <c r="AG39" i="33"/>
  <c r="AF39" i="33"/>
  <c r="AE39" i="33"/>
  <c r="AD39" i="33"/>
  <c r="AC39" i="33"/>
  <c r="AB39" i="33"/>
  <c r="AA39" i="33"/>
  <c r="Z39" i="33"/>
  <c r="Y39" i="33"/>
  <c r="X39" i="33"/>
  <c r="W39" i="33"/>
  <c r="V39" i="33"/>
  <c r="U39" i="33"/>
  <c r="T39" i="33"/>
  <c r="S39" i="33"/>
  <c r="R39" i="33"/>
  <c r="Q39" i="33"/>
  <c r="P39" i="33"/>
  <c r="O39" i="33"/>
  <c r="N39" i="33"/>
  <c r="M39" i="33"/>
  <c r="L39" i="33"/>
  <c r="K39" i="33"/>
  <c r="J39" i="33"/>
  <c r="I39" i="33"/>
  <c r="H39" i="33"/>
  <c r="G39" i="33"/>
  <c r="F39" i="33"/>
  <c r="AZ38" i="33"/>
  <c r="AY38" i="33"/>
  <c r="AX38" i="33"/>
  <c r="AW38" i="33"/>
  <c r="AV38" i="33"/>
  <c r="AU38" i="33"/>
  <c r="AT38" i="33"/>
  <c r="AS38" i="33"/>
  <c r="AR38" i="33"/>
  <c r="AQ38" i="33"/>
  <c r="AP38" i="33"/>
  <c r="AO38" i="33"/>
  <c r="AN38" i="33"/>
  <c r="AM38" i="33"/>
  <c r="AL38" i="33"/>
  <c r="AK38" i="33"/>
  <c r="AJ38" i="33"/>
  <c r="AI38" i="33"/>
  <c r="AH38" i="33"/>
  <c r="AG38" i="33"/>
  <c r="AF38" i="33"/>
  <c r="AE38" i="33"/>
  <c r="AD38" i="33"/>
  <c r="AC38" i="33"/>
  <c r="AB38" i="33"/>
  <c r="AA38" i="33"/>
  <c r="Z38" i="33"/>
  <c r="Y38" i="33"/>
  <c r="X38" i="33"/>
  <c r="W38" i="33"/>
  <c r="V38" i="33"/>
  <c r="U38" i="33"/>
  <c r="T38" i="33"/>
  <c r="S38" i="33"/>
  <c r="R38" i="33"/>
  <c r="Q38" i="33"/>
  <c r="P38" i="33"/>
  <c r="O38" i="33"/>
  <c r="N38" i="33"/>
  <c r="M38" i="33"/>
  <c r="L38" i="33"/>
  <c r="K38" i="33"/>
  <c r="J38" i="33"/>
  <c r="I38" i="33"/>
  <c r="H38" i="33"/>
  <c r="G38" i="33"/>
  <c r="F38" i="33"/>
  <c r="AZ37" i="33"/>
  <c r="AY37" i="33"/>
  <c r="AX37" i="33"/>
  <c r="AW37" i="33"/>
  <c r="AV37" i="33"/>
  <c r="AU37" i="33"/>
  <c r="AT37" i="33"/>
  <c r="AS37" i="33"/>
  <c r="AR37" i="33"/>
  <c r="AQ37" i="33"/>
  <c r="AP37" i="33"/>
  <c r="AO37" i="33"/>
  <c r="AN37" i="33"/>
  <c r="AM37" i="33"/>
  <c r="AL37" i="33"/>
  <c r="AK37" i="33"/>
  <c r="AJ37" i="33"/>
  <c r="AI37" i="33"/>
  <c r="AH37" i="33"/>
  <c r="AG37" i="33"/>
  <c r="AF37" i="33"/>
  <c r="AE37" i="33"/>
  <c r="AD37" i="33"/>
  <c r="AC37" i="33"/>
  <c r="AB37" i="33"/>
  <c r="AA37" i="33"/>
  <c r="Z37" i="33"/>
  <c r="Y37" i="33"/>
  <c r="X37" i="33"/>
  <c r="W37" i="33"/>
  <c r="V37" i="33"/>
  <c r="U37" i="33"/>
  <c r="T37" i="33"/>
  <c r="S37" i="33"/>
  <c r="R37" i="33"/>
  <c r="Q37" i="33"/>
  <c r="P37" i="33"/>
  <c r="O37" i="33"/>
  <c r="N37" i="33"/>
  <c r="M37" i="33"/>
  <c r="L37" i="33"/>
  <c r="K37" i="33"/>
  <c r="J37" i="33"/>
  <c r="I37" i="33"/>
  <c r="H37" i="33"/>
  <c r="G37" i="33"/>
  <c r="F37" i="33"/>
  <c r="AZ36" i="33"/>
  <c r="AY36" i="33"/>
  <c r="AX36" i="33"/>
  <c r="AW36" i="33"/>
  <c r="AV36" i="33"/>
  <c r="AU36" i="33"/>
  <c r="AT36" i="33"/>
  <c r="AS36" i="33"/>
  <c r="AR36" i="33"/>
  <c r="AQ36" i="33"/>
  <c r="AP36" i="33"/>
  <c r="AO36" i="33"/>
  <c r="AN36" i="33"/>
  <c r="AM36" i="33"/>
  <c r="AL36" i="33"/>
  <c r="AK36" i="33"/>
  <c r="AJ36" i="33"/>
  <c r="AI36" i="33"/>
  <c r="AH36" i="33"/>
  <c r="AG36" i="33"/>
  <c r="AF36" i="33"/>
  <c r="AE36" i="33"/>
  <c r="AD36" i="33"/>
  <c r="AC36" i="33"/>
  <c r="AB36" i="33"/>
  <c r="AA36" i="33"/>
  <c r="Z36" i="33"/>
  <c r="Y36" i="33"/>
  <c r="X36" i="33"/>
  <c r="W36" i="33"/>
  <c r="V36" i="33"/>
  <c r="U36" i="33"/>
  <c r="T36" i="33"/>
  <c r="S36" i="33"/>
  <c r="R36" i="33"/>
  <c r="Q36" i="33"/>
  <c r="P36" i="33"/>
  <c r="O36" i="33"/>
  <c r="N36" i="33"/>
  <c r="M36" i="33"/>
  <c r="L36" i="33"/>
  <c r="K36" i="33"/>
  <c r="J36" i="33"/>
  <c r="I36" i="33"/>
  <c r="H36" i="33"/>
  <c r="G36" i="33"/>
  <c r="F36" i="33"/>
  <c r="AZ35" i="33"/>
  <c r="AY35" i="33"/>
  <c r="AX35" i="33"/>
  <c r="AW35" i="33"/>
  <c r="AV35" i="33"/>
  <c r="AU35" i="33"/>
  <c r="AT35" i="33"/>
  <c r="AS35" i="33"/>
  <c r="AR35" i="33"/>
  <c r="AQ35" i="33"/>
  <c r="AP35" i="33"/>
  <c r="AO35" i="33"/>
  <c r="AN35" i="33"/>
  <c r="AM35" i="33"/>
  <c r="AL35" i="33"/>
  <c r="AK35" i="33"/>
  <c r="AJ35" i="33"/>
  <c r="AI35" i="33"/>
  <c r="AH35" i="33"/>
  <c r="AG35" i="33"/>
  <c r="AF35" i="33"/>
  <c r="AE35" i="33"/>
  <c r="AD35" i="33"/>
  <c r="AC35" i="33"/>
  <c r="AB35" i="33"/>
  <c r="AA35" i="33"/>
  <c r="Z35" i="33"/>
  <c r="Y35" i="33"/>
  <c r="X35" i="33"/>
  <c r="W35" i="33"/>
  <c r="V35" i="33"/>
  <c r="U35" i="33"/>
  <c r="T35" i="33"/>
  <c r="S35" i="33"/>
  <c r="R35" i="33"/>
  <c r="Q35" i="33"/>
  <c r="P35" i="33"/>
  <c r="O35" i="33"/>
  <c r="N35" i="33"/>
  <c r="M35" i="33"/>
  <c r="L35" i="33"/>
  <c r="K35" i="33"/>
  <c r="J35" i="33"/>
  <c r="I35" i="33"/>
  <c r="H35" i="33"/>
  <c r="G35" i="33"/>
  <c r="F35" i="33"/>
  <c r="AZ34" i="33"/>
  <c r="AY34" i="33"/>
  <c r="AX34" i="33"/>
  <c r="AW34" i="33"/>
  <c r="AV34" i="33"/>
  <c r="AU34" i="33"/>
  <c r="AT34" i="33"/>
  <c r="AS34" i="33"/>
  <c r="AR34" i="33"/>
  <c r="AQ34" i="33"/>
  <c r="AP34" i="33"/>
  <c r="AO34" i="33"/>
  <c r="AN34" i="33"/>
  <c r="AM34" i="33"/>
  <c r="AL34" i="33"/>
  <c r="AK34" i="33"/>
  <c r="AJ34" i="33"/>
  <c r="AI34" i="33"/>
  <c r="AH34" i="33"/>
  <c r="AG34" i="33"/>
  <c r="AF34" i="33"/>
  <c r="AE34" i="33"/>
  <c r="AD34" i="33"/>
  <c r="AC34" i="33"/>
  <c r="AB34" i="33"/>
  <c r="AA34" i="33"/>
  <c r="Z34" i="33"/>
  <c r="Y34" i="33"/>
  <c r="X34" i="33"/>
  <c r="W34" i="33"/>
  <c r="V34" i="33"/>
  <c r="U34" i="33"/>
  <c r="T34" i="33"/>
  <c r="S34" i="33"/>
  <c r="R34" i="33"/>
  <c r="Q34" i="33"/>
  <c r="P34" i="33"/>
  <c r="O34" i="33"/>
  <c r="N34" i="33"/>
  <c r="M34" i="33"/>
  <c r="L34" i="33"/>
  <c r="K34" i="33"/>
  <c r="J34" i="33"/>
  <c r="I34" i="33"/>
  <c r="H34" i="33"/>
  <c r="G34" i="33"/>
  <c r="F34" i="33"/>
  <c r="AZ33" i="33"/>
  <c r="AY33" i="33"/>
  <c r="AX33" i="33"/>
  <c r="AW33" i="33"/>
  <c r="AV33" i="33"/>
  <c r="AU33" i="33"/>
  <c r="AT33" i="33"/>
  <c r="AS33" i="33"/>
  <c r="AR33" i="33"/>
  <c r="AQ33" i="33"/>
  <c r="AP33" i="33"/>
  <c r="AO33" i="33"/>
  <c r="AN33" i="33"/>
  <c r="AM33" i="33"/>
  <c r="AL33" i="33"/>
  <c r="AK33" i="33"/>
  <c r="AJ33" i="33"/>
  <c r="AI33" i="33"/>
  <c r="AH33" i="33"/>
  <c r="AG33" i="33"/>
  <c r="AF33" i="33"/>
  <c r="AE33" i="33"/>
  <c r="AD33" i="33"/>
  <c r="AC33" i="33"/>
  <c r="AB33" i="33"/>
  <c r="AA33" i="33"/>
  <c r="Z33" i="33"/>
  <c r="Y33" i="33"/>
  <c r="X33" i="33"/>
  <c r="W33" i="33"/>
  <c r="V33" i="33"/>
  <c r="U33" i="33"/>
  <c r="T33" i="33"/>
  <c r="S33" i="33"/>
  <c r="R33" i="33"/>
  <c r="Q33" i="33"/>
  <c r="P33" i="33"/>
  <c r="O33" i="33"/>
  <c r="N33" i="33"/>
  <c r="M33" i="33"/>
  <c r="L33" i="33"/>
  <c r="K33" i="33"/>
  <c r="J33" i="33"/>
  <c r="I33" i="33"/>
  <c r="H33" i="33"/>
  <c r="G33" i="33"/>
  <c r="F33" i="33"/>
  <c r="AZ32" i="33"/>
  <c r="AY32" i="33"/>
  <c r="AX32" i="33"/>
  <c r="AW32" i="33"/>
  <c r="AV32" i="33"/>
  <c r="AU32" i="33"/>
  <c r="AT32" i="33"/>
  <c r="AS32" i="33"/>
  <c r="AR32" i="33"/>
  <c r="AQ32" i="33"/>
  <c r="AP32" i="33"/>
  <c r="AO32" i="33"/>
  <c r="AN32" i="33"/>
  <c r="AM32" i="33"/>
  <c r="AL32" i="33"/>
  <c r="AK32" i="33"/>
  <c r="AJ32" i="33"/>
  <c r="AI32" i="33"/>
  <c r="AH32" i="33"/>
  <c r="AG32" i="33"/>
  <c r="AF32" i="33"/>
  <c r="AE32" i="33"/>
  <c r="AD32" i="33"/>
  <c r="AC32" i="33"/>
  <c r="AB32" i="33"/>
  <c r="AA32" i="33"/>
  <c r="Z32" i="33"/>
  <c r="Y32" i="33"/>
  <c r="X32" i="33"/>
  <c r="W32" i="33"/>
  <c r="V32" i="33"/>
  <c r="U32" i="33"/>
  <c r="T32" i="33"/>
  <c r="S32" i="33"/>
  <c r="R32" i="33"/>
  <c r="Q32" i="33"/>
  <c r="P32" i="33"/>
  <c r="O32" i="33"/>
  <c r="N32" i="33"/>
  <c r="M32" i="33"/>
  <c r="L32" i="33"/>
  <c r="K32" i="33"/>
  <c r="J32" i="33"/>
  <c r="I32" i="33"/>
  <c r="H32" i="33"/>
  <c r="G32" i="33"/>
  <c r="F32" i="33"/>
  <c r="AZ31" i="33"/>
  <c r="AY31" i="33"/>
  <c r="AX31" i="33"/>
  <c r="AW31" i="33"/>
  <c r="AV31" i="33"/>
  <c r="AU31" i="33"/>
  <c r="AT31" i="33"/>
  <c r="AS31" i="33"/>
  <c r="AR31" i="33"/>
  <c r="AQ31" i="33"/>
  <c r="AP31" i="33"/>
  <c r="AO31" i="33"/>
  <c r="AN31" i="33"/>
  <c r="AM31" i="33"/>
  <c r="AL31" i="33"/>
  <c r="AK31" i="33"/>
  <c r="AJ31" i="33"/>
  <c r="AI31" i="33"/>
  <c r="AH31" i="33"/>
  <c r="AG31" i="33"/>
  <c r="AF31" i="33"/>
  <c r="AE31" i="33"/>
  <c r="AD31" i="33"/>
  <c r="AC31" i="33"/>
  <c r="AB31" i="33"/>
  <c r="AA31" i="33"/>
  <c r="Z31" i="33"/>
  <c r="Y31" i="33"/>
  <c r="X31" i="33"/>
  <c r="W31" i="33"/>
  <c r="V31" i="33"/>
  <c r="U31" i="33"/>
  <c r="T31" i="33"/>
  <c r="S31" i="33"/>
  <c r="R31" i="33"/>
  <c r="Q31" i="33"/>
  <c r="P31" i="33"/>
  <c r="O31" i="33"/>
  <c r="N31" i="33"/>
  <c r="M31" i="33"/>
  <c r="L31" i="33"/>
  <c r="K31" i="33"/>
  <c r="J31" i="33"/>
  <c r="I31" i="33"/>
  <c r="H31" i="33"/>
  <c r="G31" i="33"/>
  <c r="F31" i="33"/>
  <c r="AZ30" i="33"/>
  <c r="AY30" i="33"/>
  <c r="AX30" i="33"/>
  <c r="AW30" i="33"/>
  <c r="AV30" i="33"/>
  <c r="AU30" i="33"/>
  <c r="AT30" i="33"/>
  <c r="AS30" i="33"/>
  <c r="AR30" i="33"/>
  <c r="AQ30" i="33"/>
  <c r="AP30" i="33"/>
  <c r="AO30" i="33"/>
  <c r="AN30" i="33"/>
  <c r="AM30" i="33"/>
  <c r="AL30" i="33"/>
  <c r="AK30" i="33"/>
  <c r="AJ30" i="33"/>
  <c r="AI30" i="33"/>
  <c r="AH30" i="33"/>
  <c r="AG30" i="33"/>
  <c r="AF30" i="33"/>
  <c r="AE30" i="33"/>
  <c r="AD30" i="33"/>
  <c r="AC30" i="33"/>
  <c r="AB30" i="33"/>
  <c r="AA30" i="33"/>
  <c r="Z30" i="33"/>
  <c r="Y30" i="33"/>
  <c r="X30" i="33"/>
  <c r="W30" i="33"/>
  <c r="V30" i="33"/>
  <c r="U30" i="33"/>
  <c r="T30" i="33"/>
  <c r="S30" i="33"/>
  <c r="R30" i="33"/>
  <c r="Q30" i="33"/>
  <c r="P30" i="33"/>
  <c r="O30" i="33"/>
  <c r="N30" i="33"/>
  <c r="M30" i="33"/>
  <c r="L30" i="33"/>
  <c r="K30" i="33"/>
  <c r="J30" i="33"/>
  <c r="I30" i="33"/>
  <c r="H30" i="33"/>
  <c r="G30" i="33"/>
  <c r="F30" i="33"/>
  <c r="AZ29" i="33"/>
  <c r="AY29" i="33"/>
  <c r="AX29" i="33"/>
  <c r="AW29" i="33"/>
  <c r="AV29" i="33"/>
  <c r="AU29" i="33"/>
  <c r="AT29" i="33"/>
  <c r="AS29" i="33"/>
  <c r="AR29" i="33"/>
  <c r="AQ29" i="33"/>
  <c r="AP29" i="33"/>
  <c r="AO29" i="33"/>
  <c r="AN29" i="33"/>
  <c r="AM29" i="33"/>
  <c r="AL29" i="33"/>
  <c r="AK29" i="33"/>
  <c r="AJ29" i="33"/>
  <c r="AI29" i="33"/>
  <c r="AH29" i="33"/>
  <c r="AG29" i="33"/>
  <c r="AF29" i="33"/>
  <c r="AE29" i="33"/>
  <c r="AD29" i="33"/>
  <c r="AC29" i="33"/>
  <c r="AB29" i="33"/>
  <c r="AA29" i="33"/>
  <c r="Z29" i="33"/>
  <c r="Y29" i="33"/>
  <c r="X29" i="33"/>
  <c r="W29" i="33"/>
  <c r="V29" i="33"/>
  <c r="U29" i="33"/>
  <c r="T29" i="33"/>
  <c r="S29" i="33"/>
  <c r="R29" i="33"/>
  <c r="Q29" i="33"/>
  <c r="P29" i="33"/>
  <c r="O29" i="33"/>
  <c r="N29" i="33"/>
  <c r="M29" i="33"/>
  <c r="L29" i="33"/>
  <c r="K29" i="33"/>
  <c r="J29" i="33"/>
  <c r="I29" i="33"/>
  <c r="H29" i="33"/>
  <c r="G29" i="33"/>
  <c r="F29" i="33"/>
  <c r="AZ28" i="33"/>
  <c r="AY28" i="33"/>
  <c r="AX28" i="33"/>
  <c r="AW28" i="33"/>
  <c r="AV28" i="33"/>
  <c r="AU28" i="33"/>
  <c r="AT28" i="33"/>
  <c r="AS28" i="33"/>
  <c r="AR28" i="33"/>
  <c r="AQ28" i="33"/>
  <c r="AP28" i="33"/>
  <c r="AO28" i="33"/>
  <c r="AN28" i="33"/>
  <c r="AM28" i="33"/>
  <c r="AL28" i="33"/>
  <c r="AK28" i="33"/>
  <c r="AJ28" i="33"/>
  <c r="AI28" i="33"/>
  <c r="AH28" i="33"/>
  <c r="AG28" i="33"/>
  <c r="AF28" i="33"/>
  <c r="AE28" i="33"/>
  <c r="AD28" i="33"/>
  <c r="AC28" i="33"/>
  <c r="AB28" i="33"/>
  <c r="AA28" i="33"/>
  <c r="Z28" i="33"/>
  <c r="Y28" i="33"/>
  <c r="X28" i="33"/>
  <c r="W28" i="33"/>
  <c r="V28" i="33"/>
  <c r="U28" i="33"/>
  <c r="T28" i="33"/>
  <c r="S28" i="33"/>
  <c r="R28" i="33"/>
  <c r="Q28" i="33"/>
  <c r="P28" i="33"/>
  <c r="O28" i="33"/>
  <c r="N28" i="33"/>
  <c r="M28" i="33"/>
  <c r="L28" i="33"/>
  <c r="K28" i="33"/>
  <c r="J28" i="33"/>
  <c r="I28" i="33"/>
  <c r="H28" i="33"/>
  <c r="G28" i="33"/>
  <c r="F28" i="33"/>
  <c r="AZ27" i="33"/>
  <c r="AY27" i="33"/>
  <c r="AX27" i="33"/>
  <c r="AW27" i="33"/>
  <c r="AV27" i="33"/>
  <c r="AU27" i="33"/>
  <c r="AT27" i="33"/>
  <c r="AS27" i="33"/>
  <c r="AR27" i="33"/>
  <c r="AQ27" i="33"/>
  <c r="AP27" i="33"/>
  <c r="AO27" i="33"/>
  <c r="AN27" i="33"/>
  <c r="AM27" i="33"/>
  <c r="AL27" i="33"/>
  <c r="AK27" i="33"/>
  <c r="AJ27" i="33"/>
  <c r="AI27" i="33"/>
  <c r="AH27" i="33"/>
  <c r="AG27" i="33"/>
  <c r="AF27" i="33"/>
  <c r="AE27" i="33"/>
  <c r="AD27" i="33"/>
  <c r="AC27" i="33"/>
  <c r="AB27" i="33"/>
  <c r="AA27" i="33"/>
  <c r="Z27" i="33"/>
  <c r="Y27" i="33"/>
  <c r="X27" i="33"/>
  <c r="W27" i="33"/>
  <c r="V27" i="33"/>
  <c r="U27" i="33"/>
  <c r="T27" i="33"/>
  <c r="S27" i="33"/>
  <c r="R27" i="33"/>
  <c r="Q27" i="33"/>
  <c r="P27" i="33"/>
  <c r="O27" i="33"/>
  <c r="N27" i="33"/>
  <c r="M27" i="33"/>
  <c r="L27" i="33"/>
  <c r="K27" i="33"/>
  <c r="J27" i="33"/>
  <c r="I27" i="33"/>
  <c r="H27" i="33"/>
  <c r="G27" i="33"/>
  <c r="F27" i="33"/>
  <c r="AZ26" i="33"/>
  <c r="AY26" i="33"/>
  <c r="AX26" i="33"/>
  <c r="AW26" i="33"/>
  <c r="AV26" i="33"/>
  <c r="AU26" i="33"/>
  <c r="AT26" i="33"/>
  <c r="AS26" i="33"/>
  <c r="AR26" i="33"/>
  <c r="AQ26" i="33"/>
  <c r="AP26" i="33"/>
  <c r="AO26" i="33"/>
  <c r="AN26" i="33"/>
  <c r="AM26" i="33"/>
  <c r="AL26" i="33"/>
  <c r="AK26" i="33"/>
  <c r="AJ26" i="33"/>
  <c r="AI26" i="33"/>
  <c r="AH26" i="33"/>
  <c r="AG26" i="33"/>
  <c r="AF26" i="33"/>
  <c r="AE26" i="33"/>
  <c r="AD26" i="33"/>
  <c r="AC26" i="33"/>
  <c r="AB26" i="33"/>
  <c r="AA26" i="33"/>
  <c r="Z26" i="33"/>
  <c r="Y26" i="33"/>
  <c r="X26" i="33"/>
  <c r="W26" i="33"/>
  <c r="V26" i="33"/>
  <c r="U26" i="33"/>
  <c r="T26" i="33"/>
  <c r="S26" i="33"/>
  <c r="R26" i="33"/>
  <c r="Q26" i="33"/>
  <c r="P26" i="33"/>
  <c r="O26" i="33"/>
  <c r="N26" i="33"/>
  <c r="M26" i="33"/>
  <c r="L26" i="33"/>
  <c r="K26" i="33"/>
  <c r="J26" i="33"/>
  <c r="I26" i="33"/>
  <c r="H26" i="33"/>
  <c r="G26" i="33"/>
  <c r="F26" i="33"/>
  <c r="AZ25" i="33"/>
  <c r="AY25" i="33"/>
  <c r="AX25" i="33"/>
  <c r="AW25" i="33"/>
  <c r="AV25" i="33"/>
  <c r="AU25" i="33"/>
  <c r="AT25" i="33"/>
  <c r="AS25" i="33"/>
  <c r="AR25" i="33"/>
  <c r="AQ25" i="33"/>
  <c r="AP25" i="33"/>
  <c r="AO25" i="33"/>
  <c r="AN25" i="33"/>
  <c r="AM25" i="33"/>
  <c r="AL25" i="33"/>
  <c r="AK25" i="33"/>
  <c r="AJ25" i="33"/>
  <c r="AI25" i="33"/>
  <c r="AH25" i="33"/>
  <c r="AG25" i="33"/>
  <c r="AF25" i="33"/>
  <c r="AE25" i="33"/>
  <c r="AD25" i="33"/>
  <c r="AC25" i="33"/>
  <c r="AB25" i="33"/>
  <c r="AA25" i="33"/>
  <c r="Z25" i="33"/>
  <c r="Y25" i="33"/>
  <c r="X25" i="33"/>
  <c r="W25" i="33"/>
  <c r="V25" i="33"/>
  <c r="U25" i="33"/>
  <c r="T25" i="33"/>
  <c r="S25" i="33"/>
  <c r="R25" i="33"/>
  <c r="Q25" i="33"/>
  <c r="P25" i="33"/>
  <c r="O25" i="33"/>
  <c r="N25" i="33"/>
  <c r="M25" i="33"/>
  <c r="L25" i="33"/>
  <c r="K25" i="33"/>
  <c r="J25" i="33"/>
  <c r="I25" i="33"/>
  <c r="H25" i="33"/>
  <c r="G25" i="33"/>
  <c r="F25" i="33"/>
  <c r="AZ24" i="33"/>
  <c r="AY24" i="33"/>
  <c r="AX24" i="33"/>
  <c r="AW24" i="33"/>
  <c r="AV24" i="33"/>
  <c r="AU24" i="33"/>
  <c r="AT24" i="33"/>
  <c r="AS24" i="33"/>
  <c r="AR24" i="33"/>
  <c r="AQ24" i="33"/>
  <c r="AP24" i="33"/>
  <c r="AO24" i="33"/>
  <c r="AN24" i="33"/>
  <c r="AM24" i="33"/>
  <c r="AL24" i="33"/>
  <c r="AK24" i="33"/>
  <c r="AJ24" i="33"/>
  <c r="AI24" i="33"/>
  <c r="AH24" i="33"/>
  <c r="AG24" i="33"/>
  <c r="AF24" i="33"/>
  <c r="AE24" i="33"/>
  <c r="AD24" i="33"/>
  <c r="AC24" i="33"/>
  <c r="AB24" i="33"/>
  <c r="AA24" i="33"/>
  <c r="Z24" i="33"/>
  <c r="Y24" i="33"/>
  <c r="X24" i="33"/>
  <c r="W24" i="33"/>
  <c r="V24" i="33"/>
  <c r="U24" i="33"/>
  <c r="T24" i="33"/>
  <c r="S24" i="33"/>
  <c r="R24" i="33"/>
  <c r="Q24" i="33"/>
  <c r="P24" i="33"/>
  <c r="O24" i="33"/>
  <c r="N24" i="33"/>
  <c r="M24" i="33"/>
  <c r="L24" i="33"/>
  <c r="K24" i="33"/>
  <c r="J24" i="33"/>
  <c r="I24" i="33"/>
  <c r="H24" i="33"/>
  <c r="G24" i="33"/>
  <c r="F24" i="33"/>
  <c r="AZ23" i="33"/>
  <c r="AY23" i="33"/>
  <c r="AX23" i="33"/>
  <c r="AW23" i="33"/>
  <c r="AV23" i="33"/>
  <c r="AU23" i="33"/>
  <c r="AT23" i="33"/>
  <c r="AS23" i="33"/>
  <c r="AR23" i="33"/>
  <c r="AQ23" i="33"/>
  <c r="AP23" i="33"/>
  <c r="AO23" i="33"/>
  <c r="AN23" i="33"/>
  <c r="AM23" i="33"/>
  <c r="AL23" i="33"/>
  <c r="AK23" i="33"/>
  <c r="AJ23" i="33"/>
  <c r="AI23" i="33"/>
  <c r="AH23" i="33"/>
  <c r="AG23" i="33"/>
  <c r="AF23" i="33"/>
  <c r="AE23" i="33"/>
  <c r="AD23" i="33"/>
  <c r="AC23" i="33"/>
  <c r="AB23" i="33"/>
  <c r="AA23" i="33"/>
  <c r="Z23" i="33"/>
  <c r="Y23" i="33"/>
  <c r="X23" i="33"/>
  <c r="W23" i="33"/>
  <c r="V23" i="33"/>
  <c r="U23" i="33"/>
  <c r="T23" i="33"/>
  <c r="S23" i="33"/>
  <c r="R23" i="33"/>
  <c r="Q23" i="33"/>
  <c r="P23" i="33"/>
  <c r="O23" i="33"/>
  <c r="N23" i="33"/>
  <c r="M23" i="33"/>
  <c r="L23" i="33"/>
  <c r="K23" i="33"/>
  <c r="J23" i="33"/>
  <c r="I23" i="33"/>
  <c r="H23" i="33"/>
  <c r="G23" i="33"/>
  <c r="F23" i="33"/>
  <c r="AZ22" i="33"/>
  <c r="AY22" i="33"/>
  <c r="AX22" i="33"/>
  <c r="AW22" i="33"/>
  <c r="AV22" i="33"/>
  <c r="AU22" i="33"/>
  <c r="AT22" i="33"/>
  <c r="AS22" i="33"/>
  <c r="AR22" i="33"/>
  <c r="AQ22" i="33"/>
  <c r="AP22" i="33"/>
  <c r="AO22" i="33"/>
  <c r="AN22" i="33"/>
  <c r="AM22" i="33"/>
  <c r="AL22" i="33"/>
  <c r="AK22" i="33"/>
  <c r="AJ22" i="33"/>
  <c r="AI22" i="33"/>
  <c r="AH22" i="33"/>
  <c r="AG22" i="33"/>
  <c r="AF22" i="33"/>
  <c r="AE22" i="33"/>
  <c r="AD22" i="33"/>
  <c r="AC22" i="33"/>
  <c r="AB22" i="33"/>
  <c r="AA22" i="33"/>
  <c r="Z22" i="33"/>
  <c r="Y22" i="33"/>
  <c r="X22" i="33"/>
  <c r="W22" i="33"/>
  <c r="V22" i="33"/>
  <c r="U22" i="33"/>
  <c r="T22" i="33"/>
  <c r="S22" i="33"/>
  <c r="R22" i="33"/>
  <c r="Q22" i="33"/>
  <c r="P22" i="33"/>
  <c r="O22" i="33"/>
  <c r="N22" i="33"/>
  <c r="M22" i="33"/>
  <c r="L22" i="33"/>
  <c r="K22" i="33"/>
  <c r="J22" i="33"/>
  <c r="I22" i="33"/>
  <c r="H22" i="33"/>
  <c r="G22" i="33"/>
  <c r="F22" i="33"/>
  <c r="AZ21" i="33"/>
  <c r="AY21" i="33"/>
  <c r="AX21" i="33"/>
  <c r="AW21" i="33"/>
  <c r="AV21" i="33"/>
  <c r="AU21" i="33"/>
  <c r="AT21" i="33"/>
  <c r="AS21" i="33"/>
  <c r="AR21" i="33"/>
  <c r="AQ21" i="33"/>
  <c r="AP21" i="33"/>
  <c r="AO21" i="33"/>
  <c r="AN21" i="33"/>
  <c r="AM21" i="33"/>
  <c r="AL21" i="33"/>
  <c r="AK21" i="33"/>
  <c r="AJ21" i="33"/>
  <c r="AI21" i="33"/>
  <c r="AH21" i="33"/>
  <c r="AG21" i="33"/>
  <c r="AF21" i="33"/>
  <c r="AE21" i="33"/>
  <c r="AD21" i="33"/>
  <c r="AC21" i="33"/>
  <c r="AB21" i="33"/>
  <c r="AA21" i="33"/>
  <c r="Z21" i="33"/>
  <c r="Y21" i="33"/>
  <c r="X21" i="33"/>
  <c r="W21" i="33"/>
  <c r="V21" i="33"/>
  <c r="U21" i="33"/>
  <c r="T21" i="33"/>
  <c r="S21" i="33"/>
  <c r="R21" i="33"/>
  <c r="Q21" i="33"/>
  <c r="P21" i="33"/>
  <c r="O21" i="33"/>
  <c r="N21" i="33"/>
  <c r="M21" i="33"/>
  <c r="L21" i="33"/>
  <c r="K21" i="33"/>
  <c r="J21" i="33"/>
  <c r="I21" i="33"/>
  <c r="H21" i="33"/>
  <c r="G21" i="33"/>
  <c r="F21" i="33"/>
  <c r="AZ20" i="33"/>
  <c r="AY20" i="33"/>
  <c r="AX20" i="33"/>
  <c r="AW20" i="33"/>
  <c r="AV20" i="33"/>
  <c r="AU20" i="33"/>
  <c r="AT20" i="33"/>
  <c r="AS20" i="33"/>
  <c r="AR20" i="33"/>
  <c r="AQ20" i="33"/>
  <c r="AP20" i="33"/>
  <c r="AO20" i="33"/>
  <c r="AN20" i="33"/>
  <c r="AM20" i="33"/>
  <c r="AL20" i="33"/>
  <c r="AK20" i="33"/>
  <c r="AJ20" i="33"/>
  <c r="AI20" i="33"/>
  <c r="AH20" i="33"/>
  <c r="AG20" i="33"/>
  <c r="AF20" i="33"/>
  <c r="AE20" i="33"/>
  <c r="AD20" i="33"/>
  <c r="AC20" i="33"/>
  <c r="AB20" i="33"/>
  <c r="AA20" i="33"/>
  <c r="Z20" i="33"/>
  <c r="Y20" i="33"/>
  <c r="X20" i="33"/>
  <c r="W20" i="33"/>
  <c r="V20" i="33"/>
  <c r="U20" i="33"/>
  <c r="T20" i="33"/>
  <c r="S20" i="33"/>
  <c r="R20" i="33"/>
  <c r="Q20" i="33"/>
  <c r="P20" i="33"/>
  <c r="O20" i="33"/>
  <c r="N20" i="33"/>
  <c r="M20" i="33"/>
  <c r="L20" i="33"/>
  <c r="K20" i="33"/>
  <c r="J20" i="33"/>
  <c r="I20" i="33"/>
  <c r="H20" i="33"/>
  <c r="G20" i="33"/>
  <c r="F20" i="33"/>
  <c r="AZ19" i="33"/>
  <c r="AY19" i="33"/>
  <c r="AX19" i="33"/>
  <c r="AW19" i="33"/>
  <c r="AV19" i="33"/>
  <c r="AU19" i="33"/>
  <c r="AT19" i="33"/>
  <c r="AS19" i="33"/>
  <c r="AR19" i="33"/>
  <c r="AQ19" i="33"/>
  <c r="AP19" i="33"/>
  <c r="AO19" i="33"/>
  <c r="AN19" i="33"/>
  <c r="AM19" i="33"/>
  <c r="AL19" i="33"/>
  <c r="AK19" i="33"/>
  <c r="AJ19" i="33"/>
  <c r="AI19" i="33"/>
  <c r="AH19" i="33"/>
  <c r="AG19" i="33"/>
  <c r="AF19" i="33"/>
  <c r="AE19" i="33"/>
  <c r="AD19" i="33"/>
  <c r="AC19" i="33"/>
  <c r="AB19" i="33"/>
  <c r="AA19" i="33"/>
  <c r="Z19" i="33"/>
  <c r="Y19" i="33"/>
  <c r="X19" i="33"/>
  <c r="W19" i="33"/>
  <c r="V19" i="33"/>
  <c r="U19" i="33"/>
  <c r="T19" i="33"/>
  <c r="S19" i="33"/>
  <c r="R19" i="33"/>
  <c r="Q19" i="33"/>
  <c r="P19" i="33"/>
  <c r="O19" i="33"/>
  <c r="N19" i="33"/>
  <c r="M19" i="33"/>
  <c r="L19" i="33"/>
  <c r="K19" i="33"/>
  <c r="J19" i="33"/>
  <c r="I19" i="33"/>
  <c r="H19" i="33"/>
  <c r="G19" i="33"/>
  <c r="F19" i="33"/>
  <c r="AZ18" i="33"/>
  <c r="AY18" i="33"/>
  <c r="AX18" i="33"/>
  <c r="AW18" i="33"/>
  <c r="AV18" i="33"/>
  <c r="AU18" i="33"/>
  <c r="AT18" i="33"/>
  <c r="AS18" i="33"/>
  <c r="AR18" i="33"/>
  <c r="AQ18" i="33"/>
  <c r="AP18" i="33"/>
  <c r="AO18" i="33"/>
  <c r="AN18" i="33"/>
  <c r="AM18" i="33"/>
  <c r="AL18" i="33"/>
  <c r="AK18" i="33"/>
  <c r="AJ18" i="33"/>
  <c r="AI18" i="33"/>
  <c r="AH18" i="33"/>
  <c r="AG18" i="33"/>
  <c r="AF18" i="33"/>
  <c r="AE18" i="33"/>
  <c r="AD18" i="33"/>
  <c r="AC18" i="33"/>
  <c r="AB18" i="33"/>
  <c r="AA18" i="33"/>
  <c r="Z18" i="33"/>
  <c r="Y18" i="33"/>
  <c r="X18" i="33"/>
  <c r="W18" i="33"/>
  <c r="V18" i="33"/>
  <c r="U18" i="33"/>
  <c r="T18" i="33"/>
  <c r="S18" i="33"/>
  <c r="R18" i="33"/>
  <c r="Q18" i="33"/>
  <c r="P18" i="33"/>
  <c r="O18" i="33"/>
  <c r="N18" i="33"/>
  <c r="M18" i="33"/>
  <c r="L18" i="33"/>
  <c r="K18" i="33"/>
  <c r="J18" i="33"/>
  <c r="I18" i="33"/>
  <c r="H18" i="33"/>
  <c r="G18" i="33"/>
  <c r="F18" i="33"/>
  <c r="AZ17" i="33"/>
  <c r="AY17" i="33"/>
  <c r="AX17" i="33"/>
  <c r="AW17" i="33"/>
  <c r="AV17" i="33"/>
  <c r="AU17" i="33"/>
  <c r="AT17" i="33"/>
  <c r="AS17" i="33"/>
  <c r="AR17" i="33"/>
  <c r="AQ17" i="33"/>
  <c r="AP17" i="33"/>
  <c r="AO17" i="33"/>
  <c r="AN17" i="33"/>
  <c r="AM17" i="33"/>
  <c r="AL17" i="33"/>
  <c r="AK17" i="33"/>
  <c r="AJ17" i="33"/>
  <c r="AI17" i="33"/>
  <c r="AH17" i="33"/>
  <c r="AG17" i="33"/>
  <c r="AF17" i="33"/>
  <c r="AE17" i="33"/>
  <c r="AD17" i="33"/>
  <c r="AC17" i="33"/>
  <c r="AB17" i="33"/>
  <c r="AA17" i="33"/>
  <c r="Z17" i="33"/>
  <c r="Y17" i="33"/>
  <c r="X17" i="33"/>
  <c r="W17" i="33"/>
  <c r="V17" i="33"/>
  <c r="U17" i="33"/>
  <c r="T17" i="33"/>
  <c r="S17" i="33"/>
  <c r="R17" i="33"/>
  <c r="Q17" i="33"/>
  <c r="P17" i="33"/>
  <c r="O17" i="33"/>
  <c r="N17" i="33"/>
  <c r="M17" i="33"/>
  <c r="L17" i="33"/>
  <c r="K17" i="33"/>
  <c r="J17" i="33"/>
  <c r="I17" i="33"/>
  <c r="H17" i="33"/>
  <c r="G17" i="33"/>
  <c r="F17" i="33"/>
  <c r="AZ16" i="33"/>
  <c r="AY16" i="33"/>
  <c r="AX16" i="33"/>
  <c r="AW16" i="33"/>
  <c r="AV16" i="33"/>
  <c r="AU16" i="33"/>
  <c r="AT16" i="33"/>
  <c r="AS16" i="33"/>
  <c r="AR16" i="33"/>
  <c r="AQ16" i="33"/>
  <c r="AP16" i="33"/>
  <c r="AO16" i="33"/>
  <c r="AN16" i="33"/>
  <c r="AM16" i="33"/>
  <c r="AL16" i="33"/>
  <c r="AK16" i="33"/>
  <c r="AJ16" i="33"/>
  <c r="AI16" i="33"/>
  <c r="AH16" i="33"/>
  <c r="AG16" i="33"/>
  <c r="AF16" i="33"/>
  <c r="AE16" i="33"/>
  <c r="AD16" i="33"/>
  <c r="AC16" i="33"/>
  <c r="AB16" i="33"/>
  <c r="AA16" i="33"/>
  <c r="Z16" i="33"/>
  <c r="Y16" i="33"/>
  <c r="X16" i="33"/>
  <c r="W16" i="33"/>
  <c r="V16" i="33"/>
  <c r="U16" i="33"/>
  <c r="T16" i="33"/>
  <c r="S16" i="33"/>
  <c r="R16" i="33"/>
  <c r="Q16" i="33"/>
  <c r="P16" i="33"/>
  <c r="O16" i="33"/>
  <c r="N16" i="33"/>
  <c r="M16" i="33"/>
  <c r="L16" i="33"/>
  <c r="K16" i="33"/>
  <c r="J16" i="33"/>
  <c r="I16" i="33"/>
  <c r="H16" i="33"/>
  <c r="G16" i="33"/>
  <c r="F16" i="33"/>
  <c r="AZ15" i="33"/>
  <c r="AY15" i="33"/>
  <c r="AX15" i="33"/>
  <c r="AW15" i="33"/>
  <c r="AV15" i="33"/>
  <c r="AU15" i="33"/>
  <c r="AT15" i="33"/>
  <c r="AS15" i="33"/>
  <c r="AR15" i="33"/>
  <c r="AQ15" i="33"/>
  <c r="AP15" i="33"/>
  <c r="AO15" i="33"/>
  <c r="AN15" i="33"/>
  <c r="AM15" i="33"/>
  <c r="AL15" i="33"/>
  <c r="AK15" i="33"/>
  <c r="AJ15" i="33"/>
  <c r="AI15" i="33"/>
  <c r="AH15" i="33"/>
  <c r="AG15" i="33"/>
  <c r="AF15" i="33"/>
  <c r="AE15" i="33"/>
  <c r="AD15" i="33"/>
  <c r="AC15" i="33"/>
  <c r="AB15" i="33"/>
  <c r="AA15" i="33"/>
  <c r="Z15" i="33"/>
  <c r="Y15" i="33"/>
  <c r="X15" i="33"/>
  <c r="W15" i="33"/>
  <c r="V15" i="33"/>
  <c r="U15" i="33"/>
  <c r="T15" i="33"/>
  <c r="S15" i="33"/>
  <c r="R15" i="33"/>
  <c r="Q15" i="33"/>
  <c r="P15" i="33"/>
  <c r="O15" i="33"/>
  <c r="N15" i="33"/>
  <c r="M15" i="33"/>
  <c r="L15" i="33"/>
  <c r="K15" i="33"/>
  <c r="J15" i="33"/>
  <c r="I15" i="33"/>
  <c r="H15" i="33"/>
  <c r="G15" i="33"/>
  <c r="F15" i="33"/>
  <c r="AZ14" i="33"/>
  <c r="AY14" i="33"/>
  <c r="AX14" i="33"/>
  <c r="AW14" i="33"/>
  <c r="AV14" i="33"/>
  <c r="AU14" i="33"/>
  <c r="AT14" i="33"/>
  <c r="AS14" i="33"/>
  <c r="AR14" i="33"/>
  <c r="AQ14" i="33"/>
  <c r="AP14" i="33"/>
  <c r="AO14" i="33"/>
  <c r="AN14" i="33"/>
  <c r="AM14" i="33"/>
  <c r="AL14" i="33"/>
  <c r="AK14" i="33"/>
  <c r="AJ14" i="33"/>
  <c r="AI14" i="33"/>
  <c r="AH14" i="33"/>
  <c r="AG14" i="33"/>
  <c r="AF14" i="33"/>
  <c r="AE14" i="33"/>
  <c r="AD14" i="33"/>
  <c r="AC14" i="33"/>
  <c r="AB14" i="33"/>
  <c r="AA14" i="33"/>
  <c r="Z14" i="33"/>
  <c r="Y14" i="33"/>
  <c r="X14" i="33"/>
  <c r="W14" i="33"/>
  <c r="V14" i="33"/>
  <c r="U14" i="33"/>
  <c r="T14" i="33"/>
  <c r="S14" i="33"/>
  <c r="R14" i="33"/>
  <c r="Q14" i="33"/>
  <c r="P14" i="33"/>
  <c r="O14" i="33"/>
  <c r="N14" i="33"/>
  <c r="M14" i="33"/>
  <c r="L14" i="33"/>
  <c r="K14" i="33"/>
  <c r="J14" i="33"/>
  <c r="I14" i="33"/>
  <c r="H14" i="33"/>
  <c r="G14" i="33"/>
  <c r="F14" i="33"/>
  <c r="AZ13" i="33"/>
  <c r="AY13" i="33"/>
  <c r="AX13" i="33"/>
  <c r="AW13" i="33"/>
  <c r="AV13" i="33"/>
  <c r="AU13" i="33"/>
  <c r="AT13" i="33"/>
  <c r="AS13" i="33"/>
  <c r="AR13" i="33"/>
  <c r="AQ13" i="33"/>
  <c r="AP13" i="33"/>
  <c r="AO13" i="33"/>
  <c r="AN13" i="33"/>
  <c r="AM13" i="33"/>
  <c r="AL13" i="33"/>
  <c r="AK13" i="33"/>
  <c r="AJ13" i="33"/>
  <c r="AI13" i="33"/>
  <c r="AH13" i="33"/>
  <c r="AG13" i="33"/>
  <c r="AF13" i="33"/>
  <c r="AE13" i="33"/>
  <c r="AD13" i="33"/>
  <c r="AC13" i="33"/>
  <c r="AB13" i="33"/>
  <c r="AA13" i="33"/>
  <c r="Z13" i="33"/>
  <c r="Y13" i="33"/>
  <c r="X13" i="33"/>
  <c r="W13" i="33"/>
  <c r="V13" i="33"/>
  <c r="U13" i="33"/>
  <c r="T13" i="33"/>
  <c r="S13" i="33"/>
  <c r="R13" i="33"/>
  <c r="Q13" i="33"/>
  <c r="P13" i="33"/>
  <c r="O13" i="33"/>
  <c r="N13" i="33"/>
  <c r="M13" i="33"/>
  <c r="L13" i="33"/>
  <c r="K13" i="33"/>
  <c r="J13" i="33"/>
  <c r="I13" i="33"/>
  <c r="H13" i="33"/>
  <c r="G13" i="33"/>
  <c r="F13" i="33"/>
  <c r="AZ12" i="33"/>
  <c r="AY12" i="33"/>
  <c r="AX12" i="33"/>
  <c r="AW12" i="33"/>
  <c r="AV12" i="33"/>
  <c r="AU12" i="33"/>
  <c r="AT12" i="33"/>
  <c r="AS12" i="33"/>
  <c r="AR12" i="33"/>
  <c r="AQ12" i="33"/>
  <c r="AP12" i="33"/>
  <c r="AO12" i="33"/>
  <c r="AN12" i="33"/>
  <c r="AM12" i="33"/>
  <c r="AL12" i="33"/>
  <c r="AK12" i="33"/>
  <c r="AJ12" i="33"/>
  <c r="AI12" i="33"/>
  <c r="AH12" i="33"/>
  <c r="AG12" i="33"/>
  <c r="AF12" i="33"/>
  <c r="AE12" i="33"/>
  <c r="AD12" i="33"/>
  <c r="AC12" i="33"/>
  <c r="AB12" i="33"/>
  <c r="AA12" i="33"/>
  <c r="Z12" i="33"/>
  <c r="Y12" i="33"/>
  <c r="X12" i="33"/>
  <c r="W12" i="33"/>
  <c r="V12" i="33"/>
  <c r="U12" i="33"/>
  <c r="T12" i="33"/>
  <c r="S12" i="33"/>
  <c r="R12" i="33"/>
  <c r="Q12" i="33"/>
  <c r="P12" i="33"/>
  <c r="O12" i="33"/>
  <c r="N12" i="33"/>
  <c r="M12" i="33"/>
  <c r="L12" i="33"/>
  <c r="K12" i="33"/>
  <c r="J12" i="33"/>
  <c r="I12" i="33"/>
  <c r="H12" i="33"/>
  <c r="G12" i="33"/>
  <c r="F12" i="33"/>
  <c r="AZ11" i="33"/>
  <c r="AY11" i="33"/>
  <c r="AX11" i="33"/>
  <c r="AW11" i="33"/>
  <c r="AV11" i="33"/>
  <c r="AU11" i="33"/>
  <c r="AT11" i="33"/>
  <c r="AS11" i="33"/>
  <c r="AR11" i="33"/>
  <c r="AQ11" i="33"/>
  <c r="AP11" i="33"/>
  <c r="AO11" i="33"/>
  <c r="AN11" i="33"/>
  <c r="AM11" i="33"/>
  <c r="AL11" i="33"/>
  <c r="AK11" i="33"/>
  <c r="AJ11" i="33"/>
  <c r="AI11" i="33"/>
  <c r="AH11" i="33"/>
  <c r="AG11" i="33"/>
  <c r="AF11" i="33"/>
  <c r="AE11" i="33"/>
  <c r="AD11" i="33"/>
  <c r="AC11" i="33"/>
  <c r="AB11" i="33"/>
  <c r="AA11" i="33"/>
  <c r="Z11" i="33"/>
  <c r="Y11" i="33"/>
  <c r="X11" i="33"/>
  <c r="W11" i="33"/>
  <c r="V11" i="33"/>
  <c r="U11" i="33"/>
  <c r="T11" i="33"/>
  <c r="S11" i="33"/>
  <c r="R11" i="33"/>
  <c r="Q11" i="33"/>
  <c r="P11" i="33"/>
  <c r="O11" i="33"/>
  <c r="N11" i="33"/>
  <c r="M11" i="33"/>
  <c r="L11" i="33"/>
  <c r="K11" i="33"/>
  <c r="J11" i="33"/>
  <c r="I11" i="33"/>
  <c r="H11" i="33"/>
  <c r="G11" i="33"/>
  <c r="F11" i="33"/>
  <c r="AZ10" i="33"/>
  <c r="AY10" i="33"/>
  <c r="AX10" i="33"/>
  <c r="AW10" i="33"/>
  <c r="AV10" i="33"/>
  <c r="AU10" i="33"/>
  <c r="AT10" i="33"/>
  <c r="AS10" i="33"/>
  <c r="AR10" i="33"/>
  <c r="AQ10" i="33"/>
  <c r="AP10" i="33"/>
  <c r="AO10" i="33"/>
  <c r="AN10" i="33"/>
  <c r="AM10" i="33"/>
  <c r="AL10" i="33"/>
  <c r="AK10" i="33"/>
  <c r="AJ10" i="33"/>
  <c r="AI10" i="33"/>
  <c r="AH10" i="33"/>
  <c r="AG10" i="33"/>
  <c r="AF10" i="33"/>
  <c r="AE10" i="33"/>
  <c r="AD10" i="33"/>
  <c r="AC10" i="33"/>
  <c r="AB10" i="33"/>
  <c r="AA10" i="33"/>
  <c r="Z10" i="33"/>
  <c r="Y10" i="33"/>
  <c r="X10" i="33"/>
  <c r="W10" i="33"/>
  <c r="V10" i="33"/>
  <c r="U10" i="33"/>
  <c r="T10" i="33"/>
  <c r="S10" i="33"/>
  <c r="R10" i="33"/>
  <c r="Q10" i="33"/>
  <c r="P10" i="33"/>
  <c r="O10" i="33"/>
  <c r="N10" i="33"/>
  <c r="M10" i="33"/>
  <c r="L10" i="33"/>
  <c r="K10" i="33"/>
  <c r="J10" i="33"/>
  <c r="I10" i="33"/>
  <c r="H10" i="33"/>
  <c r="G10" i="33"/>
  <c r="F10" i="33"/>
  <c r="AZ9" i="33"/>
  <c r="AY9" i="33"/>
  <c r="AX9" i="33"/>
  <c r="AW9" i="33"/>
  <c r="AV9" i="33"/>
  <c r="AU9" i="33"/>
  <c r="AT9" i="33"/>
  <c r="AS9" i="33"/>
  <c r="AR9" i="33"/>
  <c r="AQ9" i="33"/>
  <c r="AP9" i="33"/>
  <c r="AO9" i="33"/>
  <c r="AN9" i="33"/>
  <c r="AM9" i="33"/>
  <c r="AL9" i="33"/>
  <c r="AK9" i="33"/>
  <c r="AJ9" i="33"/>
  <c r="AI9" i="33"/>
  <c r="AH9" i="33"/>
  <c r="AG9" i="33"/>
  <c r="AF9" i="33"/>
  <c r="AE9" i="33"/>
  <c r="AD9" i="33"/>
  <c r="AC9" i="33"/>
  <c r="AB9" i="33"/>
  <c r="AA9" i="33"/>
  <c r="Z9" i="33"/>
  <c r="Y9" i="33"/>
  <c r="X9" i="33"/>
  <c r="W9" i="33"/>
  <c r="V9" i="33"/>
  <c r="U9" i="33"/>
  <c r="T9" i="33"/>
  <c r="S9" i="33"/>
  <c r="R9" i="33"/>
  <c r="Q9" i="33"/>
  <c r="P9" i="33"/>
  <c r="O9" i="33"/>
  <c r="N9" i="33"/>
  <c r="M9" i="33"/>
  <c r="L9" i="33"/>
  <c r="K9" i="33"/>
  <c r="J9" i="33"/>
  <c r="I9" i="33"/>
  <c r="H9" i="33"/>
  <c r="G9" i="33"/>
  <c r="F9" i="33"/>
  <c r="A5" i="33"/>
  <c r="F34" i="58" s="1"/>
  <c r="AZ43" i="32"/>
  <c r="AY43" i="32"/>
  <c r="AX43" i="32"/>
  <c r="AW43" i="32"/>
  <c r="AV43" i="32"/>
  <c r="AU43" i="32"/>
  <c r="AT43" i="32"/>
  <c r="AS43" i="32"/>
  <c r="AR43" i="32"/>
  <c r="AQ43" i="32"/>
  <c r="AP43" i="32"/>
  <c r="AO43" i="32"/>
  <c r="AN43" i="32"/>
  <c r="AM43" i="32"/>
  <c r="AL43" i="32"/>
  <c r="AK43" i="32"/>
  <c r="AJ43" i="32"/>
  <c r="AI43" i="32"/>
  <c r="AH43" i="32"/>
  <c r="AG43" i="32"/>
  <c r="AF43" i="32"/>
  <c r="AE43" i="32"/>
  <c r="AD43" i="32"/>
  <c r="AC43" i="32"/>
  <c r="AB43" i="32"/>
  <c r="AA43" i="32"/>
  <c r="Z43" i="32"/>
  <c r="Y43" i="32"/>
  <c r="X43" i="32"/>
  <c r="W43" i="32"/>
  <c r="V43" i="32"/>
  <c r="U43" i="32"/>
  <c r="T43" i="32"/>
  <c r="S43" i="32"/>
  <c r="R43" i="32"/>
  <c r="Q43" i="32"/>
  <c r="P43" i="32"/>
  <c r="O43" i="32"/>
  <c r="N43" i="32"/>
  <c r="M43" i="32"/>
  <c r="L43" i="32"/>
  <c r="K43" i="32"/>
  <c r="J43" i="32"/>
  <c r="I43" i="32"/>
  <c r="H43" i="32"/>
  <c r="G43" i="32"/>
  <c r="F43" i="32"/>
  <c r="AZ42" i="32"/>
  <c r="AY42" i="32"/>
  <c r="AX42" i="32"/>
  <c r="AW42" i="32"/>
  <c r="AV42" i="32"/>
  <c r="AU42" i="32"/>
  <c r="AT42" i="32"/>
  <c r="AS42" i="32"/>
  <c r="AR42" i="32"/>
  <c r="AQ42" i="32"/>
  <c r="AP42" i="32"/>
  <c r="AO42" i="32"/>
  <c r="AN42" i="32"/>
  <c r="AM42" i="32"/>
  <c r="AL42" i="32"/>
  <c r="AK42" i="32"/>
  <c r="AJ42" i="32"/>
  <c r="AI42" i="32"/>
  <c r="AH42" i="32"/>
  <c r="AG42" i="32"/>
  <c r="AF42" i="32"/>
  <c r="AE42" i="32"/>
  <c r="AD42" i="32"/>
  <c r="AC42" i="32"/>
  <c r="AB42" i="32"/>
  <c r="AA42" i="32"/>
  <c r="Z42" i="32"/>
  <c r="Y42" i="32"/>
  <c r="X42" i="32"/>
  <c r="W42" i="32"/>
  <c r="V42" i="32"/>
  <c r="U42" i="32"/>
  <c r="T42" i="32"/>
  <c r="S42" i="32"/>
  <c r="R42" i="32"/>
  <c r="Q42" i="32"/>
  <c r="P42" i="32"/>
  <c r="O42" i="32"/>
  <c r="N42" i="32"/>
  <c r="M42" i="32"/>
  <c r="L42" i="32"/>
  <c r="K42" i="32"/>
  <c r="J42" i="32"/>
  <c r="I42" i="32"/>
  <c r="H42" i="32"/>
  <c r="G42" i="32"/>
  <c r="F42" i="32"/>
  <c r="AZ41" i="32"/>
  <c r="AY41" i="32"/>
  <c r="AX41" i="32"/>
  <c r="AW41" i="32"/>
  <c r="AV41" i="32"/>
  <c r="AU41" i="32"/>
  <c r="AT41" i="32"/>
  <c r="AS41" i="32"/>
  <c r="AR41" i="32"/>
  <c r="AQ41" i="32"/>
  <c r="AP41" i="32"/>
  <c r="AO41" i="32"/>
  <c r="AN41" i="32"/>
  <c r="AM41" i="32"/>
  <c r="AL41" i="32"/>
  <c r="AK41" i="32"/>
  <c r="AJ41" i="32"/>
  <c r="AI41" i="32"/>
  <c r="AH41" i="32"/>
  <c r="AG41" i="32"/>
  <c r="AF41" i="32"/>
  <c r="AE41" i="32"/>
  <c r="AD41" i="32"/>
  <c r="AC41" i="32"/>
  <c r="AB41" i="32"/>
  <c r="AA41" i="32"/>
  <c r="Z41" i="32"/>
  <c r="Y41" i="32"/>
  <c r="X41" i="32"/>
  <c r="W41" i="32"/>
  <c r="V41" i="32"/>
  <c r="U41" i="32"/>
  <c r="T41" i="32"/>
  <c r="S41" i="32"/>
  <c r="R41" i="32"/>
  <c r="Q41" i="32"/>
  <c r="P41" i="32"/>
  <c r="O41" i="32"/>
  <c r="N41" i="32"/>
  <c r="M41" i="32"/>
  <c r="L41" i="32"/>
  <c r="K41" i="32"/>
  <c r="J41" i="32"/>
  <c r="I41" i="32"/>
  <c r="H41" i="32"/>
  <c r="G41" i="32"/>
  <c r="F41" i="32"/>
  <c r="AZ40" i="32"/>
  <c r="AY40" i="32"/>
  <c r="AX40" i="32"/>
  <c r="AW40" i="32"/>
  <c r="AV40" i="32"/>
  <c r="AU40" i="32"/>
  <c r="AT40" i="32"/>
  <c r="AS40" i="32"/>
  <c r="AR40" i="32"/>
  <c r="AQ40" i="32"/>
  <c r="AP40" i="32"/>
  <c r="AO40" i="32"/>
  <c r="AN40" i="32"/>
  <c r="AM40" i="32"/>
  <c r="AL40" i="32"/>
  <c r="AK40" i="32"/>
  <c r="AJ40" i="32"/>
  <c r="AI40" i="32"/>
  <c r="AH40" i="32"/>
  <c r="AG40" i="32"/>
  <c r="AF40" i="32"/>
  <c r="AE40" i="32"/>
  <c r="AD40" i="32"/>
  <c r="AC40" i="32"/>
  <c r="AB40" i="32"/>
  <c r="AA40" i="32"/>
  <c r="Z40" i="32"/>
  <c r="Y40" i="32"/>
  <c r="X40" i="32"/>
  <c r="W40" i="32"/>
  <c r="V40" i="32"/>
  <c r="U40" i="32"/>
  <c r="T40" i="32"/>
  <c r="S40" i="32"/>
  <c r="R40" i="32"/>
  <c r="Q40" i="32"/>
  <c r="P40" i="32"/>
  <c r="O40" i="32"/>
  <c r="N40" i="32"/>
  <c r="M40" i="32"/>
  <c r="L40" i="32"/>
  <c r="K40" i="32"/>
  <c r="J40" i="32"/>
  <c r="I40" i="32"/>
  <c r="H40" i="32"/>
  <c r="G40" i="32"/>
  <c r="F40" i="32"/>
  <c r="AZ39" i="32"/>
  <c r="AY39" i="32"/>
  <c r="AX39" i="32"/>
  <c r="AW39" i="32"/>
  <c r="AV39" i="32"/>
  <c r="AU39" i="32"/>
  <c r="AT39" i="32"/>
  <c r="AS39" i="32"/>
  <c r="AR39" i="32"/>
  <c r="AQ39" i="32"/>
  <c r="AP39" i="32"/>
  <c r="AO39" i="32"/>
  <c r="AN39" i="32"/>
  <c r="AM39" i="32"/>
  <c r="AL39" i="32"/>
  <c r="AK39" i="32"/>
  <c r="AJ39" i="32"/>
  <c r="AI39" i="32"/>
  <c r="AH39" i="32"/>
  <c r="AG39" i="32"/>
  <c r="AF39" i="32"/>
  <c r="AE39" i="32"/>
  <c r="AD39" i="32"/>
  <c r="AC39" i="32"/>
  <c r="AB39" i="32"/>
  <c r="AA39" i="32"/>
  <c r="Z39" i="32"/>
  <c r="Y39" i="32"/>
  <c r="X39" i="32"/>
  <c r="W39" i="32"/>
  <c r="V39" i="32"/>
  <c r="U39" i="32"/>
  <c r="T39" i="32"/>
  <c r="S39" i="32"/>
  <c r="R39" i="32"/>
  <c r="Q39" i="32"/>
  <c r="P39" i="32"/>
  <c r="O39" i="32"/>
  <c r="N39" i="32"/>
  <c r="M39" i="32"/>
  <c r="L39" i="32"/>
  <c r="K39" i="32"/>
  <c r="J39" i="32"/>
  <c r="I39" i="32"/>
  <c r="H39" i="32"/>
  <c r="G39" i="32"/>
  <c r="F39" i="32"/>
  <c r="AZ38" i="32"/>
  <c r="AY38" i="32"/>
  <c r="AX38" i="32"/>
  <c r="AW38" i="32"/>
  <c r="AV38" i="32"/>
  <c r="AU38" i="32"/>
  <c r="AT38" i="32"/>
  <c r="AS38" i="32"/>
  <c r="AR38" i="32"/>
  <c r="AQ38" i="32"/>
  <c r="AP38" i="32"/>
  <c r="AO38" i="32"/>
  <c r="AN38" i="32"/>
  <c r="AM38" i="32"/>
  <c r="AL38" i="32"/>
  <c r="AK38" i="32"/>
  <c r="AJ38" i="32"/>
  <c r="AI38" i="32"/>
  <c r="AH38" i="32"/>
  <c r="AG38" i="32"/>
  <c r="AF38" i="32"/>
  <c r="AE38" i="32"/>
  <c r="AD38" i="32"/>
  <c r="AC38" i="32"/>
  <c r="AB38" i="32"/>
  <c r="AA38" i="32"/>
  <c r="Z38" i="32"/>
  <c r="Y38" i="32"/>
  <c r="X38" i="32"/>
  <c r="W38" i="32"/>
  <c r="V38" i="32"/>
  <c r="U38" i="32"/>
  <c r="T38" i="32"/>
  <c r="S38" i="32"/>
  <c r="R38" i="32"/>
  <c r="Q38" i="32"/>
  <c r="P38" i="32"/>
  <c r="O38" i="32"/>
  <c r="N38" i="32"/>
  <c r="M38" i="32"/>
  <c r="L38" i="32"/>
  <c r="K38" i="32"/>
  <c r="J38" i="32"/>
  <c r="I38" i="32"/>
  <c r="H38" i="32"/>
  <c r="G38" i="32"/>
  <c r="F38" i="32"/>
  <c r="AZ37" i="32"/>
  <c r="AY37" i="32"/>
  <c r="AX37" i="32"/>
  <c r="AW37" i="32"/>
  <c r="AV37" i="32"/>
  <c r="AU37" i="32"/>
  <c r="AT37" i="32"/>
  <c r="AS37" i="32"/>
  <c r="AR37" i="32"/>
  <c r="AQ37" i="32"/>
  <c r="AP37" i="32"/>
  <c r="AO37" i="32"/>
  <c r="AN37" i="32"/>
  <c r="AM37" i="32"/>
  <c r="AL37" i="32"/>
  <c r="AK37" i="32"/>
  <c r="AJ37" i="32"/>
  <c r="AI37" i="32"/>
  <c r="AH37" i="32"/>
  <c r="AG37" i="32"/>
  <c r="AF37" i="32"/>
  <c r="AE37" i="32"/>
  <c r="AD37" i="32"/>
  <c r="AC37" i="32"/>
  <c r="AB37" i="32"/>
  <c r="AA37" i="32"/>
  <c r="Z37" i="32"/>
  <c r="Y37" i="32"/>
  <c r="X37" i="32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AZ36" i="32"/>
  <c r="AY36" i="32"/>
  <c r="AX36" i="32"/>
  <c r="AW36" i="32"/>
  <c r="AV36" i="32"/>
  <c r="AU36" i="32"/>
  <c r="AT36" i="32"/>
  <c r="AS36" i="32"/>
  <c r="AR36" i="32"/>
  <c r="AQ36" i="32"/>
  <c r="AP36" i="32"/>
  <c r="AO36" i="32"/>
  <c r="AN36" i="32"/>
  <c r="AM36" i="32"/>
  <c r="AL36" i="32"/>
  <c r="AK36" i="32"/>
  <c r="AJ36" i="32"/>
  <c r="AI36" i="32"/>
  <c r="AH36" i="32"/>
  <c r="AG36" i="32"/>
  <c r="AF36" i="32"/>
  <c r="AE36" i="32"/>
  <c r="AD36" i="32"/>
  <c r="AC36" i="32"/>
  <c r="AB36" i="32"/>
  <c r="AA36" i="32"/>
  <c r="Z36" i="32"/>
  <c r="Y36" i="32"/>
  <c r="X36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AZ35" i="32"/>
  <c r="AY35" i="32"/>
  <c r="AX35" i="32"/>
  <c r="AW35" i="32"/>
  <c r="AV35" i="32"/>
  <c r="AU35" i="32"/>
  <c r="AT35" i="32"/>
  <c r="AS35" i="32"/>
  <c r="AR35" i="32"/>
  <c r="AQ35" i="32"/>
  <c r="AP35" i="32"/>
  <c r="AO35" i="32"/>
  <c r="AN35" i="32"/>
  <c r="AM35" i="32"/>
  <c r="AL35" i="32"/>
  <c r="AK35" i="32"/>
  <c r="AJ35" i="32"/>
  <c r="AI35" i="32"/>
  <c r="AH35" i="32"/>
  <c r="AG35" i="32"/>
  <c r="AF35" i="32"/>
  <c r="AE35" i="32"/>
  <c r="AD35" i="32"/>
  <c r="AC35" i="32"/>
  <c r="AB35" i="32"/>
  <c r="AA35" i="32"/>
  <c r="Z35" i="32"/>
  <c r="Y35" i="32"/>
  <c r="X35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AZ34" i="32"/>
  <c r="AY34" i="32"/>
  <c r="AX34" i="32"/>
  <c r="AW34" i="32"/>
  <c r="AV34" i="32"/>
  <c r="AU34" i="32"/>
  <c r="AT34" i="32"/>
  <c r="AS34" i="32"/>
  <c r="AR34" i="32"/>
  <c r="AQ34" i="32"/>
  <c r="AP34" i="32"/>
  <c r="AO34" i="32"/>
  <c r="AN34" i="32"/>
  <c r="AM34" i="32"/>
  <c r="AL34" i="32"/>
  <c r="AK34" i="32"/>
  <c r="AJ34" i="32"/>
  <c r="AI34" i="32"/>
  <c r="AH34" i="32"/>
  <c r="AG34" i="32"/>
  <c r="AF34" i="32"/>
  <c r="AE34" i="32"/>
  <c r="AD34" i="32"/>
  <c r="AC34" i="32"/>
  <c r="AB34" i="32"/>
  <c r="AA34" i="32"/>
  <c r="Z34" i="32"/>
  <c r="Y34" i="32"/>
  <c r="X34" i="32"/>
  <c r="W34" i="32"/>
  <c r="V34" i="32"/>
  <c r="U34" i="32"/>
  <c r="T34" i="32"/>
  <c r="S34" i="32"/>
  <c r="R34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AZ33" i="32"/>
  <c r="AY33" i="32"/>
  <c r="AX33" i="32"/>
  <c r="AW33" i="32"/>
  <c r="AV33" i="32"/>
  <c r="AU33" i="32"/>
  <c r="AT33" i="32"/>
  <c r="AS33" i="32"/>
  <c r="AR33" i="32"/>
  <c r="AQ33" i="32"/>
  <c r="AP33" i="32"/>
  <c r="AO33" i="32"/>
  <c r="AN33" i="32"/>
  <c r="AM33" i="32"/>
  <c r="AL33" i="32"/>
  <c r="AK33" i="32"/>
  <c r="AJ33" i="32"/>
  <c r="AI33" i="32"/>
  <c r="AH33" i="32"/>
  <c r="AG33" i="32"/>
  <c r="AF33" i="32"/>
  <c r="AE33" i="32"/>
  <c r="AD33" i="32"/>
  <c r="AC33" i="32"/>
  <c r="AB33" i="32"/>
  <c r="AA33" i="32"/>
  <c r="Z33" i="32"/>
  <c r="Y33" i="32"/>
  <c r="X33" i="32"/>
  <c r="W33" i="32"/>
  <c r="V33" i="32"/>
  <c r="U33" i="32"/>
  <c r="T33" i="32"/>
  <c r="S33" i="32"/>
  <c r="R33" i="32"/>
  <c r="Q33" i="32"/>
  <c r="P33" i="32"/>
  <c r="O33" i="32"/>
  <c r="N33" i="32"/>
  <c r="M33" i="32"/>
  <c r="L33" i="32"/>
  <c r="K33" i="32"/>
  <c r="J33" i="32"/>
  <c r="I33" i="32"/>
  <c r="H33" i="32"/>
  <c r="G33" i="32"/>
  <c r="F33" i="32"/>
  <c r="AZ32" i="32"/>
  <c r="AY32" i="32"/>
  <c r="AX32" i="32"/>
  <c r="AW32" i="32"/>
  <c r="AV32" i="32"/>
  <c r="AU32" i="32"/>
  <c r="AT32" i="32"/>
  <c r="AS32" i="32"/>
  <c r="AR32" i="32"/>
  <c r="AQ32" i="32"/>
  <c r="AP32" i="32"/>
  <c r="AO32" i="32"/>
  <c r="AN32" i="32"/>
  <c r="AM32" i="32"/>
  <c r="AL32" i="32"/>
  <c r="AK32" i="32"/>
  <c r="AJ32" i="32"/>
  <c r="AI32" i="32"/>
  <c r="AH32" i="32"/>
  <c r="AG32" i="32"/>
  <c r="AF32" i="32"/>
  <c r="AE32" i="32"/>
  <c r="AD32" i="32"/>
  <c r="AC32" i="32"/>
  <c r="AB32" i="32"/>
  <c r="AA32" i="32"/>
  <c r="Z32" i="32"/>
  <c r="Y32" i="32"/>
  <c r="X32" i="32"/>
  <c r="W32" i="32"/>
  <c r="V32" i="32"/>
  <c r="U32" i="32"/>
  <c r="T32" i="32"/>
  <c r="S32" i="32"/>
  <c r="R32" i="32"/>
  <c r="Q32" i="32"/>
  <c r="P32" i="32"/>
  <c r="O32" i="32"/>
  <c r="N32" i="32"/>
  <c r="M32" i="32"/>
  <c r="L32" i="32"/>
  <c r="K32" i="32"/>
  <c r="J32" i="32"/>
  <c r="I32" i="32"/>
  <c r="H32" i="32"/>
  <c r="G32" i="32"/>
  <c r="F32" i="32"/>
  <c r="AZ31" i="32"/>
  <c r="AY31" i="32"/>
  <c r="AX31" i="32"/>
  <c r="AW31" i="32"/>
  <c r="AV31" i="32"/>
  <c r="AU31" i="32"/>
  <c r="AT31" i="32"/>
  <c r="AS31" i="32"/>
  <c r="AR31" i="32"/>
  <c r="AQ31" i="32"/>
  <c r="AP31" i="32"/>
  <c r="AO31" i="32"/>
  <c r="AN31" i="32"/>
  <c r="AM31" i="32"/>
  <c r="AL31" i="32"/>
  <c r="AK31" i="32"/>
  <c r="AJ31" i="32"/>
  <c r="AI31" i="32"/>
  <c r="AH31" i="32"/>
  <c r="AG31" i="32"/>
  <c r="AF31" i="32"/>
  <c r="AE31" i="32"/>
  <c r="AD31" i="32"/>
  <c r="AC31" i="32"/>
  <c r="AB31" i="32"/>
  <c r="AA31" i="32"/>
  <c r="Z31" i="32"/>
  <c r="Y31" i="32"/>
  <c r="X31" i="32"/>
  <c r="W31" i="32"/>
  <c r="V31" i="32"/>
  <c r="U31" i="32"/>
  <c r="T31" i="32"/>
  <c r="S31" i="32"/>
  <c r="R31" i="32"/>
  <c r="Q31" i="32"/>
  <c r="P31" i="32"/>
  <c r="O31" i="32"/>
  <c r="N31" i="32"/>
  <c r="M31" i="32"/>
  <c r="L31" i="32"/>
  <c r="K31" i="32"/>
  <c r="J31" i="32"/>
  <c r="I31" i="32"/>
  <c r="H31" i="32"/>
  <c r="G31" i="32"/>
  <c r="F31" i="32"/>
  <c r="AZ30" i="32"/>
  <c r="AY30" i="32"/>
  <c r="AX30" i="32"/>
  <c r="AW30" i="32"/>
  <c r="AV30" i="32"/>
  <c r="AU30" i="32"/>
  <c r="AT30" i="32"/>
  <c r="AS30" i="32"/>
  <c r="AR30" i="32"/>
  <c r="AQ30" i="32"/>
  <c r="AP30" i="32"/>
  <c r="AO30" i="32"/>
  <c r="AN30" i="32"/>
  <c r="AM30" i="32"/>
  <c r="AL30" i="32"/>
  <c r="AK30" i="32"/>
  <c r="AJ30" i="32"/>
  <c r="AI30" i="32"/>
  <c r="AH30" i="32"/>
  <c r="AG30" i="32"/>
  <c r="AF30" i="32"/>
  <c r="AE30" i="32"/>
  <c r="AD30" i="32"/>
  <c r="AC30" i="32"/>
  <c r="AB30" i="32"/>
  <c r="AA30" i="32"/>
  <c r="Z30" i="32"/>
  <c r="Y30" i="32"/>
  <c r="X30" i="32"/>
  <c r="W30" i="32"/>
  <c r="V30" i="32"/>
  <c r="U30" i="32"/>
  <c r="T30" i="32"/>
  <c r="S30" i="32"/>
  <c r="R30" i="32"/>
  <c r="Q30" i="32"/>
  <c r="P30" i="32"/>
  <c r="O30" i="32"/>
  <c r="N30" i="32"/>
  <c r="M30" i="32"/>
  <c r="L30" i="32"/>
  <c r="K30" i="32"/>
  <c r="J30" i="32"/>
  <c r="I30" i="32"/>
  <c r="H30" i="32"/>
  <c r="G30" i="32"/>
  <c r="F30" i="32"/>
  <c r="AZ29" i="32"/>
  <c r="AY29" i="32"/>
  <c r="AX29" i="32"/>
  <c r="AW29" i="32"/>
  <c r="AV29" i="32"/>
  <c r="AU29" i="32"/>
  <c r="AT29" i="32"/>
  <c r="AS29" i="32"/>
  <c r="AR29" i="32"/>
  <c r="AQ29" i="32"/>
  <c r="AP29" i="32"/>
  <c r="AO29" i="32"/>
  <c r="AN29" i="32"/>
  <c r="AM29" i="32"/>
  <c r="AL29" i="32"/>
  <c r="AK29" i="32"/>
  <c r="AJ29" i="32"/>
  <c r="AI29" i="32"/>
  <c r="AH29" i="32"/>
  <c r="AG29" i="32"/>
  <c r="AF29" i="32"/>
  <c r="AE29" i="32"/>
  <c r="AD29" i="32"/>
  <c r="AC29" i="32"/>
  <c r="AB29" i="32"/>
  <c r="AA29" i="32"/>
  <c r="Z29" i="32"/>
  <c r="Y29" i="32"/>
  <c r="X29" i="32"/>
  <c r="W29" i="32"/>
  <c r="V29" i="32"/>
  <c r="U29" i="32"/>
  <c r="T29" i="32"/>
  <c r="S29" i="32"/>
  <c r="R29" i="32"/>
  <c r="Q29" i="32"/>
  <c r="P29" i="32"/>
  <c r="O29" i="32"/>
  <c r="N29" i="32"/>
  <c r="M29" i="32"/>
  <c r="L29" i="32"/>
  <c r="K29" i="32"/>
  <c r="J29" i="32"/>
  <c r="I29" i="32"/>
  <c r="H29" i="32"/>
  <c r="G29" i="32"/>
  <c r="F29" i="32"/>
  <c r="AZ28" i="32"/>
  <c r="AY28" i="32"/>
  <c r="AX28" i="32"/>
  <c r="AW28" i="32"/>
  <c r="AV28" i="32"/>
  <c r="AU28" i="32"/>
  <c r="AT28" i="32"/>
  <c r="AS28" i="32"/>
  <c r="AR28" i="32"/>
  <c r="AQ28" i="32"/>
  <c r="AP28" i="32"/>
  <c r="AO28" i="32"/>
  <c r="AN28" i="32"/>
  <c r="AM28" i="32"/>
  <c r="AL28" i="32"/>
  <c r="AK28" i="32"/>
  <c r="AJ28" i="32"/>
  <c r="AI28" i="32"/>
  <c r="AH28" i="32"/>
  <c r="AG28" i="32"/>
  <c r="AF28" i="32"/>
  <c r="AE28" i="32"/>
  <c r="AD28" i="32"/>
  <c r="AC28" i="32"/>
  <c r="AB28" i="32"/>
  <c r="AA28" i="32"/>
  <c r="Z28" i="32"/>
  <c r="Y28" i="32"/>
  <c r="X28" i="32"/>
  <c r="W28" i="32"/>
  <c r="V28" i="32"/>
  <c r="U28" i="32"/>
  <c r="T28" i="32"/>
  <c r="S28" i="32"/>
  <c r="R28" i="32"/>
  <c r="Q28" i="32"/>
  <c r="P28" i="32"/>
  <c r="O28" i="32"/>
  <c r="N28" i="32"/>
  <c r="M28" i="32"/>
  <c r="L28" i="32"/>
  <c r="K28" i="32"/>
  <c r="J28" i="32"/>
  <c r="I28" i="32"/>
  <c r="H28" i="32"/>
  <c r="G28" i="32"/>
  <c r="F28" i="32"/>
  <c r="AZ27" i="32"/>
  <c r="AY27" i="32"/>
  <c r="AX27" i="32"/>
  <c r="AW27" i="32"/>
  <c r="AV27" i="32"/>
  <c r="AU27" i="32"/>
  <c r="AT27" i="32"/>
  <c r="AS27" i="32"/>
  <c r="AR27" i="32"/>
  <c r="AQ27" i="32"/>
  <c r="AP27" i="32"/>
  <c r="AO27" i="32"/>
  <c r="AN27" i="32"/>
  <c r="AM27" i="32"/>
  <c r="AL27" i="32"/>
  <c r="AK27" i="32"/>
  <c r="AJ27" i="32"/>
  <c r="AI27" i="32"/>
  <c r="AH27" i="32"/>
  <c r="AG27" i="32"/>
  <c r="AF27" i="32"/>
  <c r="AE27" i="32"/>
  <c r="AD27" i="32"/>
  <c r="AC27" i="32"/>
  <c r="AB27" i="32"/>
  <c r="AA27" i="32"/>
  <c r="Z27" i="32"/>
  <c r="Y27" i="32"/>
  <c r="X27" i="32"/>
  <c r="W27" i="32"/>
  <c r="V27" i="32"/>
  <c r="U27" i="32"/>
  <c r="T27" i="32"/>
  <c r="S27" i="32"/>
  <c r="R27" i="32"/>
  <c r="Q27" i="32"/>
  <c r="P27" i="32"/>
  <c r="O27" i="32"/>
  <c r="N27" i="32"/>
  <c r="M27" i="32"/>
  <c r="L27" i="32"/>
  <c r="K27" i="32"/>
  <c r="J27" i="32"/>
  <c r="I27" i="32"/>
  <c r="H27" i="32"/>
  <c r="G27" i="32"/>
  <c r="F27" i="32"/>
  <c r="AZ26" i="32"/>
  <c r="AY26" i="32"/>
  <c r="AX26" i="32"/>
  <c r="AW26" i="32"/>
  <c r="AV26" i="32"/>
  <c r="AU26" i="32"/>
  <c r="AT26" i="32"/>
  <c r="AS26" i="32"/>
  <c r="AR26" i="32"/>
  <c r="AQ26" i="32"/>
  <c r="AP26" i="32"/>
  <c r="AO26" i="32"/>
  <c r="AN26" i="32"/>
  <c r="AM26" i="32"/>
  <c r="AL26" i="32"/>
  <c r="AK26" i="32"/>
  <c r="AJ26" i="32"/>
  <c r="AI26" i="32"/>
  <c r="AH26" i="32"/>
  <c r="AG26" i="32"/>
  <c r="AF26" i="32"/>
  <c r="AE26" i="32"/>
  <c r="AD26" i="32"/>
  <c r="AC26" i="32"/>
  <c r="AB26" i="32"/>
  <c r="AA26" i="32"/>
  <c r="Z26" i="32"/>
  <c r="Y26" i="32"/>
  <c r="X26" i="32"/>
  <c r="W26" i="32"/>
  <c r="V26" i="32"/>
  <c r="U26" i="32"/>
  <c r="T26" i="32"/>
  <c r="S26" i="32"/>
  <c r="R26" i="32"/>
  <c r="Q26" i="32"/>
  <c r="P26" i="32"/>
  <c r="O26" i="32"/>
  <c r="N26" i="32"/>
  <c r="M26" i="32"/>
  <c r="L26" i="32"/>
  <c r="K26" i="32"/>
  <c r="J26" i="32"/>
  <c r="I26" i="32"/>
  <c r="H26" i="32"/>
  <c r="G26" i="32"/>
  <c r="F26" i="32"/>
  <c r="AZ25" i="32"/>
  <c r="AY25" i="32"/>
  <c r="AX25" i="32"/>
  <c r="AW25" i="32"/>
  <c r="AV25" i="32"/>
  <c r="AU25" i="32"/>
  <c r="AT25" i="32"/>
  <c r="AS25" i="32"/>
  <c r="AR25" i="32"/>
  <c r="AQ25" i="32"/>
  <c r="AP25" i="32"/>
  <c r="AO25" i="32"/>
  <c r="AN25" i="32"/>
  <c r="AM25" i="32"/>
  <c r="AL25" i="32"/>
  <c r="AK25" i="32"/>
  <c r="AJ25" i="32"/>
  <c r="AI25" i="32"/>
  <c r="AH25" i="32"/>
  <c r="AG25" i="32"/>
  <c r="AF25" i="32"/>
  <c r="AE25" i="32"/>
  <c r="AD25" i="32"/>
  <c r="AC25" i="32"/>
  <c r="AB25" i="32"/>
  <c r="AA25" i="32"/>
  <c r="Z25" i="32"/>
  <c r="Y25" i="32"/>
  <c r="X25" i="32"/>
  <c r="W25" i="32"/>
  <c r="V25" i="32"/>
  <c r="U25" i="32"/>
  <c r="T25" i="32"/>
  <c r="S25" i="32"/>
  <c r="R25" i="32"/>
  <c r="Q25" i="32"/>
  <c r="P25" i="32"/>
  <c r="O25" i="32"/>
  <c r="N25" i="32"/>
  <c r="M25" i="32"/>
  <c r="L25" i="32"/>
  <c r="K25" i="32"/>
  <c r="J25" i="32"/>
  <c r="I25" i="32"/>
  <c r="H25" i="32"/>
  <c r="G25" i="32"/>
  <c r="F25" i="32"/>
  <c r="AZ24" i="32"/>
  <c r="AY24" i="32"/>
  <c r="AX24" i="32"/>
  <c r="AW24" i="32"/>
  <c r="AV24" i="32"/>
  <c r="AU24" i="32"/>
  <c r="AT24" i="32"/>
  <c r="AS24" i="32"/>
  <c r="AR24" i="32"/>
  <c r="AQ24" i="32"/>
  <c r="AP24" i="32"/>
  <c r="AO24" i="32"/>
  <c r="AN24" i="32"/>
  <c r="AM24" i="32"/>
  <c r="AL24" i="32"/>
  <c r="AK24" i="32"/>
  <c r="AJ24" i="32"/>
  <c r="AI24" i="32"/>
  <c r="AH24" i="32"/>
  <c r="AG24" i="32"/>
  <c r="AF24" i="32"/>
  <c r="AE24" i="32"/>
  <c r="AD24" i="32"/>
  <c r="AC24" i="32"/>
  <c r="AB24" i="32"/>
  <c r="AA24" i="32"/>
  <c r="Z24" i="32"/>
  <c r="Y24" i="32"/>
  <c r="X24" i="32"/>
  <c r="W24" i="32"/>
  <c r="V24" i="32"/>
  <c r="U24" i="32"/>
  <c r="T24" i="32"/>
  <c r="S24" i="32"/>
  <c r="R24" i="32"/>
  <c r="Q24" i="32"/>
  <c r="P24" i="32"/>
  <c r="O24" i="32"/>
  <c r="N24" i="32"/>
  <c r="M24" i="32"/>
  <c r="L24" i="32"/>
  <c r="K24" i="32"/>
  <c r="J24" i="32"/>
  <c r="I24" i="32"/>
  <c r="H24" i="32"/>
  <c r="G24" i="32"/>
  <c r="F24" i="32"/>
  <c r="AZ23" i="32"/>
  <c r="AY23" i="32"/>
  <c r="AX23" i="32"/>
  <c r="AW23" i="32"/>
  <c r="AV23" i="32"/>
  <c r="AU23" i="32"/>
  <c r="AT23" i="32"/>
  <c r="AS23" i="32"/>
  <c r="AR23" i="32"/>
  <c r="AQ23" i="32"/>
  <c r="AP23" i="32"/>
  <c r="AO23" i="32"/>
  <c r="AN23" i="32"/>
  <c r="AM23" i="32"/>
  <c r="AL23" i="32"/>
  <c r="AK23" i="32"/>
  <c r="AJ23" i="32"/>
  <c r="AI23" i="32"/>
  <c r="AH23" i="32"/>
  <c r="AG23" i="32"/>
  <c r="AF23" i="32"/>
  <c r="AE23" i="32"/>
  <c r="AD23" i="32"/>
  <c r="AC23" i="32"/>
  <c r="AB23" i="32"/>
  <c r="AA23" i="32"/>
  <c r="Z23" i="32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AZ22" i="32"/>
  <c r="AY22" i="32"/>
  <c r="AX22" i="32"/>
  <c r="AW22" i="32"/>
  <c r="AV22" i="32"/>
  <c r="AU22" i="32"/>
  <c r="AT22" i="32"/>
  <c r="AS22" i="32"/>
  <c r="AR22" i="32"/>
  <c r="AQ22" i="32"/>
  <c r="AP22" i="32"/>
  <c r="AO22" i="32"/>
  <c r="AN22" i="32"/>
  <c r="AM22" i="32"/>
  <c r="AL22" i="32"/>
  <c r="AK22" i="32"/>
  <c r="AJ22" i="32"/>
  <c r="AI22" i="32"/>
  <c r="AH22" i="32"/>
  <c r="AG22" i="32"/>
  <c r="AF22" i="32"/>
  <c r="AE22" i="32"/>
  <c r="AD22" i="32"/>
  <c r="AC22" i="32"/>
  <c r="AB22" i="32"/>
  <c r="AA22" i="32"/>
  <c r="Z22" i="32"/>
  <c r="Y22" i="32"/>
  <c r="X22" i="32"/>
  <c r="W22" i="32"/>
  <c r="V22" i="32"/>
  <c r="U22" i="32"/>
  <c r="T22" i="32"/>
  <c r="S22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AZ21" i="32"/>
  <c r="AY21" i="32"/>
  <c r="AX21" i="32"/>
  <c r="AW21" i="32"/>
  <c r="AV21" i="32"/>
  <c r="AU21" i="32"/>
  <c r="AT21" i="32"/>
  <c r="AS21" i="32"/>
  <c r="AR21" i="32"/>
  <c r="AQ21" i="32"/>
  <c r="AP21" i="32"/>
  <c r="AO21" i="32"/>
  <c r="AN21" i="32"/>
  <c r="AM21" i="32"/>
  <c r="AL21" i="32"/>
  <c r="AK21" i="32"/>
  <c r="AJ21" i="32"/>
  <c r="AI21" i="32"/>
  <c r="AH21" i="32"/>
  <c r="AG21" i="32"/>
  <c r="AF21" i="32"/>
  <c r="AE21" i="32"/>
  <c r="AD21" i="32"/>
  <c r="AC21" i="32"/>
  <c r="AB21" i="32"/>
  <c r="AA21" i="32"/>
  <c r="Z21" i="32"/>
  <c r="Y21" i="32"/>
  <c r="X21" i="32"/>
  <c r="W21" i="32"/>
  <c r="V21" i="32"/>
  <c r="U21" i="32"/>
  <c r="T21" i="32"/>
  <c r="S21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AZ20" i="32"/>
  <c r="AY20" i="32"/>
  <c r="AX20" i="32"/>
  <c r="AW20" i="32"/>
  <c r="AV20" i="32"/>
  <c r="AU20" i="32"/>
  <c r="AT20" i="32"/>
  <c r="AS20" i="32"/>
  <c r="AR20" i="32"/>
  <c r="AQ20" i="32"/>
  <c r="AP20" i="32"/>
  <c r="AO20" i="32"/>
  <c r="AN20" i="32"/>
  <c r="AM20" i="32"/>
  <c r="AL20" i="32"/>
  <c r="AK20" i="32"/>
  <c r="AJ20" i="32"/>
  <c r="AI20" i="32"/>
  <c r="AH20" i="32"/>
  <c r="AG20" i="32"/>
  <c r="AF20" i="32"/>
  <c r="AE20" i="32"/>
  <c r="AD20" i="32"/>
  <c r="AC20" i="32"/>
  <c r="AB20" i="32"/>
  <c r="AA20" i="32"/>
  <c r="Z20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AZ19" i="32"/>
  <c r="AY19" i="32"/>
  <c r="AX19" i="32"/>
  <c r="AW19" i="32"/>
  <c r="AV19" i="32"/>
  <c r="AU19" i="32"/>
  <c r="AT19" i="32"/>
  <c r="AS19" i="32"/>
  <c r="AR19" i="32"/>
  <c r="AQ19" i="32"/>
  <c r="AP19" i="32"/>
  <c r="AO19" i="32"/>
  <c r="AN19" i="32"/>
  <c r="AM19" i="32"/>
  <c r="AL19" i="32"/>
  <c r="AK19" i="32"/>
  <c r="AJ19" i="32"/>
  <c r="AI19" i="32"/>
  <c r="AH19" i="32"/>
  <c r="AG19" i="32"/>
  <c r="AF19" i="32"/>
  <c r="AE19" i="32"/>
  <c r="AD19" i="32"/>
  <c r="AC19" i="32"/>
  <c r="AB19" i="32"/>
  <c r="AA19" i="32"/>
  <c r="Z19" i="32"/>
  <c r="Y19" i="32"/>
  <c r="X19" i="32"/>
  <c r="W19" i="32"/>
  <c r="V19" i="32"/>
  <c r="U19" i="32"/>
  <c r="T19" i="32"/>
  <c r="S19" i="32"/>
  <c r="R19" i="32"/>
  <c r="Q19" i="32"/>
  <c r="P19" i="32"/>
  <c r="O19" i="32"/>
  <c r="N19" i="32"/>
  <c r="M19" i="32"/>
  <c r="L19" i="32"/>
  <c r="K19" i="32"/>
  <c r="J19" i="32"/>
  <c r="I19" i="32"/>
  <c r="H19" i="32"/>
  <c r="G19" i="32"/>
  <c r="F19" i="32"/>
  <c r="AZ18" i="32"/>
  <c r="AY18" i="32"/>
  <c r="AX18" i="32"/>
  <c r="AW18" i="32"/>
  <c r="AV18" i="32"/>
  <c r="AU18" i="32"/>
  <c r="AT18" i="32"/>
  <c r="AS18" i="32"/>
  <c r="AR18" i="32"/>
  <c r="AQ18" i="32"/>
  <c r="AP18" i="32"/>
  <c r="AO18" i="32"/>
  <c r="AN18" i="32"/>
  <c r="AM18" i="32"/>
  <c r="AL18" i="32"/>
  <c r="AK18" i="32"/>
  <c r="AJ18" i="32"/>
  <c r="AI18" i="32"/>
  <c r="AH18" i="32"/>
  <c r="AG18" i="32"/>
  <c r="AF18" i="32"/>
  <c r="AE18" i="32"/>
  <c r="AD18" i="32"/>
  <c r="AC18" i="32"/>
  <c r="AB18" i="32"/>
  <c r="AA18" i="32"/>
  <c r="Z18" i="32"/>
  <c r="Y18" i="32"/>
  <c r="X18" i="32"/>
  <c r="W18" i="32"/>
  <c r="V18" i="32"/>
  <c r="U18" i="32"/>
  <c r="T18" i="32"/>
  <c r="S18" i="32"/>
  <c r="R18" i="32"/>
  <c r="Q18" i="32"/>
  <c r="P18" i="32"/>
  <c r="O18" i="32"/>
  <c r="N18" i="32"/>
  <c r="M18" i="32"/>
  <c r="L18" i="32"/>
  <c r="K18" i="32"/>
  <c r="J18" i="32"/>
  <c r="I18" i="32"/>
  <c r="H18" i="32"/>
  <c r="G18" i="32"/>
  <c r="F18" i="32"/>
  <c r="AZ17" i="32"/>
  <c r="AY17" i="32"/>
  <c r="AX17" i="32"/>
  <c r="AW17" i="32"/>
  <c r="AV17" i="32"/>
  <c r="AU17" i="32"/>
  <c r="AT17" i="32"/>
  <c r="AS17" i="32"/>
  <c r="AR17" i="32"/>
  <c r="AQ17" i="32"/>
  <c r="AP17" i="32"/>
  <c r="AO17" i="32"/>
  <c r="AN17" i="32"/>
  <c r="AM17" i="32"/>
  <c r="AL17" i="32"/>
  <c r="AK17" i="32"/>
  <c r="AJ17" i="32"/>
  <c r="AI17" i="32"/>
  <c r="AH17" i="32"/>
  <c r="AG17" i="32"/>
  <c r="AF17" i="32"/>
  <c r="AE17" i="32"/>
  <c r="AD17" i="32"/>
  <c r="AC17" i="32"/>
  <c r="AB17" i="32"/>
  <c r="AA17" i="32"/>
  <c r="Z17" i="32"/>
  <c r="Y17" i="32"/>
  <c r="X17" i="32"/>
  <c r="W17" i="32"/>
  <c r="V17" i="32"/>
  <c r="U17" i="32"/>
  <c r="T17" i="32"/>
  <c r="S17" i="32"/>
  <c r="R17" i="32"/>
  <c r="Q17" i="32"/>
  <c r="P17" i="32"/>
  <c r="O17" i="32"/>
  <c r="N17" i="32"/>
  <c r="M17" i="32"/>
  <c r="L17" i="32"/>
  <c r="K17" i="32"/>
  <c r="J17" i="32"/>
  <c r="I17" i="32"/>
  <c r="H17" i="32"/>
  <c r="G17" i="32"/>
  <c r="F17" i="32"/>
  <c r="AZ16" i="32"/>
  <c r="AY16" i="32"/>
  <c r="AX16" i="32"/>
  <c r="AW16" i="32"/>
  <c r="AV16" i="32"/>
  <c r="AU16" i="32"/>
  <c r="AT16" i="32"/>
  <c r="AS16" i="32"/>
  <c r="AR16" i="32"/>
  <c r="AQ16" i="32"/>
  <c r="AP16" i="32"/>
  <c r="AO16" i="32"/>
  <c r="AN16" i="32"/>
  <c r="AM16" i="32"/>
  <c r="AL16" i="32"/>
  <c r="AK16" i="32"/>
  <c r="AJ16" i="32"/>
  <c r="AI16" i="32"/>
  <c r="AH16" i="32"/>
  <c r="AG16" i="32"/>
  <c r="AF16" i="32"/>
  <c r="AE16" i="32"/>
  <c r="AD16" i="32"/>
  <c r="AC16" i="32"/>
  <c r="AB16" i="32"/>
  <c r="AA16" i="32"/>
  <c r="Z16" i="32"/>
  <c r="Y16" i="32"/>
  <c r="X16" i="32"/>
  <c r="W16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H16" i="32"/>
  <c r="G16" i="32"/>
  <c r="F16" i="32"/>
  <c r="AZ15" i="32"/>
  <c r="AY15" i="32"/>
  <c r="AX15" i="32"/>
  <c r="AW15" i="32"/>
  <c r="AV15" i="32"/>
  <c r="AU15" i="32"/>
  <c r="AT15" i="32"/>
  <c r="AS15" i="32"/>
  <c r="AR15" i="32"/>
  <c r="AQ15" i="32"/>
  <c r="AP15" i="32"/>
  <c r="AO15" i="32"/>
  <c r="AN15" i="32"/>
  <c r="AM15" i="32"/>
  <c r="AL15" i="32"/>
  <c r="AK15" i="32"/>
  <c r="AJ15" i="32"/>
  <c r="AI15" i="32"/>
  <c r="AH15" i="32"/>
  <c r="AG15" i="32"/>
  <c r="AF15" i="32"/>
  <c r="AE15" i="32"/>
  <c r="AD15" i="32"/>
  <c r="AC15" i="32"/>
  <c r="AB15" i="32"/>
  <c r="AA15" i="32"/>
  <c r="Z15" i="32"/>
  <c r="Y15" i="32"/>
  <c r="X15" i="32"/>
  <c r="W15" i="32"/>
  <c r="V15" i="32"/>
  <c r="U15" i="32"/>
  <c r="T15" i="32"/>
  <c r="S15" i="32"/>
  <c r="R15" i="32"/>
  <c r="Q15" i="32"/>
  <c r="P15" i="32"/>
  <c r="O15" i="32"/>
  <c r="N15" i="32"/>
  <c r="M15" i="32"/>
  <c r="L15" i="32"/>
  <c r="K15" i="32"/>
  <c r="J15" i="32"/>
  <c r="I15" i="32"/>
  <c r="H15" i="32"/>
  <c r="G15" i="32"/>
  <c r="F15" i="32"/>
  <c r="AZ14" i="32"/>
  <c r="AY14" i="32"/>
  <c r="AX14" i="32"/>
  <c r="AW14" i="32"/>
  <c r="AV14" i="32"/>
  <c r="AU14" i="32"/>
  <c r="AT14" i="32"/>
  <c r="AS14" i="32"/>
  <c r="AR14" i="32"/>
  <c r="AQ14" i="32"/>
  <c r="AP14" i="32"/>
  <c r="AO14" i="32"/>
  <c r="AN14" i="32"/>
  <c r="AM14" i="32"/>
  <c r="AL14" i="32"/>
  <c r="AK14" i="32"/>
  <c r="AJ14" i="32"/>
  <c r="AI14" i="32"/>
  <c r="AH14" i="32"/>
  <c r="AG14" i="32"/>
  <c r="AF14" i="32"/>
  <c r="AE14" i="32"/>
  <c r="AD14" i="32"/>
  <c r="AC14" i="32"/>
  <c r="AB14" i="32"/>
  <c r="AA14" i="32"/>
  <c r="Z14" i="32"/>
  <c r="Y14" i="32"/>
  <c r="X14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AZ13" i="32"/>
  <c r="AY13" i="32"/>
  <c r="AX13" i="32"/>
  <c r="AW13" i="32"/>
  <c r="AV13" i="32"/>
  <c r="AU13" i="32"/>
  <c r="AT13" i="32"/>
  <c r="AS13" i="32"/>
  <c r="AR13" i="32"/>
  <c r="AQ13" i="32"/>
  <c r="AP13" i="32"/>
  <c r="AO13" i="32"/>
  <c r="AN13" i="32"/>
  <c r="AM13" i="32"/>
  <c r="AL13" i="32"/>
  <c r="AK13" i="32"/>
  <c r="AJ13" i="32"/>
  <c r="AI13" i="32"/>
  <c r="AH13" i="32"/>
  <c r="AG13" i="32"/>
  <c r="AF13" i="32"/>
  <c r="AE13" i="32"/>
  <c r="AD13" i="32"/>
  <c r="AC13" i="32"/>
  <c r="AB13" i="32"/>
  <c r="AA13" i="32"/>
  <c r="Z13" i="32"/>
  <c r="Y13" i="32"/>
  <c r="X13" i="32"/>
  <c r="W13" i="32"/>
  <c r="V13" i="32"/>
  <c r="U13" i="32"/>
  <c r="T13" i="32"/>
  <c r="S13" i="32"/>
  <c r="R13" i="32"/>
  <c r="Q13" i="32"/>
  <c r="P13" i="32"/>
  <c r="O13" i="32"/>
  <c r="N13" i="32"/>
  <c r="M13" i="32"/>
  <c r="L13" i="32"/>
  <c r="K13" i="32"/>
  <c r="J13" i="32"/>
  <c r="I13" i="32"/>
  <c r="H13" i="32"/>
  <c r="G13" i="32"/>
  <c r="F13" i="32"/>
  <c r="AZ12" i="32"/>
  <c r="AY12" i="32"/>
  <c r="AX12" i="32"/>
  <c r="AW12" i="32"/>
  <c r="AV12" i="32"/>
  <c r="AU12" i="32"/>
  <c r="AT12" i="32"/>
  <c r="AS12" i="32"/>
  <c r="AR12" i="32"/>
  <c r="AQ12" i="32"/>
  <c r="AP12" i="32"/>
  <c r="AO12" i="32"/>
  <c r="AN12" i="32"/>
  <c r="AM12" i="32"/>
  <c r="AL12" i="32"/>
  <c r="AK12" i="32"/>
  <c r="AJ12" i="32"/>
  <c r="AI12" i="32"/>
  <c r="AH12" i="32"/>
  <c r="AG12" i="32"/>
  <c r="AF12" i="32"/>
  <c r="AE12" i="32"/>
  <c r="AD12" i="32"/>
  <c r="AC12" i="32"/>
  <c r="AB12" i="32"/>
  <c r="AA12" i="32"/>
  <c r="Z12" i="32"/>
  <c r="Y12" i="32"/>
  <c r="X12" i="32"/>
  <c r="W12" i="32"/>
  <c r="V12" i="32"/>
  <c r="U12" i="32"/>
  <c r="T12" i="32"/>
  <c r="S12" i="32"/>
  <c r="R12" i="32"/>
  <c r="Q12" i="32"/>
  <c r="P12" i="32"/>
  <c r="O12" i="32"/>
  <c r="N12" i="32"/>
  <c r="M12" i="32"/>
  <c r="L12" i="32"/>
  <c r="K12" i="32"/>
  <c r="J12" i="32"/>
  <c r="I12" i="32"/>
  <c r="H12" i="32"/>
  <c r="G12" i="32"/>
  <c r="F12" i="32"/>
  <c r="AZ11" i="32"/>
  <c r="AY11" i="32"/>
  <c r="AX11" i="32"/>
  <c r="AW11" i="32"/>
  <c r="AV11" i="32"/>
  <c r="AU11" i="32"/>
  <c r="AT11" i="32"/>
  <c r="AS11" i="32"/>
  <c r="AR11" i="32"/>
  <c r="AQ11" i="32"/>
  <c r="AP11" i="32"/>
  <c r="AO11" i="32"/>
  <c r="AN11" i="32"/>
  <c r="AM11" i="32"/>
  <c r="AL11" i="32"/>
  <c r="AK11" i="32"/>
  <c r="AJ11" i="32"/>
  <c r="AI11" i="32"/>
  <c r="AH11" i="32"/>
  <c r="AG11" i="32"/>
  <c r="AF11" i="32"/>
  <c r="AE11" i="32"/>
  <c r="AD11" i="32"/>
  <c r="AC11" i="32"/>
  <c r="AB11" i="32"/>
  <c r="AA11" i="32"/>
  <c r="Z11" i="32"/>
  <c r="Y11" i="32"/>
  <c r="X11" i="32"/>
  <c r="W11" i="32"/>
  <c r="V11" i="32"/>
  <c r="U11" i="32"/>
  <c r="T11" i="32"/>
  <c r="S11" i="32"/>
  <c r="R11" i="32"/>
  <c r="Q11" i="32"/>
  <c r="P11" i="32"/>
  <c r="O11" i="32"/>
  <c r="N11" i="32"/>
  <c r="M11" i="32"/>
  <c r="L11" i="32"/>
  <c r="K11" i="32"/>
  <c r="J11" i="32"/>
  <c r="I11" i="32"/>
  <c r="H11" i="32"/>
  <c r="G11" i="32"/>
  <c r="F11" i="32"/>
  <c r="AZ10" i="32"/>
  <c r="AY10" i="32"/>
  <c r="AX10" i="32"/>
  <c r="AW10" i="32"/>
  <c r="AV10" i="32"/>
  <c r="AU10" i="32"/>
  <c r="AT10" i="32"/>
  <c r="AS10" i="32"/>
  <c r="AR10" i="32"/>
  <c r="AQ10" i="32"/>
  <c r="AP10" i="32"/>
  <c r="AO10" i="32"/>
  <c r="AN10" i="32"/>
  <c r="AM10" i="32"/>
  <c r="AL10" i="32"/>
  <c r="AK10" i="32"/>
  <c r="AJ10" i="32"/>
  <c r="AI10" i="32"/>
  <c r="AH10" i="32"/>
  <c r="AG10" i="32"/>
  <c r="AF10" i="32"/>
  <c r="AE10" i="32"/>
  <c r="AD10" i="32"/>
  <c r="AC10" i="32"/>
  <c r="AB10" i="32"/>
  <c r="AA10" i="32"/>
  <c r="Z10" i="32"/>
  <c r="Y10" i="32"/>
  <c r="X10" i="32"/>
  <c r="W10" i="32"/>
  <c r="V10" i="32"/>
  <c r="U10" i="32"/>
  <c r="T10" i="32"/>
  <c r="S10" i="32"/>
  <c r="R10" i="32"/>
  <c r="Q10" i="32"/>
  <c r="P10" i="32"/>
  <c r="O10" i="32"/>
  <c r="N10" i="32"/>
  <c r="M10" i="32"/>
  <c r="L10" i="32"/>
  <c r="K10" i="32"/>
  <c r="J10" i="32"/>
  <c r="I10" i="32"/>
  <c r="H10" i="32"/>
  <c r="G10" i="32"/>
  <c r="F10" i="32"/>
  <c r="AZ9" i="32"/>
  <c r="AY9" i="32"/>
  <c r="AX9" i="32"/>
  <c r="AW9" i="32"/>
  <c r="AV9" i="32"/>
  <c r="AU9" i="32"/>
  <c r="AT9" i="32"/>
  <c r="AS9" i="32"/>
  <c r="AR9" i="32"/>
  <c r="AQ9" i="32"/>
  <c r="AP9" i="32"/>
  <c r="AO9" i="32"/>
  <c r="AN9" i="32"/>
  <c r="AM9" i="32"/>
  <c r="AL9" i="32"/>
  <c r="AK9" i="32"/>
  <c r="AJ9" i="32"/>
  <c r="AI9" i="32"/>
  <c r="AH9" i="32"/>
  <c r="AG9" i="32"/>
  <c r="AF9" i="32"/>
  <c r="AE9" i="32"/>
  <c r="AD9" i="32"/>
  <c r="AC9" i="32"/>
  <c r="AB9" i="32"/>
  <c r="AA9" i="32"/>
  <c r="Z9" i="32"/>
  <c r="Y9" i="32"/>
  <c r="X9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A5" i="32"/>
  <c r="F33" i="58" s="1"/>
  <c r="AZ42" i="31"/>
  <c r="AY42" i="31"/>
  <c r="AX42" i="31"/>
  <c r="AW42" i="31"/>
  <c r="AV42" i="31"/>
  <c r="AU42" i="31"/>
  <c r="AT42" i="31"/>
  <c r="AS42" i="31"/>
  <c r="AR42" i="31"/>
  <c r="AQ42" i="31"/>
  <c r="AP42" i="31"/>
  <c r="AO42" i="31"/>
  <c r="AN42" i="31"/>
  <c r="AM42" i="31"/>
  <c r="AL42" i="31"/>
  <c r="AK42" i="31"/>
  <c r="AJ42" i="31"/>
  <c r="AI42" i="31"/>
  <c r="AH42" i="31"/>
  <c r="AG42" i="31"/>
  <c r="AF42" i="31"/>
  <c r="AE42" i="31"/>
  <c r="AD42" i="31"/>
  <c r="AC42" i="31"/>
  <c r="AB42" i="31"/>
  <c r="AA42" i="31"/>
  <c r="Z42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AZ41" i="31"/>
  <c r="AY41" i="31"/>
  <c r="AX41" i="31"/>
  <c r="AW41" i="31"/>
  <c r="AV41" i="31"/>
  <c r="AU41" i="31"/>
  <c r="AT41" i="31"/>
  <c r="AS41" i="31"/>
  <c r="AR41" i="31"/>
  <c r="AQ41" i="31"/>
  <c r="AP41" i="31"/>
  <c r="AO41" i="31"/>
  <c r="AN41" i="31"/>
  <c r="AM41" i="31"/>
  <c r="AL41" i="31"/>
  <c r="AK41" i="31"/>
  <c r="AJ41" i="31"/>
  <c r="AI41" i="31"/>
  <c r="AH41" i="31"/>
  <c r="AG41" i="31"/>
  <c r="AF41" i="31"/>
  <c r="AE41" i="31"/>
  <c r="AD41" i="31"/>
  <c r="AC41" i="31"/>
  <c r="AB41" i="31"/>
  <c r="AA41" i="31"/>
  <c r="Z41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AZ40" i="31"/>
  <c r="AY40" i="31"/>
  <c r="AX40" i="31"/>
  <c r="AW40" i="31"/>
  <c r="AV40" i="31"/>
  <c r="AU40" i="31"/>
  <c r="AT40" i="31"/>
  <c r="AS40" i="31"/>
  <c r="AR40" i="31"/>
  <c r="AQ40" i="31"/>
  <c r="AP40" i="31"/>
  <c r="AO40" i="31"/>
  <c r="AN40" i="31"/>
  <c r="AM40" i="31"/>
  <c r="AL40" i="31"/>
  <c r="AK40" i="31"/>
  <c r="AJ40" i="31"/>
  <c r="AI40" i="31"/>
  <c r="AH40" i="31"/>
  <c r="AG40" i="31"/>
  <c r="AF40" i="31"/>
  <c r="AE40" i="31"/>
  <c r="AD40" i="31"/>
  <c r="AC40" i="31"/>
  <c r="AB40" i="31"/>
  <c r="AA40" i="31"/>
  <c r="Z40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AZ39" i="31"/>
  <c r="AY39" i="31"/>
  <c r="AX39" i="31"/>
  <c r="AW39" i="31"/>
  <c r="AV39" i="31"/>
  <c r="AU39" i="31"/>
  <c r="AT39" i="31"/>
  <c r="AS39" i="31"/>
  <c r="AR39" i="31"/>
  <c r="AQ39" i="31"/>
  <c r="AP39" i="31"/>
  <c r="AO39" i="31"/>
  <c r="AN39" i="31"/>
  <c r="AM39" i="31"/>
  <c r="AL39" i="31"/>
  <c r="AK39" i="31"/>
  <c r="AJ39" i="31"/>
  <c r="AI39" i="31"/>
  <c r="AH39" i="31"/>
  <c r="AG39" i="31"/>
  <c r="AF39" i="31"/>
  <c r="AE39" i="31"/>
  <c r="AD39" i="31"/>
  <c r="AC39" i="31"/>
  <c r="AB39" i="31"/>
  <c r="AA39" i="31"/>
  <c r="Z39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AZ38" i="31"/>
  <c r="AY38" i="31"/>
  <c r="AX38" i="31"/>
  <c r="AW38" i="31"/>
  <c r="AV38" i="31"/>
  <c r="AU38" i="31"/>
  <c r="AT38" i="31"/>
  <c r="AS38" i="31"/>
  <c r="AR38" i="31"/>
  <c r="AQ38" i="31"/>
  <c r="AP38" i="31"/>
  <c r="AO38" i="31"/>
  <c r="AN38" i="31"/>
  <c r="AM38" i="31"/>
  <c r="AL38" i="31"/>
  <c r="AK38" i="31"/>
  <c r="AJ38" i="31"/>
  <c r="AI38" i="31"/>
  <c r="AH38" i="31"/>
  <c r="AG38" i="31"/>
  <c r="AF38" i="31"/>
  <c r="AE38" i="31"/>
  <c r="AD38" i="31"/>
  <c r="AC38" i="31"/>
  <c r="AB38" i="31"/>
  <c r="AA38" i="31"/>
  <c r="Z38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AZ37" i="31"/>
  <c r="AY37" i="31"/>
  <c r="AX37" i="31"/>
  <c r="AW37" i="31"/>
  <c r="AV37" i="31"/>
  <c r="AU37" i="31"/>
  <c r="AT37" i="31"/>
  <c r="AS37" i="31"/>
  <c r="AR37" i="31"/>
  <c r="AQ37" i="31"/>
  <c r="AP37" i="31"/>
  <c r="AO37" i="31"/>
  <c r="AN37" i="31"/>
  <c r="AM37" i="31"/>
  <c r="AL37" i="31"/>
  <c r="AK37" i="31"/>
  <c r="AJ37" i="31"/>
  <c r="AI37" i="31"/>
  <c r="AH37" i="31"/>
  <c r="AG37" i="31"/>
  <c r="AF37" i="31"/>
  <c r="AE37" i="31"/>
  <c r="AD37" i="31"/>
  <c r="AC37" i="31"/>
  <c r="AB37" i="31"/>
  <c r="AA37" i="31"/>
  <c r="Z37" i="31"/>
  <c r="Y37" i="31"/>
  <c r="X37" i="31"/>
  <c r="W37" i="31"/>
  <c r="V37" i="31"/>
  <c r="U37" i="31"/>
  <c r="T37" i="31"/>
  <c r="S37" i="31"/>
  <c r="R37" i="31"/>
  <c r="Q37" i="31"/>
  <c r="P37" i="31"/>
  <c r="O37" i="31"/>
  <c r="N37" i="31"/>
  <c r="M37" i="31"/>
  <c r="L37" i="31"/>
  <c r="K37" i="31"/>
  <c r="J37" i="31"/>
  <c r="I37" i="31"/>
  <c r="H37" i="31"/>
  <c r="G37" i="31"/>
  <c r="F37" i="31"/>
  <c r="AZ36" i="31"/>
  <c r="AY36" i="31"/>
  <c r="AX36" i="31"/>
  <c r="AW36" i="31"/>
  <c r="AV36" i="31"/>
  <c r="AU36" i="31"/>
  <c r="AT36" i="31"/>
  <c r="AS36" i="31"/>
  <c r="AR36" i="31"/>
  <c r="AQ36" i="31"/>
  <c r="AP36" i="31"/>
  <c r="AO36" i="31"/>
  <c r="AN36" i="31"/>
  <c r="AM36" i="31"/>
  <c r="AL36" i="31"/>
  <c r="AK36" i="31"/>
  <c r="AJ36" i="31"/>
  <c r="AI36" i="31"/>
  <c r="AH36" i="31"/>
  <c r="AG36" i="31"/>
  <c r="AF36" i="31"/>
  <c r="AE36" i="31"/>
  <c r="AD36" i="31"/>
  <c r="AC36" i="31"/>
  <c r="AB36" i="31"/>
  <c r="AA36" i="31"/>
  <c r="Z36" i="31"/>
  <c r="Y36" i="31"/>
  <c r="X36" i="31"/>
  <c r="W36" i="31"/>
  <c r="V36" i="31"/>
  <c r="U36" i="31"/>
  <c r="T36" i="31"/>
  <c r="S36" i="31"/>
  <c r="R36" i="31"/>
  <c r="Q36" i="31"/>
  <c r="P36" i="31"/>
  <c r="O36" i="31"/>
  <c r="N36" i="31"/>
  <c r="M36" i="31"/>
  <c r="L36" i="31"/>
  <c r="K36" i="31"/>
  <c r="J36" i="31"/>
  <c r="I36" i="31"/>
  <c r="H36" i="31"/>
  <c r="G36" i="31"/>
  <c r="F36" i="31"/>
  <c r="AZ35" i="31"/>
  <c r="AY35" i="31"/>
  <c r="AX35" i="31"/>
  <c r="AW35" i="31"/>
  <c r="AV35" i="31"/>
  <c r="AU35" i="31"/>
  <c r="AT35" i="31"/>
  <c r="AS35" i="31"/>
  <c r="AR35" i="31"/>
  <c r="AQ35" i="31"/>
  <c r="AP35" i="31"/>
  <c r="AO35" i="31"/>
  <c r="AN35" i="31"/>
  <c r="AM35" i="31"/>
  <c r="AL35" i="31"/>
  <c r="AK35" i="31"/>
  <c r="AJ35" i="31"/>
  <c r="AI35" i="31"/>
  <c r="AH35" i="31"/>
  <c r="AG35" i="31"/>
  <c r="AF35" i="31"/>
  <c r="AE35" i="31"/>
  <c r="AD35" i="31"/>
  <c r="AC35" i="31"/>
  <c r="AB35" i="31"/>
  <c r="AA35" i="31"/>
  <c r="Z35" i="31"/>
  <c r="Y35" i="31"/>
  <c r="X35" i="31"/>
  <c r="W35" i="31"/>
  <c r="V35" i="31"/>
  <c r="U35" i="31"/>
  <c r="T35" i="31"/>
  <c r="S35" i="31"/>
  <c r="R35" i="31"/>
  <c r="Q35" i="31"/>
  <c r="P35" i="31"/>
  <c r="O35" i="31"/>
  <c r="N35" i="31"/>
  <c r="M35" i="31"/>
  <c r="L35" i="31"/>
  <c r="K35" i="31"/>
  <c r="J35" i="31"/>
  <c r="I35" i="31"/>
  <c r="H35" i="31"/>
  <c r="G35" i="31"/>
  <c r="F35" i="31"/>
  <c r="AZ34" i="31"/>
  <c r="AY34" i="31"/>
  <c r="AX34" i="31"/>
  <c r="AW34" i="31"/>
  <c r="AV34" i="31"/>
  <c r="AU34" i="31"/>
  <c r="AT34" i="31"/>
  <c r="AS34" i="31"/>
  <c r="AR34" i="31"/>
  <c r="AQ34" i="31"/>
  <c r="AP34" i="31"/>
  <c r="AO34" i="31"/>
  <c r="AN34" i="31"/>
  <c r="AM34" i="31"/>
  <c r="AL34" i="31"/>
  <c r="AK34" i="31"/>
  <c r="AJ34" i="31"/>
  <c r="AI34" i="31"/>
  <c r="AH34" i="31"/>
  <c r="AG34" i="31"/>
  <c r="AF34" i="31"/>
  <c r="AE34" i="31"/>
  <c r="AD34" i="31"/>
  <c r="AC34" i="31"/>
  <c r="AB34" i="31"/>
  <c r="AA34" i="31"/>
  <c r="Z34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AZ33" i="31"/>
  <c r="AY33" i="31"/>
  <c r="AX33" i="31"/>
  <c r="AW33" i="31"/>
  <c r="AV33" i="31"/>
  <c r="AU33" i="31"/>
  <c r="AT33" i="31"/>
  <c r="AS33" i="31"/>
  <c r="AR33" i="31"/>
  <c r="AQ33" i="31"/>
  <c r="AP33" i="31"/>
  <c r="AO33" i="31"/>
  <c r="AN33" i="31"/>
  <c r="AM33" i="31"/>
  <c r="AL33" i="31"/>
  <c r="AK33" i="31"/>
  <c r="AJ33" i="31"/>
  <c r="AI33" i="31"/>
  <c r="AH33" i="31"/>
  <c r="AG33" i="31"/>
  <c r="AF33" i="31"/>
  <c r="AE33" i="31"/>
  <c r="AD33" i="31"/>
  <c r="AC33" i="31"/>
  <c r="AB33" i="31"/>
  <c r="AA33" i="31"/>
  <c r="Z33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AZ32" i="31"/>
  <c r="AY32" i="31"/>
  <c r="AX32" i="31"/>
  <c r="AW32" i="31"/>
  <c r="AV32" i="31"/>
  <c r="AU32" i="31"/>
  <c r="AT32" i="31"/>
  <c r="AS32" i="31"/>
  <c r="AR32" i="31"/>
  <c r="AQ32" i="31"/>
  <c r="AP32" i="31"/>
  <c r="AO32" i="31"/>
  <c r="AN32" i="31"/>
  <c r="AM32" i="31"/>
  <c r="AL32" i="31"/>
  <c r="AK32" i="31"/>
  <c r="AJ32" i="31"/>
  <c r="AI32" i="31"/>
  <c r="AH32" i="31"/>
  <c r="AG32" i="31"/>
  <c r="AF32" i="31"/>
  <c r="AE32" i="31"/>
  <c r="AD32" i="31"/>
  <c r="AC32" i="31"/>
  <c r="AB32" i="31"/>
  <c r="AA32" i="31"/>
  <c r="Z32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AZ31" i="31"/>
  <c r="AY31" i="31"/>
  <c r="AX31" i="31"/>
  <c r="AW31" i="31"/>
  <c r="AV31" i="31"/>
  <c r="AU31" i="31"/>
  <c r="AT31" i="31"/>
  <c r="AS31" i="31"/>
  <c r="AR31" i="31"/>
  <c r="AQ31" i="31"/>
  <c r="AP31" i="31"/>
  <c r="AO31" i="31"/>
  <c r="AN31" i="31"/>
  <c r="AM31" i="31"/>
  <c r="AL31" i="31"/>
  <c r="AK31" i="31"/>
  <c r="AJ31" i="31"/>
  <c r="AI31" i="31"/>
  <c r="AH31" i="31"/>
  <c r="AG31" i="31"/>
  <c r="AF31" i="31"/>
  <c r="AE31" i="31"/>
  <c r="AD31" i="31"/>
  <c r="AC31" i="31"/>
  <c r="AB31" i="31"/>
  <c r="AA31" i="31"/>
  <c r="Z31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AZ30" i="31"/>
  <c r="AY30" i="31"/>
  <c r="AX30" i="31"/>
  <c r="AW30" i="31"/>
  <c r="AV30" i="31"/>
  <c r="AU30" i="31"/>
  <c r="AT30" i="31"/>
  <c r="AS30" i="31"/>
  <c r="AR30" i="31"/>
  <c r="AQ30" i="31"/>
  <c r="AP30" i="31"/>
  <c r="AO30" i="31"/>
  <c r="AN30" i="31"/>
  <c r="AM30" i="31"/>
  <c r="AL30" i="31"/>
  <c r="AK30" i="31"/>
  <c r="AJ30" i="31"/>
  <c r="AI30" i="31"/>
  <c r="AH30" i="31"/>
  <c r="AG30" i="31"/>
  <c r="AF30" i="31"/>
  <c r="AE30" i="31"/>
  <c r="AD30" i="31"/>
  <c r="AC30" i="31"/>
  <c r="AB30" i="31"/>
  <c r="AA30" i="31"/>
  <c r="Z30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AZ29" i="31"/>
  <c r="AY29" i="31"/>
  <c r="AX29" i="31"/>
  <c r="AW29" i="31"/>
  <c r="AV29" i="31"/>
  <c r="AU29" i="31"/>
  <c r="AT29" i="31"/>
  <c r="AS29" i="31"/>
  <c r="AR29" i="31"/>
  <c r="AQ29" i="31"/>
  <c r="AP29" i="31"/>
  <c r="AO29" i="31"/>
  <c r="AN29" i="31"/>
  <c r="AM29" i="31"/>
  <c r="AL29" i="31"/>
  <c r="AK29" i="31"/>
  <c r="AJ29" i="31"/>
  <c r="AI29" i="31"/>
  <c r="AH29" i="31"/>
  <c r="AG29" i="31"/>
  <c r="AF29" i="31"/>
  <c r="AE29" i="31"/>
  <c r="AD29" i="31"/>
  <c r="AC29" i="31"/>
  <c r="AB29" i="31"/>
  <c r="AA29" i="31"/>
  <c r="Z29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AZ28" i="31"/>
  <c r="AY28" i="31"/>
  <c r="AX28" i="31"/>
  <c r="AW28" i="31"/>
  <c r="AV28" i="31"/>
  <c r="AU28" i="31"/>
  <c r="AT28" i="31"/>
  <c r="AS28" i="31"/>
  <c r="AR28" i="31"/>
  <c r="AQ28" i="31"/>
  <c r="AP28" i="31"/>
  <c r="AO28" i="31"/>
  <c r="AN28" i="31"/>
  <c r="AM28" i="31"/>
  <c r="AL28" i="31"/>
  <c r="AK28" i="31"/>
  <c r="AJ28" i="31"/>
  <c r="AI28" i="31"/>
  <c r="AH28" i="31"/>
  <c r="AG28" i="31"/>
  <c r="AF28" i="31"/>
  <c r="AE28" i="31"/>
  <c r="AD28" i="31"/>
  <c r="AC28" i="31"/>
  <c r="AB28" i="31"/>
  <c r="AA28" i="31"/>
  <c r="Z28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AZ27" i="31"/>
  <c r="AY27" i="31"/>
  <c r="AX27" i="31"/>
  <c r="AW27" i="31"/>
  <c r="AV27" i="31"/>
  <c r="AU27" i="31"/>
  <c r="AT27" i="31"/>
  <c r="AS27" i="31"/>
  <c r="AR27" i="31"/>
  <c r="AQ27" i="31"/>
  <c r="AP27" i="31"/>
  <c r="AO27" i="31"/>
  <c r="AN27" i="31"/>
  <c r="AM27" i="31"/>
  <c r="AL27" i="31"/>
  <c r="AK27" i="31"/>
  <c r="AJ27" i="31"/>
  <c r="AI27" i="31"/>
  <c r="AH27" i="31"/>
  <c r="AG27" i="31"/>
  <c r="AF27" i="31"/>
  <c r="AE27" i="31"/>
  <c r="AD27" i="31"/>
  <c r="AC27" i="31"/>
  <c r="AB27" i="31"/>
  <c r="AA27" i="31"/>
  <c r="Z27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AZ26" i="31"/>
  <c r="AY26" i="31"/>
  <c r="AX26" i="31"/>
  <c r="AW26" i="31"/>
  <c r="AV26" i="31"/>
  <c r="AU26" i="31"/>
  <c r="AT26" i="31"/>
  <c r="AS26" i="31"/>
  <c r="AR26" i="31"/>
  <c r="AQ26" i="31"/>
  <c r="AP26" i="31"/>
  <c r="AO26" i="31"/>
  <c r="AN26" i="31"/>
  <c r="AM26" i="31"/>
  <c r="AL26" i="31"/>
  <c r="AK26" i="31"/>
  <c r="AJ26" i="31"/>
  <c r="AI26" i="31"/>
  <c r="AH26" i="31"/>
  <c r="AG26" i="31"/>
  <c r="AF26" i="31"/>
  <c r="AE26" i="31"/>
  <c r="AD26" i="31"/>
  <c r="AC26" i="31"/>
  <c r="AB26" i="31"/>
  <c r="AA26" i="31"/>
  <c r="Z26" i="31"/>
  <c r="Y26" i="31"/>
  <c r="X26" i="31"/>
  <c r="W26" i="31"/>
  <c r="V26" i="31"/>
  <c r="U26" i="31"/>
  <c r="T26" i="31"/>
  <c r="S26" i="31"/>
  <c r="R26" i="31"/>
  <c r="Q26" i="31"/>
  <c r="P26" i="31"/>
  <c r="O26" i="31"/>
  <c r="N26" i="31"/>
  <c r="M26" i="31"/>
  <c r="L26" i="31"/>
  <c r="K26" i="31"/>
  <c r="J26" i="31"/>
  <c r="I26" i="31"/>
  <c r="H26" i="31"/>
  <c r="G26" i="31"/>
  <c r="F26" i="31"/>
  <c r="AZ25" i="31"/>
  <c r="AY25" i="31"/>
  <c r="AX25" i="31"/>
  <c r="AW25" i="31"/>
  <c r="AV25" i="31"/>
  <c r="AU25" i="31"/>
  <c r="AT25" i="31"/>
  <c r="AS25" i="31"/>
  <c r="AR25" i="31"/>
  <c r="AQ25" i="31"/>
  <c r="AP25" i="31"/>
  <c r="AO25" i="31"/>
  <c r="AN25" i="31"/>
  <c r="AM25" i="31"/>
  <c r="AL25" i="31"/>
  <c r="AK25" i="31"/>
  <c r="AJ25" i="31"/>
  <c r="AI25" i="31"/>
  <c r="AH25" i="31"/>
  <c r="AG25" i="31"/>
  <c r="AF25" i="31"/>
  <c r="AE25" i="31"/>
  <c r="AD25" i="31"/>
  <c r="AC25" i="31"/>
  <c r="AB25" i="31"/>
  <c r="AA25" i="31"/>
  <c r="Z25" i="31"/>
  <c r="Y25" i="31"/>
  <c r="X25" i="31"/>
  <c r="W25" i="31"/>
  <c r="V25" i="31"/>
  <c r="U25" i="31"/>
  <c r="T25" i="31"/>
  <c r="S25" i="31"/>
  <c r="R25" i="31"/>
  <c r="Q25" i="31"/>
  <c r="P25" i="31"/>
  <c r="O25" i="31"/>
  <c r="N25" i="31"/>
  <c r="M25" i="31"/>
  <c r="L25" i="31"/>
  <c r="K25" i="31"/>
  <c r="J25" i="31"/>
  <c r="I25" i="31"/>
  <c r="H25" i="31"/>
  <c r="G25" i="31"/>
  <c r="F25" i="31"/>
  <c r="AZ24" i="31"/>
  <c r="AY24" i="31"/>
  <c r="AX24" i="31"/>
  <c r="AW24" i="31"/>
  <c r="AV24" i="31"/>
  <c r="AU24" i="31"/>
  <c r="AT24" i="31"/>
  <c r="AS24" i="31"/>
  <c r="AR24" i="31"/>
  <c r="AQ24" i="31"/>
  <c r="AP24" i="31"/>
  <c r="AO24" i="31"/>
  <c r="AN24" i="31"/>
  <c r="AM24" i="31"/>
  <c r="AL24" i="31"/>
  <c r="AK24" i="31"/>
  <c r="AJ24" i="31"/>
  <c r="AI24" i="31"/>
  <c r="AH24" i="31"/>
  <c r="AG24" i="31"/>
  <c r="AF24" i="31"/>
  <c r="AE24" i="31"/>
  <c r="AD24" i="31"/>
  <c r="AC24" i="31"/>
  <c r="AB24" i="31"/>
  <c r="AA24" i="31"/>
  <c r="Z24" i="31"/>
  <c r="Y24" i="31"/>
  <c r="X24" i="31"/>
  <c r="W24" i="31"/>
  <c r="V24" i="31"/>
  <c r="U24" i="31"/>
  <c r="T24" i="31"/>
  <c r="S24" i="31"/>
  <c r="R24" i="31"/>
  <c r="Q24" i="31"/>
  <c r="P24" i="31"/>
  <c r="O24" i="31"/>
  <c r="N24" i="31"/>
  <c r="M24" i="31"/>
  <c r="L24" i="31"/>
  <c r="K24" i="31"/>
  <c r="J24" i="31"/>
  <c r="I24" i="31"/>
  <c r="H24" i="31"/>
  <c r="G24" i="31"/>
  <c r="F24" i="31"/>
  <c r="AZ23" i="31"/>
  <c r="AY23" i="31"/>
  <c r="AX23" i="31"/>
  <c r="AW23" i="31"/>
  <c r="AV23" i="31"/>
  <c r="AU23" i="31"/>
  <c r="AT23" i="31"/>
  <c r="AS23" i="31"/>
  <c r="AR23" i="31"/>
  <c r="AQ23" i="31"/>
  <c r="AP23" i="31"/>
  <c r="AO23" i="31"/>
  <c r="AN23" i="31"/>
  <c r="AM23" i="31"/>
  <c r="AL23" i="31"/>
  <c r="AK23" i="31"/>
  <c r="AJ23" i="31"/>
  <c r="AI23" i="31"/>
  <c r="AH23" i="31"/>
  <c r="AG23" i="31"/>
  <c r="AF23" i="31"/>
  <c r="AE23" i="31"/>
  <c r="AD23" i="31"/>
  <c r="AC23" i="31"/>
  <c r="AB23" i="31"/>
  <c r="AA23" i="31"/>
  <c r="Z23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AZ22" i="31"/>
  <c r="AY22" i="31"/>
  <c r="AX22" i="31"/>
  <c r="AW22" i="31"/>
  <c r="AV22" i="31"/>
  <c r="AU22" i="31"/>
  <c r="AT22" i="31"/>
  <c r="AS22" i="31"/>
  <c r="AR22" i="31"/>
  <c r="AQ22" i="31"/>
  <c r="AP22" i="31"/>
  <c r="AO22" i="31"/>
  <c r="AN22" i="31"/>
  <c r="AM22" i="31"/>
  <c r="AL22" i="31"/>
  <c r="AK22" i="31"/>
  <c r="AJ22" i="31"/>
  <c r="AI22" i="31"/>
  <c r="AH22" i="31"/>
  <c r="AG22" i="31"/>
  <c r="AF22" i="31"/>
  <c r="AE22" i="31"/>
  <c r="AD22" i="31"/>
  <c r="AC22" i="31"/>
  <c r="AB22" i="31"/>
  <c r="AA22" i="31"/>
  <c r="Z22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AZ21" i="31"/>
  <c r="AY21" i="31"/>
  <c r="AX21" i="31"/>
  <c r="AW21" i="31"/>
  <c r="AV21" i="31"/>
  <c r="AU21" i="31"/>
  <c r="AT21" i="31"/>
  <c r="AS21" i="31"/>
  <c r="AR21" i="31"/>
  <c r="AQ21" i="31"/>
  <c r="AP21" i="31"/>
  <c r="AO21" i="31"/>
  <c r="AN21" i="31"/>
  <c r="AM21" i="31"/>
  <c r="AL21" i="31"/>
  <c r="AK21" i="31"/>
  <c r="AJ21" i="31"/>
  <c r="AI21" i="31"/>
  <c r="AH21" i="31"/>
  <c r="AG21" i="31"/>
  <c r="AF21" i="31"/>
  <c r="AE21" i="31"/>
  <c r="AD21" i="31"/>
  <c r="AC21" i="31"/>
  <c r="AB21" i="31"/>
  <c r="AA21" i="31"/>
  <c r="Z21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AZ20" i="31"/>
  <c r="AY20" i="31"/>
  <c r="AX20" i="31"/>
  <c r="AW20" i="31"/>
  <c r="AV20" i="31"/>
  <c r="AU20" i="31"/>
  <c r="AT20" i="31"/>
  <c r="AS20" i="31"/>
  <c r="AR20" i="31"/>
  <c r="AQ20" i="31"/>
  <c r="AP20" i="31"/>
  <c r="AO20" i="31"/>
  <c r="AN20" i="31"/>
  <c r="AM20" i="31"/>
  <c r="AL20" i="31"/>
  <c r="AK20" i="31"/>
  <c r="AJ20" i="31"/>
  <c r="AI20" i="31"/>
  <c r="AH20" i="31"/>
  <c r="AG20" i="31"/>
  <c r="AF20" i="31"/>
  <c r="AE20" i="31"/>
  <c r="AD20" i="31"/>
  <c r="AC20" i="31"/>
  <c r="AB20" i="31"/>
  <c r="AA20" i="31"/>
  <c r="Z20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AZ19" i="31"/>
  <c r="AY19" i="31"/>
  <c r="AX19" i="31"/>
  <c r="AW19" i="31"/>
  <c r="AV19" i="31"/>
  <c r="AU19" i="31"/>
  <c r="AT19" i="31"/>
  <c r="AS19" i="31"/>
  <c r="AR19" i="31"/>
  <c r="AQ19" i="31"/>
  <c r="AP19" i="31"/>
  <c r="AO19" i="31"/>
  <c r="AN19" i="31"/>
  <c r="AM19" i="31"/>
  <c r="AL19" i="31"/>
  <c r="AK19" i="31"/>
  <c r="AJ19" i="31"/>
  <c r="AI19" i="31"/>
  <c r="AH19" i="31"/>
  <c r="AG19" i="31"/>
  <c r="AF19" i="31"/>
  <c r="AE19" i="31"/>
  <c r="AD19" i="31"/>
  <c r="AC19" i="31"/>
  <c r="AB19" i="31"/>
  <c r="AA19" i="31"/>
  <c r="Z19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AZ18" i="31"/>
  <c r="AY18" i="31"/>
  <c r="AX18" i="31"/>
  <c r="AW18" i="31"/>
  <c r="AV18" i="31"/>
  <c r="AU18" i="31"/>
  <c r="AT18" i="31"/>
  <c r="AS18" i="31"/>
  <c r="AR18" i="31"/>
  <c r="AQ18" i="31"/>
  <c r="AP18" i="31"/>
  <c r="AO18" i="31"/>
  <c r="AN18" i="31"/>
  <c r="AM18" i="31"/>
  <c r="AL18" i="31"/>
  <c r="AK18" i="31"/>
  <c r="AJ18" i="31"/>
  <c r="AI18" i="31"/>
  <c r="AH18" i="31"/>
  <c r="AG18" i="31"/>
  <c r="AF18" i="31"/>
  <c r="AE18" i="31"/>
  <c r="AD18" i="31"/>
  <c r="AC18" i="31"/>
  <c r="AB18" i="31"/>
  <c r="AA18" i="31"/>
  <c r="Z18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AZ17" i="31"/>
  <c r="AY17" i="31"/>
  <c r="AX17" i="31"/>
  <c r="AW17" i="31"/>
  <c r="AV17" i="31"/>
  <c r="AU17" i="31"/>
  <c r="AT17" i="31"/>
  <c r="AS17" i="31"/>
  <c r="AR17" i="31"/>
  <c r="AQ17" i="31"/>
  <c r="AP17" i="31"/>
  <c r="AO17" i="31"/>
  <c r="AN17" i="31"/>
  <c r="AM17" i="31"/>
  <c r="AL17" i="31"/>
  <c r="AK17" i="31"/>
  <c r="AJ17" i="31"/>
  <c r="AI17" i="31"/>
  <c r="AH17" i="31"/>
  <c r="AG17" i="31"/>
  <c r="AF17" i="31"/>
  <c r="AE17" i="31"/>
  <c r="AD17" i="31"/>
  <c r="AC17" i="31"/>
  <c r="AB17" i="31"/>
  <c r="AA17" i="31"/>
  <c r="Z17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AZ16" i="31"/>
  <c r="AY16" i="31"/>
  <c r="AX16" i="31"/>
  <c r="AW16" i="31"/>
  <c r="AV16" i="31"/>
  <c r="AU16" i="31"/>
  <c r="AT16" i="31"/>
  <c r="AS16" i="31"/>
  <c r="AR16" i="31"/>
  <c r="AQ16" i="31"/>
  <c r="AP16" i="31"/>
  <c r="AO16" i="31"/>
  <c r="AN16" i="31"/>
  <c r="AM16" i="31"/>
  <c r="AL16" i="31"/>
  <c r="AK16" i="31"/>
  <c r="AJ16" i="31"/>
  <c r="AI16" i="31"/>
  <c r="AH16" i="31"/>
  <c r="AG16" i="31"/>
  <c r="AF16" i="31"/>
  <c r="AE16" i="31"/>
  <c r="AD16" i="31"/>
  <c r="AC16" i="31"/>
  <c r="AB16" i="31"/>
  <c r="AA16" i="31"/>
  <c r="Z16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AZ15" i="31"/>
  <c r="AY15" i="31"/>
  <c r="AX15" i="31"/>
  <c r="AW15" i="31"/>
  <c r="AV15" i="31"/>
  <c r="AU15" i="31"/>
  <c r="AT15" i="31"/>
  <c r="AS15" i="31"/>
  <c r="AR15" i="31"/>
  <c r="AQ15" i="31"/>
  <c r="AP15" i="31"/>
  <c r="AO15" i="31"/>
  <c r="AN15" i="31"/>
  <c r="AM15" i="31"/>
  <c r="AL15" i="31"/>
  <c r="AK15" i="31"/>
  <c r="AJ15" i="31"/>
  <c r="AI15" i="31"/>
  <c r="AH15" i="31"/>
  <c r="AG15" i="31"/>
  <c r="AF15" i="31"/>
  <c r="AE15" i="31"/>
  <c r="AD15" i="31"/>
  <c r="AC15" i="31"/>
  <c r="AB15" i="31"/>
  <c r="AA15" i="31"/>
  <c r="Z15" i="31"/>
  <c r="Y15" i="31"/>
  <c r="X15" i="31"/>
  <c r="W15" i="31"/>
  <c r="V15" i="31"/>
  <c r="U15" i="31"/>
  <c r="T15" i="31"/>
  <c r="S15" i="31"/>
  <c r="R15" i="31"/>
  <c r="Q15" i="31"/>
  <c r="P15" i="31"/>
  <c r="O15" i="31"/>
  <c r="N15" i="31"/>
  <c r="M15" i="31"/>
  <c r="L15" i="31"/>
  <c r="K15" i="31"/>
  <c r="J15" i="31"/>
  <c r="I15" i="31"/>
  <c r="H15" i="31"/>
  <c r="G15" i="31"/>
  <c r="F15" i="31"/>
  <c r="AZ14" i="31"/>
  <c r="AY14" i="31"/>
  <c r="AX14" i="31"/>
  <c r="AW14" i="31"/>
  <c r="AV14" i="31"/>
  <c r="AU14" i="31"/>
  <c r="AT14" i="31"/>
  <c r="AS14" i="31"/>
  <c r="AR14" i="31"/>
  <c r="AQ14" i="31"/>
  <c r="AP14" i="31"/>
  <c r="AO14" i="31"/>
  <c r="AN14" i="31"/>
  <c r="AM14" i="31"/>
  <c r="AL14" i="31"/>
  <c r="AK14" i="31"/>
  <c r="AJ14" i="31"/>
  <c r="AI14" i="31"/>
  <c r="AH14" i="31"/>
  <c r="AG14" i="31"/>
  <c r="AF14" i="31"/>
  <c r="AE14" i="31"/>
  <c r="AD14" i="31"/>
  <c r="AC14" i="31"/>
  <c r="AB14" i="31"/>
  <c r="AA14" i="31"/>
  <c r="Z14" i="31"/>
  <c r="Y14" i="31"/>
  <c r="X14" i="31"/>
  <c r="W14" i="31"/>
  <c r="V14" i="31"/>
  <c r="U14" i="31"/>
  <c r="T14" i="31"/>
  <c r="S14" i="31"/>
  <c r="R14" i="31"/>
  <c r="Q14" i="31"/>
  <c r="P14" i="31"/>
  <c r="O14" i="31"/>
  <c r="N14" i="31"/>
  <c r="M14" i="31"/>
  <c r="L14" i="31"/>
  <c r="K14" i="31"/>
  <c r="J14" i="31"/>
  <c r="I14" i="31"/>
  <c r="H14" i="31"/>
  <c r="G14" i="31"/>
  <c r="F14" i="31"/>
  <c r="AZ13" i="31"/>
  <c r="AY13" i="31"/>
  <c r="AX13" i="31"/>
  <c r="AW13" i="31"/>
  <c r="AV13" i="31"/>
  <c r="AU13" i="31"/>
  <c r="AT13" i="31"/>
  <c r="AS13" i="31"/>
  <c r="AR13" i="31"/>
  <c r="AQ13" i="31"/>
  <c r="AP13" i="31"/>
  <c r="AO13" i="31"/>
  <c r="AN13" i="31"/>
  <c r="AM13" i="31"/>
  <c r="AL13" i="31"/>
  <c r="AK13" i="31"/>
  <c r="AJ13" i="31"/>
  <c r="AI13" i="31"/>
  <c r="AH13" i="31"/>
  <c r="AG13" i="31"/>
  <c r="AF13" i="31"/>
  <c r="AE13" i="31"/>
  <c r="AD13" i="31"/>
  <c r="AC13" i="31"/>
  <c r="AB13" i="31"/>
  <c r="AA13" i="31"/>
  <c r="Z13" i="31"/>
  <c r="Y13" i="31"/>
  <c r="X13" i="31"/>
  <c r="W13" i="31"/>
  <c r="V13" i="31"/>
  <c r="U13" i="31"/>
  <c r="T13" i="31"/>
  <c r="S13" i="31"/>
  <c r="R13" i="31"/>
  <c r="Q13" i="31"/>
  <c r="P13" i="31"/>
  <c r="O13" i="31"/>
  <c r="N13" i="31"/>
  <c r="M13" i="31"/>
  <c r="L13" i="31"/>
  <c r="K13" i="31"/>
  <c r="J13" i="31"/>
  <c r="I13" i="31"/>
  <c r="H13" i="31"/>
  <c r="G13" i="31"/>
  <c r="F13" i="31"/>
  <c r="AZ12" i="31"/>
  <c r="AY12" i="31"/>
  <c r="AX12" i="31"/>
  <c r="AW12" i="31"/>
  <c r="AV12" i="31"/>
  <c r="AU12" i="31"/>
  <c r="AT12" i="31"/>
  <c r="AS12" i="31"/>
  <c r="AR12" i="31"/>
  <c r="AQ12" i="31"/>
  <c r="AP12" i="31"/>
  <c r="AO12" i="31"/>
  <c r="AN12" i="31"/>
  <c r="AM12" i="31"/>
  <c r="AL12" i="31"/>
  <c r="AK12" i="31"/>
  <c r="AJ12" i="31"/>
  <c r="AI12" i="31"/>
  <c r="AH12" i="31"/>
  <c r="AG12" i="31"/>
  <c r="AF12" i="31"/>
  <c r="AE12" i="31"/>
  <c r="AD12" i="31"/>
  <c r="AC12" i="31"/>
  <c r="AB12" i="31"/>
  <c r="AA12" i="31"/>
  <c r="Z12" i="31"/>
  <c r="Y12" i="31"/>
  <c r="X12" i="31"/>
  <c r="W12" i="31"/>
  <c r="V12" i="31"/>
  <c r="U12" i="31"/>
  <c r="T12" i="31"/>
  <c r="S12" i="31"/>
  <c r="R12" i="31"/>
  <c r="Q12" i="31"/>
  <c r="P12" i="31"/>
  <c r="O12" i="31"/>
  <c r="N12" i="31"/>
  <c r="M12" i="31"/>
  <c r="L12" i="31"/>
  <c r="K12" i="31"/>
  <c r="J12" i="31"/>
  <c r="I12" i="31"/>
  <c r="H12" i="31"/>
  <c r="G12" i="31"/>
  <c r="F12" i="31"/>
  <c r="AZ11" i="31"/>
  <c r="AY11" i="31"/>
  <c r="AX11" i="31"/>
  <c r="AW11" i="31"/>
  <c r="AV11" i="31"/>
  <c r="AU11" i="31"/>
  <c r="AT11" i="31"/>
  <c r="AS11" i="31"/>
  <c r="AR11" i="31"/>
  <c r="AQ11" i="31"/>
  <c r="AP11" i="31"/>
  <c r="AO11" i="31"/>
  <c r="AN11" i="31"/>
  <c r="AM11" i="31"/>
  <c r="AL11" i="31"/>
  <c r="AK11" i="31"/>
  <c r="AJ11" i="31"/>
  <c r="AI11" i="31"/>
  <c r="AH11" i="31"/>
  <c r="AG11" i="31"/>
  <c r="AF11" i="31"/>
  <c r="AE11" i="31"/>
  <c r="AD11" i="31"/>
  <c r="AC11" i="31"/>
  <c r="AB11" i="31"/>
  <c r="AA11" i="31"/>
  <c r="Z11" i="31"/>
  <c r="Y11" i="31"/>
  <c r="X11" i="31"/>
  <c r="W11" i="31"/>
  <c r="V11" i="31"/>
  <c r="U11" i="31"/>
  <c r="T11" i="31"/>
  <c r="S11" i="31"/>
  <c r="R11" i="31"/>
  <c r="Q11" i="31"/>
  <c r="P11" i="31"/>
  <c r="O11" i="31"/>
  <c r="N11" i="31"/>
  <c r="M11" i="31"/>
  <c r="L11" i="31"/>
  <c r="K11" i="31"/>
  <c r="J11" i="31"/>
  <c r="I11" i="31"/>
  <c r="H11" i="31"/>
  <c r="G11" i="31"/>
  <c r="F11" i="31"/>
  <c r="AZ10" i="31"/>
  <c r="AY10" i="31"/>
  <c r="AX10" i="31"/>
  <c r="AW10" i="31"/>
  <c r="AV10" i="31"/>
  <c r="AU10" i="31"/>
  <c r="AT10" i="31"/>
  <c r="AS10" i="31"/>
  <c r="AR10" i="31"/>
  <c r="AQ10" i="31"/>
  <c r="AP10" i="31"/>
  <c r="AO10" i="31"/>
  <c r="AN10" i="31"/>
  <c r="AM10" i="31"/>
  <c r="AL10" i="31"/>
  <c r="AK10" i="31"/>
  <c r="AJ10" i="31"/>
  <c r="AI10" i="31"/>
  <c r="AH10" i="31"/>
  <c r="AG10" i="31"/>
  <c r="AF10" i="31"/>
  <c r="AE10" i="31"/>
  <c r="AD10" i="31"/>
  <c r="AC10" i="31"/>
  <c r="AB10" i="31"/>
  <c r="AA10" i="31"/>
  <c r="Z10" i="31"/>
  <c r="Y10" i="31"/>
  <c r="X10" i="31"/>
  <c r="W10" i="31"/>
  <c r="V10" i="31"/>
  <c r="U10" i="31"/>
  <c r="T10" i="31"/>
  <c r="S10" i="31"/>
  <c r="R10" i="31"/>
  <c r="Q10" i="31"/>
  <c r="P10" i="31"/>
  <c r="O10" i="31"/>
  <c r="N10" i="31"/>
  <c r="M10" i="31"/>
  <c r="L10" i="31"/>
  <c r="K10" i="31"/>
  <c r="J10" i="31"/>
  <c r="I10" i="31"/>
  <c r="H10" i="31"/>
  <c r="G10" i="31"/>
  <c r="F10" i="31"/>
  <c r="AZ9" i="31"/>
  <c r="AY9" i="31"/>
  <c r="AX9" i="31"/>
  <c r="AW9" i="31"/>
  <c r="AV9" i="31"/>
  <c r="AU9" i="31"/>
  <c r="AT9" i="31"/>
  <c r="AS9" i="31"/>
  <c r="AR9" i="31"/>
  <c r="AQ9" i="31"/>
  <c r="AP9" i="31"/>
  <c r="AO9" i="31"/>
  <c r="AN9" i="31"/>
  <c r="AM9" i="31"/>
  <c r="AL9" i="31"/>
  <c r="AK9" i="31"/>
  <c r="AJ9" i="31"/>
  <c r="AI9" i="31"/>
  <c r="AH9" i="31"/>
  <c r="AG9" i="31"/>
  <c r="AF9" i="31"/>
  <c r="AE9" i="31"/>
  <c r="AD9" i="31"/>
  <c r="AC9" i="31"/>
  <c r="AB9" i="31"/>
  <c r="AA9" i="31"/>
  <c r="Z9" i="31"/>
  <c r="Y9" i="31"/>
  <c r="X9" i="31"/>
  <c r="W9" i="31"/>
  <c r="V9" i="31"/>
  <c r="U9" i="31"/>
  <c r="T9" i="31"/>
  <c r="S9" i="31"/>
  <c r="R9" i="31"/>
  <c r="Q9" i="31"/>
  <c r="P9" i="31"/>
  <c r="O9" i="31"/>
  <c r="N9" i="31"/>
  <c r="M9" i="31"/>
  <c r="L9" i="31"/>
  <c r="K9" i="31"/>
  <c r="J9" i="31"/>
  <c r="I9" i="31"/>
  <c r="H9" i="31"/>
  <c r="G9" i="31"/>
  <c r="F9" i="31"/>
  <c r="A5" i="31"/>
  <c r="F32" i="58" s="1"/>
  <c r="AZ43" i="30"/>
  <c r="AY43" i="30"/>
  <c r="AX43" i="30"/>
  <c r="AW43" i="30"/>
  <c r="AV43" i="30"/>
  <c r="AU43" i="30"/>
  <c r="AT43" i="30"/>
  <c r="AS43" i="30"/>
  <c r="AR43" i="30"/>
  <c r="AQ43" i="30"/>
  <c r="AP43" i="30"/>
  <c r="AO43" i="30"/>
  <c r="AN43" i="30"/>
  <c r="AM43" i="30"/>
  <c r="AL43" i="30"/>
  <c r="AK43" i="30"/>
  <c r="AJ43" i="30"/>
  <c r="AI43" i="30"/>
  <c r="AH43" i="30"/>
  <c r="AG43" i="30"/>
  <c r="AF43" i="30"/>
  <c r="AE43" i="30"/>
  <c r="AD43" i="30"/>
  <c r="AC43" i="30"/>
  <c r="AB43" i="30"/>
  <c r="AA43" i="30"/>
  <c r="Z43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AZ42" i="30"/>
  <c r="AY42" i="30"/>
  <c r="AX42" i="30"/>
  <c r="AW42" i="30"/>
  <c r="AV42" i="30"/>
  <c r="AU42" i="30"/>
  <c r="AT42" i="30"/>
  <c r="AS42" i="30"/>
  <c r="AR42" i="30"/>
  <c r="AQ42" i="30"/>
  <c r="AP42" i="30"/>
  <c r="AO42" i="30"/>
  <c r="AN42" i="30"/>
  <c r="AM42" i="30"/>
  <c r="AL42" i="30"/>
  <c r="AK42" i="30"/>
  <c r="AJ42" i="30"/>
  <c r="AI42" i="30"/>
  <c r="AH42" i="30"/>
  <c r="AG42" i="30"/>
  <c r="AF42" i="30"/>
  <c r="AE42" i="30"/>
  <c r="AD42" i="30"/>
  <c r="AC42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AZ41" i="30"/>
  <c r="AY41" i="30"/>
  <c r="AX41" i="30"/>
  <c r="AW41" i="30"/>
  <c r="AV41" i="30"/>
  <c r="AU41" i="30"/>
  <c r="AT41" i="30"/>
  <c r="AS41" i="30"/>
  <c r="AR41" i="30"/>
  <c r="AQ41" i="30"/>
  <c r="AP41" i="30"/>
  <c r="AO41" i="30"/>
  <c r="AN41" i="30"/>
  <c r="AM41" i="30"/>
  <c r="AL41" i="30"/>
  <c r="AK41" i="30"/>
  <c r="AJ41" i="30"/>
  <c r="AI41" i="30"/>
  <c r="AH41" i="30"/>
  <c r="AG41" i="30"/>
  <c r="AF41" i="30"/>
  <c r="AE41" i="30"/>
  <c r="AD41" i="30"/>
  <c r="AC41" i="30"/>
  <c r="AB41" i="30"/>
  <c r="AA41" i="30"/>
  <c r="Z41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AZ40" i="30"/>
  <c r="AY40" i="30"/>
  <c r="AX40" i="30"/>
  <c r="AW40" i="30"/>
  <c r="AV40" i="30"/>
  <c r="AU40" i="30"/>
  <c r="AT40" i="30"/>
  <c r="AS40" i="30"/>
  <c r="AR40" i="30"/>
  <c r="AQ40" i="30"/>
  <c r="AP40" i="30"/>
  <c r="AO40" i="30"/>
  <c r="AN40" i="30"/>
  <c r="AM40" i="30"/>
  <c r="AL40" i="30"/>
  <c r="AK40" i="30"/>
  <c r="AJ40" i="30"/>
  <c r="AI40" i="30"/>
  <c r="AH40" i="30"/>
  <c r="AG40" i="30"/>
  <c r="AF40" i="30"/>
  <c r="AE40" i="30"/>
  <c r="AD40" i="30"/>
  <c r="AC40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AZ39" i="30"/>
  <c r="AY39" i="30"/>
  <c r="AX39" i="30"/>
  <c r="AW39" i="30"/>
  <c r="AV39" i="30"/>
  <c r="AU39" i="30"/>
  <c r="AT39" i="30"/>
  <c r="AS39" i="30"/>
  <c r="AR39" i="30"/>
  <c r="AQ39" i="30"/>
  <c r="AP39" i="30"/>
  <c r="AO39" i="30"/>
  <c r="AN39" i="30"/>
  <c r="AM39" i="30"/>
  <c r="AL39" i="30"/>
  <c r="AK39" i="30"/>
  <c r="AJ39" i="30"/>
  <c r="AI39" i="30"/>
  <c r="AH39" i="30"/>
  <c r="AG39" i="30"/>
  <c r="AF39" i="30"/>
  <c r="AE39" i="30"/>
  <c r="AD39" i="30"/>
  <c r="AC39" i="30"/>
  <c r="AB39" i="30"/>
  <c r="AA39" i="30"/>
  <c r="Z39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AZ38" i="30"/>
  <c r="AY38" i="30"/>
  <c r="AX38" i="30"/>
  <c r="AW38" i="30"/>
  <c r="AV38" i="30"/>
  <c r="AU38" i="30"/>
  <c r="AT38" i="30"/>
  <c r="AS38" i="30"/>
  <c r="AR38" i="30"/>
  <c r="AQ38" i="30"/>
  <c r="AP38" i="30"/>
  <c r="AO38" i="30"/>
  <c r="AN38" i="30"/>
  <c r="AM38" i="30"/>
  <c r="AL38" i="30"/>
  <c r="AK38" i="30"/>
  <c r="AJ38" i="30"/>
  <c r="AI38" i="30"/>
  <c r="AH38" i="30"/>
  <c r="AG38" i="30"/>
  <c r="AF38" i="30"/>
  <c r="AE38" i="30"/>
  <c r="AD38" i="30"/>
  <c r="AC38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AZ37" i="30"/>
  <c r="AY37" i="30"/>
  <c r="AX37" i="30"/>
  <c r="AW37" i="30"/>
  <c r="AV37" i="30"/>
  <c r="AU37" i="30"/>
  <c r="AT37" i="30"/>
  <c r="AS37" i="30"/>
  <c r="AR37" i="30"/>
  <c r="AQ37" i="30"/>
  <c r="AP37" i="30"/>
  <c r="AO37" i="30"/>
  <c r="AN37" i="30"/>
  <c r="AM37" i="30"/>
  <c r="AL37" i="30"/>
  <c r="AK37" i="30"/>
  <c r="AJ37" i="30"/>
  <c r="AI37" i="30"/>
  <c r="AH37" i="30"/>
  <c r="AG37" i="30"/>
  <c r="AF37" i="30"/>
  <c r="AE37" i="30"/>
  <c r="AD37" i="30"/>
  <c r="AC37" i="30"/>
  <c r="AB37" i="30"/>
  <c r="AA37" i="30"/>
  <c r="Z37" i="30"/>
  <c r="Y37" i="30"/>
  <c r="X37" i="30"/>
  <c r="W37" i="30"/>
  <c r="V37" i="30"/>
  <c r="U37" i="30"/>
  <c r="T37" i="30"/>
  <c r="S37" i="30"/>
  <c r="R37" i="30"/>
  <c r="Q37" i="30"/>
  <c r="P37" i="30"/>
  <c r="O37" i="30"/>
  <c r="N37" i="30"/>
  <c r="M37" i="30"/>
  <c r="L37" i="30"/>
  <c r="K37" i="30"/>
  <c r="J37" i="30"/>
  <c r="I37" i="30"/>
  <c r="H37" i="30"/>
  <c r="G37" i="30"/>
  <c r="F37" i="30"/>
  <c r="AZ36" i="30"/>
  <c r="AY36" i="30"/>
  <c r="AX36" i="30"/>
  <c r="AW36" i="30"/>
  <c r="AV36" i="30"/>
  <c r="AU36" i="30"/>
  <c r="AT36" i="30"/>
  <c r="AS36" i="30"/>
  <c r="AR36" i="30"/>
  <c r="AQ36" i="30"/>
  <c r="AP36" i="30"/>
  <c r="AO36" i="30"/>
  <c r="AN36" i="30"/>
  <c r="AM36" i="30"/>
  <c r="AL36" i="30"/>
  <c r="AK36" i="30"/>
  <c r="AJ36" i="30"/>
  <c r="AI36" i="30"/>
  <c r="AH36" i="30"/>
  <c r="AG36" i="30"/>
  <c r="AF36" i="30"/>
  <c r="AE36" i="30"/>
  <c r="AD36" i="30"/>
  <c r="AC36" i="30"/>
  <c r="AB36" i="30"/>
  <c r="AA36" i="30"/>
  <c r="Z36" i="30"/>
  <c r="Y36" i="30"/>
  <c r="X36" i="30"/>
  <c r="W36" i="30"/>
  <c r="V36" i="30"/>
  <c r="U36" i="30"/>
  <c r="T36" i="30"/>
  <c r="S36" i="30"/>
  <c r="R36" i="30"/>
  <c r="Q36" i="30"/>
  <c r="P36" i="30"/>
  <c r="O36" i="30"/>
  <c r="N36" i="30"/>
  <c r="M36" i="30"/>
  <c r="L36" i="30"/>
  <c r="K36" i="30"/>
  <c r="J36" i="30"/>
  <c r="I36" i="30"/>
  <c r="H36" i="30"/>
  <c r="G36" i="30"/>
  <c r="F36" i="30"/>
  <c r="AZ35" i="30"/>
  <c r="AY35" i="30"/>
  <c r="AX35" i="30"/>
  <c r="AW35" i="30"/>
  <c r="AV35" i="30"/>
  <c r="AU35" i="30"/>
  <c r="AT35" i="30"/>
  <c r="AS35" i="30"/>
  <c r="AR35" i="30"/>
  <c r="AQ35" i="30"/>
  <c r="AP35" i="30"/>
  <c r="AO35" i="30"/>
  <c r="AN35" i="30"/>
  <c r="AM35" i="30"/>
  <c r="AL35" i="30"/>
  <c r="AK35" i="30"/>
  <c r="AJ35" i="30"/>
  <c r="AI35" i="30"/>
  <c r="AH35" i="30"/>
  <c r="AG35" i="30"/>
  <c r="AF35" i="30"/>
  <c r="AE35" i="30"/>
  <c r="AD35" i="30"/>
  <c r="AC35" i="30"/>
  <c r="AB35" i="30"/>
  <c r="AA35" i="30"/>
  <c r="Z35" i="30"/>
  <c r="Y35" i="30"/>
  <c r="X35" i="30"/>
  <c r="W35" i="30"/>
  <c r="V35" i="30"/>
  <c r="U35" i="30"/>
  <c r="T35" i="30"/>
  <c r="S35" i="30"/>
  <c r="R35" i="30"/>
  <c r="Q35" i="30"/>
  <c r="P35" i="30"/>
  <c r="O35" i="30"/>
  <c r="N35" i="30"/>
  <c r="M35" i="30"/>
  <c r="L35" i="30"/>
  <c r="K35" i="30"/>
  <c r="J35" i="30"/>
  <c r="I35" i="30"/>
  <c r="H35" i="30"/>
  <c r="G35" i="30"/>
  <c r="F35" i="30"/>
  <c r="AZ34" i="30"/>
  <c r="AY34" i="30"/>
  <c r="AX34" i="30"/>
  <c r="AW34" i="30"/>
  <c r="AV34" i="30"/>
  <c r="AU34" i="30"/>
  <c r="AT34" i="30"/>
  <c r="AS34" i="30"/>
  <c r="AR34" i="30"/>
  <c r="AQ34" i="30"/>
  <c r="AP34" i="30"/>
  <c r="AO34" i="30"/>
  <c r="AN34" i="30"/>
  <c r="AM34" i="30"/>
  <c r="AL34" i="30"/>
  <c r="AK34" i="30"/>
  <c r="AJ34" i="30"/>
  <c r="AI34" i="30"/>
  <c r="AH34" i="30"/>
  <c r="AG34" i="30"/>
  <c r="AF34" i="30"/>
  <c r="AE34" i="30"/>
  <c r="AD34" i="30"/>
  <c r="AC34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AZ33" i="30"/>
  <c r="AY33" i="30"/>
  <c r="AX33" i="30"/>
  <c r="AW33" i="30"/>
  <c r="AV33" i="30"/>
  <c r="AU33" i="30"/>
  <c r="AT33" i="30"/>
  <c r="AS33" i="30"/>
  <c r="AR33" i="30"/>
  <c r="AQ33" i="30"/>
  <c r="AP33" i="30"/>
  <c r="AO33" i="30"/>
  <c r="AN33" i="30"/>
  <c r="AM33" i="30"/>
  <c r="AL33" i="30"/>
  <c r="AK33" i="30"/>
  <c r="AJ33" i="30"/>
  <c r="AI33" i="30"/>
  <c r="AH33" i="30"/>
  <c r="AG33" i="30"/>
  <c r="AF33" i="30"/>
  <c r="AE33" i="30"/>
  <c r="AD33" i="30"/>
  <c r="AC33" i="30"/>
  <c r="AB33" i="30"/>
  <c r="AA33" i="30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AZ32" i="30"/>
  <c r="AY32" i="30"/>
  <c r="AX32" i="30"/>
  <c r="AW32" i="30"/>
  <c r="AV32" i="30"/>
  <c r="AU32" i="30"/>
  <c r="AT32" i="30"/>
  <c r="AS32" i="30"/>
  <c r="AR32" i="30"/>
  <c r="AQ32" i="30"/>
  <c r="AP32" i="30"/>
  <c r="AO32" i="30"/>
  <c r="AN32" i="30"/>
  <c r="AM32" i="30"/>
  <c r="AL32" i="30"/>
  <c r="AK32" i="30"/>
  <c r="AJ32" i="30"/>
  <c r="AI32" i="30"/>
  <c r="AH32" i="30"/>
  <c r="AG32" i="30"/>
  <c r="AF32" i="30"/>
  <c r="AE32" i="30"/>
  <c r="AD32" i="30"/>
  <c r="AC32" i="30"/>
  <c r="AB32" i="30"/>
  <c r="AA32" i="30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AZ31" i="30"/>
  <c r="AY31" i="30"/>
  <c r="AX31" i="30"/>
  <c r="AW31" i="30"/>
  <c r="AV31" i="30"/>
  <c r="AU31" i="30"/>
  <c r="AT31" i="30"/>
  <c r="AS31" i="30"/>
  <c r="AR31" i="30"/>
  <c r="AQ31" i="30"/>
  <c r="AP31" i="30"/>
  <c r="AO31" i="30"/>
  <c r="AN31" i="30"/>
  <c r="AM31" i="30"/>
  <c r="AL31" i="30"/>
  <c r="AK31" i="30"/>
  <c r="AJ31" i="30"/>
  <c r="AI31" i="30"/>
  <c r="AH31" i="30"/>
  <c r="AG31" i="30"/>
  <c r="AF31" i="30"/>
  <c r="AE31" i="30"/>
  <c r="AD31" i="30"/>
  <c r="AC31" i="30"/>
  <c r="AB31" i="30"/>
  <c r="AA31" i="30"/>
  <c r="Z31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AZ30" i="30"/>
  <c r="AY30" i="30"/>
  <c r="AX30" i="30"/>
  <c r="AW30" i="30"/>
  <c r="AV30" i="30"/>
  <c r="AU30" i="30"/>
  <c r="AT30" i="30"/>
  <c r="AS30" i="30"/>
  <c r="AR30" i="30"/>
  <c r="AQ30" i="30"/>
  <c r="AP30" i="30"/>
  <c r="AO30" i="30"/>
  <c r="AN30" i="30"/>
  <c r="AM30" i="30"/>
  <c r="AL30" i="30"/>
  <c r="AK30" i="30"/>
  <c r="AJ30" i="30"/>
  <c r="AI30" i="30"/>
  <c r="AH30" i="30"/>
  <c r="AG30" i="30"/>
  <c r="AF30" i="30"/>
  <c r="AE30" i="30"/>
  <c r="AD30" i="30"/>
  <c r="AC30" i="30"/>
  <c r="AB30" i="30"/>
  <c r="AA30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AZ29" i="30"/>
  <c r="AY29" i="30"/>
  <c r="AX29" i="30"/>
  <c r="AW29" i="30"/>
  <c r="AV29" i="30"/>
  <c r="AU29" i="30"/>
  <c r="AT29" i="30"/>
  <c r="AS29" i="30"/>
  <c r="AR29" i="30"/>
  <c r="AQ29" i="30"/>
  <c r="AP29" i="30"/>
  <c r="AO29" i="30"/>
  <c r="AN29" i="30"/>
  <c r="AM29" i="30"/>
  <c r="AL29" i="30"/>
  <c r="AK29" i="30"/>
  <c r="AJ29" i="30"/>
  <c r="AI29" i="30"/>
  <c r="AH29" i="30"/>
  <c r="AG29" i="30"/>
  <c r="AF29" i="30"/>
  <c r="AE29" i="30"/>
  <c r="AD29" i="30"/>
  <c r="AC29" i="30"/>
  <c r="AB29" i="30"/>
  <c r="AA29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AZ28" i="30"/>
  <c r="AY28" i="30"/>
  <c r="AX28" i="30"/>
  <c r="AW28" i="30"/>
  <c r="AV28" i="30"/>
  <c r="AU28" i="30"/>
  <c r="AT28" i="30"/>
  <c r="AS28" i="30"/>
  <c r="AR28" i="30"/>
  <c r="AQ28" i="30"/>
  <c r="AP28" i="30"/>
  <c r="AO28" i="30"/>
  <c r="AN28" i="30"/>
  <c r="AM28" i="30"/>
  <c r="AL28" i="30"/>
  <c r="AK28" i="30"/>
  <c r="AJ28" i="30"/>
  <c r="AI28" i="30"/>
  <c r="AH28" i="30"/>
  <c r="AG28" i="30"/>
  <c r="AF28" i="30"/>
  <c r="AE28" i="30"/>
  <c r="AD28" i="30"/>
  <c r="AC28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AZ27" i="30"/>
  <c r="AY27" i="30"/>
  <c r="AX27" i="30"/>
  <c r="AW27" i="30"/>
  <c r="AV27" i="30"/>
  <c r="AU27" i="30"/>
  <c r="AT27" i="30"/>
  <c r="AS27" i="30"/>
  <c r="AR27" i="30"/>
  <c r="AQ27" i="30"/>
  <c r="AP27" i="30"/>
  <c r="AO27" i="30"/>
  <c r="AN27" i="30"/>
  <c r="AM27" i="30"/>
  <c r="AL27" i="30"/>
  <c r="AK27" i="30"/>
  <c r="AJ27" i="30"/>
  <c r="AI27" i="30"/>
  <c r="AH27" i="30"/>
  <c r="AG27" i="30"/>
  <c r="AF27" i="30"/>
  <c r="AE27" i="30"/>
  <c r="AD27" i="30"/>
  <c r="AC27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AZ26" i="30"/>
  <c r="AY26" i="30"/>
  <c r="AX26" i="30"/>
  <c r="AW26" i="30"/>
  <c r="AV26" i="30"/>
  <c r="AU26" i="30"/>
  <c r="AT26" i="30"/>
  <c r="AS26" i="30"/>
  <c r="AR26" i="30"/>
  <c r="AQ26" i="30"/>
  <c r="AP26" i="30"/>
  <c r="AO26" i="30"/>
  <c r="AN26" i="30"/>
  <c r="AM26" i="30"/>
  <c r="AL26" i="30"/>
  <c r="AK26" i="30"/>
  <c r="AJ26" i="30"/>
  <c r="AI26" i="30"/>
  <c r="AH26" i="30"/>
  <c r="AG26" i="30"/>
  <c r="AF26" i="30"/>
  <c r="AE26" i="30"/>
  <c r="AD26" i="30"/>
  <c r="AC26" i="30"/>
  <c r="AB26" i="30"/>
  <c r="AA26" i="30"/>
  <c r="Z26" i="30"/>
  <c r="Y26" i="30"/>
  <c r="X26" i="30"/>
  <c r="W26" i="30"/>
  <c r="V26" i="30"/>
  <c r="U26" i="30"/>
  <c r="T26" i="30"/>
  <c r="S26" i="30"/>
  <c r="R26" i="30"/>
  <c r="Q26" i="30"/>
  <c r="P26" i="30"/>
  <c r="O26" i="30"/>
  <c r="N26" i="30"/>
  <c r="M26" i="30"/>
  <c r="L26" i="30"/>
  <c r="K26" i="30"/>
  <c r="J26" i="30"/>
  <c r="I26" i="30"/>
  <c r="H26" i="30"/>
  <c r="G26" i="30"/>
  <c r="F26" i="30"/>
  <c r="AZ25" i="30"/>
  <c r="AY25" i="30"/>
  <c r="AX25" i="30"/>
  <c r="AW25" i="30"/>
  <c r="AV25" i="30"/>
  <c r="AU25" i="30"/>
  <c r="AT25" i="30"/>
  <c r="AS25" i="30"/>
  <c r="AR25" i="30"/>
  <c r="AQ25" i="30"/>
  <c r="AP25" i="30"/>
  <c r="AO25" i="30"/>
  <c r="AN25" i="30"/>
  <c r="AM25" i="30"/>
  <c r="AL25" i="30"/>
  <c r="AK25" i="30"/>
  <c r="AJ25" i="30"/>
  <c r="AI25" i="30"/>
  <c r="AH25" i="30"/>
  <c r="AG25" i="30"/>
  <c r="AF25" i="30"/>
  <c r="AE25" i="30"/>
  <c r="AD25" i="30"/>
  <c r="AC25" i="30"/>
  <c r="AB25" i="30"/>
  <c r="AA25" i="30"/>
  <c r="Z25" i="30"/>
  <c r="Y25" i="30"/>
  <c r="X25" i="30"/>
  <c r="W25" i="30"/>
  <c r="V25" i="30"/>
  <c r="U25" i="30"/>
  <c r="T25" i="30"/>
  <c r="S25" i="30"/>
  <c r="R25" i="30"/>
  <c r="Q25" i="30"/>
  <c r="P25" i="30"/>
  <c r="O25" i="30"/>
  <c r="N25" i="30"/>
  <c r="M25" i="30"/>
  <c r="L25" i="30"/>
  <c r="K25" i="30"/>
  <c r="J25" i="30"/>
  <c r="I25" i="30"/>
  <c r="H25" i="30"/>
  <c r="G25" i="30"/>
  <c r="F25" i="30"/>
  <c r="AZ24" i="30"/>
  <c r="AY24" i="30"/>
  <c r="AX24" i="30"/>
  <c r="AW24" i="30"/>
  <c r="AV24" i="30"/>
  <c r="AU24" i="30"/>
  <c r="AT24" i="30"/>
  <c r="AS24" i="30"/>
  <c r="AR24" i="30"/>
  <c r="AQ24" i="30"/>
  <c r="AP24" i="30"/>
  <c r="AO24" i="30"/>
  <c r="AN24" i="30"/>
  <c r="AM24" i="30"/>
  <c r="AL24" i="30"/>
  <c r="AK24" i="30"/>
  <c r="AJ24" i="30"/>
  <c r="AI24" i="30"/>
  <c r="AH24" i="30"/>
  <c r="AG24" i="30"/>
  <c r="AF24" i="30"/>
  <c r="AE24" i="30"/>
  <c r="AD24" i="30"/>
  <c r="AC24" i="30"/>
  <c r="AB24" i="30"/>
  <c r="AA24" i="30"/>
  <c r="Z24" i="30"/>
  <c r="Y24" i="30"/>
  <c r="X24" i="30"/>
  <c r="W24" i="30"/>
  <c r="V24" i="30"/>
  <c r="U24" i="30"/>
  <c r="T24" i="30"/>
  <c r="S24" i="30"/>
  <c r="R24" i="30"/>
  <c r="Q24" i="30"/>
  <c r="P24" i="30"/>
  <c r="O24" i="30"/>
  <c r="N24" i="30"/>
  <c r="M24" i="30"/>
  <c r="L24" i="30"/>
  <c r="K24" i="30"/>
  <c r="J24" i="30"/>
  <c r="I24" i="30"/>
  <c r="H24" i="30"/>
  <c r="G24" i="30"/>
  <c r="F24" i="30"/>
  <c r="AZ23" i="30"/>
  <c r="AY23" i="30"/>
  <c r="AX23" i="30"/>
  <c r="AW23" i="30"/>
  <c r="AV23" i="30"/>
  <c r="AU23" i="30"/>
  <c r="AT23" i="30"/>
  <c r="AS23" i="30"/>
  <c r="AR23" i="30"/>
  <c r="AQ23" i="30"/>
  <c r="AP23" i="30"/>
  <c r="AO23" i="30"/>
  <c r="AN23" i="30"/>
  <c r="AM23" i="30"/>
  <c r="AL23" i="30"/>
  <c r="AK23" i="30"/>
  <c r="AJ23" i="30"/>
  <c r="AI23" i="30"/>
  <c r="AH23" i="30"/>
  <c r="AG23" i="30"/>
  <c r="AF23" i="30"/>
  <c r="AE23" i="30"/>
  <c r="AD23" i="30"/>
  <c r="AC23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AZ22" i="30"/>
  <c r="AY22" i="30"/>
  <c r="AX22" i="30"/>
  <c r="AW22" i="30"/>
  <c r="AV22" i="30"/>
  <c r="AU22" i="30"/>
  <c r="AT22" i="30"/>
  <c r="AS22" i="30"/>
  <c r="AR22" i="30"/>
  <c r="AQ22" i="30"/>
  <c r="AP22" i="30"/>
  <c r="AO22" i="30"/>
  <c r="AN22" i="30"/>
  <c r="AM22" i="30"/>
  <c r="AL22" i="30"/>
  <c r="AK22" i="30"/>
  <c r="AJ22" i="30"/>
  <c r="AI22" i="30"/>
  <c r="AH22" i="30"/>
  <c r="AG22" i="30"/>
  <c r="AF22" i="30"/>
  <c r="AE22" i="30"/>
  <c r="AD22" i="30"/>
  <c r="AC22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AZ21" i="30"/>
  <c r="AY21" i="30"/>
  <c r="AX21" i="30"/>
  <c r="AW21" i="30"/>
  <c r="AV21" i="30"/>
  <c r="AU21" i="30"/>
  <c r="AT21" i="30"/>
  <c r="AS21" i="30"/>
  <c r="AR21" i="30"/>
  <c r="AQ21" i="30"/>
  <c r="AP21" i="30"/>
  <c r="AO21" i="30"/>
  <c r="AN21" i="30"/>
  <c r="AM21" i="30"/>
  <c r="AL21" i="30"/>
  <c r="AK21" i="30"/>
  <c r="AJ21" i="30"/>
  <c r="AI21" i="30"/>
  <c r="AH21" i="30"/>
  <c r="AG21" i="30"/>
  <c r="AF21" i="30"/>
  <c r="AE21" i="30"/>
  <c r="AD21" i="30"/>
  <c r="AC21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AZ20" i="30"/>
  <c r="AY20" i="30"/>
  <c r="AX20" i="30"/>
  <c r="AW20" i="30"/>
  <c r="AV20" i="30"/>
  <c r="AU20" i="30"/>
  <c r="AT20" i="30"/>
  <c r="AS20" i="30"/>
  <c r="AR20" i="30"/>
  <c r="AQ20" i="30"/>
  <c r="AP20" i="30"/>
  <c r="AO20" i="30"/>
  <c r="AN20" i="30"/>
  <c r="AM20" i="30"/>
  <c r="AL20" i="30"/>
  <c r="AK20" i="30"/>
  <c r="AJ20" i="30"/>
  <c r="AI20" i="30"/>
  <c r="AH20" i="30"/>
  <c r="AG20" i="30"/>
  <c r="AF20" i="30"/>
  <c r="AE20" i="30"/>
  <c r="AD20" i="30"/>
  <c r="AC20" i="30"/>
  <c r="AB20" i="30"/>
  <c r="AA20" i="30"/>
  <c r="Z20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AZ19" i="30"/>
  <c r="AY19" i="30"/>
  <c r="AX19" i="30"/>
  <c r="AW19" i="30"/>
  <c r="AV19" i="30"/>
  <c r="AU19" i="30"/>
  <c r="AT19" i="30"/>
  <c r="AS19" i="30"/>
  <c r="AR19" i="30"/>
  <c r="AQ19" i="30"/>
  <c r="AP19" i="30"/>
  <c r="AO19" i="30"/>
  <c r="AN19" i="30"/>
  <c r="AM19" i="30"/>
  <c r="AL19" i="30"/>
  <c r="AK19" i="30"/>
  <c r="AJ19" i="30"/>
  <c r="AI19" i="30"/>
  <c r="AH19" i="30"/>
  <c r="AG19" i="30"/>
  <c r="AF19" i="30"/>
  <c r="AE19" i="30"/>
  <c r="AD19" i="30"/>
  <c r="AC19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AZ18" i="30"/>
  <c r="AY18" i="30"/>
  <c r="AX18" i="30"/>
  <c r="AW18" i="30"/>
  <c r="AV18" i="30"/>
  <c r="AU18" i="30"/>
  <c r="AT18" i="30"/>
  <c r="AS18" i="30"/>
  <c r="AR18" i="30"/>
  <c r="AQ18" i="30"/>
  <c r="AP18" i="30"/>
  <c r="AO18" i="30"/>
  <c r="AN18" i="30"/>
  <c r="AM18" i="30"/>
  <c r="AL18" i="30"/>
  <c r="AK18" i="30"/>
  <c r="AJ18" i="30"/>
  <c r="AI18" i="30"/>
  <c r="AH18" i="30"/>
  <c r="AG18" i="30"/>
  <c r="AF18" i="30"/>
  <c r="AE18" i="30"/>
  <c r="AD18" i="30"/>
  <c r="AC18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AZ17" i="30"/>
  <c r="AY17" i="30"/>
  <c r="AX17" i="30"/>
  <c r="AW17" i="30"/>
  <c r="AV17" i="30"/>
  <c r="AU17" i="30"/>
  <c r="AT17" i="30"/>
  <c r="AS17" i="30"/>
  <c r="AR17" i="30"/>
  <c r="AQ17" i="30"/>
  <c r="AP17" i="30"/>
  <c r="AO17" i="30"/>
  <c r="AN17" i="30"/>
  <c r="AM17" i="30"/>
  <c r="AL17" i="30"/>
  <c r="AK17" i="30"/>
  <c r="AJ17" i="30"/>
  <c r="AI17" i="30"/>
  <c r="AH17" i="30"/>
  <c r="AG17" i="30"/>
  <c r="AF17" i="30"/>
  <c r="AE17" i="30"/>
  <c r="AD17" i="30"/>
  <c r="AC17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AZ16" i="30"/>
  <c r="AY16" i="30"/>
  <c r="AX16" i="30"/>
  <c r="AW16" i="30"/>
  <c r="AV16" i="30"/>
  <c r="AU16" i="30"/>
  <c r="AT16" i="30"/>
  <c r="AS16" i="30"/>
  <c r="AR16" i="30"/>
  <c r="AQ16" i="30"/>
  <c r="AP16" i="30"/>
  <c r="AO16" i="30"/>
  <c r="AN16" i="30"/>
  <c r="AM16" i="30"/>
  <c r="AL16" i="30"/>
  <c r="AK16" i="30"/>
  <c r="AJ16" i="30"/>
  <c r="AI16" i="30"/>
  <c r="AH16" i="30"/>
  <c r="AG16" i="30"/>
  <c r="AF16" i="30"/>
  <c r="AE16" i="30"/>
  <c r="AD16" i="30"/>
  <c r="AC16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AZ15" i="30"/>
  <c r="AY15" i="30"/>
  <c r="AX15" i="30"/>
  <c r="AW15" i="30"/>
  <c r="AV15" i="30"/>
  <c r="AU15" i="30"/>
  <c r="AT15" i="30"/>
  <c r="AS15" i="30"/>
  <c r="AR15" i="30"/>
  <c r="AQ15" i="30"/>
  <c r="AP15" i="30"/>
  <c r="AO15" i="30"/>
  <c r="AN15" i="30"/>
  <c r="AM15" i="30"/>
  <c r="AL15" i="30"/>
  <c r="AK15" i="30"/>
  <c r="AJ15" i="30"/>
  <c r="AI15" i="30"/>
  <c r="AH15" i="30"/>
  <c r="AG15" i="30"/>
  <c r="AF15" i="30"/>
  <c r="AE15" i="30"/>
  <c r="AD15" i="30"/>
  <c r="AC15" i="30"/>
  <c r="AB15" i="30"/>
  <c r="AA15" i="30"/>
  <c r="Z15" i="30"/>
  <c r="Y15" i="30"/>
  <c r="X15" i="30"/>
  <c r="W15" i="30"/>
  <c r="V15" i="30"/>
  <c r="U15" i="30"/>
  <c r="T15" i="30"/>
  <c r="S15" i="30"/>
  <c r="R15" i="30"/>
  <c r="Q15" i="30"/>
  <c r="P15" i="30"/>
  <c r="O15" i="30"/>
  <c r="N15" i="30"/>
  <c r="M15" i="30"/>
  <c r="L15" i="30"/>
  <c r="K15" i="30"/>
  <c r="J15" i="30"/>
  <c r="I15" i="30"/>
  <c r="H15" i="30"/>
  <c r="G15" i="30"/>
  <c r="F15" i="30"/>
  <c r="AZ14" i="30"/>
  <c r="AY14" i="30"/>
  <c r="AX14" i="30"/>
  <c r="AW14" i="30"/>
  <c r="AV14" i="30"/>
  <c r="AU14" i="30"/>
  <c r="AT14" i="30"/>
  <c r="AS14" i="30"/>
  <c r="AR14" i="30"/>
  <c r="AQ14" i="30"/>
  <c r="AP14" i="30"/>
  <c r="AO14" i="30"/>
  <c r="AN14" i="30"/>
  <c r="AM14" i="30"/>
  <c r="AL14" i="30"/>
  <c r="AK14" i="30"/>
  <c r="AJ14" i="30"/>
  <c r="AI14" i="30"/>
  <c r="AH14" i="30"/>
  <c r="AG14" i="30"/>
  <c r="AF14" i="30"/>
  <c r="AE14" i="30"/>
  <c r="AD14" i="30"/>
  <c r="AC14" i="30"/>
  <c r="AB14" i="30"/>
  <c r="AA14" i="30"/>
  <c r="Z14" i="30"/>
  <c r="Y14" i="30"/>
  <c r="X14" i="30"/>
  <c r="W14" i="30"/>
  <c r="V14" i="30"/>
  <c r="U14" i="30"/>
  <c r="T14" i="30"/>
  <c r="S14" i="30"/>
  <c r="R14" i="30"/>
  <c r="Q14" i="30"/>
  <c r="P14" i="30"/>
  <c r="O14" i="30"/>
  <c r="N14" i="30"/>
  <c r="M14" i="30"/>
  <c r="L14" i="30"/>
  <c r="K14" i="30"/>
  <c r="J14" i="30"/>
  <c r="I14" i="30"/>
  <c r="H14" i="30"/>
  <c r="G14" i="30"/>
  <c r="F14" i="30"/>
  <c r="AZ13" i="30"/>
  <c r="AY13" i="30"/>
  <c r="AX13" i="30"/>
  <c r="AW13" i="30"/>
  <c r="AV13" i="30"/>
  <c r="AU13" i="30"/>
  <c r="AT13" i="30"/>
  <c r="AS13" i="30"/>
  <c r="AR13" i="30"/>
  <c r="AQ13" i="30"/>
  <c r="AP13" i="30"/>
  <c r="AO13" i="30"/>
  <c r="AN13" i="30"/>
  <c r="AM13" i="30"/>
  <c r="AL13" i="30"/>
  <c r="AK13" i="30"/>
  <c r="AJ13" i="30"/>
  <c r="AI13" i="30"/>
  <c r="AH13" i="30"/>
  <c r="AG13" i="30"/>
  <c r="AF13" i="30"/>
  <c r="AE13" i="30"/>
  <c r="AD13" i="30"/>
  <c r="AC13" i="30"/>
  <c r="AB13" i="30"/>
  <c r="AA13" i="30"/>
  <c r="Z13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L13" i="30"/>
  <c r="K13" i="30"/>
  <c r="J13" i="30"/>
  <c r="I13" i="30"/>
  <c r="H13" i="30"/>
  <c r="G13" i="30"/>
  <c r="F13" i="30"/>
  <c r="AZ12" i="30"/>
  <c r="AY12" i="30"/>
  <c r="AX12" i="30"/>
  <c r="AW12" i="30"/>
  <c r="AV12" i="30"/>
  <c r="AU12" i="30"/>
  <c r="AT12" i="30"/>
  <c r="AS12" i="30"/>
  <c r="AR12" i="30"/>
  <c r="AQ12" i="30"/>
  <c r="AP12" i="30"/>
  <c r="AO12" i="30"/>
  <c r="AN12" i="30"/>
  <c r="AM12" i="30"/>
  <c r="AL12" i="30"/>
  <c r="AK12" i="30"/>
  <c r="AJ12" i="30"/>
  <c r="AI12" i="30"/>
  <c r="AH12" i="30"/>
  <c r="AG12" i="30"/>
  <c r="AF12" i="30"/>
  <c r="AE12" i="30"/>
  <c r="AD12" i="30"/>
  <c r="AC12" i="30"/>
  <c r="AB12" i="30"/>
  <c r="AA12" i="30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K12" i="30"/>
  <c r="J12" i="30"/>
  <c r="I12" i="30"/>
  <c r="H12" i="30"/>
  <c r="G12" i="30"/>
  <c r="F12" i="30"/>
  <c r="AZ11" i="30"/>
  <c r="AY11" i="30"/>
  <c r="AX11" i="30"/>
  <c r="AW11" i="30"/>
  <c r="AV11" i="30"/>
  <c r="AU11" i="30"/>
  <c r="AT11" i="30"/>
  <c r="AS11" i="30"/>
  <c r="AR11" i="30"/>
  <c r="AQ11" i="30"/>
  <c r="AP11" i="30"/>
  <c r="AO11" i="30"/>
  <c r="AN11" i="30"/>
  <c r="AM11" i="30"/>
  <c r="AL11" i="30"/>
  <c r="AK11" i="30"/>
  <c r="AJ11" i="30"/>
  <c r="AI11" i="30"/>
  <c r="AH11" i="30"/>
  <c r="AG11" i="30"/>
  <c r="AF11" i="30"/>
  <c r="AE11" i="30"/>
  <c r="AD11" i="30"/>
  <c r="AC11" i="30"/>
  <c r="AB11" i="30"/>
  <c r="AA11" i="30"/>
  <c r="Z11" i="30"/>
  <c r="Y11" i="30"/>
  <c r="X11" i="30"/>
  <c r="W11" i="30"/>
  <c r="V11" i="30"/>
  <c r="U11" i="30"/>
  <c r="T11" i="30"/>
  <c r="S11" i="30"/>
  <c r="R11" i="30"/>
  <c r="Q11" i="30"/>
  <c r="P11" i="30"/>
  <c r="O11" i="30"/>
  <c r="N11" i="30"/>
  <c r="M11" i="30"/>
  <c r="L11" i="30"/>
  <c r="K11" i="30"/>
  <c r="J11" i="30"/>
  <c r="I11" i="30"/>
  <c r="H11" i="30"/>
  <c r="G11" i="30"/>
  <c r="F11" i="30"/>
  <c r="AZ10" i="30"/>
  <c r="AY10" i="30"/>
  <c r="AX10" i="30"/>
  <c r="AW10" i="30"/>
  <c r="AV10" i="30"/>
  <c r="AU10" i="30"/>
  <c r="AT10" i="30"/>
  <c r="AS10" i="30"/>
  <c r="AR10" i="30"/>
  <c r="AQ10" i="30"/>
  <c r="AP10" i="30"/>
  <c r="AO10" i="30"/>
  <c r="AN10" i="30"/>
  <c r="AM10" i="30"/>
  <c r="AL10" i="30"/>
  <c r="AK10" i="30"/>
  <c r="AJ10" i="30"/>
  <c r="AI10" i="30"/>
  <c r="AH10" i="30"/>
  <c r="AG10" i="30"/>
  <c r="AF10" i="30"/>
  <c r="AE10" i="30"/>
  <c r="AD10" i="30"/>
  <c r="AC10" i="30"/>
  <c r="AB10" i="30"/>
  <c r="AA10" i="30"/>
  <c r="Z10" i="30"/>
  <c r="Y10" i="30"/>
  <c r="X10" i="30"/>
  <c r="W10" i="30"/>
  <c r="V10" i="30"/>
  <c r="U10" i="30"/>
  <c r="T10" i="30"/>
  <c r="S10" i="30"/>
  <c r="R10" i="30"/>
  <c r="Q10" i="30"/>
  <c r="P10" i="30"/>
  <c r="O10" i="30"/>
  <c r="N10" i="30"/>
  <c r="M10" i="30"/>
  <c r="L10" i="30"/>
  <c r="K10" i="30"/>
  <c r="J10" i="30"/>
  <c r="I10" i="30"/>
  <c r="H10" i="30"/>
  <c r="G10" i="30"/>
  <c r="F10" i="30"/>
  <c r="AZ9" i="30"/>
  <c r="AY9" i="30"/>
  <c r="AX9" i="30"/>
  <c r="AW9" i="30"/>
  <c r="AV9" i="30"/>
  <c r="AU9" i="30"/>
  <c r="AT9" i="30"/>
  <c r="AS9" i="30"/>
  <c r="AR9" i="30"/>
  <c r="AQ9" i="30"/>
  <c r="AP9" i="30"/>
  <c r="AO9" i="30"/>
  <c r="AN9" i="30"/>
  <c r="AM9" i="30"/>
  <c r="AL9" i="30"/>
  <c r="AK9" i="30"/>
  <c r="AJ9" i="30"/>
  <c r="AI9" i="30"/>
  <c r="AH9" i="30"/>
  <c r="AG9" i="30"/>
  <c r="AF9" i="30"/>
  <c r="AE9" i="30"/>
  <c r="AD9" i="30"/>
  <c r="AC9" i="30"/>
  <c r="AB9" i="30"/>
  <c r="AA9" i="30"/>
  <c r="Z9" i="30"/>
  <c r="Y9" i="30"/>
  <c r="X9" i="30"/>
  <c r="W9" i="30"/>
  <c r="V9" i="30"/>
  <c r="U9" i="30"/>
  <c r="T9" i="30"/>
  <c r="S9" i="30"/>
  <c r="R9" i="30"/>
  <c r="Q9" i="30"/>
  <c r="P9" i="30"/>
  <c r="O9" i="30"/>
  <c r="N9" i="30"/>
  <c r="M9" i="30"/>
  <c r="L9" i="30"/>
  <c r="K9" i="30"/>
  <c r="J9" i="30"/>
  <c r="I9" i="30"/>
  <c r="H9" i="30"/>
  <c r="G9" i="30"/>
  <c r="F9" i="30"/>
  <c r="A5" i="30"/>
  <c r="F31" i="58" s="1"/>
  <c r="AZ44" i="29"/>
  <c r="AY44" i="29"/>
  <c r="AX44" i="29"/>
  <c r="AW44" i="29"/>
  <c r="AV44" i="29"/>
  <c r="AU44" i="29"/>
  <c r="AT44" i="29"/>
  <c r="AS44" i="29"/>
  <c r="AR44" i="29"/>
  <c r="AQ44" i="29"/>
  <c r="AP44" i="29"/>
  <c r="AO44" i="29"/>
  <c r="AN44" i="29"/>
  <c r="AM44" i="29"/>
  <c r="AL44" i="29"/>
  <c r="AK44" i="29"/>
  <c r="AJ44" i="29"/>
  <c r="AI44" i="29"/>
  <c r="AH44" i="29"/>
  <c r="AG44" i="29"/>
  <c r="AF44" i="29"/>
  <c r="AE44" i="29"/>
  <c r="AD44" i="29"/>
  <c r="AC44" i="29"/>
  <c r="AB44" i="29"/>
  <c r="AA44" i="29"/>
  <c r="Z44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AZ43" i="29"/>
  <c r="AY43" i="29"/>
  <c r="AX43" i="29"/>
  <c r="AW43" i="29"/>
  <c r="AV43" i="29"/>
  <c r="AU43" i="29"/>
  <c r="AT43" i="29"/>
  <c r="AS43" i="29"/>
  <c r="AR43" i="29"/>
  <c r="AQ43" i="29"/>
  <c r="AP43" i="29"/>
  <c r="AO43" i="29"/>
  <c r="AN43" i="29"/>
  <c r="AM43" i="29"/>
  <c r="AL43" i="29"/>
  <c r="AK43" i="29"/>
  <c r="AJ43" i="29"/>
  <c r="AI43" i="29"/>
  <c r="AH43" i="29"/>
  <c r="AG43" i="29"/>
  <c r="AF43" i="29"/>
  <c r="AE43" i="29"/>
  <c r="AD43" i="29"/>
  <c r="AC43" i="29"/>
  <c r="AB43" i="29"/>
  <c r="AA43" i="29"/>
  <c r="Z43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AZ42" i="29"/>
  <c r="AY42" i="29"/>
  <c r="AX42" i="29"/>
  <c r="AW42" i="29"/>
  <c r="AV42" i="29"/>
  <c r="AU42" i="29"/>
  <c r="AT42" i="29"/>
  <c r="AS42" i="29"/>
  <c r="AR42" i="29"/>
  <c r="AQ42" i="29"/>
  <c r="AP42" i="29"/>
  <c r="AO42" i="29"/>
  <c r="AN42" i="29"/>
  <c r="AM42" i="29"/>
  <c r="AL42" i="29"/>
  <c r="AK42" i="29"/>
  <c r="AJ42" i="29"/>
  <c r="AI42" i="29"/>
  <c r="AH42" i="29"/>
  <c r="AG42" i="29"/>
  <c r="AF42" i="29"/>
  <c r="AE42" i="29"/>
  <c r="AD42" i="29"/>
  <c r="AC42" i="29"/>
  <c r="AB42" i="29"/>
  <c r="AA42" i="29"/>
  <c r="Z42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AZ41" i="29"/>
  <c r="AY41" i="29"/>
  <c r="AX41" i="29"/>
  <c r="AW41" i="29"/>
  <c r="AV41" i="29"/>
  <c r="AU41" i="29"/>
  <c r="AT41" i="29"/>
  <c r="AS41" i="29"/>
  <c r="AR41" i="29"/>
  <c r="AQ41" i="29"/>
  <c r="AP41" i="29"/>
  <c r="AO41" i="29"/>
  <c r="AN41" i="29"/>
  <c r="AM41" i="29"/>
  <c r="AL41" i="29"/>
  <c r="AK41" i="29"/>
  <c r="AJ41" i="29"/>
  <c r="AI41" i="29"/>
  <c r="AH41" i="29"/>
  <c r="AG41" i="29"/>
  <c r="AF41" i="29"/>
  <c r="AE41" i="29"/>
  <c r="AD41" i="29"/>
  <c r="AC41" i="29"/>
  <c r="AB41" i="29"/>
  <c r="AA41" i="29"/>
  <c r="Z41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AZ40" i="29"/>
  <c r="AY40" i="29"/>
  <c r="AX40" i="29"/>
  <c r="AW40" i="29"/>
  <c r="AV40" i="29"/>
  <c r="AU40" i="29"/>
  <c r="AT40" i="29"/>
  <c r="AS40" i="29"/>
  <c r="AR40" i="29"/>
  <c r="AQ40" i="29"/>
  <c r="AP40" i="29"/>
  <c r="AO40" i="29"/>
  <c r="AN40" i="29"/>
  <c r="AM40" i="29"/>
  <c r="AL40" i="29"/>
  <c r="AK40" i="29"/>
  <c r="AJ40" i="29"/>
  <c r="AI40" i="29"/>
  <c r="AH40" i="29"/>
  <c r="AG40" i="29"/>
  <c r="AF40" i="29"/>
  <c r="AE40" i="29"/>
  <c r="AD40" i="29"/>
  <c r="AC40" i="29"/>
  <c r="AB40" i="29"/>
  <c r="AA40" i="29"/>
  <c r="Z40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AZ39" i="29"/>
  <c r="AY39" i="29"/>
  <c r="AX39" i="29"/>
  <c r="AW39" i="29"/>
  <c r="AV39" i="29"/>
  <c r="AU39" i="29"/>
  <c r="AT39" i="29"/>
  <c r="AS39" i="29"/>
  <c r="AR39" i="29"/>
  <c r="AQ39" i="29"/>
  <c r="AP39" i="29"/>
  <c r="AO39" i="29"/>
  <c r="AN39" i="29"/>
  <c r="AM39" i="29"/>
  <c r="AL39" i="29"/>
  <c r="AK39" i="29"/>
  <c r="AJ39" i="29"/>
  <c r="AI39" i="29"/>
  <c r="AH39" i="29"/>
  <c r="AG39" i="29"/>
  <c r="AF39" i="29"/>
  <c r="AE39" i="29"/>
  <c r="AD39" i="29"/>
  <c r="AC39" i="29"/>
  <c r="AB39" i="29"/>
  <c r="AA39" i="29"/>
  <c r="Z39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AZ38" i="29"/>
  <c r="AY38" i="29"/>
  <c r="AX38" i="29"/>
  <c r="AW38" i="29"/>
  <c r="AV38" i="29"/>
  <c r="AU38" i="29"/>
  <c r="AT38" i="29"/>
  <c r="AS38" i="29"/>
  <c r="AR38" i="29"/>
  <c r="AQ38" i="29"/>
  <c r="AP38" i="29"/>
  <c r="AO38" i="29"/>
  <c r="AN38" i="29"/>
  <c r="AM38" i="29"/>
  <c r="AL38" i="29"/>
  <c r="AK38" i="29"/>
  <c r="AJ38" i="29"/>
  <c r="AI38" i="29"/>
  <c r="AH38" i="29"/>
  <c r="AG38" i="29"/>
  <c r="AF38" i="29"/>
  <c r="AE38" i="29"/>
  <c r="AD38" i="29"/>
  <c r="AC38" i="29"/>
  <c r="AB38" i="29"/>
  <c r="AA38" i="29"/>
  <c r="Z38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AZ37" i="29"/>
  <c r="AY37" i="29"/>
  <c r="AX37" i="29"/>
  <c r="AW37" i="29"/>
  <c r="AV37" i="29"/>
  <c r="AU37" i="29"/>
  <c r="AT37" i="29"/>
  <c r="AS37" i="29"/>
  <c r="AR37" i="29"/>
  <c r="AQ37" i="29"/>
  <c r="AP37" i="29"/>
  <c r="AO37" i="29"/>
  <c r="AN37" i="29"/>
  <c r="AM37" i="29"/>
  <c r="AL37" i="29"/>
  <c r="AK37" i="29"/>
  <c r="AJ37" i="29"/>
  <c r="AI37" i="29"/>
  <c r="AH37" i="29"/>
  <c r="AG37" i="29"/>
  <c r="AF37" i="29"/>
  <c r="AE37" i="29"/>
  <c r="AD37" i="29"/>
  <c r="AC37" i="29"/>
  <c r="AB37" i="29"/>
  <c r="AA37" i="29"/>
  <c r="Z37" i="29"/>
  <c r="Y37" i="29"/>
  <c r="X37" i="29"/>
  <c r="W37" i="29"/>
  <c r="V37" i="29"/>
  <c r="U37" i="29"/>
  <c r="T37" i="29"/>
  <c r="S37" i="29"/>
  <c r="R37" i="29"/>
  <c r="Q37" i="29"/>
  <c r="P37" i="29"/>
  <c r="O37" i="29"/>
  <c r="N37" i="29"/>
  <c r="M37" i="29"/>
  <c r="L37" i="29"/>
  <c r="K37" i="29"/>
  <c r="J37" i="29"/>
  <c r="I37" i="29"/>
  <c r="H37" i="29"/>
  <c r="G37" i="29"/>
  <c r="F37" i="29"/>
  <c r="AZ36" i="29"/>
  <c r="AY36" i="29"/>
  <c r="AX36" i="29"/>
  <c r="AW36" i="29"/>
  <c r="AV36" i="29"/>
  <c r="AU36" i="29"/>
  <c r="AT36" i="29"/>
  <c r="AS36" i="29"/>
  <c r="AR36" i="29"/>
  <c r="AQ36" i="29"/>
  <c r="AP36" i="29"/>
  <c r="AO36" i="29"/>
  <c r="AN36" i="29"/>
  <c r="AM36" i="29"/>
  <c r="AL36" i="29"/>
  <c r="AK36" i="29"/>
  <c r="AJ36" i="29"/>
  <c r="AI36" i="29"/>
  <c r="AH36" i="29"/>
  <c r="AG36" i="29"/>
  <c r="AF36" i="29"/>
  <c r="AE36" i="29"/>
  <c r="AD36" i="29"/>
  <c r="AC36" i="29"/>
  <c r="AB36" i="29"/>
  <c r="AA36" i="29"/>
  <c r="Z36" i="29"/>
  <c r="Y36" i="29"/>
  <c r="X36" i="29"/>
  <c r="W36" i="29"/>
  <c r="V36" i="29"/>
  <c r="U36" i="29"/>
  <c r="T36" i="29"/>
  <c r="S36" i="29"/>
  <c r="R36" i="29"/>
  <c r="Q36" i="29"/>
  <c r="P36" i="29"/>
  <c r="O36" i="29"/>
  <c r="N36" i="29"/>
  <c r="M36" i="29"/>
  <c r="L36" i="29"/>
  <c r="K36" i="29"/>
  <c r="J36" i="29"/>
  <c r="I36" i="29"/>
  <c r="H36" i="29"/>
  <c r="G36" i="29"/>
  <c r="F36" i="29"/>
  <c r="AZ35" i="29"/>
  <c r="AY35" i="29"/>
  <c r="AX35" i="29"/>
  <c r="AW35" i="29"/>
  <c r="AV35" i="29"/>
  <c r="AU35" i="29"/>
  <c r="AT35" i="29"/>
  <c r="AS35" i="29"/>
  <c r="AR35" i="29"/>
  <c r="AQ35" i="29"/>
  <c r="AP35" i="29"/>
  <c r="AO35" i="29"/>
  <c r="AN35" i="29"/>
  <c r="AM35" i="29"/>
  <c r="AL35" i="29"/>
  <c r="AK35" i="29"/>
  <c r="AJ35" i="29"/>
  <c r="AI35" i="29"/>
  <c r="AH35" i="29"/>
  <c r="AG35" i="29"/>
  <c r="AF35" i="29"/>
  <c r="AE35" i="29"/>
  <c r="AD35" i="29"/>
  <c r="AC35" i="29"/>
  <c r="AB35" i="29"/>
  <c r="AA35" i="29"/>
  <c r="Z35" i="29"/>
  <c r="Y35" i="29"/>
  <c r="X35" i="29"/>
  <c r="W35" i="29"/>
  <c r="V35" i="29"/>
  <c r="U35" i="29"/>
  <c r="T35" i="29"/>
  <c r="S35" i="29"/>
  <c r="R35" i="29"/>
  <c r="Q35" i="29"/>
  <c r="P35" i="29"/>
  <c r="O35" i="29"/>
  <c r="N35" i="29"/>
  <c r="M35" i="29"/>
  <c r="L35" i="29"/>
  <c r="K35" i="29"/>
  <c r="J35" i="29"/>
  <c r="I35" i="29"/>
  <c r="H35" i="29"/>
  <c r="G35" i="29"/>
  <c r="F35" i="29"/>
  <c r="AZ34" i="29"/>
  <c r="AY34" i="29"/>
  <c r="AX34" i="29"/>
  <c r="AW34" i="29"/>
  <c r="AV34" i="29"/>
  <c r="AU34" i="29"/>
  <c r="AT34" i="29"/>
  <c r="AS34" i="29"/>
  <c r="AR34" i="29"/>
  <c r="AQ34" i="29"/>
  <c r="AP34" i="29"/>
  <c r="AO34" i="29"/>
  <c r="AN34" i="29"/>
  <c r="AM34" i="29"/>
  <c r="AL34" i="29"/>
  <c r="AK34" i="29"/>
  <c r="AJ34" i="29"/>
  <c r="AI34" i="29"/>
  <c r="AH34" i="29"/>
  <c r="AG34" i="29"/>
  <c r="AF34" i="29"/>
  <c r="AE34" i="29"/>
  <c r="AD34" i="29"/>
  <c r="AC34" i="29"/>
  <c r="AB34" i="29"/>
  <c r="AA34" i="29"/>
  <c r="Z34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AZ33" i="29"/>
  <c r="AY33" i="29"/>
  <c r="AX33" i="29"/>
  <c r="AW33" i="29"/>
  <c r="AV33" i="29"/>
  <c r="AU33" i="29"/>
  <c r="AT33" i="29"/>
  <c r="AS33" i="29"/>
  <c r="AR33" i="29"/>
  <c r="AQ33" i="29"/>
  <c r="AP33" i="29"/>
  <c r="AO33" i="29"/>
  <c r="AN33" i="29"/>
  <c r="AM33" i="29"/>
  <c r="AL33" i="29"/>
  <c r="AK33" i="29"/>
  <c r="AJ33" i="29"/>
  <c r="AI33" i="29"/>
  <c r="AH33" i="29"/>
  <c r="AG33" i="29"/>
  <c r="AF33" i="29"/>
  <c r="AE33" i="29"/>
  <c r="AD33" i="29"/>
  <c r="AC33" i="29"/>
  <c r="AB33" i="29"/>
  <c r="AA33" i="29"/>
  <c r="Z33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AZ32" i="29"/>
  <c r="AY32" i="29"/>
  <c r="AX32" i="29"/>
  <c r="AW32" i="29"/>
  <c r="AV32" i="29"/>
  <c r="AU32" i="29"/>
  <c r="AT32" i="29"/>
  <c r="AS32" i="29"/>
  <c r="AR32" i="29"/>
  <c r="AQ32" i="29"/>
  <c r="AP32" i="29"/>
  <c r="AO32" i="29"/>
  <c r="AN32" i="29"/>
  <c r="AM32" i="29"/>
  <c r="AL32" i="29"/>
  <c r="AK32" i="29"/>
  <c r="AJ32" i="29"/>
  <c r="AI32" i="29"/>
  <c r="AH32" i="29"/>
  <c r="AG32" i="29"/>
  <c r="AF32" i="29"/>
  <c r="AE32" i="29"/>
  <c r="AD32" i="29"/>
  <c r="AC32" i="29"/>
  <c r="AB32" i="29"/>
  <c r="AA32" i="29"/>
  <c r="Z32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AZ31" i="29"/>
  <c r="AY31" i="29"/>
  <c r="AX31" i="29"/>
  <c r="AW31" i="29"/>
  <c r="AV31" i="29"/>
  <c r="AU31" i="29"/>
  <c r="AT31" i="29"/>
  <c r="AS31" i="29"/>
  <c r="AR31" i="29"/>
  <c r="AQ31" i="29"/>
  <c r="AP31" i="29"/>
  <c r="AO31" i="29"/>
  <c r="AN31" i="29"/>
  <c r="AM31" i="29"/>
  <c r="AL31" i="29"/>
  <c r="AK31" i="29"/>
  <c r="AJ31" i="29"/>
  <c r="AI31" i="29"/>
  <c r="AH31" i="29"/>
  <c r="AG31" i="29"/>
  <c r="AF31" i="29"/>
  <c r="AE31" i="29"/>
  <c r="AD31" i="29"/>
  <c r="AC31" i="29"/>
  <c r="AB31" i="29"/>
  <c r="AA31" i="29"/>
  <c r="Z31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AZ30" i="29"/>
  <c r="AY30" i="29"/>
  <c r="AX30" i="29"/>
  <c r="AW30" i="29"/>
  <c r="AV30" i="29"/>
  <c r="AU30" i="29"/>
  <c r="AT30" i="29"/>
  <c r="AS30" i="29"/>
  <c r="AR30" i="29"/>
  <c r="AQ30" i="29"/>
  <c r="AP30" i="29"/>
  <c r="AO30" i="29"/>
  <c r="AN30" i="29"/>
  <c r="AM30" i="29"/>
  <c r="AL30" i="29"/>
  <c r="AK30" i="29"/>
  <c r="AJ30" i="29"/>
  <c r="AI30" i="29"/>
  <c r="AH30" i="29"/>
  <c r="AG30" i="29"/>
  <c r="AF30" i="29"/>
  <c r="AE30" i="29"/>
  <c r="AD30" i="29"/>
  <c r="AC30" i="29"/>
  <c r="AB30" i="29"/>
  <c r="AA30" i="29"/>
  <c r="Z30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AZ29" i="29"/>
  <c r="AY29" i="29"/>
  <c r="AX29" i="29"/>
  <c r="AW29" i="29"/>
  <c r="AV29" i="29"/>
  <c r="AU29" i="29"/>
  <c r="AT29" i="29"/>
  <c r="AS29" i="29"/>
  <c r="AR29" i="29"/>
  <c r="AQ29" i="29"/>
  <c r="AP29" i="29"/>
  <c r="AO29" i="29"/>
  <c r="AN29" i="29"/>
  <c r="AM29" i="29"/>
  <c r="AL29" i="29"/>
  <c r="AK29" i="29"/>
  <c r="AJ29" i="29"/>
  <c r="AI29" i="29"/>
  <c r="AH29" i="29"/>
  <c r="AG29" i="29"/>
  <c r="AF29" i="29"/>
  <c r="AE29" i="29"/>
  <c r="AD29" i="29"/>
  <c r="AC29" i="29"/>
  <c r="AB29" i="29"/>
  <c r="AA29" i="29"/>
  <c r="Z29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AZ28" i="29"/>
  <c r="AY28" i="29"/>
  <c r="AX28" i="29"/>
  <c r="AW28" i="29"/>
  <c r="AV28" i="29"/>
  <c r="AU28" i="29"/>
  <c r="AT28" i="29"/>
  <c r="AS28" i="29"/>
  <c r="AR28" i="29"/>
  <c r="AQ28" i="29"/>
  <c r="AP28" i="29"/>
  <c r="AO28" i="29"/>
  <c r="AN28" i="29"/>
  <c r="AM28" i="29"/>
  <c r="AL28" i="29"/>
  <c r="AK28" i="29"/>
  <c r="AJ28" i="29"/>
  <c r="AI28" i="29"/>
  <c r="AH28" i="29"/>
  <c r="AG28" i="29"/>
  <c r="AF28" i="29"/>
  <c r="AE28" i="29"/>
  <c r="AD28" i="29"/>
  <c r="AC28" i="29"/>
  <c r="AB28" i="29"/>
  <c r="AA28" i="29"/>
  <c r="Z28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AZ27" i="29"/>
  <c r="AY27" i="29"/>
  <c r="AX27" i="29"/>
  <c r="AW27" i="29"/>
  <c r="AV27" i="29"/>
  <c r="AU27" i="29"/>
  <c r="AT27" i="29"/>
  <c r="AS27" i="29"/>
  <c r="AR27" i="29"/>
  <c r="AQ27" i="29"/>
  <c r="AP27" i="29"/>
  <c r="AO27" i="29"/>
  <c r="AN27" i="29"/>
  <c r="AM27" i="29"/>
  <c r="AL27" i="29"/>
  <c r="AK27" i="29"/>
  <c r="AJ27" i="29"/>
  <c r="AI27" i="29"/>
  <c r="AH27" i="29"/>
  <c r="AG27" i="29"/>
  <c r="AF27" i="29"/>
  <c r="AE27" i="29"/>
  <c r="AD27" i="29"/>
  <c r="AC27" i="29"/>
  <c r="AB27" i="29"/>
  <c r="AA27" i="29"/>
  <c r="Z27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AZ26" i="29"/>
  <c r="AY26" i="29"/>
  <c r="AX26" i="29"/>
  <c r="AW26" i="29"/>
  <c r="AV26" i="29"/>
  <c r="AU26" i="29"/>
  <c r="AT26" i="29"/>
  <c r="AS26" i="29"/>
  <c r="AR26" i="29"/>
  <c r="AQ26" i="29"/>
  <c r="AP26" i="29"/>
  <c r="AO26" i="29"/>
  <c r="AN26" i="29"/>
  <c r="AM26" i="29"/>
  <c r="AL26" i="29"/>
  <c r="AK26" i="29"/>
  <c r="AJ26" i="29"/>
  <c r="AI26" i="29"/>
  <c r="AH26" i="29"/>
  <c r="AG26" i="29"/>
  <c r="AF26" i="29"/>
  <c r="AE26" i="29"/>
  <c r="AD26" i="29"/>
  <c r="AC26" i="29"/>
  <c r="AB26" i="29"/>
  <c r="AA26" i="29"/>
  <c r="Z26" i="29"/>
  <c r="Y26" i="29"/>
  <c r="X26" i="29"/>
  <c r="W26" i="29"/>
  <c r="V26" i="29"/>
  <c r="U26" i="29"/>
  <c r="T26" i="29"/>
  <c r="S26" i="29"/>
  <c r="R26" i="29"/>
  <c r="Q26" i="29"/>
  <c r="P26" i="29"/>
  <c r="O26" i="29"/>
  <c r="N26" i="29"/>
  <c r="M26" i="29"/>
  <c r="L26" i="29"/>
  <c r="K26" i="29"/>
  <c r="J26" i="29"/>
  <c r="I26" i="29"/>
  <c r="H26" i="29"/>
  <c r="G26" i="29"/>
  <c r="F26" i="29"/>
  <c r="AZ25" i="29"/>
  <c r="AY25" i="29"/>
  <c r="AX25" i="29"/>
  <c r="AW25" i="29"/>
  <c r="AV25" i="29"/>
  <c r="AU25" i="29"/>
  <c r="AT25" i="29"/>
  <c r="AS25" i="29"/>
  <c r="AR25" i="29"/>
  <c r="AQ25" i="29"/>
  <c r="AP25" i="29"/>
  <c r="AO25" i="29"/>
  <c r="AN25" i="29"/>
  <c r="AM25" i="29"/>
  <c r="AL25" i="29"/>
  <c r="AK25" i="29"/>
  <c r="AJ25" i="29"/>
  <c r="AI25" i="29"/>
  <c r="AH25" i="29"/>
  <c r="AG25" i="29"/>
  <c r="AF25" i="29"/>
  <c r="AE25" i="29"/>
  <c r="AD25" i="29"/>
  <c r="AC25" i="29"/>
  <c r="AB25" i="29"/>
  <c r="AA25" i="29"/>
  <c r="Z25" i="29"/>
  <c r="Y25" i="29"/>
  <c r="X25" i="29"/>
  <c r="W25" i="29"/>
  <c r="V25" i="29"/>
  <c r="U25" i="29"/>
  <c r="T25" i="29"/>
  <c r="S25" i="29"/>
  <c r="R25" i="29"/>
  <c r="Q25" i="29"/>
  <c r="P25" i="29"/>
  <c r="O25" i="29"/>
  <c r="N25" i="29"/>
  <c r="M25" i="29"/>
  <c r="L25" i="29"/>
  <c r="K25" i="29"/>
  <c r="J25" i="29"/>
  <c r="I25" i="29"/>
  <c r="H25" i="29"/>
  <c r="G25" i="29"/>
  <c r="F25" i="29"/>
  <c r="AZ24" i="29"/>
  <c r="AY24" i="29"/>
  <c r="AX24" i="29"/>
  <c r="AW24" i="29"/>
  <c r="AV24" i="29"/>
  <c r="AU24" i="29"/>
  <c r="AT24" i="29"/>
  <c r="AS24" i="29"/>
  <c r="AR24" i="29"/>
  <c r="AQ24" i="29"/>
  <c r="AP24" i="29"/>
  <c r="AO24" i="29"/>
  <c r="AN24" i="29"/>
  <c r="AM24" i="29"/>
  <c r="AL24" i="29"/>
  <c r="AK24" i="29"/>
  <c r="AJ24" i="29"/>
  <c r="AI24" i="29"/>
  <c r="AH24" i="29"/>
  <c r="AG24" i="29"/>
  <c r="AF24" i="29"/>
  <c r="AE24" i="29"/>
  <c r="AD24" i="29"/>
  <c r="AC24" i="29"/>
  <c r="AB24" i="29"/>
  <c r="AA24" i="29"/>
  <c r="Z24" i="29"/>
  <c r="Y24" i="29"/>
  <c r="X24" i="29"/>
  <c r="W24" i="29"/>
  <c r="V24" i="29"/>
  <c r="U24" i="29"/>
  <c r="T24" i="29"/>
  <c r="S24" i="29"/>
  <c r="R24" i="29"/>
  <c r="Q24" i="29"/>
  <c r="P24" i="29"/>
  <c r="O24" i="29"/>
  <c r="N24" i="29"/>
  <c r="M24" i="29"/>
  <c r="L24" i="29"/>
  <c r="K24" i="29"/>
  <c r="J24" i="29"/>
  <c r="I24" i="29"/>
  <c r="H24" i="29"/>
  <c r="G24" i="29"/>
  <c r="F24" i="29"/>
  <c r="AZ23" i="29"/>
  <c r="AY23" i="29"/>
  <c r="AX23" i="29"/>
  <c r="AW23" i="29"/>
  <c r="AV23" i="29"/>
  <c r="AU23" i="29"/>
  <c r="AT23" i="29"/>
  <c r="AS23" i="29"/>
  <c r="AR23" i="29"/>
  <c r="AQ23" i="29"/>
  <c r="AP23" i="29"/>
  <c r="AO23" i="29"/>
  <c r="AN23" i="29"/>
  <c r="AM23" i="29"/>
  <c r="AL23" i="29"/>
  <c r="AK23" i="29"/>
  <c r="AJ23" i="29"/>
  <c r="AI23" i="29"/>
  <c r="AH23" i="29"/>
  <c r="AG23" i="29"/>
  <c r="AF23" i="29"/>
  <c r="AE23" i="29"/>
  <c r="AD23" i="29"/>
  <c r="AC23" i="29"/>
  <c r="AB23" i="29"/>
  <c r="AA23" i="29"/>
  <c r="Z23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AZ22" i="29"/>
  <c r="AY22" i="29"/>
  <c r="AX22" i="29"/>
  <c r="AW22" i="29"/>
  <c r="AV22" i="29"/>
  <c r="AU22" i="29"/>
  <c r="AT22" i="29"/>
  <c r="AS22" i="29"/>
  <c r="AR22" i="29"/>
  <c r="AQ22" i="29"/>
  <c r="AP22" i="29"/>
  <c r="AO22" i="29"/>
  <c r="AN22" i="29"/>
  <c r="AM22" i="29"/>
  <c r="AL22" i="29"/>
  <c r="AK22" i="29"/>
  <c r="AJ22" i="29"/>
  <c r="AI22" i="29"/>
  <c r="AH22" i="29"/>
  <c r="AG22" i="29"/>
  <c r="AF22" i="29"/>
  <c r="AE22" i="29"/>
  <c r="AD22" i="29"/>
  <c r="AC22" i="29"/>
  <c r="AB22" i="29"/>
  <c r="AA22" i="29"/>
  <c r="Z22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AZ21" i="29"/>
  <c r="AY21" i="29"/>
  <c r="AX21" i="29"/>
  <c r="AW21" i="29"/>
  <c r="AV21" i="29"/>
  <c r="AU21" i="29"/>
  <c r="AT21" i="29"/>
  <c r="AS21" i="29"/>
  <c r="AR21" i="29"/>
  <c r="AQ21" i="29"/>
  <c r="AP21" i="29"/>
  <c r="AO21" i="29"/>
  <c r="AN21" i="29"/>
  <c r="AM21" i="29"/>
  <c r="AL21" i="29"/>
  <c r="AK21" i="29"/>
  <c r="AJ21" i="29"/>
  <c r="AI21" i="29"/>
  <c r="AH21" i="29"/>
  <c r="AG21" i="29"/>
  <c r="AF21" i="29"/>
  <c r="AE21" i="29"/>
  <c r="AD21" i="29"/>
  <c r="AC21" i="29"/>
  <c r="AB21" i="29"/>
  <c r="AA21" i="29"/>
  <c r="Z21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AZ20" i="29"/>
  <c r="AY20" i="29"/>
  <c r="AX20" i="29"/>
  <c r="AW20" i="29"/>
  <c r="AV20" i="29"/>
  <c r="AU20" i="29"/>
  <c r="AT20" i="29"/>
  <c r="AS20" i="29"/>
  <c r="AR20" i="29"/>
  <c r="AQ20" i="29"/>
  <c r="AP20" i="29"/>
  <c r="AO20" i="29"/>
  <c r="AN20" i="29"/>
  <c r="AM20" i="29"/>
  <c r="AL20" i="29"/>
  <c r="AK20" i="29"/>
  <c r="AJ20" i="29"/>
  <c r="AI20" i="29"/>
  <c r="AH20" i="29"/>
  <c r="AG20" i="29"/>
  <c r="AF20" i="29"/>
  <c r="AE20" i="29"/>
  <c r="AD20" i="29"/>
  <c r="AC20" i="29"/>
  <c r="AB20" i="29"/>
  <c r="AA20" i="29"/>
  <c r="Z20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AZ19" i="29"/>
  <c r="AY19" i="29"/>
  <c r="AX19" i="29"/>
  <c r="AW19" i="29"/>
  <c r="AV19" i="29"/>
  <c r="AU19" i="29"/>
  <c r="AT19" i="29"/>
  <c r="AS19" i="29"/>
  <c r="AR19" i="29"/>
  <c r="AQ19" i="29"/>
  <c r="AP19" i="29"/>
  <c r="AO19" i="29"/>
  <c r="AN19" i="29"/>
  <c r="AM19" i="29"/>
  <c r="AL19" i="29"/>
  <c r="AK19" i="29"/>
  <c r="AJ19" i="29"/>
  <c r="AI19" i="29"/>
  <c r="AH19" i="29"/>
  <c r="AG19" i="29"/>
  <c r="AF19" i="29"/>
  <c r="AE19" i="29"/>
  <c r="AD19" i="29"/>
  <c r="AC19" i="29"/>
  <c r="AB19" i="29"/>
  <c r="AA19" i="29"/>
  <c r="Z19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AZ18" i="29"/>
  <c r="AY18" i="29"/>
  <c r="AX18" i="29"/>
  <c r="AW18" i="29"/>
  <c r="AV18" i="29"/>
  <c r="AU18" i="29"/>
  <c r="AT18" i="29"/>
  <c r="AS18" i="29"/>
  <c r="AR18" i="29"/>
  <c r="AQ18" i="29"/>
  <c r="AP18" i="29"/>
  <c r="AO18" i="29"/>
  <c r="AN18" i="29"/>
  <c r="AM18" i="29"/>
  <c r="AL18" i="29"/>
  <c r="AK18" i="29"/>
  <c r="AJ18" i="29"/>
  <c r="AI18" i="29"/>
  <c r="AH18" i="29"/>
  <c r="AG18" i="29"/>
  <c r="AF18" i="29"/>
  <c r="AE18" i="29"/>
  <c r="AD18" i="29"/>
  <c r="AC18" i="29"/>
  <c r="AB18" i="29"/>
  <c r="AA18" i="29"/>
  <c r="Z18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AZ17" i="29"/>
  <c r="AY17" i="29"/>
  <c r="AX17" i="29"/>
  <c r="AW17" i="29"/>
  <c r="AV17" i="29"/>
  <c r="AU17" i="29"/>
  <c r="AT17" i="29"/>
  <c r="AS17" i="29"/>
  <c r="AR17" i="29"/>
  <c r="AQ17" i="29"/>
  <c r="AP17" i="29"/>
  <c r="AO17" i="29"/>
  <c r="AN17" i="29"/>
  <c r="AM17" i="29"/>
  <c r="AL17" i="29"/>
  <c r="AK17" i="29"/>
  <c r="AJ17" i="29"/>
  <c r="AI17" i="29"/>
  <c r="AH17" i="29"/>
  <c r="AG17" i="29"/>
  <c r="AF17" i="29"/>
  <c r="AE17" i="29"/>
  <c r="AD17" i="29"/>
  <c r="AC17" i="29"/>
  <c r="AB17" i="29"/>
  <c r="AA17" i="29"/>
  <c r="Z17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AZ16" i="29"/>
  <c r="AY16" i="29"/>
  <c r="AX16" i="29"/>
  <c r="AW16" i="29"/>
  <c r="AV16" i="29"/>
  <c r="AU16" i="29"/>
  <c r="AT16" i="29"/>
  <c r="AS16" i="29"/>
  <c r="AR16" i="29"/>
  <c r="AQ16" i="29"/>
  <c r="AP16" i="29"/>
  <c r="AO16" i="29"/>
  <c r="AN16" i="29"/>
  <c r="AM16" i="29"/>
  <c r="AL16" i="29"/>
  <c r="AK16" i="29"/>
  <c r="AJ16" i="29"/>
  <c r="AI16" i="29"/>
  <c r="AH16" i="29"/>
  <c r="AG16" i="29"/>
  <c r="AF16" i="29"/>
  <c r="AE16" i="29"/>
  <c r="AD16" i="29"/>
  <c r="AC16" i="29"/>
  <c r="AB16" i="29"/>
  <c r="AA16" i="29"/>
  <c r="Z16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AZ15" i="29"/>
  <c r="AY15" i="29"/>
  <c r="AX15" i="29"/>
  <c r="AW15" i="29"/>
  <c r="AV15" i="29"/>
  <c r="AU15" i="29"/>
  <c r="AT15" i="29"/>
  <c r="AS15" i="29"/>
  <c r="AR15" i="29"/>
  <c r="AQ15" i="29"/>
  <c r="AP15" i="29"/>
  <c r="AO15" i="29"/>
  <c r="AN15" i="29"/>
  <c r="AM15" i="29"/>
  <c r="AL15" i="29"/>
  <c r="AK15" i="29"/>
  <c r="AJ15" i="29"/>
  <c r="AI15" i="29"/>
  <c r="AH15" i="29"/>
  <c r="AG15" i="29"/>
  <c r="AF15" i="29"/>
  <c r="AE15" i="29"/>
  <c r="AD15" i="29"/>
  <c r="AC15" i="29"/>
  <c r="AB15" i="29"/>
  <c r="AA15" i="29"/>
  <c r="Z15" i="29"/>
  <c r="Y15" i="29"/>
  <c r="X15" i="29"/>
  <c r="W15" i="29"/>
  <c r="V15" i="29"/>
  <c r="U15" i="29"/>
  <c r="T15" i="29"/>
  <c r="S15" i="29"/>
  <c r="R15" i="29"/>
  <c r="Q15" i="29"/>
  <c r="P15" i="29"/>
  <c r="O15" i="29"/>
  <c r="N15" i="29"/>
  <c r="M15" i="29"/>
  <c r="L15" i="29"/>
  <c r="K15" i="29"/>
  <c r="J15" i="29"/>
  <c r="I15" i="29"/>
  <c r="H15" i="29"/>
  <c r="G15" i="29"/>
  <c r="F15" i="29"/>
  <c r="AZ14" i="29"/>
  <c r="AY14" i="29"/>
  <c r="AX14" i="29"/>
  <c r="AW14" i="29"/>
  <c r="AV14" i="29"/>
  <c r="AU14" i="29"/>
  <c r="AT14" i="29"/>
  <c r="AS14" i="29"/>
  <c r="AR14" i="29"/>
  <c r="AQ14" i="29"/>
  <c r="AP14" i="29"/>
  <c r="AO14" i="29"/>
  <c r="AN14" i="29"/>
  <c r="AM14" i="29"/>
  <c r="AL14" i="29"/>
  <c r="AK14" i="29"/>
  <c r="AJ14" i="29"/>
  <c r="AI14" i="29"/>
  <c r="AH14" i="29"/>
  <c r="AG14" i="29"/>
  <c r="AF14" i="29"/>
  <c r="AE14" i="29"/>
  <c r="AD14" i="29"/>
  <c r="AC14" i="29"/>
  <c r="AB14" i="29"/>
  <c r="AA14" i="29"/>
  <c r="Z14" i="29"/>
  <c r="Y14" i="29"/>
  <c r="X14" i="29"/>
  <c r="W14" i="29"/>
  <c r="V14" i="29"/>
  <c r="U14" i="29"/>
  <c r="T14" i="29"/>
  <c r="S14" i="29"/>
  <c r="R14" i="29"/>
  <c r="Q14" i="29"/>
  <c r="P14" i="29"/>
  <c r="O14" i="29"/>
  <c r="N14" i="29"/>
  <c r="M14" i="29"/>
  <c r="L14" i="29"/>
  <c r="K14" i="29"/>
  <c r="J14" i="29"/>
  <c r="I14" i="29"/>
  <c r="H14" i="29"/>
  <c r="G14" i="29"/>
  <c r="F14" i="29"/>
  <c r="AZ13" i="29"/>
  <c r="AY13" i="29"/>
  <c r="AX13" i="29"/>
  <c r="AW13" i="29"/>
  <c r="AV13" i="29"/>
  <c r="AU13" i="29"/>
  <c r="AT13" i="29"/>
  <c r="AS13" i="29"/>
  <c r="AR13" i="29"/>
  <c r="AQ13" i="29"/>
  <c r="AP13" i="29"/>
  <c r="AO13" i="29"/>
  <c r="AN13" i="29"/>
  <c r="AM13" i="29"/>
  <c r="AL13" i="29"/>
  <c r="AK13" i="29"/>
  <c r="AJ13" i="29"/>
  <c r="AI13" i="29"/>
  <c r="AH13" i="29"/>
  <c r="AG13" i="29"/>
  <c r="AF13" i="29"/>
  <c r="AE13" i="29"/>
  <c r="AD13" i="29"/>
  <c r="AC13" i="29"/>
  <c r="AB13" i="29"/>
  <c r="AA13" i="29"/>
  <c r="Z13" i="29"/>
  <c r="Y13" i="29"/>
  <c r="X13" i="29"/>
  <c r="W13" i="29"/>
  <c r="V13" i="29"/>
  <c r="U13" i="29"/>
  <c r="T13" i="29"/>
  <c r="S13" i="29"/>
  <c r="R13" i="29"/>
  <c r="Q13" i="29"/>
  <c r="P13" i="29"/>
  <c r="O13" i="29"/>
  <c r="N13" i="29"/>
  <c r="M13" i="29"/>
  <c r="L13" i="29"/>
  <c r="K13" i="29"/>
  <c r="J13" i="29"/>
  <c r="I13" i="29"/>
  <c r="H13" i="29"/>
  <c r="G13" i="29"/>
  <c r="F13" i="29"/>
  <c r="AZ12" i="29"/>
  <c r="AY12" i="29"/>
  <c r="AX12" i="29"/>
  <c r="AW12" i="29"/>
  <c r="AV12" i="29"/>
  <c r="AU12" i="29"/>
  <c r="AT12" i="29"/>
  <c r="AS12" i="29"/>
  <c r="AR12" i="29"/>
  <c r="AQ12" i="29"/>
  <c r="AP12" i="29"/>
  <c r="AO12" i="29"/>
  <c r="AN12" i="29"/>
  <c r="AM12" i="29"/>
  <c r="AL12" i="29"/>
  <c r="AK12" i="29"/>
  <c r="AJ12" i="29"/>
  <c r="AI12" i="29"/>
  <c r="AH12" i="29"/>
  <c r="AG12" i="29"/>
  <c r="AF12" i="29"/>
  <c r="AE12" i="29"/>
  <c r="AD12" i="29"/>
  <c r="AC12" i="29"/>
  <c r="AB12" i="29"/>
  <c r="AA12" i="29"/>
  <c r="Z12" i="29"/>
  <c r="Y12" i="29"/>
  <c r="X12" i="29"/>
  <c r="W12" i="29"/>
  <c r="V12" i="29"/>
  <c r="U12" i="29"/>
  <c r="T12" i="29"/>
  <c r="S12" i="29"/>
  <c r="R12" i="29"/>
  <c r="Q12" i="29"/>
  <c r="P12" i="29"/>
  <c r="O12" i="29"/>
  <c r="N12" i="29"/>
  <c r="M12" i="29"/>
  <c r="L12" i="29"/>
  <c r="K12" i="29"/>
  <c r="J12" i="29"/>
  <c r="I12" i="29"/>
  <c r="H12" i="29"/>
  <c r="G12" i="29"/>
  <c r="F12" i="29"/>
  <c r="AZ11" i="29"/>
  <c r="AY11" i="29"/>
  <c r="AX11" i="29"/>
  <c r="AW11" i="29"/>
  <c r="AV11" i="29"/>
  <c r="AU11" i="29"/>
  <c r="AT11" i="29"/>
  <c r="AS11" i="29"/>
  <c r="AR11" i="29"/>
  <c r="AQ11" i="29"/>
  <c r="AP11" i="29"/>
  <c r="AO11" i="29"/>
  <c r="AN11" i="29"/>
  <c r="AM11" i="29"/>
  <c r="AL11" i="29"/>
  <c r="AK11" i="29"/>
  <c r="AJ11" i="29"/>
  <c r="AI11" i="29"/>
  <c r="AH11" i="29"/>
  <c r="AG11" i="29"/>
  <c r="AF11" i="29"/>
  <c r="AE11" i="29"/>
  <c r="AD11" i="29"/>
  <c r="AC11" i="29"/>
  <c r="AB11" i="29"/>
  <c r="AA11" i="29"/>
  <c r="Z11" i="29"/>
  <c r="Y11" i="29"/>
  <c r="X11" i="29"/>
  <c r="W11" i="29"/>
  <c r="V11" i="29"/>
  <c r="U11" i="29"/>
  <c r="T11" i="29"/>
  <c r="S11" i="29"/>
  <c r="R11" i="29"/>
  <c r="Q11" i="29"/>
  <c r="P11" i="29"/>
  <c r="O11" i="29"/>
  <c r="N11" i="29"/>
  <c r="M11" i="29"/>
  <c r="L11" i="29"/>
  <c r="K11" i="29"/>
  <c r="J11" i="29"/>
  <c r="I11" i="29"/>
  <c r="H11" i="29"/>
  <c r="G11" i="29"/>
  <c r="F11" i="29"/>
  <c r="AZ10" i="29"/>
  <c r="AY10" i="29"/>
  <c r="AX10" i="29"/>
  <c r="AW10" i="29"/>
  <c r="AV10" i="29"/>
  <c r="AU10" i="29"/>
  <c r="AT10" i="29"/>
  <c r="AS10" i="29"/>
  <c r="AR10" i="29"/>
  <c r="AQ10" i="29"/>
  <c r="AP10" i="29"/>
  <c r="AO10" i="29"/>
  <c r="AN10" i="29"/>
  <c r="AM10" i="29"/>
  <c r="AL10" i="29"/>
  <c r="AK10" i="29"/>
  <c r="AJ10" i="29"/>
  <c r="AI10" i="29"/>
  <c r="AH10" i="29"/>
  <c r="AG10" i="29"/>
  <c r="AF10" i="29"/>
  <c r="AE10" i="29"/>
  <c r="AD10" i="29"/>
  <c r="AC10" i="29"/>
  <c r="AB10" i="29"/>
  <c r="AA10" i="29"/>
  <c r="Z10" i="29"/>
  <c r="Y10" i="29"/>
  <c r="X10" i="29"/>
  <c r="W10" i="29"/>
  <c r="V10" i="29"/>
  <c r="U10" i="29"/>
  <c r="T10" i="29"/>
  <c r="S10" i="29"/>
  <c r="R10" i="29"/>
  <c r="Q10" i="29"/>
  <c r="P10" i="29"/>
  <c r="O10" i="29"/>
  <c r="N10" i="29"/>
  <c r="M10" i="29"/>
  <c r="L10" i="29"/>
  <c r="K10" i="29"/>
  <c r="J10" i="29"/>
  <c r="I10" i="29"/>
  <c r="H10" i="29"/>
  <c r="G10" i="29"/>
  <c r="F10" i="29"/>
  <c r="AZ9" i="29"/>
  <c r="AY9" i="29"/>
  <c r="AX9" i="29"/>
  <c r="AW9" i="29"/>
  <c r="AV9" i="29"/>
  <c r="AU9" i="29"/>
  <c r="AT9" i="29"/>
  <c r="AS9" i="29"/>
  <c r="AR9" i="29"/>
  <c r="AQ9" i="29"/>
  <c r="AP9" i="29"/>
  <c r="AO9" i="29"/>
  <c r="AN9" i="29"/>
  <c r="AM9" i="29"/>
  <c r="AL9" i="29"/>
  <c r="AK9" i="29"/>
  <c r="AJ9" i="29"/>
  <c r="AI9" i="29"/>
  <c r="AH9" i="29"/>
  <c r="AG9" i="29"/>
  <c r="AF9" i="29"/>
  <c r="AE9" i="29"/>
  <c r="AD9" i="29"/>
  <c r="AC9" i="29"/>
  <c r="AB9" i="29"/>
  <c r="AA9" i="29"/>
  <c r="Z9" i="29"/>
  <c r="Y9" i="29"/>
  <c r="X9" i="29"/>
  <c r="W9" i="29"/>
  <c r="V9" i="29"/>
  <c r="U9" i="29"/>
  <c r="T9" i="29"/>
  <c r="S9" i="29"/>
  <c r="R9" i="29"/>
  <c r="Q9" i="29"/>
  <c r="P9" i="29"/>
  <c r="O9" i="29"/>
  <c r="N9" i="29"/>
  <c r="M9" i="29"/>
  <c r="L9" i="29"/>
  <c r="K9" i="29"/>
  <c r="J9" i="29"/>
  <c r="I9" i="29"/>
  <c r="H9" i="29"/>
  <c r="G9" i="29"/>
  <c r="F9" i="29"/>
  <c r="A5" i="29"/>
  <c r="F30" i="58" s="1"/>
  <c r="AZ43" i="28"/>
  <c r="AY43" i="28"/>
  <c r="AX43" i="28"/>
  <c r="AW43" i="28"/>
  <c r="AV43" i="28"/>
  <c r="AU43" i="28"/>
  <c r="AT43" i="28"/>
  <c r="AS43" i="28"/>
  <c r="AR43" i="28"/>
  <c r="AQ43" i="28"/>
  <c r="AP43" i="28"/>
  <c r="AO43" i="28"/>
  <c r="AN43" i="28"/>
  <c r="AM43" i="28"/>
  <c r="AL43" i="28"/>
  <c r="AK43" i="28"/>
  <c r="AJ43" i="28"/>
  <c r="AI43" i="28"/>
  <c r="AH43" i="28"/>
  <c r="AG43" i="28"/>
  <c r="AF43" i="28"/>
  <c r="AE43" i="28"/>
  <c r="AD43" i="28"/>
  <c r="AC43" i="28"/>
  <c r="AB43" i="28"/>
  <c r="AA43" i="28"/>
  <c r="Z43" i="28"/>
  <c r="Y43" i="28"/>
  <c r="X43" i="28"/>
  <c r="W43" i="28"/>
  <c r="V43" i="28"/>
  <c r="U43" i="28"/>
  <c r="T43" i="28"/>
  <c r="S43" i="28"/>
  <c r="R43" i="28"/>
  <c r="Q43" i="28"/>
  <c r="P43" i="28"/>
  <c r="O43" i="28"/>
  <c r="N43" i="28"/>
  <c r="M43" i="28"/>
  <c r="L43" i="28"/>
  <c r="K43" i="28"/>
  <c r="J43" i="28"/>
  <c r="I43" i="28"/>
  <c r="H43" i="28"/>
  <c r="G43" i="28"/>
  <c r="F43" i="28"/>
  <c r="AZ42" i="28"/>
  <c r="AY42" i="28"/>
  <c r="AX42" i="28"/>
  <c r="AW42" i="28"/>
  <c r="AV42" i="28"/>
  <c r="AU42" i="28"/>
  <c r="AT42" i="28"/>
  <c r="AS42" i="28"/>
  <c r="AR42" i="28"/>
  <c r="AQ42" i="28"/>
  <c r="AP42" i="28"/>
  <c r="AO42" i="28"/>
  <c r="AN42" i="28"/>
  <c r="AM42" i="28"/>
  <c r="AL42" i="28"/>
  <c r="AK42" i="28"/>
  <c r="AJ42" i="28"/>
  <c r="AI42" i="28"/>
  <c r="AH42" i="28"/>
  <c r="AG42" i="28"/>
  <c r="AF42" i="28"/>
  <c r="AE42" i="28"/>
  <c r="AD42" i="28"/>
  <c r="AC42" i="28"/>
  <c r="AB42" i="28"/>
  <c r="AA42" i="28"/>
  <c r="Z42" i="28"/>
  <c r="Y42" i="28"/>
  <c r="X42" i="28"/>
  <c r="W42" i="28"/>
  <c r="V42" i="28"/>
  <c r="U42" i="28"/>
  <c r="T42" i="28"/>
  <c r="S42" i="28"/>
  <c r="R42" i="28"/>
  <c r="Q42" i="28"/>
  <c r="P42" i="28"/>
  <c r="O42" i="28"/>
  <c r="N42" i="28"/>
  <c r="M42" i="28"/>
  <c r="L42" i="28"/>
  <c r="K42" i="28"/>
  <c r="J42" i="28"/>
  <c r="I42" i="28"/>
  <c r="H42" i="28"/>
  <c r="G42" i="28"/>
  <c r="F42" i="28"/>
  <c r="AZ41" i="28"/>
  <c r="AY41" i="28"/>
  <c r="AX41" i="28"/>
  <c r="AW41" i="28"/>
  <c r="AV41" i="28"/>
  <c r="AU41" i="28"/>
  <c r="AT41" i="28"/>
  <c r="AS41" i="28"/>
  <c r="AR41" i="28"/>
  <c r="AQ41" i="28"/>
  <c r="AP41" i="28"/>
  <c r="AO41" i="28"/>
  <c r="AN41" i="28"/>
  <c r="AM41" i="28"/>
  <c r="AL41" i="28"/>
  <c r="AK41" i="28"/>
  <c r="AJ41" i="28"/>
  <c r="AI41" i="28"/>
  <c r="AH41" i="28"/>
  <c r="AG41" i="28"/>
  <c r="AF41" i="28"/>
  <c r="AE41" i="28"/>
  <c r="AD41" i="28"/>
  <c r="AC41" i="28"/>
  <c r="AB41" i="28"/>
  <c r="AA41" i="28"/>
  <c r="Z41" i="28"/>
  <c r="Y41" i="28"/>
  <c r="X41" i="28"/>
  <c r="W41" i="28"/>
  <c r="V41" i="28"/>
  <c r="U41" i="28"/>
  <c r="T41" i="28"/>
  <c r="S41" i="28"/>
  <c r="R41" i="28"/>
  <c r="Q41" i="28"/>
  <c r="P41" i="28"/>
  <c r="O41" i="28"/>
  <c r="N41" i="28"/>
  <c r="M41" i="28"/>
  <c r="L41" i="28"/>
  <c r="K41" i="28"/>
  <c r="J41" i="28"/>
  <c r="I41" i="28"/>
  <c r="H41" i="28"/>
  <c r="G41" i="28"/>
  <c r="F41" i="28"/>
  <c r="AZ40" i="28"/>
  <c r="AY40" i="28"/>
  <c r="AX40" i="28"/>
  <c r="AW40" i="28"/>
  <c r="AV40" i="28"/>
  <c r="AU40" i="28"/>
  <c r="AT40" i="28"/>
  <c r="AS40" i="28"/>
  <c r="AR40" i="28"/>
  <c r="AQ40" i="28"/>
  <c r="AP40" i="28"/>
  <c r="AO40" i="28"/>
  <c r="AN40" i="28"/>
  <c r="AM40" i="28"/>
  <c r="AL40" i="28"/>
  <c r="AK40" i="28"/>
  <c r="AJ40" i="28"/>
  <c r="AI40" i="28"/>
  <c r="AH40" i="28"/>
  <c r="AG40" i="28"/>
  <c r="AF40" i="28"/>
  <c r="AE40" i="28"/>
  <c r="AD40" i="28"/>
  <c r="AC40" i="28"/>
  <c r="AB40" i="28"/>
  <c r="AA40" i="28"/>
  <c r="Z40" i="28"/>
  <c r="Y40" i="28"/>
  <c r="X40" i="28"/>
  <c r="W40" i="28"/>
  <c r="V40" i="28"/>
  <c r="U40" i="28"/>
  <c r="T40" i="28"/>
  <c r="S40" i="28"/>
  <c r="R40" i="28"/>
  <c r="Q40" i="28"/>
  <c r="P40" i="28"/>
  <c r="O40" i="28"/>
  <c r="N40" i="28"/>
  <c r="M40" i="28"/>
  <c r="L40" i="28"/>
  <c r="K40" i="28"/>
  <c r="J40" i="28"/>
  <c r="I40" i="28"/>
  <c r="H40" i="28"/>
  <c r="G40" i="28"/>
  <c r="F40" i="28"/>
  <c r="AZ39" i="28"/>
  <c r="AY39" i="28"/>
  <c r="AX39" i="28"/>
  <c r="AW39" i="28"/>
  <c r="AV39" i="28"/>
  <c r="AU39" i="28"/>
  <c r="AT39" i="28"/>
  <c r="AS39" i="28"/>
  <c r="AR39" i="28"/>
  <c r="AQ39" i="28"/>
  <c r="AP39" i="28"/>
  <c r="AO39" i="28"/>
  <c r="AN39" i="28"/>
  <c r="AM39" i="28"/>
  <c r="AL39" i="28"/>
  <c r="AK39" i="28"/>
  <c r="AJ39" i="28"/>
  <c r="AI39" i="28"/>
  <c r="AH39" i="28"/>
  <c r="AG39" i="28"/>
  <c r="AF39" i="28"/>
  <c r="AE39" i="28"/>
  <c r="AD39" i="28"/>
  <c r="AC39" i="28"/>
  <c r="AB39" i="28"/>
  <c r="AA39" i="28"/>
  <c r="Z39" i="28"/>
  <c r="Y39" i="28"/>
  <c r="X39" i="28"/>
  <c r="W39" i="28"/>
  <c r="V39" i="28"/>
  <c r="U39" i="28"/>
  <c r="T39" i="28"/>
  <c r="S39" i="28"/>
  <c r="R39" i="28"/>
  <c r="Q39" i="28"/>
  <c r="P39" i="28"/>
  <c r="O39" i="28"/>
  <c r="N39" i="28"/>
  <c r="M39" i="28"/>
  <c r="L39" i="28"/>
  <c r="K39" i="28"/>
  <c r="J39" i="28"/>
  <c r="I39" i="28"/>
  <c r="H39" i="28"/>
  <c r="G39" i="28"/>
  <c r="F39" i="28"/>
  <c r="AZ38" i="28"/>
  <c r="AY38" i="28"/>
  <c r="AX38" i="28"/>
  <c r="AW38" i="28"/>
  <c r="AV38" i="28"/>
  <c r="AU38" i="28"/>
  <c r="AT38" i="28"/>
  <c r="AS38" i="28"/>
  <c r="AR38" i="28"/>
  <c r="AQ38" i="28"/>
  <c r="AP38" i="28"/>
  <c r="AO38" i="28"/>
  <c r="AN38" i="28"/>
  <c r="AM38" i="28"/>
  <c r="AL38" i="28"/>
  <c r="AK38" i="28"/>
  <c r="AJ38" i="28"/>
  <c r="AI38" i="28"/>
  <c r="AH38" i="28"/>
  <c r="AG38" i="28"/>
  <c r="AF38" i="28"/>
  <c r="AE38" i="28"/>
  <c r="AD38" i="28"/>
  <c r="AC38" i="28"/>
  <c r="AB38" i="28"/>
  <c r="AA38" i="28"/>
  <c r="Z38" i="28"/>
  <c r="Y38" i="28"/>
  <c r="X38" i="28"/>
  <c r="W38" i="28"/>
  <c r="V38" i="28"/>
  <c r="U38" i="28"/>
  <c r="T38" i="28"/>
  <c r="S38" i="28"/>
  <c r="R38" i="28"/>
  <c r="Q38" i="28"/>
  <c r="P38" i="28"/>
  <c r="O38" i="28"/>
  <c r="N38" i="28"/>
  <c r="M38" i="28"/>
  <c r="L38" i="28"/>
  <c r="K38" i="28"/>
  <c r="J38" i="28"/>
  <c r="I38" i="28"/>
  <c r="H38" i="28"/>
  <c r="G38" i="28"/>
  <c r="F38" i="28"/>
  <c r="AZ37" i="28"/>
  <c r="AY37" i="28"/>
  <c r="AX37" i="28"/>
  <c r="AW37" i="28"/>
  <c r="AV37" i="28"/>
  <c r="AU37" i="28"/>
  <c r="AT37" i="28"/>
  <c r="AS37" i="28"/>
  <c r="AR37" i="28"/>
  <c r="AQ37" i="28"/>
  <c r="AP37" i="28"/>
  <c r="AO37" i="28"/>
  <c r="AN37" i="28"/>
  <c r="AM37" i="28"/>
  <c r="AL37" i="28"/>
  <c r="AK37" i="28"/>
  <c r="AJ37" i="28"/>
  <c r="AI37" i="28"/>
  <c r="AH37" i="28"/>
  <c r="AG37" i="28"/>
  <c r="AF37" i="28"/>
  <c r="AE37" i="28"/>
  <c r="AD37" i="28"/>
  <c r="AC37" i="28"/>
  <c r="AB37" i="28"/>
  <c r="AA37" i="28"/>
  <c r="Z37" i="28"/>
  <c r="Y37" i="28"/>
  <c r="X37" i="28"/>
  <c r="W37" i="28"/>
  <c r="V37" i="28"/>
  <c r="U37" i="28"/>
  <c r="T37" i="28"/>
  <c r="S37" i="28"/>
  <c r="R37" i="28"/>
  <c r="Q37" i="28"/>
  <c r="P37" i="28"/>
  <c r="O37" i="28"/>
  <c r="N37" i="28"/>
  <c r="M37" i="28"/>
  <c r="L37" i="28"/>
  <c r="K37" i="28"/>
  <c r="J37" i="28"/>
  <c r="I37" i="28"/>
  <c r="H37" i="28"/>
  <c r="G37" i="28"/>
  <c r="F37" i="28"/>
  <c r="AZ36" i="28"/>
  <c r="AY36" i="28"/>
  <c r="AX36" i="28"/>
  <c r="AW36" i="28"/>
  <c r="AV36" i="28"/>
  <c r="AU36" i="28"/>
  <c r="AT36" i="28"/>
  <c r="AS36" i="28"/>
  <c r="AR36" i="28"/>
  <c r="AQ36" i="28"/>
  <c r="AP36" i="28"/>
  <c r="AO36" i="28"/>
  <c r="AN36" i="28"/>
  <c r="AM36" i="28"/>
  <c r="AL36" i="28"/>
  <c r="AK36" i="28"/>
  <c r="AJ36" i="28"/>
  <c r="AI36" i="28"/>
  <c r="AH36" i="28"/>
  <c r="AG36" i="28"/>
  <c r="AF36" i="28"/>
  <c r="AE36" i="28"/>
  <c r="AD36" i="28"/>
  <c r="AC36" i="28"/>
  <c r="AB36" i="28"/>
  <c r="AA36" i="28"/>
  <c r="Z36" i="28"/>
  <c r="Y36" i="28"/>
  <c r="X36" i="28"/>
  <c r="W36" i="28"/>
  <c r="V36" i="28"/>
  <c r="U36" i="28"/>
  <c r="T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G36" i="28"/>
  <c r="F36" i="28"/>
  <c r="AZ35" i="28"/>
  <c r="AY35" i="28"/>
  <c r="AX35" i="28"/>
  <c r="AW35" i="28"/>
  <c r="AV35" i="28"/>
  <c r="AU35" i="28"/>
  <c r="AT35" i="28"/>
  <c r="AS35" i="28"/>
  <c r="AR35" i="28"/>
  <c r="AQ35" i="28"/>
  <c r="AP35" i="28"/>
  <c r="AO35" i="28"/>
  <c r="AN35" i="28"/>
  <c r="AM35" i="28"/>
  <c r="AL35" i="28"/>
  <c r="AK35" i="28"/>
  <c r="AJ35" i="28"/>
  <c r="AI35" i="28"/>
  <c r="AH35" i="28"/>
  <c r="AG35" i="28"/>
  <c r="AF35" i="28"/>
  <c r="AE35" i="28"/>
  <c r="AD35" i="28"/>
  <c r="AC35" i="28"/>
  <c r="AB35" i="28"/>
  <c r="AA35" i="28"/>
  <c r="Z35" i="28"/>
  <c r="Y35" i="28"/>
  <c r="X35" i="28"/>
  <c r="W35" i="28"/>
  <c r="V35" i="28"/>
  <c r="U35" i="28"/>
  <c r="T35" i="28"/>
  <c r="S35" i="28"/>
  <c r="R35" i="28"/>
  <c r="Q35" i="28"/>
  <c r="P35" i="28"/>
  <c r="O35" i="28"/>
  <c r="N35" i="28"/>
  <c r="M35" i="28"/>
  <c r="L35" i="28"/>
  <c r="K35" i="28"/>
  <c r="J35" i="28"/>
  <c r="I35" i="28"/>
  <c r="H35" i="28"/>
  <c r="G35" i="28"/>
  <c r="F35" i="28"/>
  <c r="AZ34" i="28"/>
  <c r="AY34" i="28"/>
  <c r="AX34" i="28"/>
  <c r="AW34" i="28"/>
  <c r="AV34" i="28"/>
  <c r="AU34" i="28"/>
  <c r="AT34" i="28"/>
  <c r="AS34" i="28"/>
  <c r="AR34" i="28"/>
  <c r="AQ34" i="28"/>
  <c r="AP34" i="28"/>
  <c r="AO34" i="28"/>
  <c r="AN34" i="28"/>
  <c r="AM34" i="28"/>
  <c r="AL34" i="28"/>
  <c r="AK34" i="28"/>
  <c r="AJ34" i="28"/>
  <c r="AI34" i="28"/>
  <c r="AH34" i="28"/>
  <c r="AG34" i="28"/>
  <c r="AF34" i="28"/>
  <c r="AE34" i="28"/>
  <c r="AD34" i="28"/>
  <c r="AC34" i="28"/>
  <c r="AB34" i="28"/>
  <c r="AA34" i="28"/>
  <c r="Z34" i="28"/>
  <c r="Y34" i="28"/>
  <c r="X34" i="28"/>
  <c r="W34" i="28"/>
  <c r="V34" i="28"/>
  <c r="U34" i="28"/>
  <c r="T34" i="28"/>
  <c r="S34" i="28"/>
  <c r="R34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AZ33" i="28"/>
  <c r="AY33" i="28"/>
  <c r="AX33" i="28"/>
  <c r="AW33" i="28"/>
  <c r="AV33" i="28"/>
  <c r="AU33" i="28"/>
  <c r="AT33" i="28"/>
  <c r="AS33" i="28"/>
  <c r="AR33" i="28"/>
  <c r="AQ33" i="28"/>
  <c r="AP33" i="28"/>
  <c r="AO33" i="28"/>
  <c r="AN33" i="28"/>
  <c r="AM33" i="28"/>
  <c r="AL33" i="28"/>
  <c r="AK33" i="28"/>
  <c r="AJ33" i="28"/>
  <c r="AI33" i="28"/>
  <c r="AH33" i="28"/>
  <c r="AG33" i="28"/>
  <c r="AF33" i="28"/>
  <c r="AE33" i="28"/>
  <c r="AD33" i="28"/>
  <c r="AC33" i="28"/>
  <c r="AB33" i="28"/>
  <c r="AA33" i="28"/>
  <c r="Z33" i="28"/>
  <c r="Y33" i="28"/>
  <c r="X33" i="28"/>
  <c r="W33" i="28"/>
  <c r="V33" i="28"/>
  <c r="U33" i="28"/>
  <c r="T33" i="28"/>
  <c r="S33" i="28"/>
  <c r="R33" i="28"/>
  <c r="Q33" i="28"/>
  <c r="P33" i="28"/>
  <c r="O33" i="28"/>
  <c r="N33" i="28"/>
  <c r="M33" i="28"/>
  <c r="L33" i="28"/>
  <c r="K33" i="28"/>
  <c r="J33" i="28"/>
  <c r="I33" i="28"/>
  <c r="H33" i="28"/>
  <c r="G33" i="28"/>
  <c r="F33" i="28"/>
  <c r="AZ32" i="28"/>
  <c r="AY32" i="28"/>
  <c r="AX32" i="28"/>
  <c r="AW32" i="28"/>
  <c r="AV32" i="28"/>
  <c r="AU32" i="28"/>
  <c r="AT32" i="28"/>
  <c r="AS32" i="28"/>
  <c r="AR32" i="28"/>
  <c r="AQ32" i="28"/>
  <c r="AP32" i="28"/>
  <c r="AO32" i="28"/>
  <c r="AN32" i="28"/>
  <c r="AM32" i="28"/>
  <c r="AL32" i="28"/>
  <c r="AK32" i="28"/>
  <c r="AJ32" i="28"/>
  <c r="AI32" i="28"/>
  <c r="AH32" i="28"/>
  <c r="AG32" i="28"/>
  <c r="AF32" i="28"/>
  <c r="AE32" i="28"/>
  <c r="AD32" i="28"/>
  <c r="AC32" i="28"/>
  <c r="AB32" i="28"/>
  <c r="AA32" i="28"/>
  <c r="Z32" i="28"/>
  <c r="Y32" i="28"/>
  <c r="X32" i="28"/>
  <c r="W32" i="28"/>
  <c r="V32" i="28"/>
  <c r="U32" i="28"/>
  <c r="T32" i="28"/>
  <c r="S32" i="28"/>
  <c r="R32" i="28"/>
  <c r="Q32" i="28"/>
  <c r="P32" i="28"/>
  <c r="O32" i="28"/>
  <c r="N32" i="28"/>
  <c r="M32" i="28"/>
  <c r="L32" i="28"/>
  <c r="K32" i="28"/>
  <c r="J32" i="28"/>
  <c r="I32" i="28"/>
  <c r="H32" i="28"/>
  <c r="G32" i="28"/>
  <c r="F32" i="28"/>
  <c r="AZ31" i="28"/>
  <c r="AY31" i="28"/>
  <c r="AX31" i="28"/>
  <c r="AW31" i="28"/>
  <c r="AV31" i="28"/>
  <c r="AU31" i="28"/>
  <c r="AT31" i="28"/>
  <c r="AS31" i="28"/>
  <c r="AR31" i="28"/>
  <c r="AQ31" i="28"/>
  <c r="AP31" i="28"/>
  <c r="AO31" i="28"/>
  <c r="AN31" i="28"/>
  <c r="AM31" i="28"/>
  <c r="AL31" i="28"/>
  <c r="AK31" i="28"/>
  <c r="AJ31" i="28"/>
  <c r="AI31" i="28"/>
  <c r="AH31" i="28"/>
  <c r="AG31" i="28"/>
  <c r="AF31" i="28"/>
  <c r="AE31" i="28"/>
  <c r="AD31" i="28"/>
  <c r="AC31" i="28"/>
  <c r="AB31" i="28"/>
  <c r="AA31" i="28"/>
  <c r="Z31" i="28"/>
  <c r="Y31" i="28"/>
  <c r="X31" i="28"/>
  <c r="W31" i="28"/>
  <c r="V31" i="28"/>
  <c r="U31" i="28"/>
  <c r="T31" i="28"/>
  <c r="S31" i="28"/>
  <c r="R31" i="28"/>
  <c r="Q31" i="28"/>
  <c r="P31" i="28"/>
  <c r="O31" i="28"/>
  <c r="N31" i="28"/>
  <c r="M31" i="28"/>
  <c r="L31" i="28"/>
  <c r="K31" i="28"/>
  <c r="J31" i="28"/>
  <c r="I31" i="28"/>
  <c r="H31" i="28"/>
  <c r="G31" i="28"/>
  <c r="F31" i="28"/>
  <c r="AZ30" i="28"/>
  <c r="AY30" i="28"/>
  <c r="AX30" i="28"/>
  <c r="AW30" i="28"/>
  <c r="AV30" i="28"/>
  <c r="AU30" i="28"/>
  <c r="AT30" i="28"/>
  <c r="AS30" i="28"/>
  <c r="AR30" i="28"/>
  <c r="AQ30" i="28"/>
  <c r="AP30" i="28"/>
  <c r="AO30" i="28"/>
  <c r="AN30" i="28"/>
  <c r="AM30" i="28"/>
  <c r="AL30" i="28"/>
  <c r="AK30" i="28"/>
  <c r="AJ30" i="28"/>
  <c r="AI30" i="28"/>
  <c r="AH30" i="28"/>
  <c r="AG30" i="28"/>
  <c r="AF30" i="28"/>
  <c r="AE30" i="28"/>
  <c r="AD30" i="28"/>
  <c r="AC30" i="28"/>
  <c r="AB30" i="28"/>
  <c r="AA30" i="28"/>
  <c r="Z30" i="28"/>
  <c r="Y30" i="28"/>
  <c r="X30" i="28"/>
  <c r="W30" i="28"/>
  <c r="V30" i="28"/>
  <c r="U30" i="28"/>
  <c r="T30" i="28"/>
  <c r="S30" i="28"/>
  <c r="R30" i="28"/>
  <c r="Q30" i="28"/>
  <c r="P30" i="28"/>
  <c r="O30" i="28"/>
  <c r="N30" i="28"/>
  <c r="M30" i="28"/>
  <c r="L30" i="28"/>
  <c r="K30" i="28"/>
  <c r="J30" i="28"/>
  <c r="I30" i="28"/>
  <c r="H30" i="28"/>
  <c r="G30" i="28"/>
  <c r="F30" i="28"/>
  <c r="AZ29" i="28"/>
  <c r="AY29" i="28"/>
  <c r="AX29" i="28"/>
  <c r="AW29" i="28"/>
  <c r="AV29" i="28"/>
  <c r="AU29" i="28"/>
  <c r="AT29" i="28"/>
  <c r="AS29" i="28"/>
  <c r="AR29" i="28"/>
  <c r="AQ29" i="28"/>
  <c r="AP29" i="28"/>
  <c r="AO29" i="28"/>
  <c r="AN29" i="28"/>
  <c r="AM29" i="28"/>
  <c r="AL29" i="28"/>
  <c r="AK29" i="28"/>
  <c r="AJ29" i="28"/>
  <c r="AI29" i="28"/>
  <c r="AH29" i="28"/>
  <c r="AG29" i="28"/>
  <c r="AF29" i="28"/>
  <c r="AE29" i="28"/>
  <c r="AD29" i="28"/>
  <c r="AC29" i="28"/>
  <c r="AB29" i="28"/>
  <c r="AA29" i="28"/>
  <c r="Z29" i="28"/>
  <c r="Y29" i="28"/>
  <c r="X29" i="28"/>
  <c r="W29" i="28"/>
  <c r="V29" i="28"/>
  <c r="U29" i="28"/>
  <c r="T29" i="28"/>
  <c r="S29" i="28"/>
  <c r="R29" i="28"/>
  <c r="Q29" i="28"/>
  <c r="P29" i="28"/>
  <c r="O29" i="28"/>
  <c r="N29" i="28"/>
  <c r="M29" i="28"/>
  <c r="L29" i="28"/>
  <c r="K29" i="28"/>
  <c r="J29" i="28"/>
  <c r="I29" i="28"/>
  <c r="H29" i="28"/>
  <c r="G29" i="28"/>
  <c r="F29" i="28"/>
  <c r="AZ28" i="28"/>
  <c r="AY28" i="28"/>
  <c r="AX28" i="28"/>
  <c r="AW28" i="28"/>
  <c r="AV28" i="28"/>
  <c r="AU28" i="28"/>
  <c r="AT28" i="28"/>
  <c r="AS28" i="28"/>
  <c r="AR28" i="28"/>
  <c r="AQ28" i="28"/>
  <c r="AP28" i="28"/>
  <c r="AO28" i="28"/>
  <c r="AN28" i="28"/>
  <c r="AM28" i="28"/>
  <c r="AL28" i="28"/>
  <c r="AK28" i="28"/>
  <c r="AJ28" i="28"/>
  <c r="AI28" i="28"/>
  <c r="AH28" i="28"/>
  <c r="AG28" i="28"/>
  <c r="AF28" i="28"/>
  <c r="AE28" i="28"/>
  <c r="AD28" i="28"/>
  <c r="AC28" i="28"/>
  <c r="AB28" i="28"/>
  <c r="AA28" i="28"/>
  <c r="Z28" i="28"/>
  <c r="Y28" i="28"/>
  <c r="X28" i="28"/>
  <c r="W28" i="28"/>
  <c r="V28" i="28"/>
  <c r="U28" i="28"/>
  <c r="T28" i="28"/>
  <c r="S28" i="28"/>
  <c r="R28" i="28"/>
  <c r="Q28" i="28"/>
  <c r="P28" i="28"/>
  <c r="O28" i="28"/>
  <c r="N28" i="28"/>
  <c r="M28" i="28"/>
  <c r="L28" i="28"/>
  <c r="K28" i="28"/>
  <c r="J28" i="28"/>
  <c r="I28" i="28"/>
  <c r="H28" i="28"/>
  <c r="G28" i="28"/>
  <c r="F28" i="28"/>
  <c r="AZ27" i="28"/>
  <c r="AY27" i="28"/>
  <c r="AX27" i="28"/>
  <c r="AW27" i="28"/>
  <c r="AV27" i="28"/>
  <c r="AU27" i="28"/>
  <c r="AT27" i="28"/>
  <c r="AS27" i="28"/>
  <c r="AR27" i="28"/>
  <c r="AQ27" i="28"/>
  <c r="AP27" i="28"/>
  <c r="AO27" i="28"/>
  <c r="AN27" i="28"/>
  <c r="AM27" i="28"/>
  <c r="AL27" i="28"/>
  <c r="AK27" i="28"/>
  <c r="AJ27" i="28"/>
  <c r="AI27" i="28"/>
  <c r="AH27" i="28"/>
  <c r="AG27" i="28"/>
  <c r="AF27" i="28"/>
  <c r="AE27" i="28"/>
  <c r="AD27" i="28"/>
  <c r="AC27" i="28"/>
  <c r="AB27" i="28"/>
  <c r="AA27" i="28"/>
  <c r="Z27" i="28"/>
  <c r="Y27" i="28"/>
  <c r="X27" i="28"/>
  <c r="W27" i="28"/>
  <c r="V27" i="28"/>
  <c r="U27" i="28"/>
  <c r="T27" i="28"/>
  <c r="S27" i="28"/>
  <c r="R27" i="28"/>
  <c r="Q27" i="28"/>
  <c r="P27" i="28"/>
  <c r="O27" i="28"/>
  <c r="N27" i="28"/>
  <c r="M27" i="28"/>
  <c r="L27" i="28"/>
  <c r="K27" i="28"/>
  <c r="J27" i="28"/>
  <c r="I27" i="28"/>
  <c r="H27" i="28"/>
  <c r="G27" i="28"/>
  <c r="F27" i="28"/>
  <c r="AZ26" i="28"/>
  <c r="AY26" i="28"/>
  <c r="AX26" i="28"/>
  <c r="AW26" i="28"/>
  <c r="AV26" i="28"/>
  <c r="AU26" i="28"/>
  <c r="AT26" i="28"/>
  <c r="AS26" i="28"/>
  <c r="AR26" i="28"/>
  <c r="AQ26" i="28"/>
  <c r="AP26" i="28"/>
  <c r="AO26" i="28"/>
  <c r="AN26" i="28"/>
  <c r="AM26" i="28"/>
  <c r="AL26" i="28"/>
  <c r="AK26" i="28"/>
  <c r="AJ26" i="28"/>
  <c r="AI26" i="28"/>
  <c r="AH26" i="28"/>
  <c r="AG26" i="28"/>
  <c r="AF26" i="28"/>
  <c r="AE26" i="28"/>
  <c r="AD26" i="28"/>
  <c r="AC26" i="28"/>
  <c r="AB26" i="28"/>
  <c r="AA26" i="28"/>
  <c r="Z26" i="28"/>
  <c r="Y26" i="28"/>
  <c r="X26" i="28"/>
  <c r="W26" i="28"/>
  <c r="V26" i="28"/>
  <c r="U26" i="28"/>
  <c r="T26" i="28"/>
  <c r="S26" i="28"/>
  <c r="R26" i="28"/>
  <c r="Q26" i="28"/>
  <c r="P26" i="28"/>
  <c r="O26" i="28"/>
  <c r="N26" i="28"/>
  <c r="M26" i="28"/>
  <c r="L26" i="28"/>
  <c r="K26" i="28"/>
  <c r="J26" i="28"/>
  <c r="I26" i="28"/>
  <c r="H26" i="28"/>
  <c r="G26" i="28"/>
  <c r="F26" i="28"/>
  <c r="AZ25" i="28"/>
  <c r="AY25" i="28"/>
  <c r="AX25" i="28"/>
  <c r="AW25" i="28"/>
  <c r="AV25" i="28"/>
  <c r="AU25" i="28"/>
  <c r="AT25" i="28"/>
  <c r="AS25" i="28"/>
  <c r="AR25" i="28"/>
  <c r="AQ25" i="28"/>
  <c r="AP25" i="28"/>
  <c r="AO25" i="28"/>
  <c r="AN25" i="28"/>
  <c r="AM25" i="28"/>
  <c r="AL25" i="28"/>
  <c r="AK25" i="28"/>
  <c r="AJ25" i="28"/>
  <c r="AI25" i="28"/>
  <c r="AH25" i="28"/>
  <c r="AG25" i="28"/>
  <c r="AF25" i="28"/>
  <c r="AE25" i="28"/>
  <c r="AD25" i="28"/>
  <c r="AC25" i="28"/>
  <c r="AB25" i="28"/>
  <c r="AA25" i="28"/>
  <c r="Z25" i="28"/>
  <c r="Y25" i="28"/>
  <c r="X25" i="28"/>
  <c r="W25" i="28"/>
  <c r="V25" i="28"/>
  <c r="U25" i="28"/>
  <c r="T25" i="28"/>
  <c r="S25" i="28"/>
  <c r="R25" i="28"/>
  <c r="Q25" i="28"/>
  <c r="P25" i="28"/>
  <c r="O25" i="28"/>
  <c r="N25" i="28"/>
  <c r="M25" i="28"/>
  <c r="L25" i="28"/>
  <c r="K25" i="28"/>
  <c r="J25" i="28"/>
  <c r="I25" i="28"/>
  <c r="H25" i="28"/>
  <c r="G25" i="28"/>
  <c r="F25" i="28"/>
  <c r="AZ24" i="28"/>
  <c r="AY24" i="28"/>
  <c r="AX24" i="28"/>
  <c r="AW24" i="28"/>
  <c r="AV24" i="28"/>
  <c r="AU24" i="28"/>
  <c r="AT24" i="28"/>
  <c r="AS24" i="28"/>
  <c r="AR24" i="28"/>
  <c r="AQ24" i="28"/>
  <c r="AP24" i="28"/>
  <c r="AO24" i="28"/>
  <c r="AN24" i="28"/>
  <c r="AM24" i="28"/>
  <c r="AL24" i="28"/>
  <c r="AK24" i="28"/>
  <c r="AJ24" i="28"/>
  <c r="AI24" i="28"/>
  <c r="AH24" i="28"/>
  <c r="AG24" i="28"/>
  <c r="AF24" i="28"/>
  <c r="AE24" i="28"/>
  <c r="AD24" i="28"/>
  <c r="AC24" i="28"/>
  <c r="AB24" i="28"/>
  <c r="AA24" i="28"/>
  <c r="Z24" i="28"/>
  <c r="Y24" i="28"/>
  <c r="X24" i="28"/>
  <c r="W24" i="28"/>
  <c r="V24" i="28"/>
  <c r="U24" i="28"/>
  <c r="T24" i="28"/>
  <c r="S24" i="28"/>
  <c r="R24" i="28"/>
  <c r="Q24" i="28"/>
  <c r="P24" i="28"/>
  <c r="O24" i="28"/>
  <c r="N24" i="28"/>
  <c r="M24" i="28"/>
  <c r="L24" i="28"/>
  <c r="K24" i="28"/>
  <c r="J24" i="28"/>
  <c r="I24" i="28"/>
  <c r="H24" i="28"/>
  <c r="G24" i="28"/>
  <c r="F24" i="28"/>
  <c r="AZ23" i="28"/>
  <c r="AY23" i="28"/>
  <c r="AX23" i="28"/>
  <c r="AW23" i="28"/>
  <c r="AV23" i="28"/>
  <c r="AU23" i="28"/>
  <c r="AT23" i="28"/>
  <c r="AS23" i="28"/>
  <c r="AR23" i="28"/>
  <c r="AQ23" i="28"/>
  <c r="AP23" i="28"/>
  <c r="AO23" i="28"/>
  <c r="AN23" i="28"/>
  <c r="AM23" i="28"/>
  <c r="AL23" i="28"/>
  <c r="AK23" i="28"/>
  <c r="AJ23" i="28"/>
  <c r="AI23" i="28"/>
  <c r="AH23" i="28"/>
  <c r="AG23" i="28"/>
  <c r="AF23" i="28"/>
  <c r="AE23" i="28"/>
  <c r="AD23" i="28"/>
  <c r="AC23" i="28"/>
  <c r="AB23" i="28"/>
  <c r="AA23" i="28"/>
  <c r="Z23" i="28"/>
  <c r="Y23" i="28"/>
  <c r="X23" i="28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AZ22" i="28"/>
  <c r="AY22" i="28"/>
  <c r="AX22" i="28"/>
  <c r="AW22" i="28"/>
  <c r="AV22" i="28"/>
  <c r="AU22" i="28"/>
  <c r="AT22" i="28"/>
  <c r="AS22" i="28"/>
  <c r="AR22" i="28"/>
  <c r="AQ22" i="28"/>
  <c r="AP22" i="28"/>
  <c r="AO22" i="28"/>
  <c r="AN22" i="28"/>
  <c r="AM22" i="28"/>
  <c r="AL22" i="28"/>
  <c r="AK22" i="28"/>
  <c r="AJ22" i="28"/>
  <c r="AI22" i="28"/>
  <c r="AH22" i="28"/>
  <c r="AG22" i="28"/>
  <c r="AF22" i="28"/>
  <c r="AE22" i="28"/>
  <c r="AD22" i="28"/>
  <c r="AC22" i="28"/>
  <c r="AB22" i="28"/>
  <c r="AA22" i="28"/>
  <c r="Z22" i="28"/>
  <c r="Y22" i="28"/>
  <c r="X22" i="28"/>
  <c r="W22" i="28"/>
  <c r="V22" i="28"/>
  <c r="U22" i="28"/>
  <c r="T22" i="28"/>
  <c r="S22" i="28"/>
  <c r="R22" i="28"/>
  <c r="Q22" i="28"/>
  <c r="P22" i="28"/>
  <c r="O22" i="28"/>
  <c r="N22" i="28"/>
  <c r="M22" i="28"/>
  <c r="L22" i="28"/>
  <c r="K22" i="28"/>
  <c r="J22" i="28"/>
  <c r="I22" i="28"/>
  <c r="H22" i="28"/>
  <c r="G22" i="28"/>
  <c r="F22" i="28"/>
  <c r="AZ21" i="28"/>
  <c r="AY21" i="28"/>
  <c r="AX21" i="28"/>
  <c r="AW21" i="28"/>
  <c r="AV21" i="28"/>
  <c r="AU21" i="28"/>
  <c r="AT21" i="28"/>
  <c r="AS21" i="28"/>
  <c r="AR21" i="28"/>
  <c r="AQ21" i="28"/>
  <c r="AP21" i="28"/>
  <c r="AO21" i="28"/>
  <c r="AN21" i="28"/>
  <c r="AM21" i="28"/>
  <c r="AL21" i="28"/>
  <c r="AK21" i="28"/>
  <c r="AJ21" i="28"/>
  <c r="AI21" i="28"/>
  <c r="AH21" i="28"/>
  <c r="AG21" i="28"/>
  <c r="AF21" i="28"/>
  <c r="AE21" i="28"/>
  <c r="AD21" i="28"/>
  <c r="AC21" i="28"/>
  <c r="AB21" i="28"/>
  <c r="AA21" i="28"/>
  <c r="Z21" i="28"/>
  <c r="Y21" i="28"/>
  <c r="X21" i="28"/>
  <c r="W21" i="28"/>
  <c r="V21" i="28"/>
  <c r="U21" i="28"/>
  <c r="T21" i="28"/>
  <c r="S21" i="28"/>
  <c r="R21" i="28"/>
  <c r="Q21" i="28"/>
  <c r="P21" i="28"/>
  <c r="O21" i="28"/>
  <c r="N21" i="28"/>
  <c r="M21" i="28"/>
  <c r="L21" i="28"/>
  <c r="K21" i="28"/>
  <c r="J21" i="28"/>
  <c r="I21" i="28"/>
  <c r="H21" i="28"/>
  <c r="G21" i="28"/>
  <c r="F21" i="28"/>
  <c r="AZ20" i="28"/>
  <c r="AY20" i="28"/>
  <c r="AX20" i="28"/>
  <c r="AW20" i="28"/>
  <c r="AV20" i="28"/>
  <c r="AU20" i="28"/>
  <c r="AT20" i="28"/>
  <c r="AS20" i="28"/>
  <c r="AR20" i="28"/>
  <c r="AQ20" i="28"/>
  <c r="AP20" i="28"/>
  <c r="AO20" i="28"/>
  <c r="AN20" i="28"/>
  <c r="AM20" i="28"/>
  <c r="AL20" i="28"/>
  <c r="AK20" i="28"/>
  <c r="AJ20" i="28"/>
  <c r="AI20" i="28"/>
  <c r="AH20" i="28"/>
  <c r="AG20" i="28"/>
  <c r="AF20" i="28"/>
  <c r="AE20" i="28"/>
  <c r="AD20" i="28"/>
  <c r="AC20" i="28"/>
  <c r="AB20" i="28"/>
  <c r="AA20" i="28"/>
  <c r="Z20" i="28"/>
  <c r="Y20" i="28"/>
  <c r="X20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AZ19" i="28"/>
  <c r="AY19" i="28"/>
  <c r="AX19" i="28"/>
  <c r="AW19" i="28"/>
  <c r="AV19" i="28"/>
  <c r="AU19" i="28"/>
  <c r="AT19" i="28"/>
  <c r="AS19" i="28"/>
  <c r="AR19" i="28"/>
  <c r="AQ19" i="28"/>
  <c r="AP19" i="28"/>
  <c r="AO19" i="28"/>
  <c r="AN19" i="28"/>
  <c r="AM19" i="28"/>
  <c r="AL19" i="28"/>
  <c r="AK19" i="28"/>
  <c r="AJ19" i="28"/>
  <c r="AI19" i="28"/>
  <c r="AH19" i="28"/>
  <c r="AG19" i="28"/>
  <c r="AF19" i="28"/>
  <c r="AE19" i="28"/>
  <c r="AD19" i="28"/>
  <c r="AC19" i="28"/>
  <c r="AB19" i="28"/>
  <c r="AA19" i="28"/>
  <c r="Z19" i="28"/>
  <c r="Y19" i="28"/>
  <c r="X19" i="28"/>
  <c r="W19" i="28"/>
  <c r="V19" i="28"/>
  <c r="U19" i="28"/>
  <c r="T19" i="28"/>
  <c r="S19" i="28"/>
  <c r="R19" i="28"/>
  <c r="Q19" i="28"/>
  <c r="P19" i="28"/>
  <c r="O19" i="28"/>
  <c r="N19" i="28"/>
  <c r="M19" i="28"/>
  <c r="L19" i="28"/>
  <c r="K19" i="28"/>
  <c r="J19" i="28"/>
  <c r="I19" i="28"/>
  <c r="H19" i="28"/>
  <c r="G19" i="28"/>
  <c r="F19" i="28"/>
  <c r="AZ18" i="28"/>
  <c r="AY18" i="28"/>
  <c r="AX18" i="28"/>
  <c r="AW18" i="28"/>
  <c r="AV18" i="28"/>
  <c r="AU18" i="28"/>
  <c r="AT18" i="28"/>
  <c r="AS18" i="28"/>
  <c r="AR18" i="28"/>
  <c r="AQ18" i="28"/>
  <c r="AP18" i="28"/>
  <c r="AO18" i="28"/>
  <c r="AN18" i="28"/>
  <c r="AM18" i="28"/>
  <c r="AL18" i="28"/>
  <c r="AK18" i="28"/>
  <c r="AJ18" i="28"/>
  <c r="AI18" i="28"/>
  <c r="AH18" i="28"/>
  <c r="AG18" i="28"/>
  <c r="AF18" i="28"/>
  <c r="AE18" i="28"/>
  <c r="AD18" i="28"/>
  <c r="AC18" i="28"/>
  <c r="AB18" i="28"/>
  <c r="AA18" i="28"/>
  <c r="Z18" i="28"/>
  <c r="Y18" i="28"/>
  <c r="X18" i="28"/>
  <c r="W18" i="28"/>
  <c r="V18" i="28"/>
  <c r="U18" i="28"/>
  <c r="T18" i="28"/>
  <c r="S18" i="28"/>
  <c r="R18" i="28"/>
  <c r="Q18" i="28"/>
  <c r="P18" i="28"/>
  <c r="O18" i="28"/>
  <c r="N18" i="28"/>
  <c r="M18" i="28"/>
  <c r="L18" i="28"/>
  <c r="K18" i="28"/>
  <c r="J18" i="28"/>
  <c r="I18" i="28"/>
  <c r="H18" i="28"/>
  <c r="G18" i="28"/>
  <c r="F18" i="28"/>
  <c r="AZ17" i="28"/>
  <c r="AY17" i="28"/>
  <c r="AX17" i="28"/>
  <c r="AW17" i="28"/>
  <c r="AV17" i="28"/>
  <c r="AU17" i="28"/>
  <c r="AT17" i="28"/>
  <c r="AS17" i="28"/>
  <c r="AR17" i="28"/>
  <c r="AQ17" i="28"/>
  <c r="AP17" i="28"/>
  <c r="AO17" i="28"/>
  <c r="AN17" i="28"/>
  <c r="AM17" i="28"/>
  <c r="AL17" i="28"/>
  <c r="AK17" i="28"/>
  <c r="AJ17" i="28"/>
  <c r="AI17" i="28"/>
  <c r="AH17" i="28"/>
  <c r="AG17" i="28"/>
  <c r="AF17" i="28"/>
  <c r="AE17" i="28"/>
  <c r="AD17" i="28"/>
  <c r="AC17" i="28"/>
  <c r="AB17" i="28"/>
  <c r="AA17" i="28"/>
  <c r="Z17" i="28"/>
  <c r="Y17" i="28"/>
  <c r="X17" i="28"/>
  <c r="W17" i="28"/>
  <c r="V17" i="28"/>
  <c r="U17" i="28"/>
  <c r="T17" i="28"/>
  <c r="S17" i="28"/>
  <c r="R17" i="28"/>
  <c r="Q17" i="28"/>
  <c r="P17" i="28"/>
  <c r="O17" i="28"/>
  <c r="N17" i="28"/>
  <c r="M17" i="28"/>
  <c r="L17" i="28"/>
  <c r="K17" i="28"/>
  <c r="J17" i="28"/>
  <c r="I17" i="28"/>
  <c r="H17" i="28"/>
  <c r="G17" i="28"/>
  <c r="F17" i="28"/>
  <c r="AZ16" i="28"/>
  <c r="AY16" i="28"/>
  <c r="AX16" i="28"/>
  <c r="AW16" i="28"/>
  <c r="AV16" i="28"/>
  <c r="AU16" i="28"/>
  <c r="AT16" i="28"/>
  <c r="AS16" i="28"/>
  <c r="AR16" i="28"/>
  <c r="AQ16" i="28"/>
  <c r="AP16" i="28"/>
  <c r="AO16" i="28"/>
  <c r="AN16" i="28"/>
  <c r="AM16" i="28"/>
  <c r="AL16" i="28"/>
  <c r="AK16" i="28"/>
  <c r="AJ16" i="28"/>
  <c r="AI16" i="28"/>
  <c r="AH16" i="28"/>
  <c r="AG16" i="28"/>
  <c r="AF16" i="28"/>
  <c r="AE16" i="28"/>
  <c r="AD16" i="28"/>
  <c r="AC16" i="28"/>
  <c r="AB16" i="28"/>
  <c r="AA16" i="28"/>
  <c r="Z16" i="28"/>
  <c r="Y16" i="28"/>
  <c r="X16" i="28"/>
  <c r="W16" i="28"/>
  <c r="V16" i="28"/>
  <c r="U16" i="28"/>
  <c r="T16" i="28"/>
  <c r="S16" i="28"/>
  <c r="R16" i="28"/>
  <c r="Q16" i="28"/>
  <c r="P16" i="28"/>
  <c r="O16" i="28"/>
  <c r="N16" i="28"/>
  <c r="M16" i="28"/>
  <c r="L16" i="28"/>
  <c r="K16" i="28"/>
  <c r="J16" i="28"/>
  <c r="I16" i="28"/>
  <c r="H16" i="28"/>
  <c r="G16" i="28"/>
  <c r="F16" i="28"/>
  <c r="AZ15" i="28"/>
  <c r="AY15" i="28"/>
  <c r="AX15" i="28"/>
  <c r="AW15" i="28"/>
  <c r="AV15" i="28"/>
  <c r="AU15" i="28"/>
  <c r="AT15" i="28"/>
  <c r="AS15" i="28"/>
  <c r="AR15" i="28"/>
  <c r="AQ15" i="28"/>
  <c r="AP15" i="28"/>
  <c r="AO15" i="28"/>
  <c r="AN15" i="28"/>
  <c r="AM15" i="28"/>
  <c r="AL15" i="28"/>
  <c r="AK15" i="28"/>
  <c r="AJ15" i="28"/>
  <c r="AI15" i="28"/>
  <c r="AH15" i="28"/>
  <c r="AG15" i="28"/>
  <c r="AF15" i="28"/>
  <c r="AE15" i="28"/>
  <c r="AD15" i="28"/>
  <c r="AC15" i="28"/>
  <c r="AB15" i="28"/>
  <c r="AA15" i="28"/>
  <c r="Z15" i="28"/>
  <c r="Y15" i="28"/>
  <c r="X15" i="28"/>
  <c r="W15" i="28"/>
  <c r="V15" i="28"/>
  <c r="U15" i="28"/>
  <c r="T15" i="28"/>
  <c r="S15" i="28"/>
  <c r="R15" i="28"/>
  <c r="Q15" i="28"/>
  <c r="P15" i="28"/>
  <c r="O15" i="28"/>
  <c r="N15" i="28"/>
  <c r="M15" i="28"/>
  <c r="L15" i="28"/>
  <c r="K15" i="28"/>
  <c r="J15" i="28"/>
  <c r="I15" i="28"/>
  <c r="H15" i="28"/>
  <c r="G15" i="28"/>
  <c r="F15" i="28"/>
  <c r="AZ14" i="28"/>
  <c r="AY14" i="28"/>
  <c r="AX14" i="28"/>
  <c r="AW14" i="28"/>
  <c r="AV14" i="28"/>
  <c r="AU14" i="28"/>
  <c r="AT14" i="28"/>
  <c r="AS14" i="28"/>
  <c r="AR14" i="28"/>
  <c r="AQ14" i="28"/>
  <c r="AP14" i="28"/>
  <c r="AO14" i="28"/>
  <c r="AN14" i="28"/>
  <c r="AM14" i="28"/>
  <c r="AL14" i="28"/>
  <c r="AK14" i="28"/>
  <c r="AJ14" i="28"/>
  <c r="AI14" i="28"/>
  <c r="AH14" i="28"/>
  <c r="AG14" i="28"/>
  <c r="AF14" i="28"/>
  <c r="AE14" i="28"/>
  <c r="AD14" i="28"/>
  <c r="AC14" i="28"/>
  <c r="AB14" i="28"/>
  <c r="AA14" i="28"/>
  <c r="Z14" i="28"/>
  <c r="Y14" i="28"/>
  <c r="X14" i="28"/>
  <c r="W14" i="28"/>
  <c r="V14" i="28"/>
  <c r="U14" i="28"/>
  <c r="T14" i="28"/>
  <c r="S14" i="28"/>
  <c r="R14" i="28"/>
  <c r="Q14" i="28"/>
  <c r="P14" i="28"/>
  <c r="O14" i="28"/>
  <c r="N14" i="28"/>
  <c r="M14" i="28"/>
  <c r="L14" i="28"/>
  <c r="K14" i="28"/>
  <c r="J14" i="28"/>
  <c r="I14" i="28"/>
  <c r="H14" i="28"/>
  <c r="G14" i="28"/>
  <c r="F14" i="28"/>
  <c r="AZ13" i="28"/>
  <c r="AY13" i="28"/>
  <c r="AX13" i="28"/>
  <c r="AW13" i="28"/>
  <c r="AV13" i="28"/>
  <c r="AU13" i="28"/>
  <c r="AT13" i="28"/>
  <c r="AS13" i="28"/>
  <c r="AR13" i="28"/>
  <c r="AQ13" i="28"/>
  <c r="AP13" i="28"/>
  <c r="AO13" i="28"/>
  <c r="AN13" i="28"/>
  <c r="AM13" i="28"/>
  <c r="AL13" i="28"/>
  <c r="AK13" i="28"/>
  <c r="AJ13" i="28"/>
  <c r="AI13" i="28"/>
  <c r="AH13" i="28"/>
  <c r="AG13" i="28"/>
  <c r="AF13" i="28"/>
  <c r="AE13" i="28"/>
  <c r="AD13" i="28"/>
  <c r="AC13" i="28"/>
  <c r="AB13" i="28"/>
  <c r="AA13" i="28"/>
  <c r="Z13" i="28"/>
  <c r="Y13" i="28"/>
  <c r="X13" i="28"/>
  <c r="W13" i="28"/>
  <c r="V13" i="28"/>
  <c r="U13" i="28"/>
  <c r="T13" i="28"/>
  <c r="S13" i="28"/>
  <c r="R13" i="28"/>
  <c r="Q13" i="28"/>
  <c r="P13" i="28"/>
  <c r="O13" i="28"/>
  <c r="N13" i="28"/>
  <c r="M13" i="28"/>
  <c r="L13" i="28"/>
  <c r="K13" i="28"/>
  <c r="J13" i="28"/>
  <c r="I13" i="28"/>
  <c r="H13" i="28"/>
  <c r="G13" i="28"/>
  <c r="F13" i="28"/>
  <c r="AZ12" i="28"/>
  <c r="AY12" i="28"/>
  <c r="AX12" i="28"/>
  <c r="AW12" i="28"/>
  <c r="AV12" i="28"/>
  <c r="AU12" i="28"/>
  <c r="AT12" i="28"/>
  <c r="AS12" i="28"/>
  <c r="AR12" i="28"/>
  <c r="AQ12" i="28"/>
  <c r="AP12" i="28"/>
  <c r="AO12" i="28"/>
  <c r="AN12" i="28"/>
  <c r="AM12" i="28"/>
  <c r="AL12" i="28"/>
  <c r="AK12" i="28"/>
  <c r="AJ12" i="28"/>
  <c r="AI12" i="28"/>
  <c r="AH12" i="28"/>
  <c r="AG12" i="28"/>
  <c r="AF12" i="28"/>
  <c r="AE12" i="28"/>
  <c r="AD12" i="28"/>
  <c r="AC12" i="28"/>
  <c r="AB12" i="28"/>
  <c r="AA12" i="28"/>
  <c r="Z12" i="28"/>
  <c r="Y12" i="28"/>
  <c r="X12" i="28"/>
  <c r="W12" i="28"/>
  <c r="V12" i="28"/>
  <c r="U12" i="28"/>
  <c r="T12" i="28"/>
  <c r="S12" i="28"/>
  <c r="R12" i="28"/>
  <c r="Q12" i="28"/>
  <c r="P12" i="28"/>
  <c r="O12" i="28"/>
  <c r="N12" i="28"/>
  <c r="M12" i="28"/>
  <c r="L12" i="28"/>
  <c r="K12" i="28"/>
  <c r="J12" i="28"/>
  <c r="I12" i="28"/>
  <c r="H12" i="28"/>
  <c r="G12" i="28"/>
  <c r="F12" i="28"/>
  <c r="AZ11" i="28"/>
  <c r="AY11" i="28"/>
  <c r="AX11" i="28"/>
  <c r="AW11" i="28"/>
  <c r="AV11" i="28"/>
  <c r="AU11" i="28"/>
  <c r="AT11" i="28"/>
  <c r="AS11" i="28"/>
  <c r="AR11" i="28"/>
  <c r="AQ11" i="28"/>
  <c r="AP11" i="28"/>
  <c r="AO11" i="28"/>
  <c r="AN11" i="28"/>
  <c r="AM11" i="28"/>
  <c r="AL11" i="28"/>
  <c r="AK11" i="28"/>
  <c r="AJ11" i="28"/>
  <c r="AI11" i="28"/>
  <c r="AH11" i="28"/>
  <c r="AG11" i="28"/>
  <c r="AF11" i="28"/>
  <c r="AE11" i="28"/>
  <c r="AD11" i="28"/>
  <c r="AC11" i="28"/>
  <c r="AB11" i="28"/>
  <c r="AA11" i="28"/>
  <c r="Z11" i="28"/>
  <c r="Y11" i="28"/>
  <c r="X11" i="28"/>
  <c r="W11" i="28"/>
  <c r="V11" i="28"/>
  <c r="U11" i="28"/>
  <c r="T11" i="28"/>
  <c r="S11" i="28"/>
  <c r="R11" i="28"/>
  <c r="Q11" i="28"/>
  <c r="P11" i="28"/>
  <c r="O11" i="28"/>
  <c r="N11" i="28"/>
  <c r="M11" i="28"/>
  <c r="L11" i="28"/>
  <c r="K11" i="28"/>
  <c r="J11" i="28"/>
  <c r="I11" i="28"/>
  <c r="H11" i="28"/>
  <c r="G11" i="28"/>
  <c r="F11" i="28"/>
  <c r="AZ10" i="28"/>
  <c r="AY10" i="28"/>
  <c r="AX10" i="28"/>
  <c r="AW10" i="28"/>
  <c r="AV10" i="28"/>
  <c r="AU10" i="28"/>
  <c r="AT10" i="28"/>
  <c r="AS10" i="28"/>
  <c r="AR10" i="28"/>
  <c r="AQ10" i="28"/>
  <c r="AP10" i="28"/>
  <c r="AO10" i="28"/>
  <c r="AN10" i="28"/>
  <c r="AM10" i="28"/>
  <c r="AL10" i="28"/>
  <c r="AK10" i="28"/>
  <c r="AJ10" i="28"/>
  <c r="AI10" i="28"/>
  <c r="AH10" i="28"/>
  <c r="AG10" i="28"/>
  <c r="AF10" i="28"/>
  <c r="AE10" i="28"/>
  <c r="AD10" i="28"/>
  <c r="AC10" i="28"/>
  <c r="AB10" i="28"/>
  <c r="AA10" i="28"/>
  <c r="Z10" i="28"/>
  <c r="Y10" i="28"/>
  <c r="X10" i="28"/>
  <c r="W10" i="28"/>
  <c r="V10" i="28"/>
  <c r="U10" i="28"/>
  <c r="T10" i="28"/>
  <c r="S10" i="28"/>
  <c r="R10" i="28"/>
  <c r="Q10" i="28"/>
  <c r="P10" i="28"/>
  <c r="O10" i="28"/>
  <c r="N10" i="28"/>
  <c r="M10" i="28"/>
  <c r="L10" i="28"/>
  <c r="K10" i="28"/>
  <c r="J10" i="28"/>
  <c r="I10" i="28"/>
  <c r="H10" i="28"/>
  <c r="G10" i="28"/>
  <c r="F10" i="28"/>
  <c r="AZ9" i="28"/>
  <c r="AY9" i="28"/>
  <c r="AX9" i="28"/>
  <c r="AW9" i="28"/>
  <c r="AV9" i="28"/>
  <c r="AU9" i="28"/>
  <c r="AT9" i="28"/>
  <c r="AS9" i="28"/>
  <c r="AR9" i="28"/>
  <c r="AQ9" i="28"/>
  <c r="AP9" i="28"/>
  <c r="AO9" i="28"/>
  <c r="AN9" i="28"/>
  <c r="AM9" i="28"/>
  <c r="AL9" i="28"/>
  <c r="AK9" i="28"/>
  <c r="AJ9" i="28"/>
  <c r="AI9" i="28"/>
  <c r="AH9" i="28"/>
  <c r="AG9" i="28"/>
  <c r="AF9" i="28"/>
  <c r="AE9" i="28"/>
  <c r="AD9" i="28"/>
  <c r="AC9" i="28"/>
  <c r="AB9" i="28"/>
  <c r="AA9" i="28"/>
  <c r="Z9" i="28"/>
  <c r="Y9" i="28"/>
  <c r="X9" i="28"/>
  <c r="W9" i="28"/>
  <c r="V9" i="28"/>
  <c r="U9" i="28"/>
  <c r="T9" i="28"/>
  <c r="S9" i="28"/>
  <c r="R9" i="28"/>
  <c r="Q9" i="28"/>
  <c r="P9" i="28"/>
  <c r="O9" i="28"/>
  <c r="N9" i="28"/>
  <c r="M9" i="28"/>
  <c r="L9" i="28"/>
  <c r="K9" i="28"/>
  <c r="J9" i="28"/>
  <c r="I9" i="28"/>
  <c r="H9" i="28"/>
  <c r="G9" i="28"/>
  <c r="F9" i="28"/>
  <c r="A5" i="28"/>
  <c r="F29" i="58" s="1"/>
  <c r="AZ43" i="27"/>
  <c r="AY43" i="27"/>
  <c r="AX43" i="27"/>
  <c r="AW43" i="27"/>
  <c r="AV43" i="27"/>
  <c r="AU43" i="27"/>
  <c r="AT43" i="27"/>
  <c r="AS43" i="27"/>
  <c r="AR43" i="27"/>
  <c r="AQ43" i="27"/>
  <c r="AP43" i="27"/>
  <c r="AO43" i="27"/>
  <c r="AN43" i="27"/>
  <c r="AM43" i="27"/>
  <c r="AL43" i="27"/>
  <c r="AK43" i="27"/>
  <c r="AJ43" i="27"/>
  <c r="AI43" i="27"/>
  <c r="AH43" i="27"/>
  <c r="AG43" i="27"/>
  <c r="AF43" i="27"/>
  <c r="AE43" i="27"/>
  <c r="AD43" i="27"/>
  <c r="AC43" i="27"/>
  <c r="AB43" i="27"/>
  <c r="AA43" i="27"/>
  <c r="Z43" i="27"/>
  <c r="Y43" i="27"/>
  <c r="X43" i="27"/>
  <c r="W43" i="27"/>
  <c r="V43" i="27"/>
  <c r="U43" i="27"/>
  <c r="T43" i="27"/>
  <c r="S43" i="27"/>
  <c r="R43" i="27"/>
  <c r="Q43" i="27"/>
  <c r="P43" i="27"/>
  <c r="O43" i="27"/>
  <c r="N43" i="27"/>
  <c r="M43" i="27"/>
  <c r="L43" i="27"/>
  <c r="K43" i="27"/>
  <c r="J43" i="27"/>
  <c r="I43" i="27"/>
  <c r="H43" i="27"/>
  <c r="G43" i="27"/>
  <c r="F43" i="27"/>
  <c r="AZ42" i="27"/>
  <c r="AY42" i="27"/>
  <c r="AX42" i="27"/>
  <c r="AW42" i="27"/>
  <c r="AV42" i="27"/>
  <c r="AU42" i="27"/>
  <c r="AT42" i="27"/>
  <c r="AS42" i="27"/>
  <c r="AR42" i="27"/>
  <c r="AQ42" i="27"/>
  <c r="AP42" i="27"/>
  <c r="AO42" i="27"/>
  <c r="AN42" i="27"/>
  <c r="AM42" i="27"/>
  <c r="AL42" i="27"/>
  <c r="AK42" i="27"/>
  <c r="AJ42" i="27"/>
  <c r="AI42" i="27"/>
  <c r="AH42" i="27"/>
  <c r="AG42" i="27"/>
  <c r="AF42" i="27"/>
  <c r="AE42" i="27"/>
  <c r="AD42" i="27"/>
  <c r="AC42" i="27"/>
  <c r="AB42" i="27"/>
  <c r="AA42" i="27"/>
  <c r="Z42" i="27"/>
  <c r="Y42" i="27"/>
  <c r="X42" i="27"/>
  <c r="W42" i="27"/>
  <c r="V42" i="27"/>
  <c r="U42" i="27"/>
  <c r="T42" i="27"/>
  <c r="S42" i="27"/>
  <c r="R42" i="27"/>
  <c r="Q42" i="27"/>
  <c r="P42" i="27"/>
  <c r="O42" i="27"/>
  <c r="N42" i="27"/>
  <c r="M42" i="27"/>
  <c r="L42" i="27"/>
  <c r="K42" i="27"/>
  <c r="J42" i="27"/>
  <c r="I42" i="27"/>
  <c r="H42" i="27"/>
  <c r="G42" i="27"/>
  <c r="F42" i="27"/>
  <c r="AZ41" i="27"/>
  <c r="AY41" i="27"/>
  <c r="AX41" i="27"/>
  <c r="AW41" i="27"/>
  <c r="AV41" i="27"/>
  <c r="AU41" i="27"/>
  <c r="AT41" i="27"/>
  <c r="AS41" i="27"/>
  <c r="AR41" i="27"/>
  <c r="AQ41" i="27"/>
  <c r="AP41" i="27"/>
  <c r="AO41" i="27"/>
  <c r="AN41" i="27"/>
  <c r="AM41" i="27"/>
  <c r="AL41" i="27"/>
  <c r="AK41" i="27"/>
  <c r="AJ41" i="27"/>
  <c r="AI41" i="27"/>
  <c r="AH41" i="27"/>
  <c r="AG41" i="27"/>
  <c r="AF41" i="27"/>
  <c r="AE41" i="27"/>
  <c r="AD41" i="27"/>
  <c r="AC41" i="27"/>
  <c r="AB41" i="27"/>
  <c r="AA41" i="27"/>
  <c r="Z41" i="27"/>
  <c r="Y41" i="27"/>
  <c r="X41" i="27"/>
  <c r="W41" i="27"/>
  <c r="V41" i="27"/>
  <c r="U41" i="27"/>
  <c r="T41" i="27"/>
  <c r="S41" i="27"/>
  <c r="R41" i="27"/>
  <c r="Q41" i="27"/>
  <c r="P41" i="27"/>
  <c r="O41" i="27"/>
  <c r="N41" i="27"/>
  <c r="M41" i="27"/>
  <c r="L41" i="27"/>
  <c r="K41" i="27"/>
  <c r="J41" i="27"/>
  <c r="I41" i="27"/>
  <c r="H41" i="27"/>
  <c r="G41" i="27"/>
  <c r="F41" i="27"/>
  <c r="AZ40" i="27"/>
  <c r="AY40" i="27"/>
  <c r="AX40" i="27"/>
  <c r="AW40" i="27"/>
  <c r="AV40" i="27"/>
  <c r="AU40" i="27"/>
  <c r="AT40" i="27"/>
  <c r="AS40" i="27"/>
  <c r="AR40" i="27"/>
  <c r="AQ40" i="27"/>
  <c r="AP40" i="27"/>
  <c r="AO40" i="27"/>
  <c r="AN40" i="27"/>
  <c r="AM40" i="27"/>
  <c r="AL40" i="27"/>
  <c r="AK40" i="27"/>
  <c r="AJ40" i="27"/>
  <c r="AI40" i="27"/>
  <c r="AH40" i="27"/>
  <c r="AG40" i="27"/>
  <c r="AF40" i="27"/>
  <c r="AE40" i="27"/>
  <c r="AD40" i="27"/>
  <c r="AC40" i="27"/>
  <c r="AB40" i="27"/>
  <c r="AA40" i="27"/>
  <c r="Z40" i="27"/>
  <c r="Y40" i="27"/>
  <c r="X40" i="27"/>
  <c r="W40" i="27"/>
  <c r="V40" i="27"/>
  <c r="U40" i="27"/>
  <c r="T40" i="27"/>
  <c r="S40" i="27"/>
  <c r="R40" i="27"/>
  <c r="Q40" i="27"/>
  <c r="P40" i="27"/>
  <c r="O40" i="27"/>
  <c r="N40" i="27"/>
  <c r="M40" i="27"/>
  <c r="L40" i="27"/>
  <c r="K40" i="27"/>
  <c r="J40" i="27"/>
  <c r="I40" i="27"/>
  <c r="H40" i="27"/>
  <c r="G40" i="27"/>
  <c r="F40" i="27"/>
  <c r="AZ39" i="27"/>
  <c r="AY39" i="27"/>
  <c r="AX39" i="27"/>
  <c r="AW39" i="27"/>
  <c r="AV39" i="27"/>
  <c r="AU39" i="27"/>
  <c r="AT39" i="27"/>
  <c r="AS39" i="27"/>
  <c r="AR39" i="27"/>
  <c r="AQ39" i="27"/>
  <c r="AP39" i="27"/>
  <c r="AO39" i="27"/>
  <c r="AN39" i="27"/>
  <c r="AM39" i="27"/>
  <c r="AL39" i="27"/>
  <c r="AK39" i="27"/>
  <c r="AJ39" i="27"/>
  <c r="AI39" i="27"/>
  <c r="AH39" i="27"/>
  <c r="AG39" i="27"/>
  <c r="AF39" i="27"/>
  <c r="AE39" i="27"/>
  <c r="AD39" i="27"/>
  <c r="AC39" i="27"/>
  <c r="AB39" i="27"/>
  <c r="AA39" i="27"/>
  <c r="Z39" i="27"/>
  <c r="Y39" i="27"/>
  <c r="X39" i="27"/>
  <c r="W39" i="27"/>
  <c r="V39" i="27"/>
  <c r="U39" i="27"/>
  <c r="T39" i="27"/>
  <c r="S39" i="27"/>
  <c r="R39" i="27"/>
  <c r="Q39" i="27"/>
  <c r="P39" i="27"/>
  <c r="O39" i="27"/>
  <c r="N39" i="27"/>
  <c r="M39" i="27"/>
  <c r="L39" i="27"/>
  <c r="K39" i="27"/>
  <c r="J39" i="27"/>
  <c r="I39" i="27"/>
  <c r="H39" i="27"/>
  <c r="G39" i="27"/>
  <c r="F39" i="27"/>
  <c r="AZ38" i="27"/>
  <c r="AY38" i="27"/>
  <c r="AX38" i="27"/>
  <c r="AW38" i="27"/>
  <c r="AV38" i="27"/>
  <c r="AU38" i="27"/>
  <c r="AT38" i="27"/>
  <c r="AS38" i="27"/>
  <c r="AR38" i="27"/>
  <c r="AQ38" i="27"/>
  <c r="AP38" i="27"/>
  <c r="AO38" i="27"/>
  <c r="AN38" i="27"/>
  <c r="AM38" i="27"/>
  <c r="AL38" i="27"/>
  <c r="AK38" i="27"/>
  <c r="AJ38" i="27"/>
  <c r="AI38" i="27"/>
  <c r="AH38" i="27"/>
  <c r="AG38" i="27"/>
  <c r="AF38" i="27"/>
  <c r="AE38" i="27"/>
  <c r="AD38" i="27"/>
  <c r="AC38" i="27"/>
  <c r="AB38" i="27"/>
  <c r="AA38" i="27"/>
  <c r="Z38" i="27"/>
  <c r="Y38" i="27"/>
  <c r="X38" i="27"/>
  <c r="W38" i="27"/>
  <c r="V38" i="27"/>
  <c r="U38" i="27"/>
  <c r="T38" i="27"/>
  <c r="S38" i="27"/>
  <c r="R38" i="27"/>
  <c r="Q38" i="27"/>
  <c r="P38" i="27"/>
  <c r="O38" i="27"/>
  <c r="N38" i="27"/>
  <c r="M38" i="27"/>
  <c r="L38" i="27"/>
  <c r="K38" i="27"/>
  <c r="J38" i="27"/>
  <c r="I38" i="27"/>
  <c r="H38" i="27"/>
  <c r="G38" i="27"/>
  <c r="F38" i="27"/>
  <c r="AZ37" i="27"/>
  <c r="AY37" i="27"/>
  <c r="AX37" i="27"/>
  <c r="AW37" i="27"/>
  <c r="AV37" i="27"/>
  <c r="AU37" i="27"/>
  <c r="AT37" i="27"/>
  <c r="AS37" i="27"/>
  <c r="AR37" i="27"/>
  <c r="AQ37" i="27"/>
  <c r="AP37" i="27"/>
  <c r="AO37" i="27"/>
  <c r="AN37" i="27"/>
  <c r="AM37" i="27"/>
  <c r="AL37" i="27"/>
  <c r="AK37" i="27"/>
  <c r="AJ37" i="27"/>
  <c r="AI37" i="27"/>
  <c r="AH37" i="27"/>
  <c r="AG37" i="27"/>
  <c r="AF37" i="27"/>
  <c r="AE37" i="27"/>
  <c r="AD37" i="27"/>
  <c r="AC37" i="27"/>
  <c r="AB37" i="27"/>
  <c r="AA37" i="27"/>
  <c r="Z37" i="27"/>
  <c r="Y37" i="27"/>
  <c r="X37" i="27"/>
  <c r="W37" i="27"/>
  <c r="V37" i="27"/>
  <c r="U37" i="27"/>
  <c r="T37" i="27"/>
  <c r="S37" i="27"/>
  <c r="R37" i="27"/>
  <c r="Q37" i="27"/>
  <c r="P37" i="27"/>
  <c r="O37" i="27"/>
  <c r="N37" i="27"/>
  <c r="M37" i="27"/>
  <c r="L37" i="27"/>
  <c r="K37" i="27"/>
  <c r="J37" i="27"/>
  <c r="I37" i="27"/>
  <c r="H37" i="27"/>
  <c r="G37" i="27"/>
  <c r="F37" i="27"/>
  <c r="AZ36" i="27"/>
  <c r="AY36" i="27"/>
  <c r="AX36" i="27"/>
  <c r="AW36" i="27"/>
  <c r="AV36" i="27"/>
  <c r="AU36" i="27"/>
  <c r="AT36" i="27"/>
  <c r="AS36" i="27"/>
  <c r="AR36" i="27"/>
  <c r="AQ36" i="27"/>
  <c r="AP36" i="27"/>
  <c r="AO36" i="27"/>
  <c r="AN36" i="27"/>
  <c r="AM36" i="27"/>
  <c r="AL36" i="27"/>
  <c r="AK36" i="27"/>
  <c r="AJ36" i="27"/>
  <c r="AI36" i="27"/>
  <c r="AH36" i="27"/>
  <c r="AG36" i="27"/>
  <c r="AF36" i="27"/>
  <c r="AE36" i="27"/>
  <c r="AD36" i="27"/>
  <c r="AC36" i="27"/>
  <c r="AB36" i="27"/>
  <c r="AA36" i="27"/>
  <c r="Z36" i="27"/>
  <c r="Y36" i="27"/>
  <c r="X36" i="27"/>
  <c r="W36" i="27"/>
  <c r="V36" i="27"/>
  <c r="U36" i="27"/>
  <c r="T36" i="27"/>
  <c r="S36" i="27"/>
  <c r="R36" i="27"/>
  <c r="Q36" i="27"/>
  <c r="P36" i="27"/>
  <c r="O36" i="27"/>
  <c r="N36" i="27"/>
  <c r="M36" i="27"/>
  <c r="L36" i="27"/>
  <c r="K36" i="27"/>
  <c r="J36" i="27"/>
  <c r="I36" i="27"/>
  <c r="H36" i="27"/>
  <c r="G36" i="27"/>
  <c r="F36" i="27"/>
  <c r="AZ35" i="27"/>
  <c r="AY35" i="27"/>
  <c r="AX35" i="27"/>
  <c r="AW35" i="27"/>
  <c r="AV35" i="27"/>
  <c r="AU35" i="27"/>
  <c r="AT35" i="27"/>
  <c r="AS35" i="27"/>
  <c r="AR35" i="27"/>
  <c r="AQ35" i="27"/>
  <c r="AP35" i="27"/>
  <c r="AO35" i="27"/>
  <c r="AN35" i="27"/>
  <c r="AM35" i="27"/>
  <c r="AL35" i="27"/>
  <c r="AK35" i="27"/>
  <c r="AJ35" i="27"/>
  <c r="AI35" i="27"/>
  <c r="AH35" i="27"/>
  <c r="AG35" i="27"/>
  <c r="AF35" i="27"/>
  <c r="AE35" i="27"/>
  <c r="AD35" i="27"/>
  <c r="AC35" i="27"/>
  <c r="AB35" i="27"/>
  <c r="AA35" i="27"/>
  <c r="Z35" i="27"/>
  <c r="Y35" i="27"/>
  <c r="X35" i="27"/>
  <c r="W35" i="27"/>
  <c r="V35" i="27"/>
  <c r="U35" i="27"/>
  <c r="T35" i="27"/>
  <c r="S35" i="27"/>
  <c r="R35" i="27"/>
  <c r="Q35" i="27"/>
  <c r="P35" i="27"/>
  <c r="O35" i="27"/>
  <c r="N35" i="27"/>
  <c r="M35" i="27"/>
  <c r="L35" i="27"/>
  <c r="K35" i="27"/>
  <c r="J35" i="27"/>
  <c r="I35" i="27"/>
  <c r="H35" i="27"/>
  <c r="G35" i="27"/>
  <c r="F35" i="27"/>
  <c r="AZ34" i="27"/>
  <c r="AY34" i="27"/>
  <c r="AX34" i="27"/>
  <c r="AW34" i="27"/>
  <c r="AV34" i="27"/>
  <c r="AU34" i="27"/>
  <c r="AT34" i="27"/>
  <c r="AS34" i="27"/>
  <c r="AR34" i="27"/>
  <c r="AQ34" i="27"/>
  <c r="AP34" i="27"/>
  <c r="AO34" i="27"/>
  <c r="AN34" i="27"/>
  <c r="AM34" i="27"/>
  <c r="AL34" i="27"/>
  <c r="AK34" i="27"/>
  <c r="AJ34" i="27"/>
  <c r="AI34" i="27"/>
  <c r="AH34" i="27"/>
  <c r="AG34" i="27"/>
  <c r="AF34" i="27"/>
  <c r="AE34" i="27"/>
  <c r="AD34" i="27"/>
  <c r="AC34" i="27"/>
  <c r="AB34" i="27"/>
  <c r="AA34" i="27"/>
  <c r="Z34" i="27"/>
  <c r="Y34" i="27"/>
  <c r="X34" i="27"/>
  <c r="W34" i="27"/>
  <c r="V34" i="27"/>
  <c r="U34" i="27"/>
  <c r="T34" i="27"/>
  <c r="S34" i="27"/>
  <c r="R34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AZ33" i="27"/>
  <c r="AY33" i="27"/>
  <c r="AX33" i="27"/>
  <c r="AW33" i="27"/>
  <c r="AV33" i="27"/>
  <c r="AU33" i="27"/>
  <c r="AT33" i="27"/>
  <c r="AS33" i="27"/>
  <c r="AR33" i="27"/>
  <c r="AQ33" i="27"/>
  <c r="AP33" i="27"/>
  <c r="AO33" i="27"/>
  <c r="AN33" i="27"/>
  <c r="AM33" i="27"/>
  <c r="AL33" i="27"/>
  <c r="AK33" i="27"/>
  <c r="AJ33" i="27"/>
  <c r="AI33" i="27"/>
  <c r="AH33" i="27"/>
  <c r="AG33" i="27"/>
  <c r="AF33" i="27"/>
  <c r="AE33" i="27"/>
  <c r="AD33" i="27"/>
  <c r="AC33" i="27"/>
  <c r="AB33" i="27"/>
  <c r="AA33" i="27"/>
  <c r="Z33" i="27"/>
  <c r="Y33" i="27"/>
  <c r="X33" i="27"/>
  <c r="W33" i="27"/>
  <c r="V33" i="27"/>
  <c r="U33" i="27"/>
  <c r="T33" i="27"/>
  <c r="S33" i="27"/>
  <c r="R33" i="27"/>
  <c r="Q33" i="27"/>
  <c r="P33" i="27"/>
  <c r="O33" i="27"/>
  <c r="N33" i="27"/>
  <c r="M33" i="27"/>
  <c r="L33" i="27"/>
  <c r="K33" i="27"/>
  <c r="J33" i="27"/>
  <c r="I33" i="27"/>
  <c r="H33" i="27"/>
  <c r="G33" i="27"/>
  <c r="F33" i="27"/>
  <c r="AZ32" i="27"/>
  <c r="AY32" i="27"/>
  <c r="AX32" i="27"/>
  <c r="AW32" i="27"/>
  <c r="AV32" i="27"/>
  <c r="AU32" i="27"/>
  <c r="AT32" i="27"/>
  <c r="AS32" i="27"/>
  <c r="AR32" i="27"/>
  <c r="AQ32" i="27"/>
  <c r="AP32" i="27"/>
  <c r="AO32" i="27"/>
  <c r="AN32" i="27"/>
  <c r="AM32" i="27"/>
  <c r="AL32" i="27"/>
  <c r="AK32" i="27"/>
  <c r="AJ32" i="27"/>
  <c r="AI32" i="27"/>
  <c r="AH32" i="27"/>
  <c r="AG32" i="27"/>
  <c r="AF32" i="27"/>
  <c r="AE32" i="27"/>
  <c r="AD32" i="27"/>
  <c r="AC32" i="27"/>
  <c r="AB32" i="27"/>
  <c r="AA32" i="27"/>
  <c r="Z32" i="27"/>
  <c r="Y32" i="27"/>
  <c r="X32" i="27"/>
  <c r="W32" i="27"/>
  <c r="V32" i="27"/>
  <c r="U32" i="27"/>
  <c r="T32" i="27"/>
  <c r="S32" i="27"/>
  <c r="R32" i="27"/>
  <c r="Q32" i="27"/>
  <c r="P32" i="27"/>
  <c r="O32" i="27"/>
  <c r="N32" i="27"/>
  <c r="M32" i="27"/>
  <c r="L32" i="27"/>
  <c r="K32" i="27"/>
  <c r="J32" i="27"/>
  <c r="I32" i="27"/>
  <c r="H32" i="27"/>
  <c r="G32" i="27"/>
  <c r="F32" i="27"/>
  <c r="AZ31" i="27"/>
  <c r="AY31" i="27"/>
  <c r="AX31" i="27"/>
  <c r="AW31" i="27"/>
  <c r="AV31" i="27"/>
  <c r="AU31" i="27"/>
  <c r="AT31" i="27"/>
  <c r="AS31" i="27"/>
  <c r="AR31" i="27"/>
  <c r="AQ31" i="27"/>
  <c r="AP31" i="27"/>
  <c r="AO31" i="27"/>
  <c r="AN31" i="27"/>
  <c r="AM31" i="27"/>
  <c r="AL31" i="27"/>
  <c r="AK31" i="27"/>
  <c r="AJ31" i="27"/>
  <c r="AI31" i="27"/>
  <c r="AH31" i="27"/>
  <c r="AG31" i="27"/>
  <c r="AF31" i="27"/>
  <c r="AE31" i="27"/>
  <c r="AD31" i="27"/>
  <c r="AC31" i="27"/>
  <c r="AB31" i="27"/>
  <c r="AA31" i="27"/>
  <c r="Z31" i="27"/>
  <c r="Y31" i="27"/>
  <c r="X31" i="27"/>
  <c r="W31" i="27"/>
  <c r="V31" i="27"/>
  <c r="U31" i="27"/>
  <c r="T31" i="27"/>
  <c r="S31" i="27"/>
  <c r="R31" i="27"/>
  <c r="Q31" i="27"/>
  <c r="P31" i="27"/>
  <c r="O31" i="27"/>
  <c r="N31" i="27"/>
  <c r="M31" i="27"/>
  <c r="L31" i="27"/>
  <c r="K31" i="27"/>
  <c r="J31" i="27"/>
  <c r="I31" i="27"/>
  <c r="H31" i="27"/>
  <c r="G31" i="27"/>
  <c r="F31" i="27"/>
  <c r="AZ30" i="27"/>
  <c r="AY30" i="27"/>
  <c r="AX30" i="27"/>
  <c r="AW30" i="27"/>
  <c r="AV30" i="27"/>
  <c r="AU30" i="27"/>
  <c r="AT30" i="27"/>
  <c r="AS30" i="27"/>
  <c r="AR30" i="27"/>
  <c r="AQ30" i="27"/>
  <c r="AP30" i="27"/>
  <c r="AO30" i="27"/>
  <c r="AN30" i="27"/>
  <c r="AM30" i="27"/>
  <c r="AL30" i="27"/>
  <c r="AK30" i="27"/>
  <c r="AJ30" i="27"/>
  <c r="AI30" i="27"/>
  <c r="AH30" i="27"/>
  <c r="AG30" i="27"/>
  <c r="AF30" i="27"/>
  <c r="AE30" i="27"/>
  <c r="AD30" i="27"/>
  <c r="AC30" i="27"/>
  <c r="AB30" i="27"/>
  <c r="AA30" i="27"/>
  <c r="Z30" i="27"/>
  <c r="Y30" i="27"/>
  <c r="X30" i="27"/>
  <c r="W30" i="27"/>
  <c r="V30" i="27"/>
  <c r="U30" i="27"/>
  <c r="T30" i="27"/>
  <c r="S30" i="27"/>
  <c r="R30" i="27"/>
  <c r="Q30" i="27"/>
  <c r="P30" i="27"/>
  <c r="O30" i="27"/>
  <c r="N30" i="27"/>
  <c r="M30" i="27"/>
  <c r="L30" i="27"/>
  <c r="K30" i="27"/>
  <c r="J30" i="27"/>
  <c r="I30" i="27"/>
  <c r="H30" i="27"/>
  <c r="G30" i="27"/>
  <c r="F30" i="27"/>
  <c r="AZ29" i="27"/>
  <c r="AY29" i="27"/>
  <c r="AX29" i="27"/>
  <c r="AW29" i="27"/>
  <c r="AV29" i="27"/>
  <c r="AU29" i="27"/>
  <c r="AT29" i="27"/>
  <c r="AS29" i="27"/>
  <c r="AR29" i="27"/>
  <c r="AQ29" i="27"/>
  <c r="AP29" i="27"/>
  <c r="AO29" i="27"/>
  <c r="AN29" i="27"/>
  <c r="AM29" i="27"/>
  <c r="AL29" i="27"/>
  <c r="AK29" i="27"/>
  <c r="AJ29" i="27"/>
  <c r="AI29" i="27"/>
  <c r="AH29" i="27"/>
  <c r="AG29" i="27"/>
  <c r="AF29" i="27"/>
  <c r="AE29" i="27"/>
  <c r="AD29" i="27"/>
  <c r="AC29" i="27"/>
  <c r="AB29" i="27"/>
  <c r="AA29" i="27"/>
  <c r="Z29" i="27"/>
  <c r="Y29" i="27"/>
  <c r="X29" i="27"/>
  <c r="W29" i="27"/>
  <c r="V29" i="27"/>
  <c r="U29" i="27"/>
  <c r="T29" i="27"/>
  <c r="S29" i="27"/>
  <c r="R29" i="27"/>
  <c r="Q29" i="27"/>
  <c r="P29" i="27"/>
  <c r="O29" i="27"/>
  <c r="N29" i="27"/>
  <c r="M29" i="27"/>
  <c r="L29" i="27"/>
  <c r="K29" i="27"/>
  <c r="J29" i="27"/>
  <c r="I29" i="27"/>
  <c r="H29" i="27"/>
  <c r="G29" i="27"/>
  <c r="F29" i="27"/>
  <c r="AZ28" i="27"/>
  <c r="AY28" i="27"/>
  <c r="AX28" i="27"/>
  <c r="AW28" i="27"/>
  <c r="AV28" i="27"/>
  <c r="AU28" i="27"/>
  <c r="AT28" i="27"/>
  <c r="AS28" i="27"/>
  <c r="AR28" i="27"/>
  <c r="AQ28" i="27"/>
  <c r="AP28" i="27"/>
  <c r="AO28" i="27"/>
  <c r="AN28" i="27"/>
  <c r="AM28" i="27"/>
  <c r="AL28" i="27"/>
  <c r="AK28" i="27"/>
  <c r="AJ28" i="27"/>
  <c r="AI28" i="27"/>
  <c r="AH28" i="27"/>
  <c r="AG28" i="27"/>
  <c r="AF28" i="27"/>
  <c r="AE28" i="27"/>
  <c r="AD28" i="27"/>
  <c r="AC28" i="27"/>
  <c r="AB28" i="27"/>
  <c r="AA28" i="27"/>
  <c r="Z28" i="27"/>
  <c r="Y28" i="27"/>
  <c r="X28" i="27"/>
  <c r="W28" i="27"/>
  <c r="V28" i="27"/>
  <c r="U28" i="27"/>
  <c r="T28" i="27"/>
  <c r="S28" i="27"/>
  <c r="R28" i="27"/>
  <c r="Q28" i="27"/>
  <c r="P28" i="27"/>
  <c r="O28" i="27"/>
  <c r="N28" i="27"/>
  <c r="M28" i="27"/>
  <c r="L28" i="27"/>
  <c r="K28" i="27"/>
  <c r="J28" i="27"/>
  <c r="I28" i="27"/>
  <c r="H28" i="27"/>
  <c r="G28" i="27"/>
  <c r="F28" i="27"/>
  <c r="AZ27" i="27"/>
  <c r="AY27" i="27"/>
  <c r="AX27" i="27"/>
  <c r="AW27" i="27"/>
  <c r="AV27" i="27"/>
  <c r="AU27" i="27"/>
  <c r="AT27" i="27"/>
  <c r="AS27" i="27"/>
  <c r="AR27" i="27"/>
  <c r="AQ27" i="27"/>
  <c r="AP27" i="27"/>
  <c r="AO27" i="27"/>
  <c r="AN27" i="27"/>
  <c r="AM27" i="27"/>
  <c r="AL27" i="27"/>
  <c r="AK27" i="27"/>
  <c r="AJ27" i="27"/>
  <c r="AI27" i="27"/>
  <c r="AH27" i="27"/>
  <c r="AG27" i="27"/>
  <c r="AF27" i="27"/>
  <c r="AE27" i="27"/>
  <c r="AD27" i="27"/>
  <c r="AC27" i="27"/>
  <c r="AB27" i="27"/>
  <c r="AA27" i="27"/>
  <c r="Z27" i="27"/>
  <c r="Y27" i="27"/>
  <c r="X27" i="27"/>
  <c r="W27" i="27"/>
  <c r="V27" i="27"/>
  <c r="U27" i="27"/>
  <c r="T27" i="27"/>
  <c r="S27" i="27"/>
  <c r="R27" i="27"/>
  <c r="Q27" i="27"/>
  <c r="P27" i="27"/>
  <c r="O27" i="27"/>
  <c r="N27" i="27"/>
  <c r="M27" i="27"/>
  <c r="L27" i="27"/>
  <c r="K27" i="27"/>
  <c r="J27" i="27"/>
  <c r="I27" i="27"/>
  <c r="H27" i="27"/>
  <c r="G27" i="27"/>
  <c r="F27" i="27"/>
  <c r="AZ26" i="27"/>
  <c r="AY26" i="27"/>
  <c r="AX26" i="27"/>
  <c r="AW26" i="27"/>
  <c r="AV26" i="27"/>
  <c r="AU26" i="27"/>
  <c r="AT26" i="27"/>
  <c r="AS26" i="27"/>
  <c r="AR26" i="27"/>
  <c r="AQ26" i="27"/>
  <c r="AP26" i="27"/>
  <c r="AO26" i="27"/>
  <c r="AN26" i="27"/>
  <c r="AM26" i="27"/>
  <c r="AL26" i="27"/>
  <c r="AK26" i="27"/>
  <c r="AJ26" i="27"/>
  <c r="AI26" i="27"/>
  <c r="AH26" i="27"/>
  <c r="AG26" i="27"/>
  <c r="AF26" i="27"/>
  <c r="AE26" i="27"/>
  <c r="AD26" i="27"/>
  <c r="AC26" i="27"/>
  <c r="AB26" i="27"/>
  <c r="AA26" i="27"/>
  <c r="Z26" i="27"/>
  <c r="Y26" i="27"/>
  <c r="X26" i="27"/>
  <c r="W26" i="27"/>
  <c r="V26" i="27"/>
  <c r="U26" i="27"/>
  <c r="T26" i="27"/>
  <c r="S26" i="27"/>
  <c r="R26" i="27"/>
  <c r="Q26" i="27"/>
  <c r="P26" i="27"/>
  <c r="O26" i="27"/>
  <c r="N26" i="27"/>
  <c r="M26" i="27"/>
  <c r="L26" i="27"/>
  <c r="K26" i="27"/>
  <c r="J26" i="27"/>
  <c r="I26" i="27"/>
  <c r="H26" i="27"/>
  <c r="G26" i="27"/>
  <c r="F26" i="27"/>
  <c r="AZ25" i="27"/>
  <c r="AY25" i="27"/>
  <c r="AX25" i="27"/>
  <c r="AW25" i="27"/>
  <c r="AV25" i="27"/>
  <c r="AU25" i="27"/>
  <c r="AT25" i="27"/>
  <c r="AS25" i="27"/>
  <c r="AR25" i="27"/>
  <c r="AQ25" i="27"/>
  <c r="AP25" i="27"/>
  <c r="AO25" i="27"/>
  <c r="AN25" i="27"/>
  <c r="AM25" i="27"/>
  <c r="AL25" i="27"/>
  <c r="AK25" i="27"/>
  <c r="AJ25" i="27"/>
  <c r="AI25" i="27"/>
  <c r="AH25" i="27"/>
  <c r="AG25" i="27"/>
  <c r="AF25" i="27"/>
  <c r="AE25" i="27"/>
  <c r="AD25" i="27"/>
  <c r="AC25" i="27"/>
  <c r="AB25" i="27"/>
  <c r="AA25" i="27"/>
  <c r="Z25" i="27"/>
  <c r="Y25" i="27"/>
  <c r="X25" i="27"/>
  <c r="W25" i="27"/>
  <c r="V25" i="27"/>
  <c r="U25" i="27"/>
  <c r="T25" i="27"/>
  <c r="S25" i="27"/>
  <c r="R25" i="27"/>
  <c r="Q25" i="27"/>
  <c r="P25" i="27"/>
  <c r="O25" i="27"/>
  <c r="N25" i="27"/>
  <c r="M25" i="27"/>
  <c r="L25" i="27"/>
  <c r="K25" i="27"/>
  <c r="J25" i="27"/>
  <c r="I25" i="27"/>
  <c r="H25" i="27"/>
  <c r="G25" i="27"/>
  <c r="F25" i="27"/>
  <c r="AZ24" i="27"/>
  <c r="AY24" i="27"/>
  <c r="AX24" i="27"/>
  <c r="AW24" i="27"/>
  <c r="AV24" i="27"/>
  <c r="AU24" i="27"/>
  <c r="AT24" i="27"/>
  <c r="AS24" i="27"/>
  <c r="AR24" i="27"/>
  <c r="AQ24" i="27"/>
  <c r="AP24" i="27"/>
  <c r="AO24" i="27"/>
  <c r="AN24" i="27"/>
  <c r="AM24" i="27"/>
  <c r="AL24" i="27"/>
  <c r="AK24" i="27"/>
  <c r="AJ24" i="27"/>
  <c r="AI24" i="27"/>
  <c r="AH24" i="27"/>
  <c r="AG24" i="27"/>
  <c r="AF24" i="27"/>
  <c r="AE24" i="27"/>
  <c r="AD24" i="27"/>
  <c r="AC24" i="27"/>
  <c r="AB24" i="27"/>
  <c r="AA24" i="27"/>
  <c r="Z24" i="27"/>
  <c r="Y24" i="27"/>
  <c r="X24" i="27"/>
  <c r="W24" i="27"/>
  <c r="V24" i="27"/>
  <c r="U24" i="27"/>
  <c r="T24" i="27"/>
  <c r="S24" i="27"/>
  <c r="R24" i="27"/>
  <c r="Q24" i="27"/>
  <c r="P24" i="27"/>
  <c r="O24" i="27"/>
  <c r="N24" i="27"/>
  <c r="M24" i="27"/>
  <c r="L24" i="27"/>
  <c r="K24" i="27"/>
  <c r="J24" i="27"/>
  <c r="I24" i="27"/>
  <c r="H24" i="27"/>
  <c r="G24" i="27"/>
  <c r="F24" i="27"/>
  <c r="AZ23" i="27"/>
  <c r="AY23" i="27"/>
  <c r="AX23" i="27"/>
  <c r="AW23" i="27"/>
  <c r="AV23" i="27"/>
  <c r="AU23" i="27"/>
  <c r="AT23" i="27"/>
  <c r="AS23" i="27"/>
  <c r="AR23" i="27"/>
  <c r="AQ23" i="27"/>
  <c r="AP23" i="27"/>
  <c r="AO23" i="27"/>
  <c r="AN23" i="27"/>
  <c r="AM23" i="27"/>
  <c r="AL23" i="27"/>
  <c r="AK23" i="27"/>
  <c r="AJ23" i="27"/>
  <c r="AI23" i="27"/>
  <c r="AH23" i="27"/>
  <c r="AG23" i="27"/>
  <c r="AF23" i="27"/>
  <c r="AE23" i="27"/>
  <c r="AD23" i="27"/>
  <c r="AC23" i="27"/>
  <c r="AB23" i="27"/>
  <c r="AA23" i="27"/>
  <c r="Z23" i="27"/>
  <c r="Y23" i="27"/>
  <c r="X23" i="27"/>
  <c r="W23" i="27"/>
  <c r="V23" i="27"/>
  <c r="U23" i="27"/>
  <c r="T23" i="27"/>
  <c r="S23" i="27"/>
  <c r="R23" i="27"/>
  <c r="Q23" i="27"/>
  <c r="P23" i="27"/>
  <c r="O23" i="27"/>
  <c r="N23" i="27"/>
  <c r="M23" i="27"/>
  <c r="L23" i="27"/>
  <c r="K23" i="27"/>
  <c r="J23" i="27"/>
  <c r="I23" i="27"/>
  <c r="H23" i="27"/>
  <c r="G23" i="27"/>
  <c r="F23" i="27"/>
  <c r="AZ22" i="27"/>
  <c r="AY22" i="27"/>
  <c r="AX22" i="27"/>
  <c r="AW22" i="27"/>
  <c r="AV22" i="27"/>
  <c r="AU22" i="27"/>
  <c r="AT22" i="27"/>
  <c r="AS22" i="27"/>
  <c r="AR22" i="27"/>
  <c r="AQ22" i="27"/>
  <c r="AP22" i="27"/>
  <c r="AO22" i="27"/>
  <c r="AN22" i="27"/>
  <c r="AM22" i="27"/>
  <c r="AL22" i="27"/>
  <c r="AK22" i="27"/>
  <c r="AJ22" i="27"/>
  <c r="AI22" i="27"/>
  <c r="AH22" i="27"/>
  <c r="AG22" i="27"/>
  <c r="AF22" i="27"/>
  <c r="AE22" i="27"/>
  <c r="AD22" i="27"/>
  <c r="AC22" i="27"/>
  <c r="AB22" i="27"/>
  <c r="AA22" i="27"/>
  <c r="Z22" i="27"/>
  <c r="Y22" i="27"/>
  <c r="X22" i="27"/>
  <c r="W22" i="27"/>
  <c r="V22" i="27"/>
  <c r="U22" i="27"/>
  <c r="T22" i="27"/>
  <c r="S22" i="27"/>
  <c r="R22" i="27"/>
  <c r="Q22" i="27"/>
  <c r="P22" i="27"/>
  <c r="O22" i="27"/>
  <c r="N22" i="27"/>
  <c r="M22" i="27"/>
  <c r="L22" i="27"/>
  <c r="K22" i="27"/>
  <c r="J22" i="27"/>
  <c r="I22" i="27"/>
  <c r="H22" i="27"/>
  <c r="G22" i="27"/>
  <c r="F22" i="27"/>
  <c r="AZ21" i="27"/>
  <c r="AY21" i="27"/>
  <c r="AX21" i="27"/>
  <c r="AW21" i="27"/>
  <c r="AV21" i="27"/>
  <c r="AU21" i="27"/>
  <c r="AT21" i="27"/>
  <c r="AS21" i="27"/>
  <c r="AR21" i="27"/>
  <c r="AQ21" i="27"/>
  <c r="AP21" i="27"/>
  <c r="AO21" i="27"/>
  <c r="AN21" i="27"/>
  <c r="AM21" i="27"/>
  <c r="AL21" i="27"/>
  <c r="AK21" i="27"/>
  <c r="AJ21" i="27"/>
  <c r="AI21" i="27"/>
  <c r="AH21" i="27"/>
  <c r="AG21" i="27"/>
  <c r="AF21" i="27"/>
  <c r="AE21" i="27"/>
  <c r="AD21" i="27"/>
  <c r="AC21" i="27"/>
  <c r="AB21" i="27"/>
  <c r="AA21" i="27"/>
  <c r="Z21" i="27"/>
  <c r="Y21" i="27"/>
  <c r="X21" i="27"/>
  <c r="W21" i="27"/>
  <c r="V21" i="27"/>
  <c r="U21" i="27"/>
  <c r="T21" i="27"/>
  <c r="S21" i="27"/>
  <c r="R21" i="27"/>
  <c r="Q21" i="27"/>
  <c r="P21" i="27"/>
  <c r="O21" i="27"/>
  <c r="N21" i="27"/>
  <c r="M21" i="27"/>
  <c r="L21" i="27"/>
  <c r="K21" i="27"/>
  <c r="J21" i="27"/>
  <c r="I21" i="27"/>
  <c r="H21" i="27"/>
  <c r="G21" i="27"/>
  <c r="F21" i="27"/>
  <c r="AZ20" i="27"/>
  <c r="AY20" i="27"/>
  <c r="AX20" i="27"/>
  <c r="AW20" i="27"/>
  <c r="AV20" i="27"/>
  <c r="AU20" i="27"/>
  <c r="AT20" i="27"/>
  <c r="AS20" i="27"/>
  <c r="AR20" i="27"/>
  <c r="AQ20" i="27"/>
  <c r="AP20" i="27"/>
  <c r="AO20" i="27"/>
  <c r="AN20" i="27"/>
  <c r="AM20" i="27"/>
  <c r="AL20" i="27"/>
  <c r="AK20" i="27"/>
  <c r="AJ20" i="27"/>
  <c r="AI20" i="27"/>
  <c r="AH20" i="27"/>
  <c r="AG20" i="27"/>
  <c r="AF20" i="27"/>
  <c r="AE20" i="27"/>
  <c r="AD20" i="27"/>
  <c r="AC20" i="27"/>
  <c r="AB20" i="27"/>
  <c r="AA20" i="27"/>
  <c r="Z20" i="27"/>
  <c r="Y20" i="27"/>
  <c r="X20" i="27"/>
  <c r="W20" i="27"/>
  <c r="V20" i="27"/>
  <c r="U20" i="27"/>
  <c r="T20" i="27"/>
  <c r="S20" i="27"/>
  <c r="R20" i="27"/>
  <c r="Q20" i="27"/>
  <c r="P20" i="27"/>
  <c r="O20" i="27"/>
  <c r="N20" i="27"/>
  <c r="M20" i="27"/>
  <c r="L20" i="27"/>
  <c r="K20" i="27"/>
  <c r="J20" i="27"/>
  <c r="I20" i="27"/>
  <c r="H20" i="27"/>
  <c r="G20" i="27"/>
  <c r="F20" i="27"/>
  <c r="AZ19" i="27"/>
  <c r="AY19" i="27"/>
  <c r="AX19" i="27"/>
  <c r="AW19" i="27"/>
  <c r="AV19" i="27"/>
  <c r="AU19" i="27"/>
  <c r="AT19" i="27"/>
  <c r="AS19" i="27"/>
  <c r="AR19" i="27"/>
  <c r="AQ19" i="27"/>
  <c r="AP19" i="27"/>
  <c r="AO19" i="27"/>
  <c r="AN19" i="27"/>
  <c r="AM19" i="27"/>
  <c r="AL19" i="27"/>
  <c r="AK19" i="27"/>
  <c r="AJ19" i="27"/>
  <c r="AI19" i="27"/>
  <c r="AH19" i="27"/>
  <c r="AG19" i="27"/>
  <c r="AF19" i="27"/>
  <c r="AE19" i="27"/>
  <c r="AD19" i="27"/>
  <c r="AC19" i="27"/>
  <c r="AB19" i="27"/>
  <c r="AA19" i="27"/>
  <c r="Z19" i="27"/>
  <c r="Y19" i="27"/>
  <c r="X19" i="27"/>
  <c r="W19" i="27"/>
  <c r="V19" i="27"/>
  <c r="U19" i="27"/>
  <c r="T19" i="27"/>
  <c r="S19" i="27"/>
  <c r="R19" i="27"/>
  <c r="Q19" i="27"/>
  <c r="P19" i="27"/>
  <c r="O19" i="27"/>
  <c r="N19" i="27"/>
  <c r="M19" i="27"/>
  <c r="L19" i="27"/>
  <c r="K19" i="27"/>
  <c r="J19" i="27"/>
  <c r="I19" i="27"/>
  <c r="H19" i="27"/>
  <c r="G19" i="27"/>
  <c r="F19" i="27"/>
  <c r="AZ18" i="27"/>
  <c r="AY18" i="27"/>
  <c r="AX18" i="27"/>
  <c r="AW18" i="27"/>
  <c r="AV18" i="27"/>
  <c r="AU18" i="27"/>
  <c r="AT18" i="27"/>
  <c r="AS18" i="27"/>
  <c r="AR18" i="27"/>
  <c r="AQ18" i="27"/>
  <c r="AP18" i="27"/>
  <c r="AO18" i="27"/>
  <c r="AN18" i="27"/>
  <c r="AM18" i="27"/>
  <c r="AL18" i="27"/>
  <c r="AK18" i="27"/>
  <c r="AJ18" i="27"/>
  <c r="AI18" i="27"/>
  <c r="AH18" i="27"/>
  <c r="AG18" i="27"/>
  <c r="AF18" i="27"/>
  <c r="AE18" i="27"/>
  <c r="AD18" i="27"/>
  <c r="AC18" i="27"/>
  <c r="AB18" i="27"/>
  <c r="AA18" i="27"/>
  <c r="Z18" i="27"/>
  <c r="Y18" i="27"/>
  <c r="X18" i="27"/>
  <c r="W18" i="27"/>
  <c r="V18" i="27"/>
  <c r="U18" i="27"/>
  <c r="T18" i="27"/>
  <c r="S18" i="27"/>
  <c r="R18" i="27"/>
  <c r="Q18" i="27"/>
  <c r="P18" i="27"/>
  <c r="O18" i="27"/>
  <c r="N18" i="27"/>
  <c r="M18" i="27"/>
  <c r="L18" i="27"/>
  <c r="K18" i="27"/>
  <c r="J18" i="27"/>
  <c r="I18" i="27"/>
  <c r="H18" i="27"/>
  <c r="G18" i="27"/>
  <c r="F18" i="27"/>
  <c r="AZ17" i="27"/>
  <c r="AY17" i="27"/>
  <c r="AX17" i="27"/>
  <c r="AW17" i="27"/>
  <c r="AV17" i="27"/>
  <c r="AU17" i="27"/>
  <c r="AT17" i="27"/>
  <c r="AS17" i="27"/>
  <c r="AR17" i="27"/>
  <c r="AQ17" i="27"/>
  <c r="AP17" i="27"/>
  <c r="AO17" i="27"/>
  <c r="AN17" i="27"/>
  <c r="AM17" i="27"/>
  <c r="AL17" i="27"/>
  <c r="AK17" i="27"/>
  <c r="AJ17" i="27"/>
  <c r="AI17" i="27"/>
  <c r="AH17" i="27"/>
  <c r="AG17" i="27"/>
  <c r="AF17" i="27"/>
  <c r="AE17" i="27"/>
  <c r="AD17" i="27"/>
  <c r="AC17" i="27"/>
  <c r="AB17" i="27"/>
  <c r="AA17" i="27"/>
  <c r="Z17" i="27"/>
  <c r="Y17" i="27"/>
  <c r="X17" i="27"/>
  <c r="W17" i="27"/>
  <c r="V17" i="27"/>
  <c r="U17" i="27"/>
  <c r="T17" i="27"/>
  <c r="S17" i="27"/>
  <c r="R17" i="27"/>
  <c r="Q17" i="27"/>
  <c r="P17" i="27"/>
  <c r="O17" i="27"/>
  <c r="N17" i="27"/>
  <c r="M17" i="27"/>
  <c r="L17" i="27"/>
  <c r="K17" i="27"/>
  <c r="J17" i="27"/>
  <c r="I17" i="27"/>
  <c r="H17" i="27"/>
  <c r="G17" i="27"/>
  <c r="F17" i="27"/>
  <c r="AZ16" i="27"/>
  <c r="AY16" i="27"/>
  <c r="AX16" i="27"/>
  <c r="AW16" i="27"/>
  <c r="AV16" i="27"/>
  <c r="AU16" i="27"/>
  <c r="AT16" i="27"/>
  <c r="AS16" i="27"/>
  <c r="AR16" i="27"/>
  <c r="AQ16" i="27"/>
  <c r="AP16" i="27"/>
  <c r="AO16" i="27"/>
  <c r="AN16" i="27"/>
  <c r="AM16" i="27"/>
  <c r="AL16" i="27"/>
  <c r="AK16" i="27"/>
  <c r="AJ16" i="27"/>
  <c r="AI16" i="27"/>
  <c r="AH16" i="27"/>
  <c r="AG16" i="27"/>
  <c r="AF16" i="27"/>
  <c r="AE16" i="27"/>
  <c r="AD16" i="27"/>
  <c r="AC16" i="27"/>
  <c r="AB16" i="27"/>
  <c r="AA16" i="27"/>
  <c r="Z16" i="27"/>
  <c r="Y16" i="27"/>
  <c r="X16" i="27"/>
  <c r="W16" i="27"/>
  <c r="V16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I16" i="27"/>
  <c r="H16" i="27"/>
  <c r="G16" i="27"/>
  <c r="F16" i="27"/>
  <c r="AZ15" i="27"/>
  <c r="AY15" i="27"/>
  <c r="AX15" i="27"/>
  <c r="AW15" i="27"/>
  <c r="AV15" i="27"/>
  <c r="AU15" i="27"/>
  <c r="AT15" i="27"/>
  <c r="AS15" i="27"/>
  <c r="AR15" i="27"/>
  <c r="AQ15" i="27"/>
  <c r="AP15" i="27"/>
  <c r="AO15" i="27"/>
  <c r="AN15" i="27"/>
  <c r="AM15" i="27"/>
  <c r="AL15" i="27"/>
  <c r="AK15" i="27"/>
  <c r="AJ15" i="27"/>
  <c r="AI15" i="27"/>
  <c r="AH15" i="27"/>
  <c r="AG15" i="27"/>
  <c r="AF15" i="27"/>
  <c r="AE15" i="27"/>
  <c r="AD15" i="27"/>
  <c r="AC15" i="27"/>
  <c r="AB15" i="27"/>
  <c r="AA15" i="27"/>
  <c r="Z15" i="27"/>
  <c r="Y15" i="27"/>
  <c r="X15" i="27"/>
  <c r="W15" i="27"/>
  <c r="V15" i="27"/>
  <c r="U15" i="27"/>
  <c r="T15" i="27"/>
  <c r="S15" i="27"/>
  <c r="R15" i="27"/>
  <c r="Q15" i="27"/>
  <c r="P15" i="27"/>
  <c r="O15" i="27"/>
  <c r="N15" i="27"/>
  <c r="M15" i="27"/>
  <c r="L15" i="27"/>
  <c r="K15" i="27"/>
  <c r="J15" i="27"/>
  <c r="I15" i="27"/>
  <c r="H15" i="27"/>
  <c r="G15" i="27"/>
  <c r="F15" i="27"/>
  <c r="AZ14" i="27"/>
  <c r="AY14" i="27"/>
  <c r="AX14" i="27"/>
  <c r="AW14" i="27"/>
  <c r="AV14" i="27"/>
  <c r="AU14" i="27"/>
  <c r="AT14" i="27"/>
  <c r="AS14" i="27"/>
  <c r="AR14" i="27"/>
  <c r="AQ14" i="27"/>
  <c r="AP14" i="27"/>
  <c r="AO14" i="27"/>
  <c r="AN14" i="27"/>
  <c r="AM14" i="27"/>
  <c r="AL14" i="27"/>
  <c r="AK14" i="27"/>
  <c r="AJ14" i="27"/>
  <c r="AI14" i="27"/>
  <c r="AH14" i="27"/>
  <c r="AG14" i="27"/>
  <c r="AF14" i="27"/>
  <c r="AE14" i="27"/>
  <c r="AD14" i="27"/>
  <c r="AC14" i="27"/>
  <c r="AB14" i="27"/>
  <c r="AA14" i="27"/>
  <c r="Z14" i="27"/>
  <c r="Y14" i="27"/>
  <c r="X14" i="27"/>
  <c r="W14" i="27"/>
  <c r="V14" i="27"/>
  <c r="U14" i="27"/>
  <c r="T14" i="27"/>
  <c r="S14" i="27"/>
  <c r="R14" i="27"/>
  <c r="Q14" i="27"/>
  <c r="P14" i="27"/>
  <c r="O14" i="27"/>
  <c r="N14" i="27"/>
  <c r="M14" i="27"/>
  <c r="L14" i="27"/>
  <c r="K14" i="27"/>
  <c r="J14" i="27"/>
  <c r="I14" i="27"/>
  <c r="H14" i="27"/>
  <c r="G14" i="27"/>
  <c r="F14" i="27"/>
  <c r="AZ13" i="27"/>
  <c r="AY13" i="27"/>
  <c r="AX13" i="27"/>
  <c r="AW13" i="27"/>
  <c r="AV13" i="27"/>
  <c r="AU13" i="27"/>
  <c r="AT13" i="27"/>
  <c r="AS13" i="27"/>
  <c r="AR13" i="27"/>
  <c r="AQ13" i="27"/>
  <c r="AP13" i="27"/>
  <c r="AO13" i="27"/>
  <c r="AN13" i="27"/>
  <c r="AM13" i="27"/>
  <c r="AL13" i="27"/>
  <c r="AK13" i="27"/>
  <c r="AJ13" i="27"/>
  <c r="AI13" i="27"/>
  <c r="AH13" i="27"/>
  <c r="AG13" i="27"/>
  <c r="AF13" i="27"/>
  <c r="AE13" i="27"/>
  <c r="AD13" i="27"/>
  <c r="AC13" i="27"/>
  <c r="AB13" i="27"/>
  <c r="AA13" i="27"/>
  <c r="Z13" i="27"/>
  <c r="Y13" i="27"/>
  <c r="X13" i="27"/>
  <c r="W13" i="27"/>
  <c r="V13" i="27"/>
  <c r="U13" i="27"/>
  <c r="T13" i="27"/>
  <c r="S13" i="27"/>
  <c r="R13" i="27"/>
  <c r="Q13" i="27"/>
  <c r="P13" i="27"/>
  <c r="O13" i="27"/>
  <c r="N13" i="27"/>
  <c r="M13" i="27"/>
  <c r="L13" i="27"/>
  <c r="K13" i="27"/>
  <c r="J13" i="27"/>
  <c r="I13" i="27"/>
  <c r="H13" i="27"/>
  <c r="G13" i="27"/>
  <c r="F13" i="27"/>
  <c r="AZ12" i="27"/>
  <c r="AY12" i="27"/>
  <c r="AX12" i="27"/>
  <c r="AW12" i="27"/>
  <c r="AV12" i="27"/>
  <c r="AU12" i="27"/>
  <c r="AT12" i="27"/>
  <c r="AS12" i="27"/>
  <c r="AR12" i="27"/>
  <c r="AQ12" i="27"/>
  <c r="AP12" i="27"/>
  <c r="AO12" i="27"/>
  <c r="AN12" i="27"/>
  <c r="AM12" i="27"/>
  <c r="AL12" i="27"/>
  <c r="AK12" i="27"/>
  <c r="AJ12" i="27"/>
  <c r="AI12" i="27"/>
  <c r="AH12" i="27"/>
  <c r="AG12" i="27"/>
  <c r="AF12" i="27"/>
  <c r="AE12" i="27"/>
  <c r="AD12" i="27"/>
  <c r="AC12" i="27"/>
  <c r="AB12" i="27"/>
  <c r="AA12" i="27"/>
  <c r="Z12" i="27"/>
  <c r="Y12" i="27"/>
  <c r="X12" i="27"/>
  <c r="W12" i="27"/>
  <c r="V12" i="27"/>
  <c r="U12" i="27"/>
  <c r="T12" i="27"/>
  <c r="S12" i="27"/>
  <c r="R12" i="27"/>
  <c r="Q12" i="27"/>
  <c r="P12" i="27"/>
  <c r="O12" i="27"/>
  <c r="N12" i="27"/>
  <c r="M12" i="27"/>
  <c r="L12" i="27"/>
  <c r="K12" i="27"/>
  <c r="J12" i="27"/>
  <c r="I12" i="27"/>
  <c r="H12" i="27"/>
  <c r="G12" i="27"/>
  <c r="F12" i="27"/>
  <c r="AZ11" i="27"/>
  <c r="AY11" i="27"/>
  <c r="AX11" i="27"/>
  <c r="AW11" i="27"/>
  <c r="AV11" i="27"/>
  <c r="AU11" i="27"/>
  <c r="AT11" i="27"/>
  <c r="AS11" i="27"/>
  <c r="AR11" i="27"/>
  <c r="AQ11" i="27"/>
  <c r="AP11" i="27"/>
  <c r="AO11" i="27"/>
  <c r="AN11" i="27"/>
  <c r="AM11" i="27"/>
  <c r="AL11" i="27"/>
  <c r="AK11" i="27"/>
  <c r="AJ11" i="27"/>
  <c r="AI11" i="27"/>
  <c r="AH11" i="27"/>
  <c r="AG11" i="27"/>
  <c r="AF11" i="27"/>
  <c r="AE11" i="27"/>
  <c r="AD11" i="27"/>
  <c r="AC11" i="27"/>
  <c r="AB11" i="27"/>
  <c r="AA11" i="27"/>
  <c r="Z11" i="27"/>
  <c r="Y11" i="27"/>
  <c r="X11" i="27"/>
  <c r="W11" i="27"/>
  <c r="V11" i="27"/>
  <c r="U11" i="27"/>
  <c r="T11" i="27"/>
  <c r="S11" i="27"/>
  <c r="R11" i="27"/>
  <c r="Q11" i="27"/>
  <c r="P11" i="27"/>
  <c r="O11" i="27"/>
  <c r="N11" i="27"/>
  <c r="M11" i="27"/>
  <c r="L11" i="27"/>
  <c r="K11" i="27"/>
  <c r="J11" i="27"/>
  <c r="I11" i="27"/>
  <c r="H11" i="27"/>
  <c r="G11" i="27"/>
  <c r="F11" i="27"/>
  <c r="AZ10" i="27"/>
  <c r="AY10" i="27"/>
  <c r="AX10" i="27"/>
  <c r="AW10" i="27"/>
  <c r="AV10" i="27"/>
  <c r="AU10" i="27"/>
  <c r="AT10" i="27"/>
  <c r="AS10" i="27"/>
  <c r="AR10" i="27"/>
  <c r="AQ10" i="27"/>
  <c r="AP10" i="27"/>
  <c r="AO10" i="27"/>
  <c r="AN10" i="27"/>
  <c r="AM10" i="27"/>
  <c r="AL10" i="27"/>
  <c r="AK10" i="27"/>
  <c r="AJ10" i="27"/>
  <c r="AI10" i="27"/>
  <c r="AH10" i="27"/>
  <c r="AG10" i="27"/>
  <c r="AF10" i="27"/>
  <c r="AE10" i="27"/>
  <c r="AD10" i="27"/>
  <c r="AC10" i="27"/>
  <c r="AB10" i="27"/>
  <c r="AA10" i="27"/>
  <c r="Z10" i="27"/>
  <c r="Y10" i="27"/>
  <c r="X10" i="27"/>
  <c r="W10" i="27"/>
  <c r="V10" i="27"/>
  <c r="U10" i="27"/>
  <c r="T10" i="27"/>
  <c r="S10" i="27"/>
  <c r="R10" i="27"/>
  <c r="Q10" i="27"/>
  <c r="P10" i="27"/>
  <c r="O10" i="27"/>
  <c r="N10" i="27"/>
  <c r="M10" i="27"/>
  <c r="L10" i="27"/>
  <c r="K10" i="27"/>
  <c r="J10" i="27"/>
  <c r="I10" i="27"/>
  <c r="H10" i="27"/>
  <c r="G10" i="27"/>
  <c r="F10" i="27"/>
  <c r="AZ9" i="27"/>
  <c r="AY9" i="27"/>
  <c r="AX9" i="27"/>
  <c r="AW9" i="27"/>
  <c r="AV9" i="27"/>
  <c r="AU9" i="27"/>
  <c r="AT9" i="27"/>
  <c r="AS9" i="27"/>
  <c r="AR9" i="27"/>
  <c r="AQ9" i="27"/>
  <c r="AP9" i="27"/>
  <c r="AO9" i="27"/>
  <c r="AN9" i="27"/>
  <c r="AM9" i="27"/>
  <c r="AL9" i="27"/>
  <c r="AK9" i="27"/>
  <c r="AJ9" i="27"/>
  <c r="AI9" i="27"/>
  <c r="AH9" i="27"/>
  <c r="AG9" i="27"/>
  <c r="AF9" i="27"/>
  <c r="AE9" i="27"/>
  <c r="AD9" i="27"/>
  <c r="AC9" i="27"/>
  <c r="AB9" i="27"/>
  <c r="AA9" i="27"/>
  <c r="Z9" i="27"/>
  <c r="Y9" i="27"/>
  <c r="X9" i="27"/>
  <c r="W9" i="27"/>
  <c r="V9" i="27"/>
  <c r="U9" i="27"/>
  <c r="T9" i="27"/>
  <c r="S9" i="27"/>
  <c r="R9" i="27"/>
  <c r="Q9" i="27"/>
  <c r="P9" i="27"/>
  <c r="O9" i="27"/>
  <c r="N9" i="27"/>
  <c r="M9" i="27"/>
  <c r="L9" i="27"/>
  <c r="K9" i="27"/>
  <c r="J9" i="27"/>
  <c r="I9" i="27"/>
  <c r="H9" i="27"/>
  <c r="G9" i="27"/>
  <c r="F9" i="27"/>
  <c r="A5" i="27"/>
  <c r="F28" i="58" s="1"/>
  <c r="AZ43" i="26"/>
  <c r="AY43" i="26"/>
  <c r="AX43" i="26"/>
  <c r="AW43" i="26"/>
  <c r="AV43" i="26"/>
  <c r="AU43" i="26"/>
  <c r="AT43" i="26"/>
  <c r="AS43" i="26"/>
  <c r="AR43" i="26"/>
  <c r="AQ43" i="26"/>
  <c r="AP43" i="26"/>
  <c r="AO43" i="26"/>
  <c r="AN43" i="26"/>
  <c r="AM43" i="26"/>
  <c r="AL43" i="26"/>
  <c r="AK43" i="26"/>
  <c r="AJ43" i="26"/>
  <c r="AI43" i="26"/>
  <c r="AH43" i="26"/>
  <c r="AG43" i="26"/>
  <c r="AF43" i="26"/>
  <c r="AE43" i="26"/>
  <c r="AD43" i="26"/>
  <c r="AC43" i="26"/>
  <c r="AB43" i="26"/>
  <c r="AA43" i="26"/>
  <c r="Z43" i="26"/>
  <c r="Y43" i="26"/>
  <c r="X43" i="26"/>
  <c r="W43" i="26"/>
  <c r="V43" i="26"/>
  <c r="U43" i="26"/>
  <c r="T43" i="26"/>
  <c r="S43" i="26"/>
  <c r="R43" i="26"/>
  <c r="Q43" i="26"/>
  <c r="P43" i="26"/>
  <c r="O43" i="26"/>
  <c r="N43" i="26"/>
  <c r="M43" i="26"/>
  <c r="L43" i="26"/>
  <c r="K43" i="26"/>
  <c r="J43" i="26"/>
  <c r="I43" i="26"/>
  <c r="H43" i="26"/>
  <c r="G43" i="26"/>
  <c r="F43" i="26"/>
  <c r="AZ42" i="26"/>
  <c r="AY42" i="26"/>
  <c r="AX42" i="26"/>
  <c r="AW42" i="26"/>
  <c r="AV42" i="26"/>
  <c r="AU42" i="26"/>
  <c r="AT42" i="26"/>
  <c r="AS42" i="26"/>
  <c r="AR42" i="26"/>
  <c r="AQ42" i="26"/>
  <c r="AP42" i="26"/>
  <c r="AO42" i="26"/>
  <c r="AN42" i="26"/>
  <c r="AM42" i="26"/>
  <c r="AL42" i="26"/>
  <c r="AK42" i="26"/>
  <c r="AJ42" i="26"/>
  <c r="AI42" i="26"/>
  <c r="AH42" i="26"/>
  <c r="AG42" i="26"/>
  <c r="AF42" i="26"/>
  <c r="AE42" i="26"/>
  <c r="AD42" i="26"/>
  <c r="AC42" i="26"/>
  <c r="AB42" i="26"/>
  <c r="AA42" i="26"/>
  <c r="Z42" i="26"/>
  <c r="Y42" i="26"/>
  <c r="X42" i="26"/>
  <c r="W42" i="26"/>
  <c r="V42" i="26"/>
  <c r="U42" i="26"/>
  <c r="T42" i="26"/>
  <c r="S42" i="26"/>
  <c r="R42" i="26"/>
  <c r="Q42" i="26"/>
  <c r="P42" i="26"/>
  <c r="O42" i="26"/>
  <c r="N42" i="26"/>
  <c r="M42" i="26"/>
  <c r="L42" i="26"/>
  <c r="K42" i="26"/>
  <c r="J42" i="26"/>
  <c r="I42" i="26"/>
  <c r="H42" i="26"/>
  <c r="G42" i="26"/>
  <c r="F42" i="26"/>
  <c r="AZ41" i="26"/>
  <c r="AY41" i="26"/>
  <c r="AX41" i="26"/>
  <c r="AW41" i="26"/>
  <c r="AV41" i="26"/>
  <c r="AU41" i="26"/>
  <c r="AT41" i="26"/>
  <c r="AS41" i="26"/>
  <c r="AR41" i="26"/>
  <c r="AQ41" i="26"/>
  <c r="AP41" i="26"/>
  <c r="AO41" i="26"/>
  <c r="AN41" i="26"/>
  <c r="AM41" i="26"/>
  <c r="AL41" i="26"/>
  <c r="AK41" i="26"/>
  <c r="AJ41" i="26"/>
  <c r="AI41" i="26"/>
  <c r="AH41" i="26"/>
  <c r="AG41" i="26"/>
  <c r="AF41" i="26"/>
  <c r="AE41" i="26"/>
  <c r="AD41" i="26"/>
  <c r="AC41" i="26"/>
  <c r="AB41" i="26"/>
  <c r="AA41" i="26"/>
  <c r="Z41" i="26"/>
  <c r="Y41" i="26"/>
  <c r="X41" i="26"/>
  <c r="W41" i="26"/>
  <c r="V41" i="26"/>
  <c r="U41" i="26"/>
  <c r="T41" i="26"/>
  <c r="S41" i="26"/>
  <c r="R41" i="26"/>
  <c r="Q41" i="26"/>
  <c r="P41" i="26"/>
  <c r="O41" i="26"/>
  <c r="N41" i="26"/>
  <c r="M41" i="26"/>
  <c r="L41" i="26"/>
  <c r="K41" i="26"/>
  <c r="J41" i="26"/>
  <c r="I41" i="26"/>
  <c r="H41" i="26"/>
  <c r="G41" i="26"/>
  <c r="F41" i="26"/>
  <c r="AZ40" i="26"/>
  <c r="AY40" i="26"/>
  <c r="AX40" i="26"/>
  <c r="AW40" i="26"/>
  <c r="AV40" i="26"/>
  <c r="AU40" i="26"/>
  <c r="AT40" i="26"/>
  <c r="AS40" i="26"/>
  <c r="AR40" i="26"/>
  <c r="AQ40" i="26"/>
  <c r="AP40" i="26"/>
  <c r="AO40" i="26"/>
  <c r="AN40" i="26"/>
  <c r="AM40" i="26"/>
  <c r="AL40" i="26"/>
  <c r="AK40" i="26"/>
  <c r="AJ40" i="26"/>
  <c r="AI40" i="26"/>
  <c r="AH40" i="26"/>
  <c r="AG40" i="26"/>
  <c r="AF40" i="26"/>
  <c r="AE40" i="26"/>
  <c r="AD40" i="26"/>
  <c r="AC40" i="26"/>
  <c r="AB40" i="26"/>
  <c r="AA40" i="26"/>
  <c r="Z40" i="26"/>
  <c r="Y40" i="26"/>
  <c r="X40" i="26"/>
  <c r="W40" i="26"/>
  <c r="V40" i="26"/>
  <c r="U40" i="26"/>
  <c r="T40" i="26"/>
  <c r="S40" i="26"/>
  <c r="R40" i="26"/>
  <c r="Q40" i="26"/>
  <c r="P40" i="26"/>
  <c r="O40" i="26"/>
  <c r="N40" i="26"/>
  <c r="M40" i="26"/>
  <c r="L40" i="26"/>
  <c r="K40" i="26"/>
  <c r="J40" i="26"/>
  <c r="I40" i="26"/>
  <c r="H40" i="26"/>
  <c r="G40" i="26"/>
  <c r="F40" i="26"/>
  <c r="AZ39" i="26"/>
  <c r="AY39" i="26"/>
  <c r="AX39" i="26"/>
  <c r="AW39" i="26"/>
  <c r="AV39" i="26"/>
  <c r="AU39" i="26"/>
  <c r="AT39" i="26"/>
  <c r="AS39" i="26"/>
  <c r="AR39" i="26"/>
  <c r="AQ39" i="26"/>
  <c r="AP39" i="26"/>
  <c r="AO39" i="26"/>
  <c r="AN39" i="26"/>
  <c r="AM39" i="26"/>
  <c r="AL39" i="26"/>
  <c r="AK39" i="26"/>
  <c r="AJ39" i="26"/>
  <c r="AI39" i="26"/>
  <c r="AH39" i="26"/>
  <c r="AG39" i="26"/>
  <c r="AF39" i="26"/>
  <c r="AE39" i="26"/>
  <c r="AD39" i="26"/>
  <c r="AC39" i="26"/>
  <c r="AB39" i="26"/>
  <c r="AA39" i="26"/>
  <c r="Z39" i="26"/>
  <c r="Y39" i="26"/>
  <c r="X39" i="26"/>
  <c r="W39" i="26"/>
  <c r="V39" i="26"/>
  <c r="U39" i="26"/>
  <c r="T39" i="26"/>
  <c r="S39" i="26"/>
  <c r="R39" i="26"/>
  <c r="Q39" i="26"/>
  <c r="P39" i="26"/>
  <c r="O39" i="26"/>
  <c r="N39" i="26"/>
  <c r="M39" i="26"/>
  <c r="L39" i="26"/>
  <c r="K39" i="26"/>
  <c r="J39" i="26"/>
  <c r="I39" i="26"/>
  <c r="H39" i="26"/>
  <c r="G39" i="26"/>
  <c r="F39" i="26"/>
  <c r="AZ38" i="26"/>
  <c r="AY38" i="26"/>
  <c r="AX38" i="26"/>
  <c r="AW38" i="26"/>
  <c r="AV38" i="26"/>
  <c r="AU38" i="26"/>
  <c r="AT38" i="26"/>
  <c r="AS38" i="26"/>
  <c r="AR38" i="26"/>
  <c r="AQ38" i="26"/>
  <c r="AP38" i="26"/>
  <c r="AO38" i="26"/>
  <c r="AN38" i="26"/>
  <c r="AM38" i="26"/>
  <c r="AL38" i="26"/>
  <c r="AK38" i="26"/>
  <c r="AJ38" i="26"/>
  <c r="AI38" i="26"/>
  <c r="AH38" i="26"/>
  <c r="AG38" i="26"/>
  <c r="AF38" i="26"/>
  <c r="AE38" i="26"/>
  <c r="AD38" i="26"/>
  <c r="AC38" i="26"/>
  <c r="AB38" i="26"/>
  <c r="AA38" i="26"/>
  <c r="Z38" i="26"/>
  <c r="Y38" i="26"/>
  <c r="X38" i="26"/>
  <c r="W38" i="26"/>
  <c r="V38" i="26"/>
  <c r="U38" i="26"/>
  <c r="T38" i="26"/>
  <c r="S38" i="26"/>
  <c r="R38" i="26"/>
  <c r="Q38" i="26"/>
  <c r="P38" i="26"/>
  <c r="O38" i="26"/>
  <c r="N38" i="26"/>
  <c r="M38" i="26"/>
  <c r="L38" i="26"/>
  <c r="K38" i="26"/>
  <c r="J38" i="26"/>
  <c r="I38" i="26"/>
  <c r="H38" i="26"/>
  <c r="G38" i="26"/>
  <c r="F38" i="26"/>
  <c r="AZ37" i="26"/>
  <c r="AY37" i="26"/>
  <c r="AX37" i="26"/>
  <c r="AW37" i="26"/>
  <c r="AV37" i="26"/>
  <c r="AU37" i="26"/>
  <c r="AT37" i="26"/>
  <c r="AS37" i="26"/>
  <c r="AR37" i="26"/>
  <c r="AQ37" i="26"/>
  <c r="AP37" i="26"/>
  <c r="AO37" i="26"/>
  <c r="AN37" i="26"/>
  <c r="AM37" i="26"/>
  <c r="AL37" i="26"/>
  <c r="AK37" i="26"/>
  <c r="AJ37" i="26"/>
  <c r="AI37" i="26"/>
  <c r="AH37" i="26"/>
  <c r="AG37" i="26"/>
  <c r="AF37" i="26"/>
  <c r="AE37" i="26"/>
  <c r="AD37" i="26"/>
  <c r="AC37" i="26"/>
  <c r="AB37" i="26"/>
  <c r="AA37" i="26"/>
  <c r="Z37" i="26"/>
  <c r="Y37" i="26"/>
  <c r="X37" i="26"/>
  <c r="W37" i="26"/>
  <c r="V37" i="26"/>
  <c r="U37" i="26"/>
  <c r="T37" i="26"/>
  <c r="S37" i="26"/>
  <c r="R37" i="26"/>
  <c r="Q37" i="26"/>
  <c r="P37" i="26"/>
  <c r="O37" i="26"/>
  <c r="N37" i="26"/>
  <c r="M37" i="26"/>
  <c r="L37" i="26"/>
  <c r="K37" i="26"/>
  <c r="J37" i="26"/>
  <c r="I37" i="26"/>
  <c r="H37" i="26"/>
  <c r="G37" i="26"/>
  <c r="F37" i="26"/>
  <c r="AZ36" i="26"/>
  <c r="AY36" i="26"/>
  <c r="AX36" i="26"/>
  <c r="AW36" i="26"/>
  <c r="AV36" i="26"/>
  <c r="AU36" i="26"/>
  <c r="AT36" i="26"/>
  <c r="AS36" i="26"/>
  <c r="AR36" i="26"/>
  <c r="AQ36" i="26"/>
  <c r="AP36" i="26"/>
  <c r="AO36" i="26"/>
  <c r="AN36" i="26"/>
  <c r="AM36" i="26"/>
  <c r="AL36" i="26"/>
  <c r="AK36" i="26"/>
  <c r="AJ36" i="26"/>
  <c r="AI36" i="26"/>
  <c r="AH36" i="26"/>
  <c r="AG36" i="26"/>
  <c r="AF36" i="26"/>
  <c r="AE36" i="26"/>
  <c r="AD36" i="26"/>
  <c r="AC36" i="26"/>
  <c r="AB36" i="26"/>
  <c r="AA36" i="26"/>
  <c r="Z36" i="26"/>
  <c r="Y36" i="26"/>
  <c r="X36" i="26"/>
  <c r="W36" i="26"/>
  <c r="V36" i="26"/>
  <c r="U36" i="26"/>
  <c r="T36" i="26"/>
  <c r="S36" i="26"/>
  <c r="R36" i="26"/>
  <c r="Q36" i="26"/>
  <c r="P36" i="26"/>
  <c r="O36" i="26"/>
  <c r="N36" i="26"/>
  <c r="M36" i="26"/>
  <c r="L36" i="26"/>
  <c r="K36" i="26"/>
  <c r="J36" i="26"/>
  <c r="I36" i="26"/>
  <c r="H36" i="26"/>
  <c r="G36" i="26"/>
  <c r="F36" i="26"/>
  <c r="AZ35" i="26"/>
  <c r="AY35" i="26"/>
  <c r="AX35" i="26"/>
  <c r="AW35" i="26"/>
  <c r="AV35" i="26"/>
  <c r="AU35" i="26"/>
  <c r="AT35" i="26"/>
  <c r="AS35" i="26"/>
  <c r="AR35" i="26"/>
  <c r="AQ35" i="26"/>
  <c r="AP35" i="26"/>
  <c r="AO35" i="26"/>
  <c r="AN35" i="26"/>
  <c r="AM35" i="26"/>
  <c r="AL35" i="26"/>
  <c r="AK35" i="26"/>
  <c r="AJ35" i="26"/>
  <c r="AI35" i="26"/>
  <c r="AH35" i="26"/>
  <c r="AG35" i="26"/>
  <c r="AF35" i="26"/>
  <c r="AE35" i="26"/>
  <c r="AD35" i="26"/>
  <c r="AC35" i="26"/>
  <c r="AB35" i="26"/>
  <c r="AA35" i="26"/>
  <c r="Z35" i="26"/>
  <c r="Y35" i="26"/>
  <c r="X35" i="26"/>
  <c r="W35" i="26"/>
  <c r="V35" i="26"/>
  <c r="U35" i="26"/>
  <c r="T35" i="26"/>
  <c r="S35" i="26"/>
  <c r="R35" i="26"/>
  <c r="Q35" i="26"/>
  <c r="P35" i="26"/>
  <c r="O35" i="26"/>
  <c r="N35" i="26"/>
  <c r="M35" i="26"/>
  <c r="L35" i="26"/>
  <c r="K35" i="26"/>
  <c r="J35" i="26"/>
  <c r="I35" i="26"/>
  <c r="H35" i="26"/>
  <c r="G35" i="26"/>
  <c r="F35" i="26"/>
  <c r="AZ34" i="26"/>
  <c r="AY34" i="26"/>
  <c r="AX34" i="26"/>
  <c r="AW34" i="26"/>
  <c r="AV34" i="26"/>
  <c r="AU34" i="26"/>
  <c r="AT34" i="26"/>
  <c r="AS34" i="26"/>
  <c r="AR34" i="26"/>
  <c r="AQ34" i="26"/>
  <c r="AP34" i="26"/>
  <c r="AO34" i="26"/>
  <c r="AN34" i="26"/>
  <c r="AM34" i="26"/>
  <c r="AL34" i="26"/>
  <c r="AK34" i="26"/>
  <c r="AJ34" i="26"/>
  <c r="AI34" i="26"/>
  <c r="AH34" i="26"/>
  <c r="AG34" i="26"/>
  <c r="AF34" i="26"/>
  <c r="AE34" i="26"/>
  <c r="AD34" i="26"/>
  <c r="AC34" i="26"/>
  <c r="AB34" i="26"/>
  <c r="AA34" i="26"/>
  <c r="Z34" i="26"/>
  <c r="Y34" i="26"/>
  <c r="X34" i="26"/>
  <c r="W34" i="26"/>
  <c r="V34" i="26"/>
  <c r="U34" i="26"/>
  <c r="T34" i="26"/>
  <c r="S34" i="26"/>
  <c r="R34" i="26"/>
  <c r="Q34" i="26"/>
  <c r="P34" i="26"/>
  <c r="O34" i="26"/>
  <c r="N34" i="26"/>
  <c r="M34" i="26"/>
  <c r="L34" i="26"/>
  <c r="K34" i="26"/>
  <c r="J34" i="26"/>
  <c r="I34" i="26"/>
  <c r="H34" i="26"/>
  <c r="G34" i="26"/>
  <c r="F34" i="26"/>
  <c r="AZ33" i="26"/>
  <c r="AY33" i="26"/>
  <c r="AX33" i="26"/>
  <c r="AW33" i="26"/>
  <c r="AV33" i="26"/>
  <c r="AU33" i="26"/>
  <c r="AT33" i="26"/>
  <c r="AS33" i="26"/>
  <c r="AR33" i="26"/>
  <c r="AQ33" i="26"/>
  <c r="AP33" i="26"/>
  <c r="AO33" i="26"/>
  <c r="AN33" i="26"/>
  <c r="AM33" i="26"/>
  <c r="AL33" i="26"/>
  <c r="AK33" i="26"/>
  <c r="AJ33" i="26"/>
  <c r="AI33" i="26"/>
  <c r="AH33" i="26"/>
  <c r="AG33" i="26"/>
  <c r="AF33" i="26"/>
  <c r="AE33" i="26"/>
  <c r="AD33" i="26"/>
  <c r="AC33" i="26"/>
  <c r="AB33" i="26"/>
  <c r="AA33" i="26"/>
  <c r="Z33" i="26"/>
  <c r="Y33" i="26"/>
  <c r="X33" i="26"/>
  <c r="W33" i="26"/>
  <c r="V33" i="26"/>
  <c r="U33" i="26"/>
  <c r="T33" i="26"/>
  <c r="S33" i="26"/>
  <c r="R33" i="26"/>
  <c r="Q33" i="26"/>
  <c r="P33" i="26"/>
  <c r="O33" i="26"/>
  <c r="N33" i="26"/>
  <c r="M33" i="26"/>
  <c r="L33" i="26"/>
  <c r="K33" i="26"/>
  <c r="J33" i="26"/>
  <c r="I33" i="26"/>
  <c r="H33" i="26"/>
  <c r="G33" i="26"/>
  <c r="F33" i="26"/>
  <c r="AZ32" i="26"/>
  <c r="AY32" i="26"/>
  <c r="AX32" i="26"/>
  <c r="AW32" i="26"/>
  <c r="AV32" i="26"/>
  <c r="AU32" i="26"/>
  <c r="AT32" i="26"/>
  <c r="AS32" i="26"/>
  <c r="AR32" i="26"/>
  <c r="AQ32" i="26"/>
  <c r="AP32" i="26"/>
  <c r="AO32" i="26"/>
  <c r="AN32" i="26"/>
  <c r="AM32" i="26"/>
  <c r="AL32" i="26"/>
  <c r="AK32" i="26"/>
  <c r="AJ32" i="26"/>
  <c r="AI32" i="26"/>
  <c r="AH32" i="26"/>
  <c r="AG32" i="26"/>
  <c r="AF32" i="26"/>
  <c r="AE32" i="26"/>
  <c r="AD32" i="26"/>
  <c r="AC32" i="26"/>
  <c r="AB32" i="26"/>
  <c r="AA32" i="26"/>
  <c r="Z32" i="26"/>
  <c r="Y32" i="26"/>
  <c r="X32" i="26"/>
  <c r="W32" i="26"/>
  <c r="V32" i="26"/>
  <c r="U32" i="26"/>
  <c r="T32" i="26"/>
  <c r="S32" i="26"/>
  <c r="R32" i="26"/>
  <c r="Q32" i="26"/>
  <c r="P32" i="26"/>
  <c r="O32" i="26"/>
  <c r="N32" i="26"/>
  <c r="M32" i="26"/>
  <c r="L32" i="26"/>
  <c r="K32" i="26"/>
  <c r="J32" i="26"/>
  <c r="I32" i="26"/>
  <c r="H32" i="26"/>
  <c r="G32" i="26"/>
  <c r="F32" i="26"/>
  <c r="AZ31" i="26"/>
  <c r="AY31" i="26"/>
  <c r="AX31" i="26"/>
  <c r="AW31" i="26"/>
  <c r="AV31" i="26"/>
  <c r="AU31" i="26"/>
  <c r="AT31" i="26"/>
  <c r="AS31" i="26"/>
  <c r="AR31" i="26"/>
  <c r="AQ31" i="26"/>
  <c r="AP31" i="26"/>
  <c r="AO31" i="26"/>
  <c r="AN31" i="26"/>
  <c r="AM31" i="26"/>
  <c r="AL31" i="26"/>
  <c r="AK31" i="26"/>
  <c r="AJ31" i="26"/>
  <c r="AI31" i="26"/>
  <c r="AH31" i="26"/>
  <c r="AG31" i="26"/>
  <c r="AF31" i="26"/>
  <c r="AE31" i="26"/>
  <c r="AD31" i="26"/>
  <c r="AC31" i="26"/>
  <c r="AB31" i="26"/>
  <c r="AA31" i="26"/>
  <c r="Z31" i="26"/>
  <c r="Y31" i="26"/>
  <c r="X31" i="26"/>
  <c r="W31" i="26"/>
  <c r="V31" i="26"/>
  <c r="U31" i="26"/>
  <c r="T31" i="26"/>
  <c r="S31" i="26"/>
  <c r="R31" i="26"/>
  <c r="Q31" i="26"/>
  <c r="P31" i="26"/>
  <c r="O31" i="26"/>
  <c r="N31" i="26"/>
  <c r="M31" i="26"/>
  <c r="L31" i="26"/>
  <c r="K31" i="26"/>
  <c r="J31" i="26"/>
  <c r="I31" i="26"/>
  <c r="H31" i="26"/>
  <c r="G31" i="26"/>
  <c r="F31" i="26"/>
  <c r="AZ30" i="26"/>
  <c r="AY30" i="26"/>
  <c r="AX30" i="26"/>
  <c r="AW30" i="26"/>
  <c r="AV30" i="26"/>
  <c r="AU30" i="26"/>
  <c r="AT30" i="26"/>
  <c r="AS30" i="26"/>
  <c r="AR30" i="26"/>
  <c r="AQ30" i="26"/>
  <c r="AP30" i="26"/>
  <c r="AO30" i="26"/>
  <c r="AN30" i="26"/>
  <c r="AM30" i="26"/>
  <c r="AL30" i="26"/>
  <c r="AK30" i="26"/>
  <c r="AJ30" i="26"/>
  <c r="AI30" i="26"/>
  <c r="AH30" i="26"/>
  <c r="AG30" i="26"/>
  <c r="AF30" i="26"/>
  <c r="AE30" i="26"/>
  <c r="AD30" i="26"/>
  <c r="AC30" i="26"/>
  <c r="AB30" i="26"/>
  <c r="AA30" i="26"/>
  <c r="Z30" i="26"/>
  <c r="Y30" i="26"/>
  <c r="X30" i="26"/>
  <c r="W30" i="26"/>
  <c r="V30" i="26"/>
  <c r="U30" i="26"/>
  <c r="T30" i="26"/>
  <c r="S30" i="26"/>
  <c r="R30" i="26"/>
  <c r="Q30" i="26"/>
  <c r="P30" i="26"/>
  <c r="O30" i="26"/>
  <c r="N30" i="26"/>
  <c r="M30" i="26"/>
  <c r="L30" i="26"/>
  <c r="K30" i="26"/>
  <c r="J30" i="26"/>
  <c r="I30" i="26"/>
  <c r="H30" i="26"/>
  <c r="G30" i="26"/>
  <c r="F30" i="26"/>
  <c r="AZ29" i="26"/>
  <c r="AY29" i="26"/>
  <c r="AX29" i="26"/>
  <c r="AW29" i="26"/>
  <c r="AV29" i="26"/>
  <c r="AU29" i="26"/>
  <c r="AT29" i="26"/>
  <c r="AS29" i="26"/>
  <c r="AR29" i="26"/>
  <c r="AQ29" i="26"/>
  <c r="AP29" i="26"/>
  <c r="AO29" i="26"/>
  <c r="AN29" i="26"/>
  <c r="AM29" i="26"/>
  <c r="AL29" i="26"/>
  <c r="AK29" i="26"/>
  <c r="AJ29" i="26"/>
  <c r="AI29" i="26"/>
  <c r="AH29" i="26"/>
  <c r="AG29" i="26"/>
  <c r="AF29" i="26"/>
  <c r="AE29" i="26"/>
  <c r="AD29" i="26"/>
  <c r="AC29" i="26"/>
  <c r="AB29" i="26"/>
  <c r="AA29" i="26"/>
  <c r="Z29" i="26"/>
  <c r="Y29" i="26"/>
  <c r="X29" i="26"/>
  <c r="W29" i="26"/>
  <c r="V29" i="26"/>
  <c r="U29" i="26"/>
  <c r="T29" i="26"/>
  <c r="S29" i="26"/>
  <c r="R29" i="26"/>
  <c r="Q29" i="26"/>
  <c r="P29" i="26"/>
  <c r="O29" i="26"/>
  <c r="N29" i="26"/>
  <c r="M29" i="26"/>
  <c r="L29" i="26"/>
  <c r="K29" i="26"/>
  <c r="J29" i="26"/>
  <c r="I29" i="26"/>
  <c r="H29" i="26"/>
  <c r="G29" i="26"/>
  <c r="F29" i="26"/>
  <c r="AZ28" i="26"/>
  <c r="AY28" i="26"/>
  <c r="AX28" i="26"/>
  <c r="AW28" i="26"/>
  <c r="AV28" i="26"/>
  <c r="AU28" i="26"/>
  <c r="AT28" i="26"/>
  <c r="AS28" i="26"/>
  <c r="AR28" i="26"/>
  <c r="AQ28" i="26"/>
  <c r="AP28" i="26"/>
  <c r="AO28" i="26"/>
  <c r="AN28" i="26"/>
  <c r="AM28" i="26"/>
  <c r="AL28" i="26"/>
  <c r="AK28" i="26"/>
  <c r="AJ28" i="26"/>
  <c r="AI28" i="26"/>
  <c r="AH28" i="26"/>
  <c r="AG28" i="26"/>
  <c r="AF28" i="26"/>
  <c r="AE28" i="26"/>
  <c r="AD28" i="26"/>
  <c r="AC28" i="26"/>
  <c r="AB28" i="26"/>
  <c r="AA28" i="26"/>
  <c r="Z28" i="26"/>
  <c r="Y28" i="26"/>
  <c r="X28" i="26"/>
  <c r="W28" i="26"/>
  <c r="V28" i="26"/>
  <c r="U28" i="26"/>
  <c r="T28" i="26"/>
  <c r="S28" i="26"/>
  <c r="R28" i="26"/>
  <c r="Q28" i="26"/>
  <c r="P28" i="26"/>
  <c r="O28" i="26"/>
  <c r="N28" i="26"/>
  <c r="M28" i="26"/>
  <c r="L28" i="26"/>
  <c r="K28" i="26"/>
  <c r="J28" i="26"/>
  <c r="I28" i="26"/>
  <c r="H28" i="26"/>
  <c r="G28" i="26"/>
  <c r="F28" i="26"/>
  <c r="AZ27" i="26"/>
  <c r="AY27" i="26"/>
  <c r="AX27" i="26"/>
  <c r="AW27" i="26"/>
  <c r="AV27" i="26"/>
  <c r="AU27" i="26"/>
  <c r="AT27" i="26"/>
  <c r="AS27" i="26"/>
  <c r="AR27" i="26"/>
  <c r="AQ27" i="26"/>
  <c r="AP27" i="26"/>
  <c r="AO27" i="26"/>
  <c r="AN27" i="26"/>
  <c r="AM27" i="26"/>
  <c r="AL27" i="26"/>
  <c r="AK27" i="26"/>
  <c r="AJ27" i="26"/>
  <c r="AI27" i="26"/>
  <c r="AH27" i="26"/>
  <c r="AG27" i="26"/>
  <c r="AF27" i="26"/>
  <c r="AE27" i="26"/>
  <c r="AD27" i="26"/>
  <c r="AC27" i="26"/>
  <c r="AB27" i="26"/>
  <c r="AA27" i="26"/>
  <c r="Z27" i="26"/>
  <c r="Y27" i="26"/>
  <c r="X27" i="26"/>
  <c r="W27" i="26"/>
  <c r="V27" i="26"/>
  <c r="U27" i="26"/>
  <c r="T27" i="26"/>
  <c r="S27" i="26"/>
  <c r="R27" i="26"/>
  <c r="Q27" i="26"/>
  <c r="P27" i="26"/>
  <c r="O27" i="26"/>
  <c r="N27" i="26"/>
  <c r="M27" i="26"/>
  <c r="L27" i="26"/>
  <c r="K27" i="26"/>
  <c r="J27" i="26"/>
  <c r="I27" i="26"/>
  <c r="H27" i="26"/>
  <c r="G27" i="26"/>
  <c r="F27" i="26"/>
  <c r="AZ26" i="26"/>
  <c r="AY26" i="26"/>
  <c r="AX26" i="26"/>
  <c r="AW26" i="26"/>
  <c r="AV26" i="26"/>
  <c r="AU26" i="26"/>
  <c r="AT26" i="26"/>
  <c r="AS26" i="26"/>
  <c r="AR26" i="26"/>
  <c r="AQ26" i="26"/>
  <c r="AP26" i="26"/>
  <c r="AO26" i="26"/>
  <c r="AN26" i="26"/>
  <c r="AM26" i="26"/>
  <c r="AL26" i="26"/>
  <c r="AK26" i="26"/>
  <c r="AJ26" i="26"/>
  <c r="AI26" i="26"/>
  <c r="AH26" i="26"/>
  <c r="AG26" i="26"/>
  <c r="AF26" i="26"/>
  <c r="AE26" i="26"/>
  <c r="AD26" i="26"/>
  <c r="AC26" i="26"/>
  <c r="AB26" i="26"/>
  <c r="AA26" i="26"/>
  <c r="Z26" i="26"/>
  <c r="Y26" i="26"/>
  <c r="X26" i="26"/>
  <c r="W26" i="26"/>
  <c r="V26" i="26"/>
  <c r="U26" i="26"/>
  <c r="T26" i="26"/>
  <c r="S26" i="26"/>
  <c r="R26" i="26"/>
  <c r="Q26" i="26"/>
  <c r="P26" i="26"/>
  <c r="O26" i="26"/>
  <c r="N26" i="26"/>
  <c r="M26" i="26"/>
  <c r="L26" i="26"/>
  <c r="K26" i="26"/>
  <c r="J26" i="26"/>
  <c r="I26" i="26"/>
  <c r="H26" i="26"/>
  <c r="G26" i="26"/>
  <c r="F26" i="26"/>
  <c r="AZ25" i="26"/>
  <c r="AY25" i="26"/>
  <c r="AX25" i="26"/>
  <c r="AW25" i="26"/>
  <c r="AV25" i="26"/>
  <c r="AU25" i="26"/>
  <c r="AT25" i="26"/>
  <c r="AS25" i="26"/>
  <c r="AR25" i="26"/>
  <c r="AQ25" i="26"/>
  <c r="AP25" i="26"/>
  <c r="AO25" i="26"/>
  <c r="AN25" i="26"/>
  <c r="AM25" i="26"/>
  <c r="AL25" i="26"/>
  <c r="AK25" i="26"/>
  <c r="AJ25" i="26"/>
  <c r="AI25" i="26"/>
  <c r="AH25" i="26"/>
  <c r="AG25" i="26"/>
  <c r="AF25" i="26"/>
  <c r="AE25" i="26"/>
  <c r="AD25" i="26"/>
  <c r="AC25" i="26"/>
  <c r="AB25" i="26"/>
  <c r="AA25" i="26"/>
  <c r="Z25" i="26"/>
  <c r="Y25" i="26"/>
  <c r="X25" i="26"/>
  <c r="W25" i="26"/>
  <c r="V25" i="26"/>
  <c r="U25" i="26"/>
  <c r="T25" i="26"/>
  <c r="S25" i="26"/>
  <c r="R25" i="26"/>
  <c r="Q25" i="26"/>
  <c r="P25" i="26"/>
  <c r="O25" i="26"/>
  <c r="N25" i="26"/>
  <c r="M25" i="26"/>
  <c r="L25" i="26"/>
  <c r="K25" i="26"/>
  <c r="J25" i="26"/>
  <c r="I25" i="26"/>
  <c r="H25" i="26"/>
  <c r="G25" i="26"/>
  <c r="F25" i="26"/>
  <c r="AZ24" i="26"/>
  <c r="AY24" i="26"/>
  <c r="AX24" i="26"/>
  <c r="AW24" i="26"/>
  <c r="AV24" i="26"/>
  <c r="AU24" i="26"/>
  <c r="AT24" i="26"/>
  <c r="AS24" i="26"/>
  <c r="AR24" i="26"/>
  <c r="AQ24" i="26"/>
  <c r="AP24" i="26"/>
  <c r="AO24" i="26"/>
  <c r="AN24" i="26"/>
  <c r="AM24" i="26"/>
  <c r="AL24" i="26"/>
  <c r="AK24" i="26"/>
  <c r="AJ24" i="26"/>
  <c r="AI24" i="26"/>
  <c r="AH24" i="26"/>
  <c r="AG24" i="26"/>
  <c r="AF24" i="26"/>
  <c r="AE24" i="26"/>
  <c r="AD24" i="26"/>
  <c r="AC24" i="26"/>
  <c r="AB24" i="26"/>
  <c r="AA24" i="26"/>
  <c r="Z24" i="26"/>
  <c r="Y24" i="26"/>
  <c r="X24" i="26"/>
  <c r="W24" i="26"/>
  <c r="V24" i="26"/>
  <c r="U24" i="26"/>
  <c r="T24" i="26"/>
  <c r="S24" i="26"/>
  <c r="R24" i="26"/>
  <c r="Q24" i="26"/>
  <c r="P24" i="26"/>
  <c r="O24" i="26"/>
  <c r="N24" i="26"/>
  <c r="M24" i="26"/>
  <c r="L24" i="26"/>
  <c r="K24" i="26"/>
  <c r="J24" i="26"/>
  <c r="I24" i="26"/>
  <c r="H24" i="26"/>
  <c r="G24" i="26"/>
  <c r="F24" i="26"/>
  <c r="AZ23" i="26"/>
  <c r="AY23" i="26"/>
  <c r="AX23" i="26"/>
  <c r="AW23" i="26"/>
  <c r="AV23" i="26"/>
  <c r="AU23" i="26"/>
  <c r="AT23" i="26"/>
  <c r="AS23" i="26"/>
  <c r="AR23" i="26"/>
  <c r="AQ23" i="26"/>
  <c r="AP23" i="26"/>
  <c r="AO23" i="26"/>
  <c r="AN23" i="26"/>
  <c r="AM23" i="26"/>
  <c r="AL23" i="26"/>
  <c r="AK23" i="26"/>
  <c r="AJ23" i="26"/>
  <c r="AI23" i="26"/>
  <c r="AH23" i="26"/>
  <c r="AG23" i="26"/>
  <c r="AF23" i="26"/>
  <c r="AE23" i="26"/>
  <c r="AD23" i="26"/>
  <c r="AC23" i="26"/>
  <c r="AB23" i="26"/>
  <c r="AA23" i="26"/>
  <c r="Z23" i="26"/>
  <c r="Y23" i="26"/>
  <c r="X23" i="26"/>
  <c r="W23" i="26"/>
  <c r="V23" i="26"/>
  <c r="U23" i="26"/>
  <c r="T23" i="26"/>
  <c r="S23" i="26"/>
  <c r="R23" i="26"/>
  <c r="Q23" i="26"/>
  <c r="P23" i="26"/>
  <c r="O23" i="26"/>
  <c r="N23" i="26"/>
  <c r="M23" i="26"/>
  <c r="L23" i="26"/>
  <c r="K23" i="26"/>
  <c r="J23" i="26"/>
  <c r="I23" i="26"/>
  <c r="H23" i="26"/>
  <c r="G23" i="26"/>
  <c r="F23" i="26"/>
  <c r="AZ22" i="26"/>
  <c r="AY22" i="26"/>
  <c r="AX22" i="26"/>
  <c r="AW22" i="26"/>
  <c r="AV22" i="26"/>
  <c r="AU22" i="26"/>
  <c r="AT22" i="26"/>
  <c r="AS22" i="26"/>
  <c r="AR22" i="26"/>
  <c r="AQ22" i="26"/>
  <c r="AP22" i="26"/>
  <c r="AO22" i="26"/>
  <c r="AN22" i="26"/>
  <c r="AM22" i="26"/>
  <c r="AL22" i="26"/>
  <c r="AK22" i="26"/>
  <c r="AJ22" i="26"/>
  <c r="AI22" i="26"/>
  <c r="AH22" i="26"/>
  <c r="AG22" i="26"/>
  <c r="AF22" i="26"/>
  <c r="AE22" i="26"/>
  <c r="AD22" i="26"/>
  <c r="AC22" i="26"/>
  <c r="AB22" i="26"/>
  <c r="AA22" i="26"/>
  <c r="Z22" i="26"/>
  <c r="Y22" i="26"/>
  <c r="X22" i="26"/>
  <c r="W22" i="26"/>
  <c r="V22" i="26"/>
  <c r="U22" i="26"/>
  <c r="T22" i="26"/>
  <c r="S22" i="26"/>
  <c r="R22" i="26"/>
  <c r="Q22" i="26"/>
  <c r="P22" i="26"/>
  <c r="O22" i="26"/>
  <c r="N22" i="26"/>
  <c r="M22" i="26"/>
  <c r="L22" i="26"/>
  <c r="K22" i="26"/>
  <c r="J22" i="26"/>
  <c r="I22" i="26"/>
  <c r="H22" i="26"/>
  <c r="G22" i="26"/>
  <c r="F22" i="26"/>
  <c r="AZ21" i="26"/>
  <c r="AY21" i="26"/>
  <c r="AX21" i="26"/>
  <c r="AW21" i="26"/>
  <c r="AV21" i="26"/>
  <c r="AU21" i="26"/>
  <c r="AT21" i="26"/>
  <c r="AS21" i="26"/>
  <c r="AR21" i="26"/>
  <c r="AQ21" i="26"/>
  <c r="AP21" i="26"/>
  <c r="AO21" i="26"/>
  <c r="AN21" i="26"/>
  <c r="AM21" i="26"/>
  <c r="AL21" i="26"/>
  <c r="AK21" i="26"/>
  <c r="AJ21" i="26"/>
  <c r="AI21" i="26"/>
  <c r="AH21" i="26"/>
  <c r="AG21" i="26"/>
  <c r="AF21" i="26"/>
  <c r="AE21" i="26"/>
  <c r="AD21" i="26"/>
  <c r="AC21" i="26"/>
  <c r="AB21" i="26"/>
  <c r="AA21" i="26"/>
  <c r="Z21" i="26"/>
  <c r="Y21" i="26"/>
  <c r="X21" i="26"/>
  <c r="W21" i="26"/>
  <c r="V21" i="26"/>
  <c r="U21" i="26"/>
  <c r="T21" i="26"/>
  <c r="S21" i="26"/>
  <c r="R21" i="26"/>
  <c r="Q21" i="26"/>
  <c r="P21" i="26"/>
  <c r="O21" i="26"/>
  <c r="N21" i="26"/>
  <c r="M21" i="26"/>
  <c r="L21" i="26"/>
  <c r="K21" i="26"/>
  <c r="J21" i="26"/>
  <c r="I21" i="26"/>
  <c r="H21" i="26"/>
  <c r="G21" i="26"/>
  <c r="F21" i="26"/>
  <c r="AZ20" i="26"/>
  <c r="AY20" i="26"/>
  <c r="AX20" i="26"/>
  <c r="AW20" i="26"/>
  <c r="AV20" i="26"/>
  <c r="AU20" i="26"/>
  <c r="AT20" i="26"/>
  <c r="AS20" i="26"/>
  <c r="AR20" i="26"/>
  <c r="AQ20" i="26"/>
  <c r="AP20" i="26"/>
  <c r="AO20" i="26"/>
  <c r="AN20" i="26"/>
  <c r="AM20" i="26"/>
  <c r="AL20" i="26"/>
  <c r="AK20" i="26"/>
  <c r="AJ20" i="26"/>
  <c r="AI20" i="26"/>
  <c r="AH20" i="26"/>
  <c r="AG20" i="26"/>
  <c r="AF20" i="26"/>
  <c r="AE20" i="26"/>
  <c r="AD20" i="26"/>
  <c r="AC20" i="26"/>
  <c r="AB20" i="26"/>
  <c r="AA20" i="26"/>
  <c r="Z20" i="26"/>
  <c r="Y20" i="26"/>
  <c r="X20" i="26"/>
  <c r="W20" i="26"/>
  <c r="V20" i="26"/>
  <c r="U20" i="26"/>
  <c r="T20" i="26"/>
  <c r="S20" i="26"/>
  <c r="R20" i="26"/>
  <c r="Q20" i="26"/>
  <c r="P20" i="26"/>
  <c r="O20" i="26"/>
  <c r="N20" i="26"/>
  <c r="M20" i="26"/>
  <c r="L20" i="26"/>
  <c r="K20" i="26"/>
  <c r="J20" i="26"/>
  <c r="I20" i="26"/>
  <c r="H20" i="26"/>
  <c r="G20" i="26"/>
  <c r="F20" i="26"/>
  <c r="AZ19" i="26"/>
  <c r="AY19" i="26"/>
  <c r="AX19" i="26"/>
  <c r="AW19" i="26"/>
  <c r="AV19" i="26"/>
  <c r="AU19" i="26"/>
  <c r="AT19" i="26"/>
  <c r="AS19" i="26"/>
  <c r="AR19" i="26"/>
  <c r="AQ19" i="26"/>
  <c r="AP19" i="26"/>
  <c r="AO19" i="26"/>
  <c r="AN19" i="26"/>
  <c r="AM19" i="26"/>
  <c r="AL19" i="26"/>
  <c r="AK19" i="26"/>
  <c r="AJ19" i="26"/>
  <c r="AI19" i="26"/>
  <c r="AH19" i="26"/>
  <c r="AG19" i="26"/>
  <c r="AF19" i="26"/>
  <c r="AE19" i="26"/>
  <c r="AD19" i="26"/>
  <c r="AC19" i="26"/>
  <c r="AB19" i="26"/>
  <c r="AA19" i="26"/>
  <c r="Z19" i="26"/>
  <c r="Y19" i="26"/>
  <c r="X19" i="26"/>
  <c r="W19" i="26"/>
  <c r="V19" i="26"/>
  <c r="U19" i="26"/>
  <c r="T19" i="26"/>
  <c r="S19" i="26"/>
  <c r="R19" i="26"/>
  <c r="Q19" i="26"/>
  <c r="P19" i="26"/>
  <c r="O19" i="26"/>
  <c r="N19" i="26"/>
  <c r="M19" i="26"/>
  <c r="L19" i="26"/>
  <c r="K19" i="26"/>
  <c r="J19" i="26"/>
  <c r="I19" i="26"/>
  <c r="H19" i="26"/>
  <c r="G19" i="26"/>
  <c r="F19" i="26"/>
  <c r="AZ18" i="26"/>
  <c r="AY18" i="26"/>
  <c r="AX18" i="26"/>
  <c r="AW18" i="26"/>
  <c r="AV18" i="26"/>
  <c r="AU18" i="26"/>
  <c r="AT18" i="26"/>
  <c r="AS18" i="26"/>
  <c r="AR18" i="26"/>
  <c r="AQ18" i="26"/>
  <c r="AP18" i="26"/>
  <c r="AO18" i="26"/>
  <c r="AN18" i="26"/>
  <c r="AM18" i="26"/>
  <c r="AL18" i="26"/>
  <c r="AK18" i="26"/>
  <c r="AJ18" i="26"/>
  <c r="AI18" i="26"/>
  <c r="AH18" i="26"/>
  <c r="AG18" i="26"/>
  <c r="AF18" i="26"/>
  <c r="AE18" i="26"/>
  <c r="AD18" i="26"/>
  <c r="AC18" i="26"/>
  <c r="AB18" i="26"/>
  <c r="AA18" i="26"/>
  <c r="Z18" i="26"/>
  <c r="Y18" i="26"/>
  <c r="X18" i="26"/>
  <c r="W18" i="26"/>
  <c r="V18" i="26"/>
  <c r="U18" i="26"/>
  <c r="T18" i="26"/>
  <c r="S18" i="26"/>
  <c r="R18" i="26"/>
  <c r="Q18" i="26"/>
  <c r="P18" i="26"/>
  <c r="O18" i="26"/>
  <c r="N18" i="26"/>
  <c r="M18" i="26"/>
  <c r="L18" i="26"/>
  <c r="K18" i="26"/>
  <c r="J18" i="26"/>
  <c r="I18" i="26"/>
  <c r="H18" i="26"/>
  <c r="G18" i="26"/>
  <c r="F18" i="26"/>
  <c r="AZ17" i="26"/>
  <c r="AY17" i="26"/>
  <c r="AX17" i="26"/>
  <c r="AW17" i="26"/>
  <c r="AV17" i="26"/>
  <c r="AU17" i="26"/>
  <c r="AT17" i="26"/>
  <c r="AS17" i="26"/>
  <c r="AR17" i="26"/>
  <c r="AQ17" i="26"/>
  <c r="AP17" i="26"/>
  <c r="AO17" i="26"/>
  <c r="AN17" i="26"/>
  <c r="AM17" i="26"/>
  <c r="AL17" i="26"/>
  <c r="AK17" i="26"/>
  <c r="AJ17" i="26"/>
  <c r="AI17" i="26"/>
  <c r="AH17" i="26"/>
  <c r="AG17" i="26"/>
  <c r="AF17" i="26"/>
  <c r="AE17" i="26"/>
  <c r="AD17" i="26"/>
  <c r="AC17" i="26"/>
  <c r="AB17" i="26"/>
  <c r="AA17" i="26"/>
  <c r="Z17" i="26"/>
  <c r="Y17" i="26"/>
  <c r="X17" i="26"/>
  <c r="W17" i="26"/>
  <c r="V17" i="26"/>
  <c r="U17" i="26"/>
  <c r="T17" i="26"/>
  <c r="S17" i="26"/>
  <c r="R17" i="26"/>
  <c r="Q17" i="26"/>
  <c r="P17" i="26"/>
  <c r="O17" i="26"/>
  <c r="N17" i="26"/>
  <c r="M17" i="26"/>
  <c r="L17" i="26"/>
  <c r="K17" i="26"/>
  <c r="J17" i="26"/>
  <c r="I17" i="26"/>
  <c r="H17" i="26"/>
  <c r="G17" i="26"/>
  <c r="F17" i="26"/>
  <c r="AZ16" i="26"/>
  <c r="AY16" i="26"/>
  <c r="AX16" i="26"/>
  <c r="AW16" i="26"/>
  <c r="AV16" i="26"/>
  <c r="AU16" i="26"/>
  <c r="AT16" i="26"/>
  <c r="AS16" i="26"/>
  <c r="AR16" i="26"/>
  <c r="AQ16" i="26"/>
  <c r="AP16" i="26"/>
  <c r="AO16" i="26"/>
  <c r="AN16" i="26"/>
  <c r="AM16" i="26"/>
  <c r="AL16" i="26"/>
  <c r="AK16" i="26"/>
  <c r="AJ16" i="26"/>
  <c r="AI16" i="26"/>
  <c r="AH16" i="26"/>
  <c r="AG16" i="26"/>
  <c r="AF16" i="26"/>
  <c r="AE16" i="26"/>
  <c r="AD16" i="26"/>
  <c r="AC16" i="26"/>
  <c r="AB16" i="26"/>
  <c r="AA16" i="26"/>
  <c r="Z16" i="26"/>
  <c r="Y16" i="26"/>
  <c r="X16" i="26"/>
  <c r="W16" i="26"/>
  <c r="V16" i="26"/>
  <c r="U16" i="26"/>
  <c r="T16" i="26"/>
  <c r="S16" i="26"/>
  <c r="R16" i="26"/>
  <c r="Q16" i="26"/>
  <c r="P16" i="26"/>
  <c r="O16" i="26"/>
  <c r="N16" i="26"/>
  <c r="M16" i="26"/>
  <c r="L16" i="26"/>
  <c r="K16" i="26"/>
  <c r="J16" i="26"/>
  <c r="I16" i="26"/>
  <c r="H16" i="26"/>
  <c r="G16" i="26"/>
  <c r="F16" i="26"/>
  <c r="AZ15" i="26"/>
  <c r="AY15" i="26"/>
  <c r="AX15" i="26"/>
  <c r="AW15" i="26"/>
  <c r="AV15" i="26"/>
  <c r="AU15" i="26"/>
  <c r="AT15" i="26"/>
  <c r="AS15" i="26"/>
  <c r="AR15" i="26"/>
  <c r="AQ15" i="26"/>
  <c r="AP15" i="26"/>
  <c r="AO15" i="26"/>
  <c r="AN15" i="26"/>
  <c r="AM15" i="26"/>
  <c r="AL15" i="26"/>
  <c r="AK15" i="26"/>
  <c r="AJ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Z14" i="26"/>
  <c r="AY14" i="26"/>
  <c r="AX14" i="26"/>
  <c r="AW14" i="26"/>
  <c r="AV14" i="26"/>
  <c r="AU14" i="26"/>
  <c r="AT14" i="26"/>
  <c r="AS14" i="26"/>
  <c r="AR14" i="26"/>
  <c r="AQ14" i="26"/>
  <c r="AP14" i="26"/>
  <c r="AO14" i="26"/>
  <c r="AN14" i="26"/>
  <c r="AM14" i="26"/>
  <c r="AL14" i="26"/>
  <c r="AK14" i="26"/>
  <c r="AJ14" i="26"/>
  <c r="AI14" i="26"/>
  <c r="AH14" i="26"/>
  <c r="AG14" i="26"/>
  <c r="AF14" i="26"/>
  <c r="AE14" i="26"/>
  <c r="AD14" i="26"/>
  <c r="AC14" i="26"/>
  <c r="AB14" i="26"/>
  <c r="AA14" i="26"/>
  <c r="Z14" i="26"/>
  <c r="Y14" i="26"/>
  <c r="X14" i="26"/>
  <c r="W14" i="26"/>
  <c r="V14" i="26"/>
  <c r="U14" i="26"/>
  <c r="T14" i="26"/>
  <c r="S14" i="26"/>
  <c r="R14" i="26"/>
  <c r="Q14" i="26"/>
  <c r="P14" i="26"/>
  <c r="O14" i="26"/>
  <c r="N14" i="26"/>
  <c r="M14" i="26"/>
  <c r="L14" i="26"/>
  <c r="K14" i="26"/>
  <c r="J14" i="26"/>
  <c r="I14" i="26"/>
  <c r="H14" i="26"/>
  <c r="G14" i="26"/>
  <c r="F14" i="26"/>
  <c r="AZ13" i="26"/>
  <c r="AY13" i="26"/>
  <c r="AX13" i="26"/>
  <c r="AW13" i="26"/>
  <c r="AV13" i="26"/>
  <c r="AU13" i="26"/>
  <c r="AT13" i="26"/>
  <c r="AS13" i="26"/>
  <c r="AR13" i="26"/>
  <c r="AQ13" i="26"/>
  <c r="AP13" i="26"/>
  <c r="AO13" i="26"/>
  <c r="AN13" i="26"/>
  <c r="AM13" i="26"/>
  <c r="AL13" i="26"/>
  <c r="AK13" i="26"/>
  <c r="AJ13" i="26"/>
  <c r="AI13" i="26"/>
  <c r="AH13" i="26"/>
  <c r="AG13" i="26"/>
  <c r="AF13" i="26"/>
  <c r="AE13" i="26"/>
  <c r="AD13" i="26"/>
  <c r="AC13" i="26"/>
  <c r="AB13" i="26"/>
  <c r="AA13" i="26"/>
  <c r="Z13" i="26"/>
  <c r="Y13" i="26"/>
  <c r="X13" i="26"/>
  <c r="W13" i="26"/>
  <c r="V13" i="26"/>
  <c r="U13" i="26"/>
  <c r="T13" i="26"/>
  <c r="S13" i="26"/>
  <c r="R13" i="26"/>
  <c r="Q13" i="26"/>
  <c r="P13" i="26"/>
  <c r="O13" i="26"/>
  <c r="N13" i="26"/>
  <c r="M13" i="26"/>
  <c r="L13" i="26"/>
  <c r="K13" i="26"/>
  <c r="J13" i="26"/>
  <c r="I13" i="26"/>
  <c r="H13" i="26"/>
  <c r="G13" i="26"/>
  <c r="F13" i="26"/>
  <c r="AZ12" i="26"/>
  <c r="AY12" i="26"/>
  <c r="AX12" i="26"/>
  <c r="AW12" i="26"/>
  <c r="AV12" i="26"/>
  <c r="AU12" i="26"/>
  <c r="AT12" i="26"/>
  <c r="AS12" i="26"/>
  <c r="AR12" i="26"/>
  <c r="AQ12" i="26"/>
  <c r="AP12" i="26"/>
  <c r="AO12" i="26"/>
  <c r="AN12" i="26"/>
  <c r="AM12" i="26"/>
  <c r="AL12" i="26"/>
  <c r="AK12" i="26"/>
  <c r="AJ12" i="26"/>
  <c r="AI12" i="26"/>
  <c r="AH12" i="26"/>
  <c r="AG12" i="26"/>
  <c r="AF12" i="26"/>
  <c r="AE12" i="26"/>
  <c r="AD12" i="26"/>
  <c r="AC12" i="26"/>
  <c r="AB12" i="26"/>
  <c r="AA12" i="26"/>
  <c r="Z12" i="26"/>
  <c r="Y12" i="26"/>
  <c r="X12" i="26"/>
  <c r="W12" i="26"/>
  <c r="V12" i="26"/>
  <c r="U12" i="26"/>
  <c r="T12" i="26"/>
  <c r="S12" i="26"/>
  <c r="R12" i="26"/>
  <c r="Q12" i="26"/>
  <c r="P12" i="26"/>
  <c r="O12" i="26"/>
  <c r="N12" i="26"/>
  <c r="M12" i="26"/>
  <c r="L12" i="26"/>
  <c r="K12" i="26"/>
  <c r="J12" i="26"/>
  <c r="I12" i="26"/>
  <c r="H12" i="26"/>
  <c r="G12" i="26"/>
  <c r="F12" i="26"/>
  <c r="AZ11" i="26"/>
  <c r="AY11" i="26"/>
  <c r="AX11" i="26"/>
  <c r="AW11" i="26"/>
  <c r="AV11" i="26"/>
  <c r="AU11" i="26"/>
  <c r="AT11" i="26"/>
  <c r="AS11" i="26"/>
  <c r="AR11" i="26"/>
  <c r="AQ11" i="26"/>
  <c r="AP11" i="26"/>
  <c r="AO11" i="26"/>
  <c r="AN11" i="26"/>
  <c r="AM11" i="26"/>
  <c r="AL11" i="26"/>
  <c r="AK11" i="26"/>
  <c r="AJ11" i="26"/>
  <c r="AI11" i="26"/>
  <c r="AH11" i="26"/>
  <c r="AG11" i="26"/>
  <c r="AF11" i="26"/>
  <c r="AE11" i="26"/>
  <c r="AD11" i="26"/>
  <c r="AC11" i="26"/>
  <c r="AB11" i="26"/>
  <c r="AA11" i="26"/>
  <c r="Z11" i="26"/>
  <c r="Y11" i="26"/>
  <c r="X11" i="26"/>
  <c r="W11" i="26"/>
  <c r="V11" i="26"/>
  <c r="U11" i="26"/>
  <c r="T11" i="26"/>
  <c r="S11" i="26"/>
  <c r="R11" i="26"/>
  <c r="Q11" i="26"/>
  <c r="P11" i="26"/>
  <c r="O11" i="26"/>
  <c r="N11" i="26"/>
  <c r="M11" i="26"/>
  <c r="L11" i="26"/>
  <c r="K11" i="26"/>
  <c r="J11" i="26"/>
  <c r="I11" i="26"/>
  <c r="H11" i="26"/>
  <c r="G11" i="26"/>
  <c r="F11" i="26"/>
  <c r="AZ10" i="26"/>
  <c r="AY10" i="26"/>
  <c r="AX10" i="26"/>
  <c r="AW10" i="26"/>
  <c r="AV10" i="26"/>
  <c r="AU10" i="26"/>
  <c r="AT10" i="26"/>
  <c r="AS10" i="26"/>
  <c r="AR10" i="26"/>
  <c r="AQ10" i="26"/>
  <c r="AP10" i="26"/>
  <c r="AO10" i="26"/>
  <c r="AN10" i="26"/>
  <c r="AM10" i="26"/>
  <c r="AL10" i="26"/>
  <c r="AK10" i="26"/>
  <c r="AJ10" i="26"/>
  <c r="AI10" i="26"/>
  <c r="AH10" i="26"/>
  <c r="AG10" i="26"/>
  <c r="AF10" i="26"/>
  <c r="AE10" i="26"/>
  <c r="AD10" i="26"/>
  <c r="AC10" i="26"/>
  <c r="AB10" i="26"/>
  <c r="AA10" i="26"/>
  <c r="Z10" i="26"/>
  <c r="Y10" i="26"/>
  <c r="X10" i="26"/>
  <c r="W10" i="26"/>
  <c r="V10" i="26"/>
  <c r="U10" i="26"/>
  <c r="T10" i="26"/>
  <c r="S10" i="26"/>
  <c r="R10" i="26"/>
  <c r="Q10" i="26"/>
  <c r="P10" i="26"/>
  <c r="O10" i="26"/>
  <c r="N10" i="26"/>
  <c r="M10" i="26"/>
  <c r="L10" i="26"/>
  <c r="K10" i="26"/>
  <c r="J10" i="26"/>
  <c r="I10" i="26"/>
  <c r="H10" i="26"/>
  <c r="G10" i="26"/>
  <c r="F10" i="26"/>
  <c r="AZ9" i="26"/>
  <c r="AY9" i="26"/>
  <c r="AX9" i="26"/>
  <c r="AW9" i="26"/>
  <c r="AV9" i="26"/>
  <c r="AU9" i="26"/>
  <c r="AT9" i="26"/>
  <c r="AS9" i="26"/>
  <c r="AR9" i="26"/>
  <c r="AQ9" i="26"/>
  <c r="AP9" i="26"/>
  <c r="AO9" i="26"/>
  <c r="AN9" i="26"/>
  <c r="AM9" i="26"/>
  <c r="AL9" i="26"/>
  <c r="AK9" i="26"/>
  <c r="AJ9" i="26"/>
  <c r="AI9" i="26"/>
  <c r="AH9" i="26"/>
  <c r="AG9" i="26"/>
  <c r="AF9" i="26"/>
  <c r="AE9" i="26"/>
  <c r="AD9" i="26"/>
  <c r="AC9" i="26"/>
  <c r="AB9" i="26"/>
  <c r="AA9" i="26"/>
  <c r="Z9" i="26"/>
  <c r="Y9" i="26"/>
  <c r="X9" i="26"/>
  <c r="W9" i="26"/>
  <c r="V9" i="26"/>
  <c r="U9" i="26"/>
  <c r="T9" i="26"/>
  <c r="S9" i="26"/>
  <c r="R9" i="26"/>
  <c r="Q9" i="26"/>
  <c r="P9" i="26"/>
  <c r="O9" i="26"/>
  <c r="N9" i="26"/>
  <c r="M9" i="26"/>
  <c r="L9" i="26"/>
  <c r="K9" i="26"/>
  <c r="J9" i="26"/>
  <c r="I9" i="26"/>
  <c r="H9" i="26"/>
  <c r="G9" i="26"/>
  <c r="F9" i="26"/>
  <c r="A5" i="26"/>
  <c r="F27" i="58" s="1"/>
  <c r="AZ43" i="25"/>
  <c r="AY43" i="25"/>
  <c r="AX43" i="25"/>
  <c r="AW43" i="25"/>
  <c r="AV43" i="25"/>
  <c r="AU43" i="25"/>
  <c r="AT43" i="25"/>
  <c r="AS43" i="25"/>
  <c r="AR43" i="25"/>
  <c r="AQ43" i="25"/>
  <c r="AP43" i="25"/>
  <c r="AO43" i="25"/>
  <c r="AN43" i="25"/>
  <c r="AM43" i="25"/>
  <c r="AL43" i="25"/>
  <c r="AK43" i="25"/>
  <c r="AJ43" i="25"/>
  <c r="AI43" i="25"/>
  <c r="AH43" i="25"/>
  <c r="AG43" i="25"/>
  <c r="AF43" i="25"/>
  <c r="AE43" i="25"/>
  <c r="AD43" i="25"/>
  <c r="AC43" i="25"/>
  <c r="AB43" i="25"/>
  <c r="AA43" i="25"/>
  <c r="Z43" i="25"/>
  <c r="Y43" i="25"/>
  <c r="X43" i="25"/>
  <c r="W43" i="25"/>
  <c r="V43" i="25"/>
  <c r="U43" i="25"/>
  <c r="T43" i="25"/>
  <c r="S43" i="25"/>
  <c r="R43" i="25"/>
  <c r="Q43" i="25"/>
  <c r="P43" i="25"/>
  <c r="O43" i="25"/>
  <c r="N43" i="25"/>
  <c r="M43" i="25"/>
  <c r="L43" i="25"/>
  <c r="K43" i="25"/>
  <c r="J43" i="25"/>
  <c r="I43" i="25"/>
  <c r="H43" i="25"/>
  <c r="G43" i="25"/>
  <c r="F43" i="25"/>
  <c r="AZ42" i="25"/>
  <c r="AY42" i="25"/>
  <c r="AX42" i="25"/>
  <c r="AW42" i="25"/>
  <c r="AV42" i="25"/>
  <c r="AU42" i="25"/>
  <c r="AT42" i="25"/>
  <c r="AS42" i="25"/>
  <c r="AR42" i="25"/>
  <c r="AQ42" i="25"/>
  <c r="AP42" i="25"/>
  <c r="AO42" i="25"/>
  <c r="AN42" i="25"/>
  <c r="AM42" i="25"/>
  <c r="AL42" i="25"/>
  <c r="AK42" i="25"/>
  <c r="AJ42" i="25"/>
  <c r="AI42" i="25"/>
  <c r="AH42" i="25"/>
  <c r="AG42" i="25"/>
  <c r="AF42" i="25"/>
  <c r="AE42" i="25"/>
  <c r="AD42" i="25"/>
  <c r="AC42" i="25"/>
  <c r="AB42" i="25"/>
  <c r="AA42" i="25"/>
  <c r="Z42" i="25"/>
  <c r="Y42" i="25"/>
  <c r="X42" i="25"/>
  <c r="W42" i="25"/>
  <c r="V42" i="25"/>
  <c r="U42" i="25"/>
  <c r="T42" i="25"/>
  <c r="S42" i="25"/>
  <c r="R42" i="25"/>
  <c r="Q42" i="25"/>
  <c r="P42" i="25"/>
  <c r="O42" i="25"/>
  <c r="N42" i="25"/>
  <c r="M42" i="25"/>
  <c r="L42" i="25"/>
  <c r="K42" i="25"/>
  <c r="J42" i="25"/>
  <c r="I42" i="25"/>
  <c r="H42" i="25"/>
  <c r="G42" i="25"/>
  <c r="F42" i="25"/>
  <c r="AZ41" i="25"/>
  <c r="AY41" i="25"/>
  <c r="AX41" i="25"/>
  <c r="AW41" i="25"/>
  <c r="AV41" i="25"/>
  <c r="AU41" i="25"/>
  <c r="AT41" i="25"/>
  <c r="AS41" i="25"/>
  <c r="AR41" i="25"/>
  <c r="AQ41" i="25"/>
  <c r="AP41" i="25"/>
  <c r="AO41" i="25"/>
  <c r="AN41" i="25"/>
  <c r="AM41" i="25"/>
  <c r="AL41" i="25"/>
  <c r="AK41" i="25"/>
  <c r="AJ41" i="25"/>
  <c r="AI41" i="25"/>
  <c r="AH41" i="25"/>
  <c r="AG41" i="25"/>
  <c r="AF41" i="25"/>
  <c r="AE41" i="25"/>
  <c r="AD41" i="25"/>
  <c r="AC41" i="25"/>
  <c r="AB41" i="25"/>
  <c r="AA41" i="25"/>
  <c r="Z41" i="25"/>
  <c r="Y41" i="25"/>
  <c r="X41" i="25"/>
  <c r="W41" i="25"/>
  <c r="V41" i="25"/>
  <c r="U41" i="25"/>
  <c r="T41" i="25"/>
  <c r="S41" i="25"/>
  <c r="R41" i="25"/>
  <c r="Q41" i="25"/>
  <c r="P41" i="25"/>
  <c r="O41" i="25"/>
  <c r="N41" i="25"/>
  <c r="M41" i="25"/>
  <c r="L41" i="25"/>
  <c r="K41" i="25"/>
  <c r="J41" i="25"/>
  <c r="I41" i="25"/>
  <c r="H41" i="25"/>
  <c r="G41" i="25"/>
  <c r="F41" i="25"/>
  <c r="AZ40" i="25"/>
  <c r="AY40" i="25"/>
  <c r="AX40" i="25"/>
  <c r="AW40" i="25"/>
  <c r="AV40" i="25"/>
  <c r="AU40" i="25"/>
  <c r="AT40" i="25"/>
  <c r="AS40" i="25"/>
  <c r="AR40" i="25"/>
  <c r="AQ40" i="25"/>
  <c r="AP40" i="25"/>
  <c r="AO40" i="25"/>
  <c r="AN40" i="25"/>
  <c r="AM40" i="25"/>
  <c r="AL40" i="25"/>
  <c r="AK40" i="25"/>
  <c r="AJ40" i="25"/>
  <c r="AI40" i="25"/>
  <c r="AH40" i="25"/>
  <c r="AG40" i="25"/>
  <c r="AF40" i="25"/>
  <c r="AE40" i="25"/>
  <c r="AD40" i="25"/>
  <c r="AC40" i="25"/>
  <c r="AB40" i="25"/>
  <c r="AA40" i="25"/>
  <c r="Z40" i="25"/>
  <c r="Y40" i="25"/>
  <c r="X40" i="25"/>
  <c r="W40" i="25"/>
  <c r="V40" i="25"/>
  <c r="U40" i="25"/>
  <c r="T40" i="25"/>
  <c r="S40" i="25"/>
  <c r="R40" i="25"/>
  <c r="Q40" i="25"/>
  <c r="P40" i="25"/>
  <c r="O40" i="25"/>
  <c r="N40" i="25"/>
  <c r="M40" i="25"/>
  <c r="L40" i="25"/>
  <c r="K40" i="25"/>
  <c r="J40" i="25"/>
  <c r="I40" i="25"/>
  <c r="H40" i="25"/>
  <c r="G40" i="25"/>
  <c r="F40" i="25"/>
  <c r="AZ39" i="25"/>
  <c r="AY39" i="25"/>
  <c r="AX39" i="25"/>
  <c r="AW39" i="25"/>
  <c r="AV39" i="25"/>
  <c r="AU39" i="25"/>
  <c r="AT39" i="25"/>
  <c r="AS39" i="25"/>
  <c r="AR39" i="25"/>
  <c r="AQ39" i="25"/>
  <c r="AP39" i="25"/>
  <c r="AO39" i="25"/>
  <c r="AN39" i="25"/>
  <c r="AM39" i="25"/>
  <c r="AL39" i="25"/>
  <c r="AK39" i="25"/>
  <c r="AJ39" i="25"/>
  <c r="AI39" i="25"/>
  <c r="AH39" i="25"/>
  <c r="AG39" i="25"/>
  <c r="AF39" i="25"/>
  <c r="AE39" i="25"/>
  <c r="AD39" i="25"/>
  <c r="AC39" i="25"/>
  <c r="AB39" i="25"/>
  <c r="AA39" i="25"/>
  <c r="Z39" i="25"/>
  <c r="Y39" i="25"/>
  <c r="X39" i="25"/>
  <c r="W39" i="25"/>
  <c r="V39" i="25"/>
  <c r="U39" i="25"/>
  <c r="T39" i="25"/>
  <c r="S39" i="25"/>
  <c r="R39" i="25"/>
  <c r="Q39" i="25"/>
  <c r="P39" i="25"/>
  <c r="O39" i="25"/>
  <c r="N39" i="25"/>
  <c r="M39" i="25"/>
  <c r="L39" i="25"/>
  <c r="K39" i="25"/>
  <c r="J39" i="25"/>
  <c r="I39" i="25"/>
  <c r="H39" i="25"/>
  <c r="G39" i="25"/>
  <c r="F39" i="25"/>
  <c r="AZ38" i="25"/>
  <c r="AY38" i="25"/>
  <c r="AX38" i="25"/>
  <c r="AW38" i="25"/>
  <c r="AV38" i="25"/>
  <c r="AU38" i="25"/>
  <c r="AT38" i="25"/>
  <c r="AS38" i="25"/>
  <c r="AR38" i="25"/>
  <c r="AQ38" i="25"/>
  <c r="AP38" i="25"/>
  <c r="AO38" i="25"/>
  <c r="AN38" i="25"/>
  <c r="AM38" i="25"/>
  <c r="AL38" i="25"/>
  <c r="AK38" i="25"/>
  <c r="AJ38" i="25"/>
  <c r="AI38" i="25"/>
  <c r="AH38" i="25"/>
  <c r="AG38" i="25"/>
  <c r="AF38" i="25"/>
  <c r="AE38" i="25"/>
  <c r="AD38" i="25"/>
  <c r="AC38" i="25"/>
  <c r="AB38" i="25"/>
  <c r="AA38" i="25"/>
  <c r="Z38" i="25"/>
  <c r="Y38" i="25"/>
  <c r="X38" i="25"/>
  <c r="W38" i="25"/>
  <c r="V38" i="25"/>
  <c r="U38" i="25"/>
  <c r="T38" i="25"/>
  <c r="S38" i="25"/>
  <c r="R38" i="25"/>
  <c r="Q38" i="25"/>
  <c r="P38" i="25"/>
  <c r="O38" i="25"/>
  <c r="N38" i="25"/>
  <c r="M38" i="25"/>
  <c r="L38" i="25"/>
  <c r="K38" i="25"/>
  <c r="J38" i="25"/>
  <c r="I38" i="25"/>
  <c r="H38" i="25"/>
  <c r="G38" i="25"/>
  <c r="F38" i="25"/>
  <c r="AZ37" i="25"/>
  <c r="AY37" i="25"/>
  <c r="AX37" i="25"/>
  <c r="AW37" i="25"/>
  <c r="AV37" i="25"/>
  <c r="AU37" i="25"/>
  <c r="AT37" i="25"/>
  <c r="AS37" i="25"/>
  <c r="AR37" i="25"/>
  <c r="AQ37" i="25"/>
  <c r="AP37" i="25"/>
  <c r="AO37" i="25"/>
  <c r="AN37" i="25"/>
  <c r="AM37" i="25"/>
  <c r="AL37" i="25"/>
  <c r="AK37" i="25"/>
  <c r="AJ37" i="25"/>
  <c r="AI37" i="25"/>
  <c r="AH37" i="25"/>
  <c r="AG37" i="25"/>
  <c r="AF37" i="25"/>
  <c r="AE37" i="25"/>
  <c r="AD37" i="25"/>
  <c r="AC37" i="25"/>
  <c r="AB37" i="25"/>
  <c r="AA37" i="25"/>
  <c r="Z37" i="25"/>
  <c r="Y37" i="25"/>
  <c r="X37" i="25"/>
  <c r="W37" i="25"/>
  <c r="V37" i="25"/>
  <c r="U37" i="25"/>
  <c r="T37" i="25"/>
  <c r="S37" i="25"/>
  <c r="R37" i="25"/>
  <c r="Q37" i="25"/>
  <c r="P37" i="25"/>
  <c r="O37" i="25"/>
  <c r="N37" i="25"/>
  <c r="M37" i="25"/>
  <c r="L37" i="25"/>
  <c r="K37" i="25"/>
  <c r="J37" i="25"/>
  <c r="I37" i="25"/>
  <c r="H37" i="25"/>
  <c r="G37" i="25"/>
  <c r="F37" i="25"/>
  <c r="AZ36" i="25"/>
  <c r="AY36" i="25"/>
  <c r="AX36" i="25"/>
  <c r="AW36" i="25"/>
  <c r="AV36" i="25"/>
  <c r="AU36" i="25"/>
  <c r="AT36" i="25"/>
  <c r="AS36" i="25"/>
  <c r="AR36" i="25"/>
  <c r="AQ36" i="25"/>
  <c r="AP36" i="25"/>
  <c r="AO36" i="25"/>
  <c r="AN36" i="25"/>
  <c r="AM36" i="25"/>
  <c r="AL36" i="25"/>
  <c r="AK36" i="25"/>
  <c r="AJ36" i="25"/>
  <c r="AI36" i="25"/>
  <c r="AH36" i="25"/>
  <c r="AG36" i="25"/>
  <c r="AF36" i="25"/>
  <c r="AE36" i="25"/>
  <c r="AD36" i="25"/>
  <c r="AC36" i="25"/>
  <c r="AB36" i="25"/>
  <c r="AA36" i="25"/>
  <c r="Z36" i="25"/>
  <c r="Y36" i="25"/>
  <c r="X36" i="25"/>
  <c r="W36" i="25"/>
  <c r="V36" i="25"/>
  <c r="U36" i="25"/>
  <c r="T36" i="25"/>
  <c r="S36" i="25"/>
  <c r="R36" i="25"/>
  <c r="Q36" i="25"/>
  <c r="P36" i="25"/>
  <c r="O36" i="25"/>
  <c r="N36" i="25"/>
  <c r="M36" i="25"/>
  <c r="L36" i="25"/>
  <c r="K36" i="25"/>
  <c r="J36" i="25"/>
  <c r="I36" i="25"/>
  <c r="H36" i="25"/>
  <c r="G36" i="25"/>
  <c r="F36" i="25"/>
  <c r="AZ35" i="25"/>
  <c r="AY35" i="25"/>
  <c r="AX35" i="25"/>
  <c r="AW35" i="25"/>
  <c r="AV35" i="25"/>
  <c r="AU35" i="25"/>
  <c r="AT35" i="25"/>
  <c r="AS35" i="25"/>
  <c r="AR35" i="25"/>
  <c r="AQ35" i="25"/>
  <c r="AP35" i="25"/>
  <c r="AO35" i="25"/>
  <c r="AN35" i="25"/>
  <c r="AM35" i="25"/>
  <c r="AL35" i="25"/>
  <c r="AK35" i="25"/>
  <c r="AJ35" i="25"/>
  <c r="AI35" i="25"/>
  <c r="AH35" i="25"/>
  <c r="AG35" i="25"/>
  <c r="AF35" i="25"/>
  <c r="AE35" i="25"/>
  <c r="AD35" i="25"/>
  <c r="AC35" i="25"/>
  <c r="AB35" i="25"/>
  <c r="AA35" i="25"/>
  <c r="Z35" i="25"/>
  <c r="Y35" i="25"/>
  <c r="X35" i="25"/>
  <c r="W35" i="25"/>
  <c r="V35" i="25"/>
  <c r="U35" i="25"/>
  <c r="T35" i="25"/>
  <c r="S35" i="25"/>
  <c r="R35" i="25"/>
  <c r="Q35" i="25"/>
  <c r="P35" i="25"/>
  <c r="O35" i="25"/>
  <c r="N35" i="25"/>
  <c r="M35" i="25"/>
  <c r="L35" i="25"/>
  <c r="K35" i="25"/>
  <c r="J35" i="25"/>
  <c r="I35" i="25"/>
  <c r="H35" i="25"/>
  <c r="G35" i="25"/>
  <c r="F35" i="25"/>
  <c r="AZ34" i="25"/>
  <c r="AY34" i="25"/>
  <c r="AX34" i="25"/>
  <c r="AW34" i="25"/>
  <c r="AV34" i="25"/>
  <c r="AU34" i="25"/>
  <c r="AT34" i="25"/>
  <c r="AS34" i="25"/>
  <c r="AR34" i="25"/>
  <c r="AQ34" i="25"/>
  <c r="AP34" i="25"/>
  <c r="AO34" i="25"/>
  <c r="AN34" i="25"/>
  <c r="AM34" i="25"/>
  <c r="AL34" i="25"/>
  <c r="AK34" i="25"/>
  <c r="AJ34" i="25"/>
  <c r="AI34" i="25"/>
  <c r="AH34" i="25"/>
  <c r="AG34" i="25"/>
  <c r="AF34" i="25"/>
  <c r="AE34" i="25"/>
  <c r="AD34" i="25"/>
  <c r="AC34" i="25"/>
  <c r="AB34" i="25"/>
  <c r="AA34" i="25"/>
  <c r="Z34" i="25"/>
  <c r="Y34" i="25"/>
  <c r="X34" i="25"/>
  <c r="W34" i="25"/>
  <c r="V34" i="25"/>
  <c r="U34" i="25"/>
  <c r="T34" i="25"/>
  <c r="S34" i="25"/>
  <c r="R34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AZ33" i="25"/>
  <c r="AY33" i="25"/>
  <c r="AX33" i="25"/>
  <c r="AW33" i="25"/>
  <c r="AV33" i="25"/>
  <c r="AU33" i="25"/>
  <c r="AT33" i="25"/>
  <c r="AS33" i="25"/>
  <c r="AR33" i="25"/>
  <c r="AQ33" i="25"/>
  <c r="AP33" i="25"/>
  <c r="AO33" i="25"/>
  <c r="AN33" i="25"/>
  <c r="AM33" i="25"/>
  <c r="AL33" i="25"/>
  <c r="AK33" i="25"/>
  <c r="AJ33" i="25"/>
  <c r="AI33" i="25"/>
  <c r="AH33" i="25"/>
  <c r="AG33" i="25"/>
  <c r="AF33" i="25"/>
  <c r="AE33" i="25"/>
  <c r="AD33" i="25"/>
  <c r="AC33" i="25"/>
  <c r="AB33" i="25"/>
  <c r="AA33" i="25"/>
  <c r="Z33" i="25"/>
  <c r="Y33" i="25"/>
  <c r="X33" i="25"/>
  <c r="W33" i="25"/>
  <c r="V33" i="25"/>
  <c r="U33" i="25"/>
  <c r="T33" i="25"/>
  <c r="S33" i="25"/>
  <c r="R33" i="25"/>
  <c r="Q33" i="25"/>
  <c r="P33" i="25"/>
  <c r="O33" i="25"/>
  <c r="N33" i="25"/>
  <c r="M33" i="25"/>
  <c r="L33" i="25"/>
  <c r="K33" i="25"/>
  <c r="J33" i="25"/>
  <c r="I33" i="25"/>
  <c r="H33" i="25"/>
  <c r="G33" i="25"/>
  <c r="F33" i="25"/>
  <c r="AZ32" i="25"/>
  <c r="AY32" i="25"/>
  <c r="AX32" i="25"/>
  <c r="AW32" i="25"/>
  <c r="AV32" i="25"/>
  <c r="AU32" i="25"/>
  <c r="AT32" i="25"/>
  <c r="AS32" i="25"/>
  <c r="AR32" i="25"/>
  <c r="AQ32" i="25"/>
  <c r="AP32" i="25"/>
  <c r="AO32" i="25"/>
  <c r="AN32" i="25"/>
  <c r="AM32" i="25"/>
  <c r="AL32" i="25"/>
  <c r="AK32" i="25"/>
  <c r="AJ32" i="25"/>
  <c r="AI32" i="25"/>
  <c r="AH32" i="25"/>
  <c r="AG32" i="25"/>
  <c r="AF32" i="25"/>
  <c r="AE32" i="25"/>
  <c r="AD32" i="25"/>
  <c r="AC32" i="25"/>
  <c r="AB32" i="25"/>
  <c r="AA32" i="25"/>
  <c r="Z32" i="25"/>
  <c r="Y32" i="25"/>
  <c r="X32" i="25"/>
  <c r="W32" i="25"/>
  <c r="V32" i="25"/>
  <c r="U32" i="25"/>
  <c r="T32" i="25"/>
  <c r="S32" i="25"/>
  <c r="R32" i="25"/>
  <c r="Q32" i="25"/>
  <c r="P32" i="25"/>
  <c r="O32" i="25"/>
  <c r="N32" i="25"/>
  <c r="M32" i="25"/>
  <c r="L32" i="25"/>
  <c r="K32" i="25"/>
  <c r="J32" i="25"/>
  <c r="I32" i="25"/>
  <c r="H32" i="25"/>
  <c r="G32" i="25"/>
  <c r="F32" i="25"/>
  <c r="AZ31" i="25"/>
  <c r="AY31" i="25"/>
  <c r="AX31" i="25"/>
  <c r="AW31" i="25"/>
  <c r="AV31" i="25"/>
  <c r="AU31" i="25"/>
  <c r="AT31" i="25"/>
  <c r="AS31" i="25"/>
  <c r="AR31" i="25"/>
  <c r="AQ31" i="25"/>
  <c r="AP31" i="25"/>
  <c r="AO31" i="25"/>
  <c r="AN31" i="25"/>
  <c r="AM31" i="25"/>
  <c r="AL31" i="25"/>
  <c r="AK31" i="25"/>
  <c r="AJ31" i="25"/>
  <c r="AI31" i="25"/>
  <c r="AH31" i="25"/>
  <c r="AG31" i="25"/>
  <c r="AF31" i="25"/>
  <c r="AE31" i="25"/>
  <c r="AD31" i="25"/>
  <c r="AC31" i="25"/>
  <c r="AB31" i="25"/>
  <c r="AA31" i="25"/>
  <c r="Z31" i="25"/>
  <c r="Y31" i="25"/>
  <c r="X31" i="25"/>
  <c r="W31" i="25"/>
  <c r="V31" i="25"/>
  <c r="U31" i="25"/>
  <c r="T31" i="25"/>
  <c r="S31" i="25"/>
  <c r="R31" i="25"/>
  <c r="Q31" i="25"/>
  <c r="P31" i="25"/>
  <c r="O31" i="25"/>
  <c r="N31" i="25"/>
  <c r="M31" i="25"/>
  <c r="L31" i="25"/>
  <c r="K31" i="25"/>
  <c r="J31" i="25"/>
  <c r="I31" i="25"/>
  <c r="H31" i="25"/>
  <c r="G31" i="25"/>
  <c r="F31" i="25"/>
  <c r="AZ30" i="25"/>
  <c r="AY30" i="25"/>
  <c r="AX30" i="25"/>
  <c r="AW30" i="25"/>
  <c r="AV30" i="25"/>
  <c r="AU30" i="25"/>
  <c r="AT30" i="25"/>
  <c r="AS30" i="25"/>
  <c r="AR30" i="25"/>
  <c r="AQ30" i="25"/>
  <c r="AP30" i="25"/>
  <c r="AO30" i="25"/>
  <c r="AN30" i="25"/>
  <c r="AM30" i="25"/>
  <c r="AL30" i="25"/>
  <c r="AK30" i="25"/>
  <c r="AJ30" i="25"/>
  <c r="AI30" i="25"/>
  <c r="AH30" i="25"/>
  <c r="AG30" i="25"/>
  <c r="AF30" i="25"/>
  <c r="AE30" i="25"/>
  <c r="AD30" i="25"/>
  <c r="AC30" i="25"/>
  <c r="AB30" i="25"/>
  <c r="AA30" i="25"/>
  <c r="Z30" i="25"/>
  <c r="Y30" i="25"/>
  <c r="X30" i="25"/>
  <c r="W30" i="25"/>
  <c r="V30" i="25"/>
  <c r="U30" i="25"/>
  <c r="T30" i="25"/>
  <c r="S30" i="25"/>
  <c r="R30" i="25"/>
  <c r="Q30" i="25"/>
  <c r="P30" i="25"/>
  <c r="O30" i="25"/>
  <c r="N30" i="25"/>
  <c r="M30" i="25"/>
  <c r="L30" i="25"/>
  <c r="K30" i="25"/>
  <c r="J30" i="25"/>
  <c r="I30" i="25"/>
  <c r="H30" i="25"/>
  <c r="G30" i="25"/>
  <c r="F30" i="25"/>
  <c r="AZ29" i="25"/>
  <c r="AY29" i="25"/>
  <c r="AX29" i="25"/>
  <c r="AW29" i="25"/>
  <c r="AV29" i="25"/>
  <c r="AU29" i="25"/>
  <c r="AT29" i="25"/>
  <c r="AS29" i="25"/>
  <c r="AR29" i="25"/>
  <c r="AQ29" i="25"/>
  <c r="AP29" i="25"/>
  <c r="AO29" i="25"/>
  <c r="AN29" i="25"/>
  <c r="AM29" i="25"/>
  <c r="AL29" i="25"/>
  <c r="AK29" i="25"/>
  <c r="AJ29" i="25"/>
  <c r="AI29" i="25"/>
  <c r="AH29" i="25"/>
  <c r="AG29" i="25"/>
  <c r="AF29" i="25"/>
  <c r="AE29" i="25"/>
  <c r="AD29" i="25"/>
  <c r="AC29" i="25"/>
  <c r="AB29" i="25"/>
  <c r="AA29" i="25"/>
  <c r="Z29" i="25"/>
  <c r="Y29" i="25"/>
  <c r="X29" i="25"/>
  <c r="W29" i="25"/>
  <c r="V29" i="25"/>
  <c r="U29" i="25"/>
  <c r="T29" i="25"/>
  <c r="S29" i="25"/>
  <c r="R29" i="25"/>
  <c r="Q29" i="25"/>
  <c r="P29" i="25"/>
  <c r="O29" i="25"/>
  <c r="N29" i="25"/>
  <c r="M29" i="25"/>
  <c r="L29" i="25"/>
  <c r="K29" i="25"/>
  <c r="J29" i="25"/>
  <c r="I29" i="25"/>
  <c r="H29" i="25"/>
  <c r="G29" i="25"/>
  <c r="F29" i="25"/>
  <c r="AZ28" i="25"/>
  <c r="AY28" i="25"/>
  <c r="AX28" i="25"/>
  <c r="AW28" i="25"/>
  <c r="AV28" i="25"/>
  <c r="AU28" i="25"/>
  <c r="AT28" i="25"/>
  <c r="AS28" i="25"/>
  <c r="AR28" i="25"/>
  <c r="AQ28" i="25"/>
  <c r="AP28" i="25"/>
  <c r="AO28" i="25"/>
  <c r="AN28" i="25"/>
  <c r="AM28" i="25"/>
  <c r="AL28" i="25"/>
  <c r="AK28" i="25"/>
  <c r="AJ28" i="25"/>
  <c r="AI28" i="25"/>
  <c r="AH28" i="25"/>
  <c r="AG28" i="25"/>
  <c r="AF28" i="25"/>
  <c r="AE28" i="25"/>
  <c r="AD28" i="25"/>
  <c r="AC28" i="25"/>
  <c r="AB28" i="25"/>
  <c r="AA28" i="25"/>
  <c r="Z28" i="25"/>
  <c r="Y28" i="25"/>
  <c r="X28" i="25"/>
  <c r="W28" i="25"/>
  <c r="V28" i="25"/>
  <c r="U28" i="25"/>
  <c r="T28" i="25"/>
  <c r="S28" i="25"/>
  <c r="R28" i="25"/>
  <c r="Q28" i="25"/>
  <c r="P28" i="25"/>
  <c r="O28" i="25"/>
  <c r="N28" i="25"/>
  <c r="M28" i="25"/>
  <c r="L28" i="25"/>
  <c r="K28" i="25"/>
  <c r="J28" i="25"/>
  <c r="I28" i="25"/>
  <c r="H28" i="25"/>
  <c r="G28" i="25"/>
  <c r="F28" i="25"/>
  <c r="AZ27" i="25"/>
  <c r="AY27" i="25"/>
  <c r="AX27" i="25"/>
  <c r="AW27" i="25"/>
  <c r="AV27" i="25"/>
  <c r="AU27" i="25"/>
  <c r="AT27" i="25"/>
  <c r="AS27" i="25"/>
  <c r="AR27" i="25"/>
  <c r="AQ27" i="25"/>
  <c r="AP27" i="25"/>
  <c r="AO27" i="25"/>
  <c r="AN27" i="25"/>
  <c r="AM27" i="25"/>
  <c r="AL27" i="25"/>
  <c r="AK27" i="25"/>
  <c r="AJ27" i="25"/>
  <c r="AI27" i="25"/>
  <c r="AH27" i="25"/>
  <c r="AG27" i="25"/>
  <c r="AF27" i="25"/>
  <c r="AE27" i="25"/>
  <c r="AD27" i="25"/>
  <c r="AC27" i="25"/>
  <c r="AB27" i="25"/>
  <c r="AA27" i="25"/>
  <c r="Z27" i="25"/>
  <c r="Y27" i="25"/>
  <c r="X27" i="25"/>
  <c r="W27" i="25"/>
  <c r="V27" i="25"/>
  <c r="U27" i="25"/>
  <c r="T27" i="25"/>
  <c r="S27" i="25"/>
  <c r="R27" i="25"/>
  <c r="Q27" i="25"/>
  <c r="P27" i="25"/>
  <c r="O27" i="25"/>
  <c r="N27" i="25"/>
  <c r="M27" i="25"/>
  <c r="L27" i="25"/>
  <c r="K27" i="25"/>
  <c r="J27" i="25"/>
  <c r="I27" i="25"/>
  <c r="H27" i="25"/>
  <c r="G27" i="25"/>
  <c r="F27" i="25"/>
  <c r="AZ26" i="25"/>
  <c r="AY26" i="25"/>
  <c r="AX26" i="25"/>
  <c r="AW26" i="25"/>
  <c r="AV26" i="25"/>
  <c r="AU26" i="25"/>
  <c r="AT26" i="25"/>
  <c r="AS26" i="25"/>
  <c r="AR26" i="25"/>
  <c r="AQ26" i="25"/>
  <c r="AP26" i="25"/>
  <c r="AO26" i="25"/>
  <c r="AN26" i="25"/>
  <c r="AM26" i="25"/>
  <c r="AL26" i="25"/>
  <c r="AK26" i="25"/>
  <c r="AJ26" i="25"/>
  <c r="AI26" i="25"/>
  <c r="AH26" i="25"/>
  <c r="AG26" i="25"/>
  <c r="AF26" i="25"/>
  <c r="AE26" i="25"/>
  <c r="AD26" i="25"/>
  <c r="AC26" i="25"/>
  <c r="AB26" i="25"/>
  <c r="AA26" i="25"/>
  <c r="Z26" i="25"/>
  <c r="Y26" i="25"/>
  <c r="X26" i="25"/>
  <c r="W26" i="25"/>
  <c r="V26" i="25"/>
  <c r="U26" i="25"/>
  <c r="T26" i="25"/>
  <c r="S26" i="25"/>
  <c r="R26" i="25"/>
  <c r="Q26" i="25"/>
  <c r="P26" i="25"/>
  <c r="O26" i="25"/>
  <c r="N26" i="25"/>
  <c r="M26" i="25"/>
  <c r="L26" i="25"/>
  <c r="K26" i="25"/>
  <c r="J26" i="25"/>
  <c r="I26" i="25"/>
  <c r="H26" i="25"/>
  <c r="G26" i="25"/>
  <c r="F26" i="25"/>
  <c r="AZ25" i="25"/>
  <c r="AY25" i="25"/>
  <c r="AX25" i="25"/>
  <c r="AW25" i="25"/>
  <c r="AV25" i="25"/>
  <c r="AU25" i="25"/>
  <c r="AT25" i="25"/>
  <c r="AS25" i="25"/>
  <c r="AR25" i="25"/>
  <c r="AQ25" i="25"/>
  <c r="AP25" i="25"/>
  <c r="AO25" i="25"/>
  <c r="AN25" i="25"/>
  <c r="AM25" i="25"/>
  <c r="AL25" i="25"/>
  <c r="AK25" i="25"/>
  <c r="AJ25" i="25"/>
  <c r="AI25" i="25"/>
  <c r="AH25" i="25"/>
  <c r="AG25" i="25"/>
  <c r="AF25" i="25"/>
  <c r="AE25" i="25"/>
  <c r="AD25" i="25"/>
  <c r="AC25" i="25"/>
  <c r="AB25" i="25"/>
  <c r="AA25" i="25"/>
  <c r="Z25" i="25"/>
  <c r="Y25" i="25"/>
  <c r="X25" i="25"/>
  <c r="W25" i="25"/>
  <c r="V25" i="25"/>
  <c r="U25" i="25"/>
  <c r="T25" i="25"/>
  <c r="S25" i="25"/>
  <c r="R25" i="25"/>
  <c r="Q25" i="25"/>
  <c r="P25" i="25"/>
  <c r="O25" i="25"/>
  <c r="N25" i="25"/>
  <c r="M25" i="25"/>
  <c r="L25" i="25"/>
  <c r="K25" i="25"/>
  <c r="J25" i="25"/>
  <c r="I25" i="25"/>
  <c r="H25" i="25"/>
  <c r="G25" i="25"/>
  <c r="F25" i="25"/>
  <c r="AZ24" i="25"/>
  <c r="AY24" i="25"/>
  <c r="AX24" i="25"/>
  <c r="AW24" i="25"/>
  <c r="AV24" i="25"/>
  <c r="AU24" i="25"/>
  <c r="AT24" i="25"/>
  <c r="AS24" i="25"/>
  <c r="AR24" i="25"/>
  <c r="AQ24" i="25"/>
  <c r="AP24" i="25"/>
  <c r="AO24" i="25"/>
  <c r="AN24" i="25"/>
  <c r="AM24" i="25"/>
  <c r="AL24" i="25"/>
  <c r="AK24" i="25"/>
  <c r="AJ24" i="25"/>
  <c r="AI24" i="25"/>
  <c r="AH24" i="25"/>
  <c r="AG24" i="25"/>
  <c r="AF24" i="25"/>
  <c r="AE24" i="25"/>
  <c r="AD24" i="25"/>
  <c r="AC24" i="25"/>
  <c r="AB24" i="25"/>
  <c r="AA24" i="25"/>
  <c r="Z24" i="25"/>
  <c r="Y24" i="25"/>
  <c r="X24" i="25"/>
  <c r="W24" i="25"/>
  <c r="V24" i="25"/>
  <c r="U24" i="25"/>
  <c r="T24" i="25"/>
  <c r="S24" i="25"/>
  <c r="R24" i="25"/>
  <c r="Q24" i="25"/>
  <c r="P24" i="25"/>
  <c r="O24" i="25"/>
  <c r="N24" i="25"/>
  <c r="M24" i="25"/>
  <c r="L24" i="25"/>
  <c r="K24" i="25"/>
  <c r="J24" i="25"/>
  <c r="I24" i="25"/>
  <c r="H24" i="25"/>
  <c r="G24" i="25"/>
  <c r="F24" i="25"/>
  <c r="AZ23" i="25"/>
  <c r="AY23" i="25"/>
  <c r="AX23" i="25"/>
  <c r="AW23" i="25"/>
  <c r="AV23" i="25"/>
  <c r="AU23" i="25"/>
  <c r="AT23" i="25"/>
  <c r="AS23" i="25"/>
  <c r="AR23" i="25"/>
  <c r="AQ23" i="25"/>
  <c r="AP23" i="25"/>
  <c r="AO23" i="25"/>
  <c r="AN23" i="25"/>
  <c r="AM23" i="25"/>
  <c r="AL23" i="25"/>
  <c r="AK23" i="25"/>
  <c r="AJ23" i="25"/>
  <c r="AI23" i="25"/>
  <c r="AH23" i="25"/>
  <c r="AG23" i="25"/>
  <c r="AF23" i="25"/>
  <c r="AE23" i="25"/>
  <c r="AD23" i="25"/>
  <c r="AC23" i="25"/>
  <c r="AB23" i="25"/>
  <c r="AA23" i="25"/>
  <c r="Z23" i="25"/>
  <c r="Y23" i="25"/>
  <c r="X23" i="25"/>
  <c r="W23" i="25"/>
  <c r="V23" i="25"/>
  <c r="U23" i="25"/>
  <c r="T23" i="25"/>
  <c r="S23" i="25"/>
  <c r="R23" i="25"/>
  <c r="Q23" i="25"/>
  <c r="P23" i="25"/>
  <c r="O23" i="25"/>
  <c r="N23" i="25"/>
  <c r="M23" i="25"/>
  <c r="L23" i="25"/>
  <c r="K23" i="25"/>
  <c r="J23" i="25"/>
  <c r="I23" i="25"/>
  <c r="H23" i="25"/>
  <c r="G23" i="25"/>
  <c r="F23" i="25"/>
  <c r="AZ22" i="25"/>
  <c r="AY22" i="25"/>
  <c r="AX22" i="25"/>
  <c r="AW22" i="25"/>
  <c r="AV22" i="25"/>
  <c r="AU22" i="25"/>
  <c r="AT22" i="25"/>
  <c r="AS22" i="25"/>
  <c r="AR22" i="25"/>
  <c r="AQ22" i="25"/>
  <c r="AP22" i="25"/>
  <c r="AO22" i="25"/>
  <c r="AN22" i="25"/>
  <c r="AM22" i="25"/>
  <c r="AL22" i="25"/>
  <c r="AK22" i="25"/>
  <c r="AJ22" i="25"/>
  <c r="AI22" i="25"/>
  <c r="AH22" i="25"/>
  <c r="AG22" i="25"/>
  <c r="AF22" i="25"/>
  <c r="AE22" i="25"/>
  <c r="AD22" i="25"/>
  <c r="AC22" i="25"/>
  <c r="AB22" i="25"/>
  <c r="AA22" i="25"/>
  <c r="Z22" i="25"/>
  <c r="Y22" i="25"/>
  <c r="X22" i="25"/>
  <c r="W22" i="25"/>
  <c r="V22" i="25"/>
  <c r="U22" i="25"/>
  <c r="T22" i="25"/>
  <c r="S22" i="25"/>
  <c r="R22" i="25"/>
  <c r="Q22" i="25"/>
  <c r="P22" i="25"/>
  <c r="O22" i="25"/>
  <c r="N22" i="25"/>
  <c r="M22" i="25"/>
  <c r="L22" i="25"/>
  <c r="K22" i="25"/>
  <c r="J22" i="25"/>
  <c r="I22" i="25"/>
  <c r="H22" i="25"/>
  <c r="G22" i="25"/>
  <c r="F22" i="25"/>
  <c r="AZ21" i="25"/>
  <c r="AY21" i="25"/>
  <c r="AX21" i="25"/>
  <c r="AW21" i="25"/>
  <c r="AV21" i="25"/>
  <c r="AU21" i="25"/>
  <c r="AT21" i="25"/>
  <c r="AS21" i="25"/>
  <c r="AR21" i="25"/>
  <c r="AQ21" i="25"/>
  <c r="AP21" i="25"/>
  <c r="AO21" i="25"/>
  <c r="AN21" i="25"/>
  <c r="AM21" i="25"/>
  <c r="AL21" i="25"/>
  <c r="AK21" i="25"/>
  <c r="AJ21" i="25"/>
  <c r="AI21" i="25"/>
  <c r="AH21" i="25"/>
  <c r="AG21" i="25"/>
  <c r="AF21" i="25"/>
  <c r="AE21" i="25"/>
  <c r="AD21" i="25"/>
  <c r="AC21" i="25"/>
  <c r="AB21" i="25"/>
  <c r="AA21" i="25"/>
  <c r="Z21" i="25"/>
  <c r="Y21" i="25"/>
  <c r="X21" i="25"/>
  <c r="W21" i="25"/>
  <c r="V21" i="25"/>
  <c r="U21" i="25"/>
  <c r="T21" i="25"/>
  <c r="S21" i="25"/>
  <c r="R21" i="25"/>
  <c r="Q21" i="25"/>
  <c r="P21" i="25"/>
  <c r="O21" i="25"/>
  <c r="N21" i="25"/>
  <c r="M21" i="25"/>
  <c r="L21" i="25"/>
  <c r="K21" i="25"/>
  <c r="J21" i="25"/>
  <c r="I21" i="25"/>
  <c r="H21" i="25"/>
  <c r="G21" i="25"/>
  <c r="F21" i="25"/>
  <c r="AZ20" i="25"/>
  <c r="AY20" i="25"/>
  <c r="AX20" i="25"/>
  <c r="AW20" i="25"/>
  <c r="AV20" i="25"/>
  <c r="AU20" i="25"/>
  <c r="AT20" i="25"/>
  <c r="AS20" i="25"/>
  <c r="AR20" i="25"/>
  <c r="AQ20" i="25"/>
  <c r="AP20" i="25"/>
  <c r="AO20" i="25"/>
  <c r="AN20" i="25"/>
  <c r="AM20" i="25"/>
  <c r="AL20" i="25"/>
  <c r="AK20" i="25"/>
  <c r="AJ20" i="25"/>
  <c r="AI20" i="25"/>
  <c r="AH20" i="25"/>
  <c r="AG20" i="25"/>
  <c r="AF20" i="25"/>
  <c r="AE20" i="25"/>
  <c r="AD20" i="25"/>
  <c r="AC20" i="25"/>
  <c r="AB20" i="25"/>
  <c r="AA20" i="25"/>
  <c r="Z20" i="25"/>
  <c r="Y20" i="25"/>
  <c r="X20" i="25"/>
  <c r="W20" i="25"/>
  <c r="V20" i="25"/>
  <c r="U20" i="25"/>
  <c r="T20" i="25"/>
  <c r="S20" i="25"/>
  <c r="R20" i="25"/>
  <c r="Q20" i="25"/>
  <c r="P20" i="25"/>
  <c r="O20" i="25"/>
  <c r="N20" i="25"/>
  <c r="M20" i="25"/>
  <c r="L20" i="25"/>
  <c r="K20" i="25"/>
  <c r="J20" i="25"/>
  <c r="I20" i="25"/>
  <c r="H20" i="25"/>
  <c r="G20" i="25"/>
  <c r="F20" i="25"/>
  <c r="AZ19" i="25"/>
  <c r="AY19" i="25"/>
  <c r="AX19" i="25"/>
  <c r="AW19" i="25"/>
  <c r="AV19" i="25"/>
  <c r="AU19" i="25"/>
  <c r="AT19" i="25"/>
  <c r="AS19" i="25"/>
  <c r="AR19" i="25"/>
  <c r="AQ19" i="25"/>
  <c r="AP19" i="25"/>
  <c r="AO19" i="25"/>
  <c r="AN19" i="25"/>
  <c r="AM19" i="25"/>
  <c r="AL19" i="25"/>
  <c r="AK19" i="25"/>
  <c r="AJ19" i="25"/>
  <c r="AI19" i="25"/>
  <c r="AH19" i="25"/>
  <c r="AG19" i="25"/>
  <c r="AF19" i="25"/>
  <c r="AE19" i="25"/>
  <c r="AD19" i="25"/>
  <c r="AC19" i="25"/>
  <c r="AB19" i="25"/>
  <c r="AA19" i="25"/>
  <c r="Z19" i="25"/>
  <c r="Y19" i="25"/>
  <c r="X19" i="25"/>
  <c r="W19" i="25"/>
  <c r="V19" i="25"/>
  <c r="U19" i="25"/>
  <c r="T19" i="25"/>
  <c r="S19" i="25"/>
  <c r="R19" i="25"/>
  <c r="Q19" i="25"/>
  <c r="P19" i="25"/>
  <c r="O19" i="25"/>
  <c r="N19" i="25"/>
  <c r="M19" i="25"/>
  <c r="L19" i="25"/>
  <c r="K19" i="25"/>
  <c r="J19" i="25"/>
  <c r="I19" i="25"/>
  <c r="H19" i="25"/>
  <c r="G19" i="25"/>
  <c r="F19" i="25"/>
  <c r="AZ18" i="25"/>
  <c r="AY18" i="25"/>
  <c r="AX18" i="25"/>
  <c r="AW18" i="25"/>
  <c r="AV18" i="25"/>
  <c r="AU18" i="25"/>
  <c r="AT18" i="25"/>
  <c r="AS18" i="25"/>
  <c r="AR18" i="25"/>
  <c r="AQ18" i="25"/>
  <c r="AP18" i="25"/>
  <c r="AO18" i="25"/>
  <c r="AN18" i="25"/>
  <c r="AM18" i="25"/>
  <c r="AL18" i="25"/>
  <c r="AK18" i="25"/>
  <c r="AJ18" i="25"/>
  <c r="AI18" i="25"/>
  <c r="AH18" i="25"/>
  <c r="AG18" i="25"/>
  <c r="AF18" i="25"/>
  <c r="AE18" i="25"/>
  <c r="AD18" i="25"/>
  <c r="AC18" i="25"/>
  <c r="AB18" i="25"/>
  <c r="AA18" i="25"/>
  <c r="Z18" i="25"/>
  <c r="Y18" i="25"/>
  <c r="X18" i="25"/>
  <c r="W18" i="25"/>
  <c r="V18" i="25"/>
  <c r="U18" i="25"/>
  <c r="T18" i="25"/>
  <c r="S18" i="25"/>
  <c r="R18" i="25"/>
  <c r="Q18" i="25"/>
  <c r="P18" i="25"/>
  <c r="O18" i="25"/>
  <c r="N18" i="25"/>
  <c r="M18" i="25"/>
  <c r="L18" i="25"/>
  <c r="K18" i="25"/>
  <c r="J18" i="25"/>
  <c r="I18" i="25"/>
  <c r="H18" i="25"/>
  <c r="G18" i="25"/>
  <c r="F18" i="25"/>
  <c r="AZ17" i="25"/>
  <c r="AY17" i="25"/>
  <c r="AX17" i="25"/>
  <c r="AW17" i="25"/>
  <c r="AV17" i="25"/>
  <c r="AU17" i="25"/>
  <c r="AT17" i="25"/>
  <c r="AS17" i="25"/>
  <c r="AR17" i="25"/>
  <c r="AQ17" i="25"/>
  <c r="AP17" i="25"/>
  <c r="AO17" i="25"/>
  <c r="AN17" i="25"/>
  <c r="AM17" i="25"/>
  <c r="AL17" i="25"/>
  <c r="AK17" i="25"/>
  <c r="AJ17" i="25"/>
  <c r="AI17" i="25"/>
  <c r="AH17" i="25"/>
  <c r="AG17" i="25"/>
  <c r="AF17" i="25"/>
  <c r="AE17" i="25"/>
  <c r="AD17" i="25"/>
  <c r="AC17" i="25"/>
  <c r="AB17" i="25"/>
  <c r="AA17" i="25"/>
  <c r="Z17" i="25"/>
  <c r="Y17" i="25"/>
  <c r="X17" i="25"/>
  <c r="W17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AZ16" i="25"/>
  <c r="AY16" i="25"/>
  <c r="AX16" i="25"/>
  <c r="AW16" i="25"/>
  <c r="AV16" i="25"/>
  <c r="AU16" i="25"/>
  <c r="AT16" i="25"/>
  <c r="AS16" i="25"/>
  <c r="AR16" i="25"/>
  <c r="AQ16" i="25"/>
  <c r="AP16" i="25"/>
  <c r="AO16" i="25"/>
  <c r="AN16" i="25"/>
  <c r="AM16" i="25"/>
  <c r="AL16" i="25"/>
  <c r="AK16" i="25"/>
  <c r="AJ16" i="25"/>
  <c r="AI16" i="25"/>
  <c r="AH16" i="25"/>
  <c r="AG16" i="25"/>
  <c r="AF16" i="25"/>
  <c r="AE16" i="25"/>
  <c r="AD16" i="25"/>
  <c r="AC16" i="25"/>
  <c r="AB16" i="25"/>
  <c r="AA16" i="25"/>
  <c r="Z16" i="25"/>
  <c r="Y16" i="25"/>
  <c r="X16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K16" i="25"/>
  <c r="J16" i="25"/>
  <c r="I16" i="25"/>
  <c r="H16" i="25"/>
  <c r="G16" i="25"/>
  <c r="F16" i="25"/>
  <c r="AZ15" i="25"/>
  <c r="AY15" i="25"/>
  <c r="AX15" i="25"/>
  <c r="AW15" i="25"/>
  <c r="AV15" i="25"/>
  <c r="AU15" i="25"/>
  <c r="AT15" i="25"/>
  <c r="AS15" i="25"/>
  <c r="AR15" i="25"/>
  <c r="AQ15" i="25"/>
  <c r="AP15" i="25"/>
  <c r="AO15" i="25"/>
  <c r="AN15" i="25"/>
  <c r="AM15" i="25"/>
  <c r="AL15" i="25"/>
  <c r="AK15" i="25"/>
  <c r="AJ15" i="25"/>
  <c r="AI15" i="25"/>
  <c r="AH15" i="25"/>
  <c r="AG15" i="25"/>
  <c r="AF15" i="25"/>
  <c r="AE15" i="25"/>
  <c r="AD15" i="25"/>
  <c r="AC15" i="25"/>
  <c r="AB15" i="25"/>
  <c r="AA15" i="25"/>
  <c r="Z15" i="25"/>
  <c r="Y15" i="25"/>
  <c r="X15" i="25"/>
  <c r="W15" i="25"/>
  <c r="V15" i="25"/>
  <c r="U15" i="25"/>
  <c r="T15" i="25"/>
  <c r="S15" i="25"/>
  <c r="R15" i="25"/>
  <c r="Q15" i="25"/>
  <c r="P15" i="25"/>
  <c r="O15" i="25"/>
  <c r="N15" i="25"/>
  <c r="M15" i="25"/>
  <c r="L15" i="25"/>
  <c r="K15" i="25"/>
  <c r="J15" i="25"/>
  <c r="I15" i="25"/>
  <c r="H15" i="25"/>
  <c r="G15" i="25"/>
  <c r="F15" i="25"/>
  <c r="AZ14" i="25"/>
  <c r="AY14" i="25"/>
  <c r="AX14" i="25"/>
  <c r="AW14" i="25"/>
  <c r="AV14" i="25"/>
  <c r="AU14" i="25"/>
  <c r="AT14" i="25"/>
  <c r="AS14" i="25"/>
  <c r="AR14" i="25"/>
  <c r="AQ14" i="25"/>
  <c r="AP14" i="25"/>
  <c r="AO14" i="25"/>
  <c r="AN14" i="25"/>
  <c r="AM14" i="25"/>
  <c r="AL14" i="25"/>
  <c r="AK14" i="25"/>
  <c r="AJ14" i="25"/>
  <c r="AI14" i="25"/>
  <c r="AH14" i="25"/>
  <c r="AG14" i="25"/>
  <c r="AF14" i="25"/>
  <c r="AE14" i="25"/>
  <c r="AD14" i="25"/>
  <c r="AC14" i="25"/>
  <c r="AB14" i="25"/>
  <c r="AA14" i="25"/>
  <c r="Z14" i="25"/>
  <c r="Y14" i="25"/>
  <c r="X14" i="25"/>
  <c r="W14" i="25"/>
  <c r="V14" i="25"/>
  <c r="U14" i="25"/>
  <c r="T14" i="25"/>
  <c r="S14" i="25"/>
  <c r="R14" i="25"/>
  <c r="Q14" i="25"/>
  <c r="P14" i="25"/>
  <c r="O14" i="25"/>
  <c r="N14" i="25"/>
  <c r="M14" i="25"/>
  <c r="L14" i="25"/>
  <c r="K14" i="25"/>
  <c r="J14" i="25"/>
  <c r="I14" i="25"/>
  <c r="H14" i="25"/>
  <c r="G14" i="25"/>
  <c r="F14" i="25"/>
  <c r="AZ13" i="25"/>
  <c r="AY13" i="25"/>
  <c r="AX13" i="25"/>
  <c r="AW13" i="25"/>
  <c r="AV13" i="25"/>
  <c r="AU13" i="25"/>
  <c r="AT13" i="25"/>
  <c r="AS13" i="25"/>
  <c r="AR13" i="25"/>
  <c r="AQ13" i="25"/>
  <c r="AP13" i="25"/>
  <c r="AO13" i="25"/>
  <c r="AN13" i="25"/>
  <c r="AM13" i="25"/>
  <c r="AL13" i="25"/>
  <c r="AK13" i="25"/>
  <c r="AJ13" i="25"/>
  <c r="AI13" i="25"/>
  <c r="AH13" i="25"/>
  <c r="AG13" i="25"/>
  <c r="AF13" i="25"/>
  <c r="AE13" i="25"/>
  <c r="AD13" i="25"/>
  <c r="AC13" i="25"/>
  <c r="AB13" i="25"/>
  <c r="AA13" i="25"/>
  <c r="Z13" i="25"/>
  <c r="Y13" i="25"/>
  <c r="X13" i="25"/>
  <c r="W13" i="25"/>
  <c r="V13" i="25"/>
  <c r="U13" i="25"/>
  <c r="T13" i="25"/>
  <c r="S13" i="25"/>
  <c r="R13" i="25"/>
  <c r="Q13" i="25"/>
  <c r="P13" i="25"/>
  <c r="O13" i="25"/>
  <c r="N13" i="25"/>
  <c r="M13" i="25"/>
  <c r="L13" i="25"/>
  <c r="K13" i="25"/>
  <c r="J13" i="25"/>
  <c r="I13" i="25"/>
  <c r="H13" i="25"/>
  <c r="G13" i="25"/>
  <c r="F13" i="25"/>
  <c r="AZ12" i="25"/>
  <c r="AY12" i="25"/>
  <c r="AX12" i="25"/>
  <c r="AW12" i="25"/>
  <c r="AV12" i="25"/>
  <c r="AU12" i="25"/>
  <c r="AT12" i="25"/>
  <c r="AS12" i="25"/>
  <c r="AR12" i="25"/>
  <c r="AQ12" i="25"/>
  <c r="AP12" i="25"/>
  <c r="AO12" i="25"/>
  <c r="AN12" i="25"/>
  <c r="AM12" i="25"/>
  <c r="AL12" i="25"/>
  <c r="AK12" i="25"/>
  <c r="AJ12" i="25"/>
  <c r="AI12" i="25"/>
  <c r="AH12" i="25"/>
  <c r="AG12" i="25"/>
  <c r="AF12" i="25"/>
  <c r="AE12" i="25"/>
  <c r="AD12" i="25"/>
  <c r="AC12" i="25"/>
  <c r="AB12" i="25"/>
  <c r="AA12" i="25"/>
  <c r="Z12" i="25"/>
  <c r="Y12" i="25"/>
  <c r="X12" i="25"/>
  <c r="W12" i="25"/>
  <c r="V12" i="25"/>
  <c r="U12" i="25"/>
  <c r="T12" i="25"/>
  <c r="S12" i="25"/>
  <c r="R12" i="25"/>
  <c r="Q12" i="25"/>
  <c r="P12" i="25"/>
  <c r="O12" i="25"/>
  <c r="N12" i="25"/>
  <c r="M12" i="25"/>
  <c r="L12" i="25"/>
  <c r="K12" i="25"/>
  <c r="J12" i="25"/>
  <c r="I12" i="25"/>
  <c r="H12" i="25"/>
  <c r="G12" i="25"/>
  <c r="F12" i="25"/>
  <c r="AZ11" i="25"/>
  <c r="AY11" i="25"/>
  <c r="AX11" i="25"/>
  <c r="AW11" i="25"/>
  <c r="AV11" i="25"/>
  <c r="AU11" i="25"/>
  <c r="AT11" i="25"/>
  <c r="AS11" i="25"/>
  <c r="AR11" i="25"/>
  <c r="AQ11" i="25"/>
  <c r="AP11" i="25"/>
  <c r="AO11" i="25"/>
  <c r="AN11" i="25"/>
  <c r="AM11" i="25"/>
  <c r="AL11" i="25"/>
  <c r="AK11" i="25"/>
  <c r="AJ11" i="25"/>
  <c r="AI11" i="25"/>
  <c r="AH11" i="25"/>
  <c r="AG11" i="25"/>
  <c r="AF11" i="25"/>
  <c r="AE11" i="25"/>
  <c r="AD11" i="25"/>
  <c r="AC11" i="25"/>
  <c r="AB11" i="25"/>
  <c r="AA11" i="25"/>
  <c r="Z11" i="25"/>
  <c r="Y11" i="25"/>
  <c r="X11" i="25"/>
  <c r="W11" i="25"/>
  <c r="V11" i="25"/>
  <c r="U11" i="25"/>
  <c r="T11" i="25"/>
  <c r="S11" i="25"/>
  <c r="R11" i="25"/>
  <c r="Q11" i="25"/>
  <c r="P11" i="25"/>
  <c r="O11" i="25"/>
  <c r="N11" i="25"/>
  <c r="M11" i="25"/>
  <c r="L11" i="25"/>
  <c r="K11" i="25"/>
  <c r="J11" i="25"/>
  <c r="I11" i="25"/>
  <c r="H11" i="25"/>
  <c r="G11" i="25"/>
  <c r="F11" i="25"/>
  <c r="AZ10" i="25"/>
  <c r="AY10" i="25"/>
  <c r="AX10" i="25"/>
  <c r="AW10" i="25"/>
  <c r="AV10" i="25"/>
  <c r="AU10" i="25"/>
  <c r="AT10" i="25"/>
  <c r="AS10" i="25"/>
  <c r="AR10" i="25"/>
  <c r="AQ10" i="25"/>
  <c r="AP10" i="25"/>
  <c r="AO10" i="25"/>
  <c r="AN10" i="25"/>
  <c r="AM10" i="25"/>
  <c r="AL10" i="25"/>
  <c r="AK10" i="25"/>
  <c r="AJ10" i="25"/>
  <c r="AI10" i="25"/>
  <c r="AH10" i="25"/>
  <c r="AG10" i="25"/>
  <c r="AF10" i="25"/>
  <c r="AE10" i="25"/>
  <c r="AD10" i="25"/>
  <c r="AC10" i="25"/>
  <c r="AB10" i="25"/>
  <c r="AA10" i="25"/>
  <c r="Z10" i="25"/>
  <c r="Y10" i="25"/>
  <c r="X10" i="25"/>
  <c r="W10" i="25"/>
  <c r="V10" i="25"/>
  <c r="U10" i="25"/>
  <c r="T10" i="25"/>
  <c r="S10" i="25"/>
  <c r="R10" i="25"/>
  <c r="Q10" i="25"/>
  <c r="P10" i="25"/>
  <c r="O10" i="25"/>
  <c r="N10" i="25"/>
  <c r="M10" i="25"/>
  <c r="L10" i="25"/>
  <c r="K10" i="25"/>
  <c r="J10" i="25"/>
  <c r="I10" i="25"/>
  <c r="H10" i="25"/>
  <c r="G10" i="25"/>
  <c r="F10" i="25"/>
  <c r="AZ9" i="25"/>
  <c r="AY9" i="25"/>
  <c r="AX9" i="25"/>
  <c r="AW9" i="25"/>
  <c r="AV9" i="25"/>
  <c r="AU9" i="25"/>
  <c r="AT9" i="25"/>
  <c r="AS9" i="25"/>
  <c r="AR9" i="25"/>
  <c r="AQ9" i="25"/>
  <c r="AP9" i="25"/>
  <c r="AO9" i="25"/>
  <c r="AN9" i="25"/>
  <c r="AM9" i="25"/>
  <c r="AL9" i="25"/>
  <c r="AK9" i="25"/>
  <c r="AJ9" i="25"/>
  <c r="AI9" i="25"/>
  <c r="AH9" i="25"/>
  <c r="AG9" i="25"/>
  <c r="AF9" i="25"/>
  <c r="AE9" i="25"/>
  <c r="AD9" i="25"/>
  <c r="AC9" i="25"/>
  <c r="AB9" i="25"/>
  <c r="AA9" i="25"/>
  <c r="Z9" i="25"/>
  <c r="Y9" i="25"/>
  <c r="X9" i="25"/>
  <c r="W9" i="25"/>
  <c r="V9" i="25"/>
  <c r="U9" i="25"/>
  <c r="T9" i="25"/>
  <c r="S9" i="25"/>
  <c r="R9" i="25"/>
  <c r="Q9" i="25"/>
  <c r="P9" i="25"/>
  <c r="O9" i="25"/>
  <c r="N9" i="25"/>
  <c r="M9" i="25"/>
  <c r="L9" i="25"/>
  <c r="K9" i="25"/>
  <c r="J9" i="25"/>
  <c r="I9" i="25"/>
  <c r="H9" i="25"/>
  <c r="G9" i="25"/>
  <c r="F9" i="25"/>
  <c r="A5" i="25"/>
  <c r="F26" i="58" s="1"/>
  <c r="AZ43" i="24"/>
  <c r="AY43" i="24"/>
  <c r="AX43" i="24"/>
  <c r="AW43" i="24"/>
  <c r="AV43" i="24"/>
  <c r="AU43" i="24"/>
  <c r="AT43" i="24"/>
  <c r="AS43" i="24"/>
  <c r="AR43" i="24"/>
  <c r="AQ43" i="24"/>
  <c r="AP43" i="24"/>
  <c r="AO43" i="24"/>
  <c r="AN43" i="24"/>
  <c r="AM43" i="24"/>
  <c r="AL43" i="24"/>
  <c r="AK43" i="24"/>
  <c r="AJ43" i="24"/>
  <c r="AI43" i="24"/>
  <c r="AH43" i="24"/>
  <c r="AG43" i="24"/>
  <c r="AF43" i="24"/>
  <c r="AE43" i="24"/>
  <c r="AD43" i="24"/>
  <c r="AC43" i="24"/>
  <c r="AB43" i="24"/>
  <c r="AA43" i="24"/>
  <c r="Z43" i="24"/>
  <c r="Y43" i="24"/>
  <c r="X43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AZ42" i="24"/>
  <c r="AY42" i="24"/>
  <c r="AX42" i="24"/>
  <c r="AW42" i="24"/>
  <c r="AV42" i="24"/>
  <c r="AU42" i="24"/>
  <c r="AT42" i="24"/>
  <c r="AS42" i="24"/>
  <c r="AR42" i="24"/>
  <c r="AQ42" i="24"/>
  <c r="AP42" i="24"/>
  <c r="AO42" i="24"/>
  <c r="AN42" i="24"/>
  <c r="AM42" i="24"/>
  <c r="AL42" i="24"/>
  <c r="AK42" i="24"/>
  <c r="AJ42" i="24"/>
  <c r="AI42" i="24"/>
  <c r="AH42" i="24"/>
  <c r="AG42" i="24"/>
  <c r="AF42" i="24"/>
  <c r="AE42" i="24"/>
  <c r="AD42" i="24"/>
  <c r="AC42" i="24"/>
  <c r="AB42" i="24"/>
  <c r="AA42" i="24"/>
  <c r="Z42" i="24"/>
  <c r="Y42" i="24"/>
  <c r="X42" i="24"/>
  <c r="W42" i="24"/>
  <c r="V42" i="24"/>
  <c r="U42" i="24"/>
  <c r="T42" i="24"/>
  <c r="S42" i="24"/>
  <c r="R42" i="24"/>
  <c r="Q42" i="24"/>
  <c r="P42" i="24"/>
  <c r="O42" i="24"/>
  <c r="N42" i="24"/>
  <c r="M42" i="24"/>
  <c r="L42" i="24"/>
  <c r="K42" i="24"/>
  <c r="J42" i="24"/>
  <c r="I42" i="24"/>
  <c r="H42" i="24"/>
  <c r="G42" i="24"/>
  <c r="F42" i="24"/>
  <c r="AZ41" i="24"/>
  <c r="AY41" i="24"/>
  <c r="AX41" i="24"/>
  <c r="AW41" i="24"/>
  <c r="AV41" i="24"/>
  <c r="AU41" i="24"/>
  <c r="AT41" i="24"/>
  <c r="AS41" i="24"/>
  <c r="AR41" i="24"/>
  <c r="AQ41" i="24"/>
  <c r="AP41" i="24"/>
  <c r="AO41" i="24"/>
  <c r="AN41" i="24"/>
  <c r="AM41" i="24"/>
  <c r="AL41" i="24"/>
  <c r="AK41" i="24"/>
  <c r="AJ41" i="24"/>
  <c r="AI41" i="24"/>
  <c r="AH41" i="24"/>
  <c r="AG41" i="24"/>
  <c r="AF41" i="24"/>
  <c r="AE41" i="24"/>
  <c r="AD41" i="24"/>
  <c r="AC41" i="24"/>
  <c r="AB41" i="24"/>
  <c r="AA41" i="24"/>
  <c r="Z41" i="24"/>
  <c r="Y41" i="24"/>
  <c r="X41" i="24"/>
  <c r="W41" i="24"/>
  <c r="V41" i="24"/>
  <c r="U41" i="24"/>
  <c r="T41" i="24"/>
  <c r="S41" i="24"/>
  <c r="R41" i="24"/>
  <c r="Q41" i="24"/>
  <c r="P41" i="24"/>
  <c r="O41" i="24"/>
  <c r="N41" i="24"/>
  <c r="M41" i="24"/>
  <c r="L41" i="24"/>
  <c r="K41" i="24"/>
  <c r="J41" i="24"/>
  <c r="I41" i="24"/>
  <c r="H41" i="24"/>
  <c r="G41" i="24"/>
  <c r="F41" i="24"/>
  <c r="AZ40" i="24"/>
  <c r="AY40" i="24"/>
  <c r="AX40" i="24"/>
  <c r="AW40" i="24"/>
  <c r="AV40" i="24"/>
  <c r="AU40" i="24"/>
  <c r="AT40" i="24"/>
  <c r="AS40" i="24"/>
  <c r="AR40" i="24"/>
  <c r="AQ40" i="24"/>
  <c r="AP40" i="24"/>
  <c r="AO40" i="24"/>
  <c r="AN40" i="24"/>
  <c r="AM40" i="24"/>
  <c r="AL40" i="24"/>
  <c r="AK40" i="24"/>
  <c r="AJ40" i="24"/>
  <c r="AI40" i="24"/>
  <c r="AH40" i="24"/>
  <c r="AG40" i="24"/>
  <c r="AF40" i="24"/>
  <c r="AE40" i="24"/>
  <c r="AD40" i="24"/>
  <c r="AC40" i="24"/>
  <c r="AB40" i="24"/>
  <c r="AA40" i="24"/>
  <c r="Z40" i="24"/>
  <c r="Y40" i="24"/>
  <c r="X40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AZ39" i="24"/>
  <c r="AY39" i="24"/>
  <c r="AX39" i="24"/>
  <c r="AW39" i="24"/>
  <c r="AV39" i="24"/>
  <c r="AU39" i="24"/>
  <c r="AT39" i="24"/>
  <c r="AS39" i="24"/>
  <c r="AR39" i="24"/>
  <c r="AQ39" i="24"/>
  <c r="AP39" i="24"/>
  <c r="AO39" i="24"/>
  <c r="AN39" i="24"/>
  <c r="AM39" i="24"/>
  <c r="AL39" i="24"/>
  <c r="AK39" i="24"/>
  <c r="AJ39" i="24"/>
  <c r="AI39" i="24"/>
  <c r="AH39" i="24"/>
  <c r="AG39" i="24"/>
  <c r="AF39" i="24"/>
  <c r="AE39" i="24"/>
  <c r="AD39" i="24"/>
  <c r="AC39" i="24"/>
  <c r="AB39" i="24"/>
  <c r="AA39" i="24"/>
  <c r="Z39" i="24"/>
  <c r="Y39" i="24"/>
  <c r="X39" i="24"/>
  <c r="W39" i="24"/>
  <c r="V39" i="24"/>
  <c r="U39" i="24"/>
  <c r="T39" i="24"/>
  <c r="S39" i="24"/>
  <c r="R39" i="24"/>
  <c r="Q39" i="24"/>
  <c r="P39" i="24"/>
  <c r="O39" i="24"/>
  <c r="N39" i="24"/>
  <c r="M39" i="24"/>
  <c r="L39" i="24"/>
  <c r="K39" i="24"/>
  <c r="J39" i="24"/>
  <c r="I39" i="24"/>
  <c r="H39" i="24"/>
  <c r="G39" i="24"/>
  <c r="F39" i="24"/>
  <c r="AZ38" i="24"/>
  <c r="AY38" i="24"/>
  <c r="AX38" i="24"/>
  <c r="AW38" i="24"/>
  <c r="AV38" i="24"/>
  <c r="AU38" i="24"/>
  <c r="AT38" i="24"/>
  <c r="AS38" i="24"/>
  <c r="AR38" i="24"/>
  <c r="AQ38" i="24"/>
  <c r="AP38" i="24"/>
  <c r="AO38" i="24"/>
  <c r="AN38" i="24"/>
  <c r="AM38" i="24"/>
  <c r="AL38" i="24"/>
  <c r="AK38" i="24"/>
  <c r="AJ38" i="24"/>
  <c r="AI38" i="24"/>
  <c r="AH38" i="24"/>
  <c r="AG38" i="24"/>
  <c r="AF38" i="24"/>
  <c r="AE38" i="24"/>
  <c r="AD38" i="24"/>
  <c r="AC38" i="24"/>
  <c r="AB38" i="24"/>
  <c r="AA38" i="24"/>
  <c r="Z38" i="24"/>
  <c r="Y38" i="24"/>
  <c r="X38" i="24"/>
  <c r="W38" i="24"/>
  <c r="V38" i="24"/>
  <c r="U38" i="24"/>
  <c r="T38" i="24"/>
  <c r="S38" i="24"/>
  <c r="R38" i="24"/>
  <c r="Q38" i="24"/>
  <c r="P38" i="24"/>
  <c r="O38" i="24"/>
  <c r="N38" i="24"/>
  <c r="M38" i="24"/>
  <c r="L38" i="24"/>
  <c r="K38" i="24"/>
  <c r="J38" i="24"/>
  <c r="I38" i="24"/>
  <c r="H38" i="24"/>
  <c r="G38" i="24"/>
  <c r="F38" i="24"/>
  <c r="AZ37" i="24"/>
  <c r="AY37" i="24"/>
  <c r="AX37" i="24"/>
  <c r="AW37" i="24"/>
  <c r="AV37" i="24"/>
  <c r="AU37" i="24"/>
  <c r="AT37" i="24"/>
  <c r="AS37" i="24"/>
  <c r="AR37" i="24"/>
  <c r="AQ37" i="24"/>
  <c r="AP37" i="24"/>
  <c r="AO37" i="24"/>
  <c r="AN37" i="24"/>
  <c r="AM37" i="24"/>
  <c r="AL37" i="24"/>
  <c r="AK37" i="24"/>
  <c r="AJ37" i="24"/>
  <c r="AI37" i="24"/>
  <c r="AH37" i="24"/>
  <c r="AG37" i="24"/>
  <c r="AF37" i="24"/>
  <c r="AE37" i="24"/>
  <c r="AD37" i="24"/>
  <c r="AC37" i="24"/>
  <c r="AB37" i="24"/>
  <c r="AA37" i="24"/>
  <c r="Z37" i="24"/>
  <c r="Y37" i="24"/>
  <c r="X37" i="24"/>
  <c r="W37" i="24"/>
  <c r="V37" i="24"/>
  <c r="U37" i="24"/>
  <c r="T37" i="24"/>
  <c r="S37" i="24"/>
  <c r="R37" i="24"/>
  <c r="Q37" i="24"/>
  <c r="P37" i="24"/>
  <c r="O37" i="24"/>
  <c r="N37" i="24"/>
  <c r="M37" i="24"/>
  <c r="L37" i="24"/>
  <c r="K37" i="24"/>
  <c r="J37" i="24"/>
  <c r="I37" i="24"/>
  <c r="H37" i="24"/>
  <c r="G37" i="24"/>
  <c r="F37" i="24"/>
  <c r="AZ36" i="24"/>
  <c r="AY36" i="24"/>
  <c r="AX36" i="24"/>
  <c r="AW36" i="24"/>
  <c r="AV36" i="24"/>
  <c r="AU36" i="24"/>
  <c r="AT36" i="24"/>
  <c r="AS36" i="24"/>
  <c r="AR36" i="24"/>
  <c r="AQ36" i="24"/>
  <c r="AP36" i="24"/>
  <c r="AO36" i="24"/>
  <c r="AN36" i="24"/>
  <c r="AM36" i="24"/>
  <c r="AL36" i="24"/>
  <c r="AK36" i="24"/>
  <c r="AJ36" i="24"/>
  <c r="AI36" i="24"/>
  <c r="AH36" i="24"/>
  <c r="AG36" i="24"/>
  <c r="AF36" i="24"/>
  <c r="AE36" i="24"/>
  <c r="AD36" i="24"/>
  <c r="AC36" i="24"/>
  <c r="AB36" i="24"/>
  <c r="AA36" i="24"/>
  <c r="Z36" i="24"/>
  <c r="Y36" i="24"/>
  <c r="X36" i="24"/>
  <c r="W36" i="24"/>
  <c r="V36" i="24"/>
  <c r="U36" i="24"/>
  <c r="T36" i="24"/>
  <c r="S36" i="24"/>
  <c r="R36" i="24"/>
  <c r="Q36" i="24"/>
  <c r="P36" i="24"/>
  <c r="O36" i="24"/>
  <c r="N36" i="24"/>
  <c r="M36" i="24"/>
  <c r="L36" i="24"/>
  <c r="K36" i="24"/>
  <c r="J36" i="24"/>
  <c r="I36" i="24"/>
  <c r="H36" i="24"/>
  <c r="G36" i="24"/>
  <c r="F36" i="24"/>
  <c r="AZ35" i="24"/>
  <c r="AY35" i="24"/>
  <c r="AX35" i="24"/>
  <c r="AW35" i="24"/>
  <c r="AV35" i="24"/>
  <c r="AU35" i="24"/>
  <c r="AT35" i="24"/>
  <c r="AS35" i="24"/>
  <c r="AR35" i="24"/>
  <c r="AQ35" i="24"/>
  <c r="AP35" i="24"/>
  <c r="AO35" i="24"/>
  <c r="AN35" i="24"/>
  <c r="AM35" i="24"/>
  <c r="AL35" i="24"/>
  <c r="AK35" i="24"/>
  <c r="AJ35" i="24"/>
  <c r="AI35" i="24"/>
  <c r="AH35" i="24"/>
  <c r="AG35" i="24"/>
  <c r="AF35" i="24"/>
  <c r="AE35" i="24"/>
  <c r="AD35" i="24"/>
  <c r="AC35" i="24"/>
  <c r="AB35" i="24"/>
  <c r="AA35" i="24"/>
  <c r="Z35" i="24"/>
  <c r="Y35" i="24"/>
  <c r="X35" i="24"/>
  <c r="W35" i="24"/>
  <c r="V35" i="24"/>
  <c r="U35" i="24"/>
  <c r="T35" i="24"/>
  <c r="S35" i="24"/>
  <c r="R35" i="24"/>
  <c r="Q35" i="24"/>
  <c r="P35" i="24"/>
  <c r="O35" i="24"/>
  <c r="N35" i="24"/>
  <c r="M35" i="24"/>
  <c r="L35" i="24"/>
  <c r="K35" i="24"/>
  <c r="J35" i="24"/>
  <c r="I35" i="24"/>
  <c r="H35" i="24"/>
  <c r="G35" i="24"/>
  <c r="F35" i="24"/>
  <c r="AZ34" i="24"/>
  <c r="AY34" i="24"/>
  <c r="AX34" i="24"/>
  <c r="AW34" i="24"/>
  <c r="AV34" i="24"/>
  <c r="AU34" i="24"/>
  <c r="AT34" i="24"/>
  <c r="AS34" i="24"/>
  <c r="AR34" i="24"/>
  <c r="AQ34" i="24"/>
  <c r="AP34" i="24"/>
  <c r="AO34" i="24"/>
  <c r="AN34" i="24"/>
  <c r="AM34" i="24"/>
  <c r="AL34" i="24"/>
  <c r="AK34" i="24"/>
  <c r="AJ34" i="24"/>
  <c r="AI34" i="24"/>
  <c r="AH34" i="24"/>
  <c r="AG34" i="24"/>
  <c r="AF34" i="24"/>
  <c r="AE34" i="24"/>
  <c r="AD34" i="24"/>
  <c r="AC34" i="24"/>
  <c r="AB34" i="24"/>
  <c r="AA34" i="24"/>
  <c r="Z34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AZ33" i="24"/>
  <c r="AY33" i="24"/>
  <c r="AX33" i="24"/>
  <c r="AW33" i="24"/>
  <c r="AV33" i="24"/>
  <c r="AU33" i="24"/>
  <c r="AT33" i="24"/>
  <c r="AS33" i="24"/>
  <c r="AR33" i="24"/>
  <c r="AQ33" i="24"/>
  <c r="AP33" i="24"/>
  <c r="AO33" i="24"/>
  <c r="AN33" i="24"/>
  <c r="AM33" i="24"/>
  <c r="AL33" i="24"/>
  <c r="AK33" i="24"/>
  <c r="AJ33" i="24"/>
  <c r="AI33" i="24"/>
  <c r="AH33" i="24"/>
  <c r="AG33" i="24"/>
  <c r="AF33" i="24"/>
  <c r="AE33" i="24"/>
  <c r="AD33" i="24"/>
  <c r="AC33" i="24"/>
  <c r="AB33" i="24"/>
  <c r="AA33" i="24"/>
  <c r="Z33" i="24"/>
  <c r="Y33" i="24"/>
  <c r="X33" i="24"/>
  <c r="W33" i="24"/>
  <c r="V33" i="24"/>
  <c r="U33" i="24"/>
  <c r="T33" i="24"/>
  <c r="S33" i="24"/>
  <c r="R33" i="24"/>
  <c r="Q33" i="24"/>
  <c r="P33" i="24"/>
  <c r="O33" i="24"/>
  <c r="N33" i="24"/>
  <c r="M33" i="24"/>
  <c r="L33" i="24"/>
  <c r="K33" i="24"/>
  <c r="J33" i="24"/>
  <c r="I33" i="24"/>
  <c r="H33" i="24"/>
  <c r="G33" i="24"/>
  <c r="F33" i="24"/>
  <c r="AZ32" i="24"/>
  <c r="AY32" i="24"/>
  <c r="AX32" i="24"/>
  <c r="AW32" i="24"/>
  <c r="AV32" i="24"/>
  <c r="AU32" i="24"/>
  <c r="AT32" i="24"/>
  <c r="AS32" i="24"/>
  <c r="AR32" i="24"/>
  <c r="AQ32" i="24"/>
  <c r="AP32" i="24"/>
  <c r="AO32" i="24"/>
  <c r="AN32" i="24"/>
  <c r="AM32" i="24"/>
  <c r="AL32" i="24"/>
  <c r="AK32" i="24"/>
  <c r="AJ32" i="24"/>
  <c r="AI32" i="24"/>
  <c r="AH32" i="24"/>
  <c r="AG32" i="24"/>
  <c r="AF32" i="24"/>
  <c r="AE32" i="24"/>
  <c r="AD32" i="24"/>
  <c r="AC32" i="24"/>
  <c r="AB32" i="24"/>
  <c r="AA32" i="24"/>
  <c r="Z32" i="24"/>
  <c r="Y32" i="24"/>
  <c r="X32" i="24"/>
  <c r="W32" i="24"/>
  <c r="V32" i="24"/>
  <c r="U32" i="24"/>
  <c r="T32" i="24"/>
  <c r="S32" i="24"/>
  <c r="R32" i="24"/>
  <c r="Q32" i="24"/>
  <c r="P32" i="24"/>
  <c r="O32" i="24"/>
  <c r="N32" i="24"/>
  <c r="M32" i="24"/>
  <c r="L32" i="24"/>
  <c r="K32" i="24"/>
  <c r="J32" i="24"/>
  <c r="I32" i="24"/>
  <c r="H32" i="24"/>
  <c r="G32" i="24"/>
  <c r="F32" i="24"/>
  <c r="AZ31" i="24"/>
  <c r="AY31" i="24"/>
  <c r="AX31" i="24"/>
  <c r="AW31" i="24"/>
  <c r="AV31" i="24"/>
  <c r="AU31" i="24"/>
  <c r="AT31" i="24"/>
  <c r="AS31" i="24"/>
  <c r="AR31" i="24"/>
  <c r="AQ31" i="24"/>
  <c r="AP31" i="24"/>
  <c r="AO31" i="24"/>
  <c r="AN31" i="24"/>
  <c r="AM31" i="24"/>
  <c r="AL31" i="24"/>
  <c r="AK31" i="24"/>
  <c r="AJ31" i="24"/>
  <c r="AI31" i="24"/>
  <c r="AH31" i="24"/>
  <c r="AG31" i="24"/>
  <c r="AF31" i="24"/>
  <c r="AE31" i="24"/>
  <c r="AD31" i="24"/>
  <c r="AC31" i="24"/>
  <c r="AB31" i="24"/>
  <c r="AA31" i="24"/>
  <c r="Z31" i="24"/>
  <c r="Y31" i="24"/>
  <c r="X31" i="24"/>
  <c r="W31" i="24"/>
  <c r="V31" i="24"/>
  <c r="U31" i="24"/>
  <c r="T31" i="24"/>
  <c r="S31" i="24"/>
  <c r="R31" i="24"/>
  <c r="Q31" i="24"/>
  <c r="P31" i="24"/>
  <c r="O31" i="24"/>
  <c r="N31" i="24"/>
  <c r="M31" i="24"/>
  <c r="L31" i="24"/>
  <c r="K31" i="24"/>
  <c r="J31" i="24"/>
  <c r="I31" i="24"/>
  <c r="H31" i="24"/>
  <c r="G31" i="24"/>
  <c r="F31" i="24"/>
  <c r="AZ30" i="24"/>
  <c r="AY30" i="24"/>
  <c r="AX30" i="24"/>
  <c r="AW30" i="24"/>
  <c r="AV30" i="24"/>
  <c r="AU30" i="24"/>
  <c r="AT30" i="24"/>
  <c r="AS30" i="24"/>
  <c r="AR30" i="24"/>
  <c r="AQ30" i="24"/>
  <c r="AP30" i="24"/>
  <c r="AO30" i="24"/>
  <c r="AN30" i="24"/>
  <c r="AM30" i="24"/>
  <c r="AL30" i="24"/>
  <c r="AK30" i="24"/>
  <c r="AJ30" i="24"/>
  <c r="AI30" i="24"/>
  <c r="AH30" i="24"/>
  <c r="AG30" i="24"/>
  <c r="AF30" i="24"/>
  <c r="AE30" i="24"/>
  <c r="AD30" i="24"/>
  <c r="AC30" i="24"/>
  <c r="AB30" i="24"/>
  <c r="AA30" i="24"/>
  <c r="Z30" i="24"/>
  <c r="Y30" i="24"/>
  <c r="X30" i="24"/>
  <c r="W30" i="24"/>
  <c r="V30" i="24"/>
  <c r="U30" i="24"/>
  <c r="T30" i="24"/>
  <c r="S30" i="24"/>
  <c r="R30" i="24"/>
  <c r="Q30" i="24"/>
  <c r="P30" i="24"/>
  <c r="O30" i="24"/>
  <c r="N30" i="24"/>
  <c r="M30" i="24"/>
  <c r="L30" i="24"/>
  <c r="K30" i="24"/>
  <c r="J30" i="24"/>
  <c r="I30" i="24"/>
  <c r="H30" i="24"/>
  <c r="G30" i="24"/>
  <c r="F30" i="24"/>
  <c r="AZ29" i="24"/>
  <c r="AY29" i="24"/>
  <c r="AX29" i="24"/>
  <c r="AW29" i="24"/>
  <c r="AV29" i="24"/>
  <c r="AU29" i="24"/>
  <c r="AT29" i="24"/>
  <c r="AS29" i="24"/>
  <c r="AR29" i="24"/>
  <c r="AQ29" i="24"/>
  <c r="AP29" i="24"/>
  <c r="AO29" i="24"/>
  <c r="AN29" i="24"/>
  <c r="AM29" i="24"/>
  <c r="AL29" i="24"/>
  <c r="AK29" i="24"/>
  <c r="AJ29" i="24"/>
  <c r="AI29" i="24"/>
  <c r="AH29" i="24"/>
  <c r="AG29" i="24"/>
  <c r="AF29" i="24"/>
  <c r="AE29" i="24"/>
  <c r="AD29" i="24"/>
  <c r="AC29" i="24"/>
  <c r="AB29" i="24"/>
  <c r="AA29" i="24"/>
  <c r="Z29" i="24"/>
  <c r="Y29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AZ28" i="24"/>
  <c r="AY28" i="24"/>
  <c r="AX28" i="24"/>
  <c r="AW28" i="24"/>
  <c r="AV28" i="24"/>
  <c r="AU28" i="24"/>
  <c r="AT28" i="24"/>
  <c r="AS28" i="24"/>
  <c r="AR28" i="24"/>
  <c r="AQ28" i="24"/>
  <c r="AP28" i="24"/>
  <c r="AO28" i="24"/>
  <c r="AN28" i="24"/>
  <c r="AM28" i="24"/>
  <c r="AL28" i="24"/>
  <c r="AK28" i="24"/>
  <c r="AJ28" i="24"/>
  <c r="AI28" i="24"/>
  <c r="AH28" i="24"/>
  <c r="AG28" i="24"/>
  <c r="AF28" i="24"/>
  <c r="AE28" i="24"/>
  <c r="AD28" i="24"/>
  <c r="AC28" i="24"/>
  <c r="AB28" i="24"/>
  <c r="AA28" i="24"/>
  <c r="Z28" i="24"/>
  <c r="Y28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AZ27" i="24"/>
  <c r="AY27" i="24"/>
  <c r="AX27" i="24"/>
  <c r="AW27" i="24"/>
  <c r="AV27" i="24"/>
  <c r="AU27" i="24"/>
  <c r="AT27" i="24"/>
  <c r="AS27" i="24"/>
  <c r="AR27" i="24"/>
  <c r="AQ27" i="24"/>
  <c r="AP27" i="24"/>
  <c r="AO27" i="24"/>
  <c r="AN27" i="24"/>
  <c r="AM27" i="24"/>
  <c r="AL27" i="24"/>
  <c r="AK27" i="24"/>
  <c r="AJ27" i="24"/>
  <c r="AI27" i="24"/>
  <c r="AH27" i="24"/>
  <c r="AG27" i="24"/>
  <c r="AF27" i="24"/>
  <c r="AE27" i="24"/>
  <c r="AD27" i="24"/>
  <c r="AC27" i="24"/>
  <c r="AB27" i="24"/>
  <c r="AA27" i="24"/>
  <c r="Z27" i="24"/>
  <c r="Y27" i="24"/>
  <c r="X27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AZ26" i="24"/>
  <c r="AY26" i="24"/>
  <c r="AX26" i="24"/>
  <c r="AW26" i="24"/>
  <c r="AV26" i="24"/>
  <c r="AU26" i="24"/>
  <c r="AT26" i="24"/>
  <c r="AS26" i="24"/>
  <c r="AR26" i="24"/>
  <c r="AQ26" i="24"/>
  <c r="AP26" i="24"/>
  <c r="AO26" i="24"/>
  <c r="AN26" i="24"/>
  <c r="AM26" i="24"/>
  <c r="AL26" i="24"/>
  <c r="AK26" i="24"/>
  <c r="AJ26" i="24"/>
  <c r="AI26" i="24"/>
  <c r="AH26" i="24"/>
  <c r="AG26" i="24"/>
  <c r="AF26" i="24"/>
  <c r="AE26" i="24"/>
  <c r="AD26" i="24"/>
  <c r="AC26" i="24"/>
  <c r="AB26" i="24"/>
  <c r="AA26" i="24"/>
  <c r="Z26" i="24"/>
  <c r="Y26" i="24"/>
  <c r="X26" i="24"/>
  <c r="W26" i="24"/>
  <c r="V26" i="24"/>
  <c r="U26" i="24"/>
  <c r="T26" i="24"/>
  <c r="S26" i="24"/>
  <c r="R26" i="24"/>
  <c r="Q26" i="24"/>
  <c r="P26" i="24"/>
  <c r="O26" i="24"/>
  <c r="N26" i="24"/>
  <c r="M26" i="24"/>
  <c r="L26" i="24"/>
  <c r="K26" i="24"/>
  <c r="J26" i="24"/>
  <c r="I26" i="24"/>
  <c r="H26" i="24"/>
  <c r="G26" i="24"/>
  <c r="F26" i="24"/>
  <c r="AZ25" i="24"/>
  <c r="AY25" i="24"/>
  <c r="AX25" i="24"/>
  <c r="AW25" i="24"/>
  <c r="AV25" i="24"/>
  <c r="AU25" i="24"/>
  <c r="AT25" i="24"/>
  <c r="AS25" i="24"/>
  <c r="AR25" i="24"/>
  <c r="AQ25" i="24"/>
  <c r="AP25" i="24"/>
  <c r="AO25" i="24"/>
  <c r="AN25" i="24"/>
  <c r="AM25" i="24"/>
  <c r="AL25" i="24"/>
  <c r="AK25" i="24"/>
  <c r="AJ25" i="24"/>
  <c r="AI25" i="24"/>
  <c r="AH25" i="24"/>
  <c r="AG25" i="24"/>
  <c r="AF25" i="24"/>
  <c r="AE25" i="24"/>
  <c r="AD25" i="24"/>
  <c r="AC25" i="24"/>
  <c r="AB25" i="24"/>
  <c r="AA25" i="24"/>
  <c r="Z25" i="24"/>
  <c r="Y25" i="24"/>
  <c r="X25" i="24"/>
  <c r="W25" i="24"/>
  <c r="V25" i="24"/>
  <c r="U25" i="24"/>
  <c r="T25" i="24"/>
  <c r="S25" i="24"/>
  <c r="R25" i="24"/>
  <c r="Q25" i="24"/>
  <c r="P25" i="24"/>
  <c r="O25" i="24"/>
  <c r="N25" i="24"/>
  <c r="M25" i="24"/>
  <c r="L25" i="24"/>
  <c r="K25" i="24"/>
  <c r="J25" i="24"/>
  <c r="I25" i="24"/>
  <c r="H25" i="24"/>
  <c r="G25" i="24"/>
  <c r="F25" i="24"/>
  <c r="AZ24" i="24"/>
  <c r="AY24" i="24"/>
  <c r="AX24" i="24"/>
  <c r="AW24" i="24"/>
  <c r="AV24" i="24"/>
  <c r="AU24" i="24"/>
  <c r="AT24" i="24"/>
  <c r="AS24" i="24"/>
  <c r="AR24" i="24"/>
  <c r="AQ24" i="24"/>
  <c r="AP24" i="24"/>
  <c r="AO24" i="24"/>
  <c r="AN24" i="24"/>
  <c r="AM24" i="24"/>
  <c r="AL24" i="24"/>
  <c r="AK24" i="24"/>
  <c r="AJ24" i="24"/>
  <c r="AI24" i="24"/>
  <c r="AH24" i="24"/>
  <c r="AG24" i="24"/>
  <c r="AF24" i="24"/>
  <c r="AE24" i="24"/>
  <c r="AD24" i="24"/>
  <c r="AC24" i="24"/>
  <c r="AB24" i="24"/>
  <c r="AA24" i="24"/>
  <c r="Z24" i="24"/>
  <c r="Y24" i="24"/>
  <c r="X24" i="24"/>
  <c r="W24" i="24"/>
  <c r="V24" i="24"/>
  <c r="U24" i="24"/>
  <c r="T24" i="24"/>
  <c r="S24" i="24"/>
  <c r="R24" i="24"/>
  <c r="Q24" i="24"/>
  <c r="P24" i="24"/>
  <c r="O24" i="24"/>
  <c r="N24" i="24"/>
  <c r="M24" i="24"/>
  <c r="L24" i="24"/>
  <c r="K24" i="24"/>
  <c r="J24" i="24"/>
  <c r="I24" i="24"/>
  <c r="H24" i="24"/>
  <c r="G24" i="24"/>
  <c r="F24" i="24"/>
  <c r="AZ23" i="24"/>
  <c r="AY23" i="24"/>
  <c r="AX23" i="24"/>
  <c r="AW23" i="24"/>
  <c r="AV23" i="24"/>
  <c r="AU23" i="24"/>
  <c r="AT23" i="24"/>
  <c r="AS23" i="24"/>
  <c r="AR23" i="24"/>
  <c r="AQ23" i="24"/>
  <c r="AP23" i="24"/>
  <c r="AO23" i="24"/>
  <c r="AN23" i="24"/>
  <c r="AM23" i="24"/>
  <c r="AL23" i="24"/>
  <c r="AK23" i="24"/>
  <c r="AJ23" i="24"/>
  <c r="AI23" i="24"/>
  <c r="AH23" i="24"/>
  <c r="AG23" i="24"/>
  <c r="AF23" i="24"/>
  <c r="AE23" i="24"/>
  <c r="AD23" i="24"/>
  <c r="AC23" i="24"/>
  <c r="AB23" i="24"/>
  <c r="AA23" i="24"/>
  <c r="Z23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AZ22" i="24"/>
  <c r="AY22" i="24"/>
  <c r="AX22" i="24"/>
  <c r="AW22" i="24"/>
  <c r="AV22" i="24"/>
  <c r="AU22" i="24"/>
  <c r="AT22" i="24"/>
  <c r="AS22" i="24"/>
  <c r="AR22" i="24"/>
  <c r="AQ22" i="24"/>
  <c r="AP22" i="24"/>
  <c r="AO22" i="24"/>
  <c r="AN22" i="24"/>
  <c r="AM22" i="24"/>
  <c r="AL22" i="24"/>
  <c r="AK22" i="24"/>
  <c r="AJ22" i="24"/>
  <c r="AI22" i="24"/>
  <c r="AH22" i="24"/>
  <c r="AG22" i="24"/>
  <c r="AF22" i="24"/>
  <c r="AE22" i="24"/>
  <c r="AD22" i="24"/>
  <c r="AC22" i="24"/>
  <c r="AB22" i="24"/>
  <c r="AA22" i="24"/>
  <c r="Z22" i="24"/>
  <c r="Y22" i="24"/>
  <c r="X22" i="24"/>
  <c r="W22" i="24"/>
  <c r="V22" i="24"/>
  <c r="U22" i="24"/>
  <c r="T22" i="24"/>
  <c r="S22" i="24"/>
  <c r="R22" i="24"/>
  <c r="Q22" i="24"/>
  <c r="P22" i="24"/>
  <c r="O22" i="24"/>
  <c r="N22" i="24"/>
  <c r="M22" i="24"/>
  <c r="L22" i="24"/>
  <c r="K22" i="24"/>
  <c r="J22" i="24"/>
  <c r="I22" i="24"/>
  <c r="H22" i="24"/>
  <c r="G22" i="24"/>
  <c r="F22" i="24"/>
  <c r="AZ21" i="24"/>
  <c r="AY21" i="24"/>
  <c r="AX21" i="24"/>
  <c r="AW21" i="24"/>
  <c r="AV21" i="24"/>
  <c r="AU21" i="24"/>
  <c r="AT21" i="24"/>
  <c r="AS21" i="24"/>
  <c r="AR21" i="24"/>
  <c r="AQ21" i="24"/>
  <c r="AP21" i="24"/>
  <c r="AO21" i="24"/>
  <c r="AN21" i="24"/>
  <c r="AM21" i="24"/>
  <c r="AL21" i="24"/>
  <c r="AK21" i="24"/>
  <c r="AJ21" i="24"/>
  <c r="AI21" i="24"/>
  <c r="AH21" i="24"/>
  <c r="AG21" i="24"/>
  <c r="AF21" i="24"/>
  <c r="AE21" i="24"/>
  <c r="AD21" i="24"/>
  <c r="AC21" i="24"/>
  <c r="AB21" i="24"/>
  <c r="AA21" i="24"/>
  <c r="Z21" i="24"/>
  <c r="Y21" i="24"/>
  <c r="X21" i="24"/>
  <c r="W21" i="24"/>
  <c r="V21" i="24"/>
  <c r="U21" i="24"/>
  <c r="T21" i="24"/>
  <c r="S21" i="24"/>
  <c r="R21" i="24"/>
  <c r="Q21" i="24"/>
  <c r="P21" i="24"/>
  <c r="O21" i="24"/>
  <c r="N21" i="24"/>
  <c r="M21" i="24"/>
  <c r="L21" i="24"/>
  <c r="K21" i="24"/>
  <c r="J21" i="24"/>
  <c r="I21" i="24"/>
  <c r="H21" i="24"/>
  <c r="G21" i="24"/>
  <c r="F21" i="24"/>
  <c r="AZ20" i="24"/>
  <c r="AY20" i="24"/>
  <c r="AX20" i="24"/>
  <c r="AW20" i="24"/>
  <c r="AV20" i="24"/>
  <c r="AU20" i="24"/>
  <c r="AT20" i="24"/>
  <c r="AS20" i="24"/>
  <c r="AR20" i="24"/>
  <c r="AQ20" i="24"/>
  <c r="AP20" i="24"/>
  <c r="AO20" i="24"/>
  <c r="AN20" i="24"/>
  <c r="AM20" i="24"/>
  <c r="AL20" i="24"/>
  <c r="AK20" i="24"/>
  <c r="AJ20" i="24"/>
  <c r="AI20" i="24"/>
  <c r="AH20" i="24"/>
  <c r="AG20" i="24"/>
  <c r="AF20" i="24"/>
  <c r="AE20" i="24"/>
  <c r="AD20" i="24"/>
  <c r="AC20" i="24"/>
  <c r="AB20" i="24"/>
  <c r="AA20" i="24"/>
  <c r="Z20" i="24"/>
  <c r="Y20" i="24"/>
  <c r="X20" i="24"/>
  <c r="W20" i="24"/>
  <c r="V20" i="24"/>
  <c r="U20" i="24"/>
  <c r="T20" i="24"/>
  <c r="S20" i="24"/>
  <c r="R20" i="24"/>
  <c r="Q20" i="24"/>
  <c r="P20" i="24"/>
  <c r="O20" i="24"/>
  <c r="N20" i="24"/>
  <c r="M20" i="24"/>
  <c r="L20" i="24"/>
  <c r="K20" i="24"/>
  <c r="J20" i="24"/>
  <c r="I20" i="24"/>
  <c r="H20" i="24"/>
  <c r="G20" i="24"/>
  <c r="F20" i="24"/>
  <c r="AZ19" i="24"/>
  <c r="AY19" i="24"/>
  <c r="AX19" i="24"/>
  <c r="AW19" i="24"/>
  <c r="AV19" i="24"/>
  <c r="AU19" i="24"/>
  <c r="AT19" i="24"/>
  <c r="AS19" i="24"/>
  <c r="AR19" i="24"/>
  <c r="AQ19" i="24"/>
  <c r="AP19" i="24"/>
  <c r="AO19" i="24"/>
  <c r="AN19" i="24"/>
  <c r="AM19" i="24"/>
  <c r="AL19" i="24"/>
  <c r="AK19" i="24"/>
  <c r="AJ19" i="24"/>
  <c r="AI19" i="24"/>
  <c r="AH19" i="24"/>
  <c r="AG19" i="24"/>
  <c r="AF19" i="24"/>
  <c r="AE19" i="24"/>
  <c r="AD19" i="24"/>
  <c r="AC19" i="24"/>
  <c r="AB19" i="24"/>
  <c r="AA19" i="24"/>
  <c r="Z19" i="24"/>
  <c r="Y19" i="24"/>
  <c r="X19" i="24"/>
  <c r="W19" i="24"/>
  <c r="V19" i="24"/>
  <c r="U19" i="24"/>
  <c r="T19" i="24"/>
  <c r="S19" i="24"/>
  <c r="R19" i="24"/>
  <c r="Q19" i="24"/>
  <c r="P19" i="24"/>
  <c r="O19" i="24"/>
  <c r="N19" i="24"/>
  <c r="M19" i="24"/>
  <c r="L19" i="24"/>
  <c r="K19" i="24"/>
  <c r="J19" i="24"/>
  <c r="I19" i="24"/>
  <c r="H19" i="24"/>
  <c r="G19" i="24"/>
  <c r="F19" i="24"/>
  <c r="AZ18" i="24"/>
  <c r="AY18" i="24"/>
  <c r="AX18" i="24"/>
  <c r="AW18" i="24"/>
  <c r="AV18" i="24"/>
  <c r="AU18" i="24"/>
  <c r="AT18" i="24"/>
  <c r="AS18" i="24"/>
  <c r="AR18" i="24"/>
  <c r="AQ18" i="24"/>
  <c r="AP18" i="24"/>
  <c r="AO18" i="24"/>
  <c r="AN18" i="24"/>
  <c r="AM18" i="24"/>
  <c r="AL18" i="24"/>
  <c r="AK18" i="24"/>
  <c r="AJ18" i="24"/>
  <c r="AI18" i="24"/>
  <c r="AH18" i="24"/>
  <c r="AG18" i="24"/>
  <c r="AF18" i="24"/>
  <c r="AE18" i="24"/>
  <c r="AD18" i="24"/>
  <c r="AC18" i="24"/>
  <c r="AB18" i="24"/>
  <c r="AA18" i="24"/>
  <c r="Z18" i="24"/>
  <c r="Y18" i="24"/>
  <c r="X18" i="24"/>
  <c r="W18" i="24"/>
  <c r="V18" i="24"/>
  <c r="U18" i="24"/>
  <c r="T18" i="24"/>
  <c r="S18" i="24"/>
  <c r="R18" i="24"/>
  <c r="Q18" i="24"/>
  <c r="P18" i="24"/>
  <c r="O18" i="24"/>
  <c r="N18" i="24"/>
  <c r="M18" i="24"/>
  <c r="L18" i="24"/>
  <c r="K18" i="24"/>
  <c r="J18" i="24"/>
  <c r="I18" i="24"/>
  <c r="H18" i="24"/>
  <c r="G18" i="24"/>
  <c r="F18" i="24"/>
  <c r="AZ17" i="24"/>
  <c r="AY17" i="24"/>
  <c r="AX17" i="24"/>
  <c r="AW17" i="24"/>
  <c r="AV17" i="24"/>
  <c r="AU17" i="24"/>
  <c r="AT17" i="24"/>
  <c r="AS17" i="24"/>
  <c r="AR17" i="24"/>
  <c r="AQ17" i="24"/>
  <c r="AP17" i="24"/>
  <c r="AO17" i="24"/>
  <c r="AN17" i="24"/>
  <c r="AM17" i="24"/>
  <c r="AL17" i="24"/>
  <c r="AK17" i="24"/>
  <c r="AJ17" i="24"/>
  <c r="AI17" i="24"/>
  <c r="AH17" i="24"/>
  <c r="AG17" i="24"/>
  <c r="AF17" i="24"/>
  <c r="AE17" i="24"/>
  <c r="AD17" i="24"/>
  <c r="AC17" i="24"/>
  <c r="AB17" i="24"/>
  <c r="AA17" i="24"/>
  <c r="Z17" i="24"/>
  <c r="Y17" i="24"/>
  <c r="X17" i="24"/>
  <c r="W17" i="24"/>
  <c r="V17" i="24"/>
  <c r="U17" i="24"/>
  <c r="T17" i="24"/>
  <c r="S17" i="24"/>
  <c r="R17" i="24"/>
  <c r="Q17" i="24"/>
  <c r="P17" i="24"/>
  <c r="O17" i="24"/>
  <c r="N17" i="24"/>
  <c r="M17" i="24"/>
  <c r="L17" i="24"/>
  <c r="K17" i="24"/>
  <c r="J17" i="24"/>
  <c r="I17" i="24"/>
  <c r="H17" i="24"/>
  <c r="G17" i="24"/>
  <c r="F17" i="24"/>
  <c r="AZ16" i="24"/>
  <c r="AY16" i="24"/>
  <c r="AX16" i="24"/>
  <c r="AW16" i="24"/>
  <c r="AV16" i="24"/>
  <c r="AU16" i="24"/>
  <c r="AT16" i="24"/>
  <c r="AS16" i="24"/>
  <c r="AR16" i="24"/>
  <c r="AQ16" i="24"/>
  <c r="AP16" i="24"/>
  <c r="AO16" i="24"/>
  <c r="AN16" i="24"/>
  <c r="AM16" i="24"/>
  <c r="AL16" i="24"/>
  <c r="AK16" i="24"/>
  <c r="AJ16" i="24"/>
  <c r="AI16" i="24"/>
  <c r="AH16" i="24"/>
  <c r="AG16" i="24"/>
  <c r="AF16" i="24"/>
  <c r="AE16" i="24"/>
  <c r="AD16" i="24"/>
  <c r="AC16" i="24"/>
  <c r="AB16" i="24"/>
  <c r="AA16" i="24"/>
  <c r="Z16" i="24"/>
  <c r="Y16" i="24"/>
  <c r="X16" i="24"/>
  <c r="W16" i="24"/>
  <c r="V16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I16" i="24"/>
  <c r="H16" i="24"/>
  <c r="G16" i="24"/>
  <c r="F16" i="24"/>
  <c r="AZ15" i="24"/>
  <c r="AY15" i="24"/>
  <c r="AX15" i="24"/>
  <c r="AW15" i="24"/>
  <c r="AV15" i="24"/>
  <c r="AU15" i="24"/>
  <c r="AT15" i="24"/>
  <c r="AS15" i="24"/>
  <c r="AR15" i="24"/>
  <c r="AQ15" i="24"/>
  <c r="AP15" i="24"/>
  <c r="AO15" i="24"/>
  <c r="AN15" i="24"/>
  <c r="AM15" i="24"/>
  <c r="AL15" i="24"/>
  <c r="AK15" i="24"/>
  <c r="AJ15" i="24"/>
  <c r="AI15" i="24"/>
  <c r="AH15" i="24"/>
  <c r="AG15" i="24"/>
  <c r="AF15" i="24"/>
  <c r="AE15" i="24"/>
  <c r="AD15" i="24"/>
  <c r="AC15" i="24"/>
  <c r="AB15" i="24"/>
  <c r="AA15" i="24"/>
  <c r="Z15" i="24"/>
  <c r="Y15" i="24"/>
  <c r="X15" i="24"/>
  <c r="W15" i="24"/>
  <c r="V15" i="24"/>
  <c r="U15" i="24"/>
  <c r="T15" i="24"/>
  <c r="S15" i="24"/>
  <c r="R15" i="24"/>
  <c r="Q15" i="24"/>
  <c r="P15" i="24"/>
  <c r="O15" i="24"/>
  <c r="N15" i="24"/>
  <c r="M15" i="24"/>
  <c r="L15" i="24"/>
  <c r="K15" i="24"/>
  <c r="J15" i="24"/>
  <c r="I15" i="24"/>
  <c r="H15" i="24"/>
  <c r="G15" i="24"/>
  <c r="F15" i="24"/>
  <c r="AZ14" i="24"/>
  <c r="AY14" i="24"/>
  <c r="AX14" i="24"/>
  <c r="AW14" i="24"/>
  <c r="AV14" i="24"/>
  <c r="AU14" i="24"/>
  <c r="AT14" i="24"/>
  <c r="AS14" i="24"/>
  <c r="AR14" i="24"/>
  <c r="AQ14" i="24"/>
  <c r="AP14" i="24"/>
  <c r="AO14" i="24"/>
  <c r="AN14" i="24"/>
  <c r="AM14" i="24"/>
  <c r="AL14" i="24"/>
  <c r="AK14" i="24"/>
  <c r="AJ14" i="24"/>
  <c r="AI14" i="24"/>
  <c r="AH14" i="24"/>
  <c r="AG14" i="24"/>
  <c r="AF14" i="24"/>
  <c r="AE14" i="24"/>
  <c r="AD14" i="24"/>
  <c r="AC14" i="24"/>
  <c r="AB14" i="24"/>
  <c r="AA14" i="24"/>
  <c r="Z14" i="24"/>
  <c r="Y14" i="24"/>
  <c r="X14" i="24"/>
  <c r="W14" i="24"/>
  <c r="V14" i="24"/>
  <c r="U14" i="24"/>
  <c r="T14" i="24"/>
  <c r="S14" i="24"/>
  <c r="R14" i="24"/>
  <c r="Q14" i="24"/>
  <c r="P14" i="24"/>
  <c r="O14" i="24"/>
  <c r="N14" i="24"/>
  <c r="M14" i="24"/>
  <c r="L14" i="24"/>
  <c r="K14" i="24"/>
  <c r="J14" i="24"/>
  <c r="I14" i="24"/>
  <c r="H14" i="24"/>
  <c r="G14" i="24"/>
  <c r="F14" i="24"/>
  <c r="AZ13" i="24"/>
  <c r="AY13" i="24"/>
  <c r="AX13" i="24"/>
  <c r="AW13" i="24"/>
  <c r="AV13" i="24"/>
  <c r="AU13" i="24"/>
  <c r="AT13" i="24"/>
  <c r="AS13" i="24"/>
  <c r="AR13" i="24"/>
  <c r="AQ13" i="24"/>
  <c r="AP13" i="24"/>
  <c r="AO13" i="24"/>
  <c r="AN13" i="24"/>
  <c r="AM13" i="24"/>
  <c r="AL13" i="24"/>
  <c r="AK13" i="24"/>
  <c r="AJ13" i="24"/>
  <c r="AI13" i="24"/>
  <c r="AH13" i="24"/>
  <c r="AG13" i="24"/>
  <c r="AF13" i="24"/>
  <c r="AE13" i="24"/>
  <c r="AD13" i="24"/>
  <c r="AC13" i="24"/>
  <c r="AB13" i="24"/>
  <c r="AA13" i="24"/>
  <c r="Z13" i="24"/>
  <c r="Y13" i="24"/>
  <c r="X13" i="24"/>
  <c r="W13" i="24"/>
  <c r="V13" i="24"/>
  <c r="U13" i="24"/>
  <c r="T13" i="24"/>
  <c r="S13" i="24"/>
  <c r="R13" i="24"/>
  <c r="Q13" i="24"/>
  <c r="P13" i="24"/>
  <c r="O13" i="24"/>
  <c r="N13" i="24"/>
  <c r="M13" i="24"/>
  <c r="L13" i="24"/>
  <c r="K13" i="24"/>
  <c r="J13" i="24"/>
  <c r="I13" i="24"/>
  <c r="H13" i="24"/>
  <c r="G13" i="24"/>
  <c r="F13" i="24"/>
  <c r="AZ12" i="24"/>
  <c r="AY12" i="24"/>
  <c r="AX12" i="24"/>
  <c r="AW12" i="24"/>
  <c r="AV12" i="24"/>
  <c r="AU12" i="24"/>
  <c r="AT12" i="24"/>
  <c r="AS12" i="24"/>
  <c r="AR12" i="24"/>
  <c r="AQ12" i="24"/>
  <c r="AP12" i="24"/>
  <c r="AO12" i="24"/>
  <c r="AN12" i="24"/>
  <c r="AM12" i="24"/>
  <c r="AL12" i="24"/>
  <c r="AK12" i="24"/>
  <c r="AJ12" i="24"/>
  <c r="AI12" i="24"/>
  <c r="AH12" i="24"/>
  <c r="AG12" i="24"/>
  <c r="AF12" i="24"/>
  <c r="AE12" i="24"/>
  <c r="AD12" i="24"/>
  <c r="AC12" i="24"/>
  <c r="AB12" i="24"/>
  <c r="AA12" i="24"/>
  <c r="Z12" i="24"/>
  <c r="Y12" i="24"/>
  <c r="X12" i="24"/>
  <c r="W12" i="24"/>
  <c r="V12" i="24"/>
  <c r="U12" i="24"/>
  <c r="T12" i="24"/>
  <c r="S12" i="24"/>
  <c r="R12" i="24"/>
  <c r="Q12" i="24"/>
  <c r="P12" i="24"/>
  <c r="O12" i="24"/>
  <c r="N12" i="24"/>
  <c r="M12" i="24"/>
  <c r="L12" i="24"/>
  <c r="K12" i="24"/>
  <c r="J12" i="24"/>
  <c r="I12" i="24"/>
  <c r="H12" i="24"/>
  <c r="G12" i="24"/>
  <c r="F12" i="24"/>
  <c r="AZ11" i="24"/>
  <c r="AY11" i="24"/>
  <c r="AX11" i="24"/>
  <c r="AW11" i="24"/>
  <c r="AV11" i="24"/>
  <c r="AU11" i="24"/>
  <c r="AT11" i="24"/>
  <c r="AS11" i="24"/>
  <c r="AR11" i="24"/>
  <c r="AQ11" i="24"/>
  <c r="AP11" i="24"/>
  <c r="AO11" i="24"/>
  <c r="AN11" i="24"/>
  <c r="AM11" i="24"/>
  <c r="AL11" i="24"/>
  <c r="AK11" i="24"/>
  <c r="AJ11" i="24"/>
  <c r="AI11" i="24"/>
  <c r="AH11" i="24"/>
  <c r="AG11" i="24"/>
  <c r="AF11" i="24"/>
  <c r="AE11" i="24"/>
  <c r="AD11" i="24"/>
  <c r="AC11" i="24"/>
  <c r="AB11" i="24"/>
  <c r="AA11" i="24"/>
  <c r="Z11" i="24"/>
  <c r="Y11" i="24"/>
  <c r="X11" i="24"/>
  <c r="W11" i="24"/>
  <c r="V11" i="24"/>
  <c r="U11" i="24"/>
  <c r="T11" i="24"/>
  <c r="S11" i="24"/>
  <c r="R11" i="24"/>
  <c r="Q11" i="24"/>
  <c r="P11" i="24"/>
  <c r="O11" i="24"/>
  <c r="N11" i="24"/>
  <c r="M11" i="24"/>
  <c r="L11" i="24"/>
  <c r="K11" i="24"/>
  <c r="J11" i="24"/>
  <c r="I11" i="24"/>
  <c r="H11" i="24"/>
  <c r="G11" i="24"/>
  <c r="F11" i="24"/>
  <c r="AZ10" i="24"/>
  <c r="AY10" i="24"/>
  <c r="AX10" i="24"/>
  <c r="AW10" i="24"/>
  <c r="AV10" i="24"/>
  <c r="AU10" i="24"/>
  <c r="AT10" i="24"/>
  <c r="AS10" i="24"/>
  <c r="AR10" i="24"/>
  <c r="AQ10" i="24"/>
  <c r="AP10" i="24"/>
  <c r="AO10" i="24"/>
  <c r="AN10" i="24"/>
  <c r="AM10" i="24"/>
  <c r="AL10" i="24"/>
  <c r="AK10" i="24"/>
  <c r="AJ10" i="24"/>
  <c r="AI10" i="24"/>
  <c r="AH10" i="24"/>
  <c r="AG10" i="24"/>
  <c r="AF10" i="24"/>
  <c r="AE10" i="24"/>
  <c r="AD10" i="24"/>
  <c r="AC10" i="24"/>
  <c r="AB10" i="24"/>
  <c r="AA10" i="24"/>
  <c r="Z10" i="24"/>
  <c r="Y10" i="24"/>
  <c r="X10" i="24"/>
  <c r="W10" i="24"/>
  <c r="V10" i="24"/>
  <c r="U10" i="24"/>
  <c r="T10" i="24"/>
  <c r="S10" i="24"/>
  <c r="R10" i="24"/>
  <c r="Q10" i="24"/>
  <c r="P10" i="24"/>
  <c r="O10" i="24"/>
  <c r="N10" i="24"/>
  <c r="M10" i="24"/>
  <c r="L10" i="24"/>
  <c r="K10" i="24"/>
  <c r="J10" i="24"/>
  <c r="I10" i="24"/>
  <c r="H10" i="24"/>
  <c r="G10" i="24"/>
  <c r="F10" i="24"/>
  <c r="AZ9" i="24"/>
  <c r="AY9" i="24"/>
  <c r="AX9" i="24"/>
  <c r="AW9" i="24"/>
  <c r="AV9" i="24"/>
  <c r="AU9" i="24"/>
  <c r="AT9" i="24"/>
  <c r="AS9" i="24"/>
  <c r="AR9" i="24"/>
  <c r="AQ9" i="24"/>
  <c r="AP9" i="24"/>
  <c r="AO9" i="24"/>
  <c r="AN9" i="24"/>
  <c r="AM9" i="24"/>
  <c r="AL9" i="24"/>
  <c r="AK9" i="24"/>
  <c r="AJ9" i="24"/>
  <c r="AI9" i="24"/>
  <c r="AH9" i="24"/>
  <c r="AG9" i="24"/>
  <c r="AF9" i="24"/>
  <c r="AE9" i="24"/>
  <c r="AD9" i="24"/>
  <c r="AC9" i="24"/>
  <c r="AB9" i="24"/>
  <c r="AA9" i="24"/>
  <c r="Z9" i="24"/>
  <c r="Y9" i="24"/>
  <c r="X9" i="24"/>
  <c r="W9" i="24"/>
  <c r="V9" i="24"/>
  <c r="U9" i="24"/>
  <c r="T9" i="24"/>
  <c r="S9" i="24"/>
  <c r="R9" i="24"/>
  <c r="Q9" i="24"/>
  <c r="P9" i="24"/>
  <c r="O9" i="24"/>
  <c r="N9" i="24"/>
  <c r="M9" i="24"/>
  <c r="L9" i="24"/>
  <c r="K9" i="24"/>
  <c r="J9" i="24"/>
  <c r="I9" i="24"/>
  <c r="H9" i="24"/>
  <c r="G9" i="24"/>
  <c r="F9" i="24"/>
  <c r="A5" i="24"/>
  <c r="F25" i="58" s="1"/>
  <c r="AZ43" i="23"/>
  <c r="AY43" i="23"/>
  <c r="AX43" i="23"/>
  <c r="AW43" i="23"/>
  <c r="AV43" i="23"/>
  <c r="AU43" i="23"/>
  <c r="AT43" i="23"/>
  <c r="AS43" i="23"/>
  <c r="AR43" i="23"/>
  <c r="AQ43" i="23"/>
  <c r="AP43" i="23"/>
  <c r="AO43" i="23"/>
  <c r="AN43" i="23"/>
  <c r="AM43" i="23"/>
  <c r="AL43" i="23"/>
  <c r="AK43" i="23"/>
  <c r="AJ43" i="23"/>
  <c r="AI43" i="23"/>
  <c r="AH43" i="23"/>
  <c r="AG43" i="23"/>
  <c r="AF43" i="23"/>
  <c r="AE43" i="23"/>
  <c r="AD43" i="23"/>
  <c r="AC43" i="23"/>
  <c r="AB43" i="23"/>
  <c r="AA43" i="23"/>
  <c r="Z43" i="23"/>
  <c r="Y43" i="23"/>
  <c r="X43" i="23"/>
  <c r="W43" i="23"/>
  <c r="V43" i="23"/>
  <c r="U43" i="23"/>
  <c r="T43" i="23"/>
  <c r="S43" i="23"/>
  <c r="R43" i="23"/>
  <c r="Q43" i="23"/>
  <c r="P43" i="23"/>
  <c r="O43" i="23"/>
  <c r="N43" i="23"/>
  <c r="M43" i="23"/>
  <c r="L43" i="23"/>
  <c r="K43" i="23"/>
  <c r="J43" i="23"/>
  <c r="I43" i="23"/>
  <c r="H43" i="23"/>
  <c r="G43" i="23"/>
  <c r="F43" i="23"/>
  <c r="AZ42" i="23"/>
  <c r="AY42" i="23"/>
  <c r="AX42" i="23"/>
  <c r="AW42" i="23"/>
  <c r="AV42" i="23"/>
  <c r="AU42" i="23"/>
  <c r="AT42" i="23"/>
  <c r="AS42" i="23"/>
  <c r="AR42" i="23"/>
  <c r="AQ42" i="23"/>
  <c r="AP42" i="23"/>
  <c r="AO42" i="23"/>
  <c r="AN42" i="23"/>
  <c r="AM42" i="23"/>
  <c r="AL42" i="23"/>
  <c r="AK42" i="23"/>
  <c r="AJ42" i="23"/>
  <c r="AI42" i="23"/>
  <c r="AH42" i="23"/>
  <c r="AG42" i="23"/>
  <c r="AF42" i="23"/>
  <c r="AE42" i="23"/>
  <c r="AD42" i="23"/>
  <c r="AC42" i="23"/>
  <c r="AB42" i="23"/>
  <c r="AA42" i="23"/>
  <c r="Z42" i="23"/>
  <c r="Y42" i="23"/>
  <c r="X42" i="23"/>
  <c r="W42" i="23"/>
  <c r="V42" i="23"/>
  <c r="U42" i="23"/>
  <c r="T42" i="23"/>
  <c r="S42" i="23"/>
  <c r="R42" i="23"/>
  <c r="Q42" i="23"/>
  <c r="P42" i="23"/>
  <c r="O42" i="23"/>
  <c r="N42" i="23"/>
  <c r="M42" i="23"/>
  <c r="L42" i="23"/>
  <c r="K42" i="23"/>
  <c r="J42" i="23"/>
  <c r="I42" i="23"/>
  <c r="H42" i="23"/>
  <c r="G42" i="23"/>
  <c r="F42" i="23"/>
  <c r="AZ41" i="23"/>
  <c r="AY41" i="23"/>
  <c r="AX41" i="23"/>
  <c r="AW41" i="23"/>
  <c r="AV41" i="23"/>
  <c r="AU41" i="23"/>
  <c r="AT41" i="23"/>
  <c r="AS41" i="23"/>
  <c r="AR41" i="23"/>
  <c r="AQ41" i="23"/>
  <c r="AP41" i="23"/>
  <c r="AO41" i="23"/>
  <c r="AN41" i="23"/>
  <c r="AM41" i="23"/>
  <c r="AL41" i="23"/>
  <c r="AK41" i="23"/>
  <c r="AJ41" i="23"/>
  <c r="AI41" i="23"/>
  <c r="AH41" i="23"/>
  <c r="AG41" i="23"/>
  <c r="AF41" i="23"/>
  <c r="AE41" i="23"/>
  <c r="AD41" i="23"/>
  <c r="AC41" i="23"/>
  <c r="AB41" i="23"/>
  <c r="AA41" i="23"/>
  <c r="Z41" i="23"/>
  <c r="Y41" i="23"/>
  <c r="X41" i="23"/>
  <c r="W41" i="23"/>
  <c r="V41" i="23"/>
  <c r="U41" i="23"/>
  <c r="T41" i="23"/>
  <c r="S41" i="23"/>
  <c r="R41" i="23"/>
  <c r="Q41" i="23"/>
  <c r="P41" i="23"/>
  <c r="O41" i="23"/>
  <c r="N41" i="23"/>
  <c r="M41" i="23"/>
  <c r="L41" i="23"/>
  <c r="K41" i="23"/>
  <c r="J41" i="23"/>
  <c r="I41" i="23"/>
  <c r="H41" i="23"/>
  <c r="G41" i="23"/>
  <c r="F41" i="23"/>
  <c r="AZ40" i="23"/>
  <c r="AY40" i="23"/>
  <c r="AX40" i="23"/>
  <c r="AW40" i="23"/>
  <c r="AV40" i="23"/>
  <c r="AU40" i="23"/>
  <c r="AT40" i="23"/>
  <c r="AS40" i="23"/>
  <c r="AR40" i="23"/>
  <c r="AQ40" i="23"/>
  <c r="AP40" i="23"/>
  <c r="AO40" i="23"/>
  <c r="AN40" i="23"/>
  <c r="AM40" i="23"/>
  <c r="AL40" i="23"/>
  <c r="AK40" i="23"/>
  <c r="AJ40" i="23"/>
  <c r="AI40" i="23"/>
  <c r="AH40" i="23"/>
  <c r="AG40" i="23"/>
  <c r="AF40" i="23"/>
  <c r="AE40" i="23"/>
  <c r="AD40" i="23"/>
  <c r="AC40" i="23"/>
  <c r="AB40" i="23"/>
  <c r="AA40" i="23"/>
  <c r="Z40" i="23"/>
  <c r="Y40" i="23"/>
  <c r="X40" i="23"/>
  <c r="W40" i="23"/>
  <c r="V40" i="23"/>
  <c r="U40" i="23"/>
  <c r="T40" i="23"/>
  <c r="S40" i="23"/>
  <c r="R40" i="23"/>
  <c r="Q40" i="23"/>
  <c r="P40" i="23"/>
  <c r="O40" i="23"/>
  <c r="N40" i="23"/>
  <c r="M40" i="23"/>
  <c r="L40" i="23"/>
  <c r="K40" i="23"/>
  <c r="J40" i="23"/>
  <c r="I40" i="23"/>
  <c r="H40" i="23"/>
  <c r="G40" i="23"/>
  <c r="F40" i="23"/>
  <c r="AZ39" i="23"/>
  <c r="AY39" i="23"/>
  <c r="AX39" i="23"/>
  <c r="AW39" i="23"/>
  <c r="AV39" i="23"/>
  <c r="AU39" i="23"/>
  <c r="AT39" i="23"/>
  <c r="AS39" i="23"/>
  <c r="AR39" i="23"/>
  <c r="AQ39" i="23"/>
  <c r="AP39" i="23"/>
  <c r="AO39" i="23"/>
  <c r="AN39" i="23"/>
  <c r="AM39" i="23"/>
  <c r="AL39" i="23"/>
  <c r="AK39" i="23"/>
  <c r="AJ39" i="23"/>
  <c r="AI39" i="23"/>
  <c r="AH39" i="23"/>
  <c r="AG39" i="23"/>
  <c r="AF39" i="23"/>
  <c r="AE39" i="23"/>
  <c r="AD39" i="23"/>
  <c r="AC39" i="23"/>
  <c r="AB39" i="23"/>
  <c r="AA39" i="23"/>
  <c r="Z39" i="23"/>
  <c r="Y39" i="23"/>
  <c r="X39" i="23"/>
  <c r="W39" i="23"/>
  <c r="V39" i="23"/>
  <c r="U39" i="23"/>
  <c r="T39" i="23"/>
  <c r="S39" i="23"/>
  <c r="R39" i="23"/>
  <c r="Q39" i="23"/>
  <c r="P39" i="23"/>
  <c r="O39" i="23"/>
  <c r="N39" i="23"/>
  <c r="M39" i="23"/>
  <c r="L39" i="23"/>
  <c r="K39" i="23"/>
  <c r="J39" i="23"/>
  <c r="I39" i="23"/>
  <c r="H39" i="23"/>
  <c r="G39" i="23"/>
  <c r="F39" i="23"/>
  <c r="AZ38" i="23"/>
  <c r="AY38" i="23"/>
  <c r="AX38" i="23"/>
  <c r="AW38" i="23"/>
  <c r="AV38" i="23"/>
  <c r="AU38" i="23"/>
  <c r="AT38" i="23"/>
  <c r="AS38" i="23"/>
  <c r="AR38" i="23"/>
  <c r="AQ38" i="23"/>
  <c r="AP38" i="23"/>
  <c r="AO38" i="23"/>
  <c r="AN38" i="23"/>
  <c r="AM38" i="23"/>
  <c r="AL38" i="23"/>
  <c r="AK38" i="23"/>
  <c r="AJ38" i="23"/>
  <c r="AI38" i="23"/>
  <c r="AH38" i="23"/>
  <c r="AG38" i="23"/>
  <c r="AF38" i="23"/>
  <c r="AE38" i="23"/>
  <c r="AD38" i="23"/>
  <c r="AC38" i="23"/>
  <c r="AB38" i="23"/>
  <c r="AA38" i="23"/>
  <c r="Z38" i="23"/>
  <c r="Y38" i="23"/>
  <c r="X38" i="23"/>
  <c r="W38" i="23"/>
  <c r="V38" i="23"/>
  <c r="U38" i="23"/>
  <c r="T38" i="23"/>
  <c r="S38" i="23"/>
  <c r="R38" i="23"/>
  <c r="Q38" i="23"/>
  <c r="P38" i="23"/>
  <c r="O38" i="23"/>
  <c r="N38" i="23"/>
  <c r="M38" i="23"/>
  <c r="L38" i="23"/>
  <c r="K38" i="23"/>
  <c r="J38" i="23"/>
  <c r="I38" i="23"/>
  <c r="H38" i="23"/>
  <c r="G38" i="23"/>
  <c r="F38" i="23"/>
  <c r="AZ37" i="23"/>
  <c r="AY37" i="23"/>
  <c r="AX37" i="23"/>
  <c r="AW37" i="23"/>
  <c r="AV37" i="23"/>
  <c r="AU37" i="23"/>
  <c r="AT37" i="23"/>
  <c r="AS37" i="23"/>
  <c r="AR37" i="23"/>
  <c r="AQ37" i="23"/>
  <c r="AP37" i="23"/>
  <c r="AO37" i="23"/>
  <c r="AN37" i="23"/>
  <c r="AM37" i="23"/>
  <c r="AL37" i="23"/>
  <c r="AK37" i="23"/>
  <c r="AJ37" i="23"/>
  <c r="AI37" i="23"/>
  <c r="AH37" i="23"/>
  <c r="AG37" i="23"/>
  <c r="AF37" i="23"/>
  <c r="AE37" i="23"/>
  <c r="AD37" i="23"/>
  <c r="AC37" i="23"/>
  <c r="AB37" i="23"/>
  <c r="AA37" i="23"/>
  <c r="Z37" i="23"/>
  <c r="Y37" i="23"/>
  <c r="X37" i="23"/>
  <c r="W37" i="23"/>
  <c r="V37" i="23"/>
  <c r="U37" i="23"/>
  <c r="T37" i="23"/>
  <c r="S37" i="23"/>
  <c r="R37" i="23"/>
  <c r="Q37" i="23"/>
  <c r="P37" i="23"/>
  <c r="O37" i="23"/>
  <c r="N37" i="23"/>
  <c r="M37" i="23"/>
  <c r="L37" i="23"/>
  <c r="K37" i="23"/>
  <c r="J37" i="23"/>
  <c r="I37" i="23"/>
  <c r="H37" i="23"/>
  <c r="G37" i="23"/>
  <c r="F37" i="23"/>
  <c r="AZ36" i="23"/>
  <c r="AY36" i="23"/>
  <c r="AX36" i="23"/>
  <c r="AW36" i="23"/>
  <c r="AV36" i="23"/>
  <c r="AU36" i="23"/>
  <c r="AT36" i="23"/>
  <c r="AS36" i="23"/>
  <c r="AR36" i="23"/>
  <c r="AQ36" i="23"/>
  <c r="AP36" i="23"/>
  <c r="AO36" i="23"/>
  <c r="AN36" i="23"/>
  <c r="AM36" i="23"/>
  <c r="AL36" i="23"/>
  <c r="AK36" i="23"/>
  <c r="AJ36" i="23"/>
  <c r="AI36" i="23"/>
  <c r="AH36" i="23"/>
  <c r="AG36" i="23"/>
  <c r="AF36" i="23"/>
  <c r="AE36" i="23"/>
  <c r="AD36" i="23"/>
  <c r="AC36" i="23"/>
  <c r="AB36" i="23"/>
  <c r="AA36" i="23"/>
  <c r="Z36" i="23"/>
  <c r="Y36" i="23"/>
  <c r="X36" i="23"/>
  <c r="W36" i="23"/>
  <c r="V36" i="23"/>
  <c r="U36" i="23"/>
  <c r="T36" i="23"/>
  <c r="S36" i="23"/>
  <c r="R36" i="23"/>
  <c r="Q36" i="23"/>
  <c r="P36" i="23"/>
  <c r="O36" i="23"/>
  <c r="N36" i="23"/>
  <c r="M36" i="23"/>
  <c r="L36" i="23"/>
  <c r="K36" i="23"/>
  <c r="J36" i="23"/>
  <c r="I36" i="23"/>
  <c r="H36" i="23"/>
  <c r="G36" i="23"/>
  <c r="F36" i="23"/>
  <c r="AZ35" i="23"/>
  <c r="AY35" i="23"/>
  <c r="AX35" i="23"/>
  <c r="AW35" i="23"/>
  <c r="AV35" i="23"/>
  <c r="AU35" i="23"/>
  <c r="AT35" i="23"/>
  <c r="AS35" i="23"/>
  <c r="AR35" i="23"/>
  <c r="AQ35" i="23"/>
  <c r="AP35" i="23"/>
  <c r="AO35" i="23"/>
  <c r="AN35" i="23"/>
  <c r="AM35" i="23"/>
  <c r="AL35" i="23"/>
  <c r="AK35" i="23"/>
  <c r="AJ35" i="23"/>
  <c r="AI35" i="23"/>
  <c r="AH35" i="23"/>
  <c r="AG35" i="23"/>
  <c r="AF35" i="23"/>
  <c r="AE35" i="23"/>
  <c r="AD35" i="23"/>
  <c r="AC35" i="23"/>
  <c r="AB35" i="23"/>
  <c r="AA35" i="23"/>
  <c r="Z35" i="23"/>
  <c r="Y35" i="23"/>
  <c r="X35" i="23"/>
  <c r="W35" i="23"/>
  <c r="V35" i="23"/>
  <c r="U35" i="23"/>
  <c r="T35" i="23"/>
  <c r="S35" i="23"/>
  <c r="R35" i="23"/>
  <c r="Q35" i="23"/>
  <c r="P35" i="23"/>
  <c r="O35" i="23"/>
  <c r="N35" i="23"/>
  <c r="M35" i="23"/>
  <c r="L35" i="23"/>
  <c r="K35" i="23"/>
  <c r="J35" i="23"/>
  <c r="I35" i="23"/>
  <c r="H35" i="23"/>
  <c r="G35" i="23"/>
  <c r="F35" i="23"/>
  <c r="AZ34" i="23"/>
  <c r="AY34" i="23"/>
  <c r="AX34" i="23"/>
  <c r="AW34" i="23"/>
  <c r="AV34" i="23"/>
  <c r="AU34" i="23"/>
  <c r="AT34" i="23"/>
  <c r="AS34" i="23"/>
  <c r="AR34" i="23"/>
  <c r="AQ34" i="23"/>
  <c r="AP34" i="23"/>
  <c r="AO34" i="23"/>
  <c r="AN34" i="23"/>
  <c r="AM34" i="23"/>
  <c r="AL34" i="23"/>
  <c r="AK34" i="23"/>
  <c r="AJ34" i="23"/>
  <c r="AI34" i="23"/>
  <c r="AH34" i="23"/>
  <c r="AG34" i="23"/>
  <c r="AF34" i="23"/>
  <c r="AE34" i="23"/>
  <c r="AD34" i="23"/>
  <c r="AC34" i="23"/>
  <c r="AB34" i="23"/>
  <c r="AA34" i="23"/>
  <c r="Z34" i="23"/>
  <c r="Y34" i="23"/>
  <c r="X34" i="23"/>
  <c r="W34" i="23"/>
  <c r="V34" i="23"/>
  <c r="U34" i="23"/>
  <c r="T34" i="23"/>
  <c r="S34" i="23"/>
  <c r="R34" i="23"/>
  <c r="Q34" i="23"/>
  <c r="P34" i="23"/>
  <c r="O34" i="23"/>
  <c r="N34" i="23"/>
  <c r="M34" i="23"/>
  <c r="L34" i="23"/>
  <c r="K34" i="23"/>
  <c r="J34" i="23"/>
  <c r="I34" i="23"/>
  <c r="H34" i="23"/>
  <c r="G34" i="23"/>
  <c r="F34" i="23"/>
  <c r="AZ33" i="23"/>
  <c r="AY33" i="23"/>
  <c r="AX33" i="23"/>
  <c r="AW33" i="23"/>
  <c r="AV33" i="23"/>
  <c r="AU33" i="23"/>
  <c r="AT33" i="23"/>
  <c r="AS33" i="23"/>
  <c r="AR33" i="23"/>
  <c r="AQ33" i="23"/>
  <c r="AP33" i="23"/>
  <c r="AO33" i="23"/>
  <c r="AN33" i="23"/>
  <c r="AM33" i="23"/>
  <c r="AL33" i="23"/>
  <c r="AK33" i="23"/>
  <c r="AJ33" i="23"/>
  <c r="AI33" i="23"/>
  <c r="AH33" i="23"/>
  <c r="AG33" i="23"/>
  <c r="AF33" i="23"/>
  <c r="AE33" i="23"/>
  <c r="AD33" i="23"/>
  <c r="AC33" i="23"/>
  <c r="AB33" i="23"/>
  <c r="AA33" i="23"/>
  <c r="Z33" i="23"/>
  <c r="Y33" i="23"/>
  <c r="X33" i="23"/>
  <c r="W33" i="23"/>
  <c r="V33" i="23"/>
  <c r="U33" i="23"/>
  <c r="T33" i="23"/>
  <c r="S33" i="23"/>
  <c r="R33" i="23"/>
  <c r="Q33" i="23"/>
  <c r="P33" i="23"/>
  <c r="O33" i="23"/>
  <c r="N33" i="23"/>
  <c r="M33" i="23"/>
  <c r="L33" i="23"/>
  <c r="K33" i="23"/>
  <c r="J33" i="23"/>
  <c r="I33" i="23"/>
  <c r="H33" i="23"/>
  <c r="G33" i="23"/>
  <c r="F33" i="23"/>
  <c r="AZ32" i="23"/>
  <c r="AY32" i="23"/>
  <c r="AX32" i="23"/>
  <c r="AW32" i="23"/>
  <c r="AV32" i="23"/>
  <c r="AU32" i="23"/>
  <c r="AT32" i="23"/>
  <c r="AS32" i="23"/>
  <c r="AR32" i="23"/>
  <c r="AQ32" i="23"/>
  <c r="AP32" i="23"/>
  <c r="AO32" i="23"/>
  <c r="AN32" i="23"/>
  <c r="AM32" i="23"/>
  <c r="AL32" i="23"/>
  <c r="AK32" i="23"/>
  <c r="AJ32" i="23"/>
  <c r="AI32" i="23"/>
  <c r="AH32" i="23"/>
  <c r="AG32" i="23"/>
  <c r="AF32" i="23"/>
  <c r="AE32" i="23"/>
  <c r="AD32" i="23"/>
  <c r="AC32" i="23"/>
  <c r="AB32" i="23"/>
  <c r="AA32" i="23"/>
  <c r="Z32" i="23"/>
  <c r="Y32" i="23"/>
  <c r="X32" i="23"/>
  <c r="W32" i="23"/>
  <c r="V32" i="23"/>
  <c r="U32" i="23"/>
  <c r="T32" i="23"/>
  <c r="S32" i="23"/>
  <c r="R32" i="23"/>
  <c r="Q32" i="23"/>
  <c r="P32" i="23"/>
  <c r="O32" i="23"/>
  <c r="N32" i="23"/>
  <c r="M32" i="23"/>
  <c r="L32" i="23"/>
  <c r="K32" i="23"/>
  <c r="J32" i="23"/>
  <c r="I32" i="23"/>
  <c r="H32" i="23"/>
  <c r="G32" i="23"/>
  <c r="F32" i="23"/>
  <c r="AZ31" i="23"/>
  <c r="AY31" i="23"/>
  <c r="AX31" i="23"/>
  <c r="AW31" i="23"/>
  <c r="AV31" i="23"/>
  <c r="AU31" i="23"/>
  <c r="AT31" i="23"/>
  <c r="AS31" i="23"/>
  <c r="AR31" i="23"/>
  <c r="AQ31" i="23"/>
  <c r="AP31" i="23"/>
  <c r="AO31" i="23"/>
  <c r="AN31" i="23"/>
  <c r="AM31" i="23"/>
  <c r="AL31" i="23"/>
  <c r="AK31" i="23"/>
  <c r="AJ31" i="23"/>
  <c r="AI31" i="23"/>
  <c r="AH31" i="23"/>
  <c r="AG31" i="23"/>
  <c r="AF31" i="23"/>
  <c r="AE31" i="23"/>
  <c r="AD31" i="23"/>
  <c r="AC31" i="23"/>
  <c r="AB31" i="23"/>
  <c r="AA31" i="23"/>
  <c r="Z31" i="23"/>
  <c r="Y31" i="23"/>
  <c r="X31" i="23"/>
  <c r="W31" i="23"/>
  <c r="V31" i="23"/>
  <c r="U31" i="23"/>
  <c r="T31" i="23"/>
  <c r="S31" i="23"/>
  <c r="R31" i="23"/>
  <c r="Q31" i="23"/>
  <c r="P31" i="23"/>
  <c r="O31" i="23"/>
  <c r="N31" i="23"/>
  <c r="M31" i="23"/>
  <c r="L31" i="23"/>
  <c r="K31" i="23"/>
  <c r="J31" i="23"/>
  <c r="I31" i="23"/>
  <c r="H31" i="23"/>
  <c r="G31" i="23"/>
  <c r="F31" i="23"/>
  <c r="AZ30" i="23"/>
  <c r="AY30" i="23"/>
  <c r="AX30" i="23"/>
  <c r="AW30" i="23"/>
  <c r="AV30" i="23"/>
  <c r="AU30" i="23"/>
  <c r="AT30" i="23"/>
  <c r="AS30" i="23"/>
  <c r="AR30" i="23"/>
  <c r="AQ30" i="23"/>
  <c r="AP30" i="23"/>
  <c r="AO30" i="23"/>
  <c r="AN30" i="23"/>
  <c r="AM30" i="23"/>
  <c r="AL30" i="23"/>
  <c r="AK30" i="23"/>
  <c r="AJ30" i="23"/>
  <c r="AI30" i="23"/>
  <c r="AH30" i="23"/>
  <c r="AG30" i="23"/>
  <c r="AF30" i="23"/>
  <c r="AE30" i="23"/>
  <c r="AD30" i="23"/>
  <c r="AC30" i="23"/>
  <c r="AB30" i="23"/>
  <c r="AA30" i="23"/>
  <c r="Z30" i="23"/>
  <c r="Y30" i="23"/>
  <c r="X30" i="23"/>
  <c r="W30" i="23"/>
  <c r="V30" i="23"/>
  <c r="U30" i="23"/>
  <c r="T30" i="23"/>
  <c r="S30" i="23"/>
  <c r="R30" i="23"/>
  <c r="Q30" i="23"/>
  <c r="P30" i="23"/>
  <c r="O30" i="23"/>
  <c r="N30" i="23"/>
  <c r="M30" i="23"/>
  <c r="L30" i="23"/>
  <c r="K30" i="23"/>
  <c r="J30" i="23"/>
  <c r="I30" i="23"/>
  <c r="H30" i="23"/>
  <c r="G30" i="23"/>
  <c r="F30" i="23"/>
  <c r="AZ29" i="23"/>
  <c r="AY29" i="23"/>
  <c r="AX29" i="23"/>
  <c r="AW29" i="23"/>
  <c r="AV29" i="23"/>
  <c r="AU29" i="23"/>
  <c r="AT29" i="23"/>
  <c r="AS29" i="23"/>
  <c r="AR29" i="23"/>
  <c r="AQ29" i="23"/>
  <c r="AP29" i="23"/>
  <c r="AO29" i="23"/>
  <c r="AN29" i="23"/>
  <c r="AM29" i="23"/>
  <c r="AL29" i="23"/>
  <c r="AK29" i="23"/>
  <c r="AJ29" i="23"/>
  <c r="AI29" i="23"/>
  <c r="AH29" i="23"/>
  <c r="AG29" i="23"/>
  <c r="AF29" i="23"/>
  <c r="AE29" i="23"/>
  <c r="AD29" i="23"/>
  <c r="AC29" i="23"/>
  <c r="AB29" i="23"/>
  <c r="AA29" i="23"/>
  <c r="Z29" i="23"/>
  <c r="Y29" i="23"/>
  <c r="X29" i="23"/>
  <c r="W29" i="23"/>
  <c r="V29" i="23"/>
  <c r="U29" i="23"/>
  <c r="T29" i="23"/>
  <c r="S29" i="23"/>
  <c r="R29" i="23"/>
  <c r="Q29" i="23"/>
  <c r="P29" i="23"/>
  <c r="O29" i="23"/>
  <c r="N29" i="23"/>
  <c r="M29" i="23"/>
  <c r="L29" i="23"/>
  <c r="K29" i="23"/>
  <c r="J29" i="23"/>
  <c r="I29" i="23"/>
  <c r="H29" i="23"/>
  <c r="G29" i="23"/>
  <c r="F29" i="23"/>
  <c r="AZ28" i="23"/>
  <c r="AY28" i="23"/>
  <c r="AX28" i="23"/>
  <c r="AW28" i="23"/>
  <c r="AV28" i="23"/>
  <c r="AU28" i="23"/>
  <c r="AT28" i="23"/>
  <c r="AS28" i="23"/>
  <c r="AR28" i="23"/>
  <c r="AQ28" i="23"/>
  <c r="AP28" i="23"/>
  <c r="AO28" i="23"/>
  <c r="AN28" i="23"/>
  <c r="AM28" i="23"/>
  <c r="AL28" i="23"/>
  <c r="AK28" i="23"/>
  <c r="AJ28" i="23"/>
  <c r="AI28" i="23"/>
  <c r="AH28" i="23"/>
  <c r="AG28" i="23"/>
  <c r="AF28" i="23"/>
  <c r="AE28" i="23"/>
  <c r="AD28" i="23"/>
  <c r="AC28" i="23"/>
  <c r="AB28" i="23"/>
  <c r="AA28" i="23"/>
  <c r="Z28" i="23"/>
  <c r="Y28" i="23"/>
  <c r="X28" i="23"/>
  <c r="W28" i="23"/>
  <c r="V28" i="23"/>
  <c r="U28" i="23"/>
  <c r="T28" i="23"/>
  <c r="S28" i="23"/>
  <c r="R28" i="23"/>
  <c r="Q28" i="23"/>
  <c r="P28" i="23"/>
  <c r="O28" i="23"/>
  <c r="N28" i="23"/>
  <c r="M28" i="23"/>
  <c r="L28" i="23"/>
  <c r="K28" i="23"/>
  <c r="J28" i="23"/>
  <c r="I28" i="23"/>
  <c r="H28" i="23"/>
  <c r="G28" i="23"/>
  <c r="F28" i="23"/>
  <c r="AZ27" i="23"/>
  <c r="AY27" i="23"/>
  <c r="AX27" i="23"/>
  <c r="AW27" i="23"/>
  <c r="AV27" i="23"/>
  <c r="AU27" i="23"/>
  <c r="AT27" i="23"/>
  <c r="AS27" i="23"/>
  <c r="AR27" i="23"/>
  <c r="AQ27" i="23"/>
  <c r="AP27" i="23"/>
  <c r="AO27" i="23"/>
  <c r="AN27" i="23"/>
  <c r="AM27" i="23"/>
  <c r="AL27" i="23"/>
  <c r="AK27" i="23"/>
  <c r="AJ27" i="23"/>
  <c r="AI27" i="23"/>
  <c r="AH27" i="23"/>
  <c r="AG27" i="23"/>
  <c r="AF27" i="23"/>
  <c r="AE27" i="23"/>
  <c r="AD27" i="23"/>
  <c r="AC27" i="23"/>
  <c r="AB27" i="23"/>
  <c r="AA27" i="23"/>
  <c r="Z27" i="23"/>
  <c r="Y27" i="23"/>
  <c r="X27" i="23"/>
  <c r="W27" i="23"/>
  <c r="V27" i="23"/>
  <c r="U27" i="23"/>
  <c r="T27" i="23"/>
  <c r="S27" i="23"/>
  <c r="R27" i="23"/>
  <c r="Q27" i="23"/>
  <c r="P27" i="23"/>
  <c r="O27" i="23"/>
  <c r="N27" i="23"/>
  <c r="M27" i="23"/>
  <c r="L27" i="23"/>
  <c r="K27" i="23"/>
  <c r="J27" i="23"/>
  <c r="I27" i="23"/>
  <c r="H27" i="23"/>
  <c r="G27" i="23"/>
  <c r="F27" i="23"/>
  <c r="AZ26" i="23"/>
  <c r="AY26" i="23"/>
  <c r="AX26" i="23"/>
  <c r="AW26" i="23"/>
  <c r="AV26" i="23"/>
  <c r="AU26" i="23"/>
  <c r="AT26" i="23"/>
  <c r="AS26" i="23"/>
  <c r="AR26" i="23"/>
  <c r="AQ26" i="23"/>
  <c r="AP26" i="23"/>
  <c r="AO26" i="23"/>
  <c r="AN26" i="23"/>
  <c r="AM26" i="23"/>
  <c r="AL26" i="23"/>
  <c r="AK26" i="23"/>
  <c r="AJ26" i="23"/>
  <c r="AI26" i="23"/>
  <c r="AH26" i="23"/>
  <c r="AG26" i="23"/>
  <c r="AF26" i="23"/>
  <c r="AE26" i="23"/>
  <c r="AD26" i="23"/>
  <c r="AC26" i="23"/>
  <c r="AB26" i="23"/>
  <c r="AA26" i="23"/>
  <c r="Z26" i="23"/>
  <c r="Y26" i="23"/>
  <c r="X26" i="23"/>
  <c r="W26" i="23"/>
  <c r="V26" i="23"/>
  <c r="U26" i="23"/>
  <c r="T26" i="23"/>
  <c r="S26" i="23"/>
  <c r="R26" i="23"/>
  <c r="Q26" i="23"/>
  <c r="P26" i="23"/>
  <c r="O26" i="23"/>
  <c r="N26" i="23"/>
  <c r="M26" i="23"/>
  <c r="L26" i="23"/>
  <c r="K26" i="23"/>
  <c r="J26" i="23"/>
  <c r="I26" i="23"/>
  <c r="H26" i="23"/>
  <c r="G26" i="23"/>
  <c r="F26" i="23"/>
  <c r="AZ25" i="23"/>
  <c r="AY25" i="23"/>
  <c r="AX25" i="23"/>
  <c r="AW25" i="23"/>
  <c r="AV25" i="23"/>
  <c r="AU25" i="23"/>
  <c r="AT25" i="23"/>
  <c r="AS25" i="23"/>
  <c r="AR25" i="23"/>
  <c r="AQ25" i="23"/>
  <c r="AP25" i="23"/>
  <c r="AO25" i="23"/>
  <c r="AN25" i="23"/>
  <c r="AM25" i="23"/>
  <c r="AL25" i="23"/>
  <c r="AK25" i="23"/>
  <c r="AJ25" i="23"/>
  <c r="AI25" i="23"/>
  <c r="AH25" i="23"/>
  <c r="AG25" i="23"/>
  <c r="AF25" i="23"/>
  <c r="AE25" i="23"/>
  <c r="AD25" i="23"/>
  <c r="AC25" i="23"/>
  <c r="AB25" i="23"/>
  <c r="AA25" i="23"/>
  <c r="Z25" i="23"/>
  <c r="Y25" i="23"/>
  <c r="X25" i="23"/>
  <c r="W25" i="23"/>
  <c r="V25" i="23"/>
  <c r="U25" i="23"/>
  <c r="T25" i="23"/>
  <c r="S25" i="23"/>
  <c r="R25" i="23"/>
  <c r="Q25" i="23"/>
  <c r="P25" i="23"/>
  <c r="O25" i="23"/>
  <c r="N25" i="23"/>
  <c r="M25" i="23"/>
  <c r="L25" i="23"/>
  <c r="K25" i="23"/>
  <c r="J25" i="23"/>
  <c r="I25" i="23"/>
  <c r="H25" i="23"/>
  <c r="G25" i="23"/>
  <c r="F25" i="23"/>
  <c r="AZ24" i="23"/>
  <c r="AY24" i="23"/>
  <c r="AX24" i="23"/>
  <c r="AW24" i="23"/>
  <c r="AV24" i="23"/>
  <c r="AU24" i="23"/>
  <c r="AT24" i="23"/>
  <c r="AS24" i="23"/>
  <c r="AR24" i="23"/>
  <c r="AQ24" i="23"/>
  <c r="AP24" i="23"/>
  <c r="AO24" i="23"/>
  <c r="AN24" i="23"/>
  <c r="AM24" i="23"/>
  <c r="AL24" i="23"/>
  <c r="AK24" i="23"/>
  <c r="AJ24" i="23"/>
  <c r="AI24" i="23"/>
  <c r="AH24" i="23"/>
  <c r="AG24" i="23"/>
  <c r="AF24" i="23"/>
  <c r="AE24" i="23"/>
  <c r="AD24" i="23"/>
  <c r="AC24" i="23"/>
  <c r="AB24" i="23"/>
  <c r="AA24" i="23"/>
  <c r="Z24" i="23"/>
  <c r="Y24" i="23"/>
  <c r="X24" i="23"/>
  <c r="W24" i="23"/>
  <c r="V24" i="23"/>
  <c r="U24" i="23"/>
  <c r="T24" i="23"/>
  <c r="S24" i="23"/>
  <c r="R24" i="23"/>
  <c r="Q24" i="23"/>
  <c r="P24" i="23"/>
  <c r="O24" i="23"/>
  <c r="N24" i="23"/>
  <c r="M24" i="23"/>
  <c r="L24" i="23"/>
  <c r="K24" i="23"/>
  <c r="J24" i="23"/>
  <c r="I24" i="23"/>
  <c r="H24" i="23"/>
  <c r="G24" i="23"/>
  <c r="F24" i="23"/>
  <c r="AZ23" i="23"/>
  <c r="AY23" i="23"/>
  <c r="AX23" i="23"/>
  <c r="AW23" i="23"/>
  <c r="AV23" i="23"/>
  <c r="AU23" i="23"/>
  <c r="AT23" i="23"/>
  <c r="AS23" i="23"/>
  <c r="AR23" i="23"/>
  <c r="AQ23" i="23"/>
  <c r="AP23" i="23"/>
  <c r="AO23" i="23"/>
  <c r="AN23" i="23"/>
  <c r="AM23" i="23"/>
  <c r="AL23" i="23"/>
  <c r="AK23" i="23"/>
  <c r="AJ23" i="23"/>
  <c r="AI23" i="23"/>
  <c r="AH23" i="23"/>
  <c r="AG23" i="23"/>
  <c r="AF23" i="23"/>
  <c r="AE23" i="23"/>
  <c r="AD23" i="23"/>
  <c r="AC23" i="23"/>
  <c r="AB23" i="23"/>
  <c r="AA23" i="23"/>
  <c r="Z23" i="23"/>
  <c r="Y23" i="23"/>
  <c r="X23" i="23"/>
  <c r="W23" i="23"/>
  <c r="V23" i="23"/>
  <c r="U23" i="23"/>
  <c r="T23" i="23"/>
  <c r="S23" i="23"/>
  <c r="R23" i="23"/>
  <c r="Q23" i="23"/>
  <c r="P23" i="23"/>
  <c r="O23" i="23"/>
  <c r="N23" i="23"/>
  <c r="M23" i="23"/>
  <c r="L23" i="23"/>
  <c r="K23" i="23"/>
  <c r="J23" i="23"/>
  <c r="I23" i="23"/>
  <c r="H23" i="23"/>
  <c r="G23" i="23"/>
  <c r="F23" i="23"/>
  <c r="AZ22" i="23"/>
  <c r="AY22" i="23"/>
  <c r="AX22" i="23"/>
  <c r="AW22" i="23"/>
  <c r="AV22" i="23"/>
  <c r="AU22" i="23"/>
  <c r="AT22" i="23"/>
  <c r="AS22" i="23"/>
  <c r="AR22" i="23"/>
  <c r="AQ22" i="23"/>
  <c r="AP22" i="23"/>
  <c r="AO22" i="23"/>
  <c r="AN22" i="23"/>
  <c r="AM22" i="23"/>
  <c r="AL22" i="23"/>
  <c r="AK22" i="23"/>
  <c r="AJ22" i="23"/>
  <c r="AI22" i="23"/>
  <c r="AH22" i="23"/>
  <c r="AG22" i="23"/>
  <c r="AF22" i="23"/>
  <c r="AE22" i="23"/>
  <c r="AD22" i="23"/>
  <c r="AC22" i="23"/>
  <c r="AB22" i="23"/>
  <c r="AA22" i="23"/>
  <c r="Z22" i="23"/>
  <c r="Y22" i="23"/>
  <c r="X22" i="23"/>
  <c r="W22" i="23"/>
  <c r="V22" i="23"/>
  <c r="U22" i="23"/>
  <c r="T22" i="23"/>
  <c r="S22" i="23"/>
  <c r="R22" i="23"/>
  <c r="Q22" i="23"/>
  <c r="P22" i="23"/>
  <c r="O22" i="23"/>
  <c r="N22" i="23"/>
  <c r="M22" i="23"/>
  <c r="L22" i="23"/>
  <c r="K22" i="23"/>
  <c r="J22" i="23"/>
  <c r="I22" i="23"/>
  <c r="H22" i="23"/>
  <c r="G22" i="23"/>
  <c r="F22" i="23"/>
  <c r="AZ21" i="23"/>
  <c r="AY21" i="23"/>
  <c r="AX21" i="23"/>
  <c r="AW21" i="23"/>
  <c r="AV21" i="23"/>
  <c r="AU21" i="23"/>
  <c r="AT21" i="23"/>
  <c r="AS21" i="23"/>
  <c r="AR21" i="23"/>
  <c r="AQ21" i="23"/>
  <c r="AP21" i="23"/>
  <c r="AO21" i="23"/>
  <c r="AN21" i="23"/>
  <c r="AM21" i="23"/>
  <c r="AL21" i="23"/>
  <c r="AK21" i="23"/>
  <c r="AJ21" i="23"/>
  <c r="AI21" i="23"/>
  <c r="AH21" i="23"/>
  <c r="AG21" i="23"/>
  <c r="AF21" i="23"/>
  <c r="AE21" i="23"/>
  <c r="AD21" i="23"/>
  <c r="AC21" i="23"/>
  <c r="AB21" i="23"/>
  <c r="AA21" i="23"/>
  <c r="Z21" i="23"/>
  <c r="Y21" i="23"/>
  <c r="X21" i="23"/>
  <c r="W21" i="23"/>
  <c r="V21" i="23"/>
  <c r="U21" i="23"/>
  <c r="T21" i="23"/>
  <c r="S21" i="23"/>
  <c r="R21" i="23"/>
  <c r="Q21" i="23"/>
  <c r="P21" i="23"/>
  <c r="O21" i="23"/>
  <c r="N21" i="23"/>
  <c r="M21" i="23"/>
  <c r="L21" i="23"/>
  <c r="K21" i="23"/>
  <c r="J21" i="23"/>
  <c r="I21" i="23"/>
  <c r="H21" i="23"/>
  <c r="G21" i="23"/>
  <c r="F21" i="23"/>
  <c r="AZ20" i="23"/>
  <c r="AY20" i="23"/>
  <c r="AX20" i="23"/>
  <c r="AW20" i="23"/>
  <c r="AV20" i="23"/>
  <c r="AU20" i="23"/>
  <c r="AT20" i="23"/>
  <c r="AS20" i="23"/>
  <c r="AR20" i="23"/>
  <c r="AQ20" i="23"/>
  <c r="AP20" i="23"/>
  <c r="AO20" i="23"/>
  <c r="AN20" i="23"/>
  <c r="AM20" i="23"/>
  <c r="AL20" i="23"/>
  <c r="AK20" i="23"/>
  <c r="AJ20" i="23"/>
  <c r="AI20" i="23"/>
  <c r="AH20" i="23"/>
  <c r="AG20" i="23"/>
  <c r="AF20" i="23"/>
  <c r="AE20" i="23"/>
  <c r="AD20" i="23"/>
  <c r="AC20" i="23"/>
  <c r="AB20" i="23"/>
  <c r="AA20" i="23"/>
  <c r="Z20" i="23"/>
  <c r="Y20" i="23"/>
  <c r="X20" i="23"/>
  <c r="W20" i="23"/>
  <c r="V20" i="23"/>
  <c r="U20" i="23"/>
  <c r="T20" i="23"/>
  <c r="S20" i="23"/>
  <c r="R20" i="23"/>
  <c r="Q20" i="23"/>
  <c r="P20" i="23"/>
  <c r="O20" i="23"/>
  <c r="N20" i="23"/>
  <c r="M20" i="23"/>
  <c r="L20" i="23"/>
  <c r="K20" i="23"/>
  <c r="J20" i="23"/>
  <c r="I20" i="23"/>
  <c r="H20" i="23"/>
  <c r="G20" i="23"/>
  <c r="F20" i="23"/>
  <c r="AZ19" i="23"/>
  <c r="AY19" i="23"/>
  <c r="AX19" i="23"/>
  <c r="AW19" i="23"/>
  <c r="AV19" i="23"/>
  <c r="AU19" i="23"/>
  <c r="AT19" i="23"/>
  <c r="AS19" i="23"/>
  <c r="AR19" i="23"/>
  <c r="AQ19" i="23"/>
  <c r="AP19" i="23"/>
  <c r="AO19" i="23"/>
  <c r="AN19" i="23"/>
  <c r="AM19" i="23"/>
  <c r="AL19" i="23"/>
  <c r="AK19" i="23"/>
  <c r="AJ19" i="23"/>
  <c r="AI19" i="23"/>
  <c r="AH19" i="23"/>
  <c r="AG19" i="23"/>
  <c r="AF19" i="23"/>
  <c r="AE19" i="23"/>
  <c r="AD19" i="23"/>
  <c r="AC19" i="23"/>
  <c r="AB19" i="23"/>
  <c r="AA19" i="23"/>
  <c r="Z19" i="23"/>
  <c r="Y19" i="23"/>
  <c r="X19" i="23"/>
  <c r="W19" i="23"/>
  <c r="V19" i="23"/>
  <c r="U19" i="23"/>
  <c r="T19" i="23"/>
  <c r="S19" i="23"/>
  <c r="R19" i="23"/>
  <c r="Q19" i="23"/>
  <c r="P19" i="23"/>
  <c r="O19" i="23"/>
  <c r="N19" i="23"/>
  <c r="M19" i="23"/>
  <c r="L19" i="23"/>
  <c r="K19" i="23"/>
  <c r="J19" i="23"/>
  <c r="I19" i="23"/>
  <c r="H19" i="23"/>
  <c r="G19" i="23"/>
  <c r="F19" i="23"/>
  <c r="AZ18" i="23"/>
  <c r="AY18" i="23"/>
  <c r="AX18" i="23"/>
  <c r="AW18" i="23"/>
  <c r="AV18" i="23"/>
  <c r="AU18" i="23"/>
  <c r="AT18" i="23"/>
  <c r="AS18" i="23"/>
  <c r="AR18" i="23"/>
  <c r="AQ18" i="23"/>
  <c r="AP18" i="23"/>
  <c r="AO18" i="23"/>
  <c r="AN18" i="23"/>
  <c r="AM18" i="23"/>
  <c r="AL18" i="23"/>
  <c r="AK18" i="23"/>
  <c r="AJ18" i="23"/>
  <c r="AI18" i="23"/>
  <c r="AH18" i="23"/>
  <c r="AG18" i="23"/>
  <c r="AF18" i="23"/>
  <c r="AE18" i="23"/>
  <c r="AD18" i="23"/>
  <c r="AC18" i="23"/>
  <c r="AB18" i="23"/>
  <c r="AA18" i="23"/>
  <c r="Z18" i="23"/>
  <c r="Y18" i="23"/>
  <c r="X18" i="23"/>
  <c r="W18" i="23"/>
  <c r="V18" i="23"/>
  <c r="U18" i="23"/>
  <c r="T18" i="23"/>
  <c r="S18" i="23"/>
  <c r="R18" i="23"/>
  <c r="Q18" i="23"/>
  <c r="P18" i="23"/>
  <c r="O18" i="23"/>
  <c r="N18" i="23"/>
  <c r="M18" i="23"/>
  <c r="L18" i="23"/>
  <c r="K18" i="23"/>
  <c r="J18" i="23"/>
  <c r="I18" i="23"/>
  <c r="H18" i="23"/>
  <c r="G18" i="23"/>
  <c r="F18" i="23"/>
  <c r="AZ17" i="23"/>
  <c r="AY17" i="23"/>
  <c r="AX17" i="23"/>
  <c r="AW17" i="23"/>
  <c r="AV17" i="23"/>
  <c r="AU17" i="23"/>
  <c r="AT17" i="23"/>
  <c r="AS17" i="23"/>
  <c r="AR17" i="23"/>
  <c r="AQ17" i="23"/>
  <c r="AP17" i="23"/>
  <c r="AO17" i="23"/>
  <c r="AN17" i="23"/>
  <c r="AM17" i="23"/>
  <c r="AL17" i="23"/>
  <c r="AK17" i="23"/>
  <c r="AJ17" i="23"/>
  <c r="AI17" i="23"/>
  <c r="AH17" i="23"/>
  <c r="AG17" i="23"/>
  <c r="AF17" i="23"/>
  <c r="AE17" i="23"/>
  <c r="AD17" i="23"/>
  <c r="AC17" i="23"/>
  <c r="AB17" i="23"/>
  <c r="AA17" i="23"/>
  <c r="Z17" i="23"/>
  <c r="Y17" i="23"/>
  <c r="X17" i="23"/>
  <c r="W17" i="23"/>
  <c r="V17" i="23"/>
  <c r="U17" i="23"/>
  <c r="T17" i="23"/>
  <c r="S17" i="23"/>
  <c r="R17" i="23"/>
  <c r="Q17" i="23"/>
  <c r="P17" i="23"/>
  <c r="O17" i="23"/>
  <c r="N17" i="23"/>
  <c r="M17" i="23"/>
  <c r="L17" i="23"/>
  <c r="K17" i="23"/>
  <c r="J17" i="23"/>
  <c r="I17" i="23"/>
  <c r="H17" i="23"/>
  <c r="G17" i="23"/>
  <c r="F17" i="23"/>
  <c r="AZ16" i="23"/>
  <c r="AY16" i="23"/>
  <c r="AX16" i="23"/>
  <c r="AW16" i="23"/>
  <c r="AV16" i="23"/>
  <c r="AU16" i="23"/>
  <c r="AT16" i="23"/>
  <c r="AS16" i="23"/>
  <c r="AR16" i="23"/>
  <c r="AQ16" i="23"/>
  <c r="AP16" i="23"/>
  <c r="AO16" i="23"/>
  <c r="AN16" i="23"/>
  <c r="AM16" i="23"/>
  <c r="AL16" i="23"/>
  <c r="AK16" i="23"/>
  <c r="AJ16" i="23"/>
  <c r="AI16" i="23"/>
  <c r="AH16" i="23"/>
  <c r="AG16" i="23"/>
  <c r="AF16" i="23"/>
  <c r="AE16" i="23"/>
  <c r="AD16" i="23"/>
  <c r="AC16" i="23"/>
  <c r="AB16" i="23"/>
  <c r="AA16" i="23"/>
  <c r="Z16" i="23"/>
  <c r="Y16" i="23"/>
  <c r="X16" i="23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H16" i="23"/>
  <c r="G16" i="23"/>
  <c r="F16" i="23"/>
  <c r="AZ15" i="23"/>
  <c r="AY15" i="23"/>
  <c r="AX15" i="23"/>
  <c r="AW15" i="23"/>
  <c r="AV15" i="23"/>
  <c r="AU15" i="23"/>
  <c r="AT15" i="23"/>
  <c r="AS15" i="23"/>
  <c r="AR15" i="23"/>
  <c r="AQ15" i="23"/>
  <c r="AP15" i="23"/>
  <c r="AO15" i="23"/>
  <c r="AN15" i="23"/>
  <c r="AM15" i="23"/>
  <c r="AL15" i="23"/>
  <c r="AK15" i="23"/>
  <c r="AJ15" i="23"/>
  <c r="AI15" i="23"/>
  <c r="AH15" i="23"/>
  <c r="AG15" i="23"/>
  <c r="AF15" i="23"/>
  <c r="AE15" i="23"/>
  <c r="AD15" i="23"/>
  <c r="AC15" i="23"/>
  <c r="AB15" i="23"/>
  <c r="AA15" i="23"/>
  <c r="Z15" i="23"/>
  <c r="Y15" i="23"/>
  <c r="X15" i="23"/>
  <c r="W15" i="23"/>
  <c r="V15" i="23"/>
  <c r="U15" i="23"/>
  <c r="T15" i="23"/>
  <c r="S15" i="23"/>
  <c r="R15" i="23"/>
  <c r="Q15" i="23"/>
  <c r="P15" i="23"/>
  <c r="O15" i="23"/>
  <c r="N15" i="23"/>
  <c r="M15" i="23"/>
  <c r="L15" i="23"/>
  <c r="K15" i="23"/>
  <c r="J15" i="23"/>
  <c r="I15" i="23"/>
  <c r="H15" i="23"/>
  <c r="G15" i="23"/>
  <c r="F15" i="23"/>
  <c r="AZ14" i="23"/>
  <c r="AY14" i="23"/>
  <c r="AX14" i="23"/>
  <c r="AW14" i="23"/>
  <c r="AV14" i="23"/>
  <c r="AU14" i="23"/>
  <c r="AT14" i="23"/>
  <c r="AS14" i="23"/>
  <c r="AR14" i="23"/>
  <c r="AQ14" i="23"/>
  <c r="AP14" i="23"/>
  <c r="AO14" i="23"/>
  <c r="AN14" i="23"/>
  <c r="AM14" i="23"/>
  <c r="AL14" i="23"/>
  <c r="AK14" i="23"/>
  <c r="AJ14" i="23"/>
  <c r="AI14" i="23"/>
  <c r="AH14" i="23"/>
  <c r="AG14" i="23"/>
  <c r="AF14" i="23"/>
  <c r="AE14" i="23"/>
  <c r="AD14" i="23"/>
  <c r="AC14" i="23"/>
  <c r="AB14" i="23"/>
  <c r="AA14" i="23"/>
  <c r="Z14" i="23"/>
  <c r="Y14" i="23"/>
  <c r="X14" i="23"/>
  <c r="W14" i="23"/>
  <c r="V14" i="23"/>
  <c r="U14" i="23"/>
  <c r="T14" i="23"/>
  <c r="S14" i="23"/>
  <c r="R14" i="23"/>
  <c r="Q14" i="23"/>
  <c r="P14" i="23"/>
  <c r="O14" i="23"/>
  <c r="N14" i="23"/>
  <c r="M14" i="23"/>
  <c r="L14" i="23"/>
  <c r="K14" i="23"/>
  <c r="J14" i="23"/>
  <c r="I14" i="23"/>
  <c r="H14" i="23"/>
  <c r="G14" i="23"/>
  <c r="F14" i="23"/>
  <c r="AZ13" i="23"/>
  <c r="AY13" i="23"/>
  <c r="AX13" i="23"/>
  <c r="AW13" i="23"/>
  <c r="AV13" i="23"/>
  <c r="AU13" i="23"/>
  <c r="AT13" i="23"/>
  <c r="AS13" i="23"/>
  <c r="AR13" i="23"/>
  <c r="AQ13" i="23"/>
  <c r="AP13" i="23"/>
  <c r="AO13" i="23"/>
  <c r="AN13" i="23"/>
  <c r="AM13" i="23"/>
  <c r="AL13" i="23"/>
  <c r="AK13" i="23"/>
  <c r="AJ13" i="23"/>
  <c r="AI13" i="23"/>
  <c r="AH13" i="23"/>
  <c r="AG13" i="23"/>
  <c r="AF13" i="23"/>
  <c r="AE13" i="23"/>
  <c r="AD13" i="23"/>
  <c r="AC13" i="23"/>
  <c r="AB13" i="23"/>
  <c r="AA13" i="23"/>
  <c r="Z13" i="23"/>
  <c r="Y13" i="23"/>
  <c r="X13" i="23"/>
  <c r="W13" i="23"/>
  <c r="V13" i="23"/>
  <c r="U13" i="23"/>
  <c r="T13" i="23"/>
  <c r="S13" i="23"/>
  <c r="R13" i="23"/>
  <c r="Q13" i="23"/>
  <c r="P13" i="23"/>
  <c r="O13" i="23"/>
  <c r="N13" i="23"/>
  <c r="M13" i="23"/>
  <c r="L13" i="23"/>
  <c r="K13" i="23"/>
  <c r="J13" i="23"/>
  <c r="I13" i="23"/>
  <c r="H13" i="23"/>
  <c r="G13" i="23"/>
  <c r="F13" i="23"/>
  <c r="AZ12" i="23"/>
  <c r="AY12" i="23"/>
  <c r="AX12" i="23"/>
  <c r="AW12" i="23"/>
  <c r="AV12" i="23"/>
  <c r="AU12" i="23"/>
  <c r="AT12" i="23"/>
  <c r="AS12" i="23"/>
  <c r="AR12" i="23"/>
  <c r="AQ12" i="23"/>
  <c r="AP12" i="23"/>
  <c r="AO12" i="23"/>
  <c r="AN12" i="23"/>
  <c r="AM12" i="23"/>
  <c r="AL12" i="23"/>
  <c r="AK12" i="23"/>
  <c r="AJ12" i="23"/>
  <c r="AI12" i="23"/>
  <c r="AH12" i="23"/>
  <c r="AG12" i="23"/>
  <c r="AF12" i="23"/>
  <c r="AE12" i="23"/>
  <c r="AD12" i="23"/>
  <c r="AC12" i="23"/>
  <c r="AB12" i="23"/>
  <c r="AA12" i="23"/>
  <c r="Z12" i="23"/>
  <c r="Y12" i="23"/>
  <c r="X12" i="23"/>
  <c r="W12" i="23"/>
  <c r="V12" i="23"/>
  <c r="U12" i="23"/>
  <c r="T12" i="23"/>
  <c r="S12" i="23"/>
  <c r="R12" i="23"/>
  <c r="Q12" i="23"/>
  <c r="P12" i="23"/>
  <c r="O12" i="23"/>
  <c r="N12" i="23"/>
  <c r="M12" i="23"/>
  <c r="L12" i="23"/>
  <c r="K12" i="23"/>
  <c r="J12" i="23"/>
  <c r="I12" i="23"/>
  <c r="H12" i="23"/>
  <c r="G12" i="23"/>
  <c r="F12" i="23"/>
  <c r="AZ11" i="23"/>
  <c r="AY11" i="23"/>
  <c r="AX11" i="23"/>
  <c r="AW11" i="23"/>
  <c r="AV11" i="23"/>
  <c r="AU11" i="23"/>
  <c r="AT11" i="23"/>
  <c r="AS11" i="23"/>
  <c r="AR11" i="23"/>
  <c r="AQ11" i="23"/>
  <c r="AP11" i="23"/>
  <c r="AO11" i="23"/>
  <c r="AN11" i="23"/>
  <c r="AM11" i="23"/>
  <c r="AL11" i="23"/>
  <c r="AK11" i="23"/>
  <c r="AJ11" i="23"/>
  <c r="AI11" i="23"/>
  <c r="AH11" i="23"/>
  <c r="AG11" i="23"/>
  <c r="AF11" i="23"/>
  <c r="AE11" i="23"/>
  <c r="AD11" i="23"/>
  <c r="AC11" i="23"/>
  <c r="AB11" i="23"/>
  <c r="AA11" i="23"/>
  <c r="Z11" i="23"/>
  <c r="Y11" i="23"/>
  <c r="X11" i="23"/>
  <c r="W11" i="23"/>
  <c r="V11" i="23"/>
  <c r="U11" i="23"/>
  <c r="T11" i="23"/>
  <c r="S11" i="23"/>
  <c r="R11" i="23"/>
  <c r="Q11" i="23"/>
  <c r="P11" i="23"/>
  <c r="O11" i="23"/>
  <c r="N11" i="23"/>
  <c r="M11" i="23"/>
  <c r="L11" i="23"/>
  <c r="K11" i="23"/>
  <c r="J11" i="23"/>
  <c r="I11" i="23"/>
  <c r="H11" i="23"/>
  <c r="G11" i="23"/>
  <c r="F11" i="23"/>
  <c r="AZ10" i="23"/>
  <c r="AY10" i="23"/>
  <c r="AX10" i="23"/>
  <c r="AW10" i="23"/>
  <c r="AV10" i="23"/>
  <c r="AU10" i="23"/>
  <c r="AT10" i="23"/>
  <c r="AS10" i="23"/>
  <c r="AR10" i="23"/>
  <c r="AQ10" i="23"/>
  <c r="AP10" i="23"/>
  <c r="AO10" i="23"/>
  <c r="AN10" i="23"/>
  <c r="AM10" i="23"/>
  <c r="AL10" i="23"/>
  <c r="AK10" i="23"/>
  <c r="AJ10" i="23"/>
  <c r="AI10" i="23"/>
  <c r="AH10" i="23"/>
  <c r="AG10" i="23"/>
  <c r="AF10" i="23"/>
  <c r="AE10" i="23"/>
  <c r="AD10" i="23"/>
  <c r="AC10" i="23"/>
  <c r="AB10" i="23"/>
  <c r="AA10" i="23"/>
  <c r="Z10" i="23"/>
  <c r="Y10" i="23"/>
  <c r="X10" i="23"/>
  <c r="W10" i="23"/>
  <c r="V10" i="23"/>
  <c r="U10" i="23"/>
  <c r="T10" i="23"/>
  <c r="S10" i="23"/>
  <c r="R10" i="23"/>
  <c r="Q10" i="23"/>
  <c r="P10" i="23"/>
  <c r="O10" i="23"/>
  <c r="N10" i="23"/>
  <c r="M10" i="23"/>
  <c r="L10" i="23"/>
  <c r="K10" i="23"/>
  <c r="J10" i="23"/>
  <c r="I10" i="23"/>
  <c r="H10" i="23"/>
  <c r="G10" i="23"/>
  <c r="F10" i="23"/>
  <c r="AZ9" i="23"/>
  <c r="AY9" i="23"/>
  <c r="AX9" i="23"/>
  <c r="AW9" i="23"/>
  <c r="AV9" i="23"/>
  <c r="AU9" i="23"/>
  <c r="AT9" i="23"/>
  <c r="AS9" i="23"/>
  <c r="AR9" i="23"/>
  <c r="AQ9" i="23"/>
  <c r="AP9" i="23"/>
  <c r="AO9" i="23"/>
  <c r="AN9" i="23"/>
  <c r="AM9" i="23"/>
  <c r="AL9" i="23"/>
  <c r="AK9" i="23"/>
  <c r="AJ9" i="23"/>
  <c r="AI9" i="23"/>
  <c r="AH9" i="23"/>
  <c r="AG9" i="23"/>
  <c r="AF9" i="23"/>
  <c r="AE9" i="23"/>
  <c r="AD9" i="23"/>
  <c r="AC9" i="23"/>
  <c r="AB9" i="23"/>
  <c r="AA9" i="23"/>
  <c r="Z9" i="23"/>
  <c r="Y9" i="23"/>
  <c r="X9" i="23"/>
  <c r="W9" i="23"/>
  <c r="V9" i="23"/>
  <c r="U9" i="23"/>
  <c r="T9" i="23"/>
  <c r="S9" i="23"/>
  <c r="R9" i="23"/>
  <c r="Q9" i="23"/>
  <c r="P9" i="23"/>
  <c r="O9" i="23"/>
  <c r="N9" i="23"/>
  <c r="M9" i="23"/>
  <c r="L9" i="23"/>
  <c r="K9" i="23"/>
  <c r="J9" i="23"/>
  <c r="I9" i="23"/>
  <c r="H9" i="23"/>
  <c r="G9" i="23"/>
  <c r="F9" i="23"/>
  <c r="A5" i="23"/>
  <c r="F24" i="58" s="1"/>
  <c r="AZ43" i="22"/>
  <c r="AY43" i="22"/>
  <c r="AX43" i="22"/>
  <c r="AW43" i="22"/>
  <c r="AV43" i="22"/>
  <c r="AU43" i="22"/>
  <c r="AT43" i="22"/>
  <c r="AS43" i="22"/>
  <c r="AR43" i="22"/>
  <c r="AQ43" i="22"/>
  <c r="AP43" i="22"/>
  <c r="AO43" i="22"/>
  <c r="AN43" i="22"/>
  <c r="AM43" i="22"/>
  <c r="AL43" i="22"/>
  <c r="AK43" i="22"/>
  <c r="AJ43" i="22"/>
  <c r="AI43" i="22"/>
  <c r="AH43" i="22"/>
  <c r="AG43" i="22"/>
  <c r="AF43" i="22"/>
  <c r="AE43" i="22"/>
  <c r="AD43" i="22"/>
  <c r="AC43" i="22"/>
  <c r="AB43" i="22"/>
  <c r="AA43" i="22"/>
  <c r="Z43" i="22"/>
  <c r="Y43" i="22"/>
  <c r="X43" i="22"/>
  <c r="W43" i="22"/>
  <c r="V43" i="22"/>
  <c r="U43" i="22"/>
  <c r="T43" i="22"/>
  <c r="S43" i="22"/>
  <c r="R43" i="22"/>
  <c r="Q43" i="22"/>
  <c r="P43" i="22"/>
  <c r="O43" i="22"/>
  <c r="N43" i="22"/>
  <c r="M43" i="22"/>
  <c r="L43" i="22"/>
  <c r="K43" i="22"/>
  <c r="J43" i="22"/>
  <c r="I43" i="22"/>
  <c r="H43" i="22"/>
  <c r="G43" i="22"/>
  <c r="F43" i="22"/>
  <c r="AZ42" i="22"/>
  <c r="AY42" i="22"/>
  <c r="AX42" i="22"/>
  <c r="AW42" i="22"/>
  <c r="AV42" i="22"/>
  <c r="AU42" i="22"/>
  <c r="AT42" i="22"/>
  <c r="AS42" i="22"/>
  <c r="AR42" i="22"/>
  <c r="AQ42" i="22"/>
  <c r="AP42" i="22"/>
  <c r="AO42" i="22"/>
  <c r="AN42" i="22"/>
  <c r="AM42" i="22"/>
  <c r="AL42" i="22"/>
  <c r="AK42" i="22"/>
  <c r="AJ42" i="22"/>
  <c r="AI42" i="22"/>
  <c r="AH42" i="22"/>
  <c r="AG42" i="22"/>
  <c r="AF42" i="22"/>
  <c r="AE42" i="22"/>
  <c r="AD42" i="22"/>
  <c r="AC42" i="22"/>
  <c r="AB42" i="22"/>
  <c r="AA42" i="22"/>
  <c r="Z42" i="22"/>
  <c r="Y42" i="22"/>
  <c r="X42" i="22"/>
  <c r="W42" i="22"/>
  <c r="V42" i="22"/>
  <c r="U42" i="22"/>
  <c r="T42" i="22"/>
  <c r="S42" i="22"/>
  <c r="R42" i="22"/>
  <c r="Q42" i="22"/>
  <c r="P42" i="22"/>
  <c r="O42" i="22"/>
  <c r="N42" i="22"/>
  <c r="M42" i="22"/>
  <c r="L42" i="22"/>
  <c r="K42" i="22"/>
  <c r="J42" i="22"/>
  <c r="I42" i="22"/>
  <c r="H42" i="22"/>
  <c r="G42" i="22"/>
  <c r="F42" i="22"/>
  <c r="AZ41" i="22"/>
  <c r="AY41" i="22"/>
  <c r="AX41" i="22"/>
  <c r="AW41" i="22"/>
  <c r="AV41" i="22"/>
  <c r="AU41" i="22"/>
  <c r="AT41" i="22"/>
  <c r="AS41" i="22"/>
  <c r="AR41" i="22"/>
  <c r="AQ41" i="22"/>
  <c r="AP41" i="22"/>
  <c r="AO41" i="22"/>
  <c r="AN41" i="22"/>
  <c r="AM41" i="22"/>
  <c r="AL41" i="22"/>
  <c r="AK41" i="22"/>
  <c r="AJ41" i="22"/>
  <c r="AI41" i="22"/>
  <c r="AH41" i="22"/>
  <c r="AG41" i="22"/>
  <c r="AF41" i="22"/>
  <c r="AE41" i="22"/>
  <c r="AD41" i="22"/>
  <c r="AC41" i="22"/>
  <c r="AB41" i="22"/>
  <c r="AA41" i="22"/>
  <c r="Z41" i="22"/>
  <c r="Y41" i="22"/>
  <c r="X41" i="22"/>
  <c r="W41" i="22"/>
  <c r="V41" i="22"/>
  <c r="U41" i="22"/>
  <c r="T41" i="22"/>
  <c r="S41" i="22"/>
  <c r="R41" i="22"/>
  <c r="Q41" i="22"/>
  <c r="P41" i="22"/>
  <c r="O41" i="22"/>
  <c r="N41" i="22"/>
  <c r="M41" i="22"/>
  <c r="L41" i="22"/>
  <c r="K41" i="22"/>
  <c r="J41" i="22"/>
  <c r="I41" i="22"/>
  <c r="H41" i="22"/>
  <c r="G41" i="22"/>
  <c r="F41" i="22"/>
  <c r="AZ40" i="22"/>
  <c r="AY40" i="22"/>
  <c r="AX40" i="22"/>
  <c r="AW40" i="22"/>
  <c r="AV40" i="22"/>
  <c r="AU40" i="22"/>
  <c r="AT40" i="22"/>
  <c r="AS40" i="22"/>
  <c r="AR40" i="22"/>
  <c r="AQ40" i="22"/>
  <c r="AP40" i="22"/>
  <c r="AO40" i="22"/>
  <c r="AN40" i="22"/>
  <c r="AM40" i="22"/>
  <c r="AL40" i="22"/>
  <c r="AK40" i="22"/>
  <c r="AJ40" i="22"/>
  <c r="AI40" i="22"/>
  <c r="AH40" i="22"/>
  <c r="AG40" i="22"/>
  <c r="AF40" i="22"/>
  <c r="AE40" i="22"/>
  <c r="AD40" i="22"/>
  <c r="AC40" i="22"/>
  <c r="AB40" i="22"/>
  <c r="AA40" i="22"/>
  <c r="Z40" i="22"/>
  <c r="Y40" i="22"/>
  <c r="X40" i="22"/>
  <c r="W40" i="22"/>
  <c r="V40" i="22"/>
  <c r="U40" i="22"/>
  <c r="T40" i="22"/>
  <c r="S40" i="22"/>
  <c r="R40" i="22"/>
  <c r="Q40" i="22"/>
  <c r="P40" i="22"/>
  <c r="O40" i="22"/>
  <c r="N40" i="22"/>
  <c r="M40" i="22"/>
  <c r="L40" i="22"/>
  <c r="K40" i="22"/>
  <c r="J40" i="22"/>
  <c r="I40" i="22"/>
  <c r="H40" i="22"/>
  <c r="G40" i="22"/>
  <c r="F40" i="22"/>
  <c r="AZ39" i="22"/>
  <c r="AY39" i="22"/>
  <c r="AX39" i="22"/>
  <c r="AW39" i="22"/>
  <c r="AV39" i="22"/>
  <c r="AU39" i="22"/>
  <c r="AT39" i="22"/>
  <c r="AS39" i="22"/>
  <c r="AR39" i="22"/>
  <c r="AQ39" i="22"/>
  <c r="AP39" i="22"/>
  <c r="AO39" i="22"/>
  <c r="AN39" i="22"/>
  <c r="AM39" i="22"/>
  <c r="AL39" i="22"/>
  <c r="AK39" i="22"/>
  <c r="AJ39" i="22"/>
  <c r="AI39" i="22"/>
  <c r="AH39" i="22"/>
  <c r="AG39" i="22"/>
  <c r="AF39" i="22"/>
  <c r="AE39" i="22"/>
  <c r="AD39" i="22"/>
  <c r="AC39" i="22"/>
  <c r="AB39" i="22"/>
  <c r="AA39" i="22"/>
  <c r="Z39" i="22"/>
  <c r="Y39" i="22"/>
  <c r="X39" i="22"/>
  <c r="W39" i="22"/>
  <c r="V39" i="22"/>
  <c r="U39" i="22"/>
  <c r="T39" i="22"/>
  <c r="S39" i="22"/>
  <c r="R39" i="22"/>
  <c r="Q39" i="22"/>
  <c r="P39" i="22"/>
  <c r="O39" i="22"/>
  <c r="N39" i="22"/>
  <c r="M39" i="22"/>
  <c r="L39" i="22"/>
  <c r="K39" i="22"/>
  <c r="J39" i="22"/>
  <c r="I39" i="22"/>
  <c r="H39" i="22"/>
  <c r="G39" i="22"/>
  <c r="F39" i="22"/>
  <c r="AZ38" i="22"/>
  <c r="AY38" i="22"/>
  <c r="AX38" i="22"/>
  <c r="AW38" i="22"/>
  <c r="AV38" i="22"/>
  <c r="AU38" i="22"/>
  <c r="AT38" i="22"/>
  <c r="AS38" i="22"/>
  <c r="AR38" i="22"/>
  <c r="AQ38" i="22"/>
  <c r="AP38" i="22"/>
  <c r="AO38" i="22"/>
  <c r="AN38" i="22"/>
  <c r="AM38" i="22"/>
  <c r="AL38" i="22"/>
  <c r="AK38" i="22"/>
  <c r="AJ38" i="22"/>
  <c r="AI38" i="22"/>
  <c r="AH38" i="22"/>
  <c r="AG38" i="22"/>
  <c r="AF38" i="22"/>
  <c r="AE38" i="22"/>
  <c r="AD38" i="22"/>
  <c r="AC38" i="22"/>
  <c r="AB38" i="22"/>
  <c r="AA38" i="22"/>
  <c r="Z38" i="22"/>
  <c r="Y38" i="22"/>
  <c r="X38" i="22"/>
  <c r="W38" i="22"/>
  <c r="V38" i="22"/>
  <c r="U38" i="22"/>
  <c r="T38" i="22"/>
  <c r="S38" i="22"/>
  <c r="R38" i="22"/>
  <c r="Q38" i="22"/>
  <c r="P38" i="22"/>
  <c r="O38" i="22"/>
  <c r="N38" i="22"/>
  <c r="M38" i="22"/>
  <c r="L38" i="22"/>
  <c r="K38" i="22"/>
  <c r="J38" i="22"/>
  <c r="I38" i="22"/>
  <c r="H38" i="22"/>
  <c r="G38" i="22"/>
  <c r="F38" i="22"/>
  <c r="AZ37" i="22"/>
  <c r="AY37" i="22"/>
  <c r="AX37" i="22"/>
  <c r="AW37" i="22"/>
  <c r="AV37" i="22"/>
  <c r="AU37" i="22"/>
  <c r="AT37" i="22"/>
  <c r="AS37" i="22"/>
  <c r="AR37" i="22"/>
  <c r="AQ37" i="22"/>
  <c r="AP37" i="22"/>
  <c r="AO37" i="22"/>
  <c r="AN37" i="22"/>
  <c r="AM37" i="22"/>
  <c r="AL37" i="22"/>
  <c r="AK37" i="22"/>
  <c r="AJ37" i="22"/>
  <c r="AI37" i="22"/>
  <c r="AH37" i="22"/>
  <c r="AG37" i="22"/>
  <c r="AF37" i="22"/>
  <c r="AE37" i="22"/>
  <c r="AD37" i="22"/>
  <c r="AC37" i="22"/>
  <c r="AB37" i="22"/>
  <c r="AA37" i="22"/>
  <c r="Z37" i="22"/>
  <c r="Y37" i="22"/>
  <c r="X37" i="22"/>
  <c r="W37" i="22"/>
  <c r="V37" i="22"/>
  <c r="U37" i="22"/>
  <c r="T37" i="22"/>
  <c r="S37" i="22"/>
  <c r="R37" i="22"/>
  <c r="Q37" i="22"/>
  <c r="P37" i="22"/>
  <c r="O37" i="22"/>
  <c r="N37" i="22"/>
  <c r="M37" i="22"/>
  <c r="L37" i="22"/>
  <c r="K37" i="22"/>
  <c r="J37" i="22"/>
  <c r="I37" i="22"/>
  <c r="H37" i="22"/>
  <c r="G37" i="22"/>
  <c r="F37" i="22"/>
  <c r="AZ36" i="22"/>
  <c r="AY36" i="22"/>
  <c r="AX36" i="22"/>
  <c r="AW36" i="22"/>
  <c r="AV36" i="22"/>
  <c r="AU36" i="22"/>
  <c r="AT36" i="22"/>
  <c r="AS36" i="22"/>
  <c r="AR36" i="22"/>
  <c r="AQ36" i="22"/>
  <c r="AP36" i="22"/>
  <c r="AO36" i="22"/>
  <c r="AN36" i="22"/>
  <c r="AM36" i="22"/>
  <c r="AL36" i="22"/>
  <c r="AK36" i="22"/>
  <c r="AJ36" i="22"/>
  <c r="AI36" i="22"/>
  <c r="AH36" i="22"/>
  <c r="AG36" i="22"/>
  <c r="AF36" i="22"/>
  <c r="AE36" i="22"/>
  <c r="AD36" i="22"/>
  <c r="AC36" i="22"/>
  <c r="AB36" i="22"/>
  <c r="AA36" i="22"/>
  <c r="Z36" i="22"/>
  <c r="Y36" i="22"/>
  <c r="X36" i="22"/>
  <c r="W36" i="22"/>
  <c r="V36" i="22"/>
  <c r="U36" i="22"/>
  <c r="T36" i="22"/>
  <c r="S36" i="22"/>
  <c r="R36" i="22"/>
  <c r="Q36" i="22"/>
  <c r="P36" i="22"/>
  <c r="O36" i="22"/>
  <c r="N36" i="22"/>
  <c r="M36" i="22"/>
  <c r="L36" i="22"/>
  <c r="K36" i="22"/>
  <c r="J36" i="22"/>
  <c r="I36" i="22"/>
  <c r="H36" i="22"/>
  <c r="G36" i="22"/>
  <c r="F36" i="22"/>
  <c r="AZ35" i="22"/>
  <c r="AY35" i="22"/>
  <c r="AX35" i="22"/>
  <c r="AW35" i="22"/>
  <c r="AV35" i="22"/>
  <c r="AU35" i="22"/>
  <c r="AT35" i="22"/>
  <c r="AS35" i="22"/>
  <c r="AR35" i="22"/>
  <c r="AQ35" i="22"/>
  <c r="AP35" i="22"/>
  <c r="AO35" i="22"/>
  <c r="AN35" i="22"/>
  <c r="AM35" i="22"/>
  <c r="AL35" i="22"/>
  <c r="AK35" i="22"/>
  <c r="AJ35" i="22"/>
  <c r="AI35" i="22"/>
  <c r="AH35" i="22"/>
  <c r="AG35" i="22"/>
  <c r="AF35" i="22"/>
  <c r="AE35" i="22"/>
  <c r="AD35" i="22"/>
  <c r="AC35" i="22"/>
  <c r="AB35" i="22"/>
  <c r="AA35" i="22"/>
  <c r="Z35" i="22"/>
  <c r="Y35" i="22"/>
  <c r="X35" i="22"/>
  <c r="W35" i="22"/>
  <c r="V35" i="22"/>
  <c r="U35" i="22"/>
  <c r="T35" i="22"/>
  <c r="S35" i="22"/>
  <c r="R35" i="22"/>
  <c r="Q35" i="22"/>
  <c r="P35" i="22"/>
  <c r="O35" i="22"/>
  <c r="N35" i="22"/>
  <c r="M35" i="22"/>
  <c r="L35" i="22"/>
  <c r="K35" i="22"/>
  <c r="J35" i="22"/>
  <c r="I35" i="22"/>
  <c r="H35" i="22"/>
  <c r="G35" i="22"/>
  <c r="F35" i="22"/>
  <c r="AZ34" i="22"/>
  <c r="AY34" i="22"/>
  <c r="AX34" i="22"/>
  <c r="AW34" i="22"/>
  <c r="AV34" i="22"/>
  <c r="AU34" i="22"/>
  <c r="AT34" i="22"/>
  <c r="AS34" i="22"/>
  <c r="AR34" i="22"/>
  <c r="AQ34" i="22"/>
  <c r="AP34" i="22"/>
  <c r="AO34" i="22"/>
  <c r="AN34" i="22"/>
  <c r="AM34" i="22"/>
  <c r="AL34" i="22"/>
  <c r="AK34" i="22"/>
  <c r="AJ34" i="22"/>
  <c r="AI34" i="22"/>
  <c r="AH34" i="22"/>
  <c r="AG34" i="22"/>
  <c r="AF34" i="22"/>
  <c r="AE34" i="22"/>
  <c r="AD34" i="22"/>
  <c r="AC34" i="22"/>
  <c r="AB34" i="22"/>
  <c r="AA34" i="22"/>
  <c r="Z34" i="22"/>
  <c r="Y34" i="22"/>
  <c r="X34" i="22"/>
  <c r="W34" i="22"/>
  <c r="V34" i="22"/>
  <c r="U34" i="22"/>
  <c r="T34" i="22"/>
  <c r="S34" i="22"/>
  <c r="R34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AZ33" i="22"/>
  <c r="AY33" i="22"/>
  <c r="AX33" i="22"/>
  <c r="AW33" i="22"/>
  <c r="AV33" i="22"/>
  <c r="AU33" i="22"/>
  <c r="AT33" i="22"/>
  <c r="AS33" i="22"/>
  <c r="AR33" i="22"/>
  <c r="AQ33" i="22"/>
  <c r="AP33" i="22"/>
  <c r="AO33" i="22"/>
  <c r="AN33" i="22"/>
  <c r="AM33" i="22"/>
  <c r="AL33" i="22"/>
  <c r="AK33" i="22"/>
  <c r="AJ33" i="22"/>
  <c r="AI33" i="22"/>
  <c r="AH33" i="22"/>
  <c r="AG33" i="22"/>
  <c r="AF33" i="22"/>
  <c r="AE33" i="22"/>
  <c r="AD33" i="22"/>
  <c r="AC33" i="22"/>
  <c r="AB33" i="22"/>
  <c r="AA33" i="22"/>
  <c r="Z33" i="22"/>
  <c r="Y33" i="22"/>
  <c r="X33" i="22"/>
  <c r="W33" i="22"/>
  <c r="V33" i="22"/>
  <c r="U33" i="22"/>
  <c r="T33" i="22"/>
  <c r="S33" i="22"/>
  <c r="R33" i="22"/>
  <c r="Q33" i="22"/>
  <c r="P33" i="22"/>
  <c r="O33" i="22"/>
  <c r="N33" i="22"/>
  <c r="M33" i="22"/>
  <c r="L33" i="22"/>
  <c r="K33" i="22"/>
  <c r="J33" i="22"/>
  <c r="I33" i="22"/>
  <c r="H33" i="22"/>
  <c r="G33" i="22"/>
  <c r="F33" i="22"/>
  <c r="AZ32" i="22"/>
  <c r="AY32" i="22"/>
  <c r="AX32" i="22"/>
  <c r="AW32" i="22"/>
  <c r="AV32" i="22"/>
  <c r="AU32" i="22"/>
  <c r="AT32" i="22"/>
  <c r="AS32" i="22"/>
  <c r="AR32" i="22"/>
  <c r="AQ32" i="22"/>
  <c r="AP32" i="22"/>
  <c r="AO32" i="22"/>
  <c r="AN32" i="22"/>
  <c r="AM32" i="22"/>
  <c r="AL32" i="22"/>
  <c r="AK32" i="22"/>
  <c r="AJ32" i="22"/>
  <c r="AI32" i="22"/>
  <c r="AH32" i="22"/>
  <c r="AG32" i="22"/>
  <c r="AF32" i="22"/>
  <c r="AE32" i="22"/>
  <c r="AD32" i="22"/>
  <c r="AC32" i="22"/>
  <c r="AB32" i="22"/>
  <c r="AA32" i="22"/>
  <c r="Z32" i="22"/>
  <c r="Y32" i="22"/>
  <c r="X32" i="22"/>
  <c r="W32" i="22"/>
  <c r="V32" i="22"/>
  <c r="U32" i="22"/>
  <c r="T32" i="22"/>
  <c r="S32" i="22"/>
  <c r="R32" i="22"/>
  <c r="Q32" i="22"/>
  <c r="P32" i="22"/>
  <c r="O32" i="22"/>
  <c r="N32" i="22"/>
  <c r="M32" i="22"/>
  <c r="L32" i="22"/>
  <c r="K32" i="22"/>
  <c r="J32" i="22"/>
  <c r="I32" i="22"/>
  <c r="H32" i="22"/>
  <c r="G32" i="22"/>
  <c r="F32" i="22"/>
  <c r="AZ31" i="22"/>
  <c r="AY31" i="22"/>
  <c r="AX31" i="22"/>
  <c r="AW31" i="22"/>
  <c r="AV31" i="22"/>
  <c r="AU31" i="22"/>
  <c r="AT31" i="22"/>
  <c r="AS31" i="22"/>
  <c r="AR31" i="22"/>
  <c r="AQ31" i="22"/>
  <c r="AP31" i="22"/>
  <c r="AO31" i="22"/>
  <c r="AN31" i="22"/>
  <c r="AM31" i="22"/>
  <c r="AL31" i="22"/>
  <c r="AK31" i="22"/>
  <c r="AJ31" i="22"/>
  <c r="AI31" i="22"/>
  <c r="AH31" i="22"/>
  <c r="AG31" i="22"/>
  <c r="AF31" i="22"/>
  <c r="AE31" i="22"/>
  <c r="AD31" i="22"/>
  <c r="AC31" i="22"/>
  <c r="AB31" i="22"/>
  <c r="AA31" i="22"/>
  <c r="Z31" i="22"/>
  <c r="Y31" i="22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K31" i="22"/>
  <c r="J31" i="22"/>
  <c r="I31" i="22"/>
  <c r="H31" i="22"/>
  <c r="G31" i="22"/>
  <c r="F31" i="22"/>
  <c r="AZ30" i="22"/>
  <c r="AY30" i="22"/>
  <c r="AX30" i="22"/>
  <c r="AW30" i="22"/>
  <c r="AV30" i="22"/>
  <c r="AU30" i="22"/>
  <c r="AT30" i="22"/>
  <c r="AS30" i="22"/>
  <c r="AR30" i="22"/>
  <c r="AQ30" i="22"/>
  <c r="AP30" i="22"/>
  <c r="AO30" i="22"/>
  <c r="AN30" i="22"/>
  <c r="AM30" i="22"/>
  <c r="AL30" i="22"/>
  <c r="AK30" i="22"/>
  <c r="AJ30" i="22"/>
  <c r="AI30" i="22"/>
  <c r="AH30" i="22"/>
  <c r="AG30" i="22"/>
  <c r="AF30" i="22"/>
  <c r="AE30" i="22"/>
  <c r="AD30" i="22"/>
  <c r="AC30" i="22"/>
  <c r="AB30" i="22"/>
  <c r="AA30" i="22"/>
  <c r="Z30" i="22"/>
  <c r="Y30" i="22"/>
  <c r="X30" i="22"/>
  <c r="W30" i="22"/>
  <c r="V30" i="22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G30" i="22"/>
  <c r="F30" i="22"/>
  <c r="AZ29" i="22"/>
  <c r="AY29" i="22"/>
  <c r="AX29" i="22"/>
  <c r="AW29" i="22"/>
  <c r="AV29" i="22"/>
  <c r="AU29" i="22"/>
  <c r="AT29" i="22"/>
  <c r="AS29" i="22"/>
  <c r="AR29" i="22"/>
  <c r="AQ29" i="22"/>
  <c r="AP29" i="22"/>
  <c r="AO29" i="22"/>
  <c r="AN29" i="22"/>
  <c r="AM29" i="22"/>
  <c r="AL29" i="22"/>
  <c r="AK29" i="22"/>
  <c r="AJ29" i="22"/>
  <c r="AI29" i="22"/>
  <c r="AH29" i="22"/>
  <c r="AG29" i="22"/>
  <c r="AF29" i="22"/>
  <c r="AE29" i="22"/>
  <c r="AD29" i="22"/>
  <c r="AC29" i="22"/>
  <c r="AB29" i="22"/>
  <c r="AA29" i="22"/>
  <c r="Z29" i="22"/>
  <c r="Y29" i="22"/>
  <c r="X29" i="22"/>
  <c r="W29" i="22"/>
  <c r="V29" i="22"/>
  <c r="U29" i="22"/>
  <c r="T29" i="22"/>
  <c r="S29" i="22"/>
  <c r="R29" i="22"/>
  <c r="Q29" i="22"/>
  <c r="P29" i="22"/>
  <c r="O29" i="22"/>
  <c r="N29" i="22"/>
  <c r="M29" i="22"/>
  <c r="L29" i="22"/>
  <c r="K29" i="22"/>
  <c r="J29" i="22"/>
  <c r="I29" i="22"/>
  <c r="H29" i="22"/>
  <c r="G29" i="22"/>
  <c r="F29" i="22"/>
  <c r="AZ28" i="22"/>
  <c r="AY28" i="22"/>
  <c r="AX28" i="22"/>
  <c r="AW28" i="22"/>
  <c r="AV28" i="22"/>
  <c r="AU28" i="22"/>
  <c r="AT28" i="22"/>
  <c r="AS28" i="22"/>
  <c r="AR28" i="22"/>
  <c r="AQ28" i="22"/>
  <c r="AP28" i="22"/>
  <c r="AO28" i="22"/>
  <c r="AN28" i="22"/>
  <c r="AM28" i="22"/>
  <c r="AL28" i="22"/>
  <c r="AK28" i="22"/>
  <c r="AJ28" i="22"/>
  <c r="AI28" i="22"/>
  <c r="AH28" i="22"/>
  <c r="AG28" i="22"/>
  <c r="AF28" i="22"/>
  <c r="AE28" i="22"/>
  <c r="AD28" i="22"/>
  <c r="AC28" i="22"/>
  <c r="AB28" i="22"/>
  <c r="AA28" i="22"/>
  <c r="Z28" i="22"/>
  <c r="Y28" i="22"/>
  <c r="X28" i="22"/>
  <c r="W28" i="22"/>
  <c r="V28" i="22"/>
  <c r="U28" i="22"/>
  <c r="T28" i="22"/>
  <c r="S28" i="22"/>
  <c r="R28" i="22"/>
  <c r="Q28" i="22"/>
  <c r="P28" i="22"/>
  <c r="O28" i="22"/>
  <c r="N28" i="22"/>
  <c r="M28" i="22"/>
  <c r="L28" i="22"/>
  <c r="K28" i="22"/>
  <c r="J28" i="22"/>
  <c r="I28" i="22"/>
  <c r="H28" i="22"/>
  <c r="G28" i="22"/>
  <c r="F28" i="22"/>
  <c r="AZ27" i="22"/>
  <c r="AY27" i="22"/>
  <c r="AX27" i="22"/>
  <c r="AW27" i="22"/>
  <c r="AV27" i="22"/>
  <c r="AU27" i="22"/>
  <c r="AT27" i="22"/>
  <c r="AS27" i="22"/>
  <c r="AR27" i="22"/>
  <c r="AQ27" i="22"/>
  <c r="AP27" i="22"/>
  <c r="AO27" i="22"/>
  <c r="AN27" i="22"/>
  <c r="AM27" i="22"/>
  <c r="AL27" i="22"/>
  <c r="AK27" i="22"/>
  <c r="AJ27" i="22"/>
  <c r="AI27" i="22"/>
  <c r="AH27" i="22"/>
  <c r="AG27" i="22"/>
  <c r="AF27" i="22"/>
  <c r="AE27" i="22"/>
  <c r="AD27" i="22"/>
  <c r="AC27" i="22"/>
  <c r="AB27" i="22"/>
  <c r="AA27" i="22"/>
  <c r="Z27" i="22"/>
  <c r="Y27" i="22"/>
  <c r="X27" i="22"/>
  <c r="W27" i="22"/>
  <c r="V27" i="22"/>
  <c r="U27" i="22"/>
  <c r="T27" i="22"/>
  <c r="S27" i="22"/>
  <c r="R27" i="22"/>
  <c r="Q27" i="22"/>
  <c r="P27" i="22"/>
  <c r="O27" i="22"/>
  <c r="N27" i="22"/>
  <c r="M27" i="22"/>
  <c r="L27" i="22"/>
  <c r="K27" i="22"/>
  <c r="J27" i="22"/>
  <c r="I27" i="22"/>
  <c r="H27" i="22"/>
  <c r="G27" i="22"/>
  <c r="F27" i="22"/>
  <c r="AZ26" i="22"/>
  <c r="AY26" i="22"/>
  <c r="AX26" i="22"/>
  <c r="AW26" i="22"/>
  <c r="AV26" i="22"/>
  <c r="AU26" i="22"/>
  <c r="AT26" i="22"/>
  <c r="AS26" i="22"/>
  <c r="AR26" i="22"/>
  <c r="AQ26" i="22"/>
  <c r="AP26" i="22"/>
  <c r="AO26" i="22"/>
  <c r="AN26" i="22"/>
  <c r="AM26" i="22"/>
  <c r="AL26" i="22"/>
  <c r="AK26" i="22"/>
  <c r="AJ26" i="22"/>
  <c r="AI26" i="22"/>
  <c r="AH26" i="22"/>
  <c r="AG26" i="22"/>
  <c r="AF26" i="22"/>
  <c r="AE26" i="22"/>
  <c r="AD26" i="22"/>
  <c r="AC26" i="22"/>
  <c r="AB26" i="22"/>
  <c r="AA26" i="22"/>
  <c r="Z26" i="22"/>
  <c r="Y26" i="22"/>
  <c r="X26" i="22"/>
  <c r="W26" i="22"/>
  <c r="V26" i="22"/>
  <c r="U26" i="22"/>
  <c r="T26" i="22"/>
  <c r="S26" i="22"/>
  <c r="R26" i="22"/>
  <c r="Q26" i="22"/>
  <c r="P26" i="22"/>
  <c r="O26" i="22"/>
  <c r="N26" i="22"/>
  <c r="M26" i="22"/>
  <c r="L26" i="22"/>
  <c r="K26" i="22"/>
  <c r="J26" i="22"/>
  <c r="I26" i="22"/>
  <c r="H26" i="22"/>
  <c r="G26" i="22"/>
  <c r="F26" i="22"/>
  <c r="AZ25" i="22"/>
  <c r="AY25" i="22"/>
  <c r="AX25" i="22"/>
  <c r="AW25" i="22"/>
  <c r="AV25" i="22"/>
  <c r="AU25" i="22"/>
  <c r="AT25" i="22"/>
  <c r="AS25" i="22"/>
  <c r="AR25" i="22"/>
  <c r="AQ25" i="22"/>
  <c r="AP25" i="22"/>
  <c r="AO25" i="22"/>
  <c r="AN25" i="22"/>
  <c r="AM25" i="22"/>
  <c r="AL25" i="22"/>
  <c r="AK25" i="22"/>
  <c r="AJ25" i="22"/>
  <c r="AI25" i="22"/>
  <c r="AH25" i="22"/>
  <c r="AG25" i="22"/>
  <c r="AF25" i="22"/>
  <c r="AE25" i="22"/>
  <c r="AD25" i="22"/>
  <c r="AC25" i="22"/>
  <c r="AB25" i="22"/>
  <c r="AA25" i="22"/>
  <c r="Z25" i="22"/>
  <c r="Y25" i="22"/>
  <c r="X25" i="22"/>
  <c r="W25" i="22"/>
  <c r="V25" i="22"/>
  <c r="U25" i="22"/>
  <c r="T25" i="22"/>
  <c r="S25" i="22"/>
  <c r="R25" i="22"/>
  <c r="Q25" i="22"/>
  <c r="P25" i="22"/>
  <c r="O25" i="22"/>
  <c r="N25" i="22"/>
  <c r="M25" i="22"/>
  <c r="L25" i="22"/>
  <c r="K25" i="22"/>
  <c r="J25" i="22"/>
  <c r="I25" i="22"/>
  <c r="H25" i="22"/>
  <c r="G25" i="22"/>
  <c r="F25" i="22"/>
  <c r="AZ24" i="22"/>
  <c r="AY24" i="22"/>
  <c r="AX24" i="22"/>
  <c r="AW24" i="22"/>
  <c r="AV24" i="22"/>
  <c r="AU24" i="22"/>
  <c r="AT24" i="22"/>
  <c r="AS24" i="22"/>
  <c r="AR24" i="22"/>
  <c r="AQ24" i="22"/>
  <c r="AP24" i="22"/>
  <c r="AO24" i="22"/>
  <c r="AN24" i="22"/>
  <c r="AM24" i="22"/>
  <c r="AL24" i="22"/>
  <c r="AK24" i="22"/>
  <c r="AJ24" i="22"/>
  <c r="AI24" i="22"/>
  <c r="AH24" i="22"/>
  <c r="AG24" i="22"/>
  <c r="AF24" i="22"/>
  <c r="AE24" i="22"/>
  <c r="AD24" i="22"/>
  <c r="AC24" i="22"/>
  <c r="AB24" i="22"/>
  <c r="AA24" i="22"/>
  <c r="Z24" i="22"/>
  <c r="Y24" i="22"/>
  <c r="X24" i="22"/>
  <c r="W24" i="22"/>
  <c r="V24" i="22"/>
  <c r="U24" i="22"/>
  <c r="T24" i="22"/>
  <c r="S24" i="22"/>
  <c r="R24" i="22"/>
  <c r="Q24" i="22"/>
  <c r="P24" i="22"/>
  <c r="O24" i="22"/>
  <c r="N24" i="22"/>
  <c r="M24" i="22"/>
  <c r="L24" i="22"/>
  <c r="K24" i="22"/>
  <c r="J24" i="22"/>
  <c r="I24" i="22"/>
  <c r="H24" i="22"/>
  <c r="G24" i="22"/>
  <c r="F24" i="22"/>
  <c r="AZ23" i="22"/>
  <c r="AY23" i="22"/>
  <c r="AX23" i="22"/>
  <c r="AW23" i="22"/>
  <c r="AV23" i="22"/>
  <c r="AU23" i="22"/>
  <c r="AT23" i="22"/>
  <c r="AS23" i="22"/>
  <c r="AR23" i="22"/>
  <c r="AQ23" i="22"/>
  <c r="AP23" i="22"/>
  <c r="AO23" i="22"/>
  <c r="AN23" i="22"/>
  <c r="AM23" i="22"/>
  <c r="AL23" i="22"/>
  <c r="AK23" i="22"/>
  <c r="AJ23" i="22"/>
  <c r="AI23" i="22"/>
  <c r="AH23" i="22"/>
  <c r="AG23" i="22"/>
  <c r="AF23" i="22"/>
  <c r="AE23" i="22"/>
  <c r="AD23" i="22"/>
  <c r="AC23" i="22"/>
  <c r="AB23" i="22"/>
  <c r="AA23" i="22"/>
  <c r="Z23" i="22"/>
  <c r="Y23" i="22"/>
  <c r="X23" i="22"/>
  <c r="W23" i="22"/>
  <c r="V23" i="22"/>
  <c r="U23" i="22"/>
  <c r="T23" i="22"/>
  <c r="S23" i="22"/>
  <c r="R23" i="22"/>
  <c r="Q23" i="22"/>
  <c r="P23" i="22"/>
  <c r="O23" i="22"/>
  <c r="N23" i="22"/>
  <c r="M23" i="22"/>
  <c r="L23" i="22"/>
  <c r="K23" i="22"/>
  <c r="J23" i="22"/>
  <c r="I23" i="22"/>
  <c r="H23" i="22"/>
  <c r="G23" i="22"/>
  <c r="F23" i="22"/>
  <c r="AZ22" i="22"/>
  <c r="AY22" i="22"/>
  <c r="AX22" i="22"/>
  <c r="AW22" i="22"/>
  <c r="AV22" i="22"/>
  <c r="AU22" i="22"/>
  <c r="AT22" i="22"/>
  <c r="AS22" i="22"/>
  <c r="AR22" i="22"/>
  <c r="AQ22" i="22"/>
  <c r="AP22" i="22"/>
  <c r="AO22" i="22"/>
  <c r="AN22" i="22"/>
  <c r="AM22" i="22"/>
  <c r="AL22" i="22"/>
  <c r="AK22" i="22"/>
  <c r="AJ22" i="22"/>
  <c r="AI22" i="22"/>
  <c r="AH22" i="22"/>
  <c r="AG22" i="22"/>
  <c r="AF22" i="22"/>
  <c r="AE22" i="22"/>
  <c r="AD22" i="22"/>
  <c r="AC22" i="22"/>
  <c r="AB22" i="22"/>
  <c r="AA22" i="22"/>
  <c r="Z22" i="22"/>
  <c r="Y22" i="22"/>
  <c r="X22" i="22"/>
  <c r="W22" i="22"/>
  <c r="V22" i="22"/>
  <c r="U22" i="22"/>
  <c r="T22" i="22"/>
  <c r="S22" i="22"/>
  <c r="R22" i="22"/>
  <c r="Q22" i="22"/>
  <c r="P22" i="22"/>
  <c r="O22" i="22"/>
  <c r="N22" i="22"/>
  <c r="M22" i="22"/>
  <c r="L22" i="22"/>
  <c r="K22" i="22"/>
  <c r="J22" i="22"/>
  <c r="I22" i="22"/>
  <c r="H22" i="22"/>
  <c r="G22" i="22"/>
  <c r="F22" i="22"/>
  <c r="AZ21" i="22"/>
  <c r="AY21" i="22"/>
  <c r="AX21" i="22"/>
  <c r="AW21" i="22"/>
  <c r="AV21" i="22"/>
  <c r="AU21" i="22"/>
  <c r="AT21" i="22"/>
  <c r="AS21" i="22"/>
  <c r="AR21" i="22"/>
  <c r="AQ21" i="22"/>
  <c r="AP21" i="22"/>
  <c r="AO21" i="22"/>
  <c r="AN21" i="22"/>
  <c r="AM21" i="22"/>
  <c r="AL21" i="22"/>
  <c r="AK21" i="22"/>
  <c r="AJ21" i="22"/>
  <c r="AI21" i="22"/>
  <c r="AH21" i="22"/>
  <c r="AG21" i="22"/>
  <c r="AF21" i="22"/>
  <c r="AE21" i="22"/>
  <c r="AD21" i="22"/>
  <c r="AC21" i="22"/>
  <c r="AB21" i="22"/>
  <c r="AA21" i="22"/>
  <c r="Z21" i="22"/>
  <c r="Y21" i="22"/>
  <c r="X21" i="22"/>
  <c r="W21" i="22"/>
  <c r="V21" i="22"/>
  <c r="U21" i="22"/>
  <c r="T21" i="22"/>
  <c r="S21" i="22"/>
  <c r="R21" i="22"/>
  <c r="Q21" i="22"/>
  <c r="P21" i="22"/>
  <c r="O21" i="22"/>
  <c r="N21" i="22"/>
  <c r="M21" i="22"/>
  <c r="L21" i="22"/>
  <c r="K21" i="22"/>
  <c r="J21" i="22"/>
  <c r="I21" i="22"/>
  <c r="H21" i="22"/>
  <c r="G21" i="22"/>
  <c r="F21" i="22"/>
  <c r="AZ20" i="22"/>
  <c r="AY20" i="22"/>
  <c r="AX20" i="22"/>
  <c r="AW20" i="22"/>
  <c r="AV20" i="22"/>
  <c r="AU20" i="22"/>
  <c r="AT20" i="22"/>
  <c r="AS20" i="22"/>
  <c r="AR20" i="22"/>
  <c r="AQ20" i="22"/>
  <c r="AP20" i="22"/>
  <c r="AO20" i="22"/>
  <c r="AN20" i="22"/>
  <c r="AM20" i="22"/>
  <c r="AL20" i="22"/>
  <c r="AK20" i="22"/>
  <c r="AJ20" i="22"/>
  <c r="AI20" i="22"/>
  <c r="AH20" i="22"/>
  <c r="AG20" i="22"/>
  <c r="AF20" i="22"/>
  <c r="AE20" i="22"/>
  <c r="AD20" i="22"/>
  <c r="AC20" i="22"/>
  <c r="AB20" i="22"/>
  <c r="AA20" i="22"/>
  <c r="Z20" i="22"/>
  <c r="Y20" i="22"/>
  <c r="X20" i="22"/>
  <c r="W20" i="22"/>
  <c r="V20" i="22"/>
  <c r="U20" i="22"/>
  <c r="T20" i="22"/>
  <c r="S20" i="22"/>
  <c r="R20" i="22"/>
  <c r="Q20" i="22"/>
  <c r="P20" i="22"/>
  <c r="O20" i="22"/>
  <c r="N20" i="22"/>
  <c r="M20" i="22"/>
  <c r="L20" i="22"/>
  <c r="K20" i="22"/>
  <c r="J20" i="22"/>
  <c r="I20" i="22"/>
  <c r="H20" i="22"/>
  <c r="G20" i="22"/>
  <c r="F20" i="22"/>
  <c r="AZ19" i="22"/>
  <c r="AY19" i="22"/>
  <c r="AX19" i="22"/>
  <c r="AW19" i="22"/>
  <c r="AV19" i="22"/>
  <c r="AU19" i="22"/>
  <c r="AT19" i="22"/>
  <c r="AS19" i="22"/>
  <c r="AR19" i="22"/>
  <c r="AQ19" i="22"/>
  <c r="AP19" i="22"/>
  <c r="AO19" i="22"/>
  <c r="AN19" i="22"/>
  <c r="AM19" i="22"/>
  <c r="AL19" i="22"/>
  <c r="AK19" i="22"/>
  <c r="AJ19" i="22"/>
  <c r="AI19" i="22"/>
  <c r="AH19" i="22"/>
  <c r="AG19" i="22"/>
  <c r="AF19" i="22"/>
  <c r="AE19" i="22"/>
  <c r="AD19" i="22"/>
  <c r="AC19" i="22"/>
  <c r="AB19" i="22"/>
  <c r="AA19" i="22"/>
  <c r="Z19" i="22"/>
  <c r="Y19" i="22"/>
  <c r="X19" i="22"/>
  <c r="W19" i="22"/>
  <c r="V19" i="22"/>
  <c r="U19" i="22"/>
  <c r="T19" i="22"/>
  <c r="S19" i="22"/>
  <c r="R19" i="22"/>
  <c r="Q19" i="22"/>
  <c r="P19" i="22"/>
  <c r="O19" i="22"/>
  <c r="N19" i="22"/>
  <c r="M19" i="22"/>
  <c r="L19" i="22"/>
  <c r="K19" i="22"/>
  <c r="J19" i="22"/>
  <c r="I19" i="22"/>
  <c r="H19" i="22"/>
  <c r="G19" i="22"/>
  <c r="F19" i="22"/>
  <c r="AZ18" i="22"/>
  <c r="AY18" i="22"/>
  <c r="AX18" i="22"/>
  <c r="AW18" i="22"/>
  <c r="AV18" i="22"/>
  <c r="AU18" i="22"/>
  <c r="AT18" i="22"/>
  <c r="AS18" i="22"/>
  <c r="AR18" i="22"/>
  <c r="AQ18" i="22"/>
  <c r="AP18" i="22"/>
  <c r="AO18" i="22"/>
  <c r="AN18" i="22"/>
  <c r="AM18" i="22"/>
  <c r="AL18" i="22"/>
  <c r="AK18" i="22"/>
  <c r="AJ18" i="22"/>
  <c r="AI18" i="22"/>
  <c r="AH18" i="22"/>
  <c r="AG18" i="22"/>
  <c r="AF18" i="22"/>
  <c r="AE18" i="22"/>
  <c r="AD18" i="22"/>
  <c r="AC18" i="22"/>
  <c r="AB18" i="22"/>
  <c r="AA18" i="22"/>
  <c r="Z18" i="22"/>
  <c r="Y18" i="22"/>
  <c r="X18" i="22"/>
  <c r="W18" i="22"/>
  <c r="V18" i="22"/>
  <c r="U18" i="22"/>
  <c r="T18" i="22"/>
  <c r="S18" i="22"/>
  <c r="R18" i="22"/>
  <c r="Q18" i="22"/>
  <c r="P18" i="22"/>
  <c r="O18" i="22"/>
  <c r="N18" i="22"/>
  <c r="M18" i="22"/>
  <c r="L18" i="22"/>
  <c r="K18" i="22"/>
  <c r="J18" i="22"/>
  <c r="I18" i="22"/>
  <c r="H18" i="22"/>
  <c r="G18" i="22"/>
  <c r="F18" i="22"/>
  <c r="AZ17" i="22"/>
  <c r="AY17" i="22"/>
  <c r="AX17" i="22"/>
  <c r="AW17" i="22"/>
  <c r="AV17" i="22"/>
  <c r="AU17" i="22"/>
  <c r="AT17" i="22"/>
  <c r="AS17" i="22"/>
  <c r="AR17" i="22"/>
  <c r="AQ17" i="22"/>
  <c r="AP17" i="22"/>
  <c r="AO17" i="22"/>
  <c r="AN17" i="22"/>
  <c r="AM17" i="22"/>
  <c r="AL17" i="22"/>
  <c r="AK17" i="22"/>
  <c r="AJ17" i="22"/>
  <c r="AI17" i="22"/>
  <c r="AH17" i="22"/>
  <c r="AG17" i="22"/>
  <c r="AF17" i="22"/>
  <c r="AE17" i="22"/>
  <c r="AD17" i="22"/>
  <c r="AC17" i="22"/>
  <c r="AB17" i="22"/>
  <c r="AA17" i="22"/>
  <c r="Z17" i="22"/>
  <c r="Y17" i="22"/>
  <c r="X17" i="22"/>
  <c r="W17" i="22"/>
  <c r="V17" i="22"/>
  <c r="U17" i="22"/>
  <c r="T17" i="22"/>
  <c r="S17" i="22"/>
  <c r="R17" i="22"/>
  <c r="Q17" i="22"/>
  <c r="P17" i="22"/>
  <c r="O17" i="22"/>
  <c r="N17" i="22"/>
  <c r="M17" i="22"/>
  <c r="L17" i="22"/>
  <c r="K17" i="22"/>
  <c r="J17" i="22"/>
  <c r="I17" i="22"/>
  <c r="H17" i="22"/>
  <c r="G17" i="22"/>
  <c r="F17" i="22"/>
  <c r="AZ16" i="22"/>
  <c r="AY16" i="22"/>
  <c r="AX16" i="22"/>
  <c r="AW16" i="22"/>
  <c r="AV16" i="22"/>
  <c r="AU16" i="22"/>
  <c r="AT16" i="22"/>
  <c r="AS16" i="22"/>
  <c r="AR16" i="22"/>
  <c r="AQ16" i="22"/>
  <c r="AP16" i="22"/>
  <c r="AO16" i="22"/>
  <c r="AN16" i="22"/>
  <c r="AM16" i="22"/>
  <c r="AL16" i="22"/>
  <c r="AK16" i="22"/>
  <c r="AJ16" i="22"/>
  <c r="AI16" i="22"/>
  <c r="AH16" i="22"/>
  <c r="AG16" i="22"/>
  <c r="AF16" i="22"/>
  <c r="AE16" i="22"/>
  <c r="AD16" i="22"/>
  <c r="AC16" i="22"/>
  <c r="AB16" i="22"/>
  <c r="AA16" i="22"/>
  <c r="Z16" i="22"/>
  <c r="Y16" i="22"/>
  <c r="X16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H16" i="22"/>
  <c r="G16" i="22"/>
  <c r="F16" i="22"/>
  <c r="AZ15" i="22"/>
  <c r="AY15" i="22"/>
  <c r="AX15" i="22"/>
  <c r="AW15" i="22"/>
  <c r="AV15" i="22"/>
  <c r="AU15" i="22"/>
  <c r="AT15" i="22"/>
  <c r="AS15" i="22"/>
  <c r="AR15" i="22"/>
  <c r="AQ15" i="22"/>
  <c r="AP15" i="22"/>
  <c r="AO15" i="22"/>
  <c r="AN15" i="22"/>
  <c r="AM15" i="22"/>
  <c r="AL15" i="22"/>
  <c r="AK15" i="22"/>
  <c r="AJ15" i="22"/>
  <c r="AI15" i="22"/>
  <c r="AH15" i="22"/>
  <c r="AG15" i="22"/>
  <c r="AF15" i="22"/>
  <c r="AE15" i="22"/>
  <c r="AD15" i="22"/>
  <c r="AC15" i="22"/>
  <c r="AB15" i="22"/>
  <c r="AA15" i="22"/>
  <c r="Z15" i="22"/>
  <c r="Y15" i="22"/>
  <c r="X15" i="22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G15" i="22"/>
  <c r="F15" i="22"/>
  <c r="AZ14" i="22"/>
  <c r="AY14" i="22"/>
  <c r="AX14" i="22"/>
  <c r="AW14" i="22"/>
  <c r="AV14" i="22"/>
  <c r="AU14" i="22"/>
  <c r="AT14" i="22"/>
  <c r="AS14" i="22"/>
  <c r="AR14" i="22"/>
  <c r="AQ14" i="22"/>
  <c r="AP14" i="22"/>
  <c r="AO14" i="22"/>
  <c r="AN14" i="22"/>
  <c r="AM14" i="22"/>
  <c r="AL14" i="22"/>
  <c r="AK14" i="22"/>
  <c r="AJ14" i="22"/>
  <c r="AI14" i="22"/>
  <c r="AH14" i="22"/>
  <c r="AG14" i="22"/>
  <c r="AF14" i="22"/>
  <c r="AE14" i="22"/>
  <c r="AD14" i="22"/>
  <c r="AC14" i="22"/>
  <c r="AB14" i="22"/>
  <c r="AA14" i="22"/>
  <c r="Z14" i="22"/>
  <c r="Y14" i="22"/>
  <c r="X14" i="22"/>
  <c r="W14" i="22"/>
  <c r="V14" i="22"/>
  <c r="U14" i="22"/>
  <c r="T14" i="22"/>
  <c r="S14" i="22"/>
  <c r="R14" i="22"/>
  <c r="Q14" i="22"/>
  <c r="P14" i="22"/>
  <c r="O14" i="22"/>
  <c r="N14" i="22"/>
  <c r="M14" i="22"/>
  <c r="L14" i="22"/>
  <c r="K14" i="22"/>
  <c r="J14" i="22"/>
  <c r="I14" i="22"/>
  <c r="H14" i="22"/>
  <c r="G14" i="22"/>
  <c r="F14" i="22"/>
  <c r="AZ13" i="22"/>
  <c r="AY13" i="22"/>
  <c r="AX13" i="22"/>
  <c r="AW13" i="22"/>
  <c r="AV13" i="22"/>
  <c r="AU13" i="22"/>
  <c r="AT13" i="22"/>
  <c r="AS13" i="22"/>
  <c r="AR13" i="22"/>
  <c r="AQ13" i="22"/>
  <c r="AP13" i="22"/>
  <c r="AO13" i="22"/>
  <c r="AN13" i="22"/>
  <c r="AM13" i="22"/>
  <c r="AL13" i="22"/>
  <c r="AK13" i="22"/>
  <c r="AJ13" i="22"/>
  <c r="AI13" i="22"/>
  <c r="AH13" i="22"/>
  <c r="AG13" i="22"/>
  <c r="AF13" i="22"/>
  <c r="AE13" i="22"/>
  <c r="AD13" i="22"/>
  <c r="AC13" i="22"/>
  <c r="AB13" i="22"/>
  <c r="AA13" i="22"/>
  <c r="Z13" i="22"/>
  <c r="Y13" i="22"/>
  <c r="X13" i="22"/>
  <c r="W13" i="22"/>
  <c r="V13" i="22"/>
  <c r="U13" i="22"/>
  <c r="T13" i="22"/>
  <c r="S13" i="22"/>
  <c r="R13" i="22"/>
  <c r="Q13" i="22"/>
  <c r="P13" i="22"/>
  <c r="O13" i="22"/>
  <c r="N13" i="22"/>
  <c r="M13" i="22"/>
  <c r="L13" i="22"/>
  <c r="K13" i="22"/>
  <c r="J13" i="22"/>
  <c r="I13" i="22"/>
  <c r="H13" i="22"/>
  <c r="G13" i="22"/>
  <c r="F13" i="22"/>
  <c r="AZ12" i="22"/>
  <c r="AY12" i="22"/>
  <c r="AX12" i="22"/>
  <c r="AW12" i="22"/>
  <c r="AV12" i="22"/>
  <c r="AU12" i="22"/>
  <c r="AT12" i="22"/>
  <c r="AS12" i="22"/>
  <c r="AR12" i="22"/>
  <c r="AQ12" i="22"/>
  <c r="AP12" i="22"/>
  <c r="AO12" i="22"/>
  <c r="AN12" i="22"/>
  <c r="AM12" i="22"/>
  <c r="AL12" i="22"/>
  <c r="AK12" i="22"/>
  <c r="AJ12" i="22"/>
  <c r="AI12" i="22"/>
  <c r="AH12" i="22"/>
  <c r="AG12" i="22"/>
  <c r="AF12" i="22"/>
  <c r="AE12" i="22"/>
  <c r="AD12" i="22"/>
  <c r="AC12" i="22"/>
  <c r="AB12" i="22"/>
  <c r="AA12" i="22"/>
  <c r="Z12" i="22"/>
  <c r="Y12" i="22"/>
  <c r="X12" i="22"/>
  <c r="W12" i="22"/>
  <c r="V12" i="22"/>
  <c r="U12" i="22"/>
  <c r="T12" i="22"/>
  <c r="S12" i="22"/>
  <c r="R12" i="22"/>
  <c r="Q12" i="22"/>
  <c r="P12" i="22"/>
  <c r="O12" i="22"/>
  <c r="N12" i="22"/>
  <c r="M12" i="22"/>
  <c r="L12" i="22"/>
  <c r="K12" i="22"/>
  <c r="J12" i="22"/>
  <c r="I12" i="22"/>
  <c r="H12" i="22"/>
  <c r="G12" i="22"/>
  <c r="F12" i="22"/>
  <c r="AZ11" i="22"/>
  <c r="AY11" i="22"/>
  <c r="AX11" i="22"/>
  <c r="AW11" i="22"/>
  <c r="AV11" i="22"/>
  <c r="AU11" i="22"/>
  <c r="AT11" i="22"/>
  <c r="AS11" i="22"/>
  <c r="AR11" i="22"/>
  <c r="AQ11" i="22"/>
  <c r="AP11" i="22"/>
  <c r="AO11" i="22"/>
  <c r="AN11" i="22"/>
  <c r="AM11" i="22"/>
  <c r="AL11" i="22"/>
  <c r="AK11" i="22"/>
  <c r="AJ11" i="22"/>
  <c r="AI11" i="22"/>
  <c r="AH11" i="22"/>
  <c r="AG11" i="22"/>
  <c r="AF11" i="22"/>
  <c r="AE11" i="22"/>
  <c r="AD11" i="22"/>
  <c r="AC11" i="22"/>
  <c r="AB11" i="22"/>
  <c r="AA11" i="22"/>
  <c r="Z11" i="22"/>
  <c r="Y11" i="22"/>
  <c r="X11" i="22"/>
  <c r="W11" i="22"/>
  <c r="V11" i="22"/>
  <c r="U11" i="22"/>
  <c r="T11" i="22"/>
  <c r="S11" i="22"/>
  <c r="R11" i="22"/>
  <c r="Q11" i="22"/>
  <c r="P11" i="22"/>
  <c r="O11" i="22"/>
  <c r="N11" i="22"/>
  <c r="M11" i="22"/>
  <c r="L11" i="22"/>
  <c r="K11" i="22"/>
  <c r="J11" i="22"/>
  <c r="I11" i="22"/>
  <c r="H11" i="22"/>
  <c r="G11" i="22"/>
  <c r="F11" i="22"/>
  <c r="AZ10" i="22"/>
  <c r="AY10" i="22"/>
  <c r="AX10" i="22"/>
  <c r="AW10" i="22"/>
  <c r="AV10" i="22"/>
  <c r="AU10" i="22"/>
  <c r="AT10" i="22"/>
  <c r="AS10" i="22"/>
  <c r="AR10" i="22"/>
  <c r="AQ10" i="22"/>
  <c r="AP10" i="22"/>
  <c r="AO10" i="22"/>
  <c r="AN10" i="22"/>
  <c r="AM10" i="22"/>
  <c r="AL10" i="22"/>
  <c r="AK10" i="22"/>
  <c r="AJ10" i="22"/>
  <c r="AI10" i="22"/>
  <c r="AH10" i="22"/>
  <c r="AG10" i="22"/>
  <c r="AF10" i="22"/>
  <c r="AE10" i="22"/>
  <c r="AD10" i="22"/>
  <c r="AC10" i="22"/>
  <c r="AB10" i="22"/>
  <c r="AA10" i="22"/>
  <c r="Z10" i="22"/>
  <c r="Y10" i="22"/>
  <c r="X10" i="22"/>
  <c r="W10" i="22"/>
  <c r="V10" i="22"/>
  <c r="U10" i="22"/>
  <c r="T10" i="22"/>
  <c r="S10" i="22"/>
  <c r="R10" i="22"/>
  <c r="Q10" i="22"/>
  <c r="P10" i="22"/>
  <c r="O10" i="22"/>
  <c r="N10" i="22"/>
  <c r="M10" i="22"/>
  <c r="L10" i="22"/>
  <c r="K10" i="22"/>
  <c r="J10" i="22"/>
  <c r="I10" i="22"/>
  <c r="H10" i="22"/>
  <c r="G10" i="22"/>
  <c r="F10" i="22"/>
  <c r="AZ9" i="22"/>
  <c r="AY9" i="22"/>
  <c r="AX9" i="22"/>
  <c r="AW9" i="22"/>
  <c r="AV9" i="22"/>
  <c r="AU9" i="22"/>
  <c r="AT9" i="22"/>
  <c r="AS9" i="22"/>
  <c r="AR9" i="22"/>
  <c r="AQ9" i="22"/>
  <c r="AP9" i="22"/>
  <c r="AO9" i="22"/>
  <c r="AN9" i="22"/>
  <c r="AM9" i="22"/>
  <c r="AL9" i="22"/>
  <c r="AK9" i="22"/>
  <c r="AJ9" i="22"/>
  <c r="AI9" i="22"/>
  <c r="AH9" i="22"/>
  <c r="AG9" i="22"/>
  <c r="AF9" i="22"/>
  <c r="AE9" i="22"/>
  <c r="AD9" i="22"/>
  <c r="AC9" i="22"/>
  <c r="AB9" i="22"/>
  <c r="AA9" i="22"/>
  <c r="Z9" i="22"/>
  <c r="Y9" i="22"/>
  <c r="X9" i="22"/>
  <c r="W9" i="22"/>
  <c r="V9" i="22"/>
  <c r="U9" i="22"/>
  <c r="T9" i="22"/>
  <c r="S9" i="22"/>
  <c r="R9" i="22"/>
  <c r="Q9" i="22"/>
  <c r="P9" i="22"/>
  <c r="O9" i="22"/>
  <c r="N9" i="22"/>
  <c r="M9" i="22"/>
  <c r="L9" i="22"/>
  <c r="K9" i="22"/>
  <c r="J9" i="22"/>
  <c r="I9" i="22"/>
  <c r="H9" i="22"/>
  <c r="G9" i="22"/>
  <c r="F9" i="22"/>
  <c r="A5" i="22"/>
  <c r="F23" i="58" s="1"/>
  <c r="AZ43" i="21"/>
  <c r="AY43" i="21"/>
  <c r="AX43" i="21"/>
  <c r="AW43" i="21"/>
  <c r="AV43" i="21"/>
  <c r="AU43" i="21"/>
  <c r="AT43" i="21"/>
  <c r="AS43" i="21"/>
  <c r="AR43" i="21"/>
  <c r="AQ43" i="21"/>
  <c r="AP43" i="21"/>
  <c r="AO43" i="21"/>
  <c r="AN43" i="21"/>
  <c r="AM43" i="21"/>
  <c r="AL43" i="21"/>
  <c r="AK43" i="21"/>
  <c r="AJ43" i="21"/>
  <c r="AI43" i="21"/>
  <c r="AH43" i="21"/>
  <c r="AG43" i="21"/>
  <c r="AF43" i="21"/>
  <c r="AE43" i="21"/>
  <c r="AD43" i="21"/>
  <c r="AC43" i="21"/>
  <c r="AB43" i="21"/>
  <c r="AA43" i="21"/>
  <c r="Z43" i="21"/>
  <c r="Y43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AZ42" i="21"/>
  <c r="AY42" i="21"/>
  <c r="AX42" i="21"/>
  <c r="AW42" i="21"/>
  <c r="AV42" i="21"/>
  <c r="AU42" i="21"/>
  <c r="AT42" i="21"/>
  <c r="AS42" i="21"/>
  <c r="AR42" i="21"/>
  <c r="AQ42" i="21"/>
  <c r="AP42" i="21"/>
  <c r="AO42" i="21"/>
  <c r="AN42" i="21"/>
  <c r="AM42" i="21"/>
  <c r="AL42" i="21"/>
  <c r="AK42" i="21"/>
  <c r="AJ42" i="21"/>
  <c r="AI42" i="21"/>
  <c r="AH42" i="21"/>
  <c r="AG42" i="21"/>
  <c r="AF42" i="21"/>
  <c r="AE42" i="21"/>
  <c r="AD42" i="21"/>
  <c r="AC42" i="21"/>
  <c r="AB42" i="21"/>
  <c r="AA42" i="21"/>
  <c r="Z42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AZ41" i="21"/>
  <c r="AY41" i="21"/>
  <c r="AX41" i="21"/>
  <c r="AW41" i="21"/>
  <c r="AV41" i="21"/>
  <c r="AU41" i="21"/>
  <c r="AT41" i="21"/>
  <c r="AS41" i="21"/>
  <c r="AR41" i="21"/>
  <c r="AQ41" i="21"/>
  <c r="AP41" i="21"/>
  <c r="AO41" i="21"/>
  <c r="AN41" i="21"/>
  <c r="AM41" i="21"/>
  <c r="AL41" i="21"/>
  <c r="AK41" i="21"/>
  <c r="AJ41" i="21"/>
  <c r="AI41" i="21"/>
  <c r="AH41" i="21"/>
  <c r="AG41" i="21"/>
  <c r="AF41" i="21"/>
  <c r="AE41" i="21"/>
  <c r="AD41" i="21"/>
  <c r="AC41" i="21"/>
  <c r="AB41" i="21"/>
  <c r="AA41" i="21"/>
  <c r="Z41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AZ40" i="21"/>
  <c r="AY40" i="21"/>
  <c r="AX40" i="21"/>
  <c r="AW40" i="21"/>
  <c r="AV40" i="21"/>
  <c r="AU40" i="21"/>
  <c r="AT40" i="21"/>
  <c r="AS40" i="21"/>
  <c r="AR40" i="21"/>
  <c r="AQ40" i="21"/>
  <c r="AP40" i="21"/>
  <c r="AO40" i="21"/>
  <c r="AN40" i="21"/>
  <c r="AM40" i="21"/>
  <c r="AL40" i="21"/>
  <c r="AK40" i="21"/>
  <c r="AJ40" i="21"/>
  <c r="AI40" i="21"/>
  <c r="AH40" i="21"/>
  <c r="AG40" i="21"/>
  <c r="AF40" i="21"/>
  <c r="AE40" i="21"/>
  <c r="AD40" i="21"/>
  <c r="AC40" i="21"/>
  <c r="AB40" i="21"/>
  <c r="AA40" i="21"/>
  <c r="Z40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AZ39" i="21"/>
  <c r="AY39" i="21"/>
  <c r="AX39" i="21"/>
  <c r="AW39" i="21"/>
  <c r="AV39" i="21"/>
  <c r="AU39" i="21"/>
  <c r="AT39" i="21"/>
  <c r="AS39" i="21"/>
  <c r="AR39" i="21"/>
  <c r="AQ39" i="21"/>
  <c r="AP39" i="21"/>
  <c r="AO39" i="21"/>
  <c r="AN39" i="21"/>
  <c r="AM39" i="21"/>
  <c r="AL39" i="21"/>
  <c r="AK39" i="21"/>
  <c r="AJ39" i="21"/>
  <c r="AI39" i="21"/>
  <c r="AH39" i="21"/>
  <c r="AG39" i="21"/>
  <c r="AF39" i="21"/>
  <c r="AE39" i="21"/>
  <c r="AD39" i="21"/>
  <c r="AC39" i="21"/>
  <c r="AB39" i="21"/>
  <c r="AA39" i="21"/>
  <c r="Z39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AZ38" i="21"/>
  <c r="AY38" i="21"/>
  <c r="AX38" i="21"/>
  <c r="AW38" i="21"/>
  <c r="AV38" i="21"/>
  <c r="AU38" i="21"/>
  <c r="AT38" i="21"/>
  <c r="AS38" i="21"/>
  <c r="AR38" i="21"/>
  <c r="AQ38" i="21"/>
  <c r="AP38" i="21"/>
  <c r="AO38" i="21"/>
  <c r="AN38" i="21"/>
  <c r="AM38" i="21"/>
  <c r="AL38" i="21"/>
  <c r="AK38" i="21"/>
  <c r="AJ38" i="21"/>
  <c r="AI38" i="21"/>
  <c r="AH38" i="21"/>
  <c r="AG38" i="21"/>
  <c r="AF38" i="21"/>
  <c r="AE38" i="21"/>
  <c r="AD38" i="21"/>
  <c r="AC38" i="21"/>
  <c r="AB38" i="21"/>
  <c r="AA38" i="21"/>
  <c r="Z38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AZ37" i="21"/>
  <c r="AY37" i="21"/>
  <c r="AX37" i="21"/>
  <c r="AW37" i="21"/>
  <c r="AV37" i="21"/>
  <c r="AU37" i="21"/>
  <c r="AT37" i="21"/>
  <c r="AS37" i="21"/>
  <c r="AR37" i="21"/>
  <c r="AQ37" i="21"/>
  <c r="AP37" i="21"/>
  <c r="AO37" i="21"/>
  <c r="AN37" i="21"/>
  <c r="AM37" i="21"/>
  <c r="AL37" i="21"/>
  <c r="AK37" i="21"/>
  <c r="AJ37" i="21"/>
  <c r="AI37" i="21"/>
  <c r="AH37" i="21"/>
  <c r="AG37" i="21"/>
  <c r="AF37" i="21"/>
  <c r="AE37" i="21"/>
  <c r="AD37" i="21"/>
  <c r="AC37" i="21"/>
  <c r="AB37" i="21"/>
  <c r="AA37" i="21"/>
  <c r="Z37" i="21"/>
  <c r="Y37" i="21"/>
  <c r="X37" i="21"/>
  <c r="W37" i="21"/>
  <c r="V37" i="21"/>
  <c r="U37" i="21"/>
  <c r="T37" i="21"/>
  <c r="S37" i="21"/>
  <c r="R37" i="21"/>
  <c r="Q37" i="21"/>
  <c r="P37" i="21"/>
  <c r="O37" i="21"/>
  <c r="N37" i="21"/>
  <c r="M37" i="21"/>
  <c r="L37" i="21"/>
  <c r="K37" i="21"/>
  <c r="J37" i="21"/>
  <c r="I37" i="21"/>
  <c r="H37" i="21"/>
  <c r="G37" i="21"/>
  <c r="F37" i="21"/>
  <c r="AZ36" i="21"/>
  <c r="AY36" i="21"/>
  <c r="AX36" i="21"/>
  <c r="AW36" i="21"/>
  <c r="AV36" i="21"/>
  <c r="AU36" i="21"/>
  <c r="AT36" i="21"/>
  <c r="AS36" i="21"/>
  <c r="AR36" i="21"/>
  <c r="AQ36" i="21"/>
  <c r="AP36" i="21"/>
  <c r="AO36" i="21"/>
  <c r="AN36" i="21"/>
  <c r="AM36" i="21"/>
  <c r="AL36" i="21"/>
  <c r="AK36" i="21"/>
  <c r="AJ36" i="21"/>
  <c r="AI36" i="21"/>
  <c r="AH36" i="21"/>
  <c r="AG36" i="21"/>
  <c r="AF36" i="21"/>
  <c r="AE36" i="21"/>
  <c r="AD36" i="21"/>
  <c r="AC36" i="21"/>
  <c r="AB36" i="21"/>
  <c r="AA36" i="21"/>
  <c r="Z36" i="21"/>
  <c r="Y36" i="21"/>
  <c r="X36" i="21"/>
  <c r="W36" i="21"/>
  <c r="V36" i="21"/>
  <c r="U36" i="21"/>
  <c r="T36" i="21"/>
  <c r="S36" i="21"/>
  <c r="R36" i="21"/>
  <c r="Q36" i="21"/>
  <c r="P36" i="21"/>
  <c r="O36" i="21"/>
  <c r="N36" i="21"/>
  <c r="M36" i="21"/>
  <c r="L36" i="21"/>
  <c r="K36" i="21"/>
  <c r="J36" i="21"/>
  <c r="I36" i="21"/>
  <c r="H36" i="21"/>
  <c r="G36" i="21"/>
  <c r="F36" i="21"/>
  <c r="AZ35" i="21"/>
  <c r="AY35" i="21"/>
  <c r="AX35" i="21"/>
  <c r="AW35" i="21"/>
  <c r="AV35" i="21"/>
  <c r="AU35" i="21"/>
  <c r="AT35" i="21"/>
  <c r="AS35" i="21"/>
  <c r="AR35" i="21"/>
  <c r="AQ35" i="21"/>
  <c r="AP35" i="21"/>
  <c r="AO35" i="21"/>
  <c r="AN35" i="21"/>
  <c r="AM35" i="21"/>
  <c r="AL35" i="21"/>
  <c r="AK35" i="21"/>
  <c r="AJ35" i="21"/>
  <c r="AI35" i="21"/>
  <c r="AH35" i="21"/>
  <c r="AG35" i="21"/>
  <c r="AF35" i="21"/>
  <c r="AE35" i="21"/>
  <c r="AD35" i="21"/>
  <c r="AC35" i="21"/>
  <c r="AB35" i="21"/>
  <c r="AA35" i="21"/>
  <c r="Z35" i="21"/>
  <c r="Y35" i="21"/>
  <c r="X35" i="21"/>
  <c r="W35" i="21"/>
  <c r="V35" i="21"/>
  <c r="U35" i="21"/>
  <c r="T35" i="21"/>
  <c r="S35" i="21"/>
  <c r="R35" i="21"/>
  <c r="Q35" i="21"/>
  <c r="P35" i="21"/>
  <c r="O35" i="21"/>
  <c r="N35" i="21"/>
  <c r="M35" i="21"/>
  <c r="L35" i="21"/>
  <c r="K35" i="21"/>
  <c r="J35" i="21"/>
  <c r="I35" i="21"/>
  <c r="H35" i="21"/>
  <c r="G35" i="21"/>
  <c r="F35" i="21"/>
  <c r="AZ34" i="21"/>
  <c r="AY34" i="21"/>
  <c r="AX34" i="21"/>
  <c r="AW34" i="21"/>
  <c r="AV34" i="21"/>
  <c r="AU34" i="21"/>
  <c r="AT34" i="21"/>
  <c r="AS34" i="21"/>
  <c r="AR34" i="21"/>
  <c r="AQ34" i="21"/>
  <c r="AP34" i="21"/>
  <c r="AO34" i="21"/>
  <c r="AN34" i="21"/>
  <c r="AM34" i="21"/>
  <c r="AL34" i="21"/>
  <c r="AK34" i="21"/>
  <c r="AJ34" i="21"/>
  <c r="AI34" i="21"/>
  <c r="AH34" i="21"/>
  <c r="AG34" i="21"/>
  <c r="AF34" i="21"/>
  <c r="AE34" i="21"/>
  <c r="AD34" i="21"/>
  <c r="AC34" i="21"/>
  <c r="AB34" i="21"/>
  <c r="AA34" i="21"/>
  <c r="Z34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AZ33" i="21"/>
  <c r="AY33" i="21"/>
  <c r="AX33" i="21"/>
  <c r="AW33" i="21"/>
  <c r="AV33" i="21"/>
  <c r="AU33" i="21"/>
  <c r="AT33" i="21"/>
  <c r="AS33" i="21"/>
  <c r="AR33" i="21"/>
  <c r="AQ33" i="21"/>
  <c r="AP33" i="21"/>
  <c r="AO33" i="21"/>
  <c r="AN33" i="21"/>
  <c r="AM33" i="21"/>
  <c r="AL33" i="21"/>
  <c r="AK33" i="21"/>
  <c r="AJ33" i="21"/>
  <c r="AI33" i="21"/>
  <c r="AH33" i="21"/>
  <c r="AG33" i="21"/>
  <c r="AF33" i="21"/>
  <c r="AE33" i="21"/>
  <c r="AD33" i="21"/>
  <c r="AC33" i="21"/>
  <c r="AB33" i="21"/>
  <c r="AA33" i="21"/>
  <c r="Z33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AZ32" i="21"/>
  <c r="AY32" i="21"/>
  <c r="AX32" i="21"/>
  <c r="AW32" i="21"/>
  <c r="AV32" i="21"/>
  <c r="AU32" i="21"/>
  <c r="AT32" i="21"/>
  <c r="AS32" i="21"/>
  <c r="AR32" i="21"/>
  <c r="AQ32" i="21"/>
  <c r="AP32" i="21"/>
  <c r="AO32" i="21"/>
  <c r="AN32" i="21"/>
  <c r="AM32" i="21"/>
  <c r="AL32" i="21"/>
  <c r="AK32" i="21"/>
  <c r="AJ32" i="21"/>
  <c r="AI32" i="21"/>
  <c r="AH32" i="21"/>
  <c r="AG32" i="21"/>
  <c r="AF32" i="21"/>
  <c r="AE32" i="21"/>
  <c r="AD32" i="21"/>
  <c r="AC32" i="21"/>
  <c r="AB32" i="21"/>
  <c r="AA32" i="21"/>
  <c r="Z32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G32" i="21"/>
  <c r="F32" i="21"/>
  <c r="AZ31" i="21"/>
  <c r="AY31" i="21"/>
  <c r="AX31" i="21"/>
  <c r="AW31" i="21"/>
  <c r="AV31" i="21"/>
  <c r="AU31" i="21"/>
  <c r="AT31" i="21"/>
  <c r="AS31" i="21"/>
  <c r="AR31" i="21"/>
  <c r="AQ31" i="21"/>
  <c r="AP31" i="21"/>
  <c r="AO31" i="21"/>
  <c r="AN31" i="21"/>
  <c r="AM31" i="21"/>
  <c r="AL31" i="21"/>
  <c r="AK31" i="21"/>
  <c r="AJ31" i="21"/>
  <c r="AI31" i="21"/>
  <c r="AH31" i="21"/>
  <c r="AG31" i="21"/>
  <c r="AF31" i="21"/>
  <c r="AE31" i="21"/>
  <c r="AD31" i="21"/>
  <c r="AC31" i="21"/>
  <c r="AB31" i="21"/>
  <c r="AA31" i="21"/>
  <c r="Z31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AZ30" i="21"/>
  <c r="AY30" i="21"/>
  <c r="AX30" i="21"/>
  <c r="AW30" i="21"/>
  <c r="AV30" i="21"/>
  <c r="AU30" i="21"/>
  <c r="AT30" i="21"/>
  <c r="AS30" i="21"/>
  <c r="AR30" i="21"/>
  <c r="AQ30" i="21"/>
  <c r="AP30" i="21"/>
  <c r="AO30" i="21"/>
  <c r="AN30" i="21"/>
  <c r="AM30" i="21"/>
  <c r="AL30" i="21"/>
  <c r="AK30" i="21"/>
  <c r="AJ30" i="21"/>
  <c r="AI30" i="21"/>
  <c r="AH30" i="21"/>
  <c r="AG30" i="21"/>
  <c r="AF30" i="21"/>
  <c r="AE30" i="21"/>
  <c r="AD30" i="21"/>
  <c r="AC30" i="21"/>
  <c r="AB30" i="21"/>
  <c r="AA30" i="21"/>
  <c r="Z30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AZ29" i="21"/>
  <c r="AY29" i="21"/>
  <c r="AX29" i="21"/>
  <c r="AW29" i="21"/>
  <c r="AV29" i="21"/>
  <c r="AU29" i="21"/>
  <c r="AT29" i="21"/>
  <c r="AS29" i="21"/>
  <c r="AR29" i="21"/>
  <c r="AQ29" i="21"/>
  <c r="AP29" i="21"/>
  <c r="AO29" i="21"/>
  <c r="AN29" i="21"/>
  <c r="AM29" i="21"/>
  <c r="AL29" i="21"/>
  <c r="AK29" i="21"/>
  <c r="AJ29" i="21"/>
  <c r="AI29" i="21"/>
  <c r="AH29" i="21"/>
  <c r="AG29" i="21"/>
  <c r="AF29" i="21"/>
  <c r="AE29" i="21"/>
  <c r="AD29" i="21"/>
  <c r="AC29" i="21"/>
  <c r="AB29" i="21"/>
  <c r="AA29" i="21"/>
  <c r="Z29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AZ28" i="21"/>
  <c r="AY28" i="21"/>
  <c r="AX28" i="21"/>
  <c r="AW28" i="21"/>
  <c r="AV28" i="21"/>
  <c r="AU28" i="21"/>
  <c r="AT28" i="21"/>
  <c r="AS28" i="21"/>
  <c r="AR28" i="21"/>
  <c r="AQ28" i="21"/>
  <c r="AP28" i="21"/>
  <c r="AO28" i="21"/>
  <c r="AN28" i="21"/>
  <c r="AM28" i="21"/>
  <c r="AL28" i="21"/>
  <c r="AK28" i="21"/>
  <c r="AJ28" i="21"/>
  <c r="AI28" i="21"/>
  <c r="AH28" i="21"/>
  <c r="AG28" i="21"/>
  <c r="AF28" i="21"/>
  <c r="AE28" i="21"/>
  <c r="AD28" i="21"/>
  <c r="AC28" i="21"/>
  <c r="AB28" i="21"/>
  <c r="AA28" i="21"/>
  <c r="Z28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AZ27" i="21"/>
  <c r="AY27" i="21"/>
  <c r="AX27" i="21"/>
  <c r="AW27" i="21"/>
  <c r="AV27" i="21"/>
  <c r="AU27" i="21"/>
  <c r="AT27" i="21"/>
  <c r="AS27" i="21"/>
  <c r="AR27" i="21"/>
  <c r="AQ27" i="21"/>
  <c r="AP27" i="21"/>
  <c r="AO27" i="21"/>
  <c r="AN27" i="21"/>
  <c r="AM27" i="21"/>
  <c r="AL27" i="21"/>
  <c r="AK27" i="21"/>
  <c r="AJ27" i="21"/>
  <c r="AI27" i="21"/>
  <c r="AH27" i="21"/>
  <c r="AG27" i="21"/>
  <c r="AF27" i="21"/>
  <c r="AE27" i="21"/>
  <c r="AD27" i="21"/>
  <c r="AC27" i="21"/>
  <c r="AB27" i="21"/>
  <c r="AA27" i="21"/>
  <c r="Z27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AZ26" i="21"/>
  <c r="AY26" i="21"/>
  <c r="AX26" i="21"/>
  <c r="AW26" i="21"/>
  <c r="AV26" i="21"/>
  <c r="AU26" i="21"/>
  <c r="AT26" i="21"/>
  <c r="AS26" i="21"/>
  <c r="AR26" i="21"/>
  <c r="AQ26" i="21"/>
  <c r="AP26" i="21"/>
  <c r="AO26" i="21"/>
  <c r="AN26" i="21"/>
  <c r="AM26" i="21"/>
  <c r="AL26" i="21"/>
  <c r="AK26" i="21"/>
  <c r="AJ26" i="21"/>
  <c r="AI26" i="21"/>
  <c r="AH26" i="21"/>
  <c r="AG26" i="21"/>
  <c r="AF26" i="21"/>
  <c r="AE26" i="21"/>
  <c r="AD26" i="21"/>
  <c r="AC26" i="21"/>
  <c r="AB26" i="21"/>
  <c r="AA26" i="21"/>
  <c r="Z26" i="21"/>
  <c r="Y26" i="21"/>
  <c r="X26" i="21"/>
  <c r="W26" i="21"/>
  <c r="V26" i="21"/>
  <c r="U26" i="21"/>
  <c r="T26" i="21"/>
  <c r="S26" i="21"/>
  <c r="R26" i="21"/>
  <c r="Q26" i="21"/>
  <c r="P26" i="21"/>
  <c r="O26" i="21"/>
  <c r="N26" i="21"/>
  <c r="M26" i="21"/>
  <c r="L26" i="21"/>
  <c r="K26" i="21"/>
  <c r="J26" i="21"/>
  <c r="I26" i="21"/>
  <c r="H26" i="21"/>
  <c r="G26" i="21"/>
  <c r="F26" i="21"/>
  <c r="AZ25" i="21"/>
  <c r="AY25" i="21"/>
  <c r="AX25" i="21"/>
  <c r="AW25" i="21"/>
  <c r="AV25" i="21"/>
  <c r="AU25" i="21"/>
  <c r="AT25" i="21"/>
  <c r="AS25" i="21"/>
  <c r="AR25" i="21"/>
  <c r="AQ25" i="21"/>
  <c r="AP25" i="21"/>
  <c r="AO25" i="21"/>
  <c r="AN25" i="21"/>
  <c r="AM25" i="21"/>
  <c r="AL25" i="21"/>
  <c r="AK25" i="21"/>
  <c r="AJ25" i="21"/>
  <c r="AI25" i="21"/>
  <c r="AH25" i="21"/>
  <c r="AG25" i="21"/>
  <c r="AF25" i="21"/>
  <c r="AE25" i="21"/>
  <c r="AD25" i="21"/>
  <c r="AC25" i="21"/>
  <c r="AB25" i="21"/>
  <c r="AA25" i="21"/>
  <c r="Z25" i="21"/>
  <c r="Y25" i="21"/>
  <c r="X25" i="21"/>
  <c r="W25" i="21"/>
  <c r="V25" i="21"/>
  <c r="U25" i="21"/>
  <c r="T25" i="21"/>
  <c r="S25" i="21"/>
  <c r="R25" i="21"/>
  <c r="Q25" i="21"/>
  <c r="P25" i="21"/>
  <c r="O25" i="21"/>
  <c r="N25" i="21"/>
  <c r="M25" i="21"/>
  <c r="L25" i="21"/>
  <c r="K25" i="21"/>
  <c r="J25" i="21"/>
  <c r="I25" i="21"/>
  <c r="H25" i="21"/>
  <c r="G25" i="21"/>
  <c r="F25" i="21"/>
  <c r="AZ24" i="21"/>
  <c r="AY24" i="21"/>
  <c r="AX24" i="21"/>
  <c r="AW24" i="21"/>
  <c r="AV24" i="21"/>
  <c r="AU24" i="21"/>
  <c r="AT24" i="21"/>
  <c r="AS24" i="21"/>
  <c r="AR24" i="21"/>
  <c r="AQ24" i="21"/>
  <c r="AP24" i="21"/>
  <c r="AO24" i="21"/>
  <c r="AN24" i="21"/>
  <c r="AM24" i="21"/>
  <c r="AL24" i="21"/>
  <c r="AK24" i="21"/>
  <c r="AJ24" i="21"/>
  <c r="AI24" i="21"/>
  <c r="AH24" i="21"/>
  <c r="AG24" i="21"/>
  <c r="AF24" i="21"/>
  <c r="AE24" i="21"/>
  <c r="AD24" i="21"/>
  <c r="AC24" i="21"/>
  <c r="AB24" i="21"/>
  <c r="AA24" i="21"/>
  <c r="Z24" i="21"/>
  <c r="Y24" i="21"/>
  <c r="X24" i="21"/>
  <c r="W24" i="21"/>
  <c r="V24" i="21"/>
  <c r="U24" i="21"/>
  <c r="T24" i="21"/>
  <c r="S24" i="21"/>
  <c r="R24" i="21"/>
  <c r="Q24" i="21"/>
  <c r="P24" i="21"/>
  <c r="O24" i="21"/>
  <c r="N24" i="21"/>
  <c r="M24" i="21"/>
  <c r="L24" i="21"/>
  <c r="K24" i="21"/>
  <c r="J24" i="21"/>
  <c r="I24" i="21"/>
  <c r="H24" i="21"/>
  <c r="G24" i="21"/>
  <c r="F24" i="21"/>
  <c r="AZ23" i="21"/>
  <c r="AY23" i="21"/>
  <c r="AX23" i="21"/>
  <c r="AW23" i="21"/>
  <c r="AV23" i="21"/>
  <c r="AU23" i="21"/>
  <c r="AT23" i="21"/>
  <c r="AS23" i="21"/>
  <c r="AR23" i="21"/>
  <c r="AQ23" i="21"/>
  <c r="AP23" i="21"/>
  <c r="AO23" i="21"/>
  <c r="AN23" i="21"/>
  <c r="AM23" i="21"/>
  <c r="AL23" i="21"/>
  <c r="AK23" i="21"/>
  <c r="AJ23" i="21"/>
  <c r="AI23" i="21"/>
  <c r="AH23" i="21"/>
  <c r="AG23" i="21"/>
  <c r="AF23" i="21"/>
  <c r="AE23" i="21"/>
  <c r="AD23" i="21"/>
  <c r="AC23" i="21"/>
  <c r="AB23" i="21"/>
  <c r="AA23" i="21"/>
  <c r="Z23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AZ22" i="21"/>
  <c r="AY22" i="21"/>
  <c r="AX22" i="21"/>
  <c r="AW22" i="21"/>
  <c r="AV22" i="21"/>
  <c r="AU22" i="21"/>
  <c r="AT22" i="21"/>
  <c r="AS22" i="21"/>
  <c r="AR22" i="21"/>
  <c r="AQ22" i="21"/>
  <c r="AP22" i="21"/>
  <c r="AO22" i="21"/>
  <c r="AN22" i="21"/>
  <c r="AM22" i="21"/>
  <c r="AL22" i="21"/>
  <c r="AK22" i="21"/>
  <c r="AJ22" i="21"/>
  <c r="AI22" i="21"/>
  <c r="AH22" i="21"/>
  <c r="AG22" i="21"/>
  <c r="AF22" i="21"/>
  <c r="AE22" i="21"/>
  <c r="AD22" i="21"/>
  <c r="AC22" i="21"/>
  <c r="AB22" i="21"/>
  <c r="AA22" i="21"/>
  <c r="Z22" i="21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AZ21" i="21"/>
  <c r="AY21" i="21"/>
  <c r="AX21" i="21"/>
  <c r="AW21" i="21"/>
  <c r="AV21" i="21"/>
  <c r="AU21" i="21"/>
  <c r="AT21" i="21"/>
  <c r="AS21" i="21"/>
  <c r="AR21" i="21"/>
  <c r="AQ21" i="21"/>
  <c r="AP21" i="21"/>
  <c r="AO21" i="21"/>
  <c r="AN21" i="21"/>
  <c r="AM21" i="21"/>
  <c r="AL21" i="21"/>
  <c r="AK21" i="21"/>
  <c r="AJ21" i="21"/>
  <c r="AI21" i="21"/>
  <c r="AH21" i="21"/>
  <c r="AG21" i="21"/>
  <c r="AF21" i="21"/>
  <c r="AE21" i="21"/>
  <c r="AD21" i="21"/>
  <c r="AC21" i="21"/>
  <c r="AB21" i="21"/>
  <c r="AA21" i="21"/>
  <c r="Z21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AZ20" i="21"/>
  <c r="AY20" i="21"/>
  <c r="AX20" i="21"/>
  <c r="AW20" i="21"/>
  <c r="AV20" i="21"/>
  <c r="AU20" i="21"/>
  <c r="AT20" i="21"/>
  <c r="AS20" i="21"/>
  <c r="AR20" i="21"/>
  <c r="AQ20" i="21"/>
  <c r="AP20" i="21"/>
  <c r="AO20" i="21"/>
  <c r="AN20" i="21"/>
  <c r="AM20" i="21"/>
  <c r="AL20" i="21"/>
  <c r="AK20" i="21"/>
  <c r="AJ20" i="21"/>
  <c r="AI20" i="21"/>
  <c r="AH20" i="21"/>
  <c r="AG20" i="21"/>
  <c r="AF20" i="21"/>
  <c r="AE20" i="21"/>
  <c r="AD20" i="21"/>
  <c r="AC20" i="21"/>
  <c r="AB20" i="21"/>
  <c r="AA20" i="21"/>
  <c r="Z20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AZ19" i="21"/>
  <c r="AY19" i="21"/>
  <c r="AX19" i="21"/>
  <c r="AW19" i="21"/>
  <c r="AV19" i="21"/>
  <c r="AU19" i="21"/>
  <c r="AT19" i="21"/>
  <c r="AS19" i="21"/>
  <c r="AR19" i="21"/>
  <c r="AQ19" i="21"/>
  <c r="AP19" i="21"/>
  <c r="AO19" i="21"/>
  <c r="AN19" i="21"/>
  <c r="AM19" i="21"/>
  <c r="AL19" i="21"/>
  <c r="AK19" i="21"/>
  <c r="AJ19" i="21"/>
  <c r="AI19" i="21"/>
  <c r="AH19" i="21"/>
  <c r="AG19" i="21"/>
  <c r="AF19" i="21"/>
  <c r="AE19" i="21"/>
  <c r="AD19" i="21"/>
  <c r="AC19" i="21"/>
  <c r="AB19" i="21"/>
  <c r="AA19" i="21"/>
  <c r="Z19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AZ18" i="21"/>
  <c r="AY18" i="21"/>
  <c r="AX18" i="21"/>
  <c r="AW18" i="21"/>
  <c r="AV18" i="21"/>
  <c r="AU18" i="21"/>
  <c r="AT18" i="21"/>
  <c r="AS18" i="21"/>
  <c r="AR18" i="21"/>
  <c r="AQ18" i="21"/>
  <c r="AP18" i="21"/>
  <c r="AO18" i="21"/>
  <c r="AN18" i="21"/>
  <c r="AM18" i="21"/>
  <c r="AL18" i="21"/>
  <c r="AK18" i="21"/>
  <c r="AJ18" i="21"/>
  <c r="AI18" i="21"/>
  <c r="AH18" i="21"/>
  <c r="AG18" i="21"/>
  <c r="AF18" i="21"/>
  <c r="AE18" i="21"/>
  <c r="AD18" i="21"/>
  <c r="AC18" i="21"/>
  <c r="AB18" i="21"/>
  <c r="AA18" i="21"/>
  <c r="Z18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AZ17" i="21"/>
  <c r="AY17" i="21"/>
  <c r="AX17" i="21"/>
  <c r="AW17" i="21"/>
  <c r="AV17" i="21"/>
  <c r="AU17" i="21"/>
  <c r="AT17" i="21"/>
  <c r="AS17" i="21"/>
  <c r="AR17" i="21"/>
  <c r="AQ17" i="21"/>
  <c r="AP17" i="21"/>
  <c r="AO17" i="21"/>
  <c r="AN17" i="21"/>
  <c r="AM17" i="21"/>
  <c r="AL17" i="21"/>
  <c r="AK17" i="21"/>
  <c r="AJ17" i="21"/>
  <c r="AI17" i="21"/>
  <c r="AH17" i="21"/>
  <c r="AG17" i="21"/>
  <c r="AF17" i="21"/>
  <c r="AE17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AZ16" i="21"/>
  <c r="AY16" i="21"/>
  <c r="AX16" i="21"/>
  <c r="AW16" i="21"/>
  <c r="AV16" i="21"/>
  <c r="AU16" i="21"/>
  <c r="AT16" i="21"/>
  <c r="AS16" i="21"/>
  <c r="AR16" i="21"/>
  <c r="AQ16" i="21"/>
  <c r="AP16" i="21"/>
  <c r="AO16" i="21"/>
  <c r="AN16" i="21"/>
  <c r="AM16" i="21"/>
  <c r="AL16" i="21"/>
  <c r="AK16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AZ15" i="21"/>
  <c r="AY15" i="21"/>
  <c r="AX15" i="21"/>
  <c r="AW15" i="21"/>
  <c r="AV15" i="21"/>
  <c r="AU15" i="21"/>
  <c r="AT15" i="21"/>
  <c r="AS15" i="21"/>
  <c r="AR15" i="21"/>
  <c r="AQ15" i="21"/>
  <c r="AP15" i="21"/>
  <c r="AO15" i="21"/>
  <c r="AN15" i="21"/>
  <c r="AM15" i="21"/>
  <c r="AL15" i="21"/>
  <c r="AK15" i="21"/>
  <c r="AJ15" i="21"/>
  <c r="AI15" i="21"/>
  <c r="AH15" i="21"/>
  <c r="AG15" i="21"/>
  <c r="AF15" i="21"/>
  <c r="AE15" i="21"/>
  <c r="AD15" i="21"/>
  <c r="AC15" i="21"/>
  <c r="AB15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AZ14" i="21"/>
  <c r="AY14" i="21"/>
  <c r="AX14" i="21"/>
  <c r="AW14" i="21"/>
  <c r="AV14" i="21"/>
  <c r="AU14" i="21"/>
  <c r="AT14" i="21"/>
  <c r="AS14" i="21"/>
  <c r="AR14" i="21"/>
  <c r="AQ14" i="21"/>
  <c r="AP14" i="21"/>
  <c r="AO14" i="21"/>
  <c r="AN14" i="21"/>
  <c r="AM14" i="21"/>
  <c r="AL14" i="21"/>
  <c r="AK14" i="21"/>
  <c r="AJ14" i="21"/>
  <c r="AI14" i="21"/>
  <c r="AH14" i="21"/>
  <c r="AG14" i="21"/>
  <c r="AF14" i="21"/>
  <c r="AE14" i="21"/>
  <c r="AD14" i="21"/>
  <c r="AC14" i="21"/>
  <c r="AB14" i="21"/>
  <c r="AA14" i="21"/>
  <c r="Z14" i="21"/>
  <c r="Y14" i="21"/>
  <c r="X14" i="21"/>
  <c r="W14" i="21"/>
  <c r="V14" i="21"/>
  <c r="U14" i="21"/>
  <c r="T14" i="21"/>
  <c r="S14" i="21"/>
  <c r="R14" i="21"/>
  <c r="Q14" i="21"/>
  <c r="P14" i="21"/>
  <c r="O14" i="21"/>
  <c r="N14" i="21"/>
  <c r="M14" i="21"/>
  <c r="L14" i="21"/>
  <c r="K14" i="21"/>
  <c r="J14" i="21"/>
  <c r="I14" i="21"/>
  <c r="H14" i="21"/>
  <c r="G14" i="21"/>
  <c r="F14" i="21"/>
  <c r="AZ13" i="21"/>
  <c r="AY13" i="21"/>
  <c r="AX13" i="21"/>
  <c r="AW13" i="21"/>
  <c r="AV13" i="21"/>
  <c r="AU13" i="21"/>
  <c r="AT13" i="21"/>
  <c r="AS13" i="21"/>
  <c r="AR13" i="21"/>
  <c r="AQ13" i="21"/>
  <c r="AP13" i="21"/>
  <c r="AO13" i="21"/>
  <c r="AN13" i="21"/>
  <c r="AM13" i="21"/>
  <c r="AL13" i="21"/>
  <c r="AK13" i="21"/>
  <c r="AJ13" i="21"/>
  <c r="AI13" i="21"/>
  <c r="AH13" i="21"/>
  <c r="AG13" i="21"/>
  <c r="AF13" i="21"/>
  <c r="AE13" i="21"/>
  <c r="AD13" i="21"/>
  <c r="AC13" i="21"/>
  <c r="AB13" i="21"/>
  <c r="AA13" i="21"/>
  <c r="Z13" i="21"/>
  <c r="Y13" i="21"/>
  <c r="X13" i="21"/>
  <c r="W13" i="21"/>
  <c r="V13" i="21"/>
  <c r="U13" i="21"/>
  <c r="T13" i="21"/>
  <c r="S13" i="21"/>
  <c r="R13" i="21"/>
  <c r="Q13" i="21"/>
  <c r="P13" i="21"/>
  <c r="O13" i="21"/>
  <c r="N13" i="21"/>
  <c r="M13" i="21"/>
  <c r="L13" i="21"/>
  <c r="K13" i="21"/>
  <c r="J13" i="21"/>
  <c r="I13" i="21"/>
  <c r="H13" i="21"/>
  <c r="G13" i="21"/>
  <c r="F13" i="21"/>
  <c r="AZ12" i="21"/>
  <c r="AY12" i="21"/>
  <c r="AX12" i="21"/>
  <c r="AW12" i="21"/>
  <c r="AV12" i="21"/>
  <c r="AU12" i="21"/>
  <c r="AT12" i="21"/>
  <c r="AS12" i="21"/>
  <c r="AR12" i="21"/>
  <c r="AQ12" i="21"/>
  <c r="AP12" i="21"/>
  <c r="AO12" i="21"/>
  <c r="AN12" i="21"/>
  <c r="AM12" i="21"/>
  <c r="AL12" i="21"/>
  <c r="AK12" i="21"/>
  <c r="AJ12" i="21"/>
  <c r="AI12" i="21"/>
  <c r="AH12" i="21"/>
  <c r="AG12" i="21"/>
  <c r="AF12" i="21"/>
  <c r="AE12" i="21"/>
  <c r="AD12" i="21"/>
  <c r="AC12" i="21"/>
  <c r="AB12" i="21"/>
  <c r="AA12" i="21"/>
  <c r="Z12" i="21"/>
  <c r="Y12" i="21"/>
  <c r="X12" i="21"/>
  <c r="W12" i="21"/>
  <c r="V12" i="21"/>
  <c r="U12" i="21"/>
  <c r="T12" i="21"/>
  <c r="S12" i="21"/>
  <c r="R12" i="21"/>
  <c r="Q12" i="21"/>
  <c r="P12" i="21"/>
  <c r="O12" i="21"/>
  <c r="N12" i="21"/>
  <c r="M12" i="21"/>
  <c r="L12" i="21"/>
  <c r="K12" i="21"/>
  <c r="J12" i="21"/>
  <c r="I12" i="21"/>
  <c r="H12" i="21"/>
  <c r="G12" i="21"/>
  <c r="F12" i="21"/>
  <c r="AZ11" i="21"/>
  <c r="AY11" i="21"/>
  <c r="AX11" i="21"/>
  <c r="AW11" i="21"/>
  <c r="AV11" i="21"/>
  <c r="AU11" i="21"/>
  <c r="AT11" i="21"/>
  <c r="AS11" i="21"/>
  <c r="AR11" i="21"/>
  <c r="AQ11" i="21"/>
  <c r="AP11" i="21"/>
  <c r="AO11" i="21"/>
  <c r="AN11" i="21"/>
  <c r="AM11" i="21"/>
  <c r="AL11" i="21"/>
  <c r="AK11" i="21"/>
  <c r="AJ11" i="21"/>
  <c r="AI11" i="21"/>
  <c r="AH11" i="21"/>
  <c r="AG11" i="21"/>
  <c r="AF11" i="21"/>
  <c r="AE11" i="21"/>
  <c r="AD11" i="21"/>
  <c r="AC11" i="21"/>
  <c r="AB11" i="21"/>
  <c r="AA11" i="21"/>
  <c r="Z11" i="21"/>
  <c r="Y11" i="21"/>
  <c r="X11" i="21"/>
  <c r="W11" i="21"/>
  <c r="V11" i="21"/>
  <c r="U11" i="21"/>
  <c r="T11" i="21"/>
  <c r="S11" i="21"/>
  <c r="R11" i="21"/>
  <c r="Q11" i="21"/>
  <c r="P11" i="21"/>
  <c r="O11" i="21"/>
  <c r="N11" i="21"/>
  <c r="M11" i="21"/>
  <c r="L11" i="21"/>
  <c r="K11" i="21"/>
  <c r="J11" i="21"/>
  <c r="I11" i="21"/>
  <c r="H11" i="21"/>
  <c r="G11" i="21"/>
  <c r="F11" i="21"/>
  <c r="AZ10" i="21"/>
  <c r="AY10" i="21"/>
  <c r="AX10" i="21"/>
  <c r="AW10" i="21"/>
  <c r="AV10" i="21"/>
  <c r="AU10" i="21"/>
  <c r="AT10" i="21"/>
  <c r="AS10" i="21"/>
  <c r="AR10" i="21"/>
  <c r="AQ10" i="21"/>
  <c r="AP10" i="21"/>
  <c r="AO10" i="21"/>
  <c r="AN10" i="21"/>
  <c r="AM10" i="21"/>
  <c r="AL10" i="21"/>
  <c r="AK10" i="21"/>
  <c r="AJ10" i="21"/>
  <c r="AI10" i="21"/>
  <c r="AH10" i="21"/>
  <c r="AG10" i="21"/>
  <c r="AF10" i="21"/>
  <c r="AE10" i="21"/>
  <c r="AD10" i="21"/>
  <c r="AC10" i="21"/>
  <c r="AB10" i="21"/>
  <c r="AA10" i="21"/>
  <c r="Z10" i="21"/>
  <c r="Y10" i="21"/>
  <c r="X10" i="21"/>
  <c r="W10" i="21"/>
  <c r="V10" i="21"/>
  <c r="U10" i="21"/>
  <c r="T10" i="21"/>
  <c r="S10" i="21"/>
  <c r="R10" i="21"/>
  <c r="Q10" i="21"/>
  <c r="P10" i="21"/>
  <c r="O10" i="21"/>
  <c r="N10" i="21"/>
  <c r="M10" i="21"/>
  <c r="L10" i="21"/>
  <c r="K10" i="21"/>
  <c r="J10" i="21"/>
  <c r="I10" i="21"/>
  <c r="H10" i="21"/>
  <c r="G10" i="21"/>
  <c r="F10" i="21"/>
  <c r="AZ9" i="21"/>
  <c r="AY9" i="21"/>
  <c r="AX9" i="21"/>
  <c r="AW9" i="21"/>
  <c r="AV9" i="21"/>
  <c r="AU9" i="21"/>
  <c r="AT9" i="21"/>
  <c r="AS9" i="21"/>
  <c r="AR9" i="21"/>
  <c r="AQ9" i="21"/>
  <c r="AP9" i="21"/>
  <c r="AO9" i="21"/>
  <c r="AN9" i="21"/>
  <c r="AM9" i="21"/>
  <c r="AL9" i="21"/>
  <c r="AK9" i="21"/>
  <c r="AJ9" i="21"/>
  <c r="AI9" i="21"/>
  <c r="AH9" i="21"/>
  <c r="AG9" i="21"/>
  <c r="AF9" i="21"/>
  <c r="AE9" i="21"/>
  <c r="AD9" i="21"/>
  <c r="AC9" i="21"/>
  <c r="AB9" i="21"/>
  <c r="AA9" i="21"/>
  <c r="Z9" i="21"/>
  <c r="Y9" i="21"/>
  <c r="X9" i="21"/>
  <c r="W9" i="21"/>
  <c r="V9" i="21"/>
  <c r="U9" i="21"/>
  <c r="T9" i="21"/>
  <c r="S9" i="21"/>
  <c r="R9" i="21"/>
  <c r="Q9" i="21"/>
  <c r="P9" i="21"/>
  <c r="O9" i="21"/>
  <c r="N9" i="21"/>
  <c r="M9" i="21"/>
  <c r="L9" i="21"/>
  <c r="K9" i="21"/>
  <c r="J9" i="21"/>
  <c r="I9" i="21"/>
  <c r="H9" i="21"/>
  <c r="G9" i="21"/>
  <c r="F9" i="21"/>
  <c r="A5" i="21"/>
  <c r="F22" i="58" s="1"/>
  <c r="AZ43" i="20"/>
  <c r="AY43" i="20"/>
  <c r="AX43" i="20"/>
  <c r="AW43" i="20"/>
  <c r="AV43" i="20"/>
  <c r="AU43" i="20"/>
  <c r="AT43" i="20"/>
  <c r="AS43" i="20"/>
  <c r="AR43" i="20"/>
  <c r="AQ43" i="20"/>
  <c r="AP43" i="20"/>
  <c r="AO43" i="20"/>
  <c r="AN43" i="20"/>
  <c r="AM43" i="20"/>
  <c r="AL43" i="20"/>
  <c r="AK43" i="20"/>
  <c r="AJ43" i="20"/>
  <c r="AI43" i="20"/>
  <c r="AH43" i="20"/>
  <c r="AG43" i="20"/>
  <c r="AF43" i="20"/>
  <c r="AE43" i="20"/>
  <c r="AD43" i="20"/>
  <c r="AC43" i="20"/>
  <c r="AB43" i="20"/>
  <c r="AA43" i="20"/>
  <c r="Z43" i="20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H43" i="20"/>
  <c r="G43" i="20"/>
  <c r="F43" i="20"/>
  <c r="AZ42" i="20"/>
  <c r="AY42" i="20"/>
  <c r="AX42" i="20"/>
  <c r="AW42" i="20"/>
  <c r="AV42" i="20"/>
  <c r="AU42" i="20"/>
  <c r="AT42" i="20"/>
  <c r="AS42" i="20"/>
  <c r="AR42" i="20"/>
  <c r="AQ42" i="20"/>
  <c r="AP42" i="20"/>
  <c r="AO42" i="20"/>
  <c r="AN42" i="20"/>
  <c r="AM42" i="20"/>
  <c r="AL42" i="20"/>
  <c r="AK42" i="20"/>
  <c r="AJ42" i="20"/>
  <c r="AI42" i="20"/>
  <c r="AH42" i="20"/>
  <c r="AG42" i="20"/>
  <c r="AF42" i="20"/>
  <c r="AE42" i="20"/>
  <c r="AD42" i="20"/>
  <c r="AC42" i="20"/>
  <c r="AB42" i="20"/>
  <c r="AA42" i="20"/>
  <c r="Z42" i="20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AZ41" i="20"/>
  <c r="AY41" i="20"/>
  <c r="AX41" i="20"/>
  <c r="AW41" i="20"/>
  <c r="AV41" i="20"/>
  <c r="AU41" i="20"/>
  <c r="AT41" i="20"/>
  <c r="AS41" i="20"/>
  <c r="AR41" i="20"/>
  <c r="AQ41" i="20"/>
  <c r="AP41" i="20"/>
  <c r="AO41" i="20"/>
  <c r="AN41" i="20"/>
  <c r="AM41" i="20"/>
  <c r="AL41" i="20"/>
  <c r="AK41" i="20"/>
  <c r="AJ41" i="20"/>
  <c r="AI41" i="20"/>
  <c r="AH41" i="20"/>
  <c r="AG41" i="20"/>
  <c r="AF41" i="20"/>
  <c r="AE41" i="20"/>
  <c r="AD41" i="20"/>
  <c r="AC41" i="20"/>
  <c r="AB41" i="20"/>
  <c r="AA41" i="20"/>
  <c r="Z41" i="20"/>
  <c r="Y41" i="20"/>
  <c r="X41" i="20"/>
  <c r="W41" i="20"/>
  <c r="V41" i="20"/>
  <c r="U41" i="20"/>
  <c r="T41" i="20"/>
  <c r="S41" i="20"/>
  <c r="R41" i="20"/>
  <c r="Q41" i="20"/>
  <c r="P41" i="20"/>
  <c r="O41" i="20"/>
  <c r="N41" i="20"/>
  <c r="M41" i="20"/>
  <c r="L41" i="20"/>
  <c r="K41" i="20"/>
  <c r="J41" i="20"/>
  <c r="I41" i="20"/>
  <c r="H41" i="20"/>
  <c r="G41" i="20"/>
  <c r="F41" i="20"/>
  <c r="AZ40" i="20"/>
  <c r="AY40" i="20"/>
  <c r="AX40" i="20"/>
  <c r="AW40" i="20"/>
  <c r="AV40" i="20"/>
  <c r="AU40" i="20"/>
  <c r="AT40" i="20"/>
  <c r="AS40" i="20"/>
  <c r="AR40" i="20"/>
  <c r="AQ40" i="20"/>
  <c r="AP40" i="20"/>
  <c r="AO40" i="20"/>
  <c r="AN40" i="20"/>
  <c r="AM40" i="20"/>
  <c r="AL40" i="20"/>
  <c r="AK40" i="20"/>
  <c r="AJ40" i="20"/>
  <c r="AI40" i="20"/>
  <c r="AH40" i="20"/>
  <c r="AG40" i="20"/>
  <c r="AF40" i="20"/>
  <c r="AE40" i="20"/>
  <c r="AD40" i="20"/>
  <c r="AC40" i="20"/>
  <c r="AB40" i="20"/>
  <c r="AA40" i="20"/>
  <c r="Z40" i="20"/>
  <c r="Y40" i="20"/>
  <c r="X40" i="20"/>
  <c r="W40" i="20"/>
  <c r="V40" i="20"/>
  <c r="U40" i="20"/>
  <c r="T40" i="20"/>
  <c r="S40" i="20"/>
  <c r="R40" i="20"/>
  <c r="Q40" i="20"/>
  <c r="P40" i="20"/>
  <c r="O40" i="20"/>
  <c r="N40" i="20"/>
  <c r="M40" i="20"/>
  <c r="L40" i="20"/>
  <c r="K40" i="20"/>
  <c r="J40" i="20"/>
  <c r="I40" i="20"/>
  <c r="H40" i="20"/>
  <c r="G40" i="20"/>
  <c r="F40" i="20"/>
  <c r="AZ39" i="20"/>
  <c r="AY39" i="20"/>
  <c r="AX39" i="20"/>
  <c r="AW39" i="20"/>
  <c r="AV39" i="20"/>
  <c r="AU39" i="20"/>
  <c r="AT39" i="20"/>
  <c r="AS39" i="20"/>
  <c r="AR39" i="20"/>
  <c r="AQ39" i="20"/>
  <c r="AP39" i="20"/>
  <c r="AO39" i="20"/>
  <c r="AN39" i="20"/>
  <c r="AM39" i="20"/>
  <c r="AL39" i="20"/>
  <c r="AK39" i="20"/>
  <c r="AJ39" i="20"/>
  <c r="AI39" i="20"/>
  <c r="AH39" i="20"/>
  <c r="AG39" i="20"/>
  <c r="AF39" i="20"/>
  <c r="AE39" i="20"/>
  <c r="AD39" i="20"/>
  <c r="AC39" i="20"/>
  <c r="AB39" i="20"/>
  <c r="AA39" i="20"/>
  <c r="Z39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AZ38" i="20"/>
  <c r="AY38" i="20"/>
  <c r="AX38" i="20"/>
  <c r="AW38" i="20"/>
  <c r="AV38" i="20"/>
  <c r="AU38" i="20"/>
  <c r="AT38" i="20"/>
  <c r="AS38" i="20"/>
  <c r="AR38" i="20"/>
  <c r="AQ38" i="20"/>
  <c r="AP38" i="20"/>
  <c r="AO38" i="20"/>
  <c r="AN38" i="20"/>
  <c r="AM38" i="20"/>
  <c r="AL38" i="20"/>
  <c r="AK38" i="20"/>
  <c r="AJ38" i="20"/>
  <c r="AI38" i="20"/>
  <c r="AH38" i="20"/>
  <c r="AG38" i="20"/>
  <c r="AF38" i="20"/>
  <c r="AE38" i="20"/>
  <c r="AD38" i="20"/>
  <c r="AC38" i="20"/>
  <c r="AB38" i="20"/>
  <c r="AA38" i="20"/>
  <c r="Z38" i="20"/>
  <c r="Y38" i="20"/>
  <c r="X38" i="20"/>
  <c r="W38" i="20"/>
  <c r="V38" i="20"/>
  <c r="U38" i="20"/>
  <c r="T38" i="20"/>
  <c r="S38" i="20"/>
  <c r="R38" i="20"/>
  <c r="Q38" i="20"/>
  <c r="P38" i="20"/>
  <c r="O38" i="20"/>
  <c r="N38" i="20"/>
  <c r="M38" i="20"/>
  <c r="L38" i="20"/>
  <c r="K38" i="20"/>
  <c r="J38" i="20"/>
  <c r="I38" i="20"/>
  <c r="H38" i="20"/>
  <c r="G38" i="20"/>
  <c r="F38" i="20"/>
  <c r="AZ37" i="20"/>
  <c r="AY37" i="20"/>
  <c r="AX37" i="20"/>
  <c r="AW37" i="20"/>
  <c r="AV37" i="20"/>
  <c r="AU37" i="20"/>
  <c r="AT37" i="20"/>
  <c r="AS37" i="20"/>
  <c r="AR37" i="20"/>
  <c r="AQ37" i="20"/>
  <c r="AP37" i="20"/>
  <c r="AO37" i="20"/>
  <c r="AN37" i="20"/>
  <c r="AM37" i="20"/>
  <c r="AL37" i="20"/>
  <c r="AK37" i="20"/>
  <c r="AJ37" i="20"/>
  <c r="AI37" i="20"/>
  <c r="AH37" i="20"/>
  <c r="AG37" i="20"/>
  <c r="AF37" i="20"/>
  <c r="AE37" i="20"/>
  <c r="AD37" i="20"/>
  <c r="AC37" i="20"/>
  <c r="AB37" i="20"/>
  <c r="AA37" i="20"/>
  <c r="Z37" i="20"/>
  <c r="Y37" i="20"/>
  <c r="X37" i="20"/>
  <c r="W37" i="20"/>
  <c r="V37" i="20"/>
  <c r="U37" i="20"/>
  <c r="T37" i="20"/>
  <c r="S37" i="20"/>
  <c r="R37" i="20"/>
  <c r="Q37" i="20"/>
  <c r="P37" i="20"/>
  <c r="O37" i="20"/>
  <c r="N37" i="20"/>
  <c r="M37" i="20"/>
  <c r="L37" i="20"/>
  <c r="K37" i="20"/>
  <c r="J37" i="20"/>
  <c r="I37" i="20"/>
  <c r="H37" i="20"/>
  <c r="G37" i="20"/>
  <c r="F37" i="20"/>
  <c r="AZ36" i="20"/>
  <c r="AY36" i="20"/>
  <c r="AX36" i="20"/>
  <c r="AW36" i="20"/>
  <c r="AV36" i="20"/>
  <c r="AU36" i="20"/>
  <c r="AT36" i="20"/>
  <c r="AS36" i="20"/>
  <c r="AR36" i="20"/>
  <c r="AQ36" i="20"/>
  <c r="AP36" i="20"/>
  <c r="AO36" i="20"/>
  <c r="AN36" i="20"/>
  <c r="AM36" i="20"/>
  <c r="AL36" i="20"/>
  <c r="AK36" i="20"/>
  <c r="AJ36" i="20"/>
  <c r="AI36" i="20"/>
  <c r="AH36" i="20"/>
  <c r="AG36" i="20"/>
  <c r="AF36" i="20"/>
  <c r="AE36" i="20"/>
  <c r="AD36" i="20"/>
  <c r="AC36" i="20"/>
  <c r="AB36" i="20"/>
  <c r="AA36" i="20"/>
  <c r="Z36" i="20"/>
  <c r="Y36" i="20"/>
  <c r="X36" i="20"/>
  <c r="W36" i="20"/>
  <c r="V36" i="20"/>
  <c r="U36" i="20"/>
  <c r="T36" i="20"/>
  <c r="S36" i="20"/>
  <c r="R36" i="20"/>
  <c r="Q36" i="20"/>
  <c r="P36" i="20"/>
  <c r="O36" i="20"/>
  <c r="N36" i="20"/>
  <c r="M36" i="20"/>
  <c r="L36" i="20"/>
  <c r="K36" i="20"/>
  <c r="J36" i="20"/>
  <c r="I36" i="20"/>
  <c r="H36" i="20"/>
  <c r="G36" i="20"/>
  <c r="F36" i="20"/>
  <c r="AZ35" i="20"/>
  <c r="AY35" i="20"/>
  <c r="AX35" i="20"/>
  <c r="AW35" i="20"/>
  <c r="AV35" i="20"/>
  <c r="AU35" i="20"/>
  <c r="AT35" i="20"/>
  <c r="AS35" i="20"/>
  <c r="AR35" i="20"/>
  <c r="AQ35" i="20"/>
  <c r="AP35" i="20"/>
  <c r="AO35" i="20"/>
  <c r="AN35" i="20"/>
  <c r="AM35" i="20"/>
  <c r="AL35" i="20"/>
  <c r="AK35" i="20"/>
  <c r="AJ35" i="20"/>
  <c r="AI35" i="20"/>
  <c r="AH35" i="20"/>
  <c r="AG35" i="20"/>
  <c r="AF35" i="20"/>
  <c r="AE35" i="20"/>
  <c r="AD35" i="20"/>
  <c r="AC35" i="20"/>
  <c r="AB35" i="20"/>
  <c r="AA35" i="20"/>
  <c r="Z35" i="20"/>
  <c r="Y35" i="20"/>
  <c r="X35" i="20"/>
  <c r="W35" i="20"/>
  <c r="V35" i="20"/>
  <c r="U35" i="20"/>
  <c r="T35" i="20"/>
  <c r="S35" i="20"/>
  <c r="R35" i="20"/>
  <c r="Q35" i="20"/>
  <c r="P35" i="20"/>
  <c r="O35" i="20"/>
  <c r="N35" i="20"/>
  <c r="M35" i="20"/>
  <c r="L35" i="20"/>
  <c r="K35" i="20"/>
  <c r="J35" i="20"/>
  <c r="I35" i="20"/>
  <c r="H35" i="20"/>
  <c r="G35" i="20"/>
  <c r="F35" i="20"/>
  <c r="AZ34" i="20"/>
  <c r="AY34" i="20"/>
  <c r="AX34" i="20"/>
  <c r="AW34" i="20"/>
  <c r="AV34" i="20"/>
  <c r="AU34" i="20"/>
  <c r="AT34" i="20"/>
  <c r="AS34" i="20"/>
  <c r="AR34" i="20"/>
  <c r="AQ34" i="20"/>
  <c r="AP34" i="20"/>
  <c r="AO34" i="20"/>
  <c r="AN34" i="20"/>
  <c r="AM34" i="20"/>
  <c r="AL34" i="20"/>
  <c r="AK34" i="20"/>
  <c r="AJ34" i="20"/>
  <c r="AI34" i="20"/>
  <c r="AH34" i="20"/>
  <c r="AG34" i="20"/>
  <c r="AF34" i="20"/>
  <c r="AE34" i="20"/>
  <c r="AD34" i="20"/>
  <c r="AC34" i="20"/>
  <c r="AB34" i="20"/>
  <c r="AA34" i="20"/>
  <c r="Z34" i="20"/>
  <c r="Y34" i="20"/>
  <c r="X34" i="20"/>
  <c r="W34" i="20"/>
  <c r="V34" i="20"/>
  <c r="U34" i="20"/>
  <c r="T34" i="20"/>
  <c r="S34" i="20"/>
  <c r="R34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AZ33" i="20"/>
  <c r="AY33" i="20"/>
  <c r="AX33" i="20"/>
  <c r="AW33" i="20"/>
  <c r="AV33" i="20"/>
  <c r="AU33" i="20"/>
  <c r="AT33" i="20"/>
  <c r="AS33" i="20"/>
  <c r="AR33" i="20"/>
  <c r="AQ33" i="20"/>
  <c r="AP33" i="20"/>
  <c r="AO33" i="20"/>
  <c r="AN33" i="20"/>
  <c r="AM33" i="20"/>
  <c r="AL33" i="20"/>
  <c r="AK33" i="20"/>
  <c r="AJ33" i="20"/>
  <c r="AI33" i="20"/>
  <c r="AH33" i="20"/>
  <c r="AG33" i="20"/>
  <c r="AF33" i="20"/>
  <c r="AE33" i="20"/>
  <c r="AD33" i="20"/>
  <c r="AC33" i="20"/>
  <c r="AB33" i="20"/>
  <c r="AA33" i="20"/>
  <c r="Z33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AZ32" i="20"/>
  <c r="AY32" i="20"/>
  <c r="AX32" i="20"/>
  <c r="AW32" i="20"/>
  <c r="AV32" i="20"/>
  <c r="AU32" i="20"/>
  <c r="AT32" i="20"/>
  <c r="AS32" i="20"/>
  <c r="AR32" i="20"/>
  <c r="AQ32" i="20"/>
  <c r="AP32" i="20"/>
  <c r="AO32" i="20"/>
  <c r="AN32" i="20"/>
  <c r="AM32" i="20"/>
  <c r="AL32" i="20"/>
  <c r="AK32" i="20"/>
  <c r="AJ32" i="20"/>
  <c r="AI32" i="20"/>
  <c r="AH32" i="20"/>
  <c r="AG32" i="20"/>
  <c r="AF32" i="20"/>
  <c r="AE32" i="20"/>
  <c r="AD32" i="20"/>
  <c r="AC32" i="20"/>
  <c r="AB32" i="20"/>
  <c r="AA32" i="20"/>
  <c r="Z32" i="20"/>
  <c r="Y32" i="20"/>
  <c r="X32" i="20"/>
  <c r="W32" i="20"/>
  <c r="V32" i="20"/>
  <c r="U32" i="20"/>
  <c r="T32" i="20"/>
  <c r="S32" i="20"/>
  <c r="R32" i="20"/>
  <c r="Q32" i="20"/>
  <c r="P32" i="20"/>
  <c r="O32" i="20"/>
  <c r="N32" i="20"/>
  <c r="M32" i="20"/>
  <c r="L32" i="20"/>
  <c r="K32" i="20"/>
  <c r="J32" i="20"/>
  <c r="I32" i="20"/>
  <c r="H32" i="20"/>
  <c r="G32" i="20"/>
  <c r="F32" i="20"/>
  <c r="AZ31" i="20"/>
  <c r="AY31" i="20"/>
  <c r="AX31" i="20"/>
  <c r="AW31" i="20"/>
  <c r="AV31" i="20"/>
  <c r="AU31" i="20"/>
  <c r="AT31" i="20"/>
  <c r="AS31" i="20"/>
  <c r="AR31" i="20"/>
  <c r="AQ31" i="20"/>
  <c r="AP31" i="20"/>
  <c r="AO31" i="20"/>
  <c r="AN31" i="20"/>
  <c r="AM31" i="20"/>
  <c r="AL31" i="20"/>
  <c r="AK31" i="20"/>
  <c r="AJ31" i="20"/>
  <c r="AI31" i="20"/>
  <c r="AH31" i="20"/>
  <c r="AG31" i="20"/>
  <c r="AF31" i="20"/>
  <c r="AE31" i="20"/>
  <c r="AD31" i="20"/>
  <c r="AC31" i="20"/>
  <c r="AB31" i="20"/>
  <c r="AA31" i="20"/>
  <c r="Z31" i="20"/>
  <c r="Y31" i="20"/>
  <c r="X31" i="20"/>
  <c r="W31" i="20"/>
  <c r="V31" i="20"/>
  <c r="U31" i="20"/>
  <c r="T31" i="20"/>
  <c r="S31" i="20"/>
  <c r="R31" i="20"/>
  <c r="Q31" i="20"/>
  <c r="P31" i="20"/>
  <c r="O31" i="20"/>
  <c r="N31" i="20"/>
  <c r="M31" i="20"/>
  <c r="L31" i="20"/>
  <c r="K31" i="20"/>
  <c r="J31" i="20"/>
  <c r="I31" i="20"/>
  <c r="H31" i="20"/>
  <c r="G31" i="20"/>
  <c r="F31" i="20"/>
  <c r="AZ30" i="20"/>
  <c r="AY30" i="20"/>
  <c r="AX30" i="20"/>
  <c r="AW30" i="20"/>
  <c r="AV30" i="20"/>
  <c r="AU30" i="20"/>
  <c r="AT30" i="20"/>
  <c r="AS30" i="20"/>
  <c r="AR30" i="20"/>
  <c r="AQ30" i="20"/>
  <c r="AP30" i="20"/>
  <c r="AO30" i="20"/>
  <c r="AN30" i="20"/>
  <c r="AM30" i="20"/>
  <c r="AL30" i="20"/>
  <c r="AK30" i="20"/>
  <c r="AJ30" i="20"/>
  <c r="AI30" i="20"/>
  <c r="AH30" i="20"/>
  <c r="AG30" i="20"/>
  <c r="AF30" i="20"/>
  <c r="AE30" i="20"/>
  <c r="AD30" i="20"/>
  <c r="AC30" i="20"/>
  <c r="AB30" i="20"/>
  <c r="AA30" i="20"/>
  <c r="Z30" i="20"/>
  <c r="Y30" i="20"/>
  <c r="X30" i="20"/>
  <c r="W30" i="20"/>
  <c r="V30" i="20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G30" i="20"/>
  <c r="F30" i="20"/>
  <c r="AZ29" i="20"/>
  <c r="AY29" i="20"/>
  <c r="AX29" i="20"/>
  <c r="AW29" i="20"/>
  <c r="AV29" i="20"/>
  <c r="AU29" i="20"/>
  <c r="AT29" i="20"/>
  <c r="AS29" i="20"/>
  <c r="AR29" i="20"/>
  <c r="AQ29" i="20"/>
  <c r="AP29" i="20"/>
  <c r="AO29" i="20"/>
  <c r="AN29" i="20"/>
  <c r="AM29" i="20"/>
  <c r="AL29" i="20"/>
  <c r="AK29" i="20"/>
  <c r="AJ29" i="20"/>
  <c r="AI29" i="20"/>
  <c r="AH29" i="20"/>
  <c r="AG29" i="20"/>
  <c r="AF29" i="20"/>
  <c r="AE29" i="20"/>
  <c r="AD29" i="20"/>
  <c r="AC29" i="20"/>
  <c r="AB29" i="20"/>
  <c r="AA29" i="20"/>
  <c r="Z29" i="20"/>
  <c r="Y29" i="20"/>
  <c r="X29" i="20"/>
  <c r="W29" i="20"/>
  <c r="V29" i="20"/>
  <c r="U29" i="20"/>
  <c r="T29" i="20"/>
  <c r="S29" i="20"/>
  <c r="R29" i="20"/>
  <c r="Q29" i="20"/>
  <c r="P29" i="20"/>
  <c r="O29" i="20"/>
  <c r="N29" i="20"/>
  <c r="M29" i="20"/>
  <c r="L29" i="20"/>
  <c r="K29" i="20"/>
  <c r="J29" i="20"/>
  <c r="I29" i="20"/>
  <c r="H29" i="20"/>
  <c r="G29" i="20"/>
  <c r="F29" i="20"/>
  <c r="AZ28" i="20"/>
  <c r="AY28" i="20"/>
  <c r="AX28" i="20"/>
  <c r="AW28" i="20"/>
  <c r="AV28" i="20"/>
  <c r="AU28" i="20"/>
  <c r="AT28" i="20"/>
  <c r="AS28" i="20"/>
  <c r="AR28" i="20"/>
  <c r="AQ28" i="20"/>
  <c r="AP28" i="20"/>
  <c r="AO28" i="20"/>
  <c r="AN28" i="20"/>
  <c r="AM28" i="20"/>
  <c r="AL28" i="20"/>
  <c r="AK28" i="20"/>
  <c r="AJ28" i="20"/>
  <c r="AI28" i="20"/>
  <c r="AH28" i="20"/>
  <c r="AG28" i="20"/>
  <c r="AF28" i="20"/>
  <c r="AE28" i="20"/>
  <c r="AD28" i="20"/>
  <c r="AC28" i="20"/>
  <c r="AB28" i="20"/>
  <c r="AA28" i="20"/>
  <c r="Z28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AZ27" i="20"/>
  <c r="AY27" i="20"/>
  <c r="AX27" i="20"/>
  <c r="AW27" i="20"/>
  <c r="AV27" i="20"/>
  <c r="AU27" i="20"/>
  <c r="AT27" i="20"/>
  <c r="AS27" i="20"/>
  <c r="AR27" i="20"/>
  <c r="AQ27" i="20"/>
  <c r="AP27" i="20"/>
  <c r="AO27" i="20"/>
  <c r="AN27" i="20"/>
  <c r="AM27" i="20"/>
  <c r="AL27" i="20"/>
  <c r="AK27" i="20"/>
  <c r="AJ27" i="20"/>
  <c r="AI27" i="20"/>
  <c r="AH27" i="20"/>
  <c r="AG27" i="20"/>
  <c r="AF27" i="20"/>
  <c r="AE27" i="20"/>
  <c r="AD27" i="20"/>
  <c r="AC27" i="20"/>
  <c r="AB27" i="20"/>
  <c r="AA27" i="20"/>
  <c r="Z27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AZ26" i="20"/>
  <c r="AY26" i="20"/>
  <c r="AX26" i="20"/>
  <c r="AW26" i="20"/>
  <c r="AV26" i="20"/>
  <c r="AU26" i="20"/>
  <c r="AT26" i="20"/>
  <c r="AS26" i="20"/>
  <c r="AR26" i="20"/>
  <c r="AQ26" i="20"/>
  <c r="AP26" i="20"/>
  <c r="AO26" i="20"/>
  <c r="AN26" i="20"/>
  <c r="AM26" i="20"/>
  <c r="AL26" i="20"/>
  <c r="AK26" i="20"/>
  <c r="AJ26" i="20"/>
  <c r="AI26" i="20"/>
  <c r="AH26" i="20"/>
  <c r="AG26" i="20"/>
  <c r="AF26" i="20"/>
  <c r="AE26" i="20"/>
  <c r="AD26" i="20"/>
  <c r="AC26" i="20"/>
  <c r="AB26" i="20"/>
  <c r="AA26" i="20"/>
  <c r="Z26" i="20"/>
  <c r="Y26" i="20"/>
  <c r="X26" i="20"/>
  <c r="W26" i="20"/>
  <c r="V26" i="20"/>
  <c r="U26" i="20"/>
  <c r="T26" i="20"/>
  <c r="S26" i="20"/>
  <c r="R26" i="20"/>
  <c r="Q26" i="20"/>
  <c r="P26" i="20"/>
  <c r="O26" i="20"/>
  <c r="N26" i="20"/>
  <c r="M26" i="20"/>
  <c r="L26" i="20"/>
  <c r="K26" i="20"/>
  <c r="J26" i="20"/>
  <c r="I26" i="20"/>
  <c r="H26" i="20"/>
  <c r="G26" i="20"/>
  <c r="F26" i="20"/>
  <c r="AZ25" i="20"/>
  <c r="AY25" i="20"/>
  <c r="AX25" i="20"/>
  <c r="AW25" i="20"/>
  <c r="AV25" i="20"/>
  <c r="AU25" i="20"/>
  <c r="AT25" i="20"/>
  <c r="AS25" i="20"/>
  <c r="AR25" i="20"/>
  <c r="AQ25" i="20"/>
  <c r="AP25" i="20"/>
  <c r="AO25" i="20"/>
  <c r="AN25" i="20"/>
  <c r="AM25" i="20"/>
  <c r="AL25" i="20"/>
  <c r="AK25" i="20"/>
  <c r="AJ25" i="20"/>
  <c r="AI25" i="20"/>
  <c r="AH25" i="20"/>
  <c r="AG25" i="20"/>
  <c r="AF25" i="20"/>
  <c r="AE25" i="20"/>
  <c r="AD25" i="20"/>
  <c r="AC25" i="20"/>
  <c r="AB25" i="20"/>
  <c r="AA25" i="20"/>
  <c r="Z25" i="20"/>
  <c r="Y25" i="20"/>
  <c r="X25" i="20"/>
  <c r="W25" i="20"/>
  <c r="V25" i="20"/>
  <c r="U25" i="20"/>
  <c r="T25" i="20"/>
  <c r="S25" i="20"/>
  <c r="R25" i="20"/>
  <c r="Q25" i="20"/>
  <c r="P25" i="20"/>
  <c r="O25" i="20"/>
  <c r="N25" i="20"/>
  <c r="M25" i="20"/>
  <c r="L25" i="20"/>
  <c r="K25" i="20"/>
  <c r="J25" i="20"/>
  <c r="I25" i="20"/>
  <c r="H25" i="20"/>
  <c r="G25" i="20"/>
  <c r="F25" i="20"/>
  <c r="AZ24" i="20"/>
  <c r="AY24" i="20"/>
  <c r="AX24" i="20"/>
  <c r="AW24" i="20"/>
  <c r="AV24" i="20"/>
  <c r="AU24" i="20"/>
  <c r="AT24" i="20"/>
  <c r="AS24" i="20"/>
  <c r="AR24" i="20"/>
  <c r="AQ24" i="20"/>
  <c r="AP24" i="20"/>
  <c r="AO24" i="20"/>
  <c r="AN24" i="20"/>
  <c r="AM24" i="20"/>
  <c r="AL24" i="20"/>
  <c r="AK24" i="20"/>
  <c r="AJ24" i="20"/>
  <c r="AI24" i="20"/>
  <c r="AH24" i="20"/>
  <c r="AG24" i="20"/>
  <c r="AF24" i="20"/>
  <c r="AE24" i="20"/>
  <c r="AD24" i="20"/>
  <c r="AC24" i="20"/>
  <c r="AB24" i="20"/>
  <c r="AA24" i="20"/>
  <c r="Z24" i="20"/>
  <c r="Y24" i="20"/>
  <c r="X24" i="20"/>
  <c r="W24" i="20"/>
  <c r="V24" i="20"/>
  <c r="U24" i="20"/>
  <c r="T24" i="20"/>
  <c r="S24" i="20"/>
  <c r="R24" i="20"/>
  <c r="Q24" i="20"/>
  <c r="P24" i="20"/>
  <c r="O24" i="20"/>
  <c r="N24" i="20"/>
  <c r="M24" i="20"/>
  <c r="L24" i="20"/>
  <c r="K24" i="20"/>
  <c r="J24" i="20"/>
  <c r="I24" i="20"/>
  <c r="H24" i="20"/>
  <c r="G24" i="20"/>
  <c r="F24" i="20"/>
  <c r="AZ23" i="20"/>
  <c r="AY23" i="20"/>
  <c r="AX23" i="20"/>
  <c r="AW23" i="20"/>
  <c r="AV23" i="20"/>
  <c r="AU23" i="20"/>
  <c r="AT23" i="20"/>
  <c r="AS23" i="20"/>
  <c r="AR23" i="20"/>
  <c r="AQ23" i="20"/>
  <c r="AP23" i="20"/>
  <c r="AO23" i="20"/>
  <c r="AN23" i="20"/>
  <c r="AM23" i="20"/>
  <c r="AL23" i="20"/>
  <c r="AK23" i="20"/>
  <c r="AJ23" i="20"/>
  <c r="AI23" i="20"/>
  <c r="AH23" i="20"/>
  <c r="AG23" i="20"/>
  <c r="AF23" i="20"/>
  <c r="AE23" i="20"/>
  <c r="AD23" i="20"/>
  <c r="AC23" i="20"/>
  <c r="AB23" i="20"/>
  <c r="AA23" i="20"/>
  <c r="Z23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AZ22" i="20"/>
  <c r="AY22" i="20"/>
  <c r="AX22" i="20"/>
  <c r="AW22" i="20"/>
  <c r="AV22" i="20"/>
  <c r="AU22" i="20"/>
  <c r="AT22" i="20"/>
  <c r="AS22" i="20"/>
  <c r="AR22" i="20"/>
  <c r="AQ22" i="20"/>
  <c r="AP22" i="20"/>
  <c r="AO22" i="20"/>
  <c r="AN22" i="20"/>
  <c r="AM22" i="20"/>
  <c r="AL22" i="20"/>
  <c r="AK22" i="20"/>
  <c r="AJ22" i="20"/>
  <c r="AI22" i="20"/>
  <c r="AH22" i="20"/>
  <c r="AG22" i="20"/>
  <c r="AF22" i="20"/>
  <c r="AE22" i="20"/>
  <c r="AD22" i="20"/>
  <c r="AC22" i="20"/>
  <c r="AB22" i="20"/>
  <c r="AA22" i="20"/>
  <c r="Z22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AZ21" i="20"/>
  <c r="AY21" i="20"/>
  <c r="AX21" i="20"/>
  <c r="AW21" i="20"/>
  <c r="AV21" i="20"/>
  <c r="AU21" i="20"/>
  <c r="AT21" i="20"/>
  <c r="AS21" i="20"/>
  <c r="AR21" i="20"/>
  <c r="AQ21" i="20"/>
  <c r="AP21" i="20"/>
  <c r="AO21" i="20"/>
  <c r="AN21" i="20"/>
  <c r="AM21" i="20"/>
  <c r="AL21" i="20"/>
  <c r="AK21" i="20"/>
  <c r="AJ21" i="20"/>
  <c r="AI21" i="20"/>
  <c r="AH21" i="20"/>
  <c r="AG21" i="20"/>
  <c r="AF21" i="20"/>
  <c r="AE21" i="20"/>
  <c r="AD21" i="20"/>
  <c r="AC21" i="20"/>
  <c r="AB21" i="20"/>
  <c r="AA21" i="20"/>
  <c r="Z21" i="20"/>
  <c r="Y21" i="20"/>
  <c r="X21" i="20"/>
  <c r="W21" i="20"/>
  <c r="V21" i="20"/>
  <c r="U21" i="20"/>
  <c r="T21" i="20"/>
  <c r="S21" i="20"/>
  <c r="R21" i="20"/>
  <c r="Q21" i="20"/>
  <c r="P21" i="20"/>
  <c r="O21" i="20"/>
  <c r="N21" i="20"/>
  <c r="M21" i="20"/>
  <c r="L21" i="20"/>
  <c r="K21" i="20"/>
  <c r="J21" i="20"/>
  <c r="I21" i="20"/>
  <c r="H21" i="20"/>
  <c r="G21" i="20"/>
  <c r="F21" i="20"/>
  <c r="AZ20" i="20"/>
  <c r="AY20" i="20"/>
  <c r="AX20" i="20"/>
  <c r="AW20" i="20"/>
  <c r="AV20" i="20"/>
  <c r="AU20" i="20"/>
  <c r="AT20" i="20"/>
  <c r="AS20" i="20"/>
  <c r="AR20" i="20"/>
  <c r="AQ20" i="20"/>
  <c r="AP20" i="20"/>
  <c r="AO20" i="20"/>
  <c r="AN20" i="20"/>
  <c r="AM20" i="20"/>
  <c r="AL20" i="20"/>
  <c r="AK20" i="20"/>
  <c r="AJ20" i="20"/>
  <c r="AI20" i="20"/>
  <c r="AH20" i="20"/>
  <c r="AG20" i="20"/>
  <c r="AF20" i="20"/>
  <c r="AE20" i="20"/>
  <c r="AD20" i="20"/>
  <c r="AC20" i="20"/>
  <c r="AB20" i="20"/>
  <c r="AA20" i="20"/>
  <c r="Z20" i="20"/>
  <c r="Y20" i="20"/>
  <c r="X20" i="20"/>
  <c r="W20" i="20"/>
  <c r="V20" i="20"/>
  <c r="U20" i="20"/>
  <c r="T20" i="20"/>
  <c r="S20" i="20"/>
  <c r="R20" i="20"/>
  <c r="Q20" i="20"/>
  <c r="P20" i="20"/>
  <c r="O20" i="20"/>
  <c r="N20" i="20"/>
  <c r="M20" i="20"/>
  <c r="L20" i="20"/>
  <c r="K20" i="20"/>
  <c r="J20" i="20"/>
  <c r="I20" i="20"/>
  <c r="H20" i="20"/>
  <c r="G20" i="20"/>
  <c r="F20" i="20"/>
  <c r="AZ19" i="20"/>
  <c r="AY19" i="20"/>
  <c r="AX19" i="20"/>
  <c r="AW19" i="20"/>
  <c r="AV19" i="20"/>
  <c r="AU19" i="20"/>
  <c r="AT19" i="20"/>
  <c r="AS19" i="20"/>
  <c r="AR19" i="20"/>
  <c r="AQ19" i="20"/>
  <c r="AP19" i="20"/>
  <c r="AO19" i="20"/>
  <c r="AN19" i="20"/>
  <c r="AM19" i="20"/>
  <c r="AL19" i="20"/>
  <c r="AK19" i="20"/>
  <c r="AJ19" i="20"/>
  <c r="AI19" i="20"/>
  <c r="AH19" i="20"/>
  <c r="AG19" i="20"/>
  <c r="AF19" i="20"/>
  <c r="AE19" i="20"/>
  <c r="AD19" i="20"/>
  <c r="AC19" i="20"/>
  <c r="AB19" i="20"/>
  <c r="AA19" i="20"/>
  <c r="Z19" i="20"/>
  <c r="Y19" i="20"/>
  <c r="X19" i="20"/>
  <c r="W19" i="20"/>
  <c r="V19" i="20"/>
  <c r="U19" i="20"/>
  <c r="T19" i="20"/>
  <c r="S19" i="20"/>
  <c r="R19" i="20"/>
  <c r="Q19" i="20"/>
  <c r="P19" i="20"/>
  <c r="O19" i="20"/>
  <c r="N19" i="20"/>
  <c r="M19" i="20"/>
  <c r="L19" i="20"/>
  <c r="K19" i="20"/>
  <c r="J19" i="20"/>
  <c r="I19" i="20"/>
  <c r="H19" i="20"/>
  <c r="G19" i="20"/>
  <c r="F19" i="20"/>
  <c r="AZ18" i="20"/>
  <c r="AY18" i="20"/>
  <c r="AX18" i="20"/>
  <c r="AW18" i="20"/>
  <c r="AV18" i="20"/>
  <c r="AU18" i="20"/>
  <c r="AT18" i="20"/>
  <c r="AS18" i="20"/>
  <c r="AR18" i="20"/>
  <c r="AQ18" i="20"/>
  <c r="AP18" i="20"/>
  <c r="AO18" i="20"/>
  <c r="AN18" i="20"/>
  <c r="AM18" i="20"/>
  <c r="AL18" i="20"/>
  <c r="AK18" i="20"/>
  <c r="AJ18" i="20"/>
  <c r="AI18" i="20"/>
  <c r="AH18" i="20"/>
  <c r="AG18" i="20"/>
  <c r="AF18" i="20"/>
  <c r="AE18" i="20"/>
  <c r="AD18" i="20"/>
  <c r="AC18" i="20"/>
  <c r="AB18" i="20"/>
  <c r="AA18" i="20"/>
  <c r="Z18" i="20"/>
  <c r="Y18" i="20"/>
  <c r="X18" i="20"/>
  <c r="W18" i="20"/>
  <c r="V18" i="20"/>
  <c r="U18" i="20"/>
  <c r="T18" i="20"/>
  <c r="S18" i="20"/>
  <c r="R18" i="20"/>
  <c r="Q18" i="20"/>
  <c r="P18" i="20"/>
  <c r="O18" i="20"/>
  <c r="N18" i="20"/>
  <c r="M18" i="20"/>
  <c r="L18" i="20"/>
  <c r="K18" i="20"/>
  <c r="J18" i="20"/>
  <c r="I18" i="20"/>
  <c r="H18" i="20"/>
  <c r="G18" i="20"/>
  <c r="F18" i="20"/>
  <c r="AZ17" i="20"/>
  <c r="AY17" i="20"/>
  <c r="AX17" i="20"/>
  <c r="AW17" i="20"/>
  <c r="AV17" i="20"/>
  <c r="AU17" i="20"/>
  <c r="AT17" i="20"/>
  <c r="AS17" i="20"/>
  <c r="AR17" i="20"/>
  <c r="AQ17" i="20"/>
  <c r="AP17" i="20"/>
  <c r="AO17" i="20"/>
  <c r="AN17" i="20"/>
  <c r="AM17" i="20"/>
  <c r="AL17" i="20"/>
  <c r="AK17" i="20"/>
  <c r="AJ17" i="20"/>
  <c r="AI17" i="20"/>
  <c r="AH17" i="20"/>
  <c r="AG17" i="20"/>
  <c r="AF17" i="20"/>
  <c r="AE17" i="20"/>
  <c r="AD17" i="20"/>
  <c r="AC17" i="20"/>
  <c r="AB17" i="20"/>
  <c r="AA17" i="20"/>
  <c r="Z17" i="20"/>
  <c r="Y17" i="20"/>
  <c r="X17" i="20"/>
  <c r="W17" i="20"/>
  <c r="V17" i="20"/>
  <c r="U17" i="20"/>
  <c r="T17" i="20"/>
  <c r="S17" i="20"/>
  <c r="R17" i="20"/>
  <c r="Q17" i="20"/>
  <c r="P17" i="20"/>
  <c r="O17" i="20"/>
  <c r="N17" i="20"/>
  <c r="M17" i="20"/>
  <c r="L17" i="20"/>
  <c r="K17" i="20"/>
  <c r="J17" i="20"/>
  <c r="I17" i="20"/>
  <c r="H17" i="20"/>
  <c r="G17" i="20"/>
  <c r="F17" i="20"/>
  <c r="AZ16" i="20"/>
  <c r="AY16" i="20"/>
  <c r="AX16" i="20"/>
  <c r="AW16" i="20"/>
  <c r="AV16" i="20"/>
  <c r="AU16" i="20"/>
  <c r="AT16" i="20"/>
  <c r="AS16" i="20"/>
  <c r="AR16" i="20"/>
  <c r="AQ16" i="20"/>
  <c r="AP16" i="20"/>
  <c r="AO16" i="20"/>
  <c r="AN16" i="20"/>
  <c r="AM16" i="20"/>
  <c r="AL16" i="20"/>
  <c r="AK16" i="20"/>
  <c r="AJ16" i="20"/>
  <c r="AI16" i="20"/>
  <c r="AH16" i="20"/>
  <c r="AG16" i="20"/>
  <c r="AF16" i="20"/>
  <c r="AE16" i="20"/>
  <c r="AD16" i="20"/>
  <c r="AC16" i="20"/>
  <c r="AB16" i="20"/>
  <c r="AA16" i="20"/>
  <c r="Z16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AZ15" i="20"/>
  <c r="AY15" i="20"/>
  <c r="AX15" i="20"/>
  <c r="AW15" i="20"/>
  <c r="AV15" i="20"/>
  <c r="AU15" i="20"/>
  <c r="AT15" i="20"/>
  <c r="AS15" i="20"/>
  <c r="AR15" i="20"/>
  <c r="AQ15" i="20"/>
  <c r="AP15" i="20"/>
  <c r="AO15" i="20"/>
  <c r="AN15" i="20"/>
  <c r="AM15" i="20"/>
  <c r="AL15" i="20"/>
  <c r="AK15" i="20"/>
  <c r="AJ15" i="20"/>
  <c r="AI15" i="20"/>
  <c r="AH15" i="20"/>
  <c r="AG15" i="20"/>
  <c r="AF15" i="20"/>
  <c r="AE15" i="20"/>
  <c r="AD15" i="20"/>
  <c r="AC15" i="20"/>
  <c r="AB15" i="20"/>
  <c r="AA15" i="20"/>
  <c r="Z15" i="20"/>
  <c r="Y15" i="20"/>
  <c r="X15" i="20"/>
  <c r="W15" i="20"/>
  <c r="V15" i="20"/>
  <c r="U15" i="20"/>
  <c r="T15" i="20"/>
  <c r="S15" i="20"/>
  <c r="R15" i="20"/>
  <c r="Q15" i="20"/>
  <c r="P15" i="20"/>
  <c r="O15" i="20"/>
  <c r="N15" i="20"/>
  <c r="M15" i="20"/>
  <c r="L15" i="20"/>
  <c r="K15" i="20"/>
  <c r="J15" i="20"/>
  <c r="I15" i="20"/>
  <c r="H15" i="20"/>
  <c r="G15" i="20"/>
  <c r="F15" i="20"/>
  <c r="AZ14" i="20"/>
  <c r="AY14" i="20"/>
  <c r="AX14" i="20"/>
  <c r="AW14" i="20"/>
  <c r="AV14" i="20"/>
  <c r="AU14" i="20"/>
  <c r="AT14" i="20"/>
  <c r="AS14" i="20"/>
  <c r="AR14" i="20"/>
  <c r="AQ14" i="20"/>
  <c r="AP14" i="20"/>
  <c r="AO14" i="20"/>
  <c r="AN14" i="20"/>
  <c r="AM14" i="20"/>
  <c r="AL14" i="20"/>
  <c r="AK14" i="20"/>
  <c r="AJ14" i="20"/>
  <c r="AI14" i="20"/>
  <c r="AH14" i="20"/>
  <c r="AG14" i="20"/>
  <c r="AF14" i="20"/>
  <c r="AE14" i="20"/>
  <c r="AD14" i="20"/>
  <c r="AC14" i="20"/>
  <c r="AB14" i="20"/>
  <c r="AA14" i="20"/>
  <c r="Z14" i="20"/>
  <c r="Y14" i="20"/>
  <c r="X14" i="20"/>
  <c r="W14" i="20"/>
  <c r="V14" i="20"/>
  <c r="U14" i="20"/>
  <c r="T14" i="20"/>
  <c r="S14" i="20"/>
  <c r="R14" i="20"/>
  <c r="Q14" i="20"/>
  <c r="P14" i="20"/>
  <c r="O14" i="20"/>
  <c r="N14" i="20"/>
  <c r="M14" i="20"/>
  <c r="L14" i="20"/>
  <c r="K14" i="20"/>
  <c r="J14" i="20"/>
  <c r="I14" i="20"/>
  <c r="H14" i="20"/>
  <c r="G14" i="20"/>
  <c r="F14" i="20"/>
  <c r="AZ13" i="20"/>
  <c r="AY13" i="20"/>
  <c r="AX13" i="20"/>
  <c r="AW13" i="20"/>
  <c r="AV13" i="20"/>
  <c r="AU13" i="20"/>
  <c r="AT13" i="20"/>
  <c r="AS13" i="20"/>
  <c r="AR13" i="20"/>
  <c r="AQ13" i="20"/>
  <c r="AP13" i="20"/>
  <c r="AO13" i="20"/>
  <c r="AN13" i="20"/>
  <c r="AM13" i="20"/>
  <c r="AL13" i="20"/>
  <c r="AK13" i="20"/>
  <c r="AJ13" i="20"/>
  <c r="AI13" i="20"/>
  <c r="AH13" i="20"/>
  <c r="AG13" i="20"/>
  <c r="AF13" i="20"/>
  <c r="AE13" i="20"/>
  <c r="AD13" i="20"/>
  <c r="AC13" i="20"/>
  <c r="AB13" i="20"/>
  <c r="AA13" i="20"/>
  <c r="Z13" i="20"/>
  <c r="Y13" i="20"/>
  <c r="X13" i="20"/>
  <c r="W13" i="20"/>
  <c r="V13" i="20"/>
  <c r="U13" i="20"/>
  <c r="T13" i="20"/>
  <c r="S13" i="20"/>
  <c r="R13" i="20"/>
  <c r="Q13" i="20"/>
  <c r="P13" i="20"/>
  <c r="O13" i="20"/>
  <c r="N13" i="20"/>
  <c r="M13" i="20"/>
  <c r="L13" i="20"/>
  <c r="K13" i="20"/>
  <c r="J13" i="20"/>
  <c r="I13" i="20"/>
  <c r="H13" i="20"/>
  <c r="G13" i="20"/>
  <c r="F13" i="20"/>
  <c r="AZ12" i="20"/>
  <c r="AY12" i="20"/>
  <c r="AX12" i="20"/>
  <c r="AW12" i="20"/>
  <c r="AV12" i="20"/>
  <c r="AU12" i="20"/>
  <c r="AT12" i="20"/>
  <c r="AS12" i="20"/>
  <c r="AR12" i="20"/>
  <c r="AQ12" i="20"/>
  <c r="AP12" i="20"/>
  <c r="AO12" i="20"/>
  <c r="AN12" i="20"/>
  <c r="AM12" i="20"/>
  <c r="AL12" i="20"/>
  <c r="AK12" i="20"/>
  <c r="AJ12" i="20"/>
  <c r="AI12" i="20"/>
  <c r="AH12" i="20"/>
  <c r="AG12" i="20"/>
  <c r="AF12" i="20"/>
  <c r="AE12" i="20"/>
  <c r="AD12" i="20"/>
  <c r="AC12" i="20"/>
  <c r="AB12" i="20"/>
  <c r="AA12" i="20"/>
  <c r="Z12" i="20"/>
  <c r="Y12" i="20"/>
  <c r="X12" i="20"/>
  <c r="W12" i="20"/>
  <c r="V12" i="20"/>
  <c r="U12" i="20"/>
  <c r="T12" i="20"/>
  <c r="S12" i="20"/>
  <c r="R12" i="20"/>
  <c r="Q12" i="20"/>
  <c r="P12" i="20"/>
  <c r="O12" i="20"/>
  <c r="N12" i="20"/>
  <c r="M12" i="20"/>
  <c r="L12" i="20"/>
  <c r="K12" i="20"/>
  <c r="J12" i="20"/>
  <c r="I12" i="20"/>
  <c r="H12" i="20"/>
  <c r="G12" i="20"/>
  <c r="F12" i="20"/>
  <c r="AZ11" i="20"/>
  <c r="AY11" i="20"/>
  <c r="AX11" i="20"/>
  <c r="AW11" i="20"/>
  <c r="AV11" i="20"/>
  <c r="AU11" i="20"/>
  <c r="AT11" i="20"/>
  <c r="AS11" i="20"/>
  <c r="AR11" i="20"/>
  <c r="AQ11" i="20"/>
  <c r="AP11" i="20"/>
  <c r="AO11" i="20"/>
  <c r="AN11" i="20"/>
  <c r="AM11" i="20"/>
  <c r="AL11" i="20"/>
  <c r="AK11" i="20"/>
  <c r="AJ11" i="20"/>
  <c r="AI11" i="20"/>
  <c r="AH11" i="20"/>
  <c r="AG11" i="20"/>
  <c r="AF11" i="20"/>
  <c r="AE11" i="20"/>
  <c r="AD11" i="20"/>
  <c r="AC11" i="20"/>
  <c r="AB11" i="20"/>
  <c r="AA11" i="20"/>
  <c r="Z11" i="20"/>
  <c r="Y11" i="20"/>
  <c r="X11" i="20"/>
  <c r="W11" i="20"/>
  <c r="V11" i="20"/>
  <c r="U11" i="20"/>
  <c r="T11" i="20"/>
  <c r="S11" i="20"/>
  <c r="R11" i="20"/>
  <c r="Q11" i="20"/>
  <c r="P11" i="20"/>
  <c r="O11" i="20"/>
  <c r="N11" i="20"/>
  <c r="M11" i="20"/>
  <c r="L11" i="20"/>
  <c r="K11" i="20"/>
  <c r="J11" i="20"/>
  <c r="I11" i="20"/>
  <c r="H11" i="20"/>
  <c r="G11" i="20"/>
  <c r="F11" i="20"/>
  <c r="AZ10" i="20"/>
  <c r="AY10" i="20"/>
  <c r="AX10" i="20"/>
  <c r="AW10" i="20"/>
  <c r="AV10" i="20"/>
  <c r="AU10" i="20"/>
  <c r="AT10" i="20"/>
  <c r="AS10" i="20"/>
  <c r="AR10" i="20"/>
  <c r="AQ10" i="20"/>
  <c r="AP10" i="20"/>
  <c r="AO10" i="20"/>
  <c r="AN10" i="20"/>
  <c r="AM10" i="20"/>
  <c r="AL10" i="20"/>
  <c r="AK10" i="20"/>
  <c r="AJ10" i="20"/>
  <c r="AI10" i="20"/>
  <c r="AH10" i="20"/>
  <c r="AG10" i="20"/>
  <c r="AF10" i="20"/>
  <c r="AE10" i="20"/>
  <c r="AD10" i="20"/>
  <c r="AC10" i="20"/>
  <c r="AB10" i="20"/>
  <c r="AA10" i="20"/>
  <c r="Z10" i="20"/>
  <c r="Y10" i="20"/>
  <c r="X10" i="20"/>
  <c r="W10" i="20"/>
  <c r="V10" i="20"/>
  <c r="U10" i="20"/>
  <c r="T10" i="20"/>
  <c r="S10" i="20"/>
  <c r="R10" i="20"/>
  <c r="Q10" i="20"/>
  <c r="P10" i="20"/>
  <c r="O10" i="20"/>
  <c r="N10" i="20"/>
  <c r="M10" i="20"/>
  <c r="L10" i="20"/>
  <c r="K10" i="20"/>
  <c r="J10" i="20"/>
  <c r="I10" i="20"/>
  <c r="H10" i="20"/>
  <c r="G10" i="20"/>
  <c r="F10" i="20"/>
  <c r="AZ9" i="20"/>
  <c r="AY9" i="20"/>
  <c r="AX9" i="20"/>
  <c r="AW9" i="20"/>
  <c r="AV9" i="20"/>
  <c r="AU9" i="20"/>
  <c r="AT9" i="20"/>
  <c r="AS9" i="20"/>
  <c r="AR9" i="20"/>
  <c r="AQ9" i="20"/>
  <c r="AP9" i="20"/>
  <c r="AO9" i="20"/>
  <c r="AN9" i="20"/>
  <c r="AM9" i="20"/>
  <c r="AL9" i="20"/>
  <c r="AK9" i="20"/>
  <c r="AJ9" i="20"/>
  <c r="AI9" i="20"/>
  <c r="AH9" i="20"/>
  <c r="AG9" i="20"/>
  <c r="AF9" i="20"/>
  <c r="AE9" i="20"/>
  <c r="AD9" i="20"/>
  <c r="AC9" i="20"/>
  <c r="AB9" i="20"/>
  <c r="AA9" i="20"/>
  <c r="Z9" i="20"/>
  <c r="Y9" i="20"/>
  <c r="X9" i="20"/>
  <c r="W9" i="20"/>
  <c r="V9" i="20"/>
  <c r="U9" i="20"/>
  <c r="T9" i="20"/>
  <c r="S9" i="20"/>
  <c r="R9" i="20"/>
  <c r="Q9" i="20"/>
  <c r="P9" i="20"/>
  <c r="O9" i="20"/>
  <c r="N9" i="20"/>
  <c r="M9" i="20"/>
  <c r="L9" i="20"/>
  <c r="K9" i="20"/>
  <c r="J9" i="20"/>
  <c r="I9" i="20"/>
  <c r="H9" i="20"/>
  <c r="G9" i="20"/>
  <c r="F9" i="20"/>
  <c r="A5" i="20"/>
  <c r="F21" i="58" s="1"/>
  <c r="AZ43" i="19"/>
  <c r="AY43" i="19"/>
  <c r="AX43" i="19"/>
  <c r="AW43" i="19"/>
  <c r="AV43" i="19"/>
  <c r="AU43" i="19"/>
  <c r="AT43" i="19"/>
  <c r="AS43" i="19"/>
  <c r="AR43" i="19"/>
  <c r="AQ43" i="19"/>
  <c r="AP43" i="19"/>
  <c r="AO43" i="19"/>
  <c r="AN43" i="19"/>
  <c r="AM43" i="19"/>
  <c r="AL43" i="19"/>
  <c r="AK43" i="19"/>
  <c r="AJ43" i="19"/>
  <c r="AI43" i="19"/>
  <c r="AH43" i="19"/>
  <c r="AG43" i="19"/>
  <c r="AF43" i="19"/>
  <c r="AE43" i="19"/>
  <c r="AD43" i="19"/>
  <c r="AC43" i="19"/>
  <c r="AB43" i="19"/>
  <c r="AA43" i="19"/>
  <c r="Z43" i="19"/>
  <c r="Y43" i="19"/>
  <c r="X43" i="19"/>
  <c r="W43" i="19"/>
  <c r="V43" i="19"/>
  <c r="U43" i="19"/>
  <c r="T43" i="19"/>
  <c r="S43" i="19"/>
  <c r="R43" i="19"/>
  <c r="Q43" i="19"/>
  <c r="P43" i="19"/>
  <c r="O43" i="19"/>
  <c r="N43" i="19"/>
  <c r="M43" i="19"/>
  <c r="L43" i="19"/>
  <c r="K43" i="19"/>
  <c r="J43" i="19"/>
  <c r="I43" i="19"/>
  <c r="H43" i="19"/>
  <c r="G43" i="19"/>
  <c r="F43" i="19"/>
  <c r="AZ42" i="19"/>
  <c r="AY42" i="19"/>
  <c r="AX42" i="19"/>
  <c r="AW42" i="19"/>
  <c r="AV42" i="19"/>
  <c r="AU42" i="19"/>
  <c r="AT42" i="19"/>
  <c r="AS42" i="19"/>
  <c r="AR42" i="19"/>
  <c r="AQ42" i="19"/>
  <c r="AP42" i="19"/>
  <c r="AO42" i="19"/>
  <c r="AN42" i="19"/>
  <c r="AM42" i="19"/>
  <c r="AL42" i="19"/>
  <c r="AK42" i="19"/>
  <c r="AJ42" i="19"/>
  <c r="AI42" i="19"/>
  <c r="AH42" i="19"/>
  <c r="AG42" i="19"/>
  <c r="AF42" i="19"/>
  <c r="AE42" i="19"/>
  <c r="AD42" i="19"/>
  <c r="AC42" i="19"/>
  <c r="AB42" i="19"/>
  <c r="AA42" i="19"/>
  <c r="Z42" i="19"/>
  <c r="Y42" i="19"/>
  <c r="X42" i="19"/>
  <c r="W42" i="19"/>
  <c r="V42" i="19"/>
  <c r="U42" i="19"/>
  <c r="T42" i="19"/>
  <c r="S42" i="19"/>
  <c r="R42" i="19"/>
  <c r="Q42" i="19"/>
  <c r="P42" i="19"/>
  <c r="O42" i="19"/>
  <c r="N42" i="19"/>
  <c r="M42" i="19"/>
  <c r="L42" i="19"/>
  <c r="K42" i="19"/>
  <c r="J42" i="19"/>
  <c r="I42" i="19"/>
  <c r="H42" i="19"/>
  <c r="G42" i="19"/>
  <c r="F42" i="19"/>
  <c r="AZ41" i="19"/>
  <c r="AY41" i="19"/>
  <c r="AX41" i="19"/>
  <c r="AW41" i="19"/>
  <c r="AV41" i="19"/>
  <c r="AU41" i="19"/>
  <c r="AT41" i="19"/>
  <c r="AS41" i="19"/>
  <c r="AR41" i="19"/>
  <c r="AQ41" i="19"/>
  <c r="AP41" i="19"/>
  <c r="AO41" i="19"/>
  <c r="AN41" i="19"/>
  <c r="AM41" i="19"/>
  <c r="AL41" i="19"/>
  <c r="AK41" i="19"/>
  <c r="AJ41" i="19"/>
  <c r="AI41" i="19"/>
  <c r="AH41" i="19"/>
  <c r="AG41" i="19"/>
  <c r="AF41" i="19"/>
  <c r="AE41" i="19"/>
  <c r="AD41" i="19"/>
  <c r="AC41" i="19"/>
  <c r="AB41" i="19"/>
  <c r="AA41" i="19"/>
  <c r="Z41" i="19"/>
  <c r="Y41" i="19"/>
  <c r="X41" i="19"/>
  <c r="W41" i="19"/>
  <c r="V41" i="19"/>
  <c r="U41" i="19"/>
  <c r="T41" i="19"/>
  <c r="S41" i="19"/>
  <c r="R41" i="19"/>
  <c r="Q41" i="19"/>
  <c r="P41" i="19"/>
  <c r="O41" i="19"/>
  <c r="N41" i="19"/>
  <c r="M41" i="19"/>
  <c r="L41" i="19"/>
  <c r="K41" i="19"/>
  <c r="J41" i="19"/>
  <c r="I41" i="19"/>
  <c r="H41" i="19"/>
  <c r="G41" i="19"/>
  <c r="F41" i="19"/>
  <c r="AZ40" i="19"/>
  <c r="AY40" i="19"/>
  <c r="AX40" i="19"/>
  <c r="AW40" i="19"/>
  <c r="AV40" i="19"/>
  <c r="AU40" i="19"/>
  <c r="AT40" i="19"/>
  <c r="AS40" i="19"/>
  <c r="AR40" i="19"/>
  <c r="AQ40" i="19"/>
  <c r="AP40" i="19"/>
  <c r="AO40" i="19"/>
  <c r="AN40" i="19"/>
  <c r="AM40" i="19"/>
  <c r="AL40" i="19"/>
  <c r="AK40" i="19"/>
  <c r="AJ40" i="19"/>
  <c r="AI40" i="19"/>
  <c r="AH40" i="19"/>
  <c r="AG40" i="19"/>
  <c r="AF40" i="19"/>
  <c r="AE40" i="19"/>
  <c r="AD40" i="19"/>
  <c r="AC40" i="19"/>
  <c r="AB40" i="19"/>
  <c r="AA40" i="19"/>
  <c r="Z40" i="19"/>
  <c r="Y40" i="19"/>
  <c r="X40" i="19"/>
  <c r="W40" i="19"/>
  <c r="V40" i="19"/>
  <c r="U40" i="19"/>
  <c r="T40" i="19"/>
  <c r="S40" i="19"/>
  <c r="R40" i="19"/>
  <c r="Q40" i="19"/>
  <c r="P40" i="19"/>
  <c r="O40" i="19"/>
  <c r="N40" i="19"/>
  <c r="M40" i="19"/>
  <c r="L40" i="19"/>
  <c r="K40" i="19"/>
  <c r="J40" i="19"/>
  <c r="I40" i="19"/>
  <c r="H40" i="19"/>
  <c r="G40" i="19"/>
  <c r="F40" i="19"/>
  <c r="AZ39" i="19"/>
  <c r="AY39" i="19"/>
  <c r="AX39" i="19"/>
  <c r="AW39" i="19"/>
  <c r="AV39" i="19"/>
  <c r="AU39" i="19"/>
  <c r="AT39" i="19"/>
  <c r="AS39" i="19"/>
  <c r="AR39" i="19"/>
  <c r="AQ39" i="19"/>
  <c r="AP39" i="19"/>
  <c r="AO39" i="19"/>
  <c r="AN39" i="19"/>
  <c r="AM39" i="19"/>
  <c r="AL39" i="19"/>
  <c r="AK39" i="19"/>
  <c r="AJ39" i="19"/>
  <c r="AI39" i="19"/>
  <c r="AH39" i="19"/>
  <c r="AG39" i="19"/>
  <c r="AF39" i="19"/>
  <c r="AE39" i="19"/>
  <c r="AD39" i="19"/>
  <c r="AC39" i="19"/>
  <c r="AB39" i="19"/>
  <c r="AA39" i="19"/>
  <c r="Z39" i="19"/>
  <c r="Y39" i="19"/>
  <c r="X39" i="19"/>
  <c r="W39" i="19"/>
  <c r="V39" i="19"/>
  <c r="U39" i="19"/>
  <c r="T39" i="19"/>
  <c r="S39" i="19"/>
  <c r="R39" i="19"/>
  <c r="Q39" i="19"/>
  <c r="P39" i="19"/>
  <c r="O39" i="19"/>
  <c r="N39" i="19"/>
  <c r="M39" i="19"/>
  <c r="L39" i="19"/>
  <c r="K39" i="19"/>
  <c r="J39" i="19"/>
  <c r="I39" i="19"/>
  <c r="H39" i="19"/>
  <c r="G39" i="19"/>
  <c r="F39" i="19"/>
  <c r="AZ38" i="19"/>
  <c r="AY38" i="19"/>
  <c r="AX38" i="19"/>
  <c r="AW38" i="19"/>
  <c r="AV38" i="19"/>
  <c r="AU38" i="19"/>
  <c r="AT38" i="19"/>
  <c r="AS38" i="19"/>
  <c r="AR38" i="19"/>
  <c r="AQ38" i="19"/>
  <c r="AP38" i="19"/>
  <c r="AO38" i="19"/>
  <c r="AN38" i="19"/>
  <c r="AM38" i="19"/>
  <c r="AL38" i="19"/>
  <c r="AK38" i="19"/>
  <c r="AJ38" i="19"/>
  <c r="AI38" i="19"/>
  <c r="AH38" i="19"/>
  <c r="AG38" i="19"/>
  <c r="AF38" i="19"/>
  <c r="AE38" i="19"/>
  <c r="AD38" i="19"/>
  <c r="AC38" i="19"/>
  <c r="AB38" i="19"/>
  <c r="AA38" i="19"/>
  <c r="Z38" i="19"/>
  <c r="Y38" i="19"/>
  <c r="X38" i="19"/>
  <c r="W38" i="19"/>
  <c r="V38" i="19"/>
  <c r="U38" i="19"/>
  <c r="T38" i="19"/>
  <c r="S38" i="19"/>
  <c r="R38" i="19"/>
  <c r="Q38" i="19"/>
  <c r="P38" i="19"/>
  <c r="O38" i="19"/>
  <c r="N38" i="19"/>
  <c r="M38" i="19"/>
  <c r="L38" i="19"/>
  <c r="K38" i="19"/>
  <c r="J38" i="19"/>
  <c r="I38" i="19"/>
  <c r="H38" i="19"/>
  <c r="G38" i="19"/>
  <c r="F38" i="19"/>
  <c r="AZ37" i="19"/>
  <c r="AY37" i="19"/>
  <c r="AX37" i="19"/>
  <c r="AW37" i="19"/>
  <c r="AV37" i="19"/>
  <c r="AU37" i="19"/>
  <c r="AT37" i="19"/>
  <c r="AS37" i="19"/>
  <c r="AR37" i="19"/>
  <c r="AQ37" i="19"/>
  <c r="AP37" i="19"/>
  <c r="AO37" i="19"/>
  <c r="AN37" i="19"/>
  <c r="AM37" i="19"/>
  <c r="AL37" i="19"/>
  <c r="AK37" i="19"/>
  <c r="AJ37" i="19"/>
  <c r="AI37" i="19"/>
  <c r="AH37" i="19"/>
  <c r="AG37" i="19"/>
  <c r="AF37" i="19"/>
  <c r="AE37" i="19"/>
  <c r="AD37" i="19"/>
  <c r="AC37" i="19"/>
  <c r="AB37" i="19"/>
  <c r="AA37" i="19"/>
  <c r="Z37" i="19"/>
  <c r="Y37" i="19"/>
  <c r="X37" i="19"/>
  <c r="W37" i="19"/>
  <c r="V37" i="19"/>
  <c r="U37" i="19"/>
  <c r="T37" i="19"/>
  <c r="S37" i="19"/>
  <c r="R37" i="19"/>
  <c r="Q37" i="19"/>
  <c r="P37" i="19"/>
  <c r="O37" i="19"/>
  <c r="N37" i="19"/>
  <c r="M37" i="19"/>
  <c r="L37" i="19"/>
  <c r="K37" i="19"/>
  <c r="J37" i="19"/>
  <c r="I37" i="19"/>
  <c r="H37" i="19"/>
  <c r="G37" i="19"/>
  <c r="F37" i="19"/>
  <c r="AZ36" i="19"/>
  <c r="AY36" i="19"/>
  <c r="AX36" i="19"/>
  <c r="AW36" i="19"/>
  <c r="AV36" i="19"/>
  <c r="AU36" i="19"/>
  <c r="AT36" i="19"/>
  <c r="AS36" i="19"/>
  <c r="AR36" i="19"/>
  <c r="AQ36" i="19"/>
  <c r="AP36" i="19"/>
  <c r="AO36" i="19"/>
  <c r="AN36" i="19"/>
  <c r="AM36" i="19"/>
  <c r="AL36" i="19"/>
  <c r="AK36" i="19"/>
  <c r="AJ36" i="19"/>
  <c r="AI36" i="19"/>
  <c r="AH36" i="19"/>
  <c r="AG36" i="19"/>
  <c r="AF36" i="19"/>
  <c r="AE36" i="19"/>
  <c r="AD36" i="19"/>
  <c r="AC36" i="19"/>
  <c r="AB36" i="19"/>
  <c r="AA36" i="19"/>
  <c r="Z36" i="19"/>
  <c r="Y36" i="19"/>
  <c r="X36" i="19"/>
  <c r="W36" i="19"/>
  <c r="V36" i="19"/>
  <c r="U36" i="19"/>
  <c r="T36" i="19"/>
  <c r="S36" i="19"/>
  <c r="R36" i="19"/>
  <c r="Q36" i="19"/>
  <c r="P36" i="19"/>
  <c r="O36" i="19"/>
  <c r="N36" i="19"/>
  <c r="M36" i="19"/>
  <c r="L36" i="19"/>
  <c r="K36" i="19"/>
  <c r="J36" i="19"/>
  <c r="I36" i="19"/>
  <c r="H36" i="19"/>
  <c r="G36" i="19"/>
  <c r="F36" i="19"/>
  <c r="AZ35" i="19"/>
  <c r="AY35" i="19"/>
  <c r="AX35" i="19"/>
  <c r="AW35" i="19"/>
  <c r="AV35" i="19"/>
  <c r="AU35" i="19"/>
  <c r="AT35" i="19"/>
  <c r="AS35" i="19"/>
  <c r="AR35" i="19"/>
  <c r="AQ35" i="19"/>
  <c r="AP35" i="19"/>
  <c r="AO35" i="19"/>
  <c r="AN35" i="19"/>
  <c r="AM35" i="19"/>
  <c r="AL35" i="19"/>
  <c r="AK35" i="19"/>
  <c r="AJ35" i="19"/>
  <c r="AI35" i="19"/>
  <c r="AH35" i="19"/>
  <c r="AG35" i="19"/>
  <c r="AF35" i="19"/>
  <c r="AE35" i="19"/>
  <c r="AD35" i="19"/>
  <c r="AC35" i="19"/>
  <c r="AB35" i="19"/>
  <c r="AA35" i="19"/>
  <c r="Z35" i="19"/>
  <c r="Y35" i="19"/>
  <c r="X35" i="19"/>
  <c r="W35" i="19"/>
  <c r="V35" i="19"/>
  <c r="U35" i="19"/>
  <c r="T35" i="19"/>
  <c r="S35" i="19"/>
  <c r="R35" i="19"/>
  <c r="Q35" i="19"/>
  <c r="P35" i="19"/>
  <c r="O35" i="19"/>
  <c r="N35" i="19"/>
  <c r="M35" i="19"/>
  <c r="L35" i="19"/>
  <c r="K35" i="19"/>
  <c r="J35" i="19"/>
  <c r="I35" i="19"/>
  <c r="H35" i="19"/>
  <c r="G35" i="19"/>
  <c r="F35" i="19"/>
  <c r="AZ34" i="19"/>
  <c r="AY34" i="19"/>
  <c r="AX34" i="19"/>
  <c r="AW34" i="19"/>
  <c r="AV34" i="19"/>
  <c r="AU34" i="19"/>
  <c r="AT34" i="19"/>
  <c r="AS34" i="19"/>
  <c r="AR34" i="19"/>
  <c r="AQ34" i="19"/>
  <c r="AP34" i="19"/>
  <c r="AO34" i="19"/>
  <c r="AN34" i="19"/>
  <c r="AM34" i="19"/>
  <c r="AL34" i="19"/>
  <c r="AK34" i="19"/>
  <c r="AJ34" i="19"/>
  <c r="AI34" i="19"/>
  <c r="AH34" i="19"/>
  <c r="AG34" i="19"/>
  <c r="AF34" i="19"/>
  <c r="AE34" i="19"/>
  <c r="AD34" i="19"/>
  <c r="AC34" i="19"/>
  <c r="AB34" i="19"/>
  <c r="AA34" i="19"/>
  <c r="Z34" i="19"/>
  <c r="Y34" i="19"/>
  <c r="X34" i="19"/>
  <c r="W34" i="19"/>
  <c r="V34" i="19"/>
  <c r="U34" i="19"/>
  <c r="T34" i="19"/>
  <c r="S34" i="19"/>
  <c r="R34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AZ33" i="19"/>
  <c r="AY33" i="19"/>
  <c r="AX33" i="19"/>
  <c r="AW33" i="19"/>
  <c r="AV33" i="19"/>
  <c r="AU33" i="19"/>
  <c r="AT33" i="19"/>
  <c r="AS33" i="19"/>
  <c r="AR33" i="19"/>
  <c r="AQ33" i="19"/>
  <c r="AP33" i="19"/>
  <c r="AO33" i="19"/>
  <c r="AN33" i="19"/>
  <c r="AM33" i="19"/>
  <c r="AL33" i="19"/>
  <c r="AK33" i="19"/>
  <c r="AJ33" i="19"/>
  <c r="AI33" i="19"/>
  <c r="AH33" i="19"/>
  <c r="AG33" i="19"/>
  <c r="AF33" i="19"/>
  <c r="AE33" i="19"/>
  <c r="AD33" i="19"/>
  <c r="AC33" i="19"/>
  <c r="AB33" i="19"/>
  <c r="AA33" i="19"/>
  <c r="Z33" i="19"/>
  <c r="Y33" i="19"/>
  <c r="X33" i="19"/>
  <c r="W33" i="19"/>
  <c r="V33" i="19"/>
  <c r="U33" i="19"/>
  <c r="T33" i="19"/>
  <c r="S33" i="19"/>
  <c r="R33" i="19"/>
  <c r="Q33" i="19"/>
  <c r="P33" i="19"/>
  <c r="O33" i="19"/>
  <c r="N33" i="19"/>
  <c r="M33" i="19"/>
  <c r="L33" i="19"/>
  <c r="K33" i="19"/>
  <c r="J33" i="19"/>
  <c r="I33" i="19"/>
  <c r="H33" i="19"/>
  <c r="G33" i="19"/>
  <c r="F33" i="19"/>
  <c r="AZ32" i="19"/>
  <c r="AY32" i="19"/>
  <c r="AX32" i="19"/>
  <c r="AW32" i="19"/>
  <c r="AV32" i="19"/>
  <c r="AU32" i="19"/>
  <c r="AT32" i="19"/>
  <c r="AS32" i="19"/>
  <c r="AR32" i="19"/>
  <c r="AQ32" i="19"/>
  <c r="AP32" i="19"/>
  <c r="AO32" i="19"/>
  <c r="AN32" i="19"/>
  <c r="AM32" i="19"/>
  <c r="AL32" i="19"/>
  <c r="AK32" i="19"/>
  <c r="AJ32" i="19"/>
  <c r="AI32" i="19"/>
  <c r="AH32" i="19"/>
  <c r="AG32" i="19"/>
  <c r="AF32" i="19"/>
  <c r="AE32" i="19"/>
  <c r="AD32" i="19"/>
  <c r="AC32" i="19"/>
  <c r="AB32" i="19"/>
  <c r="AA32" i="19"/>
  <c r="Z32" i="19"/>
  <c r="Y32" i="19"/>
  <c r="X32" i="19"/>
  <c r="W32" i="19"/>
  <c r="V32" i="19"/>
  <c r="U32" i="19"/>
  <c r="T32" i="19"/>
  <c r="S32" i="19"/>
  <c r="R32" i="19"/>
  <c r="Q32" i="19"/>
  <c r="P32" i="19"/>
  <c r="O32" i="19"/>
  <c r="N32" i="19"/>
  <c r="M32" i="19"/>
  <c r="L32" i="19"/>
  <c r="K32" i="19"/>
  <c r="J32" i="19"/>
  <c r="I32" i="19"/>
  <c r="H32" i="19"/>
  <c r="G32" i="19"/>
  <c r="F32" i="19"/>
  <c r="AZ31" i="19"/>
  <c r="AY31" i="19"/>
  <c r="AX31" i="19"/>
  <c r="AW31" i="19"/>
  <c r="AV31" i="19"/>
  <c r="AU31" i="19"/>
  <c r="AT31" i="19"/>
  <c r="AS31" i="19"/>
  <c r="AR31" i="19"/>
  <c r="AQ31" i="19"/>
  <c r="AP31" i="19"/>
  <c r="AO31" i="19"/>
  <c r="AN31" i="19"/>
  <c r="AM31" i="19"/>
  <c r="AL31" i="19"/>
  <c r="AK31" i="19"/>
  <c r="AJ31" i="19"/>
  <c r="AI31" i="19"/>
  <c r="AH31" i="19"/>
  <c r="AG31" i="19"/>
  <c r="AF31" i="19"/>
  <c r="AE31" i="19"/>
  <c r="AD31" i="19"/>
  <c r="AC31" i="19"/>
  <c r="AB31" i="19"/>
  <c r="AA31" i="19"/>
  <c r="Z31" i="19"/>
  <c r="Y31" i="19"/>
  <c r="X31" i="19"/>
  <c r="W31" i="19"/>
  <c r="V31" i="19"/>
  <c r="U31" i="19"/>
  <c r="T31" i="19"/>
  <c r="S31" i="19"/>
  <c r="R31" i="19"/>
  <c r="Q31" i="19"/>
  <c r="P31" i="19"/>
  <c r="O31" i="19"/>
  <c r="N31" i="19"/>
  <c r="M31" i="19"/>
  <c r="L31" i="19"/>
  <c r="K31" i="19"/>
  <c r="J31" i="19"/>
  <c r="I31" i="19"/>
  <c r="H31" i="19"/>
  <c r="G31" i="19"/>
  <c r="F31" i="19"/>
  <c r="AZ30" i="19"/>
  <c r="AY30" i="19"/>
  <c r="AX30" i="19"/>
  <c r="AW30" i="19"/>
  <c r="AV30" i="19"/>
  <c r="AU30" i="19"/>
  <c r="AT30" i="19"/>
  <c r="AS30" i="19"/>
  <c r="AR30" i="19"/>
  <c r="AQ30" i="19"/>
  <c r="AP30" i="19"/>
  <c r="AO30" i="19"/>
  <c r="AN30" i="19"/>
  <c r="AM30" i="19"/>
  <c r="AL30" i="19"/>
  <c r="AK30" i="19"/>
  <c r="AJ30" i="19"/>
  <c r="AI30" i="19"/>
  <c r="AH30" i="19"/>
  <c r="AG30" i="19"/>
  <c r="AF30" i="19"/>
  <c r="AE30" i="19"/>
  <c r="AD30" i="19"/>
  <c r="AC30" i="19"/>
  <c r="AB30" i="19"/>
  <c r="AA30" i="19"/>
  <c r="Z30" i="19"/>
  <c r="Y30" i="19"/>
  <c r="X30" i="19"/>
  <c r="W30" i="19"/>
  <c r="V30" i="19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G30" i="19"/>
  <c r="F30" i="19"/>
  <c r="AZ29" i="19"/>
  <c r="AY29" i="19"/>
  <c r="AX29" i="19"/>
  <c r="AW29" i="19"/>
  <c r="AV29" i="19"/>
  <c r="AU29" i="19"/>
  <c r="AT29" i="19"/>
  <c r="AS29" i="19"/>
  <c r="AR29" i="19"/>
  <c r="AQ29" i="19"/>
  <c r="AP29" i="19"/>
  <c r="AO29" i="19"/>
  <c r="AN29" i="19"/>
  <c r="AM29" i="19"/>
  <c r="AL29" i="19"/>
  <c r="AK29" i="19"/>
  <c r="AJ29" i="19"/>
  <c r="AI29" i="19"/>
  <c r="AH29" i="19"/>
  <c r="AG29" i="19"/>
  <c r="AF29" i="19"/>
  <c r="AE29" i="19"/>
  <c r="AD29" i="19"/>
  <c r="AC29" i="19"/>
  <c r="AB29" i="19"/>
  <c r="AA29" i="19"/>
  <c r="Z29" i="19"/>
  <c r="Y29" i="19"/>
  <c r="X29" i="19"/>
  <c r="W29" i="19"/>
  <c r="V29" i="19"/>
  <c r="U29" i="19"/>
  <c r="T29" i="19"/>
  <c r="S29" i="19"/>
  <c r="R29" i="19"/>
  <c r="Q29" i="19"/>
  <c r="P29" i="19"/>
  <c r="O29" i="19"/>
  <c r="N29" i="19"/>
  <c r="M29" i="19"/>
  <c r="L29" i="19"/>
  <c r="K29" i="19"/>
  <c r="J29" i="19"/>
  <c r="I29" i="19"/>
  <c r="H29" i="19"/>
  <c r="G29" i="19"/>
  <c r="F29" i="19"/>
  <c r="AZ28" i="19"/>
  <c r="AY28" i="19"/>
  <c r="AX28" i="19"/>
  <c r="AW28" i="19"/>
  <c r="AV28" i="19"/>
  <c r="AU28" i="19"/>
  <c r="AT28" i="19"/>
  <c r="AS28" i="19"/>
  <c r="AR28" i="19"/>
  <c r="AQ28" i="19"/>
  <c r="AP28" i="19"/>
  <c r="AO28" i="19"/>
  <c r="AN28" i="19"/>
  <c r="AM28" i="19"/>
  <c r="AL28" i="19"/>
  <c r="AK28" i="19"/>
  <c r="AJ28" i="19"/>
  <c r="AI28" i="19"/>
  <c r="AH28" i="19"/>
  <c r="AG28" i="19"/>
  <c r="AF28" i="19"/>
  <c r="AE28" i="19"/>
  <c r="AD28" i="19"/>
  <c r="AC28" i="19"/>
  <c r="AB28" i="19"/>
  <c r="AA28" i="19"/>
  <c r="Z28" i="19"/>
  <c r="Y28" i="19"/>
  <c r="X28" i="19"/>
  <c r="W28" i="19"/>
  <c r="V28" i="19"/>
  <c r="U28" i="19"/>
  <c r="T28" i="19"/>
  <c r="S28" i="19"/>
  <c r="R28" i="19"/>
  <c r="Q28" i="19"/>
  <c r="P28" i="19"/>
  <c r="O28" i="19"/>
  <c r="N28" i="19"/>
  <c r="M28" i="19"/>
  <c r="L28" i="19"/>
  <c r="K28" i="19"/>
  <c r="J28" i="19"/>
  <c r="I28" i="19"/>
  <c r="H28" i="19"/>
  <c r="G28" i="19"/>
  <c r="F28" i="19"/>
  <c r="AZ27" i="19"/>
  <c r="AY27" i="19"/>
  <c r="AX27" i="19"/>
  <c r="AW27" i="19"/>
  <c r="AV27" i="19"/>
  <c r="AU27" i="19"/>
  <c r="AT27" i="19"/>
  <c r="AS27" i="19"/>
  <c r="AR27" i="19"/>
  <c r="AQ27" i="19"/>
  <c r="AP27" i="19"/>
  <c r="AO27" i="19"/>
  <c r="AN27" i="19"/>
  <c r="AM27" i="19"/>
  <c r="AL27" i="19"/>
  <c r="AK27" i="19"/>
  <c r="AJ27" i="19"/>
  <c r="AI27" i="19"/>
  <c r="AH27" i="19"/>
  <c r="AG27" i="19"/>
  <c r="AF27" i="19"/>
  <c r="AE27" i="19"/>
  <c r="AD27" i="19"/>
  <c r="AC27" i="19"/>
  <c r="AB27" i="19"/>
  <c r="AA27" i="19"/>
  <c r="Z27" i="19"/>
  <c r="Y27" i="19"/>
  <c r="X27" i="19"/>
  <c r="W27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AZ26" i="19"/>
  <c r="AY26" i="19"/>
  <c r="AX26" i="19"/>
  <c r="AW26" i="19"/>
  <c r="AV26" i="19"/>
  <c r="AU26" i="19"/>
  <c r="AT26" i="19"/>
  <c r="AS26" i="19"/>
  <c r="AR26" i="19"/>
  <c r="AQ26" i="19"/>
  <c r="AP26" i="19"/>
  <c r="AO26" i="19"/>
  <c r="AN26" i="19"/>
  <c r="AM26" i="19"/>
  <c r="AL26" i="19"/>
  <c r="AK26" i="19"/>
  <c r="AJ26" i="19"/>
  <c r="AI26" i="19"/>
  <c r="AH26" i="19"/>
  <c r="AG26" i="19"/>
  <c r="AF26" i="19"/>
  <c r="AE26" i="19"/>
  <c r="AD26" i="19"/>
  <c r="AC26" i="19"/>
  <c r="AB26" i="19"/>
  <c r="AA26" i="19"/>
  <c r="Z26" i="19"/>
  <c r="Y26" i="19"/>
  <c r="X26" i="19"/>
  <c r="W26" i="19"/>
  <c r="V26" i="19"/>
  <c r="U26" i="19"/>
  <c r="T26" i="19"/>
  <c r="S26" i="19"/>
  <c r="R26" i="19"/>
  <c r="Q26" i="19"/>
  <c r="P26" i="19"/>
  <c r="O26" i="19"/>
  <c r="N26" i="19"/>
  <c r="M26" i="19"/>
  <c r="L26" i="19"/>
  <c r="K26" i="19"/>
  <c r="J26" i="19"/>
  <c r="I26" i="19"/>
  <c r="H26" i="19"/>
  <c r="G26" i="19"/>
  <c r="F26" i="19"/>
  <c r="AZ25" i="19"/>
  <c r="AY25" i="19"/>
  <c r="AX25" i="19"/>
  <c r="AW25" i="19"/>
  <c r="AV25" i="19"/>
  <c r="AU25" i="19"/>
  <c r="AT25" i="19"/>
  <c r="AS25" i="19"/>
  <c r="AR25" i="19"/>
  <c r="AQ25" i="19"/>
  <c r="AP25" i="19"/>
  <c r="AO25" i="19"/>
  <c r="AN25" i="19"/>
  <c r="AM25" i="19"/>
  <c r="AL25" i="19"/>
  <c r="AK25" i="19"/>
  <c r="AJ25" i="19"/>
  <c r="AI25" i="19"/>
  <c r="AH25" i="19"/>
  <c r="AG25" i="19"/>
  <c r="AF25" i="19"/>
  <c r="AE25" i="19"/>
  <c r="AD25" i="19"/>
  <c r="AC25" i="19"/>
  <c r="AB25" i="19"/>
  <c r="AA25" i="19"/>
  <c r="Z25" i="19"/>
  <c r="Y25" i="19"/>
  <c r="X25" i="19"/>
  <c r="W25" i="19"/>
  <c r="V25" i="19"/>
  <c r="U25" i="19"/>
  <c r="T25" i="19"/>
  <c r="S25" i="19"/>
  <c r="R25" i="19"/>
  <c r="Q25" i="19"/>
  <c r="P25" i="19"/>
  <c r="O25" i="19"/>
  <c r="N25" i="19"/>
  <c r="M25" i="19"/>
  <c r="L25" i="19"/>
  <c r="K25" i="19"/>
  <c r="J25" i="19"/>
  <c r="I25" i="19"/>
  <c r="H25" i="19"/>
  <c r="G25" i="19"/>
  <c r="F25" i="19"/>
  <c r="AZ24" i="19"/>
  <c r="AY24" i="19"/>
  <c r="AX24" i="19"/>
  <c r="AW24" i="19"/>
  <c r="AV24" i="19"/>
  <c r="AU24" i="19"/>
  <c r="AT24" i="19"/>
  <c r="AS24" i="19"/>
  <c r="AR24" i="19"/>
  <c r="AQ24" i="19"/>
  <c r="AP24" i="19"/>
  <c r="AO24" i="19"/>
  <c r="AN24" i="19"/>
  <c r="AM24" i="19"/>
  <c r="AL24" i="19"/>
  <c r="AK24" i="19"/>
  <c r="AJ24" i="19"/>
  <c r="AI24" i="19"/>
  <c r="AH24" i="19"/>
  <c r="AG24" i="19"/>
  <c r="AF24" i="19"/>
  <c r="AE24" i="19"/>
  <c r="AD24" i="19"/>
  <c r="AC24" i="19"/>
  <c r="AB24" i="19"/>
  <c r="AA24" i="19"/>
  <c r="Z24" i="19"/>
  <c r="Y24" i="19"/>
  <c r="X24" i="19"/>
  <c r="W24" i="19"/>
  <c r="V24" i="19"/>
  <c r="U24" i="19"/>
  <c r="T24" i="19"/>
  <c r="S24" i="19"/>
  <c r="R24" i="19"/>
  <c r="Q24" i="19"/>
  <c r="P24" i="19"/>
  <c r="O24" i="19"/>
  <c r="N24" i="19"/>
  <c r="M24" i="19"/>
  <c r="L24" i="19"/>
  <c r="K24" i="19"/>
  <c r="J24" i="19"/>
  <c r="I24" i="19"/>
  <c r="H24" i="19"/>
  <c r="G24" i="19"/>
  <c r="F24" i="19"/>
  <c r="AZ23" i="19"/>
  <c r="AY23" i="19"/>
  <c r="AX23" i="19"/>
  <c r="AW23" i="19"/>
  <c r="AV23" i="19"/>
  <c r="AU23" i="19"/>
  <c r="AT23" i="19"/>
  <c r="AS23" i="19"/>
  <c r="AR23" i="19"/>
  <c r="AQ23" i="19"/>
  <c r="AP23" i="19"/>
  <c r="AO23" i="19"/>
  <c r="AN23" i="19"/>
  <c r="AM23" i="19"/>
  <c r="AL23" i="19"/>
  <c r="AK23" i="19"/>
  <c r="AJ23" i="19"/>
  <c r="AI23" i="19"/>
  <c r="AH23" i="19"/>
  <c r="AG23" i="19"/>
  <c r="AF23" i="19"/>
  <c r="AE23" i="19"/>
  <c r="AD23" i="19"/>
  <c r="AC23" i="19"/>
  <c r="AB23" i="19"/>
  <c r="AA23" i="19"/>
  <c r="Z23" i="19"/>
  <c r="Y23" i="19"/>
  <c r="X23" i="19"/>
  <c r="W23" i="19"/>
  <c r="V23" i="19"/>
  <c r="U23" i="19"/>
  <c r="T23" i="19"/>
  <c r="S23" i="19"/>
  <c r="R23" i="19"/>
  <c r="Q23" i="19"/>
  <c r="P23" i="19"/>
  <c r="O23" i="19"/>
  <c r="N23" i="19"/>
  <c r="M23" i="19"/>
  <c r="L23" i="19"/>
  <c r="K23" i="19"/>
  <c r="J23" i="19"/>
  <c r="I23" i="19"/>
  <c r="H23" i="19"/>
  <c r="G23" i="19"/>
  <c r="F23" i="19"/>
  <c r="AZ22" i="19"/>
  <c r="AY22" i="19"/>
  <c r="AX22" i="19"/>
  <c r="AW22" i="19"/>
  <c r="AV22" i="19"/>
  <c r="AU22" i="19"/>
  <c r="AT22" i="19"/>
  <c r="AS22" i="19"/>
  <c r="AR22" i="19"/>
  <c r="AQ22" i="19"/>
  <c r="AP22" i="19"/>
  <c r="AO22" i="19"/>
  <c r="AN22" i="19"/>
  <c r="AM22" i="19"/>
  <c r="AL22" i="19"/>
  <c r="AK22" i="19"/>
  <c r="AJ22" i="19"/>
  <c r="AI22" i="19"/>
  <c r="AH22" i="19"/>
  <c r="AG22" i="19"/>
  <c r="AF22" i="19"/>
  <c r="AE22" i="19"/>
  <c r="AD22" i="19"/>
  <c r="AC22" i="19"/>
  <c r="AB22" i="19"/>
  <c r="AA22" i="19"/>
  <c r="Z22" i="19"/>
  <c r="Y22" i="19"/>
  <c r="X22" i="19"/>
  <c r="W22" i="19"/>
  <c r="V22" i="19"/>
  <c r="U22" i="19"/>
  <c r="T22" i="19"/>
  <c r="S22" i="19"/>
  <c r="R22" i="19"/>
  <c r="Q22" i="19"/>
  <c r="P22" i="19"/>
  <c r="O22" i="19"/>
  <c r="N22" i="19"/>
  <c r="M22" i="19"/>
  <c r="L22" i="19"/>
  <c r="K22" i="19"/>
  <c r="J22" i="19"/>
  <c r="I22" i="19"/>
  <c r="H22" i="19"/>
  <c r="G22" i="19"/>
  <c r="F22" i="19"/>
  <c r="AZ21" i="19"/>
  <c r="AY21" i="19"/>
  <c r="AX21" i="19"/>
  <c r="AW21" i="19"/>
  <c r="AV21" i="19"/>
  <c r="AU21" i="19"/>
  <c r="AT21" i="19"/>
  <c r="AS21" i="19"/>
  <c r="AR21" i="19"/>
  <c r="AQ21" i="19"/>
  <c r="AP21" i="19"/>
  <c r="AO21" i="19"/>
  <c r="AN21" i="19"/>
  <c r="AM21" i="19"/>
  <c r="AL21" i="19"/>
  <c r="AK21" i="19"/>
  <c r="AJ21" i="19"/>
  <c r="AI21" i="19"/>
  <c r="AH21" i="19"/>
  <c r="AG21" i="19"/>
  <c r="AF21" i="19"/>
  <c r="AE21" i="19"/>
  <c r="AD21" i="19"/>
  <c r="AC21" i="19"/>
  <c r="AB21" i="19"/>
  <c r="AA21" i="19"/>
  <c r="Z21" i="19"/>
  <c r="Y21" i="19"/>
  <c r="X21" i="19"/>
  <c r="W21" i="19"/>
  <c r="V21" i="19"/>
  <c r="U21" i="19"/>
  <c r="T21" i="19"/>
  <c r="S21" i="19"/>
  <c r="R21" i="19"/>
  <c r="Q21" i="19"/>
  <c r="P21" i="19"/>
  <c r="O21" i="19"/>
  <c r="N21" i="19"/>
  <c r="M21" i="19"/>
  <c r="L21" i="19"/>
  <c r="K21" i="19"/>
  <c r="J21" i="19"/>
  <c r="I21" i="19"/>
  <c r="H21" i="19"/>
  <c r="G21" i="19"/>
  <c r="F21" i="19"/>
  <c r="AZ20" i="19"/>
  <c r="AY20" i="19"/>
  <c r="AX20" i="19"/>
  <c r="AW20" i="19"/>
  <c r="AV20" i="19"/>
  <c r="AU20" i="19"/>
  <c r="AT20" i="19"/>
  <c r="AS20" i="19"/>
  <c r="AR20" i="19"/>
  <c r="AQ20" i="19"/>
  <c r="AP20" i="19"/>
  <c r="AO20" i="19"/>
  <c r="AN20" i="19"/>
  <c r="AM20" i="19"/>
  <c r="AL20" i="19"/>
  <c r="AK20" i="19"/>
  <c r="AJ20" i="19"/>
  <c r="AI20" i="19"/>
  <c r="AH20" i="19"/>
  <c r="AG20" i="19"/>
  <c r="AF20" i="19"/>
  <c r="AE20" i="19"/>
  <c r="AD20" i="19"/>
  <c r="AC20" i="19"/>
  <c r="AB20" i="19"/>
  <c r="AA20" i="19"/>
  <c r="Z20" i="19"/>
  <c r="Y20" i="19"/>
  <c r="X20" i="19"/>
  <c r="W20" i="19"/>
  <c r="V20" i="19"/>
  <c r="U20" i="19"/>
  <c r="T20" i="19"/>
  <c r="S20" i="19"/>
  <c r="R20" i="19"/>
  <c r="Q20" i="19"/>
  <c r="P20" i="19"/>
  <c r="O20" i="19"/>
  <c r="N20" i="19"/>
  <c r="M20" i="19"/>
  <c r="L20" i="19"/>
  <c r="K20" i="19"/>
  <c r="J20" i="19"/>
  <c r="I20" i="19"/>
  <c r="H20" i="19"/>
  <c r="G20" i="19"/>
  <c r="F20" i="19"/>
  <c r="AZ19" i="19"/>
  <c r="AY19" i="19"/>
  <c r="AX19" i="19"/>
  <c r="AW19" i="19"/>
  <c r="AV19" i="19"/>
  <c r="AU19" i="19"/>
  <c r="AT19" i="19"/>
  <c r="AS19" i="19"/>
  <c r="AR19" i="19"/>
  <c r="AQ19" i="19"/>
  <c r="AP19" i="19"/>
  <c r="AO19" i="19"/>
  <c r="AN19" i="19"/>
  <c r="AM19" i="19"/>
  <c r="AL19" i="19"/>
  <c r="AK19" i="19"/>
  <c r="AJ19" i="19"/>
  <c r="AI19" i="19"/>
  <c r="AH19" i="19"/>
  <c r="AG19" i="19"/>
  <c r="AF19" i="19"/>
  <c r="AE19" i="19"/>
  <c r="AD19" i="19"/>
  <c r="AC19" i="19"/>
  <c r="AB19" i="19"/>
  <c r="AA19" i="19"/>
  <c r="Z19" i="19"/>
  <c r="Y19" i="19"/>
  <c r="X19" i="19"/>
  <c r="W19" i="19"/>
  <c r="V19" i="19"/>
  <c r="U19" i="19"/>
  <c r="T19" i="19"/>
  <c r="S19" i="19"/>
  <c r="R19" i="19"/>
  <c r="Q19" i="19"/>
  <c r="P19" i="19"/>
  <c r="O19" i="19"/>
  <c r="N19" i="19"/>
  <c r="M19" i="19"/>
  <c r="L19" i="19"/>
  <c r="K19" i="19"/>
  <c r="J19" i="19"/>
  <c r="I19" i="19"/>
  <c r="H19" i="19"/>
  <c r="G19" i="19"/>
  <c r="F19" i="19"/>
  <c r="AZ18" i="19"/>
  <c r="AY18" i="19"/>
  <c r="AX18" i="19"/>
  <c r="AW18" i="19"/>
  <c r="AV18" i="19"/>
  <c r="AU18" i="19"/>
  <c r="AT18" i="19"/>
  <c r="AS18" i="19"/>
  <c r="AR18" i="19"/>
  <c r="AQ18" i="19"/>
  <c r="AP18" i="19"/>
  <c r="AO18" i="19"/>
  <c r="AN18" i="19"/>
  <c r="AM18" i="19"/>
  <c r="AL18" i="19"/>
  <c r="AK18" i="19"/>
  <c r="AJ18" i="19"/>
  <c r="AI18" i="19"/>
  <c r="AH18" i="19"/>
  <c r="AG18" i="19"/>
  <c r="AF18" i="19"/>
  <c r="AE18" i="19"/>
  <c r="AD18" i="19"/>
  <c r="AC18" i="19"/>
  <c r="AB18" i="19"/>
  <c r="AA18" i="19"/>
  <c r="Z18" i="19"/>
  <c r="Y18" i="19"/>
  <c r="X18" i="19"/>
  <c r="W18" i="19"/>
  <c r="V18" i="19"/>
  <c r="U18" i="19"/>
  <c r="T18" i="19"/>
  <c r="S18" i="19"/>
  <c r="R18" i="19"/>
  <c r="Q18" i="19"/>
  <c r="P18" i="19"/>
  <c r="O18" i="19"/>
  <c r="N18" i="19"/>
  <c r="M18" i="19"/>
  <c r="L18" i="19"/>
  <c r="K18" i="19"/>
  <c r="J18" i="19"/>
  <c r="I18" i="19"/>
  <c r="H18" i="19"/>
  <c r="G18" i="19"/>
  <c r="F18" i="19"/>
  <c r="AZ17" i="19"/>
  <c r="AY17" i="19"/>
  <c r="AX17" i="19"/>
  <c r="AW17" i="19"/>
  <c r="AV17" i="19"/>
  <c r="AU17" i="19"/>
  <c r="AT17" i="19"/>
  <c r="AS17" i="19"/>
  <c r="AR17" i="19"/>
  <c r="AQ17" i="19"/>
  <c r="AP17" i="19"/>
  <c r="AO17" i="19"/>
  <c r="AN17" i="19"/>
  <c r="AM17" i="19"/>
  <c r="AL17" i="19"/>
  <c r="AK17" i="19"/>
  <c r="AJ17" i="19"/>
  <c r="AI17" i="19"/>
  <c r="AH17" i="19"/>
  <c r="AG17" i="19"/>
  <c r="AF17" i="19"/>
  <c r="AE17" i="19"/>
  <c r="AD17" i="19"/>
  <c r="AC17" i="19"/>
  <c r="AB17" i="19"/>
  <c r="AA17" i="19"/>
  <c r="Z17" i="19"/>
  <c r="Y17" i="19"/>
  <c r="X17" i="19"/>
  <c r="W17" i="19"/>
  <c r="V17" i="19"/>
  <c r="U17" i="19"/>
  <c r="T17" i="19"/>
  <c r="S17" i="19"/>
  <c r="R17" i="19"/>
  <c r="Q17" i="19"/>
  <c r="P17" i="19"/>
  <c r="O17" i="19"/>
  <c r="N17" i="19"/>
  <c r="M17" i="19"/>
  <c r="L17" i="19"/>
  <c r="K17" i="19"/>
  <c r="J17" i="19"/>
  <c r="I17" i="19"/>
  <c r="H17" i="19"/>
  <c r="G17" i="19"/>
  <c r="F17" i="19"/>
  <c r="AZ16" i="19"/>
  <c r="AY16" i="19"/>
  <c r="AX16" i="19"/>
  <c r="AW16" i="19"/>
  <c r="AV16" i="19"/>
  <c r="AU16" i="19"/>
  <c r="AT16" i="19"/>
  <c r="AS16" i="19"/>
  <c r="AR16" i="19"/>
  <c r="AQ16" i="19"/>
  <c r="AP16" i="19"/>
  <c r="AO16" i="19"/>
  <c r="AN16" i="19"/>
  <c r="AM16" i="19"/>
  <c r="AL16" i="19"/>
  <c r="AK16" i="19"/>
  <c r="AJ16" i="19"/>
  <c r="AI16" i="19"/>
  <c r="AH16" i="19"/>
  <c r="AG16" i="19"/>
  <c r="AF16" i="19"/>
  <c r="AE16" i="19"/>
  <c r="AD16" i="19"/>
  <c r="AC16" i="19"/>
  <c r="AB16" i="19"/>
  <c r="AA16" i="19"/>
  <c r="Z16" i="19"/>
  <c r="Y16" i="19"/>
  <c r="X16" i="19"/>
  <c r="W16" i="19"/>
  <c r="V16" i="19"/>
  <c r="U16" i="19"/>
  <c r="T16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G16" i="19"/>
  <c r="F16" i="19"/>
  <c r="AZ15" i="19"/>
  <c r="AY15" i="19"/>
  <c r="AX15" i="19"/>
  <c r="AW15" i="19"/>
  <c r="AV15" i="19"/>
  <c r="AU15" i="19"/>
  <c r="AT15" i="19"/>
  <c r="AS15" i="19"/>
  <c r="AR15" i="19"/>
  <c r="AQ15" i="19"/>
  <c r="AP15" i="19"/>
  <c r="AO15" i="19"/>
  <c r="AN15" i="19"/>
  <c r="AM15" i="19"/>
  <c r="AL15" i="19"/>
  <c r="AK15" i="19"/>
  <c r="AJ15" i="19"/>
  <c r="AI15" i="19"/>
  <c r="AH15" i="19"/>
  <c r="AG15" i="19"/>
  <c r="AF15" i="19"/>
  <c r="AE15" i="19"/>
  <c r="AD15" i="19"/>
  <c r="AC15" i="19"/>
  <c r="AB15" i="19"/>
  <c r="AA15" i="19"/>
  <c r="Z15" i="19"/>
  <c r="Y15" i="19"/>
  <c r="X15" i="19"/>
  <c r="W15" i="19"/>
  <c r="V15" i="19"/>
  <c r="U15" i="19"/>
  <c r="T15" i="19"/>
  <c r="S15" i="19"/>
  <c r="R15" i="19"/>
  <c r="Q15" i="19"/>
  <c r="P15" i="19"/>
  <c r="O15" i="19"/>
  <c r="N15" i="19"/>
  <c r="M15" i="19"/>
  <c r="L15" i="19"/>
  <c r="K15" i="19"/>
  <c r="J15" i="19"/>
  <c r="I15" i="19"/>
  <c r="H15" i="19"/>
  <c r="G15" i="19"/>
  <c r="F15" i="19"/>
  <c r="AZ14" i="19"/>
  <c r="AY14" i="19"/>
  <c r="AX14" i="19"/>
  <c r="AW14" i="19"/>
  <c r="AV14" i="19"/>
  <c r="AU14" i="19"/>
  <c r="AT14" i="19"/>
  <c r="AS14" i="19"/>
  <c r="AR14" i="19"/>
  <c r="AQ14" i="19"/>
  <c r="AP14" i="19"/>
  <c r="AO14" i="19"/>
  <c r="AN14" i="19"/>
  <c r="AM14" i="19"/>
  <c r="AL14" i="19"/>
  <c r="AK14" i="19"/>
  <c r="AJ14" i="19"/>
  <c r="AI14" i="19"/>
  <c r="AH14" i="19"/>
  <c r="AG14" i="19"/>
  <c r="AF14" i="19"/>
  <c r="AE14" i="19"/>
  <c r="AD14" i="19"/>
  <c r="AC14" i="19"/>
  <c r="AB14" i="19"/>
  <c r="AA14" i="19"/>
  <c r="Z14" i="19"/>
  <c r="Y14" i="19"/>
  <c r="X14" i="19"/>
  <c r="W14" i="19"/>
  <c r="V14" i="19"/>
  <c r="U14" i="19"/>
  <c r="T14" i="19"/>
  <c r="S14" i="19"/>
  <c r="R14" i="19"/>
  <c r="Q14" i="19"/>
  <c r="P14" i="19"/>
  <c r="O14" i="19"/>
  <c r="N14" i="19"/>
  <c r="M14" i="19"/>
  <c r="L14" i="19"/>
  <c r="K14" i="19"/>
  <c r="J14" i="19"/>
  <c r="I14" i="19"/>
  <c r="H14" i="19"/>
  <c r="G14" i="19"/>
  <c r="F14" i="19"/>
  <c r="AZ13" i="19"/>
  <c r="AY13" i="19"/>
  <c r="AX13" i="19"/>
  <c r="AW13" i="19"/>
  <c r="AV13" i="19"/>
  <c r="AU13" i="19"/>
  <c r="AT13" i="19"/>
  <c r="AS13" i="19"/>
  <c r="AR13" i="19"/>
  <c r="AQ13" i="19"/>
  <c r="AP13" i="19"/>
  <c r="AO13" i="19"/>
  <c r="AN13" i="19"/>
  <c r="AM13" i="19"/>
  <c r="AL13" i="19"/>
  <c r="AK13" i="19"/>
  <c r="AJ13" i="19"/>
  <c r="AI13" i="19"/>
  <c r="AH13" i="19"/>
  <c r="AG13" i="19"/>
  <c r="AF13" i="19"/>
  <c r="AE13" i="19"/>
  <c r="AD13" i="19"/>
  <c r="AC13" i="19"/>
  <c r="AB13" i="19"/>
  <c r="AA13" i="19"/>
  <c r="Z13" i="19"/>
  <c r="Y13" i="19"/>
  <c r="X13" i="19"/>
  <c r="W13" i="19"/>
  <c r="V13" i="19"/>
  <c r="U13" i="19"/>
  <c r="T13" i="19"/>
  <c r="S13" i="19"/>
  <c r="R13" i="19"/>
  <c r="Q13" i="19"/>
  <c r="P13" i="19"/>
  <c r="O13" i="19"/>
  <c r="N13" i="19"/>
  <c r="M13" i="19"/>
  <c r="L13" i="19"/>
  <c r="K13" i="19"/>
  <c r="J13" i="19"/>
  <c r="I13" i="19"/>
  <c r="H13" i="19"/>
  <c r="G13" i="19"/>
  <c r="F13" i="19"/>
  <c r="AZ12" i="19"/>
  <c r="AY12" i="19"/>
  <c r="AX12" i="19"/>
  <c r="AW12" i="19"/>
  <c r="AV12" i="19"/>
  <c r="AU12" i="19"/>
  <c r="AT12" i="19"/>
  <c r="AS12" i="19"/>
  <c r="AR12" i="19"/>
  <c r="AQ12" i="19"/>
  <c r="AP12" i="19"/>
  <c r="AO12" i="19"/>
  <c r="AN12" i="19"/>
  <c r="AM12" i="19"/>
  <c r="AL12" i="19"/>
  <c r="AK12" i="19"/>
  <c r="AJ12" i="19"/>
  <c r="AI12" i="19"/>
  <c r="AH12" i="19"/>
  <c r="AG12" i="19"/>
  <c r="AF12" i="19"/>
  <c r="AE12" i="19"/>
  <c r="AD12" i="19"/>
  <c r="AC12" i="19"/>
  <c r="AB12" i="19"/>
  <c r="AA12" i="19"/>
  <c r="Z12" i="19"/>
  <c r="Y12" i="19"/>
  <c r="X12" i="19"/>
  <c r="W12" i="19"/>
  <c r="V12" i="19"/>
  <c r="U12" i="19"/>
  <c r="T12" i="19"/>
  <c r="S12" i="19"/>
  <c r="R12" i="19"/>
  <c r="Q12" i="19"/>
  <c r="P12" i="19"/>
  <c r="O12" i="19"/>
  <c r="N12" i="19"/>
  <c r="M12" i="19"/>
  <c r="L12" i="19"/>
  <c r="K12" i="19"/>
  <c r="J12" i="19"/>
  <c r="I12" i="19"/>
  <c r="H12" i="19"/>
  <c r="G12" i="19"/>
  <c r="F12" i="19"/>
  <c r="AZ11" i="19"/>
  <c r="AY11" i="19"/>
  <c r="AX11" i="19"/>
  <c r="AW11" i="19"/>
  <c r="AV11" i="19"/>
  <c r="AU11" i="19"/>
  <c r="AT11" i="19"/>
  <c r="AS11" i="19"/>
  <c r="AR11" i="19"/>
  <c r="AQ11" i="19"/>
  <c r="AP11" i="19"/>
  <c r="AO11" i="19"/>
  <c r="AN11" i="19"/>
  <c r="AM11" i="19"/>
  <c r="AL11" i="19"/>
  <c r="AK11" i="19"/>
  <c r="AJ11" i="19"/>
  <c r="AI11" i="19"/>
  <c r="AH11" i="19"/>
  <c r="AG11" i="19"/>
  <c r="AF11" i="19"/>
  <c r="AE11" i="19"/>
  <c r="AD11" i="19"/>
  <c r="AC11" i="19"/>
  <c r="AB11" i="19"/>
  <c r="AA11" i="19"/>
  <c r="Z11" i="19"/>
  <c r="Y11" i="19"/>
  <c r="X11" i="19"/>
  <c r="W11" i="19"/>
  <c r="V11" i="19"/>
  <c r="U11" i="19"/>
  <c r="T11" i="19"/>
  <c r="S11" i="19"/>
  <c r="R11" i="19"/>
  <c r="Q11" i="19"/>
  <c r="P11" i="19"/>
  <c r="O11" i="19"/>
  <c r="N11" i="19"/>
  <c r="M11" i="19"/>
  <c r="L11" i="19"/>
  <c r="K11" i="19"/>
  <c r="J11" i="19"/>
  <c r="I11" i="19"/>
  <c r="H11" i="19"/>
  <c r="G11" i="19"/>
  <c r="F11" i="19"/>
  <c r="AZ10" i="19"/>
  <c r="AY10" i="19"/>
  <c r="AX10" i="19"/>
  <c r="AW10" i="19"/>
  <c r="AV10" i="19"/>
  <c r="AU10" i="19"/>
  <c r="AT10" i="19"/>
  <c r="AS10" i="19"/>
  <c r="AR10" i="19"/>
  <c r="AQ10" i="19"/>
  <c r="AP10" i="19"/>
  <c r="AO10" i="19"/>
  <c r="AN10" i="19"/>
  <c r="AM10" i="19"/>
  <c r="AL10" i="19"/>
  <c r="AK10" i="19"/>
  <c r="AJ10" i="19"/>
  <c r="AI10" i="19"/>
  <c r="AH10" i="19"/>
  <c r="AG10" i="19"/>
  <c r="AF10" i="19"/>
  <c r="AE10" i="19"/>
  <c r="AD10" i="19"/>
  <c r="AC10" i="19"/>
  <c r="AB10" i="19"/>
  <c r="AA10" i="19"/>
  <c r="Z10" i="19"/>
  <c r="Y10" i="19"/>
  <c r="X10" i="19"/>
  <c r="W10" i="19"/>
  <c r="V10" i="19"/>
  <c r="U10" i="19"/>
  <c r="T10" i="19"/>
  <c r="S10" i="19"/>
  <c r="R10" i="19"/>
  <c r="Q10" i="19"/>
  <c r="P10" i="19"/>
  <c r="O10" i="19"/>
  <c r="N10" i="19"/>
  <c r="M10" i="19"/>
  <c r="L10" i="19"/>
  <c r="K10" i="19"/>
  <c r="J10" i="19"/>
  <c r="I10" i="19"/>
  <c r="H10" i="19"/>
  <c r="G10" i="19"/>
  <c r="F10" i="19"/>
  <c r="AZ9" i="19"/>
  <c r="AY9" i="19"/>
  <c r="AX9" i="19"/>
  <c r="AW9" i="19"/>
  <c r="AV9" i="19"/>
  <c r="AU9" i="19"/>
  <c r="AT9" i="19"/>
  <c r="AS9" i="19"/>
  <c r="AR9" i="19"/>
  <c r="AQ9" i="19"/>
  <c r="AP9" i="19"/>
  <c r="AO9" i="19"/>
  <c r="AN9" i="19"/>
  <c r="AM9" i="19"/>
  <c r="AL9" i="19"/>
  <c r="AK9" i="19"/>
  <c r="AJ9" i="19"/>
  <c r="AI9" i="19"/>
  <c r="AH9" i="19"/>
  <c r="AG9" i="19"/>
  <c r="AF9" i="19"/>
  <c r="AE9" i="19"/>
  <c r="AD9" i="19"/>
  <c r="AC9" i="19"/>
  <c r="AB9" i="19"/>
  <c r="AA9" i="19"/>
  <c r="Z9" i="19"/>
  <c r="Y9" i="19"/>
  <c r="X9" i="19"/>
  <c r="W9" i="19"/>
  <c r="V9" i="19"/>
  <c r="U9" i="19"/>
  <c r="T9" i="19"/>
  <c r="S9" i="19"/>
  <c r="R9" i="19"/>
  <c r="Q9" i="19"/>
  <c r="P9" i="19"/>
  <c r="O9" i="19"/>
  <c r="N9" i="19"/>
  <c r="M9" i="19"/>
  <c r="L9" i="19"/>
  <c r="K9" i="19"/>
  <c r="J9" i="19"/>
  <c r="I9" i="19"/>
  <c r="H9" i="19"/>
  <c r="G9" i="19"/>
  <c r="F9" i="19"/>
  <c r="A5" i="19"/>
  <c r="F20" i="58" s="1"/>
  <c r="AZ43" i="18"/>
  <c r="AY43" i="18"/>
  <c r="AX43" i="18"/>
  <c r="AW43" i="18"/>
  <c r="AV43" i="18"/>
  <c r="AU43" i="18"/>
  <c r="AT43" i="18"/>
  <c r="AS43" i="18"/>
  <c r="AR43" i="18"/>
  <c r="AQ43" i="18"/>
  <c r="AP43" i="18"/>
  <c r="AO43" i="18"/>
  <c r="AN43" i="18"/>
  <c r="AM43" i="18"/>
  <c r="AL43" i="18"/>
  <c r="AK43" i="18"/>
  <c r="AJ43" i="18"/>
  <c r="AI43" i="18"/>
  <c r="AH43" i="18"/>
  <c r="AG43" i="18"/>
  <c r="AF43" i="18"/>
  <c r="AE43" i="18"/>
  <c r="AD43" i="18"/>
  <c r="AC43" i="18"/>
  <c r="AB43" i="18"/>
  <c r="AA43" i="18"/>
  <c r="Z43" i="18"/>
  <c r="Y43" i="18"/>
  <c r="X43" i="18"/>
  <c r="W43" i="18"/>
  <c r="V43" i="18"/>
  <c r="U43" i="18"/>
  <c r="T43" i="18"/>
  <c r="S43" i="18"/>
  <c r="R43" i="18"/>
  <c r="Q43" i="18"/>
  <c r="P43" i="18"/>
  <c r="O43" i="18"/>
  <c r="N43" i="18"/>
  <c r="M43" i="18"/>
  <c r="L43" i="18"/>
  <c r="K43" i="18"/>
  <c r="J43" i="18"/>
  <c r="I43" i="18"/>
  <c r="H43" i="18"/>
  <c r="G43" i="18"/>
  <c r="F43" i="18"/>
  <c r="AZ42" i="18"/>
  <c r="AY42" i="18"/>
  <c r="AX42" i="18"/>
  <c r="AW42" i="18"/>
  <c r="AV42" i="18"/>
  <c r="AU42" i="18"/>
  <c r="AT42" i="18"/>
  <c r="AS42" i="18"/>
  <c r="AR42" i="18"/>
  <c r="AQ42" i="18"/>
  <c r="AP42" i="18"/>
  <c r="AO42" i="18"/>
  <c r="AN42" i="18"/>
  <c r="AM42" i="18"/>
  <c r="AL42" i="18"/>
  <c r="AK42" i="18"/>
  <c r="AJ42" i="18"/>
  <c r="AI42" i="18"/>
  <c r="AH42" i="18"/>
  <c r="AG42" i="18"/>
  <c r="AF42" i="18"/>
  <c r="AE42" i="18"/>
  <c r="AD42" i="18"/>
  <c r="AC42" i="18"/>
  <c r="AB42" i="18"/>
  <c r="AA42" i="18"/>
  <c r="Z42" i="18"/>
  <c r="Y42" i="18"/>
  <c r="X42" i="18"/>
  <c r="W42" i="18"/>
  <c r="V42" i="18"/>
  <c r="U42" i="18"/>
  <c r="T42" i="18"/>
  <c r="S42" i="18"/>
  <c r="R42" i="18"/>
  <c r="Q42" i="18"/>
  <c r="P42" i="18"/>
  <c r="O42" i="18"/>
  <c r="N42" i="18"/>
  <c r="M42" i="18"/>
  <c r="L42" i="18"/>
  <c r="K42" i="18"/>
  <c r="J42" i="18"/>
  <c r="I42" i="18"/>
  <c r="H42" i="18"/>
  <c r="G42" i="18"/>
  <c r="F42" i="18"/>
  <c r="AZ41" i="18"/>
  <c r="AY41" i="18"/>
  <c r="AX41" i="18"/>
  <c r="AW41" i="18"/>
  <c r="AV41" i="18"/>
  <c r="AU41" i="18"/>
  <c r="AT41" i="18"/>
  <c r="AS41" i="18"/>
  <c r="AR41" i="18"/>
  <c r="AQ41" i="18"/>
  <c r="AP41" i="18"/>
  <c r="AO41" i="18"/>
  <c r="AN41" i="18"/>
  <c r="AM41" i="18"/>
  <c r="AL41" i="18"/>
  <c r="AK41" i="18"/>
  <c r="AJ41" i="18"/>
  <c r="AI41" i="18"/>
  <c r="AH41" i="18"/>
  <c r="AG41" i="18"/>
  <c r="AF41" i="18"/>
  <c r="AE41" i="18"/>
  <c r="AD41" i="18"/>
  <c r="AC41" i="18"/>
  <c r="AB41" i="18"/>
  <c r="AA41" i="18"/>
  <c r="Z41" i="18"/>
  <c r="Y41" i="18"/>
  <c r="X41" i="18"/>
  <c r="W41" i="18"/>
  <c r="V41" i="18"/>
  <c r="U41" i="18"/>
  <c r="T41" i="18"/>
  <c r="S41" i="18"/>
  <c r="R41" i="18"/>
  <c r="Q41" i="18"/>
  <c r="P41" i="18"/>
  <c r="O41" i="18"/>
  <c r="N41" i="18"/>
  <c r="M41" i="18"/>
  <c r="L41" i="18"/>
  <c r="K41" i="18"/>
  <c r="J41" i="18"/>
  <c r="I41" i="18"/>
  <c r="H41" i="18"/>
  <c r="G41" i="18"/>
  <c r="F41" i="18"/>
  <c r="AZ40" i="18"/>
  <c r="AY40" i="18"/>
  <c r="AX40" i="18"/>
  <c r="AW40" i="18"/>
  <c r="AV40" i="18"/>
  <c r="AU40" i="18"/>
  <c r="AT40" i="18"/>
  <c r="AS40" i="18"/>
  <c r="AR40" i="18"/>
  <c r="AQ40" i="18"/>
  <c r="AP40" i="18"/>
  <c r="AO40" i="18"/>
  <c r="AN40" i="18"/>
  <c r="AM40" i="18"/>
  <c r="AL40" i="18"/>
  <c r="AK40" i="18"/>
  <c r="AJ40" i="18"/>
  <c r="AI40" i="18"/>
  <c r="AH40" i="18"/>
  <c r="AG40" i="18"/>
  <c r="AF40" i="18"/>
  <c r="AE40" i="18"/>
  <c r="AD40" i="18"/>
  <c r="AC40" i="18"/>
  <c r="AB40" i="18"/>
  <c r="AA40" i="18"/>
  <c r="Z40" i="18"/>
  <c r="Y40" i="18"/>
  <c r="X40" i="18"/>
  <c r="W40" i="18"/>
  <c r="V40" i="18"/>
  <c r="U40" i="18"/>
  <c r="T40" i="18"/>
  <c r="S40" i="18"/>
  <c r="R40" i="18"/>
  <c r="Q40" i="18"/>
  <c r="P40" i="18"/>
  <c r="O40" i="18"/>
  <c r="N40" i="18"/>
  <c r="M40" i="18"/>
  <c r="L40" i="18"/>
  <c r="K40" i="18"/>
  <c r="J40" i="18"/>
  <c r="I40" i="18"/>
  <c r="H40" i="18"/>
  <c r="G40" i="18"/>
  <c r="F40" i="18"/>
  <c r="AZ39" i="18"/>
  <c r="AY39" i="18"/>
  <c r="AX39" i="18"/>
  <c r="AW39" i="18"/>
  <c r="AV39" i="18"/>
  <c r="AU39" i="18"/>
  <c r="AT39" i="18"/>
  <c r="AS39" i="18"/>
  <c r="AR39" i="18"/>
  <c r="AQ39" i="18"/>
  <c r="AP39" i="18"/>
  <c r="AO39" i="18"/>
  <c r="AN39" i="18"/>
  <c r="AM39" i="18"/>
  <c r="AL39" i="18"/>
  <c r="AK39" i="18"/>
  <c r="AJ39" i="18"/>
  <c r="AI39" i="18"/>
  <c r="AH39" i="18"/>
  <c r="AG39" i="18"/>
  <c r="AF39" i="18"/>
  <c r="AE39" i="18"/>
  <c r="AD39" i="18"/>
  <c r="AC39" i="18"/>
  <c r="AB39" i="18"/>
  <c r="AA39" i="18"/>
  <c r="Z39" i="18"/>
  <c r="Y39" i="18"/>
  <c r="X39" i="18"/>
  <c r="W39" i="18"/>
  <c r="V39" i="18"/>
  <c r="U39" i="18"/>
  <c r="T39" i="18"/>
  <c r="S39" i="18"/>
  <c r="R39" i="18"/>
  <c r="Q39" i="18"/>
  <c r="P39" i="18"/>
  <c r="O39" i="18"/>
  <c r="N39" i="18"/>
  <c r="M39" i="18"/>
  <c r="L39" i="18"/>
  <c r="K39" i="18"/>
  <c r="J39" i="18"/>
  <c r="I39" i="18"/>
  <c r="H39" i="18"/>
  <c r="G39" i="18"/>
  <c r="F39" i="18"/>
  <c r="AZ38" i="18"/>
  <c r="AY38" i="18"/>
  <c r="AX38" i="18"/>
  <c r="AW38" i="18"/>
  <c r="AV38" i="18"/>
  <c r="AU38" i="18"/>
  <c r="AT38" i="18"/>
  <c r="AS38" i="18"/>
  <c r="AR38" i="18"/>
  <c r="AQ38" i="18"/>
  <c r="AP38" i="18"/>
  <c r="AO38" i="18"/>
  <c r="AN38" i="18"/>
  <c r="AM38" i="18"/>
  <c r="AL38" i="18"/>
  <c r="AK38" i="18"/>
  <c r="AJ38" i="18"/>
  <c r="AI38" i="18"/>
  <c r="AH38" i="18"/>
  <c r="AG38" i="18"/>
  <c r="AF38" i="18"/>
  <c r="AE38" i="18"/>
  <c r="AD38" i="18"/>
  <c r="AC38" i="18"/>
  <c r="AB38" i="18"/>
  <c r="AA38" i="18"/>
  <c r="Z38" i="18"/>
  <c r="Y38" i="18"/>
  <c r="X38" i="18"/>
  <c r="W38" i="18"/>
  <c r="V38" i="18"/>
  <c r="U38" i="18"/>
  <c r="T38" i="18"/>
  <c r="S38" i="18"/>
  <c r="R38" i="18"/>
  <c r="Q38" i="18"/>
  <c r="P38" i="18"/>
  <c r="O38" i="18"/>
  <c r="N38" i="18"/>
  <c r="M38" i="18"/>
  <c r="L38" i="18"/>
  <c r="K38" i="18"/>
  <c r="J38" i="18"/>
  <c r="I38" i="18"/>
  <c r="H38" i="18"/>
  <c r="G38" i="18"/>
  <c r="F38" i="18"/>
  <c r="AZ37" i="18"/>
  <c r="AY37" i="18"/>
  <c r="AX37" i="18"/>
  <c r="AW37" i="18"/>
  <c r="AV37" i="18"/>
  <c r="AU37" i="18"/>
  <c r="AT37" i="18"/>
  <c r="AS37" i="18"/>
  <c r="AR37" i="18"/>
  <c r="AQ37" i="18"/>
  <c r="AP37" i="18"/>
  <c r="AO37" i="18"/>
  <c r="AN37" i="18"/>
  <c r="AM37" i="18"/>
  <c r="AL37" i="18"/>
  <c r="AK37" i="18"/>
  <c r="AJ37" i="18"/>
  <c r="AI37" i="18"/>
  <c r="AH37" i="18"/>
  <c r="AG37" i="18"/>
  <c r="AF37" i="18"/>
  <c r="AE37" i="18"/>
  <c r="AD37" i="18"/>
  <c r="AC37" i="18"/>
  <c r="AB37" i="18"/>
  <c r="AA37" i="18"/>
  <c r="Z37" i="18"/>
  <c r="Y37" i="18"/>
  <c r="X37" i="18"/>
  <c r="W37" i="18"/>
  <c r="V37" i="18"/>
  <c r="U37" i="18"/>
  <c r="T37" i="18"/>
  <c r="S37" i="18"/>
  <c r="R37" i="18"/>
  <c r="Q37" i="18"/>
  <c r="P37" i="18"/>
  <c r="O37" i="18"/>
  <c r="N37" i="18"/>
  <c r="M37" i="18"/>
  <c r="L37" i="18"/>
  <c r="K37" i="18"/>
  <c r="J37" i="18"/>
  <c r="I37" i="18"/>
  <c r="H37" i="18"/>
  <c r="G37" i="18"/>
  <c r="F37" i="18"/>
  <c r="AZ36" i="18"/>
  <c r="AY36" i="18"/>
  <c r="AX36" i="18"/>
  <c r="AW36" i="18"/>
  <c r="AV36" i="18"/>
  <c r="AU36" i="18"/>
  <c r="AT36" i="18"/>
  <c r="AS36" i="18"/>
  <c r="AR36" i="18"/>
  <c r="AQ36" i="18"/>
  <c r="AP36" i="18"/>
  <c r="AO36" i="18"/>
  <c r="AN36" i="18"/>
  <c r="AM36" i="18"/>
  <c r="AL36" i="18"/>
  <c r="AK36" i="18"/>
  <c r="AJ36" i="18"/>
  <c r="AI36" i="18"/>
  <c r="AH36" i="18"/>
  <c r="AG36" i="18"/>
  <c r="AF36" i="18"/>
  <c r="AE36" i="18"/>
  <c r="AD36" i="18"/>
  <c r="AC36" i="18"/>
  <c r="AB36" i="18"/>
  <c r="AA36" i="18"/>
  <c r="Z36" i="18"/>
  <c r="Y36" i="18"/>
  <c r="X36" i="18"/>
  <c r="W36" i="18"/>
  <c r="V36" i="18"/>
  <c r="U36" i="18"/>
  <c r="T36" i="18"/>
  <c r="S36" i="18"/>
  <c r="R36" i="18"/>
  <c r="Q36" i="18"/>
  <c r="P36" i="18"/>
  <c r="O36" i="18"/>
  <c r="N36" i="18"/>
  <c r="M36" i="18"/>
  <c r="L36" i="18"/>
  <c r="K36" i="18"/>
  <c r="J36" i="18"/>
  <c r="I36" i="18"/>
  <c r="H36" i="18"/>
  <c r="G36" i="18"/>
  <c r="F36" i="18"/>
  <c r="AZ35" i="18"/>
  <c r="AY35" i="18"/>
  <c r="AX35" i="18"/>
  <c r="AW35" i="18"/>
  <c r="AV35" i="18"/>
  <c r="AU35" i="18"/>
  <c r="AT35" i="18"/>
  <c r="AS35" i="18"/>
  <c r="AR35" i="18"/>
  <c r="AQ35" i="18"/>
  <c r="AP35" i="18"/>
  <c r="AO35" i="18"/>
  <c r="AN35" i="18"/>
  <c r="AM35" i="18"/>
  <c r="AL35" i="18"/>
  <c r="AK35" i="18"/>
  <c r="AJ35" i="18"/>
  <c r="AI35" i="18"/>
  <c r="AH35" i="18"/>
  <c r="AG35" i="18"/>
  <c r="AF35" i="18"/>
  <c r="AE35" i="18"/>
  <c r="AD35" i="18"/>
  <c r="AC35" i="18"/>
  <c r="AB35" i="18"/>
  <c r="AA35" i="18"/>
  <c r="Z35" i="18"/>
  <c r="Y35" i="18"/>
  <c r="X35" i="18"/>
  <c r="W35" i="18"/>
  <c r="V35" i="18"/>
  <c r="U35" i="18"/>
  <c r="T35" i="18"/>
  <c r="S35" i="18"/>
  <c r="R35" i="18"/>
  <c r="Q35" i="18"/>
  <c r="P35" i="18"/>
  <c r="O35" i="18"/>
  <c r="N35" i="18"/>
  <c r="M35" i="18"/>
  <c r="L35" i="18"/>
  <c r="K35" i="18"/>
  <c r="J35" i="18"/>
  <c r="I35" i="18"/>
  <c r="H35" i="18"/>
  <c r="G35" i="18"/>
  <c r="F35" i="18"/>
  <c r="AZ34" i="18"/>
  <c r="AY34" i="18"/>
  <c r="AX34" i="18"/>
  <c r="AW34" i="18"/>
  <c r="AV34" i="18"/>
  <c r="AU34" i="18"/>
  <c r="AT34" i="18"/>
  <c r="AS34" i="18"/>
  <c r="AR34" i="18"/>
  <c r="AQ34" i="18"/>
  <c r="AP34" i="18"/>
  <c r="AO34" i="18"/>
  <c r="AN34" i="18"/>
  <c r="AM34" i="18"/>
  <c r="AL34" i="18"/>
  <c r="AK34" i="18"/>
  <c r="AJ34" i="18"/>
  <c r="AI34" i="18"/>
  <c r="AH34" i="18"/>
  <c r="AG34" i="18"/>
  <c r="AF34" i="18"/>
  <c r="AE34" i="18"/>
  <c r="AD34" i="18"/>
  <c r="AC34" i="18"/>
  <c r="AB34" i="18"/>
  <c r="AA34" i="18"/>
  <c r="Z34" i="18"/>
  <c r="Y34" i="18"/>
  <c r="X34" i="18"/>
  <c r="W34" i="18"/>
  <c r="V34" i="18"/>
  <c r="U34" i="18"/>
  <c r="T34" i="18"/>
  <c r="S34" i="18"/>
  <c r="R34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AZ33" i="18"/>
  <c r="AY33" i="18"/>
  <c r="AX33" i="18"/>
  <c r="AW33" i="18"/>
  <c r="AV33" i="18"/>
  <c r="AU33" i="18"/>
  <c r="AT33" i="18"/>
  <c r="AS33" i="18"/>
  <c r="AR33" i="18"/>
  <c r="AQ33" i="18"/>
  <c r="AP33" i="18"/>
  <c r="AO33" i="18"/>
  <c r="AN33" i="18"/>
  <c r="AM33" i="18"/>
  <c r="AL33" i="18"/>
  <c r="AK33" i="18"/>
  <c r="AJ33" i="18"/>
  <c r="AI33" i="18"/>
  <c r="AH33" i="18"/>
  <c r="AG33" i="18"/>
  <c r="AF33" i="18"/>
  <c r="AE33" i="18"/>
  <c r="AD33" i="18"/>
  <c r="AC33" i="18"/>
  <c r="AB33" i="18"/>
  <c r="AA33" i="18"/>
  <c r="Z33" i="18"/>
  <c r="Y33" i="18"/>
  <c r="X33" i="18"/>
  <c r="W33" i="18"/>
  <c r="V33" i="18"/>
  <c r="U33" i="18"/>
  <c r="T33" i="18"/>
  <c r="S33" i="18"/>
  <c r="R33" i="18"/>
  <c r="Q33" i="18"/>
  <c r="P33" i="18"/>
  <c r="O33" i="18"/>
  <c r="N33" i="18"/>
  <c r="M33" i="18"/>
  <c r="L33" i="18"/>
  <c r="K33" i="18"/>
  <c r="J33" i="18"/>
  <c r="I33" i="18"/>
  <c r="H33" i="18"/>
  <c r="G33" i="18"/>
  <c r="F33" i="18"/>
  <c r="AZ32" i="18"/>
  <c r="AY32" i="18"/>
  <c r="AX32" i="18"/>
  <c r="AW32" i="18"/>
  <c r="AV32" i="18"/>
  <c r="AU32" i="18"/>
  <c r="AT32" i="18"/>
  <c r="AS32" i="18"/>
  <c r="AR32" i="18"/>
  <c r="AQ32" i="18"/>
  <c r="AP32" i="18"/>
  <c r="AO32" i="18"/>
  <c r="AN32" i="18"/>
  <c r="AM32" i="18"/>
  <c r="AL32" i="18"/>
  <c r="AK32" i="18"/>
  <c r="AJ32" i="18"/>
  <c r="AI32" i="18"/>
  <c r="AH32" i="18"/>
  <c r="AG32" i="18"/>
  <c r="AF32" i="18"/>
  <c r="AE32" i="18"/>
  <c r="AD32" i="18"/>
  <c r="AC32" i="18"/>
  <c r="AB32" i="18"/>
  <c r="AA32" i="18"/>
  <c r="Z32" i="18"/>
  <c r="Y32" i="18"/>
  <c r="X32" i="18"/>
  <c r="W32" i="18"/>
  <c r="V32" i="18"/>
  <c r="U32" i="18"/>
  <c r="T32" i="18"/>
  <c r="S32" i="18"/>
  <c r="R32" i="18"/>
  <c r="Q32" i="18"/>
  <c r="P32" i="18"/>
  <c r="O32" i="18"/>
  <c r="N32" i="18"/>
  <c r="M32" i="18"/>
  <c r="L32" i="18"/>
  <c r="K32" i="18"/>
  <c r="J32" i="18"/>
  <c r="I32" i="18"/>
  <c r="H32" i="18"/>
  <c r="G32" i="18"/>
  <c r="F32" i="18"/>
  <c r="AZ31" i="18"/>
  <c r="AY31" i="18"/>
  <c r="AX31" i="18"/>
  <c r="AW31" i="18"/>
  <c r="AV31" i="18"/>
  <c r="AU31" i="18"/>
  <c r="AT31" i="18"/>
  <c r="AS31" i="18"/>
  <c r="AR31" i="18"/>
  <c r="AQ31" i="18"/>
  <c r="AP31" i="18"/>
  <c r="AO31" i="18"/>
  <c r="AN31" i="18"/>
  <c r="AM31" i="18"/>
  <c r="AL31" i="18"/>
  <c r="AK31" i="18"/>
  <c r="AJ31" i="18"/>
  <c r="AI31" i="18"/>
  <c r="AH31" i="18"/>
  <c r="AG31" i="18"/>
  <c r="AF31" i="18"/>
  <c r="AE31" i="18"/>
  <c r="AD31" i="18"/>
  <c r="AC31" i="18"/>
  <c r="AB31" i="18"/>
  <c r="AA31" i="18"/>
  <c r="Z31" i="18"/>
  <c r="Y31" i="18"/>
  <c r="X31" i="18"/>
  <c r="W31" i="18"/>
  <c r="V31" i="18"/>
  <c r="U31" i="18"/>
  <c r="T31" i="18"/>
  <c r="S31" i="18"/>
  <c r="R31" i="18"/>
  <c r="Q31" i="18"/>
  <c r="P31" i="18"/>
  <c r="O31" i="18"/>
  <c r="N31" i="18"/>
  <c r="M31" i="18"/>
  <c r="L31" i="18"/>
  <c r="K31" i="18"/>
  <c r="J31" i="18"/>
  <c r="I31" i="18"/>
  <c r="H31" i="18"/>
  <c r="G31" i="18"/>
  <c r="F31" i="18"/>
  <c r="AZ30" i="18"/>
  <c r="AY30" i="18"/>
  <c r="AX30" i="18"/>
  <c r="AW30" i="18"/>
  <c r="AV30" i="18"/>
  <c r="AU30" i="18"/>
  <c r="AT30" i="18"/>
  <c r="AS30" i="18"/>
  <c r="AR30" i="18"/>
  <c r="AQ30" i="18"/>
  <c r="AP30" i="18"/>
  <c r="AO30" i="18"/>
  <c r="AN30" i="18"/>
  <c r="AM30" i="18"/>
  <c r="AL30" i="18"/>
  <c r="AK30" i="18"/>
  <c r="AJ30" i="18"/>
  <c r="AI30" i="18"/>
  <c r="AH30" i="18"/>
  <c r="AG30" i="18"/>
  <c r="AF30" i="18"/>
  <c r="AE30" i="18"/>
  <c r="AD30" i="18"/>
  <c r="AC30" i="18"/>
  <c r="AB30" i="18"/>
  <c r="AA30" i="18"/>
  <c r="Z30" i="18"/>
  <c r="Y30" i="18"/>
  <c r="X30" i="18"/>
  <c r="W30" i="18"/>
  <c r="V30" i="18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G30" i="18"/>
  <c r="F30" i="18"/>
  <c r="AZ29" i="18"/>
  <c r="AY29" i="18"/>
  <c r="AX29" i="18"/>
  <c r="AW29" i="18"/>
  <c r="AV29" i="18"/>
  <c r="AU29" i="18"/>
  <c r="AT29" i="18"/>
  <c r="AS29" i="18"/>
  <c r="AR29" i="18"/>
  <c r="AQ29" i="18"/>
  <c r="AP29" i="18"/>
  <c r="AO29" i="18"/>
  <c r="AN29" i="18"/>
  <c r="AM29" i="18"/>
  <c r="AL29" i="18"/>
  <c r="AK29" i="18"/>
  <c r="AJ29" i="18"/>
  <c r="AI29" i="18"/>
  <c r="AH29" i="18"/>
  <c r="AG29" i="18"/>
  <c r="AF29" i="18"/>
  <c r="AE29" i="18"/>
  <c r="AD29" i="18"/>
  <c r="AC29" i="18"/>
  <c r="AB29" i="18"/>
  <c r="AA29" i="18"/>
  <c r="Z29" i="18"/>
  <c r="Y29" i="18"/>
  <c r="X29" i="18"/>
  <c r="W29" i="18"/>
  <c r="V29" i="18"/>
  <c r="U29" i="18"/>
  <c r="T29" i="18"/>
  <c r="S29" i="18"/>
  <c r="R29" i="18"/>
  <c r="Q29" i="18"/>
  <c r="P29" i="18"/>
  <c r="O29" i="18"/>
  <c r="N29" i="18"/>
  <c r="M29" i="18"/>
  <c r="L29" i="18"/>
  <c r="K29" i="18"/>
  <c r="J29" i="18"/>
  <c r="I29" i="18"/>
  <c r="H29" i="18"/>
  <c r="G29" i="18"/>
  <c r="F29" i="18"/>
  <c r="AZ28" i="18"/>
  <c r="AY28" i="18"/>
  <c r="AX28" i="18"/>
  <c r="AW28" i="18"/>
  <c r="AV28" i="18"/>
  <c r="AU28" i="18"/>
  <c r="AT28" i="18"/>
  <c r="AS28" i="18"/>
  <c r="AR28" i="18"/>
  <c r="AQ28" i="18"/>
  <c r="AP28" i="18"/>
  <c r="AO28" i="18"/>
  <c r="AN28" i="18"/>
  <c r="AM28" i="18"/>
  <c r="AL28" i="18"/>
  <c r="AK28" i="18"/>
  <c r="AJ28" i="18"/>
  <c r="AI28" i="18"/>
  <c r="AH28" i="18"/>
  <c r="AG28" i="18"/>
  <c r="AF28" i="18"/>
  <c r="AE28" i="18"/>
  <c r="AD28" i="18"/>
  <c r="AC28" i="18"/>
  <c r="AB28" i="18"/>
  <c r="AA28" i="18"/>
  <c r="Z28" i="18"/>
  <c r="Y28" i="18"/>
  <c r="X28" i="18"/>
  <c r="W28" i="18"/>
  <c r="V28" i="18"/>
  <c r="U28" i="18"/>
  <c r="T28" i="18"/>
  <c r="S28" i="18"/>
  <c r="R28" i="18"/>
  <c r="Q28" i="18"/>
  <c r="P28" i="18"/>
  <c r="O28" i="18"/>
  <c r="N28" i="18"/>
  <c r="M28" i="18"/>
  <c r="L28" i="18"/>
  <c r="K28" i="18"/>
  <c r="J28" i="18"/>
  <c r="I28" i="18"/>
  <c r="H28" i="18"/>
  <c r="G28" i="18"/>
  <c r="F28" i="18"/>
  <c r="AZ27" i="18"/>
  <c r="AY27" i="18"/>
  <c r="AX27" i="18"/>
  <c r="AW27" i="18"/>
  <c r="AV27" i="18"/>
  <c r="AU27" i="18"/>
  <c r="AT27" i="18"/>
  <c r="AS27" i="18"/>
  <c r="AR27" i="18"/>
  <c r="AQ27" i="18"/>
  <c r="AP27" i="18"/>
  <c r="AO27" i="18"/>
  <c r="AN27" i="18"/>
  <c r="AM27" i="18"/>
  <c r="AL27" i="18"/>
  <c r="AK27" i="18"/>
  <c r="AJ27" i="18"/>
  <c r="AI27" i="18"/>
  <c r="AH27" i="18"/>
  <c r="AG27" i="18"/>
  <c r="AF27" i="18"/>
  <c r="AE27" i="18"/>
  <c r="AD27" i="18"/>
  <c r="AC27" i="18"/>
  <c r="AB27" i="18"/>
  <c r="AA27" i="18"/>
  <c r="Z27" i="18"/>
  <c r="Y27" i="18"/>
  <c r="X27" i="18"/>
  <c r="W27" i="18"/>
  <c r="V27" i="18"/>
  <c r="U27" i="18"/>
  <c r="T27" i="18"/>
  <c r="S27" i="18"/>
  <c r="R27" i="18"/>
  <c r="Q27" i="18"/>
  <c r="P27" i="18"/>
  <c r="O27" i="18"/>
  <c r="N27" i="18"/>
  <c r="M27" i="18"/>
  <c r="L27" i="18"/>
  <c r="K27" i="18"/>
  <c r="J27" i="18"/>
  <c r="I27" i="18"/>
  <c r="H27" i="18"/>
  <c r="G27" i="18"/>
  <c r="F27" i="18"/>
  <c r="AZ26" i="18"/>
  <c r="AY26" i="18"/>
  <c r="AX26" i="18"/>
  <c r="AW26" i="18"/>
  <c r="AV26" i="18"/>
  <c r="AU26" i="18"/>
  <c r="AT26" i="18"/>
  <c r="AS26" i="18"/>
  <c r="AR26" i="18"/>
  <c r="AQ26" i="18"/>
  <c r="AP26" i="18"/>
  <c r="AO26" i="18"/>
  <c r="AN26" i="18"/>
  <c r="AM26" i="18"/>
  <c r="AL26" i="18"/>
  <c r="AK26" i="18"/>
  <c r="AJ26" i="18"/>
  <c r="AI26" i="18"/>
  <c r="AH26" i="18"/>
  <c r="AG26" i="18"/>
  <c r="AF26" i="18"/>
  <c r="AE26" i="18"/>
  <c r="AD26" i="18"/>
  <c r="AC26" i="18"/>
  <c r="AB26" i="18"/>
  <c r="AA26" i="18"/>
  <c r="Z26" i="18"/>
  <c r="Y26" i="18"/>
  <c r="X26" i="18"/>
  <c r="W26" i="18"/>
  <c r="V26" i="18"/>
  <c r="U26" i="18"/>
  <c r="T26" i="18"/>
  <c r="S26" i="18"/>
  <c r="R26" i="18"/>
  <c r="Q26" i="18"/>
  <c r="P26" i="18"/>
  <c r="O26" i="18"/>
  <c r="N26" i="18"/>
  <c r="M26" i="18"/>
  <c r="L26" i="18"/>
  <c r="K26" i="18"/>
  <c r="J26" i="18"/>
  <c r="I26" i="18"/>
  <c r="H26" i="18"/>
  <c r="G26" i="18"/>
  <c r="F26" i="18"/>
  <c r="AZ25" i="18"/>
  <c r="AY25" i="18"/>
  <c r="AX25" i="18"/>
  <c r="AW25" i="18"/>
  <c r="AV25" i="18"/>
  <c r="AU25" i="18"/>
  <c r="AT25" i="18"/>
  <c r="AS25" i="18"/>
  <c r="AR25" i="18"/>
  <c r="AQ25" i="18"/>
  <c r="AP25" i="18"/>
  <c r="AO25" i="18"/>
  <c r="AN25" i="18"/>
  <c r="AM25" i="18"/>
  <c r="AL25" i="18"/>
  <c r="AK25" i="18"/>
  <c r="AJ25" i="18"/>
  <c r="AI25" i="18"/>
  <c r="AH25" i="18"/>
  <c r="AG25" i="18"/>
  <c r="AF25" i="18"/>
  <c r="AE25" i="18"/>
  <c r="AD25" i="18"/>
  <c r="AC25" i="18"/>
  <c r="AB25" i="18"/>
  <c r="AA25" i="18"/>
  <c r="Z25" i="18"/>
  <c r="Y25" i="18"/>
  <c r="X25" i="18"/>
  <c r="W25" i="18"/>
  <c r="V25" i="18"/>
  <c r="U25" i="18"/>
  <c r="T25" i="18"/>
  <c r="S25" i="18"/>
  <c r="R25" i="18"/>
  <c r="Q25" i="18"/>
  <c r="P25" i="18"/>
  <c r="O25" i="18"/>
  <c r="N25" i="18"/>
  <c r="M25" i="18"/>
  <c r="L25" i="18"/>
  <c r="K25" i="18"/>
  <c r="J25" i="18"/>
  <c r="I25" i="18"/>
  <c r="H25" i="18"/>
  <c r="G25" i="18"/>
  <c r="F25" i="18"/>
  <c r="AZ24" i="18"/>
  <c r="AY24" i="18"/>
  <c r="AX24" i="18"/>
  <c r="AW24" i="18"/>
  <c r="AV24" i="18"/>
  <c r="AU24" i="18"/>
  <c r="AT24" i="18"/>
  <c r="AS24" i="18"/>
  <c r="AR24" i="18"/>
  <c r="AQ24" i="18"/>
  <c r="AP24" i="18"/>
  <c r="AO24" i="18"/>
  <c r="AN24" i="18"/>
  <c r="AM24" i="18"/>
  <c r="AL24" i="18"/>
  <c r="AK24" i="18"/>
  <c r="AJ24" i="18"/>
  <c r="AI24" i="18"/>
  <c r="AH24" i="18"/>
  <c r="AG24" i="18"/>
  <c r="AF24" i="18"/>
  <c r="AE24" i="18"/>
  <c r="AD24" i="18"/>
  <c r="AC24" i="18"/>
  <c r="AB24" i="18"/>
  <c r="AA24" i="18"/>
  <c r="Z24" i="18"/>
  <c r="Y24" i="18"/>
  <c r="X24" i="18"/>
  <c r="W24" i="18"/>
  <c r="V24" i="18"/>
  <c r="U24" i="18"/>
  <c r="T24" i="18"/>
  <c r="S24" i="18"/>
  <c r="R24" i="18"/>
  <c r="Q24" i="18"/>
  <c r="P24" i="18"/>
  <c r="O24" i="18"/>
  <c r="N24" i="18"/>
  <c r="M24" i="18"/>
  <c r="L24" i="18"/>
  <c r="K24" i="18"/>
  <c r="J24" i="18"/>
  <c r="I24" i="18"/>
  <c r="H24" i="18"/>
  <c r="G24" i="18"/>
  <c r="F24" i="18"/>
  <c r="AZ23" i="18"/>
  <c r="AY23" i="18"/>
  <c r="AX23" i="18"/>
  <c r="AW23" i="18"/>
  <c r="AV23" i="18"/>
  <c r="AU23" i="18"/>
  <c r="AT23" i="18"/>
  <c r="AS23" i="18"/>
  <c r="AR23" i="18"/>
  <c r="AQ23" i="18"/>
  <c r="AP23" i="18"/>
  <c r="AO23" i="18"/>
  <c r="AN23" i="18"/>
  <c r="AM23" i="18"/>
  <c r="AL23" i="18"/>
  <c r="AK23" i="18"/>
  <c r="AJ23" i="18"/>
  <c r="AI23" i="18"/>
  <c r="AH23" i="18"/>
  <c r="AG23" i="18"/>
  <c r="AF23" i="18"/>
  <c r="AE23" i="18"/>
  <c r="AD23" i="18"/>
  <c r="AC23" i="18"/>
  <c r="AB23" i="18"/>
  <c r="AA23" i="18"/>
  <c r="Z23" i="18"/>
  <c r="Y23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AZ22" i="18"/>
  <c r="AY22" i="18"/>
  <c r="AX22" i="18"/>
  <c r="AW22" i="18"/>
  <c r="AV22" i="18"/>
  <c r="AU22" i="18"/>
  <c r="AT22" i="18"/>
  <c r="AS22" i="18"/>
  <c r="AR22" i="18"/>
  <c r="AQ22" i="18"/>
  <c r="AP22" i="18"/>
  <c r="AO22" i="18"/>
  <c r="AN22" i="18"/>
  <c r="AM22" i="18"/>
  <c r="AL22" i="18"/>
  <c r="AK22" i="18"/>
  <c r="AJ22" i="18"/>
  <c r="AI22" i="18"/>
  <c r="AH22" i="18"/>
  <c r="AG22" i="18"/>
  <c r="AF22" i="18"/>
  <c r="AE22" i="18"/>
  <c r="AD22" i="18"/>
  <c r="AC22" i="18"/>
  <c r="AB22" i="18"/>
  <c r="AA22" i="18"/>
  <c r="Z22" i="18"/>
  <c r="Y22" i="18"/>
  <c r="X22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AZ21" i="18"/>
  <c r="AY21" i="18"/>
  <c r="AX21" i="18"/>
  <c r="AW21" i="18"/>
  <c r="AV21" i="18"/>
  <c r="AU21" i="18"/>
  <c r="AT21" i="18"/>
  <c r="AS21" i="18"/>
  <c r="AR21" i="18"/>
  <c r="AQ21" i="18"/>
  <c r="AP21" i="18"/>
  <c r="AO21" i="18"/>
  <c r="AN21" i="18"/>
  <c r="AM21" i="18"/>
  <c r="AL21" i="18"/>
  <c r="AK21" i="18"/>
  <c r="AJ21" i="18"/>
  <c r="AI21" i="18"/>
  <c r="AH21" i="18"/>
  <c r="AG21" i="18"/>
  <c r="AF21" i="18"/>
  <c r="AE21" i="18"/>
  <c r="AD21" i="18"/>
  <c r="AC21" i="18"/>
  <c r="AB21" i="18"/>
  <c r="AA21" i="18"/>
  <c r="Z21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AZ20" i="18"/>
  <c r="AY20" i="18"/>
  <c r="AX20" i="18"/>
  <c r="AW20" i="18"/>
  <c r="AV20" i="18"/>
  <c r="AU20" i="18"/>
  <c r="AT20" i="18"/>
  <c r="AS20" i="18"/>
  <c r="AR20" i="18"/>
  <c r="AQ20" i="18"/>
  <c r="AP20" i="18"/>
  <c r="AO20" i="18"/>
  <c r="AN20" i="18"/>
  <c r="AM20" i="18"/>
  <c r="AL20" i="18"/>
  <c r="AK20" i="18"/>
  <c r="AJ20" i="18"/>
  <c r="AI20" i="18"/>
  <c r="AH20" i="18"/>
  <c r="AG20" i="18"/>
  <c r="AF20" i="18"/>
  <c r="AE20" i="18"/>
  <c r="AD20" i="18"/>
  <c r="AC20" i="18"/>
  <c r="AB20" i="18"/>
  <c r="AA20" i="18"/>
  <c r="Z20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AZ19" i="18"/>
  <c r="AY19" i="18"/>
  <c r="AX19" i="18"/>
  <c r="AW19" i="18"/>
  <c r="AV19" i="18"/>
  <c r="AU19" i="18"/>
  <c r="AT19" i="18"/>
  <c r="AS19" i="18"/>
  <c r="AR19" i="18"/>
  <c r="AQ19" i="18"/>
  <c r="AP19" i="18"/>
  <c r="AO19" i="18"/>
  <c r="AN19" i="18"/>
  <c r="AM19" i="18"/>
  <c r="AL19" i="18"/>
  <c r="AK19" i="18"/>
  <c r="AJ19" i="18"/>
  <c r="AI19" i="18"/>
  <c r="AH19" i="18"/>
  <c r="AG19" i="18"/>
  <c r="AF19" i="18"/>
  <c r="AE19" i="18"/>
  <c r="AD19" i="18"/>
  <c r="AC19" i="18"/>
  <c r="AB19" i="18"/>
  <c r="AA19" i="18"/>
  <c r="Z19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AZ18" i="18"/>
  <c r="AY18" i="18"/>
  <c r="AX18" i="18"/>
  <c r="AW18" i="18"/>
  <c r="AV18" i="18"/>
  <c r="AU18" i="18"/>
  <c r="AT18" i="18"/>
  <c r="AS18" i="18"/>
  <c r="AR18" i="18"/>
  <c r="AQ18" i="18"/>
  <c r="AP18" i="18"/>
  <c r="AO18" i="18"/>
  <c r="AN18" i="18"/>
  <c r="AM18" i="18"/>
  <c r="AL18" i="18"/>
  <c r="AK18" i="18"/>
  <c r="AJ18" i="18"/>
  <c r="AI18" i="18"/>
  <c r="AH18" i="18"/>
  <c r="AG18" i="18"/>
  <c r="AF18" i="18"/>
  <c r="AE18" i="18"/>
  <c r="AD18" i="18"/>
  <c r="AC18" i="18"/>
  <c r="AB18" i="18"/>
  <c r="AA18" i="18"/>
  <c r="Z18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AZ17" i="18"/>
  <c r="AY17" i="18"/>
  <c r="AX17" i="18"/>
  <c r="AW17" i="18"/>
  <c r="AV17" i="18"/>
  <c r="AU17" i="18"/>
  <c r="AT17" i="18"/>
  <c r="AS17" i="18"/>
  <c r="AR17" i="18"/>
  <c r="AQ17" i="18"/>
  <c r="AP17" i="18"/>
  <c r="AO17" i="18"/>
  <c r="AN17" i="18"/>
  <c r="AM17" i="18"/>
  <c r="AL17" i="18"/>
  <c r="AK17" i="18"/>
  <c r="AJ17" i="18"/>
  <c r="AI17" i="18"/>
  <c r="AH17" i="18"/>
  <c r="AG17" i="18"/>
  <c r="AF17" i="18"/>
  <c r="AE17" i="18"/>
  <c r="AD17" i="18"/>
  <c r="AC17" i="18"/>
  <c r="AB17" i="18"/>
  <c r="AA17" i="18"/>
  <c r="Z17" i="18"/>
  <c r="Y17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AZ16" i="18"/>
  <c r="AY16" i="18"/>
  <c r="AX16" i="18"/>
  <c r="AW16" i="18"/>
  <c r="AV16" i="18"/>
  <c r="AU16" i="18"/>
  <c r="AT16" i="18"/>
  <c r="AS16" i="18"/>
  <c r="AR16" i="18"/>
  <c r="AQ16" i="18"/>
  <c r="AP16" i="18"/>
  <c r="AO16" i="18"/>
  <c r="AN16" i="18"/>
  <c r="AM16" i="18"/>
  <c r="AL16" i="18"/>
  <c r="AK16" i="18"/>
  <c r="AJ16" i="18"/>
  <c r="AI16" i="18"/>
  <c r="AH16" i="18"/>
  <c r="AG16" i="18"/>
  <c r="AF16" i="18"/>
  <c r="AE16" i="18"/>
  <c r="AD16" i="18"/>
  <c r="AC16" i="18"/>
  <c r="AB16" i="18"/>
  <c r="AA16" i="18"/>
  <c r="Z16" i="18"/>
  <c r="Y16" i="18"/>
  <c r="X16" i="18"/>
  <c r="W16" i="18"/>
  <c r="V16" i="18"/>
  <c r="U16" i="18"/>
  <c r="T16" i="18"/>
  <c r="S16" i="18"/>
  <c r="R16" i="18"/>
  <c r="Q16" i="18"/>
  <c r="P16" i="18"/>
  <c r="O16" i="18"/>
  <c r="N16" i="18"/>
  <c r="M16" i="18"/>
  <c r="L16" i="18"/>
  <c r="K16" i="18"/>
  <c r="J16" i="18"/>
  <c r="I16" i="18"/>
  <c r="H16" i="18"/>
  <c r="G16" i="18"/>
  <c r="F16" i="18"/>
  <c r="AZ15" i="18"/>
  <c r="AY15" i="18"/>
  <c r="AX15" i="18"/>
  <c r="AW15" i="18"/>
  <c r="AV15" i="18"/>
  <c r="AU15" i="18"/>
  <c r="AT15" i="18"/>
  <c r="AS15" i="18"/>
  <c r="AR15" i="18"/>
  <c r="AQ15" i="18"/>
  <c r="AP15" i="18"/>
  <c r="AO15" i="18"/>
  <c r="AN15" i="18"/>
  <c r="AM15" i="18"/>
  <c r="AL15" i="18"/>
  <c r="AK15" i="18"/>
  <c r="AJ15" i="18"/>
  <c r="AI15" i="18"/>
  <c r="AH15" i="18"/>
  <c r="AG15" i="18"/>
  <c r="AF15" i="18"/>
  <c r="AE15" i="18"/>
  <c r="AD15" i="18"/>
  <c r="AC15" i="18"/>
  <c r="AB15" i="18"/>
  <c r="AA15" i="18"/>
  <c r="Z15" i="18"/>
  <c r="Y15" i="18"/>
  <c r="X15" i="18"/>
  <c r="W15" i="18"/>
  <c r="V15" i="18"/>
  <c r="U15" i="18"/>
  <c r="T15" i="18"/>
  <c r="S15" i="18"/>
  <c r="R15" i="18"/>
  <c r="Q15" i="18"/>
  <c r="P15" i="18"/>
  <c r="O15" i="18"/>
  <c r="N15" i="18"/>
  <c r="M15" i="18"/>
  <c r="L15" i="18"/>
  <c r="K15" i="18"/>
  <c r="J15" i="18"/>
  <c r="I15" i="18"/>
  <c r="H15" i="18"/>
  <c r="G15" i="18"/>
  <c r="F15" i="18"/>
  <c r="AZ14" i="18"/>
  <c r="AY14" i="18"/>
  <c r="AX14" i="18"/>
  <c r="AW14" i="18"/>
  <c r="AV14" i="18"/>
  <c r="AU14" i="18"/>
  <c r="AT14" i="18"/>
  <c r="AS14" i="18"/>
  <c r="AR14" i="18"/>
  <c r="AQ14" i="18"/>
  <c r="AP14" i="18"/>
  <c r="AO14" i="18"/>
  <c r="AN14" i="18"/>
  <c r="AM14" i="18"/>
  <c r="AL14" i="18"/>
  <c r="AK14" i="18"/>
  <c r="AJ14" i="18"/>
  <c r="AI14" i="18"/>
  <c r="AH14" i="18"/>
  <c r="AG14" i="18"/>
  <c r="AF14" i="18"/>
  <c r="AE14" i="18"/>
  <c r="AD14" i="18"/>
  <c r="AC14" i="18"/>
  <c r="AB14" i="18"/>
  <c r="AA14" i="18"/>
  <c r="Z14" i="18"/>
  <c r="Y14" i="18"/>
  <c r="X14" i="18"/>
  <c r="W14" i="18"/>
  <c r="V14" i="18"/>
  <c r="U14" i="18"/>
  <c r="T14" i="18"/>
  <c r="S14" i="18"/>
  <c r="R14" i="18"/>
  <c r="Q14" i="18"/>
  <c r="P14" i="18"/>
  <c r="O14" i="18"/>
  <c r="N14" i="18"/>
  <c r="M14" i="18"/>
  <c r="L14" i="18"/>
  <c r="K14" i="18"/>
  <c r="J14" i="18"/>
  <c r="I14" i="18"/>
  <c r="H14" i="18"/>
  <c r="G14" i="18"/>
  <c r="F14" i="18"/>
  <c r="AZ13" i="18"/>
  <c r="AY13" i="18"/>
  <c r="AX13" i="18"/>
  <c r="AW13" i="18"/>
  <c r="AV13" i="18"/>
  <c r="AU13" i="18"/>
  <c r="AT13" i="18"/>
  <c r="AS13" i="18"/>
  <c r="AR13" i="18"/>
  <c r="AQ13" i="18"/>
  <c r="AP13" i="18"/>
  <c r="AO13" i="18"/>
  <c r="AN13" i="18"/>
  <c r="AM13" i="18"/>
  <c r="AL13" i="18"/>
  <c r="AK13" i="18"/>
  <c r="AJ13" i="18"/>
  <c r="AI13" i="18"/>
  <c r="AH13" i="18"/>
  <c r="AG13" i="18"/>
  <c r="AF13" i="18"/>
  <c r="AE13" i="18"/>
  <c r="AD13" i="18"/>
  <c r="AC13" i="18"/>
  <c r="AB13" i="18"/>
  <c r="AA13" i="18"/>
  <c r="Z13" i="18"/>
  <c r="Y13" i="18"/>
  <c r="X13" i="18"/>
  <c r="W13" i="18"/>
  <c r="V13" i="18"/>
  <c r="U13" i="18"/>
  <c r="T13" i="18"/>
  <c r="S13" i="18"/>
  <c r="R13" i="18"/>
  <c r="Q13" i="18"/>
  <c r="P13" i="18"/>
  <c r="O13" i="18"/>
  <c r="N13" i="18"/>
  <c r="M13" i="18"/>
  <c r="L13" i="18"/>
  <c r="K13" i="18"/>
  <c r="J13" i="18"/>
  <c r="I13" i="18"/>
  <c r="H13" i="18"/>
  <c r="G13" i="18"/>
  <c r="F13" i="18"/>
  <c r="AZ12" i="18"/>
  <c r="AY12" i="18"/>
  <c r="AX12" i="18"/>
  <c r="AW12" i="18"/>
  <c r="AV12" i="18"/>
  <c r="AU12" i="18"/>
  <c r="AT12" i="18"/>
  <c r="AS12" i="18"/>
  <c r="AR12" i="18"/>
  <c r="AQ12" i="18"/>
  <c r="AP12" i="18"/>
  <c r="AO12" i="18"/>
  <c r="AN12" i="18"/>
  <c r="AM12" i="18"/>
  <c r="AL12" i="18"/>
  <c r="AK12" i="18"/>
  <c r="AJ12" i="18"/>
  <c r="AI12" i="18"/>
  <c r="AH12" i="18"/>
  <c r="AG12" i="18"/>
  <c r="AF12" i="18"/>
  <c r="AE12" i="18"/>
  <c r="AD12" i="18"/>
  <c r="AC12" i="18"/>
  <c r="AB12" i="18"/>
  <c r="AA12" i="18"/>
  <c r="Z12" i="18"/>
  <c r="Y12" i="18"/>
  <c r="X12" i="18"/>
  <c r="W12" i="18"/>
  <c r="V12" i="18"/>
  <c r="U12" i="18"/>
  <c r="T12" i="18"/>
  <c r="S12" i="18"/>
  <c r="R12" i="18"/>
  <c r="Q12" i="18"/>
  <c r="P12" i="18"/>
  <c r="O12" i="18"/>
  <c r="N12" i="18"/>
  <c r="M12" i="18"/>
  <c r="L12" i="18"/>
  <c r="K12" i="18"/>
  <c r="J12" i="18"/>
  <c r="I12" i="18"/>
  <c r="H12" i="18"/>
  <c r="G12" i="18"/>
  <c r="F12" i="18"/>
  <c r="AZ11" i="18"/>
  <c r="AY11" i="18"/>
  <c r="AX11" i="18"/>
  <c r="AW11" i="18"/>
  <c r="AV11" i="18"/>
  <c r="AU11" i="18"/>
  <c r="AT11" i="18"/>
  <c r="AS11" i="18"/>
  <c r="AR11" i="18"/>
  <c r="AQ11" i="18"/>
  <c r="AP11" i="18"/>
  <c r="AO11" i="18"/>
  <c r="AN11" i="18"/>
  <c r="AM11" i="18"/>
  <c r="AL11" i="18"/>
  <c r="AK11" i="18"/>
  <c r="AJ11" i="18"/>
  <c r="AI11" i="18"/>
  <c r="AH11" i="18"/>
  <c r="AG11" i="18"/>
  <c r="AF11" i="18"/>
  <c r="AE11" i="18"/>
  <c r="AD11" i="18"/>
  <c r="AC11" i="18"/>
  <c r="AB11" i="18"/>
  <c r="AA11" i="18"/>
  <c r="Z11" i="18"/>
  <c r="Y11" i="18"/>
  <c r="X11" i="18"/>
  <c r="W11" i="18"/>
  <c r="V11" i="18"/>
  <c r="U11" i="18"/>
  <c r="T11" i="18"/>
  <c r="S11" i="18"/>
  <c r="R11" i="18"/>
  <c r="Q11" i="18"/>
  <c r="P11" i="18"/>
  <c r="O11" i="18"/>
  <c r="N11" i="18"/>
  <c r="M11" i="18"/>
  <c r="L11" i="18"/>
  <c r="K11" i="18"/>
  <c r="J11" i="18"/>
  <c r="I11" i="18"/>
  <c r="H11" i="18"/>
  <c r="G11" i="18"/>
  <c r="F11" i="18"/>
  <c r="AZ10" i="18"/>
  <c r="AY10" i="18"/>
  <c r="AX10" i="18"/>
  <c r="AW10" i="18"/>
  <c r="AV10" i="18"/>
  <c r="AU10" i="18"/>
  <c r="AT10" i="18"/>
  <c r="AS10" i="18"/>
  <c r="AR10" i="18"/>
  <c r="AQ10" i="18"/>
  <c r="AP10" i="18"/>
  <c r="AO10" i="18"/>
  <c r="AN10" i="18"/>
  <c r="AM10" i="18"/>
  <c r="AL10" i="18"/>
  <c r="AK10" i="18"/>
  <c r="AJ10" i="18"/>
  <c r="AI10" i="18"/>
  <c r="AH10" i="18"/>
  <c r="AG10" i="18"/>
  <c r="AF10" i="18"/>
  <c r="AE10" i="18"/>
  <c r="AD10" i="18"/>
  <c r="AC10" i="18"/>
  <c r="AB10" i="18"/>
  <c r="AA10" i="18"/>
  <c r="Z10" i="18"/>
  <c r="Y10" i="18"/>
  <c r="X10" i="18"/>
  <c r="W10" i="18"/>
  <c r="V10" i="18"/>
  <c r="U10" i="18"/>
  <c r="T10" i="18"/>
  <c r="S10" i="18"/>
  <c r="R10" i="18"/>
  <c r="Q10" i="18"/>
  <c r="P10" i="18"/>
  <c r="O10" i="18"/>
  <c r="N10" i="18"/>
  <c r="M10" i="18"/>
  <c r="L10" i="18"/>
  <c r="K10" i="18"/>
  <c r="J10" i="18"/>
  <c r="I10" i="18"/>
  <c r="H10" i="18"/>
  <c r="G10" i="18"/>
  <c r="F10" i="18"/>
  <c r="AZ9" i="18"/>
  <c r="AY9" i="18"/>
  <c r="AX9" i="18"/>
  <c r="AW9" i="18"/>
  <c r="AV9" i="18"/>
  <c r="AU9" i="18"/>
  <c r="AT9" i="18"/>
  <c r="AS9" i="18"/>
  <c r="AR9" i="18"/>
  <c r="AQ9" i="18"/>
  <c r="AP9" i="18"/>
  <c r="AO9" i="18"/>
  <c r="AN9" i="18"/>
  <c r="AM9" i="18"/>
  <c r="AL9" i="18"/>
  <c r="AK9" i="18"/>
  <c r="AJ9" i="18"/>
  <c r="AI9" i="18"/>
  <c r="AH9" i="18"/>
  <c r="AG9" i="18"/>
  <c r="AF9" i="18"/>
  <c r="AE9" i="18"/>
  <c r="AD9" i="18"/>
  <c r="AC9" i="18"/>
  <c r="AB9" i="18"/>
  <c r="AA9" i="18"/>
  <c r="Z9" i="18"/>
  <c r="Y9" i="18"/>
  <c r="X9" i="18"/>
  <c r="W9" i="18"/>
  <c r="V9" i="18"/>
  <c r="U9" i="18"/>
  <c r="T9" i="18"/>
  <c r="S9" i="18"/>
  <c r="R9" i="18"/>
  <c r="Q9" i="18"/>
  <c r="P9" i="18"/>
  <c r="O9" i="18"/>
  <c r="N9" i="18"/>
  <c r="M9" i="18"/>
  <c r="L9" i="18"/>
  <c r="K9" i="18"/>
  <c r="J9" i="18"/>
  <c r="I9" i="18"/>
  <c r="H9" i="18"/>
  <c r="G9" i="18"/>
  <c r="F9" i="18"/>
  <c r="A5" i="18"/>
  <c r="F19" i="58" s="1"/>
  <c r="AZ43" i="17"/>
  <c r="AY43" i="17"/>
  <c r="AX43" i="17"/>
  <c r="AW43" i="17"/>
  <c r="AV43" i="17"/>
  <c r="AU43" i="17"/>
  <c r="AT43" i="17"/>
  <c r="AS43" i="17"/>
  <c r="AR43" i="17"/>
  <c r="AQ43" i="17"/>
  <c r="AP43" i="17"/>
  <c r="AO43" i="17"/>
  <c r="AN43" i="17"/>
  <c r="AM43" i="17"/>
  <c r="AL43" i="17"/>
  <c r="AK43" i="17"/>
  <c r="AJ43" i="17"/>
  <c r="AI43" i="17"/>
  <c r="AH43" i="17"/>
  <c r="AG43" i="17"/>
  <c r="AF43" i="17"/>
  <c r="AE43" i="17"/>
  <c r="AD43" i="17"/>
  <c r="AC43" i="17"/>
  <c r="AB43" i="17"/>
  <c r="AA43" i="17"/>
  <c r="Z43" i="17"/>
  <c r="Y43" i="17"/>
  <c r="X43" i="17"/>
  <c r="W43" i="17"/>
  <c r="V43" i="17"/>
  <c r="U43" i="17"/>
  <c r="T43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AZ42" i="17"/>
  <c r="AY42" i="17"/>
  <c r="AX42" i="17"/>
  <c r="AW42" i="17"/>
  <c r="AV42" i="17"/>
  <c r="AU42" i="17"/>
  <c r="AT42" i="17"/>
  <c r="AS42" i="17"/>
  <c r="AR42" i="17"/>
  <c r="AQ42" i="17"/>
  <c r="AP42" i="17"/>
  <c r="AO42" i="17"/>
  <c r="AN42" i="17"/>
  <c r="AM42" i="17"/>
  <c r="AL42" i="17"/>
  <c r="AK42" i="17"/>
  <c r="AJ42" i="17"/>
  <c r="AI42" i="17"/>
  <c r="AH42" i="17"/>
  <c r="AG42" i="17"/>
  <c r="AF42" i="17"/>
  <c r="AE42" i="17"/>
  <c r="AD42" i="17"/>
  <c r="AC42" i="17"/>
  <c r="AB42" i="17"/>
  <c r="AA42" i="17"/>
  <c r="Z42" i="17"/>
  <c r="Y42" i="17"/>
  <c r="X42" i="17"/>
  <c r="W42" i="17"/>
  <c r="V42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AZ41" i="17"/>
  <c r="AY41" i="17"/>
  <c r="AX41" i="17"/>
  <c r="AW41" i="17"/>
  <c r="AV41" i="17"/>
  <c r="AU41" i="17"/>
  <c r="AT41" i="17"/>
  <c r="AS41" i="17"/>
  <c r="AR41" i="17"/>
  <c r="AQ41" i="17"/>
  <c r="AP41" i="17"/>
  <c r="AO41" i="17"/>
  <c r="AN41" i="17"/>
  <c r="AM41" i="17"/>
  <c r="AL41" i="17"/>
  <c r="AK41" i="17"/>
  <c r="AJ41" i="17"/>
  <c r="AI41" i="17"/>
  <c r="AH41" i="17"/>
  <c r="AG41" i="17"/>
  <c r="AF41" i="17"/>
  <c r="AE41" i="17"/>
  <c r="AD41" i="17"/>
  <c r="AC41" i="17"/>
  <c r="AB41" i="17"/>
  <c r="AA41" i="17"/>
  <c r="Z41" i="17"/>
  <c r="Y41" i="17"/>
  <c r="X41" i="17"/>
  <c r="W41" i="17"/>
  <c r="V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AZ40" i="17"/>
  <c r="AY40" i="17"/>
  <c r="AX40" i="17"/>
  <c r="AW40" i="17"/>
  <c r="AV40" i="17"/>
  <c r="AU40" i="17"/>
  <c r="AT40" i="17"/>
  <c r="AS40" i="17"/>
  <c r="AR40" i="17"/>
  <c r="AQ40" i="17"/>
  <c r="AP40" i="17"/>
  <c r="AO40" i="17"/>
  <c r="AN40" i="17"/>
  <c r="AM40" i="17"/>
  <c r="AL40" i="17"/>
  <c r="AK40" i="17"/>
  <c r="AJ40" i="17"/>
  <c r="AI40" i="17"/>
  <c r="AH40" i="17"/>
  <c r="AG40" i="17"/>
  <c r="AF40" i="17"/>
  <c r="AE40" i="17"/>
  <c r="AD40" i="17"/>
  <c r="AC40" i="17"/>
  <c r="AB40" i="17"/>
  <c r="AA40" i="17"/>
  <c r="Z40" i="17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AZ39" i="17"/>
  <c r="AY39" i="17"/>
  <c r="AX39" i="17"/>
  <c r="AW39" i="17"/>
  <c r="AV39" i="17"/>
  <c r="AU39" i="17"/>
  <c r="AT39" i="17"/>
  <c r="AS39" i="17"/>
  <c r="AR39" i="17"/>
  <c r="AQ39" i="17"/>
  <c r="AP39" i="17"/>
  <c r="AO39" i="17"/>
  <c r="AN39" i="17"/>
  <c r="AM39" i="17"/>
  <c r="AL39" i="17"/>
  <c r="AK39" i="17"/>
  <c r="AJ39" i="17"/>
  <c r="AI39" i="17"/>
  <c r="AH39" i="17"/>
  <c r="AG39" i="17"/>
  <c r="AF39" i="17"/>
  <c r="AE39" i="17"/>
  <c r="AD39" i="17"/>
  <c r="AC39" i="17"/>
  <c r="AB39" i="17"/>
  <c r="AA39" i="17"/>
  <c r="Z39" i="17"/>
  <c r="Y39" i="17"/>
  <c r="X39" i="17"/>
  <c r="W39" i="17"/>
  <c r="V39" i="17"/>
  <c r="U39" i="17"/>
  <c r="T39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AZ38" i="17"/>
  <c r="AY38" i="17"/>
  <c r="AX38" i="17"/>
  <c r="AW38" i="17"/>
  <c r="AV38" i="17"/>
  <c r="AU38" i="17"/>
  <c r="AT38" i="17"/>
  <c r="AS38" i="17"/>
  <c r="AR38" i="17"/>
  <c r="AQ38" i="17"/>
  <c r="AP38" i="17"/>
  <c r="AO38" i="17"/>
  <c r="AN38" i="17"/>
  <c r="AM38" i="17"/>
  <c r="AL38" i="17"/>
  <c r="AK38" i="17"/>
  <c r="AJ38" i="17"/>
  <c r="AI38" i="17"/>
  <c r="AH38" i="17"/>
  <c r="AG38" i="17"/>
  <c r="AF38" i="17"/>
  <c r="AE38" i="17"/>
  <c r="AD38" i="17"/>
  <c r="AC38" i="17"/>
  <c r="AB38" i="17"/>
  <c r="AA38" i="17"/>
  <c r="Z38" i="17"/>
  <c r="Y38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AZ37" i="17"/>
  <c r="AY37" i="17"/>
  <c r="AX37" i="17"/>
  <c r="AW37" i="17"/>
  <c r="AV37" i="17"/>
  <c r="AU37" i="17"/>
  <c r="AT37" i="17"/>
  <c r="AS37" i="17"/>
  <c r="AR37" i="17"/>
  <c r="AQ37" i="17"/>
  <c r="AP37" i="17"/>
  <c r="AO37" i="17"/>
  <c r="AN37" i="17"/>
  <c r="AM37" i="17"/>
  <c r="AL37" i="17"/>
  <c r="AK37" i="17"/>
  <c r="AJ37" i="17"/>
  <c r="AI37" i="17"/>
  <c r="AH37" i="17"/>
  <c r="AG37" i="17"/>
  <c r="AF37" i="17"/>
  <c r="AE37" i="17"/>
  <c r="AD37" i="17"/>
  <c r="AC37" i="17"/>
  <c r="AB37" i="17"/>
  <c r="AA37" i="17"/>
  <c r="Z37" i="17"/>
  <c r="Y37" i="17"/>
  <c r="X37" i="17"/>
  <c r="W37" i="17"/>
  <c r="V37" i="17"/>
  <c r="U37" i="17"/>
  <c r="T37" i="17"/>
  <c r="S37" i="17"/>
  <c r="R37" i="17"/>
  <c r="Q37" i="17"/>
  <c r="P37" i="17"/>
  <c r="O37" i="17"/>
  <c r="N37" i="17"/>
  <c r="M37" i="17"/>
  <c r="L37" i="17"/>
  <c r="K37" i="17"/>
  <c r="J37" i="17"/>
  <c r="I37" i="17"/>
  <c r="H37" i="17"/>
  <c r="G37" i="17"/>
  <c r="F37" i="17"/>
  <c r="AZ36" i="17"/>
  <c r="AY36" i="17"/>
  <c r="AX36" i="17"/>
  <c r="AW36" i="17"/>
  <c r="AV36" i="17"/>
  <c r="AU36" i="17"/>
  <c r="AT36" i="17"/>
  <c r="AS36" i="17"/>
  <c r="AR36" i="17"/>
  <c r="AQ36" i="17"/>
  <c r="AP36" i="17"/>
  <c r="AO36" i="17"/>
  <c r="AN36" i="17"/>
  <c r="AM36" i="17"/>
  <c r="AL36" i="17"/>
  <c r="AK36" i="17"/>
  <c r="AJ36" i="17"/>
  <c r="AI36" i="17"/>
  <c r="AH36" i="17"/>
  <c r="AG36" i="17"/>
  <c r="AF36" i="17"/>
  <c r="AE36" i="17"/>
  <c r="AD36" i="17"/>
  <c r="AC36" i="17"/>
  <c r="AB36" i="17"/>
  <c r="AA36" i="17"/>
  <c r="Z36" i="17"/>
  <c r="Y36" i="17"/>
  <c r="X36" i="17"/>
  <c r="W36" i="17"/>
  <c r="V36" i="17"/>
  <c r="U36" i="17"/>
  <c r="T36" i="17"/>
  <c r="S36" i="17"/>
  <c r="R36" i="17"/>
  <c r="Q36" i="17"/>
  <c r="P36" i="17"/>
  <c r="O36" i="17"/>
  <c r="N36" i="17"/>
  <c r="M36" i="17"/>
  <c r="L36" i="17"/>
  <c r="K36" i="17"/>
  <c r="J36" i="17"/>
  <c r="I36" i="17"/>
  <c r="H36" i="17"/>
  <c r="G36" i="17"/>
  <c r="F36" i="17"/>
  <c r="AZ35" i="17"/>
  <c r="AY35" i="17"/>
  <c r="AX35" i="17"/>
  <c r="AW35" i="17"/>
  <c r="AV35" i="17"/>
  <c r="AU35" i="17"/>
  <c r="AT35" i="17"/>
  <c r="AS35" i="17"/>
  <c r="AR35" i="17"/>
  <c r="AQ35" i="17"/>
  <c r="AP35" i="17"/>
  <c r="AO35" i="17"/>
  <c r="AN35" i="17"/>
  <c r="AM35" i="17"/>
  <c r="AL35" i="17"/>
  <c r="AK35" i="17"/>
  <c r="AJ35" i="17"/>
  <c r="AI35" i="17"/>
  <c r="AH35" i="17"/>
  <c r="AG35" i="17"/>
  <c r="AF35" i="17"/>
  <c r="AE35" i="17"/>
  <c r="AD35" i="17"/>
  <c r="AC35" i="17"/>
  <c r="AB35" i="17"/>
  <c r="AA35" i="17"/>
  <c r="Z35" i="17"/>
  <c r="Y35" i="17"/>
  <c r="X35" i="17"/>
  <c r="W35" i="17"/>
  <c r="V35" i="17"/>
  <c r="U35" i="17"/>
  <c r="T35" i="17"/>
  <c r="S35" i="17"/>
  <c r="R35" i="17"/>
  <c r="Q35" i="17"/>
  <c r="P35" i="17"/>
  <c r="O35" i="17"/>
  <c r="N35" i="17"/>
  <c r="M35" i="17"/>
  <c r="L35" i="17"/>
  <c r="K35" i="17"/>
  <c r="J35" i="17"/>
  <c r="I35" i="17"/>
  <c r="H35" i="17"/>
  <c r="G35" i="17"/>
  <c r="F35" i="17"/>
  <c r="AZ34" i="17"/>
  <c r="AY34" i="17"/>
  <c r="AX34" i="17"/>
  <c r="AW34" i="17"/>
  <c r="AV34" i="17"/>
  <c r="AU34" i="17"/>
  <c r="AT34" i="17"/>
  <c r="AS34" i="17"/>
  <c r="AR34" i="17"/>
  <c r="AQ34" i="17"/>
  <c r="AP34" i="17"/>
  <c r="AO34" i="17"/>
  <c r="AN34" i="17"/>
  <c r="AM34" i="17"/>
  <c r="AL34" i="17"/>
  <c r="AK34" i="17"/>
  <c r="AJ34" i="17"/>
  <c r="AI34" i="17"/>
  <c r="AH34" i="17"/>
  <c r="AG34" i="17"/>
  <c r="AF34" i="17"/>
  <c r="AE34" i="17"/>
  <c r="AD34" i="17"/>
  <c r="AC34" i="17"/>
  <c r="AB34" i="17"/>
  <c r="AA34" i="17"/>
  <c r="Z34" i="17"/>
  <c r="Y34" i="17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AZ33" i="17"/>
  <c r="AY33" i="17"/>
  <c r="AX33" i="17"/>
  <c r="AW33" i="17"/>
  <c r="AV33" i="17"/>
  <c r="AU33" i="17"/>
  <c r="AT33" i="17"/>
  <c r="AS33" i="17"/>
  <c r="AR33" i="17"/>
  <c r="AQ33" i="17"/>
  <c r="AP33" i="17"/>
  <c r="AO33" i="17"/>
  <c r="AN33" i="17"/>
  <c r="AM33" i="17"/>
  <c r="AL33" i="17"/>
  <c r="AK33" i="17"/>
  <c r="AJ33" i="17"/>
  <c r="AI33" i="17"/>
  <c r="AH33" i="17"/>
  <c r="AG33" i="17"/>
  <c r="AF33" i="17"/>
  <c r="AE33" i="17"/>
  <c r="AD33" i="17"/>
  <c r="AC33" i="17"/>
  <c r="AB33" i="17"/>
  <c r="AA33" i="17"/>
  <c r="Z33" i="17"/>
  <c r="Y33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AZ32" i="17"/>
  <c r="AY32" i="17"/>
  <c r="AX32" i="17"/>
  <c r="AW32" i="17"/>
  <c r="AV32" i="17"/>
  <c r="AU32" i="17"/>
  <c r="AT32" i="17"/>
  <c r="AS32" i="17"/>
  <c r="AR32" i="17"/>
  <c r="AQ32" i="17"/>
  <c r="AP32" i="17"/>
  <c r="AO32" i="17"/>
  <c r="AN32" i="17"/>
  <c r="AM32" i="17"/>
  <c r="AL32" i="17"/>
  <c r="AK32" i="17"/>
  <c r="AJ32" i="17"/>
  <c r="AI32" i="17"/>
  <c r="AH32" i="17"/>
  <c r="AG32" i="17"/>
  <c r="AF32" i="17"/>
  <c r="AE32" i="17"/>
  <c r="AD32" i="17"/>
  <c r="AC32" i="17"/>
  <c r="AB32" i="17"/>
  <c r="AA32" i="17"/>
  <c r="Z32" i="17"/>
  <c r="Y32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AZ31" i="17"/>
  <c r="AY31" i="17"/>
  <c r="AX31" i="17"/>
  <c r="AW31" i="17"/>
  <c r="AV31" i="17"/>
  <c r="AU31" i="17"/>
  <c r="AT31" i="17"/>
  <c r="AS31" i="17"/>
  <c r="AR31" i="17"/>
  <c r="AQ31" i="17"/>
  <c r="AP31" i="17"/>
  <c r="AO31" i="17"/>
  <c r="AN31" i="17"/>
  <c r="AM31" i="17"/>
  <c r="AL31" i="17"/>
  <c r="AK31" i="17"/>
  <c r="AJ31" i="17"/>
  <c r="AI31" i="17"/>
  <c r="AH31" i="17"/>
  <c r="AG31" i="17"/>
  <c r="AF31" i="17"/>
  <c r="AE31" i="17"/>
  <c r="AD31" i="17"/>
  <c r="AC31" i="17"/>
  <c r="AB31" i="17"/>
  <c r="AA31" i="17"/>
  <c r="Z31" i="17"/>
  <c r="Y31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AZ30" i="17"/>
  <c r="AY30" i="17"/>
  <c r="AX30" i="17"/>
  <c r="AW30" i="17"/>
  <c r="AV30" i="17"/>
  <c r="AU30" i="17"/>
  <c r="AT30" i="17"/>
  <c r="AS30" i="17"/>
  <c r="AR30" i="17"/>
  <c r="AQ30" i="17"/>
  <c r="AP30" i="17"/>
  <c r="AO30" i="17"/>
  <c r="AN30" i="17"/>
  <c r="AM30" i="17"/>
  <c r="AL30" i="17"/>
  <c r="AK30" i="17"/>
  <c r="AJ30" i="17"/>
  <c r="AI30" i="17"/>
  <c r="AH30" i="17"/>
  <c r="AG30" i="17"/>
  <c r="AF30" i="17"/>
  <c r="AE30" i="17"/>
  <c r="AD30" i="17"/>
  <c r="AC30" i="17"/>
  <c r="AB30" i="17"/>
  <c r="AA30" i="17"/>
  <c r="Z30" i="17"/>
  <c r="Y30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AZ29" i="17"/>
  <c r="AY29" i="17"/>
  <c r="AX29" i="17"/>
  <c r="AW29" i="17"/>
  <c r="AV29" i="17"/>
  <c r="AU29" i="17"/>
  <c r="AT29" i="17"/>
  <c r="AS29" i="17"/>
  <c r="AR29" i="17"/>
  <c r="AQ29" i="17"/>
  <c r="AP29" i="17"/>
  <c r="AO29" i="17"/>
  <c r="AN29" i="17"/>
  <c r="AM29" i="17"/>
  <c r="AL29" i="17"/>
  <c r="AK29" i="17"/>
  <c r="AJ29" i="17"/>
  <c r="AI29" i="17"/>
  <c r="AH29" i="17"/>
  <c r="AG29" i="17"/>
  <c r="AF29" i="17"/>
  <c r="AE29" i="17"/>
  <c r="AD29" i="17"/>
  <c r="AC29" i="17"/>
  <c r="AB29" i="17"/>
  <c r="AA29" i="17"/>
  <c r="Z29" i="17"/>
  <c r="Y29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AZ28" i="17"/>
  <c r="AY28" i="17"/>
  <c r="AX28" i="17"/>
  <c r="AW28" i="17"/>
  <c r="AV28" i="17"/>
  <c r="AU28" i="17"/>
  <c r="AT28" i="17"/>
  <c r="AS28" i="17"/>
  <c r="AR28" i="17"/>
  <c r="AQ28" i="17"/>
  <c r="AP28" i="17"/>
  <c r="AO28" i="17"/>
  <c r="AN28" i="17"/>
  <c r="AM28" i="17"/>
  <c r="AL28" i="17"/>
  <c r="AK28" i="17"/>
  <c r="AJ28" i="17"/>
  <c r="AI28" i="17"/>
  <c r="AH28" i="17"/>
  <c r="AG28" i="17"/>
  <c r="AF28" i="17"/>
  <c r="AE28" i="17"/>
  <c r="AD28" i="17"/>
  <c r="AC28" i="17"/>
  <c r="AB28" i="17"/>
  <c r="AA28" i="17"/>
  <c r="Z28" i="17"/>
  <c r="Y28" i="17"/>
  <c r="X28" i="17"/>
  <c r="W28" i="17"/>
  <c r="V28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AZ27" i="17"/>
  <c r="AY27" i="17"/>
  <c r="AX27" i="17"/>
  <c r="AW27" i="17"/>
  <c r="AV27" i="17"/>
  <c r="AU27" i="17"/>
  <c r="AT27" i="17"/>
  <c r="AS27" i="17"/>
  <c r="AR27" i="17"/>
  <c r="AQ27" i="17"/>
  <c r="AP27" i="17"/>
  <c r="AO27" i="17"/>
  <c r="AN27" i="17"/>
  <c r="AM27" i="17"/>
  <c r="AL27" i="17"/>
  <c r="AK27" i="17"/>
  <c r="AJ27" i="17"/>
  <c r="AI27" i="17"/>
  <c r="AH27" i="17"/>
  <c r="AG27" i="17"/>
  <c r="AF27" i="17"/>
  <c r="AE27" i="17"/>
  <c r="AD27" i="17"/>
  <c r="AC27" i="17"/>
  <c r="AB27" i="17"/>
  <c r="AA27" i="17"/>
  <c r="Z27" i="17"/>
  <c r="Y27" i="17"/>
  <c r="X27" i="17"/>
  <c r="W27" i="17"/>
  <c r="V27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AZ26" i="17"/>
  <c r="AY26" i="17"/>
  <c r="AX26" i="17"/>
  <c r="AW26" i="17"/>
  <c r="AV26" i="17"/>
  <c r="AU26" i="17"/>
  <c r="AT26" i="17"/>
  <c r="AS26" i="17"/>
  <c r="AR26" i="17"/>
  <c r="AQ26" i="17"/>
  <c r="AP26" i="17"/>
  <c r="AO26" i="17"/>
  <c r="AN26" i="17"/>
  <c r="AM26" i="17"/>
  <c r="AL26" i="17"/>
  <c r="AK26" i="17"/>
  <c r="AJ26" i="17"/>
  <c r="AI26" i="17"/>
  <c r="AH26" i="17"/>
  <c r="AG26" i="17"/>
  <c r="AF26" i="17"/>
  <c r="AE26" i="17"/>
  <c r="AD26" i="17"/>
  <c r="AC26" i="17"/>
  <c r="AB26" i="17"/>
  <c r="AA26" i="17"/>
  <c r="Z26" i="17"/>
  <c r="Y26" i="17"/>
  <c r="X26" i="17"/>
  <c r="W26" i="17"/>
  <c r="V26" i="17"/>
  <c r="U26" i="17"/>
  <c r="T26" i="17"/>
  <c r="S26" i="17"/>
  <c r="R26" i="17"/>
  <c r="Q26" i="17"/>
  <c r="P26" i="17"/>
  <c r="O26" i="17"/>
  <c r="N26" i="17"/>
  <c r="M26" i="17"/>
  <c r="L26" i="17"/>
  <c r="K26" i="17"/>
  <c r="J26" i="17"/>
  <c r="I26" i="17"/>
  <c r="H26" i="17"/>
  <c r="G26" i="17"/>
  <c r="F26" i="17"/>
  <c r="AZ25" i="17"/>
  <c r="AY25" i="17"/>
  <c r="AX25" i="17"/>
  <c r="AW25" i="17"/>
  <c r="AV25" i="17"/>
  <c r="AU25" i="17"/>
  <c r="AT25" i="17"/>
  <c r="AS25" i="17"/>
  <c r="AR25" i="17"/>
  <c r="AQ25" i="17"/>
  <c r="AP25" i="17"/>
  <c r="AO25" i="17"/>
  <c r="AN25" i="17"/>
  <c r="AM25" i="17"/>
  <c r="AL25" i="17"/>
  <c r="AK25" i="17"/>
  <c r="AJ25" i="17"/>
  <c r="AI25" i="17"/>
  <c r="AH25" i="17"/>
  <c r="AG25" i="17"/>
  <c r="AF25" i="17"/>
  <c r="AE25" i="17"/>
  <c r="AD25" i="17"/>
  <c r="AC25" i="17"/>
  <c r="AB25" i="17"/>
  <c r="AA25" i="17"/>
  <c r="Z25" i="17"/>
  <c r="Y25" i="17"/>
  <c r="X25" i="17"/>
  <c r="W25" i="17"/>
  <c r="V25" i="17"/>
  <c r="U25" i="17"/>
  <c r="T25" i="17"/>
  <c r="S25" i="17"/>
  <c r="R25" i="17"/>
  <c r="Q25" i="17"/>
  <c r="P25" i="17"/>
  <c r="O25" i="17"/>
  <c r="N25" i="17"/>
  <c r="M25" i="17"/>
  <c r="L25" i="17"/>
  <c r="K25" i="17"/>
  <c r="J25" i="17"/>
  <c r="I25" i="17"/>
  <c r="H25" i="17"/>
  <c r="G25" i="17"/>
  <c r="F25" i="17"/>
  <c r="AZ24" i="17"/>
  <c r="AY24" i="17"/>
  <c r="AX24" i="17"/>
  <c r="AW24" i="17"/>
  <c r="AV24" i="17"/>
  <c r="AU24" i="17"/>
  <c r="AT24" i="17"/>
  <c r="AS24" i="17"/>
  <c r="AR24" i="17"/>
  <c r="AQ24" i="17"/>
  <c r="AP24" i="17"/>
  <c r="AO24" i="17"/>
  <c r="AN24" i="17"/>
  <c r="AM24" i="17"/>
  <c r="AL24" i="17"/>
  <c r="AK24" i="17"/>
  <c r="AJ24" i="17"/>
  <c r="AI24" i="17"/>
  <c r="AH24" i="17"/>
  <c r="AG24" i="17"/>
  <c r="AF24" i="17"/>
  <c r="AE24" i="17"/>
  <c r="AD24" i="17"/>
  <c r="AC24" i="17"/>
  <c r="AB24" i="17"/>
  <c r="AA24" i="17"/>
  <c r="Z24" i="17"/>
  <c r="Y24" i="17"/>
  <c r="X24" i="17"/>
  <c r="W24" i="17"/>
  <c r="V24" i="17"/>
  <c r="U24" i="17"/>
  <c r="T24" i="17"/>
  <c r="S24" i="17"/>
  <c r="R24" i="17"/>
  <c r="Q24" i="17"/>
  <c r="P24" i="17"/>
  <c r="O24" i="17"/>
  <c r="N24" i="17"/>
  <c r="M24" i="17"/>
  <c r="L24" i="17"/>
  <c r="K24" i="17"/>
  <c r="J24" i="17"/>
  <c r="I24" i="17"/>
  <c r="H24" i="17"/>
  <c r="G24" i="17"/>
  <c r="F24" i="17"/>
  <c r="AZ23" i="17"/>
  <c r="AY23" i="17"/>
  <c r="AX23" i="17"/>
  <c r="AW23" i="17"/>
  <c r="AV23" i="17"/>
  <c r="AU23" i="17"/>
  <c r="AT23" i="17"/>
  <c r="AS23" i="17"/>
  <c r="AR23" i="17"/>
  <c r="AQ23" i="17"/>
  <c r="AP23" i="17"/>
  <c r="AO23" i="17"/>
  <c r="AN23" i="17"/>
  <c r="AM23" i="17"/>
  <c r="AL23" i="17"/>
  <c r="AK23" i="17"/>
  <c r="AJ23" i="17"/>
  <c r="AI23" i="17"/>
  <c r="AH23" i="17"/>
  <c r="AG23" i="17"/>
  <c r="AF23" i="17"/>
  <c r="AE23" i="17"/>
  <c r="AD23" i="17"/>
  <c r="AC23" i="17"/>
  <c r="AB23" i="17"/>
  <c r="AA23" i="17"/>
  <c r="Z23" i="17"/>
  <c r="Y23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AZ22" i="17"/>
  <c r="AY22" i="17"/>
  <c r="AX22" i="17"/>
  <c r="AW22" i="17"/>
  <c r="AV22" i="17"/>
  <c r="AU22" i="17"/>
  <c r="AT22" i="17"/>
  <c r="AS22" i="17"/>
  <c r="AR22" i="17"/>
  <c r="AQ22" i="17"/>
  <c r="AP22" i="17"/>
  <c r="AO22" i="17"/>
  <c r="AN22" i="17"/>
  <c r="AM22" i="17"/>
  <c r="AL22" i="17"/>
  <c r="AK22" i="17"/>
  <c r="AJ22" i="17"/>
  <c r="AI22" i="17"/>
  <c r="AH22" i="17"/>
  <c r="AG22" i="17"/>
  <c r="AF22" i="17"/>
  <c r="AE22" i="17"/>
  <c r="AD22" i="17"/>
  <c r="AC22" i="17"/>
  <c r="AB22" i="17"/>
  <c r="AA22" i="17"/>
  <c r="Z22" i="17"/>
  <c r="Y22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AZ21" i="17"/>
  <c r="AY21" i="17"/>
  <c r="AX21" i="17"/>
  <c r="AW21" i="17"/>
  <c r="AV21" i="17"/>
  <c r="AU21" i="17"/>
  <c r="AT21" i="17"/>
  <c r="AS21" i="17"/>
  <c r="AR21" i="17"/>
  <c r="AQ21" i="17"/>
  <c r="AP21" i="17"/>
  <c r="AO21" i="17"/>
  <c r="AN21" i="17"/>
  <c r="AM21" i="17"/>
  <c r="AL21" i="17"/>
  <c r="AK21" i="17"/>
  <c r="AJ21" i="17"/>
  <c r="AI21" i="17"/>
  <c r="AH21" i="17"/>
  <c r="AG21" i="17"/>
  <c r="AF21" i="17"/>
  <c r="AE21" i="17"/>
  <c r="AD21" i="17"/>
  <c r="AC21" i="17"/>
  <c r="AB21" i="17"/>
  <c r="AA21" i="17"/>
  <c r="Z21" i="17"/>
  <c r="Y21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AZ20" i="17"/>
  <c r="AY20" i="17"/>
  <c r="AX20" i="17"/>
  <c r="AW20" i="17"/>
  <c r="AV20" i="17"/>
  <c r="AU20" i="17"/>
  <c r="AT20" i="17"/>
  <c r="AS20" i="17"/>
  <c r="AR20" i="17"/>
  <c r="AQ20" i="17"/>
  <c r="AP20" i="17"/>
  <c r="AO20" i="17"/>
  <c r="AN20" i="17"/>
  <c r="AM20" i="17"/>
  <c r="AL20" i="17"/>
  <c r="AK20" i="17"/>
  <c r="AJ20" i="17"/>
  <c r="AI20" i="17"/>
  <c r="AH20" i="17"/>
  <c r="AG20" i="17"/>
  <c r="AF20" i="17"/>
  <c r="AE20" i="17"/>
  <c r="AD20" i="17"/>
  <c r="AC20" i="17"/>
  <c r="AB20" i="17"/>
  <c r="AA20" i="17"/>
  <c r="Z20" i="17"/>
  <c r="Y20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AZ19" i="17"/>
  <c r="AY19" i="17"/>
  <c r="AX19" i="17"/>
  <c r="AW19" i="17"/>
  <c r="AV19" i="17"/>
  <c r="AU19" i="17"/>
  <c r="AT19" i="17"/>
  <c r="AS19" i="17"/>
  <c r="AR19" i="17"/>
  <c r="AQ19" i="17"/>
  <c r="AP19" i="17"/>
  <c r="AO19" i="17"/>
  <c r="AN19" i="17"/>
  <c r="AM19" i="17"/>
  <c r="AL19" i="17"/>
  <c r="AK19" i="17"/>
  <c r="AJ19" i="17"/>
  <c r="AI19" i="17"/>
  <c r="AH19" i="17"/>
  <c r="AG19" i="17"/>
  <c r="AF19" i="17"/>
  <c r="AE19" i="17"/>
  <c r="AD19" i="17"/>
  <c r="AC19" i="17"/>
  <c r="AB19" i="17"/>
  <c r="AA19" i="17"/>
  <c r="Z19" i="17"/>
  <c r="Y19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AZ18" i="17"/>
  <c r="AY18" i="17"/>
  <c r="AX18" i="17"/>
  <c r="AW18" i="17"/>
  <c r="AV18" i="17"/>
  <c r="AU18" i="17"/>
  <c r="AT18" i="17"/>
  <c r="AS18" i="17"/>
  <c r="AR18" i="17"/>
  <c r="AQ18" i="17"/>
  <c r="AP18" i="17"/>
  <c r="AO18" i="17"/>
  <c r="AN18" i="17"/>
  <c r="AM18" i="17"/>
  <c r="AL18" i="17"/>
  <c r="AK18" i="17"/>
  <c r="AJ18" i="17"/>
  <c r="AI18" i="17"/>
  <c r="AH18" i="17"/>
  <c r="AG18" i="17"/>
  <c r="AF18" i="17"/>
  <c r="AE18" i="17"/>
  <c r="AD18" i="17"/>
  <c r="AC18" i="17"/>
  <c r="AB18" i="17"/>
  <c r="AA18" i="17"/>
  <c r="Z18" i="17"/>
  <c r="Y18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AZ17" i="17"/>
  <c r="AY17" i="17"/>
  <c r="AX17" i="17"/>
  <c r="AW17" i="17"/>
  <c r="AV17" i="17"/>
  <c r="AU17" i="17"/>
  <c r="AT17" i="17"/>
  <c r="AS17" i="17"/>
  <c r="AR17" i="17"/>
  <c r="AQ17" i="17"/>
  <c r="AP17" i="17"/>
  <c r="AO17" i="17"/>
  <c r="AN17" i="17"/>
  <c r="AM17" i="17"/>
  <c r="AL17" i="17"/>
  <c r="AK17" i="17"/>
  <c r="AJ17" i="17"/>
  <c r="AI17" i="17"/>
  <c r="AH17" i="17"/>
  <c r="AG17" i="17"/>
  <c r="AF17" i="17"/>
  <c r="AE17" i="17"/>
  <c r="AD17" i="17"/>
  <c r="AC17" i="17"/>
  <c r="AB17" i="17"/>
  <c r="AA17" i="17"/>
  <c r="Z17" i="17"/>
  <c r="Y17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AZ16" i="17"/>
  <c r="AY16" i="17"/>
  <c r="AX16" i="17"/>
  <c r="AW16" i="17"/>
  <c r="AV16" i="17"/>
  <c r="AU16" i="17"/>
  <c r="AT16" i="17"/>
  <c r="AS16" i="17"/>
  <c r="AR16" i="17"/>
  <c r="AQ16" i="17"/>
  <c r="AP16" i="17"/>
  <c r="AO16" i="17"/>
  <c r="AN16" i="17"/>
  <c r="AM16" i="17"/>
  <c r="AL16" i="17"/>
  <c r="AK16" i="17"/>
  <c r="AJ16" i="17"/>
  <c r="AI16" i="17"/>
  <c r="AH16" i="17"/>
  <c r="AG16" i="17"/>
  <c r="AF16" i="17"/>
  <c r="AE16" i="17"/>
  <c r="AD16" i="17"/>
  <c r="AC16" i="17"/>
  <c r="AB16" i="17"/>
  <c r="AA16" i="17"/>
  <c r="Z16" i="17"/>
  <c r="Y16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AZ15" i="17"/>
  <c r="AY15" i="17"/>
  <c r="AX15" i="17"/>
  <c r="AW15" i="17"/>
  <c r="AV15" i="17"/>
  <c r="AU15" i="17"/>
  <c r="AT15" i="17"/>
  <c r="AS15" i="17"/>
  <c r="AR15" i="17"/>
  <c r="AQ15" i="17"/>
  <c r="AP15" i="17"/>
  <c r="AO15" i="17"/>
  <c r="AN15" i="17"/>
  <c r="AM15" i="17"/>
  <c r="AL15" i="17"/>
  <c r="AK15" i="17"/>
  <c r="AJ15" i="17"/>
  <c r="AI15" i="17"/>
  <c r="AH15" i="17"/>
  <c r="AG15" i="17"/>
  <c r="AF15" i="17"/>
  <c r="AE15" i="17"/>
  <c r="AD15" i="17"/>
  <c r="AC15" i="17"/>
  <c r="AB15" i="17"/>
  <c r="AA15" i="17"/>
  <c r="Z15" i="17"/>
  <c r="Y15" i="17"/>
  <c r="X15" i="17"/>
  <c r="W15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G15" i="17"/>
  <c r="F15" i="17"/>
  <c r="AZ14" i="17"/>
  <c r="AY14" i="17"/>
  <c r="AX14" i="17"/>
  <c r="AW14" i="17"/>
  <c r="AV14" i="17"/>
  <c r="AU14" i="17"/>
  <c r="AT14" i="17"/>
  <c r="AS14" i="17"/>
  <c r="AR14" i="17"/>
  <c r="AQ14" i="17"/>
  <c r="AP14" i="17"/>
  <c r="AO14" i="17"/>
  <c r="AN14" i="17"/>
  <c r="AM14" i="17"/>
  <c r="AL14" i="17"/>
  <c r="AK14" i="17"/>
  <c r="AJ14" i="17"/>
  <c r="AI14" i="17"/>
  <c r="AH14" i="17"/>
  <c r="AG14" i="17"/>
  <c r="AF14" i="17"/>
  <c r="AE14" i="17"/>
  <c r="AD14" i="17"/>
  <c r="AC14" i="17"/>
  <c r="AB14" i="17"/>
  <c r="AA14" i="17"/>
  <c r="Z14" i="17"/>
  <c r="Y14" i="17"/>
  <c r="X14" i="17"/>
  <c r="W14" i="17"/>
  <c r="V14" i="17"/>
  <c r="U14" i="17"/>
  <c r="T14" i="17"/>
  <c r="S14" i="17"/>
  <c r="R14" i="17"/>
  <c r="Q14" i="17"/>
  <c r="P14" i="17"/>
  <c r="O14" i="17"/>
  <c r="N14" i="17"/>
  <c r="M14" i="17"/>
  <c r="L14" i="17"/>
  <c r="K14" i="17"/>
  <c r="J14" i="17"/>
  <c r="I14" i="17"/>
  <c r="H14" i="17"/>
  <c r="G14" i="17"/>
  <c r="F14" i="17"/>
  <c r="AZ13" i="17"/>
  <c r="AY13" i="17"/>
  <c r="AX13" i="17"/>
  <c r="AW13" i="17"/>
  <c r="AV13" i="17"/>
  <c r="AU13" i="17"/>
  <c r="AT13" i="17"/>
  <c r="AS13" i="17"/>
  <c r="AR13" i="17"/>
  <c r="AQ13" i="17"/>
  <c r="AP13" i="17"/>
  <c r="AO13" i="17"/>
  <c r="AN13" i="17"/>
  <c r="AM13" i="17"/>
  <c r="AL13" i="17"/>
  <c r="AK13" i="17"/>
  <c r="AJ13" i="17"/>
  <c r="AI13" i="17"/>
  <c r="AH13" i="17"/>
  <c r="AG13" i="17"/>
  <c r="AF13" i="17"/>
  <c r="AE13" i="17"/>
  <c r="AD13" i="17"/>
  <c r="AC13" i="17"/>
  <c r="AB13" i="17"/>
  <c r="AA13" i="17"/>
  <c r="Z13" i="17"/>
  <c r="Y13" i="17"/>
  <c r="X13" i="17"/>
  <c r="W13" i="17"/>
  <c r="V13" i="17"/>
  <c r="U13" i="17"/>
  <c r="T13" i="17"/>
  <c r="S13" i="17"/>
  <c r="R13" i="17"/>
  <c r="Q13" i="17"/>
  <c r="P13" i="17"/>
  <c r="O13" i="17"/>
  <c r="N13" i="17"/>
  <c r="M13" i="17"/>
  <c r="L13" i="17"/>
  <c r="K13" i="17"/>
  <c r="J13" i="17"/>
  <c r="I13" i="17"/>
  <c r="H13" i="17"/>
  <c r="G13" i="17"/>
  <c r="F13" i="17"/>
  <c r="AZ12" i="17"/>
  <c r="AY12" i="17"/>
  <c r="AX12" i="17"/>
  <c r="AW12" i="17"/>
  <c r="AV12" i="17"/>
  <c r="AU12" i="17"/>
  <c r="AT12" i="17"/>
  <c r="AS12" i="17"/>
  <c r="AR12" i="17"/>
  <c r="AQ12" i="17"/>
  <c r="AP12" i="17"/>
  <c r="AO12" i="17"/>
  <c r="AN12" i="17"/>
  <c r="AM12" i="17"/>
  <c r="AL12" i="17"/>
  <c r="AK12" i="17"/>
  <c r="AJ12" i="17"/>
  <c r="AI12" i="17"/>
  <c r="AH12" i="17"/>
  <c r="AG12" i="17"/>
  <c r="AF12" i="17"/>
  <c r="AE12" i="17"/>
  <c r="AD12" i="17"/>
  <c r="AC12" i="17"/>
  <c r="AB12" i="17"/>
  <c r="AA12" i="17"/>
  <c r="Z12" i="17"/>
  <c r="Y12" i="17"/>
  <c r="X12" i="17"/>
  <c r="W12" i="17"/>
  <c r="V12" i="17"/>
  <c r="U12" i="17"/>
  <c r="T12" i="17"/>
  <c r="S12" i="17"/>
  <c r="R12" i="17"/>
  <c r="Q12" i="17"/>
  <c r="P12" i="17"/>
  <c r="O12" i="17"/>
  <c r="N12" i="17"/>
  <c r="M12" i="17"/>
  <c r="L12" i="17"/>
  <c r="K12" i="17"/>
  <c r="J12" i="17"/>
  <c r="I12" i="17"/>
  <c r="H12" i="17"/>
  <c r="G12" i="17"/>
  <c r="F12" i="17"/>
  <c r="AZ11" i="17"/>
  <c r="AY11" i="17"/>
  <c r="AX11" i="17"/>
  <c r="AW11" i="17"/>
  <c r="AV11" i="17"/>
  <c r="AU11" i="17"/>
  <c r="AT11" i="17"/>
  <c r="AS11" i="17"/>
  <c r="AR11" i="17"/>
  <c r="AQ11" i="17"/>
  <c r="AP11" i="17"/>
  <c r="AO11" i="17"/>
  <c r="AN11" i="17"/>
  <c r="AM11" i="17"/>
  <c r="AL11" i="17"/>
  <c r="AK11" i="17"/>
  <c r="AJ11" i="17"/>
  <c r="AI11" i="17"/>
  <c r="AH11" i="17"/>
  <c r="AG11" i="17"/>
  <c r="AF11" i="17"/>
  <c r="AE11" i="17"/>
  <c r="AD11" i="17"/>
  <c r="AC11" i="17"/>
  <c r="AB11" i="17"/>
  <c r="AA11" i="17"/>
  <c r="Z11" i="17"/>
  <c r="Y11" i="17"/>
  <c r="X11" i="17"/>
  <c r="W11" i="17"/>
  <c r="V11" i="17"/>
  <c r="U11" i="17"/>
  <c r="T11" i="17"/>
  <c r="S11" i="17"/>
  <c r="R11" i="17"/>
  <c r="Q11" i="17"/>
  <c r="P11" i="17"/>
  <c r="O11" i="17"/>
  <c r="N11" i="17"/>
  <c r="M11" i="17"/>
  <c r="L11" i="17"/>
  <c r="K11" i="17"/>
  <c r="J11" i="17"/>
  <c r="I11" i="17"/>
  <c r="H11" i="17"/>
  <c r="G11" i="17"/>
  <c r="F11" i="17"/>
  <c r="AZ10" i="17"/>
  <c r="AY10" i="17"/>
  <c r="AX10" i="17"/>
  <c r="AW10" i="17"/>
  <c r="AV10" i="17"/>
  <c r="AU10" i="17"/>
  <c r="AT10" i="17"/>
  <c r="AS10" i="17"/>
  <c r="AR10" i="17"/>
  <c r="AQ10" i="17"/>
  <c r="AP10" i="17"/>
  <c r="AO10" i="17"/>
  <c r="AN10" i="17"/>
  <c r="AM10" i="17"/>
  <c r="AL10" i="17"/>
  <c r="AK10" i="17"/>
  <c r="AJ10" i="17"/>
  <c r="AI10" i="17"/>
  <c r="AH10" i="17"/>
  <c r="AG10" i="17"/>
  <c r="AF10" i="17"/>
  <c r="AE10" i="17"/>
  <c r="AD10" i="17"/>
  <c r="AC10" i="17"/>
  <c r="AB10" i="17"/>
  <c r="AA10" i="17"/>
  <c r="Z10" i="17"/>
  <c r="Y10" i="17"/>
  <c r="X10" i="17"/>
  <c r="W10" i="17"/>
  <c r="V10" i="17"/>
  <c r="U10" i="17"/>
  <c r="T10" i="17"/>
  <c r="S10" i="17"/>
  <c r="R10" i="17"/>
  <c r="Q10" i="17"/>
  <c r="P10" i="17"/>
  <c r="O10" i="17"/>
  <c r="N10" i="17"/>
  <c r="M10" i="17"/>
  <c r="L10" i="17"/>
  <c r="K10" i="17"/>
  <c r="J10" i="17"/>
  <c r="I10" i="17"/>
  <c r="H10" i="17"/>
  <c r="G10" i="17"/>
  <c r="F10" i="17"/>
  <c r="AZ9" i="17"/>
  <c r="AY9" i="17"/>
  <c r="AX9" i="17"/>
  <c r="AW9" i="17"/>
  <c r="AV9" i="17"/>
  <c r="AU9" i="17"/>
  <c r="AT9" i="17"/>
  <c r="AS9" i="17"/>
  <c r="AR9" i="17"/>
  <c r="AQ9" i="17"/>
  <c r="AP9" i="17"/>
  <c r="AO9" i="17"/>
  <c r="AN9" i="17"/>
  <c r="AM9" i="17"/>
  <c r="AL9" i="17"/>
  <c r="AK9" i="17"/>
  <c r="AJ9" i="17"/>
  <c r="AI9" i="17"/>
  <c r="AH9" i="17"/>
  <c r="AG9" i="17"/>
  <c r="AF9" i="17"/>
  <c r="AE9" i="17"/>
  <c r="AD9" i="17"/>
  <c r="AC9" i="17"/>
  <c r="AB9" i="17"/>
  <c r="AA9" i="17"/>
  <c r="Z9" i="17"/>
  <c r="Y9" i="17"/>
  <c r="X9" i="17"/>
  <c r="W9" i="17"/>
  <c r="V9" i="17"/>
  <c r="U9" i="17"/>
  <c r="T9" i="17"/>
  <c r="S9" i="17"/>
  <c r="R9" i="17"/>
  <c r="Q9" i="17"/>
  <c r="P9" i="17"/>
  <c r="O9" i="17"/>
  <c r="N9" i="17"/>
  <c r="M9" i="17"/>
  <c r="L9" i="17"/>
  <c r="K9" i="17"/>
  <c r="J9" i="17"/>
  <c r="I9" i="17"/>
  <c r="H9" i="17"/>
  <c r="G9" i="17"/>
  <c r="F9" i="17"/>
  <c r="A5" i="17"/>
  <c r="F18" i="58" s="1"/>
  <c r="AZ43" i="16"/>
  <c r="AY43" i="16"/>
  <c r="AX43" i="16"/>
  <c r="AW43" i="16"/>
  <c r="AV43" i="16"/>
  <c r="AU43" i="16"/>
  <c r="AT43" i="16"/>
  <c r="AS43" i="16"/>
  <c r="AR43" i="16"/>
  <c r="AQ43" i="16"/>
  <c r="AP43" i="16"/>
  <c r="AO43" i="16"/>
  <c r="AN43" i="16"/>
  <c r="AM43" i="16"/>
  <c r="AL43" i="16"/>
  <c r="AK43" i="16"/>
  <c r="AJ43" i="16"/>
  <c r="AI43" i="16"/>
  <c r="AH43" i="16"/>
  <c r="AG43" i="16"/>
  <c r="AF43" i="16"/>
  <c r="AE43" i="16"/>
  <c r="AD43" i="16"/>
  <c r="AC43" i="16"/>
  <c r="AB43" i="16"/>
  <c r="AA43" i="16"/>
  <c r="Z43" i="16"/>
  <c r="Y43" i="16"/>
  <c r="X4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AZ42" i="16"/>
  <c r="AY42" i="16"/>
  <c r="AX42" i="16"/>
  <c r="AW42" i="16"/>
  <c r="AV42" i="16"/>
  <c r="AU42" i="16"/>
  <c r="AT42" i="16"/>
  <c r="AS42" i="16"/>
  <c r="AR42" i="16"/>
  <c r="AQ42" i="16"/>
  <c r="AP42" i="16"/>
  <c r="AO42" i="16"/>
  <c r="AN42" i="16"/>
  <c r="AM42" i="16"/>
  <c r="AL42" i="16"/>
  <c r="AK42" i="16"/>
  <c r="AJ42" i="16"/>
  <c r="AI42" i="16"/>
  <c r="AH42" i="16"/>
  <c r="AG42" i="16"/>
  <c r="AF42" i="16"/>
  <c r="AE42" i="16"/>
  <c r="AD42" i="16"/>
  <c r="AC42" i="16"/>
  <c r="AB42" i="16"/>
  <c r="AA42" i="16"/>
  <c r="Z42" i="16"/>
  <c r="Y42" i="16"/>
  <c r="X42" i="16"/>
  <c r="W42" i="16"/>
  <c r="V42" i="16"/>
  <c r="U42" i="16"/>
  <c r="T42" i="16"/>
  <c r="S42" i="16"/>
  <c r="R42" i="16"/>
  <c r="Q42" i="16"/>
  <c r="P42" i="16"/>
  <c r="O42" i="16"/>
  <c r="N42" i="16"/>
  <c r="M42" i="16"/>
  <c r="L42" i="16"/>
  <c r="K42" i="16"/>
  <c r="J42" i="16"/>
  <c r="I42" i="16"/>
  <c r="H42" i="16"/>
  <c r="G42" i="16"/>
  <c r="F42" i="16"/>
  <c r="AZ41" i="16"/>
  <c r="AY41" i="16"/>
  <c r="AX41" i="16"/>
  <c r="AW41" i="16"/>
  <c r="AV41" i="16"/>
  <c r="AU41" i="16"/>
  <c r="AT41" i="16"/>
  <c r="AS41" i="16"/>
  <c r="AR41" i="16"/>
  <c r="AQ41" i="16"/>
  <c r="AP41" i="16"/>
  <c r="AO41" i="16"/>
  <c r="AN41" i="16"/>
  <c r="AM41" i="16"/>
  <c r="AL41" i="16"/>
  <c r="AK41" i="16"/>
  <c r="AJ41" i="16"/>
  <c r="AI41" i="16"/>
  <c r="AH41" i="16"/>
  <c r="AG41" i="16"/>
  <c r="AF41" i="16"/>
  <c r="AE41" i="16"/>
  <c r="AD41" i="16"/>
  <c r="AC41" i="16"/>
  <c r="AB41" i="16"/>
  <c r="AA41" i="16"/>
  <c r="Z41" i="16"/>
  <c r="Y41" i="16"/>
  <c r="X41" i="16"/>
  <c r="W41" i="16"/>
  <c r="V41" i="16"/>
  <c r="U41" i="16"/>
  <c r="T41" i="16"/>
  <c r="S41" i="16"/>
  <c r="R41" i="16"/>
  <c r="Q41" i="16"/>
  <c r="P41" i="16"/>
  <c r="O41" i="16"/>
  <c r="N41" i="16"/>
  <c r="M41" i="16"/>
  <c r="L41" i="16"/>
  <c r="K41" i="16"/>
  <c r="J41" i="16"/>
  <c r="I41" i="16"/>
  <c r="H41" i="16"/>
  <c r="G41" i="16"/>
  <c r="F41" i="16"/>
  <c r="AZ40" i="16"/>
  <c r="AY40" i="16"/>
  <c r="AX40" i="16"/>
  <c r="AW40" i="16"/>
  <c r="AV40" i="16"/>
  <c r="AU40" i="16"/>
  <c r="AT40" i="16"/>
  <c r="AS40" i="16"/>
  <c r="AR40" i="16"/>
  <c r="AQ40" i="16"/>
  <c r="AP40" i="16"/>
  <c r="AO40" i="16"/>
  <c r="AN40" i="16"/>
  <c r="AM40" i="16"/>
  <c r="AL40" i="16"/>
  <c r="AK40" i="16"/>
  <c r="AJ40" i="16"/>
  <c r="AI40" i="16"/>
  <c r="AH40" i="16"/>
  <c r="AG40" i="16"/>
  <c r="AF40" i="16"/>
  <c r="AE40" i="16"/>
  <c r="AD40" i="16"/>
  <c r="AC40" i="16"/>
  <c r="AB40" i="16"/>
  <c r="AA40" i="16"/>
  <c r="Z40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AZ39" i="16"/>
  <c r="AY39" i="16"/>
  <c r="AX39" i="16"/>
  <c r="AW39" i="16"/>
  <c r="AV39" i="16"/>
  <c r="AU39" i="16"/>
  <c r="AT39" i="16"/>
  <c r="AS39" i="16"/>
  <c r="AR39" i="16"/>
  <c r="AQ39" i="16"/>
  <c r="AP39" i="16"/>
  <c r="AO39" i="16"/>
  <c r="AN39" i="16"/>
  <c r="AM39" i="16"/>
  <c r="AL39" i="16"/>
  <c r="AK39" i="16"/>
  <c r="AJ39" i="16"/>
  <c r="AI39" i="16"/>
  <c r="AH39" i="16"/>
  <c r="AG39" i="16"/>
  <c r="AF39" i="16"/>
  <c r="AE39" i="16"/>
  <c r="AD39" i="16"/>
  <c r="AC39" i="16"/>
  <c r="AB39" i="16"/>
  <c r="AA39" i="16"/>
  <c r="Z39" i="16"/>
  <c r="Y39" i="16"/>
  <c r="X39" i="16"/>
  <c r="W39" i="16"/>
  <c r="V39" i="16"/>
  <c r="U39" i="16"/>
  <c r="T39" i="16"/>
  <c r="S39" i="16"/>
  <c r="R39" i="16"/>
  <c r="Q39" i="16"/>
  <c r="P39" i="16"/>
  <c r="O39" i="16"/>
  <c r="N39" i="16"/>
  <c r="M39" i="16"/>
  <c r="L39" i="16"/>
  <c r="K39" i="16"/>
  <c r="J39" i="16"/>
  <c r="I39" i="16"/>
  <c r="H39" i="16"/>
  <c r="G39" i="16"/>
  <c r="F39" i="16"/>
  <c r="AZ38" i="16"/>
  <c r="AY38" i="16"/>
  <c r="AX38" i="16"/>
  <c r="AW38" i="16"/>
  <c r="AV38" i="16"/>
  <c r="AU38" i="16"/>
  <c r="AT38" i="16"/>
  <c r="AS38" i="16"/>
  <c r="AR38" i="16"/>
  <c r="AQ38" i="16"/>
  <c r="AP38" i="16"/>
  <c r="AO38" i="16"/>
  <c r="AN38" i="16"/>
  <c r="AM38" i="16"/>
  <c r="AL38" i="16"/>
  <c r="AK38" i="16"/>
  <c r="AJ38" i="16"/>
  <c r="AI38" i="16"/>
  <c r="AH38" i="16"/>
  <c r="AG38" i="16"/>
  <c r="AF38" i="16"/>
  <c r="AE38" i="16"/>
  <c r="AD38" i="16"/>
  <c r="AC38" i="16"/>
  <c r="AB38" i="16"/>
  <c r="AA38" i="16"/>
  <c r="Z38" i="16"/>
  <c r="Y38" i="16"/>
  <c r="X38" i="16"/>
  <c r="W38" i="16"/>
  <c r="V38" i="16"/>
  <c r="U38" i="16"/>
  <c r="T38" i="16"/>
  <c r="S38" i="16"/>
  <c r="R38" i="16"/>
  <c r="Q38" i="16"/>
  <c r="P38" i="16"/>
  <c r="O38" i="16"/>
  <c r="N38" i="16"/>
  <c r="M38" i="16"/>
  <c r="L38" i="16"/>
  <c r="K38" i="16"/>
  <c r="J38" i="16"/>
  <c r="I38" i="16"/>
  <c r="H38" i="16"/>
  <c r="G38" i="16"/>
  <c r="F38" i="16"/>
  <c r="AZ37" i="16"/>
  <c r="AY37" i="16"/>
  <c r="AX37" i="16"/>
  <c r="AW37" i="16"/>
  <c r="AV37" i="16"/>
  <c r="AU37" i="16"/>
  <c r="AT37" i="16"/>
  <c r="AS37" i="16"/>
  <c r="AR37" i="16"/>
  <c r="AQ37" i="16"/>
  <c r="AP37" i="16"/>
  <c r="AO37" i="16"/>
  <c r="AN37" i="16"/>
  <c r="AM37" i="16"/>
  <c r="AL37" i="16"/>
  <c r="AK37" i="16"/>
  <c r="AJ37" i="16"/>
  <c r="AI37" i="16"/>
  <c r="AH37" i="16"/>
  <c r="AG37" i="16"/>
  <c r="AF37" i="16"/>
  <c r="AE37" i="16"/>
  <c r="AD37" i="16"/>
  <c r="AC37" i="16"/>
  <c r="AB37" i="16"/>
  <c r="AA37" i="16"/>
  <c r="Z37" i="16"/>
  <c r="Y37" i="16"/>
  <c r="X37" i="16"/>
  <c r="W37" i="16"/>
  <c r="V37" i="16"/>
  <c r="U37" i="16"/>
  <c r="T37" i="16"/>
  <c r="S37" i="16"/>
  <c r="R37" i="16"/>
  <c r="Q37" i="16"/>
  <c r="P37" i="16"/>
  <c r="O37" i="16"/>
  <c r="N37" i="16"/>
  <c r="M37" i="16"/>
  <c r="L37" i="16"/>
  <c r="K37" i="16"/>
  <c r="J37" i="16"/>
  <c r="I37" i="16"/>
  <c r="H37" i="16"/>
  <c r="G37" i="16"/>
  <c r="F37" i="16"/>
  <c r="AZ36" i="16"/>
  <c r="AY36" i="16"/>
  <c r="AX36" i="16"/>
  <c r="AW36" i="16"/>
  <c r="AV36" i="16"/>
  <c r="AU36" i="16"/>
  <c r="AT36" i="16"/>
  <c r="AS36" i="16"/>
  <c r="AR36" i="16"/>
  <c r="AQ36" i="16"/>
  <c r="AP36" i="16"/>
  <c r="AO36" i="16"/>
  <c r="AN36" i="16"/>
  <c r="AM36" i="16"/>
  <c r="AL36" i="16"/>
  <c r="AK36" i="16"/>
  <c r="AJ36" i="16"/>
  <c r="AI36" i="16"/>
  <c r="AH36" i="16"/>
  <c r="AG36" i="16"/>
  <c r="AF36" i="16"/>
  <c r="AE36" i="16"/>
  <c r="AD36" i="16"/>
  <c r="AC36" i="16"/>
  <c r="AB36" i="16"/>
  <c r="AA36" i="16"/>
  <c r="Z36" i="16"/>
  <c r="Y36" i="16"/>
  <c r="X36" i="16"/>
  <c r="W36" i="16"/>
  <c r="V36" i="16"/>
  <c r="U36" i="16"/>
  <c r="T36" i="16"/>
  <c r="S36" i="16"/>
  <c r="R36" i="16"/>
  <c r="Q36" i="16"/>
  <c r="P36" i="16"/>
  <c r="O36" i="16"/>
  <c r="N36" i="16"/>
  <c r="M36" i="16"/>
  <c r="L36" i="16"/>
  <c r="K36" i="16"/>
  <c r="J36" i="16"/>
  <c r="I36" i="16"/>
  <c r="H36" i="16"/>
  <c r="G36" i="16"/>
  <c r="F36" i="16"/>
  <c r="AZ35" i="16"/>
  <c r="AY35" i="16"/>
  <c r="AX35" i="16"/>
  <c r="AW35" i="16"/>
  <c r="AV35" i="16"/>
  <c r="AU35" i="16"/>
  <c r="AT35" i="16"/>
  <c r="AS35" i="16"/>
  <c r="AR35" i="16"/>
  <c r="AQ35" i="16"/>
  <c r="AP35" i="16"/>
  <c r="AO35" i="16"/>
  <c r="AN35" i="16"/>
  <c r="AM35" i="16"/>
  <c r="AL35" i="16"/>
  <c r="AK35" i="16"/>
  <c r="AJ35" i="16"/>
  <c r="AI35" i="16"/>
  <c r="AH35" i="16"/>
  <c r="AG35" i="16"/>
  <c r="AF35" i="16"/>
  <c r="AE35" i="16"/>
  <c r="AD35" i="16"/>
  <c r="AC35" i="16"/>
  <c r="AB35" i="16"/>
  <c r="AA35" i="16"/>
  <c r="Z35" i="16"/>
  <c r="Y35" i="16"/>
  <c r="X35" i="16"/>
  <c r="W35" i="16"/>
  <c r="V35" i="16"/>
  <c r="U35" i="16"/>
  <c r="T35" i="16"/>
  <c r="S35" i="16"/>
  <c r="R35" i="16"/>
  <c r="Q35" i="16"/>
  <c r="P35" i="16"/>
  <c r="O35" i="16"/>
  <c r="N35" i="16"/>
  <c r="M35" i="16"/>
  <c r="L35" i="16"/>
  <c r="K35" i="16"/>
  <c r="J35" i="16"/>
  <c r="I35" i="16"/>
  <c r="H35" i="16"/>
  <c r="G35" i="16"/>
  <c r="F35" i="16"/>
  <c r="AZ34" i="16"/>
  <c r="AY34" i="16"/>
  <c r="AX34" i="16"/>
  <c r="AW34" i="16"/>
  <c r="AV34" i="16"/>
  <c r="AU34" i="16"/>
  <c r="AT34" i="16"/>
  <c r="AS34" i="16"/>
  <c r="AR34" i="16"/>
  <c r="AQ34" i="16"/>
  <c r="AP34" i="16"/>
  <c r="AO34" i="16"/>
  <c r="AN34" i="16"/>
  <c r="AM34" i="16"/>
  <c r="AL34" i="16"/>
  <c r="AK34" i="16"/>
  <c r="AJ34" i="16"/>
  <c r="AI34" i="16"/>
  <c r="AH34" i="16"/>
  <c r="AG34" i="16"/>
  <c r="AF34" i="16"/>
  <c r="AE34" i="16"/>
  <c r="AD34" i="16"/>
  <c r="AC34" i="16"/>
  <c r="AB34" i="16"/>
  <c r="AA34" i="16"/>
  <c r="Z34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AZ33" i="16"/>
  <c r="AY33" i="16"/>
  <c r="AX33" i="16"/>
  <c r="AW33" i="16"/>
  <c r="AV33" i="16"/>
  <c r="AU33" i="16"/>
  <c r="AT33" i="16"/>
  <c r="AS33" i="16"/>
  <c r="AR33" i="16"/>
  <c r="AQ33" i="16"/>
  <c r="AP33" i="16"/>
  <c r="AO33" i="16"/>
  <c r="AN33" i="16"/>
  <c r="AM33" i="16"/>
  <c r="AL33" i="16"/>
  <c r="AK33" i="16"/>
  <c r="AJ33" i="16"/>
  <c r="AI33" i="16"/>
  <c r="AH33" i="16"/>
  <c r="AG33" i="16"/>
  <c r="AF33" i="16"/>
  <c r="AE33" i="16"/>
  <c r="AD33" i="16"/>
  <c r="AC33" i="16"/>
  <c r="AB33" i="16"/>
  <c r="AA33" i="16"/>
  <c r="Z33" i="16"/>
  <c r="Y33" i="16"/>
  <c r="X33" i="16"/>
  <c r="W33" i="16"/>
  <c r="V33" i="16"/>
  <c r="U33" i="16"/>
  <c r="T33" i="16"/>
  <c r="S33" i="16"/>
  <c r="R33" i="16"/>
  <c r="Q33" i="16"/>
  <c r="P33" i="16"/>
  <c r="O33" i="16"/>
  <c r="N33" i="16"/>
  <c r="M33" i="16"/>
  <c r="L33" i="16"/>
  <c r="K33" i="16"/>
  <c r="J33" i="16"/>
  <c r="I33" i="16"/>
  <c r="H33" i="16"/>
  <c r="G33" i="16"/>
  <c r="F33" i="16"/>
  <c r="AZ32" i="16"/>
  <c r="AY32" i="16"/>
  <c r="AX32" i="16"/>
  <c r="AW32" i="16"/>
  <c r="AV32" i="16"/>
  <c r="AU32" i="16"/>
  <c r="AT32" i="16"/>
  <c r="AS32" i="16"/>
  <c r="AR32" i="16"/>
  <c r="AQ32" i="16"/>
  <c r="AP32" i="16"/>
  <c r="AO32" i="16"/>
  <c r="AN32" i="16"/>
  <c r="AM32" i="16"/>
  <c r="AL32" i="16"/>
  <c r="AK32" i="16"/>
  <c r="AJ32" i="16"/>
  <c r="AI32" i="16"/>
  <c r="AH32" i="16"/>
  <c r="AG32" i="16"/>
  <c r="AF32" i="16"/>
  <c r="AE32" i="16"/>
  <c r="AD32" i="16"/>
  <c r="AC32" i="16"/>
  <c r="AB32" i="16"/>
  <c r="AA32" i="16"/>
  <c r="Z32" i="16"/>
  <c r="Y32" i="16"/>
  <c r="X32" i="16"/>
  <c r="W32" i="16"/>
  <c r="V32" i="16"/>
  <c r="U32" i="16"/>
  <c r="T32" i="16"/>
  <c r="S32" i="16"/>
  <c r="R32" i="16"/>
  <c r="Q32" i="16"/>
  <c r="P32" i="16"/>
  <c r="O32" i="16"/>
  <c r="N32" i="16"/>
  <c r="M32" i="16"/>
  <c r="L32" i="16"/>
  <c r="K32" i="16"/>
  <c r="J32" i="16"/>
  <c r="I32" i="16"/>
  <c r="H32" i="16"/>
  <c r="G32" i="16"/>
  <c r="F32" i="16"/>
  <c r="AZ31" i="16"/>
  <c r="AY31" i="16"/>
  <c r="AX31" i="16"/>
  <c r="AW31" i="16"/>
  <c r="AV31" i="16"/>
  <c r="AU31" i="16"/>
  <c r="AT31" i="16"/>
  <c r="AS31" i="16"/>
  <c r="AR31" i="16"/>
  <c r="AQ31" i="16"/>
  <c r="AP31" i="16"/>
  <c r="AO31" i="16"/>
  <c r="AN31" i="16"/>
  <c r="AM31" i="16"/>
  <c r="AL31" i="16"/>
  <c r="AK31" i="16"/>
  <c r="AJ31" i="16"/>
  <c r="AI31" i="16"/>
  <c r="AH31" i="16"/>
  <c r="AG31" i="16"/>
  <c r="AF31" i="16"/>
  <c r="AE31" i="16"/>
  <c r="AD31" i="16"/>
  <c r="AC31" i="16"/>
  <c r="AB31" i="16"/>
  <c r="AA31" i="16"/>
  <c r="Z31" i="16"/>
  <c r="Y31" i="16"/>
  <c r="X31" i="16"/>
  <c r="W31" i="16"/>
  <c r="V31" i="16"/>
  <c r="U31" i="16"/>
  <c r="T31" i="16"/>
  <c r="S31" i="16"/>
  <c r="R31" i="16"/>
  <c r="Q31" i="16"/>
  <c r="P31" i="16"/>
  <c r="O31" i="16"/>
  <c r="N31" i="16"/>
  <c r="M31" i="16"/>
  <c r="L31" i="16"/>
  <c r="K31" i="16"/>
  <c r="J31" i="16"/>
  <c r="I31" i="16"/>
  <c r="H31" i="16"/>
  <c r="G31" i="16"/>
  <c r="F31" i="16"/>
  <c r="AZ30" i="16"/>
  <c r="AY30" i="16"/>
  <c r="AX30" i="16"/>
  <c r="AW30" i="16"/>
  <c r="AV30" i="16"/>
  <c r="AU30" i="16"/>
  <c r="AT30" i="16"/>
  <c r="AS30" i="16"/>
  <c r="AR30" i="16"/>
  <c r="AQ30" i="16"/>
  <c r="AP30" i="16"/>
  <c r="AO30" i="16"/>
  <c r="AN30" i="16"/>
  <c r="AM30" i="16"/>
  <c r="AL30" i="16"/>
  <c r="AK30" i="16"/>
  <c r="AJ30" i="16"/>
  <c r="AI30" i="16"/>
  <c r="AH30" i="16"/>
  <c r="AG30" i="16"/>
  <c r="AF30" i="16"/>
  <c r="AE30" i="16"/>
  <c r="AD30" i="16"/>
  <c r="AC30" i="16"/>
  <c r="AB30" i="16"/>
  <c r="AA30" i="16"/>
  <c r="Z30" i="16"/>
  <c r="Y30" i="16"/>
  <c r="X30" i="16"/>
  <c r="W30" i="16"/>
  <c r="V30" i="16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G30" i="16"/>
  <c r="F30" i="16"/>
  <c r="AZ29" i="16"/>
  <c r="AY29" i="16"/>
  <c r="AX29" i="16"/>
  <c r="AW29" i="16"/>
  <c r="AV29" i="16"/>
  <c r="AU29" i="16"/>
  <c r="AT29" i="16"/>
  <c r="AS29" i="16"/>
  <c r="AR29" i="16"/>
  <c r="AQ29" i="16"/>
  <c r="AP29" i="16"/>
  <c r="AO29" i="16"/>
  <c r="AN29" i="16"/>
  <c r="AM29" i="16"/>
  <c r="AL29" i="16"/>
  <c r="AK29" i="16"/>
  <c r="AJ29" i="16"/>
  <c r="AI29" i="16"/>
  <c r="AH29" i="16"/>
  <c r="AG29" i="16"/>
  <c r="AF29" i="16"/>
  <c r="AE29" i="16"/>
  <c r="AD29" i="16"/>
  <c r="AC29" i="16"/>
  <c r="AB29" i="16"/>
  <c r="AA29" i="16"/>
  <c r="Z29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AZ28" i="16"/>
  <c r="AY28" i="16"/>
  <c r="AX28" i="16"/>
  <c r="AW28" i="16"/>
  <c r="AV28" i="16"/>
  <c r="AU28" i="16"/>
  <c r="AT28" i="16"/>
  <c r="AS28" i="16"/>
  <c r="AR28" i="16"/>
  <c r="AQ28" i="16"/>
  <c r="AP28" i="16"/>
  <c r="AO28" i="16"/>
  <c r="AN28" i="16"/>
  <c r="AM28" i="16"/>
  <c r="AL28" i="16"/>
  <c r="AK28" i="16"/>
  <c r="AJ28" i="16"/>
  <c r="AI28" i="16"/>
  <c r="AH28" i="16"/>
  <c r="AG28" i="16"/>
  <c r="AF28" i="16"/>
  <c r="AE28" i="16"/>
  <c r="AD28" i="16"/>
  <c r="AC28" i="16"/>
  <c r="AB28" i="16"/>
  <c r="AA28" i="16"/>
  <c r="Z28" i="16"/>
  <c r="Y28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AZ27" i="16"/>
  <c r="AY27" i="16"/>
  <c r="AX27" i="16"/>
  <c r="AW27" i="16"/>
  <c r="AV27" i="16"/>
  <c r="AU27" i="16"/>
  <c r="AT27" i="16"/>
  <c r="AS27" i="16"/>
  <c r="AR27" i="16"/>
  <c r="AQ27" i="16"/>
  <c r="AP27" i="16"/>
  <c r="AO27" i="16"/>
  <c r="AN27" i="16"/>
  <c r="AM27" i="16"/>
  <c r="AL27" i="16"/>
  <c r="AK27" i="16"/>
  <c r="AJ27" i="16"/>
  <c r="AI27" i="16"/>
  <c r="AH27" i="16"/>
  <c r="AG27" i="16"/>
  <c r="AF27" i="16"/>
  <c r="AE27" i="16"/>
  <c r="AD27" i="16"/>
  <c r="AC27" i="16"/>
  <c r="AB27" i="16"/>
  <c r="AA27" i="16"/>
  <c r="Z27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AZ26" i="16"/>
  <c r="AY26" i="16"/>
  <c r="AX26" i="16"/>
  <c r="AW26" i="16"/>
  <c r="AV26" i="16"/>
  <c r="AU26" i="16"/>
  <c r="AT26" i="16"/>
  <c r="AS26" i="16"/>
  <c r="AR26" i="16"/>
  <c r="AQ26" i="16"/>
  <c r="AP26" i="16"/>
  <c r="AO26" i="16"/>
  <c r="AN26" i="16"/>
  <c r="AM26" i="16"/>
  <c r="AL26" i="16"/>
  <c r="AK26" i="16"/>
  <c r="AJ26" i="16"/>
  <c r="AI26" i="16"/>
  <c r="AH26" i="16"/>
  <c r="AG26" i="16"/>
  <c r="AF26" i="16"/>
  <c r="AE26" i="16"/>
  <c r="AD26" i="16"/>
  <c r="AC26" i="16"/>
  <c r="AB26" i="16"/>
  <c r="AA26" i="16"/>
  <c r="Z26" i="16"/>
  <c r="Y26" i="16"/>
  <c r="X26" i="16"/>
  <c r="W26" i="16"/>
  <c r="V26" i="16"/>
  <c r="U26" i="16"/>
  <c r="T26" i="16"/>
  <c r="S26" i="16"/>
  <c r="R26" i="16"/>
  <c r="Q26" i="16"/>
  <c r="P26" i="16"/>
  <c r="O26" i="16"/>
  <c r="N26" i="16"/>
  <c r="M26" i="16"/>
  <c r="L26" i="16"/>
  <c r="K26" i="16"/>
  <c r="J26" i="16"/>
  <c r="I26" i="16"/>
  <c r="H26" i="16"/>
  <c r="G26" i="16"/>
  <c r="F26" i="16"/>
  <c r="AZ25" i="16"/>
  <c r="AY25" i="16"/>
  <c r="AX25" i="16"/>
  <c r="AW25" i="16"/>
  <c r="AV25" i="16"/>
  <c r="AU25" i="16"/>
  <c r="AT25" i="16"/>
  <c r="AS25" i="16"/>
  <c r="AR25" i="16"/>
  <c r="AQ25" i="16"/>
  <c r="AP25" i="16"/>
  <c r="AO25" i="16"/>
  <c r="AN25" i="16"/>
  <c r="AM25" i="16"/>
  <c r="AL25" i="16"/>
  <c r="AK25" i="16"/>
  <c r="AJ25" i="16"/>
  <c r="AI25" i="16"/>
  <c r="AH25" i="16"/>
  <c r="AG25" i="16"/>
  <c r="AF25" i="16"/>
  <c r="AE25" i="16"/>
  <c r="AD25" i="16"/>
  <c r="AC25" i="16"/>
  <c r="AB25" i="16"/>
  <c r="AA25" i="16"/>
  <c r="Z25" i="16"/>
  <c r="Y25" i="16"/>
  <c r="X25" i="16"/>
  <c r="W25" i="16"/>
  <c r="V25" i="16"/>
  <c r="U25" i="16"/>
  <c r="T25" i="16"/>
  <c r="S25" i="16"/>
  <c r="R25" i="16"/>
  <c r="Q25" i="16"/>
  <c r="P25" i="16"/>
  <c r="O25" i="16"/>
  <c r="N25" i="16"/>
  <c r="M25" i="16"/>
  <c r="L25" i="16"/>
  <c r="K25" i="16"/>
  <c r="J25" i="16"/>
  <c r="I25" i="16"/>
  <c r="H25" i="16"/>
  <c r="G25" i="16"/>
  <c r="F25" i="16"/>
  <c r="AZ24" i="16"/>
  <c r="AY24" i="16"/>
  <c r="AX24" i="16"/>
  <c r="AW24" i="16"/>
  <c r="AV24" i="16"/>
  <c r="AU24" i="16"/>
  <c r="AT24" i="16"/>
  <c r="AS24" i="16"/>
  <c r="AR24" i="16"/>
  <c r="AQ24" i="16"/>
  <c r="AP24" i="16"/>
  <c r="AO24" i="16"/>
  <c r="AN24" i="16"/>
  <c r="AM24" i="16"/>
  <c r="AL24" i="16"/>
  <c r="AK24" i="16"/>
  <c r="AJ24" i="16"/>
  <c r="AI24" i="16"/>
  <c r="AH24" i="16"/>
  <c r="AG24" i="16"/>
  <c r="AF24" i="16"/>
  <c r="AE24" i="16"/>
  <c r="AD24" i="16"/>
  <c r="AC24" i="16"/>
  <c r="AB24" i="16"/>
  <c r="AA24" i="16"/>
  <c r="Z24" i="16"/>
  <c r="Y24" i="16"/>
  <c r="X24" i="16"/>
  <c r="W24" i="16"/>
  <c r="V24" i="16"/>
  <c r="U24" i="16"/>
  <c r="T24" i="16"/>
  <c r="S24" i="16"/>
  <c r="R24" i="16"/>
  <c r="Q24" i="16"/>
  <c r="P24" i="16"/>
  <c r="O24" i="16"/>
  <c r="N24" i="16"/>
  <c r="M24" i="16"/>
  <c r="L24" i="16"/>
  <c r="K24" i="16"/>
  <c r="J24" i="16"/>
  <c r="I24" i="16"/>
  <c r="H24" i="16"/>
  <c r="G24" i="16"/>
  <c r="F24" i="16"/>
  <c r="AZ23" i="16"/>
  <c r="AY23" i="16"/>
  <c r="AX23" i="16"/>
  <c r="AW23" i="16"/>
  <c r="AV23" i="16"/>
  <c r="AU23" i="16"/>
  <c r="AT23" i="16"/>
  <c r="AS23" i="16"/>
  <c r="AR23" i="16"/>
  <c r="AQ23" i="16"/>
  <c r="AP23" i="16"/>
  <c r="AO23" i="16"/>
  <c r="AN23" i="16"/>
  <c r="AM23" i="16"/>
  <c r="AL23" i="16"/>
  <c r="AK23" i="16"/>
  <c r="AJ23" i="16"/>
  <c r="AI23" i="16"/>
  <c r="AH23" i="16"/>
  <c r="AG23" i="16"/>
  <c r="AF23" i="16"/>
  <c r="AE23" i="16"/>
  <c r="AD23" i="16"/>
  <c r="AC23" i="16"/>
  <c r="AB23" i="16"/>
  <c r="AA23" i="16"/>
  <c r="Z23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AZ22" i="16"/>
  <c r="AY22" i="16"/>
  <c r="AX22" i="16"/>
  <c r="AW22" i="16"/>
  <c r="AV22" i="16"/>
  <c r="AU22" i="16"/>
  <c r="AT22" i="16"/>
  <c r="AS22" i="16"/>
  <c r="AR22" i="16"/>
  <c r="AQ22" i="16"/>
  <c r="AP22" i="16"/>
  <c r="AO22" i="16"/>
  <c r="AN22" i="16"/>
  <c r="AM22" i="16"/>
  <c r="AL22" i="16"/>
  <c r="AK22" i="16"/>
  <c r="AJ22" i="16"/>
  <c r="AI22" i="16"/>
  <c r="AH22" i="16"/>
  <c r="AG22" i="16"/>
  <c r="AF22" i="16"/>
  <c r="AE22" i="16"/>
  <c r="AD22" i="16"/>
  <c r="AC22" i="16"/>
  <c r="AB22" i="16"/>
  <c r="AA22" i="16"/>
  <c r="Z22" i="16"/>
  <c r="Y22" i="16"/>
  <c r="X22" i="16"/>
  <c r="W22" i="16"/>
  <c r="V22" i="16"/>
  <c r="U22" i="16"/>
  <c r="T22" i="16"/>
  <c r="S22" i="16"/>
  <c r="R22" i="16"/>
  <c r="Q22" i="16"/>
  <c r="P22" i="16"/>
  <c r="O22" i="16"/>
  <c r="N22" i="16"/>
  <c r="M22" i="16"/>
  <c r="L22" i="16"/>
  <c r="K22" i="16"/>
  <c r="J22" i="16"/>
  <c r="I22" i="16"/>
  <c r="H22" i="16"/>
  <c r="G22" i="16"/>
  <c r="F22" i="16"/>
  <c r="AZ21" i="16"/>
  <c r="AY21" i="16"/>
  <c r="AX21" i="16"/>
  <c r="AW21" i="16"/>
  <c r="AV21" i="16"/>
  <c r="AU21" i="16"/>
  <c r="AT21" i="16"/>
  <c r="AS21" i="16"/>
  <c r="AR21" i="16"/>
  <c r="AQ21" i="16"/>
  <c r="AP21" i="16"/>
  <c r="AO21" i="16"/>
  <c r="AN21" i="16"/>
  <c r="AM21" i="16"/>
  <c r="AL21" i="16"/>
  <c r="AK21" i="16"/>
  <c r="AJ21" i="16"/>
  <c r="AI21" i="16"/>
  <c r="AH21" i="16"/>
  <c r="AG21" i="16"/>
  <c r="AF21" i="16"/>
  <c r="AE21" i="16"/>
  <c r="AD21" i="16"/>
  <c r="AC21" i="16"/>
  <c r="AB21" i="16"/>
  <c r="AA21" i="16"/>
  <c r="Z21" i="16"/>
  <c r="Y21" i="16"/>
  <c r="X21" i="16"/>
  <c r="W21" i="16"/>
  <c r="V21" i="16"/>
  <c r="U21" i="16"/>
  <c r="T21" i="16"/>
  <c r="S21" i="16"/>
  <c r="R21" i="16"/>
  <c r="Q21" i="16"/>
  <c r="P21" i="16"/>
  <c r="O21" i="16"/>
  <c r="N21" i="16"/>
  <c r="M21" i="16"/>
  <c r="L21" i="16"/>
  <c r="K21" i="16"/>
  <c r="J21" i="16"/>
  <c r="I21" i="16"/>
  <c r="H21" i="16"/>
  <c r="G21" i="16"/>
  <c r="F21" i="16"/>
  <c r="AZ20" i="16"/>
  <c r="AY20" i="16"/>
  <c r="AX20" i="16"/>
  <c r="AW20" i="16"/>
  <c r="AV20" i="16"/>
  <c r="AU20" i="16"/>
  <c r="AT20" i="16"/>
  <c r="AS20" i="16"/>
  <c r="AR20" i="16"/>
  <c r="AQ20" i="16"/>
  <c r="AP20" i="16"/>
  <c r="AO20" i="16"/>
  <c r="AN20" i="16"/>
  <c r="AM20" i="16"/>
  <c r="AL20" i="16"/>
  <c r="AK20" i="16"/>
  <c r="AJ20" i="16"/>
  <c r="AI20" i="16"/>
  <c r="AH20" i="16"/>
  <c r="AG20" i="16"/>
  <c r="AF20" i="16"/>
  <c r="AE20" i="16"/>
  <c r="AD20" i="16"/>
  <c r="AC20" i="16"/>
  <c r="AB20" i="16"/>
  <c r="AA20" i="16"/>
  <c r="Z20" i="16"/>
  <c r="Y20" i="16"/>
  <c r="X20" i="16"/>
  <c r="W20" i="16"/>
  <c r="V20" i="16"/>
  <c r="U20" i="16"/>
  <c r="T20" i="16"/>
  <c r="S20" i="16"/>
  <c r="R20" i="16"/>
  <c r="Q20" i="16"/>
  <c r="P20" i="16"/>
  <c r="O20" i="16"/>
  <c r="N20" i="16"/>
  <c r="M20" i="16"/>
  <c r="L20" i="16"/>
  <c r="K20" i="16"/>
  <c r="J20" i="16"/>
  <c r="I20" i="16"/>
  <c r="H20" i="16"/>
  <c r="G20" i="16"/>
  <c r="F20" i="16"/>
  <c r="AZ19" i="16"/>
  <c r="AY19" i="16"/>
  <c r="AX19" i="16"/>
  <c r="AW19" i="16"/>
  <c r="AV19" i="16"/>
  <c r="AU19" i="16"/>
  <c r="AT19" i="16"/>
  <c r="AS19" i="16"/>
  <c r="AR19" i="16"/>
  <c r="AQ19" i="16"/>
  <c r="AP19" i="16"/>
  <c r="AO19" i="16"/>
  <c r="AN19" i="16"/>
  <c r="AM19" i="16"/>
  <c r="AL19" i="16"/>
  <c r="AK19" i="16"/>
  <c r="AJ19" i="16"/>
  <c r="AI19" i="16"/>
  <c r="AH19" i="16"/>
  <c r="AG19" i="16"/>
  <c r="AF19" i="16"/>
  <c r="AE19" i="16"/>
  <c r="AD19" i="16"/>
  <c r="AC19" i="16"/>
  <c r="AB19" i="16"/>
  <c r="AA19" i="16"/>
  <c r="Z19" i="16"/>
  <c r="Y19" i="16"/>
  <c r="X19" i="16"/>
  <c r="W19" i="16"/>
  <c r="V19" i="16"/>
  <c r="U19" i="16"/>
  <c r="T19" i="16"/>
  <c r="S19" i="16"/>
  <c r="R19" i="16"/>
  <c r="Q19" i="16"/>
  <c r="P19" i="16"/>
  <c r="O19" i="16"/>
  <c r="N19" i="16"/>
  <c r="M19" i="16"/>
  <c r="L19" i="16"/>
  <c r="K19" i="16"/>
  <c r="J19" i="16"/>
  <c r="I19" i="16"/>
  <c r="H19" i="16"/>
  <c r="G19" i="16"/>
  <c r="F19" i="16"/>
  <c r="AZ18" i="16"/>
  <c r="AY18" i="16"/>
  <c r="AX18" i="16"/>
  <c r="AW18" i="16"/>
  <c r="AV18" i="16"/>
  <c r="AU18" i="16"/>
  <c r="AT18" i="16"/>
  <c r="AS18" i="16"/>
  <c r="AR18" i="16"/>
  <c r="AQ18" i="16"/>
  <c r="AP18" i="16"/>
  <c r="AO18" i="16"/>
  <c r="AN18" i="16"/>
  <c r="AM18" i="16"/>
  <c r="AL18" i="16"/>
  <c r="AK18" i="16"/>
  <c r="AJ18" i="16"/>
  <c r="AI18" i="16"/>
  <c r="AH18" i="16"/>
  <c r="AG18" i="16"/>
  <c r="AF18" i="16"/>
  <c r="AE18" i="16"/>
  <c r="AD18" i="16"/>
  <c r="AC18" i="16"/>
  <c r="AB18" i="16"/>
  <c r="AA18" i="16"/>
  <c r="Z18" i="16"/>
  <c r="Y18" i="16"/>
  <c r="X18" i="16"/>
  <c r="W18" i="16"/>
  <c r="V18" i="16"/>
  <c r="U18" i="16"/>
  <c r="T18" i="16"/>
  <c r="S18" i="16"/>
  <c r="R18" i="16"/>
  <c r="Q18" i="16"/>
  <c r="P18" i="16"/>
  <c r="O18" i="16"/>
  <c r="N18" i="16"/>
  <c r="M18" i="16"/>
  <c r="L18" i="16"/>
  <c r="K18" i="16"/>
  <c r="J18" i="16"/>
  <c r="I18" i="16"/>
  <c r="H18" i="16"/>
  <c r="G18" i="16"/>
  <c r="F18" i="16"/>
  <c r="AZ17" i="16"/>
  <c r="AY17" i="16"/>
  <c r="AX17" i="16"/>
  <c r="AW17" i="16"/>
  <c r="AV17" i="16"/>
  <c r="AU17" i="16"/>
  <c r="AT17" i="16"/>
  <c r="AS17" i="16"/>
  <c r="AR17" i="16"/>
  <c r="AQ17" i="16"/>
  <c r="AP17" i="16"/>
  <c r="AO17" i="16"/>
  <c r="AN17" i="16"/>
  <c r="AM17" i="16"/>
  <c r="AL17" i="16"/>
  <c r="AK17" i="16"/>
  <c r="AJ17" i="16"/>
  <c r="AI17" i="16"/>
  <c r="AH17" i="16"/>
  <c r="AG17" i="16"/>
  <c r="AF17" i="16"/>
  <c r="AE17" i="16"/>
  <c r="AD17" i="16"/>
  <c r="AC17" i="16"/>
  <c r="AB17" i="16"/>
  <c r="AA17" i="16"/>
  <c r="Z17" i="16"/>
  <c r="Y17" i="16"/>
  <c r="X17" i="16"/>
  <c r="W17" i="16"/>
  <c r="V17" i="16"/>
  <c r="U17" i="16"/>
  <c r="T17" i="16"/>
  <c r="S17" i="16"/>
  <c r="R17" i="16"/>
  <c r="Q17" i="16"/>
  <c r="P17" i="16"/>
  <c r="O17" i="16"/>
  <c r="N17" i="16"/>
  <c r="M17" i="16"/>
  <c r="L17" i="16"/>
  <c r="K17" i="16"/>
  <c r="J17" i="16"/>
  <c r="I17" i="16"/>
  <c r="H17" i="16"/>
  <c r="G17" i="16"/>
  <c r="F17" i="16"/>
  <c r="AZ16" i="16"/>
  <c r="AY16" i="16"/>
  <c r="AX16" i="16"/>
  <c r="AW16" i="16"/>
  <c r="AV16" i="16"/>
  <c r="AU16" i="16"/>
  <c r="AT16" i="16"/>
  <c r="AS16" i="16"/>
  <c r="AR16" i="16"/>
  <c r="AQ16" i="16"/>
  <c r="AP16" i="16"/>
  <c r="AO16" i="16"/>
  <c r="AN16" i="16"/>
  <c r="AM16" i="16"/>
  <c r="AL16" i="16"/>
  <c r="AK16" i="16"/>
  <c r="AJ16" i="16"/>
  <c r="AI16" i="16"/>
  <c r="AH16" i="16"/>
  <c r="AG16" i="16"/>
  <c r="AF16" i="16"/>
  <c r="AE16" i="16"/>
  <c r="AD16" i="16"/>
  <c r="AC16" i="16"/>
  <c r="AB16" i="16"/>
  <c r="AA16" i="16"/>
  <c r="Z16" i="16"/>
  <c r="Y16" i="16"/>
  <c r="X16" i="16"/>
  <c r="W16" i="16"/>
  <c r="V16" i="16"/>
  <c r="U16" i="16"/>
  <c r="T16" i="16"/>
  <c r="S16" i="16"/>
  <c r="R16" i="16"/>
  <c r="Q16" i="16"/>
  <c r="P16" i="16"/>
  <c r="O16" i="16"/>
  <c r="N16" i="16"/>
  <c r="M16" i="16"/>
  <c r="L16" i="16"/>
  <c r="K16" i="16"/>
  <c r="J16" i="16"/>
  <c r="I16" i="16"/>
  <c r="H16" i="16"/>
  <c r="G16" i="16"/>
  <c r="F16" i="16"/>
  <c r="AZ15" i="16"/>
  <c r="AY15" i="16"/>
  <c r="AX15" i="16"/>
  <c r="AW15" i="16"/>
  <c r="AV15" i="16"/>
  <c r="AU15" i="16"/>
  <c r="AT15" i="16"/>
  <c r="AS15" i="16"/>
  <c r="AR15" i="16"/>
  <c r="AQ15" i="16"/>
  <c r="AP15" i="16"/>
  <c r="AO15" i="16"/>
  <c r="AN15" i="16"/>
  <c r="AM15" i="16"/>
  <c r="AL15" i="16"/>
  <c r="AK15" i="16"/>
  <c r="AJ15" i="16"/>
  <c r="AI15" i="16"/>
  <c r="AH15" i="16"/>
  <c r="AG15" i="16"/>
  <c r="AF15" i="16"/>
  <c r="AE15" i="16"/>
  <c r="AD15" i="16"/>
  <c r="AC15" i="16"/>
  <c r="AB15" i="16"/>
  <c r="AA15" i="16"/>
  <c r="Z15" i="16"/>
  <c r="Y15" i="16"/>
  <c r="X15" i="16"/>
  <c r="W15" i="16"/>
  <c r="V15" i="16"/>
  <c r="U15" i="16"/>
  <c r="T15" i="16"/>
  <c r="S15" i="16"/>
  <c r="R15" i="16"/>
  <c r="Q15" i="16"/>
  <c r="P15" i="16"/>
  <c r="O15" i="16"/>
  <c r="N15" i="16"/>
  <c r="M15" i="16"/>
  <c r="L15" i="16"/>
  <c r="K15" i="16"/>
  <c r="J15" i="16"/>
  <c r="I15" i="16"/>
  <c r="H15" i="16"/>
  <c r="G15" i="16"/>
  <c r="F15" i="16"/>
  <c r="AZ14" i="16"/>
  <c r="AY14" i="16"/>
  <c r="AX14" i="16"/>
  <c r="AW14" i="16"/>
  <c r="AV14" i="16"/>
  <c r="AU14" i="16"/>
  <c r="AT14" i="16"/>
  <c r="AS14" i="16"/>
  <c r="AR14" i="16"/>
  <c r="AQ14" i="16"/>
  <c r="AP14" i="16"/>
  <c r="AO14" i="16"/>
  <c r="AN14" i="16"/>
  <c r="AM14" i="16"/>
  <c r="AL14" i="16"/>
  <c r="AK14" i="16"/>
  <c r="AJ14" i="16"/>
  <c r="AI14" i="16"/>
  <c r="AH14" i="16"/>
  <c r="AG14" i="16"/>
  <c r="AF14" i="16"/>
  <c r="AE14" i="16"/>
  <c r="AD14" i="16"/>
  <c r="AC14" i="16"/>
  <c r="AB14" i="16"/>
  <c r="AA14" i="16"/>
  <c r="Z14" i="16"/>
  <c r="Y14" i="16"/>
  <c r="X14" i="16"/>
  <c r="W14" i="16"/>
  <c r="V14" i="16"/>
  <c r="U14" i="16"/>
  <c r="T14" i="16"/>
  <c r="S14" i="16"/>
  <c r="R14" i="16"/>
  <c r="Q14" i="16"/>
  <c r="P14" i="16"/>
  <c r="O14" i="16"/>
  <c r="N14" i="16"/>
  <c r="M14" i="16"/>
  <c r="L14" i="16"/>
  <c r="K14" i="16"/>
  <c r="J14" i="16"/>
  <c r="I14" i="16"/>
  <c r="H14" i="16"/>
  <c r="G14" i="16"/>
  <c r="F14" i="16"/>
  <c r="AZ13" i="16"/>
  <c r="AY13" i="16"/>
  <c r="AX13" i="16"/>
  <c r="AW13" i="16"/>
  <c r="AV13" i="16"/>
  <c r="AU13" i="16"/>
  <c r="AT13" i="16"/>
  <c r="AS13" i="16"/>
  <c r="AR13" i="16"/>
  <c r="AQ13" i="16"/>
  <c r="AP13" i="16"/>
  <c r="AO13" i="16"/>
  <c r="AN13" i="16"/>
  <c r="AM13" i="16"/>
  <c r="AL13" i="16"/>
  <c r="AK13" i="16"/>
  <c r="AJ13" i="16"/>
  <c r="AI13" i="16"/>
  <c r="AH13" i="16"/>
  <c r="AG13" i="16"/>
  <c r="AF13" i="16"/>
  <c r="AE13" i="16"/>
  <c r="AD13" i="16"/>
  <c r="AC13" i="16"/>
  <c r="AB13" i="16"/>
  <c r="AA13" i="16"/>
  <c r="Z13" i="16"/>
  <c r="Y13" i="16"/>
  <c r="X13" i="16"/>
  <c r="W13" i="16"/>
  <c r="V13" i="16"/>
  <c r="U13" i="16"/>
  <c r="T13" i="16"/>
  <c r="S13" i="16"/>
  <c r="R13" i="16"/>
  <c r="Q13" i="16"/>
  <c r="P13" i="16"/>
  <c r="O13" i="16"/>
  <c r="N13" i="16"/>
  <c r="M13" i="16"/>
  <c r="L13" i="16"/>
  <c r="K13" i="16"/>
  <c r="J13" i="16"/>
  <c r="I13" i="16"/>
  <c r="H13" i="16"/>
  <c r="G13" i="16"/>
  <c r="F13" i="16"/>
  <c r="AZ12" i="16"/>
  <c r="AY12" i="16"/>
  <c r="AX12" i="16"/>
  <c r="AW12" i="16"/>
  <c r="AV12" i="16"/>
  <c r="AU12" i="16"/>
  <c r="AT12" i="16"/>
  <c r="AS12" i="16"/>
  <c r="AR12" i="16"/>
  <c r="AQ12" i="16"/>
  <c r="AP12" i="16"/>
  <c r="AO12" i="16"/>
  <c r="AN12" i="16"/>
  <c r="AM12" i="16"/>
  <c r="AL12" i="16"/>
  <c r="AK12" i="16"/>
  <c r="AJ12" i="16"/>
  <c r="AI12" i="16"/>
  <c r="AH12" i="16"/>
  <c r="AG12" i="16"/>
  <c r="AF12" i="16"/>
  <c r="AE12" i="16"/>
  <c r="AD12" i="16"/>
  <c r="AC12" i="16"/>
  <c r="AB12" i="16"/>
  <c r="AA12" i="16"/>
  <c r="Z12" i="16"/>
  <c r="Y12" i="16"/>
  <c r="X12" i="16"/>
  <c r="W12" i="16"/>
  <c r="V12" i="16"/>
  <c r="U12" i="16"/>
  <c r="T12" i="16"/>
  <c r="S12" i="16"/>
  <c r="R12" i="16"/>
  <c r="Q12" i="16"/>
  <c r="P12" i="16"/>
  <c r="O12" i="16"/>
  <c r="N12" i="16"/>
  <c r="M12" i="16"/>
  <c r="L12" i="16"/>
  <c r="K12" i="16"/>
  <c r="J12" i="16"/>
  <c r="I12" i="16"/>
  <c r="H12" i="16"/>
  <c r="G12" i="16"/>
  <c r="F12" i="16"/>
  <c r="AZ11" i="16"/>
  <c r="AY11" i="16"/>
  <c r="AX11" i="16"/>
  <c r="AW11" i="16"/>
  <c r="AV11" i="16"/>
  <c r="AU11" i="16"/>
  <c r="AT11" i="16"/>
  <c r="AS11" i="16"/>
  <c r="AR11" i="16"/>
  <c r="AQ11" i="16"/>
  <c r="AP11" i="16"/>
  <c r="AO11" i="16"/>
  <c r="AN11" i="16"/>
  <c r="AM11" i="16"/>
  <c r="AL11" i="16"/>
  <c r="AK11" i="16"/>
  <c r="AJ11" i="16"/>
  <c r="AI11" i="16"/>
  <c r="AH11" i="16"/>
  <c r="AG11" i="16"/>
  <c r="AF11" i="16"/>
  <c r="AE11" i="16"/>
  <c r="AD11" i="16"/>
  <c r="AC11" i="16"/>
  <c r="AB11" i="16"/>
  <c r="AA11" i="16"/>
  <c r="Z11" i="16"/>
  <c r="Y11" i="16"/>
  <c r="X11" i="16"/>
  <c r="W11" i="16"/>
  <c r="V11" i="16"/>
  <c r="U11" i="16"/>
  <c r="T11" i="16"/>
  <c r="S11" i="16"/>
  <c r="R11" i="16"/>
  <c r="Q11" i="16"/>
  <c r="P11" i="16"/>
  <c r="O11" i="16"/>
  <c r="N11" i="16"/>
  <c r="M11" i="16"/>
  <c r="L11" i="16"/>
  <c r="K11" i="16"/>
  <c r="J11" i="16"/>
  <c r="I11" i="16"/>
  <c r="H11" i="16"/>
  <c r="G11" i="16"/>
  <c r="F11" i="16"/>
  <c r="AZ10" i="16"/>
  <c r="AY10" i="16"/>
  <c r="AX10" i="16"/>
  <c r="AW10" i="16"/>
  <c r="AV10" i="16"/>
  <c r="AU10" i="16"/>
  <c r="AT10" i="16"/>
  <c r="AS10" i="16"/>
  <c r="AR10" i="16"/>
  <c r="AQ10" i="16"/>
  <c r="AP10" i="16"/>
  <c r="AO10" i="16"/>
  <c r="AN10" i="16"/>
  <c r="AM10" i="16"/>
  <c r="AL10" i="16"/>
  <c r="AK10" i="16"/>
  <c r="AJ10" i="16"/>
  <c r="AI10" i="16"/>
  <c r="AH10" i="16"/>
  <c r="AG10" i="16"/>
  <c r="AF10" i="16"/>
  <c r="AE10" i="16"/>
  <c r="AD10" i="16"/>
  <c r="AC10" i="16"/>
  <c r="AB10" i="16"/>
  <c r="AA10" i="16"/>
  <c r="Z10" i="16"/>
  <c r="Y10" i="16"/>
  <c r="X10" i="16"/>
  <c r="W10" i="16"/>
  <c r="V10" i="16"/>
  <c r="U10" i="16"/>
  <c r="T10" i="16"/>
  <c r="S10" i="16"/>
  <c r="R10" i="16"/>
  <c r="Q10" i="16"/>
  <c r="P10" i="16"/>
  <c r="O10" i="16"/>
  <c r="N10" i="16"/>
  <c r="M10" i="16"/>
  <c r="L10" i="16"/>
  <c r="K10" i="16"/>
  <c r="J10" i="16"/>
  <c r="I10" i="16"/>
  <c r="H10" i="16"/>
  <c r="G10" i="16"/>
  <c r="F10" i="16"/>
  <c r="AZ9" i="16"/>
  <c r="AY9" i="16"/>
  <c r="AX9" i="16"/>
  <c r="AW9" i="16"/>
  <c r="AV9" i="16"/>
  <c r="AU9" i="16"/>
  <c r="AT9" i="16"/>
  <c r="AS9" i="16"/>
  <c r="AR9" i="16"/>
  <c r="AQ9" i="16"/>
  <c r="AP9" i="16"/>
  <c r="AO9" i="16"/>
  <c r="AN9" i="16"/>
  <c r="AM9" i="16"/>
  <c r="AL9" i="16"/>
  <c r="AK9" i="16"/>
  <c r="AJ9" i="16"/>
  <c r="AI9" i="16"/>
  <c r="AH9" i="16"/>
  <c r="AG9" i="16"/>
  <c r="AF9" i="16"/>
  <c r="AE9" i="16"/>
  <c r="AD9" i="16"/>
  <c r="AC9" i="16"/>
  <c r="AB9" i="16"/>
  <c r="AA9" i="16"/>
  <c r="Z9" i="16"/>
  <c r="Y9" i="16"/>
  <c r="X9" i="16"/>
  <c r="W9" i="16"/>
  <c r="V9" i="16"/>
  <c r="U9" i="16"/>
  <c r="T9" i="16"/>
  <c r="S9" i="16"/>
  <c r="R9" i="16"/>
  <c r="Q9" i="16"/>
  <c r="P9" i="16"/>
  <c r="O9" i="16"/>
  <c r="N9" i="16"/>
  <c r="M9" i="16"/>
  <c r="L9" i="16"/>
  <c r="K9" i="16"/>
  <c r="J9" i="16"/>
  <c r="I9" i="16"/>
  <c r="H9" i="16"/>
  <c r="G9" i="16"/>
  <c r="F9" i="16"/>
  <c r="A5" i="16"/>
  <c r="F17" i="58" s="1"/>
  <c r="AZ43" i="15"/>
  <c r="AY43" i="15"/>
  <c r="AX43" i="15"/>
  <c r="AW43" i="15"/>
  <c r="AV43" i="15"/>
  <c r="AU43" i="15"/>
  <c r="AT43" i="15"/>
  <c r="AS43" i="15"/>
  <c r="AR43" i="15"/>
  <c r="AQ43" i="15"/>
  <c r="AP43" i="15"/>
  <c r="AO43" i="15"/>
  <c r="AN43" i="15"/>
  <c r="AM43" i="15"/>
  <c r="AL43" i="15"/>
  <c r="AK43" i="15"/>
  <c r="AJ43" i="15"/>
  <c r="AI43" i="15"/>
  <c r="AH43" i="15"/>
  <c r="AG43" i="15"/>
  <c r="AF43" i="15"/>
  <c r="AE43" i="15"/>
  <c r="AD43" i="15"/>
  <c r="AC43" i="15"/>
  <c r="AB43" i="15"/>
  <c r="AA43" i="15"/>
  <c r="Z43" i="15"/>
  <c r="Y43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AZ42" i="15"/>
  <c r="AY42" i="15"/>
  <c r="AX42" i="15"/>
  <c r="AW42" i="15"/>
  <c r="AV42" i="15"/>
  <c r="AU42" i="15"/>
  <c r="AT42" i="15"/>
  <c r="AS42" i="15"/>
  <c r="AR42" i="15"/>
  <c r="AQ42" i="15"/>
  <c r="AP42" i="15"/>
  <c r="AO42" i="15"/>
  <c r="AN42" i="15"/>
  <c r="AM42" i="15"/>
  <c r="AL42" i="15"/>
  <c r="AK42" i="15"/>
  <c r="AJ42" i="15"/>
  <c r="AI42" i="15"/>
  <c r="AH42" i="15"/>
  <c r="AG42" i="15"/>
  <c r="AF42" i="15"/>
  <c r="AE42" i="15"/>
  <c r="AD42" i="15"/>
  <c r="AC42" i="15"/>
  <c r="AB42" i="15"/>
  <c r="AA42" i="15"/>
  <c r="Z42" i="15"/>
  <c r="Y42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AZ41" i="15"/>
  <c r="AY41" i="15"/>
  <c r="AX41" i="15"/>
  <c r="AW41" i="15"/>
  <c r="AV41" i="15"/>
  <c r="AU41" i="15"/>
  <c r="AT41" i="15"/>
  <c r="AS41" i="15"/>
  <c r="AR41" i="15"/>
  <c r="AQ41" i="15"/>
  <c r="AP41" i="15"/>
  <c r="AO41" i="15"/>
  <c r="AN41" i="15"/>
  <c r="AM41" i="15"/>
  <c r="AL41" i="15"/>
  <c r="AK41" i="15"/>
  <c r="AJ41" i="15"/>
  <c r="AI41" i="15"/>
  <c r="AH41" i="15"/>
  <c r="AG41" i="15"/>
  <c r="AF41" i="15"/>
  <c r="AE41" i="15"/>
  <c r="AD41" i="15"/>
  <c r="AC41" i="15"/>
  <c r="AB41" i="15"/>
  <c r="AA41" i="15"/>
  <c r="Z41" i="15"/>
  <c r="Y41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AZ40" i="15"/>
  <c r="AY40" i="15"/>
  <c r="AX40" i="15"/>
  <c r="AW40" i="15"/>
  <c r="AV40" i="15"/>
  <c r="AU40" i="15"/>
  <c r="AT40" i="15"/>
  <c r="AS40" i="15"/>
  <c r="AR40" i="15"/>
  <c r="AQ40" i="15"/>
  <c r="AP40" i="15"/>
  <c r="AO40" i="15"/>
  <c r="AN40" i="15"/>
  <c r="AM40" i="15"/>
  <c r="AL40" i="15"/>
  <c r="AK40" i="15"/>
  <c r="AJ40" i="15"/>
  <c r="AI40" i="15"/>
  <c r="AH40" i="15"/>
  <c r="AG40" i="15"/>
  <c r="AF40" i="15"/>
  <c r="AE40" i="15"/>
  <c r="AD40" i="15"/>
  <c r="AC40" i="15"/>
  <c r="AB40" i="15"/>
  <c r="AA40" i="15"/>
  <c r="Z40" i="15"/>
  <c r="Y40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AZ39" i="15"/>
  <c r="AY39" i="15"/>
  <c r="AX39" i="15"/>
  <c r="AW39" i="15"/>
  <c r="AV39" i="15"/>
  <c r="AU39" i="15"/>
  <c r="AT39" i="15"/>
  <c r="AS39" i="15"/>
  <c r="AR39" i="15"/>
  <c r="AQ39" i="15"/>
  <c r="AP39" i="15"/>
  <c r="AO39" i="15"/>
  <c r="AN39" i="15"/>
  <c r="AM39" i="15"/>
  <c r="AL39" i="15"/>
  <c r="AK39" i="15"/>
  <c r="AJ39" i="15"/>
  <c r="AI39" i="15"/>
  <c r="AH39" i="15"/>
  <c r="AG39" i="15"/>
  <c r="AF39" i="15"/>
  <c r="AE39" i="15"/>
  <c r="AD39" i="15"/>
  <c r="AC39" i="15"/>
  <c r="AB39" i="15"/>
  <c r="AA39" i="15"/>
  <c r="Z39" i="15"/>
  <c r="Y39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AZ38" i="15"/>
  <c r="AY38" i="15"/>
  <c r="AX38" i="15"/>
  <c r="AW38" i="15"/>
  <c r="AV38" i="15"/>
  <c r="AU38" i="15"/>
  <c r="AT38" i="15"/>
  <c r="AS38" i="15"/>
  <c r="AR38" i="15"/>
  <c r="AQ38" i="15"/>
  <c r="AP38" i="15"/>
  <c r="AO38" i="15"/>
  <c r="AN38" i="15"/>
  <c r="AM38" i="15"/>
  <c r="AL38" i="15"/>
  <c r="AK38" i="15"/>
  <c r="AJ38" i="15"/>
  <c r="AI38" i="15"/>
  <c r="AH38" i="15"/>
  <c r="AG38" i="15"/>
  <c r="AF38" i="15"/>
  <c r="AE38" i="15"/>
  <c r="AD38" i="15"/>
  <c r="AC38" i="15"/>
  <c r="AB38" i="15"/>
  <c r="AA38" i="15"/>
  <c r="Z38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AZ37" i="15"/>
  <c r="AY37" i="15"/>
  <c r="AX37" i="15"/>
  <c r="AW37" i="15"/>
  <c r="AV37" i="15"/>
  <c r="AU37" i="15"/>
  <c r="AT37" i="15"/>
  <c r="AS37" i="15"/>
  <c r="AR37" i="15"/>
  <c r="AQ37" i="15"/>
  <c r="AP37" i="15"/>
  <c r="AO37" i="15"/>
  <c r="AN37" i="15"/>
  <c r="AM37" i="15"/>
  <c r="AL37" i="15"/>
  <c r="AK37" i="15"/>
  <c r="AJ37" i="15"/>
  <c r="AI37" i="15"/>
  <c r="AH37" i="15"/>
  <c r="AG37" i="15"/>
  <c r="AF37" i="15"/>
  <c r="AE37" i="15"/>
  <c r="AD37" i="15"/>
  <c r="AC37" i="15"/>
  <c r="AB37" i="15"/>
  <c r="AA37" i="15"/>
  <c r="Z37" i="15"/>
  <c r="Y37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AZ36" i="15"/>
  <c r="AY36" i="15"/>
  <c r="AX36" i="15"/>
  <c r="AW36" i="15"/>
  <c r="AV36" i="15"/>
  <c r="AU36" i="15"/>
  <c r="AT36" i="15"/>
  <c r="AS36" i="15"/>
  <c r="AR36" i="15"/>
  <c r="AQ36" i="15"/>
  <c r="AP36" i="15"/>
  <c r="AO36" i="15"/>
  <c r="AN36" i="15"/>
  <c r="AM36" i="15"/>
  <c r="AL36" i="15"/>
  <c r="AK36" i="15"/>
  <c r="AJ36" i="15"/>
  <c r="AI36" i="15"/>
  <c r="AH36" i="15"/>
  <c r="AG36" i="15"/>
  <c r="AF36" i="15"/>
  <c r="AE36" i="15"/>
  <c r="AD36" i="15"/>
  <c r="AC36" i="15"/>
  <c r="AB36" i="15"/>
  <c r="AA36" i="15"/>
  <c r="Z36" i="15"/>
  <c r="Y36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AZ35" i="15"/>
  <c r="AY35" i="15"/>
  <c r="AX35" i="15"/>
  <c r="AW35" i="15"/>
  <c r="AV35" i="15"/>
  <c r="AU35" i="15"/>
  <c r="AT35" i="15"/>
  <c r="AS35" i="15"/>
  <c r="AR35" i="15"/>
  <c r="AQ35" i="15"/>
  <c r="AP35" i="15"/>
  <c r="AO35" i="15"/>
  <c r="AN35" i="15"/>
  <c r="AM35" i="15"/>
  <c r="AL35" i="15"/>
  <c r="AK35" i="15"/>
  <c r="AJ35" i="15"/>
  <c r="AI35" i="15"/>
  <c r="AH35" i="15"/>
  <c r="AG35" i="15"/>
  <c r="AF35" i="15"/>
  <c r="AE35" i="15"/>
  <c r="AD35" i="15"/>
  <c r="AC35" i="15"/>
  <c r="AB35" i="15"/>
  <c r="AA35" i="15"/>
  <c r="Z35" i="15"/>
  <c r="Y35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AZ34" i="15"/>
  <c r="AY34" i="15"/>
  <c r="AX34" i="15"/>
  <c r="AW34" i="15"/>
  <c r="AV34" i="15"/>
  <c r="AU34" i="15"/>
  <c r="AT34" i="15"/>
  <c r="AS34" i="15"/>
  <c r="AR34" i="15"/>
  <c r="AQ34" i="15"/>
  <c r="AP34" i="15"/>
  <c r="AO34" i="15"/>
  <c r="AN34" i="15"/>
  <c r="AM34" i="15"/>
  <c r="AL34" i="15"/>
  <c r="AK34" i="15"/>
  <c r="AJ34" i="15"/>
  <c r="AI34" i="15"/>
  <c r="AH34" i="15"/>
  <c r="AG34" i="15"/>
  <c r="AF34" i="15"/>
  <c r="AE34" i="15"/>
  <c r="AD34" i="15"/>
  <c r="AC34" i="15"/>
  <c r="AB34" i="15"/>
  <c r="AA34" i="15"/>
  <c r="Z34" i="15"/>
  <c r="Y34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AZ33" i="15"/>
  <c r="AY33" i="15"/>
  <c r="AX33" i="15"/>
  <c r="AW33" i="15"/>
  <c r="AV33" i="15"/>
  <c r="AU33" i="15"/>
  <c r="AT33" i="15"/>
  <c r="AS33" i="15"/>
  <c r="AR33" i="15"/>
  <c r="AQ33" i="15"/>
  <c r="AP33" i="15"/>
  <c r="AO33" i="15"/>
  <c r="AN33" i="15"/>
  <c r="AM33" i="15"/>
  <c r="AL33" i="15"/>
  <c r="AK33" i="15"/>
  <c r="AJ33" i="15"/>
  <c r="AI33" i="15"/>
  <c r="AH33" i="15"/>
  <c r="AG33" i="15"/>
  <c r="AF33" i="15"/>
  <c r="AE33" i="15"/>
  <c r="AD33" i="15"/>
  <c r="AC33" i="15"/>
  <c r="AB33" i="15"/>
  <c r="AA33" i="15"/>
  <c r="Z33" i="15"/>
  <c r="Y33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AZ32" i="15"/>
  <c r="AY32" i="15"/>
  <c r="AX32" i="15"/>
  <c r="AW32" i="15"/>
  <c r="AV32" i="15"/>
  <c r="AU32" i="15"/>
  <c r="AT32" i="15"/>
  <c r="AS32" i="15"/>
  <c r="AR32" i="15"/>
  <c r="AQ32" i="15"/>
  <c r="AP32" i="15"/>
  <c r="AO32" i="15"/>
  <c r="AN32" i="15"/>
  <c r="AM32" i="15"/>
  <c r="AL32" i="15"/>
  <c r="AK32" i="15"/>
  <c r="AJ32" i="15"/>
  <c r="AI32" i="15"/>
  <c r="AH32" i="15"/>
  <c r="AG32" i="15"/>
  <c r="AF32" i="15"/>
  <c r="AE32" i="15"/>
  <c r="AD32" i="15"/>
  <c r="AC32" i="15"/>
  <c r="AB32" i="15"/>
  <c r="AA32" i="15"/>
  <c r="Z32" i="15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AZ31" i="15"/>
  <c r="AY31" i="15"/>
  <c r="AX31" i="15"/>
  <c r="AW31" i="15"/>
  <c r="AV31" i="15"/>
  <c r="AU31" i="15"/>
  <c r="AT31" i="15"/>
  <c r="AS31" i="15"/>
  <c r="AR31" i="15"/>
  <c r="AQ31" i="15"/>
  <c r="AP31" i="15"/>
  <c r="AO31" i="15"/>
  <c r="AN31" i="15"/>
  <c r="AM31" i="15"/>
  <c r="AL31" i="15"/>
  <c r="AK31" i="15"/>
  <c r="AJ31" i="15"/>
  <c r="AI31" i="15"/>
  <c r="AH31" i="15"/>
  <c r="AG31" i="15"/>
  <c r="AF31" i="15"/>
  <c r="AE31" i="15"/>
  <c r="AD31" i="15"/>
  <c r="AC31" i="15"/>
  <c r="AB31" i="15"/>
  <c r="AA31" i="15"/>
  <c r="Z31" i="15"/>
  <c r="Y31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AZ30" i="15"/>
  <c r="AY30" i="15"/>
  <c r="AX30" i="15"/>
  <c r="AW30" i="15"/>
  <c r="AV30" i="15"/>
  <c r="AU30" i="15"/>
  <c r="AT30" i="15"/>
  <c r="AS30" i="15"/>
  <c r="AR30" i="15"/>
  <c r="AQ30" i="15"/>
  <c r="AP30" i="15"/>
  <c r="AO30" i="15"/>
  <c r="AN30" i="15"/>
  <c r="AM30" i="15"/>
  <c r="AL30" i="15"/>
  <c r="AK30" i="15"/>
  <c r="AJ30" i="15"/>
  <c r="AI30" i="15"/>
  <c r="AH30" i="15"/>
  <c r="AG30" i="15"/>
  <c r="AF30" i="15"/>
  <c r="AE30" i="15"/>
  <c r="AD30" i="15"/>
  <c r="AC30" i="15"/>
  <c r="AB30" i="15"/>
  <c r="AA30" i="15"/>
  <c r="Z30" i="15"/>
  <c r="Y30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AZ29" i="15"/>
  <c r="AY29" i="15"/>
  <c r="AX29" i="15"/>
  <c r="AW29" i="15"/>
  <c r="AV29" i="15"/>
  <c r="AU29" i="15"/>
  <c r="AT29" i="15"/>
  <c r="AS29" i="15"/>
  <c r="AR29" i="15"/>
  <c r="AQ29" i="15"/>
  <c r="AP29" i="15"/>
  <c r="AO29" i="15"/>
  <c r="AN29" i="15"/>
  <c r="AM29" i="15"/>
  <c r="AL29" i="15"/>
  <c r="AK29" i="15"/>
  <c r="AJ29" i="15"/>
  <c r="AI29" i="15"/>
  <c r="AH29" i="15"/>
  <c r="AG29" i="15"/>
  <c r="AF29" i="15"/>
  <c r="AE29" i="15"/>
  <c r="AD29" i="15"/>
  <c r="AC29" i="15"/>
  <c r="AB29" i="15"/>
  <c r="AA29" i="15"/>
  <c r="Z29" i="15"/>
  <c r="Y29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AZ28" i="15"/>
  <c r="AY28" i="15"/>
  <c r="AX28" i="15"/>
  <c r="AW28" i="15"/>
  <c r="AV28" i="15"/>
  <c r="AU28" i="15"/>
  <c r="AT28" i="15"/>
  <c r="AS28" i="15"/>
  <c r="AR28" i="15"/>
  <c r="AQ28" i="15"/>
  <c r="AP28" i="15"/>
  <c r="AO28" i="15"/>
  <c r="AN28" i="15"/>
  <c r="AM28" i="15"/>
  <c r="AL28" i="15"/>
  <c r="AK28" i="15"/>
  <c r="AJ28" i="15"/>
  <c r="AI28" i="15"/>
  <c r="AH28" i="15"/>
  <c r="AG28" i="15"/>
  <c r="AF28" i="15"/>
  <c r="AE28" i="15"/>
  <c r="AD28" i="15"/>
  <c r="AC28" i="15"/>
  <c r="AB28" i="15"/>
  <c r="AA28" i="15"/>
  <c r="Z28" i="15"/>
  <c r="Y28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AZ27" i="15"/>
  <c r="AY27" i="15"/>
  <c r="AX27" i="15"/>
  <c r="AW27" i="15"/>
  <c r="AV27" i="15"/>
  <c r="AU27" i="15"/>
  <c r="AT27" i="15"/>
  <c r="AS27" i="15"/>
  <c r="AR27" i="15"/>
  <c r="AQ27" i="15"/>
  <c r="AP27" i="15"/>
  <c r="AO27" i="15"/>
  <c r="AN27" i="15"/>
  <c r="AM27" i="15"/>
  <c r="AL27" i="15"/>
  <c r="AK27" i="15"/>
  <c r="AJ27" i="15"/>
  <c r="AI27" i="15"/>
  <c r="AH27" i="15"/>
  <c r="AG27" i="15"/>
  <c r="AF27" i="15"/>
  <c r="AE27" i="15"/>
  <c r="AD27" i="15"/>
  <c r="AC27" i="15"/>
  <c r="AB27" i="15"/>
  <c r="AA27" i="15"/>
  <c r="Z27" i="15"/>
  <c r="Y27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AZ26" i="15"/>
  <c r="AY26" i="15"/>
  <c r="AX26" i="15"/>
  <c r="AW26" i="15"/>
  <c r="AV26" i="15"/>
  <c r="AU26" i="15"/>
  <c r="AT26" i="15"/>
  <c r="AS26" i="15"/>
  <c r="AR26" i="15"/>
  <c r="AQ26" i="15"/>
  <c r="AP26" i="15"/>
  <c r="AO26" i="15"/>
  <c r="AN26" i="15"/>
  <c r="AM26" i="15"/>
  <c r="AL26" i="15"/>
  <c r="AK26" i="15"/>
  <c r="AJ26" i="15"/>
  <c r="AI26" i="15"/>
  <c r="AH26" i="15"/>
  <c r="AG26" i="15"/>
  <c r="AF26" i="15"/>
  <c r="AE26" i="15"/>
  <c r="AD26" i="15"/>
  <c r="AC26" i="15"/>
  <c r="AB26" i="15"/>
  <c r="AA26" i="15"/>
  <c r="Z26" i="15"/>
  <c r="Y26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AZ25" i="15"/>
  <c r="AY25" i="15"/>
  <c r="AX25" i="15"/>
  <c r="AW25" i="15"/>
  <c r="AV25" i="15"/>
  <c r="AU25" i="15"/>
  <c r="AT25" i="15"/>
  <c r="AS25" i="15"/>
  <c r="AR25" i="15"/>
  <c r="AQ25" i="15"/>
  <c r="AP25" i="15"/>
  <c r="AO25" i="15"/>
  <c r="AN25" i="15"/>
  <c r="AM25" i="15"/>
  <c r="AL25" i="15"/>
  <c r="AK25" i="15"/>
  <c r="AJ25" i="15"/>
  <c r="AI25" i="15"/>
  <c r="AH25" i="15"/>
  <c r="AG25" i="15"/>
  <c r="AF25" i="15"/>
  <c r="AE25" i="15"/>
  <c r="AD25" i="15"/>
  <c r="AC25" i="15"/>
  <c r="AB25" i="15"/>
  <c r="AA25" i="15"/>
  <c r="Z25" i="15"/>
  <c r="Y25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AZ24" i="15"/>
  <c r="AY24" i="15"/>
  <c r="AX24" i="15"/>
  <c r="AW24" i="15"/>
  <c r="AV24" i="15"/>
  <c r="AU24" i="15"/>
  <c r="AT24" i="15"/>
  <c r="AS24" i="15"/>
  <c r="AR24" i="15"/>
  <c r="AQ24" i="15"/>
  <c r="AP24" i="15"/>
  <c r="AO24" i="15"/>
  <c r="AN24" i="15"/>
  <c r="AM24" i="15"/>
  <c r="AL24" i="15"/>
  <c r="AK24" i="15"/>
  <c r="AJ24" i="15"/>
  <c r="AI24" i="15"/>
  <c r="AH24" i="15"/>
  <c r="AG24" i="15"/>
  <c r="AF24" i="15"/>
  <c r="AE24" i="15"/>
  <c r="AD24" i="15"/>
  <c r="AC24" i="15"/>
  <c r="AB24" i="15"/>
  <c r="AA24" i="15"/>
  <c r="Z24" i="15"/>
  <c r="Y24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AZ23" i="15"/>
  <c r="AY23" i="15"/>
  <c r="AX23" i="15"/>
  <c r="AW23" i="15"/>
  <c r="AV23" i="15"/>
  <c r="AU23" i="15"/>
  <c r="AT23" i="15"/>
  <c r="AS23" i="15"/>
  <c r="AR23" i="15"/>
  <c r="AQ23" i="15"/>
  <c r="AP23" i="15"/>
  <c r="AO23" i="15"/>
  <c r="AN23" i="15"/>
  <c r="AM23" i="15"/>
  <c r="AL23" i="15"/>
  <c r="AK23" i="15"/>
  <c r="AJ23" i="15"/>
  <c r="AI23" i="15"/>
  <c r="AH23" i="15"/>
  <c r="AG23" i="15"/>
  <c r="AF23" i="15"/>
  <c r="AE23" i="15"/>
  <c r="AD23" i="15"/>
  <c r="AC23" i="15"/>
  <c r="AB23" i="15"/>
  <c r="AA23" i="15"/>
  <c r="Z23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AZ22" i="15"/>
  <c r="AY22" i="15"/>
  <c r="AX22" i="15"/>
  <c r="AW22" i="15"/>
  <c r="AV22" i="15"/>
  <c r="AU22" i="15"/>
  <c r="AT22" i="15"/>
  <c r="AS22" i="15"/>
  <c r="AR22" i="15"/>
  <c r="AQ22" i="15"/>
  <c r="AP22" i="15"/>
  <c r="AO22" i="15"/>
  <c r="AN22" i="15"/>
  <c r="AM22" i="15"/>
  <c r="AL22" i="15"/>
  <c r="AK22" i="15"/>
  <c r="AJ22" i="15"/>
  <c r="AI22" i="15"/>
  <c r="AH22" i="15"/>
  <c r="AG22" i="15"/>
  <c r="AF22" i="15"/>
  <c r="AE22" i="15"/>
  <c r="AD22" i="15"/>
  <c r="AC22" i="15"/>
  <c r="AB22" i="15"/>
  <c r="AA22" i="15"/>
  <c r="Z22" i="15"/>
  <c r="Y22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AZ21" i="15"/>
  <c r="AY21" i="15"/>
  <c r="AX21" i="15"/>
  <c r="AW21" i="15"/>
  <c r="AV21" i="15"/>
  <c r="AU21" i="15"/>
  <c r="AT21" i="15"/>
  <c r="AS21" i="15"/>
  <c r="AR21" i="15"/>
  <c r="AQ21" i="15"/>
  <c r="AP21" i="15"/>
  <c r="AO21" i="15"/>
  <c r="AN21" i="15"/>
  <c r="AM21" i="15"/>
  <c r="AL21" i="15"/>
  <c r="AK21" i="15"/>
  <c r="AJ21" i="15"/>
  <c r="AI21" i="15"/>
  <c r="AH21" i="15"/>
  <c r="AG21" i="15"/>
  <c r="AF21" i="15"/>
  <c r="AE21" i="15"/>
  <c r="AD21" i="15"/>
  <c r="AC21" i="15"/>
  <c r="AB21" i="15"/>
  <c r="AA21" i="15"/>
  <c r="Z21" i="15"/>
  <c r="Y21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AZ20" i="15"/>
  <c r="AY20" i="15"/>
  <c r="AX20" i="15"/>
  <c r="AW20" i="15"/>
  <c r="AV20" i="15"/>
  <c r="AU20" i="15"/>
  <c r="AT20" i="15"/>
  <c r="AS20" i="15"/>
  <c r="AR20" i="15"/>
  <c r="AQ20" i="15"/>
  <c r="AP20" i="15"/>
  <c r="AO20" i="15"/>
  <c r="AN20" i="15"/>
  <c r="AM20" i="15"/>
  <c r="AL20" i="15"/>
  <c r="AK20" i="15"/>
  <c r="AJ20" i="15"/>
  <c r="AI20" i="15"/>
  <c r="AH20" i="15"/>
  <c r="AG20" i="15"/>
  <c r="AF20" i="15"/>
  <c r="AE20" i="15"/>
  <c r="AD20" i="15"/>
  <c r="AC20" i="15"/>
  <c r="AB20" i="15"/>
  <c r="AA20" i="15"/>
  <c r="Z20" i="15"/>
  <c r="Y20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AZ19" i="15"/>
  <c r="AY19" i="15"/>
  <c r="AX19" i="15"/>
  <c r="AW19" i="15"/>
  <c r="AV19" i="15"/>
  <c r="AU19" i="15"/>
  <c r="AT19" i="15"/>
  <c r="AS19" i="15"/>
  <c r="AR19" i="15"/>
  <c r="AQ19" i="15"/>
  <c r="AP19" i="15"/>
  <c r="AO19" i="15"/>
  <c r="AN19" i="15"/>
  <c r="AM19" i="15"/>
  <c r="AL19" i="15"/>
  <c r="AK19" i="15"/>
  <c r="AJ19" i="15"/>
  <c r="AI19" i="15"/>
  <c r="AH19" i="15"/>
  <c r="AG19" i="15"/>
  <c r="AF19" i="15"/>
  <c r="AE19" i="15"/>
  <c r="AD19" i="15"/>
  <c r="AC19" i="15"/>
  <c r="AB19" i="15"/>
  <c r="AA19" i="15"/>
  <c r="Z19" i="15"/>
  <c r="Y19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AZ18" i="15"/>
  <c r="AY18" i="15"/>
  <c r="AX18" i="15"/>
  <c r="AW18" i="15"/>
  <c r="AV18" i="15"/>
  <c r="AU18" i="15"/>
  <c r="AT18" i="15"/>
  <c r="AS18" i="15"/>
  <c r="AR18" i="15"/>
  <c r="AQ18" i="15"/>
  <c r="AP18" i="15"/>
  <c r="AO18" i="15"/>
  <c r="AN18" i="15"/>
  <c r="AM18" i="15"/>
  <c r="AL18" i="15"/>
  <c r="AK18" i="15"/>
  <c r="AJ18" i="15"/>
  <c r="AI18" i="15"/>
  <c r="AH18" i="15"/>
  <c r="AG18" i="15"/>
  <c r="AF18" i="15"/>
  <c r="AE18" i="15"/>
  <c r="AD18" i="15"/>
  <c r="AC18" i="15"/>
  <c r="AB18" i="15"/>
  <c r="AA18" i="15"/>
  <c r="Z18" i="15"/>
  <c r="Y18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AZ17" i="15"/>
  <c r="AY17" i="15"/>
  <c r="AX17" i="15"/>
  <c r="AW17" i="15"/>
  <c r="AV17" i="15"/>
  <c r="AU17" i="15"/>
  <c r="AT17" i="15"/>
  <c r="AS17" i="15"/>
  <c r="AR17" i="15"/>
  <c r="AQ17" i="15"/>
  <c r="AP17" i="15"/>
  <c r="AO17" i="15"/>
  <c r="AN17" i="15"/>
  <c r="AM17" i="15"/>
  <c r="AL17" i="15"/>
  <c r="AK17" i="15"/>
  <c r="AJ17" i="15"/>
  <c r="AI17" i="15"/>
  <c r="AH17" i="15"/>
  <c r="AG17" i="15"/>
  <c r="AF17" i="15"/>
  <c r="AE17" i="15"/>
  <c r="AD17" i="15"/>
  <c r="AC17" i="15"/>
  <c r="AB17" i="15"/>
  <c r="AA17" i="15"/>
  <c r="Z17" i="15"/>
  <c r="Y17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AZ16" i="15"/>
  <c r="AY16" i="15"/>
  <c r="AX16" i="15"/>
  <c r="AW16" i="15"/>
  <c r="AV16" i="15"/>
  <c r="AU16" i="15"/>
  <c r="AT16" i="15"/>
  <c r="AS16" i="15"/>
  <c r="AR16" i="15"/>
  <c r="AQ16" i="15"/>
  <c r="AP16" i="15"/>
  <c r="AO16" i="15"/>
  <c r="AN16" i="15"/>
  <c r="AM16" i="15"/>
  <c r="AL16" i="15"/>
  <c r="AK16" i="15"/>
  <c r="AJ16" i="15"/>
  <c r="AI16" i="15"/>
  <c r="AH16" i="15"/>
  <c r="AG16" i="15"/>
  <c r="AF16" i="15"/>
  <c r="AE16" i="15"/>
  <c r="AD16" i="15"/>
  <c r="AC16" i="15"/>
  <c r="AB16" i="15"/>
  <c r="AA16" i="15"/>
  <c r="Z16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AZ15" i="15"/>
  <c r="AY15" i="15"/>
  <c r="AX15" i="15"/>
  <c r="AW15" i="15"/>
  <c r="AV15" i="15"/>
  <c r="AU15" i="15"/>
  <c r="AT15" i="15"/>
  <c r="AS15" i="15"/>
  <c r="AR15" i="15"/>
  <c r="AQ15" i="15"/>
  <c r="AP15" i="15"/>
  <c r="AO15" i="15"/>
  <c r="AN15" i="15"/>
  <c r="AM15" i="15"/>
  <c r="AL15" i="15"/>
  <c r="AK15" i="15"/>
  <c r="AJ15" i="15"/>
  <c r="AI15" i="15"/>
  <c r="AH15" i="15"/>
  <c r="AG15" i="15"/>
  <c r="AF15" i="15"/>
  <c r="AE15" i="15"/>
  <c r="AD15" i="15"/>
  <c r="AC15" i="15"/>
  <c r="AB15" i="15"/>
  <c r="AA15" i="15"/>
  <c r="Z15" i="15"/>
  <c r="Y15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AZ14" i="15"/>
  <c r="AY14" i="15"/>
  <c r="AX14" i="15"/>
  <c r="AW14" i="15"/>
  <c r="AV14" i="15"/>
  <c r="AU14" i="15"/>
  <c r="AT14" i="15"/>
  <c r="AS14" i="15"/>
  <c r="AR14" i="15"/>
  <c r="AQ14" i="15"/>
  <c r="AP14" i="15"/>
  <c r="AO14" i="15"/>
  <c r="AN14" i="15"/>
  <c r="AM14" i="15"/>
  <c r="AL14" i="15"/>
  <c r="AK14" i="15"/>
  <c r="AJ14" i="15"/>
  <c r="AI14" i="15"/>
  <c r="AH14" i="15"/>
  <c r="AG14" i="15"/>
  <c r="AF14" i="15"/>
  <c r="AE14" i="15"/>
  <c r="AD14" i="15"/>
  <c r="AC14" i="15"/>
  <c r="AB14" i="15"/>
  <c r="AA14" i="15"/>
  <c r="Z14" i="15"/>
  <c r="Y14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AZ13" i="15"/>
  <c r="AY13" i="15"/>
  <c r="AX13" i="15"/>
  <c r="AW13" i="15"/>
  <c r="AV13" i="15"/>
  <c r="AU13" i="15"/>
  <c r="AT13" i="15"/>
  <c r="AS13" i="15"/>
  <c r="AR13" i="15"/>
  <c r="AQ13" i="15"/>
  <c r="AP13" i="15"/>
  <c r="AO13" i="15"/>
  <c r="AN13" i="15"/>
  <c r="AM13" i="15"/>
  <c r="AL13" i="15"/>
  <c r="AK13" i="15"/>
  <c r="AJ13" i="15"/>
  <c r="AI13" i="15"/>
  <c r="AH13" i="15"/>
  <c r="AG13" i="15"/>
  <c r="AF13" i="15"/>
  <c r="AE13" i="15"/>
  <c r="AD13" i="15"/>
  <c r="AC13" i="15"/>
  <c r="AB13" i="15"/>
  <c r="AA13" i="15"/>
  <c r="Z13" i="15"/>
  <c r="Y13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AZ12" i="15"/>
  <c r="AY12" i="15"/>
  <c r="AX12" i="15"/>
  <c r="AW12" i="15"/>
  <c r="AV12" i="15"/>
  <c r="AU12" i="15"/>
  <c r="AT12" i="15"/>
  <c r="AS12" i="15"/>
  <c r="AR12" i="15"/>
  <c r="AQ12" i="15"/>
  <c r="AP12" i="15"/>
  <c r="AO12" i="15"/>
  <c r="AN12" i="15"/>
  <c r="AM12" i="15"/>
  <c r="AL12" i="15"/>
  <c r="AK12" i="15"/>
  <c r="AJ12" i="15"/>
  <c r="AI12" i="15"/>
  <c r="AH12" i="15"/>
  <c r="AG12" i="15"/>
  <c r="AF12" i="15"/>
  <c r="AE12" i="15"/>
  <c r="AD12" i="15"/>
  <c r="AC12" i="15"/>
  <c r="AB12" i="15"/>
  <c r="AA12" i="15"/>
  <c r="Z12" i="15"/>
  <c r="Y12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AZ11" i="15"/>
  <c r="AY11" i="15"/>
  <c r="AX11" i="15"/>
  <c r="AW11" i="15"/>
  <c r="AV11" i="15"/>
  <c r="AU11" i="15"/>
  <c r="AT11" i="15"/>
  <c r="AS11" i="15"/>
  <c r="AR11" i="15"/>
  <c r="AQ11" i="15"/>
  <c r="AP11" i="15"/>
  <c r="AO11" i="15"/>
  <c r="AN11" i="15"/>
  <c r="AM11" i="15"/>
  <c r="AL11" i="15"/>
  <c r="AK11" i="15"/>
  <c r="AJ11" i="15"/>
  <c r="AI11" i="15"/>
  <c r="AH11" i="15"/>
  <c r="AG11" i="15"/>
  <c r="AF11" i="15"/>
  <c r="AE11" i="15"/>
  <c r="AD11" i="15"/>
  <c r="AC11" i="15"/>
  <c r="AB11" i="15"/>
  <c r="AA11" i="15"/>
  <c r="Z11" i="15"/>
  <c r="Y11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AZ10" i="15"/>
  <c r="AY10" i="15"/>
  <c r="AX10" i="15"/>
  <c r="AW10" i="15"/>
  <c r="AV10" i="15"/>
  <c r="AU10" i="15"/>
  <c r="AT10" i="15"/>
  <c r="AS10" i="15"/>
  <c r="AR10" i="15"/>
  <c r="AQ10" i="15"/>
  <c r="AP10" i="15"/>
  <c r="AO10" i="15"/>
  <c r="AN10" i="15"/>
  <c r="AM10" i="15"/>
  <c r="AL10" i="15"/>
  <c r="AK10" i="15"/>
  <c r="AJ10" i="15"/>
  <c r="AI10" i="15"/>
  <c r="AH10" i="15"/>
  <c r="AG10" i="15"/>
  <c r="AF10" i="15"/>
  <c r="AE10" i="15"/>
  <c r="AD10" i="15"/>
  <c r="AC10" i="15"/>
  <c r="AB10" i="15"/>
  <c r="AA10" i="15"/>
  <c r="Z10" i="15"/>
  <c r="Y10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AZ9" i="15"/>
  <c r="AY9" i="15"/>
  <c r="AX9" i="15"/>
  <c r="AW9" i="15"/>
  <c r="AV9" i="15"/>
  <c r="AU9" i="15"/>
  <c r="AT9" i="15"/>
  <c r="AS9" i="15"/>
  <c r="AR9" i="15"/>
  <c r="AQ9" i="15"/>
  <c r="AP9" i="15"/>
  <c r="AO9" i="15"/>
  <c r="AN9" i="15"/>
  <c r="AM9" i="15"/>
  <c r="AL9" i="15"/>
  <c r="AK9" i="15"/>
  <c r="AJ9" i="15"/>
  <c r="AI9" i="15"/>
  <c r="AH9" i="15"/>
  <c r="AG9" i="15"/>
  <c r="AF9" i="15"/>
  <c r="AE9" i="15"/>
  <c r="AD9" i="15"/>
  <c r="AC9" i="15"/>
  <c r="AB9" i="15"/>
  <c r="AA9" i="15"/>
  <c r="Z9" i="15"/>
  <c r="Y9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A5" i="15"/>
  <c r="F16" i="58" s="1"/>
  <c r="AZ43" i="14"/>
  <c r="AY43" i="14"/>
  <c r="AX43" i="14"/>
  <c r="AW43" i="14"/>
  <c r="AV43" i="14"/>
  <c r="AU43" i="14"/>
  <c r="AT43" i="14"/>
  <c r="AS43" i="14"/>
  <c r="AR43" i="14"/>
  <c r="AQ43" i="14"/>
  <c r="AP43" i="14"/>
  <c r="AO43" i="14"/>
  <c r="AN43" i="14"/>
  <c r="AM43" i="14"/>
  <c r="AL43" i="14"/>
  <c r="AK43" i="14"/>
  <c r="AJ43" i="14"/>
  <c r="AI43" i="14"/>
  <c r="AH43" i="14"/>
  <c r="AG43" i="14"/>
  <c r="AF43" i="14"/>
  <c r="AE43" i="14"/>
  <c r="AD43" i="14"/>
  <c r="AC43" i="14"/>
  <c r="AB43" i="14"/>
  <c r="AA43" i="14"/>
  <c r="Z43" i="14"/>
  <c r="Y43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AZ42" i="14"/>
  <c r="AY42" i="14"/>
  <c r="AX42" i="14"/>
  <c r="AW42" i="14"/>
  <c r="AV42" i="14"/>
  <c r="AU42" i="14"/>
  <c r="AT42" i="14"/>
  <c r="AS42" i="14"/>
  <c r="AR42" i="14"/>
  <c r="AQ42" i="14"/>
  <c r="AP42" i="14"/>
  <c r="AO42" i="14"/>
  <c r="AN42" i="14"/>
  <c r="AM42" i="14"/>
  <c r="AL42" i="14"/>
  <c r="AK42" i="14"/>
  <c r="AJ42" i="14"/>
  <c r="AI42" i="14"/>
  <c r="AH42" i="14"/>
  <c r="AG42" i="14"/>
  <c r="AF42" i="14"/>
  <c r="AE42" i="14"/>
  <c r="AD42" i="14"/>
  <c r="AC42" i="14"/>
  <c r="AB42" i="14"/>
  <c r="AA42" i="14"/>
  <c r="Z42" i="14"/>
  <c r="Y42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AZ41" i="14"/>
  <c r="AY41" i="14"/>
  <c r="AX41" i="14"/>
  <c r="AW41" i="14"/>
  <c r="AV41" i="14"/>
  <c r="AU41" i="14"/>
  <c r="AT41" i="14"/>
  <c r="AS41" i="14"/>
  <c r="AR41" i="14"/>
  <c r="AQ41" i="14"/>
  <c r="AP41" i="14"/>
  <c r="AO41" i="14"/>
  <c r="AN41" i="14"/>
  <c r="AM41" i="14"/>
  <c r="AL41" i="14"/>
  <c r="AK41" i="14"/>
  <c r="AJ41" i="14"/>
  <c r="AI41" i="14"/>
  <c r="AH41" i="14"/>
  <c r="AG41" i="14"/>
  <c r="AF41" i="14"/>
  <c r="AE41" i="14"/>
  <c r="AD41" i="14"/>
  <c r="AC41" i="14"/>
  <c r="AB41" i="14"/>
  <c r="AA41" i="14"/>
  <c r="Z41" i="14"/>
  <c r="Y41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AZ40" i="14"/>
  <c r="AY40" i="14"/>
  <c r="AX40" i="14"/>
  <c r="AW40" i="14"/>
  <c r="AV40" i="14"/>
  <c r="AU40" i="14"/>
  <c r="AT40" i="14"/>
  <c r="AS40" i="14"/>
  <c r="AR40" i="14"/>
  <c r="AQ40" i="14"/>
  <c r="AP40" i="14"/>
  <c r="AO40" i="14"/>
  <c r="AN40" i="14"/>
  <c r="AM40" i="14"/>
  <c r="AL40" i="14"/>
  <c r="AK40" i="14"/>
  <c r="AJ40" i="14"/>
  <c r="AI40" i="14"/>
  <c r="AH40" i="14"/>
  <c r="AG40" i="14"/>
  <c r="AF40" i="14"/>
  <c r="AE40" i="14"/>
  <c r="AD40" i="14"/>
  <c r="AC40" i="14"/>
  <c r="AB40" i="14"/>
  <c r="AA40" i="14"/>
  <c r="Z40" i="14"/>
  <c r="Y40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AZ39" i="14"/>
  <c r="AY39" i="14"/>
  <c r="AX39" i="14"/>
  <c r="AW39" i="14"/>
  <c r="AV39" i="14"/>
  <c r="AU39" i="14"/>
  <c r="AT39" i="14"/>
  <c r="AS39" i="14"/>
  <c r="AR39" i="14"/>
  <c r="AQ39" i="14"/>
  <c r="AP39" i="14"/>
  <c r="AO39" i="14"/>
  <c r="AN39" i="14"/>
  <c r="AM39" i="14"/>
  <c r="AL39" i="14"/>
  <c r="AK39" i="14"/>
  <c r="AJ39" i="14"/>
  <c r="AI39" i="14"/>
  <c r="AH39" i="14"/>
  <c r="AG39" i="14"/>
  <c r="AF39" i="14"/>
  <c r="AE39" i="14"/>
  <c r="AD39" i="14"/>
  <c r="AC39" i="14"/>
  <c r="AB39" i="14"/>
  <c r="AA39" i="14"/>
  <c r="Z39" i="14"/>
  <c r="Y39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AZ38" i="14"/>
  <c r="AY38" i="14"/>
  <c r="AX38" i="14"/>
  <c r="AW38" i="14"/>
  <c r="AV38" i="14"/>
  <c r="AU38" i="14"/>
  <c r="AT38" i="14"/>
  <c r="AS38" i="14"/>
  <c r="AR38" i="14"/>
  <c r="AQ38" i="14"/>
  <c r="AP38" i="14"/>
  <c r="AO38" i="14"/>
  <c r="AN38" i="14"/>
  <c r="AM38" i="14"/>
  <c r="AL38" i="14"/>
  <c r="AK38" i="14"/>
  <c r="AJ38" i="14"/>
  <c r="AI38" i="14"/>
  <c r="AH38" i="14"/>
  <c r="AG38" i="14"/>
  <c r="AF38" i="14"/>
  <c r="AE38" i="14"/>
  <c r="AD38" i="14"/>
  <c r="AC38" i="14"/>
  <c r="AB38" i="14"/>
  <c r="AA38" i="14"/>
  <c r="Z38" i="14"/>
  <c r="Y38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AZ37" i="14"/>
  <c r="AY37" i="14"/>
  <c r="AX37" i="14"/>
  <c r="AW37" i="14"/>
  <c r="AV37" i="14"/>
  <c r="AU37" i="14"/>
  <c r="AT37" i="14"/>
  <c r="AS37" i="14"/>
  <c r="AR37" i="14"/>
  <c r="AQ37" i="14"/>
  <c r="AP37" i="14"/>
  <c r="AO37" i="14"/>
  <c r="AN37" i="14"/>
  <c r="AM37" i="14"/>
  <c r="AL37" i="14"/>
  <c r="AK37" i="14"/>
  <c r="AJ37" i="14"/>
  <c r="AI37" i="14"/>
  <c r="AH37" i="14"/>
  <c r="AG37" i="14"/>
  <c r="AF37" i="14"/>
  <c r="AE37" i="14"/>
  <c r="AD37" i="14"/>
  <c r="AC37" i="14"/>
  <c r="AB37" i="14"/>
  <c r="AA37" i="14"/>
  <c r="Z37" i="14"/>
  <c r="Y37" i="14"/>
  <c r="X37" i="14"/>
  <c r="W37" i="14"/>
  <c r="V37" i="14"/>
  <c r="U37" i="14"/>
  <c r="T37" i="14"/>
  <c r="S37" i="14"/>
  <c r="R37" i="14"/>
  <c r="Q37" i="14"/>
  <c r="P37" i="14"/>
  <c r="O37" i="14"/>
  <c r="N37" i="14"/>
  <c r="M37" i="14"/>
  <c r="L37" i="14"/>
  <c r="K37" i="14"/>
  <c r="J37" i="14"/>
  <c r="I37" i="14"/>
  <c r="H37" i="14"/>
  <c r="G37" i="14"/>
  <c r="F37" i="14"/>
  <c r="AZ36" i="14"/>
  <c r="AY36" i="14"/>
  <c r="AX36" i="14"/>
  <c r="AW36" i="14"/>
  <c r="AV36" i="14"/>
  <c r="AU36" i="14"/>
  <c r="AT36" i="14"/>
  <c r="AS36" i="14"/>
  <c r="AR36" i="14"/>
  <c r="AQ36" i="14"/>
  <c r="AP36" i="14"/>
  <c r="AO36" i="14"/>
  <c r="AN36" i="14"/>
  <c r="AM36" i="14"/>
  <c r="AL36" i="14"/>
  <c r="AK36" i="14"/>
  <c r="AJ36" i="14"/>
  <c r="AI36" i="14"/>
  <c r="AH36" i="14"/>
  <c r="AG36" i="14"/>
  <c r="AF36" i="14"/>
  <c r="AE36" i="14"/>
  <c r="AD36" i="14"/>
  <c r="AC36" i="14"/>
  <c r="AB36" i="14"/>
  <c r="AA36" i="14"/>
  <c r="Z36" i="14"/>
  <c r="Y36" i="14"/>
  <c r="X36" i="14"/>
  <c r="W36" i="14"/>
  <c r="V36" i="14"/>
  <c r="U36" i="14"/>
  <c r="T36" i="14"/>
  <c r="S36" i="14"/>
  <c r="R36" i="14"/>
  <c r="Q36" i="14"/>
  <c r="P36" i="14"/>
  <c r="O36" i="14"/>
  <c r="N36" i="14"/>
  <c r="M36" i="14"/>
  <c r="L36" i="14"/>
  <c r="K36" i="14"/>
  <c r="J36" i="14"/>
  <c r="I36" i="14"/>
  <c r="H36" i="14"/>
  <c r="G36" i="14"/>
  <c r="F36" i="14"/>
  <c r="AZ35" i="14"/>
  <c r="AY35" i="14"/>
  <c r="AX35" i="14"/>
  <c r="AW35" i="14"/>
  <c r="AV35" i="14"/>
  <c r="AU35" i="14"/>
  <c r="AT35" i="14"/>
  <c r="AS35" i="14"/>
  <c r="AR35" i="14"/>
  <c r="AQ35" i="14"/>
  <c r="AP35" i="14"/>
  <c r="AO35" i="14"/>
  <c r="AN35" i="14"/>
  <c r="AM35" i="14"/>
  <c r="AL35" i="14"/>
  <c r="AK35" i="14"/>
  <c r="AJ35" i="14"/>
  <c r="AI35" i="14"/>
  <c r="AH35" i="14"/>
  <c r="AG35" i="14"/>
  <c r="AF35" i="14"/>
  <c r="AE35" i="14"/>
  <c r="AD35" i="14"/>
  <c r="AC35" i="14"/>
  <c r="AB35" i="14"/>
  <c r="AA35" i="14"/>
  <c r="Z35" i="14"/>
  <c r="Y35" i="14"/>
  <c r="X35" i="14"/>
  <c r="W35" i="14"/>
  <c r="V35" i="14"/>
  <c r="U35" i="14"/>
  <c r="T35" i="14"/>
  <c r="S35" i="14"/>
  <c r="R35" i="14"/>
  <c r="Q35" i="14"/>
  <c r="P35" i="14"/>
  <c r="O35" i="14"/>
  <c r="N35" i="14"/>
  <c r="M35" i="14"/>
  <c r="L35" i="14"/>
  <c r="K35" i="14"/>
  <c r="J35" i="14"/>
  <c r="I35" i="14"/>
  <c r="H35" i="14"/>
  <c r="G35" i="14"/>
  <c r="F35" i="14"/>
  <c r="AZ34" i="14"/>
  <c r="AY34" i="14"/>
  <c r="AX34" i="14"/>
  <c r="AW34" i="14"/>
  <c r="AV34" i="14"/>
  <c r="AU34" i="14"/>
  <c r="AT34" i="14"/>
  <c r="AS34" i="14"/>
  <c r="AR34" i="14"/>
  <c r="AQ34" i="14"/>
  <c r="AP34" i="14"/>
  <c r="AO34" i="14"/>
  <c r="AN34" i="14"/>
  <c r="AM34" i="14"/>
  <c r="AL34" i="14"/>
  <c r="AK34" i="14"/>
  <c r="AJ34" i="14"/>
  <c r="AI34" i="14"/>
  <c r="AH34" i="14"/>
  <c r="AG34" i="14"/>
  <c r="AF34" i="14"/>
  <c r="AE34" i="14"/>
  <c r="AD34" i="14"/>
  <c r="AC34" i="14"/>
  <c r="AB34" i="14"/>
  <c r="AA34" i="14"/>
  <c r="Z34" i="14"/>
  <c r="Y34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AZ33" i="14"/>
  <c r="AY33" i="14"/>
  <c r="AX33" i="14"/>
  <c r="AW33" i="14"/>
  <c r="AV33" i="14"/>
  <c r="AU33" i="14"/>
  <c r="AT33" i="14"/>
  <c r="AS33" i="14"/>
  <c r="AR33" i="14"/>
  <c r="AQ33" i="14"/>
  <c r="AP33" i="14"/>
  <c r="AO33" i="14"/>
  <c r="AN33" i="14"/>
  <c r="AM33" i="14"/>
  <c r="AL33" i="14"/>
  <c r="AK33" i="14"/>
  <c r="AJ33" i="14"/>
  <c r="AI33" i="14"/>
  <c r="AH33" i="14"/>
  <c r="AG33" i="14"/>
  <c r="AF33" i="14"/>
  <c r="AE33" i="14"/>
  <c r="AD33" i="14"/>
  <c r="AC33" i="14"/>
  <c r="AB33" i="14"/>
  <c r="AA33" i="14"/>
  <c r="Z33" i="14"/>
  <c r="Y33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AZ32" i="14"/>
  <c r="AY32" i="14"/>
  <c r="AX32" i="14"/>
  <c r="AW32" i="14"/>
  <c r="AV32" i="14"/>
  <c r="AU32" i="14"/>
  <c r="AT32" i="14"/>
  <c r="AS32" i="14"/>
  <c r="AR32" i="14"/>
  <c r="AQ32" i="14"/>
  <c r="AP32" i="14"/>
  <c r="AO32" i="14"/>
  <c r="AN32" i="14"/>
  <c r="AM32" i="14"/>
  <c r="AL32" i="14"/>
  <c r="AK32" i="14"/>
  <c r="AJ32" i="14"/>
  <c r="AI32" i="14"/>
  <c r="AH32" i="14"/>
  <c r="AG32" i="14"/>
  <c r="AF32" i="14"/>
  <c r="AE32" i="14"/>
  <c r="AD32" i="14"/>
  <c r="AC32" i="14"/>
  <c r="AB32" i="14"/>
  <c r="AA32" i="14"/>
  <c r="Z32" i="14"/>
  <c r="Y32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AZ31" i="14"/>
  <c r="AY31" i="14"/>
  <c r="AX31" i="14"/>
  <c r="AW31" i="14"/>
  <c r="AV31" i="14"/>
  <c r="AU31" i="14"/>
  <c r="AT31" i="14"/>
  <c r="AS31" i="14"/>
  <c r="AR31" i="14"/>
  <c r="AQ31" i="14"/>
  <c r="AP31" i="14"/>
  <c r="AO31" i="14"/>
  <c r="AN31" i="14"/>
  <c r="AM31" i="14"/>
  <c r="AL31" i="14"/>
  <c r="AK31" i="14"/>
  <c r="AJ31" i="14"/>
  <c r="AI31" i="14"/>
  <c r="AH31" i="14"/>
  <c r="AG31" i="14"/>
  <c r="AF31" i="14"/>
  <c r="AE31" i="14"/>
  <c r="AD31" i="14"/>
  <c r="AC31" i="14"/>
  <c r="AB31" i="14"/>
  <c r="AA31" i="14"/>
  <c r="Z31" i="14"/>
  <c r="Y31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AZ30" i="14"/>
  <c r="AY30" i="14"/>
  <c r="AX30" i="14"/>
  <c r="AW30" i="14"/>
  <c r="AV30" i="14"/>
  <c r="AU30" i="14"/>
  <c r="AT30" i="14"/>
  <c r="AS30" i="14"/>
  <c r="AR30" i="14"/>
  <c r="AQ30" i="14"/>
  <c r="AP30" i="14"/>
  <c r="AO30" i="14"/>
  <c r="AN30" i="14"/>
  <c r="AM30" i="14"/>
  <c r="AL30" i="14"/>
  <c r="AK30" i="14"/>
  <c r="AJ30" i="14"/>
  <c r="AI30" i="14"/>
  <c r="AH30" i="14"/>
  <c r="AG30" i="14"/>
  <c r="AF30" i="14"/>
  <c r="AE30" i="14"/>
  <c r="AD30" i="14"/>
  <c r="AC30" i="14"/>
  <c r="AB30" i="14"/>
  <c r="AA30" i="14"/>
  <c r="Z30" i="14"/>
  <c r="Y30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AZ29" i="14"/>
  <c r="AY29" i="14"/>
  <c r="AX29" i="14"/>
  <c r="AW29" i="14"/>
  <c r="AV29" i="14"/>
  <c r="AU29" i="14"/>
  <c r="AT29" i="14"/>
  <c r="AS29" i="14"/>
  <c r="AR29" i="14"/>
  <c r="AQ29" i="14"/>
  <c r="AP29" i="14"/>
  <c r="AO29" i="14"/>
  <c r="AN29" i="14"/>
  <c r="AM29" i="14"/>
  <c r="AL29" i="14"/>
  <c r="AK29" i="14"/>
  <c r="AJ29" i="14"/>
  <c r="AI29" i="14"/>
  <c r="AH29" i="14"/>
  <c r="AG29" i="14"/>
  <c r="AF29" i="14"/>
  <c r="AE29" i="14"/>
  <c r="AD29" i="14"/>
  <c r="AC29" i="14"/>
  <c r="AB29" i="14"/>
  <c r="AA29" i="14"/>
  <c r="Z29" i="14"/>
  <c r="Y29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AZ28" i="14"/>
  <c r="AY28" i="14"/>
  <c r="AX28" i="14"/>
  <c r="AW28" i="14"/>
  <c r="AV28" i="14"/>
  <c r="AU28" i="14"/>
  <c r="AT28" i="14"/>
  <c r="AS28" i="14"/>
  <c r="AR28" i="14"/>
  <c r="AQ28" i="14"/>
  <c r="AP28" i="14"/>
  <c r="AO28" i="14"/>
  <c r="AN28" i="14"/>
  <c r="AM28" i="14"/>
  <c r="AL28" i="14"/>
  <c r="AK28" i="14"/>
  <c r="AJ28" i="14"/>
  <c r="AI28" i="14"/>
  <c r="AH28" i="14"/>
  <c r="AG28" i="14"/>
  <c r="AF28" i="14"/>
  <c r="AE28" i="14"/>
  <c r="AD28" i="14"/>
  <c r="AC28" i="14"/>
  <c r="AB28" i="14"/>
  <c r="AA28" i="14"/>
  <c r="Z28" i="14"/>
  <c r="Y28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AZ27" i="14"/>
  <c r="AY27" i="14"/>
  <c r="AX27" i="14"/>
  <c r="AW27" i="14"/>
  <c r="AV27" i="14"/>
  <c r="AU27" i="14"/>
  <c r="AT27" i="14"/>
  <c r="AS27" i="14"/>
  <c r="AR27" i="14"/>
  <c r="AQ27" i="14"/>
  <c r="AP27" i="14"/>
  <c r="AO27" i="14"/>
  <c r="AN27" i="14"/>
  <c r="AM27" i="14"/>
  <c r="AL27" i="14"/>
  <c r="AK27" i="14"/>
  <c r="AJ27" i="14"/>
  <c r="AI27" i="14"/>
  <c r="AH27" i="14"/>
  <c r="AG27" i="14"/>
  <c r="AF27" i="14"/>
  <c r="AE27" i="14"/>
  <c r="AD27" i="14"/>
  <c r="AC27" i="14"/>
  <c r="AB27" i="14"/>
  <c r="AA27" i="14"/>
  <c r="Z27" i="14"/>
  <c r="Y27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AZ26" i="14"/>
  <c r="AY26" i="14"/>
  <c r="AX26" i="14"/>
  <c r="AW26" i="14"/>
  <c r="AV26" i="14"/>
  <c r="AU26" i="14"/>
  <c r="AT26" i="14"/>
  <c r="AS26" i="14"/>
  <c r="AR26" i="14"/>
  <c r="AQ26" i="14"/>
  <c r="AP26" i="14"/>
  <c r="AO26" i="14"/>
  <c r="AN26" i="14"/>
  <c r="AM26" i="14"/>
  <c r="AL26" i="14"/>
  <c r="AK26" i="14"/>
  <c r="AJ26" i="14"/>
  <c r="AI26" i="14"/>
  <c r="AH26" i="14"/>
  <c r="AG26" i="14"/>
  <c r="AF26" i="14"/>
  <c r="AE26" i="14"/>
  <c r="AD26" i="14"/>
  <c r="AC26" i="14"/>
  <c r="AB26" i="14"/>
  <c r="AA26" i="14"/>
  <c r="Z26" i="14"/>
  <c r="Y26" i="14"/>
  <c r="X26" i="14"/>
  <c r="W26" i="14"/>
  <c r="V26" i="14"/>
  <c r="U26" i="14"/>
  <c r="T26" i="14"/>
  <c r="S26" i="14"/>
  <c r="R26" i="14"/>
  <c r="Q26" i="14"/>
  <c r="P26" i="14"/>
  <c r="O26" i="14"/>
  <c r="N26" i="14"/>
  <c r="M26" i="14"/>
  <c r="L26" i="14"/>
  <c r="K26" i="14"/>
  <c r="J26" i="14"/>
  <c r="I26" i="14"/>
  <c r="H26" i="14"/>
  <c r="G26" i="14"/>
  <c r="F26" i="14"/>
  <c r="AZ25" i="14"/>
  <c r="AY25" i="14"/>
  <c r="AX25" i="14"/>
  <c r="AW25" i="14"/>
  <c r="AV25" i="14"/>
  <c r="AU25" i="14"/>
  <c r="AT25" i="14"/>
  <c r="AS25" i="14"/>
  <c r="AR25" i="14"/>
  <c r="AQ25" i="14"/>
  <c r="AP25" i="14"/>
  <c r="AO25" i="14"/>
  <c r="AN25" i="14"/>
  <c r="AM25" i="14"/>
  <c r="AL25" i="14"/>
  <c r="AK25" i="14"/>
  <c r="AJ25" i="14"/>
  <c r="AI25" i="14"/>
  <c r="AH25" i="14"/>
  <c r="AG25" i="14"/>
  <c r="AF25" i="14"/>
  <c r="AE25" i="14"/>
  <c r="AD25" i="14"/>
  <c r="AC25" i="14"/>
  <c r="AB25" i="14"/>
  <c r="AA25" i="14"/>
  <c r="Z25" i="14"/>
  <c r="Y25" i="14"/>
  <c r="X25" i="14"/>
  <c r="W25" i="14"/>
  <c r="V25" i="14"/>
  <c r="U25" i="14"/>
  <c r="T25" i="14"/>
  <c r="S25" i="14"/>
  <c r="R25" i="14"/>
  <c r="Q25" i="14"/>
  <c r="P25" i="14"/>
  <c r="O25" i="14"/>
  <c r="N25" i="14"/>
  <c r="M25" i="14"/>
  <c r="L25" i="14"/>
  <c r="K25" i="14"/>
  <c r="J25" i="14"/>
  <c r="I25" i="14"/>
  <c r="H25" i="14"/>
  <c r="G25" i="14"/>
  <c r="F25" i="14"/>
  <c r="AZ24" i="14"/>
  <c r="AY24" i="14"/>
  <c r="AX24" i="14"/>
  <c r="AW24" i="14"/>
  <c r="AV24" i="14"/>
  <c r="AU24" i="14"/>
  <c r="AT24" i="14"/>
  <c r="AS24" i="14"/>
  <c r="AR24" i="14"/>
  <c r="AQ24" i="14"/>
  <c r="AP24" i="14"/>
  <c r="AO24" i="14"/>
  <c r="AN24" i="14"/>
  <c r="AM24" i="14"/>
  <c r="AL24" i="14"/>
  <c r="AK24" i="14"/>
  <c r="AJ24" i="14"/>
  <c r="AI24" i="14"/>
  <c r="AH24" i="14"/>
  <c r="AG24" i="14"/>
  <c r="AF24" i="14"/>
  <c r="AE24" i="14"/>
  <c r="AD24" i="14"/>
  <c r="AC24" i="14"/>
  <c r="AB24" i="14"/>
  <c r="AA24" i="14"/>
  <c r="Z24" i="14"/>
  <c r="Y24" i="14"/>
  <c r="X24" i="14"/>
  <c r="W24" i="14"/>
  <c r="V24" i="14"/>
  <c r="U24" i="14"/>
  <c r="T24" i="14"/>
  <c r="S24" i="14"/>
  <c r="R24" i="14"/>
  <c r="Q24" i="14"/>
  <c r="P24" i="14"/>
  <c r="O24" i="14"/>
  <c r="N24" i="14"/>
  <c r="M24" i="14"/>
  <c r="L24" i="14"/>
  <c r="K24" i="14"/>
  <c r="J24" i="14"/>
  <c r="I24" i="14"/>
  <c r="H24" i="14"/>
  <c r="G24" i="14"/>
  <c r="F24" i="14"/>
  <c r="AZ23" i="14"/>
  <c r="AY23" i="14"/>
  <c r="AX23" i="14"/>
  <c r="AW23" i="14"/>
  <c r="AV23" i="14"/>
  <c r="AU23" i="14"/>
  <c r="AT23" i="14"/>
  <c r="AS23" i="14"/>
  <c r="AR23" i="14"/>
  <c r="AQ23" i="14"/>
  <c r="AP23" i="14"/>
  <c r="AO23" i="14"/>
  <c r="AN23" i="14"/>
  <c r="AM23" i="14"/>
  <c r="AL23" i="14"/>
  <c r="AK23" i="14"/>
  <c r="AJ23" i="14"/>
  <c r="AI23" i="14"/>
  <c r="AH23" i="14"/>
  <c r="AG23" i="14"/>
  <c r="AF23" i="14"/>
  <c r="AE23" i="14"/>
  <c r="AD23" i="14"/>
  <c r="AC23" i="14"/>
  <c r="AB23" i="14"/>
  <c r="AA23" i="14"/>
  <c r="Z23" i="14"/>
  <c r="Y23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AZ22" i="14"/>
  <c r="AY22" i="14"/>
  <c r="AX22" i="14"/>
  <c r="AW22" i="14"/>
  <c r="AV22" i="14"/>
  <c r="AU22" i="14"/>
  <c r="AT22" i="14"/>
  <c r="AS22" i="14"/>
  <c r="AR22" i="14"/>
  <c r="AQ22" i="14"/>
  <c r="AP22" i="14"/>
  <c r="AO22" i="14"/>
  <c r="AN22" i="14"/>
  <c r="AM22" i="14"/>
  <c r="AL22" i="14"/>
  <c r="AK22" i="14"/>
  <c r="AJ22" i="14"/>
  <c r="AI22" i="14"/>
  <c r="AH22" i="14"/>
  <c r="AG22" i="14"/>
  <c r="AF22" i="14"/>
  <c r="AE22" i="14"/>
  <c r="AD22" i="14"/>
  <c r="AC22" i="14"/>
  <c r="AB22" i="14"/>
  <c r="AA22" i="14"/>
  <c r="Z22" i="14"/>
  <c r="Y22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AZ21" i="14"/>
  <c r="AY21" i="14"/>
  <c r="AX21" i="14"/>
  <c r="AW21" i="14"/>
  <c r="AV21" i="14"/>
  <c r="AU21" i="14"/>
  <c r="AT21" i="14"/>
  <c r="AS21" i="14"/>
  <c r="AR21" i="14"/>
  <c r="AQ21" i="14"/>
  <c r="AP21" i="14"/>
  <c r="AO21" i="14"/>
  <c r="AN21" i="14"/>
  <c r="AM21" i="14"/>
  <c r="AL21" i="14"/>
  <c r="AK21" i="14"/>
  <c r="AJ21" i="14"/>
  <c r="AI21" i="14"/>
  <c r="AH21" i="14"/>
  <c r="AG21" i="14"/>
  <c r="AF21" i="14"/>
  <c r="AE21" i="14"/>
  <c r="AD21" i="14"/>
  <c r="AC21" i="14"/>
  <c r="AB21" i="14"/>
  <c r="AA21" i="14"/>
  <c r="Z21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AZ20" i="14"/>
  <c r="AY20" i="14"/>
  <c r="AX20" i="14"/>
  <c r="AW20" i="14"/>
  <c r="AV20" i="14"/>
  <c r="AU20" i="14"/>
  <c r="AT20" i="14"/>
  <c r="AS20" i="14"/>
  <c r="AR20" i="14"/>
  <c r="AQ20" i="14"/>
  <c r="AP20" i="14"/>
  <c r="AO20" i="14"/>
  <c r="AN20" i="14"/>
  <c r="AM20" i="14"/>
  <c r="AL20" i="14"/>
  <c r="AK20" i="14"/>
  <c r="AJ20" i="14"/>
  <c r="AI20" i="14"/>
  <c r="AH20" i="14"/>
  <c r="AG20" i="14"/>
  <c r="AF20" i="14"/>
  <c r="AE20" i="14"/>
  <c r="AD20" i="14"/>
  <c r="AC20" i="14"/>
  <c r="AB20" i="14"/>
  <c r="AA20" i="14"/>
  <c r="Z20" i="14"/>
  <c r="Y20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AZ19" i="14"/>
  <c r="AY19" i="14"/>
  <c r="AX19" i="14"/>
  <c r="AW19" i="14"/>
  <c r="AV19" i="14"/>
  <c r="AU19" i="14"/>
  <c r="AT19" i="14"/>
  <c r="AS19" i="14"/>
  <c r="AR19" i="14"/>
  <c r="AQ19" i="14"/>
  <c r="AP19" i="14"/>
  <c r="AO19" i="14"/>
  <c r="AN19" i="14"/>
  <c r="AM19" i="14"/>
  <c r="AL19" i="14"/>
  <c r="AK19" i="14"/>
  <c r="AJ19" i="14"/>
  <c r="AI19" i="14"/>
  <c r="AH19" i="14"/>
  <c r="AG19" i="14"/>
  <c r="AF19" i="14"/>
  <c r="AE19" i="14"/>
  <c r="AD19" i="14"/>
  <c r="AC19" i="14"/>
  <c r="AB19" i="14"/>
  <c r="AA19" i="14"/>
  <c r="Z19" i="14"/>
  <c r="Y19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AZ18" i="14"/>
  <c r="AY18" i="14"/>
  <c r="AX18" i="14"/>
  <c r="AW18" i="14"/>
  <c r="AV18" i="14"/>
  <c r="AU18" i="14"/>
  <c r="AT18" i="14"/>
  <c r="AS18" i="14"/>
  <c r="AR18" i="14"/>
  <c r="AQ18" i="14"/>
  <c r="AP18" i="14"/>
  <c r="AO18" i="14"/>
  <c r="AN18" i="14"/>
  <c r="AM18" i="14"/>
  <c r="AL18" i="14"/>
  <c r="AK18" i="14"/>
  <c r="AJ18" i="14"/>
  <c r="AI18" i="14"/>
  <c r="AH18" i="14"/>
  <c r="AG18" i="14"/>
  <c r="AF18" i="14"/>
  <c r="AE18" i="14"/>
  <c r="AD18" i="14"/>
  <c r="AC18" i="14"/>
  <c r="AB18" i="14"/>
  <c r="AA18" i="14"/>
  <c r="Z18" i="14"/>
  <c r="Y18" i="14"/>
  <c r="X18" i="14"/>
  <c r="W18" i="14"/>
  <c r="V18" i="14"/>
  <c r="U18" i="14"/>
  <c r="T18" i="14"/>
  <c r="S18" i="14"/>
  <c r="R18" i="14"/>
  <c r="Q18" i="14"/>
  <c r="P18" i="14"/>
  <c r="O18" i="14"/>
  <c r="N18" i="14"/>
  <c r="M18" i="14"/>
  <c r="L18" i="14"/>
  <c r="K18" i="14"/>
  <c r="J18" i="14"/>
  <c r="I18" i="14"/>
  <c r="H18" i="14"/>
  <c r="G18" i="14"/>
  <c r="F18" i="14"/>
  <c r="AZ17" i="14"/>
  <c r="AY17" i="14"/>
  <c r="AX17" i="14"/>
  <c r="AW17" i="14"/>
  <c r="AV17" i="14"/>
  <c r="AU17" i="14"/>
  <c r="AT17" i="14"/>
  <c r="AS17" i="14"/>
  <c r="AR17" i="14"/>
  <c r="AQ17" i="14"/>
  <c r="AP17" i="14"/>
  <c r="AO17" i="14"/>
  <c r="AN17" i="14"/>
  <c r="AM17" i="14"/>
  <c r="AL17" i="14"/>
  <c r="AK17" i="14"/>
  <c r="AJ17" i="14"/>
  <c r="AI17" i="14"/>
  <c r="AH17" i="14"/>
  <c r="AG17" i="14"/>
  <c r="AF17" i="14"/>
  <c r="AE17" i="14"/>
  <c r="AD17" i="14"/>
  <c r="AC17" i="14"/>
  <c r="AB17" i="14"/>
  <c r="AA17" i="14"/>
  <c r="Z17" i="14"/>
  <c r="Y17" i="14"/>
  <c r="X17" i="14"/>
  <c r="W17" i="14"/>
  <c r="V17" i="14"/>
  <c r="U17" i="14"/>
  <c r="T17" i="14"/>
  <c r="S17" i="14"/>
  <c r="R17" i="14"/>
  <c r="Q17" i="14"/>
  <c r="P17" i="14"/>
  <c r="O17" i="14"/>
  <c r="N17" i="14"/>
  <c r="M17" i="14"/>
  <c r="L17" i="14"/>
  <c r="K17" i="14"/>
  <c r="J17" i="14"/>
  <c r="I17" i="14"/>
  <c r="H17" i="14"/>
  <c r="G17" i="14"/>
  <c r="F17" i="14"/>
  <c r="AZ16" i="14"/>
  <c r="AY16" i="14"/>
  <c r="AX16" i="14"/>
  <c r="AW16" i="14"/>
  <c r="AV16" i="14"/>
  <c r="AU16" i="14"/>
  <c r="AT16" i="14"/>
  <c r="AS16" i="14"/>
  <c r="AR16" i="14"/>
  <c r="AQ16" i="14"/>
  <c r="AP16" i="14"/>
  <c r="AO16" i="14"/>
  <c r="AN16" i="14"/>
  <c r="AM16" i="14"/>
  <c r="AL16" i="14"/>
  <c r="AK16" i="14"/>
  <c r="AJ16" i="14"/>
  <c r="AI16" i="14"/>
  <c r="AH16" i="14"/>
  <c r="AG16" i="14"/>
  <c r="AF16" i="14"/>
  <c r="AE16" i="14"/>
  <c r="AD16" i="14"/>
  <c r="AC16" i="14"/>
  <c r="AB16" i="14"/>
  <c r="AA16" i="14"/>
  <c r="Z16" i="14"/>
  <c r="Y16" i="14"/>
  <c r="X16" i="14"/>
  <c r="W16" i="14"/>
  <c r="V16" i="14"/>
  <c r="U16" i="14"/>
  <c r="T16" i="14"/>
  <c r="S16" i="14"/>
  <c r="R16" i="14"/>
  <c r="Q16" i="14"/>
  <c r="P16" i="14"/>
  <c r="O16" i="14"/>
  <c r="N16" i="14"/>
  <c r="M16" i="14"/>
  <c r="L16" i="14"/>
  <c r="K16" i="14"/>
  <c r="J16" i="14"/>
  <c r="I16" i="14"/>
  <c r="H16" i="14"/>
  <c r="G16" i="14"/>
  <c r="F16" i="14"/>
  <c r="AZ15" i="14"/>
  <c r="AY15" i="14"/>
  <c r="AX15" i="14"/>
  <c r="AW15" i="14"/>
  <c r="AV15" i="14"/>
  <c r="AU15" i="14"/>
  <c r="AT15" i="14"/>
  <c r="AS15" i="14"/>
  <c r="AR15" i="14"/>
  <c r="AQ15" i="14"/>
  <c r="AP15" i="14"/>
  <c r="AO15" i="14"/>
  <c r="AN15" i="14"/>
  <c r="AM15" i="14"/>
  <c r="AL15" i="14"/>
  <c r="AK15" i="14"/>
  <c r="AJ15" i="14"/>
  <c r="AI15" i="14"/>
  <c r="AH15" i="14"/>
  <c r="AG15" i="14"/>
  <c r="AF15" i="14"/>
  <c r="AE15" i="14"/>
  <c r="AD15" i="14"/>
  <c r="AC15" i="14"/>
  <c r="AB15" i="14"/>
  <c r="AA15" i="14"/>
  <c r="Z15" i="14"/>
  <c r="Y15" i="14"/>
  <c r="X15" i="14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G15" i="14"/>
  <c r="F15" i="14"/>
  <c r="AZ14" i="14"/>
  <c r="AY14" i="14"/>
  <c r="AX14" i="14"/>
  <c r="AW14" i="14"/>
  <c r="AV14" i="14"/>
  <c r="AU14" i="14"/>
  <c r="AT14" i="14"/>
  <c r="AS14" i="14"/>
  <c r="AR14" i="14"/>
  <c r="AQ14" i="14"/>
  <c r="AP14" i="14"/>
  <c r="AO14" i="14"/>
  <c r="AN14" i="14"/>
  <c r="AM14" i="14"/>
  <c r="AL14" i="14"/>
  <c r="AK14" i="14"/>
  <c r="AJ14" i="14"/>
  <c r="AI14" i="14"/>
  <c r="AH14" i="14"/>
  <c r="AG14" i="14"/>
  <c r="AF14" i="14"/>
  <c r="AE14" i="14"/>
  <c r="AD14" i="14"/>
  <c r="AC14" i="14"/>
  <c r="AB14" i="14"/>
  <c r="AA14" i="14"/>
  <c r="Z14" i="14"/>
  <c r="Y14" i="14"/>
  <c r="X14" i="14"/>
  <c r="W14" i="14"/>
  <c r="V14" i="14"/>
  <c r="U14" i="14"/>
  <c r="T14" i="14"/>
  <c r="S14" i="14"/>
  <c r="R14" i="14"/>
  <c r="Q14" i="14"/>
  <c r="P14" i="14"/>
  <c r="O14" i="14"/>
  <c r="N14" i="14"/>
  <c r="M14" i="14"/>
  <c r="L14" i="14"/>
  <c r="K14" i="14"/>
  <c r="J14" i="14"/>
  <c r="I14" i="14"/>
  <c r="H14" i="14"/>
  <c r="G14" i="14"/>
  <c r="F14" i="14"/>
  <c r="AZ13" i="14"/>
  <c r="AY13" i="14"/>
  <c r="AX13" i="14"/>
  <c r="AW13" i="14"/>
  <c r="AV13" i="14"/>
  <c r="AU13" i="14"/>
  <c r="AT13" i="14"/>
  <c r="AS13" i="14"/>
  <c r="AR13" i="14"/>
  <c r="AQ13" i="14"/>
  <c r="AP13" i="14"/>
  <c r="AO13" i="14"/>
  <c r="AN13" i="14"/>
  <c r="AM13" i="14"/>
  <c r="AL13" i="14"/>
  <c r="AK13" i="14"/>
  <c r="AJ13" i="14"/>
  <c r="AI13" i="14"/>
  <c r="AH13" i="14"/>
  <c r="AG13" i="14"/>
  <c r="AF13" i="14"/>
  <c r="AE13" i="14"/>
  <c r="AD13" i="14"/>
  <c r="AC13" i="14"/>
  <c r="AB13" i="14"/>
  <c r="AA13" i="14"/>
  <c r="Z13" i="14"/>
  <c r="Y13" i="14"/>
  <c r="X13" i="14"/>
  <c r="W13" i="14"/>
  <c r="V13" i="14"/>
  <c r="U13" i="14"/>
  <c r="T13" i="14"/>
  <c r="S13" i="14"/>
  <c r="R13" i="14"/>
  <c r="Q13" i="14"/>
  <c r="P13" i="14"/>
  <c r="O13" i="14"/>
  <c r="N13" i="14"/>
  <c r="M13" i="14"/>
  <c r="L13" i="14"/>
  <c r="K13" i="14"/>
  <c r="J13" i="14"/>
  <c r="I13" i="14"/>
  <c r="H13" i="14"/>
  <c r="G13" i="14"/>
  <c r="F13" i="14"/>
  <c r="AZ12" i="14"/>
  <c r="AY12" i="14"/>
  <c r="AX12" i="14"/>
  <c r="AW12" i="14"/>
  <c r="AV12" i="14"/>
  <c r="AU12" i="14"/>
  <c r="AT12" i="14"/>
  <c r="AS12" i="14"/>
  <c r="AR12" i="14"/>
  <c r="AQ12" i="14"/>
  <c r="AP12" i="14"/>
  <c r="AO12" i="14"/>
  <c r="AN12" i="14"/>
  <c r="AM12" i="14"/>
  <c r="AL12" i="14"/>
  <c r="AK12" i="14"/>
  <c r="AJ12" i="14"/>
  <c r="AI12" i="14"/>
  <c r="AH12" i="14"/>
  <c r="AG12" i="14"/>
  <c r="AF12" i="14"/>
  <c r="AE12" i="14"/>
  <c r="AD12" i="14"/>
  <c r="AC12" i="14"/>
  <c r="AB12" i="14"/>
  <c r="AA12" i="14"/>
  <c r="Z12" i="14"/>
  <c r="Y12" i="14"/>
  <c r="X12" i="14"/>
  <c r="W12" i="14"/>
  <c r="V12" i="14"/>
  <c r="U12" i="14"/>
  <c r="T12" i="14"/>
  <c r="S12" i="14"/>
  <c r="R12" i="14"/>
  <c r="Q12" i="14"/>
  <c r="P12" i="14"/>
  <c r="O12" i="14"/>
  <c r="N12" i="14"/>
  <c r="M12" i="14"/>
  <c r="L12" i="14"/>
  <c r="K12" i="14"/>
  <c r="J12" i="14"/>
  <c r="I12" i="14"/>
  <c r="H12" i="14"/>
  <c r="G12" i="14"/>
  <c r="F12" i="14"/>
  <c r="AZ11" i="14"/>
  <c r="AY11" i="14"/>
  <c r="AX11" i="14"/>
  <c r="AW11" i="14"/>
  <c r="AV11" i="14"/>
  <c r="AU11" i="14"/>
  <c r="AT11" i="14"/>
  <c r="AS11" i="14"/>
  <c r="AR11" i="14"/>
  <c r="AQ11" i="14"/>
  <c r="AP11" i="14"/>
  <c r="AO11" i="14"/>
  <c r="AN11" i="14"/>
  <c r="AM11" i="14"/>
  <c r="AL11" i="14"/>
  <c r="AK11" i="14"/>
  <c r="AJ11" i="14"/>
  <c r="AI11" i="14"/>
  <c r="AH11" i="14"/>
  <c r="AG11" i="14"/>
  <c r="AF11" i="14"/>
  <c r="AE11" i="14"/>
  <c r="AD11" i="14"/>
  <c r="AC11" i="14"/>
  <c r="AB11" i="14"/>
  <c r="AA11" i="14"/>
  <c r="Z11" i="14"/>
  <c r="Y11" i="14"/>
  <c r="X11" i="14"/>
  <c r="W11" i="14"/>
  <c r="V11" i="14"/>
  <c r="U11" i="14"/>
  <c r="T11" i="14"/>
  <c r="S11" i="14"/>
  <c r="R11" i="14"/>
  <c r="Q11" i="14"/>
  <c r="P11" i="14"/>
  <c r="O11" i="14"/>
  <c r="N11" i="14"/>
  <c r="M11" i="14"/>
  <c r="L11" i="14"/>
  <c r="K11" i="14"/>
  <c r="J11" i="14"/>
  <c r="I11" i="14"/>
  <c r="H11" i="14"/>
  <c r="G11" i="14"/>
  <c r="F11" i="14"/>
  <c r="AZ10" i="14"/>
  <c r="AY10" i="14"/>
  <c r="AX10" i="14"/>
  <c r="AW10" i="14"/>
  <c r="AV10" i="14"/>
  <c r="AU10" i="14"/>
  <c r="AT10" i="14"/>
  <c r="AS10" i="14"/>
  <c r="AR10" i="14"/>
  <c r="AQ10" i="14"/>
  <c r="AP10" i="14"/>
  <c r="AO10" i="14"/>
  <c r="AN10" i="14"/>
  <c r="AM10" i="14"/>
  <c r="AL10" i="14"/>
  <c r="AK10" i="14"/>
  <c r="AJ10" i="14"/>
  <c r="AI10" i="14"/>
  <c r="AH10" i="14"/>
  <c r="AG10" i="14"/>
  <c r="AF10" i="14"/>
  <c r="AE10" i="14"/>
  <c r="AD10" i="14"/>
  <c r="AC10" i="14"/>
  <c r="AB10" i="14"/>
  <c r="AA10" i="14"/>
  <c r="Z10" i="14"/>
  <c r="Y10" i="14"/>
  <c r="X10" i="14"/>
  <c r="W10" i="14"/>
  <c r="V10" i="14"/>
  <c r="U10" i="14"/>
  <c r="T10" i="14"/>
  <c r="S10" i="14"/>
  <c r="R10" i="14"/>
  <c r="Q10" i="14"/>
  <c r="P10" i="14"/>
  <c r="O10" i="14"/>
  <c r="N10" i="14"/>
  <c r="M10" i="14"/>
  <c r="L10" i="14"/>
  <c r="K10" i="14"/>
  <c r="J10" i="14"/>
  <c r="I10" i="14"/>
  <c r="H10" i="14"/>
  <c r="G10" i="14"/>
  <c r="F10" i="14"/>
  <c r="AZ9" i="14"/>
  <c r="AY9" i="14"/>
  <c r="AX9" i="14"/>
  <c r="AW9" i="14"/>
  <c r="AV9" i="14"/>
  <c r="AU9" i="14"/>
  <c r="AT9" i="14"/>
  <c r="AS9" i="14"/>
  <c r="AR9" i="14"/>
  <c r="AQ9" i="14"/>
  <c r="AP9" i="14"/>
  <c r="AO9" i="14"/>
  <c r="AN9" i="14"/>
  <c r="AM9" i="14"/>
  <c r="AL9" i="14"/>
  <c r="AK9" i="14"/>
  <c r="AJ9" i="14"/>
  <c r="AI9" i="14"/>
  <c r="AH9" i="14"/>
  <c r="AG9" i="14"/>
  <c r="AF9" i="14"/>
  <c r="AE9" i="14"/>
  <c r="AD9" i="14"/>
  <c r="AC9" i="14"/>
  <c r="AB9" i="14"/>
  <c r="AA9" i="14"/>
  <c r="Z9" i="14"/>
  <c r="Y9" i="14"/>
  <c r="X9" i="14"/>
  <c r="W9" i="14"/>
  <c r="V9" i="14"/>
  <c r="U9" i="14"/>
  <c r="T9" i="14"/>
  <c r="S9" i="14"/>
  <c r="R9" i="14"/>
  <c r="Q9" i="14"/>
  <c r="P9" i="14"/>
  <c r="O9" i="14"/>
  <c r="N9" i="14"/>
  <c r="M9" i="14"/>
  <c r="L9" i="14"/>
  <c r="K9" i="14"/>
  <c r="J9" i="14"/>
  <c r="I9" i="14"/>
  <c r="H9" i="14"/>
  <c r="G9" i="14"/>
  <c r="F9" i="14"/>
  <c r="A5" i="14"/>
  <c r="F15" i="58" s="1"/>
  <c r="AZ43" i="13"/>
  <c r="AY43" i="13"/>
  <c r="AX43" i="13"/>
  <c r="AW43" i="13"/>
  <c r="AV43" i="13"/>
  <c r="AU43" i="13"/>
  <c r="AT43" i="13"/>
  <c r="AS43" i="13"/>
  <c r="AR43" i="13"/>
  <c r="AQ43" i="13"/>
  <c r="AP43" i="13"/>
  <c r="AO43" i="13"/>
  <c r="AN43" i="13"/>
  <c r="AM43" i="13"/>
  <c r="AL43" i="13"/>
  <c r="AK43" i="13"/>
  <c r="AJ43" i="13"/>
  <c r="AI43" i="13"/>
  <c r="AH43" i="13"/>
  <c r="AG43" i="13"/>
  <c r="AF43" i="13"/>
  <c r="AE43" i="13"/>
  <c r="AD43" i="13"/>
  <c r="AC43" i="13"/>
  <c r="AB43" i="13"/>
  <c r="AA43" i="13"/>
  <c r="Z43" i="13"/>
  <c r="Y43" i="13"/>
  <c r="X43" i="13"/>
  <c r="W43" i="13"/>
  <c r="V43" i="13"/>
  <c r="U43" i="13"/>
  <c r="T43" i="13"/>
  <c r="S43" i="13"/>
  <c r="R43" i="13"/>
  <c r="Q43" i="13"/>
  <c r="P43" i="13"/>
  <c r="O43" i="13"/>
  <c r="N43" i="13"/>
  <c r="M43" i="13"/>
  <c r="L43" i="13"/>
  <c r="K43" i="13"/>
  <c r="J43" i="13"/>
  <c r="I43" i="13"/>
  <c r="H43" i="13"/>
  <c r="G43" i="13"/>
  <c r="F43" i="13"/>
  <c r="AZ42" i="13"/>
  <c r="AY42" i="13"/>
  <c r="AX42" i="13"/>
  <c r="AW42" i="13"/>
  <c r="AV42" i="13"/>
  <c r="AU42" i="13"/>
  <c r="AT42" i="13"/>
  <c r="AS42" i="13"/>
  <c r="AR42" i="13"/>
  <c r="AQ42" i="13"/>
  <c r="AP42" i="13"/>
  <c r="AO42" i="13"/>
  <c r="AN42" i="13"/>
  <c r="AM42" i="13"/>
  <c r="AL42" i="13"/>
  <c r="AK42" i="13"/>
  <c r="AJ42" i="13"/>
  <c r="AI42" i="13"/>
  <c r="AH42" i="13"/>
  <c r="AG42" i="13"/>
  <c r="AF42" i="13"/>
  <c r="AE42" i="13"/>
  <c r="AD42" i="13"/>
  <c r="AC42" i="13"/>
  <c r="AB42" i="13"/>
  <c r="AA42" i="13"/>
  <c r="Z42" i="13"/>
  <c r="Y42" i="13"/>
  <c r="X42" i="13"/>
  <c r="W42" i="13"/>
  <c r="V42" i="13"/>
  <c r="U42" i="13"/>
  <c r="T42" i="13"/>
  <c r="S42" i="13"/>
  <c r="R42" i="13"/>
  <c r="Q42" i="13"/>
  <c r="P42" i="13"/>
  <c r="O42" i="13"/>
  <c r="N42" i="13"/>
  <c r="M42" i="13"/>
  <c r="L42" i="13"/>
  <c r="K42" i="13"/>
  <c r="J42" i="13"/>
  <c r="I42" i="13"/>
  <c r="H42" i="13"/>
  <c r="G42" i="13"/>
  <c r="F42" i="13"/>
  <c r="AZ41" i="13"/>
  <c r="AY41" i="13"/>
  <c r="AX41" i="13"/>
  <c r="AW41" i="13"/>
  <c r="AV41" i="13"/>
  <c r="AU41" i="13"/>
  <c r="AT41" i="13"/>
  <c r="AS41" i="13"/>
  <c r="AR41" i="13"/>
  <c r="AQ41" i="13"/>
  <c r="AP41" i="13"/>
  <c r="AO41" i="13"/>
  <c r="AN41" i="13"/>
  <c r="AM41" i="13"/>
  <c r="AL41" i="13"/>
  <c r="AK41" i="13"/>
  <c r="AJ41" i="13"/>
  <c r="AI41" i="13"/>
  <c r="AH41" i="13"/>
  <c r="AG41" i="13"/>
  <c r="AF41" i="13"/>
  <c r="AE41" i="13"/>
  <c r="AD41" i="13"/>
  <c r="AC41" i="13"/>
  <c r="AB41" i="13"/>
  <c r="AA41" i="13"/>
  <c r="Z41" i="13"/>
  <c r="Y41" i="13"/>
  <c r="X41" i="13"/>
  <c r="W41" i="13"/>
  <c r="V41" i="13"/>
  <c r="U41" i="13"/>
  <c r="T41" i="13"/>
  <c r="S41" i="13"/>
  <c r="R41" i="13"/>
  <c r="Q41" i="13"/>
  <c r="P41" i="13"/>
  <c r="O41" i="13"/>
  <c r="N41" i="13"/>
  <c r="M41" i="13"/>
  <c r="L41" i="13"/>
  <c r="K41" i="13"/>
  <c r="J41" i="13"/>
  <c r="I41" i="13"/>
  <c r="H41" i="13"/>
  <c r="G41" i="13"/>
  <c r="F41" i="13"/>
  <c r="AZ40" i="13"/>
  <c r="AY40" i="13"/>
  <c r="AX40" i="13"/>
  <c r="AW40" i="13"/>
  <c r="AV40" i="13"/>
  <c r="AU40" i="13"/>
  <c r="AT40" i="13"/>
  <c r="AS40" i="13"/>
  <c r="AR40" i="13"/>
  <c r="AQ40" i="13"/>
  <c r="AP40" i="13"/>
  <c r="AO40" i="13"/>
  <c r="AN40" i="13"/>
  <c r="AM40" i="13"/>
  <c r="AL40" i="13"/>
  <c r="AK40" i="13"/>
  <c r="AJ40" i="13"/>
  <c r="AI40" i="13"/>
  <c r="AH40" i="13"/>
  <c r="AG40" i="13"/>
  <c r="AF40" i="13"/>
  <c r="AE40" i="13"/>
  <c r="AD40" i="13"/>
  <c r="AC40" i="13"/>
  <c r="AB40" i="13"/>
  <c r="AA40" i="13"/>
  <c r="Z40" i="13"/>
  <c r="Y40" i="13"/>
  <c r="X40" i="13"/>
  <c r="W40" i="13"/>
  <c r="V40" i="13"/>
  <c r="U40" i="13"/>
  <c r="T40" i="13"/>
  <c r="S40" i="13"/>
  <c r="R40" i="13"/>
  <c r="Q40" i="13"/>
  <c r="P40" i="13"/>
  <c r="O40" i="13"/>
  <c r="N40" i="13"/>
  <c r="M40" i="13"/>
  <c r="L40" i="13"/>
  <c r="K40" i="13"/>
  <c r="J40" i="13"/>
  <c r="I40" i="13"/>
  <c r="H40" i="13"/>
  <c r="G40" i="13"/>
  <c r="F40" i="13"/>
  <c r="AZ39" i="13"/>
  <c r="AY39" i="13"/>
  <c r="AX39" i="13"/>
  <c r="AW39" i="13"/>
  <c r="AV39" i="13"/>
  <c r="AU39" i="13"/>
  <c r="AT39" i="13"/>
  <c r="AS39" i="13"/>
  <c r="AR39" i="13"/>
  <c r="AQ39" i="13"/>
  <c r="AP39" i="13"/>
  <c r="AO39" i="13"/>
  <c r="AN39" i="13"/>
  <c r="AM39" i="13"/>
  <c r="AL39" i="13"/>
  <c r="AK39" i="13"/>
  <c r="AJ39" i="13"/>
  <c r="AI39" i="13"/>
  <c r="AH39" i="13"/>
  <c r="AG39" i="13"/>
  <c r="AF39" i="13"/>
  <c r="AE39" i="13"/>
  <c r="AD39" i="13"/>
  <c r="AC39" i="13"/>
  <c r="AB39" i="13"/>
  <c r="AA39" i="13"/>
  <c r="Z39" i="13"/>
  <c r="Y39" i="13"/>
  <c r="X39" i="13"/>
  <c r="W39" i="13"/>
  <c r="V39" i="13"/>
  <c r="U39" i="13"/>
  <c r="T39" i="13"/>
  <c r="S39" i="13"/>
  <c r="R39" i="13"/>
  <c r="Q39" i="13"/>
  <c r="P39" i="13"/>
  <c r="O39" i="13"/>
  <c r="N39" i="13"/>
  <c r="M39" i="13"/>
  <c r="L39" i="13"/>
  <c r="K39" i="13"/>
  <c r="J39" i="13"/>
  <c r="I39" i="13"/>
  <c r="H39" i="13"/>
  <c r="G39" i="13"/>
  <c r="F39" i="13"/>
  <c r="AZ38" i="13"/>
  <c r="AY38" i="13"/>
  <c r="AX38" i="13"/>
  <c r="AW38" i="13"/>
  <c r="AV38" i="13"/>
  <c r="AU38" i="13"/>
  <c r="AT38" i="13"/>
  <c r="AS38" i="13"/>
  <c r="AR38" i="13"/>
  <c r="AQ38" i="13"/>
  <c r="AP38" i="13"/>
  <c r="AO38" i="13"/>
  <c r="AN38" i="13"/>
  <c r="AM38" i="13"/>
  <c r="AL38" i="13"/>
  <c r="AK38" i="13"/>
  <c r="AJ38" i="13"/>
  <c r="AI38" i="13"/>
  <c r="AH38" i="13"/>
  <c r="AG38" i="13"/>
  <c r="AF38" i="13"/>
  <c r="AE38" i="13"/>
  <c r="AD38" i="13"/>
  <c r="AC38" i="13"/>
  <c r="AB38" i="13"/>
  <c r="AA38" i="13"/>
  <c r="Z38" i="13"/>
  <c r="Y38" i="13"/>
  <c r="X38" i="13"/>
  <c r="W38" i="13"/>
  <c r="V38" i="13"/>
  <c r="U38" i="13"/>
  <c r="T38" i="13"/>
  <c r="S38" i="13"/>
  <c r="R38" i="13"/>
  <c r="Q38" i="13"/>
  <c r="P38" i="13"/>
  <c r="O38" i="13"/>
  <c r="N38" i="13"/>
  <c r="M38" i="13"/>
  <c r="L38" i="13"/>
  <c r="K38" i="13"/>
  <c r="J38" i="13"/>
  <c r="I38" i="13"/>
  <c r="H38" i="13"/>
  <c r="G38" i="13"/>
  <c r="F38" i="13"/>
  <c r="AZ37" i="13"/>
  <c r="AY37" i="13"/>
  <c r="AX37" i="13"/>
  <c r="AW37" i="13"/>
  <c r="AV37" i="13"/>
  <c r="AU37" i="13"/>
  <c r="AT37" i="13"/>
  <c r="AS37" i="13"/>
  <c r="AR37" i="13"/>
  <c r="AQ37" i="13"/>
  <c r="AP37" i="13"/>
  <c r="AO37" i="13"/>
  <c r="AN37" i="13"/>
  <c r="AM37" i="13"/>
  <c r="AL37" i="13"/>
  <c r="AK37" i="13"/>
  <c r="AJ37" i="13"/>
  <c r="AI37" i="13"/>
  <c r="AH37" i="13"/>
  <c r="AG37" i="13"/>
  <c r="AF37" i="13"/>
  <c r="AE37" i="13"/>
  <c r="AD37" i="13"/>
  <c r="AC37" i="13"/>
  <c r="AB37" i="13"/>
  <c r="AA37" i="13"/>
  <c r="Z37" i="13"/>
  <c r="Y37" i="13"/>
  <c r="X37" i="13"/>
  <c r="W37" i="13"/>
  <c r="V37" i="13"/>
  <c r="U37" i="13"/>
  <c r="T37" i="13"/>
  <c r="S37" i="13"/>
  <c r="R37" i="13"/>
  <c r="Q37" i="13"/>
  <c r="P37" i="13"/>
  <c r="O37" i="13"/>
  <c r="N37" i="13"/>
  <c r="M37" i="13"/>
  <c r="L37" i="13"/>
  <c r="K37" i="13"/>
  <c r="J37" i="13"/>
  <c r="I37" i="13"/>
  <c r="H37" i="13"/>
  <c r="G37" i="13"/>
  <c r="F37" i="13"/>
  <c r="AZ36" i="13"/>
  <c r="AY36" i="13"/>
  <c r="AX36" i="13"/>
  <c r="AW36" i="13"/>
  <c r="AV36" i="13"/>
  <c r="AU36" i="13"/>
  <c r="AT36" i="13"/>
  <c r="AS36" i="13"/>
  <c r="AR36" i="13"/>
  <c r="AQ36" i="13"/>
  <c r="AP36" i="13"/>
  <c r="AO36" i="13"/>
  <c r="AN36" i="13"/>
  <c r="AM36" i="13"/>
  <c r="AL36" i="13"/>
  <c r="AK36" i="13"/>
  <c r="AJ36" i="13"/>
  <c r="AI36" i="13"/>
  <c r="AH36" i="13"/>
  <c r="AG36" i="13"/>
  <c r="AF36" i="13"/>
  <c r="AE36" i="13"/>
  <c r="AD36" i="13"/>
  <c r="AC36" i="13"/>
  <c r="AB36" i="13"/>
  <c r="AA36" i="13"/>
  <c r="Z36" i="13"/>
  <c r="Y36" i="13"/>
  <c r="X36" i="13"/>
  <c r="W36" i="13"/>
  <c r="V36" i="13"/>
  <c r="U36" i="13"/>
  <c r="T36" i="13"/>
  <c r="S36" i="13"/>
  <c r="R36" i="13"/>
  <c r="Q36" i="13"/>
  <c r="P36" i="13"/>
  <c r="O36" i="13"/>
  <c r="N36" i="13"/>
  <c r="M36" i="13"/>
  <c r="L36" i="13"/>
  <c r="K36" i="13"/>
  <c r="J36" i="13"/>
  <c r="I36" i="13"/>
  <c r="H36" i="13"/>
  <c r="G36" i="13"/>
  <c r="F36" i="13"/>
  <c r="AZ35" i="13"/>
  <c r="AY35" i="13"/>
  <c r="AX35" i="13"/>
  <c r="AW35" i="13"/>
  <c r="AV35" i="13"/>
  <c r="AU35" i="13"/>
  <c r="AT35" i="13"/>
  <c r="AS35" i="13"/>
  <c r="AR35" i="13"/>
  <c r="AQ35" i="13"/>
  <c r="AP35" i="13"/>
  <c r="AO35" i="13"/>
  <c r="AN35" i="13"/>
  <c r="AM35" i="13"/>
  <c r="AL35" i="13"/>
  <c r="AK35" i="13"/>
  <c r="AJ35" i="13"/>
  <c r="AI35" i="13"/>
  <c r="AH35" i="13"/>
  <c r="AG35" i="13"/>
  <c r="AF35" i="13"/>
  <c r="AE35" i="13"/>
  <c r="AD35" i="13"/>
  <c r="AC35" i="13"/>
  <c r="AB35" i="13"/>
  <c r="AA35" i="13"/>
  <c r="Z35" i="13"/>
  <c r="Y35" i="13"/>
  <c r="X35" i="13"/>
  <c r="W35" i="13"/>
  <c r="V35" i="13"/>
  <c r="U35" i="13"/>
  <c r="T35" i="13"/>
  <c r="S35" i="13"/>
  <c r="R35" i="13"/>
  <c r="Q35" i="13"/>
  <c r="P35" i="13"/>
  <c r="O35" i="13"/>
  <c r="N35" i="13"/>
  <c r="M35" i="13"/>
  <c r="L35" i="13"/>
  <c r="K35" i="13"/>
  <c r="J35" i="13"/>
  <c r="I35" i="13"/>
  <c r="H35" i="13"/>
  <c r="G35" i="13"/>
  <c r="F35" i="13"/>
  <c r="AZ34" i="13"/>
  <c r="AY34" i="13"/>
  <c r="AX34" i="13"/>
  <c r="AW34" i="13"/>
  <c r="AV34" i="13"/>
  <c r="AU34" i="13"/>
  <c r="AT34" i="13"/>
  <c r="AS34" i="13"/>
  <c r="AR34" i="13"/>
  <c r="AQ34" i="13"/>
  <c r="AP34" i="13"/>
  <c r="AO34" i="13"/>
  <c r="AN34" i="13"/>
  <c r="AM34" i="13"/>
  <c r="AL34" i="13"/>
  <c r="AK34" i="13"/>
  <c r="AJ34" i="13"/>
  <c r="AI34" i="13"/>
  <c r="AH34" i="13"/>
  <c r="AG34" i="13"/>
  <c r="AF34" i="13"/>
  <c r="AE34" i="13"/>
  <c r="AD34" i="13"/>
  <c r="AC34" i="13"/>
  <c r="AB34" i="13"/>
  <c r="AA34" i="13"/>
  <c r="Z34" i="13"/>
  <c r="Y34" i="13"/>
  <c r="X34" i="13"/>
  <c r="W34" i="13"/>
  <c r="V34" i="13"/>
  <c r="U34" i="13"/>
  <c r="T34" i="13"/>
  <c r="S34" i="13"/>
  <c r="R34" i="13"/>
  <c r="Q34" i="13"/>
  <c r="P34" i="13"/>
  <c r="O34" i="13"/>
  <c r="N34" i="13"/>
  <c r="M34" i="13"/>
  <c r="L34" i="13"/>
  <c r="K34" i="13"/>
  <c r="J34" i="13"/>
  <c r="I34" i="13"/>
  <c r="H34" i="13"/>
  <c r="G34" i="13"/>
  <c r="F34" i="13"/>
  <c r="AZ33" i="13"/>
  <c r="AY33" i="13"/>
  <c r="AX33" i="13"/>
  <c r="AW33" i="13"/>
  <c r="AV33" i="13"/>
  <c r="AU33" i="13"/>
  <c r="AT33" i="13"/>
  <c r="AS33" i="13"/>
  <c r="AR33" i="13"/>
  <c r="AQ33" i="13"/>
  <c r="AP33" i="13"/>
  <c r="AO33" i="13"/>
  <c r="AN33" i="13"/>
  <c r="AM33" i="13"/>
  <c r="AL33" i="13"/>
  <c r="AK33" i="13"/>
  <c r="AJ33" i="13"/>
  <c r="AI33" i="13"/>
  <c r="AH33" i="13"/>
  <c r="AG33" i="13"/>
  <c r="AF33" i="13"/>
  <c r="AE33" i="13"/>
  <c r="AD33" i="13"/>
  <c r="AC33" i="13"/>
  <c r="AB33" i="13"/>
  <c r="AA33" i="13"/>
  <c r="Z33" i="13"/>
  <c r="Y33" i="13"/>
  <c r="X33" i="13"/>
  <c r="W33" i="13"/>
  <c r="V33" i="13"/>
  <c r="U33" i="13"/>
  <c r="T33" i="13"/>
  <c r="S33" i="13"/>
  <c r="R33" i="13"/>
  <c r="Q33" i="13"/>
  <c r="P33" i="13"/>
  <c r="O33" i="13"/>
  <c r="N33" i="13"/>
  <c r="M33" i="13"/>
  <c r="L33" i="13"/>
  <c r="K33" i="13"/>
  <c r="J33" i="13"/>
  <c r="I33" i="13"/>
  <c r="H33" i="13"/>
  <c r="G33" i="13"/>
  <c r="F33" i="13"/>
  <c r="AZ32" i="13"/>
  <c r="AY32" i="13"/>
  <c r="AX32" i="13"/>
  <c r="AW32" i="13"/>
  <c r="AV32" i="13"/>
  <c r="AU32" i="13"/>
  <c r="AT32" i="13"/>
  <c r="AS32" i="13"/>
  <c r="AR32" i="13"/>
  <c r="AQ32" i="13"/>
  <c r="AP32" i="13"/>
  <c r="AO32" i="13"/>
  <c r="AN32" i="13"/>
  <c r="AM32" i="13"/>
  <c r="AL32" i="13"/>
  <c r="AK32" i="13"/>
  <c r="AJ32" i="13"/>
  <c r="AI32" i="13"/>
  <c r="AH32" i="13"/>
  <c r="AG32" i="13"/>
  <c r="AF32" i="13"/>
  <c r="AE32" i="13"/>
  <c r="AD32" i="13"/>
  <c r="AC32" i="13"/>
  <c r="AB32" i="13"/>
  <c r="AA32" i="13"/>
  <c r="Z32" i="13"/>
  <c r="Y32" i="13"/>
  <c r="X32" i="13"/>
  <c r="W32" i="13"/>
  <c r="V32" i="13"/>
  <c r="U32" i="13"/>
  <c r="T32" i="13"/>
  <c r="S32" i="13"/>
  <c r="R32" i="13"/>
  <c r="Q32" i="13"/>
  <c r="P32" i="13"/>
  <c r="O32" i="13"/>
  <c r="N32" i="13"/>
  <c r="M32" i="13"/>
  <c r="L32" i="13"/>
  <c r="K32" i="13"/>
  <c r="J32" i="13"/>
  <c r="I32" i="13"/>
  <c r="H32" i="13"/>
  <c r="G32" i="13"/>
  <c r="F32" i="13"/>
  <c r="AZ31" i="13"/>
  <c r="AY31" i="13"/>
  <c r="AX31" i="13"/>
  <c r="AW31" i="13"/>
  <c r="AV31" i="13"/>
  <c r="AU31" i="13"/>
  <c r="AT31" i="13"/>
  <c r="AS31" i="13"/>
  <c r="AR31" i="13"/>
  <c r="AQ31" i="13"/>
  <c r="AP31" i="13"/>
  <c r="AO31" i="13"/>
  <c r="AN31" i="13"/>
  <c r="AM31" i="13"/>
  <c r="AL31" i="13"/>
  <c r="AK31" i="13"/>
  <c r="AJ31" i="13"/>
  <c r="AI31" i="13"/>
  <c r="AH31" i="13"/>
  <c r="AG31" i="13"/>
  <c r="AF31" i="13"/>
  <c r="AE31" i="13"/>
  <c r="AD31" i="13"/>
  <c r="AC31" i="13"/>
  <c r="AB31" i="13"/>
  <c r="AA31" i="13"/>
  <c r="Z31" i="13"/>
  <c r="Y31" i="13"/>
  <c r="X31" i="13"/>
  <c r="W31" i="13"/>
  <c r="V31" i="13"/>
  <c r="U31" i="13"/>
  <c r="T31" i="13"/>
  <c r="S31" i="13"/>
  <c r="R31" i="13"/>
  <c r="Q31" i="13"/>
  <c r="P31" i="13"/>
  <c r="O31" i="13"/>
  <c r="N31" i="13"/>
  <c r="M31" i="13"/>
  <c r="L31" i="13"/>
  <c r="K31" i="13"/>
  <c r="J31" i="13"/>
  <c r="I31" i="13"/>
  <c r="H31" i="13"/>
  <c r="G31" i="13"/>
  <c r="F31" i="13"/>
  <c r="AZ30" i="13"/>
  <c r="AY30" i="13"/>
  <c r="AX30" i="13"/>
  <c r="AW30" i="13"/>
  <c r="AV30" i="13"/>
  <c r="AU30" i="13"/>
  <c r="AT30" i="13"/>
  <c r="AS30" i="13"/>
  <c r="AR30" i="13"/>
  <c r="AQ30" i="13"/>
  <c r="AP30" i="13"/>
  <c r="AO30" i="13"/>
  <c r="AN30" i="13"/>
  <c r="AM30" i="13"/>
  <c r="AL30" i="13"/>
  <c r="AK30" i="13"/>
  <c r="AJ30" i="13"/>
  <c r="AI30" i="13"/>
  <c r="AH30" i="13"/>
  <c r="AG30" i="13"/>
  <c r="AF30" i="13"/>
  <c r="AE30" i="13"/>
  <c r="AD30" i="13"/>
  <c r="AC30" i="13"/>
  <c r="AB30" i="13"/>
  <c r="AA30" i="13"/>
  <c r="Z30" i="13"/>
  <c r="Y30" i="13"/>
  <c r="X30" i="13"/>
  <c r="W30" i="13"/>
  <c r="V30" i="13"/>
  <c r="U30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G30" i="13"/>
  <c r="F30" i="13"/>
  <c r="AZ29" i="13"/>
  <c r="AY29" i="13"/>
  <c r="AX29" i="13"/>
  <c r="AW29" i="13"/>
  <c r="AV29" i="13"/>
  <c r="AU29" i="13"/>
  <c r="AT29" i="13"/>
  <c r="AS29" i="13"/>
  <c r="AR29" i="13"/>
  <c r="AQ29" i="13"/>
  <c r="AP29" i="13"/>
  <c r="AO29" i="13"/>
  <c r="AN29" i="13"/>
  <c r="AM29" i="13"/>
  <c r="AL29" i="13"/>
  <c r="AK29" i="13"/>
  <c r="AJ29" i="13"/>
  <c r="AI29" i="13"/>
  <c r="AH29" i="13"/>
  <c r="AG29" i="13"/>
  <c r="AF29" i="13"/>
  <c r="AE29" i="13"/>
  <c r="AD29" i="13"/>
  <c r="AC29" i="13"/>
  <c r="AB29" i="13"/>
  <c r="AA29" i="13"/>
  <c r="Z29" i="13"/>
  <c r="Y29" i="13"/>
  <c r="X29" i="13"/>
  <c r="W29" i="13"/>
  <c r="V29" i="13"/>
  <c r="U29" i="13"/>
  <c r="T29" i="13"/>
  <c r="S29" i="13"/>
  <c r="R29" i="13"/>
  <c r="Q29" i="13"/>
  <c r="P29" i="13"/>
  <c r="O29" i="13"/>
  <c r="N29" i="13"/>
  <c r="M29" i="13"/>
  <c r="L29" i="13"/>
  <c r="K29" i="13"/>
  <c r="J29" i="13"/>
  <c r="I29" i="13"/>
  <c r="H29" i="13"/>
  <c r="G29" i="13"/>
  <c r="F29" i="13"/>
  <c r="AZ28" i="13"/>
  <c r="AY28" i="13"/>
  <c r="AX28" i="13"/>
  <c r="AW28" i="13"/>
  <c r="AV28" i="13"/>
  <c r="AU28" i="13"/>
  <c r="AT28" i="13"/>
  <c r="AS28" i="13"/>
  <c r="AR28" i="13"/>
  <c r="AQ28" i="13"/>
  <c r="AP28" i="13"/>
  <c r="AO28" i="13"/>
  <c r="AN28" i="13"/>
  <c r="AM28" i="13"/>
  <c r="AL28" i="13"/>
  <c r="AK28" i="13"/>
  <c r="AJ28" i="13"/>
  <c r="AI28" i="13"/>
  <c r="AH28" i="13"/>
  <c r="AG28" i="13"/>
  <c r="AF28" i="13"/>
  <c r="AE28" i="13"/>
  <c r="AD28" i="13"/>
  <c r="AC28" i="13"/>
  <c r="AB28" i="13"/>
  <c r="AA28" i="13"/>
  <c r="Z28" i="13"/>
  <c r="Y28" i="13"/>
  <c r="X28" i="13"/>
  <c r="W28" i="13"/>
  <c r="V28" i="13"/>
  <c r="U28" i="13"/>
  <c r="T28" i="13"/>
  <c r="S28" i="13"/>
  <c r="R28" i="13"/>
  <c r="Q28" i="13"/>
  <c r="P28" i="13"/>
  <c r="O28" i="13"/>
  <c r="N28" i="13"/>
  <c r="M28" i="13"/>
  <c r="L28" i="13"/>
  <c r="K28" i="13"/>
  <c r="J28" i="13"/>
  <c r="I28" i="13"/>
  <c r="H28" i="13"/>
  <c r="G28" i="13"/>
  <c r="F28" i="13"/>
  <c r="AZ27" i="13"/>
  <c r="AY27" i="13"/>
  <c r="AX27" i="13"/>
  <c r="AW27" i="13"/>
  <c r="AV27" i="13"/>
  <c r="AU27" i="13"/>
  <c r="AT27" i="13"/>
  <c r="AS27" i="13"/>
  <c r="AR27" i="13"/>
  <c r="AQ27" i="13"/>
  <c r="AP27" i="13"/>
  <c r="AO27" i="13"/>
  <c r="AN27" i="13"/>
  <c r="AM27" i="13"/>
  <c r="AL27" i="13"/>
  <c r="AK27" i="13"/>
  <c r="AJ27" i="13"/>
  <c r="AI27" i="13"/>
  <c r="AH27" i="13"/>
  <c r="AG27" i="13"/>
  <c r="AF27" i="13"/>
  <c r="AE27" i="13"/>
  <c r="AD27" i="13"/>
  <c r="AC27" i="13"/>
  <c r="AB27" i="13"/>
  <c r="AA27" i="13"/>
  <c r="Z27" i="13"/>
  <c r="Y27" i="13"/>
  <c r="X27" i="13"/>
  <c r="W27" i="13"/>
  <c r="V27" i="13"/>
  <c r="U27" i="13"/>
  <c r="T27" i="13"/>
  <c r="S27" i="13"/>
  <c r="R27" i="13"/>
  <c r="Q27" i="13"/>
  <c r="P27" i="13"/>
  <c r="O27" i="13"/>
  <c r="N27" i="13"/>
  <c r="M27" i="13"/>
  <c r="L27" i="13"/>
  <c r="K27" i="13"/>
  <c r="J27" i="13"/>
  <c r="I27" i="13"/>
  <c r="H27" i="13"/>
  <c r="G27" i="13"/>
  <c r="F27" i="13"/>
  <c r="AZ26" i="13"/>
  <c r="AY26" i="13"/>
  <c r="AX26" i="13"/>
  <c r="AW26" i="13"/>
  <c r="AV26" i="13"/>
  <c r="AU26" i="13"/>
  <c r="AT26" i="13"/>
  <c r="AS26" i="13"/>
  <c r="AR26" i="13"/>
  <c r="AQ26" i="13"/>
  <c r="AP26" i="13"/>
  <c r="AO26" i="13"/>
  <c r="AN26" i="13"/>
  <c r="AM26" i="13"/>
  <c r="AL26" i="13"/>
  <c r="AK26" i="13"/>
  <c r="AJ26" i="13"/>
  <c r="AI26" i="13"/>
  <c r="AH26" i="13"/>
  <c r="AG26" i="13"/>
  <c r="AF26" i="13"/>
  <c r="AE26" i="13"/>
  <c r="AD26" i="13"/>
  <c r="AC26" i="13"/>
  <c r="AB26" i="13"/>
  <c r="AA26" i="13"/>
  <c r="Z26" i="13"/>
  <c r="Y26" i="13"/>
  <c r="X26" i="13"/>
  <c r="W26" i="13"/>
  <c r="V26" i="13"/>
  <c r="U26" i="13"/>
  <c r="T26" i="13"/>
  <c r="S26" i="13"/>
  <c r="R26" i="13"/>
  <c r="Q26" i="13"/>
  <c r="P26" i="13"/>
  <c r="O26" i="13"/>
  <c r="N26" i="13"/>
  <c r="M26" i="13"/>
  <c r="L26" i="13"/>
  <c r="K26" i="13"/>
  <c r="J26" i="13"/>
  <c r="I26" i="13"/>
  <c r="H26" i="13"/>
  <c r="G26" i="13"/>
  <c r="F26" i="13"/>
  <c r="AZ25" i="13"/>
  <c r="AY25" i="13"/>
  <c r="AX25" i="13"/>
  <c r="AW25" i="13"/>
  <c r="AV25" i="13"/>
  <c r="AU25" i="13"/>
  <c r="AT25" i="13"/>
  <c r="AS25" i="13"/>
  <c r="AR25" i="13"/>
  <c r="AQ25" i="13"/>
  <c r="AP25" i="13"/>
  <c r="AO25" i="13"/>
  <c r="AN25" i="13"/>
  <c r="AM25" i="13"/>
  <c r="AL25" i="13"/>
  <c r="AK25" i="13"/>
  <c r="AJ25" i="13"/>
  <c r="AI25" i="13"/>
  <c r="AH25" i="13"/>
  <c r="AG25" i="13"/>
  <c r="AF25" i="13"/>
  <c r="AE25" i="13"/>
  <c r="AD25" i="13"/>
  <c r="AC25" i="13"/>
  <c r="AB25" i="13"/>
  <c r="AA25" i="13"/>
  <c r="Z25" i="13"/>
  <c r="Y25" i="13"/>
  <c r="X25" i="13"/>
  <c r="W25" i="13"/>
  <c r="V25" i="13"/>
  <c r="U25" i="13"/>
  <c r="T25" i="13"/>
  <c r="S25" i="13"/>
  <c r="R25" i="13"/>
  <c r="Q25" i="13"/>
  <c r="P25" i="13"/>
  <c r="O25" i="13"/>
  <c r="N25" i="13"/>
  <c r="M25" i="13"/>
  <c r="L25" i="13"/>
  <c r="K25" i="13"/>
  <c r="J25" i="13"/>
  <c r="I25" i="13"/>
  <c r="H25" i="13"/>
  <c r="G25" i="13"/>
  <c r="F25" i="13"/>
  <c r="AZ24" i="13"/>
  <c r="AY24" i="13"/>
  <c r="AX24" i="13"/>
  <c r="AW24" i="13"/>
  <c r="AV24" i="13"/>
  <c r="AU24" i="13"/>
  <c r="AT24" i="13"/>
  <c r="AS24" i="13"/>
  <c r="AR24" i="13"/>
  <c r="AQ24" i="13"/>
  <c r="AP24" i="13"/>
  <c r="AO24" i="13"/>
  <c r="AN24" i="13"/>
  <c r="AM24" i="13"/>
  <c r="AL24" i="13"/>
  <c r="AK24" i="13"/>
  <c r="AJ24" i="13"/>
  <c r="AI24" i="13"/>
  <c r="AH24" i="13"/>
  <c r="AG24" i="13"/>
  <c r="AF24" i="13"/>
  <c r="AE24" i="13"/>
  <c r="AD24" i="13"/>
  <c r="AC24" i="13"/>
  <c r="AB24" i="13"/>
  <c r="AA24" i="13"/>
  <c r="Z24" i="13"/>
  <c r="Y24" i="13"/>
  <c r="X24" i="13"/>
  <c r="W24" i="13"/>
  <c r="V24" i="13"/>
  <c r="U24" i="13"/>
  <c r="T24" i="13"/>
  <c r="S24" i="13"/>
  <c r="R24" i="13"/>
  <c r="Q24" i="13"/>
  <c r="P24" i="13"/>
  <c r="O24" i="13"/>
  <c r="N24" i="13"/>
  <c r="M24" i="13"/>
  <c r="L24" i="13"/>
  <c r="K24" i="13"/>
  <c r="J24" i="13"/>
  <c r="I24" i="13"/>
  <c r="H24" i="13"/>
  <c r="G24" i="13"/>
  <c r="F24" i="13"/>
  <c r="AZ23" i="13"/>
  <c r="AY23" i="13"/>
  <c r="AX23" i="13"/>
  <c r="AW23" i="13"/>
  <c r="AV23" i="13"/>
  <c r="AU23" i="13"/>
  <c r="AT23" i="13"/>
  <c r="AS23" i="13"/>
  <c r="AR23" i="13"/>
  <c r="AQ23" i="13"/>
  <c r="AP23" i="13"/>
  <c r="AO23" i="13"/>
  <c r="AN23" i="13"/>
  <c r="AM23" i="13"/>
  <c r="AL23" i="13"/>
  <c r="AK23" i="13"/>
  <c r="AJ23" i="13"/>
  <c r="AI23" i="13"/>
  <c r="AH23" i="13"/>
  <c r="AG23" i="13"/>
  <c r="AF23" i="13"/>
  <c r="AE23" i="13"/>
  <c r="AD23" i="13"/>
  <c r="AC23" i="13"/>
  <c r="AB23" i="13"/>
  <c r="AA23" i="13"/>
  <c r="Z23" i="13"/>
  <c r="Y23" i="13"/>
  <c r="X23" i="13"/>
  <c r="W23" i="13"/>
  <c r="V23" i="13"/>
  <c r="U23" i="13"/>
  <c r="T23" i="13"/>
  <c r="S23" i="13"/>
  <c r="R23" i="13"/>
  <c r="Q23" i="13"/>
  <c r="P23" i="13"/>
  <c r="O23" i="13"/>
  <c r="N23" i="13"/>
  <c r="M23" i="13"/>
  <c r="L23" i="13"/>
  <c r="K23" i="13"/>
  <c r="J23" i="13"/>
  <c r="I23" i="13"/>
  <c r="H23" i="13"/>
  <c r="G23" i="13"/>
  <c r="F23" i="13"/>
  <c r="AZ22" i="13"/>
  <c r="AY22" i="13"/>
  <c r="AX22" i="13"/>
  <c r="AW22" i="13"/>
  <c r="AV22" i="13"/>
  <c r="AU22" i="13"/>
  <c r="AT22" i="13"/>
  <c r="AS22" i="13"/>
  <c r="AR22" i="13"/>
  <c r="AQ22" i="13"/>
  <c r="AP22" i="13"/>
  <c r="AO22" i="13"/>
  <c r="AN22" i="13"/>
  <c r="AM22" i="13"/>
  <c r="AL22" i="13"/>
  <c r="AK22" i="13"/>
  <c r="AJ22" i="13"/>
  <c r="AI22" i="13"/>
  <c r="AH22" i="13"/>
  <c r="AG22" i="13"/>
  <c r="AF22" i="13"/>
  <c r="AE22" i="13"/>
  <c r="AD22" i="13"/>
  <c r="AC22" i="13"/>
  <c r="AB22" i="13"/>
  <c r="AA22" i="13"/>
  <c r="Z22" i="13"/>
  <c r="Y22" i="13"/>
  <c r="X22" i="13"/>
  <c r="W22" i="13"/>
  <c r="V22" i="13"/>
  <c r="U22" i="13"/>
  <c r="T22" i="13"/>
  <c r="S22" i="13"/>
  <c r="R22" i="13"/>
  <c r="Q22" i="13"/>
  <c r="P22" i="13"/>
  <c r="O22" i="13"/>
  <c r="N22" i="13"/>
  <c r="M22" i="13"/>
  <c r="L22" i="13"/>
  <c r="K22" i="13"/>
  <c r="J22" i="13"/>
  <c r="I22" i="13"/>
  <c r="H22" i="13"/>
  <c r="G22" i="13"/>
  <c r="F22" i="13"/>
  <c r="AZ21" i="13"/>
  <c r="AY21" i="13"/>
  <c r="AX21" i="13"/>
  <c r="AW21" i="13"/>
  <c r="AV21" i="13"/>
  <c r="AU21" i="13"/>
  <c r="AT21" i="13"/>
  <c r="AS21" i="13"/>
  <c r="AR21" i="13"/>
  <c r="AQ21" i="13"/>
  <c r="AP21" i="13"/>
  <c r="AO21" i="13"/>
  <c r="AN21" i="13"/>
  <c r="AM21" i="13"/>
  <c r="AL21" i="13"/>
  <c r="AK21" i="13"/>
  <c r="AJ21" i="13"/>
  <c r="AI21" i="13"/>
  <c r="AH21" i="13"/>
  <c r="AG21" i="13"/>
  <c r="AF21" i="13"/>
  <c r="AE21" i="13"/>
  <c r="AD21" i="13"/>
  <c r="AC21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AZ20" i="13"/>
  <c r="AY20" i="13"/>
  <c r="AX20" i="13"/>
  <c r="AW20" i="13"/>
  <c r="AV20" i="13"/>
  <c r="AU20" i="13"/>
  <c r="AT20" i="13"/>
  <c r="AS20" i="13"/>
  <c r="AR20" i="13"/>
  <c r="AQ20" i="13"/>
  <c r="AP20" i="13"/>
  <c r="AO20" i="13"/>
  <c r="AN20" i="13"/>
  <c r="AM20" i="13"/>
  <c r="AL20" i="13"/>
  <c r="AK20" i="13"/>
  <c r="AJ20" i="13"/>
  <c r="AI20" i="13"/>
  <c r="AH20" i="13"/>
  <c r="AG20" i="13"/>
  <c r="AF20" i="13"/>
  <c r="AE20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AZ19" i="13"/>
  <c r="AY19" i="13"/>
  <c r="AX19" i="13"/>
  <c r="AW19" i="13"/>
  <c r="AV19" i="13"/>
  <c r="AU19" i="13"/>
  <c r="AT19" i="13"/>
  <c r="AS19" i="13"/>
  <c r="AR19" i="13"/>
  <c r="AQ19" i="13"/>
  <c r="AP19" i="13"/>
  <c r="AO19" i="13"/>
  <c r="AN19" i="13"/>
  <c r="AM19" i="13"/>
  <c r="AL19" i="13"/>
  <c r="AK19" i="13"/>
  <c r="AJ19" i="13"/>
  <c r="AI19" i="13"/>
  <c r="AH19" i="13"/>
  <c r="AG19" i="13"/>
  <c r="AF19" i="13"/>
  <c r="AE19" i="13"/>
  <c r="AD19" i="13"/>
  <c r="AC19" i="13"/>
  <c r="AB19" i="13"/>
  <c r="AA19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H19" i="13"/>
  <c r="G19" i="13"/>
  <c r="F19" i="13"/>
  <c r="AZ18" i="13"/>
  <c r="AY18" i="13"/>
  <c r="AX18" i="13"/>
  <c r="AW18" i="13"/>
  <c r="AV18" i="13"/>
  <c r="AU18" i="13"/>
  <c r="AT18" i="13"/>
  <c r="AS18" i="13"/>
  <c r="AR18" i="13"/>
  <c r="AQ18" i="13"/>
  <c r="AP18" i="13"/>
  <c r="AO18" i="13"/>
  <c r="AN18" i="13"/>
  <c r="AM18" i="13"/>
  <c r="AL18" i="13"/>
  <c r="AK18" i="13"/>
  <c r="AJ18" i="13"/>
  <c r="AI18" i="13"/>
  <c r="AH18" i="13"/>
  <c r="AG18" i="13"/>
  <c r="AF18" i="13"/>
  <c r="AE18" i="13"/>
  <c r="AD18" i="13"/>
  <c r="AC18" i="13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H18" i="13"/>
  <c r="G18" i="13"/>
  <c r="F18" i="13"/>
  <c r="AZ17" i="13"/>
  <c r="AY17" i="13"/>
  <c r="AX17" i="13"/>
  <c r="AW17" i="13"/>
  <c r="AV17" i="13"/>
  <c r="AU17" i="13"/>
  <c r="AT17" i="13"/>
  <c r="AS17" i="13"/>
  <c r="AR17" i="13"/>
  <c r="AQ17" i="13"/>
  <c r="AP17" i="13"/>
  <c r="AO17" i="13"/>
  <c r="AN17" i="13"/>
  <c r="AM17" i="13"/>
  <c r="AL17" i="13"/>
  <c r="AK17" i="13"/>
  <c r="AJ17" i="13"/>
  <c r="AI17" i="13"/>
  <c r="AH17" i="13"/>
  <c r="AG17" i="13"/>
  <c r="AF17" i="13"/>
  <c r="AE17" i="13"/>
  <c r="AD17" i="13"/>
  <c r="AC17" i="13"/>
  <c r="AB17" i="13"/>
  <c r="AA17" i="13"/>
  <c r="Z17" i="13"/>
  <c r="Y17" i="13"/>
  <c r="X17" i="13"/>
  <c r="W17" i="13"/>
  <c r="V17" i="13"/>
  <c r="U17" i="13"/>
  <c r="T17" i="13"/>
  <c r="S17" i="13"/>
  <c r="R17" i="13"/>
  <c r="Q17" i="13"/>
  <c r="P17" i="13"/>
  <c r="O17" i="13"/>
  <c r="N17" i="13"/>
  <c r="M17" i="13"/>
  <c r="L17" i="13"/>
  <c r="K17" i="13"/>
  <c r="J17" i="13"/>
  <c r="I17" i="13"/>
  <c r="H17" i="13"/>
  <c r="G17" i="13"/>
  <c r="F17" i="13"/>
  <c r="AZ16" i="13"/>
  <c r="AY16" i="13"/>
  <c r="AX16" i="13"/>
  <c r="AW16" i="13"/>
  <c r="AV16" i="13"/>
  <c r="AU16" i="13"/>
  <c r="AT16" i="13"/>
  <c r="AS16" i="13"/>
  <c r="AR16" i="13"/>
  <c r="AQ16" i="13"/>
  <c r="AP16" i="13"/>
  <c r="AO16" i="13"/>
  <c r="AN16" i="13"/>
  <c r="AM16" i="13"/>
  <c r="AL16" i="13"/>
  <c r="AK16" i="13"/>
  <c r="AJ16" i="13"/>
  <c r="AI16" i="13"/>
  <c r="AH16" i="13"/>
  <c r="AG16" i="13"/>
  <c r="AF16" i="13"/>
  <c r="AE16" i="13"/>
  <c r="AD16" i="13"/>
  <c r="AC16" i="13"/>
  <c r="AB16" i="13"/>
  <c r="AA16" i="13"/>
  <c r="Z16" i="13"/>
  <c r="Y16" i="13"/>
  <c r="X16" i="13"/>
  <c r="W16" i="13"/>
  <c r="V16" i="13"/>
  <c r="U16" i="13"/>
  <c r="T16" i="13"/>
  <c r="S16" i="13"/>
  <c r="R16" i="13"/>
  <c r="Q16" i="13"/>
  <c r="P16" i="13"/>
  <c r="O16" i="13"/>
  <c r="N16" i="13"/>
  <c r="M16" i="13"/>
  <c r="L16" i="13"/>
  <c r="K16" i="13"/>
  <c r="J16" i="13"/>
  <c r="I16" i="13"/>
  <c r="H16" i="13"/>
  <c r="G16" i="13"/>
  <c r="F16" i="13"/>
  <c r="AZ15" i="13"/>
  <c r="AY15" i="13"/>
  <c r="AX15" i="13"/>
  <c r="AW15" i="13"/>
  <c r="AV15" i="13"/>
  <c r="AU15" i="13"/>
  <c r="AT15" i="13"/>
  <c r="AS15" i="13"/>
  <c r="AR15" i="13"/>
  <c r="AQ15" i="13"/>
  <c r="AP15" i="13"/>
  <c r="AO15" i="13"/>
  <c r="AN15" i="13"/>
  <c r="AM15" i="13"/>
  <c r="AL15" i="13"/>
  <c r="AK15" i="13"/>
  <c r="AJ15" i="13"/>
  <c r="AI15" i="13"/>
  <c r="AH15" i="13"/>
  <c r="AG15" i="13"/>
  <c r="AF15" i="13"/>
  <c r="AE15" i="13"/>
  <c r="AD15" i="13"/>
  <c r="AC15" i="13"/>
  <c r="AB15" i="13"/>
  <c r="AA15" i="13"/>
  <c r="Z15" i="13"/>
  <c r="Y15" i="13"/>
  <c r="X15" i="13"/>
  <c r="W15" i="13"/>
  <c r="V15" i="13"/>
  <c r="U15" i="13"/>
  <c r="T15" i="13"/>
  <c r="S15" i="13"/>
  <c r="R15" i="13"/>
  <c r="Q15" i="13"/>
  <c r="P15" i="13"/>
  <c r="O15" i="13"/>
  <c r="N15" i="13"/>
  <c r="M15" i="13"/>
  <c r="L15" i="13"/>
  <c r="K15" i="13"/>
  <c r="J15" i="13"/>
  <c r="I15" i="13"/>
  <c r="H15" i="13"/>
  <c r="G15" i="13"/>
  <c r="F15" i="13"/>
  <c r="AZ14" i="13"/>
  <c r="AY14" i="13"/>
  <c r="AX14" i="13"/>
  <c r="AW14" i="13"/>
  <c r="AV14" i="13"/>
  <c r="AU14" i="13"/>
  <c r="AT14" i="13"/>
  <c r="AS14" i="13"/>
  <c r="AR14" i="13"/>
  <c r="AQ14" i="13"/>
  <c r="AP14" i="13"/>
  <c r="AO14" i="13"/>
  <c r="AN14" i="13"/>
  <c r="AM14" i="13"/>
  <c r="AL14" i="13"/>
  <c r="AK14" i="13"/>
  <c r="AJ14" i="13"/>
  <c r="AI14" i="13"/>
  <c r="AH14" i="13"/>
  <c r="AG14" i="13"/>
  <c r="AF14" i="13"/>
  <c r="AE14" i="13"/>
  <c r="AD14" i="13"/>
  <c r="AC14" i="13"/>
  <c r="AB14" i="13"/>
  <c r="AA14" i="13"/>
  <c r="Z14" i="13"/>
  <c r="Y14" i="13"/>
  <c r="X14" i="13"/>
  <c r="W14" i="13"/>
  <c r="V14" i="13"/>
  <c r="U14" i="13"/>
  <c r="T14" i="13"/>
  <c r="S14" i="13"/>
  <c r="R14" i="13"/>
  <c r="Q14" i="13"/>
  <c r="P14" i="13"/>
  <c r="O14" i="13"/>
  <c r="N14" i="13"/>
  <c r="M14" i="13"/>
  <c r="L14" i="13"/>
  <c r="K14" i="13"/>
  <c r="J14" i="13"/>
  <c r="I14" i="13"/>
  <c r="H14" i="13"/>
  <c r="G14" i="13"/>
  <c r="F14" i="13"/>
  <c r="AZ13" i="13"/>
  <c r="AY13" i="13"/>
  <c r="AX13" i="13"/>
  <c r="AW13" i="13"/>
  <c r="AV13" i="13"/>
  <c r="AU13" i="13"/>
  <c r="AT13" i="13"/>
  <c r="AS13" i="13"/>
  <c r="AR13" i="13"/>
  <c r="AQ13" i="13"/>
  <c r="AP13" i="13"/>
  <c r="AO13" i="13"/>
  <c r="AN13" i="13"/>
  <c r="AM13" i="13"/>
  <c r="AL13" i="13"/>
  <c r="AK13" i="13"/>
  <c r="AJ13" i="13"/>
  <c r="AI13" i="13"/>
  <c r="AH13" i="13"/>
  <c r="AG13" i="13"/>
  <c r="AF13" i="13"/>
  <c r="AE13" i="13"/>
  <c r="AD13" i="13"/>
  <c r="AC13" i="13"/>
  <c r="AB13" i="13"/>
  <c r="AA13" i="13"/>
  <c r="Z13" i="13"/>
  <c r="Y13" i="13"/>
  <c r="X13" i="13"/>
  <c r="W13" i="13"/>
  <c r="V13" i="13"/>
  <c r="U13" i="13"/>
  <c r="T13" i="13"/>
  <c r="S13" i="13"/>
  <c r="R13" i="13"/>
  <c r="Q13" i="13"/>
  <c r="P13" i="13"/>
  <c r="O13" i="13"/>
  <c r="N13" i="13"/>
  <c r="M13" i="13"/>
  <c r="L13" i="13"/>
  <c r="K13" i="13"/>
  <c r="J13" i="13"/>
  <c r="I13" i="13"/>
  <c r="H13" i="13"/>
  <c r="G13" i="13"/>
  <c r="F13" i="13"/>
  <c r="AZ12" i="13"/>
  <c r="AY12" i="13"/>
  <c r="AX12" i="13"/>
  <c r="AW12" i="13"/>
  <c r="AV12" i="13"/>
  <c r="AU12" i="13"/>
  <c r="AT12" i="13"/>
  <c r="AS12" i="13"/>
  <c r="AR12" i="13"/>
  <c r="AQ12" i="13"/>
  <c r="AP12" i="13"/>
  <c r="AO12" i="13"/>
  <c r="AN12" i="13"/>
  <c r="AM12" i="13"/>
  <c r="AL12" i="13"/>
  <c r="AK12" i="13"/>
  <c r="AJ12" i="13"/>
  <c r="AI12" i="13"/>
  <c r="AH12" i="13"/>
  <c r="AG12" i="13"/>
  <c r="AF12" i="13"/>
  <c r="AE12" i="13"/>
  <c r="AD12" i="13"/>
  <c r="AC12" i="13"/>
  <c r="AB12" i="13"/>
  <c r="AA12" i="13"/>
  <c r="Z12" i="13"/>
  <c r="Y12" i="13"/>
  <c r="X12" i="13"/>
  <c r="W12" i="13"/>
  <c r="V12" i="13"/>
  <c r="U12" i="13"/>
  <c r="T12" i="13"/>
  <c r="S12" i="13"/>
  <c r="R12" i="13"/>
  <c r="Q12" i="13"/>
  <c r="P12" i="13"/>
  <c r="O12" i="13"/>
  <c r="N12" i="13"/>
  <c r="M12" i="13"/>
  <c r="L12" i="13"/>
  <c r="K12" i="13"/>
  <c r="J12" i="13"/>
  <c r="I12" i="13"/>
  <c r="H12" i="13"/>
  <c r="G12" i="13"/>
  <c r="F12" i="13"/>
  <c r="AZ11" i="13"/>
  <c r="AY11" i="13"/>
  <c r="AX11" i="13"/>
  <c r="AW11" i="13"/>
  <c r="AV11" i="13"/>
  <c r="AU11" i="13"/>
  <c r="AT11" i="13"/>
  <c r="AS11" i="13"/>
  <c r="AR11" i="13"/>
  <c r="AQ11" i="13"/>
  <c r="AP11" i="13"/>
  <c r="AO11" i="13"/>
  <c r="AN11" i="13"/>
  <c r="AM11" i="13"/>
  <c r="AL11" i="13"/>
  <c r="AK11" i="13"/>
  <c r="AJ11" i="13"/>
  <c r="AI11" i="13"/>
  <c r="AH11" i="13"/>
  <c r="AG11" i="13"/>
  <c r="AF11" i="13"/>
  <c r="AE11" i="13"/>
  <c r="AD11" i="13"/>
  <c r="AC11" i="13"/>
  <c r="AB11" i="13"/>
  <c r="AA11" i="13"/>
  <c r="Z11" i="13"/>
  <c r="Y11" i="13"/>
  <c r="X11" i="13"/>
  <c r="W11" i="13"/>
  <c r="V11" i="13"/>
  <c r="U11" i="13"/>
  <c r="T11" i="13"/>
  <c r="S11" i="13"/>
  <c r="R11" i="13"/>
  <c r="Q11" i="13"/>
  <c r="P11" i="13"/>
  <c r="O11" i="13"/>
  <c r="N11" i="13"/>
  <c r="M11" i="13"/>
  <c r="L11" i="13"/>
  <c r="K11" i="13"/>
  <c r="J11" i="13"/>
  <c r="I11" i="13"/>
  <c r="H11" i="13"/>
  <c r="G11" i="13"/>
  <c r="F11" i="13"/>
  <c r="AZ10" i="13"/>
  <c r="AY10" i="13"/>
  <c r="AX10" i="13"/>
  <c r="AW10" i="13"/>
  <c r="AV10" i="13"/>
  <c r="AU10" i="13"/>
  <c r="AT10" i="13"/>
  <c r="AS10" i="13"/>
  <c r="AR10" i="13"/>
  <c r="AQ10" i="13"/>
  <c r="AP10" i="13"/>
  <c r="AO10" i="13"/>
  <c r="AN10" i="13"/>
  <c r="AM10" i="13"/>
  <c r="AL10" i="13"/>
  <c r="AK10" i="13"/>
  <c r="AJ10" i="13"/>
  <c r="AI10" i="13"/>
  <c r="AH10" i="13"/>
  <c r="AG10" i="13"/>
  <c r="AF10" i="13"/>
  <c r="AE10" i="13"/>
  <c r="AD10" i="13"/>
  <c r="AC10" i="13"/>
  <c r="AB10" i="13"/>
  <c r="AA10" i="13"/>
  <c r="Z10" i="13"/>
  <c r="Y10" i="13"/>
  <c r="X10" i="13"/>
  <c r="W10" i="13"/>
  <c r="V10" i="13"/>
  <c r="U10" i="13"/>
  <c r="T10" i="13"/>
  <c r="S10" i="13"/>
  <c r="R10" i="13"/>
  <c r="Q10" i="13"/>
  <c r="P10" i="13"/>
  <c r="O10" i="13"/>
  <c r="N10" i="13"/>
  <c r="M10" i="13"/>
  <c r="L10" i="13"/>
  <c r="K10" i="13"/>
  <c r="J10" i="13"/>
  <c r="I10" i="13"/>
  <c r="H10" i="13"/>
  <c r="G10" i="13"/>
  <c r="F10" i="13"/>
  <c r="AZ9" i="13"/>
  <c r="AY9" i="13"/>
  <c r="AX9" i="13"/>
  <c r="AW9" i="13"/>
  <c r="AV9" i="13"/>
  <c r="AU9" i="13"/>
  <c r="AT9" i="13"/>
  <c r="AS9" i="13"/>
  <c r="AR9" i="13"/>
  <c r="AQ9" i="13"/>
  <c r="AP9" i="13"/>
  <c r="AO9" i="13"/>
  <c r="AN9" i="13"/>
  <c r="AM9" i="13"/>
  <c r="AL9" i="13"/>
  <c r="AK9" i="13"/>
  <c r="AJ9" i="13"/>
  <c r="AI9" i="13"/>
  <c r="AH9" i="13"/>
  <c r="AG9" i="13"/>
  <c r="AF9" i="13"/>
  <c r="AE9" i="13"/>
  <c r="AD9" i="13"/>
  <c r="AC9" i="13"/>
  <c r="AB9" i="13"/>
  <c r="AA9" i="13"/>
  <c r="Z9" i="13"/>
  <c r="Y9" i="13"/>
  <c r="X9" i="13"/>
  <c r="W9" i="13"/>
  <c r="V9" i="13"/>
  <c r="U9" i="13"/>
  <c r="T9" i="13"/>
  <c r="S9" i="13"/>
  <c r="R9" i="13"/>
  <c r="Q9" i="13"/>
  <c r="P9" i="13"/>
  <c r="O9" i="13"/>
  <c r="N9" i="13"/>
  <c r="M9" i="13"/>
  <c r="L9" i="13"/>
  <c r="K9" i="13"/>
  <c r="J9" i="13"/>
  <c r="I9" i="13"/>
  <c r="H9" i="13"/>
  <c r="G9" i="13"/>
  <c r="F9" i="13"/>
  <c r="A5" i="13"/>
  <c r="F14" i="58" s="1"/>
  <c r="AZ43" i="12"/>
  <c r="AY43" i="12"/>
  <c r="AX43" i="12"/>
  <c r="AW43" i="12"/>
  <c r="AV43" i="12"/>
  <c r="AU43" i="12"/>
  <c r="AT43" i="12"/>
  <c r="AS43" i="12"/>
  <c r="AR43" i="12"/>
  <c r="AQ43" i="12"/>
  <c r="AP43" i="12"/>
  <c r="AO43" i="12"/>
  <c r="AN43" i="12"/>
  <c r="AM43" i="12"/>
  <c r="AL43" i="12"/>
  <c r="AK43" i="12"/>
  <c r="AJ43" i="12"/>
  <c r="AI43" i="12"/>
  <c r="AH43" i="12"/>
  <c r="AG43" i="12"/>
  <c r="AF43" i="12"/>
  <c r="AE43" i="12"/>
  <c r="AD43" i="12"/>
  <c r="AC43" i="12"/>
  <c r="AB43" i="12"/>
  <c r="AA43" i="12"/>
  <c r="Z43" i="12"/>
  <c r="Y43" i="12"/>
  <c r="X43" i="12"/>
  <c r="W43" i="12"/>
  <c r="V43" i="12"/>
  <c r="U43" i="12"/>
  <c r="T43" i="12"/>
  <c r="S43" i="12"/>
  <c r="R43" i="12"/>
  <c r="Q43" i="12"/>
  <c r="P43" i="12"/>
  <c r="O43" i="12"/>
  <c r="N43" i="12"/>
  <c r="M43" i="12"/>
  <c r="L43" i="12"/>
  <c r="K43" i="12"/>
  <c r="J43" i="12"/>
  <c r="I43" i="12"/>
  <c r="H43" i="12"/>
  <c r="G43" i="12"/>
  <c r="F43" i="12"/>
  <c r="AZ42" i="12"/>
  <c r="AY42" i="12"/>
  <c r="AX42" i="12"/>
  <c r="AW42" i="12"/>
  <c r="AV42" i="12"/>
  <c r="AU42" i="12"/>
  <c r="AT42" i="12"/>
  <c r="AS42" i="12"/>
  <c r="AR42" i="12"/>
  <c r="AQ42" i="12"/>
  <c r="AP42" i="12"/>
  <c r="AO42" i="12"/>
  <c r="AN42" i="12"/>
  <c r="AM42" i="12"/>
  <c r="AL42" i="12"/>
  <c r="AK42" i="12"/>
  <c r="AJ42" i="12"/>
  <c r="AI42" i="12"/>
  <c r="AH42" i="12"/>
  <c r="AG42" i="12"/>
  <c r="AF42" i="12"/>
  <c r="AE42" i="12"/>
  <c r="AD42" i="12"/>
  <c r="AC42" i="12"/>
  <c r="AB42" i="12"/>
  <c r="AA42" i="12"/>
  <c r="Z42" i="12"/>
  <c r="Y42" i="12"/>
  <c r="X42" i="12"/>
  <c r="W42" i="12"/>
  <c r="V42" i="12"/>
  <c r="U42" i="12"/>
  <c r="T42" i="12"/>
  <c r="S42" i="12"/>
  <c r="R42" i="12"/>
  <c r="Q42" i="12"/>
  <c r="P42" i="12"/>
  <c r="O42" i="12"/>
  <c r="N42" i="12"/>
  <c r="M42" i="12"/>
  <c r="L42" i="12"/>
  <c r="K42" i="12"/>
  <c r="J42" i="12"/>
  <c r="I42" i="12"/>
  <c r="H42" i="12"/>
  <c r="G42" i="12"/>
  <c r="F42" i="12"/>
  <c r="AZ41" i="12"/>
  <c r="AY41" i="12"/>
  <c r="AX41" i="12"/>
  <c r="AW41" i="12"/>
  <c r="AV41" i="12"/>
  <c r="AU41" i="12"/>
  <c r="AT41" i="12"/>
  <c r="AS41" i="12"/>
  <c r="AR41" i="12"/>
  <c r="AQ41" i="12"/>
  <c r="AP41" i="12"/>
  <c r="AO41" i="12"/>
  <c r="AN41" i="12"/>
  <c r="AM41" i="12"/>
  <c r="AL41" i="12"/>
  <c r="AK41" i="12"/>
  <c r="AJ41" i="12"/>
  <c r="AI41" i="12"/>
  <c r="AH41" i="12"/>
  <c r="AG41" i="12"/>
  <c r="AF41" i="12"/>
  <c r="AE41" i="12"/>
  <c r="AD41" i="12"/>
  <c r="AC41" i="12"/>
  <c r="AB41" i="12"/>
  <c r="AA41" i="12"/>
  <c r="Z41" i="12"/>
  <c r="Y41" i="12"/>
  <c r="X41" i="12"/>
  <c r="W41" i="12"/>
  <c r="V41" i="12"/>
  <c r="U41" i="12"/>
  <c r="T41" i="12"/>
  <c r="S41" i="12"/>
  <c r="R41" i="12"/>
  <c r="Q41" i="12"/>
  <c r="P41" i="12"/>
  <c r="O41" i="12"/>
  <c r="N41" i="12"/>
  <c r="M41" i="12"/>
  <c r="L41" i="12"/>
  <c r="K41" i="12"/>
  <c r="J41" i="12"/>
  <c r="I41" i="12"/>
  <c r="H41" i="12"/>
  <c r="G41" i="12"/>
  <c r="F41" i="12"/>
  <c r="AZ40" i="12"/>
  <c r="AY40" i="12"/>
  <c r="AX40" i="12"/>
  <c r="AW40" i="12"/>
  <c r="AV40" i="12"/>
  <c r="AU40" i="12"/>
  <c r="AT40" i="12"/>
  <c r="AS40" i="12"/>
  <c r="AR40" i="12"/>
  <c r="AQ40" i="12"/>
  <c r="AP40" i="12"/>
  <c r="AO40" i="12"/>
  <c r="AN40" i="12"/>
  <c r="AM40" i="12"/>
  <c r="AL40" i="12"/>
  <c r="AK40" i="12"/>
  <c r="AJ40" i="12"/>
  <c r="AI40" i="12"/>
  <c r="AH40" i="12"/>
  <c r="AG40" i="12"/>
  <c r="AF40" i="12"/>
  <c r="AE40" i="12"/>
  <c r="AD40" i="12"/>
  <c r="AC40" i="12"/>
  <c r="AB40" i="12"/>
  <c r="AA40" i="12"/>
  <c r="Z40" i="12"/>
  <c r="Y40" i="12"/>
  <c r="X40" i="12"/>
  <c r="W40" i="12"/>
  <c r="V40" i="12"/>
  <c r="U40" i="12"/>
  <c r="T40" i="12"/>
  <c r="S40" i="12"/>
  <c r="R40" i="12"/>
  <c r="Q40" i="12"/>
  <c r="P40" i="12"/>
  <c r="O40" i="12"/>
  <c r="N40" i="12"/>
  <c r="M40" i="12"/>
  <c r="L40" i="12"/>
  <c r="K40" i="12"/>
  <c r="J40" i="12"/>
  <c r="I40" i="12"/>
  <c r="H40" i="12"/>
  <c r="G40" i="12"/>
  <c r="F40" i="12"/>
  <c r="AZ39" i="12"/>
  <c r="AY39" i="12"/>
  <c r="AX39" i="12"/>
  <c r="AW39" i="12"/>
  <c r="AV39" i="12"/>
  <c r="AU39" i="12"/>
  <c r="AT39" i="12"/>
  <c r="AS39" i="12"/>
  <c r="AR39" i="12"/>
  <c r="AQ39" i="12"/>
  <c r="AP39" i="12"/>
  <c r="AO39" i="12"/>
  <c r="AN39" i="12"/>
  <c r="AM39" i="12"/>
  <c r="AL39" i="12"/>
  <c r="AK39" i="12"/>
  <c r="AJ39" i="12"/>
  <c r="AI39" i="12"/>
  <c r="AH39" i="12"/>
  <c r="AG39" i="12"/>
  <c r="AF39" i="12"/>
  <c r="AE39" i="12"/>
  <c r="AD39" i="12"/>
  <c r="AC39" i="12"/>
  <c r="AB39" i="12"/>
  <c r="AA39" i="12"/>
  <c r="Z39" i="12"/>
  <c r="Y39" i="12"/>
  <c r="X39" i="12"/>
  <c r="W39" i="12"/>
  <c r="V39" i="12"/>
  <c r="U39" i="12"/>
  <c r="T39" i="12"/>
  <c r="S39" i="12"/>
  <c r="R39" i="12"/>
  <c r="Q39" i="12"/>
  <c r="P39" i="12"/>
  <c r="O39" i="12"/>
  <c r="N39" i="12"/>
  <c r="M39" i="12"/>
  <c r="L39" i="12"/>
  <c r="K39" i="12"/>
  <c r="J39" i="12"/>
  <c r="I39" i="12"/>
  <c r="H39" i="12"/>
  <c r="G39" i="12"/>
  <c r="F39" i="12"/>
  <c r="AZ38" i="12"/>
  <c r="AY38" i="12"/>
  <c r="AX38" i="12"/>
  <c r="AW38" i="12"/>
  <c r="AV38" i="12"/>
  <c r="AU38" i="12"/>
  <c r="AT38" i="12"/>
  <c r="AS38" i="12"/>
  <c r="AR38" i="12"/>
  <c r="AQ38" i="12"/>
  <c r="AP38" i="12"/>
  <c r="AO38" i="12"/>
  <c r="AN38" i="12"/>
  <c r="AM38" i="12"/>
  <c r="AL38" i="12"/>
  <c r="AK38" i="12"/>
  <c r="AJ38" i="12"/>
  <c r="AI38" i="12"/>
  <c r="AH38" i="12"/>
  <c r="AG38" i="12"/>
  <c r="AF38" i="12"/>
  <c r="AE38" i="12"/>
  <c r="AD38" i="12"/>
  <c r="AC38" i="12"/>
  <c r="AB38" i="12"/>
  <c r="AA38" i="12"/>
  <c r="Z38" i="12"/>
  <c r="Y38" i="12"/>
  <c r="X38" i="12"/>
  <c r="W38" i="12"/>
  <c r="V38" i="12"/>
  <c r="U38" i="12"/>
  <c r="T38" i="12"/>
  <c r="S38" i="12"/>
  <c r="R38" i="12"/>
  <c r="Q38" i="12"/>
  <c r="P38" i="12"/>
  <c r="O38" i="12"/>
  <c r="N38" i="12"/>
  <c r="M38" i="12"/>
  <c r="L38" i="12"/>
  <c r="K38" i="12"/>
  <c r="J38" i="12"/>
  <c r="I38" i="12"/>
  <c r="H38" i="12"/>
  <c r="G38" i="12"/>
  <c r="F38" i="12"/>
  <c r="AZ37" i="12"/>
  <c r="AY37" i="12"/>
  <c r="AX37" i="12"/>
  <c r="AW37" i="12"/>
  <c r="AV37" i="12"/>
  <c r="AU37" i="12"/>
  <c r="AT37" i="12"/>
  <c r="AS37" i="12"/>
  <c r="AR37" i="12"/>
  <c r="AQ37" i="12"/>
  <c r="AP37" i="12"/>
  <c r="AO37" i="12"/>
  <c r="AN37" i="12"/>
  <c r="AM37" i="12"/>
  <c r="AL37" i="12"/>
  <c r="AK37" i="12"/>
  <c r="AJ37" i="12"/>
  <c r="AI37" i="12"/>
  <c r="AH37" i="12"/>
  <c r="AG37" i="12"/>
  <c r="AF37" i="12"/>
  <c r="AE37" i="12"/>
  <c r="AD37" i="12"/>
  <c r="AC37" i="12"/>
  <c r="AB37" i="12"/>
  <c r="AA37" i="12"/>
  <c r="Z37" i="12"/>
  <c r="Y37" i="12"/>
  <c r="X37" i="12"/>
  <c r="W37" i="12"/>
  <c r="V37" i="12"/>
  <c r="U37" i="12"/>
  <c r="T37" i="12"/>
  <c r="S37" i="12"/>
  <c r="R37" i="12"/>
  <c r="Q37" i="12"/>
  <c r="P37" i="12"/>
  <c r="O37" i="12"/>
  <c r="N37" i="12"/>
  <c r="M37" i="12"/>
  <c r="L37" i="12"/>
  <c r="K37" i="12"/>
  <c r="J37" i="12"/>
  <c r="I37" i="12"/>
  <c r="H37" i="12"/>
  <c r="G37" i="12"/>
  <c r="F37" i="12"/>
  <c r="AZ36" i="12"/>
  <c r="AY36" i="12"/>
  <c r="AX36" i="12"/>
  <c r="AW36" i="12"/>
  <c r="AV36" i="12"/>
  <c r="AU36" i="12"/>
  <c r="AT36" i="12"/>
  <c r="AS36" i="12"/>
  <c r="AR36" i="12"/>
  <c r="AQ36" i="12"/>
  <c r="AP36" i="12"/>
  <c r="AO36" i="12"/>
  <c r="AN36" i="12"/>
  <c r="AM36" i="12"/>
  <c r="AL36" i="12"/>
  <c r="AK36" i="12"/>
  <c r="AJ36" i="12"/>
  <c r="AI36" i="12"/>
  <c r="AH36" i="12"/>
  <c r="AG36" i="12"/>
  <c r="AF36" i="12"/>
  <c r="AE36" i="12"/>
  <c r="AD36" i="12"/>
  <c r="AC36" i="12"/>
  <c r="AB36" i="12"/>
  <c r="AA36" i="12"/>
  <c r="Z36" i="12"/>
  <c r="Y36" i="12"/>
  <c r="X36" i="12"/>
  <c r="W36" i="12"/>
  <c r="V36" i="12"/>
  <c r="U36" i="12"/>
  <c r="T36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G36" i="12"/>
  <c r="F36" i="12"/>
  <c r="AZ35" i="12"/>
  <c r="AY35" i="12"/>
  <c r="AX35" i="12"/>
  <c r="AW35" i="12"/>
  <c r="AV35" i="12"/>
  <c r="AU35" i="12"/>
  <c r="AT35" i="12"/>
  <c r="AS35" i="12"/>
  <c r="AR35" i="12"/>
  <c r="AQ35" i="12"/>
  <c r="AP35" i="12"/>
  <c r="AO35" i="12"/>
  <c r="AN35" i="12"/>
  <c r="AM35" i="12"/>
  <c r="AL35" i="12"/>
  <c r="AK35" i="12"/>
  <c r="AJ35" i="12"/>
  <c r="AI35" i="12"/>
  <c r="AH35" i="12"/>
  <c r="AG35" i="12"/>
  <c r="AF35" i="12"/>
  <c r="AE35" i="12"/>
  <c r="AD35" i="12"/>
  <c r="AC35" i="12"/>
  <c r="AB35" i="12"/>
  <c r="AA35" i="12"/>
  <c r="Z35" i="12"/>
  <c r="Y35" i="12"/>
  <c r="X35" i="12"/>
  <c r="W35" i="12"/>
  <c r="V35" i="12"/>
  <c r="U35" i="12"/>
  <c r="T35" i="12"/>
  <c r="S35" i="12"/>
  <c r="R35" i="12"/>
  <c r="Q35" i="12"/>
  <c r="P35" i="12"/>
  <c r="O35" i="12"/>
  <c r="N35" i="12"/>
  <c r="M35" i="12"/>
  <c r="L35" i="12"/>
  <c r="K35" i="12"/>
  <c r="J35" i="12"/>
  <c r="I35" i="12"/>
  <c r="H35" i="12"/>
  <c r="G35" i="12"/>
  <c r="F35" i="12"/>
  <c r="AZ34" i="12"/>
  <c r="AY34" i="12"/>
  <c r="AX34" i="12"/>
  <c r="AW34" i="12"/>
  <c r="AV34" i="12"/>
  <c r="AU34" i="12"/>
  <c r="AT34" i="12"/>
  <c r="AS34" i="12"/>
  <c r="AR34" i="12"/>
  <c r="AQ34" i="12"/>
  <c r="AP34" i="12"/>
  <c r="AO34" i="12"/>
  <c r="AN34" i="12"/>
  <c r="AM34" i="12"/>
  <c r="AL34" i="12"/>
  <c r="AK34" i="12"/>
  <c r="AJ34" i="12"/>
  <c r="AI34" i="12"/>
  <c r="AH34" i="12"/>
  <c r="AG34" i="12"/>
  <c r="AF34" i="12"/>
  <c r="AE34" i="12"/>
  <c r="AD34" i="12"/>
  <c r="AC34" i="12"/>
  <c r="AB34" i="12"/>
  <c r="AA34" i="12"/>
  <c r="Z34" i="12"/>
  <c r="Y34" i="12"/>
  <c r="X34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AZ33" i="12"/>
  <c r="AY33" i="12"/>
  <c r="AX33" i="12"/>
  <c r="AW33" i="12"/>
  <c r="AV33" i="12"/>
  <c r="AU33" i="12"/>
  <c r="AT33" i="12"/>
  <c r="AS33" i="12"/>
  <c r="AR33" i="12"/>
  <c r="AQ33" i="12"/>
  <c r="AP33" i="12"/>
  <c r="AO33" i="12"/>
  <c r="AN33" i="12"/>
  <c r="AM33" i="12"/>
  <c r="AL33" i="12"/>
  <c r="AK33" i="12"/>
  <c r="AJ33" i="12"/>
  <c r="AI33" i="12"/>
  <c r="AH33" i="12"/>
  <c r="AG33" i="12"/>
  <c r="AF33" i="12"/>
  <c r="AE33" i="12"/>
  <c r="AD33" i="12"/>
  <c r="AC33" i="12"/>
  <c r="AB33" i="12"/>
  <c r="AA33" i="12"/>
  <c r="Z33" i="12"/>
  <c r="Y33" i="12"/>
  <c r="X33" i="12"/>
  <c r="W33" i="12"/>
  <c r="V33" i="12"/>
  <c r="U33" i="12"/>
  <c r="T33" i="12"/>
  <c r="S33" i="12"/>
  <c r="R33" i="12"/>
  <c r="Q33" i="12"/>
  <c r="P33" i="12"/>
  <c r="O33" i="12"/>
  <c r="N33" i="12"/>
  <c r="M33" i="12"/>
  <c r="L33" i="12"/>
  <c r="K33" i="12"/>
  <c r="J33" i="12"/>
  <c r="I33" i="12"/>
  <c r="H33" i="12"/>
  <c r="G33" i="12"/>
  <c r="F33" i="12"/>
  <c r="AZ32" i="12"/>
  <c r="AY32" i="12"/>
  <c r="AX32" i="12"/>
  <c r="AW32" i="12"/>
  <c r="AV32" i="12"/>
  <c r="AU32" i="12"/>
  <c r="AT32" i="12"/>
  <c r="AS32" i="12"/>
  <c r="AR32" i="12"/>
  <c r="AQ32" i="12"/>
  <c r="AP32" i="12"/>
  <c r="AO32" i="12"/>
  <c r="AN32" i="12"/>
  <c r="AM32" i="12"/>
  <c r="AL32" i="12"/>
  <c r="AK32" i="12"/>
  <c r="AJ32" i="12"/>
  <c r="AI32" i="12"/>
  <c r="AH32" i="12"/>
  <c r="AG32" i="12"/>
  <c r="AF32" i="12"/>
  <c r="AE32" i="12"/>
  <c r="AD32" i="12"/>
  <c r="AC32" i="12"/>
  <c r="AB32" i="12"/>
  <c r="AA32" i="12"/>
  <c r="Z32" i="12"/>
  <c r="Y32" i="12"/>
  <c r="X32" i="12"/>
  <c r="W32" i="12"/>
  <c r="V32" i="12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32" i="12"/>
  <c r="F32" i="12"/>
  <c r="AZ31" i="12"/>
  <c r="AY31" i="12"/>
  <c r="AX31" i="12"/>
  <c r="AW31" i="12"/>
  <c r="AV31" i="12"/>
  <c r="AU31" i="12"/>
  <c r="AT31" i="12"/>
  <c r="AS31" i="12"/>
  <c r="AR31" i="12"/>
  <c r="AQ31" i="12"/>
  <c r="AP31" i="12"/>
  <c r="AO31" i="12"/>
  <c r="AN31" i="12"/>
  <c r="AM31" i="12"/>
  <c r="AL31" i="12"/>
  <c r="AK31" i="12"/>
  <c r="AJ31" i="12"/>
  <c r="AI31" i="12"/>
  <c r="AH31" i="12"/>
  <c r="AG31" i="12"/>
  <c r="AF31" i="12"/>
  <c r="AE31" i="12"/>
  <c r="AD31" i="12"/>
  <c r="AC31" i="12"/>
  <c r="AB31" i="12"/>
  <c r="AA31" i="12"/>
  <c r="Z31" i="12"/>
  <c r="Y31" i="12"/>
  <c r="X31" i="12"/>
  <c r="W31" i="12"/>
  <c r="V31" i="12"/>
  <c r="U31" i="12"/>
  <c r="T31" i="12"/>
  <c r="S31" i="12"/>
  <c r="R31" i="12"/>
  <c r="Q31" i="12"/>
  <c r="P31" i="12"/>
  <c r="O31" i="12"/>
  <c r="N31" i="12"/>
  <c r="M31" i="12"/>
  <c r="L31" i="12"/>
  <c r="K31" i="12"/>
  <c r="J31" i="12"/>
  <c r="I31" i="12"/>
  <c r="H31" i="12"/>
  <c r="G31" i="12"/>
  <c r="F31" i="12"/>
  <c r="AZ30" i="12"/>
  <c r="AY30" i="12"/>
  <c r="AX30" i="12"/>
  <c r="AW30" i="12"/>
  <c r="AV30" i="12"/>
  <c r="AU30" i="12"/>
  <c r="AT30" i="12"/>
  <c r="AS30" i="12"/>
  <c r="AR30" i="12"/>
  <c r="AQ30" i="12"/>
  <c r="AP30" i="12"/>
  <c r="AO30" i="12"/>
  <c r="AN30" i="12"/>
  <c r="AM30" i="12"/>
  <c r="AL30" i="12"/>
  <c r="AK30" i="12"/>
  <c r="AJ30" i="12"/>
  <c r="AI30" i="12"/>
  <c r="AH30" i="12"/>
  <c r="AG30" i="12"/>
  <c r="AF30" i="12"/>
  <c r="AE30" i="12"/>
  <c r="AD30" i="12"/>
  <c r="AC30" i="12"/>
  <c r="AB30" i="12"/>
  <c r="AA30" i="12"/>
  <c r="Z30" i="12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AZ29" i="12"/>
  <c r="AY29" i="12"/>
  <c r="AX29" i="12"/>
  <c r="AW29" i="12"/>
  <c r="AV29" i="12"/>
  <c r="AU29" i="12"/>
  <c r="AT29" i="12"/>
  <c r="AS29" i="12"/>
  <c r="AR29" i="12"/>
  <c r="AQ29" i="12"/>
  <c r="AP29" i="12"/>
  <c r="AO29" i="12"/>
  <c r="AN29" i="12"/>
  <c r="AM29" i="12"/>
  <c r="AL29" i="12"/>
  <c r="AK29" i="12"/>
  <c r="AJ29" i="12"/>
  <c r="AI29" i="12"/>
  <c r="AH29" i="12"/>
  <c r="AG29" i="12"/>
  <c r="AF29" i="12"/>
  <c r="AE29" i="12"/>
  <c r="AD29" i="12"/>
  <c r="AC29" i="12"/>
  <c r="AB29" i="12"/>
  <c r="AA29" i="12"/>
  <c r="Z29" i="12"/>
  <c r="Y29" i="12"/>
  <c r="X29" i="12"/>
  <c r="W29" i="12"/>
  <c r="V29" i="12"/>
  <c r="U29" i="12"/>
  <c r="T29" i="12"/>
  <c r="S29" i="12"/>
  <c r="R29" i="12"/>
  <c r="Q29" i="12"/>
  <c r="P29" i="12"/>
  <c r="O29" i="12"/>
  <c r="N29" i="12"/>
  <c r="M29" i="12"/>
  <c r="L29" i="12"/>
  <c r="K29" i="12"/>
  <c r="J29" i="12"/>
  <c r="I29" i="12"/>
  <c r="H29" i="12"/>
  <c r="G29" i="12"/>
  <c r="F29" i="12"/>
  <c r="AZ28" i="12"/>
  <c r="AY28" i="12"/>
  <c r="AX28" i="12"/>
  <c r="AW28" i="12"/>
  <c r="AV28" i="12"/>
  <c r="AU28" i="12"/>
  <c r="AT28" i="12"/>
  <c r="AS28" i="12"/>
  <c r="AR28" i="12"/>
  <c r="AQ28" i="12"/>
  <c r="AP28" i="12"/>
  <c r="AO28" i="12"/>
  <c r="AN28" i="12"/>
  <c r="AM28" i="12"/>
  <c r="AL28" i="12"/>
  <c r="AK28" i="12"/>
  <c r="AJ28" i="12"/>
  <c r="AI28" i="12"/>
  <c r="AH28" i="12"/>
  <c r="AG28" i="12"/>
  <c r="AF28" i="12"/>
  <c r="AE28" i="12"/>
  <c r="AD28" i="12"/>
  <c r="AC28" i="12"/>
  <c r="AB28" i="12"/>
  <c r="AA28" i="12"/>
  <c r="Z28" i="12"/>
  <c r="Y28" i="12"/>
  <c r="X28" i="12"/>
  <c r="W28" i="12"/>
  <c r="V28" i="12"/>
  <c r="U28" i="12"/>
  <c r="T28" i="12"/>
  <c r="S28" i="12"/>
  <c r="R28" i="12"/>
  <c r="Q28" i="12"/>
  <c r="P28" i="12"/>
  <c r="O28" i="12"/>
  <c r="N28" i="12"/>
  <c r="M28" i="12"/>
  <c r="L28" i="12"/>
  <c r="K28" i="12"/>
  <c r="J28" i="12"/>
  <c r="I28" i="12"/>
  <c r="H28" i="12"/>
  <c r="G28" i="12"/>
  <c r="F28" i="12"/>
  <c r="AZ27" i="12"/>
  <c r="AY27" i="12"/>
  <c r="AX27" i="12"/>
  <c r="AW27" i="12"/>
  <c r="AV27" i="12"/>
  <c r="AU27" i="12"/>
  <c r="AT27" i="12"/>
  <c r="AS27" i="12"/>
  <c r="AR27" i="12"/>
  <c r="AQ27" i="12"/>
  <c r="AP27" i="12"/>
  <c r="AO27" i="12"/>
  <c r="AN27" i="12"/>
  <c r="AM27" i="12"/>
  <c r="AL27" i="12"/>
  <c r="AK27" i="12"/>
  <c r="AJ27" i="12"/>
  <c r="AI27" i="12"/>
  <c r="AH27" i="12"/>
  <c r="AG27" i="12"/>
  <c r="AF27" i="12"/>
  <c r="AE27" i="12"/>
  <c r="AD27" i="12"/>
  <c r="AC27" i="12"/>
  <c r="AB27" i="12"/>
  <c r="AA27" i="12"/>
  <c r="Z27" i="12"/>
  <c r="Y27" i="12"/>
  <c r="X27" i="12"/>
  <c r="W27" i="12"/>
  <c r="V27" i="12"/>
  <c r="U27" i="12"/>
  <c r="T27" i="12"/>
  <c r="S27" i="12"/>
  <c r="R27" i="12"/>
  <c r="Q27" i="12"/>
  <c r="P27" i="12"/>
  <c r="O27" i="12"/>
  <c r="N27" i="12"/>
  <c r="M27" i="12"/>
  <c r="L27" i="12"/>
  <c r="K27" i="12"/>
  <c r="J27" i="12"/>
  <c r="I27" i="12"/>
  <c r="H27" i="12"/>
  <c r="G27" i="12"/>
  <c r="F27" i="12"/>
  <c r="AZ26" i="12"/>
  <c r="AY26" i="12"/>
  <c r="AX26" i="12"/>
  <c r="AW26" i="12"/>
  <c r="AV26" i="12"/>
  <c r="AU26" i="12"/>
  <c r="AT26" i="12"/>
  <c r="AS26" i="12"/>
  <c r="AR26" i="12"/>
  <c r="AQ26" i="12"/>
  <c r="AP26" i="12"/>
  <c r="AO26" i="12"/>
  <c r="AN26" i="12"/>
  <c r="AM26" i="12"/>
  <c r="AL26" i="12"/>
  <c r="AK26" i="12"/>
  <c r="AJ26" i="12"/>
  <c r="AI26" i="12"/>
  <c r="AH26" i="12"/>
  <c r="AG26" i="12"/>
  <c r="AF26" i="12"/>
  <c r="AE26" i="12"/>
  <c r="AD26" i="12"/>
  <c r="AC26" i="12"/>
  <c r="AB26" i="12"/>
  <c r="AA26" i="12"/>
  <c r="Z26" i="12"/>
  <c r="Y26" i="12"/>
  <c r="X26" i="12"/>
  <c r="W26" i="12"/>
  <c r="V26" i="12"/>
  <c r="U26" i="12"/>
  <c r="T26" i="12"/>
  <c r="S26" i="12"/>
  <c r="R26" i="12"/>
  <c r="Q26" i="12"/>
  <c r="P26" i="12"/>
  <c r="O26" i="12"/>
  <c r="N26" i="12"/>
  <c r="M26" i="12"/>
  <c r="L26" i="12"/>
  <c r="K26" i="12"/>
  <c r="J26" i="12"/>
  <c r="I26" i="12"/>
  <c r="H26" i="12"/>
  <c r="G26" i="12"/>
  <c r="F26" i="12"/>
  <c r="AZ25" i="12"/>
  <c r="AY25" i="12"/>
  <c r="AX25" i="12"/>
  <c r="AW25" i="12"/>
  <c r="AV25" i="12"/>
  <c r="AU25" i="12"/>
  <c r="AT25" i="12"/>
  <c r="AS25" i="12"/>
  <c r="AR25" i="12"/>
  <c r="AQ25" i="12"/>
  <c r="AP25" i="12"/>
  <c r="AO25" i="12"/>
  <c r="AN25" i="12"/>
  <c r="AM25" i="12"/>
  <c r="AL25" i="12"/>
  <c r="AK25" i="12"/>
  <c r="AJ25" i="12"/>
  <c r="AI25" i="12"/>
  <c r="AH25" i="12"/>
  <c r="AG25" i="12"/>
  <c r="AF25" i="12"/>
  <c r="AE25" i="12"/>
  <c r="AD25" i="12"/>
  <c r="AC25" i="12"/>
  <c r="AB25" i="12"/>
  <c r="AA25" i="12"/>
  <c r="Z25" i="12"/>
  <c r="Y25" i="12"/>
  <c r="X25" i="12"/>
  <c r="W25" i="12"/>
  <c r="V25" i="12"/>
  <c r="U25" i="12"/>
  <c r="T25" i="12"/>
  <c r="S25" i="12"/>
  <c r="R25" i="12"/>
  <c r="Q25" i="12"/>
  <c r="P25" i="12"/>
  <c r="O25" i="12"/>
  <c r="N25" i="12"/>
  <c r="M25" i="12"/>
  <c r="L25" i="12"/>
  <c r="K25" i="12"/>
  <c r="J25" i="12"/>
  <c r="I25" i="12"/>
  <c r="H25" i="12"/>
  <c r="G25" i="12"/>
  <c r="F25" i="12"/>
  <c r="AZ24" i="12"/>
  <c r="AY24" i="12"/>
  <c r="AX24" i="12"/>
  <c r="AW24" i="12"/>
  <c r="AV24" i="12"/>
  <c r="AU24" i="12"/>
  <c r="AT24" i="12"/>
  <c r="AS24" i="12"/>
  <c r="AR24" i="12"/>
  <c r="AQ24" i="12"/>
  <c r="AP24" i="12"/>
  <c r="AO24" i="12"/>
  <c r="AN24" i="12"/>
  <c r="AM24" i="12"/>
  <c r="AL24" i="12"/>
  <c r="AK24" i="12"/>
  <c r="AJ24" i="12"/>
  <c r="AI24" i="12"/>
  <c r="AH24" i="12"/>
  <c r="AG24" i="12"/>
  <c r="AF24" i="12"/>
  <c r="AE24" i="12"/>
  <c r="AD24" i="12"/>
  <c r="AC24" i="12"/>
  <c r="AB24" i="12"/>
  <c r="AA24" i="12"/>
  <c r="Z24" i="12"/>
  <c r="Y24" i="12"/>
  <c r="X24" i="12"/>
  <c r="W24" i="12"/>
  <c r="V24" i="12"/>
  <c r="U24" i="12"/>
  <c r="T24" i="12"/>
  <c r="S24" i="12"/>
  <c r="R24" i="12"/>
  <c r="Q24" i="12"/>
  <c r="P24" i="12"/>
  <c r="O24" i="12"/>
  <c r="N24" i="12"/>
  <c r="M24" i="12"/>
  <c r="L24" i="12"/>
  <c r="K24" i="12"/>
  <c r="J24" i="12"/>
  <c r="I24" i="12"/>
  <c r="H24" i="12"/>
  <c r="G24" i="12"/>
  <c r="F24" i="12"/>
  <c r="AZ23" i="12"/>
  <c r="AY23" i="12"/>
  <c r="AX23" i="12"/>
  <c r="AW23" i="12"/>
  <c r="AV23" i="12"/>
  <c r="AU23" i="12"/>
  <c r="AT23" i="12"/>
  <c r="AS23" i="12"/>
  <c r="AR23" i="12"/>
  <c r="AQ23" i="12"/>
  <c r="AP23" i="12"/>
  <c r="AO23" i="12"/>
  <c r="AN23" i="12"/>
  <c r="AM23" i="12"/>
  <c r="AL23" i="12"/>
  <c r="AK23" i="12"/>
  <c r="AJ23" i="12"/>
  <c r="AI23" i="12"/>
  <c r="AH23" i="12"/>
  <c r="AG23" i="12"/>
  <c r="AF23" i="12"/>
  <c r="AE23" i="12"/>
  <c r="AD23" i="12"/>
  <c r="AC23" i="12"/>
  <c r="AB23" i="12"/>
  <c r="AA23" i="12"/>
  <c r="Z23" i="12"/>
  <c r="Y23" i="12"/>
  <c r="X23" i="12"/>
  <c r="W23" i="12"/>
  <c r="V23" i="12"/>
  <c r="U23" i="12"/>
  <c r="T23" i="12"/>
  <c r="S23" i="12"/>
  <c r="R23" i="12"/>
  <c r="Q23" i="12"/>
  <c r="P23" i="12"/>
  <c r="O23" i="12"/>
  <c r="N23" i="12"/>
  <c r="M23" i="12"/>
  <c r="L23" i="12"/>
  <c r="K23" i="12"/>
  <c r="J23" i="12"/>
  <c r="I23" i="12"/>
  <c r="H23" i="12"/>
  <c r="G23" i="12"/>
  <c r="F23" i="12"/>
  <c r="AZ22" i="12"/>
  <c r="AY22" i="12"/>
  <c r="AX22" i="12"/>
  <c r="AW22" i="12"/>
  <c r="AV22" i="12"/>
  <c r="AU22" i="12"/>
  <c r="AT22" i="12"/>
  <c r="AS22" i="12"/>
  <c r="AR22" i="12"/>
  <c r="AQ22" i="12"/>
  <c r="AP22" i="12"/>
  <c r="AO22" i="12"/>
  <c r="AN22" i="12"/>
  <c r="AM22" i="12"/>
  <c r="AL22" i="12"/>
  <c r="AK22" i="12"/>
  <c r="AJ22" i="12"/>
  <c r="AI22" i="12"/>
  <c r="AH22" i="12"/>
  <c r="AG22" i="12"/>
  <c r="AF22" i="12"/>
  <c r="AE22" i="12"/>
  <c r="AD22" i="12"/>
  <c r="AC22" i="12"/>
  <c r="AB22" i="12"/>
  <c r="AA22" i="12"/>
  <c r="Z22" i="12"/>
  <c r="Y22" i="12"/>
  <c r="X22" i="12"/>
  <c r="W22" i="12"/>
  <c r="V22" i="12"/>
  <c r="U22" i="12"/>
  <c r="T22" i="12"/>
  <c r="S22" i="12"/>
  <c r="R22" i="12"/>
  <c r="Q22" i="12"/>
  <c r="P22" i="12"/>
  <c r="O22" i="12"/>
  <c r="N22" i="12"/>
  <c r="M22" i="12"/>
  <c r="L22" i="12"/>
  <c r="K22" i="12"/>
  <c r="J22" i="12"/>
  <c r="I22" i="12"/>
  <c r="H22" i="12"/>
  <c r="G22" i="12"/>
  <c r="F22" i="12"/>
  <c r="AZ21" i="12"/>
  <c r="AY21" i="12"/>
  <c r="AX21" i="12"/>
  <c r="AW21" i="12"/>
  <c r="AV21" i="12"/>
  <c r="AU21" i="12"/>
  <c r="AT21" i="12"/>
  <c r="AS21" i="12"/>
  <c r="AR21" i="12"/>
  <c r="AQ21" i="12"/>
  <c r="AP21" i="12"/>
  <c r="AO21" i="12"/>
  <c r="AN21" i="12"/>
  <c r="AM21" i="12"/>
  <c r="AL21" i="12"/>
  <c r="AK21" i="12"/>
  <c r="AJ21" i="12"/>
  <c r="AI21" i="12"/>
  <c r="AH21" i="12"/>
  <c r="AG21" i="12"/>
  <c r="AF21" i="12"/>
  <c r="AE21" i="12"/>
  <c r="AD21" i="12"/>
  <c r="AC21" i="12"/>
  <c r="AB21" i="12"/>
  <c r="AA21" i="12"/>
  <c r="Z21" i="12"/>
  <c r="Y21" i="12"/>
  <c r="X21" i="12"/>
  <c r="W21" i="12"/>
  <c r="V21" i="12"/>
  <c r="U21" i="12"/>
  <c r="T21" i="12"/>
  <c r="S21" i="12"/>
  <c r="R21" i="12"/>
  <c r="Q21" i="12"/>
  <c r="P21" i="12"/>
  <c r="O21" i="12"/>
  <c r="N21" i="12"/>
  <c r="M21" i="12"/>
  <c r="L21" i="12"/>
  <c r="K21" i="12"/>
  <c r="J21" i="12"/>
  <c r="I21" i="12"/>
  <c r="H21" i="12"/>
  <c r="G21" i="12"/>
  <c r="F21" i="12"/>
  <c r="AZ20" i="12"/>
  <c r="AY20" i="12"/>
  <c r="AX20" i="12"/>
  <c r="AW20" i="12"/>
  <c r="AV20" i="12"/>
  <c r="AU20" i="12"/>
  <c r="AT20" i="12"/>
  <c r="AS20" i="12"/>
  <c r="AR20" i="12"/>
  <c r="AQ20" i="12"/>
  <c r="AP20" i="12"/>
  <c r="AO20" i="12"/>
  <c r="AN20" i="12"/>
  <c r="AM20" i="12"/>
  <c r="AL20" i="12"/>
  <c r="AK20" i="12"/>
  <c r="AJ20" i="12"/>
  <c r="AI20" i="12"/>
  <c r="AH20" i="12"/>
  <c r="AG20" i="12"/>
  <c r="AF20" i="12"/>
  <c r="AE20" i="12"/>
  <c r="AD20" i="12"/>
  <c r="AC20" i="12"/>
  <c r="AB20" i="12"/>
  <c r="AA20" i="12"/>
  <c r="Z20" i="12"/>
  <c r="Y20" i="12"/>
  <c r="X20" i="12"/>
  <c r="W20" i="12"/>
  <c r="V20" i="12"/>
  <c r="U20" i="12"/>
  <c r="T20" i="12"/>
  <c r="S20" i="12"/>
  <c r="R20" i="12"/>
  <c r="Q20" i="12"/>
  <c r="P20" i="12"/>
  <c r="O20" i="12"/>
  <c r="N20" i="12"/>
  <c r="M20" i="12"/>
  <c r="L20" i="12"/>
  <c r="K20" i="12"/>
  <c r="J20" i="12"/>
  <c r="I20" i="12"/>
  <c r="H20" i="12"/>
  <c r="G20" i="12"/>
  <c r="F20" i="12"/>
  <c r="AZ19" i="12"/>
  <c r="AY19" i="12"/>
  <c r="AX19" i="12"/>
  <c r="AW19" i="12"/>
  <c r="AV19" i="12"/>
  <c r="AU19" i="12"/>
  <c r="AT19" i="12"/>
  <c r="AS19" i="12"/>
  <c r="AR19" i="12"/>
  <c r="AQ19" i="12"/>
  <c r="AP19" i="12"/>
  <c r="AO19" i="12"/>
  <c r="AN19" i="12"/>
  <c r="AM19" i="12"/>
  <c r="AL19" i="12"/>
  <c r="AK19" i="12"/>
  <c r="AJ19" i="12"/>
  <c r="AI19" i="12"/>
  <c r="AH19" i="12"/>
  <c r="AG19" i="12"/>
  <c r="AF19" i="12"/>
  <c r="AE19" i="12"/>
  <c r="AD19" i="12"/>
  <c r="AC19" i="12"/>
  <c r="AB19" i="12"/>
  <c r="AA19" i="12"/>
  <c r="Z19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AZ18" i="12"/>
  <c r="AY18" i="12"/>
  <c r="AX18" i="12"/>
  <c r="AW18" i="12"/>
  <c r="AV18" i="12"/>
  <c r="AU18" i="12"/>
  <c r="AT18" i="12"/>
  <c r="AS18" i="12"/>
  <c r="AR18" i="12"/>
  <c r="AQ18" i="12"/>
  <c r="AP18" i="12"/>
  <c r="AO18" i="12"/>
  <c r="AN18" i="12"/>
  <c r="AM18" i="12"/>
  <c r="AL18" i="12"/>
  <c r="AK18" i="12"/>
  <c r="AJ18" i="12"/>
  <c r="AI18" i="12"/>
  <c r="AH18" i="12"/>
  <c r="AG18" i="12"/>
  <c r="AF18" i="12"/>
  <c r="AE18" i="12"/>
  <c r="AD18" i="12"/>
  <c r="AC18" i="12"/>
  <c r="AB18" i="12"/>
  <c r="AA18" i="12"/>
  <c r="Z18" i="12"/>
  <c r="Y18" i="12"/>
  <c r="X18" i="12"/>
  <c r="W18" i="12"/>
  <c r="V18" i="12"/>
  <c r="U18" i="12"/>
  <c r="T18" i="12"/>
  <c r="S18" i="12"/>
  <c r="R18" i="12"/>
  <c r="Q18" i="12"/>
  <c r="P18" i="12"/>
  <c r="O18" i="12"/>
  <c r="N18" i="12"/>
  <c r="M18" i="12"/>
  <c r="L18" i="12"/>
  <c r="K18" i="12"/>
  <c r="J18" i="12"/>
  <c r="I18" i="12"/>
  <c r="H18" i="12"/>
  <c r="G18" i="12"/>
  <c r="F18" i="12"/>
  <c r="AZ17" i="12"/>
  <c r="AY17" i="12"/>
  <c r="AX17" i="12"/>
  <c r="AW17" i="12"/>
  <c r="AV17" i="12"/>
  <c r="AU17" i="12"/>
  <c r="AT17" i="12"/>
  <c r="AS17" i="12"/>
  <c r="AR17" i="12"/>
  <c r="AQ17" i="12"/>
  <c r="AP17" i="12"/>
  <c r="AO17" i="12"/>
  <c r="AN17" i="12"/>
  <c r="AM17" i="12"/>
  <c r="AL17" i="12"/>
  <c r="AK17" i="12"/>
  <c r="AJ17" i="12"/>
  <c r="AI17" i="12"/>
  <c r="AH17" i="12"/>
  <c r="AG17" i="12"/>
  <c r="AF17" i="12"/>
  <c r="AE17" i="12"/>
  <c r="AD17" i="12"/>
  <c r="AC17" i="12"/>
  <c r="AB17" i="12"/>
  <c r="AA17" i="12"/>
  <c r="Z17" i="12"/>
  <c r="Y17" i="12"/>
  <c r="X17" i="12"/>
  <c r="W17" i="12"/>
  <c r="V17" i="12"/>
  <c r="U17" i="12"/>
  <c r="T17" i="12"/>
  <c r="S17" i="12"/>
  <c r="R17" i="12"/>
  <c r="Q17" i="12"/>
  <c r="P17" i="12"/>
  <c r="O17" i="12"/>
  <c r="N17" i="12"/>
  <c r="M17" i="12"/>
  <c r="L17" i="12"/>
  <c r="K17" i="12"/>
  <c r="J17" i="12"/>
  <c r="I17" i="12"/>
  <c r="H17" i="12"/>
  <c r="G17" i="12"/>
  <c r="F17" i="12"/>
  <c r="AZ16" i="12"/>
  <c r="AY16" i="12"/>
  <c r="AX16" i="12"/>
  <c r="AW16" i="12"/>
  <c r="AV16" i="12"/>
  <c r="AU16" i="12"/>
  <c r="AT16" i="12"/>
  <c r="AS16" i="12"/>
  <c r="AR16" i="12"/>
  <c r="AQ16" i="12"/>
  <c r="AP16" i="12"/>
  <c r="AO16" i="12"/>
  <c r="AN16" i="12"/>
  <c r="AM16" i="12"/>
  <c r="AL16" i="12"/>
  <c r="AK16" i="12"/>
  <c r="AJ16" i="12"/>
  <c r="AI16" i="12"/>
  <c r="AH16" i="12"/>
  <c r="AG16" i="12"/>
  <c r="AF16" i="12"/>
  <c r="AE16" i="12"/>
  <c r="AD16" i="12"/>
  <c r="AC16" i="12"/>
  <c r="AB16" i="12"/>
  <c r="AA16" i="12"/>
  <c r="Z16" i="12"/>
  <c r="Y16" i="12"/>
  <c r="X16" i="12"/>
  <c r="W16" i="12"/>
  <c r="V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G16" i="12"/>
  <c r="F16" i="12"/>
  <c r="AZ15" i="12"/>
  <c r="AY15" i="12"/>
  <c r="AX15" i="12"/>
  <c r="AW15" i="12"/>
  <c r="AV15" i="12"/>
  <c r="AU15" i="12"/>
  <c r="AT15" i="12"/>
  <c r="AS15" i="12"/>
  <c r="AR15" i="12"/>
  <c r="AQ15" i="12"/>
  <c r="AP15" i="12"/>
  <c r="AO15" i="12"/>
  <c r="AN15" i="12"/>
  <c r="AM15" i="12"/>
  <c r="AL15" i="12"/>
  <c r="AK15" i="12"/>
  <c r="AJ15" i="12"/>
  <c r="AI15" i="12"/>
  <c r="AH15" i="12"/>
  <c r="AG15" i="12"/>
  <c r="AF15" i="12"/>
  <c r="AE15" i="12"/>
  <c r="AD15" i="12"/>
  <c r="AC15" i="12"/>
  <c r="AB15" i="12"/>
  <c r="AA15" i="12"/>
  <c r="Z15" i="12"/>
  <c r="Y15" i="12"/>
  <c r="X15" i="12"/>
  <c r="W15" i="12"/>
  <c r="V15" i="12"/>
  <c r="U15" i="12"/>
  <c r="T15" i="12"/>
  <c r="S15" i="12"/>
  <c r="R15" i="12"/>
  <c r="Q15" i="12"/>
  <c r="P15" i="12"/>
  <c r="O15" i="12"/>
  <c r="N15" i="12"/>
  <c r="M15" i="12"/>
  <c r="L15" i="12"/>
  <c r="K15" i="12"/>
  <c r="J15" i="12"/>
  <c r="I15" i="12"/>
  <c r="H15" i="12"/>
  <c r="G15" i="12"/>
  <c r="F15" i="12"/>
  <c r="AZ14" i="12"/>
  <c r="AY14" i="12"/>
  <c r="AX14" i="12"/>
  <c r="AW14" i="12"/>
  <c r="AV14" i="12"/>
  <c r="AU14" i="12"/>
  <c r="AT14" i="12"/>
  <c r="AS14" i="12"/>
  <c r="AR14" i="12"/>
  <c r="AQ14" i="12"/>
  <c r="AP14" i="12"/>
  <c r="AO14" i="12"/>
  <c r="AN14" i="12"/>
  <c r="AM14" i="12"/>
  <c r="AL14" i="12"/>
  <c r="AK14" i="12"/>
  <c r="AJ14" i="12"/>
  <c r="AI14" i="12"/>
  <c r="AH14" i="12"/>
  <c r="AG14" i="12"/>
  <c r="AF14" i="12"/>
  <c r="AE14" i="12"/>
  <c r="AD14" i="12"/>
  <c r="AC14" i="12"/>
  <c r="AB14" i="12"/>
  <c r="AA14" i="12"/>
  <c r="Z14" i="12"/>
  <c r="Y14" i="12"/>
  <c r="X14" i="12"/>
  <c r="W14" i="12"/>
  <c r="V14" i="12"/>
  <c r="U14" i="12"/>
  <c r="T14" i="12"/>
  <c r="S14" i="12"/>
  <c r="R14" i="12"/>
  <c r="Q14" i="12"/>
  <c r="P14" i="12"/>
  <c r="O14" i="12"/>
  <c r="N14" i="12"/>
  <c r="M14" i="12"/>
  <c r="L14" i="12"/>
  <c r="K14" i="12"/>
  <c r="J14" i="12"/>
  <c r="I14" i="12"/>
  <c r="H14" i="12"/>
  <c r="G14" i="12"/>
  <c r="F14" i="12"/>
  <c r="AZ13" i="12"/>
  <c r="AY13" i="12"/>
  <c r="AX13" i="12"/>
  <c r="AW13" i="12"/>
  <c r="AV13" i="12"/>
  <c r="AU13" i="12"/>
  <c r="AT13" i="12"/>
  <c r="AS13" i="12"/>
  <c r="AR13" i="12"/>
  <c r="AQ13" i="12"/>
  <c r="AP13" i="12"/>
  <c r="AO13" i="12"/>
  <c r="AN13" i="12"/>
  <c r="AM13" i="12"/>
  <c r="AL13" i="12"/>
  <c r="AK13" i="12"/>
  <c r="AJ13" i="12"/>
  <c r="AI13" i="12"/>
  <c r="AH13" i="12"/>
  <c r="AG13" i="12"/>
  <c r="AF13" i="12"/>
  <c r="AE13" i="12"/>
  <c r="AD13" i="12"/>
  <c r="AC13" i="12"/>
  <c r="AB13" i="12"/>
  <c r="AA13" i="12"/>
  <c r="Z13" i="12"/>
  <c r="Y13" i="12"/>
  <c r="X13" i="12"/>
  <c r="W13" i="12"/>
  <c r="V13" i="12"/>
  <c r="U13" i="12"/>
  <c r="T13" i="12"/>
  <c r="S13" i="12"/>
  <c r="R13" i="12"/>
  <c r="Q13" i="12"/>
  <c r="P13" i="12"/>
  <c r="O13" i="12"/>
  <c r="N13" i="12"/>
  <c r="M13" i="12"/>
  <c r="L13" i="12"/>
  <c r="K13" i="12"/>
  <c r="J13" i="12"/>
  <c r="I13" i="12"/>
  <c r="H13" i="12"/>
  <c r="G13" i="12"/>
  <c r="F13" i="12"/>
  <c r="AZ12" i="12"/>
  <c r="AY12" i="12"/>
  <c r="AX12" i="12"/>
  <c r="AW12" i="12"/>
  <c r="AV12" i="12"/>
  <c r="AU12" i="12"/>
  <c r="AT12" i="12"/>
  <c r="AS12" i="12"/>
  <c r="AR12" i="12"/>
  <c r="AQ12" i="12"/>
  <c r="AP12" i="12"/>
  <c r="AO12" i="12"/>
  <c r="AN12" i="12"/>
  <c r="AM12" i="12"/>
  <c r="AL12" i="12"/>
  <c r="AK12" i="12"/>
  <c r="AJ12" i="12"/>
  <c r="AI12" i="12"/>
  <c r="AH12" i="12"/>
  <c r="AG12" i="12"/>
  <c r="AF12" i="12"/>
  <c r="AE12" i="12"/>
  <c r="AD12" i="12"/>
  <c r="AC12" i="12"/>
  <c r="AB12" i="12"/>
  <c r="AA12" i="12"/>
  <c r="Z12" i="12"/>
  <c r="Y12" i="12"/>
  <c r="X12" i="12"/>
  <c r="W12" i="12"/>
  <c r="V12" i="12"/>
  <c r="U12" i="12"/>
  <c r="T12" i="12"/>
  <c r="S12" i="12"/>
  <c r="R12" i="12"/>
  <c r="Q12" i="12"/>
  <c r="P12" i="12"/>
  <c r="O12" i="12"/>
  <c r="N12" i="12"/>
  <c r="M12" i="12"/>
  <c r="L12" i="12"/>
  <c r="K12" i="12"/>
  <c r="J12" i="12"/>
  <c r="I12" i="12"/>
  <c r="H12" i="12"/>
  <c r="G12" i="12"/>
  <c r="F12" i="12"/>
  <c r="AZ11" i="12"/>
  <c r="AY11" i="12"/>
  <c r="AX11" i="12"/>
  <c r="AW11" i="12"/>
  <c r="AV11" i="12"/>
  <c r="AU11" i="12"/>
  <c r="AT11" i="12"/>
  <c r="AS11" i="12"/>
  <c r="AR11" i="12"/>
  <c r="AQ11" i="12"/>
  <c r="AP11" i="12"/>
  <c r="AO11" i="12"/>
  <c r="AN11" i="12"/>
  <c r="AM11" i="12"/>
  <c r="AL11" i="12"/>
  <c r="AK11" i="12"/>
  <c r="AJ11" i="12"/>
  <c r="AI11" i="12"/>
  <c r="AH11" i="12"/>
  <c r="AG11" i="12"/>
  <c r="AF11" i="12"/>
  <c r="AE11" i="12"/>
  <c r="AD11" i="12"/>
  <c r="AC11" i="12"/>
  <c r="AB11" i="12"/>
  <c r="AA11" i="12"/>
  <c r="Z11" i="12"/>
  <c r="Y11" i="12"/>
  <c r="X11" i="12"/>
  <c r="W11" i="12"/>
  <c r="V11" i="12"/>
  <c r="U11" i="12"/>
  <c r="T11" i="12"/>
  <c r="S11" i="12"/>
  <c r="R11" i="12"/>
  <c r="Q11" i="12"/>
  <c r="P11" i="12"/>
  <c r="O11" i="12"/>
  <c r="N11" i="12"/>
  <c r="M11" i="12"/>
  <c r="L11" i="12"/>
  <c r="K11" i="12"/>
  <c r="J11" i="12"/>
  <c r="I11" i="12"/>
  <c r="H11" i="12"/>
  <c r="G11" i="12"/>
  <c r="F11" i="12"/>
  <c r="AZ10" i="12"/>
  <c r="AY10" i="12"/>
  <c r="AX10" i="12"/>
  <c r="AW10" i="12"/>
  <c r="AV10" i="12"/>
  <c r="AU10" i="12"/>
  <c r="AT10" i="12"/>
  <c r="AS10" i="12"/>
  <c r="AR10" i="12"/>
  <c r="AQ10" i="12"/>
  <c r="AP10" i="12"/>
  <c r="AO10" i="12"/>
  <c r="AN10" i="12"/>
  <c r="AM10" i="12"/>
  <c r="AL10" i="12"/>
  <c r="AK10" i="12"/>
  <c r="AJ10" i="12"/>
  <c r="AI10" i="12"/>
  <c r="AH10" i="12"/>
  <c r="AG10" i="12"/>
  <c r="AF10" i="12"/>
  <c r="AE10" i="12"/>
  <c r="AD10" i="12"/>
  <c r="AC10" i="12"/>
  <c r="AB10" i="12"/>
  <c r="AA10" i="12"/>
  <c r="Z10" i="12"/>
  <c r="Y10" i="12"/>
  <c r="X10" i="12"/>
  <c r="W10" i="12"/>
  <c r="V10" i="12"/>
  <c r="U10" i="12"/>
  <c r="T10" i="12"/>
  <c r="S10" i="12"/>
  <c r="R10" i="12"/>
  <c r="Q10" i="12"/>
  <c r="P10" i="12"/>
  <c r="O10" i="12"/>
  <c r="N10" i="12"/>
  <c r="M10" i="12"/>
  <c r="L10" i="12"/>
  <c r="K10" i="12"/>
  <c r="J10" i="12"/>
  <c r="I10" i="12"/>
  <c r="H10" i="12"/>
  <c r="G10" i="12"/>
  <c r="F10" i="12"/>
  <c r="AZ9" i="12"/>
  <c r="AY9" i="12"/>
  <c r="AX9" i="12"/>
  <c r="AW9" i="12"/>
  <c r="AV9" i="12"/>
  <c r="AU9" i="12"/>
  <c r="AT9" i="12"/>
  <c r="AS9" i="12"/>
  <c r="AR9" i="12"/>
  <c r="AQ9" i="12"/>
  <c r="AP9" i="12"/>
  <c r="AO9" i="12"/>
  <c r="AN9" i="12"/>
  <c r="AM9" i="12"/>
  <c r="AL9" i="12"/>
  <c r="AK9" i="12"/>
  <c r="AJ9" i="12"/>
  <c r="AI9" i="12"/>
  <c r="AH9" i="12"/>
  <c r="AG9" i="12"/>
  <c r="AF9" i="12"/>
  <c r="AE9" i="12"/>
  <c r="AD9" i="12"/>
  <c r="AC9" i="12"/>
  <c r="AB9" i="12"/>
  <c r="AA9" i="12"/>
  <c r="Z9" i="12"/>
  <c r="Y9" i="12"/>
  <c r="X9" i="12"/>
  <c r="W9" i="12"/>
  <c r="V9" i="12"/>
  <c r="U9" i="12"/>
  <c r="T9" i="12"/>
  <c r="S9" i="12"/>
  <c r="R9" i="12"/>
  <c r="Q9" i="12"/>
  <c r="P9" i="12"/>
  <c r="O9" i="12"/>
  <c r="N9" i="12"/>
  <c r="M9" i="12"/>
  <c r="L9" i="12"/>
  <c r="K9" i="12"/>
  <c r="J9" i="12"/>
  <c r="I9" i="12"/>
  <c r="H9" i="12"/>
  <c r="G9" i="12"/>
  <c r="F9" i="12"/>
  <c r="A5" i="12"/>
  <c r="F13" i="58" s="1"/>
  <c r="AZ42" i="11"/>
  <c r="AY42" i="11"/>
  <c r="AX42" i="11"/>
  <c r="AW42" i="11"/>
  <c r="AV42" i="11"/>
  <c r="AU42" i="11"/>
  <c r="AT42" i="11"/>
  <c r="AS42" i="11"/>
  <c r="AR42" i="11"/>
  <c r="AQ42" i="11"/>
  <c r="AP42" i="11"/>
  <c r="AO42" i="11"/>
  <c r="AN42" i="11"/>
  <c r="AM42" i="11"/>
  <c r="AL42" i="11"/>
  <c r="AK42" i="11"/>
  <c r="AJ42" i="11"/>
  <c r="AI42" i="11"/>
  <c r="AH42" i="11"/>
  <c r="AG42" i="11"/>
  <c r="AF42" i="11"/>
  <c r="AE42" i="11"/>
  <c r="AD42" i="11"/>
  <c r="AC42" i="11"/>
  <c r="AB42" i="11"/>
  <c r="AA42" i="11"/>
  <c r="Z42" i="11"/>
  <c r="Y42" i="11"/>
  <c r="X42" i="11"/>
  <c r="W42" i="11"/>
  <c r="V42" i="11"/>
  <c r="U42" i="11"/>
  <c r="T42" i="11"/>
  <c r="S42" i="11"/>
  <c r="R42" i="11"/>
  <c r="Q42" i="11"/>
  <c r="P42" i="11"/>
  <c r="O42" i="11"/>
  <c r="N42" i="11"/>
  <c r="M42" i="11"/>
  <c r="L42" i="11"/>
  <c r="K42" i="11"/>
  <c r="J42" i="11"/>
  <c r="I42" i="11"/>
  <c r="H42" i="11"/>
  <c r="G42" i="11"/>
  <c r="F42" i="11"/>
  <c r="AZ41" i="11"/>
  <c r="AY41" i="11"/>
  <c r="AX41" i="11"/>
  <c r="AW41" i="11"/>
  <c r="AV41" i="11"/>
  <c r="AU41" i="11"/>
  <c r="AT41" i="11"/>
  <c r="AS41" i="11"/>
  <c r="AR41" i="11"/>
  <c r="AQ41" i="11"/>
  <c r="AP41" i="11"/>
  <c r="AO41" i="11"/>
  <c r="AN41" i="11"/>
  <c r="AM41" i="11"/>
  <c r="AL41" i="11"/>
  <c r="AK41" i="11"/>
  <c r="AJ41" i="11"/>
  <c r="AI41" i="11"/>
  <c r="AH41" i="11"/>
  <c r="AG41" i="11"/>
  <c r="AF41" i="11"/>
  <c r="AE41" i="11"/>
  <c r="AD41" i="11"/>
  <c r="AC41" i="11"/>
  <c r="AB41" i="11"/>
  <c r="AA41" i="11"/>
  <c r="Z41" i="11"/>
  <c r="Y41" i="11"/>
  <c r="X41" i="11"/>
  <c r="W41" i="11"/>
  <c r="V41" i="11"/>
  <c r="U41" i="11"/>
  <c r="T41" i="11"/>
  <c r="S41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AZ40" i="11"/>
  <c r="AY40" i="11"/>
  <c r="AX40" i="11"/>
  <c r="AW40" i="11"/>
  <c r="AV40" i="11"/>
  <c r="AU40" i="11"/>
  <c r="AT40" i="11"/>
  <c r="AS40" i="11"/>
  <c r="AR40" i="11"/>
  <c r="AQ40" i="11"/>
  <c r="AP40" i="11"/>
  <c r="AO40" i="11"/>
  <c r="AN40" i="11"/>
  <c r="AM40" i="11"/>
  <c r="AL40" i="11"/>
  <c r="AK40" i="11"/>
  <c r="AJ40" i="11"/>
  <c r="AI40" i="11"/>
  <c r="AH40" i="11"/>
  <c r="AG40" i="11"/>
  <c r="AF40" i="11"/>
  <c r="AE40" i="11"/>
  <c r="AD40" i="11"/>
  <c r="AC40" i="11"/>
  <c r="AB40" i="11"/>
  <c r="AA40" i="11"/>
  <c r="Z40" i="11"/>
  <c r="Y40" i="11"/>
  <c r="X40" i="11"/>
  <c r="W40" i="11"/>
  <c r="V40" i="11"/>
  <c r="U40" i="11"/>
  <c r="T40" i="11"/>
  <c r="S40" i="11"/>
  <c r="R40" i="11"/>
  <c r="Q40" i="11"/>
  <c r="P40" i="11"/>
  <c r="O40" i="11"/>
  <c r="N40" i="11"/>
  <c r="M40" i="11"/>
  <c r="L40" i="11"/>
  <c r="K40" i="11"/>
  <c r="J40" i="11"/>
  <c r="I40" i="11"/>
  <c r="H40" i="11"/>
  <c r="G40" i="11"/>
  <c r="F40" i="11"/>
  <c r="AZ39" i="11"/>
  <c r="AY39" i="11"/>
  <c r="AX39" i="11"/>
  <c r="AW39" i="11"/>
  <c r="AV39" i="11"/>
  <c r="AU39" i="11"/>
  <c r="AT39" i="11"/>
  <c r="AS39" i="11"/>
  <c r="AR39" i="11"/>
  <c r="AQ39" i="11"/>
  <c r="AP39" i="11"/>
  <c r="AO39" i="11"/>
  <c r="AN39" i="11"/>
  <c r="AM39" i="11"/>
  <c r="AL39" i="11"/>
  <c r="AK39" i="11"/>
  <c r="AJ39" i="11"/>
  <c r="AI39" i="11"/>
  <c r="AH39" i="11"/>
  <c r="AG39" i="11"/>
  <c r="AF39" i="11"/>
  <c r="AE39" i="11"/>
  <c r="AD39" i="11"/>
  <c r="AC39" i="11"/>
  <c r="AB39" i="11"/>
  <c r="AA39" i="11"/>
  <c r="Z39" i="11"/>
  <c r="Y39" i="11"/>
  <c r="X39" i="11"/>
  <c r="W39" i="11"/>
  <c r="V39" i="11"/>
  <c r="U39" i="11"/>
  <c r="T39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AZ38" i="11"/>
  <c r="AY38" i="11"/>
  <c r="AX38" i="11"/>
  <c r="AW38" i="11"/>
  <c r="AV38" i="11"/>
  <c r="AU38" i="11"/>
  <c r="AT38" i="11"/>
  <c r="AS38" i="11"/>
  <c r="AR38" i="11"/>
  <c r="AQ38" i="11"/>
  <c r="AP38" i="11"/>
  <c r="AO38" i="11"/>
  <c r="AN38" i="11"/>
  <c r="AM38" i="11"/>
  <c r="AL38" i="11"/>
  <c r="AK38" i="11"/>
  <c r="AJ38" i="11"/>
  <c r="AI38" i="11"/>
  <c r="AH38" i="11"/>
  <c r="AG38" i="11"/>
  <c r="AF38" i="11"/>
  <c r="AE38" i="11"/>
  <c r="AD38" i="11"/>
  <c r="AC38" i="11"/>
  <c r="AB38" i="11"/>
  <c r="AA38" i="11"/>
  <c r="Z38" i="11"/>
  <c r="Y38" i="11"/>
  <c r="X38" i="11"/>
  <c r="W38" i="11"/>
  <c r="V38" i="11"/>
  <c r="U38" i="11"/>
  <c r="T38" i="11"/>
  <c r="S38" i="11"/>
  <c r="R38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AZ37" i="11"/>
  <c r="AY37" i="11"/>
  <c r="AX37" i="11"/>
  <c r="AW37" i="11"/>
  <c r="AV37" i="11"/>
  <c r="AU37" i="11"/>
  <c r="AT37" i="11"/>
  <c r="AS37" i="11"/>
  <c r="AR37" i="11"/>
  <c r="AQ37" i="11"/>
  <c r="AP37" i="11"/>
  <c r="AO37" i="11"/>
  <c r="AN37" i="11"/>
  <c r="AM37" i="11"/>
  <c r="AL37" i="11"/>
  <c r="AK37" i="11"/>
  <c r="AJ37" i="11"/>
  <c r="AI37" i="11"/>
  <c r="AH37" i="11"/>
  <c r="AG37" i="11"/>
  <c r="AF37" i="11"/>
  <c r="AE37" i="11"/>
  <c r="AD37" i="11"/>
  <c r="AC37" i="11"/>
  <c r="AB37" i="11"/>
  <c r="AA37" i="11"/>
  <c r="Z37" i="11"/>
  <c r="Y37" i="11"/>
  <c r="X37" i="11"/>
  <c r="W37" i="11"/>
  <c r="V37" i="11"/>
  <c r="U37" i="11"/>
  <c r="T37" i="11"/>
  <c r="S37" i="11"/>
  <c r="R37" i="11"/>
  <c r="Q37" i="11"/>
  <c r="P37" i="11"/>
  <c r="O37" i="11"/>
  <c r="N37" i="11"/>
  <c r="M37" i="11"/>
  <c r="L37" i="11"/>
  <c r="K37" i="11"/>
  <c r="J37" i="11"/>
  <c r="I37" i="11"/>
  <c r="H37" i="11"/>
  <c r="G37" i="11"/>
  <c r="F37" i="11"/>
  <c r="AZ36" i="11"/>
  <c r="AY36" i="11"/>
  <c r="AX36" i="11"/>
  <c r="AW36" i="11"/>
  <c r="AV36" i="11"/>
  <c r="AU36" i="11"/>
  <c r="AT36" i="11"/>
  <c r="AS36" i="11"/>
  <c r="AR36" i="11"/>
  <c r="AQ36" i="11"/>
  <c r="AP36" i="11"/>
  <c r="AO36" i="11"/>
  <c r="AN36" i="11"/>
  <c r="AM36" i="11"/>
  <c r="AL36" i="11"/>
  <c r="AK36" i="11"/>
  <c r="AJ36" i="11"/>
  <c r="AI36" i="11"/>
  <c r="AH36" i="11"/>
  <c r="AG36" i="11"/>
  <c r="AF36" i="11"/>
  <c r="AE36" i="11"/>
  <c r="AD36" i="11"/>
  <c r="AC36" i="11"/>
  <c r="AB36" i="11"/>
  <c r="AA36" i="11"/>
  <c r="Z36" i="11"/>
  <c r="Y36" i="11"/>
  <c r="X36" i="11"/>
  <c r="W36" i="11"/>
  <c r="V36" i="11"/>
  <c r="U36" i="11"/>
  <c r="T36" i="11"/>
  <c r="S36" i="11"/>
  <c r="R36" i="11"/>
  <c r="Q36" i="11"/>
  <c r="P36" i="11"/>
  <c r="O36" i="11"/>
  <c r="N36" i="11"/>
  <c r="M36" i="11"/>
  <c r="L36" i="11"/>
  <c r="K36" i="11"/>
  <c r="J36" i="11"/>
  <c r="I36" i="11"/>
  <c r="H36" i="11"/>
  <c r="G36" i="11"/>
  <c r="F36" i="11"/>
  <c r="AZ35" i="11"/>
  <c r="AY35" i="11"/>
  <c r="AX35" i="11"/>
  <c r="AW35" i="11"/>
  <c r="AV35" i="11"/>
  <c r="AU35" i="11"/>
  <c r="AT35" i="11"/>
  <c r="AS35" i="11"/>
  <c r="AR35" i="11"/>
  <c r="AQ35" i="11"/>
  <c r="AP35" i="11"/>
  <c r="AO35" i="11"/>
  <c r="AN35" i="11"/>
  <c r="AM35" i="11"/>
  <c r="AL35" i="11"/>
  <c r="AK35" i="11"/>
  <c r="AJ35" i="11"/>
  <c r="AI35" i="11"/>
  <c r="AH35" i="11"/>
  <c r="AG35" i="11"/>
  <c r="AF35" i="11"/>
  <c r="AE35" i="11"/>
  <c r="AD35" i="11"/>
  <c r="AC35" i="11"/>
  <c r="AB35" i="11"/>
  <c r="AA35" i="11"/>
  <c r="Z35" i="11"/>
  <c r="Y35" i="11"/>
  <c r="X35" i="11"/>
  <c r="W35" i="11"/>
  <c r="V35" i="11"/>
  <c r="U35" i="11"/>
  <c r="T35" i="11"/>
  <c r="S35" i="11"/>
  <c r="R35" i="11"/>
  <c r="Q35" i="11"/>
  <c r="P35" i="11"/>
  <c r="O35" i="11"/>
  <c r="N35" i="11"/>
  <c r="M35" i="11"/>
  <c r="L35" i="11"/>
  <c r="K35" i="11"/>
  <c r="J35" i="11"/>
  <c r="I35" i="11"/>
  <c r="H35" i="11"/>
  <c r="G35" i="11"/>
  <c r="F35" i="11"/>
  <c r="AZ34" i="11"/>
  <c r="AY34" i="11"/>
  <c r="AX34" i="11"/>
  <c r="AW34" i="11"/>
  <c r="AV34" i="11"/>
  <c r="AU34" i="11"/>
  <c r="AT34" i="11"/>
  <c r="AS34" i="11"/>
  <c r="AR34" i="11"/>
  <c r="AQ34" i="11"/>
  <c r="AP34" i="11"/>
  <c r="AO34" i="11"/>
  <c r="AN34" i="11"/>
  <c r="AM34" i="11"/>
  <c r="AL34" i="11"/>
  <c r="AK34" i="11"/>
  <c r="AJ34" i="11"/>
  <c r="AI34" i="11"/>
  <c r="AH34" i="11"/>
  <c r="AG34" i="11"/>
  <c r="AF34" i="11"/>
  <c r="AE34" i="11"/>
  <c r="AD34" i="11"/>
  <c r="AC34" i="11"/>
  <c r="AB34" i="11"/>
  <c r="AA34" i="11"/>
  <c r="Z34" i="11"/>
  <c r="Y34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AZ33" i="11"/>
  <c r="AY33" i="11"/>
  <c r="AX33" i="11"/>
  <c r="AW33" i="11"/>
  <c r="AV33" i="11"/>
  <c r="AU33" i="11"/>
  <c r="AT33" i="11"/>
  <c r="AS33" i="11"/>
  <c r="AR33" i="11"/>
  <c r="AQ33" i="11"/>
  <c r="AP33" i="11"/>
  <c r="AO33" i="11"/>
  <c r="AN33" i="11"/>
  <c r="AM33" i="11"/>
  <c r="AL33" i="11"/>
  <c r="AK33" i="11"/>
  <c r="AJ33" i="11"/>
  <c r="AI33" i="11"/>
  <c r="AH33" i="11"/>
  <c r="AG33" i="11"/>
  <c r="AF33" i="11"/>
  <c r="AE33" i="11"/>
  <c r="AD33" i="11"/>
  <c r="AC33" i="11"/>
  <c r="AB33" i="11"/>
  <c r="AA33" i="11"/>
  <c r="Z33" i="11"/>
  <c r="Y33" i="11"/>
  <c r="X33" i="11"/>
  <c r="W33" i="11"/>
  <c r="V33" i="11"/>
  <c r="U33" i="11"/>
  <c r="T33" i="11"/>
  <c r="S33" i="11"/>
  <c r="R33" i="11"/>
  <c r="Q33" i="11"/>
  <c r="P33" i="11"/>
  <c r="O33" i="11"/>
  <c r="N33" i="11"/>
  <c r="M33" i="11"/>
  <c r="L33" i="11"/>
  <c r="K33" i="11"/>
  <c r="J33" i="11"/>
  <c r="I33" i="11"/>
  <c r="H33" i="11"/>
  <c r="G33" i="11"/>
  <c r="F33" i="11"/>
  <c r="AZ32" i="11"/>
  <c r="AY32" i="11"/>
  <c r="AX32" i="11"/>
  <c r="AW32" i="11"/>
  <c r="AV32" i="11"/>
  <c r="AU32" i="11"/>
  <c r="AT32" i="11"/>
  <c r="AS32" i="11"/>
  <c r="AR32" i="11"/>
  <c r="AQ32" i="11"/>
  <c r="AP32" i="11"/>
  <c r="AO32" i="11"/>
  <c r="AN32" i="11"/>
  <c r="AM32" i="11"/>
  <c r="AL32" i="11"/>
  <c r="AK32" i="11"/>
  <c r="AJ32" i="11"/>
  <c r="AI32" i="11"/>
  <c r="AH32" i="11"/>
  <c r="AG32" i="11"/>
  <c r="AF32" i="11"/>
  <c r="AE32" i="11"/>
  <c r="AD32" i="11"/>
  <c r="AC32" i="11"/>
  <c r="AB32" i="11"/>
  <c r="AA32" i="11"/>
  <c r="Z32" i="11"/>
  <c r="Y32" i="11"/>
  <c r="X32" i="11"/>
  <c r="W32" i="11"/>
  <c r="V32" i="1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G32" i="11"/>
  <c r="F32" i="11"/>
  <c r="AZ31" i="11"/>
  <c r="AY31" i="11"/>
  <c r="AX31" i="11"/>
  <c r="AW31" i="11"/>
  <c r="AV31" i="11"/>
  <c r="AU31" i="11"/>
  <c r="AT31" i="11"/>
  <c r="AS31" i="11"/>
  <c r="AR31" i="11"/>
  <c r="AQ31" i="11"/>
  <c r="AP31" i="11"/>
  <c r="AO31" i="11"/>
  <c r="AN31" i="11"/>
  <c r="AM31" i="11"/>
  <c r="AL31" i="11"/>
  <c r="AK31" i="11"/>
  <c r="AJ31" i="11"/>
  <c r="AI31" i="11"/>
  <c r="AH31" i="11"/>
  <c r="AG31" i="11"/>
  <c r="AF31" i="11"/>
  <c r="AE31" i="11"/>
  <c r="AD31" i="11"/>
  <c r="AC31" i="11"/>
  <c r="AB31" i="11"/>
  <c r="AA31" i="11"/>
  <c r="Z31" i="11"/>
  <c r="Y31" i="11"/>
  <c r="X31" i="11"/>
  <c r="W31" i="11"/>
  <c r="V31" i="11"/>
  <c r="U31" i="11"/>
  <c r="T31" i="11"/>
  <c r="S31" i="11"/>
  <c r="R31" i="11"/>
  <c r="Q31" i="11"/>
  <c r="P31" i="11"/>
  <c r="O31" i="11"/>
  <c r="N31" i="11"/>
  <c r="M31" i="11"/>
  <c r="L31" i="11"/>
  <c r="K31" i="11"/>
  <c r="J31" i="11"/>
  <c r="I31" i="11"/>
  <c r="H31" i="11"/>
  <c r="G31" i="11"/>
  <c r="F31" i="11"/>
  <c r="AZ30" i="11"/>
  <c r="AY30" i="11"/>
  <c r="AX30" i="11"/>
  <c r="AW30" i="11"/>
  <c r="AV30" i="11"/>
  <c r="AU30" i="11"/>
  <c r="AT30" i="11"/>
  <c r="AS30" i="11"/>
  <c r="AR30" i="11"/>
  <c r="AQ30" i="11"/>
  <c r="AP30" i="11"/>
  <c r="AO30" i="11"/>
  <c r="AN30" i="11"/>
  <c r="AM30" i="11"/>
  <c r="AL30" i="11"/>
  <c r="AK30" i="11"/>
  <c r="AJ30" i="11"/>
  <c r="AI30" i="11"/>
  <c r="AH30" i="11"/>
  <c r="AG30" i="11"/>
  <c r="AF30" i="11"/>
  <c r="AE30" i="11"/>
  <c r="AD30" i="11"/>
  <c r="AC30" i="11"/>
  <c r="AB30" i="11"/>
  <c r="AA30" i="11"/>
  <c r="Z30" i="11"/>
  <c r="Y30" i="11"/>
  <c r="X30" i="11"/>
  <c r="W30" i="11"/>
  <c r="V30" i="11"/>
  <c r="U30" i="11"/>
  <c r="T30" i="11"/>
  <c r="S30" i="11"/>
  <c r="R30" i="11"/>
  <c r="Q30" i="11"/>
  <c r="P30" i="11"/>
  <c r="O30" i="11"/>
  <c r="N30" i="11"/>
  <c r="M30" i="11"/>
  <c r="L30" i="11"/>
  <c r="K30" i="11"/>
  <c r="J30" i="11"/>
  <c r="I30" i="11"/>
  <c r="H30" i="11"/>
  <c r="G30" i="11"/>
  <c r="F30" i="11"/>
  <c r="AZ29" i="11"/>
  <c r="AY29" i="11"/>
  <c r="AX29" i="11"/>
  <c r="AW29" i="11"/>
  <c r="AV29" i="11"/>
  <c r="AU29" i="11"/>
  <c r="AT29" i="11"/>
  <c r="AS29" i="11"/>
  <c r="AR29" i="11"/>
  <c r="AQ29" i="11"/>
  <c r="AP29" i="11"/>
  <c r="AO29" i="11"/>
  <c r="AN29" i="11"/>
  <c r="AM29" i="11"/>
  <c r="AL29" i="11"/>
  <c r="AK29" i="11"/>
  <c r="AJ29" i="11"/>
  <c r="AI29" i="11"/>
  <c r="AH29" i="11"/>
  <c r="AG29" i="11"/>
  <c r="AF29" i="11"/>
  <c r="AE29" i="11"/>
  <c r="AD29" i="11"/>
  <c r="AC29" i="11"/>
  <c r="AB29" i="11"/>
  <c r="AA29" i="11"/>
  <c r="Z29" i="11"/>
  <c r="Y29" i="11"/>
  <c r="X29" i="11"/>
  <c r="W29" i="11"/>
  <c r="V29" i="11"/>
  <c r="U29" i="11"/>
  <c r="T29" i="11"/>
  <c r="S29" i="11"/>
  <c r="R29" i="11"/>
  <c r="Q29" i="11"/>
  <c r="P29" i="11"/>
  <c r="O29" i="11"/>
  <c r="N29" i="11"/>
  <c r="M29" i="11"/>
  <c r="L29" i="11"/>
  <c r="K29" i="11"/>
  <c r="J29" i="11"/>
  <c r="I29" i="11"/>
  <c r="H29" i="11"/>
  <c r="G29" i="11"/>
  <c r="F29" i="11"/>
  <c r="AZ28" i="11"/>
  <c r="AY28" i="11"/>
  <c r="AX28" i="11"/>
  <c r="AW28" i="11"/>
  <c r="AV28" i="11"/>
  <c r="AU28" i="11"/>
  <c r="AT28" i="1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AZ27" i="11"/>
  <c r="AY27" i="11"/>
  <c r="AX27" i="11"/>
  <c r="AW27" i="11"/>
  <c r="AV27" i="11"/>
  <c r="AU27" i="11"/>
  <c r="AT27" i="11"/>
  <c r="AS27" i="11"/>
  <c r="AR27" i="11"/>
  <c r="AQ27" i="11"/>
  <c r="AP27" i="11"/>
  <c r="AO27" i="11"/>
  <c r="AN27" i="11"/>
  <c r="AM27" i="11"/>
  <c r="AL27" i="11"/>
  <c r="AK27" i="11"/>
  <c r="AJ27" i="11"/>
  <c r="AI27" i="11"/>
  <c r="AH27" i="11"/>
  <c r="AG27" i="11"/>
  <c r="AF27" i="11"/>
  <c r="AE27" i="11"/>
  <c r="AD27" i="11"/>
  <c r="AC27" i="11"/>
  <c r="AB27" i="11"/>
  <c r="AA27" i="11"/>
  <c r="Z27" i="11"/>
  <c r="Y27" i="11"/>
  <c r="X27" i="11"/>
  <c r="W27" i="11"/>
  <c r="V27" i="11"/>
  <c r="U27" i="11"/>
  <c r="T27" i="11"/>
  <c r="S27" i="11"/>
  <c r="R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AZ26" i="11"/>
  <c r="AY26" i="11"/>
  <c r="AX26" i="11"/>
  <c r="AW26" i="11"/>
  <c r="AV26" i="11"/>
  <c r="AU26" i="11"/>
  <c r="AT26" i="11"/>
  <c r="AS26" i="11"/>
  <c r="AR26" i="11"/>
  <c r="AQ26" i="11"/>
  <c r="AP26" i="11"/>
  <c r="AO26" i="11"/>
  <c r="AN26" i="11"/>
  <c r="AM26" i="11"/>
  <c r="AL26" i="11"/>
  <c r="AK26" i="11"/>
  <c r="AJ26" i="11"/>
  <c r="AI26" i="11"/>
  <c r="AH26" i="11"/>
  <c r="AG26" i="11"/>
  <c r="AF26" i="11"/>
  <c r="AE26" i="11"/>
  <c r="AD26" i="11"/>
  <c r="AC26" i="11"/>
  <c r="AB26" i="11"/>
  <c r="AA26" i="11"/>
  <c r="Z26" i="11"/>
  <c r="Y26" i="11"/>
  <c r="X26" i="11"/>
  <c r="W26" i="11"/>
  <c r="V26" i="11"/>
  <c r="U26" i="11"/>
  <c r="T26" i="11"/>
  <c r="S26" i="11"/>
  <c r="R26" i="11"/>
  <c r="Q26" i="11"/>
  <c r="P26" i="11"/>
  <c r="O26" i="11"/>
  <c r="N26" i="11"/>
  <c r="M26" i="11"/>
  <c r="L26" i="11"/>
  <c r="K26" i="11"/>
  <c r="J26" i="11"/>
  <c r="I26" i="11"/>
  <c r="H26" i="11"/>
  <c r="G26" i="11"/>
  <c r="F26" i="11"/>
  <c r="AZ25" i="11"/>
  <c r="AY25" i="11"/>
  <c r="AX25" i="11"/>
  <c r="AW25" i="11"/>
  <c r="AV25" i="11"/>
  <c r="AU25" i="11"/>
  <c r="AT25" i="11"/>
  <c r="AS25" i="11"/>
  <c r="AR25" i="11"/>
  <c r="AQ25" i="11"/>
  <c r="AP25" i="11"/>
  <c r="AO25" i="11"/>
  <c r="AN25" i="11"/>
  <c r="AM25" i="11"/>
  <c r="AL25" i="11"/>
  <c r="AK25" i="11"/>
  <c r="AJ25" i="11"/>
  <c r="AI25" i="11"/>
  <c r="AH25" i="11"/>
  <c r="AG25" i="11"/>
  <c r="AF25" i="11"/>
  <c r="AE25" i="11"/>
  <c r="AD25" i="11"/>
  <c r="AC25" i="11"/>
  <c r="AB25" i="11"/>
  <c r="AA25" i="11"/>
  <c r="Z25" i="11"/>
  <c r="Y25" i="11"/>
  <c r="X25" i="11"/>
  <c r="W25" i="11"/>
  <c r="V25" i="11"/>
  <c r="U25" i="11"/>
  <c r="T25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AZ24" i="11"/>
  <c r="AY24" i="11"/>
  <c r="AX24" i="11"/>
  <c r="AW24" i="11"/>
  <c r="AV24" i="11"/>
  <c r="AU24" i="11"/>
  <c r="AT24" i="11"/>
  <c r="AS24" i="11"/>
  <c r="AR24" i="11"/>
  <c r="AQ24" i="11"/>
  <c r="AP24" i="11"/>
  <c r="AO24" i="11"/>
  <c r="AN24" i="11"/>
  <c r="AM24" i="11"/>
  <c r="AL24" i="11"/>
  <c r="AK24" i="11"/>
  <c r="AJ24" i="11"/>
  <c r="AI24" i="11"/>
  <c r="AH24" i="11"/>
  <c r="AG24" i="11"/>
  <c r="AF24" i="11"/>
  <c r="AE24" i="11"/>
  <c r="AD24" i="11"/>
  <c r="AC24" i="11"/>
  <c r="AB24" i="11"/>
  <c r="AA24" i="11"/>
  <c r="Z24" i="11"/>
  <c r="Y24" i="11"/>
  <c r="X24" i="11"/>
  <c r="W24" i="11"/>
  <c r="V24" i="11"/>
  <c r="U24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AZ23" i="11"/>
  <c r="AY23" i="11"/>
  <c r="AX23" i="11"/>
  <c r="AW23" i="11"/>
  <c r="AV23" i="11"/>
  <c r="AU23" i="11"/>
  <c r="AT23" i="11"/>
  <c r="AS23" i="11"/>
  <c r="AR23" i="11"/>
  <c r="AQ23" i="11"/>
  <c r="AP23" i="11"/>
  <c r="AO23" i="11"/>
  <c r="AN23" i="11"/>
  <c r="AM23" i="11"/>
  <c r="AL23" i="11"/>
  <c r="AK23" i="11"/>
  <c r="AJ23" i="11"/>
  <c r="AI23" i="11"/>
  <c r="AH23" i="11"/>
  <c r="AG23" i="11"/>
  <c r="AF23" i="11"/>
  <c r="AE23" i="11"/>
  <c r="AD23" i="11"/>
  <c r="AC23" i="11"/>
  <c r="AB23" i="11"/>
  <c r="AA23" i="11"/>
  <c r="Z23" i="11"/>
  <c r="Y23" i="11"/>
  <c r="X23" i="11"/>
  <c r="W23" i="11"/>
  <c r="V23" i="11"/>
  <c r="U23" i="11"/>
  <c r="T23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AZ22" i="11"/>
  <c r="AY22" i="11"/>
  <c r="AX22" i="11"/>
  <c r="AW22" i="11"/>
  <c r="AV22" i="11"/>
  <c r="AU22" i="11"/>
  <c r="AT22" i="11"/>
  <c r="AS22" i="11"/>
  <c r="AR22" i="11"/>
  <c r="AQ22" i="11"/>
  <c r="AP22" i="11"/>
  <c r="AO22" i="11"/>
  <c r="AN22" i="11"/>
  <c r="AM22" i="11"/>
  <c r="AL22" i="11"/>
  <c r="AK22" i="11"/>
  <c r="AJ22" i="11"/>
  <c r="AI22" i="11"/>
  <c r="AH22" i="11"/>
  <c r="AG22" i="11"/>
  <c r="AF22" i="11"/>
  <c r="AE22" i="11"/>
  <c r="AD22" i="11"/>
  <c r="AC22" i="11"/>
  <c r="AB22" i="11"/>
  <c r="AA22" i="11"/>
  <c r="Z22" i="11"/>
  <c r="Y22" i="11"/>
  <c r="X22" i="11"/>
  <c r="W22" i="11"/>
  <c r="V22" i="11"/>
  <c r="U22" i="11"/>
  <c r="T22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AZ21" i="11"/>
  <c r="AY21" i="11"/>
  <c r="AX21" i="11"/>
  <c r="AW21" i="11"/>
  <c r="AV21" i="11"/>
  <c r="AU21" i="11"/>
  <c r="AT21" i="11"/>
  <c r="AS21" i="11"/>
  <c r="AR21" i="11"/>
  <c r="AQ21" i="11"/>
  <c r="AP21" i="11"/>
  <c r="AO21" i="11"/>
  <c r="AN21" i="11"/>
  <c r="AM21" i="11"/>
  <c r="AL21" i="11"/>
  <c r="AK21" i="11"/>
  <c r="AJ21" i="11"/>
  <c r="AI21" i="11"/>
  <c r="AH21" i="11"/>
  <c r="AG21" i="11"/>
  <c r="AF21" i="11"/>
  <c r="AE21" i="11"/>
  <c r="AD21" i="11"/>
  <c r="AC21" i="11"/>
  <c r="AB21" i="11"/>
  <c r="AA21" i="11"/>
  <c r="Z21" i="11"/>
  <c r="Y21" i="11"/>
  <c r="X21" i="11"/>
  <c r="W21" i="11"/>
  <c r="V21" i="11"/>
  <c r="U21" i="11"/>
  <c r="T21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AZ20" i="11"/>
  <c r="AY20" i="11"/>
  <c r="AX20" i="11"/>
  <c r="AW20" i="11"/>
  <c r="AV20" i="11"/>
  <c r="AU20" i="11"/>
  <c r="AT20" i="11"/>
  <c r="AS20" i="11"/>
  <c r="AR20" i="11"/>
  <c r="AQ20" i="11"/>
  <c r="AP20" i="11"/>
  <c r="AO20" i="11"/>
  <c r="AN20" i="11"/>
  <c r="AM20" i="11"/>
  <c r="AL20" i="11"/>
  <c r="AK20" i="11"/>
  <c r="AJ20" i="11"/>
  <c r="AI20" i="11"/>
  <c r="AH20" i="11"/>
  <c r="AG20" i="11"/>
  <c r="AF20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AZ19" i="11"/>
  <c r="AY19" i="11"/>
  <c r="AX19" i="11"/>
  <c r="AW19" i="11"/>
  <c r="AV19" i="11"/>
  <c r="AU19" i="11"/>
  <c r="AT19" i="11"/>
  <c r="AS19" i="11"/>
  <c r="AR19" i="11"/>
  <c r="AQ19" i="11"/>
  <c r="AP19" i="11"/>
  <c r="AO19" i="11"/>
  <c r="AN19" i="11"/>
  <c r="AM19" i="11"/>
  <c r="AL19" i="11"/>
  <c r="AK19" i="11"/>
  <c r="AJ19" i="11"/>
  <c r="AI19" i="11"/>
  <c r="AH19" i="11"/>
  <c r="AG19" i="11"/>
  <c r="AF19" i="11"/>
  <c r="AE19" i="11"/>
  <c r="AD19" i="11"/>
  <c r="AC19" i="11"/>
  <c r="AB19" i="11"/>
  <c r="AA19" i="11"/>
  <c r="Z19" i="11"/>
  <c r="Y19" i="11"/>
  <c r="X19" i="11"/>
  <c r="W19" i="11"/>
  <c r="V19" i="11"/>
  <c r="U19" i="11"/>
  <c r="T19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AZ18" i="11"/>
  <c r="AY18" i="11"/>
  <c r="AX18" i="11"/>
  <c r="AW18" i="11"/>
  <c r="AV18" i="11"/>
  <c r="AU18" i="11"/>
  <c r="AT18" i="11"/>
  <c r="AS18" i="11"/>
  <c r="AR18" i="11"/>
  <c r="AQ18" i="11"/>
  <c r="AP18" i="11"/>
  <c r="AO18" i="11"/>
  <c r="AN18" i="11"/>
  <c r="AM18" i="11"/>
  <c r="AL18" i="11"/>
  <c r="AK18" i="11"/>
  <c r="AJ18" i="11"/>
  <c r="AI18" i="11"/>
  <c r="AH18" i="11"/>
  <c r="AG18" i="11"/>
  <c r="AF18" i="11"/>
  <c r="AE18" i="11"/>
  <c r="AD18" i="11"/>
  <c r="AC18" i="11"/>
  <c r="AB18" i="11"/>
  <c r="AA18" i="11"/>
  <c r="Z18" i="11"/>
  <c r="Y18" i="11"/>
  <c r="X18" i="11"/>
  <c r="W18" i="11"/>
  <c r="V18" i="11"/>
  <c r="U18" i="11"/>
  <c r="T18" i="11"/>
  <c r="S18" i="11"/>
  <c r="R18" i="11"/>
  <c r="Q18" i="11"/>
  <c r="P18" i="11"/>
  <c r="O18" i="11"/>
  <c r="N18" i="11"/>
  <c r="M18" i="11"/>
  <c r="L18" i="11"/>
  <c r="K18" i="11"/>
  <c r="J18" i="11"/>
  <c r="I18" i="11"/>
  <c r="H18" i="11"/>
  <c r="G18" i="11"/>
  <c r="F18" i="11"/>
  <c r="AZ17" i="11"/>
  <c r="AY17" i="11"/>
  <c r="AX17" i="11"/>
  <c r="AW17" i="11"/>
  <c r="AV17" i="11"/>
  <c r="AU17" i="11"/>
  <c r="AT17" i="11"/>
  <c r="AS17" i="11"/>
  <c r="AR17" i="11"/>
  <c r="AQ17" i="11"/>
  <c r="AP17" i="11"/>
  <c r="AO17" i="11"/>
  <c r="AN17" i="11"/>
  <c r="AM17" i="11"/>
  <c r="AL17" i="11"/>
  <c r="AK17" i="11"/>
  <c r="AJ17" i="11"/>
  <c r="AI17" i="11"/>
  <c r="AH17" i="11"/>
  <c r="AG17" i="11"/>
  <c r="AF17" i="11"/>
  <c r="AE17" i="11"/>
  <c r="AD17" i="11"/>
  <c r="AC17" i="11"/>
  <c r="AB17" i="11"/>
  <c r="AA17" i="11"/>
  <c r="Z17" i="11"/>
  <c r="Y17" i="11"/>
  <c r="X17" i="11"/>
  <c r="W17" i="11"/>
  <c r="V17" i="11"/>
  <c r="U17" i="11"/>
  <c r="T17" i="11"/>
  <c r="S17" i="11"/>
  <c r="R17" i="11"/>
  <c r="Q17" i="11"/>
  <c r="P17" i="11"/>
  <c r="O17" i="11"/>
  <c r="N17" i="11"/>
  <c r="M17" i="11"/>
  <c r="L17" i="11"/>
  <c r="K17" i="11"/>
  <c r="J17" i="11"/>
  <c r="I17" i="11"/>
  <c r="H17" i="11"/>
  <c r="G17" i="11"/>
  <c r="F17" i="11"/>
  <c r="AZ16" i="11"/>
  <c r="AY16" i="11"/>
  <c r="AX16" i="11"/>
  <c r="AW16" i="11"/>
  <c r="AV16" i="11"/>
  <c r="AU16" i="11"/>
  <c r="AT16" i="11"/>
  <c r="AS16" i="11"/>
  <c r="AR16" i="11"/>
  <c r="AQ16" i="11"/>
  <c r="AP16" i="11"/>
  <c r="AO16" i="11"/>
  <c r="AN16" i="11"/>
  <c r="AM16" i="11"/>
  <c r="AL16" i="11"/>
  <c r="AK16" i="11"/>
  <c r="AJ16" i="11"/>
  <c r="AI16" i="11"/>
  <c r="AH16" i="11"/>
  <c r="AG16" i="11"/>
  <c r="AF16" i="11"/>
  <c r="AE16" i="11"/>
  <c r="AD16" i="11"/>
  <c r="AC16" i="11"/>
  <c r="AB16" i="11"/>
  <c r="AA16" i="11"/>
  <c r="Z16" i="11"/>
  <c r="Y16" i="11"/>
  <c r="X16" i="1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AZ15" i="11"/>
  <c r="AY15" i="11"/>
  <c r="AX15" i="11"/>
  <c r="AW15" i="11"/>
  <c r="AV15" i="11"/>
  <c r="AU15" i="11"/>
  <c r="AT15" i="11"/>
  <c r="AS15" i="11"/>
  <c r="AR15" i="11"/>
  <c r="AQ15" i="11"/>
  <c r="AP15" i="11"/>
  <c r="AO15" i="11"/>
  <c r="AN15" i="11"/>
  <c r="AM15" i="11"/>
  <c r="AL15" i="11"/>
  <c r="AK15" i="11"/>
  <c r="AJ15" i="11"/>
  <c r="AI15" i="11"/>
  <c r="AH15" i="11"/>
  <c r="AG15" i="11"/>
  <c r="AF15" i="11"/>
  <c r="AE15" i="11"/>
  <c r="AD15" i="11"/>
  <c r="AC15" i="11"/>
  <c r="AB15" i="11"/>
  <c r="AA15" i="11"/>
  <c r="Z15" i="11"/>
  <c r="Y15" i="11"/>
  <c r="X15" i="11"/>
  <c r="W15" i="11"/>
  <c r="V15" i="11"/>
  <c r="U15" i="11"/>
  <c r="T15" i="11"/>
  <c r="S15" i="11"/>
  <c r="R15" i="11"/>
  <c r="Q15" i="11"/>
  <c r="P15" i="11"/>
  <c r="O15" i="11"/>
  <c r="N15" i="11"/>
  <c r="M15" i="11"/>
  <c r="L15" i="11"/>
  <c r="K15" i="11"/>
  <c r="J15" i="11"/>
  <c r="I15" i="11"/>
  <c r="H15" i="11"/>
  <c r="G15" i="11"/>
  <c r="F15" i="11"/>
  <c r="AZ14" i="11"/>
  <c r="AY14" i="11"/>
  <c r="AX14" i="11"/>
  <c r="AW14" i="11"/>
  <c r="AV14" i="11"/>
  <c r="AU14" i="11"/>
  <c r="AT14" i="11"/>
  <c r="AS14" i="11"/>
  <c r="AR14" i="11"/>
  <c r="AQ14" i="11"/>
  <c r="AP14" i="11"/>
  <c r="AO14" i="11"/>
  <c r="AN14" i="11"/>
  <c r="AM14" i="11"/>
  <c r="AL14" i="11"/>
  <c r="AK14" i="11"/>
  <c r="AJ14" i="11"/>
  <c r="AI14" i="11"/>
  <c r="AH14" i="11"/>
  <c r="AG14" i="11"/>
  <c r="AF14" i="11"/>
  <c r="AE14" i="11"/>
  <c r="AD14" i="11"/>
  <c r="AC14" i="11"/>
  <c r="AB14" i="11"/>
  <c r="AA14" i="11"/>
  <c r="Z14" i="11"/>
  <c r="Y14" i="11"/>
  <c r="X14" i="11"/>
  <c r="W14" i="11"/>
  <c r="V14" i="11"/>
  <c r="U14" i="11"/>
  <c r="T14" i="11"/>
  <c r="S14" i="11"/>
  <c r="R14" i="11"/>
  <c r="Q14" i="11"/>
  <c r="P14" i="11"/>
  <c r="O14" i="11"/>
  <c r="N14" i="11"/>
  <c r="M14" i="11"/>
  <c r="L14" i="11"/>
  <c r="K14" i="11"/>
  <c r="J14" i="11"/>
  <c r="I14" i="11"/>
  <c r="H14" i="11"/>
  <c r="G14" i="11"/>
  <c r="F14" i="11"/>
  <c r="AZ13" i="11"/>
  <c r="AY13" i="11"/>
  <c r="AX13" i="11"/>
  <c r="AW13" i="11"/>
  <c r="AV13" i="11"/>
  <c r="AU13" i="11"/>
  <c r="AT13" i="11"/>
  <c r="AS13" i="11"/>
  <c r="AR13" i="11"/>
  <c r="AQ13" i="11"/>
  <c r="AP13" i="11"/>
  <c r="AO13" i="11"/>
  <c r="AN13" i="11"/>
  <c r="AM13" i="11"/>
  <c r="AL13" i="11"/>
  <c r="AK13" i="11"/>
  <c r="AJ13" i="11"/>
  <c r="AI13" i="11"/>
  <c r="AH13" i="11"/>
  <c r="AG13" i="11"/>
  <c r="AF13" i="11"/>
  <c r="AE13" i="11"/>
  <c r="AD13" i="11"/>
  <c r="AC13" i="11"/>
  <c r="AB13" i="11"/>
  <c r="AA13" i="11"/>
  <c r="Z13" i="11"/>
  <c r="Y13" i="11"/>
  <c r="X13" i="11"/>
  <c r="W13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G13" i="11"/>
  <c r="F13" i="11"/>
  <c r="AZ12" i="11"/>
  <c r="AY12" i="11"/>
  <c r="AX12" i="11"/>
  <c r="AW12" i="11"/>
  <c r="AV12" i="11"/>
  <c r="AU12" i="11"/>
  <c r="AT12" i="11"/>
  <c r="AS12" i="11"/>
  <c r="AR12" i="11"/>
  <c r="AQ12" i="11"/>
  <c r="AP12" i="11"/>
  <c r="AO12" i="11"/>
  <c r="AN12" i="11"/>
  <c r="AM12" i="11"/>
  <c r="AL12" i="11"/>
  <c r="AK12" i="11"/>
  <c r="AJ12" i="11"/>
  <c r="AI12" i="11"/>
  <c r="AH12" i="11"/>
  <c r="AG12" i="11"/>
  <c r="AF12" i="11"/>
  <c r="AE12" i="11"/>
  <c r="AD12" i="11"/>
  <c r="AC12" i="11"/>
  <c r="AB12" i="11"/>
  <c r="AA12" i="11"/>
  <c r="Z12" i="11"/>
  <c r="Y12" i="11"/>
  <c r="X12" i="11"/>
  <c r="W12" i="11"/>
  <c r="V12" i="11"/>
  <c r="U12" i="11"/>
  <c r="T12" i="11"/>
  <c r="S12" i="11"/>
  <c r="R12" i="11"/>
  <c r="Q12" i="11"/>
  <c r="P12" i="11"/>
  <c r="O12" i="11"/>
  <c r="N12" i="11"/>
  <c r="M12" i="11"/>
  <c r="L12" i="11"/>
  <c r="K12" i="11"/>
  <c r="J12" i="11"/>
  <c r="I12" i="11"/>
  <c r="H12" i="11"/>
  <c r="G12" i="11"/>
  <c r="F12" i="11"/>
  <c r="AZ11" i="11"/>
  <c r="AY11" i="11"/>
  <c r="AX11" i="11"/>
  <c r="AW11" i="11"/>
  <c r="AV11" i="11"/>
  <c r="AU11" i="11"/>
  <c r="AT11" i="11"/>
  <c r="AS11" i="11"/>
  <c r="AR11" i="11"/>
  <c r="AQ11" i="11"/>
  <c r="AP11" i="11"/>
  <c r="AO11" i="11"/>
  <c r="AN11" i="11"/>
  <c r="AM11" i="11"/>
  <c r="AL11" i="11"/>
  <c r="AK11" i="11"/>
  <c r="AJ11" i="11"/>
  <c r="AI11" i="11"/>
  <c r="AH11" i="11"/>
  <c r="AG11" i="11"/>
  <c r="AF11" i="11"/>
  <c r="AE11" i="11"/>
  <c r="AD11" i="11"/>
  <c r="AC11" i="11"/>
  <c r="AB11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O11" i="11"/>
  <c r="N11" i="11"/>
  <c r="M11" i="11"/>
  <c r="L11" i="11"/>
  <c r="K11" i="11"/>
  <c r="J11" i="11"/>
  <c r="I11" i="11"/>
  <c r="H11" i="11"/>
  <c r="G11" i="11"/>
  <c r="F11" i="11"/>
  <c r="AZ10" i="11"/>
  <c r="AY10" i="11"/>
  <c r="AX10" i="11"/>
  <c r="AW10" i="11"/>
  <c r="AV10" i="11"/>
  <c r="AU10" i="11"/>
  <c r="AT10" i="11"/>
  <c r="AS10" i="11"/>
  <c r="AR10" i="11"/>
  <c r="AQ10" i="11"/>
  <c r="AP10" i="11"/>
  <c r="AO10" i="11"/>
  <c r="AN10" i="11"/>
  <c r="AM10" i="11"/>
  <c r="AL10" i="11"/>
  <c r="AK10" i="11"/>
  <c r="AJ10" i="11"/>
  <c r="AI10" i="11"/>
  <c r="AH10" i="11"/>
  <c r="AG10" i="11"/>
  <c r="AF10" i="11"/>
  <c r="AE10" i="11"/>
  <c r="AD10" i="11"/>
  <c r="AC10" i="11"/>
  <c r="AB10" i="11"/>
  <c r="AA10" i="11"/>
  <c r="Z10" i="11"/>
  <c r="Y10" i="11"/>
  <c r="X10" i="11"/>
  <c r="W10" i="11"/>
  <c r="V10" i="11"/>
  <c r="U10" i="11"/>
  <c r="T10" i="11"/>
  <c r="S10" i="11"/>
  <c r="R10" i="11"/>
  <c r="Q10" i="11"/>
  <c r="P10" i="11"/>
  <c r="O10" i="11"/>
  <c r="N10" i="11"/>
  <c r="M10" i="11"/>
  <c r="L10" i="11"/>
  <c r="K10" i="11"/>
  <c r="J10" i="11"/>
  <c r="I10" i="11"/>
  <c r="H10" i="11"/>
  <c r="G10" i="11"/>
  <c r="F10" i="11"/>
  <c r="AZ9" i="11"/>
  <c r="AY9" i="11"/>
  <c r="AX9" i="11"/>
  <c r="AW9" i="11"/>
  <c r="AV9" i="11"/>
  <c r="AU9" i="11"/>
  <c r="AT9" i="11"/>
  <c r="AS9" i="11"/>
  <c r="AR9" i="11"/>
  <c r="AQ9" i="11"/>
  <c r="AP9" i="11"/>
  <c r="AO9" i="11"/>
  <c r="AN9" i="11"/>
  <c r="AM9" i="11"/>
  <c r="AL9" i="11"/>
  <c r="AK9" i="11"/>
  <c r="AJ9" i="11"/>
  <c r="AI9" i="11"/>
  <c r="AH9" i="11"/>
  <c r="AG9" i="11"/>
  <c r="AF9" i="11"/>
  <c r="AE9" i="11"/>
  <c r="AD9" i="11"/>
  <c r="AC9" i="11"/>
  <c r="AB9" i="11"/>
  <c r="AA9" i="11"/>
  <c r="Z9" i="11"/>
  <c r="Y9" i="11"/>
  <c r="X9" i="11"/>
  <c r="W9" i="11"/>
  <c r="V9" i="11"/>
  <c r="U9" i="11"/>
  <c r="T9" i="11"/>
  <c r="S9" i="11"/>
  <c r="R9" i="11"/>
  <c r="Q9" i="11"/>
  <c r="P9" i="11"/>
  <c r="O9" i="11"/>
  <c r="N9" i="11"/>
  <c r="M9" i="11"/>
  <c r="L9" i="11"/>
  <c r="K9" i="11"/>
  <c r="J9" i="11"/>
  <c r="I9" i="11"/>
  <c r="H9" i="11"/>
  <c r="G9" i="11"/>
  <c r="F9" i="11"/>
  <c r="A5" i="11"/>
  <c r="F12" i="58" s="1"/>
  <c r="AZ43" i="10"/>
  <c r="AY43" i="10"/>
  <c r="AX43" i="10"/>
  <c r="AW43" i="10"/>
  <c r="AV43" i="10"/>
  <c r="AU43" i="10"/>
  <c r="AT43" i="10"/>
  <c r="AS43" i="10"/>
  <c r="AR43" i="10"/>
  <c r="AQ43" i="10"/>
  <c r="AP43" i="10"/>
  <c r="AO43" i="10"/>
  <c r="AN43" i="10"/>
  <c r="AM43" i="10"/>
  <c r="AL43" i="10"/>
  <c r="AK43" i="10"/>
  <c r="AJ43" i="10"/>
  <c r="AI43" i="10"/>
  <c r="AH43" i="10"/>
  <c r="AG43" i="10"/>
  <c r="AF43" i="10"/>
  <c r="AE43" i="10"/>
  <c r="AD43" i="10"/>
  <c r="AC43" i="10"/>
  <c r="AB43" i="10"/>
  <c r="AA43" i="10"/>
  <c r="Z43" i="10"/>
  <c r="Y43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AZ42" i="10"/>
  <c r="AY42" i="10"/>
  <c r="AX42" i="10"/>
  <c r="AW42" i="10"/>
  <c r="AV42" i="10"/>
  <c r="AU42" i="10"/>
  <c r="AT42" i="10"/>
  <c r="AS42" i="10"/>
  <c r="AR42" i="10"/>
  <c r="AQ42" i="10"/>
  <c r="AP42" i="10"/>
  <c r="AO42" i="10"/>
  <c r="AN42" i="10"/>
  <c r="AM42" i="10"/>
  <c r="AL42" i="10"/>
  <c r="AK42" i="10"/>
  <c r="AJ42" i="10"/>
  <c r="AI42" i="10"/>
  <c r="AH42" i="10"/>
  <c r="AG42" i="10"/>
  <c r="AF42" i="10"/>
  <c r="AE42" i="10"/>
  <c r="AD42" i="10"/>
  <c r="AC42" i="10"/>
  <c r="AB42" i="10"/>
  <c r="AA42" i="10"/>
  <c r="Z42" i="10"/>
  <c r="Y42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AZ41" i="10"/>
  <c r="AY41" i="10"/>
  <c r="AX41" i="10"/>
  <c r="AW41" i="10"/>
  <c r="AV41" i="10"/>
  <c r="AU41" i="10"/>
  <c r="AT41" i="10"/>
  <c r="AS41" i="10"/>
  <c r="AR41" i="10"/>
  <c r="AQ41" i="10"/>
  <c r="AP41" i="10"/>
  <c r="AO41" i="10"/>
  <c r="AN41" i="10"/>
  <c r="AM41" i="10"/>
  <c r="AL41" i="10"/>
  <c r="AK41" i="10"/>
  <c r="AJ41" i="10"/>
  <c r="AI41" i="10"/>
  <c r="AH41" i="10"/>
  <c r="AG41" i="10"/>
  <c r="AF41" i="10"/>
  <c r="AE41" i="10"/>
  <c r="AD41" i="10"/>
  <c r="AC41" i="10"/>
  <c r="AB41" i="10"/>
  <c r="AA41" i="10"/>
  <c r="Z41" i="10"/>
  <c r="Y41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AZ40" i="10"/>
  <c r="AY40" i="10"/>
  <c r="AX40" i="10"/>
  <c r="AW40" i="10"/>
  <c r="AV40" i="10"/>
  <c r="AU40" i="10"/>
  <c r="AT40" i="10"/>
  <c r="AS40" i="10"/>
  <c r="AR40" i="10"/>
  <c r="AQ40" i="10"/>
  <c r="AP40" i="10"/>
  <c r="AO40" i="10"/>
  <c r="AN40" i="10"/>
  <c r="AM40" i="10"/>
  <c r="AL40" i="10"/>
  <c r="AK40" i="10"/>
  <c r="AJ40" i="10"/>
  <c r="AI40" i="10"/>
  <c r="AH40" i="10"/>
  <c r="AG40" i="10"/>
  <c r="AF40" i="10"/>
  <c r="AE40" i="10"/>
  <c r="AD40" i="10"/>
  <c r="AC40" i="10"/>
  <c r="AB40" i="10"/>
  <c r="AA40" i="10"/>
  <c r="Z40" i="10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AZ39" i="10"/>
  <c r="AY39" i="10"/>
  <c r="AX39" i="10"/>
  <c r="AW39" i="10"/>
  <c r="AV39" i="10"/>
  <c r="AU39" i="10"/>
  <c r="AT39" i="10"/>
  <c r="AS39" i="10"/>
  <c r="AR39" i="10"/>
  <c r="AQ39" i="10"/>
  <c r="AP39" i="10"/>
  <c r="AO39" i="10"/>
  <c r="AN39" i="10"/>
  <c r="AM39" i="10"/>
  <c r="AL39" i="10"/>
  <c r="AK39" i="10"/>
  <c r="AJ39" i="10"/>
  <c r="AI39" i="10"/>
  <c r="AH39" i="10"/>
  <c r="AG39" i="10"/>
  <c r="AF39" i="10"/>
  <c r="AE39" i="10"/>
  <c r="AD39" i="10"/>
  <c r="AC39" i="10"/>
  <c r="AB39" i="10"/>
  <c r="AA39" i="10"/>
  <c r="Z39" i="10"/>
  <c r="Y39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AZ38" i="10"/>
  <c r="AY38" i="10"/>
  <c r="AX38" i="10"/>
  <c r="AW38" i="10"/>
  <c r="AV38" i="10"/>
  <c r="AU38" i="10"/>
  <c r="AT38" i="10"/>
  <c r="AS38" i="10"/>
  <c r="AR38" i="10"/>
  <c r="AQ38" i="10"/>
  <c r="AP38" i="10"/>
  <c r="AO38" i="10"/>
  <c r="AN38" i="10"/>
  <c r="AM38" i="10"/>
  <c r="AL38" i="10"/>
  <c r="AK38" i="10"/>
  <c r="AJ38" i="10"/>
  <c r="AI38" i="10"/>
  <c r="AH38" i="10"/>
  <c r="AG38" i="10"/>
  <c r="AF38" i="10"/>
  <c r="AE38" i="10"/>
  <c r="AD38" i="10"/>
  <c r="AC38" i="10"/>
  <c r="AB38" i="10"/>
  <c r="AA38" i="10"/>
  <c r="Z38" i="10"/>
  <c r="Y38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AZ37" i="10"/>
  <c r="AY37" i="10"/>
  <c r="AX37" i="10"/>
  <c r="AW37" i="10"/>
  <c r="AV37" i="10"/>
  <c r="AU37" i="10"/>
  <c r="AT37" i="10"/>
  <c r="AS37" i="10"/>
  <c r="AR37" i="10"/>
  <c r="AQ37" i="10"/>
  <c r="AP37" i="10"/>
  <c r="AO37" i="10"/>
  <c r="AN37" i="10"/>
  <c r="AM37" i="10"/>
  <c r="AL37" i="10"/>
  <c r="AK37" i="10"/>
  <c r="AJ37" i="10"/>
  <c r="AI37" i="10"/>
  <c r="AH37" i="10"/>
  <c r="AG37" i="10"/>
  <c r="AF37" i="10"/>
  <c r="AE37" i="10"/>
  <c r="AD37" i="10"/>
  <c r="AC37" i="10"/>
  <c r="AB37" i="10"/>
  <c r="AA37" i="10"/>
  <c r="Z37" i="10"/>
  <c r="Y37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AZ36" i="10"/>
  <c r="AY36" i="10"/>
  <c r="AX36" i="10"/>
  <c r="AW36" i="10"/>
  <c r="AV36" i="10"/>
  <c r="AU36" i="10"/>
  <c r="AT36" i="10"/>
  <c r="AS36" i="10"/>
  <c r="AR36" i="10"/>
  <c r="AQ36" i="10"/>
  <c r="AP36" i="10"/>
  <c r="AO36" i="10"/>
  <c r="AN36" i="10"/>
  <c r="AM36" i="10"/>
  <c r="AL36" i="10"/>
  <c r="AK36" i="10"/>
  <c r="AJ36" i="10"/>
  <c r="AI36" i="10"/>
  <c r="AH36" i="10"/>
  <c r="AG36" i="10"/>
  <c r="AF36" i="10"/>
  <c r="AE36" i="10"/>
  <c r="AD36" i="10"/>
  <c r="AC36" i="10"/>
  <c r="AB36" i="10"/>
  <c r="AA36" i="10"/>
  <c r="Z36" i="10"/>
  <c r="Y36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AZ35" i="10"/>
  <c r="AY35" i="10"/>
  <c r="AX35" i="10"/>
  <c r="AW35" i="10"/>
  <c r="AV35" i="10"/>
  <c r="AU35" i="10"/>
  <c r="AT35" i="10"/>
  <c r="AS35" i="10"/>
  <c r="AR35" i="10"/>
  <c r="AQ35" i="10"/>
  <c r="AP35" i="10"/>
  <c r="AO35" i="10"/>
  <c r="AN35" i="10"/>
  <c r="AM35" i="10"/>
  <c r="AL35" i="10"/>
  <c r="AK35" i="10"/>
  <c r="AJ35" i="10"/>
  <c r="AI35" i="10"/>
  <c r="AH35" i="10"/>
  <c r="AG35" i="10"/>
  <c r="AF35" i="10"/>
  <c r="AE35" i="10"/>
  <c r="AD35" i="10"/>
  <c r="AC35" i="10"/>
  <c r="AB35" i="10"/>
  <c r="AA35" i="10"/>
  <c r="Z35" i="10"/>
  <c r="Y35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AZ34" i="10"/>
  <c r="AY34" i="10"/>
  <c r="AX34" i="10"/>
  <c r="AW34" i="10"/>
  <c r="AV34" i="10"/>
  <c r="AU34" i="10"/>
  <c r="AT34" i="10"/>
  <c r="AS34" i="10"/>
  <c r="AR34" i="10"/>
  <c r="AQ34" i="10"/>
  <c r="AP34" i="10"/>
  <c r="AO34" i="10"/>
  <c r="AN34" i="10"/>
  <c r="AM34" i="10"/>
  <c r="AL34" i="10"/>
  <c r="AK34" i="10"/>
  <c r="AJ34" i="10"/>
  <c r="AI34" i="10"/>
  <c r="AH34" i="10"/>
  <c r="AG34" i="10"/>
  <c r="AF34" i="10"/>
  <c r="AE34" i="10"/>
  <c r="AD34" i="10"/>
  <c r="AC34" i="10"/>
  <c r="AB34" i="10"/>
  <c r="AA34" i="10"/>
  <c r="Z34" i="10"/>
  <c r="Y34" i="10"/>
  <c r="X34" i="10"/>
  <c r="W34" i="10"/>
  <c r="V34" i="10"/>
  <c r="U34" i="10"/>
  <c r="T34" i="10"/>
  <c r="S34" i="10"/>
  <c r="R34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AZ33" i="10"/>
  <c r="AY33" i="10"/>
  <c r="AX33" i="10"/>
  <c r="AW33" i="10"/>
  <c r="AV33" i="10"/>
  <c r="AU33" i="10"/>
  <c r="AT33" i="10"/>
  <c r="AS33" i="10"/>
  <c r="AR33" i="10"/>
  <c r="AQ33" i="10"/>
  <c r="AP33" i="10"/>
  <c r="AO33" i="10"/>
  <c r="AN33" i="10"/>
  <c r="AM33" i="10"/>
  <c r="AL33" i="10"/>
  <c r="AK33" i="10"/>
  <c r="AJ33" i="10"/>
  <c r="AI33" i="10"/>
  <c r="AH33" i="10"/>
  <c r="AG33" i="10"/>
  <c r="AF33" i="10"/>
  <c r="AE33" i="10"/>
  <c r="AD33" i="10"/>
  <c r="AC33" i="10"/>
  <c r="AB33" i="10"/>
  <c r="AA33" i="10"/>
  <c r="Z33" i="10"/>
  <c r="Y33" i="10"/>
  <c r="X33" i="10"/>
  <c r="W33" i="10"/>
  <c r="V33" i="10"/>
  <c r="U33" i="10"/>
  <c r="T33" i="10"/>
  <c r="S33" i="10"/>
  <c r="R33" i="10"/>
  <c r="Q33" i="10"/>
  <c r="P33" i="10"/>
  <c r="O33" i="10"/>
  <c r="N33" i="10"/>
  <c r="M33" i="10"/>
  <c r="L33" i="10"/>
  <c r="K33" i="10"/>
  <c r="J33" i="10"/>
  <c r="I33" i="10"/>
  <c r="H33" i="10"/>
  <c r="G33" i="10"/>
  <c r="F33" i="10"/>
  <c r="AZ32" i="10"/>
  <c r="AY32" i="10"/>
  <c r="AX32" i="10"/>
  <c r="AW32" i="10"/>
  <c r="AV32" i="10"/>
  <c r="AU32" i="10"/>
  <c r="AT32" i="10"/>
  <c r="AS32" i="10"/>
  <c r="AR32" i="10"/>
  <c r="AQ32" i="10"/>
  <c r="AP32" i="10"/>
  <c r="AO32" i="10"/>
  <c r="AN32" i="10"/>
  <c r="AM32" i="10"/>
  <c r="AL32" i="10"/>
  <c r="AK32" i="10"/>
  <c r="AJ32" i="10"/>
  <c r="AI32" i="10"/>
  <c r="AH32" i="10"/>
  <c r="AG32" i="10"/>
  <c r="AF32" i="10"/>
  <c r="AE32" i="10"/>
  <c r="AD32" i="10"/>
  <c r="AC32" i="10"/>
  <c r="AB32" i="10"/>
  <c r="AA32" i="10"/>
  <c r="Z32" i="10"/>
  <c r="Y32" i="10"/>
  <c r="X3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AZ31" i="10"/>
  <c r="AY31" i="10"/>
  <c r="AX31" i="10"/>
  <c r="AW31" i="10"/>
  <c r="AV31" i="10"/>
  <c r="AU31" i="10"/>
  <c r="AT31" i="10"/>
  <c r="AS31" i="10"/>
  <c r="AR31" i="10"/>
  <c r="AQ31" i="10"/>
  <c r="AP31" i="10"/>
  <c r="AO31" i="10"/>
  <c r="AN31" i="10"/>
  <c r="AM31" i="10"/>
  <c r="AL31" i="10"/>
  <c r="AK31" i="10"/>
  <c r="AJ31" i="10"/>
  <c r="AI31" i="10"/>
  <c r="AH31" i="10"/>
  <c r="AG31" i="10"/>
  <c r="AF31" i="10"/>
  <c r="AE31" i="10"/>
  <c r="AD31" i="10"/>
  <c r="AC31" i="10"/>
  <c r="AB31" i="10"/>
  <c r="AA31" i="10"/>
  <c r="Z31" i="10"/>
  <c r="Y31" i="10"/>
  <c r="X31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AZ30" i="10"/>
  <c r="AY30" i="10"/>
  <c r="AX30" i="10"/>
  <c r="AW30" i="10"/>
  <c r="AV30" i="10"/>
  <c r="AU30" i="10"/>
  <c r="AT30" i="10"/>
  <c r="AS30" i="10"/>
  <c r="AR30" i="10"/>
  <c r="AQ30" i="10"/>
  <c r="AP30" i="10"/>
  <c r="AO30" i="10"/>
  <c r="AN30" i="10"/>
  <c r="AM30" i="10"/>
  <c r="AL30" i="10"/>
  <c r="AK30" i="10"/>
  <c r="AJ30" i="10"/>
  <c r="AI30" i="10"/>
  <c r="AH30" i="10"/>
  <c r="AG30" i="10"/>
  <c r="AF30" i="10"/>
  <c r="AE30" i="10"/>
  <c r="AD30" i="10"/>
  <c r="AC30" i="10"/>
  <c r="AB30" i="10"/>
  <c r="AA30" i="10"/>
  <c r="Z30" i="10"/>
  <c r="Y30" i="10"/>
  <c r="X30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AZ29" i="10"/>
  <c r="AY29" i="10"/>
  <c r="AX29" i="10"/>
  <c r="AW29" i="10"/>
  <c r="AV29" i="10"/>
  <c r="AU29" i="10"/>
  <c r="AT29" i="10"/>
  <c r="AS29" i="10"/>
  <c r="AR29" i="10"/>
  <c r="AQ29" i="10"/>
  <c r="AP29" i="10"/>
  <c r="AO29" i="10"/>
  <c r="AN29" i="10"/>
  <c r="AM29" i="10"/>
  <c r="AL29" i="10"/>
  <c r="AK29" i="10"/>
  <c r="AJ29" i="10"/>
  <c r="AI29" i="10"/>
  <c r="AH29" i="10"/>
  <c r="AG29" i="10"/>
  <c r="AF29" i="10"/>
  <c r="AE29" i="10"/>
  <c r="AD29" i="10"/>
  <c r="AC29" i="10"/>
  <c r="AB29" i="10"/>
  <c r="AA29" i="10"/>
  <c r="Z29" i="10"/>
  <c r="Y29" i="10"/>
  <c r="X29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AZ28" i="10"/>
  <c r="AY28" i="10"/>
  <c r="AX28" i="10"/>
  <c r="AW28" i="10"/>
  <c r="AV28" i="10"/>
  <c r="AU28" i="10"/>
  <c r="AT28" i="10"/>
  <c r="AS28" i="10"/>
  <c r="AR28" i="10"/>
  <c r="AQ28" i="10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AZ27" i="10"/>
  <c r="AY27" i="10"/>
  <c r="AX27" i="10"/>
  <c r="AW27" i="10"/>
  <c r="AV27" i="10"/>
  <c r="AU27" i="10"/>
  <c r="AT27" i="10"/>
  <c r="AS27" i="10"/>
  <c r="AR27" i="10"/>
  <c r="AQ27" i="10"/>
  <c r="AP27" i="10"/>
  <c r="AO27" i="10"/>
  <c r="AN27" i="10"/>
  <c r="AM27" i="10"/>
  <c r="AL27" i="10"/>
  <c r="AK27" i="10"/>
  <c r="AJ27" i="10"/>
  <c r="AI27" i="10"/>
  <c r="AH27" i="10"/>
  <c r="AG27" i="10"/>
  <c r="AF27" i="10"/>
  <c r="AE27" i="10"/>
  <c r="AD27" i="10"/>
  <c r="AC27" i="10"/>
  <c r="AB27" i="10"/>
  <c r="AA27" i="10"/>
  <c r="Z27" i="10"/>
  <c r="Y27" i="10"/>
  <c r="X27" i="10"/>
  <c r="W27" i="10"/>
  <c r="V27" i="10"/>
  <c r="U27" i="10"/>
  <c r="T27" i="10"/>
  <c r="S27" i="10"/>
  <c r="R27" i="10"/>
  <c r="Q27" i="10"/>
  <c r="P27" i="10"/>
  <c r="O27" i="10"/>
  <c r="N27" i="10"/>
  <c r="M27" i="10"/>
  <c r="L27" i="10"/>
  <c r="K27" i="10"/>
  <c r="J27" i="10"/>
  <c r="I27" i="10"/>
  <c r="H27" i="10"/>
  <c r="G27" i="10"/>
  <c r="F27" i="10"/>
  <c r="AZ26" i="10"/>
  <c r="AY26" i="10"/>
  <c r="AX26" i="10"/>
  <c r="AW26" i="10"/>
  <c r="AV26" i="10"/>
  <c r="AU26" i="10"/>
  <c r="AT26" i="10"/>
  <c r="AS26" i="10"/>
  <c r="AR26" i="10"/>
  <c r="AQ26" i="10"/>
  <c r="AP26" i="10"/>
  <c r="AO26" i="10"/>
  <c r="AN26" i="10"/>
  <c r="AM26" i="10"/>
  <c r="AL26" i="10"/>
  <c r="AK26" i="10"/>
  <c r="AJ26" i="10"/>
  <c r="AI26" i="10"/>
  <c r="AH26" i="10"/>
  <c r="AG26" i="10"/>
  <c r="AF26" i="10"/>
  <c r="AE26" i="10"/>
  <c r="AD26" i="10"/>
  <c r="AC26" i="10"/>
  <c r="AB26" i="10"/>
  <c r="AA26" i="10"/>
  <c r="Z26" i="10"/>
  <c r="Y26" i="10"/>
  <c r="X26" i="10"/>
  <c r="W26" i="10"/>
  <c r="V26" i="10"/>
  <c r="U26" i="10"/>
  <c r="T26" i="10"/>
  <c r="S26" i="10"/>
  <c r="R26" i="10"/>
  <c r="Q26" i="10"/>
  <c r="P26" i="10"/>
  <c r="O26" i="10"/>
  <c r="N26" i="10"/>
  <c r="M26" i="10"/>
  <c r="L26" i="10"/>
  <c r="K26" i="10"/>
  <c r="J26" i="10"/>
  <c r="I26" i="10"/>
  <c r="H26" i="10"/>
  <c r="G26" i="10"/>
  <c r="F26" i="10"/>
  <c r="AZ25" i="10"/>
  <c r="AY25" i="10"/>
  <c r="AX25" i="10"/>
  <c r="AW25" i="10"/>
  <c r="AV25" i="10"/>
  <c r="AU25" i="10"/>
  <c r="AT25" i="10"/>
  <c r="AS25" i="10"/>
  <c r="AR25" i="10"/>
  <c r="AQ25" i="10"/>
  <c r="AP25" i="10"/>
  <c r="AO25" i="10"/>
  <c r="AN25" i="10"/>
  <c r="AM25" i="10"/>
  <c r="AL25" i="10"/>
  <c r="AK25" i="10"/>
  <c r="AJ25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AZ24" i="10"/>
  <c r="AY24" i="10"/>
  <c r="AX24" i="10"/>
  <c r="AW24" i="10"/>
  <c r="AV24" i="10"/>
  <c r="AU24" i="10"/>
  <c r="AT24" i="10"/>
  <c r="AS24" i="10"/>
  <c r="AR24" i="10"/>
  <c r="AQ24" i="10"/>
  <c r="AP24" i="10"/>
  <c r="AO24" i="10"/>
  <c r="AN24" i="10"/>
  <c r="AM24" i="10"/>
  <c r="AL24" i="10"/>
  <c r="AK24" i="10"/>
  <c r="AJ24" i="10"/>
  <c r="AI24" i="10"/>
  <c r="AH24" i="10"/>
  <c r="AG24" i="10"/>
  <c r="AF24" i="10"/>
  <c r="AE24" i="10"/>
  <c r="AD24" i="10"/>
  <c r="AC24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AZ23" i="10"/>
  <c r="AY23" i="10"/>
  <c r="AX23" i="10"/>
  <c r="AW23" i="10"/>
  <c r="AV23" i="10"/>
  <c r="AU23" i="10"/>
  <c r="AT23" i="10"/>
  <c r="AS23" i="10"/>
  <c r="AR23" i="10"/>
  <c r="AQ23" i="10"/>
  <c r="AP23" i="10"/>
  <c r="AO23" i="10"/>
  <c r="AN23" i="10"/>
  <c r="AM23" i="10"/>
  <c r="AL23" i="10"/>
  <c r="AK23" i="10"/>
  <c r="AJ23" i="10"/>
  <c r="AI23" i="10"/>
  <c r="AH23" i="10"/>
  <c r="AG23" i="10"/>
  <c r="AF23" i="10"/>
  <c r="AE23" i="10"/>
  <c r="AD23" i="10"/>
  <c r="AC23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AZ22" i="10"/>
  <c r="AY22" i="10"/>
  <c r="AX22" i="10"/>
  <c r="AW22" i="10"/>
  <c r="AV22" i="10"/>
  <c r="AU22" i="10"/>
  <c r="AT22" i="10"/>
  <c r="AS22" i="10"/>
  <c r="AR22" i="10"/>
  <c r="AQ22" i="10"/>
  <c r="AP22" i="10"/>
  <c r="AO22" i="10"/>
  <c r="AN22" i="10"/>
  <c r="AM22" i="10"/>
  <c r="AL22" i="10"/>
  <c r="AK22" i="10"/>
  <c r="AJ22" i="10"/>
  <c r="AI22" i="10"/>
  <c r="AH22" i="10"/>
  <c r="AG22" i="10"/>
  <c r="AF22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AZ21" i="10"/>
  <c r="AY21" i="10"/>
  <c r="AX21" i="10"/>
  <c r="AW21" i="10"/>
  <c r="AV21" i="10"/>
  <c r="AU21" i="10"/>
  <c r="AT21" i="10"/>
  <c r="AS21" i="10"/>
  <c r="AR21" i="10"/>
  <c r="AQ21" i="10"/>
  <c r="AP21" i="10"/>
  <c r="AO21" i="10"/>
  <c r="AN21" i="10"/>
  <c r="AM21" i="10"/>
  <c r="AL21" i="10"/>
  <c r="AK21" i="10"/>
  <c r="AJ21" i="10"/>
  <c r="AI21" i="10"/>
  <c r="AH21" i="10"/>
  <c r="AG21" i="10"/>
  <c r="AF21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AZ20" i="10"/>
  <c r="AY20" i="10"/>
  <c r="AX20" i="10"/>
  <c r="AW20" i="10"/>
  <c r="AV20" i="10"/>
  <c r="AU20" i="10"/>
  <c r="AT20" i="10"/>
  <c r="AS20" i="10"/>
  <c r="AR20" i="10"/>
  <c r="AQ20" i="10"/>
  <c r="AP20" i="10"/>
  <c r="AO20" i="10"/>
  <c r="AN20" i="10"/>
  <c r="AM20" i="10"/>
  <c r="AL20" i="10"/>
  <c r="AK20" i="10"/>
  <c r="AJ20" i="10"/>
  <c r="AI20" i="10"/>
  <c r="AH20" i="10"/>
  <c r="AG20" i="10"/>
  <c r="AF20" i="10"/>
  <c r="AE20" i="10"/>
  <c r="AD20" i="10"/>
  <c r="AC20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AZ19" i="10"/>
  <c r="AY19" i="10"/>
  <c r="AX19" i="10"/>
  <c r="AW19" i="10"/>
  <c r="AV19" i="10"/>
  <c r="AU19" i="10"/>
  <c r="AT19" i="10"/>
  <c r="AS19" i="10"/>
  <c r="AR19" i="10"/>
  <c r="AQ19" i="10"/>
  <c r="AP19" i="10"/>
  <c r="AO19" i="10"/>
  <c r="AN19" i="10"/>
  <c r="AM19" i="10"/>
  <c r="AL19" i="10"/>
  <c r="AK19" i="10"/>
  <c r="AJ19" i="10"/>
  <c r="AI19" i="10"/>
  <c r="AH19" i="10"/>
  <c r="AG19" i="10"/>
  <c r="AF19" i="10"/>
  <c r="AE19" i="10"/>
  <c r="AD19" i="10"/>
  <c r="AC19" i="10"/>
  <c r="AB19" i="10"/>
  <c r="AA19" i="10"/>
  <c r="Z19" i="10"/>
  <c r="Y19" i="10"/>
  <c r="X19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AZ18" i="10"/>
  <c r="AY18" i="10"/>
  <c r="AX18" i="10"/>
  <c r="AW18" i="10"/>
  <c r="AV18" i="10"/>
  <c r="AU18" i="10"/>
  <c r="AT18" i="10"/>
  <c r="AS18" i="10"/>
  <c r="AR18" i="10"/>
  <c r="AQ18" i="10"/>
  <c r="AP18" i="10"/>
  <c r="AO18" i="10"/>
  <c r="AN18" i="10"/>
  <c r="AM18" i="10"/>
  <c r="AL18" i="10"/>
  <c r="AK18" i="10"/>
  <c r="AJ18" i="10"/>
  <c r="AI18" i="10"/>
  <c r="AH18" i="10"/>
  <c r="AG18" i="10"/>
  <c r="AF18" i="10"/>
  <c r="AE18" i="10"/>
  <c r="AD18" i="10"/>
  <c r="AC18" i="10"/>
  <c r="AB18" i="10"/>
  <c r="AA18" i="10"/>
  <c r="Z18" i="10"/>
  <c r="Y18" i="10"/>
  <c r="X18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AZ17" i="10"/>
  <c r="AY17" i="10"/>
  <c r="AX17" i="10"/>
  <c r="AW17" i="10"/>
  <c r="AV17" i="10"/>
  <c r="AU17" i="10"/>
  <c r="AT17" i="10"/>
  <c r="AS17" i="10"/>
  <c r="AR17" i="10"/>
  <c r="AQ17" i="10"/>
  <c r="AP17" i="10"/>
  <c r="AO17" i="10"/>
  <c r="AN17" i="10"/>
  <c r="AM17" i="10"/>
  <c r="AL17" i="10"/>
  <c r="AK17" i="10"/>
  <c r="AJ17" i="10"/>
  <c r="AI17" i="10"/>
  <c r="AH17" i="10"/>
  <c r="AG17" i="10"/>
  <c r="AF17" i="10"/>
  <c r="AE17" i="10"/>
  <c r="AD17" i="10"/>
  <c r="AC17" i="10"/>
  <c r="AB17" i="10"/>
  <c r="AA17" i="10"/>
  <c r="Z17" i="10"/>
  <c r="Y17" i="10"/>
  <c r="X17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AZ16" i="10"/>
  <c r="AY16" i="10"/>
  <c r="AX16" i="10"/>
  <c r="AW16" i="10"/>
  <c r="AV16" i="10"/>
  <c r="AU16" i="10"/>
  <c r="AT16" i="10"/>
  <c r="AS16" i="10"/>
  <c r="AR16" i="10"/>
  <c r="AQ16" i="10"/>
  <c r="AP16" i="10"/>
  <c r="AO16" i="10"/>
  <c r="AN16" i="10"/>
  <c r="AM16" i="10"/>
  <c r="AL16" i="10"/>
  <c r="AK16" i="10"/>
  <c r="AJ16" i="10"/>
  <c r="AI16" i="10"/>
  <c r="AH16" i="10"/>
  <c r="AG16" i="10"/>
  <c r="AF16" i="10"/>
  <c r="AE16" i="10"/>
  <c r="AD16" i="10"/>
  <c r="AC16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AZ15" i="10"/>
  <c r="AY15" i="10"/>
  <c r="AX15" i="10"/>
  <c r="AW15" i="10"/>
  <c r="AV15" i="10"/>
  <c r="AU15" i="10"/>
  <c r="AT15" i="10"/>
  <c r="AS15" i="10"/>
  <c r="AR15" i="10"/>
  <c r="AQ15" i="10"/>
  <c r="AP15" i="10"/>
  <c r="AO15" i="10"/>
  <c r="AN15" i="10"/>
  <c r="AM15" i="10"/>
  <c r="AL15" i="10"/>
  <c r="AK15" i="10"/>
  <c r="AJ15" i="10"/>
  <c r="AI15" i="10"/>
  <c r="AH15" i="10"/>
  <c r="AG15" i="10"/>
  <c r="AF15" i="10"/>
  <c r="AE15" i="10"/>
  <c r="AD15" i="10"/>
  <c r="AC15" i="10"/>
  <c r="AB15" i="10"/>
  <c r="AA15" i="10"/>
  <c r="Z15" i="10"/>
  <c r="Y15" i="10"/>
  <c r="X15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AZ14" i="10"/>
  <c r="AY14" i="10"/>
  <c r="AX14" i="10"/>
  <c r="AW14" i="10"/>
  <c r="AV14" i="10"/>
  <c r="AU14" i="10"/>
  <c r="AT14" i="10"/>
  <c r="AS14" i="10"/>
  <c r="AR14" i="10"/>
  <c r="AQ14" i="10"/>
  <c r="AP14" i="10"/>
  <c r="AO14" i="10"/>
  <c r="AN14" i="10"/>
  <c r="AM14" i="10"/>
  <c r="AL14" i="10"/>
  <c r="AK14" i="10"/>
  <c r="AJ14" i="10"/>
  <c r="AI14" i="10"/>
  <c r="AH14" i="10"/>
  <c r="AG14" i="10"/>
  <c r="AF14" i="10"/>
  <c r="AE14" i="10"/>
  <c r="AD14" i="10"/>
  <c r="AC14" i="10"/>
  <c r="AB14" i="10"/>
  <c r="AA14" i="10"/>
  <c r="Z14" i="10"/>
  <c r="Y14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AZ13" i="10"/>
  <c r="AY13" i="10"/>
  <c r="AX13" i="10"/>
  <c r="AW13" i="10"/>
  <c r="AV13" i="10"/>
  <c r="AU13" i="10"/>
  <c r="AT13" i="10"/>
  <c r="AS13" i="10"/>
  <c r="AR13" i="10"/>
  <c r="AQ13" i="10"/>
  <c r="AP13" i="10"/>
  <c r="AO13" i="10"/>
  <c r="AN13" i="10"/>
  <c r="AM13" i="10"/>
  <c r="AL13" i="10"/>
  <c r="AK13" i="10"/>
  <c r="AJ13" i="10"/>
  <c r="AI13" i="10"/>
  <c r="AH13" i="10"/>
  <c r="AG13" i="10"/>
  <c r="AF13" i="10"/>
  <c r="AE13" i="10"/>
  <c r="AD13" i="10"/>
  <c r="AC13" i="10"/>
  <c r="AB13" i="10"/>
  <c r="AA13" i="10"/>
  <c r="Z13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AZ12" i="10"/>
  <c r="AY12" i="10"/>
  <c r="AX12" i="10"/>
  <c r="AW12" i="10"/>
  <c r="AV12" i="10"/>
  <c r="AU12" i="10"/>
  <c r="AT12" i="10"/>
  <c r="AS12" i="10"/>
  <c r="AR12" i="10"/>
  <c r="AQ12" i="10"/>
  <c r="AP12" i="10"/>
  <c r="AO12" i="10"/>
  <c r="AN12" i="10"/>
  <c r="AM12" i="10"/>
  <c r="AL12" i="10"/>
  <c r="AK12" i="10"/>
  <c r="AJ12" i="10"/>
  <c r="AI12" i="10"/>
  <c r="AH12" i="10"/>
  <c r="AG12" i="10"/>
  <c r="AF12" i="10"/>
  <c r="AE12" i="10"/>
  <c r="AD12" i="10"/>
  <c r="AC12" i="10"/>
  <c r="AB12" i="10"/>
  <c r="AA12" i="10"/>
  <c r="Z12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AZ11" i="10"/>
  <c r="AY11" i="10"/>
  <c r="AX11" i="10"/>
  <c r="AW11" i="10"/>
  <c r="AV11" i="10"/>
  <c r="AU11" i="10"/>
  <c r="AT11" i="10"/>
  <c r="AS11" i="10"/>
  <c r="AR11" i="10"/>
  <c r="AQ11" i="10"/>
  <c r="AP11" i="10"/>
  <c r="AO11" i="10"/>
  <c r="AN11" i="10"/>
  <c r="AM11" i="10"/>
  <c r="AL11" i="10"/>
  <c r="AK11" i="10"/>
  <c r="AJ11" i="10"/>
  <c r="AI11" i="10"/>
  <c r="AH11" i="10"/>
  <c r="AG11" i="10"/>
  <c r="AF11" i="10"/>
  <c r="AE11" i="10"/>
  <c r="AD11" i="10"/>
  <c r="AC11" i="10"/>
  <c r="AB11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AZ10" i="10"/>
  <c r="AY10" i="10"/>
  <c r="AX10" i="10"/>
  <c r="AW10" i="10"/>
  <c r="AV10" i="10"/>
  <c r="AU10" i="10"/>
  <c r="AT10" i="10"/>
  <c r="AS10" i="10"/>
  <c r="AR10" i="10"/>
  <c r="AQ10" i="10"/>
  <c r="AP10" i="10"/>
  <c r="AO10" i="10"/>
  <c r="AN10" i="10"/>
  <c r="AM10" i="10"/>
  <c r="AL10" i="10"/>
  <c r="AK10" i="10"/>
  <c r="AJ10" i="10"/>
  <c r="AI10" i="10"/>
  <c r="AH10" i="10"/>
  <c r="AG10" i="10"/>
  <c r="AF10" i="10"/>
  <c r="AE10" i="10"/>
  <c r="AD10" i="10"/>
  <c r="AC10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AZ9" i="10"/>
  <c r="AY9" i="10"/>
  <c r="AX9" i="10"/>
  <c r="AW9" i="10"/>
  <c r="AV9" i="10"/>
  <c r="AU9" i="10"/>
  <c r="AT9" i="10"/>
  <c r="AS9" i="10"/>
  <c r="AR9" i="10"/>
  <c r="AQ9" i="10"/>
  <c r="AP9" i="10"/>
  <c r="AO9" i="10"/>
  <c r="AN9" i="10"/>
  <c r="AM9" i="10"/>
  <c r="AL9" i="10"/>
  <c r="AK9" i="10"/>
  <c r="AJ9" i="10"/>
  <c r="AI9" i="10"/>
  <c r="AH9" i="10"/>
  <c r="AG9" i="10"/>
  <c r="AF9" i="10"/>
  <c r="AE9" i="10"/>
  <c r="AD9" i="10"/>
  <c r="AC9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A5" i="10"/>
  <c r="F11" i="58" s="1"/>
  <c r="AZ43" i="9"/>
  <c r="AY43" i="9"/>
  <c r="AX43" i="9"/>
  <c r="AW43" i="9"/>
  <c r="AV43" i="9"/>
  <c r="AU43" i="9"/>
  <c r="AT43" i="9"/>
  <c r="AS43" i="9"/>
  <c r="AR43" i="9"/>
  <c r="AQ43" i="9"/>
  <c r="AP43" i="9"/>
  <c r="AO43" i="9"/>
  <c r="AN43" i="9"/>
  <c r="AM43" i="9"/>
  <c r="AL43" i="9"/>
  <c r="AK43" i="9"/>
  <c r="AJ43" i="9"/>
  <c r="AI43" i="9"/>
  <c r="AH43" i="9"/>
  <c r="AG43" i="9"/>
  <c r="AF43" i="9"/>
  <c r="AE43" i="9"/>
  <c r="AD43" i="9"/>
  <c r="AC43" i="9"/>
  <c r="AB43" i="9"/>
  <c r="AA43" i="9"/>
  <c r="Z43" i="9"/>
  <c r="Y43" i="9"/>
  <c r="X43" i="9"/>
  <c r="W43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AZ42" i="9"/>
  <c r="AY42" i="9"/>
  <c r="AX42" i="9"/>
  <c r="AW42" i="9"/>
  <c r="AV42" i="9"/>
  <c r="AU42" i="9"/>
  <c r="AT42" i="9"/>
  <c r="AS42" i="9"/>
  <c r="AR42" i="9"/>
  <c r="AQ42" i="9"/>
  <c r="AP42" i="9"/>
  <c r="AO42" i="9"/>
  <c r="AN42" i="9"/>
  <c r="AM42" i="9"/>
  <c r="AL42" i="9"/>
  <c r="AK42" i="9"/>
  <c r="AJ42" i="9"/>
  <c r="AI42" i="9"/>
  <c r="AH42" i="9"/>
  <c r="AG42" i="9"/>
  <c r="AF42" i="9"/>
  <c r="AE42" i="9"/>
  <c r="AD42" i="9"/>
  <c r="AC42" i="9"/>
  <c r="AB42" i="9"/>
  <c r="AA42" i="9"/>
  <c r="Z42" i="9"/>
  <c r="Y42" i="9"/>
  <c r="X42" i="9"/>
  <c r="W42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AZ41" i="9"/>
  <c r="AY41" i="9"/>
  <c r="AX41" i="9"/>
  <c r="AW41" i="9"/>
  <c r="AV41" i="9"/>
  <c r="AU41" i="9"/>
  <c r="AT41" i="9"/>
  <c r="AS41" i="9"/>
  <c r="AR41" i="9"/>
  <c r="AQ41" i="9"/>
  <c r="AP41" i="9"/>
  <c r="AO41" i="9"/>
  <c r="AN41" i="9"/>
  <c r="AM41" i="9"/>
  <c r="AL41" i="9"/>
  <c r="AK41" i="9"/>
  <c r="AJ41" i="9"/>
  <c r="AI41" i="9"/>
  <c r="AH41" i="9"/>
  <c r="AG41" i="9"/>
  <c r="AF41" i="9"/>
  <c r="AE41" i="9"/>
  <c r="AD41" i="9"/>
  <c r="AC41" i="9"/>
  <c r="AB41" i="9"/>
  <c r="AA41" i="9"/>
  <c r="Z41" i="9"/>
  <c r="Y41" i="9"/>
  <c r="X41" i="9"/>
  <c r="W41" i="9"/>
  <c r="V41" i="9"/>
  <c r="U41" i="9"/>
  <c r="T41" i="9"/>
  <c r="S41" i="9"/>
  <c r="R41" i="9"/>
  <c r="Q41" i="9"/>
  <c r="P41" i="9"/>
  <c r="O41" i="9"/>
  <c r="N41" i="9"/>
  <c r="M41" i="9"/>
  <c r="L41" i="9"/>
  <c r="K41" i="9"/>
  <c r="J41" i="9"/>
  <c r="I41" i="9"/>
  <c r="H41" i="9"/>
  <c r="G41" i="9"/>
  <c r="F41" i="9"/>
  <c r="AZ40" i="9"/>
  <c r="AY40" i="9"/>
  <c r="AX40" i="9"/>
  <c r="AW40" i="9"/>
  <c r="AV40" i="9"/>
  <c r="AU40" i="9"/>
  <c r="AT40" i="9"/>
  <c r="AS40" i="9"/>
  <c r="AR40" i="9"/>
  <c r="AQ40" i="9"/>
  <c r="AP40" i="9"/>
  <c r="AO40" i="9"/>
  <c r="AN40" i="9"/>
  <c r="AM40" i="9"/>
  <c r="AL40" i="9"/>
  <c r="AK40" i="9"/>
  <c r="AJ40" i="9"/>
  <c r="AI40" i="9"/>
  <c r="AH40" i="9"/>
  <c r="AG40" i="9"/>
  <c r="AF40" i="9"/>
  <c r="AE40" i="9"/>
  <c r="AD40" i="9"/>
  <c r="AC40" i="9"/>
  <c r="AB40" i="9"/>
  <c r="AA40" i="9"/>
  <c r="Z40" i="9"/>
  <c r="Y40" i="9"/>
  <c r="X40" i="9"/>
  <c r="W40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AZ39" i="9"/>
  <c r="AY39" i="9"/>
  <c r="AX39" i="9"/>
  <c r="AW39" i="9"/>
  <c r="AV39" i="9"/>
  <c r="AU39" i="9"/>
  <c r="AT39" i="9"/>
  <c r="AS39" i="9"/>
  <c r="AR39" i="9"/>
  <c r="AQ39" i="9"/>
  <c r="AP39" i="9"/>
  <c r="AO39" i="9"/>
  <c r="AN39" i="9"/>
  <c r="AM39" i="9"/>
  <c r="AL39" i="9"/>
  <c r="AK39" i="9"/>
  <c r="AJ39" i="9"/>
  <c r="AI39" i="9"/>
  <c r="AH39" i="9"/>
  <c r="AG39" i="9"/>
  <c r="AF39" i="9"/>
  <c r="AE39" i="9"/>
  <c r="AD39" i="9"/>
  <c r="AC39" i="9"/>
  <c r="AB39" i="9"/>
  <c r="AA39" i="9"/>
  <c r="Z39" i="9"/>
  <c r="Y39" i="9"/>
  <c r="X39" i="9"/>
  <c r="W39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AZ38" i="9"/>
  <c r="AY38" i="9"/>
  <c r="AX38" i="9"/>
  <c r="AW38" i="9"/>
  <c r="AV38" i="9"/>
  <c r="AU38" i="9"/>
  <c r="AT38" i="9"/>
  <c r="AS38" i="9"/>
  <c r="AR38" i="9"/>
  <c r="AQ38" i="9"/>
  <c r="AP38" i="9"/>
  <c r="AO38" i="9"/>
  <c r="AN38" i="9"/>
  <c r="AM38" i="9"/>
  <c r="AL38" i="9"/>
  <c r="AK38" i="9"/>
  <c r="AJ38" i="9"/>
  <c r="AI38" i="9"/>
  <c r="AH38" i="9"/>
  <c r="AG38" i="9"/>
  <c r="AF38" i="9"/>
  <c r="AE38" i="9"/>
  <c r="AD38" i="9"/>
  <c r="AC38" i="9"/>
  <c r="AB38" i="9"/>
  <c r="AA38" i="9"/>
  <c r="Z38" i="9"/>
  <c r="Y38" i="9"/>
  <c r="X38" i="9"/>
  <c r="W38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AZ37" i="9"/>
  <c r="AY37" i="9"/>
  <c r="AX37" i="9"/>
  <c r="AW37" i="9"/>
  <c r="AV37" i="9"/>
  <c r="AU37" i="9"/>
  <c r="AT37" i="9"/>
  <c r="AS37" i="9"/>
  <c r="AR37" i="9"/>
  <c r="AQ37" i="9"/>
  <c r="AP37" i="9"/>
  <c r="AO37" i="9"/>
  <c r="AN37" i="9"/>
  <c r="AM37" i="9"/>
  <c r="AL37" i="9"/>
  <c r="AK37" i="9"/>
  <c r="AJ37" i="9"/>
  <c r="AI37" i="9"/>
  <c r="AH37" i="9"/>
  <c r="AG37" i="9"/>
  <c r="AF37" i="9"/>
  <c r="AE37" i="9"/>
  <c r="AD37" i="9"/>
  <c r="AC37" i="9"/>
  <c r="AB37" i="9"/>
  <c r="AA37" i="9"/>
  <c r="Z37" i="9"/>
  <c r="Y37" i="9"/>
  <c r="X37" i="9"/>
  <c r="W37" i="9"/>
  <c r="V37" i="9"/>
  <c r="U37" i="9"/>
  <c r="T37" i="9"/>
  <c r="S37" i="9"/>
  <c r="R37" i="9"/>
  <c r="Q37" i="9"/>
  <c r="P37" i="9"/>
  <c r="O37" i="9"/>
  <c r="N37" i="9"/>
  <c r="M37" i="9"/>
  <c r="L37" i="9"/>
  <c r="K37" i="9"/>
  <c r="J37" i="9"/>
  <c r="I37" i="9"/>
  <c r="H37" i="9"/>
  <c r="G37" i="9"/>
  <c r="F37" i="9"/>
  <c r="AZ36" i="9"/>
  <c r="AY36" i="9"/>
  <c r="AX36" i="9"/>
  <c r="AW36" i="9"/>
  <c r="AV36" i="9"/>
  <c r="AU36" i="9"/>
  <c r="AT36" i="9"/>
  <c r="AS36" i="9"/>
  <c r="AR36" i="9"/>
  <c r="AQ36" i="9"/>
  <c r="AP36" i="9"/>
  <c r="AO36" i="9"/>
  <c r="AN36" i="9"/>
  <c r="AM36" i="9"/>
  <c r="AL36" i="9"/>
  <c r="AK36" i="9"/>
  <c r="AJ36" i="9"/>
  <c r="AI36" i="9"/>
  <c r="AH36" i="9"/>
  <c r="AG36" i="9"/>
  <c r="AF36" i="9"/>
  <c r="AE36" i="9"/>
  <c r="AD36" i="9"/>
  <c r="AC36" i="9"/>
  <c r="AB36" i="9"/>
  <c r="AA36" i="9"/>
  <c r="Z36" i="9"/>
  <c r="Y36" i="9"/>
  <c r="X36" i="9"/>
  <c r="W36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AZ35" i="9"/>
  <c r="AY35" i="9"/>
  <c r="AX35" i="9"/>
  <c r="AW35" i="9"/>
  <c r="AV35" i="9"/>
  <c r="AU35" i="9"/>
  <c r="AT35" i="9"/>
  <c r="AS35" i="9"/>
  <c r="AR35" i="9"/>
  <c r="AQ35" i="9"/>
  <c r="AP35" i="9"/>
  <c r="AO35" i="9"/>
  <c r="AN35" i="9"/>
  <c r="AM35" i="9"/>
  <c r="AL35" i="9"/>
  <c r="AK35" i="9"/>
  <c r="AJ35" i="9"/>
  <c r="AI35" i="9"/>
  <c r="AH35" i="9"/>
  <c r="AG35" i="9"/>
  <c r="AF35" i="9"/>
  <c r="AE35" i="9"/>
  <c r="AD35" i="9"/>
  <c r="AC35" i="9"/>
  <c r="AB35" i="9"/>
  <c r="AA35" i="9"/>
  <c r="Z35" i="9"/>
  <c r="Y35" i="9"/>
  <c r="X35" i="9"/>
  <c r="W35" i="9"/>
  <c r="V35" i="9"/>
  <c r="U35" i="9"/>
  <c r="T35" i="9"/>
  <c r="S35" i="9"/>
  <c r="R35" i="9"/>
  <c r="Q35" i="9"/>
  <c r="P35" i="9"/>
  <c r="O35" i="9"/>
  <c r="N35" i="9"/>
  <c r="M35" i="9"/>
  <c r="L35" i="9"/>
  <c r="K35" i="9"/>
  <c r="J35" i="9"/>
  <c r="I35" i="9"/>
  <c r="H35" i="9"/>
  <c r="G35" i="9"/>
  <c r="F35" i="9"/>
  <c r="AZ34" i="9"/>
  <c r="AY34" i="9"/>
  <c r="AX34" i="9"/>
  <c r="AW34" i="9"/>
  <c r="AV34" i="9"/>
  <c r="AU34" i="9"/>
  <c r="AT34" i="9"/>
  <c r="AS34" i="9"/>
  <c r="AR34" i="9"/>
  <c r="AQ34" i="9"/>
  <c r="AP34" i="9"/>
  <c r="AO34" i="9"/>
  <c r="AN34" i="9"/>
  <c r="AM34" i="9"/>
  <c r="AL34" i="9"/>
  <c r="AK34" i="9"/>
  <c r="AJ34" i="9"/>
  <c r="AI34" i="9"/>
  <c r="AH34" i="9"/>
  <c r="AG34" i="9"/>
  <c r="AF34" i="9"/>
  <c r="AE34" i="9"/>
  <c r="AD34" i="9"/>
  <c r="AC34" i="9"/>
  <c r="AB34" i="9"/>
  <c r="AA34" i="9"/>
  <c r="Z34" i="9"/>
  <c r="Y34" i="9"/>
  <c r="X34" i="9"/>
  <c r="W34" i="9"/>
  <c r="V34" i="9"/>
  <c r="U34" i="9"/>
  <c r="T34" i="9"/>
  <c r="S34" i="9"/>
  <c r="R34" i="9"/>
  <c r="Q34" i="9"/>
  <c r="P34" i="9"/>
  <c r="O34" i="9"/>
  <c r="N34" i="9"/>
  <c r="M34" i="9"/>
  <c r="L34" i="9"/>
  <c r="K34" i="9"/>
  <c r="J34" i="9"/>
  <c r="I34" i="9"/>
  <c r="H34" i="9"/>
  <c r="G34" i="9"/>
  <c r="F34" i="9"/>
  <c r="AZ33" i="9"/>
  <c r="AY33" i="9"/>
  <c r="AX33" i="9"/>
  <c r="AW33" i="9"/>
  <c r="AV33" i="9"/>
  <c r="AU33" i="9"/>
  <c r="AT33" i="9"/>
  <c r="AS33" i="9"/>
  <c r="AR33" i="9"/>
  <c r="AQ33" i="9"/>
  <c r="AP33" i="9"/>
  <c r="AO33" i="9"/>
  <c r="AN33" i="9"/>
  <c r="AM33" i="9"/>
  <c r="AL33" i="9"/>
  <c r="AK33" i="9"/>
  <c r="AJ33" i="9"/>
  <c r="AI33" i="9"/>
  <c r="AH33" i="9"/>
  <c r="AG33" i="9"/>
  <c r="AF33" i="9"/>
  <c r="AE33" i="9"/>
  <c r="AD33" i="9"/>
  <c r="AC33" i="9"/>
  <c r="AB33" i="9"/>
  <c r="AA33" i="9"/>
  <c r="Z33" i="9"/>
  <c r="Y33" i="9"/>
  <c r="X33" i="9"/>
  <c r="W33" i="9"/>
  <c r="V33" i="9"/>
  <c r="U33" i="9"/>
  <c r="T33" i="9"/>
  <c r="S33" i="9"/>
  <c r="R33" i="9"/>
  <c r="Q33" i="9"/>
  <c r="P33" i="9"/>
  <c r="O33" i="9"/>
  <c r="N33" i="9"/>
  <c r="M33" i="9"/>
  <c r="L33" i="9"/>
  <c r="K33" i="9"/>
  <c r="J33" i="9"/>
  <c r="I33" i="9"/>
  <c r="H33" i="9"/>
  <c r="G33" i="9"/>
  <c r="F33" i="9"/>
  <c r="AZ32" i="9"/>
  <c r="AY32" i="9"/>
  <c r="AX32" i="9"/>
  <c r="AW32" i="9"/>
  <c r="AV32" i="9"/>
  <c r="AU32" i="9"/>
  <c r="AT32" i="9"/>
  <c r="AS32" i="9"/>
  <c r="AR32" i="9"/>
  <c r="AQ32" i="9"/>
  <c r="AP32" i="9"/>
  <c r="AO32" i="9"/>
  <c r="AN32" i="9"/>
  <c r="AM32" i="9"/>
  <c r="AL32" i="9"/>
  <c r="AK32" i="9"/>
  <c r="AJ32" i="9"/>
  <c r="AI32" i="9"/>
  <c r="AH32" i="9"/>
  <c r="AG32" i="9"/>
  <c r="AF32" i="9"/>
  <c r="AE32" i="9"/>
  <c r="AD32" i="9"/>
  <c r="AC32" i="9"/>
  <c r="AB32" i="9"/>
  <c r="AA32" i="9"/>
  <c r="Z32" i="9"/>
  <c r="Y32" i="9"/>
  <c r="X32" i="9"/>
  <c r="W32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AZ31" i="9"/>
  <c r="AY31" i="9"/>
  <c r="AX31" i="9"/>
  <c r="AW31" i="9"/>
  <c r="AV31" i="9"/>
  <c r="AU31" i="9"/>
  <c r="AT31" i="9"/>
  <c r="AS31" i="9"/>
  <c r="AR31" i="9"/>
  <c r="AQ31" i="9"/>
  <c r="AP31" i="9"/>
  <c r="AO31" i="9"/>
  <c r="AN31" i="9"/>
  <c r="AM31" i="9"/>
  <c r="AL31" i="9"/>
  <c r="AK31" i="9"/>
  <c r="AJ31" i="9"/>
  <c r="AI31" i="9"/>
  <c r="AH31" i="9"/>
  <c r="AG31" i="9"/>
  <c r="AF31" i="9"/>
  <c r="AE31" i="9"/>
  <c r="AD31" i="9"/>
  <c r="AC31" i="9"/>
  <c r="AB31" i="9"/>
  <c r="AA31" i="9"/>
  <c r="Z31" i="9"/>
  <c r="Y31" i="9"/>
  <c r="X31" i="9"/>
  <c r="W31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AZ30" i="9"/>
  <c r="AY30" i="9"/>
  <c r="AX30" i="9"/>
  <c r="AW30" i="9"/>
  <c r="AV30" i="9"/>
  <c r="AU30" i="9"/>
  <c r="AT30" i="9"/>
  <c r="AS30" i="9"/>
  <c r="AR30" i="9"/>
  <c r="AQ30" i="9"/>
  <c r="AP30" i="9"/>
  <c r="AO30" i="9"/>
  <c r="AN30" i="9"/>
  <c r="AM30" i="9"/>
  <c r="AL30" i="9"/>
  <c r="AK30" i="9"/>
  <c r="AJ30" i="9"/>
  <c r="AI30" i="9"/>
  <c r="AH30" i="9"/>
  <c r="AG30" i="9"/>
  <c r="AF30" i="9"/>
  <c r="AE30" i="9"/>
  <c r="AD30" i="9"/>
  <c r="AC30" i="9"/>
  <c r="AB30" i="9"/>
  <c r="AA30" i="9"/>
  <c r="Z30" i="9"/>
  <c r="Y30" i="9"/>
  <c r="X30" i="9"/>
  <c r="W30" i="9"/>
  <c r="V30" i="9"/>
  <c r="U30" i="9"/>
  <c r="T30" i="9"/>
  <c r="S30" i="9"/>
  <c r="R30" i="9"/>
  <c r="Q30" i="9"/>
  <c r="P30" i="9"/>
  <c r="O30" i="9"/>
  <c r="N30" i="9"/>
  <c r="M30" i="9"/>
  <c r="L30" i="9"/>
  <c r="K30" i="9"/>
  <c r="J30" i="9"/>
  <c r="I30" i="9"/>
  <c r="H30" i="9"/>
  <c r="G30" i="9"/>
  <c r="F30" i="9"/>
  <c r="AZ29" i="9"/>
  <c r="AY29" i="9"/>
  <c r="AX29" i="9"/>
  <c r="AW29" i="9"/>
  <c r="AV29" i="9"/>
  <c r="AU29" i="9"/>
  <c r="AT29" i="9"/>
  <c r="AS29" i="9"/>
  <c r="AR29" i="9"/>
  <c r="AQ29" i="9"/>
  <c r="AP29" i="9"/>
  <c r="AO29" i="9"/>
  <c r="AN29" i="9"/>
  <c r="AM29" i="9"/>
  <c r="AL29" i="9"/>
  <c r="AK29" i="9"/>
  <c r="AJ29" i="9"/>
  <c r="AI29" i="9"/>
  <c r="AH29" i="9"/>
  <c r="AG29" i="9"/>
  <c r="AF29" i="9"/>
  <c r="AE29" i="9"/>
  <c r="AD29" i="9"/>
  <c r="AC29" i="9"/>
  <c r="AB29" i="9"/>
  <c r="AA29" i="9"/>
  <c r="Z29" i="9"/>
  <c r="Y29" i="9"/>
  <c r="X29" i="9"/>
  <c r="W29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AZ28" i="9"/>
  <c r="AY28" i="9"/>
  <c r="AX28" i="9"/>
  <c r="AW28" i="9"/>
  <c r="AV28" i="9"/>
  <c r="AU28" i="9"/>
  <c r="AT28" i="9"/>
  <c r="AS28" i="9"/>
  <c r="AR28" i="9"/>
  <c r="AQ28" i="9"/>
  <c r="AP28" i="9"/>
  <c r="AO28" i="9"/>
  <c r="AN28" i="9"/>
  <c r="AM28" i="9"/>
  <c r="AL28" i="9"/>
  <c r="AK28" i="9"/>
  <c r="AJ28" i="9"/>
  <c r="AI28" i="9"/>
  <c r="AH28" i="9"/>
  <c r="AG28" i="9"/>
  <c r="AF28" i="9"/>
  <c r="AE28" i="9"/>
  <c r="AD28" i="9"/>
  <c r="AC28" i="9"/>
  <c r="AB28" i="9"/>
  <c r="AA28" i="9"/>
  <c r="Z28" i="9"/>
  <c r="Y28" i="9"/>
  <c r="X28" i="9"/>
  <c r="W28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AZ27" i="9"/>
  <c r="AY27" i="9"/>
  <c r="AX27" i="9"/>
  <c r="AW27" i="9"/>
  <c r="AV27" i="9"/>
  <c r="AU27" i="9"/>
  <c r="AT27" i="9"/>
  <c r="AS27" i="9"/>
  <c r="AR27" i="9"/>
  <c r="AQ27" i="9"/>
  <c r="AP27" i="9"/>
  <c r="AO27" i="9"/>
  <c r="AN27" i="9"/>
  <c r="AM27" i="9"/>
  <c r="AL27" i="9"/>
  <c r="AK27" i="9"/>
  <c r="AJ27" i="9"/>
  <c r="AI27" i="9"/>
  <c r="AH27" i="9"/>
  <c r="AG27" i="9"/>
  <c r="AF27" i="9"/>
  <c r="AE27" i="9"/>
  <c r="AD27" i="9"/>
  <c r="AC27" i="9"/>
  <c r="AB27" i="9"/>
  <c r="AA27" i="9"/>
  <c r="Z27" i="9"/>
  <c r="Y27" i="9"/>
  <c r="X27" i="9"/>
  <c r="W27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AZ26" i="9"/>
  <c r="AY26" i="9"/>
  <c r="AX26" i="9"/>
  <c r="AW26" i="9"/>
  <c r="AV26" i="9"/>
  <c r="AU26" i="9"/>
  <c r="AT26" i="9"/>
  <c r="AS26" i="9"/>
  <c r="AR26" i="9"/>
  <c r="AQ26" i="9"/>
  <c r="AP26" i="9"/>
  <c r="AO26" i="9"/>
  <c r="AN26" i="9"/>
  <c r="AM26" i="9"/>
  <c r="AL26" i="9"/>
  <c r="AK26" i="9"/>
  <c r="AJ26" i="9"/>
  <c r="AI26" i="9"/>
  <c r="AH26" i="9"/>
  <c r="AG26" i="9"/>
  <c r="AF26" i="9"/>
  <c r="AE26" i="9"/>
  <c r="AD26" i="9"/>
  <c r="AC26" i="9"/>
  <c r="AB26" i="9"/>
  <c r="AA26" i="9"/>
  <c r="Z26" i="9"/>
  <c r="Y26" i="9"/>
  <c r="X26" i="9"/>
  <c r="W26" i="9"/>
  <c r="V26" i="9"/>
  <c r="U26" i="9"/>
  <c r="T26" i="9"/>
  <c r="S26" i="9"/>
  <c r="R26" i="9"/>
  <c r="Q26" i="9"/>
  <c r="P26" i="9"/>
  <c r="O26" i="9"/>
  <c r="N26" i="9"/>
  <c r="M26" i="9"/>
  <c r="L26" i="9"/>
  <c r="K26" i="9"/>
  <c r="J26" i="9"/>
  <c r="I26" i="9"/>
  <c r="H26" i="9"/>
  <c r="G26" i="9"/>
  <c r="F26" i="9"/>
  <c r="AZ25" i="9"/>
  <c r="AY25" i="9"/>
  <c r="AX25" i="9"/>
  <c r="AW25" i="9"/>
  <c r="AV25" i="9"/>
  <c r="AU25" i="9"/>
  <c r="AT25" i="9"/>
  <c r="AS25" i="9"/>
  <c r="AR25" i="9"/>
  <c r="AQ25" i="9"/>
  <c r="AP25" i="9"/>
  <c r="AO25" i="9"/>
  <c r="AN25" i="9"/>
  <c r="AM25" i="9"/>
  <c r="AL25" i="9"/>
  <c r="AK25" i="9"/>
  <c r="AJ25" i="9"/>
  <c r="AI25" i="9"/>
  <c r="AH25" i="9"/>
  <c r="AG25" i="9"/>
  <c r="AF25" i="9"/>
  <c r="AE25" i="9"/>
  <c r="AD25" i="9"/>
  <c r="AC25" i="9"/>
  <c r="AB25" i="9"/>
  <c r="AA25" i="9"/>
  <c r="Z25" i="9"/>
  <c r="Y25" i="9"/>
  <c r="X25" i="9"/>
  <c r="W25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AZ24" i="9"/>
  <c r="AY24" i="9"/>
  <c r="AX24" i="9"/>
  <c r="AW24" i="9"/>
  <c r="AV24" i="9"/>
  <c r="AU24" i="9"/>
  <c r="AT24" i="9"/>
  <c r="AS24" i="9"/>
  <c r="AR24" i="9"/>
  <c r="AQ24" i="9"/>
  <c r="AP24" i="9"/>
  <c r="AO24" i="9"/>
  <c r="AN24" i="9"/>
  <c r="AM24" i="9"/>
  <c r="AL24" i="9"/>
  <c r="AK24" i="9"/>
  <c r="AJ24" i="9"/>
  <c r="AI24" i="9"/>
  <c r="AH24" i="9"/>
  <c r="AG24" i="9"/>
  <c r="AF24" i="9"/>
  <c r="AE24" i="9"/>
  <c r="AD24" i="9"/>
  <c r="AC24" i="9"/>
  <c r="AB24" i="9"/>
  <c r="AA24" i="9"/>
  <c r="Z24" i="9"/>
  <c r="Y24" i="9"/>
  <c r="X24" i="9"/>
  <c r="W24" i="9"/>
  <c r="V24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AZ23" i="9"/>
  <c r="AY23" i="9"/>
  <c r="AX23" i="9"/>
  <c r="AW23" i="9"/>
  <c r="AV23" i="9"/>
  <c r="AU23" i="9"/>
  <c r="AT23" i="9"/>
  <c r="AS23" i="9"/>
  <c r="AR23" i="9"/>
  <c r="AQ23" i="9"/>
  <c r="AP23" i="9"/>
  <c r="AO23" i="9"/>
  <c r="AN23" i="9"/>
  <c r="AM23" i="9"/>
  <c r="AL23" i="9"/>
  <c r="AK23" i="9"/>
  <c r="AJ23" i="9"/>
  <c r="AI23" i="9"/>
  <c r="AH23" i="9"/>
  <c r="AG23" i="9"/>
  <c r="AF23" i="9"/>
  <c r="AE23" i="9"/>
  <c r="AD23" i="9"/>
  <c r="AC23" i="9"/>
  <c r="AB23" i="9"/>
  <c r="AA23" i="9"/>
  <c r="Z23" i="9"/>
  <c r="Y23" i="9"/>
  <c r="X23" i="9"/>
  <c r="W23" i="9"/>
  <c r="V23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AZ22" i="9"/>
  <c r="AY22" i="9"/>
  <c r="AX22" i="9"/>
  <c r="AW22" i="9"/>
  <c r="AV22" i="9"/>
  <c r="AU22" i="9"/>
  <c r="AT22" i="9"/>
  <c r="AS22" i="9"/>
  <c r="AR22" i="9"/>
  <c r="AQ22" i="9"/>
  <c r="AP22" i="9"/>
  <c r="AO22" i="9"/>
  <c r="AN22" i="9"/>
  <c r="AM22" i="9"/>
  <c r="AL22" i="9"/>
  <c r="AK22" i="9"/>
  <c r="AJ22" i="9"/>
  <c r="AI22" i="9"/>
  <c r="AH22" i="9"/>
  <c r="AG22" i="9"/>
  <c r="AF22" i="9"/>
  <c r="AE22" i="9"/>
  <c r="AD22" i="9"/>
  <c r="AC22" i="9"/>
  <c r="AB22" i="9"/>
  <c r="AA22" i="9"/>
  <c r="Z22" i="9"/>
  <c r="Y22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AZ21" i="9"/>
  <c r="AY21" i="9"/>
  <c r="AX21" i="9"/>
  <c r="AW21" i="9"/>
  <c r="AV21" i="9"/>
  <c r="AU21" i="9"/>
  <c r="AT21" i="9"/>
  <c r="AS21" i="9"/>
  <c r="AR21" i="9"/>
  <c r="AQ21" i="9"/>
  <c r="AP21" i="9"/>
  <c r="AO21" i="9"/>
  <c r="AN21" i="9"/>
  <c r="AM21" i="9"/>
  <c r="AL21" i="9"/>
  <c r="AK21" i="9"/>
  <c r="AJ21" i="9"/>
  <c r="AI21" i="9"/>
  <c r="AH21" i="9"/>
  <c r="AG21" i="9"/>
  <c r="AF21" i="9"/>
  <c r="AE21" i="9"/>
  <c r="AD21" i="9"/>
  <c r="AC21" i="9"/>
  <c r="AB21" i="9"/>
  <c r="AA21" i="9"/>
  <c r="Z21" i="9"/>
  <c r="Y21" i="9"/>
  <c r="X21" i="9"/>
  <c r="W21" i="9"/>
  <c r="V21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AZ20" i="9"/>
  <c r="AY20" i="9"/>
  <c r="AX20" i="9"/>
  <c r="AW20" i="9"/>
  <c r="AV20" i="9"/>
  <c r="AU20" i="9"/>
  <c r="AT20" i="9"/>
  <c r="AS20" i="9"/>
  <c r="AR20" i="9"/>
  <c r="AQ20" i="9"/>
  <c r="AP20" i="9"/>
  <c r="AO20" i="9"/>
  <c r="AN20" i="9"/>
  <c r="AM20" i="9"/>
  <c r="AL20" i="9"/>
  <c r="AK20" i="9"/>
  <c r="AJ20" i="9"/>
  <c r="AI20" i="9"/>
  <c r="AH20" i="9"/>
  <c r="AG20" i="9"/>
  <c r="AF20" i="9"/>
  <c r="AE20" i="9"/>
  <c r="AD20" i="9"/>
  <c r="AC20" i="9"/>
  <c r="AB20" i="9"/>
  <c r="AA20" i="9"/>
  <c r="Z20" i="9"/>
  <c r="Y20" i="9"/>
  <c r="X20" i="9"/>
  <c r="W20" i="9"/>
  <c r="V20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AZ19" i="9"/>
  <c r="AY19" i="9"/>
  <c r="AX19" i="9"/>
  <c r="AW19" i="9"/>
  <c r="AV19" i="9"/>
  <c r="AU19" i="9"/>
  <c r="AT19" i="9"/>
  <c r="AS19" i="9"/>
  <c r="AR19" i="9"/>
  <c r="AQ19" i="9"/>
  <c r="AP19" i="9"/>
  <c r="AO19" i="9"/>
  <c r="AN19" i="9"/>
  <c r="AM19" i="9"/>
  <c r="AL19" i="9"/>
  <c r="AK19" i="9"/>
  <c r="AJ19" i="9"/>
  <c r="AI19" i="9"/>
  <c r="AH19" i="9"/>
  <c r="AG19" i="9"/>
  <c r="AF19" i="9"/>
  <c r="AE19" i="9"/>
  <c r="AD19" i="9"/>
  <c r="AC19" i="9"/>
  <c r="AB19" i="9"/>
  <c r="AA19" i="9"/>
  <c r="Z19" i="9"/>
  <c r="Y19" i="9"/>
  <c r="X19" i="9"/>
  <c r="W19" i="9"/>
  <c r="V19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AZ18" i="9"/>
  <c r="AY18" i="9"/>
  <c r="AX18" i="9"/>
  <c r="AW18" i="9"/>
  <c r="AV18" i="9"/>
  <c r="AU18" i="9"/>
  <c r="AT18" i="9"/>
  <c r="AS18" i="9"/>
  <c r="AR18" i="9"/>
  <c r="AQ18" i="9"/>
  <c r="AP18" i="9"/>
  <c r="AO18" i="9"/>
  <c r="AN18" i="9"/>
  <c r="AM18" i="9"/>
  <c r="AL18" i="9"/>
  <c r="AK18" i="9"/>
  <c r="AJ18" i="9"/>
  <c r="AI18" i="9"/>
  <c r="AH18" i="9"/>
  <c r="AG18" i="9"/>
  <c r="AF18" i="9"/>
  <c r="AE18" i="9"/>
  <c r="AD18" i="9"/>
  <c r="AC18" i="9"/>
  <c r="AB18" i="9"/>
  <c r="AA18" i="9"/>
  <c r="Z18" i="9"/>
  <c r="Y18" i="9"/>
  <c r="X18" i="9"/>
  <c r="W18" i="9"/>
  <c r="V18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AZ17" i="9"/>
  <c r="AY17" i="9"/>
  <c r="AX17" i="9"/>
  <c r="AW17" i="9"/>
  <c r="AV17" i="9"/>
  <c r="AU17" i="9"/>
  <c r="AT17" i="9"/>
  <c r="AS17" i="9"/>
  <c r="AR17" i="9"/>
  <c r="AQ17" i="9"/>
  <c r="AP17" i="9"/>
  <c r="AO17" i="9"/>
  <c r="AN17" i="9"/>
  <c r="AM17" i="9"/>
  <c r="AL17" i="9"/>
  <c r="AK17" i="9"/>
  <c r="AJ17" i="9"/>
  <c r="AI17" i="9"/>
  <c r="AH17" i="9"/>
  <c r="AG17" i="9"/>
  <c r="AF17" i="9"/>
  <c r="AE17" i="9"/>
  <c r="AD17" i="9"/>
  <c r="AC17" i="9"/>
  <c r="AB17" i="9"/>
  <c r="AA17" i="9"/>
  <c r="Z17" i="9"/>
  <c r="Y17" i="9"/>
  <c r="X17" i="9"/>
  <c r="W17" i="9"/>
  <c r="V17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AZ16" i="9"/>
  <c r="AY16" i="9"/>
  <c r="AX16" i="9"/>
  <c r="AW16" i="9"/>
  <c r="AV16" i="9"/>
  <c r="AU16" i="9"/>
  <c r="AT16" i="9"/>
  <c r="AS16" i="9"/>
  <c r="AR16" i="9"/>
  <c r="AQ16" i="9"/>
  <c r="AP16" i="9"/>
  <c r="AO16" i="9"/>
  <c r="AN16" i="9"/>
  <c r="AM16" i="9"/>
  <c r="AL16" i="9"/>
  <c r="AK16" i="9"/>
  <c r="AJ16" i="9"/>
  <c r="AI16" i="9"/>
  <c r="AH16" i="9"/>
  <c r="AG16" i="9"/>
  <c r="AF16" i="9"/>
  <c r="AE16" i="9"/>
  <c r="AD16" i="9"/>
  <c r="AC16" i="9"/>
  <c r="AB16" i="9"/>
  <c r="AA16" i="9"/>
  <c r="Z16" i="9"/>
  <c r="Y16" i="9"/>
  <c r="X16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AZ15" i="9"/>
  <c r="AY15" i="9"/>
  <c r="AX15" i="9"/>
  <c r="AW15" i="9"/>
  <c r="AV15" i="9"/>
  <c r="AU15" i="9"/>
  <c r="AT15" i="9"/>
  <c r="AS15" i="9"/>
  <c r="AR15" i="9"/>
  <c r="AQ15" i="9"/>
  <c r="AP15" i="9"/>
  <c r="AO15" i="9"/>
  <c r="AN15" i="9"/>
  <c r="AM15" i="9"/>
  <c r="AL15" i="9"/>
  <c r="AK15" i="9"/>
  <c r="AJ15" i="9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AZ14" i="9"/>
  <c r="AY14" i="9"/>
  <c r="AX14" i="9"/>
  <c r="AW14" i="9"/>
  <c r="AV14" i="9"/>
  <c r="AU14" i="9"/>
  <c r="AT14" i="9"/>
  <c r="AS14" i="9"/>
  <c r="AR14" i="9"/>
  <c r="AQ14" i="9"/>
  <c r="AP14" i="9"/>
  <c r="AO14" i="9"/>
  <c r="AN14" i="9"/>
  <c r="AM14" i="9"/>
  <c r="AL14" i="9"/>
  <c r="AK14" i="9"/>
  <c r="AJ14" i="9"/>
  <c r="AI14" i="9"/>
  <c r="AH14" i="9"/>
  <c r="AG14" i="9"/>
  <c r="AF14" i="9"/>
  <c r="AE14" i="9"/>
  <c r="AD14" i="9"/>
  <c r="AC14" i="9"/>
  <c r="AB14" i="9"/>
  <c r="AA14" i="9"/>
  <c r="Z14" i="9"/>
  <c r="Y14" i="9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AZ13" i="9"/>
  <c r="AY13" i="9"/>
  <c r="AX13" i="9"/>
  <c r="AW13" i="9"/>
  <c r="AV13" i="9"/>
  <c r="AU13" i="9"/>
  <c r="AT13" i="9"/>
  <c r="AS13" i="9"/>
  <c r="AR13" i="9"/>
  <c r="AQ13" i="9"/>
  <c r="AP13" i="9"/>
  <c r="AO13" i="9"/>
  <c r="AN13" i="9"/>
  <c r="AM13" i="9"/>
  <c r="AL13" i="9"/>
  <c r="AK13" i="9"/>
  <c r="AJ13" i="9"/>
  <c r="AI13" i="9"/>
  <c r="AH13" i="9"/>
  <c r="AG13" i="9"/>
  <c r="AF13" i="9"/>
  <c r="AE13" i="9"/>
  <c r="AD13" i="9"/>
  <c r="AC13" i="9"/>
  <c r="AB13" i="9"/>
  <c r="AA13" i="9"/>
  <c r="Z13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AZ12" i="9"/>
  <c r="AY12" i="9"/>
  <c r="AX12" i="9"/>
  <c r="AW12" i="9"/>
  <c r="AV12" i="9"/>
  <c r="AU12" i="9"/>
  <c r="AT12" i="9"/>
  <c r="AS12" i="9"/>
  <c r="AR12" i="9"/>
  <c r="AQ12" i="9"/>
  <c r="AP12" i="9"/>
  <c r="AO12" i="9"/>
  <c r="AN12" i="9"/>
  <c r="AM12" i="9"/>
  <c r="AL12" i="9"/>
  <c r="AK12" i="9"/>
  <c r="AJ12" i="9"/>
  <c r="AI12" i="9"/>
  <c r="AH12" i="9"/>
  <c r="AG12" i="9"/>
  <c r="AF12" i="9"/>
  <c r="AE12" i="9"/>
  <c r="AD12" i="9"/>
  <c r="AC12" i="9"/>
  <c r="AB12" i="9"/>
  <c r="AA12" i="9"/>
  <c r="Z12" i="9"/>
  <c r="Y12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AZ11" i="9"/>
  <c r="AY11" i="9"/>
  <c r="AX11" i="9"/>
  <c r="AW11" i="9"/>
  <c r="AV11" i="9"/>
  <c r="AU11" i="9"/>
  <c r="AT11" i="9"/>
  <c r="AS11" i="9"/>
  <c r="AR11" i="9"/>
  <c r="AQ11" i="9"/>
  <c r="AP11" i="9"/>
  <c r="AO11" i="9"/>
  <c r="AN11" i="9"/>
  <c r="AM11" i="9"/>
  <c r="AL11" i="9"/>
  <c r="AK11" i="9"/>
  <c r="AJ11" i="9"/>
  <c r="AI11" i="9"/>
  <c r="AH11" i="9"/>
  <c r="AG11" i="9"/>
  <c r="AF11" i="9"/>
  <c r="AE11" i="9"/>
  <c r="AD11" i="9"/>
  <c r="AC11" i="9"/>
  <c r="AB11" i="9"/>
  <c r="AA11" i="9"/>
  <c r="Z11" i="9"/>
  <c r="Y11" i="9"/>
  <c r="X11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AZ10" i="9"/>
  <c r="AY10" i="9"/>
  <c r="AX10" i="9"/>
  <c r="AW10" i="9"/>
  <c r="AV10" i="9"/>
  <c r="AU10" i="9"/>
  <c r="AT10" i="9"/>
  <c r="AS10" i="9"/>
  <c r="AR10" i="9"/>
  <c r="AQ10" i="9"/>
  <c r="AP10" i="9"/>
  <c r="AO10" i="9"/>
  <c r="AN10" i="9"/>
  <c r="AM10" i="9"/>
  <c r="AL10" i="9"/>
  <c r="AK10" i="9"/>
  <c r="AJ10" i="9"/>
  <c r="AI10" i="9"/>
  <c r="AH10" i="9"/>
  <c r="AG10" i="9"/>
  <c r="AF10" i="9"/>
  <c r="AE10" i="9"/>
  <c r="AD10" i="9"/>
  <c r="AC10" i="9"/>
  <c r="AB10" i="9"/>
  <c r="AA10" i="9"/>
  <c r="Z10" i="9"/>
  <c r="Y10" i="9"/>
  <c r="X10" i="9"/>
  <c r="W10" i="9"/>
  <c r="V10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AZ9" i="9"/>
  <c r="AY9" i="9"/>
  <c r="AX9" i="9"/>
  <c r="AW9" i="9"/>
  <c r="AV9" i="9"/>
  <c r="AU9" i="9"/>
  <c r="AT9" i="9"/>
  <c r="AS9" i="9"/>
  <c r="AR9" i="9"/>
  <c r="AQ9" i="9"/>
  <c r="AP9" i="9"/>
  <c r="AO9" i="9"/>
  <c r="AN9" i="9"/>
  <c r="AM9" i="9"/>
  <c r="AL9" i="9"/>
  <c r="AK9" i="9"/>
  <c r="AJ9" i="9"/>
  <c r="AI9" i="9"/>
  <c r="AH9" i="9"/>
  <c r="AG9" i="9"/>
  <c r="AF9" i="9"/>
  <c r="AE9" i="9"/>
  <c r="AD9" i="9"/>
  <c r="AC9" i="9"/>
  <c r="AB9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A5" i="9"/>
  <c r="F10" i="58" s="1"/>
  <c r="AZ43" i="8"/>
  <c r="AY43" i="8"/>
  <c r="AX43" i="8"/>
  <c r="AW43" i="8"/>
  <c r="AV43" i="8"/>
  <c r="AU43" i="8"/>
  <c r="AT43" i="8"/>
  <c r="AS43" i="8"/>
  <c r="AR43" i="8"/>
  <c r="AQ43" i="8"/>
  <c r="AP43" i="8"/>
  <c r="AO43" i="8"/>
  <c r="AN43" i="8"/>
  <c r="AM43" i="8"/>
  <c r="AL43" i="8"/>
  <c r="AK43" i="8"/>
  <c r="AJ43" i="8"/>
  <c r="AI43" i="8"/>
  <c r="AH43" i="8"/>
  <c r="AG43" i="8"/>
  <c r="AF43" i="8"/>
  <c r="AE43" i="8"/>
  <c r="AD43" i="8"/>
  <c r="AC43" i="8"/>
  <c r="AB43" i="8"/>
  <c r="AA43" i="8"/>
  <c r="Z43" i="8"/>
  <c r="Y43" i="8"/>
  <c r="X43" i="8"/>
  <c r="W43" i="8"/>
  <c r="V43" i="8"/>
  <c r="U43" i="8"/>
  <c r="T43" i="8"/>
  <c r="S43" i="8"/>
  <c r="R43" i="8"/>
  <c r="Q43" i="8"/>
  <c r="P43" i="8"/>
  <c r="O43" i="8"/>
  <c r="N43" i="8"/>
  <c r="M43" i="8"/>
  <c r="L43" i="8"/>
  <c r="K43" i="8"/>
  <c r="J43" i="8"/>
  <c r="I43" i="8"/>
  <c r="H43" i="8"/>
  <c r="G43" i="8"/>
  <c r="F43" i="8"/>
  <c r="AZ42" i="8"/>
  <c r="AY42" i="8"/>
  <c r="AX42" i="8"/>
  <c r="AW42" i="8"/>
  <c r="AV42" i="8"/>
  <c r="AU42" i="8"/>
  <c r="AT42" i="8"/>
  <c r="AS42" i="8"/>
  <c r="AR42" i="8"/>
  <c r="AQ42" i="8"/>
  <c r="AP42" i="8"/>
  <c r="AO42" i="8"/>
  <c r="AN42" i="8"/>
  <c r="AM42" i="8"/>
  <c r="AL42" i="8"/>
  <c r="AK42" i="8"/>
  <c r="AJ42" i="8"/>
  <c r="AI42" i="8"/>
  <c r="AH42" i="8"/>
  <c r="AG42" i="8"/>
  <c r="AF42" i="8"/>
  <c r="AE42" i="8"/>
  <c r="AD42" i="8"/>
  <c r="AC42" i="8"/>
  <c r="AB42" i="8"/>
  <c r="AA42" i="8"/>
  <c r="Z42" i="8"/>
  <c r="Y42" i="8"/>
  <c r="X42" i="8"/>
  <c r="W42" i="8"/>
  <c r="V42" i="8"/>
  <c r="U42" i="8"/>
  <c r="T42" i="8"/>
  <c r="S42" i="8"/>
  <c r="R42" i="8"/>
  <c r="Q42" i="8"/>
  <c r="P42" i="8"/>
  <c r="O42" i="8"/>
  <c r="N42" i="8"/>
  <c r="M42" i="8"/>
  <c r="L42" i="8"/>
  <c r="K42" i="8"/>
  <c r="J42" i="8"/>
  <c r="I42" i="8"/>
  <c r="H42" i="8"/>
  <c r="G42" i="8"/>
  <c r="F42" i="8"/>
  <c r="AZ41" i="8"/>
  <c r="AY41" i="8"/>
  <c r="AX41" i="8"/>
  <c r="AW41" i="8"/>
  <c r="AV41" i="8"/>
  <c r="AU41" i="8"/>
  <c r="AT41" i="8"/>
  <c r="AS41" i="8"/>
  <c r="AR41" i="8"/>
  <c r="AQ41" i="8"/>
  <c r="AP41" i="8"/>
  <c r="AO41" i="8"/>
  <c r="AN41" i="8"/>
  <c r="AM41" i="8"/>
  <c r="AL41" i="8"/>
  <c r="AK41" i="8"/>
  <c r="AJ41" i="8"/>
  <c r="AI41" i="8"/>
  <c r="AH41" i="8"/>
  <c r="AG41" i="8"/>
  <c r="AF41" i="8"/>
  <c r="AE41" i="8"/>
  <c r="AD41" i="8"/>
  <c r="AC41" i="8"/>
  <c r="AB41" i="8"/>
  <c r="AA41" i="8"/>
  <c r="Z41" i="8"/>
  <c r="Y41" i="8"/>
  <c r="X41" i="8"/>
  <c r="W41" i="8"/>
  <c r="V41" i="8"/>
  <c r="U41" i="8"/>
  <c r="T41" i="8"/>
  <c r="S41" i="8"/>
  <c r="R41" i="8"/>
  <c r="Q41" i="8"/>
  <c r="P41" i="8"/>
  <c r="O41" i="8"/>
  <c r="N41" i="8"/>
  <c r="M41" i="8"/>
  <c r="L41" i="8"/>
  <c r="K41" i="8"/>
  <c r="J41" i="8"/>
  <c r="I41" i="8"/>
  <c r="H41" i="8"/>
  <c r="G41" i="8"/>
  <c r="F41" i="8"/>
  <c r="AZ40" i="8"/>
  <c r="AY40" i="8"/>
  <c r="AX40" i="8"/>
  <c r="AW40" i="8"/>
  <c r="AV40" i="8"/>
  <c r="AU40" i="8"/>
  <c r="AT40" i="8"/>
  <c r="AS40" i="8"/>
  <c r="AR40" i="8"/>
  <c r="AQ40" i="8"/>
  <c r="AP40" i="8"/>
  <c r="AO40" i="8"/>
  <c r="AN40" i="8"/>
  <c r="AM40" i="8"/>
  <c r="AL40" i="8"/>
  <c r="AK40" i="8"/>
  <c r="AJ40" i="8"/>
  <c r="AI40" i="8"/>
  <c r="AH40" i="8"/>
  <c r="AG40" i="8"/>
  <c r="AF40" i="8"/>
  <c r="AE40" i="8"/>
  <c r="AD40" i="8"/>
  <c r="AC40" i="8"/>
  <c r="AB40" i="8"/>
  <c r="AA40" i="8"/>
  <c r="Z40" i="8"/>
  <c r="Y40" i="8"/>
  <c r="X40" i="8"/>
  <c r="W40" i="8"/>
  <c r="V40" i="8"/>
  <c r="U40" i="8"/>
  <c r="T40" i="8"/>
  <c r="S40" i="8"/>
  <c r="R40" i="8"/>
  <c r="Q40" i="8"/>
  <c r="P40" i="8"/>
  <c r="O40" i="8"/>
  <c r="N40" i="8"/>
  <c r="M40" i="8"/>
  <c r="L40" i="8"/>
  <c r="K40" i="8"/>
  <c r="J40" i="8"/>
  <c r="I40" i="8"/>
  <c r="H40" i="8"/>
  <c r="G40" i="8"/>
  <c r="F40" i="8"/>
  <c r="AZ39" i="8"/>
  <c r="AY39" i="8"/>
  <c r="AX39" i="8"/>
  <c r="AW39" i="8"/>
  <c r="AV39" i="8"/>
  <c r="AU39" i="8"/>
  <c r="AT39" i="8"/>
  <c r="AS39" i="8"/>
  <c r="AR39" i="8"/>
  <c r="AQ39" i="8"/>
  <c r="AP39" i="8"/>
  <c r="AO39" i="8"/>
  <c r="AN39" i="8"/>
  <c r="AM39" i="8"/>
  <c r="AL39" i="8"/>
  <c r="AK39" i="8"/>
  <c r="AJ39" i="8"/>
  <c r="AI39" i="8"/>
  <c r="AH39" i="8"/>
  <c r="AG39" i="8"/>
  <c r="AF39" i="8"/>
  <c r="AE39" i="8"/>
  <c r="AD39" i="8"/>
  <c r="AC39" i="8"/>
  <c r="AB39" i="8"/>
  <c r="AA39" i="8"/>
  <c r="Z39" i="8"/>
  <c r="Y39" i="8"/>
  <c r="X39" i="8"/>
  <c r="W39" i="8"/>
  <c r="V39" i="8"/>
  <c r="U39" i="8"/>
  <c r="T39" i="8"/>
  <c r="S39" i="8"/>
  <c r="R39" i="8"/>
  <c r="Q39" i="8"/>
  <c r="P39" i="8"/>
  <c r="O39" i="8"/>
  <c r="N39" i="8"/>
  <c r="M39" i="8"/>
  <c r="L39" i="8"/>
  <c r="K39" i="8"/>
  <c r="J39" i="8"/>
  <c r="I39" i="8"/>
  <c r="H39" i="8"/>
  <c r="G39" i="8"/>
  <c r="F39" i="8"/>
  <c r="AZ38" i="8"/>
  <c r="AY38" i="8"/>
  <c r="AX38" i="8"/>
  <c r="AW38" i="8"/>
  <c r="AV38" i="8"/>
  <c r="AU38" i="8"/>
  <c r="AT38" i="8"/>
  <c r="AS38" i="8"/>
  <c r="AR38" i="8"/>
  <c r="AQ38" i="8"/>
  <c r="AP38" i="8"/>
  <c r="AO38" i="8"/>
  <c r="AN38" i="8"/>
  <c r="AM38" i="8"/>
  <c r="AL38" i="8"/>
  <c r="AK38" i="8"/>
  <c r="AJ38" i="8"/>
  <c r="AI38" i="8"/>
  <c r="AH38" i="8"/>
  <c r="AG38" i="8"/>
  <c r="AF38" i="8"/>
  <c r="AE38" i="8"/>
  <c r="AD38" i="8"/>
  <c r="AC38" i="8"/>
  <c r="AB38" i="8"/>
  <c r="AA38" i="8"/>
  <c r="Z38" i="8"/>
  <c r="Y38" i="8"/>
  <c r="X38" i="8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AZ37" i="8"/>
  <c r="AY37" i="8"/>
  <c r="AX37" i="8"/>
  <c r="AW37" i="8"/>
  <c r="AV37" i="8"/>
  <c r="AU37" i="8"/>
  <c r="AT37" i="8"/>
  <c r="AS37" i="8"/>
  <c r="AR37" i="8"/>
  <c r="AQ37" i="8"/>
  <c r="AP37" i="8"/>
  <c r="AO37" i="8"/>
  <c r="AN37" i="8"/>
  <c r="AM37" i="8"/>
  <c r="AL37" i="8"/>
  <c r="AK37" i="8"/>
  <c r="AJ37" i="8"/>
  <c r="AI37" i="8"/>
  <c r="AH37" i="8"/>
  <c r="AG37" i="8"/>
  <c r="AF37" i="8"/>
  <c r="AE37" i="8"/>
  <c r="AD37" i="8"/>
  <c r="AC37" i="8"/>
  <c r="AB37" i="8"/>
  <c r="AA37" i="8"/>
  <c r="Z37" i="8"/>
  <c r="Y37" i="8"/>
  <c r="X37" i="8"/>
  <c r="W37" i="8"/>
  <c r="V37" i="8"/>
  <c r="U37" i="8"/>
  <c r="T37" i="8"/>
  <c r="S37" i="8"/>
  <c r="R37" i="8"/>
  <c r="Q37" i="8"/>
  <c r="P37" i="8"/>
  <c r="O37" i="8"/>
  <c r="N37" i="8"/>
  <c r="M37" i="8"/>
  <c r="L37" i="8"/>
  <c r="K37" i="8"/>
  <c r="J37" i="8"/>
  <c r="I37" i="8"/>
  <c r="H37" i="8"/>
  <c r="G37" i="8"/>
  <c r="F37" i="8"/>
  <c r="AZ36" i="8"/>
  <c r="AY36" i="8"/>
  <c r="AX36" i="8"/>
  <c r="AW36" i="8"/>
  <c r="AV36" i="8"/>
  <c r="AU36" i="8"/>
  <c r="AT36" i="8"/>
  <c r="AS36" i="8"/>
  <c r="AR36" i="8"/>
  <c r="AQ36" i="8"/>
  <c r="AP36" i="8"/>
  <c r="AO36" i="8"/>
  <c r="AN36" i="8"/>
  <c r="AM36" i="8"/>
  <c r="AL36" i="8"/>
  <c r="AK36" i="8"/>
  <c r="AJ36" i="8"/>
  <c r="AI36" i="8"/>
  <c r="AH36" i="8"/>
  <c r="AG36" i="8"/>
  <c r="AF36" i="8"/>
  <c r="AE36" i="8"/>
  <c r="AD36" i="8"/>
  <c r="AC36" i="8"/>
  <c r="AB36" i="8"/>
  <c r="AA36" i="8"/>
  <c r="Z36" i="8"/>
  <c r="Y36" i="8"/>
  <c r="X36" i="8"/>
  <c r="W36" i="8"/>
  <c r="V36" i="8"/>
  <c r="U36" i="8"/>
  <c r="T36" i="8"/>
  <c r="S36" i="8"/>
  <c r="R36" i="8"/>
  <c r="Q36" i="8"/>
  <c r="P36" i="8"/>
  <c r="O36" i="8"/>
  <c r="N36" i="8"/>
  <c r="M36" i="8"/>
  <c r="L36" i="8"/>
  <c r="K36" i="8"/>
  <c r="J36" i="8"/>
  <c r="I36" i="8"/>
  <c r="H36" i="8"/>
  <c r="G36" i="8"/>
  <c r="F36" i="8"/>
  <c r="AZ35" i="8"/>
  <c r="AY35" i="8"/>
  <c r="AX35" i="8"/>
  <c r="AW35" i="8"/>
  <c r="AV35" i="8"/>
  <c r="AU35" i="8"/>
  <c r="AT35" i="8"/>
  <c r="AS35" i="8"/>
  <c r="AR35" i="8"/>
  <c r="AQ35" i="8"/>
  <c r="AP35" i="8"/>
  <c r="AO35" i="8"/>
  <c r="AN35" i="8"/>
  <c r="AM35" i="8"/>
  <c r="AL35" i="8"/>
  <c r="AK35" i="8"/>
  <c r="AJ35" i="8"/>
  <c r="AI35" i="8"/>
  <c r="AH35" i="8"/>
  <c r="AG35" i="8"/>
  <c r="AF35" i="8"/>
  <c r="AE35" i="8"/>
  <c r="AD35" i="8"/>
  <c r="AC35" i="8"/>
  <c r="AB35" i="8"/>
  <c r="AA35" i="8"/>
  <c r="Z35" i="8"/>
  <c r="Y35" i="8"/>
  <c r="X35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AZ34" i="8"/>
  <c r="AY34" i="8"/>
  <c r="AX34" i="8"/>
  <c r="AW34" i="8"/>
  <c r="AV34" i="8"/>
  <c r="AU34" i="8"/>
  <c r="AT34" i="8"/>
  <c r="AS34" i="8"/>
  <c r="AR34" i="8"/>
  <c r="AQ34" i="8"/>
  <c r="AP34" i="8"/>
  <c r="AO34" i="8"/>
  <c r="AN34" i="8"/>
  <c r="AM34" i="8"/>
  <c r="AL34" i="8"/>
  <c r="AK34" i="8"/>
  <c r="AJ34" i="8"/>
  <c r="AI34" i="8"/>
  <c r="AH34" i="8"/>
  <c r="AG34" i="8"/>
  <c r="AF34" i="8"/>
  <c r="AE34" i="8"/>
  <c r="AD34" i="8"/>
  <c r="AC34" i="8"/>
  <c r="AB34" i="8"/>
  <c r="AA34" i="8"/>
  <c r="Z34" i="8"/>
  <c r="Y34" i="8"/>
  <c r="X34" i="8"/>
  <c r="W34" i="8"/>
  <c r="V34" i="8"/>
  <c r="U34" i="8"/>
  <c r="T34" i="8"/>
  <c r="S34" i="8"/>
  <c r="R34" i="8"/>
  <c r="Q34" i="8"/>
  <c r="P34" i="8"/>
  <c r="O34" i="8"/>
  <c r="N34" i="8"/>
  <c r="M34" i="8"/>
  <c r="L34" i="8"/>
  <c r="K34" i="8"/>
  <c r="J34" i="8"/>
  <c r="I34" i="8"/>
  <c r="H34" i="8"/>
  <c r="G34" i="8"/>
  <c r="F34" i="8"/>
  <c r="AZ33" i="8"/>
  <c r="AY33" i="8"/>
  <c r="AX33" i="8"/>
  <c r="AW33" i="8"/>
  <c r="AV33" i="8"/>
  <c r="AU33" i="8"/>
  <c r="AT33" i="8"/>
  <c r="AS33" i="8"/>
  <c r="AR33" i="8"/>
  <c r="AQ33" i="8"/>
  <c r="AP33" i="8"/>
  <c r="AO33" i="8"/>
  <c r="AN33" i="8"/>
  <c r="AM33" i="8"/>
  <c r="AL33" i="8"/>
  <c r="AK33" i="8"/>
  <c r="AJ33" i="8"/>
  <c r="AI33" i="8"/>
  <c r="AH33" i="8"/>
  <c r="AG33" i="8"/>
  <c r="AF33" i="8"/>
  <c r="AE33" i="8"/>
  <c r="AD33" i="8"/>
  <c r="AC33" i="8"/>
  <c r="AB33" i="8"/>
  <c r="AA33" i="8"/>
  <c r="Z33" i="8"/>
  <c r="Y33" i="8"/>
  <c r="X33" i="8"/>
  <c r="W33" i="8"/>
  <c r="V33" i="8"/>
  <c r="U33" i="8"/>
  <c r="T33" i="8"/>
  <c r="S33" i="8"/>
  <c r="R33" i="8"/>
  <c r="Q33" i="8"/>
  <c r="P33" i="8"/>
  <c r="O33" i="8"/>
  <c r="N33" i="8"/>
  <c r="M33" i="8"/>
  <c r="L33" i="8"/>
  <c r="K33" i="8"/>
  <c r="J33" i="8"/>
  <c r="I33" i="8"/>
  <c r="H33" i="8"/>
  <c r="G33" i="8"/>
  <c r="F33" i="8"/>
  <c r="AZ32" i="8"/>
  <c r="AY32" i="8"/>
  <c r="AX32" i="8"/>
  <c r="AW32" i="8"/>
  <c r="AV32" i="8"/>
  <c r="AU32" i="8"/>
  <c r="AT32" i="8"/>
  <c r="AS32" i="8"/>
  <c r="AR32" i="8"/>
  <c r="AQ32" i="8"/>
  <c r="AP32" i="8"/>
  <c r="AO32" i="8"/>
  <c r="AN32" i="8"/>
  <c r="AM32" i="8"/>
  <c r="AL32" i="8"/>
  <c r="AK32" i="8"/>
  <c r="AJ32" i="8"/>
  <c r="AI32" i="8"/>
  <c r="AH32" i="8"/>
  <c r="AG32" i="8"/>
  <c r="AF32" i="8"/>
  <c r="AE32" i="8"/>
  <c r="AD32" i="8"/>
  <c r="AC32" i="8"/>
  <c r="AB32" i="8"/>
  <c r="AA32" i="8"/>
  <c r="Z32" i="8"/>
  <c r="Y32" i="8"/>
  <c r="X32" i="8"/>
  <c r="W32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AZ31" i="8"/>
  <c r="AY31" i="8"/>
  <c r="AX31" i="8"/>
  <c r="AW31" i="8"/>
  <c r="AV31" i="8"/>
  <c r="AU31" i="8"/>
  <c r="AT31" i="8"/>
  <c r="AS31" i="8"/>
  <c r="AR31" i="8"/>
  <c r="AQ31" i="8"/>
  <c r="AP31" i="8"/>
  <c r="AO31" i="8"/>
  <c r="AN31" i="8"/>
  <c r="AM31" i="8"/>
  <c r="AL31" i="8"/>
  <c r="AK31" i="8"/>
  <c r="AJ31" i="8"/>
  <c r="AI31" i="8"/>
  <c r="AH31" i="8"/>
  <c r="AG31" i="8"/>
  <c r="AF31" i="8"/>
  <c r="AE31" i="8"/>
  <c r="AD31" i="8"/>
  <c r="AC31" i="8"/>
  <c r="AB31" i="8"/>
  <c r="AA31" i="8"/>
  <c r="Z31" i="8"/>
  <c r="Y31" i="8"/>
  <c r="X31" i="8"/>
  <c r="W31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AZ30" i="8"/>
  <c r="AY30" i="8"/>
  <c r="AX30" i="8"/>
  <c r="AW30" i="8"/>
  <c r="AV30" i="8"/>
  <c r="AU30" i="8"/>
  <c r="AT30" i="8"/>
  <c r="AS30" i="8"/>
  <c r="AR30" i="8"/>
  <c r="AQ30" i="8"/>
  <c r="AP30" i="8"/>
  <c r="AO30" i="8"/>
  <c r="AN30" i="8"/>
  <c r="AM30" i="8"/>
  <c r="AL30" i="8"/>
  <c r="AK30" i="8"/>
  <c r="AJ30" i="8"/>
  <c r="AI30" i="8"/>
  <c r="AH30" i="8"/>
  <c r="AG30" i="8"/>
  <c r="AF30" i="8"/>
  <c r="AE30" i="8"/>
  <c r="AD30" i="8"/>
  <c r="AC30" i="8"/>
  <c r="AB30" i="8"/>
  <c r="AA30" i="8"/>
  <c r="Z30" i="8"/>
  <c r="Y30" i="8"/>
  <c r="X30" i="8"/>
  <c r="W30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AZ29" i="8"/>
  <c r="AY29" i="8"/>
  <c r="AX29" i="8"/>
  <c r="AW29" i="8"/>
  <c r="AV29" i="8"/>
  <c r="AU29" i="8"/>
  <c r="AT29" i="8"/>
  <c r="AS29" i="8"/>
  <c r="AR29" i="8"/>
  <c r="AQ29" i="8"/>
  <c r="AP29" i="8"/>
  <c r="AO29" i="8"/>
  <c r="AN29" i="8"/>
  <c r="AM29" i="8"/>
  <c r="AL29" i="8"/>
  <c r="AK29" i="8"/>
  <c r="AJ29" i="8"/>
  <c r="AI29" i="8"/>
  <c r="AH29" i="8"/>
  <c r="AG29" i="8"/>
  <c r="AF29" i="8"/>
  <c r="AE29" i="8"/>
  <c r="AD29" i="8"/>
  <c r="AC29" i="8"/>
  <c r="AB29" i="8"/>
  <c r="AA29" i="8"/>
  <c r="Z29" i="8"/>
  <c r="Y29" i="8"/>
  <c r="X29" i="8"/>
  <c r="W29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AZ28" i="8"/>
  <c r="AY28" i="8"/>
  <c r="AX28" i="8"/>
  <c r="AW28" i="8"/>
  <c r="AV28" i="8"/>
  <c r="AU28" i="8"/>
  <c r="AT28" i="8"/>
  <c r="AS28" i="8"/>
  <c r="AR28" i="8"/>
  <c r="AQ28" i="8"/>
  <c r="AP28" i="8"/>
  <c r="AO28" i="8"/>
  <c r="AN28" i="8"/>
  <c r="AM28" i="8"/>
  <c r="AL28" i="8"/>
  <c r="AK28" i="8"/>
  <c r="AJ28" i="8"/>
  <c r="AI28" i="8"/>
  <c r="AH28" i="8"/>
  <c r="AG28" i="8"/>
  <c r="AF28" i="8"/>
  <c r="AE28" i="8"/>
  <c r="AD28" i="8"/>
  <c r="AC28" i="8"/>
  <c r="AB28" i="8"/>
  <c r="AA28" i="8"/>
  <c r="Z28" i="8"/>
  <c r="Y28" i="8"/>
  <c r="X28" i="8"/>
  <c r="W28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AZ27" i="8"/>
  <c r="AY27" i="8"/>
  <c r="AX27" i="8"/>
  <c r="AW27" i="8"/>
  <c r="AV27" i="8"/>
  <c r="AU27" i="8"/>
  <c r="AT27" i="8"/>
  <c r="AS27" i="8"/>
  <c r="AR27" i="8"/>
  <c r="AQ27" i="8"/>
  <c r="AP27" i="8"/>
  <c r="AO27" i="8"/>
  <c r="AN27" i="8"/>
  <c r="AM27" i="8"/>
  <c r="AL27" i="8"/>
  <c r="AK27" i="8"/>
  <c r="AJ27" i="8"/>
  <c r="AI27" i="8"/>
  <c r="AH27" i="8"/>
  <c r="AG27" i="8"/>
  <c r="AF27" i="8"/>
  <c r="AE27" i="8"/>
  <c r="AD27" i="8"/>
  <c r="AC27" i="8"/>
  <c r="AB27" i="8"/>
  <c r="AA27" i="8"/>
  <c r="Z27" i="8"/>
  <c r="Y27" i="8"/>
  <c r="X27" i="8"/>
  <c r="W27" i="8"/>
  <c r="V27" i="8"/>
  <c r="U27" i="8"/>
  <c r="T27" i="8"/>
  <c r="S27" i="8"/>
  <c r="R27" i="8"/>
  <c r="Q27" i="8"/>
  <c r="P27" i="8"/>
  <c r="O27" i="8"/>
  <c r="N27" i="8"/>
  <c r="M27" i="8"/>
  <c r="L27" i="8"/>
  <c r="K27" i="8"/>
  <c r="J27" i="8"/>
  <c r="I27" i="8"/>
  <c r="H27" i="8"/>
  <c r="G27" i="8"/>
  <c r="F27" i="8"/>
  <c r="AZ26" i="8"/>
  <c r="AY26" i="8"/>
  <c r="AX26" i="8"/>
  <c r="AW26" i="8"/>
  <c r="AV26" i="8"/>
  <c r="AU26" i="8"/>
  <c r="AT26" i="8"/>
  <c r="AS26" i="8"/>
  <c r="AR26" i="8"/>
  <c r="AQ26" i="8"/>
  <c r="AP26" i="8"/>
  <c r="AO26" i="8"/>
  <c r="AN26" i="8"/>
  <c r="AM26" i="8"/>
  <c r="AL26" i="8"/>
  <c r="AK26" i="8"/>
  <c r="AJ26" i="8"/>
  <c r="AI26" i="8"/>
  <c r="AH26" i="8"/>
  <c r="AG26" i="8"/>
  <c r="AF26" i="8"/>
  <c r="AE26" i="8"/>
  <c r="AD26" i="8"/>
  <c r="AC26" i="8"/>
  <c r="AB26" i="8"/>
  <c r="AA26" i="8"/>
  <c r="Z26" i="8"/>
  <c r="Y26" i="8"/>
  <c r="X26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AZ25" i="8"/>
  <c r="AY25" i="8"/>
  <c r="AX25" i="8"/>
  <c r="AW25" i="8"/>
  <c r="AV25" i="8"/>
  <c r="AU25" i="8"/>
  <c r="AT25" i="8"/>
  <c r="AS25" i="8"/>
  <c r="AR25" i="8"/>
  <c r="AQ25" i="8"/>
  <c r="AP25" i="8"/>
  <c r="AO25" i="8"/>
  <c r="AN25" i="8"/>
  <c r="AM25" i="8"/>
  <c r="AL25" i="8"/>
  <c r="AK25" i="8"/>
  <c r="AJ25" i="8"/>
  <c r="AI25" i="8"/>
  <c r="AH25" i="8"/>
  <c r="AG25" i="8"/>
  <c r="AF25" i="8"/>
  <c r="AE25" i="8"/>
  <c r="AD25" i="8"/>
  <c r="AC25" i="8"/>
  <c r="AB25" i="8"/>
  <c r="AA25" i="8"/>
  <c r="Z25" i="8"/>
  <c r="Y25" i="8"/>
  <c r="X25" i="8"/>
  <c r="W25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AZ24" i="8"/>
  <c r="AY24" i="8"/>
  <c r="AX24" i="8"/>
  <c r="AW24" i="8"/>
  <c r="AV24" i="8"/>
  <c r="AU24" i="8"/>
  <c r="AT24" i="8"/>
  <c r="AS24" i="8"/>
  <c r="AR24" i="8"/>
  <c r="AQ24" i="8"/>
  <c r="AP24" i="8"/>
  <c r="AO24" i="8"/>
  <c r="AN24" i="8"/>
  <c r="AM24" i="8"/>
  <c r="AL24" i="8"/>
  <c r="AK24" i="8"/>
  <c r="AJ24" i="8"/>
  <c r="AI24" i="8"/>
  <c r="AH24" i="8"/>
  <c r="AG24" i="8"/>
  <c r="AF24" i="8"/>
  <c r="AE24" i="8"/>
  <c r="AD24" i="8"/>
  <c r="AC24" i="8"/>
  <c r="AB24" i="8"/>
  <c r="AA24" i="8"/>
  <c r="Z24" i="8"/>
  <c r="Y24" i="8"/>
  <c r="X24" i="8"/>
  <c r="W24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AZ23" i="8"/>
  <c r="AY23" i="8"/>
  <c r="AX23" i="8"/>
  <c r="AW23" i="8"/>
  <c r="AV23" i="8"/>
  <c r="AU23" i="8"/>
  <c r="AT23" i="8"/>
  <c r="AS23" i="8"/>
  <c r="AR23" i="8"/>
  <c r="AQ23" i="8"/>
  <c r="AP23" i="8"/>
  <c r="AO23" i="8"/>
  <c r="AN23" i="8"/>
  <c r="AM23" i="8"/>
  <c r="AL23" i="8"/>
  <c r="AK23" i="8"/>
  <c r="AJ23" i="8"/>
  <c r="AI23" i="8"/>
  <c r="AH23" i="8"/>
  <c r="AG23" i="8"/>
  <c r="AF23" i="8"/>
  <c r="AE23" i="8"/>
  <c r="AD23" i="8"/>
  <c r="AC23" i="8"/>
  <c r="AB23" i="8"/>
  <c r="AA23" i="8"/>
  <c r="Z23" i="8"/>
  <c r="Y23" i="8"/>
  <c r="X23" i="8"/>
  <c r="W23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AZ22" i="8"/>
  <c r="AY22" i="8"/>
  <c r="AX22" i="8"/>
  <c r="AW22" i="8"/>
  <c r="AV22" i="8"/>
  <c r="AU22" i="8"/>
  <c r="AT22" i="8"/>
  <c r="AS22" i="8"/>
  <c r="AR22" i="8"/>
  <c r="AQ22" i="8"/>
  <c r="AP22" i="8"/>
  <c r="AO22" i="8"/>
  <c r="AN22" i="8"/>
  <c r="AM22" i="8"/>
  <c r="AL22" i="8"/>
  <c r="AK22" i="8"/>
  <c r="AJ22" i="8"/>
  <c r="AI22" i="8"/>
  <c r="AH22" i="8"/>
  <c r="AG22" i="8"/>
  <c r="AF22" i="8"/>
  <c r="AE22" i="8"/>
  <c r="AD22" i="8"/>
  <c r="AC22" i="8"/>
  <c r="AB22" i="8"/>
  <c r="AA22" i="8"/>
  <c r="Z22" i="8"/>
  <c r="Y22" i="8"/>
  <c r="X22" i="8"/>
  <c r="W22" i="8"/>
  <c r="V22" i="8"/>
  <c r="U22" i="8"/>
  <c r="T22" i="8"/>
  <c r="S22" i="8"/>
  <c r="R22" i="8"/>
  <c r="Q22" i="8"/>
  <c r="P22" i="8"/>
  <c r="O22" i="8"/>
  <c r="N22" i="8"/>
  <c r="M22" i="8"/>
  <c r="L22" i="8"/>
  <c r="K22" i="8"/>
  <c r="J22" i="8"/>
  <c r="I22" i="8"/>
  <c r="H22" i="8"/>
  <c r="G22" i="8"/>
  <c r="F22" i="8"/>
  <c r="AZ21" i="8"/>
  <c r="AY21" i="8"/>
  <c r="AX21" i="8"/>
  <c r="AW21" i="8"/>
  <c r="AV21" i="8"/>
  <c r="AU21" i="8"/>
  <c r="AT21" i="8"/>
  <c r="AS21" i="8"/>
  <c r="AR21" i="8"/>
  <c r="AQ21" i="8"/>
  <c r="AP21" i="8"/>
  <c r="AO21" i="8"/>
  <c r="AN21" i="8"/>
  <c r="AM21" i="8"/>
  <c r="AL21" i="8"/>
  <c r="AK21" i="8"/>
  <c r="AJ21" i="8"/>
  <c r="AI21" i="8"/>
  <c r="AH21" i="8"/>
  <c r="AG21" i="8"/>
  <c r="AF21" i="8"/>
  <c r="AE21" i="8"/>
  <c r="AD21" i="8"/>
  <c r="AC21" i="8"/>
  <c r="AB21" i="8"/>
  <c r="AA21" i="8"/>
  <c r="Z21" i="8"/>
  <c r="Y21" i="8"/>
  <c r="X21" i="8"/>
  <c r="W21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AZ20" i="8"/>
  <c r="AY20" i="8"/>
  <c r="AX20" i="8"/>
  <c r="AW20" i="8"/>
  <c r="AV20" i="8"/>
  <c r="AU20" i="8"/>
  <c r="AT20" i="8"/>
  <c r="AS20" i="8"/>
  <c r="AR20" i="8"/>
  <c r="AQ20" i="8"/>
  <c r="AP20" i="8"/>
  <c r="AO20" i="8"/>
  <c r="AN20" i="8"/>
  <c r="AM20" i="8"/>
  <c r="AL20" i="8"/>
  <c r="AK20" i="8"/>
  <c r="AJ20" i="8"/>
  <c r="AI20" i="8"/>
  <c r="AH20" i="8"/>
  <c r="AG20" i="8"/>
  <c r="AF20" i="8"/>
  <c r="AE20" i="8"/>
  <c r="AD20" i="8"/>
  <c r="AC20" i="8"/>
  <c r="AB20" i="8"/>
  <c r="AA20" i="8"/>
  <c r="Z20" i="8"/>
  <c r="Y20" i="8"/>
  <c r="X20" i="8"/>
  <c r="W20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AZ19" i="8"/>
  <c r="AY19" i="8"/>
  <c r="AX19" i="8"/>
  <c r="AW19" i="8"/>
  <c r="AV19" i="8"/>
  <c r="AU19" i="8"/>
  <c r="AT19" i="8"/>
  <c r="AS19" i="8"/>
  <c r="AR19" i="8"/>
  <c r="AQ19" i="8"/>
  <c r="AP19" i="8"/>
  <c r="AO19" i="8"/>
  <c r="AN19" i="8"/>
  <c r="AM19" i="8"/>
  <c r="AL19" i="8"/>
  <c r="AK19" i="8"/>
  <c r="AJ19" i="8"/>
  <c r="AI19" i="8"/>
  <c r="AH19" i="8"/>
  <c r="AG19" i="8"/>
  <c r="AF19" i="8"/>
  <c r="AE19" i="8"/>
  <c r="AD19" i="8"/>
  <c r="AC19" i="8"/>
  <c r="AB19" i="8"/>
  <c r="AA19" i="8"/>
  <c r="Z19" i="8"/>
  <c r="Y19" i="8"/>
  <c r="X19" i="8"/>
  <c r="W19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AZ18" i="8"/>
  <c r="AY18" i="8"/>
  <c r="AX18" i="8"/>
  <c r="AW18" i="8"/>
  <c r="AV18" i="8"/>
  <c r="AU18" i="8"/>
  <c r="AT18" i="8"/>
  <c r="AS18" i="8"/>
  <c r="AR18" i="8"/>
  <c r="AQ18" i="8"/>
  <c r="AP18" i="8"/>
  <c r="AO18" i="8"/>
  <c r="AN18" i="8"/>
  <c r="AM18" i="8"/>
  <c r="AL18" i="8"/>
  <c r="AK18" i="8"/>
  <c r="AJ18" i="8"/>
  <c r="AI18" i="8"/>
  <c r="AH18" i="8"/>
  <c r="AG18" i="8"/>
  <c r="AF18" i="8"/>
  <c r="AE18" i="8"/>
  <c r="AD18" i="8"/>
  <c r="AC18" i="8"/>
  <c r="AB18" i="8"/>
  <c r="AA18" i="8"/>
  <c r="Z18" i="8"/>
  <c r="Y18" i="8"/>
  <c r="X18" i="8"/>
  <c r="W18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AZ17" i="8"/>
  <c r="AY17" i="8"/>
  <c r="AX17" i="8"/>
  <c r="AW17" i="8"/>
  <c r="AV17" i="8"/>
  <c r="AU17" i="8"/>
  <c r="AT17" i="8"/>
  <c r="AS17" i="8"/>
  <c r="AR17" i="8"/>
  <c r="AQ17" i="8"/>
  <c r="AP17" i="8"/>
  <c r="AO17" i="8"/>
  <c r="AN17" i="8"/>
  <c r="AM17" i="8"/>
  <c r="AL17" i="8"/>
  <c r="AK17" i="8"/>
  <c r="AJ17" i="8"/>
  <c r="AI17" i="8"/>
  <c r="AH17" i="8"/>
  <c r="AG17" i="8"/>
  <c r="AF17" i="8"/>
  <c r="AE17" i="8"/>
  <c r="AD17" i="8"/>
  <c r="AC17" i="8"/>
  <c r="AB17" i="8"/>
  <c r="AA17" i="8"/>
  <c r="Z17" i="8"/>
  <c r="Y17" i="8"/>
  <c r="X17" i="8"/>
  <c r="W17" i="8"/>
  <c r="V17" i="8"/>
  <c r="U17" i="8"/>
  <c r="T17" i="8"/>
  <c r="S17" i="8"/>
  <c r="R17" i="8"/>
  <c r="Q17" i="8"/>
  <c r="P17" i="8"/>
  <c r="O17" i="8"/>
  <c r="N17" i="8"/>
  <c r="M17" i="8"/>
  <c r="L17" i="8"/>
  <c r="K17" i="8"/>
  <c r="J17" i="8"/>
  <c r="I17" i="8"/>
  <c r="H17" i="8"/>
  <c r="G17" i="8"/>
  <c r="F17" i="8"/>
  <c r="AZ16" i="8"/>
  <c r="AY16" i="8"/>
  <c r="AX16" i="8"/>
  <c r="AW16" i="8"/>
  <c r="AV16" i="8"/>
  <c r="AU16" i="8"/>
  <c r="AT16" i="8"/>
  <c r="AS16" i="8"/>
  <c r="AR16" i="8"/>
  <c r="AQ16" i="8"/>
  <c r="AP16" i="8"/>
  <c r="AO16" i="8"/>
  <c r="AN16" i="8"/>
  <c r="AM16" i="8"/>
  <c r="AL16" i="8"/>
  <c r="AK16" i="8"/>
  <c r="AJ16" i="8"/>
  <c r="AI16" i="8"/>
  <c r="AH16" i="8"/>
  <c r="AG16" i="8"/>
  <c r="AF16" i="8"/>
  <c r="AE16" i="8"/>
  <c r="AD16" i="8"/>
  <c r="AC16" i="8"/>
  <c r="AB16" i="8"/>
  <c r="AA16" i="8"/>
  <c r="Z16" i="8"/>
  <c r="Y16" i="8"/>
  <c r="X16" i="8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AZ15" i="8"/>
  <c r="AY15" i="8"/>
  <c r="AX15" i="8"/>
  <c r="AW15" i="8"/>
  <c r="AV15" i="8"/>
  <c r="AU15" i="8"/>
  <c r="AT15" i="8"/>
  <c r="AS15" i="8"/>
  <c r="AR15" i="8"/>
  <c r="AQ15" i="8"/>
  <c r="AP15" i="8"/>
  <c r="AO15" i="8"/>
  <c r="AN15" i="8"/>
  <c r="AM15" i="8"/>
  <c r="AL15" i="8"/>
  <c r="AK15" i="8"/>
  <c r="AJ15" i="8"/>
  <c r="AI15" i="8"/>
  <c r="AH15" i="8"/>
  <c r="AG15" i="8"/>
  <c r="AF15" i="8"/>
  <c r="AE15" i="8"/>
  <c r="AD15" i="8"/>
  <c r="AC15" i="8"/>
  <c r="AB15" i="8"/>
  <c r="AA15" i="8"/>
  <c r="Z15" i="8"/>
  <c r="Y15" i="8"/>
  <c r="X15" i="8"/>
  <c r="W15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AZ14" i="8"/>
  <c r="AY14" i="8"/>
  <c r="AX14" i="8"/>
  <c r="AW14" i="8"/>
  <c r="AV14" i="8"/>
  <c r="AU14" i="8"/>
  <c r="AT14" i="8"/>
  <c r="AS14" i="8"/>
  <c r="AR14" i="8"/>
  <c r="AQ14" i="8"/>
  <c r="AP14" i="8"/>
  <c r="AO14" i="8"/>
  <c r="AN14" i="8"/>
  <c r="AM14" i="8"/>
  <c r="AL14" i="8"/>
  <c r="AK14" i="8"/>
  <c r="AJ14" i="8"/>
  <c r="AI14" i="8"/>
  <c r="AH14" i="8"/>
  <c r="AG14" i="8"/>
  <c r="AF14" i="8"/>
  <c r="AE14" i="8"/>
  <c r="AD14" i="8"/>
  <c r="AC14" i="8"/>
  <c r="AB14" i="8"/>
  <c r="AA14" i="8"/>
  <c r="Z14" i="8"/>
  <c r="Y14" i="8"/>
  <c r="X14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AZ13" i="8"/>
  <c r="AY13" i="8"/>
  <c r="AX13" i="8"/>
  <c r="AW13" i="8"/>
  <c r="AV13" i="8"/>
  <c r="AU13" i="8"/>
  <c r="AT13" i="8"/>
  <c r="AS13" i="8"/>
  <c r="AR13" i="8"/>
  <c r="AQ13" i="8"/>
  <c r="AP13" i="8"/>
  <c r="AO13" i="8"/>
  <c r="AN13" i="8"/>
  <c r="AM13" i="8"/>
  <c r="AL13" i="8"/>
  <c r="AK13" i="8"/>
  <c r="AJ13" i="8"/>
  <c r="AI13" i="8"/>
  <c r="AH13" i="8"/>
  <c r="AG13" i="8"/>
  <c r="AF13" i="8"/>
  <c r="AE13" i="8"/>
  <c r="AD13" i="8"/>
  <c r="AC13" i="8"/>
  <c r="AB13" i="8"/>
  <c r="AA13" i="8"/>
  <c r="Z13" i="8"/>
  <c r="Y13" i="8"/>
  <c r="X13" i="8"/>
  <c r="W13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AZ12" i="8"/>
  <c r="AY12" i="8"/>
  <c r="AX12" i="8"/>
  <c r="AW12" i="8"/>
  <c r="AV12" i="8"/>
  <c r="AU12" i="8"/>
  <c r="AT12" i="8"/>
  <c r="AS12" i="8"/>
  <c r="AR12" i="8"/>
  <c r="AQ12" i="8"/>
  <c r="AP12" i="8"/>
  <c r="AO12" i="8"/>
  <c r="AN12" i="8"/>
  <c r="AM12" i="8"/>
  <c r="AL12" i="8"/>
  <c r="AK12" i="8"/>
  <c r="AJ12" i="8"/>
  <c r="AI12" i="8"/>
  <c r="AH12" i="8"/>
  <c r="AG12" i="8"/>
  <c r="AF12" i="8"/>
  <c r="AE12" i="8"/>
  <c r="AD12" i="8"/>
  <c r="AC12" i="8"/>
  <c r="AB12" i="8"/>
  <c r="AA12" i="8"/>
  <c r="Z12" i="8"/>
  <c r="Y12" i="8"/>
  <c r="X12" i="8"/>
  <c r="W12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AZ11" i="8"/>
  <c r="AY11" i="8"/>
  <c r="AX11" i="8"/>
  <c r="AW11" i="8"/>
  <c r="AV11" i="8"/>
  <c r="AU11" i="8"/>
  <c r="AT11" i="8"/>
  <c r="AS11" i="8"/>
  <c r="AR11" i="8"/>
  <c r="AQ11" i="8"/>
  <c r="AP11" i="8"/>
  <c r="AO11" i="8"/>
  <c r="AN11" i="8"/>
  <c r="AM11" i="8"/>
  <c r="AL11" i="8"/>
  <c r="AK11" i="8"/>
  <c r="AJ11" i="8"/>
  <c r="AI11" i="8"/>
  <c r="AH11" i="8"/>
  <c r="AG11" i="8"/>
  <c r="AF11" i="8"/>
  <c r="AE11" i="8"/>
  <c r="AD11" i="8"/>
  <c r="AC11" i="8"/>
  <c r="AB11" i="8"/>
  <c r="AA11" i="8"/>
  <c r="Z11" i="8"/>
  <c r="Y11" i="8"/>
  <c r="X11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AZ10" i="8"/>
  <c r="AY10" i="8"/>
  <c r="AX10" i="8"/>
  <c r="AW10" i="8"/>
  <c r="AV10" i="8"/>
  <c r="AU10" i="8"/>
  <c r="AT10" i="8"/>
  <c r="AS10" i="8"/>
  <c r="AR10" i="8"/>
  <c r="AQ10" i="8"/>
  <c r="AP10" i="8"/>
  <c r="AO10" i="8"/>
  <c r="AN10" i="8"/>
  <c r="AM10" i="8"/>
  <c r="AL10" i="8"/>
  <c r="AK10" i="8"/>
  <c r="AJ10" i="8"/>
  <c r="AI10" i="8"/>
  <c r="AH10" i="8"/>
  <c r="AG10" i="8"/>
  <c r="AF10" i="8"/>
  <c r="AE10" i="8"/>
  <c r="AD10" i="8"/>
  <c r="AC10" i="8"/>
  <c r="AB10" i="8"/>
  <c r="AA10" i="8"/>
  <c r="Z10" i="8"/>
  <c r="Y10" i="8"/>
  <c r="X10" i="8"/>
  <c r="W10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AZ9" i="8"/>
  <c r="AY9" i="8"/>
  <c r="AX9" i="8"/>
  <c r="AW9" i="8"/>
  <c r="AV9" i="8"/>
  <c r="AU9" i="8"/>
  <c r="AT9" i="8"/>
  <c r="AS9" i="8"/>
  <c r="AR9" i="8"/>
  <c r="AQ9" i="8"/>
  <c r="AP9" i="8"/>
  <c r="AO9" i="8"/>
  <c r="AN9" i="8"/>
  <c r="AM9" i="8"/>
  <c r="AL9" i="8"/>
  <c r="AK9" i="8"/>
  <c r="AJ9" i="8"/>
  <c r="AI9" i="8"/>
  <c r="AH9" i="8"/>
  <c r="AG9" i="8"/>
  <c r="AF9" i="8"/>
  <c r="AE9" i="8"/>
  <c r="AD9" i="8"/>
  <c r="AC9" i="8"/>
  <c r="AB9" i="8"/>
  <c r="AA9" i="8"/>
  <c r="Z9" i="8"/>
  <c r="Y9" i="8"/>
  <c r="X9" i="8"/>
  <c r="W9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A5" i="8"/>
  <c r="F9" i="58" s="1"/>
  <c r="AZ43" i="7"/>
  <c r="AY43" i="7"/>
  <c r="AX43" i="7"/>
  <c r="AW43" i="7"/>
  <c r="AV43" i="7"/>
  <c r="AU43" i="7"/>
  <c r="AT43" i="7"/>
  <c r="AS43" i="7"/>
  <c r="AR43" i="7"/>
  <c r="AQ43" i="7"/>
  <c r="AP43" i="7"/>
  <c r="AO43" i="7"/>
  <c r="AN43" i="7"/>
  <c r="AM43" i="7"/>
  <c r="AL43" i="7"/>
  <c r="AK43" i="7"/>
  <c r="AJ43" i="7"/>
  <c r="AI43" i="7"/>
  <c r="AH43" i="7"/>
  <c r="AG43" i="7"/>
  <c r="AF43" i="7"/>
  <c r="AE43" i="7"/>
  <c r="AD43" i="7"/>
  <c r="AC43" i="7"/>
  <c r="AB43" i="7"/>
  <c r="AA43" i="7"/>
  <c r="Z43" i="7"/>
  <c r="Y43" i="7"/>
  <c r="X43" i="7"/>
  <c r="W43" i="7"/>
  <c r="V43" i="7"/>
  <c r="U43" i="7"/>
  <c r="T43" i="7"/>
  <c r="S43" i="7"/>
  <c r="R43" i="7"/>
  <c r="Q43" i="7"/>
  <c r="P43" i="7"/>
  <c r="O43" i="7"/>
  <c r="N43" i="7"/>
  <c r="M43" i="7"/>
  <c r="L43" i="7"/>
  <c r="K43" i="7"/>
  <c r="J43" i="7"/>
  <c r="I43" i="7"/>
  <c r="H43" i="7"/>
  <c r="G43" i="7"/>
  <c r="F43" i="7"/>
  <c r="AZ42" i="7"/>
  <c r="AY42" i="7"/>
  <c r="AX42" i="7"/>
  <c r="AW42" i="7"/>
  <c r="AV42" i="7"/>
  <c r="AU42" i="7"/>
  <c r="AT42" i="7"/>
  <c r="AS42" i="7"/>
  <c r="AR42" i="7"/>
  <c r="AQ42" i="7"/>
  <c r="AP42" i="7"/>
  <c r="AO42" i="7"/>
  <c r="AN42" i="7"/>
  <c r="AM42" i="7"/>
  <c r="AL42" i="7"/>
  <c r="AK42" i="7"/>
  <c r="AJ42" i="7"/>
  <c r="AI42" i="7"/>
  <c r="AH42" i="7"/>
  <c r="AG42" i="7"/>
  <c r="AF42" i="7"/>
  <c r="AE42" i="7"/>
  <c r="AD42" i="7"/>
  <c r="AC42" i="7"/>
  <c r="AB42" i="7"/>
  <c r="AA42" i="7"/>
  <c r="Z42" i="7"/>
  <c r="Y42" i="7"/>
  <c r="X42" i="7"/>
  <c r="W42" i="7"/>
  <c r="V42" i="7"/>
  <c r="U42" i="7"/>
  <c r="T42" i="7"/>
  <c r="S42" i="7"/>
  <c r="R42" i="7"/>
  <c r="Q42" i="7"/>
  <c r="P42" i="7"/>
  <c r="O42" i="7"/>
  <c r="N42" i="7"/>
  <c r="M42" i="7"/>
  <c r="L42" i="7"/>
  <c r="K42" i="7"/>
  <c r="J42" i="7"/>
  <c r="I42" i="7"/>
  <c r="H42" i="7"/>
  <c r="G42" i="7"/>
  <c r="F42" i="7"/>
  <c r="AZ41" i="7"/>
  <c r="AY41" i="7"/>
  <c r="AX41" i="7"/>
  <c r="AW41" i="7"/>
  <c r="AV41" i="7"/>
  <c r="AU41" i="7"/>
  <c r="AT41" i="7"/>
  <c r="AS41" i="7"/>
  <c r="AR41" i="7"/>
  <c r="AQ41" i="7"/>
  <c r="AP41" i="7"/>
  <c r="AO41" i="7"/>
  <c r="AN41" i="7"/>
  <c r="AM41" i="7"/>
  <c r="AL41" i="7"/>
  <c r="AK41" i="7"/>
  <c r="AJ41" i="7"/>
  <c r="AI41" i="7"/>
  <c r="AH41" i="7"/>
  <c r="AG41" i="7"/>
  <c r="AF41" i="7"/>
  <c r="AE41" i="7"/>
  <c r="AD41" i="7"/>
  <c r="AC41" i="7"/>
  <c r="AB41" i="7"/>
  <c r="AA41" i="7"/>
  <c r="Z41" i="7"/>
  <c r="Y41" i="7"/>
  <c r="X41" i="7"/>
  <c r="W41" i="7"/>
  <c r="V41" i="7"/>
  <c r="U41" i="7"/>
  <c r="T41" i="7"/>
  <c r="S41" i="7"/>
  <c r="R41" i="7"/>
  <c r="Q41" i="7"/>
  <c r="P41" i="7"/>
  <c r="O41" i="7"/>
  <c r="N41" i="7"/>
  <c r="M41" i="7"/>
  <c r="L41" i="7"/>
  <c r="K41" i="7"/>
  <c r="J41" i="7"/>
  <c r="I41" i="7"/>
  <c r="H41" i="7"/>
  <c r="G41" i="7"/>
  <c r="F41" i="7"/>
  <c r="AZ40" i="7"/>
  <c r="AY40" i="7"/>
  <c r="AX40" i="7"/>
  <c r="AW40" i="7"/>
  <c r="AV40" i="7"/>
  <c r="AU40" i="7"/>
  <c r="AT40" i="7"/>
  <c r="AS40" i="7"/>
  <c r="AR40" i="7"/>
  <c r="AQ40" i="7"/>
  <c r="AP40" i="7"/>
  <c r="AO40" i="7"/>
  <c r="AN40" i="7"/>
  <c r="AM40" i="7"/>
  <c r="AL40" i="7"/>
  <c r="AK40" i="7"/>
  <c r="AJ40" i="7"/>
  <c r="AI40" i="7"/>
  <c r="AH40" i="7"/>
  <c r="AG40" i="7"/>
  <c r="AF40" i="7"/>
  <c r="AE40" i="7"/>
  <c r="AD40" i="7"/>
  <c r="AC40" i="7"/>
  <c r="AB40" i="7"/>
  <c r="AA40" i="7"/>
  <c r="Z40" i="7"/>
  <c r="Y40" i="7"/>
  <c r="X40" i="7"/>
  <c r="W40" i="7"/>
  <c r="V40" i="7"/>
  <c r="U40" i="7"/>
  <c r="T40" i="7"/>
  <c r="S40" i="7"/>
  <c r="R40" i="7"/>
  <c r="Q40" i="7"/>
  <c r="P40" i="7"/>
  <c r="O40" i="7"/>
  <c r="N40" i="7"/>
  <c r="M40" i="7"/>
  <c r="L40" i="7"/>
  <c r="K40" i="7"/>
  <c r="J40" i="7"/>
  <c r="I40" i="7"/>
  <c r="H40" i="7"/>
  <c r="G40" i="7"/>
  <c r="F40" i="7"/>
  <c r="AZ39" i="7"/>
  <c r="AY39" i="7"/>
  <c r="AX39" i="7"/>
  <c r="AW39" i="7"/>
  <c r="AV39" i="7"/>
  <c r="AU39" i="7"/>
  <c r="AT39" i="7"/>
  <c r="AS39" i="7"/>
  <c r="AR39" i="7"/>
  <c r="AQ39" i="7"/>
  <c r="AP39" i="7"/>
  <c r="AO39" i="7"/>
  <c r="AN39" i="7"/>
  <c r="AM39" i="7"/>
  <c r="AL39" i="7"/>
  <c r="AK39" i="7"/>
  <c r="AJ39" i="7"/>
  <c r="AI39" i="7"/>
  <c r="AH39" i="7"/>
  <c r="AG39" i="7"/>
  <c r="AF39" i="7"/>
  <c r="AE39" i="7"/>
  <c r="AD39" i="7"/>
  <c r="AC39" i="7"/>
  <c r="AB39" i="7"/>
  <c r="AA39" i="7"/>
  <c r="Z39" i="7"/>
  <c r="Y39" i="7"/>
  <c r="X39" i="7"/>
  <c r="W39" i="7"/>
  <c r="V39" i="7"/>
  <c r="U39" i="7"/>
  <c r="T39" i="7"/>
  <c r="S39" i="7"/>
  <c r="R39" i="7"/>
  <c r="Q39" i="7"/>
  <c r="P39" i="7"/>
  <c r="O39" i="7"/>
  <c r="N39" i="7"/>
  <c r="M39" i="7"/>
  <c r="L39" i="7"/>
  <c r="K39" i="7"/>
  <c r="J39" i="7"/>
  <c r="I39" i="7"/>
  <c r="H39" i="7"/>
  <c r="G39" i="7"/>
  <c r="F39" i="7"/>
  <c r="AZ38" i="7"/>
  <c r="AY38" i="7"/>
  <c r="AX38" i="7"/>
  <c r="AW38" i="7"/>
  <c r="AV38" i="7"/>
  <c r="AU38" i="7"/>
  <c r="AT38" i="7"/>
  <c r="AS38" i="7"/>
  <c r="AR38" i="7"/>
  <c r="AQ38" i="7"/>
  <c r="AP38" i="7"/>
  <c r="AO38" i="7"/>
  <c r="AN38" i="7"/>
  <c r="AM38" i="7"/>
  <c r="AL38" i="7"/>
  <c r="AK38" i="7"/>
  <c r="AJ38" i="7"/>
  <c r="AI38" i="7"/>
  <c r="AH38" i="7"/>
  <c r="AG38" i="7"/>
  <c r="AF38" i="7"/>
  <c r="AE38" i="7"/>
  <c r="AD38" i="7"/>
  <c r="AC38" i="7"/>
  <c r="AB38" i="7"/>
  <c r="AA38" i="7"/>
  <c r="Z38" i="7"/>
  <c r="Y38" i="7"/>
  <c r="X38" i="7"/>
  <c r="W38" i="7"/>
  <c r="V38" i="7"/>
  <c r="U38" i="7"/>
  <c r="T38" i="7"/>
  <c r="S38" i="7"/>
  <c r="R38" i="7"/>
  <c r="Q38" i="7"/>
  <c r="P38" i="7"/>
  <c r="O38" i="7"/>
  <c r="N38" i="7"/>
  <c r="M38" i="7"/>
  <c r="L38" i="7"/>
  <c r="K38" i="7"/>
  <c r="J38" i="7"/>
  <c r="I38" i="7"/>
  <c r="H38" i="7"/>
  <c r="G38" i="7"/>
  <c r="F38" i="7"/>
  <c r="AZ37" i="7"/>
  <c r="AY37" i="7"/>
  <c r="AX37" i="7"/>
  <c r="AW37" i="7"/>
  <c r="AV37" i="7"/>
  <c r="AU37" i="7"/>
  <c r="AT37" i="7"/>
  <c r="AS37" i="7"/>
  <c r="AR37" i="7"/>
  <c r="AQ37" i="7"/>
  <c r="AP37" i="7"/>
  <c r="AO37" i="7"/>
  <c r="AN37" i="7"/>
  <c r="AM37" i="7"/>
  <c r="AL37" i="7"/>
  <c r="AK37" i="7"/>
  <c r="AJ37" i="7"/>
  <c r="AI37" i="7"/>
  <c r="AH37" i="7"/>
  <c r="AG37" i="7"/>
  <c r="AF37" i="7"/>
  <c r="AE37" i="7"/>
  <c r="AD37" i="7"/>
  <c r="AC37" i="7"/>
  <c r="AB37" i="7"/>
  <c r="AA37" i="7"/>
  <c r="Z37" i="7"/>
  <c r="Y37" i="7"/>
  <c r="X37" i="7"/>
  <c r="W37" i="7"/>
  <c r="V37" i="7"/>
  <c r="U37" i="7"/>
  <c r="T37" i="7"/>
  <c r="S37" i="7"/>
  <c r="R37" i="7"/>
  <c r="Q37" i="7"/>
  <c r="P37" i="7"/>
  <c r="O37" i="7"/>
  <c r="N37" i="7"/>
  <c r="M37" i="7"/>
  <c r="L37" i="7"/>
  <c r="K37" i="7"/>
  <c r="J37" i="7"/>
  <c r="I37" i="7"/>
  <c r="H37" i="7"/>
  <c r="G37" i="7"/>
  <c r="F37" i="7"/>
  <c r="AZ36" i="7"/>
  <c r="AY36" i="7"/>
  <c r="AX36" i="7"/>
  <c r="AW36" i="7"/>
  <c r="AV36" i="7"/>
  <c r="AU36" i="7"/>
  <c r="AT36" i="7"/>
  <c r="AS36" i="7"/>
  <c r="AR36" i="7"/>
  <c r="AQ36" i="7"/>
  <c r="AP36" i="7"/>
  <c r="AO36" i="7"/>
  <c r="AN36" i="7"/>
  <c r="AM36" i="7"/>
  <c r="AL36" i="7"/>
  <c r="AK36" i="7"/>
  <c r="AJ36" i="7"/>
  <c r="AI36" i="7"/>
  <c r="AH36" i="7"/>
  <c r="AG36" i="7"/>
  <c r="AF36" i="7"/>
  <c r="AE36" i="7"/>
  <c r="AD36" i="7"/>
  <c r="AC36" i="7"/>
  <c r="AB36" i="7"/>
  <c r="AA36" i="7"/>
  <c r="Z36" i="7"/>
  <c r="Y36" i="7"/>
  <c r="X36" i="7"/>
  <c r="W36" i="7"/>
  <c r="V36" i="7"/>
  <c r="U36" i="7"/>
  <c r="T36" i="7"/>
  <c r="S36" i="7"/>
  <c r="R36" i="7"/>
  <c r="Q36" i="7"/>
  <c r="P36" i="7"/>
  <c r="O36" i="7"/>
  <c r="N36" i="7"/>
  <c r="M36" i="7"/>
  <c r="L36" i="7"/>
  <c r="K36" i="7"/>
  <c r="J36" i="7"/>
  <c r="I36" i="7"/>
  <c r="H36" i="7"/>
  <c r="G36" i="7"/>
  <c r="F36" i="7"/>
  <c r="AZ35" i="7"/>
  <c r="AY35" i="7"/>
  <c r="AX35" i="7"/>
  <c r="AW35" i="7"/>
  <c r="AV35" i="7"/>
  <c r="AU35" i="7"/>
  <c r="AT35" i="7"/>
  <c r="AS35" i="7"/>
  <c r="AR35" i="7"/>
  <c r="AQ35" i="7"/>
  <c r="AP35" i="7"/>
  <c r="AO35" i="7"/>
  <c r="AN35" i="7"/>
  <c r="AM35" i="7"/>
  <c r="AL35" i="7"/>
  <c r="AK35" i="7"/>
  <c r="AJ35" i="7"/>
  <c r="AI35" i="7"/>
  <c r="AH35" i="7"/>
  <c r="AG35" i="7"/>
  <c r="AF35" i="7"/>
  <c r="AE35" i="7"/>
  <c r="AD35" i="7"/>
  <c r="AC35" i="7"/>
  <c r="AB35" i="7"/>
  <c r="AA35" i="7"/>
  <c r="Z35" i="7"/>
  <c r="Y35" i="7"/>
  <c r="X35" i="7"/>
  <c r="W35" i="7"/>
  <c r="V35" i="7"/>
  <c r="U35" i="7"/>
  <c r="T35" i="7"/>
  <c r="S35" i="7"/>
  <c r="R35" i="7"/>
  <c r="Q35" i="7"/>
  <c r="P35" i="7"/>
  <c r="O35" i="7"/>
  <c r="N35" i="7"/>
  <c r="M35" i="7"/>
  <c r="L35" i="7"/>
  <c r="K35" i="7"/>
  <c r="J35" i="7"/>
  <c r="I35" i="7"/>
  <c r="H35" i="7"/>
  <c r="G35" i="7"/>
  <c r="F35" i="7"/>
  <c r="AZ34" i="7"/>
  <c r="AY34" i="7"/>
  <c r="AX34" i="7"/>
  <c r="AW34" i="7"/>
  <c r="AV34" i="7"/>
  <c r="AU34" i="7"/>
  <c r="AT34" i="7"/>
  <c r="AS34" i="7"/>
  <c r="AR34" i="7"/>
  <c r="AQ34" i="7"/>
  <c r="AP34" i="7"/>
  <c r="AO34" i="7"/>
  <c r="AN34" i="7"/>
  <c r="AM34" i="7"/>
  <c r="AL34" i="7"/>
  <c r="AK34" i="7"/>
  <c r="AJ34" i="7"/>
  <c r="AI34" i="7"/>
  <c r="AH34" i="7"/>
  <c r="AG34" i="7"/>
  <c r="AF34" i="7"/>
  <c r="AE34" i="7"/>
  <c r="AD34" i="7"/>
  <c r="AC34" i="7"/>
  <c r="AB34" i="7"/>
  <c r="AA34" i="7"/>
  <c r="Z34" i="7"/>
  <c r="Y34" i="7"/>
  <c r="X34" i="7"/>
  <c r="W34" i="7"/>
  <c r="V34" i="7"/>
  <c r="U34" i="7"/>
  <c r="T34" i="7"/>
  <c r="S34" i="7"/>
  <c r="R34" i="7"/>
  <c r="Q34" i="7"/>
  <c r="P34" i="7"/>
  <c r="O34" i="7"/>
  <c r="N34" i="7"/>
  <c r="M34" i="7"/>
  <c r="L34" i="7"/>
  <c r="K34" i="7"/>
  <c r="J34" i="7"/>
  <c r="I34" i="7"/>
  <c r="H34" i="7"/>
  <c r="G34" i="7"/>
  <c r="F34" i="7"/>
  <c r="AZ33" i="7"/>
  <c r="AY33" i="7"/>
  <c r="AX33" i="7"/>
  <c r="AW33" i="7"/>
  <c r="AV33" i="7"/>
  <c r="AU33" i="7"/>
  <c r="AT33" i="7"/>
  <c r="AS33" i="7"/>
  <c r="AR33" i="7"/>
  <c r="AQ33" i="7"/>
  <c r="AP33" i="7"/>
  <c r="AO33" i="7"/>
  <c r="AN33" i="7"/>
  <c r="AM33" i="7"/>
  <c r="AL33" i="7"/>
  <c r="AK33" i="7"/>
  <c r="AJ33" i="7"/>
  <c r="AI33" i="7"/>
  <c r="AH33" i="7"/>
  <c r="AG33" i="7"/>
  <c r="AF33" i="7"/>
  <c r="AE33" i="7"/>
  <c r="AD33" i="7"/>
  <c r="AC33" i="7"/>
  <c r="AB33" i="7"/>
  <c r="AA33" i="7"/>
  <c r="Z33" i="7"/>
  <c r="Y33" i="7"/>
  <c r="X33" i="7"/>
  <c r="W33" i="7"/>
  <c r="V33" i="7"/>
  <c r="U33" i="7"/>
  <c r="T33" i="7"/>
  <c r="S33" i="7"/>
  <c r="R33" i="7"/>
  <c r="Q33" i="7"/>
  <c r="P33" i="7"/>
  <c r="O33" i="7"/>
  <c r="N33" i="7"/>
  <c r="M33" i="7"/>
  <c r="L33" i="7"/>
  <c r="K33" i="7"/>
  <c r="J33" i="7"/>
  <c r="I33" i="7"/>
  <c r="H33" i="7"/>
  <c r="G33" i="7"/>
  <c r="F33" i="7"/>
  <c r="AZ32" i="7"/>
  <c r="AY32" i="7"/>
  <c r="AX32" i="7"/>
  <c r="AW32" i="7"/>
  <c r="AV32" i="7"/>
  <c r="AU32" i="7"/>
  <c r="AT32" i="7"/>
  <c r="AS32" i="7"/>
  <c r="AR32" i="7"/>
  <c r="AQ32" i="7"/>
  <c r="AP32" i="7"/>
  <c r="AO32" i="7"/>
  <c r="AN32" i="7"/>
  <c r="AM32" i="7"/>
  <c r="AL32" i="7"/>
  <c r="AK32" i="7"/>
  <c r="AJ32" i="7"/>
  <c r="AI32" i="7"/>
  <c r="AH32" i="7"/>
  <c r="AG32" i="7"/>
  <c r="AF32" i="7"/>
  <c r="AE32" i="7"/>
  <c r="AD32" i="7"/>
  <c r="AC32" i="7"/>
  <c r="AB32" i="7"/>
  <c r="AA32" i="7"/>
  <c r="Z32" i="7"/>
  <c r="Y32" i="7"/>
  <c r="X32" i="7"/>
  <c r="W32" i="7"/>
  <c r="V32" i="7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G32" i="7"/>
  <c r="F32" i="7"/>
  <c r="AZ31" i="7"/>
  <c r="AY31" i="7"/>
  <c r="AX31" i="7"/>
  <c r="AW31" i="7"/>
  <c r="AV31" i="7"/>
  <c r="AU31" i="7"/>
  <c r="AT31" i="7"/>
  <c r="AS31" i="7"/>
  <c r="AR31" i="7"/>
  <c r="AQ31" i="7"/>
  <c r="AP31" i="7"/>
  <c r="AO31" i="7"/>
  <c r="AN31" i="7"/>
  <c r="AM31" i="7"/>
  <c r="AL31" i="7"/>
  <c r="AK31" i="7"/>
  <c r="AJ31" i="7"/>
  <c r="AI31" i="7"/>
  <c r="AH31" i="7"/>
  <c r="AG31" i="7"/>
  <c r="AF31" i="7"/>
  <c r="AE31" i="7"/>
  <c r="AD31" i="7"/>
  <c r="AC31" i="7"/>
  <c r="AB31" i="7"/>
  <c r="AA31" i="7"/>
  <c r="Z31" i="7"/>
  <c r="Y31" i="7"/>
  <c r="X31" i="7"/>
  <c r="W31" i="7"/>
  <c r="V31" i="7"/>
  <c r="U31" i="7"/>
  <c r="T31" i="7"/>
  <c r="S31" i="7"/>
  <c r="R31" i="7"/>
  <c r="Q31" i="7"/>
  <c r="P31" i="7"/>
  <c r="O31" i="7"/>
  <c r="N31" i="7"/>
  <c r="M31" i="7"/>
  <c r="L31" i="7"/>
  <c r="K31" i="7"/>
  <c r="J31" i="7"/>
  <c r="I31" i="7"/>
  <c r="H31" i="7"/>
  <c r="G31" i="7"/>
  <c r="F31" i="7"/>
  <c r="AZ30" i="7"/>
  <c r="AY30" i="7"/>
  <c r="AX30" i="7"/>
  <c r="AW30" i="7"/>
  <c r="AV30" i="7"/>
  <c r="AU30" i="7"/>
  <c r="AT30" i="7"/>
  <c r="AS30" i="7"/>
  <c r="AR30" i="7"/>
  <c r="AQ30" i="7"/>
  <c r="AP30" i="7"/>
  <c r="AO30" i="7"/>
  <c r="AN30" i="7"/>
  <c r="AM30" i="7"/>
  <c r="AL30" i="7"/>
  <c r="AK30" i="7"/>
  <c r="AJ30" i="7"/>
  <c r="AI30" i="7"/>
  <c r="AH30" i="7"/>
  <c r="AG30" i="7"/>
  <c r="AF30" i="7"/>
  <c r="AE30" i="7"/>
  <c r="AD30" i="7"/>
  <c r="AC30" i="7"/>
  <c r="AB30" i="7"/>
  <c r="AA30" i="7"/>
  <c r="Z30" i="7"/>
  <c r="Y30" i="7"/>
  <c r="X30" i="7"/>
  <c r="W30" i="7"/>
  <c r="V30" i="7"/>
  <c r="U30" i="7"/>
  <c r="T30" i="7"/>
  <c r="S30" i="7"/>
  <c r="R30" i="7"/>
  <c r="Q30" i="7"/>
  <c r="P30" i="7"/>
  <c r="O30" i="7"/>
  <c r="N30" i="7"/>
  <c r="M30" i="7"/>
  <c r="L30" i="7"/>
  <c r="K30" i="7"/>
  <c r="J30" i="7"/>
  <c r="I30" i="7"/>
  <c r="H30" i="7"/>
  <c r="G30" i="7"/>
  <c r="F30" i="7"/>
  <c r="AZ29" i="7"/>
  <c r="AY29" i="7"/>
  <c r="AX29" i="7"/>
  <c r="AW29" i="7"/>
  <c r="AV29" i="7"/>
  <c r="AU29" i="7"/>
  <c r="AT29" i="7"/>
  <c r="AS29" i="7"/>
  <c r="AR29" i="7"/>
  <c r="AQ29" i="7"/>
  <c r="AP29" i="7"/>
  <c r="AO29" i="7"/>
  <c r="AN29" i="7"/>
  <c r="AM29" i="7"/>
  <c r="AL29" i="7"/>
  <c r="AK29" i="7"/>
  <c r="AJ29" i="7"/>
  <c r="AI29" i="7"/>
  <c r="AH29" i="7"/>
  <c r="AG29" i="7"/>
  <c r="AF29" i="7"/>
  <c r="AE29" i="7"/>
  <c r="AD29" i="7"/>
  <c r="AC29" i="7"/>
  <c r="AB29" i="7"/>
  <c r="AA29" i="7"/>
  <c r="Z29" i="7"/>
  <c r="Y29" i="7"/>
  <c r="X29" i="7"/>
  <c r="W29" i="7"/>
  <c r="V29" i="7"/>
  <c r="U29" i="7"/>
  <c r="T29" i="7"/>
  <c r="S29" i="7"/>
  <c r="R29" i="7"/>
  <c r="Q29" i="7"/>
  <c r="P29" i="7"/>
  <c r="O29" i="7"/>
  <c r="N29" i="7"/>
  <c r="M29" i="7"/>
  <c r="L29" i="7"/>
  <c r="K29" i="7"/>
  <c r="J29" i="7"/>
  <c r="I29" i="7"/>
  <c r="H29" i="7"/>
  <c r="G29" i="7"/>
  <c r="F29" i="7"/>
  <c r="AZ28" i="7"/>
  <c r="AY28" i="7"/>
  <c r="AX28" i="7"/>
  <c r="AW28" i="7"/>
  <c r="AV28" i="7"/>
  <c r="AU28" i="7"/>
  <c r="AT28" i="7"/>
  <c r="AS28" i="7"/>
  <c r="AR28" i="7"/>
  <c r="AQ28" i="7"/>
  <c r="AP28" i="7"/>
  <c r="AO28" i="7"/>
  <c r="AN28" i="7"/>
  <c r="AM28" i="7"/>
  <c r="AL28" i="7"/>
  <c r="AK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  <c r="O28" i="7"/>
  <c r="N28" i="7"/>
  <c r="M28" i="7"/>
  <c r="L28" i="7"/>
  <c r="K28" i="7"/>
  <c r="J28" i="7"/>
  <c r="I28" i="7"/>
  <c r="H28" i="7"/>
  <c r="G28" i="7"/>
  <c r="F28" i="7"/>
  <c r="AZ27" i="7"/>
  <c r="AY27" i="7"/>
  <c r="AX27" i="7"/>
  <c r="AW27" i="7"/>
  <c r="AV27" i="7"/>
  <c r="AU27" i="7"/>
  <c r="AT27" i="7"/>
  <c r="AS27" i="7"/>
  <c r="AR27" i="7"/>
  <c r="AQ27" i="7"/>
  <c r="AP27" i="7"/>
  <c r="AO27" i="7"/>
  <c r="AN27" i="7"/>
  <c r="AM27" i="7"/>
  <c r="AL27" i="7"/>
  <c r="AK27" i="7"/>
  <c r="AJ27" i="7"/>
  <c r="AI27" i="7"/>
  <c r="AH27" i="7"/>
  <c r="AG27" i="7"/>
  <c r="AF27" i="7"/>
  <c r="AE27" i="7"/>
  <c r="AD27" i="7"/>
  <c r="AC27" i="7"/>
  <c r="AB27" i="7"/>
  <c r="AA27" i="7"/>
  <c r="Z27" i="7"/>
  <c r="Y27" i="7"/>
  <c r="X27" i="7"/>
  <c r="W27" i="7"/>
  <c r="V27" i="7"/>
  <c r="U27" i="7"/>
  <c r="T27" i="7"/>
  <c r="S27" i="7"/>
  <c r="R27" i="7"/>
  <c r="Q27" i="7"/>
  <c r="P27" i="7"/>
  <c r="O27" i="7"/>
  <c r="N27" i="7"/>
  <c r="M27" i="7"/>
  <c r="L27" i="7"/>
  <c r="K27" i="7"/>
  <c r="J27" i="7"/>
  <c r="I27" i="7"/>
  <c r="H27" i="7"/>
  <c r="G27" i="7"/>
  <c r="F27" i="7"/>
  <c r="AZ26" i="7"/>
  <c r="AY26" i="7"/>
  <c r="AX26" i="7"/>
  <c r="AW26" i="7"/>
  <c r="AV26" i="7"/>
  <c r="AU26" i="7"/>
  <c r="AT26" i="7"/>
  <c r="AS26" i="7"/>
  <c r="AR26" i="7"/>
  <c r="AQ26" i="7"/>
  <c r="AP26" i="7"/>
  <c r="AO26" i="7"/>
  <c r="AN26" i="7"/>
  <c r="AM26" i="7"/>
  <c r="AL26" i="7"/>
  <c r="AK26" i="7"/>
  <c r="AJ26" i="7"/>
  <c r="AI26" i="7"/>
  <c r="AH26" i="7"/>
  <c r="AG26" i="7"/>
  <c r="AF26" i="7"/>
  <c r="AE26" i="7"/>
  <c r="AD26" i="7"/>
  <c r="AC26" i="7"/>
  <c r="AB26" i="7"/>
  <c r="AA26" i="7"/>
  <c r="Z26" i="7"/>
  <c r="Y26" i="7"/>
  <c r="X26" i="7"/>
  <c r="W26" i="7"/>
  <c r="V26" i="7"/>
  <c r="U26" i="7"/>
  <c r="T26" i="7"/>
  <c r="S26" i="7"/>
  <c r="R26" i="7"/>
  <c r="Q26" i="7"/>
  <c r="P26" i="7"/>
  <c r="O26" i="7"/>
  <c r="N26" i="7"/>
  <c r="M26" i="7"/>
  <c r="L26" i="7"/>
  <c r="K26" i="7"/>
  <c r="J26" i="7"/>
  <c r="I26" i="7"/>
  <c r="H26" i="7"/>
  <c r="G26" i="7"/>
  <c r="F26" i="7"/>
  <c r="AZ25" i="7"/>
  <c r="AY25" i="7"/>
  <c r="AX25" i="7"/>
  <c r="AW25" i="7"/>
  <c r="AV25" i="7"/>
  <c r="AU25" i="7"/>
  <c r="AT25" i="7"/>
  <c r="AS25" i="7"/>
  <c r="AR25" i="7"/>
  <c r="AQ25" i="7"/>
  <c r="AP25" i="7"/>
  <c r="AO25" i="7"/>
  <c r="AN25" i="7"/>
  <c r="AM25" i="7"/>
  <c r="AL25" i="7"/>
  <c r="AK25" i="7"/>
  <c r="AJ25" i="7"/>
  <c r="AI25" i="7"/>
  <c r="AH25" i="7"/>
  <c r="AG25" i="7"/>
  <c r="AF25" i="7"/>
  <c r="AE25" i="7"/>
  <c r="AD25" i="7"/>
  <c r="AC25" i="7"/>
  <c r="AB25" i="7"/>
  <c r="AA25" i="7"/>
  <c r="Z25" i="7"/>
  <c r="Y25" i="7"/>
  <c r="X25" i="7"/>
  <c r="W25" i="7"/>
  <c r="V25" i="7"/>
  <c r="U25" i="7"/>
  <c r="T25" i="7"/>
  <c r="S25" i="7"/>
  <c r="R25" i="7"/>
  <c r="Q25" i="7"/>
  <c r="P25" i="7"/>
  <c r="O25" i="7"/>
  <c r="N25" i="7"/>
  <c r="M25" i="7"/>
  <c r="L25" i="7"/>
  <c r="K25" i="7"/>
  <c r="J25" i="7"/>
  <c r="I25" i="7"/>
  <c r="H25" i="7"/>
  <c r="G25" i="7"/>
  <c r="F25" i="7"/>
  <c r="AZ24" i="7"/>
  <c r="AY24" i="7"/>
  <c r="AX24" i="7"/>
  <c r="AW24" i="7"/>
  <c r="AV24" i="7"/>
  <c r="AU24" i="7"/>
  <c r="AT24" i="7"/>
  <c r="AS24" i="7"/>
  <c r="AR24" i="7"/>
  <c r="AQ24" i="7"/>
  <c r="AP24" i="7"/>
  <c r="AO24" i="7"/>
  <c r="AN24" i="7"/>
  <c r="AM24" i="7"/>
  <c r="AL24" i="7"/>
  <c r="AK24" i="7"/>
  <c r="AJ24" i="7"/>
  <c r="AI24" i="7"/>
  <c r="AH24" i="7"/>
  <c r="AG24" i="7"/>
  <c r="AF24" i="7"/>
  <c r="AE24" i="7"/>
  <c r="AD24" i="7"/>
  <c r="AC24" i="7"/>
  <c r="AB24" i="7"/>
  <c r="AA24" i="7"/>
  <c r="Z24" i="7"/>
  <c r="Y24" i="7"/>
  <c r="X24" i="7"/>
  <c r="W24" i="7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F24" i="7"/>
  <c r="AZ23" i="7"/>
  <c r="AY23" i="7"/>
  <c r="AX23" i="7"/>
  <c r="AW23" i="7"/>
  <c r="AV23" i="7"/>
  <c r="AU23" i="7"/>
  <c r="AT23" i="7"/>
  <c r="AS23" i="7"/>
  <c r="AR23" i="7"/>
  <c r="AQ23" i="7"/>
  <c r="AP23" i="7"/>
  <c r="AO23" i="7"/>
  <c r="AN23" i="7"/>
  <c r="AM23" i="7"/>
  <c r="AL23" i="7"/>
  <c r="AK23" i="7"/>
  <c r="AJ23" i="7"/>
  <c r="AI23" i="7"/>
  <c r="AH23" i="7"/>
  <c r="AG23" i="7"/>
  <c r="AF23" i="7"/>
  <c r="AE23" i="7"/>
  <c r="AD23" i="7"/>
  <c r="AC23" i="7"/>
  <c r="AB23" i="7"/>
  <c r="AA23" i="7"/>
  <c r="Z23" i="7"/>
  <c r="Y23" i="7"/>
  <c r="X23" i="7"/>
  <c r="W23" i="7"/>
  <c r="V23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H23" i="7"/>
  <c r="G23" i="7"/>
  <c r="F23" i="7"/>
  <c r="AZ22" i="7"/>
  <c r="AY22" i="7"/>
  <c r="AX22" i="7"/>
  <c r="AW22" i="7"/>
  <c r="AV22" i="7"/>
  <c r="AU22" i="7"/>
  <c r="AT22" i="7"/>
  <c r="AS22" i="7"/>
  <c r="AR22" i="7"/>
  <c r="AQ22" i="7"/>
  <c r="AP22" i="7"/>
  <c r="AO22" i="7"/>
  <c r="AN22" i="7"/>
  <c r="AM22" i="7"/>
  <c r="AL22" i="7"/>
  <c r="AK22" i="7"/>
  <c r="AJ22" i="7"/>
  <c r="AI22" i="7"/>
  <c r="AH22" i="7"/>
  <c r="AG22" i="7"/>
  <c r="AF22" i="7"/>
  <c r="AE22" i="7"/>
  <c r="AD22" i="7"/>
  <c r="AC22" i="7"/>
  <c r="AB22" i="7"/>
  <c r="AA22" i="7"/>
  <c r="Z22" i="7"/>
  <c r="Y22" i="7"/>
  <c r="X22" i="7"/>
  <c r="W22" i="7"/>
  <c r="V22" i="7"/>
  <c r="U22" i="7"/>
  <c r="T22" i="7"/>
  <c r="S22" i="7"/>
  <c r="R22" i="7"/>
  <c r="Q22" i="7"/>
  <c r="P22" i="7"/>
  <c r="O22" i="7"/>
  <c r="N22" i="7"/>
  <c r="M22" i="7"/>
  <c r="L22" i="7"/>
  <c r="K22" i="7"/>
  <c r="J22" i="7"/>
  <c r="I22" i="7"/>
  <c r="H22" i="7"/>
  <c r="G22" i="7"/>
  <c r="F22" i="7"/>
  <c r="AZ21" i="7"/>
  <c r="AY21" i="7"/>
  <c r="AX21" i="7"/>
  <c r="AW21" i="7"/>
  <c r="AV21" i="7"/>
  <c r="AU21" i="7"/>
  <c r="AT21" i="7"/>
  <c r="AS21" i="7"/>
  <c r="AR21" i="7"/>
  <c r="AQ21" i="7"/>
  <c r="AP21" i="7"/>
  <c r="AO21" i="7"/>
  <c r="AN21" i="7"/>
  <c r="AM21" i="7"/>
  <c r="AL21" i="7"/>
  <c r="AK21" i="7"/>
  <c r="AJ21" i="7"/>
  <c r="AI21" i="7"/>
  <c r="AH21" i="7"/>
  <c r="AG21" i="7"/>
  <c r="AF21" i="7"/>
  <c r="AE21" i="7"/>
  <c r="AD21" i="7"/>
  <c r="AC21" i="7"/>
  <c r="AB21" i="7"/>
  <c r="AA21" i="7"/>
  <c r="Z21" i="7"/>
  <c r="Y21" i="7"/>
  <c r="X21" i="7"/>
  <c r="W21" i="7"/>
  <c r="V21" i="7"/>
  <c r="U21" i="7"/>
  <c r="T21" i="7"/>
  <c r="S21" i="7"/>
  <c r="R21" i="7"/>
  <c r="Q21" i="7"/>
  <c r="P21" i="7"/>
  <c r="O21" i="7"/>
  <c r="N21" i="7"/>
  <c r="M21" i="7"/>
  <c r="L21" i="7"/>
  <c r="K21" i="7"/>
  <c r="J21" i="7"/>
  <c r="I21" i="7"/>
  <c r="H21" i="7"/>
  <c r="G21" i="7"/>
  <c r="F21" i="7"/>
  <c r="AZ20" i="7"/>
  <c r="AY20" i="7"/>
  <c r="AX20" i="7"/>
  <c r="AW20" i="7"/>
  <c r="AV20" i="7"/>
  <c r="AU20" i="7"/>
  <c r="AT20" i="7"/>
  <c r="AS20" i="7"/>
  <c r="AR20" i="7"/>
  <c r="AQ20" i="7"/>
  <c r="AP20" i="7"/>
  <c r="AO20" i="7"/>
  <c r="AN20" i="7"/>
  <c r="AM20" i="7"/>
  <c r="AL20" i="7"/>
  <c r="AK20" i="7"/>
  <c r="AJ20" i="7"/>
  <c r="AI20" i="7"/>
  <c r="AH20" i="7"/>
  <c r="AG20" i="7"/>
  <c r="AF20" i="7"/>
  <c r="AE20" i="7"/>
  <c r="AD20" i="7"/>
  <c r="AC20" i="7"/>
  <c r="AB20" i="7"/>
  <c r="AA20" i="7"/>
  <c r="Z20" i="7"/>
  <c r="Y20" i="7"/>
  <c r="X20" i="7"/>
  <c r="W20" i="7"/>
  <c r="V20" i="7"/>
  <c r="U20" i="7"/>
  <c r="T20" i="7"/>
  <c r="S20" i="7"/>
  <c r="R20" i="7"/>
  <c r="Q20" i="7"/>
  <c r="P20" i="7"/>
  <c r="O20" i="7"/>
  <c r="N20" i="7"/>
  <c r="M20" i="7"/>
  <c r="L20" i="7"/>
  <c r="K20" i="7"/>
  <c r="J20" i="7"/>
  <c r="I20" i="7"/>
  <c r="H20" i="7"/>
  <c r="G20" i="7"/>
  <c r="F20" i="7"/>
  <c r="AZ19" i="7"/>
  <c r="AY19" i="7"/>
  <c r="AX19" i="7"/>
  <c r="AW19" i="7"/>
  <c r="AV19" i="7"/>
  <c r="AU19" i="7"/>
  <c r="AT19" i="7"/>
  <c r="AS19" i="7"/>
  <c r="AR19" i="7"/>
  <c r="AQ19" i="7"/>
  <c r="AP19" i="7"/>
  <c r="AO19" i="7"/>
  <c r="AN19" i="7"/>
  <c r="AM19" i="7"/>
  <c r="AL19" i="7"/>
  <c r="AK19" i="7"/>
  <c r="AJ19" i="7"/>
  <c r="AI19" i="7"/>
  <c r="AH19" i="7"/>
  <c r="AG19" i="7"/>
  <c r="AF19" i="7"/>
  <c r="AE19" i="7"/>
  <c r="AD19" i="7"/>
  <c r="AC19" i="7"/>
  <c r="AB19" i="7"/>
  <c r="AA19" i="7"/>
  <c r="Z19" i="7"/>
  <c r="Y19" i="7"/>
  <c r="X19" i="7"/>
  <c r="W19" i="7"/>
  <c r="V19" i="7"/>
  <c r="U19" i="7"/>
  <c r="T19" i="7"/>
  <c r="S19" i="7"/>
  <c r="R19" i="7"/>
  <c r="Q19" i="7"/>
  <c r="P19" i="7"/>
  <c r="O19" i="7"/>
  <c r="N19" i="7"/>
  <c r="M19" i="7"/>
  <c r="L19" i="7"/>
  <c r="K19" i="7"/>
  <c r="J19" i="7"/>
  <c r="I19" i="7"/>
  <c r="H19" i="7"/>
  <c r="G19" i="7"/>
  <c r="F19" i="7"/>
  <c r="AZ18" i="7"/>
  <c r="AY18" i="7"/>
  <c r="AX18" i="7"/>
  <c r="AW18" i="7"/>
  <c r="AV18" i="7"/>
  <c r="AU18" i="7"/>
  <c r="AT18" i="7"/>
  <c r="AS18" i="7"/>
  <c r="AR18" i="7"/>
  <c r="AQ18" i="7"/>
  <c r="AP18" i="7"/>
  <c r="AO18" i="7"/>
  <c r="AN18" i="7"/>
  <c r="AM18" i="7"/>
  <c r="AL18" i="7"/>
  <c r="AK18" i="7"/>
  <c r="AJ18" i="7"/>
  <c r="AI18" i="7"/>
  <c r="AH18" i="7"/>
  <c r="AG18" i="7"/>
  <c r="AF18" i="7"/>
  <c r="AE18" i="7"/>
  <c r="AD18" i="7"/>
  <c r="AC18" i="7"/>
  <c r="AB18" i="7"/>
  <c r="AA18" i="7"/>
  <c r="Z18" i="7"/>
  <c r="Y18" i="7"/>
  <c r="X18" i="7"/>
  <c r="W18" i="7"/>
  <c r="V18" i="7"/>
  <c r="U18" i="7"/>
  <c r="T18" i="7"/>
  <c r="S18" i="7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AZ17" i="7"/>
  <c r="AY17" i="7"/>
  <c r="AX17" i="7"/>
  <c r="AW17" i="7"/>
  <c r="AV17" i="7"/>
  <c r="AU17" i="7"/>
  <c r="AT17" i="7"/>
  <c r="AS17" i="7"/>
  <c r="AR17" i="7"/>
  <c r="AQ17" i="7"/>
  <c r="AP17" i="7"/>
  <c r="AO17" i="7"/>
  <c r="AN17" i="7"/>
  <c r="AM17" i="7"/>
  <c r="AL17" i="7"/>
  <c r="AK17" i="7"/>
  <c r="AJ17" i="7"/>
  <c r="AI17" i="7"/>
  <c r="AH17" i="7"/>
  <c r="AG17" i="7"/>
  <c r="AF17" i="7"/>
  <c r="AE17" i="7"/>
  <c r="AD17" i="7"/>
  <c r="AC17" i="7"/>
  <c r="AB17" i="7"/>
  <c r="AA17" i="7"/>
  <c r="Z17" i="7"/>
  <c r="Y17" i="7"/>
  <c r="X17" i="7"/>
  <c r="W17" i="7"/>
  <c r="V17" i="7"/>
  <c r="U17" i="7"/>
  <c r="T17" i="7"/>
  <c r="S17" i="7"/>
  <c r="R17" i="7"/>
  <c r="Q17" i="7"/>
  <c r="P17" i="7"/>
  <c r="O17" i="7"/>
  <c r="N17" i="7"/>
  <c r="M17" i="7"/>
  <c r="L17" i="7"/>
  <c r="K17" i="7"/>
  <c r="J17" i="7"/>
  <c r="I17" i="7"/>
  <c r="H17" i="7"/>
  <c r="G17" i="7"/>
  <c r="F17" i="7"/>
  <c r="AZ16" i="7"/>
  <c r="AY16" i="7"/>
  <c r="AX16" i="7"/>
  <c r="AW16" i="7"/>
  <c r="AV16" i="7"/>
  <c r="AU16" i="7"/>
  <c r="AT16" i="7"/>
  <c r="AS16" i="7"/>
  <c r="AR16" i="7"/>
  <c r="AQ16" i="7"/>
  <c r="AP16" i="7"/>
  <c r="AO16" i="7"/>
  <c r="AN16" i="7"/>
  <c r="AM16" i="7"/>
  <c r="AL16" i="7"/>
  <c r="AK16" i="7"/>
  <c r="AJ16" i="7"/>
  <c r="AI16" i="7"/>
  <c r="AH16" i="7"/>
  <c r="AG16" i="7"/>
  <c r="AF16" i="7"/>
  <c r="AE16" i="7"/>
  <c r="AD16" i="7"/>
  <c r="AC16" i="7"/>
  <c r="AB16" i="7"/>
  <c r="AA16" i="7"/>
  <c r="Z16" i="7"/>
  <c r="Y16" i="7"/>
  <c r="X16" i="7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G16" i="7"/>
  <c r="F16" i="7"/>
  <c r="AZ15" i="7"/>
  <c r="AY15" i="7"/>
  <c r="AX15" i="7"/>
  <c r="AW15" i="7"/>
  <c r="AV15" i="7"/>
  <c r="AU15" i="7"/>
  <c r="AT15" i="7"/>
  <c r="AS15" i="7"/>
  <c r="AR15" i="7"/>
  <c r="AQ15" i="7"/>
  <c r="AP15" i="7"/>
  <c r="AO15" i="7"/>
  <c r="AN15" i="7"/>
  <c r="AM15" i="7"/>
  <c r="AL15" i="7"/>
  <c r="AK15" i="7"/>
  <c r="AJ15" i="7"/>
  <c r="AI15" i="7"/>
  <c r="AH15" i="7"/>
  <c r="AG15" i="7"/>
  <c r="AF15" i="7"/>
  <c r="AE15" i="7"/>
  <c r="AD15" i="7"/>
  <c r="AC15" i="7"/>
  <c r="AB15" i="7"/>
  <c r="AA15" i="7"/>
  <c r="Z15" i="7"/>
  <c r="Y15" i="7"/>
  <c r="X15" i="7"/>
  <c r="W15" i="7"/>
  <c r="V15" i="7"/>
  <c r="U15" i="7"/>
  <c r="T15" i="7"/>
  <c r="S15" i="7"/>
  <c r="R15" i="7"/>
  <c r="Q15" i="7"/>
  <c r="P15" i="7"/>
  <c r="O15" i="7"/>
  <c r="N15" i="7"/>
  <c r="M15" i="7"/>
  <c r="L15" i="7"/>
  <c r="K15" i="7"/>
  <c r="J15" i="7"/>
  <c r="I15" i="7"/>
  <c r="H15" i="7"/>
  <c r="G15" i="7"/>
  <c r="F15" i="7"/>
  <c r="AZ14" i="7"/>
  <c r="AY14" i="7"/>
  <c r="AX14" i="7"/>
  <c r="AW14" i="7"/>
  <c r="AV14" i="7"/>
  <c r="AU14" i="7"/>
  <c r="AT14" i="7"/>
  <c r="AS14" i="7"/>
  <c r="AR14" i="7"/>
  <c r="AQ14" i="7"/>
  <c r="AP14" i="7"/>
  <c r="AO14" i="7"/>
  <c r="AN14" i="7"/>
  <c r="AM14" i="7"/>
  <c r="AL14" i="7"/>
  <c r="AK14" i="7"/>
  <c r="AJ14" i="7"/>
  <c r="AI14" i="7"/>
  <c r="AH14" i="7"/>
  <c r="AG14" i="7"/>
  <c r="AF14" i="7"/>
  <c r="AE14" i="7"/>
  <c r="AD14" i="7"/>
  <c r="AC14" i="7"/>
  <c r="AB14" i="7"/>
  <c r="AA14" i="7"/>
  <c r="Z14" i="7"/>
  <c r="Y14" i="7"/>
  <c r="X14" i="7"/>
  <c r="W14" i="7"/>
  <c r="V14" i="7"/>
  <c r="U14" i="7"/>
  <c r="T14" i="7"/>
  <c r="S14" i="7"/>
  <c r="R14" i="7"/>
  <c r="Q14" i="7"/>
  <c r="P14" i="7"/>
  <c r="O14" i="7"/>
  <c r="N14" i="7"/>
  <c r="M14" i="7"/>
  <c r="L14" i="7"/>
  <c r="K14" i="7"/>
  <c r="J14" i="7"/>
  <c r="I14" i="7"/>
  <c r="H14" i="7"/>
  <c r="G14" i="7"/>
  <c r="F14" i="7"/>
  <c r="AZ13" i="7"/>
  <c r="AY13" i="7"/>
  <c r="AX13" i="7"/>
  <c r="AW13" i="7"/>
  <c r="AV13" i="7"/>
  <c r="AU13" i="7"/>
  <c r="AT13" i="7"/>
  <c r="AS13" i="7"/>
  <c r="AR13" i="7"/>
  <c r="AQ13" i="7"/>
  <c r="AP13" i="7"/>
  <c r="AO13" i="7"/>
  <c r="AN13" i="7"/>
  <c r="AM13" i="7"/>
  <c r="AL13" i="7"/>
  <c r="AK13" i="7"/>
  <c r="AJ13" i="7"/>
  <c r="AI13" i="7"/>
  <c r="AH13" i="7"/>
  <c r="AG13" i="7"/>
  <c r="AF13" i="7"/>
  <c r="AE13" i="7"/>
  <c r="AD13" i="7"/>
  <c r="AC13" i="7"/>
  <c r="AB13" i="7"/>
  <c r="AA13" i="7"/>
  <c r="Z13" i="7"/>
  <c r="Y13" i="7"/>
  <c r="X13" i="7"/>
  <c r="W13" i="7"/>
  <c r="V13" i="7"/>
  <c r="U13" i="7"/>
  <c r="T13" i="7"/>
  <c r="S13" i="7"/>
  <c r="R13" i="7"/>
  <c r="Q13" i="7"/>
  <c r="P13" i="7"/>
  <c r="O13" i="7"/>
  <c r="N13" i="7"/>
  <c r="M13" i="7"/>
  <c r="L13" i="7"/>
  <c r="K13" i="7"/>
  <c r="J13" i="7"/>
  <c r="I13" i="7"/>
  <c r="H13" i="7"/>
  <c r="G13" i="7"/>
  <c r="F13" i="7"/>
  <c r="AZ12" i="7"/>
  <c r="AY12" i="7"/>
  <c r="AX12" i="7"/>
  <c r="AW12" i="7"/>
  <c r="AV12" i="7"/>
  <c r="AU12" i="7"/>
  <c r="AT12" i="7"/>
  <c r="AS12" i="7"/>
  <c r="AR12" i="7"/>
  <c r="AQ12" i="7"/>
  <c r="AP12" i="7"/>
  <c r="AO12" i="7"/>
  <c r="AN12" i="7"/>
  <c r="AM12" i="7"/>
  <c r="AL12" i="7"/>
  <c r="AK12" i="7"/>
  <c r="AJ12" i="7"/>
  <c r="AI12" i="7"/>
  <c r="AH12" i="7"/>
  <c r="AG12" i="7"/>
  <c r="AF12" i="7"/>
  <c r="AE12" i="7"/>
  <c r="AD12" i="7"/>
  <c r="AC12" i="7"/>
  <c r="AB12" i="7"/>
  <c r="AA12" i="7"/>
  <c r="Z12" i="7"/>
  <c r="Y12" i="7"/>
  <c r="X12" i="7"/>
  <c r="W12" i="7"/>
  <c r="V12" i="7"/>
  <c r="U12" i="7"/>
  <c r="T12" i="7"/>
  <c r="S12" i="7"/>
  <c r="R12" i="7"/>
  <c r="Q12" i="7"/>
  <c r="P12" i="7"/>
  <c r="O12" i="7"/>
  <c r="N12" i="7"/>
  <c r="M12" i="7"/>
  <c r="L12" i="7"/>
  <c r="K12" i="7"/>
  <c r="J12" i="7"/>
  <c r="I12" i="7"/>
  <c r="H12" i="7"/>
  <c r="G12" i="7"/>
  <c r="F12" i="7"/>
  <c r="AZ11" i="7"/>
  <c r="AY11" i="7"/>
  <c r="AX11" i="7"/>
  <c r="AW11" i="7"/>
  <c r="AV11" i="7"/>
  <c r="AU11" i="7"/>
  <c r="AT11" i="7"/>
  <c r="AS11" i="7"/>
  <c r="AR11" i="7"/>
  <c r="AQ11" i="7"/>
  <c r="AP11" i="7"/>
  <c r="AO11" i="7"/>
  <c r="AN11" i="7"/>
  <c r="AM11" i="7"/>
  <c r="AL11" i="7"/>
  <c r="AK11" i="7"/>
  <c r="AJ11" i="7"/>
  <c r="AI11" i="7"/>
  <c r="AH11" i="7"/>
  <c r="AG11" i="7"/>
  <c r="AF11" i="7"/>
  <c r="AE11" i="7"/>
  <c r="AD11" i="7"/>
  <c r="AC11" i="7"/>
  <c r="AB11" i="7"/>
  <c r="AA11" i="7"/>
  <c r="Z11" i="7"/>
  <c r="Y11" i="7"/>
  <c r="X11" i="7"/>
  <c r="W11" i="7"/>
  <c r="V11" i="7"/>
  <c r="U11" i="7"/>
  <c r="T11" i="7"/>
  <c r="S11" i="7"/>
  <c r="R11" i="7"/>
  <c r="Q11" i="7"/>
  <c r="P11" i="7"/>
  <c r="O11" i="7"/>
  <c r="N11" i="7"/>
  <c r="M11" i="7"/>
  <c r="L11" i="7"/>
  <c r="K11" i="7"/>
  <c r="J11" i="7"/>
  <c r="I11" i="7"/>
  <c r="H11" i="7"/>
  <c r="G11" i="7"/>
  <c r="F11" i="7"/>
  <c r="AZ10" i="7"/>
  <c r="AY10" i="7"/>
  <c r="AX10" i="7"/>
  <c r="AW10" i="7"/>
  <c r="AV10" i="7"/>
  <c r="AU10" i="7"/>
  <c r="AT10" i="7"/>
  <c r="AS10" i="7"/>
  <c r="AR10" i="7"/>
  <c r="AQ10" i="7"/>
  <c r="AP10" i="7"/>
  <c r="AO10" i="7"/>
  <c r="AN10" i="7"/>
  <c r="AM10" i="7"/>
  <c r="AL10" i="7"/>
  <c r="AK10" i="7"/>
  <c r="AJ10" i="7"/>
  <c r="AI10" i="7"/>
  <c r="AH10" i="7"/>
  <c r="AG10" i="7"/>
  <c r="AF10" i="7"/>
  <c r="AE10" i="7"/>
  <c r="AD10" i="7"/>
  <c r="AC10" i="7"/>
  <c r="AB10" i="7"/>
  <c r="AA10" i="7"/>
  <c r="Z10" i="7"/>
  <c r="Y10" i="7"/>
  <c r="X10" i="7"/>
  <c r="W10" i="7"/>
  <c r="V10" i="7"/>
  <c r="U10" i="7"/>
  <c r="T10" i="7"/>
  <c r="S10" i="7"/>
  <c r="R10" i="7"/>
  <c r="Q10" i="7"/>
  <c r="P10" i="7"/>
  <c r="O10" i="7"/>
  <c r="N10" i="7"/>
  <c r="M10" i="7"/>
  <c r="L10" i="7"/>
  <c r="K10" i="7"/>
  <c r="J10" i="7"/>
  <c r="I10" i="7"/>
  <c r="H10" i="7"/>
  <c r="G10" i="7"/>
  <c r="F10" i="7"/>
  <c r="AZ9" i="7"/>
  <c r="AY9" i="7"/>
  <c r="AX9" i="7"/>
  <c r="AW9" i="7"/>
  <c r="AV9" i="7"/>
  <c r="AU9" i="7"/>
  <c r="AT9" i="7"/>
  <c r="AS9" i="7"/>
  <c r="AR9" i="7"/>
  <c r="AQ9" i="7"/>
  <c r="AP9" i="7"/>
  <c r="AO9" i="7"/>
  <c r="AN9" i="7"/>
  <c r="AM9" i="7"/>
  <c r="AL9" i="7"/>
  <c r="AK9" i="7"/>
  <c r="AJ9" i="7"/>
  <c r="AI9" i="7"/>
  <c r="AH9" i="7"/>
  <c r="AG9" i="7"/>
  <c r="AF9" i="7"/>
  <c r="AE9" i="7"/>
  <c r="AD9" i="7"/>
  <c r="AC9" i="7"/>
  <c r="AB9" i="7"/>
  <c r="AA9" i="7"/>
  <c r="Z9" i="7"/>
  <c r="Y9" i="7"/>
  <c r="X9" i="7"/>
  <c r="W9" i="7"/>
  <c r="V9" i="7"/>
  <c r="U9" i="7"/>
  <c r="T9" i="7"/>
  <c r="S9" i="7"/>
  <c r="R9" i="7"/>
  <c r="Q9" i="7"/>
  <c r="P9" i="7"/>
  <c r="O9" i="7"/>
  <c r="N9" i="7"/>
  <c r="M9" i="7"/>
  <c r="L9" i="7"/>
  <c r="K9" i="7"/>
  <c r="J9" i="7"/>
  <c r="I9" i="7"/>
  <c r="H9" i="7"/>
  <c r="G9" i="7"/>
  <c r="F9" i="7"/>
  <c r="A5" i="7"/>
  <c r="F8" i="58" s="1"/>
  <c r="AZ43" i="6"/>
  <c r="AY43" i="6"/>
  <c r="AX43" i="6"/>
  <c r="AW43" i="6"/>
  <c r="AV43" i="6"/>
  <c r="AU43" i="6"/>
  <c r="AT43" i="6"/>
  <c r="AS43" i="6"/>
  <c r="AR43" i="6"/>
  <c r="AQ43" i="6"/>
  <c r="AP43" i="6"/>
  <c r="AO43" i="6"/>
  <c r="AN43" i="6"/>
  <c r="AM43" i="6"/>
  <c r="AL43" i="6"/>
  <c r="AK43" i="6"/>
  <c r="AJ43" i="6"/>
  <c r="AI43" i="6"/>
  <c r="AH43" i="6"/>
  <c r="AG43" i="6"/>
  <c r="AF43" i="6"/>
  <c r="AE43" i="6"/>
  <c r="AD43" i="6"/>
  <c r="AC43" i="6"/>
  <c r="AB43" i="6"/>
  <c r="AA43" i="6"/>
  <c r="Z43" i="6"/>
  <c r="Y43" i="6"/>
  <c r="X43" i="6"/>
  <c r="W43" i="6"/>
  <c r="V43" i="6"/>
  <c r="U43" i="6"/>
  <c r="T43" i="6"/>
  <c r="S43" i="6"/>
  <c r="R43" i="6"/>
  <c r="Q43" i="6"/>
  <c r="P43" i="6"/>
  <c r="O43" i="6"/>
  <c r="N43" i="6"/>
  <c r="M43" i="6"/>
  <c r="L43" i="6"/>
  <c r="K43" i="6"/>
  <c r="J43" i="6"/>
  <c r="I43" i="6"/>
  <c r="H43" i="6"/>
  <c r="G43" i="6"/>
  <c r="F43" i="6"/>
  <c r="AZ42" i="6"/>
  <c r="AY42" i="6"/>
  <c r="AX42" i="6"/>
  <c r="AW42" i="6"/>
  <c r="AV42" i="6"/>
  <c r="AU42" i="6"/>
  <c r="AT42" i="6"/>
  <c r="AS42" i="6"/>
  <c r="AR42" i="6"/>
  <c r="AQ42" i="6"/>
  <c r="AP42" i="6"/>
  <c r="AO42" i="6"/>
  <c r="AN42" i="6"/>
  <c r="AM42" i="6"/>
  <c r="AL42" i="6"/>
  <c r="AK42" i="6"/>
  <c r="AJ42" i="6"/>
  <c r="AI42" i="6"/>
  <c r="AH42" i="6"/>
  <c r="AG42" i="6"/>
  <c r="AF42" i="6"/>
  <c r="AE42" i="6"/>
  <c r="AD42" i="6"/>
  <c r="AC42" i="6"/>
  <c r="AB42" i="6"/>
  <c r="AA42" i="6"/>
  <c r="Z42" i="6"/>
  <c r="Y42" i="6"/>
  <c r="X42" i="6"/>
  <c r="W42" i="6"/>
  <c r="V42" i="6"/>
  <c r="U42" i="6"/>
  <c r="T42" i="6"/>
  <c r="S42" i="6"/>
  <c r="R42" i="6"/>
  <c r="Q42" i="6"/>
  <c r="P42" i="6"/>
  <c r="O42" i="6"/>
  <c r="N42" i="6"/>
  <c r="M42" i="6"/>
  <c r="L42" i="6"/>
  <c r="K42" i="6"/>
  <c r="J42" i="6"/>
  <c r="I42" i="6"/>
  <c r="H42" i="6"/>
  <c r="G42" i="6"/>
  <c r="F42" i="6"/>
  <c r="AZ41" i="6"/>
  <c r="AY41" i="6"/>
  <c r="AX41" i="6"/>
  <c r="AW41" i="6"/>
  <c r="AV41" i="6"/>
  <c r="AU41" i="6"/>
  <c r="AT41" i="6"/>
  <c r="AS41" i="6"/>
  <c r="AR41" i="6"/>
  <c r="AQ41" i="6"/>
  <c r="AP41" i="6"/>
  <c r="AO41" i="6"/>
  <c r="AN41" i="6"/>
  <c r="AM41" i="6"/>
  <c r="AL41" i="6"/>
  <c r="AK41" i="6"/>
  <c r="AJ41" i="6"/>
  <c r="AI41" i="6"/>
  <c r="AH41" i="6"/>
  <c r="AG41" i="6"/>
  <c r="AF41" i="6"/>
  <c r="AE41" i="6"/>
  <c r="AD41" i="6"/>
  <c r="AC41" i="6"/>
  <c r="AB41" i="6"/>
  <c r="AA41" i="6"/>
  <c r="Z41" i="6"/>
  <c r="Y41" i="6"/>
  <c r="X41" i="6"/>
  <c r="W41" i="6"/>
  <c r="V41" i="6"/>
  <c r="U41" i="6"/>
  <c r="T41" i="6"/>
  <c r="S41" i="6"/>
  <c r="R41" i="6"/>
  <c r="Q41" i="6"/>
  <c r="P41" i="6"/>
  <c r="O41" i="6"/>
  <c r="N41" i="6"/>
  <c r="M41" i="6"/>
  <c r="L41" i="6"/>
  <c r="K41" i="6"/>
  <c r="J41" i="6"/>
  <c r="I41" i="6"/>
  <c r="H41" i="6"/>
  <c r="G41" i="6"/>
  <c r="F41" i="6"/>
  <c r="AZ40" i="6"/>
  <c r="AY40" i="6"/>
  <c r="AX40" i="6"/>
  <c r="AW40" i="6"/>
  <c r="AV40" i="6"/>
  <c r="AU40" i="6"/>
  <c r="AT40" i="6"/>
  <c r="AS40" i="6"/>
  <c r="AR40" i="6"/>
  <c r="AQ40" i="6"/>
  <c r="AP40" i="6"/>
  <c r="AO40" i="6"/>
  <c r="AN40" i="6"/>
  <c r="AM40" i="6"/>
  <c r="AL40" i="6"/>
  <c r="AK40" i="6"/>
  <c r="AJ40" i="6"/>
  <c r="AI40" i="6"/>
  <c r="AH40" i="6"/>
  <c r="AG40" i="6"/>
  <c r="AF40" i="6"/>
  <c r="AE40" i="6"/>
  <c r="AD40" i="6"/>
  <c r="AC40" i="6"/>
  <c r="AB40" i="6"/>
  <c r="AA40" i="6"/>
  <c r="Z40" i="6"/>
  <c r="Y40" i="6"/>
  <c r="X40" i="6"/>
  <c r="W40" i="6"/>
  <c r="V40" i="6"/>
  <c r="U40" i="6"/>
  <c r="T40" i="6"/>
  <c r="S40" i="6"/>
  <c r="R40" i="6"/>
  <c r="Q40" i="6"/>
  <c r="P40" i="6"/>
  <c r="O40" i="6"/>
  <c r="N40" i="6"/>
  <c r="M40" i="6"/>
  <c r="L40" i="6"/>
  <c r="K40" i="6"/>
  <c r="J40" i="6"/>
  <c r="I40" i="6"/>
  <c r="H40" i="6"/>
  <c r="G40" i="6"/>
  <c r="F40" i="6"/>
  <c r="AZ39" i="6"/>
  <c r="AY39" i="6"/>
  <c r="AX39" i="6"/>
  <c r="AW39" i="6"/>
  <c r="AV39" i="6"/>
  <c r="AU39" i="6"/>
  <c r="AT39" i="6"/>
  <c r="AS39" i="6"/>
  <c r="AR39" i="6"/>
  <c r="AQ39" i="6"/>
  <c r="AP39" i="6"/>
  <c r="AO39" i="6"/>
  <c r="AN39" i="6"/>
  <c r="AM39" i="6"/>
  <c r="AL39" i="6"/>
  <c r="AK39" i="6"/>
  <c r="AJ39" i="6"/>
  <c r="AI39" i="6"/>
  <c r="AH39" i="6"/>
  <c r="AG39" i="6"/>
  <c r="AF39" i="6"/>
  <c r="AE39" i="6"/>
  <c r="AD39" i="6"/>
  <c r="AC39" i="6"/>
  <c r="AB39" i="6"/>
  <c r="AA39" i="6"/>
  <c r="Z39" i="6"/>
  <c r="Y39" i="6"/>
  <c r="X39" i="6"/>
  <c r="W39" i="6"/>
  <c r="V39" i="6"/>
  <c r="U39" i="6"/>
  <c r="T39" i="6"/>
  <c r="S39" i="6"/>
  <c r="R39" i="6"/>
  <c r="Q39" i="6"/>
  <c r="P39" i="6"/>
  <c r="O39" i="6"/>
  <c r="N39" i="6"/>
  <c r="M39" i="6"/>
  <c r="L39" i="6"/>
  <c r="K39" i="6"/>
  <c r="J39" i="6"/>
  <c r="I39" i="6"/>
  <c r="H39" i="6"/>
  <c r="G39" i="6"/>
  <c r="F39" i="6"/>
  <c r="AZ38" i="6"/>
  <c r="AY38" i="6"/>
  <c r="AX38" i="6"/>
  <c r="AW38" i="6"/>
  <c r="AV38" i="6"/>
  <c r="AU38" i="6"/>
  <c r="AT38" i="6"/>
  <c r="AS38" i="6"/>
  <c r="AR38" i="6"/>
  <c r="AQ38" i="6"/>
  <c r="AP38" i="6"/>
  <c r="AO38" i="6"/>
  <c r="AN38" i="6"/>
  <c r="AM38" i="6"/>
  <c r="AL38" i="6"/>
  <c r="AK38" i="6"/>
  <c r="AJ38" i="6"/>
  <c r="AI38" i="6"/>
  <c r="AH38" i="6"/>
  <c r="AG38" i="6"/>
  <c r="AF38" i="6"/>
  <c r="AE38" i="6"/>
  <c r="AD38" i="6"/>
  <c r="AC38" i="6"/>
  <c r="AB38" i="6"/>
  <c r="AA38" i="6"/>
  <c r="Z38" i="6"/>
  <c r="Y38" i="6"/>
  <c r="X38" i="6"/>
  <c r="W38" i="6"/>
  <c r="V38" i="6"/>
  <c r="U38" i="6"/>
  <c r="T38" i="6"/>
  <c r="S38" i="6"/>
  <c r="R38" i="6"/>
  <c r="Q38" i="6"/>
  <c r="P38" i="6"/>
  <c r="O38" i="6"/>
  <c r="N38" i="6"/>
  <c r="M38" i="6"/>
  <c r="L38" i="6"/>
  <c r="K38" i="6"/>
  <c r="J38" i="6"/>
  <c r="I38" i="6"/>
  <c r="H38" i="6"/>
  <c r="G38" i="6"/>
  <c r="F38" i="6"/>
  <c r="AZ37" i="6"/>
  <c r="AY37" i="6"/>
  <c r="AX37" i="6"/>
  <c r="AW37" i="6"/>
  <c r="AV37" i="6"/>
  <c r="AU37" i="6"/>
  <c r="AT37" i="6"/>
  <c r="AS37" i="6"/>
  <c r="AR37" i="6"/>
  <c r="AQ37" i="6"/>
  <c r="AP37" i="6"/>
  <c r="AO37" i="6"/>
  <c r="AN37" i="6"/>
  <c r="AM37" i="6"/>
  <c r="AL37" i="6"/>
  <c r="AK37" i="6"/>
  <c r="AJ37" i="6"/>
  <c r="AI37" i="6"/>
  <c r="AH37" i="6"/>
  <c r="AG37" i="6"/>
  <c r="AF37" i="6"/>
  <c r="AE37" i="6"/>
  <c r="AD37" i="6"/>
  <c r="AC37" i="6"/>
  <c r="AB37" i="6"/>
  <c r="AA37" i="6"/>
  <c r="Z37" i="6"/>
  <c r="Y37" i="6"/>
  <c r="X37" i="6"/>
  <c r="W37" i="6"/>
  <c r="V37" i="6"/>
  <c r="U37" i="6"/>
  <c r="T37" i="6"/>
  <c r="S37" i="6"/>
  <c r="R37" i="6"/>
  <c r="Q37" i="6"/>
  <c r="P37" i="6"/>
  <c r="O37" i="6"/>
  <c r="N37" i="6"/>
  <c r="M37" i="6"/>
  <c r="L37" i="6"/>
  <c r="K37" i="6"/>
  <c r="J37" i="6"/>
  <c r="I37" i="6"/>
  <c r="H37" i="6"/>
  <c r="G37" i="6"/>
  <c r="F37" i="6"/>
  <c r="AZ36" i="6"/>
  <c r="AY36" i="6"/>
  <c r="AX36" i="6"/>
  <c r="AW36" i="6"/>
  <c r="AV36" i="6"/>
  <c r="AU36" i="6"/>
  <c r="AT36" i="6"/>
  <c r="AS36" i="6"/>
  <c r="AR36" i="6"/>
  <c r="AQ36" i="6"/>
  <c r="AP36" i="6"/>
  <c r="AO36" i="6"/>
  <c r="AN36" i="6"/>
  <c r="AM36" i="6"/>
  <c r="AL36" i="6"/>
  <c r="AK36" i="6"/>
  <c r="AJ36" i="6"/>
  <c r="AI36" i="6"/>
  <c r="AH36" i="6"/>
  <c r="AG36" i="6"/>
  <c r="AF36" i="6"/>
  <c r="AE36" i="6"/>
  <c r="AD36" i="6"/>
  <c r="AC36" i="6"/>
  <c r="AB36" i="6"/>
  <c r="AA36" i="6"/>
  <c r="Z36" i="6"/>
  <c r="Y36" i="6"/>
  <c r="X36" i="6"/>
  <c r="W36" i="6"/>
  <c r="V36" i="6"/>
  <c r="U36" i="6"/>
  <c r="T36" i="6"/>
  <c r="S36" i="6"/>
  <c r="R36" i="6"/>
  <c r="Q36" i="6"/>
  <c r="P36" i="6"/>
  <c r="O36" i="6"/>
  <c r="N36" i="6"/>
  <c r="M36" i="6"/>
  <c r="L36" i="6"/>
  <c r="K36" i="6"/>
  <c r="J36" i="6"/>
  <c r="I36" i="6"/>
  <c r="H36" i="6"/>
  <c r="G36" i="6"/>
  <c r="F36" i="6"/>
  <c r="AZ35" i="6"/>
  <c r="AY35" i="6"/>
  <c r="AX35" i="6"/>
  <c r="AW35" i="6"/>
  <c r="AV35" i="6"/>
  <c r="AU35" i="6"/>
  <c r="AT35" i="6"/>
  <c r="AS35" i="6"/>
  <c r="AR35" i="6"/>
  <c r="AQ35" i="6"/>
  <c r="AP35" i="6"/>
  <c r="AO35" i="6"/>
  <c r="AN35" i="6"/>
  <c r="AM35" i="6"/>
  <c r="AL35" i="6"/>
  <c r="AK35" i="6"/>
  <c r="AJ35" i="6"/>
  <c r="AI35" i="6"/>
  <c r="AH35" i="6"/>
  <c r="AG35" i="6"/>
  <c r="AF35" i="6"/>
  <c r="AE35" i="6"/>
  <c r="AD35" i="6"/>
  <c r="AC35" i="6"/>
  <c r="AB35" i="6"/>
  <c r="AA35" i="6"/>
  <c r="Z35" i="6"/>
  <c r="Y35" i="6"/>
  <c r="X35" i="6"/>
  <c r="W35" i="6"/>
  <c r="V35" i="6"/>
  <c r="U35" i="6"/>
  <c r="T35" i="6"/>
  <c r="S35" i="6"/>
  <c r="R35" i="6"/>
  <c r="Q35" i="6"/>
  <c r="P35" i="6"/>
  <c r="O35" i="6"/>
  <c r="N35" i="6"/>
  <c r="M35" i="6"/>
  <c r="L35" i="6"/>
  <c r="K35" i="6"/>
  <c r="J35" i="6"/>
  <c r="I35" i="6"/>
  <c r="H35" i="6"/>
  <c r="G35" i="6"/>
  <c r="F35" i="6"/>
  <c r="AZ34" i="6"/>
  <c r="AY34" i="6"/>
  <c r="AX34" i="6"/>
  <c r="AW34" i="6"/>
  <c r="AV34" i="6"/>
  <c r="AU34" i="6"/>
  <c r="AT34" i="6"/>
  <c r="AS34" i="6"/>
  <c r="AR34" i="6"/>
  <c r="AQ34" i="6"/>
  <c r="AP34" i="6"/>
  <c r="AO34" i="6"/>
  <c r="AN34" i="6"/>
  <c r="AM34" i="6"/>
  <c r="AL34" i="6"/>
  <c r="AK34" i="6"/>
  <c r="AJ34" i="6"/>
  <c r="AI34" i="6"/>
  <c r="AH34" i="6"/>
  <c r="AG34" i="6"/>
  <c r="AF34" i="6"/>
  <c r="AE34" i="6"/>
  <c r="AD34" i="6"/>
  <c r="AC34" i="6"/>
  <c r="AB34" i="6"/>
  <c r="AA34" i="6"/>
  <c r="Z34" i="6"/>
  <c r="Y34" i="6"/>
  <c r="X34" i="6"/>
  <c r="W34" i="6"/>
  <c r="V34" i="6"/>
  <c r="U34" i="6"/>
  <c r="T34" i="6"/>
  <c r="S34" i="6"/>
  <c r="R34" i="6"/>
  <c r="Q34" i="6"/>
  <c r="P34" i="6"/>
  <c r="O34" i="6"/>
  <c r="N34" i="6"/>
  <c r="M34" i="6"/>
  <c r="L34" i="6"/>
  <c r="K34" i="6"/>
  <c r="J34" i="6"/>
  <c r="I34" i="6"/>
  <c r="H34" i="6"/>
  <c r="G34" i="6"/>
  <c r="F34" i="6"/>
  <c r="AZ33" i="6"/>
  <c r="AY33" i="6"/>
  <c r="AX33" i="6"/>
  <c r="AW33" i="6"/>
  <c r="AV33" i="6"/>
  <c r="AU33" i="6"/>
  <c r="AT33" i="6"/>
  <c r="AS33" i="6"/>
  <c r="AR33" i="6"/>
  <c r="AQ33" i="6"/>
  <c r="AP33" i="6"/>
  <c r="AO33" i="6"/>
  <c r="AN33" i="6"/>
  <c r="AM33" i="6"/>
  <c r="AL33" i="6"/>
  <c r="AK33" i="6"/>
  <c r="AJ33" i="6"/>
  <c r="AI33" i="6"/>
  <c r="AH33" i="6"/>
  <c r="AG33" i="6"/>
  <c r="AF33" i="6"/>
  <c r="AE33" i="6"/>
  <c r="AD33" i="6"/>
  <c r="AC33" i="6"/>
  <c r="AB33" i="6"/>
  <c r="AA33" i="6"/>
  <c r="Z33" i="6"/>
  <c r="Y33" i="6"/>
  <c r="X33" i="6"/>
  <c r="W33" i="6"/>
  <c r="V33" i="6"/>
  <c r="U33" i="6"/>
  <c r="T33" i="6"/>
  <c r="S33" i="6"/>
  <c r="R33" i="6"/>
  <c r="Q33" i="6"/>
  <c r="P33" i="6"/>
  <c r="O33" i="6"/>
  <c r="N33" i="6"/>
  <c r="M33" i="6"/>
  <c r="L33" i="6"/>
  <c r="K33" i="6"/>
  <c r="J33" i="6"/>
  <c r="I33" i="6"/>
  <c r="H33" i="6"/>
  <c r="G33" i="6"/>
  <c r="F33" i="6"/>
  <c r="AZ32" i="6"/>
  <c r="AY32" i="6"/>
  <c r="AX32" i="6"/>
  <c r="AW32" i="6"/>
  <c r="AV32" i="6"/>
  <c r="AU32" i="6"/>
  <c r="AT32" i="6"/>
  <c r="AS32" i="6"/>
  <c r="AR32" i="6"/>
  <c r="AQ32" i="6"/>
  <c r="AP32" i="6"/>
  <c r="AO32" i="6"/>
  <c r="AN32" i="6"/>
  <c r="AM32" i="6"/>
  <c r="AL32" i="6"/>
  <c r="AK32" i="6"/>
  <c r="AJ32" i="6"/>
  <c r="AI32" i="6"/>
  <c r="AH32" i="6"/>
  <c r="AG32" i="6"/>
  <c r="AF32" i="6"/>
  <c r="AE32" i="6"/>
  <c r="AD32" i="6"/>
  <c r="AC32" i="6"/>
  <c r="AB32" i="6"/>
  <c r="AA32" i="6"/>
  <c r="Z32" i="6"/>
  <c r="Y32" i="6"/>
  <c r="X32" i="6"/>
  <c r="W32" i="6"/>
  <c r="V32" i="6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G32" i="6"/>
  <c r="F32" i="6"/>
  <c r="AZ31" i="6"/>
  <c r="AY31" i="6"/>
  <c r="AX31" i="6"/>
  <c r="AW31" i="6"/>
  <c r="AV31" i="6"/>
  <c r="AU31" i="6"/>
  <c r="AT31" i="6"/>
  <c r="AS31" i="6"/>
  <c r="AR31" i="6"/>
  <c r="AQ31" i="6"/>
  <c r="AP31" i="6"/>
  <c r="AO31" i="6"/>
  <c r="AN31" i="6"/>
  <c r="AM31" i="6"/>
  <c r="AL31" i="6"/>
  <c r="AK31" i="6"/>
  <c r="AJ31" i="6"/>
  <c r="AI31" i="6"/>
  <c r="AH31" i="6"/>
  <c r="AG31" i="6"/>
  <c r="AF31" i="6"/>
  <c r="AE31" i="6"/>
  <c r="AD31" i="6"/>
  <c r="AC31" i="6"/>
  <c r="AB31" i="6"/>
  <c r="AA31" i="6"/>
  <c r="Z31" i="6"/>
  <c r="Y31" i="6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H31" i="6"/>
  <c r="G31" i="6"/>
  <c r="F31" i="6"/>
  <c r="AZ30" i="6"/>
  <c r="AY30" i="6"/>
  <c r="AX30" i="6"/>
  <c r="AW30" i="6"/>
  <c r="AV30" i="6"/>
  <c r="AU30" i="6"/>
  <c r="AT30" i="6"/>
  <c r="AS30" i="6"/>
  <c r="AR30" i="6"/>
  <c r="AQ30" i="6"/>
  <c r="AP30" i="6"/>
  <c r="AO30" i="6"/>
  <c r="AN30" i="6"/>
  <c r="AM30" i="6"/>
  <c r="AL30" i="6"/>
  <c r="AK30" i="6"/>
  <c r="AJ30" i="6"/>
  <c r="AI30" i="6"/>
  <c r="AH30" i="6"/>
  <c r="AG30" i="6"/>
  <c r="AF30" i="6"/>
  <c r="AE30" i="6"/>
  <c r="AD30" i="6"/>
  <c r="AC30" i="6"/>
  <c r="AB30" i="6"/>
  <c r="AA30" i="6"/>
  <c r="Z30" i="6"/>
  <c r="Y30" i="6"/>
  <c r="X30" i="6"/>
  <c r="W30" i="6"/>
  <c r="V30" i="6"/>
  <c r="U30" i="6"/>
  <c r="T30" i="6"/>
  <c r="S30" i="6"/>
  <c r="R30" i="6"/>
  <c r="Q30" i="6"/>
  <c r="P30" i="6"/>
  <c r="O30" i="6"/>
  <c r="N30" i="6"/>
  <c r="M30" i="6"/>
  <c r="L30" i="6"/>
  <c r="K30" i="6"/>
  <c r="J30" i="6"/>
  <c r="I30" i="6"/>
  <c r="H30" i="6"/>
  <c r="G30" i="6"/>
  <c r="F30" i="6"/>
  <c r="AZ29" i="6"/>
  <c r="AY29" i="6"/>
  <c r="AX29" i="6"/>
  <c r="AW29" i="6"/>
  <c r="AV29" i="6"/>
  <c r="AU29" i="6"/>
  <c r="AT29" i="6"/>
  <c r="AS29" i="6"/>
  <c r="AR29" i="6"/>
  <c r="AQ29" i="6"/>
  <c r="AP29" i="6"/>
  <c r="AO29" i="6"/>
  <c r="AN29" i="6"/>
  <c r="AM29" i="6"/>
  <c r="AL29" i="6"/>
  <c r="AK29" i="6"/>
  <c r="AJ29" i="6"/>
  <c r="AI29" i="6"/>
  <c r="AH29" i="6"/>
  <c r="AG29" i="6"/>
  <c r="AF29" i="6"/>
  <c r="AE29" i="6"/>
  <c r="AD29" i="6"/>
  <c r="AC29" i="6"/>
  <c r="AB29" i="6"/>
  <c r="AA29" i="6"/>
  <c r="Z29" i="6"/>
  <c r="Y29" i="6"/>
  <c r="X29" i="6"/>
  <c r="W29" i="6"/>
  <c r="V29" i="6"/>
  <c r="U29" i="6"/>
  <c r="T29" i="6"/>
  <c r="S29" i="6"/>
  <c r="R29" i="6"/>
  <c r="Q29" i="6"/>
  <c r="P29" i="6"/>
  <c r="O29" i="6"/>
  <c r="N29" i="6"/>
  <c r="M29" i="6"/>
  <c r="L29" i="6"/>
  <c r="K29" i="6"/>
  <c r="J29" i="6"/>
  <c r="I29" i="6"/>
  <c r="H29" i="6"/>
  <c r="G29" i="6"/>
  <c r="F29" i="6"/>
  <c r="AZ28" i="6"/>
  <c r="AY28" i="6"/>
  <c r="AX28" i="6"/>
  <c r="AW28" i="6"/>
  <c r="AV28" i="6"/>
  <c r="AU28" i="6"/>
  <c r="AT28" i="6"/>
  <c r="AS28" i="6"/>
  <c r="AR28" i="6"/>
  <c r="AQ28" i="6"/>
  <c r="AP28" i="6"/>
  <c r="AO28" i="6"/>
  <c r="AN28" i="6"/>
  <c r="AM28" i="6"/>
  <c r="AL28" i="6"/>
  <c r="AK28" i="6"/>
  <c r="AJ28" i="6"/>
  <c r="AI28" i="6"/>
  <c r="AH28" i="6"/>
  <c r="AG28" i="6"/>
  <c r="AF28" i="6"/>
  <c r="AE28" i="6"/>
  <c r="AD28" i="6"/>
  <c r="AC28" i="6"/>
  <c r="AB28" i="6"/>
  <c r="AA28" i="6"/>
  <c r="Z28" i="6"/>
  <c r="Y28" i="6"/>
  <c r="X28" i="6"/>
  <c r="W28" i="6"/>
  <c r="V28" i="6"/>
  <c r="U28" i="6"/>
  <c r="T28" i="6"/>
  <c r="S28" i="6"/>
  <c r="R28" i="6"/>
  <c r="Q28" i="6"/>
  <c r="P28" i="6"/>
  <c r="O28" i="6"/>
  <c r="N28" i="6"/>
  <c r="M28" i="6"/>
  <c r="L28" i="6"/>
  <c r="K28" i="6"/>
  <c r="J28" i="6"/>
  <c r="I28" i="6"/>
  <c r="H28" i="6"/>
  <c r="G28" i="6"/>
  <c r="F28" i="6"/>
  <c r="AZ27" i="6"/>
  <c r="AY27" i="6"/>
  <c r="AX27" i="6"/>
  <c r="AW27" i="6"/>
  <c r="AV27" i="6"/>
  <c r="AU27" i="6"/>
  <c r="AT27" i="6"/>
  <c r="AS27" i="6"/>
  <c r="AR27" i="6"/>
  <c r="AQ27" i="6"/>
  <c r="AP27" i="6"/>
  <c r="AO27" i="6"/>
  <c r="AN27" i="6"/>
  <c r="AM27" i="6"/>
  <c r="AL27" i="6"/>
  <c r="AK27" i="6"/>
  <c r="AJ27" i="6"/>
  <c r="AI27" i="6"/>
  <c r="AH27" i="6"/>
  <c r="AG27" i="6"/>
  <c r="AF27" i="6"/>
  <c r="AE27" i="6"/>
  <c r="AD27" i="6"/>
  <c r="AC27" i="6"/>
  <c r="AB27" i="6"/>
  <c r="AA27" i="6"/>
  <c r="Z27" i="6"/>
  <c r="Y27" i="6"/>
  <c r="X27" i="6"/>
  <c r="W27" i="6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AZ26" i="6"/>
  <c r="AY26" i="6"/>
  <c r="AX26" i="6"/>
  <c r="AW26" i="6"/>
  <c r="AV26" i="6"/>
  <c r="AU26" i="6"/>
  <c r="AT26" i="6"/>
  <c r="AS26" i="6"/>
  <c r="AR26" i="6"/>
  <c r="AQ26" i="6"/>
  <c r="AP26" i="6"/>
  <c r="AO26" i="6"/>
  <c r="AN26" i="6"/>
  <c r="AM26" i="6"/>
  <c r="AL26" i="6"/>
  <c r="AK26" i="6"/>
  <c r="AJ26" i="6"/>
  <c r="AI26" i="6"/>
  <c r="AH26" i="6"/>
  <c r="AG26" i="6"/>
  <c r="AF26" i="6"/>
  <c r="AE26" i="6"/>
  <c r="AD26" i="6"/>
  <c r="AC26" i="6"/>
  <c r="AB26" i="6"/>
  <c r="AA26" i="6"/>
  <c r="Z26" i="6"/>
  <c r="Y26" i="6"/>
  <c r="X26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AZ25" i="6"/>
  <c r="AY25" i="6"/>
  <c r="AX25" i="6"/>
  <c r="AW25" i="6"/>
  <c r="AV25" i="6"/>
  <c r="AU25" i="6"/>
  <c r="AT25" i="6"/>
  <c r="AS25" i="6"/>
  <c r="AR25" i="6"/>
  <c r="AQ25" i="6"/>
  <c r="AP25" i="6"/>
  <c r="AO25" i="6"/>
  <c r="AN25" i="6"/>
  <c r="AM25" i="6"/>
  <c r="AL25" i="6"/>
  <c r="AK25" i="6"/>
  <c r="AJ25" i="6"/>
  <c r="AI25" i="6"/>
  <c r="AH25" i="6"/>
  <c r="AG25" i="6"/>
  <c r="AF25" i="6"/>
  <c r="AE25" i="6"/>
  <c r="AD25" i="6"/>
  <c r="AC25" i="6"/>
  <c r="AB25" i="6"/>
  <c r="AA25" i="6"/>
  <c r="Z25" i="6"/>
  <c r="Y25" i="6"/>
  <c r="X25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AZ24" i="6"/>
  <c r="AY24" i="6"/>
  <c r="AX24" i="6"/>
  <c r="AW24" i="6"/>
  <c r="AV24" i="6"/>
  <c r="AU24" i="6"/>
  <c r="AT24" i="6"/>
  <c r="AS24" i="6"/>
  <c r="AR24" i="6"/>
  <c r="AQ24" i="6"/>
  <c r="AP24" i="6"/>
  <c r="AO24" i="6"/>
  <c r="AN24" i="6"/>
  <c r="AM24" i="6"/>
  <c r="AL24" i="6"/>
  <c r="AK24" i="6"/>
  <c r="AJ24" i="6"/>
  <c r="AI24" i="6"/>
  <c r="AH24" i="6"/>
  <c r="AG24" i="6"/>
  <c r="AF24" i="6"/>
  <c r="AE24" i="6"/>
  <c r="AD24" i="6"/>
  <c r="AC24" i="6"/>
  <c r="AB24" i="6"/>
  <c r="AA24" i="6"/>
  <c r="Z24" i="6"/>
  <c r="Y24" i="6"/>
  <c r="X24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AZ23" i="6"/>
  <c r="AY23" i="6"/>
  <c r="AX23" i="6"/>
  <c r="AW23" i="6"/>
  <c r="AV23" i="6"/>
  <c r="AU23" i="6"/>
  <c r="AT23" i="6"/>
  <c r="AS23" i="6"/>
  <c r="AR23" i="6"/>
  <c r="AQ23" i="6"/>
  <c r="AP23" i="6"/>
  <c r="AO23" i="6"/>
  <c r="AN23" i="6"/>
  <c r="AM23" i="6"/>
  <c r="AL23" i="6"/>
  <c r="AK23" i="6"/>
  <c r="AJ23" i="6"/>
  <c r="AI23" i="6"/>
  <c r="AH23" i="6"/>
  <c r="AG23" i="6"/>
  <c r="AF23" i="6"/>
  <c r="AE23" i="6"/>
  <c r="AD23" i="6"/>
  <c r="AC23" i="6"/>
  <c r="AB23" i="6"/>
  <c r="AA23" i="6"/>
  <c r="Z23" i="6"/>
  <c r="Y23" i="6"/>
  <c r="X23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AZ22" i="6"/>
  <c r="AY22" i="6"/>
  <c r="AX22" i="6"/>
  <c r="AW22" i="6"/>
  <c r="AV22" i="6"/>
  <c r="AU22" i="6"/>
  <c r="AT22" i="6"/>
  <c r="AS22" i="6"/>
  <c r="AR22" i="6"/>
  <c r="AQ22" i="6"/>
  <c r="AP22" i="6"/>
  <c r="AO22" i="6"/>
  <c r="AN22" i="6"/>
  <c r="AM22" i="6"/>
  <c r="AL22" i="6"/>
  <c r="AK22" i="6"/>
  <c r="AJ22" i="6"/>
  <c r="AI22" i="6"/>
  <c r="AH22" i="6"/>
  <c r="AG22" i="6"/>
  <c r="AF22" i="6"/>
  <c r="AE22" i="6"/>
  <c r="AD22" i="6"/>
  <c r="AC22" i="6"/>
  <c r="AB22" i="6"/>
  <c r="AA22" i="6"/>
  <c r="Z22" i="6"/>
  <c r="Y22" i="6"/>
  <c r="X22" i="6"/>
  <c r="W22" i="6"/>
  <c r="V22" i="6"/>
  <c r="U22" i="6"/>
  <c r="T22" i="6"/>
  <c r="S22" i="6"/>
  <c r="R22" i="6"/>
  <c r="Q22" i="6"/>
  <c r="P22" i="6"/>
  <c r="O22" i="6"/>
  <c r="N22" i="6"/>
  <c r="M22" i="6"/>
  <c r="L22" i="6"/>
  <c r="K22" i="6"/>
  <c r="J22" i="6"/>
  <c r="I22" i="6"/>
  <c r="H22" i="6"/>
  <c r="G22" i="6"/>
  <c r="F22" i="6"/>
  <c r="AZ21" i="6"/>
  <c r="AY21" i="6"/>
  <c r="AX21" i="6"/>
  <c r="AW21" i="6"/>
  <c r="AV21" i="6"/>
  <c r="AU21" i="6"/>
  <c r="AT21" i="6"/>
  <c r="AS21" i="6"/>
  <c r="AR21" i="6"/>
  <c r="AQ21" i="6"/>
  <c r="AP21" i="6"/>
  <c r="AO21" i="6"/>
  <c r="AN21" i="6"/>
  <c r="AM21" i="6"/>
  <c r="AL21" i="6"/>
  <c r="AK21" i="6"/>
  <c r="AJ21" i="6"/>
  <c r="AI21" i="6"/>
  <c r="AH21" i="6"/>
  <c r="AG21" i="6"/>
  <c r="AF21" i="6"/>
  <c r="AE21" i="6"/>
  <c r="AD21" i="6"/>
  <c r="AC21" i="6"/>
  <c r="AB21" i="6"/>
  <c r="AA21" i="6"/>
  <c r="Z21" i="6"/>
  <c r="Y21" i="6"/>
  <c r="X21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AZ20" i="6"/>
  <c r="AY20" i="6"/>
  <c r="AX20" i="6"/>
  <c r="AW20" i="6"/>
  <c r="AV20" i="6"/>
  <c r="AU20" i="6"/>
  <c r="AT20" i="6"/>
  <c r="AS20" i="6"/>
  <c r="AR20" i="6"/>
  <c r="AQ20" i="6"/>
  <c r="AP20" i="6"/>
  <c r="AO20" i="6"/>
  <c r="AN20" i="6"/>
  <c r="AM20" i="6"/>
  <c r="AL20" i="6"/>
  <c r="AK20" i="6"/>
  <c r="AJ20" i="6"/>
  <c r="AI20" i="6"/>
  <c r="AH20" i="6"/>
  <c r="AG20" i="6"/>
  <c r="AF20" i="6"/>
  <c r="AE20" i="6"/>
  <c r="AD20" i="6"/>
  <c r="AC20" i="6"/>
  <c r="AB20" i="6"/>
  <c r="AA20" i="6"/>
  <c r="Z20" i="6"/>
  <c r="Y20" i="6"/>
  <c r="X20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AZ19" i="6"/>
  <c r="AY19" i="6"/>
  <c r="AX19" i="6"/>
  <c r="AW19" i="6"/>
  <c r="AV19" i="6"/>
  <c r="AU19" i="6"/>
  <c r="AT19" i="6"/>
  <c r="AS19" i="6"/>
  <c r="AR19" i="6"/>
  <c r="AQ19" i="6"/>
  <c r="AP19" i="6"/>
  <c r="AO19" i="6"/>
  <c r="AN19" i="6"/>
  <c r="AM19" i="6"/>
  <c r="AL19" i="6"/>
  <c r="AK19" i="6"/>
  <c r="AJ19" i="6"/>
  <c r="AI19" i="6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AZ18" i="6"/>
  <c r="AY18" i="6"/>
  <c r="AX18" i="6"/>
  <c r="AW18" i="6"/>
  <c r="AV18" i="6"/>
  <c r="AU18" i="6"/>
  <c r="AT18" i="6"/>
  <c r="AS18" i="6"/>
  <c r="AR18" i="6"/>
  <c r="AQ18" i="6"/>
  <c r="AP18" i="6"/>
  <c r="AO18" i="6"/>
  <c r="AN18" i="6"/>
  <c r="AM18" i="6"/>
  <c r="AL18" i="6"/>
  <c r="AK18" i="6"/>
  <c r="AJ18" i="6"/>
  <c r="AI18" i="6"/>
  <c r="AH18" i="6"/>
  <c r="AG18" i="6"/>
  <c r="AF18" i="6"/>
  <c r="AE18" i="6"/>
  <c r="AD18" i="6"/>
  <c r="AC18" i="6"/>
  <c r="AB18" i="6"/>
  <c r="AA18" i="6"/>
  <c r="Z18" i="6"/>
  <c r="Y18" i="6"/>
  <c r="X18" i="6"/>
  <c r="W18" i="6"/>
  <c r="V18" i="6"/>
  <c r="U18" i="6"/>
  <c r="T18" i="6"/>
  <c r="S18" i="6"/>
  <c r="R18" i="6"/>
  <c r="Q18" i="6"/>
  <c r="P18" i="6"/>
  <c r="O18" i="6"/>
  <c r="N18" i="6"/>
  <c r="M18" i="6"/>
  <c r="L18" i="6"/>
  <c r="K18" i="6"/>
  <c r="J18" i="6"/>
  <c r="I18" i="6"/>
  <c r="H18" i="6"/>
  <c r="G18" i="6"/>
  <c r="F18" i="6"/>
  <c r="AZ17" i="6"/>
  <c r="AY17" i="6"/>
  <c r="AX17" i="6"/>
  <c r="AW17" i="6"/>
  <c r="AV17" i="6"/>
  <c r="AU17" i="6"/>
  <c r="AT17" i="6"/>
  <c r="AS17" i="6"/>
  <c r="AR17" i="6"/>
  <c r="AQ17" i="6"/>
  <c r="AP17" i="6"/>
  <c r="AO17" i="6"/>
  <c r="AN17" i="6"/>
  <c r="AM17" i="6"/>
  <c r="AL17" i="6"/>
  <c r="AK17" i="6"/>
  <c r="AJ17" i="6"/>
  <c r="AI17" i="6"/>
  <c r="AH17" i="6"/>
  <c r="AG17" i="6"/>
  <c r="AF17" i="6"/>
  <c r="AE17" i="6"/>
  <c r="AD17" i="6"/>
  <c r="AC17" i="6"/>
  <c r="AB17" i="6"/>
  <c r="AA17" i="6"/>
  <c r="Z17" i="6"/>
  <c r="Y17" i="6"/>
  <c r="X17" i="6"/>
  <c r="W17" i="6"/>
  <c r="V17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AZ16" i="6"/>
  <c r="AY16" i="6"/>
  <c r="AX16" i="6"/>
  <c r="AW16" i="6"/>
  <c r="AV16" i="6"/>
  <c r="AU16" i="6"/>
  <c r="AT16" i="6"/>
  <c r="AS16" i="6"/>
  <c r="AR16" i="6"/>
  <c r="AQ16" i="6"/>
  <c r="AP16" i="6"/>
  <c r="AO16" i="6"/>
  <c r="AN16" i="6"/>
  <c r="AM16" i="6"/>
  <c r="AL16" i="6"/>
  <c r="AK16" i="6"/>
  <c r="AJ16" i="6"/>
  <c r="AI16" i="6"/>
  <c r="AH16" i="6"/>
  <c r="AG16" i="6"/>
  <c r="AF16" i="6"/>
  <c r="AE16" i="6"/>
  <c r="AD16" i="6"/>
  <c r="AC16" i="6"/>
  <c r="AB16" i="6"/>
  <c r="AA16" i="6"/>
  <c r="Z16" i="6"/>
  <c r="Y16" i="6"/>
  <c r="X16" i="6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G16" i="6"/>
  <c r="F16" i="6"/>
  <c r="AZ15" i="6"/>
  <c r="AY15" i="6"/>
  <c r="AX15" i="6"/>
  <c r="AW15" i="6"/>
  <c r="AV15" i="6"/>
  <c r="AU15" i="6"/>
  <c r="AT15" i="6"/>
  <c r="AS15" i="6"/>
  <c r="AR15" i="6"/>
  <c r="AQ15" i="6"/>
  <c r="AP15" i="6"/>
  <c r="AO15" i="6"/>
  <c r="AN15" i="6"/>
  <c r="AM15" i="6"/>
  <c r="AL15" i="6"/>
  <c r="AK15" i="6"/>
  <c r="AJ15" i="6"/>
  <c r="AI15" i="6"/>
  <c r="AH15" i="6"/>
  <c r="AG15" i="6"/>
  <c r="AF15" i="6"/>
  <c r="AE15" i="6"/>
  <c r="AD15" i="6"/>
  <c r="AC15" i="6"/>
  <c r="AB15" i="6"/>
  <c r="AA15" i="6"/>
  <c r="Z15" i="6"/>
  <c r="Y15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G15" i="6"/>
  <c r="F15" i="6"/>
  <c r="AZ14" i="6"/>
  <c r="AY14" i="6"/>
  <c r="AX14" i="6"/>
  <c r="AW14" i="6"/>
  <c r="AV14" i="6"/>
  <c r="AU14" i="6"/>
  <c r="AT14" i="6"/>
  <c r="AS14" i="6"/>
  <c r="AR14" i="6"/>
  <c r="AQ14" i="6"/>
  <c r="AP14" i="6"/>
  <c r="AO14" i="6"/>
  <c r="AN14" i="6"/>
  <c r="AM14" i="6"/>
  <c r="AL14" i="6"/>
  <c r="AK14" i="6"/>
  <c r="AJ14" i="6"/>
  <c r="AI14" i="6"/>
  <c r="AH14" i="6"/>
  <c r="AG14" i="6"/>
  <c r="AF14" i="6"/>
  <c r="AE14" i="6"/>
  <c r="AD14" i="6"/>
  <c r="AC14" i="6"/>
  <c r="AB14" i="6"/>
  <c r="AA14" i="6"/>
  <c r="Z14" i="6"/>
  <c r="Y14" i="6"/>
  <c r="X14" i="6"/>
  <c r="W14" i="6"/>
  <c r="V14" i="6"/>
  <c r="U14" i="6"/>
  <c r="T14" i="6"/>
  <c r="S14" i="6"/>
  <c r="R14" i="6"/>
  <c r="Q14" i="6"/>
  <c r="P14" i="6"/>
  <c r="O14" i="6"/>
  <c r="N14" i="6"/>
  <c r="M14" i="6"/>
  <c r="L14" i="6"/>
  <c r="K14" i="6"/>
  <c r="J14" i="6"/>
  <c r="I14" i="6"/>
  <c r="H14" i="6"/>
  <c r="G14" i="6"/>
  <c r="F14" i="6"/>
  <c r="AZ13" i="6"/>
  <c r="AY13" i="6"/>
  <c r="AX13" i="6"/>
  <c r="AW13" i="6"/>
  <c r="AV13" i="6"/>
  <c r="AU13" i="6"/>
  <c r="AT13" i="6"/>
  <c r="AS13" i="6"/>
  <c r="AR13" i="6"/>
  <c r="AQ13" i="6"/>
  <c r="AP13" i="6"/>
  <c r="AO13" i="6"/>
  <c r="AN13" i="6"/>
  <c r="AM13" i="6"/>
  <c r="AL13" i="6"/>
  <c r="AK13" i="6"/>
  <c r="AJ13" i="6"/>
  <c r="AI13" i="6"/>
  <c r="AH13" i="6"/>
  <c r="AG13" i="6"/>
  <c r="AF13" i="6"/>
  <c r="AE13" i="6"/>
  <c r="AD13" i="6"/>
  <c r="AC13" i="6"/>
  <c r="AB13" i="6"/>
  <c r="AA13" i="6"/>
  <c r="Z13" i="6"/>
  <c r="Y13" i="6"/>
  <c r="X13" i="6"/>
  <c r="W13" i="6"/>
  <c r="V13" i="6"/>
  <c r="U13" i="6"/>
  <c r="T13" i="6"/>
  <c r="S13" i="6"/>
  <c r="R13" i="6"/>
  <c r="Q13" i="6"/>
  <c r="P13" i="6"/>
  <c r="O13" i="6"/>
  <c r="N13" i="6"/>
  <c r="M13" i="6"/>
  <c r="L13" i="6"/>
  <c r="K13" i="6"/>
  <c r="J13" i="6"/>
  <c r="I13" i="6"/>
  <c r="H13" i="6"/>
  <c r="G13" i="6"/>
  <c r="F13" i="6"/>
  <c r="AZ12" i="6"/>
  <c r="AY12" i="6"/>
  <c r="AX12" i="6"/>
  <c r="AW12" i="6"/>
  <c r="AV12" i="6"/>
  <c r="AU12" i="6"/>
  <c r="AT12" i="6"/>
  <c r="AS12" i="6"/>
  <c r="AR12" i="6"/>
  <c r="AQ12" i="6"/>
  <c r="AP12" i="6"/>
  <c r="AO12" i="6"/>
  <c r="AN12" i="6"/>
  <c r="AM12" i="6"/>
  <c r="AL12" i="6"/>
  <c r="AK12" i="6"/>
  <c r="AJ12" i="6"/>
  <c r="AI12" i="6"/>
  <c r="AH12" i="6"/>
  <c r="AG12" i="6"/>
  <c r="AF12" i="6"/>
  <c r="AE12" i="6"/>
  <c r="AD12" i="6"/>
  <c r="AC12" i="6"/>
  <c r="AB12" i="6"/>
  <c r="AA12" i="6"/>
  <c r="Z12" i="6"/>
  <c r="Y12" i="6"/>
  <c r="X12" i="6"/>
  <c r="W12" i="6"/>
  <c r="V12" i="6"/>
  <c r="U12" i="6"/>
  <c r="T12" i="6"/>
  <c r="S12" i="6"/>
  <c r="R12" i="6"/>
  <c r="Q12" i="6"/>
  <c r="P12" i="6"/>
  <c r="O12" i="6"/>
  <c r="N12" i="6"/>
  <c r="M12" i="6"/>
  <c r="L12" i="6"/>
  <c r="K12" i="6"/>
  <c r="J12" i="6"/>
  <c r="I12" i="6"/>
  <c r="H12" i="6"/>
  <c r="G12" i="6"/>
  <c r="F12" i="6"/>
  <c r="AZ11" i="6"/>
  <c r="AY11" i="6"/>
  <c r="AX11" i="6"/>
  <c r="AW11" i="6"/>
  <c r="AV11" i="6"/>
  <c r="AU11" i="6"/>
  <c r="AT11" i="6"/>
  <c r="AS11" i="6"/>
  <c r="AR11" i="6"/>
  <c r="AQ11" i="6"/>
  <c r="AP11" i="6"/>
  <c r="AO11" i="6"/>
  <c r="AN11" i="6"/>
  <c r="AM11" i="6"/>
  <c r="AL11" i="6"/>
  <c r="AK11" i="6"/>
  <c r="AJ11" i="6"/>
  <c r="AI11" i="6"/>
  <c r="AH11" i="6"/>
  <c r="AG11" i="6"/>
  <c r="AF11" i="6"/>
  <c r="AE11" i="6"/>
  <c r="AD11" i="6"/>
  <c r="AC11" i="6"/>
  <c r="AB11" i="6"/>
  <c r="AA11" i="6"/>
  <c r="Z11" i="6"/>
  <c r="Y11" i="6"/>
  <c r="X11" i="6"/>
  <c r="W11" i="6"/>
  <c r="V11" i="6"/>
  <c r="U11" i="6"/>
  <c r="T11" i="6"/>
  <c r="S11" i="6"/>
  <c r="R11" i="6"/>
  <c r="Q11" i="6"/>
  <c r="P11" i="6"/>
  <c r="O11" i="6"/>
  <c r="N11" i="6"/>
  <c r="M11" i="6"/>
  <c r="L11" i="6"/>
  <c r="K11" i="6"/>
  <c r="J11" i="6"/>
  <c r="I11" i="6"/>
  <c r="H11" i="6"/>
  <c r="G11" i="6"/>
  <c r="F11" i="6"/>
  <c r="AZ10" i="6"/>
  <c r="AY10" i="6"/>
  <c r="AX10" i="6"/>
  <c r="AW10" i="6"/>
  <c r="AV10" i="6"/>
  <c r="AU10" i="6"/>
  <c r="AT10" i="6"/>
  <c r="AS10" i="6"/>
  <c r="AR10" i="6"/>
  <c r="AQ10" i="6"/>
  <c r="AP10" i="6"/>
  <c r="AO10" i="6"/>
  <c r="AN10" i="6"/>
  <c r="AM10" i="6"/>
  <c r="AL10" i="6"/>
  <c r="AK10" i="6"/>
  <c r="AJ10" i="6"/>
  <c r="AI10" i="6"/>
  <c r="AH10" i="6"/>
  <c r="AG10" i="6"/>
  <c r="AF10" i="6"/>
  <c r="AE10" i="6"/>
  <c r="AD10" i="6"/>
  <c r="AC10" i="6"/>
  <c r="AB10" i="6"/>
  <c r="AA10" i="6"/>
  <c r="Z10" i="6"/>
  <c r="Y10" i="6"/>
  <c r="X10" i="6"/>
  <c r="W10" i="6"/>
  <c r="V10" i="6"/>
  <c r="U10" i="6"/>
  <c r="T10" i="6"/>
  <c r="S10" i="6"/>
  <c r="R10" i="6"/>
  <c r="Q10" i="6"/>
  <c r="P10" i="6"/>
  <c r="O10" i="6"/>
  <c r="N10" i="6"/>
  <c r="M10" i="6"/>
  <c r="L10" i="6"/>
  <c r="K10" i="6"/>
  <c r="J10" i="6"/>
  <c r="I10" i="6"/>
  <c r="H10" i="6"/>
  <c r="G10" i="6"/>
  <c r="F10" i="6"/>
  <c r="AZ9" i="6"/>
  <c r="AY9" i="6"/>
  <c r="AX9" i="6"/>
  <c r="AW9" i="6"/>
  <c r="AV9" i="6"/>
  <c r="AU9" i="6"/>
  <c r="AT9" i="6"/>
  <c r="AS9" i="6"/>
  <c r="AR9" i="6"/>
  <c r="AQ9" i="6"/>
  <c r="AP9" i="6"/>
  <c r="AO9" i="6"/>
  <c r="AN9" i="6"/>
  <c r="AM9" i="6"/>
  <c r="AL9" i="6"/>
  <c r="AK9" i="6"/>
  <c r="AJ9" i="6"/>
  <c r="AI9" i="6"/>
  <c r="AH9" i="6"/>
  <c r="AG9" i="6"/>
  <c r="AF9" i="6"/>
  <c r="AE9" i="6"/>
  <c r="AD9" i="6"/>
  <c r="AC9" i="6"/>
  <c r="AB9" i="6"/>
  <c r="AA9" i="6"/>
  <c r="Z9" i="6"/>
  <c r="Y9" i="6"/>
  <c r="X9" i="6"/>
  <c r="W9" i="6"/>
  <c r="V9" i="6"/>
  <c r="U9" i="6"/>
  <c r="T9" i="6"/>
  <c r="S9" i="6"/>
  <c r="R9" i="6"/>
  <c r="Q9" i="6"/>
  <c r="P9" i="6"/>
  <c r="O9" i="6"/>
  <c r="N9" i="6"/>
  <c r="M9" i="6"/>
  <c r="L9" i="6"/>
  <c r="K9" i="6"/>
  <c r="J9" i="6"/>
  <c r="I9" i="6"/>
  <c r="H9" i="6"/>
  <c r="G9" i="6"/>
  <c r="F9" i="6"/>
  <c r="A5" i="6"/>
  <c r="F7" i="58" s="1"/>
  <c r="AZ43" i="5"/>
  <c r="AY43" i="5"/>
  <c r="AX43" i="5"/>
  <c r="AW43" i="5"/>
  <c r="AV43" i="5"/>
  <c r="AU43" i="5"/>
  <c r="AT43" i="5"/>
  <c r="AS43" i="5"/>
  <c r="AR43" i="5"/>
  <c r="AQ43" i="5"/>
  <c r="AP43" i="5"/>
  <c r="AO43" i="5"/>
  <c r="AN43" i="5"/>
  <c r="AM43" i="5"/>
  <c r="AL43" i="5"/>
  <c r="AK43" i="5"/>
  <c r="AJ43" i="5"/>
  <c r="AI43" i="5"/>
  <c r="AH43" i="5"/>
  <c r="AG43" i="5"/>
  <c r="AF43" i="5"/>
  <c r="AE43" i="5"/>
  <c r="AD43" i="5"/>
  <c r="AC43" i="5"/>
  <c r="AB43" i="5"/>
  <c r="AA43" i="5"/>
  <c r="Z43" i="5"/>
  <c r="Y43" i="5"/>
  <c r="X43" i="5"/>
  <c r="W43" i="5"/>
  <c r="V43" i="5"/>
  <c r="U43" i="5"/>
  <c r="T43" i="5"/>
  <c r="S43" i="5"/>
  <c r="R43" i="5"/>
  <c r="Q43" i="5"/>
  <c r="P43" i="5"/>
  <c r="O43" i="5"/>
  <c r="N43" i="5"/>
  <c r="M43" i="5"/>
  <c r="L43" i="5"/>
  <c r="K43" i="5"/>
  <c r="J43" i="5"/>
  <c r="I43" i="5"/>
  <c r="H43" i="5"/>
  <c r="G43" i="5"/>
  <c r="F43" i="5"/>
  <c r="AZ42" i="5"/>
  <c r="AY42" i="5"/>
  <c r="AX42" i="5"/>
  <c r="AW42" i="5"/>
  <c r="AV42" i="5"/>
  <c r="AU42" i="5"/>
  <c r="AT42" i="5"/>
  <c r="AS42" i="5"/>
  <c r="AR42" i="5"/>
  <c r="AQ42" i="5"/>
  <c r="AP42" i="5"/>
  <c r="AO42" i="5"/>
  <c r="AN42" i="5"/>
  <c r="AM42" i="5"/>
  <c r="AL42" i="5"/>
  <c r="AK42" i="5"/>
  <c r="AJ42" i="5"/>
  <c r="AI42" i="5"/>
  <c r="AH42" i="5"/>
  <c r="AG42" i="5"/>
  <c r="AF42" i="5"/>
  <c r="AE42" i="5"/>
  <c r="AD42" i="5"/>
  <c r="AC42" i="5"/>
  <c r="AB42" i="5"/>
  <c r="AA42" i="5"/>
  <c r="Z42" i="5"/>
  <c r="Y42" i="5"/>
  <c r="X42" i="5"/>
  <c r="W42" i="5"/>
  <c r="V42" i="5"/>
  <c r="U42" i="5"/>
  <c r="T42" i="5"/>
  <c r="S42" i="5"/>
  <c r="R42" i="5"/>
  <c r="Q42" i="5"/>
  <c r="P42" i="5"/>
  <c r="O42" i="5"/>
  <c r="N42" i="5"/>
  <c r="M42" i="5"/>
  <c r="L42" i="5"/>
  <c r="K42" i="5"/>
  <c r="J42" i="5"/>
  <c r="I42" i="5"/>
  <c r="H42" i="5"/>
  <c r="G42" i="5"/>
  <c r="F42" i="5"/>
  <c r="AZ41" i="5"/>
  <c r="AY41" i="5"/>
  <c r="AX41" i="5"/>
  <c r="AW41" i="5"/>
  <c r="AV41" i="5"/>
  <c r="AU41" i="5"/>
  <c r="AT41" i="5"/>
  <c r="AS41" i="5"/>
  <c r="AR41" i="5"/>
  <c r="AQ41" i="5"/>
  <c r="AP41" i="5"/>
  <c r="AO41" i="5"/>
  <c r="AN41" i="5"/>
  <c r="AM41" i="5"/>
  <c r="AL41" i="5"/>
  <c r="AK41" i="5"/>
  <c r="AJ41" i="5"/>
  <c r="AI41" i="5"/>
  <c r="AH41" i="5"/>
  <c r="AG41" i="5"/>
  <c r="AF41" i="5"/>
  <c r="AE41" i="5"/>
  <c r="AD41" i="5"/>
  <c r="AC41" i="5"/>
  <c r="AB41" i="5"/>
  <c r="AA41" i="5"/>
  <c r="Z41" i="5"/>
  <c r="Y41" i="5"/>
  <c r="X41" i="5"/>
  <c r="W41" i="5"/>
  <c r="V41" i="5"/>
  <c r="U41" i="5"/>
  <c r="T41" i="5"/>
  <c r="S41" i="5"/>
  <c r="R41" i="5"/>
  <c r="Q41" i="5"/>
  <c r="P41" i="5"/>
  <c r="O41" i="5"/>
  <c r="N41" i="5"/>
  <c r="M41" i="5"/>
  <c r="L41" i="5"/>
  <c r="K41" i="5"/>
  <c r="J41" i="5"/>
  <c r="I41" i="5"/>
  <c r="H41" i="5"/>
  <c r="G41" i="5"/>
  <c r="F41" i="5"/>
  <c r="AZ40" i="5"/>
  <c r="AY40" i="5"/>
  <c r="AX40" i="5"/>
  <c r="AW40" i="5"/>
  <c r="AV40" i="5"/>
  <c r="AU40" i="5"/>
  <c r="AT40" i="5"/>
  <c r="AS40" i="5"/>
  <c r="AR40" i="5"/>
  <c r="AQ40" i="5"/>
  <c r="AP40" i="5"/>
  <c r="AO40" i="5"/>
  <c r="AN40" i="5"/>
  <c r="AM40" i="5"/>
  <c r="AL40" i="5"/>
  <c r="AK40" i="5"/>
  <c r="AJ40" i="5"/>
  <c r="AI40" i="5"/>
  <c r="AH40" i="5"/>
  <c r="AG40" i="5"/>
  <c r="AF40" i="5"/>
  <c r="AE40" i="5"/>
  <c r="AD40" i="5"/>
  <c r="AC40" i="5"/>
  <c r="AB40" i="5"/>
  <c r="AA40" i="5"/>
  <c r="Z40" i="5"/>
  <c r="Y40" i="5"/>
  <c r="X40" i="5"/>
  <c r="W40" i="5"/>
  <c r="V40" i="5"/>
  <c r="U40" i="5"/>
  <c r="T40" i="5"/>
  <c r="S40" i="5"/>
  <c r="R40" i="5"/>
  <c r="Q40" i="5"/>
  <c r="P40" i="5"/>
  <c r="O40" i="5"/>
  <c r="N40" i="5"/>
  <c r="M40" i="5"/>
  <c r="L40" i="5"/>
  <c r="K40" i="5"/>
  <c r="J40" i="5"/>
  <c r="I40" i="5"/>
  <c r="H40" i="5"/>
  <c r="G40" i="5"/>
  <c r="F40" i="5"/>
  <c r="AZ39" i="5"/>
  <c r="AY39" i="5"/>
  <c r="AX39" i="5"/>
  <c r="AW39" i="5"/>
  <c r="AV39" i="5"/>
  <c r="AU39" i="5"/>
  <c r="AT39" i="5"/>
  <c r="AS39" i="5"/>
  <c r="AR39" i="5"/>
  <c r="AQ39" i="5"/>
  <c r="AP39" i="5"/>
  <c r="AO39" i="5"/>
  <c r="AN39" i="5"/>
  <c r="AM39" i="5"/>
  <c r="AL39" i="5"/>
  <c r="AK39" i="5"/>
  <c r="AJ39" i="5"/>
  <c r="AI39" i="5"/>
  <c r="AH39" i="5"/>
  <c r="AG39" i="5"/>
  <c r="AF39" i="5"/>
  <c r="AE39" i="5"/>
  <c r="AD39" i="5"/>
  <c r="AC39" i="5"/>
  <c r="AB39" i="5"/>
  <c r="AA39" i="5"/>
  <c r="Z39" i="5"/>
  <c r="Y39" i="5"/>
  <c r="X39" i="5"/>
  <c r="W39" i="5"/>
  <c r="V39" i="5"/>
  <c r="U39" i="5"/>
  <c r="T39" i="5"/>
  <c r="S39" i="5"/>
  <c r="R39" i="5"/>
  <c r="Q39" i="5"/>
  <c r="P39" i="5"/>
  <c r="O39" i="5"/>
  <c r="N39" i="5"/>
  <c r="M39" i="5"/>
  <c r="L39" i="5"/>
  <c r="K39" i="5"/>
  <c r="J39" i="5"/>
  <c r="I39" i="5"/>
  <c r="H39" i="5"/>
  <c r="G39" i="5"/>
  <c r="F39" i="5"/>
  <c r="AZ38" i="5"/>
  <c r="AY38" i="5"/>
  <c r="AX38" i="5"/>
  <c r="AW38" i="5"/>
  <c r="AV38" i="5"/>
  <c r="AU38" i="5"/>
  <c r="AT38" i="5"/>
  <c r="AS38" i="5"/>
  <c r="AR38" i="5"/>
  <c r="AQ38" i="5"/>
  <c r="AP38" i="5"/>
  <c r="AO38" i="5"/>
  <c r="AN38" i="5"/>
  <c r="AM38" i="5"/>
  <c r="AL38" i="5"/>
  <c r="AK38" i="5"/>
  <c r="AJ38" i="5"/>
  <c r="AI38" i="5"/>
  <c r="AH38" i="5"/>
  <c r="AG38" i="5"/>
  <c r="AF38" i="5"/>
  <c r="AE38" i="5"/>
  <c r="AD38" i="5"/>
  <c r="AC38" i="5"/>
  <c r="AB38" i="5"/>
  <c r="AA38" i="5"/>
  <c r="Z38" i="5"/>
  <c r="Y38" i="5"/>
  <c r="X38" i="5"/>
  <c r="W38" i="5"/>
  <c r="V38" i="5"/>
  <c r="U38" i="5"/>
  <c r="T38" i="5"/>
  <c r="S38" i="5"/>
  <c r="R38" i="5"/>
  <c r="Q38" i="5"/>
  <c r="P38" i="5"/>
  <c r="O38" i="5"/>
  <c r="N38" i="5"/>
  <c r="M38" i="5"/>
  <c r="L38" i="5"/>
  <c r="K38" i="5"/>
  <c r="J38" i="5"/>
  <c r="I38" i="5"/>
  <c r="H38" i="5"/>
  <c r="G38" i="5"/>
  <c r="F38" i="5"/>
  <c r="AZ37" i="5"/>
  <c r="AY37" i="5"/>
  <c r="AX37" i="5"/>
  <c r="AW37" i="5"/>
  <c r="AV37" i="5"/>
  <c r="AU37" i="5"/>
  <c r="AT37" i="5"/>
  <c r="AS37" i="5"/>
  <c r="AR37" i="5"/>
  <c r="AQ37" i="5"/>
  <c r="AP37" i="5"/>
  <c r="AO37" i="5"/>
  <c r="AN37" i="5"/>
  <c r="AM37" i="5"/>
  <c r="AL37" i="5"/>
  <c r="AK37" i="5"/>
  <c r="AJ37" i="5"/>
  <c r="AI37" i="5"/>
  <c r="AH37" i="5"/>
  <c r="AG37" i="5"/>
  <c r="AF37" i="5"/>
  <c r="AE37" i="5"/>
  <c r="AD37" i="5"/>
  <c r="AC37" i="5"/>
  <c r="AB37" i="5"/>
  <c r="AA37" i="5"/>
  <c r="Z37" i="5"/>
  <c r="Y37" i="5"/>
  <c r="X37" i="5"/>
  <c r="W37" i="5"/>
  <c r="V37" i="5"/>
  <c r="U37" i="5"/>
  <c r="T37" i="5"/>
  <c r="S37" i="5"/>
  <c r="R37" i="5"/>
  <c r="Q37" i="5"/>
  <c r="P37" i="5"/>
  <c r="O37" i="5"/>
  <c r="N37" i="5"/>
  <c r="M37" i="5"/>
  <c r="L37" i="5"/>
  <c r="K37" i="5"/>
  <c r="J37" i="5"/>
  <c r="I37" i="5"/>
  <c r="H37" i="5"/>
  <c r="G37" i="5"/>
  <c r="F37" i="5"/>
  <c r="AZ36" i="5"/>
  <c r="AY36" i="5"/>
  <c r="AX36" i="5"/>
  <c r="AW36" i="5"/>
  <c r="AV36" i="5"/>
  <c r="AU36" i="5"/>
  <c r="AT36" i="5"/>
  <c r="AS36" i="5"/>
  <c r="AR36" i="5"/>
  <c r="AQ36" i="5"/>
  <c r="AP36" i="5"/>
  <c r="AO36" i="5"/>
  <c r="AN36" i="5"/>
  <c r="AM36" i="5"/>
  <c r="AL36" i="5"/>
  <c r="AK36" i="5"/>
  <c r="AJ36" i="5"/>
  <c r="AI36" i="5"/>
  <c r="AH36" i="5"/>
  <c r="AG36" i="5"/>
  <c r="AF36" i="5"/>
  <c r="AE36" i="5"/>
  <c r="AD36" i="5"/>
  <c r="AC36" i="5"/>
  <c r="AB36" i="5"/>
  <c r="AA36" i="5"/>
  <c r="Z36" i="5"/>
  <c r="Y36" i="5"/>
  <c r="X36" i="5"/>
  <c r="W36" i="5"/>
  <c r="V36" i="5"/>
  <c r="U36" i="5"/>
  <c r="T36" i="5"/>
  <c r="S36" i="5"/>
  <c r="R36" i="5"/>
  <c r="Q36" i="5"/>
  <c r="P36" i="5"/>
  <c r="O36" i="5"/>
  <c r="N36" i="5"/>
  <c r="M36" i="5"/>
  <c r="L36" i="5"/>
  <c r="K36" i="5"/>
  <c r="J36" i="5"/>
  <c r="I36" i="5"/>
  <c r="H36" i="5"/>
  <c r="G36" i="5"/>
  <c r="F36" i="5"/>
  <c r="AZ35" i="5"/>
  <c r="AY35" i="5"/>
  <c r="AX35" i="5"/>
  <c r="AW35" i="5"/>
  <c r="AV35" i="5"/>
  <c r="AU35" i="5"/>
  <c r="AT35" i="5"/>
  <c r="AS35" i="5"/>
  <c r="AR35" i="5"/>
  <c r="AQ35" i="5"/>
  <c r="AP35" i="5"/>
  <c r="AO35" i="5"/>
  <c r="AN35" i="5"/>
  <c r="AM35" i="5"/>
  <c r="AL35" i="5"/>
  <c r="AK35" i="5"/>
  <c r="AJ35" i="5"/>
  <c r="AI35" i="5"/>
  <c r="AH35" i="5"/>
  <c r="AG35" i="5"/>
  <c r="AF35" i="5"/>
  <c r="AE35" i="5"/>
  <c r="AD35" i="5"/>
  <c r="AC35" i="5"/>
  <c r="AB35" i="5"/>
  <c r="AA35" i="5"/>
  <c r="Z35" i="5"/>
  <c r="Y35" i="5"/>
  <c r="X35" i="5"/>
  <c r="W35" i="5"/>
  <c r="V35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/>
  <c r="H35" i="5"/>
  <c r="G35" i="5"/>
  <c r="F35" i="5"/>
  <c r="AZ34" i="5"/>
  <c r="AY34" i="5"/>
  <c r="AX34" i="5"/>
  <c r="AW34" i="5"/>
  <c r="AV34" i="5"/>
  <c r="AU34" i="5"/>
  <c r="AT34" i="5"/>
  <c r="AS34" i="5"/>
  <c r="AR34" i="5"/>
  <c r="AQ34" i="5"/>
  <c r="AP34" i="5"/>
  <c r="AO34" i="5"/>
  <c r="AN34" i="5"/>
  <c r="AM34" i="5"/>
  <c r="AL34" i="5"/>
  <c r="AK34" i="5"/>
  <c r="AJ34" i="5"/>
  <c r="AI34" i="5"/>
  <c r="AH34" i="5"/>
  <c r="AG34" i="5"/>
  <c r="AF34" i="5"/>
  <c r="AE34" i="5"/>
  <c r="AD34" i="5"/>
  <c r="AC34" i="5"/>
  <c r="AB34" i="5"/>
  <c r="AA34" i="5"/>
  <c r="Z34" i="5"/>
  <c r="Y34" i="5"/>
  <c r="X34" i="5"/>
  <c r="W34" i="5"/>
  <c r="V34" i="5"/>
  <c r="U34" i="5"/>
  <c r="T34" i="5"/>
  <c r="S34" i="5"/>
  <c r="R34" i="5"/>
  <c r="Q34" i="5"/>
  <c r="P34" i="5"/>
  <c r="O34" i="5"/>
  <c r="N34" i="5"/>
  <c r="M34" i="5"/>
  <c r="L34" i="5"/>
  <c r="K34" i="5"/>
  <c r="J34" i="5"/>
  <c r="I34" i="5"/>
  <c r="H34" i="5"/>
  <c r="G34" i="5"/>
  <c r="F34" i="5"/>
  <c r="AZ33" i="5"/>
  <c r="AY33" i="5"/>
  <c r="AX33" i="5"/>
  <c r="AW33" i="5"/>
  <c r="AV33" i="5"/>
  <c r="AU33" i="5"/>
  <c r="AT33" i="5"/>
  <c r="AS33" i="5"/>
  <c r="AR33" i="5"/>
  <c r="AQ33" i="5"/>
  <c r="AP33" i="5"/>
  <c r="AO33" i="5"/>
  <c r="AN33" i="5"/>
  <c r="AM33" i="5"/>
  <c r="AL33" i="5"/>
  <c r="AK33" i="5"/>
  <c r="AJ33" i="5"/>
  <c r="AI33" i="5"/>
  <c r="AH33" i="5"/>
  <c r="AG33" i="5"/>
  <c r="AF33" i="5"/>
  <c r="AE33" i="5"/>
  <c r="AD33" i="5"/>
  <c r="AC33" i="5"/>
  <c r="AB33" i="5"/>
  <c r="AA33" i="5"/>
  <c r="Z33" i="5"/>
  <c r="Y33" i="5"/>
  <c r="X33" i="5"/>
  <c r="W33" i="5"/>
  <c r="V33" i="5"/>
  <c r="U33" i="5"/>
  <c r="T33" i="5"/>
  <c r="S33" i="5"/>
  <c r="R33" i="5"/>
  <c r="Q33" i="5"/>
  <c r="P33" i="5"/>
  <c r="O33" i="5"/>
  <c r="N33" i="5"/>
  <c r="M33" i="5"/>
  <c r="L33" i="5"/>
  <c r="K33" i="5"/>
  <c r="J33" i="5"/>
  <c r="I33" i="5"/>
  <c r="H33" i="5"/>
  <c r="G33" i="5"/>
  <c r="F33" i="5"/>
  <c r="AZ32" i="5"/>
  <c r="AY32" i="5"/>
  <c r="AX32" i="5"/>
  <c r="AW32" i="5"/>
  <c r="AV32" i="5"/>
  <c r="AU32" i="5"/>
  <c r="AT32" i="5"/>
  <c r="AS32" i="5"/>
  <c r="AR32" i="5"/>
  <c r="AQ32" i="5"/>
  <c r="AP32" i="5"/>
  <c r="AO32" i="5"/>
  <c r="AN32" i="5"/>
  <c r="AM32" i="5"/>
  <c r="AL32" i="5"/>
  <c r="AK32" i="5"/>
  <c r="AJ32" i="5"/>
  <c r="AI32" i="5"/>
  <c r="AH32" i="5"/>
  <c r="AG32" i="5"/>
  <c r="AF32" i="5"/>
  <c r="AE32" i="5"/>
  <c r="AD32" i="5"/>
  <c r="AC32" i="5"/>
  <c r="AB32" i="5"/>
  <c r="AA32" i="5"/>
  <c r="Z32" i="5"/>
  <c r="Y32" i="5"/>
  <c r="X32" i="5"/>
  <c r="W32" i="5"/>
  <c r="V32" i="5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G32" i="5"/>
  <c r="F32" i="5"/>
  <c r="AZ31" i="5"/>
  <c r="AY31" i="5"/>
  <c r="AX31" i="5"/>
  <c r="AW31" i="5"/>
  <c r="AV31" i="5"/>
  <c r="AU31" i="5"/>
  <c r="AT31" i="5"/>
  <c r="AS31" i="5"/>
  <c r="AR31" i="5"/>
  <c r="AQ31" i="5"/>
  <c r="AP31" i="5"/>
  <c r="AO31" i="5"/>
  <c r="AN31" i="5"/>
  <c r="AM31" i="5"/>
  <c r="AL31" i="5"/>
  <c r="AK31" i="5"/>
  <c r="AJ31" i="5"/>
  <c r="AI31" i="5"/>
  <c r="AH31" i="5"/>
  <c r="AG31" i="5"/>
  <c r="AF31" i="5"/>
  <c r="AE31" i="5"/>
  <c r="AD31" i="5"/>
  <c r="AC31" i="5"/>
  <c r="AB31" i="5"/>
  <c r="AA31" i="5"/>
  <c r="Z31" i="5"/>
  <c r="Y31" i="5"/>
  <c r="X31" i="5"/>
  <c r="W31" i="5"/>
  <c r="V31" i="5"/>
  <c r="U31" i="5"/>
  <c r="T31" i="5"/>
  <c r="S31" i="5"/>
  <c r="R31" i="5"/>
  <c r="Q31" i="5"/>
  <c r="P31" i="5"/>
  <c r="O31" i="5"/>
  <c r="N31" i="5"/>
  <c r="M31" i="5"/>
  <c r="L31" i="5"/>
  <c r="K31" i="5"/>
  <c r="J31" i="5"/>
  <c r="I31" i="5"/>
  <c r="H31" i="5"/>
  <c r="G31" i="5"/>
  <c r="F31" i="5"/>
  <c r="AZ30" i="5"/>
  <c r="AY30" i="5"/>
  <c r="AX30" i="5"/>
  <c r="AW30" i="5"/>
  <c r="AV30" i="5"/>
  <c r="AU30" i="5"/>
  <c r="AT30" i="5"/>
  <c r="AS30" i="5"/>
  <c r="AR30" i="5"/>
  <c r="AQ30" i="5"/>
  <c r="AP30" i="5"/>
  <c r="AO30" i="5"/>
  <c r="AN30" i="5"/>
  <c r="AM30" i="5"/>
  <c r="AL30" i="5"/>
  <c r="AK30" i="5"/>
  <c r="AJ30" i="5"/>
  <c r="AI30" i="5"/>
  <c r="AH30" i="5"/>
  <c r="AG30" i="5"/>
  <c r="AF30" i="5"/>
  <c r="AE30" i="5"/>
  <c r="AD30" i="5"/>
  <c r="AC30" i="5"/>
  <c r="AB30" i="5"/>
  <c r="AA30" i="5"/>
  <c r="Z30" i="5"/>
  <c r="Y30" i="5"/>
  <c r="X30" i="5"/>
  <c r="W30" i="5"/>
  <c r="V30" i="5"/>
  <c r="U30" i="5"/>
  <c r="T30" i="5"/>
  <c r="S30" i="5"/>
  <c r="R30" i="5"/>
  <c r="Q30" i="5"/>
  <c r="P30" i="5"/>
  <c r="O30" i="5"/>
  <c r="N30" i="5"/>
  <c r="M30" i="5"/>
  <c r="L30" i="5"/>
  <c r="K30" i="5"/>
  <c r="J30" i="5"/>
  <c r="I30" i="5"/>
  <c r="H30" i="5"/>
  <c r="G30" i="5"/>
  <c r="F30" i="5"/>
  <c r="AZ29" i="5"/>
  <c r="AY29" i="5"/>
  <c r="AX29" i="5"/>
  <c r="AW29" i="5"/>
  <c r="AV29" i="5"/>
  <c r="AU29" i="5"/>
  <c r="AT29" i="5"/>
  <c r="AS29" i="5"/>
  <c r="AR29" i="5"/>
  <c r="AQ29" i="5"/>
  <c r="AP29" i="5"/>
  <c r="AO29" i="5"/>
  <c r="AN29" i="5"/>
  <c r="AM29" i="5"/>
  <c r="AL29" i="5"/>
  <c r="AK29" i="5"/>
  <c r="AJ29" i="5"/>
  <c r="AI29" i="5"/>
  <c r="AH29" i="5"/>
  <c r="AG29" i="5"/>
  <c r="AF29" i="5"/>
  <c r="AE29" i="5"/>
  <c r="AD29" i="5"/>
  <c r="AC29" i="5"/>
  <c r="AB29" i="5"/>
  <c r="AA29" i="5"/>
  <c r="Z29" i="5"/>
  <c r="Y29" i="5"/>
  <c r="X29" i="5"/>
  <c r="W29" i="5"/>
  <c r="V29" i="5"/>
  <c r="U29" i="5"/>
  <c r="T29" i="5"/>
  <c r="S29" i="5"/>
  <c r="R29" i="5"/>
  <c r="Q29" i="5"/>
  <c r="P29" i="5"/>
  <c r="O29" i="5"/>
  <c r="N29" i="5"/>
  <c r="M29" i="5"/>
  <c r="L29" i="5"/>
  <c r="K29" i="5"/>
  <c r="J29" i="5"/>
  <c r="I29" i="5"/>
  <c r="H29" i="5"/>
  <c r="G29" i="5"/>
  <c r="F29" i="5"/>
  <c r="AZ28" i="5"/>
  <c r="AY28" i="5"/>
  <c r="AX28" i="5"/>
  <c r="AW28" i="5"/>
  <c r="AV28" i="5"/>
  <c r="AU28" i="5"/>
  <c r="AT28" i="5"/>
  <c r="AS28" i="5"/>
  <c r="AR28" i="5"/>
  <c r="AQ28" i="5"/>
  <c r="AP28" i="5"/>
  <c r="AO28" i="5"/>
  <c r="AN28" i="5"/>
  <c r="AM28" i="5"/>
  <c r="AL28" i="5"/>
  <c r="AK28" i="5"/>
  <c r="AJ28" i="5"/>
  <c r="AI28" i="5"/>
  <c r="AH28" i="5"/>
  <c r="AG28" i="5"/>
  <c r="AF28" i="5"/>
  <c r="AE28" i="5"/>
  <c r="AD28" i="5"/>
  <c r="AC28" i="5"/>
  <c r="AB28" i="5"/>
  <c r="AA28" i="5"/>
  <c r="Z28" i="5"/>
  <c r="Y28" i="5"/>
  <c r="X28" i="5"/>
  <c r="W28" i="5"/>
  <c r="V28" i="5"/>
  <c r="U28" i="5"/>
  <c r="T28" i="5"/>
  <c r="S28" i="5"/>
  <c r="R28" i="5"/>
  <c r="Q28" i="5"/>
  <c r="P28" i="5"/>
  <c r="O28" i="5"/>
  <c r="N28" i="5"/>
  <c r="M28" i="5"/>
  <c r="L28" i="5"/>
  <c r="K28" i="5"/>
  <c r="J28" i="5"/>
  <c r="I28" i="5"/>
  <c r="H28" i="5"/>
  <c r="G28" i="5"/>
  <c r="F28" i="5"/>
  <c r="AZ27" i="5"/>
  <c r="AY27" i="5"/>
  <c r="AX27" i="5"/>
  <c r="AW27" i="5"/>
  <c r="AV27" i="5"/>
  <c r="AU27" i="5"/>
  <c r="AT27" i="5"/>
  <c r="AS27" i="5"/>
  <c r="AR27" i="5"/>
  <c r="AQ27" i="5"/>
  <c r="AP27" i="5"/>
  <c r="AO27" i="5"/>
  <c r="AN27" i="5"/>
  <c r="AM27" i="5"/>
  <c r="AL27" i="5"/>
  <c r="AK27" i="5"/>
  <c r="AJ27" i="5"/>
  <c r="AI27" i="5"/>
  <c r="AH27" i="5"/>
  <c r="AG27" i="5"/>
  <c r="AF27" i="5"/>
  <c r="AE27" i="5"/>
  <c r="AD27" i="5"/>
  <c r="AC27" i="5"/>
  <c r="AB27" i="5"/>
  <c r="AA27" i="5"/>
  <c r="Z27" i="5"/>
  <c r="Y27" i="5"/>
  <c r="X27" i="5"/>
  <c r="W27" i="5"/>
  <c r="V27" i="5"/>
  <c r="U27" i="5"/>
  <c r="T27" i="5"/>
  <c r="S27" i="5"/>
  <c r="R27" i="5"/>
  <c r="Q27" i="5"/>
  <c r="P27" i="5"/>
  <c r="O27" i="5"/>
  <c r="N27" i="5"/>
  <c r="M27" i="5"/>
  <c r="L27" i="5"/>
  <c r="K27" i="5"/>
  <c r="J27" i="5"/>
  <c r="I27" i="5"/>
  <c r="H27" i="5"/>
  <c r="G27" i="5"/>
  <c r="F27" i="5"/>
  <c r="AZ26" i="5"/>
  <c r="AY26" i="5"/>
  <c r="AX26" i="5"/>
  <c r="AW26" i="5"/>
  <c r="AV26" i="5"/>
  <c r="AU26" i="5"/>
  <c r="AT26" i="5"/>
  <c r="AS26" i="5"/>
  <c r="AR26" i="5"/>
  <c r="AQ26" i="5"/>
  <c r="AP26" i="5"/>
  <c r="AO26" i="5"/>
  <c r="AN26" i="5"/>
  <c r="AM26" i="5"/>
  <c r="AL26" i="5"/>
  <c r="AK26" i="5"/>
  <c r="AJ26" i="5"/>
  <c r="AI26" i="5"/>
  <c r="AH26" i="5"/>
  <c r="AG26" i="5"/>
  <c r="AF26" i="5"/>
  <c r="AE26" i="5"/>
  <c r="AD26" i="5"/>
  <c r="AC26" i="5"/>
  <c r="AB26" i="5"/>
  <c r="AA26" i="5"/>
  <c r="Z26" i="5"/>
  <c r="Y26" i="5"/>
  <c r="X26" i="5"/>
  <c r="W26" i="5"/>
  <c r="V26" i="5"/>
  <c r="U26" i="5"/>
  <c r="T26" i="5"/>
  <c r="S26" i="5"/>
  <c r="R26" i="5"/>
  <c r="Q26" i="5"/>
  <c r="P26" i="5"/>
  <c r="O26" i="5"/>
  <c r="N26" i="5"/>
  <c r="M26" i="5"/>
  <c r="L26" i="5"/>
  <c r="K26" i="5"/>
  <c r="J26" i="5"/>
  <c r="I26" i="5"/>
  <c r="H26" i="5"/>
  <c r="G26" i="5"/>
  <c r="F26" i="5"/>
  <c r="AZ25" i="5"/>
  <c r="AY25" i="5"/>
  <c r="AX25" i="5"/>
  <c r="AW25" i="5"/>
  <c r="AV25" i="5"/>
  <c r="AU25" i="5"/>
  <c r="AT25" i="5"/>
  <c r="AS25" i="5"/>
  <c r="AR25" i="5"/>
  <c r="AQ25" i="5"/>
  <c r="AP25" i="5"/>
  <c r="AO25" i="5"/>
  <c r="AN25" i="5"/>
  <c r="AM25" i="5"/>
  <c r="AL25" i="5"/>
  <c r="AK25" i="5"/>
  <c r="AJ25" i="5"/>
  <c r="AI25" i="5"/>
  <c r="AH25" i="5"/>
  <c r="AG25" i="5"/>
  <c r="AF25" i="5"/>
  <c r="AE25" i="5"/>
  <c r="AD25" i="5"/>
  <c r="AC25" i="5"/>
  <c r="AB25" i="5"/>
  <c r="AA25" i="5"/>
  <c r="Z25" i="5"/>
  <c r="Y25" i="5"/>
  <c r="X25" i="5"/>
  <c r="W25" i="5"/>
  <c r="V25" i="5"/>
  <c r="U25" i="5"/>
  <c r="T25" i="5"/>
  <c r="S25" i="5"/>
  <c r="R25" i="5"/>
  <c r="Q25" i="5"/>
  <c r="P25" i="5"/>
  <c r="O25" i="5"/>
  <c r="N25" i="5"/>
  <c r="M25" i="5"/>
  <c r="L25" i="5"/>
  <c r="K25" i="5"/>
  <c r="J25" i="5"/>
  <c r="I25" i="5"/>
  <c r="H25" i="5"/>
  <c r="G25" i="5"/>
  <c r="F25" i="5"/>
  <c r="AZ24" i="5"/>
  <c r="AY24" i="5"/>
  <c r="AX24" i="5"/>
  <c r="AW24" i="5"/>
  <c r="AV24" i="5"/>
  <c r="AU24" i="5"/>
  <c r="AT24" i="5"/>
  <c r="AS24" i="5"/>
  <c r="AR24" i="5"/>
  <c r="AQ24" i="5"/>
  <c r="AP24" i="5"/>
  <c r="AO24" i="5"/>
  <c r="AN24" i="5"/>
  <c r="AM24" i="5"/>
  <c r="AL24" i="5"/>
  <c r="AK24" i="5"/>
  <c r="AJ24" i="5"/>
  <c r="AI24" i="5"/>
  <c r="AH24" i="5"/>
  <c r="AG24" i="5"/>
  <c r="AF24" i="5"/>
  <c r="AE24" i="5"/>
  <c r="AD24" i="5"/>
  <c r="AC24" i="5"/>
  <c r="AB24" i="5"/>
  <c r="AA24" i="5"/>
  <c r="Z24" i="5"/>
  <c r="Y24" i="5"/>
  <c r="X24" i="5"/>
  <c r="W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  <c r="F24" i="5"/>
  <c r="AZ23" i="5"/>
  <c r="AY23" i="5"/>
  <c r="AX23" i="5"/>
  <c r="AW23" i="5"/>
  <c r="AV23" i="5"/>
  <c r="AU23" i="5"/>
  <c r="AT23" i="5"/>
  <c r="AS23" i="5"/>
  <c r="AR23" i="5"/>
  <c r="AQ23" i="5"/>
  <c r="AP23" i="5"/>
  <c r="AO23" i="5"/>
  <c r="AN23" i="5"/>
  <c r="AM23" i="5"/>
  <c r="AL23" i="5"/>
  <c r="AK23" i="5"/>
  <c r="AJ23" i="5"/>
  <c r="AI23" i="5"/>
  <c r="AH23" i="5"/>
  <c r="AG23" i="5"/>
  <c r="AF23" i="5"/>
  <c r="AE23" i="5"/>
  <c r="AD23" i="5"/>
  <c r="AC23" i="5"/>
  <c r="AB23" i="5"/>
  <c r="AA23" i="5"/>
  <c r="Z23" i="5"/>
  <c r="Y23" i="5"/>
  <c r="X23" i="5"/>
  <c r="W23" i="5"/>
  <c r="V23" i="5"/>
  <c r="U23" i="5"/>
  <c r="T23" i="5"/>
  <c r="S23" i="5"/>
  <c r="R23" i="5"/>
  <c r="Q23" i="5"/>
  <c r="P23" i="5"/>
  <c r="O23" i="5"/>
  <c r="N23" i="5"/>
  <c r="M23" i="5"/>
  <c r="L23" i="5"/>
  <c r="K23" i="5"/>
  <c r="J23" i="5"/>
  <c r="I23" i="5"/>
  <c r="H23" i="5"/>
  <c r="G23" i="5"/>
  <c r="F23" i="5"/>
  <c r="AZ22" i="5"/>
  <c r="AY22" i="5"/>
  <c r="AX22" i="5"/>
  <c r="AW22" i="5"/>
  <c r="AV22" i="5"/>
  <c r="AU22" i="5"/>
  <c r="AT22" i="5"/>
  <c r="AS22" i="5"/>
  <c r="AR22" i="5"/>
  <c r="AQ22" i="5"/>
  <c r="AP22" i="5"/>
  <c r="AO22" i="5"/>
  <c r="AN22" i="5"/>
  <c r="AM22" i="5"/>
  <c r="AL22" i="5"/>
  <c r="AK22" i="5"/>
  <c r="AJ22" i="5"/>
  <c r="AI22" i="5"/>
  <c r="AH22" i="5"/>
  <c r="AG22" i="5"/>
  <c r="AF22" i="5"/>
  <c r="AE22" i="5"/>
  <c r="AD22" i="5"/>
  <c r="AC22" i="5"/>
  <c r="AB22" i="5"/>
  <c r="AA22" i="5"/>
  <c r="Z22" i="5"/>
  <c r="Y22" i="5"/>
  <c r="X22" i="5"/>
  <c r="W22" i="5"/>
  <c r="V22" i="5"/>
  <c r="U22" i="5"/>
  <c r="T22" i="5"/>
  <c r="S22" i="5"/>
  <c r="R22" i="5"/>
  <c r="Q22" i="5"/>
  <c r="P22" i="5"/>
  <c r="O22" i="5"/>
  <c r="N22" i="5"/>
  <c r="M22" i="5"/>
  <c r="L22" i="5"/>
  <c r="K22" i="5"/>
  <c r="J22" i="5"/>
  <c r="I22" i="5"/>
  <c r="H22" i="5"/>
  <c r="G22" i="5"/>
  <c r="F22" i="5"/>
  <c r="AZ21" i="5"/>
  <c r="AY21" i="5"/>
  <c r="AX21" i="5"/>
  <c r="AW21" i="5"/>
  <c r="AV21" i="5"/>
  <c r="AU21" i="5"/>
  <c r="AT21" i="5"/>
  <c r="AS21" i="5"/>
  <c r="AR21" i="5"/>
  <c r="AQ21" i="5"/>
  <c r="AP21" i="5"/>
  <c r="AO21" i="5"/>
  <c r="AN21" i="5"/>
  <c r="AM21" i="5"/>
  <c r="AL21" i="5"/>
  <c r="AK21" i="5"/>
  <c r="AJ21" i="5"/>
  <c r="AI21" i="5"/>
  <c r="AH21" i="5"/>
  <c r="AG21" i="5"/>
  <c r="AF21" i="5"/>
  <c r="AE21" i="5"/>
  <c r="AD21" i="5"/>
  <c r="AC21" i="5"/>
  <c r="AB21" i="5"/>
  <c r="AA21" i="5"/>
  <c r="Z21" i="5"/>
  <c r="Y21" i="5"/>
  <c r="X21" i="5"/>
  <c r="W21" i="5"/>
  <c r="V21" i="5"/>
  <c r="U21" i="5"/>
  <c r="T21" i="5"/>
  <c r="S21" i="5"/>
  <c r="R21" i="5"/>
  <c r="Q21" i="5"/>
  <c r="P21" i="5"/>
  <c r="O21" i="5"/>
  <c r="N21" i="5"/>
  <c r="M21" i="5"/>
  <c r="L21" i="5"/>
  <c r="K21" i="5"/>
  <c r="J21" i="5"/>
  <c r="I21" i="5"/>
  <c r="H21" i="5"/>
  <c r="G21" i="5"/>
  <c r="F21" i="5"/>
  <c r="AZ20" i="5"/>
  <c r="AY20" i="5"/>
  <c r="AX20" i="5"/>
  <c r="AW20" i="5"/>
  <c r="AV20" i="5"/>
  <c r="AU20" i="5"/>
  <c r="AT20" i="5"/>
  <c r="AS20" i="5"/>
  <c r="AR20" i="5"/>
  <c r="AQ20" i="5"/>
  <c r="AP20" i="5"/>
  <c r="AO20" i="5"/>
  <c r="AN20" i="5"/>
  <c r="AM20" i="5"/>
  <c r="AL20" i="5"/>
  <c r="AK20" i="5"/>
  <c r="AJ20" i="5"/>
  <c r="AI20" i="5"/>
  <c r="AH20" i="5"/>
  <c r="AG20" i="5"/>
  <c r="AF20" i="5"/>
  <c r="AE20" i="5"/>
  <c r="AD20" i="5"/>
  <c r="AC20" i="5"/>
  <c r="AB20" i="5"/>
  <c r="AA20" i="5"/>
  <c r="Z20" i="5"/>
  <c r="Y20" i="5"/>
  <c r="X20" i="5"/>
  <c r="W20" i="5"/>
  <c r="V20" i="5"/>
  <c r="U20" i="5"/>
  <c r="T20" i="5"/>
  <c r="S20" i="5"/>
  <c r="R20" i="5"/>
  <c r="Q20" i="5"/>
  <c r="P20" i="5"/>
  <c r="O20" i="5"/>
  <c r="N20" i="5"/>
  <c r="M20" i="5"/>
  <c r="L20" i="5"/>
  <c r="K20" i="5"/>
  <c r="J20" i="5"/>
  <c r="I20" i="5"/>
  <c r="H20" i="5"/>
  <c r="G20" i="5"/>
  <c r="F20" i="5"/>
  <c r="AZ19" i="5"/>
  <c r="AY19" i="5"/>
  <c r="AX19" i="5"/>
  <c r="AW19" i="5"/>
  <c r="AV19" i="5"/>
  <c r="AU19" i="5"/>
  <c r="AT19" i="5"/>
  <c r="AS19" i="5"/>
  <c r="AR19" i="5"/>
  <c r="AQ19" i="5"/>
  <c r="AP19" i="5"/>
  <c r="AO19" i="5"/>
  <c r="AN19" i="5"/>
  <c r="AM19" i="5"/>
  <c r="AL19" i="5"/>
  <c r="AK19" i="5"/>
  <c r="AJ19" i="5"/>
  <c r="AI19" i="5"/>
  <c r="AH19" i="5"/>
  <c r="AG19" i="5"/>
  <c r="AF19" i="5"/>
  <c r="AE19" i="5"/>
  <c r="AD19" i="5"/>
  <c r="AC19" i="5"/>
  <c r="AB19" i="5"/>
  <c r="AA19" i="5"/>
  <c r="Z19" i="5"/>
  <c r="Y19" i="5"/>
  <c r="X19" i="5"/>
  <c r="W19" i="5"/>
  <c r="V19" i="5"/>
  <c r="U19" i="5"/>
  <c r="T19" i="5"/>
  <c r="S19" i="5"/>
  <c r="R19" i="5"/>
  <c r="Q19" i="5"/>
  <c r="P19" i="5"/>
  <c r="O19" i="5"/>
  <c r="N19" i="5"/>
  <c r="M19" i="5"/>
  <c r="L19" i="5"/>
  <c r="K19" i="5"/>
  <c r="J19" i="5"/>
  <c r="I19" i="5"/>
  <c r="H19" i="5"/>
  <c r="G19" i="5"/>
  <c r="F19" i="5"/>
  <c r="AZ18" i="5"/>
  <c r="AY18" i="5"/>
  <c r="AX18" i="5"/>
  <c r="AW18" i="5"/>
  <c r="AV18" i="5"/>
  <c r="AU18" i="5"/>
  <c r="AT18" i="5"/>
  <c r="AS18" i="5"/>
  <c r="AR18" i="5"/>
  <c r="AQ18" i="5"/>
  <c r="AP18" i="5"/>
  <c r="AO18" i="5"/>
  <c r="AN18" i="5"/>
  <c r="AM18" i="5"/>
  <c r="AL18" i="5"/>
  <c r="AK18" i="5"/>
  <c r="AJ18" i="5"/>
  <c r="AI18" i="5"/>
  <c r="AH18" i="5"/>
  <c r="AG18" i="5"/>
  <c r="AF18" i="5"/>
  <c r="AE18" i="5"/>
  <c r="AD18" i="5"/>
  <c r="AC18" i="5"/>
  <c r="AB18" i="5"/>
  <c r="AA18" i="5"/>
  <c r="Z18" i="5"/>
  <c r="Y18" i="5"/>
  <c r="X18" i="5"/>
  <c r="W18" i="5"/>
  <c r="V18" i="5"/>
  <c r="U18" i="5"/>
  <c r="T18" i="5"/>
  <c r="S18" i="5"/>
  <c r="R18" i="5"/>
  <c r="Q18" i="5"/>
  <c r="P18" i="5"/>
  <c r="O18" i="5"/>
  <c r="N18" i="5"/>
  <c r="M18" i="5"/>
  <c r="L18" i="5"/>
  <c r="K18" i="5"/>
  <c r="J18" i="5"/>
  <c r="I18" i="5"/>
  <c r="H18" i="5"/>
  <c r="G18" i="5"/>
  <c r="F18" i="5"/>
  <c r="AZ17" i="5"/>
  <c r="AY17" i="5"/>
  <c r="AX17" i="5"/>
  <c r="AW17" i="5"/>
  <c r="AV17" i="5"/>
  <c r="AU17" i="5"/>
  <c r="AT17" i="5"/>
  <c r="AS17" i="5"/>
  <c r="AR17" i="5"/>
  <c r="AQ17" i="5"/>
  <c r="AP17" i="5"/>
  <c r="AO17" i="5"/>
  <c r="AN17" i="5"/>
  <c r="AM17" i="5"/>
  <c r="AL17" i="5"/>
  <c r="AK17" i="5"/>
  <c r="AJ17" i="5"/>
  <c r="AI17" i="5"/>
  <c r="AH17" i="5"/>
  <c r="AG17" i="5"/>
  <c r="AF17" i="5"/>
  <c r="AE17" i="5"/>
  <c r="AD17" i="5"/>
  <c r="AC17" i="5"/>
  <c r="AB17" i="5"/>
  <c r="AA17" i="5"/>
  <c r="Z17" i="5"/>
  <c r="Y17" i="5"/>
  <c r="X17" i="5"/>
  <c r="W17" i="5"/>
  <c r="V17" i="5"/>
  <c r="U17" i="5"/>
  <c r="T17" i="5"/>
  <c r="S17" i="5"/>
  <c r="R17" i="5"/>
  <c r="Q17" i="5"/>
  <c r="P17" i="5"/>
  <c r="O17" i="5"/>
  <c r="N17" i="5"/>
  <c r="M17" i="5"/>
  <c r="L17" i="5"/>
  <c r="K17" i="5"/>
  <c r="J17" i="5"/>
  <c r="I17" i="5"/>
  <c r="H17" i="5"/>
  <c r="G17" i="5"/>
  <c r="F17" i="5"/>
  <c r="AZ16" i="5"/>
  <c r="AY16" i="5"/>
  <c r="AX16" i="5"/>
  <c r="AW16" i="5"/>
  <c r="AV16" i="5"/>
  <c r="AU16" i="5"/>
  <c r="AT16" i="5"/>
  <c r="AS16" i="5"/>
  <c r="AR16" i="5"/>
  <c r="AQ16" i="5"/>
  <c r="AP16" i="5"/>
  <c r="AO16" i="5"/>
  <c r="AN16" i="5"/>
  <c r="AM16" i="5"/>
  <c r="AL16" i="5"/>
  <c r="AK16" i="5"/>
  <c r="AJ16" i="5"/>
  <c r="AI16" i="5"/>
  <c r="AH16" i="5"/>
  <c r="AG16" i="5"/>
  <c r="AF16" i="5"/>
  <c r="AE16" i="5"/>
  <c r="AD16" i="5"/>
  <c r="AC16" i="5"/>
  <c r="AB16" i="5"/>
  <c r="AA16" i="5"/>
  <c r="Z16" i="5"/>
  <c r="Y16" i="5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AZ15" i="5"/>
  <c r="AY15" i="5"/>
  <c r="AX15" i="5"/>
  <c r="AW15" i="5"/>
  <c r="AV15" i="5"/>
  <c r="AU15" i="5"/>
  <c r="AT15" i="5"/>
  <c r="AS15" i="5"/>
  <c r="AR15" i="5"/>
  <c r="AQ15" i="5"/>
  <c r="AP15" i="5"/>
  <c r="AO15" i="5"/>
  <c r="AN15" i="5"/>
  <c r="AM15" i="5"/>
  <c r="AL15" i="5"/>
  <c r="AK15" i="5"/>
  <c r="AJ15" i="5"/>
  <c r="AI15" i="5"/>
  <c r="AH15" i="5"/>
  <c r="AG15" i="5"/>
  <c r="AF15" i="5"/>
  <c r="AE15" i="5"/>
  <c r="AD15" i="5"/>
  <c r="AC15" i="5"/>
  <c r="AB15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AZ14" i="5"/>
  <c r="AY14" i="5"/>
  <c r="AX14" i="5"/>
  <c r="AW14" i="5"/>
  <c r="AV14" i="5"/>
  <c r="AU14" i="5"/>
  <c r="AT14" i="5"/>
  <c r="AS14" i="5"/>
  <c r="AR14" i="5"/>
  <c r="AQ14" i="5"/>
  <c r="AP14" i="5"/>
  <c r="AO14" i="5"/>
  <c r="AN14" i="5"/>
  <c r="AM14" i="5"/>
  <c r="AL14" i="5"/>
  <c r="AK14" i="5"/>
  <c r="AJ14" i="5"/>
  <c r="AI14" i="5"/>
  <c r="AH14" i="5"/>
  <c r="AG14" i="5"/>
  <c r="AF14" i="5"/>
  <c r="AE14" i="5"/>
  <c r="AD14" i="5"/>
  <c r="AC14" i="5"/>
  <c r="AB14" i="5"/>
  <c r="AA14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AZ13" i="5"/>
  <c r="AY13" i="5"/>
  <c r="AX13" i="5"/>
  <c r="AW13" i="5"/>
  <c r="AV13" i="5"/>
  <c r="AU13" i="5"/>
  <c r="AT13" i="5"/>
  <c r="AS13" i="5"/>
  <c r="AR13" i="5"/>
  <c r="AQ13" i="5"/>
  <c r="AP13" i="5"/>
  <c r="AO13" i="5"/>
  <c r="AN13" i="5"/>
  <c r="AM13" i="5"/>
  <c r="AL13" i="5"/>
  <c r="AK13" i="5"/>
  <c r="AJ13" i="5"/>
  <c r="AI13" i="5"/>
  <c r="AH13" i="5"/>
  <c r="AG13" i="5"/>
  <c r="AF13" i="5"/>
  <c r="AE13" i="5"/>
  <c r="AD13" i="5"/>
  <c r="AC13" i="5"/>
  <c r="AB13" i="5"/>
  <c r="AA13" i="5"/>
  <c r="Z13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AZ12" i="5"/>
  <c r="AY12" i="5"/>
  <c r="AX12" i="5"/>
  <c r="AW12" i="5"/>
  <c r="AV12" i="5"/>
  <c r="AU12" i="5"/>
  <c r="AT12" i="5"/>
  <c r="AS12" i="5"/>
  <c r="AR12" i="5"/>
  <c r="AQ12" i="5"/>
  <c r="AP12" i="5"/>
  <c r="AO12" i="5"/>
  <c r="AN12" i="5"/>
  <c r="AM12" i="5"/>
  <c r="AL12" i="5"/>
  <c r="AK12" i="5"/>
  <c r="AJ12" i="5"/>
  <c r="AI12" i="5"/>
  <c r="AH12" i="5"/>
  <c r="AG12" i="5"/>
  <c r="AF12" i="5"/>
  <c r="AE12" i="5"/>
  <c r="AD12" i="5"/>
  <c r="AC12" i="5"/>
  <c r="AB12" i="5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AZ11" i="5"/>
  <c r="AY11" i="5"/>
  <c r="AX11" i="5"/>
  <c r="AW11" i="5"/>
  <c r="AV11" i="5"/>
  <c r="AU11" i="5"/>
  <c r="AT11" i="5"/>
  <c r="AS11" i="5"/>
  <c r="AR11" i="5"/>
  <c r="AQ11" i="5"/>
  <c r="AP11" i="5"/>
  <c r="AO11" i="5"/>
  <c r="AN11" i="5"/>
  <c r="AM11" i="5"/>
  <c r="AL11" i="5"/>
  <c r="AK11" i="5"/>
  <c r="AJ11" i="5"/>
  <c r="AI11" i="5"/>
  <c r="AH11" i="5"/>
  <c r="AG11" i="5"/>
  <c r="AF11" i="5"/>
  <c r="AE11" i="5"/>
  <c r="AD11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AZ10" i="5"/>
  <c r="AY10" i="5"/>
  <c r="AX10" i="5"/>
  <c r="AW10" i="5"/>
  <c r="AV10" i="5"/>
  <c r="AU10" i="5"/>
  <c r="AT10" i="5"/>
  <c r="AS10" i="5"/>
  <c r="AR10" i="5"/>
  <c r="AQ10" i="5"/>
  <c r="AP10" i="5"/>
  <c r="AO10" i="5"/>
  <c r="AN10" i="5"/>
  <c r="AM10" i="5"/>
  <c r="AL10" i="5"/>
  <c r="AK10" i="5"/>
  <c r="AJ10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AZ9" i="5"/>
  <c r="AY9" i="5"/>
  <c r="AX9" i="5"/>
  <c r="AW9" i="5"/>
  <c r="AV9" i="5"/>
  <c r="AU9" i="5"/>
  <c r="AT9" i="5"/>
  <c r="AS9" i="5"/>
  <c r="AR9" i="5"/>
  <c r="AQ9" i="5"/>
  <c r="AP9" i="5"/>
  <c r="AO9" i="5"/>
  <c r="AN9" i="5"/>
  <c r="AM9" i="5"/>
  <c r="AL9" i="5"/>
  <c r="AK9" i="5"/>
  <c r="AJ9" i="5"/>
  <c r="AI9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A5" i="5"/>
  <c r="F6" i="58" s="1"/>
  <c r="AZ43" i="4"/>
  <c r="AY43" i="4"/>
  <c r="AX43" i="4"/>
  <c r="AW43" i="4"/>
  <c r="AV43" i="4"/>
  <c r="AU43" i="4"/>
  <c r="AT43" i="4"/>
  <c r="AS43" i="4"/>
  <c r="AR43" i="4"/>
  <c r="AQ43" i="4"/>
  <c r="AP43" i="4"/>
  <c r="AO43" i="4"/>
  <c r="AN43" i="4"/>
  <c r="AM43" i="4"/>
  <c r="AL43" i="4"/>
  <c r="AK43" i="4"/>
  <c r="AJ43" i="4"/>
  <c r="AI43" i="4"/>
  <c r="AH43" i="4"/>
  <c r="AG43" i="4"/>
  <c r="AF43" i="4"/>
  <c r="AE43" i="4"/>
  <c r="AD43" i="4"/>
  <c r="AC43" i="4"/>
  <c r="AB43" i="4"/>
  <c r="AA43" i="4"/>
  <c r="Z43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AZ42" i="4"/>
  <c r="AY42" i="4"/>
  <c r="AX42" i="4"/>
  <c r="AW42" i="4"/>
  <c r="AV42" i="4"/>
  <c r="AU42" i="4"/>
  <c r="AT42" i="4"/>
  <c r="AS42" i="4"/>
  <c r="AR42" i="4"/>
  <c r="AQ42" i="4"/>
  <c r="AP42" i="4"/>
  <c r="AO42" i="4"/>
  <c r="AN42" i="4"/>
  <c r="AM42" i="4"/>
  <c r="AL42" i="4"/>
  <c r="AK42" i="4"/>
  <c r="AJ42" i="4"/>
  <c r="AI42" i="4"/>
  <c r="AH42" i="4"/>
  <c r="AG42" i="4"/>
  <c r="AF42" i="4"/>
  <c r="AE42" i="4"/>
  <c r="AD42" i="4"/>
  <c r="AC42" i="4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AZ41" i="4"/>
  <c r="AY41" i="4"/>
  <c r="AX41" i="4"/>
  <c r="AW41" i="4"/>
  <c r="AV41" i="4"/>
  <c r="AU41" i="4"/>
  <c r="AT41" i="4"/>
  <c r="AS41" i="4"/>
  <c r="AR41" i="4"/>
  <c r="AQ41" i="4"/>
  <c r="AP41" i="4"/>
  <c r="AO41" i="4"/>
  <c r="AN41" i="4"/>
  <c r="AM41" i="4"/>
  <c r="AL41" i="4"/>
  <c r="AK41" i="4"/>
  <c r="AJ41" i="4"/>
  <c r="AI41" i="4"/>
  <c r="AH41" i="4"/>
  <c r="AG41" i="4"/>
  <c r="AF41" i="4"/>
  <c r="AE41" i="4"/>
  <c r="AD41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AZ40" i="4"/>
  <c r="AY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AZ39" i="4"/>
  <c r="AY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AZ38" i="4"/>
  <c r="AY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AZ37" i="4"/>
  <c r="AY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AZ36" i="4"/>
  <c r="AY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AZ35" i="4"/>
  <c r="AY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AZ34" i="4"/>
  <c r="AY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AZ33" i="4"/>
  <c r="AY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AZ31" i="4"/>
  <c r="AY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AZ30" i="4"/>
  <c r="AY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AZ29" i="4"/>
  <c r="AY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AZ28" i="4"/>
  <c r="AY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AZ27" i="4"/>
  <c r="AY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AZ26" i="4"/>
  <c r="AY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AZ25" i="4"/>
  <c r="AY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AZ24" i="4"/>
  <c r="AY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AZ23" i="4"/>
  <c r="AY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AZ22" i="4"/>
  <c r="AY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AZ21" i="4"/>
  <c r="AY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AZ20" i="4"/>
  <c r="AY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AZ19" i="4"/>
  <c r="AY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AZ18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AZ17" i="4"/>
  <c r="AY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AZ16" i="4"/>
  <c r="AY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AZ15" i="4"/>
  <c r="AY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AZ14" i="4"/>
  <c r="AY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AZ13" i="4"/>
  <c r="AY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AZ12" i="4"/>
  <c r="AY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AZ11" i="4"/>
  <c r="AY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AZ10" i="4"/>
  <c r="AY10" i="4"/>
  <c r="AX10" i="4"/>
  <c r="AW10" i="4"/>
  <c r="AV10" i="4"/>
  <c r="AU10" i="4"/>
  <c r="AT10" i="4"/>
  <c r="AS10" i="4"/>
  <c r="AR10" i="4"/>
  <c r="AQ10" i="4"/>
  <c r="AP10" i="4"/>
  <c r="AO10" i="4"/>
  <c r="AN10" i="4"/>
  <c r="AM10" i="4"/>
  <c r="AL10" i="4"/>
  <c r="AK10" i="4"/>
  <c r="AJ10" i="4"/>
  <c r="AI10" i="4"/>
  <c r="AH10" i="4"/>
  <c r="AG10" i="4"/>
  <c r="AF10" i="4"/>
  <c r="AE10" i="4"/>
  <c r="AD10" i="4"/>
  <c r="AC10" i="4"/>
  <c r="AB10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AZ9" i="4"/>
  <c r="AY9" i="4"/>
  <c r="AX9" i="4"/>
  <c r="AW9" i="4"/>
  <c r="AV9" i="4"/>
  <c r="AU9" i="4"/>
  <c r="AT9" i="4"/>
  <c r="AS9" i="4"/>
  <c r="AR9" i="4"/>
  <c r="AQ9" i="4"/>
  <c r="AP9" i="4"/>
  <c r="AO9" i="4"/>
  <c r="AN9" i="4"/>
  <c r="AM9" i="4"/>
  <c r="AL9" i="4"/>
  <c r="AK9" i="4"/>
  <c r="AJ9" i="4"/>
  <c r="AI9" i="4"/>
  <c r="AH9" i="4"/>
  <c r="AG9" i="4"/>
  <c r="AF9" i="4"/>
  <c r="AE9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A5" i="4"/>
  <c r="F5" i="58" s="1"/>
  <c r="D5" i="59" s="1"/>
  <c r="D6" i="59" l="1"/>
  <c r="BA25" i="22"/>
  <c r="BC25" i="22" s="1"/>
  <c r="BD25" i="22" s="1"/>
  <c r="BA31" i="22"/>
  <c r="BC31" i="22" s="1"/>
  <c r="BD31" i="22" s="1"/>
  <c r="BA37" i="22"/>
  <c r="BC37" i="22" s="1"/>
  <c r="BD37" i="22" s="1"/>
  <c r="BA17" i="45"/>
  <c r="BC17" i="45" s="1"/>
  <c r="BD17" i="45" s="1"/>
  <c r="BA39" i="54"/>
  <c r="BC39" i="54" s="1"/>
  <c r="BD39" i="54" s="1"/>
  <c r="BA20" i="4"/>
  <c r="BC20" i="4" s="1"/>
  <c r="BD20" i="4" s="1"/>
  <c r="BA26" i="4"/>
  <c r="BC26" i="4" s="1"/>
  <c r="BD26" i="4" s="1"/>
  <c r="BA32" i="4"/>
  <c r="BC32" i="4" s="1"/>
  <c r="BD32" i="4" s="1"/>
  <c r="BA33" i="4"/>
  <c r="BC33" i="4" s="1"/>
  <c r="BD33" i="4" s="1"/>
  <c r="BA38" i="4"/>
  <c r="BC38" i="4" s="1"/>
  <c r="BD38" i="4" s="1"/>
  <c r="BA39" i="4"/>
  <c r="BC39" i="4" s="1"/>
  <c r="BD39" i="4" s="1"/>
  <c r="BA38" i="29"/>
  <c r="BC38" i="29" s="1"/>
  <c r="BD38" i="29" s="1"/>
  <c r="BA39" i="29"/>
  <c r="BC39" i="29" s="1"/>
  <c r="BD39" i="29" s="1"/>
  <c r="BA40" i="29"/>
  <c r="BC40" i="29" s="1"/>
  <c r="BD40" i="29" s="1"/>
  <c r="BA44" i="29"/>
  <c r="BC44" i="29" s="1"/>
  <c r="BD44" i="29" s="1"/>
  <c r="BA9" i="32"/>
  <c r="BC9" i="32" s="1"/>
  <c r="BA10" i="32"/>
  <c r="BC10" i="32" s="1"/>
  <c r="BD10" i="32" s="1"/>
  <c r="BA14" i="32"/>
  <c r="BC14" i="32" s="1"/>
  <c r="BD14" i="32" s="1"/>
  <c r="BA15" i="32"/>
  <c r="BC15" i="32" s="1"/>
  <c r="BD15" i="32" s="1"/>
  <c r="BA16" i="32"/>
  <c r="BC16" i="32" s="1"/>
  <c r="BD16" i="32" s="1"/>
  <c r="BA20" i="32"/>
  <c r="BC20" i="32" s="1"/>
  <c r="BD20" i="32" s="1"/>
  <c r="BA21" i="32"/>
  <c r="BC21" i="32" s="1"/>
  <c r="BD21" i="32" s="1"/>
  <c r="BA22" i="32"/>
  <c r="BC22" i="32" s="1"/>
  <c r="BD22" i="32" s="1"/>
  <c r="BA26" i="32"/>
  <c r="BC26" i="32" s="1"/>
  <c r="BD26" i="32" s="1"/>
  <c r="BA27" i="32"/>
  <c r="BC27" i="32" s="1"/>
  <c r="BD27" i="32" s="1"/>
  <c r="BA28" i="32"/>
  <c r="BC28" i="32" s="1"/>
  <c r="BD28" i="32" s="1"/>
  <c r="BA32" i="32"/>
  <c r="BC32" i="32" s="1"/>
  <c r="BD32" i="32" s="1"/>
  <c r="BA33" i="32"/>
  <c r="BC33" i="32" s="1"/>
  <c r="BD33" i="32" s="1"/>
  <c r="BA34" i="32"/>
  <c r="BC34" i="32" s="1"/>
  <c r="BD34" i="32" s="1"/>
  <c r="BA38" i="32"/>
  <c r="BC38" i="32" s="1"/>
  <c r="BD38" i="32" s="1"/>
  <c r="BA39" i="32"/>
  <c r="BC39" i="32" s="1"/>
  <c r="BD39" i="32" s="1"/>
  <c r="BA40" i="32"/>
  <c r="BC40" i="32" s="1"/>
  <c r="BD40" i="32" s="1"/>
  <c r="BA29" i="33"/>
  <c r="BC29" i="33" s="1"/>
  <c r="BD29" i="33" s="1"/>
  <c r="BA35" i="33"/>
  <c r="BC35" i="33" s="1"/>
  <c r="BD35" i="33" s="1"/>
  <c r="BA41" i="33"/>
  <c r="BC41" i="33" s="1"/>
  <c r="BD41" i="33" s="1"/>
  <c r="BA32" i="34"/>
  <c r="BC32" i="34" s="1"/>
  <c r="BD32" i="34" s="1"/>
  <c r="BA38" i="34"/>
  <c r="BC38" i="34" s="1"/>
  <c r="BD38" i="34" s="1"/>
  <c r="BA10" i="35"/>
  <c r="BC10" i="35" s="1"/>
  <c r="BD10" i="35" s="1"/>
  <c r="BA16" i="35"/>
  <c r="BC16" i="35" s="1"/>
  <c r="BD16" i="35" s="1"/>
  <c r="BA22" i="35"/>
  <c r="BC22" i="35" s="1"/>
  <c r="BD22" i="35" s="1"/>
  <c r="BA17" i="36"/>
  <c r="BC17" i="36" s="1"/>
  <c r="BD17" i="36" s="1"/>
  <c r="BA16" i="4"/>
  <c r="BC16" i="4" s="1"/>
  <c r="BD16" i="4" s="1"/>
  <c r="BA9" i="7"/>
  <c r="BC9" i="7" s="1"/>
  <c r="BA13" i="7"/>
  <c r="BC13" i="7" s="1"/>
  <c r="BD13" i="7" s="1"/>
  <c r="BA14" i="7"/>
  <c r="BC14" i="7" s="1"/>
  <c r="BD14" i="7" s="1"/>
  <c r="BA15" i="7"/>
  <c r="BC15" i="7" s="1"/>
  <c r="BD15" i="7" s="1"/>
  <c r="BA19" i="7"/>
  <c r="BC19" i="7" s="1"/>
  <c r="BD19" i="7" s="1"/>
  <c r="BA20" i="7"/>
  <c r="BC20" i="7" s="1"/>
  <c r="BD20" i="7" s="1"/>
  <c r="BA21" i="7"/>
  <c r="BC21" i="7" s="1"/>
  <c r="BD21" i="7" s="1"/>
  <c r="BA25" i="7"/>
  <c r="BC25" i="7" s="1"/>
  <c r="BD25" i="7" s="1"/>
  <c r="BA26" i="7"/>
  <c r="BC26" i="7" s="1"/>
  <c r="BD26" i="7" s="1"/>
  <c r="BA27" i="7"/>
  <c r="BC27" i="7" s="1"/>
  <c r="BD27" i="7" s="1"/>
  <c r="BA31" i="7"/>
  <c r="BC31" i="7" s="1"/>
  <c r="BD31" i="7" s="1"/>
  <c r="BA32" i="7"/>
  <c r="BC32" i="7" s="1"/>
  <c r="BD32" i="7" s="1"/>
  <c r="BA37" i="7"/>
  <c r="BC37" i="7" s="1"/>
  <c r="BD37" i="7" s="1"/>
  <c r="BA38" i="7"/>
  <c r="BC38" i="7" s="1"/>
  <c r="BD38" i="7" s="1"/>
  <c r="BA43" i="7"/>
  <c r="BC43" i="7" s="1"/>
  <c r="BD43" i="7" s="1"/>
  <c r="BA10" i="8"/>
  <c r="BC10" i="8" s="1"/>
  <c r="BD10" i="8" s="1"/>
  <c r="BA16" i="8"/>
  <c r="BC16" i="8" s="1"/>
  <c r="BD16" i="8" s="1"/>
  <c r="BA22" i="8"/>
  <c r="BC22" i="8" s="1"/>
  <c r="BD22" i="8" s="1"/>
  <c r="BA28" i="8"/>
  <c r="BC28" i="8" s="1"/>
  <c r="BD28" i="8" s="1"/>
  <c r="BA34" i="8"/>
  <c r="BC34" i="8" s="1"/>
  <c r="BD34" i="8" s="1"/>
  <c r="BA40" i="8"/>
  <c r="BC40" i="8" s="1"/>
  <c r="BD40" i="8" s="1"/>
  <c r="BA10" i="14"/>
  <c r="BC10" i="14" s="1"/>
  <c r="BD10" i="14" s="1"/>
  <c r="BA11" i="14"/>
  <c r="BC11" i="14" s="1"/>
  <c r="BD11" i="14" s="1"/>
  <c r="BA16" i="14"/>
  <c r="BC16" i="14" s="1"/>
  <c r="BD16" i="14" s="1"/>
  <c r="BA17" i="14"/>
  <c r="BC17" i="14" s="1"/>
  <c r="BD17" i="14" s="1"/>
  <c r="BA22" i="14"/>
  <c r="BC22" i="14" s="1"/>
  <c r="BD22" i="14" s="1"/>
  <c r="BA23" i="14"/>
  <c r="BC23" i="14" s="1"/>
  <c r="BD23" i="14" s="1"/>
  <c r="BA28" i="14"/>
  <c r="BC28" i="14" s="1"/>
  <c r="BD28" i="14" s="1"/>
  <c r="BA29" i="14"/>
  <c r="BC29" i="14" s="1"/>
  <c r="BD29" i="14" s="1"/>
  <c r="BA34" i="14"/>
  <c r="BC34" i="14" s="1"/>
  <c r="BD34" i="14" s="1"/>
  <c r="BA35" i="14"/>
  <c r="BC35" i="14" s="1"/>
  <c r="BD35" i="14" s="1"/>
  <c r="BA40" i="14"/>
  <c r="BC40" i="14" s="1"/>
  <c r="BD40" i="14" s="1"/>
  <c r="BA41" i="14"/>
  <c r="BC41" i="14" s="1"/>
  <c r="BD41" i="14" s="1"/>
  <c r="BA13" i="15"/>
  <c r="BC13" i="15" s="1"/>
  <c r="BD13" i="15" s="1"/>
  <c r="BA19" i="15"/>
  <c r="BC19" i="15" s="1"/>
  <c r="BD19" i="15" s="1"/>
  <c r="BA25" i="15"/>
  <c r="BC25" i="15" s="1"/>
  <c r="BD25" i="15" s="1"/>
  <c r="BA31" i="15"/>
  <c r="BC31" i="15" s="1"/>
  <c r="BD31" i="15" s="1"/>
  <c r="BA21" i="16"/>
  <c r="BC21" i="16" s="1"/>
  <c r="BD21" i="16" s="1"/>
  <c r="BA39" i="16"/>
  <c r="BC39" i="16" s="1"/>
  <c r="BD39" i="16" s="1"/>
  <c r="BA31" i="36"/>
  <c r="BC31" i="36" s="1"/>
  <c r="BD31" i="36" s="1"/>
  <c r="BA37" i="36"/>
  <c r="BC37" i="36" s="1"/>
  <c r="BD37" i="36" s="1"/>
  <c r="BA37" i="45"/>
  <c r="BC37" i="45" s="1"/>
  <c r="BD37" i="45" s="1"/>
  <c r="BA12" i="55"/>
  <c r="BC12" i="55" s="1"/>
  <c r="BD12" i="55" s="1"/>
  <c r="BA18" i="55"/>
  <c r="BC18" i="55" s="1"/>
  <c r="BD18" i="55" s="1"/>
  <c r="BA24" i="55"/>
  <c r="BC24" i="55" s="1"/>
  <c r="BD24" i="55" s="1"/>
  <c r="BA30" i="55"/>
  <c r="BC30" i="55" s="1"/>
  <c r="BD30" i="55" s="1"/>
  <c r="BA36" i="55"/>
  <c r="BC36" i="55" s="1"/>
  <c r="BD36" i="55" s="1"/>
  <c r="BA42" i="55"/>
  <c r="BC42" i="55" s="1"/>
  <c r="BD42" i="55" s="1"/>
  <c r="BA14" i="56"/>
  <c r="BC14" i="56" s="1"/>
  <c r="BD14" i="56" s="1"/>
  <c r="BA20" i="56"/>
  <c r="BC20" i="56" s="1"/>
  <c r="BD20" i="56" s="1"/>
  <c r="BA26" i="56"/>
  <c r="BC26" i="56" s="1"/>
  <c r="BD26" i="56" s="1"/>
  <c r="BA32" i="56"/>
  <c r="BC32" i="56" s="1"/>
  <c r="BD32" i="56" s="1"/>
  <c r="BA38" i="56"/>
  <c r="BC38" i="56" s="1"/>
  <c r="BD38" i="56" s="1"/>
  <c r="BA35" i="57"/>
  <c r="BC35" i="57" s="1"/>
  <c r="BD35" i="57" s="1"/>
  <c r="BA41" i="57"/>
  <c r="BC41" i="57" s="1"/>
  <c r="BD41" i="57" s="1"/>
  <c r="BA43" i="57"/>
  <c r="BC43" i="57" s="1"/>
  <c r="BD43" i="57" s="1"/>
  <c r="BA14" i="4"/>
  <c r="BC14" i="4" s="1"/>
  <c r="BD14" i="4" s="1"/>
  <c r="BA21" i="23"/>
  <c r="BC21" i="23" s="1"/>
  <c r="BD21" i="23" s="1"/>
  <c r="BA27" i="23"/>
  <c r="BC27" i="23" s="1"/>
  <c r="BD27" i="23" s="1"/>
  <c r="BA28" i="23"/>
  <c r="BC28" i="23" s="1"/>
  <c r="BD28" i="23" s="1"/>
  <c r="BA33" i="23"/>
  <c r="BC33" i="23" s="1"/>
  <c r="BD33" i="23" s="1"/>
  <c r="BA34" i="23"/>
  <c r="BC34" i="23" s="1"/>
  <c r="BD34" i="23" s="1"/>
  <c r="BA39" i="23"/>
  <c r="BC39" i="23" s="1"/>
  <c r="BD39" i="23" s="1"/>
  <c r="BA40" i="23"/>
  <c r="BC40" i="23" s="1"/>
  <c r="BD40" i="23" s="1"/>
  <c r="BA12" i="24"/>
  <c r="BC12" i="24" s="1"/>
  <c r="BD12" i="24" s="1"/>
  <c r="BA18" i="24"/>
  <c r="BC18" i="24" s="1"/>
  <c r="BD18" i="24" s="1"/>
  <c r="BA24" i="24"/>
  <c r="BC24" i="24" s="1"/>
  <c r="BD24" i="24" s="1"/>
  <c r="BA30" i="24"/>
  <c r="BC30" i="24" s="1"/>
  <c r="BD30" i="24" s="1"/>
  <c r="BA36" i="24"/>
  <c r="BC36" i="24" s="1"/>
  <c r="BD36" i="24" s="1"/>
  <c r="BA42" i="24"/>
  <c r="BC42" i="24" s="1"/>
  <c r="BD42" i="24" s="1"/>
  <c r="BA9" i="26"/>
  <c r="BC9" i="26" s="1"/>
  <c r="BA10" i="26"/>
  <c r="BC10" i="26" s="1"/>
  <c r="BD10" i="26" s="1"/>
  <c r="BA15" i="26"/>
  <c r="BC15" i="26" s="1"/>
  <c r="BD15" i="26" s="1"/>
  <c r="BA16" i="26"/>
  <c r="BC16" i="26" s="1"/>
  <c r="BD16" i="26" s="1"/>
  <c r="BA10" i="4"/>
  <c r="BC10" i="4" s="1"/>
  <c r="BD10" i="4" s="1"/>
  <c r="BA10" i="18"/>
  <c r="BC10" i="18" s="1"/>
  <c r="BD10" i="18" s="1"/>
  <c r="BA16" i="18"/>
  <c r="BC16" i="18" s="1"/>
  <c r="BD16" i="18" s="1"/>
  <c r="BA22" i="18"/>
  <c r="BC22" i="18" s="1"/>
  <c r="BD22" i="18" s="1"/>
  <c r="BA28" i="18"/>
  <c r="BC28" i="18" s="1"/>
  <c r="BD28" i="18" s="1"/>
  <c r="BA34" i="18"/>
  <c r="BC34" i="18" s="1"/>
  <c r="BD34" i="18" s="1"/>
  <c r="BA12" i="19"/>
  <c r="BC12" i="19" s="1"/>
  <c r="BD12" i="19" s="1"/>
  <c r="BA14" i="19"/>
  <c r="BC14" i="19" s="1"/>
  <c r="BD14" i="19" s="1"/>
  <c r="BA18" i="19"/>
  <c r="BC18" i="19" s="1"/>
  <c r="BD18" i="19" s="1"/>
  <c r="BA20" i="19"/>
  <c r="BC20" i="19" s="1"/>
  <c r="BD20" i="19" s="1"/>
  <c r="BA24" i="19"/>
  <c r="BC24" i="19" s="1"/>
  <c r="BD24" i="19" s="1"/>
  <c r="BA26" i="19"/>
  <c r="BC26" i="19" s="1"/>
  <c r="BD26" i="19" s="1"/>
  <c r="BA30" i="19"/>
  <c r="BC30" i="19" s="1"/>
  <c r="BD30" i="19" s="1"/>
  <c r="BA32" i="19"/>
  <c r="BC32" i="19" s="1"/>
  <c r="BD32" i="19" s="1"/>
  <c r="BA36" i="19"/>
  <c r="BC36" i="19" s="1"/>
  <c r="BD36" i="19" s="1"/>
  <c r="BA38" i="19"/>
  <c r="BC38" i="19" s="1"/>
  <c r="BD38" i="19" s="1"/>
  <c r="BA42" i="19"/>
  <c r="BC42" i="19" s="1"/>
  <c r="BD42" i="19" s="1"/>
  <c r="BA14" i="20"/>
  <c r="BC14" i="20" s="1"/>
  <c r="BD14" i="20" s="1"/>
  <c r="BA20" i="20"/>
  <c r="BC20" i="20" s="1"/>
  <c r="BD20" i="20" s="1"/>
  <c r="BA26" i="20"/>
  <c r="BC26" i="20" s="1"/>
  <c r="BD26" i="20" s="1"/>
  <c r="BA32" i="20"/>
  <c r="BC32" i="20" s="1"/>
  <c r="BD32" i="20" s="1"/>
  <c r="BA38" i="20"/>
  <c r="BC38" i="20" s="1"/>
  <c r="BD38" i="20" s="1"/>
  <c r="BA14" i="22"/>
  <c r="BC14" i="22" s="1"/>
  <c r="BD14" i="22" s="1"/>
  <c r="BA17" i="22"/>
  <c r="BC17" i="22" s="1"/>
  <c r="BD17" i="22" s="1"/>
  <c r="BA18" i="22"/>
  <c r="BC18" i="22" s="1"/>
  <c r="BD18" i="22" s="1"/>
  <c r="BA10" i="36"/>
  <c r="BC10" i="36" s="1"/>
  <c r="BD10" i="36" s="1"/>
  <c r="BA40" i="42"/>
  <c r="BC40" i="42" s="1"/>
  <c r="BD40" i="42" s="1"/>
  <c r="BA14" i="44"/>
  <c r="BC14" i="44" s="1"/>
  <c r="BD14" i="44" s="1"/>
  <c r="BA20" i="44"/>
  <c r="BC20" i="44" s="1"/>
  <c r="BD20" i="44" s="1"/>
  <c r="BA26" i="44"/>
  <c r="BC26" i="44" s="1"/>
  <c r="BD26" i="44" s="1"/>
  <c r="BA32" i="44"/>
  <c r="BC32" i="44" s="1"/>
  <c r="BD32" i="44" s="1"/>
  <c r="BA16" i="45"/>
  <c r="BC16" i="45" s="1"/>
  <c r="BD16" i="45" s="1"/>
  <c r="BA20" i="54"/>
  <c r="BC20" i="54" s="1"/>
  <c r="BD20" i="54" s="1"/>
  <c r="BA32" i="54"/>
  <c r="BC32" i="54" s="1"/>
  <c r="BD32" i="54" s="1"/>
  <c r="BA12" i="4"/>
  <c r="BC12" i="4" s="1"/>
  <c r="BD12" i="4" s="1"/>
  <c r="BA37" i="17"/>
  <c r="BC37" i="17" s="1"/>
  <c r="BD37" i="17" s="1"/>
  <c r="BA44" i="35"/>
  <c r="BC44" i="35" s="1"/>
  <c r="BD44" i="35" s="1"/>
  <c r="BA17" i="37"/>
  <c r="BC17" i="37" s="1"/>
  <c r="BD17" i="37" s="1"/>
  <c r="BA23" i="37"/>
  <c r="BC23" i="37" s="1"/>
  <c r="BD23" i="37" s="1"/>
  <c r="BA29" i="37"/>
  <c r="BC29" i="37" s="1"/>
  <c r="BD29" i="37" s="1"/>
  <c r="BA35" i="37"/>
  <c r="BC35" i="37" s="1"/>
  <c r="BD35" i="37" s="1"/>
  <c r="BA41" i="37"/>
  <c r="BC41" i="37" s="1"/>
  <c r="BD41" i="37" s="1"/>
  <c r="BA12" i="38"/>
  <c r="BC12" i="38" s="1"/>
  <c r="BD12" i="38" s="1"/>
  <c r="BA18" i="38"/>
  <c r="BC18" i="38" s="1"/>
  <c r="BD18" i="38" s="1"/>
  <c r="BA24" i="38"/>
  <c r="BC24" i="38" s="1"/>
  <c r="BD24" i="38" s="1"/>
  <c r="BA30" i="38"/>
  <c r="BC30" i="38" s="1"/>
  <c r="BD30" i="38" s="1"/>
  <c r="BA36" i="38"/>
  <c r="BC36" i="38" s="1"/>
  <c r="BD36" i="38" s="1"/>
  <c r="BA42" i="38"/>
  <c r="BC42" i="38" s="1"/>
  <c r="BD42" i="38" s="1"/>
  <c r="BA14" i="39"/>
  <c r="BC14" i="39" s="1"/>
  <c r="BD14" i="39" s="1"/>
  <c r="BA20" i="39"/>
  <c r="BC20" i="39" s="1"/>
  <c r="BD20" i="39" s="1"/>
  <c r="BA26" i="39"/>
  <c r="BC26" i="39" s="1"/>
  <c r="BD26" i="39" s="1"/>
  <c r="BA32" i="39"/>
  <c r="BC32" i="39" s="1"/>
  <c r="BD32" i="39" s="1"/>
  <c r="BA38" i="39"/>
  <c r="BC38" i="39" s="1"/>
  <c r="BD38" i="39" s="1"/>
  <c r="BA10" i="40"/>
  <c r="BC10" i="40" s="1"/>
  <c r="BD10" i="40" s="1"/>
  <c r="BA16" i="40"/>
  <c r="BC16" i="40" s="1"/>
  <c r="BD16" i="40" s="1"/>
  <c r="BA22" i="40"/>
  <c r="BC22" i="40" s="1"/>
  <c r="BD22" i="40" s="1"/>
  <c r="BA28" i="40"/>
  <c r="BC28" i="40" s="1"/>
  <c r="BD28" i="40" s="1"/>
  <c r="BA34" i="40"/>
  <c r="BC34" i="40" s="1"/>
  <c r="BD34" i="40" s="1"/>
  <c r="BA40" i="40"/>
  <c r="BC40" i="40" s="1"/>
  <c r="BD40" i="40" s="1"/>
  <c r="BA12" i="41"/>
  <c r="BC12" i="41" s="1"/>
  <c r="BD12" i="41" s="1"/>
  <c r="BA18" i="41"/>
  <c r="BC18" i="41" s="1"/>
  <c r="BD18" i="41" s="1"/>
  <c r="BA24" i="41"/>
  <c r="BC24" i="41" s="1"/>
  <c r="BD24" i="41" s="1"/>
  <c r="BA30" i="41"/>
  <c r="BC30" i="41" s="1"/>
  <c r="BD30" i="41" s="1"/>
  <c r="BA36" i="41"/>
  <c r="BC36" i="41" s="1"/>
  <c r="BD36" i="41" s="1"/>
  <c r="BA42" i="41"/>
  <c r="BC42" i="41" s="1"/>
  <c r="BD42" i="41" s="1"/>
  <c r="BA9" i="42"/>
  <c r="BC9" i="42" s="1"/>
  <c r="BA17" i="42"/>
  <c r="BC17" i="42" s="1"/>
  <c r="BD17" i="42" s="1"/>
  <c r="BA20" i="42"/>
  <c r="BC20" i="42" s="1"/>
  <c r="BD20" i="42" s="1"/>
  <c r="BA23" i="42"/>
  <c r="BC23" i="42" s="1"/>
  <c r="BD23" i="42" s="1"/>
  <c r="BA30" i="48"/>
  <c r="BC30" i="48" s="1"/>
  <c r="BD30" i="48" s="1"/>
  <c r="BA36" i="48"/>
  <c r="BC36" i="48" s="1"/>
  <c r="BD36" i="48" s="1"/>
  <c r="BA42" i="48"/>
  <c r="BC42" i="48" s="1"/>
  <c r="BD42" i="48" s="1"/>
  <c r="BA14" i="49"/>
  <c r="BC14" i="49" s="1"/>
  <c r="BD14" i="49" s="1"/>
  <c r="BA20" i="49"/>
  <c r="BC20" i="49" s="1"/>
  <c r="BD20" i="49" s="1"/>
  <c r="BA26" i="49"/>
  <c r="BC26" i="49" s="1"/>
  <c r="BD26" i="49" s="1"/>
  <c r="BA32" i="49"/>
  <c r="BC32" i="49" s="1"/>
  <c r="BD32" i="49" s="1"/>
  <c r="BA38" i="49"/>
  <c r="BC38" i="49" s="1"/>
  <c r="BD38" i="49" s="1"/>
  <c r="BA10" i="50"/>
  <c r="BC10" i="50" s="1"/>
  <c r="BD10" i="50" s="1"/>
  <c r="BA16" i="50"/>
  <c r="BC16" i="50" s="1"/>
  <c r="BD16" i="50" s="1"/>
  <c r="BA22" i="50"/>
  <c r="BC22" i="50" s="1"/>
  <c r="BD22" i="50" s="1"/>
  <c r="BA28" i="50"/>
  <c r="BC28" i="50" s="1"/>
  <c r="BD28" i="50" s="1"/>
  <c r="BA34" i="50"/>
  <c r="BC34" i="50" s="1"/>
  <c r="BD34" i="50" s="1"/>
  <c r="BA40" i="50"/>
  <c r="BC40" i="50" s="1"/>
  <c r="BD40" i="50" s="1"/>
  <c r="BA42" i="50"/>
  <c r="BC42" i="50" s="1"/>
  <c r="BD42" i="50" s="1"/>
  <c r="BA13" i="53"/>
  <c r="BC13" i="53" s="1"/>
  <c r="BD13" i="53" s="1"/>
  <c r="BA14" i="53"/>
  <c r="BC14" i="53" s="1"/>
  <c r="BD14" i="53" s="1"/>
  <c r="BA19" i="53"/>
  <c r="BC19" i="53" s="1"/>
  <c r="BD19" i="53" s="1"/>
  <c r="BA20" i="53"/>
  <c r="BC20" i="53" s="1"/>
  <c r="BD20" i="53" s="1"/>
  <c r="BA25" i="53"/>
  <c r="BC25" i="53" s="1"/>
  <c r="BD25" i="53" s="1"/>
  <c r="BA26" i="53"/>
  <c r="BC26" i="53" s="1"/>
  <c r="BD26" i="53" s="1"/>
  <c r="BA31" i="53"/>
  <c r="BC31" i="53" s="1"/>
  <c r="BD31" i="53" s="1"/>
  <c r="BA32" i="53"/>
  <c r="BC32" i="53" s="1"/>
  <c r="BD32" i="53" s="1"/>
  <c r="BA33" i="53"/>
  <c r="BC33" i="53" s="1"/>
  <c r="BD33" i="53" s="1"/>
  <c r="BA38" i="53"/>
  <c r="BC38" i="53" s="1"/>
  <c r="BD38" i="53" s="1"/>
  <c r="BA40" i="53"/>
  <c r="BC40" i="53" s="1"/>
  <c r="BD40" i="53" s="1"/>
  <c r="BA9" i="54"/>
  <c r="BC9" i="54" s="1"/>
  <c r="BA39" i="10"/>
  <c r="BC39" i="10" s="1"/>
  <c r="BD39" i="10" s="1"/>
  <c r="BA41" i="10"/>
  <c r="BC41" i="10" s="1"/>
  <c r="BD41" i="10" s="1"/>
  <c r="BA23" i="11"/>
  <c r="BC23" i="11" s="1"/>
  <c r="BD23" i="11" s="1"/>
  <c r="BA29" i="11"/>
  <c r="BC29" i="11" s="1"/>
  <c r="BD29" i="11" s="1"/>
  <c r="BA35" i="11"/>
  <c r="BC35" i="11" s="1"/>
  <c r="BD35" i="11" s="1"/>
  <c r="BA41" i="11"/>
  <c r="BC41" i="11" s="1"/>
  <c r="BD41" i="11" s="1"/>
  <c r="BA30" i="17"/>
  <c r="BC30" i="17" s="1"/>
  <c r="BD30" i="17" s="1"/>
  <c r="BA13" i="27"/>
  <c r="BC13" i="27" s="1"/>
  <c r="BD13" i="27" s="1"/>
  <c r="BA14" i="27"/>
  <c r="BC14" i="27" s="1"/>
  <c r="BD14" i="27" s="1"/>
  <c r="BA19" i="27"/>
  <c r="BC19" i="27" s="1"/>
  <c r="BD19" i="27" s="1"/>
  <c r="BA20" i="27"/>
  <c r="BC20" i="27" s="1"/>
  <c r="BD20" i="27" s="1"/>
  <c r="BA25" i="27"/>
  <c r="BC25" i="27" s="1"/>
  <c r="BD25" i="27" s="1"/>
  <c r="BA26" i="27"/>
  <c r="BC26" i="27" s="1"/>
  <c r="BD26" i="27" s="1"/>
  <c r="BA31" i="27"/>
  <c r="BC31" i="27" s="1"/>
  <c r="BD31" i="27" s="1"/>
  <c r="BA32" i="27"/>
  <c r="BC32" i="27" s="1"/>
  <c r="BD32" i="27" s="1"/>
  <c r="BA37" i="27"/>
  <c r="BC37" i="27" s="1"/>
  <c r="BD37" i="27" s="1"/>
  <c r="BA38" i="27"/>
  <c r="BC38" i="27" s="1"/>
  <c r="BD38" i="27" s="1"/>
  <c r="BA43" i="27"/>
  <c r="BC43" i="27" s="1"/>
  <c r="BD43" i="27" s="1"/>
  <c r="BA10" i="28"/>
  <c r="BC10" i="28" s="1"/>
  <c r="BD10" i="28" s="1"/>
  <c r="BA16" i="28"/>
  <c r="BC16" i="28" s="1"/>
  <c r="BD16" i="28" s="1"/>
  <c r="BA22" i="28"/>
  <c r="BC22" i="28" s="1"/>
  <c r="BD22" i="28" s="1"/>
  <c r="BA28" i="28"/>
  <c r="BC28" i="28" s="1"/>
  <c r="BD28" i="28" s="1"/>
  <c r="BA34" i="28"/>
  <c r="BC34" i="28" s="1"/>
  <c r="BD34" i="28" s="1"/>
  <c r="BA37" i="28"/>
  <c r="BC37" i="28" s="1"/>
  <c r="BD37" i="28" s="1"/>
  <c r="BA39" i="28"/>
  <c r="BC39" i="28" s="1"/>
  <c r="BD39" i="28" s="1"/>
  <c r="BA43" i="28"/>
  <c r="BC43" i="28" s="1"/>
  <c r="BD43" i="28" s="1"/>
  <c r="BA12" i="29"/>
  <c r="BC12" i="29" s="1"/>
  <c r="BD12" i="29" s="1"/>
  <c r="BA13" i="29"/>
  <c r="BC13" i="29" s="1"/>
  <c r="BD13" i="29" s="1"/>
  <c r="BA17" i="29"/>
  <c r="BC17" i="29" s="1"/>
  <c r="BD17" i="29" s="1"/>
  <c r="BA19" i="29"/>
  <c r="BC19" i="29" s="1"/>
  <c r="BD19" i="29" s="1"/>
  <c r="BA38" i="36"/>
  <c r="BC38" i="36" s="1"/>
  <c r="BD38" i="36" s="1"/>
  <c r="BA41" i="46"/>
  <c r="BC41" i="46" s="1"/>
  <c r="BD41" i="46" s="1"/>
  <c r="BA9" i="47"/>
  <c r="BA15" i="47"/>
  <c r="BC15" i="47" s="1"/>
  <c r="BD15" i="47" s="1"/>
  <c r="BA21" i="47"/>
  <c r="BC21" i="47" s="1"/>
  <c r="BD21" i="47" s="1"/>
  <c r="BA33" i="47"/>
  <c r="BC33" i="47" s="1"/>
  <c r="BD33" i="47" s="1"/>
  <c r="BA39" i="47"/>
  <c r="BC39" i="47" s="1"/>
  <c r="BD39" i="47" s="1"/>
  <c r="BA23" i="48"/>
  <c r="BC23" i="48" s="1"/>
  <c r="BD23" i="48" s="1"/>
  <c r="BA12" i="11"/>
  <c r="BC12" i="11" s="1"/>
  <c r="BD12" i="11" s="1"/>
  <c r="BA15" i="11"/>
  <c r="BC15" i="11" s="1"/>
  <c r="BD15" i="11" s="1"/>
  <c r="BA16" i="11"/>
  <c r="BC16" i="11" s="1"/>
  <c r="BD16" i="11" s="1"/>
  <c r="BA21" i="11"/>
  <c r="BC21" i="11" s="1"/>
  <c r="BD21" i="11" s="1"/>
  <c r="BA22" i="11"/>
  <c r="BC22" i="11" s="1"/>
  <c r="BD22" i="11" s="1"/>
  <c r="BA27" i="11"/>
  <c r="BC27" i="11" s="1"/>
  <c r="BD27" i="11" s="1"/>
  <c r="BA28" i="11"/>
  <c r="BC28" i="11" s="1"/>
  <c r="BD28" i="11" s="1"/>
  <c r="BA33" i="11"/>
  <c r="BC33" i="11" s="1"/>
  <c r="BD33" i="11" s="1"/>
  <c r="BA34" i="11"/>
  <c r="BC34" i="11" s="1"/>
  <c r="BD34" i="11" s="1"/>
  <c r="BA39" i="11"/>
  <c r="BC39" i="11" s="1"/>
  <c r="BD39" i="11" s="1"/>
  <c r="BA40" i="11"/>
  <c r="BC40" i="11" s="1"/>
  <c r="BD40" i="11" s="1"/>
  <c r="BA13" i="12"/>
  <c r="BC13" i="12" s="1"/>
  <c r="BD13" i="12" s="1"/>
  <c r="BA19" i="12"/>
  <c r="BC19" i="12" s="1"/>
  <c r="BD19" i="12" s="1"/>
  <c r="BA25" i="12"/>
  <c r="BC25" i="12" s="1"/>
  <c r="BD25" i="12" s="1"/>
  <c r="BA31" i="12"/>
  <c r="BC31" i="12" s="1"/>
  <c r="BD31" i="12" s="1"/>
  <c r="BA37" i="12"/>
  <c r="BC37" i="12" s="1"/>
  <c r="BD37" i="12" s="1"/>
  <c r="BA43" i="12"/>
  <c r="BC43" i="12" s="1"/>
  <c r="BD43" i="12" s="1"/>
  <c r="BA18" i="4"/>
  <c r="BC18" i="4" s="1"/>
  <c r="BD18" i="4" s="1"/>
  <c r="BA22" i="4"/>
  <c r="BC22" i="4" s="1"/>
  <c r="BD22" i="4" s="1"/>
  <c r="BA24" i="4"/>
  <c r="BC24" i="4" s="1"/>
  <c r="BD24" i="4" s="1"/>
  <c r="BA28" i="4"/>
  <c r="BC28" i="4" s="1"/>
  <c r="BD28" i="4" s="1"/>
  <c r="BA30" i="4"/>
  <c r="BC30" i="4" s="1"/>
  <c r="BD30" i="4" s="1"/>
  <c r="BA34" i="4"/>
  <c r="BC34" i="4" s="1"/>
  <c r="BD34" i="4" s="1"/>
  <c r="BA40" i="4"/>
  <c r="BC40" i="4" s="1"/>
  <c r="BD40" i="4" s="1"/>
  <c r="BA9" i="5"/>
  <c r="BC9" i="5" s="1"/>
  <c r="BA10" i="5"/>
  <c r="BC10" i="5" s="1"/>
  <c r="BD10" i="5" s="1"/>
  <c r="BA15" i="5"/>
  <c r="BC15" i="5" s="1"/>
  <c r="BD15" i="5" s="1"/>
  <c r="BA16" i="5"/>
  <c r="BC16" i="5" s="1"/>
  <c r="BD16" i="5" s="1"/>
  <c r="BA21" i="5"/>
  <c r="BC21" i="5" s="1"/>
  <c r="BD21" i="5" s="1"/>
  <c r="BA22" i="5"/>
  <c r="BC22" i="5" s="1"/>
  <c r="BD22" i="5" s="1"/>
  <c r="BA27" i="5"/>
  <c r="BC27" i="5" s="1"/>
  <c r="BD27" i="5" s="1"/>
  <c r="BA33" i="5"/>
  <c r="BC33" i="5" s="1"/>
  <c r="BD33" i="5" s="1"/>
  <c r="BA34" i="5"/>
  <c r="BC34" i="5" s="1"/>
  <c r="BD34" i="5" s="1"/>
  <c r="BA38" i="5"/>
  <c r="BC38" i="5" s="1"/>
  <c r="BD38" i="5" s="1"/>
  <c r="BA39" i="5"/>
  <c r="BC39" i="5" s="1"/>
  <c r="BD39" i="5" s="1"/>
  <c r="BA40" i="5"/>
  <c r="BC40" i="5" s="1"/>
  <c r="BD40" i="5" s="1"/>
  <c r="BA9" i="8"/>
  <c r="BC9" i="8" s="1"/>
  <c r="BA14" i="8"/>
  <c r="BC14" i="8" s="1"/>
  <c r="BD14" i="8" s="1"/>
  <c r="BA15" i="8"/>
  <c r="BC15" i="8" s="1"/>
  <c r="BD15" i="8" s="1"/>
  <c r="BA20" i="8"/>
  <c r="BC20" i="8" s="1"/>
  <c r="BD20" i="8" s="1"/>
  <c r="BA24" i="8"/>
  <c r="BC24" i="8" s="1"/>
  <c r="BD24" i="8" s="1"/>
  <c r="BA26" i="8"/>
  <c r="BC26" i="8" s="1"/>
  <c r="BD26" i="8" s="1"/>
  <c r="BA30" i="8"/>
  <c r="BC30" i="8" s="1"/>
  <c r="BD30" i="8" s="1"/>
  <c r="BA32" i="8"/>
  <c r="BC32" i="8" s="1"/>
  <c r="BD32" i="8" s="1"/>
  <c r="BA36" i="8"/>
  <c r="BC36" i="8" s="1"/>
  <c r="BD36" i="8" s="1"/>
  <c r="BA38" i="8"/>
  <c r="BC38" i="8" s="1"/>
  <c r="BD38" i="8" s="1"/>
  <c r="BA42" i="8"/>
  <c r="BC42" i="8" s="1"/>
  <c r="BD42" i="8" s="1"/>
  <c r="BA11" i="9"/>
  <c r="BC11" i="9" s="1"/>
  <c r="BD11" i="9" s="1"/>
  <c r="BA17" i="9"/>
  <c r="BC17" i="9" s="1"/>
  <c r="BD17" i="9" s="1"/>
  <c r="BA23" i="9"/>
  <c r="BC23" i="9" s="1"/>
  <c r="BD23" i="9" s="1"/>
  <c r="BA29" i="9"/>
  <c r="BC29" i="9" s="1"/>
  <c r="BD29" i="9" s="1"/>
  <c r="BA36" i="9"/>
  <c r="BC36" i="9" s="1"/>
  <c r="BD36" i="9" s="1"/>
  <c r="BA11" i="12"/>
  <c r="BC11" i="12" s="1"/>
  <c r="BD11" i="12" s="1"/>
  <c r="BA12" i="12"/>
  <c r="BC12" i="12" s="1"/>
  <c r="BD12" i="12" s="1"/>
  <c r="BA17" i="12"/>
  <c r="BC17" i="12" s="1"/>
  <c r="BD17" i="12" s="1"/>
  <c r="BA18" i="12"/>
  <c r="BC18" i="12" s="1"/>
  <c r="BD18" i="12" s="1"/>
  <c r="BA23" i="12"/>
  <c r="BC23" i="12" s="1"/>
  <c r="BD23" i="12" s="1"/>
  <c r="BA24" i="12"/>
  <c r="BC24" i="12" s="1"/>
  <c r="BD24" i="12" s="1"/>
  <c r="BA29" i="12"/>
  <c r="BC29" i="12" s="1"/>
  <c r="BD29" i="12" s="1"/>
  <c r="BA30" i="12"/>
  <c r="BC30" i="12" s="1"/>
  <c r="BD30" i="12" s="1"/>
  <c r="BA35" i="12"/>
  <c r="BC35" i="12" s="1"/>
  <c r="BD35" i="12" s="1"/>
  <c r="BA36" i="12"/>
  <c r="BC36" i="12" s="1"/>
  <c r="BD36" i="12" s="1"/>
  <c r="BA41" i="12"/>
  <c r="BC41" i="12" s="1"/>
  <c r="BD41" i="12" s="1"/>
  <c r="BA42" i="12"/>
  <c r="BC42" i="12" s="1"/>
  <c r="BD42" i="12" s="1"/>
  <c r="BA14" i="13"/>
  <c r="BC14" i="13" s="1"/>
  <c r="BD14" i="13" s="1"/>
  <c r="BA11" i="5"/>
  <c r="BC11" i="5" s="1"/>
  <c r="BD11" i="5" s="1"/>
  <c r="BA23" i="5"/>
  <c r="BC23" i="5" s="1"/>
  <c r="BD23" i="5" s="1"/>
  <c r="BA10" i="6"/>
  <c r="BC10" i="6" s="1"/>
  <c r="BD10" i="6" s="1"/>
  <c r="BA11" i="6"/>
  <c r="BC11" i="6" s="1"/>
  <c r="BD11" i="6" s="1"/>
  <c r="BA16" i="6"/>
  <c r="BC16" i="6" s="1"/>
  <c r="BD16" i="6" s="1"/>
  <c r="BA17" i="6"/>
  <c r="BC17" i="6" s="1"/>
  <c r="BD17" i="6" s="1"/>
  <c r="BA21" i="6"/>
  <c r="BC21" i="6" s="1"/>
  <c r="BD21" i="6" s="1"/>
  <c r="BA23" i="6"/>
  <c r="BC23" i="6" s="1"/>
  <c r="BD23" i="6" s="1"/>
  <c r="BA27" i="6"/>
  <c r="BC27" i="6" s="1"/>
  <c r="BD27" i="6" s="1"/>
  <c r="BA34" i="6"/>
  <c r="BC34" i="6" s="1"/>
  <c r="BD34" i="6" s="1"/>
  <c r="BA39" i="6"/>
  <c r="BC39" i="6" s="1"/>
  <c r="BD39" i="6" s="1"/>
  <c r="BA40" i="6"/>
  <c r="BC40" i="6" s="1"/>
  <c r="BD40" i="6" s="1"/>
  <c r="BA41" i="6"/>
  <c r="BC41" i="6" s="1"/>
  <c r="BD41" i="6" s="1"/>
  <c r="BA30" i="7"/>
  <c r="BC30" i="7" s="1"/>
  <c r="BD30" i="7" s="1"/>
  <c r="BA36" i="7"/>
  <c r="BC36" i="7" s="1"/>
  <c r="BD36" i="7" s="1"/>
  <c r="BA42" i="7"/>
  <c r="BC42" i="7" s="1"/>
  <c r="BD42" i="7" s="1"/>
  <c r="BA9" i="9"/>
  <c r="BC9" i="9" s="1"/>
  <c r="BA13" i="9"/>
  <c r="BC13" i="9" s="1"/>
  <c r="BD13" i="9" s="1"/>
  <c r="BA15" i="9"/>
  <c r="BC15" i="9" s="1"/>
  <c r="BD15" i="9" s="1"/>
  <c r="BA19" i="9"/>
  <c r="BC19" i="9" s="1"/>
  <c r="BD19" i="9" s="1"/>
  <c r="BA21" i="9"/>
  <c r="BC21" i="9" s="1"/>
  <c r="BD21" i="9" s="1"/>
  <c r="BA25" i="9"/>
  <c r="BC25" i="9" s="1"/>
  <c r="BD25" i="9" s="1"/>
  <c r="BA27" i="9"/>
  <c r="BC27" i="9" s="1"/>
  <c r="BD27" i="9" s="1"/>
  <c r="BA31" i="9"/>
  <c r="BC31" i="9" s="1"/>
  <c r="BD31" i="9" s="1"/>
  <c r="BA34" i="9"/>
  <c r="BC34" i="9" s="1"/>
  <c r="BD34" i="9" s="1"/>
  <c r="BA40" i="9"/>
  <c r="BC40" i="9" s="1"/>
  <c r="BD40" i="9" s="1"/>
  <c r="BA12" i="10"/>
  <c r="BC12" i="10" s="1"/>
  <c r="BD12" i="10" s="1"/>
  <c r="BA14" i="10"/>
  <c r="BC14" i="10" s="1"/>
  <c r="BD14" i="10" s="1"/>
  <c r="BA18" i="10"/>
  <c r="BC18" i="10" s="1"/>
  <c r="BD18" i="10" s="1"/>
  <c r="BA20" i="10"/>
  <c r="BC20" i="10" s="1"/>
  <c r="BD20" i="10" s="1"/>
  <c r="BA24" i="10"/>
  <c r="BC24" i="10" s="1"/>
  <c r="BD24" i="10" s="1"/>
  <c r="BA26" i="10"/>
  <c r="BC26" i="10" s="1"/>
  <c r="BD26" i="10" s="1"/>
  <c r="BA30" i="10"/>
  <c r="BC30" i="10" s="1"/>
  <c r="BD30" i="10" s="1"/>
  <c r="BA32" i="10"/>
  <c r="BC32" i="10" s="1"/>
  <c r="BD32" i="10" s="1"/>
  <c r="BA36" i="10"/>
  <c r="BC36" i="10" s="1"/>
  <c r="BD36" i="10" s="1"/>
  <c r="BA38" i="10"/>
  <c r="BC38" i="10" s="1"/>
  <c r="BD38" i="10" s="1"/>
  <c r="BA42" i="10"/>
  <c r="BC42" i="10" s="1"/>
  <c r="BD42" i="10" s="1"/>
  <c r="BA14" i="11"/>
  <c r="BC14" i="11" s="1"/>
  <c r="BD14" i="11" s="1"/>
  <c r="BA20" i="11"/>
  <c r="BC20" i="11" s="1"/>
  <c r="BD20" i="11" s="1"/>
  <c r="BA26" i="11"/>
  <c r="BC26" i="11" s="1"/>
  <c r="BD26" i="11" s="1"/>
  <c r="BA32" i="11"/>
  <c r="BC32" i="11" s="1"/>
  <c r="BD32" i="11" s="1"/>
  <c r="BA38" i="11"/>
  <c r="BC38" i="11" s="1"/>
  <c r="BD38" i="11" s="1"/>
  <c r="BA12" i="13"/>
  <c r="BC12" i="13" s="1"/>
  <c r="BD12" i="13" s="1"/>
  <c r="BA13" i="13"/>
  <c r="BC13" i="13" s="1"/>
  <c r="BD13" i="13" s="1"/>
  <c r="BA18" i="13"/>
  <c r="BC18" i="13" s="1"/>
  <c r="BD18" i="13" s="1"/>
  <c r="BA19" i="13"/>
  <c r="BC19" i="13" s="1"/>
  <c r="BD19" i="13" s="1"/>
  <c r="BA24" i="13"/>
  <c r="BC24" i="13" s="1"/>
  <c r="BD24" i="13" s="1"/>
  <c r="BA25" i="13"/>
  <c r="BC25" i="13" s="1"/>
  <c r="BD25" i="13" s="1"/>
  <c r="BA30" i="13"/>
  <c r="BC30" i="13" s="1"/>
  <c r="BD30" i="13" s="1"/>
  <c r="BA31" i="13"/>
  <c r="BC31" i="13" s="1"/>
  <c r="BD31" i="13" s="1"/>
  <c r="BA36" i="13"/>
  <c r="BC36" i="13" s="1"/>
  <c r="BD36" i="13" s="1"/>
  <c r="BA37" i="13"/>
  <c r="BC37" i="13" s="1"/>
  <c r="BD37" i="13" s="1"/>
  <c r="BA42" i="13"/>
  <c r="BC42" i="13" s="1"/>
  <c r="BD42" i="13" s="1"/>
  <c r="BA43" i="13"/>
  <c r="BC43" i="13" s="1"/>
  <c r="BD43" i="13" s="1"/>
  <c r="BA9" i="14"/>
  <c r="BC9" i="14" s="1"/>
  <c r="BA17" i="5"/>
  <c r="BC17" i="5" s="1"/>
  <c r="BD17" i="5" s="1"/>
  <c r="BA19" i="5"/>
  <c r="BC19" i="5" s="1"/>
  <c r="BD19" i="5" s="1"/>
  <c r="BA29" i="5"/>
  <c r="BC29" i="5" s="1"/>
  <c r="BD29" i="5" s="1"/>
  <c r="BA31" i="5"/>
  <c r="BC31" i="5" s="1"/>
  <c r="BD31" i="5" s="1"/>
  <c r="BA9" i="6"/>
  <c r="BC9" i="6" s="1"/>
  <c r="BA15" i="6"/>
  <c r="BC15" i="6" s="1"/>
  <c r="BD15" i="6" s="1"/>
  <c r="BA22" i="6"/>
  <c r="BC22" i="6" s="1"/>
  <c r="BD22" i="6" s="1"/>
  <c r="BA28" i="6"/>
  <c r="BC28" i="6" s="1"/>
  <c r="BD28" i="6" s="1"/>
  <c r="BA29" i="6"/>
  <c r="BC29" i="6" s="1"/>
  <c r="BD29" i="6" s="1"/>
  <c r="BA33" i="6"/>
  <c r="BC33" i="6" s="1"/>
  <c r="BD33" i="6" s="1"/>
  <c r="BA35" i="6"/>
  <c r="BC35" i="6" s="1"/>
  <c r="BD35" i="6" s="1"/>
  <c r="BA9" i="4"/>
  <c r="BC9" i="4" s="1"/>
  <c r="BA11" i="4"/>
  <c r="BC11" i="4" s="1"/>
  <c r="BD11" i="4" s="1"/>
  <c r="BA13" i="4"/>
  <c r="BC13" i="4" s="1"/>
  <c r="BD13" i="4" s="1"/>
  <c r="BA17" i="4"/>
  <c r="BC17" i="4" s="1"/>
  <c r="BD17" i="4" s="1"/>
  <c r="BA23" i="4"/>
  <c r="BC23" i="4" s="1"/>
  <c r="BD23" i="4" s="1"/>
  <c r="BA29" i="4"/>
  <c r="BC29" i="4" s="1"/>
  <c r="BD29" i="4" s="1"/>
  <c r="BA35" i="4"/>
  <c r="BC35" i="4" s="1"/>
  <c r="BD35" i="4" s="1"/>
  <c r="BA36" i="4"/>
  <c r="BC36" i="4" s="1"/>
  <c r="BD36" i="4" s="1"/>
  <c r="BA41" i="4"/>
  <c r="BC41" i="4" s="1"/>
  <c r="BD41" i="4" s="1"/>
  <c r="BA42" i="4"/>
  <c r="BC42" i="4" s="1"/>
  <c r="BD42" i="4" s="1"/>
  <c r="BA10" i="7"/>
  <c r="BC10" i="7" s="1"/>
  <c r="BD10" i="7" s="1"/>
  <c r="BA11" i="7"/>
  <c r="BC11" i="7" s="1"/>
  <c r="BD11" i="7" s="1"/>
  <c r="BA12" i="7"/>
  <c r="BC12" i="7" s="1"/>
  <c r="BD12" i="7" s="1"/>
  <c r="BA16" i="7"/>
  <c r="BC16" i="7" s="1"/>
  <c r="BD16" i="7" s="1"/>
  <c r="BA17" i="7"/>
  <c r="BC17" i="7" s="1"/>
  <c r="BD17" i="7" s="1"/>
  <c r="BA18" i="7"/>
  <c r="BC18" i="7" s="1"/>
  <c r="BD18" i="7" s="1"/>
  <c r="BA22" i="7"/>
  <c r="BC22" i="7" s="1"/>
  <c r="BD22" i="7" s="1"/>
  <c r="BA23" i="7"/>
  <c r="BC23" i="7" s="1"/>
  <c r="BD23" i="7" s="1"/>
  <c r="BA24" i="7"/>
  <c r="BC24" i="7" s="1"/>
  <c r="BD24" i="7" s="1"/>
  <c r="BA28" i="7"/>
  <c r="BC28" i="7" s="1"/>
  <c r="BD28" i="7" s="1"/>
  <c r="BA29" i="7"/>
  <c r="BC29" i="7" s="1"/>
  <c r="BD29" i="7" s="1"/>
  <c r="BA34" i="7"/>
  <c r="BC34" i="7" s="1"/>
  <c r="BD34" i="7" s="1"/>
  <c r="BA35" i="7"/>
  <c r="BC35" i="7" s="1"/>
  <c r="BD35" i="7" s="1"/>
  <c r="BA40" i="7"/>
  <c r="BC40" i="7" s="1"/>
  <c r="BD40" i="7" s="1"/>
  <c r="BA41" i="7"/>
  <c r="BC41" i="7" s="1"/>
  <c r="BD41" i="7" s="1"/>
  <c r="BA13" i="8"/>
  <c r="BC13" i="8" s="1"/>
  <c r="BD13" i="8" s="1"/>
  <c r="BA19" i="8"/>
  <c r="BC19" i="8" s="1"/>
  <c r="BD19" i="8" s="1"/>
  <c r="BA25" i="8"/>
  <c r="BC25" i="8" s="1"/>
  <c r="BD25" i="8" s="1"/>
  <c r="BA31" i="8"/>
  <c r="BC31" i="8" s="1"/>
  <c r="BD31" i="8" s="1"/>
  <c r="BA37" i="8"/>
  <c r="BC37" i="8" s="1"/>
  <c r="BD37" i="8" s="1"/>
  <c r="BA43" i="8"/>
  <c r="BC43" i="8" s="1"/>
  <c r="BD43" i="8" s="1"/>
  <c r="BA33" i="9"/>
  <c r="BC33" i="9" s="1"/>
  <c r="BD33" i="9" s="1"/>
  <c r="BA9" i="11"/>
  <c r="BC9" i="11" s="1"/>
  <c r="BA18" i="11"/>
  <c r="BC18" i="11" s="1"/>
  <c r="BD18" i="11" s="1"/>
  <c r="BA24" i="11"/>
  <c r="BC24" i="11" s="1"/>
  <c r="BD24" i="11" s="1"/>
  <c r="BA25" i="11"/>
  <c r="BC25" i="11" s="1"/>
  <c r="BD25" i="11" s="1"/>
  <c r="BA30" i="11"/>
  <c r="BC30" i="11" s="1"/>
  <c r="BD30" i="11" s="1"/>
  <c r="BA31" i="11"/>
  <c r="BC31" i="11" s="1"/>
  <c r="BD31" i="11" s="1"/>
  <c r="BA36" i="11"/>
  <c r="BC36" i="11" s="1"/>
  <c r="BD36" i="11" s="1"/>
  <c r="BA37" i="11"/>
  <c r="BC37" i="11" s="1"/>
  <c r="BD37" i="11" s="1"/>
  <c r="BA42" i="11"/>
  <c r="BC42" i="11" s="1"/>
  <c r="BD42" i="11" s="1"/>
  <c r="BA10" i="12"/>
  <c r="BC10" i="12" s="1"/>
  <c r="BD10" i="12" s="1"/>
  <c r="BA16" i="12"/>
  <c r="BC16" i="12" s="1"/>
  <c r="BD16" i="12" s="1"/>
  <c r="BA22" i="12"/>
  <c r="BC22" i="12" s="1"/>
  <c r="BD22" i="12" s="1"/>
  <c r="BA28" i="12"/>
  <c r="BC28" i="12" s="1"/>
  <c r="BD28" i="12" s="1"/>
  <c r="BA34" i="12"/>
  <c r="BC34" i="12" s="1"/>
  <c r="BD34" i="12" s="1"/>
  <c r="BA40" i="12"/>
  <c r="BC40" i="12" s="1"/>
  <c r="BD40" i="12" s="1"/>
  <c r="BA15" i="4"/>
  <c r="BC15" i="4" s="1"/>
  <c r="BD15" i="4" s="1"/>
  <c r="BA19" i="4"/>
  <c r="BC19" i="4" s="1"/>
  <c r="BD19" i="4" s="1"/>
  <c r="BA21" i="4"/>
  <c r="BC21" i="4" s="1"/>
  <c r="BD21" i="4" s="1"/>
  <c r="BA25" i="4"/>
  <c r="BC25" i="4" s="1"/>
  <c r="BD25" i="4" s="1"/>
  <c r="BA27" i="4"/>
  <c r="BC27" i="4" s="1"/>
  <c r="BD27" i="4" s="1"/>
  <c r="BA31" i="4"/>
  <c r="BC31" i="4" s="1"/>
  <c r="BD31" i="4" s="1"/>
  <c r="BA37" i="4"/>
  <c r="BC37" i="4" s="1"/>
  <c r="BD37" i="4" s="1"/>
  <c r="BA43" i="4"/>
  <c r="BC43" i="4" s="1"/>
  <c r="BD43" i="4" s="1"/>
  <c r="BA12" i="5"/>
  <c r="BC12" i="5" s="1"/>
  <c r="BD12" i="5" s="1"/>
  <c r="BA13" i="5"/>
  <c r="BC13" i="5" s="1"/>
  <c r="BD13" i="5" s="1"/>
  <c r="BA18" i="5"/>
  <c r="BC18" i="5" s="1"/>
  <c r="BD18" i="5" s="1"/>
  <c r="BA24" i="5"/>
  <c r="BC24" i="5" s="1"/>
  <c r="BD24" i="5" s="1"/>
  <c r="BA25" i="5"/>
  <c r="BC25" i="5" s="1"/>
  <c r="BD25" i="5" s="1"/>
  <c r="BA30" i="5"/>
  <c r="BC30" i="5" s="1"/>
  <c r="BD30" i="5" s="1"/>
  <c r="BA35" i="5"/>
  <c r="BC35" i="5" s="1"/>
  <c r="BD35" i="5" s="1"/>
  <c r="BA36" i="5"/>
  <c r="BC36" i="5" s="1"/>
  <c r="BD36" i="5" s="1"/>
  <c r="BA37" i="5"/>
  <c r="BC37" i="5" s="1"/>
  <c r="BD37" i="5" s="1"/>
  <c r="BA41" i="5"/>
  <c r="BC41" i="5" s="1"/>
  <c r="BD41" i="5" s="1"/>
  <c r="BA42" i="5"/>
  <c r="BC42" i="5" s="1"/>
  <c r="BD42" i="5" s="1"/>
  <c r="BA43" i="5"/>
  <c r="BC43" i="5" s="1"/>
  <c r="BD43" i="5" s="1"/>
  <c r="BA11" i="8"/>
  <c r="BC11" i="8" s="1"/>
  <c r="BD11" i="8" s="1"/>
  <c r="BA12" i="8"/>
  <c r="BC12" i="8" s="1"/>
  <c r="BD12" i="8" s="1"/>
  <c r="BA17" i="8"/>
  <c r="BC17" i="8" s="1"/>
  <c r="BD17" i="8" s="1"/>
  <c r="BA18" i="8"/>
  <c r="BC18" i="8" s="1"/>
  <c r="BD18" i="8" s="1"/>
  <c r="BA21" i="8"/>
  <c r="BC21" i="8" s="1"/>
  <c r="BD21" i="8" s="1"/>
  <c r="BA23" i="8"/>
  <c r="BC23" i="8" s="1"/>
  <c r="BD23" i="8" s="1"/>
  <c r="BA27" i="8"/>
  <c r="BC27" i="8" s="1"/>
  <c r="BD27" i="8" s="1"/>
  <c r="BA29" i="8"/>
  <c r="BC29" i="8" s="1"/>
  <c r="BD29" i="8" s="1"/>
  <c r="BA33" i="8"/>
  <c r="BC33" i="8" s="1"/>
  <c r="BD33" i="8" s="1"/>
  <c r="BA35" i="8"/>
  <c r="BC35" i="8" s="1"/>
  <c r="BD35" i="8" s="1"/>
  <c r="BA39" i="8"/>
  <c r="BC39" i="8" s="1"/>
  <c r="BD39" i="8" s="1"/>
  <c r="BA41" i="8"/>
  <c r="BC41" i="8" s="1"/>
  <c r="BD41" i="8" s="1"/>
  <c r="BA14" i="9"/>
  <c r="BC14" i="9" s="1"/>
  <c r="BD14" i="9" s="1"/>
  <c r="BA20" i="9"/>
  <c r="BC20" i="9" s="1"/>
  <c r="BD20" i="9" s="1"/>
  <c r="BA26" i="9"/>
  <c r="BC26" i="9" s="1"/>
  <c r="BD26" i="9" s="1"/>
  <c r="BA9" i="12"/>
  <c r="BC9" i="12" s="1"/>
  <c r="BA14" i="12"/>
  <c r="BC14" i="12" s="1"/>
  <c r="BD14" i="12" s="1"/>
  <c r="BA15" i="12"/>
  <c r="BC15" i="12" s="1"/>
  <c r="BD15" i="12" s="1"/>
  <c r="BA20" i="12"/>
  <c r="BC20" i="12" s="1"/>
  <c r="BD20" i="12" s="1"/>
  <c r="BA21" i="12"/>
  <c r="BC21" i="12" s="1"/>
  <c r="BD21" i="12" s="1"/>
  <c r="BA26" i="12"/>
  <c r="BC26" i="12" s="1"/>
  <c r="BD26" i="12" s="1"/>
  <c r="BA27" i="12"/>
  <c r="BC27" i="12" s="1"/>
  <c r="BD27" i="12" s="1"/>
  <c r="BA32" i="12"/>
  <c r="BC32" i="12" s="1"/>
  <c r="BD32" i="12" s="1"/>
  <c r="BA33" i="12"/>
  <c r="BC33" i="12" s="1"/>
  <c r="BD33" i="12" s="1"/>
  <c r="BA38" i="12"/>
  <c r="BC38" i="12" s="1"/>
  <c r="BD38" i="12" s="1"/>
  <c r="BA39" i="12"/>
  <c r="BC39" i="12" s="1"/>
  <c r="BD39" i="12" s="1"/>
  <c r="BA11" i="13"/>
  <c r="BC11" i="13" s="1"/>
  <c r="BD11" i="13" s="1"/>
  <c r="BA17" i="13"/>
  <c r="BC17" i="13" s="1"/>
  <c r="BD17" i="13" s="1"/>
  <c r="BA23" i="13"/>
  <c r="BC23" i="13" s="1"/>
  <c r="BD23" i="13" s="1"/>
  <c r="BA29" i="13"/>
  <c r="BC29" i="13" s="1"/>
  <c r="BD29" i="13" s="1"/>
  <c r="BA35" i="13"/>
  <c r="BC35" i="13" s="1"/>
  <c r="BD35" i="13" s="1"/>
  <c r="BA41" i="13"/>
  <c r="BC41" i="13" s="1"/>
  <c r="BD41" i="13" s="1"/>
  <c r="BA14" i="5"/>
  <c r="BC14" i="5" s="1"/>
  <c r="BD14" i="5" s="1"/>
  <c r="BA20" i="5"/>
  <c r="BC20" i="5" s="1"/>
  <c r="BD20" i="5" s="1"/>
  <c r="BA26" i="5"/>
  <c r="BC26" i="5" s="1"/>
  <c r="BD26" i="5" s="1"/>
  <c r="BA28" i="5"/>
  <c r="BC28" i="5" s="1"/>
  <c r="BD28" i="5" s="1"/>
  <c r="BA32" i="5"/>
  <c r="BC32" i="5" s="1"/>
  <c r="BD32" i="5" s="1"/>
  <c r="BA12" i="6"/>
  <c r="BC12" i="6" s="1"/>
  <c r="BD12" i="6" s="1"/>
  <c r="BA13" i="6"/>
  <c r="BC13" i="6" s="1"/>
  <c r="BD13" i="6" s="1"/>
  <c r="BA14" i="6"/>
  <c r="BC14" i="6" s="1"/>
  <c r="BD14" i="6" s="1"/>
  <c r="BA18" i="6"/>
  <c r="BC18" i="6" s="1"/>
  <c r="BD18" i="6" s="1"/>
  <c r="BA19" i="6"/>
  <c r="BC19" i="6" s="1"/>
  <c r="BD19" i="6" s="1"/>
  <c r="BA20" i="6"/>
  <c r="BC20" i="6" s="1"/>
  <c r="BD20" i="6" s="1"/>
  <c r="BA24" i="6"/>
  <c r="BC24" i="6" s="1"/>
  <c r="BD24" i="6" s="1"/>
  <c r="BA25" i="6"/>
  <c r="BC25" i="6" s="1"/>
  <c r="BD25" i="6" s="1"/>
  <c r="BA26" i="6"/>
  <c r="BC26" i="6" s="1"/>
  <c r="BD26" i="6" s="1"/>
  <c r="BA30" i="6"/>
  <c r="BC30" i="6" s="1"/>
  <c r="BD30" i="6" s="1"/>
  <c r="BA31" i="6"/>
  <c r="BC31" i="6" s="1"/>
  <c r="BD31" i="6" s="1"/>
  <c r="BA32" i="6"/>
  <c r="BC32" i="6" s="1"/>
  <c r="BD32" i="6" s="1"/>
  <c r="BA36" i="6"/>
  <c r="BC36" i="6" s="1"/>
  <c r="BD36" i="6" s="1"/>
  <c r="BA37" i="6"/>
  <c r="BC37" i="6" s="1"/>
  <c r="BD37" i="6" s="1"/>
  <c r="BA38" i="6"/>
  <c r="BC38" i="6" s="1"/>
  <c r="BD38" i="6" s="1"/>
  <c r="BA42" i="6"/>
  <c r="BC42" i="6" s="1"/>
  <c r="BD42" i="6" s="1"/>
  <c r="BA43" i="6"/>
  <c r="BC43" i="6" s="1"/>
  <c r="BD43" i="6" s="1"/>
  <c r="BA33" i="7"/>
  <c r="BC33" i="7" s="1"/>
  <c r="BD33" i="7" s="1"/>
  <c r="BA39" i="7"/>
  <c r="BC39" i="7" s="1"/>
  <c r="BD39" i="7" s="1"/>
  <c r="BA10" i="9"/>
  <c r="BC10" i="9" s="1"/>
  <c r="BD10" i="9" s="1"/>
  <c r="BA12" i="9"/>
  <c r="BC12" i="9" s="1"/>
  <c r="BD12" i="9" s="1"/>
  <c r="BA16" i="9"/>
  <c r="BC16" i="9" s="1"/>
  <c r="BD16" i="9" s="1"/>
  <c r="BA18" i="9"/>
  <c r="BC18" i="9" s="1"/>
  <c r="BD18" i="9" s="1"/>
  <c r="BA22" i="9"/>
  <c r="BC22" i="9" s="1"/>
  <c r="BD22" i="9" s="1"/>
  <c r="BA24" i="9"/>
  <c r="BC24" i="9" s="1"/>
  <c r="BD24" i="9" s="1"/>
  <c r="BA28" i="9"/>
  <c r="BC28" i="9" s="1"/>
  <c r="BD28" i="9" s="1"/>
  <c r="BA30" i="9"/>
  <c r="BC30" i="9" s="1"/>
  <c r="BD30" i="9" s="1"/>
  <c r="BA37" i="9"/>
  <c r="BC37" i="9" s="1"/>
  <c r="BD37" i="9" s="1"/>
  <c r="BA43" i="9"/>
  <c r="BC43" i="9" s="1"/>
  <c r="BD43" i="9" s="1"/>
  <c r="BA11" i="10"/>
  <c r="BC11" i="10" s="1"/>
  <c r="BD11" i="10" s="1"/>
  <c r="BA15" i="10"/>
  <c r="BC15" i="10" s="1"/>
  <c r="BD15" i="10" s="1"/>
  <c r="BA17" i="10"/>
  <c r="BC17" i="10" s="1"/>
  <c r="BD17" i="10" s="1"/>
  <c r="BA21" i="10"/>
  <c r="BC21" i="10" s="1"/>
  <c r="BD21" i="10" s="1"/>
  <c r="BA23" i="10"/>
  <c r="BC23" i="10" s="1"/>
  <c r="BD23" i="10" s="1"/>
  <c r="BA27" i="10"/>
  <c r="BC27" i="10" s="1"/>
  <c r="BD27" i="10" s="1"/>
  <c r="BA29" i="10"/>
  <c r="BC29" i="10" s="1"/>
  <c r="BD29" i="10" s="1"/>
  <c r="BA33" i="10"/>
  <c r="BC33" i="10" s="1"/>
  <c r="BD33" i="10" s="1"/>
  <c r="BA35" i="10"/>
  <c r="BC35" i="10" s="1"/>
  <c r="BD35" i="10" s="1"/>
  <c r="BA9" i="13"/>
  <c r="BC9" i="13" s="1"/>
  <c r="BA10" i="13"/>
  <c r="BC10" i="13" s="1"/>
  <c r="BD10" i="13" s="1"/>
  <c r="BA15" i="13"/>
  <c r="BC15" i="13" s="1"/>
  <c r="BD15" i="13" s="1"/>
  <c r="BA16" i="13"/>
  <c r="BC16" i="13" s="1"/>
  <c r="BD16" i="13" s="1"/>
  <c r="BA21" i="13"/>
  <c r="BC21" i="13" s="1"/>
  <c r="BD21" i="13" s="1"/>
  <c r="BA22" i="13"/>
  <c r="BC22" i="13" s="1"/>
  <c r="BD22" i="13" s="1"/>
  <c r="BA27" i="13"/>
  <c r="BC27" i="13" s="1"/>
  <c r="BD27" i="13" s="1"/>
  <c r="BA28" i="13"/>
  <c r="BC28" i="13" s="1"/>
  <c r="BD28" i="13" s="1"/>
  <c r="BA33" i="13"/>
  <c r="BC33" i="13" s="1"/>
  <c r="BD33" i="13" s="1"/>
  <c r="BA34" i="13"/>
  <c r="BC34" i="13" s="1"/>
  <c r="BD34" i="13" s="1"/>
  <c r="BA39" i="13"/>
  <c r="BC39" i="13" s="1"/>
  <c r="BD39" i="13" s="1"/>
  <c r="BA40" i="13"/>
  <c r="BC40" i="13" s="1"/>
  <c r="BD40" i="13" s="1"/>
  <c r="BA21" i="26"/>
  <c r="BC21" i="26" s="1"/>
  <c r="BD21" i="26" s="1"/>
  <c r="BA22" i="26"/>
  <c r="BC22" i="26" s="1"/>
  <c r="BD22" i="26" s="1"/>
  <c r="BA27" i="26"/>
  <c r="BC27" i="26" s="1"/>
  <c r="BD27" i="26" s="1"/>
  <c r="BA28" i="26"/>
  <c r="BC28" i="26" s="1"/>
  <c r="BD28" i="26" s="1"/>
  <c r="BA33" i="26"/>
  <c r="BC33" i="26" s="1"/>
  <c r="BD33" i="26" s="1"/>
  <c r="BA34" i="26"/>
  <c r="BC34" i="26" s="1"/>
  <c r="BD34" i="26" s="1"/>
  <c r="BA39" i="26"/>
  <c r="BC39" i="26" s="1"/>
  <c r="BD39" i="26" s="1"/>
  <c r="BA40" i="26"/>
  <c r="BC40" i="26" s="1"/>
  <c r="BD40" i="26" s="1"/>
  <c r="BA12" i="27"/>
  <c r="BC12" i="27" s="1"/>
  <c r="BD12" i="27" s="1"/>
  <c r="BA18" i="27"/>
  <c r="BC18" i="27" s="1"/>
  <c r="BD18" i="27" s="1"/>
  <c r="BA24" i="27"/>
  <c r="BC24" i="27" s="1"/>
  <c r="BD24" i="27" s="1"/>
  <c r="BA30" i="27"/>
  <c r="BC30" i="27" s="1"/>
  <c r="BD30" i="27" s="1"/>
  <c r="BA36" i="27"/>
  <c r="BC36" i="27" s="1"/>
  <c r="BD36" i="27" s="1"/>
  <c r="BA42" i="27"/>
  <c r="BC42" i="27" s="1"/>
  <c r="BD42" i="27" s="1"/>
  <c r="BA33" i="28"/>
  <c r="BC33" i="28" s="1"/>
  <c r="BD33" i="28" s="1"/>
  <c r="BA38" i="28"/>
  <c r="BC38" i="28" s="1"/>
  <c r="BD38" i="28" s="1"/>
  <c r="BA20" i="13"/>
  <c r="BC20" i="13" s="1"/>
  <c r="BD20" i="13" s="1"/>
  <c r="BA26" i="13"/>
  <c r="BC26" i="13" s="1"/>
  <c r="BD26" i="13" s="1"/>
  <c r="BA32" i="13"/>
  <c r="BC32" i="13" s="1"/>
  <c r="BD32" i="13" s="1"/>
  <c r="BA38" i="13"/>
  <c r="BC38" i="13" s="1"/>
  <c r="BD38" i="13" s="1"/>
  <c r="BA11" i="15"/>
  <c r="BC11" i="15" s="1"/>
  <c r="BD11" i="15" s="1"/>
  <c r="BA12" i="15"/>
  <c r="BC12" i="15" s="1"/>
  <c r="BD12" i="15" s="1"/>
  <c r="BA17" i="15"/>
  <c r="BC17" i="15" s="1"/>
  <c r="BD17" i="15" s="1"/>
  <c r="BA18" i="15"/>
  <c r="BC18" i="15" s="1"/>
  <c r="BD18" i="15" s="1"/>
  <c r="BA23" i="15"/>
  <c r="BC23" i="15" s="1"/>
  <c r="BD23" i="15" s="1"/>
  <c r="BA24" i="15"/>
  <c r="BC24" i="15" s="1"/>
  <c r="BD24" i="15" s="1"/>
  <c r="BA29" i="15"/>
  <c r="BC29" i="15" s="1"/>
  <c r="BD29" i="15" s="1"/>
  <c r="BA30" i="15"/>
  <c r="BC30" i="15" s="1"/>
  <c r="BD30" i="15" s="1"/>
  <c r="BA42" i="15"/>
  <c r="BC42" i="15" s="1"/>
  <c r="BD42" i="15" s="1"/>
  <c r="BA16" i="17"/>
  <c r="BC16" i="17" s="1"/>
  <c r="BD16" i="17" s="1"/>
  <c r="BA22" i="17"/>
  <c r="BC22" i="17" s="1"/>
  <c r="BD22" i="17" s="1"/>
  <c r="BA28" i="17"/>
  <c r="BC28" i="17" s="1"/>
  <c r="BD28" i="17" s="1"/>
  <c r="BA36" i="17"/>
  <c r="BC36" i="17" s="1"/>
  <c r="BD36" i="17" s="1"/>
  <c r="BA43" i="17"/>
  <c r="BC43" i="17" s="1"/>
  <c r="BD43" i="17" s="1"/>
  <c r="BA9" i="18"/>
  <c r="BC9" i="18" s="1"/>
  <c r="BA15" i="18"/>
  <c r="BC15" i="18" s="1"/>
  <c r="BD15" i="18" s="1"/>
  <c r="BA21" i="18"/>
  <c r="BC21" i="18" s="1"/>
  <c r="BD21" i="18" s="1"/>
  <c r="BA27" i="18"/>
  <c r="BC27" i="18" s="1"/>
  <c r="BD27" i="18" s="1"/>
  <c r="BA33" i="18"/>
  <c r="BC33" i="18" s="1"/>
  <c r="BD33" i="18" s="1"/>
  <c r="BA39" i="18"/>
  <c r="BC39" i="18" s="1"/>
  <c r="BD39" i="18" s="1"/>
  <c r="BA9" i="20"/>
  <c r="BC9" i="20" s="1"/>
  <c r="BA13" i="20"/>
  <c r="BC13" i="20" s="1"/>
  <c r="BD13" i="20" s="1"/>
  <c r="BA15" i="20"/>
  <c r="BC15" i="20" s="1"/>
  <c r="BD15" i="20" s="1"/>
  <c r="BA19" i="20"/>
  <c r="BC19" i="20" s="1"/>
  <c r="BD19" i="20" s="1"/>
  <c r="BA21" i="20"/>
  <c r="BC21" i="20" s="1"/>
  <c r="BD21" i="20" s="1"/>
  <c r="BA25" i="20"/>
  <c r="BC25" i="20" s="1"/>
  <c r="BD25" i="20" s="1"/>
  <c r="BA27" i="20"/>
  <c r="BC27" i="20" s="1"/>
  <c r="BD27" i="20" s="1"/>
  <c r="BA31" i="20"/>
  <c r="BC31" i="20" s="1"/>
  <c r="BD31" i="20" s="1"/>
  <c r="BA33" i="20"/>
  <c r="BC33" i="20" s="1"/>
  <c r="BD33" i="20" s="1"/>
  <c r="BA37" i="20"/>
  <c r="BC37" i="20" s="1"/>
  <c r="BD37" i="20" s="1"/>
  <c r="BA39" i="20"/>
  <c r="BC39" i="20" s="1"/>
  <c r="BD39" i="20" s="1"/>
  <c r="BA43" i="20"/>
  <c r="BC43" i="20" s="1"/>
  <c r="BD43" i="20" s="1"/>
  <c r="BA9" i="21"/>
  <c r="BC9" i="21" s="1"/>
  <c r="BA15" i="21"/>
  <c r="BC15" i="21" s="1"/>
  <c r="BD15" i="21" s="1"/>
  <c r="BA21" i="21"/>
  <c r="BC21" i="21" s="1"/>
  <c r="BD21" i="21" s="1"/>
  <c r="BA27" i="21"/>
  <c r="BC27" i="21" s="1"/>
  <c r="BD27" i="21" s="1"/>
  <c r="BA33" i="21"/>
  <c r="BC33" i="21" s="1"/>
  <c r="BD33" i="21" s="1"/>
  <c r="BA34" i="21"/>
  <c r="BC34" i="21" s="1"/>
  <c r="BD34" i="21" s="1"/>
  <c r="BA39" i="21"/>
  <c r="BC39" i="21" s="1"/>
  <c r="BD39" i="21" s="1"/>
  <c r="BA40" i="21"/>
  <c r="BC40" i="21" s="1"/>
  <c r="BD40" i="21" s="1"/>
  <c r="BA23" i="22"/>
  <c r="BC23" i="22" s="1"/>
  <c r="BD23" i="22" s="1"/>
  <c r="BA29" i="22"/>
  <c r="BC29" i="22" s="1"/>
  <c r="BD29" i="22" s="1"/>
  <c r="BA35" i="22"/>
  <c r="BC35" i="22" s="1"/>
  <c r="BD35" i="22" s="1"/>
  <c r="BA41" i="22"/>
  <c r="BC41" i="22" s="1"/>
  <c r="BD41" i="22" s="1"/>
  <c r="BA42" i="22"/>
  <c r="BC42" i="22" s="1"/>
  <c r="BD42" i="22" s="1"/>
  <c r="BA14" i="23"/>
  <c r="BC14" i="23" s="1"/>
  <c r="BD14" i="23" s="1"/>
  <c r="BA20" i="23"/>
  <c r="BC20" i="23" s="1"/>
  <c r="BD20" i="23" s="1"/>
  <c r="BA10" i="24"/>
  <c r="BC10" i="24" s="1"/>
  <c r="BD10" i="24" s="1"/>
  <c r="BA11" i="24"/>
  <c r="BC11" i="24" s="1"/>
  <c r="BD11" i="24" s="1"/>
  <c r="BA16" i="24"/>
  <c r="BC16" i="24" s="1"/>
  <c r="BD16" i="24" s="1"/>
  <c r="BA17" i="24"/>
  <c r="BC17" i="24" s="1"/>
  <c r="BD17" i="24" s="1"/>
  <c r="BA22" i="24"/>
  <c r="BC22" i="24" s="1"/>
  <c r="BD22" i="24" s="1"/>
  <c r="BA23" i="24"/>
  <c r="BC23" i="24" s="1"/>
  <c r="BD23" i="24" s="1"/>
  <c r="BA28" i="24"/>
  <c r="BC28" i="24" s="1"/>
  <c r="BD28" i="24" s="1"/>
  <c r="BA29" i="24"/>
  <c r="BC29" i="24" s="1"/>
  <c r="BD29" i="24" s="1"/>
  <c r="BA34" i="24"/>
  <c r="BC34" i="24" s="1"/>
  <c r="BD34" i="24" s="1"/>
  <c r="BA35" i="24"/>
  <c r="BC35" i="24" s="1"/>
  <c r="BD35" i="24" s="1"/>
  <c r="BA40" i="24"/>
  <c r="BC40" i="24" s="1"/>
  <c r="BD40" i="24" s="1"/>
  <c r="BA41" i="24"/>
  <c r="BC41" i="24" s="1"/>
  <c r="BD41" i="24" s="1"/>
  <c r="BA13" i="25"/>
  <c r="BC13" i="25" s="1"/>
  <c r="BD13" i="25" s="1"/>
  <c r="BA19" i="25"/>
  <c r="BC19" i="25" s="1"/>
  <c r="BD19" i="25" s="1"/>
  <c r="BA25" i="25"/>
  <c r="BC25" i="25" s="1"/>
  <c r="BD25" i="25" s="1"/>
  <c r="BA31" i="25"/>
  <c r="BC31" i="25" s="1"/>
  <c r="BD31" i="25" s="1"/>
  <c r="BA37" i="25"/>
  <c r="BC37" i="25" s="1"/>
  <c r="BD37" i="25" s="1"/>
  <c r="BA43" i="25"/>
  <c r="BC43" i="25" s="1"/>
  <c r="BD43" i="25" s="1"/>
  <c r="BA10" i="27"/>
  <c r="BC10" i="27" s="1"/>
  <c r="BD10" i="27" s="1"/>
  <c r="BA11" i="27"/>
  <c r="BC11" i="27" s="1"/>
  <c r="BD11" i="27" s="1"/>
  <c r="BA16" i="27"/>
  <c r="BC16" i="27" s="1"/>
  <c r="BD16" i="27" s="1"/>
  <c r="BA17" i="27"/>
  <c r="BC17" i="27" s="1"/>
  <c r="BD17" i="27" s="1"/>
  <c r="BA22" i="27"/>
  <c r="BC22" i="27" s="1"/>
  <c r="BD22" i="27" s="1"/>
  <c r="BA23" i="27"/>
  <c r="BC23" i="27" s="1"/>
  <c r="BD23" i="27" s="1"/>
  <c r="BA28" i="27"/>
  <c r="BC28" i="27" s="1"/>
  <c r="BD28" i="27" s="1"/>
  <c r="BA29" i="27"/>
  <c r="BC29" i="27" s="1"/>
  <c r="BD29" i="27" s="1"/>
  <c r="BA34" i="27"/>
  <c r="BC34" i="27" s="1"/>
  <c r="BD34" i="27" s="1"/>
  <c r="BA35" i="27"/>
  <c r="BC35" i="27" s="1"/>
  <c r="BD35" i="27" s="1"/>
  <c r="BA40" i="27"/>
  <c r="BC40" i="27" s="1"/>
  <c r="BD40" i="27" s="1"/>
  <c r="BA41" i="27"/>
  <c r="BC41" i="27" s="1"/>
  <c r="BD41" i="27" s="1"/>
  <c r="BA13" i="28"/>
  <c r="BC13" i="28" s="1"/>
  <c r="BD13" i="28" s="1"/>
  <c r="BA19" i="28"/>
  <c r="BC19" i="28" s="1"/>
  <c r="BD19" i="28" s="1"/>
  <c r="BA25" i="28"/>
  <c r="BC25" i="28" s="1"/>
  <c r="BD25" i="28" s="1"/>
  <c r="BA15" i="14"/>
  <c r="BC15" i="14" s="1"/>
  <c r="BD15" i="14" s="1"/>
  <c r="BA21" i="14"/>
  <c r="BC21" i="14" s="1"/>
  <c r="BD21" i="14" s="1"/>
  <c r="BA27" i="14"/>
  <c r="BC27" i="14" s="1"/>
  <c r="BD27" i="14" s="1"/>
  <c r="BA33" i="14"/>
  <c r="BC33" i="14" s="1"/>
  <c r="BD33" i="14" s="1"/>
  <c r="BA39" i="14"/>
  <c r="BC39" i="14" s="1"/>
  <c r="BD39" i="14" s="1"/>
  <c r="BA36" i="15"/>
  <c r="BC36" i="15" s="1"/>
  <c r="BD36" i="15" s="1"/>
  <c r="BA41" i="15"/>
  <c r="BC41" i="15" s="1"/>
  <c r="BD41" i="15" s="1"/>
  <c r="BA13" i="16"/>
  <c r="BC13" i="16" s="1"/>
  <c r="BD13" i="16" s="1"/>
  <c r="BA31" i="16"/>
  <c r="BC31" i="16" s="1"/>
  <c r="BD31" i="16" s="1"/>
  <c r="BA15" i="17"/>
  <c r="BC15" i="17" s="1"/>
  <c r="BD15" i="17" s="1"/>
  <c r="BA34" i="17"/>
  <c r="BC34" i="17" s="1"/>
  <c r="BD34" i="17" s="1"/>
  <c r="BA42" i="17"/>
  <c r="BC42" i="17" s="1"/>
  <c r="BD42" i="17" s="1"/>
  <c r="BA14" i="18"/>
  <c r="BC14" i="18" s="1"/>
  <c r="BD14" i="18" s="1"/>
  <c r="BA20" i="18"/>
  <c r="BC20" i="18" s="1"/>
  <c r="BD20" i="18" s="1"/>
  <c r="BA26" i="18"/>
  <c r="BC26" i="18" s="1"/>
  <c r="BD26" i="18" s="1"/>
  <c r="BA32" i="18"/>
  <c r="BC32" i="18" s="1"/>
  <c r="BD32" i="18" s="1"/>
  <c r="BA38" i="18"/>
  <c r="BC38" i="18" s="1"/>
  <c r="BD38" i="18" s="1"/>
  <c r="BA40" i="18"/>
  <c r="BC40" i="18" s="1"/>
  <c r="BD40" i="18" s="1"/>
  <c r="BA10" i="19"/>
  <c r="BC10" i="19" s="1"/>
  <c r="BD10" i="19" s="1"/>
  <c r="BA16" i="19"/>
  <c r="BC16" i="19" s="1"/>
  <c r="BD16" i="19" s="1"/>
  <c r="BA22" i="19"/>
  <c r="BC22" i="19" s="1"/>
  <c r="BD22" i="19" s="1"/>
  <c r="BA28" i="19"/>
  <c r="BC28" i="19" s="1"/>
  <c r="BD28" i="19" s="1"/>
  <c r="BA34" i="19"/>
  <c r="BC34" i="19" s="1"/>
  <c r="BD34" i="19" s="1"/>
  <c r="BA40" i="19"/>
  <c r="BC40" i="19" s="1"/>
  <c r="BD40" i="19" s="1"/>
  <c r="BA10" i="21"/>
  <c r="BC10" i="21" s="1"/>
  <c r="BD10" i="21" s="1"/>
  <c r="BA14" i="21"/>
  <c r="BC14" i="21" s="1"/>
  <c r="BD14" i="21" s="1"/>
  <c r="BA16" i="21"/>
  <c r="BC16" i="21" s="1"/>
  <c r="BD16" i="21" s="1"/>
  <c r="BA20" i="21"/>
  <c r="BC20" i="21" s="1"/>
  <c r="BD20" i="21" s="1"/>
  <c r="BA22" i="21"/>
  <c r="BC22" i="21" s="1"/>
  <c r="BD22" i="21" s="1"/>
  <c r="BA26" i="21"/>
  <c r="BC26" i="21" s="1"/>
  <c r="BD26" i="21" s="1"/>
  <c r="BA28" i="21"/>
  <c r="BC28" i="21" s="1"/>
  <c r="BD28" i="21" s="1"/>
  <c r="BA32" i="21"/>
  <c r="BC32" i="21" s="1"/>
  <c r="BD32" i="21" s="1"/>
  <c r="BA38" i="21"/>
  <c r="BC38" i="21" s="1"/>
  <c r="BD38" i="21" s="1"/>
  <c r="BA43" i="21"/>
  <c r="BC43" i="21" s="1"/>
  <c r="BD43" i="21" s="1"/>
  <c r="BA10" i="22"/>
  <c r="BC10" i="22" s="1"/>
  <c r="BD10" i="22" s="1"/>
  <c r="BA16" i="22"/>
  <c r="BC16" i="22" s="1"/>
  <c r="BD16" i="22" s="1"/>
  <c r="BA12" i="23"/>
  <c r="BC12" i="23" s="1"/>
  <c r="BD12" i="23" s="1"/>
  <c r="BA13" i="23"/>
  <c r="BC13" i="23" s="1"/>
  <c r="BD13" i="23" s="1"/>
  <c r="BA18" i="23"/>
  <c r="BC18" i="23" s="1"/>
  <c r="BD18" i="23" s="1"/>
  <c r="BA26" i="23"/>
  <c r="BC26" i="23" s="1"/>
  <c r="BD26" i="23" s="1"/>
  <c r="BA38" i="23"/>
  <c r="BC38" i="23" s="1"/>
  <c r="BD38" i="23" s="1"/>
  <c r="BA11" i="25"/>
  <c r="BC11" i="25" s="1"/>
  <c r="BD11" i="25" s="1"/>
  <c r="BA12" i="25"/>
  <c r="BC12" i="25" s="1"/>
  <c r="BD12" i="25" s="1"/>
  <c r="BA17" i="25"/>
  <c r="BC17" i="25" s="1"/>
  <c r="BD17" i="25" s="1"/>
  <c r="BA18" i="25"/>
  <c r="BC18" i="25" s="1"/>
  <c r="BD18" i="25" s="1"/>
  <c r="BA23" i="25"/>
  <c r="BC23" i="25" s="1"/>
  <c r="BD23" i="25" s="1"/>
  <c r="BA24" i="25"/>
  <c r="BC24" i="25" s="1"/>
  <c r="BD24" i="25" s="1"/>
  <c r="BA29" i="25"/>
  <c r="BC29" i="25" s="1"/>
  <c r="BD29" i="25" s="1"/>
  <c r="BA30" i="25"/>
  <c r="BC30" i="25" s="1"/>
  <c r="BD30" i="25" s="1"/>
  <c r="BA35" i="25"/>
  <c r="BC35" i="25" s="1"/>
  <c r="BD35" i="25" s="1"/>
  <c r="BA36" i="25"/>
  <c r="BC36" i="25" s="1"/>
  <c r="BD36" i="25" s="1"/>
  <c r="BA41" i="25"/>
  <c r="BC41" i="25" s="1"/>
  <c r="BD41" i="25" s="1"/>
  <c r="BA42" i="25"/>
  <c r="BC42" i="25" s="1"/>
  <c r="BD42" i="25" s="1"/>
  <c r="BA14" i="26"/>
  <c r="BC14" i="26" s="1"/>
  <c r="BD14" i="26" s="1"/>
  <c r="BA20" i="26"/>
  <c r="BC20" i="26" s="1"/>
  <c r="BD20" i="26" s="1"/>
  <c r="BA26" i="26"/>
  <c r="BC26" i="26" s="1"/>
  <c r="BD26" i="26" s="1"/>
  <c r="BA32" i="26"/>
  <c r="BC32" i="26" s="1"/>
  <c r="BD32" i="26" s="1"/>
  <c r="BA38" i="26"/>
  <c r="BC38" i="26" s="1"/>
  <c r="BD38" i="26" s="1"/>
  <c r="BA11" i="28"/>
  <c r="BC11" i="28" s="1"/>
  <c r="BD11" i="28" s="1"/>
  <c r="BA12" i="28"/>
  <c r="BC12" i="28" s="1"/>
  <c r="BD12" i="28" s="1"/>
  <c r="BA17" i="28"/>
  <c r="BC17" i="28" s="1"/>
  <c r="BD17" i="28" s="1"/>
  <c r="BA18" i="28"/>
  <c r="BC18" i="28" s="1"/>
  <c r="BD18" i="28" s="1"/>
  <c r="BA13" i="14"/>
  <c r="BC13" i="14" s="1"/>
  <c r="BD13" i="14" s="1"/>
  <c r="BA14" i="14"/>
  <c r="BC14" i="14" s="1"/>
  <c r="BD14" i="14" s="1"/>
  <c r="BA19" i="14"/>
  <c r="BC19" i="14" s="1"/>
  <c r="BD19" i="14" s="1"/>
  <c r="BA20" i="14"/>
  <c r="BC20" i="14" s="1"/>
  <c r="BD20" i="14" s="1"/>
  <c r="BA25" i="14"/>
  <c r="BC25" i="14" s="1"/>
  <c r="BD25" i="14" s="1"/>
  <c r="BA26" i="14"/>
  <c r="BC26" i="14" s="1"/>
  <c r="BD26" i="14" s="1"/>
  <c r="BA31" i="14"/>
  <c r="BC31" i="14" s="1"/>
  <c r="BD31" i="14" s="1"/>
  <c r="BA32" i="14"/>
  <c r="BC32" i="14" s="1"/>
  <c r="BD32" i="14" s="1"/>
  <c r="BA37" i="14"/>
  <c r="BC37" i="14" s="1"/>
  <c r="BD37" i="14" s="1"/>
  <c r="BA38" i="14"/>
  <c r="BC38" i="14" s="1"/>
  <c r="BD38" i="14" s="1"/>
  <c r="BA43" i="14"/>
  <c r="BC43" i="14" s="1"/>
  <c r="BD43" i="14" s="1"/>
  <c r="BA10" i="15"/>
  <c r="BC10" i="15" s="1"/>
  <c r="BD10" i="15" s="1"/>
  <c r="BA16" i="15"/>
  <c r="BC16" i="15" s="1"/>
  <c r="BD16" i="15" s="1"/>
  <c r="BA22" i="15"/>
  <c r="BC22" i="15" s="1"/>
  <c r="BD22" i="15" s="1"/>
  <c r="BA28" i="15"/>
  <c r="BC28" i="15" s="1"/>
  <c r="BD28" i="15" s="1"/>
  <c r="BA34" i="15"/>
  <c r="BC34" i="15" s="1"/>
  <c r="BD34" i="15" s="1"/>
  <c r="BA40" i="15"/>
  <c r="BC40" i="15" s="1"/>
  <c r="BD40" i="15" s="1"/>
  <c r="BA12" i="16"/>
  <c r="BC12" i="16" s="1"/>
  <c r="BD12" i="16" s="1"/>
  <c r="BA24" i="16"/>
  <c r="BC24" i="16" s="1"/>
  <c r="BD24" i="16" s="1"/>
  <c r="BA42" i="16"/>
  <c r="BC42" i="16" s="1"/>
  <c r="BD42" i="16" s="1"/>
  <c r="BA14" i="17"/>
  <c r="BC14" i="17" s="1"/>
  <c r="BD14" i="17" s="1"/>
  <c r="BA41" i="17"/>
  <c r="BC41" i="17" s="1"/>
  <c r="BD41" i="17" s="1"/>
  <c r="BA13" i="18"/>
  <c r="BC13" i="18" s="1"/>
  <c r="BD13" i="18" s="1"/>
  <c r="BA19" i="18"/>
  <c r="BC19" i="18" s="1"/>
  <c r="BD19" i="18" s="1"/>
  <c r="BA25" i="18"/>
  <c r="BC25" i="18" s="1"/>
  <c r="BD25" i="18" s="1"/>
  <c r="BA31" i="18"/>
  <c r="BC31" i="18" s="1"/>
  <c r="BD31" i="18" s="1"/>
  <c r="BA37" i="18"/>
  <c r="BC37" i="18" s="1"/>
  <c r="BD37" i="18" s="1"/>
  <c r="BA9" i="19"/>
  <c r="BA11" i="19"/>
  <c r="BC11" i="19" s="1"/>
  <c r="BD11" i="19" s="1"/>
  <c r="BA15" i="19"/>
  <c r="BC15" i="19" s="1"/>
  <c r="BD15" i="19" s="1"/>
  <c r="BA17" i="19"/>
  <c r="BC17" i="19" s="1"/>
  <c r="BD17" i="19" s="1"/>
  <c r="BA21" i="19"/>
  <c r="BC21" i="19" s="1"/>
  <c r="BD21" i="19" s="1"/>
  <c r="BA23" i="19"/>
  <c r="BC23" i="19" s="1"/>
  <c r="BD23" i="19" s="1"/>
  <c r="BA27" i="19"/>
  <c r="BC27" i="19" s="1"/>
  <c r="BD27" i="19" s="1"/>
  <c r="BA29" i="19"/>
  <c r="BC29" i="19" s="1"/>
  <c r="BD29" i="19" s="1"/>
  <c r="BA33" i="19"/>
  <c r="BC33" i="19" s="1"/>
  <c r="BD33" i="19" s="1"/>
  <c r="BA35" i="19"/>
  <c r="BC35" i="19" s="1"/>
  <c r="BD35" i="19" s="1"/>
  <c r="BA39" i="19"/>
  <c r="BC39" i="19" s="1"/>
  <c r="BD39" i="19" s="1"/>
  <c r="BA41" i="19"/>
  <c r="BC41" i="19" s="1"/>
  <c r="BD41" i="19" s="1"/>
  <c r="BA11" i="20"/>
  <c r="BC11" i="20" s="1"/>
  <c r="BD11" i="20" s="1"/>
  <c r="BA17" i="20"/>
  <c r="BC17" i="20" s="1"/>
  <c r="BD17" i="20" s="1"/>
  <c r="BA23" i="20"/>
  <c r="BC23" i="20" s="1"/>
  <c r="BD23" i="20" s="1"/>
  <c r="BA29" i="20"/>
  <c r="BC29" i="20" s="1"/>
  <c r="BD29" i="20" s="1"/>
  <c r="BA35" i="20"/>
  <c r="BC35" i="20" s="1"/>
  <c r="BD35" i="20" s="1"/>
  <c r="BA41" i="20"/>
  <c r="BC41" i="20" s="1"/>
  <c r="BD41" i="20" s="1"/>
  <c r="BA11" i="22"/>
  <c r="BC11" i="22" s="1"/>
  <c r="BD11" i="22" s="1"/>
  <c r="BA20" i="22"/>
  <c r="BC20" i="22" s="1"/>
  <c r="BD20" i="22" s="1"/>
  <c r="BA22" i="22"/>
  <c r="BC22" i="22" s="1"/>
  <c r="BD22" i="22" s="1"/>
  <c r="BA28" i="22"/>
  <c r="BC28" i="22" s="1"/>
  <c r="BD28" i="22" s="1"/>
  <c r="BA34" i="22"/>
  <c r="BC34" i="22" s="1"/>
  <c r="BD34" i="22" s="1"/>
  <c r="BA24" i="23"/>
  <c r="BC24" i="23" s="1"/>
  <c r="BD24" i="23" s="1"/>
  <c r="BA30" i="23"/>
  <c r="BC30" i="23" s="1"/>
  <c r="BD30" i="23" s="1"/>
  <c r="BA31" i="23"/>
  <c r="BC31" i="23" s="1"/>
  <c r="BD31" i="23" s="1"/>
  <c r="BA36" i="23"/>
  <c r="BC36" i="23" s="1"/>
  <c r="BD36" i="23" s="1"/>
  <c r="BA37" i="23"/>
  <c r="BC37" i="23" s="1"/>
  <c r="BD37" i="23" s="1"/>
  <c r="BA42" i="23"/>
  <c r="BC42" i="23" s="1"/>
  <c r="BD42" i="23" s="1"/>
  <c r="BA43" i="23"/>
  <c r="BC43" i="23" s="1"/>
  <c r="BD43" i="23" s="1"/>
  <c r="BA9" i="24"/>
  <c r="BA15" i="24"/>
  <c r="BC15" i="24" s="1"/>
  <c r="BD15" i="24" s="1"/>
  <c r="BA21" i="24"/>
  <c r="BC21" i="24" s="1"/>
  <c r="BD21" i="24" s="1"/>
  <c r="BA27" i="24"/>
  <c r="BC27" i="24" s="1"/>
  <c r="BD27" i="24" s="1"/>
  <c r="BA33" i="24"/>
  <c r="BC33" i="24" s="1"/>
  <c r="BD33" i="24" s="1"/>
  <c r="BA39" i="24"/>
  <c r="BC39" i="24" s="1"/>
  <c r="BD39" i="24" s="1"/>
  <c r="BA12" i="26"/>
  <c r="BC12" i="26" s="1"/>
  <c r="BD12" i="26" s="1"/>
  <c r="BA13" i="26"/>
  <c r="BC13" i="26" s="1"/>
  <c r="BD13" i="26" s="1"/>
  <c r="BA18" i="26"/>
  <c r="BC18" i="26" s="1"/>
  <c r="BD18" i="26" s="1"/>
  <c r="BA19" i="26"/>
  <c r="BC19" i="26" s="1"/>
  <c r="BD19" i="26" s="1"/>
  <c r="BA24" i="26"/>
  <c r="BC24" i="26" s="1"/>
  <c r="BD24" i="26" s="1"/>
  <c r="BA25" i="26"/>
  <c r="BC25" i="26" s="1"/>
  <c r="BD25" i="26" s="1"/>
  <c r="BA30" i="26"/>
  <c r="BC30" i="26" s="1"/>
  <c r="BD30" i="26" s="1"/>
  <c r="BA31" i="26"/>
  <c r="BC31" i="26" s="1"/>
  <c r="BD31" i="26" s="1"/>
  <c r="BA36" i="26"/>
  <c r="BC36" i="26" s="1"/>
  <c r="BD36" i="26" s="1"/>
  <c r="BA37" i="26"/>
  <c r="BC37" i="26" s="1"/>
  <c r="BD37" i="26" s="1"/>
  <c r="BA42" i="26"/>
  <c r="BC42" i="26" s="1"/>
  <c r="BD42" i="26" s="1"/>
  <c r="BA43" i="26"/>
  <c r="BC43" i="26" s="1"/>
  <c r="BD43" i="26" s="1"/>
  <c r="BA9" i="27"/>
  <c r="BA15" i="27"/>
  <c r="BC15" i="27" s="1"/>
  <c r="BD15" i="27" s="1"/>
  <c r="BA21" i="27"/>
  <c r="BC21" i="27" s="1"/>
  <c r="BD21" i="27" s="1"/>
  <c r="BA27" i="27"/>
  <c r="BC27" i="27" s="1"/>
  <c r="BD27" i="27" s="1"/>
  <c r="BA33" i="27"/>
  <c r="BC33" i="27" s="1"/>
  <c r="BD33" i="27" s="1"/>
  <c r="BA9" i="15"/>
  <c r="BC9" i="15" s="1"/>
  <c r="BA14" i="15"/>
  <c r="BC14" i="15" s="1"/>
  <c r="BD14" i="15" s="1"/>
  <c r="BA15" i="15"/>
  <c r="BC15" i="15" s="1"/>
  <c r="BD15" i="15" s="1"/>
  <c r="BA20" i="15"/>
  <c r="BC20" i="15" s="1"/>
  <c r="BD20" i="15" s="1"/>
  <c r="BA21" i="15"/>
  <c r="BC21" i="15" s="1"/>
  <c r="BD21" i="15" s="1"/>
  <c r="BA26" i="15"/>
  <c r="BC26" i="15" s="1"/>
  <c r="BD26" i="15" s="1"/>
  <c r="BA27" i="15"/>
  <c r="BC27" i="15" s="1"/>
  <c r="BD27" i="15" s="1"/>
  <c r="BA32" i="15"/>
  <c r="BC32" i="15" s="1"/>
  <c r="BD32" i="15" s="1"/>
  <c r="BA33" i="15"/>
  <c r="BC33" i="15" s="1"/>
  <c r="BD33" i="15" s="1"/>
  <c r="BA39" i="15"/>
  <c r="BC39" i="15" s="1"/>
  <c r="BD39" i="15" s="1"/>
  <c r="BA23" i="16"/>
  <c r="BC23" i="16" s="1"/>
  <c r="BD23" i="16" s="1"/>
  <c r="BA41" i="16"/>
  <c r="BC41" i="16" s="1"/>
  <c r="BD41" i="16" s="1"/>
  <c r="BA13" i="17"/>
  <c r="BC13" i="17" s="1"/>
  <c r="BD13" i="17" s="1"/>
  <c r="BA25" i="17"/>
  <c r="BC25" i="17" s="1"/>
  <c r="BD25" i="17" s="1"/>
  <c r="BA40" i="17"/>
  <c r="BC40" i="17" s="1"/>
  <c r="BD40" i="17" s="1"/>
  <c r="BA12" i="18"/>
  <c r="BC12" i="18" s="1"/>
  <c r="BD12" i="18" s="1"/>
  <c r="BA18" i="18"/>
  <c r="BC18" i="18" s="1"/>
  <c r="BD18" i="18" s="1"/>
  <c r="BA24" i="18"/>
  <c r="BC24" i="18" s="1"/>
  <c r="BD24" i="18" s="1"/>
  <c r="BA30" i="18"/>
  <c r="BC30" i="18" s="1"/>
  <c r="BD30" i="18" s="1"/>
  <c r="BA36" i="18"/>
  <c r="BC36" i="18" s="1"/>
  <c r="BD36" i="18" s="1"/>
  <c r="BA42" i="18"/>
  <c r="BC42" i="18" s="1"/>
  <c r="BD42" i="18" s="1"/>
  <c r="BA10" i="20"/>
  <c r="BC10" i="20" s="1"/>
  <c r="BD10" i="20" s="1"/>
  <c r="BA12" i="20"/>
  <c r="BC12" i="20" s="1"/>
  <c r="BD12" i="20" s="1"/>
  <c r="BA16" i="20"/>
  <c r="BC16" i="20" s="1"/>
  <c r="BD16" i="20" s="1"/>
  <c r="BA18" i="20"/>
  <c r="BC18" i="20" s="1"/>
  <c r="BD18" i="20" s="1"/>
  <c r="BA22" i="20"/>
  <c r="BC22" i="20" s="1"/>
  <c r="BD22" i="20" s="1"/>
  <c r="BA24" i="20"/>
  <c r="BC24" i="20" s="1"/>
  <c r="BD24" i="20" s="1"/>
  <c r="BA28" i="20"/>
  <c r="BC28" i="20" s="1"/>
  <c r="BD28" i="20" s="1"/>
  <c r="BA30" i="20"/>
  <c r="BC30" i="20" s="1"/>
  <c r="BD30" i="20" s="1"/>
  <c r="BA34" i="20"/>
  <c r="BC34" i="20" s="1"/>
  <c r="BD34" i="20" s="1"/>
  <c r="BA36" i="20"/>
  <c r="BC36" i="20" s="1"/>
  <c r="BD36" i="20" s="1"/>
  <c r="BA40" i="20"/>
  <c r="BC40" i="20" s="1"/>
  <c r="BD40" i="20" s="1"/>
  <c r="BA42" i="20"/>
  <c r="BC42" i="20" s="1"/>
  <c r="BD42" i="20" s="1"/>
  <c r="BA12" i="21"/>
  <c r="BC12" i="21" s="1"/>
  <c r="BD12" i="21" s="1"/>
  <c r="BA18" i="21"/>
  <c r="BC18" i="21" s="1"/>
  <c r="BD18" i="21" s="1"/>
  <c r="BA24" i="21"/>
  <c r="BC24" i="21" s="1"/>
  <c r="BD24" i="21" s="1"/>
  <c r="BA30" i="21"/>
  <c r="BC30" i="21" s="1"/>
  <c r="BD30" i="21" s="1"/>
  <c r="BA31" i="21"/>
  <c r="BC31" i="21" s="1"/>
  <c r="BD31" i="21" s="1"/>
  <c r="BA36" i="21"/>
  <c r="BC36" i="21" s="1"/>
  <c r="BD36" i="21" s="1"/>
  <c r="BA37" i="21"/>
  <c r="BC37" i="21" s="1"/>
  <c r="BD37" i="21" s="1"/>
  <c r="BA21" i="22"/>
  <c r="BC21" i="22" s="1"/>
  <c r="BD21" i="22" s="1"/>
  <c r="BA26" i="22"/>
  <c r="BC26" i="22" s="1"/>
  <c r="BD26" i="22" s="1"/>
  <c r="BA32" i="22"/>
  <c r="BC32" i="22" s="1"/>
  <c r="BD32" i="22" s="1"/>
  <c r="BA38" i="22"/>
  <c r="BC38" i="22" s="1"/>
  <c r="BD38" i="22" s="1"/>
  <c r="BA39" i="22"/>
  <c r="BC39" i="22" s="1"/>
  <c r="BD39" i="22" s="1"/>
  <c r="BA13" i="24"/>
  <c r="BC13" i="24" s="1"/>
  <c r="BD13" i="24" s="1"/>
  <c r="BA14" i="24"/>
  <c r="BC14" i="24" s="1"/>
  <c r="BD14" i="24" s="1"/>
  <c r="BA19" i="24"/>
  <c r="BC19" i="24" s="1"/>
  <c r="BD19" i="24" s="1"/>
  <c r="BA20" i="24"/>
  <c r="BC20" i="24" s="1"/>
  <c r="BD20" i="24" s="1"/>
  <c r="BA25" i="24"/>
  <c r="BC25" i="24" s="1"/>
  <c r="BD25" i="24" s="1"/>
  <c r="BA26" i="24"/>
  <c r="BC26" i="24" s="1"/>
  <c r="BD26" i="24" s="1"/>
  <c r="BA31" i="24"/>
  <c r="BC31" i="24" s="1"/>
  <c r="BD31" i="24" s="1"/>
  <c r="BA32" i="24"/>
  <c r="BC32" i="24" s="1"/>
  <c r="BD32" i="24" s="1"/>
  <c r="BA37" i="24"/>
  <c r="BC37" i="24" s="1"/>
  <c r="BD37" i="24" s="1"/>
  <c r="BA38" i="24"/>
  <c r="BC38" i="24" s="1"/>
  <c r="BD38" i="24" s="1"/>
  <c r="BA43" i="24"/>
  <c r="BC43" i="24" s="1"/>
  <c r="BD43" i="24" s="1"/>
  <c r="BA10" i="25"/>
  <c r="BC10" i="25" s="1"/>
  <c r="BD10" i="25" s="1"/>
  <c r="BA16" i="25"/>
  <c r="BC16" i="25" s="1"/>
  <c r="BD16" i="25" s="1"/>
  <c r="BA22" i="25"/>
  <c r="BC22" i="25" s="1"/>
  <c r="BD22" i="25" s="1"/>
  <c r="BA28" i="25"/>
  <c r="BC28" i="25" s="1"/>
  <c r="BD28" i="25" s="1"/>
  <c r="BA34" i="25"/>
  <c r="BC34" i="25" s="1"/>
  <c r="BD34" i="25" s="1"/>
  <c r="BA40" i="25"/>
  <c r="BC40" i="25" s="1"/>
  <c r="BD40" i="25" s="1"/>
  <c r="BA23" i="29"/>
  <c r="BC23" i="29" s="1"/>
  <c r="BD23" i="29" s="1"/>
  <c r="BA25" i="29"/>
  <c r="BC25" i="29" s="1"/>
  <c r="BD25" i="29" s="1"/>
  <c r="BA12" i="14"/>
  <c r="BC12" i="14" s="1"/>
  <c r="BD12" i="14" s="1"/>
  <c r="BA18" i="14"/>
  <c r="BC18" i="14" s="1"/>
  <c r="BD18" i="14" s="1"/>
  <c r="BA24" i="14"/>
  <c r="BC24" i="14" s="1"/>
  <c r="BD24" i="14" s="1"/>
  <c r="BA30" i="14"/>
  <c r="BC30" i="14" s="1"/>
  <c r="BD30" i="14" s="1"/>
  <c r="BA36" i="14"/>
  <c r="BC36" i="14" s="1"/>
  <c r="BD36" i="14" s="1"/>
  <c r="BA42" i="14"/>
  <c r="BC42" i="14" s="1"/>
  <c r="BD42" i="14" s="1"/>
  <c r="BA38" i="15"/>
  <c r="BC38" i="15" s="1"/>
  <c r="BD38" i="15" s="1"/>
  <c r="BA22" i="16"/>
  <c r="BC22" i="16" s="1"/>
  <c r="BD22" i="16" s="1"/>
  <c r="BA40" i="16"/>
  <c r="BC40" i="16" s="1"/>
  <c r="BD40" i="16" s="1"/>
  <c r="BA31" i="17"/>
  <c r="BC31" i="17" s="1"/>
  <c r="BD31" i="17" s="1"/>
  <c r="BA39" i="17"/>
  <c r="BC39" i="17" s="1"/>
  <c r="BD39" i="17" s="1"/>
  <c r="BA11" i="18"/>
  <c r="BC11" i="18" s="1"/>
  <c r="BD11" i="18" s="1"/>
  <c r="BA17" i="18"/>
  <c r="BC17" i="18" s="1"/>
  <c r="BD17" i="18" s="1"/>
  <c r="BA23" i="18"/>
  <c r="BC23" i="18" s="1"/>
  <c r="BD23" i="18" s="1"/>
  <c r="BA29" i="18"/>
  <c r="BC29" i="18" s="1"/>
  <c r="BD29" i="18" s="1"/>
  <c r="BA35" i="18"/>
  <c r="BC35" i="18" s="1"/>
  <c r="BD35" i="18" s="1"/>
  <c r="BA41" i="18"/>
  <c r="BC41" i="18" s="1"/>
  <c r="BD41" i="18" s="1"/>
  <c r="BA43" i="18"/>
  <c r="BC43" i="18" s="1"/>
  <c r="BD43" i="18" s="1"/>
  <c r="BA13" i="19"/>
  <c r="BC13" i="19" s="1"/>
  <c r="BD13" i="19" s="1"/>
  <c r="BA19" i="19"/>
  <c r="BC19" i="19" s="1"/>
  <c r="BD19" i="19" s="1"/>
  <c r="BA25" i="19"/>
  <c r="BC25" i="19" s="1"/>
  <c r="BD25" i="19" s="1"/>
  <c r="BA31" i="19"/>
  <c r="BC31" i="19" s="1"/>
  <c r="BD31" i="19" s="1"/>
  <c r="BA37" i="19"/>
  <c r="BC37" i="19" s="1"/>
  <c r="BD37" i="19" s="1"/>
  <c r="BA43" i="19"/>
  <c r="BC43" i="19" s="1"/>
  <c r="BD43" i="19" s="1"/>
  <c r="BA11" i="21"/>
  <c r="BC11" i="21" s="1"/>
  <c r="BD11" i="21" s="1"/>
  <c r="BA13" i="21"/>
  <c r="BC13" i="21" s="1"/>
  <c r="BD13" i="21" s="1"/>
  <c r="BA17" i="21"/>
  <c r="BC17" i="21" s="1"/>
  <c r="BD17" i="21" s="1"/>
  <c r="BA19" i="21"/>
  <c r="BC19" i="21" s="1"/>
  <c r="BD19" i="21" s="1"/>
  <c r="BA23" i="21"/>
  <c r="BC23" i="21" s="1"/>
  <c r="BD23" i="21" s="1"/>
  <c r="BA25" i="21"/>
  <c r="BC25" i="21" s="1"/>
  <c r="BD25" i="21" s="1"/>
  <c r="BA29" i="21"/>
  <c r="BC29" i="21" s="1"/>
  <c r="BD29" i="21" s="1"/>
  <c r="BA35" i="21"/>
  <c r="BC35" i="21" s="1"/>
  <c r="BD35" i="21" s="1"/>
  <c r="BA42" i="21"/>
  <c r="BC42" i="21" s="1"/>
  <c r="BD42" i="21" s="1"/>
  <c r="BA9" i="23"/>
  <c r="BC9" i="23" s="1"/>
  <c r="BA10" i="23"/>
  <c r="BC10" i="23" s="1"/>
  <c r="BD10" i="23" s="1"/>
  <c r="BA15" i="23"/>
  <c r="BC15" i="23" s="1"/>
  <c r="BD15" i="23" s="1"/>
  <c r="BA16" i="23"/>
  <c r="BC16" i="23" s="1"/>
  <c r="BD16" i="23" s="1"/>
  <c r="BA35" i="23"/>
  <c r="BC35" i="23" s="1"/>
  <c r="BD35" i="23" s="1"/>
  <c r="BA41" i="23"/>
  <c r="BC41" i="23" s="1"/>
  <c r="BD41" i="23" s="1"/>
  <c r="BA9" i="25"/>
  <c r="BC9" i="25" s="1"/>
  <c r="BA14" i="25"/>
  <c r="BC14" i="25" s="1"/>
  <c r="BD14" i="25" s="1"/>
  <c r="BA15" i="25"/>
  <c r="BC15" i="25" s="1"/>
  <c r="BD15" i="25" s="1"/>
  <c r="BA20" i="25"/>
  <c r="BC20" i="25" s="1"/>
  <c r="BD20" i="25" s="1"/>
  <c r="BA21" i="25"/>
  <c r="BC21" i="25" s="1"/>
  <c r="BD21" i="25" s="1"/>
  <c r="BA26" i="25"/>
  <c r="BC26" i="25" s="1"/>
  <c r="BD26" i="25" s="1"/>
  <c r="BA27" i="25"/>
  <c r="BC27" i="25" s="1"/>
  <c r="BD27" i="25" s="1"/>
  <c r="BA32" i="25"/>
  <c r="BC32" i="25" s="1"/>
  <c r="BD32" i="25" s="1"/>
  <c r="BA33" i="25"/>
  <c r="BC33" i="25" s="1"/>
  <c r="BD33" i="25" s="1"/>
  <c r="BA38" i="25"/>
  <c r="BC38" i="25" s="1"/>
  <c r="BD38" i="25" s="1"/>
  <c r="BA39" i="25"/>
  <c r="BC39" i="25" s="1"/>
  <c r="BD39" i="25" s="1"/>
  <c r="BA11" i="26"/>
  <c r="BC11" i="26" s="1"/>
  <c r="BD11" i="26" s="1"/>
  <c r="BA17" i="26"/>
  <c r="BC17" i="26" s="1"/>
  <c r="BD17" i="26" s="1"/>
  <c r="BA23" i="26"/>
  <c r="BC23" i="26" s="1"/>
  <c r="BD23" i="26" s="1"/>
  <c r="BA29" i="26"/>
  <c r="BC29" i="26" s="1"/>
  <c r="BD29" i="26" s="1"/>
  <c r="BA35" i="26"/>
  <c r="BC35" i="26" s="1"/>
  <c r="BD35" i="26" s="1"/>
  <c r="BA41" i="26"/>
  <c r="BC41" i="26" s="1"/>
  <c r="BD41" i="26" s="1"/>
  <c r="BA9" i="28"/>
  <c r="BC9" i="28" s="1"/>
  <c r="BA14" i="28"/>
  <c r="BC14" i="28" s="1"/>
  <c r="BD14" i="28" s="1"/>
  <c r="BA15" i="28"/>
  <c r="BC15" i="28" s="1"/>
  <c r="BD15" i="28" s="1"/>
  <c r="BA20" i="28"/>
  <c r="BC20" i="28" s="1"/>
  <c r="BD20" i="28" s="1"/>
  <c r="BA21" i="28"/>
  <c r="BC21" i="28" s="1"/>
  <c r="BD21" i="28" s="1"/>
  <c r="BA26" i="28"/>
  <c r="BC26" i="28" s="1"/>
  <c r="BD26" i="28" s="1"/>
  <c r="BA27" i="28"/>
  <c r="BC27" i="28" s="1"/>
  <c r="BD27" i="28" s="1"/>
  <c r="BA32" i="28"/>
  <c r="BC32" i="28" s="1"/>
  <c r="BD32" i="28" s="1"/>
  <c r="BA42" i="28"/>
  <c r="BC42" i="28" s="1"/>
  <c r="BD42" i="28" s="1"/>
  <c r="BA10" i="29"/>
  <c r="BC10" i="29" s="1"/>
  <c r="BD10" i="29" s="1"/>
  <c r="BA14" i="29"/>
  <c r="BC14" i="29" s="1"/>
  <c r="BD14" i="29" s="1"/>
  <c r="BA35" i="29"/>
  <c r="BC35" i="29" s="1"/>
  <c r="BD35" i="29" s="1"/>
  <c r="BA37" i="29"/>
  <c r="BC37" i="29" s="1"/>
  <c r="BD37" i="29" s="1"/>
  <c r="BA9" i="31"/>
  <c r="BC9" i="31" s="1"/>
  <c r="BA10" i="31"/>
  <c r="BC10" i="31" s="1"/>
  <c r="BD10" i="31" s="1"/>
  <c r="BA11" i="31"/>
  <c r="BC11" i="31" s="1"/>
  <c r="BD11" i="31" s="1"/>
  <c r="BA15" i="31"/>
  <c r="BC15" i="31" s="1"/>
  <c r="BD15" i="31" s="1"/>
  <c r="BA16" i="31"/>
  <c r="BC16" i="31" s="1"/>
  <c r="BD16" i="31" s="1"/>
  <c r="BA17" i="31"/>
  <c r="BC17" i="31" s="1"/>
  <c r="BD17" i="31" s="1"/>
  <c r="BA21" i="31"/>
  <c r="BC21" i="31" s="1"/>
  <c r="BD21" i="31" s="1"/>
  <c r="BA22" i="31"/>
  <c r="BC22" i="31" s="1"/>
  <c r="BD22" i="31" s="1"/>
  <c r="BA23" i="31"/>
  <c r="BC23" i="31" s="1"/>
  <c r="BD23" i="31" s="1"/>
  <c r="BA27" i="31"/>
  <c r="BC27" i="31" s="1"/>
  <c r="BD27" i="31" s="1"/>
  <c r="BA28" i="31"/>
  <c r="BC28" i="31" s="1"/>
  <c r="BD28" i="31" s="1"/>
  <c r="BA29" i="31"/>
  <c r="BC29" i="31" s="1"/>
  <c r="BD29" i="31" s="1"/>
  <c r="BA33" i="31"/>
  <c r="BC33" i="31" s="1"/>
  <c r="BD33" i="31" s="1"/>
  <c r="BA34" i="31"/>
  <c r="BC34" i="31" s="1"/>
  <c r="BD34" i="31" s="1"/>
  <c r="BA35" i="31"/>
  <c r="BC35" i="31" s="1"/>
  <c r="BD35" i="31" s="1"/>
  <c r="BA39" i="31"/>
  <c r="BC39" i="31" s="1"/>
  <c r="BD39" i="31" s="1"/>
  <c r="BA40" i="31"/>
  <c r="BC40" i="31" s="1"/>
  <c r="BD40" i="31" s="1"/>
  <c r="BA41" i="31"/>
  <c r="BC41" i="31" s="1"/>
  <c r="BD41" i="31" s="1"/>
  <c r="BA11" i="34"/>
  <c r="BC11" i="34" s="1"/>
  <c r="BD11" i="34" s="1"/>
  <c r="BA12" i="34"/>
  <c r="BC12" i="34" s="1"/>
  <c r="BD12" i="34" s="1"/>
  <c r="BA18" i="34"/>
  <c r="BC18" i="34" s="1"/>
  <c r="BD18" i="34" s="1"/>
  <c r="BA24" i="34"/>
  <c r="BC24" i="34" s="1"/>
  <c r="BD24" i="34" s="1"/>
  <c r="BA30" i="34"/>
  <c r="BC30" i="34" s="1"/>
  <c r="BD30" i="34" s="1"/>
  <c r="BA36" i="34"/>
  <c r="BC36" i="34" s="1"/>
  <c r="BD36" i="34" s="1"/>
  <c r="BA42" i="34"/>
  <c r="BC42" i="34" s="1"/>
  <c r="BD42" i="34" s="1"/>
  <c r="BA14" i="35"/>
  <c r="BC14" i="35" s="1"/>
  <c r="BD14" i="35" s="1"/>
  <c r="BA20" i="35"/>
  <c r="BC20" i="35" s="1"/>
  <c r="BD20" i="35" s="1"/>
  <c r="BA33" i="35"/>
  <c r="BC33" i="35" s="1"/>
  <c r="BD33" i="35" s="1"/>
  <c r="BA22" i="36"/>
  <c r="BC22" i="36" s="1"/>
  <c r="BD22" i="36" s="1"/>
  <c r="BA28" i="36"/>
  <c r="BC28" i="36" s="1"/>
  <c r="BD28" i="36" s="1"/>
  <c r="BA29" i="36"/>
  <c r="BC29" i="36" s="1"/>
  <c r="BD29" i="36" s="1"/>
  <c r="BA14" i="37"/>
  <c r="BC14" i="37" s="1"/>
  <c r="BD14" i="37" s="1"/>
  <c r="BA15" i="37"/>
  <c r="BC15" i="37" s="1"/>
  <c r="BD15" i="37" s="1"/>
  <c r="BA27" i="37"/>
  <c r="BC27" i="37" s="1"/>
  <c r="BD27" i="37" s="1"/>
  <c r="BA33" i="37"/>
  <c r="BC33" i="37" s="1"/>
  <c r="BD33" i="37" s="1"/>
  <c r="BA39" i="37"/>
  <c r="BC39" i="37" s="1"/>
  <c r="BD39" i="37" s="1"/>
  <c r="BA10" i="38"/>
  <c r="BC10" i="38" s="1"/>
  <c r="BD10" i="38" s="1"/>
  <c r="BA16" i="38"/>
  <c r="BC16" i="38" s="1"/>
  <c r="BD16" i="38" s="1"/>
  <c r="BA22" i="38"/>
  <c r="BC22" i="38" s="1"/>
  <c r="BD22" i="38" s="1"/>
  <c r="BA28" i="38"/>
  <c r="BC28" i="38" s="1"/>
  <c r="BD28" i="38" s="1"/>
  <c r="BA34" i="38"/>
  <c r="BC34" i="38" s="1"/>
  <c r="BD34" i="38" s="1"/>
  <c r="BA40" i="38"/>
  <c r="BC40" i="38" s="1"/>
  <c r="BD40" i="38" s="1"/>
  <c r="BA12" i="39"/>
  <c r="BC12" i="39" s="1"/>
  <c r="BD12" i="39" s="1"/>
  <c r="BA18" i="39"/>
  <c r="BC18" i="39" s="1"/>
  <c r="BD18" i="39" s="1"/>
  <c r="BA24" i="39"/>
  <c r="BC24" i="39" s="1"/>
  <c r="BD24" i="39" s="1"/>
  <c r="BA30" i="39"/>
  <c r="BC30" i="39" s="1"/>
  <c r="BD30" i="39" s="1"/>
  <c r="BA36" i="39"/>
  <c r="BC36" i="39" s="1"/>
  <c r="BD36" i="39" s="1"/>
  <c r="BA42" i="39"/>
  <c r="BC42" i="39" s="1"/>
  <c r="BD42" i="39" s="1"/>
  <c r="BA14" i="40"/>
  <c r="BC14" i="40" s="1"/>
  <c r="BD14" i="40" s="1"/>
  <c r="BA20" i="40"/>
  <c r="BC20" i="40" s="1"/>
  <c r="BD20" i="40" s="1"/>
  <c r="BA26" i="40"/>
  <c r="BC26" i="40" s="1"/>
  <c r="BD26" i="40" s="1"/>
  <c r="BA32" i="40"/>
  <c r="BC32" i="40" s="1"/>
  <c r="BD32" i="40" s="1"/>
  <c r="BA38" i="40"/>
  <c r="BC38" i="40" s="1"/>
  <c r="BD38" i="40" s="1"/>
  <c r="BA10" i="41"/>
  <c r="BC10" i="41" s="1"/>
  <c r="BD10" i="41" s="1"/>
  <c r="BA28" i="41"/>
  <c r="BC28" i="41" s="1"/>
  <c r="BD28" i="41" s="1"/>
  <c r="BA34" i="41"/>
  <c r="BC34" i="41" s="1"/>
  <c r="BD34" i="41" s="1"/>
  <c r="BA40" i="41"/>
  <c r="BC40" i="41" s="1"/>
  <c r="BD40" i="41" s="1"/>
  <c r="BA23" i="28"/>
  <c r="BC23" i="28" s="1"/>
  <c r="BD23" i="28" s="1"/>
  <c r="BA24" i="28"/>
  <c r="BC24" i="28" s="1"/>
  <c r="BD24" i="28" s="1"/>
  <c r="BA29" i="28"/>
  <c r="BC29" i="28" s="1"/>
  <c r="BD29" i="28" s="1"/>
  <c r="BA30" i="28"/>
  <c r="BC30" i="28" s="1"/>
  <c r="BD30" i="28" s="1"/>
  <c r="BA31" i="28"/>
  <c r="BC31" i="28" s="1"/>
  <c r="BD31" i="28" s="1"/>
  <c r="BA11" i="29"/>
  <c r="BC11" i="29" s="1"/>
  <c r="BD11" i="29" s="1"/>
  <c r="BA20" i="29"/>
  <c r="BC20" i="29" s="1"/>
  <c r="BD20" i="29" s="1"/>
  <c r="BA21" i="29"/>
  <c r="BC21" i="29" s="1"/>
  <c r="BD21" i="29" s="1"/>
  <c r="BA22" i="29"/>
  <c r="BC22" i="29" s="1"/>
  <c r="BD22" i="29" s="1"/>
  <c r="BA41" i="29"/>
  <c r="BC41" i="29" s="1"/>
  <c r="BD41" i="29" s="1"/>
  <c r="BA43" i="29"/>
  <c r="BC43" i="29" s="1"/>
  <c r="BD43" i="29" s="1"/>
  <c r="BA11" i="32"/>
  <c r="BC11" i="32" s="1"/>
  <c r="BD11" i="32" s="1"/>
  <c r="BA12" i="32"/>
  <c r="BC12" i="32" s="1"/>
  <c r="BD12" i="32" s="1"/>
  <c r="BA13" i="32"/>
  <c r="BC13" i="32" s="1"/>
  <c r="BD13" i="32" s="1"/>
  <c r="BA17" i="32"/>
  <c r="BC17" i="32" s="1"/>
  <c r="BD17" i="32" s="1"/>
  <c r="BA18" i="32"/>
  <c r="BC18" i="32" s="1"/>
  <c r="BD18" i="32" s="1"/>
  <c r="BA19" i="32"/>
  <c r="BC19" i="32" s="1"/>
  <c r="BD19" i="32" s="1"/>
  <c r="BA23" i="32"/>
  <c r="BC23" i="32" s="1"/>
  <c r="BD23" i="32" s="1"/>
  <c r="BA24" i="32"/>
  <c r="BC24" i="32" s="1"/>
  <c r="BD24" i="32" s="1"/>
  <c r="BA25" i="32"/>
  <c r="BC25" i="32" s="1"/>
  <c r="BD25" i="32" s="1"/>
  <c r="BA29" i="32"/>
  <c r="BC29" i="32" s="1"/>
  <c r="BD29" i="32" s="1"/>
  <c r="BA30" i="32"/>
  <c r="BC30" i="32" s="1"/>
  <c r="BD30" i="32" s="1"/>
  <c r="BA31" i="32"/>
  <c r="BC31" i="32" s="1"/>
  <c r="BD31" i="32" s="1"/>
  <c r="BA35" i="32"/>
  <c r="BC35" i="32" s="1"/>
  <c r="BD35" i="32" s="1"/>
  <c r="BA36" i="32"/>
  <c r="BC36" i="32" s="1"/>
  <c r="BD36" i="32" s="1"/>
  <c r="BA37" i="32"/>
  <c r="BC37" i="32" s="1"/>
  <c r="BD37" i="32" s="1"/>
  <c r="BA41" i="32"/>
  <c r="BC41" i="32" s="1"/>
  <c r="BD41" i="32" s="1"/>
  <c r="BA42" i="32"/>
  <c r="BC42" i="32" s="1"/>
  <c r="BD42" i="32" s="1"/>
  <c r="BA43" i="32"/>
  <c r="BC43" i="32" s="1"/>
  <c r="BD43" i="32" s="1"/>
  <c r="BA32" i="33"/>
  <c r="BC32" i="33" s="1"/>
  <c r="BD32" i="33" s="1"/>
  <c r="BA38" i="33"/>
  <c r="BC38" i="33" s="1"/>
  <c r="BD38" i="33" s="1"/>
  <c r="BA29" i="34"/>
  <c r="BC29" i="34" s="1"/>
  <c r="BD29" i="34" s="1"/>
  <c r="BA35" i="34"/>
  <c r="BC35" i="34" s="1"/>
  <c r="BD35" i="34" s="1"/>
  <c r="BA41" i="34"/>
  <c r="BC41" i="34" s="1"/>
  <c r="BD41" i="34" s="1"/>
  <c r="BA13" i="35"/>
  <c r="BC13" i="35" s="1"/>
  <c r="BD13" i="35" s="1"/>
  <c r="BA19" i="35"/>
  <c r="BC19" i="35" s="1"/>
  <c r="BD19" i="35" s="1"/>
  <c r="BA24" i="35"/>
  <c r="BC24" i="35" s="1"/>
  <c r="BD24" i="35" s="1"/>
  <c r="BA40" i="35"/>
  <c r="BC40" i="35" s="1"/>
  <c r="BD40" i="35" s="1"/>
  <c r="BA13" i="36"/>
  <c r="BC13" i="36" s="1"/>
  <c r="BD13" i="36" s="1"/>
  <c r="BA21" i="36"/>
  <c r="BC21" i="36" s="1"/>
  <c r="BD21" i="36" s="1"/>
  <c r="BA27" i="36"/>
  <c r="BC27" i="36" s="1"/>
  <c r="BD27" i="36" s="1"/>
  <c r="BA34" i="36"/>
  <c r="BC34" i="36" s="1"/>
  <c r="BD34" i="36" s="1"/>
  <c r="BA13" i="37"/>
  <c r="BC13" i="37" s="1"/>
  <c r="BD13" i="37" s="1"/>
  <c r="BA20" i="37"/>
  <c r="BC20" i="37" s="1"/>
  <c r="BD20" i="37" s="1"/>
  <c r="BA26" i="37"/>
  <c r="BC26" i="37" s="1"/>
  <c r="BD26" i="37" s="1"/>
  <c r="BA32" i="37"/>
  <c r="BC32" i="37" s="1"/>
  <c r="BD32" i="37" s="1"/>
  <c r="BA38" i="37"/>
  <c r="BC38" i="37" s="1"/>
  <c r="BD38" i="37" s="1"/>
  <c r="BA44" i="37"/>
  <c r="BC44" i="37" s="1"/>
  <c r="BD44" i="37" s="1"/>
  <c r="BA9" i="38"/>
  <c r="BA15" i="38"/>
  <c r="BC15" i="38" s="1"/>
  <c r="BD15" i="38" s="1"/>
  <c r="BA21" i="38"/>
  <c r="BC21" i="38" s="1"/>
  <c r="BD21" i="38" s="1"/>
  <c r="BA27" i="38"/>
  <c r="BC27" i="38" s="1"/>
  <c r="BD27" i="38" s="1"/>
  <c r="BA33" i="38"/>
  <c r="BC33" i="38" s="1"/>
  <c r="BD33" i="38" s="1"/>
  <c r="BA39" i="38"/>
  <c r="BC39" i="38" s="1"/>
  <c r="BD39" i="38" s="1"/>
  <c r="BA11" i="39"/>
  <c r="BC11" i="39" s="1"/>
  <c r="BD11" i="39" s="1"/>
  <c r="BA17" i="39"/>
  <c r="BC17" i="39" s="1"/>
  <c r="BD17" i="39" s="1"/>
  <c r="BA23" i="39"/>
  <c r="BC23" i="39" s="1"/>
  <c r="BD23" i="39" s="1"/>
  <c r="BA29" i="39"/>
  <c r="BC29" i="39" s="1"/>
  <c r="BD29" i="39" s="1"/>
  <c r="BA35" i="39"/>
  <c r="BC35" i="39" s="1"/>
  <c r="BD35" i="39" s="1"/>
  <c r="BA41" i="39"/>
  <c r="BC41" i="39" s="1"/>
  <c r="BD41" i="39" s="1"/>
  <c r="BA13" i="40"/>
  <c r="BC13" i="40" s="1"/>
  <c r="BD13" i="40" s="1"/>
  <c r="BA19" i="40"/>
  <c r="BC19" i="40" s="1"/>
  <c r="BD19" i="40" s="1"/>
  <c r="BA25" i="40"/>
  <c r="BC25" i="40" s="1"/>
  <c r="BD25" i="40" s="1"/>
  <c r="BA31" i="40"/>
  <c r="BC31" i="40" s="1"/>
  <c r="BD31" i="40" s="1"/>
  <c r="BA37" i="40"/>
  <c r="BC37" i="40" s="1"/>
  <c r="BD37" i="40" s="1"/>
  <c r="BA43" i="40"/>
  <c r="BC43" i="40" s="1"/>
  <c r="BD43" i="40" s="1"/>
  <c r="BA9" i="41"/>
  <c r="BA15" i="41"/>
  <c r="BC15" i="41" s="1"/>
  <c r="BD15" i="41" s="1"/>
  <c r="BA21" i="41"/>
  <c r="BC21" i="41" s="1"/>
  <c r="BD21" i="41" s="1"/>
  <c r="BA27" i="41"/>
  <c r="BC27" i="41" s="1"/>
  <c r="BD27" i="41" s="1"/>
  <c r="BA33" i="41"/>
  <c r="BC33" i="41" s="1"/>
  <c r="BD33" i="41" s="1"/>
  <c r="BA39" i="41"/>
  <c r="BC39" i="41" s="1"/>
  <c r="BD39" i="41" s="1"/>
  <c r="BA12" i="42"/>
  <c r="BC12" i="42" s="1"/>
  <c r="BD12" i="42" s="1"/>
  <c r="BA14" i="42"/>
  <c r="BC14" i="42" s="1"/>
  <c r="BD14" i="42" s="1"/>
  <c r="BA24" i="42"/>
  <c r="BC24" i="42" s="1"/>
  <c r="BD24" i="42" s="1"/>
  <c r="BA26" i="42"/>
  <c r="BC26" i="42" s="1"/>
  <c r="BD26" i="42" s="1"/>
  <c r="BA39" i="27"/>
  <c r="BC39" i="27" s="1"/>
  <c r="BD39" i="27" s="1"/>
  <c r="BA36" i="28"/>
  <c r="BC36" i="28" s="1"/>
  <c r="BD36" i="28" s="1"/>
  <c r="BA40" i="28"/>
  <c r="BC40" i="28" s="1"/>
  <c r="BD40" i="28" s="1"/>
  <c r="BA26" i="29"/>
  <c r="BC26" i="29" s="1"/>
  <c r="BD26" i="29" s="1"/>
  <c r="BA27" i="29"/>
  <c r="BC27" i="29" s="1"/>
  <c r="BD27" i="29" s="1"/>
  <c r="BA28" i="29"/>
  <c r="BC28" i="29" s="1"/>
  <c r="BD28" i="29" s="1"/>
  <c r="BA32" i="29"/>
  <c r="BC32" i="29" s="1"/>
  <c r="BD32" i="29" s="1"/>
  <c r="BA34" i="29"/>
  <c r="BC34" i="29" s="1"/>
  <c r="BD34" i="29" s="1"/>
  <c r="BA11" i="30"/>
  <c r="BC11" i="30" s="1"/>
  <c r="BD11" i="30" s="1"/>
  <c r="BA12" i="30"/>
  <c r="BC12" i="30" s="1"/>
  <c r="BD12" i="30" s="1"/>
  <c r="BA13" i="30"/>
  <c r="BC13" i="30" s="1"/>
  <c r="BD13" i="30" s="1"/>
  <c r="BA17" i="30"/>
  <c r="BC17" i="30" s="1"/>
  <c r="BD17" i="30" s="1"/>
  <c r="BA18" i="30"/>
  <c r="BC18" i="30" s="1"/>
  <c r="BD18" i="30" s="1"/>
  <c r="BA19" i="30"/>
  <c r="BC19" i="30" s="1"/>
  <c r="BD19" i="30" s="1"/>
  <c r="BA23" i="30"/>
  <c r="BC23" i="30" s="1"/>
  <c r="BD23" i="30" s="1"/>
  <c r="BA24" i="30"/>
  <c r="BC24" i="30" s="1"/>
  <c r="BD24" i="30" s="1"/>
  <c r="BA25" i="30"/>
  <c r="BC25" i="30" s="1"/>
  <c r="BD25" i="30" s="1"/>
  <c r="BA29" i="30"/>
  <c r="BC29" i="30" s="1"/>
  <c r="BD29" i="30" s="1"/>
  <c r="BA30" i="30"/>
  <c r="BC30" i="30" s="1"/>
  <c r="BD30" i="30" s="1"/>
  <c r="BA31" i="30"/>
  <c r="BC31" i="30" s="1"/>
  <c r="BD31" i="30" s="1"/>
  <c r="BA35" i="30"/>
  <c r="BC35" i="30" s="1"/>
  <c r="BD35" i="30" s="1"/>
  <c r="BA36" i="30"/>
  <c r="BC36" i="30" s="1"/>
  <c r="BD36" i="30" s="1"/>
  <c r="BA37" i="30"/>
  <c r="BC37" i="30" s="1"/>
  <c r="BD37" i="30" s="1"/>
  <c r="BA41" i="30"/>
  <c r="BC41" i="30" s="1"/>
  <c r="BD41" i="30" s="1"/>
  <c r="BA42" i="30"/>
  <c r="BC42" i="30" s="1"/>
  <c r="BD42" i="30" s="1"/>
  <c r="BA43" i="30"/>
  <c r="BC43" i="30" s="1"/>
  <c r="BD43" i="30" s="1"/>
  <c r="BA12" i="33"/>
  <c r="BC12" i="33" s="1"/>
  <c r="BD12" i="33" s="1"/>
  <c r="BA13" i="33"/>
  <c r="BC13" i="33" s="1"/>
  <c r="BD13" i="33" s="1"/>
  <c r="BA14" i="33"/>
  <c r="BC14" i="33" s="1"/>
  <c r="BD14" i="33" s="1"/>
  <c r="BA18" i="33"/>
  <c r="BC18" i="33" s="1"/>
  <c r="BD18" i="33" s="1"/>
  <c r="BA19" i="33"/>
  <c r="BC19" i="33" s="1"/>
  <c r="BD19" i="33" s="1"/>
  <c r="BA20" i="33"/>
  <c r="BC20" i="33" s="1"/>
  <c r="BD20" i="33" s="1"/>
  <c r="BA24" i="33"/>
  <c r="BC24" i="33" s="1"/>
  <c r="BD24" i="33" s="1"/>
  <c r="BA25" i="33"/>
  <c r="BC25" i="33" s="1"/>
  <c r="BD25" i="33" s="1"/>
  <c r="BA26" i="33"/>
  <c r="BC26" i="33" s="1"/>
  <c r="BD26" i="33" s="1"/>
  <c r="BA30" i="33"/>
  <c r="BC30" i="33" s="1"/>
  <c r="BD30" i="33" s="1"/>
  <c r="BA31" i="33"/>
  <c r="BC31" i="33" s="1"/>
  <c r="BD31" i="33" s="1"/>
  <c r="BA36" i="33"/>
  <c r="BC36" i="33" s="1"/>
  <c r="BD36" i="33" s="1"/>
  <c r="BA37" i="33"/>
  <c r="BC37" i="33" s="1"/>
  <c r="BD37" i="33" s="1"/>
  <c r="BA42" i="33"/>
  <c r="BC42" i="33" s="1"/>
  <c r="BD42" i="33" s="1"/>
  <c r="BA10" i="34"/>
  <c r="BC10" i="34" s="1"/>
  <c r="BD10" i="34" s="1"/>
  <c r="BA16" i="34"/>
  <c r="BC16" i="34" s="1"/>
  <c r="BD16" i="34" s="1"/>
  <c r="BA17" i="34"/>
  <c r="BC17" i="34" s="1"/>
  <c r="BD17" i="34" s="1"/>
  <c r="BA22" i="34"/>
  <c r="BC22" i="34" s="1"/>
  <c r="BD22" i="34" s="1"/>
  <c r="BA23" i="34"/>
  <c r="BC23" i="34" s="1"/>
  <c r="BD23" i="34" s="1"/>
  <c r="BA28" i="34"/>
  <c r="BC28" i="34" s="1"/>
  <c r="BD28" i="34" s="1"/>
  <c r="BA34" i="34"/>
  <c r="BC34" i="34" s="1"/>
  <c r="BD34" i="34" s="1"/>
  <c r="BA40" i="34"/>
  <c r="BC40" i="34" s="1"/>
  <c r="BD40" i="34" s="1"/>
  <c r="BA12" i="35"/>
  <c r="BC12" i="35" s="1"/>
  <c r="BD12" i="35" s="1"/>
  <c r="BA18" i="35"/>
  <c r="BC18" i="35" s="1"/>
  <c r="BD18" i="35" s="1"/>
  <c r="BA27" i="35"/>
  <c r="BC27" i="35" s="1"/>
  <c r="BD27" i="35" s="1"/>
  <c r="BA31" i="35"/>
  <c r="BC31" i="35" s="1"/>
  <c r="BD31" i="35" s="1"/>
  <c r="BA32" i="35"/>
  <c r="BC32" i="35" s="1"/>
  <c r="BD32" i="35" s="1"/>
  <c r="BA12" i="36"/>
  <c r="BC12" i="36" s="1"/>
  <c r="BD12" i="36" s="1"/>
  <c r="BA20" i="36"/>
  <c r="BC20" i="36" s="1"/>
  <c r="BD20" i="36" s="1"/>
  <c r="BA40" i="36"/>
  <c r="BC40" i="36" s="1"/>
  <c r="BD40" i="36" s="1"/>
  <c r="BA25" i="37"/>
  <c r="BC25" i="37" s="1"/>
  <c r="BD25" i="37" s="1"/>
  <c r="BA31" i="37"/>
  <c r="BC31" i="37" s="1"/>
  <c r="BD31" i="37" s="1"/>
  <c r="BA37" i="37"/>
  <c r="BC37" i="37" s="1"/>
  <c r="BD37" i="37" s="1"/>
  <c r="BA43" i="37"/>
  <c r="BC43" i="37" s="1"/>
  <c r="BD43" i="37" s="1"/>
  <c r="BA14" i="38"/>
  <c r="BC14" i="38" s="1"/>
  <c r="BD14" i="38" s="1"/>
  <c r="BA20" i="38"/>
  <c r="BC20" i="38" s="1"/>
  <c r="BD20" i="38" s="1"/>
  <c r="BA26" i="38"/>
  <c r="BC26" i="38" s="1"/>
  <c r="BD26" i="38" s="1"/>
  <c r="BA32" i="38"/>
  <c r="BC32" i="38" s="1"/>
  <c r="BD32" i="38" s="1"/>
  <c r="BA38" i="38"/>
  <c r="BC38" i="38" s="1"/>
  <c r="BD38" i="38" s="1"/>
  <c r="BA10" i="39"/>
  <c r="BC10" i="39" s="1"/>
  <c r="BD10" i="39" s="1"/>
  <c r="BA16" i="39"/>
  <c r="BC16" i="39" s="1"/>
  <c r="BD16" i="39" s="1"/>
  <c r="BA22" i="39"/>
  <c r="BC22" i="39" s="1"/>
  <c r="BD22" i="39" s="1"/>
  <c r="BA28" i="39"/>
  <c r="BC28" i="39" s="1"/>
  <c r="BD28" i="39" s="1"/>
  <c r="BA34" i="39"/>
  <c r="BC34" i="39" s="1"/>
  <c r="BD34" i="39" s="1"/>
  <c r="BA40" i="39"/>
  <c r="BC40" i="39" s="1"/>
  <c r="BD40" i="39" s="1"/>
  <c r="BA12" i="40"/>
  <c r="BC12" i="40" s="1"/>
  <c r="BD12" i="40" s="1"/>
  <c r="BA18" i="40"/>
  <c r="BC18" i="40" s="1"/>
  <c r="BD18" i="40" s="1"/>
  <c r="BA24" i="40"/>
  <c r="BC24" i="40" s="1"/>
  <c r="BD24" i="40" s="1"/>
  <c r="BA30" i="40"/>
  <c r="BC30" i="40" s="1"/>
  <c r="BD30" i="40" s="1"/>
  <c r="BA36" i="40"/>
  <c r="BC36" i="40" s="1"/>
  <c r="BD36" i="40" s="1"/>
  <c r="BA42" i="40"/>
  <c r="BC42" i="40" s="1"/>
  <c r="BD42" i="40" s="1"/>
  <c r="BA14" i="41"/>
  <c r="BC14" i="41" s="1"/>
  <c r="BD14" i="41" s="1"/>
  <c r="BA16" i="41"/>
  <c r="BC16" i="41" s="1"/>
  <c r="BD16" i="41" s="1"/>
  <c r="BA20" i="41"/>
  <c r="BC20" i="41" s="1"/>
  <c r="BD20" i="41" s="1"/>
  <c r="BA22" i="41"/>
  <c r="BC22" i="41" s="1"/>
  <c r="BD22" i="41" s="1"/>
  <c r="BA26" i="41"/>
  <c r="BC26" i="41" s="1"/>
  <c r="BD26" i="41" s="1"/>
  <c r="BA32" i="41"/>
  <c r="BC32" i="41" s="1"/>
  <c r="BD32" i="41" s="1"/>
  <c r="BA12" i="31"/>
  <c r="BC12" i="31" s="1"/>
  <c r="BD12" i="31" s="1"/>
  <c r="BA13" i="31"/>
  <c r="BC13" i="31" s="1"/>
  <c r="BD13" i="31" s="1"/>
  <c r="BA14" i="31"/>
  <c r="BC14" i="31" s="1"/>
  <c r="BD14" i="31" s="1"/>
  <c r="BA18" i="31"/>
  <c r="BC18" i="31" s="1"/>
  <c r="BD18" i="31" s="1"/>
  <c r="BA19" i="31"/>
  <c r="BC19" i="31" s="1"/>
  <c r="BD19" i="31" s="1"/>
  <c r="BA20" i="31"/>
  <c r="BC20" i="31" s="1"/>
  <c r="BD20" i="31" s="1"/>
  <c r="BA24" i="31"/>
  <c r="BC24" i="31" s="1"/>
  <c r="BD24" i="31" s="1"/>
  <c r="BA25" i="31"/>
  <c r="BC25" i="31" s="1"/>
  <c r="BD25" i="31" s="1"/>
  <c r="BA26" i="31"/>
  <c r="BC26" i="31" s="1"/>
  <c r="BD26" i="31" s="1"/>
  <c r="BA30" i="31"/>
  <c r="BC30" i="31" s="1"/>
  <c r="BD30" i="31" s="1"/>
  <c r="BA31" i="31"/>
  <c r="BC31" i="31" s="1"/>
  <c r="BD31" i="31" s="1"/>
  <c r="BA32" i="31"/>
  <c r="BC32" i="31" s="1"/>
  <c r="BD32" i="31" s="1"/>
  <c r="BA36" i="31"/>
  <c r="BC36" i="31" s="1"/>
  <c r="BD36" i="31" s="1"/>
  <c r="BA37" i="31"/>
  <c r="BC37" i="31" s="1"/>
  <c r="BD37" i="31" s="1"/>
  <c r="BA38" i="31"/>
  <c r="BC38" i="31" s="1"/>
  <c r="BD38" i="31" s="1"/>
  <c r="BA42" i="31"/>
  <c r="BC42" i="31" s="1"/>
  <c r="BD42" i="31" s="1"/>
  <c r="BA9" i="34"/>
  <c r="BC9" i="34" s="1"/>
  <c r="BA14" i="34"/>
  <c r="BC14" i="34" s="1"/>
  <c r="BD14" i="34" s="1"/>
  <c r="BA15" i="34"/>
  <c r="BC15" i="34" s="1"/>
  <c r="BD15" i="34" s="1"/>
  <c r="BA21" i="34"/>
  <c r="BC21" i="34" s="1"/>
  <c r="BD21" i="34" s="1"/>
  <c r="BA27" i="34"/>
  <c r="BC27" i="34" s="1"/>
  <c r="BD27" i="34" s="1"/>
  <c r="BA33" i="34"/>
  <c r="BC33" i="34" s="1"/>
  <c r="BD33" i="34" s="1"/>
  <c r="BA39" i="34"/>
  <c r="BC39" i="34" s="1"/>
  <c r="BD39" i="34" s="1"/>
  <c r="BA11" i="35"/>
  <c r="BC11" i="35" s="1"/>
  <c r="BD11" i="35" s="1"/>
  <c r="BA17" i="35"/>
  <c r="BC17" i="35" s="1"/>
  <c r="BD17" i="35" s="1"/>
  <c r="BA23" i="35"/>
  <c r="BC23" i="35" s="1"/>
  <c r="BD23" i="35" s="1"/>
  <c r="BA30" i="35"/>
  <c r="BC30" i="35" s="1"/>
  <c r="BD30" i="35" s="1"/>
  <c r="BA11" i="36"/>
  <c r="BC11" i="36" s="1"/>
  <c r="BD11" i="36" s="1"/>
  <c r="BA19" i="36"/>
  <c r="BC19" i="36" s="1"/>
  <c r="BD19" i="36" s="1"/>
  <c r="BA25" i="36"/>
  <c r="BC25" i="36" s="1"/>
  <c r="BD25" i="36" s="1"/>
  <c r="BA39" i="36"/>
  <c r="BC39" i="36" s="1"/>
  <c r="BD39" i="36" s="1"/>
  <c r="BA11" i="37"/>
  <c r="BC11" i="37" s="1"/>
  <c r="BD11" i="37" s="1"/>
  <c r="BA24" i="37"/>
  <c r="BC24" i="37" s="1"/>
  <c r="BD24" i="37" s="1"/>
  <c r="BA30" i="37"/>
  <c r="BC30" i="37" s="1"/>
  <c r="BD30" i="37" s="1"/>
  <c r="BA36" i="37"/>
  <c r="BC36" i="37" s="1"/>
  <c r="BD36" i="37" s="1"/>
  <c r="BA42" i="37"/>
  <c r="BC42" i="37" s="1"/>
  <c r="BD42" i="37" s="1"/>
  <c r="BA13" i="38"/>
  <c r="BC13" i="38" s="1"/>
  <c r="BD13" i="38" s="1"/>
  <c r="BA19" i="38"/>
  <c r="BC19" i="38" s="1"/>
  <c r="BD19" i="38" s="1"/>
  <c r="BA25" i="38"/>
  <c r="BC25" i="38" s="1"/>
  <c r="BD25" i="38" s="1"/>
  <c r="BA31" i="38"/>
  <c r="BC31" i="38" s="1"/>
  <c r="BD31" i="38" s="1"/>
  <c r="BA37" i="38"/>
  <c r="BC37" i="38" s="1"/>
  <c r="BD37" i="38" s="1"/>
  <c r="BA43" i="38"/>
  <c r="BC43" i="38" s="1"/>
  <c r="BD43" i="38" s="1"/>
  <c r="BA9" i="39"/>
  <c r="BC9" i="39" s="1"/>
  <c r="BA15" i="39"/>
  <c r="BC15" i="39" s="1"/>
  <c r="BD15" i="39" s="1"/>
  <c r="BA21" i="39"/>
  <c r="BC21" i="39" s="1"/>
  <c r="BD21" i="39" s="1"/>
  <c r="BA27" i="39"/>
  <c r="BC27" i="39" s="1"/>
  <c r="BD27" i="39" s="1"/>
  <c r="BA33" i="39"/>
  <c r="BC33" i="39" s="1"/>
  <c r="BD33" i="39" s="1"/>
  <c r="BA39" i="39"/>
  <c r="BC39" i="39" s="1"/>
  <c r="BD39" i="39" s="1"/>
  <c r="BA11" i="40"/>
  <c r="BC11" i="40" s="1"/>
  <c r="BD11" i="40" s="1"/>
  <c r="BA17" i="40"/>
  <c r="BC17" i="40" s="1"/>
  <c r="BD17" i="40" s="1"/>
  <c r="BA23" i="40"/>
  <c r="BC23" i="40" s="1"/>
  <c r="BD23" i="40" s="1"/>
  <c r="BA29" i="40"/>
  <c r="BC29" i="40" s="1"/>
  <c r="BD29" i="40" s="1"/>
  <c r="BA35" i="40"/>
  <c r="BC35" i="40" s="1"/>
  <c r="BD35" i="40" s="1"/>
  <c r="BA41" i="40"/>
  <c r="BC41" i="40" s="1"/>
  <c r="BD41" i="40" s="1"/>
  <c r="BA13" i="41"/>
  <c r="BC13" i="41" s="1"/>
  <c r="BD13" i="41" s="1"/>
  <c r="BA31" i="41"/>
  <c r="BC31" i="41" s="1"/>
  <c r="BD31" i="41" s="1"/>
  <c r="BA37" i="41"/>
  <c r="BC37" i="41" s="1"/>
  <c r="BD37" i="41" s="1"/>
  <c r="BA11" i="42"/>
  <c r="BC11" i="42" s="1"/>
  <c r="BD11" i="42" s="1"/>
  <c r="BA27" i="42"/>
  <c r="BC27" i="42" s="1"/>
  <c r="BD27" i="42" s="1"/>
  <c r="BA29" i="42"/>
  <c r="BC29" i="42" s="1"/>
  <c r="BD29" i="42" s="1"/>
  <c r="BA33" i="42"/>
  <c r="BC33" i="42" s="1"/>
  <c r="BD33" i="42" s="1"/>
  <c r="BA35" i="42"/>
  <c r="BC35" i="42" s="1"/>
  <c r="BD35" i="42" s="1"/>
  <c r="BA39" i="42"/>
  <c r="BC39" i="42" s="1"/>
  <c r="BD39" i="42" s="1"/>
  <c r="BA41" i="42"/>
  <c r="BC41" i="42" s="1"/>
  <c r="BD41" i="42" s="1"/>
  <c r="BA11" i="43"/>
  <c r="BC11" i="43" s="1"/>
  <c r="BD11" i="43" s="1"/>
  <c r="BA12" i="43"/>
  <c r="BC12" i="43" s="1"/>
  <c r="BD12" i="43" s="1"/>
  <c r="BA17" i="43"/>
  <c r="BC17" i="43" s="1"/>
  <c r="BD17" i="43" s="1"/>
  <c r="BA18" i="43"/>
  <c r="BC18" i="43" s="1"/>
  <c r="BD18" i="43" s="1"/>
  <c r="BA23" i="43"/>
  <c r="BC23" i="43" s="1"/>
  <c r="BD23" i="43" s="1"/>
  <c r="BA24" i="43"/>
  <c r="BC24" i="43" s="1"/>
  <c r="BD24" i="43" s="1"/>
  <c r="BA29" i="43"/>
  <c r="BC29" i="43" s="1"/>
  <c r="BD29" i="43" s="1"/>
  <c r="BA30" i="43"/>
  <c r="BC30" i="43" s="1"/>
  <c r="BD30" i="43" s="1"/>
  <c r="BA35" i="43"/>
  <c r="BC35" i="43" s="1"/>
  <c r="BD35" i="43" s="1"/>
  <c r="BA36" i="43"/>
  <c r="BC36" i="43" s="1"/>
  <c r="BD36" i="43" s="1"/>
  <c r="BA41" i="43"/>
  <c r="BC41" i="43" s="1"/>
  <c r="BD41" i="43" s="1"/>
  <c r="BA42" i="43"/>
  <c r="BC42" i="43" s="1"/>
  <c r="BD42" i="43" s="1"/>
  <c r="BA29" i="29"/>
  <c r="BC29" i="29" s="1"/>
  <c r="BD29" i="29" s="1"/>
  <c r="BA31" i="29"/>
  <c r="BC31" i="29" s="1"/>
  <c r="BD31" i="29" s="1"/>
  <c r="BA9" i="30"/>
  <c r="BA10" i="30"/>
  <c r="BC10" i="30" s="1"/>
  <c r="BD10" i="30" s="1"/>
  <c r="BA14" i="30"/>
  <c r="BC14" i="30" s="1"/>
  <c r="BD14" i="30" s="1"/>
  <c r="BA15" i="30"/>
  <c r="BC15" i="30" s="1"/>
  <c r="BD15" i="30" s="1"/>
  <c r="BA16" i="30"/>
  <c r="BC16" i="30" s="1"/>
  <c r="BD16" i="30" s="1"/>
  <c r="BA20" i="30"/>
  <c r="BC20" i="30" s="1"/>
  <c r="BD20" i="30" s="1"/>
  <c r="BA21" i="30"/>
  <c r="BC21" i="30" s="1"/>
  <c r="BD21" i="30" s="1"/>
  <c r="BA22" i="30"/>
  <c r="BC22" i="30" s="1"/>
  <c r="BD22" i="30" s="1"/>
  <c r="BA26" i="30"/>
  <c r="BC26" i="30" s="1"/>
  <c r="BD26" i="30" s="1"/>
  <c r="BA27" i="30"/>
  <c r="BC27" i="30" s="1"/>
  <c r="BD27" i="30" s="1"/>
  <c r="BA28" i="30"/>
  <c r="BC28" i="30" s="1"/>
  <c r="BD28" i="30" s="1"/>
  <c r="BA32" i="30"/>
  <c r="BC32" i="30" s="1"/>
  <c r="BD32" i="30" s="1"/>
  <c r="BA33" i="30"/>
  <c r="BC33" i="30" s="1"/>
  <c r="BD33" i="30" s="1"/>
  <c r="BA34" i="30"/>
  <c r="BC34" i="30" s="1"/>
  <c r="BD34" i="30" s="1"/>
  <c r="BA38" i="30"/>
  <c r="BC38" i="30" s="1"/>
  <c r="BD38" i="30" s="1"/>
  <c r="BA39" i="30"/>
  <c r="BC39" i="30" s="1"/>
  <c r="BD39" i="30" s="1"/>
  <c r="BA40" i="30"/>
  <c r="BC40" i="30" s="1"/>
  <c r="BD40" i="30" s="1"/>
  <c r="BA9" i="33"/>
  <c r="BC9" i="33" s="1"/>
  <c r="BA10" i="33"/>
  <c r="BC10" i="33" s="1"/>
  <c r="BD10" i="33" s="1"/>
  <c r="BA11" i="33"/>
  <c r="BC11" i="33" s="1"/>
  <c r="BD11" i="33" s="1"/>
  <c r="BA15" i="33"/>
  <c r="BC15" i="33" s="1"/>
  <c r="BD15" i="33" s="1"/>
  <c r="BA16" i="33"/>
  <c r="BC16" i="33" s="1"/>
  <c r="BD16" i="33" s="1"/>
  <c r="BA17" i="33"/>
  <c r="BC17" i="33" s="1"/>
  <c r="BD17" i="33" s="1"/>
  <c r="BA21" i="33"/>
  <c r="BC21" i="33" s="1"/>
  <c r="BD21" i="33" s="1"/>
  <c r="BA22" i="33"/>
  <c r="BC22" i="33" s="1"/>
  <c r="BD22" i="33" s="1"/>
  <c r="BA23" i="33"/>
  <c r="BC23" i="33" s="1"/>
  <c r="BD23" i="33" s="1"/>
  <c r="BA27" i="33"/>
  <c r="BC27" i="33" s="1"/>
  <c r="BD27" i="33" s="1"/>
  <c r="BA28" i="33"/>
  <c r="BC28" i="33" s="1"/>
  <c r="BD28" i="33" s="1"/>
  <c r="BA33" i="33"/>
  <c r="BC33" i="33" s="1"/>
  <c r="BD33" i="33" s="1"/>
  <c r="BA34" i="33"/>
  <c r="BC34" i="33" s="1"/>
  <c r="BD34" i="33" s="1"/>
  <c r="BA39" i="33"/>
  <c r="BC39" i="33" s="1"/>
  <c r="BD39" i="33" s="1"/>
  <c r="BA40" i="33"/>
  <c r="BC40" i="33" s="1"/>
  <c r="BD40" i="33" s="1"/>
  <c r="BA13" i="34"/>
  <c r="BC13" i="34" s="1"/>
  <c r="BD13" i="34" s="1"/>
  <c r="BA19" i="34"/>
  <c r="BC19" i="34" s="1"/>
  <c r="BD19" i="34" s="1"/>
  <c r="BA20" i="34"/>
  <c r="BC20" i="34" s="1"/>
  <c r="BD20" i="34" s="1"/>
  <c r="BA25" i="34"/>
  <c r="BC25" i="34" s="1"/>
  <c r="BD25" i="34" s="1"/>
  <c r="BA26" i="34"/>
  <c r="BC26" i="34" s="1"/>
  <c r="BD26" i="34" s="1"/>
  <c r="BA31" i="34"/>
  <c r="BC31" i="34" s="1"/>
  <c r="BD31" i="34" s="1"/>
  <c r="BA37" i="34"/>
  <c r="BC37" i="34" s="1"/>
  <c r="BD37" i="34" s="1"/>
  <c r="BA43" i="34"/>
  <c r="BC43" i="34" s="1"/>
  <c r="BD43" i="34" s="1"/>
  <c r="BA9" i="35"/>
  <c r="BC9" i="35" s="1"/>
  <c r="BA15" i="35"/>
  <c r="BC15" i="35" s="1"/>
  <c r="BD15" i="35" s="1"/>
  <c r="BA21" i="35"/>
  <c r="BC21" i="35" s="1"/>
  <c r="BD21" i="35" s="1"/>
  <c r="BA30" i="36"/>
  <c r="BC30" i="36" s="1"/>
  <c r="BD30" i="36" s="1"/>
  <c r="BA36" i="36"/>
  <c r="BC36" i="36" s="1"/>
  <c r="BD36" i="36" s="1"/>
  <c r="BA43" i="36"/>
  <c r="BC43" i="36" s="1"/>
  <c r="BD43" i="36" s="1"/>
  <c r="BA16" i="37"/>
  <c r="BC16" i="37" s="1"/>
  <c r="BD16" i="37" s="1"/>
  <c r="BA22" i="37"/>
  <c r="BC22" i="37" s="1"/>
  <c r="BD22" i="37" s="1"/>
  <c r="BA28" i="37"/>
  <c r="BC28" i="37" s="1"/>
  <c r="BD28" i="37" s="1"/>
  <c r="BA34" i="37"/>
  <c r="BC34" i="37" s="1"/>
  <c r="BD34" i="37" s="1"/>
  <c r="BA40" i="37"/>
  <c r="BC40" i="37" s="1"/>
  <c r="BD40" i="37" s="1"/>
  <c r="BA11" i="38"/>
  <c r="BC11" i="38" s="1"/>
  <c r="BD11" i="38" s="1"/>
  <c r="BA17" i="38"/>
  <c r="BC17" i="38" s="1"/>
  <c r="BD17" i="38" s="1"/>
  <c r="BA23" i="38"/>
  <c r="BC23" i="38" s="1"/>
  <c r="BD23" i="38" s="1"/>
  <c r="BA29" i="38"/>
  <c r="BC29" i="38" s="1"/>
  <c r="BD29" i="38" s="1"/>
  <c r="BA35" i="38"/>
  <c r="BC35" i="38" s="1"/>
  <c r="BD35" i="38" s="1"/>
  <c r="BA41" i="38"/>
  <c r="BC41" i="38" s="1"/>
  <c r="BD41" i="38" s="1"/>
  <c r="BA13" i="39"/>
  <c r="BC13" i="39" s="1"/>
  <c r="BD13" i="39" s="1"/>
  <c r="BA19" i="39"/>
  <c r="BC19" i="39" s="1"/>
  <c r="BD19" i="39" s="1"/>
  <c r="BA25" i="39"/>
  <c r="BC25" i="39" s="1"/>
  <c r="BD25" i="39" s="1"/>
  <c r="BA31" i="39"/>
  <c r="BC31" i="39" s="1"/>
  <c r="BD31" i="39" s="1"/>
  <c r="BA37" i="39"/>
  <c r="BC37" i="39" s="1"/>
  <c r="BD37" i="39" s="1"/>
  <c r="BA43" i="39"/>
  <c r="BC43" i="39" s="1"/>
  <c r="BD43" i="39" s="1"/>
  <c r="BA9" i="40"/>
  <c r="BA15" i="40"/>
  <c r="BC15" i="40" s="1"/>
  <c r="BD15" i="40" s="1"/>
  <c r="BA21" i="40"/>
  <c r="BC21" i="40" s="1"/>
  <c r="BD21" i="40" s="1"/>
  <c r="BA27" i="40"/>
  <c r="BC27" i="40" s="1"/>
  <c r="BD27" i="40" s="1"/>
  <c r="BA33" i="40"/>
  <c r="BC33" i="40" s="1"/>
  <c r="BD33" i="40" s="1"/>
  <c r="BA39" i="40"/>
  <c r="BC39" i="40" s="1"/>
  <c r="BD39" i="40" s="1"/>
  <c r="BA11" i="41"/>
  <c r="BC11" i="41" s="1"/>
  <c r="BD11" i="41" s="1"/>
  <c r="BA17" i="41"/>
  <c r="BC17" i="41" s="1"/>
  <c r="BD17" i="41" s="1"/>
  <c r="BA19" i="41"/>
  <c r="BC19" i="41" s="1"/>
  <c r="BD19" i="41" s="1"/>
  <c r="BA23" i="41"/>
  <c r="BC23" i="41" s="1"/>
  <c r="BD23" i="41" s="1"/>
  <c r="BA25" i="41"/>
  <c r="BC25" i="41" s="1"/>
  <c r="BD25" i="41" s="1"/>
  <c r="BA29" i="41"/>
  <c r="BC29" i="41" s="1"/>
  <c r="BD29" i="41" s="1"/>
  <c r="BA35" i="41"/>
  <c r="BC35" i="41" s="1"/>
  <c r="BD35" i="41" s="1"/>
  <c r="BA41" i="41"/>
  <c r="BC41" i="41" s="1"/>
  <c r="BD41" i="41" s="1"/>
  <c r="BA37" i="44"/>
  <c r="BC37" i="44" s="1"/>
  <c r="BD37" i="44" s="1"/>
  <c r="BA41" i="44"/>
  <c r="BC41" i="44" s="1"/>
  <c r="BD41" i="44" s="1"/>
  <c r="BA15" i="45"/>
  <c r="BC15" i="45" s="1"/>
  <c r="BD15" i="45" s="1"/>
  <c r="BA23" i="45"/>
  <c r="BC23" i="45" s="1"/>
  <c r="BD23" i="45" s="1"/>
  <c r="BA39" i="45"/>
  <c r="BC39" i="45" s="1"/>
  <c r="BD39" i="45" s="1"/>
  <c r="BA16" i="46"/>
  <c r="BC16" i="46" s="1"/>
  <c r="BD16" i="46" s="1"/>
  <c r="BA22" i="46"/>
  <c r="BC22" i="46" s="1"/>
  <c r="BD22" i="46" s="1"/>
  <c r="BA28" i="46"/>
  <c r="BC28" i="46" s="1"/>
  <c r="BD28" i="46" s="1"/>
  <c r="BA34" i="46"/>
  <c r="BC34" i="46" s="1"/>
  <c r="BD34" i="46" s="1"/>
  <c r="BA40" i="46"/>
  <c r="BC40" i="46" s="1"/>
  <c r="BD40" i="46" s="1"/>
  <c r="BA14" i="47"/>
  <c r="BC14" i="47" s="1"/>
  <c r="BD14" i="47" s="1"/>
  <c r="BA20" i="47"/>
  <c r="BC20" i="47" s="1"/>
  <c r="BD20" i="47" s="1"/>
  <c r="BA32" i="47"/>
  <c r="BC32" i="47" s="1"/>
  <c r="BD32" i="47" s="1"/>
  <c r="BA38" i="47"/>
  <c r="BC38" i="47" s="1"/>
  <c r="BD38" i="47" s="1"/>
  <c r="BA16" i="48"/>
  <c r="BC16" i="48" s="1"/>
  <c r="BD16" i="48" s="1"/>
  <c r="BA22" i="48"/>
  <c r="BC22" i="48" s="1"/>
  <c r="BD22" i="48" s="1"/>
  <c r="BA29" i="48"/>
  <c r="BC29" i="48" s="1"/>
  <c r="BD29" i="48" s="1"/>
  <c r="BA35" i="48"/>
  <c r="BC35" i="48" s="1"/>
  <c r="BD35" i="48" s="1"/>
  <c r="BA41" i="48"/>
  <c r="BC41" i="48" s="1"/>
  <c r="BD41" i="48" s="1"/>
  <c r="BA13" i="49"/>
  <c r="BC13" i="49" s="1"/>
  <c r="BD13" i="49" s="1"/>
  <c r="BA19" i="49"/>
  <c r="BC19" i="49" s="1"/>
  <c r="BD19" i="49" s="1"/>
  <c r="BA25" i="49"/>
  <c r="BC25" i="49" s="1"/>
  <c r="BD25" i="49" s="1"/>
  <c r="BA31" i="49"/>
  <c r="BC31" i="49" s="1"/>
  <c r="BD31" i="49" s="1"/>
  <c r="BA37" i="49"/>
  <c r="BC37" i="49" s="1"/>
  <c r="BD37" i="49" s="1"/>
  <c r="BA43" i="49"/>
  <c r="BC43" i="49" s="1"/>
  <c r="BD43" i="49" s="1"/>
  <c r="BA9" i="50"/>
  <c r="BA15" i="50"/>
  <c r="BC15" i="50" s="1"/>
  <c r="BD15" i="50" s="1"/>
  <c r="BA21" i="50"/>
  <c r="BC21" i="50" s="1"/>
  <c r="BD21" i="50" s="1"/>
  <c r="BA27" i="50"/>
  <c r="BC27" i="50" s="1"/>
  <c r="BD27" i="50" s="1"/>
  <c r="BA33" i="50"/>
  <c r="BC33" i="50" s="1"/>
  <c r="BD33" i="50" s="1"/>
  <c r="BA12" i="51"/>
  <c r="BC12" i="51" s="1"/>
  <c r="BD12" i="51" s="1"/>
  <c r="BA14" i="51"/>
  <c r="BC14" i="51" s="1"/>
  <c r="BD14" i="51" s="1"/>
  <c r="BA18" i="51"/>
  <c r="BC18" i="51" s="1"/>
  <c r="BD18" i="51" s="1"/>
  <c r="BA20" i="51"/>
  <c r="BC20" i="51" s="1"/>
  <c r="BD20" i="51" s="1"/>
  <c r="BA23" i="51"/>
  <c r="BC23" i="51" s="1"/>
  <c r="BD23" i="51" s="1"/>
  <c r="BA24" i="51"/>
  <c r="BC24" i="51" s="1"/>
  <c r="BD24" i="51" s="1"/>
  <c r="BA29" i="51"/>
  <c r="BC29" i="51" s="1"/>
  <c r="BD29" i="51" s="1"/>
  <c r="BA30" i="51"/>
  <c r="BC30" i="51" s="1"/>
  <c r="BD30" i="51" s="1"/>
  <c r="BA35" i="51"/>
  <c r="BC35" i="51" s="1"/>
  <c r="BD35" i="51" s="1"/>
  <c r="BA36" i="51"/>
  <c r="BC36" i="51" s="1"/>
  <c r="BD36" i="51" s="1"/>
  <c r="BA41" i="51"/>
  <c r="BC41" i="51" s="1"/>
  <c r="BD41" i="51" s="1"/>
  <c r="BA42" i="51"/>
  <c r="BC42" i="51" s="1"/>
  <c r="BD42" i="51" s="1"/>
  <c r="BA9" i="52"/>
  <c r="BC9" i="52" s="1"/>
  <c r="BA15" i="52"/>
  <c r="BC15" i="52" s="1"/>
  <c r="BD15" i="52" s="1"/>
  <c r="BA21" i="52"/>
  <c r="BC21" i="52" s="1"/>
  <c r="BD21" i="52" s="1"/>
  <c r="BA27" i="52"/>
  <c r="BC27" i="52" s="1"/>
  <c r="BD27" i="52" s="1"/>
  <c r="BA33" i="52"/>
  <c r="BC33" i="52" s="1"/>
  <c r="BD33" i="52" s="1"/>
  <c r="BA39" i="52"/>
  <c r="BC39" i="52" s="1"/>
  <c r="BD39" i="52" s="1"/>
  <c r="BA37" i="53"/>
  <c r="BC37" i="53" s="1"/>
  <c r="BD37" i="53" s="1"/>
  <c r="BA12" i="54"/>
  <c r="BC12" i="54" s="1"/>
  <c r="BD12" i="54" s="1"/>
  <c r="BA18" i="54"/>
  <c r="BC18" i="54" s="1"/>
  <c r="BD18" i="54" s="1"/>
  <c r="BA31" i="54"/>
  <c r="BC31" i="54" s="1"/>
  <c r="BD31" i="54" s="1"/>
  <c r="BA38" i="54"/>
  <c r="BC38" i="54" s="1"/>
  <c r="BD38" i="54" s="1"/>
  <c r="BA17" i="55"/>
  <c r="BC17" i="55" s="1"/>
  <c r="BD17" i="55" s="1"/>
  <c r="BA29" i="55"/>
  <c r="BC29" i="55" s="1"/>
  <c r="BD29" i="55" s="1"/>
  <c r="BA35" i="55"/>
  <c r="BC35" i="55" s="1"/>
  <c r="BD35" i="55" s="1"/>
  <c r="BA41" i="55"/>
  <c r="BC41" i="55" s="1"/>
  <c r="BD41" i="55" s="1"/>
  <c r="BA9" i="56"/>
  <c r="BA13" i="56"/>
  <c r="BC13" i="56" s="1"/>
  <c r="BD13" i="56" s="1"/>
  <c r="BA15" i="56"/>
  <c r="BC15" i="56" s="1"/>
  <c r="BD15" i="56" s="1"/>
  <c r="BA19" i="56"/>
  <c r="BC19" i="56" s="1"/>
  <c r="BD19" i="56" s="1"/>
  <c r="BA21" i="56"/>
  <c r="BC21" i="56" s="1"/>
  <c r="BD21" i="56" s="1"/>
  <c r="BA25" i="56"/>
  <c r="BC25" i="56" s="1"/>
  <c r="BD25" i="56" s="1"/>
  <c r="BA27" i="56"/>
  <c r="BC27" i="56" s="1"/>
  <c r="BD27" i="56" s="1"/>
  <c r="BA31" i="56"/>
  <c r="BC31" i="56" s="1"/>
  <c r="BD31" i="56" s="1"/>
  <c r="BA33" i="56"/>
  <c r="BC33" i="56" s="1"/>
  <c r="BD33" i="56" s="1"/>
  <c r="BA37" i="56"/>
  <c r="BC37" i="56" s="1"/>
  <c r="BD37" i="56" s="1"/>
  <c r="BA39" i="56"/>
  <c r="BC39" i="56" s="1"/>
  <c r="BD39" i="56" s="1"/>
  <c r="BA10" i="57"/>
  <c r="BC10" i="57" s="1"/>
  <c r="BD10" i="57" s="1"/>
  <c r="BA11" i="57"/>
  <c r="BC11" i="57" s="1"/>
  <c r="BD11" i="57" s="1"/>
  <c r="BA20" i="57"/>
  <c r="BC20" i="57" s="1"/>
  <c r="BD20" i="57" s="1"/>
  <c r="BA22" i="57"/>
  <c r="BC22" i="57" s="1"/>
  <c r="BD22" i="57" s="1"/>
  <c r="BA26" i="57"/>
  <c r="BC26" i="57" s="1"/>
  <c r="BD26" i="57" s="1"/>
  <c r="BA28" i="57"/>
  <c r="BC28" i="57" s="1"/>
  <c r="BD28" i="57" s="1"/>
  <c r="BA34" i="57"/>
  <c r="BC34" i="57" s="1"/>
  <c r="BD34" i="57" s="1"/>
  <c r="BA40" i="57"/>
  <c r="BC40" i="57" s="1"/>
  <c r="BD40" i="57" s="1"/>
  <c r="BA10" i="43"/>
  <c r="BC10" i="43" s="1"/>
  <c r="BD10" i="43" s="1"/>
  <c r="BA16" i="43"/>
  <c r="BC16" i="43" s="1"/>
  <c r="BD16" i="43" s="1"/>
  <c r="BA22" i="43"/>
  <c r="BC22" i="43" s="1"/>
  <c r="BD22" i="43" s="1"/>
  <c r="BA28" i="43"/>
  <c r="BC28" i="43" s="1"/>
  <c r="BD28" i="43" s="1"/>
  <c r="BA34" i="43"/>
  <c r="BC34" i="43" s="1"/>
  <c r="BD34" i="43" s="1"/>
  <c r="BA40" i="43"/>
  <c r="BC40" i="43" s="1"/>
  <c r="BD40" i="43" s="1"/>
  <c r="BA12" i="44"/>
  <c r="BC12" i="44" s="1"/>
  <c r="BD12" i="44" s="1"/>
  <c r="BA13" i="44"/>
  <c r="BC13" i="44" s="1"/>
  <c r="BD13" i="44" s="1"/>
  <c r="BA18" i="44"/>
  <c r="BC18" i="44" s="1"/>
  <c r="BD18" i="44" s="1"/>
  <c r="BA19" i="44"/>
  <c r="BC19" i="44" s="1"/>
  <c r="BD19" i="44" s="1"/>
  <c r="BA24" i="44"/>
  <c r="BC24" i="44" s="1"/>
  <c r="BD24" i="44" s="1"/>
  <c r="BA25" i="44"/>
  <c r="BC25" i="44" s="1"/>
  <c r="BD25" i="44" s="1"/>
  <c r="BA30" i="44"/>
  <c r="BC30" i="44" s="1"/>
  <c r="BD30" i="44" s="1"/>
  <c r="BA31" i="44"/>
  <c r="BC31" i="44" s="1"/>
  <c r="BD31" i="44" s="1"/>
  <c r="BA38" i="44"/>
  <c r="BC38" i="44" s="1"/>
  <c r="BD38" i="44" s="1"/>
  <c r="BA18" i="45"/>
  <c r="BC18" i="45" s="1"/>
  <c r="BD18" i="45" s="1"/>
  <c r="BA24" i="45"/>
  <c r="BC24" i="45" s="1"/>
  <c r="BD24" i="45" s="1"/>
  <c r="BA30" i="45"/>
  <c r="BC30" i="45" s="1"/>
  <c r="BD30" i="45" s="1"/>
  <c r="BA34" i="45"/>
  <c r="BC34" i="45" s="1"/>
  <c r="BD34" i="45" s="1"/>
  <c r="BA9" i="46"/>
  <c r="BC9" i="46" s="1"/>
  <c r="BD9" i="46" s="1"/>
  <c r="BA11" i="46"/>
  <c r="BC11" i="46" s="1"/>
  <c r="BD11" i="46" s="1"/>
  <c r="BA15" i="46"/>
  <c r="BC15" i="46" s="1"/>
  <c r="BD15" i="46" s="1"/>
  <c r="BA17" i="46"/>
  <c r="BC17" i="46" s="1"/>
  <c r="BD17" i="46" s="1"/>
  <c r="BA21" i="46"/>
  <c r="BC21" i="46" s="1"/>
  <c r="BD21" i="46" s="1"/>
  <c r="BA23" i="46"/>
  <c r="BC23" i="46" s="1"/>
  <c r="BD23" i="46" s="1"/>
  <c r="BA27" i="46"/>
  <c r="BC27" i="46" s="1"/>
  <c r="BD27" i="46" s="1"/>
  <c r="BA29" i="46"/>
  <c r="BC29" i="46" s="1"/>
  <c r="BD29" i="46" s="1"/>
  <c r="BA33" i="46"/>
  <c r="BC33" i="46" s="1"/>
  <c r="BD33" i="46" s="1"/>
  <c r="BA35" i="46"/>
  <c r="BC35" i="46" s="1"/>
  <c r="BD35" i="46" s="1"/>
  <c r="BA39" i="46"/>
  <c r="BC39" i="46" s="1"/>
  <c r="BD39" i="46" s="1"/>
  <c r="BA13" i="47"/>
  <c r="BC13" i="47" s="1"/>
  <c r="BD13" i="47" s="1"/>
  <c r="BA19" i="47"/>
  <c r="BC19" i="47" s="1"/>
  <c r="BD19" i="47" s="1"/>
  <c r="BA25" i="47"/>
  <c r="BC25" i="47" s="1"/>
  <c r="BD25" i="47" s="1"/>
  <c r="BA31" i="47"/>
  <c r="BC31" i="47" s="1"/>
  <c r="BD31" i="47" s="1"/>
  <c r="BA37" i="47"/>
  <c r="BC37" i="47" s="1"/>
  <c r="BD37" i="47" s="1"/>
  <c r="BA43" i="47"/>
  <c r="BC43" i="47" s="1"/>
  <c r="BD43" i="47" s="1"/>
  <c r="BA28" i="48"/>
  <c r="BC28" i="48" s="1"/>
  <c r="BD28" i="48" s="1"/>
  <c r="BA34" i="48"/>
  <c r="BC34" i="48" s="1"/>
  <c r="BD34" i="48" s="1"/>
  <c r="BA40" i="48"/>
  <c r="BC40" i="48" s="1"/>
  <c r="BD40" i="48" s="1"/>
  <c r="BA12" i="49"/>
  <c r="BC12" i="49" s="1"/>
  <c r="BD12" i="49" s="1"/>
  <c r="BA18" i="49"/>
  <c r="BC18" i="49" s="1"/>
  <c r="BD18" i="49" s="1"/>
  <c r="BA24" i="49"/>
  <c r="BC24" i="49" s="1"/>
  <c r="BD24" i="49" s="1"/>
  <c r="BA30" i="49"/>
  <c r="BC30" i="49" s="1"/>
  <c r="BD30" i="49" s="1"/>
  <c r="BA36" i="49"/>
  <c r="BC36" i="49" s="1"/>
  <c r="BD36" i="49" s="1"/>
  <c r="BA42" i="49"/>
  <c r="BC42" i="49" s="1"/>
  <c r="BD42" i="49" s="1"/>
  <c r="BA14" i="50"/>
  <c r="BC14" i="50" s="1"/>
  <c r="BD14" i="50" s="1"/>
  <c r="BA20" i="50"/>
  <c r="BC20" i="50" s="1"/>
  <c r="BD20" i="50" s="1"/>
  <c r="BA26" i="50"/>
  <c r="BC26" i="50" s="1"/>
  <c r="BD26" i="50" s="1"/>
  <c r="BA32" i="50"/>
  <c r="BC32" i="50" s="1"/>
  <c r="BD32" i="50" s="1"/>
  <c r="BA13" i="52"/>
  <c r="BC13" i="52" s="1"/>
  <c r="BD13" i="52" s="1"/>
  <c r="BA14" i="52"/>
  <c r="BC14" i="52" s="1"/>
  <c r="BD14" i="52" s="1"/>
  <c r="BA19" i="52"/>
  <c r="BC19" i="52" s="1"/>
  <c r="BD19" i="52" s="1"/>
  <c r="BA20" i="52"/>
  <c r="BC20" i="52" s="1"/>
  <c r="BD20" i="52" s="1"/>
  <c r="BA25" i="52"/>
  <c r="BC25" i="52" s="1"/>
  <c r="BD25" i="52" s="1"/>
  <c r="BA26" i="52"/>
  <c r="BC26" i="52" s="1"/>
  <c r="BD26" i="52" s="1"/>
  <c r="BA31" i="52"/>
  <c r="BC31" i="52" s="1"/>
  <c r="BD31" i="52" s="1"/>
  <c r="BA32" i="52"/>
  <c r="BC32" i="52" s="1"/>
  <c r="BD32" i="52" s="1"/>
  <c r="BA37" i="52"/>
  <c r="BC37" i="52" s="1"/>
  <c r="BD37" i="52" s="1"/>
  <c r="BA38" i="52"/>
  <c r="BC38" i="52" s="1"/>
  <c r="BD38" i="52" s="1"/>
  <c r="BA12" i="53"/>
  <c r="BC12" i="53" s="1"/>
  <c r="BD12" i="53" s="1"/>
  <c r="BA18" i="53"/>
  <c r="BC18" i="53" s="1"/>
  <c r="BD18" i="53" s="1"/>
  <c r="BA24" i="53"/>
  <c r="BC24" i="53" s="1"/>
  <c r="BD24" i="53" s="1"/>
  <c r="BA30" i="53"/>
  <c r="BC30" i="53" s="1"/>
  <c r="BD30" i="53" s="1"/>
  <c r="BA30" i="54"/>
  <c r="BC30" i="54" s="1"/>
  <c r="BD30" i="54" s="1"/>
  <c r="BA36" i="54"/>
  <c r="BC36" i="54" s="1"/>
  <c r="BD36" i="54" s="1"/>
  <c r="BA22" i="55"/>
  <c r="BC22" i="55" s="1"/>
  <c r="BD22" i="55" s="1"/>
  <c r="BA28" i="55"/>
  <c r="BC28" i="55" s="1"/>
  <c r="BD28" i="55" s="1"/>
  <c r="BA34" i="55"/>
  <c r="BC34" i="55" s="1"/>
  <c r="BD34" i="55" s="1"/>
  <c r="BA40" i="55"/>
  <c r="BC40" i="55" s="1"/>
  <c r="BD40" i="55" s="1"/>
  <c r="BA9" i="57"/>
  <c r="BA15" i="57"/>
  <c r="BC15" i="57" s="1"/>
  <c r="BD15" i="57" s="1"/>
  <c r="BA17" i="57"/>
  <c r="BC17" i="57" s="1"/>
  <c r="BD17" i="57" s="1"/>
  <c r="BA27" i="57"/>
  <c r="BC27" i="57" s="1"/>
  <c r="BD27" i="57" s="1"/>
  <c r="BA33" i="57"/>
  <c r="BC33" i="57" s="1"/>
  <c r="BD33" i="57" s="1"/>
  <c r="BA39" i="57"/>
  <c r="BC39" i="57" s="1"/>
  <c r="BD39" i="57" s="1"/>
  <c r="BA43" i="42"/>
  <c r="BC43" i="42" s="1"/>
  <c r="BD43" i="42" s="1"/>
  <c r="BA11" i="44"/>
  <c r="BC11" i="44" s="1"/>
  <c r="BD11" i="44" s="1"/>
  <c r="BA17" i="44"/>
  <c r="BC17" i="44" s="1"/>
  <c r="BD17" i="44" s="1"/>
  <c r="BA23" i="44"/>
  <c r="BC23" i="44" s="1"/>
  <c r="BD23" i="44" s="1"/>
  <c r="BA29" i="44"/>
  <c r="BC29" i="44" s="1"/>
  <c r="BD29" i="44" s="1"/>
  <c r="BA35" i="44"/>
  <c r="BC35" i="44" s="1"/>
  <c r="BD35" i="44" s="1"/>
  <c r="BA9" i="45"/>
  <c r="BA36" i="45"/>
  <c r="BC36" i="45" s="1"/>
  <c r="BD36" i="45" s="1"/>
  <c r="BA38" i="46"/>
  <c r="BC38" i="46" s="1"/>
  <c r="BD38" i="46" s="1"/>
  <c r="BA12" i="47"/>
  <c r="BC12" i="47" s="1"/>
  <c r="BD12" i="47" s="1"/>
  <c r="BA18" i="47"/>
  <c r="BC18" i="47" s="1"/>
  <c r="BD18" i="47" s="1"/>
  <c r="BA24" i="47"/>
  <c r="BC24" i="47" s="1"/>
  <c r="BD24" i="47" s="1"/>
  <c r="BA30" i="47"/>
  <c r="BC30" i="47" s="1"/>
  <c r="BD30" i="47" s="1"/>
  <c r="BA36" i="47"/>
  <c r="BC36" i="47" s="1"/>
  <c r="BD36" i="47" s="1"/>
  <c r="BA42" i="47"/>
  <c r="BC42" i="47" s="1"/>
  <c r="BD42" i="47" s="1"/>
  <c r="BA14" i="48"/>
  <c r="BC14" i="48" s="1"/>
  <c r="BD14" i="48" s="1"/>
  <c r="BA27" i="48"/>
  <c r="BC27" i="48" s="1"/>
  <c r="BD27" i="48" s="1"/>
  <c r="BA33" i="48"/>
  <c r="BC33" i="48" s="1"/>
  <c r="BD33" i="48" s="1"/>
  <c r="BA39" i="48"/>
  <c r="BC39" i="48" s="1"/>
  <c r="BD39" i="48" s="1"/>
  <c r="BA11" i="49"/>
  <c r="BC11" i="49" s="1"/>
  <c r="BD11" i="49" s="1"/>
  <c r="BA17" i="49"/>
  <c r="BC17" i="49" s="1"/>
  <c r="BD17" i="49" s="1"/>
  <c r="BA23" i="49"/>
  <c r="BC23" i="49" s="1"/>
  <c r="BD23" i="49" s="1"/>
  <c r="BA29" i="49"/>
  <c r="BC29" i="49" s="1"/>
  <c r="BD29" i="49" s="1"/>
  <c r="BA35" i="49"/>
  <c r="BC35" i="49" s="1"/>
  <c r="BD35" i="49" s="1"/>
  <c r="BA41" i="49"/>
  <c r="BC41" i="49" s="1"/>
  <c r="BD41" i="49" s="1"/>
  <c r="BA13" i="50"/>
  <c r="BC13" i="50" s="1"/>
  <c r="BD13" i="50" s="1"/>
  <c r="BA19" i="50"/>
  <c r="BC19" i="50" s="1"/>
  <c r="BD19" i="50" s="1"/>
  <c r="BA25" i="50"/>
  <c r="BC25" i="50" s="1"/>
  <c r="BD25" i="50" s="1"/>
  <c r="BA31" i="50"/>
  <c r="BC31" i="50" s="1"/>
  <c r="BD31" i="50" s="1"/>
  <c r="BA38" i="50"/>
  <c r="BC38" i="50" s="1"/>
  <c r="BD38" i="50" s="1"/>
  <c r="BA28" i="51"/>
  <c r="BC28" i="51" s="1"/>
  <c r="BD28" i="51" s="1"/>
  <c r="BA34" i="51"/>
  <c r="BC34" i="51" s="1"/>
  <c r="BD34" i="51" s="1"/>
  <c r="BA10" i="53"/>
  <c r="BC10" i="53" s="1"/>
  <c r="BD10" i="53" s="1"/>
  <c r="BA11" i="53"/>
  <c r="BC11" i="53" s="1"/>
  <c r="BD11" i="53" s="1"/>
  <c r="BA16" i="53"/>
  <c r="BC16" i="53" s="1"/>
  <c r="BD16" i="53" s="1"/>
  <c r="BA17" i="53"/>
  <c r="BC17" i="53" s="1"/>
  <c r="BD17" i="53" s="1"/>
  <c r="BA22" i="53"/>
  <c r="BC22" i="53" s="1"/>
  <c r="BD22" i="53" s="1"/>
  <c r="BA23" i="53"/>
  <c r="BC23" i="53" s="1"/>
  <c r="BD23" i="53" s="1"/>
  <c r="BA28" i="53"/>
  <c r="BC28" i="53" s="1"/>
  <c r="BD28" i="53" s="1"/>
  <c r="BA29" i="53"/>
  <c r="BC29" i="53" s="1"/>
  <c r="BD29" i="53" s="1"/>
  <c r="BA34" i="53"/>
  <c r="BC34" i="53" s="1"/>
  <c r="BD34" i="53" s="1"/>
  <c r="BA35" i="53"/>
  <c r="BC35" i="53" s="1"/>
  <c r="BD35" i="53" s="1"/>
  <c r="BA10" i="54"/>
  <c r="BC10" i="54" s="1"/>
  <c r="BD10" i="54" s="1"/>
  <c r="BA29" i="54"/>
  <c r="BC29" i="54" s="1"/>
  <c r="BD29" i="54" s="1"/>
  <c r="BA9" i="55"/>
  <c r="BC9" i="55" s="1"/>
  <c r="BA15" i="55"/>
  <c r="BC15" i="55" s="1"/>
  <c r="BD15" i="55" s="1"/>
  <c r="BA21" i="55"/>
  <c r="BC21" i="55" s="1"/>
  <c r="BD21" i="55" s="1"/>
  <c r="BA27" i="55"/>
  <c r="BC27" i="55" s="1"/>
  <c r="BD27" i="55" s="1"/>
  <c r="BA33" i="55"/>
  <c r="BC33" i="55" s="1"/>
  <c r="BD33" i="55" s="1"/>
  <c r="BA39" i="55"/>
  <c r="BC39" i="55" s="1"/>
  <c r="BD39" i="55" s="1"/>
  <c r="BA11" i="56"/>
  <c r="BC11" i="56" s="1"/>
  <c r="BD11" i="56" s="1"/>
  <c r="BA17" i="56"/>
  <c r="BC17" i="56" s="1"/>
  <c r="BD17" i="56" s="1"/>
  <c r="BA23" i="56"/>
  <c r="BC23" i="56" s="1"/>
  <c r="BD23" i="56" s="1"/>
  <c r="BA29" i="56"/>
  <c r="BC29" i="56" s="1"/>
  <c r="BD29" i="56" s="1"/>
  <c r="BA35" i="56"/>
  <c r="BC35" i="56" s="1"/>
  <c r="BD35" i="56" s="1"/>
  <c r="BA41" i="56"/>
  <c r="BC41" i="56" s="1"/>
  <c r="BD41" i="56" s="1"/>
  <c r="BA42" i="56"/>
  <c r="BC42" i="56" s="1"/>
  <c r="BD42" i="56" s="1"/>
  <c r="BA38" i="57"/>
  <c r="BC38" i="57" s="1"/>
  <c r="BD38" i="57" s="1"/>
  <c r="BA30" i="42"/>
  <c r="BC30" i="42" s="1"/>
  <c r="BD30" i="42" s="1"/>
  <c r="BA32" i="42"/>
  <c r="BC32" i="42" s="1"/>
  <c r="BD32" i="42" s="1"/>
  <c r="BA36" i="42"/>
  <c r="BC36" i="42" s="1"/>
  <c r="BD36" i="42" s="1"/>
  <c r="BA38" i="42"/>
  <c r="BC38" i="42" s="1"/>
  <c r="BD38" i="42" s="1"/>
  <c r="BA42" i="42"/>
  <c r="BC42" i="42" s="1"/>
  <c r="BD42" i="42" s="1"/>
  <c r="BA14" i="43"/>
  <c r="BC14" i="43" s="1"/>
  <c r="BD14" i="43" s="1"/>
  <c r="BA15" i="43"/>
  <c r="BC15" i="43" s="1"/>
  <c r="BD15" i="43" s="1"/>
  <c r="BA20" i="43"/>
  <c r="BC20" i="43" s="1"/>
  <c r="BD20" i="43" s="1"/>
  <c r="BA26" i="43"/>
  <c r="BC26" i="43" s="1"/>
  <c r="BD26" i="43" s="1"/>
  <c r="BA27" i="43"/>
  <c r="BC27" i="43" s="1"/>
  <c r="BD27" i="43" s="1"/>
  <c r="BA32" i="43"/>
  <c r="BC32" i="43" s="1"/>
  <c r="BD32" i="43" s="1"/>
  <c r="BA33" i="43"/>
  <c r="BC33" i="43" s="1"/>
  <c r="BD33" i="43" s="1"/>
  <c r="BA38" i="43"/>
  <c r="BC38" i="43" s="1"/>
  <c r="BD38" i="43" s="1"/>
  <c r="BA39" i="43"/>
  <c r="BC39" i="43" s="1"/>
  <c r="BD39" i="43" s="1"/>
  <c r="BA12" i="45"/>
  <c r="BC12" i="45" s="1"/>
  <c r="BD12" i="45" s="1"/>
  <c r="BA40" i="45"/>
  <c r="BC40" i="45" s="1"/>
  <c r="BD40" i="45" s="1"/>
  <c r="BA42" i="45"/>
  <c r="BC42" i="45" s="1"/>
  <c r="BD42" i="45" s="1"/>
  <c r="BA13" i="46"/>
  <c r="BC13" i="46" s="1"/>
  <c r="BD13" i="46" s="1"/>
  <c r="BA19" i="46"/>
  <c r="BC19" i="46" s="1"/>
  <c r="BD19" i="46" s="1"/>
  <c r="BA25" i="46"/>
  <c r="BC25" i="46" s="1"/>
  <c r="BD25" i="46" s="1"/>
  <c r="BA31" i="46"/>
  <c r="BC31" i="46" s="1"/>
  <c r="BD31" i="46" s="1"/>
  <c r="BA37" i="46"/>
  <c r="BC37" i="46" s="1"/>
  <c r="BD37" i="46" s="1"/>
  <c r="BA11" i="47"/>
  <c r="BC11" i="47" s="1"/>
  <c r="BD11" i="47" s="1"/>
  <c r="BA17" i="47"/>
  <c r="BC17" i="47" s="1"/>
  <c r="BD17" i="47" s="1"/>
  <c r="BA23" i="47"/>
  <c r="BC23" i="47" s="1"/>
  <c r="BD23" i="47" s="1"/>
  <c r="BA28" i="47"/>
  <c r="BC28" i="47" s="1"/>
  <c r="BD28" i="47" s="1"/>
  <c r="BA29" i="47"/>
  <c r="BC29" i="47" s="1"/>
  <c r="BD29" i="47" s="1"/>
  <c r="BA35" i="47"/>
  <c r="BC35" i="47" s="1"/>
  <c r="BD35" i="47" s="1"/>
  <c r="BA41" i="47"/>
  <c r="BC41" i="47" s="1"/>
  <c r="BD41" i="47" s="1"/>
  <c r="BA13" i="48"/>
  <c r="BC13" i="48" s="1"/>
  <c r="BD13" i="48" s="1"/>
  <c r="BA19" i="48"/>
  <c r="BC19" i="48" s="1"/>
  <c r="BD19" i="48" s="1"/>
  <c r="BA25" i="48"/>
  <c r="BC25" i="48" s="1"/>
  <c r="BD25" i="48" s="1"/>
  <c r="BA32" i="48"/>
  <c r="BC32" i="48" s="1"/>
  <c r="BD32" i="48" s="1"/>
  <c r="BA38" i="48"/>
  <c r="BC38" i="48" s="1"/>
  <c r="BD38" i="48" s="1"/>
  <c r="BA10" i="49"/>
  <c r="BC10" i="49" s="1"/>
  <c r="BD10" i="49" s="1"/>
  <c r="BA16" i="49"/>
  <c r="BC16" i="49" s="1"/>
  <c r="BD16" i="49" s="1"/>
  <c r="BA22" i="49"/>
  <c r="BC22" i="49" s="1"/>
  <c r="BD22" i="49" s="1"/>
  <c r="BA28" i="49"/>
  <c r="BC28" i="49" s="1"/>
  <c r="BD28" i="49" s="1"/>
  <c r="BA34" i="49"/>
  <c r="BC34" i="49" s="1"/>
  <c r="BD34" i="49" s="1"/>
  <c r="BA40" i="49"/>
  <c r="BC40" i="49" s="1"/>
  <c r="BD40" i="49" s="1"/>
  <c r="BA12" i="50"/>
  <c r="BC12" i="50" s="1"/>
  <c r="BD12" i="50" s="1"/>
  <c r="BA18" i="50"/>
  <c r="BC18" i="50" s="1"/>
  <c r="BD18" i="50" s="1"/>
  <c r="BA24" i="50"/>
  <c r="BC24" i="50" s="1"/>
  <c r="BD24" i="50" s="1"/>
  <c r="BA30" i="50"/>
  <c r="BC30" i="50" s="1"/>
  <c r="BD30" i="50" s="1"/>
  <c r="BA36" i="50"/>
  <c r="BC36" i="50" s="1"/>
  <c r="BD36" i="50" s="1"/>
  <c r="BA39" i="50"/>
  <c r="BC39" i="50" s="1"/>
  <c r="BD39" i="50" s="1"/>
  <c r="BA9" i="51"/>
  <c r="BC9" i="51" s="1"/>
  <c r="BA11" i="51"/>
  <c r="BC11" i="51" s="1"/>
  <c r="BD11" i="51" s="1"/>
  <c r="BA15" i="51"/>
  <c r="BC15" i="51" s="1"/>
  <c r="BD15" i="51" s="1"/>
  <c r="BA17" i="51"/>
  <c r="BC17" i="51" s="1"/>
  <c r="BD17" i="51" s="1"/>
  <c r="BA21" i="51"/>
  <c r="BC21" i="51" s="1"/>
  <c r="BD21" i="51" s="1"/>
  <c r="BA26" i="51"/>
  <c r="BC26" i="51" s="1"/>
  <c r="BD26" i="51" s="1"/>
  <c r="BA32" i="51"/>
  <c r="BC32" i="51" s="1"/>
  <c r="BD32" i="51" s="1"/>
  <c r="BA38" i="51"/>
  <c r="BC38" i="51" s="1"/>
  <c r="BD38" i="51" s="1"/>
  <c r="BA12" i="52"/>
  <c r="BC12" i="52" s="1"/>
  <c r="BD12" i="52" s="1"/>
  <c r="BA18" i="52"/>
  <c r="BC18" i="52" s="1"/>
  <c r="BD18" i="52" s="1"/>
  <c r="BA24" i="52"/>
  <c r="BC24" i="52" s="1"/>
  <c r="BD24" i="52" s="1"/>
  <c r="BA30" i="52"/>
  <c r="BC30" i="52" s="1"/>
  <c r="BD30" i="52" s="1"/>
  <c r="BA36" i="52"/>
  <c r="BC36" i="52" s="1"/>
  <c r="BD36" i="52" s="1"/>
  <c r="BA22" i="54"/>
  <c r="BC22" i="54" s="1"/>
  <c r="BD22" i="54" s="1"/>
  <c r="BA42" i="54"/>
  <c r="BC42" i="54" s="1"/>
  <c r="BD42" i="54" s="1"/>
  <c r="BA20" i="55"/>
  <c r="BC20" i="55" s="1"/>
  <c r="BD20" i="55" s="1"/>
  <c r="BA26" i="55"/>
  <c r="BC26" i="55" s="1"/>
  <c r="BD26" i="55" s="1"/>
  <c r="BA32" i="55"/>
  <c r="BC32" i="55" s="1"/>
  <c r="BD32" i="55" s="1"/>
  <c r="BA38" i="55"/>
  <c r="BC38" i="55" s="1"/>
  <c r="BD38" i="55" s="1"/>
  <c r="BA10" i="56"/>
  <c r="BC10" i="56" s="1"/>
  <c r="BD10" i="56" s="1"/>
  <c r="BA12" i="56"/>
  <c r="BC12" i="56" s="1"/>
  <c r="BD12" i="56" s="1"/>
  <c r="BA16" i="56"/>
  <c r="BC16" i="56" s="1"/>
  <c r="BD16" i="56" s="1"/>
  <c r="BA18" i="56"/>
  <c r="BC18" i="56" s="1"/>
  <c r="BD18" i="56" s="1"/>
  <c r="BA22" i="56"/>
  <c r="BC22" i="56" s="1"/>
  <c r="BD22" i="56" s="1"/>
  <c r="BA24" i="56"/>
  <c r="BC24" i="56" s="1"/>
  <c r="BD24" i="56" s="1"/>
  <c r="BA28" i="56"/>
  <c r="BC28" i="56" s="1"/>
  <c r="BD28" i="56" s="1"/>
  <c r="BA30" i="56"/>
  <c r="BC30" i="56" s="1"/>
  <c r="BD30" i="56" s="1"/>
  <c r="BA34" i="56"/>
  <c r="BC34" i="56" s="1"/>
  <c r="BD34" i="56" s="1"/>
  <c r="BA36" i="56"/>
  <c r="BC36" i="56" s="1"/>
  <c r="BD36" i="56" s="1"/>
  <c r="BA40" i="56"/>
  <c r="BC40" i="56" s="1"/>
  <c r="BD40" i="56" s="1"/>
  <c r="BA13" i="57"/>
  <c r="BC13" i="57" s="1"/>
  <c r="BD13" i="57" s="1"/>
  <c r="BA14" i="57"/>
  <c r="BC14" i="57" s="1"/>
  <c r="BD14" i="57" s="1"/>
  <c r="BA23" i="57"/>
  <c r="BC23" i="57" s="1"/>
  <c r="BD23" i="57" s="1"/>
  <c r="BA25" i="57"/>
  <c r="BC25" i="57" s="1"/>
  <c r="BD25" i="57" s="1"/>
  <c r="BA29" i="57"/>
  <c r="BC29" i="57" s="1"/>
  <c r="BD29" i="57" s="1"/>
  <c r="BA31" i="57"/>
  <c r="BC31" i="57" s="1"/>
  <c r="BD31" i="57" s="1"/>
  <c r="BA32" i="57"/>
  <c r="BC32" i="57" s="1"/>
  <c r="BD32" i="57" s="1"/>
  <c r="BA37" i="57"/>
  <c r="BC37" i="57" s="1"/>
  <c r="BD37" i="57" s="1"/>
  <c r="BA38" i="41"/>
  <c r="BC38" i="41" s="1"/>
  <c r="BD38" i="41" s="1"/>
  <c r="BA9" i="43"/>
  <c r="BC9" i="43" s="1"/>
  <c r="BA13" i="43"/>
  <c r="BC13" i="43" s="1"/>
  <c r="BD13" i="43" s="1"/>
  <c r="BA19" i="43"/>
  <c r="BC19" i="43" s="1"/>
  <c r="BD19" i="43" s="1"/>
  <c r="BA21" i="43"/>
  <c r="BC21" i="43" s="1"/>
  <c r="BD21" i="43" s="1"/>
  <c r="BA25" i="43"/>
  <c r="BC25" i="43" s="1"/>
  <c r="BD25" i="43" s="1"/>
  <c r="BA31" i="43"/>
  <c r="BC31" i="43" s="1"/>
  <c r="BD31" i="43" s="1"/>
  <c r="BA37" i="43"/>
  <c r="BC37" i="43" s="1"/>
  <c r="BD37" i="43" s="1"/>
  <c r="BA43" i="43"/>
  <c r="BC43" i="43" s="1"/>
  <c r="BD43" i="43" s="1"/>
  <c r="BA9" i="44"/>
  <c r="BC9" i="44" s="1"/>
  <c r="BA10" i="44"/>
  <c r="BC10" i="44" s="1"/>
  <c r="BD10" i="44" s="1"/>
  <c r="BA15" i="44"/>
  <c r="BC15" i="44" s="1"/>
  <c r="BD15" i="44" s="1"/>
  <c r="BA16" i="44"/>
  <c r="BC16" i="44" s="1"/>
  <c r="BD16" i="44" s="1"/>
  <c r="BA21" i="44"/>
  <c r="BC21" i="44" s="1"/>
  <c r="BD21" i="44" s="1"/>
  <c r="BA22" i="44"/>
  <c r="BC22" i="44" s="1"/>
  <c r="BD22" i="44" s="1"/>
  <c r="BA27" i="44"/>
  <c r="BC27" i="44" s="1"/>
  <c r="BD27" i="44" s="1"/>
  <c r="BA28" i="44"/>
  <c r="BC28" i="44" s="1"/>
  <c r="BD28" i="44" s="1"/>
  <c r="BA33" i="44"/>
  <c r="BC33" i="44" s="1"/>
  <c r="BD33" i="44" s="1"/>
  <c r="BA34" i="44"/>
  <c r="BC34" i="44" s="1"/>
  <c r="BD34" i="44" s="1"/>
  <c r="BA39" i="44"/>
  <c r="BC39" i="44" s="1"/>
  <c r="BD39" i="44" s="1"/>
  <c r="BA21" i="45"/>
  <c r="BC21" i="45" s="1"/>
  <c r="BD21" i="45" s="1"/>
  <c r="BA27" i="45"/>
  <c r="BC27" i="45" s="1"/>
  <c r="BD27" i="45" s="1"/>
  <c r="BA31" i="45"/>
  <c r="BC31" i="45" s="1"/>
  <c r="BD31" i="45" s="1"/>
  <c r="BA33" i="45"/>
  <c r="BC33" i="45" s="1"/>
  <c r="BD33" i="45" s="1"/>
  <c r="BA12" i="46"/>
  <c r="BC12" i="46" s="1"/>
  <c r="BD12" i="46" s="1"/>
  <c r="BA14" i="46"/>
  <c r="BC14" i="46" s="1"/>
  <c r="BD14" i="46" s="1"/>
  <c r="BA18" i="46"/>
  <c r="BC18" i="46" s="1"/>
  <c r="BD18" i="46" s="1"/>
  <c r="BA20" i="46"/>
  <c r="BC20" i="46" s="1"/>
  <c r="BD20" i="46" s="1"/>
  <c r="BA24" i="46"/>
  <c r="BC24" i="46" s="1"/>
  <c r="BD24" i="46" s="1"/>
  <c r="BA26" i="46"/>
  <c r="BC26" i="46" s="1"/>
  <c r="BD26" i="46" s="1"/>
  <c r="BA30" i="46"/>
  <c r="BC30" i="46" s="1"/>
  <c r="BD30" i="46" s="1"/>
  <c r="BA32" i="46"/>
  <c r="BC32" i="46" s="1"/>
  <c r="BD32" i="46" s="1"/>
  <c r="BA36" i="46"/>
  <c r="BC36" i="46" s="1"/>
  <c r="BD36" i="46" s="1"/>
  <c r="BA10" i="47"/>
  <c r="BC10" i="47" s="1"/>
  <c r="BD10" i="47" s="1"/>
  <c r="BA16" i="47"/>
  <c r="BC16" i="47" s="1"/>
  <c r="BD16" i="47" s="1"/>
  <c r="BA22" i="47"/>
  <c r="BC22" i="47" s="1"/>
  <c r="BD22" i="47" s="1"/>
  <c r="BA34" i="47"/>
  <c r="BC34" i="47" s="1"/>
  <c r="BD34" i="47" s="1"/>
  <c r="BA40" i="47"/>
  <c r="BC40" i="47" s="1"/>
  <c r="BD40" i="47" s="1"/>
  <c r="BA12" i="48"/>
  <c r="BC12" i="48" s="1"/>
  <c r="BD12" i="48" s="1"/>
  <c r="BA18" i="48"/>
  <c r="BC18" i="48" s="1"/>
  <c r="BD18" i="48" s="1"/>
  <c r="BA31" i="48"/>
  <c r="BC31" i="48" s="1"/>
  <c r="BD31" i="48" s="1"/>
  <c r="BA37" i="48"/>
  <c r="BC37" i="48" s="1"/>
  <c r="BD37" i="48" s="1"/>
  <c r="BA43" i="48"/>
  <c r="BC43" i="48" s="1"/>
  <c r="BD43" i="48" s="1"/>
  <c r="BA9" i="49"/>
  <c r="BC9" i="49" s="1"/>
  <c r="BA15" i="49"/>
  <c r="BC15" i="49" s="1"/>
  <c r="BD15" i="49" s="1"/>
  <c r="BA21" i="49"/>
  <c r="BC21" i="49" s="1"/>
  <c r="BD21" i="49" s="1"/>
  <c r="BA27" i="49"/>
  <c r="BC27" i="49" s="1"/>
  <c r="BD27" i="49" s="1"/>
  <c r="BA33" i="49"/>
  <c r="BC33" i="49" s="1"/>
  <c r="BD33" i="49" s="1"/>
  <c r="BA39" i="49"/>
  <c r="BC39" i="49" s="1"/>
  <c r="BD39" i="49" s="1"/>
  <c r="BA11" i="50"/>
  <c r="BC11" i="50" s="1"/>
  <c r="BD11" i="50" s="1"/>
  <c r="BA17" i="50"/>
  <c r="BC17" i="50" s="1"/>
  <c r="BD17" i="50" s="1"/>
  <c r="BA23" i="50"/>
  <c r="BC23" i="50" s="1"/>
  <c r="BD23" i="50" s="1"/>
  <c r="BA29" i="50"/>
  <c r="BC29" i="50" s="1"/>
  <c r="BD29" i="50" s="1"/>
  <c r="BA35" i="50"/>
  <c r="BC35" i="50" s="1"/>
  <c r="BD35" i="50" s="1"/>
  <c r="BA41" i="50"/>
  <c r="BC41" i="50" s="1"/>
  <c r="BD41" i="50" s="1"/>
  <c r="BA10" i="52"/>
  <c r="BC10" i="52" s="1"/>
  <c r="BD10" i="52" s="1"/>
  <c r="BA11" i="52"/>
  <c r="BC11" i="52" s="1"/>
  <c r="BD11" i="52" s="1"/>
  <c r="BA16" i="52"/>
  <c r="BC16" i="52" s="1"/>
  <c r="BD16" i="52" s="1"/>
  <c r="BA17" i="52"/>
  <c r="BC17" i="52" s="1"/>
  <c r="BD17" i="52" s="1"/>
  <c r="BA22" i="52"/>
  <c r="BC22" i="52" s="1"/>
  <c r="BD22" i="52" s="1"/>
  <c r="BA23" i="52"/>
  <c r="BC23" i="52" s="1"/>
  <c r="BD23" i="52" s="1"/>
  <c r="BA28" i="52"/>
  <c r="BC28" i="52" s="1"/>
  <c r="BD28" i="52" s="1"/>
  <c r="BA29" i="52"/>
  <c r="BC29" i="52" s="1"/>
  <c r="BD29" i="52" s="1"/>
  <c r="BA34" i="52"/>
  <c r="BC34" i="52" s="1"/>
  <c r="BD34" i="52" s="1"/>
  <c r="BA35" i="52"/>
  <c r="BC35" i="52" s="1"/>
  <c r="BD35" i="52" s="1"/>
  <c r="BA40" i="52"/>
  <c r="BC40" i="52" s="1"/>
  <c r="BD40" i="52" s="1"/>
  <c r="BA41" i="52"/>
  <c r="BC41" i="52" s="1"/>
  <c r="BD41" i="52" s="1"/>
  <c r="BA9" i="53"/>
  <c r="BC9" i="53" s="1"/>
  <c r="BA15" i="53"/>
  <c r="BC15" i="53" s="1"/>
  <c r="BD15" i="53" s="1"/>
  <c r="BA21" i="53"/>
  <c r="BC21" i="53" s="1"/>
  <c r="BD21" i="53" s="1"/>
  <c r="BA27" i="53"/>
  <c r="BC27" i="53" s="1"/>
  <c r="BD27" i="53" s="1"/>
  <c r="BA21" i="54"/>
  <c r="BC21" i="54" s="1"/>
  <c r="BD21" i="54" s="1"/>
  <c r="BA13" i="55"/>
  <c r="BC13" i="55" s="1"/>
  <c r="BD13" i="55" s="1"/>
  <c r="BA31" i="55"/>
  <c r="BC31" i="55" s="1"/>
  <c r="BD31" i="55" s="1"/>
  <c r="BA37" i="55"/>
  <c r="BC37" i="55" s="1"/>
  <c r="BD37" i="55" s="1"/>
  <c r="BA43" i="55"/>
  <c r="BC43" i="55" s="1"/>
  <c r="BD43" i="55" s="1"/>
  <c r="BA12" i="57"/>
  <c r="BC12" i="57" s="1"/>
  <c r="BD12" i="57" s="1"/>
  <c r="BA24" i="57"/>
  <c r="BC24" i="57" s="1"/>
  <c r="BD24" i="57" s="1"/>
  <c r="BA30" i="57"/>
  <c r="BC30" i="57" s="1"/>
  <c r="BD30" i="57" s="1"/>
  <c r="BA36" i="57"/>
  <c r="BC36" i="57" s="1"/>
  <c r="BD36" i="57" s="1"/>
  <c r="BA42" i="57"/>
  <c r="BC42" i="57" s="1"/>
  <c r="BD42" i="57" s="1"/>
  <c r="BA32" i="9"/>
  <c r="BC32" i="9" s="1"/>
  <c r="BD32" i="9" s="1"/>
  <c r="BA10" i="11"/>
  <c r="BC10" i="11" s="1"/>
  <c r="BD10" i="11" s="1"/>
  <c r="BA11" i="11"/>
  <c r="BC11" i="11" s="1"/>
  <c r="BD11" i="11" s="1"/>
  <c r="BA13" i="11"/>
  <c r="BC13" i="11" s="1"/>
  <c r="BD13" i="11" s="1"/>
  <c r="BA38" i="9"/>
  <c r="BC38" i="9" s="1"/>
  <c r="BD38" i="9" s="1"/>
  <c r="BA39" i="9"/>
  <c r="BC39" i="9" s="1"/>
  <c r="BD39" i="9" s="1"/>
  <c r="BA9" i="10"/>
  <c r="BA10" i="10"/>
  <c r="BC10" i="10" s="1"/>
  <c r="BD10" i="10" s="1"/>
  <c r="BA13" i="10"/>
  <c r="BC13" i="10" s="1"/>
  <c r="BD13" i="10" s="1"/>
  <c r="BA16" i="10"/>
  <c r="BC16" i="10" s="1"/>
  <c r="BD16" i="10" s="1"/>
  <c r="BA19" i="10"/>
  <c r="BC19" i="10" s="1"/>
  <c r="BD19" i="10" s="1"/>
  <c r="BA22" i="10"/>
  <c r="BC22" i="10" s="1"/>
  <c r="BD22" i="10" s="1"/>
  <c r="BA25" i="10"/>
  <c r="BC25" i="10" s="1"/>
  <c r="BD25" i="10" s="1"/>
  <c r="BA28" i="10"/>
  <c r="BC28" i="10" s="1"/>
  <c r="BD28" i="10" s="1"/>
  <c r="BA31" i="10"/>
  <c r="BC31" i="10" s="1"/>
  <c r="BD31" i="10" s="1"/>
  <c r="BA34" i="10"/>
  <c r="BC34" i="10" s="1"/>
  <c r="BD34" i="10" s="1"/>
  <c r="BA37" i="10"/>
  <c r="BC37" i="10" s="1"/>
  <c r="BD37" i="10" s="1"/>
  <c r="BA40" i="10"/>
  <c r="BC40" i="10" s="1"/>
  <c r="BD40" i="10" s="1"/>
  <c r="BA43" i="10"/>
  <c r="BC43" i="10" s="1"/>
  <c r="BD43" i="10" s="1"/>
  <c r="BA35" i="9"/>
  <c r="BC35" i="9" s="1"/>
  <c r="BD35" i="9" s="1"/>
  <c r="BA41" i="9"/>
  <c r="BC41" i="9" s="1"/>
  <c r="BD41" i="9" s="1"/>
  <c r="BA42" i="9"/>
  <c r="BC42" i="9" s="1"/>
  <c r="BD42" i="9" s="1"/>
  <c r="BA17" i="11"/>
  <c r="BC17" i="11" s="1"/>
  <c r="BD17" i="11" s="1"/>
  <c r="BA19" i="11"/>
  <c r="BC19" i="11" s="1"/>
  <c r="BD19" i="11" s="1"/>
  <c r="BA25" i="16"/>
  <c r="BC25" i="16" s="1"/>
  <c r="BD25" i="16" s="1"/>
  <c r="BA26" i="16"/>
  <c r="BC26" i="16" s="1"/>
  <c r="BD26" i="16" s="1"/>
  <c r="BA43" i="16"/>
  <c r="BC43" i="16" s="1"/>
  <c r="BD43" i="16" s="1"/>
  <c r="BA17" i="17"/>
  <c r="BC17" i="17" s="1"/>
  <c r="BD17" i="17" s="1"/>
  <c r="BA18" i="17"/>
  <c r="BC18" i="17" s="1"/>
  <c r="BD18" i="17" s="1"/>
  <c r="BA32" i="17"/>
  <c r="BC32" i="17" s="1"/>
  <c r="BD32" i="17" s="1"/>
  <c r="BA35" i="15"/>
  <c r="BC35" i="15" s="1"/>
  <c r="BD35" i="15" s="1"/>
  <c r="BA18" i="16"/>
  <c r="BC18" i="16" s="1"/>
  <c r="BD18" i="16" s="1"/>
  <c r="BA19" i="16"/>
  <c r="BC19" i="16" s="1"/>
  <c r="BD19" i="16" s="1"/>
  <c r="BA20" i="16"/>
  <c r="BC20" i="16" s="1"/>
  <c r="BD20" i="16" s="1"/>
  <c r="BA36" i="16"/>
  <c r="BC36" i="16" s="1"/>
  <c r="BD36" i="16" s="1"/>
  <c r="BA37" i="16"/>
  <c r="BC37" i="16" s="1"/>
  <c r="BD37" i="16" s="1"/>
  <c r="BA38" i="16"/>
  <c r="BC38" i="16" s="1"/>
  <c r="BD38" i="16" s="1"/>
  <c r="BA10" i="17"/>
  <c r="BC10" i="17" s="1"/>
  <c r="BD10" i="17" s="1"/>
  <c r="BA11" i="17"/>
  <c r="BC11" i="17" s="1"/>
  <c r="BD11" i="17" s="1"/>
  <c r="BA12" i="17"/>
  <c r="BC12" i="17" s="1"/>
  <c r="BD12" i="17" s="1"/>
  <c r="BA29" i="17"/>
  <c r="BC29" i="17" s="1"/>
  <c r="BD29" i="17" s="1"/>
  <c r="BA38" i="17"/>
  <c r="BC38" i="17" s="1"/>
  <c r="BD38" i="17" s="1"/>
  <c r="BA15" i="16"/>
  <c r="BC15" i="16" s="1"/>
  <c r="BD15" i="16" s="1"/>
  <c r="BA16" i="16"/>
  <c r="BC16" i="16" s="1"/>
  <c r="BD16" i="16" s="1"/>
  <c r="BA17" i="16"/>
  <c r="BC17" i="16" s="1"/>
  <c r="BD17" i="16" s="1"/>
  <c r="BA33" i="16"/>
  <c r="BC33" i="16" s="1"/>
  <c r="BD33" i="16" s="1"/>
  <c r="BA34" i="16"/>
  <c r="BC34" i="16" s="1"/>
  <c r="BD34" i="16" s="1"/>
  <c r="BA35" i="16"/>
  <c r="BC35" i="16" s="1"/>
  <c r="BD35" i="16" s="1"/>
  <c r="BA9" i="17"/>
  <c r="BA26" i="17"/>
  <c r="BC26" i="17" s="1"/>
  <c r="BD26" i="17" s="1"/>
  <c r="BA27" i="17"/>
  <c r="BC27" i="17" s="1"/>
  <c r="BD27" i="17" s="1"/>
  <c r="BA37" i="15"/>
  <c r="BC37" i="15" s="1"/>
  <c r="BD37" i="15" s="1"/>
  <c r="BA43" i="15"/>
  <c r="BC43" i="15" s="1"/>
  <c r="BD43" i="15" s="1"/>
  <c r="BA14" i="16"/>
  <c r="BC14" i="16" s="1"/>
  <c r="BD14" i="16" s="1"/>
  <c r="BA30" i="16"/>
  <c r="BC30" i="16" s="1"/>
  <c r="BD30" i="16" s="1"/>
  <c r="BA32" i="16"/>
  <c r="BC32" i="16" s="1"/>
  <c r="BD32" i="16" s="1"/>
  <c r="BA23" i="17"/>
  <c r="BC23" i="17" s="1"/>
  <c r="BD23" i="17" s="1"/>
  <c r="BA24" i="17"/>
  <c r="BC24" i="17" s="1"/>
  <c r="BD24" i="17" s="1"/>
  <c r="BA35" i="17"/>
  <c r="BC35" i="17" s="1"/>
  <c r="BD35" i="17" s="1"/>
  <c r="BA9" i="16"/>
  <c r="BA10" i="16"/>
  <c r="BC10" i="16" s="1"/>
  <c r="BD10" i="16" s="1"/>
  <c r="BA11" i="16"/>
  <c r="BC11" i="16" s="1"/>
  <c r="BD11" i="16" s="1"/>
  <c r="BA27" i="16"/>
  <c r="BC27" i="16" s="1"/>
  <c r="BD27" i="16" s="1"/>
  <c r="BA28" i="16"/>
  <c r="BC28" i="16" s="1"/>
  <c r="BD28" i="16" s="1"/>
  <c r="BA29" i="16"/>
  <c r="BC29" i="16" s="1"/>
  <c r="BD29" i="16" s="1"/>
  <c r="BA19" i="17"/>
  <c r="BC19" i="17" s="1"/>
  <c r="BD19" i="17" s="1"/>
  <c r="BA20" i="17"/>
  <c r="BC20" i="17" s="1"/>
  <c r="BD20" i="17" s="1"/>
  <c r="BA21" i="17"/>
  <c r="BC21" i="17" s="1"/>
  <c r="BD21" i="17" s="1"/>
  <c r="BA33" i="17"/>
  <c r="BC33" i="17" s="1"/>
  <c r="BD33" i="17" s="1"/>
  <c r="BC9" i="19"/>
  <c r="BA24" i="22"/>
  <c r="BC24" i="22" s="1"/>
  <c r="BD24" i="22" s="1"/>
  <c r="BA27" i="22"/>
  <c r="BC27" i="22" s="1"/>
  <c r="BD27" i="22" s="1"/>
  <c r="BA30" i="22"/>
  <c r="BC30" i="22" s="1"/>
  <c r="BD30" i="22" s="1"/>
  <c r="BA33" i="22"/>
  <c r="BC33" i="22" s="1"/>
  <c r="BD33" i="22" s="1"/>
  <c r="BA36" i="22"/>
  <c r="BC36" i="22" s="1"/>
  <c r="BD36" i="22" s="1"/>
  <c r="BA23" i="23"/>
  <c r="BC23" i="23" s="1"/>
  <c r="BD23" i="23" s="1"/>
  <c r="BA25" i="23"/>
  <c r="BC25" i="23" s="1"/>
  <c r="BD25" i="23" s="1"/>
  <c r="BA12" i="22"/>
  <c r="BC12" i="22" s="1"/>
  <c r="BD12" i="22" s="1"/>
  <c r="BA22" i="23"/>
  <c r="BC22" i="23" s="1"/>
  <c r="BD22" i="23" s="1"/>
  <c r="BA13" i="22"/>
  <c r="BC13" i="22" s="1"/>
  <c r="BD13" i="22" s="1"/>
  <c r="BA17" i="23"/>
  <c r="BC17" i="23" s="1"/>
  <c r="BD17" i="23" s="1"/>
  <c r="BA19" i="23"/>
  <c r="BC19" i="23" s="1"/>
  <c r="BD19" i="23" s="1"/>
  <c r="BA41" i="21"/>
  <c r="BC41" i="21" s="1"/>
  <c r="BD41" i="21" s="1"/>
  <c r="BA15" i="22"/>
  <c r="BC15" i="22" s="1"/>
  <c r="BD15" i="22" s="1"/>
  <c r="BA43" i="22"/>
  <c r="BC43" i="22" s="1"/>
  <c r="BD43" i="22" s="1"/>
  <c r="BA32" i="23"/>
  <c r="BC32" i="23" s="1"/>
  <c r="BD32" i="23" s="1"/>
  <c r="BA9" i="22"/>
  <c r="BA19" i="22"/>
  <c r="BC19" i="22" s="1"/>
  <c r="BD19" i="22" s="1"/>
  <c r="BA40" i="22"/>
  <c r="BC40" i="22" s="1"/>
  <c r="BD40" i="22" s="1"/>
  <c r="BA11" i="23"/>
  <c r="BC11" i="23" s="1"/>
  <c r="BD11" i="23" s="1"/>
  <c r="BA29" i="23"/>
  <c r="BC29" i="23" s="1"/>
  <c r="BD29" i="23" s="1"/>
  <c r="BC9" i="24"/>
  <c r="BC9" i="27"/>
  <c r="BA41" i="28"/>
  <c r="BC41" i="28" s="1"/>
  <c r="BD41" i="28" s="1"/>
  <c r="BA15" i="29"/>
  <c r="BC15" i="29" s="1"/>
  <c r="BD15" i="29" s="1"/>
  <c r="BA18" i="29"/>
  <c r="BC18" i="29" s="1"/>
  <c r="BD18" i="29" s="1"/>
  <c r="BA36" i="29"/>
  <c r="BC36" i="29" s="1"/>
  <c r="BD36" i="29" s="1"/>
  <c r="BA16" i="29"/>
  <c r="BC16" i="29" s="1"/>
  <c r="BD16" i="29" s="1"/>
  <c r="BA33" i="29"/>
  <c r="BC33" i="29" s="1"/>
  <c r="BD33" i="29" s="1"/>
  <c r="BA30" i="29"/>
  <c r="BC30" i="29" s="1"/>
  <c r="BD30" i="29" s="1"/>
  <c r="BC9" i="30"/>
  <c r="BA35" i="28"/>
  <c r="BC35" i="28" s="1"/>
  <c r="BD35" i="28" s="1"/>
  <c r="BA9" i="29"/>
  <c r="BA24" i="29"/>
  <c r="BC24" i="29" s="1"/>
  <c r="BD24" i="29" s="1"/>
  <c r="BA42" i="29"/>
  <c r="BC42" i="29" s="1"/>
  <c r="BD42" i="29" s="1"/>
  <c r="BA43" i="35"/>
  <c r="BC43" i="35" s="1"/>
  <c r="BD43" i="35" s="1"/>
  <c r="BA16" i="36"/>
  <c r="BC16" i="36" s="1"/>
  <c r="BD16" i="36" s="1"/>
  <c r="BA18" i="36"/>
  <c r="BC18" i="36" s="1"/>
  <c r="BD18" i="36" s="1"/>
  <c r="BA41" i="35"/>
  <c r="BC41" i="35" s="1"/>
  <c r="BD41" i="35" s="1"/>
  <c r="BA42" i="35"/>
  <c r="BC42" i="35" s="1"/>
  <c r="BD42" i="35" s="1"/>
  <c r="BA14" i="36"/>
  <c r="BC14" i="36" s="1"/>
  <c r="BD14" i="36" s="1"/>
  <c r="BA15" i="36"/>
  <c r="BC15" i="36" s="1"/>
  <c r="BD15" i="36" s="1"/>
  <c r="BC9" i="40"/>
  <c r="BA25" i="35"/>
  <c r="BC25" i="35" s="1"/>
  <c r="BD25" i="35" s="1"/>
  <c r="BA26" i="35"/>
  <c r="BC26" i="35" s="1"/>
  <c r="BD26" i="35" s="1"/>
  <c r="BA34" i="35"/>
  <c r="BC34" i="35" s="1"/>
  <c r="BD34" i="35" s="1"/>
  <c r="BA35" i="35"/>
  <c r="BC35" i="35" s="1"/>
  <c r="BD35" i="35" s="1"/>
  <c r="BA36" i="35"/>
  <c r="BC36" i="35" s="1"/>
  <c r="BD36" i="35" s="1"/>
  <c r="BA37" i="35"/>
  <c r="BC37" i="35" s="1"/>
  <c r="BD37" i="35" s="1"/>
  <c r="BA38" i="35"/>
  <c r="BC38" i="35" s="1"/>
  <c r="BD38" i="35" s="1"/>
  <c r="BA39" i="35"/>
  <c r="BC39" i="35" s="1"/>
  <c r="BD39" i="35" s="1"/>
  <c r="BA26" i="36"/>
  <c r="BC26" i="36" s="1"/>
  <c r="BD26" i="36" s="1"/>
  <c r="BA35" i="36"/>
  <c r="BC35" i="36" s="1"/>
  <c r="BD35" i="36" s="1"/>
  <c r="BA12" i="37"/>
  <c r="BC12" i="37" s="1"/>
  <c r="BD12" i="37" s="1"/>
  <c r="BA21" i="37"/>
  <c r="BC21" i="37" s="1"/>
  <c r="BD21" i="37" s="1"/>
  <c r="BA9" i="36"/>
  <c r="BA24" i="36"/>
  <c r="BC24" i="36" s="1"/>
  <c r="BD24" i="36" s="1"/>
  <c r="BA33" i="36"/>
  <c r="BC33" i="36" s="1"/>
  <c r="BD33" i="36" s="1"/>
  <c r="BA42" i="36"/>
  <c r="BC42" i="36" s="1"/>
  <c r="BD42" i="36" s="1"/>
  <c r="BA10" i="37"/>
  <c r="BC10" i="37" s="1"/>
  <c r="BD10" i="37" s="1"/>
  <c r="BA19" i="37"/>
  <c r="BC19" i="37" s="1"/>
  <c r="BD19" i="37" s="1"/>
  <c r="BC9" i="38"/>
  <c r="BC9" i="41"/>
  <c r="BA28" i="35"/>
  <c r="BC28" i="35" s="1"/>
  <c r="BD28" i="35" s="1"/>
  <c r="BA29" i="35"/>
  <c r="BC29" i="35" s="1"/>
  <c r="BD29" i="35" s="1"/>
  <c r="BA23" i="36"/>
  <c r="BC23" i="36" s="1"/>
  <c r="BD23" i="36" s="1"/>
  <c r="BA32" i="36"/>
  <c r="BC32" i="36" s="1"/>
  <c r="BD32" i="36" s="1"/>
  <c r="BA41" i="36"/>
  <c r="BC41" i="36" s="1"/>
  <c r="BD41" i="36" s="1"/>
  <c r="BA9" i="37"/>
  <c r="BA18" i="37"/>
  <c r="BC18" i="37" s="1"/>
  <c r="BD18" i="37" s="1"/>
  <c r="BA13" i="42"/>
  <c r="BC13" i="42" s="1"/>
  <c r="BD13" i="42" s="1"/>
  <c r="BA15" i="42"/>
  <c r="BC15" i="42" s="1"/>
  <c r="BD15" i="42" s="1"/>
  <c r="BA16" i="42"/>
  <c r="BC16" i="42" s="1"/>
  <c r="BD16" i="42" s="1"/>
  <c r="BA18" i="42"/>
  <c r="BC18" i="42" s="1"/>
  <c r="BD18" i="42" s="1"/>
  <c r="BA19" i="42"/>
  <c r="BC19" i="42" s="1"/>
  <c r="BD19" i="42" s="1"/>
  <c r="BA21" i="42"/>
  <c r="BC21" i="42" s="1"/>
  <c r="BD21" i="42" s="1"/>
  <c r="BA22" i="42"/>
  <c r="BC22" i="42" s="1"/>
  <c r="BD22" i="42" s="1"/>
  <c r="BA31" i="42"/>
  <c r="BC31" i="42" s="1"/>
  <c r="BD31" i="42" s="1"/>
  <c r="BA28" i="42"/>
  <c r="BC28" i="42" s="1"/>
  <c r="BD28" i="42" s="1"/>
  <c r="BA37" i="42"/>
  <c r="BC37" i="42" s="1"/>
  <c r="BD37" i="42" s="1"/>
  <c r="BC9" i="45"/>
  <c r="BA10" i="42"/>
  <c r="BC10" i="42" s="1"/>
  <c r="BD10" i="42" s="1"/>
  <c r="BA25" i="42"/>
  <c r="BC25" i="42" s="1"/>
  <c r="BD25" i="42" s="1"/>
  <c r="BA34" i="42"/>
  <c r="BC34" i="42" s="1"/>
  <c r="BD34" i="42" s="1"/>
  <c r="BA40" i="44"/>
  <c r="BC40" i="44" s="1"/>
  <c r="BD40" i="44" s="1"/>
  <c r="BA35" i="45"/>
  <c r="BC35" i="45" s="1"/>
  <c r="BD35" i="45" s="1"/>
  <c r="BC9" i="47"/>
  <c r="BA36" i="44"/>
  <c r="BC36" i="44" s="1"/>
  <c r="BD36" i="44" s="1"/>
  <c r="BA19" i="45"/>
  <c r="BC19" i="45" s="1"/>
  <c r="BD19" i="45" s="1"/>
  <c r="BA20" i="45"/>
  <c r="BC20" i="45" s="1"/>
  <c r="BD20" i="45" s="1"/>
  <c r="BA10" i="46"/>
  <c r="BC10" i="46" s="1"/>
  <c r="BD10" i="46" s="1"/>
  <c r="BA42" i="44"/>
  <c r="BC42" i="44" s="1"/>
  <c r="BD42" i="44" s="1"/>
  <c r="BA43" i="44"/>
  <c r="BC43" i="44" s="1"/>
  <c r="BD43" i="44" s="1"/>
  <c r="BA10" i="45"/>
  <c r="BC10" i="45" s="1"/>
  <c r="BD10" i="45" s="1"/>
  <c r="BA11" i="45"/>
  <c r="BC11" i="45" s="1"/>
  <c r="BD11" i="45" s="1"/>
  <c r="BA22" i="45"/>
  <c r="BC22" i="45" s="1"/>
  <c r="BD22" i="45" s="1"/>
  <c r="BA32" i="45"/>
  <c r="BC32" i="45" s="1"/>
  <c r="BD32" i="45" s="1"/>
  <c r="BA41" i="45"/>
  <c r="BC41" i="45" s="1"/>
  <c r="BD41" i="45" s="1"/>
  <c r="BA25" i="45"/>
  <c r="BC25" i="45" s="1"/>
  <c r="BD25" i="45" s="1"/>
  <c r="BA26" i="45"/>
  <c r="BC26" i="45" s="1"/>
  <c r="BD26" i="45" s="1"/>
  <c r="BA13" i="45"/>
  <c r="BC13" i="45" s="1"/>
  <c r="BD13" i="45" s="1"/>
  <c r="BA14" i="45"/>
  <c r="BC14" i="45" s="1"/>
  <c r="BD14" i="45" s="1"/>
  <c r="BA28" i="45"/>
  <c r="BC28" i="45" s="1"/>
  <c r="BD28" i="45" s="1"/>
  <c r="BA29" i="45"/>
  <c r="BC29" i="45" s="1"/>
  <c r="BD29" i="45" s="1"/>
  <c r="BA38" i="45"/>
  <c r="BC38" i="45" s="1"/>
  <c r="BD38" i="45" s="1"/>
  <c r="BA9" i="48"/>
  <c r="BA10" i="48"/>
  <c r="BC10" i="48" s="1"/>
  <c r="BD10" i="48" s="1"/>
  <c r="BA11" i="48"/>
  <c r="BC11" i="48" s="1"/>
  <c r="BD11" i="48" s="1"/>
  <c r="BA21" i="48"/>
  <c r="BC21" i="48" s="1"/>
  <c r="BD21" i="48" s="1"/>
  <c r="BC9" i="50"/>
  <c r="BA20" i="48"/>
  <c r="BC20" i="48" s="1"/>
  <c r="BD20" i="48" s="1"/>
  <c r="BA26" i="47"/>
  <c r="BC26" i="47" s="1"/>
  <c r="BD26" i="47" s="1"/>
  <c r="BA27" i="47"/>
  <c r="BC27" i="47" s="1"/>
  <c r="BD27" i="47" s="1"/>
  <c r="BA17" i="48"/>
  <c r="BC17" i="48" s="1"/>
  <c r="BD17" i="48" s="1"/>
  <c r="BA26" i="48"/>
  <c r="BC26" i="48" s="1"/>
  <c r="BD26" i="48" s="1"/>
  <c r="BD9" i="51"/>
  <c r="BA15" i="48"/>
  <c r="BC15" i="48" s="1"/>
  <c r="BD15" i="48" s="1"/>
  <c r="BA24" i="48"/>
  <c r="BC24" i="48" s="1"/>
  <c r="BD24" i="48" s="1"/>
  <c r="BA31" i="51"/>
  <c r="BC31" i="51" s="1"/>
  <c r="BD31" i="51" s="1"/>
  <c r="BA33" i="51"/>
  <c r="BC33" i="51" s="1"/>
  <c r="BD33" i="51" s="1"/>
  <c r="BA25" i="51"/>
  <c r="BC25" i="51" s="1"/>
  <c r="BD25" i="51" s="1"/>
  <c r="BA27" i="51"/>
  <c r="BC27" i="51" s="1"/>
  <c r="BD27" i="51" s="1"/>
  <c r="BA37" i="50"/>
  <c r="BC37" i="50" s="1"/>
  <c r="BD37" i="50" s="1"/>
  <c r="BA10" i="51"/>
  <c r="BC10" i="51" s="1"/>
  <c r="BD10" i="51" s="1"/>
  <c r="BA13" i="51"/>
  <c r="BC13" i="51" s="1"/>
  <c r="BD13" i="51" s="1"/>
  <c r="BA16" i="51"/>
  <c r="BC16" i="51" s="1"/>
  <c r="BD16" i="51" s="1"/>
  <c r="BA19" i="51"/>
  <c r="BC19" i="51" s="1"/>
  <c r="BD19" i="51" s="1"/>
  <c r="BA22" i="51"/>
  <c r="BC22" i="51" s="1"/>
  <c r="BD22" i="51" s="1"/>
  <c r="BA40" i="51"/>
  <c r="BC40" i="51" s="1"/>
  <c r="BD40" i="51" s="1"/>
  <c r="BD9" i="55"/>
  <c r="BA37" i="51"/>
  <c r="BC37" i="51" s="1"/>
  <c r="BD37" i="51" s="1"/>
  <c r="BA39" i="51"/>
  <c r="BC39" i="51" s="1"/>
  <c r="BD39" i="51" s="1"/>
  <c r="BA36" i="53"/>
  <c r="BC36" i="53" s="1"/>
  <c r="BD36" i="53" s="1"/>
  <c r="BA23" i="54"/>
  <c r="BC23" i="54" s="1"/>
  <c r="BD23" i="54" s="1"/>
  <c r="BA24" i="54"/>
  <c r="BC24" i="54" s="1"/>
  <c r="BD24" i="54" s="1"/>
  <c r="BA25" i="54"/>
  <c r="BC25" i="54" s="1"/>
  <c r="BD25" i="54" s="1"/>
  <c r="BA40" i="54"/>
  <c r="BC40" i="54" s="1"/>
  <c r="BD40" i="54" s="1"/>
  <c r="BA14" i="55"/>
  <c r="BC14" i="55" s="1"/>
  <c r="BD14" i="55" s="1"/>
  <c r="BA23" i="55"/>
  <c r="BC23" i="55" s="1"/>
  <c r="BD23" i="55" s="1"/>
  <c r="BC9" i="56"/>
  <c r="BA11" i="54"/>
  <c r="BC11" i="54" s="1"/>
  <c r="BD11" i="54" s="1"/>
  <c r="BA17" i="54"/>
  <c r="BC17" i="54" s="1"/>
  <c r="BD17" i="54" s="1"/>
  <c r="BA19" i="54"/>
  <c r="BC19" i="54" s="1"/>
  <c r="BD19" i="54" s="1"/>
  <c r="BA35" i="54"/>
  <c r="BC35" i="54" s="1"/>
  <c r="BD35" i="54" s="1"/>
  <c r="BA37" i="54"/>
  <c r="BC37" i="54" s="1"/>
  <c r="BD37" i="54" s="1"/>
  <c r="BA11" i="55"/>
  <c r="BC11" i="55" s="1"/>
  <c r="BD11" i="55" s="1"/>
  <c r="BC9" i="57"/>
  <c r="BA14" i="54"/>
  <c r="BC14" i="54" s="1"/>
  <c r="BD14" i="54" s="1"/>
  <c r="BA15" i="54"/>
  <c r="BC15" i="54" s="1"/>
  <c r="BD15" i="54" s="1"/>
  <c r="BA16" i="54"/>
  <c r="BC16" i="54" s="1"/>
  <c r="BD16" i="54" s="1"/>
  <c r="BA33" i="54"/>
  <c r="BC33" i="54" s="1"/>
  <c r="BD33" i="54" s="1"/>
  <c r="BA34" i="54"/>
  <c r="BC34" i="54" s="1"/>
  <c r="BD34" i="54" s="1"/>
  <c r="BA44" i="54"/>
  <c r="BC44" i="54" s="1"/>
  <c r="BD44" i="54" s="1"/>
  <c r="BA10" i="55"/>
  <c r="BC10" i="55" s="1"/>
  <c r="BD10" i="55" s="1"/>
  <c r="BA19" i="55"/>
  <c r="BC19" i="55" s="1"/>
  <c r="BD19" i="55" s="1"/>
  <c r="BA39" i="53"/>
  <c r="BC39" i="53" s="1"/>
  <c r="BD39" i="53" s="1"/>
  <c r="BA13" i="54"/>
  <c r="BC13" i="54" s="1"/>
  <c r="BD13" i="54" s="1"/>
  <c r="BA43" i="54"/>
  <c r="BC43" i="54" s="1"/>
  <c r="BD43" i="54" s="1"/>
  <c r="BA26" i="54"/>
  <c r="BC26" i="54" s="1"/>
  <c r="BD26" i="54" s="1"/>
  <c r="BA27" i="54"/>
  <c r="BC27" i="54" s="1"/>
  <c r="BD27" i="54" s="1"/>
  <c r="BA28" i="54"/>
  <c r="BC28" i="54" s="1"/>
  <c r="BD28" i="54" s="1"/>
  <c r="BA41" i="54"/>
  <c r="BC41" i="54" s="1"/>
  <c r="BD41" i="54" s="1"/>
  <c r="BA16" i="55"/>
  <c r="BC16" i="55" s="1"/>
  <c r="BD16" i="55" s="1"/>
  <c r="BA25" i="55"/>
  <c r="BC25" i="55" s="1"/>
  <c r="BD25" i="55" s="1"/>
  <c r="BA21" i="57"/>
  <c r="BC21" i="57" s="1"/>
  <c r="BD21" i="57" s="1"/>
  <c r="BA16" i="57"/>
  <c r="BC16" i="57" s="1"/>
  <c r="BD16" i="57" s="1"/>
  <c r="BA19" i="57"/>
  <c r="BC19" i="57" s="1"/>
  <c r="BD19" i="57" s="1"/>
  <c r="BA18" i="57"/>
  <c r="BC18" i="57" s="1"/>
  <c r="BD18" i="57" s="1"/>
  <c r="K5" i="32" l="1"/>
  <c r="K33" i="58" s="1"/>
  <c r="L33" i="58" s="1"/>
  <c r="K5" i="24"/>
  <c r="K25" i="58" s="1"/>
  <c r="L25" i="58" s="1"/>
  <c r="K5" i="5"/>
  <c r="K6" i="58" s="1"/>
  <c r="L6" i="58" s="1"/>
  <c r="K5" i="40"/>
  <c r="K41" i="58" s="1"/>
  <c r="L41" i="58" s="1"/>
  <c r="K5" i="56"/>
  <c r="K57" i="58" s="1"/>
  <c r="L57" i="58" s="1"/>
  <c r="K5" i="38"/>
  <c r="K39" i="58" s="1"/>
  <c r="L39" i="58" s="1"/>
  <c r="K5" i="39"/>
  <c r="K40" i="58" s="1"/>
  <c r="L40" i="58" s="1"/>
  <c r="K5" i="31"/>
  <c r="K32" i="58" s="1"/>
  <c r="L32" i="58" s="1"/>
  <c r="K5" i="34"/>
  <c r="K35" i="58" s="1"/>
  <c r="L35" i="58" s="1"/>
  <c r="K5" i="27"/>
  <c r="K28" i="58" s="1"/>
  <c r="L28" i="58" s="1"/>
  <c r="K5" i="19"/>
  <c r="K20" i="58" s="1"/>
  <c r="L20" i="58" s="1"/>
  <c r="K5" i="18"/>
  <c r="K19" i="58" s="1"/>
  <c r="L19" i="58" s="1"/>
  <c r="K5" i="8"/>
  <c r="K9" i="58" s="1"/>
  <c r="L9" i="58" s="1"/>
  <c r="K5" i="4"/>
  <c r="K5" i="58" s="1"/>
  <c r="L5" i="58" s="1"/>
  <c r="K5" i="49"/>
  <c r="K50" i="58" s="1"/>
  <c r="L50" i="58" s="1"/>
  <c r="K5" i="33"/>
  <c r="K34" i="58" s="1"/>
  <c r="L34" i="58" s="1"/>
  <c r="K5" i="25"/>
  <c r="K26" i="58" s="1"/>
  <c r="L26" i="58" s="1"/>
  <c r="K5" i="20"/>
  <c r="K21" i="58" s="1"/>
  <c r="L21" i="58" s="1"/>
  <c r="K5" i="13"/>
  <c r="K14" i="58" s="1"/>
  <c r="L14" i="58" s="1"/>
  <c r="K5" i="43"/>
  <c r="K44" i="58" s="1"/>
  <c r="L44" i="58" s="1"/>
  <c r="K5" i="41"/>
  <c r="K42" i="58" s="1"/>
  <c r="L42" i="58" s="1"/>
  <c r="K5" i="12"/>
  <c r="K13" i="58" s="1"/>
  <c r="L13" i="58" s="1"/>
  <c r="K5" i="6"/>
  <c r="K7" i="58" s="1"/>
  <c r="L7" i="58" s="1"/>
  <c r="K5" i="7"/>
  <c r="K8" i="58" s="1"/>
  <c r="L8" i="58" s="1"/>
  <c r="K5" i="52"/>
  <c r="K53" i="58" s="1"/>
  <c r="L53" i="58" s="1"/>
  <c r="K5" i="30"/>
  <c r="K31" i="58" s="1"/>
  <c r="L31" i="58" s="1"/>
  <c r="K5" i="26"/>
  <c r="K27" i="58" s="1"/>
  <c r="L27" i="58" s="1"/>
  <c r="K5" i="14"/>
  <c r="K15" i="58" s="1"/>
  <c r="L15" i="58" s="1"/>
  <c r="K5" i="44"/>
  <c r="K45" i="58" s="1"/>
  <c r="L45" i="58" s="1"/>
  <c r="K5" i="57"/>
  <c r="K58" i="58" s="1"/>
  <c r="L58" i="58" s="1"/>
  <c r="K5" i="53"/>
  <c r="K54" i="58" s="1"/>
  <c r="L54" i="58" s="1"/>
  <c r="G5" i="55"/>
  <c r="I56" i="58" s="1"/>
  <c r="I5" i="52"/>
  <c r="J53" i="58" s="1"/>
  <c r="G5" i="52"/>
  <c r="I53" i="58" s="1"/>
  <c r="E5" i="52"/>
  <c r="H53" i="58" s="1"/>
  <c r="BD9" i="52"/>
  <c r="C5" i="52"/>
  <c r="G53" i="58" s="1"/>
  <c r="I5" i="51"/>
  <c r="J52" i="58" s="1"/>
  <c r="C5" i="46"/>
  <c r="G47" i="58" s="1"/>
  <c r="K5" i="42"/>
  <c r="K43" i="58" s="1"/>
  <c r="L43" i="58" s="1"/>
  <c r="I5" i="39"/>
  <c r="J40" i="58" s="1"/>
  <c r="G5" i="39"/>
  <c r="I40" i="58" s="1"/>
  <c r="E5" i="39"/>
  <c r="H40" i="58" s="1"/>
  <c r="BD9" i="39"/>
  <c r="C5" i="39"/>
  <c r="G40" i="58" s="1"/>
  <c r="I5" i="31"/>
  <c r="J32" i="58" s="1"/>
  <c r="G5" i="31"/>
  <c r="I32" i="58" s="1"/>
  <c r="E5" i="31"/>
  <c r="H32" i="58" s="1"/>
  <c r="BD9" i="31"/>
  <c r="C5" i="31"/>
  <c r="G32" i="58" s="1"/>
  <c r="I5" i="30"/>
  <c r="J31" i="58" s="1"/>
  <c r="G5" i="30"/>
  <c r="I31" i="58" s="1"/>
  <c r="E5" i="30"/>
  <c r="H31" i="58" s="1"/>
  <c r="BD9" i="30"/>
  <c r="C5" i="30"/>
  <c r="G31" i="58" s="1"/>
  <c r="K5" i="16"/>
  <c r="K17" i="58" s="1"/>
  <c r="L17" i="58" s="1"/>
  <c r="BC9" i="16"/>
  <c r="G5" i="20"/>
  <c r="I21" i="58" s="1"/>
  <c r="E5" i="20"/>
  <c r="H21" i="58" s="1"/>
  <c r="BD9" i="20"/>
  <c r="C5" i="20"/>
  <c r="G21" i="58" s="1"/>
  <c r="I5" i="20"/>
  <c r="J21" i="58" s="1"/>
  <c r="K5" i="23"/>
  <c r="K24" i="58" s="1"/>
  <c r="L24" i="58" s="1"/>
  <c r="K5" i="15"/>
  <c r="K16" i="58" s="1"/>
  <c r="L16" i="58" s="1"/>
  <c r="I5" i="40"/>
  <c r="J41" i="58" s="1"/>
  <c r="G5" i="40"/>
  <c r="I41" i="58" s="1"/>
  <c r="E5" i="40"/>
  <c r="H41" i="58" s="1"/>
  <c r="BD9" i="40"/>
  <c r="C5" i="40"/>
  <c r="G41" i="58" s="1"/>
  <c r="I5" i="42"/>
  <c r="J43" i="58" s="1"/>
  <c r="BD9" i="42"/>
  <c r="C5" i="42"/>
  <c r="G43" i="58" s="1"/>
  <c r="G5" i="42"/>
  <c r="I43" i="58" s="1"/>
  <c r="E5" i="42"/>
  <c r="H43" i="58" s="1"/>
  <c r="K5" i="35"/>
  <c r="K36" i="58" s="1"/>
  <c r="L36" i="58" s="1"/>
  <c r="I5" i="34"/>
  <c r="J35" i="58" s="1"/>
  <c r="G5" i="34"/>
  <c r="I35" i="58" s="1"/>
  <c r="E5" i="34"/>
  <c r="H35" i="58" s="1"/>
  <c r="BD9" i="34"/>
  <c r="C5" i="34"/>
  <c r="G35" i="58" s="1"/>
  <c r="BD9" i="27"/>
  <c r="C5" i="27"/>
  <c r="G28" i="58" s="1"/>
  <c r="I5" i="27"/>
  <c r="J28" i="58" s="1"/>
  <c r="G5" i="27"/>
  <c r="I28" i="58" s="1"/>
  <c r="E5" i="27"/>
  <c r="H28" i="58" s="1"/>
  <c r="I5" i="18"/>
  <c r="J19" i="58" s="1"/>
  <c r="G5" i="18"/>
  <c r="I19" i="58" s="1"/>
  <c r="E5" i="18"/>
  <c r="H19" i="58" s="1"/>
  <c r="BD9" i="18"/>
  <c r="C5" i="18"/>
  <c r="G19" i="58" s="1"/>
  <c r="I5" i="23"/>
  <c r="J24" i="58" s="1"/>
  <c r="G5" i="23"/>
  <c r="I24" i="58" s="1"/>
  <c r="E5" i="23"/>
  <c r="H24" i="58" s="1"/>
  <c r="BD9" i="23"/>
  <c r="C5" i="23"/>
  <c r="G24" i="58" s="1"/>
  <c r="I5" i="14"/>
  <c r="J15" i="58" s="1"/>
  <c r="G5" i="14"/>
  <c r="I15" i="58" s="1"/>
  <c r="E5" i="14"/>
  <c r="H15" i="58" s="1"/>
  <c r="BD9" i="14"/>
  <c r="C5" i="14"/>
  <c r="G15" i="58" s="1"/>
  <c r="G5" i="13"/>
  <c r="I14" i="58" s="1"/>
  <c r="E5" i="13"/>
  <c r="H14" i="58" s="1"/>
  <c r="BD9" i="13"/>
  <c r="C5" i="13"/>
  <c r="G14" i="58" s="1"/>
  <c r="I5" i="13"/>
  <c r="J14" i="58" s="1"/>
  <c r="BD9" i="15"/>
  <c r="C5" i="15"/>
  <c r="G16" i="58" s="1"/>
  <c r="I5" i="15"/>
  <c r="J16" i="58" s="1"/>
  <c r="G5" i="15"/>
  <c r="I16" i="58" s="1"/>
  <c r="E5" i="15"/>
  <c r="H16" i="58" s="1"/>
  <c r="G5" i="4"/>
  <c r="I5" i="58" s="1"/>
  <c r="E5" i="4"/>
  <c r="H5" i="58" s="1"/>
  <c r="I5" i="4"/>
  <c r="J5" i="58" s="1"/>
  <c r="BD9" i="4"/>
  <c r="C5" i="4"/>
  <c r="G5" i="58" s="1"/>
  <c r="I5" i="8"/>
  <c r="J9" i="58" s="1"/>
  <c r="G5" i="8"/>
  <c r="I9" i="58" s="1"/>
  <c r="E5" i="8"/>
  <c r="H9" i="58" s="1"/>
  <c r="BD9" i="8"/>
  <c r="C5" i="8"/>
  <c r="G9" i="58" s="1"/>
  <c r="I5" i="57"/>
  <c r="J58" i="58" s="1"/>
  <c r="G5" i="57"/>
  <c r="I58" i="58" s="1"/>
  <c r="E5" i="57"/>
  <c r="H58" i="58" s="1"/>
  <c r="BD9" i="57"/>
  <c r="C5" i="57"/>
  <c r="G58" i="58" s="1"/>
  <c r="I5" i="55"/>
  <c r="J56" i="58" s="1"/>
  <c r="E5" i="49"/>
  <c r="H50" i="58" s="1"/>
  <c r="BD9" i="49"/>
  <c r="C5" i="49"/>
  <c r="G50" i="58" s="1"/>
  <c r="I5" i="49"/>
  <c r="J50" i="58" s="1"/>
  <c r="G5" i="49"/>
  <c r="I50" i="58" s="1"/>
  <c r="K5" i="48"/>
  <c r="K49" i="58" s="1"/>
  <c r="L49" i="58" s="1"/>
  <c r="BC9" i="48"/>
  <c r="K5" i="51"/>
  <c r="K52" i="58" s="1"/>
  <c r="L52" i="58" s="1"/>
  <c r="BD9" i="54"/>
  <c r="C5" i="54"/>
  <c r="G55" i="58" s="1"/>
  <c r="I5" i="54"/>
  <c r="J55" i="58" s="1"/>
  <c r="G5" i="54"/>
  <c r="I55" i="58" s="1"/>
  <c r="E5" i="54"/>
  <c r="H55" i="58" s="1"/>
  <c r="K5" i="50"/>
  <c r="K51" i="58" s="1"/>
  <c r="L51" i="58" s="1"/>
  <c r="G5" i="44"/>
  <c r="I45" i="58" s="1"/>
  <c r="E5" i="44"/>
  <c r="H45" i="58" s="1"/>
  <c r="BD9" i="44"/>
  <c r="C5" i="44"/>
  <c r="G45" i="58" s="1"/>
  <c r="I5" i="44"/>
  <c r="J45" i="58" s="1"/>
  <c r="K5" i="45"/>
  <c r="K46" i="58" s="1"/>
  <c r="L46" i="58" s="1"/>
  <c r="E5" i="46"/>
  <c r="H47" i="58" s="1"/>
  <c r="BC9" i="37"/>
  <c r="K5" i="37"/>
  <c r="K38" i="58" s="1"/>
  <c r="L38" i="58" s="1"/>
  <c r="I5" i="35"/>
  <c r="J36" i="58" s="1"/>
  <c r="G5" i="35"/>
  <c r="I36" i="58" s="1"/>
  <c r="E5" i="35"/>
  <c r="H36" i="58" s="1"/>
  <c r="BD9" i="35"/>
  <c r="C5" i="35"/>
  <c r="G36" i="58" s="1"/>
  <c r="K5" i="22"/>
  <c r="K23" i="58" s="1"/>
  <c r="L23" i="58" s="1"/>
  <c r="BC9" i="22"/>
  <c r="K5" i="28"/>
  <c r="K29" i="58" s="1"/>
  <c r="L29" i="58" s="1"/>
  <c r="BD9" i="19"/>
  <c r="C5" i="19"/>
  <c r="G20" i="58" s="1"/>
  <c r="I5" i="19"/>
  <c r="J20" i="58" s="1"/>
  <c r="G5" i="19"/>
  <c r="I20" i="58" s="1"/>
  <c r="E5" i="19"/>
  <c r="H20" i="58" s="1"/>
  <c r="K5" i="9"/>
  <c r="K10" i="58" s="1"/>
  <c r="L10" i="58" s="1"/>
  <c r="I5" i="56"/>
  <c r="J57" i="58" s="1"/>
  <c r="G5" i="56"/>
  <c r="I57" i="58" s="1"/>
  <c r="E5" i="56"/>
  <c r="H57" i="58" s="1"/>
  <c r="BD9" i="56"/>
  <c r="C5" i="56"/>
  <c r="G57" i="58" s="1"/>
  <c r="C5" i="55"/>
  <c r="G56" i="58" s="1"/>
  <c r="K5" i="54"/>
  <c r="K55" i="58" s="1"/>
  <c r="L55" i="58" s="1"/>
  <c r="I5" i="50"/>
  <c r="J51" i="58" s="1"/>
  <c r="G5" i="50"/>
  <c r="I51" i="58" s="1"/>
  <c r="E5" i="50"/>
  <c r="H51" i="58" s="1"/>
  <c r="BD9" i="50"/>
  <c r="C5" i="50"/>
  <c r="G51" i="58" s="1"/>
  <c r="I5" i="47"/>
  <c r="J48" i="58" s="1"/>
  <c r="G5" i="47"/>
  <c r="I48" i="58" s="1"/>
  <c r="E5" i="47"/>
  <c r="H48" i="58" s="1"/>
  <c r="BD9" i="47"/>
  <c r="C5" i="47"/>
  <c r="G48" i="58" s="1"/>
  <c r="BD9" i="45"/>
  <c r="C5" i="45"/>
  <c r="G46" i="58" s="1"/>
  <c r="G5" i="45"/>
  <c r="I46" i="58" s="1"/>
  <c r="I5" i="45"/>
  <c r="J46" i="58" s="1"/>
  <c r="E5" i="45"/>
  <c r="H46" i="58" s="1"/>
  <c r="G5" i="46"/>
  <c r="I47" i="58" s="1"/>
  <c r="E5" i="41"/>
  <c r="H42" i="58" s="1"/>
  <c r="BD9" i="41"/>
  <c r="C5" i="41"/>
  <c r="G42" i="58" s="1"/>
  <c r="I5" i="41"/>
  <c r="J42" i="58" s="1"/>
  <c r="G5" i="41"/>
  <c r="I42" i="58" s="1"/>
  <c r="BC9" i="29"/>
  <c r="K5" i="29"/>
  <c r="K30" i="58" s="1"/>
  <c r="L30" i="58" s="1"/>
  <c r="I5" i="32"/>
  <c r="J33" i="58" s="1"/>
  <c r="G5" i="32"/>
  <c r="I33" i="58" s="1"/>
  <c r="E5" i="32"/>
  <c r="H33" i="58" s="1"/>
  <c r="BD9" i="32"/>
  <c r="C5" i="32"/>
  <c r="G33" i="58" s="1"/>
  <c r="BD9" i="24"/>
  <c r="C5" i="24"/>
  <c r="G25" i="58" s="1"/>
  <c r="I5" i="24"/>
  <c r="J25" i="58" s="1"/>
  <c r="G5" i="24"/>
  <c r="I25" i="58" s="1"/>
  <c r="E5" i="24"/>
  <c r="H25" i="58" s="1"/>
  <c r="G5" i="28"/>
  <c r="I29" i="58" s="1"/>
  <c r="E5" i="28"/>
  <c r="H29" i="58" s="1"/>
  <c r="BD9" i="28"/>
  <c r="C5" i="28"/>
  <c r="G29" i="58" s="1"/>
  <c r="I5" i="28"/>
  <c r="J29" i="58" s="1"/>
  <c r="I5" i="21"/>
  <c r="J22" i="58" s="1"/>
  <c r="G5" i="21"/>
  <c r="I22" i="58" s="1"/>
  <c r="E5" i="21"/>
  <c r="H22" i="58" s="1"/>
  <c r="BD9" i="21"/>
  <c r="C5" i="21"/>
  <c r="G22" i="58" s="1"/>
  <c r="K5" i="10"/>
  <c r="K11" i="58" s="1"/>
  <c r="L11" i="58" s="1"/>
  <c r="BC9" i="10"/>
  <c r="BD9" i="12"/>
  <c r="C5" i="12"/>
  <c r="G13" i="58" s="1"/>
  <c r="I5" i="12"/>
  <c r="J13" i="58" s="1"/>
  <c r="G5" i="12"/>
  <c r="I13" i="58" s="1"/>
  <c r="E5" i="12"/>
  <c r="H13" i="58" s="1"/>
  <c r="E5" i="9"/>
  <c r="H10" i="58" s="1"/>
  <c r="BD9" i="9"/>
  <c r="C5" i="9"/>
  <c r="G10" i="58" s="1"/>
  <c r="I5" i="9"/>
  <c r="J10" i="58" s="1"/>
  <c r="G5" i="9"/>
  <c r="I10" i="58" s="1"/>
  <c r="I5" i="5"/>
  <c r="J6" i="58" s="1"/>
  <c r="G5" i="5"/>
  <c r="I6" i="58" s="1"/>
  <c r="E5" i="5"/>
  <c r="H6" i="58" s="1"/>
  <c r="BD9" i="5"/>
  <c r="C5" i="5"/>
  <c r="G6" i="58" s="1"/>
  <c r="G5" i="51"/>
  <c r="I52" i="58" s="1"/>
  <c r="K5" i="47"/>
  <c r="K48" i="58" s="1"/>
  <c r="L48" i="58" s="1"/>
  <c r="BD9" i="43"/>
  <c r="C5" i="43"/>
  <c r="G44" i="58" s="1"/>
  <c r="I5" i="43"/>
  <c r="J44" i="58" s="1"/>
  <c r="G5" i="43"/>
  <c r="I44" i="58" s="1"/>
  <c r="E5" i="43"/>
  <c r="H44" i="58" s="1"/>
  <c r="I5" i="46"/>
  <c r="J47" i="58" s="1"/>
  <c r="I5" i="33"/>
  <c r="J34" i="58" s="1"/>
  <c r="G5" i="33"/>
  <c r="I34" i="58" s="1"/>
  <c r="E5" i="33"/>
  <c r="H34" i="58" s="1"/>
  <c r="BD9" i="33"/>
  <c r="C5" i="33"/>
  <c r="G34" i="58" s="1"/>
  <c r="I5" i="26"/>
  <c r="J27" i="58" s="1"/>
  <c r="G5" i="26"/>
  <c r="I27" i="58" s="1"/>
  <c r="E5" i="26"/>
  <c r="H27" i="58" s="1"/>
  <c r="BD9" i="26"/>
  <c r="C5" i="26"/>
  <c r="G27" i="58" s="1"/>
  <c r="K5" i="21"/>
  <c r="K22" i="58" s="1"/>
  <c r="K5" i="11"/>
  <c r="K12" i="58" s="1"/>
  <c r="L12" i="58" s="1"/>
  <c r="C5" i="51"/>
  <c r="G52" i="58" s="1"/>
  <c r="K5" i="55"/>
  <c r="K56" i="58" s="1"/>
  <c r="L56" i="58" s="1"/>
  <c r="I5" i="53"/>
  <c r="J54" i="58" s="1"/>
  <c r="G5" i="53"/>
  <c r="I54" i="58" s="1"/>
  <c r="E5" i="53"/>
  <c r="H54" i="58" s="1"/>
  <c r="BD9" i="53"/>
  <c r="C5" i="53"/>
  <c r="G54" i="58" s="1"/>
  <c r="E5" i="55"/>
  <c r="H56" i="58" s="1"/>
  <c r="E5" i="51"/>
  <c r="H52" i="58" s="1"/>
  <c r="K5" i="46"/>
  <c r="K47" i="58" s="1"/>
  <c r="L47" i="58" s="1"/>
  <c r="E5" i="38"/>
  <c r="H39" i="58" s="1"/>
  <c r="BD9" i="38"/>
  <c r="C5" i="38"/>
  <c r="G39" i="58" s="1"/>
  <c r="I5" i="38"/>
  <c r="J39" i="58" s="1"/>
  <c r="G5" i="38"/>
  <c r="I39" i="58" s="1"/>
  <c r="BC9" i="36"/>
  <c r="K5" i="36"/>
  <c r="K37" i="58" s="1"/>
  <c r="L37" i="58" s="1"/>
  <c r="G5" i="25"/>
  <c r="I26" i="58" s="1"/>
  <c r="E5" i="25"/>
  <c r="H26" i="58" s="1"/>
  <c r="BD9" i="25"/>
  <c r="C5" i="25"/>
  <c r="G26" i="58" s="1"/>
  <c r="I5" i="25"/>
  <c r="J26" i="58" s="1"/>
  <c r="BC9" i="17"/>
  <c r="K5" i="17"/>
  <c r="K18" i="58" s="1"/>
  <c r="L18" i="58" s="1"/>
  <c r="G5" i="11"/>
  <c r="I12" i="58" s="1"/>
  <c r="BD9" i="11"/>
  <c r="C5" i="11"/>
  <c r="G12" i="58" s="1"/>
  <c r="I5" i="11"/>
  <c r="J12" i="58" s="1"/>
  <c r="E5" i="11"/>
  <c r="H12" i="58" s="1"/>
  <c r="E5" i="6"/>
  <c r="H7" i="58" s="1"/>
  <c r="BD9" i="6"/>
  <c r="C5" i="6"/>
  <c r="G7" i="58" s="1"/>
  <c r="I5" i="6"/>
  <c r="J7" i="58" s="1"/>
  <c r="G5" i="6"/>
  <c r="I7" i="58" s="1"/>
  <c r="I5" i="7"/>
  <c r="J8" i="58" s="1"/>
  <c r="G5" i="7"/>
  <c r="I8" i="58" s="1"/>
  <c r="E5" i="7"/>
  <c r="H8" i="58" s="1"/>
  <c r="BD9" i="7"/>
  <c r="C5" i="7"/>
  <c r="G8" i="58" s="1"/>
  <c r="I5" i="59" l="1"/>
  <c r="I5" i="48"/>
  <c r="J49" i="58" s="1"/>
  <c r="G5" i="48"/>
  <c r="I49" i="58" s="1"/>
  <c r="BD9" i="48"/>
  <c r="C5" i="48"/>
  <c r="G49" i="58" s="1"/>
  <c r="E5" i="48"/>
  <c r="H49" i="58" s="1"/>
  <c r="BD9" i="16"/>
  <c r="C5" i="16"/>
  <c r="G17" i="58" s="1"/>
  <c r="I5" i="16"/>
  <c r="J17" i="58" s="1"/>
  <c r="G5" i="16"/>
  <c r="I17" i="58" s="1"/>
  <c r="E5" i="16"/>
  <c r="H17" i="58" s="1"/>
  <c r="I5" i="29"/>
  <c r="J30" i="58" s="1"/>
  <c r="E5" i="29"/>
  <c r="H30" i="58" s="1"/>
  <c r="BD9" i="29"/>
  <c r="G5" i="29"/>
  <c r="I30" i="58" s="1"/>
  <c r="C5" i="29"/>
  <c r="G30" i="58" s="1"/>
  <c r="I5" i="22"/>
  <c r="J23" i="58" s="1"/>
  <c r="BD9" i="22"/>
  <c r="G5" i="22"/>
  <c r="I23" i="58" s="1"/>
  <c r="E5" i="22"/>
  <c r="H23" i="58" s="1"/>
  <c r="C5" i="22"/>
  <c r="G23" i="58" s="1"/>
  <c r="G5" i="17"/>
  <c r="I18" i="58" s="1"/>
  <c r="BD9" i="17"/>
  <c r="C5" i="17"/>
  <c r="G18" i="58" s="1"/>
  <c r="I5" i="17"/>
  <c r="J18" i="58" s="1"/>
  <c r="E5" i="17"/>
  <c r="H18" i="58" s="1"/>
  <c r="I6" i="59"/>
  <c r="L22" i="58"/>
  <c r="I7" i="59"/>
  <c r="BD9" i="10"/>
  <c r="C5" i="10"/>
  <c r="G11" i="58" s="1"/>
  <c r="I5" i="10"/>
  <c r="J11" i="58" s="1"/>
  <c r="G5" i="10"/>
  <c r="I11" i="58" s="1"/>
  <c r="E5" i="10"/>
  <c r="H11" i="58" s="1"/>
  <c r="G5" i="36"/>
  <c r="I37" i="58" s="1"/>
  <c r="BD9" i="36"/>
  <c r="C5" i="36"/>
  <c r="G37" i="58" s="1"/>
  <c r="I5" i="36"/>
  <c r="J37" i="58" s="1"/>
  <c r="E5" i="36"/>
  <c r="H37" i="58" s="1"/>
  <c r="E5" i="37"/>
  <c r="H38" i="58" s="1"/>
  <c r="BD9" i="37"/>
  <c r="C5" i="37"/>
  <c r="G38" i="58" s="1"/>
  <c r="G5" i="37"/>
  <c r="I38" i="58" s="1"/>
  <c r="I5" i="37"/>
  <c r="J38" i="58" s="1"/>
  <c r="E5" i="59" l="1"/>
  <c r="G7" i="59"/>
  <c r="H7" i="59"/>
  <c r="H5" i="59"/>
  <c r="F6" i="59"/>
  <c r="F7" i="59"/>
  <c r="H6" i="59"/>
  <c r="E6" i="59"/>
  <c r="E7" i="59"/>
  <c r="G5" i="59"/>
  <c r="F5" i="59"/>
  <c r="G6" i="59"/>
</calcChain>
</file>

<file path=xl/sharedStrings.xml><?xml version="1.0" encoding="utf-8"?>
<sst xmlns="http://schemas.openxmlformats.org/spreadsheetml/2006/main" count="19206" uniqueCount="5655">
  <si>
    <t>HỆ THỐNG ĐÁNH GIÁ RÈN LUYỆN HỌC SINH THEO KPI HÀNG NGÀY / HÀNG TUẦN</t>
  </si>
  <si>
    <t>TRƯỜNG THPT CHUYÊN HÙNG VƯƠNG (PHÚ THỌ) — NĂM HỌC 2026 - 2027 (07/09/2026 - 30/05/2027)</t>
  </si>
  <si>
    <t>DANH MỤC LỚP HỌC &amp; MỤC LỤC TRUY CẬP NHANH (54 LỚP)</t>
  </si>
  <si>
    <t>STT</t>
  </si>
  <si>
    <t>Khối Lớp</t>
  </si>
  <si>
    <t>Tên Lớp Chuyên</t>
  </si>
  <si>
    <t>Giáo Viên Chủ Nhiệm</t>
  </si>
  <si>
    <t>Sĩ Số</t>
  </si>
  <si>
    <t>Truy Cập Nhanh Sheet Lớp</t>
  </si>
  <si>
    <t>Nhật Ký Vi Phạm Lớp</t>
  </si>
  <si>
    <t>Khối 10</t>
  </si>
  <si>
    <t>Lớp 10 TOAN A</t>
  </si>
  <si>
    <t>Triệu Văn Dũng</t>
  </si>
  <si>
    <t>👉 Đến Sheet 10_Toan_A</t>
  </si>
  <si>
    <t>📋 Nhật Ký 10_Toan_A</t>
  </si>
  <si>
    <t>Lớp 10 TOAN B</t>
  </si>
  <si>
    <t>Đoàn Thị Lan Oanh</t>
  </si>
  <si>
    <t>👉 Đến Sheet 10_Toan_B</t>
  </si>
  <si>
    <t>📋 Nhật Ký 10_Toan_B</t>
  </si>
  <si>
    <t>Lớp 10 LY A</t>
  </si>
  <si>
    <t>Bùi Hữu Giang</t>
  </si>
  <si>
    <t>👉 Đến Sheet 10_Ly_A</t>
  </si>
  <si>
    <t>📋 Nhật Ký 10_Ly_A</t>
  </si>
  <si>
    <t>Lớp 10 LY B</t>
  </si>
  <si>
    <t>Đỗ Thị Tuấn Minh</t>
  </si>
  <si>
    <t>👉 Đến Sheet 10_Ly_B</t>
  </si>
  <si>
    <t>📋 Nhật Ký 10_Ly_B</t>
  </si>
  <si>
    <t>Lớp 10 HOA A</t>
  </si>
  <si>
    <t>Dương Thị Thu Hương</t>
  </si>
  <si>
    <t>👉 Đến Sheet 10_Hoa_A</t>
  </si>
  <si>
    <t>📋 Nhật Ký 10_Hoa_A</t>
  </si>
  <si>
    <t>Lớp 10 HOA B</t>
  </si>
  <si>
    <t>Nguyễn Thị Việt Hương</t>
  </si>
  <si>
    <t>👉 Đến Sheet 10_Hoa_B</t>
  </si>
  <si>
    <t>📋 Nhật Ký 10_Hoa_B</t>
  </si>
  <si>
    <t>Lớp 10 SINH</t>
  </si>
  <si>
    <t>Nguyễn Thị Kim Ngọc</t>
  </si>
  <si>
    <t>👉 Đến Sheet 10_Sinh</t>
  </si>
  <si>
    <t>📋 Nhật Ký 10_Sinh</t>
  </si>
  <si>
    <t>Lớp 10 TIN A</t>
  </si>
  <si>
    <t>Đinh Thái Sơn</t>
  </si>
  <si>
    <t>👉 Đến Sheet 10_Tin_A</t>
  </si>
  <si>
    <t>📋 Nhật Ký 10_Tin_A</t>
  </si>
  <si>
    <t>Lớp 10 TIN B</t>
  </si>
  <si>
    <t>Nguyễn Tiến Cường</t>
  </si>
  <si>
    <t>👉 Đến Sheet 10_Tin_B</t>
  </si>
  <si>
    <t>📋 Nhật Ký 10_Tin_B</t>
  </si>
  <si>
    <t>Lớp 10 VAN A</t>
  </si>
  <si>
    <t>Nguyễn Thanh Xuân</t>
  </si>
  <si>
    <t>👉 Đến Sheet 10_Van_A</t>
  </si>
  <si>
    <t>📋 Nhật Ký 10_Van_A</t>
  </si>
  <si>
    <t>Lớp 10 VAN B</t>
  </si>
  <si>
    <t>Nguyễn Phương Hạnh</t>
  </si>
  <si>
    <t>👉 Đến Sheet 10_Van_B</t>
  </si>
  <si>
    <t>📋 Nhật Ký 10_Van_B</t>
  </si>
  <si>
    <t>Lớp 10 SU</t>
  </si>
  <si>
    <t>Trần Đức Thắng</t>
  </si>
  <si>
    <t>👉 Đến Sheet 10_Su</t>
  </si>
  <si>
    <t>📋 Nhật Ký 10_Su</t>
  </si>
  <si>
    <t>Lớp 10 DIA</t>
  </si>
  <si>
    <t>Vi Thị Thúy Phượng</t>
  </si>
  <si>
    <t>👉 Đến Sheet 10_Dia</t>
  </si>
  <si>
    <t>📋 Nhật Ký 10_Dia</t>
  </si>
  <si>
    <t>Lớp 10 ANH</t>
  </si>
  <si>
    <t>Nguyễn Thị Bích Huệ</t>
  </si>
  <si>
    <t>👉 Đến Sheet 10_Anh</t>
  </si>
  <si>
    <t>📋 Nhật Ký 10_Anh</t>
  </si>
  <si>
    <t>Lớp 10 PHAP</t>
  </si>
  <si>
    <t>Nguyễn Văn Chính</t>
  </si>
  <si>
    <t>👉 Đến Sheet 10_Phap</t>
  </si>
  <si>
    <t>📋 Nhật Ký 10_Phap</t>
  </si>
  <si>
    <t>Lớp 10 TRUNG</t>
  </si>
  <si>
    <t>Nguyễn Thị Thanh Hải</t>
  </si>
  <si>
    <t>👉 Đến Sheet 10_Trung</t>
  </si>
  <si>
    <t>📋 Nhật Ký 10_Trung</t>
  </si>
  <si>
    <t>Lớp 10 HAN</t>
  </si>
  <si>
    <t>Trần Thị Kim Diên</t>
  </si>
  <si>
    <t>👉 Đến Sheet 10_Han</t>
  </si>
  <si>
    <t>📋 Nhật Ký 10_Han</t>
  </si>
  <si>
    <t>Khối 11</t>
  </si>
  <si>
    <t>Lớp 11 TOAN A</t>
  </si>
  <si>
    <t>Vũ Hồng Sơn</t>
  </si>
  <si>
    <t>👉 Đến Sheet 11_Toan_A</t>
  </si>
  <si>
    <t>📋 Nhật Ký 11_Toan_A</t>
  </si>
  <si>
    <t>Lớp 11 TOAN B</t>
  </si>
  <si>
    <t>Phạm Thị Thu Hiền</t>
  </si>
  <si>
    <t>👉 Đến Sheet 11_Toan_B</t>
  </si>
  <si>
    <t>📋 Nhật Ký 11_Toan_B</t>
  </si>
  <si>
    <t>Lớp 11 TOAN C</t>
  </si>
  <si>
    <t>Lê Thị Thu Phương</t>
  </si>
  <si>
    <t>👉 Đến Sheet 11_Toan_C</t>
  </si>
  <si>
    <t>📋 Nhật Ký 11_Toan_C</t>
  </si>
  <si>
    <t>Lớp 11 LY A</t>
  </si>
  <si>
    <t>Cao Huy Phương</t>
  </si>
  <si>
    <t>👉 Đến Sheet 11_Ly_A</t>
  </si>
  <si>
    <t>📋 Nhật Ký 11_Ly_A</t>
  </si>
  <si>
    <t>Lớp 11 LY B</t>
  </si>
  <si>
    <t>Phạm Thị Minh Phương</t>
  </si>
  <si>
    <t>👉 Đến Sheet 11_Ly_B</t>
  </si>
  <si>
    <t>📋 Nhật Ký 11_Ly_B</t>
  </si>
  <si>
    <t>Lớp 11 HOA A</t>
  </si>
  <si>
    <t>Trần Thanh Tuấn</t>
  </si>
  <si>
    <t>👉 Đến Sheet 11_Hoa_A</t>
  </si>
  <si>
    <t>📋 Nhật Ký 11_Hoa_A</t>
  </si>
  <si>
    <t>Lớp 11 HOA B</t>
  </si>
  <si>
    <t>Lê Thị Minh Hằng</t>
  </si>
  <si>
    <t>👉 Đến Sheet 11_Hoa_B</t>
  </si>
  <si>
    <t>📋 Nhật Ký 11_Hoa_B</t>
  </si>
  <si>
    <t>Lớp 11 SINH</t>
  </si>
  <si>
    <t>Phan Thị Hương Sen</t>
  </si>
  <si>
    <t>👉 Đến Sheet 11_Sinh</t>
  </si>
  <si>
    <t>📋 Nhật Ký 11_Sinh</t>
  </si>
  <si>
    <t>Lớp 11 TIN</t>
  </si>
  <si>
    <t>Lê Thị Thu Hà</t>
  </si>
  <si>
    <t>👉 Đến Sheet 11_Tin</t>
  </si>
  <si>
    <t>📋 Nhật Ký 11_Tin</t>
  </si>
  <si>
    <t>Lớp 11 VAN A</t>
  </si>
  <si>
    <t>Phạm Thùy Dương</t>
  </si>
  <si>
    <t>👉 Đến Sheet 11_Van_A</t>
  </si>
  <si>
    <t>📋 Nhật Ký 11_Van_A</t>
  </si>
  <si>
    <t>Lớp 11 VAN B</t>
  </si>
  <si>
    <t>Phạm Thị Hồng Giang</t>
  </si>
  <si>
    <t>👉 Đến Sheet 11_Van_B</t>
  </si>
  <si>
    <t>📋 Nhật Ký 11_Van_B</t>
  </si>
  <si>
    <t>Lớp 11 SU</t>
  </si>
  <si>
    <t>Bùi Xuân Nhật</t>
  </si>
  <si>
    <t>👉 Đến Sheet 11_Su</t>
  </si>
  <si>
    <t>📋 Nhật Ký 11_Su</t>
  </si>
  <si>
    <t>Lớp 11 DIA</t>
  </si>
  <si>
    <t>Đinh Phương Liên</t>
  </si>
  <si>
    <t>👉 Đến Sheet 11_Dia</t>
  </si>
  <si>
    <t>📋 Nhật Ký 11_Dia</t>
  </si>
  <si>
    <t>Lớp 11 ANH A</t>
  </si>
  <si>
    <t>Phạm Ngọc Hân</t>
  </si>
  <si>
    <t>👉 Đến Sheet 11_Anh_A</t>
  </si>
  <si>
    <t>📋 Nhật Ký 11_Anh_A</t>
  </si>
  <si>
    <t>Lớp 11 ANH B</t>
  </si>
  <si>
    <t>Đào Thị Mai Hoa</t>
  </si>
  <si>
    <t>👉 Đến Sheet 11_Anh_B</t>
  </si>
  <si>
    <t>📋 Nhật Ký 11_Anh_B</t>
  </si>
  <si>
    <t>Lớp 11 ANH C</t>
  </si>
  <si>
    <t>Trần Thị Thu Hồi</t>
  </si>
  <si>
    <t>👉 Đến Sheet 11_Anh_C</t>
  </si>
  <si>
    <t>📋 Nhật Ký 11_Anh_C</t>
  </si>
  <si>
    <t>Lớp 11 PHAP</t>
  </si>
  <si>
    <t>Đỗ Hồng Minh</t>
  </si>
  <si>
    <t>👉 Đến Sheet 11_Phap</t>
  </si>
  <si>
    <t>📋 Nhật Ký 11_Phap</t>
  </si>
  <si>
    <t>Khối 12</t>
  </si>
  <si>
    <t>Lớp 12 TOAN A</t>
  </si>
  <si>
    <t>Kiều Đình Minh</t>
  </si>
  <si>
    <t>👉 Đến Sheet 12_Toan_A</t>
  </si>
  <si>
    <t>📋 Nhật Ký 12_Toan_A</t>
  </si>
  <si>
    <t>Lớp 12 TOAN B</t>
  </si>
  <si>
    <t>Hoàng Xuân Việt</t>
  </si>
  <si>
    <t>👉 Đến Sheet 12_Toan_B</t>
  </si>
  <si>
    <t>📋 Nhật Ký 12_Toan_B</t>
  </si>
  <si>
    <t>Lớp 12 TOAN C</t>
  </si>
  <si>
    <t>Trần Hoài Thu</t>
  </si>
  <si>
    <t>👉 Đến Sheet 12_Toan_C</t>
  </si>
  <si>
    <t>📋 Nhật Ký 12_Toan_C</t>
  </si>
  <si>
    <t>Lớp 12 LY A</t>
  </si>
  <si>
    <t>Thân Thị Thanh Bình</t>
  </si>
  <si>
    <t>👉 Đến Sheet 12_Ly_A</t>
  </si>
  <si>
    <t>📋 Nhật Ký 12_Ly_A</t>
  </si>
  <si>
    <t>Lớp 12 LY B</t>
  </si>
  <si>
    <t>Tạ Thị Ngọc Lan</t>
  </si>
  <si>
    <t>👉 Đến Sheet 12_Ly_B</t>
  </si>
  <si>
    <t>📋 Nhật Ký 12_Ly_B</t>
  </si>
  <si>
    <t>Lớp 12 HOA A</t>
  </si>
  <si>
    <t>Điêu Thị Ngọc Hoa</t>
  </si>
  <si>
    <t>👉 Đến Sheet 12_Hoa_A</t>
  </si>
  <si>
    <t>📋 Nhật Ký 12_Hoa_A</t>
  </si>
  <si>
    <t>Lớp 12 HOA B</t>
  </si>
  <si>
    <t>Phùng Thị Lan Hương</t>
  </si>
  <si>
    <t>👉 Đến Sheet 12_Hoa_B</t>
  </si>
  <si>
    <t>📋 Nhật Ký 12_Hoa_B</t>
  </si>
  <si>
    <t>Lớp 12 SINH</t>
  </si>
  <si>
    <t>Phan Thị Thu Huyền</t>
  </si>
  <si>
    <t>👉 Đến Sheet 12_Sinh</t>
  </si>
  <si>
    <t>📋 Nhật Ký 12_Sinh</t>
  </si>
  <si>
    <t>Lớp 12 TIN</t>
  </si>
  <si>
    <t>Nguyễn Thị Hồng Thái</t>
  </si>
  <si>
    <t>👉 Đến Sheet 12_Tin</t>
  </si>
  <si>
    <t>📋 Nhật Ký 12_Tin</t>
  </si>
  <si>
    <t>Lớp 12 VAN A</t>
  </si>
  <si>
    <t>Nguyễn Thị Bích Thủy</t>
  </si>
  <si>
    <t>👉 Đến Sheet 12_Van_A</t>
  </si>
  <si>
    <t>📋 Nhật Ký 12_Van_A</t>
  </si>
  <si>
    <t>Lớp 12 VAN B</t>
  </si>
  <si>
    <t>Phạm Thị Lệ Mỹ</t>
  </si>
  <si>
    <t>👉 Đến Sheet 12_Van_B</t>
  </si>
  <si>
    <t>📋 Nhật Ký 12_Van_B</t>
  </si>
  <si>
    <t>Lớp 12 VAN C</t>
  </si>
  <si>
    <t>Phùng Thị Hồng Thắm</t>
  </si>
  <si>
    <t>👉 Đến Sheet 12_Van_C</t>
  </si>
  <si>
    <t>📋 Nhật Ký 12_Van_C</t>
  </si>
  <si>
    <t>Lớp 12 SU</t>
  </si>
  <si>
    <t>Nguyễn Thị Thu Hằng</t>
  </si>
  <si>
    <t>👉 Đến Sheet 12_Su</t>
  </si>
  <si>
    <t>📋 Nhật Ký 12_Su</t>
  </si>
  <si>
    <t>Lớp 12 DIA</t>
  </si>
  <si>
    <t>Nguyễn Thị Thanh Loan</t>
  </si>
  <si>
    <t>👉 Đến Sheet 12_Dia</t>
  </si>
  <si>
    <t>📋 Nhật Ký 12_Dia</t>
  </si>
  <si>
    <t>Lớp 12 ANH A</t>
  </si>
  <si>
    <t>Đặng Tố Nga</t>
  </si>
  <si>
    <t>👉 Đến Sheet 12_Anh_A</t>
  </si>
  <si>
    <t>📋 Nhật Ký 12_Anh_A</t>
  </si>
  <si>
    <t>Lớp 12 ANH B</t>
  </si>
  <si>
    <t>Triệu Thị Vân Trang</t>
  </si>
  <si>
    <t>👉 Đến Sheet 12_Anh_B</t>
  </si>
  <si>
    <t>📋 Nhật Ký 12_Anh_B</t>
  </si>
  <si>
    <t>Lớp 12 ANH C</t>
  </si>
  <si>
    <t>Đỗ Thị Thu Hằng</t>
  </si>
  <si>
    <t>👉 Đến Sheet 12_Anh_C</t>
  </si>
  <si>
    <t>📋 Nhật Ký 12_Anh_C</t>
  </si>
  <si>
    <t>Lớp 12 ANH D</t>
  </si>
  <si>
    <t>Chu Thị Phương Oanh</t>
  </si>
  <si>
    <t>👉 Đến Sheet 12_Anh_D</t>
  </si>
  <si>
    <t>📋 Nhật Ký 12_Anh_D</t>
  </si>
  <si>
    <t>Lớp 12 ANH E</t>
  </si>
  <si>
    <t>Hà Thị Thọ Anh</t>
  </si>
  <si>
    <t>👉 Đến Sheet 12_Anh_E</t>
  </si>
  <si>
    <t>📋 Nhật Ký 12_Anh_E</t>
  </si>
  <si>
    <t>Lớp 12 PHAP</t>
  </si>
  <si>
    <t>Nguyễn Thị Thái</t>
  </si>
  <si>
    <t>👉 Đến Sheet 12_Phap</t>
  </si>
  <si>
    <t>📋 Nhật Ký 12_Phap</t>
  </si>
  <si>
    <t>QUY QUYẾT ĐÁNH GIÁ KPI &amp; KHUNG XẾP LOẠI RÈN LUYỆN (THÔNG TƯ 22/2021/TT-BGDĐT)</t>
  </si>
  <si>
    <t>Thang điểm chuẩn:</t>
  </si>
  <si>
    <t>100 điểm / tuần. Mỗi học sinh bắt đầu mỗi tuần học với 100 điểm chuẩn.</t>
  </si>
  <si>
    <t>Theo dõi hàng ngày:</t>
  </si>
  <si>
    <t>Từ Thứ 2 đến Chủ Nhật hàng tuần (7 ngày/tuần, 35 tuần học chính khóa).</t>
  </si>
  <si>
    <t>Công thức Điểm Tuần:</t>
  </si>
  <si>
    <t>Điểm Tuần = 100 + Tổng Điểm Cộng (+) trong tuần - Tổng Điểm Trừ (-) trong tuần.</t>
  </si>
  <si>
    <t>Điểm KPI TB Cả Năm:</t>
  </si>
  <si>
    <t>Trung bình cộng điểm rèn luyện 35 tuần = AVERAGE(Tuần 1 : Tuần 35).</t>
  </si>
  <si>
    <t>Mức TỐT:</t>
  </si>
  <si>
    <t>Điểm KPI TB từ 85.0 đến 100 điểm (Không vi phạm kỷ luật nghiêm trọng).</t>
  </si>
  <si>
    <t>Mức KHÁ:</t>
  </si>
  <si>
    <t>Điểm KPI TB từ 70.0 đến 84.9 điểm.</t>
  </si>
  <si>
    <t>Mức ĐẠT:</t>
  </si>
  <si>
    <t>Điểm KPI TB từ 50.0 đến 69.9 điểm.</t>
  </si>
  <si>
    <t>Mức CHƯA ĐẠT:</t>
  </si>
  <si>
    <t>Điểm KPI TB dưới 50.0 điểm HOẶC vi phạm kỷ luật nghiêm trọng (Hút thuốc, gian lận thi).</t>
  </si>
  <si>
    <t>KHUNG TIÊU CHÍ &amp; BẢNG MÃ ĐIỂM KPI RÈN LUYỆN HỌC SINH</t>
  </si>
  <si>
    <t>Trường THPT Chuyên Hùng Vương — Áp dụng hàng ngày từ Thứ 2 đến Chủ Nhật (2026 - 2027)</t>
  </si>
  <si>
    <t>Mã Lỗi / C.</t>
  </si>
  <si>
    <t>Nhóm Tiêu Chí</t>
  </si>
  <si>
    <t>Nội Dung Tiêu Chí &amp; Chỉ Số KPI Cốt Lõi</t>
  </si>
  <si>
    <t>Mức Điểm Cộng (+)</t>
  </si>
  <si>
    <t>Mức Điểm Trừ (-)</t>
  </si>
  <si>
    <t>Căn Cứ &amp; Quy Định</t>
  </si>
  <si>
    <t>L01</t>
  </si>
  <si>
    <t>Nhóm I: Thái độ &amp; Kỷ cương</t>
  </si>
  <si>
    <t>Đi học muộn (sau 7h00 truy bài / sau 7h15 vào tiết 1)</t>
  </si>
  <si>
    <t>Nội quy nhà trường; Khóa 5 cửa phụ Inox</t>
  </si>
  <si>
    <t>L02</t>
  </si>
  <si>
    <t>Mặc sai đồng phục, không đeo thẻ học sinh, không đi giày/dép có quai</t>
  </si>
  <si>
    <t>Nội quy trang phục học đường</t>
  </si>
  <si>
    <t>L03</t>
  </si>
  <si>
    <t>Gửi xe sai vị trí nhà xe quy định (HS KTX không gửi xe ở sân KTX)</t>
  </si>
  <si>
    <t>Nội quy nhà xe &amp; phân luồng khối</t>
  </si>
  <si>
    <t>L04</t>
  </si>
  <si>
    <t>Ăn vặt trong lớp học, vừa đi vừa ăn trong sân trường / Đến canteen giờ học</t>
  </si>
  <si>
    <t>Nội quy vệ sinh &amp; văn hóa ứng xử</t>
  </si>
  <si>
    <t>L05</t>
  </si>
  <si>
    <t>Nhóm III: Kỹ năng &amp; KTX</t>
  </si>
  <si>
    <t>Sử dụng điện thoại/thiết bị điện tử trong giờ học khi chưa có phép GV</t>
  </si>
  <si>
    <t>Thông tư 15/2026/TT-BGDĐT; Nội quy</t>
  </si>
  <si>
    <t>L06</t>
  </si>
  <si>
    <t>Không tắt đèn, quạt, bảng tương tác, điều hòa khi kết thúc buổi học</t>
  </si>
  <si>
    <t>Nội quy tiết kiệm năng lượng &amp; tài sản</t>
  </si>
  <si>
    <t>L07</t>
  </si>
  <si>
    <t>Vi phạm KTX: Treo ri-đô, đồ đạc bừa bãi ngoài hành lang, mất vệ sinh WC/phòng</t>
  </si>
  <si>
    <t>Nội quy KTX tòa nhà A (Chốt 7h15)</t>
  </si>
  <si>
    <t>L08</t>
  </si>
  <si>
    <t>Mất trật tự trong giờ học, ứng xử thiếu văn hóa, nói tục chửi thề</t>
  </si>
  <si>
    <t>Quy tắc ứng xử học đường</t>
  </si>
  <si>
    <t>L09</t>
  </si>
  <si>
    <t>Nhóm II: Học tập &amp; Liêm chính</t>
  </si>
  <si>
    <t>Gian lận trong kiểm tra/thi cử, lạm dụng AI làm bài thay (Vi phạm nghiêm trọng)</t>
  </si>
  <si>
    <t>Chương trình liêm chính GD 2026; TT 22</t>
  </si>
  <si>
    <t>L10</t>
  </si>
  <si>
    <t>Hút thuốc lá, thuốc lá điện tử, mang chất cấm (Trực tiếp xếp Chưa đạt)</t>
  </si>
  <si>
    <t>Quy định cấm thuốc lá học đường</t>
  </si>
  <si>
    <t>C01</t>
  </si>
  <si>
    <t>Điểm Thưởng</t>
  </si>
  <si>
    <t>Đạt giải HSG các cấp, NCKH, đóng góp tích cực cho CLB / Trường học hạnh phúc</t>
  </si>
  <si>
    <t>Quy chế thi đua khen thưởng</t>
  </si>
  <si>
    <t>C02</t>
  </si>
  <si>
    <t>Gương người tốt việc tốt, nhặt được của rơi trả lại, hỗ trợ bạn học</t>
  </si>
  <si>
    <t>Phong trào thi đua Đoàn trường</t>
  </si>
  <si>
    <t>C03</t>
  </si>
  <si>
    <t>Trực tuần xuất sắc, vệ sinh lớp sạch đẹp toàn diện trong tuần</t>
  </si>
  <si>
    <t>Đánh giá Đội Cờ đỏ / Thanh tra</t>
  </si>
  <si>
    <t>SỔ NHẬT KÝ GHI NHẬN VI PHẠM &amp; ĐIỂM CỘNG HÀNG NGÀY (CHIA THEO LỚP)</t>
  </si>
  <si>
    <t>Thời gian: Từ Thứ 2 đến Chủ Nhật (07/09/2026 - 30/05/2027) | Áp dụng 54 Lớp THPT Chuyên Hùng Vương</t>
  </si>
  <si>
    <t>Ngày Ghi Nhận
(DD/MM/YYYY)</t>
  </si>
  <si>
    <t>Tuần Học
(T1 - T35)</t>
  </si>
  <si>
    <t>Thứ
(Thứ 2 - CN)</t>
  </si>
  <si>
    <t>Mã Lớp</t>
  </si>
  <si>
    <t>Họ và tên Học sinh</t>
  </si>
  <si>
    <t>Nhóm Tiêu Chí KPI</t>
  </si>
  <si>
    <t>Mô Tả Chi Tiết Hành Vi Vi Phạm / Điểm Thưởng</t>
  </si>
  <si>
    <t>Điểm Cộng (+)</t>
  </si>
  <si>
    <t>Điểm Trừ (-)</t>
  </si>
  <si>
    <t>Người Ghi Nhận
(Cờ đỏ/Bí thư/Bảo vệ)</t>
  </si>
  <si>
    <t>Xác Nhận
Ban NN / GVCN</t>
  </si>
  <si>
    <t>07/09/2026</t>
  </si>
  <si>
    <t>T1</t>
  </si>
  <si>
    <t>Thứ 2</t>
  </si>
  <si>
    <t>10_Toan_A</t>
  </si>
  <si>
    <t>Nguyễn Ngọc Lan Anh</t>
  </si>
  <si>
    <t>Đi học muộn 7h10 do tắc đường</t>
  </si>
  <si>
    <t>Đội Cờ đỏ - Chốt Cửa chính</t>
  </si>
  <si>
    <t>Đã xác nhận</t>
  </si>
  <si>
    <t>08/09/2026</t>
  </si>
  <si>
    <t>Thứ 3</t>
  </si>
  <si>
    <t>Chu Ngọc Ánh</t>
  </si>
  <si>
    <t>Sử dụng điện thoại cá nhân trong giờ Toán</t>
  </si>
  <si>
    <t>GV Bùi Văn Bình</t>
  </si>
  <si>
    <t>09/09/2026</t>
  </si>
  <si>
    <t>Thứ 4</t>
  </si>
  <si>
    <t>10_Toan_B</t>
  </si>
  <si>
    <t>Đỗ Minh An</t>
  </si>
  <si>
    <t>Gửi xe máy điện sai khu vực nhà xe Khối 10</t>
  </si>
  <si>
    <t>Bảo vệ cổng chính</t>
  </si>
  <si>
    <t>10/09/2026</t>
  </si>
  <si>
    <t>Thứ 5</t>
  </si>
  <si>
    <t>10_Ly_A</t>
  </si>
  <si>
    <t>Đào Hoàng An</t>
  </si>
  <si>
    <t>Học sinh KTX treo ri-đô và để đồ bừa bãi hành lang</t>
  </si>
  <si>
    <t>Quản sinh KTX Tòa A</t>
  </si>
  <si>
    <t>11/09/2026</t>
  </si>
  <si>
    <t>Thứ 6</t>
  </si>
  <si>
    <t>11_Toan_A</t>
  </si>
  <si>
    <t>Nguyễn Tuấn Anh</t>
  </si>
  <si>
    <t>Mặc áo phông không đúng đồng phục trường</t>
  </si>
  <si>
    <t>Bí thư Chi đoàn K11</t>
  </si>
  <si>
    <t>12/09/2026</t>
  </si>
  <si>
    <t>Thứ 7</t>
  </si>
  <si>
    <t>12_Toan_A</t>
  </si>
  <si>
    <t>Nguyễn Hoàng An</t>
  </si>
  <si>
    <t>Đạt giải Nhất kỳ thi HSG cấp Tỉnh môn Toán</t>
  </si>
  <si>
    <t>Ban Thi đua Đoàn trường</t>
  </si>
  <si>
    <t>14/09/2026</t>
  </si>
  <si>
    <t>T2</t>
  </si>
  <si>
    <t>Nguyễn Hoàng Bách</t>
  </si>
  <si>
    <t>Quên không tắt quạt và bảng tương tác khi ra về</t>
  </si>
  <si>
    <t>Đội Cờ đỏ trực tuần</t>
  </si>
  <si>
    <t>15/09/2026</t>
  </si>
  <si>
    <t>11_Toan_B</t>
  </si>
  <si>
    <t>Lê Khánh An</t>
  </si>
  <si>
    <t>Sử dụng tài liệu trong giờ kiểm tra 1 tiết</t>
  </si>
  <si>
    <t>GVCN lớp 11 Toán B</t>
  </si>
  <si>
    <t>BẢNG ĐÁNH GIÁ RÈN LUYỆN HỌC SINH THEO KPI HÀNG NGÀY / HÀNG TUẦN - LỚP 10 TOAN A</t>
  </si>
  <si>
    <t>🏠 về Mục Lục</t>
  </si>
  <si>
    <t>Khối: Khối 10 | GVCN: Triệu Văn Dũng | Thời gian theo dõi: 07/09/2026 - 30/05/2027 (35 Tuần học | 7 ngày/tuần) | THPT Chuyên Hùng Vương</t>
  </si>
  <si>
    <t>📋 Nhật Ký Vi Phạm Lớp 10_Toan_A</t>
  </si>
  <si>
    <t>Sĩ Số Lớp</t>
  </si>
  <si>
    <t>Xếp loại TỐT</t>
  </si>
  <si>
    <t>Xếp loại KHÁ</t>
  </si>
  <si>
    <t>Xếp loại ĐẠT</t>
  </si>
  <si>
    <t>Xếp loại CHƯA ĐẠT</t>
  </si>
  <si>
    <t>Điểm KPI TB Cả Năm Lớp</t>
  </si>
  <si>
    <t>Ngày sinh</t>
  </si>
  <si>
    <t>Giới tính</t>
  </si>
  <si>
    <t>Ở KTX</t>
  </si>
  <si>
    <t>L01: Đi muộn (sau 7h00)</t>
  </si>
  <si>
    <t>L02: Sai đồng phục/Thẻ</t>
  </si>
  <si>
    <t>L03: Gửi xe sai vị trí</t>
  </si>
  <si>
    <t>L04: Ăn vặt lớp/sân</t>
  </si>
  <si>
    <t>L05: Dùng điện thoại</t>
  </si>
  <si>
    <t>L06: Tắt điện quạt</t>
  </si>
  <si>
    <t>L07: Vi phạm KTX</t>
  </si>
  <si>
    <t>L08: Mất trật tự/Ứng xử</t>
  </si>
  <si>
    <t>L09: Gian lận thi/AI</t>
  </si>
  <si>
    <t>L10: Hút thuốc/Chất cấm</t>
  </si>
  <si>
    <t>Tổng Điểm Cộng (+)</t>
  </si>
  <si>
    <t>Tổng Điểm Trừ (-)</t>
  </si>
  <si>
    <t>Tháng 9/2026
(07/09-30/09)</t>
  </si>
  <si>
    <t>Tháng 10/2026
(01/10-31/10)</t>
  </si>
  <si>
    <t>Tháng 11/2026
(01/11-30/11)</t>
  </si>
  <si>
    <t>Tháng 12/2026
(01/12-31/12)</t>
  </si>
  <si>
    <t>Tháng 1/2027
(01/01-31/01)</t>
  </si>
  <si>
    <t>Tháng 2/2027
(01/02-28/02)</t>
  </si>
  <si>
    <t>Tháng 3/2027
(01/03-31/03)</t>
  </si>
  <si>
    <t>Tháng 4/2027
(01/04-30/04)</t>
  </si>
  <si>
    <t>Tháng 5/2027
(01/05-30/05)</t>
  </si>
  <si>
    <t>Điểm KPI TB
Cả Năm</t>
  </si>
  <si>
    <t>Vi phạm
Nghiêm trọng</t>
  </si>
  <si>
    <t>Xếp loại
Rèn luyện</t>
  </si>
  <si>
    <t>Tín hiệu Cảnh báo
&amp; Lời nhắn GVCN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</si>
  <si>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</si>
  <si>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</si>
  <si>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</si>
  <si>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</si>
  <si>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</si>
  <si>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</si>
  <si>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</si>
  <si>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</si>
  <si>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</si>
  <si>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</si>
  <si>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</si>
  <si>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</si>
  <si>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</si>
  <si>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</si>
  <si>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</si>
  <si>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</si>
  <si>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</si>
  <si>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</si>
  <si>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</si>
  <si>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</si>
  <si>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</si>
  <si>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</si>
  <si>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</si>
  <si>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</si>
  <si>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</si>
  <si>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</si>
  <si>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</si>
  <si>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</si>
  <si>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</si>
  <si>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</si>
  <si>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</si>
  <si>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</si>
  <si>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</si>
  <si>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10/08/2011</t>
  </si>
  <si>
    <t>Nữ</t>
  </si>
  <si>
    <t>Không</t>
  </si>
  <si>
    <t>30/01/2011</t>
  </si>
  <si>
    <t>Đinh Nguyệt Ánh</t>
  </si>
  <si>
    <t>23/06/2011</t>
  </si>
  <si>
    <t>17/10/2011</t>
  </si>
  <si>
    <t>Nam</t>
  </si>
  <si>
    <t>Ngô Việt Cường</t>
  </si>
  <si>
    <t>29/04/2011</t>
  </si>
  <si>
    <t>Nguyễn Xuân Cường</t>
  </si>
  <si>
    <t>28/11/2011</t>
  </si>
  <si>
    <t>Lê Minh Đức</t>
  </si>
  <si>
    <t>10/10/2011</t>
  </si>
  <si>
    <t>Nguyễn Đức Giang</t>
  </si>
  <si>
    <t>19/06/2011</t>
  </si>
  <si>
    <t>Nguyễn Hương Giang</t>
  </si>
  <si>
    <t>15/11/2011</t>
  </si>
  <si>
    <t>Lương Minh Hằng</t>
  </si>
  <si>
    <t>20/08/2011</t>
  </si>
  <si>
    <t>Nguyễn Gia Huy</t>
  </si>
  <si>
    <t>15/04/2011</t>
  </si>
  <si>
    <t>Nguyễn Minh Huy</t>
  </si>
  <si>
    <t>20/03/2011</t>
  </si>
  <si>
    <t>Lưu Gia Khánh</t>
  </si>
  <si>
    <t>11/11/2011</t>
  </si>
  <si>
    <t>Lê Tài Khôi</t>
  </si>
  <si>
    <t>21/03/2011</t>
  </si>
  <si>
    <t>Nguyễn Minh Lâm</t>
  </si>
  <si>
    <t>19/09/2011</t>
  </si>
  <si>
    <t>Trần Ngọc Lâm</t>
  </si>
  <si>
    <t>15/09/2011</t>
  </si>
  <si>
    <t>Bùi Thị Hải Linh</t>
  </si>
  <si>
    <t>21/07/2011</t>
  </si>
  <si>
    <t>Trần Nguyên Long</t>
  </si>
  <si>
    <t>03/10/2011</t>
  </si>
  <si>
    <t>Nguyễn Ngọc Mai</t>
  </si>
  <si>
    <t>13/12/2011</t>
  </si>
  <si>
    <t>Nguyễn Thanh Mai</t>
  </si>
  <si>
    <t>06/12/2011</t>
  </si>
  <si>
    <t>Đinh Trần Minh</t>
  </si>
  <si>
    <t>15/10/2011</t>
  </si>
  <si>
    <t>Nguyễn Bảo Minh</t>
  </si>
  <si>
    <t>01/09/2011</t>
  </si>
  <si>
    <t>Vũ Tuấn Minh</t>
  </si>
  <si>
    <t>14/07/2011</t>
  </si>
  <si>
    <t>Nguyễn Bích Ngọc</t>
  </si>
  <si>
    <t>02/06/2011</t>
  </si>
  <si>
    <t>Nguyễn Khánh Ngọc</t>
  </si>
  <si>
    <t>09/05/2011</t>
  </si>
  <si>
    <t>Nguyễn Minh Nhật</t>
  </si>
  <si>
    <t>11/01/2011</t>
  </si>
  <si>
    <t>Đặng Hồng Phúc</t>
  </si>
  <si>
    <t>04/06/2011</t>
  </si>
  <si>
    <t>Đỗ Đức Phương</t>
  </si>
  <si>
    <t>31/07/2011</t>
  </si>
  <si>
    <t>Hà Thanh Sơn</t>
  </si>
  <si>
    <t>18/06/2011</t>
  </si>
  <si>
    <t>Dương Việt Thắng</t>
  </si>
  <si>
    <t>24/07/2011</t>
  </si>
  <si>
    <t>07/12/2011</t>
  </si>
  <si>
    <t>Triệu Cường Thịnh</t>
  </si>
  <si>
    <t>22/04/2011</t>
  </si>
  <si>
    <t>Nguyễn Anh Thư</t>
  </si>
  <si>
    <t>12/10/2011</t>
  </si>
  <si>
    <t>Lê Diên Thanh Tùng</t>
  </si>
  <si>
    <t>19/04/2011</t>
  </si>
  <si>
    <t>Nguyễn Đình Vũ</t>
  </si>
  <si>
    <t>BẢNG ĐÁNH GIÁ RÈN LUYỆN HỌC SINH THEO KPI HÀNG NGÀY / HÀNG TUẦN - LỚP 10 TOAN B</t>
  </si>
  <si>
    <t>Khối: Khối 10 | GVCN: Đoàn Thị Lan Oanh | Thời gian theo dõi: 07/09/2026 - 30/05/2027 (35 Tuần học | 7 ngày/tuần) | THPT Chuyên Hùng Vương</t>
  </si>
  <si>
    <t>📋 Nhật Ký Vi Phạm Lớp 10_Toan_B</t>
  </si>
  <si>
    <t>Đặng Phúc An</t>
  </si>
  <si>
    <t>26/06/2010</t>
  </si>
  <si>
    <t>Hạ Đức Anh</t>
  </si>
  <si>
    <t>26/01/2011</t>
  </si>
  <si>
    <t>Vi Ngọc Anh</t>
  </si>
  <si>
    <t>26/05/2011</t>
  </si>
  <si>
    <t>Nguyễn Ngọc Ánh</t>
  </si>
  <si>
    <t>18/02/2011</t>
  </si>
  <si>
    <t>Nguyễn Việt Bách</t>
  </si>
  <si>
    <t>05/09/2011</t>
  </si>
  <si>
    <t>Vũ Hoàng Bách</t>
  </si>
  <si>
    <t>15/08/2011</t>
  </si>
  <si>
    <t>Lê Kim Trọng Bảo</t>
  </si>
  <si>
    <t>30/07/2011</t>
  </si>
  <si>
    <t>Vũ Thị Thu Chinh</t>
  </si>
  <si>
    <t>02/09/2011</t>
  </si>
  <si>
    <t>Đỗ Anh Dũng</t>
  </si>
  <si>
    <t>17/03/2011</t>
  </si>
  <si>
    <t>Nguyễn Bá Đạt</t>
  </si>
  <si>
    <t>08/04/2011</t>
  </si>
  <si>
    <t>Bùi Trung Đức</t>
  </si>
  <si>
    <t>04/02/2011</t>
  </si>
  <si>
    <t>Lê Ngân Giang</t>
  </si>
  <si>
    <t>16/11/2011</t>
  </si>
  <si>
    <t>Vi Hương Giang</t>
  </si>
  <si>
    <t>10/07/2011</t>
  </si>
  <si>
    <t>Tạ Thu Hà</t>
  </si>
  <si>
    <t>30/06/2011</t>
  </si>
  <si>
    <t>Lưu Quang Hải</t>
  </si>
  <si>
    <t>12/03/2011</t>
  </si>
  <si>
    <t>Lê Huy Hoàng</t>
  </si>
  <si>
    <t>23/05/2011</t>
  </si>
  <si>
    <t>Nguyễn Khánh Hoàng</t>
  </si>
  <si>
    <t>25/03/2011</t>
  </si>
  <si>
    <t>Đinh Khánh Huyền</t>
  </si>
  <si>
    <t>Trương Duy Khánh</t>
  </si>
  <si>
    <t>05/08/2011</t>
  </si>
  <si>
    <t>Đặng Việt Khôi</t>
  </si>
  <si>
    <t>Nguyễn Tuệ Lâm</t>
  </si>
  <si>
    <t>Dương Hoàng Hương Linh</t>
  </si>
  <si>
    <t>11/05/2011</t>
  </si>
  <si>
    <t>Hà Phương Linh</t>
  </si>
  <si>
    <t>19/08/2011</t>
  </si>
  <si>
    <t>Nguyễn Cẩm Ly</t>
  </si>
  <si>
    <t>01/12/2011</t>
  </si>
  <si>
    <t>Bùi Trọng Nghĩa</t>
  </si>
  <si>
    <t>Nguyễn Long Nhật</t>
  </si>
  <si>
    <t>01/07/2011</t>
  </si>
  <si>
    <t>Lê Thị Hồng Nhung</t>
  </si>
  <si>
    <t>18/04/2011</t>
  </si>
  <si>
    <t>Nguyễn Xuân Phúc</t>
  </si>
  <si>
    <t>05/12/2011</t>
  </si>
  <si>
    <t>Nguyễn Chí Thăng</t>
  </si>
  <si>
    <t>05/01/2011</t>
  </si>
  <si>
    <t>Lê Huyền Thu</t>
  </si>
  <si>
    <t>27/05/2011</t>
  </si>
  <si>
    <t>Hà Huyền Trang</t>
  </si>
  <si>
    <t>26/04/2011</t>
  </si>
  <si>
    <t>Trần Minh Trí</t>
  </si>
  <si>
    <t>04/10/2011</t>
  </si>
  <si>
    <t>Nguyễn Minh Tuấn</t>
  </si>
  <si>
    <t>28/07/2011</t>
  </si>
  <si>
    <t>Nguyễn Sơn Tùng</t>
  </si>
  <si>
    <t>Nguyễn Thanh Tùng</t>
  </si>
  <si>
    <t>17/02/2011</t>
  </si>
  <si>
    <t>BẢNG ĐÁNH GIÁ RÈN LUYỆN HỌC SINH THEO KPI HÀNG NGÀY / HÀNG TUẦN - LỚP 10 LY A</t>
  </si>
  <si>
    <t>Khối: Khối 10 | GVCN: Bùi Hữu Giang | Thời gian theo dõi: 07/09/2026 - 30/05/2027 (35 Tuần học | 7 ngày/tuần) | THPT Chuyên Hùng Vương</t>
  </si>
  <si>
    <t>📋 Nhật Ký Vi Phạm Lớp 10_Ly_A</t>
  </si>
  <si>
    <t>Phạm Khánh An</t>
  </si>
  <si>
    <t>30/10/2011</t>
  </si>
  <si>
    <t>Nguyễn Nam Anh</t>
  </si>
  <si>
    <t>Bùi Gia Bảo</t>
  </si>
  <si>
    <t>03/03/2011</t>
  </si>
  <si>
    <t>Lê Quốc Cường</t>
  </si>
  <si>
    <t>Nguyễn Hùng Cường</t>
  </si>
  <si>
    <t>01/01/2011</t>
  </si>
  <si>
    <t>Trịnh Hưng Cường</t>
  </si>
  <si>
    <t>27/01/2011</t>
  </si>
  <si>
    <t>Phạm Tiến Dũng</t>
  </si>
  <si>
    <t>14/10/2011</t>
  </si>
  <si>
    <t>Trần Ngọc Đăng</t>
  </si>
  <si>
    <t>Hán Đức Giang</t>
  </si>
  <si>
    <t>31/03/2011</t>
  </si>
  <si>
    <t>Nguyễn Trường Giang</t>
  </si>
  <si>
    <t>20/01/2011</t>
  </si>
  <si>
    <t>Hoàng Hữu Hải</t>
  </si>
  <si>
    <t>27/06/2011</t>
  </si>
  <si>
    <t>Đỗ Thế Hiển</t>
  </si>
  <si>
    <t>28/10/2011</t>
  </si>
  <si>
    <t>Ngô Gia Hiếu</t>
  </si>
  <si>
    <t>10/11/2011</t>
  </si>
  <si>
    <t>Bùi Minh Hoàng</t>
  </si>
  <si>
    <t>10/03/2011</t>
  </si>
  <si>
    <t>Phạm Đức Hoàng</t>
  </si>
  <si>
    <t>13/06/2011</t>
  </si>
  <si>
    <t>Ngô Xuân Huy</t>
  </si>
  <si>
    <t>22/07/2011</t>
  </si>
  <si>
    <t>Nguyễn Tuấn Huy</t>
  </si>
  <si>
    <t>08/05/2011</t>
  </si>
  <si>
    <t>Trần Xuân Huy</t>
  </si>
  <si>
    <t>Nguyễn Việt Hưng</t>
  </si>
  <si>
    <t>Lê Ngọc Khánh</t>
  </si>
  <si>
    <t>01/05/2011</t>
  </si>
  <si>
    <t>Phùng Thị Khánh Linh</t>
  </si>
  <si>
    <t>06/01/2011</t>
  </si>
  <si>
    <t>Nguyễn Bình Minh</t>
  </si>
  <si>
    <t>Nguyễn Ngọc Trà My</t>
  </si>
  <si>
    <t>16/06/2011</t>
  </si>
  <si>
    <t>Trần Phan Trọng Nghĩa</t>
  </si>
  <si>
    <t>Trần Bảo Nguyên</t>
  </si>
  <si>
    <t>22/03/2011</t>
  </si>
  <si>
    <t>29/03/2011</t>
  </si>
  <si>
    <t>Trần Thiện Phú</t>
  </si>
  <si>
    <t>03/06/2011</t>
  </si>
  <si>
    <t>Nguyễn Phước</t>
  </si>
  <si>
    <t>16/08/2011</t>
  </si>
  <si>
    <t>Nguyễn Thị Huyền Phương</t>
  </si>
  <si>
    <t>11/08/2011</t>
  </si>
  <si>
    <t>Đặng Lê Quân</t>
  </si>
  <si>
    <t>Vũ Mạnh Quân</t>
  </si>
  <si>
    <t>02/05/2011</t>
  </si>
  <si>
    <t>Nguyễn Văn Thanh</t>
  </si>
  <si>
    <t>05/11/2011</t>
  </si>
  <si>
    <t>Tạ Tuấn Tuệ</t>
  </si>
  <si>
    <t>15/06/2011</t>
  </si>
  <si>
    <t>Lê Thanh Tùng</t>
  </si>
  <si>
    <t>15/12/2011</t>
  </si>
  <si>
    <t>Nguyễn Gia Tùng</t>
  </si>
  <si>
    <t>08/10/2011</t>
  </si>
  <si>
    <t>BẢNG ĐÁNH GIÁ RÈN LUYỆN HỌC SINH THEO KPI HÀNG NGÀY / HÀNG TUẦN - LỚP 10 LY B</t>
  </si>
  <si>
    <t>Khối: Khối 10 | GVCN: Đỗ Thị Tuấn Minh | Thời gian theo dõi: 07/09/2026 - 30/05/2027 (35 Tuần học | 7 ngày/tuần) | THPT Chuyên Hùng Vương</t>
  </si>
  <si>
    <t>📋 Nhật Ký Vi Phạm Lớp 10_Ly_B</t>
  </si>
  <si>
    <t>Đỗ Thị Thúy An</t>
  </si>
  <si>
    <t>Trương Phan Anh</t>
  </si>
  <si>
    <t>28/12/2011</t>
  </si>
  <si>
    <t>Lê Hoàng Bách</t>
  </si>
  <si>
    <t>01/06/2011</t>
  </si>
  <si>
    <t>Trần Gia Bảo</t>
  </si>
  <si>
    <t>04/04/2011</t>
  </si>
  <si>
    <t>Đào Đức Bình</t>
  </si>
  <si>
    <t>05/03/2011</t>
  </si>
  <si>
    <t>Lê Thanh Bình</t>
  </si>
  <si>
    <t>Lê Bảo Châu</t>
  </si>
  <si>
    <t>Nguyễn Ngọc Diệp</t>
  </si>
  <si>
    <t>28/05/2011</t>
  </si>
  <si>
    <t>Trần Xuân Duy</t>
  </si>
  <si>
    <t>Phạm Minh Đức</t>
  </si>
  <si>
    <t>09/07/2011</t>
  </si>
  <si>
    <t>Lê Trường Giang</t>
  </si>
  <si>
    <t>10/05/2011</t>
  </si>
  <si>
    <t>Lê Thanh Hải</t>
  </si>
  <si>
    <t>01/11/2011</t>
  </si>
  <si>
    <t>Nguyễn Hoàng Hải</t>
  </si>
  <si>
    <t>12/04/2011</t>
  </si>
  <si>
    <t>Nguyễn Trung Hiếu</t>
  </si>
  <si>
    <t>Phạm Gia Huy</t>
  </si>
  <si>
    <t>Nguyễn Gia Hưng</t>
  </si>
  <si>
    <t>25/08/2011</t>
  </si>
  <si>
    <t>Phùng Gia Hưng</t>
  </si>
  <si>
    <t>17/07/2011</t>
  </si>
  <si>
    <t>Trần Bảo Lâm</t>
  </si>
  <si>
    <t>23/03/2011</t>
  </si>
  <si>
    <t>Văn Khánh Ly</t>
  </si>
  <si>
    <t>15/01/2011</t>
  </si>
  <si>
    <t>Đỗ Cao Mạnh</t>
  </si>
  <si>
    <t>Nguyễn Thanh Ngọc</t>
  </si>
  <si>
    <t>14/01/2011</t>
  </si>
  <si>
    <t>Lê Khải Phong</t>
  </si>
  <si>
    <t>31/10/2011</t>
  </si>
  <si>
    <t>Nguyễn Chấn Phong</t>
  </si>
  <si>
    <t>04/11/2011</t>
  </si>
  <si>
    <t>Đỗ Lê Phương</t>
  </si>
  <si>
    <t>02/07/2011</t>
  </si>
  <si>
    <t>Vũ Nguyên Phương</t>
  </si>
  <si>
    <t>Nguyễn Minh Quang</t>
  </si>
  <si>
    <t>14/09/2011</t>
  </si>
  <si>
    <t>Chử Đức Quốc</t>
  </si>
  <si>
    <t>13/01/2011</t>
  </si>
  <si>
    <t>Lê Bảo Thạch</t>
  </si>
  <si>
    <t>18/01/2011</t>
  </si>
  <si>
    <t>Nguyễn Anh Thái</t>
  </si>
  <si>
    <t>Dương Tiến Thành</t>
  </si>
  <si>
    <t>09/01/2011</t>
  </si>
  <si>
    <t>Đinh Phương Thảo</t>
  </si>
  <si>
    <t>Lê Hoàng Tùng</t>
  </si>
  <si>
    <t>04/07/2011</t>
  </si>
  <si>
    <t>23/09/2011</t>
  </si>
  <si>
    <t>Nguyễn Hoàng Tùng</t>
  </si>
  <si>
    <t>30/04/2011</t>
  </si>
  <si>
    <t>BẢNG ĐÁNH GIÁ RÈN LUYỆN HỌC SINH THEO KPI HÀNG NGÀY / HÀNG TUẦN - LỚP 10 HOA A</t>
  </si>
  <si>
    <t>Khối: Khối 10 | GVCN: Dương Thị Thu Hương | Thời gian theo dõi: 07/09/2026 - 30/05/2027 (35 Tuần học | 7 ngày/tuần) | THPT Chuyên Hùng Vương</t>
  </si>
  <si>
    <t>📋 Nhật Ký Vi Phạm Lớp 10_Hoa_A</t>
  </si>
  <si>
    <t>Nguyễn Phú An</t>
  </si>
  <si>
    <t>06/05/2011</t>
  </si>
  <si>
    <t>Trương Thùy An</t>
  </si>
  <si>
    <t>09/08/2011</t>
  </si>
  <si>
    <t>Bùi Phương Anh</t>
  </si>
  <si>
    <t>04/05/2011</t>
  </si>
  <si>
    <t>17/11/2011</t>
  </si>
  <si>
    <t>Trần Phạm Quỳnh Anh</t>
  </si>
  <si>
    <t>16/01/2011</t>
  </si>
  <si>
    <t>Nguyễn Phúc Phương Chi</t>
  </si>
  <si>
    <t>Nguyễn Tiến Dũng</t>
  </si>
  <si>
    <t>19/07/2011</t>
  </si>
  <si>
    <t>Nguyễn Trí Dũng</t>
  </si>
  <si>
    <t>14/04/2011</t>
  </si>
  <si>
    <t>Lưu Trần Dương</t>
  </si>
  <si>
    <t>Phan Hoàng Dương</t>
  </si>
  <si>
    <t>22/10/2011</t>
  </si>
  <si>
    <t>Nguyễn Minh Đăng</t>
  </si>
  <si>
    <t>19/02/2011</t>
  </si>
  <si>
    <t>Nguyễn Phan Đăng</t>
  </si>
  <si>
    <t>22/05/2011</t>
  </si>
  <si>
    <t>Bùi Nguyễn Hoàng Hải</t>
  </si>
  <si>
    <t>Đinh Hoàng Hải</t>
  </si>
  <si>
    <t>08/06/2011</t>
  </si>
  <si>
    <t>Nguyễn Thị Minh Hằng</t>
  </si>
  <si>
    <t>12/11/2011</t>
  </si>
  <si>
    <t>Dương Bảo Huy</t>
  </si>
  <si>
    <t>29/12/2011</t>
  </si>
  <si>
    <t>Nguyễn Tuấn Hưng</t>
  </si>
  <si>
    <t>14/06/2011</t>
  </si>
  <si>
    <t>Ngô Thảo Ly</t>
  </si>
  <si>
    <t>10/02/2011</t>
  </si>
  <si>
    <t>Lê Đức Minh</t>
  </si>
  <si>
    <t>24/05/2011</t>
  </si>
  <si>
    <t>Lê Ngọc Minh</t>
  </si>
  <si>
    <t>12/05/2011</t>
  </si>
  <si>
    <t>Lê Thu Minh</t>
  </si>
  <si>
    <t>29/10/2011</t>
  </si>
  <si>
    <t>Đỗ Thu Ngân</t>
  </si>
  <si>
    <t>07/06/2011</t>
  </si>
  <si>
    <t>Phạm Gia Nghĩa</t>
  </si>
  <si>
    <t>13/04/2011</t>
  </si>
  <si>
    <t>Lưu Minh Quân</t>
  </si>
  <si>
    <t>09/11/2011</t>
  </si>
  <si>
    <t>Đỗ Ngọc Phú Quý</t>
  </si>
  <si>
    <t>Nguyễn Ngọc Tài</t>
  </si>
  <si>
    <t>24/12/2011</t>
  </si>
  <si>
    <t>Tạ Văn Thắng</t>
  </si>
  <si>
    <t>Phan Đức Thịnh</t>
  </si>
  <si>
    <t>Đào Hoàng Thủy Tiên</t>
  </si>
  <si>
    <t>Đỗ Huyền Trang</t>
  </si>
  <si>
    <t>26/11/2011</t>
  </si>
  <si>
    <t>Trần Thanh Tùng</t>
  </si>
  <si>
    <t>20/12/2011</t>
  </si>
  <si>
    <t>Hán Vũ Tường Uyên</t>
  </si>
  <si>
    <t>12/09/2011</t>
  </si>
  <si>
    <t>Nguyễn Đức Vinh</t>
  </si>
  <si>
    <t>BẢNG ĐÁNH GIÁ RÈN LUYỆN HỌC SINH THEO KPI HÀNG NGÀY / HÀNG TUẦN - LỚP 10 HOA B</t>
  </si>
  <si>
    <t>Khối: Khối 10 | GVCN: Nguyễn Thị Việt Hương | Thời gian theo dõi: 07/09/2026 - 30/05/2027 (35 Tuần học | 7 ngày/tuần) | THPT Chuyên Hùng Vương</t>
  </si>
  <si>
    <t>📋 Nhật Ký Vi Phạm Lớp 10_Hoa_B</t>
  </si>
  <si>
    <t>Tạ Minh Anh</t>
  </si>
  <si>
    <t>Lê Đức Ân</t>
  </si>
  <si>
    <t>23/02/2011</t>
  </si>
  <si>
    <t>Nguyễn Phúc Bảo</t>
  </si>
  <si>
    <t>Chử Đức Biên</t>
  </si>
  <si>
    <t>21/09/2011</t>
  </si>
  <si>
    <t>Đỗ Tùng Chi</t>
  </si>
  <si>
    <t>10/06/2011</t>
  </si>
  <si>
    <t>Nguyễn Thùy Dương</t>
  </si>
  <si>
    <t>06/03/2011</t>
  </si>
  <si>
    <t>Đỗ Thảo Yên Đan</t>
  </si>
  <si>
    <t>20/09/2011</t>
  </si>
  <si>
    <t>Phạm Đặng Hải Đăng</t>
  </si>
  <si>
    <t>Hoàng Hương Giang</t>
  </si>
  <si>
    <t>16/05/2011</t>
  </si>
  <si>
    <t>Lê Mai Thanh Hằng</t>
  </si>
  <si>
    <t>Vương Minh Hằng</t>
  </si>
  <si>
    <t>Phạm Tuấn Hùng</t>
  </si>
  <si>
    <t>29/05/2011</t>
  </si>
  <si>
    <t>Nguyễn Quang Khải</t>
  </si>
  <si>
    <t>22/09/2011</t>
  </si>
  <si>
    <t>Nguyễn Ngọc Khang</t>
  </si>
  <si>
    <t>Trần Hoàng Gia Khánh</t>
  </si>
  <si>
    <t>Nguyễn Thảo Linh</t>
  </si>
  <si>
    <t>Trần Khánh Ly</t>
  </si>
  <si>
    <t>Đỗ Hải Minh</t>
  </si>
  <si>
    <t>20/10/2011</t>
  </si>
  <si>
    <t>Nguyễn Ngọc Minh</t>
  </si>
  <si>
    <t>Nguyễn Quang Minh</t>
  </si>
  <si>
    <t>Khổng Trà My</t>
  </si>
  <si>
    <t>08/03/2011</t>
  </si>
  <si>
    <t>Lê Hà My</t>
  </si>
  <si>
    <t>Đặng Lê Na</t>
  </si>
  <si>
    <t>Nguyễn Bích Nghi</t>
  </si>
  <si>
    <t>13/03/2011</t>
  </si>
  <si>
    <t>Mai Đức Nghĩa</t>
  </si>
  <si>
    <t>Vũ Bảo Ngọc</t>
  </si>
  <si>
    <t>12/08/2011</t>
  </si>
  <si>
    <t>Hoàng Công Quân</t>
  </si>
  <si>
    <t>12/12/2011</t>
  </si>
  <si>
    <t>Đặng Thái Sơn</t>
  </si>
  <si>
    <t>Nguyễn Minh Thái</t>
  </si>
  <si>
    <t>Lê Phương Thảo</t>
  </si>
  <si>
    <t>03/05/2011</t>
  </si>
  <si>
    <t>Hoàng Đức Thắng</t>
  </si>
  <si>
    <t>Lê Anh Tú</t>
  </si>
  <si>
    <t>25/04/2011</t>
  </si>
  <si>
    <t>BẢNG ĐÁNH GIÁ RÈN LUYỆN HỌC SINH THEO KPI HÀNG NGÀY / HÀNG TUẦN - LỚP 10 SINH</t>
  </si>
  <si>
    <t>Khối: Khối 10 | GVCN: Nguyễn Thị Kim Ngọc | Thời gian theo dõi: 07/09/2026 - 30/05/2027 (35 Tuần học | 7 ngày/tuần) | THPT Chuyên Hùng Vương</t>
  </si>
  <si>
    <t>📋 Nhật Ký Vi Phạm Lớp 10_Sinh</t>
  </si>
  <si>
    <t>Đào Thúy An</t>
  </si>
  <si>
    <t>Đỗ Quốc An</t>
  </si>
  <si>
    <t>21/05/2011</t>
  </si>
  <si>
    <t>Nguyễn Thị Hồng Anh</t>
  </si>
  <si>
    <t>30/09/2011</t>
  </si>
  <si>
    <t>Trần Đức Anh</t>
  </si>
  <si>
    <t>22/11/2011</t>
  </si>
  <si>
    <t>Tạ Gia Bảo</t>
  </si>
  <si>
    <t>24/08/2011</t>
  </si>
  <si>
    <t>Dương Thái Bình</t>
  </si>
  <si>
    <t>Phạm Thị Ngọc Bình</t>
  </si>
  <si>
    <t>Nguyễn Bảo Chi</t>
  </si>
  <si>
    <t>Phạm Thị Ngọc Diệp</t>
  </si>
  <si>
    <t>Trần Hoàng Dũng</t>
  </si>
  <si>
    <t>20/07/2011</t>
  </si>
  <si>
    <t>Nguyễn Đan Dương</t>
  </si>
  <si>
    <t>Phạm Đức Dương</t>
  </si>
  <si>
    <t>Trần Minh Đức</t>
  </si>
  <si>
    <t>Lương Bảo Giang</t>
  </si>
  <si>
    <t>08/02/2011</t>
  </si>
  <si>
    <t>Nguyễn Thu Giang</t>
  </si>
  <si>
    <t>21/06/2011</t>
  </si>
  <si>
    <t>Triệu Gia Hào</t>
  </si>
  <si>
    <t>08/11/2011</t>
  </si>
  <si>
    <t>Phan Minh Hiếu</t>
  </si>
  <si>
    <t>25/06/2011</t>
  </si>
  <si>
    <t>Nguyễn Trần Ánh Hồng</t>
  </si>
  <si>
    <t>12/01/2011</t>
  </si>
  <si>
    <t>Nguyễn Bảo Khánh</t>
  </si>
  <si>
    <t>29/01/2011</t>
  </si>
  <si>
    <t>Phạm Gia Khánh</t>
  </si>
  <si>
    <t>21/12/2011</t>
  </si>
  <si>
    <t>Nguyễn Trung Kiên</t>
  </si>
  <si>
    <t>Nguyễn Tuấn Minh</t>
  </si>
  <si>
    <t>20/04/2011</t>
  </si>
  <si>
    <t>Nguyễn Phi Nga</t>
  </si>
  <si>
    <t>14/12/2011</t>
  </si>
  <si>
    <t>Hà Hoàng Ngân</t>
  </si>
  <si>
    <t>16/12/2011</t>
  </si>
  <si>
    <t>Nguyễn Thị Phương Ngân</t>
  </si>
  <si>
    <t>Trần Hà Ngân</t>
  </si>
  <si>
    <t>Nguyễn Như Ngọc</t>
  </si>
  <si>
    <t>03/02/2011</t>
  </si>
  <si>
    <t>Đào Hoàng Nguyên</t>
  </si>
  <si>
    <t>Lê Tuệ Nhi</t>
  </si>
  <si>
    <t>Vương Bảo Thiện</t>
  </si>
  <si>
    <t>Nguyễn Lê Trung</t>
  </si>
  <si>
    <t>09/04/2011</t>
  </si>
  <si>
    <t>Nguyễn Quang Trường</t>
  </si>
  <si>
    <t>Nguyễn Văn Trường</t>
  </si>
  <si>
    <t>Nguyễn Cẩm Tú</t>
  </si>
  <si>
    <t>16/09/2011</t>
  </si>
  <si>
    <t>Nguyễn Quang Vinh</t>
  </si>
  <si>
    <t>07/04/2011</t>
  </si>
  <si>
    <t>BẢNG ĐÁNH GIÁ RÈN LUYỆN HỌC SINH THEO KPI HÀNG NGÀY / HÀNG TUẦN - LỚP 10 TIN A</t>
  </si>
  <si>
    <t>Khối: Khối 10 | GVCN: Đinh Thái Sơn | Thời gian theo dõi: 07/09/2026 - 30/05/2027 (35 Tuần học | 7 ngày/tuần) | THPT Chuyên Hùng Vương</t>
  </si>
  <si>
    <t>📋 Nhật Ký Vi Phạm Lớp 10_Tin_A</t>
  </si>
  <si>
    <t>Nguyễn Bình An</t>
  </si>
  <si>
    <t>07/03/2011</t>
  </si>
  <si>
    <t>Lê Tùng Anh</t>
  </si>
  <si>
    <t>Nguyễn Đức Anh</t>
  </si>
  <si>
    <t>26/07/2011</t>
  </si>
  <si>
    <t>Trần Hoàng Trang Anh</t>
  </si>
  <si>
    <t>Hoàng Hoa Ngọc Diệp</t>
  </si>
  <si>
    <t>Vũ Ngọc Bách Du</t>
  </si>
  <si>
    <t>Lưu Nguyễn Dũng</t>
  </si>
  <si>
    <t>Lương Hoàng Dương</t>
  </si>
  <si>
    <t>18/08/2011</t>
  </si>
  <si>
    <t>Nguyễn Quang Đại</t>
  </si>
  <si>
    <t>Vũ Tiến Đạt</t>
  </si>
  <si>
    <t>16/04/2011</t>
  </si>
  <si>
    <t>Bùi Quang Đông</t>
  </si>
  <si>
    <t>Dương Nghĩa Đức</t>
  </si>
  <si>
    <t>Trần Anh Đức</t>
  </si>
  <si>
    <t>15/05/2011</t>
  </si>
  <si>
    <t>Vũ Thu Giang</t>
  </si>
  <si>
    <t>04/01/2011</t>
  </si>
  <si>
    <t>Nguyễn Minh Hải</t>
  </si>
  <si>
    <t>Nguyễn Thu Hoài</t>
  </si>
  <si>
    <t>Bùi Việt Hoàng</t>
  </si>
  <si>
    <t>08/01/2011</t>
  </si>
  <si>
    <t>Lê Gia Huy</t>
  </si>
  <si>
    <t>07/05/2011</t>
  </si>
  <si>
    <t>24/06/2011</t>
  </si>
  <si>
    <t>Dương Khánh</t>
  </si>
  <si>
    <t>23/01/2011</t>
  </si>
  <si>
    <t>Nguyễn Trang Linh</t>
  </si>
  <si>
    <t>25/07/2011</t>
  </si>
  <si>
    <t>Kim Dương Bảo Long</t>
  </si>
  <si>
    <t>26/09/2011</t>
  </si>
  <si>
    <t>Nguyễn Phi Long</t>
  </si>
  <si>
    <t>Đào Ngọc Gia Minh</t>
  </si>
  <si>
    <t>03/12/2011</t>
  </si>
  <si>
    <t>Nguyễn Thế Minh</t>
  </si>
  <si>
    <t>25/01/2011</t>
  </si>
  <si>
    <t>Dương Hải Nam</t>
  </si>
  <si>
    <t>Nguyễn Hải Nam</t>
  </si>
  <si>
    <t>Trần Tuệ Ngọc</t>
  </si>
  <si>
    <t>Trần Lan Phương</t>
  </si>
  <si>
    <t>26/02/2011</t>
  </si>
  <si>
    <t>Nguyễn Khánh Toàn</t>
  </si>
  <si>
    <t>Phan Minh Trí</t>
  </si>
  <si>
    <t>19/01/2011</t>
  </si>
  <si>
    <t>Dương Xuân Trường</t>
  </si>
  <si>
    <t>Triệu Nguyễn Tuấn Tú</t>
  </si>
  <si>
    <t>Phạm Thị Thục Uyên</t>
  </si>
  <si>
    <t>04/03/2011</t>
  </si>
  <si>
    <t>BẢNG ĐÁNH GIÁ RÈN LUYỆN HỌC SINH THEO KPI HÀNG NGÀY / HÀNG TUẦN - LỚP 10 TIN B</t>
  </si>
  <si>
    <t>Khối: Khối 10 | GVCN: Nguyễn Tiến Cường | Thời gian theo dõi: 07/09/2026 - 30/05/2027 (35 Tuần học | 7 ngày/tuần) | THPT Chuyên Hùng Vương</t>
  </si>
  <si>
    <t>📋 Nhật Ký Vi Phạm Lớp 10_Tin_B</t>
  </si>
  <si>
    <t>Đỗ Việt Bách</t>
  </si>
  <si>
    <t>01/02/2011</t>
  </si>
  <si>
    <t>Lê Bảo Duy</t>
  </si>
  <si>
    <t>28/01/2011</t>
  </si>
  <si>
    <t>Ngô Anh Duy</t>
  </si>
  <si>
    <t>Nguyễn Anh Duy</t>
  </si>
  <si>
    <t>09/09/2011</t>
  </si>
  <si>
    <t>Trần Ngọc Dương</t>
  </si>
  <si>
    <t>10/04/2011</t>
  </si>
  <si>
    <t>Nguyễn Tiến Đạt</t>
  </si>
  <si>
    <t>Trần Hải Đăng</t>
  </si>
  <si>
    <t>31/05/2011</t>
  </si>
  <si>
    <t>Hoàng Anh Đức</t>
  </si>
  <si>
    <t>Nguyễn Thanh Hằng</t>
  </si>
  <si>
    <t>23/07/2011</t>
  </si>
  <si>
    <t>Nguyễn Ngọc Huy</t>
  </si>
  <si>
    <t>19/11/2011</t>
  </si>
  <si>
    <t>Trần Ngọc Huyền</t>
  </si>
  <si>
    <t>27/02/2011</t>
  </si>
  <si>
    <t>Nguyễn Thanh Hưng</t>
  </si>
  <si>
    <t>Vũ Đức Khải</t>
  </si>
  <si>
    <t>03/08/2011</t>
  </si>
  <si>
    <t>Phan Vĩnh Khang</t>
  </si>
  <si>
    <t>22/06/2011</t>
  </si>
  <si>
    <t>Trần Quý Khang</t>
  </si>
  <si>
    <t>Đỗ Ngọc Khánh</t>
  </si>
  <si>
    <t>Nguyễn Nam Khánh</t>
  </si>
  <si>
    <t>21/11/2011</t>
  </si>
  <si>
    <t>Khuất Thanh Lâm</t>
  </si>
  <si>
    <t>07/09/2011</t>
  </si>
  <si>
    <t>Nguyễn Hoàng Linh</t>
  </si>
  <si>
    <t>Lê Anh Mai</t>
  </si>
  <si>
    <t>23/10/2011</t>
  </si>
  <si>
    <t>Lê Ngọc Bảo Minh</t>
  </si>
  <si>
    <t>Trần Hoài Nam</t>
  </si>
  <si>
    <t>Lê Văn Nhất</t>
  </si>
  <si>
    <t>11/10/2011</t>
  </si>
  <si>
    <t>Phạm Huy Phát</t>
  </si>
  <si>
    <t>Bùi Minh Phúc</t>
  </si>
  <si>
    <t>02/04/2011</t>
  </si>
  <si>
    <t>Phan Minh Phúc</t>
  </si>
  <si>
    <t>Nguyễn Minh Quân</t>
  </si>
  <si>
    <t>15/02/2011</t>
  </si>
  <si>
    <t>Trịnh Minh Sơn</t>
  </si>
  <si>
    <t>Trần Phú Thái</t>
  </si>
  <si>
    <t>Đào Phúc Thịnh</t>
  </si>
  <si>
    <t>02/03/2011</t>
  </si>
  <si>
    <t>Nguyễn Đức Thịnh</t>
  </si>
  <si>
    <t>Phùng Thị Thu Trang</t>
  </si>
  <si>
    <t>Bùi Mạnh Tùng</t>
  </si>
  <si>
    <t>30/12/2011</t>
  </si>
  <si>
    <t>BẢNG ĐÁNH GIÁ RÈN LUYỆN HỌC SINH THEO KPI HÀNG NGÀY / HÀNG TUẦN - LỚP 10 VAN A</t>
  </si>
  <si>
    <t>Khối: Khối 10 | GVCN: Nguyễn Thanh Xuân | Thời gian theo dõi: 07/09/2026 - 30/05/2027 (35 Tuần học | 7 ngày/tuần) | THPT Chuyên Hùng Vương</t>
  </si>
  <si>
    <t>📋 Nhật Ký Vi Phạm Lớp 10_Van_A</t>
  </si>
  <si>
    <t>Nguyễn Vũ Khánh Hà</t>
  </si>
  <si>
    <t>08/08/2011</t>
  </si>
  <si>
    <t>Trịnh Ngọc Minh Châu</t>
  </si>
  <si>
    <t>Đỗ Mai Chi</t>
  </si>
  <si>
    <t>20/05/2011</t>
  </si>
  <si>
    <t>Lã Đặng Khánh Chi</t>
  </si>
  <si>
    <t>Nguyễn Linh Chi</t>
  </si>
  <si>
    <t>Nguyễn Quỳnh Chi</t>
  </si>
  <si>
    <t>Trần Khánh Chi</t>
  </si>
  <si>
    <t>15/07/2011</t>
  </si>
  <si>
    <t>Đỗ Ngọc Diệp</t>
  </si>
  <si>
    <t>Trần Ngọc Diệp</t>
  </si>
  <si>
    <t>Nguyễn Hà Giang</t>
  </si>
  <si>
    <t>Nguyễn Thị Thu Huyền</t>
  </si>
  <si>
    <t>Phạm Thu Huyền</t>
  </si>
  <si>
    <t>09/06/2011</t>
  </si>
  <si>
    <t>Nguyễn Ngọc Lâm</t>
  </si>
  <si>
    <t>Nguyễn Thị Hà Linh</t>
  </si>
  <si>
    <t>Nguyễn Thùy Linh</t>
  </si>
  <si>
    <t>Phạm Thị Thùy Linh</t>
  </si>
  <si>
    <t>15/03/2011</t>
  </si>
  <si>
    <t>Triệu Hà Linh</t>
  </si>
  <si>
    <t>Vũ Phương Linh</t>
  </si>
  <si>
    <t>26/03/2011</t>
  </si>
  <si>
    <t>Trần Ngô Phương Mai</t>
  </si>
  <si>
    <t>24/11/2011</t>
  </si>
  <si>
    <t>Đỗ Trà My</t>
  </si>
  <si>
    <t>Lại Nguyễn Hà My</t>
  </si>
  <si>
    <t>27/12/2011</t>
  </si>
  <si>
    <t>Nguyễn Trà My</t>
  </si>
  <si>
    <t>Phạm Thị Hà My</t>
  </si>
  <si>
    <t>Hoàng Thị Lệ Mỹ</t>
  </si>
  <si>
    <t>Tô Minh Nam</t>
  </si>
  <si>
    <t>Đào Bảo Ngọc</t>
  </si>
  <si>
    <t>02/11/2011</t>
  </si>
  <si>
    <t>Nguyễn Bảo Ngọc</t>
  </si>
  <si>
    <t>Vũ Như Ngọc</t>
  </si>
  <si>
    <t>Cao Minh Nguyệt</t>
  </si>
  <si>
    <t>26/12/2011</t>
  </si>
  <si>
    <t>Hoàng Thu Thảo</t>
  </si>
  <si>
    <t>Khuất Hồng Thịnh</t>
  </si>
  <si>
    <t>Ngô Thu Thủy</t>
  </si>
  <si>
    <t>Đinh Thị Minh Thư</t>
  </si>
  <si>
    <t>Cao Hà Trang</t>
  </si>
  <si>
    <t>Nguyễn Kiều Vân</t>
  </si>
  <si>
    <t>21/10/2011</t>
  </si>
  <si>
    <t>BẢNG ĐÁNH GIÁ RÈN LUYỆN HỌC SINH THEO KPI HÀNG NGÀY / HÀNG TUẦN - LỚP 10 VAN B</t>
  </si>
  <si>
    <t>Khối: Khối 10 | GVCN: Nguyễn Phương Hạnh | Thời gian theo dõi: 07/09/2026 - 30/05/2027 (35 Tuần học | 7 ngày/tuần) | THPT Chuyên Hùng Vương</t>
  </si>
  <si>
    <t>📋 Nhật Ký Vi Phạm Lớp 10_Van_B</t>
  </si>
  <si>
    <t>Nguyễn Thảo An</t>
  </si>
  <si>
    <t>06/11/2011</t>
  </si>
  <si>
    <t>Nguyễn Ngọc Lê Anh</t>
  </si>
  <si>
    <t>04/12/2011</t>
  </si>
  <si>
    <t>Nguyễn Phương Anh</t>
  </si>
  <si>
    <t>07/07/2011</t>
  </si>
  <si>
    <t>Chu Thị Minh Ánh</t>
  </si>
  <si>
    <t>Đỗ Thị Ngọc Ánh</t>
  </si>
  <si>
    <t>Nguyễn Thị Ngọc Ánh</t>
  </si>
  <si>
    <t>Đồng Ngọc Bích</t>
  </si>
  <si>
    <t>Trần Ngọc Bích</t>
  </si>
  <si>
    <t>Đinh Bảo Châu</t>
  </si>
  <si>
    <t>Nguyễn Trần Linh Chi</t>
  </si>
  <si>
    <t>Nguyễn Thị Ngọc Diệp</t>
  </si>
  <si>
    <t>11/06/2011</t>
  </si>
  <si>
    <t>Trần Triều Dương</t>
  </si>
  <si>
    <t>24/04/2011</t>
  </si>
  <si>
    <t>Hoàng Thanh Hằng</t>
  </si>
  <si>
    <t>Nguyễn Khánh Linh</t>
  </si>
  <si>
    <t>Nguyễn Mai Khánh Linh</t>
  </si>
  <si>
    <t>Nguyễn Thảo Ly</t>
  </si>
  <si>
    <t>01/03/2011</t>
  </si>
  <si>
    <t>Vũ Hà My</t>
  </si>
  <si>
    <t>Hà Bảo Ngọc</t>
  </si>
  <si>
    <t>03/11/2011</t>
  </si>
  <si>
    <t>Nguyễn Đào Thảo Nguyên</t>
  </si>
  <si>
    <t>31/01/2011</t>
  </si>
  <si>
    <t>Phan Lâm Như</t>
  </si>
  <si>
    <t>Nguyễn Thị Thu Phương</t>
  </si>
  <si>
    <t>05/05/2011</t>
  </si>
  <si>
    <t>Trần Thanh Phương</t>
  </si>
  <si>
    <t>Bùi Như Quỳnh</t>
  </si>
  <si>
    <t>06/02/2011</t>
  </si>
  <si>
    <t>Bùi Nguyễn Minh Thu</t>
  </si>
  <si>
    <t>Trịnh Thanh Thu</t>
  </si>
  <si>
    <t>Nguyễn Hà Phương Thùy</t>
  </si>
  <si>
    <t>Nguyễn Hoàng Thu Thủy</t>
  </si>
  <si>
    <t>25/10/2011</t>
  </si>
  <si>
    <t>Hà Minh Thư</t>
  </si>
  <si>
    <t>18/05/2011</t>
  </si>
  <si>
    <t>Nguyễn Tâm Thư</t>
  </si>
  <si>
    <t>28/06/2011</t>
  </si>
  <si>
    <t>Công Minh Trang</t>
  </si>
  <si>
    <t>13/08/2011</t>
  </si>
  <si>
    <t>Nguyễn Ngọc Thanh Vân</t>
  </si>
  <si>
    <t>Phan Triệu Hà Vy</t>
  </si>
  <si>
    <t>Lê Hải Yến</t>
  </si>
  <si>
    <t>Nguyễn Hoàng Yến</t>
  </si>
  <si>
    <t>21/08/2011</t>
  </si>
  <si>
    <t>BẢNG ĐÁNH GIÁ RÈN LUYỆN HỌC SINH THEO KPI HÀNG NGÀY / HÀNG TUẦN - LỚP 10 SU</t>
  </si>
  <si>
    <t>Khối: Khối 10 | GVCN: Trần Đức Thắng | Thời gian theo dõi: 07/09/2026 - 30/05/2027 (35 Tuần học | 7 ngày/tuần) | THPT Chuyên Hùng Vương</t>
  </si>
  <si>
    <t>📋 Nhật Ký Vi Phạm Lớp 10_Su</t>
  </si>
  <si>
    <t>Đỗ Minh Anh</t>
  </si>
  <si>
    <t>17/04/2011</t>
  </si>
  <si>
    <t>Nguyễn Thị Nhật Anh</t>
  </si>
  <si>
    <t>18/12/2011</t>
  </si>
  <si>
    <t>Nguyễn Thị Phương Anh</t>
  </si>
  <si>
    <t>Trần Việt Anh</t>
  </si>
  <si>
    <t>Lưu Ngọc Bích</t>
  </si>
  <si>
    <t>27/07/2011</t>
  </si>
  <si>
    <t>Hoàng Đỗ Hạnh Dung</t>
  </si>
  <si>
    <t>14/11/2011</t>
  </si>
  <si>
    <t>Tạ Thu Giang</t>
  </si>
  <si>
    <t>Lê Phan Thanh Hiền</t>
  </si>
  <si>
    <t>Nguyễn Đức Hoàng</t>
  </si>
  <si>
    <t>20/06/2011</t>
  </si>
  <si>
    <t>Nguyễn Khánh Huyền</t>
  </si>
  <si>
    <t>Hoàng Gia Khánh</t>
  </si>
  <si>
    <t>Lê Bảo Khánh</t>
  </si>
  <si>
    <t>Nguyễn Ngọc Khánh Linh</t>
  </si>
  <si>
    <t>Nguyễn Phương Linh</t>
  </si>
  <si>
    <t>Nguyễn Công Minh</t>
  </si>
  <si>
    <t>Đỗ Quốc Nam</t>
  </si>
  <si>
    <t>Nguyễn Kim Ngân</t>
  </si>
  <si>
    <t>26/06/2011</t>
  </si>
  <si>
    <t>Đào Hoàng Khánh Ngọc</t>
  </si>
  <si>
    <t>Đặng Nguyễn Khánh Ngọc</t>
  </si>
  <si>
    <t>14/02/2011</t>
  </si>
  <si>
    <t>Lương Nguyễn Bảo Ngọc</t>
  </si>
  <si>
    <t>21/02/2011</t>
  </si>
  <si>
    <t>Nguyễn Thị Phương Nguyên</t>
  </si>
  <si>
    <t>10/01/2011</t>
  </si>
  <si>
    <t>Nguyễn Hoàng Lâm Nhi</t>
  </si>
  <si>
    <t>Nguyễn Hồng Phúc</t>
  </si>
  <si>
    <t>Lê Quốc Phương</t>
  </si>
  <si>
    <t>Đào Kim Phượng</t>
  </si>
  <si>
    <t>25/09/2011</t>
  </si>
  <si>
    <t>Cù Mạnh Quân</t>
  </si>
  <si>
    <t>09/02/2011</t>
  </si>
  <si>
    <t>Nguyễn Kim Thành</t>
  </si>
  <si>
    <t>07/02/2011</t>
  </si>
  <si>
    <t>26/10/2011</t>
  </si>
  <si>
    <t>Nguyễn Thu Trang</t>
  </si>
  <si>
    <t>Nguyễn Diệp Bảo Trâm</t>
  </si>
  <si>
    <t>09/10/2011</t>
  </si>
  <si>
    <t>Nguyễn Đào Quỳnh Trâm</t>
  </si>
  <si>
    <t>13/09/2011</t>
  </si>
  <si>
    <t>BẢNG ĐÁNH GIÁ RÈN LUYỆN HỌC SINH THEO KPI HÀNG NGÀY / HÀNG TUẦN - LỚP 10 DIA</t>
  </si>
  <si>
    <t>Khối: Khối 10 | GVCN: Vi Thị Thúy Phượng | Thời gian theo dõi: 07/09/2026 - 30/05/2027 (35 Tuần học | 7 ngày/tuần) | THPT Chuyên Hùng Vương</t>
  </si>
  <si>
    <t>📋 Nhật Ký Vi Phạm Lớp 10_Dia</t>
  </si>
  <si>
    <t>Đinh Trần Đăng Huy</t>
  </si>
  <si>
    <t>Nguyễn Mai Phương</t>
  </si>
  <si>
    <t>Nguyễn Phương An</t>
  </si>
  <si>
    <t>02/08/2011</t>
  </si>
  <si>
    <t>Đặng Vũ Châu Anh</t>
  </si>
  <si>
    <t>Nguyễn Hồng Quang Anh</t>
  </si>
  <si>
    <t>13/10/2011</t>
  </si>
  <si>
    <t>Đinh Thị Minh Châu</t>
  </si>
  <si>
    <t>Nguyễn Thị Bảo Châu</t>
  </si>
  <si>
    <t>Hà Khánh Chi</t>
  </si>
  <si>
    <t>Hà Thị Khánh Chi</t>
  </si>
  <si>
    <t>Đinh Ngọc Diệp</t>
  </si>
  <si>
    <t>29/09/2011</t>
  </si>
  <si>
    <t>Phạm Ngọc Diệp</t>
  </si>
  <si>
    <t>Nguyễn Tường Dung</t>
  </si>
  <si>
    <t>Phạm Thùy Dung</t>
  </si>
  <si>
    <t>Trịnh Thị Duyên</t>
  </si>
  <si>
    <t>Lê Hương Giang</t>
  </si>
  <si>
    <t>07/11/2011</t>
  </si>
  <si>
    <t>Tống Ngọc Hà</t>
  </si>
  <si>
    <t>26/08/2011</t>
  </si>
  <si>
    <t>Vũ Gia Hân</t>
  </si>
  <si>
    <t>22/01/2011</t>
  </si>
  <si>
    <t>Phan Đức Huy</t>
  </si>
  <si>
    <t>18/09/2011</t>
  </si>
  <si>
    <t>Đỗ Thảo Linh</t>
  </si>
  <si>
    <t>Ngô Hà Linh</t>
  </si>
  <si>
    <t>Khổng Thanh Mai</t>
  </si>
  <si>
    <t>27/11/2011</t>
  </si>
  <si>
    <t>Nguyễn Thị Thanh Mai</t>
  </si>
  <si>
    <t>03/07/2011</t>
  </si>
  <si>
    <t>Đào Quang Minh</t>
  </si>
  <si>
    <t>21/04/2011</t>
  </si>
  <si>
    <t>Lê Nguyễn Trà My</t>
  </si>
  <si>
    <t>05/07/2011</t>
  </si>
  <si>
    <t>Nguyễn Lê Na</t>
  </si>
  <si>
    <t>Nguyễn Bảo Ngân</t>
  </si>
  <si>
    <t>Hoàng Bích Ngọc</t>
  </si>
  <si>
    <t>Nguyễn Ánh Ngọc</t>
  </si>
  <si>
    <t>24/10/2011</t>
  </si>
  <si>
    <t>Vũ Ánh Ngọc</t>
  </si>
  <si>
    <t>Nguyễn Hồng Nhung</t>
  </si>
  <si>
    <t>13/04/2010</t>
  </si>
  <si>
    <t>Đỗ Phương Vy</t>
  </si>
  <si>
    <t>BẢNG ĐÁNH GIÁ RÈN LUYỆN HỌC SINH THEO KPI HÀNG NGÀY / HÀNG TUẦN - LỚP 10 ANH</t>
  </si>
  <si>
    <t>Khối: Khối 10 | GVCN: Nguyễn Thị Bích Huệ | Thời gian theo dõi: 07/09/2026 - 30/05/2027 (35 Tuần học | 7 ngày/tuần) | THPT Chuyên Hùng Vương</t>
  </si>
  <si>
    <t>📋 Nhật Ký Vi Phạm Lớp 10_Anh</t>
  </si>
  <si>
    <t>Lê Quý An</t>
  </si>
  <si>
    <t>Trần Hà An</t>
  </si>
  <si>
    <t>Đặng Châu Anh</t>
  </si>
  <si>
    <t>25/02/2011</t>
  </si>
  <si>
    <t>Khổng Thị Châu Anh</t>
  </si>
  <si>
    <t>Nguyễn Quỳnh Anh</t>
  </si>
  <si>
    <t>05/02/2011</t>
  </si>
  <si>
    <t>Nguyễn Thị Vân Anh</t>
  </si>
  <si>
    <t>Vi Đỗ Quốc Bảo</t>
  </si>
  <si>
    <t>Nguyễn Ngọc Bảo Châu</t>
  </si>
  <si>
    <t>Trần Lê Bảo Châu</t>
  </si>
  <si>
    <t>Lê Hà Ngọc Diệp</t>
  </si>
  <si>
    <t>23/11/2011</t>
  </si>
  <si>
    <t>Lê Thái Dương</t>
  </si>
  <si>
    <t>Nguyễn Vũ Thùy Dương</t>
  </si>
  <si>
    <t>19/05/2011</t>
  </si>
  <si>
    <t>Nguyễn Hữu Định</t>
  </si>
  <si>
    <t>17/06/2011</t>
  </si>
  <si>
    <t>Nguyễn Lê Hiếu</t>
  </si>
  <si>
    <t>Kiều Lê Khánh</t>
  </si>
  <si>
    <t>18/10/2011</t>
  </si>
  <si>
    <t>Nguyễn Đức Khánh</t>
  </si>
  <si>
    <t>28/08/2011</t>
  </si>
  <si>
    <t>Nguyễn Ngọc Khánh</t>
  </si>
  <si>
    <t>Đinh Mộc Lam</t>
  </si>
  <si>
    <t>Mè Phương Lâm</t>
  </si>
  <si>
    <t>Nguyễn Hoàng Lâm</t>
  </si>
  <si>
    <t>13/05/2011</t>
  </si>
  <si>
    <t>Chu Gia Linh</t>
  </si>
  <si>
    <t>Nguyễn Yến Nhi</t>
  </si>
  <si>
    <t>10/09/2011</t>
  </si>
  <si>
    <t>Hà Nguyễn Thiên Phú</t>
  </si>
  <si>
    <t>04/02/2010</t>
  </si>
  <si>
    <t>Nguyễn Đình Phương</t>
  </si>
  <si>
    <t>Nguyễn Hà Phương</t>
  </si>
  <si>
    <t>Nguyễn Thanh Phương</t>
  </si>
  <si>
    <t>Trần Thị Hà Phương</t>
  </si>
  <si>
    <t>Nguyễn Như Quỳnh</t>
  </si>
  <si>
    <t>25/11/2011</t>
  </si>
  <si>
    <t>Lê Ngọc Thắng</t>
  </si>
  <si>
    <t>Nguyễn Thủy Tiên</t>
  </si>
  <si>
    <t>Phan Phương Trà</t>
  </si>
  <si>
    <t>Triệu Thùy Trang</t>
  </si>
  <si>
    <t>Lương Cẩm Tú</t>
  </si>
  <si>
    <t>Trần Đăng Tuấn</t>
  </si>
  <si>
    <t>17/09/2011</t>
  </si>
  <si>
    <t>BẢNG ĐÁNH GIÁ RÈN LUYỆN HỌC SINH THEO KPI HÀNG NGÀY / HÀNG TUẦN - LỚP 10 PHAP</t>
  </si>
  <si>
    <t>Khối: Khối 10 | GVCN: Nguyễn Văn Chính | Thời gian theo dõi: 07/09/2026 - 30/05/2027 (35 Tuần học | 7 ngày/tuần) | THPT Chuyên Hùng Vương</t>
  </si>
  <si>
    <t>📋 Nhật Ký Vi Phạm Lớp 10_Phap</t>
  </si>
  <si>
    <t>Hoàng Minh Anh</t>
  </si>
  <si>
    <t>Ma Ngọc Trâm Anh</t>
  </si>
  <si>
    <t>Nguyễn Đức Bình</t>
  </si>
  <si>
    <t>08/09/2011</t>
  </si>
  <si>
    <t>Đặng Thùy Châm</t>
  </si>
  <si>
    <t>Bùi Minh Châu</t>
  </si>
  <si>
    <t>Hán Vũ Tùng Dương</t>
  </si>
  <si>
    <t>11/09/2011</t>
  </si>
  <si>
    <t>Ngô Thùy Dương</t>
  </si>
  <si>
    <t>Nguyễn Vy Thùy Dương</t>
  </si>
  <si>
    <t>Tạ Thùy Dương</t>
  </si>
  <si>
    <t>Hoàng Thị Anh Đào</t>
  </si>
  <si>
    <t>Đỗ Thị Minh Hải</t>
  </si>
  <si>
    <t>12/07/2011</t>
  </si>
  <si>
    <t>Hoàng Minh Hải</t>
  </si>
  <si>
    <t>Trần Hoàng Bảo Hân</t>
  </si>
  <si>
    <t>01/04/2011</t>
  </si>
  <si>
    <t>Lê Minh Hiếu</t>
  </si>
  <si>
    <t>Đỗ Thu Huyền</t>
  </si>
  <si>
    <t>Cao Ngọc Khánh</t>
  </si>
  <si>
    <t>05/06/2011</t>
  </si>
  <si>
    <t>Hà Quốc Khánh</t>
  </si>
  <si>
    <t>Hoàng Đăng Khôi</t>
  </si>
  <si>
    <t>Nguyễn Duyên Tùng Lâm</t>
  </si>
  <si>
    <t>Đinh Diệu Linh</t>
  </si>
  <si>
    <t>Nguyễn Thị Ngọc Linh</t>
  </si>
  <si>
    <t>Đỗ Phương Mai</t>
  </si>
  <si>
    <t>Đỗ Tuệ Minh</t>
  </si>
  <si>
    <t>30/03/2011</t>
  </si>
  <si>
    <t>Nguyễn Hoàng Trà My</t>
  </si>
  <si>
    <t>02/10/2011</t>
  </si>
  <si>
    <t>Nguyễn Thiệu Nam</t>
  </si>
  <si>
    <t>Giang Bích Ngọc</t>
  </si>
  <si>
    <t>20/11/2011</t>
  </si>
  <si>
    <t>Khổng Minh Nhật</t>
  </si>
  <si>
    <t>28/03/2011</t>
  </si>
  <si>
    <t>Nguyễn Khánh Phong</t>
  </si>
  <si>
    <t>18/07/2011</t>
  </si>
  <si>
    <t>Trần Phương Thanh</t>
  </si>
  <si>
    <t>Phạm Phương Thảo</t>
  </si>
  <si>
    <t>Nguyễn Thị Huyền Trang</t>
  </si>
  <si>
    <t>BẢNG ĐÁNH GIÁ RÈN LUYỆN HỌC SINH THEO KPI HÀNG NGÀY / HÀNG TUẦN - LỚP 10 TRUNG</t>
  </si>
  <si>
    <t>Khối: Khối 10 | GVCN: Nguyễn Thị Thanh Hải | Thời gian theo dõi: 07/09/2026 - 30/05/2027 (35 Tuần học | 7 ngày/tuần) | THPT Chuyên Hùng Vương</t>
  </si>
  <si>
    <t>📋 Nhật Ký Vi Phạm Lớp 10_Trung</t>
  </si>
  <si>
    <t>Bùi Minh Anh</t>
  </si>
  <si>
    <t>Lê Quỳnh Anh</t>
  </si>
  <si>
    <t>Đỗ Trương Nguyệt Ánh</t>
  </si>
  <si>
    <t>Đinh Công Bắc</t>
  </si>
  <si>
    <t>23/08/2011</t>
  </si>
  <si>
    <t>Ngô Thùy Chi</t>
  </si>
  <si>
    <t>Nguyễn Đặng Thảo Chi</t>
  </si>
  <si>
    <t>24/02/2011</t>
  </si>
  <si>
    <t>Nguyễn Thị Minh Diệp</t>
  </si>
  <si>
    <t>Phan Tùng Dương</t>
  </si>
  <si>
    <t>Trần Thùy Dương</t>
  </si>
  <si>
    <t>Tạ Hương Giang</t>
  </si>
  <si>
    <t>Đinh Ngọc Hà</t>
  </si>
  <si>
    <t>Đỗ Ngọc Hà</t>
  </si>
  <si>
    <t>Nguyễn Khánh Hà</t>
  </si>
  <si>
    <t>Phan Diệu Hoa</t>
  </si>
  <si>
    <t>Hoàng Gia Huy</t>
  </si>
  <si>
    <t>Nguyễn Vĩnh Khang</t>
  </si>
  <si>
    <t>14/08/2011</t>
  </si>
  <si>
    <t>Cao Thanh Lâm</t>
  </si>
  <si>
    <t>Phạm Nguyễn Thanh Lâm</t>
  </si>
  <si>
    <t>28/02/2011</t>
  </si>
  <si>
    <t>Cao Đại Lộc</t>
  </si>
  <si>
    <t>30/08/2011</t>
  </si>
  <si>
    <t>Đào Nguyệt Minh</t>
  </si>
  <si>
    <t>Phùng Nguyệt Minh</t>
  </si>
  <si>
    <t>Nguyễn Hà My</t>
  </si>
  <si>
    <t>Nguyễn Minh Ngọc</t>
  </si>
  <si>
    <t>25/12/2011</t>
  </si>
  <si>
    <t>Trần Minh Ngọc</t>
  </si>
  <si>
    <t>Kim Thanh Phong</t>
  </si>
  <si>
    <t>13/02/2011</t>
  </si>
  <si>
    <t>Nguyễn Lương Tuấn Phong</t>
  </si>
  <si>
    <t>27/08/2011</t>
  </si>
  <si>
    <t>Lê Quang Phú</t>
  </si>
  <si>
    <t>Phạm Việt Phú</t>
  </si>
  <si>
    <t>16/07/2011</t>
  </si>
  <si>
    <t>Hà Quang Thanh</t>
  </si>
  <si>
    <t>Đào Thanh Thư</t>
  </si>
  <si>
    <t>Nguyễn Minh Thư</t>
  </si>
  <si>
    <t>BẢNG ĐÁNH GIÁ RÈN LUYỆN HỌC SINH THEO KPI HÀNG NGÀY / HÀNG TUẦN - LỚP 10 HAN</t>
  </si>
  <si>
    <t>Khối: Khối 10 | GVCN: Trần Thị Kim Diên | Thời gian theo dõi: 07/09/2026 - 30/05/2027 (35 Tuần học | 7 ngày/tuần) | THPT Chuyên Hùng Vương</t>
  </si>
  <si>
    <t>📋 Nhật Ký Vi Phạm Lớp 10_Han</t>
  </si>
  <si>
    <t>Lê Ngọc Bảo An</t>
  </si>
  <si>
    <t>29/06/2011</t>
  </si>
  <si>
    <t>Lưu Hà An</t>
  </si>
  <si>
    <t>Nguyễn Đức Bình An</t>
  </si>
  <si>
    <t>Trần Minh Châu</t>
  </si>
  <si>
    <t>Đào Ngọc Chi</t>
  </si>
  <si>
    <t>Trần Lê Khánh Chi</t>
  </si>
  <si>
    <t>16/03/2011</t>
  </si>
  <si>
    <t>Vũ Thị Mai Chi</t>
  </si>
  <si>
    <t>Dương Nhật Hà</t>
  </si>
  <si>
    <t>Bùi Thu Hiền</t>
  </si>
  <si>
    <t>Bùi Ngọc Huy</t>
  </si>
  <si>
    <t>20/02/2011</t>
  </si>
  <si>
    <t>Trần Lưu Hương</t>
  </si>
  <si>
    <t>Đào Nam Khánh</t>
  </si>
  <si>
    <t>Nguyễn Hồng Khánh</t>
  </si>
  <si>
    <t>Nguyễn Đức Kiên</t>
  </si>
  <si>
    <t>Trần Ngọc Bảo Lâm</t>
  </si>
  <si>
    <t>Hoàng Khánh Linh</t>
  </si>
  <si>
    <t>Ngô Diệu Linh</t>
  </si>
  <si>
    <t>Trương Gia Linh</t>
  </si>
  <si>
    <t>Hoàng Khánh Ly</t>
  </si>
  <si>
    <t>Phạm Phương Mai</t>
  </si>
  <si>
    <t>Nguyễn Ngọc Hà My</t>
  </si>
  <si>
    <t>Hoàng Như Phương Nam</t>
  </si>
  <si>
    <t>Lê Khánh Ngọc</t>
  </si>
  <si>
    <t>Bùi Kim Thục Nhi</t>
  </si>
  <si>
    <t>Lã Hà Phương</t>
  </si>
  <si>
    <t>Nguyễn Phương Thảo</t>
  </si>
  <si>
    <t>Trần Phương Thảo</t>
  </si>
  <si>
    <t>Trần Thị Thảo</t>
  </si>
  <si>
    <t>Hán Thủy Tiên</t>
  </si>
  <si>
    <t>Triệu Duy Trung</t>
  </si>
  <si>
    <t>Nguyễn Ngọc Bảo Uyên</t>
  </si>
  <si>
    <t>BẢNG ĐÁNH GIÁ RÈN LUYỆN HỌC SINH THEO KPI HÀNG NGÀY / HÀNG TUẦN - LỚP 11 TOAN A</t>
  </si>
  <si>
    <t>Khối: Khối 11 | GVCN: Vũ Hồng Sơn | Thời gian theo dõi: 07/09/2026 - 30/05/2027 (35 Tuần học | 7 ngày/tuần) | THPT Chuyên Hùng Vương</t>
  </si>
  <si>
    <t>📋 Nhật Ký Vi Phạm Lớp 11_Toan_A</t>
  </si>
  <si>
    <t>Nguyễn Khôi Nguyên</t>
  </si>
  <si>
    <t>14/10/2010</t>
  </si>
  <si>
    <t>Đặng Hải Đăng</t>
  </si>
  <si>
    <t>04/08/2010</t>
  </si>
  <si>
    <t>Nguyễn Gia Bảo</t>
  </si>
  <si>
    <t>23/05/2010</t>
  </si>
  <si>
    <t>Hán Khang Lâm</t>
  </si>
  <si>
    <t>02/11/2010</t>
  </si>
  <si>
    <t>Vũ Minh Đức</t>
  </si>
  <si>
    <t>23/03/2010</t>
  </si>
  <si>
    <t>Đặng Gia Khánh</t>
  </si>
  <si>
    <t>21/06/2010</t>
  </si>
  <si>
    <t>Lã Duy Tùng</t>
  </si>
  <si>
    <t>23/10/2010</t>
  </si>
  <si>
    <t>Nguyễn Hoàng Quân</t>
  </si>
  <si>
    <t>31/08/2010</t>
  </si>
  <si>
    <t>Đỗ Đức Minh</t>
  </si>
  <si>
    <t>01/11/2010</t>
  </si>
  <si>
    <t>Bùi Phúc Lâm</t>
  </si>
  <si>
    <t>19/09/2010</t>
  </si>
  <si>
    <t>Nguyễn Quang Huy</t>
  </si>
  <si>
    <t>21/07/2010</t>
  </si>
  <si>
    <t>Nguyễn Đức Nhân</t>
  </si>
  <si>
    <t>01/01/2010</t>
  </si>
  <si>
    <t>Triệu Tuấn Anh</t>
  </si>
  <si>
    <t>29/05/2010</t>
  </si>
  <si>
    <t>Đỗ Đức Thiện</t>
  </si>
  <si>
    <t>18/11/2010</t>
  </si>
  <si>
    <t>Vũ Hoàng Sơn</t>
  </si>
  <si>
    <t>12/06/2010</t>
  </si>
  <si>
    <t>Đinh Văn Quyết</t>
  </si>
  <si>
    <t>05/10/2010</t>
  </si>
  <si>
    <t>Hà Tuấn Thành</t>
  </si>
  <si>
    <t>05/09/2010</t>
  </si>
  <si>
    <t>Phan Anh Tùng</t>
  </si>
  <si>
    <t>08/11/2010</t>
  </si>
  <si>
    <t>16/07/2010</t>
  </si>
  <si>
    <t>Trần Quang Huy</t>
  </si>
  <si>
    <t>04/12/2010</t>
  </si>
  <si>
    <t>Lê Trọng Đại</t>
  </si>
  <si>
    <t>18/08/2010</t>
  </si>
  <si>
    <t>Phạm Việt Anh</t>
  </si>
  <si>
    <t>06/01/2010</t>
  </si>
  <si>
    <t>Đặng Minh Ngọc</t>
  </si>
  <si>
    <t>Trần Ngọc Tú</t>
  </si>
  <si>
    <t>12/01/2010</t>
  </si>
  <si>
    <t>Lê Thị Quỳnh Mai</t>
  </si>
  <si>
    <t>24/07/2010</t>
  </si>
  <si>
    <t>Nguyễn Thị Mai Thanh</t>
  </si>
  <si>
    <t>16/01/2010</t>
  </si>
  <si>
    <t>Nguyễn Khánh Thi</t>
  </si>
  <si>
    <t>16/09/2010</t>
  </si>
  <si>
    <t>Hà Ngọc Kim Ngân</t>
  </si>
  <si>
    <t>22/08/2010</t>
  </si>
  <si>
    <t>Hoàng Ngọc Bích</t>
  </si>
  <si>
    <t>10/03/2010</t>
  </si>
  <si>
    <t>Bùi Ngọc Linh</t>
  </si>
  <si>
    <t>14/01/2010</t>
  </si>
  <si>
    <t>Phan Bảo Ngọc</t>
  </si>
  <si>
    <t>09/10/2010</t>
  </si>
  <si>
    <t>Ngô Hà Duyên</t>
  </si>
  <si>
    <t>14/09/2010</t>
  </si>
  <si>
    <t>Nguyễn Tạ Bảo Ngọc</t>
  </si>
  <si>
    <t>22/06/2010</t>
  </si>
  <si>
    <t>Lê Minh Hiệp</t>
  </si>
  <si>
    <t>21/05/2010</t>
  </si>
  <si>
    <t>Hoàng Nguyên Hoàng</t>
  </si>
  <si>
    <t>05/03/2010</t>
  </si>
  <si>
    <t>BẢNG ĐÁNH GIÁ RÈN LUYỆN HỌC SINH THEO KPI HÀNG NGÀY / HÀNG TUẦN - LỚP 11 TOAN B</t>
  </si>
  <si>
    <t>Khối: Khối 11 | GVCN: Phạm Thị Thu Hiền | Thời gian theo dõi: 07/09/2026 - 30/05/2027 (35 Tuần học | 7 ngày/tuần) | THPT Chuyên Hùng Vương</t>
  </si>
  <si>
    <t>📋 Nhật Ký Vi Phạm Lớp 11_Toan_B</t>
  </si>
  <si>
    <t>Nguyễn Hoàng Phúc</t>
  </si>
  <si>
    <t>29/04/2010</t>
  </si>
  <si>
    <t>Nguyễn Vũ Bình Minh</t>
  </si>
  <si>
    <t>10/02/2010</t>
  </si>
  <si>
    <t>Nguyễn Đức Sơn</t>
  </si>
  <si>
    <t>26/08/2010</t>
  </si>
  <si>
    <t>Bùi Hải Vũ</t>
  </si>
  <si>
    <t>28/03/2010</t>
  </si>
  <si>
    <t>Nguyễn Quang Thắng</t>
  </si>
  <si>
    <t>07/07/2010</t>
  </si>
  <si>
    <t>15/06/2010</t>
  </si>
  <si>
    <t>Nguyễn Tiến Mạnh</t>
  </si>
  <si>
    <t>11/06/2010</t>
  </si>
  <si>
    <t>Nguyễn Minh Đức</t>
  </si>
  <si>
    <t>27/07/2010</t>
  </si>
  <si>
    <t>Nguyễn Thành Trung</t>
  </si>
  <si>
    <t>Nguyễn Minh Khang</t>
  </si>
  <si>
    <t>27/02/2010</t>
  </si>
  <si>
    <t>Hà Đăng Minh</t>
  </si>
  <si>
    <t>Trần Đình Phong</t>
  </si>
  <si>
    <t>06/03/2010</t>
  </si>
  <si>
    <t>Đinh Huy Tùng</t>
  </si>
  <si>
    <t>11/04/2010</t>
  </si>
  <si>
    <t>Phạm Hùng Dũng</t>
  </si>
  <si>
    <t>29/09/2010</t>
  </si>
  <si>
    <t>Phạm Gia Hưng</t>
  </si>
  <si>
    <t>16/11/2010</t>
  </si>
  <si>
    <t>Lê Đức Thịnh</t>
  </si>
  <si>
    <t>01/06/2010</t>
  </si>
  <si>
    <t>15/02/2010</t>
  </si>
  <si>
    <t>Bùi Huy Tùng</t>
  </si>
  <si>
    <t>30/05/2010</t>
  </si>
  <si>
    <t>Lê Mạnh Hùng</t>
  </si>
  <si>
    <t>23/12/2010</t>
  </si>
  <si>
    <t>Nguyễn Trung Sơn</t>
  </si>
  <si>
    <t>Hoàng Gia Bảo</t>
  </si>
  <si>
    <t>Nguyễn Đức Phúc</t>
  </si>
  <si>
    <t>11/01/2010</t>
  </si>
  <si>
    <t>Nguyễn Sơn Lâm</t>
  </si>
  <si>
    <t>15/04/2010</t>
  </si>
  <si>
    <t>Nguyễn Ngọc Nam</t>
  </si>
  <si>
    <t>08/05/2010</t>
  </si>
  <si>
    <t>Hoàng Ánh Dương</t>
  </si>
  <si>
    <t>08/02/2010</t>
  </si>
  <si>
    <t>Nguyễn Phúc Kiên</t>
  </si>
  <si>
    <t>17/03/2010</t>
  </si>
  <si>
    <t>Phạm Nguyễn Hoàng Hải</t>
  </si>
  <si>
    <t>27/03/2010</t>
  </si>
  <si>
    <t>Nguyễn Thanh Thảo</t>
  </si>
  <si>
    <t>29/08/2010</t>
  </si>
  <si>
    <t>Nguyễn Mai Hương</t>
  </si>
  <si>
    <t>Phạm Hoàng Linh Chi</t>
  </si>
  <si>
    <t>19/02/2010</t>
  </si>
  <si>
    <t>Vũ Ngọc Bảo Châu</t>
  </si>
  <si>
    <t>03/11/2010</t>
  </si>
  <si>
    <t>Tô Ngọc Lam</t>
  </si>
  <si>
    <t>Hà Thị Phương Thảo</t>
  </si>
  <si>
    <t>18/03/2010</t>
  </si>
  <si>
    <t>Đoàn Duy Khoa</t>
  </si>
  <si>
    <t>22/10/2010</t>
  </si>
  <si>
    <t>BẢNG ĐÁNH GIÁ RÈN LUYỆN HỌC SINH THEO KPI HÀNG NGÀY / HÀNG TUẦN - LỚP 11 TOAN C</t>
  </si>
  <si>
    <t>Khối: Khối 11 | GVCN: Lê Thị Thu Phương | Thời gian theo dõi: 07/09/2026 - 30/05/2027 (35 Tuần học | 7 ngày/tuần) | THPT Chuyên Hùng Vương</t>
  </si>
  <si>
    <t>📋 Nhật Ký Vi Phạm Lớp 11_Toan_C</t>
  </si>
  <si>
    <t>Nguyễn Minh Hiển</t>
  </si>
  <si>
    <t>13/09/2010</t>
  </si>
  <si>
    <t>Vũ Đình Khang</t>
  </si>
  <si>
    <t>05/01/2010</t>
  </si>
  <si>
    <t>Đinh Tiến Thành</t>
  </si>
  <si>
    <t>07/01/2010</t>
  </si>
  <si>
    <t>Lê Đình Chiến</t>
  </si>
  <si>
    <t>15/07/2010</t>
  </si>
  <si>
    <t>Nguyễn Ngọc Sơn</t>
  </si>
  <si>
    <t>30/09/2010</t>
  </si>
  <si>
    <t>Hà Hải Nam</t>
  </si>
  <si>
    <t>16/02/2010</t>
  </si>
  <si>
    <t>Trần Ngọc Vượng</t>
  </si>
  <si>
    <t>03/01/2010</t>
  </si>
  <si>
    <t>27/09/2010</t>
  </si>
  <si>
    <t>Nghiêm Đức Trung</t>
  </si>
  <si>
    <t>Triệu Trung Sơn</t>
  </si>
  <si>
    <t>03/03/2010</t>
  </si>
  <si>
    <t>Nguyễn Lâm Duy</t>
  </si>
  <si>
    <t>09/07/2010</t>
  </si>
  <si>
    <t>Đặng Duy Anh</t>
  </si>
  <si>
    <t>18/06/2010</t>
  </si>
  <si>
    <t>19/01/2010</t>
  </si>
  <si>
    <t>Trần Chung Đức</t>
  </si>
  <si>
    <t>22/07/2010</t>
  </si>
  <si>
    <t>Mai Phú An</t>
  </si>
  <si>
    <t>24/11/2010</t>
  </si>
  <si>
    <t>Tạ Thái Dương</t>
  </si>
  <si>
    <t>20/04/2010</t>
  </si>
  <si>
    <t>Lê Đình Công</t>
  </si>
  <si>
    <t>Đỗ Như Lâm</t>
  </si>
  <si>
    <t>07/03/2010</t>
  </si>
  <si>
    <t>Phạm Tùng Lâm</t>
  </si>
  <si>
    <t>12/05/2010</t>
  </si>
  <si>
    <t>Hà Sơn Nam</t>
  </si>
  <si>
    <t>16/04/2010</t>
  </si>
  <si>
    <t>Nguyễn Việt Hiếu</t>
  </si>
  <si>
    <t>20/02/2010</t>
  </si>
  <si>
    <t>Nguyễn Tiến Minh</t>
  </si>
  <si>
    <t>Đỗ Trường Giang</t>
  </si>
  <si>
    <t>04/05/2010</t>
  </si>
  <si>
    <t>Cầm Bảo Sơn</t>
  </si>
  <si>
    <t>Nguyễn Nhật Minh</t>
  </si>
  <si>
    <t>15/12/2010</t>
  </si>
  <si>
    <t>Nghiêm Quang Ngọc Sơn</t>
  </si>
  <si>
    <t>03/06/2010</t>
  </si>
  <si>
    <t>Nguyễn Minh Châu</t>
  </si>
  <si>
    <t>06/09/2010</t>
  </si>
  <si>
    <t>Hoàng Hà Phương</t>
  </si>
  <si>
    <t>06/10/2010</t>
  </si>
  <si>
    <t>Lê Như Quỳnh</t>
  </si>
  <si>
    <t>22/09/2010</t>
  </si>
  <si>
    <t>Nguyễn Vũ Hoàng</t>
  </si>
  <si>
    <t>Nguyễn Phương Nga</t>
  </si>
  <si>
    <t>15/03/2010</t>
  </si>
  <si>
    <t>BẢNG ĐÁNH GIÁ RÈN LUYỆN HỌC SINH THEO KPI HÀNG NGÀY / HÀNG TUẦN - LỚP 11 LY A</t>
  </si>
  <si>
    <t>Khối: Khối 11 | GVCN: Cao Huy Phương | Thời gian theo dõi: 07/09/2026 - 30/05/2027 (35 Tuần học | 7 ngày/tuần) | THPT Chuyên Hùng Vương</t>
  </si>
  <si>
    <t>📋 Nhật Ký Vi Phạm Lớp 11_Ly_A</t>
  </si>
  <si>
    <t>Phí Đức Trí</t>
  </si>
  <si>
    <t>16/03/2010</t>
  </si>
  <si>
    <t>Đỗ Hoàng Linh</t>
  </si>
  <si>
    <t>17/05/2010</t>
  </si>
  <si>
    <t>Hà Trung Kiên</t>
  </si>
  <si>
    <t>Phạm Gia Thái</t>
  </si>
  <si>
    <t>22/02/2010</t>
  </si>
  <si>
    <t>Nguyễn Quý Vương</t>
  </si>
  <si>
    <t>20/08/2010</t>
  </si>
  <si>
    <t>Lưu Thế Vinh</t>
  </si>
  <si>
    <t>02/08/2010</t>
  </si>
  <si>
    <t>Hoàng Ngọc Quang</t>
  </si>
  <si>
    <t>15/01/2010</t>
  </si>
  <si>
    <t>18/10/2010</t>
  </si>
  <si>
    <t>Nguyễn Hoàng Nam</t>
  </si>
  <si>
    <t>25/09/2010</t>
  </si>
  <si>
    <t>Trần Nguyễn Đông Hải</t>
  </si>
  <si>
    <t>Bùi Ngọc Nam</t>
  </si>
  <si>
    <t>30/11/2010</t>
  </si>
  <si>
    <t>Nguyễn Đình Long</t>
  </si>
  <si>
    <t>23/11/2010</t>
  </si>
  <si>
    <t>Trần Mạnh Hùng</t>
  </si>
  <si>
    <t>02/12/2010</t>
  </si>
  <si>
    <t>Nguyễn Quốc Bảo</t>
  </si>
  <si>
    <t>Hán Hùng Thái</t>
  </si>
  <si>
    <t>18/05/2010</t>
  </si>
  <si>
    <t>Nguyễn Tiến Thiện</t>
  </si>
  <si>
    <t>02/09/2010</t>
  </si>
  <si>
    <t>Hoàng Đức Dương</t>
  </si>
  <si>
    <t>Hà Minh Hiếu</t>
  </si>
  <si>
    <t>Trần Hữu Khang</t>
  </si>
  <si>
    <t>Vũ Lê Minh</t>
  </si>
  <si>
    <t>17/08/2010</t>
  </si>
  <si>
    <t>Nguyễn Quang Linh</t>
  </si>
  <si>
    <t>16/05/2010</t>
  </si>
  <si>
    <t>Đỗ Tùng Lâm</t>
  </si>
  <si>
    <t>Lê Nguyệt Châu</t>
  </si>
  <si>
    <t>16/06/2010</t>
  </si>
  <si>
    <t>Hoàng Ngọc Quỳnh Chi</t>
  </si>
  <si>
    <t>04/03/2010</t>
  </si>
  <si>
    <t>Đàm Mai Ngọc</t>
  </si>
  <si>
    <t>Đỗ Thục Linh</t>
  </si>
  <si>
    <t>10/10/2010</t>
  </si>
  <si>
    <t>02/01/2010</t>
  </si>
  <si>
    <t>Chu Thanh Ngân</t>
  </si>
  <si>
    <t>Phạm Kim Ngân</t>
  </si>
  <si>
    <t>31/03/2010</t>
  </si>
  <si>
    <t>Nguyễn Ngọc Huyền Dịu</t>
  </si>
  <si>
    <t>24/05/2010</t>
  </si>
  <si>
    <t>Nguyễn Quế Lâm</t>
  </si>
  <si>
    <t>14/04/2010</t>
  </si>
  <si>
    <t>Nguyễn Mạnh Đạt</t>
  </si>
  <si>
    <t>Vũ Lâm Tùng</t>
  </si>
  <si>
    <t>24/08/2010</t>
  </si>
  <si>
    <t>Bùi Phương Linh</t>
  </si>
  <si>
    <t>28/06/2010</t>
  </si>
  <si>
    <t>BẢNG ĐÁNH GIÁ RÈN LUYỆN HỌC SINH THEO KPI HÀNG NGÀY / HÀNG TUẦN - LỚP 11 LY B</t>
  </si>
  <si>
    <t>Khối: Khối 11 | GVCN: Phạm Thị Minh Phương | Thời gian theo dõi: 07/09/2026 - 30/05/2027 (35 Tuần học | 7 ngày/tuần) | THPT Chuyên Hùng Vương</t>
  </si>
  <si>
    <t>📋 Nhật Ký Vi Phạm Lớp 11_Ly_B</t>
  </si>
  <si>
    <t>Phạm Gia Vượng</t>
  </si>
  <si>
    <t>26/11/2010</t>
  </si>
  <si>
    <t>Trần Trung Hiếu</t>
  </si>
  <si>
    <t>25/01/2010</t>
  </si>
  <si>
    <t>Quách Tuấn Vũ</t>
  </si>
  <si>
    <t>Cao Tiến Lộc</t>
  </si>
  <si>
    <t>Hoàng Anh Tuấn</t>
  </si>
  <si>
    <t>15/10/2010</t>
  </si>
  <si>
    <t>Hoàng Văn Khiết</t>
  </si>
  <si>
    <t>29/01/2010</t>
  </si>
  <si>
    <t>Vũ Tuấn Lâm</t>
  </si>
  <si>
    <t>Vũ Gia Hưng</t>
  </si>
  <si>
    <t>17/12/2010</t>
  </si>
  <si>
    <t>Vi Bảo Phúc</t>
  </si>
  <si>
    <t>Nguyễn Tuấn Đạt</t>
  </si>
  <si>
    <t>Phan Nhật Minh</t>
  </si>
  <si>
    <t>Nguyễn Tài Vinh</t>
  </si>
  <si>
    <t>30/12/2010</t>
  </si>
  <si>
    <t>Đỗ Quang Huy</t>
  </si>
  <si>
    <t>Thân Bảo Nam</t>
  </si>
  <si>
    <t>Nguyễn Đình Nam Thiên</t>
  </si>
  <si>
    <t>21/08/2010</t>
  </si>
  <si>
    <t>Vũ Thu Vân</t>
  </si>
  <si>
    <t>Nguyễn Triệu Yến</t>
  </si>
  <si>
    <t>Đinh Thị Hường</t>
  </si>
  <si>
    <t>25/02/2010</t>
  </si>
  <si>
    <t>Lê Hoàng Anh Phương</t>
  </si>
  <si>
    <t>13/10/2010</t>
  </si>
  <si>
    <t>Nguyễn Hà Vy</t>
  </si>
  <si>
    <t>24/09/2010</t>
  </si>
  <si>
    <t>Lê Thùy Dương</t>
  </si>
  <si>
    <t>Phạm Thanh Bình</t>
  </si>
  <si>
    <t>02/10/2010</t>
  </si>
  <si>
    <t>Bùi Nữ Như Ngọc</t>
  </si>
  <si>
    <t>Lê Ngọc Hà</t>
  </si>
  <si>
    <t>14/05/2010</t>
  </si>
  <si>
    <t>Nguyễn Thiệu Thế</t>
  </si>
  <si>
    <t>Lê Đức Hiếu</t>
  </si>
  <si>
    <t>13/12/2010</t>
  </si>
  <si>
    <t>Quản Đức Anh</t>
  </si>
  <si>
    <t>13/03/2010</t>
  </si>
  <si>
    <t>Hà Thanh Bình</t>
  </si>
  <si>
    <t>Lê Thúy Hường</t>
  </si>
  <si>
    <t>06/08/2010</t>
  </si>
  <si>
    <t>BẢNG ĐÁNH GIÁ RÈN LUYỆN HỌC SINH THEO KPI HÀNG NGÀY / HÀNG TUẦN - LỚP 11 HOA A</t>
  </si>
  <si>
    <t>Khối: Khối 11 | GVCN: Trần Thanh Tuấn | Thời gian theo dõi: 07/09/2026 - 30/05/2027 (35 Tuần học | 7 ngày/tuần) | THPT Chuyên Hùng Vương</t>
  </si>
  <si>
    <t>📋 Nhật Ký Vi Phạm Lớp 11_Hoa_A</t>
  </si>
  <si>
    <t>Đỗ Thùy Linh</t>
  </si>
  <si>
    <t>10/08/2010</t>
  </si>
  <si>
    <t>Hà Bảo Anh</t>
  </si>
  <si>
    <t>Vũ Gia Huy</t>
  </si>
  <si>
    <t>08/12/2010</t>
  </si>
  <si>
    <t>Vũ Lê Anh Tuấn</t>
  </si>
  <si>
    <t>04/10/2010</t>
  </si>
  <si>
    <t>Nguyễn Xuân Trường</t>
  </si>
  <si>
    <t>16/10/2010</t>
  </si>
  <si>
    <t>Đinh Ngọc Hải</t>
  </si>
  <si>
    <t>Nguyễn Minh Cường</t>
  </si>
  <si>
    <t>01/04/2010</t>
  </si>
  <si>
    <t>Nguyễn Bá Chức</t>
  </si>
  <si>
    <t>17/07/2010</t>
  </si>
  <si>
    <t>Bùi Quang Khải</t>
  </si>
  <si>
    <t>31/10/2010</t>
  </si>
  <si>
    <t>Nguyễn Bảo Nam</t>
  </si>
  <si>
    <t>Lê Ngọc Vũ</t>
  </si>
  <si>
    <t>01/08/2010</t>
  </si>
  <si>
    <t>Hoàng Anh Dũng</t>
  </si>
  <si>
    <t>21/02/2010</t>
  </si>
  <si>
    <t>Đặng Trung Hoàng</t>
  </si>
  <si>
    <t>17/01/2010</t>
  </si>
  <si>
    <t>Bùi Mạnh An</t>
  </si>
  <si>
    <t>10/07/2010</t>
  </si>
  <si>
    <t>Hoàng Ngọc Bắc</t>
  </si>
  <si>
    <t>18/09/2010</t>
  </si>
  <si>
    <t>Lê Minh Thông</t>
  </si>
  <si>
    <t>23/02/2010</t>
  </si>
  <si>
    <t>Lê Minh Dũng</t>
  </si>
  <si>
    <t>Đinh Xuân Quang</t>
  </si>
  <si>
    <t>Nguyễn Chí Giang</t>
  </si>
  <si>
    <t>Cao Hải Nam</t>
  </si>
  <si>
    <t>Phan Gia Hưng</t>
  </si>
  <si>
    <t>11/07/2010</t>
  </si>
  <si>
    <t>Lại Minh Duy</t>
  </si>
  <si>
    <t>Cao Hà Uyên</t>
  </si>
  <si>
    <t>29/11/2010</t>
  </si>
  <si>
    <t>Đào Bích Huệ</t>
  </si>
  <si>
    <t>26/10/2010</t>
  </si>
  <si>
    <t>Tạ Thị Khánh Linh</t>
  </si>
  <si>
    <t>02/07/2010</t>
  </si>
  <si>
    <t>Phan Trang Anh</t>
  </si>
  <si>
    <t>Nguyễn Thị Diệu Hiền</t>
  </si>
  <si>
    <t>13/11/2010</t>
  </si>
  <si>
    <t>Cao Thu Hà</t>
  </si>
  <si>
    <t>04/04/2010</t>
  </si>
  <si>
    <t>Nguyễn Thị Thùy Dung</t>
  </si>
  <si>
    <t>28/04/2010</t>
  </si>
  <si>
    <t>Hoàng Thị Ngọc Khanh</t>
  </si>
  <si>
    <t>Lê Khánh Chi</t>
  </si>
  <si>
    <t>29/07/2010</t>
  </si>
  <si>
    <t>Vương Quốc Tuấn</t>
  </si>
  <si>
    <t>05/05/2010</t>
  </si>
  <si>
    <t>Ngô Kim Hoàng Tùng</t>
  </si>
  <si>
    <t>Nguyễn Văn Hà</t>
  </si>
  <si>
    <t>Dương Hương Giang</t>
  </si>
  <si>
    <t>16/12/2010</t>
  </si>
  <si>
    <t>BẢNG ĐÁNH GIÁ RÈN LUYỆN HỌC SINH THEO KPI HÀNG NGÀY / HÀNG TUẦN - LỚP 11 HOA B</t>
  </si>
  <si>
    <t>Khối: Khối 11 | GVCN: Lê Thị Minh Hằng | Thời gian theo dõi: 07/09/2026 - 30/05/2027 (35 Tuần học | 7 ngày/tuần) | THPT Chuyên Hùng Vương</t>
  </si>
  <si>
    <t>📋 Nhật Ký Vi Phạm Lớp 11_Hoa_B</t>
  </si>
  <si>
    <t>Mai Hương Giang</t>
  </si>
  <si>
    <t>12/09/2010</t>
  </si>
  <si>
    <t>Nguyễn Đình Minh Hiếu</t>
  </si>
  <si>
    <t>08/10/2010</t>
  </si>
  <si>
    <t>Nguyễn Thành Vinh</t>
  </si>
  <si>
    <t>08/06/2010</t>
  </si>
  <si>
    <t>Trần Xuân Tùng</t>
  </si>
  <si>
    <t>22/03/2010</t>
  </si>
  <si>
    <t>Lê Quốc Huy</t>
  </si>
  <si>
    <t>21/04/2010</t>
  </si>
  <si>
    <t>Bùi Đăng Khoa</t>
  </si>
  <si>
    <t>03/09/2010</t>
  </si>
  <si>
    <t>Lê Huy Sang</t>
  </si>
  <si>
    <t>30/01/2010</t>
  </si>
  <si>
    <t>Trần Hoàng Phúc</t>
  </si>
  <si>
    <t>26/03/2010</t>
  </si>
  <si>
    <t>Nguyễn Tiến Hưng</t>
  </si>
  <si>
    <t>08/09/2010</t>
  </si>
  <si>
    <t>Nguyễn Đức Mạnh</t>
  </si>
  <si>
    <t>Đặng Vũ Đăng</t>
  </si>
  <si>
    <t>11/02/2010</t>
  </si>
  <si>
    <t>Dương Xuân Quý</t>
  </si>
  <si>
    <t>Ngô Tiên Công</t>
  </si>
  <si>
    <t>19/03/2010</t>
  </si>
  <si>
    <t>Nguyễn Đức Khiêm</t>
  </si>
  <si>
    <t>Trình Bảo Châu</t>
  </si>
  <si>
    <t>20/12/2010</t>
  </si>
  <si>
    <t>Đào Duy Anh</t>
  </si>
  <si>
    <t>Nguyễn Hồng Ngân</t>
  </si>
  <si>
    <t>Lê Anh Thư</t>
  </si>
  <si>
    <t>Bùi Lan Phương</t>
  </si>
  <si>
    <t>Phan Thu Trang</t>
  </si>
  <si>
    <t>Tạ Diệu Châu</t>
  </si>
  <si>
    <t>Trần Thùy Trang</t>
  </si>
  <si>
    <t>23/06/2010</t>
  </si>
  <si>
    <t>Nguyễn Bảo Phương</t>
  </si>
  <si>
    <t>Dương Hải Yến</t>
  </si>
  <si>
    <t>25/10/2010</t>
  </si>
  <si>
    <t>Nguyễn Thị Thanh Huyền</t>
  </si>
  <si>
    <t>11/05/2010</t>
  </si>
  <si>
    <t>Trần Đức Hiền</t>
  </si>
  <si>
    <t>04/01/2010</t>
  </si>
  <si>
    <t>Ngô Bách Hiệp</t>
  </si>
  <si>
    <t>25/05/2010</t>
  </si>
  <si>
    <t>Phạm Minh Phương</t>
  </si>
  <si>
    <t>08/03/2010</t>
  </si>
  <si>
    <t>Bùi Khánh Hà</t>
  </si>
  <si>
    <t>01/05/2010</t>
  </si>
  <si>
    <t>Dương Gia Nhi</t>
  </si>
  <si>
    <t>23/07/2010</t>
  </si>
  <si>
    <t>Lê Phú Quốc</t>
  </si>
  <si>
    <t>BẢNG ĐÁNH GIÁ RÈN LUYỆN HỌC SINH THEO KPI HÀNG NGÀY / HÀNG TUẦN - LỚP 11 SINH</t>
  </si>
  <si>
    <t>Khối: Khối 11 | GVCN: Phan Thị Hương Sen | Thời gian theo dõi: 07/09/2026 - 30/05/2027 (35 Tuần học | 7 ngày/tuần) | THPT Chuyên Hùng Vương</t>
  </si>
  <si>
    <t>📋 Nhật Ký Vi Phạm Lớp 11_Sinh</t>
  </si>
  <si>
    <t>30/04/2010</t>
  </si>
  <si>
    <t>Phan Khánh</t>
  </si>
  <si>
    <t>Nguyễn Duy Anh</t>
  </si>
  <si>
    <t>22/04/2010</t>
  </si>
  <si>
    <t>Lương Chí Sơn</t>
  </si>
  <si>
    <t>24/03/2010</t>
  </si>
  <si>
    <t>Lê Thuỷ Hoàng</t>
  </si>
  <si>
    <t>05/02/2010</t>
  </si>
  <si>
    <t>Nguyễn Hải Anh</t>
  </si>
  <si>
    <t>07/11/2010</t>
  </si>
  <si>
    <t>Nguyễn Công Thắng</t>
  </si>
  <si>
    <t>Đường Thành Trung</t>
  </si>
  <si>
    <t>17/09/2010</t>
  </si>
  <si>
    <t>Kiều Hoàng Anh Thư</t>
  </si>
  <si>
    <t>Đào Huyền Trang</t>
  </si>
  <si>
    <t>Nguyễn Mai Hiên</t>
  </si>
  <si>
    <t>17/11/2010</t>
  </si>
  <si>
    <t>Lê Hoàng Giang</t>
  </si>
  <si>
    <t>Phạm Bảo Trúc Mai</t>
  </si>
  <si>
    <t>15/09/2010</t>
  </si>
  <si>
    <t>Hoàng Hà Thảo Liên</t>
  </si>
  <si>
    <t>11/03/2010</t>
  </si>
  <si>
    <t>Bùi Minh Ngọc</t>
  </si>
  <si>
    <t>24/01/2010</t>
  </si>
  <si>
    <t>Trần Tiểu Quyên</t>
  </si>
  <si>
    <t>Trần Quỳnh Mai</t>
  </si>
  <si>
    <t>26/02/2010</t>
  </si>
  <si>
    <t>Lê Bích Thảo</t>
  </si>
  <si>
    <t>Nguyễn Ngọc Phương Anh</t>
  </si>
  <si>
    <t>Nguyễn Thu Thủy</t>
  </si>
  <si>
    <t>Hồ Thị Lâm Phương</t>
  </si>
  <si>
    <t>Cao Phương Anh</t>
  </si>
  <si>
    <t>12/02/2010</t>
  </si>
  <si>
    <t>Lê Vũ Thùy Linh</t>
  </si>
  <si>
    <t>07/09/2010</t>
  </si>
  <si>
    <t>Dương Thùy Anh</t>
  </si>
  <si>
    <t>28/10/2010</t>
  </si>
  <si>
    <t>13/07/2010</t>
  </si>
  <si>
    <t>Đỗ Hạnh Trang</t>
  </si>
  <si>
    <t>06/02/2010</t>
  </si>
  <si>
    <t>Hà Khánh Ly</t>
  </si>
  <si>
    <t>28/05/2010</t>
  </si>
  <si>
    <t>Nguyễn Ngọc Bảo Khanh</t>
  </si>
  <si>
    <t>18/01/2010</t>
  </si>
  <si>
    <t>Tống Như Quỳnh</t>
  </si>
  <si>
    <t>Phạm Thị Lan Anh</t>
  </si>
  <si>
    <t>09/09/2010</t>
  </si>
  <si>
    <t>27/01/2010</t>
  </si>
  <si>
    <t>Lê Hà Bảo Ngân</t>
  </si>
  <si>
    <t>Vũ Minh Châu</t>
  </si>
  <si>
    <t>Trần Ngọc Hà</t>
  </si>
  <si>
    <t>22/12/2010</t>
  </si>
  <si>
    <t>BẢNG ĐÁNH GIÁ RÈN LUYỆN HỌC SINH THEO KPI HÀNG NGÀY / HÀNG TUẦN - LỚP 11 TIN</t>
  </si>
  <si>
    <t>Khối: Khối 11 | GVCN: Lê Thị Thu Hà | Thời gian theo dõi: 07/09/2026 - 30/05/2027 (35 Tuần học | 7 ngày/tuần) | THPT Chuyên Hùng Vương</t>
  </si>
  <si>
    <t>📋 Nhật Ký Vi Phạm Lớp 11_Tin</t>
  </si>
  <si>
    <t>Trần Trí Dũng</t>
  </si>
  <si>
    <t>23/01/2010</t>
  </si>
  <si>
    <t>Nguyễn Hoàng Long</t>
  </si>
  <si>
    <t>Nguyễn Anh Vũ</t>
  </si>
  <si>
    <t>10/01/2010</t>
  </si>
  <si>
    <t>Đại Minh Nghĩa</t>
  </si>
  <si>
    <t>21/01/2010</t>
  </si>
  <si>
    <t>Lê Cao Thái Sơn</t>
  </si>
  <si>
    <t>Trần Minh Tuấn</t>
  </si>
  <si>
    <t>13/01/2010</t>
  </si>
  <si>
    <t>Lương Tiến Hải Đăng</t>
  </si>
  <si>
    <t>09/03/2010</t>
  </si>
  <si>
    <t>Nguyễn Ngọc Hưng</t>
  </si>
  <si>
    <t>Nguyễn Tuấn Dũng</t>
  </si>
  <si>
    <t>19/12/2010</t>
  </si>
  <si>
    <t>Hoàng Nhật Minh</t>
  </si>
  <si>
    <t>27/08/2010</t>
  </si>
  <si>
    <t>Trần Đức Sáng</t>
  </si>
  <si>
    <t>Nguyễn Duy Hưng</t>
  </si>
  <si>
    <t>Lê Minh Nam</t>
  </si>
  <si>
    <t>Nguyễn Chí Dương</t>
  </si>
  <si>
    <t>12/03/2010</t>
  </si>
  <si>
    <t>Phí Minh Quân</t>
  </si>
  <si>
    <t>Trần Quốc Anh</t>
  </si>
  <si>
    <t>20/07/2010</t>
  </si>
  <si>
    <t>Vương Hải Đăng</t>
  </si>
  <si>
    <t>20/10/2010</t>
  </si>
  <si>
    <t>Đoàn Vũ Linh Duy</t>
  </si>
  <si>
    <t>Hoàng Trọng Tú</t>
  </si>
  <si>
    <t>Mai Đức Minh</t>
  </si>
  <si>
    <t>17/02/2010</t>
  </si>
  <si>
    <t>Nguyễn Hà Thiện Phước</t>
  </si>
  <si>
    <t>Hoàng Minh Phương</t>
  </si>
  <si>
    <t>09/01/2010</t>
  </si>
  <si>
    <t>Đinh Chí Hiếu</t>
  </si>
  <si>
    <t>02/03/2010</t>
  </si>
  <si>
    <t>Nguyễn Thành An</t>
  </si>
  <si>
    <t>Đinh Quang Hải</t>
  </si>
  <si>
    <t>Yên Mạnh Hùng</t>
  </si>
  <si>
    <t>02/06/2010</t>
  </si>
  <si>
    <t>05/12/2010</t>
  </si>
  <si>
    <t>Lê Huyền Trang</t>
  </si>
  <si>
    <t>Nguyễn Thái Như Quỳnh</t>
  </si>
  <si>
    <t>Nguyễn Hoàng Dương</t>
  </si>
  <si>
    <t>04/07/2010</t>
  </si>
  <si>
    <t>Lê Duy Khoa</t>
  </si>
  <si>
    <t>10/04/2010</t>
  </si>
  <si>
    <t>Tạ Gia Hoàng</t>
  </si>
  <si>
    <t>Trương Thái Dương</t>
  </si>
  <si>
    <t>BẢNG ĐÁNH GIÁ RÈN LUYỆN HỌC SINH THEO KPI HÀNG NGÀY / HÀNG TUẦN - LỚP 11 VAN A</t>
  </si>
  <si>
    <t>Khối: Khối 11 | GVCN: Phạm Thùy Dương | Thời gian theo dõi: 07/09/2026 - 30/05/2027 (35 Tuần học | 7 ngày/tuần) | THPT Chuyên Hùng Vương</t>
  </si>
  <si>
    <t>📋 Nhật Ký Vi Phạm Lớp 11_Van_A</t>
  </si>
  <si>
    <t>Lê Quang Minh</t>
  </si>
  <si>
    <t>04/09/2010</t>
  </si>
  <si>
    <t>Nguyễn Thúy Nga</t>
  </si>
  <si>
    <t>Đàm Nguyễn Lâm Nhi</t>
  </si>
  <si>
    <t>Đỗ Thị Bảo Châu</t>
  </si>
  <si>
    <t>01/03/2010</t>
  </si>
  <si>
    <t>Tạ Thu Trang</t>
  </si>
  <si>
    <t>11/11/2010</t>
  </si>
  <si>
    <t>Nguyễn Hà Ly</t>
  </si>
  <si>
    <t>Nguyễn Minh Trang</t>
  </si>
  <si>
    <t>Cao Phương Ngọc Mai</t>
  </si>
  <si>
    <t>Cao Hồng Vân</t>
  </si>
  <si>
    <t>Vũ Cẩm Nhung</t>
  </si>
  <si>
    <t>Nguyễn Thảo Anh</t>
  </si>
  <si>
    <t>01/02/2010</t>
  </si>
  <si>
    <t>Nguyễn Khánh Chi</t>
  </si>
  <si>
    <t>Cao Khánh Phương</t>
  </si>
  <si>
    <t>Quách Yến Trang</t>
  </si>
  <si>
    <t>Đào Ánh Hồng</t>
  </si>
  <si>
    <t>17/10/2010</t>
  </si>
  <si>
    <t>Dương Thủy Tiên</t>
  </si>
  <si>
    <t>25/06/2010</t>
  </si>
  <si>
    <t>Nguyễn Chi Mai</t>
  </si>
  <si>
    <t>Nguyễn Trà Giang</t>
  </si>
  <si>
    <t>25/08/2010</t>
  </si>
  <si>
    <t>Nguyễn Lan Chi</t>
  </si>
  <si>
    <t>Lê Na</t>
  </si>
  <si>
    <t>Dương Thùy Linh</t>
  </si>
  <si>
    <t>27/06/2010</t>
  </si>
  <si>
    <t>Nguyễn Đỗ Thảo Anh</t>
  </si>
  <si>
    <t>Hà Khánh Ngọc</t>
  </si>
  <si>
    <t>Thạch Diệu Linh</t>
  </si>
  <si>
    <t>Nguyễn Như Mai</t>
  </si>
  <si>
    <t>Mai Huyền Trang</t>
  </si>
  <si>
    <t>Bạch Linh Chi</t>
  </si>
  <si>
    <t>03/07/2010</t>
  </si>
  <si>
    <t>Cao Ngọc Bích</t>
  </si>
  <si>
    <t>Lê Minh Anh</t>
  </si>
  <si>
    <t>Nguyễn Bùi Khánh Ly</t>
  </si>
  <si>
    <t>Trần Bình Minh</t>
  </si>
  <si>
    <t>10/09/2010</t>
  </si>
  <si>
    <t>Hà Ngọc Ly</t>
  </si>
  <si>
    <t>Vũ Hương Giang</t>
  </si>
  <si>
    <t>Nhữ Khải Huyền</t>
  </si>
  <si>
    <t>BẢNG ĐÁNH GIÁ RÈN LUYỆN HỌC SINH THEO KPI HÀNG NGÀY / HÀNG TUẦN - LỚP 11 VAN B</t>
  </si>
  <si>
    <t>Khối: Khối 11 | GVCN: Phạm Thị Hồng Giang | Thời gian theo dõi: 07/09/2026 - 30/05/2027 (35 Tuần học | 7 ngày/tuần) | THPT Chuyên Hùng Vương</t>
  </si>
  <si>
    <t>📋 Nhật Ký Vi Phạm Lớp 11_Van_B</t>
  </si>
  <si>
    <t>Nguyễn Ngọc Yến Nhi</t>
  </si>
  <si>
    <t>Văn Khánh Vân</t>
  </si>
  <si>
    <t>Vũ Bảo Châu</t>
  </si>
  <si>
    <t>03/10/2010</t>
  </si>
  <si>
    <t>Nguyễn Đình Vượng</t>
  </si>
  <si>
    <t>18/04/2010</t>
  </si>
  <si>
    <t>Nguyễn Chấn Hưng</t>
  </si>
  <si>
    <t>19/10/2010</t>
  </si>
  <si>
    <t>31/05/2010</t>
  </si>
  <si>
    <t>Chử Thị Thái Ngọc</t>
  </si>
  <si>
    <t>21/09/2010</t>
  </si>
  <si>
    <t>Cao Thị Hải Lâm</t>
  </si>
  <si>
    <t>31/07/2010</t>
  </si>
  <si>
    <t>Phạm Thị Phương Thảo</t>
  </si>
  <si>
    <t>Kiều Ngọc Khuê</t>
  </si>
  <si>
    <t>15/11/2010</t>
  </si>
  <si>
    <t>Mai Ngọc Ánh</t>
  </si>
  <si>
    <t>27/10/2010</t>
  </si>
  <si>
    <t>Chu Vũ Thanh Thủy</t>
  </si>
  <si>
    <t>05/08/2010</t>
  </si>
  <si>
    <t>Nguyễn Anh Thơ</t>
  </si>
  <si>
    <t>Lê Phương Mai</t>
  </si>
  <si>
    <t>Nguyễn Hà Bích Thu</t>
  </si>
  <si>
    <t>26/09/2010</t>
  </si>
  <si>
    <t>Chử Thị Thanh Thảo</t>
  </si>
  <si>
    <t>25/12/2010</t>
  </si>
  <si>
    <t>Ngô Thanh Tâm</t>
  </si>
  <si>
    <t>Nguyễn Phạm Khánh Ngân</t>
  </si>
  <si>
    <t>14/06/2010</t>
  </si>
  <si>
    <t>05/07/2010</t>
  </si>
  <si>
    <t>Lưu Diệp Chi</t>
  </si>
  <si>
    <t>Đỗ Thùy Chi</t>
  </si>
  <si>
    <t>09/08/2010</t>
  </si>
  <si>
    <t>Đặng Hương Giang</t>
  </si>
  <si>
    <t>Đỗ Thị Minh Tuệ</t>
  </si>
  <si>
    <t>Hạ Anh Thư</t>
  </si>
  <si>
    <t>Nguyễn Ngọc Thanh</t>
  </si>
  <si>
    <t>BẢNG ĐÁNH GIÁ RÈN LUYỆN HỌC SINH THEO KPI HÀNG NGÀY / HÀNG TUẦN - LỚP 11 SU</t>
  </si>
  <si>
    <t>Khối: Khối 11 | GVCN: Bùi Xuân Nhật | Thời gian theo dõi: 07/09/2026 - 30/05/2027 (35 Tuần học | 7 ngày/tuần) | THPT Chuyên Hùng Vương</t>
  </si>
  <si>
    <t>📋 Nhật Ký Vi Phạm Lớp 11_Su</t>
  </si>
  <si>
    <t>Trần Thị Trà My</t>
  </si>
  <si>
    <t>20/05/2010</t>
  </si>
  <si>
    <t>26/04/2010</t>
  </si>
  <si>
    <t>Phạm Trung Thành</t>
  </si>
  <si>
    <t>Trần Duy Thành</t>
  </si>
  <si>
    <t>Hoàng Anh Tú</t>
  </si>
  <si>
    <t>Hoàng Đức Mạnh</t>
  </si>
  <si>
    <t>Nguyễn Xuân Phú</t>
  </si>
  <si>
    <t>Vũ Đình Lương</t>
  </si>
  <si>
    <t>Lê Tuệ Lâm</t>
  </si>
  <si>
    <t>Mai Kim Ngân</t>
  </si>
  <si>
    <t>Đỗ Quỳnh Lan</t>
  </si>
  <si>
    <t>12/07/2010</t>
  </si>
  <si>
    <t>Ngô Thanh Mai</t>
  </si>
  <si>
    <t>Hứa Minh Ngọc</t>
  </si>
  <si>
    <t>12/11/2010</t>
  </si>
  <si>
    <t>Hán Phương Thảo</t>
  </si>
  <si>
    <t>Vũ Thu Thảo</t>
  </si>
  <si>
    <t>15/08/2010</t>
  </si>
  <si>
    <t>Trần Hoàng Bích Thảo</t>
  </si>
  <si>
    <t>Lương Minh Ngọc</t>
  </si>
  <si>
    <t>Chu Phan Tường Vy</t>
  </si>
  <si>
    <t>Hán Ngọc Thu Hà</t>
  </si>
  <si>
    <t>Nguyễn Thúy Hiền</t>
  </si>
  <si>
    <t>06/11/2010</t>
  </si>
  <si>
    <t>Trương Phương Ngọc Diệp</t>
  </si>
  <si>
    <t>Phan Minh Nhật</t>
  </si>
  <si>
    <t>24/02/2010</t>
  </si>
  <si>
    <t>Phạm Ngọc Hà</t>
  </si>
  <si>
    <t>Ma Hồng Anh</t>
  </si>
  <si>
    <t>Hà Vũ Tùng Lâm</t>
  </si>
  <si>
    <t>Nguyễn Thùy Lâm</t>
  </si>
  <si>
    <t>Nguyễn Nữ Hạnh Chi</t>
  </si>
  <si>
    <t>Nguyễn Thị Khánh Linh</t>
  </si>
  <si>
    <t>03/08/2010</t>
  </si>
  <si>
    <t>Trần Hoàng Minh Châu</t>
  </si>
  <si>
    <t>02/02/2010</t>
  </si>
  <si>
    <t>Lê Thanh Trúc</t>
  </si>
  <si>
    <t>Lê Diệu Linh</t>
  </si>
  <si>
    <t>Bùi Thanh Thanh</t>
  </si>
  <si>
    <t>03/12/2010</t>
  </si>
  <si>
    <t>Nguyễn Hồ Thủy Tiên</t>
  </si>
  <si>
    <t>Dương Thủy Ngọc Châm</t>
  </si>
  <si>
    <t>BẢNG ĐÁNH GIÁ RÈN LUYỆN HỌC SINH THEO KPI HÀNG NGÀY / HÀNG TUẦN - LỚP 11 DIA</t>
  </si>
  <si>
    <t>Khối: Khối 11 | GVCN: Đinh Phương Liên | Thời gian theo dõi: 07/09/2026 - 30/05/2027 (35 Tuần học | 7 ngày/tuần) | THPT Chuyên Hùng Vương</t>
  </si>
  <si>
    <t>📋 Nhật Ký Vi Phạm Lớp 11_Dia</t>
  </si>
  <si>
    <t>Trần Châu Anh</t>
  </si>
  <si>
    <t>30/06/2010</t>
  </si>
  <si>
    <t>Bùi Minh Hiếu</t>
  </si>
  <si>
    <t>Củng Khởi Phong</t>
  </si>
  <si>
    <t>Đỗ Cương Thụy</t>
  </si>
  <si>
    <t>Hà Bảo Khánh</t>
  </si>
  <si>
    <t>11/08/2010</t>
  </si>
  <si>
    <t>Dương Đức Mạnh</t>
  </si>
  <si>
    <t>Nguyễn Đăng Giáp</t>
  </si>
  <si>
    <t>04/06/2010</t>
  </si>
  <si>
    <t>Nguyễn Diệu Hồng</t>
  </si>
  <si>
    <t>09/12/2010</t>
  </si>
  <si>
    <t>Nguyễn Minh Anh</t>
  </si>
  <si>
    <t>30/07/2010</t>
  </si>
  <si>
    <t>Bạch Khánh Chi</t>
  </si>
  <si>
    <t>Triệu Phương Dung</t>
  </si>
  <si>
    <t>Đỗ Phương Linh</t>
  </si>
  <si>
    <t>Hán Thị Ánh Nguyệt</t>
  </si>
  <si>
    <t>Vũ Mai Trang</t>
  </si>
  <si>
    <t>Nguyễn Hà Linh Chi</t>
  </si>
  <si>
    <t>Hoàng Thúy Nga</t>
  </si>
  <si>
    <t>Tạ Phương Thảo</t>
  </si>
  <si>
    <t>Bùi Mai Thu</t>
  </si>
  <si>
    <t>Trần Hoàng Hà Vy</t>
  </si>
  <si>
    <t>Lưu Xuân Mai</t>
  </si>
  <si>
    <t>05/04/2010</t>
  </si>
  <si>
    <t>Nguyễn Phượng Lâm</t>
  </si>
  <si>
    <t>08/08/2010</t>
  </si>
  <si>
    <t>Phạm Bảo Châu</t>
  </si>
  <si>
    <t>Nguyễn Thị Nhật Minh</t>
  </si>
  <si>
    <t>09/04/2010</t>
  </si>
  <si>
    <t>Hà Phương Thúy</t>
  </si>
  <si>
    <t>Nguyễn Thuý Hoà</t>
  </si>
  <si>
    <t>Nguyễn Lê Khánh Huyền</t>
  </si>
  <si>
    <t>Nguyễn Thị Thùy Linh</t>
  </si>
  <si>
    <t>14/11/2010</t>
  </si>
  <si>
    <t>Lê Nguyên Trang</t>
  </si>
  <si>
    <t>07/08/2010</t>
  </si>
  <si>
    <t>Nguyễn Thị Diễm Quỳnh</t>
  </si>
  <si>
    <t>Nguyễn Thị Lan Anh</t>
  </si>
  <si>
    <t>12/12/2010</t>
  </si>
  <si>
    <t>BẢNG ĐÁNH GIÁ RÈN LUYỆN HỌC SINH THEO KPI HÀNG NGÀY / HÀNG TUẦN - LỚP 11 ANH A</t>
  </si>
  <si>
    <t>Khối: Khối 11 | GVCN: Phạm Ngọc Hân | Thời gian theo dõi: 07/09/2026 - 30/05/2027 (35 Tuần học | 7 ngày/tuần) | THPT Chuyên Hùng Vương</t>
  </si>
  <si>
    <t>📋 Nhật Ký Vi Phạm Lớp 11_Anh_A</t>
  </si>
  <si>
    <t>Lê Anh Tuấn Tú</t>
  </si>
  <si>
    <t>Trần Hoàng Hải</t>
  </si>
  <si>
    <t>01/10/2010</t>
  </si>
  <si>
    <t>Phạm Anh Khoa</t>
  </si>
  <si>
    <t>19/05/2010</t>
  </si>
  <si>
    <t>Lê Nguyễn Quang Anh</t>
  </si>
  <si>
    <t>28/01/2010</t>
  </si>
  <si>
    <t>Hoàng Minh Hiếu</t>
  </si>
  <si>
    <t>Phan Anh Tuấn</t>
  </si>
  <si>
    <t>09/02/2010</t>
  </si>
  <si>
    <t>Nguyễn Đăng Ngọc</t>
  </si>
  <si>
    <t>07/10/2010</t>
  </si>
  <si>
    <t>Bùi Tiến Thành</t>
  </si>
  <si>
    <t>Vũ Minh Phúc</t>
  </si>
  <si>
    <t>Nguyễn Đình Khánh</t>
  </si>
  <si>
    <t>Trần Ngọc Gia Bảo</t>
  </si>
  <si>
    <t>Ngô Minh Huy</t>
  </si>
  <si>
    <t>18/02/2010</t>
  </si>
  <si>
    <t>Nguyễn Trần Tuấn Kiệt</t>
  </si>
  <si>
    <t>Nguyễn Đinh Hoàng Anh</t>
  </si>
  <si>
    <t>26/12/2010</t>
  </si>
  <si>
    <t>Ngô Thiên Ngân</t>
  </si>
  <si>
    <t>28/08/2010</t>
  </si>
  <si>
    <t>Đặng Ngọc Minh Trang</t>
  </si>
  <si>
    <t>Phạm Ngọc Hoa</t>
  </si>
  <si>
    <t>Phạm Yến Lan</t>
  </si>
  <si>
    <t>Vũ Khánh Linh</t>
  </si>
  <si>
    <t>Hoàng Phương Dung</t>
  </si>
  <si>
    <t>Nguyễn Thúy Hằng</t>
  </si>
  <si>
    <t>Phạm Khánh Chi</t>
  </si>
  <si>
    <t>07/04/2010</t>
  </si>
  <si>
    <t>Nguyễn Ngọc Quỳnh Chi</t>
  </si>
  <si>
    <t>06/04/2010</t>
  </si>
  <si>
    <t>Đỗ Khánh Linh</t>
  </si>
  <si>
    <t>26/01/2010</t>
  </si>
  <si>
    <t>Đặng Thị Hồng Hạnh</t>
  </si>
  <si>
    <t>18/07/2010</t>
  </si>
  <si>
    <t>Phùng Thị Mai Phương</t>
  </si>
  <si>
    <t>Đinh Thảo Uyên</t>
  </si>
  <si>
    <t>Đào Hạnh Châu</t>
  </si>
  <si>
    <t>Nguyễn Thị Ngọc Mai</t>
  </si>
  <si>
    <t>27/12/2010</t>
  </si>
  <si>
    <t>Phạm Ngọc Quỳnh Anh</t>
  </si>
  <si>
    <t>Lê Quỳnh Mai</t>
  </si>
  <si>
    <t>BẢNG ĐÁNH GIÁ RÈN LUYỆN HỌC SINH THEO KPI HÀNG NGÀY / HÀNG TUẦN - LỚP 11 ANH B</t>
  </si>
  <si>
    <t>Khối: Khối 11 | GVCN: Đào Thị Mai Hoa | Thời gian theo dõi: 07/09/2026 - 30/05/2027 (35 Tuần học | 7 ngày/tuần) | THPT Chuyên Hùng Vương</t>
  </si>
  <si>
    <t>📋 Nhật Ký Vi Phạm Lớp 11_Anh_B</t>
  </si>
  <si>
    <t>Vũ Bá Đạt</t>
  </si>
  <si>
    <t>Đỗ Nam Khánh</t>
  </si>
  <si>
    <t>Đậu Hải Anh</t>
  </si>
  <si>
    <t>Chu Hiền Minh</t>
  </si>
  <si>
    <t>Đặng Đức Đạt</t>
  </si>
  <si>
    <t>Dương Hoàng Dũng</t>
  </si>
  <si>
    <t>Nguyễn Trung Lâm</t>
  </si>
  <si>
    <t>08/04/2010</t>
  </si>
  <si>
    <t>Nguyễn Ngọc Đăng Minh</t>
  </si>
  <si>
    <t>Lê Trí Dũng</t>
  </si>
  <si>
    <t>25/04/2010</t>
  </si>
  <si>
    <t>Đỗ Phùng Nhật Minh</t>
  </si>
  <si>
    <t>Phạm Anh Vinh</t>
  </si>
  <si>
    <t>Nguyễn Tùng Dương</t>
  </si>
  <si>
    <t>Tạ Bích Loan</t>
  </si>
  <si>
    <t>Trần Bích Loan</t>
  </si>
  <si>
    <t>Nguyễn Ngọc Anh Thư</t>
  </si>
  <si>
    <t>Lê Thái Hà</t>
  </si>
  <si>
    <t>Trần Bảo Ngọc</t>
  </si>
  <si>
    <t>Nguyễn Thị Lâm Uyên</t>
  </si>
  <si>
    <t>Hoàng Vũ Diệu Linh</t>
  </si>
  <si>
    <t>Hà Lê Nhật Linh</t>
  </si>
  <si>
    <t>Văn Trần Bảo Châu</t>
  </si>
  <si>
    <t>Nguyễn Thị Thanh</t>
  </si>
  <si>
    <t>23/09/2010</t>
  </si>
  <si>
    <t>Nguyễn Thu Tâm</t>
  </si>
  <si>
    <t>Khổng Tường An</t>
  </si>
  <si>
    <t>Nguyễn Hà Ngân</t>
  </si>
  <si>
    <t>Trần Thị Hồng Lâm</t>
  </si>
  <si>
    <t>Đàm Mai Linh</t>
  </si>
  <si>
    <t>Ngô Phương Trà My</t>
  </si>
  <si>
    <t>11/09/2010</t>
  </si>
  <si>
    <t>Giang Mỹ Thảo</t>
  </si>
  <si>
    <t>28/12/2010</t>
  </si>
  <si>
    <t>Vi Quỳnh Chi</t>
  </si>
  <si>
    <t>Hạ Ngọc Anh</t>
  </si>
  <si>
    <t>Đào Hồng Anh</t>
  </si>
  <si>
    <t>Vũ Bảo An</t>
  </si>
  <si>
    <t>BẢNG ĐÁNH GIÁ RÈN LUYỆN HỌC SINH THEO KPI HÀNG NGÀY / HÀNG TUẦN - LỚP 11 ANH C</t>
  </si>
  <si>
    <t>Khối: Khối 11 | GVCN: Trần Thị Thu Hồi | Thời gian theo dõi: 07/09/2026 - 30/05/2027 (35 Tuần học | 7 ngày/tuần) | THPT Chuyên Hùng Vương</t>
  </si>
  <si>
    <t>📋 Nhật Ký Vi Phạm Lớp 11_Anh_C</t>
  </si>
  <si>
    <t>Đào Trung Đức</t>
  </si>
  <si>
    <t>Nguyễn Việt Anh</t>
  </si>
  <si>
    <t>Triệu Văn Trưởng</t>
  </si>
  <si>
    <t>24/04/2010</t>
  </si>
  <si>
    <t>Nguyễn Tiến Thành</t>
  </si>
  <si>
    <t>Nguyễn Đăng Khoa</t>
  </si>
  <si>
    <t>Chu Minh Khôi</t>
  </si>
  <si>
    <t>03/02/2010</t>
  </si>
  <si>
    <t>Nguyễn Thùy Dung</t>
  </si>
  <si>
    <t>Nguyễn Ngọc Minh Thư</t>
  </si>
  <si>
    <t>Phạm Ngọc Linh</t>
  </si>
  <si>
    <t>Đinh Thị Mai Loan</t>
  </si>
  <si>
    <t>19/08/2010</t>
  </si>
  <si>
    <t>Nguyễn Kim Khánh</t>
  </si>
  <si>
    <t>08/07/2010</t>
  </si>
  <si>
    <t>Tạ Thị Phương Thúy</t>
  </si>
  <si>
    <t>Lưu Gia Bảo</t>
  </si>
  <si>
    <t>Bùi Phương Thủy</t>
  </si>
  <si>
    <t>Đinh Ngọc Thanh Chúc</t>
  </si>
  <si>
    <t>19/11/2010</t>
  </si>
  <si>
    <t>Lương Quỳnh Anh</t>
  </si>
  <si>
    <t>Bùi Thùy Anh</t>
  </si>
  <si>
    <t>Nguyễn Ngọc Ly Ly</t>
  </si>
  <si>
    <t>20/03/2010</t>
  </si>
  <si>
    <t>Đỗ Bảo Ngọc</t>
  </si>
  <si>
    <t>Nguyễn Đan Thanh</t>
  </si>
  <si>
    <t>Nguyễn Diệu Anh</t>
  </si>
  <si>
    <t>Trần Hà Minh Tâm</t>
  </si>
  <si>
    <t>La Hà Phương</t>
  </si>
  <si>
    <t>Đoàn Thị Hồng Ánh</t>
  </si>
  <si>
    <t>Kim Hoàng Ngân</t>
  </si>
  <si>
    <t>Dương Khánh Chi</t>
  </si>
  <si>
    <t>Nguyễn Hải Yến</t>
  </si>
  <si>
    <t>Trần Thủy Trúc</t>
  </si>
  <si>
    <t>18/12/2010</t>
  </si>
  <si>
    <t>Nguyễn Thủy Chi</t>
  </si>
  <si>
    <t>Cao Việt Lâm</t>
  </si>
  <si>
    <t>Nguyễn Trần Phương Anh</t>
  </si>
  <si>
    <t>19/07/2010</t>
  </si>
  <si>
    <t>BẢNG ĐÁNH GIÁ RÈN LUYỆN HỌC SINH THEO KPI HÀNG NGÀY / HÀNG TUẦN - LỚP 11 PHAP</t>
  </si>
  <si>
    <t>Khối: Khối 11 | GVCN: Đỗ Hồng Minh | Thời gian theo dõi: 07/09/2026 - 30/05/2027 (35 Tuần học | 7 ngày/tuần) | THPT Chuyên Hùng Vương</t>
  </si>
  <si>
    <t>📋 Nhật Ký Vi Phạm Lớp 11_Phap</t>
  </si>
  <si>
    <t>Nguyễn Thị Thảo Linh</t>
  </si>
  <si>
    <t>01/12/2010</t>
  </si>
  <si>
    <t>Bùi Văn Minh</t>
  </si>
  <si>
    <t>Nguyễn Anh Huy</t>
  </si>
  <si>
    <t>Trần Việt Hùng</t>
  </si>
  <si>
    <t>Hà Tuấn Anh</t>
  </si>
  <si>
    <t>22/05/2010</t>
  </si>
  <si>
    <t>Bùi Quang Phúc</t>
  </si>
  <si>
    <t>Nguyễn Lương Vinh</t>
  </si>
  <si>
    <t>09/11/2010</t>
  </si>
  <si>
    <t>Dương Doãn Sơn Tùng</t>
  </si>
  <si>
    <t>31/01/2010</t>
  </si>
  <si>
    <t>Nguyễn Tuấn Toàn</t>
  </si>
  <si>
    <t>Vương Thanh Yên</t>
  </si>
  <si>
    <t>Vũ Ngọc Ánh</t>
  </si>
  <si>
    <t>Trần Thư Lê</t>
  </si>
  <si>
    <t>13/05/2010</t>
  </si>
  <si>
    <t>Nguyễn Cẩm Nhung</t>
  </si>
  <si>
    <t>Lương Thị Mai Phương</t>
  </si>
  <si>
    <t>Bùi Thu Phương</t>
  </si>
  <si>
    <t>Lê Hà Minh</t>
  </si>
  <si>
    <t>Nguyễn Trần Anh Thư</t>
  </si>
  <si>
    <t>Triệu Bích Ngọc</t>
  </si>
  <si>
    <t>Đoàn Thị Phương Giang</t>
  </si>
  <si>
    <t>Phạm Phương Hoa</t>
  </si>
  <si>
    <t>06/06/2010</t>
  </si>
  <si>
    <t>Nguyễn Trần Thu Thủy</t>
  </si>
  <si>
    <t>Đặng Minh Hiền</t>
  </si>
  <si>
    <t>Lưu Hương Ly</t>
  </si>
  <si>
    <t>Lê Trần Minh Anh</t>
  </si>
  <si>
    <t>Trần Thụy Nguyên</t>
  </si>
  <si>
    <t>01/07/2010</t>
  </si>
  <si>
    <t>Bùi Lê Khánh Hiền</t>
  </si>
  <si>
    <t>Kim Đào Thu Giang</t>
  </si>
  <si>
    <t>Phan Hà Phong Lan</t>
  </si>
  <si>
    <t>Hạ Hoài Anh</t>
  </si>
  <si>
    <t>Nguyễn Kim Huy Hùng</t>
  </si>
  <si>
    <t>Nguyễn Hà Thanh</t>
  </si>
  <si>
    <t>23/08/2010</t>
  </si>
  <si>
    <t>Đỗ Diệu Linh</t>
  </si>
  <si>
    <t>BẢNG ĐÁNH GIÁ RÈN LUYỆN HỌC SINH THEO KPI HÀNG NGÀY / HÀNG TUẦN - LỚP 12 TOAN A</t>
  </si>
  <si>
    <t>Khối: Khối 12 | GVCN: Kiều Đình Minh | Thời gian theo dõi: 07/09/2026 - 30/05/2027 (35 Tuần học | 7 ngày/tuần) | THPT Chuyên Hùng Vương</t>
  </si>
  <si>
    <t>📋 Nhật Ký Vi Phạm Lớp 12_Toan_A</t>
  </si>
  <si>
    <t>Phạm Gia Hồng Huy</t>
  </si>
  <si>
    <t>24/02/2009</t>
  </si>
  <si>
    <t>Nguyễn Tiến Sơn</t>
  </si>
  <si>
    <t>29/11/2009</t>
  </si>
  <si>
    <t>Cao Quang Huy</t>
  </si>
  <si>
    <t>19/01/2009</t>
  </si>
  <si>
    <t>Hà Gia Nghĩa</t>
  </si>
  <si>
    <t>10/12/2009</t>
  </si>
  <si>
    <t>Trần Khương Duy</t>
  </si>
  <si>
    <t>06/02/2009</t>
  </si>
  <si>
    <t>Đỗ Quang Tiến</t>
  </si>
  <si>
    <t>10/11/2009</t>
  </si>
  <si>
    <t>Trần Nhật Tiến</t>
  </si>
  <si>
    <t>05/11/2009</t>
  </si>
  <si>
    <t>04/09/2009</t>
  </si>
  <si>
    <t>Hà Đình Tiến Anh</t>
  </si>
  <si>
    <t>21/07/2009</t>
  </si>
  <si>
    <t>Phùng Phong Huy</t>
  </si>
  <si>
    <t>31/01/2009</t>
  </si>
  <si>
    <t>Trần Việt Tùng</t>
  </si>
  <si>
    <t>19/08/2009</t>
  </si>
  <si>
    <t>Đỗ Duy Khải</t>
  </si>
  <si>
    <t>Hoàng Ngọc Anh</t>
  </si>
  <si>
    <t>12/04/2009</t>
  </si>
  <si>
    <t>Hoàng Tuấn Hưng</t>
  </si>
  <si>
    <t>17/07/2009</t>
  </si>
  <si>
    <t>Lê Đình Vũ</t>
  </si>
  <si>
    <t>10/08/2009</t>
  </si>
  <si>
    <t>Nguyễn Quang Duy</t>
  </si>
  <si>
    <t>Đỗ Thanh Tùng</t>
  </si>
  <si>
    <t>06/07/2009</t>
  </si>
  <si>
    <t>Lương Thành Vinh</t>
  </si>
  <si>
    <t>25/10/2009</t>
  </si>
  <si>
    <t>Phan Công Lý</t>
  </si>
  <si>
    <t>16/06/2009</t>
  </si>
  <si>
    <t>Nguyễn Huy Bảo</t>
  </si>
  <si>
    <t>21/12/2009</t>
  </si>
  <si>
    <t>25/01/2009</t>
  </si>
  <si>
    <t>Hà Thanh Tùng</t>
  </si>
  <si>
    <t>14/01/2009</t>
  </si>
  <si>
    <t>Vi Văn Khánh</t>
  </si>
  <si>
    <t>08/12/2009</t>
  </si>
  <si>
    <t>Lâm Trung Kiên</t>
  </si>
  <si>
    <t>05/01/2009</t>
  </si>
  <si>
    <t>Nguyễn Xuân Hải</t>
  </si>
  <si>
    <t>01/08/2009</t>
  </si>
  <si>
    <t>Nguyễn Vi Anh Kiệt</t>
  </si>
  <si>
    <t>27/04/2009</t>
  </si>
  <si>
    <t>Nguyễn Duy Nam</t>
  </si>
  <si>
    <t>Bùi Đức Mạnh</t>
  </si>
  <si>
    <t>28/02/2009</t>
  </si>
  <si>
    <t>14/07/2009</t>
  </si>
  <si>
    <t>Lê Phương Chi</t>
  </si>
  <si>
    <t>23/08/2009</t>
  </si>
  <si>
    <t>Tống Mỹ Linh</t>
  </si>
  <si>
    <t>01/09/2009</t>
  </si>
  <si>
    <t>Trương Bảo Ngọc</t>
  </si>
  <si>
    <t>11/12/2009</t>
  </si>
  <si>
    <t>Trần Quang Mạnh</t>
  </si>
  <si>
    <t>28/03/2009</t>
  </si>
  <si>
    <t>Vũ Mai Hương</t>
  </si>
  <si>
    <t>07/09/2009</t>
  </si>
  <si>
    <t>BẢNG ĐÁNH GIÁ RÈN LUYỆN HỌC SINH THEO KPI HÀNG NGÀY / HÀNG TUẦN - LỚP 12 TOAN B</t>
  </si>
  <si>
    <t>Khối: Khối 12 | GVCN: Hoàng Xuân Việt | Thời gian theo dõi: 07/09/2026 - 30/05/2027 (35 Tuần học | 7 ngày/tuần) | THPT Chuyên Hùng Vương</t>
  </si>
  <si>
    <t>📋 Nhật Ký Vi Phạm Lớp 12_Toan_B</t>
  </si>
  <si>
    <t>Hà Quốc Việt</t>
  </si>
  <si>
    <t>01/10/2009</t>
  </si>
  <si>
    <t>Nguyễn Trần Bảo Minh</t>
  </si>
  <si>
    <t>18/10/2009</t>
  </si>
  <si>
    <t>Nguyễn Quang Việt</t>
  </si>
  <si>
    <t>03/08/2009</t>
  </si>
  <si>
    <t>Nguyễn Việt Phong</t>
  </si>
  <si>
    <t>25/03/2009</t>
  </si>
  <si>
    <t>Nguyễn Khoa Đăng</t>
  </si>
  <si>
    <t>12/10/2009</t>
  </si>
  <si>
    <t>17/05/2009</t>
  </si>
  <si>
    <t>27/05/2009</t>
  </si>
  <si>
    <t>Trần Ngọc Thắng</t>
  </si>
  <si>
    <t>25/11/2009</t>
  </si>
  <si>
    <t>Bùi Xuân Khôi</t>
  </si>
  <si>
    <t>01/03/2009</t>
  </si>
  <si>
    <t>Phạm Anh Tú</t>
  </si>
  <si>
    <t>04/01/2009</t>
  </si>
  <si>
    <t>Đinh Công Hiếu</t>
  </si>
  <si>
    <t>30/01/2009</t>
  </si>
  <si>
    <t>Cấn Xuân Việt</t>
  </si>
  <si>
    <t>03/01/2009</t>
  </si>
  <si>
    <t>Lã Duy Khánh</t>
  </si>
  <si>
    <t>15/01/2009</t>
  </si>
  <si>
    <t>Ngô Anh Tú</t>
  </si>
  <si>
    <t>05/10/2009</t>
  </si>
  <si>
    <t>Trịnh Chí Kiên</t>
  </si>
  <si>
    <t>21/02/2009</t>
  </si>
  <si>
    <t>21/11/2009</t>
  </si>
  <si>
    <t>Đỗ Tiến Dũng</t>
  </si>
  <si>
    <t>11/02/2009</t>
  </si>
  <si>
    <t>06/03/2009</t>
  </si>
  <si>
    <t>Chu Đức Cường</t>
  </si>
  <si>
    <t>07/01/2009</t>
  </si>
  <si>
    <t>Hoàng Trung Nghĩa</t>
  </si>
  <si>
    <t>29/03/2009</t>
  </si>
  <si>
    <t>Vũ Thị Phương Anh</t>
  </si>
  <si>
    <t>01/05/2009</t>
  </si>
  <si>
    <t>Tạ Thị Thanh Mai</t>
  </si>
  <si>
    <t>12/03/2009</t>
  </si>
  <si>
    <t>Hoàng Thanh Trúc</t>
  </si>
  <si>
    <t>21/10/2009</t>
  </si>
  <si>
    <t>Đàm Nguyễn Bảo Ngọc</t>
  </si>
  <si>
    <t>19/03/2009</t>
  </si>
  <si>
    <t>18/09/2009</t>
  </si>
  <si>
    <t>Nguyễn Kim Huyền</t>
  </si>
  <si>
    <t>Hoàng Thị Thanh Tâm</t>
  </si>
  <si>
    <t>20/12/2009</t>
  </si>
  <si>
    <t>Bùi Trần Phương Thảo</t>
  </si>
  <si>
    <t>14/11/2009</t>
  </si>
  <si>
    <t>Hoàng Việt Anh</t>
  </si>
  <si>
    <t>19/09/2009</t>
  </si>
  <si>
    <t>Trần Đức Vương</t>
  </si>
  <si>
    <t>22/08/2009</t>
  </si>
  <si>
    <t>Đỗ Gia Bảo</t>
  </si>
  <si>
    <t>Khổng Xuân Đức</t>
  </si>
  <si>
    <t>21/09/2009</t>
  </si>
  <si>
    <t>Dương Minh Ngọc</t>
  </si>
  <si>
    <t>Phạm Thị Bảo Thanh</t>
  </si>
  <si>
    <t>24/01/2009</t>
  </si>
  <si>
    <t>Bùi Đức Minh</t>
  </si>
  <si>
    <t>24/07/2009</t>
  </si>
  <si>
    <t>BẢNG ĐÁNH GIÁ RÈN LUYỆN HỌC SINH THEO KPI HÀNG NGÀY / HÀNG TUẦN - LỚP 12 TOAN C</t>
  </si>
  <si>
    <t>Khối: Khối 12 | GVCN: Trần Hoài Thu | Thời gian theo dõi: 07/09/2026 - 30/05/2027 (35 Tuần học | 7 ngày/tuần) | THPT Chuyên Hùng Vương</t>
  </si>
  <si>
    <t>📋 Nhật Ký Vi Phạm Lớp 12_Toan_C</t>
  </si>
  <si>
    <t>Nguyễn Trọng Minh Anh</t>
  </si>
  <si>
    <t>24/09/2009</t>
  </si>
  <si>
    <t>Lê Khánh Tùng</t>
  </si>
  <si>
    <t>06/04/2009</t>
  </si>
  <si>
    <t>Hoàng Trung Hải</t>
  </si>
  <si>
    <t>25/02/2009</t>
  </si>
  <si>
    <t>Khổng Tuấn Lâm</t>
  </si>
  <si>
    <t>20/10/2009</t>
  </si>
  <si>
    <t>29/10/2009</t>
  </si>
  <si>
    <t>Hà Trung Hiếu</t>
  </si>
  <si>
    <t>25/04/2009</t>
  </si>
  <si>
    <t>19/02/2009</t>
  </si>
  <si>
    <t>Nguyễn Xuân Hồng</t>
  </si>
  <si>
    <t>04/04/2009</t>
  </si>
  <si>
    <t>Hoàng Minh Thành</t>
  </si>
  <si>
    <t>17/08/2009</t>
  </si>
  <si>
    <t>31/12/2009</t>
  </si>
  <si>
    <t>Trần Quang Vinh</t>
  </si>
  <si>
    <t>24/08/2009</t>
  </si>
  <si>
    <t>Nguyễn Phan Cường</t>
  </si>
  <si>
    <t>14/09/2009</t>
  </si>
  <si>
    <t>Nguyễn Hữu Bảo</t>
  </si>
  <si>
    <t>Lương Trần Hải</t>
  </si>
  <si>
    <t>21/08/2009</t>
  </si>
  <si>
    <t>Tạ Nhật Duy</t>
  </si>
  <si>
    <t>Lê Tiến Đạt</t>
  </si>
  <si>
    <t>18/07/2009</t>
  </si>
  <si>
    <t>25/12/2009</t>
  </si>
  <si>
    <t>Phạm Quyết Thắng</t>
  </si>
  <si>
    <t>01/04/2009</t>
  </si>
  <si>
    <t>Lê Minh Quân</t>
  </si>
  <si>
    <t>17/09/2009</t>
  </si>
  <si>
    <t>Đào Khánh Ly</t>
  </si>
  <si>
    <t>06/05/2009</t>
  </si>
  <si>
    <t>Hoàng Khánh Ngọc</t>
  </si>
  <si>
    <t>04/07/2009</t>
  </si>
  <si>
    <t>Quất Hà Linh</t>
  </si>
  <si>
    <t>28/06/2009</t>
  </si>
  <si>
    <t>Hà Phan Thùy Dương</t>
  </si>
  <si>
    <t>13/03/2009</t>
  </si>
  <si>
    <t>Vũ Trần Diệu Linh</t>
  </si>
  <si>
    <t>22/06/2009</t>
  </si>
  <si>
    <t>Nguyễn Bảo Lan</t>
  </si>
  <si>
    <t>Lê Hồng Giang</t>
  </si>
  <si>
    <t>06/01/2009</t>
  </si>
  <si>
    <t>Đinh Thị Mai Hương</t>
  </si>
  <si>
    <t>07/02/2009</t>
  </si>
  <si>
    <t>14/08/2009</t>
  </si>
  <si>
    <t>Lê Diệp Anh</t>
  </si>
  <si>
    <t>29/07/2009</t>
  </si>
  <si>
    <t>03/09/2009</t>
  </si>
  <si>
    <t>Nguyễn Ngọc Anh</t>
  </si>
  <si>
    <t>19/06/2009</t>
  </si>
  <si>
    <t>Nguyễn Quỳnh Trang</t>
  </si>
  <si>
    <t>16/02/2009</t>
  </si>
  <si>
    <t>Bùi Gia Nhi</t>
  </si>
  <si>
    <t>22/07/2009</t>
  </si>
  <si>
    <t>BẢNG ĐÁNH GIÁ RÈN LUYỆN HỌC SINH THEO KPI HÀNG NGÀY / HÀNG TUẦN - LỚP 12 LY A</t>
  </si>
  <si>
    <t>Khối: Khối 12 | GVCN: Thân Thị Thanh Bình | Thời gian theo dõi: 07/09/2026 - 30/05/2027 (35 Tuần học | 7 ngày/tuần) | THPT Chuyên Hùng Vương</t>
  </si>
  <si>
    <t>📋 Nhật Ký Vi Phạm Lớp 12_Ly_A</t>
  </si>
  <si>
    <t>Trần Hưng Long</t>
  </si>
  <si>
    <t>19/05/2009</t>
  </si>
  <si>
    <t>Hà Minh Quang</t>
  </si>
  <si>
    <t>16/08/2009</t>
  </si>
  <si>
    <t>Nguyễn Minh Hoàng</t>
  </si>
  <si>
    <t>Nguyễn Vũ Huy Hoàng</t>
  </si>
  <si>
    <t>09/11/2009</t>
  </si>
  <si>
    <t>Nguyễn Quý Thọ</t>
  </si>
  <si>
    <t>Nguyễn Ngọc Hải Đăng</t>
  </si>
  <si>
    <t>Trần Hải Nam</t>
  </si>
  <si>
    <t>Trần Hoài An</t>
  </si>
  <si>
    <t>14/10/2009</t>
  </si>
  <si>
    <t>Đào Minh Châu</t>
  </si>
  <si>
    <t>09/02/2009</t>
  </si>
  <si>
    <t>Trần Hoàng Gia Phúc</t>
  </si>
  <si>
    <t>26/01/2009</t>
  </si>
  <si>
    <t>Lê Trần Thanh Bình</t>
  </si>
  <si>
    <t>Đỗ Tiến Đạt</t>
  </si>
  <si>
    <t>Khổng Nhật Đạt</t>
  </si>
  <si>
    <t>08/07/2009</t>
  </si>
  <si>
    <t>Dương Bảo Minh</t>
  </si>
  <si>
    <t>16/10/2009</t>
  </si>
  <si>
    <t>Tạ Khoa Hoàng Anh</t>
  </si>
  <si>
    <t>Lưu Anh Bảo</t>
  </si>
  <si>
    <t>26/03/2009</t>
  </si>
  <si>
    <t>Nguyễn Hoàng Danh</t>
  </si>
  <si>
    <t>13/01/2009</t>
  </si>
  <si>
    <t>Nguyễn Đức Minh</t>
  </si>
  <si>
    <t>14/12/2009</t>
  </si>
  <si>
    <t>Nguyễn Bá Duy</t>
  </si>
  <si>
    <t>27/10/2009</t>
  </si>
  <si>
    <t>Nguyễn Việt Dũng</t>
  </si>
  <si>
    <t>Nguyễn Thái Hoà</t>
  </si>
  <si>
    <t>Lê Bảo Nhi</t>
  </si>
  <si>
    <t>22/12/2009</t>
  </si>
  <si>
    <t>Trần Thị Tú Khuyên</t>
  </si>
  <si>
    <t>14/04/2009</t>
  </si>
  <si>
    <t>Trần Ngân Hà</t>
  </si>
  <si>
    <t>02/01/2009</t>
  </si>
  <si>
    <t>Nguyễn Thanh Lam</t>
  </si>
  <si>
    <t>Hoàng Thu Phương</t>
  </si>
  <si>
    <t>Khổng Đức Lương</t>
  </si>
  <si>
    <t>11/01/2009</t>
  </si>
  <si>
    <t>Nguyễn Duy Khánh</t>
  </si>
  <si>
    <t>21/05/2009</t>
  </si>
  <si>
    <t>Phùng Minh Chiến</t>
  </si>
  <si>
    <t>23/10/2009</t>
  </si>
  <si>
    <t>03/02/2009</t>
  </si>
  <si>
    <t>Đỗ Bảo Thu</t>
  </si>
  <si>
    <t>BẢNG ĐÁNH GIÁ RÈN LUYỆN HỌC SINH THEO KPI HÀNG NGÀY / HÀNG TUẦN - LỚP 12 LY B</t>
  </si>
  <si>
    <t>Khối: Khối 12 | GVCN: Tạ Thị Ngọc Lan | Thời gian theo dõi: 07/09/2026 - 30/05/2027 (35 Tuần học | 7 ngày/tuần) | THPT Chuyên Hùng Vương</t>
  </si>
  <si>
    <t>📋 Nhật Ký Vi Phạm Lớp 12_Ly_B</t>
  </si>
  <si>
    <t>Phạm Anh Huy</t>
  </si>
  <si>
    <t>Vương Tiến Dũng</t>
  </si>
  <si>
    <t>09/03/2009</t>
  </si>
  <si>
    <t>Trịnh Quốc Nam</t>
  </si>
  <si>
    <t>Đỗ Hữu Hậu</t>
  </si>
  <si>
    <t>04/10/2009</t>
  </si>
  <si>
    <t>Bùi Phú Khánh</t>
  </si>
  <si>
    <t>Lê Hải Đăng</t>
  </si>
  <si>
    <t>Nguyễn Bá Thành</t>
  </si>
  <si>
    <t>20/09/2009</t>
  </si>
  <si>
    <t>Bùi Phương Nam</t>
  </si>
  <si>
    <t>09/07/2009</t>
  </si>
  <si>
    <t>Vũ Hữu Minh Trung</t>
  </si>
  <si>
    <t>19/11/2009</t>
  </si>
  <si>
    <t>Hà Tùng Anh</t>
  </si>
  <si>
    <t>26/12/2009</t>
  </si>
  <si>
    <t>Nguyễn Quang Nam</t>
  </si>
  <si>
    <t>17/06/2009</t>
  </si>
  <si>
    <t>Phan Hải Dương</t>
  </si>
  <si>
    <t>08/05/2009</t>
  </si>
  <si>
    <t>Trần Gia Phong</t>
  </si>
  <si>
    <t>12/08/2009</t>
  </si>
  <si>
    <t>Bùi Hữu Nghĩa</t>
  </si>
  <si>
    <t>20/03/2009</t>
  </si>
  <si>
    <t>Nguyễn Bảo Duy</t>
  </si>
  <si>
    <t>Nguyễn Đoàn Anh Tú</t>
  </si>
  <si>
    <t>11/11/2009</t>
  </si>
  <si>
    <t>Lê Anh Quân</t>
  </si>
  <si>
    <t>Nguyễn Trường Minh</t>
  </si>
  <si>
    <t>18/08/2009</t>
  </si>
  <si>
    <t>10/03/2009</t>
  </si>
  <si>
    <t>Lương Gia Bách</t>
  </si>
  <si>
    <t>22/01/2009</t>
  </si>
  <si>
    <t>Trần Hoài Sơn</t>
  </si>
  <si>
    <t>Lưu Phương Thảo</t>
  </si>
  <si>
    <t>02/04/2009</t>
  </si>
  <si>
    <t>Phạm Huyền Trang</t>
  </si>
  <si>
    <t>19/04/2009</t>
  </si>
  <si>
    <t>Mai Hoài Thu</t>
  </si>
  <si>
    <t>31/03/2009</t>
  </si>
  <si>
    <t>Lê Phương Thúy</t>
  </si>
  <si>
    <t>30/04/2009</t>
  </si>
  <si>
    <t>Nguyễn Ngọc Hân</t>
  </si>
  <si>
    <t>Kiều Bảo Chi</t>
  </si>
  <si>
    <t>23/06/2009</t>
  </si>
  <si>
    <t>Đặng Kim Ngân</t>
  </si>
  <si>
    <t>Tạ Việt Linh</t>
  </si>
  <si>
    <t>Dương Tiến Khánh</t>
  </si>
  <si>
    <t>Hà Anh Kiệt</t>
  </si>
  <si>
    <t>01/01/2009</t>
  </si>
  <si>
    <t>Nguyễn Minh Dũng</t>
  </si>
  <si>
    <t>BẢNG ĐÁNH GIÁ RÈN LUYỆN HỌC SINH THEO KPI HÀNG NGÀY / HÀNG TUẦN - LỚP 12 HOA A</t>
  </si>
  <si>
    <t>Khối: Khối 12 | GVCN: Điêu Thị Ngọc Hoa | Thời gian theo dõi: 07/09/2026 - 30/05/2027 (35 Tuần học | 7 ngày/tuần) | THPT Chuyên Hùng Vương</t>
  </si>
  <si>
    <t>📋 Nhật Ký Vi Phạm Lớp 12_Hoa_A</t>
  </si>
  <si>
    <t>Lê Ngọc Huy</t>
  </si>
  <si>
    <t>16/09/2009</t>
  </si>
  <si>
    <t>Phùng Tiến Đức</t>
  </si>
  <si>
    <t>29/09/2009</t>
  </si>
  <si>
    <t>Hà Phúc Bảo</t>
  </si>
  <si>
    <t>10/04/2009</t>
  </si>
  <si>
    <t>Phạm Trường Giang</t>
  </si>
  <si>
    <t>15/02/2009</t>
  </si>
  <si>
    <t>Nguyễn Vũ Phong</t>
  </si>
  <si>
    <t>Nguyễn Minh Trần Nhật</t>
  </si>
  <si>
    <t>22/02/2009</t>
  </si>
  <si>
    <t>27/08/2009</t>
  </si>
  <si>
    <t>Lý Thái Dương</t>
  </si>
  <si>
    <t>Phạm Đinh Quang Dũng</t>
  </si>
  <si>
    <t>07/04/2009</t>
  </si>
  <si>
    <t>Lương Đình Minh Hiếu</t>
  </si>
  <si>
    <t>08/01/2009</t>
  </si>
  <si>
    <t>Phạm Quang Trường</t>
  </si>
  <si>
    <t>26/09/2009</t>
  </si>
  <si>
    <t>Nguyễn Đức Toàn</t>
  </si>
  <si>
    <t>16/12/2009</t>
  </si>
  <si>
    <t>Nguyễn Anh Quân</t>
  </si>
  <si>
    <t>Đào Việt Dũng</t>
  </si>
  <si>
    <t>06/10/2009</t>
  </si>
  <si>
    <t>04/03/2009</t>
  </si>
  <si>
    <t>Trương Nguyễn Vũ Hoàng</t>
  </si>
  <si>
    <t>Bùi Gia Phong</t>
  </si>
  <si>
    <t>03/04/2009</t>
  </si>
  <si>
    <t>Khổng Nhật Quân</t>
  </si>
  <si>
    <t>02/09/2009</t>
  </si>
  <si>
    <t>Lê Duy Tuấn</t>
  </si>
  <si>
    <t>17/01/2009</t>
  </si>
  <si>
    <t>Phùng Nam Sơn</t>
  </si>
  <si>
    <t>Nguyễn Trần Minh</t>
  </si>
  <si>
    <t>05/03/2009</t>
  </si>
  <si>
    <t>28/08/2009</t>
  </si>
  <si>
    <t>Trần Hoàng Long</t>
  </si>
  <si>
    <t>15/03/2009</t>
  </si>
  <si>
    <t>Đỗ Nguyễn Mạnh Quân</t>
  </si>
  <si>
    <t>30/03/2009</t>
  </si>
  <si>
    <t>Phan Tuấn Dũng</t>
  </si>
  <si>
    <t>Cao Diệu Châu</t>
  </si>
  <si>
    <t>Nguyễn Ngọc Ly</t>
  </si>
  <si>
    <t>Đặng Thị Thùy Linh</t>
  </si>
  <si>
    <t>Kiều Thị Thảo Nguyên</t>
  </si>
  <si>
    <t>Vũ Thị Huyền Trang</t>
  </si>
  <si>
    <t>01/02/2009</t>
  </si>
  <si>
    <t>Nguyễn Cao Hạnh Nguyên</t>
  </si>
  <si>
    <t>22/04/2009</t>
  </si>
  <si>
    <t>Khổng Đỗ Doanh</t>
  </si>
  <si>
    <t>08/08/2009</t>
  </si>
  <si>
    <t>Đoàn Quốc Hào</t>
  </si>
  <si>
    <t>11/04/2009</t>
  </si>
  <si>
    <t>BẢNG ĐÁNH GIÁ RÈN LUYỆN HỌC SINH THEO KPI HÀNG NGÀY / HÀNG TUẦN - LỚP 12 HOA B</t>
  </si>
  <si>
    <t>Khối: Khối 12 | GVCN: Phùng Thị Lan Hương | Thời gian theo dõi: 07/09/2026 - 30/05/2027 (35 Tuần học | 7 ngày/tuần) | THPT Chuyên Hùng Vương</t>
  </si>
  <si>
    <t>📋 Nhật Ký Vi Phạm Lớp 12_Hoa_B</t>
  </si>
  <si>
    <t>Triệu Văn Việt</t>
  </si>
  <si>
    <t>07/11/2009</t>
  </si>
  <si>
    <t>Lê Đức Anh</t>
  </si>
  <si>
    <t>08/03/2009</t>
  </si>
  <si>
    <t>Nguyễn Việt Tùng</t>
  </si>
  <si>
    <t>20/11/2009</t>
  </si>
  <si>
    <t>Trịnh Nguyên Vũ</t>
  </si>
  <si>
    <t>Bùi Hoàng Giang</t>
  </si>
  <si>
    <t>Tạ Anh Minh</t>
  </si>
  <si>
    <t>14/02/2009</t>
  </si>
  <si>
    <t>Vũ Công Tuyển</t>
  </si>
  <si>
    <t>09/09/2009</t>
  </si>
  <si>
    <t>13/02/2009</t>
  </si>
  <si>
    <t>Nguyễn Hoàng Hà</t>
  </si>
  <si>
    <t>10/02/2009</t>
  </si>
  <si>
    <t>Nguyễn Tiến Anh</t>
  </si>
  <si>
    <t>Nguyễn Hoàng Đạt</t>
  </si>
  <si>
    <t>28/10/2009</t>
  </si>
  <si>
    <t>Bùi Lê Minh</t>
  </si>
  <si>
    <t>Nguyễn Nhật Hoàng</t>
  </si>
  <si>
    <t>23/01/2009</t>
  </si>
  <si>
    <t>Trần Thu Phương</t>
  </si>
  <si>
    <t>Tô Hồng Nhung</t>
  </si>
  <si>
    <t>Trịnh Phương Anh</t>
  </si>
  <si>
    <t>13/05/2009</t>
  </si>
  <si>
    <t>Phạm Ngọc Mai</t>
  </si>
  <si>
    <t>14/06/2009</t>
  </si>
  <si>
    <t>Nguyễn Mai Lan</t>
  </si>
  <si>
    <t>23/11/2009</t>
  </si>
  <si>
    <t>Nguyễn Thị Kim Huế</t>
  </si>
  <si>
    <t>07/08/2009</t>
  </si>
  <si>
    <t>Trần Hà Minh Thư</t>
  </si>
  <si>
    <t>Trịnh Gia Hân</t>
  </si>
  <si>
    <t>Đinh Trâm Anh</t>
  </si>
  <si>
    <t>29/08/2009</t>
  </si>
  <si>
    <t>Phan Thanh Tâm</t>
  </si>
  <si>
    <t>Nguyễn Hà Tường Anh</t>
  </si>
  <si>
    <t>08/09/2009</t>
  </si>
  <si>
    <t>Trịnh Mai Anh</t>
  </si>
  <si>
    <t>Hà Phương Liên</t>
  </si>
  <si>
    <t>Hoàng Minh Kiên</t>
  </si>
  <si>
    <t>18/01/2009</t>
  </si>
  <si>
    <t>Đặng Tiến Long</t>
  </si>
  <si>
    <t>13/10/2009</t>
  </si>
  <si>
    <t>Vũ Tô Minh</t>
  </si>
  <si>
    <t>Ngô Phương Thảo</t>
  </si>
  <si>
    <t>14/12/2008</t>
  </si>
  <si>
    <t>Đỗ Thị Thanh Bình</t>
  </si>
  <si>
    <t>BẢNG ĐÁNH GIÁ RÈN LUYỆN HỌC SINH THEO KPI HÀNG NGÀY / HÀNG TUẦN - LỚP 12 SINH</t>
  </si>
  <si>
    <t>Khối: Khối 12 | GVCN: Phan Thị Thu Huyền | Thời gian theo dõi: 07/09/2026 - 30/05/2027 (35 Tuần học | 7 ngày/tuần) | THPT Chuyên Hùng Vương</t>
  </si>
  <si>
    <t>📋 Nhật Ký Vi Phạm Lớp 12_Sinh</t>
  </si>
  <si>
    <t>Phan Phú An</t>
  </si>
  <si>
    <t>Hoàng Minh Quang</t>
  </si>
  <si>
    <t>Phan Duy Quý</t>
  </si>
  <si>
    <t>Lưu Anh Dũng</t>
  </si>
  <si>
    <t>Lê Hồng Minh</t>
  </si>
  <si>
    <t>Nguyễn Đức Anh Tú</t>
  </si>
  <si>
    <t>Lê Trung Hiếu</t>
  </si>
  <si>
    <t>17/12/2009</t>
  </si>
  <si>
    <t>Nguyễn Đắc Mạnh</t>
  </si>
  <si>
    <t>21/04/2009</t>
  </si>
  <si>
    <t>Trần Tiến Anh</t>
  </si>
  <si>
    <t>24/11/2009</t>
  </si>
  <si>
    <t>Đinh Ngọc Châu</t>
  </si>
  <si>
    <t>Phạm Minh Quang</t>
  </si>
  <si>
    <t>26/02/2009</t>
  </si>
  <si>
    <t>Phạm Việt Thuần Nhân</t>
  </si>
  <si>
    <t>Nguyễn Tân Phong</t>
  </si>
  <si>
    <t>Đào Trần Anh Thư</t>
  </si>
  <si>
    <t>Nguyễn Thị Cẩm Tú</t>
  </si>
  <si>
    <t>28/11/2009</t>
  </si>
  <si>
    <t>Dương Khánh Vân</t>
  </si>
  <si>
    <t>Lê Khánh Vy</t>
  </si>
  <si>
    <t>09/10/2009</t>
  </si>
  <si>
    <t>Ngô Phương Anh</t>
  </si>
  <si>
    <t>10/06/2009</t>
  </si>
  <si>
    <t>Hán Lê Trà My</t>
  </si>
  <si>
    <t>12/09/2009</t>
  </si>
  <si>
    <t>Đào Huyền Bảo Trân</t>
  </si>
  <si>
    <t>17/04/2009</t>
  </si>
  <si>
    <t>Đặng Kim Xuyến</t>
  </si>
  <si>
    <t>24/12/2009</t>
  </si>
  <si>
    <t>Trần Ngọc Nguyên</t>
  </si>
  <si>
    <t>22/05/2009</t>
  </si>
  <si>
    <t>Trình Mai Anh</t>
  </si>
  <si>
    <t>Nguyễn Quỳnh Nga</t>
  </si>
  <si>
    <t>Nguyễn Sương Mai</t>
  </si>
  <si>
    <t>30/12/2009</t>
  </si>
  <si>
    <t>Đỗ Hà Linh</t>
  </si>
  <si>
    <t>Dương Khánh Ngọc</t>
  </si>
  <si>
    <t>Nguyễn Hà Vân</t>
  </si>
  <si>
    <t>Đặng Nguyễn Việt Tiến</t>
  </si>
  <si>
    <t>Trần Đăng Quang</t>
  </si>
  <si>
    <t>Nguyễn Hồng Ánh</t>
  </si>
  <si>
    <t>27/01/2009</t>
  </si>
  <si>
    <t>Lê Thu Phương</t>
  </si>
  <si>
    <t>BẢNG ĐÁNH GIÁ RÈN LUYỆN HỌC SINH THEO KPI HÀNG NGÀY / HÀNG TUẦN - LỚP 12 TIN</t>
  </si>
  <si>
    <t>Khối: Khối 12 | GVCN: Nguyễn Thị Hồng Thái | Thời gian theo dõi: 07/09/2026 - 30/05/2027 (35 Tuần học | 7 ngày/tuần) | THPT Chuyên Hùng Vương</t>
  </si>
  <si>
    <t>📋 Nhật Ký Vi Phạm Lớp 12_Tin</t>
  </si>
  <si>
    <t>Lê Hà Anh</t>
  </si>
  <si>
    <t>Dương Quỳnh Hoa</t>
  </si>
  <si>
    <t>09/06/2009</t>
  </si>
  <si>
    <t>Hà Gia Bảo</t>
  </si>
  <si>
    <t>30/11/2009</t>
  </si>
  <si>
    <t>Nguyễn Anh Tú</t>
  </si>
  <si>
    <t>Nguyễn Trí Đức</t>
  </si>
  <si>
    <t>Lê Minh Kiên</t>
  </si>
  <si>
    <t>08/04/2009</t>
  </si>
  <si>
    <t>Trần Anh Tiến</t>
  </si>
  <si>
    <t>07/05/2009</t>
  </si>
  <si>
    <t>Lê Trung Nghĩa</t>
  </si>
  <si>
    <t>Trần Tiến Đạt</t>
  </si>
  <si>
    <t>03/06/2009</t>
  </si>
  <si>
    <t>Bùi Quang Linh</t>
  </si>
  <si>
    <t>13/12/2009</t>
  </si>
  <si>
    <t>Nguyễn Văn Cường</t>
  </si>
  <si>
    <t>Cao Thế Hùng</t>
  </si>
  <si>
    <t>11/10/2009</t>
  </si>
  <si>
    <t>Đỗ Hùng Sơn</t>
  </si>
  <si>
    <t>Trương Bá Phú</t>
  </si>
  <si>
    <t>02/11/2009</t>
  </si>
  <si>
    <t>Nguyễn Hoàng Kim</t>
  </si>
  <si>
    <t>Cao Tuấn Minh</t>
  </si>
  <si>
    <t>08/02/2009</t>
  </si>
  <si>
    <t>Phạm Anh Minh</t>
  </si>
  <si>
    <t>Nguyễn Tiến Hải Đăng</t>
  </si>
  <si>
    <t>Cao Trung Thành</t>
  </si>
  <si>
    <t>18/05/2009</t>
  </si>
  <si>
    <t>Nguyễn Đặng Bảo Nam</t>
  </si>
  <si>
    <t>08/10/2009</t>
  </si>
  <si>
    <t>Dương Trường An</t>
  </si>
  <si>
    <t>20/01/2009</t>
  </si>
  <si>
    <t>Trần Vũ Bảo Lâm</t>
  </si>
  <si>
    <t>Vũ Duy Bắc</t>
  </si>
  <si>
    <t>Ngô Viết Tình</t>
  </si>
  <si>
    <t>Phan Hoàng Minh</t>
  </si>
  <si>
    <t>Thạch Ngọc Hà</t>
  </si>
  <si>
    <t>26/07/2009</t>
  </si>
  <si>
    <t>Lê Quỳnh An</t>
  </si>
  <si>
    <t>Nguyễn Thu Phương</t>
  </si>
  <si>
    <t>15/12/2009</t>
  </si>
  <si>
    <t>Phạm Thu Phương</t>
  </si>
  <si>
    <t>10/07/2009</t>
  </si>
  <si>
    <t>Nguyễn Việt An</t>
  </si>
  <si>
    <t>03/03/2009</t>
  </si>
  <si>
    <t>Vũ Thị Hải Yến</t>
  </si>
  <si>
    <t>22/03/2009</t>
  </si>
  <si>
    <t>BẢNG ĐÁNH GIÁ RÈN LUYỆN HỌC SINH THEO KPI HÀNG NGÀY / HÀNG TUẦN - LỚP 12 VAN A</t>
  </si>
  <si>
    <t>Khối: Khối 12 | GVCN: Nguyễn Thị Bích Thủy | Thời gian theo dõi: 07/09/2026 - 30/05/2027 (35 Tuần học | 7 ngày/tuần) | THPT Chuyên Hùng Vương</t>
  </si>
  <si>
    <t>📋 Nhật Ký Vi Phạm Lớp 12_Van_A</t>
  </si>
  <si>
    <t>Nguyễn Đình Lương</t>
  </si>
  <si>
    <t>03/05/2009</t>
  </si>
  <si>
    <t>Đào Hà Ngân</t>
  </si>
  <si>
    <t>Nguyễn Thị Minh Châu</t>
  </si>
  <si>
    <t>Đặng Trần Khánh Ly</t>
  </si>
  <si>
    <t>06/12/2009</t>
  </si>
  <si>
    <t>Hoàng Thị Nguyệt Minh</t>
  </si>
  <si>
    <t>11/07/2009</t>
  </si>
  <si>
    <t>24/10/2009</t>
  </si>
  <si>
    <t>Hoàng Minh Châu</t>
  </si>
  <si>
    <t>Trần Minh Trang</t>
  </si>
  <si>
    <t>Trần Mai Thùy</t>
  </si>
  <si>
    <t>Hoàng Mỹ Hạnh</t>
  </si>
  <si>
    <t>25/07/2009</t>
  </si>
  <si>
    <t>Trần Thanh Huyền</t>
  </si>
  <si>
    <t>18/03/2009</t>
  </si>
  <si>
    <t>Nguyễn Hương Ly</t>
  </si>
  <si>
    <t>Đỗ Thương Thảo</t>
  </si>
  <si>
    <t>Nguyễn Phương Mai</t>
  </si>
  <si>
    <t>Cù Nguyễn Bảo Phương</t>
  </si>
  <si>
    <t>Hoàng Hà Chi</t>
  </si>
  <si>
    <t>Hà Khánh Linh</t>
  </si>
  <si>
    <t>12/11/2009</t>
  </si>
  <si>
    <t>Nguyễn Khánh Ly</t>
  </si>
  <si>
    <t>19/07/2009</t>
  </si>
  <si>
    <t>28/12/2009</t>
  </si>
  <si>
    <t>Đỗ Bảo Linh</t>
  </si>
  <si>
    <t>07/12/2009</t>
  </si>
  <si>
    <t>Lê Nguyễn Bảo Châu</t>
  </si>
  <si>
    <t>Lê Phạm Trà My</t>
  </si>
  <si>
    <t>03/11/2009</t>
  </si>
  <si>
    <t>Nguyễn Bình Ngân</t>
  </si>
  <si>
    <t>Hồ Quỳnh Ngân</t>
  </si>
  <si>
    <t>23/02/2009</t>
  </si>
  <si>
    <t>Cao Hồng Thúy</t>
  </si>
  <si>
    <t>Nguyễn Kim Giang</t>
  </si>
  <si>
    <t>20/05/2009</t>
  </si>
  <si>
    <t>Nguyễn Thị Thảo Hương</t>
  </si>
  <si>
    <t>Nguyễn Ngọc Châu</t>
  </si>
  <si>
    <t>02/02/2009</t>
  </si>
  <si>
    <t>04/11/2009</t>
  </si>
  <si>
    <t>Nguyễn Tú Linh</t>
  </si>
  <si>
    <t>06/11/2009</t>
  </si>
  <si>
    <t>Nguyễn Thị Hoàng Ngân</t>
  </si>
  <si>
    <t>29/12/2009</t>
  </si>
  <si>
    <t>Nguyễn Thị Thu Hà</t>
  </si>
  <si>
    <t>Đào Thùy Dương</t>
  </si>
  <si>
    <t>BẢNG ĐÁNH GIÁ RÈN LUYỆN HỌC SINH THEO KPI HÀNG NGÀY / HÀNG TUẦN - LỚP 12 VAN B</t>
  </si>
  <si>
    <t>Khối: Khối 12 | GVCN: Phạm Thị Lệ Mỹ | Thời gian theo dõi: 07/09/2026 - 30/05/2027 (35 Tuần học | 7 ngày/tuần) | THPT Chuyên Hùng Vương</t>
  </si>
  <si>
    <t>📋 Nhật Ký Vi Phạm Lớp 12_Van_B</t>
  </si>
  <si>
    <t>Nguyễn Yến Ngọc</t>
  </si>
  <si>
    <t>29/06/2009</t>
  </si>
  <si>
    <t>Lê Việt Anh</t>
  </si>
  <si>
    <t>23/11/2008</t>
  </si>
  <si>
    <t>Hoàng Linh Phương</t>
  </si>
  <si>
    <t>24/04/2009</t>
  </si>
  <si>
    <t>Trần Diệu Hương</t>
  </si>
  <si>
    <t>12/01/2009</t>
  </si>
  <si>
    <t>Bùi Hải Yến</t>
  </si>
  <si>
    <t>Nguyễn Lâm Khánh Chi</t>
  </si>
  <si>
    <t>Phan Quỳnh Anh</t>
  </si>
  <si>
    <t>15/10/2009</t>
  </si>
  <si>
    <t>Đỗ Thị Bảo Ngọc</t>
  </si>
  <si>
    <t>20/07/2009</t>
  </si>
  <si>
    <t>Quách Thị Hương Giang</t>
  </si>
  <si>
    <t>Trần Thu Trang</t>
  </si>
  <si>
    <t>Hoàng Việt Nga</t>
  </si>
  <si>
    <t>17/02/2009</t>
  </si>
  <si>
    <t>Phan Bùi An Phương</t>
  </si>
  <si>
    <t>Đặng Khánh Huyền</t>
  </si>
  <si>
    <t>01/11/2009</t>
  </si>
  <si>
    <t>Đỗ Vân Khánh</t>
  </si>
  <si>
    <t>Phạm Như Quỳnh</t>
  </si>
  <si>
    <t>01/12/2009</t>
  </si>
  <si>
    <t>Bùi Ngọc Trúc</t>
  </si>
  <si>
    <t>Nguyễn Thu Hằng</t>
  </si>
  <si>
    <t>12/06/2009</t>
  </si>
  <si>
    <t>05/07/2009</t>
  </si>
  <si>
    <t>Lê Hồng Liên</t>
  </si>
  <si>
    <t>Lê Đào Ngọc Anh</t>
  </si>
  <si>
    <t>Trần Khánh Ngọc</t>
  </si>
  <si>
    <t>Nguyễn Thị Khánh Ly</t>
  </si>
  <si>
    <t>Hoàng Tố Như</t>
  </si>
  <si>
    <t>Nguyễn Vũ Yến Nhi</t>
  </si>
  <si>
    <t>Ngô Hà Tường Trang</t>
  </si>
  <si>
    <t>Nguyễn Hoàng Mai Anh</t>
  </si>
  <si>
    <t>Lê Thị Anh Thư</t>
  </si>
  <si>
    <t>Lê Thanh Mai</t>
  </si>
  <si>
    <t>Trần Hải Anh</t>
  </si>
  <si>
    <t>BẢNG ĐÁNH GIÁ RÈN LUYỆN HỌC SINH THEO KPI HÀNG NGÀY / HÀNG TUẦN - LỚP 12 VAN C</t>
  </si>
  <si>
    <t>Khối: Khối 12 | GVCN: Phùng Thị Hồng Thắm | Thời gian theo dõi: 07/09/2026 - 30/05/2027 (35 Tuần học | 7 ngày/tuần) | THPT Chuyên Hùng Vương</t>
  </si>
  <si>
    <t>📋 Nhật Ký Vi Phạm Lớp 12_Van_C</t>
  </si>
  <si>
    <t>Lê Hoàng Anh</t>
  </si>
  <si>
    <t>Hạ Tiến Mạnh</t>
  </si>
  <si>
    <t>25/09/2009</t>
  </si>
  <si>
    <t>25/05/2009</t>
  </si>
  <si>
    <t>Nguyễn Khánh Vân</t>
  </si>
  <si>
    <t>13/08/2009</t>
  </si>
  <si>
    <t>Lê Thị Quỳnh Anh</t>
  </si>
  <si>
    <t>30/08/2009</t>
  </si>
  <si>
    <t>Nguyễn Thùy Chi</t>
  </si>
  <si>
    <t>Nguyễn Bảo Trang</t>
  </si>
  <si>
    <t>Hà Anh Thư</t>
  </si>
  <si>
    <t>Tô Trần Kim Thư</t>
  </si>
  <si>
    <t>Mai Hồng Phúc</t>
  </si>
  <si>
    <t>Nguyễn Hoàng Hà Chi</t>
  </si>
  <si>
    <t>12/12/2009</t>
  </si>
  <si>
    <t>24/03/2009</t>
  </si>
  <si>
    <t>Trần Thị Hiền Lê</t>
  </si>
  <si>
    <t>29/05/2009</t>
  </si>
  <si>
    <t>Phạm Hồng Anh</t>
  </si>
  <si>
    <t>Nguyễn Hạnh Chi</t>
  </si>
  <si>
    <t>Điều Diễm Quỳnh</t>
  </si>
  <si>
    <t>Nguyễn Hà Trang</t>
  </si>
  <si>
    <t>Trần Nguyễn Trà Giang</t>
  </si>
  <si>
    <t>Phan Lê Trà My</t>
  </si>
  <si>
    <t>Tạ Thị Kim Anh</t>
  </si>
  <si>
    <t>Nguyễn Lê Minh Châu</t>
  </si>
  <si>
    <t>Vũ Nguyễn Thuỳ Linh</t>
  </si>
  <si>
    <t>Cao Thu Thùy</t>
  </si>
  <si>
    <t>14/03/2009</t>
  </si>
  <si>
    <t>Nguyễn Mai Anh</t>
  </si>
  <si>
    <t>17/10/2009</t>
  </si>
  <si>
    <t>Nguyễn Bảo Châu Anh</t>
  </si>
  <si>
    <t>20/08/2009</t>
  </si>
  <si>
    <t>Nguyễn Việt Thùy Dương</t>
  </si>
  <si>
    <t>Nguyễn Lan Hương</t>
  </si>
  <si>
    <t>Trần Thị Thu Huyền</t>
  </si>
  <si>
    <t>12/05/2009</t>
  </si>
  <si>
    <t>BẢNG ĐÁNH GIÁ RÈN LUYỆN HỌC SINH THEO KPI HÀNG NGÀY / HÀNG TUẦN - LỚP 12 SU</t>
  </si>
  <si>
    <t>Khối: Khối 12 | GVCN: Nguyễn Thị Thu Hằng | Thời gian theo dõi: 07/09/2026 - 30/05/2027 (35 Tuần học | 7 ngày/tuần) | THPT Chuyên Hùng Vương</t>
  </si>
  <si>
    <t>📋 Nhật Ký Vi Phạm Lớp 12_Su</t>
  </si>
  <si>
    <t>Bùi Kết Hương</t>
  </si>
  <si>
    <t>Đoàn Đại Việt</t>
  </si>
  <si>
    <t>07/06/2009</t>
  </si>
  <si>
    <t>Phạm Thiên Vũ</t>
  </si>
  <si>
    <t>10/05/2009</t>
  </si>
  <si>
    <t>Trần Tiến Thịnh</t>
  </si>
  <si>
    <t>01/06/2009</t>
  </si>
  <si>
    <t>Vũ Quốc Khánh</t>
  </si>
  <si>
    <t>Đào Hoàng Anh</t>
  </si>
  <si>
    <t>Phùng Minh Quang</t>
  </si>
  <si>
    <t>Dương Công Khánh Duy</t>
  </si>
  <si>
    <t>Vi Vũ Tiến Đạt</t>
  </si>
  <si>
    <t>10/10/2009</t>
  </si>
  <si>
    <t>Phùng Nguyễn Hoàng Nam</t>
  </si>
  <si>
    <t>11/03/2009</t>
  </si>
  <si>
    <t>Phạm Hùng Long</t>
  </si>
  <si>
    <t>02/07/2009</t>
  </si>
  <si>
    <t>02/10/2009</t>
  </si>
  <si>
    <t>Lê Thị Huyền Trang</t>
  </si>
  <si>
    <t>29/04/2009</t>
  </si>
  <si>
    <t>Lê Ngọc Anh</t>
  </si>
  <si>
    <t>27/09/2009</t>
  </si>
  <si>
    <t>Phạm Trần Khánh Linh</t>
  </si>
  <si>
    <t>Đỗ Lê Châu Anh</t>
  </si>
  <si>
    <t>15/08/2009</t>
  </si>
  <si>
    <t>Bùi Minh Nguyệt</t>
  </si>
  <si>
    <t>06/06/2009</t>
  </si>
  <si>
    <t>Đào Hoàng Ngân</t>
  </si>
  <si>
    <t>Nguyễn Vũ Phương Anh</t>
  </si>
  <si>
    <t>Lê Lan Anh</t>
  </si>
  <si>
    <t>09/08/2009</t>
  </si>
  <si>
    <t>Đinh Quỳnh Anh</t>
  </si>
  <si>
    <t>23/09/2009</t>
  </si>
  <si>
    <t>Đặng Lê Khánh Ngọc</t>
  </si>
  <si>
    <t>Nguyễn Thị Ánh Tuyết</t>
  </si>
  <si>
    <t>09/12/2009</t>
  </si>
  <si>
    <t>Nguyễn Mỹ Hoa</t>
  </si>
  <si>
    <t>03/12/2009</t>
  </si>
  <si>
    <t>Nguyễn Thu Hiền</t>
  </si>
  <si>
    <t>Dương Thu Thảo</t>
  </si>
  <si>
    <t>Lê Gia Nhi</t>
  </si>
  <si>
    <t>Nguyễn Đặng Thu Huyền</t>
  </si>
  <si>
    <t>27/06/2009</t>
  </si>
  <si>
    <t>Đỗ Nguyễn Nguyên Phương</t>
  </si>
  <si>
    <t>23/03/2009</t>
  </si>
  <si>
    <t>BẢNG ĐÁNH GIÁ RÈN LUYỆN HỌC SINH THEO KPI HÀNG NGÀY / HÀNG TUẦN - LỚP 12 DIA</t>
  </si>
  <si>
    <t>Khối: Khối 12 | GVCN: Nguyễn Thị Thanh Loan | Thời gian theo dõi: 07/09/2026 - 30/05/2027 (35 Tuần học | 7 ngày/tuần) | THPT Chuyên Hùng Vương</t>
  </si>
  <si>
    <t>📋 Nhật Ký Vi Phạm Lớp 12_Dia</t>
  </si>
  <si>
    <t>22/11/2009</t>
  </si>
  <si>
    <t>Phạm Hà Trang</t>
  </si>
  <si>
    <t>Trần Hải Đức Anh</t>
  </si>
  <si>
    <t>Nguyễn Đăng Khôi</t>
  </si>
  <si>
    <t>Lê Xuân Quốc Bảo</t>
  </si>
  <si>
    <t>Nguyễn Hải Đăng</t>
  </si>
  <si>
    <t>Phan Quang Bách</t>
  </si>
  <si>
    <t>Trần Trung Dũng</t>
  </si>
  <si>
    <t>Phạm Minh Đăng</t>
  </si>
  <si>
    <t>Cao Anh Thư</t>
  </si>
  <si>
    <t>Đỗ Thùy Dương</t>
  </si>
  <si>
    <t>28/01/2009</t>
  </si>
  <si>
    <t>Lê Phương Linh</t>
  </si>
  <si>
    <t>Hoàng Dương Ngọc Mai</t>
  </si>
  <si>
    <t>Bùi Trần Minh Linh</t>
  </si>
  <si>
    <t>20/04/2009</t>
  </si>
  <si>
    <t>Chử Thị Hồng Kim</t>
  </si>
  <si>
    <t>06/09/2009</t>
  </si>
  <si>
    <t>13/11/2009</t>
  </si>
  <si>
    <t>Bùi Thị Minh Huyền</t>
  </si>
  <si>
    <t>Lê Xuân Gia Bảo</t>
  </si>
  <si>
    <t>Dương Hồng Ngọc Ánh</t>
  </si>
  <si>
    <t>Lã Phương An</t>
  </si>
  <si>
    <t>02/03/2009</t>
  </si>
  <si>
    <t>Phạm Thị Phương Anh</t>
  </si>
  <si>
    <t>Phạm Hồng Hạnh</t>
  </si>
  <si>
    <t>Nguyễn Hồng Chuyên</t>
  </si>
  <si>
    <t>Nguyễn Ngọc Minh Châu</t>
  </si>
  <si>
    <t>Nguyễn Phương Lan</t>
  </si>
  <si>
    <t>Đỗ Thị Thu Trang</t>
  </si>
  <si>
    <t>16/01/2009</t>
  </si>
  <si>
    <t>Đỗ Vân Chi</t>
  </si>
  <si>
    <t>Dương Gia Bảo</t>
  </si>
  <si>
    <t>10/09/2009</t>
  </si>
  <si>
    <t>BẢNG ĐÁNH GIÁ RÈN LUYỆN HỌC SINH THEO KPI HÀNG NGÀY / HÀNG TUẦN - LỚP 12 ANH A</t>
  </si>
  <si>
    <t>Khối: Khối 12 | GVCN: Đặng Tố Nga | Thời gian theo dõi: 07/09/2026 - 30/05/2027 (35 Tuần học | 7 ngày/tuần) | THPT Chuyên Hùng Vương</t>
  </si>
  <si>
    <t>📋 Nhật Ký Vi Phạm Lớp 12_Anh_A</t>
  </si>
  <si>
    <t>Hà Minh Tuấn</t>
  </si>
  <si>
    <t>02/06/2009</t>
  </si>
  <si>
    <t>Nguyễn Thái An</t>
  </si>
  <si>
    <t>30/07/2009</t>
  </si>
  <si>
    <t>Nguyễn Đỗ Thành Tâm</t>
  </si>
  <si>
    <t>Lê Duy Thái</t>
  </si>
  <si>
    <t>Ngô Tiến Vinh</t>
  </si>
  <si>
    <t>Tạ Minh Khánh</t>
  </si>
  <si>
    <t>Nguyễn Công Khanh</t>
  </si>
  <si>
    <t>Phan Thái Hưng</t>
  </si>
  <si>
    <t>18/04/2009</t>
  </si>
  <si>
    <t>Nguyễn Trường Sơn</t>
  </si>
  <si>
    <t>Đặng Minh Duy</t>
  </si>
  <si>
    <t>Trịnh Tuấn Hùng</t>
  </si>
  <si>
    <t>Nguyễn Trần Tuấn Hùng</t>
  </si>
  <si>
    <t>Tạ Đức Hưng</t>
  </si>
  <si>
    <t>23/05/2009</t>
  </si>
  <si>
    <t>31/07/2009</t>
  </si>
  <si>
    <t>Trần Lê Thanh Trà</t>
  </si>
  <si>
    <t>Nguyễn Mai Ly</t>
  </si>
  <si>
    <t>17/03/2009</t>
  </si>
  <si>
    <t>Bùi Thảo Nguyên</t>
  </si>
  <si>
    <t>Phạm Linh Trang</t>
  </si>
  <si>
    <t>Nguyễn Nữ Quỳnh Anh</t>
  </si>
  <si>
    <t>26/11/2009</t>
  </si>
  <si>
    <t>Kiều Mai Ngọc</t>
  </si>
  <si>
    <t>Bùi Thị Cẩm Tú</t>
  </si>
  <si>
    <t>Cao Nhật Mai</t>
  </si>
  <si>
    <t>05/09/2009</t>
  </si>
  <si>
    <t>Nguyễn Thủy Linh</t>
  </si>
  <si>
    <t>Trần Anh Thư</t>
  </si>
  <si>
    <t>09/01/2009</t>
  </si>
  <si>
    <t>Đỗ Tú Quyên</t>
  </si>
  <si>
    <t>12/02/2009</t>
  </si>
  <si>
    <t>Lê Kim Hạnh</t>
  </si>
  <si>
    <t>08/06/2009</t>
  </si>
  <si>
    <t>Bạch Thị Bích Ngọc</t>
  </si>
  <si>
    <t>BẢNG ĐÁNH GIÁ RÈN LUYỆN HỌC SINH THEO KPI HÀNG NGÀY / HÀNG TUẦN - LỚP 12 ANH B</t>
  </si>
  <si>
    <t>Khối: Khối 12 | GVCN: Triệu Thị Vân Trang | Thời gian theo dõi: 07/09/2026 - 30/05/2027 (35 Tuần học | 7 ngày/tuần) | THPT Chuyên Hùng Vương</t>
  </si>
  <si>
    <t>📋 Nhật Ký Vi Phạm Lớp 12_Anh_B</t>
  </si>
  <si>
    <t>Tạ Vũ Quân</t>
  </si>
  <si>
    <t>Trần Ngọc Anh</t>
  </si>
  <si>
    <t>26/06/2009</t>
  </si>
  <si>
    <t>Nguyễn Thành Công</t>
  </si>
  <si>
    <t>Dương Đăng Khoa</t>
  </si>
  <si>
    <t>Cao Nguyễn Huyền Diệp</t>
  </si>
  <si>
    <t>Quách Khánh Linh</t>
  </si>
  <si>
    <t>21/01/2009</t>
  </si>
  <si>
    <t>Hà Mai Chi</t>
  </si>
  <si>
    <t>Đinh Hà Phương</t>
  </si>
  <si>
    <t>30/09/2009</t>
  </si>
  <si>
    <t>Phùng Hiểu Lam</t>
  </si>
  <si>
    <t>31/05/2009</t>
  </si>
  <si>
    <t>Nguyễn Minh Hạnh</t>
  </si>
  <si>
    <t>Trần Hoàng Phương</t>
  </si>
  <si>
    <t>Đặng Vi Bảo Châu</t>
  </si>
  <si>
    <t>Nguyễn Thị Ngọc</t>
  </si>
  <si>
    <t>Hà Phương Bảo Ngọc</t>
  </si>
  <si>
    <t>Vũ Phương Anh</t>
  </si>
  <si>
    <t>19/10/2009</t>
  </si>
  <si>
    <t>Nguyễn Nhật Linh</t>
  </si>
  <si>
    <t>Phạm Thùy Chi</t>
  </si>
  <si>
    <t>Nguyễn Ngọc Minh Phương</t>
  </si>
  <si>
    <t>06/08/2009</t>
  </si>
  <si>
    <t>Nguyễn Hoàng Ngân</t>
  </si>
  <si>
    <t>16/03/2009</t>
  </si>
  <si>
    <t>Phan Thị Bích Ngọc</t>
  </si>
  <si>
    <t>BẢNG ĐÁNH GIÁ RÈN LUYỆN HỌC SINH THEO KPI HÀNG NGÀY / HÀNG TUẦN - LỚP 12 ANH C</t>
  </si>
  <si>
    <t>Khối: Khối 12 | GVCN: Đỗ Thị Thu Hằng | Thời gian theo dõi: 07/09/2026 - 30/05/2027 (35 Tuần học | 7 ngày/tuần) | THPT Chuyên Hùng Vương</t>
  </si>
  <si>
    <t>📋 Nhật Ký Vi Phạm Lớp 12_Anh_C</t>
  </si>
  <si>
    <t>31/10/2009</t>
  </si>
  <si>
    <t>Lê Anh Đức</t>
  </si>
  <si>
    <t>27/03/2009</t>
  </si>
  <si>
    <t>Bùi Phú Bình</t>
  </si>
  <si>
    <t>17/11/2009</t>
  </si>
  <si>
    <t>Tạ Duy Hưng</t>
  </si>
  <si>
    <t>Nguyễn Bảo Tùng</t>
  </si>
  <si>
    <t>Bùi Vi Gia Lộc</t>
  </si>
  <si>
    <t>Bùi Hoàng Minh</t>
  </si>
  <si>
    <t>Bùi Thái Hà</t>
  </si>
  <si>
    <t>Nguyễn Trần Thế Hiển</t>
  </si>
  <si>
    <t>Quản Văn Đông</t>
  </si>
  <si>
    <t>Đặng Tiến Hùng</t>
  </si>
  <si>
    <t>13/07/2009</t>
  </si>
  <si>
    <t>Nguyễn Nam Sơn</t>
  </si>
  <si>
    <t>Nguyễn Đức Anh Duy</t>
  </si>
  <si>
    <t>Kiều Thùy Dương</t>
  </si>
  <si>
    <t>Nguyễn Thị Hải Minh</t>
  </si>
  <si>
    <t>Phạm Phương Thúy</t>
  </si>
  <si>
    <t>Vũ Hải Yến</t>
  </si>
  <si>
    <t>Phan Hà Phương</t>
  </si>
  <si>
    <t>Đinh Thị Hương Ly</t>
  </si>
  <si>
    <t>26/05/2009</t>
  </si>
  <si>
    <t>Phùng Hải Hà</t>
  </si>
  <si>
    <t>Hán Lê Hà My</t>
  </si>
  <si>
    <t>Nguyễn Hà Linh</t>
  </si>
  <si>
    <t>Giáp Nguyễn Hoàng Mai</t>
  </si>
  <si>
    <t>Trần Minh Hằng</t>
  </si>
  <si>
    <t>Nguyễn Thị Mỹ Nga</t>
  </si>
  <si>
    <t>14/05/2009</t>
  </si>
  <si>
    <t>Trần Nguyễn Bảo Nhi</t>
  </si>
  <si>
    <t>15/06/2009</t>
  </si>
  <si>
    <t>Nguyễn Phương Trang</t>
  </si>
  <si>
    <t>Trần Vũ Mai Phương Linh</t>
  </si>
  <si>
    <t>BẢNG ĐÁNH GIÁ RÈN LUYỆN HỌC SINH THEO KPI HÀNG NGÀY / HÀNG TUẦN - LỚP 12 ANH D</t>
  </si>
  <si>
    <t>Khối: Khối 12 | GVCN: Chu Thị Phương Oanh | Thời gian theo dõi: 07/09/2026 - 30/05/2027 (35 Tuần học | 7 ngày/tuần) | THPT Chuyên Hùng Vương</t>
  </si>
  <si>
    <t>📋 Nhật Ký Vi Phạm Lớp 12_Anh_D</t>
  </si>
  <si>
    <t>Nguyễn Lâm Dũng</t>
  </si>
  <si>
    <t>Nguyễn Trọng Minh</t>
  </si>
  <si>
    <t>Đinh Thanh Tùng</t>
  </si>
  <si>
    <t>Đỗ Hồng Nhật</t>
  </si>
  <si>
    <t>Nguyễn Duy Huy Hoàng</t>
  </si>
  <si>
    <t>Hoàng Quang Anh</t>
  </si>
  <si>
    <t>Bùi Trần Trung</t>
  </si>
  <si>
    <t>02/12/2009</t>
  </si>
  <si>
    <t>Lại Tùng Anh</t>
  </si>
  <si>
    <t>Vi Đức Bình</t>
  </si>
  <si>
    <t>Nguyễn Khắc Hiếu</t>
  </si>
  <si>
    <t>Nguyễn Bá Trung Hiếu</t>
  </si>
  <si>
    <t>Bùi Tuấn Phúc</t>
  </si>
  <si>
    <t>Phạm Đức Khánh</t>
  </si>
  <si>
    <t>28/09/2009</t>
  </si>
  <si>
    <t>Đặng Tiến Thành</t>
  </si>
  <si>
    <t>Tạ Hải Đăng</t>
  </si>
  <si>
    <t>Phùng Khánh Duy</t>
  </si>
  <si>
    <t>Phùng Khánh Lâm</t>
  </si>
  <si>
    <t>Trương Gia Huy</t>
  </si>
  <si>
    <t>Đinh Đặng Phương Vy</t>
  </si>
  <si>
    <t>Nguyễn Phương Thảo Nguyên</t>
  </si>
  <si>
    <t>28/07/2009</t>
  </si>
  <si>
    <t>Cù Ngọc Bảo Châu</t>
  </si>
  <si>
    <t>01/07/2009</t>
  </si>
  <si>
    <t>Nguyễn Thanh Ngân</t>
  </si>
  <si>
    <t>Lê Khánh Linh</t>
  </si>
  <si>
    <t>Trần Tường Chi</t>
  </si>
  <si>
    <t>11/06/2009</t>
  </si>
  <si>
    <t>Đinh Nguyễn Ngọc Minh</t>
  </si>
  <si>
    <t>Hà Nguyên Thảo</t>
  </si>
  <si>
    <t>25/06/2009</t>
  </si>
  <si>
    <t>Nguyễn Thảo Chi</t>
  </si>
  <si>
    <t>Nguyễn Dương Thùy Dung</t>
  </si>
  <si>
    <t>Ngô Mỹ Ly</t>
  </si>
  <si>
    <t>Đào Cẩm Tú</t>
  </si>
  <si>
    <t>16/04/2009</t>
  </si>
  <si>
    <t>Trần Minh Phụng</t>
  </si>
  <si>
    <t>BẢNG ĐÁNH GIÁ RÈN LUYỆN HỌC SINH THEO KPI HÀNG NGÀY / HÀNG TUẦN - LỚP 12 ANH E</t>
  </si>
  <si>
    <t>Khối: Khối 12 | GVCN: Hà Thị Thọ Anh | Thời gian theo dõi: 07/09/2026 - 30/05/2027 (35 Tuần học | 7 ngày/tuần) | THPT Chuyên Hùng Vương</t>
  </si>
  <si>
    <t>📋 Nhật Ký Vi Phạm Lớp 12_Anh_E</t>
  </si>
  <si>
    <t>Nguyễn Thu Ngân</t>
  </si>
  <si>
    <t>Đỗ Khánh Ly</t>
  </si>
  <si>
    <t>Đào Đức Trung</t>
  </si>
  <si>
    <t>10/01/2009</t>
  </si>
  <si>
    <t>Nguyễn Đức Lân</t>
  </si>
  <si>
    <t>02/08/2009</t>
  </si>
  <si>
    <t>Vũ Hoàng Hải</t>
  </si>
  <si>
    <t>Bùi Vũ Huy Hoàng</t>
  </si>
  <si>
    <t>Nguyễn Trọng Sơn</t>
  </si>
  <si>
    <t>Trần Duy Sơn</t>
  </si>
  <si>
    <t>Trần An Tâm</t>
  </si>
  <si>
    <t>28/05/2009</t>
  </si>
  <si>
    <t>Bùi Mai Phương</t>
  </si>
  <si>
    <t>Trần Khánh Vân</t>
  </si>
  <si>
    <t>23/07/2009</t>
  </si>
  <si>
    <t>Nguyễn Khánh Hằng</t>
  </si>
  <si>
    <t>Lê Thị Hà Linh</t>
  </si>
  <si>
    <t>Nguyễn Phương Chi</t>
  </si>
  <si>
    <t>25/08/2009</t>
  </si>
  <si>
    <t>Cao Minh Trang</t>
  </si>
  <si>
    <t>05/04/2009</t>
  </si>
  <si>
    <t>27/12/2009</t>
  </si>
  <si>
    <t>Lê Thanh Phương</t>
  </si>
  <si>
    <t>Hứa Ngọc Thảo Phương</t>
  </si>
  <si>
    <t>04/02/2009</t>
  </si>
  <si>
    <t>Ngô Quỳnh Anh</t>
  </si>
  <si>
    <t>Nguyễn Trần Mai Thu</t>
  </si>
  <si>
    <t>Trần Hương Lan</t>
  </si>
  <si>
    <t>Đặng Ngọc Hà Nhi</t>
  </si>
  <si>
    <t>03/07/2009</t>
  </si>
  <si>
    <t>Phạm Bảo Anh</t>
  </si>
  <si>
    <t>Nguyễn Vinh Hoa</t>
  </si>
  <si>
    <t>Nguyễn Minh Thảo</t>
  </si>
  <si>
    <t>Trần Phương Linh</t>
  </si>
  <si>
    <t>BẢNG ĐÁNH GIÁ RÈN LUYỆN HỌC SINH THEO KPI HÀNG NGÀY / HÀNG TUẦN - LỚP 12 PHAP</t>
  </si>
  <si>
    <t>Khối: Khối 12 | GVCN: Nguyễn Thị Thái | Thời gian theo dõi: 07/09/2026 - 30/05/2027 (35 Tuần học | 7 ngày/tuần) | THPT Chuyên Hùng Vương</t>
  </si>
  <si>
    <t>📋 Nhật Ký Vi Phạm Lớp 12_Phap</t>
  </si>
  <si>
    <t>Nguyễn Quốc Tài</t>
  </si>
  <si>
    <t>27/02/2009</t>
  </si>
  <si>
    <t>Nguyễn Phú Hưng</t>
  </si>
  <si>
    <t>Đào Ngọc Linh Nhi</t>
  </si>
  <si>
    <t>Đào Phương Thúy</t>
  </si>
  <si>
    <t>18/06/2009</t>
  </si>
  <si>
    <t>Hà Thu Phương Thảo</t>
  </si>
  <si>
    <t>Nguyễn Hà Minh</t>
  </si>
  <si>
    <t>Tạ Phương Linh</t>
  </si>
  <si>
    <t>Đinh Hà Trang</t>
  </si>
  <si>
    <t>Nguyễn Kiều Anh</t>
  </si>
  <si>
    <t>Nguyễn Đào Lan Chinh</t>
  </si>
  <si>
    <t>Ngô Kim Phượng</t>
  </si>
  <si>
    <t>04/12/2009</t>
  </si>
  <si>
    <t>Lương Ngọc Anh</t>
  </si>
  <si>
    <t>Trịnh Minh Châu</t>
  </si>
  <si>
    <t>04/08/2009</t>
  </si>
  <si>
    <t>Nguyễn Ánh Ngân</t>
  </si>
  <si>
    <t>12/07/2009</t>
  </si>
  <si>
    <t>Bùi Hà Phương</t>
  </si>
  <si>
    <t>Hà Thùy Dương</t>
  </si>
  <si>
    <t>Đặng Ngọc Hà</t>
  </si>
  <si>
    <t>Hoàng Quỳnh Anh</t>
  </si>
  <si>
    <t>Nguyễn Quỳnh Lê Na</t>
  </si>
  <si>
    <t>Dương Bảo Hương</t>
  </si>
  <si>
    <t>Vũ Mai Anh</t>
  </si>
  <si>
    <t>Vũ Lê Na</t>
  </si>
  <si>
    <t>Nguyễn Phương Thùy</t>
  </si>
  <si>
    <t>Lê Hồng Nhung</t>
  </si>
  <si>
    <t>Nguyễn Ngọc Huyền</t>
  </si>
  <si>
    <t>20/06/2009</t>
  </si>
  <si>
    <t>Trịnh Gia Bảo</t>
  </si>
  <si>
    <t>BẢNG TỔNG HỢP THI ĐỦA RÈN LUYỆN 54 LỚP — THPT CHUYÊN HÙNG VƯƠNG</t>
  </si>
  <si>
    <t>Năm học 2026 - 2027 | Tự động tổng hợp kết quả KPI từ 54 lớp chuyên</t>
  </si>
  <si>
    <t>Tỷ Lệ TỐT (%)</t>
  </si>
  <si>
    <t>Tỷ Lệ KHÁ (%)</t>
  </si>
  <si>
    <t>Tỷ Lệ ĐẠT (%)</t>
  </si>
  <si>
    <t>Tỷ Lệ CHƯA ĐẠT (%)</t>
  </si>
  <si>
    <t>Điểm KPI TB Cả Năm</t>
  </si>
  <si>
    <t>Xếp Danh Hiệu Thi Đua Tập Thể</t>
  </si>
  <si>
    <t>10_Ly_B</t>
  </si>
  <si>
    <t>10_Hoa_A</t>
  </si>
  <si>
    <t>10_Hoa_B</t>
  </si>
  <si>
    <t>10_Sinh</t>
  </si>
  <si>
    <t>10_Tin_A</t>
  </si>
  <si>
    <t>10_Tin_B</t>
  </si>
  <si>
    <t>10_Van_A</t>
  </si>
  <si>
    <t>10_Van_B</t>
  </si>
  <si>
    <t>10_Su</t>
  </si>
  <si>
    <t>10_Dia</t>
  </si>
  <si>
    <t>10_Anh</t>
  </si>
  <si>
    <t>10_Phap</t>
  </si>
  <si>
    <t>10_Trung</t>
  </si>
  <si>
    <t>10_Han</t>
  </si>
  <si>
    <t>11_Toan_C</t>
  </si>
  <si>
    <t>11_Ly_A</t>
  </si>
  <si>
    <t>11_Ly_B</t>
  </si>
  <si>
    <t>11_Hoa_A</t>
  </si>
  <si>
    <t>11_Hoa_B</t>
  </si>
  <si>
    <t>11_Sinh</t>
  </si>
  <si>
    <t>11_Tin</t>
  </si>
  <si>
    <t>11_Van_A</t>
  </si>
  <si>
    <t>11_Van_B</t>
  </si>
  <si>
    <t>11_Su</t>
  </si>
  <si>
    <t>11_Dia</t>
  </si>
  <si>
    <t>11_Anh_A</t>
  </si>
  <si>
    <t>11_Anh_B</t>
  </si>
  <si>
    <t>11_Anh_C</t>
  </si>
  <si>
    <t>11_Phap</t>
  </si>
  <si>
    <t>12_Toan_B</t>
  </si>
  <si>
    <t>12_Toan_C</t>
  </si>
  <si>
    <t>12_Ly_A</t>
  </si>
  <si>
    <t>12_Ly_B</t>
  </si>
  <si>
    <t>12_Hoa_A</t>
  </si>
  <si>
    <t>12_Hoa_B</t>
  </si>
  <si>
    <t>12_Sinh</t>
  </si>
  <si>
    <t>12_Tin</t>
  </si>
  <si>
    <t>12_Van_A</t>
  </si>
  <si>
    <t>12_Van_B</t>
  </si>
  <si>
    <t>12_Van_C</t>
  </si>
  <si>
    <t>12_Su</t>
  </si>
  <si>
    <t>12_Dia</t>
  </si>
  <si>
    <t>12_Anh_A</t>
  </si>
  <si>
    <t>12_Anh_B</t>
  </si>
  <si>
    <t>12_Anh_C</t>
  </si>
  <si>
    <t>12_Anh_D</t>
  </si>
  <si>
    <t>12_Anh_E</t>
  </si>
  <si>
    <t>12_Phap</t>
  </si>
  <si>
    <t>DASHBOARD THỐNG KÊ RÈN LUYỆN KPI THEO KHỐI LỚP (BÁO CÁO BAN GIÁM HIỆU)</t>
  </si>
  <si>
    <t>Trường THPT Chuyên Hùng Vương — Năm học 2026 - 2027</t>
  </si>
  <si>
    <t>Số Lớp</t>
  </si>
  <si>
    <t>Tổng Học Sinh</t>
  </si>
  <si>
    <t>Điểm KPI TB Khối</t>
  </si>
  <si>
    <t>KHỐI 10</t>
  </si>
  <si>
    <t>KHỐI 11</t>
  </si>
  <si>
    <t>KHỐI 12</t>
  </si>
  <si>
    <t>THỨ 2</t>
  </si>
  <si>
    <t>16/09/2026</t>
  </si>
  <si>
    <t>TRƯỜNG THPT CHUYÊN HÙNG VƯƠNG</t>
  </si>
  <si>
    <t>DANH SÁCH HỌC SINH  Ở  KÝ TÚC XÁ - NỘI TRÚ NỮ</t>
  </si>
  <si>
    <t>NĂM HỌC 2026-2027</t>
  </si>
  <si>
    <t>TỔNG: 364 HS cập nhật ngày 15/9/2026</t>
  </si>
  <si>
    <t>Stt</t>
  </si>
  <si>
    <t>Phòng</t>
  </si>
  <si>
    <t>Họ và tên</t>
  </si>
  <si>
    <t>Ngày, tháng, năm sinh</t>
  </si>
  <si>
    <t>Lớp</t>
  </si>
  <si>
    <t>GVCN</t>
  </si>
  <si>
    <t>Địa chỉ</t>
  </si>
  <si>
    <t>Số CCCD</t>
  </si>
  <si>
    <t>ĐT - HS</t>
  </si>
  <si>
    <t>ĐT - Bố/Mẹ</t>
  </si>
  <si>
    <t>2.5</t>
  </si>
  <si>
    <t>11 Toán A</t>
  </si>
  <si>
    <t>Thầy Sơn</t>
  </si>
  <si>
    <t>Đoan Hùng-Phú Thọ</t>
  </si>
  <si>
    <t>025310015154</t>
  </si>
  <si>
    <t>0983711434</t>
  </si>
  <si>
    <t>0397533994</t>
  </si>
  <si>
    <t>025310002651</t>
  </si>
  <si>
    <t>0867178176</t>
  </si>
  <si>
    <t>0348249628</t>
  </si>
  <si>
    <t>Cẩm Khê-Phú Thọ</t>
  </si>
  <si>
    <t>025310012460</t>
  </si>
  <si>
    <t>0373813410</t>
  </si>
  <si>
    <t>0975677517</t>
  </si>
  <si>
    <t>Nguyễn Thị Mai Thanh TP</t>
  </si>
  <si>
    <t>Thanh Ba-Phú Thọ</t>
  </si>
  <si>
    <t>025310005004</t>
  </si>
  <si>
    <t>0345489139</t>
  </si>
  <si>
    <t>0978302669</t>
  </si>
  <si>
    <t>2.6</t>
  </si>
  <si>
    <t>12 Sử</t>
  </si>
  <si>
    <t>Cô Hằng</t>
  </si>
  <si>
    <t>Lâm Thao-Phú Thọ</t>
  </si>
  <si>
    <t>025309014941</t>
  </si>
  <si>
    <t>0987130883</t>
  </si>
  <si>
    <t>0987191882</t>
  </si>
  <si>
    <t>12 Anh A</t>
  </si>
  <si>
    <t>Cô Tố Nga</t>
  </si>
  <si>
    <t>025309009328</t>
  </si>
  <si>
    <t>0975312597</t>
  </si>
  <si>
    <t>0985447488</t>
  </si>
  <si>
    <t>12 Anh D</t>
  </si>
  <si>
    <t>Cô Oanh</t>
  </si>
  <si>
    <t>025309013928</t>
  </si>
  <si>
    <t>0398099885</t>
  </si>
  <si>
    <t>0353435658</t>
  </si>
  <si>
    <t>Phạm Thu Phương TP</t>
  </si>
  <si>
    <t>12 Tin</t>
  </si>
  <si>
    <t>Cô Thái</t>
  </si>
  <si>
    <t>Phù Ninh-Phú Thọ</t>
  </si>
  <si>
    <t>025309011353</t>
  </si>
  <si>
    <t>0915685836</t>
  </si>
  <si>
    <t>0978521183</t>
  </si>
  <si>
    <t>12 Hóa B</t>
  </si>
  <si>
    <t>Cô P.Hương</t>
  </si>
  <si>
    <t>025309011136</t>
  </si>
  <si>
    <t>0962285044</t>
  </si>
  <si>
    <t>0382494429</t>
  </si>
  <si>
    <t>12 Anh B</t>
  </si>
  <si>
    <t>Cô Trang</t>
  </si>
  <si>
    <t>025309002630</t>
  </si>
  <si>
    <t>0971809648</t>
  </si>
  <si>
    <t>0363585622</t>
  </si>
  <si>
    <t>2.7</t>
  </si>
  <si>
    <t>12 Lý B</t>
  </si>
  <si>
    <t>Cô Tạ Lan</t>
  </si>
  <si>
    <t>TX Phú Thọ-Phú Thọ</t>
  </si>
  <si>
    <t>025309002693</t>
  </si>
  <si>
    <t>0868595282</t>
  </si>
  <si>
    <t>0988975277</t>
  </si>
  <si>
    <t>12 Toán C</t>
  </si>
  <si>
    <t>Cô Thu</t>
  </si>
  <si>
    <t>025309000526</t>
  </si>
  <si>
    <t>0962502322</t>
  </si>
  <si>
    <t>0989846759</t>
  </si>
  <si>
    <t>025309015260</t>
  </si>
  <si>
    <t>0326832816</t>
  </si>
  <si>
    <t>0974802972</t>
  </si>
  <si>
    <t>025309014374</t>
  </si>
  <si>
    <t>0852595368</t>
  </si>
  <si>
    <t>0919828568</t>
  </si>
  <si>
    <t>12 Toán A</t>
  </si>
  <si>
    <t>Thầy K.Minh</t>
  </si>
  <si>
    <t>025309014209</t>
  </si>
  <si>
    <t>0334706258</t>
  </si>
  <si>
    <t>0976753268</t>
  </si>
  <si>
    <t>Đặng Thị Thùy Linh TP</t>
  </si>
  <si>
    <t>12 Hóa A</t>
  </si>
  <si>
    <t>Cô Điêu Hoa</t>
  </si>
  <si>
    <t>025309004438</t>
  </si>
  <si>
    <t>0383168162</t>
  </si>
  <si>
    <t>0978274692</t>
  </si>
  <si>
    <t>2.8</t>
  </si>
  <si>
    <t>11 Anh C</t>
  </si>
  <si>
    <t>Cô Hồi</t>
  </si>
  <si>
    <t>025310013552</t>
  </si>
  <si>
    <t>0346877222</t>
  </si>
  <si>
    <t>0989655684</t>
  </si>
  <si>
    <t>025310014714</t>
  </si>
  <si>
    <t>0984104355</t>
  </si>
  <si>
    <t>0987899355</t>
  </si>
  <si>
    <t>025309005787</t>
  </si>
  <si>
    <t>0366260224</t>
  </si>
  <si>
    <t>0986821671</t>
  </si>
  <si>
    <t xml:space="preserve">Nguyễn Thu Hiền </t>
  </si>
  <si>
    <t>TX Phú Tho-Phú Thọ</t>
  </si>
  <si>
    <t>025309012539</t>
  </si>
  <si>
    <t>0967259974</t>
  </si>
  <si>
    <t>0984537777</t>
  </si>
  <si>
    <t>12 Pháp</t>
  </si>
  <si>
    <t>025309007670</t>
  </si>
  <si>
    <t>0862137662</t>
  </si>
  <si>
    <t>0948131688</t>
  </si>
  <si>
    <t>2.9</t>
  </si>
  <si>
    <t>025309010274</t>
  </si>
  <si>
    <t>0971067208</t>
  </si>
  <si>
    <t>0927282992</t>
  </si>
  <si>
    <t>12 Toán B</t>
  </si>
  <si>
    <t>Thầy X.Việt</t>
  </si>
  <si>
    <t>025309008819</t>
  </si>
  <si>
    <t>0357966918</t>
  </si>
  <si>
    <t>0358205505</t>
  </si>
  <si>
    <t>025309011996</t>
  </si>
  <si>
    <t>0865011881</t>
  </si>
  <si>
    <t>0915978822</t>
  </si>
  <si>
    <t>025309005414</t>
  </si>
  <si>
    <t>0388541119</t>
  </si>
  <si>
    <t>0915483277</t>
  </si>
  <si>
    <t>025309003044</t>
  </si>
  <si>
    <t>0395255306</t>
  </si>
  <si>
    <t>0335764579</t>
  </si>
  <si>
    <t>025309015209</t>
  </si>
  <si>
    <t>0868015318</t>
  </si>
  <si>
    <t>0976713680</t>
  </si>
  <si>
    <t>2.10</t>
  </si>
  <si>
    <t>Thọ Văn-Phú Thọ</t>
  </si>
  <si>
    <t>025310001083</t>
  </si>
  <si>
    <t>0386825510</t>
  </si>
  <si>
    <t>0399161089</t>
  </si>
  <si>
    <t>Tâm Nông-Phú Thọ</t>
  </si>
  <si>
    <t>025310012199</t>
  </si>
  <si>
    <t>0964066438</t>
  </si>
  <si>
    <t>0984230839</t>
  </si>
  <si>
    <t>Thanh Sơn-Phú Thọ</t>
  </si>
  <si>
    <t>025310011484</t>
  </si>
  <si>
    <t>0348207508</t>
  </si>
  <si>
    <t>0385042181</t>
  </si>
  <si>
    <t>Nguyễn Thu Thủy TP</t>
  </si>
  <si>
    <t>11 Sinh</t>
  </si>
  <si>
    <t>Cô Sen</t>
  </si>
  <si>
    <t>Phùng Nguyên-Phú Thọ</t>
  </si>
  <si>
    <t>025310006575</t>
  </si>
  <si>
    <t>0913449568</t>
  </si>
  <si>
    <t>0916394688</t>
  </si>
  <si>
    <t>025310014994</t>
  </si>
  <si>
    <t>0963890003</t>
  </si>
  <si>
    <t>0987304415</t>
  </si>
  <si>
    <t>025310005357</t>
  </si>
  <si>
    <t>0372514405</t>
  </si>
  <si>
    <t>0975412672</t>
  </si>
  <si>
    <t>2.12</t>
  </si>
  <si>
    <t>10 Sử</t>
  </si>
  <si>
    <t>Thầy Thắng</t>
  </si>
  <si>
    <t>025311011129</t>
  </si>
  <si>
    <t>0833245818</t>
  </si>
  <si>
    <t>0945181388</t>
  </si>
  <si>
    <t>10 Toán B</t>
  </si>
  <si>
    <t>Âu Cơ-Phú Thọ</t>
  </si>
  <si>
    <t>002311002208</t>
  </si>
  <si>
    <t>0386262856</t>
  </si>
  <si>
    <t>0335121599</t>
  </si>
  <si>
    <t>10 Địa</t>
  </si>
  <si>
    <t>Cô Phượng</t>
  </si>
  <si>
    <t>002311010723</t>
  </si>
  <si>
    <t>0385171656</t>
  </si>
  <si>
    <t>10 Hóa A</t>
  </si>
  <si>
    <t>Cô D. Hương</t>
  </si>
  <si>
    <t>Phong Châu-Phú Thọ</t>
  </si>
  <si>
    <t>025311004918</t>
  </si>
  <si>
    <t>0346989568</t>
  </si>
  <si>
    <t>0988613367</t>
  </si>
  <si>
    <t>Tam Nông-Phú Thọ</t>
  </si>
  <si>
    <t>025311009416</t>
  </si>
  <si>
    <t>0865441528</t>
  </si>
  <si>
    <t>0397691328</t>
  </si>
  <si>
    <t>Đào Xá-Phú Thọ</t>
  </si>
  <si>
    <t>025311014879</t>
  </si>
  <si>
    <t>0818258211</t>
  </si>
  <si>
    <t>0982952992</t>
  </si>
  <si>
    <t>2.13</t>
  </si>
  <si>
    <t>11 Toán C</t>
  </si>
  <si>
    <t>Cô L.Phương</t>
  </si>
  <si>
    <t>025310009303</t>
  </si>
  <si>
    <t>0963286818</t>
  </si>
  <si>
    <t>0969690390</t>
  </si>
  <si>
    <t>11 Lý B</t>
  </si>
  <si>
    <t>Cô P.Phương</t>
  </si>
  <si>
    <t>025310004019</t>
  </si>
  <si>
    <t>0862269386</t>
  </si>
  <si>
    <t>0366496888</t>
  </si>
  <si>
    <t>Sông Lô-Phú Thọ</t>
  </si>
  <si>
    <t>026310004373</t>
  </si>
  <si>
    <t>0985336097</t>
  </si>
  <si>
    <t>0965679356</t>
  </si>
  <si>
    <t>Võ Miếu-Phú Thọ</t>
  </si>
  <si>
    <t>025310007010</t>
  </si>
  <si>
    <t>0968630805</t>
  </si>
  <si>
    <t>0369648226</t>
  </si>
  <si>
    <t>Vũ Thu Vân TP</t>
  </si>
  <si>
    <t>025310000273</t>
  </si>
  <si>
    <t>0344729041</t>
  </si>
  <si>
    <t>0973848366</t>
  </si>
  <si>
    <t>025310012024</t>
  </si>
  <si>
    <t>0326912010</t>
  </si>
  <si>
    <t>0987454364</t>
  </si>
  <si>
    <t>2.14</t>
  </si>
  <si>
    <t>11 Hóa A</t>
  </si>
  <si>
    <t>Thầy Tuấn</t>
  </si>
  <si>
    <t>Lập Thạch-Phú Thọ</t>
  </si>
  <si>
    <t>025310007852</t>
  </si>
  <si>
    <t>0388802213</t>
  </si>
  <si>
    <t>0386922951</t>
  </si>
  <si>
    <t>Bản Nguyên-Phú Thọ</t>
  </si>
  <si>
    <t>025310013524</t>
  </si>
  <si>
    <t>0982428387</t>
  </si>
  <si>
    <t>0964239333</t>
  </si>
  <si>
    <t>025310012499</t>
  </si>
  <si>
    <t>0345798488</t>
  </si>
  <si>
    <t>0388096065</t>
  </si>
  <si>
    <t>025310001526</t>
  </si>
  <si>
    <t>0389260048</t>
  </si>
  <si>
    <t>0984169501</t>
  </si>
  <si>
    <t>027310004157</t>
  </si>
  <si>
    <t>0962970885</t>
  </si>
  <si>
    <t>0913633486</t>
  </si>
  <si>
    <t>Phùng Thị Khánh Linh TP</t>
  </si>
  <si>
    <t>11 Hóa B</t>
  </si>
  <si>
    <t>Cô L.Hằng</t>
  </si>
  <si>
    <t>025310004333</t>
  </si>
  <si>
    <t>0964246610</t>
  </si>
  <si>
    <t>0862797491</t>
  </si>
  <si>
    <t>2.15</t>
  </si>
  <si>
    <t>025309008071</t>
  </si>
  <si>
    <t>0984906108</t>
  </si>
  <si>
    <t>0984187298</t>
  </si>
  <si>
    <t>Thanh Ba- Phú Thọ</t>
  </si>
  <si>
    <t>025309002833</t>
  </si>
  <si>
    <t>0384173080</t>
  </si>
  <si>
    <t>0386164428</t>
  </si>
  <si>
    <t>025309002233</t>
  </si>
  <si>
    <t>0333450185</t>
  </si>
  <si>
    <t>0975135765</t>
  </si>
  <si>
    <t>12 Văn B</t>
  </si>
  <si>
    <t>Cô Mỹ</t>
  </si>
  <si>
    <t>025309000085</t>
  </si>
  <si>
    <t>0387248495</t>
  </si>
  <si>
    <t>0984255826</t>
  </si>
  <si>
    <t>025309014210</t>
  </si>
  <si>
    <t>0375125638</t>
  </si>
  <si>
    <t>0977742672</t>
  </si>
  <si>
    <t>025309014795</t>
  </si>
  <si>
    <t>0855990968</t>
  </si>
  <si>
    <t>0977085764</t>
  </si>
  <si>
    <t>2.16</t>
  </si>
  <si>
    <t>10 Tin B</t>
  </si>
  <si>
    <t>Thầy Cường</t>
  </si>
  <si>
    <t>Trạm Thản-Phú Thọ</t>
  </si>
  <si>
    <t>025311001305</t>
  </si>
  <si>
    <t>0867668636</t>
  </si>
  <si>
    <t>0971488708</t>
  </si>
  <si>
    <t>Đan Thượng-Phú Thọ</t>
  </si>
  <si>
    <t>025311014005</t>
  </si>
  <si>
    <t>0392334731</t>
  </si>
  <si>
    <t>0389915756</t>
  </si>
  <si>
    <t>015311006321</t>
  </si>
  <si>
    <t>0367342011</t>
  </si>
  <si>
    <t>0982393381</t>
  </si>
  <si>
    <t>025311008198</t>
  </si>
  <si>
    <t>0962231004</t>
  </si>
  <si>
    <t>0979682438</t>
  </si>
  <si>
    <t>026311007247</t>
  </si>
  <si>
    <t>0347518283</t>
  </si>
  <si>
    <t>0945073386</t>
  </si>
  <si>
    <t>025311003471</t>
  </si>
  <si>
    <t>0846232296</t>
  </si>
  <si>
    <t>0912798976</t>
  </si>
  <si>
    <t>2.17</t>
  </si>
  <si>
    <t>025310004548</t>
  </si>
  <si>
    <t>0976382978</t>
  </si>
  <si>
    <t>0968865878</t>
  </si>
  <si>
    <t>Vĩnh Yên-Phú Thọ</t>
  </si>
  <si>
    <t>026310012735</t>
  </si>
  <si>
    <t>0357598536</t>
  </si>
  <si>
    <t>0972707558</t>
  </si>
  <si>
    <t>Nhữ Khê-Tuyên Quang</t>
  </si>
  <si>
    <t>008310007463</t>
  </si>
  <si>
    <t>0962596792</t>
  </si>
  <si>
    <t>0988929376</t>
  </si>
  <si>
    <t>Trần Thùy Trang TP</t>
  </si>
  <si>
    <t>025310010238</t>
  </si>
  <si>
    <t>0342284250</t>
  </si>
  <si>
    <t>0978793500</t>
  </si>
  <si>
    <t>Dương Hải Yên</t>
  </si>
  <si>
    <t>Phú Thọ- Phú Thọ</t>
  </si>
  <si>
    <t>025310011815</t>
  </si>
  <si>
    <t>0819902908</t>
  </si>
  <si>
    <t>0915345348</t>
  </si>
  <si>
    <t>Thanh Thủy-Phú Thọ</t>
  </si>
  <si>
    <t>025310016021</t>
  </si>
  <si>
    <t>0975517371</t>
  </si>
  <si>
    <t>0975292592</t>
  </si>
  <si>
    <t>2.18</t>
  </si>
  <si>
    <t>11 Văn A</t>
  </si>
  <si>
    <t>Cô Dương</t>
  </si>
  <si>
    <t>Tam Sơn-Phú Thọ</t>
  </si>
  <si>
    <t>026310003669</t>
  </si>
  <si>
    <t>0377098810</t>
  </si>
  <si>
    <t>0973680740</t>
  </si>
  <si>
    <t>11 Văn B</t>
  </si>
  <si>
    <t>Cô Chi</t>
  </si>
  <si>
    <t>025310004233</t>
  </si>
  <si>
    <t>0382894430</t>
  </si>
  <si>
    <t>0376929892</t>
  </si>
  <si>
    <t>025310010376</t>
  </si>
  <si>
    <t>0983530974</t>
  </si>
  <si>
    <t>0973140263</t>
  </si>
  <si>
    <t>025310015282</t>
  </si>
  <si>
    <t>0332645821</t>
  </si>
  <si>
    <t>0972917751</t>
  </si>
  <si>
    <t>Nguyễn Thị Thu Hằng TP</t>
  </si>
  <si>
    <t>025310004832</t>
  </si>
  <si>
    <t>0963414089</t>
  </si>
  <si>
    <t>0367290045</t>
  </si>
  <si>
    <t>2.20</t>
  </si>
  <si>
    <t>025309012461</t>
  </si>
  <si>
    <t>0962732690</t>
  </si>
  <si>
    <t>0973829661</t>
  </si>
  <si>
    <t>025309003180</t>
  </si>
  <si>
    <t>0979983152</t>
  </si>
  <si>
    <t>0983470624</t>
  </si>
  <si>
    <t>Hạ Hòa-Phú Thọ</t>
  </si>
  <si>
    <t>025309009950</t>
  </si>
  <si>
    <t>0384199865</t>
  </si>
  <si>
    <t>0347814976</t>
  </si>
  <si>
    <t>12 Anh E</t>
  </si>
  <si>
    <t>Cô Thọ Anh</t>
  </si>
  <si>
    <t>Cẩm Khê - Phú Thọ</t>
  </si>
  <si>
    <t>025309013579</t>
  </si>
  <si>
    <t>0337876472</t>
  </si>
  <si>
    <t>0342382166</t>
  </si>
  <si>
    <t>025309010162</t>
  </si>
  <si>
    <t>0967251209</t>
  </si>
  <si>
    <t>0973102199</t>
  </si>
  <si>
    <t>3.1</t>
  </si>
  <si>
    <t>Địch Quả-Thanh Sơn</t>
  </si>
  <si>
    <t>025310006836</t>
  </si>
  <si>
    <t>0965862821</t>
  </si>
  <si>
    <t>0979935224</t>
  </si>
  <si>
    <t>025310014284</t>
  </si>
  <si>
    <t>0395268610</t>
  </si>
  <si>
    <t>0968770934</t>
  </si>
  <si>
    <t>025310004152</t>
  </si>
  <si>
    <t>0971360433</t>
  </si>
  <si>
    <t>0983931269</t>
  </si>
  <si>
    <t>025310000211</t>
  </si>
  <si>
    <t>0352670415</t>
  </si>
  <si>
    <t>0978682653</t>
  </si>
  <si>
    <t>Phường Phú Thọ-Phú Thọ</t>
  </si>
  <si>
    <t>025310001665</t>
  </si>
  <si>
    <t>0969566932</t>
  </si>
  <si>
    <t>0385535129</t>
  </si>
  <si>
    <t>3.2</t>
  </si>
  <si>
    <t>025309010000</t>
  </si>
  <si>
    <t>0973257258</t>
  </si>
  <si>
    <t>0968938969</t>
  </si>
  <si>
    <t>025309003754</t>
  </si>
  <si>
    <t>0914572928</t>
  </si>
  <si>
    <t>0983028016</t>
  </si>
  <si>
    <t>025309008140</t>
  </si>
  <si>
    <t>0866727627</t>
  </si>
  <si>
    <t>0862033302</t>
  </si>
  <si>
    <t>12 Anh C</t>
  </si>
  <si>
    <t>Cô Đ.Hằng</t>
  </si>
  <si>
    <t>025309005019</t>
  </si>
  <si>
    <t>0384638467</t>
  </si>
  <si>
    <t>0963933685</t>
  </si>
  <si>
    <t>Yên lập-Phú Thọ</t>
  </si>
  <si>
    <t>025309007415</t>
  </si>
  <si>
    <t>0988206505</t>
  </si>
  <si>
    <t>0983301406</t>
  </si>
  <si>
    <t>025309044122</t>
  </si>
  <si>
    <t>0399161273</t>
  </si>
  <si>
    <t>0386093598</t>
  </si>
  <si>
    <t>3.3</t>
  </si>
  <si>
    <t>10 Anh</t>
  </si>
  <si>
    <t>019311012762</t>
  </si>
  <si>
    <t>0888356239</t>
  </si>
  <si>
    <t>0978386829</t>
  </si>
  <si>
    <t>Hùng Việt-Phú Thọ</t>
  </si>
  <si>
    <t>025311012700</t>
  </si>
  <si>
    <t>0362823866</t>
  </si>
  <si>
    <t>0983603488</t>
  </si>
  <si>
    <t>025311006471</t>
  </si>
  <si>
    <t>0337471812</t>
  </si>
  <si>
    <t>0988108603</t>
  </si>
  <si>
    <t>0374959138</t>
  </si>
  <si>
    <t>0985093142</t>
  </si>
  <si>
    <t>Tân Sơn-Phú Thọ</t>
  </si>
  <si>
    <t>025311004380</t>
  </si>
  <si>
    <t>0962695226</t>
  </si>
  <si>
    <t>0367538949</t>
  </si>
  <si>
    <t>025311014201</t>
  </si>
  <si>
    <t>0973395811</t>
  </si>
  <si>
    <t>0978600129</t>
  </si>
  <si>
    <t>3.4</t>
  </si>
  <si>
    <t>10 Sinh</t>
  </si>
  <si>
    <t>Cô Ngọc</t>
  </si>
  <si>
    <t>025311014947</t>
  </si>
  <si>
    <t>0838210611</t>
  </si>
  <si>
    <t>0835593488</t>
  </si>
  <si>
    <t>025311002392</t>
  </si>
  <si>
    <t>0325563159</t>
  </si>
  <si>
    <t>0975478370</t>
  </si>
  <si>
    <t>025311015567</t>
  </si>
  <si>
    <t>0849755899</t>
  </si>
  <si>
    <t>0919683900</t>
  </si>
  <si>
    <t>025311002732</t>
  </si>
  <si>
    <t>0987250836</t>
  </si>
  <si>
    <t>0972710879</t>
  </si>
  <si>
    <t>025311009289</t>
  </si>
  <si>
    <t>0343054306</t>
  </si>
  <si>
    <t>0395817490</t>
  </si>
  <si>
    <t>3.5</t>
  </si>
  <si>
    <t>11 Địa</t>
  </si>
  <si>
    <t>Cô P.Liên</t>
  </si>
  <si>
    <t>025310011146</t>
  </si>
  <si>
    <t>0337810077</t>
  </si>
  <si>
    <t>0338269663</t>
  </si>
  <si>
    <t>11 Pháp</t>
  </si>
  <si>
    <t>Cô Minh</t>
  </si>
  <si>
    <t>025310006418</t>
  </si>
  <si>
    <t>0961257493</t>
  </si>
  <si>
    <t>0978802576</t>
  </si>
  <si>
    <t>Liên Hòa-Phú Thọ</t>
  </si>
  <si>
    <t>026310007311</t>
  </si>
  <si>
    <t>0984677000</t>
  </si>
  <si>
    <t>0984603993</t>
  </si>
  <si>
    <t>025310005891</t>
  </si>
  <si>
    <t>0969064021</t>
  </si>
  <si>
    <t>0985454304</t>
  </si>
  <si>
    <t>025310015263</t>
  </si>
  <si>
    <t>0978619031</t>
  </si>
  <si>
    <t>0979970927</t>
  </si>
  <si>
    <t>11 Anh B</t>
  </si>
  <si>
    <t>Cô Mai Hoa</t>
  </si>
  <si>
    <t>025310013009</t>
  </si>
  <si>
    <t>0334619031</t>
  </si>
  <si>
    <t>3.6</t>
  </si>
  <si>
    <t>11 Sử</t>
  </si>
  <si>
    <t>Thầy Nhật</t>
  </si>
  <si>
    <t>025310010784</t>
  </si>
  <si>
    <t>0975482141</t>
  </si>
  <si>
    <t>0979226768</t>
  </si>
  <si>
    <t>Quảng Yên-Phú Thọ</t>
  </si>
  <si>
    <t>025310004743</t>
  </si>
  <si>
    <t>0862219810</t>
  </si>
  <si>
    <t>0333351475</t>
  </si>
  <si>
    <t>Dân Chủ-Phú Thọ</t>
  </si>
  <si>
    <t>025310002788</t>
  </si>
  <si>
    <t>0877912126</t>
  </si>
  <si>
    <t>0334462996</t>
  </si>
  <si>
    <t>025310013632</t>
  </si>
  <si>
    <t>0392474666</t>
  </si>
  <si>
    <t>0988351488</t>
  </si>
  <si>
    <t>Phạm Ngọc Hà TP</t>
  </si>
  <si>
    <t>025310008499</t>
  </si>
  <si>
    <t>0327627712</t>
  </si>
  <si>
    <t>0945973224</t>
  </si>
  <si>
    <t>025310015395</t>
  </si>
  <si>
    <t>0363155917</t>
  </si>
  <si>
    <t>0985502746</t>
  </si>
  <si>
    <t>3.7</t>
  </si>
  <si>
    <t>025309001677</t>
  </si>
  <si>
    <t>0327659970</t>
  </si>
  <si>
    <t>0974855251</t>
  </si>
  <si>
    <t>025309012508</t>
  </si>
  <si>
    <t>0364863504</t>
  </si>
  <si>
    <t>0399325334</t>
  </si>
  <si>
    <t>025309002259</t>
  </si>
  <si>
    <t>0382002636</t>
  </si>
  <si>
    <t>0979427266</t>
  </si>
  <si>
    <t>025309013654</t>
  </si>
  <si>
    <t>0385294619</t>
  </si>
  <si>
    <t>0968207162</t>
  </si>
  <si>
    <t>025309009362</t>
  </si>
  <si>
    <t>0375520992</t>
  </si>
  <si>
    <t>0983072314</t>
  </si>
  <si>
    <t>025309006307</t>
  </si>
  <si>
    <t>0394332109</t>
  </si>
  <si>
    <t>0977602724</t>
  </si>
  <si>
    <t>3.8</t>
  </si>
  <si>
    <t>06/09//2009</t>
  </si>
  <si>
    <t>12 Địa</t>
  </si>
  <si>
    <t>Cô Loan</t>
  </si>
  <si>
    <t>025309004032</t>
  </si>
  <si>
    <t>0386626909</t>
  </si>
  <si>
    <t>0986167221</t>
  </si>
  <si>
    <t>025309001607</t>
  </si>
  <si>
    <t>0967926084</t>
  </si>
  <si>
    <t>0395585918</t>
  </si>
  <si>
    <t>Vĩnh Tường-Vĩnh Phúc</t>
  </si>
  <si>
    <t>026309000491</t>
  </si>
  <si>
    <t>0868138209</t>
  </si>
  <si>
    <t>0962921325</t>
  </si>
  <si>
    <t>025309013913</t>
  </si>
  <si>
    <t>0396152688</t>
  </si>
  <si>
    <t>0972276866</t>
  </si>
  <si>
    <t>025309014095</t>
  </si>
  <si>
    <t>0889337398</t>
  </si>
  <si>
    <t>0948040668</t>
  </si>
  <si>
    <t>3.9</t>
  </si>
  <si>
    <t>025310012750</t>
  </si>
  <si>
    <t>0356559210</t>
  </si>
  <si>
    <t>0383277395</t>
  </si>
  <si>
    <t>025310003293</t>
  </si>
  <si>
    <t>0965819061</t>
  </si>
  <si>
    <t>0965258829</t>
  </si>
  <si>
    <t>Chí Tiên-Phú Thọ</t>
  </si>
  <si>
    <t>025310010530</t>
  </si>
  <si>
    <t>0862143881</t>
  </si>
  <si>
    <t>0974624810</t>
  </si>
  <si>
    <t>Tu Vũ-Phú Thọ</t>
  </si>
  <si>
    <t>025310001409</t>
  </si>
  <si>
    <t>0376837286</t>
  </si>
  <si>
    <t>0979738626</t>
  </si>
  <si>
    <t>Nguyễn Hà Phương TP</t>
  </si>
  <si>
    <t>025310008539</t>
  </si>
  <si>
    <t>0866755899</t>
  </si>
  <si>
    <t>0849748999</t>
  </si>
  <si>
    <t>025310010557</t>
  </si>
  <si>
    <t>0347762010</t>
  </si>
  <si>
    <t>0974444043</t>
  </si>
  <si>
    <t>3.10</t>
  </si>
  <si>
    <t>Đông Thành-Phú Thọ</t>
  </si>
  <si>
    <t>025310001520</t>
  </si>
  <si>
    <t>0971160535</t>
  </si>
  <si>
    <t>0976427594</t>
  </si>
  <si>
    <t>Văn Lang-Phú Thọ</t>
  </si>
  <si>
    <t>025310015036</t>
  </si>
  <si>
    <t>0921848989</t>
  </si>
  <si>
    <t>0612010099</t>
  </si>
  <si>
    <t>025310008606</t>
  </si>
  <si>
    <t>0385543799</t>
  </si>
  <si>
    <t>0989565358</t>
  </si>
  <si>
    <t>Vạn Xuân-Phú Thọ</t>
  </si>
  <si>
    <t>025310008917</t>
  </si>
  <si>
    <t>0336486268</t>
  </si>
  <si>
    <t>0378363699</t>
  </si>
  <si>
    <t>Bạch Khánh Chi TP</t>
  </si>
  <si>
    <t>025310001728</t>
  </si>
  <si>
    <t>0352627258</t>
  </si>
  <si>
    <t>0979805846</t>
  </si>
  <si>
    <t>025310001851</t>
  </si>
  <si>
    <t>0382162010</t>
  </si>
  <si>
    <t>0345911616</t>
  </si>
  <si>
    <t>3.11</t>
  </si>
  <si>
    <t>11 Anh A</t>
  </si>
  <si>
    <t>Thầy Hân</t>
  </si>
  <si>
    <t>025310002335</t>
  </si>
  <si>
    <t>0912338402</t>
  </si>
  <si>
    <t>0986621389</t>
  </si>
  <si>
    <t>025310009206</t>
  </si>
  <si>
    <t>0973379468</t>
  </si>
  <si>
    <t>0399865789</t>
  </si>
  <si>
    <t>025310011758</t>
  </si>
  <si>
    <t>0862682166</t>
  </si>
  <si>
    <t>0866682166</t>
  </si>
  <si>
    <t>Nguyễn Đinh Hoàng Anh TP</t>
  </si>
  <si>
    <t>025310000138</t>
  </si>
  <si>
    <t>0325534533</t>
  </si>
  <si>
    <t>0975553596</t>
  </si>
  <si>
    <t>025310010986</t>
  </si>
  <si>
    <t>0329024880</t>
  </si>
  <si>
    <t>0395932038</t>
  </si>
  <si>
    <t>025310012500</t>
  </si>
  <si>
    <t>0912988258</t>
  </si>
  <si>
    <t>0333099813</t>
  </si>
  <si>
    <t>3.12</t>
  </si>
  <si>
    <t>Đoan Hùng - Phú Thọ</t>
  </si>
  <si>
    <t>025309011538</t>
  </si>
  <si>
    <t>0837560309</t>
  </si>
  <si>
    <t>0982120725</t>
  </si>
  <si>
    <t>Yên Sơn-Tuyên Quang</t>
  </si>
  <si>
    <t>008309005947</t>
  </si>
  <si>
    <t>0974995738</t>
  </si>
  <si>
    <t>0988628159</t>
  </si>
  <si>
    <t>025309008217</t>
  </si>
  <si>
    <t>0373615082</t>
  </si>
  <si>
    <t>0352141334</t>
  </si>
  <si>
    <t>12 Văn C</t>
  </si>
  <si>
    <t>Cô Thắm</t>
  </si>
  <si>
    <t>025309012557</t>
  </si>
  <si>
    <t>0941200160</t>
  </si>
  <si>
    <t>0335775589</t>
  </si>
  <si>
    <t>025309005736</t>
  </si>
  <si>
    <t>0961276406</t>
  </si>
  <si>
    <t>0982700228</t>
  </si>
  <si>
    <t>025309008372</t>
  </si>
  <si>
    <t>0982940346</t>
  </si>
  <si>
    <t>0975021588</t>
  </si>
  <si>
    <t>3.13</t>
  </si>
  <si>
    <t>10 Trung</t>
  </si>
  <si>
    <t>Cô Hải</t>
  </si>
  <si>
    <t>025311007428</t>
  </si>
  <si>
    <t>0343545929</t>
  </si>
  <si>
    <t>0985184666</t>
  </si>
  <si>
    <t>026311005500</t>
  </si>
  <si>
    <t>0354145333</t>
  </si>
  <si>
    <t>0987608408</t>
  </si>
  <si>
    <t>025311000388</t>
  </si>
  <si>
    <t>0968341259</t>
  </si>
  <si>
    <t>0987565475</t>
  </si>
  <si>
    <t>025311005835</t>
  </si>
  <si>
    <t>0352042379</t>
  </si>
  <si>
    <t>0379403707</t>
  </si>
  <si>
    <t>025311008107</t>
  </si>
  <si>
    <t>0388303688</t>
  </si>
  <si>
    <t>0969123888</t>
  </si>
  <si>
    <t>025311008729</t>
  </si>
  <si>
    <t>0368853237</t>
  </si>
  <si>
    <t>0364168840</t>
  </si>
  <si>
    <t>3.14</t>
  </si>
  <si>
    <t>025309008388</t>
  </si>
  <si>
    <t>0386959416</t>
  </si>
  <si>
    <t>0975451833</t>
  </si>
  <si>
    <t>12 Văn A</t>
  </si>
  <si>
    <t>Cô Thủy</t>
  </si>
  <si>
    <t>025309003088</t>
  </si>
  <si>
    <t>0388927024</t>
  </si>
  <si>
    <t>0978401525</t>
  </si>
  <si>
    <t>025309004541</t>
  </si>
  <si>
    <t>0374456850</t>
  </si>
  <si>
    <t>0976661123</t>
  </si>
  <si>
    <t>025309004411</t>
  </si>
  <si>
    <t>0359846472</t>
  </si>
  <si>
    <t>0975197801</t>
  </si>
  <si>
    <t>025309013703</t>
  </si>
  <si>
    <t>0393642202</t>
  </si>
  <si>
    <t>0975669086</t>
  </si>
  <si>
    <t>025309006708</t>
  </si>
  <si>
    <t>0335141715</t>
  </si>
  <si>
    <t>0976292598</t>
  </si>
  <si>
    <t>3.15</t>
  </si>
  <si>
    <t>026308006510</t>
  </si>
  <si>
    <t>0986122008</t>
  </si>
  <si>
    <t>0961593186</t>
  </si>
  <si>
    <t>025309010829</t>
  </si>
  <si>
    <t>0975666579</t>
  </si>
  <si>
    <t>0974526979</t>
  </si>
  <si>
    <t>025309015000</t>
  </si>
  <si>
    <t>0332431554</t>
  </si>
  <si>
    <t>0347934179</t>
  </si>
  <si>
    <t>025309001186</t>
  </si>
  <si>
    <t>0329638407</t>
  </si>
  <si>
    <t>0346049145</t>
  </si>
  <si>
    <t>025309015390</t>
  </si>
  <si>
    <t>0369034009</t>
  </si>
  <si>
    <t>0916512909</t>
  </si>
  <si>
    <t>025309003586</t>
  </si>
  <si>
    <t>0774372955</t>
  </si>
  <si>
    <t>0912907060</t>
  </si>
  <si>
    <t>3.16</t>
  </si>
  <si>
    <t>10 Pháp</t>
  </si>
  <si>
    <t>Thầy Chính</t>
  </si>
  <si>
    <t>Văn Bán-Phú Thọ</t>
  </si>
  <si>
    <t>025311000443</t>
  </si>
  <si>
    <t>0962454271</t>
  </si>
  <si>
    <t>0979684927</t>
  </si>
  <si>
    <t>025311006365</t>
  </si>
  <si>
    <t>0966221476</t>
  </si>
  <si>
    <t>0967596568</t>
  </si>
  <si>
    <t>026311006495</t>
  </si>
  <si>
    <t>0866524696</t>
  </si>
  <si>
    <t>0334618898</t>
  </si>
  <si>
    <t>026311004261</t>
  </si>
  <si>
    <t>0788528999</t>
  </si>
  <si>
    <t>0987036665</t>
  </si>
  <si>
    <t>Đỗ Phương Mai TP</t>
  </si>
  <si>
    <t>025311002532</t>
  </si>
  <si>
    <t>0397066883</t>
  </si>
  <si>
    <t>0869155966</t>
  </si>
  <si>
    <t>025311011555</t>
  </si>
  <si>
    <t>0981858663</t>
  </si>
  <si>
    <t>0983700478</t>
  </si>
  <si>
    <t>3.17</t>
  </si>
  <si>
    <t>025309007604</t>
  </si>
  <si>
    <t>0353786190</t>
  </si>
  <si>
    <t>0377529515</t>
  </si>
  <si>
    <t>025309001375</t>
  </si>
  <si>
    <t>0975485211</t>
  </si>
  <si>
    <t>0986697057</t>
  </si>
  <si>
    <t>025309010291</t>
  </si>
  <si>
    <t>0389641196</t>
  </si>
  <si>
    <t>0906182977</t>
  </si>
  <si>
    <t>025309000040</t>
  </si>
  <si>
    <t>0367641981</t>
  </si>
  <si>
    <t>0987561394</t>
  </si>
  <si>
    <t>025309003672</t>
  </si>
  <si>
    <t>0396375968</t>
  </si>
  <si>
    <t>0352163822</t>
  </si>
  <si>
    <t>Việt Trì-Phú Thọ</t>
  </si>
  <si>
    <t>025309013571</t>
  </si>
  <si>
    <t>0868913685</t>
  </si>
  <si>
    <t>0972485106</t>
  </si>
  <si>
    <t>3.18</t>
  </si>
  <si>
    <t>025309005643</t>
  </si>
  <si>
    <t>0392438209</t>
  </si>
  <si>
    <t>0368454685</t>
  </si>
  <si>
    <t>TT Thanh Ba-Phú Thọ</t>
  </si>
  <si>
    <t>025309005482</t>
  </si>
  <si>
    <t>0868966209</t>
  </si>
  <si>
    <t>0947119091</t>
  </si>
  <si>
    <t>025309010528</t>
  </si>
  <si>
    <t>0336489293</t>
  </si>
  <si>
    <t>0966483669</t>
  </si>
  <si>
    <t>025309005024</t>
  </si>
  <si>
    <t>0865189117</t>
  </si>
  <si>
    <t>0974249554</t>
  </si>
  <si>
    <t>025309005779</t>
  </si>
  <si>
    <t>0347086870</t>
  </si>
  <si>
    <t>0982037206</t>
  </si>
  <si>
    <t>025309006180</t>
  </si>
  <si>
    <t>0968319437</t>
  </si>
  <si>
    <t>3.19</t>
  </si>
  <si>
    <t>025310014425</t>
  </si>
  <si>
    <t>0866242282</t>
  </si>
  <si>
    <t>0948146995</t>
  </si>
  <si>
    <t>025310000025</t>
  </si>
  <si>
    <t>0326147908</t>
  </si>
  <si>
    <t>0983270017</t>
  </si>
  <si>
    <t>025310005090</t>
  </si>
  <si>
    <t>0962095420</t>
  </si>
  <si>
    <t>0385920914</t>
  </si>
  <si>
    <t>025310010971</t>
  </si>
  <si>
    <t>0387436210</t>
  </si>
  <si>
    <t>0365633388</t>
  </si>
  <si>
    <t>11 Toán B</t>
  </si>
  <si>
    <t>Cô Hiền</t>
  </si>
  <si>
    <t>025310005035</t>
  </si>
  <si>
    <t>0372454892</t>
  </si>
  <si>
    <t>0975966041</t>
  </si>
  <si>
    <t>025310009170</t>
  </si>
  <si>
    <t>0399250870</t>
  </si>
  <si>
    <t>0869413982</t>
  </si>
  <si>
    <t>3.20</t>
  </si>
  <si>
    <t>Lập Thạch-Vĩnh Phúc</t>
  </si>
  <si>
    <t>026309007914</t>
  </si>
  <si>
    <t>0978406259</t>
  </si>
  <si>
    <t>0976827502</t>
  </si>
  <si>
    <t>026309011949</t>
  </si>
  <si>
    <t>0355392009</t>
  </si>
  <si>
    <t>0942002449</t>
  </si>
  <si>
    <t>Sông Lô-Vĩnh Phúc</t>
  </si>
  <si>
    <t>026309010748</t>
  </si>
  <si>
    <t>0383237354</t>
  </si>
  <si>
    <t>0978870469</t>
  </si>
  <si>
    <t>026309003602</t>
  </si>
  <si>
    <t>0966981502</t>
  </si>
  <si>
    <t>0944981584</t>
  </si>
  <si>
    <t>Vĩnh Phúc</t>
  </si>
  <si>
    <t>026309004592</t>
  </si>
  <si>
    <t>0916101741</t>
  </si>
  <si>
    <t>0918091504</t>
  </si>
  <si>
    <t>026309002969</t>
  </si>
  <si>
    <t>0975702205</t>
  </si>
  <si>
    <t>0972639014</t>
  </si>
  <si>
    <t>4.1</t>
  </si>
  <si>
    <t>025309005441</t>
  </si>
  <si>
    <t>0374298209</t>
  </si>
  <si>
    <t>0974246588</t>
  </si>
  <si>
    <t>026309006998</t>
  </si>
  <si>
    <t>0398186106</t>
  </si>
  <si>
    <t>0962982887</t>
  </si>
  <si>
    <t>025309006234</t>
  </si>
  <si>
    <t>0868291709</t>
  </si>
  <si>
    <t>0985219084</t>
  </si>
  <si>
    <t>025309012993</t>
  </si>
  <si>
    <t>0386785809</t>
  </si>
  <si>
    <t>0989600728</t>
  </si>
  <si>
    <t>Nguyễn Bảo Ngọc TP</t>
  </si>
  <si>
    <t>025309005153</t>
  </si>
  <si>
    <t>0869878241</t>
  </si>
  <si>
    <t>0974170185</t>
  </si>
  <si>
    <t>025309013825</t>
  </si>
  <si>
    <t>0327141109</t>
  </si>
  <si>
    <t>0972279784</t>
  </si>
  <si>
    <t>4.2</t>
  </si>
  <si>
    <t>025309013205</t>
  </si>
  <si>
    <t>0372297715</t>
  </si>
  <si>
    <t>0988400368</t>
  </si>
  <si>
    <t>025309005467</t>
  </si>
  <si>
    <t>0976115470</t>
  </si>
  <si>
    <t>0345932187</t>
  </si>
  <si>
    <t>025309003883</t>
  </si>
  <si>
    <t>0964063515</t>
  </si>
  <si>
    <t>0968133340</t>
  </si>
  <si>
    <t>025039011633</t>
  </si>
  <si>
    <t>0329402118</t>
  </si>
  <si>
    <t>0983714575</t>
  </si>
  <si>
    <t>Kiều Thị Thảo Nguyên ĐT</t>
  </si>
  <si>
    <t>025309006652</t>
  </si>
  <si>
    <t>0332610507</t>
  </si>
  <si>
    <t>0363457119</t>
  </si>
  <si>
    <t>025309007951</t>
  </si>
  <si>
    <t>0972413109</t>
  </si>
  <si>
    <t>0383667679</t>
  </si>
  <si>
    <t>4.3</t>
  </si>
  <si>
    <t>10 Văn B</t>
  </si>
  <si>
    <t>Cô P. Hạnh</t>
  </si>
  <si>
    <t>025311007825</t>
  </si>
  <si>
    <t>0389103616</t>
  </si>
  <si>
    <t>0384522898</t>
  </si>
  <si>
    <t>Vĩnh Tường-Phú Thọ</t>
  </si>
  <si>
    <t>026311001140</t>
  </si>
  <si>
    <t>0362408001</t>
  </si>
  <si>
    <t>0333453538</t>
  </si>
  <si>
    <t>025311010655</t>
  </si>
  <si>
    <t>0965743260</t>
  </si>
  <si>
    <t>0396050585</t>
  </si>
  <si>
    <t>025311000586</t>
  </si>
  <si>
    <t>0397507698</t>
  </si>
  <si>
    <t>0918579658</t>
  </si>
  <si>
    <t>025311001678</t>
  </si>
  <si>
    <t>0369076701</t>
  </si>
  <si>
    <t>0963661693</t>
  </si>
  <si>
    <t>025311015910</t>
  </si>
  <si>
    <t>0987905410</t>
  </si>
  <si>
    <t>0983228482</t>
  </si>
  <si>
    <t>4.4</t>
  </si>
  <si>
    <t>10 Hàn</t>
  </si>
  <si>
    <t>Cô Diên</t>
  </si>
  <si>
    <t>Vĩnh Phú-Phú Thọ</t>
  </si>
  <si>
    <t>026311011168</t>
  </si>
  <si>
    <t>0976320780</t>
  </si>
  <si>
    <t>10 Văn A</t>
  </si>
  <si>
    <t>Cô Xuân</t>
  </si>
  <si>
    <t>026311003231</t>
  </si>
  <si>
    <t>0382475954</t>
  </si>
  <si>
    <t>0373895937</t>
  </si>
  <si>
    <t>Chi Tiên-Phú Thọ</t>
  </si>
  <si>
    <t>025311012869</t>
  </si>
  <si>
    <t>0369539198</t>
  </si>
  <si>
    <t>0968140949</t>
  </si>
  <si>
    <t>025311003313</t>
  </si>
  <si>
    <t>0904868137</t>
  </si>
  <si>
    <t>0962248137</t>
  </si>
  <si>
    <t>Tiên Lữ-Phú Thọ</t>
  </si>
  <si>
    <t>026311009698</t>
  </si>
  <si>
    <t>0911494737</t>
  </si>
  <si>
    <t>0988706320</t>
  </si>
  <si>
    <t>Bình Phú-Phú Thọ</t>
  </si>
  <si>
    <t>025311009267</t>
  </si>
  <si>
    <t>0981069863</t>
  </si>
  <si>
    <t>0977252026</t>
  </si>
  <si>
    <t>4.5</t>
  </si>
  <si>
    <t>10 Toán A</t>
  </si>
  <si>
    <t>Thầy Dũng</t>
  </si>
  <si>
    <t>008311004654</t>
  </si>
  <si>
    <t>0395805011</t>
  </si>
  <si>
    <t>0332102240</t>
  </si>
  <si>
    <t>026311001233</t>
  </si>
  <si>
    <t>0976254659</t>
  </si>
  <si>
    <t>0974717361</t>
  </si>
  <si>
    <t>Yên Lãng-Phú Thọ</t>
  </si>
  <si>
    <t>026311001220</t>
  </si>
  <si>
    <t>0387868329</t>
  </si>
  <si>
    <t>0392639399</t>
  </si>
  <si>
    <t>025311013319</t>
  </si>
  <si>
    <t>0988852721</t>
  </si>
  <si>
    <t>0337508936</t>
  </si>
  <si>
    <t>026311004277</t>
  </si>
  <si>
    <t>0913430700</t>
  </si>
  <si>
    <t>0947535115</t>
  </si>
  <si>
    <t>025311007958</t>
  </si>
  <si>
    <t>0915813656</t>
  </si>
  <si>
    <t>0943854665</t>
  </si>
  <si>
    <t>4.6</t>
  </si>
  <si>
    <t>0337275684</t>
  </si>
  <si>
    <t>0902959158</t>
  </si>
  <si>
    <t>025311008535</t>
  </si>
  <si>
    <t>0334168036</t>
  </si>
  <si>
    <t>025311003381</t>
  </si>
  <si>
    <t>0343652011</t>
  </si>
  <si>
    <t>0975785421</t>
  </si>
  <si>
    <t>025311008434</t>
  </si>
  <si>
    <t>0399343228</t>
  </si>
  <si>
    <t>0988437790</t>
  </si>
  <si>
    <t>025311002955</t>
  </si>
  <si>
    <t>0974064699</t>
  </si>
  <si>
    <t>0967462599</t>
  </si>
  <si>
    <t>025311006051</t>
  </si>
  <si>
    <t>0976919841</t>
  </si>
  <si>
    <t>0982764463</t>
  </si>
  <si>
    <t xml:space="preserve">4.7  </t>
  </si>
  <si>
    <t>12 Sinh</t>
  </si>
  <si>
    <t>Cô P.Huyền</t>
  </si>
  <si>
    <t>025309011540</t>
  </si>
  <si>
    <t>0827632843</t>
  </si>
  <si>
    <t>0332571924</t>
  </si>
  <si>
    <t>025309013140</t>
  </si>
  <si>
    <t>0967286807</t>
  </si>
  <si>
    <t>0963009833</t>
  </si>
  <si>
    <t xml:space="preserve">Hoàng Dương Ngọc Mai </t>
  </si>
  <si>
    <t>025309003219</t>
  </si>
  <si>
    <t>0926806690</t>
  </si>
  <si>
    <t>0973298876</t>
  </si>
  <si>
    <t>12 Lý A</t>
  </si>
  <si>
    <t>Cô Bình</t>
  </si>
  <si>
    <t>025309015032</t>
  </si>
  <si>
    <t>0378579688</t>
  </si>
  <si>
    <t>0986229537</t>
  </si>
  <si>
    <t>025309008149</t>
  </si>
  <si>
    <t>0392638728</t>
  </si>
  <si>
    <t>0964599696</t>
  </si>
  <si>
    <t>025309012094</t>
  </si>
  <si>
    <t>0397557688</t>
  </si>
  <si>
    <t>0965757968</t>
  </si>
  <si>
    <t xml:space="preserve">4.8  </t>
  </si>
  <si>
    <t>Yên Lập-Phú Thọ</t>
  </si>
  <si>
    <t>025310005506</t>
  </si>
  <si>
    <t>0327158610</t>
  </si>
  <si>
    <t>0979226252</t>
  </si>
  <si>
    <t>025310004249</t>
  </si>
  <si>
    <t>0375563668</t>
  </si>
  <si>
    <t>0977742998</t>
  </si>
  <si>
    <t>025310004835</t>
  </si>
  <si>
    <t>0379354638</t>
  </si>
  <si>
    <t>0973329549</t>
  </si>
  <si>
    <t>025310012140</t>
  </si>
  <si>
    <t>0865283912</t>
  </si>
  <si>
    <t>0965246616</t>
  </si>
  <si>
    <t>Vi Quỳnh Chi TP</t>
  </si>
  <si>
    <t xml:space="preserve">Đông Thành-Phú Thọ </t>
  </si>
  <si>
    <t>025310012646</t>
  </si>
  <si>
    <t>0984955311</t>
  </si>
  <si>
    <t>0966092000</t>
  </si>
  <si>
    <t>4.9</t>
  </si>
  <si>
    <t>025309003215</t>
  </si>
  <si>
    <t>0384689668</t>
  </si>
  <si>
    <t>0339320928</t>
  </si>
  <si>
    <t>025309001364</t>
  </si>
  <si>
    <t>0968796592</t>
  </si>
  <si>
    <t>0986940829</t>
  </si>
  <si>
    <t>025309006667</t>
  </si>
  <si>
    <t>0977085339</t>
  </si>
  <si>
    <t>0978137583</t>
  </si>
  <si>
    <t>Phạm Thị Bảo Thanh TP</t>
  </si>
  <si>
    <t>034309017172</t>
  </si>
  <si>
    <t>0389679608</t>
  </si>
  <si>
    <t>0973753077</t>
  </si>
  <si>
    <t>4.10</t>
  </si>
  <si>
    <t>025311000121</t>
  </si>
  <si>
    <t>0383631555</t>
  </si>
  <si>
    <t>0982436787</t>
  </si>
  <si>
    <t>025311013408</t>
  </si>
  <si>
    <t>0359108755</t>
  </si>
  <si>
    <t>0987837115</t>
  </si>
  <si>
    <t>025311013211</t>
  </si>
  <si>
    <t>0962682011</t>
  </si>
  <si>
    <t>0392752105</t>
  </si>
  <si>
    <t>026311000195</t>
  </si>
  <si>
    <t>0963507128</t>
  </si>
  <si>
    <t>0398817289</t>
  </si>
  <si>
    <t>025311014155</t>
  </si>
  <si>
    <t>0979611256</t>
  </si>
  <si>
    <t>0962277568</t>
  </si>
  <si>
    <t>Nguyễn Ánh ngọc</t>
  </si>
  <si>
    <t>025311004086</t>
  </si>
  <si>
    <t>0961711464</t>
  </si>
  <si>
    <t>0365387485</t>
  </si>
  <si>
    <t>4.11</t>
  </si>
  <si>
    <t>025311009266</t>
  </si>
  <si>
    <t>0962237921</t>
  </si>
  <si>
    <t>0333592772</t>
  </si>
  <si>
    <t>025311004416</t>
  </si>
  <si>
    <t>0862868476</t>
  </si>
  <si>
    <t>0974727172</t>
  </si>
  <si>
    <t>Vĩnh Thành-Phú Thọ</t>
  </si>
  <si>
    <t>026311005576</t>
  </si>
  <si>
    <t>0326685633</t>
  </si>
  <si>
    <t>0396726954</t>
  </si>
  <si>
    <t>Chi Đám-Phú Thọ</t>
  </si>
  <si>
    <t>025311000220</t>
  </si>
  <si>
    <t>0386121388</t>
  </si>
  <si>
    <t>0965675103</t>
  </si>
  <si>
    <t>0369664387</t>
  </si>
  <si>
    <t>Sơn Đông-Phú Thọ</t>
  </si>
  <si>
    <t>026311010423</t>
  </si>
  <si>
    <t>0354592483</t>
  </si>
  <si>
    <t>0815760266</t>
  </si>
  <si>
    <t>4.12</t>
  </si>
  <si>
    <t>025309012693</t>
  </si>
  <si>
    <t>0327814863</t>
  </si>
  <si>
    <t>0973474007</t>
  </si>
  <si>
    <t>025309006272</t>
  </si>
  <si>
    <t>0965135289</t>
  </si>
  <si>
    <t>0962537092</t>
  </si>
  <si>
    <t>025309005692</t>
  </si>
  <si>
    <t>0359129096</t>
  </si>
  <si>
    <t>0389587800</t>
  </si>
  <si>
    <t>025309014730</t>
  </si>
  <si>
    <t>0988572965</t>
  </si>
  <si>
    <t>0394380417</t>
  </si>
  <si>
    <t>025309007450</t>
  </si>
  <si>
    <t>0867417683</t>
  </si>
  <si>
    <t>0384083886</t>
  </si>
  <si>
    <t>4.13</t>
  </si>
  <si>
    <t>Bình Phú- Phú Thọ</t>
  </si>
  <si>
    <t>025311004115</t>
  </si>
  <si>
    <t>0346491629</t>
  </si>
  <si>
    <t>0346515759</t>
  </si>
  <si>
    <t>Nhữ Khê-Tuyên Qang</t>
  </si>
  <si>
    <t>008311002241</t>
  </si>
  <si>
    <t>0981867129</t>
  </si>
  <si>
    <t>0866911198</t>
  </si>
  <si>
    <t>025311044170</t>
  </si>
  <si>
    <t>0352823905</t>
  </si>
  <si>
    <t>0342205021</t>
  </si>
  <si>
    <t>026311004604</t>
  </si>
  <si>
    <t>0981357480</t>
  </si>
  <si>
    <t>0978212758</t>
  </si>
  <si>
    <t>025311006085</t>
  </si>
  <si>
    <t>0981269334</t>
  </si>
  <si>
    <t>0985083992</t>
  </si>
  <si>
    <t>025311014565</t>
  </si>
  <si>
    <t>0972501429</t>
  </si>
  <si>
    <t>0984772019</t>
  </si>
  <si>
    <t>4.14</t>
  </si>
  <si>
    <t>025309000065</t>
  </si>
  <si>
    <t>0981584258</t>
  </si>
  <si>
    <t>0373230079</t>
  </si>
  <si>
    <t>025309003659</t>
  </si>
  <si>
    <t>0787186939</t>
  </si>
  <si>
    <t>0934647268</t>
  </si>
  <si>
    <t>025309006286</t>
  </si>
  <si>
    <t>0964354100</t>
  </si>
  <si>
    <t>0976293941</t>
  </si>
  <si>
    <t>024309005144</t>
  </si>
  <si>
    <t>0383247936</t>
  </si>
  <si>
    <t>0986446954</t>
  </si>
  <si>
    <t>025309003928</t>
  </si>
  <si>
    <t>0389614781</t>
  </si>
  <si>
    <t>0389478289</t>
  </si>
  <si>
    <t>4.15</t>
  </si>
  <si>
    <t>026311013518</t>
  </si>
  <si>
    <t>0986474923</t>
  </si>
  <si>
    <t>0981165199</t>
  </si>
  <si>
    <t>10 Hóa B</t>
  </si>
  <si>
    <t>Cô V. Hương</t>
  </si>
  <si>
    <t>025311009090</t>
  </si>
  <si>
    <t>0357210115</t>
  </si>
  <si>
    <t>0916318115</t>
  </si>
  <si>
    <t>025311001811</t>
  </si>
  <si>
    <t>0362082686</t>
  </si>
  <si>
    <t>0336341687</t>
  </si>
  <si>
    <t>025311004794</t>
  </si>
  <si>
    <t>0827626595</t>
  </si>
  <si>
    <t>0385049500</t>
  </si>
  <si>
    <t>025311014386</t>
  </si>
  <si>
    <t>0336550511</t>
  </si>
  <si>
    <t>0964850083</t>
  </si>
  <si>
    <t>025311001935</t>
  </si>
  <si>
    <t>0985120663</t>
  </si>
  <si>
    <t>0368054086</t>
  </si>
  <si>
    <t>4.16</t>
  </si>
  <si>
    <t>11 Lý A</t>
  </si>
  <si>
    <t>Thầy Phương</t>
  </si>
  <si>
    <t>025310006464</t>
  </si>
  <si>
    <t>0896369884</t>
  </si>
  <si>
    <t>0842384881</t>
  </si>
  <si>
    <t>015310001312</t>
  </si>
  <si>
    <t>0987582600</t>
  </si>
  <si>
    <t>0392672643</t>
  </si>
  <si>
    <t>025310003694</t>
  </si>
  <si>
    <t>0328915610</t>
  </si>
  <si>
    <t>0985341036</t>
  </si>
  <si>
    <t>025310003469</t>
  </si>
  <si>
    <t>0973763410</t>
  </si>
  <si>
    <t>0334425184</t>
  </si>
  <si>
    <t>023100012199</t>
  </si>
  <si>
    <t>0944308636</t>
  </si>
  <si>
    <t>0979267499</t>
  </si>
  <si>
    <t>4.17</t>
  </si>
  <si>
    <t>Hoàng Cương-Phú Thọ</t>
  </si>
  <si>
    <t>025311007070</t>
  </si>
  <si>
    <t>0981441490</t>
  </si>
  <si>
    <t>0973454638</t>
  </si>
  <si>
    <t>025311012162</t>
  </si>
  <si>
    <t>0963128838</t>
  </si>
  <si>
    <t>0963702548</t>
  </si>
  <si>
    <t>025311010424</t>
  </si>
  <si>
    <t>0962470607</t>
  </si>
  <si>
    <t>0988022627</t>
  </si>
  <si>
    <t>026311000202</t>
  </si>
  <si>
    <t>0797426323</t>
  </si>
  <si>
    <t>0971406534</t>
  </si>
  <si>
    <t>026311007370</t>
  </si>
  <si>
    <t>0981387860</t>
  </si>
  <si>
    <t>0964895122</t>
  </si>
  <si>
    <t>025311001158</t>
  </si>
  <si>
    <t>0989393560</t>
  </si>
  <si>
    <t>0968701333</t>
  </si>
  <si>
    <t>4.18</t>
  </si>
  <si>
    <t>Liên Minh-Phú Thọ</t>
  </si>
  <si>
    <t>025310010393</t>
  </si>
  <si>
    <t>0837895068</t>
  </si>
  <si>
    <t>0363651577</t>
  </si>
  <si>
    <t>025310015948</t>
  </si>
  <si>
    <t>0387094302</t>
  </si>
  <si>
    <t>0914953248</t>
  </si>
  <si>
    <t>025310005591</t>
  </si>
  <si>
    <t>0856726286</t>
  </si>
  <si>
    <t>0945522643</t>
  </si>
  <si>
    <t>025310006042</t>
  </si>
  <si>
    <t>0867582010</t>
  </si>
  <si>
    <t>0976882393</t>
  </si>
  <si>
    <t>4.19</t>
  </si>
  <si>
    <t>Vĩnh Chân-Phú Thọ</t>
  </si>
  <si>
    <t>025311008219</t>
  </si>
  <si>
    <t>0889909105</t>
  </si>
  <si>
    <t>0355223397</t>
  </si>
  <si>
    <t>025311011838</t>
  </si>
  <si>
    <t>0329431427</t>
  </si>
  <si>
    <t>0397276586</t>
  </si>
  <si>
    <t>Hy Cương-Phú Thọ</t>
  </si>
  <si>
    <t>025311004636</t>
  </si>
  <si>
    <t>0971216286</t>
  </si>
  <si>
    <t>0984452948</t>
  </si>
  <si>
    <t>025311005571</t>
  </si>
  <si>
    <t>0965729336</t>
  </si>
  <si>
    <t>0388698996</t>
  </si>
  <si>
    <t>Thổ Tang-Phú Thọ</t>
  </si>
  <si>
    <t>026311010876</t>
  </si>
  <si>
    <t>0981513260</t>
  </si>
  <si>
    <t>0375423505</t>
  </si>
  <si>
    <t>025311011096</t>
  </si>
  <si>
    <t>0357307236</t>
  </si>
  <si>
    <t>0982905856</t>
  </si>
  <si>
    <t>4.20</t>
  </si>
  <si>
    <t>Vân Phú-Phú Thọ</t>
  </si>
  <si>
    <t>025311007547</t>
  </si>
  <si>
    <t>0984887955</t>
  </si>
  <si>
    <t>0985310112</t>
  </si>
  <si>
    <t>025311004153</t>
  </si>
  <si>
    <t>0395111678</t>
  </si>
  <si>
    <t>0888025205</t>
  </si>
  <si>
    <t>026311012684</t>
  </si>
  <si>
    <t>0968746184</t>
  </si>
  <si>
    <t>0987737864</t>
  </si>
  <si>
    <t>025311009866</t>
  </si>
  <si>
    <t>0327334808</t>
  </si>
  <si>
    <t>026311002451</t>
  </si>
  <si>
    <t>0362850886</t>
  </si>
  <si>
    <t>0968726336</t>
  </si>
  <si>
    <t>Xuân Hòa-Phú Thọ</t>
  </si>
  <si>
    <t>026311002405</t>
  </si>
  <si>
    <t>0968942512</t>
  </si>
  <si>
    <t>0972887582</t>
  </si>
  <si>
    <t>5.8</t>
  </si>
  <si>
    <t>025310000151</t>
  </si>
  <si>
    <t>0344285562</t>
  </si>
  <si>
    <t>0982016142</t>
  </si>
  <si>
    <t>025310007022</t>
  </si>
  <si>
    <t>0353717839</t>
  </si>
  <si>
    <t>0963261058</t>
  </si>
  <si>
    <t>025310015074</t>
  </si>
  <si>
    <t>0363292372</t>
  </si>
  <si>
    <t>0988036801</t>
  </si>
  <si>
    <t>025310011286</t>
  </si>
  <si>
    <t>0934551166</t>
  </si>
  <si>
    <t>0943013769</t>
  </si>
  <si>
    <t>025310009801</t>
  </si>
  <si>
    <t>0926581000</t>
  </si>
  <si>
    <t>0904680812</t>
  </si>
  <si>
    <t>5.10</t>
  </si>
  <si>
    <t>026311008749</t>
  </si>
  <si>
    <t>0965847336</t>
  </si>
  <si>
    <t>0386187819</t>
  </si>
  <si>
    <t>025311013427</t>
  </si>
  <si>
    <t>0329480005</t>
  </si>
  <si>
    <t>0378081346</t>
  </si>
  <si>
    <t>10 Tin A</t>
  </si>
  <si>
    <t>Thầy Sơn Tin</t>
  </si>
  <si>
    <t>025311006747</t>
  </si>
  <si>
    <t>0988511355</t>
  </si>
  <si>
    <t>0989715003</t>
  </si>
  <si>
    <t>025311006638</t>
  </si>
  <si>
    <t>0979609387</t>
  </si>
  <si>
    <t>0988107444</t>
  </si>
  <si>
    <t>034311010739</t>
  </si>
  <si>
    <t>0961731415</t>
  </si>
  <si>
    <t>0967041456</t>
  </si>
  <si>
    <t>025311009299</t>
  </si>
  <si>
    <t>0965545272</t>
  </si>
  <si>
    <t>0917312899</t>
  </si>
  <si>
    <t>5.11</t>
  </si>
  <si>
    <t>025311006660</t>
  </si>
  <si>
    <t>0387178390</t>
  </si>
  <si>
    <t>0383130592</t>
  </si>
  <si>
    <t>025311003195</t>
  </si>
  <si>
    <t>0383582328</t>
  </si>
  <si>
    <t>0974137735</t>
  </si>
  <si>
    <t>10 Lý A</t>
  </si>
  <si>
    <t>Thầy Giang</t>
  </si>
  <si>
    <t>025311012971</t>
  </si>
  <si>
    <t>0983709377</t>
  </si>
  <si>
    <t>0948264067</t>
  </si>
  <si>
    <t>025311010438</t>
  </si>
  <si>
    <t>0382060755</t>
  </si>
  <si>
    <t>0824985908</t>
  </si>
  <si>
    <t xml:space="preserve">Trần Ngô Phương Mai </t>
  </si>
  <si>
    <t>025311010265</t>
  </si>
  <si>
    <t>0364234198</t>
  </si>
  <si>
    <t>0986012288</t>
  </si>
  <si>
    <t>5.13</t>
  </si>
  <si>
    <t>025309005033</t>
  </si>
  <si>
    <t>0989538016</t>
  </si>
  <si>
    <t>0962657012</t>
  </si>
  <si>
    <t xml:space="preserve">Nguyễn Quỳnh Nga </t>
  </si>
  <si>
    <t>025309011299</t>
  </si>
  <si>
    <t>0977275568</t>
  </si>
  <si>
    <t>0983878543</t>
  </si>
  <si>
    <t>025309010175</t>
  </si>
  <si>
    <t>0987244269</t>
  </si>
  <si>
    <t>0374755651</t>
  </si>
  <si>
    <t>025309014791</t>
  </si>
  <si>
    <t>0375234772</t>
  </si>
  <si>
    <t>0866540682</t>
  </si>
  <si>
    <t>025309005777</t>
  </si>
  <si>
    <t>0984432636</t>
  </si>
  <si>
    <t>0988432636</t>
  </si>
  <si>
    <t>025309005588</t>
  </si>
  <si>
    <t>0984209248</t>
  </si>
  <si>
    <t>0983599098</t>
  </si>
  <si>
    <t>5.15</t>
  </si>
  <si>
    <t>025309003003</t>
  </si>
  <si>
    <t>0823345209</t>
  </si>
  <si>
    <t>0362774656</t>
  </si>
  <si>
    <t>025309007243</t>
  </si>
  <si>
    <t>0373366237</t>
  </si>
  <si>
    <t>0974648487</t>
  </si>
  <si>
    <t>025309006732</t>
  </si>
  <si>
    <t>0384484188</t>
  </si>
  <si>
    <t>0383256784</t>
  </si>
  <si>
    <t>025309010315</t>
  </si>
  <si>
    <t>0339261209</t>
  </si>
  <si>
    <t>0383982007</t>
  </si>
  <si>
    <t>5.16</t>
  </si>
  <si>
    <t>Lập Thạch-Vính Phúc</t>
  </si>
  <si>
    <t>026309006946</t>
  </si>
  <si>
    <t>0395890268</t>
  </si>
  <si>
    <t>0969138351</t>
  </si>
  <si>
    <t>026309002267</t>
  </si>
  <si>
    <t>0329640823</t>
  </si>
  <si>
    <t>0987623137</t>
  </si>
  <si>
    <t>026309003505</t>
  </si>
  <si>
    <t>0326252889</t>
  </si>
  <si>
    <t>0919700889</t>
  </si>
  <si>
    <t>026309001834</t>
  </si>
  <si>
    <t>0363300262</t>
  </si>
  <si>
    <t>0383324536</t>
  </si>
  <si>
    <t>026309010150</t>
  </si>
  <si>
    <t>0913097144</t>
  </si>
  <si>
    <t>0941278640</t>
  </si>
  <si>
    <t>026309006680</t>
  </si>
  <si>
    <t>0338827184</t>
  </si>
  <si>
    <t>0354197913</t>
  </si>
  <si>
    <t>5.17</t>
  </si>
  <si>
    <t>025309013848</t>
  </si>
  <si>
    <t>0986070889</t>
  </si>
  <si>
    <t>0912509000</t>
  </si>
  <si>
    <t>025309006041</t>
  </si>
  <si>
    <t>0364822646</t>
  </si>
  <si>
    <t>0968019511</t>
  </si>
  <si>
    <t>025309014585</t>
  </si>
  <si>
    <t>0976456359</t>
  </si>
  <si>
    <t>0982007583</t>
  </si>
  <si>
    <t>025309011026</t>
  </si>
  <si>
    <t>0384236132</t>
  </si>
  <si>
    <t>0348881911</t>
  </si>
  <si>
    <t>025309007269</t>
  </si>
  <si>
    <t>0981206009</t>
  </si>
  <si>
    <t>0347910679</t>
  </si>
  <si>
    <t xml:space="preserve">Nguyễn Thị Ánh Tuyết </t>
  </si>
  <si>
    <t>025309010776</t>
  </si>
  <si>
    <t>0332518316</t>
  </si>
  <si>
    <t>0944559031</t>
  </si>
  <si>
    <t>5.18</t>
  </si>
  <si>
    <t>026311008936</t>
  </si>
  <si>
    <t>0392707512</t>
  </si>
  <si>
    <t>0988454785</t>
  </si>
  <si>
    <t>025311004687</t>
  </si>
  <si>
    <t>0833641729</t>
  </si>
  <si>
    <t>0974692991</t>
  </si>
  <si>
    <t xml:space="preserve">Lâm Thao-Phú Thọ </t>
  </si>
  <si>
    <t>0943727347</t>
  </si>
  <si>
    <t>0888013988</t>
  </si>
  <si>
    <t>0949950881</t>
  </si>
  <si>
    <t>0904663435</t>
  </si>
  <si>
    <t>025311012041</t>
  </si>
  <si>
    <t>0782620096</t>
  </si>
  <si>
    <t>0975785470</t>
  </si>
  <si>
    <t>026311003795</t>
  </si>
  <si>
    <t>0985154316</t>
  </si>
  <si>
    <t>0975490369</t>
  </si>
  <si>
    <t>5.19</t>
  </si>
  <si>
    <t>025310012250</t>
  </si>
  <si>
    <t>0377624853</t>
  </si>
  <si>
    <t>0365232299</t>
  </si>
  <si>
    <t>Đinh Ngọc Thanh Chúc TP</t>
  </si>
  <si>
    <t>Hương Cần-Phú Thọ</t>
  </si>
  <si>
    <t>025310009104</t>
  </si>
  <si>
    <t>0342533683</t>
  </si>
  <si>
    <t>0982042723</t>
  </si>
  <si>
    <t>Hiền Lương-Phú Thọ</t>
  </si>
  <si>
    <t>025310011243</t>
  </si>
  <si>
    <t>0364605210</t>
  </si>
  <si>
    <t>0356255070</t>
  </si>
  <si>
    <t>025310012307</t>
  </si>
  <si>
    <t>0338890468</t>
  </si>
  <si>
    <t>0976089468</t>
  </si>
  <si>
    <t>025310013124</t>
  </si>
  <si>
    <t>0868913660</t>
  </si>
  <si>
    <t>0329332256</t>
  </si>
  <si>
    <t>025310002147</t>
  </si>
  <si>
    <t>0356348320</t>
  </si>
  <si>
    <t>0964859298</t>
  </si>
  <si>
    <t>5.20</t>
  </si>
  <si>
    <t>025310008999</t>
  </si>
  <si>
    <t>0348662402</t>
  </si>
  <si>
    <t>0912517586</t>
  </si>
  <si>
    <t>025310013185</t>
  </si>
  <si>
    <t>0972185903</t>
  </si>
  <si>
    <t>0974151116</t>
  </si>
  <si>
    <t>025310002522</t>
  </si>
  <si>
    <t>0969935583</t>
  </si>
  <si>
    <t>0962782766</t>
  </si>
  <si>
    <t>Phạm Phương Hoa TP</t>
  </si>
  <si>
    <t>025310007093</t>
  </si>
  <si>
    <t>0395662010</t>
  </si>
  <si>
    <t>0987795178</t>
  </si>
  <si>
    <t>026310004196</t>
  </si>
  <si>
    <t>0869343816</t>
  </si>
  <si>
    <t>0975808606</t>
  </si>
  <si>
    <t>001310027243</t>
  </si>
  <si>
    <t>0333137880</t>
  </si>
  <si>
    <t>0973646168</t>
  </si>
  <si>
    <t>DANH SÁCH HỌC SINH Ở  KÝ TÚC XÁ - NỘI TRÚ NAM</t>
  </si>
  <si>
    <t>TỔNG: 335 HS, cập nhật ngày 24/9/2026</t>
  </si>
  <si>
    <t>Số CCCD/Mã ĐD</t>
  </si>
  <si>
    <t>2.1</t>
  </si>
  <si>
    <t>025209020902</t>
  </si>
  <si>
    <t>0981412098</t>
  </si>
  <si>
    <t>0388862772</t>
  </si>
  <si>
    <t>025209009349</t>
  </si>
  <si>
    <t>0395975526</t>
  </si>
  <si>
    <t>0984075435</t>
  </si>
  <si>
    <t>025209000108</t>
  </si>
  <si>
    <t>0862632188</t>
  </si>
  <si>
    <t>0961596158</t>
  </si>
  <si>
    <t>025209014718</t>
  </si>
  <si>
    <t>0389877154</t>
  </si>
  <si>
    <t>0973927582</t>
  </si>
  <si>
    <t>025209011927</t>
  </si>
  <si>
    <t>0326338560</t>
  </si>
  <si>
    <t>0346146680</t>
  </si>
  <si>
    <t>025209011087</t>
  </si>
  <si>
    <t>0984651912</t>
  </si>
  <si>
    <t>0396854576</t>
  </si>
  <si>
    <t>2.2</t>
  </si>
  <si>
    <t xml:space="preserve">Nguyễn Hoàng Long </t>
  </si>
  <si>
    <t>11 Tin</t>
  </si>
  <si>
    <t>Cô Hà</t>
  </si>
  <si>
    <t>Sơn Đông - Phú Thọ</t>
  </si>
  <si>
    <t>002210011128</t>
  </si>
  <si>
    <t>0386754997</t>
  </si>
  <si>
    <t>0868343856</t>
  </si>
  <si>
    <t xml:space="preserve">Trương Thái Dương </t>
  </si>
  <si>
    <t>026210020310</t>
  </si>
  <si>
    <t>0975798221</t>
  </si>
  <si>
    <t>0978696809</t>
  </si>
  <si>
    <t>025210012701</t>
  </si>
  <si>
    <t>0968670281</t>
  </si>
  <si>
    <t>0388919388</t>
  </si>
  <si>
    <t xml:space="preserve">Nguyễn Tiến Đạt </t>
  </si>
  <si>
    <t>025210004238</t>
  </si>
  <si>
    <t>0336596484</t>
  </si>
  <si>
    <t>0366584486</t>
  </si>
  <si>
    <t>025210014209</t>
  </si>
  <si>
    <t>0332368233</t>
  </si>
  <si>
    <t>0356593925</t>
  </si>
  <si>
    <t>Tam Nông- Phú Thọ</t>
  </si>
  <si>
    <t>025210010176</t>
  </si>
  <si>
    <t>0337830596</t>
  </si>
  <si>
    <t>0333073217</t>
  </si>
  <si>
    <t>2.3</t>
  </si>
  <si>
    <t>Nguyễn Trung Sơn TP</t>
  </si>
  <si>
    <t>025210012358</t>
  </si>
  <si>
    <t>0943598210</t>
  </si>
  <si>
    <t>0973830707</t>
  </si>
  <si>
    <t>Hải Lựu-Phú Thọ</t>
  </si>
  <si>
    <t>026210008247</t>
  </si>
  <si>
    <t>0386258933</t>
  </si>
  <si>
    <t>0972572489</t>
  </si>
  <si>
    <t>025210016605</t>
  </si>
  <si>
    <t>0966415808</t>
  </si>
  <si>
    <t>0369564585</t>
  </si>
  <si>
    <t>025210012535</t>
  </si>
  <si>
    <t>0376523093</t>
  </si>
  <si>
    <t>0984645728</t>
  </si>
  <si>
    <t>Cô Đ.Hoa</t>
  </si>
  <si>
    <t>025210007164</t>
  </si>
  <si>
    <t>0335047960</t>
  </si>
  <si>
    <t>0989926508</t>
  </si>
  <si>
    <t>001210025248</t>
  </si>
  <si>
    <t>0344082010</t>
  </si>
  <si>
    <t>0965620579</t>
  </si>
  <si>
    <t>2.4</t>
  </si>
  <si>
    <t>025209002798</t>
  </si>
  <si>
    <t>0373791906</t>
  </si>
  <si>
    <t>0974582563</t>
  </si>
  <si>
    <t>025209005024</t>
  </si>
  <si>
    <t>0986752370</t>
  </si>
  <si>
    <t>0989621486</t>
  </si>
  <si>
    <t>025209005452</t>
  </si>
  <si>
    <t>0337235595</t>
  </si>
  <si>
    <t>0984572908</t>
  </si>
  <si>
    <t>025209015542</t>
  </si>
  <si>
    <t>0392266831</t>
  </si>
  <si>
    <t>0962309009</t>
  </si>
  <si>
    <t>025209013220</t>
  </si>
  <si>
    <t>0364586209</t>
  </si>
  <si>
    <t>0363135933</t>
  </si>
  <si>
    <t>008209005895</t>
  </si>
  <si>
    <t>0867268809</t>
  </si>
  <si>
    <t>0977353916</t>
  </si>
  <si>
    <t>Hiền Quan-Phú Thọ</t>
  </si>
  <si>
    <t>002211005380</t>
  </si>
  <si>
    <t>0833022369</t>
  </si>
  <si>
    <t>0376597048</t>
  </si>
  <si>
    <t>025211003008</t>
  </si>
  <si>
    <t>0942498740</t>
  </si>
  <si>
    <t>0989387339</t>
  </si>
  <si>
    <t>025211015269</t>
  </si>
  <si>
    <t>0971476033</t>
  </si>
  <si>
    <t>0984201970</t>
  </si>
  <si>
    <t>025211011016</t>
  </si>
  <si>
    <t>0964089637</t>
  </si>
  <si>
    <t>0962646417</t>
  </si>
  <si>
    <t>025211014013</t>
  </si>
  <si>
    <t>0335190911</t>
  </si>
  <si>
    <t>0373081186</t>
  </si>
  <si>
    <t>025211014274</t>
  </si>
  <si>
    <t>0388283484</t>
  </si>
  <si>
    <t>0949302666</t>
  </si>
  <si>
    <t>026211006415</t>
  </si>
  <si>
    <t>0848062011</t>
  </si>
  <si>
    <t>025211012635</t>
  </si>
  <si>
    <t>0392083689</t>
  </si>
  <si>
    <t>0982241304</t>
  </si>
  <si>
    <t>025711009090</t>
  </si>
  <si>
    <t>0358483483</t>
  </si>
  <si>
    <t>0965616568</t>
  </si>
  <si>
    <t>025211005547</t>
  </si>
  <si>
    <t>0982976843</t>
  </si>
  <si>
    <t>0947293185</t>
  </si>
  <si>
    <t>Vĩnh Phúc-Phú Thọ</t>
  </si>
  <si>
    <t>026211002913</t>
  </si>
  <si>
    <t>0985611669</t>
  </si>
  <si>
    <t>0912599139</t>
  </si>
  <si>
    <t>Đồng Lương-Phú Thọ</t>
  </si>
  <si>
    <t>025211016795</t>
  </si>
  <si>
    <t>0865216841</t>
  </si>
  <si>
    <t>0975841408</t>
  </si>
  <si>
    <t>025209011843</t>
  </si>
  <si>
    <t>0364023686</t>
  </si>
  <si>
    <t>0355223568</t>
  </si>
  <si>
    <t>025209014098</t>
  </si>
  <si>
    <t>0366526608</t>
  </si>
  <si>
    <t>0963867836</t>
  </si>
  <si>
    <t>025209005691</t>
  </si>
  <si>
    <t>0332141009</t>
  </si>
  <si>
    <t>0982199567</t>
  </si>
  <si>
    <t>025209012755</t>
  </si>
  <si>
    <t>0963217055</t>
  </si>
  <si>
    <t>0916007755</t>
  </si>
  <si>
    <t>Lâm Thao- Phú Thọ</t>
  </si>
  <si>
    <t>025209002278</t>
  </si>
  <si>
    <t>0395382009</t>
  </si>
  <si>
    <t>0982337082</t>
  </si>
  <si>
    <t>025209005008</t>
  </si>
  <si>
    <t>0968039963</t>
  </si>
  <si>
    <t>0943037636</t>
  </si>
  <si>
    <t>025209002196</t>
  </si>
  <si>
    <t>0964090309</t>
  </si>
  <si>
    <t>0982207983</t>
  </si>
  <si>
    <t>025209012597</t>
  </si>
  <si>
    <t>0916392207</t>
  </si>
  <si>
    <t>0942182235</t>
  </si>
  <si>
    <t>025209015208</t>
  </si>
  <si>
    <t>0899134311</t>
  </si>
  <si>
    <t>0972570803</t>
  </si>
  <si>
    <t>026209013191</t>
  </si>
  <si>
    <t>0365637689</t>
  </si>
  <si>
    <t>0948014675</t>
  </si>
  <si>
    <t>Ngô Viết Tính</t>
  </si>
  <si>
    <t>025209016487</t>
  </si>
  <si>
    <t>0357794112</t>
  </si>
  <si>
    <t>0777625732</t>
  </si>
  <si>
    <t>025210004736</t>
  </si>
  <si>
    <t>0963560926</t>
  </si>
  <si>
    <t>0387233688</t>
  </si>
  <si>
    <t>025210004133</t>
  </si>
  <si>
    <t>0982555899</t>
  </si>
  <si>
    <t>0978535688</t>
  </si>
  <si>
    <t>Lâm Thao - Phú Thọ</t>
  </si>
  <si>
    <t>025210016722</t>
  </si>
  <si>
    <t>0966467081</t>
  </si>
  <si>
    <t>0842384214</t>
  </si>
  <si>
    <t>Sơn Dương-Tuyên Quang</t>
  </si>
  <si>
    <t>026210005806</t>
  </si>
  <si>
    <t>0357582199</t>
  </si>
  <si>
    <t>0989360230</t>
  </si>
  <si>
    <t>Hoàng Mai-Hà Nội</t>
  </si>
  <si>
    <t>001209062114</t>
  </si>
  <si>
    <t>0969843877</t>
  </si>
  <si>
    <t>0986123623</t>
  </si>
  <si>
    <t>025209008532</t>
  </si>
  <si>
    <t>0346738335</t>
  </si>
  <si>
    <t>0369206797</t>
  </si>
  <si>
    <t>025209009565</t>
  </si>
  <si>
    <t>0868638100</t>
  </si>
  <si>
    <t>0379662299</t>
  </si>
  <si>
    <t>025209013067</t>
  </si>
  <si>
    <t>0368312829</t>
  </si>
  <si>
    <t>0985655702</t>
  </si>
  <si>
    <t>025209003839</t>
  </si>
  <si>
    <t>0399954528</t>
  </si>
  <si>
    <t>0988221271</t>
  </si>
  <si>
    <t xml:space="preserve">Cao Tuấn Minh </t>
  </si>
  <si>
    <t>025209009989</t>
  </si>
  <si>
    <t>0369708999</t>
  </si>
  <si>
    <t>0985338477</t>
  </si>
  <si>
    <t>025209003331</t>
  </si>
  <si>
    <t>0947362282</t>
  </si>
  <si>
    <t>0336597238</t>
  </si>
  <si>
    <t>025209007483</t>
  </si>
  <si>
    <t>0327862629</t>
  </si>
  <si>
    <t>0977942889</t>
  </si>
  <si>
    <t>TX Phú Thọ-Phú THọ</t>
  </si>
  <si>
    <t>025209000102</t>
  </si>
  <si>
    <t>0867291109</t>
  </si>
  <si>
    <t>0383136385</t>
  </si>
  <si>
    <t xml:space="preserve">Hà Thanh Tùng </t>
  </si>
  <si>
    <t>025209011107</t>
  </si>
  <si>
    <t>0364364608</t>
  </si>
  <si>
    <t>0986200085</t>
  </si>
  <si>
    <t>025209004519</t>
  </si>
  <si>
    <t>0334189321</t>
  </si>
  <si>
    <t>0984474126</t>
  </si>
  <si>
    <t>025209011754</t>
  </si>
  <si>
    <t>0353138664</t>
  </si>
  <si>
    <t>0378354778</t>
  </si>
  <si>
    <t>025209004584</t>
  </si>
  <si>
    <t>0923299986</t>
  </si>
  <si>
    <t>0978441291</t>
  </si>
  <si>
    <t>025209008609</t>
  </si>
  <si>
    <t>0328001473</t>
  </si>
  <si>
    <t>0978114794</t>
  </si>
  <si>
    <t>025209011531</t>
  </si>
  <si>
    <t>0377083917</t>
  </si>
  <si>
    <t>0982060346</t>
  </si>
  <si>
    <t>025209015469</t>
  </si>
  <si>
    <t>0868170909</t>
  </si>
  <si>
    <t>0983260499</t>
  </si>
  <si>
    <t>025209007106</t>
  </si>
  <si>
    <t>0947157488</t>
  </si>
  <si>
    <t>0835386899</t>
  </si>
  <si>
    <t>025209010871</t>
  </si>
  <si>
    <t>0388122658</t>
  </si>
  <si>
    <t>0988969235</t>
  </si>
  <si>
    <t>025211006814</t>
  </si>
  <si>
    <t>0835372468</t>
  </si>
  <si>
    <t>0976005179</t>
  </si>
  <si>
    <t>10 Lý B</t>
  </si>
  <si>
    <t>Hùng Vương-Phú Thọ</t>
  </si>
  <si>
    <t>025211005543</t>
  </si>
  <si>
    <t>0336268311</t>
  </si>
  <si>
    <t>0343715825</t>
  </si>
  <si>
    <t>025211013176</t>
  </si>
  <si>
    <t>0979543461</t>
  </si>
  <si>
    <t>0975678245</t>
  </si>
  <si>
    <t>025211013170</t>
  </si>
  <si>
    <t>0333695636</t>
  </si>
  <si>
    <t>0386102166</t>
  </si>
  <si>
    <t>025211007055</t>
  </si>
  <si>
    <t>0966868906</t>
  </si>
  <si>
    <t>0987628622</t>
  </si>
  <si>
    <t>Bình Dương-Phú Thọ</t>
  </si>
  <si>
    <t>026211002525</t>
  </si>
  <si>
    <t>0343153844</t>
  </si>
  <si>
    <t>0329512555</t>
  </si>
  <si>
    <t>026211009718</t>
  </si>
  <si>
    <t>0868051562</t>
  </si>
  <si>
    <t>0388784204</t>
  </si>
  <si>
    <t>025211009630</t>
  </si>
  <si>
    <t>0387228468</t>
  </si>
  <si>
    <t>0944063099</t>
  </si>
  <si>
    <t>0982663320</t>
  </si>
  <si>
    <t>0968256258</t>
  </si>
  <si>
    <t>025211013232</t>
  </si>
  <si>
    <t>0365514410</t>
  </si>
  <si>
    <t>0986665864</t>
  </si>
  <si>
    <t>025211012598</t>
  </si>
  <si>
    <t>0325627163</t>
  </si>
  <si>
    <t>0984363286</t>
  </si>
  <si>
    <t>025211013827</t>
  </si>
  <si>
    <t>0338018795</t>
  </si>
  <si>
    <t>0984413960</t>
  </si>
  <si>
    <t>025211002526</t>
  </si>
  <si>
    <t>0349852211</t>
  </si>
  <si>
    <t>0386356614</t>
  </si>
  <si>
    <t>025211014573</t>
  </si>
  <si>
    <t>0346223638</t>
  </si>
  <si>
    <t>0396483348</t>
  </si>
  <si>
    <t>025211001475</t>
  </si>
  <si>
    <t>0358503312</t>
  </si>
  <si>
    <t>0869056181</t>
  </si>
  <si>
    <t>025211001509</t>
  </si>
  <si>
    <t>0343519229</t>
  </si>
  <si>
    <t>0369091009</t>
  </si>
  <si>
    <t>025211010439</t>
  </si>
  <si>
    <t>0986080833</t>
  </si>
  <si>
    <t>0973948896</t>
  </si>
  <si>
    <t>025211004937</t>
  </si>
  <si>
    <t>0989083357</t>
  </si>
  <si>
    <t>0382369939</t>
  </si>
  <si>
    <t>025209004972</t>
  </si>
  <si>
    <t>0392334099</t>
  </si>
  <si>
    <t>0982065189</t>
  </si>
  <si>
    <t>025209012228</t>
  </si>
  <si>
    <t>0988049016</t>
  </si>
  <si>
    <t>0393991623</t>
  </si>
  <si>
    <t>025209013286</t>
  </si>
  <si>
    <t>0398027981</t>
  </si>
  <si>
    <t>0359873912</t>
  </si>
  <si>
    <t>025209002556</t>
  </si>
  <si>
    <t>0824661005</t>
  </si>
  <si>
    <t>0916345186</t>
  </si>
  <si>
    <t>025209002651</t>
  </si>
  <si>
    <t>0966560538</t>
  </si>
  <si>
    <t>0357123728</t>
  </si>
  <si>
    <t>025209012472</t>
  </si>
  <si>
    <t>0374365117</t>
  </si>
  <si>
    <t>0989911135</t>
  </si>
  <si>
    <t>025209001256</t>
  </si>
  <si>
    <t>0389882563</t>
  </si>
  <si>
    <t>0389181177</t>
  </si>
  <si>
    <t>025209007633</t>
  </si>
  <si>
    <t>0397277115</t>
  </si>
  <si>
    <t>0365483944</t>
  </si>
  <si>
    <t>025209001081</t>
  </si>
  <si>
    <t>0866759126</t>
  </si>
  <si>
    <t>0366283189</t>
  </si>
  <si>
    <t>025209011125</t>
  </si>
  <si>
    <t>0973578734</t>
  </si>
  <si>
    <t>0943207888</t>
  </si>
  <si>
    <t>025209009994</t>
  </si>
  <si>
    <t>0946386856</t>
  </si>
  <si>
    <t>0853324128</t>
  </si>
  <si>
    <t>025209012482</t>
  </si>
  <si>
    <t>0917810187</t>
  </si>
  <si>
    <t>0912989544</t>
  </si>
  <si>
    <t>025210011687</t>
  </si>
  <si>
    <t>0368896410</t>
  </si>
  <si>
    <t>0982389203</t>
  </si>
  <si>
    <t>025210005162</t>
  </si>
  <si>
    <t>0877740809</t>
  </si>
  <si>
    <t>0986527263</t>
  </si>
  <si>
    <t>Đinh Tiến Thành TP</t>
  </si>
  <si>
    <t>025210003370</t>
  </si>
  <si>
    <t>0367088122</t>
  </si>
  <si>
    <t>0369891844</t>
  </si>
  <si>
    <t>025210008483</t>
  </si>
  <si>
    <t>0969745505</t>
  </si>
  <si>
    <t>0338106978</t>
  </si>
  <si>
    <t>Lê Thủy Hoàng</t>
  </si>
  <si>
    <t>025210011331</t>
  </si>
  <si>
    <t>0838118399</t>
  </si>
  <si>
    <t>0984501781</t>
  </si>
  <si>
    <t>Phan Khánh TP</t>
  </si>
  <si>
    <t>Chân Mộng-Phú Thọ</t>
  </si>
  <si>
    <t>025210003797</t>
  </si>
  <si>
    <t>0981589246</t>
  </si>
  <si>
    <t>0984369252</t>
  </si>
  <si>
    <t>001210011669</t>
  </si>
  <si>
    <t>0334821548</t>
  </si>
  <si>
    <t>0334427221</t>
  </si>
  <si>
    <t>025210011852</t>
  </si>
  <si>
    <t>0983906356</t>
  </si>
  <si>
    <t>0762139361</t>
  </si>
  <si>
    <t>025210010830</t>
  </si>
  <si>
    <t>0849966899</t>
  </si>
  <si>
    <t>0916120583</t>
  </si>
  <si>
    <t>025210001677</t>
  </si>
  <si>
    <t>0354287868</t>
  </si>
  <si>
    <t>0826867133</t>
  </si>
  <si>
    <t>026210008407</t>
  </si>
  <si>
    <t>0965303727</t>
  </si>
  <si>
    <t>0399961988</t>
  </si>
  <si>
    <t>025210014112</t>
  </si>
  <si>
    <t>0989540966</t>
  </si>
  <si>
    <t>0349859739</t>
  </si>
  <si>
    <t>026211003058</t>
  </si>
  <si>
    <t>0338284548</t>
  </si>
  <si>
    <t>0977949276</t>
  </si>
  <si>
    <t>Tiên Lương-Phú Thọ</t>
  </si>
  <si>
    <t>025211014111</t>
  </si>
  <si>
    <t>0968265813</t>
  </si>
  <si>
    <t>0976691311</t>
  </si>
  <si>
    <t>026211010324</t>
  </si>
  <si>
    <t>0343196915</t>
  </si>
  <si>
    <t>0982745903</t>
  </si>
  <si>
    <t>026211000671</t>
  </si>
  <si>
    <t>0358928683</t>
  </si>
  <si>
    <t>0982868307</t>
  </si>
  <si>
    <t>026211011290</t>
  </si>
  <si>
    <t>0965160233</t>
  </si>
  <si>
    <t>0962180683</t>
  </si>
  <si>
    <t>025211008291</t>
  </si>
  <si>
    <t>0356972272</t>
  </si>
  <si>
    <t>0988900089</t>
  </si>
  <si>
    <t>025209012702</t>
  </si>
  <si>
    <t>0844978166</t>
  </si>
  <si>
    <t>0385054454</t>
  </si>
  <si>
    <t>025209011567</t>
  </si>
  <si>
    <t>0343124109</t>
  </si>
  <si>
    <t>0368662792</t>
  </si>
  <si>
    <t>025209008161</t>
  </si>
  <si>
    <t>0983856283</t>
  </si>
  <si>
    <t>0983343958</t>
  </si>
  <si>
    <t>025209006226</t>
  </si>
  <si>
    <t>0362282058</t>
  </si>
  <si>
    <t>0388474092</t>
  </si>
  <si>
    <t>025209001105</t>
  </si>
  <si>
    <t>0822972666</t>
  </si>
  <si>
    <t>0982878190</t>
  </si>
  <si>
    <t>Hạ Hòa - Phú Thọ</t>
  </si>
  <si>
    <t>025209014216</t>
  </si>
  <si>
    <t>0969527816</t>
  </si>
  <si>
    <t>0382467606</t>
  </si>
  <si>
    <t>Tạ Gia bảo</t>
  </si>
  <si>
    <t>025211003337</t>
  </si>
  <si>
    <t>0968771388</t>
  </si>
  <si>
    <t>0974419590</t>
  </si>
  <si>
    <t>025211009337</t>
  </si>
  <si>
    <t>0333231013</t>
  </si>
  <si>
    <t>0978230693</t>
  </si>
  <si>
    <t>025211001992</t>
  </si>
  <si>
    <t>0367002164</t>
  </si>
  <si>
    <t>0976333718</t>
  </si>
  <si>
    <t>025211013739</t>
  </si>
  <si>
    <t>0328879867</t>
  </si>
  <si>
    <t>0892513073</t>
  </si>
  <si>
    <t>025211003237</t>
  </si>
  <si>
    <t>0332946112</t>
  </si>
  <si>
    <t>0942007960</t>
  </si>
  <si>
    <t>001211028384</t>
  </si>
  <si>
    <t>0342998105</t>
  </si>
  <si>
    <t>0946074555</t>
  </si>
  <si>
    <t>025211010442</t>
  </si>
  <si>
    <t>0981139630</t>
  </si>
  <si>
    <t>0978662155</t>
  </si>
  <si>
    <t>025211004675</t>
  </si>
  <si>
    <t>0358508203</t>
  </si>
  <si>
    <t>0394007396</t>
  </si>
  <si>
    <t>025211016261</t>
  </si>
  <si>
    <t>0332225999</t>
  </si>
  <si>
    <t>0368665666</t>
  </si>
  <si>
    <t>025211008582</t>
  </si>
  <si>
    <t>0862755988</t>
  </si>
  <si>
    <t>0868703583</t>
  </si>
  <si>
    <t>025211011853</t>
  </si>
  <si>
    <t>0325115951</t>
  </si>
  <si>
    <t>0842635658</t>
  </si>
  <si>
    <t>025211010568</t>
  </si>
  <si>
    <t>0325066830</t>
  </si>
  <si>
    <t>0978418079</t>
  </si>
  <si>
    <t>Xuân Viên-Phú Thọ</t>
  </si>
  <si>
    <t>025211007170</t>
  </si>
  <si>
    <t>0353966178</t>
  </si>
  <si>
    <t>0988023237</t>
  </si>
  <si>
    <t>025211000256</t>
  </si>
  <si>
    <t>0389610289</t>
  </si>
  <si>
    <t>0965467644</t>
  </si>
  <si>
    <t>025211013496</t>
  </si>
  <si>
    <t>0918766811</t>
  </si>
  <si>
    <t>0944632862</t>
  </si>
  <si>
    <t>025211015286</t>
  </si>
  <si>
    <t>0565420999</t>
  </si>
  <si>
    <t>0378374717</t>
  </si>
  <si>
    <t>0368538950</t>
  </si>
  <si>
    <t>0982810987</t>
  </si>
  <si>
    <t>025211014486</t>
  </si>
  <si>
    <t>0971375911</t>
  </si>
  <si>
    <t>0966775528</t>
  </si>
  <si>
    <t>025209003251</t>
  </si>
  <si>
    <t>0335234266</t>
  </si>
  <si>
    <t>0398082075</t>
  </si>
  <si>
    <t>025209008020</t>
  </si>
  <si>
    <t>0333991276</t>
  </si>
  <si>
    <t>0388334099</t>
  </si>
  <si>
    <t>025209005107</t>
  </si>
  <si>
    <t>0868836070</t>
  </si>
  <si>
    <t>0974948602</t>
  </si>
  <si>
    <t>025009005193</t>
  </si>
  <si>
    <t>0912475021</t>
  </si>
  <si>
    <t>0915489919</t>
  </si>
  <si>
    <t>025209009237</t>
  </si>
  <si>
    <t>0368341234</t>
  </si>
  <si>
    <t>0932270521</t>
  </si>
  <si>
    <t>Tạ Duy Hưng TP</t>
  </si>
  <si>
    <t>025209006377</t>
  </si>
  <si>
    <t>0359906489</t>
  </si>
  <si>
    <t>0888770479</t>
  </si>
  <si>
    <t>025209008125</t>
  </si>
  <si>
    <t>0968222635</t>
  </si>
  <si>
    <t>0986184188</t>
  </si>
  <si>
    <t>025209013476</t>
  </si>
  <si>
    <t>0977375047</t>
  </si>
  <si>
    <t>0987800762</t>
  </si>
  <si>
    <t>025209003463</t>
  </si>
  <si>
    <t>0359990842</t>
  </si>
  <si>
    <t>0327752088</t>
  </si>
  <si>
    <t>025309006398</t>
  </si>
  <si>
    <t>0913300709</t>
  </si>
  <si>
    <t>0982202198</t>
  </si>
  <si>
    <t>025209011361</t>
  </si>
  <si>
    <t>0395887385</t>
  </si>
  <si>
    <t>0369825835</t>
  </si>
  <si>
    <t xml:space="preserve">Phạm Anh Minh </t>
  </si>
  <si>
    <t>025209010461</t>
  </si>
  <si>
    <t>0886685008</t>
  </si>
  <si>
    <t>0983432389</t>
  </si>
  <si>
    <t>Nguyễn Thái Hòa</t>
  </si>
  <si>
    <t>025209016201</t>
  </si>
  <si>
    <t>0387237859</t>
  </si>
  <si>
    <t>0974071509</t>
  </si>
  <si>
    <t>025209007752</t>
  </si>
  <si>
    <t>0373915028</t>
  </si>
  <si>
    <t>0984709348</t>
  </si>
  <si>
    <t>025209004935</t>
  </si>
  <si>
    <t>0397110183</t>
  </si>
  <si>
    <t>0985291760</t>
  </si>
  <si>
    <t>025209015076</t>
  </si>
  <si>
    <t>0398081222</t>
  </si>
  <si>
    <t>0982026927</t>
  </si>
  <si>
    <t>025209002122</t>
  </si>
  <si>
    <t>0357465471</t>
  </si>
  <si>
    <t>0972925983</t>
  </si>
  <si>
    <t>4.7</t>
  </si>
  <si>
    <t>025209001933</t>
  </si>
  <si>
    <t>0965956138</t>
  </si>
  <si>
    <t>0983866182</t>
  </si>
  <si>
    <t>025209006198</t>
  </si>
  <si>
    <t>0904091819</t>
  </si>
  <si>
    <t>0932282899</t>
  </si>
  <si>
    <t>025209006380</t>
  </si>
  <si>
    <t>0869979288</t>
  </si>
  <si>
    <t>0977847510</t>
  </si>
  <si>
    <t>025209016007</t>
  </si>
  <si>
    <t>0337558109</t>
  </si>
  <si>
    <t>0983212959</t>
  </si>
  <si>
    <t>025209004895</t>
  </si>
  <si>
    <t>0359420409</t>
  </si>
  <si>
    <t>0382600280</t>
  </si>
  <si>
    <t>4.8</t>
  </si>
  <si>
    <t>026211015158</t>
  </si>
  <si>
    <t>0337478636</t>
  </si>
  <si>
    <t>0398190636</t>
  </si>
  <si>
    <t>025211003207</t>
  </si>
  <si>
    <t>0336719426</t>
  </si>
  <si>
    <t>0378646879</t>
  </si>
  <si>
    <t>025211002542</t>
  </si>
  <si>
    <t>0967994211</t>
  </si>
  <si>
    <t>0988027785</t>
  </si>
  <si>
    <t>034211000923</t>
  </si>
  <si>
    <t>0876694042</t>
  </si>
  <si>
    <t>0868645035</t>
  </si>
  <si>
    <t>026211007606</t>
  </si>
  <si>
    <t>0961653411</t>
  </si>
  <si>
    <t>0985226189</t>
  </si>
  <si>
    <t>025211005059</t>
  </si>
  <si>
    <t>0973790527</t>
  </si>
  <si>
    <t>0365557666</t>
  </si>
  <si>
    <t>025211012204</t>
  </si>
  <si>
    <t>0367209931</t>
  </si>
  <si>
    <t>0973151001</t>
  </si>
  <si>
    <t>025211012607</t>
  </si>
  <si>
    <t>0326792816</t>
  </si>
  <si>
    <t>0983507591</t>
  </si>
  <si>
    <t>025211018007</t>
  </si>
  <si>
    <t>0333806973</t>
  </si>
  <si>
    <t>0976604454</t>
  </si>
  <si>
    <t>026211007307</t>
  </si>
  <si>
    <t>0866429789</t>
  </si>
  <si>
    <t>0908928616</t>
  </si>
  <si>
    <t>025211008340</t>
  </si>
  <si>
    <t>0979542059</t>
  </si>
  <si>
    <t>0979581609</t>
  </si>
  <si>
    <t>025211011020</t>
  </si>
  <si>
    <t>0969634912</t>
  </si>
  <si>
    <t>0399522555</t>
  </si>
  <si>
    <t>025210000584</t>
  </si>
  <si>
    <t>0399302868</t>
  </si>
  <si>
    <t>0978418125</t>
  </si>
  <si>
    <t>025210013196</t>
  </si>
  <si>
    <t>0968463936</t>
  </si>
  <si>
    <t>0972185333</t>
  </si>
  <si>
    <t>025210010685</t>
  </si>
  <si>
    <t>0989595703</t>
  </si>
  <si>
    <t>0399146837</t>
  </si>
  <si>
    <t>025210005423</t>
  </si>
  <si>
    <t>0356626118</t>
  </si>
  <si>
    <t>0985675456</t>
  </si>
  <si>
    <t>025210007430</t>
  </si>
  <si>
    <t>0328426281</t>
  </si>
  <si>
    <t>0377193266</t>
  </si>
  <si>
    <t>025210014786</t>
  </si>
  <si>
    <t>0364809210</t>
  </si>
  <si>
    <t>0868378054</t>
  </si>
  <si>
    <t>025209007880</t>
  </si>
  <si>
    <t>0962262397</t>
  </si>
  <si>
    <t>0374070904</t>
  </si>
  <si>
    <t>026209004691</t>
  </si>
  <si>
    <t>0329867058</t>
  </si>
  <si>
    <t>0985737428</t>
  </si>
  <si>
    <t>026209005105</t>
  </si>
  <si>
    <t>0358662268</t>
  </si>
  <si>
    <t>0912583083</t>
  </si>
  <si>
    <t>026209006487</t>
  </si>
  <si>
    <t>0389623509</t>
  </si>
  <si>
    <t>0335395916</t>
  </si>
  <si>
    <t>026209003243</t>
  </si>
  <si>
    <t>0965340230</t>
  </si>
  <si>
    <t>0985747826</t>
  </si>
  <si>
    <t>026209000647</t>
  </si>
  <si>
    <t>0954686323</t>
  </si>
  <si>
    <t>0978418084</t>
  </si>
  <si>
    <t>026210000871</t>
  </si>
  <si>
    <t>0358182010</t>
  </si>
  <si>
    <t>0962533565</t>
  </si>
  <si>
    <t>Hoàng Anh Tuấn TP</t>
  </si>
  <si>
    <t>025210002224</t>
  </si>
  <si>
    <t>0854515878</t>
  </si>
  <si>
    <t>0912318878</t>
  </si>
  <si>
    <t>025210001414</t>
  </si>
  <si>
    <t>0976132071</t>
  </si>
  <si>
    <t>0969616163</t>
  </si>
  <si>
    <t>025210002168</t>
  </si>
  <si>
    <t>0369096104</t>
  </si>
  <si>
    <t>0987565112</t>
  </si>
  <si>
    <t>025210014897</t>
  </si>
  <si>
    <t>0393193610</t>
  </si>
  <si>
    <t>0985312992</t>
  </si>
  <si>
    <t>P. Phú Thọ-Phú Thọ</t>
  </si>
  <si>
    <t>025210005410</t>
  </si>
  <si>
    <t>0986654380</t>
  </si>
  <si>
    <t>0389119350</t>
  </si>
  <si>
    <t>5.1</t>
  </si>
  <si>
    <t>025210012320</t>
  </si>
  <si>
    <t>0852329800</t>
  </si>
  <si>
    <t>0917313938</t>
  </si>
  <si>
    <t>025210006064</t>
  </si>
  <si>
    <t>0961818099</t>
  </si>
  <si>
    <t>0915563668</t>
  </si>
  <si>
    <t>Thái Hòa-Phú Thọ</t>
  </si>
  <si>
    <t>026210005364</t>
  </si>
  <si>
    <t>0858317668</t>
  </si>
  <si>
    <t>0985613572</t>
  </si>
  <si>
    <t>025210009730</t>
  </si>
  <si>
    <t>0359931470</t>
  </si>
  <si>
    <t>0978850869</t>
  </si>
  <si>
    <t>Đinh Xuân Quang TP</t>
  </si>
  <si>
    <t>025210013596</t>
  </si>
  <si>
    <t>0588019019</t>
  </si>
  <si>
    <t>0364176586</t>
  </si>
  <si>
    <t>025210001703</t>
  </si>
  <si>
    <t>0962886736</t>
  </si>
  <si>
    <t>0339831186</t>
  </si>
  <si>
    <t>5.2</t>
  </si>
  <si>
    <t>026211001630</t>
  </si>
  <si>
    <t>0833194436</t>
  </si>
  <si>
    <t>0976142286</t>
  </si>
  <si>
    <t>025211004586</t>
  </si>
  <si>
    <t>0866575199</t>
  </si>
  <si>
    <t>0974075333</t>
  </si>
  <si>
    <t>025211002969</t>
  </si>
  <si>
    <t>0971566813</t>
  </si>
  <si>
    <t>025211002139</t>
  </si>
  <si>
    <t>0971596992</t>
  </si>
  <si>
    <t>0925868222</t>
  </si>
  <si>
    <t>025211007892</t>
  </si>
  <si>
    <t>0352011444</t>
  </si>
  <si>
    <t>0989753093</t>
  </si>
  <si>
    <t>025211009803</t>
  </si>
  <si>
    <t>0974334611</t>
  </si>
  <si>
    <t>0947059166</t>
  </si>
  <si>
    <t>5.3</t>
  </si>
  <si>
    <t>025210016839</t>
  </si>
  <si>
    <t>0886617668</t>
  </si>
  <si>
    <t>0338468468</t>
  </si>
  <si>
    <t>025210016643</t>
  </si>
  <si>
    <t>0325412772</t>
  </si>
  <si>
    <t>0988939646</t>
  </si>
  <si>
    <t>025210014886</t>
  </si>
  <si>
    <t>0388748978</t>
  </si>
  <si>
    <t>0967043677</t>
  </si>
  <si>
    <t>025210007171</t>
  </si>
  <si>
    <t>0975159300</t>
  </si>
  <si>
    <t>0975655159</t>
  </si>
  <si>
    <t>025209003897</t>
  </si>
  <si>
    <t>0362028936</t>
  </si>
  <si>
    <t>0974367251</t>
  </si>
  <si>
    <t>025209005166</t>
  </si>
  <si>
    <t>0964503758</t>
  </si>
  <si>
    <t>0977684083</t>
  </si>
  <si>
    <t>5.4</t>
  </si>
  <si>
    <t>Hợp Lý-Phú Thọ</t>
  </si>
  <si>
    <t>026210010221</t>
  </si>
  <si>
    <t>0326888735</t>
  </si>
  <si>
    <t>0972803982</t>
  </si>
  <si>
    <t>025210011446</t>
  </si>
  <si>
    <t>0963919531</t>
  </si>
  <si>
    <t>0981130131</t>
  </si>
  <si>
    <t>025210003835</t>
  </si>
  <si>
    <t>0964321828</t>
  </si>
  <si>
    <t>0969184012</t>
  </si>
  <si>
    <t>026210010812</t>
  </si>
  <si>
    <t>0347321629</t>
  </si>
  <si>
    <t>0984079176</t>
  </si>
  <si>
    <t>Bị mất</t>
  </si>
  <si>
    <t>0975052369</t>
  </si>
  <si>
    <t>0359927254</t>
  </si>
  <si>
    <t>0335502735</t>
  </si>
  <si>
    <t>0385801629</t>
  </si>
  <si>
    <t>5.5</t>
  </si>
  <si>
    <t>026211009888</t>
  </si>
  <si>
    <t>0797669657</t>
  </si>
  <si>
    <t>0979066351</t>
  </si>
  <si>
    <t>026211006477</t>
  </si>
  <si>
    <t>0975339237</t>
  </si>
  <si>
    <t>0988843908</t>
  </si>
  <si>
    <t>026211007065</t>
  </si>
  <si>
    <t>0973689018</t>
  </si>
  <si>
    <t>0974269955</t>
  </si>
  <si>
    <t>025211016776</t>
  </si>
  <si>
    <t>0383788362</t>
  </si>
  <si>
    <t>0915735878</t>
  </si>
  <si>
    <t>025211016013</t>
  </si>
  <si>
    <t>0377216116</t>
  </si>
  <si>
    <t>0973822291</t>
  </si>
  <si>
    <t>022611001227</t>
  </si>
  <si>
    <t>0974340108</t>
  </si>
  <si>
    <t>0977638512</t>
  </si>
  <si>
    <t>5.6</t>
  </si>
  <si>
    <t>010209003157</t>
  </si>
  <si>
    <t>0962895145</t>
  </si>
  <si>
    <t>0399965286</t>
  </si>
  <si>
    <t>025209002982</t>
  </si>
  <si>
    <t>0327125180</t>
  </si>
  <si>
    <t>0978759374</t>
  </si>
  <si>
    <t>010209009797</t>
  </si>
  <si>
    <t>0986325600</t>
  </si>
  <si>
    <t>0916088621</t>
  </si>
  <si>
    <t>025209007817</t>
  </si>
  <si>
    <t>0826524595</t>
  </si>
  <si>
    <t>0982588252</t>
  </si>
  <si>
    <t>025209099509</t>
  </si>
  <si>
    <t>0325313297</t>
  </si>
  <si>
    <t>0978919781</t>
  </si>
  <si>
    <t xml:space="preserve">Nguyễn Bảo Nam </t>
  </si>
  <si>
    <t>025209011030</t>
  </si>
  <si>
    <t>0978489225</t>
  </si>
  <si>
    <t>0356548419</t>
  </si>
  <si>
    <t>5.7</t>
  </si>
  <si>
    <t>025209013132</t>
  </si>
  <si>
    <t>0393329433</t>
  </si>
  <si>
    <t>0985752738</t>
  </si>
  <si>
    <t>025209009756</t>
  </si>
  <si>
    <t>0865886465</t>
  </si>
  <si>
    <t>0983026902</t>
  </si>
  <si>
    <t>025209013265</t>
  </si>
  <si>
    <t>0336909243</t>
  </si>
  <si>
    <t>0976065945</t>
  </si>
  <si>
    <t>026209007092</t>
  </si>
  <si>
    <t>0973243189</t>
  </si>
  <si>
    <t>0846893555</t>
  </si>
  <si>
    <t>026209010337</t>
  </si>
  <si>
    <t>0931561618</t>
  </si>
  <si>
    <t>0789063789</t>
  </si>
  <si>
    <t>026209003749</t>
  </si>
  <si>
    <t>0824243566</t>
  </si>
  <si>
    <t>0944629888</t>
  </si>
  <si>
    <t>025209003141</t>
  </si>
  <si>
    <t>0332108162</t>
  </si>
  <si>
    <t>0978004051</t>
  </si>
  <si>
    <t>025209014396</t>
  </si>
  <si>
    <t>0336250345</t>
  </si>
  <si>
    <t>0975478836</t>
  </si>
  <si>
    <t>025209012221</t>
  </si>
  <si>
    <t>0938710502</t>
  </si>
  <si>
    <t>0972272236</t>
  </si>
  <si>
    <t>025209007444</t>
  </si>
  <si>
    <t>0981360876</t>
  </si>
  <si>
    <t>0382008564</t>
  </si>
  <si>
    <t>011209008982</t>
  </si>
  <si>
    <t>0986562325</t>
  </si>
  <si>
    <t>025209013037</t>
  </si>
  <si>
    <t>0921291619</t>
  </si>
  <si>
    <t>0989029241</t>
  </si>
  <si>
    <t>5.9</t>
  </si>
  <si>
    <t>025210008094</t>
  </si>
  <si>
    <t>0345518424</t>
  </si>
  <si>
    <t>0976995669</t>
  </si>
  <si>
    <t>025210014244</t>
  </si>
  <si>
    <t>0862840222</t>
  </si>
  <si>
    <t>0978143243</t>
  </si>
  <si>
    <t>Thanh Minh-Phú Thọ</t>
  </si>
  <si>
    <t>025210013825</t>
  </si>
  <si>
    <t>0369031521</t>
  </si>
  <si>
    <t>0973712830</t>
  </si>
  <si>
    <t>025210014475</t>
  </si>
  <si>
    <t>0794562858</t>
  </si>
  <si>
    <t>0976155411</t>
  </si>
  <si>
    <t>Yên Mạnh Hùng TP</t>
  </si>
  <si>
    <t>025210016421</t>
  </si>
  <si>
    <t>0979650898</t>
  </si>
  <si>
    <t>0983650898</t>
  </si>
  <si>
    <t>025210014220</t>
  </si>
  <si>
    <t>0981205672</t>
  </si>
  <si>
    <t>0352971179</t>
  </si>
  <si>
    <t>026209012821</t>
  </si>
  <si>
    <t>0826782786</t>
  </si>
  <si>
    <t>0978469138</t>
  </si>
  <si>
    <t>026209004993</t>
  </si>
  <si>
    <t>0961495712</t>
  </si>
  <si>
    <t>0983298912</t>
  </si>
  <si>
    <t>026209003669</t>
  </si>
  <si>
    <t>0866890269</t>
  </si>
  <si>
    <t>0972841907</t>
  </si>
  <si>
    <t>026209000555</t>
  </si>
  <si>
    <t>0330430622</t>
  </si>
  <si>
    <t>0344356215</t>
  </si>
  <si>
    <t>025209028873</t>
  </si>
  <si>
    <t>0357139318</t>
  </si>
  <si>
    <t>0386864311</t>
  </si>
  <si>
    <t>Vĩnh Yên-Vĩnh Phúc</t>
  </si>
  <si>
    <t>026209014281</t>
  </si>
  <si>
    <t>0337649686</t>
  </si>
  <si>
    <t>0983178355</t>
  </si>
  <si>
    <t>025211010538</t>
  </si>
  <si>
    <t>0971534036</t>
  </si>
  <si>
    <t>0335718887</t>
  </si>
  <si>
    <t>026211005482</t>
  </si>
  <si>
    <t>0797669504</t>
  </si>
  <si>
    <t>0374695181</t>
  </si>
  <si>
    <t>026211013221</t>
  </si>
  <si>
    <t>0326016895</t>
  </si>
  <si>
    <t>0983623315</t>
  </si>
  <si>
    <t>026211000536</t>
  </si>
  <si>
    <t>0797669010</t>
  </si>
  <si>
    <t>0983754299</t>
  </si>
  <si>
    <t>026211009874</t>
  </si>
  <si>
    <t>0824016088</t>
  </si>
  <si>
    <t>0985931088</t>
  </si>
  <si>
    <t>026211012449</t>
  </si>
  <si>
    <t>0797669530</t>
  </si>
  <si>
    <t>0348569558</t>
  </si>
  <si>
    <t>5.12</t>
  </si>
  <si>
    <t>025210011995</t>
  </si>
  <si>
    <t>0869388577</t>
  </si>
  <si>
    <t>0982737574</t>
  </si>
  <si>
    <t>008210004533</t>
  </si>
  <si>
    <t>0383002699</t>
  </si>
  <si>
    <t>0399301987</t>
  </si>
  <si>
    <t>025210002021</t>
  </si>
  <si>
    <t>0347840110</t>
  </si>
  <si>
    <t>0389766856</t>
  </si>
  <si>
    <t>Minh Hòa-Phú Thọ</t>
  </si>
  <si>
    <t>025210001559</t>
  </si>
  <si>
    <t>0359178886</t>
  </si>
  <si>
    <t>0362976768</t>
  </si>
  <si>
    <t xml:space="preserve">Lê Cao Thái Sơn </t>
  </si>
  <si>
    <t>025210001573</t>
  </si>
  <si>
    <t>0352654383</t>
  </si>
  <si>
    <t>0913810601</t>
  </si>
  <si>
    <t>Trần Trí Dũng TP</t>
  </si>
  <si>
    <t>P.Vĩnh Phúc - Phú Thọ</t>
  </si>
  <si>
    <t>001210030195</t>
  </si>
  <si>
    <t>0939246677</t>
  </si>
  <si>
    <t>0989342009</t>
  </si>
  <si>
    <t>6.1</t>
  </si>
  <si>
    <t>025211012155</t>
  </si>
  <si>
    <t>0793079535</t>
  </si>
  <si>
    <t>0973765282</t>
  </si>
  <si>
    <t>025211003278</t>
  </si>
  <si>
    <t>038833099</t>
  </si>
  <si>
    <t>0976134498</t>
  </si>
  <si>
    <t>025211005812</t>
  </si>
  <si>
    <t>0396854662</t>
  </si>
  <si>
    <t>0977823935</t>
  </si>
  <si>
    <t>026211013596</t>
  </si>
  <si>
    <t>0794677865</t>
  </si>
  <si>
    <t>0979018286</t>
  </si>
  <si>
    <t>025211004237</t>
  </si>
  <si>
    <t>0333031946</t>
  </si>
  <si>
    <t>0961998684</t>
  </si>
  <si>
    <t>025211012019</t>
  </si>
  <si>
    <t>0942011693</t>
  </si>
  <si>
    <t>0963881085</t>
  </si>
  <si>
    <t>6.2</t>
  </si>
  <si>
    <t>Đoàn Duy Khoa TP</t>
  </si>
  <si>
    <t>026210005467</t>
  </si>
  <si>
    <t>0925160688</t>
  </si>
  <si>
    <t>0986042298</t>
  </si>
  <si>
    <t>025210006679</t>
  </si>
  <si>
    <t>0969588296</t>
  </si>
  <si>
    <t>0974655523</t>
  </si>
  <si>
    <t>025210015772</t>
  </si>
  <si>
    <t>0846797660</t>
  </si>
  <si>
    <t>0987842600</t>
  </si>
  <si>
    <t>025210006849</t>
  </si>
  <si>
    <t>0919081410</t>
  </si>
  <si>
    <t>0979776343</t>
  </si>
  <si>
    <t>025210013862</t>
  </si>
  <si>
    <t>0982153235</t>
  </si>
  <si>
    <t>0986916053</t>
  </si>
  <si>
    <t>025210015300</t>
  </si>
  <si>
    <t>0943198066</t>
  </si>
  <si>
    <t>0389539352</t>
  </si>
  <si>
    <t>6.3</t>
  </si>
  <si>
    <t>025210008480</t>
  </si>
  <si>
    <t>0354131182</t>
  </si>
  <si>
    <t>0384088865</t>
  </si>
  <si>
    <t>025210006444</t>
  </si>
  <si>
    <t>0979345221</t>
  </si>
  <si>
    <t>0976153235</t>
  </si>
  <si>
    <t>025210014492</t>
  </si>
  <si>
    <t>0379152360</t>
  </si>
  <si>
    <t>0986792094</t>
  </si>
  <si>
    <t>Lê Đức Minh TP</t>
  </si>
  <si>
    <t>025210004350</t>
  </si>
  <si>
    <t>0988185376</t>
  </si>
  <si>
    <t>0978295465</t>
  </si>
  <si>
    <t>025210000250</t>
  </si>
  <si>
    <t>0927633286</t>
  </si>
  <si>
    <t>0987612772</t>
  </si>
  <si>
    <t>025210010234</t>
  </si>
  <si>
    <t>0386754315</t>
  </si>
  <si>
    <t>0988584016</t>
  </si>
  <si>
    <t>6.4</t>
  </si>
  <si>
    <t>025210013162</t>
  </si>
  <si>
    <t>0349545062</t>
  </si>
  <si>
    <t>0365128121</t>
  </si>
  <si>
    <t>Sơn Tây-Hà Nội</t>
  </si>
  <si>
    <t>001210023672</t>
  </si>
  <si>
    <t>0917059559</t>
  </si>
  <si>
    <t>0772355999</t>
  </si>
  <si>
    <t>Phạm Nguyễn Hoàng Hải TP</t>
  </si>
  <si>
    <t>Xuân Lũng-Phú Thọ</t>
  </si>
  <si>
    <t>025210017118</t>
  </si>
  <si>
    <t>0789073293</t>
  </si>
  <si>
    <t>0961440526</t>
  </si>
  <si>
    <t>025210011929</t>
  </si>
  <si>
    <t>0968227585</t>
  </si>
  <si>
    <t>0977408978</t>
  </si>
  <si>
    <t>025210005184</t>
  </si>
  <si>
    <t>0389759017</t>
  </si>
  <si>
    <t>0344303675</t>
  </si>
  <si>
    <t>TT Hạ Hòa-Phú Thọ</t>
  </si>
  <si>
    <t>025210008042</t>
  </si>
  <si>
    <t>0988549899</t>
  </si>
  <si>
    <t>0985141098</t>
  </si>
  <si>
    <t>6.5</t>
  </si>
  <si>
    <t>025210012086</t>
  </si>
  <si>
    <t>0845397555</t>
  </si>
  <si>
    <t>0914508194</t>
  </si>
  <si>
    <t>Nguyễn Quang Huy TP</t>
  </si>
  <si>
    <t>025210009601</t>
  </si>
  <si>
    <t>0787163154</t>
  </si>
  <si>
    <t>0986998266</t>
  </si>
  <si>
    <t>025210002386</t>
  </si>
  <si>
    <t>0985630250</t>
  </si>
  <si>
    <t>0394825202</t>
  </si>
  <si>
    <t>025210013341</t>
  </si>
  <si>
    <t>0388110123</t>
  </si>
  <si>
    <t>0984260000</t>
  </si>
  <si>
    <t>019210000472</t>
  </si>
  <si>
    <t>0352919665</t>
  </si>
  <si>
    <t>0327963462</t>
  </si>
  <si>
    <t>025210006616</t>
  </si>
  <si>
    <t>0838123776</t>
  </si>
  <si>
    <t>0988923783</t>
  </si>
  <si>
    <t>6.6</t>
  </si>
  <si>
    <t>025211001059</t>
  </si>
  <si>
    <t>0981539030</t>
  </si>
  <si>
    <t>0984361789</t>
  </si>
  <si>
    <t>025211012950</t>
  </si>
  <si>
    <t>0921156858</t>
  </si>
  <si>
    <t>0986610813</t>
  </si>
  <si>
    <t>004211018148</t>
  </si>
  <si>
    <t>0333356891</t>
  </si>
  <si>
    <t>0377037733</t>
  </si>
  <si>
    <t>025211017420</t>
  </si>
  <si>
    <t>0787042789</t>
  </si>
  <si>
    <t>0977095898</t>
  </si>
  <si>
    <t>025211011225</t>
  </si>
  <si>
    <t>0968586795</t>
  </si>
  <si>
    <t>0969542222</t>
  </si>
  <si>
    <t>6.7</t>
  </si>
  <si>
    <t>Lai Đồng-Phú Thọ</t>
  </si>
  <si>
    <t>025211004764</t>
  </si>
  <si>
    <t>0358969052</t>
  </si>
  <si>
    <t>0344183879</t>
  </si>
  <si>
    <t>025211014865</t>
  </si>
  <si>
    <t>0969697367</t>
  </si>
  <si>
    <t>0982535988</t>
  </si>
  <si>
    <t>025210008269</t>
  </si>
  <si>
    <t>0387888829</t>
  </si>
  <si>
    <t>0879668999</t>
  </si>
  <si>
    <t>025211004475</t>
  </si>
  <si>
    <t>0843340666</t>
  </si>
  <si>
    <t>0946536999</t>
  </si>
  <si>
    <t>025211014149</t>
  </si>
  <si>
    <t>0976579136</t>
  </si>
  <si>
    <t>0984866432</t>
  </si>
  <si>
    <t>025211011767</t>
  </si>
  <si>
    <t>0915743849</t>
  </si>
  <si>
    <t>0917067797</t>
  </si>
  <si>
    <t>6.8</t>
  </si>
  <si>
    <t>025211017969</t>
  </si>
  <si>
    <t>0944732588</t>
  </si>
  <si>
    <t>0963222468</t>
  </si>
  <si>
    <t>025211014378</t>
  </si>
  <si>
    <t>0868290511</t>
  </si>
  <si>
    <t>0985658490</t>
  </si>
  <si>
    <t>001211001309</t>
  </si>
  <si>
    <t>0915736830</t>
  </si>
  <si>
    <t>025211006324</t>
  </si>
  <si>
    <t>0862619708</t>
  </si>
  <si>
    <t>0365570488</t>
  </si>
  <si>
    <t>025211011167</t>
  </si>
  <si>
    <t>0836079838</t>
  </si>
  <si>
    <t>0379773784</t>
  </si>
  <si>
    <t>025211018063</t>
  </si>
  <si>
    <t>0326614116</t>
  </si>
  <si>
    <t>0977913607</t>
  </si>
  <si>
    <t>6.9</t>
  </si>
  <si>
    <t>025211003153</t>
  </si>
  <si>
    <t>0912298685</t>
  </si>
  <si>
    <t>0978785685</t>
  </si>
  <si>
    <t>025211004742</t>
  </si>
  <si>
    <t>0977038493</t>
  </si>
  <si>
    <t>0973548044</t>
  </si>
  <si>
    <t>025211013253</t>
  </si>
  <si>
    <t>0335129311</t>
  </si>
  <si>
    <t>0372490600</t>
  </si>
  <si>
    <t>025211002940</t>
  </si>
  <si>
    <t>0397791903</t>
  </si>
  <si>
    <t>0976138889</t>
  </si>
  <si>
    <t>025211003230</t>
  </si>
  <si>
    <t>0989834259</t>
  </si>
  <si>
    <t>0984407178</t>
  </si>
  <si>
    <t>025211007173</t>
  </si>
  <si>
    <t>0398955818</t>
  </si>
  <si>
    <t>0982112588</t>
  </si>
  <si>
    <t>6.10</t>
  </si>
  <si>
    <t>Hà Hải Nam TP</t>
  </si>
  <si>
    <t>Phú Khê-Phú Thọ</t>
  </si>
  <si>
    <t>025210008339</t>
  </si>
  <si>
    <t>0833333228</t>
  </si>
  <si>
    <t>0986540066</t>
  </si>
  <si>
    <t>025210011234</t>
  </si>
  <si>
    <t>0865518881</t>
  </si>
  <si>
    <t>0968328828</t>
  </si>
  <si>
    <t>025210002058</t>
  </si>
  <si>
    <t>0962543979</t>
  </si>
  <si>
    <t>0969489393</t>
  </si>
  <si>
    <t>025210003641</t>
  </si>
  <si>
    <t>0917270683</t>
  </si>
  <si>
    <t>0963715963</t>
  </si>
  <si>
    <t>025210003703</t>
  </si>
  <si>
    <t>0976426171</t>
  </si>
  <si>
    <t>0395145234</t>
  </si>
  <si>
    <t>025210016160</t>
  </si>
  <si>
    <t>0888222995</t>
  </si>
  <si>
    <t>0982022373</t>
  </si>
  <si>
    <t>6.11</t>
  </si>
  <si>
    <t>001210015129</t>
  </si>
  <si>
    <t>0347400030</t>
  </si>
  <si>
    <t>0983914231</t>
  </si>
  <si>
    <t>025210016015</t>
  </si>
  <si>
    <t>0359370048</t>
  </si>
  <si>
    <t>0978255318</t>
  </si>
  <si>
    <t>025210000472</t>
  </si>
  <si>
    <t>0375301469</t>
  </si>
  <si>
    <t>0362877455</t>
  </si>
  <si>
    <t>025210010745</t>
  </si>
  <si>
    <t>0869791182</t>
  </si>
  <si>
    <t>0977365902</t>
  </si>
  <si>
    <t>Nguyễn Việt Anh TP</t>
  </si>
  <si>
    <t>025210008260</t>
  </si>
  <si>
    <t>0335615758</t>
  </si>
  <si>
    <t>0975531098</t>
  </si>
  <si>
    <t>025210002514</t>
  </si>
  <si>
    <t>0975934716</t>
  </si>
  <si>
    <t>0868275963</t>
  </si>
  <si>
    <t>6.12</t>
  </si>
  <si>
    <t>025209009986</t>
  </si>
  <si>
    <t>0901977471</t>
  </si>
  <si>
    <t>093461619</t>
  </si>
  <si>
    <t>025209006667</t>
  </si>
  <si>
    <t>0393312009</t>
  </si>
  <si>
    <t>0985777396</t>
  </si>
  <si>
    <t>025209016622</t>
  </si>
  <si>
    <t>0327246209</t>
  </si>
  <si>
    <t>0988552674</t>
  </si>
  <si>
    <t xml:space="preserve">12 Địa </t>
  </si>
  <si>
    <t>025209007016</t>
  </si>
  <si>
    <t>0358281109</t>
  </si>
  <si>
    <t>0977513368</t>
  </si>
  <si>
    <t>025209010230</t>
  </si>
  <si>
    <t>0979499358</t>
  </si>
  <si>
    <t>0972571768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</si>
</sst>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5" x14ac:knownFonts="1">
    <font>
      <sz val="11"/>
      <color theme="1"/>
      <name val="Calibri"/>
      <family val="2"/>
      <scheme val="minor"/>
    </font>
    <font>
      <b/>
      <sz val="16"/>
      <color rgb="FF1F4E78"/>
      <name val="Calibri"/>
    </font>
    <font>
      <i/>
      <sz val="11"/>
      <color rgb="FF595959"/>
      <name val="Calibri"/>
    </font>
    <font>
      <b/>
      <sz val="10"/>
      <color rgb="FFFFFFFF"/>
      <name val="Calibri"/>
    </font>
    <font>
      <u/>
      <sz val="11"/>
      <color rgb="FF0563BB"/>
      <name val="Calibri"/>
    </font>
    <font>
      <b/>
      <sz val="10"/>
      <name val="Calibri"/>
    </font>
    <font>
      <sz val="10"/>
      <name val="Calibri"/>
    </font>
    <font>
      <b/>
      <sz val="9"/>
      <color rgb="FF595959"/>
      <name val="Calibri"/>
    </font>
    <font>
      <b/>
      <sz val="14"/>
      <color rgb="FF1F4E78"/>
      <name val="Calibri"/>
    </font>
    <font>
      <b/>
      <sz val="11"/>
      <color theme="1"/>
      <name val="Calibri"/>
      <family val="2"/>
      <scheme val="minor"/>
    </font>
    <font>
      <b/>
      <sz val="16"/>
      <color rgb="FF1F4E78"/>
      <name val="Times New Roman"/>
      <family val="1"/>
    </font>
    <font>
      <sz val="11"/>
      <color theme="1"/>
      <name val="Times New Roman"/>
      <family val="1"/>
    </font>
    <font>
      <i/>
      <sz val="11"/>
      <color rgb="FF595959"/>
      <name val="Times New Roman"/>
      <family val="1"/>
    </font>
    <font>
      <b/>
      <sz val="12"/>
      <color rgb="FF1F4E78"/>
      <name val="Times New Roman"/>
      <family val="1"/>
    </font>
    <font>
      <b/>
      <sz val="10"/>
      <color rgb="FFFFFFFF"/>
      <name val="Times New Roman"/>
      <family val="1"/>
    </font>
    <font>
      <u/>
      <sz val="11"/>
      <color rgb="FF0563BB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3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4"/>
      <name val="Times New Roman"/>
      <family val="1"/>
    </font>
    <font>
      <sz val="12"/>
      <color rgb="FFFF0000"/>
      <name val="Times New Roman"/>
      <family val="1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3"/>
      <color theme="1"/>
      <name val="Times New Roman"/>
      <family val="1"/>
    </font>
    <font>
      <b/>
      <sz val="12"/>
      <color rgb="FFFF0000"/>
      <name val="Times New Roman"/>
      <family val="1"/>
    </font>
    <font>
      <sz val="13"/>
      <name val="Times New Roman"/>
      <family val="1"/>
    </font>
    <font>
      <sz val="11"/>
      <color rgb="FFFF0000"/>
      <name val="Times New Roman"/>
      <family val="1"/>
    </font>
    <font>
      <sz val="11"/>
      <color rgb="FFC00000"/>
      <name val="Times New Roman"/>
      <family val="1"/>
    </font>
    <font>
      <sz val="11"/>
      <name val="Times New Roman"/>
      <family val="1"/>
    </font>
    <font>
      <b/>
      <sz val="13"/>
      <color rgb="FFFF0000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9FBFD"/>
        <bgColor rgb="FFF9FBFD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D6DCE4"/>
        <bgColor rgb="FFD6DCE4"/>
      </patternFill>
    </fill>
    <fill>
      <patternFill patternType="solid">
        <fgColor rgb="FFFFFFFF"/>
        <bgColor rgb="FFFFFFFF"/>
      </patternFill>
    </fill>
    <fill>
      <patternFill patternType="solid">
        <fgColor rgb="FF4472C4"/>
        <bgColor rgb="FF4472C4"/>
      </patternFill>
    </fill>
    <fill>
      <patternFill patternType="solid">
        <fgColor rgb="FFDCE6F1"/>
        <bgColor rgb="FFDCE6F1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4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medium">
        <color rgb="FF2F5496"/>
      </top>
      <bottom style="medium">
        <color rgb="FF2F549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medium">
        <color rgb="FF2F5496"/>
      </bottom>
      <diagonal/>
    </border>
    <border>
      <left/>
      <right/>
      <top/>
      <bottom style="medium">
        <color rgb="FF2F5496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6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4" fillId="0" borderId="0" xfId="0" applyFont="1"/>
    <xf numFmtId="0" fontId="3" fillId="8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0" fillId="9" borderId="2" xfId="0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center" vertical="center" wrapText="1"/>
    </xf>
    <xf numFmtId="164" fontId="0" fillId="0" borderId="2" xfId="0" applyNumberFormat="1" applyBorder="1" applyAlignment="1">
      <alignment horizontal="right" vertical="center"/>
    </xf>
    <xf numFmtId="0" fontId="11" fillId="0" borderId="0" xfId="0" applyFont="1"/>
    <xf numFmtId="0" fontId="14" fillId="2" borderId="1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 wrapText="1"/>
    </xf>
    <xf numFmtId="0" fontId="15" fillId="0" borderId="2" xfId="0" applyFont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left" vertical="center" wrapText="1"/>
    </xf>
    <xf numFmtId="0" fontId="15" fillId="3" borderId="2" xfId="0" applyFont="1" applyFill="1" applyBorder="1" applyAlignment="1">
      <alignment horizontal="center" vertical="center" wrapText="1"/>
    </xf>
    <xf numFmtId="0" fontId="13" fillId="0" borderId="0" xfId="0" applyFont="1"/>
    <xf numFmtId="0" fontId="16" fillId="0" borderId="0" xfId="0" applyFont="1"/>
    <xf numFmtId="0" fontId="17" fillId="0" borderId="0" xfId="0" applyFont="1"/>
    <xf numFmtId="0" fontId="17" fillId="3" borderId="2" xfId="0" applyFont="1" applyFill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left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left" vertical="center" wrapText="1"/>
    </xf>
    <xf numFmtId="0" fontId="17" fillId="4" borderId="2" xfId="0" applyFont="1" applyFill="1" applyBorder="1" applyAlignment="1">
      <alignment horizontal="center" vertical="center" wrapText="1"/>
    </xf>
    <xf numFmtId="0" fontId="17" fillId="4" borderId="2" xfId="0" applyFont="1" applyFill="1" applyBorder="1" applyAlignment="1">
      <alignment horizontal="left" vertical="center" wrapText="1"/>
    </xf>
    <xf numFmtId="0" fontId="17" fillId="5" borderId="2" xfId="0" applyFont="1" applyFill="1" applyBorder="1" applyAlignment="1">
      <alignment horizontal="center" vertical="center" wrapText="1"/>
    </xf>
    <xf numFmtId="0" fontId="17" fillId="5" borderId="2" xfId="0" applyFont="1" applyFill="1" applyBorder="1" applyAlignment="1">
      <alignment horizontal="left" vertical="center" wrapText="1"/>
    </xf>
    <xf numFmtId="164" fontId="11" fillId="3" borderId="2" xfId="0" applyNumberFormat="1" applyFont="1" applyFill="1" applyBorder="1" applyAlignment="1">
      <alignment horizontal="right" vertical="center"/>
    </xf>
    <xf numFmtId="0" fontId="16" fillId="3" borderId="2" xfId="0" applyFont="1" applyFill="1" applyBorder="1" applyAlignment="1">
      <alignment horizontal="center" vertical="center" wrapText="1"/>
    </xf>
    <xf numFmtId="164" fontId="11" fillId="0" borderId="2" xfId="0" applyNumberFormat="1" applyFont="1" applyBorder="1" applyAlignment="1">
      <alignment horizontal="right" vertical="center"/>
    </xf>
    <xf numFmtId="0" fontId="16" fillId="0" borderId="2" xfId="0" applyFont="1" applyBorder="1" applyAlignment="1">
      <alignment horizontal="center" vertical="center" wrapText="1"/>
    </xf>
    <xf numFmtId="0" fontId="9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4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3" fillId="8" borderId="1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1" xfId="0" applyBorder="1"/>
    <xf numFmtId="0" fontId="8" fillId="4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18" fillId="10" borderId="0" xfId="0" applyFont="1" applyFill="1" applyAlignment="1">
      <alignment horizontal="center" vertical="center"/>
    </xf>
    <xf numFmtId="0" fontId="18" fillId="10" borderId="0" xfId="0" applyFont="1" applyFill="1" applyAlignment="1">
      <alignment horizontal="center" vertical="center"/>
    </xf>
    <xf numFmtId="0" fontId="19" fillId="10" borderId="0" xfId="0" applyFont="1" applyFill="1"/>
    <xf numFmtId="0" fontId="0" fillId="10" borderId="0" xfId="0" applyFill="1"/>
    <xf numFmtId="0" fontId="20" fillId="10" borderId="0" xfId="0" applyFont="1" applyFill="1" applyAlignment="1">
      <alignment horizontal="center" vertical="center"/>
    </xf>
    <xf numFmtId="0" fontId="21" fillId="10" borderId="0" xfId="0" applyFont="1" applyFill="1" applyAlignment="1">
      <alignment horizontal="left" vertical="center"/>
    </xf>
    <xf numFmtId="0" fontId="20" fillId="10" borderId="5" xfId="0" applyFont="1" applyFill="1" applyBorder="1" applyAlignment="1">
      <alignment horizontal="center" vertical="center" wrapText="1"/>
    </xf>
    <xf numFmtId="0" fontId="20" fillId="10" borderId="6" xfId="0" applyFont="1" applyFill="1" applyBorder="1" applyAlignment="1">
      <alignment horizontal="center" vertical="center" wrapText="1"/>
    </xf>
    <xf numFmtId="0" fontId="20" fillId="10" borderId="7" xfId="0" applyFont="1" applyFill="1" applyBorder="1" applyAlignment="1">
      <alignment horizontal="center" vertical="center" wrapText="1"/>
    </xf>
    <xf numFmtId="0" fontId="19" fillId="10" borderId="8" xfId="0" applyFont="1" applyFill="1" applyBorder="1" applyAlignment="1">
      <alignment horizontal="center" vertical="center"/>
    </xf>
    <xf numFmtId="0" fontId="22" fillId="10" borderId="9" xfId="0" applyFont="1" applyFill="1" applyBorder="1" applyAlignment="1">
      <alignment horizontal="center" vertical="center" wrapText="1"/>
    </xf>
    <xf numFmtId="0" fontId="23" fillId="10" borderId="10" xfId="0" applyFont="1" applyFill="1" applyBorder="1" applyAlignment="1">
      <alignment horizontal="left"/>
    </xf>
    <xf numFmtId="14" fontId="23" fillId="10" borderId="11" xfId="0" applyNumberFormat="1" applyFont="1" applyFill="1" applyBorder="1" applyAlignment="1">
      <alignment horizontal="right"/>
    </xf>
    <xf numFmtId="0" fontId="23" fillId="10" borderId="11" xfId="0" applyFont="1" applyFill="1" applyBorder="1" applyAlignment="1">
      <alignment horizontal="left"/>
    </xf>
    <xf numFmtId="0" fontId="23" fillId="10" borderId="11" xfId="0" applyFont="1" applyFill="1" applyBorder="1"/>
    <xf numFmtId="49" fontId="23" fillId="10" borderId="11" xfId="0" applyNumberFormat="1" applyFont="1" applyFill="1" applyBorder="1" applyAlignment="1">
      <alignment horizontal="right"/>
    </xf>
    <xf numFmtId="0" fontId="0" fillId="11" borderId="0" xfId="0" applyFill="1"/>
    <xf numFmtId="0" fontId="19" fillId="10" borderId="12" xfId="0" applyFont="1" applyFill="1" applyBorder="1" applyAlignment="1">
      <alignment horizontal="center" vertical="center"/>
    </xf>
    <xf numFmtId="0" fontId="22" fillId="10" borderId="13" xfId="0" applyFont="1" applyFill="1" applyBorder="1" applyAlignment="1">
      <alignment horizontal="center" vertical="center" wrapText="1"/>
    </xf>
    <xf numFmtId="0" fontId="22" fillId="10" borderId="14" xfId="0" applyFont="1" applyFill="1" applyBorder="1" applyAlignment="1">
      <alignment horizontal="center" vertical="center" wrapText="1"/>
    </xf>
    <xf numFmtId="0" fontId="23" fillId="10" borderId="15" xfId="0" applyFont="1" applyFill="1" applyBorder="1" applyAlignment="1">
      <alignment horizontal="left"/>
    </xf>
    <xf numFmtId="14" fontId="23" fillId="10" borderId="16" xfId="0" applyNumberFormat="1" applyFont="1" applyFill="1" applyBorder="1" applyAlignment="1">
      <alignment horizontal="right"/>
    </xf>
    <xf numFmtId="0" fontId="23" fillId="10" borderId="16" xfId="0" applyFont="1" applyFill="1" applyBorder="1" applyAlignment="1">
      <alignment horizontal="left"/>
    </xf>
    <xf numFmtId="0" fontId="23" fillId="10" borderId="16" xfId="0" applyFont="1" applyFill="1" applyBorder="1"/>
    <xf numFmtId="49" fontId="23" fillId="10" borderId="16" xfId="0" applyNumberFormat="1" applyFont="1" applyFill="1" applyBorder="1" applyAlignment="1">
      <alignment horizontal="right"/>
    </xf>
    <xf numFmtId="0" fontId="23" fillId="10" borderId="17" xfId="0" applyFont="1" applyFill="1" applyBorder="1" applyAlignment="1">
      <alignment horizontal="left"/>
    </xf>
    <xf numFmtId="14" fontId="23" fillId="10" borderId="18" xfId="0" applyNumberFormat="1" applyFont="1" applyFill="1" applyBorder="1" applyAlignment="1">
      <alignment horizontal="right"/>
    </xf>
    <xf numFmtId="0" fontId="23" fillId="10" borderId="19" xfId="0" applyFont="1" applyFill="1" applyBorder="1" applyAlignment="1">
      <alignment horizontal="left"/>
    </xf>
    <xf numFmtId="0" fontId="23" fillId="10" borderId="18" xfId="0" applyFont="1" applyFill="1" applyBorder="1"/>
    <xf numFmtId="49" fontId="23" fillId="10" borderId="19" xfId="0" applyNumberFormat="1" applyFont="1" applyFill="1" applyBorder="1" applyAlignment="1">
      <alignment horizontal="right"/>
    </xf>
    <xf numFmtId="49" fontId="23" fillId="10" borderId="18" xfId="0" applyNumberFormat="1" applyFont="1" applyFill="1" applyBorder="1" applyAlignment="1">
      <alignment horizontal="right"/>
    </xf>
    <xf numFmtId="0" fontId="23" fillId="10" borderId="18" xfId="0" applyFont="1" applyFill="1" applyBorder="1" applyAlignment="1">
      <alignment horizontal="left"/>
    </xf>
    <xf numFmtId="0" fontId="23" fillId="10" borderId="20" xfId="0" applyFont="1" applyFill="1" applyBorder="1" applyAlignment="1">
      <alignment horizontal="left"/>
    </xf>
    <xf numFmtId="14" fontId="23" fillId="10" borderId="19" xfId="0" applyNumberFormat="1" applyFont="1" applyFill="1" applyBorder="1" applyAlignment="1">
      <alignment horizontal="right"/>
    </xf>
    <xf numFmtId="0" fontId="23" fillId="10" borderId="19" xfId="0" applyFont="1" applyFill="1" applyBorder="1"/>
    <xf numFmtId="0" fontId="0" fillId="12" borderId="0" xfId="0" applyFill="1"/>
    <xf numFmtId="0" fontId="23" fillId="10" borderId="21" xfId="0" applyFont="1" applyFill="1" applyBorder="1" applyAlignment="1">
      <alignment horizontal="left"/>
    </xf>
    <xf numFmtId="14" fontId="23" fillId="10" borderId="22" xfId="0" applyNumberFormat="1" applyFont="1" applyFill="1" applyBorder="1" applyAlignment="1">
      <alignment horizontal="right"/>
    </xf>
    <xf numFmtId="0" fontId="23" fillId="10" borderId="22" xfId="0" applyFont="1" applyFill="1" applyBorder="1" applyAlignment="1">
      <alignment horizontal="left"/>
    </xf>
    <xf numFmtId="49" fontId="23" fillId="10" borderId="22" xfId="0" applyNumberFormat="1" applyFont="1" applyFill="1" applyBorder="1" applyAlignment="1">
      <alignment horizontal="right"/>
    </xf>
    <xf numFmtId="0" fontId="24" fillId="10" borderId="9" xfId="0" applyFont="1" applyFill="1" applyBorder="1" applyAlignment="1">
      <alignment horizontal="center" vertical="center"/>
    </xf>
    <xf numFmtId="0" fontId="23" fillId="13" borderId="20" xfId="0" applyFont="1" applyFill="1" applyBorder="1" applyAlignment="1">
      <alignment horizontal="left"/>
    </xf>
    <xf numFmtId="14" fontId="23" fillId="13" borderId="19" xfId="0" applyNumberFormat="1" applyFont="1" applyFill="1" applyBorder="1" applyAlignment="1">
      <alignment horizontal="right"/>
    </xf>
    <xf numFmtId="0" fontId="23" fillId="13" borderId="19" xfId="0" applyFont="1" applyFill="1" applyBorder="1" applyAlignment="1">
      <alignment horizontal="left"/>
    </xf>
    <xf numFmtId="0" fontId="23" fillId="13" borderId="19" xfId="0" applyFont="1" applyFill="1" applyBorder="1"/>
    <xf numFmtId="49" fontId="23" fillId="13" borderId="19" xfId="0" applyNumberFormat="1" applyFont="1" applyFill="1" applyBorder="1" applyAlignment="1">
      <alignment horizontal="right"/>
    </xf>
    <xf numFmtId="0" fontId="24" fillId="10" borderId="13" xfId="0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left"/>
    </xf>
    <xf numFmtId="14" fontId="23" fillId="13" borderId="11" xfId="0" applyNumberFormat="1" applyFont="1" applyFill="1" applyBorder="1" applyAlignment="1">
      <alignment horizontal="right"/>
    </xf>
    <xf numFmtId="0" fontId="23" fillId="13" borderId="11" xfId="0" applyFont="1" applyFill="1" applyBorder="1" applyAlignment="1">
      <alignment horizontal="left"/>
    </xf>
    <xf numFmtId="0" fontId="23" fillId="13" borderId="11" xfId="0" applyFont="1" applyFill="1" applyBorder="1"/>
    <xf numFmtId="49" fontId="23" fillId="13" borderId="11" xfId="0" applyNumberFormat="1" applyFont="1" applyFill="1" applyBorder="1" applyAlignment="1">
      <alignment horizontal="right"/>
    </xf>
    <xf numFmtId="0" fontId="24" fillId="10" borderId="14" xfId="0" applyFont="1" applyFill="1" applyBorder="1" applyAlignment="1">
      <alignment horizontal="center" vertical="center"/>
    </xf>
    <xf numFmtId="0" fontId="23" fillId="13" borderId="15" xfId="0" applyFont="1" applyFill="1" applyBorder="1" applyAlignment="1">
      <alignment horizontal="left"/>
    </xf>
    <xf numFmtId="14" fontId="23" fillId="13" borderId="16" xfId="0" applyNumberFormat="1" applyFont="1" applyFill="1" applyBorder="1" applyAlignment="1">
      <alignment horizontal="right"/>
    </xf>
    <xf numFmtId="0" fontId="23" fillId="13" borderId="16" xfId="0" applyFont="1" applyFill="1" applyBorder="1" applyAlignment="1">
      <alignment horizontal="left"/>
    </xf>
    <xf numFmtId="0" fontId="23" fillId="13" borderId="16" xfId="0" applyFont="1" applyFill="1" applyBorder="1"/>
    <xf numFmtId="49" fontId="23" fillId="13" borderId="16" xfId="0" applyNumberFormat="1" applyFont="1" applyFill="1" applyBorder="1" applyAlignment="1">
      <alignment horizontal="right"/>
    </xf>
    <xf numFmtId="0" fontId="23" fillId="10" borderId="10" xfId="0" applyFont="1" applyFill="1" applyBorder="1"/>
    <xf numFmtId="49" fontId="23" fillId="10" borderId="11" xfId="0" quotePrefix="1" applyNumberFormat="1" applyFont="1" applyFill="1" applyBorder="1" applyAlignment="1">
      <alignment horizontal="right"/>
    </xf>
    <xf numFmtId="0" fontId="23" fillId="10" borderId="22" xfId="0" applyFont="1" applyFill="1" applyBorder="1"/>
    <xf numFmtId="0" fontId="25" fillId="10" borderId="23" xfId="0" applyFont="1" applyFill="1" applyBorder="1" applyAlignment="1">
      <alignment horizontal="left"/>
    </xf>
    <xf numFmtId="14" fontId="25" fillId="10" borderId="18" xfId="0" applyNumberFormat="1" applyFont="1" applyFill="1" applyBorder="1" applyAlignment="1">
      <alignment horizontal="right"/>
    </xf>
    <xf numFmtId="0" fontId="25" fillId="10" borderId="18" xfId="0" applyFont="1" applyFill="1" applyBorder="1" applyAlignment="1">
      <alignment horizontal="left"/>
    </xf>
    <xf numFmtId="49" fontId="25" fillId="10" borderId="18" xfId="0" applyNumberFormat="1" applyFont="1" applyFill="1" applyBorder="1" applyAlignment="1">
      <alignment horizontal="right"/>
    </xf>
    <xf numFmtId="0" fontId="22" fillId="13" borderId="13" xfId="0" applyFont="1" applyFill="1" applyBorder="1" applyAlignment="1">
      <alignment horizontal="center" vertical="center"/>
    </xf>
    <xf numFmtId="0" fontId="22" fillId="13" borderId="14" xfId="0" applyFont="1" applyFill="1" applyBorder="1" applyAlignment="1">
      <alignment horizontal="center" vertical="center"/>
    </xf>
    <xf numFmtId="49" fontId="23" fillId="10" borderId="19" xfId="0" quotePrefix="1" applyNumberFormat="1" applyFont="1" applyFill="1" applyBorder="1" applyAlignment="1">
      <alignment horizontal="right"/>
    </xf>
    <xf numFmtId="49" fontId="23" fillId="10" borderId="16" xfId="0" quotePrefix="1" applyNumberFormat="1" applyFont="1" applyFill="1" applyBorder="1" applyAlignment="1">
      <alignment horizontal="right"/>
    </xf>
    <xf numFmtId="0" fontId="22" fillId="13" borderId="9" xfId="0" applyFont="1" applyFill="1" applyBorder="1" applyAlignment="1">
      <alignment horizontal="center" vertical="center"/>
    </xf>
    <xf numFmtId="0" fontId="23" fillId="13" borderId="17" xfId="0" applyFont="1" applyFill="1" applyBorder="1" applyAlignment="1">
      <alignment horizontal="left"/>
    </xf>
    <xf numFmtId="14" fontId="23" fillId="13" borderId="18" xfId="0" applyNumberFormat="1" applyFont="1" applyFill="1" applyBorder="1" applyAlignment="1">
      <alignment horizontal="right"/>
    </xf>
    <xf numFmtId="0" fontId="23" fillId="13" borderId="18" xfId="0" applyFont="1" applyFill="1" applyBorder="1" applyAlignment="1">
      <alignment horizontal="left"/>
    </xf>
    <xf numFmtId="0" fontId="23" fillId="13" borderId="18" xfId="0" applyFont="1" applyFill="1" applyBorder="1"/>
    <xf numFmtId="49" fontId="23" fillId="13" borderId="18" xfId="0" applyNumberFormat="1" applyFont="1" applyFill="1" applyBorder="1" applyAlignment="1">
      <alignment horizontal="right"/>
    </xf>
    <xf numFmtId="0" fontId="22" fillId="14" borderId="9" xfId="0" applyFont="1" applyFill="1" applyBorder="1" applyAlignment="1">
      <alignment horizontal="center" vertical="center"/>
    </xf>
    <xf numFmtId="0" fontId="22" fillId="14" borderId="13" xfId="0" applyFont="1" applyFill="1" applyBorder="1" applyAlignment="1">
      <alignment horizontal="center" vertical="center"/>
    </xf>
    <xf numFmtId="0" fontId="22" fillId="14" borderId="14" xfId="0" applyFont="1" applyFill="1" applyBorder="1" applyAlignment="1">
      <alignment horizontal="center" vertical="center"/>
    </xf>
    <xf numFmtId="0" fontId="23" fillId="13" borderId="21" xfId="0" applyFont="1" applyFill="1" applyBorder="1" applyAlignment="1">
      <alignment horizontal="left"/>
    </xf>
    <xf numFmtId="14" fontId="23" fillId="13" borderId="22" xfId="0" applyNumberFormat="1" applyFont="1" applyFill="1" applyBorder="1" applyAlignment="1">
      <alignment horizontal="right"/>
    </xf>
    <xf numFmtId="0" fontId="23" fillId="13" borderId="22" xfId="0" applyFont="1" applyFill="1" applyBorder="1" applyAlignment="1">
      <alignment horizontal="left"/>
    </xf>
    <xf numFmtId="0" fontId="23" fillId="13" borderId="22" xfId="0" applyFont="1" applyFill="1" applyBorder="1"/>
    <xf numFmtId="49" fontId="23" fillId="13" borderId="22" xfId="0" applyNumberFormat="1" applyFont="1" applyFill="1" applyBorder="1" applyAlignment="1">
      <alignment horizontal="right"/>
    </xf>
    <xf numFmtId="0" fontId="23" fillId="10" borderId="24" xfId="0" applyFont="1" applyFill="1" applyBorder="1" applyAlignment="1">
      <alignment horizontal="left"/>
    </xf>
    <xf numFmtId="0" fontId="23" fillId="10" borderId="25" xfId="0" applyFont="1" applyFill="1" applyBorder="1" applyAlignment="1">
      <alignment horizontal="left"/>
    </xf>
    <xf numFmtId="14" fontId="23" fillId="10" borderId="24" xfId="0" applyNumberFormat="1" applyFont="1" applyFill="1" applyBorder="1" applyAlignment="1">
      <alignment horizontal="right"/>
    </xf>
    <xf numFmtId="49" fontId="23" fillId="10" borderId="24" xfId="0" applyNumberFormat="1" applyFont="1" applyFill="1" applyBorder="1" applyAlignment="1">
      <alignment horizontal="right"/>
    </xf>
    <xf numFmtId="0" fontId="23" fillId="10" borderId="24" xfId="0" applyFont="1" applyFill="1" applyBorder="1"/>
    <xf numFmtId="0" fontId="0" fillId="10" borderId="10" xfId="0" applyFill="1" applyBorder="1"/>
    <xf numFmtId="0" fontId="26" fillId="10" borderId="10" xfId="0" applyFont="1" applyFill="1" applyBorder="1"/>
    <xf numFmtId="0" fontId="26" fillId="10" borderId="0" xfId="0" applyFont="1" applyFill="1"/>
    <xf numFmtId="49" fontId="23" fillId="10" borderId="11" xfId="0" applyNumberFormat="1" applyFont="1" applyFill="1" applyBorder="1"/>
    <xf numFmtId="0" fontId="23" fillId="10" borderId="20" xfId="0" applyFont="1" applyFill="1" applyBorder="1"/>
    <xf numFmtId="0" fontId="23" fillId="13" borderId="26" xfId="0" applyFont="1" applyFill="1" applyBorder="1" applyAlignment="1">
      <alignment horizontal="left"/>
    </xf>
    <xf numFmtId="0" fontId="23" fillId="14" borderId="15" xfId="0" applyFont="1" applyFill="1" applyBorder="1" applyAlignment="1">
      <alignment horizontal="left"/>
    </xf>
    <xf numFmtId="14" fontId="23" fillId="14" borderId="16" xfId="0" applyNumberFormat="1" applyFont="1" applyFill="1" applyBorder="1" applyAlignment="1">
      <alignment horizontal="right"/>
    </xf>
    <xf numFmtId="0" fontId="23" fillId="14" borderId="16" xfId="0" applyFont="1" applyFill="1" applyBorder="1" applyAlignment="1">
      <alignment horizontal="left"/>
    </xf>
    <xf numFmtId="0" fontId="23" fillId="14" borderId="16" xfId="0" applyFont="1" applyFill="1" applyBorder="1"/>
    <xf numFmtId="49" fontId="23" fillId="14" borderId="16" xfId="0" applyNumberFormat="1" applyFont="1" applyFill="1" applyBorder="1" applyAlignment="1">
      <alignment horizontal="right"/>
    </xf>
    <xf numFmtId="0" fontId="0" fillId="14" borderId="0" xfId="0" applyFill="1"/>
    <xf numFmtId="0" fontId="23" fillId="14" borderId="10" xfId="0" applyFont="1" applyFill="1" applyBorder="1" applyAlignment="1">
      <alignment horizontal="left"/>
    </xf>
    <xf numFmtId="14" fontId="23" fillId="14" borderId="11" xfId="0" applyNumberFormat="1" applyFont="1" applyFill="1" applyBorder="1" applyAlignment="1">
      <alignment horizontal="right"/>
    </xf>
    <xf numFmtId="0" fontId="23" fillId="14" borderId="11" xfId="0" applyFont="1" applyFill="1" applyBorder="1" applyAlignment="1">
      <alignment horizontal="left"/>
    </xf>
    <xf numFmtId="0" fontId="23" fillId="14" borderId="11" xfId="0" applyFont="1" applyFill="1" applyBorder="1"/>
    <xf numFmtId="49" fontId="23" fillId="14" borderId="11" xfId="0" applyNumberFormat="1" applyFont="1" applyFill="1" applyBorder="1" applyAlignment="1">
      <alignment horizontal="right"/>
    </xf>
    <xf numFmtId="0" fontId="27" fillId="10" borderId="0" xfId="0" applyFont="1" applyFill="1"/>
    <xf numFmtId="0" fontId="22" fillId="10" borderId="27" xfId="0" applyFont="1" applyFill="1" applyBorder="1" applyAlignment="1">
      <alignment horizontal="center" vertical="center" wrapText="1"/>
    </xf>
    <xf numFmtId="0" fontId="22" fillId="10" borderId="28" xfId="0" applyFont="1" applyFill="1" applyBorder="1" applyAlignment="1">
      <alignment horizontal="center" vertical="center" wrapText="1"/>
    </xf>
    <xf numFmtId="0" fontId="22" fillId="10" borderId="29" xfId="0" applyFont="1" applyFill="1" applyBorder="1" applyAlignment="1">
      <alignment horizontal="center" vertical="center" wrapText="1"/>
    </xf>
    <xf numFmtId="0" fontId="23" fillId="10" borderId="15" xfId="0" applyFont="1" applyFill="1" applyBorder="1"/>
    <xf numFmtId="0" fontId="22" fillId="13" borderId="30" xfId="0" applyFont="1" applyFill="1" applyBorder="1" applyAlignment="1">
      <alignment horizontal="center" vertical="center"/>
    </xf>
    <xf numFmtId="0" fontId="22" fillId="10" borderId="9" xfId="0" applyFont="1" applyFill="1" applyBorder="1" applyAlignment="1">
      <alignment horizontal="center" vertical="center"/>
    </xf>
    <xf numFmtId="0" fontId="23" fillId="13" borderId="23" xfId="0" applyFont="1" applyFill="1" applyBorder="1" applyAlignment="1">
      <alignment horizontal="left"/>
    </xf>
    <xf numFmtId="0" fontId="22" fillId="10" borderId="13" xfId="0" applyFont="1" applyFill="1" applyBorder="1" applyAlignment="1">
      <alignment horizontal="center" vertical="center"/>
    </xf>
    <xf numFmtId="0" fontId="22" fillId="10" borderId="14" xfId="0" applyFont="1" applyFill="1" applyBorder="1" applyAlignment="1">
      <alignment horizontal="center" vertical="center"/>
    </xf>
    <xf numFmtId="0" fontId="23" fillId="10" borderId="26" xfId="0" applyFont="1" applyFill="1" applyBorder="1" applyAlignment="1">
      <alignment horizontal="left"/>
    </xf>
    <xf numFmtId="0" fontId="25" fillId="10" borderId="10" xfId="0" applyFont="1" applyFill="1" applyBorder="1" applyAlignment="1">
      <alignment horizontal="left"/>
    </xf>
    <xf numFmtId="0" fontId="23" fillId="13" borderId="31" xfId="0" applyFont="1" applyFill="1" applyBorder="1" applyAlignment="1">
      <alignment horizontal="left"/>
    </xf>
    <xf numFmtId="0" fontId="23" fillId="14" borderId="20" xfId="0" applyFont="1" applyFill="1" applyBorder="1" applyAlignment="1">
      <alignment horizontal="left"/>
    </xf>
    <xf numFmtId="14" fontId="23" fillId="14" borderId="19" xfId="0" applyNumberFormat="1" applyFont="1" applyFill="1" applyBorder="1" applyAlignment="1">
      <alignment horizontal="right"/>
    </xf>
    <xf numFmtId="0" fontId="23" fillId="14" borderId="19" xfId="0" applyFont="1" applyFill="1" applyBorder="1" applyAlignment="1">
      <alignment horizontal="left"/>
    </xf>
    <xf numFmtId="0" fontId="23" fillId="14" borderId="19" xfId="0" applyFont="1" applyFill="1" applyBorder="1"/>
    <xf numFmtId="49" fontId="23" fillId="14" borderId="19" xfId="0" applyNumberFormat="1" applyFont="1" applyFill="1" applyBorder="1" applyAlignment="1">
      <alignment horizontal="right"/>
    </xf>
    <xf numFmtId="0" fontId="23" fillId="13" borderId="25" xfId="0" applyFont="1" applyFill="1" applyBorder="1" applyAlignment="1">
      <alignment horizontal="left"/>
    </xf>
    <xf numFmtId="14" fontId="23" fillId="13" borderId="24" xfId="0" applyNumberFormat="1" applyFont="1" applyFill="1" applyBorder="1" applyAlignment="1">
      <alignment horizontal="right"/>
    </xf>
    <xf numFmtId="0" fontId="23" fillId="13" borderId="24" xfId="0" applyFont="1" applyFill="1" applyBorder="1" applyAlignment="1">
      <alignment horizontal="left"/>
    </xf>
    <xf numFmtId="0" fontId="23" fillId="13" borderId="24" xfId="0" applyFont="1" applyFill="1" applyBorder="1"/>
    <xf numFmtId="49" fontId="23" fillId="13" borderId="24" xfId="0" applyNumberFormat="1" applyFont="1" applyFill="1" applyBorder="1" applyAlignment="1">
      <alignment horizontal="right"/>
    </xf>
    <xf numFmtId="49" fontId="23" fillId="10" borderId="18" xfId="0" quotePrefix="1" applyNumberFormat="1" applyFont="1" applyFill="1" applyBorder="1" applyAlignment="1">
      <alignment horizontal="right"/>
    </xf>
    <xf numFmtId="14" fontId="23" fillId="10" borderId="16" xfId="0" applyNumberFormat="1" applyFont="1" applyFill="1" applyBorder="1" applyAlignment="1">
      <alignment horizontal="left"/>
    </xf>
    <xf numFmtId="0" fontId="23" fillId="10" borderId="31" xfId="0" applyFont="1" applyFill="1" applyBorder="1" applyAlignment="1">
      <alignment horizontal="left"/>
    </xf>
    <xf numFmtId="0" fontId="28" fillId="10" borderId="11" xfId="0" applyFont="1" applyFill="1" applyBorder="1"/>
    <xf numFmtId="0" fontId="20" fillId="10" borderId="11" xfId="0" applyFont="1" applyFill="1" applyBorder="1" applyAlignment="1">
      <alignment horizontal="center"/>
    </xf>
    <xf numFmtId="14" fontId="29" fillId="10" borderId="19" xfId="0" applyNumberFormat="1" applyFont="1" applyFill="1" applyBorder="1" applyAlignment="1">
      <alignment horizontal="left"/>
    </xf>
    <xf numFmtId="0" fontId="29" fillId="10" borderId="19" xfId="0" applyFont="1" applyFill="1" applyBorder="1" applyAlignment="1">
      <alignment horizontal="center"/>
    </xf>
    <xf numFmtId="49" fontId="25" fillId="10" borderId="19" xfId="0" applyNumberFormat="1" applyFont="1" applyFill="1" applyBorder="1" applyAlignment="1">
      <alignment horizontal="right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/>
    <xf numFmtId="0" fontId="21" fillId="0" borderId="0" xfId="0" applyFont="1" applyAlignment="1">
      <alignment horizontal="center" vertical="center"/>
    </xf>
    <xf numFmtId="14" fontId="24" fillId="0" borderId="32" xfId="0" applyNumberFormat="1" applyFont="1" applyBorder="1" applyAlignment="1">
      <alignment horizontal="left" vertical="center"/>
    </xf>
    <xf numFmtId="0" fontId="24" fillId="0" borderId="32" xfId="0" applyFont="1" applyBorder="1" applyAlignment="1">
      <alignment horizontal="left" vertical="center"/>
    </xf>
    <xf numFmtId="49" fontId="20" fillId="10" borderId="6" xfId="0" applyNumberFormat="1" applyFont="1" applyFill="1" applyBorder="1" applyAlignment="1">
      <alignment horizontal="center" vertical="center" wrapText="1"/>
    </xf>
    <xf numFmtId="0" fontId="28" fillId="10" borderId="8" xfId="0" applyFont="1" applyFill="1" applyBorder="1" applyAlignment="1">
      <alignment horizontal="center" vertical="center" wrapText="1"/>
    </xf>
    <xf numFmtId="0" fontId="24" fillId="10" borderId="9" xfId="0" applyFont="1" applyFill="1" applyBorder="1" applyAlignment="1">
      <alignment horizontal="center" vertical="center" wrapText="1"/>
    </xf>
    <xf numFmtId="49" fontId="23" fillId="10" borderId="33" xfId="0" applyNumberFormat="1" applyFont="1" applyFill="1" applyBorder="1" applyAlignment="1">
      <alignment horizontal="right"/>
    </xf>
    <xf numFmtId="0" fontId="28" fillId="10" borderId="12" xfId="0" applyFont="1" applyFill="1" applyBorder="1" applyAlignment="1">
      <alignment horizontal="center" vertical="center" wrapText="1"/>
    </xf>
    <xf numFmtId="0" fontId="24" fillId="10" borderId="13" xfId="0" applyFont="1" applyFill="1" applyBorder="1" applyAlignment="1">
      <alignment horizontal="center" vertical="center" wrapText="1"/>
    </xf>
    <xf numFmtId="49" fontId="23" fillId="10" borderId="34" xfId="0" applyNumberFormat="1" applyFont="1" applyFill="1" applyBorder="1" applyAlignment="1">
      <alignment horizontal="right"/>
    </xf>
    <xf numFmtId="0" fontId="24" fillId="10" borderId="14" xfId="0" applyFont="1" applyFill="1" applyBorder="1" applyAlignment="1">
      <alignment horizontal="center" vertical="center" wrapText="1"/>
    </xf>
    <xf numFmtId="14" fontId="23" fillId="10" borderId="22" xfId="0" applyNumberFormat="1" applyFont="1" applyFill="1" applyBorder="1" applyAlignment="1">
      <alignment horizontal="left"/>
    </xf>
    <xf numFmtId="49" fontId="23" fillId="10" borderId="35" xfId="0" applyNumberFormat="1" applyFont="1" applyFill="1" applyBorder="1" applyAlignment="1">
      <alignment horizontal="right"/>
    </xf>
    <xf numFmtId="0" fontId="30" fillId="10" borderId="11" xfId="0" applyFont="1" applyFill="1" applyBorder="1" applyAlignment="1">
      <alignment horizontal="left"/>
    </xf>
    <xf numFmtId="0" fontId="11" fillId="12" borderId="0" xfId="0" applyFont="1" applyFill="1"/>
    <xf numFmtId="0" fontId="11" fillId="11" borderId="0" xfId="0" applyFont="1" applyFill="1"/>
    <xf numFmtId="0" fontId="30" fillId="10" borderId="16" xfId="0" applyFont="1" applyFill="1" applyBorder="1" applyAlignment="1">
      <alignment horizontal="left"/>
    </xf>
    <xf numFmtId="49" fontId="23" fillId="10" borderId="10" xfId="0" applyNumberFormat="1" applyFont="1" applyFill="1" applyBorder="1"/>
    <xf numFmtId="49" fontId="23" fillId="10" borderId="36" xfId="0" applyNumberFormat="1" applyFont="1" applyFill="1" applyBorder="1" applyAlignment="1">
      <alignment horizontal="right"/>
    </xf>
    <xf numFmtId="0" fontId="11" fillId="13" borderId="0" xfId="0" applyFont="1" applyFill="1"/>
    <xf numFmtId="0" fontId="24" fillId="13" borderId="9" xfId="0" applyFont="1" applyFill="1" applyBorder="1" applyAlignment="1">
      <alignment horizontal="center" vertical="center" wrapText="1"/>
    </xf>
    <xf numFmtId="0" fontId="24" fillId="13" borderId="13" xfId="0" applyFont="1" applyFill="1" applyBorder="1" applyAlignment="1">
      <alignment horizontal="center" vertical="center" wrapText="1"/>
    </xf>
    <xf numFmtId="0" fontId="24" fillId="13" borderId="14" xfId="0" applyFont="1" applyFill="1" applyBorder="1" applyAlignment="1">
      <alignment horizontal="center" vertical="center" wrapText="1"/>
    </xf>
    <xf numFmtId="0" fontId="31" fillId="13" borderId="0" xfId="0" applyFont="1" applyFill="1"/>
    <xf numFmtId="49" fontId="23" fillId="10" borderId="37" xfId="0" applyNumberFormat="1" applyFont="1" applyFill="1" applyBorder="1" applyAlignment="1">
      <alignment horizontal="right"/>
    </xf>
    <xf numFmtId="0" fontId="11" fillId="10" borderId="0" xfId="0" applyFont="1" applyFill="1"/>
    <xf numFmtId="0" fontId="24" fillId="10" borderId="38" xfId="0" applyFont="1" applyFill="1" applyBorder="1" applyAlignment="1">
      <alignment horizontal="center" vertical="center" wrapText="1"/>
    </xf>
    <xf numFmtId="49" fontId="23" fillId="10" borderId="8" xfId="0" applyNumberFormat="1" applyFont="1" applyFill="1" applyBorder="1" applyAlignment="1">
      <alignment horizontal="right"/>
    </xf>
    <xf numFmtId="0" fontId="23" fillId="10" borderId="26" xfId="0" applyFont="1" applyFill="1" applyBorder="1"/>
    <xf numFmtId="0" fontId="11" fillId="15" borderId="0" xfId="0" applyFont="1" applyFill="1"/>
    <xf numFmtId="0" fontId="32" fillId="0" borderId="0" xfId="0" applyFont="1"/>
    <xf numFmtId="0" fontId="31" fillId="0" borderId="0" xfId="0" applyFont="1"/>
    <xf numFmtId="0" fontId="11" fillId="14" borderId="0" xfId="0" applyFont="1" applyFill="1"/>
    <xf numFmtId="49" fontId="23" fillId="10" borderId="17" xfId="0" applyNumberFormat="1" applyFont="1" applyFill="1" applyBorder="1"/>
    <xf numFmtId="49" fontId="23" fillId="10" borderId="18" xfId="0" applyNumberFormat="1" applyFont="1" applyFill="1" applyBorder="1"/>
    <xf numFmtId="49" fontId="23" fillId="10" borderId="20" xfId="0" applyNumberFormat="1" applyFont="1" applyFill="1" applyBorder="1"/>
    <xf numFmtId="49" fontId="23" fillId="10" borderId="19" xfId="0" applyNumberFormat="1" applyFont="1" applyFill="1" applyBorder="1"/>
    <xf numFmtId="49" fontId="23" fillId="10" borderId="15" xfId="0" applyNumberFormat="1" applyFont="1" applyFill="1" applyBorder="1"/>
    <xf numFmtId="49" fontId="23" fillId="10" borderId="16" xfId="0" applyNumberFormat="1" applyFont="1" applyFill="1" applyBorder="1"/>
    <xf numFmtId="0" fontId="33" fillId="10" borderId="10" xfId="0" applyFont="1" applyFill="1" applyBorder="1"/>
    <xf numFmtId="0" fontId="30" fillId="10" borderId="19" xfId="0" applyFont="1" applyFill="1" applyBorder="1" applyAlignment="1">
      <alignment horizontal="left"/>
    </xf>
    <xf numFmtId="49" fontId="23" fillId="10" borderId="33" xfId="0" applyNumberFormat="1" applyFont="1" applyFill="1" applyBorder="1" applyAlignment="1">
      <alignment horizontal="center"/>
    </xf>
    <xf numFmtId="49" fontId="23" fillId="10" borderId="34" xfId="0" applyNumberFormat="1" applyFont="1" applyFill="1" applyBorder="1" applyAlignment="1">
      <alignment horizontal="center"/>
    </xf>
    <xf numFmtId="0" fontId="23" fillId="10" borderId="17" xfId="0" applyFont="1" applyFill="1" applyBorder="1"/>
    <xf numFmtId="49" fontId="23" fillId="10" borderId="39" xfId="0" applyNumberFormat="1" applyFont="1" applyFill="1" applyBorder="1" applyAlignment="1">
      <alignment horizontal="right"/>
    </xf>
    <xf numFmtId="49" fontId="23" fillId="10" borderId="31" xfId="0" quotePrefix="1" applyNumberFormat="1" applyFont="1" applyFill="1" applyBorder="1" applyAlignment="1">
      <alignment horizontal="right"/>
    </xf>
    <xf numFmtId="49" fontId="23" fillId="13" borderId="33" xfId="0" applyNumberFormat="1" applyFont="1" applyFill="1" applyBorder="1" applyAlignment="1">
      <alignment horizontal="right"/>
    </xf>
    <xf numFmtId="49" fontId="23" fillId="10" borderId="12" xfId="0" applyNumberFormat="1" applyFont="1" applyFill="1" applyBorder="1" applyAlignment="1">
      <alignment horizontal="right"/>
    </xf>
    <xf numFmtId="0" fontId="33" fillId="13" borderId="0" xfId="0" applyFont="1" applyFill="1"/>
    <xf numFmtId="0" fontId="30" fillId="10" borderId="19" xfId="0" applyFont="1" applyFill="1" applyBorder="1"/>
    <xf numFmtId="0" fontId="23" fillId="14" borderId="23" xfId="0" applyFont="1" applyFill="1" applyBorder="1" applyAlignment="1">
      <alignment horizontal="left"/>
    </xf>
    <xf numFmtId="14" fontId="23" fillId="14" borderId="18" xfId="0" applyNumberFormat="1" applyFont="1" applyFill="1" applyBorder="1" applyAlignment="1">
      <alignment horizontal="right"/>
    </xf>
    <xf numFmtId="0" fontId="23" fillId="14" borderId="18" xfId="0" applyFont="1" applyFill="1" applyBorder="1" applyAlignment="1">
      <alignment horizontal="left"/>
    </xf>
    <xf numFmtId="0" fontId="23" fillId="14" borderId="18" xfId="0" applyFont="1" applyFill="1" applyBorder="1"/>
    <xf numFmtId="49" fontId="23" fillId="14" borderId="18" xfId="0" applyNumberFormat="1" applyFont="1" applyFill="1" applyBorder="1" applyAlignment="1">
      <alignment horizontal="right"/>
    </xf>
    <xf numFmtId="0" fontId="30" fillId="10" borderId="18" xfId="0" applyFont="1" applyFill="1" applyBorder="1" applyAlignment="1">
      <alignment horizontal="left"/>
    </xf>
    <xf numFmtId="0" fontId="24" fillId="10" borderId="30" xfId="0" applyFont="1" applyFill="1" applyBorder="1" applyAlignment="1">
      <alignment horizontal="center" vertical="center" wrapText="1"/>
    </xf>
    <xf numFmtId="0" fontId="25" fillId="14" borderId="17" xfId="0" applyFont="1" applyFill="1" applyBorder="1" applyAlignment="1">
      <alignment horizontal="left"/>
    </xf>
    <xf numFmtId="14" fontId="25" fillId="14" borderId="18" xfId="0" applyNumberFormat="1" applyFont="1" applyFill="1" applyBorder="1" applyAlignment="1">
      <alignment horizontal="right"/>
    </xf>
    <xf numFmtId="0" fontId="25" fillId="14" borderId="18" xfId="0" applyFont="1" applyFill="1" applyBorder="1" applyAlignment="1">
      <alignment horizontal="left"/>
    </xf>
    <xf numFmtId="0" fontId="25" fillId="14" borderId="18" xfId="0" applyFont="1" applyFill="1" applyBorder="1"/>
    <xf numFmtId="49" fontId="25" fillId="14" borderId="18" xfId="0" applyNumberFormat="1" applyFont="1" applyFill="1" applyBorder="1" applyAlignment="1">
      <alignment horizontal="right"/>
    </xf>
    <xf numFmtId="0" fontId="28" fillId="10" borderId="11" xfId="0" applyFont="1" applyFill="1" applyBorder="1" applyAlignment="1">
      <alignment horizontal="center" vertical="center" wrapText="1"/>
    </xf>
    <xf numFmtId="0" fontId="34" fillId="10" borderId="11" xfId="0" applyFont="1" applyFill="1" applyBorder="1" applyAlignment="1">
      <alignment horizontal="center" vertical="center" wrapText="1"/>
    </xf>
    <xf numFmtId="0" fontId="29" fillId="10" borderId="19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So Sánh Tỷ Lệ Xếp Loại Rèn Luyện Theo Khối Lớp (2026 - 2027)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ThongKe_BieuDo!$E$4</c:f>
              <c:strCache>
                <c:ptCount val="1"/>
                <c:pt idx="0">
                  <c:v>Tỷ Lệ TỐT (%)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ThongKe_BieuDo!$B$5:$B$7</c:f>
              <c:strCache>
                <c:ptCount val="3"/>
                <c:pt idx="0">
                  <c:v>Khối 10</c:v>
                </c:pt>
                <c:pt idx="1">
                  <c:v>Khối 11</c:v>
                </c:pt>
                <c:pt idx="2">
                  <c:v>Khối 12</c:v>
                </c:pt>
              </c:strCache>
            </c:strRef>
          </c:cat>
          <c:val>
            <c:numRef>
              <c:f>ThongKe_BieuDo!$E$5:$E$7</c:f>
              <c:numCache>
                <c:formatCode>0.0%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FD-4A29-925C-4636CE5A2DB5}"/>
            </c:ext>
          </c:extLst>
        </c:ser>
        <c:ser>
          <c:idx val="1"/>
          <c:order val="1"/>
          <c:tx>
            <c:strRef>
              <c:f>ThongKe_BieuDo!$F$4</c:f>
              <c:strCache>
                <c:ptCount val="1"/>
                <c:pt idx="0">
                  <c:v>Tỷ Lệ KHÁ (%)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ThongKe_BieuDo!$B$5:$B$7</c:f>
              <c:strCache>
                <c:ptCount val="3"/>
                <c:pt idx="0">
                  <c:v>Khối 10</c:v>
                </c:pt>
                <c:pt idx="1">
                  <c:v>Khối 11</c:v>
                </c:pt>
                <c:pt idx="2">
                  <c:v>Khối 12</c:v>
                </c:pt>
              </c:strCache>
            </c:strRef>
          </c:cat>
          <c:val>
            <c:numRef>
              <c:f>ThongKe_BieuDo!$F$5:$F$7</c:f>
              <c:numCache>
                <c:formatCode>0.0%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FD-4A29-925C-4636CE5A2DB5}"/>
            </c:ext>
          </c:extLst>
        </c:ser>
        <c:ser>
          <c:idx val="2"/>
          <c:order val="2"/>
          <c:tx>
            <c:strRef>
              <c:f>ThongKe_BieuDo!$G$4</c:f>
              <c:strCache>
                <c:ptCount val="1"/>
                <c:pt idx="0">
                  <c:v>Tỷ Lệ ĐẠT (%)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ThongKe_BieuDo!$B$5:$B$7</c:f>
              <c:strCache>
                <c:ptCount val="3"/>
                <c:pt idx="0">
                  <c:v>Khối 10</c:v>
                </c:pt>
                <c:pt idx="1">
                  <c:v>Khối 11</c:v>
                </c:pt>
                <c:pt idx="2">
                  <c:v>Khối 12</c:v>
                </c:pt>
              </c:strCache>
            </c:strRef>
          </c:cat>
          <c:val>
            <c:numRef>
              <c:f>ThongKe_BieuDo!$G$5:$G$7</c:f>
              <c:numCache>
                <c:formatCode>0.0%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FD-4A29-925C-4636CE5A2DB5}"/>
            </c:ext>
          </c:extLst>
        </c:ser>
        <c:ser>
          <c:idx val="3"/>
          <c:order val="3"/>
          <c:tx>
            <c:strRef>
              <c:f>ThongKe_BieuDo!$H$4</c:f>
              <c:strCache>
                <c:ptCount val="1"/>
                <c:pt idx="0">
                  <c:v>Tỷ Lệ CHƯA ĐẠT (%)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ThongKe_BieuDo!$B$5:$B$7</c:f>
              <c:strCache>
                <c:ptCount val="3"/>
                <c:pt idx="0">
                  <c:v>Khối 10</c:v>
                </c:pt>
                <c:pt idx="1">
                  <c:v>Khối 11</c:v>
                </c:pt>
                <c:pt idx="2">
                  <c:v>Khối 12</c:v>
                </c:pt>
              </c:strCache>
            </c:strRef>
          </c:cat>
          <c:val>
            <c:numRef>
              <c:f>ThongKe_BieuDo!$H$5:$H$7</c:f>
              <c:numCache>
                <c:formatCode>0.0%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5FD-4A29-925C-4636CE5A2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457404336"/>
        <c:axId val="-457392912"/>
      </c:barChart>
      <c:catAx>
        <c:axId val="-457404336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Khối Lớp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-457392912"/>
        <c:crosses val="autoZero"/>
        <c:auto val="1"/>
        <c:lblAlgn val="ctr"/>
        <c:lblOffset val="100"/>
        <c:noMultiLvlLbl val="1"/>
      </c:catAx>
      <c:valAx>
        <c:axId val="-457392912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Tỷ lệ (%)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-457404336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400050</xdr:colOff>
      <xdr:row>0</xdr:row>
      <xdr:rowOff>200025</xdr:rowOff>
    </xdr:from>
    <xdr:to>
      <xdr:col>3</xdr:col>
      <xdr:colOff>66675</xdr:colOff>
      <xdr:row>0</xdr:row>
      <xdr:rowOff>200025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5AA7A49-B5DE-43EA-9846-81C892B48679}"/>
            </a:ext>
          </a:extLst>
        </xdr:cNvPr>
        <xdr:cNvCxnSpPr/>
      </xdr:nvCxnSpPr>
      <xdr:spPr>
        <a:xfrm>
          <a:off x="1276350" y="200025"/>
          <a:ext cx="156210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</xdr:row>
      <xdr:rowOff>0</xdr:rowOff>
    </xdr:from>
    <xdr:ext cx="648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0"/>
  <sheetViews>
    <sheetView showGridLines="0" topLeftCell="A13" zoomScale="85" zoomScaleNormal="85" workbookViewId="0">
      <selection activeCell="F34" sqref="F34"/>
    </sheetView>
  </sheetViews>
  <sheetFormatPr defaultRowHeight="15" x14ac:dyDescent="0.25"/>
  <cols>
    <col min="1" max="1" width="17.5703125" style="18" customWidth="1"/>
    <col min="2" max="2" width="12" style="18" customWidth="1"/>
    <col min="3" max="3" width="22" style="18" customWidth="1"/>
    <col min="4" max="4" width="25" style="18" customWidth="1"/>
    <col min="5" max="5" width="10" style="18" customWidth="1"/>
    <col min="6" max="7" width="25" style="18" customWidth="1"/>
    <col min="8" max="16384" width="9.140625" style="18"/>
  </cols>
  <sheetData>
    <row r="1" spans="1:7" ht="20.25" x14ac:dyDescent="0.3">
      <c r="A1" s="43" t="s">
        <v>0</v>
      </c>
      <c r="B1" s="43"/>
      <c r="C1" s="43"/>
      <c r="D1" s="43"/>
      <c r="E1" s="43"/>
      <c r="F1" s="43"/>
      <c r="G1" s="43"/>
    </row>
    <row r="2" spans="1:7" x14ac:dyDescent="0.25">
      <c r="A2" s="44" t="s">
        <v>1</v>
      </c>
      <c r="B2" s="44"/>
      <c r="C2" s="44"/>
      <c r="D2" s="44"/>
      <c r="E2" s="44"/>
      <c r="F2" s="44"/>
      <c r="G2" s="44"/>
    </row>
    <row r="4" spans="1:7" ht="16.5" thickBot="1" x14ac:dyDescent="0.3">
      <c r="A4" s="45" t="s">
        <v>2</v>
      </c>
      <c r="B4" s="45"/>
      <c r="C4" s="45"/>
      <c r="D4" s="45"/>
      <c r="E4" s="45"/>
      <c r="F4" s="45"/>
      <c r="G4" s="45"/>
    </row>
    <row r="5" spans="1:7" ht="15.75" thickBot="1" x14ac:dyDescent="0.3">
      <c r="A5" s="19" t="s">
        <v>3</v>
      </c>
      <c r="B5" s="19" t="s">
        <v>4</v>
      </c>
      <c r="C5" s="19" t="s">
        <v>5</v>
      </c>
      <c r="D5" s="19" t="s">
        <v>6</v>
      </c>
      <c r="E5" s="19" t="s">
        <v>7</v>
      </c>
      <c r="F5" s="19" t="s">
        <v>8</v>
      </c>
      <c r="G5" s="19" t="s">
        <v>9</v>
      </c>
    </row>
    <row r="6" spans="1:7" x14ac:dyDescent="0.25">
      <c r="A6" s="20">
        <v>1</v>
      </c>
      <c r="B6" s="20" t="s">
        <v>10</v>
      </c>
      <c r="C6" s="21" t="s">
        <v>11</v>
      </c>
      <c r="D6" s="21" t="s">
        <v>12</v>
      </c>
      <c r="E6" s="20">
        <v>35</v>
      </c>
      <c r="F6" s="22" t="s">
        <v>13</v>
      </c>
      <c r="G6" s="22" t="s">
        <v>14</v>
      </c>
    </row>
    <row r="7" spans="1:7" x14ac:dyDescent="0.25">
      <c r="A7" s="23">
        <v>2</v>
      </c>
      <c r="B7" s="23" t="s">
        <v>10</v>
      </c>
      <c r="C7" s="24" t="s">
        <v>15</v>
      </c>
      <c r="D7" s="24" t="s">
        <v>16</v>
      </c>
      <c r="E7" s="23">
        <v>35</v>
      </c>
      <c r="F7" s="25" t="s">
        <v>17</v>
      </c>
      <c r="G7" s="25" t="s">
        <v>18</v>
      </c>
    </row>
    <row r="8" spans="1:7" x14ac:dyDescent="0.25">
      <c r="A8" s="20">
        <v>3</v>
      </c>
      <c r="B8" s="20" t="s">
        <v>10</v>
      </c>
      <c r="C8" s="21" t="s">
        <v>19</v>
      </c>
      <c r="D8" s="21" t="s">
        <v>20</v>
      </c>
      <c r="E8" s="20">
        <v>35</v>
      </c>
      <c r="F8" s="22" t="s">
        <v>21</v>
      </c>
      <c r="G8" s="22" t="s">
        <v>22</v>
      </c>
    </row>
    <row r="9" spans="1:7" x14ac:dyDescent="0.25">
      <c r="A9" s="23">
        <v>4</v>
      </c>
      <c r="B9" s="23" t="s">
        <v>10</v>
      </c>
      <c r="C9" s="24" t="s">
        <v>23</v>
      </c>
      <c r="D9" s="24" t="s">
        <v>24</v>
      </c>
      <c r="E9" s="23">
        <v>35</v>
      </c>
      <c r="F9" s="25" t="s">
        <v>25</v>
      </c>
      <c r="G9" s="25" t="s">
        <v>26</v>
      </c>
    </row>
    <row r="10" spans="1:7" x14ac:dyDescent="0.25">
      <c r="A10" s="20">
        <v>5</v>
      </c>
      <c r="B10" s="20" t="s">
        <v>10</v>
      </c>
      <c r="C10" s="21" t="s">
        <v>27</v>
      </c>
      <c r="D10" s="21" t="s">
        <v>28</v>
      </c>
      <c r="E10" s="20">
        <v>35</v>
      </c>
      <c r="F10" s="22" t="s">
        <v>29</v>
      </c>
      <c r="G10" s="22" t="s">
        <v>30</v>
      </c>
    </row>
    <row r="11" spans="1:7" x14ac:dyDescent="0.25">
      <c r="A11" s="23">
        <v>6</v>
      </c>
      <c r="B11" s="23" t="s">
        <v>10</v>
      </c>
      <c r="C11" s="24" t="s">
        <v>31</v>
      </c>
      <c r="D11" s="24" t="s">
        <v>32</v>
      </c>
      <c r="E11" s="23">
        <v>35</v>
      </c>
      <c r="F11" s="25" t="s">
        <v>33</v>
      </c>
      <c r="G11" s="25" t="s">
        <v>34</v>
      </c>
    </row>
    <row r="12" spans="1:7" x14ac:dyDescent="0.25">
      <c r="A12" s="20">
        <v>7</v>
      </c>
      <c r="B12" s="20" t="s">
        <v>10</v>
      </c>
      <c r="C12" s="21" t="s">
        <v>35</v>
      </c>
      <c r="D12" s="21" t="s">
        <v>36</v>
      </c>
      <c r="E12" s="20">
        <v>35</v>
      </c>
      <c r="F12" s="22" t="s">
        <v>37</v>
      </c>
      <c r="G12" s="22" t="s">
        <v>38</v>
      </c>
    </row>
    <row r="13" spans="1:7" x14ac:dyDescent="0.25">
      <c r="A13" s="23">
        <v>8</v>
      </c>
      <c r="B13" s="23" t="s">
        <v>10</v>
      </c>
      <c r="C13" s="24" t="s">
        <v>39</v>
      </c>
      <c r="D13" s="24" t="s">
        <v>40</v>
      </c>
      <c r="E13" s="23">
        <v>34</v>
      </c>
      <c r="F13" s="25" t="s">
        <v>41</v>
      </c>
      <c r="G13" s="25" t="s">
        <v>42</v>
      </c>
    </row>
    <row r="14" spans="1:7" x14ac:dyDescent="0.25">
      <c r="A14" s="20">
        <v>9</v>
      </c>
      <c r="B14" s="20" t="s">
        <v>10</v>
      </c>
      <c r="C14" s="21" t="s">
        <v>43</v>
      </c>
      <c r="D14" s="21" t="s">
        <v>44</v>
      </c>
      <c r="E14" s="20">
        <v>35</v>
      </c>
      <c r="F14" s="22" t="s">
        <v>45</v>
      </c>
      <c r="G14" s="22" t="s">
        <v>46</v>
      </c>
    </row>
    <row r="15" spans="1:7" x14ac:dyDescent="0.25">
      <c r="A15" s="23">
        <v>10</v>
      </c>
      <c r="B15" s="23" t="s">
        <v>10</v>
      </c>
      <c r="C15" s="24" t="s">
        <v>47</v>
      </c>
      <c r="D15" s="24" t="s">
        <v>48</v>
      </c>
      <c r="E15" s="23">
        <v>35</v>
      </c>
      <c r="F15" s="25" t="s">
        <v>49</v>
      </c>
      <c r="G15" s="25" t="s">
        <v>50</v>
      </c>
    </row>
    <row r="16" spans="1:7" x14ac:dyDescent="0.25">
      <c r="A16" s="20">
        <v>11</v>
      </c>
      <c r="B16" s="20" t="s">
        <v>10</v>
      </c>
      <c r="C16" s="21" t="s">
        <v>51</v>
      </c>
      <c r="D16" s="21" t="s">
        <v>52</v>
      </c>
      <c r="E16" s="20">
        <v>35</v>
      </c>
      <c r="F16" s="22" t="s">
        <v>53</v>
      </c>
      <c r="G16" s="22" t="s">
        <v>54</v>
      </c>
    </row>
    <row r="17" spans="1:7" x14ac:dyDescent="0.25">
      <c r="A17" s="23">
        <v>12</v>
      </c>
      <c r="B17" s="23" t="s">
        <v>10</v>
      </c>
      <c r="C17" s="24" t="s">
        <v>55</v>
      </c>
      <c r="D17" s="24" t="s">
        <v>56</v>
      </c>
      <c r="E17" s="23">
        <v>35</v>
      </c>
      <c r="F17" s="25" t="s">
        <v>57</v>
      </c>
      <c r="G17" s="25" t="s">
        <v>58</v>
      </c>
    </row>
    <row r="18" spans="1:7" x14ac:dyDescent="0.25">
      <c r="A18" s="20">
        <v>13</v>
      </c>
      <c r="B18" s="20" t="s">
        <v>10</v>
      </c>
      <c r="C18" s="21" t="s">
        <v>59</v>
      </c>
      <c r="D18" s="21" t="s">
        <v>60</v>
      </c>
      <c r="E18" s="20">
        <v>35</v>
      </c>
      <c r="F18" s="22" t="s">
        <v>61</v>
      </c>
      <c r="G18" s="22" t="s">
        <v>62</v>
      </c>
    </row>
    <row r="19" spans="1:7" x14ac:dyDescent="0.25">
      <c r="A19" s="23">
        <v>14</v>
      </c>
      <c r="B19" s="23" t="s">
        <v>10</v>
      </c>
      <c r="C19" s="24" t="s">
        <v>63</v>
      </c>
      <c r="D19" s="24" t="s">
        <v>64</v>
      </c>
      <c r="E19" s="23">
        <v>35</v>
      </c>
      <c r="F19" s="25" t="s">
        <v>65</v>
      </c>
      <c r="G19" s="25" t="s">
        <v>66</v>
      </c>
    </row>
    <row r="20" spans="1:7" x14ac:dyDescent="0.25">
      <c r="A20" s="20">
        <v>15</v>
      </c>
      <c r="B20" s="20" t="s">
        <v>10</v>
      </c>
      <c r="C20" s="21" t="s">
        <v>67</v>
      </c>
      <c r="D20" s="21" t="s">
        <v>68</v>
      </c>
      <c r="E20" s="20">
        <v>35</v>
      </c>
      <c r="F20" s="22" t="s">
        <v>69</v>
      </c>
      <c r="G20" s="22" t="s">
        <v>70</v>
      </c>
    </row>
    <row r="21" spans="1:7" x14ac:dyDescent="0.25">
      <c r="A21" s="23">
        <v>16</v>
      </c>
      <c r="B21" s="23" t="s">
        <v>10</v>
      </c>
      <c r="C21" s="24" t="s">
        <v>71</v>
      </c>
      <c r="D21" s="24" t="s">
        <v>72</v>
      </c>
      <c r="E21" s="23">
        <v>35</v>
      </c>
      <c r="F21" s="25" t="s">
        <v>73</v>
      </c>
      <c r="G21" s="25" t="s">
        <v>74</v>
      </c>
    </row>
    <row r="22" spans="1:7" x14ac:dyDescent="0.25">
      <c r="A22" s="20">
        <v>17</v>
      </c>
      <c r="B22" s="20" t="s">
        <v>10</v>
      </c>
      <c r="C22" s="21" t="s">
        <v>75</v>
      </c>
      <c r="D22" s="21" t="s">
        <v>76</v>
      </c>
      <c r="E22" s="20">
        <v>35</v>
      </c>
      <c r="F22" s="22" t="s">
        <v>77</v>
      </c>
      <c r="G22" s="22" t="s">
        <v>78</v>
      </c>
    </row>
    <row r="23" spans="1:7" x14ac:dyDescent="0.25">
      <c r="A23" s="23">
        <v>18</v>
      </c>
      <c r="B23" s="23" t="s">
        <v>79</v>
      </c>
      <c r="C23" s="24" t="s">
        <v>80</v>
      </c>
      <c r="D23" s="24" t="s">
        <v>81</v>
      </c>
      <c r="E23" s="23">
        <v>35</v>
      </c>
      <c r="F23" s="25" t="s">
        <v>82</v>
      </c>
      <c r="G23" s="25" t="s">
        <v>83</v>
      </c>
    </row>
    <row r="24" spans="1:7" x14ac:dyDescent="0.25">
      <c r="A24" s="20">
        <v>19</v>
      </c>
      <c r="B24" s="20" t="s">
        <v>79</v>
      </c>
      <c r="C24" s="21" t="s">
        <v>84</v>
      </c>
      <c r="D24" s="21" t="s">
        <v>85</v>
      </c>
      <c r="E24" s="20">
        <v>35</v>
      </c>
      <c r="F24" s="22" t="s">
        <v>86</v>
      </c>
      <c r="G24" s="22" t="s">
        <v>87</v>
      </c>
    </row>
    <row r="25" spans="1:7" x14ac:dyDescent="0.25">
      <c r="A25" s="23">
        <v>20</v>
      </c>
      <c r="B25" s="23" t="s">
        <v>79</v>
      </c>
      <c r="C25" s="24" t="s">
        <v>88</v>
      </c>
      <c r="D25" s="24" t="s">
        <v>89</v>
      </c>
      <c r="E25" s="23">
        <v>35</v>
      </c>
      <c r="F25" s="25" t="s">
        <v>90</v>
      </c>
      <c r="G25" s="25" t="s">
        <v>91</v>
      </c>
    </row>
    <row r="26" spans="1:7" x14ac:dyDescent="0.25">
      <c r="A26" s="20">
        <v>21</v>
      </c>
      <c r="B26" s="20" t="s">
        <v>79</v>
      </c>
      <c r="C26" s="21" t="s">
        <v>92</v>
      </c>
      <c r="D26" s="21" t="s">
        <v>93</v>
      </c>
      <c r="E26" s="20">
        <v>35</v>
      </c>
      <c r="F26" s="22" t="s">
        <v>94</v>
      </c>
      <c r="G26" s="22" t="s">
        <v>95</v>
      </c>
    </row>
    <row r="27" spans="1:7" x14ac:dyDescent="0.25">
      <c r="A27" s="23">
        <v>22</v>
      </c>
      <c r="B27" s="23" t="s">
        <v>79</v>
      </c>
      <c r="C27" s="24" t="s">
        <v>96</v>
      </c>
      <c r="D27" s="24" t="s">
        <v>97</v>
      </c>
      <c r="E27" s="23">
        <v>35</v>
      </c>
      <c r="F27" s="25" t="s">
        <v>98</v>
      </c>
      <c r="G27" s="25" t="s">
        <v>99</v>
      </c>
    </row>
    <row r="28" spans="1:7" x14ac:dyDescent="0.25">
      <c r="A28" s="20">
        <v>23</v>
      </c>
      <c r="B28" s="20" t="s">
        <v>79</v>
      </c>
      <c r="C28" s="21" t="s">
        <v>100</v>
      </c>
      <c r="D28" s="21" t="s">
        <v>101</v>
      </c>
      <c r="E28" s="20">
        <v>35</v>
      </c>
      <c r="F28" s="22" t="s">
        <v>102</v>
      </c>
      <c r="G28" s="22" t="s">
        <v>103</v>
      </c>
    </row>
    <row r="29" spans="1:7" x14ac:dyDescent="0.25">
      <c r="A29" s="23">
        <v>24</v>
      </c>
      <c r="B29" s="23" t="s">
        <v>79</v>
      </c>
      <c r="C29" s="24" t="s">
        <v>104</v>
      </c>
      <c r="D29" s="24" t="s">
        <v>105</v>
      </c>
      <c r="E29" s="23">
        <v>35</v>
      </c>
      <c r="F29" s="25" t="s">
        <v>106</v>
      </c>
      <c r="G29" s="25" t="s">
        <v>107</v>
      </c>
    </row>
    <row r="30" spans="1:7" x14ac:dyDescent="0.25">
      <c r="A30" s="20">
        <v>25</v>
      </c>
      <c r="B30" s="20" t="s">
        <v>79</v>
      </c>
      <c r="C30" s="21" t="s">
        <v>108</v>
      </c>
      <c r="D30" s="21" t="s">
        <v>109</v>
      </c>
      <c r="E30" s="20">
        <v>35</v>
      </c>
      <c r="F30" s="22" t="s">
        <v>110</v>
      </c>
      <c r="G30" s="22" t="s">
        <v>111</v>
      </c>
    </row>
    <row r="31" spans="1:7" x14ac:dyDescent="0.25">
      <c r="A31" s="23">
        <v>26</v>
      </c>
      <c r="B31" s="23" t="s">
        <v>79</v>
      </c>
      <c r="C31" s="24" t="s">
        <v>112</v>
      </c>
      <c r="D31" s="24" t="s">
        <v>113</v>
      </c>
      <c r="E31" s="23">
        <v>36</v>
      </c>
      <c r="F31" s="25" t="s">
        <v>114</v>
      </c>
      <c r="G31" s="25" t="s">
        <v>115</v>
      </c>
    </row>
    <row r="32" spans="1:7" x14ac:dyDescent="0.25">
      <c r="A32" s="20">
        <v>27</v>
      </c>
      <c r="B32" s="20" t="s">
        <v>79</v>
      </c>
      <c r="C32" s="21" t="s">
        <v>116</v>
      </c>
      <c r="D32" s="21" t="s">
        <v>117</v>
      </c>
      <c r="E32" s="20">
        <v>35</v>
      </c>
      <c r="F32" s="22" t="s">
        <v>118</v>
      </c>
      <c r="G32" s="22" t="s">
        <v>119</v>
      </c>
    </row>
    <row r="33" spans="1:7" x14ac:dyDescent="0.25">
      <c r="A33" s="23">
        <v>28</v>
      </c>
      <c r="B33" s="23" t="s">
        <v>79</v>
      </c>
      <c r="C33" s="24" t="s">
        <v>120</v>
      </c>
      <c r="D33" s="24" t="s">
        <v>121</v>
      </c>
      <c r="E33" s="23">
        <v>34</v>
      </c>
      <c r="F33" s="25" t="s">
        <v>122</v>
      </c>
      <c r="G33" s="25" t="s">
        <v>123</v>
      </c>
    </row>
    <row r="34" spans="1:7" x14ac:dyDescent="0.25">
      <c r="A34" s="20">
        <v>29</v>
      </c>
      <c r="B34" s="20" t="s">
        <v>79</v>
      </c>
      <c r="C34" s="21" t="s">
        <v>124</v>
      </c>
      <c r="D34" s="21" t="s">
        <v>125</v>
      </c>
      <c r="E34" s="20">
        <v>35</v>
      </c>
      <c r="F34" s="22" t="s">
        <v>126</v>
      </c>
      <c r="G34" s="22" t="s">
        <v>127</v>
      </c>
    </row>
    <row r="35" spans="1:7" x14ac:dyDescent="0.25">
      <c r="A35" s="23">
        <v>30</v>
      </c>
      <c r="B35" s="23" t="s">
        <v>79</v>
      </c>
      <c r="C35" s="24" t="s">
        <v>128</v>
      </c>
      <c r="D35" s="24" t="s">
        <v>129</v>
      </c>
      <c r="E35" s="23">
        <v>34</v>
      </c>
      <c r="F35" s="25" t="s">
        <v>130</v>
      </c>
      <c r="G35" s="25" t="s">
        <v>131</v>
      </c>
    </row>
    <row r="36" spans="1:7" x14ac:dyDescent="0.25">
      <c r="A36" s="20">
        <v>31</v>
      </c>
      <c r="B36" s="20" t="s">
        <v>79</v>
      </c>
      <c r="C36" s="21" t="s">
        <v>132</v>
      </c>
      <c r="D36" s="21" t="s">
        <v>133</v>
      </c>
      <c r="E36" s="20">
        <v>35</v>
      </c>
      <c r="F36" s="22" t="s">
        <v>134</v>
      </c>
      <c r="G36" s="22" t="s">
        <v>135</v>
      </c>
    </row>
    <row r="37" spans="1:7" x14ac:dyDescent="0.25">
      <c r="A37" s="23">
        <v>32</v>
      </c>
      <c r="B37" s="23" t="s">
        <v>79</v>
      </c>
      <c r="C37" s="24" t="s">
        <v>136</v>
      </c>
      <c r="D37" s="24" t="s">
        <v>137</v>
      </c>
      <c r="E37" s="23">
        <v>36</v>
      </c>
      <c r="F37" s="25" t="s">
        <v>138</v>
      </c>
      <c r="G37" s="25" t="s">
        <v>139</v>
      </c>
    </row>
    <row r="38" spans="1:7" x14ac:dyDescent="0.25">
      <c r="A38" s="20">
        <v>33</v>
      </c>
      <c r="B38" s="20" t="s">
        <v>79</v>
      </c>
      <c r="C38" s="21" t="s">
        <v>140</v>
      </c>
      <c r="D38" s="21" t="s">
        <v>141</v>
      </c>
      <c r="E38" s="20">
        <v>35</v>
      </c>
      <c r="F38" s="22" t="s">
        <v>142</v>
      </c>
      <c r="G38" s="22" t="s">
        <v>143</v>
      </c>
    </row>
    <row r="39" spans="1:7" x14ac:dyDescent="0.25">
      <c r="A39" s="23">
        <v>34</v>
      </c>
      <c r="B39" s="23" t="s">
        <v>79</v>
      </c>
      <c r="C39" s="24" t="s">
        <v>144</v>
      </c>
      <c r="D39" s="24" t="s">
        <v>145</v>
      </c>
      <c r="E39" s="23">
        <v>36</v>
      </c>
      <c r="F39" s="25" t="s">
        <v>146</v>
      </c>
      <c r="G39" s="25" t="s">
        <v>147</v>
      </c>
    </row>
    <row r="40" spans="1:7" x14ac:dyDescent="0.25">
      <c r="A40" s="20">
        <v>35</v>
      </c>
      <c r="B40" s="20" t="s">
        <v>148</v>
      </c>
      <c r="C40" s="21" t="s">
        <v>149</v>
      </c>
      <c r="D40" s="21" t="s">
        <v>150</v>
      </c>
      <c r="E40" s="20">
        <v>35</v>
      </c>
      <c r="F40" s="22" t="s">
        <v>151</v>
      </c>
      <c r="G40" s="22" t="s">
        <v>152</v>
      </c>
    </row>
    <row r="41" spans="1:7" x14ac:dyDescent="0.25">
      <c r="A41" s="23">
        <v>36</v>
      </c>
      <c r="B41" s="23" t="s">
        <v>148</v>
      </c>
      <c r="C41" s="24" t="s">
        <v>153</v>
      </c>
      <c r="D41" s="24" t="s">
        <v>154</v>
      </c>
      <c r="E41" s="23">
        <v>35</v>
      </c>
      <c r="F41" s="25" t="s">
        <v>155</v>
      </c>
      <c r="G41" s="25" t="s">
        <v>156</v>
      </c>
    </row>
    <row r="42" spans="1:7" x14ac:dyDescent="0.25">
      <c r="A42" s="20">
        <v>37</v>
      </c>
      <c r="B42" s="20" t="s">
        <v>148</v>
      </c>
      <c r="C42" s="21" t="s">
        <v>157</v>
      </c>
      <c r="D42" s="21" t="s">
        <v>158</v>
      </c>
      <c r="E42" s="20">
        <v>35</v>
      </c>
      <c r="F42" s="22" t="s">
        <v>159</v>
      </c>
      <c r="G42" s="22" t="s">
        <v>160</v>
      </c>
    </row>
    <row r="43" spans="1:7" x14ac:dyDescent="0.25">
      <c r="A43" s="23">
        <v>38</v>
      </c>
      <c r="B43" s="23" t="s">
        <v>148</v>
      </c>
      <c r="C43" s="24" t="s">
        <v>161</v>
      </c>
      <c r="D43" s="24" t="s">
        <v>162</v>
      </c>
      <c r="E43" s="23">
        <v>34</v>
      </c>
      <c r="F43" s="25" t="s">
        <v>163</v>
      </c>
      <c r="G43" s="25" t="s">
        <v>164</v>
      </c>
    </row>
    <row r="44" spans="1:7" x14ac:dyDescent="0.25">
      <c r="A44" s="20">
        <v>39</v>
      </c>
      <c r="B44" s="20" t="s">
        <v>148</v>
      </c>
      <c r="C44" s="21" t="s">
        <v>165</v>
      </c>
      <c r="D44" s="21" t="s">
        <v>166</v>
      </c>
      <c r="E44" s="20">
        <v>35</v>
      </c>
      <c r="F44" s="22" t="s">
        <v>167</v>
      </c>
      <c r="G44" s="22" t="s">
        <v>168</v>
      </c>
    </row>
    <row r="45" spans="1:7" x14ac:dyDescent="0.25">
      <c r="A45" s="23">
        <v>40</v>
      </c>
      <c r="B45" s="23" t="s">
        <v>148</v>
      </c>
      <c r="C45" s="24" t="s">
        <v>169</v>
      </c>
      <c r="D45" s="24" t="s">
        <v>170</v>
      </c>
      <c r="E45" s="23">
        <v>35</v>
      </c>
      <c r="F45" s="25" t="s">
        <v>171</v>
      </c>
      <c r="G45" s="25" t="s">
        <v>172</v>
      </c>
    </row>
    <row r="46" spans="1:7" x14ac:dyDescent="0.25">
      <c r="A46" s="20">
        <v>41</v>
      </c>
      <c r="B46" s="20" t="s">
        <v>148</v>
      </c>
      <c r="C46" s="21" t="s">
        <v>173</v>
      </c>
      <c r="D46" s="21" t="s">
        <v>174</v>
      </c>
      <c r="E46" s="20">
        <v>35</v>
      </c>
      <c r="F46" s="22" t="s">
        <v>175</v>
      </c>
      <c r="G46" s="22" t="s">
        <v>176</v>
      </c>
    </row>
    <row r="47" spans="1:7" x14ac:dyDescent="0.25">
      <c r="A47" s="23">
        <v>42</v>
      </c>
      <c r="B47" s="23" t="s">
        <v>148</v>
      </c>
      <c r="C47" s="24" t="s">
        <v>177</v>
      </c>
      <c r="D47" s="24" t="s">
        <v>178</v>
      </c>
      <c r="E47" s="23">
        <v>34</v>
      </c>
      <c r="F47" s="25" t="s">
        <v>179</v>
      </c>
      <c r="G47" s="25" t="s">
        <v>180</v>
      </c>
    </row>
    <row r="48" spans="1:7" x14ac:dyDescent="0.25">
      <c r="A48" s="20">
        <v>43</v>
      </c>
      <c r="B48" s="20" t="s">
        <v>148</v>
      </c>
      <c r="C48" s="21" t="s">
        <v>181</v>
      </c>
      <c r="D48" s="21" t="s">
        <v>182</v>
      </c>
      <c r="E48" s="20">
        <v>33</v>
      </c>
      <c r="F48" s="22" t="s">
        <v>183</v>
      </c>
      <c r="G48" s="22" t="s">
        <v>184</v>
      </c>
    </row>
    <row r="49" spans="1:7" x14ac:dyDescent="0.25">
      <c r="A49" s="23">
        <v>44</v>
      </c>
      <c r="B49" s="23" t="s">
        <v>148</v>
      </c>
      <c r="C49" s="24" t="s">
        <v>185</v>
      </c>
      <c r="D49" s="24" t="s">
        <v>186</v>
      </c>
      <c r="E49" s="23">
        <v>35</v>
      </c>
      <c r="F49" s="25" t="s">
        <v>187</v>
      </c>
      <c r="G49" s="25" t="s">
        <v>188</v>
      </c>
    </row>
    <row r="50" spans="1:7" x14ac:dyDescent="0.25">
      <c r="A50" s="20">
        <v>45</v>
      </c>
      <c r="B50" s="20" t="s">
        <v>148</v>
      </c>
      <c r="C50" s="21" t="s">
        <v>189</v>
      </c>
      <c r="D50" s="21" t="s">
        <v>190</v>
      </c>
      <c r="E50" s="20">
        <v>35</v>
      </c>
      <c r="F50" s="22" t="s">
        <v>191</v>
      </c>
      <c r="G50" s="22" t="s">
        <v>192</v>
      </c>
    </row>
    <row r="51" spans="1:7" x14ac:dyDescent="0.25">
      <c r="A51" s="23">
        <v>46</v>
      </c>
      <c r="B51" s="23" t="s">
        <v>148</v>
      </c>
      <c r="C51" s="24" t="s">
        <v>193</v>
      </c>
      <c r="D51" s="24" t="s">
        <v>194</v>
      </c>
      <c r="E51" s="23">
        <v>35</v>
      </c>
      <c r="F51" s="25" t="s">
        <v>195</v>
      </c>
      <c r="G51" s="25" t="s">
        <v>196</v>
      </c>
    </row>
    <row r="52" spans="1:7" x14ac:dyDescent="0.25">
      <c r="A52" s="20">
        <v>47</v>
      </c>
      <c r="B52" s="20" t="s">
        <v>148</v>
      </c>
      <c r="C52" s="21" t="s">
        <v>197</v>
      </c>
      <c r="D52" s="21" t="s">
        <v>198</v>
      </c>
      <c r="E52" s="20">
        <v>34</v>
      </c>
      <c r="F52" s="22" t="s">
        <v>199</v>
      </c>
      <c r="G52" s="22" t="s">
        <v>200</v>
      </c>
    </row>
    <row r="53" spans="1:7" x14ac:dyDescent="0.25">
      <c r="A53" s="23">
        <v>48</v>
      </c>
      <c r="B53" s="23" t="s">
        <v>148</v>
      </c>
      <c r="C53" s="24" t="s">
        <v>201</v>
      </c>
      <c r="D53" s="24" t="s">
        <v>202</v>
      </c>
      <c r="E53" s="23">
        <v>34</v>
      </c>
      <c r="F53" s="25" t="s">
        <v>203</v>
      </c>
      <c r="G53" s="25" t="s">
        <v>204</v>
      </c>
    </row>
    <row r="54" spans="1:7" x14ac:dyDescent="0.25">
      <c r="A54" s="20">
        <v>49</v>
      </c>
      <c r="B54" s="20" t="s">
        <v>148</v>
      </c>
      <c r="C54" s="21" t="s">
        <v>205</v>
      </c>
      <c r="D54" s="21" t="s">
        <v>206</v>
      </c>
      <c r="E54" s="20">
        <v>33</v>
      </c>
      <c r="F54" s="22" t="s">
        <v>207</v>
      </c>
      <c r="G54" s="22" t="s">
        <v>208</v>
      </c>
    </row>
    <row r="55" spans="1:7" x14ac:dyDescent="0.25">
      <c r="A55" s="23">
        <v>50</v>
      </c>
      <c r="B55" s="23" t="s">
        <v>148</v>
      </c>
      <c r="C55" s="24" t="s">
        <v>209</v>
      </c>
      <c r="D55" s="24" t="s">
        <v>210</v>
      </c>
      <c r="E55" s="23">
        <v>32</v>
      </c>
      <c r="F55" s="25" t="s">
        <v>211</v>
      </c>
      <c r="G55" s="25" t="s">
        <v>212</v>
      </c>
    </row>
    <row r="56" spans="1:7" x14ac:dyDescent="0.25">
      <c r="A56" s="20">
        <v>51</v>
      </c>
      <c r="B56" s="20" t="s">
        <v>148</v>
      </c>
      <c r="C56" s="21" t="s">
        <v>213</v>
      </c>
      <c r="D56" s="21" t="s">
        <v>214</v>
      </c>
      <c r="E56" s="20">
        <v>36</v>
      </c>
      <c r="F56" s="22" t="s">
        <v>215</v>
      </c>
      <c r="G56" s="22" t="s">
        <v>216</v>
      </c>
    </row>
    <row r="57" spans="1:7" x14ac:dyDescent="0.25">
      <c r="A57" s="23">
        <v>52</v>
      </c>
      <c r="B57" s="23" t="s">
        <v>148</v>
      </c>
      <c r="C57" s="24" t="s">
        <v>217</v>
      </c>
      <c r="D57" s="24" t="s">
        <v>218</v>
      </c>
      <c r="E57" s="23">
        <v>35</v>
      </c>
      <c r="F57" s="25" t="s">
        <v>219</v>
      </c>
      <c r="G57" s="25" t="s">
        <v>220</v>
      </c>
    </row>
    <row r="58" spans="1:7" x14ac:dyDescent="0.25">
      <c r="A58" s="20">
        <v>53</v>
      </c>
      <c r="B58" s="20" t="s">
        <v>148</v>
      </c>
      <c r="C58" s="21" t="s">
        <v>221</v>
      </c>
      <c r="D58" s="21" t="s">
        <v>222</v>
      </c>
      <c r="E58" s="20">
        <v>34</v>
      </c>
      <c r="F58" s="22" t="s">
        <v>223</v>
      </c>
      <c r="G58" s="22" t="s">
        <v>224</v>
      </c>
    </row>
    <row r="59" spans="1:7" x14ac:dyDescent="0.25">
      <c r="A59" s="23">
        <v>54</v>
      </c>
      <c r="B59" s="23" t="s">
        <v>148</v>
      </c>
      <c r="C59" s="24" t="s">
        <v>225</v>
      </c>
      <c r="D59" s="24" t="s">
        <v>226</v>
      </c>
      <c r="E59" s="23">
        <v>35</v>
      </c>
      <c r="F59" s="25" t="s">
        <v>227</v>
      </c>
      <c r="G59" s="25" t="s">
        <v>228</v>
      </c>
    </row>
    <row r="62" spans="1:7" ht="15.75" x14ac:dyDescent="0.25">
      <c r="A62" s="26" t="s">
        <v>229</v>
      </c>
    </row>
    <row r="63" spans="1:7" x14ac:dyDescent="0.25">
      <c r="A63" s="27" t="s">
        <v>230</v>
      </c>
      <c r="B63" s="28" t="s">
        <v>231</v>
      </c>
    </row>
    <row r="64" spans="1:7" x14ac:dyDescent="0.25">
      <c r="A64" s="27" t="s">
        <v>232</v>
      </c>
      <c r="B64" s="28" t="s">
        <v>233</v>
      </c>
    </row>
    <row r="65" spans="1:2" x14ac:dyDescent="0.25">
      <c r="A65" s="27" t="s">
        <v>234</v>
      </c>
      <c r="B65" s="28" t="s">
        <v>235</v>
      </c>
    </row>
    <row r="66" spans="1:2" x14ac:dyDescent="0.25">
      <c r="A66" s="27" t="s">
        <v>236</v>
      </c>
      <c r="B66" s="28" t="s">
        <v>237</v>
      </c>
    </row>
    <row r="67" spans="1:2" x14ac:dyDescent="0.25">
      <c r="A67" s="27" t="s">
        <v>238</v>
      </c>
      <c r="B67" s="28" t="s">
        <v>239</v>
      </c>
    </row>
    <row r="68" spans="1:2" x14ac:dyDescent="0.25">
      <c r="A68" s="27" t="s">
        <v>240</v>
      </c>
      <c r="B68" s="28" t="s">
        <v>241</v>
      </c>
    </row>
    <row r="69" spans="1:2" x14ac:dyDescent="0.25">
      <c r="A69" s="27" t="s">
        <v>242</v>
      </c>
      <c r="B69" s="28" t="s">
        <v>243</v>
      </c>
    </row>
    <row r="70" spans="1:2" x14ac:dyDescent="0.25">
      <c r="A70" s="27" t="s">
        <v>244</v>
      </c>
      <c r="B70" s="28" t="s">
        <v>245</v>
      </c>
    </row>
  </sheetData>
  <mergeCells count="3">
    <mergeCell ref="A1:G1"/>
    <mergeCell ref="A2:G2"/>
    <mergeCell ref="A4:G4"/>
  </mergeCells>
  <hyperlinks>
    <hyperlink ref="F6" location="'10_Toan_A'!A1" display="👉 Đến Sheet 10_Toan_A" xr:uid="{00000000-0004-0000-0000-000000000000}"/>
    <hyperlink ref="G6" location="'NhatKy_ViPham'!A1" display="📋 Nhật Ký 10_Toan_A" xr:uid="{00000000-0004-0000-0000-000001000000}"/>
    <hyperlink ref="F7" location="'10_Toan_B'!A1" display="👉 Đến Sheet 10_Toan_B" xr:uid="{00000000-0004-0000-0000-000002000000}"/>
    <hyperlink ref="G7" location="'NhatKy_ViPham'!A1" display="📋 Nhật Ký 10_Toan_B" xr:uid="{00000000-0004-0000-0000-000003000000}"/>
    <hyperlink ref="F8" location="'10_Ly_A'!A1" display="👉 Đến Sheet 10_Ly_A" xr:uid="{00000000-0004-0000-0000-000004000000}"/>
    <hyperlink ref="G8" location="'NhatKy_ViPham'!A1" display="📋 Nhật Ký 10_Ly_A" xr:uid="{00000000-0004-0000-0000-000005000000}"/>
    <hyperlink ref="F9" location="'10_Ly_B'!A1" display="👉 Đến Sheet 10_Ly_B" xr:uid="{00000000-0004-0000-0000-000006000000}"/>
    <hyperlink ref="G9" location="'NhatKy_ViPham'!A1" display="📋 Nhật Ký 10_Ly_B" xr:uid="{00000000-0004-0000-0000-000007000000}"/>
    <hyperlink ref="F10" location="'10_Hoa_A'!A1" display="👉 Đến Sheet 10_Hoa_A" xr:uid="{00000000-0004-0000-0000-000008000000}"/>
    <hyperlink ref="G10" location="'NhatKy_ViPham'!A1" display="📋 Nhật Ký 10_Hoa_A" xr:uid="{00000000-0004-0000-0000-000009000000}"/>
    <hyperlink ref="F11" location="'10_Hoa_B'!A1" display="👉 Đến Sheet 10_Hoa_B" xr:uid="{00000000-0004-0000-0000-00000A000000}"/>
    <hyperlink ref="G11" location="'NhatKy_ViPham'!A1" display="📋 Nhật Ký 10_Hoa_B" xr:uid="{00000000-0004-0000-0000-00000B000000}"/>
    <hyperlink ref="F12" location="'10_Sinh'!A1" display="👉 Đến Sheet 10_Sinh" xr:uid="{00000000-0004-0000-0000-00000C000000}"/>
    <hyperlink ref="G12" location="'NhatKy_ViPham'!A1" display="📋 Nhật Ký 10_Sinh" xr:uid="{00000000-0004-0000-0000-00000D000000}"/>
    <hyperlink ref="F13" location="'10_Tin_A'!A1" display="👉 Đến Sheet 10_Tin_A" xr:uid="{00000000-0004-0000-0000-00000E000000}"/>
    <hyperlink ref="G13" location="'NhatKy_ViPham'!A1" display="📋 Nhật Ký 10_Tin_A" xr:uid="{00000000-0004-0000-0000-00000F000000}"/>
    <hyperlink ref="F14" location="'10_Tin_B'!A1" display="👉 Đến Sheet 10_Tin_B" xr:uid="{00000000-0004-0000-0000-000010000000}"/>
    <hyperlink ref="G14" location="'NhatKy_ViPham'!A1" display="📋 Nhật Ký 10_Tin_B" xr:uid="{00000000-0004-0000-0000-000011000000}"/>
    <hyperlink ref="F15" location="'10_Van_A'!A1" display="👉 Đến Sheet 10_Van_A" xr:uid="{00000000-0004-0000-0000-000012000000}"/>
    <hyperlink ref="G15" location="'NhatKy_ViPham'!A1" display="📋 Nhật Ký 10_Van_A" xr:uid="{00000000-0004-0000-0000-000013000000}"/>
    <hyperlink ref="F16" location="'10_Van_B'!A1" display="👉 Đến Sheet 10_Van_B" xr:uid="{00000000-0004-0000-0000-000014000000}"/>
    <hyperlink ref="G16" location="'NhatKy_ViPham'!A1" display="📋 Nhật Ký 10_Van_B" xr:uid="{00000000-0004-0000-0000-000015000000}"/>
    <hyperlink ref="F17" location="'10_Su'!A1" display="👉 Đến Sheet 10_Su" xr:uid="{00000000-0004-0000-0000-000016000000}"/>
    <hyperlink ref="G17" location="'NhatKy_ViPham'!A1" display="📋 Nhật Ký 10_Su" xr:uid="{00000000-0004-0000-0000-000017000000}"/>
    <hyperlink ref="F18" location="'10_Dia'!A1" display="👉 Đến Sheet 10_Dia" xr:uid="{00000000-0004-0000-0000-000018000000}"/>
    <hyperlink ref="G18" location="'NhatKy_ViPham'!A1" display="📋 Nhật Ký 10_Dia" xr:uid="{00000000-0004-0000-0000-000019000000}"/>
    <hyperlink ref="F19" location="'10_Anh'!A1" display="👉 Đến Sheet 10_Anh" xr:uid="{00000000-0004-0000-0000-00001A000000}"/>
    <hyperlink ref="G19" location="'NhatKy_ViPham'!A1" display="📋 Nhật Ký 10_Anh" xr:uid="{00000000-0004-0000-0000-00001B000000}"/>
    <hyperlink ref="F20" location="'10_Phap'!A1" display="👉 Đến Sheet 10_Phap" xr:uid="{00000000-0004-0000-0000-00001C000000}"/>
    <hyperlink ref="G20" location="'NhatKy_ViPham'!A1" display="📋 Nhật Ký 10_Phap" xr:uid="{00000000-0004-0000-0000-00001D000000}"/>
    <hyperlink ref="F21" location="'10_Trung'!A1" display="👉 Đến Sheet 10_Trung" xr:uid="{00000000-0004-0000-0000-00001E000000}"/>
    <hyperlink ref="G21" location="'NhatKy_ViPham'!A1" display="📋 Nhật Ký 10_Trung" xr:uid="{00000000-0004-0000-0000-00001F000000}"/>
    <hyperlink ref="F22" location="'10_Han'!A1" display="👉 Đến Sheet 10_Han" xr:uid="{00000000-0004-0000-0000-000020000000}"/>
    <hyperlink ref="G22" location="'NhatKy_ViPham'!A1" display="📋 Nhật Ký 10_Han" xr:uid="{00000000-0004-0000-0000-000021000000}"/>
    <hyperlink ref="F23" location="'11_Toan_A'!A1" display="👉 Đến Sheet 11_Toan_A" xr:uid="{00000000-0004-0000-0000-000022000000}"/>
    <hyperlink ref="G23" location="'NhatKy_ViPham'!A1" display="📋 Nhật Ký 11_Toan_A" xr:uid="{00000000-0004-0000-0000-000023000000}"/>
    <hyperlink ref="F24" location="'11_Toan_B'!A1" display="👉 Đến Sheet 11_Toan_B" xr:uid="{00000000-0004-0000-0000-000024000000}"/>
    <hyperlink ref="G24" location="'NhatKy_ViPham'!A1" display="📋 Nhật Ký 11_Toan_B" xr:uid="{00000000-0004-0000-0000-000025000000}"/>
    <hyperlink ref="F25" location="'11_Toan_C'!A1" display="👉 Đến Sheet 11_Toan_C" xr:uid="{00000000-0004-0000-0000-000026000000}"/>
    <hyperlink ref="G25" location="'NhatKy_ViPham'!A1" display="📋 Nhật Ký 11_Toan_C" xr:uid="{00000000-0004-0000-0000-000027000000}"/>
    <hyperlink ref="F26" location="'11_Ly_A'!A1" display="👉 Đến Sheet 11_Ly_A" xr:uid="{00000000-0004-0000-0000-000028000000}"/>
    <hyperlink ref="G26" location="'NhatKy_ViPham'!A1" display="📋 Nhật Ký 11_Ly_A" xr:uid="{00000000-0004-0000-0000-000029000000}"/>
    <hyperlink ref="F27" location="'11_Ly_B'!A1" display="👉 Đến Sheet 11_Ly_B" xr:uid="{00000000-0004-0000-0000-00002A000000}"/>
    <hyperlink ref="G27" location="'NhatKy_ViPham'!A1" display="📋 Nhật Ký 11_Ly_B" xr:uid="{00000000-0004-0000-0000-00002B000000}"/>
    <hyperlink ref="F28" location="'11_Hoa_A'!A1" display="👉 Đến Sheet 11_Hoa_A" xr:uid="{00000000-0004-0000-0000-00002C000000}"/>
    <hyperlink ref="G28" location="'NhatKy_ViPham'!A1" display="📋 Nhật Ký 11_Hoa_A" xr:uid="{00000000-0004-0000-0000-00002D000000}"/>
    <hyperlink ref="F29" location="'11_Hoa_B'!A1" display="👉 Đến Sheet 11_Hoa_B" xr:uid="{00000000-0004-0000-0000-00002E000000}"/>
    <hyperlink ref="G29" location="'NhatKy_ViPham'!A1" display="📋 Nhật Ký 11_Hoa_B" xr:uid="{00000000-0004-0000-0000-00002F000000}"/>
    <hyperlink ref="F30" location="'11_Sinh'!A1" display="👉 Đến Sheet 11_Sinh" xr:uid="{00000000-0004-0000-0000-000030000000}"/>
    <hyperlink ref="G30" location="'NhatKy_ViPham'!A1" display="📋 Nhật Ký 11_Sinh" xr:uid="{00000000-0004-0000-0000-000031000000}"/>
    <hyperlink ref="F31" location="'11_Tin'!A1" display="👉 Đến Sheet 11_Tin" xr:uid="{00000000-0004-0000-0000-000032000000}"/>
    <hyperlink ref="G31" location="'NhatKy_ViPham'!A1" display="📋 Nhật Ký 11_Tin" xr:uid="{00000000-0004-0000-0000-000033000000}"/>
    <hyperlink ref="F32" location="'11_Van_A'!A1" display="👉 Đến Sheet 11_Van_A" xr:uid="{00000000-0004-0000-0000-000034000000}"/>
    <hyperlink ref="G32" location="'NhatKy_ViPham'!A1" display="📋 Nhật Ký 11_Van_A" xr:uid="{00000000-0004-0000-0000-000035000000}"/>
    <hyperlink ref="F33" location="'11_Van_B'!A1" display="👉 Đến Sheet 11_Van_B" xr:uid="{00000000-0004-0000-0000-000036000000}"/>
    <hyperlink ref="G33" location="'NhatKy_ViPham'!A1" display="📋 Nhật Ký 11_Van_B" xr:uid="{00000000-0004-0000-0000-000037000000}"/>
    <hyperlink ref="F34" location="'11_Su'!A1" display="👉 Đến Sheet 11_Su" xr:uid="{00000000-0004-0000-0000-000038000000}"/>
    <hyperlink ref="G34" location="'NhatKy_ViPham'!A1" display="📋 Nhật Ký 11_Su" xr:uid="{00000000-0004-0000-0000-000039000000}"/>
    <hyperlink ref="F35" location="'11_Dia'!A1" display="👉 Đến Sheet 11_Dia" xr:uid="{00000000-0004-0000-0000-00003A000000}"/>
    <hyperlink ref="G35" location="'NhatKy_ViPham'!A1" display="📋 Nhật Ký 11_Dia" xr:uid="{00000000-0004-0000-0000-00003B000000}"/>
    <hyperlink ref="F36" location="'11_Anh_A'!A1" display="👉 Đến Sheet 11_Anh_A" xr:uid="{00000000-0004-0000-0000-00003C000000}"/>
    <hyperlink ref="G36" location="'NhatKy_ViPham'!A1" display="📋 Nhật Ký 11_Anh_A" xr:uid="{00000000-0004-0000-0000-00003D000000}"/>
    <hyperlink ref="F37" location="'11_Anh_B'!A1" display="👉 Đến Sheet 11_Anh_B" xr:uid="{00000000-0004-0000-0000-00003E000000}"/>
    <hyperlink ref="G37" location="'NhatKy_ViPham'!A1" display="📋 Nhật Ký 11_Anh_B" xr:uid="{00000000-0004-0000-0000-00003F000000}"/>
    <hyperlink ref="F38" location="'11_Anh_C'!A1" display="👉 Đến Sheet 11_Anh_C" xr:uid="{00000000-0004-0000-0000-000040000000}"/>
    <hyperlink ref="G38" location="'NhatKy_ViPham'!A1" display="📋 Nhật Ký 11_Anh_C" xr:uid="{00000000-0004-0000-0000-000041000000}"/>
    <hyperlink ref="F39" location="'11_Phap'!A1" display="👉 Đến Sheet 11_Phap" xr:uid="{00000000-0004-0000-0000-000042000000}"/>
    <hyperlink ref="G39" location="'NhatKy_ViPham'!A1" display="📋 Nhật Ký 11_Phap" xr:uid="{00000000-0004-0000-0000-000043000000}"/>
    <hyperlink ref="F40" location="'12_Toan_A'!A1" display="👉 Đến Sheet 12_Toan_A" xr:uid="{00000000-0004-0000-0000-000044000000}"/>
    <hyperlink ref="G40" location="'NhatKy_ViPham'!A1" display="📋 Nhật Ký 12_Toan_A" xr:uid="{00000000-0004-0000-0000-000045000000}"/>
    <hyperlink ref="F41" location="'12_Toan_B'!A1" display="👉 Đến Sheet 12_Toan_B" xr:uid="{00000000-0004-0000-0000-000046000000}"/>
    <hyperlink ref="G41" location="'NhatKy_ViPham'!A1" display="📋 Nhật Ký 12_Toan_B" xr:uid="{00000000-0004-0000-0000-000047000000}"/>
    <hyperlink ref="F42" location="'12_Toan_C'!A1" display="👉 Đến Sheet 12_Toan_C" xr:uid="{00000000-0004-0000-0000-000048000000}"/>
    <hyperlink ref="G42" location="'NhatKy_ViPham'!A1" display="📋 Nhật Ký 12_Toan_C" xr:uid="{00000000-0004-0000-0000-000049000000}"/>
    <hyperlink ref="F43" location="'12_Ly_A'!A1" display="👉 Đến Sheet 12_Ly_A" xr:uid="{00000000-0004-0000-0000-00004A000000}"/>
    <hyperlink ref="G43" location="'NhatKy_ViPham'!A1" display="📋 Nhật Ký 12_Ly_A" xr:uid="{00000000-0004-0000-0000-00004B000000}"/>
    <hyperlink ref="F44" location="'12_Ly_B'!A1" display="👉 Đến Sheet 12_Ly_B" xr:uid="{00000000-0004-0000-0000-00004C000000}"/>
    <hyperlink ref="G44" location="'NhatKy_ViPham'!A1" display="📋 Nhật Ký 12_Ly_B" xr:uid="{00000000-0004-0000-0000-00004D000000}"/>
    <hyperlink ref="F45" location="'12_Hoa_A'!A1" display="👉 Đến Sheet 12_Hoa_A" xr:uid="{00000000-0004-0000-0000-00004E000000}"/>
    <hyperlink ref="G45" location="'NhatKy_ViPham'!A1" display="📋 Nhật Ký 12_Hoa_A" xr:uid="{00000000-0004-0000-0000-00004F000000}"/>
    <hyperlink ref="F46" location="'12_Hoa_B'!A1" display="👉 Đến Sheet 12_Hoa_B" xr:uid="{00000000-0004-0000-0000-000050000000}"/>
    <hyperlink ref="G46" location="'NhatKy_ViPham'!A1" display="📋 Nhật Ký 12_Hoa_B" xr:uid="{00000000-0004-0000-0000-000051000000}"/>
    <hyperlink ref="F47" location="'12_Sinh'!A1" display="👉 Đến Sheet 12_Sinh" xr:uid="{00000000-0004-0000-0000-000052000000}"/>
    <hyperlink ref="G47" location="'NhatKy_ViPham'!A1" display="📋 Nhật Ký 12_Sinh" xr:uid="{00000000-0004-0000-0000-000053000000}"/>
    <hyperlink ref="F48" location="'12_Tin'!A1" display="👉 Đến Sheet 12_Tin" xr:uid="{00000000-0004-0000-0000-000054000000}"/>
    <hyperlink ref="G48" location="'NhatKy_ViPham'!A1" display="📋 Nhật Ký 12_Tin" xr:uid="{00000000-0004-0000-0000-000055000000}"/>
    <hyperlink ref="F49" location="'12_Van_A'!A1" display="👉 Đến Sheet 12_Van_A" xr:uid="{00000000-0004-0000-0000-000056000000}"/>
    <hyperlink ref="G49" location="'NhatKy_ViPham'!A1" display="📋 Nhật Ký 12_Van_A" xr:uid="{00000000-0004-0000-0000-000057000000}"/>
    <hyperlink ref="F50" location="'12_Van_B'!A1" display="👉 Đến Sheet 12_Van_B" xr:uid="{00000000-0004-0000-0000-000058000000}"/>
    <hyperlink ref="G50" location="'NhatKy_ViPham'!A1" display="📋 Nhật Ký 12_Van_B" xr:uid="{00000000-0004-0000-0000-000059000000}"/>
    <hyperlink ref="F51" location="'12_Van_C'!A1" display="👉 Đến Sheet 12_Van_C" xr:uid="{00000000-0004-0000-0000-00005A000000}"/>
    <hyperlink ref="G51" location="'NhatKy_ViPham'!A1" display="📋 Nhật Ký 12_Van_C" xr:uid="{00000000-0004-0000-0000-00005B000000}"/>
    <hyperlink ref="F52" location="'12_Su'!A1" display="👉 Đến Sheet 12_Su" xr:uid="{00000000-0004-0000-0000-00005C000000}"/>
    <hyperlink ref="G52" location="'NhatKy_ViPham'!A1" display="📋 Nhật Ký 12_Su" xr:uid="{00000000-0004-0000-0000-00005D000000}"/>
    <hyperlink ref="F53" location="'12_Dia'!A1" display="👉 Đến Sheet 12_Dia" xr:uid="{00000000-0004-0000-0000-00005E000000}"/>
    <hyperlink ref="G53" location="'NhatKy_ViPham'!A1" display="📋 Nhật Ký 12_Dia" xr:uid="{00000000-0004-0000-0000-00005F000000}"/>
    <hyperlink ref="F54" location="'12_Anh_A'!A1" display="👉 Đến Sheet 12_Anh_A" xr:uid="{00000000-0004-0000-0000-000060000000}"/>
    <hyperlink ref="G54" location="'NhatKy_ViPham'!A1" display="📋 Nhật Ký 12_Anh_A" xr:uid="{00000000-0004-0000-0000-000061000000}"/>
    <hyperlink ref="F55" location="'12_Anh_B'!A1" display="👉 Đến Sheet 12_Anh_B" xr:uid="{00000000-0004-0000-0000-000062000000}"/>
    <hyperlink ref="G55" location="'NhatKy_ViPham'!A1" display="📋 Nhật Ký 12_Anh_B" xr:uid="{00000000-0004-0000-0000-000063000000}"/>
    <hyperlink ref="F56" location="'12_Anh_C'!A1" display="👉 Đến Sheet 12_Anh_C" xr:uid="{00000000-0004-0000-0000-000064000000}"/>
    <hyperlink ref="G56" location="'NhatKy_ViPham'!A1" display="📋 Nhật Ký 12_Anh_C" xr:uid="{00000000-0004-0000-0000-000065000000}"/>
    <hyperlink ref="F57" location="'12_Anh_D'!A1" display="👉 Đến Sheet 12_Anh_D" xr:uid="{00000000-0004-0000-0000-000066000000}"/>
    <hyperlink ref="G57" location="'NhatKy_ViPham'!A1" display="📋 Nhật Ký 12_Anh_D" xr:uid="{00000000-0004-0000-0000-000067000000}"/>
    <hyperlink ref="F58" location="'12_Anh_E'!A1" display="👉 Đến Sheet 12_Anh_E" xr:uid="{00000000-0004-0000-0000-000068000000}"/>
    <hyperlink ref="G58" location="'NhatKy_ViPham'!A1" display="📋 Nhật Ký 12_Anh_E" xr:uid="{00000000-0004-0000-0000-000069000000}"/>
    <hyperlink ref="F59" location="'12_Phap'!A1" display="👉 Đến Sheet 12_Phap" xr:uid="{00000000-0004-0000-0000-00006A000000}"/>
    <hyperlink ref="G59" location="'NhatKy_ViPham'!A1" display="📋 Nhật Ký 12_Phap" xr:uid="{00000000-0004-0000-0000-00006B000000}"/>
  </hyperlinks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38CBD-FC81-4842-BBDF-69EDB941F5F5}">
  <dimension ref="A1:K372"/>
  <sheetViews>
    <sheetView workbookViewId="0">
      <selection sqref="A1:XFD1048576"/>
    </sheetView>
  </sheetViews>
  <sheetFormatPr defaultRowHeight="15" x14ac:dyDescent="0.25"/>
  <cols>
    <col min="1" max="1" width="5.140625" style="59" bestFit="1" customWidth="1"/>
    <col min="2" max="2" width="8.7109375" style="59" customWidth="1"/>
    <col min="3" max="3" width="28.42578125" style="59" customWidth="1"/>
    <col min="4" max="4" width="12.7109375" style="59" bestFit="1" customWidth="1"/>
    <col min="5" max="5" width="10.42578125" style="59" bestFit="1" customWidth="1"/>
    <col min="6" max="6" width="13.28515625" style="59" bestFit="1" customWidth="1"/>
    <col min="7" max="7" width="24.28515625" style="59" customWidth="1"/>
    <col min="8" max="8" width="14.85546875" style="59" bestFit="1" customWidth="1"/>
    <col min="9" max="9" width="12.42578125" style="59" bestFit="1" customWidth="1"/>
    <col min="10" max="10" width="12.5703125" style="59" customWidth="1"/>
    <col min="11" max="16384" width="9.140625" style="59"/>
  </cols>
  <sheetData>
    <row r="1" spans="1:10" ht="15.75" x14ac:dyDescent="0.25">
      <c r="A1" s="56" t="s">
        <v>3206</v>
      </c>
      <c r="B1" s="56"/>
      <c r="C1" s="56"/>
      <c r="D1" s="56"/>
      <c r="E1" s="56"/>
      <c r="F1" s="57"/>
      <c r="G1" s="58"/>
      <c r="H1" s="58"/>
      <c r="I1" s="58"/>
      <c r="J1" s="58"/>
    </row>
    <row r="2" spans="1:10" ht="16.5" x14ac:dyDescent="0.25">
      <c r="A2" s="60" t="s">
        <v>3207</v>
      </c>
      <c r="B2" s="60"/>
      <c r="C2" s="60"/>
      <c r="D2" s="60"/>
      <c r="E2" s="60"/>
      <c r="F2" s="60"/>
      <c r="G2" s="60"/>
      <c r="H2" s="60"/>
      <c r="I2" s="60"/>
      <c r="J2" s="60"/>
    </row>
    <row r="3" spans="1:10" ht="16.5" x14ac:dyDescent="0.25">
      <c r="A3" s="60" t="s">
        <v>3208</v>
      </c>
      <c r="B3" s="60"/>
      <c r="C3" s="60"/>
      <c r="D3" s="60"/>
      <c r="E3" s="60"/>
      <c r="F3" s="60"/>
      <c r="G3" s="60"/>
      <c r="H3" s="60"/>
      <c r="I3" s="60"/>
      <c r="J3" s="60"/>
    </row>
    <row r="4" spans="1:10" ht="19.5" thickBot="1" x14ac:dyDescent="0.3">
      <c r="A4" s="61" t="s">
        <v>3209</v>
      </c>
      <c r="B4" s="61"/>
      <c r="C4" s="61"/>
      <c r="D4" s="61"/>
      <c r="E4" s="61"/>
      <c r="F4" s="61"/>
      <c r="G4" s="61"/>
      <c r="H4" s="61"/>
      <c r="I4" s="61"/>
      <c r="J4" s="61"/>
    </row>
    <row r="5" spans="1:10" ht="50.25" thickBot="1" x14ac:dyDescent="0.3">
      <c r="A5" s="62" t="s">
        <v>3210</v>
      </c>
      <c r="B5" s="63" t="s">
        <v>3211</v>
      </c>
      <c r="C5" s="63" t="s">
        <v>3212</v>
      </c>
      <c r="D5" s="63" t="s">
        <v>3213</v>
      </c>
      <c r="E5" s="63" t="s">
        <v>3214</v>
      </c>
      <c r="F5" s="63" t="s">
        <v>3215</v>
      </c>
      <c r="G5" s="63" t="s">
        <v>3216</v>
      </c>
      <c r="H5" s="64" t="s">
        <v>3217</v>
      </c>
      <c r="I5" s="63" t="s">
        <v>3218</v>
      </c>
      <c r="J5" s="63" t="s">
        <v>3219</v>
      </c>
    </row>
    <row r="6" spans="1:10" s="72" customFormat="1" ht="15.75" x14ac:dyDescent="0.25">
      <c r="A6" s="65">
        <v>1</v>
      </c>
      <c r="B6" s="66" t="s">
        <v>3220</v>
      </c>
      <c r="C6" s="67" t="s">
        <v>1396</v>
      </c>
      <c r="D6" s="68">
        <v>40351</v>
      </c>
      <c r="E6" s="69" t="s">
        <v>3221</v>
      </c>
      <c r="F6" s="69" t="s">
        <v>3222</v>
      </c>
      <c r="G6" s="70" t="s">
        <v>3223</v>
      </c>
      <c r="H6" s="71" t="s">
        <v>3224</v>
      </c>
      <c r="I6" s="71" t="s">
        <v>3225</v>
      </c>
      <c r="J6" s="71" t="s">
        <v>3226</v>
      </c>
    </row>
    <row r="7" spans="1:10" s="72" customFormat="1" ht="15.75" x14ac:dyDescent="0.25">
      <c r="A7" s="73">
        <v>2</v>
      </c>
      <c r="B7" s="74"/>
      <c r="C7" s="67" t="s">
        <v>1380</v>
      </c>
      <c r="D7" s="68">
        <v>40383</v>
      </c>
      <c r="E7" s="69" t="s">
        <v>3221</v>
      </c>
      <c r="F7" s="69" t="s">
        <v>3222</v>
      </c>
      <c r="G7" s="70" t="s">
        <v>3223</v>
      </c>
      <c r="H7" s="71" t="s">
        <v>3227</v>
      </c>
      <c r="I7" s="71" t="s">
        <v>3228</v>
      </c>
      <c r="J7" s="71" t="s">
        <v>3229</v>
      </c>
    </row>
    <row r="8" spans="1:10" s="72" customFormat="1" ht="15.75" x14ac:dyDescent="0.25">
      <c r="A8" s="65">
        <v>3</v>
      </c>
      <c r="B8" s="74"/>
      <c r="C8" s="67" t="s">
        <v>1394</v>
      </c>
      <c r="D8" s="68">
        <v>40435</v>
      </c>
      <c r="E8" s="69" t="s">
        <v>3221</v>
      </c>
      <c r="F8" s="69" t="s">
        <v>3222</v>
      </c>
      <c r="G8" s="70" t="s">
        <v>3230</v>
      </c>
      <c r="H8" s="71" t="s">
        <v>3231</v>
      </c>
      <c r="I8" s="71" t="s">
        <v>3232</v>
      </c>
      <c r="J8" s="71" t="s">
        <v>3233</v>
      </c>
    </row>
    <row r="9" spans="1:10" s="72" customFormat="1" ht="16.5" thickBot="1" x14ac:dyDescent="0.3">
      <c r="A9" s="73">
        <v>4</v>
      </c>
      <c r="B9" s="75"/>
      <c r="C9" s="76" t="s">
        <v>3234</v>
      </c>
      <c r="D9" s="77">
        <v>40194</v>
      </c>
      <c r="E9" s="78" t="s">
        <v>3221</v>
      </c>
      <c r="F9" s="78" t="s">
        <v>3222</v>
      </c>
      <c r="G9" s="79" t="s">
        <v>3235</v>
      </c>
      <c r="H9" s="80" t="s">
        <v>3236</v>
      </c>
      <c r="I9" s="80" t="s">
        <v>3237</v>
      </c>
      <c r="J9" s="80" t="s">
        <v>3238</v>
      </c>
    </row>
    <row r="10" spans="1:10" ht="15.75" x14ac:dyDescent="0.25">
      <c r="A10" s="73">
        <v>5</v>
      </c>
      <c r="B10" s="66" t="s">
        <v>3239</v>
      </c>
      <c r="C10" s="81" t="s">
        <v>2878</v>
      </c>
      <c r="D10" s="82">
        <v>39832</v>
      </c>
      <c r="E10" s="83" t="s">
        <v>3240</v>
      </c>
      <c r="F10" s="83" t="s">
        <v>3241</v>
      </c>
      <c r="G10" s="84" t="s">
        <v>3242</v>
      </c>
      <c r="H10" s="85" t="s">
        <v>3243</v>
      </c>
      <c r="I10" s="86" t="s">
        <v>3244</v>
      </c>
      <c r="J10" s="86" t="s">
        <v>3245</v>
      </c>
    </row>
    <row r="11" spans="1:10" ht="15.75" x14ac:dyDescent="0.25">
      <c r="A11" s="73">
        <v>6</v>
      </c>
      <c r="B11" s="74"/>
      <c r="C11" s="67" t="s">
        <v>2950</v>
      </c>
      <c r="D11" s="68">
        <v>40061</v>
      </c>
      <c r="E11" s="69" t="s">
        <v>3246</v>
      </c>
      <c r="F11" s="69" t="s">
        <v>3247</v>
      </c>
      <c r="G11" s="70" t="s">
        <v>3242</v>
      </c>
      <c r="H11" s="71" t="s">
        <v>3248</v>
      </c>
      <c r="I11" s="71" t="s">
        <v>3249</v>
      </c>
      <c r="J11" s="71" t="s">
        <v>3250</v>
      </c>
    </row>
    <row r="12" spans="1:10" ht="15.75" x14ac:dyDescent="0.25">
      <c r="A12" s="65">
        <v>7</v>
      </c>
      <c r="B12" s="74"/>
      <c r="C12" s="67" t="s">
        <v>3064</v>
      </c>
      <c r="D12" s="68">
        <v>39898</v>
      </c>
      <c r="E12" s="69" t="s">
        <v>3251</v>
      </c>
      <c r="F12" s="69" t="s">
        <v>3252</v>
      </c>
      <c r="G12" s="70" t="s">
        <v>3242</v>
      </c>
      <c r="H12" s="71" t="s">
        <v>3253</v>
      </c>
      <c r="I12" s="71" t="s">
        <v>3254</v>
      </c>
      <c r="J12" s="71" t="s">
        <v>3255</v>
      </c>
    </row>
    <row r="13" spans="1:10" ht="15.75" x14ac:dyDescent="0.25">
      <c r="A13" s="73">
        <v>8</v>
      </c>
      <c r="B13" s="74"/>
      <c r="C13" s="67" t="s">
        <v>3256</v>
      </c>
      <c r="D13" s="68">
        <v>40004</v>
      </c>
      <c r="E13" s="69" t="s">
        <v>3257</v>
      </c>
      <c r="F13" s="69" t="s">
        <v>3258</v>
      </c>
      <c r="G13" s="70" t="s">
        <v>3259</v>
      </c>
      <c r="H13" s="71" t="s">
        <v>3260</v>
      </c>
      <c r="I13" s="71" t="s">
        <v>3261</v>
      </c>
      <c r="J13" s="71" t="s">
        <v>3262</v>
      </c>
    </row>
    <row r="14" spans="1:10" ht="15.75" x14ac:dyDescent="0.25">
      <c r="A14" s="73">
        <v>9</v>
      </c>
      <c r="B14" s="74"/>
      <c r="C14" s="67" t="s">
        <v>2591</v>
      </c>
      <c r="D14" s="68">
        <v>40058</v>
      </c>
      <c r="E14" s="69" t="s">
        <v>3263</v>
      </c>
      <c r="F14" s="69" t="s">
        <v>3264</v>
      </c>
      <c r="G14" s="70" t="s">
        <v>3242</v>
      </c>
      <c r="H14" s="71" t="s">
        <v>3265</v>
      </c>
      <c r="I14" s="71" t="s">
        <v>3266</v>
      </c>
      <c r="J14" s="71" t="s">
        <v>3267</v>
      </c>
    </row>
    <row r="15" spans="1:10" ht="16.5" thickBot="1" x14ac:dyDescent="0.3">
      <c r="A15" s="73">
        <v>10</v>
      </c>
      <c r="B15" s="75"/>
      <c r="C15" s="76" t="s">
        <v>2969</v>
      </c>
      <c r="D15" s="77">
        <v>40024</v>
      </c>
      <c r="E15" s="78" t="s">
        <v>3268</v>
      </c>
      <c r="F15" s="78" t="s">
        <v>3269</v>
      </c>
      <c r="G15" s="79" t="s">
        <v>3242</v>
      </c>
      <c r="H15" s="80" t="s">
        <v>3270</v>
      </c>
      <c r="I15" s="80" t="s">
        <v>3271</v>
      </c>
      <c r="J15" s="80" t="s">
        <v>3272</v>
      </c>
    </row>
    <row r="16" spans="1:10" ht="15.75" x14ac:dyDescent="0.25">
      <c r="A16" s="65">
        <v>11</v>
      </c>
      <c r="B16" s="66" t="s">
        <v>3273</v>
      </c>
      <c r="C16" s="81" t="s">
        <v>2480</v>
      </c>
      <c r="D16" s="82">
        <v>39905</v>
      </c>
      <c r="E16" s="83" t="s">
        <v>3274</v>
      </c>
      <c r="F16" s="83" t="s">
        <v>3275</v>
      </c>
      <c r="G16" s="87" t="s">
        <v>3276</v>
      </c>
      <c r="H16" s="86" t="s">
        <v>3277</v>
      </c>
      <c r="I16" s="86" t="s">
        <v>3278</v>
      </c>
      <c r="J16" s="86" t="s">
        <v>3279</v>
      </c>
    </row>
    <row r="17" spans="1:10" ht="15.75" x14ac:dyDescent="0.25">
      <c r="A17" s="73">
        <v>12</v>
      </c>
      <c r="B17" s="74"/>
      <c r="C17" s="67" t="s">
        <v>2366</v>
      </c>
      <c r="D17" s="68">
        <v>39939</v>
      </c>
      <c r="E17" s="69" t="s">
        <v>3280</v>
      </c>
      <c r="F17" s="69" t="s">
        <v>3281</v>
      </c>
      <c r="G17" s="70" t="s">
        <v>3276</v>
      </c>
      <c r="H17" s="71" t="s">
        <v>3282</v>
      </c>
      <c r="I17" s="71" t="s">
        <v>3283</v>
      </c>
      <c r="J17" s="71" t="s">
        <v>3284</v>
      </c>
    </row>
    <row r="18" spans="1:10" ht="15.75" x14ac:dyDescent="0.25">
      <c r="A18" s="73">
        <v>13</v>
      </c>
      <c r="B18" s="74"/>
      <c r="C18" s="67" t="s">
        <v>2595</v>
      </c>
      <c r="D18" s="68">
        <v>40073</v>
      </c>
      <c r="E18" s="69" t="s">
        <v>3263</v>
      </c>
      <c r="F18" s="69" t="s">
        <v>3264</v>
      </c>
      <c r="G18" s="70" t="s">
        <v>3276</v>
      </c>
      <c r="H18" s="71" t="s">
        <v>3285</v>
      </c>
      <c r="I18" s="71" t="s">
        <v>3286</v>
      </c>
      <c r="J18" s="71" t="s">
        <v>3287</v>
      </c>
    </row>
    <row r="19" spans="1:10" ht="15.75" x14ac:dyDescent="0.25">
      <c r="A19" s="73">
        <v>14</v>
      </c>
      <c r="B19" s="74"/>
      <c r="C19" s="88" t="s">
        <v>2382</v>
      </c>
      <c r="D19" s="89">
        <v>40023</v>
      </c>
      <c r="E19" s="69" t="s">
        <v>3280</v>
      </c>
      <c r="F19" s="69" t="s">
        <v>3281</v>
      </c>
      <c r="G19" s="70" t="s">
        <v>3276</v>
      </c>
      <c r="H19" s="85" t="s">
        <v>3288</v>
      </c>
      <c r="I19" s="85" t="s">
        <v>3289</v>
      </c>
      <c r="J19" s="85" t="s">
        <v>3290</v>
      </c>
    </row>
    <row r="20" spans="1:10" ht="15.75" x14ac:dyDescent="0.25">
      <c r="A20" s="65">
        <v>15</v>
      </c>
      <c r="B20" s="74"/>
      <c r="C20" s="67" t="s">
        <v>2260</v>
      </c>
      <c r="D20" s="68">
        <v>39855</v>
      </c>
      <c r="E20" s="69" t="s">
        <v>3291</v>
      </c>
      <c r="F20" s="69" t="s">
        <v>3292</v>
      </c>
      <c r="G20" s="70" t="s">
        <v>3235</v>
      </c>
      <c r="H20" s="71" t="s">
        <v>3293</v>
      </c>
      <c r="I20" s="71" t="s">
        <v>3294</v>
      </c>
      <c r="J20" s="71" t="s">
        <v>3295</v>
      </c>
    </row>
    <row r="21" spans="1:10" ht="16.5" thickBot="1" x14ac:dyDescent="0.3">
      <c r="A21" s="73">
        <v>16</v>
      </c>
      <c r="B21" s="75"/>
      <c r="C21" s="76" t="s">
        <v>3296</v>
      </c>
      <c r="D21" s="77">
        <v>40008</v>
      </c>
      <c r="E21" s="78" t="s">
        <v>3297</v>
      </c>
      <c r="F21" s="78" t="s">
        <v>3298</v>
      </c>
      <c r="G21" s="78" t="s">
        <v>3276</v>
      </c>
      <c r="H21" s="80" t="s">
        <v>3299</v>
      </c>
      <c r="I21" s="80" t="s">
        <v>3300</v>
      </c>
      <c r="J21" s="80" t="s">
        <v>3301</v>
      </c>
    </row>
    <row r="22" spans="1:10" ht="15.75" x14ac:dyDescent="0.25">
      <c r="A22" s="73">
        <v>17</v>
      </c>
      <c r="B22" s="66" t="s">
        <v>3302</v>
      </c>
      <c r="C22" s="88" t="s">
        <v>2147</v>
      </c>
      <c r="D22" s="89">
        <v>40284</v>
      </c>
      <c r="E22" s="83" t="s">
        <v>3303</v>
      </c>
      <c r="F22" s="83" t="s">
        <v>3304</v>
      </c>
      <c r="G22" s="83" t="s">
        <v>3259</v>
      </c>
      <c r="H22" s="86" t="s">
        <v>3305</v>
      </c>
      <c r="I22" s="85" t="s">
        <v>3306</v>
      </c>
      <c r="J22" s="85" t="s">
        <v>3307</v>
      </c>
    </row>
    <row r="23" spans="1:10" s="72" customFormat="1" ht="15.75" x14ac:dyDescent="0.25">
      <c r="A23" s="73">
        <v>18</v>
      </c>
      <c r="B23" s="74"/>
      <c r="C23" s="67" t="s">
        <v>2150</v>
      </c>
      <c r="D23" s="68">
        <v>40434</v>
      </c>
      <c r="E23" s="83" t="s">
        <v>3303</v>
      </c>
      <c r="F23" s="69" t="s">
        <v>3304</v>
      </c>
      <c r="G23" s="69" t="s">
        <v>3259</v>
      </c>
      <c r="H23" s="71" t="s">
        <v>3308</v>
      </c>
      <c r="I23" s="71" t="s">
        <v>3309</v>
      </c>
      <c r="J23" s="71" t="s">
        <v>3310</v>
      </c>
    </row>
    <row r="24" spans="1:10" ht="15.75" x14ac:dyDescent="0.25">
      <c r="A24" s="65">
        <v>19</v>
      </c>
      <c r="B24" s="74"/>
      <c r="C24" s="88" t="s">
        <v>2863</v>
      </c>
      <c r="D24" s="89">
        <v>39970</v>
      </c>
      <c r="E24" s="83" t="s">
        <v>3240</v>
      </c>
      <c r="F24" s="83" t="s">
        <v>3241</v>
      </c>
      <c r="G24" s="90" t="s">
        <v>3276</v>
      </c>
      <c r="H24" s="85" t="s">
        <v>3311</v>
      </c>
      <c r="I24" s="85" t="s">
        <v>3312</v>
      </c>
      <c r="J24" s="85" t="s">
        <v>3313</v>
      </c>
    </row>
    <row r="25" spans="1:10" s="91" customFormat="1" ht="15.75" x14ac:dyDescent="0.25">
      <c r="A25" s="73">
        <v>20</v>
      </c>
      <c r="B25" s="74"/>
      <c r="C25" s="67" t="s">
        <v>3314</v>
      </c>
      <c r="D25" s="68">
        <v>39962</v>
      </c>
      <c r="E25" s="83" t="s">
        <v>3240</v>
      </c>
      <c r="F25" s="83" t="s">
        <v>3241</v>
      </c>
      <c r="G25" s="69" t="s">
        <v>3315</v>
      </c>
      <c r="H25" s="85" t="s">
        <v>3316</v>
      </c>
      <c r="I25" s="71" t="s">
        <v>3317</v>
      </c>
      <c r="J25" s="71" t="s">
        <v>3318</v>
      </c>
    </row>
    <row r="26" spans="1:10" ht="16.5" thickBot="1" x14ac:dyDescent="0.3">
      <c r="A26" s="73">
        <v>21</v>
      </c>
      <c r="B26" s="75"/>
      <c r="C26" s="88" t="s">
        <v>2786</v>
      </c>
      <c r="D26" s="89">
        <v>40011</v>
      </c>
      <c r="E26" s="78" t="s">
        <v>3319</v>
      </c>
      <c r="F26" s="78" t="s">
        <v>3258</v>
      </c>
      <c r="G26" s="83" t="s">
        <v>3276</v>
      </c>
      <c r="H26" s="71" t="s">
        <v>3320</v>
      </c>
      <c r="I26" s="85" t="s">
        <v>3321</v>
      </c>
      <c r="J26" s="85" t="s">
        <v>3322</v>
      </c>
    </row>
    <row r="27" spans="1:10" ht="15.75" x14ac:dyDescent="0.25">
      <c r="A27" s="73">
        <v>22</v>
      </c>
      <c r="B27" s="66" t="s">
        <v>3323</v>
      </c>
      <c r="C27" s="81" t="s">
        <v>2979</v>
      </c>
      <c r="D27" s="82">
        <v>40011</v>
      </c>
      <c r="E27" s="87" t="s">
        <v>3268</v>
      </c>
      <c r="F27" s="87" t="s">
        <v>3269</v>
      </c>
      <c r="G27" s="84" t="s">
        <v>3242</v>
      </c>
      <c r="H27" s="86" t="s">
        <v>3324</v>
      </c>
      <c r="I27" s="86" t="s">
        <v>3325</v>
      </c>
      <c r="J27" s="86" t="s">
        <v>3326</v>
      </c>
    </row>
    <row r="28" spans="1:10" ht="15.75" x14ac:dyDescent="0.25">
      <c r="A28" s="65">
        <v>23</v>
      </c>
      <c r="B28" s="74"/>
      <c r="C28" s="67" t="s">
        <v>1869</v>
      </c>
      <c r="D28" s="68">
        <v>40074</v>
      </c>
      <c r="E28" s="83" t="s">
        <v>3327</v>
      </c>
      <c r="F28" s="83" t="s">
        <v>3328</v>
      </c>
      <c r="G28" s="70" t="s">
        <v>3242</v>
      </c>
      <c r="H28" s="71" t="s">
        <v>3329</v>
      </c>
      <c r="I28" s="71" t="s">
        <v>3330</v>
      </c>
      <c r="J28" s="71" t="s">
        <v>3331</v>
      </c>
    </row>
    <row r="29" spans="1:10" ht="15.75" x14ac:dyDescent="0.25">
      <c r="A29" s="73">
        <v>24</v>
      </c>
      <c r="B29" s="74"/>
      <c r="C29" s="67" t="s">
        <v>2952</v>
      </c>
      <c r="D29" s="68">
        <v>40111</v>
      </c>
      <c r="E29" s="69" t="s">
        <v>3246</v>
      </c>
      <c r="F29" s="69" t="s">
        <v>3247</v>
      </c>
      <c r="G29" s="70" t="s">
        <v>3242</v>
      </c>
      <c r="H29" s="71" t="s">
        <v>3332</v>
      </c>
      <c r="I29" s="71" t="s">
        <v>3333</v>
      </c>
      <c r="J29" s="71" t="s">
        <v>3334</v>
      </c>
    </row>
    <row r="30" spans="1:10" ht="15.75" x14ac:dyDescent="0.25">
      <c r="A30" s="73">
        <v>25</v>
      </c>
      <c r="B30" s="74"/>
      <c r="C30" s="67" t="s">
        <v>2945</v>
      </c>
      <c r="D30" s="68">
        <v>39954</v>
      </c>
      <c r="E30" s="69" t="s">
        <v>3246</v>
      </c>
      <c r="F30" s="69" t="s">
        <v>3247</v>
      </c>
      <c r="G30" s="70" t="s">
        <v>3242</v>
      </c>
      <c r="H30" s="71" t="s">
        <v>3335</v>
      </c>
      <c r="I30" s="71" t="s">
        <v>3336</v>
      </c>
      <c r="J30" s="71" t="s">
        <v>3337</v>
      </c>
    </row>
    <row r="31" spans="1:10" ht="15.75" x14ac:dyDescent="0.25">
      <c r="A31" s="73">
        <v>26</v>
      </c>
      <c r="B31" s="74"/>
      <c r="C31" s="67" t="s">
        <v>2542</v>
      </c>
      <c r="D31" s="68">
        <v>39835</v>
      </c>
      <c r="E31" s="69" t="s">
        <v>3297</v>
      </c>
      <c r="F31" s="69" t="s">
        <v>3298</v>
      </c>
      <c r="G31" s="70" t="s">
        <v>3242</v>
      </c>
      <c r="H31" s="71" t="s">
        <v>3338</v>
      </c>
      <c r="I31" s="71" t="s">
        <v>3339</v>
      </c>
      <c r="J31" s="71" t="s">
        <v>3340</v>
      </c>
    </row>
    <row r="32" spans="1:10" ht="16.5" thickBot="1" x14ac:dyDescent="0.3">
      <c r="A32" s="65">
        <v>27</v>
      </c>
      <c r="B32" s="75"/>
      <c r="C32" s="76" t="s">
        <v>2491</v>
      </c>
      <c r="D32" s="77">
        <v>39826</v>
      </c>
      <c r="E32" s="83" t="s">
        <v>3274</v>
      </c>
      <c r="F32" s="83" t="s">
        <v>3275</v>
      </c>
      <c r="G32" s="79" t="s">
        <v>3242</v>
      </c>
      <c r="H32" s="71" t="s">
        <v>3341</v>
      </c>
      <c r="I32" s="80" t="s">
        <v>3342</v>
      </c>
      <c r="J32" s="80" t="s">
        <v>3343</v>
      </c>
    </row>
    <row r="33" spans="1:10" s="72" customFormat="1" ht="15.75" x14ac:dyDescent="0.25">
      <c r="A33" s="73">
        <v>28</v>
      </c>
      <c r="B33" s="66" t="s">
        <v>3344</v>
      </c>
      <c r="C33" s="81" t="s">
        <v>1378</v>
      </c>
      <c r="D33" s="82">
        <v>40190</v>
      </c>
      <c r="E33" s="69" t="s">
        <v>3221</v>
      </c>
      <c r="F33" s="87" t="s">
        <v>3222</v>
      </c>
      <c r="G33" s="84" t="s">
        <v>3345</v>
      </c>
      <c r="H33" s="86" t="s">
        <v>3346</v>
      </c>
      <c r="I33" s="86" t="s">
        <v>3347</v>
      </c>
      <c r="J33" s="86" t="s">
        <v>3348</v>
      </c>
    </row>
    <row r="34" spans="1:10" s="72" customFormat="1" ht="15.75" x14ac:dyDescent="0.25">
      <c r="A34" s="73">
        <v>29</v>
      </c>
      <c r="B34" s="74"/>
      <c r="C34" s="67" t="s">
        <v>1392</v>
      </c>
      <c r="D34" s="68">
        <v>40460</v>
      </c>
      <c r="E34" s="69" t="s">
        <v>3221</v>
      </c>
      <c r="F34" s="69" t="s">
        <v>3222</v>
      </c>
      <c r="G34" s="70" t="s">
        <v>3349</v>
      </c>
      <c r="H34" s="71" t="s">
        <v>3350</v>
      </c>
      <c r="I34" s="71" t="s">
        <v>3351</v>
      </c>
      <c r="J34" s="71" t="s">
        <v>3352</v>
      </c>
    </row>
    <row r="35" spans="1:10" s="72" customFormat="1" ht="15.75" x14ac:dyDescent="0.25">
      <c r="A35" s="73">
        <v>30</v>
      </c>
      <c r="B35" s="74"/>
      <c r="C35" s="67" t="s">
        <v>1390</v>
      </c>
      <c r="D35" s="68">
        <v>40192</v>
      </c>
      <c r="E35" s="69" t="s">
        <v>3221</v>
      </c>
      <c r="F35" s="69" t="s">
        <v>3222</v>
      </c>
      <c r="G35" s="70" t="s">
        <v>3353</v>
      </c>
      <c r="H35" s="71" t="s">
        <v>3354</v>
      </c>
      <c r="I35" s="71" t="s">
        <v>3355</v>
      </c>
      <c r="J35" s="71" t="s">
        <v>3356</v>
      </c>
    </row>
    <row r="36" spans="1:10" s="72" customFormat="1" ht="15.75" x14ac:dyDescent="0.25">
      <c r="A36" s="65">
        <v>31</v>
      </c>
      <c r="B36" s="74"/>
      <c r="C36" s="88" t="s">
        <v>3357</v>
      </c>
      <c r="D36" s="89">
        <v>40330</v>
      </c>
      <c r="E36" s="83" t="s">
        <v>3358</v>
      </c>
      <c r="F36" s="83" t="s">
        <v>3359</v>
      </c>
      <c r="G36" s="90" t="s">
        <v>3360</v>
      </c>
      <c r="H36" s="71" t="s">
        <v>3361</v>
      </c>
      <c r="I36" s="85" t="s">
        <v>3362</v>
      </c>
      <c r="J36" s="85" t="s">
        <v>3363</v>
      </c>
    </row>
    <row r="37" spans="1:10" s="72" customFormat="1" ht="15.75" x14ac:dyDescent="0.25">
      <c r="A37" s="73">
        <v>32</v>
      </c>
      <c r="B37" s="74"/>
      <c r="C37" s="67" t="s">
        <v>1325</v>
      </c>
      <c r="D37" s="68">
        <v>40205</v>
      </c>
      <c r="E37" s="83" t="s">
        <v>3358</v>
      </c>
      <c r="F37" s="69" t="s">
        <v>3359</v>
      </c>
      <c r="G37" s="70" t="s">
        <v>3230</v>
      </c>
      <c r="H37" s="71" t="s">
        <v>3364</v>
      </c>
      <c r="I37" s="71" t="s">
        <v>3365</v>
      </c>
      <c r="J37" s="71" t="s">
        <v>3366</v>
      </c>
    </row>
    <row r="38" spans="1:10" s="72" customFormat="1" ht="16.5" thickBot="1" x14ac:dyDescent="0.3">
      <c r="A38" s="73">
        <v>33</v>
      </c>
      <c r="B38" s="75"/>
      <c r="C38" s="92" t="s">
        <v>1774</v>
      </c>
      <c r="D38" s="93">
        <v>40232</v>
      </c>
      <c r="E38" s="78" t="s">
        <v>3358</v>
      </c>
      <c r="F38" s="94" t="s">
        <v>3359</v>
      </c>
      <c r="G38" s="94" t="s">
        <v>3259</v>
      </c>
      <c r="H38" s="80" t="s">
        <v>3367</v>
      </c>
      <c r="I38" s="95" t="s">
        <v>3368</v>
      </c>
      <c r="J38" s="95" t="s">
        <v>3369</v>
      </c>
    </row>
    <row r="39" spans="1:10" s="72" customFormat="1" ht="15.75" x14ac:dyDescent="0.25">
      <c r="A39" s="73">
        <v>34</v>
      </c>
      <c r="B39" s="96" t="s">
        <v>3370</v>
      </c>
      <c r="C39" s="97" t="s">
        <v>1089</v>
      </c>
      <c r="D39" s="98">
        <v>40839</v>
      </c>
      <c r="E39" s="99" t="s">
        <v>3371</v>
      </c>
      <c r="F39" s="99" t="s">
        <v>3372</v>
      </c>
      <c r="G39" s="100" t="s">
        <v>3242</v>
      </c>
      <c r="H39" s="101" t="s">
        <v>3373</v>
      </c>
      <c r="I39" s="101" t="s">
        <v>3374</v>
      </c>
      <c r="J39" s="101" t="s">
        <v>3375</v>
      </c>
    </row>
    <row r="40" spans="1:10" ht="15.75" x14ac:dyDescent="0.25">
      <c r="A40" s="65">
        <v>35</v>
      </c>
      <c r="B40" s="102" t="s">
        <v>3370</v>
      </c>
      <c r="C40" s="97" t="s">
        <v>555</v>
      </c>
      <c r="D40" s="98">
        <v>40659</v>
      </c>
      <c r="E40" s="99" t="s">
        <v>3376</v>
      </c>
      <c r="F40" s="99" t="s">
        <v>3252</v>
      </c>
      <c r="G40" s="100" t="s">
        <v>3377</v>
      </c>
      <c r="H40" s="101" t="s">
        <v>3378</v>
      </c>
      <c r="I40" s="101" t="s">
        <v>3379</v>
      </c>
      <c r="J40" s="101" t="s">
        <v>3380</v>
      </c>
    </row>
    <row r="41" spans="1:10" ht="15.75" x14ac:dyDescent="0.25">
      <c r="A41" s="73">
        <v>36</v>
      </c>
      <c r="B41" s="102"/>
      <c r="C41" s="103" t="s">
        <v>1123</v>
      </c>
      <c r="D41" s="104">
        <v>40659</v>
      </c>
      <c r="E41" s="105" t="s">
        <v>3381</v>
      </c>
      <c r="F41" s="105" t="s">
        <v>3382</v>
      </c>
      <c r="G41" s="106" t="s">
        <v>3377</v>
      </c>
      <c r="H41" s="107" t="s">
        <v>3383</v>
      </c>
      <c r="I41" s="107" t="s">
        <v>3384</v>
      </c>
      <c r="J41" s="107" t="s">
        <v>3380</v>
      </c>
    </row>
    <row r="42" spans="1:10" ht="15.75" x14ac:dyDescent="0.25">
      <c r="A42" s="73">
        <v>37</v>
      </c>
      <c r="B42" s="102"/>
      <c r="C42" s="103" t="s">
        <v>695</v>
      </c>
      <c r="D42" s="104">
        <v>40667</v>
      </c>
      <c r="E42" s="105" t="s">
        <v>3385</v>
      </c>
      <c r="F42" s="105" t="s">
        <v>3386</v>
      </c>
      <c r="G42" s="106" t="s">
        <v>3387</v>
      </c>
      <c r="H42" s="107" t="s">
        <v>3388</v>
      </c>
      <c r="I42" s="107" t="s">
        <v>3389</v>
      </c>
      <c r="J42" s="107" t="s">
        <v>3390</v>
      </c>
    </row>
    <row r="43" spans="1:10" ht="15.75" x14ac:dyDescent="0.25">
      <c r="A43" s="73">
        <v>38</v>
      </c>
      <c r="B43" s="102"/>
      <c r="C43" s="103" t="s">
        <v>727</v>
      </c>
      <c r="D43" s="104">
        <v>40845</v>
      </c>
      <c r="E43" s="105" t="s">
        <v>3385</v>
      </c>
      <c r="F43" s="105" t="s">
        <v>3386</v>
      </c>
      <c r="G43" s="106" t="s">
        <v>3391</v>
      </c>
      <c r="H43" s="107" t="s">
        <v>3392</v>
      </c>
      <c r="I43" s="107" t="s">
        <v>3393</v>
      </c>
      <c r="J43" s="107" t="s">
        <v>3394</v>
      </c>
    </row>
    <row r="44" spans="1:10" ht="16.5" thickBot="1" x14ac:dyDescent="0.3">
      <c r="A44" s="65">
        <v>39</v>
      </c>
      <c r="B44" s="108"/>
      <c r="C44" s="109" t="s">
        <v>700</v>
      </c>
      <c r="D44" s="110">
        <v>40780</v>
      </c>
      <c r="E44" s="111" t="s">
        <v>3385</v>
      </c>
      <c r="F44" s="111" t="s">
        <v>3386</v>
      </c>
      <c r="G44" s="112" t="s">
        <v>3395</v>
      </c>
      <c r="H44" s="113" t="s">
        <v>3396</v>
      </c>
      <c r="I44" s="113" t="s">
        <v>3397</v>
      </c>
      <c r="J44" s="113" t="s">
        <v>3398</v>
      </c>
    </row>
    <row r="45" spans="1:10" ht="15.75" x14ac:dyDescent="0.25">
      <c r="A45" s="73">
        <v>40</v>
      </c>
      <c r="B45" s="66" t="s">
        <v>3399</v>
      </c>
      <c r="C45" s="67" t="s">
        <v>1518</v>
      </c>
      <c r="D45" s="68">
        <v>40443</v>
      </c>
      <c r="E45" s="69" t="s">
        <v>3400</v>
      </c>
      <c r="F45" s="69" t="s">
        <v>3401</v>
      </c>
      <c r="G45" s="70" t="s">
        <v>3242</v>
      </c>
      <c r="H45" s="86" t="s">
        <v>3402</v>
      </c>
      <c r="I45" s="71" t="s">
        <v>3403</v>
      </c>
      <c r="J45" s="71" t="s">
        <v>3404</v>
      </c>
    </row>
    <row r="46" spans="1:10" s="72" customFormat="1" ht="15.75" x14ac:dyDescent="0.25">
      <c r="A46" s="73">
        <v>41</v>
      </c>
      <c r="B46" s="74"/>
      <c r="C46" s="67" t="s">
        <v>1609</v>
      </c>
      <c r="D46" s="68">
        <v>40234</v>
      </c>
      <c r="E46" s="70" t="s">
        <v>3405</v>
      </c>
      <c r="F46" s="70" t="s">
        <v>3406</v>
      </c>
      <c r="G46" s="69" t="s">
        <v>3353</v>
      </c>
      <c r="H46" s="71" t="s">
        <v>3407</v>
      </c>
      <c r="I46" s="71" t="s">
        <v>3408</v>
      </c>
      <c r="J46" s="71" t="s">
        <v>3409</v>
      </c>
    </row>
    <row r="47" spans="1:10" s="72" customFormat="1" ht="15.75" x14ac:dyDescent="0.25">
      <c r="A47" s="73">
        <v>42</v>
      </c>
      <c r="B47" s="74"/>
      <c r="C47" s="67" t="s">
        <v>1627</v>
      </c>
      <c r="D47" s="68">
        <v>40396</v>
      </c>
      <c r="E47" s="70" t="s">
        <v>3405</v>
      </c>
      <c r="F47" s="69" t="s">
        <v>3406</v>
      </c>
      <c r="G47" s="70" t="s">
        <v>3410</v>
      </c>
      <c r="H47" s="71" t="s">
        <v>3411</v>
      </c>
      <c r="I47" s="71" t="s">
        <v>3412</v>
      </c>
      <c r="J47" s="71" t="s">
        <v>3413</v>
      </c>
    </row>
    <row r="48" spans="1:10" s="72" customFormat="1" ht="15.75" x14ac:dyDescent="0.25">
      <c r="A48" s="65">
        <v>43</v>
      </c>
      <c r="B48" s="74"/>
      <c r="C48" s="67" t="s">
        <v>1613</v>
      </c>
      <c r="D48" s="68">
        <v>40445</v>
      </c>
      <c r="E48" s="70" t="s">
        <v>3405</v>
      </c>
      <c r="F48" s="69" t="s">
        <v>3406</v>
      </c>
      <c r="G48" s="70" t="s">
        <v>3414</v>
      </c>
      <c r="H48" s="71" t="s">
        <v>3415</v>
      </c>
      <c r="I48" s="71" t="s">
        <v>3416</v>
      </c>
      <c r="J48" s="71" t="s">
        <v>3417</v>
      </c>
    </row>
    <row r="49" spans="1:10" s="72" customFormat="1" ht="15.75" x14ac:dyDescent="0.25">
      <c r="A49" s="73">
        <v>44</v>
      </c>
      <c r="B49" s="74"/>
      <c r="C49" s="67" t="s">
        <v>3418</v>
      </c>
      <c r="D49" s="68">
        <v>40185</v>
      </c>
      <c r="E49" s="70" t="s">
        <v>3405</v>
      </c>
      <c r="F49" s="69" t="s">
        <v>3406</v>
      </c>
      <c r="G49" s="70" t="s">
        <v>3235</v>
      </c>
      <c r="H49" s="71" t="s">
        <v>3419</v>
      </c>
      <c r="I49" s="71" t="s">
        <v>3420</v>
      </c>
      <c r="J49" s="71" t="s">
        <v>3421</v>
      </c>
    </row>
    <row r="50" spans="1:10" s="72" customFormat="1" ht="16.5" thickBot="1" x14ac:dyDescent="0.3">
      <c r="A50" s="73">
        <v>45</v>
      </c>
      <c r="B50" s="75"/>
      <c r="C50" s="76" t="s">
        <v>941</v>
      </c>
      <c r="D50" s="77">
        <v>40465</v>
      </c>
      <c r="E50" s="79" t="s">
        <v>3405</v>
      </c>
      <c r="F50" s="78" t="s">
        <v>3406</v>
      </c>
      <c r="G50" s="79" t="s">
        <v>3223</v>
      </c>
      <c r="H50" s="80" t="s">
        <v>3422</v>
      </c>
      <c r="I50" s="80" t="s">
        <v>3423</v>
      </c>
      <c r="J50" s="80" t="s">
        <v>3424</v>
      </c>
    </row>
    <row r="51" spans="1:10" s="72" customFormat="1" ht="15.75" x14ac:dyDescent="0.25">
      <c r="A51" s="73">
        <v>46</v>
      </c>
      <c r="B51" s="66" t="s">
        <v>3425</v>
      </c>
      <c r="C51" s="88" t="s">
        <v>1675</v>
      </c>
      <c r="D51" s="89">
        <v>40495</v>
      </c>
      <c r="E51" s="83" t="s">
        <v>3426</v>
      </c>
      <c r="F51" s="83" t="s">
        <v>3427</v>
      </c>
      <c r="G51" s="90" t="s">
        <v>3428</v>
      </c>
      <c r="H51" s="86" t="s">
        <v>3429</v>
      </c>
      <c r="I51" s="85" t="s">
        <v>3430</v>
      </c>
      <c r="J51" s="85" t="s">
        <v>3431</v>
      </c>
    </row>
    <row r="52" spans="1:10" s="72" customFormat="1" ht="15.75" x14ac:dyDescent="0.25">
      <c r="A52" s="65">
        <v>47</v>
      </c>
      <c r="B52" s="74"/>
      <c r="C52" s="114" t="s">
        <v>1682</v>
      </c>
      <c r="D52" s="68">
        <v>40388</v>
      </c>
      <c r="E52" s="83" t="s">
        <v>3426</v>
      </c>
      <c r="F52" s="69" t="s">
        <v>3427</v>
      </c>
      <c r="G52" s="70" t="s">
        <v>3432</v>
      </c>
      <c r="H52" s="71" t="s">
        <v>3433</v>
      </c>
      <c r="I52" s="71" t="s">
        <v>3434</v>
      </c>
      <c r="J52" s="115" t="s">
        <v>3435</v>
      </c>
    </row>
    <row r="53" spans="1:10" s="72" customFormat="1" ht="15.75" x14ac:dyDescent="0.25">
      <c r="A53" s="73">
        <v>48</v>
      </c>
      <c r="B53" s="74"/>
      <c r="C53" s="67" t="s">
        <v>1679</v>
      </c>
      <c r="D53" s="68">
        <v>40296</v>
      </c>
      <c r="E53" s="83" t="s">
        <v>3426</v>
      </c>
      <c r="F53" s="69" t="s">
        <v>3427</v>
      </c>
      <c r="G53" s="70" t="s">
        <v>3223</v>
      </c>
      <c r="H53" s="71" t="s">
        <v>3436</v>
      </c>
      <c r="I53" s="71" t="s">
        <v>3437</v>
      </c>
      <c r="J53" s="71" t="s">
        <v>3438</v>
      </c>
    </row>
    <row r="54" spans="1:10" s="72" customFormat="1" ht="15.75" x14ac:dyDescent="0.25">
      <c r="A54" s="73">
        <v>49</v>
      </c>
      <c r="B54" s="74"/>
      <c r="C54" s="67" t="s">
        <v>1670</v>
      </c>
      <c r="D54" s="68">
        <v>40477</v>
      </c>
      <c r="E54" s="83" t="s">
        <v>3426</v>
      </c>
      <c r="F54" s="69" t="s">
        <v>3427</v>
      </c>
      <c r="G54" s="70" t="s">
        <v>3387</v>
      </c>
      <c r="H54" s="71" t="s">
        <v>3439</v>
      </c>
      <c r="I54" s="71" t="s">
        <v>3440</v>
      </c>
      <c r="J54" s="71" t="s">
        <v>3441</v>
      </c>
    </row>
    <row r="55" spans="1:10" s="72" customFormat="1" ht="15.75" x14ac:dyDescent="0.25">
      <c r="A55" s="73">
        <v>50</v>
      </c>
      <c r="B55" s="74"/>
      <c r="C55" s="67" t="s">
        <v>1688</v>
      </c>
      <c r="D55" s="68">
        <v>40528</v>
      </c>
      <c r="E55" s="83" t="s">
        <v>3426</v>
      </c>
      <c r="F55" s="69" t="s">
        <v>3427</v>
      </c>
      <c r="G55" s="70" t="s">
        <v>3387</v>
      </c>
      <c r="H55" s="71" t="s">
        <v>3442</v>
      </c>
      <c r="I55" s="71" t="s">
        <v>3443</v>
      </c>
      <c r="J55" s="71" t="s">
        <v>3444</v>
      </c>
    </row>
    <row r="56" spans="1:10" s="72" customFormat="1" ht="16.5" thickBot="1" x14ac:dyDescent="0.3">
      <c r="A56" s="65">
        <v>51</v>
      </c>
      <c r="B56" s="75"/>
      <c r="C56" s="92" t="s">
        <v>3445</v>
      </c>
      <c r="D56" s="93">
        <v>40330</v>
      </c>
      <c r="E56" s="94" t="s">
        <v>3446</v>
      </c>
      <c r="F56" s="94" t="s">
        <v>3447</v>
      </c>
      <c r="G56" s="116" t="s">
        <v>3387</v>
      </c>
      <c r="H56" s="80" t="s">
        <v>3448</v>
      </c>
      <c r="I56" s="95" t="s">
        <v>3449</v>
      </c>
      <c r="J56" s="95" t="s">
        <v>3450</v>
      </c>
    </row>
    <row r="57" spans="1:10" s="72" customFormat="1" ht="15.75" x14ac:dyDescent="0.25">
      <c r="A57" s="73">
        <v>52</v>
      </c>
      <c r="B57" s="66" t="s">
        <v>3451</v>
      </c>
      <c r="C57" s="117" t="s">
        <v>2587</v>
      </c>
      <c r="D57" s="118">
        <v>39960</v>
      </c>
      <c r="E57" s="119" t="s">
        <v>3263</v>
      </c>
      <c r="F57" s="119" t="s">
        <v>3264</v>
      </c>
      <c r="G57" s="119" t="s">
        <v>3391</v>
      </c>
      <c r="H57" s="120" t="s">
        <v>3452</v>
      </c>
      <c r="I57" s="120" t="s">
        <v>3453</v>
      </c>
      <c r="J57" s="120" t="s">
        <v>3454</v>
      </c>
    </row>
    <row r="58" spans="1:10" ht="15.75" x14ac:dyDescent="0.25">
      <c r="A58" s="73">
        <v>53</v>
      </c>
      <c r="B58" s="74"/>
      <c r="C58" s="88" t="s">
        <v>2368</v>
      </c>
      <c r="D58" s="89">
        <v>39998</v>
      </c>
      <c r="E58" s="83" t="s">
        <v>3280</v>
      </c>
      <c r="F58" s="83" t="s">
        <v>3281</v>
      </c>
      <c r="G58" s="83" t="s">
        <v>3455</v>
      </c>
      <c r="H58" s="85" t="s">
        <v>3456</v>
      </c>
      <c r="I58" s="85" t="s">
        <v>3457</v>
      </c>
      <c r="J58" s="85" t="s">
        <v>3458</v>
      </c>
    </row>
    <row r="59" spans="1:10" ht="15.75" x14ac:dyDescent="0.25">
      <c r="A59" s="73">
        <v>54</v>
      </c>
      <c r="B59" s="74"/>
      <c r="C59" s="88" t="s">
        <v>3115</v>
      </c>
      <c r="D59" s="89">
        <v>39966</v>
      </c>
      <c r="E59" s="69" t="s">
        <v>3319</v>
      </c>
      <c r="F59" s="83" t="s">
        <v>3258</v>
      </c>
      <c r="G59" s="83" t="s">
        <v>3391</v>
      </c>
      <c r="H59" s="85" t="s">
        <v>3459</v>
      </c>
      <c r="I59" s="85" t="s">
        <v>3460</v>
      </c>
      <c r="J59" s="85" t="s">
        <v>3461</v>
      </c>
    </row>
    <row r="60" spans="1:10" ht="15.75" x14ac:dyDescent="0.25">
      <c r="A60" s="65">
        <v>55</v>
      </c>
      <c r="B60" s="74"/>
      <c r="C60" s="67" t="s">
        <v>2760</v>
      </c>
      <c r="D60" s="68">
        <v>39927</v>
      </c>
      <c r="E60" s="83" t="s">
        <v>3462</v>
      </c>
      <c r="F60" s="83" t="s">
        <v>3463</v>
      </c>
      <c r="G60" s="69" t="s">
        <v>3391</v>
      </c>
      <c r="H60" s="71" t="s">
        <v>3464</v>
      </c>
      <c r="I60" s="71" t="s">
        <v>3465</v>
      </c>
      <c r="J60" s="71" t="s">
        <v>3466</v>
      </c>
    </row>
    <row r="61" spans="1:10" ht="15.75" x14ac:dyDescent="0.25">
      <c r="A61" s="73">
        <v>56</v>
      </c>
      <c r="B61" s="74"/>
      <c r="C61" s="67" t="s">
        <v>2105</v>
      </c>
      <c r="D61" s="68">
        <v>40039</v>
      </c>
      <c r="E61" s="69" t="s">
        <v>3280</v>
      </c>
      <c r="F61" s="69" t="s">
        <v>3281</v>
      </c>
      <c r="G61" s="69" t="s">
        <v>3391</v>
      </c>
      <c r="H61" s="71" t="s">
        <v>3467</v>
      </c>
      <c r="I61" s="71" t="s">
        <v>3468</v>
      </c>
      <c r="J61" s="71" t="s">
        <v>3469</v>
      </c>
    </row>
    <row r="62" spans="1:10" ht="16.5" thickBot="1" x14ac:dyDescent="0.3">
      <c r="A62" s="73">
        <v>57</v>
      </c>
      <c r="B62" s="75"/>
      <c r="C62" s="76" t="s">
        <v>2592</v>
      </c>
      <c r="D62" s="77">
        <v>40064</v>
      </c>
      <c r="E62" s="78" t="s">
        <v>3263</v>
      </c>
      <c r="F62" s="78" t="s">
        <v>3264</v>
      </c>
      <c r="G62" s="78" t="s">
        <v>3391</v>
      </c>
      <c r="H62" s="80" t="s">
        <v>3470</v>
      </c>
      <c r="I62" s="80" t="s">
        <v>3471</v>
      </c>
      <c r="J62" s="80" t="s">
        <v>3472</v>
      </c>
    </row>
    <row r="63" spans="1:10" ht="15.75" x14ac:dyDescent="0.25">
      <c r="A63" s="73">
        <v>58</v>
      </c>
      <c r="B63" s="121" t="s">
        <v>3473</v>
      </c>
      <c r="C63" s="97" t="s">
        <v>924</v>
      </c>
      <c r="D63" s="98">
        <v>40747</v>
      </c>
      <c r="E63" s="99" t="s">
        <v>3474</v>
      </c>
      <c r="F63" s="99" t="s">
        <v>3475</v>
      </c>
      <c r="G63" s="100" t="s">
        <v>3476</v>
      </c>
      <c r="H63" s="101" t="s">
        <v>3477</v>
      </c>
      <c r="I63" s="101" t="s">
        <v>3478</v>
      </c>
      <c r="J63" s="101" t="s">
        <v>3479</v>
      </c>
    </row>
    <row r="64" spans="1:10" ht="15.75" x14ac:dyDescent="0.25">
      <c r="A64" s="65">
        <v>59</v>
      </c>
      <c r="B64" s="121"/>
      <c r="C64" s="103" t="s">
        <v>491</v>
      </c>
      <c r="D64" s="104">
        <v>40842</v>
      </c>
      <c r="E64" s="105" t="s">
        <v>3371</v>
      </c>
      <c r="F64" s="105" t="s">
        <v>3372</v>
      </c>
      <c r="G64" s="106" t="s">
        <v>3480</v>
      </c>
      <c r="H64" s="107" t="s">
        <v>3481</v>
      </c>
      <c r="I64" s="107" t="s">
        <v>3482</v>
      </c>
      <c r="J64" s="107" t="s">
        <v>3483</v>
      </c>
    </row>
    <row r="65" spans="1:10" ht="15.75" x14ac:dyDescent="0.25">
      <c r="A65" s="73">
        <v>60</v>
      </c>
      <c r="B65" s="121"/>
      <c r="C65" s="97" t="s">
        <v>1106</v>
      </c>
      <c r="D65" s="98">
        <v>40741</v>
      </c>
      <c r="E65" s="99" t="s">
        <v>3371</v>
      </c>
      <c r="F65" s="99" t="s">
        <v>3372</v>
      </c>
      <c r="G65" s="100" t="s">
        <v>3377</v>
      </c>
      <c r="H65" s="101" t="s">
        <v>3484</v>
      </c>
      <c r="I65" s="101" t="s">
        <v>3485</v>
      </c>
      <c r="J65" s="101" t="s">
        <v>3486</v>
      </c>
    </row>
    <row r="66" spans="1:10" ht="15.75" x14ac:dyDescent="0.25">
      <c r="A66" s="73">
        <v>61</v>
      </c>
      <c r="B66" s="121"/>
      <c r="C66" s="103" t="s">
        <v>1090</v>
      </c>
      <c r="D66" s="104">
        <v>40588</v>
      </c>
      <c r="E66" s="105" t="s">
        <v>3371</v>
      </c>
      <c r="F66" s="99" t="s">
        <v>3372</v>
      </c>
      <c r="G66" s="106" t="s">
        <v>3259</v>
      </c>
      <c r="H66" s="107" t="s">
        <v>3487</v>
      </c>
      <c r="I66" s="107" t="s">
        <v>3488</v>
      </c>
      <c r="J66" s="107" t="s">
        <v>3489</v>
      </c>
    </row>
    <row r="67" spans="1:10" ht="15.75" x14ac:dyDescent="0.25">
      <c r="A67" s="73">
        <v>62</v>
      </c>
      <c r="B67" s="121"/>
      <c r="C67" s="97" t="s">
        <v>537</v>
      </c>
      <c r="D67" s="98">
        <v>40852</v>
      </c>
      <c r="E67" s="99" t="s">
        <v>3371</v>
      </c>
      <c r="F67" s="99" t="s">
        <v>3372</v>
      </c>
      <c r="G67" s="100" t="s">
        <v>3360</v>
      </c>
      <c r="H67" s="101" t="s">
        <v>3490</v>
      </c>
      <c r="I67" s="101" t="s">
        <v>3491</v>
      </c>
      <c r="J67" s="101" t="s">
        <v>3492</v>
      </c>
    </row>
    <row r="68" spans="1:10" ht="16.5" thickBot="1" x14ac:dyDescent="0.3">
      <c r="A68" s="65">
        <v>63</v>
      </c>
      <c r="B68" s="122"/>
      <c r="C68" s="109" t="s">
        <v>1107</v>
      </c>
      <c r="D68" s="110">
        <v>40825</v>
      </c>
      <c r="E68" s="111" t="s">
        <v>3371</v>
      </c>
      <c r="F68" s="99" t="s">
        <v>3372</v>
      </c>
      <c r="G68" s="112" t="s">
        <v>3223</v>
      </c>
      <c r="H68" s="113" t="s">
        <v>3493</v>
      </c>
      <c r="I68" s="113" t="s">
        <v>3494</v>
      </c>
      <c r="J68" s="113" t="s">
        <v>3495</v>
      </c>
    </row>
    <row r="69" spans="1:10" s="72" customFormat="1" ht="15.75" x14ac:dyDescent="0.25">
      <c r="A69" s="73">
        <v>64</v>
      </c>
      <c r="B69" s="66" t="s">
        <v>3496</v>
      </c>
      <c r="C69" s="81" t="s">
        <v>1723</v>
      </c>
      <c r="D69" s="82">
        <v>40455</v>
      </c>
      <c r="E69" s="83" t="s">
        <v>3446</v>
      </c>
      <c r="F69" s="87" t="s">
        <v>3447</v>
      </c>
      <c r="G69" s="84" t="s">
        <v>3259</v>
      </c>
      <c r="H69" s="86" t="s">
        <v>3497</v>
      </c>
      <c r="I69" s="86" t="s">
        <v>3498</v>
      </c>
      <c r="J69" s="86" t="s">
        <v>3499</v>
      </c>
    </row>
    <row r="70" spans="1:10" s="72" customFormat="1" ht="15.75" x14ac:dyDescent="0.25">
      <c r="A70" s="73">
        <v>65</v>
      </c>
      <c r="B70" s="74"/>
      <c r="C70" s="88" t="s">
        <v>1741</v>
      </c>
      <c r="D70" s="89">
        <v>40382</v>
      </c>
      <c r="E70" s="69" t="s">
        <v>3446</v>
      </c>
      <c r="F70" s="83" t="s">
        <v>3447</v>
      </c>
      <c r="G70" s="83" t="s">
        <v>3500</v>
      </c>
      <c r="H70" s="71" t="s">
        <v>3501</v>
      </c>
      <c r="I70" s="85" t="s">
        <v>3502</v>
      </c>
      <c r="J70" s="85" t="s">
        <v>3503</v>
      </c>
    </row>
    <row r="71" spans="1:10" s="72" customFormat="1" ht="15.75" x14ac:dyDescent="0.25">
      <c r="A71" s="73">
        <v>66</v>
      </c>
      <c r="B71" s="74"/>
      <c r="C71" s="67" t="s">
        <v>1693</v>
      </c>
      <c r="D71" s="68">
        <v>40433</v>
      </c>
      <c r="E71" s="69" t="s">
        <v>3446</v>
      </c>
      <c r="F71" s="69" t="s">
        <v>3447</v>
      </c>
      <c r="G71" s="70" t="s">
        <v>3504</v>
      </c>
      <c r="H71" s="71" t="s">
        <v>3505</v>
      </c>
      <c r="I71" s="71" t="s">
        <v>3506</v>
      </c>
      <c r="J71" s="71" t="s">
        <v>3507</v>
      </c>
    </row>
    <row r="72" spans="1:10" s="72" customFormat="1" ht="15.75" x14ac:dyDescent="0.25">
      <c r="A72" s="65">
        <v>67</v>
      </c>
      <c r="B72" s="74"/>
      <c r="C72" s="67" t="s">
        <v>3508</v>
      </c>
      <c r="D72" s="68">
        <v>40352</v>
      </c>
      <c r="E72" s="69" t="s">
        <v>3446</v>
      </c>
      <c r="F72" s="69" t="s">
        <v>3447</v>
      </c>
      <c r="G72" s="69" t="s">
        <v>3235</v>
      </c>
      <c r="H72" s="71" t="s">
        <v>3509</v>
      </c>
      <c r="I72" s="71" t="s">
        <v>3510</v>
      </c>
      <c r="J72" s="115" t="s">
        <v>3511</v>
      </c>
    </row>
    <row r="73" spans="1:10" s="72" customFormat="1" ht="15.75" x14ac:dyDescent="0.25">
      <c r="A73" s="73">
        <v>68</v>
      </c>
      <c r="B73" s="74"/>
      <c r="C73" s="67" t="s">
        <v>3512</v>
      </c>
      <c r="D73" s="68">
        <v>40476</v>
      </c>
      <c r="E73" s="69" t="s">
        <v>3446</v>
      </c>
      <c r="F73" s="69" t="s">
        <v>3447</v>
      </c>
      <c r="G73" s="70" t="s">
        <v>3513</v>
      </c>
      <c r="H73" s="71" t="s">
        <v>3514</v>
      </c>
      <c r="I73" s="71" t="s">
        <v>3515</v>
      </c>
      <c r="J73" s="71" t="s">
        <v>3516</v>
      </c>
    </row>
    <row r="74" spans="1:10" s="72" customFormat="1" ht="16.5" thickBot="1" x14ac:dyDescent="0.3">
      <c r="A74" s="73">
        <v>69</v>
      </c>
      <c r="B74" s="75"/>
      <c r="C74" s="76" t="s">
        <v>1731</v>
      </c>
      <c r="D74" s="77">
        <v>40309</v>
      </c>
      <c r="E74" s="78" t="s">
        <v>3446</v>
      </c>
      <c r="F74" s="78" t="s">
        <v>3447</v>
      </c>
      <c r="G74" s="78" t="s">
        <v>3517</v>
      </c>
      <c r="H74" s="80" t="s">
        <v>3518</v>
      </c>
      <c r="I74" s="80" t="s">
        <v>3519</v>
      </c>
      <c r="J74" s="80" t="s">
        <v>3520</v>
      </c>
    </row>
    <row r="75" spans="1:10" s="72" customFormat="1" ht="15.75" x14ac:dyDescent="0.25">
      <c r="A75" s="73">
        <v>70</v>
      </c>
      <c r="B75" s="74" t="s">
        <v>3521</v>
      </c>
      <c r="C75" s="114" t="s">
        <v>1895</v>
      </c>
      <c r="D75" s="68">
        <v>40246</v>
      </c>
      <c r="E75" s="90" t="s">
        <v>3522</v>
      </c>
      <c r="F75" s="70" t="s">
        <v>3523</v>
      </c>
      <c r="G75" s="70" t="s">
        <v>3524</v>
      </c>
      <c r="H75" s="85" t="s">
        <v>3525</v>
      </c>
      <c r="I75" s="71" t="s">
        <v>3526</v>
      </c>
      <c r="J75" s="71" t="s">
        <v>3527</v>
      </c>
    </row>
    <row r="76" spans="1:10" s="72" customFormat="1" ht="15.75" x14ac:dyDescent="0.25">
      <c r="A76" s="65">
        <v>71</v>
      </c>
      <c r="B76" s="74"/>
      <c r="C76" s="88" t="s">
        <v>1917</v>
      </c>
      <c r="D76" s="89">
        <v>40350</v>
      </c>
      <c r="E76" s="90" t="s">
        <v>3528</v>
      </c>
      <c r="F76" s="90" t="s">
        <v>3529</v>
      </c>
      <c r="G76" s="83" t="s">
        <v>3480</v>
      </c>
      <c r="H76" s="85" t="s">
        <v>3530</v>
      </c>
      <c r="I76" s="85" t="s">
        <v>3531</v>
      </c>
      <c r="J76" s="123" t="s">
        <v>3532</v>
      </c>
    </row>
    <row r="77" spans="1:10" s="72" customFormat="1" ht="15.75" x14ac:dyDescent="0.25">
      <c r="A77" s="73">
        <v>72</v>
      </c>
      <c r="B77" s="74"/>
      <c r="C77" s="67" t="s">
        <v>994</v>
      </c>
      <c r="D77" s="68">
        <v>40364</v>
      </c>
      <c r="E77" s="90" t="s">
        <v>3528</v>
      </c>
      <c r="F77" s="70" t="s">
        <v>3529</v>
      </c>
      <c r="G77" s="69" t="s">
        <v>3235</v>
      </c>
      <c r="H77" s="71" t="s">
        <v>3533</v>
      </c>
      <c r="I77" s="71" t="s">
        <v>3534</v>
      </c>
      <c r="J77" s="115" t="s">
        <v>3535</v>
      </c>
    </row>
    <row r="78" spans="1:10" s="72" customFormat="1" ht="15.75" x14ac:dyDescent="0.25">
      <c r="A78" s="73">
        <v>73</v>
      </c>
      <c r="B78" s="74"/>
      <c r="C78" s="67" t="s">
        <v>1934</v>
      </c>
      <c r="D78" s="68">
        <v>40442</v>
      </c>
      <c r="E78" s="90" t="s">
        <v>3528</v>
      </c>
      <c r="F78" s="70" t="s">
        <v>3529</v>
      </c>
      <c r="G78" s="69" t="s">
        <v>3223</v>
      </c>
      <c r="H78" s="71" t="s">
        <v>3536</v>
      </c>
      <c r="I78" s="71" t="s">
        <v>3537</v>
      </c>
      <c r="J78" s="115" t="s">
        <v>3538</v>
      </c>
    </row>
    <row r="79" spans="1:10" s="72" customFormat="1" ht="16.5" thickBot="1" x14ac:dyDescent="0.3">
      <c r="A79" s="73">
        <v>74</v>
      </c>
      <c r="B79" s="75"/>
      <c r="C79" s="67" t="s">
        <v>3539</v>
      </c>
      <c r="D79" s="68">
        <v>40408</v>
      </c>
      <c r="E79" s="79" t="s">
        <v>3528</v>
      </c>
      <c r="F79" s="70" t="s">
        <v>3529</v>
      </c>
      <c r="G79" s="69" t="s">
        <v>3391</v>
      </c>
      <c r="H79" s="71" t="s">
        <v>3540</v>
      </c>
      <c r="I79" s="71" t="s">
        <v>3541</v>
      </c>
      <c r="J79" s="115" t="s">
        <v>3542</v>
      </c>
    </row>
    <row r="80" spans="1:10" ht="15.75" x14ac:dyDescent="0.25">
      <c r="A80" s="65">
        <v>75</v>
      </c>
      <c r="B80" s="66" t="s">
        <v>3543</v>
      </c>
      <c r="C80" s="81" t="s">
        <v>3131</v>
      </c>
      <c r="D80" s="82">
        <v>40077</v>
      </c>
      <c r="E80" s="87" t="s">
        <v>3319</v>
      </c>
      <c r="F80" s="87" t="s">
        <v>3258</v>
      </c>
      <c r="G80" s="87" t="s">
        <v>3242</v>
      </c>
      <c r="H80" s="86" t="s">
        <v>3544</v>
      </c>
      <c r="I80" s="86" t="s">
        <v>3545</v>
      </c>
      <c r="J80" s="86" t="s">
        <v>3546</v>
      </c>
    </row>
    <row r="81" spans="1:10" ht="15.75" x14ac:dyDescent="0.25">
      <c r="A81" s="73">
        <v>76</v>
      </c>
      <c r="B81" s="74"/>
      <c r="C81" s="88" t="s">
        <v>2860</v>
      </c>
      <c r="D81" s="89">
        <v>40106</v>
      </c>
      <c r="E81" s="83" t="s">
        <v>3240</v>
      </c>
      <c r="F81" s="83" t="s">
        <v>3241</v>
      </c>
      <c r="G81" s="83" t="s">
        <v>3259</v>
      </c>
      <c r="H81" s="71" t="s">
        <v>3547</v>
      </c>
      <c r="I81" s="85" t="s">
        <v>3548</v>
      </c>
      <c r="J81" s="85" t="s">
        <v>3549</v>
      </c>
    </row>
    <row r="82" spans="1:10" ht="15.75" x14ac:dyDescent="0.25">
      <c r="A82" s="73">
        <v>77</v>
      </c>
      <c r="B82" s="74"/>
      <c r="C82" s="67" t="s">
        <v>2819</v>
      </c>
      <c r="D82" s="68">
        <v>39991</v>
      </c>
      <c r="E82" s="69" t="s">
        <v>3251</v>
      </c>
      <c r="F82" s="69" t="s">
        <v>3252</v>
      </c>
      <c r="G82" s="70" t="s">
        <v>3550</v>
      </c>
      <c r="H82" s="71" t="s">
        <v>3551</v>
      </c>
      <c r="I82" s="71" t="s">
        <v>3552</v>
      </c>
      <c r="J82" s="71" t="s">
        <v>3553</v>
      </c>
    </row>
    <row r="83" spans="1:10" ht="15.75" x14ac:dyDescent="0.25">
      <c r="A83" s="73">
        <v>78</v>
      </c>
      <c r="B83" s="74"/>
      <c r="C83" s="67" t="s">
        <v>3103</v>
      </c>
      <c r="D83" s="68">
        <v>39872</v>
      </c>
      <c r="E83" s="69" t="s">
        <v>3554</v>
      </c>
      <c r="F83" s="69" t="s">
        <v>3555</v>
      </c>
      <c r="G83" s="69" t="s">
        <v>3556</v>
      </c>
      <c r="H83" s="71" t="s">
        <v>3557</v>
      </c>
      <c r="I83" s="71" t="s">
        <v>3558</v>
      </c>
      <c r="J83" s="71" t="s">
        <v>3559</v>
      </c>
    </row>
    <row r="84" spans="1:10" ht="16.5" thickBot="1" x14ac:dyDescent="0.3">
      <c r="A84" s="65">
        <v>79</v>
      </c>
      <c r="B84" s="75"/>
      <c r="C84" s="76" t="s">
        <v>3098</v>
      </c>
      <c r="D84" s="77">
        <v>40172</v>
      </c>
      <c r="E84" s="78" t="s">
        <v>3554</v>
      </c>
      <c r="F84" s="94" t="s">
        <v>3555</v>
      </c>
      <c r="G84" s="78" t="s">
        <v>3230</v>
      </c>
      <c r="H84" s="80" t="s">
        <v>3560</v>
      </c>
      <c r="I84" s="80" t="s">
        <v>3561</v>
      </c>
      <c r="J84" s="80" t="s">
        <v>3562</v>
      </c>
    </row>
    <row r="85" spans="1:10" s="72" customFormat="1" ht="15.75" x14ac:dyDescent="0.25">
      <c r="A85" s="73">
        <v>80</v>
      </c>
      <c r="B85" s="66" t="s">
        <v>3563</v>
      </c>
      <c r="C85" s="81" t="s">
        <v>1777</v>
      </c>
      <c r="D85" s="82">
        <v>40527</v>
      </c>
      <c r="E85" s="83" t="s">
        <v>3358</v>
      </c>
      <c r="F85" s="87" t="s">
        <v>3359</v>
      </c>
      <c r="G85" s="84" t="s">
        <v>3564</v>
      </c>
      <c r="H85" s="86" t="s">
        <v>3565</v>
      </c>
      <c r="I85" s="86" t="s">
        <v>3566</v>
      </c>
      <c r="J85" s="86" t="s">
        <v>3567</v>
      </c>
    </row>
    <row r="86" spans="1:10" s="72" customFormat="1" ht="15.75" x14ac:dyDescent="0.25">
      <c r="A86" s="73">
        <v>81</v>
      </c>
      <c r="B86" s="74"/>
      <c r="C86" s="67" t="s">
        <v>1791</v>
      </c>
      <c r="D86" s="68">
        <v>40340</v>
      </c>
      <c r="E86" s="83" t="s">
        <v>3358</v>
      </c>
      <c r="F86" s="69" t="s">
        <v>3359</v>
      </c>
      <c r="G86" s="70" t="s">
        <v>3235</v>
      </c>
      <c r="H86" s="71" t="s">
        <v>3568</v>
      </c>
      <c r="I86" s="71" t="s">
        <v>3569</v>
      </c>
      <c r="J86" s="71" t="s">
        <v>3570</v>
      </c>
    </row>
    <row r="87" spans="1:10" s="72" customFormat="1" ht="15.75" x14ac:dyDescent="0.25">
      <c r="A87" s="73">
        <v>82</v>
      </c>
      <c r="B87" s="74"/>
      <c r="C87" s="67" t="s">
        <v>1772</v>
      </c>
      <c r="D87" s="68">
        <v>40235</v>
      </c>
      <c r="E87" s="83" t="s">
        <v>3358</v>
      </c>
      <c r="F87" s="69" t="s">
        <v>3359</v>
      </c>
      <c r="G87" s="69" t="s">
        <v>3513</v>
      </c>
      <c r="H87" s="71" t="s">
        <v>3571</v>
      </c>
      <c r="I87" s="71" t="s">
        <v>3572</v>
      </c>
      <c r="J87" s="71" t="s">
        <v>3573</v>
      </c>
    </row>
    <row r="88" spans="1:10" s="72" customFormat="1" ht="15.75" x14ac:dyDescent="0.25">
      <c r="A88" s="65">
        <v>83</v>
      </c>
      <c r="B88" s="74"/>
      <c r="C88" s="88" t="s">
        <v>1762</v>
      </c>
      <c r="D88" s="89">
        <v>40195</v>
      </c>
      <c r="E88" s="83" t="s">
        <v>3358</v>
      </c>
      <c r="F88" s="83" t="s">
        <v>3359</v>
      </c>
      <c r="G88" s="83" t="s">
        <v>3517</v>
      </c>
      <c r="H88" s="71" t="s">
        <v>3574</v>
      </c>
      <c r="I88" s="85" t="s">
        <v>3575</v>
      </c>
      <c r="J88" s="85" t="s">
        <v>3576</v>
      </c>
    </row>
    <row r="89" spans="1:10" s="72" customFormat="1" ht="16.5" thickBot="1" x14ac:dyDescent="0.3">
      <c r="A89" s="73">
        <v>84</v>
      </c>
      <c r="B89" s="75"/>
      <c r="C89" s="76" t="s">
        <v>1787</v>
      </c>
      <c r="D89" s="77">
        <v>40326</v>
      </c>
      <c r="E89" s="83" t="s">
        <v>3358</v>
      </c>
      <c r="F89" s="78" t="s">
        <v>3359</v>
      </c>
      <c r="G89" s="78" t="s">
        <v>3577</v>
      </c>
      <c r="H89" s="80" t="s">
        <v>3578</v>
      </c>
      <c r="I89" s="80" t="s">
        <v>3579</v>
      </c>
      <c r="J89" s="124" t="s">
        <v>3580</v>
      </c>
    </row>
    <row r="90" spans="1:10" ht="15.75" x14ac:dyDescent="0.25">
      <c r="A90" s="73">
        <v>85</v>
      </c>
      <c r="B90" s="66" t="s">
        <v>3581</v>
      </c>
      <c r="C90" s="81" t="s">
        <v>3096</v>
      </c>
      <c r="D90" s="82">
        <v>40143</v>
      </c>
      <c r="E90" s="69" t="s">
        <v>3554</v>
      </c>
      <c r="F90" s="69" t="s">
        <v>3555</v>
      </c>
      <c r="G90" s="87" t="s">
        <v>3259</v>
      </c>
      <c r="H90" s="86" t="s">
        <v>3582</v>
      </c>
      <c r="I90" s="86" t="s">
        <v>3583</v>
      </c>
      <c r="J90" s="86" t="s">
        <v>3584</v>
      </c>
    </row>
    <row r="91" spans="1:10" ht="15.75" x14ac:dyDescent="0.25">
      <c r="A91" s="73">
        <v>86</v>
      </c>
      <c r="B91" s="74"/>
      <c r="C91" s="67" t="s">
        <v>3118</v>
      </c>
      <c r="D91" s="68">
        <v>40028</v>
      </c>
      <c r="E91" s="69" t="s">
        <v>3319</v>
      </c>
      <c r="F91" s="69" t="s">
        <v>3258</v>
      </c>
      <c r="G91" s="69" t="s">
        <v>3259</v>
      </c>
      <c r="H91" s="71" t="s">
        <v>3585</v>
      </c>
      <c r="I91" s="71" t="s">
        <v>3586</v>
      </c>
      <c r="J91" s="71" t="s">
        <v>3587</v>
      </c>
    </row>
    <row r="92" spans="1:10" ht="15.75" x14ac:dyDescent="0.25">
      <c r="A92" s="65">
        <v>87</v>
      </c>
      <c r="B92" s="74"/>
      <c r="C92" s="67" t="s">
        <v>2977</v>
      </c>
      <c r="D92" s="68">
        <v>40004</v>
      </c>
      <c r="E92" s="69" t="s">
        <v>3268</v>
      </c>
      <c r="F92" s="69" t="s">
        <v>3269</v>
      </c>
      <c r="G92" s="69" t="s">
        <v>3259</v>
      </c>
      <c r="H92" s="71" t="s">
        <v>3588</v>
      </c>
      <c r="I92" s="71" t="s">
        <v>3589</v>
      </c>
      <c r="J92" s="71" t="s">
        <v>3590</v>
      </c>
    </row>
    <row r="93" spans="1:10" ht="15.75" x14ac:dyDescent="0.25">
      <c r="A93" s="73">
        <v>88</v>
      </c>
      <c r="B93" s="74"/>
      <c r="C93" s="67" t="s">
        <v>3012</v>
      </c>
      <c r="D93" s="68">
        <v>39858</v>
      </c>
      <c r="E93" s="69" t="s">
        <v>3591</v>
      </c>
      <c r="F93" s="69" t="s">
        <v>3592</v>
      </c>
      <c r="G93" s="69" t="s">
        <v>3259</v>
      </c>
      <c r="H93" s="71" t="s">
        <v>3593</v>
      </c>
      <c r="I93" s="71" t="s">
        <v>3594</v>
      </c>
      <c r="J93" s="71" t="s">
        <v>3595</v>
      </c>
    </row>
    <row r="94" spans="1:10" ht="15.75" x14ac:dyDescent="0.25">
      <c r="A94" s="73">
        <v>89</v>
      </c>
      <c r="B94" s="74"/>
      <c r="C94" s="67" t="s">
        <v>1255</v>
      </c>
      <c r="D94" s="68">
        <v>39824</v>
      </c>
      <c r="E94" s="69" t="s">
        <v>3319</v>
      </c>
      <c r="F94" s="69" t="s">
        <v>3258</v>
      </c>
      <c r="G94" s="69" t="s">
        <v>3596</v>
      </c>
      <c r="H94" s="71" t="s">
        <v>3597</v>
      </c>
      <c r="I94" s="71" t="s">
        <v>3598</v>
      </c>
      <c r="J94" s="71" t="s">
        <v>3599</v>
      </c>
    </row>
    <row r="95" spans="1:10" ht="16.5" thickBot="1" x14ac:dyDescent="0.3">
      <c r="A95" s="73">
        <v>90</v>
      </c>
      <c r="B95" s="75"/>
      <c r="C95" s="76" t="s">
        <v>3119</v>
      </c>
      <c r="D95" s="77">
        <v>40124</v>
      </c>
      <c r="E95" s="94" t="s">
        <v>3319</v>
      </c>
      <c r="F95" s="94" t="s">
        <v>3258</v>
      </c>
      <c r="G95" s="78" t="s">
        <v>3230</v>
      </c>
      <c r="H95" s="80" t="s">
        <v>3600</v>
      </c>
      <c r="I95" s="80" t="s">
        <v>3601</v>
      </c>
      <c r="J95" s="80" t="s">
        <v>3602</v>
      </c>
    </row>
    <row r="96" spans="1:10" ht="15.75" x14ac:dyDescent="0.25">
      <c r="A96" s="65">
        <v>91</v>
      </c>
      <c r="B96" s="125" t="s">
        <v>3603</v>
      </c>
      <c r="C96" s="126" t="s">
        <v>1197</v>
      </c>
      <c r="D96" s="127">
        <v>40838</v>
      </c>
      <c r="E96" s="128" t="s">
        <v>3604</v>
      </c>
      <c r="F96" s="128" t="s">
        <v>3269</v>
      </c>
      <c r="G96" s="129" t="s">
        <v>3242</v>
      </c>
      <c r="H96" s="130" t="s">
        <v>3605</v>
      </c>
      <c r="I96" s="130" t="s">
        <v>3606</v>
      </c>
      <c r="J96" s="130" t="s">
        <v>3607</v>
      </c>
    </row>
    <row r="97" spans="1:10" ht="15.75" x14ac:dyDescent="0.25">
      <c r="A97" s="73">
        <v>92</v>
      </c>
      <c r="B97" s="121"/>
      <c r="C97" s="103" t="s">
        <v>1175</v>
      </c>
      <c r="D97" s="104">
        <v>40682</v>
      </c>
      <c r="E97" s="105" t="s">
        <v>3604</v>
      </c>
      <c r="F97" s="105" t="s">
        <v>3269</v>
      </c>
      <c r="G97" s="106" t="s">
        <v>3608</v>
      </c>
      <c r="H97" s="107" t="s">
        <v>3609</v>
      </c>
      <c r="I97" s="107" t="s">
        <v>3610</v>
      </c>
      <c r="J97" s="107" t="s">
        <v>3611</v>
      </c>
    </row>
    <row r="98" spans="1:10" ht="15.75" x14ac:dyDescent="0.25">
      <c r="A98" s="73">
        <v>93</v>
      </c>
      <c r="B98" s="121"/>
      <c r="C98" s="103" t="s">
        <v>1195</v>
      </c>
      <c r="D98" s="104">
        <v>40848</v>
      </c>
      <c r="E98" s="105" t="s">
        <v>3604</v>
      </c>
      <c r="F98" s="105" t="s">
        <v>3269</v>
      </c>
      <c r="G98" s="106" t="s">
        <v>3230</v>
      </c>
      <c r="H98" s="107" t="s">
        <v>3612</v>
      </c>
      <c r="I98" s="107" t="s">
        <v>3613</v>
      </c>
      <c r="J98" s="107" t="s">
        <v>3614</v>
      </c>
    </row>
    <row r="99" spans="1:10" ht="15.75" x14ac:dyDescent="0.25">
      <c r="A99" s="73">
        <v>94</v>
      </c>
      <c r="B99" s="121"/>
      <c r="C99" s="103" t="s">
        <v>1168</v>
      </c>
      <c r="D99" s="104">
        <v>40839</v>
      </c>
      <c r="E99" s="105" t="s">
        <v>3604</v>
      </c>
      <c r="F99" s="105" t="s">
        <v>3269</v>
      </c>
      <c r="G99" s="106" t="s">
        <v>3230</v>
      </c>
      <c r="H99" s="107"/>
      <c r="I99" s="107" t="s">
        <v>3615</v>
      </c>
      <c r="J99" s="107" t="s">
        <v>3616</v>
      </c>
    </row>
    <row r="100" spans="1:10" ht="15.75" x14ac:dyDescent="0.25">
      <c r="A100" s="65">
        <v>95</v>
      </c>
      <c r="B100" s="121"/>
      <c r="C100" s="97" t="s">
        <v>1186</v>
      </c>
      <c r="D100" s="98">
        <v>40604</v>
      </c>
      <c r="E100" s="99" t="s">
        <v>3604</v>
      </c>
      <c r="F100" s="99" t="s">
        <v>3269</v>
      </c>
      <c r="G100" s="100" t="s">
        <v>3617</v>
      </c>
      <c r="H100" s="101" t="s">
        <v>3618</v>
      </c>
      <c r="I100" s="101" t="s">
        <v>3619</v>
      </c>
      <c r="J100" s="101" t="s">
        <v>3620</v>
      </c>
    </row>
    <row r="101" spans="1:10" ht="16.5" thickBot="1" x14ac:dyDescent="0.3">
      <c r="A101" s="73">
        <v>96</v>
      </c>
      <c r="B101" s="122"/>
      <c r="C101" s="109" t="s">
        <v>1190</v>
      </c>
      <c r="D101" s="110">
        <v>40796</v>
      </c>
      <c r="E101" s="111" t="s">
        <v>3604</v>
      </c>
      <c r="F101" s="111" t="s">
        <v>3269</v>
      </c>
      <c r="G101" s="112" t="s">
        <v>3517</v>
      </c>
      <c r="H101" s="113" t="s">
        <v>3621</v>
      </c>
      <c r="I101" s="113" t="s">
        <v>3622</v>
      </c>
      <c r="J101" s="113" t="s">
        <v>3623</v>
      </c>
    </row>
    <row r="102" spans="1:10" ht="15.75" x14ac:dyDescent="0.25">
      <c r="A102" s="73">
        <v>97</v>
      </c>
      <c r="B102" s="131" t="s">
        <v>3624</v>
      </c>
      <c r="C102" s="97" t="s">
        <v>821</v>
      </c>
      <c r="D102" s="98">
        <v>40715</v>
      </c>
      <c r="E102" s="99" t="s">
        <v>3625</v>
      </c>
      <c r="F102" s="99" t="s">
        <v>3626</v>
      </c>
      <c r="G102" s="100" t="s">
        <v>3387</v>
      </c>
      <c r="H102" s="101" t="s">
        <v>3627</v>
      </c>
      <c r="I102" s="101" t="s">
        <v>3628</v>
      </c>
      <c r="J102" s="101" t="s">
        <v>3629</v>
      </c>
    </row>
    <row r="103" spans="1:10" ht="15.75" x14ac:dyDescent="0.25">
      <c r="A103" s="73">
        <v>98</v>
      </c>
      <c r="B103" s="132"/>
      <c r="C103" s="103" t="s">
        <v>842</v>
      </c>
      <c r="D103" s="104">
        <v>40577</v>
      </c>
      <c r="E103" s="105" t="s">
        <v>3625</v>
      </c>
      <c r="F103" s="105" t="s">
        <v>3626</v>
      </c>
      <c r="G103" s="106" t="s">
        <v>3360</v>
      </c>
      <c r="H103" s="107" t="s">
        <v>3630</v>
      </c>
      <c r="I103" s="107" t="s">
        <v>3631</v>
      </c>
      <c r="J103" s="107" t="s">
        <v>3632</v>
      </c>
    </row>
    <row r="104" spans="1:10" ht="15.75" x14ac:dyDescent="0.25">
      <c r="A104" s="65">
        <v>99</v>
      </c>
      <c r="B104" s="132"/>
      <c r="C104" s="103" t="s">
        <v>812</v>
      </c>
      <c r="D104" s="104">
        <v>40673</v>
      </c>
      <c r="E104" s="105" t="s">
        <v>3625</v>
      </c>
      <c r="F104" s="105" t="s">
        <v>3626</v>
      </c>
      <c r="G104" s="106" t="s">
        <v>3223</v>
      </c>
      <c r="H104" s="107" t="s">
        <v>3633</v>
      </c>
      <c r="I104" s="107" t="s">
        <v>3634</v>
      </c>
      <c r="J104" s="107" t="s">
        <v>3635</v>
      </c>
    </row>
    <row r="105" spans="1:10" s="91" customFormat="1" ht="15.75" x14ac:dyDescent="0.25">
      <c r="A105" s="73">
        <v>100</v>
      </c>
      <c r="B105" s="132"/>
      <c r="C105" s="103" t="s">
        <v>804</v>
      </c>
      <c r="D105" s="104">
        <v>40816</v>
      </c>
      <c r="E105" s="105" t="s">
        <v>3625</v>
      </c>
      <c r="F105" s="105" t="s">
        <v>3626</v>
      </c>
      <c r="G105" s="106" t="s">
        <v>3242</v>
      </c>
      <c r="H105" s="107" t="s">
        <v>3636</v>
      </c>
      <c r="I105" s="107" t="s">
        <v>3637</v>
      </c>
      <c r="J105" s="107" t="s">
        <v>3638</v>
      </c>
    </row>
    <row r="106" spans="1:10" ht="16.5" thickBot="1" x14ac:dyDescent="0.3">
      <c r="A106" s="73">
        <v>101</v>
      </c>
      <c r="B106" s="133"/>
      <c r="C106" s="134" t="s">
        <v>827</v>
      </c>
      <c r="D106" s="135">
        <v>40555</v>
      </c>
      <c r="E106" s="136" t="s">
        <v>3625</v>
      </c>
      <c r="F106" s="136" t="s">
        <v>3626</v>
      </c>
      <c r="G106" s="137" t="s">
        <v>3230</v>
      </c>
      <c r="H106" s="138" t="s">
        <v>3639</v>
      </c>
      <c r="I106" s="138" t="s">
        <v>3640</v>
      </c>
      <c r="J106" s="138" t="s">
        <v>3641</v>
      </c>
    </row>
    <row r="107" spans="1:10" s="91" customFormat="1" ht="15.75" x14ac:dyDescent="0.25">
      <c r="A107" s="73">
        <v>102</v>
      </c>
      <c r="B107" s="66" t="s">
        <v>3642</v>
      </c>
      <c r="C107" s="88" t="s">
        <v>2018</v>
      </c>
      <c r="D107" s="89">
        <v>40268</v>
      </c>
      <c r="E107" s="83" t="s">
        <v>3643</v>
      </c>
      <c r="F107" s="83" t="s">
        <v>3644</v>
      </c>
      <c r="G107" s="90" t="s">
        <v>3577</v>
      </c>
      <c r="H107" s="85" t="s">
        <v>3645</v>
      </c>
      <c r="I107" s="85" t="s">
        <v>3646</v>
      </c>
      <c r="J107" s="85" t="s">
        <v>3647</v>
      </c>
    </row>
    <row r="108" spans="1:10" s="72" customFormat="1" ht="15.75" x14ac:dyDescent="0.25">
      <c r="A108" s="65">
        <v>103</v>
      </c>
      <c r="B108" s="74"/>
      <c r="C108" s="88" t="s">
        <v>2183</v>
      </c>
      <c r="D108" s="89">
        <v>40455</v>
      </c>
      <c r="E108" s="83" t="s">
        <v>3648</v>
      </c>
      <c r="F108" s="83" t="s">
        <v>3649</v>
      </c>
      <c r="G108" s="90" t="s">
        <v>3259</v>
      </c>
      <c r="H108" s="71" t="s">
        <v>3650</v>
      </c>
      <c r="I108" s="85" t="s">
        <v>3651</v>
      </c>
      <c r="J108" s="85" t="s">
        <v>3652</v>
      </c>
    </row>
    <row r="109" spans="1:10" s="72" customFormat="1" ht="15.75" x14ac:dyDescent="0.25">
      <c r="A109" s="73">
        <v>104</v>
      </c>
      <c r="B109" s="74"/>
      <c r="C109" s="67" t="s">
        <v>2200</v>
      </c>
      <c r="D109" s="68">
        <v>40188</v>
      </c>
      <c r="E109" s="83" t="s">
        <v>3648</v>
      </c>
      <c r="F109" s="69" t="s">
        <v>3649</v>
      </c>
      <c r="G109" s="69" t="s">
        <v>3653</v>
      </c>
      <c r="H109" s="71" t="s">
        <v>3654</v>
      </c>
      <c r="I109" s="71" t="s">
        <v>3655</v>
      </c>
      <c r="J109" s="71" t="s">
        <v>3656</v>
      </c>
    </row>
    <row r="110" spans="1:10" s="72" customFormat="1" ht="15.75" x14ac:dyDescent="0.25">
      <c r="A110" s="73">
        <v>105</v>
      </c>
      <c r="B110" s="74"/>
      <c r="C110" s="67" t="s">
        <v>2182</v>
      </c>
      <c r="D110" s="68">
        <v>40206</v>
      </c>
      <c r="E110" s="83" t="s">
        <v>3648</v>
      </c>
      <c r="F110" s="69" t="s">
        <v>3649</v>
      </c>
      <c r="G110" s="69" t="s">
        <v>3242</v>
      </c>
      <c r="H110" s="71" t="s">
        <v>3657</v>
      </c>
      <c r="I110" s="71" t="s">
        <v>3658</v>
      </c>
      <c r="J110" s="71" t="s">
        <v>3659</v>
      </c>
    </row>
    <row r="111" spans="1:10" ht="15.75" x14ac:dyDescent="0.25">
      <c r="A111" s="73">
        <v>106</v>
      </c>
      <c r="B111" s="74"/>
      <c r="C111" s="67" t="s">
        <v>2196</v>
      </c>
      <c r="D111" s="68">
        <v>40230</v>
      </c>
      <c r="E111" s="83" t="s">
        <v>3648</v>
      </c>
      <c r="F111" s="139" t="s">
        <v>3649</v>
      </c>
      <c r="G111" s="70" t="s">
        <v>3608</v>
      </c>
      <c r="H111" s="71" t="s">
        <v>3660</v>
      </c>
      <c r="I111" s="71" t="s">
        <v>3661</v>
      </c>
      <c r="J111" s="71" t="s">
        <v>3662</v>
      </c>
    </row>
    <row r="112" spans="1:10" ht="16.5" thickBot="1" x14ac:dyDescent="0.3">
      <c r="A112" s="65">
        <v>107</v>
      </c>
      <c r="B112" s="75"/>
      <c r="C112" s="76" t="s">
        <v>2113</v>
      </c>
      <c r="D112" s="77">
        <v>40230</v>
      </c>
      <c r="E112" s="78" t="s">
        <v>3663</v>
      </c>
      <c r="F112" s="78" t="s">
        <v>3664</v>
      </c>
      <c r="G112" s="79" t="s">
        <v>3608</v>
      </c>
      <c r="H112" s="80" t="s">
        <v>3665</v>
      </c>
      <c r="I112" s="80" t="s">
        <v>3666</v>
      </c>
      <c r="J112" s="80" t="s">
        <v>3662</v>
      </c>
    </row>
    <row r="113" spans="1:10" s="72" customFormat="1" ht="15.75" x14ac:dyDescent="0.25">
      <c r="A113" s="73">
        <v>108</v>
      </c>
      <c r="B113" s="66" t="s">
        <v>3667</v>
      </c>
      <c r="C113" s="88" t="s">
        <v>1971</v>
      </c>
      <c r="D113" s="89">
        <v>40322</v>
      </c>
      <c r="E113" s="83" t="s">
        <v>3668</v>
      </c>
      <c r="F113" s="83" t="s">
        <v>3669</v>
      </c>
      <c r="G113" s="83" t="s">
        <v>3223</v>
      </c>
      <c r="H113" s="85" t="s">
        <v>3670</v>
      </c>
      <c r="I113" s="85" t="s">
        <v>3671</v>
      </c>
      <c r="J113" s="85" t="s">
        <v>3672</v>
      </c>
    </row>
    <row r="114" spans="1:10" s="72" customFormat="1" ht="15.75" x14ac:dyDescent="0.25">
      <c r="A114" s="73">
        <v>109</v>
      </c>
      <c r="B114" s="74"/>
      <c r="C114" s="88" t="s">
        <v>1962</v>
      </c>
      <c r="D114" s="89">
        <v>40476</v>
      </c>
      <c r="E114" s="83" t="s">
        <v>3668</v>
      </c>
      <c r="F114" s="83" t="s">
        <v>3669</v>
      </c>
      <c r="G114" s="90" t="s">
        <v>3673</v>
      </c>
      <c r="H114" s="71" t="s">
        <v>3674</v>
      </c>
      <c r="I114" s="85" t="s">
        <v>3675</v>
      </c>
      <c r="J114" s="85" t="s">
        <v>3676</v>
      </c>
    </row>
    <row r="115" spans="1:10" s="72" customFormat="1" ht="15.75" x14ac:dyDescent="0.25">
      <c r="A115" s="73">
        <v>110</v>
      </c>
      <c r="B115" s="74"/>
      <c r="C115" s="67" t="s">
        <v>1957</v>
      </c>
      <c r="D115" s="68">
        <v>40235</v>
      </c>
      <c r="E115" s="83" t="s">
        <v>3668</v>
      </c>
      <c r="F115" s="69" t="s">
        <v>3669</v>
      </c>
      <c r="G115" s="69" t="s">
        <v>3677</v>
      </c>
      <c r="H115" s="71" t="s">
        <v>3678</v>
      </c>
      <c r="I115" s="71" t="s">
        <v>3679</v>
      </c>
      <c r="J115" s="71" t="s">
        <v>3680</v>
      </c>
    </row>
    <row r="116" spans="1:10" s="72" customFormat="1" ht="15.75" x14ac:dyDescent="0.25">
      <c r="A116" s="65">
        <v>111</v>
      </c>
      <c r="B116" s="74"/>
      <c r="C116" s="67" t="s">
        <v>1974</v>
      </c>
      <c r="D116" s="68">
        <v>40393</v>
      </c>
      <c r="E116" s="83" t="s">
        <v>3668</v>
      </c>
      <c r="F116" s="69" t="s">
        <v>3669</v>
      </c>
      <c r="G116" s="69" t="s">
        <v>3577</v>
      </c>
      <c r="H116" s="71" t="s">
        <v>3681</v>
      </c>
      <c r="I116" s="71" t="s">
        <v>3682</v>
      </c>
      <c r="J116" s="71" t="s">
        <v>3683</v>
      </c>
    </row>
    <row r="117" spans="1:10" s="72" customFormat="1" ht="15.75" x14ac:dyDescent="0.25">
      <c r="A117" s="73">
        <v>112</v>
      </c>
      <c r="B117" s="74"/>
      <c r="C117" s="67" t="s">
        <v>3684</v>
      </c>
      <c r="D117" s="68">
        <v>40231</v>
      </c>
      <c r="E117" s="83" t="s">
        <v>3668</v>
      </c>
      <c r="F117" s="69" t="s">
        <v>3669</v>
      </c>
      <c r="G117" s="69" t="s">
        <v>3391</v>
      </c>
      <c r="H117" s="71" t="s">
        <v>3685</v>
      </c>
      <c r="I117" s="71" t="s">
        <v>3686</v>
      </c>
      <c r="J117" s="71" t="s">
        <v>3687</v>
      </c>
    </row>
    <row r="118" spans="1:10" s="72" customFormat="1" ht="16.5" thickBot="1" x14ac:dyDescent="0.3">
      <c r="A118" s="73">
        <v>113</v>
      </c>
      <c r="B118" s="75"/>
      <c r="C118" s="76" t="s">
        <v>1982</v>
      </c>
      <c r="D118" s="77">
        <v>40254</v>
      </c>
      <c r="E118" s="83" t="s">
        <v>3668</v>
      </c>
      <c r="F118" s="78" t="s">
        <v>3669</v>
      </c>
      <c r="G118" s="79" t="s">
        <v>3242</v>
      </c>
      <c r="H118" s="85" t="s">
        <v>3688</v>
      </c>
      <c r="I118" s="80" t="s">
        <v>3689</v>
      </c>
      <c r="J118" s="80" t="s">
        <v>3690</v>
      </c>
    </row>
    <row r="119" spans="1:10" ht="15.75" x14ac:dyDescent="0.25">
      <c r="A119" s="73">
        <v>114</v>
      </c>
      <c r="B119" s="66" t="s">
        <v>3691</v>
      </c>
      <c r="C119" s="67" t="s">
        <v>2768</v>
      </c>
      <c r="D119" s="68">
        <v>40014</v>
      </c>
      <c r="E119" s="69" t="s">
        <v>3462</v>
      </c>
      <c r="F119" s="69" t="s">
        <v>3463</v>
      </c>
      <c r="G119" s="70" t="s">
        <v>3550</v>
      </c>
      <c r="H119" s="71" t="s">
        <v>3692</v>
      </c>
      <c r="I119" s="71" t="s">
        <v>3693</v>
      </c>
      <c r="J119" s="71" t="s">
        <v>3694</v>
      </c>
    </row>
    <row r="120" spans="1:10" ht="15.75" x14ac:dyDescent="0.25">
      <c r="A120" s="65">
        <v>115</v>
      </c>
      <c r="B120" s="74"/>
      <c r="C120" s="88" t="s">
        <v>3099</v>
      </c>
      <c r="D120" s="89">
        <v>39997</v>
      </c>
      <c r="E120" s="69" t="s">
        <v>3554</v>
      </c>
      <c r="F120" s="83" t="s">
        <v>3555</v>
      </c>
      <c r="G120" s="90" t="s">
        <v>3550</v>
      </c>
      <c r="H120" s="85" t="s">
        <v>3695</v>
      </c>
      <c r="I120" s="85" t="s">
        <v>3696</v>
      </c>
      <c r="J120" s="85" t="s">
        <v>3697</v>
      </c>
    </row>
    <row r="121" spans="1:10" ht="15.75" x14ac:dyDescent="0.25">
      <c r="A121" s="73">
        <v>116</v>
      </c>
      <c r="B121" s="74"/>
      <c r="C121" s="67" t="s">
        <v>3083</v>
      </c>
      <c r="D121" s="68">
        <v>39869</v>
      </c>
      <c r="E121" s="69" t="s">
        <v>3554</v>
      </c>
      <c r="F121" s="69" t="s">
        <v>3555</v>
      </c>
      <c r="G121" s="70" t="s">
        <v>3550</v>
      </c>
      <c r="H121" s="71" t="s">
        <v>3698</v>
      </c>
      <c r="I121" s="71" t="s">
        <v>3699</v>
      </c>
      <c r="J121" s="71" t="s">
        <v>3700</v>
      </c>
    </row>
    <row r="122" spans="1:10" ht="15.75" x14ac:dyDescent="0.25">
      <c r="A122" s="73">
        <v>117</v>
      </c>
      <c r="B122" s="74"/>
      <c r="C122" s="67" t="s">
        <v>1087</v>
      </c>
      <c r="D122" s="68">
        <v>40168</v>
      </c>
      <c r="E122" s="69" t="s">
        <v>3554</v>
      </c>
      <c r="F122" s="69" t="s">
        <v>3555</v>
      </c>
      <c r="G122" s="70" t="s">
        <v>3550</v>
      </c>
      <c r="H122" s="71" t="s">
        <v>3701</v>
      </c>
      <c r="I122" s="71" t="s">
        <v>3702</v>
      </c>
      <c r="J122" s="71" t="s">
        <v>3703</v>
      </c>
    </row>
    <row r="123" spans="1:10" ht="15.75" x14ac:dyDescent="0.25">
      <c r="A123" s="73">
        <v>118</v>
      </c>
      <c r="B123" s="74"/>
      <c r="C123" s="114" t="s">
        <v>3094</v>
      </c>
      <c r="D123" s="68">
        <v>39848</v>
      </c>
      <c r="E123" s="69" t="s">
        <v>3554</v>
      </c>
      <c r="F123" s="69" t="s">
        <v>3555</v>
      </c>
      <c r="G123" s="70" t="s">
        <v>3550</v>
      </c>
      <c r="H123" s="71" t="s">
        <v>3704</v>
      </c>
      <c r="I123" s="71" t="s">
        <v>3705</v>
      </c>
      <c r="J123" s="115" t="s">
        <v>3706</v>
      </c>
    </row>
    <row r="124" spans="1:10" ht="16.5" thickBot="1" x14ac:dyDescent="0.3">
      <c r="A124" s="65">
        <v>119</v>
      </c>
      <c r="B124" s="75"/>
      <c r="C124" s="76" t="s">
        <v>2484</v>
      </c>
      <c r="D124" s="77">
        <v>39903</v>
      </c>
      <c r="E124" s="78" t="s">
        <v>3274</v>
      </c>
      <c r="F124" s="78" t="s">
        <v>3275</v>
      </c>
      <c r="G124" s="79" t="s">
        <v>3550</v>
      </c>
      <c r="H124" s="80" t="s">
        <v>3707</v>
      </c>
      <c r="I124" s="80" t="s">
        <v>3708</v>
      </c>
      <c r="J124" s="124" t="s">
        <v>3709</v>
      </c>
    </row>
    <row r="125" spans="1:10" s="91" customFormat="1" ht="15.75" x14ac:dyDescent="0.25">
      <c r="A125" s="73">
        <v>120</v>
      </c>
      <c r="B125" s="66" t="s">
        <v>3710</v>
      </c>
      <c r="C125" s="81" t="s">
        <v>2902</v>
      </c>
      <c r="D125" s="82" t="s">
        <v>3711</v>
      </c>
      <c r="E125" s="83" t="s">
        <v>3712</v>
      </c>
      <c r="F125" s="83" t="s">
        <v>3713</v>
      </c>
      <c r="G125" s="87" t="s">
        <v>3276</v>
      </c>
      <c r="H125" s="86" t="s">
        <v>3714</v>
      </c>
      <c r="I125" s="86" t="s">
        <v>3715</v>
      </c>
      <c r="J125" s="86" t="s">
        <v>3716</v>
      </c>
    </row>
    <row r="126" spans="1:10" ht="15.75" x14ac:dyDescent="0.25">
      <c r="A126" s="73">
        <v>121</v>
      </c>
      <c r="B126" s="74"/>
      <c r="C126" s="67" t="s">
        <v>1084</v>
      </c>
      <c r="D126" s="68">
        <v>40008</v>
      </c>
      <c r="E126" s="69" t="s">
        <v>3291</v>
      </c>
      <c r="F126" s="69" t="s">
        <v>3292</v>
      </c>
      <c r="G126" s="69" t="s">
        <v>3230</v>
      </c>
      <c r="H126" s="71" t="s">
        <v>3717</v>
      </c>
      <c r="I126" s="71" t="s">
        <v>3718</v>
      </c>
      <c r="J126" s="71" t="s">
        <v>3719</v>
      </c>
    </row>
    <row r="127" spans="1:10" ht="15.75" x14ac:dyDescent="0.25">
      <c r="A127" s="73">
        <v>122</v>
      </c>
      <c r="B127" s="74"/>
      <c r="C127" s="67" t="s">
        <v>3026</v>
      </c>
      <c r="D127" s="68">
        <v>40013</v>
      </c>
      <c r="E127" s="69" t="s">
        <v>3591</v>
      </c>
      <c r="F127" s="69" t="s">
        <v>3592</v>
      </c>
      <c r="G127" s="69" t="s">
        <v>3720</v>
      </c>
      <c r="H127" s="71" t="s">
        <v>3721</v>
      </c>
      <c r="I127" s="71" t="s">
        <v>3722</v>
      </c>
      <c r="J127" s="71" t="s">
        <v>3723</v>
      </c>
    </row>
    <row r="128" spans="1:10" ht="15.75" x14ac:dyDescent="0.25">
      <c r="A128" s="65">
        <v>123</v>
      </c>
      <c r="B128" s="74"/>
      <c r="C128" s="67" t="s">
        <v>2985</v>
      </c>
      <c r="D128" s="68">
        <v>40127</v>
      </c>
      <c r="E128" s="69" t="s">
        <v>3268</v>
      </c>
      <c r="F128" s="69" t="s">
        <v>3269</v>
      </c>
      <c r="G128" s="70" t="s">
        <v>3276</v>
      </c>
      <c r="H128" s="71" t="s">
        <v>3724</v>
      </c>
      <c r="I128" s="71" t="s">
        <v>3725</v>
      </c>
      <c r="J128" s="71" t="s">
        <v>3726</v>
      </c>
    </row>
    <row r="129" spans="1:10" ht="16.5" thickBot="1" x14ac:dyDescent="0.3">
      <c r="A129" s="73">
        <v>124</v>
      </c>
      <c r="B129" s="74"/>
      <c r="C129" s="76" t="s">
        <v>983</v>
      </c>
      <c r="D129" s="77">
        <v>40031</v>
      </c>
      <c r="E129" s="78" t="s">
        <v>3268</v>
      </c>
      <c r="F129" s="78" t="s">
        <v>3269</v>
      </c>
      <c r="G129" s="79" t="s">
        <v>3276</v>
      </c>
      <c r="H129" s="80" t="s">
        <v>3727</v>
      </c>
      <c r="I129" s="80" t="s">
        <v>3728</v>
      </c>
      <c r="J129" s="80" t="s">
        <v>3729</v>
      </c>
    </row>
    <row r="130" spans="1:10" s="72" customFormat="1" ht="15.75" x14ac:dyDescent="0.25">
      <c r="A130" s="73">
        <v>125</v>
      </c>
      <c r="B130" s="66" t="s">
        <v>3730</v>
      </c>
      <c r="C130" s="88" t="s">
        <v>1887</v>
      </c>
      <c r="D130" s="89">
        <v>40482</v>
      </c>
      <c r="E130" s="90" t="s">
        <v>3522</v>
      </c>
      <c r="F130" s="90" t="s">
        <v>3523</v>
      </c>
      <c r="G130" s="83" t="s">
        <v>3235</v>
      </c>
      <c r="H130" s="85" t="s">
        <v>3731</v>
      </c>
      <c r="I130" s="85" t="s">
        <v>3732</v>
      </c>
      <c r="J130" s="85" t="s">
        <v>3733</v>
      </c>
    </row>
    <row r="131" spans="1:10" s="72" customFormat="1" ht="15.75" x14ac:dyDescent="0.25">
      <c r="A131" s="73">
        <v>126</v>
      </c>
      <c r="B131" s="74"/>
      <c r="C131" s="67" t="s">
        <v>1863</v>
      </c>
      <c r="D131" s="68">
        <v>40439</v>
      </c>
      <c r="E131" s="90" t="s">
        <v>3522</v>
      </c>
      <c r="F131" s="70" t="s">
        <v>3523</v>
      </c>
      <c r="G131" s="70" t="s">
        <v>3235</v>
      </c>
      <c r="H131" s="85" t="s">
        <v>3734</v>
      </c>
      <c r="I131" s="71" t="s">
        <v>3735</v>
      </c>
      <c r="J131" s="71" t="s">
        <v>3736</v>
      </c>
    </row>
    <row r="132" spans="1:10" s="72" customFormat="1" ht="15.75" x14ac:dyDescent="0.25">
      <c r="A132" s="65">
        <v>127</v>
      </c>
      <c r="B132" s="74"/>
      <c r="C132" s="67" t="s">
        <v>1883</v>
      </c>
      <c r="D132" s="68">
        <v>40391</v>
      </c>
      <c r="E132" s="90" t="s">
        <v>3522</v>
      </c>
      <c r="F132" s="70" t="s">
        <v>3523</v>
      </c>
      <c r="G132" s="70" t="s">
        <v>3737</v>
      </c>
      <c r="H132" s="71" t="s">
        <v>3738</v>
      </c>
      <c r="I132" s="71" t="s">
        <v>3739</v>
      </c>
      <c r="J132" s="71" t="s">
        <v>3740</v>
      </c>
    </row>
    <row r="133" spans="1:10" s="72" customFormat="1" ht="15.75" x14ac:dyDescent="0.25">
      <c r="A133" s="73">
        <v>128</v>
      </c>
      <c r="B133" s="74"/>
      <c r="C133" s="67" t="s">
        <v>1857</v>
      </c>
      <c r="D133" s="68">
        <v>40224</v>
      </c>
      <c r="E133" s="90" t="s">
        <v>3522</v>
      </c>
      <c r="F133" s="70" t="s">
        <v>3523</v>
      </c>
      <c r="G133" s="69" t="s">
        <v>3741</v>
      </c>
      <c r="H133" s="71" t="s">
        <v>3742</v>
      </c>
      <c r="I133" s="71" t="s">
        <v>3743</v>
      </c>
      <c r="J133" s="71" t="s">
        <v>3744</v>
      </c>
    </row>
    <row r="134" spans="1:10" s="72" customFormat="1" ht="15.75" x14ac:dyDescent="0.25">
      <c r="A134" s="73">
        <v>129</v>
      </c>
      <c r="B134" s="74"/>
      <c r="C134" s="67" t="s">
        <v>3745</v>
      </c>
      <c r="D134" s="68">
        <v>40194</v>
      </c>
      <c r="E134" s="90" t="s">
        <v>3522</v>
      </c>
      <c r="F134" s="70" t="s">
        <v>3523</v>
      </c>
      <c r="G134" s="69" t="s">
        <v>3353</v>
      </c>
      <c r="H134" s="71" t="s">
        <v>3746</v>
      </c>
      <c r="I134" s="71" t="s">
        <v>3747</v>
      </c>
      <c r="J134" s="71" t="s">
        <v>3748</v>
      </c>
    </row>
    <row r="135" spans="1:10" s="72" customFormat="1" ht="16.5" thickBot="1" x14ac:dyDescent="0.3">
      <c r="A135" s="73">
        <v>130</v>
      </c>
      <c r="B135" s="75"/>
      <c r="C135" s="76" t="s">
        <v>1884</v>
      </c>
      <c r="D135" s="77">
        <v>40368</v>
      </c>
      <c r="E135" s="79" t="s">
        <v>3522</v>
      </c>
      <c r="F135" s="79" t="s">
        <v>3523</v>
      </c>
      <c r="G135" s="78" t="s">
        <v>3353</v>
      </c>
      <c r="H135" s="80" t="s">
        <v>3749</v>
      </c>
      <c r="I135" s="80" t="s">
        <v>3750</v>
      </c>
      <c r="J135" s="80" t="s">
        <v>3751</v>
      </c>
    </row>
    <row r="136" spans="1:10" s="72" customFormat="1" ht="15.75" x14ac:dyDescent="0.25">
      <c r="A136" s="65">
        <v>131</v>
      </c>
      <c r="B136" s="66" t="s">
        <v>3752</v>
      </c>
      <c r="C136" s="67" t="s">
        <v>1999</v>
      </c>
      <c r="D136" s="68">
        <v>40389</v>
      </c>
      <c r="E136" s="83" t="s">
        <v>3643</v>
      </c>
      <c r="F136" s="69" t="s">
        <v>3644</v>
      </c>
      <c r="G136" s="70" t="s">
        <v>3753</v>
      </c>
      <c r="H136" s="71" t="s">
        <v>3754</v>
      </c>
      <c r="I136" s="71" t="s">
        <v>3755</v>
      </c>
      <c r="J136" s="71" t="s">
        <v>3756</v>
      </c>
    </row>
    <row r="137" spans="1:10" s="72" customFormat="1" ht="15.75" x14ac:dyDescent="0.25">
      <c r="A137" s="73">
        <v>132</v>
      </c>
      <c r="B137" s="74"/>
      <c r="C137" s="67" t="s">
        <v>2023</v>
      </c>
      <c r="D137" s="68">
        <v>40397</v>
      </c>
      <c r="E137" s="83" t="s">
        <v>3643</v>
      </c>
      <c r="F137" s="70" t="s">
        <v>3644</v>
      </c>
      <c r="G137" s="70" t="s">
        <v>3757</v>
      </c>
      <c r="H137" s="85" t="s">
        <v>3758</v>
      </c>
      <c r="I137" s="71" t="s">
        <v>3759</v>
      </c>
      <c r="J137" s="71" t="s">
        <v>3760</v>
      </c>
    </row>
    <row r="138" spans="1:10" s="72" customFormat="1" ht="15.75" x14ac:dyDescent="0.25">
      <c r="A138" s="73">
        <v>133</v>
      </c>
      <c r="B138" s="74"/>
      <c r="C138" s="88" t="s">
        <v>2011</v>
      </c>
      <c r="D138" s="89">
        <v>40273</v>
      </c>
      <c r="E138" s="83" t="s">
        <v>3643</v>
      </c>
      <c r="F138" s="83" t="s">
        <v>3644</v>
      </c>
      <c r="G138" s="83" t="s">
        <v>3550</v>
      </c>
      <c r="H138" s="71" t="s">
        <v>3761</v>
      </c>
      <c r="I138" s="85" t="s">
        <v>3762</v>
      </c>
      <c r="J138" s="123" t="s">
        <v>3763</v>
      </c>
    </row>
    <row r="139" spans="1:10" s="72" customFormat="1" ht="15.75" x14ac:dyDescent="0.25">
      <c r="A139" s="73">
        <v>134</v>
      </c>
      <c r="B139" s="74"/>
      <c r="C139" s="67" t="s">
        <v>2016</v>
      </c>
      <c r="D139" s="68">
        <v>40277</v>
      </c>
      <c r="E139" s="83" t="s">
        <v>3643</v>
      </c>
      <c r="F139" s="69" t="s">
        <v>3644</v>
      </c>
      <c r="G139" s="70" t="s">
        <v>3764</v>
      </c>
      <c r="H139" s="71" t="s">
        <v>3765</v>
      </c>
      <c r="I139" s="71" t="s">
        <v>3766</v>
      </c>
      <c r="J139" s="71" t="s">
        <v>3767</v>
      </c>
    </row>
    <row r="140" spans="1:10" s="72" customFormat="1" ht="15.75" x14ac:dyDescent="0.25">
      <c r="A140" s="65">
        <v>135</v>
      </c>
      <c r="B140" s="74"/>
      <c r="C140" s="67" t="s">
        <v>3768</v>
      </c>
      <c r="D140" s="68">
        <v>40240</v>
      </c>
      <c r="E140" s="83" t="s">
        <v>3643</v>
      </c>
      <c r="F140" s="69" t="s">
        <v>3644</v>
      </c>
      <c r="G140" s="70" t="s">
        <v>3577</v>
      </c>
      <c r="H140" s="71" t="s">
        <v>3769</v>
      </c>
      <c r="I140" s="71" t="s">
        <v>3770</v>
      </c>
      <c r="J140" s="71" t="s">
        <v>3771</v>
      </c>
    </row>
    <row r="141" spans="1:10" s="72" customFormat="1" ht="16.5" thickBot="1" x14ac:dyDescent="0.3">
      <c r="A141" s="73">
        <v>136</v>
      </c>
      <c r="B141" s="75"/>
      <c r="C141" s="76" t="s">
        <v>2002</v>
      </c>
      <c r="D141" s="77">
        <v>40350</v>
      </c>
      <c r="E141" s="78" t="s">
        <v>3643</v>
      </c>
      <c r="F141" s="78" t="s">
        <v>3644</v>
      </c>
      <c r="G141" s="79" t="s">
        <v>3764</v>
      </c>
      <c r="H141" s="80" t="s">
        <v>3772</v>
      </c>
      <c r="I141" s="80" t="s">
        <v>3773</v>
      </c>
      <c r="J141" s="80" t="s">
        <v>3774</v>
      </c>
    </row>
    <row r="142" spans="1:10" s="72" customFormat="1" ht="15.75" x14ac:dyDescent="0.25">
      <c r="A142" s="73">
        <v>137</v>
      </c>
      <c r="B142" s="66" t="s">
        <v>3775</v>
      </c>
      <c r="C142" s="88" t="s">
        <v>2055</v>
      </c>
      <c r="D142" s="89">
        <v>40206</v>
      </c>
      <c r="E142" s="83" t="s">
        <v>3776</v>
      </c>
      <c r="F142" s="83" t="s">
        <v>3777</v>
      </c>
      <c r="G142" s="83" t="s">
        <v>3259</v>
      </c>
      <c r="H142" s="71" t="s">
        <v>3778</v>
      </c>
      <c r="I142" s="85" t="s">
        <v>3779</v>
      </c>
      <c r="J142" s="123" t="s">
        <v>3780</v>
      </c>
    </row>
    <row r="143" spans="1:10" s="72" customFormat="1" ht="15.75" x14ac:dyDescent="0.25">
      <c r="A143" s="73">
        <v>138</v>
      </c>
      <c r="B143" s="74"/>
      <c r="C143" s="67" t="s">
        <v>2058</v>
      </c>
      <c r="D143" s="68">
        <v>40233</v>
      </c>
      <c r="E143" s="83" t="s">
        <v>3776</v>
      </c>
      <c r="F143" s="69" t="s">
        <v>3777</v>
      </c>
      <c r="G143" s="69" t="s">
        <v>3259</v>
      </c>
      <c r="H143" s="85" t="s">
        <v>3781</v>
      </c>
      <c r="I143" s="71" t="s">
        <v>3782</v>
      </c>
      <c r="J143" s="115" t="s">
        <v>3783</v>
      </c>
    </row>
    <row r="144" spans="1:10" s="72" customFormat="1" ht="15.75" x14ac:dyDescent="0.25">
      <c r="A144" s="65">
        <v>139</v>
      </c>
      <c r="B144" s="74"/>
      <c r="C144" s="67" t="s">
        <v>2066</v>
      </c>
      <c r="D144" s="68">
        <v>40377</v>
      </c>
      <c r="E144" s="83" t="s">
        <v>3776</v>
      </c>
      <c r="F144" s="69" t="s">
        <v>3777</v>
      </c>
      <c r="G144" s="69" t="s">
        <v>3391</v>
      </c>
      <c r="H144" s="71" t="s">
        <v>3784</v>
      </c>
      <c r="I144" s="71" t="s">
        <v>3785</v>
      </c>
      <c r="J144" s="115" t="s">
        <v>3786</v>
      </c>
    </row>
    <row r="145" spans="1:10" s="72" customFormat="1" ht="15.75" x14ac:dyDescent="0.25">
      <c r="A145" s="73">
        <v>140</v>
      </c>
      <c r="B145" s="74"/>
      <c r="C145" s="67" t="s">
        <v>3787</v>
      </c>
      <c r="D145" s="68">
        <v>40538</v>
      </c>
      <c r="E145" s="83" t="s">
        <v>3776</v>
      </c>
      <c r="F145" s="69" t="s">
        <v>3777</v>
      </c>
      <c r="G145" s="69" t="s">
        <v>3353</v>
      </c>
      <c r="H145" s="71" t="s">
        <v>3788</v>
      </c>
      <c r="I145" s="71" t="s">
        <v>3789</v>
      </c>
      <c r="J145" s="115" t="s">
        <v>3790</v>
      </c>
    </row>
    <row r="146" spans="1:10" s="72" customFormat="1" ht="15.75" x14ac:dyDescent="0.25">
      <c r="A146" s="73">
        <v>141</v>
      </c>
      <c r="B146" s="74"/>
      <c r="C146" s="67" t="s">
        <v>2064</v>
      </c>
      <c r="D146" s="68">
        <v>40204</v>
      </c>
      <c r="E146" s="83" t="s">
        <v>3776</v>
      </c>
      <c r="F146" s="69" t="s">
        <v>3777</v>
      </c>
      <c r="G146" s="70" t="s">
        <v>3235</v>
      </c>
      <c r="H146" s="71" t="s">
        <v>3791</v>
      </c>
      <c r="I146" s="71" t="s">
        <v>3792</v>
      </c>
      <c r="J146" s="71" t="s">
        <v>3793</v>
      </c>
    </row>
    <row r="147" spans="1:10" s="72" customFormat="1" ht="16.5" thickBot="1" x14ac:dyDescent="0.3">
      <c r="A147" s="73">
        <v>142</v>
      </c>
      <c r="B147" s="75"/>
      <c r="C147" s="76" t="s">
        <v>2068</v>
      </c>
      <c r="D147" s="77">
        <v>40329</v>
      </c>
      <c r="E147" s="78" t="s">
        <v>3776</v>
      </c>
      <c r="F147" s="78" t="s">
        <v>3777</v>
      </c>
      <c r="G147" s="78" t="s">
        <v>3230</v>
      </c>
      <c r="H147" s="80" t="s">
        <v>3794</v>
      </c>
      <c r="I147" s="80" t="s">
        <v>3795</v>
      </c>
      <c r="J147" s="124" t="s">
        <v>3796</v>
      </c>
    </row>
    <row r="148" spans="1:10" ht="15.75" x14ac:dyDescent="0.25">
      <c r="A148" s="65">
        <v>143</v>
      </c>
      <c r="B148" s="66" t="s">
        <v>3797</v>
      </c>
      <c r="C148" s="88" t="s">
        <v>2314</v>
      </c>
      <c r="D148" s="89">
        <v>39878</v>
      </c>
      <c r="E148" s="83" t="s">
        <v>3327</v>
      </c>
      <c r="F148" s="69" t="s">
        <v>3328</v>
      </c>
      <c r="G148" s="83" t="s">
        <v>3798</v>
      </c>
      <c r="H148" s="85" t="s">
        <v>3799</v>
      </c>
      <c r="I148" s="85" t="s">
        <v>3800</v>
      </c>
      <c r="J148" s="85" t="s">
        <v>3801</v>
      </c>
    </row>
    <row r="149" spans="1:10" ht="15.75" x14ac:dyDescent="0.25">
      <c r="A149" s="73">
        <v>144</v>
      </c>
      <c r="B149" s="74"/>
      <c r="C149" s="67" t="s">
        <v>2887</v>
      </c>
      <c r="D149" s="68">
        <v>39951</v>
      </c>
      <c r="E149" s="69" t="s">
        <v>3712</v>
      </c>
      <c r="F149" s="69" t="s">
        <v>3713</v>
      </c>
      <c r="G149" s="69" t="s">
        <v>3802</v>
      </c>
      <c r="H149" s="71" t="s">
        <v>3803</v>
      </c>
      <c r="I149" s="71" t="s">
        <v>3804</v>
      </c>
      <c r="J149" s="71" t="s">
        <v>3805</v>
      </c>
    </row>
    <row r="150" spans="1:10" ht="15.75" x14ac:dyDescent="0.25">
      <c r="A150" s="73">
        <v>145</v>
      </c>
      <c r="B150" s="74"/>
      <c r="C150" s="67" t="s">
        <v>3014</v>
      </c>
      <c r="D150" s="68">
        <v>39959</v>
      </c>
      <c r="E150" s="69" t="s">
        <v>3591</v>
      </c>
      <c r="F150" s="69" t="s">
        <v>3592</v>
      </c>
      <c r="G150" s="69" t="s">
        <v>3223</v>
      </c>
      <c r="H150" s="71" t="s">
        <v>3806</v>
      </c>
      <c r="I150" s="71" t="s">
        <v>3807</v>
      </c>
      <c r="J150" s="71" t="s">
        <v>3808</v>
      </c>
    </row>
    <row r="151" spans="1:10" ht="15.75" x14ac:dyDescent="0.25">
      <c r="A151" s="73">
        <v>146</v>
      </c>
      <c r="B151" s="74"/>
      <c r="C151" s="67" t="s">
        <v>2825</v>
      </c>
      <c r="D151" s="68">
        <v>39885</v>
      </c>
      <c r="E151" s="69" t="s">
        <v>3809</v>
      </c>
      <c r="F151" s="69" t="s">
        <v>3810</v>
      </c>
      <c r="G151" s="69" t="s">
        <v>3223</v>
      </c>
      <c r="H151" s="71" t="s">
        <v>3811</v>
      </c>
      <c r="I151" s="71" t="s">
        <v>3812</v>
      </c>
      <c r="J151" s="71" t="s">
        <v>3813</v>
      </c>
    </row>
    <row r="152" spans="1:10" ht="15.75" x14ac:dyDescent="0.25">
      <c r="A152" s="65">
        <v>147</v>
      </c>
      <c r="B152" s="74"/>
      <c r="C152" s="140" t="s">
        <v>3120</v>
      </c>
      <c r="D152" s="141">
        <v>39952</v>
      </c>
      <c r="E152" s="69" t="s">
        <v>3319</v>
      </c>
      <c r="F152" s="69" t="s">
        <v>3258</v>
      </c>
      <c r="G152" s="69" t="s">
        <v>3223</v>
      </c>
      <c r="H152" s="142" t="s">
        <v>3814</v>
      </c>
      <c r="I152" s="142" t="s">
        <v>3815</v>
      </c>
      <c r="J152" s="142" t="s">
        <v>3816</v>
      </c>
    </row>
    <row r="153" spans="1:10" ht="16.5" thickBot="1" x14ac:dyDescent="0.3">
      <c r="A153" s="73">
        <v>148</v>
      </c>
      <c r="B153" s="75"/>
      <c r="C153" s="76" t="s">
        <v>3016</v>
      </c>
      <c r="D153" s="77">
        <v>39897</v>
      </c>
      <c r="E153" s="94" t="s">
        <v>3591</v>
      </c>
      <c r="F153" s="78" t="s">
        <v>3592</v>
      </c>
      <c r="G153" s="78" t="s">
        <v>3223</v>
      </c>
      <c r="H153" s="80" t="s">
        <v>3817</v>
      </c>
      <c r="I153" s="80" t="s">
        <v>3818</v>
      </c>
      <c r="J153" s="80" t="s">
        <v>3819</v>
      </c>
    </row>
    <row r="154" spans="1:10" s="91" customFormat="1" ht="15.75" x14ac:dyDescent="0.25">
      <c r="A154" s="73">
        <v>149</v>
      </c>
      <c r="B154" s="125" t="s">
        <v>3820</v>
      </c>
      <c r="C154" s="103" t="s">
        <v>1280</v>
      </c>
      <c r="D154" s="104">
        <v>40873</v>
      </c>
      <c r="E154" s="105" t="s">
        <v>3821</v>
      </c>
      <c r="F154" s="105" t="s">
        <v>3822</v>
      </c>
      <c r="G154" s="106" t="s">
        <v>3353</v>
      </c>
      <c r="H154" s="107" t="s">
        <v>3823</v>
      </c>
      <c r="I154" s="107" t="s">
        <v>3824</v>
      </c>
      <c r="J154" s="107" t="s">
        <v>3825</v>
      </c>
    </row>
    <row r="155" spans="1:10" ht="15.75" x14ac:dyDescent="0.25">
      <c r="A155" s="73">
        <v>150</v>
      </c>
      <c r="B155" s="121"/>
      <c r="C155" s="103" t="s">
        <v>1260</v>
      </c>
      <c r="D155" s="104">
        <v>40799</v>
      </c>
      <c r="E155" s="105" t="s">
        <v>3821</v>
      </c>
      <c r="F155" s="105" t="s">
        <v>3822</v>
      </c>
      <c r="G155" s="106" t="s">
        <v>3428</v>
      </c>
      <c r="H155" s="107" t="s">
        <v>3826</v>
      </c>
      <c r="I155" s="107" t="s">
        <v>3827</v>
      </c>
      <c r="J155" s="107" t="s">
        <v>3828</v>
      </c>
    </row>
    <row r="156" spans="1:10" ht="15.75" x14ac:dyDescent="0.25">
      <c r="A156" s="65">
        <v>151</v>
      </c>
      <c r="B156" s="121"/>
      <c r="C156" s="103" t="s">
        <v>1266</v>
      </c>
      <c r="D156" s="104">
        <v>40770</v>
      </c>
      <c r="E156" s="105" t="s">
        <v>3821</v>
      </c>
      <c r="F156" s="105" t="s">
        <v>3822</v>
      </c>
      <c r="G156" s="106" t="s">
        <v>3387</v>
      </c>
      <c r="H156" s="107" t="s">
        <v>3829</v>
      </c>
      <c r="I156" s="107" t="s">
        <v>3830</v>
      </c>
      <c r="J156" s="107" t="s">
        <v>3831</v>
      </c>
    </row>
    <row r="157" spans="1:10" ht="15.75" x14ac:dyDescent="0.25">
      <c r="A157" s="73">
        <v>152</v>
      </c>
      <c r="B157" s="121"/>
      <c r="C157" s="103" t="s">
        <v>476</v>
      </c>
      <c r="D157" s="104">
        <v>40555</v>
      </c>
      <c r="E157" s="105" t="s">
        <v>3821</v>
      </c>
      <c r="F157" s="105" t="s">
        <v>3822</v>
      </c>
      <c r="G157" s="106" t="s">
        <v>3387</v>
      </c>
      <c r="H157" s="107" t="s">
        <v>3832</v>
      </c>
      <c r="I157" s="107" t="s">
        <v>3833</v>
      </c>
      <c r="J157" s="107" t="s">
        <v>3834</v>
      </c>
    </row>
    <row r="158" spans="1:10" ht="15.75" x14ac:dyDescent="0.25">
      <c r="A158" s="73">
        <v>153</v>
      </c>
      <c r="B158" s="121"/>
      <c r="C158" s="103" t="s">
        <v>1259</v>
      </c>
      <c r="D158" s="104">
        <v>40581</v>
      </c>
      <c r="E158" s="105" t="s">
        <v>3821</v>
      </c>
      <c r="F158" s="105" t="s">
        <v>3822</v>
      </c>
      <c r="G158" s="106" t="s">
        <v>3387</v>
      </c>
      <c r="H158" s="107" t="s">
        <v>3835</v>
      </c>
      <c r="I158" s="107" t="s">
        <v>3836</v>
      </c>
      <c r="J158" s="107" t="s">
        <v>3837</v>
      </c>
    </row>
    <row r="159" spans="1:10" ht="16.5" thickBot="1" x14ac:dyDescent="0.3">
      <c r="A159" s="73">
        <v>154</v>
      </c>
      <c r="B159" s="122"/>
      <c r="C159" s="109" t="s">
        <v>1256</v>
      </c>
      <c r="D159" s="110">
        <v>40593</v>
      </c>
      <c r="E159" s="111" t="s">
        <v>3821</v>
      </c>
      <c r="F159" s="111" t="s">
        <v>3822</v>
      </c>
      <c r="G159" s="112" t="s">
        <v>3550</v>
      </c>
      <c r="H159" s="113" t="s">
        <v>3838</v>
      </c>
      <c r="I159" s="113" t="s">
        <v>3839</v>
      </c>
      <c r="J159" s="113" t="s">
        <v>3840</v>
      </c>
    </row>
    <row r="160" spans="1:10" ht="15.75" x14ac:dyDescent="0.25">
      <c r="A160" s="65">
        <v>155</v>
      </c>
      <c r="B160" s="66" t="s">
        <v>3841</v>
      </c>
      <c r="C160" s="81" t="s">
        <v>3093</v>
      </c>
      <c r="D160" s="82">
        <v>39860</v>
      </c>
      <c r="E160" s="69" t="s">
        <v>3554</v>
      </c>
      <c r="F160" s="83" t="s">
        <v>3555</v>
      </c>
      <c r="G160" s="84" t="s">
        <v>3242</v>
      </c>
      <c r="H160" s="86" t="s">
        <v>3842</v>
      </c>
      <c r="I160" s="86" t="s">
        <v>3843</v>
      </c>
      <c r="J160" s="86" t="s">
        <v>3844</v>
      </c>
    </row>
    <row r="161" spans="1:11" ht="15.75" x14ac:dyDescent="0.25">
      <c r="A161" s="73">
        <v>156</v>
      </c>
      <c r="B161" s="74"/>
      <c r="C161" s="67" t="s">
        <v>2143</v>
      </c>
      <c r="D161" s="68">
        <v>40100</v>
      </c>
      <c r="E161" s="83" t="s">
        <v>3845</v>
      </c>
      <c r="F161" s="83" t="s">
        <v>3846</v>
      </c>
      <c r="G161" s="70" t="s">
        <v>3259</v>
      </c>
      <c r="H161" s="71" t="s">
        <v>3847</v>
      </c>
      <c r="I161" s="71" t="s">
        <v>3848</v>
      </c>
      <c r="J161" s="71" t="s">
        <v>3849</v>
      </c>
    </row>
    <row r="162" spans="1:11" ht="15.75" x14ac:dyDescent="0.25">
      <c r="A162" s="73">
        <v>157</v>
      </c>
      <c r="B162" s="74"/>
      <c r="C162" s="67" t="s">
        <v>3051</v>
      </c>
      <c r="D162" s="68">
        <v>40022</v>
      </c>
      <c r="E162" s="69" t="s">
        <v>3251</v>
      </c>
      <c r="F162" s="69" t="s">
        <v>3252</v>
      </c>
      <c r="G162" s="70" t="s">
        <v>3259</v>
      </c>
      <c r="H162" s="71" t="s">
        <v>3850</v>
      </c>
      <c r="I162" s="71" t="s">
        <v>3851</v>
      </c>
      <c r="J162" s="71" t="s">
        <v>3852</v>
      </c>
    </row>
    <row r="163" spans="1:11" ht="15.75" x14ac:dyDescent="0.25">
      <c r="A163" s="73">
        <v>158</v>
      </c>
      <c r="B163" s="74"/>
      <c r="C163" s="67" t="s">
        <v>3090</v>
      </c>
      <c r="D163" s="68">
        <v>39908</v>
      </c>
      <c r="E163" s="69" t="s">
        <v>3554</v>
      </c>
      <c r="F163" s="69" t="s">
        <v>3555</v>
      </c>
      <c r="G163" s="70" t="s">
        <v>3259</v>
      </c>
      <c r="H163" s="71" t="s">
        <v>3853</v>
      </c>
      <c r="I163" s="71" t="s">
        <v>3854</v>
      </c>
      <c r="J163" s="71" t="s">
        <v>3855</v>
      </c>
    </row>
    <row r="164" spans="1:11" ht="15.75" x14ac:dyDescent="0.25">
      <c r="A164" s="65">
        <v>159</v>
      </c>
      <c r="B164" s="74"/>
      <c r="C164" s="88" t="s">
        <v>2611</v>
      </c>
      <c r="D164" s="89">
        <v>39866</v>
      </c>
      <c r="E164" s="83" t="s">
        <v>3257</v>
      </c>
      <c r="F164" s="83" t="s">
        <v>3258</v>
      </c>
      <c r="G164" s="83" t="s">
        <v>3353</v>
      </c>
      <c r="H164" s="85" t="s">
        <v>3856</v>
      </c>
      <c r="I164" s="85" t="s">
        <v>3857</v>
      </c>
      <c r="J164" s="85" t="s">
        <v>3858</v>
      </c>
    </row>
    <row r="165" spans="1:11" ht="16.5" thickBot="1" x14ac:dyDescent="0.3">
      <c r="A165" s="73">
        <v>160</v>
      </c>
      <c r="B165" s="75"/>
      <c r="C165" s="76" t="s">
        <v>2724</v>
      </c>
      <c r="D165" s="77">
        <v>39876</v>
      </c>
      <c r="E165" s="78" t="s">
        <v>3845</v>
      </c>
      <c r="F165" s="78" t="s">
        <v>3846</v>
      </c>
      <c r="G165" s="79" t="s">
        <v>3235</v>
      </c>
      <c r="H165" s="80" t="s">
        <v>3859</v>
      </c>
      <c r="I165" s="80" t="s">
        <v>3860</v>
      </c>
      <c r="J165" s="80" t="s">
        <v>3861</v>
      </c>
    </row>
    <row r="166" spans="1:11" ht="15.75" x14ac:dyDescent="0.25">
      <c r="A166" s="73">
        <v>161</v>
      </c>
      <c r="B166" s="66" t="s">
        <v>3862</v>
      </c>
      <c r="C166" s="140" t="s">
        <v>2601</v>
      </c>
      <c r="D166" s="141">
        <v>39796</v>
      </c>
      <c r="E166" s="83" t="s">
        <v>3263</v>
      </c>
      <c r="F166" s="83" t="s">
        <v>3264</v>
      </c>
      <c r="G166" s="139" t="s">
        <v>3720</v>
      </c>
      <c r="H166" s="142" t="s">
        <v>3863</v>
      </c>
      <c r="I166" s="142" t="s">
        <v>3864</v>
      </c>
      <c r="J166" s="142" t="s">
        <v>3865</v>
      </c>
    </row>
    <row r="167" spans="1:11" ht="15.75" x14ac:dyDescent="0.25">
      <c r="A167" s="73">
        <v>162</v>
      </c>
      <c r="B167" s="74"/>
      <c r="C167" s="67" t="s">
        <v>2785</v>
      </c>
      <c r="D167" s="68">
        <v>40119</v>
      </c>
      <c r="E167" s="69" t="s">
        <v>3462</v>
      </c>
      <c r="F167" s="69" t="s">
        <v>3463</v>
      </c>
      <c r="G167" s="70" t="s">
        <v>3259</v>
      </c>
      <c r="H167" s="71" t="s">
        <v>3866</v>
      </c>
      <c r="I167" s="71" t="s">
        <v>3867</v>
      </c>
      <c r="J167" s="71" t="s">
        <v>3868</v>
      </c>
    </row>
    <row r="168" spans="1:11" ht="15.75" x14ac:dyDescent="0.25">
      <c r="A168" s="65">
        <v>163</v>
      </c>
      <c r="B168" s="74"/>
      <c r="C168" s="67" t="s">
        <v>2747</v>
      </c>
      <c r="D168" s="68">
        <v>40123</v>
      </c>
      <c r="E168" s="83" t="s">
        <v>3845</v>
      </c>
      <c r="F168" s="69" t="s">
        <v>3846</v>
      </c>
      <c r="G168" s="69" t="s">
        <v>3259</v>
      </c>
      <c r="H168" s="71" t="s">
        <v>3869</v>
      </c>
      <c r="I168" s="71" t="s">
        <v>3870</v>
      </c>
      <c r="J168" s="71" t="s">
        <v>3871</v>
      </c>
    </row>
    <row r="169" spans="1:11" ht="15.75" x14ac:dyDescent="0.25">
      <c r="A169" s="73">
        <v>164</v>
      </c>
      <c r="B169" s="74"/>
      <c r="C169" s="67" t="s">
        <v>2709</v>
      </c>
      <c r="D169" s="68">
        <v>39892</v>
      </c>
      <c r="E169" s="83" t="s">
        <v>3845</v>
      </c>
      <c r="F169" s="69" t="s">
        <v>3846</v>
      </c>
      <c r="G169" s="70" t="s">
        <v>3259</v>
      </c>
      <c r="H169" s="71" t="s">
        <v>3872</v>
      </c>
      <c r="I169" s="71" t="s">
        <v>3873</v>
      </c>
      <c r="J169" s="71" t="s">
        <v>3874</v>
      </c>
    </row>
    <row r="170" spans="1:11" ht="15.75" x14ac:dyDescent="0.25">
      <c r="A170" s="73">
        <v>165</v>
      </c>
      <c r="B170" s="74"/>
      <c r="C170" s="140" t="s">
        <v>3065</v>
      </c>
      <c r="D170" s="141">
        <v>39919</v>
      </c>
      <c r="E170" s="69" t="s">
        <v>3251</v>
      </c>
      <c r="F170" s="69" t="s">
        <v>3252</v>
      </c>
      <c r="G170" s="143" t="s">
        <v>3259</v>
      </c>
      <c r="H170" s="142" t="s">
        <v>3875</v>
      </c>
      <c r="I170" s="142" t="s">
        <v>3876</v>
      </c>
      <c r="J170" s="142" t="s">
        <v>3877</v>
      </c>
    </row>
    <row r="171" spans="1:11" ht="16.5" thickBot="1" x14ac:dyDescent="0.3">
      <c r="A171" s="73">
        <v>166</v>
      </c>
      <c r="B171" s="75"/>
      <c r="C171" s="76" t="s">
        <v>2809</v>
      </c>
      <c r="D171" s="77">
        <v>40087</v>
      </c>
      <c r="E171" s="78" t="s">
        <v>3809</v>
      </c>
      <c r="F171" s="78" t="s">
        <v>3810</v>
      </c>
      <c r="G171" s="79" t="s">
        <v>3259</v>
      </c>
      <c r="H171" s="80" t="s">
        <v>3878</v>
      </c>
      <c r="I171" s="80" t="s">
        <v>3879</v>
      </c>
      <c r="J171" s="80" t="s">
        <v>3880</v>
      </c>
    </row>
    <row r="172" spans="1:11" ht="15.75" x14ac:dyDescent="0.25">
      <c r="A172" s="65">
        <v>167</v>
      </c>
      <c r="B172" s="125" t="s">
        <v>3881</v>
      </c>
      <c r="C172" s="97" t="s">
        <v>1221</v>
      </c>
      <c r="D172" s="98">
        <v>40625</v>
      </c>
      <c r="E172" s="99" t="s">
        <v>3882</v>
      </c>
      <c r="F172" s="99" t="s">
        <v>3883</v>
      </c>
      <c r="G172" s="100" t="s">
        <v>3884</v>
      </c>
      <c r="H172" s="101" t="s">
        <v>3885</v>
      </c>
      <c r="I172" s="101" t="s">
        <v>3886</v>
      </c>
      <c r="J172" s="101" t="s">
        <v>3887</v>
      </c>
      <c r="K172" s="144"/>
    </row>
    <row r="173" spans="1:11" ht="15.75" x14ac:dyDescent="0.25">
      <c r="A173" s="73">
        <v>168</v>
      </c>
      <c r="B173" s="121"/>
      <c r="C173" s="103" t="s">
        <v>1235</v>
      </c>
      <c r="D173" s="104">
        <v>40572</v>
      </c>
      <c r="E173" s="105" t="s">
        <v>3882</v>
      </c>
      <c r="F173" s="105" t="s">
        <v>3883</v>
      </c>
      <c r="G173" s="106" t="s">
        <v>3353</v>
      </c>
      <c r="H173" s="107" t="s">
        <v>3888</v>
      </c>
      <c r="I173" s="107" t="s">
        <v>3889</v>
      </c>
      <c r="J173" s="107" t="s">
        <v>3890</v>
      </c>
      <c r="K173" s="144"/>
    </row>
    <row r="174" spans="1:11" ht="15.75" x14ac:dyDescent="0.25">
      <c r="A174" s="73">
        <v>169</v>
      </c>
      <c r="B174" s="121"/>
      <c r="C174" s="103" t="s">
        <v>1150</v>
      </c>
      <c r="D174" s="104">
        <v>40577</v>
      </c>
      <c r="E174" s="105" t="s">
        <v>3882</v>
      </c>
      <c r="F174" s="105" t="s">
        <v>3883</v>
      </c>
      <c r="G174" s="106" t="s">
        <v>3428</v>
      </c>
      <c r="H174" s="107" t="s">
        <v>3891</v>
      </c>
      <c r="I174" s="107" t="s">
        <v>3892</v>
      </c>
      <c r="J174" s="107" t="s">
        <v>3893</v>
      </c>
      <c r="K174" s="144"/>
    </row>
    <row r="175" spans="1:11" s="146" customFormat="1" ht="15.75" x14ac:dyDescent="0.25">
      <c r="A175" s="73">
        <v>170</v>
      </c>
      <c r="B175" s="121"/>
      <c r="C175" s="103" t="s">
        <v>1219</v>
      </c>
      <c r="D175" s="104">
        <v>40667</v>
      </c>
      <c r="E175" s="105" t="s">
        <v>3882</v>
      </c>
      <c r="F175" s="105" t="s">
        <v>3883</v>
      </c>
      <c r="G175" s="106" t="s">
        <v>3428</v>
      </c>
      <c r="H175" s="107" t="s">
        <v>3894</v>
      </c>
      <c r="I175" s="107" t="s">
        <v>3895</v>
      </c>
      <c r="J175" s="107" t="s">
        <v>3896</v>
      </c>
      <c r="K175" s="145"/>
    </row>
    <row r="176" spans="1:11" ht="15.75" x14ac:dyDescent="0.25">
      <c r="A176" s="65">
        <v>171</v>
      </c>
      <c r="B176" s="121"/>
      <c r="C176" s="103" t="s">
        <v>3897</v>
      </c>
      <c r="D176" s="104">
        <v>40595</v>
      </c>
      <c r="E176" s="105" t="s">
        <v>3882</v>
      </c>
      <c r="F176" s="105" t="s">
        <v>3883</v>
      </c>
      <c r="G176" s="106" t="s">
        <v>3577</v>
      </c>
      <c r="H176" s="107" t="s">
        <v>3898</v>
      </c>
      <c r="I176" s="107" t="s">
        <v>3899</v>
      </c>
      <c r="J176" s="107" t="s">
        <v>3900</v>
      </c>
      <c r="K176" s="144"/>
    </row>
    <row r="177" spans="1:11" ht="16.5" thickBot="1" x14ac:dyDescent="0.3">
      <c r="A177" s="73">
        <v>172</v>
      </c>
      <c r="B177" s="122"/>
      <c r="C177" s="109" t="s">
        <v>1211</v>
      </c>
      <c r="D177" s="110">
        <v>40774</v>
      </c>
      <c r="E177" s="111" t="s">
        <v>3882</v>
      </c>
      <c r="F177" s="111" t="s">
        <v>3883</v>
      </c>
      <c r="G177" s="112" t="s">
        <v>3577</v>
      </c>
      <c r="H177" s="113" t="s">
        <v>3901</v>
      </c>
      <c r="I177" s="113" t="s">
        <v>3902</v>
      </c>
      <c r="J177" s="113" t="s">
        <v>3903</v>
      </c>
      <c r="K177" s="144"/>
    </row>
    <row r="178" spans="1:11" ht="15.75" x14ac:dyDescent="0.25">
      <c r="A178" s="73">
        <v>173</v>
      </c>
      <c r="B178" s="66" t="s">
        <v>3904</v>
      </c>
      <c r="C178" s="88" t="s">
        <v>1236</v>
      </c>
      <c r="D178" s="89">
        <v>40028</v>
      </c>
      <c r="E178" s="69" t="s">
        <v>3263</v>
      </c>
      <c r="F178" s="83" t="s">
        <v>3264</v>
      </c>
      <c r="G178" s="90" t="s">
        <v>3353</v>
      </c>
      <c r="H178" s="85" t="s">
        <v>3905</v>
      </c>
      <c r="I178" s="85" t="s">
        <v>3906</v>
      </c>
      <c r="J178" s="85" t="s">
        <v>3907</v>
      </c>
    </row>
    <row r="179" spans="1:11" ht="15.75" x14ac:dyDescent="0.25">
      <c r="A179" s="73">
        <v>174</v>
      </c>
      <c r="B179" s="74"/>
      <c r="C179" s="67" t="s">
        <v>2710</v>
      </c>
      <c r="D179" s="68">
        <v>40153</v>
      </c>
      <c r="E179" s="83" t="s">
        <v>3845</v>
      </c>
      <c r="F179" s="69" t="s">
        <v>3846</v>
      </c>
      <c r="G179" s="70" t="s">
        <v>3353</v>
      </c>
      <c r="H179" s="71" t="s">
        <v>3908</v>
      </c>
      <c r="I179" s="71" t="s">
        <v>3909</v>
      </c>
      <c r="J179" s="71" t="s">
        <v>3910</v>
      </c>
    </row>
    <row r="180" spans="1:11" ht="15.75" x14ac:dyDescent="0.25">
      <c r="A180" s="65">
        <v>175</v>
      </c>
      <c r="B180" s="74"/>
      <c r="C180" s="88" t="s">
        <v>1150</v>
      </c>
      <c r="D180" s="89">
        <v>39917</v>
      </c>
      <c r="E180" s="69" t="s">
        <v>3246</v>
      </c>
      <c r="F180" s="83" t="s">
        <v>3247</v>
      </c>
      <c r="G180" s="90" t="s">
        <v>3259</v>
      </c>
      <c r="H180" s="85" t="s">
        <v>3911</v>
      </c>
      <c r="I180" s="85" t="s">
        <v>3912</v>
      </c>
      <c r="J180" s="85" t="s">
        <v>3913</v>
      </c>
    </row>
    <row r="181" spans="1:11" ht="15.75" x14ac:dyDescent="0.25">
      <c r="A181" s="73">
        <v>176</v>
      </c>
      <c r="B181" s="74"/>
      <c r="C181" s="67" t="s">
        <v>2708</v>
      </c>
      <c r="D181" s="68">
        <v>40023</v>
      </c>
      <c r="E181" s="83" t="s">
        <v>3845</v>
      </c>
      <c r="F181" s="69" t="s">
        <v>3846</v>
      </c>
      <c r="G181" s="70" t="s">
        <v>3259</v>
      </c>
      <c r="H181" s="71" t="s">
        <v>3914</v>
      </c>
      <c r="I181" s="71" t="s">
        <v>3915</v>
      </c>
      <c r="J181" s="71" t="s">
        <v>3916</v>
      </c>
    </row>
    <row r="182" spans="1:11" ht="15.75" x14ac:dyDescent="0.25">
      <c r="A182" s="73">
        <v>177</v>
      </c>
      <c r="B182" s="74"/>
      <c r="C182" s="67" t="s">
        <v>2811</v>
      </c>
      <c r="D182" s="68">
        <v>40159</v>
      </c>
      <c r="E182" s="69" t="s">
        <v>3809</v>
      </c>
      <c r="F182" s="69" t="s">
        <v>3810</v>
      </c>
      <c r="G182" s="70" t="s">
        <v>3259</v>
      </c>
      <c r="H182" s="71" t="s">
        <v>3917</v>
      </c>
      <c r="I182" s="71" t="s">
        <v>3918</v>
      </c>
      <c r="J182" s="71" t="s">
        <v>3919</v>
      </c>
    </row>
    <row r="183" spans="1:11" ht="16.5" thickBot="1" x14ac:dyDescent="0.3">
      <c r="A183" s="73">
        <v>178</v>
      </c>
      <c r="B183" s="75"/>
      <c r="C183" s="67" t="s">
        <v>2315</v>
      </c>
      <c r="D183" s="68">
        <v>40167</v>
      </c>
      <c r="E183" s="78" t="s">
        <v>3327</v>
      </c>
      <c r="F183" s="78" t="s">
        <v>3328</v>
      </c>
      <c r="G183" s="70" t="s">
        <v>3920</v>
      </c>
      <c r="H183" s="71" t="s">
        <v>3921</v>
      </c>
      <c r="I183" s="71" t="s">
        <v>3922</v>
      </c>
      <c r="J183" s="71" t="s">
        <v>3923</v>
      </c>
    </row>
    <row r="184" spans="1:11" ht="15.75" x14ac:dyDescent="0.25">
      <c r="A184" s="65">
        <v>179</v>
      </c>
      <c r="B184" s="66" t="s">
        <v>3924</v>
      </c>
      <c r="C184" s="81" t="s">
        <v>2832</v>
      </c>
      <c r="D184" s="82">
        <v>39855</v>
      </c>
      <c r="E184" s="83" t="s">
        <v>3251</v>
      </c>
      <c r="F184" s="83" t="s">
        <v>3252</v>
      </c>
      <c r="G184" s="87" t="s">
        <v>3230</v>
      </c>
      <c r="H184" s="86" t="s">
        <v>3925</v>
      </c>
      <c r="I184" s="86" t="s">
        <v>3926</v>
      </c>
      <c r="J184" s="86" t="s">
        <v>3927</v>
      </c>
    </row>
    <row r="185" spans="1:11" ht="15.75" x14ac:dyDescent="0.25">
      <c r="A185" s="73">
        <v>180</v>
      </c>
      <c r="B185" s="74"/>
      <c r="C185" s="67" t="s">
        <v>3055</v>
      </c>
      <c r="D185" s="68">
        <v>40150</v>
      </c>
      <c r="E185" s="69" t="s">
        <v>3251</v>
      </c>
      <c r="F185" s="69" t="s">
        <v>3252</v>
      </c>
      <c r="G185" s="70" t="s">
        <v>3928</v>
      </c>
      <c r="H185" s="71" t="s">
        <v>3929</v>
      </c>
      <c r="I185" s="71" t="s">
        <v>3930</v>
      </c>
      <c r="J185" s="71" t="s">
        <v>3931</v>
      </c>
    </row>
    <row r="186" spans="1:11" ht="15.75" x14ac:dyDescent="0.25">
      <c r="A186" s="73">
        <v>181</v>
      </c>
      <c r="B186" s="74"/>
      <c r="C186" s="67" t="s">
        <v>2871</v>
      </c>
      <c r="D186" s="68">
        <v>40115</v>
      </c>
      <c r="E186" s="83" t="s">
        <v>3240</v>
      </c>
      <c r="F186" s="83" t="s">
        <v>3241</v>
      </c>
      <c r="G186" s="69" t="s">
        <v>3235</v>
      </c>
      <c r="H186" s="71" t="s">
        <v>3932</v>
      </c>
      <c r="I186" s="71" t="s">
        <v>3933</v>
      </c>
      <c r="J186" s="71" t="s">
        <v>3934</v>
      </c>
    </row>
    <row r="187" spans="1:11" ht="15.75" x14ac:dyDescent="0.25">
      <c r="A187" s="73">
        <v>182</v>
      </c>
      <c r="B187" s="74"/>
      <c r="C187" s="88" t="s">
        <v>2720</v>
      </c>
      <c r="D187" s="89">
        <v>39890</v>
      </c>
      <c r="E187" s="83" t="s">
        <v>3845</v>
      </c>
      <c r="F187" s="69" t="s">
        <v>3846</v>
      </c>
      <c r="G187" s="83" t="s">
        <v>3550</v>
      </c>
      <c r="H187" s="85" t="s">
        <v>3935</v>
      </c>
      <c r="I187" s="85" t="s">
        <v>3936</v>
      </c>
      <c r="J187" s="85" t="s">
        <v>3937</v>
      </c>
    </row>
    <row r="188" spans="1:11" ht="15.75" x14ac:dyDescent="0.25">
      <c r="A188" s="65">
        <v>183</v>
      </c>
      <c r="B188" s="74"/>
      <c r="C188" s="67" t="s">
        <v>2971</v>
      </c>
      <c r="D188" s="68">
        <v>39878</v>
      </c>
      <c r="E188" s="69" t="s">
        <v>3268</v>
      </c>
      <c r="F188" s="69" t="s">
        <v>3269</v>
      </c>
      <c r="G188" s="70" t="s">
        <v>3230</v>
      </c>
      <c r="H188" s="71" t="s">
        <v>3938</v>
      </c>
      <c r="I188" s="71" t="s">
        <v>3939</v>
      </c>
      <c r="J188" s="71" t="s">
        <v>3940</v>
      </c>
    </row>
    <row r="189" spans="1:11" ht="16.5" thickBot="1" x14ac:dyDescent="0.3">
      <c r="A189" s="73">
        <v>184</v>
      </c>
      <c r="B189" s="75"/>
      <c r="C189" s="76" t="s">
        <v>491</v>
      </c>
      <c r="D189" s="77">
        <v>40174</v>
      </c>
      <c r="E189" s="94" t="s">
        <v>3554</v>
      </c>
      <c r="F189" s="94" t="s">
        <v>3555</v>
      </c>
      <c r="G189" s="78" t="s">
        <v>3230</v>
      </c>
      <c r="H189" s="80" t="s">
        <v>3941</v>
      </c>
      <c r="I189" s="80" t="s">
        <v>3942</v>
      </c>
      <c r="J189" s="80" t="s">
        <v>3616</v>
      </c>
    </row>
    <row r="190" spans="1:11" s="72" customFormat="1" ht="15.75" x14ac:dyDescent="0.25">
      <c r="A190" s="73">
        <v>185</v>
      </c>
      <c r="B190" s="66" t="s">
        <v>3943</v>
      </c>
      <c r="C190" s="88" t="s">
        <v>1891</v>
      </c>
      <c r="D190" s="89">
        <v>40188</v>
      </c>
      <c r="E190" s="90" t="s">
        <v>3522</v>
      </c>
      <c r="F190" s="90" t="s">
        <v>3523</v>
      </c>
      <c r="G190" s="83" t="s">
        <v>3387</v>
      </c>
      <c r="H190" s="86" t="s">
        <v>3944</v>
      </c>
      <c r="I190" s="85" t="s">
        <v>3945</v>
      </c>
      <c r="J190" s="85" t="s">
        <v>3946</v>
      </c>
    </row>
    <row r="191" spans="1:11" s="72" customFormat="1" ht="15.75" x14ac:dyDescent="0.25">
      <c r="A191" s="73">
        <v>186</v>
      </c>
      <c r="B191" s="74"/>
      <c r="C191" s="67" t="s">
        <v>1856</v>
      </c>
      <c r="D191" s="68">
        <v>40340</v>
      </c>
      <c r="E191" s="90" t="s">
        <v>3522</v>
      </c>
      <c r="F191" s="70" t="s">
        <v>3523</v>
      </c>
      <c r="G191" s="69" t="s">
        <v>3577</v>
      </c>
      <c r="H191" s="71" t="s">
        <v>3947</v>
      </c>
      <c r="I191" s="71" t="s">
        <v>3948</v>
      </c>
      <c r="J191" s="71" t="s">
        <v>3949</v>
      </c>
    </row>
    <row r="192" spans="1:11" s="91" customFormat="1" ht="15.75" x14ac:dyDescent="0.25">
      <c r="A192" s="65">
        <v>187</v>
      </c>
      <c r="B192" s="74"/>
      <c r="C192" s="67" t="s">
        <v>1867</v>
      </c>
      <c r="D192" s="68">
        <v>40210</v>
      </c>
      <c r="E192" s="90" t="s">
        <v>3522</v>
      </c>
      <c r="F192" s="69" t="s">
        <v>3523</v>
      </c>
      <c r="G192" s="69" t="s">
        <v>3360</v>
      </c>
      <c r="H192" s="147" t="s">
        <v>3950</v>
      </c>
      <c r="I192" s="71" t="s">
        <v>3951</v>
      </c>
      <c r="J192" s="115" t="s">
        <v>3952</v>
      </c>
    </row>
    <row r="193" spans="1:10" s="91" customFormat="1" ht="15.75" x14ac:dyDescent="0.25">
      <c r="A193" s="73">
        <v>188</v>
      </c>
      <c r="B193" s="74"/>
      <c r="C193" s="88" t="s">
        <v>1885</v>
      </c>
      <c r="D193" s="89">
        <v>40412</v>
      </c>
      <c r="E193" s="90" t="s">
        <v>3522</v>
      </c>
      <c r="F193" s="83" t="s">
        <v>3523</v>
      </c>
      <c r="G193" s="90" t="s">
        <v>3242</v>
      </c>
      <c r="H193" s="85" t="s">
        <v>3953</v>
      </c>
      <c r="I193" s="85" t="s">
        <v>3954</v>
      </c>
      <c r="J193" s="85" t="s">
        <v>3955</v>
      </c>
    </row>
    <row r="194" spans="1:10" ht="15.75" x14ac:dyDescent="0.25">
      <c r="A194" s="73">
        <v>189</v>
      </c>
      <c r="B194" s="74"/>
      <c r="C194" s="88" t="s">
        <v>1456</v>
      </c>
      <c r="D194" s="89">
        <v>40228</v>
      </c>
      <c r="E194" s="83" t="s">
        <v>3956</v>
      </c>
      <c r="F194" s="83" t="s">
        <v>3957</v>
      </c>
      <c r="G194" s="90" t="s">
        <v>3550</v>
      </c>
      <c r="H194" s="85" t="s">
        <v>3958</v>
      </c>
      <c r="I194" s="85" t="s">
        <v>3959</v>
      </c>
      <c r="J194" s="85" t="s">
        <v>3960</v>
      </c>
    </row>
    <row r="195" spans="1:10" ht="16.5" thickBot="1" x14ac:dyDescent="0.3">
      <c r="A195" s="73">
        <v>190</v>
      </c>
      <c r="B195" s="75"/>
      <c r="C195" s="67" t="s">
        <v>1460</v>
      </c>
      <c r="D195" s="68">
        <v>40386</v>
      </c>
      <c r="E195" s="78" t="s">
        <v>3956</v>
      </c>
      <c r="F195" s="78" t="s">
        <v>3957</v>
      </c>
      <c r="G195" s="70" t="s">
        <v>3387</v>
      </c>
      <c r="H195" s="71" t="s">
        <v>3961</v>
      </c>
      <c r="I195" s="71" t="s">
        <v>3962</v>
      </c>
      <c r="J195" s="71" t="s">
        <v>3963</v>
      </c>
    </row>
    <row r="196" spans="1:10" ht="15.75" x14ac:dyDescent="0.25">
      <c r="A196" s="65">
        <v>191</v>
      </c>
      <c r="B196" s="66" t="s">
        <v>3964</v>
      </c>
      <c r="C196" s="81" t="s">
        <v>2751</v>
      </c>
      <c r="D196" s="82">
        <v>39925</v>
      </c>
      <c r="E196" s="83" t="s">
        <v>3845</v>
      </c>
      <c r="F196" s="69" t="s">
        <v>3846</v>
      </c>
      <c r="G196" s="84" t="s">
        <v>3965</v>
      </c>
      <c r="H196" s="86" t="s">
        <v>3966</v>
      </c>
      <c r="I196" s="86" t="s">
        <v>3967</v>
      </c>
      <c r="J196" s="86" t="s">
        <v>3968</v>
      </c>
    </row>
    <row r="197" spans="1:10" ht="15.75" x14ac:dyDescent="0.25">
      <c r="A197" s="73">
        <v>192</v>
      </c>
      <c r="B197" s="74"/>
      <c r="C197" s="88" t="s">
        <v>3067</v>
      </c>
      <c r="D197" s="89">
        <v>40086</v>
      </c>
      <c r="E197" s="69" t="s">
        <v>3251</v>
      </c>
      <c r="F197" s="69" t="s">
        <v>3252</v>
      </c>
      <c r="G197" s="90" t="s">
        <v>3965</v>
      </c>
      <c r="H197" s="85" t="s">
        <v>3969</v>
      </c>
      <c r="I197" s="85" t="s">
        <v>3970</v>
      </c>
      <c r="J197" s="85" t="s">
        <v>3971</v>
      </c>
    </row>
    <row r="198" spans="1:10" ht="15.75" x14ac:dyDescent="0.25">
      <c r="A198" s="73">
        <v>193</v>
      </c>
      <c r="B198" s="74"/>
      <c r="C198" s="67" t="s">
        <v>2794</v>
      </c>
      <c r="D198" s="68">
        <v>39987</v>
      </c>
      <c r="E198" s="69" t="s">
        <v>3462</v>
      </c>
      <c r="F198" s="69" t="s">
        <v>3463</v>
      </c>
      <c r="G198" s="70" t="s">
        <v>3972</v>
      </c>
      <c r="H198" s="71" t="s">
        <v>3973</v>
      </c>
      <c r="I198" s="71" t="s">
        <v>3974</v>
      </c>
      <c r="J198" s="71" t="s">
        <v>3975</v>
      </c>
    </row>
    <row r="199" spans="1:10" ht="15.75" x14ac:dyDescent="0.25">
      <c r="A199" s="73">
        <v>194</v>
      </c>
      <c r="B199" s="74"/>
      <c r="C199" s="67" t="s">
        <v>2387</v>
      </c>
      <c r="D199" s="68">
        <v>39860</v>
      </c>
      <c r="E199" s="69" t="s">
        <v>3280</v>
      </c>
      <c r="F199" s="69" t="s">
        <v>3281</v>
      </c>
      <c r="G199" s="70" t="s">
        <v>3972</v>
      </c>
      <c r="H199" s="71" t="s">
        <v>3976</v>
      </c>
      <c r="I199" s="71" t="s">
        <v>3977</v>
      </c>
      <c r="J199" s="71" t="s">
        <v>3978</v>
      </c>
    </row>
    <row r="200" spans="1:10" ht="15.75" x14ac:dyDescent="0.25">
      <c r="A200" s="65">
        <v>195</v>
      </c>
      <c r="B200" s="74"/>
      <c r="C200" s="67" t="s">
        <v>1863</v>
      </c>
      <c r="D200" s="68">
        <v>40024</v>
      </c>
      <c r="E200" s="69" t="s">
        <v>3591</v>
      </c>
      <c r="F200" s="69" t="s">
        <v>3592</v>
      </c>
      <c r="G200" s="70" t="s">
        <v>3979</v>
      </c>
      <c r="H200" s="71" t="s">
        <v>3980</v>
      </c>
      <c r="I200" s="71" t="s">
        <v>3981</v>
      </c>
      <c r="J200" s="71" t="s">
        <v>3982</v>
      </c>
    </row>
    <row r="201" spans="1:10" ht="16.5" thickBot="1" x14ac:dyDescent="0.3">
      <c r="A201" s="73">
        <v>196</v>
      </c>
      <c r="B201" s="75"/>
      <c r="C201" s="76" t="s">
        <v>474</v>
      </c>
      <c r="D201" s="77">
        <v>40171</v>
      </c>
      <c r="E201" s="78" t="s">
        <v>3319</v>
      </c>
      <c r="F201" s="78" t="s">
        <v>3258</v>
      </c>
      <c r="G201" s="79" t="s">
        <v>3972</v>
      </c>
      <c r="H201" s="80" t="s">
        <v>3983</v>
      </c>
      <c r="I201" s="80" t="s">
        <v>3984</v>
      </c>
      <c r="J201" s="80" t="s">
        <v>3985</v>
      </c>
    </row>
    <row r="202" spans="1:10" ht="15.75" x14ac:dyDescent="0.25">
      <c r="A202" s="73">
        <v>197</v>
      </c>
      <c r="B202" s="66" t="s">
        <v>3986</v>
      </c>
      <c r="C202" s="81" t="s">
        <v>2723</v>
      </c>
      <c r="D202" s="82">
        <v>40052</v>
      </c>
      <c r="E202" s="83" t="s">
        <v>3845</v>
      </c>
      <c r="F202" s="83" t="s">
        <v>3846</v>
      </c>
      <c r="G202" s="84" t="s">
        <v>3223</v>
      </c>
      <c r="H202" s="86" t="s">
        <v>3987</v>
      </c>
      <c r="I202" s="86" t="s">
        <v>3988</v>
      </c>
      <c r="J202" s="86" t="s">
        <v>3989</v>
      </c>
    </row>
    <row r="203" spans="1:10" ht="15.75" x14ac:dyDescent="0.25">
      <c r="A203" s="73">
        <v>198</v>
      </c>
      <c r="B203" s="74"/>
      <c r="C203" s="67" t="s">
        <v>1022</v>
      </c>
      <c r="D203" s="68">
        <v>39945</v>
      </c>
      <c r="E203" s="69" t="s">
        <v>3809</v>
      </c>
      <c r="F203" s="69" t="s">
        <v>3810</v>
      </c>
      <c r="G203" s="70" t="s">
        <v>3223</v>
      </c>
      <c r="H203" s="71" t="s">
        <v>3990</v>
      </c>
      <c r="I203" s="71" t="s">
        <v>3991</v>
      </c>
      <c r="J203" s="71" t="s">
        <v>3992</v>
      </c>
    </row>
    <row r="204" spans="1:10" ht="15.75" x14ac:dyDescent="0.25">
      <c r="A204" s="65">
        <v>199</v>
      </c>
      <c r="B204" s="74"/>
      <c r="C204" s="67" t="s">
        <v>3013</v>
      </c>
      <c r="D204" s="68">
        <v>40176</v>
      </c>
      <c r="E204" s="69" t="s">
        <v>3591</v>
      </c>
      <c r="F204" s="69" t="s">
        <v>3592</v>
      </c>
      <c r="G204" s="70" t="s">
        <v>3223</v>
      </c>
      <c r="H204" s="71" t="s">
        <v>3993</v>
      </c>
      <c r="I204" s="71" t="s">
        <v>3994</v>
      </c>
      <c r="J204" s="71" t="s">
        <v>3995</v>
      </c>
    </row>
    <row r="205" spans="1:10" ht="15.75" x14ac:dyDescent="0.25">
      <c r="A205" s="73">
        <v>200</v>
      </c>
      <c r="B205" s="74"/>
      <c r="C205" s="67" t="s">
        <v>3101</v>
      </c>
      <c r="D205" s="68">
        <v>40037</v>
      </c>
      <c r="E205" s="69" t="s">
        <v>3554</v>
      </c>
      <c r="F205" s="69" t="s">
        <v>3555</v>
      </c>
      <c r="G205" s="70" t="s">
        <v>3223</v>
      </c>
      <c r="H205" s="71" t="s">
        <v>3996</v>
      </c>
      <c r="I205" s="71" t="s">
        <v>3997</v>
      </c>
      <c r="J205" s="71" t="s">
        <v>3998</v>
      </c>
    </row>
    <row r="206" spans="1:10" ht="15.75" x14ac:dyDescent="0.25">
      <c r="A206" s="73">
        <v>201</v>
      </c>
      <c r="B206" s="74"/>
      <c r="C206" s="148" t="s">
        <v>3999</v>
      </c>
      <c r="D206" s="89">
        <v>40115</v>
      </c>
      <c r="E206" s="69" t="s">
        <v>3554</v>
      </c>
      <c r="F206" s="69" t="s">
        <v>3555</v>
      </c>
      <c r="G206" s="90" t="s">
        <v>3242</v>
      </c>
      <c r="H206" s="85" t="s">
        <v>4000</v>
      </c>
      <c r="I206" s="85" t="s">
        <v>4001</v>
      </c>
      <c r="J206" s="85" t="s">
        <v>4002</v>
      </c>
    </row>
    <row r="207" spans="1:10" s="72" customFormat="1" ht="16.5" thickBot="1" x14ac:dyDescent="0.3">
      <c r="A207" s="73">
        <v>202</v>
      </c>
      <c r="B207" s="75"/>
      <c r="C207" s="114" t="s">
        <v>2317</v>
      </c>
      <c r="D207" s="68">
        <v>40131</v>
      </c>
      <c r="E207" s="83" t="s">
        <v>3327</v>
      </c>
      <c r="F207" s="78" t="s">
        <v>3328</v>
      </c>
      <c r="G207" s="70" t="s">
        <v>3242</v>
      </c>
      <c r="H207" s="71" t="s">
        <v>4003</v>
      </c>
      <c r="I207" s="71" t="s">
        <v>4004</v>
      </c>
      <c r="J207" s="71" t="s">
        <v>4005</v>
      </c>
    </row>
    <row r="208" spans="1:10" ht="15.75" x14ac:dyDescent="0.25">
      <c r="A208" s="65">
        <v>203</v>
      </c>
      <c r="B208" s="66" t="s">
        <v>4006</v>
      </c>
      <c r="C208" s="88" t="s">
        <v>2914</v>
      </c>
      <c r="D208" s="89">
        <v>39902</v>
      </c>
      <c r="E208" s="83" t="s">
        <v>3712</v>
      </c>
      <c r="F208" s="83" t="s">
        <v>3713</v>
      </c>
      <c r="G208" s="90" t="s">
        <v>3517</v>
      </c>
      <c r="H208" s="85" t="s">
        <v>4007</v>
      </c>
      <c r="I208" s="85" t="s">
        <v>4008</v>
      </c>
      <c r="J208" s="85" t="s">
        <v>4009</v>
      </c>
    </row>
    <row r="209" spans="1:10" ht="15.75" x14ac:dyDescent="0.25">
      <c r="A209" s="73">
        <v>204</v>
      </c>
      <c r="B209" s="74"/>
      <c r="C209" s="67" t="s">
        <v>2581</v>
      </c>
      <c r="D209" s="68">
        <v>39978</v>
      </c>
      <c r="E209" s="69" t="s">
        <v>3263</v>
      </c>
      <c r="F209" s="69" t="s">
        <v>3264</v>
      </c>
      <c r="G209" s="70" t="s">
        <v>3391</v>
      </c>
      <c r="H209" s="71" t="s">
        <v>4010</v>
      </c>
      <c r="I209" s="71" t="s">
        <v>4011</v>
      </c>
      <c r="J209" s="71" t="s">
        <v>4012</v>
      </c>
    </row>
    <row r="210" spans="1:10" ht="15.75" x14ac:dyDescent="0.25">
      <c r="A210" s="73">
        <v>205</v>
      </c>
      <c r="B210" s="74"/>
      <c r="C210" s="67" t="s">
        <v>2482</v>
      </c>
      <c r="D210" s="68">
        <v>39922</v>
      </c>
      <c r="E210" s="83" t="s">
        <v>3274</v>
      </c>
      <c r="F210" s="83" t="s">
        <v>3275</v>
      </c>
      <c r="G210" s="69" t="s">
        <v>3617</v>
      </c>
      <c r="H210" s="71" t="s">
        <v>4013</v>
      </c>
      <c r="I210" s="71" t="s">
        <v>4014</v>
      </c>
      <c r="J210" s="71" t="s">
        <v>4015</v>
      </c>
    </row>
    <row r="211" spans="1:10" ht="15.75" x14ac:dyDescent="0.25">
      <c r="A211" s="73">
        <v>206</v>
      </c>
      <c r="B211" s="74"/>
      <c r="C211" s="67" t="s">
        <v>2488</v>
      </c>
      <c r="D211" s="68">
        <v>39855</v>
      </c>
      <c r="E211" s="69" t="s">
        <v>3274</v>
      </c>
      <c r="F211" s="69" t="s">
        <v>3275</v>
      </c>
      <c r="G211" s="70" t="s">
        <v>3391</v>
      </c>
      <c r="H211" s="71" t="s">
        <v>4016</v>
      </c>
      <c r="I211" s="71" t="s">
        <v>4017</v>
      </c>
      <c r="J211" s="71" t="s">
        <v>4018</v>
      </c>
    </row>
    <row r="212" spans="1:10" s="91" customFormat="1" ht="15.75" x14ac:dyDescent="0.25">
      <c r="A212" s="65">
        <v>207</v>
      </c>
      <c r="B212" s="74"/>
      <c r="C212" s="67" t="s">
        <v>4019</v>
      </c>
      <c r="D212" s="68">
        <v>39839</v>
      </c>
      <c r="E212" s="69" t="s">
        <v>3297</v>
      </c>
      <c r="F212" s="69" t="s">
        <v>3298</v>
      </c>
      <c r="G212" s="70" t="s">
        <v>3517</v>
      </c>
      <c r="H212" s="71" t="s">
        <v>4020</v>
      </c>
      <c r="I212" s="71" t="s">
        <v>4021</v>
      </c>
      <c r="J212" s="71" t="s">
        <v>4022</v>
      </c>
    </row>
    <row r="213" spans="1:10" ht="16.5" thickBot="1" x14ac:dyDescent="0.3">
      <c r="A213" s="73">
        <v>208</v>
      </c>
      <c r="B213" s="75"/>
      <c r="C213" s="92" t="s">
        <v>2545</v>
      </c>
      <c r="D213" s="93">
        <v>39845</v>
      </c>
      <c r="E213" s="94" t="s">
        <v>3297</v>
      </c>
      <c r="F213" s="94" t="s">
        <v>3298</v>
      </c>
      <c r="G213" s="79" t="s">
        <v>3391</v>
      </c>
      <c r="H213" s="95" t="s">
        <v>4023</v>
      </c>
      <c r="I213" s="95" t="s">
        <v>4024</v>
      </c>
      <c r="J213" s="95" t="s">
        <v>4025</v>
      </c>
    </row>
    <row r="214" spans="1:10" ht="15.75" x14ac:dyDescent="0.25">
      <c r="A214" s="73">
        <v>209</v>
      </c>
      <c r="B214" s="125" t="s">
        <v>4026</v>
      </c>
      <c r="C214" s="97" t="s">
        <v>1021</v>
      </c>
      <c r="D214" s="98">
        <v>40838</v>
      </c>
      <c r="E214" s="99" t="s">
        <v>4027</v>
      </c>
      <c r="F214" s="99" t="s">
        <v>4028</v>
      </c>
      <c r="G214" s="100" t="s">
        <v>3353</v>
      </c>
      <c r="H214" s="101" t="s">
        <v>4029</v>
      </c>
      <c r="I214" s="101" t="s">
        <v>4030</v>
      </c>
      <c r="J214" s="101" t="s">
        <v>4031</v>
      </c>
    </row>
    <row r="215" spans="1:10" ht="15.75" x14ac:dyDescent="0.25">
      <c r="A215" s="73">
        <v>210</v>
      </c>
      <c r="B215" s="121"/>
      <c r="C215" s="103" t="s">
        <v>1014</v>
      </c>
      <c r="D215" s="104">
        <v>40853</v>
      </c>
      <c r="E215" s="105" t="s">
        <v>4027</v>
      </c>
      <c r="F215" s="105" t="s">
        <v>4028</v>
      </c>
      <c r="G215" s="106" t="s">
        <v>4032</v>
      </c>
      <c r="H215" s="107" t="s">
        <v>4033</v>
      </c>
      <c r="I215" s="107" t="s">
        <v>4034</v>
      </c>
      <c r="J215" s="107" t="s">
        <v>4035</v>
      </c>
    </row>
    <row r="216" spans="1:10" s="91" customFormat="1" ht="15.75" x14ac:dyDescent="0.25">
      <c r="A216" s="65">
        <v>211</v>
      </c>
      <c r="B216" s="121"/>
      <c r="C216" s="103" t="s">
        <v>1032</v>
      </c>
      <c r="D216" s="104">
        <v>40765</v>
      </c>
      <c r="E216" s="105" t="s">
        <v>4027</v>
      </c>
      <c r="F216" s="105" t="s">
        <v>4028</v>
      </c>
      <c r="G216" s="106" t="s">
        <v>3577</v>
      </c>
      <c r="H216" s="107" t="s">
        <v>4036</v>
      </c>
      <c r="I216" s="107" t="s">
        <v>4037</v>
      </c>
      <c r="J216" s="107" t="s">
        <v>4038</v>
      </c>
    </row>
    <row r="217" spans="1:10" ht="15.75" x14ac:dyDescent="0.25">
      <c r="A217" s="73">
        <v>212</v>
      </c>
      <c r="B217" s="121"/>
      <c r="C217" s="103" t="s">
        <v>1083</v>
      </c>
      <c r="D217" s="104">
        <v>40850</v>
      </c>
      <c r="E217" s="105" t="s">
        <v>3371</v>
      </c>
      <c r="F217" s="99" t="s">
        <v>3372</v>
      </c>
      <c r="G217" s="106" t="s">
        <v>3230</v>
      </c>
      <c r="H217" s="107" t="s">
        <v>4039</v>
      </c>
      <c r="I217" s="107" t="s">
        <v>4040</v>
      </c>
      <c r="J217" s="107" t="s">
        <v>4041</v>
      </c>
    </row>
    <row r="218" spans="1:10" ht="15.75" x14ac:dyDescent="0.25">
      <c r="A218" s="73">
        <v>213</v>
      </c>
      <c r="B218" s="121"/>
      <c r="C218" s="103" t="s">
        <v>1000</v>
      </c>
      <c r="D218" s="104">
        <v>40906</v>
      </c>
      <c r="E218" s="105" t="s">
        <v>3371</v>
      </c>
      <c r="F218" s="99" t="s">
        <v>3372</v>
      </c>
      <c r="G218" s="106" t="s">
        <v>3360</v>
      </c>
      <c r="H218" s="107" t="s">
        <v>4042</v>
      </c>
      <c r="I218" s="107" t="s">
        <v>4043</v>
      </c>
      <c r="J218" s="107" t="s">
        <v>4044</v>
      </c>
    </row>
    <row r="219" spans="1:10" ht="16.5" thickBot="1" x14ac:dyDescent="0.3">
      <c r="A219" s="73">
        <v>214</v>
      </c>
      <c r="B219" s="122"/>
      <c r="C219" s="109" t="s">
        <v>1092</v>
      </c>
      <c r="D219" s="110">
        <v>40595</v>
      </c>
      <c r="E219" s="111" t="s">
        <v>3371</v>
      </c>
      <c r="F219" s="99" t="s">
        <v>3372</v>
      </c>
      <c r="G219" s="112" t="s">
        <v>3235</v>
      </c>
      <c r="H219" s="113" t="s">
        <v>4045</v>
      </c>
      <c r="I219" s="113" t="s">
        <v>4046</v>
      </c>
      <c r="J219" s="113" t="s">
        <v>4047</v>
      </c>
    </row>
    <row r="220" spans="1:10" ht="15.75" x14ac:dyDescent="0.25">
      <c r="A220" s="65">
        <v>215</v>
      </c>
      <c r="B220" s="125" t="s">
        <v>4048</v>
      </c>
      <c r="C220" s="97" t="s">
        <v>1301</v>
      </c>
      <c r="D220" s="98">
        <v>40754</v>
      </c>
      <c r="E220" s="99" t="s">
        <v>4049</v>
      </c>
      <c r="F220" s="99" t="s">
        <v>4050</v>
      </c>
      <c r="G220" s="100" t="s">
        <v>4051</v>
      </c>
      <c r="H220" s="101" t="s">
        <v>4052</v>
      </c>
      <c r="I220" s="101" t="s">
        <v>4053</v>
      </c>
      <c r="J220" s="101" t="s">
        <v>4053</v>
      </c>
    </row>
    <row r="221" spans="1:10" s="72" customFormat="1" ht="15.75" x14ac:dyDescent="0.25">
      <c r="A221" s="73">
        <v>216</v>
      </c>
      <c r="B221" s="121"/>
      <c r="C221" s="97" t="s">
        <v>971</v>
      </c>
      <c r="D221" s="98">
        <v>40868</v>
      </c>
      <c r="E221" s="99" t="s">
        <v>4054</v>
      </c>
      <c r="F221" s="99" t="s">
        <v>4055</v>
      </c>
      <c r="G221" s="100" t="s">
        <v>3524</v>
      </c>
      <c r="H221" s="101" t="s">
        <v>4056</v>
      </c>
      <c r="I221" s="101" t="s">
        <v>4057</v>
      </c>
      <c r="J221" s="101" t="s">
        <v>4058</v>
      </c>
    </row>
    <row r="222" spans="1:10" s="72" customFormat="1" ht="15.75" x14ac:dyDescent="0.25">
      <c r="A222" s="73">
        <v>217</v>
      </c>
      <c r="B222" s="121"/>
      <c r="C222" s="103" t="s">
        <v>1020</v>
      </c>
      <c r="D222" s="104">
        <v>40830</v>
      </c>
      <c r="E222" s="105" t="s">
        <v>4027</v>
      </c>
      <c r="F222" s="105" t="s">
        <v>4028</v>
      </c>
      <c r="G222" s="106" t="s">
        <v>4059</v>
      </c>
      <c r="H222" s="107" t="s">
        <v>4060</v>
      </c>
      <c r="I222" s="107" t="s">
        <v>4061</v>
      </c>
      <c r="J222" s="107" t="s">
        <v>4062</v>
      </c>
    </row>
    <row r="223" spans="1:10" ht="15.75" x14ac:dyDescent="0.25">
      <c r="A223" s="73">
        <v>218</v>
      </c>
      <c r="B223" s="121"/>
      <c r="C223" s="103" t="s">
        <v>1044</v>
      </c>
      <c r="D223" s="104">
        <v>40755</v>
      </c>
      <c r="E223" s="105" t="s">
        <v>4027</v>
      </c>
      <c r="F223" s="105" t="s">
        <v>4028</v>
      </c>
      <c r="G223" s="106" t="s">
        <v>3242</v>
      </c>
      <c r="H223" s="107" t="s">
        <v>4063</v>
      </c>
      <c r="I223" s="107" t="s">
        <v>4064</v>
      </c>
      <c r="J223" s="107" t="s">
        <v>4065</v>
      </c>
    </row>
    <row r="224" spans="1:10" ht="15.75" x14ac:dyDescent="0.25">
      <c r="A224" s="65">
        <v>219</v>
      </c>
      <c r="B224" s="121"/>
      <c r="C224" s="103" t="s">
        <v>1039</v>
      </c>
      <c r="D224" s="104">
        <v>40574</v>
      </c>
      <c r="E224" s="105" t="s">
        <v>4027</v>
      </c>
      <c r="F224" s="105" t="s">
        <v>4028</v>
      </c>
      <c r="G224" s="106" t="s">
        <v>4066</v>
      </c>
      <c r="H224" s="107" t="s">
        <v>4067</v>
      </c>
      <c r="I224" s="107" t="s">
        <v>4068</v>
      </c>
      <c r="J224" s="107" t="s">
        <v>4069</v>
      </c>
    </row>
    <row r="225" spans="1:10" ht="16.5" thickBot="1" x14ac:dyDescent="0.3">
      <c r="A225" s="73">
        <v>220</v>
      </c>
      <c r="B225" s="122"/>
      <c r="C225" s="149" t="s">
        <v>1049</v>
      </c>
      <c r="D225" s="110">
        <v>40788</v>
      </c>
      <c r="E225" s="111" t="s">
        <v>4027</v>
      </c>
      <c r="F225" s="111" t="s">
        <v>4028</v>
      </c>
      <c r="G225" s="112" t="s">
        <v>4070</v>
      </c>
      <c r="H225" s="113" t="s">
        <v>4071</v>
      </c>
      <c r="I225" s="113" t="s">
        <v>4072</v>
      </c>
      <c r="J225" s="113" t="s">
        <v>4073</v>
      </c>
    </row>
    <row r="226" spans="1:10" ht="15.75" x14ac:dyDescent="0.25">
      <c r="A226" s="73">
        <v>221</v>
      </c>
      <c r="B226" s="125" t="s">
        <v>4074</v>
      </c>
      <c r="C226" s="97" t="s">
        <v>432</v>
      </c>
      <c r="D226" s="98">
        <v>40717</v>
      </c>
      <c r="E226" s="99" t="s">
        <v>4075</v>
      </c>
      <c r="F226" s="99" t="s">
        <v>4076</v>
      </c>
      <c r="G226" s="100" t="s">
        <v>3504</v>
      </c>
      <c r="H226" s="101" t="s">
        <v>4077</v>
      </c>
      <c r="I226" s="101" t="s">
        <v>4078</v>
      </c>
      <c r="J226" s="101" t="s">
        <v>4079</v>
      </c>
    </row>
    <row r="227" spans="1:10" ht="15.75" x14ac:dyDescent="0.25">
      <c r="A227" s="73">
        <v>222</v>
      </c>
      <c r="B227" s="121"/>
      <c r="C227" s="103" t="s">
        <v>491</v>
      </c>
      <c r="D227" s="104">
        <v>40828</v>
      </c>
      <c r="E227" s="105" t="s">
        <v>4075</v>
      </c>
      <c r="F227" s="105" t="s">
        <v>4076</v>
      </c>
      <c r="G227" s="106" t="s">
        <v>4032</v>
      </c>
      <c r="H227" s="107" t="s">
        <v>4080</v>
      </c>
      <c r="I227" s="107" t="s">
        <v>4081</v>
      </c>
      <c r="J227" s="107" t="s">
        <v>4082</v>
      </c>
    </row>
    <row r="228" spans="1:10" s="91" customFormat="1" ht="15.75" x14ac:dyDescent="0.25">
      <c r="A228" s="65">
        <v>223</v>
      </c>
      <c r="B228" s="121"/>
      <c r="C228" s="103" t="s">
        <v>446</v>
      </c>
      <c r="D228" s="104">
        <v>40775</v>
      </c>
      <c r="E228" s="105" t="s">
        <v>4075</v>
      </c>
      <c r="F228" s="105" t="s">
        <v>4076</v>
      </c>
      <c r="G228" s="106" t="s">
        <v>4083</v>
      </c>
      <c r="H228" s="107" t="s">
        <v>4084</v>
      </c>
      <c r="I228" s="107" t="s">
        <v>4085</v>
      </c>
      <c r="J228" s="107" t="s">
        <v>4086</v>
      </c>
    </row>
    <row r="229" spans="1:10" ht="15.75" x14ac:dyDescent="0.25">
      <c r="A229" s="73">
        <v>224</v>
      </c>
      <c r="B229" s="121"/>
      <c r="C229" s="103" t="s">
        <v>460</v>
      </c>
      <c r="D229" s="104">
        <v>40745</v>
      </c>
      <c r="E229" s="105" t="s">
        <v>4075</v>
      </c>
      <c r="F229" s="105" t="s">
        <v>4076</v>
      </c>
      <c r="G229" s="106" t="s">
        <v>3242</v>
      </c>
      <c r="H229" s="107" t="s">
        <v>4087</v>
      </c>
      <c r="I229" s="107" t="s">
        <v>4088</v>
      </c>
      <c r="J229" s="107" t="s">
        <v>4089</v>
      </c>
    </row>
    <row r="230" spans="1:10" ht="15.75" x14ac:dyDescent="0.25">
      <c r="A230" s="73">
        <v>225</v>
      </c>
      <c r="B230" s="121"/>
      <c r="C230" s="103" t="s">
        <v>314</v>
      </c>
      <c r="D230" s="104">
        <v>40824</v>
      </c>
      <c r="E230" s="105" t="s">
        <v>4075</v>
      </c>
      <c r="F230" s="105" t="s">
        <v>4076</v>
      </c>
      <c r="G230" s="106" t="s">
        <v>4083</v>
      </c>
      <c r="H230" s="107" t="s">
        <v>4090</v>
      </c>
      <c r="I230" s="107" t="s">
        <v>4091</v>
      </c>
      <c r="J230" s="107" t="s">
        <v>4092</v>
      </c>
    </row>
    <row r="231" spans="1:10" s="155" customFormat="1" ht="16.5" thickBot="1" x14ac:dyDescent="0.3">
      <c r="A231" s="73">
        <v>226</v>
      </c>
      <c r="B231" s="122"/>
      <c r="C231" s="150" t="s">
        <v>466</v>
      </c>
      <c r="D231" s="151">
        <v>40883</v>
      </c>
      <c r="E231" s="152" t="s">
        <v>4075</v>
      </c>
      <c r="F231" s="152" t="s">
        <v>4076</v>
      </c>
      <c r="G231" s="153" t="s">
        <v>3391</v>
      </c>
      <c r="H231" s="154" t="s">
        <v>4093</v>
      </c>
      <c r="I231" s="154" t="s">
        <v>4094</v>
      </c>
      <c r="J231" s="154" t="s">
        <v>4095</v>
      </c>
    </row>
    <row r="232" spans="1:10" ht="15.75" x14ac:dyDescent="0.25">
      <c r="A232" s="65">
        <v>227</v>
      </c>
      <c r="B232" s="125" t="s">
        <v>4096</v>
      </c>
      <c r="C232" s="126" t="s">
        <v>1201</v>
      </c>
      <c r="D232" s="127">
        <v>40809</v>
      </c>
      <c r="E232" s="128" t="s">
        <v>3604</v>
      </c>
      <c r="F232" s="128" t="s">
        <v>3269</v>
      </c>
      <c r="G232" s="129" t="s">
        <v>3764</v>
      </c>
      <c r="H232" s="130"/>
      <c r="I232" s="130" t="s">
        <v>4097</v>
      </c>
      <c r="J232" s="130" t="s">
        <v>4098</v>
      </c>
    </row>
    <row r="233" spans="1:10" s="155" customFormat="1" ht="15.75" x14ac:dyDescent="0.25">
      <c r="A233" s="73">
        <v>228</v>
      </c>
      <c r="B233" s="121"/>
      <c r="C233" s="156" t="s">
        <v>1196</v>
      </c>
      <c r="D233" s="157">
        <v>40883</v>
      </c>
      <c r="E233" s="158" t="s">
        <v>3604</v>
      </c>
      <c r="F233" s="158" t="s">
        <v>3269</v>
      </c>
      <c r="G233" s="159" t="s">
        <v>3391</v>
      </c>
      <c r="H233" s="160" t="s">
        <v>4099</v>
      </c>
      <c r="I233" s="160" t="s">
        <v>4100</v>
      </c>
      <c r="J233" s="160" t="s">
        <v>4095</v>
      </c>
    </row>
    <row r="234" spans="1:10" ht="15.75" x14ac:dyDescent="0.25">
      <c r="A234" s="73">
        <v>229</v>
      </c>
      <c r="B234" s="121"/>
      <c r="C234" s="97" t="s">
        <v>1163</v>
      </c>
      <c r="D234" s="98">
        <v>40599</v>
      </c>
      <c r="E234" s="99" t="s">
        <v>3604</v>
      </c>
      <c r="F234" s="99" t="s">
        <v>3269</v>
      </c>
      <c r="G234" s="100" t="s">
        <v>3223</v>
      </c>
      <c r="H234" s="101" t="s">
        <v>4101</v>
      </c>
      <c r="I234" s="101" t="s">
        <v>4102</v>
      </c>
      <c r="J234" s="101" t="s">
        <v>4103</v>
      </c>
    </row>
    <row r="235" spans="1:10" ht="15.75" x14ac:dyDescent="0.25">
      <c r="A235" s="73">
        <v>230</v>
      </c>
      <c r="B235" s="121"/>
      <c r="C235" s="103" t="s">
        <v>1172</v>
      </c>
      <c r="D235" s="104">
        <v>40870</v>
      </c>
      <c r="E235" s="105" t="s">
        <v>3604</v>
      </c>
      <c r="F235" s="105" t="s">
        <v>3269</v>
      </c>
      <c r="G235" s="106" t="s">
        <v>3391</v>
      </c>
      <c r="H235" s="107" t="s">
        <v>4104</v>
      </c>
      <c r="I235" s="107" t="s">
        <v>4105</v>
      </c>
      <c r="J235" s="107" t="s">
        <v>4106</v>
      </c>
    </row>
    <row r="236" spans="1:10" s="161" customFormat="1" ht="15.75" x14ac:dyDescent="0.25">
      <c r="A236" s="65">
        <v>231</v>
      </c>
      <c r="B236" s="121"/>
      <c r="C236" s="103" t="s">
        <v>1198</v>
      </c>
      <c r="D236" s="104">
        <v>40872</v>
      </c>
      <c r="E236" s="105" t="s">
        <v>3604</v>
      </c>
      <c r="F236" s="105" t="s">
        <v>3269</v>
      </c>
      <c r="G236" s="106" t="s">
        <v>3577</v>
      </c>
      <c r="H236" s="107" t="s">
        <v>4107</v>
      </c>
      <c r="I236" s="107" t="s">
        <v>4108</v>
      </c>
      <c r="J236" s="107" t="s">
        <v>4109</v>
      </c>
    </row>
    <row r="237" spans="1:10" ht="16.5" thickBot="1" x14ac:dyDescent="0.3">
      <c r="A237" s="73">
        <v>232</v>
      </c>
      <c r="B237" s="122"/>
      <c r="C237" s="109" t="s">
        <v>1162</v>
      </c>
      <c r="D237" s="110">
        <v>40687</v>
      </c>
      <c r="E237" s="111" t="s">
        <v>3604</v>
      </c>
      <c r="F237" s="111" t="s">
        <v>3269</v>
      </c>
      <c r="G237" s="112" t="s">
        <v>3387</v>
      </c>
      <c r="H237" s="113" t="s">
        <v>4110</v>
      </c>
      <c r="I237" s="113" t="s">
        <v>4111</v>
      </c>
      <c r="J237" s="113" t="s">
        <v>4112</v>
      </c>
    </row>
    <row r="238" spans="1:10" ht="15.75" x14ac:dyDescent="0.25">
      <c r="A238" s="73">
        <v>233</v>
      </c>
      <c r="B238" s="66" t="s">
        <v>4113</v>
      </c>
      <c r="C238" s="81" t="s">
        <v>2642</v>
      </c>
      <c r="D238" s="82">
        <v>40177</v>
      </c>
      <c r="E238" s="83" t="s">
        <v>4114</v>
      </c>
      <c r="F238" s="83" t="s">
        <v>4115</v>
      </c>
      <c r="G238" s="87" t="s">
        <v>3455</v>
      </c>
      <c r="H238" s="85" t="s">
        <v>4116</v>
      </c>
      <c r="I238" s="86" t="s">
        <v>4117</v>
      </c>
      <c r="J238" s="86" t="s">
        <v>4118</v>
      </c>
    </row>
    <row r="239" spans="1:10" s="91" customFormat="1" ht="15.75" x14ac:dyDescent="0.25">
      <c r="A239" s="73">
        <v>234</v>
      </c>
      <c r="B239" s="74"/>
      <c r="C239" s="88" t="s">
        <v>2644</v>
      </c>
      <c r="D239" s="89">
        <v>39839</v>
      </c>
      <c r="E239" s="83" t="s">
        <v>4114</v>
      </c>
      <c r="F239" s="83" t="s">
        <v>4115</v>
      </c>
      <c r="G239" s="90" t="s">
        <v>3353</v>
      </c>
      <c r="H239" s="85" t="s">
        <v>4119</v>
      </c>
      <c r="I239" s="85" t="s">
        <v>4120</v>
      </c>
      <c r="J239" s="85" t="s">
        <v>4121</v>
      </c>
    </row>
    <row r="240" spans="1:10" ht="15.75" x14ac:dyDescent="0.25">
      <c r="A240" s="65">
        <v>235</v>
      </c>
      <c r="B240" s="74"/>
      <c r="C240" s="67" t="s">
        <v>4122</v>
      </c>
      <c r="D240" s="68">
        <v>40053</v>
      </c>
      <c r="E240" s="69" t="s">
        <v>3712</v>
      </c>
      <c r="F240" s="69" t="s">
        <v>3713</v>
      </c>
      <c r="G240" s="69" t="s">
        <v>3455</v>
      </c>
      <c r="H240" s="71" t="s">
        <v>4123</v>
      </c>
      <c r="I240" s="71" t="s">
        <v>4124</v>
      </c>
      <c r="J240" s="71" t="s">
        <v>4125</v>
      </c>
    </row>
    <row r="241" spans="1:10" ht="15.75" x14ac:dyDescent="0.25">
      <c r="A241" s="73">
        <v>236</v>
      </c>
      <c r="B241" s="74"/>
      <c r="C241" s="67" t="s">
        <v>2434</v>
      </c>
      <c r="D241" s="68">
        <v>39863</v>
      </c>
      <c r="E241" s="69" t="s">
        <v>4126</v>
      </c>
      <c r="F241" s="69" t="s">
        <v>4127</v>
      </c>
      <c r="G241" s="69" t="s">
        <v>3455</v>
      </c>
      <c r="H241" s="71" t="s">
        <v>4128</v>
      </c>
      <c r="I241" s="71" t="s">
        <v>4129</v>
      </c>
      <c r="J241" s="71" t="s">
        <v>4130</v>
      </c>
    </row>
    <row r="242" spans="1:10" ht="15.75" x14ac:dyDescent="0.25">
      <c r="A242" s="73">
        <v>237</v>
      </c>
      <c r="B242" s="74"/>
      <c r="C242" s="88" t="s">
        <v>2311</v>
      </c>
      <c r="D242" s="89">
        <v>39891</v>
      </c>
      <c r="E242" s="83" t="s">
        <v>3327</v>
      </c>
      <c r="F242" s="69" t="s">
        <v>3328</v>
      </c>
      <c r="G242" s="90" t="s">
        <v>3455</v>
      </c>
      <c r="H242" s="71" t="s">
        <v>4131</v>
      </c>
      <c r="I242" s="85" t="s">
        <v>4132</v>
      </c>
      <c r="J242" s="85" t="s">
        <v>4133</v>
      </c>
    </row>
    <row r="243" spans="1:10" ht="16.5" thickBot="1" x14ac:dyDescent="0.3">
      <c r="A243" s="73">
        <v>238</v>
      </c>
      <c r="B243" s="75"/>
      <c r="C243" s="76" t="s">
        <v>2379</v>
      </c>
      <c r="D243" s="77">
        <v>39851</v>
      </c>
      <c r="E243" s="78" t="s">
        <v>3280</v>
      </c>
      <c r="F243" s="78" t="s">
        <v>3281</v>
      </c>
      <c r="G243" s="78" t="s">
        <v>3455</v>
      </c>
      <c r="H243" s="80" t="s">
        <v>4134</v>
      </c>
      <c r="I243" s="80" t="s">
        <v>4135</v>
      </c>
      <c r="J243" s="80" t="s">
        <v>4136</v>
      </c>
    </row>
    <row r="244" spans="1:10" s="72" customFormat="1" ht="15.75" x14ac:dyDescent="0.25">
      <c r="A244" s="65">
        <v>239</v>
      </c>
      <c r="B244" s="162" t="s">
        <v>4137</v>
      </c>
      <c r="C244" s="88" t="s">
        <v>2098</v>
      </c>
      <c r="D244" s="89">
        <v>40443</v>
      </c>
      <c r="E244" s="83" t="s">
        <v>3663</v>
      </c>
      <c r="F244" s="83" t="s">
        <v>3664</v>
      </c>
      <c r="G244" s="83" t="s">
        <v>4138</v>
      </c>
      <c r="H244" s="85" t="s">
        <v>4139</v>
      </c>
      <c r="I244" s="85" t="s">
        <v>4140</v>
      </c>
      <c r="J244" s="85" t="s">
        <v>4141</v>
      </c>
    </row>
    <row r="245" spans="1:10" s="72" customFormat="1" ht="15.75" x14ac:dyDescent="0.25">
      <c r="A245" s="73">
        <v>240</v>
      </c>
      <c r="B245" s="163"/>
      <c r="C245" s="67" t="s">
        <v>52</v>
      </c>
      <c r="D245" s="68">
        <v>40183</v>
      </c>
      <c r="E245" s="69" t="s">
        <v>3663</v>
      </c>
      <c r="F245" s="69" t="s">
        <v>3664</v>
      </c>
      <c r="G245" s="69" t="s">
        <v>3550</v>
      </c>
      <c r="H245" s="85" t="s">
        <v>4142</v>
      </c>
      <c r="I245" s="71" t="s">
        <v>4143</v>
      </c>
      <c r="J245" s="71" t="s">
        <v>4144</v>
      </c>
    </row>
    <row r="246" spans="1:10" s="72" customFormat="1" ht="15.75" x14ac:dyDescent="0.25">
      <c r="A246" s="73">
        <v>241</v>
      </c>
      <c r="B246" s="163"/>
      <c r="C246" s="67" t="s">
        <v>2096</v>
      </c>
      <c r="D246" s="68">
        <v>40427</v>
      </c>
      <c r="E246" s="69" t="s">
        <v>3663</v>
      </c>
      <c r="F246" s="69" t="s">
        <v>3664</v>
      </c>
      <c r="G246" s="69" t="s">
        <v>3550</v>
      </c>
      <c r="H246" s="85" t="s">
        <v>4145</v>
      </c>
      <c r="I246" s="71" t="s">
        <v>4146</v>
      </c>
      <c r="J246" s="71" t="s">
        <v>4147</v>
      </c>
    </row>
    <row r="247" spans="1:10" s="72" customFormat="1" ht="15.75" x14ac:dyDescent="0.25">
      <c r="A247" s="73">
        <v>242</v>
      </c>
      <c r="B247" s="163"/>
      <c r="C247" s="88" t="s">
        <v>2110</v>
      </c>
      <c r="D247" s="89">
        <v>40540</v>
      </c>
      <c r="E247" s="83" t="s">
        <v>3663</v>
      </c>
      <c r="F247" s="69" t="s">
        <v>3664</v>
      </c>
      <c r="G247" s="83" t="s">
        <v>3230</v>
      </c>
      <c r="H247" s="85" t="s">
        <v>4148</v>
      </c>
      <c r="I247" s="85" t="s">
        <v>4149</v>
      </c>
      <c r="J247" s="85" t="s">
        <v>4150</v>
      </c>
    </row>
    <row r="248" spans="1:10" s="72" customFormat="1" ht="16.5" thickBot="1" x14ac:dyDescent="0.3">
      <c r="A248" s="65">
        <v>243</v>
      </c>
      <c r="B248" s="164"/>
      <c r="C248" s="165" t="s">
        <v>4151</v>
      </c>
      <c r="D248" s="77">
        <v>40495</v>
      </c>
      <c r="E248" s="79" t="s">
        <v>3663</v>
      </c>
      <c r="F248" s="78" t="s">
        <v>3664</v>
      </c>
      <c r="G248" s="79" t="s">
        <v>4152</v>
      </c>
      <c r="H248" s="80" t="s">
        <v>4153</v>
      </c>
      <c r="I248" s="80" t="s">
        <v>4154</v>
      </c>
      <c r="J248" s="80" t="s">
        <v>4155</v>
      </c>
    </row>
    <row r="249" spans="1:10" ht="15.75" x14ac:dyDescent="0.25">
      <c r="A249" s="73">
        <v>244</v>
      </c>
      <c r="B249" s="66" t="s">
        <v>4156</v>
      </c>
      <c r="C249" s="88" t="s">
        <v>2071</v>
      </c>
      <c r="D249" s="89">
        <v>39940</v>
      </c>
      <c r="E249" s="83" t="s">
        <v>3268</v>
      </c>
      <c r="F249" s="83" t="s">
        <v>3269</v>
      </c>
      <c r="G249" s="90" t="s">
        <v>3276</v>
      </c>
      <c r="H249" s="85" t="s">
        <v>4157</v>
      </c>
      <c r="I249" s="85" t="s">
        <v>4158</v>
      </c>
      <c r="J249" s="85" t="s">
        <v>4159</v>
      </c>
    </row>
    <row r="250" spans="1:10" ht="15.75" x14ac:dyDescent="0.25">
      <c r="A250" s="73">
        <v>245</v>
      </c>
      <c r="B250" s="74"/>
      <c r="C250" s="67" t="s">
        <v>3114</v>
      </c>
      <c r="D250" s="68">
        <v>40148</v>
      </c>
      <c r="E250" s="69" t="s">
        <v>3319</v>
      </c>
      <c r="F250" s="69" t="s">
        <v>3258</v>
      </c>
      <c r="G250" s="70" t="s">
        <v>3276</v>
      </c>
      <c r="H250" s="71" t="s">
        <v>4160</v>
      </c>
      <c r="I250" s="71" t="s">
        <v>4161</v>
      </c>
      <c r="J250" s="71" t="s">
        <v>4162</v>
      </c>
    </row>
    <row r="251" spans="1:10" ht="15.75" x14ac:dyDescent="0.25">
      <c r="A251" s="73">
        <v>246</v>
      </c>
      <c r="B251" s="74"/>
      <c r="C251" s="67" t="s">
        <v>2817</v>
      </c>
      <c r="D251" s="68">
        <v>40053</v>
      </c>
      <c r="E251" s="69" t="s">
        <v>3809</v>
      </c>
      <c r="F251" s="69" t="s">
        <v>3810</v>
      </c>
      <c r="G251" s="70" t="s">
        <v>3276</v>
      </c>
      <c r="H251" s="71" t="s">
        <v>4163</v>
      </c>
      <c r="I251" s="71" t="s">
        <v>4164</v>
      </c>
      <c r="J251" s="71" t="s">
        <v>4165</v>
      </c>
    </row>
    <row r="252" spans="1:10" ht="16.5" thickBot="1" x14ac:dyDescent="0.3">
      <c r="A252" s="65">
        <v>247</v>
      </c>
      <c r="B252" s="74"/>
      <c r="C252" s="67" t="s">
        <v>4166</v>
      </c>
      <c r="D252" s="68">
        <v>39837</v>
      </c>
      <c r="E252" s="69" t="s">
        <v>3327</v>
      </c>
      <c r="F252" s="69" t="s">
        <v>3328</v>
      </c>
      <c r="G252" s="70" t="s">
        <v>3276</v>
      </c>
      <c r="H252" s="71" t="s">
        <v>4167</v>
      </c>
      <c r="I252" s="71" t="s">
        <v>4168</v>
      </c>
      <c r="J252" s="71" t="s">
        <v>4169</v>
      </c>
    </row>
    <row r="253" spans="1:10" ht="15.75" x14ac:dyDescent="0.25">
      <c r="A253" s="73">
        <v>248</v>
      </c>
      <c r="B253" s="125" t="s">
        <v>4170</v>
      </c>
      <c r="C253" s="126" t="s">
        <v>1140</v>
      </c>
      <c r="D253" s="127">
        <v>40633</v>
      </c>
      <c r="E253" s="128" t="s">
        <v>3381</v>
      </c>
      <c r="F253" s="128" t="s">
        <v>3382</v>
      </c>
      <c r="G253" s="129" t="s">
        <v>3259</v>
      </c>
      <c r="H253" s="130" t="s">
        <v>4171</v>
      </c>
      <c r="I253" s="130" t="s">
        <v>4172</v>
      </c>
      <c r="J253" s="130" t="s">
        <v>4173</v>
      </c>
    </row>
    <row r="254" spans="1:10" ht="15.75" x14ac:dyDescent="0.25">
      <c r="A254" s="73">
        <v>249</v>
      </c>
      <c r="B254" s="121"/>
      <c r="C254" s="97" t="s">
        <v>1128</v>
      </c>
      <c r="D254" s="98">
        <v>40863</v>
      </c>
      <c r="E254" s="99" t="s">
        <v>3381</v>
      </c>
      <c r="F254" s="99" t="s">
        <v>3382</v>
      </c>
      <c r="G254" s="100" t="s">
        <v>3259</v>
      </c>
      <c r="H254" s="101" t="s">
        <v>4174</v>
      </c>
      <c r="I254" s="101" t="s">
        <v>4175</v>
      </c>
      <c r="J254" s="101" t="s">
        <v>4176</v>
      </c>
    </row>
    <row r="255" spans="1:10" s="91" customFormat="1" ht="15.75" x14ac:dyDescent="0.25">
      <c r="A255" s="73">
        <v>250</v>
      </c>
      <c r="B255" s="121"/>
      <c r="C255" s="103" t="s">
        <v>1133</v>
      </c>
      <c r="D255" s="104">
        <v>40781</v>
      </c>
      <c r="E255" s="105" t="s">
        <v>3381</v>
      </c>
      <c r="F255" s="105" t="s">
        <v>3382</v>
      </c>
      <c r="G255" s="106" t="s">
        <v>3235</v>
      </c>
      <c r="H255" s="107" t="s">
        <v>4177</v>
      </c>
      <c r="I255" s="107" t="s">
        <v>4178</v>
      </c>
      <c r="J255" s="107" t="s">
        <v>4179</v>
      </c>
    </row>
    <row r="256" spans="1:10" s="91" customFormat="1" ht="15.75" x14ac:dyDescent="0.25">
      <c r="A256" s="65">
        <v>251</v>
      </c>
      <c r="B256" s="121"/>
      <c r="C256" s="103" t="s">
        <v>1154</v>
      </c>
      <c r="D256" s="104">
        <v>40558</v>
      </c>
      <c r="E256" s="105" t="s">
        <v>3381</v>
      </c>
      <c r="F256" s="105" t="s">
        <v>3382</v>
      </c>
      <c r="G256" s="106" t="s">
        <v>3410</v>
      </c>
      <c r="H256" s="107" t="s">
        <v>4180</v>
      </c>
      <c r="I256" s="107" t="s">
        <v>4181</v>
      </c>
      <c r="J256" s="107" t="s">
        <v>4182</v>
      </c>
    </row>
    <row r="257" spans="1:10" ht="15.75" x14ac:dyDescent="0.25">
      <c r="A257" s="73">
        <v>252</v>
      </c>
      <c r="B257" s="121"/>
      <c r="C257" s="103" t="s">
        <v>1149</v>
      </c>
      <c r="D257" s="104">
        <v>40739</v>
      </c>
      <c r="E257" s="105" t="s">
        <v>3381</v>
      </c>
      <c r="F257" s="105" t="s">
        <v>3382</v>
      </c>
      <c r="G257" s="106" t="s">
        <v>3391</v>
      </c>
      <c r="H257" s="107" t="s">
        <v>4183</v>
      </c>
      <c r="I257" s="107" t="s">
        <v>4184</v>
      </c>
      <c r="J257" s="107" t="s">
        <v>4185</v>
      </c>
    </row>
    <row r="258" spans="1:10" ht="16.5" thickBot="1" x14ac:dyDescent="0.3">
      <c r="A258" s="73">
        <v>253</v>
      </c>
      <c r="B258" s="166"/>
      <c r="C258" s="109" t="s">
        <v>4186</v>
      </c>
      <c r="D258" s="110">
        <v>40840</v>
      </c>
      <c r="E258" s="111" t="s">
        <v>3381</v>
      </c>
      <c r="F258" s="111" t="s">
        <v>3382</v>
      </c>
      <c r="G258" s="112" t="s">
        <v>3242</v>
      </c>
      <c r="H258" s="113" t="s">
        <v>4187</v>
      </c>
      <c r="I258" s="113" t="s">
        <v>4188</v>
      </c>
      <c r="J258" s="113" t="s">
        <v>4189</v>
      </c>
    </row>
    <row r="259" spans="1:10" ht="15.75" x14ac:dyDescent="0.25">
      <c r="A259" s="73">
        <v>254</v>
      </c>
      <c r="B259" s="125" t="s">
        <v>4190</v>
      </c>
      <c r="C259" s="97" t="s">
        <v>1130</v>
      </c>
      <c r="D259" s="98">
        <v>40604</v>
      </c>
      <c r="E259" s="99" t="s">
        <v>3381</v>
      </c>
      <c r="F259" s="99" t="s">
        <v>3382</v>
      </c>
      <c r="G259" s="100" t="s">
        <v>3230</v>
      </c>
      <c r="H259" s="101" t="s">
        <v>4191</v>
      </c>
      <c r="I259" s="101" t="s">
        <v>4192</v>
      </c>
      <c r="J259" s="101" t="s">
        <v>4193</v>
      </c>
    </row>
    <row r="260" spans="1:10" ht="15.75" x14ac:dyDescent="0.25">
      <c r="A260" s="65">
        <v>255</v>
      </c>
      <c r="B260" s="121"/>
      <c r="C260" s="103" t="s">
        <v>1147</v>
      </c>
      <c r="D260" s="104">
        <v>40729</v>
      </c>
      <c r="E260" s="105" t="s">
        <v>3381</v>
      </c>
      <c r="F260" s="105" t="s">
        <v>3382</v>
      </c>
      <c r="G260" s="106" t="s">
        <v>3377</v>
      </c>
      <c r="H260" s="107" t="s">
        <v>4194</v>
      </c>
      <c r="I260" s="107" t="s">
        <v>4195</v>
      </c>
      <c r="J260" s="107" t="s">
        <v>4196</v>
      </c>
    </row>
    <row r="261" spans="1:10" ht="15.75" x14ac:dyDescent="0.25">
      <c r="A261" s="73">
        <v>256</v>
      </c>
      <c r="B261" s="121"/>
      <c r="C261" s="103" t="s">
        <v>1131</v>
      </c>
      <c r="D261" s="104">
        <v>40854</v>
      </c>
      <c r="E261" s="105" t="s">
        <v>3381</v>
      </c>
      <c r="F261" s="105" t="s">
        <v>3382</v>
      </c>
      <c r="G261" s="106" t="s">
        <v>4197</v>
      </c>
      <c r="H261" s="107" t="s">
        <v>4198</v>
      </c>
      <c r="I261" s="107" t="s">
        <v>4199</v>
      </c>
      <c r="J261" s="107" t="s">
        <v>4200</v>
      </c>
    </row>
    <row r="262" spans="1:10" ht="15.75" x14ac:dyDescent="0.25">
      <c r="A262" s="73">
        <v>257</v>
      </c>
      <c r="B262" s="121"/>
      <c r="C262" s="103" t="s">
        <v>1135</v>
      </c>
      <c r="D262" s="104">
        <v>40565</v>
      </c>
      <c r="E262" s="105" t="s">
        <v>3381</v>
      </c>
      <c r="F262" s="105" t="s">
        <v>3382</v>
      </c>
      <c r="G262" s="106" t="s">
        <v>4201</v>
      </c>
      <c r="H262" s="107" t="s">
        <v>4202</v>
      </c>
      <c r="I262" s="107" t="s">
        <v>4203</v>
      </c>
      <c r="J262" s="107" t="s">
        <v>4204</v>
      </c>
    </row>
    <row r="263" spans="1:10" ht="15.75" x14ac:dyDescent="0.25">
      <c r="A263" s="73">
        <v>258</v>
      </c>
      <c r="B263" s="121"/>
      <c r="C263" s="103" t="s">
        <v>1116</v>
      </c>
      <c r="D263" s="104">
        <v>40757</v>
      </c>
      <c r="E263" s="105" t="s">
        <v>3381</v>
      </c>
      <c r="F263" s="105" t="s">
        <v>3382</v>
      </c>
      <c r="G263" s="106" t="s">
        <v>4032</v>
      </c>
      <c r="H263" s="107"/>
      <c r="I263" s="107"/>
      <c r="J263" s="107" t="s">
        <v>4205</v>
      </c>
    </row>
    <row r="264" spans="1:10" ht="16.5" thickBot="1" x14ac:dyDescent="0.3">
      <c r="A264" s="65">
        <v>259</v>
      </c>
      <c r="B264" s="122"/>
      <c r="C264" s="109" t="s">
        <v>1121</v>
      </c>
      <c r="D264" s="110">
        <v>40733</v>
      </c>
      <c r="E264" s="111" t="s">
        <v>3381</v>
      </c>
      <c r="F264" s="111" t="s">
        <v>3382</v>
      </c>
      <c r="G264" s="112" t="s">
        <v>4206</v>
      </c>
      <c r="H264" s="113" t="s">
        <v>4207</v>
      </c>
      <c r="I264" s="113" t="s">
        <v>4208</v>
      </c>
      <c r="J264" s="113" t="s">
        <v>4209</v>
      </c>
    </row>
    <row r="265" spans="1:10" s="91" customFormat="1" ht="15.75" x14ac:dyDescent="0.25">
      <c r="A265" s="73">
        <v>260</v>
      </c>
      <c r="B265" s="74" t="s">
        <v>4210</v>
      </c>
      <c r="C265" s="67" t="s">
        <v>2983</v>
      </c>
      <c r="D265" s="68">
        <v>40041</v>
      </c>
      <c r="E265" s="69" t="s">
        <v>3268</v>
      </c>
      <c r="F265" s="69" t="s">
        <v>3269</v>
      </c>
      <c r="G265" s="69" t="s">
        <v>3517</v>
      </c>
      <c r="H265" s="71" t="s">
        <v>4211</v>
      </c>
      <c r="I265" s="71" t="s">
        <v>4212</v>
      </c>
      <c r="J265" s="71" t="s">
        <v>4213</v>
      </c>
    </row>
    <row r="266" spans="1:10" ht="15.75" x14ac:dyDescent="0.25">
      <c r="A266" s="73">
        <v>261</v>
      </c>
      <c r="B266" s="74"/>
      <c r="C266" s="67" t="s">
        <v>2907</v>
      </c>
      <c r="D266" s="68">
        <v>40115</v>
      </c>
      <c r="E266" s="83" t="s">
        <v>3712</v>
      </c>
      <c r="F266" s="83" t="s">
        <v>3713</v>
      </c>
      <c r="G266" s="69" t="s">
        <v>3517</v>
      </c>
      <c r="H266" s="71" t="s">
        <v>4214</v>
      </c>
      <c r="I266" s="71" t="s">
        <v>4215</v>
      </c>
      <c r="J266" s="71" t="s">
        <v>4216</v>
      </c>
    </row>
    <row r="267" spans="1:10" ht="15.75" x14ac:dyDescent="0.25">
      <c r="A267" s="73">
        <v>262</v>
      </c>
      <c r="B267" s="74"/>
      <c r="C267" s="67" t="s">
        <v>186</v>
      </c>
      <c r="D267" s="68">
        <v>39873</v>
      </c>
      <c r="E267" s="69" t="s">
        <v>3809</v>
      </c>
      <c r="F267" s="69" t="s">
        <v>3810</v>
      </c>
      <c r="G267" s="70" t="s">
        <v>3259</v>
      </c>
      <c r="H267" s="71" t="s">
        <v>4217</v>
      </c>
      <c r="I267" s="71" t="s">
        <v>4218</v>
      </c>
      <c r="J267" s="71" t="s">
        <v>4219</v>
      </c>
    </row>
    <row r="268" spans="1:10" ht="15.75" x14ac:dyDescent="0.25">
      <c r="A268" s="65">
        <v>263</v>
      </c>
      <c r="B268" s="74"/>
      <c r="C268" s="67" t="s">
        <v>505</v>
      </c>
      <c r="D268" s="68">
        <v>39846</v>
      </c>
      <c r="E268" s="83" t="s">
        <v>3845</v>
      </c>
      <c r="F268" s="69" t="s">
        <v>3846</v>
      </c>
      <c r="G268" s="69" t="s">
        <v>3259</v>
      </c>
      <c r="H268" s="71" t="s">
        <v>4220</v>
      </c>
      <c r="I268" s="71" t="s">
        <v>4221</v>
      </c>
      <c r="J268" s="115" t="s">
        <v>4222</v>
      </c>
    </row>
    <row r="269" spans="1:10" ht="16.5" thickBot="1" x14ac:dyDescent="0.3">
      <c r="A269" s="73">
        <v>264</v>
      </c>
      <c r="B269" s="75"/>
      <c r="C269" s="76" t="s">
        <v>2726</v>
      </c>
      <c r="D269" s="77">
        <v>39831</v>
      </c>
      <c r="E269" s="78" t="s">
        <v>3845</v>
      </c>
      <c r="F269" s="78" t="s">
        <v>3846</v>
      </c>
      <c r="G269" s="78" t="s">
        <v>3259</v>
      </c>
      <c r="H269" s="80" t="s">
        <v>4223</v>
      </c>
      <c r="I269" s="80" t="s">
        <v>4224</v>
      </c>
      <c r="J269" s="124" t="s">
        <v>4225</v>
      </c>
    </row>
    <row r="270" spans="1:10" ht="15.75" x14ac:dyDescent="0.25">
      <c r="A270" s="73">
        <v>265</v>
      </c>
      <c r="B270" s="167" t="s">
        <v>4226</v>
      </c>
      <c r="C270" s="168" t="s">
        <v>505</v>
      </c>
      <c r="D270" s="127">
        <v>40592</v>
      </c>
      <c r="E270" s="128" t="s">
        <v>3376</v>
      </c>
      <c r="F270" s="128" t="s">
        <v>3252</v>
      </c>
      <c r="G270" s="129" t="s">
        <v>4227</v>
      </c>
      <c r="H270" s="130" t="s">
        <v>4228</v>
      </c>
      <c r="I270" s="130" t="s">
        <v>4229</v>
      </c>
      <c r="J270" s="130" t="s">
        <v>4230</v>
      </c>
    </row>
    <row r="271" spans="1:10" ht="15.75" x14ac:dyDescent="0.25">
      <c r="A271" s="73">
        <v>266</v>
      </c>
      <c r="B271" s="169"/>
      <c r="C271" s="97" t="s">
        <v>553</v>
      </c>
      <c r="D271" s="98">
        <v>40690</v>
      </c>
      <c r="E271" s="99" t="s">
        <v>3376</v>
      </c>
      <c r="F271" s="99" t="s">
        <v>3252</v>
      </c>
      <c r="G271" s="100" t="s">
        <v>4231</v>
      </c>
      <c r="H271" s="101" t="s">
        <v>4232</v>
      </c>
      <c r="I271" s="101" t="s">
        <v>4233</v>
      </c>
      <c r="J271" s="101" t="s">
        <v>4234</v>
      </c>
    </row>
    <row r="272" spans="1:10" ht="15.75" x14ac:dyDescent="0.25">
      <c r="A272" s="65">
        <v>267</v>
      </c>
      <c r="B272" s="169"/>
      <c r="C272" s="103" t="s">
        <v>542</v>
      </c>
      <c r="D272" s="104">
        <v>40878</v>
      </c>
      <c r="E272" s="105" t="s">
        <v>3376</v>
      </c>
      <c r="F272" s="105" t="s">
        <v>3252</v>
      </c>
      <c r="G272" s="106" t="s">
        <v>3387</v>
      </c>
      <c r="H272" s="107" t="s">
        <v>4235</v>
      </c>
      <c r="I272" s="107" t="s">
        <v>4236</v>
      </c>
      <c r="J272" s="107" t="s">
        <v>4237</v>
      </c>
    </row>
    <row r="273" spans="1:10" ht="15.75" x14ac:dyDescent="0.25">
      <c r="A273" s="73">
        <v>268</v>
      </c>
      <c r="B273" s="169"/>
      <c r="C273" s="97" t="s">
        <v>521</v>
      </c>
      <c r="D273" s="98">
        <v>40863</v>
      </c>
      <c r="E273" s="99" t="s">
        <v>3376</v>
      </c>
      <c r="F273" s="99" t="s">
        <v>3252</v>
      </c>
      <c r="G273" s="100" t="s">
        <v>4066</v>
      </c>
      <c r="H273" s="101" t="s">
        <v>4238</v>
      </c>
      <c r="I273" s="101" t="s">
        <v>4239</v>
      </c>
      <c r="J273" s="101" t="s">
        <v>4240</v>
      </c>
    </row>
    <row r="274" spans="1:10" ht="15.75" x14ac:dyDescent="0.25">
      <c r="A274" s="73">
        <v>269</v>
      </c>
      <c r="B274" s="169"/>
      <c r="C274" s="103" t="s">
        <v>540</v>
      </c>
      <c r="D274" s="104">
        <v>40774</v>
      </c>
      <c r="E274" s="105" t="s">
        <v>3376</v>
      </c>
      <c r="F274" s="105" t="s">
        <v>3252</v>
      </c>
      <c r="G274" s="106" t="s">
        <v>3550</v>
      </c>
      <c r="H274" s="107" t="s">
        <v>4241</v>
      </c>
      <c r="I274" s="107" t="s">
        <v>4242</v>
      </c>
      <c r="J274" s="107" t="s">
        <v>4243</v>
      </c>
    </row>
    <row r="275" spans="1:10" ht="16.5" thickBot="1" x14ac:dyDescent="0.3">
      <c r="A275" s="73">
        <v>270</v>
      </c>
      <c r="B275" s="170"/>
      <c r="C275" s="149" t="s">
        <v>503</v>
      </c>
      <c r="D275" s="110">
        <v>40689</v>
      </c>
      <c r="E275" s="111" t="s">
        <v>3376</v>
      </c>
      <c r="F275" s="111" t="s">
        <v>3252</v>
      </c>
      <c r="G275" s="112" t="s">
        <v>3737</v>
      </c>
      <c r="H275" s="113" t="s">
        <v>4244</v>
      </c>
      <c r="I275" s="113" t="s">
        <v>4245</v>
      </c>
      <c r="J275" s="113" t="s">
        <v>4246</v>
      </c>
    </row>
    <row r="276" spans="1:10" ht="15.75" x14ac:dyDescent="0.25">
      <c r="A276" s="65">
        <v>271</v>
      </c>
      <c r="B276" s="74" t="s">
        <v>4247</v>
      </c>
      <c r="C276" s="88" t="s">
        <v>2913</v>
      </c>
      <c r="D276" s="89">
        <v>39863</v>
      </c>
      <c r="E276" s="83" t="s">
        <v>3268</v>
      </c>
      <c r="F276" s="83" t="s">
        <v>3269</v>
      </c>
      <c r="G276" s="83" t="s">
        <v>3242</v>
      </c>
      <c r="H276" s="85" t="s">
        <v>4248</v>
      </c>
      <c r="I276" s="85" t="s">
        <v>4249</v>
      </c>
      <c r="J276" s="85" t="s">
        <v>4250</v>
      </c>
    </row>
    <row r="277" spans="1:10" ht="15.75" x14ac:dyDescent="0.25">
      <c r="A277" s="73">
        <v>272</v>
      </c>
      <c r="B277" s="74"/>
      <c r="C277" s="67" t="s">
        <v>2810</v>
      </c>
      <c r="D277" s="68">
        <v>39978</v>
      </c>
      <c r="E277" s="83" t="s">
        <v>3809</v>
      </c>
      <c r="F277" s="83" t="s">
        <v>3810</v>
      </c>
      <c r="G277" s="69" t="s">
        <v>3242</v>
      </c>
      <c r="H277" s="71" t="s">
        <v>4251</v>
      </c>
      <c r="I277" s="71" t="s">
        <v>4252</v>
      </c>
      <c r="J277" s="71" t="s">
        <v>4253</v>
      </c>
    </row>
    <row r="278" spans="1:10" ht="15.75" x14ac:dyDescent="0.25">
      <c r="A278" s="73">
        <v>273</v>
      </c>
      <c r="B278" s="74"/>
      <c r="C278" s="67" t="s">
        <v>2946</v>
      </c>
      <c r="D278" s="68">
        <v>40137</v>
      </c>
      <c r="E278" s="69" t="s">
        <v>3246</v>
      </c>
      <c r="F278" s="69" t="s">
        <v>3247</v>
      </c>
      <c r="G278" s="69" t="s">
        <v>3242</v>
      </c>
      <c r="H278" s="71" t="s">
        <v>4254</v>
      </c>
      <c r="I278" s="71" t="s">
        <v>4255</v>
      </c>
      <c r="J278" s="71" t="s">
        <v>4256</v>
      </c>
    </row>
    <row r="279" spans="1:10" ht="15.75" x14ac:dyDescent="0.25">
      <c r="A279" s="73">
        <v>274</v>
      </c>
      <c r="B279" s="74"/>
      <c r="C279" s="67" t="s">
        <v>1869</v>
      </c>
      <c r="D279" s="68">
        <v>39823</v>
      </c>
      <c r="E279" s="69" t="s">
        <v>3554</v>
      </c>
      <c r="F279" s="69" t="s">
        <v>3555</v>
      </c>
      <c r="G279" s="69" t="s">
        <v>3242</v>
      </c>
      <c r="H279" s="71" t="s">
        <v>4257</v>
      </c>
      <c r="I279" s="71" t="s">
        <v>4258</v>
      </c>
      <c r="J279" s="71" t="s">
        <v>4259</v>
      </c>
    </row>
    <row r="280" spans="1:10" ht="16.5" thickBot="1" x14ac:dyDescent="0.3">
      <c r="A280" s="65">
        <v>275</v>
      </c>
      <c r="B280" s="75"/>
      <c r="C280" s="76" t="s">
        <v>1155</v>
      </c>
      <c r="D280" s="77">
        <v>39861</v>
      </c>
      <c r="E280" s="78" t="s">
        <v>3251</v>
      </c>
      <c r="F280" s="78" t="s">
        <v>3252</v>
      </c>
      <c r="G280" s="78" t="s">
        <v>3242</v>
      </c>
      <c r="H280" s="80" t="s">
        <v>4260</v>
      </c>
      <c r="I280" s="80" t="s">
        <v>4261</v>
      </c>
      <c r="J280" s="80" t="s">
        <v>4262</v>
      </c>
    </row>
    <row r="281" spans="1:10" ht="15.75" x14ac:dyDescent="0.25">
      <c r="A281" s="73">
        <v>276</v>
      </c>
      <c r="B281" s="125" t="s">
        <v>4263</v>
      </c>
      <c r="C281" s="126" t="s">
        <v>729</v>
      </c>
      <c r="D281" s="127">
        <v>40701</v>
      </c>
      <c r="E281" s="128" t="s">
        <v>3385</v>
      </c>
      <c r="F281" s="128" t="s">
        <v>3386</v>
      </c>
      <c r="G281" s="129" t="s">
        <v>4051</v>
      </c>
      <c r="H281" s="130" t="s">
        <v>4264</v>
      </c>
      <c r="I281" s="130" t="s">
        <v>4265</v>
      </c>
      <c r="J281" s="130" t="s">
        <v>4266</v>
      </c>
    </row>
    <row r="282" spans="1:10" ht="15.75" x14ac:dyDescent="0.25">
      <c r="A282" s="73">
        <v>277</v>
      </c>
      <c r="B282" s="121"/>
      <c r="C282" s="103" t="s">
        <v>783</v>
      </c>
      <c r="D282" s="104">
        <v>40836</v>
      </c>
      <c r="E282" s="105" t="s">
        <v>4267</v>
      </c>
      <c r="F282" s="105" t="s">
        <v>4268</v>
      </c>
      <c r="G282" s="106" t="s">
        <v>4201</v>
      </c>
      <c r="H282" s="107" t="s">
        <v>4269</v>
      </c>
      <c r="I282" s="107" t="s">
        <v>4270</v>
      </c>
      <c r="J282" s="107" t="s">
        <v>4271</v>
      </c>
    </row>
    <row r="283" spans="1:10" s="91" customFormat="1" ht="15.75" x14ac:dyDescent="0.25">
      <c r="A283" s="73">
        <v>278</v>
      </c>
      <c r="B283" s="121"/>
      <c r="C283" s="103" t="s">
        <v>784</v>
      </c>
      <c r="D283" s="104">
        <v>40615</v>
      </c>
      <c r="E283" s="105" t="s">
        <v>4267</v>
      </c>
      <c r="F283" s="105" t="s">
        <v>4268</v>
      </c>
      <c r="G283" s="106" t="s">
        <v>3387</v>
      </c>
      <c r="H283" s="107" t="s">
        <v>4272</v>
      </c>
      <c r="I283" s="107" t="s">
        <v>4273</v>
      </c>
      <c r="J283" s="107" t="s">
        <v>4274</v>
      </c>
    </row>
    <row r="284" spans="1:10" ht="15.75" x14ac:dyDescent="0.25">
      <c r="A284" s="65">
        <v>279</v>
      </c>
      <c r="B284" s="121"/>
      <c r="C284" s="103" t="s">
        <v>767</v>
      </c>
      <c r="D284" s="104">
        <v>40760</v>
      </c>
      <c r="E284" s="105" t="s">
        <v>4267</v>
      </c>
      <c r="F284" s="105" t="s">
        <v>4268</v>
      </c>
      <c r="G284" s="106" t="s">
        <v>3235</v>
      </c>
      <c r="H284" s="107" t="s">
        <v>4275</v>
      </c>
      <c r="I284" s="107" t="s">
        <v>4276</v>
      </c>
      <c r="J284" s="107" t="s">
        <v>4277</v>
      </c>
    </row>
    <row r="285" spans="1:10" ht="15.75" x14ac:dyDescent="0.25">
      <c r="A285" s="73">
        <v>280</v>
      </c>
      <c r="B285" s="121"/>
      <c r="C285" s="103" t="s">
        <v>793</v>
      </c>
      <c r="D285" s="104">
        <v>40666</v>
      </c>
      <c r="E285" s="105" t="s">
        <v>4267</v>
      </c>
      <c r="F285" s="105" t="s">
        <v>4268</v>
      </c>
      <c r="G285" s="106" t="s">
        <v>3476</v>
      </c>
      <c r="H285" s="107" t="s">
        <v>4278</v>
      </c>
      <c r="I285" s="107" t="s">
        <v>4279</v>
      </c>
      <c r="J285" s="107" t="s">
        <v>4280</v>
      </c>
    </row>
    <row r="286" spans="1:10" ht="16.5" thickBot="1" x14ac:dyDescent="0.3">
      <c r="A286" s="73">
        <v>281</v>
      </c>
      <c r="B286" s="122"/>
      <c r="C286" s="134" t="s">
        <v>787</v>
      </c>
      <c r="D286" s="135">
        <v>40767</v>
      </c>
      <c r="E286" s="136" t="s">
        <v>4267</v>
      </c>
      <c r="F286" s="136" t="s">
        <v>4268</v>
      </c>
      <c r="G286" s="137" t="s">
        <v>3550</v>
      </c>
      <c r="H286" s="138" t="s">
        <v>4281</v>
      </c>
      <c r="I286" s="138" t="s">
        <v>4282</v>
      </c>
      <c r="J286" s="138" t="s">
        <v>4283</v>
      </c>
    </row>
    <row r="287" spans="1:10" ht="15.75" x14ac:dyDescent="0.25">
      <c r="A287" s="73">
        <v>282</v>
      </c>
      <c r="B287" s="66" t="s">
        <v>4284</v>
      </c>
      <c r="C287" s="67" t="s">
        <v>821</v>
      </c>
      <c r="D287" s="68">
        <v>40180</v>
      </c>
      <c r="E287" s="69" t="s">
        <v>4285</v>
      </c>
      <c r="F287" s="69" t="s">
        <v>4286</v>
      </c>
      <c r="G287" s="70" t="s">
        <v>3360</v>
      </c>
      <c r="H287" s="71" t="s">
        <v>4287</v>
      </c>
      <c r="I287" s="71" t="s">
        <v>4288</v>
      </c>
      <c r="J287" s="71" t="s">
        <v>4289</v>
      </c>
    </row>
    <row r="288" spans="1:10" ht="15.75" x14ac:dyDescent="0.25">
      <c r="A288" s="65">
        <v>283</v>
      </c>
      <c r="B288" s="74"/>
      <c r="C288" s="67" t="s">
        <v>1528</v>
      </c>
      <c r="D288" s="68">
        <v>40315</v>
      </c>
      <c r="E288" s="69" t="s">
        <v>4285</v>
      </c>
      <c r="F288" s="69" t="s">
        <v>4286</v>
      </c>
      <c r="G288" s="69" t="s">
        <v>3391</v>
      </c>
      <c r="H288" s="71" t="s">
        <v>4290</v>
      </c>
      <c r="I288" s="71" t="s">
        <v>4291</v>
      </c>
      <c r="J288" s="71" t="s">
        <v>4292</v>
      </c>
    </row>
    <row r="289" spans="1:10" ht="15.75" x14ac:dyDescent="0.25">
      <c r="A289" s="73">
        <v>284</v>
      </c>
      <c r="B289" s="74"/>
      <c r="C289" s="67" t="s">
        <v>1567</v>
      </c>
      <c r="D289" s="68">
        <v>40461</v>
      </c>
      <c r="E289" s="69" t="s">
        <v>4285</v>
      </c>
      <c r="F289" s="69" t="s">
        <v>4286</v>
      </c>
      <c r="G289" s="70" t="s">
        <v>3360</v>
      </c>
      <c r="H289" s="71" t="s">
        <v>4293</v>
      </c>
      <c r="I289" s="71" t="s">
        <v>4294</v>
      </c>
      <c r="J289" s="71" t="s">
        <v>4295</v>
      </c>
    </row>
    <row r="290" spans="1:10" ht="15.75" x14ac:dyDescent="0.25">
      <c r="A290" s="73">
        <v>285</v>
      </c>
      <c r="B290" s="74"/>
      <c r="C290" s="88" t="s">
        <v>1566</v>
      </c>
      <c r="D290" s="89" t="s">
        <v>1359</v>
      </c>
      <c r="E290" s="69" t="s">
        <v>4285</v>
      </c>
      <c r="F290" s="83" t="s">
        <v>4286</v>
      </c>
      <c r="G290" s="90" t="s">
        <v>3480</v>
      </c>
      <c r="H290" s="85" t="s">
        <v>4296</v>
      </c>
      <c r="I290" s="85" t="s">
        <v>4297</v>
      </c>
      <c r="J290" s="85" t="s">
        <v>4298</v>
      </c>
    </row>
    <row r="291" spans="1:10" ht="16.5" thickBot="1" x14ac:dyDescent="0.3">
      <c r="A291" s="73">
        <v>286</v>
      </c>
      <c r="B291" s="75"/>
      <c r="C291" s="171" t="s">
        <v>1461</v>
      </c>
      <c r="D291" s="77">
        <v>40255</v>
      </c>
      <c r="E291" s="78" t="s">
        <v>3956</v>
      </c>
      <c r="F291" s="78" t="s">
        <v>3957</v>
      </c>
      <c r="G291" s="79" t="s">
        <v>3387</v>
      </c>
      <c r="H291" s="80" t="s">
        <v>4299</v>
      </c>
      <c r="I291" s="80" t="s">
        <v>4300</v>
      </c>
      <c r="J291" s="80" t="s">
        <v>4301</v>
      </c>
    </row>
    <row r="292" spans="1:10" ht="15.75" x14ac:dyDescent="0.25">
      <c r="A292" s="65">
        <v>287</v>
      </c>
      <c r="B292" s="125" t="s">
        <v>4302</v>
      </c>
      <c r="C292" s="97" t="s">
        <v>991</v>
      </c>
      <c r="D292" s="98">
        <v>40812</v>
      </c>
      <c r="E292" s="99" t="s">
        <v>4054</v>
      </c>
      <c r="F292" s="99" t="s">
        <v>4055</v>
      </c>
      <c r="G292" s="100" t="s">
        <v>4303</v>
      </c>
      <c r="H292" s="101" t="s">
        <v>4304</v>
      </c>
      <c r="I292" s="101" t="s">
        <v>4305</v>
      </c>
      <c r="J292" s="101" t="s">
        <v>4306</v>
      </c>
    </row>
    <row r="293" spans="1:10" ht="15.75" x14ac:dyDescent="0.25">
      <c r="A293" s="73">
        <v>288</v>
      </c>
      <c r="B293" s="121"/>
      <c r="C293" s="103" t="s">
        <v>972</v>
      </c>
      <c r="D293" s="104">
        <v>40547</v>
      </c>
      <c r="E293" s="105" t="s">
        <v>4054</v>
      </c>
      <c r="F293" s="105" t="s">
        <v>4055</v>
      </c>
      <c r="G293" s="106" t="s">
        <v>3235</v>
      </c>
      <c r="H293" s="107" t="s">
        <v>4307</v>
      </c>
      <c r="I293" s="107" t="s">
        <v>4308</v>
      </c>
      <c r="J293" s="107" t="s">
        <v>4309</v>
      </c>
    </row>
    <row r="294" spans="1:10" ht="15.75" x14ac:dyDescent="0.25">
      <c r="A294" s="73">
        <v>289</v>
      </c>
      <c r="B294" s="121"/>
      <c r="C294" s="103" t="s">
        <v>994</v>
      </c>
      <c r="D294" s="104">
        <v>40758</v>
      </c>
      <c r="E294" s="105" t="s">
        <v>4054</v>
      </c>
      <c r="F294" s="105" t="s">
        <v>4055</v>
      </c>
      <c r="G294" s="106" t="s">
        <v>3259</v>
      </c>
      <c r="H294" s="107" t="s">
        <v>4310</v>
      </c>
      <c r="I294" s="107" t="s">
        <v>4311</v>
      </c>
      <c r="J294" s="107" t="s">
        <v>4312</v>
      </c>
    </row>
    <row r="295" spans="1:10" ht="15.75" x14ac:dyDescent="0.25">
      <c r="A295" s="73">
        <v>290</v>
      </c>
      <c r="B295" s="121"/>
      <c r="C295" s="103" t="s">
        <v>1001</v>
      </c>
      <c r="D295" s="104">
        <v>40744</v>
      </c>
      <c r="E295" s="105" t="s">
        <v>4054</v>
      </c>
      <c r="F295" s="105" t="s">
        <v>4055</v>
      </c>
      <c r="G295" s="106" t="s">
        <v>3410</v>
      </c>
      <c r="H295" s="107" t="s">
        <v>4313</v>
      </c>
      <c r="I295" s="107" t="s">
        <v>4314</v>
      </c>
      <c r="J295" s="107" t="s">
        <v>4315</v>
      </c>
    </row>
    <row r="296" spans="1:10" ht="15.75" x14ac:dyDescent="0.25">
      <c r="A296" s="65">
        <v>291</v>
      </c>
      <c r="B296" s="121"/>
      <c r="C296" s="103" t="s">
        <v>995</v>
      </c>
      <c r="D296" s="104">
        <v>40713</v>
      </c>
      <c r="E296" s="105" t="s">
        <v>4054</v>
      </c>
      <c r="F296" s="105" t="s">
        <v>4055</v>
      </c>
      <c r="G296" s="106" t="s">
        <v>4066</v>
      </c>
      <c r="H296" s="107" t="s">
        <v>4316</v>
      </c>
      <c r="I296" s="107" t="s">
        <v>4317</v>
      </c>
      <c r="J296" s="107" t="s">
        <v>4318</v>
      </c>
    </row>
    <row r="297" spans="1:10" s="91" customFormat="1" ht="16.5" thickBot="1" x14ac:dyDescent="0.3">
      <c r="A297" s="73">
        <v>292</v>
      </c>
      <c r="B297" s="122"/>
      <c r="C297" s="109" t="s">
        <v>968</v>
      </c>
      <c r="D297" s="110">
        <v>40683</v>
      </c>
      <c r="E297" s="111" t="s">
        <v>4054</v>
      </c>
      <c r="F297" s="111" t="s">
        <v>4055</v>
      </c>
      <c r="G297" s="112" t="s">
        <v>3387</v>
      </c>
      <c r="H297" s="113" t="s">
        <v>4319</v>
      </c>
      <c r="I297" s="113" t="s">
        <v>4320</v>
      </c>
      <c r="J297" s="113" t="s">
        <v>4321</v>
      </c>
    </row>
    <row r="298" spans="1:10" s="72" customFormat="1" ht="15.75" x14ac:dyDescent="0.25">
      <c r="A298" s="73">
        <v>293</v>
      </c>
      <c r="B298" s="66" t="s">
        <v>4322</v>
      </c>
      <c r="C298" s="81" t="s">
        <v>1896</v>
      </c>
      <c r="D298" s="82">
        <v>40428</v>
      </c>
      <c r="E298" s="83" t="s">
        <v>3303</v>
      </c>
      <c r="F298" s="87" t="s">
        <v>3304</v>
      </c>
      <c r="G298" s="87" t="s">
        <v>4323</v>
      </c>
      <c r="H298" s="86" t="s">
        <v>4324</v>
      </c>
      <c r="I298" s="86" t="s">
        <v>4325</v>
      </c>
      <c r="J298" s="86" t="s">
        <v>4326</v>
      </c>
    </row>
    <row r="299" spans="1:10" ht="15.75" x14ac:dyDescent="0.25">
      <c r="A299" s="73">
        <v>294</v>
      </c>
      <c r="B299" s="74"/>
      <c r="C299" s="172" t="s">
        <v>2154</v>
      </c>
      <c r="D299" s="68">
        <v>40408</v>
      </c>
      <c r="E299" s="83" t="s">
        <v>3303</v>
      </c>
      <c r="F299" s="69" t="s">
        <v>3304</v>
      </c>
      <c r="G299" s="70" t="s">
        <v>3259</v>
      </c>
      <c r="H299" s="71" t="s">
        <v>4327</v>
      </c>
      <c r="I299" s="71" t="s">
        <v>4328</v>
      </c>
      <c r="J299" s="71" t="s">
        <v>4329</v>
      </c>
    </row>
    <row r="300" spans="1:10" ht="15.75" x14ac:dyDescent="0.25">
      <c r="A300" s="65">
        <v>295</v>
      </c>
      <c r="B300" s="74"/>
      <c r="C300" s="67" t="s">
        <v>2099</v>
      </c>
      <c r="D300" s="68">
        <v>40341</v>
      </c>
      <c r="E300" s="69" t="s">
        <v>3663</v>
      </c>
      <c r="F300" s="69" t="s">
        <v>3664</v>
      </c>
      <c r="G300" s="70" t="s">
        <v>3276</v>
      </c>
      <c r="H300" s="85" t="s">
        <v>4330</v>
      </c>
      <c r="I300" s="71" t="s">
        <v>4331</v>
      </c>
      <c r="J300" s="71" t="s">
        <v>4332</v>
      </c>
    </row>
    <row r="301" spans="1:10" ht="16.5" thickBot="1" x14ac:dyDescent="0.3">
      <c r="A301" s="73">
        <v>296</v>
      </c>
      <c r="B301" s="74"/>
      <c r="C301" s="76" t="s">
        <v>2103</v>
      </c>
      <c r="D301" s="77">
        <v>40395</v>
      </c>
      <c r="E301" s="78" t="s">
        <v>3663</v>
      </c>
      <c r="F301" s="78" t="s">
        <v>3664</v>
      </c>
      <c r="G301" s="79" t="s">
        <v>3276</v>
      </c>
      <c r="H301" s="80" t="s">
        <v>4333</v>
      </c>
      <c r="I301" s="80" t="s">
        <v>4334</v>
      </c>
      <c r="J301" s="80" t="s">
        <v>4335</v>
      </c>
    </row>
    <row r="302" spans="1:10" ht="15.75" x14ac:dyDescent="0.25">
      <c r="A302" s="73">
        <v>297</v>
      </c>
      <c r="B302" s="125" t="s">
        <v>4336</v>
      </c>
      <c r="C302" s="97" t="s">
        <v>1024</v>
      </c>
      <c r="D302" s="98">
        <v>40694</v>
      </c>
      <c r="E302" s="99" t="s">
        <v>4027</v>
      </c>
      <c r="F302" s="99" t="s">
        <v>4028</v>
      </c>
      <c r="G302" s="100" t="s">
        <v>4337</v>
      </c>
      <c r="H302" s="101" t="s">
        <v>4338</v>
      </c>
      <c r="I302" s="101" t="s">
        <v>4339</v>
      </c>
      <c r="J302" s="101" t="s">
        <v>4340</v>
      </c>
    </row>
    <row r="303" spans="1:10" ht="15.75" x14ac:dyDescent="0.25">
      <c r="A303" s="73">
        <v>298</v>
      </c>
      <c r="B303" s="121"/>
      <c r="C303" s="97" t="s">
        <v>1042</v>
      </c>
      <c r="D303" s="98">
        <v>40668</v>
      </c>
      <c r="E303" s="99" t="s">
        <v>4027</v>
      </c>
      <c r="F303" s="99" t="s">
        <v>4028</v>
      </c>
      <c r="G303" s="100" t="s">
        <v>3395</v>
      </c>
      <c r="H303" s="101" t="s">
        <v>4341</v>
      </c>
      <c r="I303" s="101" t="s">
        <v>4342</v>
      </c>
      <c r="J303" s="101" t="s">
        <v>4343</v>
      </c>
    </row>
    <row r="304" spans="1:10" ht="15.75" x14ac:dyDescent="0.25">
      <c r="A304" s="65">
        <v>299</v>
      </c>
      <c r="B304" s="121"/>
      <c r="C304" s="103" t="s">
        <v>1060</v>
      </c>
      <c r="D304" s="104">
        <v>40568</v>
      </c>
      <c r="E304" s="105" t="s">
        <v>4027</v>
      </c>
      <c r="F304" s="105" t="s">
        <v>4028</v>
      </c>
      <c r="G304" s="106" t="s">
        <v>4344</v>
      </c>
      <c r="H304" s="107" t="s">
        <v>4345</v>
      </c>
      <c r="I304" s="107" t="s">
        <v>4346</v>
      </c>
      <c r="J304" s="107" t="s">
        <v>4347</v>
      </c>
    </row>
    <row r="305" spans="1:10" ht="15.75" x14ac:dyDescent="0.25">
      <c r="A305" s="73">
        <v>300</v>
      </c>
      <c r="B305" s="121"/>
      <c r="C305" s="103" t="s">
        <v>1036</v>
      </c>
      <c r="D305" s="104">
        <v>40555</v>
      </c>
      <c r="E305" s="105" t="s">
        <v>4027</v>
      </c>
      <c r="F305" s="105" t="s">
        <v>4028</v>
      </c>
      <c r="G305" s="106" t="s">
        <v>3377</v>
      </c>
      <c r="H305" s="107" t="s">
        <v>4348</v>
      </c>
      <c r="I305" s="107" t="s">
        <v>4349</v>
      </c>
      <c r="J305" s="107" t="s">
        <v>4350</v>
      </c>
    </row>
    <row r="306" spans="1:10" s="91" customFormat="1" ht="15.75" x14ac:dyDescent="0.25">
      <c r="A306" s="73">
        <v>301</v>
      </c>
      <c r="B306" s="121"/>
      <c r="C306" s="173" t="s">
        <v>1022</v>
      </c>
      <c r="D306" s="104">
        <v>40763</v>
      </c>
      <c r="E306" s="105" t="s">
        <v>4027</v>
      </c>
      <c r="F306" s="105" t="s">
        <v>4028</v>
      </c>
      <c r="G306" s="106" t="s">
        <v>4351</v>
      </c>
      <c r="H306" s="107" t="s">
        <v>4352</v>
      </c>
      <c r="I306" s="107" t="s">
        <v>4353</v>
      </c>
      <c r="J306" s="107" t="s">
        <v>4354</v>
      </c>
    </row>
    <row r="307" spans="1:10" s="91" customFormat="1" ht="16.5" thickBot="1" x14ac:dyDescent="0.3">
      <c r="A307" s="73">
        <v>302</v>
      </c>
      <c r="B307" s="122"/>
      <c r="C307" s="134" t="s">
        <v>1061</v>
      </c>
      <c r="D307" s="135">
        <v>40786</v>
      </c>
      <c r="E307" s="136" t="s">
        <v>4027</v>
      </c>
      <c r="F307" s="136" t="s">
        <v>4028</v>
      </c>
      <c r="G307" s="137" t="s">
        <v>3550</v>
      </c>
      <c r="H307" s="138" t="s">
        <v>4355</v>
      </c>
      <c r="I307" s="138" t="s">
        <v>4356</v>
      </c>
      <c r="J307" s="138" t="s">
        <v>4357</v>
      </c>
    </row>
    <row r="308" spans="1:10" ht="15.75" x14ac:dyDescent="0.25">
      <c r="A308" s="65">
        <v>303</v>
      </c>
      <c r="B308" s="121" t="s">
        <v>4358</v>
      </c>
      <c r="C308" s="173" t="s">
        <v>1229</v>
      </c>
      <c r="D308" s="104">
        <v>40699</v>
      </c>
      <c r="E308" s="105" t="s">
        <v>3882</v>
      </c>
      <c r="F308" s="105" t="s">
        <v>3883</v>
      </c>
      <c r="G308" s="106" t="s">
        <v>4359</v>
      </c>
      <c r="H308" s="107" t="s">
        <v>4360</v>
      </c>
      <c r="I308" s="107" t="s">
        <v>4361</v>
      </c>
      <c r="J308" s="107" t="s">
        <v>4362</v>
      </c>
    </row>
    <row r="309" spans="1:10" s="155" customFormat="1" ht="15.75" x14ac:dyDescent="0.25">
      <c r="A309" s="73">
        <v>304</v>
      </c>
      <c r="B309" s="121"/>
      <c r="C309" s="174" t="s">
        <v>1293</v>
      </c>
      <c r="D309" s="175">
        <v>40801</v>
      </c>
      <c r="E309" s="176" t="s">
        <v>3821</v>
      </c>
      <c r="F309" s="176" t="s">
        <v>3822</v>
      </c>
      <c r="G309" s="177" t="s">
        <v>3428</v>
      </c>
      <c r="H309" s="178" t="s">
        <v>4363</v>
      </c>
      <c r="I309" s="178" t="s">
        <v>4364</v>
      </c>
      <c r="J309" s="178" t="s">
        <v>4365</v>
      </c>
    </row>
    <row r="310" spans="1:10" ht="15.75" x14ac:dyDescent="0.25">
      <c r="A310" s="73">
        <v>305</v>
      </c>
      <c r="B310" s="121"/>
      <c r="C310" s="97" t="s">
        <v>1264</v>
      </c>
      <c r="D310" s="98">
        <v>40736</v>
      </c>
      <c r="E310" s="99" t="s">
        <v>3821</v>
      </c>
      <c r="F310" s="99" t="s">
        <v>3822</v>
      </c>
      <c r="G310" s="100" t="s">
        <v>4032</v>
      </c>
      <c r="H310" s="101" t="s">
        <v>4366</v>
      </c>
      <c r="I310" s="101" t="s">
        <v>4367</v>
      </c>
      <c r="J310" s="101" t="s">
        <v>4368</v>
      </c>
    </row>
    <row r="311" spans="1:10" ht="15.75" x14ac:dyDescent="0.25">
      <c r="A311" s="73">
        <v>306</v>
      </c>
      <c r="B311" s="121"/>
      <c r="C311" s="103" t="s">
        <v>1267</v>
      </c>
      <c r="D311" s="104">
        <v>40850</v>
      </c>
      <c r="E311" s="105" t="s">
        <v>3821</v>
      </c>
      <c r="F311" s="105" t="s">
        <v>3822</v>
      </c>
      <c r="G311" s="106" t="s">
        <v>3259</v>
      </c>
      <c r="H311" s="107" t="s">
        <v>4369</v>
      </c>
      <c r="I311" s="107" t="s">
        <v>4370</v>
      </c>
      <c r="J311" s="107" t="s">
        <v>3849</v>
      </c>
    </row>
    <row r="312" spans="1:10" ht="15.75" x14ac:dyDescent="0.25">
      <c r="A312" s="65">
        <v>307</v>
      </c>
      <c r="B312" s="121"/>
      <c r="C312" s="103" t="s">
        <v>1255</v>
      </c>
      <c r="D312" s="104">
        <v>40850</v>
      </c>
      <c r="E312" s="105" t="s">
        <v>3821</v>
      </c>
      <c r="F312" s="105" t="s">
        <v>3822</v>
      </c>
      <c r="G312" s="106" t="s">
        <v>4032</v>
      </c>
      <c r="H312" s="107" t="s">
        <v>4371</v>
      </c>
      <c r="I312" s="107" t="s">
        <v>4372</v>
      </c>
      <c r="J312" s="107" t="s">
        <v>4373</v>
      </c>
    </row>
    <row r="313" spans="1:10" s="72" customFormat="1" ht="16.5" thickBot="1" x14ac:dyDescent="0.3">
      <c r="A313" s="73">
        <v>308</v>
      </c>
      <c r="B313" s="122"/>
      <c r="C313" s="109" t="s">
        <v>1281</v>
      </c>
      <c r="D313" s="110">
        <v>40902</v>
      </c>
      <c r="E313" s="111" t="s">
        <v>3821</v>
      </c>
      <c r="F313" s="111" t="s">
        <v>3822</v>
      </c>
      <c r="G313" s="112" t="s">
        <v>4374</v>
      </c>
      <c r="H313" s="113" t="s">
        <v>4375</v>
      </c>
      <c r="I313" s="113" t="s">
        <v>4376</v>
      </c>
      <c r="J313" s="113" t="s">
        <v>4377</v>
      </c>
    </row>
    <row r="314" spans="1:10" s="72" customFormat="1" ht="15.75" x14ac:dyDescent="0.25">
      <c r="A314" s="73">
        <v>309</v>
      </c>
      <c r="B314" s="66" t="s">
        <v>4378</v>
      </c>
      <c r="C314" s="88" t="s">
        <v>1760</v>
      </c>
      <c r="D314" s="89">
        <v>40229</v>
      </c>
      <c r="E314" s="83" t="s">
        <v>3358</v>
      </c>
      <c r="F314" s="83" t="s">
        <v>3359</v>
      </c>
      <c r="G314" s="90" t="s">
        <v>3360</v>
      </c>
      <c r="H314" s="85" t="s">
        <v>4379</v>
      </c>
      <c r="I314" s="85" t="s">
        <v>4380</v>
      </c>
      <c r="J314" s="85" t="s">
        <v>4381</v>
      </c>
    </row>
    <row r="315" spans="1:10" s="72" customFormat="1" ht="15.75" x14ac:dyDescent="0.25">
      <c r="A315" s="73">
        <v>310</v>
      </c>
      <c r="B315" s="74"/>
      <c r="C315" s="67" t="s">
        <v>2134</v>
      </c>
      <c r="D315" s="68">
        <v>40409</v>
      </c>
      <c r="E315" s="83" t="s">
        <v>3303</v>
      </c>
      <c r="F315" s="69" t="s">
        <v>3304</v>
      </c>
      <c r="G315" s="70" t="s">
        <v>3360</v>
      </c>
      <c r="H315" s="71" t="s">
        <v>4382</v>
      </c>
      <c r="I315" s="71" t="s">
        <v>4383</v>
      </c>
      <c r="J315" s="71" t="s">
        <v>4384</v>
      </c>
    </row>
    <row r="316" spans="1:10" s="72" customFormat="1" ht="15.75" x14ac:dyDescent="0.25">
      <c r="A316" s="65">
        <v>311</v>
      </c>
      <c r="B316" s="74"/>
      <c r="C316" s="67" t="s">
        <v>2151</v>
      </c>
      <c r="D316" s="68">
        <v>40369</v>
      </c>
      <c r="E316" s="83" t="s">
        <v>3303</v>
      </c>
      <c r="F316" s="69" t="s">
        <v>3304</v>
      </c>
      <c r="G316" s="70" t="s">
        <v>3242</v>
      </c>
      <c r="H316" s="71" t="s">
        <v>4385</v>
      </c>
      <c r="I316" s="71" t="s">
        <v>4386</v>
      </c>
      <c r="J316" s="71" t="s">
        <v>4387</v>
      </c>
    </row>
    <row r="317" spans="1:10" s="72" customFormat="1" ht="15.75" x14ac:dyDescent="0.25">
      <c r="A317" s="73">
        <v>312</v>
      </c>
      <c r="B317" s="74"/>
      <c r="C317" s="88" t="s">
        <v>1293</v>
      </c>
      <c r="D317" s="89">
        <v>40372</v>
      </c>
      <c r="E317" s="83" t="s">
        <v>3358</v>
      </c>
      <c r="F317" s="90" t="s">
        <v>3359</v>
      </c>
      <c r="G317" s="83" t="s">
        <v>3360</v>
      </c>
      <c r="H317" s="85" t="s">
        <v>4388</v>
      </c>
      <c r="I317" s="85" t="s">
        <v>4389</v>
      </c>
      <c r="J317" s="85" t="s">
        <v>4390</v>
      </c>
    </row>
    <row r="318" spans="1:10" s="72" customFormat="1" ht="16.5" thickBot="1" x14ac:dyDescent="0.3">
      <c r="A318" s="73">
        <v>313</v>
      </c>
      <c r="B318" s="75"/>
      <c r="C318" s="76" t="s">
        <v>1782</v>
      </c>
      <c r="D318" s="77">
        <v>40479</v>
      </c>
      <c r="E318" s="78" t="s">
        <v>3358</v>
      </c>
      <c r="F318" s="78" t="s">
        <v>3359</v>
      </c>
      <c r="G318" s="79" t="s">
        <v>3360</v>
      </c>
      <c r="H318" s="80" t="s">
        <v>4391</v>
      </c>
      <c r="I318" s="80" t="s">
        <v>4392</v>
      </c>
      <c r="J318" s="80" t="s">
        <v>4393</v>
      </c>
    </row>
    <row r="319" spans="1:10" s="72" customFormat="1" ht="15.75" x14ac:dyDescent="0.25">
      <c r="A319" s="73">
        <v>314</v>
      </c>
      <c r="B319" s="167" t="s">
        <v>4394</v>
      </c>
      <c r="C319" s="179" t="s">
        <v>466</v>
      </c>
      <c r="D319" s="180">
        <v>40622</v>
      </c>
      <c r="E319" s="181" t="s">
        <v>4267</v>
      </c>
      <c r="F319" s="105" t="s">
        <v>4268</v>
      </c>
      <c r="G319" s="182" t="s">
        <v>4066</v>
      </c>
      <c r="H319" s="183" t="s">
        <v>4395</v>
      </c>
      <c r="I319" s="183" t="s">
        <v>4396</v>
      </c>
      <c r="J319" s="183" t="s">
        <v>4397</v>
      </c>
    </row>
    <row r="320" spans="1:10" s="72" customFormat="1" ht="15.75" x14ac:dyDescent="0.25">
      <c r="A320" s="65">
        <v>315</v>
      </c>
      <c r="B320" s="169"/>
      <c r="C320" s="103" t="s">
        <v>811</v>
      </c>
      <c r="D320" s="104">
        <v>40614</v>
      </c>
      <c r="E320" s="105" t="s">
        <v>3625</v>
      </c>
      <c r="F320" s="105" t="s">
        <v>3626</v>
      </c>
      <c r="G320" s="106" t="s">
        <v>3353</v>
      </c>
      <c r="H320" s="107" t="s">
        <v>4398</v>
      </c>
      <c r="I320" s="107" t="s">
        <v>4399</v>
      </c>
      <c r="J320" s="107" t="s">
        <v>4400</v>
      </c>
    </row>
    <row r="321" spans="1:10" s="72" customFormat="1" ht="15.75" x14ac:dyDescent="0.25">
      <c r="A321" s="73">
        <v>316</v>
      </c>
      <c r="B321" s="169"/>
      <c r="C321" s="103" t="s">
        <v>863</v>
      </c>
      <c r="D321" s="104">
        <v>40725</v>
      </c>
      <c r="E321" s="105" t="s">
        <v>4401</v>
      </c>
      <c r="F321" s="105" t="s">
        <v>4402</v>
      </c>
      <c r="G321" s="106" t="s">
        <v>3353</v>
      </c>
      <c r="H321" s="107" t="s">
        <v>4403</v>
      </c>
      <c r="I321" s="107" t="s">
        <v>4404</v>
      </c>
      <c r="J321" s="107" t="s">
        <v>4405</v>
      </c>
    </row>
    <row r="322" spans="1:10" s="72" customFormat="1" ht="15.75" x14ac:dyDescent="0.25">
      <c r="A322" s="73">
        <v>317</v>
      </c>
      <c r="B322" s="169"/>
      <c r="C322" s="103" t="s">
        <v>864</v>
      </c>
      <c r="D322" s="104">
        <v>40715</v>
      </c>
      <c r="E322" s="105" t="s">
        <v>4401</v>
      </c>
      <c r="F322" s="105" t="s">
        <v>4402</v>
      </c>
      <c r="G322" s="106" t="s">
        <v>3353</v>
      </c>
      <c r="H322" s="107" t="s">
        <v>4406</v>
      </c>
      <c r="I322" s="107" t="s">
        <v>4407</v>
      </c>
      <c r="J322" s="107" t="s">
        <v>4408</v>
      </c>
    </row>
    <row r="323" spans="1:10" s="72" customFormat="1" ht="15.75" x14ac:dyDescent="0.25">
      <c r="A323" s="73">
        <v>318</v>
      </c>
      <c r="B323" s="169"/>
      <c r="C323" s="103" t="s">
        <v>879</v>
      </c>
      <c r="D323" s="104">
        <v>40863</v>
      </c>
      <c r="E323" s="105" t="s">
        <v>4401</v>
      </c>
      <c r="F323" s="105" t="s">
        <v>4402</v>
      </c>
      <c r="G323" s="106" t="s">
        <v>3428</v>
      </c>
      <c r="H323" s="107" t="s">
        <v>4409</v>
      </c>
      <c r="I323" s="107" t="s">
        <v>4410</v>
      </c>
      <c r="J323" s="107" t="s">
        <v>4411</v>
      </c>
    </row>
    <row r="324" spans="1:10" s="72" customFormat="1" ht="16.5" thickBot="1" x14ac:dyDescent="0.3">
      <c r="A324" s="65">
        <v>319</v>
      </c>
      <c r="B324" s="170"/>
      <c r="C324" s="109" t="s">
        <v>876</v>
      </c>
      <c r="D324" s="110">
        <v>40547</v>
      </c>
      <c r="E324" s="111" t="s">
        <v>4401</v>
      </c>
      <c r="F324" s="105" t="s">
        <v>4402</v>
      </c>
      <c r="G324" s="112" t="s">
        <v>3223</v>
      </c>
      <c r="H324" s="113" t="s">
        <v>4412</v>
      </c>
      <c r="I324" s="113" t="s">
        <v>4413</v>
      </c>
      <c r="J324" s="113" t="s">
        <v>4414</v>
      </c>
    </row>
    <row r="325" spans="1:10" ht="15.75" x14ac:dyDescent="0.25">
      <c r="A325" s="73">
        <v>320</v>
      </c>
      <c r="B325" s="125" t="s">
        <v>4415</v>
      </c>
      <c r="C325" s="126" t="s">
        <v>906</v>
      </c>
      <c r="D325" s="127">
        <v>40606</v>
      </c>
      <c r="E325" s="128" t="s">
        <v>4401</v>
      </c>
      <c r="F325" s="105" t="s">
        <v>4402</v>
      </c>
      <c r="G325" s="129" t="s">
        <v>3476</v>
      </c>
      <c r="H325" s="130" t="s">
        <v>4416</v>
      </c>
      <c r="I325" s="130" t="s">
        <v>4417</v>
      </c>
      <c r="J325" s="130" t="s">
        <v>4418</v>
      </c>
    </row>
    <row r="326" spans="1:10" ht="15.75" x14ac:dyDescent="0.25">
      <c r="A326" s="73">
        <v>321</v>
      </c>
      <c r="B326" s="121"/>
      <c r="C326" s="103" t="s">
        <v>899</v>
      </c>
      <c r="D326" s="104">
        <v>40594</v>
      </c>
      <c r="E326" s="105" t="s">
        <v>4401</v>
      </c>
      <c r="F326" s="105" t="s">
        <v>4402</v>
      </c>
      <c r="G326" s="106" t="s">
        <v>3764</v>
      </c>
      <c r="H326" s="107" t="s">
        <v>4419</v>
      </c>
      <c r="I326" s="107" t="s">
        <v>4420</v>
      </c>
      <c r="J326" s="107" t="s">
        <v>4421</v>
      </c>
    </row>
    <row r="327" spans="1:10" ht="15.75" x14ac:dyDescent="0.25">
      <c r="A327" s="73">
        <v>322</v>
      </c>
      <c r="B327" s="121"/>
      <c r="C327" s="103" t="s">
        <v>615</v>
      </c>
      <c r="D327" s="104">
        <v>40766</v>
      </c>
      <c r="E327" s="105" t="s">
        <v>4422</v>
      </c>
      <c r="F327" s="105" t="s">
        <v>4423</v>
      </c>
      <c r="G327" s="106" t="s">
        <v>3391</v>
      </c>
      <c r="H327" s="107" t="s">
        <v>4424</v>
      </c>
      <c r="I327" s="107" t="s">
        <v>4425</v>
      </c>
      <c r="J327" s="107" t="s">
        <v>4426</v>
      </c>
    </row>
    <row r="328" spans="1:10" s="72" customFormat="1" ht="15.75" x14ac:dyDescent="0.25">
      <c r="A328" s="65">
        <v>323</v>
      </c>
      <c r="B328" s="121"/>
      <c r="C328" s="103" t="s">
        <v>1004</v>
      </c>
      <c r="D328" s="104">
        <v>40649</v>
      </c>
      <c r="E328" s="105" t="s">
        <v>4054</v>
      </c>
      <c r="F328" s="105" t="s">
        <v>4055</v>
      </c>
      <c r="G328" s="106" t="s">
        <v>3242</v>
      </c>
      <c r="H328" s="107" t="s">
        <v>4427</v>
      </c>
      <c r="I328" s="107" t="s">
        <v>4428</v>
      </c>
      <c r="J328" s="107" t="s">
        <v>4429</v>
      </c>
    </row>
    <row r="329" spans="1:10" ht="16.5" thickBot="1" x14ac:dyDescent="0.3">
      <c r="A329" s="73">
        <v>324</v>
      </c>
      <c r="B329" s="121"/>
      <c r="C329" s="103" t="s">
        <v>4430</v>
      </c>
      <c r="D329" s="104">
        <v>40871</v>
      </c>
      <c r="E329" s="105" t="s">
        <v>4054</v>
      </c>
      <c r="F329" s="105" t="s">
        <v>4055</v>
      </c>
      <c r="G329" s="106" t="s">
        <v>3230</v>
      </c>
      <c r="H329" s="107" t="s">
        <v>4431</v>
      </c>
      <c r="I329" s="107" t="s">
        <v>4432</v>
      </c>
      <c r="J329" s="107" t="s">
        <v>4433</v>
      </c>
    </row>
    <row r="330" spans="1:10" ht="15.75" x14ac:dyDescent="0.25">
      <c r="A330" s="73">
        <v>325</v>
      </c>
      <c r="B330" s="66" t="s">
        <v>4434</v>
      </c>
      <c r="C330" s="81" t="s">
        <v>491</v>
      </c>
      <c r="D330" s="82">
        <v>40261</v>
      </c>
      <c r="E330" s="83" t="s">
        <v>3809</v>
      </c>
      <c r="F330" s="87" t="s">
        <v>3810</v>
      </c>
      <c r="G330" s="84" t="s">
        <v>3920</v>
      </c>
      <c r="H330" s="86" t="s">
        <v>4435</v>
      </c>
      <c r="I330" s="86" t="s">
        <v>4436</v>
      </c>
      <c r="J330" s="86" t="s">
        <v>4437</v>
      </c>
    </row>
    <row r="331" spans="1:10" s="91" customFormat="1" ht="15.75" x14ac:dyDescent="0.25">
      <c r="A331" s="73">
        <v>326</v>
      </c>
      <c r="B331" s="74"/>
      <c r="C331" s="88" t="s">
        <v>4438</v>
      </c>
      <c r="D331" s="89">
        <v>40049</v>
      </c>
      <c r="E331" s="83" t="s">
        <v>4114</v>
      </c>
      <c r="F331" s="83" t="s">
        <v>4115</v>
      </c>
      <c r="G331" s="90" t="s">
        <v>3517</v>
      </c>
      <c r="H331" s="85" t="s">
        <v>4439</v>
      </c>
      <c r="I331" s="85" t="s">
        <v>4440</v>
      </c>
      <c r="J331" s="85" t="s">
        <v>4441</v>
      </c>
    </row>
    <row r="332" spans="1:10" ht="15.75" x14ac:dyDescent="0.25">
      <c r="A332" s="65">
        <v>327</v>
      </c>
      <c r="B332" s="74"/>
      <c r="C332" s="88" t="s">
        <v>2636</v>
      </c>
      <c r="D332" s="89">
        <v>40171</v>
      </c>
      <c r="E332" s="69" t="s">
        <v>4114</v>
      </c>
      <c r="F332" s="69" t="s">
        <v>4115</v>
      </c>
      <c r="G332" s="83" t="s">
        <v>3517</v>
      </c>
      <c r="H332" s="85" t="s">
        <v>4442</v>
      </c>
      <c r="I332" s="85" t="s">
        <v>4443</v>
      </c>
      <c r="J332" s="123" t="s">
        <v>4444</v>
      </c>
    </row>
    <row r="333" spans="1:10" ht="15.75" x14ac:dyDescent="0.25">
      <c r="A333" s="73">
        <v>328</v>
      </c>
      <c r="B333" s="74"/>
      <c r="C333" s="88" t="s">
        <v>2915</v>
      </c>
      <c r="D333" s="89">
        <v>39829</v>
      </c>
      <c r="E333" s="69" t="s">
        <v>3712</v>
      </c>
      <c r="F333" s="69" t="s">
        <v>3713</v>
      </c>
      <c r="G333" s="90" t="s">
        <v>3517</v>
      </c>
      <c r="H333" s="85" t="s">
        <v>4445</v>
      </c>
      <c r="I333" s="85" t="s">
        <v>4446</v>
      </c>
      <c r="J333" s="85" t="s">
        <v>4447</v>
      </c>
    </row>
    <row r="334" spans="1:10" ht="15.75" x14ac:dyDescent="0.25">
      <c r="A334" s="73">
        <v>329</v>
      </c>
      <c r="B334" s="74"/>
      <c r="C334" s="88" t="s">
        <v>1869</v>
      </c>
      <c r="D334" s="89">
        <v>40065</v>
      </c>
      <c r="E334" s="69" t="s">
        <v>3268</v>
      </c>
      <c r="F334" s="83" t="s">
        <v>3269</v>
      </c>
      <c r="G334" s="90" t="s">
        <v>3517</v>
      </c>
      <c r="H334" s="85" t="s">
        <v>4448</v>
      </c>
      <c r="I334" s="85" t="s">
        <v>4449</v>
      </c>
      <c r="J334" s="85" t="s">
        <v>4450</v>
      </c>
    </row>
    <row r="335" spans="1:10" ht="16.5" thickBot="1" x14ac:dyDescent="0.3">
      <c r="A335" s="73">
        <v>330</v>
      </c>
      <c r="B335" s="75"/>
      <c r="C335" s="76" t="s">
        <v>3056</v>
      </c>
      <c r="D335" s="77">
        <v>39835</v>
      </c>
      <c r="E335" s="83" t="s">
        <v>3251</v>
      </c>
      <c r="F335" s="78" t="s">
        <v>3252</v>
      </c>
      <c r="G335" s="79" t="s">
        <v>3276</v>
      </c>
      <c r="H335" s="80" t="s">
        <v>4451</v>
      </c>
      <c r="I335" s="80" t="s">
        <v>4452</v>
      </c>
      <c r="J335" s="80" t="s">
        <v>4453</v>
      </c>
    </row>
    <row r="336" spans="1:10" ht="15.75" x14ac:dyDescent="0.25">
      <c r="A336" s="65">
        <v>331</v>
      </c>
      <c r="B336" s="66" t="s">
        <v>4454</v>
      </c>
      <c r="C336" s="81" t="s">
        <v>2541</v>
      </c>
      <c r="D336" s="82">
        <v>40131</v>
      </c>
      <c r="E336" s="87" t="s">
        <v>3297</v>
      </c>
      <c r="F336" s="87" t="s">
        <v>3298</v>
      </c>
      <c r="G336" s="87" t="s">
        <v>3259</v>
      </c>
      <c r="H336" s="86" t="s">
        <v>4455</v>
      </c>
      <c r="I336" s="86" t="s">
        <v>4456</v>
      </c>
      <c r="J336" s="184" t="s">
        <v>4457</v>
      </c>
    </row>
    <row r="337" spans="1:10" ht="15.75" x14ac:dyDescent="0.25">
      <c r="A337" s="73">
        <v>332</v>
      </c>
      <c r="B337" s="74"/>
      <c r="C337" s="67" t="s">
        <v>2429</v>
      </c>
      <c r="D337" s="68">
        <v>39917</v>
      </c>
      <c r="E337" s="83" t="s">
        <v>4126</v>
      </c>
      <c r="F337" s="83" t="s">
        <v>4127</v>
      </c>
      <c r="G337" s="69" t="s">
        <v>3259</v>
      </c>
      <c r="H337" s="71" t="s">
        <v>4458</v>
      </c>
      <c r="I337" s="71" t="s">
        <v>4459</v>
      </c>
      <c r="J337" s="115" t="s">
        <v>4460</v>
      </c>
    </row>
    <row r="338" spans="1:10" ht="15.75" x14ac:dyDescent="0.25">
      <c r="A338" s="73">
        <v>333</v>
      </c>
      <c r="B338" s="74"/>
      <c r="C338" s="67" t="s">
        <v>2309</v>
      </c>
      <c r="D338" s="68">
        <v>40107</v>
      </c>
      <c r="E338" s="83" t="s">
        <v>3327</v>
      </c>
      <c r="F338" s="69" t="s">
        <v>3328</v>
      </c>
      <c r="G338" s="69" t="s">
        <v>3259</v>
      </c>
      <c r="H338" s="71" t="s">
        <v>4461</v>
      </c>
      <c r="I338" s="71" t="s">
        <v>4462</v>
      </c>
      <c r="J338" s="115" t="s">
        <v>4463</v>
      </c>
    </row>
    <row r="339" spans="1:10" ht="16.5" thickBot="1" x14ac:dyDescent="0.3">
      <c r="A339" s="73">
        <v>334</v>
      </c>
      <c r="B339" s="75"/>
      <c r="C339" s="76" t="s">
        <v>1190</v>
      </c>
      <c r="D339" s="77">
        <v>40173</v>
      </c>
      <c r="E339" s="94" t="s">
        <v>3240</v>
      </c>
      <c r="F339" s="78" t="s">
        <v>3241</v>
      </c>
      <c r="G339" s="78" t="s">
        <v>3259</v>
      </c>
      <c r="H339" s="80" t="s">
        <v>4464</v>
      </c>
      <c r="I339" s="80" t="s">
        <v>4465</v>
      </c>
      <c r="J339" s="80" t="s">
        <v>4466</v>
      </c>
    </row>
    <row r="340" spans="1:10" ht="15.75" x14ac:dyDescent="0.25">
      <c r="A340" s="65">
        <v>335</v>
      </c>
      <c r="B340" s="74" t="s">
        <v>4467</v>
      </c>
      <c r="C340" s="88" t="s">
        <v>2442</v>
      </c>
      <c r="D340" s="89">
        <v>40106</v>
      </c>
      <c r="E340" s="83" t="s">
        <v>4126</v>
      </c>
      <c r="F340" s="83" t="s">
        <v>4127</v>
      </c>
      <c r="G340" s="90" t="s">
        <v>4468</v>
      </c>
      <c r="H340" s="85" t="s">
        <v>4469</v>
      </c>
      <c r="I340" s="85" t="s">
        <v>4470</v>
      </c>
      <c r="J340" s="85" t="s">
        <v>4471</v>
      </c>
    </row>
    <row r="341" spans="1:10" ht="15.75" x14ac:dyDescent="0.25">
      <c r="A341" s="73">
        <v>336</v>
      </c>
      <c r="B341" s="74"/>
      <c r="C341" s="67" t="s">
        <v>2385</v>
      </c>
      <c r="D341" s="68">
        <v>39983</v>
      </c>
      <c r="E341" s="69" t="s">
        <v>3280</v>
      </c>
      <c r="F341" s="69" t="s">
        <v>3281</v>
      </c>
      <c r="G341" s="70" t="s">
        <v>3965</v>
      </c>
      <c r="H341" s="71" t="s">
        <v>4472</v>
      </c>
      <c r="I341" s="71" t="s">
        <v>4473</v>
      </c>
      <c r="J341" s="71" t="s">
        <v>4474</v>
      </c>
    </row>
    <row r="342" spans="1:10" ht="15.75" x14ac:dyDescent="0.25">
      <c r="A342" s="73">
        <v>337</v>
      </c>
      <c r="B342" s="74"/>
      <c r="C342" s="67" t="s">
        <v>1307</v>
      </c>
      <c r="D342" s="68">
        <v>39951</v>
      </c>
      <c r="E342" s="69" t="s">
        <v>3319</v>
      </c>
      <c r="F342" s="69" t="s">
        <v>3258</v>
      </c>
      <c r="G342" s="70" t="s">
        <v>3965</v>
      </c>
      <c r="H342" s="71" t="s">
        <v>4475</v>
      </c>
      <c r="I342" s="71" t="s">
        <v>4476</v>
      </c>
      <c r="J342" s="71" t="s">
        <v>4477</v>
      </c>
    </row>
    <row r="343" spans="1:10" ht="15.75" x14ac:dyDescent="0.25">
      <c r="A343" s="73">
        <v>338</v>
      </c>
      <c r="B343" s="74"/>
      <c r="C343" s="67" t="s">
        <v>2326</v>
      </c>
      <c r="D343" s="68">
        <v>40015</v>
      </c>
      <c r="E343" s="83" t="s">
        <v>3327</v>
      </c>
      <c r="F343" s="83" t="s">
        <v>3328</v>
      </c>
      <c r="G343" s="70" t="s">
        <v>3965</v>
      </c>
      <c r="H343" s="71" t="s">
        <v>4478</v>
      </c>
      <c r="I343" s="71" t="s">
        <v>4479</v>
      </c>
      <c r="J343" s="71" t="s">
        <v>4480</v>
      </c>
    </row>
    <row r="344" spans="1:10" ht="15.75" x14ac:dyDescent="0.25">
      <c r="A344" s="65">
        <v>339</v>
      </c>
      <c r="B344" s="74"/>
      <c r="C344" s="67" t="s">
        <v>2793</v>
      </c>
      <c r="D344" s="68">
        <v>40012</v>
      </c>
      <c r="E344" s="69" t="s">
        <v>3462</v>
      </c>
      <c r="F344" s="69" t="s">
        <v>3463</v>
      </c>
      <c r="G344" s="70" t="s">
        <v>3965</v>
      </c>
      <c r="H344" s="71" t="s">
        <v>4481</v>
      </c>
      <c r="I344" s="71" t="s">
        <v>4482</v>
      </c>
      <c r="J344" s="71" t="s">
        <v>4483</v>
      </c>
    </row>
    <row r="345" spans="1:10" ht="16.5" thickBot="1" x14ac:dyDescent="0.3">
      <c r="A345" s="73">
        <v>340</v>
      </c>
      <c r="B345" s="75"/>
      <c r="C345" s="165" t="s">
        <v>2603</v>
      </c>
      <c r="D345" s="77">
        <v>40138</v>
      </c>
      <c r="E345" s="78" t="s">
        <v>3263</v>
      </c>
      <c r="F345" s="185" t="s">
        <v>3264</v>
      </c>
      <c r="G345" s="79" t="s">
        <v>3965</v>
      </c>
      <c r="H345" s="80" t="s">
        <v>4484</v>
      </c>
      <c r="I345" s="80" t="s">
        <v>4485</v>
      </c>
      <c r="J345" s="80" t="s">
        <v>4486</v>
      </c>
    </row>
    <row r="346" spans="1:10" ht="15.75" x14ac:dyDescent="0.25">
      <c r="A346" s="73">
        <v>341</v>
      </c>
      <c r="B346" s="66" t="s">
        <v>4487</v>
      </c>
      <c r="C346" s="81" t="s">
        <v>1170</v>
      </c>
      <c r="D346" s="82">
        <v>39822</v>
      </c>
      <c r="E346" s="87" t="s">
        <v>3246</v>
      </c>
      <c r="F346" s="87" t="s">
        <v>3247</v>
      </c>
      <c r="G346" s="84" t="s">
        <v>3276</v>
      </c>
      <c r="H346" s="86" t="s">
        <v>4488</v>
      </c>
      <c r="I346" s="86" t="s">
        <v>4489</v>
      </c>
      <c r="J346" s="86" t="s">
        <v>4490</v>
      </c>
    </row>
    <row r="347" spans="1:10" ht="15.75" x14ac:dyDescent="0.25">
      <c r="A347" s="73">
        <v>342</v>
      </c>
      <c r="B347" s="74"/>
      <c r="C347" s="88" t="s">
        <v>2816</v>
      </c>
      <c r="D347" s="89">
        <v>40049</v>
      </c>
      <c r="E347" s="69" t="s">
        <v>3809</v>
      </c>
      <c r="F347" s="69" t="s">
        <v>3810</v>
      </c>
      <c r="G347" s="83" t="s">
        <v>3276</v>
      </c>
      <c r="H347" s="85" t="s">
        <v>4491</v>
      </c>
      <c r="I347" s="85" t="s">
        <v>4492</v>
      </c>
      <c r="J347" s="85" t="s">
        <v>4493</v>
      </c>
    </row>
    <row r="348" spans="1:10" ht="15.75" x14ac:dyDescent="0.25">
      <c r="A348" s="65">
        <v>343</v>
      </c>
      <c r="B348" s="74"/>
      <c r="C348" s="67" t="s">
        <v>1921</v>
      </c>
      <c r="D348" s="68">
        <v>40053</v>
      </c>
      <c r="E348" s="69" t="s">
        <v>3809</v>
      </c>
      <c r="F348" s="69" t="s">
        <v>3810</v>
      </c>
      <c r="G348" s="69" t="s">
        <v>3242</v>
      </c>
      <c r="H348" s="71" t="s">
        <v>4494</v>
      </c>
      <c r="I348" s="71" t="s">
        <v>4495</v>
      </c>
      <c r="J348" s="71" t="s">
        <v>4496</v>
      </c>
    </row>
    <row r="349" spans="1:10" ht="15.75" x14ac:dyDescent="0.25">
      <c r="A349" s="73">
        <v>344</v>
      </c>
      <c r="B349" s="74"/>
      <c r="C349" s="186" t="s">
        <v>2781</v>
      </c>
      <c r="D349" s="68">
        <v>40023</v>
      </c>
      <c r="E349" s="69" t="s">
        <v>3240</v>
      </c>
      <c r="F349" s="69" t="s">
        <v>3241</v>
      </c>
      <c r="G349" s="69" t="s">
        <v>3242</v>
      </c>
      <c r="H349" s="71" t="s">
        <v>4497</v>
      </c>
      <c r="I349" s="71" t="s">
        <v>4498</v>
      </c>
      <c r="J349" s="71" t="s">
        <v>4499</v>
      </c>
    </row>
    <row r="350" spans="1:10" ht="15.75" x14ac:dyDescent="0.25">
      <c r="A350" s="73">
        <v>345</v>
      </c>
      <c r="B350" s="74"/>
      <c r="C350" s="88" t="s">
        <v>2781</v>
      </c>
      <c r="D350" s="89">
        <v>39976</v>
      </c>
      <c r="E350" s="83" t="s">
        <v>3462</v>
      </c>
      <c r="F350" s="83" t="s">
        <v>3463</v>
      </c>
      <c r="G350" s="83" t="s">
        <v>3259</v>
      </c>
      <c r="H350" s="85" t="s">
        <v>4500</v>
      </c>
      <c r="I350" s="85" t="s">
        <v>4501</v>
      </c>
      <c r="J350" s="123" t="s">
        <v>4502</v>
      </c>
    </row>
    <row r="351" spans="1:10" ht="16.5" thickBot="1" x14ac:dyDescent="0.3">
      <c r="A351" s="73">
        <v>346</v>
      </c>
      <c r="B351" s="75"/>
      <c r="C351" s="76" t="s">
        <v>4503</v>
      </c>
      <c r="D351" s="77">
        <v>39934</v>
      </c>
      <c r="E351" s="78" t="s">
        <v>3240</v>
      </c>
      <c r="F351" s="78" t="s">
        <v>3241</v>
      </c>
      <c r="G351" s="79" t="s">
        <v>3259</v>
      </c>
      <c r="H351" s="80" t="s">
        <v>4504</v>
      </c>
      <c r="I351" s="80" t="s">
        <v>4505</v>
      </c>
      <c r="J351" s="80" t="s">
        <v>4506</v>
      </c>
    </row>
    <row r="352" spans="1:10" ht="15.75" x14ac:dyDescent="0.25">
      <c r="A352" s="65">
        <v>347</v>
      </c>
      <c r="B352" s="125" t="s">
        <v>4507</v>
      </c>
      <c r="C352" s="126" t="s">
        <v>1307</v>
      </c>
      <c r="D352" s="127">
        <v>40793</v>
      </c>
      <c r="E352" s="128" t="s">
        <v>4049</v>
      </c>
      <c r="F352" s="128" t="s">
        <v>4050</v>
      </c>
      <c r="G352" s="129" t="s">
        <v>3500</v>
      </c>
      <c r="H352" s="130" t="s">
        <v>4508</v>
      </c>
      <c r="I352" s="130" t="s">
        <v>4509</v>
      </c>
      <c r="J352" s="130" t="s">
        <v>4510</v>
      </c>
    </row>
    <row r="353" spans="1:10" ht="15.75" x14ac:dyDescent="0.25">
      <c r="A353" s="73">
        <v>348</v>
      </c>
      <c r="B353" s="121"/>
      <c r="C353" s="103" t="s">
        <v>1299</v>
      </c>
      <c r="D353" s="104">
        <v>40828</v>
      </c>
      <c r="E353" s="105" t="s">
        <v>4049</v>
      </c>
      <c r="F353" s="105" t="s">
        <v>4050</v>
      </c>
      <c r="G353" s="106" t="s">
        <v>3387</v>
      </c>
      <c r="H353" s="107" t="s">
        <v>4511</v>
      </c>
      <c r="I353" s="107" t="s">
        <v>4512</v>
      </c>
      <c r="J353" s="107" t="s">
        <v>4513</v>
      </c>
    </row>
    <row r="354" spans="1:10" ht="15.75" x14ac:dyDescent="0.25">
      <c r="A354" s="73">
        <v>349</v>
      </c>
      <c r="B354" s="121"/>
      <c r="C354" s="103" t="s">
        <v>1319</v>
      </c>
      <c r="D354" s="104">
        <v>40743</v>
      </c>
      <c r="E354" s="105" t="s">
        <v>4049</v>
      </c>
      <c r="F354" s="105" t="s">
        <v>4050</v>
      </c>
      <c r="G354" s="106" t="s">
        <v>4514</v>
      </c>
      <c r="H354" s="107"/>
      <c r="I354" s="107" t="s">
        <v>4515</v>
      </c>
      <c r="J354" s="107" t="s">
        <v>4516</v>
      </c>
    </row>
    <row r="355" spans="1:10" ht="15.75" x14ac:dyDescent="0.25">
      <c r="A355" s="73">
        <v>350</v>
      </c>
      <c r="B355" s="121"/>
      <c r="C355" s="103" t="s">
        <v>1325</v>
      </c>
      <c r="D355" s="104">
        <v>40670</v>
      </c>
      <c r="E355" s="105" t="s">
        <v>4049</v>
      </c>
      <c r="F355" s="105" t="s">
        <v>4050</v>
      </c>
      <c r="G355" s="106" t="s">
        <v>3259</v>
      </c>
      <c r="H355" s="107"/>
      <c r="I355" s="107" t="s">
        <v>4517</v>
      </c>
      <c r="J355" s="107" t="s">
        <v>4518</v>
      </c>
    </row>
    <row r="356" spans="1:10" ht="15.75" x14ac:dyDescent="0.25">
      <c r="A356" s="65">
        <v>351</v>
      </c>
      <c r="B356" s="121"/>
      <c r="C356" s="103" t="s">
        <v>1326</v>
      </c>
      <c r="D356" s="104">
        <v>40548</v>
      </c>
      <c r="E356" s="105" t="s">
        <v>4049</v>
      </c>
      <c r="F356" s="105" t="s">
        <v>4050</v>
      </c>
      <c r="G356" s="106" t="s">
        <v>3259</v>
      </c>
      <c r="H356" s="107" t="s">
        <v>4519</v>
      </c>
      <c r="I356" s="107" t="s">
        <v>4520</v>
      </c>
      <c r="J356" s="107" t="s">
        <v>4521</v>
      </c>
    </row>
    <row r="357" spans="1:10" ht="16.5" thickBot="1" x14ac:dyDescent="0.3">
      <c r="A357" s="73">
        <v>352</v>
      </c>
      <c r="B357" s="122"/>
      <c r="C357" s="109" t="s">
        <v>1322</v>
      </c>
      <c r="D357" s="110">
        <v>40736</v>
      </c>
      <c r="E357" s="111" t="s">
        <v>4049</v>
      </c>
      <c r="F357" s="111" t="s">
        <v>4050</v>
      </c>
      <c r="G357" s="112" t="s">
        <v>3428</v>
      </c>
      <c r="H357" s="113" t="s">
        <v>4522</v>
      </c>
      <c r="I357" s="113" t="s">
        <v>4523</v>
      </c>
      <c r="J357" s="113" t="s">
        <v>4524</v>
      </c>
    </row>
    <row r="358" spans="1:10" s="72" customFormat="1" ht="15.75" x14ac:dyDescent="0.25">
      <c r="A358" s="73">
        <v>353</v>
      </c>
      <c r="B358" s="66" t="s">
        <v>4525</v>
      </c>
      <c r="C358" s="81" t="s">
        <v>1198</v>
      </c>
      <c r="D358" s="82">
        <v>40390</v>
      </c>
      <c r="E358" s="83" t="s">
        <v>3303</v>
      </c>
      <c r="F358" s="87" t="s">
        <v>3304</v>
      </c>
      <c r="G358" s="87" t="s">
        <v>3391</v>
      </c>
      <c r="H358" s="86" t="s">
        <v>4526</v>
      </c>
      <c r="I358" s="86" t="s">
        <v>4527</v>
      </c>
      <c r="J358" s="86" t="s">
        <v>4528</v>
      </c>
    </row>
    <row r="359" spans="1:10" s="72" customFormat="1" ht="15.75" x14ac:dyDescent="0.25">
      <c r="A359" s="73">
        <v>354</v>
      </c>
      <c r="B359" s="74"/>
      <c r="C359" s="67" t="s">
        <v>4529</v>
      </c>
      <c r="D359" s="68">
        <v>40470</v>
      </c>
      <c r="E359" s="83" t="s">
        <v>3303</v>
      </c>
      <c r="F359" s="69" t="s">
        <v>3304</v>
      </c>
      <c r="G359" s="69" t="s">
        <v>4530</v>
      </c>
      <c r="H359" s="71" t="s">
        <v>4531</v>
      </c>
      <c r="I359" s="71" t="s">
        <v>4532</v>
      </c>
      <c r="J359" s="71" t="s">
        <v>4533</v>
      </c>
    </row>
    <row r="360" spans="1:10" s="72" customFormat="1" ht="15.75" x14ac:dyDescent="0.25">
      <c r="A360" s="65">
        <v>355</v>
      </c>
      <c r="B360" s="74"/>
      <c r="C360" s="88" t="s">
        <v>2143</v>
      </c>
      <c r="D360" s="89">
        <v>40212</v>
      </c>
      <c r="E360" s="83" t="s">
        <v>3303</v>
      </c>
      <c r="F360" s="83" t="s">
        <v>3304</v>
      </c>
      <c r="G360" s="90" t="s">
        <v>4534</v>
      </c>
      <c r="H360" s="71" t="s">
        <v>4535</v>
      </c>
      <c r="I360" s="85" t="s">
        <v>4536</v>
      </c>
      <c r="J360" s="85" t="s">
        <v>4537</v>
      </c>
    </row>
    <row r="361" spans="1:10" s="72" customFormat="1" ht="15.75" x14ac:dyDescent="0.25">
      <c r="A361" s="73">
        <v>356</v>
      </c>
      <c r="B361" s="74"/>
      <c r="C361" s="67" t="s">
        <v>2145</v>
      </c>
      <c r="D361" s="68">
        <v>40203</v>
      </c>
      <c r="E361" s="83" t="s">
        <v>3303</v>
      </c>
      <c r="F361" s="69" t="s">
        <v>3304</v>
      </c>
      <c r="G361" s="69" t="s">
        <v>3223</v>
      </c>
      <c r="H361" s="85" t="s">
        <v>4538</v>
      </c>
      <c r="I361" s="71" t="s">
        <v>4539</v>
      </c>
      <c r="J361" s="71" t="s">
        <v>4540</v>
      </c>
    </row>
    <row r="362" spans="1:10" s="72" customFormat="1" ht="15.75" x14ac:dyDescent="0.25">
      <c r="A362" s="73">
        <v>357</v>
      </c>
      <c r="B362" s="74"/>
      <c r="C362" s="67" t="s">
        <v>2146</v>
      </c>
      <c r="D362" s="68">
        <v>40410</v>
      </c>
      <c r="E362" s="83" t="s">
        <v>3303</v>
      </c>
      <c r="F362" s="69" t="s">
        <v>3304</v>
      </c>
      <c r="G362" s="69" t="s">
        <v>3230</v>
      </c>
      <c r="H362" s="71" t="s">
        <v>4541</v>
      </c>
      <c r="I362" s="71" t="s">
        <v>4542</v>
      </c>
      <c r="J362" s="71" t="s">
        <v>4543</v>
      </c>
    </row>
    <row r="363" spans="1:10" s="72" customFormat="1" ht="16.5" thickBot="1" x14ac:dyDescent="0.3">
      <c r="A363" s="73">
        <v>358</v>
      </c>
      <c r="B363" s="75"/>
      <c r="C363" s="76" t="s">
        <v>2129</v>
      </c>
      <c r="D363" s="77">
        <v>40312</v>
      </c>
      <c r="E363" s="78" t="s">
        <v>3303</v>
      </c>
      <c r="F363" s="78" t="s">
        <v>3304</v>
      </c>
      <c r="G363" s="78" t="s">
        <v>4070</v>
      </c>
      <c r="H363" s="80" t="s">
        <v>4544</v>
      </c>
      <c r="I363" s="80" t="s">
        <v>4545</v>
      </c>
      <c r="J363" s="80" t="s">
        <v>4546</v>
      </c>
    </row>
    <row r="364" spans="1:10" s="72" customFormat="1" ht="15.75" x14ac:dyDescent="0.25">
      <c r="A364" s="65">
        <v>359</v>
      </c>
      <c r="B364" s="66" t="s">
        <v>4547</v>
      </c>
      <c r="C364" s="81" t="s">
        <v>2193</v>
      </c>
      <c r="D364" s="82">
        <v>40529</v>
      </c>
      <c r="E364" s="87" t="s">
        <v>3648</v>
      </c>
      <c r="F364" s="87" t="s">
        <v>3649</v>
      </c>
      <c r="G364" s="84" t="s">
        <v>3242</v>
      </c>
      <c r="H364" s="86" t="s">
        <v>4548</v>
      </c>
      <c r="I364" s="86" t="s">
        <v>4549</v>
      </c>
      <c r="J364" s="86" t="s">
        <v>4550</v>
      </c>
    </row>
    <row r="365" spans="1:10" s="72" customFormat="1" ht="15.75" x14ac:dyDescent="0.25">
      <c r="A365" s="73">
        <v>360</v>
      </c>
      <c r="B365" s="74"/>
      <c r="C365" s="88" t="s">
        <v>2195</v>
      </c>
      <c r="D365" s="89">
        <v>40488</v>
      </c>
      <c r="E365" s="83" t="s">
        <v>3648</v>
      </c>
      <c r="F365" s="83" t="s">
        <v>3649</v>
      </c>
      <c r="G365" s="90" t="s">
        <v>3608</v>
      </c>
      <c r="H365" s="71" t="s">
        <v>4551</v>
      </c>
      <c r="I365" s="85" t="s">
        <v>4552</v>
      </c>
      <c r="J365" s="85" t="s">
        <v>4553</v>
      </c>
    </row>
    <row r="366" spans="1:10" s="72" customFormat="1" ht="15.75" x14ac:dyDescent="0.25">
      <c r="A366" s="73">
        <v>361</v>
      </c>
      <c r="B366" s="74"/>
      <c r="C366" s="67" t="s">
        <v>2175</v>
      </c>
      <c r="D366" s="68">
        <v>40261</v>
      </c>
      <c r="E366" s="83" t="s">
        <v>3648</v>
      </c>
      <c r="F366" s="69" t="s">
        <v>3649</v>
      </c>
      <c r="G366" s="69" t="s">
        <v>3276</v>
      </c>
      <c r="H366" s="71" t="s">
        <v>4554</v>
      </c>
      <c r="I366" s="71" t="s">
        <v>4555</v>
      </c>
      <c r="J366" s="71" t="s">
        <v>4556</v>
      </c>
    </row>
    <row r="367" spans="1:10" s="72" customFormat="1" ht="15.75" x14ac:dyDescent="0.25">
      <c r="A367" s="73">
        <v>362</v>
      </c>
      <c r="B367" s="74"/>
      <c r="C367" s="67" t="s">
        <v>4557</v>
      </c>
      <c r="D367" s="68">
        <v>40335</v>
      </c>
      <c r="E367" s="83" t="s">
        <v>3648</v>
      </c>
      <c r="F367" s="69" t="s">
        <v>3649</v>
      </c>
      <c r="G367" s="70" t="s">
        <v>3276</v>
      </c>
      <c r="H367" s="85" t="s">
        <v>4558</v>
      </c>
      <c r="I367" s="71" t="s">
        <v>4559</v>
      </c>
      <c r="J367" s="71" t="s">
        <v>4560</v>
      </c>
    </row>
    <row r="368" spans="1:10" s="72" customFormat="1" ht="15.75" x14ac:dyDescent="0.25">
      <c r="A368" s="65">
        <v>363</v>
      </c>
      <c r="B368" s="74"/>
      <c r="C368" s="88" t="s">
        <v>2198</v>
      </c>
      <c r="D368" s="89">
        <v>40413</v>
      </c>
      <c r="E368" s="83" t="s">
        <v>3648</v>
      </c>
      <c r="F368" s="83" t="s">
        <v>3649</v>
      </c>
      <c r="G368" s="90" t="s">
        <v>4066</v>
      </c>
      <c r="H368" s="71" t="s">
        <v>4561</v>
      </c>
      <c r="I368" s="85" t="s">
        <v>4562</v>
      </c>
      <c r="J368" s="85" t="s">
        <v>4563</v>
      </c>
    </row>
    <row r="369" spans="1:10" s="72" customFormat="1" ht="16.5" thickBot="1" x14ac:dyDescent="0.3">
      <c r="A369" s="73">
        <v>364</v>
      </c>
      <c r="B369" s="75"/>
      <c r="C369" s="76" t="s">
        <v>2161</v>
      </c>
      <c r="D369" s="77">
        <v>40513</v>
      </c>
      <c r="E369" s="78" t="s">
        <v>3648</v>
      </c>
      <c r="F369" s="78" t="s">
        <v>3649</v>
      </c>
      <c r="G369" s="79" t="s">
        <v>3235</v>
      </c>
      <c r="H369" s="80" t="s">
        <v>4564</v>
      </c>
      <c r="I369" s="80" t="s">
        <v>4565</v>
      </c>
      <c r="J369" s="80" t="s">
        <v>4566</v>
      </c>
    </row>
    <row r="370" spans="1:10" ht="16.5" x14ac:dyDescent="0.25">
      <c r="A370" s="187"/>
      <c r="B370" s="188"/>
      <c r="C370" s="189"/>
      <c r="D370" s="190"/>
      <c r="E370" s="190"/>
      <c r="F370" s="190"/>
      <c r="G370" s="190"/>
      <c r="H370" s="191"/>
      <c r="I370" s="191"/>
      <c r="J370" s="191"/>
    </row>
    <row r="371" spans="1:10" ht="16.5" x14ac:dyDescent="0.25">
      <c r="A371" s="187"/>
      <c r="B371" s="187"/>
      <c r="C371" s="83"/>
      <c r="D371" s="89"/>
      <c r="E371" s="83"/>
      <c r="F371" s="83"/>
      <c r="G371" s="83"/>
      <c r="H371" s="85"/>
      <c r="I371" s="85"/>
      <c r="J371" s="85"/>
    </row>
    <row r="372" spans="1:10" ht="16.5" x14ac:dyDescent="0.25">
      <c r="A372" s="187"/>
      <c r="B372" s="187"/>
      <c r="C372" s="187"/>
      <c r="D372" s="187"/>
      <c r="E372" s="187"/>
      <c r="F372" s="187"/>
      <c r="G372" s="187"/>
      <c r="H372" s="187"/>
      <c r="I372" s="187"/>
      <c r="J372" s="187"/>
    </row>
  </sheetData>
  <mergeCells count="69">
    <mergeCell ref="B358:B363"/>
    <mergeCell ref="B364:B369"/>
    <mergeCell ref="D370:G370"/>
    <mergeCell ref="B325:B329"/>
    <mergeCell ref="B330:B335"/>
    <mergeCell ref="B336:B339"/>
    <mergeCell ref="B340:B345"/>
    <mergeCell ref="B346:B351"/>
    <mergeCell ref="B352:B357"/>
    <mergeCell ref="B292:B297"/>
    <mergeCell ref="B298:B301"/>
    <mergeCell ref="B302:B307"/>
    <mergeCell ref="B308:B313"/>
    <mergeCell ref="B314:B318"/>
    <mergeCell ref="B319:B324"/>
    <mergeCell ref="B259:B264"/>
    <mergeCell ref="B265:B269"/>
    <mergeCell ref="B270:B275"/>
    <mergeCell ref="B276:B280"/>
    <mergeCell ref="B281:B286"/>
    <mergeCell ref="B287:B291"/>
    <mergeCell ref="B226:B231"/>
    <mergeCell ref="B232:B237"/>
    <mergeCell ref="B238:B243"/>
    <mergeCell ref="B244:B248"/>
    <mergeCell ref="B249:B252"/>
    <mergeCell ref="B253:B258"/>
    <mergeCell ref="B190:B195"/>
    <mergeCell ref="B196:B201"/>
    <mergeCell ref="B202:B207"/>
    <mergeCell ref="B208:B213"/>
    <mergeCell ref="B214:B219"/>
    <mergeCell ref="B220:B225"/>
    <mergeCell ref="B154:B159"/>
    <mergeCell ref="B160:B165"/>
    <mergeCell ref="B166:B171"/>
    <mergeCell ref="B172:B177"/>
    <mergeCell ref="B178:B183"/>
    <mergeCell ref="B184:B189"/>
    <mergeCell ref="B119:B124"/>
    <mergeCell ref="B125:B129"/>
    <mergeCell ref="B130:B135"/>
    <mergeCell ref="B136:B141"/>
    <mergeCell ref="B142:B147"/>
    <mergeCell ref="B148:B153"/>
    <mergeCell ref="B85:B89"/>
    <mergeCell ref="B90:B95"/>
    <mergeCell ref="B96:B101"/>
    <mergeCell ref="B102:B106"/>
    <mergeCell ref="B107:B112"/>
    <mergeCell ref="B113:B118"/>
    <mergeCell ref="B51:B56"/>
    <mergeCell ref="B57:B62"/>
    <mergeCell ref="B63:B68"/>
    <mergeCell ref="B69:B74"/>
    <mergeCell ref="B75:B79"/>
    <mergeCell ref="B80:B84"/>
    <mergeCell ref="B16:B21"/>
    <mergeCell ref="B22:B26"/>
    <mergeCell ref="B27:B32"/>
    <mergeCell ref="B33:B38"/>
    <mergeCell ref="B39:B44"/>
    <mergeCell ref="B45:B50"/>
    <mergeCell ref="A1:E1"/>
    <mergeCell ref="A2:J2"/>
    <mergeCell ref="A3:J3"/>
    <mergeCell ref="A4:J4"/>
    <mergeCell ref="B6:B9"/>
    <mergeCell ref="B10:B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D42C9-E8DF-40A4-A69B-70E123EA2CA0}">
  <dimension ref="A1:N341"/>
  <sheetViews>
    <sheetView tabSelected="1" workbookViewId="0">
      <selection sqref="A1:XFD1048576"/>
    </sheetView>
  </sheetViews>
  <sheetFormatPr defaultRowHeight="15" x14ac:dyDescent="0.25"/>
  <cols>
    <col min="1" max="1" width="5.140625" style="18" bestFit="1" customWidth="1"/>
    <col min="2" max="2" width="8" style="18" bestFit="1" customWidth="1"/>
    <col min="3" max="3" width="28.42578125" style="18" bestFit="1" customWidth="1"/>
    <col min="4" max="4" width="13" style="18" bestFit="1" customWidth="1"/>
    <col min="5" max="5" width="10.5703125" style="18" customWidth="1"/>
    <col min="6" max="6" width="12.85546875" style="18" bestFit="1" customWidth="1"/>
    <col min="7" max="7" width="24" style="18" customWidth="1"/>
    <col min="8" max="8" width="15.42578125" style="18" customWidth="1"/>
    <col min="9" max="9" width="12.42578125" style="18" bestFit="1" customWidth="1"/>
    <col min="10" max="10" width="13.7109375" style="18" bestFit="1" customWidth="1"/>
    <col min="11" max="16384" width="9.140625" style="18"/>
  </cols>
  <sheetData>
    <row r="1" spans="1:10" ht="15.75" x14ac:dyDescent="0.25">
      <c r="A1" s="192" t="s">
        <v>3206</v>
      </c>
      <c r="B1" s="192"/>
      <c r="C1" s="192"/>
      <c r="D1" s="192"/>
      <c r="E1" s="192"/>
      <c r="F1" s="193"/>
      <c r="G1" s="194"/>
      <c r="H1" s="194"/>
      <c r="I1" s="194"/>
      <c r="J1" s="194"/>
    </row>
    <row r="2" spans="1:10" ht="18.75" x14ac:dyDescent="0.25">
      <c r="A2" s="195" t="s">
        <v>4567</v>
      </c>
      <c r="B2" s="195"/>
      <c r="C2" s="195"/>
      <c r="D2" s="195"/>
      <c r="E2" s="195"/>
      <c r="F2" s="195"/>
      <c r="G2" s="195"/>
      <c r="H2" s="195"/>
      <c r="I2" s="195"/>
      <c r="J2" s="195"/>
    </row>
    <row r="3" spans="1:10" ht="15.75" x14ac:dyDescent="0.25">
      <c r="A3" s="192" t="s">
        <v>3208</v>
      </c>
      <c r="B3" s="192"/>
      <c r="C3" s="192"/>
      <c r="D3" s="192"/>
      <c r="E3" s="192"/>
      <c r="F3" s="192"/>
      <c r="G3" s="192"/>
      <c r="H3" s="192"/>
      <c r="I3" s="192"/>
      <c r="J3" s="192"/>
    </row>
    <row r="4" spans="1:10" ht="19.5" thickBot="1" x14ac:dyDescent="0.3">
      <c r="A4" s="196" t="s">
        <v>4568</v>
      </c>
      <c r="B4" s="197"/>
      <c r="C4" s="197"/>
      <c r="D4" s="197"/>
      <c r="E4" s="197"/>
      <c r="F4" s="197"/>
      <c r="G4" s="197"/>
      <c r="H4" s="197"/>
      <c r="I4" s="197"/>
      <c r="J4" s="197"/>
    </row>
    <row r="5" spans="1:10" ht="50.25" thickBot="1" x14ac:dyDescent="0.3">
      <c r="A5" s="63" t="s">
        <v>3210</v>
      </c>
      <c r="B5" s="63" t="s">
        <v>3211</v>
      </c>
      <c r="C5" s="63" t="s">
        <v>3212</v>
      </c>
      <c r="D5" s="63" t="s">
        <v>3213</v>
      </c>
      <c r="E5" s="63" t="s">
        <v>3214</v>
      </c>
      <c r="F5" s="63" t="s">
        <v>3215</v>
      </c>
      <c r="G5" s="63" t="s">
        <v>3216</v>
      </c>
      <c r="H5" s="63" t="s">
        <v>4569</v>
      </c>
      <c r="I5" s="198" t="s">
        <v>3218</v>
      </c>
      <c r="J5" s="63" t="s">
        <v>3219</v>
      </c>
    </row>
    <row r="6" spans="1:10" ht="16.5" x14ac:dyDescent="0.25">
      <c r="A6" s="199">
        <v>1</v>
      </c>
      <c r="B6" s="200" t="s">
        <v>4570</v>
      </c>
      <c r="C6" s="88" t="s">
        <v>1854</v>
      </c>
      <c r="D6" s="89">
        <v>39981</v>
      </c>
      <c r="E6" s="83" t="s">
        <v>3274</v>
      </c>
      <c r="F6" s="83" t="s">
        <v>3275</v>
      </c>
      <c r="G6" s="90" t="s">
        <v>3235</v>
      </c>
      <c r="H6" s="85" t="s">
        <v>4571</v>
      </c>
      <c r="I6" s="201" t="s">
        <v>4572</v>
      </c>
      <c r="J6" s="85" t="s">
        <v>4573</v>
      </c>
    </row>
    <row r="7" spans="1:10" ht="16.5" x14ac:dyDescent="0.25">
      <c r="A7" s="202">
        <v>2</v>
      </c>
      <c r="B7" s="203"/>
      <c r="C7" s="67" t="s">
        <v>2355</v>
      </c>
      <c r="D7" s="68">
        <v>39907</v>
      </c>
      <c r="E7" s="69" t="s">
        <v>3280</v>
      </c>
      <c r="F7" s="69" t="s">
        <v>3281</v>
      </c>
      <c r="G7" s="70" t="s">
        <v>3276</v>
      </c>
      <c r="H7" s="85" t="s">
        <v>4574</v>
      </c>
      <c r="I7" s="204" t="s">
        <v>4575</v>
      </c>
      <c r="J7" s="71" t="s">
        <v>4576</v>
      </c>
    </row>
    <row r="8" spans="1:10" ht="16.5" x14ac:dyDescent="0.25">
      <c r="A8" s="202">
        <v>3</v>
      </c>
      <c r="B8" s="203"/>
      <c r="C8" s="67" t="s">
        <v>2839</v>
      </c>
      <c r="D8" s="68">
        <v>39971</v>
      </c>
      <c r="E8" s="69" t="s">
        <v>3240</v>
      </c>
      <c r="F8" s="69" t="s">
        <v>3241</v>
      </c>
      <c r="G8" s="70" t="s">
        <v>3276</v>
      </c>
      <c r="H8" s="85" t="s">
        <v>4577</v>
      </c>
      <c r="I8" s="204" t="s">
        <v>4578</v>
      </c>
      <c r="J8" s="71" t="s">
        <v>4579</v>
      </c>
    </row>
    <row r="9" spans="1:10" ht="16.5" x14ac:dyDescent="0.25">
      <c r="A9" s="202">
        <v>4</v>
      </c>
      <c r="B9" s="203"/>
      <c r="C9" s="67" t="s">
        <v>2575</v>
      </c>
      <c r="D9" s="68">
        <v>39836</v>
      </c>
      <c r="E9" s="69" t="s">
        <v>3263</v>
      </c>
      <c r="F9" s="69" t="s">
        <v>3264</v>
      </c>
      <c r="G9" s="70" t="s">
        <v>3230</v>
      </c>
      <c r="H9" s="85" t="s">
        <v>4580</v>
      </c>
      <c r="I9" s="201" t="s">
        <v>4581</v>
      </c>
      <c r="J9" s="85" t="s">
        <v>4582</v>
      </c>
    </row>
    <row r="10" spans="1:10" ht="16.5" x14ac:dyDescent="0.25">
      <c r="A10" s="202">
        <v>5</v>
      </c>
      <c r="B10" s="203"/>
      <c r="C10" s="88" t="s">
        <v>2530</v>
      </c>
      <c r="D10" s="89">
        <v>39830</v>
      </c>
      <c r="E10" s="69" t="s">
        <v>3297</v>
      </c>
      <c r="F10" s="69" t="s">
        <v>3298</v>
      </c>
      <c r="G10" s="83" t="s">
        <v>3276</v>
      </c>
      <c r="H10" s="71" t="s">
        <v>4583</v>
      </c>
      <c r="I10" s="85" t="s">
        <v>4584</v>
      </c>
      <c r="J10" s="85" t="s">
        <v>4585</v>
      </c>
    </row>
    <row r="11" spans="1:10" ht="17.25" thickBot="1" x14ac:dyDescent="0.3">
      <c r="A11" s="202">
        <v>6</v>
      </c>
      <c r="B11" s="205"/>
      <c r="C11" s="76" t="s">
        <v>2356</v>
      </c>
      <c r="D11" s="77">
        <v>40046</v>
      </c>
      <c r="E11" s="206" t="s">
        <v>3280</v>
      </c>
      <c r="F11" s="206" t="s">
        <v>3281</v>
      </c>
      <c r="G11" s="78" t="s">
        <v>3230</v>
      </c>
      <c r="H11" s="80" t="s">
        <v>4586</v>
      </c>
      <c r="I11" s="207" t="s">
        <v>4587</v>
      </c>
      <c r="J11" s="80" t="s">
        <v>4588</v>
      </c>
    </row>
    <row r="12" spans="1:10" s="209" customFormat="1" ht="16.5" x14ac:dyDescent="0.25">
      <c r="A12" s="202">
        <v>7</v>
      </c>
      <c r="B12" s="200" t="s">
        <v>4589</v>
      </c>
      <c r="C12" s="114" t="s">
        <v>4590</v>
      </c>
      <c r="D12" s="68">
        <v>40380</v>
      </c>
      <c r="E12" s="208" t="s">
        <v>4591</v>
      </c>
      <c r="F12" s="208" t="s">
        <v>4592</v>
      </c>
      <c r="G12" s="70" t="s">
        <v>4593</v>
      </c>
      <c r="H12" s="85" t="s">
        <v>4594</v>
      </c>
      <c r="I12" s="71" t="s">
        <v>4595</v>
      </c>
      <c r="J12" s="71" t="s">
        <v>4596</v>
      </c>
    </row>
    <row r="13" spans="1:10" s="209" customFormat="1" ht="16.5" x14ac:dyDescent="0.25">
      <c r="A13" s="202">
        <v>8</v>
      </c>
      <c r="B13" s="203"/>
      <c r="C13" s="114" t="s">
        <v>4597</v>
      </c>
      <c r="D13" s="68">
        <v>40517</v>
      </c>
      <c r="E13" s="208" t="s">
        <v>4591</v>
      </c>
      <c r="F13" s="208" t="s">
        <v>4592</v>
      </c>
      <c r="G13" s="70" t="s">
        <v>3428</v>
      </c>
      <c r="H13" s="85" t="s">
        <v>4598</v>
      </c>
      <c r="I13" s="71" t="s">
        <v>4599</v>
      </c>
      <c r="J13" s="115" t="s">
        <v>4600</v>
      </c>
    </row>
    <row r="14" spans="1:10" s="210" customFormat="1" ht="16.5" x14ac:dyDescent="0.25">
      <c r="A14" s="202">
        <v>9</v>
      </c>
      <c r="B14" s="203"/>
      <c r="C14" s="114" t="s">
        <v>1830</v>
      </c>
      <c r="D14" s="68">
        <v>40199</v>
      </c>
      <c r="E14" s="208" t="s">
        <v>4591</v>
      </c>
      <c r="F14" s="208" t="s">
        <v>4592</v>
      </c>
      <c r="G14" s="70" t="s">
        <v>4344</v>
      </c>
      <c r="H14" s="85" t="s">
        <v>4601</v>
      </c>
      <c r="I14" s="71" t="s">
        <v>4602</v>
      </c>
      <c r="J14" s="115" t="s">
        <v>4603</v>
      </c>
    </row>
    <row r="15" spans="1:10" s="209" customFormat="1" ht="16.5" x14ac:dyDescent="0.25">
      <c r="A15" s="202">
        <v>10</v>
      </c>
      <c r="B15" s="203"/>
      <c r="C15" s="114" t="s">
        <v>4604</v>
      </c>
      <c r="D15" s="68">
        <v>40315</v>
      </c>
      <c r="E15" s="208" t="s">
        <v>4591</v>
      </c>
      <c r="F15" s="208" t="s">
        <v>4592</v>
      </c>
      <c r="G15" s="70" t="s">
        <v>3353</v>
      </c>
      <c r="H15" s="85" t="s">
        <v>4605</v>
      </c>
      <c r="I15" s="71" t="s">
        <v>4606</v>
      </c>
      <c r="J15" s="115" t="s">
        <v>4607</v>
      </c>
    </row>
    <row r="16" spans="1:10" s="210" customFormat="1" ht="16.5" x14ac:dyDescent="0.25">
      <c r="A16" s="202">
        <v>11</v>
      </c>
      <c r="B16" s="203"/>
      <c r="C16" s="114" t="s">
        <v>1833</v>
      </c>
      <c r="D16" s="68">
        <v>40260</v>
      </c>
      <c r="E16" s="208" t="s">
        <v>4591</v>
      </c>
      <c r="F16" s="208" t="s">
        <v>4592</v>
      </c>
      <c r="G16" s="70" t="s">
        <v>3353</v>
      </c>
      <c r="H16" s="71" t="s">
        <v>4608</v>
      </c>
      <c r="I16" s="71" t="s">
        <v>4609</v>
      </c>
      <c r="J16" s="71" t="s">
        <v>4610</v>
      </c>
    </row>
    <row r="17" spans="1:10" s="210" customFormat="1" ht="17.25" thickBot="1" x14ac:dyDescent="0.3">
      <c r="A17" s="202">
        <v>12</v>
      </c>
      <c r="B17" s="205"/>
      <c r="C17" s="165" t="s">
        <v>1822</v>
      </c>
      <c r="D17" s="77">
        <v>40249</v>
      </c>
      <c r="E17" s="211" t="s">
        <v>4591</v>
      </c>
      <c r="F17" s="211" t="s">
        <v>4592</v>
      </c>
      <c r="G17" s="79" t="s">
        <v>4611</v>
      </c>
      <c r="H17" s="80" t="s">
        <v>4612</v>
      </c>
      <c r="I17" s="80" t="s">
        <v>4613</v>
      </c>
      <c r="J17" s="80" t="s">
        <v>4614</v>
      </c>
    </row>
    <row r="18" spans="1:10" s="210" customFormat="1" ht="16.5" x14ac:dyDescent="0.25">
      <c r="A18" s="202">
        <v>13</v>
      </c>
      <c r="B18" s="200" t="s">
        <v>4615</v>
      </c>
      <c r="C18" s="67" t="s">
        <v>4616</v>
      </c>
      <c r="D18" s="68">
        <v>40297</v>
      </c>
      <c r="E18" s="69" t="s">
        <v>3956</v>
      </c>
      <c r="F18" s="69" t="s">
        <v>3957</v>
      </c>
      <c r="G18" s="69" t="s">
        <v>3259</v>
      </c>
      <c r="H18" s="85" t="s">
        <v>4617</v>
      </c>
      <c r="I18" s="71" t="s">
        <v>4618</v>
      </c>
      <c r="J18" s="71" t="s">
        <v>4619</v>
      </c>
    </row>
    <row r="19" spans="1:10" s="210" customFormat="1" ht="16.5" x14ac:dyDescent="0.25">
      <c r="A19" s="202">
        <v>14</v>
      </c>
      <c r="B19" s="203"/>
      <c r="C19" s="212" t="s">
        <v>1624</v>
      </c>
      <c r="D19" s="68">
        <v>40250</v>
      </c>
      <c r="E19" s="147" t="s">
        <v>3405</v>
      </c>
      <c r="F19" s="147" t="s">
        <v>3406</v>
      </c>
      <c r="G19" s="147" t="s">
        <v>4620</v>
      </c>
      <c r="H19" s="85" t="s">
        <v>4621</v>
      </c>
      <c r="I19" s="71" t="s">
        <v>4622</v>
      </c>
      <c r="J19" s="71" t="s">
        <v>4623</v>
      </c>
    </row>
    <row r="20" spans="1:10" s="210" customFormat="1" ht="16.5" x14ac:dyDescent="0.25">
      <c r="A20" s="202">
        <v>15</v>
      </c>
      <c r="B20" s="203"/>
      <c r="C20" s="114" t="s">
        <v>1720</v>
      </c>
      <c r="D20" s="68">
        <v>40340</v>
      </c>
      <c r="E20" s="70" t="s">
        <v>3446</v>
      </c>
      <c r="F20" s="70" t="s">
        <v>3447</v>
      </c>
      <c r="G20" s="70" t="s">
        <v>4611</v>
      </c>
      <c r="H20" s="85" t="s">
        <v>4624</v>
      </c>
      <c r="I20" s="71" t="s">
        <v>4625</v>
      </c>
      <c r="J20" s="71" t="s">
        <v>4626</v>
      </c>
    </row>
    <row r="21" spans="1:10" s="210" customFormat="1" ht="16.5" x14ac:dyDescent="0.25">
      <c r="A21" s="202">
        <v>16</v>
      </c>
      <c r="B21" s="203"/>
      <c r="C21" s="114" t="s">
        <v>1714</v>
      </c>
      <c r="D21" s="68">
        <v>40330</v>
      </c>
      <c r="E21" s="70" t="s">
        <v>3446</v>
      </c>
      <c r="F21" s="70" t="s">
        <v>3447</v>
      </c>
      <c r="G21" s="70" t="s">
        <v>4534</v>
      </c>
      <c r="H21" s="85" t="s">
        <v>4627</v>
      </c>
      <c r="I21" s="71" t="s">
        <v>4628</v>
      </c>
      <c r="J21" s="71" t="s">
        <v>4629</v>
      </c>
    </row>
    <row r="22" spans="1:10" s="210" customFormat="1" ht="16.5" x14ac:dyDescent="0.25">
      <c r="A22" s="202">
        <v>17</v>
      </c>
      <c r="B22" s="203"/>
      <c r="C22" s="114" t="s">
        <v>2084</v>
      </c>
      <c r="D22" s="68">
        <v>40276</v>
      </c>
      <c r="E22" s="208" t="s">
        <v>3663</v>
      </c>
      <c r="F22" s="208" t="s">
        <v>4630</v>
      </c>
      <c r="G22" s="70" t="s">
        <v>3230</v>
      </c>
      <c r="H22" s="71" t="s">
        <v>4631</v>
      </c>
      <c r="I22" s="71" t="s">
        <v>4632</v>
      </c>
      <c r="J22" s="71" t="s">
        <v>4633</v>
      </c>
    </row>
    <row r="23" spans="1:10" s="210" customFormat="1" ht="17.25" thickBot="1" x14ac:dyDescent="0.3">
      <c r="A23" s="202">
        <v>18</v>
      </c>
      <c r="B23" s="205"/>
      <c r="C23" s="76" t="s">
        <v>1336</v>
      </c>
      <c r="D23" s="77">
        <v>40394</v>
      </c>
      <c r="E23" s="78" t="s">
        <v>3221</v>
      </c>
      <c r="F23" s="78" t="s">
        <v>3222</v>
      </c>
      <c r="G23" s="78" t="s">
        <v>3230</v>
      </c>
      <c r="H23" s="80" t="s">
        <v>4634</v>
      </c>
      <c r="I23" s="80" t="s">
        <v>4635</v>
      </c>
      <c r="J23" s="80" t="s">
        <v>4636</v>
      </c>
    </row>
    <row r="24" spans="1:10" s="214" customFormat="1" ht="16.5" x14ac:dyDescent="0.25">
      <c r="A24" s="202">
        <v>19</v>
      </c>
      <c r="B24" s="200" t="s">
        <v>4637</v>
      </c>
      <c r="C24" s="81" t="s">
        <v>952</v>
      </c>
      <c r="D24" s="82">
        <v>40115</v>
      </c>
      <c r="E24" s="69" t="s">
        <v>3280</v>
      </c>
      <c r="F24" s="69" t="s">
        <v>3281</v>
      </c>
      <c r="G24" s="87" t="s">
        <v>3353</v>
      </c>
      <c r="H24" s="86" t="s">
        <v>4638</v>
      </c>
      <c r="I24" s="213" t="s">
        <v>4639</v>
      </c>
      <c r="J24" s="184" t="s">
        <v>4640</v>
      </c>
    </row>
    <row r="25" spans="1:10" s="214" customFormat="1" ht="16.5" x14ac:dyDescent="0.25">
      <c r="A25" s="202">
        <v>20</v>
      </c>
      <c r="B25" s="203"/>
      <c r="C25" s="67" t="s">
        <v>834</v>
      </c>
      <c r="D25" s="68">
        <v>40140</v>
      </c>
      <c r="E25" s="69" t="s">
        <v>3268</v>
      </c>
      <c r="F25" s="69" t="s">
        <v>3269</v>
      </c>
      <c r="G25" s="69" t="s">
        <v>3353</v>
      </c>
      <c r="H25" s="71" t="s">
        <v>4641</v>
      </c>
      <c r="I25" s="204" t="s">
        <v>4642</v>
      </c>
      <c r="J25" s="115" t="s">
        <v>4643</v>
      </c>
    </row>
    <row r="26" spans="1:10" s="214" customFormat="1" ht="16.5" x14ac:dyDescent="0.25">
      <c r="A26" s="202">
        <v>21</v>
      </c>
      <c r="B26" s="203"/>
      <c r="C26" s="67" t="s">
        <v>2277</v>
      </c>
      <c r="D26" s="68">
        <v>40098</v>
      </c>
      <c r="E26" s="69" t="s">
        <v>3327</v>
      </c>
      <c r="F26" s="69" t="s">
        <v>3328</v>
      </c>
      <c r="G26" s="69" t="s">
        <v>3353</v>
      </c>
      <c r="H26" s="71" t="s">
        <v>4644</v>
      </c>
      <c r="I26" s="204" t="s">
        <v>4645</v>
      </c>
      <c r="J26" s="115" t="s">
        <v>4646</v>
      </c>
    </row>
    <row r="27" spans="1:10" s="214" customFormat="1" ht="16.5" x14ac:dyDescent="0.25">
      <c r="A27" s="202">
        <v>22</v>
      </c>
      <c r="B27" s="203"/>
      <c r="C27" s="114" t="s">
        <v>3080</v>
      </c>
      <c r="D27" s="68">
        <v>40065</v>
      </c>
      <c r="E27" s="69" t="s">
        <v>3554</v>
      </c>
      <c r="F27" s="69" t="s">
        <v>3555</v>
      </c>
      <c r="G27" s="70" t="s">
        <v>3617</v>
      </c>
      <c r="H27" s="71" t="s">
        <v>4647</v>
      </c>
      <c r="I27" s="204" t="s">
        <v>4648</v>
      </c>
      <c r="J27" s="115" t="s">
        <v>4649</v>
      </c>
    </row>
    <row r="28" spans="1:10" s="214" customFormat="1" ht="16.5" x14ac:dyDescent="0.25">
      <c r="A28" s="202">
        <v>23</v>
      </c>
      <c r="B28" s="203"/>
      <c r="C28" s="67" t="s">
        <v>2474</v>
      </c>
      <c r="D28" s="68">
        <v>40043</v>
      </c>
      <c r="E28" s="83" t="s">
        <v>3274</v>
      </c>
      <c r="F28" s="83" t="s">
        <v>3275</v>
      </c>
      <c r="G28" s="69" t="s">
        <v>3353</v>
      </c>
      <c r="H28" s="71" t="s">
        <v>4650</v>
      </c>
      <c r="I28" s="204" t="s">
        <v>4651</v>
      </c>
      <c r="J28" s="115" t="s">
        <v>4652</v>
      </c>
    </row>
    <row r="29" spans="1:10" s="214" customFormat="1" ht="17.25" thickBot="1" x14ac:dyDescent="0.3">
      <c r="A29" s="202">
        <v>24</v>
      </c>
      <c r="B29" s="205"/>
      <c r="C29" s="76" t="s">
        <v>3032</v>
      </c>
      <c r="D29" s="77">
        <v>40080</v>
      </c>
      <c r="E29" s="78" t="s">
        <v>3251</v>
      </c>
      <c r="F29" s="78" t="s">
        <v>3252</v>
      </c>
      <c r="G29" s="78" t="s">
        <v>3353</v>
      </c>
      <c r="H29" s="80" t="s">
        <v>4653</v>
      </c>
      <c r="I29" s="207" t="s">
        <v>4654</v>
      </c>
      <c r="J29" s="124" t="s">
        <v>4655</v>
      </c>
    </row>
    <row r="30" spans="1:10" s="214" customFormat="1" ht="16.5" x14ac:dyDescent="0.25">
      <c r="A30" s="202">
        <v>25</v>
      </c>
      <c r="B30" s="215" t="s">
        <v>3220</v>
      </c>
      <c r="C30" s="126" t="s">
        <v>592</v>
      </c>
      <c r="D30" s="127">
        <v>40707</v>
      </c>
      <c r="E30" s="128" t="s">
        <v>4422</v>
      </c>
      <c r="F30" s="128" t="s">
        <v>4423</v>
      </c>
      <c r="G30" s="129" t="s">
        <v>4656</v>
      </c>
      <c r="H30" s="130" t="s">
        <v>4657</v>
      </c>
      <c r="I30" s="130" t="s">
        <v>4658</v>
      </c>
      <c r="J30" s="130" t="s">
        <v>4659</v>
      </c>
    </row>
    <row r="31" spans="1:10" s="214" customFormat="1" ht="16.5" x14ac:dyDescent="0.25">
      <c r="A31" s="202">
        <v>26</v>
      </c>
      <c r="B31" s="216"/>
      <c r="C31" s="97" t="s">
        <v>582</v>
      </c>
      <c r="D31" s="98">
        <v>40563</v>
      </c>
      <c r="E31" s="99" t="s">
        <v>4422</v>
      </c>
      <c r="F31" s="99" t="s">
        <v>4423</v>
      </c>
      <c r="G31" s="100" t="s">
        <v>3223</v>
      </c>
      <c r="H31" s="101" t="s">
        <v>4660</v>
      </c>
      <c r="I31" s="101" t="s">
        <v>4661</v>
      </c>
      <c r="J31" s="101" t="s">
        <v>4662</v>
      </c>
    </row>
    <row r="32" spans="1:10" s="214" customFormat="1" ht="16.5" x14ac:dyDescent="0.25">
      <c r="A32" s="202">
        <v>27</v>
      </c>
      <c r="B32" s="216"/>
      <c r="C32" s="103" t="s">
        <v>600</v>
      </c>
      <c r="D32" s="104">
        <v>40664</v>
      </c>
      <c r="E32" s="105" t="s">
        <v>4422</v>
      </c>
      <c r="F32" s="105" t="s">
        <v>4423</v>
      </c>
      <c r="G32" s="106" t="s">
        <v>3230</v>
      </c>
      <c r="H32" s="107" t="s">
        <v>4663</v>
      </c>
      <c r="I32" s="107" t="s">
        <v>4664</v>
      </c>
      <c r="J32" s="107" t="s">
        <v>4665</v>
      </c>
    </row>
    <row r="33" spans="1:10" s="214" customFormat="1" ht="16.5" x14ac:dyDescent="0.25">
      <c r="A33" s="202">
        <v>28</v>
      </c>
      <c r="B33" s="216"/>
      <c r="C33" s="103" t="s">
        <v>604</v>
      </c>
      <c r="D33" s="104">
        <v>40774</v>
      </c>
      <c r="E33" s="105" t="s">
        <v>4422</v>
      </c>
      <c r="F33" s="105" t="s">
        <v>4423</v>
      </c>
      <c r="G33" s="106" t="s">
        <v>3230</v>
      </c>
      <c r="H33" s="107" t="s">
        <v>4666</v>
      </c>
      <c r="I33" s="107" t="s">
        <v>4667</v>
      </c>
      <c r="J33" s="107" t="s">
        <v>4668</v>
      </c>
    </row>
    <row r="34" spans="1:10" s="214" customFormat="1" ht="16.5" x14ac:dyDescent="0.25">
      <c r="A34" s="202">
        <v>29</v>
      </c>
      <c r="B34" s="216"/>
      <c r="C34" s="103" t="s">
        <v>572</v>
      </c>
      <c r="D34" s="104">
        <v>40805</v>
      </c>
      <c r="E34" s="105" t="s">
        <v>4422</v>
      </c>
      <c r="F34" s="105" t="s">
        <v>4423</v>
      </c>
      <c r="G34" s="106" t="s">
        <v>3259</v>
      </c>
      <c r="H34" s="107" t="s">
        <v>4669</v>
      </c>
      <c r="I34" s="107" t="s">
        <v>4670</v>
      </c>
      <c r="J34" s="107" t="s">
        <v>4671</v>
      </c>
    </row>
    <row r="35" spans="1:10" s="214" customFormat="1" ht="17.25" thickBot="1" x14ac:dyDescent="0.3">
      <c r="A35" s="202">
        <v>30</v>
      </c>
      <c r="B35" s="217"/>
      <c r="C35" s="109" t="s">
        <v>596</v>
      </c>
      <c r="D35" s="110">
        <v>40671</v>
      </c>
      <c r="E35" s="111" t="s">
        <v>4422</v>
      </c>
      <c r="F35" s="111" t="s">
        <v>4423</v>
      </c>
      <c r="G35" s="112" t="s">
        <v>3387</v>
      </c>
      <c r="H35" s="113" t="s">
        <v>4672</v>
      </c>
      <c r="I35" s="113" t="s">
        <v>4673</v>
      </c>
      <c r="J35" s="113" t="s">
        <v>4674</v>
      </c>
    </row>
    <row r="36" spans="1:10" s="214" customFormat="1" ht="16.5" x14ac:dyDescent="0.25">
      <c r="A36" s="202">
        <v>31</v>
      </c>
      <c r="B36" s="215" t="s">
        <v>3239</v>
      </c>
      <c r="C36" s="126" t="s">
        <v>935</v>
      </c>
      <c r="D36" s="127">
        <v>40725</v>
      </c>
      <c r="E36" s="128" t="s">
        <v>3474</v>
      </c>
      <c r="F36" s="128" t="s">
        <v>3475</v>
      </c>
      <c r="G36" s="129" t="s">
        <v>3524</v>
      </c>
      <c r="H36" s="130" t="s">
        <v>4675</v>
      </c>
      <c r="I36" s="130" t="s">
        <v>4676</v>
      </c>
      <c r="J36" s="130" t="s">
        <v>3971</v>
      </c>
    </row>
    <row r="37" spans="1:10" s="214" customFormat="1" ht="16.5" x14ac:dyDescent="0.25">
      <c r="A37" s="202">
        <v>32</v>
      </c>
      <c r="B37" s="216"/>
      <c r="C37" s="97" t="s">
        <v>701</v>
      </c>
      <c r="D37" s="98">
        <v>40548</v>
      </c>
      <c r="E37" s="99" t="s">
        <v>3474</v>
      </c>
      <c r="F37" s="99" t="s">
        <v>3475</v>
      </c>
      <c r="G37" s="100" t="s">
        <v>3259</v>
      </c>
      <c r="H37" s="101" t="s">
        <v>4677</v>
      </c>
      <c r="I37" s="101" t="s">
        <v>4678</v>
      </c>
      <c r="J37" s="101" t="s">
        <v>4679</v>
      </c>
    </row>
    <row r="38" spans="1:10" s="214" customFormat="1" ht="16.5" x14ac:dyDescent="0.25">
      <c r="A38" s="202">
        <v>33</v>
      </c>
      <c r="B38" s="216"/>
      <c r="C38" s="103" t="s">
        <v>939</v>
      </c>
      <c r="D38" s="104">
        <v>40793</v>
      </c>
      <c r="E38" s="105" t="s">
        <v>3474</v>
      </c>
      <c r="F38" s="105" t="s">
        <v>3475</v>
      </c>
      <c r="G38" s="106" t="s">
        <v>3741</v>
      </c>
      <c r="H38" s="107" t="s">
        <v>4680</v>
      </c>
      <c r="I38" s="107" t="s">
        <v>4681</v>
      </c>
      <c r="J38" s="107" t="s">
        <v>4682</v>
      </c>
    </row>
    <row r="39" spans="1:10" s="214" customFormat="1" ht="16.5" x14ac:dyDescent="0.25">
      <c r="A39" s="202">
        <v>34</v>
      </c>
      <c r="B39" s="216"/>
      <c r="C39" s="103" t="s">
        <v>923</v>
      </c>
      <c r="D39" s="104">
        <v>40609</v>
      </c>
      <c r="E39" s="105" t="s">
        <v>3474</v>
      </c>
      <c r="F39" s="105" t="s">
        <v>3475</v>
      </c>
      <c r="G39" s="106" t="s">
        <v>3259</v>
      </c>
      <c r="H39" s="107" t="s">
        <v>4683</v>
      </c>
      <c r="I39" s="107" t="s">
        <v>4684</v>
      </c>
      <c r="J39" s="107" t="s">
        <v>4685</v>
      </c>
    </row>
    <row r="40" spans="1:10" s="214" customFormat="1" ht="16.5" x14ac:dyDescent="0.25">
      <c r="A40" s="202">
        <v>35</v>
      </c>
      <c r="B40" s="216"/>
      <c r="C40" s="103" t="s">
        <v>1137</v>
      </c>
      <c r="D40" s="104">
        <v>40804</v>
      </c>
      <c r="E40" s="105" t="s">
        <v>3381</v>
      </c>
      <c r="F40" s="105" t="s">
        <v>3382</v>
      </c>
      <c r="G40" s="106" t="s">
        <v>4686</v>
      </c>
      <c r="H40" s="107" t="s">
        <v>4687</v>
      </c>
      <c r="I40" s="107" t="s">
        <v>4688</v>
      </c>
      <c r="J40" s="107" t="s">
        <v>4689</v>
      </c>
    </row>
    <row r="41" spans="1:10" s="214" customFormat="1" ht="17.25" thickBot="1" x14ac:dyDescent="0.3">
      <c r="A41" s="202">
        <v>36</v>
      </c>
      <c r="B41" s="217"/>
      <c r="C41" s="109" t="s">
        <v>1308</v>
      </c>
      <c r="D41" s="110">
        <v>40594</v>
      </c>
      <c r="E41" s="111" t="s">
        <v>4049</v>
      </c>
      <c r="F41" s="111" t="s">
        <v>4050</v>
      </c>
      <c r="G41" s="112" t="s">
        <v>4690</v>
      </c>
      <c r="H41" s="113" t="s">
        <v>4691</v>
      </c>
      <c r="I41" s="113" t="s">
        <v>4692</v>
      </c>
      <c r="J41" s="113" t="s">
        <v>4693</v>
      </c>
    </row>
    <row r="42" spans="1:10" s="214" customFormat="1" ht="16.5" x14ac:dyDescent="0.25">
      <c r="A42" s="202">
        <v>37</v>
      </c>
      <c r="B42" s="200" t="s">
        <v>3273</v>
      </c>
      <c r="C42" s="81" t="s">
        <v>2468</v>
      </c>
      <c r="D42" s="82">
        <v>39892</v>
      </c>
      <c r="E42" s="87" t="s">
        <v>3274</v>
      </c>
      <c r="F42" s="87" t="s">
        <v>3275</v>
      </c>
      <c r="G42" s="84" t="s">
        <v>3230</v>
      </c>
      <c r="H42" s="86" t="s">
        <v>4694</v>
      </c>
      <c r="I42" s="213" t="s">
        <v>4695</v>
      </c>
      <c r="J42" s="86" t="s">
        <v>4696</v>
      </c>
    </row>
    <row r="43" spans="1:10" s="214" customFormat="1" ht="16.5" x14ac:dyDescent="0.25">
      <c r="A43" s="202">
        <v>38</v>
      </c>
      <c r="B43" s="203"/>
      <c r="C43" s="88" t="s">
        <v>2416</v>
      </c>
      <c r="D43" s="89">
        <v>40035</v>
      </c>
      <c r="E43" s="83" t="s">
        <v>4126</v>
      </c>
      <c r="F43" s="83" t="s">
        <v>4127</v>
      </c>
      <c r="G43" s="90" t="s">
        <v>3391</v>
      </c>
      <c r="H43" s="71" t="s">
        <v>4697</v>
      </c>
      <c r="I43" s="201" t="s">
        <v>4698</v>
      </c>
      <c r="J43" s="85" t="s">
        <v>4699</v>
      </c>
    </row>
    <row r="44" spans="1:10" s="214" customFormat="1" ht="16.5" x14ac:dyDescent="0.25">
      <c r="A44" s="202">
        <v>39</v>
      </c>
      <c r="B44" s="203"/>
      <c r="C44" s="114" t="s">
        <v>2612</v>
      </c>
      <c r="D44" s="68">
        <v>40100</v>
      </c>
      <c r="E44" s="69" t="s">
        <v>4114</v>
      </c>
      <c r="F44" s="69" t="s">
        <v>4115</v>
      </c>
      <c r="G44" s="70" t="s">
        <v>3276</v>
      </c>
      <c r="H44" s="71" t="s">
        <v>4700</v>
      </c>
      <c r="I44" s="71" t="s">
        <v>4701</v>
      </c>
      <c r="J44" s="71" t="s">
        <v>4702</v>
      </c>
    </row>
    <row r="45" spans="1:10" s="214" customFormat="1" ht="16.5" x14ac:dyDescent="0.25">
      <c r="A45" s="202">
        <v>40</v>
      </c>
      <c r="B45" s="203"/>
      <c r="C45" s="67" t="s">
        <v>2250</v>
      </c>
      <c r="D45" s="68">
        <v>39930</v>
      </c>
      <c r="E45" s="69" t="s">
        <v>3291</v>
      </c>
      <c r="F45" s="69" t="s">
        <v>3292</v>
      </c>
      <c r="G45" s="70" t="s">
        <v>3276</v>
      </c>
      <c r="H45" s="71" t="s">
        <v>4703</v>
      </c>
      <c r="I45" s="71" t="s">
        <v>4704</v>
      </c>
      <c r="J45" s="71" t="s">
        <v>4705</v>
      </c>
    </row>
    <row r="46" spans="1:10" s="214" customFormat="1" ht="17.25" thickBot="1" x14ac:dyDescent="0.3">
      <c r="A46" s="202">
        <v>41</v>
      </c>
      <c r="B46" s="205"/>
      <c r="C46" s="76" t="s">
        <v>2556</v>
      </c>
      <c r="D46" s="77">
        <v>40124</v>
      </c>
      <c r="E46" s="78" t="s">
        <v>3263</v>
      </c>
      <c r="F46" s="78" t="s">
        <v>3264</v>
      </c>
      <c r="G46" s="79" t="s">
        <v>4706</v>
      </c>
      <c r="H46" s="80" t="s">
        <v>4707</v>
      </c>
      <c r="I46" s="80" t="s">
        <v>4708</v>
      </c>
      <c r="J46" s="80" t="s">
        <v>4709</v>
      </c>
    </row>
    <row r="47" spans="1:10" s="214" customFormat="1" ht="16.5" x14ac:dyDescent="0.25">
      <c r="A47" s="202">
        <v>42</v>
      </c>
      <c r="B47" s="200" t="s">
        <v>3302</v>
      </c>
      <c r="C47" s="88" t="s">
        <v>3038</v>
      </c>
      <c r="D47" s="89">
        <v>40083</v>
      </c>
      <c r="E47" s="87" t="s">
        <v>3251</v>
      </c>
      <c r="F47" s="87" t="s">
        <v>3252</v>
      </c>
      <c r="G47" s="90" t="s">
        <v>3391</v>
      </c>
      <c r="H47" s="85" t="s">
        <v>4710</v>
      </c>
      <c r="I47" s="85" t="s">
        <v>4711</v>
      </c>
      <c r="J47" s="85" t="s">
        <v>4712</v>
      </c>
    </row>
    <row r="48" spans="1:10" s="214" customFormat="1" ht="18.75" customHeight="1" x14ac:dyDescent="0.25">
      <c r="A48" s="202">
        <v>43</v>
      </c>
      <c r="B48" s="203"/>
      <c r="C48" s="67" t="s">
        <v>2447</v>
      </c>
      <c r="D48" s="68">
        <v>39881</v>
      </c>
      <c r="E48" s="83" t="s">
        <v>3274</v>
      </c>
      <c r="F48" s="83" t="s">
        <v>3275</v>
      </c>
      <c r="G48" s="70" t="s">
        <v>3391</v>
      </c>
      <c r="H48" s="71" t="s">
        <v>4713</v>
      </c>
      <c r="I48" s="71" t="s">
        <v>4714</v>
      </c>
      <c r="J48" s="71" t="s">
        <v>4715</v>
      </c>
    </row>
    <row r="49" spans="1:14" s="214" customFormat="1" ht="18.75" customHeight="1" x14ac:dyDescent="0.25">
      <c r="A49" s="202">
        <v>44</v>
      </c>
      <c r="B49" s="203"/>
      <c r="C49" s="88" t="s">
        <v>2471</v>
      </c>
      <c r="D49" s="89">
        <v>40128</v>
      </c>
      <c r="E49" s="83" t="s">
        <v>3274</v>
      </c>
      <c r="F49" s="83" t="s">
        <v>3275</v>
      </c>
      <c r="G49" s="70" t="s">
        <v>3391</v>
      </c>
      <c r="H49" s="85" t="s">
        <v>4716</v>
      </c>
      <c r="I49" s="71" t="s">
        <v>4717</v>
      </c>
      <c r="J49" s="71" t="s">
        <v>4718</v>
      </c>
    </row>
    <row r="50" spans="1:14" s="214" customFormat="1" ht="18.75" customHeight="1" x14ac:dyDescent="0.25">
      <c r="A50" s="202">
        <v>45</v>
      </c>
      <c r="B50" s="203"/>
      <c r="C50" s="67" t="s">
        <v>2423</v>
      </c>
      <c r="D50" s="68">
        <v>40113</v>
      </c>
      <c r="E50" s="69" t="s">
        <v>4126</v>
      </c>
      <c r="F50" s="69" t="s">
        <v>4127</v>
      </c>
      <c r="G50" s="69" t="s">
        <v>3391</v>
      </c>
      <c r="H50" s="71" t="s">
        <v>4719</v>
      </c>
      <c r="I50" s="71" t="s">
        <v>4720</v>
      </c>
      <c r="J50" s="71" t="s">
        <v>4721</v>
      </c>
    </row>
    <row r="51" spans="1:14" s="214" customFormat="1" ht="18.75" customHeight="1" x14ac:dyDescent="0.25">
      <c r="A51" s="202">
        <v>46</v>
      </c>
      <c r="B51" s="203"/>
      <c r="C51" s="148" t="s">
        <v>701</v>
      </c>
      <c r="D51" s="89">
        <v>39847</v>
      </c>
      <c r="E51" s="83" t="s">
        <v>4126</v>
      </c>
      <c r="F51" s="83" t="s">
        <v>4127</v>
      </c>
      <c r="G51" s="90" t="s">
        <v>3972</v>
      </c>
      <c r="H51" s="85" t="s">
        <v>4722</v>
      </c>
      <c r="I51" s="201" t="s">
        <v>4723</v>
      </c>
      <c r="J51" s="123" t="s">
        <v>4724</v>
      </c>
    </row>
    <row r="52" spans="1:14" s="214" customFormat="1" ht="18.75" customHeight="1" thickBot="1" x14ac:dyDescent="0.3">
      <c r="A52" s="202">
        <v>47</v>
      </c>
      <c r="B52" s="205"/>
      <c r="C52" s="171" t="s">
        <v>4725</v>
      </c>
      <c r="D52" s="77">
        <v>39843</v>
      </c>
      <c r="E52" s="78" t="s">
        <v>3257</v>
      </c>
      <c r="F52" s="78" t="s">
        <v>3258</v>
      </c>
      <c r="G52" s="79" t="s">
        <v>3391</v>
      </c>
      <c r="H52" s="80" t="s">
        <v>4726</v>
      </c>
      <c r="I52" s="80" t="s">
        <v>4727</v>
      </c>
      <c r="J52" s="80" t="s">
        <v>4728</v>
      </c>
    </row>
    <row r="53" spans="1:14" s="214" customFormat="1" ht="18.75" customHeight="1" x14ac:dyDescent="0.25">
      <c r="A53" s="202">
        <v>48</v>
      </c>
      <c r="B53" s="203" t="s">
        <v>3323</v>
      </c>
      <c r="C53" s="88" t="s">
        <v>1945</v>
      </c>
      <c r="D53" s="89">
        <v>46277</v>
      </c>
      <c r="E53" s="87" t="s">
        <v>3668</v>
      </c>
      <c r="F53" s="87" t="s">
        <v>3669</v>
      </c>
      <c r="G53" s="90" t="s">
        <v>3259</v>
      </c>
      <c r="H53" s="85" t="s">
        <v>4729</v>
      </c>
      <c r="I53" s="85" t="s">
        <v>4730</v>
      </c>
      <c r="J53" s="85" t="s">
        <v>4731</v>
      </c>
    </row>
    <row r="54" spans="1:14" s="218" customFormat="1" ht="18.75" customHeight="1" x14ac:dyDescent="0.25">
      <c r="A54" s="202">
        <v>49</v>
      </c>
      <c r="B54" s="203"/>
      <c r="C54" s="67" t="s">
        <v>1817</v>
      </c>
      <c r="D54" s="68">
        <v>40417</v>
      </c>
      <c r="E54" s="83" t="s">
        <v>4591</v>
      </c>
      <c r="F54" s="83" t="s">
        <v>4592</v>
      </c>
      <c r="G54" s="70" t="s">
        <v>3259</v>
      </c>
      <c r="H54" s="71" t="s">
        <v>4732</v>
      </c>
      <c r="I54" s="71" t="s">
        <v>4733</v>
      </c>
      <c r="J54" s="71" t="s">
        <v>4734</v>
      </c>
    </row>
    <row r="55" spans="1:14" s="218" customFormat="1" ht="18.75" customHeight="1" x14ac:dyDescent="0.25">
      <c r="A55" s="202">
        <v>50</v>
      </c>
      <c r="B55" s="203"/>
      <c r="C55" s="88" t="s">
        <v>653</v>
      </c>
      <c r="D55" s="89">
        <v>40517</v>
      </c>
      <c r="E55" s="83" t="s">
        <v>4591</v>
      </c>
      <c r="F55" s="83" t="s">
        <v>4592</v>
      </c>
      <c r="G55" s="70" t="s">
        <v>4735</v>
      </c>
      <c r="H55" s="85" t="s">
        <v>4736</v>
      </c>
      <c r="I55" s="71" t="s">
        <v>4737</v>
      </c>
      <c r="J55" s="71" t="s">
        <v>4738</v>
      </c>
    </row>
    <row r="56" spans="1:14" s="218" customFormat="1" ht="18.75" customHeight="1" x14ac:dyDescent="0.25">
      <c r="A56" s="202">
        <v>51</v>
      </c>
      <c r="B56" s="203"/>
      <c r="C56" s="67" t="s">
        <v>1847</v>
      </c>
      <c r="D56" s="68">
        <v>40278</v>
      </c>
      <c r="E56" s="69" t="s">
        <v>4591</v>
      </c>
      <c r="F56" s="69" t="s">
        <v>4592</v>
      </c>
      <c r="G56" s="70" t="s">
        <v>4739</v>
      </c>
      <c r="H56" s="71" t="s">
        <v>4740</v>
      </c>
      <c r="I56" s="71" t="s">
        <v>4741</v>
      </c>
      <c r="J56" s="71" t="s">
        <v>4742</v>
      </c>
    </row>
    <row r="57" spans="1:14" s="209" customFormat="1" ht="18.75" customHeight="1" thickBot="1" x14ac:dyDescent="0.3">
      <c r="A57" s="202">
        <v>52</v>
      </c>
      <c r="B57" s="205"/>
      <c r="C57" s="92" t="s">
        <v>1145</v>
      </c>
      <c r="D57" s="93">
        <v>39966</v>
      </c>
      <c r="E57" s="94" t="s">
        <v>3246</v>
      </c>
      <c r="F57" s="94" t="s">
        <v>3247</v>
      </c>
      <c r="G57" s="116" t="s">
        <v>4743</v>
      </c>
      <c r="H57" s="95" t="s">
        <v>4744</v>
      </c>
      <c r="I57" s="219" t="s">
        <v>4745</v>
      </c>
      <c r="J57" s="95" t="s">
        <v>4746</v>
      </c>
    </row>
    <row r="58" spans="1:14" ht="18.75" customHeight="1" x14ac:dyDescent="0.25">
      <c r="A58" s="202">
        <v>53</v>
      </c>
      <c r="B58" s="200" t="s">
        <v>3344</v>
      </c>
      <c r="C58" s="88" t="s">
        <v>2458</v>
      </c>
      <c r="D58" s="89">
        <v>40136</v>
      </c>
      <c r="E58" s="83" t="s">
        <v>3274</v>
      </c>
      <c r="F58" s="83" t="s">
        <v>3275</v>
      </c>
      <c r="G58" s="90" t="s">
        <v>3276</v>
      </c>
      <c r="H58" s="85" t="s">
        <v>4747</v>
      </c>
      <c r="I58" s="85" t="s">
        <v>4748</v>
      </c>
      <c r="J58" s="85" t="s">
        <v>4749</v>
      </c>
    </row>
    <row r="59" spans="1:14" ht="18.75" customHeight="1" x14ac:dyDescent="0.25">
      <c r="A59" s="202">
        <v>54</v>
      </c>
      <c r="B59" s="203"/>
      <c r="C59" s="67" t="s">
        <v>2460</v>
      </c>
      <c r="D59" s="68">
        <v>40173</v>
      </c>
      <c r="E59" s="83" t="s">
        <v>3274</v>
      </c>
      <c r="F59" s="83" t="s">
        <v>3275</v>
      </c>
      <c r="G59" s="70" t="s">
        <v>3276</v>
      </c>
      <c r="H59" s="71" t="s">
        <v>4750</v>
      </c>
      <c r="I59" s="71" t="s">
        <v>4751</v>
      </c>
      <c r="J59" s="71" t="s">
        <v>4752</v>
      </c>
    </row>
    <row r="60" spans="1:14" ht="18.75" customHeight="1" x14ac:dyDescent="0.25">
      <c r="A60" s="202">
        <v>55</v>
      </c>
      <c r="B60" s="203"/>
      <c r="C60" s="67" t="s">
        <v>2473</v>
      </c>
      <c r="D60" s="68">
        <v>40057</v>
      </c>
      <c r="E60" s="83" t="s">
        <v>3274</v>
      </c>
      <c r="F60" s="83" t="s">
        <v>3275</v>
      </c>
      <c r="G60" s="70" t="s">
        <v>3276</v>
      </c>
      <c r="H60" s="71" t="s">
        <v>4753</v>
      </c>
      <c r="I60" s="71" t="s">
        <v>4754</v>
      </c>
      <c r="J60" s="71" t="s">
        <v>4755</v>
      </c>
      <c r="K60" s="214"/>
      <c r="L60" s="214"/>
      <c r="M60" s="214"/>
      <c r="N60" s="214"/>
    </row>
    <row r="61" spans="1:14" ht="18.75" customHeight="1" x14ac:dyDescent="0.25">
      <c r="A61" s="202">
        <v>56</v>
      </c>
      <c r="B61" s="203"/>
      <c r="C61" s="67" t="s">
        <v>2398</v>
      </c>
      <c r="D61" s="68">
        <v>40158</v>
      </c>
      <c r="E61" s="69" t="s">
        <v>4126</v>
      </c>
      <c r="F61" s="69" t="s">
        <v>4127</v>
      </c>
      <c r="G61" s="70" t="s">
        <v>3276</v>
      </c>
      <c r="H61" s="71" t="s">
        <v>4756</v>
      </c>
      <c r="I61" s="71" t="s">
        <v>4757</v>
      </c>
      <c r="J61" s="71" t="s">
        <v>4758</v>
      </c>
    </row>
    <row r="62" spans="1:14" s="209" customFormat="1" ht="18.75" customHeight="1" x14ac:dyDescent="0.25">
      <c r="A62" s="202">
        <v>57</v>
      </c>
      <c r="B62" s="203"/>
      <c r="C62" s="67" t="s">
        <v>4759</v>
      </c>
      <c r="D62" s="68">
        <v>39852</v>
      </c>
      <c r="E62" s="69" t="s">
        <v>3257</v>
      </c>
      <c r="F62" s="69" t="s">
        <v>3258</v>
      </c>
      <c r="G62" s="70" t="s">
        <v>3276</v>
      </c>
      <c r="H62" s="71" t="s">
        <v>4760</v>
      </c>
      <c r="I62" s="71" t="s">
        <v>4761</v>
      </c>
      <c r="J62" s="71" t="s">
        <v>4762</v>
      </c>
    </row>
    <row r="63" spans="1:14" s="214" customFormat="1" ht="18.75" customHeight="1" thickBot="1" x14ac:dyDescent="0.3">
      <c r="A63" s="202">
        <v>58</v>
      </c>
      <c r="B63" s="205"/>
      <c r="C63" s="76" t="s">
        <v>2343</v>
      </c>
      <c r="D63" s="77">
        <v>39928</v>
      </c>
      <c r="E63" s="78" t="s">
        <v>3280</v>
      </c>
      <c r="F63" s="78" t="s">
        <v>3281</v>
      </c>
      <c r="G63" s="79" t="s">
        <v>3276</v>
      </c>
      <c r="H63" s="80" t="s">
        <v>4763</v>
      </c>
      <c r="I63" s="80" t="s">
        <v>4764</v>
      </c>
      <c r="J63" s="80" t="s">
        <v>4765</v>
      </c>
      <c r="K63" s="18"/>
      <c r="L63" s="18"/>
      <c r="M63" s="18"/>
      <c r="N63" s="18"/>
    </row>
    <row r="64" spans="1:14" ht="18.75" customHeight="1" x14ac:dyDescent="0.25">
      <c r="A64" s="202">
        <v>59</v>
      </c>
      <c r="B64" s="200" t="s">
        <v>3563</v>
      </c>
      <c r="C64" s="81" t="s">
        <v>2228</v>
      </c>
      <c r="D64" s="82">
        <v>40011</v>
      </c>
      <c r="E64" s="83" t="s">
        <v>3291</v>
      </c>
      <c r="F64" s="83" t="s">
        <v>3292</v>
      </c>
      <c r="G64" s="87" t="s">
        <v>3242</v>
      </c>
      <c r="H64" s="86" t="s">
        <v>4766</v>
      </c>
      <c r="I64" s="85" t="s">
        <v>4767</v>
      </c>
      <c r="J64" s="85" t="s">
        <v>4768</v>
      </c>
    </row>
    <row r="65" spans="1:14" ht="18.75" customHeight="1" x14ac:dyDescent="0.25">
      <c r="A65" s="202">
        <v>60</v>
      </c>
      <c r="B65" s="203"/>
      <c r="C65" s="67" t="s">
        <v>2206</v>
      </c>
      <c r="D65" s="68">
        <v>40146</v>
      </c>
      <c r="E65" s="69" t="s">
        <v>3291</v>
      </c>
      <c r="F65" s="69" t="s">
        <v>3292</v>
      </c>
      <c r="G65" s="69" t="s">
        <v>4769</v>
      </c>
      <c r="H65" s="71" t="s">
        <v>4770</v>
      </c>
      <c r="I65" s="71" t="s">
        <v>4771</v>
      </c>
      <c r="J65" s="71" t="s">
        <v>4772</v>
      </c>
    </row>
    <row r="66" spans="1:14" s="209" customFormat="1" ht="18.75" customHeight="1" x14ac:dyDescent="0.25">
      <c r="A66" s="202">
        <v>61</v>
      </c>
      <c r="B66" s="203"/>
      <c r="C66" s="67" t="s">
        <v>4773</v>
      </c>
      <c r="D66" s="68">
        <v>39827</v>
      </c>
      <c r="E66" s="69" t="s">
        <v>3291</v>
      </c>
      <c r="F66" s="69" t="s">
        <v>3292</v>
      </c>
      <c r="G66" s="70" t="s">
        <v>3230</v>
      </c>
      <c r="H66" s="85" t="s">
        <v>4774</v>
      </c>
      <c r="I66" s="204" t="s">
        <v>4775</v>
      </c>
      <c r="J66" s="71" t="s">
        <v>4776</v>
      </c>
    </row>
    <row r="67" spans="1:14" ht="18.75" customHeight="1" x14ac:dyDescent="0.25">
      <c r="A67" s="202">
        <v>62</v>
      </c>
      <c r="B67" s="203"/>
      <c r="C67" s="67" t="s">
        <v>2120</v>
      </c>
      <c r="D67" s="68">
        <v>39827</v>
      </c>
      <c r="E67" s="69" t="s">
        <v>3251</v>
      </c>
      <c r="F67" s="69" t="s">
        <v>3252</v>
      </c>
      <c r="G67" s="69" t="s">
        <v>3242</v>
      </c>
      <c r="H67" s="71" t="s">
        <v>4777</v>
      </c>
      <c r="I67" s="71" t="s">
        <v>4778</v>
      </c>
      <c r="J67" s="71" t="s">
        <v>4779</v>
      </c>
    </row>
    <row r="68" spans="1:14" ht="18.75" customHeight="1" x14ac:dyDescent="0.25">
      <c r="A68" s="202">
        <v>63</v>
      </c>
      <c r="B68" s="203"/>
      <c r="C68" s="67" t="s">
        <v>2246</v>
      </c>
      <c r="D68" s="68">
        <v>39818</v>
      </c>
      <c r="E68" s="83" t="s">
        <v>3291</v>
      </c>
      <c r="F68" s="83" t="s">
        <v>3292</v>
      </c>
      <c r="G68" s="69" t="s">
        <v>3242</v>
      </c>
      <c r="H68" s="71" t="s">
        <v>4780</v>
      </c>
      <c r="I68" s="71" t="s">
        <v>4781</v>
      </c>
      <c r="J68" s="71" t="s">
        <v>4782</v>
      </c>
    </row>
    <row r="69" spans="1:14" s="214" customFormat="1" ht="18.75" customHeight="1" thickBot="1" x14ac:dyDescent="0.3">
      <c r="A69" s="202">
        <v>64</v>
      </c>
      <c r="B69" s="205"/>
      <c r="C69" s="76" t="s">
        <v>2931</v>
      </c>
      <c r="D69" s="77">
        <v>40111</v>
      </c>
      <c r="E69" s="78" t="s">
        <v>3246</v>
      </c>
      <c r="F69" s="78" t="s">
        <v>3247</v>
      </c>
      <c r="G69" s="79" t="s">
        <v>3242</v>
      </c>
      <c r="H69" s="80" t="s">
        <v>4783</v>
      </c>
      <c r="I69" s="80" t="s">
        <v>4784</v>
      </c>
      <c r="J69" s="80" t="s">
        <v>4785</v>
      </c>
      <c r="K69" s="18"/>
      <c r="L69" s="18"/>
      <c r="M69" s="18"/>
      <c r="N69" s="18"/>
    </row>
    <row r="70" spans="1:14" ht="18.75" customHeight="1" x14ac:dyDescent="0.25">
      <c r="A70" s="202">
        <v>65</v>
      </c>
      <c r="B70" s="200" t="s">
        <v>3581</v>
      </c>
      <c r="C70" s="81" t="s">
        <v>2287</v>
      </c>
      <c r="D70" s="82">
        <v>39843</v>
      </c>
      <c r="E70" s="83" t="s">
        <v>3327</v>
      </c>
      <c r="F70" s="83" t="s">
        <v>3328</v>
      </c>
      <c r="G70" s="90" t="s">
        <v>4706</v>
      </c>
      <c r="H70" s="86" t="s">
        <v>4786</v>
      </c>
      <c r="I70" s="85" t="s">
        <v>4787</v>
      </c>
      <c r="J70" s="85" t="s">
        <v>4788</v>
      </c>
    </row>
    <row r="71" spans="1:14" ht="18.75" customHeight="1" x14ac:dyDescent="0.25">
      <c r="A71" s="202">
        <v>66</v>
      </c>
      <c r="B71" s="203"/>
      <c r="C71" s="67" t="s">
        <v>2358</v>
      </c>
      <c r="D71" s="68">
        <v>39878</v>
      </c>
      <c r="E71" s="69" t="s">
        <v>3280</v>
      </c>
      <c r="F71" s="69" t="s">
        <v>3281</v>
      </c>
      <c r="G71" s="90" t="s">
        <v>4706</v>
      </c>
      <c r="H71" s="71" t="s">
        <v>4789</v>
      </c>
      <c r="I71" s="71" t="s">
        <v>4790</v>
      </c>
      <c r="J71" s="71" t="s">
        <v>4791</v>
      </c>
    </row>
    <row r="72" spans="1:14" ht="18.75" customHeight="1" x14ac:dyDescent="0.25">
      <c r="A72" s="202">
        <v>67</v>
      </c>
      <c r="B72" s="203"/>
      <c r="C72" s="67" t="s">
        <v>2364</v>
      </c>
      <c r="D72" s="68">
        <v>40073</v>
      </c>
      <c r="E72" s="69" t="s">
        <v>3280</v>
      </c>
      <c r="F72" s="69" t="s">
        <v>3281</v>
      </c>
      <c r="G72" s="90" t="s">
        <v>4706</v>
      </c>
      <c r="H72" s="71" t="s">
        <v>4792</v>
      </c>
      <c r="I72" s="71" t="s">
        <v>4793</v>
      </c>
      <c r="J72" s="71" t="s">
        <v>4794</v>
      </c>
      <c r="K72" s="214"/>
      <c r="L72" s="214"/>
      <c r="M72" s="214"/>
      <c r="N72" s="214"/>
    </row>
    <row r="73" spans="1:14" ht="18.75" customHeight="1" x14ac:dyDescent="0.25">
      <c r="A73" s="202">
        <v>68</v>
      </c>
      <c r="B73" s="203"/>
      <c r="C73" s="67" t="s">
        <v>2351</v>
      </c>
      <c r="D73" s="68">
        <v>40049</v>
      </c>
      <c r="E73" s="69" t="s">
        <v>3280</v>
      </c>
      <c r="F73" s="69" t="s">
        <v>3281</v>
      </c>
      <c r="G73" s="90" t="s">
        <v>4706</v>
      </c>
      <c r="H73" s="71" t="s">
        <v>4795</v>
      </c>
      <c r="I73" s="71" t="s">
        <v>4796</v>
      </c>
      <c r="J73" s="71" t="s">
        <v>4797</v>
      </c>
      <c r="K73" s="220"/>
      <c r="L73" s="220"/>
      <c r="M73" s="220"/>
      <c r="N73" s="220"/>
    </row>
    <row r="74" spans="1:14" s="214" customFormat="1" ht="18.75" customHeight="1" thickBot="1" x14ac:dyDescent="0.3">
      <c r="A74" s="202">
        <v>69</v>
      </c>
      <c r="B74" s="205"/>
      <c r="C74" s="76" t="s">
        <v>2237</v>
      </c>
      <c r="D74" s="77">
        <v>39980</v>
      </c>
      <c r="E74" s="78" t="s">
        <v>3291</v>
      </c>
      <c r="F74" s="78" t="s">
        <v>3292</v>
      </c>
      <c r="G74" s="79" t="s">
        <v>4706</v>
      </c>
      <c r="H74" s="80" t="s">
        <v>4798</v>
      </c>
      <c r="I74" s="71" t="s">
        <v>4799</v>
      </c>
      <c r="J74" s="71" t="s">
        <v>4800</v>
      </c>
      <c r="K74" s="220"/>
      <c r="L74" s="220"/>
      <c r="M74" s="220"/>
      <c r="N74" s="220"/>
    </row>
    <row r="75" spans="1:14" s="214" customFormat="1" ht="18.75" customHeight="1" x14ac:dyDescent="0.25">
      <c r="A75" s="202">
        <v>70</v>
      </c>
      <c r="B75" s="215" t="s">
        <v>3603</v>
      </c>
      <c r="C75" s="173" t="s">
        <v>569</v>
      </c>
      <c r="D75" s="98">
        <v>40875</v>
      </c>
      <c r="E75" s="99" t="s">
        <v>4422</v>
      </c>
      <c r="F75" s="99" t="s">
        <v>4423</v>
      </c>
      <c r="G75" s="106" t="s">
        <v>3577</v>
      </c>
      <c r="H75" s="107" t="s">
        <v>4801</v>
      </c>
      <c r="I75" s="107" t="s">
        <v>4802</v>
      </c>
      <c r="J75" s="107" t="s">
        <v>4803</v>
      </c>
      <c r="K75" s="220"/>
      <c r="L75" s="220"/>
      <c r="M75" s="220"/>
      <c r="N75" s="220"/>
    </row>
    <row r="76" spans="1:14" s="220" customFormat="1" ht="18.75" customHeight="1" x14ac:dyDescent="0.25">
      <c r="A76" s="202">
        <v>71</v>
      </c>
      <c r="B76" s="216"/>
      <c r="C76" s="97" t="s">
        <v>640</v>
      </c>
      <c r="D76" s="98">
        <v>40766</v>
      </c>
      <c r="E76" s="99" t="s">
        <v>4804</v>
      </c>
      <c r="F76" s="99" t="s">
        <v>3649</v>
      </c>
      <c r="G76" s="100" t="s">
        <v>4805</v>
      </c>
      <c r="H76" s="101" t="s">
        <v>4806</v>
      </c>
      <c r="I76" s="101" t="s">
        <v>4807</v>
      </c>
      <c r="J76" s="101" t="s">
        <v>4808</v>
      </c>
    </row>
    <row r="77" spans="1:14" s="220" customFormat="1" ht="18.75" customHeight="1" x14ac:dyDescent="0.25">
      <c r="A77" s="202">
        <v>72</v>
      </c>
      <c r="B77" s="216"/>
      <c r="C77" s="97" t="s">
        <v>680</v>
      </c>
      <c r="D77" s="98">
        <v>40552</v>
      </c>
      <c r="E77" s="99" t="s">
        <v>4804</v>
      </c>
      <c r="F77" s="99" t="s">
        <v>3649</v>
      </c>
      <c r="G77" s="100" t="s">
        <v>3476</v>
      </c>
      <c r="H77" s="101" t="s">
        <v>4809</v>
      </c>
      <c r="I77" s="101" t="s">
        <v>4810</v>
      </c>
      <c r="J77" s="101" t="s">
        <v>4811</v>
      </c>
    </row>
    <row r="78" spans="1:14" s="220" customFormat="1" ht="18.75" customHeight="1" x14ac:dyDescent="0.25">
      <c r="A78" s="202">
        <v>73</v>
      </c>
      <c r="B78" s="216"/>
      <c r="C78" s="103" t="s">
        <v>659</v>
      </c>
      <c r="D78" s="104">
        <v>40625</v>
      </c>
      <c r="E78" s="105" t="s">
        <v>4804</v>
      </c>
      <c r="F78" s="105" t="s">
        <v>3649</v>
      </c>
      <c r="G78" s="106" t="s">
        <v>3764</v>
      </c>
      <c r="H78" s="107" t="s">
        <v>4812</v>
      </c>
      <c r="I78" s="107" t="s">
        <v>4813</v>
      </c>
      <c r="J78" s="107" t="s">
        <v>4814</v>
      </c>
    </row>
    <row r="79" spans="1:14" s="220" customFormat="1" ht="18.75" customHeight="1" x14ac:dyDescent="0.25">
      <c r="A79" s="202">
        <v>74</v>
      </c>
      <c r="B79" s="216"/>
      <c r="C79" s="103" t="s">
        <v>653</v>
      </c>
      <c r="D79" s="104">
        <v>40760</v>
      </c>
      <c r="E79" s="105" t="s">
        <v>4804</v>
      </c>
      <c r="F79" s="105" t="s">
        <v>3649</v>
      </c>
      <c r="G79" s="106" t="s">
        <v>3391</v>
      </c>
      <c r="H79" s="107" t="s">
        <v>4815</v>
      </c>
      <c r="I79" s="107" t="s">
        <v>4816</v>
      </c>
      <c r="J79" s="107" t="s">
        <v>4817</v>
      </c>
    </row>
    <row r="80" spans="1:14" s="220" customFormat="1" ht="18.75" customHeight="1" thickBot="1" x14ac:dyDescent="0.3">
      <c r="A80" s="202">
        <v>75</v>
      </c>
      <c r="B80" s="217"/>
      <c r="C80" s="109" t="s">
        <v>624</v>
      </c>
      <c r="D80" s="110">
        <v>40809</v>
      </c>
      <c r="E80" s="111" t="s">
        <v>4804</v>
      </c>
      <c r="F80" s="111" t="s">
        <v>3649</v>
      </c>
      <c r="G80" s="112" t="s">
        <v>4818</v>
      </c>
      <c r="H80" s="113" t="s">
        <v>4819</v>
      </c>
      <c r="I80" s="113" t="s">
        <v>4820</v>
      </c>
      <c r="J80" s="113" t="s">
        <v>4821</v>
      </c>
      <c r="K80" s="18"/>
      <c r="L80" s="18"/>
      <c r="M80" s="18"/>
      <c r="N80" s="18"/>
    </row>
    <row r="81" spans="1:14" s="220" customFormat="1" ht="18.75" customHeight="1" x14ac:dyDescent="0.25">
      <c r="A81" s="202">
        <v>76</v>
      </c>
      <c r="B81" s="215" t="s">
        <v>3624</v>
      </c>
      <c r="C81" s="97" t="s">
        <v>462</v>
      </c>
      <c r="D81" s="98">
        <v>40819</v>
      </c>
      <c r="E81" s="99" t="s">
        <v>4075</v>
      </c>
      <c r="F81" s="99" t="s">
        <v>4076</v>
      </c>
      <c r="G81" s="100" t="s">
        <v>4066</v>
      </c>
      <c r="H81" s="101" t="s">
        <v>4822</v>
      </c>
      <c r="I81" s="101" t="s">
        <v>4823</v>
      </c>
      <c r="J81" s="101" t="s">
        <v>4824</v>
      </c>
      <c r="K81" s="18"/>
      <c r="L81" s="18"/>
      <c r="M81" s="18"/>
      <c r="N81" s="18"/>
    </row>
    <row r="82" spans="1:14" s="220" customFormat="1" ht="18.75" customHeight="1" x14ac:dyDescent="0.25">
      <c r="A82" s="202">
        <v>77</v>
      </c>
      <c r="B82" s="216"/>
      <c r="C82" s="103" t="s">
        <v>442</v>
      </c>
      <c r="D82" s="104">
        <v>40713</v>
      </c>
      <c r="E82" s="105" t="s">
        <v>4075</v>
      </c>
      <c r="F82" s="105" t="s">
        <v>4076</v>
      </c>
      <c r="G82" s="106" t="s">
        <v>3259</v>
      </c>
      <c r="H82" s="107" t="s">
        <v>4825</v>
      </c>
      <c r="I82" s="107" t="s">
        <v>4826</v>
      </c>
      <c r="J82" s="107" t="s">
        <v>4827</v>
      </c>
      <c r="K82" s="18"/>
      <c r="L82" s="18"/>
      <c r="M82" s="18"/>
      <c r="N82" s="18"/>
    </row>
    <row r="83" spans="1:14" ht="18.75" customHeight="1" x14ac:dyDescent="0.25">
      <c r="A83" s="202">
        <v>78</v>
      </c>
      <c r="B83" s="216"/>
      <c r="C83" s="103" t="s">
        <v>549</v>
      </c>
      <c r="D83" s="104">
        <v>40882</v>
      </c>
      <c r="E83" s="105" t="s">
        <v>3376</v>
      </c>
      <c r="F83" s="105" t="s">
        <v>3252</v>
      </c>
      <c r="G83" s="106" t="s">
        <v>3608</v>
      </c>
      <c r="H83" s="107"/>
      <c r="I83" s="107" t="s">
        <v>4828</v>
      </c>
      <c r="J83" s="107" t="s">
        <v>4829</v>
      </c>
      <c r="K83" s="214"/>
      <c r="L83" s="214"/>
      <c r="M83" s="214"/>
      <c r="N83" s="214"/>
    </row>
    <row r="84" spans="1:14" ht="18.75" customHeight="1" x14ac:dyDescent="0.25">
      <c r="A84" s="202">
        <v>79</v>
      </c>
      <c r="B84" s="216"/>
      <c r="C84" s="103" t="s">
        <v>529</v>
      </c>
      <c r="D84" s="104">
        <v>40686</v>
      </c>
      <c r="E84" s="105" t="s">
        <v>3376</v>
      </c>
      <c r="F84" s="105" t="s">
        <v>3252</v>
      </c>
      <c r="G84" s="106" t="s">
        <v>3230</v>
      </c>
      <c r="H84" s="107" t="s">
        <v>4830</v>
      </c>
      <c r="I84" s="107" t="s">
        <v>4831</v>
      </c>
      <c r="J84" s="107" t="s">
        <v>4832</v>
      </c>
      <c r="K84" s="214"/>
      <c r="L84" s="214"/>
      <c r="M84" s="214"/>
      <c r="N84" s="214"/>
    </row>
    <row r="85" spans="1:14" ht="18.75" customHeight="1" x14ac:dyDescent="0.25">
      <c r="A85" s="202">
        <v>80</v>
      </c>
      <c r="B85" s="216"/>
      <c r="C85" s="103" t="s">
        <v>537</v>
      </c>
      <c r="D85" s="104">
        <v>40805</v>
      </c>
      <c r="E85" s="105" t="s">
        <v>3376</v>
      </c>
      <c r="F85" s="105" t="s">
        <v>3252</v>
      </c>
      <c r="G85" s="106" t="s">
        <v>3230</v>
      </c>
      <c r="H85" s="107" t="s">
        <v>4833</v>
      </c>
      <c r="I85" s="107" t="s">
        <v>4834</v>
      </c>
      <c r="J85" s="107" t="s">
        <v>4835</v>
      </c>
    </row>
    <row r="86" spans="1:14" s="214" customFormat="1" ht="18.75" customHeight="1" thickBot="1" x14ac:dyDescent="0.3">
      <c r="A86" s="202">
        <v>81</v>
      </c>
      <c r="B86" s="217"/>
      <c r="C86" s="109" t="s">
        <v>561</v>
      </c>
      <c r="D86" s="110">
        <v>40548</v>
      </c>
      <c r="E86" s="111" t="s">
        <v>3376</v>
      </c>
      <c r="F86" s="111" t="s">
        <v>3252</v>
      </c>
      <c r="G86" s="112" t="s">
        <v>3230</v>
      </c>
      <c r="H86" s="113" t="s">
        <v>4836</v>
      </c>
      <c r="I86" s="113" t="s">
        <v>4837</v>
      </c>
      <c r="J86" s="113" t="s">
        <v>4838</v>
      </c>
      <c r="K86" s="18"/>
      <c r="L86" s="18"/>
      <c r="M86" s="18"/>
      <c r="N86" s="18"/>
    </row>
    <row r="87" spans="1:14" s="214" customFormat="1" ht="18.75" customHeight="1" x14ac:dyDescent="0.25">
      <c r="A87" s="202">
        <v>82</v>
      </c>
      <c r="B87" s="215" t="s">
        <v>3667</v>
      </c>
      <c r="C87" s="126" t="s">
        <v>531</v>
      </c>
      <c r="D87" s="127">
        <v>40627</v>
      </c>
      <c r="E87" s="128" t="s">
        <v>3376</v>
      </c>
      <c r="F87" s="128" t="s">
        <v>3252</v>
      </c>
      <c r="G87" s="129" t="s">
        <v>3428</v>
      </c>
      <c r="H87" s="130" t="s">
        <v>4839</v>
      </c>
      <c r="I87" s="130" t="s">
        <v>4840</v>
      </c>
      <c r="J87" s="130" t="s">
        <v>4841</v>
      </c>
      <c r="K87" s="18"/>
      <c r="L87" s="18"/>
      <c r="M87" s="18"/>
      <c r="N87" s="18"/>
    </row>
    <row r="88" spans="1:14" s="214" customFormat="1" ht="18.75" customHeight="1" x14ac:dyDescent="0.25">
      <c r="A88" s="202">
        <v>83</v>
      </c>
      <c r="B88" s="216"/>
      <c r="C88" s="103" t="s">
        <v>509</v>
      </c>
      <c r="D88" s="104">
        <v>40770</v>
      </c>
      <c r="E88" s="105" t="s">
        <v>3376</v>
      </c>
      <c r="F88" s="105" t="s">
        <v>3252</v>
      </c>
      <c r="G88" s="106" t="s">
        <v>4227</v>
      </c>
      <c r="H88" s="107" t="s">
        <v>4842</v>
      </c>
      <c r="I88" s="107" t="s">
        <v>4843</v>
      </c>
      <c r="J88" s="107" t="s">
        <v>4844</v>
      </c>
      <c r="K88" s="18"/>
      <c r="L88" s="18"/>
      <c r="M88" s="18"/>
      <c r="N88" s="18"/>
    </row>
    <row r="89" spans="1:14" s="214" customFormat="1" ht="18.75" customHeight="1" x14ac:dyDescent="0.25">
      <c r="A89" s="202">
        <v>84</v>
      </c>
      <c r="B89" s="216"/>
      <c r="C89" s="103" t="s">
        <v>551</v>
      </c>
      <c r="D89" s="104">
        <v>40548</v>
      </c>
      <c r="E89" s="105" t="s">
        <v>3376</v>
      </c>
      <c r="F89" s="105" t="s">
        <v>3252</v>
      </c>
      <c r="G89" s="106" t="s">
        <v>3353</v>
      </c>
      <c r="H89" s="107" t="s">
        <v>4845</v>
      </c>
      <c r="I89" s="107" t="s">
        <v>4846</v>
      </c>
      <c r="J89" s="107" t="s">
        <v>4847</v>
      </c>
      <c r="K89" s="18"/>
      <c r="L89" s="18"/>
      <c r="M89" s="18"/>
      <c r="N89" s="18"/>
    </row>
    <row r="90" spans="1:14" s="214" customFormat="1" ht="18.75" customHeight="1" x14ac:dyDescent="0.25">
      <c r="A90" s="202">
        <v>85</v>
      </c>
      <c r="B90" s="216"/>
      <c r="C90" s="174" t="s">
        <v>599</v>
      </c>
      <c r="D90" s="175">
        <v>40805</v>
      </c>
      <c r="E90" s="176" t="s">
        <v>4422</v>
      </c>
      <c r="F90" s="176" t="s">
        <v>4423</v>
      </c>
      <c r="G90" s="177" t="s">
        <v>3391</v>
      </c>
      <c r="H90" s="178" t="s">
        <v>4848</v>
      </c>
      <c r="I90" s="178" t="s">
        <v>4849</v>
      </c>
      <c r="J90" s="178" t="s">
        <v>4850</v>
      </c>
      <c r="K90" s="18"/>
      <c r="L90" s="18"/>
      <c r="M90" s="18"/>
      <c r="N90" s="18"/>
    </row>
    <row r="91" spans="1:14" s="214" customFormat="1" ht="18.75" customHeight="1" x14ac:dyDescent="0.25">
      <c r="A91" s="202">
        <v>86</v>
      </c>
      <c r="B91" s="216"/>
      <c r="C91" s="103" t="s">
        <v>620</v>
      </c>
      <c r="D91" s="104">
        <v>40852</v>
      </c>
      <c r="E91" s="105" t="s">
        <v>4422</v>
      </c>
      <c r="F91" s="105" t="s">
        <v>4423</v>
      </c>
      <c r="G91" s="106" t="s">
        <v>4534</v>
      </c>
      <c r="H91" s="101" t="s">
        <v>4851</v>
      </c>
      <c r="I91" s="107" t="s">
        <v>4852</v>
      </c>
      <c r="J91" s="107" t="s">
        <v>4853</v>
      </c>
      <c r="K91" s="18"/>
      <c r="L91" s="18"/>
      <c r="M91" s="18"/>
      <c r="N91" s="18"/>
    </row>
    <row r="92" spans="1:14" s="214" customFormat="1" ht="18.75" customHeight="1" thickBot="1" x14ac:dyDescent="0.3">
      <c r="A92" s="202">
        <v>87</v>
      </c>
      <c r="B92" s="217"/>
      <c r="C92" s="109" t="s">
        <v>622</v>
      </c>
      <c r="D92" s="110">
        <v>40709</v>
      </c>
      <c r="E92" s="111" t="s">
        <v>4422</v>
      </c>
      <c r="F92" s="111" t="s">
        <v>4423</v>
      </c>
      <c r="G92" s="112" t="s">
        <v>3550</v>
      </c>
      <c r="H92" s="113" t="s">
        <v>4854</v>
      </c>
      <c r="I92" s="113" t="s">
        <v>4855</v>
      </c>
      <c r="J92" s="113" t="s">
        <v>4856</v>
      </c>
      <c r="K92" s="18"/>
      <c r="L92" s="18"/>
      <c r="M92" s="18"/>
      <c r="N92" s="18"/>
    </row>
    <row r="93" spans="1:14" s="214" customFormat="1" ht="18.75" customHeight="1" x14ac:dyDescent="0.25">
      <c r="A93" s="202">
        <v>88</v>
      </c>
      <c r="B93" s="221" t="s">
        <v>3691</v>
      </c>
      <c r="C93" s="81" t="s">
        <v>920</v>
      </c>
      <c r="D93" s="82">
        <v>40052</v>
      </c>
      <c r="E93" s="87" t="s">
        <v>3297</v>
      </c>
      <c r="F93" s="87" t="s">
        <v>3298</v>
      </c>
      <c r="G93" s="84" t="s">
        <v>3276</v>
      </c>
      <c r="H93" s="86" t="s">
        <v>4857</v>
      </c>
      <c r="I93" s="85" t="s">
        <v>4858</v>
      </c>
      <c r="J93" s="85" t="s">
        <v>4859</v>
      </c>
      <c r="K93" s="18"/>
      <c r="L93" s="18"/>
      <c r="M93" s="18"/>
      <c r="N93" s="18"/>
    </row>
    <row r="94" spans="1:14" s="214" customFormat="1" ht="18.75" customHeight="1" x14ac:dyDescent="0.25">
      <c r="A94" s="202">
        <v>89</v>
      </c>
      <c r="B94" s="203"/>
      <c r="C94" s="67" t="s">
        <v>2248</v>
      </c>
      <c r="D94" s="68">
        <v>40026</v>
      </c>
      <c r="E94" s="83" t="s">
        <v>3291</v>
      </c>
      <c r="F94" s="83" t="s">
        <v>3292</v>
      </c>
      <c r="G94" s="70" t="s">
        <v>3276</v>
      </c>
      <c r="H94" s="71" t="s">
        <v>4860</v>
      </c>
      <c r="I94" s="71" t="s">
        <v>4861</v>
      </c>
      <c r="J94" s="71" t="s">
        <v>4862</v>
      </c>
      <c r="K94" s="18"/>
      <c r="L94" s="18"/>
      <c r="M94" s="18"/>
      <c r="N94" s="18"/>
    </row>
    <row r="95" spans="1:14" s="214" customFormat="1" ht="18.75" customHeight="1" x14ac:dyDescent="0.25">
      <c r="A95" s="202">
        <v>90</v>
      </c>
      <c r="B95" s="203"/>
      <c r="C95" s="67" t="s">
        <v>2252</v>
      </c>
      <c r="D95" s="68">
        <v>39832</v>
      </c>
      <c r="E95" s="69" t="s">
        <v>3291</v>
      </c>
      <c r="F95" s="69" t="s">
        <v>3292</v>
      </c>
      <c r="G95" s="69" t="s">
        <v>3276</v>
      </c>
      <c r="H95" s="71" t="s">
        <v>4863</v>
      </c>
      <c r="I95" s="71" t="s">
        <v>4864</v>
      </c>
      <c r="J95" s="71" t="s">
        <v>4865</v>
      </c>
      <c r="K95" s="18"/>
      <c r="L95" s="18"/>
      <c r="M95" s="18"/>
      <c r="N95" s="18"/>
    </row>
    <row r="96" spans="1:14" s="214" customFormat="1" ht="18.75" customHeight="1" x14ac:dyDescent="0.25">
      <c r="A96" s="202">
        <v>91</v>
      </c>
      <c r="B96" s="203"/>
      <c r="C96" s="67" t="s">
        <v>719</v>
      </c>
      <c r="D96" s="68">
        <v>40057</v>
      </c>
      <c r="E96" s="83" t="s">
        <v>3263</v>
      </c>
      <c r="F96" s="83" t="s">
        <v>3264</v>
      </c>
      <c r="G96" s="70" t="s">
        <v>3276</v>
      </c>
      <c r="H96" s="71" t="s">
        <v>4866</v>
      </c>
      <c r="I96" s="71" t="s">
        <v>4867</v>
      </c>
      <c r="J96" s="71" t="s">
        <v>4868</v>
      </c>
      <c r="K96" s="18"/>
      <c r="L96" s="18"/>
      <c r="M96" s="18"/>
      <c r="N96" s="18"/>
    </row>
    <row r="97" spans="1:14" s="214" customFormat="1" ht="18.75" customHeight="1" x14ac:dyDescent="0.25">
      <c r="A97" s="202">
        <v>92</v>
      </c>
      <c r="B97" s="203"/>
      <c r="C97" s="114" t="s">
        <v>2660</v>
      </c>
      <c r="D97" s="68">
        <v>40142</v>
      </c>
      <c r="E97" s="69" t="s">
        <v>3257</v>
      </c>
      <c r="F97" s="69" t="s">
        <v>3258</v>
      </c>
      <c r="G97" s="70" t="s">
        <v>3259</v>
      </c>
      <c r="H97" s="71" t="s">
        <v>4869</v>
      </c>
      <c r="I97" s="71" t="s">
        <v>4870</v>
      </c>
      <c r="J97" s="71" t="s">
        <v>4871</v>
      </c>
      <c r="K97" s="18"/>
      <c r="L97" s="18"/>
      <c r="M97" s="18"/>
      <c r="N97" s="18"/>
    </row>
    <row r="98" spans="1:14" s="214" customFormat="1" ht="18.75" customHeight="1" thickBot="1" x14ac:dyDescent="0.3">
      <c r="A98" s="202">
        <v>93</v>
      </c>
      <c r="B98" s="205"/>
      <c r="C98" s="165" t="s">
        <v>2359</v>
      </c>
      <c r="D98" s="77">
        <v>40012</v>
      </c>
      <c r="E98" s="185" t="s">
        <v>3280</v>
      </c>
      <c r="F98" s="185" t="s">
        <v>3281</v>
      </c>
      <c r="G98" s="79" t="s">
        <v>3276</v>
      </c>
      <c r="H98" s="80" t="s">
        <v>4872</v>
      </c>
      <c r="I98" s="80" t="s">
        <v>4873</v>
      </c>
      <c r="J98" s="80" t="s">
        <v>4874</v>
      </c>
      <c r="K98" s="18"/>
      <c r="L98" s="18"/>
      <c r="M98" s="18"/>
      <c r="N98" s="18"/>
    </row>
    <row r="99" spans="1:14" ht="18.75" customHeight="1" x14ac:dyDescent="0.25">
      <c r="A99" s="202">
        <v>94</v>
      </c>
      <c r="B99" s="200" t="s">
        <v>3710</v>
      </c>
      <c r="C99" s="81" t="s">
        <v>2841</v>
      </c>
      <c r="D99" s="82">
        <v>39943</v>
      </c>
      <c r="E99" s="87" t="s">
        <v>3240</v>
      </c>
      <c r="F99" s="87" t="s">
        <v>3241</v>
      </c>
      <c r="G99" s="87" t="s">
        <v>3259</v>
      </c>
      <c r="H99" s="86" t="s">
        <v>4875</v>
      </c>
      <c r="I99" s="213" t="s">
        <v>4876</v>
      </c>
      <c r="J99" s="86" t="s">
        <v>4877</v>
      </c>
    </row>
    <row r="100" spans="1:14" ht="18.75" customHeight="1" x14ac:dyDescent="0.25">
      <c r="A100" s="202">
        <v>95</v>
      </c>
      <c r="B100" s="203"/>
      <c r="C100" s="67" t="s">
        <v>2517</v>
      </c>
      <c r="D100" s="68">
        <v>40011</v>
      </c>
      <c r="E100" s="69" t="s">
        <v>3297</v>
      </c>
      <c r="F100" s="69" t="s">
        <v>3298</v>
      </c>
      <c r="G100" s="70" t="s">
        <v>3242</v>
      </c>
      <c r="H100" s="71" t="s">
        <v>4878</v>
      </c>
      <c r="I100" s="204" t="s">
        <v>4879</v>
      </c>
      <c r="J100" s="71" t="s">
        <v>4880</v>
      </c>
    </row>
    <row r="101" spans="1:14" ht="18.75" customHeight="1" x14ac:dyDescent="0.25">
      <c r="A101" s="202">
        <v>96</v>
      </c>
      <c r="B101" s="203"/>
      <c r="C101" s="67" t="s">
        <v>2500</v>
      </c>
      <c r="D101" s="68">
        <v>40072</v>
      </c>
      <c r="E101" s="69" t="s">
        <v>3297</v>
      </c>
      <c r="F101" s="69" t="s">
        <v>3298</v>
      </c>
      <c r="G101" s="70" t="s">
        <v>3259</v>
      </c>
      <c r="H101" s="71" t="s">
        <v>4881</v>
      </c>
      <c r="I101" s="204" t="s">
        <v>4882</v>
      </c>
      <c r="J101" s="71" t="s">
        <v>4883</v>
      </c>
    </row>
    <row r="102" spans="1:14" ht="18.75" customHeight="1" x14ac:dyDescent="0.25">
      <c r="A102" s="202">
        <v>97</v>
      </c>
      <c r="B102" s="203"/>
      <c r="C102" s="67" t="s">
        <v>916</v>
      </c>
      <c r="D102" s="68">
        <v>39990</v>
      </c>
      <c r="E102" s="69" t="s">
        <v>3268</v>
      </c>
      <c r="F102" s="69" t="s">
        <v>3269</v>
      </c>
      <c r="G102" s="69" t="s">
        <v>3259</v>
      </c>
      <c r="H102" s="71" t="s">
        <v>4884</v>
      </c>
      <c r="I102" s="204" t="s">
        <v>4885</v>
      </c>
      <c r="J102" s="71" t="s">
        <v>4886</v>
      </c>
    </row>
    <row r="103" spans="1:14" ht="18.75" customHeight="1" x14ac:dyDescent="0.25">
      <c r="A103" s="202">
        <v>98</v>
      </c>
      <c r="B103" s="203"/>
      <c r="C103" s="67" t="s">
        <v>2526</v>
      </c>
      <c r="D103" s="68">
        <v>39906</v>
      </c>
      <c r="E103" s="69" t="s">
        <v>3297</v>
      </c>
      <c r="F103" s="69" t="s">
        <v>3298</v>
      </c>
      <c r="G103" s="69" t="s">
        <v>3259</v>
      </c>
      <c r="H103" s="71" t="s">
        <v>4887</v>
      </c>
      <c r="I103" s="204" t="s">
        <v>4888</v>
      </c>
      <c r="J103" s="115" t="s">
        <v>4889</v>
      </c>
    </row>
    <row r="104" spans="1:14" ht="18.75" customHeight="1" thickBot="1" x14ac:dyDescent="0.3">
      <c r="A104" s="202">
        <v>99</v>
      </c>
      <c r="B104" s="205"/>
      <c r="C104" s="76" t="s">
        <v>3045</v>
      </c>
      <c r="D104" s="77">
        <v>39962</v>
      </c>
      <c r="E104" s="94" t="s">
        <v>3251</v>
      </c>
      <c r="F104" s="94" t="s">
        <v>3252</v>
      </c>
      <c r="G104" s="78" t="s">
        <v>3259</v>
      </c>
      <c r="H104" s="80" t="s">
        <v>4890</v>
      </c>
      <c r="I104" s="207" t="s">
        <v>4891</v>
      </c>
      <c r="J104" s="124" t="s">
        <v>4892</v>
      </c>
    </row>
    <row r="105" spans="1:14" s="210" customFormat="1" ht="18.75" customHeight="1" x14ac:dyDescent="0.25">
      <c r="A105" s="202">
        <v>100</v>
      </c>
      <c r="B105" s="200" t="s">
        <v>3730</v>
      </c>
      <c r="C105" s="88" t="s">
        <v>779</v>
      </c>
      <c r="D105" s="89">
        <v>40284</v>
      </c>
      <c r="E105" s="83" t="s">
        <v>3400</v>
      </c>
      <c r="F105" s="83" t="s">
        <v>3401</v>
      </c>
      <c r="G105" s="83" t="s">
        <v>3276</v>
      </c>
      <c r="H105" s="86" t="s">
        <v>4893</v>
      </c>
      <c r="I105" s="85" t="s">
        <v>4894</v>
      </c>
      <c r="J105" s="123" t="s">
        <v>4895</v>
      </c>
    </row>
    <row r="106" spans="1:14" s="210" customFormat="1" ht="18.75" customHeight="1" x14ac:dyDescent="0.25">
      <c r="A106" s="202">
        <v>101</v>
      </c>
      <c r="B106" s="203"/>
      <c r="C106" s="67" t="s">
        <v>1478</v>
      </c>
      <c r="D106" s="68">
        <v>40225</v>
      </c>
      <c r="E106" s="69" t="s">
        <v>3400</v>
      </c>
      <c r="F106" s="69" t="s">
        <v>3401</v>
      </c>
      <c r="G106" s="69" t="s">
        <v>3223</v>
      </c>
      <c r="H106" s="71" t="s">
        <v>4896</v>
      </c>
      <c r="I106" s="71" t="s">
        <v>4897</v>
      </c>
      <c r="J106" s="71" t="s">
        <v>4898</v>
      </c>
    </row>
    <row r="107" spans="1:14" s="210" customFormat="1" ht="18.75" customHeight="1" x14ac:dyDescent="0.25">
      <c r="A107" s="202">
        <v>102</v>
      </c>
      <c r="B107" s="203"/>
      <c r="C107" s="67" t="s">
        <v>4899</v>
      </c>
      <c r="D107" s="68">
        <v>40185</v>
      </c>
      <c r="E107" s="69" t="s">
        <v>3400</v>
      </c>
      <c r="F107" s="69" t="s">
        <v>3401</v>
      </c>
      <c r="G107" s="69" t="s">
        <v>3259</v>
      </c>
      <c r="H107" s="71" t="s">
        <v>4900</v>
      </c>
      <c r="I107" s="71" t="s">
        <v>4901</v>
      </c>
      <c r="J107" s="115" t="s">
        <v>4902</v>
      </c>
    </row>
    <row r="108" spans="1:14" s="210" customFormat="1" ht="18.75" customHeight="1" x14ac:dyDescent="0.25">
      <c r="A108" s="202">
        <v>103</v>
      </c>
      <c r="B108" s="203"/>
      <c r="C108" s="88" t="s">
        <v>1493</v>
      </c>
      <c r="D108" s="89">
        <v>40506</v>
      </c>
      <c r="E108" s="83" t="s">
        <v>3400</v>
      </c>
      <c r="F108" s="69" t="s">
        <v>3401</v>
      </c>
      <c r="G108" s="83" t="s">
        <v>3387</v>
      </c>
      <c r="H108" s="85" t="s">
        <v>4903</v>
      </c>
      <c r="I108" s="222" t="s">
        <v>4904</v>
      </c>
      <c r="J108" s="123" t="s">
        <v>4905</v>
      </c>
    </row>
    <row r="109" spans="1:14" s="210" customFormat="1" ht="18.75" customHeight="1" x14ac:dyDescent="0.25">
      <c r="A109" s="202">
        <v>104</v>
      </c>
      <c r="B109" s="203"/>
      <c r="C109" s="88" t="s">
        <v>4906</v>
      </c>
      <c r="D109" s="89">
        <v>40214</v>
      </c>
      <c r="E109" s="83" t="s">
        <v>3358</v>
      </c>
      <c r="F109" s="83" t="s">
        <v>3359</v>
      </c>
      <c r="G109" s="90" t="s">
        <v>3259</v>
      </c>
      <c r="H109" s="85" t="s">
        <v>4907</v>
      </c>
      <c r="I109" s="201" t="s">
        <v>4908</v>
      </c>
      <c r="J109" s="85" t="s">
        <v>4909</v>
      </c>
    </row>
    <row r="110" spans="1:14" s="210" customFormat="1" ht="18.75" customHeight="1" thickBot="1" x14ac:dyDescent="0.3">
      <c r="A110" s="202">
        <v>105</v>
      </c>
      <c r="B110" s="205"/>
      <c r="C110" s="223" t="s">
        <v>4910</v>
      </c>
      <c r="D110" s="77">
        <v>40482</v>
      </c>
      <c r="E110" s="79" t="s">
        <v>3358</v>
      </c>
      <c r="F110" s="79" t="s">
        <v>3359</v>
      </c>
      <c r="G110" s="79" t="s">
        <v>4911</v>
      </c>
      <c r="H110" s="80" t="s">
        <v>4912</v>
      </c>
      <c r="I110" s="80" t="s">
        <v>4913</v>
      </c>
      <c r="J110" s="80" t="s">
        <v>4914</v>
      </c>
    </row>
    <row r="111" spans="1:14" s="210" customFormat="1" ht="18.75" customHeight="1" x14ac:dyDescent="0.25">
      <c r="A111" s="202">
        <v>106</v>
      </c>
      <c r="B111" s="200" t="s">
        <v>3752</v>
      </c>
      <c r="C111" s="212" t="s">
        <v>456</v>
      </c>
      <c r="D111" s="68">
        <v>40351</v>
      </c>
      <c r="E111" s="147" t="s">
        <v>3405</v>
      </c>
      <c r="F111" s="147" t="s">
        <v>3406</v>
      </c>
      <c r="G111" s="147" t="s">
        <v>3764</v>
      </c>
      <c r="H111" s="71" t="s">
        <v>4915</v>
      </c>
      <c r="I111" s="71" t="s">
        <v>4916</v>
      </c>
      <c r="J111" s="71" t="s">
        <v>4917</v>
      </c>
    </row>
    <row r="112" spans="1:14" s="210" customFormat="1" ht="18.75" customHeight="1" x14ac:dyDescent="0.25">
      <c r="A112" s="202">
        <v>107</v>
      </c>
      <c r="B112" s="203"/>
      <c r="C112" s="88" t="s">
        <v>1504</v>
      </c>
      <c r="D112" s="89">
        <v>40229</v>
      </c>
      <c r="E112" s="83" t="s">
        <v>3400</v>
      </c>
      <c r="F112" s="83" t="s">
        <v>3401</v>
      </c>
      <c r="G112" s="83" t="s">
        <v>3259</v>
      </c>
      <c r="H112" s="85" t="s">
        <v>4918</v>
      </c>
      <c r="I112" s="85" t="s">
        <v>4919</v>
      </c>
      <c r="J112" s="123" t="s">
        <v>4920</v>
      </c>
    </row>
    <row r="113" spans="1:14" s="210" customFormat="1" ht="18.75" customHeight="1" x14ac:dyDescent="0.25">
      <c r="A113" s="202">
        <v>108</v>
      </c>
      <c r="B113" s="203"/>
      <c r="C113" s="88" t="s">
        <v>1500</v>
      </c>
      <c r="D113" s="89">
        <v>40310</v>
      </c>
      <c r="E113" s="83" t="s">
        <v>3400</v>
      </c>
      <c r="F113" s="83" t="s">
        <v>3401</v>
      </c>
      <c r="G113" s="83" t="s">
        <v>3223</v>
      </c>
      <c r="H113" s="71" t="s">
        <v>4921</v>
      </c>
      <c r="I113" s="85" t="s">
        <v>4922</v>
      </c>
      <c r="J113" s="85" t="s">
        <v>4923</v>
      </c>
    </row>
    <row r="114" spans="1:14" s="210" customFormat="1" ht="18.75" customHeight="1" x14ac:dyDescent="0.25">
      <c r="A114" s="202">
        <v>109</v>
      </c>
      <c r="B114" s="203"/>
      <c r="C114" s="67" t="s">
        <v>1470</v>
      </c>
      <c r="D114" s="68">
        <v>40183</v>
      </c>
      <c r="E114" s="69" t="s">
        <v>3400</v>
      </c>
      <c r="F114" s="69" t="s">
        <v>3401</v>
      </c>
      <c r="G114" s="69" t="s">
        <v>3223</v>
      </c>
      <c r="H114" s="71" t="s">
        <v>4924</v>
      </c>
      <c r="I114" s="71" t="s">
        <v>4925</v>
      </c>
      <c r="J114" s="71" t="s">
        <v>4926</v>
      </c>
    </row>
    <row r="115" spans="1:14" ht="18.75" customHeight="1" x14ac:dyDescent="0.25">
      <c r="A115" s="202">
        <v>110</v>
      </c>
      <c r="B115" s="203"/>
      <c r="C115" s="67" t="s">
        <v>1520</v>
      </c>
      <c r="D115" s="68">
        <v>40506</v>
      </c>
      <c r="E115" s="69" t="s">
        <v>3400</v>
      </c>
      <c r="F115" s="69" t="s">
        <v>3401</v>
      </c>
      <c r="G115" s="69" t="s">
        <v>3387</v>
      </c>
      <c r="H115" s="71" t="s">
        <v>4927</v>
      </c>
      <c r="I115" s="204" t="s">
        <v>4928</v>
      </c>
      <c r="J115" s="71" t="s">
        <v>4929</v>
      </c>
    </row>
    <row r="116" spans="1:14" ht="18.75" customHeight="1" thickBot="1" x14ac:dyDescent="0.3">
      <c r="A116" s="202">
        <v>111</v>
      </c>
      <c r="B116" s="205"/>
      <c r="C116" s="76" t="s">
        <v>655</v>
      </c>
      <c r="D116" s="77">
        <v>40375</v>
      </c>
      <c r="E116" s="78" t="s">
        <v>3221</v>
      </c>
      <c r="F116" s="78" t="s">
        <v>3222</v>
      </c>
      <c r="G116" s="78" t="s">
        <v>3387</v>
      </c>
      <c r="H116" s="80" t="s">
        <v>4930</v>
      </c>
      <c r="I116" s="207" t="s">
        <v>4931</v>
      </c>
      <c r="J116" s="124" t="s">
        <v>4932</v>
      </c>
    </row>
    <row r="117" spans="1:14" ht="18.75" customHeight="1" x14ac:dyDescent="0.25">
      <c r="A117" s="202">
        <v>112</v>
      </c>
      <c r="B117" s="216" t="s">
        <v>3775</v>
      </c>
      <c r="C117" s="103" t="s">
        <v>668</v>
      </c>
      <c r="D117" s="104">
        <v>40851</v>
      </c>
      <c r="E117" s="105" t="s">
        <v>4804</v>
      </c>
      <c r="F117" s="105" t="s">
        <v>3649</v>
      </c>
      <c r="G117" s="106" t="s">
        <v>3524</v>
      </c>
      <c r="H117" s="107" t="s">
        <v>4933</v>
      </c>
      <c r="I117" s="107" t="s">
        <v>4934</v>
      </c>
      <c r="J117" s="107" t="s">
        <v>4935</v>
      </c>
      <c r="K117" s="224"/>
      <c r="L117" s="224"/>
      <c r="M117" s="224"/>
      <c r="N117" s="224"/>
    </row>
    <row r="118" spans="1:14" ht="18.75" customHeight="1" x14ac:dyDescent="0.25">
      <c r="A118" s="202">
        <v>113</v>
      </c>
      <c r="B118" s="216"/>
      <c r="C118" s="97" t="s">
        <v>736</v>
      </c>
      <c r="D118" s="98">
        <v>40901</v>
      </c>
      <c r="E118" s="99" t="s">
        <v>3385</v>
      </c>
      <c r="F118" s="99" t="s">
        <v>3386</v>
      </c>
      <c r="G118" s="100" t="s">
        <v>4936</v>
      </c>
      <c r="H118" s="101" t="s">
        <v>4937</v>
      </c>
      <c r="I118" s="101" t="s">
        <v>4938</v>
      </c>
      <c r="J118" s="101" t="s">
        <v>4939</v>
      </c>
      <c r="K118" s="224"/>
      <c r="L118" s="224"/>
      <c r="M118" s="224"/>
      <c r="N118" s="224"/>
    </row>
    <row r="119" spans="1:14" ht="18.75" customHeight="1" x14ac:dyDescent="0.25">
      <c r="A119" s="202">
        <v>114</v>
      </c>
      <c r="B119" s="216"/>
      <c r="C119" s="103" t="s">
        <v>705</v>
      </c>
      <c r="D119" s="104">
        <v>40801</v>
      </c>
      <c r="E119" s="105" t="s">
        <v>3385</v>
      </c>
      <c r="F119" s="105" t="s">
        <v>3386</v>
      </c>
      <c r="G119" s="106" t="s">
        <v>3230</v>
      </c>
      <c r="H119" s="107" t="s">
        <v>4940</v>
      </c>
      <c r="I119" s="107" t="s">
        <v>4941</v>
      </c>
      <c r="J119" s="107" t="s">
        <v>4942</v>
      </c>
      <c r="K119" s="224"/>
      <c r="L119" s="224"/>
      <c r="M119" s="224"/>
      <c r="N119" s="224"/>
    </row>
    <row r="120" spans="1:14" ht="18.75" customHeight="1" x14ac:dyDescent="0.25">
      <c r="A120" s="202">
        <v>115</v>
      </c>
      <c r="B120" s="216"/>
      <c r="C120" s="103" t="s">
        <v>725</v>
      </c>
      <c r="D120" s="104">
        <v>40675</v>
      </c>
      <c r="E120" s="105" t="s">
        <v>3385</v>
      </c>
      <c r="F120" s="105" t="s">
        <v>3386</v>
      </c>
      <c r="G120" s="106" t="s">
        <v>4686</v>
      </c>
      <c r="H120" s="107" t="s">
        <v>4943</v>
      </c>
      <c r="I120" s="107" t="s">
        <v>4944</v>
      </c>
      <c r="J120" s="107" t="s">
        <v>4945</v>
      </c>
      <c r="K120" s="225"/>
      <c r="L120" s="225"/>
      <c r="M120" s="225"/>
      <c r="N120" s="225"/>
    </row>
    <row r="121" spans="1:14" ht="18.75" customHeight="1" x14ac:dyDescent="0.25">
      <c r="A121" s="202">
        <v>116</v>
      </c>
      <c r="B121" s="216"/>
      <c r="C121" s="103" t="s">
        <v>338</v>
      </c>
      <c r="D121" s="104">
        <v>40864</v>
      </c>
      <c r="E121" s="105" t="s">
        <v>3385</v>
      </c>
      <c r="F121" s="105" t="s">
        <v>3386</v>
      </c>
      <c r="G121" s="106" t="s">
        <v>4066</v>
      </c>
      <c r="H121" s="107" t="s">
        <v>4946</v>
      </c>
      <c r="I121" s="107" t="s">
        <v>4947</v>
      </c>
      <c r="J121" s="107" t="s">
        <v>4948</v>
      </c>
    </row>
    <row r="122" spans="1:14" s="224" customFormat="1" ht="18.75" customHeight="1" thickBot="1" x14ac:dyDescent="0.3">
      <c r="A122" s="202">
        <v>117</v>
      </c>
      <c r="B122" s="217"/>
      <c r="C122" s="109" t="s">
        <v>673</v>
      </c>
      <c r="D122" s="110">
        <v>40646</v>
      </c>
      <c r="E122" s="111" t="s">
        <v>3385</v>
      </c>
      <c r="F122" s="111" t="s">
        <v>3386</v>
      </c>
      <c r="G122" s="112" t="s">
        <v>4227</v>
      </c>
      <c r="H122" s="113" t="s">
        <v>4949</v>
      </c>
      <c r="I122" s="113" t="s">
        <v>4950</v>
      </c>
      <c r="J122" s="113" t="s">
        <v>4951</v>
      </c>
      <c r="K122" s="18"/>
      <c r="L122" s="18"/>
      <c r="M122" s="18"/>
      <c r="N122" s="18"/>
    </row>
    <row r="123" spans="1:14" s="225" customFormat="1" ht="18.75" customHeight="1" x14ac:dyDescent="0.25">
      <c r="A123" s="202">
        <v>118</v>
      </c>
      <c r="B123" s="200" t="s">
        <v>3797</v>
      </c>
      <c r="C123" s="81" t="s">
        <v>2295</v>
      </c>
      <c r="D123" s="82">
        <v>39865</v>
      </c>
      <c r="E123" s="87" t="s">
        <v>3327</v>
      </c>
      <c r="F123" s="87" t="s">
        <v>3328</v>
      </c>
      <c r="G123" s="87" t="s">
        <v>3596</v>
      </c>
      <c r="H123" s="86" t="s">
        <v>4952</v>
      </c>
      <c r="I123" s="86" t="s">
        <v>4953</v>
      </c>
      <c r="J123" s="86" t="s">
        <v>4954</v>
      </c>
      <c r="K123" s="18"/>
      <c r="L123" s="18"/>
      <c r="M123" s="18"/>
      <c r="N123" s="18"/>
    </row>
    <row r="124" spans="1:14" ht="18.75" customHeight="1" x14ac:dyDescent="0.25">
      <c r="A124" s="202">
        <v>119</v>
      </c>
      <c r="B124" s="203"/>
      <c r="C124" s="67" t="s">
        <v>2437</v>
      </c>
      <c r="D124" s="68">
        <v>40058</v>
      </c>
      <c r="E124" s="69" t="s">
        <v>3297</v>
      </c>
      <c r="F124" s="69" t="s">
        <v>3298</v>
      </c>
      <c r="G124" s="69" t="s">
        <v>3596</v>
      </c>
      <c r="H124" s="71" t="s">
        <v>4955</v>
      </c>
      <c r="I124" s="71" t="s">
        <v>4956</v>
      </c>
      <c r="J124" s="71" t="s">
        <v>4957</v>
      </c>
    </row>
    <row r="125" spans="1:14" ht="18.75" customHeight="1" x14ac:dyDescent="0.25">
      <c r="A125" s="202">
        <v>120</v>
      </c>
      <c r="B125" s="203"/>
      <c r="C125" s="67" t="s">
        <v>2285</v>
      </c>
      <c r="D125" s="68">
        <v>39817</v>
      </c>
      <c r="E125" s="83" t="s">
        <v>3327</v>
      </c>
      <c r="F125" s="83" t="s">
        <v>3328</v>
      </c>
      <c r="G125" s="69" t="s">
        <v>3596</v>
      </c>
      <c r="H125" s="71" t="s">
        <v>4958</v>
      </c>
      <c r="I125" s="71" t="s">
        <v>4959</v>
      </c>
      <c r="J125" s="71" t="s">
        <v>4960</v>
      </c>
    </row>
    <row r="126" spans="1:14" ht="18.75" customHeight="1" x14ac:dyDescent="0.25">
      <c r="A126" s="202">
        <v>121</v>
      </c>
      <c r="B126" s="203"/>
      <c r="C126" s="67" t="s">
        <v>2401</v>
      </c>
      <c r="D126" s="68">
        <v>40047</v>
      </c>
      <c r="E126" s="69" t="s">
        <v>4126</v>
      </c>
      <c r="F126" s="69" t="s">
        <v>4127</v>
      </c>
      <c r="G126" s="69" t="s">
        <v>3517</v>
      </c>
      <c r="H126" s="71" t="s">
        <v>4961</v>
      </c>
      <c r="I126" s="71" t="s">
        <v>4962</v>
      </c>
      <c r="J126" s="71" t="s">
        <v>4963</v>
      </c>
    </row>
    <row r="127" spans="1:14" ht="18.75" customHeight="1" x14ac:dyDescent="0.25">
      <c r="A127" s="202">
        <v>122</v>
      </c>
      <c r="B127" s="203"/>
      <c r="C127" s="67" t="s">
        <v>2502</v>
      </c>
      <c r="D127" s="68">
        <v>40085</v>
      </c>
      <c r="E127" s="69" t="s">
        <v>3297</v>
      </c>
      <c r="F127" s="69" t="s">
        <v>3298</v>
      </c>
      <c r="G127" s="69" t="s">
        <v>3517</v>
      </c>
      <c r="H127" s="71" t="s">
        <v>4964</v>
      </c>
      <c r="I127" s="71" t="s">
        <v>4965</v>
      </c>
      <c r="J127" s="71" t="s">
        <v>4966</v>
      </c>
    </row>
    <row r="128" spans="1:14" ht="18.75" customHeight="1" thickBot="1" x14ac:dyDescent="0.3">
      <c r="A128" s="202">
        <v>123</v>
      </c>
      <c r="B128" s="205"/>
      <c r="C128" s="76" t="s">
        <v>2417</v>
      </c>
      <c r="D128" s="77">
        <v>39898</v>
      </c>
      <c r="E128" s="94" t="s">
        <v>4126</v>
      </c>
      <c r="F128" s="94" t="s">
        <v>4127</v>
      </c>
      <c r="G128" s="79" t="s">
        <v>4967</v>
      </c>
      <c r="H128" s="80" t="s">
        <v>4968</v>
      </c>
      <c r="I128" s="80" t="s">
        <v>4969</v>
      </c>
      <c r="J128" s="80" t="s">
        <v>4970</v>
      </c>
    </row>
    <row r="129" spans="1:10" s="226" customFormat="1" ht="18.75" customHeight="1" x14ac:dyDescent="0.25">
      <c r="A129" s="202">
        <v>124</v>
      </c>
      <c r="B129" s="215" t="s">
        <v>3986</v>
      </c>
      <c r="C129" s="126" t="s">
        <v>4971</v>
      </c>
      <c r="D129" s="127">
        <v>40779</v>
      </c>
      <c r="E129" s="128" t="s">
        <v>3625</v>
      </c>
      <c r="F129" s="128" t="s">
        <v>3626</v>
      </c>
      <c r="G129" s="129" t="s">
        <v>3360</v>
      </c>
      <c r="H129" s="130" t="s">
        <v>4972</v>
      </c>
      <c r="I129" s="130" t="s">
        <v>4973</v>
      </c>
      <c r="J129" s="130" t="s">
        <v>4974</v>
      </c>
    </row>
    <row r="130" spans="1:10" ht="18.75" customHeight="1" x14ac:dyDescent="0.25">
      <c r="A130" s="202">
        <v>125</v>
      </c>
      <c r="B130" s="216"/>
      <c r="C130" s="97" t="s">
        <v>872</v>
      </c>
      <c r="D130" s="98">
        <v>40741</v>
      </c>
      <c r="E130" s="99" t="s">
        <v>4401</v>
      </c>
      <c r="F130" s="99" t="s">
        <v>4402</v>
      </c>
      <c r="G130" s="100" t="s">
        <v>3353</v>
      </c>
      <c r="H130" s="101" t="s">
        <v>4975</v>
      </c>
      <c r="I130" s="101" t="s">
        <v>4976</v>
      </c>
      <c r="J130" s="101" t="s">
        <v>4977</v>
      </c>
    </row>
    <row r="131" spans="1:10" ht="18.75" customHeight="1" x14ac:dyDescent="0.25">
      <c r="A131" s="202">
        <v>126</v>
      </c>
      <c r="B131" s="216"/>
      <c r="C131" s="103" t="s">
        <v>896</v>
      </c>
      <c r="D131" s="104">
        <v>40697</v>
      </c>
      <c r="E131" s="105" t="s">
        <v>4401</v>
      </c>
      <c r="F131" s="105" t="s">
        <v>4402</v>
      </c>
      <c r="G131" s="106" t="s">
        <v>3395</v>
      </c>
      <c r="H131" s="107" t="s">
        <v>4978</v>
      </c>
      <c r="I131" s="107" t="s">
        <v>4979</v>
      </c>
      <c r="J131" s="107" t="s">
        <v>4980</v>
      </c>
    </row>
    <row r="132" spans="1:10" ht="18.75" customHeight="1" x14ac:dyDescent="0.25">
      <c r="A132" s="202">
        <v>127</v>
      </c>
      <c r="B132" s="216"/>
      <c r="C132" s="103" t="s">
        <v>901</v>
      </c>
      <c r="D132" s="104">
        <v>40728</v>
      </c>
      <c r="E132" s="105" t="s">
        <v>4401</v>
      </c>
      <c r="F132" s="105" t="s">
        <v>4402</v>
      </c>
      <c r="G132" s="106" t="s">
        <v>3432</v>
      </c>
      <c r="H132" s="107" t="s">
        <v>4981</v>
      </c>
      <c r="I132" s="107" t="s">
        <v>4982</v>
      </c>
      <c r="J132" s="107" t="s">
        <v>4983</v>
      </c>
    </row>
    <row r="133" spans="1:10" ht="18.75" customHeight="1" x14ac:dyDescent="0.25">
      <c r="A133" s="202">
        <v>128</v>
      </c>
      <c r="B133" s="216"/>
      <c r="C133" s="103" t="s">
        <v>874</v>
      </c>
      <c r="D133" s="104">
        <v>40678</v>
      </c>
      <c r="E133" s="105" t="s">
        <v>4401</v>
      </c>
      <c r="F133" s="105" t="s">
        <v>4402</v>
      </c>
      <c r="G133" s="106" t="s">
        <v>3242</v>
      </c>
      <c r="H133" s="107" t="s">
        <v>4984</v>
      </c>
      <c r="I133" s="107" t="s">
        <v>4985</v>
      </c>
      <c r="J133" s="107" t="s">
        <v>4986</v>
      </c>
    </row>
    <row r="134" spans="1:10" s="209" customFormat="1" ht="18.75" customHeight="1" thickBot="1" x14ac:dyDescent="0.3">
      <c r="A134" s="202">
        <v>129</v>
      </c>
      <c r="B134" s="217"/>
      <c r="C134" s="109" t="s">
        <v>898</v>
      </c>
      <c r="D134" s="110">
        <v>40552</v>
      </c>
      <c r="E134" s="111" t="s">
        <v>4401</v>
      </c>
      <c r="F134" s="105" t="s">
        <v>4402</v>
      </c>
      <c r="G134" s="112" t="s">
        <v>3242</v>
      </c>
      <c r="H134" s="113" t="s">
        <v>4987</v>
      </c>
      <c r="I134" s="113" t="s">
        <v>4988</v>
      </c>
      <c r="J134" s="113" t="s">
        <v>4989</v>
      </c>
    </row>
    <row r="135" spans="1:10" s="227" customFormat="1" ht="18.75" customHeight="1" x14ac:dyDescent="0.25">
      <c r="A135" s="202">
        <v>130</v>
      </c>
      <c r="B135" s="215" t="s">
        <v>4006</v>
      </c>
      <c r="C135" s="97" t="s">
        <v>575</v>
      </c>
      <c r="D135" s="98">
        <v>40570</v>
      </c>
      <c r="E135" s="99" t="s">
        <v>4422</v>
      </c>
      <c r="F135" s="99" t="s">
        <v>4423</v>
      </c>
      <c r="G135" s="100" t="s">
        <v>3377</v>
      </c>
      <c r="H135" s="101" t="s">
        <v>4990</v>
      </c>
      <c r="I135" s="101" t="s">
        <v>4991</v>
      </c>
      <c r="J135" s="101" t="s">
        <v>4992</v>
      </c>
    </row>
    <row r="136" spans="1:10" ht="18.75" customHeight="1" x14ac:dyDescent="0.25">
      <c r="A136" s="202">
        <v>131</v>
      </c>
      <c r="B136" s="216"/>
      <c r="C136" s="97" t="s">
        <v>675</v>
      </c>
      <c r="D136" s="98">
        <v>40556</v>
      </c>
      <c r="E136" s="99" t="s">
        <v>4804</v>
      </c>
      <c r="F136" s="99" t="s">
        <v>3649</v>
      </c>
      <c r="G136" s="100" t="s">
        <v>3360</v>
      </c>
      <c r="H136" s="101" t="s">
        <v>4993</v>
      </c>
      <c r="I136" s="101" t="s">
        <v>4994</v>
      </c>
      <c r="J136" s="101" t="s">
        <v>4995</v>
      </c>
    </row>
    <row r="137" spans="1:10" ht="16.5" x14ac:dyDescent="0.25">
      <c r="A137" s="202">
        <v>132</v>
      </c>
      <c r="B137" s="216"/>
      <c r="C137" s="103" t="s">
        <v>657</v>
      </c>
      <c r="D137" s="104">
        <v>40741</v>
      </c>
      <c r="E137" s="105" t="s">
        <v>4804</v>
      </c>
      <c r="F137" s="105" t="s">
        <v>3649</v>
      </c>
      <c r="G137" s="106" t="s">
        <v>3741</v>
      </c>
      <c r="H137" s="107" t="s">
        <v>4996</v>
      </c>
      <c r="I137" s="107" t="s">
        <v>4997</v>
      </c>
      <c r="J137" s="107" t="s">
        <v>4998</v>
      </c>
    </row>
    <row r="138" spans="1:10" ht="16.5" x14ac:dyDescent="0.25">
      <c r="A138" s="202">
        <v>133</v>
      </c>
      <c r="B138" s="216"/>
      <c r="C138" s="103" t="s">
        <v>647</v>
      </c>
      <c r="D138" s="104">
        <v>40673</v>
      </c>
      <c r="E138" s="105" t="s">
        <v>4804</v>
      </c>
      <c r="F138" s="105" t="s">
        <v>3649</v>
      </c>
      <c r="G138" s="106" t="s">
        <v>3235</v>
      </c>
      <c r="H138" s="107" t="s">
        <v>4999</v>
      </c>
      <c r="I138" s="107" t="s">
        <v>5000</v>
      </c>
      <c r="J138" s="107" t="s">
        <v>5001</v>
      </c>
    </row>
    <row r="139" spans="1:10" ht="16.5" x14ac:dyDescent="0.25">
      <c r="A139" s="202">
        <v>134</v>
      </c>
      <c r="B139" s="216"/>
      <c r="C139" s="103" t="s">
        <v>679</v>
      </c>
      <c r="D139" s="104">
        <v>40605</v>
      </c>
      <c r="E139" s="105" t="s">
        <v>4804</v>
      </c>
      <c r="F139" s="105" t="s">
        <v>3649</v>
      </c>
      <c r="G139" s="106" t="s">
        <v>3753</v>
      </c>
      <c r="H139" s="107" t="s">
        <v>5002</v>
      </c>
      <c r="I139" s="107" t="s">
        <v>5003</v>
      </c>
      <c r="J139" s="107" t="s">
        <v>5004</v>
      </c>
    </row>
    <row r="140" spans="1:10" ht="17.25" thickBot="1" x14ac:dyDescent="0.3">
      <c r="A140" s="202">
        <v>135</v>
      </c>
      <c r="B140" s="217"/>
      <c r="C140" s="109" t="s">
        <v>645</v>
      </c>
      <c r="D140" s="110">
        <v>40733</v>
      </c>
      <c r="E140" s="111" t="s">
        <v>4804</v>
      </c>
      <c r="F140" s="111" t="s">
        <v>3649</v>
      </c>
      <c r="G140" s="112" t="s">
        <v>3377</v>
      </c>
      <c r="H140" s="113" t="s">
        <v>5005</v>
      </c>
      <c r="I140" s="113" t="s">
        <v>5006</v>
      </c>
      <c r="J140" s="113" t="s">
        <v>5007</v>
      </c>
    </row>
    <row r="141" spans="1:10" ht="16.5" x14ac:dyDescent="0.25">
      <c r="A141" s="202">
        <v>136</v>
      </c>
      <c r="B141" s="215" t="s">
        <v>4026</v>
      </c>
      <c r="C141" s="126" t="s">
        <v>468</v>
      </c>
      <c r="D141" s="127">
        <v>40830</v>
      </c>
      <c r="E141" s="128" t="s">
        <v>4075</v>
      </c>
      <c r="F141" s="128" t="s">
        <v>4076</v>
      </c>
      <c r="G141" s="129" t="s">
        <v>5008</v>
      </c>
      <c r="H141" s="130" t="s">
        <v>5009</v>
      </c>
      <c r="I141" s="130" t="s">
        <v>5010</v>
      </c>
      <c r="J141" s="130" t="s">
        <v>5011</v>
      </c>
    </row>
    <row r="142" spans="1:10" ht="16.5" x14ac:dyDescent="0.25">
      <c r="A142" s="202">
        <v>137</v>
      </c>
      <c r="B142" s="216"/>
      <c r="C142" s="103" t="s">
        <v>56</v>
      </c>
      <c r="D142" s="104">
        <v>40884</v>
      </c>
      <c r="E142" s="105" t="s">
        <v>4075</v>
      </c>
      <c r="F142" s="105" t="s">
        <v>4076</v>
      </c>
      <c r="G142" s="106" t="s">
        <v>4303</v>
      </c>
      <c r="H142" s="107" t="s">
        <v>5012</v>
      </c>
      <c r="I142" s="107" t="s">
        <v>5013</v>
      </c>
      <c r="J142" s="107" t="s">
        <v>5014</v>
      </c>
    </row>
    <row r="143" spans="1:10" ht="16.5" x14ac:dyDescent="0.25">
      <c r="A143" s="202">
        <v>138</v>
      </c>
      <c r="B143" s="216"/>
      <c r="C143" s="103" t="s">
        <v>480</v>
      </c>
      <c r="D143" s="104">
        <v>40667</v>
      </c>
      <c r="E143" s="105" t="s">
        <v>4075</v>
      </c>
      <c r="F143" s="105" t="s">
        <v>4076</v>
      </c>
      <c r="G143" s="106" t="s">
        <v>3377</v>
      </c>
      <c r="H143" s="107" t="s">
        <v>5015</v>
      </c>
      <c r="I143" s="107" t="s">
        <v>5016</v>
      </c>
      <c r="J143" s="107" t="s">
        <v>5017</v>
      </c>
    </row>
    <row r="144" spans="1:10" ht="16.5" x14ac:dyDescent="0.25">
      <c r="A144" s="202">
        <v>139</v>
      </c>
      <c r="B144" s="216"/>
      <c r="C144" s="103" t="s">
        <v>450</v>
      </c>
      <c r="D144" s="104">
        <v>40622</v>
      </c>
      <c r="E144" s="105" t="s">
        <v>4075</v>
      </c>
      <c r="F144" s="105" t="s">
        <v>4076</v>
      </c>
      <c r="G144" s="106" t="s">
        <v>3476</v>
      </c>
      <c r="H144" s="107" t="s">
        <v>5018</v>
      </c>
      <c r="I144" s="107" t="s">
        <v>5019</v>
      </c>
      <c r="J144" s="107" t="s">
        <v>5020</v>
      </c>
    </row>
    <row r="145" spans="1:14" ht="16.5" x14ac:dyDescent="0.25">
      <c r="A145" s="202">
        <v>140</v>
      </c>
      <c r="B145" s="216"/>
      <c r="C145" s="103" t="s">
        <v>452</v>
      </c>
      <c r="D145" s="104">
        <v>40858</v>
      </c>
      <c r="E145" s="105" t="s">
        <v>4075</v>
      </c>
      <c r="F145" s="105" t="s">
        <v>4076</v>
      </c>
      <c r="G145" s="106" t="s">
        <v>3577</v>
      </c>
      <c r="H145" s="107"/>
      <c r="I145" s="107" t="s">
        <v>5021</v>
      </c>
      <c r="J145" s="107" t="s">
        <v>5022</v>
      </c>
    </row>
    <row r="146" spans="1:14" ht="17.25" thickBot="1" x14ac:dyDescent="0.3">
      <c r="A146" s="202">
        <v>141</v>
      </c>
      <c r="B146" s="217"/>
      <c r="C146" s="109" t="s">
        <v>495</v>
      </c>
      <c r="D146" s="110">
        <v>40765</v>
      </c>
      <c r="E146" s="111" t="s">
        <v>4075</v>
      </c>
      <c r="F146" s="111" t="s">
        <v>4076</v>
      </c>
      <c r="G146" s="112" t="s">
        <v>4323</v>
      </c>
      <c r="H146" s="113" t="s">
        <v>5023</v>
      </c>
      <c r="I146" s="113" t="s">
        <v>5024</v>
      </c>
      <c r="J146" s="113" t="s">
        <v>5025</v>
      </c>
    </row>
    <row r="147" spans="1:14" ht="16.5" x14ac:dyDescent="0.25">
      <c r="A147" s="202">
        <v>142</v>
      </c>
      <c r="B147" s="200" t="s">
        <v>4048</v>
      </c>
      <c r="C147" s="81" t="s">
        <v>2506</v>
      </c>
      <c r="D147" s="82">
        <v>39859</v>
      </c>
      <c r="E147" s="83" t="s">
        <v>3297</v>
      </c>
      <c r="F147" s="83" t="s">
        <v>3298</v>
      </c>
      <c r="G147" s="84" t="s">
        <v>3259</v>
      </c>
      <c r="H147" s="86" t="s">
        <v>5026</v>
      </c>
      <c r="I147" s="85" t="s">
        <v>5027</v>
      </c>
      <c r="J147" s="85" t="s">
        <v>5028</v>
      </c>
    </row>
    <row r="148" spans="1:14" ht="16.5" x14ac:dyDescent="0.25">
      <c r="A148" s="202">
        <v>143</v>
      </c>
      <c r="B148" s="203"/>
      <c r="C148" s="67" t="s">
        <v>2519</v>
      </c>
      <c r="D148" s="68">
        <v>40163</v>
      </c>
      <c r="E148" s="69" t="s">
        <v>3297</v>
      </c>
      <c r="F148" s="69" t="s">
        <v>3298</v>
      </c>
      <c r="G148" s="90" t="s">
        <v>3259</v>
      </c>
      <c r="H148" s="71" t="s">
        <v>5029</v>
      </c>
      <c r="I148" s="71" t="s">
        <v>5030</v>
      </c>
      <c r="J148" s="71" t="s">
        <v>5031</v>
      </c>
    </row>
    <row r="149" spans="1:14" ht="16.5" x14ac:dyDescent="0.25">
      <c r="A149" s="202">
        <v>144</v>
      </c>
      <c r="B149" s="203"/>
      <c r="C149" s="67" t="s">
        <v>2662</v>
      </c>
      <c r="D149" s="68">
        <v>39911</v>
      </c>
      <c r="E149" s="69" t="s">
        <v>3257</v>
      </c>
      <c r="F149" s="69" t="s">
        <v>3258</v>
      </c>
      <c r="G149" s="90" t="s">
        <v>3259</v>
      </c>
      <c r="H149" s="71" t="s">
        <v>5032</v>
      </c>
      <c r="I149" s="71" t="s">
        <v>5033</v>
      </c>
      <c r="J149" s="71" t="s">
        <v>5034</v>
      </c>
    </row>
    <row r="150" spans="1:14" ht="16.5" x14ac:dyDescent="0.25">
      <c r="A150" s="202">
        <v>145</v>
      </c>
      <c r="B150" s="203"/>
      <c r="C150" s="67" t="s">
        <v>2667</v>
      </c>
      <c r="D150" s="68">
        <v>39899</v>
      </c>
      <c r="E150" s="83" t="s">
        <v>3591</v>
      </c>
      <c r="F150" s="83" t="s">
        <v>3592</v>
      </c>
      <c r="G150" s="70" t="s">
        <v>3259</v>
      </c>
      <c r="H150" s="71" t="s">
        <v>5035</v>
      </c>
      <c r="I150" s="71" t="s">
        <v>5036</v>
      </c>
      <c r="J150" s="71" t="s">
        <v>5037</v>
      </c>
    </row>
    <row r="151" spans="1:14" ht="16.5" x14ac:dyDescent="0.25">
      <c r="A151" s="202">
        <v>146</v>
      </c>
      <c r="B151" s="203"/>
      <c r="C151" s="67" t="s">
        <v>2123</v>
      </c>
      <c r="D151" s="68">
        <v>40164</v>
      </c>
      <c r="E151" s="69" t="s">
        <v>3246</v>
      </c>
      <c r="F151" s="69" t="s">
        <v>3247</v>
      </c>
      <c r="G151" s="70" t="s">
        <v>3259</v>
      </c>
      <c r="H151" s="71" t="s">
        <v>5038</v>
      </c>
      <c r="I151" s="71" t="s">
        <v>5039</v>
      </c>
      <c r="J151" s="71" t="s">
        <v>5040</v>
      </c>
    </row>
    <row r="152" spans="1:14" ht="17.25" thickBot="1" x14ac:dyDescent="0.3">
      <c r="A152" s="202">
        <v>147</v>
      </c>
      <c r="B152" s="205"/>
      <c r="C152" s="92" t="s">
        <v>5041</v>
      </c>
      <c r="D152" s="93">
        <v>39928</v>
      </c>
      <c r="E152" s="78" t="s">
        <v>3591</v>
      </c>
      <c r="F152" s="78" t="s">
        <v>3592</v>
      </c>
      <c r="G152" s="94" t="s">
        <v>3259</v>
      </c>
      <c r="H152" s="95" t="s">
        <v>5042</v>
      </c>
      <c r="I152" s="80" t="s">
        <v>5043</v>
      </c>
      <c r="J152" s="80" t="s">
        <v>5044</v>
      </c>
    </row>
    <row r="153" spans="1:14" ht="18.75" customHeight="1" x14ac:dyDescent="0.25">
      <c r="A153" s="202">
        <v>148</v>
      </c>
      <c r="B153" s="200" t="s">
        <v>4074</v>
      </c>
      <c r="C153" s="81" t="s">
        <v>2283</v>
      </c>
      <c r="D153" s="82">
        <v>39873</v>
      </c>
      <c r="E153" s="87" t="s">
        <v>3327</v>
      </c>
      <c r="F153" s="87" t="s">
        <v>3328</v>
      </c>
      <c r="G153" s="87" t="s">
        <v>3259</v>
      </c>
      <c r="H153" s="86" t="s">
        <v>5045</v>
      </c>
      <c r="I153" s="86" t="s">
        <v>5046</v>
      </c>
      <c r="J153" s="86" t="s">
        <v>5047</v>
      </c>
    </row>
    <row r="154" spans="1:14" ht="18.75" customHeight="1" x14ac:dyDescent="0.25">
      <c r="A154" s="202">
        <v>149</v>
      </c>
      <c r="B154" s="203"/>
      <c r="C154" s="88" t="s">
        <v>2966</v>
      </c>
      <c r="D154" s="89">
        <v>40119</v>
      </c>
      <c r="E154" s="83" t="s">
        <v>3268</v>
      </c>
      <c r="F154" s="83" t="s">
        <v>3269</v>
      </c>
      <c r="G154" s="83" t="s">
        <v>3517</v>
      </c>
      <c r="H154" s="85" t="s">
        <v>5048</v>
      </c>
      <c r="I154" s="85" t="s">
        <v>5049</v>
      </c>
      <c r="J154" s="85" t="s">
        <v>5050</v>
      </c>
    </row>
    <row r="155" spans="1:14" ht="18.75" customHeight="1" x14ac:dyDescent="0.25">
      <c r="A155" s="202">
        <v>150</v>
      </c>
      <c r="B155" s="203"/>
      <c r="C155" s="67" t="s">
        <v>2450</v>
      </c>
      <c r="D155" s="68">
        <v>40090</v>
      </c>
      <c r="E155" s="83" t="s">
        <v>3274</v>
      </c>
      <c r="F155" s="83" t="s">
        <v>3275</v>
      </c>
      <c r="G155" s="69" t="s">
        <v>3517</v>
      </c>
      <c r="H155" s="71" t="s">
        <v>5051</v>
      </c>
      <c r="I155" s="71" t="s">
        <v>5052</v>
      </c>
      <c r="J155" s="71" t="s">
        <v>5053</v>
      </c>
    </row>
    <row r="156" spans="1:14" ht="18.75" customHeight="1" x14ac:dyDescent="0.25">
      <c r="A156" s="202">
        <v>151</v>
      </c>
      <c r="B156" s="203"/>
      <c r="C156" s="67" t="s">
        <v>2925</v>
      </c>
      <c r="D156" s="68">
        <v>40024</v>
      </c>
      <c r="E156" s="69" t="s">
        <v>3246</v>
      </c>
      <c r="F156" s="69" t="s">
        <v>3247</v>
      </c>
      <c r="G156" s="69" t="s">
        <v>3517</v>
      </c>
      <c r="H156" s="71" t="s">
        <v>5054</v>
      </c>
      <c r="I156" s="71" t="s">
        <v>5055</v>
      </c>
      <c r="J156" s="71" t="s">
        <v>5056</v>
      </c>
    </row>
    <row r="157" spans="1:14" ht="18.75" customHeight="1" thickBot="1" x14ac:dyDescent="0.3">
      <c r="A157" s="202">
        <v>152</v>
      </c>
      <c r="B157" s="203"/>
      <c r="C157" s="171" t="s">
        <v>2681</v>
      </c>
      <c r="D157" s="77">
        <v>40087</v>
      </c>
      <c r="E157" s="78" t="s">
        <v>3257</v>
      </c>
      <c r="F157" s="78" t="s">
        <v>3258</v>
      </c>
      <c r="G157" s="78" t="s">
        <v>3517</v>
      </c>
      <c r="H157" s="80" t="s">
        <v>5057</v>
      </c>
      <c r="I157" s="80" t="s">
        <v>5058</v>
      </c>
      <c r="J157" s="80" t="s">
        <v>5059</v>
      </c>
    </row>
    <row r="158" spans="1:14" s="209" customFormat="1" ht="18.75" customHeight="1" x14ac:dyDescent="0.25">
      <c r="A158" s="202">
        <v>153</v>
      </c>
      <c r="B158" s="200" t="s">
        <v>4096</v>
      </c>
      <c r="C158" s="88" t="s">
        <v>5060</v>
      </c>
      <c r="D158" s="89">
        <v>40033</v>
      </c>
      <c r="E158" s="83" t="s">
        <v>3257</v>
      </c>
      <c r="F158" s="83" t="s">
        <v>3258</v>
      </c>
      <c r="G158" s="90" t="s">
        <v>4967</v>
      </c>
      <c r="H158" s="85" t="s">
        <v>5061</v>
      </c>
      <c r="I158" s="85" t="s">
        <v>5062</v>
      </c>
      <c r="J158" s="85" t="s">
        <v>5063</v>
      </c>
    </row>
    <row r="159" spans="1:14" ht="18.75" customHeight="1" x14ac:dyDescent="0.25">
      <c r="A159" s="202">
        <v>154</v>
      </c>
      <c r="B159" s="203"/>
      <c r="C159" s="88" t="s">
        <v>5064</v>
      </c>
      <c r="D159" s="89">
        <v>40158</v>
      </c>
      <c r="E159" s="83" t="s">
        <v>4126</v>
      </c>
      <c r="F159" s="83" t="s">
        <v>4127</v>
      </c>
      <c r="G159" s="90" t="s">
        <v>3235</v>
      </c>
      <c r="H159" s="85" t="s">
        <v>5065</v>
      </c>
      <c r="I159" s="85" t="s">
        <v>5066</v>
      </c>
      <c r="J159" s="85" t="s">
        <v>5067</v>
      </c>
    </row>
    <row r="160" spans="1:14" ht="18.75" customHeight="1" x14ac:dyDescent="0.25">
      <c r="A160" s="202">
        <v>155</v>
      </c>
      <c r="B160" s="203"/>
      <c r="C160" s="88" t="s">
        <v>2403</v>
      </c>
      <c r="D160" s="89">
        <v>39904</v>
      </c>
      <c r="E160" s="69" t="s">
        <v>4126</v>
      </c>
      <c r="F160" s="69" t="s">
        <v>4127</v>
      </c>
      <c r="G160" s="90" t="s">
        <v>3235</v>
      </c>
      <c r="H160" s="71" t="s">
        <v>5068</v>
      </c>
      <c r="I160" s="71" t="s">
        <v>5069</v>
      </c>
      <c r="J160" s="71" t="s">
        <v>5070</v>
      </c>
      <c r="K160" s="214"/>
      <c r="L160" s="214"/>
      <c r="M160" s="214"/>
      <c r="N160" s="214"/>
    </row>
    <row r="161" spans="1:14" ht="18.75" customHeight="1" x14ac:dyDescent="0.25">
      <c r="A161" s="202">
        <v>156</v>
      </c>
      <c r="B161" s="203"/>
      <c r="C161" s="88" t="s">
        <v>2452</v>
      </c>
      <c r="D161" s="89">
        <v>39900</v>
      </c>
      <c r="E161" s="83" t="s">
        <v>3274</v>
      </c>
      <c r="F161" s="83" t="s">
        <v>3275</v>
      </c>
      <c r="G161" s="90" t="s">
        <v>3235</v>
      </c>
      <c r="H161" s="71" t="s">
        <v>5071</v>
      </c>
      <c r="I161" s="71" t="s">
        <v>5072</v>
      </c>
      <c r="J161" s="71" t="s">
        <v>5073</v>
      </c>
      <c r="K161" s="220"/>
      <c r="L161" s="220"/>
      <c r="M161" s="220"/>
      <c r="N161" s="220"/>
    </row>
    <row r="162" spans="1:14" ht="18.75" customHeight="1" x14ac:dyDescent="0.25">
      <c r="A162" s="202">
        <v>157</v>
      </c>
      <c r="B162" s="203"/>
      <c r="C162" s="67" t="s">
        <v>1510</v>
      </c>
      <c r="D162" s="68">
        <v>39818</v>
      </c>
      <c r="E162" s="69" t="s">
        <v>4114</v>
      </c>
      <c r="F162" s="69" t="s">
        <v>4115</v>
      </c>
      <c r="G162" s="90" t="s">
        <v>3235</v>
      </c>
      <c r="H162" s="71" t="s">
        <v>5074</v>
      </c>
      <c r="I162" s="71" t="s">
        <v>5075</v>
      </c>
      <c r="J162" s="71" t="s">
        <v>5076</v>
      </c>
      <c r="K162" s="220"/>
      <c r="L162" s="220"/>
      <c r="M162" s="220"/>
      <c r="N162" s="220"/>
    </row>
    <row r="163" spans="1:14" s="214" customFormat="1" ht="18.75" customHeight="1" thickBot="1" x14ac:dyDescent="0.3">
      <c r="A163" s="202">
        <v>158</v>
      </c>
      <c r="B163" s="205"/>
      <c r="C163" s="76" t="s">
        <v>2210</v>
      </c>
      <c r="D163" s="77">
        <v>40157</v>
      </c>
      <c r="E163" s="78" t="s">
        <v>3291</v>
      </c>
      <c r="F163" s="78" t="s">
        <v>3292</v>
      </c>
      <c r="G163" s="79" t="s">
        <v>3235</v>
      </c>
      <c r="H163" s="80" t="s">
        <v>5077</v>
      </c>
      <c r="I163" s="80" t="s">
        <v>5078</v>
      </c>
      <c r="J163" s="80" t="s">
        <v>5079</v>
      </c>
      <c r="K163" s="220"/>
      <c r="L163" s="220"/>
      <c r="M163" s="220"/>
      <c r="N163" s="220"/>
    </row>
    <row r="164" spans="1:14" s="214" customFormat="1" ht="18.75" customHeight="1" x14ac:dyDescent="0.25">
      <c r="A164" s="202">
        <v>159</v>
      </c>
      <c r="B164" s="200" t="s">
        <v>5080</v>
      </c>
      <c r="C164" s="88" t="s">
        <v>2658</v>
      </c>
      <c r="D164" s="89">
        <v>40147</v>
      </c>
      <c r="E164" s="87" t="s">
        <v>3257</v>
      </c>
      <c r="F164" s="87" t="s">
        <v>3258</v>
      </c>
      <c r="G164" s="90" t="s">
        <v>3259</v>
      </c>
      <c r="H164" s="71" t="s">
        <v>5081</v>
      </c>
      <c r="I164" s="201" t="s">
        <v>5082</v>
      </c>
      <c r="J164" s="85" t="s">
        <v>5083</v>
      </c>
      <c r="K164" s="220"/>
      <c r="L164" s="220"/>
      <c r="M164" s="220"/>
      <c r="N164" s="220"/>
    </row>
    <row r="165" spans="1:14" s="214" customFormat="1" ht="18.75" customHeight="1" x14ac:dyDescent="0.25">
      <c r="A165" s="202">
        <v>160</v>
      </c>
      <c r="B165" s="203"/>
      <c r="C165" s="67" t="s">
        <v>2454</v>
      </c>
      <c r="D165" s="68">
        <v>40076</v>
      </c>
      <c r="E165" s="83" t="s">
        <v>3274</v>
      </c>
      <c r="F165" s="83" t="s">
        <v>3275</v>
      </c>
      <c r="G165" s="69" t="s">
        <v>3259</v>
      </c>
      <c r="H165" s="71" t="s">
        <v>5084</v>
      </c>
      <c r="I165" s="204" t="s">
        <v>5085</v>
      </c>
      <c r="J165" s="71" t="s">
        <v>5086</v>
      </c>
      <c r="K165" s="220"/>
      <c r="L165" s="220"/>
      <c r="M165" s="220"/>
      <c r="N165" s="220"/>
    </row>
    <row r="166" spans="1:14" s="214" customFormat="1" ht="18.75" customHeight="1" x14ac:dyDescent="0.25">
      <c r="A166" s="202">
        <v>161</v>
      </c>
      <c r="B166" s="203"/>
      <c r="C166" s="88" t="s">
        <v>3108</v>
      </c>
      <c r="D166" s="89">
        <v>39951</v>
      </c>
      <c r="E166" s="69" t="s">
        <v>3319</v>
      </c>
      <c r="F166" s="69" t="s">
        <v>3258</v>
      </c>
      <c r="G166" s="83" t="s">
        <v>3259</v>
      </c>
      <c r="H166" s="85" t="s">
        <v>5087</v>
      </c>
      <c r="I166" s="201" t="s">
        <v>5088</v>
      </c>
      <c r="J166" s="85" t="s">
        <v>5089</v>
      </c>
      <c r="K166" s="220"/>
      <c r="L166" s="220"/>
      <c r="M166" s="220"/>
      <c r="N166" s="220"/>
    </row>
    <row r="167" spans="1:14" s="214" customFormat="1" ht="18.75" customHeight="1" x14ac:dyDescent="0.25">
      <c r="A167" s="202">
        <v>162</v>
      </c>
      <c r="B167" s="203"/>
      <c r="C167" s="114" t="s">
        <v>3110</v>
      </c>
      <c r="D167" s="68">
        <v>40026</v>
      </c>
      <c r="E167" s="69" t="s">
        <v>3319</v>
      </c>
      <c r="F167" s="69" t="s">
        <v>3258</v>
      </c>
      <c r="G167" s="70" t="s">
        <v>3259</v>
      </c>
      <c r="H167" s="71" t="s">
        <v>5090</v>
      </c>
      <c r="I167" s="204" t="s">
        <v>5091</v>
      </c>
      <c r="J167" s="115" t="s">
        <v>5092</v>
      </c>
      <c r="K167" s="220"/>
      <c r="L167" s="220"/>
      <c r="M167" s="220"/>
      <c r="N167" s="220"/>
    </row>
    <row r="168" spans="1:14" s="214" customFormat="1" ht="18.75" customHeight="1" thickBot="1" x14ac:dyDescent="0.3">
      <c r="A168" s="202">
        <v>163</v>
      </c>
      <c r="B168" s="205"/>
      <c r="C168" s="114" t="s">
        <v>2399</v>
      </c>
      <c r="D168" s="68">
        <v>40126</v>
      </c>
      <c r="E168" s="69" t="s">
        <v>4126</v>
      </c>
      <c r="F168" s="69" t="s">
        <v>4127</v>
      </c>
      <c r="G168" s="70" t="s">
        <v>3276</v>
      </c>
      <c r="H168" s="71" t="s">
        <v>5093</v>
      </c>
      <c r="I168" s="204" t="s">
        <v>5094</v>
      </c>
      <c r="J168" s="115" t="s">
        <v>5095</v>
      </c>
      <c r="K168" s="220"/>
      <c r="L168" s="220"/>
      <c r="M168" s="220"/>
      <c r="N168" s="220"/>
    </row>
    <row r="169" spans="1:14" s="220" customFormat="1" ht="18.75" customHeight="1" x14ac:dyDescent="0.25">
      <c r="A169" s="202">
        <v>164</v>
      </c>
      <c r="B169" s="215" t="s">
        <v>5096</v>
      </c>
      <c r="C169" s="126" t="s">
        <v>897</v>
      </c>
      <c r="D169" s="127">
        <v>40607</v>
      </c>
      <c r="E169" s="128" t="s">
        <v>4401</v>
      </c>
      <c r="F169" s="105" t="s">
        <v>4402</v>
      </c>
      <c r="G169" s="129" t="s">
        <v>4620</v>
      </c>
      <c r="H169" s="130" t="s">
        <v>5097</v>
      </c>
      <c r="I169" s="130" t="s">
        <v>5098</v>
      </c>
      <c r="J169" s="130" t="s">
        <v>5099</v>
      </c>
    </row>
    <row r="170" spans="1:14" s="209" customFormat="1" ht="18.75" customHeight="1" x14ac:dyDescent="0.25">
      <c r="A170" s="202">
        <v>165</v>
      </c>
      <c r="B170" s="216"/>
      <c r="C170" s="97" t="s">
        <v>878</v>
      </c>
      <c r="D170" s="98">
        <v>40691</v>
      </c>
      <c r="E170" s="99" t="s">
        <v>4401</v>
      </c>
      <c r="F170" s="105" t="s">
        <v>4402</v>
      </c>
      <c r="G170" s="100" t="s">
        <v>3259</v>
      </c>
      <c r="H170" s="101" t="s">
        <v>5100</v>
      </c>
      <c r="I170" s="101" t="s">
        <v>5101</v>
      </c>
      <c r="J170" s="101" t="s">
        <v>5102</v>
      </c>
    </row>
    <row r="171" spans="1:14" s="220" customFormat="1" ht="18.75" customHeight="1" x14ac:dyDescent="0.25">
      <c r="A171" s="202">
        <v>166</v>
      </c>
      <c r="B171" s="216"/>
      <c r="C171" s="103" t="s">
        <v>870</v>
      </c>
      <c r="D171" s="104">
        <v>40649</v>
      </c>
      <c r="E171" s="105" t="s">
        <v>4401</v>
      </c>
      <c r="F171" s="105" t="s">
        <v>4402</v>
      </c>
      <c r="G171" s="106" t="s">
        <v>3259</v>
      </c>
      <c r="H171" s="107" t="s">
        <v>5103</v>
      </c>
      <c r="I171" s="107" t="s">
        <v>5104</v>
      </c>
      <c r="J171" s="107" t="s">
        <v>5105</v>
      </c>
    </row>
    <row r="172" spans="1:14" s="209" customFormat="1" ht="18.75" customHeight="1" x14ac:dyDescent="0.25">
      <c r="A172" s="202">
        <v>167</v>
      </c>
      <c r="B172" s="216"/>
      <c r="C172" s="103" t="s">
        <v>860</v>
      </c>
      <c r="D172" s="104">
        <v>40645</v>
      </c>
      <c r="E172" s="105" t="s">
        <v>4401</v>
      </c>
      <c r="F172" s="105" t="s">
        <v>4402</v>
      </c>
      <c r="G172" s="106" t="s">
        <v>3242</v>
      </c>
      <c r="H172" s="107" t="s">
        <v>5106</v>
      </c>
      <c r="I172" s="107" t="s">
        <v>5107</v>
      </c>
      <c r="J172" s="107" t="s">
        <v>5108</v>
      </c>
    </row>
    <row r="173" spans="1:14" s="220" customFormat="1" ht="18.75" customHeight="1" x14ac:dyDescent="0.25">
      <c r="A173" s="202">
        <v>168</v>
      </c>
      <c r="B173" s="216"/>
      <c r="C173" s="103" t="s">
        <v>889</v>
      </c>
      <c r="D173" s="104">
        <v>40812</v>
      </c>
      <c r="E173" s="105" t="s">
        <v>4401</v>
      </c>
      <c r="F173" s="105" t="s">
        <v>4402</v>
      </c>
      <c r="G173" s="106" t="s">
        <v>4083</v>
      </c>
      <c r="H173" s="107" t="s">
        <v>5109</v>
      </c>
      <c r="I173" s="107" t="s">
        <v>5110</v>
      </c>
      <c r="J173" s="107" t="s">
        <v>5111</v>
      </c>
      <c r="K173" s="18"/>
      <c r="L173" s="18"/>
      <c r="M173" s="18"/>
      <c r="N173" s="18"/>
    </row>
    <row r="174" spans="1:14" s="209" customFormat="1" ht="18.75" customHeight="1" thickBot="1" x14ac:dyDescent="0.3">
      <c r="A174" s="202">
        <v>169</v>
      </c>
      <c r="B174" s="217"/>
      <c r="C174" s="97" t="s">
        <v>937</v>
      </c>
      <c r="D174" s="98">
        <v>40868</v>
      </c>
      <c r="E174" s="99" t="s">
        <v>3474</v>
      </c>
      <c r="F174" s="99" t="s">
        <v>3475</v>
      </c>
      <c r="G174" s="100" t="s">
        <v>4303</v>
      </c>
      <c r="H174" s="101" t="s">
        <v>5112</v>
      </c>
      <c r="I174" s="101" t="s">
        <v>5113</v>
      </c>
      <c r="J174" s="101" t="s">
        <v>5114</v>
      </c>
    </row>
    <row r="175" spans="1:14" ht="18.75" customHeight="1" x14ac:dyDescent="0.25">
      <c r="A175" s="202">
        <v>170</v>
      </c>
      <c r="B175" s="215" t="s">
        <v>4156</v>
      </c>
      <c r="C175" s="126" t="s">
        <v>1205</v>
      </c>
      <c r="D175" s="127">
        <v>40803</v>
      </c>
      <c r="E175" s="128" t="s">
        <v>3604</v>
      </c>
      <c r="F175" s="128" t="s">
        <v>3269</v>
      </c>
      <c r="G175" s="129" t="s">
        <v>3387</v>
      </c>
      <c r="H175" s="130" t="s">
        <v>5115</v>
      </c>
      <c r="I175" s="130" t="s">
        <v>5116</v>
      </c>
      <c r="J175" s="130" t="s">
        <v>5117</v>
      </c>
    </row>
    <row r="176" spans="1:14" ht="18.75" customHeight="1" x14ac:dyDescent="0.25">
      <c r="A176" s="202">
        <v>171</v>
      </c>
      <c r="B176" s="216"/>
      <c r="C176" s="103" t="s">
        <v>1174</v>
      </c>
      <c r="D176" s="104">
        <v>40701</v>
      </c>
      <c r="E176" s="105" t="s">
        <v>3604</v>
      </c>
      <c r="F176" s="105" t="s">
        <v>3269</v>
      </c>
      <c r="G176" s="106" t="s">
        <v>3259</v>
      </c>
      <c r="H176" s="107" t="s">
        <v>5118</v>
      </c>
      <c r="I176" s="107" t="s">
        <v>5119</v>
      </c>
      <c r="J176" s="107" t="s">
        <v>5120</v>
      </c>
    </row>
    <row r="177" spans="1:14" ht="18.75" customHeight="1" x14ac:dyDescent="0.25">
      <c r="A177" s="202">
        <v>172</v>
      </c>
      <c r="B177" s="216"/>
      <c r="C177" s="103" t="s">
        <v>1184</v>
      </c>
      <c r="D177" s="104">
        <v>40655</v>
      </c>
      <c r="E177" s="105" t="s">
        <v>3604</v>
      </c>
      <c r="F177" s="105" t="s">
        <v>3269</v>
      </c>
      <c r="G177" s="106" t="s">
        <v>3259</v>
      </c>
      <c r="H177" s="107" t="s">
        <v>5121</v>
      </c>
      <c r="I177" s="107" t="s">
        <v>5122</v>
      </c>
      <c r="J177" s="107" t="s">
        <v>5123</v>
      </c>
    </row>
    <row r="178" spans="1:14" ht="18.75" customHeight="1" x14ac:dyDescent="0.25">
      <c r="A178" s="202">
        <v>173</v>
      </c>
      <c r="B178" s="216"/>
      <c r="C178" s="103" t="s">
        <v>1212</v>
      </c>
      <c r="D178" s="104">
        <v>40794</v>
      </c>
      <c r="E178" s="105" t="s">
        <v>3882</v>
      </c>
      <c r="F178" s="105" t="s">
        <v>3883</v>
      </c>
      <c r="G178" s="106" t="s">
        <v>3428</v>
      </c>
      <c r="H178" s="107" t="s">
        <v>5124</v>
      </c>
      <c r="I178" s="107" t="s">
        <v>5125</v>
      </c>
      <c r="J178" s="107" t="s">
        <v>5126</v>
      </c>
    </row>
    <row r="179" spans="1:14" ht="18.75" customHeight="1" x14ac:dyDescent="0.25">
      <c r="A179" s="202">
        <v>174</v>
      </c>
      <c r="B179" s="216"/>
      <c r="C179" s="103" t="s">
        <v>1273</v>
      </c>
      <c r="D179" s="104">
        <v>40548</v>
      </c>
      <c r="E179" s="105" t="s">
        <v>3821</v>
      </c>
      <c r="F179" s="105" t="s">
        <v>3822</v>
      </c>
      <c r="G179" s="106" t="s">
        <v>3223</v>
      </c>
      <c r="H179" s="107" t="s">
        <v>5127</v>
      </c>
      <c r="I179" s="107" t="s">
        <v>5128</v>
      </c>
      <c r="J179" s="107" t="s">
        <v>5129</v>
      </c>
    </row>
    <row r="180" spans="1:14" ht="18.75" customHeight="1" thickBot="1" x14ac:dyDescent="0.3">
      <c r="A180" s="202">
        <v>175</v>
      </c>
      <c r="B180" s="217"/>
      <c r="C180" s="109" t="s">
        <v>952</v>
      </c>
      <c r="D180" s="110">
        <v>40589</v>
      </c>
      <c r="E180" s="111" t="s">
        <v>3474</v>
      </c>
      <c r="F180" s="111" t="s">
        <v>3475</v>
      </c>
      <c r="G180" s="112" t="s">
        <v>3387</v>
      </c>
      <c r="H180" s="113" t="s">
        <v>5130</v>
      </c>
      <c r="I180" s="113" t="s">
        <v>5131</v>
      </c>
      <c r="J180" s="113" t="s">
        <v>5132</v>
      </c>
    </row>
    <row r="181" spans="1:14" s="210" customFormat="1" ht="18.75" customHeight="1" x14ac:dyDescent="0.25">
      <c r="A181" s="202">
        <v>176</v>
      </c>
      <c r="B181" s="200" t="s">
        <v>4170</v>
      </c>
      <c r="C181" s="81" t="s">
        <v>1531</v>
      </c>
      <c r="D181" s="82">
        <v>40231</v>
      </c>
      <c r="E181" s="87" t="s">
        <v>4285</v>
      </c>
      <c r="F181" s="87" t="s">
        <v>4286</v>
      </c>
      <c r="G181" s="87" t="s">
        <v>3577</v>
      </c>
      <c r="H181" s="86" t="s">
        <v>5133</v>
      </c>
      <c r="I181" s="86" t="s">
        <v>5134</v>
      </c>
      <c r="J181" s="86" t="s">
        <v>5135</v>
      </c>
    </row>
    <row r="182" spans="1:14" s="210" customFormat="1" ht="18.75" customHeight="1" x14ac:dyDescent="0.25">
      <c r="A182" s="202">
        <v>177</v>
      </c>
      <c r="B182" s="203"/>
      <c r="C182" s="88" t="s">
        <v>1557</v>
      </c>
      <c r="D182" s="89" t="s">
        <v>1558</v>
      </c>
      <c r="E182" s="83" t="s">
        <v>4285</v>
      </c>
      <c r="F182" s="83" t="s">
        <v>4286</v>
      </c>
      <c r="G182" s="83" t="s">
        <v>3617</v>
      </c>
      <c r="H182" s="85" t="s">
        <v>5136</v>
      </c>
      <c r="I182" s="85" t="s">
        <v>5137</v>
      </c>
      <c r="J182" s="123" t="s">
        <v>5138</v>
      </c>
    </row>
    <row r="183" spans="1:14" s="210" customFormat="1" ht="18.75" customHeight="1" x14ac:dyDescent="0.25">
      <c r="A183" s="202">
        <v>178</v>
      </c>
      <c r="B183" s="203"/>
      <c r="C183" s="88" t="s">
        <v>1552</v>
      </c>
      <c r="D183" s="89" t="s">
        <v>1553</v>
      </c>
      <c r="E183" s="83" t="s">
        <v>4285</v>
      </c>
      <c r="F183" s="83" t="s">
        <v>4286</v>
      </c>
      <c r="G183" s="83" t="s">
        <v>3235</v>
      </c>
      <c r="H183" s="71" t="s">
        <v>5139</v>
      </c>
      <c r="I183" s="85" t="s">
        <v>5140</v>
      </c>
      <c r="J183" s="85" t="s">
        <v>5141</v>
      </c>
    </row>
    <row r="184" spans="1:14" s="210" customFormat="1" ht="18.75" customHeight="1" x14ac:dyDescent="0.25">
      <c r="A184" s="202">
        <v>179</v>
      </c>
      <c r="B184" s="203"/>
      <c r="C184" s="88" t="s">
        <v>1542</v>
      </c>
      <c r="D184" s="89">
        <v>40247</v>
      </c>
      <c r="E184" s="83" t="s">
        <v>4285</v>
      </c>
      <c r="F184" s="83" t="s">
        <v>4286</v>
      </c>
      <c r="G184" s="90" t="s">
        <v>3395</v>
      </c>
      <c r="H184" s="85" t="s">
        <v>5142</v>
      </c>
      <c r="I184" s="85" t="s">
        <v>5143</v>
      </c>
      <c r="J184" s="85" t="s">
        <v>5144</v>
      </c>
    </row>
    <row r="185" spans="1:14" s="210" customFormat="1" ht="18.75" customHeight="1" x14ac:dyDescent="0.25">
      <c r="A185" s="202">
        <v>180</v>
      </c>
      <c r="B185" s="203"/>
      <c r="C185" s="212" t="s">
        <v>1593</v>
      </c>
      <c r="D185" s="68">
        <v>40207</v>
      </c>
      <c r="E185" s="147" t="s">
        <v>3405</v>
      </c>
      <c r="F185" s="147" t="s">
        <v>3406</v>
      </c>
      <c r="G185" s="147" t="s">
        <v>3230</v>
      </c>
      <c r="H185" s="71" t="s">
        <v>5145</v>
      </c>
      <c r="I185" s="71" t="s">
        <v>5146</v>
      </c>
      <c r="J185" s="71" t="s">
        <v>5147</v>
      </c>
    </row>
    <row r="186" spans="1:14" s="210" customFormat="1" ht="18.75" customHeight="1" thickBot="1" x14ac:dyDescent="0.3">
      <c r="A186" s="202">
        <v>181</v>
      </c>
      <c r="B186" s="205"/>
      <c r="C186" s="67" t="s">
        <v>1948</v>
      </c>
      <c r="D186" s="68">
        <v>40210</v>
      </c>
      <c r="E186" s="69" t="s">
        <v>3668</v>
      </c>
      <c r="F186" s="69" t="s">
        <v>3669</v>
      </c>
      <c r="G186" s="69" t="s">
        <v>3677</v>
      </c>
      <c r="H186" s="71" t="s">
        <v>5148</v>
      </c>
      <c r="I186" s="71" t="s">
        <v>5149</v>
      </c>
      <c r="J186" s="71" t="s">
        <v>5150</v>
      </c>
    </row>
    <row r="187" spans="1:14" ht="18.75" customHeight="1" x14ac:dyDescent="0.25">
      <c r="A187" s="202">
        <v>182</v>
      </c>
      <c r="B187" s="200" t="s">
        <v>4190</v>
      </c>
      <c r="C187" s="81" t="s">
        <v>1375</v>
      </c>
      <c r="D187" s="82">
        <v>40082</v>
      </c>
      <c r="E187" s="87" t="s">
        <v>3297</v>
      </c>
      <c r="F187" s="87" t="s">
        <v>3298</v>
      </c>
      <c r="G187" s="87" t="s">
        <v>3259</v>
      </c>
      <c r="H187" s="86" t="s">
        <v>5151</v>
      </c>
      <c r="I187" s="213" t="s">
        <v>5152</v>
      </c>
      <c r="J187" s="86" t="s">
        <v>5153</v>
      </c>
    </row>
    <row r="188" spans="1:14" ht="18.75" customHeight="1" x14ac:dyDescent="0.25">
      <c r="A188" s="202">
        <v>183</v>
      </c>
      <c r="B188" s="203"/>
      <c r="C188" s="67" t="s">
        <v>2493</v>
      </c>
      <c r="D188" s="68">
        <v>40126</v>
      </c>
      <c r="E188" s="83" t="s">
        <v>3274</v>
      </c>
      <c r="F188" s="83" t="s">
        <v>3275</v>
      </c>
      <c r="G188" s="69" t="s">
        <v>3972</v>
      </c>
      <c r="H188" s="71" t="s">
        <v>5154</v>
      </c>
      <c r="I188" s="204" t="s">
        <v>5155</v>
      </c>
      <c r="J188" s="71" t="s">
        <v>5156</v>
      </c>
    </row>
    <row r="189" spans="1:14" ht="18.75" customHeight="1" x14ac:dyDescent="0.25">
      <c r="A189" s="202">
        <v>184</v>
      </c>
      <c r="B189" s="203"/>
      <c r="C189" s="67" t="s">
        <v>2494</v>
      </c>
      <c r="D189" s="68">
        <v>39814</v>
      </c>
      <c r="E189" s="83" t="s">
        <v>3274</v>
      </c>
      <c r="F189" s="83" t="s">
        <v>3275</v>
      </c>
      <c r="G189" s="69" t="s">
        <v>3972</v>
      </c>
      <c r="H189" s="71" t="s">
        <v>5157</v>
      </c>
      <c r="I189" s="204" t="s">
        <v>5158</v>
      </c>
      <c r="J189" s="71" t="s">
        <v>5159</v>
      </c>
      <c r="K189" s="214"/>
      <c r="L189" s="214"/>
      <c r="M189" s="214"/>
      <c r="N189" s="214"/>
    </row>
    <row r="190" spans="1:14" ht="18.75" customHeight="1" x14ac:dyDescent="0.25">
      <c r="A190" s="202">
        <v>185</v>
      </c>
      <c r="B190" s="203"/>
      <c r="C190" s="67" t="s">
        <v>1820</v>
      </c>
      <c r="D190" s="68">
        <v>40059</v>
      </c>
      <c r="E190" s="69" t="s">
        <v>3280</v>
      </c>
      <c r="F190" s="69" t="s">
        <v>3281</v>
      </c>
      <c r="G190" s="69" t="s">
        <v>3972</v>
      </c>
      <c r="H190" s="71" t="s">
        <v>5160</v>
      </c>
      <c r="I190" s="204" t="s">
        <v>5161</v>
      </c>
      <c r="J190" s="71" t="s">
        <v>5162</v>
      </c>
    </row>
    <row r="191" spans="1:14" ht="18.75" customHeight="1" x14ac:dyDescent="0.25">
      <c r="A191" s="202">
        <v>186</v>
      </c>
      <c r="B191" s="203"/>
      <c r="C191" s="67" t="s">
        <v>2492</v>
      </c>
      <c r="D191" s="68">
        <v>40168</v>
      </c>
      <c r="E191" s="83" t="s">
        <v>3274</v>
      </c>
      <c r="F191" s="83" t="s">
        <v>3275</v>
      </c>
      <c r="G191" s="69" t="s">
        <v>3972</v>
      </c>
      <c r="H191" s="71" t="s">
        <v>5163</v>
      </c>
      <c r="I191" s="71" t="s">
        <v>5164</v>
      </c>
      <c r="J191" s="71" t="s">
        <v>5165</v>
      </c>
    </row>
    <row r="192" spans="1:14" s="214" customFormat="1" ht="18.75" customHeight="1" thickBot="1" x14ac:dyDescent="0.3">
      <c r="A192" s="202">
        <v>187</v>
      </c>
      <c r="B192" s="205"/>
      <c r="C192" s="76" t="s">
        <v>2319</v>
      </c>
      <c r="D192" s="77">
        <v>40075</v>
      </c>
      <c r="E192" s="69" t="s">
        <v>3327</v>
      </c>
      <c r="F192" s="69" t="s">
        <v>3328</v>
      </c>
      <c r="G192" s="78" t="s">
        <v>3972</v>
      </c>
      <c r="H192" s="80" t="s">
        <v>5166</v>
      </c>
      <c r="I192" s="207" t="s">
        <v>5167</v>
      </c>
      <c r="J192" s="80" t="s">
        <v>5168</v>
      </c>
      <c r="K192" s="18"/>
      <c r="L192" s="18"/>
      <c r="M192" s="18"/>
      <c r="N192" s="18"/>
    </row>
    <row r="193" spans="1:10" s="210" customFormat="1" ht="18.75" customHeight="1" x14ac:dyDescent="0.25">
      <c r="A193" s="202">
        <v>188</v>
      </c>
      <c r="B193" s="200" t="s">
        <v>4210</v>
      </c>
      <c r="C193" s="228" t="s">
        <v>1621</v>
      </c>
      <c r="D193" s="82">
        <v>40327</v>
      </c>
      <c r="E193" s="229" t="s">
        <v>3405</v>
      </c>
      <c r="F193" s="229" t="s">
        <v>3406</v>
      </c>
      <c r="G193" s="229" t="s">
        <v>4066</v>
      </c>
      <c r="H193" s="86" t="s">
        <v>5169</v>
      </c>
      <c r="I193" s="86" t="s">
        <v>5170</v>
      </c>
      <c r="J193" s="86" t="s">
        <v>5171</v>
      </c>
    </row>
    <row r="194" spans="1:10" s="210" customFormat="1" ht="18.75" customHeight="1" x14ac:dyDescent="0.25">
      <c r="A194" s="202">
        <v>189</v>
      </c>
      <c r="B194" s="203"/>
      <c r="C194" s="230" t="s">
        <v>5172</v>
      </c>
      <c r="D194" s="89">
        <v>40466</v>
      </c>
      <c r="E194" s="231" t="s">
        <v>3405</v>
      </c>
      <c r="F194" s="231" t="s">
        <v>3406</v>
      </c>
      <c r="G194" s="231" t="s">
        <v>3345</v>
      </c>
      <c r="H194" s="71" t="s">
        <v>5173</v>
      </c>
      <c r="I194" s="85" t="s">
        <v>5174</v>
      </c>
      <c r="J194" s="85" t="s">
        <v>5175</v>
      </c>
    </row>
    <row r="195" spans="1:10" s="210" customFormat="1" ht="18.75" customHeight="1" x14ac:dyDescent="0.25">
      <c r="A195" s="202">
        <v>190</v>
      </c>
      <c r="B195" s="203"/>
      <c r="C195" s="148" t="s">
        <v>1587</v>
      </c>
      <c r="D195" s="89">
        <v>40203</v>
      </c>
      <c r="E195" s="231" t="s">
        <v>3405</v>
      </c>
      <c r="F195" s="231" t="s">
        <v>3406</v>
      </c>
      <c r="G195" s="90" t="s">
        <v>3617</v>
      </c>
      <c r="H195" s="71" t="s">
        <v>5176</v>
      </c>
      <c r="I195" s="85" t="s">
        <v>5177</v>
      </c>
      <c r="J195" s="85" t="s">
        <v>5178</v>
      </c>
    </row>
    <row r="196" spans="1:10" s="220" customFormat="1" ht="18.75" customHeight="1" x14ac:dyDescent="0.25">
      <c r="A196" s="202">
        <v>191</v>
      </c>
      <c r="B196" s="203"/>
      <c r="C196" s="212" t="s">
        <v>1590</v>
      </c>
      <c r="D196" s="68">
        <v>40332</v>
      </c>
      <c r="E196" s="147" t="s">
        <v>3405</v>
      </c>
      <c r="F196" s="147" t="s">
        <v>3406</v>
      </c>
      <c r="G196" s="147" t="s">
        <v>4323</v>
      </c>
      <c r="H196" s="71" t="s">
        <v>5179</v>
      </c>
      <c r="I196" s="71" t="s">
        <v>5180</v>
      </c>
      <c r="J196" s="71" t="s">
        <v>5181</v>
      </c>
    </row>
    <row r="197" spans="1:10" s="210" customFormat="1" ht="18.75" customHeight="1" x14ac:dyDescent="0.25">
      <c r="A197" s="202">
        <v>192</v>
      </c>
      <c r="B197" s="203"/>
      <c r="C197" s="212" t="s">
        <v>1605</v>
      </c>
      <c r="D197" s="68">
        <v>40332</v>
      </c>
      <c r="E197" s="147" t="s">
        <v>3405</v>
      </c>
      <c r="F197" s="147" t="s">
        <v>3406</v>
      </c>
      <c r="G197" s="147" t="s">
        <v>4303</v>
      </c>
      <c r="H197" s="71" t="s">
        <v>5182</v>
      </c>
      <c r="I197" s="71" t="s">
        <v>5183</v>
      </c>
      <c r="J197" s="71" t="s">
        <v>5184</v>
      </c>
    </row>
    <row r="198" spans="1:10" s="210" customFormat="1" ht="18.75" customHeight="1" thickBot="1" x14ac:dyDescent="0.3">
      <c r="A198" s="202">
        <v>193</v>
      </c>
      <c r="B198" s="205"/>
      <c r="C198" s="232" t="s">
        <v>1598</v>
      </c>
      <c r="D198" s="77">
        <v>40443</v>
      </c>
      <c r="E198" s="233" t="s">
        <v>3405</v>
      </c>
      <c r="F198" s="233" t="s">
        <v>3406</v>
      </c>
      <c r="G198" s="233" t="s">
        <v>5185</v>
      </c>
      <c r="H198" s="80" t="s">
        <v>5186</v>
      </c>
      <c r="I198" s="80" t="s">
        <v>5187</v>
      </c>
      <c r="J198" s="80" t="s">
        <v>5188</v>
      </c>
    </row>
    <row r="199" spans="1:10" s="210" customFormat="1" ht="16.5" x14ac:dyDescent="0.25">
      <c r="A199" s="202">
        <v>194</v>
      </c>
      <c r="B199" s="200" t="s">
        <v>5189</v>
      </c>
      <c r="C199" s="228" t="s">
        <v>1604</v>
      </c>
      <c r="D199" s="82">
        <v>40241</v>
      </c>
      <c r="E199" s="229" t="s">
        <v>3405</v>
      </c>
      <c r="F199" s="229" t="s">
        <v>3406</v>
      </c>
      <c r="G199" s="229" t="s">
        <v>5185</v>
      </c>
      <c r="H199" s="86" t="s">
        <v>5190</v>
      </c>
      <c r="I199" s="86" t="s">
        <v>5191</v>
      </c>
      <c r="J199" s="86" t="s">
        <v>5192</v>
      </c>
    </row>
    <row r="200" spans="1:10" s="210" customFormat="1" ht="16.5" x14ac:dyDescent="0.25">
      <c r="A200" s="202">
        <v>195</v>
      </c>
      <c r="B200" s="203"/>
      <c r="C200" s="234" t="s">
        <v>1601</v>
      </c>
      <c r="D200" s="68">
        <v>40542</v>
      </c>
      <c r="E200" s="70" t="s">
        <v>3405</v>
      </c>
      <c r="F200" s="70" t="s">
        <v>3406</v>
      </c>
      <c r="G200" s="70" t="s">
        <v>4735</v>
      </c>
      <c r="H200" s="71" t="s">
        <v>5193</v>
      </c>
      <c r="I200" s="71" t="s">
        <v>5194</v>
      </c>
      <c r="J200" s="71" t="s">
        <v>5195</v>
      </c>
    </row>
    <row r="201" spans="1:10" s="210" customFormat="1" ht="16.5" x14ac:dyDescent="0.25">
      <c r="A201" s="202">
        <v>196</v>
      </c>
      <c r="B201" s="203"/>
      <c r="C201" s="148" t="s">
        <v>1684</v>
      </c>
      <c r="D201" s="89">
        <v>40303</v>
      </c>
      <c r="E201" s="90" t="s">
        <v>3426</v>
      </c>
      <c r="F201" s="90" t="s">
        <v>3427</v>
      </c>
      <c r="G201" s="90" t="s">
        <v>5196</v>
      </c>
      <c r="H201" s="71" t="s">
        <v>5197</v>
      </c>
      <c r="I201" s="85" t="s">
        <v>5198</v>
      </c>
      <c r="J201" s="123" t="s">
        <v>5199</v>
      </c>
    </row>
    <row r="202" spans="1:10" s="210" customFormat="1" ht="16.5" x14ac:dyDescent="0.25">
      <c r="A202" s="202">
        <v>197</v>
      </c>
      <c r="B202" s="203"/>
      <c r="C202" s="148" t="s">
        <v>1653</v>
      </c>
      <c r="D202" s="89">
        <v>40195</v>
      </c>
      <c r="E202" s="90" t="s">
        <v>3426</v>
      </c>
      <c r="F202" s="90" t="s">
        <v>3427</v>
      </c>
      <c r="G202" s="90" t="s">
        <v>3608</v>
      </c>
      <c r="H202" s="71" t="s">
        <v>5200</v>
      </c>
      <c r="I202" s="85" t="s">
        <v>5201</v>
      </c>
      <c r="J202" s="85" t="s">
        <v>5202</v>
      </c>
    </row>
    <row r="203" spans="1:10" s="210" customFormat="1" ht="16.5" x14ac:dyDescent="0.25">
      <c r="A203" s="202">
        <v>198</v>
      </c>
      <c r="B203" s="203"/>
      <c r="C203" s="114" t="s">
        <v>5203</v>
      </c>
      <c r="D203" s="68">
        <v>40191</v>
      </c>
      <c r="E203" s="70" t="s">
        <v>3426</v>
      </c>
      <c r="F203" s="70" t="s">
        <v>3427</v>
      </c>
      <c r="G203" s="70" t="s">
        <v>4138</v>
      </c>
      <c r="H203" s="71" t="s">
        <v>5204</v>
      </c>
      <c r="I203" s="71" t="s">
        <v>5205</v>
      </c>
      <c r="J203" s="71" t="s">
        <v>5206</v>
      </c>
    </row>
    <row r="204" spans="1:10" s="210" customFormat="1" ht="17.25" thickBot="1" x14ac:dyDescent="0.3">
      <c r="A204" s="202">
        <v>199</v>
      </c>
      <c r="B204" s="205"/>
      <c r="C204" s="165" t="s">
        <v>1635</v>
      </c>
      <c r="D204" s="77">
        <v>40520</v>
      </c>
      <c r="E204" s="79" t="s">
        <v>3426</v>
      </c>
      <c r="F204" s="79" t="s">
        <v>3427</v>
      </c>
      <c r="G204" s="79" t="s">
        <v>3235</v>
      </c>
      <c r="H204" s="80" t="s">
        <v>5207</v>
      </c>
      <c r="I204" s="80" t="s">
        <v>5208</v>
      </c>
      <c r="J204" s="80" t="s">
        <v>5209</v>
      </c>
    </row>
    <row r="205" spans="1:10" ht="16.5" x14ac:dyDescent="0.25">
      <c r="A205" s="202">
        <v>200</v>
      </c>
      <c r="B205" s="215" t="s">
        <v>5210</v>
      </c>
      <c r="C205" s="126" t="s">
        <v>796</v>
      </c>
      <c r="D205" s="127">
        <v>40658</v>
      </c>
      <c r="E205" s="128" t="s">
        <v>4267</v>
      </c>
      <c r="F205" s="128" t="s">
        <v>4268</v>
      </c>
      <c r="G205" s="129" t="s">
        <v>4351</v>
      </c>
      <c r="H205" s="130" t="s">
        <v>5211</v>
      </c>
      <c r="I205" s="130" t="s">
        <v>5212</v>
      </c>
      <c r="J205" s="130" t="s">
        <v>5213</v>
      </c>
    </row>
    <row r="206" spans="1:10" ht="16.5" x14ac:dyDescent="0.25">
      <c r="A206" s="202">
        <v>201</v>
      </c>
      <c r="B206" s="216"/>
      <c r="C206" s="97" t="s">
        <v>776</v>
      </c>
      <c r="D206" s="98">
        <v>40836</v>
      </c>
      <c r="E206" s="99" t="s">
        <v>4267</v>
      </c>
      <c r="F206" s="99" t="s">
        <v>4268</v>
      </c>
      <c r="G206" s="100" t="s">
        <v>4227</v>
      </c>
      <c r="H206" s="101" t="s">
        <v>5214</v>
      </c>
      <c r="I206" s="101" t="s">
        <v>5215</v>
      </c>
      <c r="J206" s="101" t="s">
        <v>5216</v>
      </c>
    </row>
    <row r="207" spans="1:10" ht="16.5" x14ac:dyDescent="0.25">
      <c r="A207" s="202">
        <v>202</v>
      </c>
      <c r="B207" s="216"/>
      <c r="C207" s="103" t="s">
        <v>755</v>
      </c>
      <c r="D207" s="104">
        <v>40807</v>
      </c>
      <c r="E207" s="105" t="s">
        <v>4267</v>
      </c>
      <c r="F207" s="105" t="s">
        <v>4268</v>
      </c>
      <c r="G207" s="106" t="s">
        <v>3360</v>
      </c>
      <c r="H207" s="107" t="s">
        <v>5217</v>
      </c>
      <c r="I207" s="107"/>
      <c r="J207" s="107" t="s">
        <v>5218</v>
      </c>
    </row>
    <row r="208" spans="1:10" s="209" customFormat="1" ht="16.5" x14ac:dyDescent="0.25">
      <c r="A208" s="202">
        <v>203</v>
      </c>
      <c r="B208" s="216"/>
      <c r="C208" s="103" t="s">
        <v>806</v>
      </c>
      <c r="D208" s="104">
        <v>40869</v>
      </c>
      <c r="E208" s="105" t="s">
        <v>3625</v>
      </c>
      <c r="F208" s="105" t="s">
        <v>3626</v>
      </c>
      <c r="G208" s="106" t="s">
        <v>4344</v>
      </c>
      <c r="H208" s="107" t="s">
        <v>5219</v>
      </c>
      <c r="I208" s="107" t="s">
        <v>5220</v>
      </c>
      <c r="J208" s="107" t="s">
        <v>5221</v>
      </c>
    </row>
    <row r="209" spans="1:10" ht="16.5" x14ac:dyDescent="0.25">
      <c r="A209" s="202">
        <v>204</v>
      </c>
      <c r="B209" s="216"/>
      <c r="C209" s="103" t="s">
        <v>814</v>
      </c>
      <c r="D209" s="104">
        <v>40744</v>
      </c>
      <c r="E209" s="105" t="s">
        <v>3625</v>
      </c>
      <c r="F209" s="105" t="s">
        <v>3626</v>
      </c>
      <c r="G209" s="106" t="s">
        <v>3764</v>
      </c>
      <c r="H209" s="107" t="s">
        <v>5222</v>
      </c>
      <c r="I209" s="107" t="s">
        <v>5223</v>
      </c>
      <c r="J209" s="107" t="s">
        <v>5224</v>
      </c>
    </row>
    <row r="210" spans="1:10" ht="17.25" thickBot="1" x14ac:dyDescent="0.3">
      <c r="A210" s="202">
        <v>205</v>
      </c>
      <c r="B210" s="217"/>
      <c r="C210" s="109" t="s">
        <v>818</v>
      </c>
      <c r="D210" s="110">
        <v>40627</v>
      </c>
      <c r="E210" s="111" t="s">
        <v>3625</v>
      </c>
      <c r="F210" s="111" t="s">
        <v>3626</v>
      </c>
      <c r="G210" s="112" t="s">
        <v>3391</v>
      </c>
      <c r="H210" s="113" t="s">
        <v>5225</v>
      </c>
      <c r="I210" s="113" t="s">
        <v>5226</v>
      </c>
      <c r="J210" s="113" t="s">
        <v>5227</v>
      </c>
    </row>
    <row r="211" spans="1:10" ht="16.5" x14ac:dyDescent="0.25">
      <c r="A211" s="202">
        <v>206</v>
      </c>
      <c r="B211" s="200" t="s">
        <v>5228</v>
      </c>
      <c r="C211" s="81" t="s">
        <v>1854</v>
      </c>
      <c r="D211" s="82">
        <v>40425</v>
      </c>
      <c r="E211" s="87" t="s">
        <v>3522</v>
      </c>
      <c r="F211" s="87" t="s">
        <v>3523</v>
      </c>
      <c r="G211" s="87" t="s">
        <v>3259</v>
      </c>
      <c r="H211" s="86" t="s">
        <v>5229</v>
      </c>
      <c r="I211" s="213" t="s">
        <v>5230</v>
      </c>
      <c r="J211" s="86" t="s">
        <v>5231</v>
      </c>
    </row>
    <row r="212" spans="1:10" ht="16.5" x14ac:dyDescent="0.25">
      <c r="A212" s="202">
        <v>207</v>
      </c>
      <c r="B212" s="203"/>
      <c r="C212" s="88" t="s">
        <v>2090</v>
      </c>
      <c r="D212" s="89">
        <v>40393</v>
      </c>
      <c r="E212" s="235" t="s">
        <v>3663</v>
      </c>
      <c r="F212" s="235" t="s">
        <v>4630</v>
      </c>
      <c r="G212" s="83" t="s">
        <v>4070</v>
      </c>
      <c r="H212" s="85" t="s">
        <v>5232</v>
      </c>
      <c r="I212" s="236" t="s">
        <v>5233</v>
      </c>
      <c r="J212" s="85" t="s">
        <v>5234</v>
      </c>
    </row>
    <row r="213" spans="1:10" ht="16.5" x14ac:dyDescent="0.25">
      <c r="A213" s="202">
        <v>208</v>
      </c>
      <c r="B213" s="203"/>
      <c r="C213" s="67" t="s">
        <v>2173</v>
      </c>
      <c r="D213" s="68">
        <v>40394</v>
      </c>
      <c r="E213" s="69" t="s">
        <v>3648</v>
      </c>
      <c r="F213" s="69" t="s">
        <v>3649</v>
      </c>
      <c r="G213" s="69" t="s">
        <v>3259</v>
      </c>
      <c r="H213" s="71" t="s">
        <v>5235</v>
      </c>
      <c r="I213" s="237" t="s">
        <v>5236</v>
      </c>
      <c r="J213" s="71" t="s">
        <v>5237</v>
      </c>
    </row>
    <row r="214" spans="1:10" ht="16.5" x14ac:dyDescent="0.25">
      <c r="A214" s="202">
        <v>209</v>
      </c>
      <c r="B214" s="203"/>
      <c r="C214" s="88" t="s">
        <v>1354</v>
      </c>
      <c r="D214" s="89">
        <v>40197</v>
      </c>
      <c r="E214" s="83" t="s">
        <v>3400</v>
      </c>
      <c r="F214" s="83" t="s">
        <v>3401</v>
      </c>
      <c r="G214" s="83" t="s">
        <v>3259</v>
      </c>
      <c r="H214" s="85" t="s">
        <v>5238</v>
      </c>
      <c r="I214" s="201" t="s">
        <v>5239</v>
      </c>
      <c r="J214" s="85" t="s">
        <v>5240</v>
      </c>
    </row>
    <row r="215" spans="1:10" ht="16.5" x14ac:dyDescent="0.25">
      <c r="A215" s="202">
        <v>210</v>
      </c>
      <c r="B215" s="203"/>
      <c r="C215" s="67" t="s">
        <v>2346</v>
      </c>
      <c r="D215" s="68">
        <v>39907</v>
      </c>
      <c r="E215" s="69" t="s">
        <v>3280</v>
      </c>
      <c r="F215" s="69" t="s">
        <v>3281</v>
      </c>
      <c r="G215" s="70" t="s">
        <v>3391</v>
      </c>
      <c r="H215" s="71" t="s">
        <v>5241</v>
      </c>
      <c r="I215" s="71" t="s">
        <v>5242</v>
      </c>
      <c r="J215" s="71" t="s">
        <v>5243</v>
      </c>
    </row>
    <row r="216" spans="1:10" ht="17.25" thickBot="1" x14ac:dyDescent="0.3">
      <c r="A216" s="202">
        <v>211</v>
      </c>
      <c r="B216" s="205"/>
      <c r="C216" s="67" t="s">
        <v>3039</v>
      </c>
      <c r="D216" s="68">
        <v>40161</v>
      </c>
      <c r="E216" s="69" t="s">
        <v>3251</v>
      </c>
      <c r="F216" s="69" t="s">
        <v>3252</v>
      </c>
      <c r="G216" s="70" t="s">
        <v>3391</v>
      </c>
      <c r="H216" s="80" t="s">
        <v>5244</v>
      </c>
      <c r="I216" s="204" t="s">
        <v>5245</v>
      </c>
      <c r="J216" s="71" t="s">
        <v>5246</v>
      </c>
    </row>
    <row r="217" spans="1:10" s="210" customFormat="1" ht="16.5" x14ac:dyDescent="0.25">
      <c r="A217" s="202">
        <v>212</v>
      </c>
      <c r="B217" s="200" t="s">
        <v>5247</v>
      </c>
      <c r="C217" s="238" t="s">
        <v>1686</v>
      </c>
      <c r="D217" s="82">
        <v>40252</v>
      </c>
      <c r="E217" s="84" t="s">
        <v>3426</v>
      </c>
      <c r="F217" s="84" t="s">
        <v>3427</v>
      </c>
      <c r="G217" s="84" t="s">
        <v>5248</v>
      </c>
      <c r="H217" s="239" t="s">
        <v>5249</v>
      </c>
      <c r="I217" s="86" t="s">
        <v>5250</v>
      </c>
      <c r="J217" s="184" t="s">
        <v>5251</v>
      </c>
    </row>
    <row r="218" spans="1:10" s="210" customFormat="1" ht="16.5" x14ac:dyDescent="0.25">
      <c r="A218" s="202">
        <v>213</v>
      </c>
      <c r="B218" s="203"/>
      <c r="C218" s="148" t="s">
        <v>1712</v>
      </c>
      <c r="D218" s="89">
        <v>40220</v>
      </c>
      <c r="E218" s="90" t="s">
        <v>3446</v>
      </c>
      <c r="F218" s="90" t="s">
        <v>3447</v>
      </c>
      <c r="G218" s="90" t="s">
        <v>3608</v>
      </c>
      <c r="H218" s="71" t="s">
        <v>5252</v>
      </c>
      <c r="I218" s="85" t="s">
        <v>5253</v>
      </c>
      <c r="J218" s="85" t="s">
        <v>5254</v>
      </c>
    </row>
    <row r="219" spans="1:10" s="210" customFormat="1" ht="16.5" x14ac:dyDescent="0.25">
      <c r="A219" s="202">
        <v>214</v>
      </c>
      <c r="B219" s="203"/>
      <c r="C219" s="148" t="s">
        <v>1743</v>
      </c>
      <c r="D219" s="89">
        <v>40183</v>
      </c>
      <c r="E219" s="90" t="s">
        <v>3446</v>
      </c>
      <c r="F219" s="90" t="s">
        <v>3447</v>
      </c>
      <c r="G219" s="90" t="s">
        <v>3550</v>
      </c>
      <c r="H219" s="85" t="s">
        <v>5255</v>
      </c>
      <c r="I219" s="85" t="s">
        <v>5256</v>
      </c>
      <c r="J219" s="85" t="s">
        <v>5257</v>
      </c>
    </row>
    <row r="220" spans="1:10" s="210" customFormat="1" ht="16.5" x14ac:dyDescent="0.25">
      <c r="A220" s="202">
        <v>215</v>
      </c>
      <c r="B220" s="203"/>
      <c r="C220" s="114" t="s">
        <v>1735</v>
      </c>
      <c r="D220" s="68">
        <v>40323</v>
      </c>
      <c r="E220" s="70" t="s">
        <v>3446</v>
      </c>
      <c r="F220" s="70" t="s">
        <v>3447</v>
      </c>
      <c r="G220" s="70" t="s">
        <v>4686</v>
      </c>
      <c r="H220" s="71" t="s">
        <v>5258</v>
      </c>
      <c r="I220" s="71" t="s">
        <v>5259</v>
      </c>
      <c r="J220" s="115" t="s">
        <v>5260</v>
      </c>
    </row>
    <row r="221" spans="1:10" s="210" customFormat="1" ht="16.5" x14ac:dyDescent="0.25">
      <c r="A221" s="202">
        <v>216</v>
      </c>
      <c r="B221" s="203"/>
      <c r="C221" s="186" t="s">
        <v>1695</v>
      </c>
      <c r="D221" s="68">
        <v>40459</v>
      </c>
      <c r="E221" s="69" t="s">
        <v>3446</v>
      </c>
      <c r="F221" s="69" t="s">
        <v>3447</v>
      </c>
      <c r="G221" s="70" t="s">
        <v>3360</v>
      </c>
      <c r="H221" s="71" t="s">
        <v>5261</v>
      </c>
      <c r="I221" s="204" t="s">
        <v>5262</v>
      </c>
      <c r="J221" s="240" t="s">
        <v>5263</v>
      </c>
    </row>
    <row r="222" spans="1:10" s="210" customFormat="1" ht="17.25" thickBot="1" x14ac:dyDescent="0.3">
      <c r="A222" s="202">
        <v>217</v>
      </c>
      <c r="B222" s="205"/>
      <c r="C222" s="97" t="s">
        <v>891</v>
      </c>
      <c r="D222" s="98">
        <v>40549</v>
      </c>
      <c r="E222" s="99" t="s">
        <v>4401</v>
      </c>
      <c r="F222" s="105" t="s">
        <v>4402</v>
      </c>
      <c r="G222" s="100" t="s">
        <v>4066</v>
      </c>
      <c r="H222" s="138"/>
      <c r="I222" s="241" t="s">
        <v>5264</v>
      </c>
      <c r="J222" s="101" t="s">
        <v>5265</v>
      </c>
    </row>
    <row r="223" spans="1:10" s="214" customFormat="1" ht="16.5" x14ac:dyDescent="0.25">
      <c r="A223" s="202">
        <v>218</v>
      </c>
      <c r="B223" s="215" t="s">
        <v>5266</v>
      </c>
      <c r="C223" s="126" t="s">
        <v>586</v>
      </c>
      <c r="D223" s="127">
        <v>40844</v>
      </c>
      <c r="E223" s="128" t="s">
        <v>4422</v>
      </c>
      <c r="F223" s="128" t="s">
        <v>4423</v>
      </c>
      <c r="G223" s="129" t="s">
        <v>3428</v>
      </c>
      <c r="H223" s="130" t="s">
        <v>5267</v>
      </c>
      <c r="I223" s="130" t="s">
        <v>5268</v>
      </c>
      <c r="J223" s="130" t="s">
        <v>5269</v>
      </c>
    </row>
    <row r="224" spans="1:10" s="214" customFormat="1" ht="16.5" x14ac:dyDescent="0.25">
      <c r="A224" s="202">
        <v>219</v>
      </c>
      <c r="B224" s="216"/>
      <c r="C224" s="97" t="s">
        <v>607</v>
      </c>
      <c r="D224" s="98">
        <v>40775</v>
      </c>
      <c r="E224" s="99" t="s">
        <v>4422</v>
      </c>
      <c r="F224" s="99" t="s">
        <v>4423</v>
      </c>
      <c r="G224" s="100" t="s">
        <v>4206</v>
      </c>
      <c r="H224" s="101" t="s">
        <v>5270</v>
      </c>
      <c r="I224" s="101" t="s">
        <v>5271</v>
      </c>
      <c r="J224" s="101" t="s">
        <v>5272</v>
      </c>
    </row>
    <row r="225" spans="1:10" s="214" customFormat="1" ht="16.5" x14ac:dyDescent="0.25">
      <c r="A225" s="202">
        <v>220</v>
      </c>
      <c r="B225" s="216"/>
      <c r="C225" s="103" t="s">
        <v>626</v>
      </c>
      <c r="D225" s="104">
        <v>40824</v>
      </c>
      <c r="E225" s="105" t="s">
        <v>4422</v>
      </c>
      <c r="F225" s="105" t="s">
        <v>4423</v>
      </c>
      <c r="G225" s="106" t="s">
        <v>4032</v>
      </c>
      <c r="H225" s="107" t="s">
        <v>5273</v>
      </c>
      <c r="I225" s="107" t="s">
        <v>5274</v>
      </c>
      <c r="J225" s="107" t="s">
        <v>5275</v>
      </c>
    </row>
    <row r="226" spans="1:10" s="214" customFormat="1" ht="16.5" x14ac:dyDescent="0.25">
      <c r="A226" s="202">
        <v>221</v>
      </c>
      <c r="B226" s="216"/>
      <c r="C226" s="103" t="s">
        <v>570</v>
      </c>
      <c r="D226" s="104">
        <v>40605</v>
      </c>
      <c r="E226" s="105" t="s">
        <v>4422</v>
      </c>
      <c r="F226" s="105" t="s">
        <v>4423</v>
      </c>
      <c r="G226" s="106" t="s">
        <v>3360</v>
      </c>
      <c r="H226" s="107" t="s">
        <v>5276</v>
      </c>
      <c r="I226" s="107" t="s">
        <v>5277</v>
      </c>
      <c r="J226" s="107" t="s">
        <v>5278</v>
      </c>
    </row>
    <row r="227" spans="1:10" s="214" customFormat="1" ht="16.5" x14ac:dyDescent="0.25">
      <c r="A227" s="202">
        <v>222</v>
      </c>
      <c r="B227" s="216"/>
      <c r="C227" s="103" t="s">
        <v>573</v>
      </c>
      <c r="D227" s="104">
        <v>40544</v>
      </c>
      <c r="E227" s="105" t="s">
        <v>4422</v>
      </c>
      <c r="F227" s="105" t="s">
        <v>4423</v>
      </c>
      <c r="G227" s="106" t="s">
        <v>3230</v>
      </c>
      <c r="H227" s="107" t="s">
        <v>5279</v>
      </c>
      <c r="I227" s="107" t="s">
        <v>5280</v>
      </c>
      <c r="J227" s="107" t="s">
        <v>5281</v>
      </c>
    </row>
    <row r="228" spans="1:10" s="214" customFormat="1" ht="17.25" thickBot="1" x14ac:dyDescent="0.3">
      <c r="A228" s="202">
        <v>223</v>
      </c>
      <c r="B228" s="217"/>
      <c r="C228" s="109" t="s">
        <v>577</v>
      </c>
      <c r="D228" s="110">
        <v>40830</v>
      </c>
      <c r="E228" s="111" t="s">
        <v>4422</v>
      </c>
      <c r="F228" s="111" t="s">
        <v>4423</v>
      </c>
      <c r="G228" s="112" t="s">
        <v>4051</v>
      </c>
      <c r="H228" s="113" t="s">
        <v>5282</v>
      </c>
      <c r="I228" s="113" t="s">
        <v>5283</v>
      </c>
      <c r="J228" s="113" t="s">
        <v>5284</v>
      </c>
    </row>
    <row r="229" spans="1:10" s="214" customFormat="1" ht="16.5" x14ac:dyDescent="0.25">
      <c r="A229" s="202">
        <v>224</v>
      </c>
      <c r="B229" s="200" t="s">
        <v>5285</v>
      </c>
      <c r="C229" s="81" t="s">
        <v>3073</v>
      </c>
      <c r="D229" s="82">
        <v>40044</v>
      </c>
      <c r="E229" s="83" t="s">
        <v>3554</v>
      </c>
      <c r="F229" s="83" t="s">
        <v>3555</v>
      </c>
      <c r="G229" s="90" t="s">
        <v>3259</v>
      </c>
      <c r="H229" s="86" t="s">
        <v>5286</v>
      </c>
      <c r="I229" s="85" t="s">
        <v>5287</v>
      </c>
      <c r="J229" s="85" t="s">
        <v>5288</v>
      </c>
    </row>
    <row r="230" spans="1:10" s="214" customFormat="1" ht="16.5" x14ac:dyDescent="0.25">
      <c r="A230" s="202">
        <v>225</v>
      </c>
      <c r="B230" s="203"/>
      <c r="C230" s="67" t="s">
        <v>3035</v>
      </c>
      <c r="D230" s="68">
        <v>39887</v>
      </c>
      <c r="E230" s="69" t="s">
        <v>3251</v>
      </c>
      <c r="F230" s="69" t="s">
        <v>3252</v>
      </c>
      <c r="G230" s="70" t="s">
        <v>3223</v>
      </c>
      <c r="H230" s="71" t="s">
        <v>5289</v>
      </c>
      <c r="I230" s="204" t="s">
        <v>5290</v>
      </c>
      <c r="J230" s="71" t="s">
        <v>5291</v>
      </c>
    </row>
    <row r="231" spans="1:10" s="214" customFormat="1" ht="16.5" x14ac:dyDescent="0.25">
      <c r="A231" s="202">
        <v>226</v>
      </c>
      <c r="B231" s="203"/>
      <c r="C231" s="67" t="s">
        <v>2334</v>
      </c>
      <c r="D231" s="68">
        <v>40080</v>
      </c>
      <c r="E231" s="83" t="s">
        <v>3280</v>
      </c>
      <c r="F231" s="83" t="s">
        <v>3281</v>
      </c>
      <c r="G231" s="69" t="s">
        <v>3259</v>
      </c>
      <c r="H231" s="71" t="s">
        <v>5292</v>
      </c>
      <c r="I231" s="71" t="s">
        <v>5293</v>
      </c>
      <c r="J231" s="71" t="s">
        <v>5294</v>
      </c>
    </row>
    <row r="232" spans="1:10" s="214" customFormat="1" ht="16.5" x14ac:dyDescent="0.25">
      <c r="A232" s="202">
        <v>227</v>
      </c>
      <c r="B232" s="203"/>
      <c r="C232" s="88" t="s">
        <v>3001</v>
      </c>
      <c r="D232" s="89">
        <v>40076</v>
      </c>
      <c r="E232" s="69" t="s">
        <v>3591</v>
      </c>
      <c r="F232" s="69" t="s">
        <v>3592</v>
      </c>
      <c r="G232" s="90" t="s">
        <v>3223</v>
      </c>
      <c r="H232" s="85" t="s">
        <v>5295</v>
      </c>
      <c r="I232" s="201" t="s">
        <v>5296</v>
      </c>
      <c r="J232" s="85" t="s">
        <v>5297</v>
      </c>
    </row>
    <row r="233" spans="1:10" s="214" customFormat="1" ht="16.5" x14ac:dyDescent="0.25">
      <c r="A233" s="202">
        <v>228</v>
      </c>
      <c r="B233" s="203"/>
      <c r="C233" s="67" t="s">
        <v>2521</v>
      </c>
      <c r="D233" s="68">
        <v>40146</v>
      </c>
      <c r="E233" s="69" t="s">
        <v>3591</v>
      </c>
      <c r="F233" s="69" t="s">
        <v>3592</v>
      </c>
      <c r="G233" s="69" t="s">
        <v>4706</v>
      </c>
      <c r="H233" s="71" t="s">
        <v>5298</v>
      </c>
      <c r="I233" s="71" t="s">
        <v>5299</v>
      </c>
      <c r="J233" s="71" t="s">
        <v>5300</v>
      </c>
    </row>
    <row r="234" spans="1:10" s="209" customFormat="1" ht="17.25" thickBot="1" x14ac:dyDescent="0.3">
      <c r="A234" s="202">
        <v>229</v>
      </c>
      <c r="B234" s="205"/>
      <c r="C234" s="92" t="s">
        <v>5301</v>
      </c>
      <c r="D234" s="93">
        <v>39838</v>
      </c>
      <c r="E234" s="78" t="s">
        <v>3291</v>
      </c>
      <c r="F234" s="78" t="s">
        <v>3292</v>
      </c>
      <c r="G234" s="116" t="s">
        <v>3223</v>
      </c>
      <c r="H234" s="95" t="s">
        <v>5302</v>
      </c>
      <c r="I234" s="95" t="s">
        <v>5303</v>
      </c>
      <c r="J234" s="95" t="s">
        <v>5304</v>
      </c>
    </row>
    <row r="235" spans="1:10" s="214" customFormat="1" ht="16.5" x14ac:dyDescent="0.25">
      <c r="A235" s="202">
        <v>230</v>
      </c>
      <c r="B235" s="200" t="s">
        <v>5305</v>
      </c>
      <c r="C235" s="67" t="s">
        <v>577</v>
      </c>
      <c r="D235" s="68">
        <v>40138</v>
      </c>
      <c r="E235" s="83" t="s">
        <v>3327</v>
      </c>
      <c r="F235" s="83" t="s">
        <v>3328</v>
      </c>
      <c r="G235" s="69" t="s">
        <v>3259</v>
      </c>
      <c r="H235" s="71" t="s">
        <v>5306</v>
      </c>
      <c r="I235" s="242" t="s">
        <v>5307</v>
      </c>
      <c r="J235" s="71" t="s">
        <v>5308</v>
      </c>
    </row>
    <row r="236" spans="1:10" s="214" customFormat="1" ht="16.5" x14ac:dyDescent="0.25">
      <c r="A236" s="202">
        <v>231</v>
      </c>
      <c r="B236" s="203"/>
      <c r="C236" s="67" t="s">
        <v>2421</v>
      </c>
      <c r="D236" s="68">
        <v>39857</v>
      </c>
      <c r="E236" s="83" t="s">
        <v>3263</v>
      </c>
      <c r="F236" s="83" t="s">
        <v>3264</v>
      </c>
      <c r="G236" s="69" t="s">
        <v>3259</v>
      </c>
      <c r="H236" s="71" t="s">
        <v>5309</v>
      </c>
      <c r="I236" s="242" t="s">
        <v>5310</v>
      </c>
      <c r="J236" s="71" t="s">
        <v>5311</v>
      </c>
    </row>
    <row r="237" spans="1:10" s="214" customFormat="1" ht="16.5" x14ac:dyDescent="0.25">
      <c r="A237" s="202">
        <v>232</v>
      </c>
      <c r="B237" s="203"/>
      <c r="C237" s="67" t="s">
        <v>2362</v>
      </c>
      <c r="D237" s="68">
        <v>39904</v>
      </c>
      <c r="E237" s="69" t="s">
        <v>3280</v>
      </c>
      <c r="F237" s="69" t="s">
        <v>3281</v>
      </c>
      <c r="G237" s="70" t="s">
        <v>3391</v>
      </c>
      <c r="H237" s="71" t="s">
        <v>5312</v>
      </c>
      <c r="I237" s="204" t="s">
        <v>5313</v>
      </c>
      <c r="J237" s="71" t="s">
        <v>5314</v>
      </c>
    </row>
    <row r="238" spans="1:10" s="209" customFormat="1" ht="16.5" x14ac:dyDescent="0.25">
      <c r="A238" s="202">
        <v>233</v>
      </c>
      <c r="B238" s="203"/>
      <c r="C238" s="67" t="s">
        <v>2437</v>
      </c>
      <c r="D238" s="68">
        <v>39954</v>
      </c>
      <c r="E238" s="69" t="s">
        <v>4126</v>
      </c>
      <c r="F238" s="69" t="s">
        <v>4127</v>
      </c>
      <c r="G238" s="70" t="s">
        <v>3965</v>
      </c>
      <c r="H238" s="71" t="s">
        <v>5315</v>
      </c>
      <c r="I238" s="204" t="s">
        <v>5316</v>
      </c>
      <c r="J238" s="71" t="s">
        <v>5317</v>
      </c>
    </row>
    <row r="239" spans="1:10" s="214" customFormat="1" ht="16.5" x14ac:dyDescent="0.25">
      <c r="A239" s="202">
        <v>234</v>
      </c>
      <c r="B239" s="203"/>
      <c r="C239" s="67" t="s">
        <v>2439</v>
      </c>
      <c r="D239" s="68">
        <v>40111</v>
      </c>
      <c r="E239" s="69" t="s">
        <v>4126</v>
      </c>
      <c r="F239" s="69" t="s">
        <v>4127</v>
      </c>
      <c r="G239" s="70" t="s">
        <v>3972</v>
      </c>
      <c r="H239" s="71" t="s">
        <v>5318</v>
      </c>
      <c r="I239" s="204" t="s">
        <v>5319</v>
      </c>
      <c r="J239" s="71" t="s">
        <v>5320</v>
      </c>
    </row>
    <row r="240" spans="1:10" s="214" customFormat="1" ht="17.25" thickBot="1" x14ac:dyDescent="0.3">
      <c r="A240" s="202">
        <v>235</v>
      </c>
      <c r="B240" s="205"/>
      <c r="C240" s="92" t="s">
        <v>2596</v>
      </c>
      <c r="D240" s="93">
        <v>39831</v>
      </c>
      <c r="E240" s="78" t="s">
        <v>3263</v>
      </c>
      <c r="F240" s="78" t="s">
        <v>3264</v>
      </c>
      <c r="G240" s="116" t="s">
        <v>3965</v>
      </c>
      <c r="H240" s="95" t="s">
        <v>5321</v>
      </c>
      <c r="I240" s="219" t="s">
        <v>5322</v>
      </c>
      <c r="J240" s="95" t="s">
        <v>5323</v>
      </c>
    </row>
    <row r="241" spans="1:14" s="214" customFormat="1" ht="16.5" x14ac:dyDescent="0.25">
      <c r="A241" s="202">
        <v>236</v>
      </c>
      <c r="B241" s="200" t="s">
        <v>4378</v>
      </c>
      <c r="C241" s="88" t="s">
        <v>2216</v>
      </c>
      <c r="D241" s="89">
        <v>40122</v>
      </c>
      <c r="E241" s="83" t="s">
        <v>3291</v>
      </c>
      <c r="F241" s="83" t="s">
        <v>3292</v>
      </c>
      <c r="G241" s="83" t="s">
        <v>3259</v>
      </c>
      <c r="H241" s="85" t="s">
        <v>5324</v>
      </c>
      <c r="I241" s="201" t="s">
        <v>5325</v>
      </c>
      <c r="J241" s="85" t="s">
        <v>5326</v>
      </c>
    </row>
    <row r="242" spans="1:14" s="214" customFormat="1" ht="16.5" x14ac:dyDescent="0.25">
      <c r="A242" s="202">
        <v>237</v>
      </c>
      <c r="B242" s="203"/>
      <c r="C242" s="67" t="s">
        <v>833</v>
      </c>
      <c r="D242" s="68">
        <v>40178</v>
      </c>
      <c r="E242" s="69" t="s">
        <v>3280</v>
      </c>
      <c r="F242" s="69" t="s">
        <v>3281</v>
      </c>
      <c r="G242" s="69" t="s">
        <v>3259</v>
      </c>
      <c r="H242" s="71" t="s">
        <v>5327</v>
      </c>
      <c r="I242" s="204" t="s">
        <v>5328</v>
      </c>
      <c r="J242" s="71" t="s">
        <v>5329</v>
      </c>
    </row>
    <row r="243" spans="1:14" s="214" customFormat="1" ht="16.5" x14ac:dyDescent="0.25">
      <c r="A243" s="202">
        <v>238</v>
      </c>
      <c r="B243" s="203"/>
      <c r="C243" s="67" t="s">
        <v>2293</v>
      </c>
      <c r="D243" s="68">
        <v>40091</v>
      </c>
      <c r="E243" s="69" t="s">
        <v>3327</v>
      </c>
      <c r="F243" s="69" t="s">
        <v>3328</v>
      </c>
      <c r="G243" s="69" t="s">
        <v>3259</v>
      </c>
      <c r="H243" s="71" t="s">
        <v>5330</v>
      </c>
      <c r="I243" s="204" t="s">
        <v>5331</v>
      </c>
      <c r="J243" s="71" t="s">
        <v>5332</v>
      </c>
    </row>
    <row r="244" spans="1:14" s="243" customFormat="1" ht="16.5" x14ac:dyDescent="0.25">
      <c r="A244" s="202">
        <v>239</v>
      </c>
      <c r="B244" s="203"/>
      <c r="C244" s="67" t="s">
        <v>701</v>
      </c>
      <c r="D244" s="68">
        <v>39960</v>
      </c>
      <c r="E244" s="69" t="s">
        <v>3327</v>
      </c>
      <c r="F244" s="69" t="s">
        <v>3328</v>
      </c>
      <c r="G244" s="69" t="s">
        <v>3259</v>
      </c>
      <c r="H244" s="71" t="s">
        <v>5333</v>
      </c>
      <c r="I244" s="204" t="s">
        <v>5334</v>
      </c>
      <c r="J244" s="71" t="s">
        <v>5335</v>
      </c>
    </row>
    <row r="245" spans="1:14" s="214" customFormat="1" ht="16.5" x14ac:dyDescent="0.25">
      <c r="A245" s="202">
        <v>240</v>
      </c>
      <c r="B245" s="203"/>
      <c r="C245" s="67" t="s">
        <v>2269</v>
      </c>
      <c r="D245" s="68">
        <v>40087</v>
      </c>
      <c r="E245" s="69" t="s">
        <v>3327</v>
      </c>
      <c r="F245" s="69" t="s">
        <v>3328</v>
      </c>
      <c r="G245" s="69" t="s">
        <v>3259</v>
      </c>
      <c r="H245" s="71" t="s">
        <v>5336</v>
      </c>
      <c r="I245" s="204" t="s">
        <v>5337</v>
      </c>
      <c r="J245" s="71" t="s">
        <v>5337</v>
      </c>
    </row>
    <row r="246" spans="1:14" s="214" customFormat="1" ht="17.25" thickBot="1" x14ac:dyDescent="0.3">
      <c r="A246" s="202">
        <v>241</v>
      </c>
      <c r="B246" s="205"/>
      <c r="C246" s="76" t="s">
        <v>2684</v>
      </c>
      <c r="D246" s="77">
        <v>40094</v>
      </c>
      <c r="E246" s="78" t="s">
        <v>3257</v>
      </c>
      <c r="F246" s="78" t="s">
        <v>3258</v>
      </c>
      <c r="G246" s="78" t="s">
        <v>3259</v>
      </c>
      <c r="H246" s="80" t="s">
        <v>5338</v>
      </c>
      <c r="I246" s="207" t="s">
        <v>5339</v>
      </c>
      <c r="J246" s="80" t="s">
        <v>5340</v>
      </c>
    </row>
    <row r="247" spans="1:14" s="210" customFormat="1" ht="18.75" customHeight="1" x14ac:dyDescent="0.25">
      <c r="A247" s="202">
        <v>242</v>
      </c>
      <c r="B247" s="200" t="s">
        <v>5341</v>
      </c>
      <c r="C247" s="238" t="s">
        <v>1751</v>
      </c>
      <c r="D247" s="82">
        <v>40261</v>
      </c>
      <c r="E247" s="84" t="s">
        <v>3358</v>
      </c>
      <c r="F247" s="84" t="s">
        <v>3359</v>
      </c>
      <c r="G247" s="84" t="s">
        <v>4656</v>
      </c>
      <c r="H247" s="85" t="s">
        <v>5342</v>
      </c>
      <c r="I247" s="86" t="s">
        <v>5343</v>
      </c>
      <c r="J247" s="86" t="s">
        <v>5344</v>
      </c>
    </row>
    <row r="248" spans="1:14" s="210" customFormat="1" ht="18.75" customHeight="1" x14ac:dyDescent="0.25">
      <c r="A248" s="202">
        <v>243</v>
      </c>
      <c r="B248" s="203"/>
      <c r="C248" s="148" t="s">
        <v>1757</v>
      </c>
      <c r="D248" s="89">
        <v>40180</v>
      </c>
      <c r="E248" s="90" t="s">
        <v>3358</v>
      </c>
      <c r="F248" s="90" t="s">
        <v>3359</v>
      </c>
      <c r="G248" s="90" t="s">
        <v>3387</v>
      </c>
      <c r="H248" s="71" t="s">
        <v>5345</v>
      </c>
      <c r="I248" s="85" t="s">
        <v>5346</v>
      </c>
      <c r="J248" s="85" t="s">
        <v>5347</v>
      </c>
    </row>
    <row r="249" spans="1:14" s="210" customFormat="1" ht="18.75" customHeight="1" x14ac:dyDescent="0.25">
      <c r="A249" s="202">
        <v>244</v>
      </c>
      <c r="B249" s="203"/>
      <c r="C249" s="114" t="s">
        <v>1755</v>
      </c>
      <c r="D249" s="68">
        <v>40489</v>
      </c>
      <c r="E249" s="70" t="s">
        <v>3358</v>
      </c>
      <c r="F249" s="70" t="s">
        <v>3359</v>
      </c>
      <c r="G249" s="70" t="s">
        <v>5348</v>
      </c>
      <c r="H249" s="71" t="s">
        <v>5349</v>
      </c>
      <c r="I249" s="71" t="s">
        <v>5350</v>
      </c>
      <c r="J249" s="71" t="s">
        <v>5351</v>
      </c>
    </row>
    <row r="250" spans="1:14" s="210" customFormat="1" ht="18.75" customHeight="1" x14ac:dyDescent="0.25">
      <c r="A250" s="202">
        <v>245</v>
      </c>
      <c r="B250" s="203"/>
      <c r="C250" s="148" t="s">
        <v>562</v>
      </c>
      <c r="D250" s="89">
        <v>40187</v>
      </c>
      <c r="E250" s="244" t="s">
        <v>4591</v>
      </c>
      <c r="F250" s="235" t="s">
        <v>4592</v>
      </c>
      <c r="G250" s="90" t="s">
        <v>4611</v>
      </c>
      <c r="H250" s="71" t="s">
        <v>5352</v>
      </c>
      <c r="I250" s="85" t="s">
        <v>5353</v>
      </c>
      <c r="J250" s="85" t="s">
        <v>5354</v>
      </c>
    </row>
    <row r="251" spans="1:14" s="210" customFormat="1" ht="18.75" customHeight="1" x14ac:dyDescent="0.25">
      <c r="A251" s="202">
        <v>246</v>
      </c>
      <c r="B251" s="203"/>
      <c r="C251" s="114" t="s">
        <v>5355</v>
      </c>
      <c r="D251" s="68">
        <v>40331</v>
      </c>
      <c r="E251" s="208" t="s">
        <v>4591</v>
      </c>
      <c r="F251" s="208" t="s">
        <v>4592</v>
      </c>
      <c r="G251" s="70" t="s">
        <v>3517</v>
      </c>
      <c r="H251" s="71" t="s">
        <v>5356</v>
      </c>
      <c r="I251" s="71" t="s">
        <v>5357</v>
      </c>
      <c r="J251" s="71" t="s">
        <v>5358</v>
      </c>
    </row>
    <row r="252" spans="1:14" s="210" customFormat="1" ht="18.75" customHeight="1" thickBot="1" x14ac:dyDescent="0.3">
      <c r="A252" s="202">
        <v>247</v>
      </c>
      <c r="B252" s="205"/>
      <c r="C252" s="165" t="s">
        <v>1834</v>
      </c>
      <c r="D252" s="77">
        <v>40483</v>
      </c>
      <c r="E252" s="211" t="s">
        <v>4591</v>
      </c>
      <c r="F252" s="211" t="s">
        <v>4592</v>
      </c>
      <c r="G252" s="79" t="s">
        <v>3608</v>
      </c>
      <c r="H252" s="80" t="s">
        <v>5359</v>
      </c>
      <c r="I252" s="80" t="s">
        <v>5360</v>
      </c>
      <c r="J252" s="124" t="s">
        <v>5361</v>
      </c>
    </row>
    <row r="253" spans="1:14" s="210" customFormat="1" ht="17.25" customHeight="1" x14ac:dyDescent="0.25">
      <c r="A253" s="202">
        <v>248</v>
      </c>
      <c r="B253" s="200" t="s">
        <v>4394</v>
      </c>
      <c r="C253" s="88" t="s">
        <v>2648</v>
      </c>
      <c r="D253" s="89">
        <v>39832</v>
      </c>
      <c r="E253" s="83" t="s">
        <v>4114</v>
      </c>
      <c r="F253" s="83" t="s">
        <v>4115</v>
      </c>
      <c r="G253" s="90" t="s">
        <v>3965</v>
      </c>
      <c r="H253" s="85" t="s">
        <v>5362</v>
      </c>
      <c r="I253" s="85" t="s">
        <v>5363</v>
      </c>
      <c r="J253" s="85" t="s">
        <v>5364</v>
      </c>
      <c r="K253" s="18"/>
      <c r="L253" s="18"/>
    </row>
    <row r="254" spans="1:14" s="210" customFormat="1" ht="17.25" customHeight="1" x14ac:dyDescent="0.25">
      <c r="A254" s="202">
        <v>249</v>
      </c>
      <c r="B254" s="203"/>
      <c r="C254" s="67" t="s">
        <v>2321</v>
      </c>
      <c r="D254" s="68">
        <v>40047</v>
      </c>
      <c r="E254" s="69" t="s">
        <v>3327</v>
      </c>
      <c r="F254" s="69" t="s">
        <v>3328</v>
      </c>
      <c r="G254" s="70" t="s">
        <v>3965</v>
      </c>
      <c r="H254" s="71" t="s">
        <v>5365</v>
      </c>
      <c r="I254" s="71" t="s">
        <v>5366</v>
      </c>
      <c r="J254" s="71" t="s">
        <v>5367</v>
      </c>
      <c r="K254" s="18"/>
      <c r="L254" s="18"/>
    </row>
    <row r="255" spans="1:14" s="210" customFormat="1" ht="17.25" customHeight="1" x14ac:dyDescent="0.25">
      <c r="A255" s="202">
        <v>250</v>
      </c>
      <c r="B255" s="203"/>
      <c r="C255" s="67" t="s">
        <v>2647</v>
      </c>
      <c r="D255" s="68">
        <v>40075</v>
      </c>
      <c r="E255" s="69" t="s">
        <v>4114</v>
      </c>
      <c r="F255" s="69" t="s">
        <v>4115</v>
      </c>
      <c r="G255" s="70" t="s">
        <v>3965</v>
      </c>
      <c r="H255" s="71" t="s">
        <v>5368</v>
      </c>
      <c r="I255" s="71" t="s">
        <v>5369</v>
      </c>
      <c r="J255" s="71" t="s">
        <v>5370</v>
      </c>
      <c r="K255" s="18"/>
      <c r="L255" s="18"/>
    </row>
    <row r="256" spans="1:14" s="210" customFormat="1" ht="17.25" customHeight="1" x14ac:dyDescent="0.25">
      <c r="A256" s="202">
        <v>251</v>
      </c>
      <c r="B256" s="203"/>
      <c r="C256" s="67" t="s">
        <v>2549</v>
      </c>
      <c r="D256" s="68">
        <v>40033</v>
      </c>
      <c r="E256" s="69" t="s">
        <v>3297</v>
      </c>
      <c r="F256" s="69" t="s">
        <v>3298</v>
      </c>
      <c r="G256" s="70" t="s">
        <v>3972</v>
      </c>
      <c r="H256" s="71" t="s">
        <v>5371</v>
      </c>
      <c r="I256" s="71" t="s">
        <v>5372</v>
      </c>
      <c r="J256" s="71" t="s">
        <v>5373</v>
      </c>
      <c r="K256" s="18"/>
      <c r="L256" s="18"/>
      <c r="M256" s="18"/>
      <c r="N256" s="18"/>
    </row>
    <row r="257" spans="1:14" s="210" customFormat="1" ht="17.25" customHeight="1" x14ac:dyDescent="0.25">
      <c r="A257" s="202">
        <v>252</v>
      </c>
      <c r="B257" s="203"/>
      <c r="C257" s="67" t="s">
        <v>2214</v>
      </c>
      <c r="D257" s="68">
        <v>40127</v>
      </c>
      <c r="E257" s="69" t="s">
        <v>3291</v>
      </c>
      <c r="F257" s="69" t="s">
        <v>3292</v>
      </c>
      <c r="G257" s="70" t="s">
        <v>3617</v>
      </c>
      <c r="H257" s="71" t="s">
        <v>5374</v>
      </c>
      <c r="I257" s="71" t="s">
        <v>5375</v>
      </c>
      <c r="J257" s="71" t="s">
        <v>5376</v>
      </c>
      <c r="K257" s="18"/>
      <c r="L257" s="18"/>
      <c r="M257" s="18"/>
      <c r="N257" s="18"/>
    </row>
    <row r="258" spans="1:14" s="210" customFormat="1" ht="17.25" customHeight="1" thickBot="1" x14ac:dyDescent="0.3">
      <c r="A258" s="202">
        <v>253</v>
      </c>
      <c r="B258" s="205"/>
      <c r="C258" s="76" t="s">
        <v>2551</v>
      </c>
      <c r="D258" s="77">
        <v>39914</v>
      </c>
      <c r="E258" s="78" t="s">
        <v>3297</v>
      </c>
      <c r="F258" s="78" t="s">
        <v>3298</v>
      </c>
      <c r="G258" s="79" t="s">
        <v>5377</v>
      </c>
      <c r="H258" s="80" t="s">
        <v>5378</v>
      </c>
      <c r="I258" s="207" t="s">
        <v>5379</v>
      </c>
      <c r="J258" s="80" t="s">
        <v>5380</v>
      </c>
      <c r="K258" s="18"/>
      <c r="L258" s="18"/>
      <c r="M258" s="18"/>
      <c r="N258" s="18"/>
    </row>
    <row r="259" spans="1:14" s="210" customFormat="1" ht="17.25" customHeight="1" x14ac:dyDescent="0.25">
      <c r="A259" s="202">
        <v>254</v>
      </c>
      <c r="B259" s="215" t="s">
        <v>4415</v>
      </c>
      <c r="C259" s="245" t="s">
        <v>590</v>
      </c>
      <c r="D259" s="246">
        <v>40612</v>
      </c>
      <c r="E259" s="247" t="s">
        <v>4422</v>
      </c>
      <c r="F259" s="247" t="s">
        <v>4423</v>
      </c>
      <c r="G259" s="248" t="s">
        <v>3391</v>
      </c>
      <c r="H259" s="249" t="s">
        <v>5381</v>
      </c>
      <c r="I259" s="249" t="s">
        <v>5382</v>
      </c>
      <c r="J259" s="249" t="s">
        <v>5383</v>
      </c>
      <c r="K259" s="18"/>
      <c r="L259" s="18"/>
      <c r="M259" s="18"/>
      <c r="N259" s="18"/>
    </row>
    <row r="260" spans="1:14" s="210" customFormat="1" ht="17.25" customHeight="1" x14ac:dyDescent="0.25">
      <c r="A260" s="202">
        <v>255</v>
      </c>
      <c r="B260" s="216"/>
      <c r="C260" s="103" t="s">
        <v>624</v>
      </c>
      <c r="D260" s="104">
        <v>40892</v>
      </c>
      <c r="E260" s="105" t="s">
        <v>4422</v>
      </c>
      <c r="F260" s="105" t="s">
        <v>4423</v>
      </c>
      <c r="G260" s="106" t="s">
        <v>3428</v>
      </c>
      <c r="H260" s="107" t="s">
        <v>5384</v>
      </c>
      <c r="I260" s="107" t="s">
        <v>5385</v>
      </c>
      <c r="J260" s="107" t="s">
        <v>5386</v>
      </c>
      <c r="K260" s="18"/>
      <c r="L260" s="18"/>
      <c r="M260" s="18"/>
      <c r="N260" s="18"/>
    </row>
    <row r="261" spans="1:14" s="210" customFormat="1" ht="17.25" customHeight="1" x14ac:dyDescent="0.25">
      <c r="A261" s="202">
        <v>256</v>
      </c>
      <c r="B261" s="216"/>
      <c r="C261" s="103" t="s">
        <v>588</v>
      </c>
      <c r="D261" s="104">
        <v>40857</v>
      </c>
      <c r="E261" s="105" t="s">
        <v>4422</v>
      </c>
      <c r="F261" s="105" t="s">
        <v>4423</v>
      </c>
      <c r="G261" s="106" t="s">
        <v>4066</v>
      </c>
      <c r="H261" s="107" t="s">
        <v>5387</v>
      </c>
      <c r="I261" s="107" t="s">
        <v>5388</v>
      </c>
      <c r="J261" s="107" t="s">
        <v>5389</v>
      </c>
      <c r="K261" s="18"/>
      <c r="L261" s="18"/>
      <c r="M261" s="18"/>
      <c r="N261" s="18"/>
    </row>
    <row r="262" spans="1:14" s="210" customFormat="1" ht="17.25" customHeight="1" x14ac:dyDescent="0.25">
      <c r="A262" s="202">
        <v>257</v>
      </c>
      <c r="B262" s="216"/>
      <c r="C262" s="103" t="s">
        <v>579</v>
      </c>
      <c r="D262" s="104">
        <v>40801</v>
      </c>
      <c r="E262" s="105" t="s">
        <v>4422</v>
      </c>
      <c r="F262" s="105" t="s">
        <v>4423</v>
      </c>
      <c r="G262" s="106" t="s">
        <v>3428</v>
      </c>
      <c r="H262" s="107" t="s">
        <v>5390</v>
      </c>
      <c r="I262" s="107" t="s">
        <v>5391</v>
      </c>
      <c r="J262" s="107" t="s">
        <v>5392</v>
      </c>
      <c r="K262" s="18"/>
      <c r="L262" s="18"/>
      <c r="M262" s="18"/>
      <c r="N262" s="18"/>
    </row>
    <row r="263" spans="1:14" s="210" customFormat="1" ht="17.25" customHeight="1" x14ac:dyDescent="0.25">
      <c r="A263" s="202">
        <v>258</v>
      </c>
      <c r="B263" s="216"/>
      <c r="C263" s="173" t="s">
        <v>617</v>
      </c>
      <c r="D263" s="104">
        <v>40770</v>
      </c>
      <c r="E263" s="105" t="s">
        <v>4422</v>
      </c>
      <c r="F263" s="105" t="s">
        <v>4423</v>
      </c>
      <c r="G263" s="106" t="s">
        <v>3428</v>
      </c>
      <c r="H263" s="107" t="s">
        <v>5393</v>
      </c>
      <c r="I263" s="107" t="s">
        <v>5394</v>
      </c>
      <c r="J263" s="107" t="s">
        <v>5395</v>
      </c>
      <c r="K263" s="18"/>
      <c r="L263" s="18"/>
      <c r="M263" s="18"/>
      <c r="N263" s="18"/>
    </row>
    <row r="264" spans="1:14" s="210" customFormat="1" ht="17.25" customHeight="1" thickBot="1" x14ac:dyDescent="0.3">
      <c r="A264" s="202">
        <v>259</v>
      </c>
      <c r="B264" s="217"/>
      <c r="C264" s="97" t="s">
        <v>663</v>
      </c>
      <c r="D264" s="98">
        <v>40848</v>
      </c>
      <c r="E264" s="99" t="s">
        <v>4804</v>
      </c>
      <c r="F264" s="99" t="s">
        <v>3649</v>
      </c>
      <c r="G264" s="100" t="s">
        <v>3428</v>
      </c>
      <c r="H264" s="101" t="s">
        <v>5396</v>
      </c>
      <c r="I264" s="101" t="s">
        <v>5397</v>
      </c>
      <c r="J264" s="101" t="s">
        <v>5398</v>
      </c>
      <c r="K264" s="18"/>
      <c r="L264" s="18"/>
      <c r="M264" s="18"/>
      <c r="N264" s="18"/>
    </row>
    <row r="265" spans="1:14" s="210" customFormat="1" ht="18.75" customHeight="1" x14ac:dyDescent="0.25">
      <c r="A265" s="202">
        <v>260</v>
      </c>
      <c r="B265" s="200" t="s">
        <v>5399</v>
      </c>
      <c r="C265" s="238" t="s">
        <v>1829</v>
      </c>
      <c r="D265" s="82">
        <v>40323</v>
      </c>
      <c r="E265" s="250" t="s">
        <v>4591</v>
      </c>
      <c r="F265" s="250" t="s">
        <v>4592</v>
      </c>
      <c r="G265" s="84" t="s">
        <v>3550</v>
      </c>
      <c r="H265" s="86" t="s">
        <v>5400</v>
      </c>
      <c r="I265" s="86" t="s">
        <v>5401</v>
      </c>
      <c r="J265" s="86" t="s">
        <v>5402</v>
      </c>
    </row>
    <row r="266" spans="1:14" s="210" customFormat="1" ht="18.75" customHeight="1" x14ac:dyDescent="0.25">
      <c r="A266" s="202">
        <v>261</v>
      </c>
      <c r="B266" s="203"/>
      <c r="C266" s="148" t="s">
        <v>703</v>
      </c>
      <c r="D266" s="89">
        <v>40207</v>
      </c>
      <c r="E266" s="235" t="s">
        <v>4591</v>
      </c>
      <c r="F266" s="235" t="s">
        <v>4592</v>
      </c>
      <c r="G266" s="90" t="s">
        <v>3504</v>
      </c>
      <c r="H266" s="71" t="s">
        <v>5403</v>
      </c>
      <c r="I266" s="85" t="s">
        <v>5404</v>
      </c>
      <c r="J266" s="85" t="s">
        <v>5405</v>
      </c>
    </row>
    <row r="267" spans="1:14" s="210" customFormat="1" ht="18.75" customHeight="1" x14ac:dyDescent="0.25">
      <c r="A267" s="202">
        <v>262</v>
      </c>
      <c r="B267" s="203"/>
      <c r="C267" s="114" t="s">
        <v>1814</v>
      </c>
      <c r="D267" s="68">
        <v>40184</v>
      </c>
      <c r="E267" s="208" t="s">
        <v>4591</v>
      </c>
      <c r="F267" s="208" t="s">
        <v>4592</v>
      </c>
      <c r="G267" s="70" t="s">
        <v>3223</v>
      </c>
      <c r="H267" s="71" t="s">
        <v>5406</v>
      </c>
      <c r="I267" s="71" t="s">
        <v>5407</v>
      </c>
      <c r="J267" s="71" t="s">
        <v>5408</v>
      </c>
    </row>
    <row r="268" spans="1:14" s="210" customFormat="1" ht="18.75" customHeight="1" x14ac:dyDescent="0.25">
      <c r="A268" s="202">
        <v>263</v>
      </c>
      <c r="B268" s="203"/>
      <c r="C268" s="114" t="s">
        <v>1839</v>
      </c>
      <c r="D268" s="68">
        <v>40312</v>
      </c>
      <c r="E268" s="208" t="s">
        <v>4591</v>
      </c>
      <c r="F268" s="208" t="s">
        <v>4592</v>
      </c>
      <c r="G268" s="70" t="s">
        <v>5409</v>
      </c>
      <c r="H268" s="71" t="s">
        <v>5410</v>
      </c>
      <c r="I268" s="71" t="s">
        <v>5411</v>
      </c>
      <c r="J268" s="71" t="s">
        <v>5412</v>
      </c>
    </row>
    <row r="269" spans="1:14" s="210" customFormat="1" ht="18.75" customHeight="1" x14ac:dyDescent="0.25">
      <c r="A269" s="202">
        <v>264</v>
      </c>
      <c r="B269" s="203"/>
      <c r="C269" s="114" t="s">
        <v>5413</v>
      </c>
      <c r="D269" s="68">
        <v>40468</v>
      </c>
      <c r="E269" s="208" t="s">
        <v>4591</v>
      </c>
      <c r="F269" s="208" t="s">
        <v>4592</v>
      </c>
      <c r="G269" s="70" t="s">
        <v>3230</v>
      </c>
      <c r="H269" s="71" t="s">
        <v>5414</v>
      </c>
      <c r="I269" s="71" t="s">
        <v>5415</v>
      </c>
      <c r="J269" s="71" t="s">
        <v>5416</v>
      </c>
    </row>
    <row r="270" spans="1:14" s="210" customFormat="1" ht="18.75" customHeight="1" thickBot="1" x14ac:dyDescent="0.3">
      <c r="A270" s="202">
        <v>265</v>
      </c>
      <c r="B270" s="205"/>
      <c r="C270" s="165" t="s">
        <v>5417</v>
      </c>
      <c r="D270" s="77">
        <v>40201</v>
      </c>
      <c r="E270" s="211" t="s">
        <v>4591</v>
      </c>
      <c r="F270" s="211" t="s">
        <v>4592</v>
      </c>
      <c r="G270" s="79" t="s">
        <v>5418</v>
      </c>
      <c r="H270" s="80" t="s">
        <v>5419</v>
      </c>
      <c r="I270" s="80" t="s">
        <v>5420</v>
      </c>
      <c r="J270" s="80" t="s">
        <v>5421</v>
      </c>
    </row>
    <row r="271" spans="1:14" s="210" customFormat="1" ht="18.75" customHeight="1" x14ac:dyDescent="0.25">
      <c r="A271" s="202">
        <v>266</v>
      </c>
      <c r="B271" s="215" t="s">
        <v>5422</v>
      </c>
      <c r="C271" s="126" t="s">
        <v>913</v>
      </c>
      <c r="D271" s="127">
        <v>40571</v>
      </c>
      <c r="E271" s="128" t="s">
        <v>3474</v>
      </c>
      <c r="F271" s="128" t="s">
        <v>3475</v>
      </c>
      <c r="G271" s="129" t="s">
        <v>3259</v>
      </c>
      <c r="H271" s="130" t="s">
        <v>5423</v>
      </c>
      <c r="I271" s="130" t="s">
        <v>5424</v>
      </c>
      <c r="J271" s="130" t="s">
        <v>5425</v>
      </c>
    </row>
    <row r="272" spans="1:14" s="210" customFormat="1" ht="18.75" customHeight="1" x14ac:dyDescent="0.25">
      <c r="A272" s="202">
        <v>267</v>
      </c>
      <c r="B272" s="216"/>
      <c r="C272" s="97" t="s">
        <v>916</v>
      </c>
      <c r="D272" s="98">
        <v>40795</v>
      </c>
      <c r="E272" s="99" t="s">
        <v>3474</v>
      </c>
      <c r="F272" s="99" t="s">
        <v>3475</v>
      </c>
      <c r="G272" s="100" t="s">
        <v>3259</v>
      </c>
      <c r="H272" s="101" t="s">
        <v>5426</v>
      </c>
      <c r="I272" s="101" t="s">
        <v>5427</v>
      </c>
      <c r="J272" s="101" t="s">
        <v>5428</v>
      </c>
    </row>
    <row r="273" spans="1:10" s="210" customFormat="1" ht="18.75" customHeight="1" x14ac:dyDescent="0.25">
      <c r="A273" s="202">
        <v>268</v>
      </c>
      <c r="B273" s="216"/>
      <c r="C273" s="103" t="s">
        <v>949</v>
      </c>
      <c r="D273" s="104">
        <v>40635</v>
      </c>
      <c r="E273" s="105" t="s">
        <v>3474</v>
      </c>
      <c r="F273" s="105" t="s">
        <v>3475</v>
      </c>
      <c r="G273" s="106" t="s">
        <v>3387</v>
      </c>
      <c r="H273" s="107" t="s">
        <v>5429</v>
      </c>
      <c r="I273" s="107" t="s">
        <v>5430</v>
      </c>
      <c r="J273" s="107" t="s">
        <v>5431</v>
      </c>
    </row>
    <row r="274" spans="1:10" s="210" customFormat="1" ht="18.75" customHeight="1" x14ac:dyDescent="0.25">
      <c r="A274" s="202">
        <v>269</v>
      </c>
      <c r="B274" s="216"/>
      <c r="C274" s="103" t="s">
        <v>951</v>
      </c>
      <c r="D274" s="104">
        <v>40802</v>
      </c>
      <c r="E274" s="105" t="s">
        <v>3474</v>
      </c>
      <c r="F274" s="105" t="s">
        <v>3475</v>
      </c>
      <c r="G274" s="106" t="s">
        <v>4032</v>
      </c>
      <c r="H274" s="107" t="s">
        <v>5432</v>
      </c>
      <c r="I274" s="107" t="s">
        <v>5433</v>
      </c>
      <c r="J274" s="107" t="s">
        <v>5434</v>
      </c>
    </row>
    <row r="275" spans="1:10" s="210" customFormat="1" ht="18.75" customHeight="1" x14ac:dyDescent="0.25">
      <c r="A275" s="202">
        <v>270</v>
      </c>
      <c r="B275" s="216"/>
      <c r="C275" s="103" t="s">
        <v>958</v>
      </c>
      <c r="D275" s="104">
        <v>40665</v>
      </c>
      <c r="E275" s="105" t="s">
        <v>3474</v>
      </c>
      <c r="F275" s="105" t="s">
        <v>3475</v>
      </c>
      <c r="G275" s="106" t="s">
        <v>4070</v>
      </c>
      <c r="H275" s="107" t="s">
        <v>5435</v>
      </c>
      <c r="I275" s="107" t="s">
        <v>5436</v>
      </c>
      <c r="J275" s="107" t="s">
        <v>5437</v>
      </c>
    </row>
    <row r="276" spans="1:10" s="210" customFormat="1" ht="18.75" customHeight="1" thickBot="1" x14ac:dyDescent="0.3">
      <c r="A276" s="202">
        <v>271</v>
      </c>
      <c r="B276" s="217"/>
      <c r="C276" s="109" t="s">
        <v>955</v>
      </c>
      <c r="D276" s="110">
        <v>40669</v>
      </c>
      <c r="E276" s="111" t="s">
        <v>3474</v>
      </c>
      <c r="F276" s="111" t="s">
        <v>3475</v>
      </c>
      <c r="G276" s="112" t="s">
        <v>4070</v>
      </c>
      <c r="H276" s="113" t="s">
        <v>5438</v>
      </c>
      <c r="I276" s="113" t="s">
        <v>5439</v>
      </c>
      <c r="J276" s="113" t="s">
        <v>5440</v>
      </c>
    </row>
    <row r="277" spans="1:10" s="210" customFormat="1" ht="18.75" customHeight="1" x14ac:dyDescent="0.25">
      <c r="A277" s="202">
        <v>272</v>
      </c>
      <c r="B277" s="200" t="s">
        <v>5441</v>
      </c>
      <c r="C277" s="81" t="s">
        <v>5442</v>
      </c>
      <c r="D277" s="82">
        <v>40473</v>
      </c>
      <c r="E277" s="87" t="s">
        <v>3956</v>
      </c>
      <c r="F277" s="87" t="s">
        <v>3957</v>
      </c>
      <c r="G277" s="84" t="s">
        <v>3353</v>
      </c>
      <c r="H277" s="85" t="s">
        <v>5443</v>
      </c>
      <c r="I277" s="86" t="s">
        <v>5444</v>
      </c>
      <c r="J277" s="86" t="s">
        <v>5445</v>
      </c>
    </row>
    <row r="278" spans="1:10" s="210" customFormat="1" ht="18.75" customHeight="1" x14ac:dyDescent="0.25">
      <c r="A278" s="202">
        <v>273</v>
      </c>
      <c r="B278" s="203"/>
      <c r="C278" s="88" t="s">
        <v>1421</v>
      </c>
      <c r="D278" s="89">
        <v>40236</v>
      </c>
      <c r="E278" s="83" t="s">
        <v>3956</v>
      </c>
      <c r="F278" s="83" t="s">
        <v>3957</v>
      </c>
      <c r="G278" s="90" t="s">
        <v>3517</v>
      </c>
      <c r="H278" s="71" t="s">
        <v>5446</v>
      </c>
      <c r="I278" s="85" t="s">
        <v>5447</v>
      </c>
      <c r="J278" s="85" t="s">
        <v>5448</v>
      </c>
    </row>
    <row r="279" spans="1:10" s="210" customFormat="1" ht="16.5" x14ac:dyDescent="0.25">
      <c r="A279" s="202">
        <v>274</v>
      </c>
      <c r="B279" s="203"/>
      <c r="C279" s="88" t="s">
        <v>1449</v>
      </c>
      <c r="D279" s="89">
        <v>40254</v>
      </c>
      <c r="E279" s="83" t="s">
        <v>3956</v>
      </c>
      <c r="F279" s="83" t="s">
        <v>3957</v>
      </c>
      <c r="G279" s="83" t="s">
        <v>3276</v>
      </c>
      <c r="H279" s="71" t="s">
        <v>5449</v>
      </c>
      <c r="I279" s="85" t="s">
        <v>5450</v>
      </c>
      <c r="J279" s="85" t="s">
        <v>5451</v>
      </c>
    </row>
    <row r="280" spans="1:10" s="210" customFormat="1" ht="16.5" x14ac:dyDescent="0.25">
      <c r="A280" s="202">
        <v>275</v>
      </c>
      <c r="B280" s="203"/>
      <c r="C280" s="67" t="s">
        <v>1488</v>
      </c>
      <c r="D280" s="68">
        <v>40347</v>
      </c>
      <c r="E280" s="69" t="s">
        <v>3400</v>
      </c>
      <c r="F280" s="69" t="s">
        <v>3401</v>
      </c>
      <c r="G280" s="69" t="s">
        <v>3259</v>
      </c>
      <c r="H280" s="71" t="s">
        <v>5452</v>
      </c>
      <c r="I280" s="71" t="s">
        <v>5453</v>
      </c>
      <c r="J280" s="115" t="s">
        <v>5454</v>
      </c>
    </row>
    <row r="281" spans="1:10" s="210" customFormat="1" ht="16.5" x14ac:dyDescent="0.25">
      <c r="A281" s="202">
        <v>276</v>
      </c>
      <c r="B281" s="203"/>
      <c r="C281" s="114" t="s">
        <v>1510</v>
      </c>
      <c r="D281" s="68">
        <v>40527</v>
      </c>
      <c r="E281" s="69" t="s">
        <v>3400</v>
      </c>
      <c r="F281" s="69" t="s">
        <v>3401</v>
      </c>
      <c r="G281" s="70" t="s">
        <v>3259</v>
      </c>
      <c r="H281" s="71" t="s">
        <v>5455</v>
      </c>
      <c r="I281" s="71" t="s">
        <v>5456</v>
      </c>
      <c r="J281" s="115" t="s">
        <v>5457</v>
      </c>
    </row>
    <row r="282" spans="1:10" s="210" customFormat="1" ht="17.25" thickBot="1" x14ac:dyDescent="0.3">
      <c r="A282" s="202">
        <v>277</v>
      </c>
      <c r="B282" s="205"/>
      <c r="C282" s="76" t="s">
        <v>1440</v>
      </c>
      <c r="D282" s="77">
        <v>40448</v>
      </c>
      <c r="E282" s="78" t="s">
        <v>3400</v>
      </c>
      <c r="F282" s="78" t="s">
        <v>3401</v>
      </c>
      <c r="G282" s="78" t="s">
        <v>3387</v>
      </c>
      <c r="H282" s="80" t="s">
        <v>5458</v>
      </c>
      <c r="I282" s="80" t="s">
        <v>5459</v>
      </c>
      <c r="J282" s="124" t="s">
        <v>5460</v>
      </c>
    </row>
    <row r="283" spans="1:10" s="210" customFormat="1" ht="16.5" x14ac:dyDescent="0.25">
      <c r="A283" s="202">
        <v>278</v>
      </c>
      <c r="B283" s="200" t="s">
        <v>5461</v>
      </c>
      <c r="C283" s="81" t="s">
        <v>1430</v>
      </c>
      <c r="D283" s="82">
        <v>40498</v>
      </c>
      <c r="E283" s="87" t="s">
        <v>3956</v>
      </c>
      <c r="F283" s="87" t="s">
        <v>3957</v>
      </c>
      <c r="G283" s="84" t="s">
        <v>3617</v>
      </c>
      <c r="H283" s="85" t="s">
        <v>5462</v>
      </c>
      <c r="I283" s="86" t="s">
        <v>5463</v>
      </c>
      <c r="J283" s="86" t="s">
        <v>5464</v>
      </c>
    </row>
    <row r="284" spans="1:10" s="210" customFormat="1" ht="16.5" x14ac:dyDescent="0.25">
      <c r="A284" s="202">
        <v>279</v>
      </c>
      <c r="B284" s="203"/>
      <c r="C284" s="148" t="s">
        <v>1420</v>
      </c>
      <c r="D284" s="89">
        <v>40297</v>
      </c>
      <c r="E284" s="83" t="s">
        <v>3956</v>
      </c>
      <c r="F284" s="83" t="s">
        <v>3957</v>
      </c>
      <c r="G284" s="90" t="s">
        <v>4201</v>
      </c>
      <c r="H284" s="71" t="s">
        <v>5465</v>
      </c>
      <c r="I284" s="85" t="s">
        <v>5466</v>
      </c>
      <c r="J284" s="85" t="s">
        <v>5467</v>
      </c>
    </row>
    <row r="285" spans="1:10" s="210" customFormat="1" ht="16.5" x14ac:dyDescent="0.25">
      <c r="A285" s="202">
        <v>280</v>
      </c>
      <c r="B285" s="203"/>
      <c r="C285" s="88" t="s">
        <v>1447</v>
      </c>
      <c r="D285" s="89">
        <v>40217</v>
      </c>
      <c r="E285" s="83" t="s">
        <v>3956</v>
      </c>
      <c r="F285" s="83" t="s">
        <v>3957</v>
      </c>
      <c r="G285" s="90" t="s">
        <v>4138</v>
      </c>
      <c r="H285" s="71" t="s">
        <v>5468</v>
      </c>
      <c r="I285" s="85" t="s">
        <v>5469</v>
      </c>
      <c r="J285" s="85" t="s">
        <v>5470</v>
      </c>
    </row>
    <row r="286" spans="1:10" s="210" customFormat="1" ht="16.5" x14ac:dyDescent="0.25">
      <c r="A286" s="202">
        <v>281</v>
      </c>
      <c r="B286" s="203"/>
      <c r="C286" s="67" t="s">
        <v>5471</v>
      </c>
      <c r="D286" s="68">
        <v>40344</v>
      </c>
      <c r="E286" s="69" t="s">
        <v>3956</v>
      </c>
      <c r="F286" s="69" t="s">
        <v>3957</v>
      </c>
      <c r="G286" s="69" t="s">
        <v>3230</v>
      </c>
      <c r="H286" s="71" t="s">
        <v>5472</v>
      </c>
      <c r="I286" s="71" t="s">
        <v>5473</v>
      </c>
      <c r="J286" s="71" t="s">
        <v>5474</v>
      </c>
    </row>
    <row r="287" spans="1:10" s="210" customFormat="1" ht="16.5" x14ac:dyDescent="0.25">
      <c r="A287" s="202">
        <v>282</v>
      </c>
      <c r="B287" s="203"/>
      <c r="C287" s="67" t="s">
        <v>1409</v>
      </c>
      <c r="D287" s="68">
        <v>40416</v>
      </c>
      <c r="E287" s="69" t="s">
        <v>3956</v>
      </c>
      <c r="F287" s="69" t="s">
        <v>3957</v>
      </c>
      <c r="G287" s="69" t="s">
        <v>3608</v>
      </c>
      <c r="H287" s="71" t="s">
        <v>5475</v>
      </c>
      <c r="I287" s="71" t="s">
        <v>5476</v>
      </c>
      <c r="J287" s="71" t="s">
        <v>5477</v>
      </c>
    </row>
    <row r="288" spans="1:10" s="210" customFormat="1" ht="17.25" thickBot="1" x14ac:dyDescent="0.3">
      <c r="A288" s="202">
        <v>283</v>
      </c>
      <c r="B288" s="251"/>
      <c r="C288" s="76" t="s">
        <v>897</v>
      </c>
      <c r="D288" s="77">
        <v>40224</v>
      </c>
      <c r="E288" s="78" t="s">
        <v>3956</v>
      </c>
      <c r="F288" s="78" t="s">
        <v>3957</v>
      </c>
      <c r="G288" s="78" t="s">
        <v>3757</v>
      </c>
      <c r="H288" s="80" t="s">
        <v>5478</v>
      </c>
      <c r="I288" s="80" t="s">
        <v>5479</v>
      </c>
      <c r="J288" s="80" t="s">
        <v>5480</v>
      </c>
    </row>
    <row r="289" spans="1:10" s="210" customFormat="1" ht="16.5" x14ac:dyDescent="0.25">
      <c r="A289" s="202">
        <v>284</v>
      </c>
      <c r="B289" s="200" t="s">
        <v>5481</v>
      </c>
      <c r="C289" s="81" t="s">
        <v>1366</v>
      </c>
      <c r="D289" s="82">
        <v>40426</v>
      </c>
      <c r="E289" s="87" t="s">
        <v>3221</v>
      </c>
      <c r="F289" s="87" t="s">
        <v>3222</v>
      </c>
      <c r="G289" s="87" t="s">
        <v>4303</v>
      </c>
      <c r="H289" s="85" t="s">
        <v>5482</v>
      </c>
      <c r="I289" s="86" t="s">
        <v>5483</v>
      </c>
      <c r="J289" s="184" t="s">
        <v>5484</v>
      </c>
    </row>
    <row r="290" spans="1:10" s="210" customFormat="1" ht="16.5" x14ac:dyDescent="0.25">
      <c r="A290" s="202">
        <v>285</v>
      </c>
      <c r="B290" s="203"/>
      <c r="C290" s="88" t="s">
        <v>1407</v>
      </c>
      <c r="D290" s="89">
        <v>40219</v>
      </c>
      <c r="E290" s="83" t="s">
        <v>3956</v>
      </c>
      <c r="F290" s="83" t="s">
        <v>3957</v>
      </c>
      <c r="G290" s="90" t="s">
        <v>5485</v>
      </c>
      <c r="H290" s="71" t="s">
        <v>5486</v>
      </c>
      <c r="I290" s="85" t="s">
        <v>5487</v>
      </c>
      <c r="J290" s="85" t="s">
        <v>5488</v>
      </c>
    </row>
    <row r="291" spans="1:10" s="210" customFormat="1" ht="16.5" x14ac:dyDescent="0.25">
      <c r="A291" s="202">
        <v>286</v>
      </c>
      <c r="B291" s="203"/>
      <c r="C291" s="88" t="s">
        <v>5489</v>
      </c>
      <c r="D291" s="89">
        <v>40264</v>
      </c>
      <c r="E291" s="83" t="s">
        <v>3956</v>
      </c>
      <c r="F291" s="83" t="s">
        <v>3957</v>
      </c>
      <c r="G291" s="83" t="s">
        <v>5490</v>
      </c>
      <c r="H291" s="71" t="s">
        <v>5491</v>
      </c>
      <c r="I291" s="85" t="s">
        <v>5492</v>
      </c>
      <c r="J291" s="85" t="s">
        <v>5493</v>
      </c>
    </row>
    <row r="292" spans="1:10" s="210" customFormat="1" ht="16.5" x14ac:dyDescent="0.25">
      <c r="A292" s="202">
        <v>287</v>
      </c>
      <c r="B292" s="203"/>
      <c r="C292" s="67" t="s">
        <v>1437</v>
      </c>
      <c r="D292" s="68">
        <v>40535</v>
      </c>
      <c r="E292" s="69" t="s">
        <v>3956</v>
      </c>
      <c r="F292" s="69" t="s">
        <v>3957</v>
      </c>
      <c r="G292" s="69" t="s">
        <v>3377</v>
      </c>
      <c r="H292" s="71" t="s">
        <v>5494</v>
      </c>
      <c r="I292" s="71" t="s">
        <v>5495</v>
      </c>
      <c r="J292" s="71" t="s">
        <v>5496</v>
      </c>
    </row>
    <row r="293" spans="1:10" s="210" customFormat="1" ht="16.5" x14ac:dyDescent="0.25">
      <c r="A293" s="202">
        <v>288</v>
      </c>
      <c r="B293" s="203"/>
      <c r="C293" s="67" t="s">
        <v>1416</v>
      </c>
      <c r="D293" s="68">
        <v>40340</v>
      </c>
      <c r="E293" s="69" t="s">
        <v>3956</v>
      </c>
      <c r="F293" s="69" t="s">
        <v>3957</v>
      </c>
      <c r="G293" s="70" t="s">
        <v>3764</v>
      </c>
      <c r="H293" s="71" t="s">
        <v>5497</v>
      </c>
      <c r="I293" s="71" t="s">
        <v>5498</v>
      </c>
      <c r="J293" s="71" t="s">
        <v>5499</v>
      </c>
    </row>
    <row r="294" spans="1:10" s="210" customFormat="1" ht="17.25" thickBot="1" x14ac:dyDescent="0.3">
      <c r="A294" s="202">
        <v>289</v>
      </c>
      <c r="B294" s="205"/>
      <c r="C294" s="76" t="s">
        <v>1428</v>
      </c>
      <c r="D294" s="77">
        <v>40450</v>
      </c>
      <c r="E294" s="78" t="s">
        <v>3956</v>
      </c>
      <c r="F294" s="78" t="s">
        <v>3957</v>
      </c>
      <c r="G294" s="78" t="s">
        <v>5500</v>
      </c>
      <c r="H294" s="80" t="s">
        <v>5501</v>
      </c>
      <c r="I294" s="80" t="s">
        <v>5502</v>
      </c>
      <c r="J294" s="80" t="s">
        <v>5503</v>
      </c>
    </row>
    <row r="295" spans="1:10" s="210" customFormat="1" ht="16.5" x14ac:dyDescent="0.25">
      <c r="A295" s="202">
        <v>290</v>
      </c>
      <c r="B295" s="200" t="s">
        <v>5504</v>
      </c>
      <c r="C295" s="238" t="s">
        <v>1360</v>
      </c>
      <c r="D295" s="82">
        <v>40500</v>
      </c>
      <c r="E295" s="87" t="s">
        <v>3221</v>
      </c>
      <c r="F295" s="87" t="s">
        <v>3222</v>
      </c>
      <c r="G295" s="84" t="s">
        <v>4201</v>
      </c>
      <c r="H295" s="85" t="s">
        <v>5505</v>
      </c>
      <c r="I295" s="86" t="s">
        <v>5506</v>
      </c>
      <c r="J295" s="86" t="s">
        <v>5507</v>
      </c>
    </row>
    <row r="296" spans="1:10" s="210" customFormat="1" ht="16.5" x14ac:dyDescent="0.25">
      <c r="A296" s="202">
        <v>291</v>
      </c>
      <c r="B296" s="203"/>
      <c r="C296" s="67" t="s">
        <v>5508</v>
      </c>
      <c r="D296" s="68">
        <v>40380</v>
      </c>
      <c r="E296" s="69" t="s">
        <v>3221</v>
      </c>
      <c r="F296" s="69" t="s">
        <v>3222</v>
      </c>
      <c r="G296" s="70" t="s">
        <v>3259</v>
      </c>
      <c r="H296" s="71" t="s">
        <v>5509</v>
      </c>
      <c r="I296" s="71" t="s">
        <v>5510</v>
      </c>
      <c r="J296" s="71" t="s">
        <v>5511</v>
      </c>
    </row>
    <row r="297" spans="1:10" s="210" customFormat="1" ht="16.5" x14ac:dyDescent="0.25">
      <c r="A297" s="202">
        <v>292</v>
      </c>
      <c r="B297" s="203"/>
      <c r="C297" s="88" t="s">
        <v>1338</v>
      </c>
      <c r="D297" s="89">
        <v>40321</v>
      </c>
      <c r="E297" s="83" t="s">
        <v>3221</v>
      </c>
      <c r="F297" s="83" t="s">
        <v>3222</v>
      </c>
      <c r="G297" s="90" t="s">
        <v>3757</v>
      </c>
      <c r="H297" s="71" t="s">
        <v>5512</v>
      </c>
      <c r="I297" s="85" t="s">
        <v>5513</v>
      </c>
      <c r="J297" s="85" t="s">
        <v>5514</v>
      </c>
    </row>
    <row r="298" spans="1:10" s="210" customFormat="1" ht="16.5" x14ac:dyDescent="0.25">
      <c r="A298" s="202">
        <v>293</v>
      </c>
      <c r="B298" s="203"/>
      <c r="C298" s="67" t="s">
        <v>1368</v>
      </c>
      <c r="D298" s="68">
        <v>40490</v>
      </c>
      <c r="E298" s="69" t="s">
        <v>3221</v>
      </c>
      <c r="F298" s="69" t="s">
        <v>3222</v>
      </c>
      <c r="G298" s="70" t="s">
        <v>3550</v>
      </c>
      <c r="H298" s="71" t="s">
        <v>5515</v>
      </c>
      <c r="I298" s="71" t="s">
        <v>5516</v>
      </c>
      <c r="J298" s="71" t="s">
        <v>5517</v>
      </c>
    </row>
    <row r="299" spans="1:10" s="210" customFormat="1" ht="16.5" x14ac:dyDescent="0.25">
      <c r="A299" s="202">
        <v>294</v>
      </c>
      <c r="B299" s="203"/>
      <c r="C299" s="67" t="s">
        <v>1334</v>
      </c>
      <c r="D299" s="68">
        <v>40465</v>
      </c>
      <c r="E299" s="69" t="s">
        <v>3221</v>
      </c>
      <c r="F299" s="69" t="s">
        <v>3222</v>
      </c>
      <c r="G299" s="69" t="s">
        <v>3414</v>
      </c>
      <c r="H299" s="71" t="s">
        <v>5518</v>
      </c>
      <c r="I299" s="71" t="s">
        <v>5519</v>
      </c>
      <c r="J299" s="115" t="s">
        <v>5520</v>
      </c>
    </row>
    <row r="300" spans="1:10" s="210" customFormat="1" ht="17.25" thickBot="1" x14ac:dyDescent="0.3">
      <c r="A300" s="202">
        <v>295</v>
      </c>
      <c r="B300" s="205"/>
      <c r="C300" s="76" t="s">
        <v>1350</v>
      </c>
      <c r="D300" s="77">
        <v>40483</v>
      </c>
      <c r="E300" s="78" t="s">
        <v>3221</v>
      </c>
      <c r="F300" s="78" t="s">
        <v>3222</v>
      </c>
      <c r="G300" s="78" t="s">
        <v>4303</v>
      </c>
      <c r="H300" s="85" t="s">
        <v>5521</v>
      </c>
      <c r="I300" s="80" t="s">
        <v>5522</v>
      </c>
      <c r="J300" s="124" t="s">
        <v>5523</v>
      </c>
    </row>
    <row r="301" spans="1:10" s="210" customFormat="1" ht="16.5" x14ac:dyDescent="0.25">
      <c r="A301" s="202">
        <v>296</v>
      </c>
      <c r="B301" s="216" t="s">
        <v>5524</v>
      </c>
      <c r="C301" s="97" t="s">
        <v>997</v>
      </c>
      <c r="D301" s="98">
        <v>40824</v>
      </c>
      <c r="E301" s="99" t="s">
        <v>4054</v>
      </c>
      <c r="F301" s="99" t="s">
        <v>4055</v>
      </c>
      <c r="G301" s="100" t="s">
        <v>3259</v>
      </c>
      <c r="H301" s="101" t="s">
        <v>5525</v>
      </c>
      <c r="I301" s="101" t="s">
        <v>5526</v>
      </c>
      <c r="J301" s="101" t="s">
        <v>5527</v>
      </c>
    </row>
    <row r="302" spans="1:10" s="210" customFormat="1" ht="16.5" x14ac:dyDescent="0.25">
      <c r="A302" s="202">
        <v>297</v>
      </c>
      <c r="B302" s="216"/>
      <c r="C302" s="103" t="s">
        <v>1082</v>
      </c>
      <c r="D302" s="104">
        <v>40709</v>
      </c>
      <c r="E302" s="105" t="s">
        <v>3371</v>
      </c>
      <c r="F302" s="105" t="s">
        <v>3372</v>
      </c>
      <c r="G302" s="106" t="s">
        <v>4911</v>
      </c>
      <c r="H302" s="107" t="s">
        <v>5528</v>
      </c>
      <c r="I302" s="107" t="s">
        <v>5529</v>
      </c>
      <c r="J302" s="107" t="s">
        <v>5530</v>
      </c>
    </row>
    <row r="303" spans="1:10" s="210" customFormat="1" ht="16.5" x14ac:dyDescent="0.25">
      <c r="A303" s="202">
        <v>298</v>
      </c>
      <c r="B303" s="216"/>
      <c r="C303" s="103" t="s">
        <v>1101</v>
      </c>
      <c r="D303" s="104">
        <v>40583</v>
      </c>
      <c r="E303" s="105" t="s">
        <v>3371</v>
      </c>
      <c r="F303" s="105" t="s">
        <v>3372</v>
      </c>
      <c r="G303" s="106" t="s">
        <v>3764</v>
      </c>
      <c r="H303" s="107" t="s">
        <v>5531</v>
      </c>
      <c r="I303" s="107" t="s">
        <v>5532</v>
      </c>
      <c r="J303" s="107" t="s">
        <v>5533</v>
      </c>
    </row>
    <row r="304" spans="1:10" s="210" customFormat="1" ht="16.5" x14ac:dyDescent="0.25">
      <c r="A304" s="202">
        <v>299</v>
      </c>
      <c r="B304" s="216"/>
      <c r="C304" s="103" t="s">
        <v>1071</v>
      </c>
      <c r="D304" s="104">
        <v>40795</v>
      </c>
      <c r="E304" s="105" t="s">
        <v>3371</v>
      </c>
      <c r="F304" s="105" t="s">
        <v>3372</v>
      </c>
      <c r="G304" s="106" t="s">
        <v>3259</v>
      </c>
      <c r="H304" s="107" t="s">
        <v>5534</v>
      </c>
      <c r="I304" s="107" t="s">
        <v>5535</v>
      </c>
      <c r="J304" s="107" t="s">
        <v>5536</v>
      </c>
    </row>
    <row r="305" spans="1:10" s="210" customFormat="1" ht="17.25" thickBot="1" x14ac:dyDescent="0.3">
      <c r="A305" s="202">
        <v>300</v>
      </c>
      <c r="B305" s="217"/>
      <c r="C305" s="109" t="s">
        <v>655</v>
      </c>
      <c r="D305" s="110">
        <v>40589</v>
      </c>
      <c r="E305" s="111" t="s">
        <v>3381</v>
      </c>
      <c r="F305" s="111" t="s">
        <v>3382</v>
      </c>
      <c r="G305" s="112" t="s">
        <v>3387</v>
      </c>
      <c r="H305" s="113" t="s">
        <v>5537</v>
      </c>
      <c r="I305" s="113" t="s">
        <v>5538</v>
      </c>
      <c r="J305" s="113" t="s">
        <v>5539</v>
      </c>
    </row>
    <row r="306" spans="1:10" s="210" customFormat="1" ht="16.5" x14ac:dyDescent="0.25">
      <c r="A306" s="202">
        <v>301</v>
      </c>
      <c r="B306" s="215" t="s">
        <v>5540</v>
      </c>
      <c r="C306" s="97" t="s">
        <v>1161</v>
      </c>
      <c r="D306" s="98">
        <v>40592</v>
      </c>
      <c r="E306" s="99" t="s">
        <v>3604</v>
      </c>
      <c r="F306" s="99" t="s">
        <v>3269</v>
      </c>
      <c r="G306" s="100" t="s">
        <v>5541</v>
      </c>
      <c r="H306" s="101" t="s">
        <v>5542</v>
      </c>
      <c r="I306" s="101" t="s">
        <v>5543</v>
      </c>
      <c r="J306" s="101" t="s">
        <v>5544</v>
      </c>
    </row>
    <row r="307" spans="1:10" s="210" customFormat="1" ht="16.5" x14ac:dyDescent="0.25">
      <c r="A307" s="202">
        <v>302</v>
      </c>
      <c r="B307" s="216"/>
      <c r="C307" s="103" t="s">
        <v>1179</v>
      </c>
      <c r="D307" s="104">
        <v>40806</v>
      </c>
      <c r="E307" s="105" t="s">
        <v>3604</v>
      </c>
      <c r="F307" s="105" t="s">
        <v>3269</v>
      </c>
      <c r="G307" s="106" t="s">
        <v>3550</v>
      </c>
      <c r="H307" s="107" t="s">
        <v>5545</v>
      </c>
      <c r="I307" s="107" t="s">
        <v>5546</v>
      </c>
      <c r="J307" s="107" t="s">
        <v>5547</v>
      </c>
    </row>
    <row r="308" spans="1:10" s="210" customFormat="1" ht="16.5" x14ac:dyDescent="0.25">
      <c r="A308" s="202">
        <v>303</v>
      </c>
      <c r="B308" s="216"/>
      <c r="C308" s="103" t="s">
        <v>1192</v>
      </c>
      <c r="D308" s="104">
        <v>40213</v>
      </c>
      <c r="E308" s="105" t="s">
        <v>3604</v>
      </c>
      <c r="F308" s="105" t="s">
        <v>3269</v>
      </c>
      <c r="G308" s="106" t="s">
        <v>3230</v>
      </c>
      <c r="H308" s="107" t="s">
        <v>5548</v>
      </c>
      <c r="I308" s="107" t="s">
        <v>5549</v>
      </c>
      <c r="J308" s="107" t="s">
        <v>5550</v>
      </c>
    </row>
    <row r="309" spans="1:10" s="210" customFormat="1" ht="16.5" x14ac:dyDescent="0.25">
      <c r="A309" s="202">
        <v>304</v>
      </c>
      <c r="B309" s="216"/>
      <c r="C309" s="103" t="s">
        <v>1169</v>
      </c>
      <c r="D309" s="104">
        <v>40563</v>
      </c>
      <c r="E309" s="105" t="s">
        <v>3604</v>
      </c>
      <c r="F309" s="105" t="s">
        <v>3269</v>
      </c>
      <c r="G309" s="106" t="s">
        <v>3753</v>
      </c>
      <c r="H309" s="107" t="s">
        <v>5551</v>
      </c>
      <c r="I309" s="107" t="s">
        <v>5552</v>
      </c>
      <c r="J309" s="107" t="s">
        <v>5553</v>
      </c>
    </row>
    <row r="310" spans="1:10" s="210" customFormat="1" ht="16.5" x14ac:dyDescent="0.25">
      <c r="A310" s="202">
        <v>305</v>
      </c>
      <c r="B310" s="216"/>
      <c r="C310" s="103" t="s">
        <v>1194</v>
      </c>
      <c r="D310" s="104">
        <v>40603</v>
      </c>
      <c r="E310" s="105" t="s">
        <v>3604</v>
      </c>
      <c r="F310" s="105" t="s">
        <v>3269</v>
      </c>
      <c r="G310" s="106" t="s">
        <v>3517</v>
      </c>
      <c r="H310" s="107" t="s">
        <v>5554</v>
      </c>
      <c r="I310" s="107" t="s">
        <v>5555</v>
      </c>
      <c r="J310" s="107" t="s">
        <v>5556</v>
      </c>
    </row>
    <row r="311" spans="1:10" s="210" customFormat="1" ht="17.25" thickBot="1" x14ac:dyDescent="0.3">
      <c r="A311" s="202">
        <v>306</v>
      </c>
      <c r="B311" s="217"/>
      <c r="C311" s="109" t="s">
        <v>1180</v>
      </c>
      <c r="D311" s="110">
        <v>40834</v>
      </c>
      <c r="E311" s="111" t="s">
        <v>3604</v>
      </c>
      <c r="F311" s="111" t="s">
        <v>3269</v>
      </c>
      <c r="G311" s="112" t="s">
        <v>3387</v>
      </c>
      <c r="H311" s="113" t="s">
        <v>5557</v>
      </c>
      <c r="I311" s="113" t="s">
        <v>5558</v>
      </c>
      <c r="J311" s="113" t="s">
        <v>5559</v>
      </c>
    </row>
    <row r="312" spans="1:10" s="210" customFormat="1" ht="16.5" x14ac:dyDescent="0.25">
      <c r="A312" s="202">
        <v>307</v>
      </c>
      <c r="B312" s="215" t="s">
        <v>5560</v>
      </c>
      <c r="C312" s="252" t="s">
        <v>763</v>
      </c>
      <c r="D312" s="253">
        <v>40745</v>
      </c>
      <c r="E312" s="254" t="s">
        <v>4267</v>
      </c>
      <c r="F312" s="254" t="s">
        <v>4268</v>
      </c>
      <c r="G312" s="255" t="s">
        <v>3223</v>
      </c>
      <c r="H312" s="256" t="s">
        <v>5561</v>
      </c>
      <c r="I312" s="256" t="s">
        <v>5562</v>
      </c>
      <c r="J312" s="256" t="s">
        <v>5563</v>
      </c>
    </row>
    <row r="313" spans="1:10" s="227" customFormat="1" ht="16.5" x14ac:dyDescent="0.25">
      <c r="A313" s="202">
        <v>308</v>
      </c>
      <c r="B313" s="216"/>
      <c r="C313" s="97" t="s">
        <v>768</v>
      </c>
      <c r="D313" s="98">
        <v>40692</v>
      </c>
      <c r="E313" s="99" t="s">
        <v>4267</v>
      </c>
      <c r="F313" s="99" t="s">
        <v>4268</v>
      </c>
      <c r="G313" s="100" t="s">
        <v>3223</v>
      </c>
      <c r="H313" s="101" t="s">
        <v>5564</v>
      </c>
      <c r="I313" s="101" t="s">
        <v>5565</v>
      </c>
      <c r="J313" s="101" t="s">
        <v>5566</v>
      </c>
    </row>
    <row r="314" spans="1:10" s="227" customFormat="1" ht="16.5" x14ac:dyDescent="0.25">
      <c r="A314" s="202">
        <v>309</v>
      </c>
      <c r="B314" s="216"/>
      <c r="C314" s="103" t="s">
        <v>772</v>
      </c>
      <c r="D314" s="104">
        <v>40771</v>
      </c>
      <c r="E314" s="105" t="s">
        <v>4267</v>
      </c>
      <c r="F314" s="105" t="s">
        <v>4268</v>
      </c>
      <c r="G314" s="106" t="s">
        <v>3391</v>
      </c>
      <c r="H314" s="107" t="s">
        <v>5567</v>
      </c>
      <c r="I314" s="107"/>
      <c r="J314" s="107" t="s">
        <v>5568</v>
      </c>
    </row>
    <row r="315" spans="1:10" s="210" customFormat="1" ht="16.5" x14ac:dyDescent="0.25">
      <c r="A315" s="202">
        <v>310</v>
      </c>
      <c r="B315" s="216"/>
      <c r="C315" s="103" t="s">
        <v>778</v>
      </c>
      <c r="D315" s="104">
        <v>40738</v>
      </c>
      <c r="E315" s="105" t="s">
        <v>4267</v>
      </c>
      <c r="F315" s="105" t="s">
        <v>4268</v>
      </c>
      <c r="G315" s="106" t="s">
        <v>3391</v>
      </c>
      <c r="H315" s="107" t="s">
        <v>5569</v>
      </c>
      <c r="I315" s="107" t="s">
        <v>5570</v>
      </c>
      <c r="J315" s="107" t="s">
        <v>5571</v>
      </c>
    </row>
    <row r="316" spans="1:10" s="210" customFormat="1" ht="16.5" x14ac:dyDescent="0.25">
      <c r="A316" s="202">
        <v>311</v>
      </c>
      <c r="B316" s="216"/>
      <c r="C316" s="103" t="s">
        <v>791</v>
      </c>
      <c r="D316" s="104">
        <v>40605</v>
      </c>
      <c r="E316" s="105" t="s">
        <v>4267</v>
      </c>
      <c r="F316" s="105" t="s">
        <v>4268</v>
      </c>
      <c r="G316" s="106" t="s">
        <v>3387</v>
      </c>
      <c r="H316" s="107" t="s">
        <v>5572</v>
      </c>
      <c r="I316" s="107" t="s">
        <v>5573</v>
      </c>
      <c r="J316" s="107" t="s">
        <v>5574</v>
      </c>
    </row>
    <row r="317" spans="1:10" s="210" customFormat="1" ht="17.25" thickBot="1" x14ac:dyDescent="0.3">
      <c r="A317" s="202">
        <v>312</v>
      </c>
      <c r="B317" s="217"/>
      <c r="C317" s="109" t="s">
        <v>789</v>
      </c>
      <c r="D317" s="110">
        <v>40889</v>
      </c>
      <c r="E317" s="111" t="s">
        <v>4267</v>
      </c>
      <c r="F317" s="111" t="s">
        <v>4268</v>
      </c>
      <c r="G317" s="112" t="s">
        <v>3242</v>
      </c>
      <c r="H317" s="113" t="s">
        <v>5575</v>
      </c>
      <c r="I317" s="113" t="s">
        <v>5576</v>
      </c>
      <c r="J317" s="113" t="s">
        <v>5577</v>
      </c>
    </row>
    <row r="318" spans="1:10" s="210" customFormat="1" ht="16.5" x14ac:dyDescent="0.25">
      <c r="A318" s="202">
        <v>313</v>
      </c>
      <c r="B318" s="215" t="s">
        <v>5578</v>
      </c>
      <c r="C318" s="126" t="s">
        <v>519</v>
      </c>
      <c r="D318" s="127">
        <v>40578</v>
      </c>
      <c r="E318" s="128" t="s">
        <v>3376</v>
      </c>
      <c r="F318" s="128" t="s">
        <v>3252</v>
      </c>
      <c r="G318" s="129" t="s">
        <v>3235</v>
      </c>
      <c r="H318" s="130" t="s">
        <v>5579</v>
      </c>
      <c r="I318" s="130" t="s">
        <v>5580</v>
      </c>
      <c r="J318" s="130" t="s">
        <v>5581</v>
      </c>
    </row>
    <row r="319" spans="1:10" s="210" customFormat="1" ht="16.5" x14ac:dyDescent="0.25">
      <c r="A319" s="202">
        <v>314</v>
      </c>
      <c r="B319" s="216"/>
      <c r="C319" s="103" t="s">
        <v>544</v>
      </c>
      <c r="D319" s="104">
        <v>40569</v>
      </c>
      <c r="E319" s="105" t="s">
        <v>3376</v>
      </c>
      <c r="F319" s="105" t="s">
        <v>3252</v>
      </c>
      <c r="G319" s="106" t="s">
        <v>3360</v>
      </c>
      <c r="H319" s="107" t="s">
        <v>5582</v>
      </c>
      <c r="I319" s="107" t="s">
        <v>5583</v>
      </c>
      <c r="J319" s="107" t="s">
        <v>5584</v>
      </c>
    </row>
    <row r="320" spans="1:10" s="210" customFormat="1" ht="16.5" x14ac:dyDescent="0.25">
      <c r="A320" s="202">
        <v>315</v>
      </c>
      <c r="B320" s="216"/>
      <c r="C320" s="103" t="s">
        <v>527</v>
      </c>
      <c r="D320" s="104">
        <v>40614</v>
      </c>
      <c r="E320" s="105" t="s">
        <v>3376</v>
      </c>
      <c r="F320" s="105" t="s">
        <v>3252</v>
      </c>
      <c r="G320" s="106" t="s">
        <v>3360</v>
      </c>
      <c r="H320" s="107" t="s">
        <v>5585</v>
      </c>
      <c r="I320" s="107" t="s">
        <v>5586</v>
      </c>
      <c r="J320" s="107" t="s">
        <v>5587</v>
      </c>
    </row>
    <row r="321" spans="1:10" s="210" customFormat="1" ht="16.5" x14ac:dyDescent="0.25">
      <c r="A321" s="202">
        <v>316</v>
      </c>
      <c r="B321" s="216"/>
      <c r="C321" s="103" t="s">
        <v>557</v>
      </c>
      <c r="D321" s="104">
        <v>40820</v>
      </c>
      <c r="E321" s="105" t="s">
        <v>3376</v>
      </c>
      <c r="F321" s="105" t="s">
        <v>3252</v>
      </c>
      <c r="G321" s="106" t="s">
        <v>3387</v>
      </c>
      <c r="H321" s="107" t="s">
        <v>5588</v>
      </c>
      <c r="I321" s="107" t="s">
        <v>5589</v>
      </c>
      <c r="J321" s="107" t="s">
        <v>5590</v>
      </c>
    </row>
    <row r="322" spans="1:10" s="210" customFormat="1" ht="16.5" x14ac:dyDescent="0.25">
      <c r="A322" s="202">
        <v>317</v>
      </c>
      <c r="B322" s="216"/>
      <c r="C322" s="103" t="s">
        <v>507</v>
      </c>
      <c r="D322" s="104">
        <v>40791</v>
      </c>
      <c r="E322" s="105" t="s">
        <v>3376</v>
      </c>
      <c r="F322" s="105" t="s">
        <v>3252</v>
      </c>
      <c r="G322" s="106" t="s">
        <v>3360</v>
      </c>
      <c r="H322" s="107" t="s">
        <v>5591</v>
      </c>
      <c r="I322" s="107" t="s">
        <v>5592</v>
      </c>
      <c r="J322" s="107" t="s">
        <v>5593</v>
      </c>
    </row>
    <row r="323" spans="1:10" s="210" customFormat="1" ht="17.25" thickBot="1" x14ac:dyDescent="0.3">
      <c r="A323" s="202">
        <v>318</v>
      </c>
      <c r="B323" s="217"/>
      <c r="C323" s="109" t="s">
        <v>501</v>
      </c>
      <c r="D323" s="110">
        <v>40569</v>
      </c>
      <c r="E323" s="111" t="s">
        <v>3376</v>
      </c>
      <c r="F323" s="111" t="s">
        <v>3252</v>
      </c>
      <c r="G323" s="112" t="s">
        <v>3517</v>
      </c>
      <c r="H323" s="113" t="s">
        <v>5594</v>
      </c>
      <c r="I323" s="113" t="s">
        <v>5595</v>
      </c>
      <c r="J323" s="113" t="s">
        <v>5596</v>
      </c>
    </row>
    <row r="324" spans="1:10" s="210" customFormat="1" ht="16.5" x14ac:dyDescent="0.25">
      <c r="A324" s="202">
        <v>319</v>
      </c>
      <c r="B324" s="203" t="s">
        <v>5597</v>
      </c>
      <c r="C324" s="148" t="s">
        <v>5598</v>
      </c>
      <c r="D324" s="89">
        <v>40374</v>
      </c>
      <c r="E324" s="90" t="s">
        <v>3668</v>
      </c>
      <c r="F324" s="90" t="s">
        <v>3669</v>
      </c>
      <c r="G324" s="90" t="s">
        <v>5599</v>
      </c>
      <c r="H324" s="85" t="s">
        <v>5600</v>
      </c>
      <c r="I324" s="85" t="s">
        <v>5601</v>
      </c>
      <c r="J324" s="85" t="s">
        <v>5602</v>
      </c>
    </row>
    <row r="325" spans="1:10" s="210" customFormat="1" ht="16.5" x14ac:dyDescent="0.25">
      <c r="A325" s="202">
        <v>320</v>
      </c>
      <c r="B325" s="203"/>
      <c r="C325" s="148" t="s">
        <v>2045</v>
      </c>
      <c r="D325" s="89">
        <v>40256</v>
      </c>
      <c r="E325" s="90" t="s">
        <v>3776</v>
      </c>
      <c r="F325" s="90" t="s">
        <v>3777</v>
      </c>
      <c r="G325" s="90" t="s">
        <v>3230</v>
      </c>
      <c r="H325" s="71" t="s">
        <v>5603</v>
      </c>
      <c r="I325" s="85" t="s">
        <v>5604</v>
      </c>
      <c r="J325" s="85" t="s">
        <v>5605</v>
      </c>
    </row>
    <row r="326" spans="1:10" s="210" customFormat="1" ht="16.5" x14ac:dyDescent="0.25">
      <c r="A326" s="202">
        <v>321</v>
      </c>
      <c r="B326" s="203"/>
      <c r="C326" s="114" t="s">
        <v>2031</v>
      </c>
      <c r="D326" s="68">
        <v>40426</v>
      </c>
      <c r="E326" s="70" t="s">
        <v>3776</v>
      </c>
      <c r="F326" s="70" t="s">
        <v>3777</v>
      </c>
      <c r="G326" s="70" t="s">
        <v>3353</v>
      </c>
      <c r="H326" s="71" t="s">
        <v>5606</v>
      </c>
      <c r="I326" s="71" t="s">
        <v>5607</v>
      </c>
      <c r="J326" s="71" t="s">
        <v>5608</v>
      </c>
    </row>
    <row r="327" spans="1:10" s="210" customFormat="1" ht="16.5" x14ac:dyDescent="0.25">
      <c r="A327" s="202">
        <v>322</v>
      </c>
      <c r="B327" s="203"/>
      <c r="C327" s="114" t="s">
        <v>2032</v>
      </c>
      <c r="D327" s="68">
        <v>40452</v>
      </c>
      <c r="E327" s="70" t="s">
        <v>3776</v>
      </c>
      <c r="F327" s="70" t="s">
        <v>3777</v>
      </c>
      <c r="G327" s="70" t="s">
        <v>3741</v>
      </c>
      <c r="H327" s="71" t="s">
        <v>5609</v>
      </c>
      <c r="I327" s="71" t="s">
        <v>5610</v>
      </c>
      <c r="J327" s="71" t="s">
        <v>5611</v>
      </c>
    </row>
    <row r="328" spans="1:10" s="210" customFormat="1" ht="16.5" x14ac:dyDescent="0.25">
      <c r="A328" s="202">
        <v>323</v>
      </c>
      <c r="B328" s="203"/>
      <c r="C328" s="114" t="s">
        <v>2034</v>
      </c>
      <c r="D328" s="68">
        <v>40317</v>
      </c>
      <c r="E328" s="70" t="s">
        <v>3776</v>
      </c>
      <c r="F328" s="70" t="s">
        <v>3777</v>
      </c>
      <c r="G328" s="70" t="s">
        <v>3259</v>
      </c>
      <c r="H328" s="71" t="s">
        <v>5612</v>
      </c>
      <c r="I328" s="71" t="s">
        <v>5613</v>
      </c>
      <c r="J328" s="71" t="s">
        <v>5614</v>
      </c>
    </row>
    <row r="329" spans="1:10" s="210" customFormat="1" ht="17.25" thickBot="1" x14ac:dyDescent="0.3">
      <c r="A329" s="202">
        <v>324</v>
      </c>
      <c r="B329" s="205"/>
      <c r="C329" s="165" t="s">
        <v>779</v>
      </c>
      <c r="D329" s="77">
        <v>40344</v>
      </c>
      <c r="E329" s="79" t="s">
        <v>3776</v>
      </c>
      <c r="F329" s="79" t="s">
        <v>3777</v>
      </c>
      <c r="G329" s="79" t="s">
        <v>3276</v>
      </c>
      <c r="H329" s="80" t="s">
        <v>5615</v>
      </c>
      <c r="I329" s="80" t="s">
        <v>5616</v>
      </c>
      <c r="J329" s="80" t="s">
        <v>5617</v>
      </c>
    </row>
    <row r="330" spans="1:10" s="210" customFormat="1" ht="16.5" x14ac:dyDescent="0.25">
      <c r="A330" s="202">
        <v>325</v>
      </c>
      <c r="B330" s="200" t="s">
        <v>5618</v>
      </c>
      <c r="C330" s="238" t="s">
        <v>2078</v>
      </c>
      <c r="D330" s="82">
        <v>40455</v>
      </c>
      <c r="E330" s="250" t="s">
        <v>3663</v>
      </c>
      <c r="F330" s="250" t="s">
        <v>4630</v>
      </c>
      <c r="G330" s="84" t="s">
        <v>3360</v>
      </c>
      <c r="H330" s="86" t="s">
        <v>5619</v>
      </c>
      <c r="I330" s="86" t="s">
        <v>5620</v>
      </c>
      <c r="J330" s="86" t="s">
        <v>5621</v>
      </c>
    </row>
    <row r="331" spans="1:10" s="210" customFormat="1" ht="16.5" x14ac:dyDescent="0.25">
      <c r="A331" s="202">
        <v>326</v>
      </c>
      <c r="B331" s="203"/>
      <c r="C331" s="148" t="s">
        <v>2087</v>
      </c>
      <c r="D331" s="89">
        <v>40293</v>
      </c>
      <c r="E331" s="235" t="s">
        <v>3663</v>
      </c>
      <c r="F331" s="235" t="s">
        <v>4630</v>
      </c>
      <c r="G331" s="90" t="s">
        <v>3230</v>
      </c>
      <c r="H331" s="71" t="s">
        <v>5622</v>
      </c>
      <c r="I331" s="85" t="s">
        <v>5623</v>
      </c>
      <c r="J331" s="85" t="s">
        <v>5624</v>
      </c>
    </row>
    <row r="332" spans="1:10" s="210" customFormat="1" ht="18.75" customHeight="1" x14ac:dyDescent="0.25">
      <c r="A332" s="202">
        <v>327</v>
      </c>
      <c r="B332" s="203"/>
      <c r="C332" s="114" t="s">
        <v>2081</v>
      </c>
      <c r="D332" s="68">
        <v>40277</v>
      </c>
      <c r="E332" s="208" t="s">
        <v>3663</v>
      </c>
      <c r="F332" s="208" t="s">
        <v>4630</v>
      </c>
      <c r="G332" s="70" t="s">
        <v>4690</v>
      </c>
      <c r="H332" s="71" t="s">
        <v>5625</v>
      </c>
      <c r="I332" s="71" t="s">
        <v>5626</v>
      </c>
      <c r="J332" s="71" t="s">
        <v>5627</v>
      </c>
    </row>
    <row r="333" spans="1:10" s="210" customFormat="1" ht="18.75" customHeight="1" x14ac:dyDescent="0.25">
      <c r="A333" s="202">
        <v>328</v>
      </c>
      <c r="B333" s="203"/>
      <c r="C333" s="114" t="s">
        <v>2123</v>
      </c>
      <c r="D333" s="68">
        <v>40319</v>
      </c>
      <c r="E333" s="208" t="s">
        <v>3303</v>
      </c>
      <c r="F333" s="208" t="s">
        <v>3304</v>
      </c>
      <c r="G333" s="70" t="s">
        <v>3230</v>
      </c>
      <c r="H333" s="71" t="s">
        <v>5628</v>
      </c>
      <c r="I333" s="71" t="s">
        <v>5629</v>
      </c>
      <c r="J333" s="71" t="s">
        <v>5630</v>
      </c>
    </row>
    <row r="334" spans="1:10" s="210" customFormat="1" ht="18.75" customHeight="1" x14ac:dyDescent="0.25">
      <c r="A334" s="202">
        <v>329</v>
      </c>
      <c r="B334" s="203"/>
      <c r="C334" s="114" t="s">
        <v>5631</v>
      </c>
      <c r="D334" s="68">
        <v>40221</v>
      </c>
      <c r="E334" s="208" t="s">
        <v>3303</v>
      </c>
      <c r="F334" s="208" t="s">
        <v>3304</v>
      </c>
      <c r="G334" s="70" t="s">
        <v>3276</v>
      </c>
      <c r="H334" s="71" t="s">
        <v>5632</v>
      </c>
      <c r="I334" s="71" t="s">
        <v>5633</v>
      </c>
      <c r="J334" s="71" t="s">
        <v>5634</v>
      </c>
    </row>
    <row r="335" spans="1:10" s="210" customFormat="1" ht="18.75" customHeight="1" thickBot="1" x14ac:dyDescent="0.3">
      <c r="A335" s="202">
        <v>330</v>
      </c>
      <c r="B335" s="205"/>
      <c r="C335" s="165" t="s">
        <v>1989</v>
      </c>
      <c r="D335" s="77">
        <v>40179</v>
      </c>
      <c r="E335" s="211" t="s">
        <v>3643</v>
      </c>
      <c r="F335" s="211" t="s">
        <v>3644</v>
      </c>
      <c r="G335" s="79" t="s">
        <v>3764</v>
      </c>
      <c r="H335" s="207" t="s">
        <v>5635</v>
      </c>
      <c r="I335" s="80" t="s">
        <v>5636</v>
      </c>
      <c r="J335" s="80" t="s">
        <v>5637</v>
      </c>
    </row>
    <row r="336" spans="1:10" ht="18.75" customHeight="1" x14ac:dyDescent="0.25">
      <c r="A336" s="202">
        <v>331</v>
      </c>
      <c r="B336" s="200" t="s">
        <v>5638</v>
      </c>
      <c r="C336" s="238" t="s">
        <v>3078</v>
      </c>
      <c r="D336" s="82">
        <v>40109</v>
      </c>
      <c r="E336" s="87" t="s">
        <v>3554</v>
      </c>
      <c r="F336" s="87" t="s">
        <v>3555</v>
      </c>
      <c r="G336" s="84" t="s">
        <v>3276</v>
      </c>
      <c r="H336" s="86" t="s">
        <v>5639</v>
      </c>
      <c r="I336" s="213" t="s">
        <v>5640</v>
      </c>
      <c r="J336" s="184" t="s">
        <v>5641</v>
      </c>
    </row>
    <row r="337" spans="1:10" ht="18.75" customHeight="1" x14ac:dyDescent="0.25">
      <c r="A337" s="202">
        <v>332</v>
      </c>
      <c r="B337" s="203"/>
      <c r="C337" s="114" t="s">
        <v>2667</v>
      </c>
      <c r="D337" s="68">
        <v>39967</v>
      </c>
      <c r="E337" s="69" t="s">
        <v>3257</v>
      </c>
      <c r="F337" s="69" t="s">
        <v>3258</v>
      </c>
      <c r="G337" s="70" t="s">
        <v>3276</v>
      </c>
      <c r="H337" s="71" t="s">
        <v>5642</v>
      </c>
      <c r="I337" s="204" t="s">
        <v>5643</v>
      </c>
      <c r="J337" s="115" t="s">
        <v>5644</v>
      </c>
    </row>
    <row r="338" spans="1:10" ht="18.75" customHeight="1" x14ac:dyDescent="0.25">
      <c r="A338" s="202">
        <v>333</v>
      </c>
      <c r="B338" s="203"/>
      <c r="C338" s="114" t="s">
        <v>3008</v>
      </c>
      <c r="D338" s="68">
        <v>39830</v>
      </c>
      <c r="E338" s="83" t="s">
        <v>3591</v>
      </c>
      <c r="F338" s="83" t="s">
        <v>3592</v>
      </c>
      <c r="G338" s="70" t="s">
        <v>3276</v>
      </c>
      <c r="H338" s="71" t="s">
        <v>5645</v>
      </c>
      <c r="I338" s="204" t="s">
        <v>5646</v>
      </c>
      <c r="J338" s="115" t="s">
        <v>5647</v>
      </c>
    </row>
    <row r="339" spans="1:10" ht="18.75" customHeight="1" x14ac:dyDescent="0.25">
      <c r="A339" s="202">
        <v>334</v>
      </c>
      <c r="B339" s="203"/>
      <c r="C339" s="67" t="s">
        <v>2891</v>
      </c>
      <c r="D339" s="68">
        <v>40145</v>
      </c>
      <c r="E339" s="69" t="s">
        <v>5648</v>
      </c>
      <c r="F339" s="69" t="s">
        <v>3713</v>
      </c>
      <c r="G339" s="69" t="s">
        <v>3391</v>
      </c>
      <c r="H339" s="71" t="s">
        <v>5649</v>
      </c>
      <c r="I339" s="204" t="s">
        <v>5650</v>
      </c>
      <c r="J339" s="71" t="s">
        <v>5651</v>
      </c>
    </row>
    <row r="340" spans="1:10" ht="18.75" customHeight="1" thickBot="1" x14ac:dyDescent="0.3">
      <c r="A340" s="202">
        <v>335</v>
      </c>
      <c r="B340" s="205"/>
      <c r="C340" s="76" t="s">
        <v>2462</v>
      </c>
      <c r="D340" s="77">
        <v>40060</v>
      </c>
      <c r="E340" s="94" t="s">
        <v>3274</v>
      </c>
      <c r="F340" s="94" t="s">
        <v>3275</v>
      </c>
      <c r="G340" s="78" t="s">
        <v>3360</v>
      </c>
      <c r="H340" s="80" t="s">
        <v>5652</v>
      </c>
      <c r="I340" s="207" t="s">
        <v>5653</v>
      </c>
      <c r="J340" s="80" t="s">
        <v>5654</v>
      </c>
    </row>
    <row r="341" spans="1:10" ht="16.5" x14ac:dyDescent="0.25">
      <c r="A341" s="257"/>
      <c r="B341" s="258"/>
      <c r="C341" s="259"/>
      <c r="D341" s="190"/>
      <c r="E341" s="190"/>
      <c r="F341" s="190"/>
      <c r="G341" s="190"/>
      <c r="H341" s="191"/>
      <c r="I341" s="191"/>
      <c r="J341" s="191"/>
    </row>
  </sheetData>
  <mergeCells count="62">
    <mergeCell ref="B336:B340"/>
    <mergeCell ref="D341:G341"/>
    <mergeCell ref="B301:B305"/>
    <mergeCell ref="B306:B311"/>
    <mergeCell ref="B312:B317"/>
    <mergeCell ref="B318:B323"/>
    <mergeCell ref="B324:B329"/>
    <mergeCell ref="B330:B335"/>
    <mergeCell ref="B265:B270"/>
    <mergeCell ref="B271:B276"/>
    <mergeCell ref="B277:B282"/>
    <mergeCell ref="B283:B288"/>
    <mergeCell ref="B289:B294"/>
    <mergeCell ref="B295:B300"/>
    <mergeCell ref="B229:B234"/>
    <mergeCell ref="B235:B240"/>
    <mergeCell ref="B241:B246"/>
    <mergeCell ref="B247:B252"/>
    <mergeCell ref="B253:B258"/>
    <mergeCell ref="B259:B264"/>
    <mergeCell ref="B193:B198"/>
    <mergeCell ref="B199:B204"/>
    <mergeCell ref="B205:B210"/>
    <mergeCell ref="B211:B216"/>
    <mergeCell ref="B217:B222"/>
    <mergeCell ref="B223:B228"/>
    <mergeCell ref="B158:B163"/>
    <mergeCell ref="B164:B168"/>
    <mergeCell ref="B169:B174"/>
    <mergeCell ref="B175:B180"/>
    <mergeCell ref="B181:B186"/>
    <mergeCell ref="B187:B192"/>
    <mergeCell ref="B123:B128"/>
    <mergeCell ref="B129:B134"/>
    <mergeCell ref="B135:B140"/>
    <mergeCell ref="B141:B146"/>
    <mergeCell ref="B147:B152"/>
    <mergeCell ref="B153:B157"/>
    <mergeCell ref="B87:B92"/>
    <mergeCell ref="B93:B98"/>
    <mergeCell ref="B99:B104"/>
    <mergeCell ref="B105:B110"/>
    <mergeCell ref="B111:B116"/>
    <mergeCell ref="B117:B122"/>
    <mergeCell ref="B53:B57"/>
    <mergeCell ref="B58:B63"/>
    <mergeCell ref="B64:B69"/>
    <mergeCell ref="B70:B74"/>
    <mergeCell ref="B75:B80"/>
    <mergeCell ref="B81:B86"/>
    <mergeCell ref="B18:B23"/>
    <mergeCell ref="B24:B29"/>
    <mergeCell ref="B30:B35"/>
    <mergeCell ref="B36:B41"/>
    <mergeCell ref="B42:B46"/>
    <mergeCell ref="B47:B52"/>
    <mergeCell ref="A1:E1"/>
    <mergeCell ref="A2:J2"/>
    <mergeCell ref="A3:J3"/>
    <mergeCell ref="A4:J4"/>
    <mergeCell ref="B6:B11"/>
    <mergeCell ref="B12:B1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"/>
  <sheetViews>
    <sheetView showGridLines="0" zoomScale="85" zoomScaleNormal="85" workbookViewId="0">
      <selection activeCell="C13" sqref="C13"/>
    </sheetView>
  </sheetViews>
  <sheetFormatPr defaultRowHeight="15" x14ac:dyDescent="0.25"/>
  <cols>
    <col min="1" max="1" width="12" style="18" customWidth="1"/>
    <col min="2" max="2" width="25" style="18" customWidth="1"/>
    <col min="3" max="3" width="63.28515625" style="18" customWidth="1"/>
    <col min="4" max="5" width="15" style="18" customWidth="1"/>
    <col min="6" max="6" width="38.28515625" style="18" customWidth="1"/>
    <col min="7" max="16384" width="9.140625" style="18"/>
  </cols>
  <sheetData>
    <row r="1" spans="1:6" ht="20.25" x14ac:dyDescent="0.3">
      <c r="A1" s="43" t="s">
        <v>246</v>
      </c>
      <c r="B1" s="43"/>
      <c r="C1" s="43"/>
      <c r="D1" s="43"/>
      <c r="E1" s="43"/>
      <c r="F1" s="43"/>
    </row>
    <row r="2" spans="1:6" x14ac:dyDescent="0.25">
      <c r="A2" s="44" t="s">
        <v>247</v>
      </c>
      <c r="B2" s="44"/>
      <c r="C2" s="44"/>
      <c r="D2" s="44"/>
      <c r="E2" s="44"/>
      <c r="F2" s="44"/>
    </row>
    <row r="4" spans="1:6" ht="25.5" x14ac:dyDescent="0.25">
      <c r="A4" s="19" t="s">
        <v>248</v>
      </c>
      <c r="B4" s="19" t="s">
        <v>249</v>
      </c>
      <c r="C4" s="19" t="s">
        <v>250</v>
      </c>
      <c r="D4" s="19" t="s">
        <v>251</v>
      </c>
      <c r="E4" s="19" t="s">
        <v>252</v>
      </c>
      <c r="F4" s="19" t="s">
        <v>253</v>
      </c>
    </row>
    <row r="5" spans="1:6" x14ac:dyDescent="0.25">
      <c r="A5" s="29" t="s">
        <v>254</v>
      </c>
      <c r="B5" s="30" t="s">
        <v>255</v>
      </c>
      <c r="C5" s="30" t="s">
        <v>256</v>
      </c>
      <c r="D5" s="29"/>
      <c r="E5" s="29">
        <v>1</v>
      </c>
      <c r="F5" s="30" t="s">
        <v>257</v>
      </c>
    </row>
    <row r="6" spans="1:6" x14ac:dyDescent="0.25">
      <c r="A6" s="31" t="s">
        <v>258</v>
      </c>
      <c r="B6" s="32" t="s">
        <v>255</v>
      </c>
      <c r="C6" s="32" t="s">
        <v>259</v>
      </c>
      <c r="D6" s="31"/>
      <c r="E6" s="31">
        <v>3</v>
      </c>
      <c r="F6" s="32" t="s">
        <v>260</v>
      </c>
    </row>
    <row r="7" spans="1:6" x14ac:dyDescent="0.25">
      <c r="A7" s="29" t="s">
        <v>261</v>
      </c>
      <c r="B7" s="30" t="s">
        <v>255</v>
      </c>
      <c r="C7" s="30" t="s">
        <v>262</v>
      </c>
      <c r="D7" s="29"/>
      <c r="E7" s="29">
        <v>3</v>
      </c>
      <c r="F7" s="30" t="s">
        <v>263</v>
      </c>
    </row>
    <row r="8" spans="1:6" x14ac:dyDescent="0.25">
      <c r="A8" s="31" t="s">
        <v>264</v>
      </c>
      <c r="B8" s="32" t="s">
        <v>255</v>
      </c>
      <c r="C8" s="32" t="s">
        <v>265</v>
      </c>
      <c r="D8" s="31"/>
      <c r="E8" s="31">
        <v>3</v>
      </c>
      <c r="F8" s="32" t="s">
        <v>266</v>
      </c>
    </row>
    <row r="9" spans="1:6" x14ac:dyDescent="0.25">
      <c r="A9" s="29" t="s">
        <v>267</v>
      </c>
      <c r="B9" s="30" t="s">
        <v>268</v>
      </c>
      <c r="C9" s="30" t="s">
        <v>269</v>
      </c>
      <c r="D9" s="29"/>
      <c r="E9" s="29">
        <v>5</v>
      </c>
      <c r="F9" s="30" t="s">
        <v>270</v>
      </c>
    </row>
    <row r="10" spans="1:6" x14ac:dyDescent="0.25">
      <c r="A10" s="31" t="s">
        <v>271</v>
      </c>
      <c r="B10" s="32" t="s">
        <v>268</v>
      </c>
      <c r="C10" s="32" t="s">
        <v>272</v>
      </c>
      <c r="D10" s="31"/>
      <c r="E10" s="31">
        <v>5</v>
      </c>
      <c r="F10" s="32" t="s">
        <v>273</v>
      </c>
    </row>
    <row r="11" spans="1:6" ht="25.5" x14ac:dyDescent="0.25">
      <c r="A11" s="29" t="s">
        <v>274</v>
      </c>
      <c r="B11" s="30" t="s">
        <v>268</v>
      </c>
      <c r="C11" s="30" t="s">
        <v>275</v>
      </c>
      <c r="D11" s="29"/>
      <c r="E11" s="29">
        <v>3</v>
      </c>
      <c r="F11" s="30" t="s">
        <v>276</v>
      </c>
    </row>
    <row r="12" spans="1:6" x14ac:dyDescent="0.25">
      <c r="A12" s="31" t="s">
        <v>277</v>
      </c>
      <c r="B12" s="32" t="s">
        <v>255</v>
      </c>
      <c r="C12" s="32" t="s">
        <v>278</v>
      </c>
      <c r="D12" s="31"/>
      <c r="E12" s="31">
        <v>3</v>
      </c>
      <c r="F12" s="32" t="s">
        <v>279</v>
      </c>
    </row>
    <row r="13" spans="1:6" ht="25.5" x14ac:dyDescent="0.25">
      <c r="A13" s="29" t="s">
        <v>280</v>
      </c>
      <c r="B13" s="30" t="s">
        <v>281</v>
      </c>
      <c r="C13" s="30" t="s">
        <v>282</v>
      </c>
      <c r="D13" s="29"/>
      <c r="E13" s="29">
        <v>10</v>
      </c>
      <c r="F13" s="30" t="s">
        <v>283</v>
      </c>
    </row>
    <row r="14" spans="1:6" x14ac:dyDescent="0.25">
      <c r="A14" s="31" t="s">
        <v>284</v>
      </c>
      <c r="B14" s="32" t="s">
        <v>255</v>
      </c>
      <c r="C14" s="32" t="s">
        <v>285</v>
      </c>
      <c r="D14" s="31"/>
      <c r="E14" s="31">
        <v>20</v>
      </c>
      <c r="F14" s="32" t="s">
        <v>286</v>
      </c>
    </row>
    <row r="15" spans="1:6" ht="25.5" x14ac:dyDescent="0.25">
      <c r="A15" s="29" t="s">
        <v>287</v>
      </c>
      <c r="B15" s="30" t="s">
        <v>288</v>
      </c>
      <c r="C15" s="30" t="s">
        <v>289</v>
      </c>
      <c r="D15" s="29">
        <v>5</v>
      </c>
      <c r="E15" s="29"/>
      <c r="F15" s="30" t="s">
        <v>290</v>
      </c>
    </row>
    <row r="16" spans="1:6" x14ac:dyDescent="0.25">
      <c r="A16" s="31" t="s">
        <v>291</v>
      </c>
      <c r="B16" s="32" t="s">
        <v>288</v>
      </c>
      <c r="C16" s="32" t="s">
        <v>292</v>
      </c>
      <c r="D16" s="31">
        <v>3</v>
      </c>
      <c r="E16" s="31"/>
      <c r="F16" s="32" t="s">
        <v>293</v>
      </c>
    </row>
    <row r="17" spans="1:6" x14ac:dyDescent="0.25">
      <c r="A17" s="29" t="s">
        <v>294</v>
      </c>
      <c r="B17" s="30" t="s">
        <v>288</v>
      </c>
      <c r="C17" s="30" t="s">
        <v>295</v>
      </c>
      <c r="D17" s="29">
        <v>2</v>
      </c>
      <c r="E17" s="29"/>
      <c r="F17" s="30" t="s">
        <v>296</v>
      </c>
    </row>
  </sheetData>
  <mergeCells count="2">
    <mergeCell ref="A1:F1"/>
    <mergeCell ref="A2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12"/>
  <sheetViews>
    <sheetView showGridLines="0" zoomScale="70" zoomScaleNormal="70" workbookViewId="0">
      <selection activeCell="J19" sqref="J19"/>
    </sheetView>
  </sheetViews>
  <sheetFormatPr defaultRowHeight="15" x14ac:dyDescent="0.25"/>
  <cols>
    <col min="1" max="1" width="6" style="18" customWidth="1"/>
    <col min="2" max="2" width="14" style="18" customWidth="1"/>
    <col min="3" max="4" width="12" style="18" customWidth="1"/>
    <col min="5" max="5" width="14" style="18" customWidth="1"/>
    <col min="6" max="7" width="25" style="18" customWidth="1"/>
    <col min="8" max="8" width="12" style="18" customWidth="1"/>
    <col min="9" max="9" width="45" style="18" customWidth="1"/>
    <col min="10" max="11" width="14" style="18" customWidth="1"/>
    <col min="12" max="12" width="22" style="18" customWidth="1"/>
    <col min="13" max="13" width="18" style="18" customWidth="1"/>
    <col min="14" max="16384" width="9.140625" style="18"/>
  </cols>
  <sheetData>
    <row r="1" spans="1:13" ht="20.25" x14ac:dyDescent="0.3">
      <c r="A1" s="43" t="s">
        <v>297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</row>
    <row r="2" spans="1:13" x14ac:dyDescent="0.25">
      <c r="A2" s="44" t="s">
        <v>298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</row>
    <row r="4" spans="1:13" ht="25.5" x14ac:dyDescent="0.25">
      <c r="A4" s="19" t="s">
        <v>3</v>
      </c>
      <c r="B4" s="19" t="s">
        <v>299</v>
      </c>
      <c r="C4" s="19" t="s">
        <v>300</v>
      </c>
      <c r="D4" s="19" t="s">
        <v>301</v>
      </c>
      <c r="E4" s="19" t="s">
        <v>302</v>
      </c>
      <c r="F4" s="19" t="s">
        <v>303</v>
      </c>
      <c r="G4" s="19" t="s">
        <v>304</v>
      </c>
      <c r="H4" s="19" t="s">
        <v>248</v>
      </c>
      <c r="I4" s="19" t="s">
        <v>305</v>
      </c>
      <c r="J4" s="19" t="s">
        <v>306</v>
      </c>
      <c r="K4" s="19" t="s">
        <v>307</v>
      </c>
      <c r="L4" s="19" t="s">
        <v>308</v>
      </c>
      <c r="M4" s="19" t="s">
        <v>309</v>
      </c>
    </row>
    <row r="5" spans="1:13" ht="25.5" x14ac:dyDescent="0.25">
      <c r="A5" s="33">
        <v>1</v>
      </c>
      <c r="B5" s="33" t="s">
        <v>310</v>
      </c>
      <c r="C5" s="33" t="s">
        <v>311</v>
      </c>
      <c r="D5" s="33" t="s">
        <v>312</v>
      </c>
      <c r="E5" s="33" t="s">
        <v>313</v>
      </c>
      <c r="F5" s="34" t="s">
        <v>314</v>
      </c>
      <c r="G5" s="34" t="s">
        <v>255</v>
      </c>
      <c r="H5" s="33" t="s">
        <v>254</v>
      </c>
      <c r="I5" s="34" t="s">
        <v>315</v>
      </c>
      <c r="J5" s="33">
        <v>0</v>
      </c>
      <c r="K5" s="33">
        <v>30</v>
      </c>
      <c r="L5" s="34" t="s">
        <v>316</v>
      </c>
      <c r="M5" s="34" t="s">
        <v>317</v>
      </c>
    </row>
    <row r="6" spans="1:13" x14ac:dyDescent="0.25">
      <c r="A6" s="33">
        <v>2</v>
      </c>
      <c r="B6" s="33" t="s">
        <v>318</v>
      </c>
      <c r="C6" s="33" t="s">
        <v>311</v>
      </c>
      <c r="D6" s="33" t="s">
        <v>319</v>
      </c>
      <c r="E6" s="33" t="s">
        <v>313</v>
      </c>
      <c r="F6" s="34" t="s">
        <v>320</v>
      </c>
      <c r="G6" s="34" t="s">
        <v>268</v>
      </c>
      <c r="H6" s="33" t="s">
        <v>267</v>
      </c>
      <c r="I6" s="34" t="s">
        <v>321</v>
      </c>
      <c r="J6" s="33">
        <v>0</v>
      </c>
      <c r="K6" s="33">
        <v>5</v>
      </c>
      <c r="L6" s="34" t="s">
        <v>322</v>
      </c>
      <c r="M6" s="34" t="s">
        <v>317</v>
      </c>
    </row>
    <row r="7" spans="1:13" x14ac:dyDescent="0.25">
      <c r="A7" s="33">
        <v>3</v>
      </c>
      <c r="B7" s="33" t="s">
        <v>323</v>
      </c>
      <c r="C7" s="33" t="s">
        <v>311</v>
      </c>
      <c r="D7" s="33" t="s">
        <v>324</v>
      </c>
      <c r="E7" s="33" t="s">
        <v>325</v>
      </c>
      <c r="F7" s="34" t="s">
        <v>326</v>
      </c>
      <c r="G7" s="34" t="s">
        <v>255</v>
      </c>
      <c r="H7" s="33" t="s">
        <v>261</v>
      </c>
      <c r="I7" s="34" t="s">
        <v>327</v>
      </c>
      <c r="J7" s="33">
        <v>0</v>
      </c>
      <c r="K7" s="33">
        <v>80</v>
      </c>
      <c r="L7" s="34" t="s">
        <v>328</v>
      </c>
      <c r="M7" s="34" t="s">
        <v>317</v>
      </c>
    </row>
    <row r="8" spans="1:13" x14ac:dyDescent="0.25">
      <c r="A8" s="33">
        <v>4</v>
      </c>
      <c r="B8" s="33" t="s">
        <v>329</v>
      </c>
      <c r="C8" s="33" t="s">
        <v>311</v>
      </c>
      <c r="D8" s="33" t="s">
        <v>330</v>
      </c>
      <c r="E8" s="33" t="s">
        <v>331</v>
      </c>
      <c r="F8" s="34" t="s">
        <v>332</v>
      </c>
      <c r="G8" s="34" t="s">
        <v>268</v>
      </c>
      <c r="H8" s="33" t="s">
        <v>274</v>
      </c>
      <c r="I8" s="34" t="s">
        <v>333</v>
      </c>
      <c r="J8" s="33">
        <v>0</v>
      </c>
      <c r="K8" s="33">
        <v>3</v>
      </c>
      <c r="L8" s="34" t="s">
        <v>334</v>
      </c>
      <c r="M8" s="34" t="s">
        <v>317</v>
      </c>
    </row>
    <row r="9" spans="1:13" x14ac:dyDescent="0.25">
      <c r="A9" s="33">
        <v>5</v>
      </c>
      <c r="B9" s="33" t="s">
        <v>335</v>
      </c>
      <c r="C9" s="33" t="s">
        <v>311</v>
      </c>
      <c r="D9" s="33" t="s">
        <v>336</v>
      </c>
      <c r="E9" s="33" t="s">
        <v>337</v>
      </c>
      <c r="F9" s="34" t="s">
        <v>338</v>
      </c>
      <c r="G9" s="34" t="s">
        <v>255</v>
      </c>
      <c r="H9" s="33" t="s">
        <v>258</v>
      </c>
      <c r="I9" s="34" t="s">
        <v>339</v>
      </c>
      <c r="J9" s="33">
        <v>0</v>
      </c>
      <c r="K9" s="33">
        <v>50</v>
      </c>
      <c r="L9" s="34" t="s">
        <v>340</v>
      </c>
      <c r="M9" s="34" t="s">
        <v>317</v>
      </c>
    </row>
    <row r="10" spans="1:13" x14ac:dyDescent="0.25">
      <c r="A10" s="35">
        <v>6</v>
      </c>
      <c r="B10" s="35" t="s">
        <v>341</v>
      </c>
      <c r="C10" s="35" t="s">
        <v>311</v>
      </c>
      <c r="D10" s="35" t="s">
        <v>342</v>
      </c>
      <c r="E10" s="35" t="s">
        <v>343</v>
      </c>
      <c r="F10" s="36" t="s">
        <v>344</v>
      </c>
      <c r="G10" s="36" t="s">
        <v>288</v>
      </c>
      <c r="H10" s="35" t="s">
        <v>287</v>
      </c>
      <c r="I10" s="36" t="s">
        <v>345</v>
      </c>
      <c r="J10" s="35">
        <v>5</v>
      </c>
      <c r="K10" s="35">
        <v>80</v>
      </c>
      <c r="L10" s="36" t="s">
        <v>346</v>
      </c>
      <c r="M10" s="36" t="s">
        <v>317</v>
      </c>
    </row>
    <row r="11" spans="1:13" x14ac:dyDescent="0.25">
      <c r="A11" s="33">
        <v>7</v>
      </c>
      <c r="B11" s="33" t="s">
        <v>347</v>
      </c>
      <c r="C11" s="33" t="s">
        <v>348</v>
      </c>
      <c r="D11" s="33" t="s">
        <v>312</v>
      </c>
      <c r="E11" s="33" t="s">
        <v>313</v>
      </c>
      <c r="F11" s="34" t="s">
        <v>349</v>
      </c>
      <c r="G11" s="34" t="s">
        <v>268</v>
      </c>
      <c r="H11" s="33" t="s">
        <v>271</v>
      </c>
      <c r="I11" s="34" t="s">
        <v>350</v>
      </c>
      <c r="J11" s="33">
        <v>0</v>
      </c>
      <c r="K11" s="33">
        <v>5</v>
      </c>
      <c r="L11" s="34" t="s">
        <v>351</v>
      </c>
      <c r="M11" s="34" t="s">
        <v>317</v>
      </c>
    </row>
    <row r="12" spans="1:13" ht="25.5" x14ac:dyDescent="0.25">
      <c r="A12" s="33">
        <v>8</v>
      </c>
      <c r="B12" s="33" t="s">
        <v>352</v>
      </c>
      <c r="C12" s="33" t="s">
        <v>348</v>
      </c>
      <c r="D12" s="33" t="s">
        <v>319</v>
      </c>
      <c r="E12" s="33" t="s">
        <v>353</v>
      </c>
      <c r="F12" s="34" t="s">
        <v>354</v>
      </c>
      <c r="G12" s="34" t="s">
        <v>281</v>
      </c>
      <c r="H12" s="33" t="s">
        <v>280</v>
      </c>
      <c r="I12" s="34" t="s">
        <v>355</v>
      </c>
      <c r="J12" s="33">
        <v>0</v>
      </c>
      <c r="K12" s="33">
        <v>10</v>
      </c>
      <c r="L12" s="34" t="s">
        <v>356</v>
      </c>
      <c r="M12" s="34" t="s">
        <v>317</v>
      </c>
    </row>
    <row r="13" spans="1:13" ht="25.5" x14ac:dyDescent="0.25">
      <c r="A13" s="31">
        <v>9</v>
      </c>
      <c r="B13" s="33" t="s">
        <v>3205</v>
      </c>
      <c r="C13" s="31" t="s">
        <v>348</v>
      </c>
      <c r="D13" s="33" t="s">
        <v>324</v>
      </c>
      <c r="E13" s="33" t="s">
        <v>313</v>
      </c>
      <c r="F13" s="34" t="s">
        <v>314</v>
      </c>
      <c r="G13" s="34" t="s">
        <v>281</v>
      </c>
      <c r="H13" s="31" t="s">
        <v>267</v>
      </c>
      <c r="I13" s="34" t="s">
        <v>355</v>
      </c>
      <c r="J13" s="31"/>
      <c r="K13" s="31">
        <v>30</v>
      </c>
      <c r="L13" s="34" t="s">
        <v>356</v>
      </c>
      <c r="M13" s="34" t="s">
        <v>317</v>
      </c>
    </row>
    <row r="14" spans="1:13" x14ac:dyDescent="0.25">
      <c r="A14" s="31">
        <v>10</v>
      </c>
      <c r="B14" s="33" t="s">
        <v>3205</v>
      </c>
      <c r="C14" s="31" t="s">
        <v>348</v>
      </c>
      <c r="D14" s="31" t="s">
        <v>3204</v>
      </c>
      <c r="E14" s="33" t="s">
        <v>325</v>
      </c>
      <c r="F14" s="10" t="s">
        <v>515</v>
      </c>
      <c r="G14" s="34" t="s">
        <v>268</v>
      </c>
      <c r="H14" s="31" t="s">
        <v>267</v>
      </c>
      <c r="I14" s="34" t="s">
        <v>355</v>
      </c>
      <c r="J14" s="31">
        <v>0</v>
      </c>
      <c r="K14" s="31">
        <v>80</v>
      </c>
      <c r="L14" s="34" t="s">
        <v>356</v>
      </c>
      <c r="M14" s="34" t="s">
        <v>317</v>
      </c>
    </row>
    <row r="15" spans="1:13" x14ac:dyDescent="0.25">
      <c r="A15" s="31">
        <v>11</v>
      </c>
      <c r="B15" s="31"/>
      <c r="C15" s="31"/>
      <c r="D15" s="31"/>
      <c r="E15" s="31"/>
      <c r="F15" s="32"/>
      <c r="G15" s="32"/>
      <c r="H15" s="31"/>
      <c r="I15" s="32"/>
      <c r="J15" s="31"/>
      <c r="K15" s="31"/>
      <c r="L15" s="32"/>
      <c r="M15" s="34" t="s">
        <v>317</v>
      </c>
    </row>
    <row r="16" spans="1:13" x14ac:dyDescent="0.25">
      <c r="A16" s="31">
        <v>12</v>
      </c>
      <c r="B16" s="31"/>
      <c r="C16" s="31"/>
      <c r="D16" s="31"/>
      <c r="E16" s="31"/>
      <c r="F16" s="32"/>
      <c r="G16" s="32"/>
      <c r="H16" s="31"/>
      <c r="I16" s="32"/>
      <c r="J16" s="31"/>
      <c r="K16" s="31"/>
      <c r="L16" s="32"/>
      <c r="M16" s="34" t="s">
        <v>317</v>
      </c>
    </row>
    <row r="17" spans="1:13" x14ac:dyDescent="0.25">
      <c r="A17" s="31">
        <v>13</v>
      </c>
      <c r="B17" s="31"/>
      <c r="C17" s="31"/>
      <c r="D17" s="31"/>
      <c r="E17" s="31"/>
      <c r="F17" s="32"/>
      <c r="G17" s="32"/>
      <c r="H17" s="31"/>
      <c r="I17" s="32"/>
      <c r="J17" s="31"/>
      <c r="K17" s="31"/>
      <c r="L17" s="32"/>
      <c r="M17" s="34" t="s">
        <v>317</v>
      </c>
    </row>
    <row r="18" spans="1:13" x14ac:dyDescent="0.25">
      <c r="A18" s="31">
        <v>14</v>
      </c>
      <c r="B18" s="31"/>
      <c r="C18" s="31"/>
      <c r="D18" s="31"/>
      <c r="E18" s="31"/>
      <c r="F18" s="32"/>
      <c r="G18" s="32"/>
      <c r="H18" s="31"/>
      <c r="I18" s="32"/>
      <c r="J18" s="31"/>
      <c r="K18" s="31"/>
      <c r="L18" s="32"/>
      <c r="M18" s="34" t="s">
        <v>317</v>
      </c>
    </row>
    <row r="19" spans="1:13" x14ac:dyDescent="0.25">
      <c r="A19" s="31">
        <v>15</v>
      </c>
      <c r="B19" s="31"/>
      <c r="C19" s="31"/>
      <c r="D19" s="31"/>
      <c r="E19" s="31"/>
      <c r="F19" s="32"/>
      <c r="G19" s="32"/>
      <c r="H19" s="31"/>
      <c r="I19" s="32"/>
      <c r="J19" s="31"/>
      <c r="K19" s="31"/>
      <c r="L19" s="32"/>
      <c r="M19" s="34" t="s">
        <v>317</v>
      </c>
    </row>
    <row r="20" spans="1:13" x14ac:dyDescent="0.25">
      <c r="A20" s="31">
        <v>16</v>
      </c>
      <c r="B20" s="31"/>
      <c r="C20" s="31"/>
      <c r="D20" s="31"/>
      <c r="E20" s="31"/>
      <c r="F20" s="32"/>
      <c r="G20" s="32"/>
      <c r="H20" s="31"/>
      <c r="I20" s="32"/>
      <c r="J20" s="31"/>
      <c r="K20" s="31"/>
      <c r="L20" s="32"/>
      <c r="M20" s="34" t="s">
        <v>317</v>
      </c>
    </row>
    <row r="21" spans="1:13" x14ac:dyDescent="0.25">
      <c r="A21" s="31">
        <v>17</v>
      </c>
      <c r="B21" s="31"/>
      <c r="C21" s="31"/>
      <c r="D21" s="31"/>
      <c r="E21" s="31"/>
      <c r="F21" s="32"/>
      <c r="G21" s="32"/>
      <c r="H21" s="31"/>
      <c r="I21" s="32"/>
      <c r="J21" s="31"/>
      <c r="K21" s="31"/>
      <c r="L21" s="32"/>
      <c r="M21" s="32"/>
    </row>
    <row r="22" spans="1:13" x14ac:dyDescent="0.25">
      <c r="A22" s="31">
        <v>18</v>
      </c>
      <c r="B22" s="31"/>
      <c r="C22" s="31"/>
      <c r="D22" s="31"/>
      <c r="E22" s="31"/>
      <c r="F22" s="32"/>
      <c r="G22" s="32"/>
      <c r="H22" s="31"/>
      <c r="I22" s="32"/>
      <c r="J22" s="31"/>
      <c r="K22" s="31"/>
      <c r="L22" s="32"/>
      <c r="M22" s="32"/>
    </row>
    <row r="23" spans="1:13" x14ac:dyDescent="0.25">
      <c r="A23" s="31">
        <v>19</v>
      </c>
      <c r="B23" s="31"/>
      <c r="C23" s="31"/>
      <c r="D23" s="31"/>
      <c r="E23" s="31"/>
      <c r="F23" s="32"/>
      <c r="G23" s="32"/>
      <c r="H23" s="31"/>
      <c r="I23" s="32"/>
      <c r="J23" s="31"/>
      <c r="K23" s="31"/>
      <c r="L23" s="32"/>
      <c r="M23" s="32"/>
    </row>
    <row r="24" spans="1:13" x14ac:dyDescent="0.25">
      <c r="A24" s="31">
        <v>20</v>
      </c>
      <c r="B24" s="31"/>
      <c r="C24" s="31"/>
      <c r="D24" s="31"/>
      <c r="E24" s="31"/>
      <c r="F24" s="32"/>
      <c r="G24" s="32"/>
      <c r="H24" s="31"/>
      <c r="I24" s="32"/>
      <c r="J24" s="31"/>
      <c r="K24" s="31"/>
      <c r="L24" s="32"/>
      <c r="M24" s="32"/>
    </row>
    <row r="25" spans="1:13" x14ac:dyDescent="0.25">
      <c r="A25" s="31">
        <v>21</v>
      </c>
      <c r="B25" s="31"/>
      <c r="C25" s="31"/>
      <c r="D25" s="31"/>
      <c r="E25" s="31"/>
      <c r="F25" s="32"/>
      <c r="G25" s="32"/>
      <c r="H25" s="31"/>
      <c r="I25" s="32"/>
      <c r="J25" s="31"/>
      <c r="K25" s="31"/>
      <c r="L25" s="32"/>
      <c r="M25" s="32"/>
    </row>
    <row r="26" spans="1:13" x14ac:dyDescent="0.25">
      <c r="A26" s="31">
        <v>22</v>
      </c>
      <c r="B26" s="31"/>
      <c r="C26" s="31"/>
      <c r="D26" s="31"/>
      <c r="E26" s="31"/>
      <c r="F26" s="32"/>
      <c r="G26" s="32"/>
      <c r="H26" s="31"/>
      <c r="I26" s="32"/>
      <c r="J26" s="31"/>
      <c r="K26" s="31"/>
      <c r="L26" s="32"/>
      <c r="M26" s="32"/>
    </row>
    <row r="27" spans="1:13" x14ac:dyDescent="0.25">
      <c r="A27" s="31">
        <v>23</v>
      </c>
      <c r="B27" s="31"/>
      <c r="C27" s="31"/>
      <c r="D27" s="31"/>
      <c r="E27" s="31"/>
      <c r="F27" s="32"/>
      <c r="G27" s="32"/>
      <c r="H27" s="31"/>
      <c r="I27" s="32"/>
      <c r="J27" s="31"/>
      <c r="K27" s="31"/>
      <c r="L27" s="32"/>
      <c r="M27" s="32"/>
    </row>
    <row r="28" spans="1:13" x14ac:dyDescent="0.25">
      <c r="A28" s="31">
        <v>24</v>
      </c>
      <c r="B28" s="31"/>
      <c r="C28" s="31"/>
      <c r="D28" s="31"/>
      <c r="E28" s="31"/>
      <c r="F28" s="32"/>
      <c r="G28" s="32"/>
      <c r="H28" s="31"/>
      <c r="I28" s="32"/>
      <c r="J28" s="31"/>
      <c r="K28" s="31"/>
      <c r="L28" s="32"/>
      <c r="M28" s="32"/>
    </row>
    <row r="29" spans="1:13" x14ac:dyDescent="0.25">
      <c r="A29" s="31">
        <v>25</v>
      </c>
      <c r="B29" s="31"/>
      <c r="C29" s="31"/>
      <c r="D29" s="31"/>
      <c r="E29" s="31"/>
      <c r="F29" s="32"/>
      <c r="G29" s="32"/>
      <c r="H29" s="31"/>
      <c r="I29" s="32"/>
      <c r="J29" s="31"/>
      <c r="K29" s="31"/>
      <c r="L29" s="32"/>
      <c r="M29" s="32"/>
    </row>
    <row r="30" spans="1:13" x14ac:dyDescent="0.25">
      <c r="A30" s="31">
        <v>26</v>
      </c>
      <c r="B30" s="31"/>
      <c r="C30" s="31"/>
      <c r="D30" s="31"/>
      <c r="E30" s="31"/>
      <c r="F30" s="32"/>
      <c r="G30" s="32"/>
      <c r="H30" s="31"/>
      <c r="I30" s="32"/>
      <c r="J30" s="31"/>
      <c r="K30" s="31"/>
      <c r="L30" s="32"/>
      <c r="M30" s="32"/>
    </row>
    <row r="31" spans="1:13" x14ac:dyDescent="0.25">
      <c r="A31" s="31">
        <v>27</v>
      </c>
      <c r="B31" s="31"/>
      <c r="C31" s="31"/>
      <c r="D31" s="31"/>
      <c r="E31" s="31"/>
      <c r="F31" s="32"/>
      <c r="G31" s="32"/>
      <c r="H31" s="31"/>
      <c r="I31" s="32"/>
      <c r="J31" s="31"/>
      <c r="K31" s="31"/>
      <c r="L31" s="32"/>
      <c r="M31" s="32"/>
    </row>
    <row r="32" spans="1:13" x14ac:dyDescent="0.25">
      <c r="A32" s="31">
        <v>28</v>
      </c>
      <c r="B32" s="31"/>
      <c r="C32" s="31"/>
      <c r="D32" s="31"/>
      <c r="E32" s="31"/>
      <c r="F32" s="32"/>
      <c r="G32" s="32"/>
      <c r="H32" s="31"/>
      <c r="I32" s="32"/>
      <c r="J32" s="31"/>
      <c r="K32" s="31"/>
      <c r="L32" s="32"/>
      <c r="M32" s="32"/>
    </row>
    <row r="33" spans="1:13" x14ac:dyDescent="0.25">
      <c r="A33" s="31">
        <v>29</v>
      </c>
      <c r="B33" s="31"/>
      <c r="C33" s="31"/>
      <c r="D33" s="31"/>
      <c r="E33" s="31"/>
      <c r="F33" s="32"/>
      <c r="G33" s="32"/>
      <c r="H33" s="31"/>
      <c r="I33" s="32"/>
      <c r="J33" s="31"/>
      <c r="K33" s="31"/>
      <c r="L33" s="32"/>
      <c r="M33" s="32"/>
    </row>
    <row r="34" spans="1:13" x14ac:dyDescent="0.25">
      <c r="A34" s="31">
        <v>30</v>
      </c>
      <c r="B34" s="31"/>
      <c r="C34" s="31"/>
      <c r="D34" s="31"/>
      <c r="E34" s="31"/>
      <c r="F34" s="32"/>
      <c r="G34" s="32"/>
      <c r="H34" s="31"/>
      <c r="I34" s="32"/>
      <c r="J34" s="31"/>
      <c r="K34" s="31"/>
      <c r="L34" s="32"/>
      <c r="M34" s="32"/>
    </row>
    <row r="35" spans="1:13" x14ac:dyDescent="0.25">
      <c r="A35" s="31">
        <v>31</v>
      </c>
      <c r="B35" s="31"/>
      <c r="C35" s="31"/>
      <c r="D35" s="31"/>
      <c r="E35" s="31"/>
      <c r="F35" s="32"/>
      <c r="G35" s="32"/>
      <c r="H35" s="31"/>
      <c r="I35" s="32"/>
      <c r="J35" s="31"/>
      <c r="K35" s="31"/>
      <c r="L35" s="32"/>
      <c r="M35" s="32"/>
    </row>
    <row r="36" spans="1:13" x14ac:dyDescent="0.25">
      <c r="A36" s="31">
        <v>32</v>
      </c>
      <c r="B36" s="31"/>
      <c r="C36" s="31"/>
      <c r="D36" s="31"/>
      <c r="E36" s="31"/>
      <c r="F36" s="32"/>
      <c r="G36" s="32"/>
      <c r="H36" s="31"/>
      <c r="I36" s="32"/>
      <c r="J36" s="31"/>
      <c r="K36" s="31"/>
      <c r="L36" s="32"/>
      <c r="M36" s="32"/>
    </row>
    <row r="37" spans="1:13" x14ac:dyDescent="0.25">
      <c r="A37" s="31">
        <v>33</v>
      </c>
      <c r="B37" s="31"/>
      <c r="C37" s="31"/>
      <c r="D37" s="31"/>
      <c r="E37" s="31"/>
      <c r="F37" s="32"/>
      <c r="G37" s="32"/>
      <c r="H37" s="31"/>
      <c r="I37" s="32"/>
      <c r="J37" s="31"/>
      <c r="K37" s="31"/>
      <c r="L37" s="32"/>
      <c r="M37" s="32"/>
    </row>
    <row r="38" spans="1:13" x14ac:dyDescent="0.25">
      <c r="A38" s="31">
        <v>34</v>
      </c>
      <c r="B38" s="31"/>
      <c r="C38" s="31"/>
      <c r="D38" s="31"/>
      <c r="E38" s="31"/>
      <c r="F38" s="32"/>
      <c r="G38" s="32"/>
      <c r="H38" s="31"/>
      <c r="I38" s="32"/>
      <c r="J38" s="31"/>
      <c r="K38" s="31"/>
      <c r="L38" s="32"/>
      <c r="M38" s="32"/>
    </row>
    <row r="39" spans="1:13" x14ac:dyDescent="0.25">
      <c r="A39" s="31">
        <v>35</v>
      </c>
      <c r="B39" s="31"/>
      <c r="C39" s="31"/>
      <c r="D39" s="31"/>
      <c r="E39" s="31"/>
      <c r="F39" s="32"/>
      <c r="G39" s="32"/>
      <c r="H39" s="31"/>
      <c r="I39" s="32"/>
      <c r="J39" s="31"/>
      <c r="K39" s="31"/>
      <c r="L39" s="32"/>
      <c r="M39" s="32"/>
    </row>
    <row r="40" spans="1:13" x14ac:dyDescent="0.25">
      <c r="A40" s="31">
        <v>36</v>
      </c>
      <c r="B40" s="31"/>
      <c r="C40" s="31"/>
      <c r="D40" s="31"/>
      <c r="E40" s="31"/>
      <c r="F40" s="32"/>
      <c r="G40" s="32"/>
      <c r="H40" s="31"/>
      <c r="I40" s="32"/>
      <c r="J40" s="31"/>
      <c r="K40" s="31"/>
      <c r="L40" s="32"/>
      <c r="M40" s="32"/>
    </row>
    <row r="41" spans="1:13" x14ac:dyDescent="0.25">
      <c r="A41" s="31">
        <v>37</v>
      </c>
      <c r="B41" s="31"/>
      <c r="C41" s="31"/>
      <c r="D41" s="31"/>
      <c r="E41" s="31"/>
      <c r="F41" s="32"/>
      <c r="G41" s="32"/>
      <c r="H41" s="31"/>
      <c r="I41" s="32"/>
      <c r="J41" s="31"/>
      <c r="K41" s="31"/>
      <c r="L41" s="32"/>
      <c r="M41" s="32"/>
    </row>
    <row r="42" spans="1:13" x14ac:dyDescent="0.25">
      <c r="A42" s="31">
        <v>38</v>
      </c>
      <c r="B42" s="31"/>
      <c r="C42" s="31"/>
      <c r="D42" s="31"/>
      <c r="E42" s="31"/>
      <c r="F42" s="32"/>
      <c r="G42" s="32"/>
      <c r="H42" s="31"/>
      <c r="I42" s="32"/>
      <c r="J42" s="31"/>
      <c r="K42" s="31"/>
      <c r="L42" s="32"/>
      <c r="M42" s="32"/>
    </row>
    <row r="43" spans="1:13" x14ac:dyDescent="0.25">
      <c r="A43" s="31">
        <v>39</v>
      </c>
      <c r="B43" s="31"/>
      <c r="C43" s="31"/>
      <c r="D43" s="31"/>
      <c r="E43" s="31"/>
      <c r="F43" s="32"/>
      <c r="G43" s="32"/>
      <c r="H43" s="31"/>
      <c r="I43" s="32"/>
      <c r="J43" s="31"/>
      <c r="K43" s="31"/>
      <c r="L43" s="32"/>
      <c r="M43" s="32"/>
    </row>
    <row r="44" spans="1:13" x14ac:dyDescent="0.25">
      <c r="A44" s="31">
        <v>40</v>
      </c>
      <c r="B44" s="31"/>
      <c r="C44" s="31"/>
      <c r="D44" s="31"/>
      <c r="E44" s="31"/>
      <c r="F44" s="32"/>
      <c r="G44" s="32"/>
      <c r="H44" s="31"/>
      <c r="I44" s="32"/>
      <c r="J44" s="31"/>
      <c r="K44" s="31"/>
      <c r="L44" s="32"/>
      <c r="M44" s="32"/>
    </row>
    <row r="45" spans="1:13" x14ac:dyDescent="0.25">
      <c r="A45" s="31">
        <v>41</v>
      </c>
      <c r="B45" s="31"/>
      <c r="C45" s="31"/>
      <c r="D45" s="31"/>
      <c r="E45" s="31"/>
      <c r="F45" s="32"/>
      <c r="G45" s="32"/>
      <c r="H45" s="31"/>
      <c r="I45" s="32"/>
      <c r="J45" s="31"/>
      <c r="K45" s="31"/>
      <c r="L45" s="32"/>
      <c r="M45" s="32"/>
    </row>
    <row r="46" spans="1:13" x14ac:dyDescent="0.25">
      <c r="A46" s="31">
        <v>42</v>
      </c>
      <c r="B46" s="31"/>
      <c r="C46" s="31"/>
      <c r="D46" s="31"/>
      <c r="E46" s="31"/>
      <c r="F46" s="32"/>
      <c r="G46" s="32"/>
      <c r="H46" s="31"/>
      <c r="I46" s="32"/>
      <c r="J46" s="31"/>
      <c r="K46" s="31"/>
      <c r="L46" s="32"/>
      <c r="M46" s="32"/>
    </row>
    <row r="47" spans="1:13" x14ac:dyDescent="0.25">
      <c r="A47" s="31">
        <v>43</v>
      </c>
      <c r="B47" s="31"/>
      <c r="C47" s="31"/>
      <c r="D47" s="31"/>
      <c r="E47" s="31"/>
      <c r="F47" s="32"/>
      <c r="G47" s="32"/>
      <c r="H47" s="31"/>
      <c r="I47" s="32"/>
      <c r="J47" s="31"/>
      <c r="K47" s="31"/>
      <c r="L47" s="32"/>
      <c r="M47" s="32"/>
    </row>
    <row r="48" spans="1:13" x14ac:dyDescent="0.25">
      <c r="A48" s="31">
        <v>44</v>
      </c>
      <c r="B48" s="31"/>
      <c r="C48" s="31"/>
      <c r="D48" s="31"/>
      <c r="E48" s="31"/>
      <c r="F48" s="32"/>
      <c r="G48" s="32"/>
      <c r="H48" s="31"/>
      <c r="I48" s="32"/>
      <c r="J48" s="31"/>
      <c r="K48" s="31"/>
      <c r="L48" s="32"/>
      <c r="M48" s="32"/>
    </row>
    <row r="49" spans="1:13" x14ac:dyDescent="0.25">
      <c r="A49" s="31">
        <v>45</v>
      </c>
      <c r="B49" s="31"/>
      <c r="C49" s="31"/>
      <c r="D49" s="31"/>
      <c r="E49" s="31"/>
      <c r="F49" s="32"/>
      <c r="G49" s="32"/>
      <c r="H49" s="31"/>
      <c r="I49" s="32"/>
      <c r="J49" s="31"/>
      <c r="K49" s="31"/>
      <c r="L49" s="32"/>
      <c r="M49" s="32"/>
    </row>
    <row r="50" spans="1:13" x14ac:dyDescent="0.25">
      <c r="A50" s="31">
        <v>46</v>
      </c>
      <c r="B50" s="31"/>
      <c r="C50" s="31"/>
      <c r="D50" s="31"/>
      <c r="E50" s="31"/>
      <c r="F50" s="32"/>
      <c r="G50" s="32"/>
      <c r="H50" s="31"/>
      <c r="I50" s="32"/>
      <c r="J50" s="31"/>
      <c r="K50" s="31"/>
      <c r="L50" s="32"/>
      <c r="M50" s="32"/>
    </row>
    <row r="51" spans="1:13" x14ac:dyDescent="0.25">
      <c r="A51" s="31">
        <v>47</v>
      </c>
      <c r="B51" s="31"/>
      <c r="C51" s="31"/>
      <c r="D51" s="31"/>
      <c r="E51" s="31"/>
      <c r="F51" s="32"/>
      <c r="G51" s="32"/>
      <c r="H51" s="31"/>
      <c r="I51" s="32"/>
      <c r="J51" s="31"/>
      <c r="K51" s="31"/>
      <c r="L51" s="32"/>
      <c r="M51" s="32"/>
    </row>
    <row r="52" spans="1:13" x14ac:dyDescent="0.25">
      <c r="A52" s="31">
        <v>48</v>
      </c>
      <c r="B52" s="31"/>
      <c r="C52" s="31"/>
      <c r="D52" s="31"/>
      <c r="E52" s="31"/>
      <c r="F52" s="32"/>
      <c r="G52" s="32"/>
      <c r="H52" s="31"/>
      <c r="I52" s="32"/>
      <c r="J52" s="31"/>
      <c r="K52" s="31"/>
      <c r="L52" s="32"/>
      <c r="M52" s="32"/>
    </row>
    <row r="53" spans="1:13" x14ac:dyDescent="0.25">
      <c r="A53" s="31">
        <v>49</v>
      </c>
      <c r="B53" s="31"/>
      <c r="C53" s="31"/>
      <c r="D53" s="31"/>
      <c r="E53" s="31"/>
      <c r="F53" s="32"/>
      <c r="G53" s="32"/>
      <c r="H53" s="31"/>
      <c r="I53" s="32"/>
      <c r="J53" s="31"/>
      <c r="K53" s="31"/>
      <c r="L53" s="32"/>
      <c r="M53" s="32"/>
    </row>
    <row r="54" spans="1:13" x14ac:dyDescent="0.25">
      <c r="A54" s="31">
        <v>50</v>
      </c>
      <c r="B54" s="31"/>
      <c r="C54" s="31"/>
      <c r="D54" s="31"/>
      <c r="E54" s="31"/>
      <c r="F54" s="32"/>
      <c r="G54" s="32"/>
      <c r="H54" s="31"/>
      <c r="I54" s="32"/>
      <c r="J54" s="31"/>
      <c r="K54" s="31"/>
      <c r="L54" s="32"/>
      <c r="M54" s="32"/>
    </row>
    <row r="55" spans="1:13" x14ac:dyDescent="0.25">
      <c r="A55" s="31">
        <v>51</v>
      </c>
      <c r="B55" s="31"/>
      <c r="C55" s="31"/>
      <c r="D55" s="31"/>
      <c r="E55" s="31"/>
      <c r="F55" s="32"/>
      <c r="G55" s="32"/>
      <c r="H55" s="31"/>
      <c r="I55" s="32"/>
      <c r="J55" s="31"/>
      <c r="K55" s="31"/>
      <c r="L55" s="32"/>
      <c r="M55" s="32"/>
    </row>
    <row r="56" spans="1:13" x14ac:dyDescent="0.25">
      <c r="A56" s="31">
        <v>52</v>
      </c>
      <c r="B56" s="31"/>
      <c r="C56" s="31"/>
      <c r="D56" s="31"/>
      <c r="E56" s="31"/>
      <c r="F56" s="32"/>
      <c r="G56" s="32"/>
      <c r="H56" s="31"/>
      <c r="I56" s="32"/>
      <c r="J56" s="31"/>
      <c r="K56" s="31"/>
      <c r="L56" s="32"/>
      <c r="M56" s="32"/>
    </row>
    <row r="57" spans="1:13" x14ac:dyDescent="0.25">
      <c r="A57" s="31">
        <v>53</v>
      </c>
      <c r="B57" s="31"/>
      <c r="C57" s="31"/>
      <c r="D57" s="31"/>
      <c r="E57" s="31"/>
      <c r="F57" s="32"/>
      <c r="G57" s="32"/>
      <c r="H57" s="31"/>
      <c r="I57" s="32"/>
      <c r="J57" s="31"/>
      <c r="K57" s="31"/>
      <c r="L57" s="32"/>
      <c r="M57" s="32"/>
    </row>
    <row r="58" spans="1:13" x14ac:dyDescent="0.25">
      <c r="A58" s="31">
        <v>54</v>
      </c>
      <c r="B58" s="31"/>
      <c r="C58" s="31"/>
      <c r="D58" s="31"/>
      <c r="E58" s="31"/>
      <c r="F58" s="32"/>
      <c r="G58" s="32"/>
      <c r="H58" s="31"/>
      <c r="I58" s="32"/>
      <c r="J58" s="31"/>
      <c r="K58" s="31"/>
      <c r="L58" s="32"/>
      <c r="M58" s="32"/>
    </row>
    <row r="59" spans="1:13" x14ac:dyDescent="0.25">
      <c r="A59" s="31">
        <v>55</v>
      </c>
      <c r="B59" s="31"/>
      <c r="C59" s="31"/>
      <c r="D59" s="31"/>
      <c r="E59" s="31"/>
      <c r="F59" s="32"/>
      <c r="G59" s="32"/>
      <c r="H59" s="31"/>
      <c r="I59" s="32"/>
      <c r="J59" s="31"/>
      <c r="K59" s="31"/>
      <c r="L59" s="32"/>
      <c r="M59" s="32"/>
    </row>
    <row r="60" spans="1:13" x14ac:dyDescent="0.25">
      <c r="A60" s="31">
        <v>56</v>
      </c>
      <c r="B60" s="31"/>
      <c r="C60" s="31"/>
      <c r="D60" s="31"/>
      <c r="E60" s="31"/>
      <c r="F60" s="32"/>
      <c r="G60" s="32"/>
      <c r="H60" s="31"/>
      <c r="I60" s="32"/>
      <c r="J60" s="31"/>
      <c r="K60" s="31"/>
      <c r="L60" s="32"/>
      <c r="M60" s="32"/>
    </row>
    <row r="61" spans="1:13" x14ac:dyDescent="0.25">
      <c r="A61" s="31">
        <v>57</v>
      </c>
      <c r="B61" s="31"/>
      <c r="C61" s="31"/>
      <c r="D61" s="31"/>
      <c r="E61" s="31"/>
      <c r="F61" s="32"/>
      <c r="G61" s="32"/>
      <c r="H61" s="31"/>
      <c r="I61" s="32"/>
      <c r="J61" s="31"/>
      <c r="K61" s="31"/>
      <c r="L61" s="32"/>
      <c r="M61" s="32"/>
    </row>
    <row r="62" spans="1:13" x14ac:dyDescent="0.25">
      <c r="A62" s="31">
        <v>58</v>
      </c>
      <c r="B62" s="31"/>
      <c r="C62" s="31"/>
      <c r="D62" s="31"/>
      <c r="E62" s="31"/>
      <c r="F62" s="32"/>
      <c r="G62" s="32"/>
      <c r="H62" s="31"/>
      <c r="I62" s="32"/>
      <c r="J62" s="31"/>
      <c r="K62" s="31"/>
      <c r="L62" s="32"/>
      <c r="M62" s="32"/>
    </row>
    <row r="63" spans="1:13" x14ac:dyDescent="0.25">
      <c r="A63" s="31">
        <v>59</v>
      </c>
      <c r="B63" s="31"/>
      <c r="C63" s="31"/>
      <c r="D63" s="31"/>
      <c r="E63" s="31"/>
      <c r="F63" s="32"/>
      <c r="G63" s="32"/>
      <c r="H63" s="31"/>
      <c r="I63" s="32"/>
      <c r="J63" s="31"/>
      <c r="K63" s="31"/>
      <c r="L63" s="32"/>
      <c r="M63" s="32"/>
    </row>
    <row r="64" spans="1:13" x14ac:dyDescent="0.25">
      <c r="A64" s="31">
        <v>60</v>
      </c>
      <c r="B64" s="31"/>
      <c r="C64" s="31"/>
      <c r="D64" s="31"/>
      <c r="E64" s="31"/>
      <c r="F64" s="32"/>
      <c r="G64" s="32"/>
      <c r="H64" s="31"/>
      <c r="I64" s="32"/>
      <c r="J64" s="31"/>
      <c r="K64" s="31"/>
      <c r="L64" s="32"/>
      <c r="M64" s="32"/>
    </row>
    <row r="65" spans="1:13" x14ac:dyDescent="0.25">
      <c r="A65" s="31">
        <v>61</v>
      </c>
      <c r="B65" s="31"/>
      <c r="C65" s="31"/>
      <c r="D65" s="31"/>
      <c r="E65" s="31"/>
      <c r="F65" s="32"/>
      <c r="G65" s="32"/>
      <c r="H65" s="31"/>
      <c r="I65" s="32"/>
      <c r="J65" s="31"/>
      <c r="K65" s="31"/>
      <c r="L65" s="32"/>
      <c r="M65" s="32"/>
    </row>
    <row r="66" spans="1:13" x14ac:dyDescent="0.25">
      <c r="A66" s="31">
        <v>62</v>
      </c>
      <c r="B66" s="31"/>
      <c r="C66" s="31"/>
      <c r="D66" s="31"/>
      <c r="E66" s="31"/>
      <c r="F66" s="32"/>
      <c r="G66" s="32"/>
      <c r="H66" s="31"/>
      <c r="I66" s="32"/>
      <c r="J66" s="31"/>
      <c r="K66" s="31"/>
      <c r="L66" s="32"/>
      <c r="M66" s="32"/>
    </row>
    <row r="67" spans="1:13" x14ac:dyDescent="0.25">
      <c r="A67" s="31">
        <v>63</v>
      </c>
      <c r="B67" s="31"/>
      <c r="C67" s="31"/>
      <c r="D67" s="31"/>
      <c r="E67" s="31"/>
      <c r="F67" s="32"/>
      <c r="G67" s="32"/>
      <c r="H67" s="31"/>
      <c r="I67" s="32"/>
      <c r="J67" s="31"/>
      <c r="K67" s="31"/>
      <c r="L67" s="32"/>
      <c r="M67" s="32"/>
    </row>
    <row r="68" spans="1:13" x14ac:dyDescent="0.25">
      <c r="A68" s="31">
        <v>64</v>
      </c>
      <c r="B68" s="31"/>
      <c r="C68" s="31"/>
      <c r="D68" s="31"/>
      <c r="E68" s="31"/>
      <c r="F68" s="32"/>
      <c r="G68" s="32"/>
      <c r="H68" s="31"/>
      <c r="I68" s="32"/>
      <c r="J68" s="31"/>
      <c r="K68" s="31"/>
      <c r="L68" s="32"/>
      <c r="M68" s="32"/>
    </row>
    <row r="69" spans="1:13" x14ac:dyDescent="0.25">
      <c r="A69" s="31">
        <v>65</v>
      </c>
      <c r="B69" s="31"/>
      <c r="C69" s="31"/>
      <c r="D69" s="31"/>
      <c r="E69" s="31"/>
      <c r="F69" s="32"/>
      <c r="G69" s="32"/>
      <c r="H69" s="31"/>
      <c r="I69" s="32"/>
      <c r="J69" s="31"/>
      <c r="K69" s="31"/>
      <c r="L69" s="32"/>
      <c r="M69" s="32"/>
    </row>
    <row r="70" spans="1:13" x14ac:dyDescent="0.25">
      <c r="A70" s="31">
        <v>66</v>
      </c>
      <c r="B70" s="31"/>
      <c r="C70" s="31"/>
      <c r="D70" s="31"/>
      <c r="E70" s="31"/>
      <c r="F70" s="32"/>
      <c r="G70" s="32"/>
      <c r="H70" s="31"/>
      <c r="I70" s="32"/>
      <c r="J70" s="31"/>
      <c r="K70" s="31"/>
      <c r="L70" s="32"/>
      <c r="M70" s="32"/>
    </row>
    <row r="71" spans="1:13" x14ac:dyDescent="0.25">
      <c r="A71" s="31">
        <v>67</v>
      </c>
      <c r="B71" s="31"/>
      <c r="C71" s="31"/>
      <c r="D71" s="31"/>
      <c r="E71" s="31"/>
      <c r="F71" s="32"/>
      <c r="G71" s="32"/>
      <c r="H71" s="31"/>
      <c r="I71" s="32"/>
      <c r="J71" s="31"/>
      <c r="K71" s="31"/>
      <c r="L71" s="32"/>
      <c r="M71" s="32"/>
    </row>
    <row r="72" spans="1:13" x14ac:dyDescent="0.25">
      <c r="A72" s="31">
        <v>68</v>
      </c>
      <c r="B72" s="31"/>
      <c r="C72" s="31"/>
      <c r="D72" s="31"/>
      <c r="E72" s="31"/>
      <c r="F72" s="32"/>
      <c r="G72" s="32"/>
      <c r="H72" s="31"/>
      <c r="I72" s="32"/>
      <c r="J72" s="31"/>
      <c r="K72" s="31"/>
      <c r="L72" s="32"/>
      <c r="M72" s="32"/>
    </row>
    <row r="73" spans="1:13" x14ac:dyDescent="0.25">
      <c r="A73" s="31">
        <v>69</v>
      </c>
      <c r="B73" s="31"/>
      <c r="C73" s="31"/>
      <c r="D73" s="31"/>
      <c r="E73" s="31"/>
      <c r="F73" s="32"/>
      <c r="G73" s="32"/>
      <c r="H73" s="31"/>
      <c r="I73" s="32"/>
      <c r="J73" s="31"/>
      <c r="K73" s="31"/>
      <c r="L73" s="32"/>
      <c r="M73" s="32"/>
    </row>
    <row r="74" spans="1:13" x14ac:dyDescent="0.25">
      <c r="A74" s="31">
        <v>70</v>
      </c>
      <c r="B74" s="31"/>
      <c r="C74" s="31"/>
      <c r="D74" s="31"/>
      <c r="E74" s="31"/>
      <c r="F74" s="32"/>
      <c r="G74" s="32"/>
      <c r="H74" s="31"/>
      <c r="I74" s="32"/>
      <c r="J74" s="31"/>
      <c r="K74" s="31"/>
      <c r="L74" s="32"/>
      <c r="M74" s="32"/>
    </row>
    <row r="75" spans="1:13" x14ac:dyDescent="0.25">
      <c r="A75" s="31">
        <v>71</v>
      </c>
      <c r="B75" s="31"/>
      <c r="C75" s="31"/>
      <c r="D75" s="31"/>
      <c r="E75" s="31"/>
      <c r="F75" s="32"/>
      <c r="G75" s="32"/>
      <c r="H75" s="31"/>
      <c r="I75" s="32"/>
      <c r="J75" s="31"/>
      <c r="K75" s="31"/>
      <c r="L75" s="32"/>
      <c r="M75" s="32"/>
    </row>
    <row r="76" spans="1:13" x14ac:dyDescent="0.25">
      <c r="A76" s="31">
        <v>72</v>
      </c>
      <c r="B76" s="31"/>
      <c r="C76" s="31"/>
      <c r="D76" s="31"/>
      <c r="E76" s="31"/>
      <c r="F76" s="32"/>
      <c r="G76" s="32"/>
      <c r="H76" s="31"/>
      <c r="I76" s="32"/>
      <c r="J76" s="31"/>
      <c r="K76" s="31"/>
      <c r="L76" s="32"/>
      <c r="M76" s="32"/>
    </row>
    <row r="77" spans="1:13" x14ac:dyDescent="0.25">
      <c r="A77" s="31">
        <v>73</v>
      </c>
      <c r="B77" s="31"/>
      <c r="C77" s="31"/>
      <c r="D77" s="31"/>
      <c r="E77" s="31"/>
      <c r="F77" s="32"/>
      <c r="G77" s="32"/>
      <c r="H77" s="31"/>
      <c r="I77" s="32"/>
      <c r="J77" s="31"/>
      <c r="K77" s="31"/>
      <c r="L77" s="32"/>
      <c r="M77" s="32"/>
    </row>
    <row r="78" spans="1:13" x14ac:dyDescent="0.25">
      <c r="A78" s="31">
        <v>74</v>
      </c>
      <c r="B78" s="31"/>
      <c r="C78" s="31"/>
      <c r="D78" s="31"/>
      <c r="E78" s="31"/>
      <c r="F78" s="32"/>
      <c r="G78" s="32"/>
      <c r="H78" s="31"/>
      <c r="I78" s="32"/>
      <c r="J78" s="31"/>
      <c r="K78" s="31"/>
      <c r="L78" s="32"/>
      <c r="M78" s="32"/>
    </row>
    <row r="79" spans="1:13" x14ac:dyDescent="0.25">
      <c r="A79" s="31">
        <v>75</v>
      </c>
      <c r="B79" s="31"/>
      <c r="C79" s="31"/>
      <c r="D79" s="31"/>
      <c r="E79" s="31"/>
      <c r="F79" s="32"/>
      <c r="G79" s="32"/>
      <c r="H79" s="31"/>
      <c r="I79" s="32"/>
      <c r="J79" s="31"/>
      <c r="K79" s="31"/>
      <c r="L79" s="32"/>
      <c r="M79" s="32"/>
    </row>
    <row r="80" spans="1:13" x14ac:dyDescent="0.25">
      <c r="A80" s="31">
        <v>76</v>
      </c>
      <c r="B80" s="31"/>
      <c r="C80" s="31"/>
      <c r="D80" s="31"/>
      <c r="E80" s="31"/>
      <c r="F80" s="32"/>
      <c r="G80" s="32"/>
      <c r="H80" s="31"/>
      <c r="I80" s="32"/>
      <c r="J80" s="31"/>
      <c r="K80" s="31"/>
      <c r="L80" s="32"/>
      <c r="M80" s="32"/>
    </row>
    <row r="81" spans="1:13" x14ac:dyDescent="0.25">
      <c r="A81" s="31">
        <v>77</v>
      </c>
      <c r="B81" s="31"/>
      <c r="C81" s="31"/>
      <c r="D81" s="31"/>
      <c r="E81" s="31"/>
      <c r="F81" s="32"/>
      <c r="G81" s="32"/>
      <c r="H81" s="31"/>
      <c r="I81" s="32"/>
      <c r="J81" s="31"/>
      <c r="K81" s="31"/>
      <c r="L81" s="32"/>
      <c r="M81" s="32"/>
    </row>
    <row r="82" spans="1:13" x14ac:dyDescent="0.25">
      <c r="A82" s="31">
        <v>78</v>
      </c>
      <c r="B82" s="31"/>
      <c r="C82" s="31"/>
      <c r="D82" s="31"/>
      <c r="E82" s="31"/>
      <c r="F82" s="32"/>
      <c r="G82" s="32"/>
      <c r="H82" s="31"/>
      <c r="I82" s="32"/>
      <c r="J82" s="31"/>
      <c r="K82" s="31"/>
      <c r="L82" s="32"/>
      <c r="M82" s="32"/>
    </row>
    <row r="83" spans="1:13" x14ac:dyDescent="0.25">
      <c r="A83" s="31">
        <v>79</v>
      </c>
      <c r="B83" s="31"/>
      <c r="C83" s="31"/>
      <c r="D83" s="31"/>
      <c r="E83" s="31"/>
      <c r="F83" s="32"/>
      <c r="G83" s="32"/>
      <c r="H83" s="31"/>
      <c r="I83" s="32"/>
      <c r="J83" s="31"/>
      <c r="K83" s="31"/>
      <c r="L83" s="32"/>
      <c r="M83" s="32"/>
    </row>
    <row r="84" spans="1:13" x14ac:dyDescent="0.25">
      <c r="A84" s="31">
        <v>80</v>
      </c>
      <c r="B84" s="31"/>
      <c r="C84" s="31"/>
      <c r="D84" s="31"/>
      <c r="E84" s="31"/>
      <c r="F84" s="32"/>
      <c r="G84" s="32"/>
      <c r="H84" s="31"/>
      <c r="I84" s="32"/>
      <c r="J84" s="31"/>
      <c r="K84" s="31"/>
      <c r="L84" s="32"/>
      <c r="M84" s="32"/>
    </row>
    <row r="85" spans="1:13" x14ac:dyDescent="0.25">
      <c r="A85" s="31">
        <v>81</v>
      </c>
      <c r="B85" s="31"/>
      <c r="C85" s="31"/>
      <c r="D85" s="31"/>
      <c r="E85" s="31"/>
      <c r="F85" s="32"/>
      <c r="G85" s="32"/>
      <c r="H85" s="31"/>
      <c r="I85" s="32"/>
      <c r="J85" s="31"/>
      <c r="K85" s="31"/>
      <c r="L85" s="32"/>
      <c r="M85" s="32"/>
    </row>
    <row r="86" spans="1:13" x14ac:dyDescent="0.25">
      <c r="A86" s="31">
        <v>82</v>
      </c>
      <c r="B86" s="31"/>
      <c r="C86" s="31"/>
      <c r="D86" s="31"/>
      <c r="E86" s="31"/>
      <c r="F86" s="32"/>
      <c r="G86" s="32"/>
      <c r="H86" s="31"/>
      <c r="I86" s="32"/>
      <c r="J86" s="31"/>
      <c r="K86" s="31"/>
      <c r="L86" s="32"/>
      <c r="M86" s="32"/>
    </row>
    <row r="87" spans="1:13" x14ac:dyDescent="0.25">
      <c r="A87" s="31">
        <v>83</v>
      </c>
      <c r="B87" s="31"/>
      <c r="C87" s="31"/>
      <c r="D87" s="31"/>
      <c r="E87" s="31"/>
      <c r="F87" s="32"/>
      <c r="G87" s="32"/>
      <c r="H87" s="31"/>
      <c r="I87" s="32"/>
      <c r="J87" s="31"/>
      <c r="K87" s="31"/>
      <c r="L87" s="32"/>
      <c r="M87" s="32"/>
    </row>
    <row r="88" spans="1:13" x14ac:dyDescent="0.25">
      <c r="A88" s="31">
        <v>84</v>
      </c>
      <c r="B88" s="31"/>
      <c r="C88" s="31"/>
      <c r="D88" s="31"/>
      <c r="E88" s="31"/>
      <c r="F88" s="32"/>
      <c r="G88" s="32"/>
      <c r="H88" s="31"/>
      <c r="I88" s="32"/>
      <c r="J88" s="31"/>
      <c r="K88" s="31"/>
      <c r="L88" s="32"/>
      <c r="M88" s="32"/>
    </row>
    <row r="89" spans="1:13" x14ac:dyDescent="0.25">
      <c r="A89" s="31">
        <v>85</v>
      </c>
      <c r="B89" s="31"/>
      <c r="C89" s="31"/>
      <c r="D89" s="31"/>
      <c r="E89" s="31"/>
      <c r="F89" s="32"/>
      <c r="G89" s="32"/>
      <c r="H89" s="31"/>
      <c r="I89" s="32"/>
      <c r="J89" s="31"/>
      <c r="K89" s="31"/>
      <c r="L89" s="32"/>
      <c r="M89" s="32"/>
    </row>
    <row r="90" spans="1:13" x14ac:dyDescent="0.25">
      <c r="A90" s="31">
        <v>86</v>
      </c>
      <c r="B90" s="31"/>
      <c r="C90" s="31"/>
      <c r="D90" s="31"/>
      <c r="E90" s="31"/>
      <c r="F90" s="32"/>
      <c r="G90" s="32"/>
      <c r="H90" s="31"/>
      <c r="I90" s="32"/>
      <c r="J90" s="31"/>
      <c r="K90" s="31"/>
      <c r="L90" s="32"/>
      <c r="M90" s="32"/>
    </row>
    <row r="91" spans="1:13" x14ac:dyDescent="0.25">
      <c r="A91" s="31">
        <v>87</v>
      </c>
      <c r="B91" s="31"/>
      <c r="C91" s="31"/>
      <c r="D91" s="31"/>
      <c r="E91" s="31"/>
      <c r="F91" s="32"/>
      <c r="G91" s="32"/>
      <c r="H91" s="31"/>
      <c r="I91" s="32"/>
      <c r="J91" s="31"/>
      <c r="K91" s="31"/>
      <c r="L91" s="32"/>
      <c r="M91" s="32"/>
    </row>
    <row r="92" spans="1:13" x14ac:dyDescent="0.25">
      <c r="A92" s="31">
        <v>88</v>
      </c>
      <c r="B92" s="31"/>
      <c r="C92" s="31"/>
      <c r="D92" s="31"/>
      <c r="E92" s="31"/>
      <c r="F92" s="32"/>
      <c r="G92" s="32"/>
      <c r="H92" s="31"/>
      <c r="I92" s="32"/>
      <c r="J92" s="31"/>
      <c r="K92" s="31"/>
      <c r="L92" s="32"/>
      <c r="M92" s="32"/>
    </row>
    <row r="93" spans="1:13" x14ac:dyDescent="0.25">
      <c r="A93" s="31">
        <v>89</v>
      </c>
      <c r="B93" s="31"/>
      <c r="C93" s="31"/>
      <c r="D93" s="31"/>
      <c r="E93" s="31"/>
      <c r="F93" s="32"/>
      <c r="G93" s="32"/>
      <c r="H93" s="31"/>
      <c r="I93" s="32"/>
      <c r="J93" s="31"/>
      <c r="K93" s="31"/>
      <c r="L93" s="32"/>
      <c r="M93" s="32"/>
    </row>
    <row r="94" spans="1:13" x14ac:dyDescent="0.25">
      <c r="A94" s="31">
        <v>90</v>
      </c>
      <c r="B94" s="31"/>
      <c r="C94" s="31"/>
      <c r="D94" s="31"/>
      <c r="E94" s="31"/>
      <c r="F94" s="32"/>
      <c r="G94" s="32"/>
      <c r="H94" s="31"/>
      <c r="I94" s="32"/>
      <c r="J94" s="31"/>
      <c r="K94" s="31"/>
      <c r="L94" s="32"/>
      <c r="M94" s="32"/>
    </row>
    <row r="95" spans="1:13" x14ac:dyDescent="0.25">
      <c r="A95" s="31">
        <v>91</v>
      </c>
      <c r="B95" s="31"/>
      <c r="C95" s="31"/>
      <c r="D95" s="31"/>
      <c r="E95" s="31"/>
      <c r="F95" s="32"/>
      <c r="G95" s="32"/>
      <c r="H95" s="31"/>
      <c r="I95" s="32"/>
      <c r="J95" s="31"/>
      <c r="K95" s="31"/>
      <c r="L95" s="32"/>
      <c r="M95" s="32"/>
    </row>
    <row r="96" spans="1:13" x14ac:dyDescent="0.25">
      <c r="A96" s="31">
        <v>92</v>
      </c>
      <c r="B96" s="31"/>
      <c r="C96" s="31"/>
      <c r="D96" s="31"/>
      <c r="E96" s="31"/>
      <c r="F96" s="32"/>
      <c r="G96" s="32"/>
      <c r="H96" s="31"/>
      <c r="I96" s="32"/>
      <c r="J96" s="31"/>
      <c r="K96" s="31"/>
      <c r="L96" s="32"/>
      <c r="M96" s="32"/>
    </row>
    <row r="97" spans="1:13" x14ac:dyDescent="0.25">
      <c r="A97" s="31">
        <v>93</v>
      </c>
      <c r="B97" s="31"/>
      <c r="C97" s="31"/>
      <c r="D97" s="31"/>
      <c r="E97" s="31"/>
      <c r="F97" s="32"/>
      <c r="G97" s="32"/>
      <c r="H97" s="31"/>
      <c r="I97" s="32"/>
      <c r="J97" s="31"/>
      <c r="K97" s="31"/>
      <c r="L97" s="32"/>
      <c r="M97" s="32"/>
    </row>
    <row r="98" spans="1:13" x14ac:dyDescent="0.25">
      <c r="A98" s="31">
        <v>94</v>
      </c>
      <c r="B98" s="31"/>
      <c r="C98" s="31"/>
      <c r="D98" s="31"/>
      <c r="E98" s="31"/>
      <c r="F98" s="32"/>
      <c r="G98" s="32"/>
      <c r="H98" s="31"/>
      <c r="I98" s="32"/>
      <c r="J98" s="31"/>
      <c r="K98" s="31"/>
      <c r="L98" s="32"/>
      <c r="M98" s="32"/>
    </row>
    <row r="99" spans="1:13" x14ac:dyDescent="0.25">
      <c r="A99" s="31">
        <v>95</v>
      </c>
      <c r="B99" s="31"/>
      <c r="C99" s="31"/>
      <c r="D99" s="31"/>
      <c r="E99" s="31"/>
      <c r="F99" s="32"/>
      <c r="G99" s="32"/>
      <c r="H99" s="31"/>
      <c r="I99" s="32"/>
      <c r="J99" s="31"/>
      <c r="K99" s="31"/>
      <c r="L99" s="32"/>
      <c r="M99" s="32"/>
    </row>
    <row r="100" spans="1:13" x14ac:dyDescent="0.25">
      <c r="A100" s="31">
        <v>96</v>
      </c>
      <c r="B100" s="31"/>
      <c r="C100" s="31"/>
      <c r="D100" s="31"/>
      <c r="E100" s="31"/>
      <c r="F100" s="32"/>
      <c r="G100" s="32"/>
      <c r="H100" s="31"/>
      <c r="I100" s="32"/>
      <c r="J100" s="31"/>
      <c r="K100" s="31"/>
      <c r="L100" s="32"/>
      <c r="M100" s="32"/>
    </row>
    <row r="101" spans="1:13" x14ac:dyDescent="0.25">
      <c r="A101" s="31">
        <v>97</v>
      </c>
      <c r="B101" s="31"/>
      <c r="C101" s="31"/>
      <c r="D101" s="31"/>
      <c r="E101" s="31"/>
      <c r="F101" s="32"/>
      <c r="G101" s="32"/>
      <c r="H101" s="31"/>
      <c r="I101" s="32"/>
      <c r="J101" s="31"/>
      <c r="K101" s="31"/>
      <c r="L101" s="32"/>
      <c r="M101" s="32"/>
    </row>
    <row r="102" spans="1:13" x14ac:dyDescent="0.25">
      <c r="A102" s="31">
        <v>98</v>
      </c>
      <c r="B102" s="31"/>
      <c r="C102" s="31"/>
      <c r="D102" s="31"/>
      <c r="E102" s="31"/>
      <c r="F102" s="32"/>
      <c r="G102" s="32"/>
      <c r="H102" s="31"/>
      <c r="I102" s="32"/>
      <c r="J102" s="31"/>
      <c r="K102" s="31"/>
      <c r="L102" s="32"/>
      <c r="M102" s="32"/>
    </row>
    <row r="103" spans="1:13" x14ac:dyDescent="0.25">
      <c r="A103" s="31">
        <v>99</v>
      </c>
      <c r="B103" s="31"/>
      <c r="C103" s="31"/>
      <c r="D103" s="31"/>
      <c r="E103" s="31"/>
      <c r="F103" s="32"/>
      <c r="G103" s="32"/>
      <c r="H103" s="31"/>
      <c r="I103" s="32"/>
      <c r="J103" s="31"/>
      <c r="K103" s="31"/>
      <c r="L103" s="32"/>
      <c r="M103" s="32"/>
    </row>
    <row r="104" spans="1:13" x14ac:dyDescent="0.25">
      <c r="A104" s="31">
        <v>100</v>
      </c>
      <c r="B104" s="31"/>
      <c r="C104" s="31"/>
      <c r="D104" s="31"/>
      <c r="E104" s="31"/>
      <c r="F104" s="32"/>
      <c r="G104" s="32"/>
      <c r="H104" s="31"/>
      <c r="I104" s="32"/>
      <c r="J104" s="31"/>
      <c r="K104" s="31"/>
      <c r="L104" s="32"/>
      <c r="M104" s="32"/>
    </row>
    <row r="105" spans="1:13" x14ac:dyDescent="0.25">
      <c r="A105" s="31">
        <v>101</v>
      </c>
      <c r="B105" s="31"/>
      <c r="C105" s="31"/>
      <c r="D105" s="31"/>
      <c r="E105" s="31"/>
      <c r="F105" s="32"/>
      <c r="G105" s="32"/>
      <c r="H105" s="31"/>
      <c r="I105" s="32"/>
      <c r="J105" s="31"/>
      <c r="K105" s="31"/>
      <c r="L105" s="32"/>
      <c r="M105" s="32"/>
    </row>
    <row r="106" spans="1:13" x14ac:dyDescent="0.25">
      <c r="A106" s="31">
        <v>102</v>
      </c>
      <c r="B106" s="31"/>
      <c r="C106" s="31"/>
      <c r="D106" s="31"/>
      <c r="E106" s="31"/>
      <c r="F106" s="32"/>
      <c r="G106" s="32"/>
      <c r="H106" s="31"/>
      <c r="I106" s="32"/>
      <c r="J106" s="31"/>
      <c r="K106" s="31"/>
      <c r="L106" s="32"/>
      <c r="M106" s="32"/>
    </row>
    <row r="107" spans="1:13" x14ac:dyDescent="0.25">
      <c r="A107" s="31">
        <v>103</v>
      </c>
      <c r="B107" s="31"/>
      <c r="C107" s="31"/>
      <c r="D107" s="31"/>
      <c r="E107" s="31"/>
      <c r="F107" s="32"/>
      <c r="G107" s="32"/>
      <c r="H107" s="31"/>
      <c r="I107" s="32"/>
      <c r="J107" s="31"/>
      <c r="K107" s="31"/>
      <c r="L107" s="32"/>
      <c r="M107" s="32"/>
    </row>
    <row r="108" spans="1:13" x14ac:dyDescent="0.25">
      <c r="A108" s="31">
        <v>104</v>
      </c>
      <c r="B108" s="31"/>
      <c r="C108" s="31"/>
      <c r="D108" s="31"/>
      <c r="E108" s="31"/>
      <c r="F108" s="32"/>
      <c r="G108" s="32"/>
      <c r="H108" s="31"/>
      <c r="I108" s="32"/>
      <c r="J108" s="31"/>
      <c r="K108" s="31"/>
      <c r="L108" s="32"/>
      <c r="M108" s="32"/>
    </row>
    <row r="109" spans="1:13" x14ac:dyDescent="0.25">
      <c r="A109" s="31">
        <v>105</v>
      </c>
      <c r="B109" s="31"/>
      <c r="C109" s="31"/>
      <c r="D109" s="31"/>
      <c r="E109" s="31"/>
      <c r="F109" s="32"/>
      <c r="G109" s="32"/>
      <c r="H109" s="31"/>
      <c r="I109" s="32"/>
      <c r="J109" s="31"/>
      <c r="K109" s="31"/>
      <c r="L109" s="32"/>
      <c r="M109" s="32"/>
    </row>
    <row r="110" spans="1:13" x14ac:dyDescent="0.25">
      <c r="A110" s="31">
        <v>106</v>
      </c>
      <c r="B110" s="31"/>
      <c r="C110" s="31"/>
      <c r="D110" s="31"/>
      <c r="E110" s="31"/>
      <c r="F110" s="32"/>
      <c r="G110" s="32"/>
      <c r="H110" s="31"/>
      <c r="I110" s="32"/>
      <c r="J110" s="31"/>
      <c r="K110" s="31"/>
      <c r="L110" s="32"/>
      <c r="M110" s="32"/>
    </row>
    <row r="111" spans="1:13" x14ac:dyDescent="0.25">
      <c r="A111" s="31">
        <v>107</v>
      </c>
      <c r="B111" s="31"/>
      <c r="C111" s="31"/>
      <c r="D111" s="31"/>
      <c r="E111" s="31"/>
      <c r="F111" s="32"/>
      <c r="G111" s="32"/>
      <c r="H111" s="31"/>
      <c r="I111" s="32"/>
      <c r="J111" s="31"/>
      <c r="K111" s="31"/>
      <c r="L111" s="32"/>
      <c r="M111" s="32"/>
    </row>
    <row r="112" spans="1:13" x14ac:dyDescent="0.25">
      <c r="A112" s="31">
        <v>108</v>
      </c>
      <c r="B112" s="31"/>
      <c r="C112" s="31"/>
      <c r="D112" s="31"/>
      <c r="E112" s="31"/>
      <c r="F112" s="32"/>
      <c r="G112" s="32"/>
      <c r="H112" s="31"/>
      <c r="I112" s="32"/>
      <c r="J112" s="31"/>
      <c r="K112" s="31"/>
      <c r="L112" s="32"/>
      <c r="M112" s="32"/>
    </row>
    <row r="113" spans="1:13" x14ac:dyDescent="0.25">
      <c r="A113" s="31">
        <v>109</v>
      </c>
      <c r="B113" s="31"/>
      <c r="C113" s="31"/>
      <c r="D113" s="31"/>
      <c r="E113" s="31"/>
      <c r="F113" s="32"/>
      <c r="G113" s="32"/>
      <c r="H113" s="31"/>
      <c r="I113" s="32"/>
      <c r="J113" s="31"/>
      <c r="K113" s="31"/>
      <c r="L113" s="32"/>
      <c r="M113" s="32"/>
    </row>
    <row r="114" spans="1:13" x14ac:dyDescent="0.25">
      <c r="A114" s="31">
        <v>110</v>
      </c>
      <c r="B114" s="31"/>
      <c r="C114" s="31"/>
      <c r="D114" s="31"/>
      <c r="E114" s="31"/>
      <c r="F114" s="32"/>
      <c r="G114" s="32"/>
      <c r="H114" s="31"/>
      <c r="I114" s="32"/>
      <c r="J114" s="31"/>
      <c r="K114" s="31"/>
      <c r="L114" s="32"/>
      <c r="M114" s="32"/>
    </row>
    <row r="115" spans="1:13" x14ac:dyDescent="0.25">
      <c r="A115" s="31">
        <v>111</v>
      </c>
      <c r="B115" s="31"/>
      <c r="C115" s="31"/>
      <c r="D115" s="31"/>
      <c r="E115" s="31"/>
      <c r="F115" s="32"/>
      <c r="G115" s="32"/>
      <c r="H115" s="31"/>
      <c r="I115" s="32"/>
      <c r="J115" s="31"/>
      <c r="K115" s="31"/>
      <c r="L115" s="32"/>
      <c r="M115" s="32"/>
    </row>
    <row r="116" spans="1:13" x14ac:dyDescent="0.25">
      <c r="A116" s="31">
        <v>112</v>
      </c>
      <c r="B116" s="31"/>
      <c r="C116" s="31"/>
      <c r="D116" s="31"/>
      <c r="E116" s="31"/>
      <c r="F116" s="32"/>
      <c r="G116" s="32"/>
      <c r="H116" s="31"/>
      <c r="I116" s="32"/>
      <c r="J116" s="31"/>
      <c r="K116" s="31"/>
      <c r="L116" s="32"/>
      <c r="M116" s="32"/>
    </row>
    <row r="117" spans="1:13" x14ac:dyDescent="0.25">
      <c r="A117" s="31">
        <v>113</v>
      </c>
      <c r="B117" s="31"/>
      <c r="C117" s="31"/>
      <c r="D117" s="31"/>
      <c r="E117" s="31"/>
      <c r="F117" s="32"/>
      <c r="G117" s="32"/>
      <c r="H117" s="31"/>
      <c r="I117" s="32"/>
      <c r="J117" s="31"/>
      <c r="K117" s="31"/>
      <c r="L117" s="32"/>
      <c r="M117" s="32"/>
    </row>
    <row r="118" spans="1:13" x14ac:dyDescent="0.25">
      <c r="A118" s="31">
        <v>114</v>
      </c>
      <c r="B118" s="31"/>
      <c r="C118" s="31"/>
      <c r="D118" s="31"/>
      <c r="E118" s="31"/>
      <c r="F118" s="32"/>
      <c r="G118" s="32"/>
      <c r="H118" s="31"/>
      <c r="I118" s="32"/>
      <c r="J118" s="31"/>
      <c r="K118" s="31"/>
      <c r="L118" s="32"/>
      <c r="M118" s="32"/>
    </row>
    <row r="119" spans="1:13" x14ac:dyDescent="0.25">
      <c r="A119" s="31">
        <v>115</v>
      </c>
      <c r="B119" s="31"/>
      <c r="C119" s="31"/>
      <c r="D119" s="31"/>
      <c r="E119" s="31"/>
      <c r="F119" s="32"/>
      <c r="G119" s="32"/>
      <c r="H119" s="31"/>
      <c r="I119" s="32"/>
      <c r="J119" s="31"/>
      <c r="K119" s="31"/>
      <c r="L119" s="32"/>
      <c r="M119" s="32"/>
    </row>
    <row r="120" spans="1:13" x14ac:dyDescent="0.25">
      <c r="A120" s="31">
        <v>116</v>
      </c>
      <c r="B120" s="31"/>
      <c r="C120" s="31"/>
      <c r="D120" s="31"/>
      <c r="E120" s="31"/>
      <c r="F120" s="32"/>
      <c r="G120" s="32"/>
      <c r="H120" s="31"/>
      <c r="I120" s="32"/>
      <c r="J120" s="31"/>
      <c r="K120" s="31"/>
      <c r="L120" s="32"/>
      <c r="M120" s="32"/>
    </row>
    <row r="121" spans="1:13" x14ac:dyDescent="0.25">
      <c r="A121" s="31">
        <v>117</v>
      </c>
      <c r="B121" s="31"/>
      <c r="C121" s="31"/>
      <c r="D121" s="31"/>
      <c r="E121" s="31"/>
      <c r="F121" s="32"/>
      <c r="G121" s="32"/>
      <c r="H121" s="31"/>
      <c r="I121" s="32"/>
      <c r="J121" s="31"/>
      <c r="K121" s="31"/>
      <c r="L121" s="32"/>
      <c r="M121" s="32"/>
    </row>
    <row r="122" spans="1:13" x14ac:dyDescent="0.25">
      <c r="A122" s="31">
        <v>118</v>
      </c>
      <c r="B122" s="31"/>
      <c r="C122" s="31"/>
      <c r="D122" s="31"/>
      <c r="E122" s="31"/>
      <c r="F122" s="32"/>
      <c r="G122" s="32"/>
      <c r="H122" s="31"/>
      <c r="I122" s="32"/>
      <c r="J122" s="31"/>
      <c r="K122" s="31"/>
      <c r="L122" s="32"/>
      <c r="M122" s="32"/>
    </row>
    <row r="123" spans="1:13" x14ac:dyDescent="0.25">
      <c r="A123" s="31">
        <v>119</v>
      </c>
      <c r="B123" s="31"/>
      <c r="C123" s="31"/>
      <c r="D123" s="31"/>
      <c r="E123" s="31"/>
      <c r="F123" s="32"/>
      <c r="G123" s="32"/>
      <c r="H123" s="31"/>
      <c r="I123" s="32"/>
      <c r="J123" s="31"/>
      <c r="K123" s="31"/>
      <c r="L123" s="32"/>
      <c r="M123" s="32"/>
    </row>
    <row r="124" spans="1:13" x14ac:dyDescent="0.25">
      <c r="A124" s="31">
        <v>120</v>
      </c>
      <c r="B124" s="31"/>
      <c r="C124" s="31"/>
      <c r="D124" s="31"/>
      <c r="E124" s="31"/>
      <c r="F124" s="32"/>
      <c r="G124" s="32"/>
      <c r="H124" s="31"/>
      <c r="I124" s="32"/>
      <c r="J124" s="31"/>
      <c r="K124" s="31"/>
      <c r="L124" s="32"/>
      <c r="M124" s="32"/>
    </row>
    <row r="125" spans="1:13" x14ac:dyDescent="0.25">
      <c r="A125" s="31">
        <v>121</v>
      </c>
      <c r="B125" s="31"/>
      <c r="C125" s="31"/>
      <c r="D125" s="31"/>
      <c r="E125" s="31"/>
      <c r="F125" s="32"/>
      <c r="G125" s="32"/>
      <c r="H125" s="31"/>
      <c r="I125" s="32"/>
      <c r="J125" s="31"/>
      <c r="K125" s="31"/>
      <c r="L125" s="32"/>
      <c r="M125" s="32"/>
    </row>
    <row r="126" spans="1:13" x14ac:dyDescent="0.25">
      <c r="A126" s="31">
        <v>122</v>
      </c>
      <c r="B126" s="31"/>
      <c r="C126" s="31"/>
      <c r="D126" s="31"/>
      <c r="E126" s="31"/>
      <c r="F126" s="32"/>
      <c r="G126" s="32"/>
      <c r="H126" s="31"/>
      <c r="I126" s="32"/>
      <c r="J126" s="31"/>
      <c r="K126" s="31"/>
      <c r="L126" s="32"/>
      <c r="M126" s="32"/>
    </row>
    <row r="127" spans="1:13" x14ac:dyDescent="0.25">
      <c r="A127" s="31">
        <v>123</v>
      </c>
      <c r="B127" s="31"/>
      <c r="C127" s="31"/>
      <c r="D127" s="31"/>
      <c r="E127" s="31"/>
      <c r="F127" s="32"/>
      <c r="G127" s="32"/>
      <c r="H127" s="31"/>
      <c r="I127" s="32"/>
      <c r="J127" s="31"/>
      <c r="K127" s="31"/>
      <c r="L127" s="32"/>
      <c r="M127" s="32"/>
    </row>
    <row r="128" spans="1:13" x14ac:dyDescent="0.25">
      <c r="A128" s="31">
        <v>124</v>
      </c>
      <c r="B128" s="31"/>
      <c r="C128" s="31"/>
      <c r="D128" s="31"/>
      <c r="E128" s="31"/>
      <c r="F128" s="32"/>
      <c r="G128" s="32"/>
      <c r="H128" s="31"/>
      <c r="I128" s="32"/>
      <c r="J128" s="31"/>
      <c r="K128" s="31"/>
      <c r="L128" s="32"/>
      <c r="M128" s="32"/>
    </row>
    <row r="129" spans="1:13" x14ac:dyDescent="0.25">
      <c r="A129" s="31">
        <v>125</v>
      </c>
      <c r="B129" s="31"/>
      <c r="C129" s="31"/>
      <c r="D129" s="31"/>
      <c r="E129" s="31"/>
      <c r="F129" s="32"/>
      <c r="G129" s="32"/>
      <c r="H129" s="31"/>
      <c r="I129" s="32"/>
      <c r="J129" s="31"/>
      <c r="K129" s="31"/>
      <c r="L129" s="32"/>
      <c r="M129" s="32"/>
    </row>
    <row r="130" spans="1:13" x14ac:dyDescent="0.25">
      <c r="A130" s="31">
        <v>126</v>
      </c>
      <c r="B130" s="31"/>
      <c r="C130" s="31"/>
      <c r="D130" s="31"/>
      <c r="E130" s="31"/>
      <c r="F130" s="32"/>
      <c r="G130" s="32"/>
      <c r="H130" s="31"/>
      <c r="I130" s="32"/>
      <c r="J130" s="31"/>
      <c r="K130" s="31"/>
      <c r="L130" s="32"/>
      <c r="M130" s="32"/>
    </row>
    <row r="131" spans="1:13" x14ac:dyDescent="0.25">
      <c r="A131" s="31">
        <v>127</v>
      </c>
      <c r="B131" s="31"/>
      <c r="C131" s="31"/>
      <c r="D131" s="31"/>
      <c r="E131" s="31"/>
      <c r="F131" s="32"/>
      <c r="G131" s="32"/>
      <c r="H131" s="31"/>
      <c r="I131" s="32"/>
      <c r="J131" s="31"/>
      <c r="K131" s="31"/>
      <c r="L131" s="32"/>
      <c r="M131" s="32"/>
    </row>
    <row r="132" spans="1:13" x14ac:dyDescent="0.25">
      <c r="A132" s="31">
        <v>128</v>
      </c>
      <c r="B132" s="31"/>
      <c r="C132" s="31"/>
      <c r="D132" s="31"/>
      <c r="E132" s="31"/>
      <c r="F132" s="32"/>
      <c r="G132" s="32"/>
      <c r="H132" s="31"/>
      <c r="I132" s="32"/>
      <c r="J132" s="31"/>
      <c r="K132" s="31"/>
      <c r="L132" s="32"/>
      <c r="M132" s="32"/>
    </row>
    <row r="133" spans="1:13" x14ac:dyDescent="0.25">
      <c r="A133" s="31">
        <v>129</v>
      </c>
      <c r="B133" s="31"/>
      <c r="C133" s="31"/>
      <c r="D133" s="31"/>
      <c r="E133" s="31"/>
      <c r="F133" s="32"/>
      <c r="G133" s="32"/>
      <c r="H133" s="31"/>
      <c r="I133" s="32"/>
      <c r="J133" s="31"/>
      <c r="K133" s="31"/>
      <c r="L133" s="32"/>
      <c r="M133" s="32"/>
    </row>
    <row r="134" spans="1:13" x14ac:dyDescent="0.25">
      <c r="A134" s="31">
        <v>130</v>
      </c>
      <c r="B134" s="31"/>
      <c r="C134" s="31"/>
      <c r="D134" s="31"/>
      <c r="E134" s="31"/>
      <c r="F134" s="32"/>
      <c r="G134" s="32"/>
      <c r="H134" s="31"/>
      <c r="I134" s="32"/>
      <c r="J134" s="31"/>
      <c r="K134" s="31"/>
      <c r="L134" s="32"/>
      <c r="M134" s="32"/>
    </row>
    <row r="135" spans="1:13" x14ac:dyDescent="0.25">
      <c r="A135" s="31">
        <v>131</v>
      </c>
      <c r="B135" s="31"/>
      <c r="C135" s="31"/>
      <c r="D135" s="31"/>
      <c r="E135" s="31"/>
      <c r="F135" s="32"/>
      <c r="G135" s="32"/>
      <c r="H135" s="31"/>
      <c r="I135" s="32"/>
      <c r="J135" s="31"/>
      <c r="K135" s="31"/>
      <c r="L135" s="32"/>
      <c r="M135" s="32"/>
    </row>
    <row r="136" spans="1:13" x14ac:dyDescent="0.25">
      <c r="A136" s="31">
        <v>132</v>
      </c>
      <c r="B136" s="31"/>
      <c r="C136" s="31"/>
      <c r="D136" s="31"/>
      <c r="E136" s="31"/>
      <c r="F136" s="32"/>
      <c r="G136" s="32"/>
      <c r="H136" s="31"/>
      <c r="I136" s="32"/>
      <c r="J136" s="31"/>
      <c r="K136" s="31"/>
      <c r="L136" s="32"/>
      <c r="M136" s="32"/>
    </row>
    <row r="137" spans="1:13" x14ac:dyDescent="0.25">
      <c r="A137" s="31">
        <v>133</v>
      </c>
      <c r="B137" s="31"/>
      <c r="C137" s="31"/>
      <c r="D137" s="31"/>
      <c r="E137" s="31"/>
      <c r="F137" s="32"/>
      <c r="G137" s="32"/>
      <c r="H137" s="31"/>
      <c r="I137" s="32"/>
      <c r="J137" s="31"/>
      <c r="K137" s="31"/>
      <c r="L137" s="32"/>
      <c r="M137" s="32"/>
    </row>
    <row r="138" spans="1:13" x14ac:dyDescent="0.25">
      <c r="A138" s="31">
        <v>134</v>
      </c>
      <c r="B138" s="31"/>
      <c r="C138" s="31"/>
      <c r="D138" s="31"/>
      <c r="E138" s="31"/>
      <c r="F138" s="32"/>
      <c r="G138" s="32"/>
      <c r="H138" s="31"/>
      <c r="I138" s="32"/>
      <c r="J138" s="31"/>
      <c r="K138" s="31"/>
      <c r="L138" s="32"/>
      <c r="M138" s="32"/>
    </row>
    <row r="139" spans="1:13" x14ac:dyDescent="0.25">
      <c r="A139" s="31">
        <v>135</v>
      </c>
      <c r="B139" s="31"/>
      <c r="C139" s="31"/>
      <c r="D139" s="31"/>
      <c r="E139" s="31"/>
      <c r="F139" s="32"/>
      <c r="G139" s="32"/>
      <c r="H139" s="31"/>
      <c r="I139" s="32"/>
      <c r="J139" s="31"/>
      <c r="K139" s="31"/>
      <c r="L139" s="32"/>
      <c r="M139" s="32"/>
    </row>
    <row r="140" spans="1:13" x14ac:dyDescent="0.25">
      <c r="A140" s="31">
        <v>136</v>
      </c>
      <c r="B140" s="31"/>
      <c r="C140" s="31"/>
      <c r="D140" s="31"/>
      <c r="E140" s="31"/>
      <c r="F140" s="32"/>
      <c r="G140" s="32"/>
      <c r="H140" s="31"/>
      <c r="I140" s="32"/>
      <c r="J140" s="31"/>
      <c r="K140" s="31"/>
      <c r="L140" s="32"/>
      <c r="M140" s="32"/>
    </row>
    <row r="141" spans="1:13" x14ac:dyDescent="0.25">
      <c r="A141" s="31">
        <v>137</v>
      </c>
      <c r="B141" s="31"/>
      <c r="C141" s="31"/>
      <c r="D141" s="31"/>
      <c r="E141" s="31"/>
      <c r="F141" s="32"/>
      <c r="G141" s="32"/>
      <c r="H141" s="31"/>
      <c r="I141" s="32"/>
      <c r="J141" s="31"/>
      <c r="K141" s="31"/>
      <c r="L141" s="32"/>
      <c r="M141" s="32"/>
    </row>
    <row r="142" spans="1:13" x14ac:dyDescent="0.25">
      <c r="A142" s="31">
        <v>138</v>
      </c>
      <c r="B142" s="31"/>
      <c r="C142" s="31"/>
      <c r="D142" s="31"/>
      <c r="E142" s="31"/>
      <c r="F142" s="32"/>
      <c r="G142" s="32"/>
      <c r="H142" s="31"/>
      <c r="I142" s="32"/>
      <c r="J142" s="31"/>
      <c r="K142" s="31"/>
      <c r="L142" s="32"/>
      <c r="M142" s="32"/>
    </row>
    <row r="143" spans="1:13" x14ac:dyDescent="0.25">
      <c r="A143" s="31">
        <v>139</v>
      </c>
      <c r="B143" s="31"/>
      <c r="C143" s="31"/>
      <c r="D143" s="31"/>
      <c r="E143" s="31"/>
      <c r="F143" s="32"/>
      <c r="G143" s="32"/>
      <c r="H143" s="31"/>
      <c r="I143" s="32"/>
      <c r="J143" s="31"/>
      <c r="K143" s="31"/>
      <c r="L143" s="32"/>
      <c r="M143" s="32"/>
    </row>
    <row r="144" spans="1:13" x14ac:dyDescent="0.25">
      <c r="A144" s="31">
        <v>140</v>
      </c>
      <c r="B144" s="31"/>
      <c r="C144" s="31"/>
      <c r="D144" s="31"/>
      <c r="E144" s="31"/>
      <c r="F144" s="32"/>
      <c r="G144" s="32"/>
      <c r="H144" s="31"/>
      <c r="I144" s="32"/>
      <c r="J144" s="31"/>
      <c r="K144" s="31"/>
      <c r="L144" s="32"/>
      <c r="M144" s="32"/>
    </row>
    <row r="145" spans="1:13" x14ac:dyDescent="0.25">
      <c r="A145" s="31">
        <v>141</v>
      </c>
      <c r="B145" s="31"/>
      <c r="C145" s="31"/>
      <c r="D145" s="31"/>
      <c r="E145" s="31"/>
      <c r="F145" s="32"/>
      <c r="G145" s="32"/>
      <c r="H145" s="31"/>
      <c r="I145" s="32"/>
      <c r="J145" s="31"/>
      <c r="K145" s="31"/>
      <c r="L145" s="32"/>
      <c r="M145" s="32"/>
    </row>
    <row r="146" spans="1:13" x14ac:dyDescent="0.25">
      <c r="A146" s="31">
        <v>142</v>
      </c>
      <c r="B146" s="31"/>
      <c r="C146" s="31"/>
      <c r="D146" s="31"/>
      <c r="E146" s="31"/>
      <c r="F146" s="32"/>
      <c r="G146" s="32"/>
      <c r="H146" s="31"/>
      <c r="I146" s="32"/>
      <c r="J146" s="31"/>
      <c r="K146" s="31"/>
      <c r="L146" s="32"/>
      <c r="M146" s="32"/>
    </row>
    <row r="147" spans="1:13" x14ac:dyDescent="0.25">
      <c r="A147" s="31">
        <v>143</v>
      </c>
      <c r="B147" s="31"/>
      <c r="C147" s="31"/>
      <c r="D147" s="31"/>
      <c r="E147" s="31"/>
      <c r="F147" s="32"/>
      <c r="G147" s="32"/>
      <c r="H147" s="31"/>
      <c r="I147" s="32"/>
      <c r="J147" s="31"/>
      <c r="K147" s="31"/>
      <c r="L147" s="32"/>
      <c r="M147" s="32"/>
    </row>
    <row r="148" spans="1:13" x14ac:dyDescent="0.25">
      <c r="A148" s="31">
        <v>144</v>
      </c>
      <c r="B148" s="31"/>
      <c r="C148" s="31"/>
      <c r="D148" s="31"/>
      <c r="E148" s="31"/>
      <c r="F148" s="32"/>
      <c r="G148" s="32"/>
      <c r="H148" s="31"/>
      <c r="I148" s="32"/>
      <c r="J148" s="31"/>
      <c r="K148" s="31"/>
      <c r="L148" s="32"/>
      <c r="M148" s="32"/>
    </row>
    <row r="149" spans="1:13" x14ac:dyDescent="0.25">
      <c r="A149" s="31">
        <v>145</v>
      </c>
      <c r="B149" s="31"/>
      <c r="C149" s="31"/>
      <c r="D149" s="31"/>
      <c r="E149" s="31"/>
      <c r="F149" s="32"/>
      <c r="G149" s="32"/>
      <c r="H149" s="31"/>
      <c r="I149" s="32"/>
      <c r="J149" s="31"/>
      <c r="K149" s="31"/>
      <c r="L149" s="32"/>
      <c r="M149" s="32"/>
    </row>
    <row r="150" spans="1:13" x14ac:dyDescent="0.25">
      <c r="A150" s="31">
        <v>146</v>
      </c>
      <c r="B150" s="31"/>
      <c r="C150" s="31"/>
      <c r="D150" s="31"/>
      <c r="E150" s="31"/>
      <c r="F150" s="32"/>
      <c r="G150" s="32"/>
      <c r="H150" s="31"/>
      <c r="I150" s="32"/>
      <c r="J150" s="31"/>
      <c r="K150" s="31"/>
      <c r="L150" s="32"/>
      <c r="M150" s="32"/>
    </row>
    <row r="151" spans="1:13" x14ac:dyDescent="0.25">
      <c r="A151" s="31">
        <v>147</v>
      </c>
      <c r="B151" s="31"/>
      <c r="C151" s="31"/>
      <c r="D151" s="31"/>
      <c r="E151" s="31"/>
      <c r="F151" s="32"/>
      <c r="G151" s="32"/>
      <c r="H151" s="31"/>
      <c r="I151" s="32"/>
      <c r="J151" s="31"/>
      <c r="K151" s="31"/>
      <c r="L151" s="32"/>
      <c r="M151" s="32"/>
    </row>
    <row r="152" spans="1:13" x14ac:dyDescent="0.25">
      <c r="A152" s="31">
        <v>148</v>
      </c>
      <c r="B152" s="31"/>
      <c r="C152" s="31"/>
      <c r="D152" s="31"/>
      <c r="E152" s="31"/>
      <c r="F152" s="32"/>
      <c r="G152" s="32"/>
      <c r="H152" s="31"/>
      <c r="I152" s="32"/>
      <c r="J152" s="31"/>
      <c r="K152" s="31"/>
      <c r="L152" s="32"/>
      <c r="M152" s="32"/>
    </row>
    <row r="153" spans="1:13" x14ac:dyDescent="0.25">
      <c r="A153" s="31">
        <v>149</v>
      </c>
      <c r="B153" s="31"/>
      <c r="C153" s="31"/>
      <c r="D153" s="31"/>
      <c r="E153" s="31"/>
      <c r="F153" s="32"/>
      <c r="G153" s="32"/>
      <c r="H153" s="31"/>
      <c r="I153" s="32"/>
      <c r="J153" s="31"/>
      <c r="K153" s="31"/>
      <c r="L153" s="32"/>
      <c r="M153" s="32"/>
    </row>
    <row r="154" spans="1:13" x14ac:dyDescent="0.25">
      <c r="A154" s="31">
        <v>150</v>
      </c>
      <c r="B154" s="31"/>
      <c r="C154" s="31"/>
      <c r="D154" s="31"/>
      <c r="E154" s="31"/>
      <c r="F154" s="32"/>
      <c r="G154" s="32"/>
      <c r="H154" s="31"/>
      <c r="I154" s="32"/>
      <c r="J154" s="31"/>
      <c r="K154" s="31"/>
      <c r="L154" s="32"/>
      <c r="M154" s="32"/>
    </row>
    <row r="155" spans="1:13" x14ac:dyDescent="0.25">
      <c r="A155" s="31">
        <v>151</v>
      </c>
      <c r="B155" s="31"/>
      <c r="C155" s="31"/>
      <c r="D155" s="31"/>
      <c r="E155" s="31"/>
      <c r="F155" s="32"/>
      <c r="G155" s="32"/>
      <c r="H155" s="31"/>
      <c r="I155" s="32"/>
      <c r="J155" s="31"/>
      <c r="K155" s="31"/>
      <c r="L155" s="32"/>
      <c r="M155" s="32"/>
    </row>
    <row r="156" spans="1:13" x14ac:dyDescent="0.25">
      <c r="A156" s="31">
        <v>152</v>
      </c>
      <c r="B156" s="31"/>
      <c r="C156" s="31"/>
      <c r="D156" s="31"/>
      <c r="E156" s="31"/>
      <c r="F156" s="32"/>
      <c r="G156" s="32"/>
      <c r="H156" s="31"/>
      <c r="I156" s="32"/>
      <c r="J156" s="31"/>
      <c r="K156" s="31"/>
      <c r="L156" s="32"/>
      <c r="M156" s="32"/>
    </row>
    <row r="157" spans="1:13" x14ac:dyDescent="0.25">
      <c r="A157" s="31">
        <v>153</v>
      </c>
      <c r="B157" s="31"/>
      <c r="C157" s="31"/>
      <c r="D157" s="31"/>
      <c r="E157" s="31"/>
      <c r="F157" s="32"/>
      <c r="G157" s="32"/>
      <c r="H157" s="31"/>
      <c r="I157" s="32"/>
      <c r="J157" s="31"/>
      <c r="K157" s="31"/>
      <c r="L157" s="32"/>
      <c r="M157" s="32"/>
    </row>
    <row r="158" spans="1:13" x14ac:dyDescent="0.25">
      <c r="A158" s="31">
        <v>154</v>
      </c>
      <c r="B158" s="31"/>
      <c r="C158" s="31"/>
      <c r="D158" s="31"/>
      <c r="E158" s="31"/>
      <c r="F158" s="32"/>
      <c r="G158" s="32"/>
      <c r="H158" s="31"/>
      <c r="I158" s="32"/>
      <c r="J158" s="31"/>
      <c r="K158" s="31"/>
      <c r="L158" s="32"/>
      <c r="M158" s="32"/>
    </row>
    <row r="159" spans="1:13" x14ac:dyDescent="0.25">
      <c r="A159" s="31">
        <v>155</v>
      </c>
      <c r="B159" s="31"/>
      <c r="C159" s="31"/>
      <c r="D159" s="31"/>
      <c r="E159" s="31"/>
      <c r="F159" s="32"/>
      <c r="G159" s="32"/>
      <c r="H159" s="31"/>
      <c r="I159" s="32"/>
      <c r="J159" s="31"/>
      <c r="K159" s="31"/>
      <c r="L159" s="32"/>
      <c r="M159" s="32"/>
    </row>
    <row r="160" spans="1:13" x14ac:dyDescent="0.25">
      <c r="A160" s="31">
        <v>156</v>
      </c>
      <c r="B160" s="31"/>
      <c r="C160" s="31"/>
      <c r="D160" s="31"/>
      <c r="E160" s="31"/>
      <c r="F160" s="32"/>
      <c r="G160" s="32"/>
      <c r="H160" s="31"/>
      <c r="I160" s="32"/>
      <c r="J160" s="31"/>
      <c r="K160" s="31"/>
      <c r="L160" s="32"/>
      <c r="M160" s="32"/>
    </row>
    <row r="161" spans="1:13" x14ac:dyDescent="0.25">
      <c r="A161" s="31">
        <v>157</v>
      </c>
      <c r="B161" s="31"/>
      <c r="C161" s="31"/>
      <c r="D161" s="31"/>
      <c r="E161" s="31"/>
      <c r="F161" s="32"/>
      <c r="G161" s="32"/>
      <c r="H161" s="31"/>
      <c r="I161" s="32"/>
      <c r="J161" s="31"/>
      <c r="K161" s="31"/>
      <c r="L161" s="32"/>
      <c r="M161" s="32"/>
    </row>
    <row r="162" spans="1:13" x14ac:dyDescent="0.25">
      <c r="A162" s="31">
        <v>158</v>
      </c>
      <c r="B162" s="31"/>
      <c r="C162" s="31"/>
      <c r="D162" s="31"/>
      <c r="E162" s="31"/>
      <c r="F162" s="32"/>
      <c r="G162" s="32"/>
      <c r="H162" s="31"/>
      <c r="I162" s="32"/>
      <c r="J162" s="31"/>
      <c r="K162" s="31"/>
      <c r="L162" s="32"/>
      <c r="M162" s="32"/>
    </row>
    <row r="163" spans="1:13" x14ac:dyDescent="0.25">
      <c r="A163" s="31">
        <v>159</v>
      </c>
      <c r="B163" s="31"/>
      <c r="C163" s="31"/>
      <c r="D163" s="31"/>
      <c r="E163" s="31"/>
      <c r="F163" s="32"/>
      <c r="G163" s="32"/>
      <c r="H163" s="31"/>
      <c r="I163" s="32"/>
      <c r="J163" s="31"/>
      <c r="K163" s="31"/>
      <c r="L163" s="32"/>
      <c r="M163" s="32"/>
    </row>
    <row r="164" spans="1:13" x14ac:dyDescent="0.25">
      <c r="A164" s="31">
        <v>160</v>
      </c>
      <c r="B164" s="31"/>
      <c r="C164" s="31"/>
      <c r="D164" s="31"/>
      <c r="E164" s="31"/>
      <c r="F164" s="32"/>
      <c r="G164" s="32"/>
      <c r="H164" s="31"/>
      <c r="I164" s="32"/>
      <c r="J164" s="31"/>
      <c r="K164" s="31"/>
      <c r="L164" s="32"/>
      <c r="M164" s="32"/>
    </row>
    <row r="165" spans="1:13" x14ac:dyDescent="0.25">
      <c r="A165" s="31">
        <v>161</v>
      </c>
      <c r="B165" s="31"/>
      <c r="C165" s="31"/>
      <c r="D165" s="31"/>
      <c r="E165" s="31"/>
      <c r="F165" s="32"/>
      <c r="G165" s="32"/>
      <c r="H165" s="31"/>
      <c r="I165" s="32"/>
      <c r="J165" s="31"/>
      <c r="K165" s="31"/>
      <c r="L165" s="32"/>
      <c r="M165" s="32"/>
    </row>
    <row r="166" spans="1:13" x14ac:dyDescent="0.25">
      <c r="A166" s="31">
        <v>162</v>
      </c>
      <c r="B166" s="31"/>
      <c r="C166" s="31"/>
      <c r="D166" s="31"/>
      <c r="E166" s="31"/>
      <c r="F166" s="32"/>
      <c r="G166" s="32"/>
      <c r="H166" s="31"/>
      <c r="I166" s="32"/>
      <c r="J166" s="31"/>
      <c r="K166" s="31"/>
      <c r="L166" s="32"/>
      <c r="M166" s="32"/>
    </row>
    <row r="167" spans="1:13" x14ac:dyDescent="0.25">
      <c r="A167" s="31">
        <v>163</v>
      </c>
      <c r="B167" s="31"/>
      <c r="C167" s="31"/>
      <c r="D167" s="31"/>
      <c r="E167" s="31"/>
      <c r="F167" s="32"/>
      <c r="G167" s="32"/>
      <c r="H167" s="31"/>
      <c r="I167" s="32"/>
      <c r="J167" s="31"/>
      <c r="K167" s="31"/>
      <c r="L167" s="32"/>
      <c r="M167" s="32"/>
    </row>
    <row r="168" spans="1:13" x14ac:dyDescent="0.25">
      <c r="A168" s="31">
        <v>164</v>
      </c>
      <c r="B168" s="31"/>
      <c r="C168" s="31"/>
      <c r="D168" s="31"/>
      <c r="E168" s="31"/>
      <c r="F168" s="32"/>
      <c r="G168" s="32"/>
      <c r="H168" s="31"/>
      <c r="I168" s="32"/>
      <c r="J168" s="31"/>
      <c r="K168" s="31"/>
      <c r="L168" s="32"/>
      <c r="M168" s="32"/>
    </row>
    <row r="169" spans="1:13" x14ac:dyDescent="0.25">
      <c r="A169" s="31">
        <v>165</v>
      </c>
      <c r="B169" s="31"/>
      <c r="C169" s="31"/>
      <c r="D169" s="31"/>
      <c r="E169" s="31"/>
      <c r="F169" s="32"/>
      <c r="G169" s="32"/>
      <c r="H169" s="31"/>
      <c r="I169" s="32"/>
      <c r="J169" s="31"/>
      <c r="K169" s="31"/>
      <c r="L169" s="32"/>
      <c r="M169" s="32"/>
    </row>
    <row r="170" spans="1:13" x14ac:dyDescent="0.25">
      <c r="A170" s="31">
        <v>166</v>
      </c>
      <c r="B170" s="31"/>
      <c r="C170" s="31"/>
      <c r="D170" s="31"/>
      <c r="E170" s="31"/>
      <c r="F170" s="32"/>
      <c r="G170" s="32"/>
      <c r="H170" s="31"/>
      <c r="I170" s="32"/>
      <c r="J170" s="31"/>
      <c r="K170" s="31"/>
      <c r="L170" s="32"/>
      <c r="M170" s="32"/>
    </row>
    <row r="171" spans="1:13" x14ac:dyDescent="0.25">
      <c r="A171" s="31">
        <v>167</v>
      </c>
      <c r="B171" s="31"/>
      <c r="C171" s="31"/>
      <c r="D171" s="31"/>
      <c r="E171" s="31"/>
      <c r="F171" s="32"/>
      <c r="G171" s="32"/>
      <c r="H171" s="31"/>
      <c r="I171" s="32"/>
      <c r="J171" s="31"/>
      <c r="K171" s="31"/>
      <c r="L171" s="32"/>
      <c r="M171" s="32"/>
    </row>
    <row r="172" spans="1:13" x14ac:dyDescent="0.25">
      <c r="A172" s="31">
        <v>168</v>
      </c>
      <c r="B172" s="31"/>
      <c r="C172" s="31"/>
      <c r="D172" s="31"/>
      <c r="E172" s="31"/>
      <c r="F172" s="32"/>
      <c r="G172" s="32"/>
      <c r="H172" s="31"/>
      <c r="I172" s="32"/>
      <c r="J172" s="31"/>
      <c r="K172" s="31"/>
      <c r="L172" s="32"/>
      <c r="M172" s="32"/>
    </row>
    <row r="173" spans="1:13" x14ac:dyDescent="0.25">
      <c r="A173" s="31">
        <v>169</v>
      </c>
      <c r="B173" s="31"/>
      <c r="C173" s="31"/>
      <c r="D173" s="31"/>
      <c r="E173" s="31"/>
      <c r="F173" s="32"/>
      <c r="G173" s="32"/>
      <c r="H173" s="31"/>
      <c r="I173" s="32"/>
      <c r="J173" s="31"/>
      <c r="K173" s="31"/>
      <c r="L173" s="32"/>
      <c r="M173" s="32"/>
    </row>
    <row r="174" spans="1:13" x14ac:dyDescent="0.25">
      <c r="A174" s="31">
        <v>170</v>
      </c>
      <c r="B174" s="31"/>
      <c r="C174" s="31"/>
      <c r="D174" s="31"/>
      <c r="E174" s="31"/>
      <c r="F174" s="32"/>
      <c r="G174" s="32"/>
      <c r="H174" s="31"/>
      <c r="I174" s="32"/>
      <c r="J174" s="31"/>
      <c r="K174" s="31"/>
      <c r="L174" s="32"/>
      <c r="M174" s="32"/>
    </row>
    <row r="175" spans="1:13" x14ac:dyDescent="0.25">
      <c r="A175" s="31">
        <v>171</v>
      </c>
      <c r="B175" s="31"/>
      <c r="C175" s="31"/>
      <c r="D175" s="31"/>
      <c r="E175" s="31"/>
      <c r="F175" s="32"/>
      <c r="G175" s="32"/>
      <c r="H175" s="31"/>
      <c r="I175" s="32"/>
      <c r="J175" s="31"/>
      <c r="K175" s="31"/>
      <c r="L175" s="32"/>
      <c r="M175" s="32"/>
    </row>
    <row r="176" spans="1:13" x14ac:dyDescent="0.25">
      <c r="A176" s="31">
        <v>172</v>
      </c>
      <c r="B176" s="31"/>
      <c r="C176" s="31"/>
      <c r="D176" s="31"/>
      <c r="E176" s="31"/>
      <c r="F176" s="32"/>
      <c r="G176" s="32"/>
      <c r="H176" s="31"/>
      <c r="I176" s="32"/>
      <c r="J176" s="31"/>
      <c r="K176" s="31"/>
      <c r="L176" s="32"/>
      <c r="M176" s="32"/>
    </row>
    <row r="177" spans="1:13" x14ac:dyDescent="0.25">
      <c r="A177" s="31">
        <v>173</v>
      </c>
      <c r="B177" s="31"/>
      <c r="C177" s="31"/>
      <c r="D177" s="31"/>
      <c r="E177" s="31"/>
      <c r="F177" s="32"/>
      <c r="G177" s="32"/>
      <c r="H177" s="31"/>
      <c r="I177" s="32"/>
      <c r="J177" s="31"/>
      <c r="K177" s="31"/>
      <c r="L177" s="32"/>
      <c r="M177" s="32"/>
    </row>
    <row r="178" spans="1:13" x14ac:dyDescent="0.25">
      <c r="A178" s="31">
        <v>174</v>
      </c>
      <c r="B178" s="31"/>
      <c r="C178" s="31"/>
      <c r="D178" s="31"/>
      <c r="E178" s="31"/>
      <c r="F178" s="32"/>
      <c r="G178" s="32"/>
      <c r="H178" s="31"/>
      <c r="I178" s="32"/>
      <c r="J178" s="31"/>
      <c r="K178" s="31"/>
      <c r="L178" s="32"/>
      <c r="M178" s="32"/>
    </row>
    <row r="179" spans="1:13" x14ac:dyDescent="0.25">
      <c r="A179" s="31">
        <v>175</v>
      </c>
      <c r="B179" s="31"/>
      <c r="C179" s="31"/>
      <c r="D179" s="31"/>
      <c r="E179" s="31"/>
      <c r="F179" s="32"/>
      <c r="G179" s="32"/>
      <c r="H179" s="31"/>
      <c r="I179" s="32"/>
      <c r="J179" s="31"/>
      <c r="K179" s="31"/>
      <c r="L179" s="32"/>
      <c r="M179" s="32"/>
    </row>
    <row r="180" spans="1:13" x14ac:dyDescent="0.25">
      <c r="A180" s="31">
        <v>176</v>
      </c>
      <c r="B180" s="31"/>
      <c r="C180" s="31"/>
      <c r="D180" s="31"/>
      <c r="E180" s="31"/>
      <c r="F180" s="32"/>
      <c r="G180" s="32"/>
      <c r="H180" s="31"/>
      <c r="I180" s="32"/>
      <c r="J180" s="31"/>
      <c r="K180" s="31"/>
      <c r="L180" s="32"/>
      <c r="M180" s="32"/>
    </row>
    <row r="181" spans="1:13" x14ac:dyDescent="0.25">
      <c r="A181" s="31">
        <v>177</v>
      </c>
      <c r="B181" s="31"/>
      <c r="C181" s="31"/>
      <c r="D181" s="31"/>
      <c r="E181" s="31"/>
      <c r="F181" s="32"/>
      <c r="G181" s="32"/>
      <c r="H181" s="31"/>
      <c r="I181" s="32"/>
      <c r="J181" s="31"/>
      <c r="K181" s="31"/>
      <c r="L181" s="32"/>
      <c r="M181" s="32"/>
    </row>
    <row r="182" spans="1:13" x14ac:dyDescent="0.25">
      <c r="A182" s="31">
        <v>178</v>
      </c>
      <c r="B182" s="31"/>
      <c r="C182" s="31"/>
      <c r="D182" s="31"/>
      <c r="E182" s="31"/>
      <c r="F182" s="32"/>
      <c r="G182" s="32"/>
      <c r="H182" s="31"/>
      <c r="I182" s="32"/>
      <c r="J182" s="31"/>
      <c r="K182" s="31"/>
      <c r="L182" s="32"/>
      <c r="M182" s="32"/>
    </row>
    <row r="183" spans="1:13" x14ac:dyDescent="0.25">
      <c r="A183" s="31">
        <v>179</v>
      </c>
      <c r="B183" s="31"/>
      <c r="C183" s="31"/>
      <c r="D183" s="31"/>
      <c r="E183" s="31"/>
      <c r="F183" s="32"/>
      <c r="G183" s="32"/>
      <c r="H183" s="31"/>
      <c r="I183" s="32"/>
      <c r="J183" s="31"/>
      <c r="K183" s="31"/>
      <c r="L183" s="32"/>
      <c r="M183" s="32"/>
    </row>
    <row r="184" spans="1:13" x14ac:dyDescent="0.25">
      <c r="A184" s="31">
        <v>180</v>
      </c>
      <c r="B184" s="31"/>
      <c r="C184" s="31"/>
      <c r="D184" s="31"/>
      <c r="E184" s="31"/>
      <c r="F184" s="32"/>
      <c r="G184" s="32"/>
      <c r="H184" s="31"/>
      <c r="I184" s="32"/>
      <c r="J184" s="31"/>
      <c r="K184" s="31"/>
      <c r="L184" s="32"/>
      <c r="M184" s="32"/>
    </row>
    <row r="185" spans="1:13" x14ac:dyDescent="0.25">
      <c r="A185" s="31">
        <v>181</v>
      </c>
      <c r="B185" s="31"/>
      <c r="C185" s="31"/>
      <c r="D185" s="31"/>
      <c r="E185" s="31"/>
      <c r="F185" s="32"/>
      <c r="G185" s="32"/>
      <c r="H185" s="31"/>
      <c r="I185" s="32"/>
      <c r="J185" s="31"/>
      <c r="K185" s="31"/>
      <c r="L185" s="32"/>
      <c r="M185" s="32"/>
    </row>
    <row r="186" spans="1:13" x14ac:dyDescent="0.25">
      <c r="A186" s="31">
        <v>182</v>
      </c>
      <c r="B186" s="31"/>
      <c r="C186" s="31"/>
      <c r="D186" s="31"/>
      <c r="E186" s="31"/>
      <c r="F186" s="32"/>
      <c r="G186" s="32"/>
      <c r="H186" s="31"/>
      <c r="I186" s="32"/>
      <c r="J186" s="31"/>
      <c r="K186" s="31"/>
      <c r="L186" s="32"/>
      <c r="M186" s="32"/>
    </row>
    <row r="187" spans="1:13" x14ac:dyDescent="0.25">
      <c r="A187" s="31">
        <v>183</v>
      </c>
      <c r="B187" s="31"/>
      <c r="C187" s="31"/>
      <c r="D187" s="31"/>
      <c r="E187" s="31"/>
      <c r="F187" s="32"/>
      <c r="G187" s="32"/>
      <c r="H187" s="31"/>
      <c r="I187" s="32"/>
      <c r="J187" s="31"/>
      <c r="K187" s="31"/>
      <c r="L187" s="32"/>
      <c r="M187" s="32"/>
    </row>
    <row r="188" spans="1:13" x14ac:dyDescent="0.25">
      <c r="A188" s="31">
        <v>184</v>
      </c>
      <c r="B188" s="31"/>
      <c r="C188" s="31"/>
      <c r="D188" s="31"/>
      <c r="E188" s="31"/>
      <c r="F188" s="32"/>
      <c r="G188" s="32"/>
      <c r="H188" s="31"/>
      <c r="I188" s="32"/>
      <c r="J188" s="31"/>
      <c r="K188" s="31"/>
      <c r="L188" s="32"/>
      <c r="M188" s="32"/>
    </row>
    <row r="189" spans="1:13" x14ac:dyDescent="0.25">
      <c r="A189" s="31">
        <v>185</v>
      </c>
      <c r="B189" s="31"/>
      <c r="C189" s="31"/>
      <c r="D189" s="31"/>
      <c r="E189" s="31"/>
      <c r="F189" s="32"/>
      <c r="G189" s="32"/>
      <c r="H189" s="31"/>
      <c r="I189" s="32"/>
      <c r="J189" s="31"/>
      <c r="K189" s="31"/>
      <c r="L189" s="32"/>
      <c r="M189" s="32"/>
    </row>
    <row r="190" spans="1:13" x14ac:dyDescent="0.25">
      <c r="A190" s="31">
        <v>186</v>
      </c>
      <c r="B190" s="31"/>
      <c r="C190" s="31"/>
      <c r="D190" s="31"/>
      <c r="E190" s="31"/>
      <c r="F190" s="32"/>
      <c r="G190" s="32"/>
      <c r="H190" s="31"/>
      <c r="I190" s="32"/>
      <c r="J190" s="31"/>
      <c r="K190" s="31"/>
      <c r="L190" s="32"/>
      <c r="M190" s="32"/>
    </row>
    <row r="191" spans="1:13" x14ac:dyDescent="0.25">
      <c r="A191" s="31">
        <v>187</v>
      </c>
      <c r="B191" s="31"/>
      <c r="C191" s="31"/>
      <c r="D191" s="31"/>
      <c r="E191" s="31"/>
      <c r="F191" s="32"/>
      <c r="G191" s="32"/>
      <c r="H191" s="31"/>
      <c r="I191" s="32"/>
      <c r="J191" s="31"/>
      <c r="K191" s="31"/>
      <c r="L191" s="32"/>
      <c r="M191" s="32"/>
    </row>
    <row r="192" spans="1:13" x14ac:dyDescent="0.25">
      <c r="A192" s="31">
        <v>188</v>
      </c>
      <c r="B192" s="31"/>
      <c r="C192" s="31"/>
      <c r="D192" s="31"/>
      <c r="E192" s="31"/>
      <c r="F192" s="32"/>
      <c r="G192" s="32"/>
      <c r="H192" s="31"/>
      <c r="I192" s="32"/>
      <c r="J192" s="31"/>
      <c r="K192" s="31"/>
      <c r="L192" s="32"/>
      <c r="M192" s="32"/>
    </row>
    <row r="193" spans="1:13" x14ac:dyDescent="0.25">
      <c r="A193" s="31">
        <v>189</v>
      </c>
      <c r="B193" s="31"/>
      <c r="C193" s="31"/>
      <c r="D193" s="31"/>
      <c r="E193" s="31"/>
      <c r="F193" s="32"/>
      <c r="G193" s="32"/>
      <c r="H193" s="31"/>
      <c r="I193" s="32"/>
      <c r="J193" s="31"/>
      <c r="K193" s="31"/>
      <c r="L193" s="32"/>
      <c r="M193" s="32"/>
    </row>
    <row r="194" spans="1:13" x14ac:dyDescent="0.25">
      <c r="A194" s="31">
        <v>190</v>
      </c>
      <c r="B194" s="31"/>
      <c r="C194" s="31"/>
      <c r="D194" s="31"/>
      <c r="E194" s="31"/>
      <c r="F194" s="32"/>
      <c r="G194" s="32"/>
      <c r="H194" s="31"/>
      <c r="I194" s="32"/>
      <c r="J194" s="31"/>
      <c r="K194" s="31"/>
      <c r="L194" s="32"/>
      <c r="M194" s="32"/>
    </row>
    <row r="195" spans="1:13" x14ac:dyDescent="0.25">
      <c r="A195" s="31">
        <v>191</v>
      </c>
      <c r="B195" s="31"/>
      <c r="C195" s="31"/>
      <c r="D195" s="31"/>
      <c r="E195" s="31"/>
      <c r="F195" s="32"/>
      <c r="G195" s="32"/>
      <c r="H195" s="31"/>
      <c r="I195" s="32"/>
      <c r="J195" s="31"/>
      <c r="K195" s="31"/>
      <c r="L195" s="32"/>
      <c r="M195" s="32"/>
    </row>
    <row r="196" spans="1:13" x14ac:dyDescent="0.25">
      <c r="A196" s="31">
        <v>192</v>
      </c>
      <c r="B196" s="31"/>
      <c r="C196" s="31"/>
      <c r="D196" s="31"/>
      <c r="E196" s="31"/>
      <c r="F196" s="32"/>
      <c r="G196" s="32"/>
      <c r="H196" s="31"/>
      <c r="I196" s="32"/>
      <c r="J196" s="31"/>
      <c r="K196" s="31"/>
      <c r="L196" s="32"/>
      <c r="M196" s="32"/>
    </row>
    <row r="197" spans="1:13" x14ac:dyDescent="0.25">
      <c r="A197" s="31">
        <v>193</v>
      </c>
      <c r="B197" s="31"/>
      <c r="C197" s="31"/>
      <c r="D197" s="31"/>
      <c r="E197" s="31"/>
      <c r="F197" s="32"/>
      <c r="G197" s="32"/>
      <c r="H197" s="31"/>
      <c r="I197" s="32"/>
      <c r="J197" s="31"/>
      <c r="K197" s="31"/>
      <c r="L197" s="32"/>
      <c r="M197" s="32"/>
    </row>
    <row r="198" spans="1:13" x14ac:dyDescent="0.25">
      <c r="A198" s="31">
        <v>194</v>
      </c>
      <c r="B198" s="31"/>
      <c r="C198" s="31"/>
      <c r="D198" s="31"/>
      <c r="E198" s="31"/>
      <c r="F198" s="32"/>
      <c r="G198" s="32"/>
      <c r="H198" s="31"/>
      <c r="I198" s="32"/>
      <c r="J198" s="31"/>
      <c r="K198" s="31"/>
      <c r="L198" s="32"/>
      <c r="M198" s="32"/>
    </row>
    <row r="199" spans="1:13" x14ac:dyDescent="0.25">
      <c r="A199" s="31">
        <v>195</v>
      </c>
      <c r="B199" s="31"/>
      <c r="C199" s="31"/>
      <c r="D199" s="31"/>
      <c r="E199" s="31"/>
      <c r="F199" s="32"/>
      <c r="G199" s="32"/>
      <c r="H199" s="31"/>
      <c r="I199" s="32"/>
      <c r="J199" s="31"/>
      <c r="K199" s="31"/>
      <c r="L199" s="32"/>
      <c r="M199" s="32"/>
    </row>
    <row r="200" spans="1:13" x14ac:dyDescent="0.25">
      <c r="A200" s="31">
        <v>196</v>
      </c>
      <c r="B200" s="31"/>
      <c r="C200" s="31"/>
      <c r="D200" s="31"/>
      <c r="E200" s="31"/>
      <c r="F200" s="32"/>
      <c r="G200" s="32"/>
      <c r="H200" s="31"/>
      <c r="I200" s="32"/>
      <c r="J200" s="31"/>
      <c r="K200" s="31"/>
      <c r="L200" s="32"/>
      <c r="M200" s="32"/>
    </row>
    <row r="201" spans="1:13" x14ac:dyDescent="0.25">
      <c r="A201" s="31">
        <v>197</v>
      </c>
      <c r="B201" s="31"/>
      <c r="C201" s="31"/>
      <c r="D201" s="31"/>
      <c r="E201" s="31"/>
      <c r="F201" s="32"/>
      <c r="G201" s="32"/>
      <c r="H201" s="31"/>
      <c r="I201" s="32"/>
      <c r="J201" s="31"/>
      <c r="K201" s="31"/>
      <c r="L201" s="32"/>
      <c r="M201" s="32"/>
    </row>
    <row r="202" spans="1:13" x14ac:dyDescent="0.25">
      <c r="A202" s="31">
        <v>198</v>
      </c>
      <c r="B202" s="31"/>
      <c r="C202" s="31"/>
      <c r="D202" s="31"/>
      <c r="E202" s="31"/>
      <c r="F202" s="32"/>
      <c r="G202" s="32"/>
      <c r="H202" s="31"/>
      <c r="I202" s="32"/>
      <c r="J202" s="31"/>
      <c r="K202" s="31"/>
      <c r="L202" s="32"/>
      <c r="M202" s="32"/>
    </row>
    <row r="203" spans="1:13" x14ac:dyDescent="0.25">
      <c r="A203" s="31">
        <v>199</v>
      </c>
      <c r="B203" s="31"/>
      <c r="C203" s="31"/>
      <c r="D203" s="31"/>
      <c r="E203" s="31"/>
      <c r="F203" s="32"/>
      <c r="G203" s="32"/>
      <c r="H203" s="31"/>
      <c r="I203" s="32"/>
      <c r="J203" s="31"/>
      <c r="K203" s="31"/>
      <c r="L203" s="32"/>
      <c r="M203" s="32"/>
    </row>
    <row r="204" spans="1:13" x14ac:dyDescent="0.25">
      <c r="A204" s="31">
        <v>200</v>
      </c>
      <c r="B204" s="31"/>
      <c r="C204" s="31"/>
      <c r="D204" s="31"/>
      <c r="E204" s="31"/>
      <c r="F204" s="32"/>
      <c r="G204" s="32"/>
      <c r="H204" s="31"/>
      <c r="I204" s="32"/>
      <c r="J204" s="31"/>
      <c r="K204" s="31"/>
      <c r="L204" s="32"/>
      <c r="M204" s="32"/>
    </row>
    <row r="205" spans="1:13" x14ac:dyDescent="0.25">
      <c r="A205" s="31">
        <v>201</v>
      </c>
      <c r="B205" s="31"/>
      <c r="C205" s="31"/>
      <c r="D205" s="31"/>
      <c r="E205" s="31"/>
      <c r="F205" s="32"/>
      <c r="G205" s="32"/>
      <c r="H205" s="31"/>
      <c r="I205" s="32"/>
      <c r="J205" s="31"/>
      <c r="K205" s="31"/>
      <c r="L205" s="32"/>
      <c r="M205" s="32"/>
    </row>
    <row r="206" spans="1:13" x14ac:dyDescent="0.25">
      <c r="A206" s="31">
        <v>202</v>
      </c>
      <c r="B206" s="31"/>
      <c r="C206" s="31"/>
      <c r="D206" s="31"/>
      <c r="E206" s="31"/>
      <c r="F206" s="32"/>
      <c r="G206" s="32"/>
      <c r="H206" s="31"/>
      <c r="I206" s="32"/>
      <c r="J206" s="31"/>
      <c r="K206" s="31"/>
      <c r="L206" s="32"/>
      <c r="M206" s="32"/>
    </row>
    <row r="207" spans="1:13" x14ac:dyDescent="0.25">
      <c r="A207" s="31">
        <v>203</v>
      </c>
      <c r="B207" s="31"/>
      <c r="C207" s="31"/>
      <c r="D207" s="31"/>
      <c r="E207" s="31"/>
      <c r="F207" s="32"/>
      <c r="G207" s="32"/>
      <c r="H207" s="31"/>
      <c r="I207" s="32"/>
      <c r="J207" s="31"/>
      <c r="K207" s="31"/>
      <c r="L207" s="32"/>
      <c r="M207" s="32"/>
    </row>
    <row r="208" spans="1:13" x14ac:dyDescent="0.25">
      <c r="A208" s="31">
        <v>204</v>
      </c>
      <c r="B208" s="31"/>
      <c r="C208" s="31"/>
      <c r="D208" s="31"/>
      <c r="E208" s="31"/>
      <c r="F208" s="32"/>
      <c r="G208" s="32"/>
      <c r="H208" s="31"/>
      <c r="I208" s="32"/>
      <c r="J208" s="31"/>
      <c r="K208" s="31"/>
      <c r="L208" s="32"/>
      <c r="M208" s="32"/>
    </row>
    <row r="209" spans="1:13" x14ac:dyDescent="0.25">
      <c r="A209" s="31">
        <v>205</v>
      </c>
      <c r="B209" s="31"/>
      <c r="C209" s="31"/>
      <c r="D209" s="31"/>
      <c r="E209" s="31"/>
      <c r="F209" s="32"/>
      <c r="G209" s="32"/>
      <c r="H209" s="31"/>
      <c r="I209" s="32"/>
      <c r="J209" s="31"/>
      <c r="K209" s="31"/>
      <c r="L209" s="32"/>
      <c r="M209" s="32"/>
    </row>
    <row r="210" spans="1:13" x14ac:dyDescent="0.25">
      <c r="A210" s="31">
        <v>206</v>
      </c>
      <c r="B210" s="31"/>
      <c r="C210" s="31"/>
      <c r="D210" s="31"/>
      <c r="E210" s="31"/>
      <c r="F210" s="32"/>
      <c r="G210" s="32"/>
      <c r="H210" s="31"/>
      <c r="I210" s="32"/>
      <c r="J210" s="31"/>
      <c r="K210" s="31"/>
      <c r="L210" s="32"/>
      <c r="M210" s="32"/>
    </row>
    <row r="211" spans="1:13" x14ac:dyDescent="0.25">
      <c r="A211" s="31">
        <v>207</v>
      </c>
      <c r="B211" s="31"/>
      <c r="C211" s="31"/>
      <c r="D211" s="31"/>
      <c r="E211" s="31"/>
      <c r="F211" s="32"/>
      <c r="G211" s="32"/>
      <c r="H211" s="31"/>
      <c r="I211" s="32"/>
      <c r="J211" s="31"/>
      <c r="K211" s="31"/>
      <c r="L211" s="32"/>
      <c r="M211" s="32"/>
    </row>
    <row r="212" spans="1:13" x14ac:dyDescent="0.25">
      <c r="A212" s="31">
        <v>208</v>
      </c>
      <c r="B212" s="31"/>
      <c r="C212" s="31"/>
      <c r="D212" s="31"/>
      <c r="E212" s="31"/>
      <c r="F212" s="32"/>
      <c r="G212" s="32"/>
      <c r="H212" s="31"/>
      <c r="I212" s="32"/>
      <c r="J212" s="31"/>
      <c r="K212" s="31"/>
      <c r="L212" s="32"/>
      <c r="M212" s="32"/>
    </row>
  </sheetData>
  <autoFilter ref="A4:M212" xr:uid="{00000000-0009-0000-0000-000002000000}"/>
  <mergeCells count="2">
    <mergeCell ref="A1:M1"/>
    <mergeCell ref="A2:M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8"/>
  <sheetViews>
    <sheetView showGridLines="0" zoomScale="85" zoomScaleNormal="85" workbookViewId="0">
      <selection activeCell="E5" sqref="E5"/>
    </sheetView>
  </sheetViews>
  <sheetFormatPr defaultRowHeight="15" x14ac:dyDescent="0.25"/>
  <cols>
    <col min="1" max="1" width="6" style="18" customWidth="1"/>
    <col min="2" max="2" width="12" style="18" customWidth="1"/>
    <col min="3" max="3" width="22" style="18" customWidth="1"/>
    <col min="4" max="4" width="12" style="18" customWidth="1"/>
    <col min="5" max="5" width="25" style="18" customWidth="1"/>
    <col min="6" max="6" width="10" style="18" customWidth="1"/>
    <col min="7" max="9" width="15" style="18" customWidth="1"/>
    <col min="10" max="10" width="16" style="18" customWidth="1"/>
    <col min="11" max="11" width="18" style="18" customWidth="1"/>
    <col min="12" max="12" width="22" style="18" customWidth="1"/>
    <col min="13" max="16384" width="9.140625" style="18"/>
  </cols>
  <sheetData>
    <row r="1" spans="1:12" ht="20.25" x14ac:dyDescent="0.3">
      <c r="A1" s="43" t="s">
        <v>3140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</row>
    <row r="2" spans="1:12" x14ac:dyDescent="0.25">
      <c r="A2" s="44" t="s">
        <v>3141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</row>
    <row r="4" spans="1:12" ht="25.5" x14ac:dyDescent="0.25">
      <c r="A4" s="19" t="s">
        <v>3</v>
      </c>
      <c r="B4" s="19" t="s">
        <v>302</v>
      </c>
      <c r="C4" s="19" t="s">
        <v>5</v>
      </c>
      <c r="D4" s="19" t="s">
        <v>4</v>
      </c>
      <c r="E4" s="19" t="s">
        <v>6</v>
      </c>
      <c r="F4" s="19" t="s">
        <v>7</v>
      </c>
      <c r="G4" s="19" t="s">
        <v>3142</v>
      </c>
      <c r="H4" s="19" t="s">
        <v>3143</v>
      </c>
      <c r="I4" s="19" t="s">
        <v>3144</v>
      </c>
      <c r="J4" s="19" t="s">
        <v>3145</v>
      </c>
      <c r="K4" s="19" t="s">
        <v>3146</v>
      </c>
      <c r="L4" s="19" t="s">
        <v>3147</v>
      </c>
    </row>
    <row r="5" spans="1:12" x14ac:dyDescent="0.25">
      <c r="A5" s="23">
        <v>1</v>
      </c>
      <c r="B5" s="23" t="s">
        <v>313</v>
      </c>
      <c r="C5" s="24" t="s">
        <v>11</v>
      </c>
      <c r="D5" s="23" t="s">
        <v>10</v>
      </c>
      <c r="E5" s="24" t="s">
        <v>12</v>
      </c>
      <c r="F5" s="23">
        <f>'10_Toan_A'!A5</f>
        <v>35</v>
      </c>
      <c r="G5" s="37">
        <f>'10_Toan_A'!C5/'10_Toan_A'!A5</f>
        <v>1</v>
      </c>
      <c r="H5" s="37">
        <f>'10_Toan_A'!E5/'10_Toan_A'!A5</f>
        <v>0</v>
      </c>
      <c r="I5" s="37">
        <f>'10_Toan_A'!G5/'10_Toan_A'!A5</f>
        <v>0</v>
      </c>
      <c r="J5" s="37">
        <f>'10_Toan_A'!I5/'10_Toan_A'!A5</f>
        <v>0</v>
      </c>
      <c r="K5" s="38">
        <f>'10_Toan_A'!K5</f>
        <v>99.9</v>
      </c>
      <c r="L5" s="38" t="str">
        <f t="shared" ref="L5:L36" si="0">IF(K5&gt;=90, "Tập thể Xuất sắc", IF(K5&gt;=80, "Tập thể Tiên tiến", "Cần phấn đấu"))</f>
        <v>Tập thể Xuất sắc</v>
      </c>
    </row>
    <row r="6" spans="1:12" x14ac:dyDescent="0.25">
      <c r="A6" s="20">
        <v>2</v>
      </c>
      <c r="B6" s="20" t="s">
        <v>325</v>
      </c>
      <c r="C6" s="21" t="s">
        <v>15</v>
      </c>
      <c r="D6" s="20" t="s">
        <v>10</v>
      </c>
      <c r="E6" s="21" t="s">
        <v>16</v>
      </c>
      <c r="F6" s="20">
        <f>'10_Toan_B'!A5</f>
        <v>35</v>
      </c>
      <c r="G6" s="39">
        <f>'10_Toan_B'!C5/'10_Toan_B'!A5</f>
        <v>1</v>
      </c>
      <c r="H6" s="39">
        <f>'10_Toan_B'!E5/'10_Toan_B'!A5</f>
        <v>0</v>
      </c>
      <c r="I6" s="39">
        <f>'10_Toan_B'!G5/'10_Toan_B'!A5</f>
        <v>0</v>
      </c>
      <c r="J6" s="39">
        <f>'10_Toan_B'!I5/'10_Toan_B'!A5</f>
        <v>0</v>
      </c>
      <c r="K6" s="40">
        <f>'10_Toan_B'!K5</f>
        <v>99.9</v>
      </c>
      <c r="L6" s="40" t="str">
        <f t="shared" si="0"/>
        <v>Tập thể Xuất sắc</v>
      </c>
    </row>
    <row r="7" spans="1:12" x14ac:dyDescent="0.25">
      <c r="A7" s="23">
        <v>3</v>
      </c>
      <c r="B7" s="23" t="s">
        <v>331</v>
      </c>
      <c r="C7" s="24" t="s">
        <v>19</v>
      </c>
      <c r="D7" s="23" t="s">
        <v>10</v>
      </c>
      <c r="E7" s="24" t="s">
        <v>20</v>
      </c>
      <c r="F7" s="23">
        <f>'10_Ly_A'!A5</f>
        <v>35</v>
      </c>
      <c r="G7" s="37">
        <f>'10_Ly_A'!C5/'10_Ly_A'!A5</f>
        <v>1</v>
      </c>
      <c r="H7" s="37">
        <f>'10_Ly_A'!E5/'10_Ly_A'!A5</f>
        <v>0</v>
      </c>
      <c r="I7" s="37">
        <f>'10_Ly_A'!G5/'10_Ly_A'!A5</f>
        <v>0</v>
      </c>
      <c r="J7" s="37">
        <f>'10_Ly_A'!I5/'10_Ly_A'!A5</f>
        <v>0</v>
      </c>
      <c r="K7" s="38">
        <f>'10_Ly_A'!K5</f>
        <v>100</v>
      </c>
      <c r="L7" s="38" t="str">
        <f t="shared" si="0"/>
        <v>Tập thể Xuất sắc</v>
      </c>
    </row>
    <row r="8" spans="1:12" x14ac:dyDescent="0.25">
      <c r="A8" s="20">
        <v>4</v>
      </c>
      <c r="B8" s="20" t="s">
        <v>3148</v>
      </c>
      <c r="C8" s="21" t="s">
        <v>23</v>
      </c>
      <c r="D8" s="20" t="s">
        <v>10</v>
      </c>
      <c r="E8" s="21" t="s">
        <v>24</v>
      </c>
      <c r="F8" s="20">
        <f>'10_Ly_B'!A5</f>
        <v>35</v>
      </c>
      <c r="G8" s="39">
        <f>'10_Ly_B'!C5/'10_Ly_B'!A5</f>
        <v>1</v>
      </c>
      <c r="H8" s="39">
        <f>'10_Ly_B'!E5/'10_Ly_B'!A5</f>
        <v>0</v>
      </c>
      <c r="I8" s="39">
        <f>'10_Ly_B'!G5/'10_Ly_B'!A5</f>
        <v>0</v>
      </c>
      <c r="J8" s="39">
        <f>'10_Ly_B'!I5/'10_Ly_B'!A5</f>
        <v>0</v>
      </c>
      <c r="K8" s="40">
        <f>'10_Ly_B'!K5</f>
        <v>100</v>
      </c>
      <c r="L8" s="40" t="str">
        <f t="shared" si="0"/>
        <v>Tập thể Xuất sắc</v>
      </c>
    </row>
    <row r="9" spans="1:12" x14ac:dyDescent="0.25">
      <c r="A9" s="23">
        <v>5</v>
      </c>
      <c r="B9" s="23" t="s">
        <v>3149</v>
      </c>
      <c r="C9" s="24" t="s">
        <v>27</v>
      </c>
      <c r="D9" s="23" t="s">
        <v>10</v>
      </c>
      <c r="E9" s="24" t="s">
        <v>28</v>
      </c>
      <c r="F9" s="23">
        <f>'10_Hoa_A'!A5</f>
        <v>35</v>
      </c>
      <c r="G9" s="37">
        <f>'10_Hoa_A'!C5/'10_Hoa_A'!A5</f>
        <v>1</v>
      </c>
      <c r="H9" s="37">
        <f>'10_Hoa_A'!E5/'10_Hoa_A'!A5</f>
        <v>0</v>
      </c>
      <c r="I9" s="37">
        <f>'10_Hoa_A'!G5/'10_Hoa_A'!A5</f>
        <v>0</v>
      </c>
      <c r="J9" s="37">
        <f>'10_Hoa_A'!I5/'10_Hoa_A'!A5</f>
        <v>0</v>
      </c>
      <c r="K9" s="38">
        <f>'10_Hoa_A'!K5</f>
        <v>100</v>
      </c>
      <c r="L9" s="38" t="str">
        <f t="shared" si="0"/>
        <v>Tập thể Xuất sắc</v>
      </c>
    </row>
    <row r="10" spans="1:12" x14ac:dyDescent="0.25">
      <c r="A10" s="20">
        <v>6</v>
      </c>
      <c r="B10" s="20" t="s">
        <v>3150</v>
      </c>
      <c r="C10" s="21" t="s">
        <v>31</v>
      </c>
      <c r="D10" s="20" t="s">
        <v>10</v>
      </c>
      <c r="E10" s="21" t="s">
        <v>32</v>
      </c>
      <c r="F10" s="20">
        <f>'10_Hoa_B'!A5</f>
        <v>35</v>
      </c>
      <c r="G10" s="39">
        <f>'10_Hoa_B'!C5/'10_Hoa_B'!A5</f>
        <v>1</v>
      </c>
      <c r="H10" s="39">
        <f>'10_Hoa_B'!E5/'10_Hoa_B'!A5</f>
        <v>0</v>
      </c>
      <c r="I10" s="39">
        <f>'10_Hoa_B'!G5/'10_Hoa_B'!A5</f>
        <v>0</v>
      </c>
      <c r="J10" s="39">
        <f>'10_Hoa_B'!I5/'10_Hoa_B'!A5</f>
        <v>0</v>
      </c>
      <c r="K10" s="40">
        <f>'10_Hoa_B'!K5</f>
        <v>100</v>
      </c>
      <c r="L10" s="40" t="str">
        <f t="shared" si="0"/>
        <v>Tập thể Xuất sắc</v>
      </c>
    </row>
    <row r="11" spans="1:12" x14ac:dyDescent="0.25">
      <c r="A11" s="23">
        <v>7</v>
      </c>
      <c r="B11" s="23" t="s">
        <v>3151</v>
      </c>
      <c r="C11" s="24" t="s">
        <v>35</v>
      </c>
      <c r="D11" s="23" t="s">
        <v>10</v>
      </c>
      <c r="E11" s="24" t="s">
        <v>36</v>
      </c>
      <c r="F11" s="23">
        <f>'10_Sinh'!A5</f>
        <v>35</v>
      </c>
      <c r="G11" s="37">
        <f>'10_Sinh'!C5/'10_Sinh'!A5</f>
        <v>1</v>
      </c>
      <c r="H11" s="37">
        <f>'10_Sinh'!E5/'10_Sinh'!A5</f>
        <v>0</v>
      </c>
      <c r="I11" s="37">
        <f>'10_Sinh'!G5/'10_Sinh'!A5</f>
        <v>0</v>
      </c>
      <c r="J11" s="37">
        <f>'10_Sinh'!I5/'10_Sinh'!A5</f>
        <v>0</v>
      </c>
      <c r="K11" s="38">
        <f>'10_Sinh'!K5</f>
        <v>100</v>
      </c>
      <c r="L11" s="38" t="str">
        <f t="shared" si="0"/>
        <v>Tập thể Xuất sắc</v>
      </c>
    </row>
    <row r="12" spans="1:12" x14ac:dyDescent="0.25">
      <c r="A12" s="20">
        <v>8</v>
      </c>
      <c r="B12" s="20" t="s">
        <v>3152</v>
      </c>
      <c r="C12" s="21" t="s">
        <v>39</v>
      </c>
      <c r="D12" s="20" t="s">
        <v>10</v>
      </c>
      <c r="E12" s="21" t="s">
        <v>40</v>
      </c>
      <c r="F12" s="20">
        <f>'10_Tin_A'!A5</f>
        <v>34</v>
      </c>
      <c r="G12" s="39">
        <f>'10_Tin_A'!C5/'10_Tin_A'!A5</f>
        <v>1</v>
      </c>
      <c r="H12" s="39">
        <f>'10_Tin_A'!E5/'10_Tin_A'!A5</f>
        <v>0</v>
      </c>
      <c r="I12" s="39">
        <f>'10_Tin_A'!G5/'10_Tin_A'!A5</f>
        <v>0</v>
      </c>
      <c r="J12" s="39">
        <f>'10_Tin_A'!I5/'10_Tin_A'!A5</f>
        <v>0</v>
      </c>
      <c r="K12" s="40">
        <f>'10_Tin_A'!K5</f>
        <v>100</v>
      </c>
      <c r="L12" s="40" t="str">
        <f t="shared" si="0"/>
        <v>Tập thể Xuất sắc</v>
      </c>
    </row>
    <row r="13" spans="1:12" x14ac:dyDescent="0.25">
      <c r="A13" s="23">
        <v>9</v>
      </c>
      <c r="B13" s="23" t="s">
        <v>3153</v>
      </c>
      <c r="C13" s="24" t="s">
        <v>43</v>
      </c>
      <c r="D13" s="23" t="s">
        <v>10</v>
      </c>
      <c r="E13" s="24" t="s">
        <v>44</v>
      </c>
      <c r="F13" s="23">
        <f>'10_Tin_B'!A5</f>
        <v>35</v>
      </c>
      <c r="G13" s="37">
        <f>'10_Tin_B'!C5/'10_Tin_B'!A5</f>
        <v>1</v>
      </c>
      <c r="H13" s="37">
        <f>'10_Tin_B'!E5/'10_Tin_B'!A5</f>
        <v>0</v>
      </c>
      <c r="I13" s="37">
        <f>'10_Tin_B'!G5/'10_Tin_B'!A5</f>
        <v>0</v>
      </c>
      <c r="J13" s="37">
        <f>'10_Tin_B'!I5/'10_Tin_B'!A5</f>
        <v>0</v>
      </c>
      <c r="K13" s="38">
        <f>'10_Tin_B'!K5</f>
        <v>100</v>
      </c>
      <c r="L13" s="38" t="str">
        <f t="shared" si="0"/>
        <v>Tập thể Xuất sắc</v>
      </c>
    </row>
    <row r="14" spans="1:12" x14ac:dyDescent="0.25">
      <c r="A14" s="20">
        <v>10</v>
      </c>
      <c r="B14" s="20" t="s">
        <v>3154</v>
      </c>
      <c r="C14" s="21" t="s">
        <v>47</v>
      </c>
      <c r="D14" s="20" t="s">
        <v>10</v>
      </c>
      <c r="E14" s="21" t="s">
        <v>48</v>
      </c>
      <c r="F14" s="20">
        <f>'10_Van_A'!A5</f>
        <v>35</v>
      </c>
      <c r="G14" s="39">
        <f>'10_Van_A'!C5/'10_Van_A'!A5</f>
        <v>1</v>
      </c>
      <c r="H14" s="39">
        <f>'10_Van_A'!E5/'10_Van_A'!A5</f>
        <v>0</v>
      </c>
      <c r="I14" s="39">
        <f>'10_Van_A'!G5/'10_Van_A'!A5</f>
        <v>0</v>
      </c>
      <c r="J14" s="39">
        <f>'10_Van_A'!I5/'10_Van_A'!A5</f>
        <v>0</v>
      </c>
      <c r="K14" s="40">
        <f>'10_Van_A'!K5</f>
        <v>100</v>
      </c>
      <c r="L14" s="40" t="str">
        <f t="shared" si="0"/>
        <v>Tập thể Xuất sắc</v>
      </c>
    </row>
    <row r="15" spans="1:12" x14ac:dyDescent="0.25">
      <c r="A15" s="23">
        <v>11</v>
      </c>
      <c r="B15" s="23" t="s">
        <v>3155</v>
      </c>
      <c r="C15" s="24" t="s">
        <v>51</v>
      </c>
      <c r="D15" s="23" t="s">
        <v>10</v>
      </c>
      <c r="E15" s="24" t="s">
        <v>52</v>
      </c>
      <c r="F15" s="23">
        <f>'10_Van_B'!A5</f>
        <v>35</v>
      </c>
      <c r="G15" s="37">
        <f>'10_Van_B'!C5/'10_Van_B'!A5</f>
        <v>1</v>
      </c>
      <c r="H15" s="37">
        <f>'10_Van_B'!E5/'10_Van_B'!A5</f>
        <v>0</v>
      </c>
      <c r="I15" s="37">
        <f>'10_Van_B'!G5/'10_Van_B'!A5</f>
        <v>0</v>
      </c>
      <c r="J15" s="37">
        <f>'10_Van_B'!I5/'10_Van_B'!A5</f>
        <v>0</v>
      </c>
      <c r="K15" s="38">
        <f>'10_Van_B'!K5</f>
        <v>100</v>
      </c>
      <c r="L15" s="38" t="str">
        <f t="shared" si="0"/>
        <v>Tập thể Xuất sắc</v>
      </c>
    </row>
    <row r="16" spans="1:12" x14ac:dyDescent="0.25">
      <c r="A16" s="20">
        <v>12</v>
      </c>
      <c r="B16" s="20" t="s">
        <v>3156</v>
      </c>
      <c r="C16" s="21" t="s">
        <v>55</v>
      </c>
      <c r="D16" s="20" t="s">
        <v>10</v>
      </c>
      <c r="E16" s="21" t="s">
        <v>56</v>
      </c>
      <c r="F16" s="20">
        <f>'10_Su'!A5</f>
        <v>35</v>
      </c>
      <c r="G16" s="39">
        <f>'10_Su'!C5/'10_Su'!A5</f>
        <v>1</v>
      </c>
      <c r="H16" s="39">
        <f>'10_Su'!E5/'10_Su'!A5</f>
        <v>0</v>
      </c>
      <c r="I16" s="39">
        <f>'10_Su'!G5/'10_Su'!A5</f>
        <v>0</v>
      </c>
      <c r="J16" s="39">
        <f>'10_Su'!I5/'10_Su'!A5</f>
        <v>0</v>
      </c>
      <c r="K16" s="40">
        <f>'10_Su'!K5</f>
        <v>100</v>
      </c>
      <c r="L16" s="40" t="str">
        <f t="shared" si="0"/>
        <v>Tập thể Xuất sắc</v>
      </c>
    </row>
    <row r="17" spans="1:12" x14ac:dyDescent="0.25">
      <c r="A17" s="23">
        <v>13</v>
      </c>
      <c r="B17" s="23" t="s">
        <v>3157</v>
      </c>
      <c r="C17" s="24" t="s">
        <v>59</v>
      </c>
      <c r="D17" s="23" t="s">
        <v>10</v>
      </c>
      <c r="E17" s="24" t="s">
        <v>60</v>
      </c>
      <c r="F17" s="23">
        <f>'10_Dia'!A5</f>
        <v>35</v>
      </c>
      <c r="G17" s="37">
        <f>'10_Dia'!C5/'10_Dia'!A5</f>
        <v>1</v>
      </c>
      <c r="H17" s="37">
        <f>'10_Dia'!E5/'10_Dia'!A5</f>
        <v>0</v>
      </c>
      <c r="I17" s="37">
        <f>'10_Dia'!G5/'10_Dia'!A5</f>
        <v>0</v>
      </c>
      <c r="J17" s="37">
        <f>'10_Dia'!I5/'10_Dia'!A5</f>
        <v>0</v>
      </c>
      <c r="K17" s="38">
        <f>'10_Dia'!K5</f>
        <v>100</v>
      </c>
      <c r="L17" s="38" t="str">
        <f t="shared" si="0"/>
        <v>Tập thể Xuất sắc</v>
      </c>
    </row>
    <row r="18" spans="1:12" x14ac:dyDescent="0.25">
      <c r="A18" s="20">
        <v>14</v>
      </c>
      <c r="B18" s="20" t="s">
        <v>3158</v>
      </c>
      <c r="C18" s="21" t="s">
        <v>63</v>
      </c>
      <c r="D18" s="20" t="s">
        <v>10</v>
      </c>
      <c r="E18" s="21" t="s">
        <v>64</v>
      </c>
      <c r="F18" s="20">
        <f>'10_Anh'!A5</f>
        <v>35</v>
      </c>
      <c r="G18" s="39">
        <f>'10_Anh'!C5/'10_Anh'!A5</f>
        <v>1</v>
      </c>
      <c r="H18" s="39">
        <f>'10_Anh'!E5/'10_Anh'!A5</f>
        <v>0</v>
      </c>
      <c r="I18" s="39">
        <f>'10_Anh'!G5/'10_Anh'!A5</f>
        <v>0</v>
      </c>
      <c r="J18" s="39">
        <f>'10_Anh'!I5/'10_Anh'!A5</f>
        <v>0</v>
      </c>
      <c r="K18" s="40">
        <f>'10_Anh'!K5</f>
        <v>100</v>
      </c>
      <c r="L18" s="40" t="str">
        <f t="shared" si="0"/>
        <v>Tập thể Xuất sắc</v>
      </c>
    </row>
    <row r="19" spans="1:12" x14ac:dyDescent="0.25">
      <c r="A19" s="23">
        <v>15</v>
      </c>
      <c r="B19" s="23" t="s">
        <v>3159</v>
      </c>
      <c r="C19" s="24" t="s">
        <v>67</v>
      </c>
      <c r="D19" s="23" t="s">
        <v>10</v>
      </c>
      <c r="E19" s="24" t="s">
        <v>68</v>
      </c>
      <c r="F19" s="23">
        <f>'10_Phap'!A5</f>
        <v>35</v>
      </c>
      <c r="G19" s="37">
        <f>'10_Phap'!C5/'10_Phap'!A5</f>
        <v>1</v>
      </c>
      <c r="H19" s="37">
        <f>'10_Phap'!E5/'10_Phap'!A5</f>
        <v>0</v>
      </c>
      <c r="I19" s="37">
        <f>'10_Phap'!G5/'10_Phap'!A5</f>
        <v>0</v>
      </c>
      <c r="J19" s="37">
        <f>'10_Phap'!I5/'10_Phap'!A5</f>
        <v>0</v>
      </c>
      <c r="K19" s="38">
        <f>'10_Phap'!K5</f>
        <v>100</v>
      </c>
      <c r="L19" s="38" t="str">
        <f t="shared" si="0"/>
        <v>Tập thể Xuất sắc</v>
      </c>
    </row>
    <row r="20" spans="1:12" x14ac:dyDescent="0.25">
      <c r="A20" s="20">
        <v>16</v>
      </c>
      <c r="B20" s="20" t="s">
        <v>3160</v>
      </c>
      <c r="C20" s="21" t="s">
        <v>71</v>
      </c>
      <c r="D20" s="20" t="s">
        <v>10</v>
      </c>
      <c r="E20" s="21" t="s">
        <v>72</v>
      </c>
      <c r="F20" s="20">
        <f>'10_Trung'!A5</f>
        <v>35</v>
      </c>
      <c r="G20" s="39">
        <f>'10_Trung'!C5/'10_Trung'!A5</f>
        <v>1</v>
      </c>
      <c r="H20" s="39">
        <f>'10_Trung'!E5/'10_Trung'!A5</f>
        <v>0</v>
      </c>
      <c r="I20" s="39">
        <f>'10_Trung'!G5/'10_Trung'!A5</f>
        <v>0</v>
      </c>
      <c r="J20" s="39">
        <f>'10_Trung'!I5/'10_Trung'!A5</f>
        <v>0</v>
      </c>
      <c r="K20" s="40">
        <f>'10_Trung'!K5</f>
        <v>100</v>
      </c>
      <c r="L20" s="40" t="str">
        <f t="shared" si="0"/>
        <v>Tập thể Xuất sắc</v>
      </c>
    </row>
    <row r="21" spans="1:12" x14ac:dyDescent="0.25">
      <c r="A21" s="23">
        <v>17</v>
      </c>
      <c r="B21" s="23" t="s">
        <v>3161</v>
      </c>
      <c r="C21" s="24" t="s">
        <v>75</v>
      </c>
      <c r="D21" s="23" t="s">
        <v>10</v>
      </c>
      <c r="E21" s="24" t="s">
        <v>76</v>
      </c>
      <c r="F21" s="23">
        <f>'10_Han'!A5</f>
        <v>35</v>
      </c>
      <c r="G21" s="37">
        <f>'10_Han'!C5/'10_Han'!A5</f>
        <v>1</v>
      </c>
      <c r="H21" s="37">
        <f>'10_Han'!E5/'10_Han'!A5</f>
        <v>0</v>
      </c>
      <c r="I21" s="37">
        <f>'10_Han'!G5/'10_Han'!A5</f>
        <v>0</v>
      </c>
      <c r="J21" s="37">
        <f>'10_Han'!I5/'10_Han'!A5</f>
        <v>0</v>
      </c>
      <c r="K21" s="38">
        <f>'10_Han'!K5</f>
        <v>100</v>
      </c>
      <c r="L21" s="38" t="str">
        <f t="shared" si="0"/>
        <v>Tập thể Xuất sắc</v>
      </c>
    </row>
    <row r="22" spans="1:12" x14ac:dyDescent="0.25">
      <c r="A22" s="20">
        <v>18</v>
      </c>
      <c r="B22" s="20" t="s">
        <v>337</v>
      </c>
      <c r="C22" s="21" t="s">
        <v>80</v>
      </c>
      <c r="D22" s="20" t="s">
        <v>79</v>
      </c>
      <c r="E22" s="21" t="s">
        <v>81</v>
      </c>
      <c r="F22" s="20">
        <f>'11_Toan_A'!A5</f>
        <v>35</v>
      </c>
      <c r="G22" s="39">
        <f>'11_Toan_A'!C5/'11_Toan_A'!A5</f>
        <v>1</v>
      </c>
      <c r="H22" s="39">
        <f>'11_Toan_A'!E5/'11_Toan_A'!A5</f>
        <v>0</v>
      </c>
      <c r="I22" s="39">
        <f>'11_Toan_A'!G5/'11_Toan_A'!A5</f>
        <v>0</v>
      </c>
      <c r="J22" s="39">
        <f>'11_Toan_A'!I5/'11_Toan_A'!A5</f>
        <v>0</v>
      </c>
      <c r="K22" s="40">
        <f>'11_Toan_A'!K5</f>
        <v>100</v>
      </c>
      <c r="L22" s="40" t="str">
        <f t="shared" si="0"/>
        <v>Tập thể Xuất sắc</v>
      </c>
    </row>
    <row r="23" spans="1:12" x14ac:dyDescent="0.25">
      <c r="A23" s="23">
        <v>19</v>
      </c>
      <c r="B23" s="23" t="s">
        <v>353</v>
      </c>
      <c r="C23" s="24" t="s">
        <v>84</v>
      </c>
      <c r="D23" s="23" t="s">
        <v>79</v>
      </c>
      <c r="E23" s="24" t="s">
        <v>85</v>
      </c>
      <c r="F23" s="23">
        <f>'11_Toan_B'!A5</f>
        <v>35</v>
      </c>
      <c r="G23" s="37">
        <f>'11_Toan_B'!C5/'11_Toan_B'!A5</f>
        <v>1</v>
      </c>
      <c r="H23" s="37">
        <f>'11_Toan_B'!E5/'11_Toan_B'!A5</f>
        <v>0</v>
      </c>
      <c r="I23" s="37">
        <f>'11_Toan_B'!G5/'11_Toan_B'!A5</f>
        <v>0</v>
      </c>
      <c r="J23" s="37">
        <f>'11_Toan_B'!I5/'11_Toan_B'!A5</f>
        <v>0</v>
      </c>
      <c r="K23" s="38">
        <f>'11_Toan_B'!K5</f>
        <v>100</v>
      </c>
      <c r="L23" s="38" t="str">
        <f t="shared" si="0"/>
        <v>Tập thể Xuất sắc</v>
      </c>
    </row>
    <row r="24" spans="1:12" x14ac:dyDescent="0.25">
      <c r="A24" s="20">
        <v>20</v>
      </c>
      <c r="B24" s="20" t="s">
        <v>3162</v>
      </c>
      <c r="C24" s="21" t="s">
        <v>88</v>
      </c>
      <c r="D24" s="20" t="s">
        <v>79</v>
      </c>
      <c r="E24" s="21" t="s">
        <v>89</v>
      </c>
      <c r="F24" s="20">
        <f>'11_Toan_C'!A5</f>
        <v>35</v>
      </c>
      <c r="G24" s="39">
        <f>'11_Toan_C'!C5/'11_Toan_C'!A5</f>
        <v>1</v>
      </c>
      <c r="H24" s="39">
        <f>'11_Toan_C'!E5/'11_Toan_C'!A5</f>
        <v>0</v>
      </c>
      <c r="I24" s="39">
        <f>'11_Toan_C'!G5/'11_Toan_C'!A5</f>
        <v>0</v>
      </c>
      <c r="J24" s="39">
        <f>'11_Toan_C'!I5/'11_Toan_C'!A5</f>
        <v>0</v>
      </c>
      <c r="K24" s="40">
        <f>'11_Toan_C'!K5</f>
        <v>100</v>
      </c>
      <c r="L24" s="40" t="str">
        <f t="shared" si="0"/>
        <v>Tập thể Xuất sắc</v>
      </c>
    </row>
    <row r="25" spans="1:12" x14ac:dyDescent="0.25">
      <c r="A25" s="23">
        <v>21</v>
      </c>
      <c r="B25" s="23" t="s">
        <v>3163</v>
      </c>
      <c r="C25" s="24" t="s">
        <v>92</v>
      </c>
      <c r="D25" s="23" t="s">
        <v>79</v>
      </c>
      <c r="E25" s="24" t="s">
        <v>93</v>
      </c>
      <c r="F25" s="23">
        <f>'11_Ly_A'!A5</f>
        <v>35</v>
      </c>
      <c r="G25" s="37">
        <f>'11_Ly_A'!C5/'11_Ly_A'!A5</f>
        <v>1</v>
      </c>
      <c r="H25" s="37">
        <f>'11_Ly_A'!E5/'11_Ly_A'!A5</f>
        <v>0</v>
      </c>
      <c r="I25" s="37">
        <f>'11_Ly_A'!G5/'11_Ly_A'!A5</f>
        <v>0</v>
      </c>
      <c r="J25" s="37">
        <f>'11_Ly_A'!I5/'11_Ly_A'!A5</f>
        <v>0</v>
      </c>
      <c r="K25" s="38">
        <f>'11_Ly_A'!K5</f>
        <v>100</v>
      </c>
      <c r="L25" s="38" t="str">
        <f t="shared" si="0"/>
        <v>Tập thể Xuất sắc</v>
      </c>
    </row>
    <row r="26" spans="1:12" x14ac:dyDescent="0.25">
      <c r="A26" s="20">
        <v>22</v>
      </c>
      <c r="B26" s="20" t="s">
        <v>3164</v>
      </c>
      <c r="C26" s="21" t="s">
        <v>96</v>
      </c>
      <c r="D26" s="20" t="s">
        <v>79</v>
      </c>
      <c r="E26" s="21" t="s">
        <v>97</v>
      </c>
      <c r="F26" s="20">
        <f>'11_Ly_B'!A5</f>
        <v>35</v>
      </c>
      <c r="G26" s="39">
        <f>'11_Ly_B'!C5/'11_Ly_B'!A5</f>
        <v>1</v>
      </c>
      <c r="H26" s="39">
        <f>'11_Ly_B'!E5/'11_Ly_B'!A5</f>
        <v>0</v>
      </c>
      <c r="I26" s="39">
        <f>'11_Ly_B'!G5/'11_Ly_B'!A5</f>
        <v>0</v>
      </c>
      <c r="J26" s="39">
        <f>'11_Ly_B'!I5/'11_Ly_B'!A5</f>
        <v>0</v>
      </c>
      <c r="K26" s="40">
        <f>'11_Ly_B'!K5</f>
        <v>100</v>
      </c>
      <c r="L26" s="40" t="str">
        <f t="shared" si="0"/>
        <v>Tập thể Xuất sắc</v>
      </c>
    </row>
    <row r="27" spans="1:12" x14ac:dyDescent="0.25">
      <c r="A27" s="23">
        <v>23</v>
      </c>
      <c r="B27" s="23" t="s">
        <v>3165</v>
      </c>
      <c r="C27" s="24" t="s">
        <v>100</v>
      </c>
      <c r="D27" s="23" t="s">
        <v>79</v>
      </c>
      <c r="E27" s="24" t="s">
        <v>101</v>
      </c>
      <c r="F27" s="23">
        <f>'11_Hoa_A'!A5</f>
        <v>35</v>
      </c>
      <c r="G27" s="37">
        <f>'11_Hoa_A'!C5/'11_Hoa_A'!A5</f>
        <v>1</v>
      </c>
      <c r="H27" s="37">
        <f>'11_Hoa_A'!E5/'11_Hoa_A'!A5</f>
        <v>0</v>
      </c>
      <c r="I27" s="37">
        <f>'11_Hoa_A'!G5/'11_Hoa_A'!A5</f>
        <v>0</v>
      </c>
      <c r="J27" s="37">
        <f>'11_Hoa_A'!I5/'11_Hoa_A'!A5</f>
        <v>0</v>
      </c>
      <c r="K27" s="38">
        <f>'11_Hoa_A'!K5</f>
        <v>100</v>
      </c>
      <c r="L27" s="38" t="str">
        <f t="shared" si="0"/>
        <v>Tập thể Xuất sắc</v>
      </c>
    </row>
    <row r="28" spans="1:12" x14ac:dyDescent="0.25">
      <c r="A28" s="20">
        <v>24</v>
      </c>
      <c r="B28" s="20" t="s">
        <v>3166</v>
      </c>
      <c r="C28" s="21" t="s">
        <v>104</v>
      </c>
      <c r="D28" s="20" t="s">
        <v>79</v>
      </c>
      <c r="E28" s="21" t="s">
        <v>105</v>
      </c>
      <c r="F28" s="20">
        <f>'11_Hoa_B'!A5</f>
        <v>35</v>
      </c>
      <c r="G28" s="39">
        <f>'11_Hoa_B'!C5/'11_Hoa_B'!A5</f>
        <v>1</v>
      </c>
      <c r="H28" s="39">
        <f>'11_Hoa_B'!E5/'11_Hoa_B'!A5</f>
        <v>0</v>
      </c>
      <c r="I28" s="39">
        <f>'11_Hoa_B'!G5/'11_Hoa_B'!A5</f>
        <v>0</v>
      </c>
      <c r="J28" s="39">
        <f>'11_Hoa_B'!I5/'11_Hoa_B'!A5</f>
        <v>0</v>
      </c>
      <c r="K28" s="40">
        <f>'11_Hoa_B'!K5</f>
        <v>100</v>
      </c>
      <c r="L28" s="40" t="str">
        <f t="shared" si="0"/>
        <v>Tập thể Xuất sắc</v>
      </c>
    </row>
    <row r="29" spans="1:12" x14ac:dyDescent="0.25">
      <c r="A29" s="23">
        <v>25</v>
      </c>
      <c r="B29" s="23" t="s">
        <v>3167</v>
      </c>
      <c r="C29" s="24" t="s">
        <v>108</v>
      </c>
      <c r="D29" s="23" t="s">
        <v>79</v>
      </c>
      <c r="E29" s="24" t="s">
        <v>109</v>
      </c>
      <c r="F29" s="23">
        <f>'11_Sinh'!A5</f>
        <v>35</v>
      </c>
      <c r="G29" s="37">
        <f>'11_Sinh'!C5/'11_Sinh'!A5</f>
        <v>1</v>
      </c>
      <c r="H29" s="37">
        <f>'11_Sinh'!E5/'11_Sinh'!A5</f>
        <v>0</v>
      </c>
      <c r="I29" s="37">
        <f>'11_Sinh'!G5/'11_Sinh'!A5</f>
        <v>0</v>
      </c>
      <c r="J29" s="37">
        <f>'11_Sinh'!I5/'11_Sinh'!A5</f>
        <v>0</v>
      </c>
      <c r="K29" s="38">
        <f>'11_Sinh'!K5</f>
        <v>100</v>
      </c>
      <c r="L29" s="38" t="str">
        <f t="shared" si="0"/>
        <v>Tập thể Xuất sắc</v>
      </c>
    </row>
    <row r="30" spans="1:12" x14ac:dyDescent="0.25">
      <c r="A30" s="20">
        <v>26</v>
      </c>
      <c r="B30" s="20" t="s">
        <v>3168</v>
      </c>
      <c r="C30" s="21" t="s">
        <v>112</v>
      </c>
      <c r="D30" s="20" t="s">
        <v>79</v>
      </c>
      <c r="E30" s="21" t="s">
        <v>113</v>
      </c>
      <c r="F30" s="20">
        <f>'11_Tin'!A5</f>
        <v>36</v>
      </c>
      <c r="G30" s="39">
        <f>'11_Tin'!C5/'11_Tin'!A5</f>
        <v>1</v>
      </c>
      <c r="H30" s="39">
        <f>'11_Tin'!E5/'11_Tin'!A5</f>
        <v>0</v>
      </c>
      <c r="I30" s="39">
        <f>'11_Tin'!G5/'11_Tin'!A5</f>
        <v>0</v>
      </c>
      <c r="J30" s="39">
        <f>'11_Tin'!I5/'11_Tin'!A5</f>
        <v>0</v>
      </c>
      <c r="K30" s="40">
        <f>'11_Tin'!K5</f>
        <v>100</v>
      </c>
      <c r="L30" s="40" t="str">
        <f t="shared" si="0"/>
        <v>Tập thể Xuất sắc</v>
      </c>
    </row>
    <row r="31" spans="1:12" x14ac:dyDescent="0.25">
      <c r="A31" s="23">
        <v>27</v>
      </c>
      <c r="B31" s="23" t="s">
        <v>3169</v>
      </c>
      <c r="C31" s="24" t="s">
        <v>116</v>
      </c>
      <c r="D31" s="23" t="s">
        <v>79</v>
      </c>
      <c r="E31" s="24" t="s">
        <v>117</v>
      </c>
      <c r="F31" s="23">
        <f>'11_Van_A'!A5</f>
        <v>35</v>
      </c>
      <c r="G31" s="37">
        <f>'11_Van_A'!C5/'11_Van_A'!A5</f>
        <v>1</v>
      </c>
      <c r="H31" s="37">
        <f>'11_Van_A'!E5/'11_Van_A'!A5</f>
        <v>0</v>
      </c>
      <c r="I31" s="37">
        <f>'11_Van_A'!G5/'11_Van_A'!A5</f>
        <v>0</v>
      </c>
      <c r="J31" s="37">
        <f>'11_Van_A'!I5/'11_Van_A'!A5</f>
        <v>0</v>
      </c>
      <c r="K31" s="38">
        <f>'11_Van_A'!K5</f>
        <v>100</v>
      </c>
      <c r="L31" s="38" t="str">
        <f t="shared" si="0"/>
        <v>Tập thể Xuất sắc</v>
      </c>
    </row>
    <row r="32" spans="1:12" x14ac:dyDescent="0.25">
      <c r="A32" s="20">
        <v>28</v>
      </c>
      <c r="B32" s="20" t="s">
        <v>3170</v>
      </c>
      <c r="C32" s="21" t="s">
        <v>120</v>
      </c>
      <c r="D32" s="20" t="s">
        <v>79</v>
      </c>
      <c r="E32" s="21" t="s">
        <v>121</v>
      </c>
      <c r="F32" s="20">
        <f>'11_Van_B'!A5</f>
        <v>34</v>
      </c>
      <c r="G32" s="39">
        <f>'11_Van_B'!C5/'11_Van_B'!A5</f>
        <v>1</v>
      </c>
      <c r="H32" s="39">
        <f>'11_Van_B'!E5/'11_Van_B'!A5</f>
        <v>0</v>
      </c>
      <c r="I32" s="39">
        <f>'11_Van_B'!G5/'11_Van_B'!A5</f>
        <v>0</v>
      </c>
      <c r="J32" s="39">
        <f>'11_Van_B'!I5/'11_Van_B'!A5</f>
        <v>0</v>
      </c>
      <c r="K32" s="40">
        <f>'11_Van_B'!K5</f>
        <v>100</v>
      </c>
      <c r="L32" s="40" t="str">
        <f t="shared" si="0"/>
        <v>Tập thể Xuất sắc</v>
      </c>
    </row>
    <row r="33" spans="1:12" x14ac:dyDescent="0.25">
      <c r="A33" s="23">
        <v>29</v>
      </c>
      <c r="B33" s="23" t="s">
        <v>3171</v>
      </c>
      <c r="C33" s="24" t="s">
        <v>124</v>
      </c>
      <c r="D33" s="23" t="s">
        <v>79</v>
      </c>
      <c r="E33" s="24" t="s">
        <v>125</v>
      </c>
      <c r="F33" s="23">
        <f>'11_Su'!A5</f>
        <v>35</v>
      </c>
      <c r="G33" s="37">
        <f>'11_Su'!C5/'11_Su'!A5</f>
        <v>1</v>
      </c>
      <c r="H33" s="37">
        <f>'11_Su'!E5/'11_Su'!A5</f>
        <v>0</v>
      </c>
      <c r="I33" s="37">
        <f>'11_Su'!G5/'11_Su'!A5</f>
        <v>0</v>
      </c>
      <c r="J33" s="37">
        <f>'11_Su'!I5/'11_Su'!A5</f>
        <v>0</v>
      </c>
      <c r="K33" s="38">
        <f>'11_Su'!K5</f>
        <v>100</v>
      </c>
      <c r="L33" s="38" t="str">
        <f t="shared" si="0"/>
        <v>Tập thể Xuất sắc</v>
      </c>
    </row>
    <row r="34" spans="1:12" x14ac:dyDescent="0.25">
      <c r="A34" s="20">
        <v>30</v>
      </c>
      <c r="B34" s="20" t="s">
        <v>3172</v>
      </c>
      <c r="C34" s="21" t="s">
        <v>128</v>
      </c>
      <c r="D34" s="20" t="s">
        <v>79</v>
      </c>
      <c r="E34" s="21" t="s">
        <v>129</v>
      </c>
      <c r="F34" s="20">
        <f>'11_Dia'!A5</f>
        <v>34</v>
      </c>
      <c r="G34" s="39">
        <f>'11_Dia'!C5/'11_Dia'!A5</f>
        <v>1</v>
      </c>
      <c r="H34" s="39">
        <f>'11_Dia'!E5/'11_Dia'!A5</f>
        <v>0</v>
      </c>
      <c r="I34" s="39">
        <f>'11_Dia'!G5/'11_Dia'!A5</f>
        <v>0</v>
      </c>
      <c r="J34" s="39">
        <f>'11_Dia'!I5/'11_Dia'!A5</f>
        <v>0</v>
      </c>
      <c r="K34" s="40">
        <f>'11_Dia'!K5</f>
        <v>100</v>
      </c>
      <c r="L34" s="40" t="str">
        <f t="shared" si="0"/>
        <v>Tập thể Xuất sắc</v>
      </c>
    </row>
    <row r="35" spans="1:12" x14ac:dyDescent="0.25">
      <c r="A35" s="23">
        <v>31</v>
      </c>
      <c r="B35" s="23" t="s">
        <v>3173</v>
      </c>
      <c r="C35" s="24" t="s">
        <v>132</v>
      </c>
      <c r="D35" s="23" t="s">
        <v>79</v>
      </c>
      <c r="E35" s="24" t="s">
        <v>133</v>
      </c>
      <c r="F35" s="23">
        <f>'11_Anh_A'!A5</f>
        <v>35</v>
      </c>
      <c r="G35" s="37">
        <f>'11_Anh_A'!C5/'11_Anh_A'!A5</f>
        <v>1</v>
      </c>
      <c r="H35" s="37">
        <f>'11_Anh_A'!E5/'11_Anh_A'!A5</f>
        <v>0</v>
      </c>
      <c r="I35" s="37">
        <f>'11_Anh_A'!G5/'11_Anh_A'!A5</f>
        <v>0</v>
      </c>
      <c r="J35" s="37">
        <f>'11_Anh_A'!I5/'11_Anh_A'!A5</f>
        <v>0</v>
      </c>
      <c r="K35" s="38">
        <f>'11_Anh_A'!K5</f>
        <v>100</v>
      </c>
      <c r="L35" s="38" t="str">
        <f t="shared" si="0"/>
        <v>Tập thể Xuất sắc</v>
      </c>
    </row>
    <row r="36" spans="1:12" x14ac:dyDescent="0.25">
      <c r="A36" s="20">
        <v>32</v>
      </c>
      <c r="B36" s="20" t="s">
        <v>3174</v>
      </c>
      <c r="C36" s="21" t="s">
        <v>136</v>
      </c>
      <c r="D36" s="20" t="s">
        <v>79</v>
      </c>
      <c r="E36" s="21" t="s">
        <v>137</v>
      </c>
      <c r="F36" s="20">
        <f>'11_Anh_B'!A5</f>
        <v>36</v>
      </c>
      <c r="G36" s="39">
        <f>'11_Anh_B'!C5/'11_Anh_B'!A5</f>
        <v>1</v>
      </c>
      <c r="H36" s="39">
        <f>'11_Anh_B'!E5/'11_Anh_B'!A5</f>
        <v>0</v>
      </c>
      <c r="I36" s="39">
        <f>'11_Anh_B'!G5/'11_Anh_B'!A5</f>
        <v>0</v>
      </c>
      <c r="J36" s="39">
        <f>'11_Anh_B'!I5/'11_Anh_B'!A5</f>
        <v>0</v>
      </c>
      <c r="K36" s="40">
        <f>'11_Anh_B'!K5</f>
        <v>100</v>
      </c>
      <c r="L36" s="40" t="str">
        <f t="shared" si="0"/>
        <v>Tập thể Xuất sắc</v>
      </c>
    </row>
    <row r="37" spans="1:12" x14ac:dyDescent="0.25">
      <c r="A37" s="23">
        <v>33</v>
      </c>
      <c r="B37" s="23" t="s">
        <v>3175</v>
      </c>
      <c r="C37" s="24" t="s">
        <v>140</v>
      </c>
      <c r="D37" s="23" t="s">
        <v>79</v>
      </c>
      <c r="E37" s="24" t="s">
        <v>141</v>
      </c>
      <c r="F37" s="23">
        <f>'11_Anh_C'!A5</f>
        <v>35</v>
      </c>
      <c r="G37" s="37">
        <f>'11_Anh_C'!C5/'11_Anh_C'!A5</f>
        <v>1</v>
      </c>
      <c r="H37" s="37">
        <f>'11_Anh_C'!E5/'11_Anh_C'!A5</f>
        <v>0</v>
      </c>
      <c r="I37" s="37">
        <f>'11_Anh_C'!G5/'11_Anh_C'!A5</f>
        <v>0</v>
      </c>
      <c r="J37" s="37">
        <f>'11_Anh_C'!I5/'11_Anh_C'!A5</f>
        <v>0</v>
      </c>
      <c r="K37" s="38">
        <f>'11_Anh_C'!K5</f>
        <v>100</v>
      </c>
      <c r="L37" s="38" t="str">
        <f t="shared" ref="L37:L58" si="1">IF(K37&gt;=90, "Tập thể Xuất sắc", IF(K37&gt;=80, "Tập thể Tiên tiến", "Cần phấn đấu"))</f>
        <v>Tập thể Xuất sắc</v>
      </c>
    </row>
    <row r="38" spans="1:12" x14ac:dyDescent="0.25">
      <c r="A38" s="20">
        <v>34</v>
      </c>
      <c r="B38" s="20" t="s">
        <v>3176</v>
      </c>
      <c r="C38" s="21" t="s">
        <v>144</v>
      </c>
      <c r="D38" s="20" t="s">
        <v>79</v>
      </c>
      <c r="E38" s="21" t="s">
        <v>145</v>
      </c>
      <c r="F38" s="20">
        <f>'11_Phap'!A5</f>
        <v>36</v>
      </c>
      <c r="G38" s="39">
        <f>'11_Phap'!C5/'11_Phap'!A5</f>
        <v>1</v>
      </c>
      <c r="H38" s="39">
        <f>'11_Phap'!E5/'11_Phap'!A5</f>
        <v>0</v>
      </c>
      <c r="I38" s="39">
        <f>'11_Phap'!G5/'11_Phap'!A5</f>
        <v>0</v>
      </c>
      <c r="J38" s="39">
        <f>'11_Phap'!I5/'11_Phap'!A5</f>
        <v>0</v>
      </c>
      <c r="K38" s="40">
        <f>'11_Phap'!K5</f>
        <v>100</v>
      </c>
      <c r="L38" s="40" t="str">
        <f t="shared" si="1"/>
        <v>Tập thể Xuất sắc</v>
      </c>
    </row>
    <row r="39" spans="1:12" x14ac:dyDescent="0.25">
      <c r="A39" s="23">
        <v>35</v>
      </c>
      <c r="B39" s="23" t="s">
        <v>343</v>
      </c>
      <c r="C39" s="24" t="s">
        <v>149</v>
      </c>
      <c r="D39" s="23" t="s">
        <v>148</v>
      </c>
      <c r="E39" s="24" t="s">
        <v>150</v>
      </c>
      <c r="F39" s="23">
        <f>'12_Toan_A'!A5</f>
        <v>35</v>
      </c>
      <c r="G39" s="37">
        <f>'12_Toan_A'!C5/'12_Toan_A'!A5</f>
        <v>1</v>
      </c>
      <c r="H39" s="37">
        <f>'12_Toan_A'!E5/'12_Toan_A'!A5</f>
        <v>0</v>
      </c>
      <c r="I39" s="37">
        <f>'12_Toan_A'!G5/'12_Toan_A'!A5</f>
        <v>0</v>
      </c>
      <c r="J39" s="37">
        <f>'12_Toan_A'!I5/'12_Toan_A'!A5</f>
        <v>0</v>
      </c>
      <c r="K39" s="38">
        <f>'12_Toan_A'!K5</f>
        <v>100</v>
      </c>
      <c r="L39" s="38" t="str">
        <f t="shared" si="1"/>
        <v>Tập thể Xuất sắc</v>
      </c>
    </row>
    <row r="40" spans="1:12" x14ac:dyDescent="0.25">
      <c r="A40" s="20">
        <v>36</v>
      </c>
      <c r="B40" s="20" t="s">
        <v>3177</v>
      </c>
      <c r="C40" s="21" t="s">
        <v>153</v>
      </c>
      <c r="D40" s="20" t="s">
        <v>148</v>
      </c>
      <c r="E40" s="21" t="s">
        <v>154</v>
      </c>
      <c r="F40" s="20">
        <f>'12_Toan_B'!A5</f>
        <v>35</v>
      </c>
      <c r="G40" s="39">
        <f>'12_Toan_B'!C5/'12_Toan_B'!A5</f>
        <v>1</v>
      </c>
      <c r="H40" s="39">
        <f>'12_Toan_B'!E5/'12_Toan_B'!A5</f>
        <v>0</v>
      </c>
      <c r="I40" s="39">
        <f>'12_Toan_B'!G5/'12_Toan_B'!A5</f>
        <v>0</v>
      </c>
      <c r="J40" s="39">
        <f>'12_Toan_B'!I5/'12_Toan_B'!A5</f>
        <v>0</v>
      </c>
      <c r="K40" s="40">
        <f>'12_Toan_B'!K5</f>
        <v>100</v>
      </c>
      <c r="L40" s="40" t="str">
        <f t="shared" si="1"/>
        <v>Tập thể Xuất sắc</v>
      </c>
    </row>
    <row r="41" spans="1:12" x14ac:dyDescent="0.25">
      <c r="A41" s="23">
        <v>37</v>
      </c>
      <c r="B41" s="23" t="s">
        <v>3178</v>
      </c>
      <c r="C41" s="24" t="s">
        <v>157</v>
      </c>
      <c r="D41" s="23" t="s">
        <v>148</v>
      </c>
      <c r="E41" s="24" t="s">
        <v>158</v>
      </c>
      <c r="F41" s="23">
        <f>'12_Toan_C'!A5</f>
        <v>35</v>
      </c>
      <c r="G41" s="37">
        <f>'12_Toan_C'!C5/'12_Toan_C'!A5</f>
        <v>1</v>
      </c>
      <c r="H41" s="37">
        <f>'12_Toan_C'!E5/'12_Toan_C'!A5</f>
        <v>0</v>
      </c>
      <c r="I41" s="37">
        <f>'12_Toan_C'!G5/'12_Toan_C'!A5</f>
        <v>0</v>
      </c>
      <c r="J41" s="37">
        <f>'12_Toan_C'!I5/'12_Toan_C'!A5</f>
        <v>0</v>
      </c>
      <c r="K41" s="38">
        <f>'12_Toan_C'!K5</f>
        <v>100</v>
      </c>
      <c r="L41" s="38" t="str">
        <f t="shared" si="1"/>
        <v>Tập thể Xuất sắc</v>
      </c>
    </row>
    <row r="42" spans="1:12" x14ac:dyDescent="0.25">
      <c r="A42" s="20">
        <v>38</v>
      </c>
      <c r="B42" s="20" t="s">
        <v>3179</v>
      </c>
      <c r="C42" s="21" t="s">
        <v>161</v>
      </c>
      <c r="D42" s="20" t="s">
        <v>148</v>
      </c>
      <c r="E42" s="21" t="s">
        <v>162</v>
      </c>
      <c r="F42" s="20">
        <f>'12_Ly_A'!A5</f>
        <v>34</v>
      </c>
      <c r="G42" s="39">
        <f>'12_Ly_A'!C5/'12_Ly_A'!A5</f>
        <v>1</v>
      </c>
      <c r="H42" s="39">
        <f>'12_Ly_A'!E5/'12_Ly_A'!A5</f>
        <v>0</v>
      </c>
      <c r="I42" s="39">
        <f>'12_Ly_A'!G5/'12_Ly_A'!A5</f>
        <v>0</v>
      </c>
      <c r="J42" s="39">
        <f>'12_Ly_A'!I5/'12_Ly_A'!A5</f>
        <v>0</v>
      </c>
      <c r="K42" s="40">
        <f>'12_Ly_A'!K5</f>
        <v>100</v>
      </c>
      <c r="L42" s="40" t="str">
        <f t="shared" si="1"/>
        <v>Tập thể Xuất sắc</v>
      </c>
    </row>
    <row r="43" spans="1:12" x14ac:dyDescent="0.25">
      <c r="A43" s="23">
        <v>39</v>
      </c>
      <c r="B43" s="23" t="s">
        <v>3180</v>
      </c>
      <c r="C43" s="24" t="s">
        <v>165</v>
      </c>
      <c r="D43" s="23" t="s">
        <v>148</v>
      </c>
      <c r="E43" s="24" t="s">
        <v>166</v>
      </c>
      <c r="F43" s="23">
        <f>'12_Ly_B'!A5</f>
        <v>35</v>
      </c>
      <c r="G43" s="37">
        <f>'12_Ly_B'!C5/'12_Ly_B'!A5</f>
        <v>1</v>
      </c>
      <c r="H43" s="37">
        <f>'12_Ly_B'!E5/'12_Ly_B'!A5</f>
        <v>0</v>
      </c>
      <c r="I43" s="37">
        <f>'12_Ly_B'!G5/'12_Ly_B'!A5</f>
        <v>0</v>
      </c>
      <c r="J43" s="37">
        <f>'12_Ly_B'!I5/'12_Ly_B'!A5</f>
        <v>0</v>
      </c>
      <c r="K43" s="38">
        <f>'12_Ly_B'!K5</f>
        <v>100</v>
      </c>
      <c r="L43" s="38" t="str">
        <f t="shared" si="1"/>
        <v>Tập thể Xuất sắc</v>
      </c>
    </row>
    <row r="44" spans="1:12" x14ac:dyDescent="0.25">
      <c r="A44" s="20">
        <v>40</v>
      </c>
      <c r="B44" s="20" t="s">
        <v>3181</v>
      </c>
      <c r="C44" s="21" t="s">
        <v>169</v>
      </c>
      <c r="D44" s="20" t="s">
        <v>148</v>
      </c>
      <c r="E44" s="21" t="s">
        <v>170</v>
      </c>
      <c r="F44" s="20">
        <f>'12_Hoa_A'!A5</f>
        <v>35</v>
      </c>
      <c r="G44" s="39">
        <f>'12_Hoa_A'!C5/'12_Hoa_A'!A5</f>
        <v>1</v>
      </c>
      <c r="H44" s="39">
        <f>'12_Hoa_A'!E5/'12_Hoa_A'!A5</f>
        <v>0</v>
      </c>
      <c r="I44" s="39">
        <f>'12_Hoa_A'!G5/'12_Hoa_A'!A5</f>
        <v>0</v>
      </c>
      <c r="J44" s="39">
        <f>'12_Hoa_A'!I5/'12_Hoa_A'!A5</f>
        <v>0</v>
      </c>
      <c r="K44" s="40">
        <f>'12_Hoa_A'!K5</f>
        <v>100</v>
      </c>
      <c r="L44" s="40" t="str">
        <f t="shared" si="1"/>
        <v>Tập thể Xuất sắc</v>
      </c>
    </row>
    <row r="45" spans="1:12" x14ac:dyDescent="0.25">
      <c r="A45" s="23">
        <v>41</v>
      </c>
      <c r="B45" s="23" t="s">
        <v>3182</v>
      </c>
      <c r="C45" s="24" t="s">
        <v>173</v>
      </c>
      <c r="D45" s="23" t="s">
        <v>148</v>
      </c>
      <c r="E45" s="24" t="s">
        <v>174</v>
      </c>
      <c r="F45" s="23">
        <f>'12_Hoa_B'!A5</f>
        <v>35</v>
      </c>
      <c r="G45" s="37">
        <f>'12_Hoa_B'!C5/'12_Hoa_B'!A5</f>
        <v>1</v>
      </c>
      <c r="H45" s="37">
        <f>'12_Hoa_B'!E5/'12_Hoa_B'!A5</f>
        <v>0</v>
      </c>
      <c r="I45" s="37">
        <f>'12_Hoa_B'!G5/'12_Hoa_B'!A5</f>
        <v>0</v>
      </c>
      <c r="J45" s="37">
        <f>'12_Hoa_B'!I5/'12_Hoa_B'!A5</f>
        <v>0</v>
      </c>
      <c r="K45" s="38">
        <f>'12_Hoa_B'!K5</f>
        <v>100</v>
      </c>
      <c r="L45" s="38" t="str">
        <f t="shared" si="1"/>
        <v>Tập thể Xuất sắc</v>
      </c>
    </row>
    <row r="46" spans="1:12" x14ac:dyDescent="0.25">
      <c r="A46" s="20">
        <v>42</v>
      </c>
      <c r="B46" s="20" t="s">
        <v>3183</v>
      </c>
      <c r="C46" s="21" t="s">
        <v>177</v>
      </c>
      <c r="D46" s="20" t="s">
        <v>148</v>
      </c>
      <c r="E46" s="21" t="s">
        <v>178</v>
      </c>
      <c r="F46" s="20">
        <f>'12_Sinh'!A5</f>
        <v>34</v>
      </c>
      <c r="G46" s="39">
        <f>'12_Sinh'!C5/'12_Sinh'!A5</f>
        <v>1</v>
      </c>
      <c r="H46" s="39">
        <f>'12_Sinh'!E5/'12_Sinh'!A5</f>
        <v>0</v>
      </c>
      <c r="I46" s="39">
        <f>'12_Sinh'!G5/'12_Sinh'!A5</f>
        <v>0</v>
      </c>
      <c r="J46" s="39">
        <f>'12_Sinh'!I5/'12_Sinh'!A5</f>
        <v>0</v>
      </c>
      <c r="K46" s="40">
        <f>'12_Sinh'!K5</f>
        <v>100</v>
      </c>
      <c r="L46" s="40" t="str">
        <f t="shared" si="1"/>
        <v>Tập thể Xuất sắc</v>
      </c>
    </row>
    <row r="47" spans="1:12" x14ac:dyDescent="0.25">
      <c r="A47" s="23">
        <v>43</v>
      </c>
      <c r="B47" s="23" t="s">
        <v>3184</v>
      </c>
      <c r="C47" s="24" t="s">
        <v>181</v>
      </c>
      <c r="D47" s="23" t="s">
        <v>148</v>
      </c>
      <c r="E47" s="24" t="s">
        <v>182</v>
      </c>
      <c r="F47" s="23">
        <f>'12_Tin'!A5</f>
        <v>33</v>
      </c>
      <c r="G47" s="37">
        <f>'12_Tin'!C5/'12_Tin'!A5</f>
        <v>1</v>
      </c>
      <c r="H47" s="37">
        <f>'12_Tin'!E5/'12_Tin'!A5</f>
        <v>0</v>
      </c>
      <c r="I47" s="37">
        <f>'12_Tin'!G5/'12_Tin'!A5</f>
        <v>0</v>
      </c>
      <c r="J47" s="37">
        <f>'12_Tin'!I5/'12_Tin'!A5</f>
        <v>0</v>
      </c>
      <c r="K47" s="38">
        <f>'12_Tin'!K5</f>
        <v>100</v>
      </c>
      <c r="L47" s="38" t="str">
        <f t="shared" si="1"/>
        <v>Tập thể Xuất sắc</v>
      </c>
    </row>
    <row r="48" spans="1:12" x14ac:dyDescent="0.25">
      <c r="A48" s="20">
        <v>44</v>
      </c>
      <c r="B48" s="20" t="s">
        <v>3185</v>
      </c>
      <c r="C48" s="21" t="s">
        <v>185</v>
      </c>
      <c r="D48" s="20" t="s">
        <v>148</v>
      </c>
      <c r="E48" s="21" t="s">
        <v>186</v>
      </c>
      <c r="F48" s="20">
        <f>'12_Van_A'!A5</f>
        <v>35</v>
      </c>
      <c r="G48" s="39">
        <f>'12_Van_A'!C5/'12_Van_A'!A5</f>
        <v>1</v>
      </c>
      <c r="H48" s="39">
        <f>'12_Van_A'!E5/'12_Van_A'!A5</f>
        <v>0</v>
      </c>
      <c r="I48" s="39">
        <f>'12_Van_A'!G5/'12_Van_A'!A5</f>
        <v>0</v>
      </c>
      <c r="J48" s="39">
        <f>'12_Van_A'!I5/'12_Van_A'!A5</f>
        <v>0</v>
      </c>
      <c r="K48" s="40">
        <f>'12_Van_A'!K5</f>
        <v>100</v>
      </c>
      <c r="L48" s="40" t="str">
        <f t="shared" si="1"/>
        <v>Tập thể Xuất sắc</v>
      </c>
    </row>
    <row r="49" spans="1:12" x14ac:dyDescent="0.25">
      <c r="A49" s="23">
        <v>45</v>
      </c>
      <c r="B49" s="23" t="s">
        <v>3186</v>
      </c>
      <c r="C49" s="24" t="s">
        <v>189</v>
      </c>
      <c r="D49" s="23" t="s">
        <v>148</v>
      </c>
      <c r="E49" s="24" t="s">
        <v>190</v>
      </c>
      <c r="F49" s="23">
        <f>'12_Van_B'!A5</f>
        <v>35</v>
      </c>
      <c r="G49" s="37">
        <f>'12_Van_B'!C5/'12_Van_B'!A5</f>
        <v>1</v>
      </c>
      <c r="H49" s="37">
        <f>'12_Van_B'!E5/'12_Van_B'!A5</f>
        <v>0</v>
      </c>
      <c r="I49" s="37">
        <f>'12_Van_B'!G5/'12_Van_B'!A5</f>
        <v>0</v>
      </c>
      <c r="J49" s="37">
        <f>'12_Van_B'!I5/'12_Van_B'!A5</f>
        <v>0</v>
      </c>
      <c r="K49" s="38">
        <f>'12_Van_B'!K5</f>
        <v>100</v>
      </c>
      <c r="L49" s="38" t="str">
        <f t="shared" si="1"/>
        <v>Tập thể Xuất sắc</v>
      </c>
    </row>
    <row r="50" spans="1:12" x14ac:dyDescent="0.25">
      <c r="A50" s="20">
        <v>46</v>
      </c>
      <c r="B50" s="20" t="s">
        <v>3187</v>
      </c>
      <c r="C50" s="21" t="s">
        <v>193</v>
      </c>
      <c r="D50" s="20" t="s">
        <v>148</v>
      </c>
      <c r="E50" s="21" t="s">
        <v>194</v>
      </c>
      <c r="F50" s="20">
        <f>'12_Van_C'!A5</f>
        <v>35</v>
      </c>
      <c r="G50" s="39">
        <f>'12_Van_C'!C5/'12_Van_C'!A5</f>
        <v>1</v>
      </c>
      <c r="H50" s="39">
        <f>'12_Van_C'!E5/'12_Van_C'!A5</f>
        <v>0</v>
      </c>
      <c r="I50" s="39">
        <f>'12_Van_C'!G5/'12_Van_C'!A5</f>
        <v>0</v>
      </c>
      <c r="J50" s="39">
        <f>'12_Van_C'!I5/'12_Van_C'!A5</f>
        <v>0</v>
      </c>
      <c r="K50" s="40">
        <f>'12_Van_C'!K5</f>
        <v>100</v>
      </c>
      <c r="L50" s="40" t="str">
        <f t="shared" si="1"/>
        <v>Tập thể Xuất sắc</v>
      </c>
    </row>
    <row r="51" spans="1:12" x14ac:dyDescent="0.25">
      <c r="A51" s="23">
        <v>47</v>
      </c>
      <c r="B51" s="23" t="s">
        <v>3188</v>
      </c>
      <c r="C51" s="24" t="s">
        <v>197</v>
      </c>
      <c r="D51" s="23" t="s">
        <v>148</v>
      </c>
      <c r="E51" s="24" t="s">
        <v>198</v>
      </c>
      <c r="F51" s="23">
        <f>'12_Su'!A5</f>
        <v>34</v>
      </c>
      <c r="G51" s="37">
        <f>'12_Su'!C5/'12_Su'!A5</f>
        <v>1</v>
      </c>
      <c r="H51" s="37">
        <f>'12_Su'!E5/'12_Su'!A5</f>
        <v>0</v>
      </c>
      <c r="I51" s="37">
        <f>'12_Su'!G5/'12_Su'!A5</f>
        <v>0</v>
      </c>
      <c r="J51" s="37">
        <f>'12_Su'!I5/'12_Su'!A5</f>
        <v>0</v>
      </c>
      <c r="K51" s="38">
        <f>'12_Su'!K5</f>
        <v>100</v>
      </c>
      <c r="L51" s="38" t="str">
        <f t="shared" si="1"/>
        <v>Tập thể Xuất sắc</v>
      </c>
    </row>
    <row r="52" spans="1:12" x14ac:dyDescent="0.25">
      <c r="A52" s="20">
        <v>48</v>
      </c>
      <c r="B52" s="20" t="s">
        <v>3189</v>
      </c>
      <c r="C52" s="21" t="s">
        <v>201</v>
      </c>
      <c r="D52" s="20" t="s">
        <v>148</v>
      </c>
      <c r="E52" s="21" t="s">
        <v>202</v>
      </c>
      <c r="F52" s="20">
        <f>'12_Dia'!A5</f>
        <v>34</v>
      </c>
      <c r="G52" s="39">
        <f>'12_Dia'!C5/'12_Dia'!A5</f>
        <v>1</v>
      </c>
      <c r="H52" s="39">
        <f>'12_Dia'!E5/'12_Dia'!A5</f>
        <v>0</v>
      </c>
      <c r="I52" s="39">
        <f>'12_Dia'!G5/'12_Dia'!A5</f>
        <v>0</v>
      </c>
      <c r="J52" s="39">
        <f>'12_Dia'!I5/'12_Dia'!A5</f>
        <v>0</v>
      </c>
      <c r="K52" s="40">
        <f>'12_Dia'!K5</f>
        <v>100</v>
      </c>
      <c r="L52" s="40" t="str">
        <f t="shared" si="1"/>
        <v>Tập thể Xuất sắc</v>
      </c>
    </row>
    <row r="53" spans="1:12" x14ac:dyDescent="0.25">
      <c r="A53" s="23">
        <v>49</v>
      </c>
      <c r="B53" s="23" t="s">
        <v>3190</v>
      </c>
      <c r="C53" s="24" t="s">
        <v>205</v>
      </c>
      <c r="D53" s="23" t="s">
        <v>148</v>
      </c>
      <c r="E53" s="24" t="s">
        <v>206</v>
      </c>
      <c r="F53" s="23">
        <f>'12_Anh_A'!A5</f>
        <v>33</v>
      </c>
      <c r="G53" s="37">
        <f>'12_Anh_A'!C5/'12_Anh_A'!A5</f>
        <v>1</v>
      </c>
      <c r="H53" s="37">
        <f>'12_Anh_A'!E5/'12_Anh_A'!A5</f>
        <v>0</v>
      </c>
      <c r="I53" s="37">
        <f>'12_Anh_A'!G5/'12_Anh_A'!A5</f>
        <v>0</v>
      </c>
      <c r="J53" s="37">
        <f>'12_Anh_A'!I5/'12_Anh_A'!A5</f>
        <v>0</v>
      </c>
      <c r="K53" s="38">
        <f>'12_Anh_A'!K5</f>
        <v>100</v>
      </c>
      <c r="L53" s="38" t="str">
        <f t="shared" si="1"/>
        <v>Tập thể Xuất sắc</v>
      </c>
    </row>
    <row r="54" spans="1:12" x14ac:dyDescent="0.25">
      <c r="A54" s="20">
        <v>50</v>
      </c>
      <c r="B54" s="20" t="s">
        <v>3191</v>
      </c>
      <c r="C54" s="21" t="s">
        <v>209</v>
      </c>
      <c r="D54" s="20" t="s">
        <v>148</v>
      </c>
      <c r="E54" s="21" t="s">
        <v>210</v>
      </c>
      <c r="F54" s="20">
        <f>'12_Anh_B'!A5</f>
        <v>32</v>
      </c>
      <c r="G54" s="39">
        <f>'12_Anh_B'!C5/'12_Anh_B'!A5</f>
        <v>1</v>
      </c>
      <c r="H54" s="39">
        <f>'12_Anh_B'!E5/'12_Anh_B'!A5</f>
        <v>0</v>
      </c>
      <c r="I54" s="39">
        <f>'12_Anh_B'!G5/'12_Anh_B'!A5</f>
        <v>0</v>
      </c>
      <c r="J54" s="39">
        <f>'12_Anh_B'!I5/'12_Anh_B'!A5</f>
        <v>0</v>
      </c>
      <c r="K54" s="40">
        <f>'12_Anh_B'!K5</f>
        <v>100</v>
      </c>
      <c r="L54" s="40" t="str">
        <f t="shared" si="1"/>
        <v>Tập thể Xuất sắc</v>
      </c>
    </row>
    <row r="55" spans="1:12" x14ac:dyDescent="0.25">
      <c r="A55" s="23">
        <v>51</v>
      </c>
      <c r="B55" s="23" t="s">
        <v>3192</v>
      </c>
      <c r="C55" s="24" t="s">
        <v>213</v>
      </c>
      <c r="D55" s="23" t="s">
        <v>148</v>
      </c>
      <c r="E55" s="24" t="s">
        <v>214</v>
      </c>
      <c r="F55" s="23">
        <f>'12_Anh_C'!A5</f>
        <v>36</v>
      </c>
      <c r="G55" s="37">
        <f>'12_Anh_C'!C5/'12_Anh_C'!A5</f>
        <v>1</v>
      </c>
      <c r="H55" s="37">
        <f>'12_Anh_C'!E5/'12_Anh_C'!A5</f>
        <v>0</v>
      </c>
      <c r="I55" s="37">
        <f>'12_Anh_C'!G5/'12_Anh_C'!A5</f>
        <v>0</v>
      </c>
      <c r="J55" s="37">
        <f>'12_Anh_C'!I5/'12_Anh_C'!A5</f>
        <v>0</v>
      </c>
      <c r="K55" s="38">
        <f>'12_Anh_C'!K5</f>
        <v>100</v>
      </c>
      <c r="L55" s="38" t="str">
        <f t="shared" si="1"/>
        <v>Tập thể Xuất sắc</v>
      </c>
    </row>
    <row r="56" spans="1:12" x14ac:dyDescent="0.25">
      <c r="A56" s="20">
        <v>52</v>
      </c>
      <c r="B56" s="20" t="s">
        <v>3193</v>
      </c>
      <c r="C56" s="21" t="s">
        <v>217</v>
      </c>
      <c r="D56" s="20" t="s">
        <v>148</v>
      </c>
      <c r="E56" s="21" t="s">
        <v>218</v>
      </c>
      <c r="F56" s="20">
        <f>'12_Anh_D'!A5</f>
        <v>35</v>
      </c>
      <c r="G56" s="39">
        <f>'12_Anh_D'!C5/'12_Anh_D'!A5</f>
        <v>1</v>
      </c>
      <c r="H56" s="39">
        <f>'12_Anh_D'!E5/'12_Anh_D'!A5</f>
        <v>0</v>
      </c>
      <c r="I56" s="39">
        <f>'12_Anh_D'!G5/'12_Anh_D'!A5</f>
        <v>0</v>
      </c>
      <c r="J56" s="39">
        <f>'12_Anh_D'!I5/'12_Anh_D'!A5</f>
        <v>0</v>
      </c>
      <c r="K56" s="40">
        <f>'12_Anh_D'!K5</f>
        <v>100</v>
      </c>
      <c r="L56" s="40" t="str">
        <f t="shared" si="1"/>
        <v>Tập thể Xuất sắc</v>
      </c>
    </row>
    <row r="57" spans="1:12" x14ac:dyDescent="0.25">
      <c r="A57" s="23">
        <v>53</v>
      </c>
      <c r="B57" s="23" t="s">
        <v>3194</v>
      </c>
      <c r="C57" s="24" t="s">
        <v>221</v>
      </c>
      <c r="D57" s="23" t="s">
        <v>148</v>
      </c>
      <c r="E57" s="24" t="s">
        <v>222</v>
      </c>
      <c r="F57" s="23">
        <f>'12_Anh_E'!A5</f>
        <v>34</v>
      </c>
      <c r="G57" s="37">
        <f>'12_Anh_E'!C5/'12_Anh_E'!A5</f>
        <v>1</v>
      </c>
      <c r="H57" s="37">
        <f>'12_Anh_E'!E5/'12_Anh_E'!A5</f>
        <v>0</v>
      </c>
      <c r="I57" s="37">
        <f>'12_Anh_E'!G5/'12_Anh_E'!A5</f>
        <v>0</v>
      </c>
      <c r="J57" s="37">
        <f>'12_Anh_E'!I5/'12_Anh_E'!A5</f>
        <v>0</v>
      </c>
      <c r="K57" s="38">
        <f>'12_Anh_E'!K5</f>
        <v>100</v>
      </c>
      <c r="L57" s="38" t="str">
        <f t="shared" si="1"/>
        <v>Tập thể Xuất sắc</v>
      </c>
    </row>
    <row r="58" spans="1:12" x14ac:dyDescent="0.25">
      <c r="A58" s="20">
        <v>54</v>
      </c>
      <c r="B58" s="20" t="s">
        <v>3195</v>
      </c>
      <c r="C58" s="21" t="s">
        <v>225</v>
      </c>
      <c r="D58" s="20" t="s">
        <v>148</v>
      </c>
      <c r="E58" s="21" t="s">
        <v>226</v>
      </c>
      <c r="F58" s="20">
        <f>'12_Phap'!A5</f>
        <v>35</v>
      </c>
      <c r="G58" s="39">
        <f>'12_Phap'!C5/'12_Phap'!A5</f>
        <v>1</v>
      </c>
      <c r="H58" s="39">
        <f>'12_Phap'!E5/'12_Phap'!A5</f>
        <v>0</v>
      </c>
      <c r="I58" s="39">
        <f>'12_Phap'!G5/'12_Phap'!A5</f>
        <v>0</v>
      </c>
      <c r="J58" s="39">
        <f>'12_Phap'!I5/'12_Phap'!A5</f>
        <v>0</v>
      </c>
      <c r="K58" s="40">
        <f>'12_Phap'!K5</f>
        <v>100</v>
      </c>
      <c r="L58" s="40" t="str">
        <f t="shared" si="1"/>
        <v>Tập thể Xuất sắc</v>
      </c>
    </row>
  </sheetData>
  <mergeCells count="2">
    <mergeCell ref="A1:L1"/>
    <mergeCell ref="A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0"/>
  <sheetViews>
    <sheetView showGridLines="0" workbookViewId="0">
      <selection activeCell="G35" sqref="G35"/>
    </sheetView>
  </sheetViews>
  <sheetFormatPr defaultRowHeight="15" x14ac:dyDescent="0.25"/>
  <cols>
    <col min="1" max="1" width="6" customWidth="1"/>
    <col min="2" max="2" width="14" customWidth="1"/>
    <col min="3" max="3" width="12" customWidth="1"/>
    <col min="4" max="7" width="16" customWidth="1"/>
    <col min="8" max="9" width="18" customWidth="1"/>
  </cols>
  <sheetData>
    <row r="1" spans="1:9" ht="21" x14ac:dyDescent="0.35">
      <c r="A1" s="1" t="s">
        <v>3196</v>
      </c>
    </row>
    <row r="2" spans="1:9" x14ac:dyDescent="0.25">
      <c r="A2" s="2" t="s">
        <v>3197</v>
      </c>
    </row>
    <row r="4" spans="1:9" x14ac:dyDescent="0.25">
      <c r="A4" s="3" t="s">
        <v>3</v>
      </c>
      <c r="B4" s="3" t="s">
        <v>4</v>
      </c>
      <c r="C4" s="3" t="s">
        <v>3198</v>
      </c>
      <c r="D4" s="3" t="s">
        <v>3199</v>
      </c>
      <c r="E4" s="3" t="s">
        <v>3142</v>
      </c>
      <c r="F4" s="3" t="s">
        <v>3143</v>
      </c>
      <c r="G4" s="3" t="s">
        <v>3144</v>
      </c>
      <c r="H4" s="3" t="s">
        <v>3145</v>
      </c>
      <c r="I4" s="3" t="s">
        <v>3200</v>
      </c>
    </row>
    <row r="5" spans="1:9" x14ac:dyDescent="0.25">
      <c r="A5" s="4">
        <v>1</v>
      </c>
      <c r="B5" s="14" t="s">
        <v>10</v>
      </c>
      <c r="C5" s="4">
        <f>COUNTIF(TongHop_54_Lop!D5:D58, "Khối 10")</f>
        <v>17</v>
      </c>
      <c r="D5" s="4">
        <f>SUMIF(TongHop_54_Lop!D5:D58, "Khối 10", TongHop_54_Lop!F5:F58)</f>
        <v>594</v>
      </c>
      <c r="E5" s="17">
        <f>SUMPRODUCT((TongHop_54_Lop!D5:D58="Khối 10")*TongHop_54_Lop!G5:G58*TongHop_54_Lop!F5:F58)/D5</f>
        <v>1</v>
      </c>
      <c r="F5" s="17">
        <f>SUMPRODUCT((TongHop_54_Lop!D5:D58="Khối 10")*TongHop_54_Lop!H5:H58*TongHop_54_Lop!F5:F58)/D5</f>
        <v>0</v>
      </c>
      <c r="G5" s="17">
        <f>SUMPRODUCT((TongHop_54_Lop!D5:D58="Khối 10")*TongHop_54_Lop!I5:I58*TongHop_54_Lop!F5:F58)/D5</f>
        <v>0</v>
      </c>
      <c r="H5" s="17">
        <f>SUMPRODUCT((TongHop_54_Lop!D5:D58="Khối 10")*TongHop_54_Lop!J5:J58*TongHop_54_Lop!F5:F58)/D5</f>
        <v>0</v>
      </c>
      <c r="I5" s="14">
        <f>AVERAGEIF(TongHop_54_Lop!D5:D58, "Khối 10", TongHop_54_Lop!K5:K58)</f>
        <v>99.988235294117644</v>
      </c>
    </row>
    <row r="6" spans="1:9" x14ac:dyDescent="0.25">
      <c r="A6" s="4">
        <v>2</v>
      </c>
      <c r="B6" s="14" t="s">
        <v>79</v>
      </c>
      <c r="C6" s="4">
        <f>COUNTIF(TongHop_54_Lop!D5:D58, "Khối 11")</f>
        <v>17</v>
      </c>
      <c r="D6" s="4">
        <f>SUMIF(TongHop_54_Lop!D5:D58, "Khối 11", TongHop_54_Lop!F5:F58)</f>
        <v>596</v>
      </c>
      <c r="E6" s="17">
        <f>SUMPRODUCT((TongHop_54_Lop!D5:D58="Khối 11")*TongHop_54_Lop!G5:G58*TongHop_54_Lop!F5:F58)/D6</f>
        <v>1</v>
      </c>
      <c r="F6" s="17">
        <f>SUMPRODUCT((TongHop_54_Lop!D5:D58="Khối 11")*TongHop_54_Lop!H5:H58*TongHop_54_Lop!F5:F58)/D6</f>
        <v>0</v>
      </c>
      <c r="G6" s="17">
        <f>SUMPRODUCT((TongHop_54_Lop!D5:D58="Khối 11")*TongHop_54_Lop!I5:I58*TongHop_54_Lop!F5:F58)/D6</f>
        <v>0</v>
      </c>
      <c r="H6" s="17">
        <f>SUMPRODUCT((TongHop_54_Lop!D5:D58="Khối 11")*TongHop_54_Lop!J5:J58*TongHop_54_Lop!F5:F58)/D6</f>
        <v>0</v>
      </c>
      <c r="I6" s="14">
        <f>AVERAGEIF(TongHop_54_Lop!D5:D58, "Khối 11", TongHop_54_Lop!K5:K58)</f>
        <v>100</v>
      </c>
    </row>
    <row r="7" spans="1:9" x14ac:dyDescent="0.25">
      <c r="A7" s="4">
        <v>3</v>
      </c>
      <c r="B7" s="14" t="s">
        <v>148</v>
      </c>
      <c r="C7" s="4">
        <f>COUNTIF(TongHop_54_Lop!D5:D58, "Khối 12")</f>
        <v>20</v>
      </c>
      <c r="D7" s="4">
        <f>SUMIF(TongHop_54_Lop!D5:D58, "Khối 12", TongHop_54_Lop!F5:F58)</f>
        <v>689</v>
      </c>
      <c r="E7" s="17">
        <f>SUMPRODUCT((TongHop_54_Lop!D5:D58="Khối 12")*TongHop_54_Lop!G5:G58*TongHop_54_Lop!F5:F58)/D7</f>
        <v>1</v>
      </c>
      <c r="F7" s="17">
        <f>SUMPRODUCT((TongHop_54_Lop!D5:D58="Khối 12")*TongHop_54_Lop!H5:H58*TongHop_54_Lop!F5:F58)/D7</f>
        <v>0</v>
      </c>
      <c r="G7" s="17">
        <f>SUMPRODUCT((TongHop_54_Lop!D5:D58="Khối 12")*TongHop_54_Lop!I5:I58*TongHop_54_Lop!F5:F58)/D7</f>
        <v>0</v>
      </c>
      <c r="H7" s="17">
        <f>SUMPRODUCT((TongHop_54_Lop!D5:D58="Khối 12")*TongHop_54_Lop!J5:J58*TongHop_54_Lop!F5:F58)/D7</f>
        <v>0</v>
      </c>
      <c r="I7" s="14">
        <f>AVERAGEIF(TongHop_54_Lop!D5:D58, "Khối 12", TongHop_54_Lop!K5:K58)</f>
        <v>100</v>
      </c>
    </row>
    <row r="30" spans="2:7" s="41" customFormat="1" x14ac:dyDescent="0.25">
      <c r="B30" s="41" t="s">
        <v>3201</v>
      </c>
      <c r="E30" s="41" t="s">
        <v>3202</v>
      </c>
      <c r="G30" s="42" t="s">
        <v>3203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D43"/>
  <sheetViews>
    <sheetView showGridLines="0" topLeftCell="AJ1" workbookViewId="0">
      <selection activeCell="BD11" sqref="BD11"/>
    </sheetView>
  </sheetViews>
  <sheetFormatPr defaultRowHeight="15" x14ac:dyDescent="0.25"/>
  <cols>
    <col min="1" max="1" width="6" customWidth="1"/>
    <col min="2" max="2" width="25" customWidth="1"/>
    <col min="3" max="3" width="12" customWidth="1"/>
    <col min="4" max="5" width="10" customWidth="1"/>
    <col min="6" max="17" width="16" customWidth="1"/>
    <col min="18" max="52" width="7" customWidth="1"/>
    <col min="53" max="55" width="14" customWidth="1"/>
    <col min="56" max="56" width="22" customWidth="1"/>
  </cols>
  <sheetData>
    <row r="1" spans="1:56" ht="21" x14ac:dyDescent="0.35">
      <c r="A1" s="1" t="s">
        <v>357</v>
      </c>
      <c r="AX1" s="8" t="s">
        <v>358</v>
      </c>
    </row>
    <row r="2" spans="1:56" x14ac:dyDescent="0.25">
      <c r="A2" s="2" t="s">
        <v>359</v>
      </c>
      <c r="AX2" s="8" t="s">
        <v>360</v>
      </c>
    </row>
    <row r="4" spans="1:56" x14ac:dyDescent="0.25">
      <c r="A4" s="55" t="s">
        <v>361</v>
      </c>
      <c r="B4" s="50"/>
      <c r="C4" s="55" t="s">
        <v>362</v>
      </c>
      <c r="D4" s="50"/>
      <c r="E4" s="55" t="s">
        <v>363</v>
      </c>
      <c r="F4" s="50"/>
      <c r="G4" s="55" t="s">
        <v>364</v>
      </c>
      <c r="H4" s="50"/>
      <c r="I4" s="55" t="s">
        <v>365</v>
      </c>
      <c r="J4" s="50"/>
      <c r="K4" s="55" t="s">
        <v>366</v>
      </c>
      <c r="L4" s="50"/>
    </row>
    <row r="5" spans="1:56" x14ac:dyDescent="0.25">
      <c r="A5" s="49">
        <f>COUNTA(A9:A43)</f>
        <v>35</v>
      </c>
      <c r="B5" s="50"/>
      <c r="C5" s="53">
        <f>COUNTIF(BC9:BC43, "Tốt")</f>
        <v>35</v>
      </c>
      <c r="D5" s="50"/>
      <c r="E5" s="49">
        <f>COUNTIF(BC9:BC43, "Khá")</f>
        <v>0</v>
      </c>
      <c r="F5" s="50"/>
      <c r="G5" s="49">
        <f>COUNTIF(BC9:BC43, "Đạt")</f>
        <v>0</v>
      </c>
      <c r="H5" s="50"/>
      <c r="I5" s="52">
        <f>COUNTIF(BC9:BC43, "Chưa đạt")</f>
        <v>0</v>
      </c>
      <c r="J5" s="50"/>
      <c r="K5" s="53">
        <f>ROUND(AVERAGE(BA9:BA43), 1)</f>
        <v>99.9</v>
      </c>
      <c r="L5" s="50"/>
    </row>
    <row r="7" spans="1:56" x14ac:dyDescent="0.25">
      <c r="A7" s="46" t="s">
        <v>3</v>
      </c>
      <c r="B7" s="46" t="s">
        <v>303</v>
      </c>
      <c r="C7" s="46" t="s">
        <v>367</v>
      </c>
      <c r="D7" s="46" t="s">
        <v>368</v>
      </c>
      <c r="E7" s="46" t="s">
        <v>369</v>
      </c>
      <c r="F7" s="48" t="s">
        <v>370</v>
      </c>
      <c r="G7" s="48" t="s">
        <v>371</v>
      </c>
      <c r="H7" s="48" t="s">
        <v>372</v>
      </c>
      <c r="I7" s="48" t="s">
        <v>373</v>
      </c>
      <c r="J7" s="48" t="s">
        <v>374</v>
      </c>
      <c r="K7" s="48" t="s">
        <v>375</v>
      </c>
      <c r="L7" s="48" t="s">
        <v>376</v>
      </c>
      <c r="M7" s="48" t="s">
        <v>377</v>
      </c>
      <c r="N7" s="48" t="s">
        <v>378</v>
      </c>
      <c r="O7" s="48" t="s">
        <v>379</v>
      </c>
      <c r="P7" s="54" t="s">
        <v>380</v>
      </c>
      <c r="Q7" s="48" t="s">
        <v>381</v>
      </c>
      <c r="R7" s="46" t="s">
        <v>382</v>
      </c>
      <c r="S7" s="51"/>
      <c r="T7" s="51"/>
      <c r="U7" s="51"/>
      <c r="V7" s="46" t="s">
        <v>383</v>
      </c>
      <c r="W7" s="51"/>
      <c r="X7" s="51"/>
      <c r="Y7" s="51"/>
      <c r="Z7" s="46" t="s">
        <v>384</v>
      </c>
      <c r="AA7" s="51"/>
      <c r="AB7" s="51"/>
      <c r="AC7" s="51"/>
      <c r="AD7" s="46" t="s">
        <v>385</v>
      </c>
      <c r="AE7" s="51"/>
      <c r="AF7" s="51"/>
      <c r="AG7" s="51"/>
      <c r="AH7" s="46" t="s">
        <v>386</v>
      </c>
      <c r="AI7" s="51"/>
      <c r="AJ7" s="51"/>
      <c r="AK7" s="51"/>
      <c r="AL7" s="46" t="s">
        <v>387</v>
      </c>
      <c r="AM7" s="51"/>
      <c r="AN7" s="51"/>
      <c r="AO7" s="51"/>
      <c r="AP7" s="46" t="s">
        <v>388</v>
      </c>
      <c r="AQ7" s="51"/>
      <c r="AR7" s="51"/>
      <c r="AS7" s="51"/>
      <c r="AT7" s="46" t="s">
        <v>389</v>
      </c>
      <c r="AU7" s="51"/>
      <c r="AV7" s="51"/>
      <c r="AW7" s="51"/>
      <c r="AX7" s="46" t="s">
        <v>390</v>
      </c>
      <c r="AY7" s="51"/>
      <c r="AZ7" s="51"/>
      <c r="BA7" s="46" t="s">
        <v>391</v>
      </c>
      <c r="BB7" s="46" t="s">
        <v>392</v>
      </c>
      <c r="BC7" s="46" t="s">
        <v>393</v>
      </c>
      <c r="BD7" s="46" t="s">
        <v>394</v>
      </c>
    </row>
    <row r="8" spans="1:56" x14ac:dyDescent="0.25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9" t="s">
        <v>311</v>
      </c>
      <c r="S8" s="9" t="s">
        <v>348</v>
      </c>
      <c r="T8" s="9" t="s">
        <v>395</v>
      </c>
      <c r="U8" s="9" t="s">
        <v>396</v>
      </c>
      <c r="V8" s="9" t="s">
        <v>397</v>
      </c>
      <c r="W8" s="9" t="s">
        <v>398</v>
      </c>
      <c r="X8" s="9" t="s">
        <v>399</v>
      </c>
      <c r="Y8" s="9" t="s">
        <v>400</v>
      </c>
      <c r="Z8" s="9" t="s">
        <v>401</v>
      </c>
      <c r="AA8" s="9" t="s">
        <v>402</v>
      </c>
      <c r="AB8" s="9" t="s">
        <v>403</v>
      </c>
      <c r="AC8" s="9" t="s">
        <v>404</v>
      </c>
      <c r="AD8" s="9" t="s">
        <v>405</v>
      </c>
      <c r="AE8" s="9" t="s">
        <v>406</v>
      </c>
      <c r="AF8" s="9" t="s">
        <v>407</v>
      </c>
      <c r="AG8" s="9" t="s">
        <v>408</v>
      </c>
      <c r="AH8" s="9" t="s">
        <v>409</v>
      </c>
      <c r="AI8" s="9" t="s">
        <v>410</v>
      </c>
      <c r="AJ8" s="9" t="s">
        <v>411</v>
      </c>
      <c r="AK8" s="9" t="s">
        <v>412</v>
      </c>
      <c r="AL8" s="9" t="s">
        <v>413</v>
      </c>
      <c r="AM8" s="9" t="s">
        <v>414</v>
      </c>
      <c r="AN8" s="9" t="s">
        <v>415</v>
      </c>
      <c r="AO8" s="9" t="s">
        <v>416</v>
      </c>
      <c r="AP8" s="9" t="s">
        <v>417</v>
      </c>
      <c r="AQ8" s="9" t="s">
        <v>418</v>
      </c>
      <c r="AR8" s="9" t="s">
        <v>419</v>
      </c>
      <c r="AS8" s="9" t="s">
        <v>420</v>
      </c>
      <c r="AT8" s="9" t="s">
        <v>421</v>
      </c>
      <c r="AU8" s="9" t="s">
        <v>422</v>
      </c>
      <c r="AV8" s="9" t="s">
        <v>423</v>
      </c>
      <c r="AW8" s="9" t="s">
        <v>424</v>
      </c>
      <c r="AX8" s="9" t="s">
        <v>425</v>
      </c>
      <c r="AY8" s="9" t="s">
        <v>426</v>
      </c>
      <c r="AZ8" s="9" t="s">
        <v>427</v>
      </c>
      <c r="BA8" s="47"/>
      <c r="BB8" s="47"/>
      <c r="BC8" s="47"/>
      <c r="BD8" s="47"/>
    </row>
    <row r="9" spans="1:56" x14ac:dyDescent="0.25">
      <c r="A9" s="4">
        <v>1</v>
      </c>
      <c r="B9" s="10" t="s">
        <v>314</v>
      </c>
      <c r="C9" s="4" t="s">
        <v>428</v>
      </c>
      <c r="D9" s="4" t="s">
        <v>429</v>
      </c>
      <c r="E9" s="11" t="s">
        <v>430</v>
      </c>
      <c r="F9" s="7">
        <f>SUMIFS(NhatKy_ViPham!K:K, NhatKy_ViPham!E:E, "10_Toan_A", NhatKy_ViPham!F:F, B9, NhatKy_ViPham!H:H, "L01")</f>
        <v>30</v>
      </c>
      <c r="G9" s="7">
        <f>SUMIFS(NhatKy_ViPham!K:K, NhatKy_ViPham!E:E, "10_Toan_A", NhatKy_ViPham!F:F, B9, NhatKy_ViPham!H:H, "L02")</f>
        <v>0</v>
      </c>
      <c r="H9" s="7">
        <f>SUMIFS(NhatKy_ViPham!K:K, NhatKy_ViPham!E:E, "10_Toan_A", NhatKy_ViPham!F:F, B9, NhatKy_ViPham!H:H, "L03")</f>
        <v>0</v>
      </c>
      <c r="I9" s="7">
        <f>SUMIFS(NhatKy_ViPham!K:K, NhatKy_ViPham!E:E, "10_Toan_A", NhatKy_ViPham!F:F, B9, NhatKy_ViPham!H:H, "L04")</f>
        <v>0</v>
      </c>
      <c r="J9" s="7">
        <f>SUMIFS(NhatKy_ViPham!K:K, NhatKy_ViPham!E:E, "10_Toan_A", NhatKy_ViPham!F:F, B9, NhatKy_ViPham!H:H, "L05")</f>
        <v>30</v>
      </c>
      <c r="K9" s="7">
        <f>SUMIFS(NhatKy_ViPham!K:K, NhatKy_ViPham!E:E, "10_Toan_A", NhatKy_ViPham!F:F, B9, NhatKy_ViPham!H:H, "L06")</f>
        <v>0</v>
      </c>
      <c r="L9" s="7">
        <f>SUMIFS(NhatKy_ViPham!K:K, NhatKy_ViPham!E:E, "10_Toan_A", NhatKy_ViPham!F:F, B9, NhatKy_ViPham!H:H, "L07")</f>
        <v>0</v>
      </c>
      <c r="M9" s="7">
        <f>SUMIFS(NhatKy_ViPham!K:K, NhatKy_ViPham!E:E, "10_Toan_A", NhatKy_ViPham!F:F, B9, NhatKy_ViPham!H:H, "L08")</f>
        <v>0</v>
      </c>
      <c r="N9" s="7">
        <f>SUMIFS(NhatKy_ViPham!K:K, NhatKy_ViPham!E:E, "10_Toan_A", NhatKy_ViPham!F:F, B9, NhatKy_ViPham!H:H, "L09")</f>
        <v>0</v>
      </c>
      <c r="O9" s="7">
        <f>SUMIFS(NhatKy_ViPham!K:K, NhatKy_ViPham!E:E, "10_Toan_A", NhatKy_ViPham!F:F, B9, NhatKy_ViPham!H:H, "L10")</f>
        <v>0</v>
      </c>
      <c r="P9" s="12">
        <f>SUMIFS(NhatKy_ViPham!J:J, NhatKy_ViPham!E:E, "10_Toan_A", NhatKy_ViPham!F:F, B9)</f>
        <v>0</v>
      </c>
      <c r="Q9" s="13">
        <f>SUMIFS(NhatKy_ViPham!K:K, NhatKy_ViPham!E:E, "10_Toan_A", NhatKy_ViPham!F:F, B9)</f>
        <v>60</v>
      </c>
      <c r="R9" s="7">
        <f>100 + SUMIFS(NhatKy_ViPham!J:J, NhatKy_ViPham!E:E, "10_Toan_A", NhatKy_ViPham!F:F, B9, NhatKy_ViPham!C:C, "T1") - SUMIFS(NhatKy_ViPham!K:K, NhatKy_ViPham!E:E, "10_Toan_A", NhatKy_ViPham!F:F, B9, NhatKy_ViPham!C:C, "T1")</f>
        <v>70</v>
      </c>
      <c r="S9" s="7">
        <f>100 + SUMIFS(NhatKy_ViPham!J:J, NhatKy_ViPham!E:E, "10_Toan_A", NhatKy_ViPham!F:F, B9, NhatKy_ViPham!C:C, "T2") - SUMIFS(NhatKy_ViPham!K:K, NhatKy_ViPham!E:E, "10_Toan_A", NhatKy_ViPham!F:F, B9, NhatKy_ViPham!C:C, "T2")</f>
        <v>70</v>
      </c>
      <c r="T9" s="7">
        <f>100 + SUMIFS(NhatKy_ViPham!J:J, NhatKy_ViPham!E:E, "10_Toan_A", NhatKy_ViPham!F:F, B9, NhatKy_ViPham!C:C, "T3") - SUMIFS(NhatKy_ViPham!K:K, NhatKy_ViPham!E:E, "10_Toan_A", NhatKy_ViPham!F:F, B9, NhatKy_ViPham!C:C, "T3")</f>
        <v>100</v>
      </c>
      <c r="U9" s="7">
        <f>100 + SUMIFS(NhatKy_ViPham!J:J, NhatKy_ViPham!E:E, "10_Toan_A", NhatKy_ViPham!F:F, B9, NhatKy_ViPham!C:C, "T4") - SUMIFS(NhatKy_ViPham!K:K, NhatKy_ViPham!E:E, "10_Toan_A", NhatKy_ViPham!F:F, B9, NhatKy_ViPham!C:C, "T4")</f>
        <v>100</v>
      </c>
      <c r="V9" s="7">
        <f>100 + SUMIFS(NhatKy_ViPham!J:J, NhatKy_ViPham!E:E, "10_Toan_A", NhatKy_ViPham!F:F, B9, NhatKy_ViPham!C:C, "T5") - SUMIFS(NhatKy_ViPham!K:K, NhatKy_ViPham!E:E, "10_Toan_A", NhatKy_ViPham!F:F, B9, NhatKy_ViPham!C:C, "T5")</f>
        <v>100</v>
      </c>
      <c r="W9" s="7">
        <f>100 + SUMIFS(NhatKy_ViPham!J:J, NhatKy_ViPham!E:E, "10_Toan_A", NhatKy_ViPham!F:F, B9, NhatKy_ViPham!C:C, "T6") - SUMIFS(NhatKy_ViPham!K:K, NhatKy_ViPham!E:E, "10_Toan_A", NhatKy_ViPham!F:F, B9, NhatKy_ViPham!C:C, "T6")</f>
        <v>100</v>
      </c>
      <c r="X9" s="7">
        <f>100 + SUMIFS(NhatKy_ViPham!J:J, NhatKy_ViPham!E:E, "10_Toan_A", NhatKy_ViPham!F:F, B9, NhatKy_ViPham!C:C, "T7") - SUMIFS(NhatKy_ViPham!K:K, NhatKy_ViPham!E:E, "10_Toan_A", NhatKy_ViPham!F:F, B9, NhatKy_ViPham!C:C, "T7")</f>
        <v>100</v>
      </c>
      <c r="Y9" s="7">
        <f>100 + SUMIFS(NhatKy_ViPham!J:J, NhatKy_ViPham!E:E, "10_Toan_A", NhatKy_ViPham!F:F, B9, NhatKy_ViPham!C:C, "T8") - SUMIFS(NhatKy_ViPham!K:K, NhatKy_ViPham!E:E, "10_Toan_A", NhatKy_ViPham!F:F, B9, NhatKy_ViPham!C:C, "T8")</f>
        <v>100</v>
      </c>
      <c r="Z9" s="7">
        <f>100 + SUMIFS(NhatKy_ViPham!J:J, NhatKy_ViPham!E:E, "10_Toan_A", NhatKy_ViPham!F:F, B9, NhatKy_ViPham!C:C, "T9") - SUMIFS(NhatKy_ViPham!K:K, NhatKy_ViPham!E:E, "10_Toan_A", NhatKy_ViPham!F:F, B9, NhatKy_ViPham!C:C, "T9")</f>
        <v>100</v>
      </c>
      <c r="AA9" s="7">
        <f>100 + SUMIFS(NhatKy_ViPham!J:J, NhatKy_ViPham!E:E, "10_Toan_A", NhatKy_ViPham!F:F, B9, NhatKy_ViPham!C:C, "T10") - SUMIFS(NhatKy_ViPham!K:K, NhatKy_ViPham!E:E, "10_Toan_A", NhatKy_ViPham!F:F, B9, NhatKy_ViPham!C:C, "T10")</f>
        <v>100</v>
      </c>
      <c r="AB9" s="7">
        <f>100 + SUMIFS(NhatKy_ViPham!J:J, NhatKy_ViPham!E:E, "10_Toan_A", NhatKy_ViPham!F:F, B9, NhatKy_ViPham!C:C, "T11") - SUMIFS(NhatKy_ViPham!K:K, NhatKy_ViPham!E:E, "10_Toan_A", NhatKy_ViPham!F:F, B9, NhatKy_ViPham!C:C, "T11")</f>
        <v>100</v>
      </c>
      <c r="AC9" s="7">
        <f>100 + SUMIFS(NhatKy_ViPham!J:J, NhatKy_ViPham!E:E, "10_Toan_A", NhatKy_ViPham!F:F, B9, NhatKy_ViPham!C:C, "T12") - SUMIFS(NhatKy_ViPham!K:K, NhatKy_ViPham!E:E, "10_Toan_A", NhatKy_ViPham!F:F, B9, NhatKy_ViPham!C:C, "T12")</f>
        <v>100</v>
      </c>
      <c r="AD9" s="7">
        <f>100 + SUMIFS(NhatKy_ViPham!J:J, NhatKy_ViPham!E:E, "10_Toan_A", NhatKy_ViPham!F:F, B9, NhatKy_ViPham!C:C, "T13") - SUMIFS(NhatKy_ViPham!K:K, NhatKy_ViPham!E:E, "10_Toan_A", NhatKy_ViPham!F:F, B9, NhatKy_ViPham!C:C, "T13")</f>
        <v>100</v>
      </c>
      <c r="AE9" s="7">
        <f>100 + SUMIFS(NhatKy_ViPham!J:J, NhatKy_ViPham!E:E, "10_Toan_A", NhatKy_ViPham!F:F, B9, NhatKy_ViPham!C:C, "T14") - SUMIFS(NhatKy_ViPham!K:K, NhatKy_ViPham!E:E, "10_Toan_A", NhatKy_ViPham!F:F, B9, NhatKy_ViPham!C:C, "T14")</f>
        <v>100</v>
      </c>
      <c r="AF9" s="7">
        <f>100 + SUMIFS(NhatKy_ViPham!J:J, NhatKy_ViPham!E:E, "10_Toan_A", NhatKy_ViPham!F:F, B9, NhatKy_ViPham!C:C, "T15") - SUMIFS(NhatKy_ViPham!K:K, NhatKy_ViPham!E:E, "10_Toan_A", NhatKy_ViPham!F:F, B9, NhatKy_ViPham!C:C, "T15")</f>
        <v>100</v>
      </c>
      <c r="AG9" s="7">
        <f>100 + SUMIFS(NhatKy_ViPham!J:J, NhatKy_ViPham!E:E, "10_Toan_A", NhatKy_ViPham!F:F, B9, NhatKy_ViPham!C:C, "T16") - SUMIFS(NhatKy_ViPham!K:K, NhatKy_ViPham!E:E, "10_Toan_A", NhatKy_ViPham!F:F, B9, NhatKy_ViPham!C:C, "T16")</f>
        <v>100</v>
      </c>
      <c r="AH9" s="7">
        <f>100 + SUMIFS(NhatKy_ViPham!J:J, NhatKy_ViPham!E:E, "10_Toan_A", NhatKy_ViPham!F:F, B9, NhatKy_ViPham!C:C, "T17") - SUMIFS(NhatKy_ViPham!K:K, NhatKy_ViPham!E:E, "10_Toan_A", NhatKy_ViPham!F:F, B9, NhatKy_ViPham!C:C, "T17")</f>
        <v>100</v>
      </c>
      <c r="AI9" s="7">
        <f>100 + SUMIFS(NhatKy_ViPham!J:J, NhatKy_ViPham!E:E, "10_Toan_A", NhatKy_ViPham!F:F, B9, NhatKy_ViPham!C:C, "T18") - SUMIFS(NhatKy_ViPham!K:K, NhatKy_ViPham!E:E, "10_Toan_A", NhatKy_ViPham!F:F, B9, NhatKy_ViPham!C:C, "T18")</f>
        <v>100</v>
      </c>
      <c r="AJ9" s="7">
        <f>100 + SUMIFS(NhatKy_ViPham!J:J, NhatKy_ViPham!E:E, "10_Toan_A", NhatKy_ViPham!F:F, B9, NhatKy_ViPham!C:C, "T19") - SUMIFS(NhatKy_ViPham!K:K, NhatKy_ViPham!E:E, "10_Toan_A", NhatKy_ViPham!F:F, B9, NhatKy_ViPham!C:C, "T19")</f>
        <v>100</v>
      </c>
      <c r="AK9" s="7">
        <f>100 + SUMIFS(NhatKy_ViPham!J:J, NhatKy_ViPham!E:E, "10_Toan_A", NhatKy_ViPham!F:F, B9, NhatKy_ViPham!C:C, "T20") - SUMIFS(NhatKy_ViPham!K:K, NhatKy_ViPham!E:E, "10_Toan_A", NhatKy_ViPham!F:F, B9, NhatKy_ViPham!C:C, "T20")</f>
        <v>100</v>
      </c>
      <c r="AL9" s="7">
        <f>100 + SUMIFS(NhatKy_ViPham!J:J, NhatKy_ViPham!E:E, "10_Toan_A", NhatKy_ViPham!F:F, B9, NhatKy_ViPham!C:C, "T21") - SUMIFS(NhatKy_ViPham!K:K, NhatKy_ViPham!E:E, "10_Toan_A", NhatKy_ViPham!F:F, B9, NhatKy_ViPham!C:C, "T21")</f>
        <v>100</v>
      </c>
      <c r="AM9" s="7">
        <f>100 + SUMIFS(NhatKy_ViPham!J:J, NhatKy_ViPham!E:E, "10_Toan_A", NhatKy_ViPham!F:F, B9, NhatKy_ViPham!C:C, "T22") - SUMIFS(NhatKy_ViPham!K:K, NhatKy_ViPham!E:E, "10_Toan_A", NhatKy_ViPham!F:F, B9, NhatKy_ViPham!C:C, "T22")</f>
        <v>100</v>
      </c>
      <c r="AN9" s="7">
        <f>100 + SUMIFS(NhatKy_ViPham!J:J, NhatKy_ViPham!E:E, "10_Toan_A", NhatKy_ViPham!F:F, B9, NhatKy_ViPham!C:C, "T23") - SUMIFS(NhatKy_ViPham!K:K, NhatKy_ViPham!E:E, "10_Toan_A", NhatKy_ViPham!F:F, B9, NhatKy_ViPham!C:C, "T23")</f>
        <v>100</v>
      </c>
      <c r="AO9" s="7">
        <f>100 + SUMIFS(NhatKy_ViPham!J:J, NhatKy_ViPham!E:E, "10_Toan_A", NhatKy_ViPham!F:F, B9, NhatKy_ViPham!C:C, "T24") - SUMIFS(NhatKy_ViPham!K:K, NhatKy_ViPham!E:E, "10_Toan_A", NhatKy_ViPham!F:F, B9, NhatKy_ViPham!C:C, "T24")</f>
        <v>100</v>
      </c>
      <c r="AP9" s="7">
        <f>100 + SUMIFS(NhatKy_ViPham!J:J, NhatKy_ViPham!E:E, "10_Toan_A", NhatKy_ViPham!F:F, B9, NhatKy_ViPham!C:C, "T25") - SUMIFS(NhatKy_ViPham!K:K, NhatKy_ViPham!E:E, "10_Toan_A", NhatKy_ViPham!F:F, B9, NhatKy_ViPham!C:C, "T25")</f>
        <v>100</v>
      </c>
      <c r="AQ9" s="7">
        <f>100 + SUMIFS(NhatKy_ViPham!J:J, NhatKy_ViPham!E:E, "10_Toan_A", NhatKy_ViPham!F:F, B9, NhatKy_ViPham!C:C, "T26") - SUMIFS(NhatKy_ViPham!K:K, NhatKy_ViPham!E:E, "10_Toan_A", NhatKy_ViPham!F:F, B9, NhatKy_ViPham!C:C, "T26")</f>
        <v>100</v>
      </c>
      <c r="AR9" s="7">
        <f>100 + SUMIFS(NhatKy_ViPham!J:J, NhatKy_ViPham!E:E, "10_Toan_A", NhatKy_ViPham!F:F, B9, NhatKy_ViPham!C:C, "T27") - SUMIFS(NhatKy_ViPham!K:K, NhatKy_ViPham!E:E, "10_Toan_A", NhatKy_ViPham!F:F, B9, NhatKy_ViPham!C:C, "T27")</f>
        <v>100</v>
      </c>
      <c r="AS9" s="7">
        <f>100 + SUMIFS(NhatKy_ViPham!J:J, NhatKy_ViPham!E:E, "10_Toan_A", NhatKy_ViPham!F:F, B9, NhatKy_ViPham!C:C, "T28") - SUMIFS(NhatKy_ViPham!K:K, NhatKy_ViPham!E:E, "10_Toan_A", NhatKy_ViPham!F:F, B9, NhatKy_ViPham!C:C, "T28")</f>
        <v>100</v>
      </c>
      <c r="AT9" s="7">
        <f>100 + SUMIFS(NhatKy_ViPham!J:J, NhatKy_ViPham!E:E, "10_Toan_A", NhatKy_ViPham!F:F, B9, NhatKy_ViPham!C:C, "T29") - SUMIFS(NhatKy_ViPham!K:K, NhatKy_ViPham!E:E, "10_Toan_A", NhatKy_ViPham!F:F, B9, NhatKy_ViPham!C:C, "T29")</f>
        <v>100</v>
      </c>
      <c r="AU9" s="7">
        <f>100 + SUMIFS(NhatKy_ViPham!J:J, NhatKy_ViPham!E:E, "10_Toan_A", NhatKy_ViPham!F:F, B9, NhatKy_ViPham!C:C, "T30") - SUMIFS(NhatKy_ViPham!K:K, NhatKy_ViPham!E:E, "10_Toan_A", NhatKy_ViPham!F:F, B9, NhatKy_ViPham!C:C, "T30")</f>
        <v>100</v>
      </c>
      <c r="AV9" s="7">
        <f>100 + SUMIFS(NhatKy_ViPham!J:J, NhatKy_ViPham!E:E, "10_Toan_A", NhatKy_ViPham!F:F, B9, NhatKy_ViPham!C:C, "T31") - SUMIFS(NhatKy_ViPham!K:K, NhatKy_ViPham!E:E, "10_Toan_A", NhatKy_ViPham!F:F, B9, NhatKy_ViPham!C:C, "T31")</f>
        <v>100</v>
      </c>
      <c r="AW9" s="7">
        <f>100 + SUMIFS(NhatKy_ViPham!J:J, NhatKy_ViPham!E:E, "10_Toan_A", NhatKy_ViPham!F:F, B9, NhatKy_ViPham!C:C, "T32") - SUMIFS(NhatKy_ViPham!K:K, NhatKy_ViPham!E:E, "10_Toan_A", NhatKy_ViPham!F:F, B9, NhatKy_ViPham!C:C, "T32")</f>
        <v>100</v>
      </c>
      <c r="AX9" s="7">
        <f>100 + SUMIFS(NhatKy_ViPham!J:J, NhatKy_ViPham!E:E, "10_Toan_A", NhatKy_ViPham!F:F, B9, NhatKy_ViPham!C:C, "T33") - SUMIFS(NhatKy_ViPham!K:K, NhatKy_ViPham!E:E, "10_Toan_A", NhatKy_ViPham!F:F, B9, NhatKy_ViPham!C:C, "T33")</f>
        <v>100</v>
      </c>
      <c r="AY9" s="7">
        <f>100 + SUMIFS(NhatKy_ViPham!J:J, NhatKy_ViPham!E:E, "10_Toan_A", NhatKy_ViPham!F:F, B9, NhatKy_ViPham!C:C, "T34") - SUMIFS(NhatKy_ViPham!K:K, NhatKy_ViPham!E:E, "10_Toan_A", NhatKy_ViPham!F:F, B9, NhatKy_ViPham!C:C, "T34")</f>
        <v>100</v>
      </c>
      <c r="AZ9" s="7">
        <f>100 + SUMIFS(NhatKy_ViPham!J:J, NhatKy_ViPham!E:E, "10_Toan_A", NhatKy_ViPham!F:F, B9, NhatKy_ViPham!C:C, "T35") - SUMIFS(NhatKy_ViPham!K:K, NhatKy_ViPham!E:E, "10_Toan_A", NhatKy_ViPham!F:F, B9, NhatKy_ViPham!C:C, "T35")</f>
        <v>100</v>
      </c>
      <c r="BA9" s="12">
        <f t="shared" ref="BA9:BA43" si="0">ROUND(AVERAGE(R9:AZ9), 1)</f>
        <v>98.3</v>
      </c>
      <c r="BB9" s="11" t="s">
        <v>430</v>
      </c>
      <c r="BC9" s="14" t="str">
        <f t="shared" ref="BC9:BC43" si="1">IF(BB9="Có", "Chưa đạt", IF(BA9&gt;=85, "Tốt", IF(BA9&gt;=70, "Khá", IF(BA9&gt;=50, "Đạt", "Chưa đạt"))))</f>
        <v>Tốt</v>
      </c>
      <c r="BD9" s="10" t="str">
        <f t="shared" ref="BD9:BD43" si="2">IF(BC9="Chưa đạt", "🔴 Nguy cơ CHƯA ĐẠT", IF(BC9="Đạt", "🟡 CẦN NHẮC NHỞ", "🟢 BÌNH THƯỜNG"))</f>
        <v>🟢 BÌNH THƯỜNG</v>
      </c>
    </row>
    <row r="10" spans="1:56" x14ac:dyDescent="0.25">
      <c r="A10" s="5">
        <v>2</v>
      </c>
      <c r="B10" s="15" t="s">
        <v>320</v>
      </c>
      <c r="C10" s="5" t="s">
        <v>431</v>
      </c>
      <c r="D10" s="5" t="s">
        <v>429</v>
      </c>
      <c r="E10" s="11" t="s">
        <v>430</v>
      </c>
      <c r="F10" s="6">
        <f>SUMIFS(NhatKy_ViPham!K:K, NhatKy_ViPham!E:E, "10_Toan_A", NhatKy_ViPham!F:F, B10, NhatKy_ViPham!H:H, "L01")</f>
        <v>0</v>
      </c>
      <c r="G10" s="6">
        <f>SUMIFS(NhatKy_ViPham!K:K, NhatKy_ViPham!E:E, "10_Toan_A", NhatKy_ViPham!F:F, B10, NhatKy_ViPham!H:H, "L02")</f>
        <v>0</v>
      </c>
      <c r="H10" s="6">
        <f>SUMIFS(NhatKy_ViPham!K:K, NhatKy_ViPham!E:E, "10_Toan_A", NhatKy_ViPham!F:F, B10, NhatKy_ViPham!H:H, "L03")</f>
        <v>0</v>
      </c>
      <c r="I10" s="6">
        <f>SUMIFS(NhatKy_ViPham!K:K, NhatKy_ViPham!E:E, "10_Toan_A", NhatKy_ViPham!F:F, B10, NhatKy_ViPham!H:H, "L04")</f>
        <v>0</v>
      </c>
      <c r="J10" s="6">
        <f>SUMIFS(NhatKy_ViPham!K:K, NhatKy_ViPham!E:E, "10_Toan_A", NhatKy_ViPham!F:F, B10, NhatKy_ViPham!H:H, "L05")</f>
        <v>5</v>
      </c>
      <c r="K10" s="6">
        <f>SUMIFS(NhatKy_ViPham!K:K, NhatKy_ViPham!E:E, "10_Toan_A", NhatKy_ViPham!F:F, B10, NhatKy_ViPham!H:H, "L06")</f>
        <v>0</v>
      </c>
      <c r="L10" s="6">
        <f>SUMIFS(NhatKy_ViPham!K:K, NhatKy_ViPham!E:E, "10_Toan_A", NhatKy_ViPham!F:F, B10, NhatKy_ViPham!H:H, "L07")</f>
        <v>0</v>
      </c>
      <c r="M10" s="6">
        <f>SUMIFS(NhatKy_ViPham!K:K, NhatKy_ViPham!E:E, "10_Toan_A", NhatKy_ViPham!F:F, B10, NhatKy_ViPham!H:H, "L08")</f>
        <v>0</v>
      </c>
      <c r="N10" s="6">
        <f>SUMIFS(NhatKy_ViPham!K:K, NhatKy_ViPham!E:E, "10_Toan_A", NhatKy_ViPham!F:F, B10, NhatKy_ViPham!H:H, "L09")</f>
        <v>0</v>
      </c>
      <c r="O10" s="6">
        <f>SUMIFS(NhatKy_ViPham!K:K, NhatKy_ViPham!E:E, "10_Toan_A", NhatKy_ViPham!F:F, B10, NhatKy_ViPham!H:H, "L10")</f>
        <v>0</v>
      </c>
      <c r="P10" s="12">
        <f>SUMIFS(NhatKy_ViPham!J:J, NhatKy_ViPham!E:E, "10_Toan_A", NhatKy_ViPham!F:F, B10)</f>
        <v>0</v>
      </c>
      <c r="Q10" s="13">
        <f>SUMIFS(NhatKy_ViPham!K:K, NhatKy_ViPham!E:E, "10_Toan_A", NhatKy_ViPham!F:F, B10)</f>
        <v>5</v>
      </c>
      <c r="R10" s="6">
        <f>100 + SUMIFS(NhatKy_ViPham!J:J, NhatKy_ViPham!E:E, "10_Toan_A", NhatKy_ViPham!F:F, B10, NhatKy_ViPham!C:C, "T1") - SUMIFS(NhatKy_ViPham!K:K, NhatKy_ViPham!E:E, "10_Toan_A", NhatKy_ViPham!F:F, B10, NhatKy_ViPham!C:C, "T1")</f>
        <v>95</v>
      </c>
      <c r="S10" s="6">
        <f>100 + SUMIFS(NhatKy_ViPham!J:J, NhatKy_ViPham!E:E, "10_Toan_A", NhatKy_ViPham!F:F, B10, NhatKy_ViPham!C:C, "T2") - SUMIFS(NhatKy_ViPham!K:K, NhatKy_ViPham!E:E, "10_Toan_A", NhatKy_ViPham!F:F, B10, NhatKy_ViPham!C:C, "T2")</f>
        <v>100</v>
      </c>
      <c r="T10" s="6">
        <f>100 + SUMIFS(NhatKy_ViPham!J:J, NhatKy_ViPham!E:E, "10_Toan_A", NhatKy_ViPham!F:F, B10, NhatKy_ViPham!C:C, "T3") - SUMIFS(NhatKy_ViPham!K:K, NhatKy_ViPham!E:E, "10_Toan_A", NhatKy_ViPham!F:F, B10, NhatKy_ViPham!C:C, "T3")</f>
        <v>100</v>
      </c>
      <c r="U10" s="6">
        <f>100 + SUMIFS(NhatKy_ViPham!J:J, NhatKy_ViPham!E:E, "10_Toan_A", NhatKy_ViPham!F:F, B10, NhatKy_ViPham!C:C, "T4") - SUMIFS(NhatKy_ViPham!K:K, NhatKy_ViPham!E:E, "10_Toan_A", NhatKy_ViPham!F:F, B10, NhatKy_ViPham!C:C, "T4")</f>
        <v>100</v>
      </c>
      <c r="V10" s="6">
        <f>100 + SUMIFS(NhatKy_ViPham!J:J, NhatKy_ViPham!E:E, "10_Toan_A", NhatKy_ViPham!F:F, B10, NhatKy_ViPham!C:C, "T5") - SUMIFS(NhatKy_ViPham!K:K, NhatKy_ViPham!E:E, "10_Toan_A", NhatKy_ViPham!F:F, B10, NhatKy_ViPham!C:C, "T5")</f>
        <v>100</v>
      </c>
      <c r="W10" s="6">
        <f>100 + SUMIFS(NhatKy_ViPham!J:J, NhatKy_ViPham!E:E, "10_Toan_A", NhatKy_ViPham!F:F, B10, NhatKy_ViPham!C:C, "T6") - SUMIFS(NhatKy_ViPham!K:K, NhatKy_ViPham!E:E, "10_Toan_A", NhatKy_ViPham!F:F, B10, NhatKy_ViPham!C:C, "T6")</f>
        <v>100</v>
      </c>
      <c r="X10" s="6">
        <f>100 + SUMIFS(NhatKy_ViPham!J:J, NhatKy_ViPham!E:E, "10_Toan_A", NhatKy_ViPham!F:F, B10, NhatKy_ViPham!C:C, "T7") - SUMIFS(NhatKy_ViPham!K:K, NhatKy_ViPham!E:E, "10_Toan_A", NhatKy_ViPham!F:F, B10, NhatKy_ViPham!C:C, "T7")</f>
        <v>100</v>
      </c>
      <c r="Y10" s="6">
        <f>100 + SUMIFS(NhatKy_ViPham!J:J, NhatKy_ViPham!E:E, "10_Toan_A", NhatKy_ViPham!F:F, B10, NhatKy_ViPham!C:C, "T8") - SUMIFS(NhatKy_ViPham!K:K, NhatKy_ViPham!E:E, "10_Toan_A", NhatKy_ViPham!F:F, B10, NhatKy_ViPham!C:C, "T8")</f>
        <v>100</v>
      </c>
      <c r="Z10" s="6">
        <f>100 + SUMIFS(NhatKy_ViPham!J:J, NhatKy_ViPham!E:E, "10_Toan_A", NhatKy_ViPham!F:F, B10, NhatKy_ViPham!C:C, "T9") - SUMIFS(NhatKy_ViPham!K:K, NhatKy_ViPham!E:E, "10_Toan_A", NhatKy_ViPham!F:F, B10, NhatKy_ViPham!C:C, "T9")</f>
        <v>100</v>
      </c>
      <c r="AA10" s="6">
        <f>100 + SUMIFS(NhatKy_ViPham!J:J, NhatKy_ViPham!E:E, "10_Toan_A", NhatKy_ViPham!F:F, B10, NhatKy_ViPham!C:C, "T10") - SUMIFS(NhatKy_ViPham!K:K, NhatKy_ViPham!E:E, "10_Toan_A", NhatKy_ViPham!F:F, B10, NhatKy_ViPham!C:C, "T10")</f>
        <v>100</v>
      </c>
      <c r="AB10" s="6">
        <f>100 + SUMIFS(NhatKy_ViPham!J:J, NhatKy_ViPham!E:E, "10_Toan_A", NhatKy_ViPham!F:F, B10, NhatKy_ViPham!C:C, "T11") - SUMIFS(NhatKy_ViPham!K:K, NhatKy_ViPham!E:E, "10_Toan_A", NhatKy_ViPham!F:F, B10, NhatKy_ViPham!C:C, "T11")</f>
        <v>100</v>
      </c>
      <c r="AC10" s="6">
        <f>100 + SUMIFS(NhatKy_ViPham!J:J, NhatKy_ViPham!E:E, "10_Toan_A", NhatKy_ViPham!F:F, B10, NhatKy_ViPham!C:C, "T12") - SUMIFS(NhatKy_ViPham!K:K, NhatKy_ViPham!E:E, "10_Toan_A", NhatKy_ViPham!F:F, B10, NhatKy_ViPham!C:C, "T12")</f>
        <v>100</v>
      </c>
      <c r="AD10" s="6">
        <f>100 + SUMIFS(NhatKy_ViPham!J:J, NhatKy_ViPham!E:E, "10_Toan_A", NhatKy_ViPham!F:F, B10, NhatKy_ViPham!C:C, "T13") - SUMIFS(NhatKy_ViPham!K:K, NhatKy_ViPham!E:E, "10_Toan_A", NhatKy_ViPham!F:F, B10, NhatKy_ViPham!C:C, "T13")</f>
        <v>100</v>
      </c>
      <c r="AE10" s="6">
        <f>100 + SUMIFS(NhatKy_ViPham!J:J, NhatKy_ViPham!E:E, "10_Toan_A", NhatKy_ViPham!F:F, B10, NhatKy_ViPham!C:C, "T14") - SUMIFS(NhatKy_ViPham!K:K, NhatKy_ViPham!E:E, "10_Toan_A", NhatKy_ViPham!F:F, B10, NhatKy_ViPham!C:C, "T14")</f>
        <v>100</v>
      </c>
      <c r="AF10" s="6">
        <f>100 + SUMIFS(NhatKy_ViPham!J:J, NhatKy_ViPham!E:E, "10_Toan_A", NhatKy_ViPham!F:F, B10, NhatKy_ViPham!C:C, "T15") - SUMIFS(NhatKy_ViPham!K:K, NhatKy_ViPham!E:E, "10_Toan_A", NhatKy_ViPham!F:F, B10, NhatKy_ViPham!C:C, "T15")</f>
        <v>100</v>
      </c>
      <c r="AG10" s="6">
        <f>100 + SUMIFS(NhatKy_ViPham!J:J, NhatKy_ViPham!E:E, "10_Toan_A", NhatKy_ViPham!F:F, B10, NhatKy_ViPham!C:C, "T16") - SUMIFS(NhatKy_ViPham!K:K, NhatKy_ViPham!E:E, "10_Toan_A", NhatKy_ViPham!F:F, B10, NhatKy_ViPham!C:C, "T16")</f>
        <v>100</v>
      </c>
      <c r="AH10" s="6">
        <f>100 + SUMIFS(NhatKy_ViPham!J:J, NhatKy_ViPham!E:E, "10_Toan_A", NhatKy_ViPham!F:F, B10, NhatKy_ViPham!C:C, "T17") - SUMIFS(NhatKy_ViPham!K:K, NhatKy_ViPham!E:E, "10_Toan_A", NhatKy_ViPham!F:F, B10, NhatKy_ViPham!C:C, "T17")</f>
        <v>100</v>
      </c>
      <c r="AI10" s="6">
        <f>100 + SUMIFS(NhatKy_ViPham!J:J, NhatKy_ViPham!E:E, "10_Toan_A", NhatKy_ViPham!F:F, B10, NhatKy_ViPham!C:C, "T18") - SUMIFS(NhatKy_ViPham!K:K, NhatKy_ViPham!E:E, "10_Toan_A", NhatKy_ViPham!F:F, B10, NhatKy_ViPham!C:C, "T18")</f>
        <v>100</v>
      </c>
      <c r="AJ10" s="6">
        <f>100 + SUMIFS(NhatKy_ViPham!J:J, NhatKy_ViPham!E:E, "10_Toan_A", NhatKy_ViPham!F:F, B10, NhatKy_ViPham!C:C, "T19") - SUMIFS(NhatKy_ViPham!K:K, NhatKy_ViPham!E:E, "10_Toan_A", NhatKy_ViPham!F:F, B10, NhatKy_ViPham!C:C, "T19")</f>
        <v>100</v>
      </c>
      <c r="AK10" s="6">
        <f>100 + SUMIFS(NhatKy_ViPham!J:J, NhatKy_ViPham!E:E, "10_Toan_A", NhatKy_ViPham!F:F, B10, NhatKy_ViPham!C:C, "T20") - SUMIFS(NhatKy_ViPham!K:K, NhatKy_ViPham!E:E, "10_Toan_A", NhatKy_ViPham!F:F, B10, NhatKy_ViPham!C:C, "T20")</f>
        <v>100</v>
      </c>
      <c r="AL10" s="6">
        <f>100 + SUMIFS(NhatKy_ViPham!J:J, NhatKy_ViPham!E:E, "10_Toan_A", NhatKy_ViPham!F:F, B10, NhatKy_ViPham!C:C, "T21") - SUMIFS(NhatKy_ViPham!K:K, NhatKy_ViPham!E:E, "10_Toan_A", NhatKy_ViPham!F:F, B10, NhatKy_ViPham!C:C, "T21")</f>
        <v>100</v>
      </c>
      <c r="AM10" s="6">
        <f>100 + SUMIFS(NhatKy_ViPham!J:J, NhatKy_ViPham!E:E, "10_Toan_A", NhatKy_ViPham!F:F, B10, NhatKy_ViPham!C:C, "T22") - SUMIFS(NhatKy_ViPham!K:K, NhatKy_ViPham!E:E, "10_Toan_A", NhatKy_ViPham!F:F, B10, NhatKy_ViPham!C:C, "T22")</f>
        <v>100</v>
      </c>
      <c r="AN10" s="6">
        <f>100 + SUMIFS(NhatKy_ViPham!J:J, NhatKy_ViPham!E:E, "10_Toan_A", NhatKy_ViPham!F:F, B10, NhatKy_ViPham!C:C, "T23") - SUMIFS(NhatKy_ViPham!K:K, NhatKy_ViPham!E:E, "10_Toan_A", NhatKy_ViPham!F:F, B10, NhatKy_ViPham!C:C, "T23")</f>
        <v>100</v>
      </c>
      <c r="AO10" s="6">
        <f>100 + SUMIFS(NhatKy_ViPham!J:J, NhatKy_ViPham!E:E, "10_Toan_A", NhatKy_ViPham!F:F, B10, NhatKy_ViPham!C:C, "T24") - SUMIFS(NhatKy_ViPham!K:K, NhatKy_ViPham!E:E, "10_Toan_A", NhatKy_ViPham!F:F, B10, NhatKy_ViPham!C:C, "T24")</f>
        <v>100</v>
      </c>
      <c r="AP10" s="6">
        <f>100 + SUMIFS(NhatKy_ViPham!J:J, NhatKy_ViPham!E:E, "10_Toan_A", NhatKy_ViPham!F:F, B10, NhatKy_ViPham!C:C, "T25") - SUMIFS(NhatKy_ViPham!K:K, NhatKy_ViPham!E:E, "10_Toan_A", NhatKy_ViPham!F:F, B10, NhatKy_ViPham!C:C, "T25")</f>
        <v>100</v>
      </c>
      <c r="AQ10" s="6">
        <f>100 + SUMIFS(NhatKy_ViPham!J:J, NhatKy_ViPham!E:E, "10_Toan_A", NhatKy_ViPham!F:F, B10, NhatKy_ViPham!C:C, "T26") - SUMIFS(NhatKy_ViPham!K:K, NhatKy_ViPham!E:E, "10_Toan_A", NhatKy_ViPham!F:F, B10, NhatKy_ViPham!C:C, "T26")</f>
        <v>100</v>
      </c>
      <c r="AR10" s="6">
        <f>100 + SUMIFS(NhatKy_ViPham!J:J, NhatKy_ViPham!E:E, "10_Toan_A", NhatKy_ViPham!F:F, B10, NhatKy_ViPham!C:C, "T27") - SUMIFS(NhatKy_ViPham!K:K, NhatKy_ViPham!E:E, "10_Toan_A", NhatKy_ViPham!F:F, B10, NhatKy_ViPham!C:C, "T27")</f>
        <v>100</v>
      </c>
      <c r="AS10" s="6">
        <f>100 + SUMIFS(NhatKy_ViPham!J:J, NhatKy_ViPham!E:E, "10_Toan_A", NhatKy_ViPham!F:F, B10, NhatKy_ViPham!C:C, "T28") - SUMIFS(NhatKy_ViPham!K:K, NhatKy_ViPham!E:E, "10_Toan_A", NhatKy_ViPham!F:F, B10, NhatKy_ViPham!C:C, "T28")</f>
        <v>100</v>
      </c>
      <c r="AT10" s="6">
        <f>100 + SUMIFS(NhatKy_ViPham!J:J, NhatKy_ViPham!E:E, "10_Toan_A", NhatKy_ViPham!F:F, B10, NhatKy_ViPham!C:C, "T29") - SUMIFS(NhatKy_ViPham!K:K, NhatKy_ViPham!E:E, "10_Toan_A", NhatKy_ViPham!F:F, B10, NhatKy_ViPham!C:C, "T29")</f>
        <v>100</v>
      </c>
      <c r="AU10" s="6">
        <f>100 + SUMIFS(NhatKy_ViPham!J:J, NhatKy_ViPham!E:E, "10_Toan_A", NhatKy_ViPham!F:F, B10, NhatKy_ViPham!C:C, "T30") - SUMIFS(NhatKy_ViPham!K:K, NhatKy_ViPham!E:E, "10_Toan_A", NhatKy_ViPham!F:F, B10, NhatKy_ViPham!C:C, "T30")</f>
        <v>100</v>
      </c>
      <c r="AV10" s="6">
        <f>100 + SUMIFS(NhatKy_ViPham!J:J, NhatKy_ViPham!E:E, "10_Toan_A", NhatKy_ViPham!F:F, B10, NhatKy_ViPham!C:C, "T31") - SUMIFS(NhatKy_ViPham!K:K, NhatKy_ViPham!E:E, "10_Toan_A", NhatKy_ViPham!F:F, B10, NhatKy_ViPham!C:C, "T31")</f>
        <v>100</v>
      </c>
      <c r="AW10" s="6">
        <f>100 + SUMIFS(NhatKy_ViPham!J:J, NhatKy_ViPham!E:E, "10_Toan_A", NhatKy_ViPham!F:F, B10, NhatKy_ViPham!C:C, "T32") - SUMIFS(NhatKy_ViPham!K:K, NhatKy_ViPham!E:E, "10_Toan_A", NhatKy_ViPham!F:F, B10, NhatKy_ViPham!C:C, "T32")</f>
        <v>100</v>
      </c>
      <c r="AX10" s="6">
        <f>100 + SUMIFS(NhatKy_ViPham!J:J, NhatKy_ViPham!E:E, "10_Toan_A", NhatKy_ViPham!F:F, B10, NhatKy_ViPham!C:C, "T33") - SUMIFS(NhatKy_ViPham!K:K, NhatKy_ViPham!E:E, "10_Toan_A", NhatKy_ViPham!F:F, B10, NhatKy_ViPham!C:C, "T33")</f>
        <v>100</v>
      </c>
      <c r="AY10" s="6">
        <f>100 + SUMIFS(NhatKy_ViPham!J:J, NhatKy_ViPham!E:E, "10_Toan_A", NhatKy_ViPham!F:F, B10, NhatKy_ViPham!C:C, "T34") - SUMIFS(NhatKy_ViPham!K:K, NhatKy_ViPham!E:E, "10_Toan_A", NhatKy_ViPham!F:F, B10, NhatKy_ViPham!C:C, "T34")</f>
        <v>100</v>
      </c>
      <c r="AZ10" s="6">
        <f>100 + SUMIFS(NhatKy_ViPham!J:J, NhatKy_ViPham!E:E, "10_Toan_A", NhatKy_ViPham!F:F, B10, NhatKy_ViPham!C:C, "T35") - SUMIFS(NhatKy_ViPham!K:K, NhatKy_ViPham!E:E, "10_Toan_A", NhatKy_ViPham!F:F, B10, NhatKy_ViPham!C:C, "T35")</f>
        <v>100</v>
      </c>
      <c r="BA10" s="12">
        <f t="shared" si="0"/>
        <v>99.9</v>
      </c>
      <c r="BB10" s="11" t="s">
        <v>430</v>
      </c>
      <c r="BC10" s="16" t="str">
        <f t="shared" si="1"/>
        <v>Tốt</v>
      </c>
      <c r="BD10" s="15" t="str">
        <f>IF(BC10="Chưa đạt", "🔴 Nguy cơ CHƯA ĐẠT", IF(BC10="Đạt", "🟡 CẦN NHẮC NHỞ", "🟢 BÌNH THƯỜNG"))</f>
        <v>🟢 BÌNH THƯỜNG</v>
      </c>
    </row>
    <row r="11" spans="1:56" x14ac:dyDescent="0.25">
      <c r="A11" s="4">
        <v>3</v>
      </c>
      <c r="B11" s="10" t="s">
        <v>432</v>
      </c>
      <c r="C11" s="4" t="s">
        <v>433</v>
      </c>
      <c r="D11" s="4" t="s">
        <v>429</v>
      </c>
      <c r="E11" s="11" t="s">
        <v>430</v>
      </c>
      <c r="F11" s="7">
        <f>SUMIFS(NhatKy_ViPham!K:K, NhatKy_ViPham!E:E, "10_Toan_A", NhatKy_ViPham!F:F, B11, NhatKy_ViPham!H:H, "L01")</f>
        <v>0</v>
      </c>
      <c r="G11" s="7">
        <f>SUMIFS(NhatKy_ViPham!K:K, NhatKy_ViPham!E:E, "10_Toan_A", NhatKy_ViPham!F:F, B11, NhatKy_ViPham!H:H, "L02")</f>
        <v>0</v>
      </c>
      <c r="H11" s="7">
        <f>SUMIFS(NhatKy_ViPham!K:K, NhatKy_ViPham!E:E, "10_Toan_A", NhatKy_ViPham!F:F, B11, NhatKy_ViPham!H:H, "L03")</f>
        <v>0</v>
      </c>
      <c r="I11" s="7">
        <f>SUMIFS(NhatKy_ViPham!K:K, NhatKy_ViPham!E:E, "10_Toan_A", NhatKy_ViPham!F:F, B11, NhatKy_ViPham!H:H, "L04")</f>
        <v>0</v>
      </c>
      <c r="J11" s="7">
        <f>SUMIFS(NhatKy_ViPham!K:K, NhatKy_ViPham!E:E, "10_Toan_A", NhatKy_ViPham!F:F, B11, NhatKy_ViPham!H:H, "L05")</f>
        <v>0</v>
      </c>
      <c r="K11" s="7">
        <f>SUMIFS(NhatKy_ViPham!K:K, NhatKy_ViPham!E:E, "10_Toan_A", NhatKy_ViPham!F:F, B11, NhatKy_ViPham!H:H, "L06")</f>
        <v>0</v>
      </c>
      <c r="L11" s="7">
        <f>SUMIFS(NhatKy_ViPham!K:K, NhatKy_ViPham!E:E, "10_Toan_A", NhatKy_ViPham!F:F, B11, NhatKy_ViPham!H:H, "L07")</f>
        <v>0</v>
      </c>
      <c r="M11" s="7">
        <f>SUMIFS(NhatKy_ViPham!K:K, NhatKy_ViPham!E:E, "10_Toan_A", NhatKy_ViPham!F:F, B11, NhatKy_ViPham!H:H, "L08")</f>
        <v>0</v>
      </c>
      <c r="N11" s="7">
        <f>SUMIFS(NhatKy_ViPham!K:K, NhatKy_ViPham!E:E, "10_Toan_A", NhatKy_ViPham!F:F, B11, NhatKy_ViPham!H:H, "L09")</f>
        <v>0</v>
      </c>
      <c r="O11" s="7">
        <f>SUMIFS(NhatKy_ViPham!K:K, NhatKy_ViPham!E:E, "10_Toan_A", NhatKy_ViPham!F:F, B11, NhatKy_ViPham!H:H, "L10")</f>
        <v>0</v>
      </c>
      <c r="P11" s="12">
        <f>SUMIFS(NhatKy_ViPham!J:J, NhatKy_ViPham!E:E, "10_Toan_A", NhatKy_ViPham!F:F, B11)</f>
        <v>0</v>
      </c>
      <c r="Q11" s="13">
        <f>SUMIFS(NhatKy_ViPham!K:K, NhatKy_ViPham!E:E, "10_Toan_A", NhatKy_ViPham!F:F, B11)</f>
        <v>0</v>
      </c>
      <c r="R11" s="7">
        <f>100 + SUMIFS(NhatKy_ViPham!J:J, NhatKy_ViPham!E:E, "10_Toan_A", NhatKy_ViPham!F:F, B11, NhatKy_ViPham!C:C, "T1") - SUMIFS(NhatKy_ViPham!K:K, NhatKy_ViPham!E:E, "10_Toan_A", NhatKy_ViPham!F:F, B11, NhatKy_ViPham!C:C, "T1")</f>
        <v>100</v>
      </c>
      <c r="S11" s="7">
        <f>100 + SUMIFS(NhatKy_ViPham!J:J, NhatKy_ViPham!E:E, "10_Toan_A", NhatKy_ViPham!F:F, B11, NhatKy_ViPham!C:C, "T2") - SUMIFS(NhatKy_ViPham!K:K, NhatKy_ViPham!E:E, "10_Toan_A", NhatKy_ViPham!F:F, B11, NhatKy_ViPham!C:C, "T2")</f>
        <v>100</v>
      </c>
      <c r="T11" s="7">
        <f>100 + SUMIFS(NhatKy_ViPham!J:J, NhatKy_ViPham!E:E, "10_Toan_A", NhatKy_ViPham!F:F, B11, NhatKy_ViPham!C:C, "T3") - SUMIFS(NhatKy_ViPham!K:K, NhatKy_ViPham!E:E, "10_Toan_A", NhatKy_ViPham!F:F, B11, NhatKy_ViPham!C:C, "T3")</f>
        <v>100</v>
      </c>
      <c r="U11" s="7">
        <f>100 + SUMIFS(NhatKy_ViPham!J:J, NhatKy_ViPham!E:E, "10_Toan_A", NhatKy_ViPham!F:F, B11, NhatKy_ViPham!C:C, "T4") - SUMIFS(NhatKy_ViPham!K:K, NhatKy_ViPham!E:E, "10_Toan_A", NhatKy_ViPham!F:F, B11, NhatKy_ViPham!C:C, "T4")</f>
        <v>100</v>
      </c>
      <c r="V11" s="7">
        <f>100 + SUMIFS(NhatKy_ViPham!J:J, NhatKy_ViPham!E:E, "10_Toan_A", NhatKy_ViPham!F:F, B11, NhatKy_ViPham!C:C, "T5") - SUMIFS(NhatKy_ViPham!K:K, NhatKy_ViPham!E:E, "10_Toan_A", NhatKy_ViPham!F:F, B11, NhatKy_ViPham!C:C, "T5")</f>
        <v>100</v>
      </c>
      <c r="W11" s="7">
        <f>100 + SUMIFS(NhatKy_ViPham!J:J, NhatKy_ViPham!E:E, "10_Toan_A", NhatKy_ViPham!F:F, B11, NhatKy_ViPham!C:C, "T6") - SUMIFS(NhatKy_ViPham!K:K, NhatKy_ViPham!E:E, "10_Toan_A", NhatKy_ViPham!F:F, B11, NhatKy_ViPham!C:C, "T6")</f>
        <v>100</v>
      </c>
      <c r="X11" s="7">
        <f>100 + SUMIFS(NhatKy_ViPham!J:J, NhatKy_ViPham!E:E, "10_Toan_A", NhatKy_ViPham!F:F, B11, NhatKy_ViPham!C:C, "T7") - SUMIFS(NhatKy_ViPham!K:K, NhatKy_ViPham!E:E, "10_Toan_A", NhatKy_ViPham!F:F, B11, NhatKy_ViPham!C:C, "T7")</f>
        <v>100</v>
      </c>
      <c r="Y11" s="7">
        <f>100 + SUMIFS(NhatKy_ViPham!J:J, NhatKy_ViPham!E:E, "10_Toan_A", NhatKy_ViPham!F:F, B11, NhatKy_ViPham!C:C, "T8") - SUMIFS(NhatKy_ViPham!K:K, NhatKy_ViPham!E:E, "10_Toan_A", NhatKy_ViPham!F:F, B11, NhatKy_ViPham!C:C, "T8")</f>
        <v>100</v>
      </c>
      <c r="Z11" s="7">
        <f>100 + SUMIFS(NhatKy_ViPham!J:J, NhatKy_ViPham!E:E, "10_Toan_A", NhatKy_ViPham!F:F, B11, NhatKy_ViPham!C:C, "T9") - SUMIFS(NhatKy_ViPham!K:K, NhatKy_ViPham!E:E, "10_Toan_A", NhatKy_ViPham!F:F, B11, NhatKy_ViPham!C:C, "T9")</f>
        <v>100</v>
      </c>
      <c r="AA11" s="7">
        <f>100 + SUMIFS(NhatKy_ViPham!J:J, NhatKy_ViPham!E:E, "10_Toan_A", NhatKy_ViPham!F:F, B11, NhatKy_ViPham!C:C, "T10") - SUMIFS(NhatKy_ViPham!K:K, NhatKy_ViPham!E:E, "10_Toan_A", NhatKy_ViPham!F:F, B11, NhatKy_ViPham!C:C, "T10")</f>
        <v>100</v>
      </c>
      <c r="AB11" s="7">
        <f>100 + SUMIFS(NhatKy_ViPham!J:J, NhatKy_ViPham!E:E, "10_Toan_A", NhatKy_ViPham!F:F, B11, NhatKy_ViPham!C:C, "T11") - SUMIFS(NhatKy_ViPham!K:K, NhatKy_ViPham!E:E, "10_Toan_A", NhatKy_ViPham!F:F, B11, NhatKy_ViPham!C:C, "T11")</f>
        <v>100</v>
      </c>
      <c r="AC11" s="7">
        <f>100 + SUMIFS(NhatKy_ViPham!J:J, NhatKy_ViPham!E:E, "10_Toan_A", NhatKy_ViPham!F:F, B11, NhatKy_ViPham!C:C, "T12") - SUMIFS(NhatKy_ViPham!K:K, NhatKy_ViPham!E:E, "10_Toan_A", NhatKy_ViPham!F:F, B11, NhatKy_ViPham!C:C, "T12")</f>
        <v>100</v>
      </c>
      <c r="AD11" s="7">
        <f>100 + SUMIFS(NhatKy_ViPham!J:J, NhatKy_ViPham!E:E, "10_Toan_A", NhatKy_ViPham!F:F, B11, NhatKy_ViPham!C:C, "T13") - SUMIFS(NhatKy_ViPham!K:K, NhatKy_ViPham!E:E, "10_Toan_A", NhatKy_ViPham!F:F, B11, NhatKy_ViPham!C:C, "T13")</f>
        <v>100</v>
      </c>
      <c r="AE11" s="7">
        <f>100 + SUMIFS(NhatKy_ViPham!J:J, NhatKy_ViPham!E:E, "10_Toan_A", NhatKy_ViPham!F:F, B11, NhatKy_ViPham!C:C, "T14") - SUMIFS(NhatKy_ViPham!K:K, NhatKy_ViPham!E:E, "10_Toan_A", NhatKy_ViPham!F:F, B11, NhatKy_ViPham!C:C, "T14")</f>
        <v>100</v>
      </c>
      <c r="AF11" s="7">
        <f>100 + SUMIFS(NhatKy_ViPham!J:J, NhatKy_ViPham!E:E, "10_Toan_A", NhatKy_ViPham!F:F, B11, NhatKy_ViPham!C:C, "T15") - SUMIFS(NhatKy_ViPham!K:K, NhatKy_ViPham!E:E, "10_Toan_A", NhatKy_ViPham!F:F, B11, NhatKy_ViPham!C:C, "T15")</f>
        <v>100</v>
      </c>
      <c r="AG11" s="7">
        <f>100 + SUMIFS(NhatKy_ViPham!J:J, NhatKy_ViPham!E:E, "10_Toan_A", NhatKy_ViPham!F:F, B11, NhatKy_ViPham!C:C, "T16") - SUMIFS(NhatKy_ViPham!K:K, NhatKy_ViPham!E:E, "10_Toan_A", NhatKy_ViPham!F:F, B11, NhatKy_ViPham!C:C, "T16")</f>
        <v>100</v>
      </c>
      <c r="AH11" s="7">
        <f>100 + SUMIFS(NhatKy_ViPham!J:J, NhatKy_ViPham!E:E, "10_Toan_A", NhatKy_ViPham!F:F, B11, NhatKy_ViPham!C:C, "T17") - SUMIFS(NhatKy_ViPham!K:K, NhatKy_ViPham!E:E, "10_Toan_A", NhatKy_ViPham!F:F, B11, NhatKy_ViPham!C:C, "T17")</f>
        <v>100</v>
      </c>
      <c r="AI11" s="7">
        <f>100 + SUMIFS(NhatKy_ViPham!J:J, NhatKy_ViPham!E:E, "10_Toan_A", NhatKy_ViPham!F:F, B11, NhatKy_ViPham!C:C, "T18") - SUMIFS(NhatKy_ViPham!K:K, NhatKy_ViPham!E:E, "10_Toan_A", NhatKy_ViPham!F:F, B11, NhatKy_ViPham!C:C, "T18")</f>
        <v>100</v>
      </c>
      <c r="AJ11" s="7">
        <f>100 + SUMIFS(NhatKy_ViPham!J:J, NhatKy_ViPham!E:E, "10_Toan_A", NhatKy_ViPham!F:F, B11, NhatKy_ViPham!C:C, "T19") - SUMIFS(NhatKy_ViPham!K:K, NhatKy_ViPham!E:E, "10_Toan_A", NhatKy_ViPham!F:F, B11, NhatKy_ViPham!C:C, "T19")</f>
        <v>100</v>
      </c>
      <c r="AK11" s="7">
        <f>100 + SUMIFS(NhatKy_ViPham!J:J, NhatKy_ViPham!E:E, "10_Toan_A", NhatKy_ViPham!F:F, B11, NhatKy_ViPham!C:C, "T20") - SUMIFS(NhatKy_ViPham!K:K, NhatKy_ViPham!E:E, "10_Toan_A", NhatKy_ViPham!F:F, B11, NhatKy_ViPham!C:C, "T20")</f>
        <v>100</v>
      </c>
      <c r="AL11" s="7">
        <f>100 + SUMIFS(NhatKy_ViPham!J:J, NhatKy_ViPham!E:E, "10_Toan_A", NhatKy_ViPham!F:F, B11, NhatKy_ViPham!C:C, "T21") - SUMIFS(NhatKy_ViPham!K:K, NhatKy_ViPham!E:E, "10_Toan_A", NhatKy_ViPham!F:F, B11, NhatKy_ViPham!C:C, "T21")</f>
        <v>100</v>
      </c>
      <c r="AM11" s="7">
        <f>100 + SUMIFS(NhatKy_ViPham!J:J, NhatKy_ViPham!E:E, "10_Toan_A", NhatKy_ViPham!F:F, B11, NhatKy_ViPham!C:C, "T22") - SUMIFS(NhatKy_ViPham!K:K, NhatKy_ViPham!E:E, "10_Toan_A", NhatKy_ViPham!F:F, B11, NhatKy_ViPham!C:C, "T22")</f>
        <v>100</v>
      </c>
      <c r="AN11" s="7">
        <f>100 + SUMIFS(NhatKy_ViPham!J:J, NhatKy_ViPham!E:E, "10_Toan_A", NhatKy_ViPham!F:F, B11, NhatKy_ViPham!C:C, "T23") - SUMIFS(NhatKy_ViPham!K:K, NhatKy_ViPham!E:E, "10_Toan_A", NhatKy_ViPham!F:F, B11, NhatKy_ViPham!C:C, "T23")</f>
        <v>100</v>
      </c>
      <c r="AO11" s="7">
        <f>100 + SUMIFS(NhatKy_ViPham!J:J, NhatKy_ViPham!E:E, "10_Toan_A", NhatKy_ViPham!F:F, B11, NhatKy_ViPham!C:C, "T24") - SUMIFS(NhatKy_ViPham!K:K, NhatKy_ViPham!E:E, "10_Toan_A", NhatKy_ViPham!F:F, B11, NhatKy_ViPham!C:C, "T24")</f>
        <v>100</v>
      </c>
      <c r="AP11" s="7">
        <f>100 + SUMIFS(NhatKy_ViPham!J:J, NhatKy_ViPham!E:E, "10_Toan_A", NhatKy_ViPham!F:F, B11, NhatKy_ViPham!C:C, "T25") - SUMIFS(NhatKy_ViPham!K:K, NhatKy_ViPham!E:E, "10_Toan_A", NhatKy_ViPham!F:F, B11, NhatKy_ViPham!C:C, "T25")</f>
        <v>100</v>
      </c>
      <c r="AQ11" s="7">
        <f>100 + SUMIFS(NhatKy_ViPham!J:J, NhatKy_ViPham!E:E, "10_Toan_A", NhatKy_ViPham!F:F, B11, NhatKy_ViPham!C:C, "T26") - SUMIFS(NhatKy_ViPham!K:K, NhatKy_ViPham!E:E, "10_Toan_A", NhatKy_ViPham!F:F, B11, NhatKy_ViPham!C:C, "T26")</f>
        <v>100</v>
      </c>
      <c r="AR11" s="7">
        <f>100 + SUMIFS(NhatKy_ViPham!J:J, NhatKy_ViPham!E:E, "10_Toan_A", NhatKy_ViPham!F:F, B11, NhatKy_ViPham!C:C, "T27") - SUMIFS(NhatKy_ViPham!K:K, NhatKy_ViPham!E:E, "10_Toan_A", NhatKy_ViPham!F:F, B11, NhatKy_ViPham!C:C, "T27")</f>
        <v>100</v>
      </c>
      <c r="AS11" s="7">
        <f>100 + SUMIFS(NhatKy_ViPham!J:J, NhatKy_ViPham!E:E, "10_Toan_A", NhatKy_ViPham!F:F, B11, NhatKy_ViPham!C:C, "T28") - SUMIFS(NhatKy_ViPham!K:K, NhatKy_ViPham!E:E, "10_Toan_A", NhatKy_ViPham!F:F, B11, NhatKy_ViPham!C:C, "T28")</f>
        <v>100</v>
      </c>
      <c r="AT11" s="7">
        <f>100 + SUMIFS(NhatKy_ViPham!J:J, NhatKy_ViPham!E:E, "10_Toan_A", NhatKy_ViPham!F:F, B11, NhatKy_ViPham!C:C, "T29") - SUMIFS(NhatKy_ViPham!K:K, NhatKy_ViPham!E:E, "10_Toan_A", NhatKy_ViPham!F:F, B11, NhatKy_ViPham!C:C, "T29")</f>
        <v>100</v>
      </c>
      <c r="AU11" s="7">
        <f>100 + SUMIFS(NhatKy_ViPham!J:J, NhatKy_ViPham!E:E, "10_Toan_A", NhatKy_ViPham!F:F, B11, NhatKy_ViPham!C:C, "T30") - SUMIFS(NhatKy_ViPham!K:K, NhatKy_ViPham!E:E, "10_Toan_A", NhatKy_ViPham!F:F, B11, NhatKy_ViPham!C:C, "T30")</f>
        <v>100</v>
      </c>
      <c r="AV11" s="7">
        <f>100 + SUMIFS(NhatKy_ViPham!J:J, NhatKy_ViPham!E:E, "10_Toan_A", NhatKy_ViPham!F:F, B11, NhatKy_ViPham!C:C, "T31") - SUMIFS(NhatKy_ViPham!K:K, NhatKy_ViPham!E:E, "10_Toan_A", NhatKy_ViPham!F:F, B11, NhatKy_ViPham!C:C, "T31")</f>
        <v>100</v>
      </c>
      <c r="AW11" s="7">
        <f>100 + SUMIFS(NhatKy_ViPham!J:J, NhatKy_ViPham!E:E, "10_Toan_A", NhatKy_ViPham!F:F, B11, NhatKy_ViPham!C:C, "T32") - SUMIFS(NhatKy_ViPham!K:K, NhatKy_ViPham!E:E, "10_Toan_A", NhatKy_ViPham!F:F, B11, NhatKy_ViPham!C:C, "T32")</f>
        <v>100</v>
      </c>
      <c r="AX11" s="7">
        <f>100 + SUMIFS(NhatKy_ViPham!J:J, NhatKy_ViPham!E:E, "10_Toan_A", NhatKy_ViPham!F:F, B11, NhatKy_ViPham!C:C, "T33") - SUMIFS(NhatKy_ViPham!K:K, NhatKy_ViPham!E:E, "10_Toan_A", NhatKy_ViPham!F:F, B11, NhatKy_ViPham!C:C, "T33")</f>
        <v>100</v>
      </c>
      <c r="AY11" s="7">
        <f>100 + SUMIFS(NhatKy_ViPham!J:J, NhatKy_ViPham!E:E, "10_Toan_A", NhatKy_ViPham!F:F, B11, NhatKy_ViPham!C:C, "T34") - SUMIFS(NhatKy_ViPham!K:K, NhatKy_ViPham!E:E, "10_Toan_A", NhatKy_ViPham!F:F, B11, NhatKy_ViPham!C:C, "T34")</f>
        <v>100</v>
      </c>
      <c r="AZ11" s="7">
        <f>100 + SUMIFS(NhatKy_ViPham!J:J, NhatKy_ViPham!E:E, "10_Toan_A", NhatKy_ViPham!F:F, B11, NhatKy_ViPham!C:C, "T35") - SUMIFS(NhatKy_ViPham!K:K, NhatKy_ViPham!E:E, "10_Toan_A", NhatKy_ViPham!F:F, B11, NhatKy_ViPham!C:C, "T35")</f>
        <v>100</v>
      </c>
      <c r="BA11" s="12">
        <f t="shared" si="0"/>
        <v>100</v>
      </c>
      <c r="BB11" s="11" t="s">
        <v>430</v>
      </c>
      <c r="BC11" s="14" t="str">
        <f t="shared" si="1"/>
        <v>Tốt</v>
      </c>
      <c r="BD11" s="10" t="str">
        <f t="shared" si="2"/>
        <v>🟢 BÌNH THƯỜNG</v>
      </c>
    </row>
    <row r="12" spans="1:56" x14ac:dyDescent="0.25">
      <c r="A12" s="5">
        <v>4</v>
      </c>
      <c r="B12" s="15" t="s">
        <v>349</v>
      </c>
      <c r="C12" s="5" t="s">
        <v>434</v>
      </c>
      <c r="D12" s="5" t="s">
        <v>435</v>
      </c>
      <c r="E12" s="11" t="s">
        <v>430</v>
      </c>
      <c r="F12" s="6">
        <f>SUMIFS(NhatKy_ViPham!K:K, NhatKy_ViPham!E:E, "10_Toan_A", NhatKy_ViPham!F:F, B12, NhatKy_ViPham!H:H, "L01")</f>
        <v>0</v>
      </c>
      <c r="G12" s="6">
        <f>SUMIFS(NhatKy_ViPham!K:K, NhatKy_ViPham!E:E, "10_Toan_A", NhatKy_ViPham!F:F, B12, NhatKy_ViPham!H:H, "L02")</f>
        <v>0</v>
      </c>
      <c r="H12" s="6">
        <f>SUMIFS(NhatKy_ViPham!K:K, NhatKy_ViPham!E:E, "10_Toan_A", NhatKy_ViPham!F:F, B12, NhatKy_ViPham!H:H, "L03")</f>
        <v>0</v>
      </c>
      <c r="I12" s="6">
        <f>SUMIFS(NhatKy_ViPham!K:K, NhatKy_ViPham!E:E, "10_Toan_A", NhatKy_ViPham!F:F, B12, NhatKy_ViPham!H:H, "L04")</f>
        <v>0</v>
      </c>
      <c r="J12" s="6">
        <f>SUMIFS(NhatKy_ViPham!K:K, NhatKy_ViPham!E:E, "10_Toan_A", NhatKy_ViPham!F:F, B12, NhatKy_ViPham!H:H, "L05")</f>
        <v>0</v>
      </c>
      <c r="K12" s="6">
        <f>SUMIFS(NhatKy_ViPham!K:K, NhatKy_ViPham!E:E, "10_Toan_A", NhatKy_ViPham!F:F, B12, NhatKy_ViPham!H:H, "L06")</f>
        <v>5</v>
      </c>
      <c r="L12" s="6">
        <f>SUMIFS(NhatKy_ViPham!K:K, NhatKy_ViPham!E:E, "10_Toan_A", NhatKy_ViPham!F:F, B12, NhatKy_ViPham!H:H, "L07")</f>
        <v>0</v>
      </c>
      <c r="M12" s="6">
        <f>SUMIFS(NhatKy_ViPham!K:K, NhatKy_ViPham!E:E, "10_Toan_A", NhatKy_ViPham!F:F, B12, NhatKy_ViPham!H:H, "L08")</f>
        <v>0</v>
      </c>
      <c r="N12" s="6">
        <f>SUMIFS(NhatKy_ViPham!K:K, NhatKy_ViPham!E:E, "10_Toan_A", NhatKy_ViPham!F:F, B12, NhatKy_ViPham!H:H, "L09")</f>
        <v>0</v>
      </c>
      <c r="O12" s="6">
        <f>SUMIFS(NhatKy_ViPham!K:K, NhatKy_ViPham!E:E, "10_Toan_A", NhatKy_ViPham!F:F, B12, NhatKy_ViPham!H:H, "L10")</f>
        <v>0</v>
      </c>
      <c r="P12" s="12">
        <f>SUMIFS(NhatKy_ViPham!J:J, NhatKy_ViPham!E:E, "10_Toan_A", NhatKy_ViPham!F:F, B12)</f>
        <v>0</v>
      </c>
      <c r="Q12" s="13">
        <f>SUMIFS(NhatKy_ViPham!K:K, NhatKy_ViPham!E:E, "10_Toan_A", NhatKy_ViPham!F:F, B12)</f>
        <v>5</v>
      </c>
      <c r="R12" s="6">
        <f>100 + SUMIFS(NhatKy_ViPham!J:J, NhatKy_ViPham!E:E, "10_Toan_A", NhatKy_ViPham!F:F, B12, NhatKy_ViPham!C:C, "T1") - SUMIFS(NhatKy_ViPham!K:K, NhatKy_ViPham!E:E, "10_Toan_A", NhatKy_ViPham!F:F, B12, NhatKy_ViPham!C:C, "T1")</f>
        <v>100</v>
      </c>
      <c r="S12" s="6">
        <f>100 + SUMIFS(NhatKy_ViPham!J:J, NhatKy_ViPham!E:E, "10_Toan_A", NhatKy_ViPham!F:F, B12, NhatKy_ViPham!C:C, "T2") - SUMIFS(NhatKy_ViPham!K:K, NhatKy_ViPham!E:E, "10_Toan_A", NhatKy_ViPham!F:F, B12, NhatKy_ViPham!C:C, "T2")</f>
        <v>95</v>
      </c>
      <c r="T12" s="6">
        <f>100 + SUMIFS(NhatKy_ViPham!J:J, NhatKy_ViPham!E:E, "10_Toan_A", NhatKy_ViPham!F:F, B12, NhatKy_ViPham!C:C, "T3") - SUMIFS(NhatKy_ViPham!K:K, NhatKy_ViPham!E:E, "10_Toan_A", NhatKy_ViPham!F:F, B12, NhatKy_ViPham!C:C, "T3")</f>
        <v>100</v>
      </c>
      <c r="U12" s="6">
        <f>100 + SUMIFS(NhatKy_ViPham!J:J, NhatKy_ViPham!E:E, "10_Toan_A", NhatKy_ViPham!F:F, B12, NhatKy_ViPham!C:C, "T4") - SUMIFS(NhatKy_ViPham!K:K, NhatKy_ViPham!E:E, "10_Toan_A", NhatKy_ViPham!F:F, B12, NhatKy_ViPham!C:C, "T4")</f>
        <v>100</v>
      </c>
      <c r="V12" s="6">
        <f>100 + SUMIFS(NhatKy_ViPham!J:J, NhatKy_ViPham!E:E, "10_Toan_A", NhatKy_ViPham!F:F, B12, NhatKy_ViPham!C:C, "T5") - SUMIFS(NhatKy_ViPham!K:K, NhatKy_ViPham!E:E, "10_Toan_A", NhatKy_ViPham!F:F, B12, NhatKy_ViPham!C:C, "T5")</f>
        <v>100</v>
      </c>
      <c r="W12" s="6">
        <f>100 + SUMIFS(NhatKy_ViPham!J:J, NhatKy_ViPham!E:E, "10_Toan_A", NhatKy_ViPham!F:F, B12, NhatKy_ViPham!C:C, "T6") - SUMIFS(NhatKy_ViPham!K:K, NhatKy_ViPham!E:E, "10_Toan_A", NhatKy_ViPham!F:F, B12, NhatKy_ViPham!C:C, "T6")</f>
        <v>100</v>
      </c>
      <c r="X12" s="6">
        <f>100 + SUMIFS(NhatKy_ViPham!J:J, NhatKy_ViPham!E:E, "10_Toan_A", NhatKy_ViPham!F:F, B12, NhatKy_ViPham!C:C, "T7") - SUMIFS(NhatKy_ViPham!K:K, NhatKy_ViPham!E:E, "10_Toan_A", NhatKy_ViPham!F:F, B12, NhatKy_ViPham!C:C, "T7")</f>
        <v>100</v>
      </c>
      <c r="Y12" s="6">
        <f>100 + SUMIFS(NhatKy_ViPham!J:J, NhatKy_ViPham!E:E, "10_Toan_A", NhatKy_ViPham!F:F, B12, NhatKy_ViPham!C:C, "T8") - SUMIFS(NhatKy_ViPham!K:K, NhatKy_ViPham!E:E, "10_Toan_A", NhatKy_ViPham!F:F, B12, NhatKy_ViPham!C:C, "T8")</f>
        <v>100</v>
      </c>
      <c r="Z12" s="6">
        <f>100 + SUMIFS(NhatKy_ViPham!J:J, NhatKy_ViPham!E:E, "10_Toan_A", NhatKy_ViPham!F:F, B12, NhatKy_ViPham!C:C, "T9") - SUMIFS(NhatKy_ViPham!K:K, NhatKy_ViPham!E:E, "10_Toan_A", NhatKy_ViPham!F:F, B12, NhatKy_ViPham!C:C, "T9")</f>
        <v>100</v>
      </c>
      <c r="AA12" s="6">
        <f>100 + SUMIFS(NhatKy_ViPham!J:J, NhatKy_ViPham!E:E, "10_Toan_A", NhatKy_ViPham!F:F, B12, NhatKy_ViPham!C:C, "T10") - SUMIFS(NhatKy_ViPham!K:K, NhatKy_ViPham!E:E, "10_Toan_A", NhatKy_ViPham!F:F, B12, NhatKy_ViPham!C:C, "T10")</f>
        <v>100</v>
      </c>
      <c r="AB12" s="6">
        <f>100 + SUMIFS(NhatKy_ViPham!J:J, NhatKy_ViPham!E:E, "10_Toan_A", NhatKy_ViPham!F:F, B12, NhatKy_ViPham!C:C, "T11") - SUMIFS(NhatKy_ViPham!K:K, NhatKy_ViPham!E:E, "10_Toan_A", NhatKy_ViPham!F:F, B12, NhatKy_ViPham!C:C, "T11")</f>
        <v>100</v>
      </c>
      <c r="AC12" s="6">
        <f>100 + SUMIFS(NhatKy_ViPham!J:J, NhatKy_ViPham!E:E, "10_Toan_A", NhatKy_ViPham!F:F, B12, NhatKy_ViPham!C:C, "T12") - SUMIFS(NhatKy_ViPham!K:K, NhatKy_ViPham!E:E, "10_Toan_A", NhatKy_ViPham!F:F, B12, NhatKy_ViPham!C:C, "T12")</f>
        <v>100</v>
      </c>
      <c r="AD12" s="6">
        <f>100 + SUMIFS(NhatKy_ViPham!J:J, NhatKy_ViPham!E:E, "10_Toan_A", NhatKy_ViPham!F:F, B12, NhatKy_ViPham!C:C, "T13") - SUMIFS(NhatKy_ViPham!K:K, NhatKy_ViPham!E:E, "10_Toan_A", NhatKy_ViPham!F:F, B12, NhatKy_ViPham!C:C, "T13")</f>
        <v>100</v>
      </c>
      <c r="AE12" s="6">
        <f>100 + SUMIFS(NhatKy_ViPham!J:J, NhatKy_ViPham!E:E, "10_Toan_A", NhatKy_ViPham!F:F, B12, NhatKy_ViPham!C:C, "T14") - SUMIFS(NhatKy_ViPham!K:K, NhatKy_ViPham!E:E, "10_Toan_A", NhatKy_ViPham!F:F, B12, NhatKy_ViPham!C:C, "T14")</f>
        <v>100</v>
      </c>
      <c r="AF12" s="6">
        <f>100 + SUMIFS(NhatKy_ViPham!J:J, NhatKy_ViPham!E:E, "10_Toan_A", NhatKy_ViPham!F:F, B12, NhatKy_ViPham!C:C, "T15") - SUMIFS(NhatKy_ViPham!K:K, NhatKy_ViPham!E:E, "10_Toan_A", NhatKy_ViPham!F:F, B12, NhatKy_ViPham!C:C, "T15")</f>
        <v>100</v>
      </c>
      <c r="AG12" s="6">
        <f>100 + SUMIFS(NhatKy_ViPham!J:J, NhatKy_ViPham!E:E, "10_Toan_A", NhatKy_ViPham!F:F, B12, NhatKy_ViPham!C:C, "T16") - SUMIFS(NhatKy_ViPham!K:K, NhatKy_ViPham!E:E, "10_Toan_A", NhatKy_ViPham!F:F, B12, NhatKy_ViPham!C:C, "T16")</f>
        <v>100</v>
      </c>
      <c r="AH12" s="6">
        <f>100 + SUMIFS(NhatKy_ViPham!J:J, NhatKy_ViPham!E:E, "10_Toan_A", NhatKy_ViPham!F:F, B12, NhatKy_ViPham!C:C, "T17") - SUMIFS(NhatKy_ViPham!K:K, NhatKy_ViPham!E:E, "10_Toan_A", NhatKy_ViPham!F:F, B12, NhatKy_ViPham!C:C, "T17")</f>
        <v>100</v>
      </c>
      <c r="AI12" s="6">
        <f>100 + SUMIFS(NhatKy_ViPham!J:J, NhatKy_ViPham!E:E, "10_Toan_A", NhatKy_ViPham!F:F, B12, NhatKy_ViPham!C:C, "T18") - SUMIFS(NhatKy_ViPham!K:K, NhatKy_ViPham!E:E, "10_Toan_A", NhatKy_ViPham!F:F, B12, NhatKy_ViPham!C:C, "T18")</f>
        <v>100</v>
      </c>
      <c r="AJ12" s="6">
        <f>100 + SUMIFS(NhatKy_ViPham!J:J, NhatKy_ViPham!E:E, "10_Toan_A", NhatKy_ViPham!F:F, B12, NhatKy_ViPham!C:C, "T19") - SUMIFS(NhatKy_ViPham!K:K, NhatKy_ViPham!E:E, "10_Toan_A", NhatKy_ViPham!F:F, B12, NhatKy_ViPham!C:C, "T19")</f>
        <v>100</v>
      </c>
      <c r="AK12" s="6">
        <f>100 + SUMIFS(NhatKy_ViPham!J:J, NhatKy_ViPham!E:E, "10_Toan_A", NhatKy_ViPham!F:F, B12, NhatKy_ViPham!C:C, "T20") - SUMIFS(NhatKy_ViPham!K:K, NhatKy_ViPham!E:E, "10_Toan_A", NhatKy_ViPham!F:F, B12, NhatKy_ViPham!C:C, "T20")</f>
        <v>100</v>
      </c>
      <c r="AL12" s="6">
        <f>100 + SUMIFS(NhatKy_ViPham!J:J, NhatKy_ViPham!E:E, "10_Toan_A", NhatKy_ViPham!F:F, B12, NhatKy_ViPham!C:C, "T21") - SUMIFS(NhatKy_ViPham!K:K, NhatKy_ViPham!E:E, "10_Toan_A", NhatKy_ViPham!F:F, B12, NhatKy_ViPham!C:C, "T21")</f>
        <v>100</v>
      </c>
      <c r="AM12" s="6">
        <f>100 + SUMIFS(NhatKy_ViPham!J:J, NhatKy_ViPham!E:E, "10_Toan_A", NhatKy_ViPham!F:F, B12, NhatKy_ViPham!C:C, "T22") - SUMIFS(NhatKy_ViPham!K:K, NhatKy_ViPham!E:E, "10_Toan_A", NhatKy_ViPham!F:F, B12, NhatKy_ViPham!C:C, "T22")</f>
        <v>100</v>
      </c>
      <c r="AN12" s="6">
        <f>100 + SUMIFS(NhatKy_ViPham!J:J, NhatKy_ViPham!E:E, "10_Toan_A", NhatKy_ViPham!F:F, B12, NhatKy_ViPham!C:C, "T23") - SUMIFS(NhatKy_ViPham!K:K, NhatKy_ViPham!E:E, "10_Toan_A", NhatKy_ViPham!F:F, B12, NhatKy_ViPham!C:C, "T23")</f>
        <v>100</v>
      </c>
      <c r="AO12" s="6">
        <f>100 + SUMIFS(NhatKy_ViPham!J:J, NhatKy_ViPham!E:E, "10_Toan_A", NhatKy_ViPham!F:F, B12, NhatKy_ViPham!C:C, "T24") - SUMIFS(NhatKy_ViPham!K:K, NhatKy_ViPham!E:E, "10_Toan_A", NhatKy_ViPham!F:F, B12, NhatKy_ViPham!C:C, "T24")</f>
        <v>100</v>
      </c>
      <c r="AP12" s="6">
        <f>100 + SUMIFS(NhatKy_ViPham!J:J, NhatKy_ViPham!E:E, "10_Toan_A", NhatKy_ViPham!F:F, B12, NhatKy_ViPham!C:C, "T25") - SUMIFS(NhatKy_ViPham!K:K, NhatKy_ViPham!E:E, "10_Toan_A", NhatKy_ViPham!F:F, B12, NhatKy_ViPham!C:C, "T25")</f>
        <v>100</v>
      </c>
      <c r="AQ12" s="6">
        <f>100 + SUMIFS(NhatKy_ViPham!J:J, NhatKy_ViPham!E:E, "10_Toan_A", NhatKy_ViPham!F:F, B12, NhatKy_ViPham!C:C, "T26") - SUMIFS(NhatKy_ViPham!K:K, NhatKy_ViPham!E:E, "10_Toan_A", NhatKy_ViPham!F:F, B12, NhatKy_ViPham!C:C, "T26")</f>
        <v>100</v>
      </c>
      <c r="AR12" s="6">
        <f>100 + SUMIFS(NhatKy_ViPham!J:J, NhatKy_ViPham!E:E, "10_Toan_A", NhatKy_ViPham!F:F, B12, NhatKy_ViPham!C:C, "T27") - SUMIFS(NhatKy_ViPham!K:K, NhatKy_ViPham!E:E, "10_Toan_A", NhatKy_ViPham!F:F, B12, NhatKy_ViPham!C:C, "T27")</f>
        <v>100</v>
      </c>
      <c r="AS12" s="6">
        <f>100 + SUMIFS(NhatKy_ViPham!J:J, NhatKy_ViPham!E:E, "10_Toan_A", NhatKy_ViPham!F:F, B12, NhatKy_ViPham!C:C, "T28") - SUMIFS(NhatKy_ViPham!K:K, NhatKy_ViPham!E:E, "10_Toan_A", NhatKy_ViPham!F:F, B12, NhatKy_ViPham!C:C, "T28")</f>
        <v>100</v>
      </c>
      <c r="AT12" s="6">
        <f>100 + SUMIFS(NhatKy_ViPham!J:J, NhatKy_ViPham!E:E, "10_Toan_A", NhatKy_ViPham!F:F, B12, NhatKy_ViPham!C:C, "T29") - SUMIFS(NhatKy_ViPham!K:K, NhatKy_ViPham!E:E, "10_Toan_A", NhatKy_ViPham!F:F, B12, NhatKy_ViPham!C:C, "T29")</f>
        <v>100</v>
      </c>
      <c r="AU12" s="6">
        <f>100 + SUMIFS(NhatKy_ViPham!J:J, NhatKy_ViPham!E:E, "10_Toan_A", NhatKy_ViPham!F:F, B12, NhatKy_ViPham!C:C, "T30") - SUMIFS(NhatKy_ViPham!K:K, NhatKy_ViPham!E:E, "10_Toan_A", NhatKy_ViPham!F:F, B12, NhatKy_ViPham!C:C, "T30")</f>
        <v>100</v>
      </c>
      <c r="AV12" s="6">
        <f>100 + SUMIFS(NhatKy_ViPham!J:J, NhatKy_ViPham!E:E, "10_Toan_A", NhatKy_ViPham!F:F, B12, NhatKy_ViPham!C:C, "T31") - SUMIFS(NhatKy_ViPham!K:K, NhatKy_ViPham!E:E, "10_Toan_A", NhatKy_ViPham!F:F, B12, NhatKy_ViPham!C:C, "T31")</f>
        <v>100</v>
      </c>
      <c r="AW12" s="6">
        <f>100 + SUMIFS(NhatKy_ViPham!J:J, NhatKy_ViPham!E:E, "10_Toan_A", NhatKy_ViPham!F:F, B12, NhatKy_ViPham!C:C, "T32") - SUMIFS(NhatKy_ViPham!K:K, NhatKy_ViPham!E:E, "10_Toan_A", NhatKy_ViPham!F:F, B12, NhatKy_ViPham!C:C, "T32")</f>
        <v>100</v>
      </c>
      <c r="AX12" s="6">
        <f>100 + SUMIFS(NhatKy_ViPham!J:J, NhatKy_ViPham!E:E, "10_Toan_A", NhatKy_ViPham!F:F, B12, NhatKy_ViPham!C:C, "T33") - SUMIFS(NhatKy_ViPham!K:K, NhatKy_ViPham!E:E, "10_Toan_A", NhatKy_ViPham!F:F, B12, NhatKy_ViPham!C:C, "T33")</f>
        <v>100</v>
      </c>
      <c r="AY12" s="6">
        <f>100 + SUMIFS(NhatKy_ViPham!J:J, NhatKy_ViPham!E:E, "10_Toan_A", NhatKy_ViPham!F:F, B12, NhatKy_ViPham!C:C, "T34") - SUMIFS(NhatKy_ViPham!K:K, NhatKy_ViPham!E:E, "10_Toan_A", NhatKy_ViPham!F:F, B12, NhatKy_ViPham!C:C, "T34")</f>
        <v>100</v>
      </c>
      <c r="AZ12" s="6">
        <f>100 + SUMIFS(NhatKy_ViPham!J:J, NhatKy_ViPham!E:E, "10_Toan_A", NhatKy_ViPham!F:F, B12, NhatKy_ViPham!C:C, "T35") - SUMIFS(NhatKy_ViPham!K:K, NhatKy_ViPham!E:E, "10_Toan_A", NhatKy_ViPham!F:F, B12, NhatKy_ViPham!C:C, "T35")</f>
        <v>100</v>
      </c>
      <c r="BA12" s="12">
        <f t="shared" si="0"/>
        <v>99.9</v>
      </c>
      <c r="BB12" s="11" t="s">
        <v>430</v>
      </c>
      <c r="BC12" s="16" t="str">
        <f t="shared" si="1"/>
        <v>Tốt</v>
      </c>
      <c r="BD12" s="15" t="str">
        <f t="shared" si="2"/>
        <v>🟢 BÌNH THƯỜNG</v>
      </c>
    </row>
    <row r="13" spans="1:56" x14ac:dyDescent="0.25">
      <c r="A13" s="4">
        <v>5</v>
      </c>
      <c r="B13" s="10" t="s">
        <v>436</v>
      </c>
      <c r="C13" s="4" t="s">
        <v>437</v>
      </c>
      <c r="D13" s="4" t="s">
        <v>435</v>
      </c>
      <c r="E13" s="11" t="s">
        <v>430</v>
      </c>
      <c r="F13" s="7">
        <f>SUMIFS(NhatKy_ViPham!K:K, NhatKy_ViPham!E:E, "10_Toan_A", NhatKy_ViPham!F:F, B13, NhatKy_ViPham!H:H, "L01")</f>
        <v>0</v>
      </c>
      <c r="G13" s="7">
        <f>SUMIFS(NhatKy_ViPham!K:K, NhatKy_ViPham!E:E, "10_Toan_A", NhatKy_ViPham!F:F, B13, NhatKy_ViPham!H:H, "L02")</f>
        <v>0</v>
      </c>
      <c r="H13" s="7">
        <f>SUMIFS(NhatKy_ViPham!K:K, NhatKy_ViPham!E:E, "10_Toan_A", NhatKy_ViPham!F:F, B13, NhatKy_ViPham!H:H, "L03")</f>
        <v>0</v>
      </c>
      <c r="I13" s="7">
        <f>SUMIFS(NhatKy_ViPham!K:K, NhatKy_ViPham!E:E, "10_Toan_A", NhatKy_ViPham!F:F, B13, NhatKy_ViPham!H:H, "L04")</f>
        <v>0</v>
      </c>
      <c r="J13" s="7">
        <f>SUMIFS(NhatKy_ViPham!K:K, NhatKy_ViPham!E:E, "10_Toan_A", NhatKy_ViPham!F:F, B13, NhatKy_ViPham!H:H, "L05")</f>
        <v>0</v>
      </c>
      <c r="K13" s="7">
        <f>SUMIFS(NhatKy_ViPham!K:K, NhatKy_ViPham!E:E, "10_Toan_A", NhatKy_ViPham!F:F, B13, NhatKy_ViPham!H:H, "L06")</f>
        <v>0</v>
      </c>
      <c r="L13" s="7">
        <f>SUMIFS(NhatKy_ViPham!K:K, NhatKy_ViPham!E:E, "10_Toan_A", NhatKy_ViPham!F:F, B13, NhatKy_ViPham!H:H, "L07")</f>
        <v>0</v>
      </c>
      <c r="M13" s="7">
        <f>SUMIFS(NhatKy_ViPham!K:K, NhatKy_ViPham!E:E, "10_Toan_A", NhatKy_ViPham!F:F, B13, NhatKy_ViPham!H:H, "L08")</f>
        <v>0</v>
      </c>
      <c r="N13" s="7">
        <f>SUMIFS(NhatKy_ViPham!K:K, NhatKy_ViPham!E:E, "10_Toan_A", NhatKy_ViPham!F:F, B13, NhatKy_ViPham!H:H, "L09")</f>
        <v>0</v>
      </c>
      <c r="O13" s="7">
        <f>SUMIFS(NhatKy_ViPham!K:K, NhatKy_ViPham!E:E, "10_Toan_A", NhatKy_ViPham!F:F, B13, NhatKy_ViPham!H:H, "L10")</f>
        <v>0</v>
      </c>
      <c r="P13" s="12">
        <f>SUMIFS(NhatKy_ViPham!J:J, NhatKy_ViPham!E:E, "10_Toan_A", NhatKy_ViPham!F:F, B13)</f>
        <v>0</v>
      </c>
      <c r="Q13" s="13">
        <f>SUMIFS(NhatKy_ViPham!K:K, NhatKy_ViPham!E:E, "10_Toan_A", NhatKy_ViPham!F:F, B13)</f>
        <v>0</v>
      </c>
      <c r="R13" s="7">
        <f>100 + SUMIFS(NhatKy_ViPham!J:J, NhatKy_ViPham!E:E, "10_Toan_A", NhatKy_ViPham!F:F, B13, NhatKy_ViPham!C:C, "T1") - SUMIFS(NhatKy_ViPham!K:K, NhatKy_ViPham!E:E, "10_Toan_A", NhatKy_ViPham!F:F, B13, NhatKy_ViPham!C:C, "T1")</f>
        <v>100</v>
      </c>
      <c r="S13" s="7">
        <f>100 + SUMIFS(NhatKy_ViPham!J:J, NhatKy_ViPham!E:E, "10_Toan_A", NhatKy_ViPham!F:F, B13, NhatKy_ViPham!C:C, "T2") - SUMIFS(NhatKy_ViPham!K:K, NhatKy_ViPham!E:E, "10_Toan_A", NhatKy_ViPham!F:F, B13, NhatKy_ViPham!C:C, "T2")</f>
        <v>100</v>
      </c>
      <c r="T13" s="7">
        <f>100 + SUMIFS(NhatKy_ViPham!J:J, NhatKy_ViPham!E:E, "10_Toan_A", NhatKy_ViPham!F:F, B13, NhatKy_ViPham!C:C, "T3") - SUMIFS(NhatKy_ViPham!K:K, NhatKy_ViPham!E:E, "10_Toan_A", NhatKy_ViPham!F:F, B13, NhatKy_ViPham!C:C, "T3")</f>
        <v>100</v>
      </c>
      <c r="U13" s="7">
        <f>100 + SUMIFS(NhatKy_ViPham!J:J, NhatKy_ViPham!E:E, "10_Toan_A", NhatKy_ViPham!F:F, B13, NhatKy_ViPham!C:C, "T4") - SUMIFS(NhatKy_ViPham!K:K, NhatKy_ViPham!E:E, "10_Toan_A", NhatKy_ViPham!F:F, B13, NhatKy_ViPham!C:C, "T4")</f>
        <v>100</v>
      </c>
      <c r="V13" s="7">
        <f>100 + SUMIFS(NhatKy_ViPham!J:J, NhatKy_ViPham!E:E, "10_Toan_A", NhatKy_ViPham!F:F, B13, NhatKy_ViPham!C:C, "T5") - SUMIFS(NhatKy_ViPham!K:K, NhatKy_ViPham!E:E, "10_Toan_A", NhatKy_ViPham!F:F, B13, NhatKy_ViPham!C:C, "T5")</f>
        <v>100</v>
      </c>
      <c r="W13" s="7">
        <f>100 + SUMIFS(NhatKy_ViPham!J:J, NhatKy_ViPham!E:E, "10_Toan_A", NhatKy_ViPham!F:F, B13, NhatKy_ViPham!C:C, "T6") - SUMIFS(NhatKy_ViPham!K:K, NhatKy_ViPham!E:E, "10_Toan_A", NhatKy_ViPham!F:F, B13, NhatKy_ViPham!C:C, "T6")</f>
        <v>100</v>
      </c>
      <c r="X13" s="7">
        <f>100 + SUMIFS(NhatKy_ViPham!J:J, NhatKy_ViPham!E:E, "10_Toan_A", NhatKy_ViPham!F:F, B13, NhatKy_ViPham!C:C, "T7") - SUMIFS(NhatKy_ViPham!K:K, NhatKy_ViPham!E:E, "10_Toan_A", NhatKy_ViPham!F:F, B13, NhatKy_ViPham!C:C, "T7")</f>
        <v>100</v>
      </c>
      <c r="Y13" s="7">
        <f>100 + SUMIFS(NhatKy_ViPham!J:J, NhatKy_ViPham!E:E, "10_Toan_A", NhatKy_ViPham!F:F, B13, NhatKy_ViPham!C:C, "T8") - SUMIFS(NhatKy_ViPham!K:K, NhatKy_ViPham!E:E, "10_Toan_A", NhatKy_ViPham!F:F, B13, NhatKy_ViPham!C:C, "T8")</f>
        <v>100</v>
      </c>
      <c r="Z13" s="7">
        <f>100 + SUMIFS(NhatKy_ViPham!J:J, NhatKy_ViPham!E:E, "10_Toan_A", NhatKy_ViPham!F:F, B13, NhatKy_ViPham!C:C, "T9") - SUMIFS(NhatKy_ViPham!K:K, NhatKy_ViPham!E:E, "10_Toan_A", NhatKy_ViPham!F:F, B13, NhatKy_ViPham!C:C, "T9")</f>
        <v>100</v>
      </c>
      <c r="AA13" s="7">
        <f>100 + SUMIFS(NhatKy_ViPham!J:J, NhatKy_ViPham!E:E, "10_Toan_A", NhatKy_ViPham!F:F, B13, NhatKy_ViPham!C:C, "T10") - SUMIFS(NhatKy_ViPham!K:K, NhatKy_ViPham!E:E, "10_Toan_A", NhatKy_ViPham!F:F, B13, NhatKy_ViPham!C:C, "T10")</f>
        <v>100</v>
      </c>
      <c r="AB13" s="7">
        <f>100 + SUMIFS(NhatKy_ViPham!J:J, NhatKy_ViPham!E:E, "10_Toan_A", NhatKy_ViPham!F:F, B13, NhatKy_ViPham!C:C, "T11") - SUMIFS(NhatKy_ViPham!K:K, NhatKy_ViPham!E:E, "10_Toan_A", NhatKy_ViPham!F:F, B13, NhatKy_ViPham!C:C, "T11")</f>
        <v>100</v>
      </c>
      <c r="AC13" s="7">
        <f>100 + SUMIFS(NhatKy_ViPham!J:J, NhatKy_ViPham!E:E, "10_Toan_A", NhatKy_ViPham!F:F, B13, NhatKy_ViPham!C:C, "T12") - SUMIFS(NhatKy_ViPham!K:K, NhatKy_ViPham!E:E, "10_Toan_A", NhatKy_ViPham!F:F, B13, NhatKy_ViPham!C:C, "T12")</f>
        <v>100</v>
      </c>
      <c r="AD13" s="7">
        <f>100 + SUMIFS(NhatKy_ViPham!J:J, NhatKy_ViPham!E:E, "10_Toan_A", NhatKy_ViPham!F:F, B13, NhatKy_ViPham!C:C, "T13") - SUMIFS(NhatKy_ViPham!K:K, NhatKy_ViPham!E:E, "10_Toan_A", NhatKy_ViPham!F:F, B13, NhatKy_ViPham!C:C, "T13")</f>
        <v>100</v>
      </c>
      <c r="AE13" s="7">
        <f>100 + SUMIFS(NhatKy_ViPham!J:J, NhatKy_ViPham!E:E, "10_Toan_A", NhatKy_ViPham!F:F, B13, NhatKy_ViPham!C:C, "T14") - SUMIFS(NhatKy_ViPham!K:K, NhatKy_ViPham!E:E, "10_Toan_A", NhatKy_ViPham!F:F, B13, NhatKy_ViPham!C:C, "T14")</f>
        <v>100</v>
      </c>
      <c r="AF13" s="7">
        <f>100 + SUMIFS(NhatKy_ViPham!J:J, NhatKy_ViPham!E:E, "10_Toan_A", NhatKy_ViPham!F:F, B13, NhatKy_ViPham!C:C, "T15") - SUMIFS(NhatKy_ViPham!K:K, NhatKy_ViPham!E:E, "10_Toan_A", NhatKy_ViPham!F:F, B13, NhatKy_ViPham!C:C, "T15")</f>
        <v>100</v>
      </c>
      <c r="AG13" s="7">
        <f>100 + SUMIFS(NhatKy_ViPham!J:J, NhatKy_ViPham!E:E, "10_Toan_A", NhatKy_ViPham!F:F, B13, NhatKy_ViPham!C:C, "T16") - SUMIFS(NhatKy_ViPham!K:K, NhatKy_ViPham!E:E, "10_Toan_A", NhatKy_ViPham!F:F, B13, NhatKy_ViPham!C:C, "T16")</f>
        <v>100</v>
      </c>
      <c r="AH13" s="7">
        <f>100 + SUMIFS(NhatKy_ViPham!J:J, NhatKy_ViPham!E:E, "10_Toan_A", NhatKy_ViPham!F:F, B13, NhatKy_ViPham!C:C, "T17") - SUMIFS(NhatKy_ViPham!K:K, NhatKy_ViPham!E:E, "10_Toan_A", NhatKy_ViPham!F:F, B13, NhatKy_ViPham!C:C, "T17")</f>
        <v>100</v>
      </c>
      <c r="AI13" s="7">
        <f>100 + SUMIFS(NhatKy_ViPham!J:J, NhatKy_ViPham!E:E, "10_Toan_A", NhatKy_ViPham!F:F, B13, NhatKy_ViPham!C:C, "T18") - SUMIFS(NhatKy_ViPham!K:K, NhatKy_ViPham!E:E, "10_Toan_A", NhatKy_ViPham!F:F, B13, NhatKy_ViPham!C:C, "T18")</f>
        <v>100</v>
      </c>
      <c r="AJ13" s="7">
        <f>100 + SUMIFS(NhatKy_ViPham!J:J, NhatKy_ViPham!E:E, "10_Toan_A", NhatKy_ViPham!F:F, B13, NhatKy_ViPham!C:C, "T19") - SUMIFS(NhatKy_ViPham!K:K, NhatKy_ViPham!E:E, "10_Toan_A", NhatKy_ViPham!F:F, B13, NhatKy_ViPham!C:C, "T19")</f>
        <v>100</v>
      </c>
      <c r="AK13" s="7">
        <f>100 + SUMIFS(NhatKy_ViPham!J:J, NhatKy_ViPham!E:E, "10_Toan_A", NhatKy_ViPham!F:F, B13, NhatKy_ViPham!C:C, "T20") - SUMIFS(NhatKy_ViPham!K:K, NhatKy_ViPham!E:E, "10_Toan_A", NhatKy_ViPham!F:F, B13, NhatKy_ViPham!C:C, "T20")</f>
        <v>100</v>
      </c>
      <c r="AL13" s="7">
        <f>100 + SUMIFS(NhatKy_ViPham!J:J, NhatKy_ViPham!E:E, "10_Toan_A", NhatKy_ViPham!F:F, B13, NhatKy_ViPham!C:C, "T21") - SUMIFS(NhatKy_ViPham!K:K, NhatKy_ViPham!E:E, "10_Toan_A", NhatKy_ViPham!F:F, B13, NhatKy_ViPham!C:C, "T21")</f>
        <v>100</v>
      </c>
      <c r="AM13" s="7">
        <f>100 + SUMIFS(NhatKy_ViPham!J:J, NhatKy_ViPham!E:E, "10_Toan_A", NhatKy_ViPham!F:F, B13, NhatKy_ViPham!C:C, "T22") - SUMIFS(NhatKy_ViPham!K:K, NhatKy_ViPham!E:E, "10_Toan_A", NhatKy_ViPham!F:F, B13, NhatKy_ViPham!C:C, "T22")</f>
        <v>100</v>
      </c>
      <c r="AN13" s="7">
        <f>100 + SUMIFS(NhatKy_ViPham!J:J, NhatKy_ViPham!E:E, "10_Toan_A", NhatKy_ViPham!F:F, B13, NhatKy_ViPham!C:C, "T23") - SUMIFS(NhatKy_ViPham!K:K, NhatKy_ViPham!E:E, "10_Toan_A", NhatKy_ViPham!F:F, B13, NhatKy_ViPham!C:C, "T23")</f>
        <v>100</v>
      </c>
      <c r="AO13" s="7">
        <f>100 + SUMIFS(NhatKy_ViPham!J:J, NhatKy_ViPham!E:E, "10_Toan_A", NhatKy_ViPham!F:F, B13, NhatKy_ViPham!C:C, "T24") - SUMIFS(NhatKy_ViPham!K:K, NhatKy_ViPham!E:E, "10_Toan_A", NhatKy_ViPham!F:F, B13, NhatKy_ViPham!C:C, "T24")</f>
        <v>100</v>
      </c>
      <c r="AP13" s="7">
        <f>100 + SUMIFS(NhatKy_ViPham!J:J, NhatKy_ViPham!E:E, "10_Toan_A", NhatKy_ViPham!F:F, B13, NhatKy_ViPham!C:C, "T25") - SUMIFS(NhatKy_ViPham!K:K, NhatKy_ViPham!E:E, "10_Toan_A", NhatKy_ViPham!F:F, B13, NhatKy_ViPham!C:C, "T25")</f>
        <v>100</v>
      </c>
      <c r="AQ13" s="7">
        <f>100 + SUMIFS(NhatKy_ViPham!J:J, NhatKy_ViPham!E:E, "10_Toan_A", NhatKy_ViPham!F:F, B13, NhatKy_ViPham!C:C, "T26") - SUMIFS(NhatKy_ViPham!K:K, NhatKy_ViPham!E:E, "10_Toan_A", NhatKy_ViPham!F:F, B13, NhatKy_ViPham!C:C, "T26")</f>
        <v>100</v>
      </c>
      <c r="AR13" s="7">
        <f>100 + SUMIFS(NhatKy_ViPham!J:J, NhatKy_ViPham!E:E, "10_Toan_A", NhatKy_ViPham!F:F, B13, NhatKy_ViPham!C:C, "T27") - SUMIFS(NhatKy_ViPham!K:K, NhatKy_ViPham!E:E, "10_Toan_A", NhatKy_ViPham!F:F, B13, NhatKy_ViPham!C:C, "T27")</f>
        <v>100</v>
      </c>
      <c r="AS13" s="7">
        <f>100 + SUMIFS(NhatKy_ViPham!J:J, NhatKy_ViPham!E:E, "10_Toan_A", NhatKy_ViPham!F:F, B13, NhatKy_ViPham!C:C, "T28") - SUMIFS(NhatKy_ViPham!K:K, NhatKy_ViPham!E:E, "10_Toan_A", NhatKy_ViPham!F:F, B13, NhatKy_ViPham!C:C, "T28")</f>
        <v>100</v>
      </c>
      <c r="AT13" s="7">
        <f>100 + SUMIFS(NhatKy_ViPham!J:J, NhatKy_ViPham!E:E, "10_Toan_A", NhatKy_ViPham!F:F, B13, NhatKy_ViPham!C:C, "T29") - SUMIFS(NhatKy_ViPham!K:K, NhatKy_ViPham!E:E, "10_Toan_A", NhatKy_ViPham!F:F, B13, NhatKy_ViPham!C:C, "T29")</f>
        <v>100</v>
      </c>
      <c r="AU13" s="7">
        <f>100 + SUMIFS(NhatKy_ViPham!J:J, NhatKy_ViPham!E:E, "10_Toan_A", NhatKy_ViPham!F:F, B13, NhatKy_ViPham!C:C, "T30") - SUMIFS(NhatKy_ViPham!K:K, NhatKy_ViPham!E:E, "10_Toan_A", NhatKy_ViPham!F:F, B13, NhatKy_ViPham!C:C, "T30")</f>
        <v>100</v>
      </c>
      <c r="AV13" s="7">
        <f>100 + SUMIFS(NhatKy_ViPham!J:J, NhatKy_ViPham!E:E, "10_Toan_A", NhatKy_ViPham!F:F, B13, NhatKy_ViPham!C:C, "T31") - SUMIFS(NhatKy_ViPham!K:K, NhatKy_ViPham!E:E, "10_Toan_A", NhatKy_ViPham!F:F, B13, NhatKy_ViPham!C:C, "T31")</f>
        <v>100</v>
      </c>
      <c r="AW13" s="7">
        <f>100 + SUMIFS(NhatKy_ViPham!J:J, NhatKy_ViPham!E:E, "10_Toan_A", NhatKy_ViPham!F:F, B13, NhatKy_ViPham!C:C, "T32") - SUMIFS(NhatKy_ViPham!K:K, NhatKy_ViPham!E:E, "10_Toan_A", NhatKy_ViPham!F:F, B13, NhatKy_ViPham!C:C, "T32")</f>
        <v>100</v>
      </c>
      <c r="AX13" s="7">
        <f>100 + SUMIFS(NhatKy_ViPham!J:J, NhatKy_ViPham!E:E, "10_Toan_A", NhatKy_ViPham!F:F, B13, NhatKy_ViPham!C:C, "T33") - SUMIFS(NhatKy_ViPham!K:K, NhatKy_ViPham!E:E, "10_Toan_A", NhatKy_ViPham!F:F, B13, NhatKy_ViPham!C:C, "T33")</f>
        <v>100</v>
      </c>
      <c r="AY13" s="7">
        <f>100 + SUMIFS(NhatKy_ViPham!J:J, NhatKy_ViPham!E:E, "10_Toan_A", NhatKy_ViPham!F:F, B13, NhatKy_ViPham!C:C, "T34") - SUMIFS(NhatKy_ViPham!K:K, NhatKy_ViPham!E:E, "10_Toan_A", NhatKy_ViPham!F:F, B13, NhatKy_ViPham!C:C, "T34")</f>
        <v>100</v>
      </c>
      <c r="AZ13" s="7">
        <f>100 + SUMIFS(NhatKy_ViPham!J:J, NhatKy_ViPham!E:E, "10_Toan_A", NhatKy_ViPham!F:F, B13, NhatKy_ViPham!C:C, "T35") - SUMIFS(NhatKy_ViPham!K:K, NhatKy_ViPham!E:E, "10_Toan_A", NhatKy_ViPham!F:F, B13, NhatKy_ViPham!C:C, "T35")</f>
        <v>100</v>
      </c>
      <c r="BA13" s="12">
        <f t="shared" si="0"/>
        <v>100</v>
      </c>
      <c r="BB13" s="11" t="s">
        <v>430</v>
      </c>
      <c r="BC13" s="14" t="str">
        <f t="shared" si="1"/>
        <v>Tốt</v>
      </c>
      <c r="BD13" s="10" t="str">
        <f t="shared" si="2"/>
        <v>🟢 BÌNH THƯỜNG</v>
      </c>
    </row>
    <row r="14" spans="1:56" x14ac:dyDescent="0.25">
      <c r="A14" s="5">
        <v>6</v>
      </c>
      <c r="B14" s="15" t="s">
        <v>438</v>
      </c>
      <c r="C14" s="5" t="s">
        <v>439</v>
      </c>
      <c r="D14" s="5" t="s">
        <v>435</v>
      </c>
      <c r="E14" s="11" t="s">
        <v>430</v>
      </c>
      <c r="F14" s="6">
        <f>SUMIFS(NhatKy_ViPham!K:K, NhatKy_ViPham!E:E, "10_Toan_A", NhatKy_ViPham!F:F, B14, NhatKy_ViPham!H:H, "L01")</f>
        <v>0</v>
      </c>
      <c r="G14" s="6">
        <f>SUMIFS(NhatKy_ViPham!K:K, NhatKy_ViPham!E:E, "10_Toan_A", NhatKy_ViPham!F:F, B14, NhatKy_ViPham!H:H, "L02")</f>
        <v>0</v>
      </c>
      <c r="H14" s="6">
        <f>SUMIFS(NhatKy_ViPham!K:K, NhatKy_ViPham!E:E, "10_Toan_A", NhatKy_ViPham!F:F, B14, NhatKy_ViPham!H:H, "L03")</f>
        <v>0</v>
      </c>
      <c r="I14" s="6">
        <f>SUMIFS(NhatKy_ViPham!K:K, NhatKy_ViPham!E:E, "10_Toan_A", NhatKy_ViPham!F:F, B14, NhatKy_ViPham!H:H, "L04")</f>
        <v>0</v>
      </c>
      <c r="J14" s="6">
        <f>SUMIFS(NhatKy_ViPham!K:K, NhatKy_ViPham!E:E, "10_Toan_A", NhatKy_ViPham!F:F, B14, NhatKy_ViPham!H:H, "L05")</f>
        <v>0</v>
      </c>
      <c r="K14" s="6">
        <f>SUMIFS(NhatKy_ViPham!K:K, NhatKy_ViPham!E:E, "10_Toan_A", NhatKy_ViPham!F:F, B14, NhatKy_ViPham!H:H, "L06")</f>
        <v>0</v>
      </c>
      <c r="L14" s="6">
        <f>SUMIFS(NhatKy_ViPham!K:K, NhatKy_ViPham!E:E, "10_Toan_A", NhatKy_ViPham!F:F, B14, NhatKy_ViPham!H:H, "L07")</f>
        <v>0</v>
      </c>
      <c r="M14" s="6">
        <f>SUMIFS(NhatKy_ViPham!K:K, NhatKy_ViPham!E:E, "10_Toan_A", NhatKy_ViPham!F:F, B14, NhatKy_ViPham!H:H, "L08")</f>
        <v>0</v>
      </c>
      <c r="N14" s="6">
        <f>SUMIFS(NhatKy_ViPham!K:K, NhatKy_ViPham!E:E, "10_Toan_A", NhatKy_ViPham!F:F, B14, NhatKy_ViPham!H:H, "L09")</f>
        <v>0</v>
      </c>
      <c r="O14" s="6">
        <f>SUMIFS(NhatKy_ViPham!K:K, NhatKy_ViPham!E:E, "10_Toan_A", NhatKy_ViPham!F:F, B14, NhatKy_ViPham!H:H, "L10")</f>
        <v>0</v>
      </c>
      <c r="P14" s="12">
        <f>SUMIFS(NhatKy_ViPham!J:J, NhatKy_ViPham!E:E, "10_Toan_A", NhatKy_ViPham!F:F, B14)</f>
        <v>0</v>
      </c>
      <c r="Q14" s="13">
        <f>SUMIFS(NhatKy_ViPham!K:K, NhatKy_ViPham!E:E, "10_Toan_A", NhatKy_ViPham!F:F, B14)</f>
        <v>0</v>
      </c>
      <c r="R14" s="6">
        <f>100 + SUMIFS(NhatKy_ViPham!J:J, NhatKy_ViPham!E:E, "10_Toan_A", NhatKy_ViPham!F:F, B14, NhatKy_ViPham!C:C, "T1") - SUMIFS(NhatKy_ViPham!K:K, NhatKy_ViPham!E:E, "10_Toan_A", NhatKy_ViPham!F:F, B14, NhatKy_ViPham!C:C, "T1")</f>
        <v>100</v>
      </c>
      <c r="S14" s="6">
        <f>100 + SUMIFS(NhatKy_ViPham!J:J, NhatKy_ViPham!E:E, "10_Toan_A", NhatKy_ViPham!F:F, B14, NhatKy_ViPham!C:C, "T2") - SUMIFS(NhatKy_ViPham!K:K, NhatKy_ViPham!E:E, "10_Toan_A", NhatKy_ViPham!F:F, B14, NhatKy_ViPham!C:C, "T2")</f>
        <v>100</v>
      </c>
      <c r="T14" s="6">
        <f>100 + SUMIFS(NhatKy_ViPham!J:J, NhatKy_ViPham!E:E, "10_Toan_A", NhatKy_ViPham!F:F, B14, NhatKy_ViPham!C:C, "T3") - SUMIFS(NhatKy_ViPham!K:K, NhatKy_ViPham!E:E, "10_Toan_A", NhatKy_ViPham!F:F, B14, NhatKy_ViPham!C:C, "T3")</f>
        <v>100</v>
      </c>
      <c r="U14" s="6">
        <f>100 + SUMIFS(NhatKy_ViPham!J:J, NhatKy_ViPham!E:E, "10_Toan_A", NhatKy_ViPham!F:F, B14, NhatKy_ViPham!C:C, "T4") - SUMIFS(NhatKy_ViPham!K:K, NhatKy_ViPham!E:E, "10_Toan_A", NhatKy_ViPham!F:F, B14, NhatKy_ViPham!C:C, "T4")</f>
        <v>100</v>
      </c>
      <c r="V14" s="6">
        <f>100 + SUMIFS(NhatKy_ViPham!J:J, NhatKy_ViPham!E:E, "10_Toan_A", NhatKy_ViPham!F:F, B14, NhatKy_ViPham!C:C, "T5") - SUMIFS(NhatKy_ViPham!K:K, NhatKy_ViPham!E:E, "10_Toan_A", NhatKy_ViPham!F:F, B14, NhatKy_ViPham!C:C, "T5")</f>
        <v>100</v>
      </c>
      <c r="W14" s="6">
        <f>100 + SUMIFS(NhatKy_ViPham!J:J, NhatKy_ViPham!E:E, "10_Toan_A", NhatKy_ViPham!F:F, B14, NhatKy_ViPham!C:C, "T6") - SUMIFS(NhatKy_ViPham!K:K, NhatKy_ViPham!E:E, "10_Toan_A", NhatKy_ViPham!F:F, B14, NhatKy_ViPham!C:C, "T6")</f>
        <v>100</v>
      </c>
      <c r="X14" s="6">
        <f>100 + SUMIFS(NhatKy_ViPham!J:J, NhatKy_ViPham!E:E, "10_Toan_A", NhatKy_ViPham!F:F, B14, NhatKy_ViPham!C:C, "T7") - SUMIFS(NhatKy_ViPham!K:K, NhatKy_ViPham!E:E, "10_Toan_A", NhatKy_ViPham!F:F, B14, NhatKy_ViPham!C:C, "T7")</f>
        <v>100</v>
      </c>
      <c r="Y14" s="6">
        <f>100 + SUMIFS(NhatKy_ViPham!J:J, NhatKy_ViPham!E:E, "10_Toan_A", NhatKy_ViPham!F:F, B14, NhatKy_ViPham!C:C, "T8") - SUMIFS(NhatKy_ViPham!K:K, NhatKy_ViPham!E:E, "10_Toan_A", NhatKy_ViPham!F:F, B14, NhatKy_ViPham!C:C, "T8")</f>
        <v>100</v>
      </c>
      <c r="Z14" s="6">
        <f>100 + SUMIFS(NhatKy_ViPham!J:J, NhatKy_ViPham!E:E, "10_Toan_A", NhatKy_ViPham!F:F, B14, NhatKy_ViPham!C:C, "T9") - SUMIFS(NhatKy_ViPham!K:K, NhatKy_ViPham!E:E, "10_Toan_A", NhatKy_ViPham!F:F, B14, NhatKy_ViPham!C:C, "T9")</f>
        <v>100</v>
      </c>
      <c r="AA14" s="6">
        <f>100 + SUMIFS(NhatKy_ViPham!J:J, NhatKy_ViPham!E:E, "10_Toan_A", NhatKy_ViPham!F:F, B14, NhatKy_ViPham!C:C, "T10") - SUMIFS(NhatKy_ViPham!K:K, NhatKy_ViPham!E:E, "10_Toan_A", NhatKy_ViPham!F:F, B14, NhatKy_ViPham!C:C, "T10")</f>
        <v>100</v>
      </c>
      <c r="AB14" s="6">
        <f>100 + SUMIFS(NhatKy_ViPham!J:J, NhatKy_ViPham!E:E, "10_Toan_A", NhatKy_ViPham!F:F, B14, NhatKy_ViPham!C:C, "T11") - SUMIFS(NhatKy_ViPham!K:K, NhatKy_ViPham!E:E, "10_Toan_A", NhatKy_ViPham!F:F, B14, NhatKy_ViPham!C:C, "T11")</f>
        <v>100</v>
      </c>
      <c r="AC14" s="6">
        <f>100 + SUMIFS(NhatKy_ViPham!J:J, NhatKy_ViPham!E:E, "10_Toan_A", NhatKy_ViPham!F:F, B14, NhatKy_ViPham!C:C, "T12") - SUMIFS(NhatKy_ViPham!K:K, NhatKy_ViPham!E:E, "10_Toan_A", NhatKy_ViPham!F:F, B14, NhatKy_ViPham!C:C, "T12")</f>
        <v>100</v>
      </c>
      <c r="AD14" s="6">
        <f>100 + SUMIFS(NhatKy_ViPham!J:J, NhatKy_ViPham!E:E, "10_Toan_A", NhatKy_ViPham!F:F, B14, NhatKy_ViPham!C:C, "T13") - SUMIFS(NhatKy_ViPham!K:K, NhatKy_ViPham!E:E, "10_Toan_A", NhatKy_ViPham!F:F, B14, NhatKy_ViPham!C:C, "T13")</f>
        <v>100</v>
      </c>
      <c r="AE14" s="6">
        <f>100 + SUMIFS(NhatKy_ViPham!J:J, NhatKy_ViPham!E:E, "10_Toan_A", NhatKy_ViPham!F:F, B14, NhatKy_ViPham!C:C, "T14") - SUMIFS(NhatKy_ViPham!K:K, NhatKy_ViPham!E:E, "10_Toan_A", NhatKy_ViPham!F:F, B14, NhatKy_ViPham!C:C, "T14")</f>
        <v>100</v>
      </c>
      <c r="AF14" s="6">
        <f>100 + SUMIFS(NhatKy_ViPham!J:J, NhatKy_ViPham!E:E, "10_Toan_A", NhatKy_ViPham!F:F, B14, NhatKy_ViPham!C:C, "T15") - SUMIFS(NhatKy_ViPham!K:K, NhatKy_ViPham!E:E, "10_Toan_A", NhatKy_ViPham!F:F, B14, NhatKy_ViPham!C:C, "T15")</f>
        <v>100</v>
      </c>
      <c r="AG14" s="6">
        <f>100 + SUMIFS(NhatKy_ViPham!J:J, NhatKy_ViPham!E:E, "10_Toan_A", NhatKy_ViPham!F:F, B14, NhatKy_ViPham!C:C, "T16") - SUMIFS(NhatKy_ViPham!K:K, NhatKy_ViPham!E:E, "10_Toan_A", NhatKy_ViPham!F:F, B14, NhatKy_ViPham!C:C, "T16")</f>
        <v>100</v>
      </c>
      <c r="AH14" s="6">
        <f>100 + SUMIFS(NhatKy_ViPham!J:J, NhatKy_ViPham!E:E, "10_Toan_A", NhatKy_ViPham!F:F, B14, NhatKy_ViPham!C:C, "T17") - SUMIFS(NhatKy_ViPham!K:K, NhatKy_ViPham!E:E, "10_Toan_A", NhatKy_ViPham!F:F, B14, NhatKy_ViPham!C:C, "T17")</f>
        <v>100</v>
      </c>
      <c r="AI14" s="6">
        <f>100 + SUMIFS(NhatKy_ViPham!J:J, NhatKy_ViPham!E:E, "10_Toan_A", NhatKy_ViPham!F:F, B14, NhatKy_ViPham!C:C, "T18") - SUMIFS(NhatKy_ViPham!K:K, NhatKy_ViPham!E:E, "10_Toan_A", NhatKy_ViPham!F:F, B14, NhatKy_ViPham!C:C, "T18")</f>
        <v>100</v>
      </c>
      <c r="AJ14" s="6">
        <f>100 + SUMIFS(NhatKy_ViPham!J:J, NhatKy_ViPham!E:E, "10_Toan_A", NhatKy_ViPham!F:F, B14, NhatKy_ViPham!C:C, "T19") - SUMIFS(NhatKy_ViPham!K:K, NhatKy_ViPham!E:E, "10_Toan_A", NhatKy_ViPham!F:F, B14, NhatKy_ViPham!C:C, "T19")</f>
        <v>100</v>
      </c>
      <c r="AK14" s="6">
        <f>100 + SUMIFS(NhatKy_ViPham!J:J, NhatKy_ViPham!E:E, "10_Toan_A", NhatKy_ViPham!F:F, B14, NhatKy_ViPham!C:C, "T20") - SUMIFS(NhatKy_ViPham!K:K, NhatKy_ViPham!E:E, "10_Toan_A", NhatKy_ViPham!F:F, B14, NhatKy_ViPham!C:C, "T20")</f>
        <v>100</v>
      </c>
      <c r="AL14" s="6">
        <f>100 + SUMIFS(NhatKy_ViPham!J:J, NhatKy_ViPham!E:E, "10_Toan_A", NhatKy_ViPham!F:F, B14, NhatKy_ViPham!C:C, "T21") - SUMIFS(NhatKy_ViPham!K:K, NhatKy_ViPham!E:E, "10_Toan_A", NhatKy_ViPham!F:F, B14, NhatKy_ViPham!C:C, "T21")</f>
        <v>100</v>
      </c>
      <c r="AM14" s="6">
        <f>100 + SUMIFS(NhatKy_ViPham!J:J, NhatKy_ViPham!E:E, "10_Toan_A", NhatKy_ViPham!F:F, B14, NhatKy_ViPham!C:C, "T22") - SUMIFS(NhatKy_ViPham!K:K, NhatKy_ViPham!E:E, "10_Toan_A", NhatKy_ViPham!F:F, B14, NhatKy_ViPham!C:C, "T22")</f>
        <v>100</v>
      </c>
      <c r="AN14" s="6">
        <f>100 + SUMIFS(NhatKy_ViPham!J:J, NhatKy_ViPham!E:E, "10_Toan_A", NhatKy_ViPham!F:F, B14, NhatKy_ViPham!C:C, "T23") - SUMIFS(NhatKy_ViPham!K:K, NhatKy_ViPham!E:E, "10_Toan_A", NhatKy_ViPham!F:F, B14, NhatKy_ViPham!C:C, "T23")</f>
        <v>100</v>
      </c>
      <c r="AO14" s="6">
        <f>100 + SUMIFS(NhatKy_ViPham!J:J, NhatKy_ViPham!E:E, "10_Toan_A", NhatKy_ViPham!F:F, B14, NhatKy_ViPham!C:C, "T24") - SUMIFS(NhatKy_ViPham!K:K, NhatKy_ViPham!E:E, "10_Toan_A", NhatKy_ViPham!F:F, B14, NhatKy_ViPham!C:C, "T24")</f>
        <v>100</v>
      </c>
      <c r="AP14" s="6">
        <f>100 + SUMIFS(NhatKy_ViPham!J:J, NhatKy_ViPham!E:E, "10_Toan_A", NhatKy_ViPham!F:F, B14, NhatKy_ViPham!C:C, "T25") - SUMIFS(NhatKy_ViPham!K:K, NhatKy_ViPham!E:E, "10_Toan_A", NhatKy_ViPham!F:F, B14, NhatKy_ViPham!C:C, "T25")</f>
        <v>100</v>
      </c>
      <c r="AQ14" s="6">
        <f>100 + SUMIFS(NhatKy_ViPham!J:J, NhatKy_ViPham!E:E, "10_Toan_A", NhatKy_ViPham!F:F, B14, NhatKy_ViPham!C:C, "T26") - SUMIFS(NhatKy_ViPham!K:K, NhatKy_ViPham!E:E, "10_Toan_A", NhatKy_ViPham!F:F, B14, NhatKy_ViPham!C:C, "T26")</f>
        <v>100</v>
      </c>
      <c r="AR14" s="6">
        <f>100 + SUMIFS(NhatKy_ViPham!J:J, NhatKy_ViPham!E:E, "10_Toan_A", NhatKy_ViPham!F:F, B14, NhatKy_ViPham!C:C, "T27") - SUMIFS(NhatKy_ViPham!K:K, NhatKy_ViPham!E:E, "10_Toan_A", NhatKy_ViPham!F:F, B14, NhatKy_ViPham!C:C, "T27")</f>
        <v>100</v>
      </c>
      <c r="AS14" s="6">
        <f>100 + SUMIFS(NhatKy_ViPham!J:J, NhatKy_ViPham!E:E, "10_Toan_A", NhatKy_ViPham!F:F, B14, NhatKy_ViPham!C:C, "T28") - SUMIFS(NhatKy_ViPham!K:K, NhatKy_ViPham!E:E, "10_Toan_A", NhatKy_ViPham!F:F, B14, NhatKy_ViPham!C:C, "T28")</f>
        <v>100</v>
      </c>
      <c r="AT14" s="6">
        <f>100 + SUMIFS(NhatKy_ViPham!J:J, NhatKy_ViPham!E:E, "10_Toan_A", NhatKy_ViPham!F:F, B14, NhatKy_ViPham!C:C, "T29") - SUMIFS(NhatKy_ViPham!K:K, NhatKy_ViPham!E:E, "10_Toan_A", NhatKy_ViPham!F:F, B14, NhatKy_ViPham!C:C, "T29")</f>
        <v>100</v>
      </c>
      <c r="AU14" s="6">
        <f>100 + SUMIFS(NhatKy_ViPham!J:J, NhatKy_ViPham!E:E, "10_Toan_A", NhatKy_ViPham!F:F, B14, NhatKy_ViPham!C:C, "T30") - SUMIFS(NhatKy_ViPham!K:K, NhatKy_ViPham!E:E, "10_Toan_A", NhatKy_ViPham!F:F, B14, NhatKy_ViPham!C:C, "T30")</f>
        <v>100</v>
      </c>
      <c r="AV14" s="6">
        <f>100 + SUMIFS(NhatKy_ViPham!J:J, NhatKy_ViPham!E:E, "10_Toan_A", NhatKy_ViPham!F:F, B14, NhatKy_ViPham!C:C, "T31") - SUMIFS(NhatKy_ViPham!K:K, NhatKy_ViPham!E:E, "10_Toan_A", NhatKy_ViPham!F:F, B14, NhatKy_ViPham!C:C, "T31")</f>
        <v>100</v>
      </c>
      <c r="AW14" s="6">
        <f>100 + SUMIFS(NhatKy_ViPham!J:J, NhatKy_ViPham!E:E, "10_Toan_A", NhatKy_ViPham!F:F, B14, NhatKy_ViPham!C:C, "T32") - SUMIFS(NhatKy_ViPham!K:K, NhatKy_ViPham!E:E, "10_Toan_A", NhatKy_ViPham!F:F, B14, NhatKy_ViPham!C:C, "T32")</f>
        <v>100</v>
      </c>
      <c r="AX14" s="6">
        <f>100 + SUMIFS(NhatKy_ViPham!J:J, NhatKy_ViPham!E:E, "10_Toan_A", NhatKy_ViPham!F:F, B14, NhatKy_ViPham!C:C, "T33") - SUMIFS(NhatKy_ViPham!K:K, NhatKy_ViPham!E:E, "10_Toan_A", NhatKy_ViPham!F:F, B14, NhatKy_ViPham!C:C, "T33")</f>
        <v>100</v>
      </c>
      <c r="AY14" s="6">
        <f>100 + SUMIFS(NhatKy_ViPham!J:J, NhatKy_ViPham!E:E, "10_Toan_A", NhatKy_ViPham!F:F, B14, NhatKy_ViPham!C:C, "T34") - SUMIFS(NhatKy_ViPham!K:K, NhatKy_ViPham!E:E, "10_Toan_A", NhatKy_ViPham!F:F, B14, NhatKy_ViPham!C:C, "T34")</f>
        <v>100</v>
      </c>
      <c r="AZ14" s="6">
        <f>100 + SUMIFS(NhatKy_ViPham!J:J, NhatKy_ViPham!E:E, "10_Toan_A", NhatKy_ViPham!F:F, B14, NhatKy_ViPham!C:C, "T35") - SUMIFS(NhatKy_ViPham!K:K, NhatKy_ViPham!E:E, "10_Toan_A", NhatKy_ViPham!F:F, B14, NhatKy_ViPham!C:C, "T35")</f>
        <v>100</v>
      </c>
      <c r="BA14" s="12">
        <f t="shared" si="0"/>
        <v>100</v>
      </c>
      <c r="BB14" s="11" t="s">
        <v>430</v>
      </c>
      <c r="BC14" s="16" t="str">
        <f t="shared" si="1"/>
        <v>Tốt</v>
      </c>
      <c r="BD14" s="15" t="str">
        <f t="shared" si="2"/>
        <v>🟢 BÌNH THƯỜNG</v>
      </c>
    </row>
    <row r="15" spans="1:56" x14ac:dyDescent="0.25">
      <c r="A15" s="4">
        <v>7</v>
      </c>
      <c r="B15" s="10" t="s">
        <v>440</v>
      </c>
      <c r="C15" s="4" t="s">
        <v>441</v>
      </c>
      <c r="D15" s="4" t="s">
        <v>435</v>
      </c>
      <c r="E15" s="11" t="s">
        <v>430</v>
      </c>
      <c r="F15" s="7">
        <f>SUMIFS(NhatKy_ViPham!K:K, NhatKy_ViPham!E:E, "10_Toan_A", NhatKy_ViPham!F:F, B15, NhatKy_ViPham!H:H, "L01")</f>
        <v>0</v>
      </c>
      <c r="G15" s="7">
        <f>SUMIFS(NhatKy_ViPham!K:K, NhatKy_ViPham!E:E, "10_Toan_A", NhatKy_ViPham!F:F, B15, NhatKy_ViPham!H:H, "L02")</f>
        <v>0</v>
      </c>
      <c r="H15" s="7">
        <f>SUMIFS(NhatKy_ViPham!K:K, NhatKy_ViPham!E:E, "10_Toan_A", NhatKy_ViPham!F:F, B15, NhatKy_ViPham!H:H, "L03")</f>
        <v>0</v>
      </c>
      <c r="I15" s="7">
        <f>SUMIFS(NhatKy_ViPham!K:K, NhatKy_ViPham!E:E, "10_Toan_A", NhatKy_ViPham!F:F, B15, NhatKy_ViPham!H:H, "L04")</f>
        <v>0</v>
      </c>
      <c r="J15" s="7">
        <f>SUMIFS(NhatKy_ViPham!K:K, NhatKy_ViPham!E:E, "10_Toan_A", NhatKy_ViPham!F:F, B15, NhatKy_ViPham!H:H, "L05")</f>
        <v>0</v>
      </c>
      <c r="K15" s="7">
        <f>SUMIFS(NhatKy_ViPham!K:K, NhatKy_ViPham!E:E, "10_Toan_A", NhatKy_ViPham!F:F, B15, NhatKy_ViPham!H:H, "L06")</f>
        <v>0</v>
      </c>
      <c r="L15" s="7">
        <f>SUMIFS(NhatKy_ViPham!K:K, NhatKy_ViPham!E:E, "10_Toan_A", NhatKy_ViPham!F:F, B15, NhatKy_ViPham!H:H, "L07")</f>
        <v>0</v>
      </c>
      <c r="M15" s="7">
        <f>SUMIFS(NhatKy_ViPham!K:K, NhatKy_ViPham!E:E, "10_Toan_A", NhatKy_ViPham!F:F, B15, NhatKy_ViPham!H:H, "L08")</f>
        <v>0</v>
      </c>
      <c r="N15" s="7">
        <f>SUMIFS(NhatKy_ViPham!K:K, NhatKy_ViPham!E:E, "10_Toan_A", NhatKy_ViPham!F:F, B15, NhatKy_ViPham!H:H, "L09")</f>
        <v>0</v>
      </c>
      <c r="O15" s="7">
        <f>SUMIFS(NhatKy_ViPham!K:K, NhatKy_ViPham!E:E, "10_Toan_A", NhatKy_ViPham!F:F, B15, NhatKy_ViPham!H:H, "L10")</f>
        <v>0</v>
      </c>
      <c r="P15" s="12">
        <f>SUMIFS(NhatKy_ViPham!J:J, NhatKy_ViPham!E:E, "10_Toan_A", NhatKy_ViPham!F:F, B15)</f>
        <v>0</v>
      </c>
      <c r="Q15" s="13">
        <f>SUMIFS(NhatKy_ViPham!K:K, NhatKy_ViPham!E:E, "10_Toan_A", NhatKy_ViPham!F:F, B15)</f>
        <v>0</v>
      </c>
      <c r="R15" s="7">
        <f>100 + SUMIFS(NhatKy_ViPham!J:J, NhatKy_ViPham!E:E, "10_Toan_A", NhatKy_ViPham!F:F, B15, NhatKy_ViPham!C:C, "T1") - SUMIFS(NhatKy_ViPham!K:K, NhatKy_ViPham!E:E, "10_Toan_A", NhatKy_ViPham!F:F, B15, NhatKy_ViPham!C:C, "T1")</f>
        <v>100</v>
      </c>
      <c r="S15" s="7">
        <f>100 + SUMIFS(NhatKy_ViPham!J:J, NhatKy_ViPham!E:E, "10_Toan_A", NhatKy_ViPham!F:F, B15, NhatKy_ViPham!C:C, "T2") - SUMIFS(NhatKy_ViPham!K:K, NhatKy_ViPham!E:E, "10_Toan_A", NhatKy_ViPham!F:F, B15, NhatKy_ViPham!C:C, "T2")</f>
        <v>100</v>
      </c>
      <c r="T15" s="7">
        <f>100 + SUMIFS(NhatKy_ViPham!J:J, NhatKy_ViPham!E:E, "10_Toan_A", NhatKy_ViPham!F:F, B15, NhatKy_ViPham!C:C, "T3") - SUMIFS(NhatKy_ViPham!K:K, NhatKy_ViPham!E:E, "10_Toan_A", NhatKy_ViPham!F:F, B15, NhatKy_ViPham!C:C, "T3")</f>
        <v>100</v>
      </c>
      <c r="U15" s="7">
        <f>100 + SUMIFS(NhatKy_ViPham!J:J, NhatKy_ViPham!E:E, "10_Toan_A", NhatKy_ViPham!F:F, B15, NhatKy_ViPham!C:C, "T4") - SUMIFS(NhatKy_ViPham!K:K, NhatKy_ViPham!E:E, "10_Toan_A", NhatKy_ViPham!F:F, B15, NhatKy_ViPham!C:C, "T4")</f>
        <v>100</v>
      </c>
      <c r="V15" s="7">
        <f>100 + SUMIFS(NhatKy_ViPham!J:J, NhatKy_ViPham!E:E, "10_Toan_A", NhatKy_ViPham!F:F, B15, NhatKy_ViPham!C:C, "T5") - SUMIFS(NhatKy_ViPham!K:K, NhatKy_ViPham!E:E, "10_Toan_A", NhatKy_ViPham!F:F, B15, NhatKy_ViPham!C:C, "T5")</f>
        <v>100</v>
      </c>
      <c r="W15" s="7">
        <f>100 + SUMIFS(NhatKy_ViPham!J:J, NhatKy_ViPham!E:E, "10_Toan_A", NhatKy_ViPham!F:F, B15, NhatKy_ViPham!C:C, "T6") - SUMIFS(NhatKy_ViPham!K:K, NhatKy_ViPham!E:E, "10_Toan_A", NhatKy_ViPham!F:F, B15, NhatKy_ViPham!C:C, "T6")</f>
        <v>100</v>
      </c>
      <c r="X15" s="7">
        <f>100 + SUMIFS(NhatKy_ViPham!J:J, NhatKy_ViPham!E:E, "10_Toan_A", NhatKy_ViPham!F:F, B15, NhatKy_ViPham!C:C, "T7") - SUMIFS(NhatKy_ViPham!K:K, NhatKy_ViPham!E:E, "10_Toan_A", NhatKy_ViPham!F:F, B15, NhatKy_ViPham!C:C, "T7")</f>
        <v>100</v>
      </c>
      <c r="Y15" s="7">
        <f>100 + SUMIFS(NhatKy_ViPham!J:J, NhatKy_ViPham!E:E, "10_Toan_A", NhatKy_ViPham!F:F, B15, NhatKy_ViPham!C:C, "T8") - SUMIFS(NhatKy_ViPham!K:K, NhatKy_ViPham!E:E, "10_Toan_A", NhatKy_ViPham!F:F, B15, NhatKy_ViPham!C:C, "T8")</f>
        <v>100</v>
      </c>
      <c r="Z15" s="7">
        <f>100 + SUMIFS(NhatKy_ViPham!J:J, NhatKy_ViPham!E:E, "10_Toan_A", NhatKy_ViPham!F:F, B15, NhatKy_ViPham!C:C, "T9") - SUMIFS(NhatKy_ViPham!K:K, NhatKy_ViPham!E:E, "10_Toan_A", NhatKy_ViPham!F:F, B15, NhatKy_ViPham!C:C, "T9")</f>
        <v>100</v>
      </c>
      <c r="AA15" s="7">
        <f>100 + SUMIFS(NhatKy_ViPham!J:J, NhatKy_ViPham!E:E, "10_Toan_A", NhatKy_ViPham!F:F, B15, NhatKy_ViPham!C:C, "T10") - SUMIFS(NhatKy_ViPham!K:K, NhatKy_ViPham!E:E, "10_Toan_A", NhatKy_ViPham!F:F, B15, NhatKy_ViPham!C:C, "T10")</f>
        <v>100</v>
      </c>
      <c r="AB15" s="7">
        <f>100 + SUMIFS(NhatKy_ViPham!J:J, NhatKy_ViPham!E:E, "10_Toan_A", NhatKy_ViPham!F:F, B15, NhatKy_ViPham!C:C, "T11") - SUMIFS(NhatKy_ViPham!K:K, NhatKy_ViPham!E:E, "10_Toan_A", NhatKy_ViPham!F:F, B15, NhatKy_ViPham!C:C, "T11")</f>
        <v>100</v>
      </c>
      <c r="AC15" s="7">
        <f>100 + SUMIFS(NhatKy_ViPham!J:J, NhatKy_ViPham!E:E, "10_Toan_A", NhatKy_ViPham!F:F, B15, NhatKy_ViPham!C:C, "T12") - SUMIFS(NhatKy_ViPham!K:K, NhatKy_ViPham!E:E, "10_Toan_A", NhatKy_ViPham!F:F, B15, NhatKy_ViPham!C:C, "T12")</f>
        <v>100</v>
      </c>
      <c r="AD15" s="7">
        <f>100 + SUMIFS(NhatKy_ViPham!J:J, NhatKy_ViPham!E:E, "10_Toan_A", NhatKy_ViPham!F:F, B15, NhatKy_ViPham!C:C, "T13") - SUMIFS(NhatKy_ViPham!K:K, NhatKy_ViPham!E:E, "10_Toan_A", NhatKy_ViPham!F:F, B15, NhatKy_ViPham!C:C, "T13")</f>
        <v>100</v>
      </c>
      <c r="AE15" s="7">
        <f>100 + SUMIFS(NhatKy_ViPham!J:J, NhatKy_ViPham!E:E, "10_Toan_A", NhatKy_ViPham!F:F, B15, NhatKy_ViPham!C:C, "T14") - SUMIFS(NhatKy_ViPham!K:K, NhatKy_ViPham!E:E, "10_Toan_A", NhatKy_ViPham!F:F, B15, NhatKy_ViPham!C:C, "T14")</f>
        <v>100</v>
      </c>
      <c r="AF15" s="7">
        <f>100 + SUMIFS(NhatKy_ViPham!J:J, NhatKy_ViPham!E:E, "10_Toan_A", NhatKy_ViPham!F:F, B15, NhatKy_ViPham!C:C, "T15") - SUMIFS(NhatKy_ViPham!K:K, NhatKy_ViPham!E:E, "10_Toan_A", NhatKy_ViPham!F:F, B15, NhatKy_ViPham!C:C, "T15")</f>
        <v>100</v>
      </c>
      <c r="AG15" s="7">
        <f>100 + SUMIFS(NhatKy_ViPham!J:J, NhatKy_ViPham!E:E, "10_Toan_A", NhatKy_ViPham!F:F, B15, NhatKy_ViPham!C:C, "T16") - SUMIFS(NhatKy_ViPham!K:K, NhatKy_ViPham!E:E, "10_Toan_A", NhatKy_ViPham!F:F, B15, NhatKy_ViPham!C:C, "T16")</f>
        <v>100</v>
      </c>
      <c r="AH15" s="7">
        <f>100 + SUMIFS(NhatKy_ViPham!J:J, NhatKy_ViPham!E:E, "10_Toan_A", NhatKy_ViPham!F:F, B15, NhatKy_ViPham!C:C, "T17") - SUMIFS(NhatKy_ViPham!K:K, NhatKy_ViPham!E:E, "10_Toan_A", NhatKy_ViPham!F:F, B15, NhatKy_ViPham!C:C, "T17")</f>
        <v>100</v>
      </c>
      <c r="AI15" s="7">
        <f>100 + SUMIFS(NhatKy_ViPham!J:J, NhatKy_ViPham!E:E, "10_Toan_A", NhatKy_ViPham!F:F, B15, NhatKy_ViPham!C:C, "T18") - SUMIFS(NhatKy_ViPham!K:K, NhatKy_ViPham!E:E, "10_Toan_A", NhatKy_ViPham!F:F, B15, NhatKy_ViPham!C:C, "T18")</f>
        <v>100</v>
      </c>
      <c r="AJ15" s="7">
        <f>100 + SUMIFS(NhatKy_ViPham!J:J, NhatKy_ViPham!E:E, "10_Toan_A", NhatKy_ViPham!F:F, B15, NhatKy_ViPham!C:C, "T19") - SUMIFS(NhatKy_ViPham!K:K, NhatKy_ViPham!E:E, "10_Toan_A", NhatKy_ViPham!F:F, B15, NhatKy_ViPham!C:C, "T19")</f>
        <v>100</v>
      </c>
      <c r="AK15" s="7">
        <f>100 + SUMIFS(NhatKy_ViPham!J:J, NhatKy_ViPham!E:E, "10_Toan_A", NhatKy_ViPham!F:F, B15, NhatKy_ViPham!C:C, "T20") - SUMIFS(NhatKy_ViPham!K:K, NhatKy_ViPham!E:E, "10_Toan_A", NhatKy_ViPham!F:F, B15, NhatKy_ViPham!C:C, "T20")</f>
        <v>100</v>
      </c>
      <c r="AL15" s="7">
        <f>100 + SUMIFS(NhatKy_ViPham!J:J, NhatKy_ViPham!E:E, "10_Toan_A", NhatKy_ViPham!F:F, B15, NhatKy_ViPham!C:C, "T21") - SUMIFS(NhatKy_ViPham!K:K, NhatKy_ViPham!E:E, "10_Toan_A", NhatKy_ViPham!F:F, B15, NhatKy_ViPham!C:C, "T21")</f>
        <v>100</v>
      </c>
      <c r="AM15" s="7">
        <f>100 + SUMIFS(NhatKy_ViPham!J:J, NhatKy_ViPham!E:E, "10_Toan_A", NhatKy_ViPham!F:F, B15, NhatKy_ViPham!C:C, "T22") - SUMIFS(NhatKy_ViPham!K:K, NhatKy_ViPham!E:E, "10_Toan_A", NhatKy_ViPham!F:F, B15, NhatKy_ViPham!C:C, "T22")</f>
        <v>100</v>
      </c>
      <c r="AN15" s="7">
        <f>100 + SUMIFS(NhatKy_ViPham!J:J, NhatKy_ViPham!E:E, "10_Toan_A", NhatKy_ViPham!F:F, B15, NhatKy_ViPham!C:C, "T23") - SUMIFS(NhatKy_ViPham!K:K, NhatKy_ViPham!E:E, "10_Toan_A", NhatKy_ViPham!F:F, B15, NhatKy_ViPham!C:C, "T23")</f>
        <v>100</v>
      </c>
      <c r="AO15" s="7">
        <f>100 + SUMIFS(NhatKy_ViPham!J:J, NhatKy_ViPham!E:E, "10_Toan_A", NhatKy_ViPham!F:F, B15, NhatKy_ViPham!C:C, "T24") - SUMIFS(NhatKy_ViPham!K:K, NhatKy_ViPham!E:E, "10_Toan_A", NhatKy_ViPham!F:F, B15, NhatKy_ViPham!C:C, "T24")</f>
        <v>100</v>
      </c>
      <c r="AP15" s="7">
        <f>100 + SUMIFS(NhatKy_ViPham!J:J, NhatKy_ViPham!E:E, "10_Toan_A", NhatKy_ViPham!F:F, B15, NhatKy_ViPham!C:C, "T25") - SUMIFS(NhatKy_ViPham!K:K, NhatKy_ViPham!E:E, "10_Toan_A", NhatKy_ViPham!F:F, B15, NhatKy_ViPham!C:C, "T25")</f>
        <v>100</v>
      </c>
      <c r="AQ15" s="7">
        <f>100 + SUMIFS(NhatKy_ViPham!J:J, NhatKy_ViPham!E:E, "10_Toan_A", NhatKy_ViPham!F:F, B15, NhatKy_ViPham!C:C, "T26") - SUMIFS(NhatKy_ViPham!K:K, NhatKy_ViPham!E:E, "10_Toan_A", NhatKy_ViPham!F:F, B15, NhatKy_ViPham!C:C, "T26")</f>
        <v>100</v>
      </c>
      <c r="AR15" s="7">
        <f>100 + SUMIFS(NhatKy_ViPham!J:J, NhatKy_ViPham!E:E, "10_Toan_A", NhatKy_ViPham!F:F, B15, NhatKy_ViPham!C:C, "T27") - SUMIFS(NhatKy_ViPham!K:K, NhatKy_ViPham!E:E, "10_Toan_A", NhatKy_ViPham!F:F, B15, NhatKy_ViPham!C:C, "T27")</f>
        <v>100</v>
      </c>
      <c r="AS15" s="7">
        <f>100 + SUMIFS(NhatKy_ViPham!J:J, NhatKy_ViPham!E:E, "10_Toan_A", NhatKy_ViPham!F:F, B15, NhatKy_ViPham!C:C, "T28") - SUMIFS(NhatKy_ViPham!K:K, NhatKy_ViPham!E:E, "10_Toan_A", NhatKy_ViPham!F:F, B15, NhatKy_ViPham!C:C, "T28")</f>
        <v>100</v>
      </c>
      <c r="AT15" s="7">
        <f>100 + SUMIFS(NhatKy_ViPham!J:J, NhatKy_ViPham!E:E, "10_Toan_A", NhatKy_ViPham!F:F, B15, NhatKy_ViPham!C:C, "T29") - SUMIFS(NhatKy_ViPham!K:K, NhatKy_ViPham!E:E, "10_Toan_A", NhatKy_ViPham!F:F, B15, NhatKy_ViPham!C:C, "T29")</f>
        <v>100</v>
      </c>
      <c r="AU15" s="7">
        <f>100 + SUMIFS(NhatKy_ViPham!J:J, NhatKy_ViPham!E:E, "10_Toan_A", NhatKy_ViPham!F:F, B15, NhatKy_ViPham!C:C, "T30") - SUMIFS(NhatKy_ViPham!K:K, NhatKy_ViPham!E:E, "10_Toan_A", NhatKy_ViPham!F:F, B15, NhatKy_ViPham!C:C, "T30")</f>
        <v>100</v>
      </c>
      <c r="AV15" s="7">
        <f>100 + SUMIFS(NhatKy_ViPham!J:J, NhatKy_ViPham!E:E, "10_Toan_A", NhatKy_ViPham!F:F, B15, NhatKy_ViPham!C:C, "T31") - SUMIFS(NhatKy_ViPham!K:K, NhatKy_ViPham!E:E, "10_Toan_A", NhatKy_ViPham!F:F, B15, NhatKy_ViPham!C:C, "T31")</f>
        <v>100</v>
      </c>
      <c r="AW15" s="7">
        <f>100 + SUMIFS(NhatKy_ViPham!J:J, NhatKy_ViPham!E:E, "10_Toan_A", NhatKy_ViPham!F:F, B15, NhatKy_ViPham!C:C, "T32") - SUMIFS(NhatKy_ViPham!K:K, NhatKy_ViPham!E:E, "10_Toan_A", NhatKy_ViPham!F:F, B15, NhatKy_ViPham!C:C, "T32")</f>
        <v>100</v>
      </c>
      <c r="AX15" s="7">
        <f>100 + SUMIFS(NhatKy_ViPham!J:J, NhatKy_ViPham!E:E, "10_Toan_A", NhatKy_ViPham!F:F, B15, NhatKy_ViPham!C:C, "T33") - SUMIFS(NhatKy_ViPham!K:K, NhatKy_ViPham!E:E, "10_Toan_A", NhatKy_ViPham!F:F, B15, NhatKy_ViPham!C:C, "T33")</f>
        <v>100</v>
      </c>
      <c r="AY15" s="7">
        <f>100 + SUMIFS(NhatKy_ViPham!J:J, NhatKy_ViPham!E:E, "10_Toan_A", NhatKy_ViPham!F:F, B15, NhatKy_ViPham!C:C, "T34") - SUMIFS(NhatKy_ViPham!K:K, NhatKy_ViPham!E:E, "10_Toan_A", NhatKy_ViPham!F:F, B15, NhatKy_ViPham!C:C, "T34")</f>
        <v>100</v>
      </c>
      <c r="AZ15" s="7">
        <f>100 + SUMIFS(NhatKy_ViPham!J:J, NhatKy_ViPham!E:E, "10_Toan_A", NhatKy_ViPham!F:F, B15, NhatKy_ViPham!C:C, "T35") - SUMIFS(NhatKy_ViPham!K:K, NhatKy_ViPham!E:E, "10_Toan_A", NhatKy_ViPham!F:F, B15, NhatKy_ViPham!C:C, "T35")</f>
        <v>100</v>
      </c>
      <c r="BA15" s="12">
        <f t="shared" si="0"/>
        <v>100</v>
      </c>
      <c r="BB15" s="11" t="s">
        <v>430</v>
      </c>
      <c r="BC15" s="14" t="str">
        <f t="shared" si="1"/>
        <v>Tốt</v>
      </c>
      <c r="BD15" s="10" t="str">
        <f t="shared" si="2"/>
        <v>🟢 BÌNH THƯỜNG</v>
      </c>
    </row>
    <row r="16" spans="1:56" x14ac:dyDescent="0.25">
      <c r="A16" s="5">
        <v>8</v>
      </c>
      <c r="B16" s="15" t="s">
        <v>442</v>
      </c>
      <c r="C16" s="5" t="s">
        <v>443</v>
      </c>
      <c r="D16" s="5" t="s">
        <v>435</v>
      </c>
      <c r="E16" s="11" t="s">
        <v>430</v>
      </c>
      <c r="F16" s="6">
        <f>SUMIFS(NhatKy_ViPham!K:K, NhatKy_ViPham!E:E, "10_Toan_A", NhatKy_ViPham!F:F, B16, NhatKy_ViPham!H:H, "L01")</f>
        <v>0</v>
      </c>
      <c r="G16" s="6">
        <f>SUMIFS(NhatKy_ViPham!K:K, NhatKy_ViPham!E:E, "10_Toan_A", NhatKy_ViPham!F:F, B16, NhatKy_ViPham!H:H, "L02")</f>
        <v>0</v>
      </c>
      <c r="H16" s="6">
        <f>SUMIFS(NhatKy_ViPham!K:K, NhatKy_ViPham!E:E, "10_Toan_A", NhatKy_ViPham!F:F, B16, NhatKy_ViPham!H:H, "L03")</f>
        <v>0</v>
      </c>
      <c r="I16" s="6">
        <f>SUMIFS(NhatKy_ViPham!K:K, NhatKy_ViPham!E:E, "10_Toan_A", NhatKy_ViPham!F:F, B16, NhatKy_ViPham!H:H, "L04")</f>
        <v>0</v>
      </c>
      <c r="J16" s="6">
        <f>SUMIFS(NhatKy_ViPham!K:K, NhatKy_ViPham!E:E, "10_Toan_A", NhatKy_ViPham!F:F, B16, NhatKy_ViPham!H:H, "L05")</f>
        <v>0</v>
      </c>
      <c r="K16" s="6">
        <f>SUMIFS(NhatKy_ViPham!K:K, NhatKy_ViPham!E:E, "10_Toan_A", NhatKy_ViPham!F:F, B16, NhatKy_ViPham!H:H, "L06")</f>
        <v>0</v>
      </c>
      <c r="L16" s="6">
        <f>SUMIFS(NhatKy_ViPham!K:K, NhatKy_ViPham!E:E, "10_Toan_A", NhatKy_ViPham!F:F, B16, NhatKy_ViPham!H:H, "L07")</f>
        <v>0</v>
      </c>
      <c r="M16" s="6">
        <f>SUMIFS(NhatKy_ViPham!K:K, NhatKy_ViPham!E:E, "10_Toan_A", NhatKy_ViPham!F:F, B16, NhatKy_ViPham!H:H, "L08")</f>
        <v>0</v>
      </c>
      <c r="N16" s="6">
        <f>SUMIFS(NhatKy_ViPham!K:K, NhatKy_ViPham!E:E, "10_Toan_A", NhatKy_ViPham!F:F, B16, NhatKy_ViPham!H:H, "L09")</f>
        <v>0</v>
      </c>
      <c r="O16" s="6">
        <f>SUMIFS(NhatKy_ViPham!K:K, NhatKy_ViPham!E:E, "10_Toan_A", NhatKy_ViPham!F:F, B16, NhatKy_ViPham!H:H, "L10")</f>
        <v>0</v>
      </c>
      <c r="P16" s="12">
        <f>SUMIFS(NhatKy_ViPham!J:J, NhatKy_ViPham!E:E, "10_Toan_A", NhatKy_ViPham!F:F, B16)</f>
        <v>0</v>
      </c>
      <c r="Q16" s="13">
        <f>SUMIFS(NhatKy_ViPham!K:K, NhatKy_ViPham!E:E, "10_Toan_A", NhatKy_ViPham!F:F, B16)</f>
        <v>0</v>
      </c>
      <c r="R16" s="6">
        <f>100 + SUMIFS(NhatKy_ViPham!J:J, NhatKy_ViPham!E:E, "10_Toan_A", NhatKy_ViPham!F:F, B16, NhatKy_ViPham!C:C, "T1") - SUMIFS(NhatKy_ViPham!K:K, NhatKy_ViPham!E:E, "10_Toan_A", NhatKy_ViPham!F:F, B16, NhatKy_ViPham!C:C, "T1")</f>
        <v>100</v>
      </c>
      <c r="S16" s="6">
        <f>100 + SUMIFS(NhatKy_ViPham!J:J, NhatKy_ViPham!E:E, "10_Toan_A", NhatKy_ViPham!F:F, B16, NhatKy_ViPham!C:C, "T2") - SUMIFS(NhatKy_ViPham!K:K, NhatKy_ViPham!E:E, "10_Toan_A", NhatKy_ViPham!F:F, B16, NhatKy_ViPham!C:C, "T2")</f>
        <v>100</v>
      </c>
      <c r="T16" s="6">
        <f>100 + SUMIFS(NhatKy_ViPham!J:J, NhatKy_ViPham!E:E, "10_Toan_A", NhatKy_ViPham!F:F, B16, NhatKy_ViPham!C:C, "T3") - SUMIFS(NhatKy_ViPham!K:K, NhatKy_ViPham!E:E, "10_Toan_A", NhatKy_ViPham!F:F, B16, NhatKy_ViPham!C:C, "T3")</f>
        <v>100</v>
      </c>
      <c r="U16" s="6">
        <f>100 + SUMIFS(NhatKy_ViPham!J:J, NhatKy_ViPham!E:E, "10_Toan_A", NhatKy_ViPham!F:F, B16, NhatKy_ViPham!C:C, "T4") - SUMIFS(NhatKy_ViPham!K:K, NhatKy_ViPham!E:E, "10_Toan_A", NhatKy_ViPham!F:F, B16, NhatKy_ViPham!C:C, "T4")</f>
        <v>100</v>
      </c>
      <c r="V16" s="6">
        <f>100 + SUMIFS(NhatKy_ViPham!J:J, NhatKy_ViPham!E:E, "10_Toan_A", NhatKy_ViPham!F:F, B16, NhatKy_ViPham!C:C, "T5") - SUMIFS(NhatKy_ViPham!K:K, NhatKy_ViPham!E:E, "10_Toan_A", NhatKy_ViPham!F:F, B16, NhatKy_ViPham!C:C, "T5")</f>
        <v>100</v>
      </c>
      <c r="W16" s="6">
        <f>100 + SUMIFS(NhatKy_ViPham!J:J, NhatKy_ViPham!E:E, "10_Toan_A", NhatKy_ViPham!F:F, B16, NhatKy_ViPham!C:C, "T6") - SUMIFS(NhatKy_ViPham!K:K, NhatKy_ViPham!E:E, "10_Toan_A", NhatKy_ViPham!F:F, B16, NhatKy_ViPham!C:C, "T6")</f>
        <v>100</v>
      </c>
      <c r="X16" s="6">
        <f>100 + SUMIFS(NhatKy_ViPham!J:J, NhatKy_ViPham!E:E, "10_Toan_A", NhatKy_ViPham!F:F, B16, NhatKy_ViPham!C:C, "T7") - SUMIFS(NhatKy_ViPham!K:K, NhatKy_ViPham!E:E, "10_Toan_A", NhatKy_ViPham!F:F, B16, NhatKy_ViPham!C:C, "T7")</f>
        <v>100</v>
      </c>
      <c r="Y16" s="6">
        <f>100 + SUMIFS(NhatKy_ViPham!J:J, NhatKy_ViPham!E:E, "10_Toan_A", NhatKy_ViPham!F:F, B16, NhatKy_ViPham!C:C, "T8") - SUMIFS(NhatKy_ViPham!K:K, NhatKy_ViPham!E:E, "10_Toan_A", NhatKy_ViPham!F:F, B16, NhatKy_ViPham!C:C, "T8")</f>
        <v>100</v>
      </c>
      <c r="Z16" s="6">
        <f>100 + SUMIFS(NhatKy_ViPham!J:J, NhatKy_ViPham!E:E, "10_Toan_A", NhatKy_ViPham!F:F, B16, NhatKy_ViPham!C:C, "T9") - SUMIFS(NhatKy_ViPham!K:K, NhatKy_ViPham!E:E, "10_Toan_A", NhatKy_ViPham!F:F, B16, NhatKy_ViPham!C:C, "T9")</f>
        <v>100</v>
      </c>
      <c r="AA16" s="6">
        <f>100 + SUMIFS(NhatKy_ViPham!J:J, NhatKy_ViPham!E:E, "10_Toan_A", NhatKy_ViPham!F:F, B16, NhatKy_ViPham!C:C, "T10") - SUMIFS(NhatKy_ViPham!K:K, NhatKy_ViPham!E:E, "10_Toan_A", NhatKy_ViPham!F:F, B16, NhatKy_ViPham!C:C, "T10")</f>
        <v>100</v>
      </c>
      <c r="AB16" s="6">
        <f>100 + SUMIFS(NhatKy_ViPham!J:J, NhatKy_ViPham!E:E, "10_Toan_A", NhatKy_ViPham!F:F, B16, NhatKy_ViPham!C:C, "T11") - SUMIFS(NhatKy_ViPham!K:K, NhatKy_ViPham!E:E, "10_Toan_A", NhatKy_ViPham!F:F, B16, NhatKy_ViPham!C:C, "T11")</f>
        <v>100</v>
      </c>
      <c r="AC16" s="6">
        <f>100 + SUMIFS(NhatKy_ViPham!J:J, NhatKy_ViPham!E:E, "10_Toan_A", NhatKy_ViPham!F:F, B16, NhatKy_ViPham!C:C, "T12") - SUMIFS(NhatKy_ViPham!K:K, NhatKy_ViPham!E:E, "10_Toan_A", NhatKy_ViPham!F:F, B16, NhatKy_ViPham!C:C, "T12")</f>
        <v>100</v>
      </c>
      <c r="AD16" s="6">
        <f>100 + SUMIFS(NhatKy_ViPham!J:J, NhatKy_ViPham!E:E, "10_Toan_A", NhatKy_ViPham!F:F, B16, NhatKy_ViPham!C:C, "T13") - SUMIFS(NhatKy_ViPham!K:K, NhatKy_ViPham!E:E, "10_Toan_A", NhatKy_ViPham!F:F, B16, NhatKy_ViPham!C:C, "T13")</f>
        <v>100</v>
      </c>
      <c r="AE16" s="6">
        <f>100 + SUMIFS(NhatKy_ViPham!J:J, NhatKy_ViPham!E:E, "10_Toan_A", NhatKy_ViPham!F:F, B16, NhatKy_ViPham!C:C, "T14") - SUMIFS(NhatKy_ViPham!K:K, NhatKy_ViPham!E:E, "10_Toan_A", NhatKy_ViPham!F:F, B16, NhatKy_ViPham!C:C, "T14")</f>
        <v>100</v>
      </c>
      <c r="AF16" s="6">
        <f>100 + SUMIFS(NhatKy_ViPham!J:J, NhatKy_ViPham!E:E, "10_Toan_A", NhatKy_ViPham!F:F, B16, NhatKy_ViPham!C:C, "T15") - SUMIFS(NhatKy_ViPham!K:K, NhatKy_ViPham!E:E, "10_Toan_A", NhatKy_ViPham!F:F, B16, NhatKy_ViPham!C:C, "T15")</f>
        <v>100</v>
      </c>
      <c r="AG16" s="6">
        <f>100 + SUMIFS(NhatKy_ViPham!J:J, NhatKy_ViPham!E:E, "10_Toan_A", NhatKy_ViPham!F:F, B16, NhatKy_ViPham!C:C, "T16") - SUMIFS(NhatKy_ViPham!K:K, NhatKy_ViPham!E:E, "10_Toan_A", NhatKy_ViPham!F:F, B16, NhatKy_ViPham!C:C, "T16")</f>
        <v>100</v>
      </c>
      <c r="AH16" s="6">
        <f>100 + SUMIFS(NhatKy_ViPham!J:J, NhatKy_ViPham!E:E, "10_Toan_A", NhatKy_ViPham!F:F, B16, NhatKy_ViPham!C:C, "T17") - SUMIFS(NhatKy_ViPham!K:K, NhatKy_ViPham!E:E, "10_Toan_A", NhatKy_ViPham!F:F, B16, NhatKy_ViPham!C:C, "T17")</f>
        <v>100</v>
      </c>
      <c r="AI16" s="6">
        <f>100 + SUMIFS(NhatKy_ViPham!J:J, NhatKy_ViPham!E:E, "10_Toan_A", NhatKy_ViPham!F:F, B16, NhatKy_ViPham!C:C, "T18") - SUMIFS(NhatKy_ViPham!K:K, NhatKy_ViPham!E:E, "10_Toan_A", NhatKy_ViPham!F:F, B16, NhatKy_ViPham!C:C, "T18")</f>
        <v>100</v>
      </c>
      <c r="AJ16" s="6">
        <f>100 + SUMIFS(NhatKy_ViPham!J:J, NhatKy_ViPham!E:E, "10_Toan_A", NhatKy_ViPham!F:F, B16, NhatKy_ViPham!C:C, "T19") - SUMIFS(NhatKy_ViPham!K:K, NhatKy_ViPham!E:E, "10_Toan_A", NhatKy_ViPham!F:F, B16, NhatKy_ViPham!C:C, "T19")</f>
        <v>100</v>
      </c>
      <c r="AK16" s="6">
        <f>100 + SUMIFS(NhatKy_ViPham!J:J, NhatKy_ViPham!E:E, "10_Toan_A", NhatKy_ViPham!F:F, B16, NhatKy_ViPham!C:C, "T20") - SUMIFS(NhatKy_ViPham!K:K, NhatKy_ViPham!E:E, "10_Toan_A", NhatKy_ViPham!F:F, B16, NhatKy_ViPham!C:C, "T20")</f>
        <v>100</v>
      </c>
      <c r="AL16" s="6">
        <f>100 + SUMIFS(NhatKy_ViPham!J:J, NhatKy_ViPham!E:E, "10_Toan_A", NhatKy_ViPham!F:F, B16, NhatKy_ViPham!C:C, "T21") - SUMIFS(NhatKy_ViPham!K:K, NhatKy_ViPham!E:E, "10_Toan_A", NhatKy_ViPham!F:F, B16, NhatKy_ViPham!C:C, "T21")</f>
        <v>100</v>
      </c>
      <c r="AM16" s="6">
        <f>100 + SUMIFS(NhatKy_ViPham!J:J, NhatKy_ViPham!E:E, "10_Toan_A", NhatKy_ViPham!F:F, B16, NhatKy_ViPham!C:C, "T22") - SUMIFS(NhatKy_ViPham!K:K, NhatKy_ViPham!E:E, "10_Toan_A", NhatKy_ViPham!F:F, B16, NhatKy_ViPham!C:C, "T22")</f>
        <v>100</v>
      </c>
      <c r="AN16" s="6">
        <f>100 + SUMIFS(NhatKy_ViPham!J:J, NhatKy_ViPham!E:E, "10_Toan_A", NhatKy_ViPham!F:F, B16, NhatKy_ViPham!C:C, "T23") - SUMIFS(NhatKy_ViPham!K:K, NhatKy_ViPham!E:E, "10_Toan_A", NhatKy_ViPham!F:F, B16, NhatKy_ViPham!C:C, "T23")</f>
        <v>100</v>
      </c>
      <c r="AO16" s="6">
        <f>100 + SUMIFS(NhatKy_ViPham!J:J, NhatKy_ViPham!E:E, "10_Toan_A", NhatKy_ViPham!F:F, B16, NhatKy_ViPham!C:C, "T24") - SUMIFS(NhatKy_ViPham!K:K, NhatKy_ViPham!E:E, "10_Toan_A", NhatKy_ViPham!F:F, B16, NhatKy_ViPham!C:C, "T24")</f>
        <v>100</v>
      </c>
      <c r="AP16" s="6">
        <f>100 + SUMIFS(NhatKy_ViPham!J:J, NhatKy_ViPham!E:E, "10_Toan_A", NhatKy_ViPham!F:F, B16, NhatKy_ViPham!C:C, "T25") - SUMIFS(NhatKy_ViPham!K:K, NhatKy_ViPham!E:E, "10_Toan_A", NhatKy_ViPham!F:F, B16, NhatKy_ViPham!C:C, "T25")</f>
        <v>100</v>
      </c>
      <c r="AQ16" s="6">
        <f>100 + SUMIFS(NhatKy_ViPham!J:J, NhatKy_ViPham!E:E, "10_Toan_A", NhatKy_ViPham!F:F, B16, NhatKy_ViPham!C:C, "T26") - SUMIFS(NhatKy_ViPham!K:K, NhatKy_ViPham!E:E, "10_Toan_A", NhatKy_ViPham!F:F, B16, NhatKy_ViPham!C:C, "T26")</f>
        <v>100</v>
      </c>
      <c r="AR16" s="6">
        <f>100 + SUMIFS(NhatKy_ViPham!J:J, NhatKy_ViPham!E:E, "10_Toan_A", NhatKy_ViPham!F:F, B16, NhatKy_ViPham!C:C, "T27") - SUMIFS(NhatKy_ViPham!K:K, NhatKy_ViPham!E:E, "10_Toan_A", NhatKy_ViPham!F:F, B16, NhatKy_ViPham!C:C, "T27")</f>
        <v>100</v>
      </c>
      <c r="AS16" s="6">
        <f>100 + SUMIFS(NhatKy_ViPham!J:J, NhatKy_ViPham!E:E, "10_Toan_A", NhatKy_ViPham!F:F, B16, NhatKy_ViPham!C:C, "T28") - SUMIFS(NhatKy_ViPham!K:K, NhatKy_ViPham!E:E, "10_Toan_A", NhatKy_ViPham!F:F, B16, NhatKy_ViPham!C:C, "T28")</f>
        <v>100</v>
      </c>
      <c r="AT16" s="6">
        <f>100 + SUMIFS(NhatKy_ViPham!J:J, NhatKy_ViPham!E:E, "10_Toan_A", NhatKy_ViPham!F:F, B16, NhatKy_ViPham!C:C, "T29") - SUMIFS(NhatKy_ViPham!K:K, NhatKy_ViPham!E:E, "10_Toan_A", NhatKy_ViPham!F:F, B16, NhatKy_ViPham!C:C, "T29")</f>
        <v>100</v>
      </c>
      <c r="AU16" s="6">
        <f>100 + SUMIFS(NhatKy_ViPham!J:J, NhatKy_ViPham!E:E, "10_Toan_A", NhatKy_ViPham!F:F, B16, NhatKy_ViPham!C:C, "T30") - SUMIFS(NhatKy_ViPham!K:K, NhatKy_ViPham!E:E, "10_Toan_A", NhatKy_ViPham!F:F, B16, NhatKy_ViPham!C:C, "T30")</f>
        <v>100</v>
      </c>
      <c r="AV16" s="6">
        <f>100 + SUMIFS(NhatKy_ViPham!J:J, NhatKy_ViPham!E:E, "10_Toan_A", NhatKy_ViPham!F:F, B16, NhatKy_ViPham!C:C, "T31") - SUMIFS(NhatKy_ViPham!K:K, NhatKy_ViPham!E:E, "10_Toan_A", NhatKy_ViPham!F:F, B16, NhatKy_ViPham!C:C, "T31")</f>
        <v>100</v>
      </c>
      <c r="AW16" s="6">
        <f>100 + SUMIFS(NhatKy_ViPham!J:J, NhatKy_ViPham!E:E, "10_Toan_A", NhatKy_ViPham!F:F, B16, NhatKy_ViPham!C:C, "T32") - SUMIFS(NhatKy_ViPham!K:K, NhatKy_ViPham!E:E, "10_Toan_A", NhatKy_ViPham!F:F, B16, NhatKy_ViPham!C:C, "T32")</f>
        <v>100</v>
      </c>
      <c r="AX16" s="6">
        <f>100 + SUMIFS(NhatKy_ViPham!J:J, NhatKy_ViPham!E:E, "10_Toan_A", NhatKy_ViPham!F:F, B16, NhatKy_ViPham!C:C, "T33") - SUMIFS(NhatKy_ViPham!K:K, NhatKy_ViPham!E:E, "10_Toan_A", NhatKy_ViPham!F:F, B16, NhatKy_ViPham!C:C, "T33")</f>
        <v>100</v>
      </c>
      <c r="AY16" s="6">
        <f>100 + SUMIFS(NhatKy_ViPham!J:J, NhatKy_ViPham!E:E, "10_Toan_A", NhatKy_ViPham!F:F, B16, NhatKy_ViPham!C:C, "T34") - SUMIFS(NhatKy_ViPham!K:K, NhatKy_ViPham!E:E, "10_Toan_A", NhatKy_ViPham!F:F, B16, NhatKy_ViPham!C:C, "T34")</f>
        <v>100</v>
      </c>
      <c r="AZ16" s="6">
        <f>100 + SUMIFS(NhatKy_ViPham!J:J, NhatKy_ViPham!E:E, "10_Toan_A", NhatKy_ViPham!F:F, B16, NhatKy_ViPham!C:C, "T35") - SUMIFS(NhatKy_ViPham!K:K, NhatKy_ViPham!E:E, "10_Toan_A", NhatKy_ViPham!F:F, B16, NhatKy_ViPham!C:C, "T35")</f>
        <v>100</v>
      </c>
      <c r="BA16" s="12">
        <f t="shared" si="0"/>
        <v>100</v>
      </c>
      <c r="BB16" s="11" t="s">
        <v>430</v>
      </c>
      <c r="BC16" s="16" t="str">
        <f t="shared" si="1"/>
        <v>Tốt</v>
      </c>
      <c r="BD16" s="15" t="str">
        <f t="shared" si="2"/>
        <v>🟢 BÌNH THƯỜNG</v>
      </c>
    </row>
    <row r="17" spans="1:56" x14ac:dyDescent="0.25">
      <c r="A17" s="4">
        <v>9</v>
      </c>
      <c r="B17" s="10" t="s">
        <v>444</v>
      </c>
      <c r="C17" s="4" t="s">
        <v>445</v>
      </c>
      <c r="D17" s="4" t="s">
        <v>429</v>
      </c>
      <c r="E17" s="11" t="s">
        <v>430</v>
      </c>
      <c r="F17" s="7">
        <f>SUMIFS(NhatKy_ViPham!K:K, NhatKy_ViPham!E:E, "10_Toan_A", NhatKy_ViPham!F:F, B17, NhatKy_ViPham!H:H, "L01")</f>
        <v>0</v>
      </c>
      <c r="G17" s="7">
        <f>SUMIFS(NhatKy_ViPham!K:K, NhatKy_ViPham!E:E, "10_Toan_A", NhatKy_ViPham!F:F, B17, NhatKy_ViPham!H:H, "L02")</f>
        <v>0</v>
      </c>
      <c r="H17" s="7">
        <f>SUMIFS(NhatKy_ViPham!K:K, NhatKy_ViPham!E:E, "10_Toan_A", NhatKy_ViPham!F:F, B17, NhatKy_ViPham!H:H, "L03")</f>
        <v>0</v>
      </c>
      <c r="I17" s="7">
        <f>SUMIFS(NhatKy_ViPham!K:K, NhatKy_ViPham!E:E, "10_Toan_A", NhatKy_ViPham!F:F, B17, NhatKy_ViPham!H:H, "L04")</f>
        <v>0</v>
      </c>
      <c r="J17" s="7">
        <f>SUMIFS(NhatKy_ViPham!K:K, NhatKy_ViPham!E:E, "10_Toan_A", NhatKy_ViPham!F:F, B17, NhatKy_ViPham!H:H, "L05")</f>
        <v>0</v>
      </c>
      <c r="K17" s="7">
        <f>SUMIFS(NhatKy_ViPham!K:K, NhatKy_ViPham!E:E, "10_Toan_A", NhatKy_ViPham!F:F, B17, NhatKy_ViPham!H:H, "L06")</f>
        <v>0</v>
      </c>
      <c r="L17" s="7">
        <f>SUMIFS(NhatKy_ViPham!K:K, NhatKy_ViPham!E:E, "10_Toan_A", NhatKy_ViPham!F:F, B17, NhatKy_ViPham!H:H, "L07")</f>
        <v>0</v>
      </c>
      <c r="M17" s="7">
        <f>SUMIFS(NhatKy_ViPham!K:K, NhatKy_ViPham!E:E, "10_Toan_A", NhatKy_ViPham!F:F, B17, NhatKy_ViPham!H:H, "L08")</f>
        <v>0</v>
      </c>
      <c r="N17" s="7">
        <f>SUMIFS(NhatKy_ViPham!K:K, NhatKy_ViPham!E:E, "10_Toan_A", NhatKy_ViPham!F:F, B17, NhatKy_ViPham!H:H, "L09")</f>
        <v>0</v>
      </c>
      <c r="O17" s="7">
        <f>SUMIFS(NhatKy_ViPham!K:K, NhatKy_ViPham!E:E, "10_Toan_A", NhatKy_ViPham!F:F, B17, NhatKy_ViPham!H:H, "L10")</f>
        <v>0</v>
      </c>
      <c r="P17" s="12">
        <f>SUMIFS(NhatKy_ViPham!J:J, NhatKy_ViPham!E:E, "10_Toan_A", NhatKy_ViPham!F:F, B17)</f>
        <v>0</v>
      </c>
      <c r="Q17" s="13">
        <f>SUMIFS(NhatKy_ViPham!K:K, NhatKy_ViPham!E:E, "10_Toan_A", NhatKy_ViPham!F:F, B17)</f>
        <v>0</v>
      </c>
      <c r="R17" s="7">
        <f>100 + SUMIFS(NhatKy_ViPham!J:J, NhatKy_ViPham!E:E, "10_Toan_A", NhatKy_ViPham!F:F, B17, NhatKy_ViPham!C:C, "T1") - SUMIFS(NhatKy_ViPham!K:K, NhatKy_ViPham!E:E, "10_Toan_A", NhatKy_ViPham!F:F, B17, NhatKy_ViPham!C:C, "T1")</f>
        <v>100</v>
      </c>
      <c r="S17" s="7">
        <f>100 + SUMIFS(NhatKy_ViPham!J:J, NhatKy_ViPham!E:E, "10_Toan_A", NhatKy_ViPham!F:F, B17, NhatKy_ViPham!C:C, "T2") - SUMIFS(NhatKy_ViPham!K:K, NhatKy_ViPham!E:E, "10_Toan_A", NhatKy_ViPham!F:F, B17, NhatKy_ViPham!C:C, "T2")</f>
        <v>100</v>
      </c>
      <c r="T17" s="7">
        <f>100 + SUMIFS(NhatKy_ViPham!J:J, NhatKy_ViPham!E:E, "10_Toan_A", NhatKy_ViPham!F:F, B17, NhatKy_ViPham!C:C, "T3") - SUMIFS(NhatKy_ViPham!K:K, NhatKy_ViPham!E:E, "10_Toan_A", NhatKy_ViPham!F:F, B17, NhatKy_ViPham!C:C, "T3")</f>
        <v>100</v>
      </c>
      <c r="U17" s="7">
        <f>100 + SUMIFS(NhatKy_ViPham!J:J, NhatKy_ViPham!E:E, "10_Toan_A", NhatKy_ViPham!F:F, B17, NhatKy_ViPham!C:C, "T4") - SUMIFS(NhatKy_ViPham!K:K, NhatKy_ViPham!E:E, "10_Toan_A", NhatKy_ViPham!F:F, B17, NhatKy_ViPham!C:C, "T4")</f>
        <v>100</v>
      </c>
      <c r="V17" s="7">
        <f>100 + SUMIFS(NhatKy_ViPham!J:J, NhatKy_ViPham!E:E, "10_Toan_A", NhatKy_ViPham!F:F, B17, NhatKy_ViPham!C:C, "T5") - SUMIFS(NhatKy_ViPham!K:K, NhatKy_ViPham!E:E, "10_Toan_A", NhatKy_ViPham!F:F, B17, NhatKy_ViPham!C:C, "T5")</f>
        <v>100</v>
      </c>
      <c r="W17" s="7">
        <f>100 + SUMIFS(NhatKy_ViPham!J:J, NhatKy_ViPham!E:E, "10_Toan_A", NhatKy_ViPham!F:F, B17, NhatKy_ViPham!C:C, "T6") - SUMIFS(NhatKy_ViPham!K:K, NhatKy_ViPham!E:E, "10_Toan_A", NhatKy_ViPham!F:F, B17, NhatKy_ViPham!C:C, "T6")</f>
        <v>100</v>
      </c>
      <c r="X17" s="7">
        <f>100 + SUMIFS(NhatKy_ViPham!J:J, NhatKy_ViPham!E:E, "10_Toan_A", NhatKy_ViPham!F:F, B17, NhatKy_ViPham!C:C, "T7") - SUMIFS(NhatKy_ViPham!K:K, NhatKy_ViPham!E:E, "10_Toan_A", NhatKy_ViPham!F:F, B17, NhatKy_ViPham!C:C, "T7")</f>
        <v>100</v>
      </c>
      <c r="Y17" s="7">
        <f>100 + SUMIFS(NhatKy_ViPham!J:J, NhatKy_ViPham!E:E, "10_Toan_A", NhatKy_ViPham!F:F, B17, NhatKy_ViPham!C:C, "T8") - SUMIFS(NhatKy_ViPham!K:K, NhatKy_ViPham!E:E, "10_Toan_A", NhatKy_ViPham!F:F, B17, NhatKy_ViPham!C:C, "T8")</f>
        <v>100</v>
      </c>
      <c r="Z17" s="7">
        <f>100 + SUMIFS(NhatKy_ViPham!J:J, NhatKy_ViPham!E:E, "10_Toan_A", NhatKy_ViPham!F:F, B17, NhatKy_ViPham!C:C, "T9") - SUMIFS(NhatKy_ViPham!K:K, NhatKy_ViPham!E:E, "10_Toan_A", NhatKy_ViPham!F:F, B17, NhatKy_ViPham!C:C, "T9")</f>
        <v>100</v>
      </c>
      <c r="AA17" s="7">
        <f>100 + SUMIFS(NhatKy_ViPham!J:J, NhatKy_ViPham!E:E, "10_Toan_A", NhatKy_ViPham!F:F, B17, NhatKy_ViPham!C:C, "T10") - SUMIFS(NhatKy_ViPham!K:K, NhatKy_ViPham!E:E, "10_Toan_A", NhatKy_ViPham!F:F, B17, NhatKy_ViPham!C:C, "T10")</f>
        <v>100</v>
      </c>
      <c r="AB17" s="7">
        <f>100 + SUMIFS(NhatKy_ViPham!J:J, NhatKy_ViPham!E:E, "10_Toan_A", NhatKy_ViPham!F:F, B17, NhatKy_ViPham!C:C, "T11") - SUMIFS(NhatKy_ViPham!K:K, NhatKy_ViPham!E:E, "10_Toan_A", NhatKy_ViPham!F:F, B17, NhatKy_ViPham!C:C, "T11")</f>
        <v>100</v>
      </c>
      <c r="AC17" s="7">
        <f>100 + SUMIFS(NhatKy_ViPham!J:J, NhatKy_ViPham!E:E, "10_Toan_A", NhatKy_ViPham!F:F, B17, NhatKy_ViPham!C:C, "T12") - SUMIFS(NhatKy_ViPham!K:K, NhatKy_ViPham!E:E, "10_Toan_A", NhatKy_ViPham!F:F, B17, NhatKy_ViPham!C:C, "T12")</f>
        <v>100</v>
      </c>
      <c r="AD17" s="7">
        <f>100 + SUMIFS(NhatKy_ViPham!J:J, NhatKy_ViPham!E:E, "10_Toan_A", NhatKy_ViPham!F:F, B17, NhatKy_ViPham!C:C, "T13") - SUMIFS(NhatKy_ViPham!K:K, NhatKy_ViPham!E:E, "10_Toan_A", NhatKy_ViPham!F:F, B17, NhatKy_ViPham!C:C, "T13")</f>
        <v>100</v>
      </c>
      <c r="AE17" s="7">
        <f>100 + SUMIFS(NhatKy_ViPham!J:J, NhatKy_ViPham!E:E, "10_Toan_A", NhatKy_ViPham!F:F, B17, NhatKy_ViPham!C:C, "T14") - SUMIFS(NhatKy_ViPham!K:K, NhatKy_ViPham!E:E, "10_Toan_A", NhatKy_ViPham!F:F, B17, NhatKy_ViPham!C:C, "T14")</f>
        <v>100</v>
      </c>
      <c r="AF17" s="7">
        <f>100 + SUMIFS(NhatKy_ViPham!J:J, NhatKy_ViPham!E:E, "10_Toan_A", NhatKy_ViPham!F:F, B17, NhatKy_ViPham!C:C, "T15") - SUMIFS(NhatKy_ViPham!K:K, NhatKy_ViPham!E:E, "10_Toan_A", NhatKy_ViPham!F:F, B17, NhatKy_ViPham!C:C, "T15")</f>
        <v>100</v>
      </c>
      <c r="AG17" s="7">
        <f>100 + SUMIFS(NhatKy_ViPham!J:J, NhatKy_ViPham!E:E, "10_Toan_A", NhatKy_ViPham!F:F, B17, NhatKy_ViPham!C:C, "T16") - SUMIFS(NhatKy_ViPham!K:K, NhatKy_ViPham!E:E, "10_Toan_A", NhatKy_ViPham!F:F, B17, NhatKy_ViPham!C:C, "T16")</f>
        <v>100</v>
      </c>
      <c r="AH17" s="7">
        <f>100 + SUMIFS(NhatKy_ViPham!J:J, NhatKy_ViPham!E:E, "10_Toan_A", NhatKy_ViPham!F:F, B17, NhatKy_ViPham!C:C, "T17") - SUMIFS(NhatKy_ViPham!K:K, NhatKy_ViPham!E:E, "10_Toan_A", NhatKy_ViPham!F:F, B17, NhatKy_ViPham!C:C, "T17")</f>
        <v>100</v>
      </c>
      <c r="AI17" s="7">
        <f>100 + SUMIFS(NhatKy_ViPham!J:J, NhatKy_ViPham!E:E, "10_Toan_A", NhatKy_ViPham!F:F, B17, NhatKy_ViPham!C:C, "T18") - SUMIFS(NhatKy_ViPham!K:K, NhatKy_ViPham!E:E, "10_Toan_A", NhatKy_ViPham!F:F, B17, NhatKy_ViPham!C:C, "T18")</f>
        <v>100</v>
      </c>
      <c r="AJ17" s="7">
        <f>100 + SUMIFS(NhatKy_ViPham!J:J, NhatKy_ViPham!E:E, "10_Toan_A", NhatKy_ViPham!F:F, B17, NhatKy_ViPham!C:C, "T19") - SUMIFS(NhatKy_ViPham!K:K, NhatKy_ViPham!E:E, "10_Toan_A", NhatKy_ViPham!F:F, B17, NhatKy_ViPham!C:C, "T19")</f>
        <v>100</v>
      </c>
      <c r="AK17" s="7">
        <f>100 + SUMIFS(NhatKy_ViPham!J:J, NhatKy_ViPham!E:E, "10_Toan_A", NhatKy_ViPham!F:F, B17, NhatKy_ViPham!C:C, "T20") - SUMIFS(NhatKy_ViPham!K:K, NhatKy_ViPham!E:E, "10_Toan_A", NhatKy_ViPham!F:F, B17, NhatKy_ViPham!C:C, "T20")</f>
        <v>100</v>
      </c>
      <c r="AL17" s="7">
        <f>100 + SUMIFS(NhatKy_ViPham!J:J, NhatKy_ViPham!E:E, "10_Toan_A", NhatKy_ViPham!F:F, B17, NhatKy_ViPham!C:C, "T21") - SUMIFS(NhatKy_ViPham!K:K, NhatKy_ViPham!E:E, "10_Toan_A", NhatKy_ViPham!F:F, B17, NhatKy_ViPham!C:C, "T21")</f>
        <v>100</v>
      </c>
      <c r="AM17" s="7">
        <f>100 + SUMIFS(NhatKy_ViPham!J:J, NhatKy_ViPham!E:E, "10_Toan_A", NhatKy_ViPham!F:F, B17, NhatKy_ViPham!C:C, "T22") - SUMIFS(NhatKy_ViPham!K:K, NhatKy_ViPham!E:E, "10_Toan_A", NhatKy_ViPham!F:F, B17, NhatKy_ViPham!C:C, "T22")</f>
        <v>100</v>
      </c>
      <c r="AN17" s="7">
        <f>100 + SUMIFS(NhatKy_ViPham!J:J, NhatKy_ViPham!E:E, "10_Toan_A", NhatKy_ViPham!F:F, B17, NhatKy_ViPham!C:C, "T23") - SUMIFS(NhatKy_ViPham!K:K, NhatKy_ViPham!E:E, "10_Toan_A", NhatKy_ViPham!F:F, B17, NhatKy_ViPham!C:C, "T23")</f>
        <v>100</v>
      </c>
      <c r="AO17" s="7">
        <f>100 + SUMIFS(NhatKy_ViPham!J:J, NhatKy_ViPham!E:E, "10_Toan_A", NhatKy_ViPham!F:F, B17, NhatKy_ViPham!C:C, "T24") - SUMIFS(NhatKy_ViPham!K:K, NhatKy_ViPham!E:E, "10_Toan_A", NhatKy_ViPham!F:F, B17, NhatKy_ViPham!C:C, "T24")</f>
        <v>100</v>
      </c>
      <c r="AP17" s="7">
        <f>100 + SUMIFS(NhatKy_ViPham!J:J, NhatKy_ViPham!E:E, "10_Toan_A", NhatKy_ViPham!F:F, B17, NhatKy_ViPham!C:C, "T25") - SUMIFS(NhatKy_ViPham!K:K, NhatKy_ViPham!E:E, "10_Toan_A", NhatKy_ViPham!F:F, B17, NhatKy_ViPham!C:C, "T25")</f>
        <v>100</v>
      </c>
      <c r="AQ17" s="7">
        <f>100 + SUMIFS(NhatKy_ViPham!J:J, NhatKy_ViPham!E:E, "10_Toan_A", NhatKy_ViPham!F:F, B17, NhatKy_ViPham!C:C, "T26") - SUMIFS(NhatKy_ViPham!K:K, NhatKy_ViPham!E:E, "10_Toan_A", NhatKy_ViPham!F:F, B17, NhatKy_ViPham!C:C, "T26")</f>
        <v>100</v>
      </c>
      <c r="AR17" s="7">
        <f>100 + SUMIFS(NhatKy_ViPham!J:J, NhatKy_ViPham!E:E, "10_Toan_A", NhatKy_ViPham!F:F, B17, NhatKy_ViPham!C:C, "T27") - SUMIFS(NhatKy_ViPham!K:K, NhatKy_ViPham!E:E, "10_Toan_A", NhatKy_ViPham!F:F, B17, NhatKy_ViPham!C:C, "T27")</f>
        <v>100</v>
      </c>
      <c r="AS17" s="7">
        <f>100 + SUMIFS(NhatKy_ViPham!J:J, NhatKy_ViPham!E:E, "10_Toan_A", NhatKy_ViPham!F:F, B17, NhatKy_ViPham!C:C, "T28") - SUMIFS(NhatKy_ViPham!K:K, NhatKy_ViPham!E:E, "10_Toan_A", NhatKy_ViPham!F:F, B17, NhatKy_ViPham!C:C, "T28")</f>
        <v>100</v>
      </c>
      <c r="AT17" s="7">
        <f>100 + SUMIFS(NhatKy_ViPham!J:J, NhatKy_ViPham!E:E, "10_Toan_A", NhatKy_ViPham!F:F, B17, NhatKy_ViPham!C:C, "T29") - SUMIFS(NhatKy_ViPham!K:K, NhatKy_ViPham!E:E, "10_Toan_A", NhatKy_ViPham!F:F, B17, NhatKy_ViPham!C:C, "T29")</f>
        <v>100</v>
      </c>
      <c r="AU17" s="7">
        <f>100 + SUMIFS(NhatKy_ViPham!J:J, NhatKy_ViPham!E:E, "10_Toan_A", NhatKy_ViPham!F:F, B17, NhatKy_ViPham!C:C, "T30") - SUMIFS(NhatKy_ViPham!K:K, NhatKy_ViPham!E:E, "10_Toan_A", NhatKy_ViPham!F:F, B17, NhatKy_ViPham!C:C, "T30")</f>
        <v>100</v>
      </c>
      <c r="AV17" s="7">
        <f>100 + SUMIFS(NhatKy_ViPham!J:J, NhatKy_ViPham!E:E, "10_Toan_A", NhatKy_ViPham!F:F, B17, NhatKy_ViPham!C:C, "T31") - SUMIFS(NhatKy_ViPham!K:K, NhatKy_ViPham!E:E, "10_Toan_A", NhatKy_ViPham!F:F, B17, NhatKy_ViPham!C:C, "T31")</f>
        <v>100</v>
      </c>
      <c r="AW17" s="7">
        <f>100 + SUMIFS(NhatKy_ViPham!J:J, NhatKy_ViPham!E:E, "10_Toan_A", NhatKy_ViPham!F:F, B17, NhatKy_ViPham!C:C, "T32") - SUMIFS(NhatKy_ViPham!K:K, NhatKy_ViPham!E:E, "10_Toan_A", NhatKy_ViPham!F:F, B17, NhatKy_ViPham!C:C, "T32")</f>
        <v>100</v>
      </c>
      <c r="AX17" s="7">
        <f>100 + SUMIFS(NhatKy_ViPham!J:J, NhatKy_ViPham!E:E, "10_Toan_A", NhatKy_ViPham!F:F, B17, NhatKy_ViPham!C:C, "T33") - SUMIFS(NhatKy_ViPham!K:K, NhatKy_ViPham!E:E, "10_Toan_A", NhatKy_ViPham!F:F, B17, NhatKy_ViPham!C:C, "T33")</f>
        <v>100</v>
      </c>
      <c r="AY17" s="7">
        <f>100 + SUMIFS(NhatKy_ViPham!J:J, NhatKy_ViPham!E:E, "10_Toan_A", NhatKy_ViPham!F:F, B17, NhatKy_ViPham!C:C, "T34") - SUMIFS(NhatKy_ViPham!K:K, NhatKy_ViPham!E:E, "10_Toan_A", NhatKy_ViPham!F:F, B17, NhatKy_ViPham!C:C, "T34")</f>
        <v>100</v>
      </c>
      <c r="AZ17" s="7">
        <f>100 + SUMIFS(NhatKy_ViPham!J:J, NhatKy_ViPham!E:E, "10_Toan_A", NhatKy_ViPham!F:F, B17, NhatKy_ViPham!C:C, "T35") - SUMIFS(NhatKy_ViPham!K:K, NhatKy_ViPham!E:E, "10_Toan_A", NhatKy_ViPham!F:F, B17, NhatKy_ViPham!C:C, "T35")</f>
        <v>100</v>
      </c>
      <c r="BA17" s="12">
        <f t="shared" si="0"/>
        <v>100</v>
      </c>
      <c r="BB17" s="11" t="s">
        <v>430</v>
      </c>
      <c r="BC17" s="14" t="str">
        <f t="shared" si="1"/>
        <v>Tốt</v>
      </c>
      <c r="BD17" s="10" t="str">
        <f t="shared" si="2"/>
        <v>🟢 BÌNH THƯỜNG</v>
      </c>
    </row>
    <row r="18" spans="1:56" x14ac:dyDescent="0.25">
      <c r="A18" s="5">
        <v>10</v>
      </c>
      <c r="B18" s="15" t="s">
        <v>446</v>
      </c>
      <c r="C18" s="5" t="s">
        <v>447</v>
      </c>
      <c r="D18" s="5" t="s">
        <v>429</v>
      </c>
      <c r="E18" s="11" t="s">
        <v>430</v>
      </c>
      <c r="F18" s="6">
        <f>SUMIFS(NhatKy_ViPham!K:K, NhatKy_ViPham!E:E, "10_Toan_A", NhatKy_ViPham!F:F, B18, NhatKy_ViPham!H:H, "L01")</f>
        <v>0</v>
      </c>
      <c r="G18" s="6">
        <f>SUMIFS(NhatKy_ViPham!K:K, NhatKy_ViPham!E:E, "10_Toan_A", NhatKy_ViPham!F:F, B18, NhatKy_ViPham!H:H, "L02")</f>
        <v>0</v>
      </c>
      <c r="H18" s="6">
        <f>SUMIFS(NhatKy_ViPham!K:K, NhatKy_ViPham!E:E, "10_Toan_A", NhatKy_ViPham!F:F, B18, NhatKy_ViPham!H:H, "L03")</f>
        <v>0</v>
      </c>
      <c r="I18" s="6">
        <f>SUMIFS(NhatKy_ViPham!K:K, NhatKy_ViPham!E:E, "10_Toan_A", NhatKy_ViPham!F:F, B18, NhatKy_ViPham!H:H, "L04")</f>
        <v>0</v>
      </c>
      <c r="J18" s="6">
        <f>SUMIFS(NhatKy_ViPham!K:K, NhatKy_ViPham!E:E, "10_Toan_A", NhatKy_ViPham!F:F, B18, NhatKy_ViPham!H:H, "L05")</f>
        <v>0</v>
      </c>
      <c r="K18" s="6">
        <f>SUMIFS(NhatKy_ViPham!K:K, NhatKy_ViPham!E:E, "10_Toan_A", NhatKy_ViPham!F:F, B18, NhatKy_ViPham!H:H, "L06")</f>
        <v>0</v>
      </c>
      <c r="L18" s="6">
        <f>SUMIFS(NhatKy_ViPham!K:K, NhatKy_ViPham!E:E, "10_Toan_A", NhatKy_ViPham!F:F, B18, NhatKy_ViPham!H:H, "L07")</f>
        <v>0</v>
      </c>
      <c r="M18" s="6">
        <f>SUMIFS(NhatKy_ViPham!K:K, NhatKy_ViPham!E:E, "10_Toan_A", NhatKy_ViPham!F:F, B18, NhatKy_ViPham!H:H, "L08")</f>
        <v>0</v>
      </c>
      <c r="N18" s="6">
        <f>SUMIFS(NhatKy_ViPham!K:K, NhatKy_ViPham!E:E, "10_Toan_A", NhatKy_ViPham!F:F, B18, NhatKy_ViPham!H:H, "L09")</f>
        <v>0</v>
      </c>
      <c r="O18" s="6">
        <f>SUMIFS(NhatKy_ViPham!K:K, NhatKy_ViPham!E:E, "10_Toan_A", NhatKy_ViPham!F:F, B18, NhatKy_ViPham!H:H, "L10")</f>
        <v>0</v>
      </c>
      <c r="P18" s="12">
        <f>SUMIFS(NhatKy_ViPham!J:J, NhatKy_ViPham!E:E, "10_Toan_A", NhatKy_ViPham!F:F, B18)</f>
        <v>0</v>
      </c>
      <c r="Q18" s="13">
        <f>SUMIFS(NhatKy_ViPham!K:K, NhatKy_ViPham!E:E, "10_Toan_A", NhatKy_ViPham!F:F, B18)</f>
        <v>0</v>
      </c>
      <c r="R18" s="6">
        <f>100 + SUMIFS(NhatKy_ViPham!J:J, NhatKy_ViPham!E:E, "10_Toan_A", NhatKy_ViPham!F:F, B18, NhatKy_ViPham!C:C, "T1") - SUMIFS(NhatKy_ViPham!K:K, NhatKy_ViPham!E:E, "10_Toan_A", NhatKy_ViPham!F:F, B18, NhatKy_ViPham!C:C, "T1")</f>
        <v>100</v>
      </c>
      <c r="S18" s="6">
        <f>100 + SUMIFS(NhatKy_ViPham!J:J, NhatKy_ViPham!E:E, "10_Toan_A", NhatKy_ViPham!F:F, B18, NhatKy_ViPham!C:C, "T2") - SUMIFS(NhatKy_ViPham!K:K, NhatKy_ViPham!E:E, "10_Toan_A", NhatKy_ViPham!F:F, B18, NhatKy_ViPham!C:C, "T2")</f>
        <v>100</v>
      </c>
      <c r="T18" s="6">
        <f>100 + SUMIFS(NhatKy_ViPham!J:J, NhatKy_ViPham!E:E, "10_Toan_A", NhatKy_ViPham!F:F, B18, NhatKy_ViPham!C:C, "T3") - SUMIFS(NhatKy_ViPham!K:K, NhatKy_ViPham!E:E, "10_Toan_A", NhatKy_ViPham!F:F, B18, NhatKy_ViPham!C:C, "T3")</f>
        <v>100</v>
      </c>
      <c r="U18" s="6">
        <f>100 + SUMIFS(NhatKy_ViPham!J:J, NhatKy_ViPham!E:E, "10_Toan_A", NhatKy_ViPham!F:F, B18, NhatKy_ViPham!C:C, "T4") - SUMIFS(NhatKy_ViPham!K:K, NhatKy_ViPham!E:E, "10_Toan_A", NhatKy_ViPham!F:F, B18, NhatKy_ViPham!C:C, "T4")</f>
        <v>100</v>
      </c>
      <c r="V18" s="6">
        <f>100 + SUMIFS(NhatKy_ViPham!J:J, NhatKy_ViPham!E:E, "10_Toan_A", NhatKy_ViPham!F:F, B18, NhatKy_ViPham!C:C, "T5") - SUMIFS(NhatKy_ViPham!K:K, NhatKy_ViPham!E:E, "10_Toan_A", NhatKy_ViPham!F:F, B18, NhatKy_ViPham!C:C, "T5")</f>
        <v>100</v>
      </c>
      <c r="W18" s="6">
        <f>100 + SUMIFS(NhatKy_ViPham!J:J, NhatKy_ViPham!E:E, "10_Toan_A", NhatKy_ViPham!F:F, B18, NhatKy_ViPham!C:C, "T6") - SUMIFS(NhatKy_ViPham!K:K, NhatKy_ViPham!E:E, "10_Toan_A", NhatKy_ViPham!F:F, B18, NhatKy_ViPham!C:C, "T6")</f>
        <v>100</v>
      </c>
      <c r="X18" s="6">
        <f>100 + SUMIFS(NhatKy_ViPham!J:J, NhatKy_ViPham!E:E, "10_Toan_A", NhatKy_ViPham!F:F, B18, NhatKy_ViPham!C:C, "T7") - SUMIFS(NhatKy_ViPham!K:K, NhatKy_ViPham!E:E, "10_Toan_A", NhatKy_ViPham!F:F, B18, NhatKy_ViPham!C:C, "T7")</f>
        <v>100</v>
      </c>
      <c r="Y18" s="6">
        <f>100 + SUMIFS(NhatKy_ViPham!J:J, NhatKy_ViPham!E:E, "10_Toan_A", NhatKy_ViPham!F:F, B18, NhatKy_ViPham!C:C, "T8") - SUMIFS(NhatKy_ViPham!K:K, NhatKy_ViPham!E:E, "10_Toan_A", NhatKy_ViPham!F:F, B18, NhatKy_ViPham!C:C, "T8")</f>
        <v>100</v>
      </c>
      <c r="Z18" s="6">
        <f>100 + SUMIFS(NhatKy_ViPham!J:J, NhatKy_ViPham!E:E, "10_Toan_A", NhatKy_ViPham!F:F, B18, NhatKy_ViPham!C:C, "T9") - SUMIFS(NhatKy_ViPham!K:K, NhatKy_ViPham!E:E, "10_Toan_A", NhatKy_ViPham!F:F, B18, NhatKy_ViPham!C:C, "T9")</f>
        <v>100</v>
      </c>
      <c r="AA18" s="6">
        <f>100 + SUMIFS(NhatKy_ViPham!J:J, NhatKy_ViPham!E:E, "10_Toan_A", NhatKy_ViPham!F:F, B18, NhatKy_ViPham!C:C, "T10") - SUMIFS(NhatKy_ViPham!K:K, NhatKy_ViPham!E:E, "10_Toan_A", NhatKy_ViPham!F:F, B18, NhatKy_ViPham!C:C, "T10")</f>
        <v>100</v>
      </c>
      <c r="AB18" s="6">
        <f>100 + SUMIFS(NhatKy_ViPham!J:J, NhatKy_ViPham!E:E, "10_Toan_A", NhatKy_ViPham!F:F, B18, NhatKy_ViPham!C:C, "T11") - SUMIFS(NhatKy_ViPham!K:K, NhatKy_ViPham!E:E, "10_Toan_A", NhatKy_ViPham!F:F, B18, NhatKy_ViPham!C:C, "T11")</f>
        <v>100</v>
      </c>
      <c r="AC18" s="6">
        <f>100 + SUMIFS(NhatKy_ViPham!J:J, NhatKy_ViPham!E:E, "10_Toan_A", NhatKy_ViPham!F:F, B18, NhatKy_ViPham!C:C, "T12") - SUMIFS(NhatKy_ViPham!K:K, NhatKy_ViPham!E:E, "10_Toan_A", NhatKy_ViPham!F:F, B18, NhatKy_ViPham!C:C, "T12")</f>
        <v>100</v>
      </c>
      <c r="AD18" s="6">
        <f>100 + SUMIFS(NhatKy_ViPham!J:J, NhatKy_ViPham!E:E, "10_Toan_A", NhatKy_ViPham!F:F, B18, NhatKy_ViPham!C:C, "T13") - SUMIFS(NhatKy_ViPham!K:K, NhatKy_ViPham!E:E, "10_Toan_A", NhatKy_ViPham!F:F, B18, NhatKy_ViPham!C:C, "T13")</f>
        <v>100</v>
      </c>
      <c r="AE18" s="6">
        <f>100 + SUMIFS(NhatKy_ViPham!J:J, NhatKy_ViPham!E:E, "10_Toan_A", NhatKy_ViPham!F:F, B18, NhatKy_ViPham!C:C, "T14") - SUMIFS(NhatKy_ViPham!K:K, NhatKy_ViPham!E:E, "10_Toan_A", NhatKy_ViPham!F:F, B18, NhatKy_ViPham!C:C, "T14")</f>
        <v>100</v>
      </c>
      <c r="AF18" s="6">
        <f>100 + SUMIFS(NhatKy_ViPham!J:J, NhatKy_ViPham!E:E, "10_Toan_A", NhatKy_ViPham!F:F, B18, NhatKy_ViPham!C:C, "T15") - SUMIFS(NhatKy_ViPham!K:K, NhatKy_ViPham!E:E, "10_Toan_A", NhatKy_ViPham!F:F, B18, NhatKy_ViPham!C:C, "T15")</f>
        <v>100</v>
      </c>
      <c r="AG18" s="6">
        <f>100 + SUMIFS(NhatKy_ViPham!J:J, NhatKy_ViPham!E:E, "10_Toan_A", NhatKy_ViPham!F:F, B18, NhatKy_ViPham!C:C, "T16") - SUMIFS(NhatKy_ViPham!K:K, NhatKy_ViPham!E:E, "10_Toan_A", NhatKy_ViPham!F:F, B18, NhatKy_ViPham!C:C, "T16")</f>
        <v>100</v>
      </c>
      <c r="AH18" s="6">
        <f>100 + SUMIFS(NhatKy_ViPham!J:J, NhatKy_ViPham!E:E, "10_Toan_A", NhatKy_ViPham!F:F, B18, NhatKy_ViPham!C:C, "T17") - SUMIFS(NhatKy_ViPham!K:K, NhatKy_ViPham!E:E, "10_Toan_A", NhatKy_ViPham!F:F, B18, NhatKy_ViPham!C:C, "T17")</f>
        <v>100</v>
      </c>
      <c r="AI18" s="6">
        <f>100 + SUMIFS(NhatKy_ViPham!J:J, NhatKy_ViPham!E:E, "10_Toan_A", NhatKy_ViPham!F:F, B18, NhatKy_ViPham!C:C, "T18") - SUMIFS(NhatKy_ViPham!K:K, NhatKy_ViPham!E:E, "10_Toan_A", NhatKy_ViPham!F:F, B18, NhatKy_ViPham!C:C, "T18")</f>
        <v>100</v>
      </c>
      <c r="AJ18" s="6">
        <f>100 + SUMIFS(NhatKy_ViPham!J:J, NhatKy_ViPham!E:E, "10_Toan_A", NhatKy_ViPham!F:F, B18, NhatKy_ViPham!C:C, "T19") - SUMIFS(NhatKy_ViPham!K:K, NhatKy_ViPham!E:E, "10_Toan_A", NhatKy_ViPham!F:F, B18, NhatKy_ViPham!C:C, "T19")</f>
        <v>100</v>
      </c>
      <c r="AK18" s="6">
        <f>100 + SUMIFS(NhatKy_ViPham!J:J, NhatKy_ViPham!E:E, "10_Toan_A", NhatKy_ViPham!F:F, B18, NhatKy_ViPham!C:C, "T20") - SUMIFS(NhatKy_ViPham!K:K, NhatKy_ViPham!E:E, "10_Toan_A", NhatKy_ViPham!F:F, B18, NhatKy_ViPham!C:C, "T20")</f>
        <v>100</v>
      </c>
      <c r="AL18" s="6">
        <f>100 + SUMIFS(NhatKy_ViPham!J:J, NhatKy_ViPham!E:E, "10_Toan_A", NhatKy_ViPham!F:F, B18, NhatKy_ViPham!C:C, "T21") - SUMIFS(NhatKy_ViPham!K:K, NhatKy_ViPham!E:E, "10_Toan_A", NhatKy_ViPham!F:F, B18, NhatKy_ViPham!C:C, "T21")</f>
        <v>100</v>
      </c>
      <c r="AM18" s="6">
        <f>100 + SUMIFS(NhatKy_ViPham!J:J, NhatKy_ViPham!E:E, "10_Toan_A", NhatKy_ViPham!F:F, B18, NhatKy_ViPham!C:C, "T22") - SUMIFS(NhatKy_ViPham!K:K, NhatKy_ViPham!E:E, "10_Toan_A", NhatKy_ViPham!F:F, B18, NhatKy_ViPham!C:C, "T22")</f>
        <v>100</v>
      </c>
      <c r="AN18" s="6">
        <f>100 + SUMIFS(NhatKy_ViPham!J:J, NhatKy_ViPham!E:E, "10_Toan_A", NhatKy_ViPham!F:F, B18, NhatKy_ViPham!C:C, "T23") - SUMIFS(NhatKy_ViPham!K:K, NhatKy_ViPham!E:E, "10_Toan_A", NhatKy_ViPham!F:F, B18, NhatKy_ViPham!C:C, "T23")</f>
        <v>100</v>
      </c>
      <c r="AO18" s="6">
        <f>100 + SUMIFS(NhatKy_ViPham!J:J, NhatKy_ViPham!E:E, "10_Toan_A", NhatKy_ViPham!F:F, B18, NhatKy_ViPham!C:C, "T24") - SUMIFS(NhatKy_ViPham!K:K, NhatKy_ViPham!E:E, "10_Toan_A", NhatKy_ViPham!F:F, B18, NhatKy_ViPham!C:C, "T24")</f>
        <v>100</v>
      </c>
      <c r="AP18" s="6">
        <f>100 + SUMIFS(NhatKy_ViPham!J:J, NhatKy_ViPham!E:E, "10_Toan_A", NhatKy_ViPham!F:F, B18, NhatKy_ViPham!C:C, "T25") - SUMIFS(NhatKy_ViPham!K:K, NhatKy_ViPham!E:E, "10_Toan_A", NhatKy_ViPham!F:F, B18, NhatKy_ViPham!C:C, "T25")</f>
        <v>100</v>
      </c>
      <c r="AQ18" s="6">
        <f>100 + SUMIFS(NhatKy_ViPham!J:J, NhatKy_ViPham!E:E, "10_Toan_A", NhatKy_ViPham!F:F, B18, NhatKy_ViPham!C:C, "T26") - SUMIFS(NhatKy_ViPham!K:K, NhatKy_ViPham!E:E, "10_Toan_A", NhatKy_ViPham!F:F, B18, NhatKy_ViPham!C:C, "T26")</f>
        <v>100</v>
      </c>
      <c r="AR18" s="6">
        <f>100 + SUMIFS(NhatKy_ViPham!J:J, NhatKy_ViPham!E:E, "10_Toan_A", NhatKy_ViPham!F:F, B18, NhatKy_ViPham!C:C, "T27") - SUMIFS(NhatKy_ViPham!K:K, NhatKy_ViPham!E:E, "10_Toan_A", NhatKy_ViPham!F:F, B18, NhatKy_ViPham!C:C, "T27")</f>
        <v>100</v>
      </c>
      <c r="AS18" s="6">
        <f>100 + SUMIFS(NhatKy_ViPham!J:J, NhatKy_ViPham!E:E, "10_Toan_A", NhatKy_ViPham!F:F, B18, NhatKy_ViPham!C:C, "T28") - SUMIFS(NhatKy_ViPham!K:K, NhatKy_ViPham!E:E, "10_Toan_A", NhatKy_ViPham!F:F, B18, NhatKy_ViPham!C:C, "T28")</f>
        <v>100</v>
      </c>
      <c r="AT18" s="6">
        <f>100 + SUMIFS(NhatKy_ViPham!J:J, NhatKy_ViPham!E:E, "10_Toan_A", NhatKy_ViPham!F:F, B18, NhatKy_ViPham!C:C, "T29") - SUMIFS(NhatKy_ViPham!K:K, NhatKy_ViPham!E:E, "10_Toan_A", NhatKy_ViPham!F:F, B18, NhatKy_ViPham!C:C, "T29")</f>
        <v>100</v>
      </c>
      <c r="AU18" s="6">
        <f>100 + SUMIFS(NhatKy_ViPham!J:J, NhatKy_ViPham!E:E, "10_Toan_A", NhatKy_ViPham!F:F, B18, NhatKy_ViPham!C:C, "T30") - SUMIFS(NhatKy_ViPham!K:K, NhatKy_ViPham!E:E, "10_Toan_A", NhatKy_ViPham!F:F, B18, NhatKy_ViPham!C:C, "T30")</f>
        <v>100</v>
      </c>
      <c r="AV18" s="6">
        <f>100 + SUMIFS(NhatKy_ViPham!J:J, NhatKy_ViPham!E:E, "10_Toan_A", NhatKy_ViPham!F:F, B18, NhatKy_ViPham!C:C, "T31") - SUMIFS(NhatKy_ViPham!K:K, NhatKy_ViPham!E:E, "10_Toan_A", NhatKy_ViPham!F:F, B18, NhatKy_ViPham!C:C, "T31")</f>
        <v>100</v>
      </c>
      <c r="AW18" s="6">
        <f>100 + SUMIFS(NhatKy_ViPham!J:J, NhatKy_ViPham!E:E, "10_Toan_A", NhatKy_ViPham!F:F, B18, NhatKy_ViPham!C:C, "T32") - SUMIFS(NhatKy_ViPham!K:K, NhatKy_ViPham!E:E, "10_Toan_A", NhatKy_ViPham!F:F, B18, NhatKy_ViPham!C:C, "T32")</f>
        <v>100</v>
      </c>
      <c r="AX18" s="6">
        <f>100 + SUMIFS(NhatKy_ViPham!J:J, NhatKy_ViPham!E:E, "10_Toan_A", NhatKy_ViPham!F:F, B18, NhatKy_ViPham!C:C, "T33") - SUMIFS(NhatKy_ViPham!K:K, NhatKy_ViPham!E:E, "10_Toan_A", NhatKy_ViPham!F:F, B18, NhatKy_ViPham!C:C, "T33")</f>
        <v>100</v>
      </c>
      <c r="AY18" s="6">
        <f>100 + SUMIFS(NhatKy_ViPham!J:J, NhatKy_ViPham!E:E, "10_Toan_A", NhatKy_ViPham!F:F, B18, NhatKy_ViPham!C:C, "T34") - SUMIFS(NhatKy_ViPham!K:K, NhatKy_ViPham!E:E, "10_Toan_A", NhatKy_ViPham!F:F, B18, NhatKy_ViPham!C:C, "T34")</f>
        <v>100</v>
      </c>
      <c r="AZ18" s="6">
        <f>100 + SUMIFS(NhatKy_ViPham!J:J, NhatKy_ViPham!E:E, "10_Toan_A", NhatKy_ViPham!F:F, B18, NhatKy_ViPham!C:C, "T35") - SUMIFS(NhatKy_ViPham!K:K, NhatKy_ViPham!E:E, "10_Toan_A", NhatKy_ViPham!F:F, B18, NhatKy_ViPham!C:C, "T35")</f>
        <v>100</v>
      </c>
      <c r="BA18" s="12">
        <f t="shared" si="0"/>
        <v>100</v>
      </c>
      <c r="BB18" s="11" t="s">
        <v>430</v>
      </c>
      <c r="BC18" s="16" t="str">
        <f t="shared" si="1"/>
        <v>Tốt</v>
      </c>
      <c r="BD18" s="15" t="str">
        <f t="shared" si="2"/>
        <v>🟢 BÌNH THƯỜNG</v>
      </c>
    </row>
    <row r="19" spans="1:56" x14ac:dyDescent="0.25">
      <c r="A19" s="4">
        <v>11</v>
      </c>
      <c r="B19" s="10" t="s">
        <v>448</v>
      </c>
      <c r="C19" s="4" t="s">
        <v>449</v>
      </c>
      <c r="D19" s="4" t="s">
        <v>435</v>
      </c>
      <c r="E19" s="11" t="s">
        <v>430</v>
      </c>
      <c r="F19" s="7">
        <f>SUMIFS(NhatKy_ViPham!K:K, NhatKy_ViPham!E:E, "10_Toan_A", NhatKy_ViPham!F:F, B19, NhatKy_ViPham!H:H, "L01")</f>
        <v>0</v>
      </c>
      <c r="G19" s="7">
        <f>SUMIFS(NhatKy_ViPham!K:K, NhatKy_ViPham!E:E, "10_Toan_A", NhatKy_ViPham!F:F, B19, NhatKy_ViPham!H:H, "L02")</f>
        <v>0</v>
      </c>
      <c r="H19" s="7">
        <f>SUMIFS(NhatKy_ViPham!K:K, NhatKy_ViPham!E:E, "10_Toan_A", NhatKy_ViPham!F:F, B19, NhatKy_ViPham!H:H, "L03")</f>
        <v>0</v>
      </c>
      <c r="I19" s="7">
        <f>SUMIFS(NhatKy_ViPham!K:K, NhatKy_ViPham!E:E, "10_Toan_A", NhatKy_ViPham!F:F, B19, NhatKy_ViPham!H:H, "L04")</f>
        <v>0</v>
      </c>
      <c r="J19" s="7">
        <f>SUMIFS(NhatKy_ViPham!K:K, NhatKy_ViPham!E:E, "10_Toan_A", NhatKy_ViPham!F:F, B19, NhatKy_ViPham!H:H, "L05")</f>
        <v>0</v>
      </c>
      <c r="K19" s="7">
        <f>SUMIFS(NhatKy_ViPham!K:K, NhatKy_ViPham!E:E, "10_Toan_A", NhatKy_ViPham!F:F, B19, NhatKy_ViPham!H:H, "L06")</f>
        <v>0</v>
      </c>
      <c r="L19" s="7">
        <f>SUMIFS(NhatKy_ViPham!K:K, NhatKy_ViPham!E:E, "10_Toan_A", NhatKy_ViPham!F:F, B19, NhatKy_ViPham!H:H, "L07")</f>
        <v>0</v>
      </c>
      <c r="M19" s="7">
        <f>SUMIFS(NhatKy_ViPham!K:K, NhatKy_ViPham!E:E, "10_Toan_A", NhatKy_ViPham!F:F, B19, NhatKy_ViPham!H:H, "L08")</f>
        <v>0</v>
      </c>
      <c r="N19" s="7">
        <f>SUMIFS(NhatKy_ViPham!K:K, NhatKy_ViPham!E:E, "10_Toan_A", NhatKy_ViPham!F:F, B19, NhatKy_ViPham!H:H, "L09")</f>
        <v>0</v>
      </c>
      <c r="O19" s="7">
        <f>SUMIFS(NhatKy_ViPham!K:K, NhatKy_ViPham!E:E, "10_Toan_A", NhatKy_ViPham!F:F, B19, NhatKy_ViPham!H:H, "L10")</f>
        <v>0</v>
      </c>
      <c r="P19" s="12">
        <f>SUMIFS(NhatKy_ViPham!J:J, NhatKy_ViPham!E:E, "10_Toan_A", NhatKy_ViPham!F:F, B19)</f>
        <v>0</v>
      </c>
      <c r="Q19" s="13">
        <f>SUMIFS(NhatKy_ViPham!K:K, NhatKy_ViPham!E:E, "10_Toan_A", NhatKy_ViPham!F:F, B19)</f>
        <v>0</v>
      </c>
      <c r="R19" s="7">
        <f>100 + SUMIFS(NhatKy_ViPham!J:J, NhatKy_ViPham!E:E, "10_Toan_A", NhatKy_ViPham!F:F, B19, NhatKy_ViPham!C:C, "T1") - SUMIFS(NhatKy_ViPham!K:K, NhatKy_ViPham!E:E, "10_Toan_A", NhatKy_ViPham!F:F, B19, NhatKy_ViPham!C:C, "T1")</f>
        <v>100</v>
      </c>
      <c r="S19" s="7">
        <f>100 + SUMIFS(NhatKy_ViPham!J:J, NhatKy_ViPham!E:E, "10_Toan_A", NhatKy_ViPham!F:F, B19, NhatKy_ViPham!C:C, "T2") - SUMIFS(NhatKy_ViPham!K:K, NhatKy_ViPham!E:E, "10_Toan_A", NhatKy_ViPham!F:F, B19, NhatKy_ViPham!C:C, "T2")</f>
        <v>100</v>
      </c>
      <c r="T19" s="7">
        <f>100 + SUMIFS(NhatKy_ViPham!J:J, NhatKy_ViPham!E:E, "10_Toan_A", NhatKy_ViPham!F:F, B19, NhatKy_ViPham!C:C, "T3") - SUMIFS(NhatKy_ViPham!K:K, NhatKy_ViPham!E:E, "10_Toan_A", NhatKy_ViPham!F:F, B19, NhatKy_ViPham!C:C, "T3")</f>
        <v>100</v>
      </c>
      <c r="U19" s="7">
        <f>100 + SUMIFS(NhatKy_ViPham!J:J, NhatKy_ViPham!E:E, "10_Toan_A", NhatKy_ViPham!F:F, B19, NhatKy_ViPham!C:C, "T4") - SUMIFS(NhatKy_ViPham!K:K, NhatKy_ViPham!E:E, "10_Toan_A", NhatKy_ViPham!F:F, B19, NhatKy_ViPham!C:C, "T4")</f>
        <v>100</v>
      </c>
      <c r="V19" s="7">
        <f>100 + SUMIFS(NhatKy_ViPham!J:J, NhatKy_ViPham!E:E, "10_Toan_A", NhatKy_ViPham!F:F, B19, NhatKy_ViPham!C:C, "T5") - SUMIFS(NhatKy_ViPham!K:K, NhatKy_ViPham!E:E, "10_Toan_A", NhatKy_ViPham!F:F, B19, NhatKy_ViPham!C:C, "T5")</f>
        <v>100</v>
      </c>
      <c r="W19" s="7">
        <f>100 + SUMIFS(NhatKy_ViPham!J:J, NhatKy_ViPham!E:E, "10_Toan_A", NhatKy_ViPham!F:F, B19, NhatKy_ViPham!C:C, "T6") - SUMIFS(NhatKy_ViPham!K:K, NhatKy_ViPham!E:E, "10_Toan_A", NhatKy_ViPham!F:F, B19, NhatKy_ViPham!C:C, "T6")</f>
        <v>100</v>
      </c>
      <c r="X19" s="7">
        <f>100 + SUMIFS(NhatKy_ViPham!J:J, NhatKy_ViPham!E:E, "10_Toan_A", NhatKy_ViPham!F:F, B19, NhatKy_ViPham!C:C, "T7") - SUMIFS(NhatKy_ViPham!K:K, NhatKy_ViPham!E:E, "10_Toan_A", NhatKy_ViPham!F:F, B19, NhatKy_ViPham!C:C, "T7")</f>
        <v>100</v>
      </c>
      <c r="Y19" s="7">
        <f>100 + SUMIFS(NhatKy_ViPham!J:J, NhatKy_ViPham!E:E, "10_Toan_A", NhatKy_ViPham!F:F, B19, NhatKy_ViPham!C:C, "T8") - SUMIFS(NhatKy_ViPham!K:K, NhatKy_ViPham!E:E, "10_Toan_A", NhatKy_ViPham!F:F, B19, NhatKy_ViPham!C:C, "T8")</f>
        <v>100</v>
      </c>
      <c r="Z19" s="7">
        <f>100 + SUMIFS(NhatKy_ViPham!J:J, NhatKy_ViPham!E:E, "10_Toan_A", NhatKy_ViPham!F:F, B19, NhatKy_ViPham!C:C, "T9") - SUMIFS(NhatKy_ViPham!K:K, NhatKy_ViPham!E:E, "10_Toan_A", NhatKy_ViPham!F:F, B19, NhatKy_ViPham!C:C, "T9")</f>
        <v>100</v>
      </c>
      <c r="AA19" s="7">
        <f>100 + SUMIFS(NhatKy_ViPham!J:J, NhatKy_ViPham!E:E, "10_Toan_A", NhatKy_ViPham!F:F, B19, NhatKy_ViPham!C:C, "T10") - SUMIFS(NhatKy_ViPham!K:K, NhatKy_ViPham!E:E, "10_Toan_A", NhatKy_ViPham!F:F, B19, NhatKy_ViPham!C:C, "T10")</f>
        <v>100</v>
      </c>
      <c r="AB19" s="7">
        <f>100 + SUMIFS(NhatKy_ViPham!J:J, NhatKy_ViPham!E:E, "10_Toan_A", NhatKy_ViPham!F:F, B19, NhatKy_ViPham!C:C, "T11") - SUMIFS(NhatKy_ViPham!K:K, NhatKy_ViPham!E:E, "10_Toan_A", NhatKy_ViPham!F:F, B19, NhatKy_ViPham!C:C, "T11")</f>
        <v>100</v>
      </c>
      <c r="AC19" s="7">
        <f>100 + SUMIFS(NhatKy_ViPham!J:J, NhatKy_ViPham!E:E, "10_Toan_A", NhatKy_ViPham!F:F, B19, NhatKy_ViPham!C:C, "T12") - SUMIFS(NhatKy_ViPham!K:K, NhatKy_ViPham!E:E, "10_Toan_A", NhatKy_ViPham!F:F, B19, NhatKy_ViPham!C:C, "T12")</f>
        <v>100</v>
      </c>
      <c r="AD19" s="7">
        <f>100 + SUMIFS(NhatKy_ViPham!J:J, NhatKy_ViPham!E:E, "10_Toan_A", NhatKy_ViPham!F:F, B19, NhatKy_ViPham!C:C, "T13") - SUMIFS(NhatKy_ViPham!K:K, NhatKy_ViPham!E:E, "10_Toan_A", NhatKy_ViPham!F:F, B19, NhatKy_ViPham!C:C, "T13")</f>
        <v>100</v>
      </c>
      <c r="AE19" s="7">
        <f>100 + SUMIFS(NhatKy_ViPham!J:J, NhatKy_ViPham!E:E, "10_Toan_A", NhatKy_ViPham!F:F, B19, NhatKy_ViPham!C:C, "T14") - SUMIFS(NhatKy_ViPham!K:K, NhatKy_ViPham!E:E, "10_Toan_A", NhatKy_ViPham!F:F, B19, NhatKy_ViPham!C:C, "T14")</f>
        <v>100</v>
      </c>
      <c r="AF19" s="7">
        <f>100 + SUMIFS(NhatKy_ViPham!J:J, NhatKy_ViPham!E:E, "10_Toan_A", NhatKy_ViPham!F:F, B19, NhatKy_ViPham!C:C, "T15") - SUMIFS(NhatKy_ViPham!K:K, NhatKy_ViPham!E:E, "10_Toan_A", NhatKy_ViPham!F:F, B19, NhatKy_ViPham!C:C, "T15")</f>
        <v>100</v>
      </c>
      <c r="AG19" s="7">
        <f>100 + SUMIFS(NhatKy_ViPham!J:J, NhatKy_ViPham!E:E, "10_Toan_A", NhatKy_ViPham!F:F, B19, NhatKy_ViPham!C:C, "T16") - SUMIFS(NhatKy_ViPham!K:K, NhatKy_ViPham!E:E, "10_Toan_A", NhatKy_ViPham!F:F, B19, NhatKy_ViPham!C:C, "T16")</f>
        <v>100</v>
      </c>
      <c r="AH19" s="7">
        <f>100 + SUMIFS(NhatKy_ViPham!J:J, NhatKy_ViPham!E:E, "10_Toan_A", NhatKy_ViPham!F:F, B19, NhatKy_ViPham!C:C, "T17") - SUMIFS(NhatKy_ViPham!K:K, NhatKy_ViPham!E:E, "10_Toan_A", NhatKy_ViPham!F:F, B19, NhatKy_ViPham!C:C, "T17")</f>
        <v>100</v>
      </c>
      <c r="AI19" s="7">
        <f>100 + SUMIFS(NhatKy_ViPham!J:J, NhatKy_ViPham!E:E, "10_Toan_A", NhatKy_ViPham!F:F, B19, NhatKy_ViPham!C:C, "T18") - SUMIFS(NhatKy_ViPham!K:K, NhatKy_ViPham!E:E, "10_Toan_A", NhatKy_ViPham!F:F, B19, NhatKy_ViPham!C:C, "T18")</f>
        <v>100</v>
      </c>
      <c r="AJ19" s="7">
        <f>100 + SUMIFS(NhatKy_ViPham!J:J, NhatKy_ViPham!E:E, "10_Toan_A", NhatKy_ViPham!F:F, B19, NhatKy_ViPham!C:C, "T19") - SUMIFS(NhatKy_ViPham!K:K, NhatKy_ViPham!E:E, "10_Toan_A", NhatKy_ViPham!F:F, B19, NhatKy_ViPham!C:C, "T19")</f>
        <v>100</v>
      </c>
      <c r="AK19" s="7">
        <f>100 + SUMIFS(NhatKy_ViPham!J:J, NhatKy_ViPham!E:E, "10_Toan_A", NhatKy_ViPham!F:F, B19, NhatKy_ViPham!C:C, "T20") - SUMIFS(NhatKy_ViPham!K:K, NhatKy_ViPham!E:E, "10_Toan_A", NhatKy_ViPham!F:F, B19, NhatKy_ViPham!C:C, "T20")</f>
        <v>100</v>
      </c>
      <c r="AL19" s="7">
        <f>100 + SUMIFS(NhatKy_ViPham!J:J, NhatKy_ViPham!E:E, "10_Toan_A", NhatKy_ViPham!F:F, B19, NhatKy_ViPham!C:C, "T21") - SUMIFS(NhatKy_ViPham!K:K, NhatKy_ViPham!E:E, "10_Toan_A", NhatKy_ViPham!F:F, B19, NhatKy_ViPham!C:C, "T21")</f>
        <v>100</v>
      </c>
      <c r="AM19" s="7">
        <f>100 + SUMIFS(NhatKy_ViPham!J:J, NhatKy_ViPham!E:E, "10_Toan_A", NhatKy_ViPham!F:F, B19, NhatKy_ViPham!C:C, "T22") - SUMIFS(NhatKy_ViPham!K:K, NhatKy_ViPham!E:E, "10_Toan_A", NhatKy_ViPham!F:F, B19, NhatKy_ViPham!C:C, "T22")</f>
        <v>100</v>
      </c>
      <c r="AN19" s="7">
        <f>100 + SUMIFS(NhatKy_ViPham!J:J, NhatKy_ViPham!E:E, "10_Toan_A", NhatKy_ViPham!F:F, B19, NhatKy_ViPham!C:C, "T23") - SUMIFS(NhatKy_ViPham!K:K, NhatKy_ViPham!E:E, "10_Toan_A", NhatKy_ViPham!F:F, B19, NhatKy_ViPham!C:C, "T23")</f>
        <v>100</v>
      </c>
      <c r="AO19" s="7">
        <f>100 + SUMIFS(NhatKy_ViPham!J:J, NhatKy_ViPham!E:E, "10_Toan_A", NhatKy_ViPham!F:F, B19, NhatKy_ViPham!C:C, "T24") - SUMIFS(NhatKy_ViPham!K:K, NhatKy_ViPham!E:E, "10_Toan_A", NhatKy_ViPham!F:F, B19, NhatKy_ViPham!C:C, "T24")</f>
        <v>100</v>
      </c>
      <c r="AP19" s="7">
        <f>100 + SUMIFS(NhatKy_ViPham!J:J, NhatKy_ViPham!E:E, "10_Toan_A", NhatKy_ViPham!F:F, B19, NhatKy_ViPham!C:C, "T25") - SUMIFS(NhatKy_ViPham!K:K, NhatKy_ViPham!E:E, "10_Toan_A", NhatKy_ViPham!F:F, B19, NhatKy_ViPham!C:C, "T25")</f>
        <v>100</v>
      </c>
      <c r="AQ19" s="7">
        <f>100 + SUMIFS(NhatKy_ViPham!J:J, NhatKy_ViPham!E:E, "10_Toan_A", NhatKy_ViPham!F:F, B19, NhatKy_ViPham!C:C, "T26") - SUMIFS(NhatKy_ViPham!K:K, NhatKy_ViPham!E:E, "10_Toan_A", NhatKy_ViPham!F:F, B19, NhatKy_ViPham!C:C, "T26")</f>
        <v>100</v>
      </c>
      <c r="AR19" s="7">
        <f>100 + SUMIFS(NhatKy_ViPham!J:J, NhatKy_ViPham!E:E, "10_Toan_A", NhatKy_ViPham!F:F, B19, NhatKy_ViPham!C:C, "T27") - SUMIFS(NhatKy_ViPham!K:K, NhatKy_ViPham!E:E, "10_Toan_A", NhatKy_ViPham!F:F, B19, NhatKy_ViPham!C:C, "T27")</f>
        <v>100</v>
      </c>
      <c r="AS19" s="7">
        <f>100 + SUMIFS(NhatKy_ViPham!J:J, NhatKy_ViPham!E:E, "10_Toan_A", NhatKy_ViPham!F:F, B19, NhatKy_ViPham!C:C, "T28") - SUMIFS(NhatKy_ViPham!K:K, NhatKy_ViPham!E:E, "10_Toan_A", NhatKy_ViPham!F:F, B19, NhatKy_ViPham!C:C, "T28")</f>
        <v>100</v>
      </c>
      <c r="AT19" s="7">
        <f>100 + SUMIFS(NhatKy_ViPham!J:J, NhatKy_ViPham!E:E, "10_Toan_A", NhatKy_ViPham!F:F, B19, NhatKy_ViPham!C:C, "T29") - SUMIFS(NhatKy_ViPham!K:K, NhatKy_ViPham!E:E, "10_Toan_A", NhatKy_ViPham!F:F, B19, NhatKy_ViPham!C:C, "T29")</f>
        <v>100</v>
      </c>
      <c r="AU19" s="7">
        <f>100 + SUMIFS(NhatKy_ViPham!J:J, NhatKy_ViPham!E:E, "10_Toan_A", NhatKy_ViPham!F:F, B19, NhatKy_ViPham!C:C, "T30") - SUMIFS(NhatKy_ViPham!K:K, NhatKy_ViPham!E:E, "10_Toan_A", NhatKy_ViPham!F:F, B19, NhatKy_ViPham!C:C, "T30")</f>
        <v>100</v>
      </c>
      <c r="AV19" s="7">
        <f>100 + SUMIFS(NhatKy_ViPham!J:J, NhatKy_ViPham!E:E, "10_Toan_A", NhatKy_ViPham!F:F, B19, NhatKy_ViPham!C:C, "T31") - SUMIFS(NhatKy_ViPham!K:K, NhatKy_ViPham!E:E, "10_Toan_A", NhatKy_ViPham!F:F, B19, NhatKy_ViPham!C:C, "T31")</f>
        <v>100</v>
      </c>
      <c r="AW19" s="7">
        <f>100 + SUMIFS(NhatKy_ViPham!J:J, NhatKy_ViPham!E:E, "10_Toan_A", NhatKy_ViPham!F:F, B19, NhatKy_ViPham!C:C, "T32") - SUMIFS(NhatKy_ViPham!K:K, NhatKy_ViPham!E:E, "10_Toan_A", NhatKy_ViPham!F:F, B19, NhatKy_ViPham!C:C, "T32")</f>
        <v>100</v>
      </c>
      <c r="AX19" s="7">
        <f>100 + SUMIFS(NhatKy_ViPham!J:J, NhatKy_ViPham!E:E, "10_Toan_A", NhatKy_ViPham!F:F, B19, NhatKy_ViPham!C:C, "T33") - SUMIFS(NhatKy_ViPham!K:K, NhatKy_ViPham!E:E, "10_Toan_A", NhatKy_ViPham!F:F, B19, NhatKy_ViPham!C:C, "T33")</f>
        <v>100</v>
      </c>
      <c r="AY19" s="7">
        <f>100 + SUMIFS(NhatKy_ViPham!J:J, NhatKy_ViPham!E:E, "10_Toan_A", NhatKy_ViPham!F:F, B19, NhatKy_ViPham!C:C, "T34") - SUMIFS(NhatKy_ViPham!K:K, NhatKy_ViPham!E:E, "10_Toan_A", NhatKy_ViPham!F:F, B19, NhatKy_ViPham!C:C, "T34")</f>
        <v>100</v>
      </c>
      <c r="AZ19" s="7">
        <f>100 + SUMIFS(NhatKy_ViPham!J:J, NhatKy_ViPham!E:E, "10_Toan_A", NhatKy_ViPham!F:F, B19, NhatKy_ViPham!C:C, "T35") - SUMIFS(NhatKy_ViPham!K:K, NhatKy_ViPham!E:E, "10_Toan_A", NhatKy_ViPham!F:F, B19, NhatKy_ViPham!C:C, "T35")</f>
        <v>100</v>
      </c>
      <c r="BA19" s="12">
        <f t="shared" si="0"/>
        <v>100</v>
      </c>
      <c r="BB19" s="11" t="s">
        <v>430</v>
      </c>
      <c r="BC19" s="14" t="str">
        <f t="shared" si="1"/>
        <v>Tốt</v>
      </c>
      <c r="BD19" s="10" t="str">
        <f t="shared" si="2"/>
        <v>🟢 BÌNH THƯỜNG</v>
      </c>
    </row>
    <row r="20" spans="1:56" x14ac:dyDescent="0.25">
      <c r="A20" s="5">
        <v>12</v>
      </c>
      <c r="B20" s="15" t="s">
        <v>450</v>
      </c>
      <c r="C20" s="5" t="s">
        <v>451</v>
      </c>
      <c r="D20" s="5" t="s">
        <v>435</v>
      </c>
      <c r="E20" s="11" t="s">
        <v>430</v>
      </c>
      <c r="F20" s="6">
        <f>SUMIFS(NhatKy_ViPham!K:K, NhatKy_ViPham!E:E, "10_Toan_A", NhatKy_ViPham!F:F, B20, NhatKy_ViPham!H:H, "L01")</f>
        <v>0</v>
      </c>
      <c r="G20" s="6">
        <f>SUMIFS(NhatKy_ViPham!K:K, NhatKy_ViPham!E:E, "10_Toan_A", NhatKy_ViPham!F:F, B20, NhatKy_ViPham!H:H, "L02")</f>
        <v>0</v>
      </c>
      <c r="H20" s="6">
        <f>SUMIFS(NhatKy_ViPham!K:K, NhatKy_ViPham!E:E, "10_Toan_A", NhatKy_ViPham!F:F, B20, NhatKy_ViPham!H:H, "L03")</f>
        <v>0</v>
      </c>
      <c r="I20" s="6">
        <f>SUMIFS(NhatKy_ViPham!K:K, NhatKy_ViPham!E:E, "10_Toan_A", NhatKy_ViPham!F:F, B20, NhatKy_ViPham!H:H, "L04")</f>
        <v>0</v>
      </c>
      <c r="J20" s="6">
        <f>SUMIFS(NhatKy_ViPham!K:K, NhatKy_ViPham!E:E, "10_Toan_A", NhatKy_ViPham!F:F, B20, NhatKy_ViPham!H:H, "L05")</f>
        <v>0</v>
      </c>
      <c r="K20" s="6">
        <f>SUMIFS(NhatKy_ViPham!K:K, NhatKy_ViPham!E:E, "10_Toan_A", NhatKy_ViPham!F:F, B20, NhatKy_ViPham!H:H, "L06")</f>
        <v>0</v>
      </c>
      <c r="L20" s="6">
        <f>SUMIFS(NhatKy_ViPham!K:K, NhatKy_ViPham!E:E, "10_Toan_A", NhatKy_ViPham!F:F, B20, NhatKy_ViPham!H:H, "L07")</f>
        <v>0</v>
      </c>
      <c r="M20" s="6">
        <f>SUMIFS(NhatKy_ViPham!K:K, NhatKy_ViPham!E:E, "10_Toan_A", NhatKy_ViPham!F:F, B20, NhatKy_ViPham!H:H, "L08")</f>
        <v>0</v>
      </c>
      <c r="N20" s="6">
        <f>SUMIFS(NhatKy_ViPham!K:K, NhatKy_ViPham!E:E, "10_Toan_A", NhatKy_ViPham!F:F, B20, NhatKy_ViPham!H:H, "L09")</f>
        <v>0</v>
      </c>
      <c r="O20" s="6">
        <f>SUMIFS(NhatKy_ViPham!K:K, NhatKy_ViPham!E:E, "10_Toan_A", NhatKy_ViPham!F:F, B20, NhatKy_ViPham!H:H, "L10")</f>
        <v>0</v>
      </c>
      <c r="P20" s="12">
        <f>SUMIFS(NhatKy_ViPham!J:J, NhatKy_ViPham!E:E, "10_Toan_A", NhatKy_ViPham!F:F, B20)</f>
        <v>0</v>
      </c>
      <c r="Q20" s="13">
        <f>SUMIFS(NhatKy_ViPham!K:K, NhatKy_ViPham!E:E, "10_Toan_A", NhatKy_ViPham!F:F, B20)</f>
        <v>0</v>
      </c>
      <c r="R20" s="6">
        <f>100 + SUMIFS(NhatKy_ViPham!J:J, NhatKy_ViPham!E:E, "10_Toan_A", NhatKy_ViPham!F:F, B20, NhatKy_ViPham!C:C, "T1") - SUMIFS(NhatKy_ViPham!K:K, NhatKy_ViPham!E:E, "10_Toan_A", NhatKy_ViPham!F:F, B20, NhatKy_ViPham!C:C, "T1")</f>
        <v>100</v>
      </c>
      <c r="S20" s="6">
        <f>100 + SUMIFS(NhatKy_ViPham!J:J, NhatKy_ViPham!E:E, "10_Toan_A", NhatKy_ViPham!F:F, B20, NhatKy_ViPham!C:C, "T2") - SUMIFS(NhatKy_ViPham!K:K, NhatKy_ViPham!E:E, "10_Toan_A", NhatKy_ViPham!F:F, B20, NhatKy_ViPham!C:C, "T2")</f>
        <v>100</v>
      </c>
      <c r="T20" s="6">
        <f>100 + SUMIFS(NhatKy_ViPham!J:J, NhatKy_ViPham!E:E, "10_Toan_A", NhatKy_ViPham!F:F, B20, NhatKy_ViPham!C:C, "T3") - SUMIFS(NhatKy_ViPham!K:K, NhatKy_ViPham!E:E, "10_Toan_A", NhatKy_ViPham!F:F, B20, NhatKy_ViPham!C:C, "T3")</f>
        <v>100</v>
      </c>
      <c r="U20" s="6">
        <f>100 + SUMIFS(NhatKy_ViPham!J:J, NhatKy_ViPham!E:E, "10_Toan_A", NhatKy_ViPham!F:F, B20, NhatKy_ViPham!C:C, "T4") - SUMIFS(NhatKy_ViPham!K:K, NhatKy_ViPham!E:E, "10_Toan_A", NhatKy_ViPham!F:F, B20, NhatKy_ViPham!C:C, "T4")</f>
        <v>100</v>
      </c>
      <c r="V20" s="6">
        <f>100 + SUMIFS(NhatKy_ViPham!J:J, NhatKy_ViPham!E:E, "10_Toan_A", NhatKy_ViPham!F:F, B20, NhatKy_ViPham!C:C, "T5") - SUMIFS(NhatKy_ViPham!K:K, NhatKy_ViPham!E:E, "10_Toan_A", NhatKy_ViPham!F:F, B20, NhatKy_ViPham!C:C, "T5")</f>
        <v>100</v>
      </c>
      <c r="W20" s="6">
        <f>100 + SUMIFS(NhatKy_ViPham!J:J, NhatKy_ViPham!E:E, "10_Toan_A", NhatKy_ViPham!F:F, B20, NhatKy_ViPham!C:C, "T6") - SUMIFS(NhatKy_ViPham!K:K, NhatKy_ViPham!E:E, "10_Toan_A", NhatKy_ViPham!F:F, B20, NhatKy_ViPham!C:C, "T6")</f>
        <v>100</v>
      </c>
      <c r="X20" s="6">
        <f>100 + SUMIFS(NhatKy_ViPham!J:J, NhatKy_ViPham!E:E, "10_Toan_A", NhatKy_ViPham!F:F, B20, NhatKy_ViPham!C:C, "T7") - SUMIFS(NhatKy_ViPham!K:K, NhatKy_ViPham!E:E, "10_Toan_A", NhatKy_ViPham!F:F, B20, NhatKy_ViPham!C:C, "T7")</f>
        <v>100</v>
      </c>
      <c r="Y20" s="6">
        <f>100 + SUMIFS(NhatKy_ViPham!J:J, NhatKy_ViPham!E:E, "10_Toan_A", NhatKy_ViPham!F:F, B20, NhatKy_ViPham!C:C, "T8") - SUMIFS(NhatKy_ViPham!K:K, NhatKy_ViPham!E:E, "10_Toan_A", NhatKy_ViPham!F:F, B20, NhatKy_ViPham!C:C, "T8")</f>
        <v>100</v>
      </c>
      <c r="Z20" s="6">
        <f>100 + SUMIFS(NhatKy_ViPham!J:J, NhatKy_ViPham!E:E, "10_Toan_A", NhatKy_ViPham!F:F, B20, NhatKy_ViPham!C:C, "T9") - SUMIFS(NhatKy_ViPham!K:K, NhatKy_ViPham!E:E, "10_Toan_A", NhatKy_ViPham!F:F, B20, NhatKy_ViPham!C:C, "T9")</f>
        <v>100</v>
      </c>
      <c r="AA20" s="6">
        <f>100 + SUMIFS(NhatKy_ViPham!J:J, NhatKy_ViPham!E:E, "10_Toan_A", NhatKy_ViPham!F:F, B20, NhatKy_ViPham!C:C, "T10") - SUMIFS(NhatKy_ViPham!K:K, NhatKy_ViPham!E:E, "10_Toan_A", NhatKy_ViPham!F:F, B20, NhatKy_ViPham!C:C, "T10")</f>
        <v>100</v>
      </c>
      <c r="AB20" s="6">
        <f>100 + SUMIFS(NhatKy_ViPham!J:J, NhatKy_ViPham!E:E, "10_Toan_A", NhatKy_ViPham!F:F, B20, NhatKy_ViPham!C:C, "T11") - SUMIFS(NhatKy_ViPham!K:K, NhatKy_ViPham!E:E, "10_Toan_A", NhatKy_ViPham!F:F, B20, NhatKy_ViPham!C:C, "T11")</f>
        <v>100</v>
      </c>
      <c r="AC20" s="6">
        <f>100 + SUMIFS(NhatKy_ViPham!J:J, NhatKy_ViPham!E:E, "10_Toan_A", NhatKy_ViPham!F:F, B20, NhatKy_ViPham!C:C, "T12") - SUMIFS(NhatKy_ViPham!K:K, NhatKy_ViPham!E:E, "10_Toan_A", NhatKy_ViPham!F:F, B20, NhatKy_ViPham!C:C, "T12")</f>
        <v>100</v>
      </c>
      <c r="AD20" s="6">
        <f>100 + SUMIFS(NhatKy_ViPham!J:J, NhatKy_ViPham!E:E, "10_Toan_A", NhatKy_ViPham!F:F, B20, NhatKy_ViPham!C:C, "T13") - SUMIFS(NhatKy_ViPham!K:K, NhatKy_ViPham!E:E, "10_Toan_A", NhatKy_ViPham!F:F, B20, NhatKy_ViPham!C:C, "T13")</f>
        <v>100</v>
      </c>
      <c r="AE20" s="6">
        <f>100 + SUMIFS(NhatKy_ViPham!J:J, NhatKy_ViPham!E:E, "10_Toan_A", NhatKy_ViPham!F:F, B20, NhatKy_ViPham!C:C, "T14") - SUMIFS(NhatKy_ViPham!K:K, NhatKy_ViPham!E:E, "10_Toan_A", NhatKy_ViPham!F:F, B20, NhatKy_ViPham!C:C, "T14")</f>
        <v>100</v>
      </c>
      <c r="AF20" s="6">
        <f>100 + SUMIFS(NhatKy_ViPham!J:J, NhatKy_ViPham!E:E, "10_Toan_A", NhatKy_ViPham!F:F, B20, NhatKy_ViPham!C:C, "T15") - SUMIFS(NhatKy_ViPham!K:K, NhatKy_ViPham!E:E, "10_Toan_A", NhatKy_ViPham!F:F, B20, NhatKy_ViPham!C:C, "T15")</f>
        <v>100</v>
      </c>
      <c r="AG20" s="6">
        <f>100 + SUMIFS(NhatKy_ViPham!J:J, NhatKy_ViPham!E:E, "10_Toan_A", NhatKy_ViPham!F:F, B20, NhatKy_ViPham!C:C, "T16") - SUMIFS(NhatKy_ViPham!K:K, NhatKy_ViPham!E:E, "10_Toan_A", NhatKy_ViPham!F:F, B20, NhatKy_ViPham!C:C, "T16")</f>
        <v>100</v>
      </c>
      <c r="AH20" s="6">
        <f>100 + SUMIFS(NhatKy_ViPham!J:J, NhatKy_ViPham!E:E, "10_Toan_A", NhatKy_ViPham!F:F, B20, NhatKy_ViPham!C:C, "T17") - SUMIFS(NhatKy_ViPham!K:K, NhatKy_ViPham!E:E, "10_Toan_A", NhatKy_ViPham!F:F, B20, NhatKy_ViPham!C:C, "T17")</f>
        <v>100</v>
      </c>
      <c r="AI20" s="6">
        <f>100 + SUMIFS(NhatKy_ViPham!J:J, NhatKy_ViPham!E:E, "10_Toan_A", NhatKy_ViPham!F:F, B20, NhatKy_ViPham!C:C, "T18") - SUMIFS(NhatKy_ViPham!K:K, NhatKy_ViPham!E:E, "10_Toan_A", NhatKy_ViPham!F:F, B20, NhatKy_ViPham!C:C, "T18")</f>
        <v>100</v>
      </c>
      <c r="AJ20" s="6">
        <f>100 + SUMIFS(NhatKy_ViPham!J:J, NhatKy_ViPham!E:E, "10_Toan_A", NhatKy_ViPham!F:F, B20, NhatKy_ViPham!C:C, "T19") - SUMIFS(NhatKy_ViPham!K:K, NhatKy_ViPham!E:E, "10_Toan_A", NhatKy_ViPham!F:F, B20, NhatKy_ViPham!C:C, "T19")</f>
        <v>100</v>
      </c>
      <c r="AK20" s="6">
        <f>100 + SUMIFS(NhatKy_ViPham!J:J, NhatKy_ViPham!E:E, "10_Toan_A", NhatKy_ViPham!F:F, B20, NhatKy_ViPham!C:C, "T20") - SUMIFS(NhatKy_ViPham!K:K, NhatKy_ViPham!E:E, "10_Toan_A", NhatKy_ViPham!F:F, B20, NhatKy_ViPham!C:C, "T20")</f>
        <v>100</v>
      </c>
      <c r="AL20" s="6">
        <f>100 + SUMIFS(NhatKy_ViPham!J:J, NhatKy_ViPham!E:E, "10_Toan_A", NhatKy_ViPham!F:F, B20, NhatKy_ViPham!C:C, "T21") - SUMIFS(NhatKy_ViPham!K:K, NhatKy_ViPham!E:E, "10_Toan_A", NhatKy_ViPham!F:F, B20, NhatKy_ViPham!C:C, "T21")</f>
        <v>100</v>
      </c>
      <c r="AM20" s="6">
        <f>100 + SUMIFS(NhatKy_ViPham!J:J, NhatKy_ViPham!E:E, "10_Toan_A", NhatKy_ViPham!F:F, B20, NhatKy_ViPham!C:C, "T22") - SUMIFS(NhatKy_ViPham!K:K, NhatKy_ViPham!E:E, "10_Toan_A", NhatKy_ViPham!F:F, B20, NhatKy_ViPham!C:C, "T22")</f>
        <v>100</v>
      </c>
      <c r="AN20" s="6">
        <f>100 + SUMIFS(NhatKy_ViPham!J:J, NhatKy_ViPham!E:E, "10_Toan_A", NhatKy_ViPham!F:F, B20, NhatKy_ViPham!C:C, "T23") - SUMIFS(NhatKy_ViPham!K:K, NhatKy_ViPham!E:E, "10_Toan_A", NhatKy_ViPham!F:F, B20, NhatKy_ViPham!C:C, "T23")</f>
        <v>100</v>
      </c>
      <c r="AO20" s="6">
        <f>100 + SUMIFS(NhatKy_ViPham!J:J, NhatKy_ViPham!E:E, "10_Toan_A", NhatKy_ViPham!F:F, B20, NhatKy_ViPham!C:C, "T24") - SUMIFS(NhatKy_ViPham!K:K, NhatKy_ViPham!E:E, "10_Toan_A", NhatKy_ViPham!F:F, B20, NhatKy_ViPham!C:C, "T24")</f>
        <v>100</v>
      </c>
      <c r="AP20" s="6">
        <f>100 + SUMIFS(NhatKy_ViPham!J:J, NhatKy_ViPham!E:E, "10_Toan_A", NhatKy_ViPham!F:F, B20, NhatKy_ViPham!C:C, "T25") - SUMIFS(NhatKy_ViPham!K:K, NhatKy_ViPham!E:E, "10_Toan_A", NhatKy_ViPham!F:F, B20, NhatKy_ViPham!C:C, "T25")</f>
        <v>100</v>
      </c>
      <c r="AQ20" s="6">
        <f>100 + SUMIFS(NhatKy_ViPham!J:J, NhatKy_ViPham!E:E, "10_Toan_A", NhatKy_ViPham!F:F, B20, NhatKy_ViPham!C:C, "T26") - SUMIFS(NhatKy_ViPham!K:K, NhatKy_ViPham!E:E, "10_Toan_A", NhatKy_ViPham!F:F, B20, NhatKy_ViPham!C:C, "T26")</f>
        <v>100</v>
      </c>
      <c r="AR20" s="6">
        <f>100 + SUMIFS(NhatKy_ViPham!J:J, NhatKy_ViPham!E:E, "10_Toan_A", NhatKy_ViPham!F:F, B20, NhatKy_ViPham!C:C, "T27") - SUMIFS(NhatKy_ViPham!K:K, NhatKy_ViPham!E:E, "10_Toan_A", NhatKy_ViPham!F:F, B20, NhatKy_ViPham!C:C, "T27")</f>
        <v>100</v>
      </c>
      <c r="AS20" s="6">
        <f>100 + SUMIFS(NhatKy_ViPham!J:J, NhatKy_ViPham!E:E, "10_Toan_A", NhatKy_ViPham!F:F, B20, NhatKy_ViPham!C:C, "T28") - SUMIFS(NhatKy_ViPham!K:K, NhatKy_ViPham!E:E, "10_Toan_A", NhatKy_ViPham!F:F, B20, NhatKy_ViPham!C:C, "T28")</f>
        <v>100</v>
      </c>
      <c r="AT20" s="6">
        <f>100 + SUMIFS(NhatKy_ViPham!J:J, NhatKy_ViPham!E:E, "10_Toan_A", NhatKy_ViPham!F:F, B20, NhatKy_ViPham!C:C, "T29") - SUMIFS(NhatKy_ViPham!K:K, NhatKy_ViPham!E:E, "10_Toan_A", NhatKy_ViPham!F:F, B20, NhatKy_ViPham!C:C, "T29")</f>
        <v>100</v>
      </c>
      <c r="AU20" s="6">
        <f>100 + SUMIFS(NhatKy_ViPham!J:J, NhatKy_ViPham!E:E, "10_Toan_A", NhatKy_ViPham!F:F, B20, NhatKy_ViPham!C:C, "T30") - SUMIFS(NhatKy_ViPham!K:K, NhatKy_ViPham!E:E, "10_Toan_A", NhatKy_ViPham!F:F, B20, NhatKy_ViPham!C:C, "T30")</f>
        <v>100</v>
      </c>
      <c r="AV20" s="6">
        <f>100 + SUMIFS(NhatKy_ViPham!J:J, NhatKy_ViPham!E:E, "10_Toan_A", NhatKy_ViPham!F:F, B20, NhatKy_ViPham!C:C, "T31") - SUMIFS(NhatKy_ViPham!K:K, NhatKy_ViPham!E:E, "10_Toan_A", NhatKy_ViPham!F:F, B20, NhatKy_ViPham!C:C, "T31")</f>
        <v>100</v>
      </c>
      <c r="AW20" s="6">
        <f>100 + SUMIFS(NhatKy_ViPham!J:J, NhatKy_ViPham!E:E, "10_Toan_A", NhatKy_ViPham!F:F, B20, NhatKy_ViPham!C:C, "T32") - SUMIFS(NhatKy_ViPham!K:K, NhatKy_ViPham!E:E, "10_Toan_A", NhatKy_ViPham!F:F, B20, NhatKy_ViPham!C:C, "T32")</f>
        <v>100</v>
      </c>
      <c r="AX20" s="6">
        <f>100 + SUMIFS(NhatKy_ViPham!J:J, NhatKy_ViPham!E:E, "10_Toan_A", NhatKy_ViPham!F:F, B20, NhatKy_ViPham!C:C, "T33") - SUMIFS(NhatKy_ViPham!K:K, NhatKy_ViPham!E:E, "10_Toan_A", NhatKy_ViPham!F:F, B20, NhatKy_ViPham!C:C, "T33")</f>
        <v>100</v>
      </c>
      <c r="AY20" s="6">
        <f>100 + SUMIFS(NhatKy_ViPham!J:J, NhatKy_ViPham!E:E, "10_Toan_A", NhatKy_ViPham!F:F, B20, NhatKy_ViPham!C:C, "T34") - SUMIFS(NhatKy_ViPham!K:K, NhatKy_ViPham!E:E, "10_Toan_A", NhatKy_ViPham!F:F, B20, NhatKy_ViPham!C:C, "T34")</f>
        <v>100</v>
      </c>
      <c r="AZ20" s="6">
        <f>100 + SUMIFS(NhatKy_ViPham!J:J, NhatKy_ViPham!E:E, "10_Toan_A", NhatKy_ViPham!F:F, B20, NhatKy_ViPham!C:C, "T35") - SUMIFS(NhatKy_ViPham!K:K, NhatKy_ViPham!E:E, "10_Toan_A", NhatKy_ViPham!F:F, B20, NhatKy_ViPham!C:C, "T35")</f>
        <v>100</v>
      </c>
      <c r="BA20" s="12">
        <f t="shared" si="0"/>
        <v>100</v>
      </c>
      <c r="BB20" s="11" t="s">
        <v>430</v>
      </c>
      <c r="BC20" s="16" t="str">
        <f t="shared" si="1"/>
        <v>Tốt</v>
      </c>
      <c r="BD20" s="15" t="str">
        <f t="shared" si="2"/>
        <v>🟢 BÌNH THƯỜNG</v>
      </c>
    </row>
    <row r="21" spans="1:56" x14ac:dyDescent="0.25">
      <c r="A21" s="4">
        <v>13</v>
      </c>
      <c r="B21" s="10" t="s">
        <v>452</v>
      </c>
      <c r="C21" s="4" t="s">
        <v>453</v>
      </c>
      <c r="D21" s="4" t="s">
        <v>435</v>
      </c>
      <c r="E21" s="11" t="s">
        <v>430</v>
      </c>
      <c r="F21" s="7">
        <f>SUMIFS(NhatKy_ViPham!K:K, NhatKy_ViPham!E:E, "10_Toan_A", NhatKy_ViPham!F:F, B21, NhatKy_ViPham!H:H, "L01")</f>
        <v>0</v>
      </c>
      <c r="G21" s="7">
        <f>SUMIFS(NhatKy_ViPham!K:K, NhatKy_ViPham!E:E, "10_Toan_A", NhatKy_ViPham!F:F, B21, NhatKy_ViPham!H:H, "L02")</f>
        <v>0</v>
      </c>
      <c r="H21" s="7">
        <f>SUMIFS(NhatKy_ViPham!K:K, NhatKy_ViPham!E:E, "10_Toan_A", NhatKy_ViPham!F:F, B21, NhatKy_ViPham!H:H, "L03")</f>
        <v>0</v>
      </c>
      <c r="I21" s="7">
        <f>SUMIFS(NhatKy_ViPham!K:K, NhatKy_ViPham!E:E, "10_Toan_A", NhatKy_ViPham!F:F, B21, NhatKy_ViPham!H:H, "L04")</f>
        <v>0</v>
      </c>
      <c r="J21" s="7">
        <f>SUMIFS(NhatKy_ViPham!K:K, NhatKy_ViPham!E:E, "10_Toan_A", NhatKy_ViPham!F:F, B21, NhatKy_ViPham!H:H, "L05")</f>
        <v>0</v>
      </c>
      <c r="K21" s="7">
        <f>SUMIFS(NhatKy_ViPham!K:K, NhatKy_ViPham!E:E, "10_Toan_A", NhatKy_ViPham!F:F, B21, NhatKy_ViPham!H:H, "L06")</f>
        <v>0</v>
      </c>
      <c r="L21" s="7">
        <f>SUMIFS(NhatKy_ViPham!K:K, NhatKy_ViPham!E:E, "10_Toan_A", NhatKy_ViPham!F:F, B21, NhatKy_ViPham!H:H, "L07")</f>
        <v>0</v>
      </c>
      <c r="M21" s="7">
        <f>SUMIFS(NhatKy_ViPham!K:K, NhatKy_ViPham!E:E, "10_Toan_A", NhatKy_ViPham!F:F, B21, NhatKy_ViPham!H:H, "L08")</f>
        <v>0</v>
      </c>
      <c r="N21" s="7">
        <f>SUMIFS(NhatKy_ViPham!K:K, NhatKy_ViPham!E:E, "10_Toan_A", NhatKy_ViPham!F:F, B21, NhatKy_ViPham!H:H, "L09")</f>
        <v>0</v>
      </c>
      <c r="O21" s="7">
        <f>SUMIFS(NhatKy_ViPham!K:K, NhatKy_ViPham!E:E, "10_Toan_A", NhatKy_ViPham!F:F, B21, NhatKy_ViPham!H:H, "L10")</f>
        <v>0</v>
      </c>
      <c r="P21" s="12">
        <f>SUMIFS(NhatKy_ViPham!J:J, NhatKy_ViPham!E:E, "10_Toan_A", NhatKy_ViPham!F:F, B21)</f>
        <v>0</v>
      </c>
      <c r="Q21" s="13">
        <f>SUMIFS(NhatKy_ViPham!K:K, NhatKy_ViPham!E:E, "10_Toan_A", NhatKy_ViPham!F:F, B21)</f>
        <v>0</v>
      </c>
      <c r="R21" s="7">
        <f>100 + SUMIFS(NhatKy_ViPham!J:J, NhatKy_ViPham!E:E, "10_Toan_A", NhatKy_ViPham!F:F, B21, NhatKy_ViPham!C:C, "T1") - SUMIFS(NhatKy_ViPham!K:K, NhatKy_ViPham!E:E, "10_Toan_A", NhatKy_ViPham!F:F, B21, NhatKy_ViPham!C:C, "T1")</f>
        <v>100</v>
      </c>
      <c r="S21" s="7">
        <f>100 + SUMIFS(NhatKy_ViPham!J:J, NhatKy_ViPham!E:E, "10_Toan_A", NhatKy_ViPham!F:F, B21, NhatKy_ViPham!C:C, "T2") - SUMIFS(NhatKy_ViPham!K:K, NhatKy_ViPham!E:E, "10_Toan_A", NhatKy_ViPham!F:F, B21, NhatKy_ViPham!C:C, "T2")</f>
        <v>100</v>
      </c>
      <c r="T21" s="7">
        <f>100 + SUMIFS(NhatKy_ViPham!J:J, NhatKy_ViPham!E:E, "10_Toan_A", NhatKy_ViPham!F:F, B21, NhatKy_ViPham!C:C, "T3") - SUMIFS(NhatKy_ViPham!K:K, NhatKy_ViPham!E:E, "10_Toan_A", NhatKy_ViPham!F:F, B21, NhatKy_ViPham!C:C, "T3")</f>
        <v>100</v>
      </c>
      <c r="U21" s="7">
        <f>100 + SUMIFS(NhatKy_ViPham!J:J, NhatKy_ViPham!E:E, "10_Toan_A", NhatKy_ViPham!F:F, B21, NhatKy_ViPham!C:C, "T4") - SUMIFS(NhatKy_ViPham!K:K, NhatKy_ViPham!E:E, "10_Toan_A", NhatKy_ViPham!F:F, B21, NhatKy_ViPham!C:C, "T4")</f>
        <v>100</v>
      </c>
      <c r="V21" s="7">
        <f>100 + SUMIFS(NhatKy_ViPham!J:J, NhatKy_ViPham!E:E, "10_Toan_A", NhatKy_ViPham!F:F, B21, NhatKy_ViPham!C:C, "T5") - SUMIFS(NhatKy_ViPham!K:K, NhatKy_ViPham!E:E, "10_Toan_A", NhatKy_ViPham!F:F, B21, NhatKy_ViPham!C:C, "T5")</f>
        <v>100</v>
      </c>
      <c r="W21" s="7">
        <f>100 + SUMIFS(NhatKy_ViPham!J:J, NhatKy_ViPham!E:E, "10_Toan_A", NhatKy_ViPham!F:F, B21, NhatKy_ViPham!C:C, "T6") - SUMIFS(NhatKy_ViPham!K:K, NhatKy_ViPham!E:E, "10_Toan_A", NhatKy_ViPham!F:F, B21, NhatKy_ViPham!C:C, "T6")</f>
        <v>100</v>
      </c>
      <c r="X21" s="7">
        <f>100 + SUMIFS(NhatKy_ViPham!J:J, NhatKy_ViPham!E:E, "10_Toan_A", NhatKy_ViPham!F:F, B21, NhatKy_ViPham!C:C, "T7") - SUMIFS(NhatKy_ViPham!K:K, NhatKy_ViPham!E:E, "10_Toan_A", NhatKy_ViPham!F:F, B21, NhatKy_ViPham!C:C, "T7")</f>
        <v>100</v>
      </c>
      <c r="Y21" s="7">
        <f>100 + SUMIFS(NhatKy_ViPham!J:J, NhatKy_ViPham!E:E, "10_Toan_A", NhatKy_ViPham!F:F, B21, NhatKy_ViPham!C:C, "T8") - SUMIFS(NhatKy_ViPham!K:K, NhatKy_ViPham!E:E, "10_Toan_A", NhatKy_ViPham!F:F, B21, NhatKy_ViPham!C:C, "T8")</f>
        <v>100</v>
      </c>
      <c r="Z21" s="7">
        <f>100 + SUMIFS(NhatKy_ViPham!J:J, NhatKy_ViPham!E:E, "10_Toan_A", NhatKy_ViPham!F:F, B21, NhatKy_ViPham!C:C, "T9") - SUMIFS(NhatKy_ViPham!K:K, NhatKy_ViPham!E:E, "10_Toan_A", NhatKy_ViPham!F:F, B21, NhatKy_ViPham!C:C, "T9")</f>
        <v>100</v>
      </c>
      <c r="AA21" s="7">
        <f>100 + SUMIFS(NhatKy_ViPham!J:J, NhatKy_ViPham!E:E, "10_Toan_A", NhatKy_ViPham!F:F, B21, NhatKy_ViPham!C:C, "T10") - SUMIFS(NhatKy_ViPham!K:K, NhatKy_ViPham!E:E, "10_Toan_A", NhatKy_ViPham!F:F, B21, NhatKy_ViPham!C:C, "T10")</f>
        <v>100</v>
      </c>
      <c r="AB21" s="7">
        <f>100 + SUMIFS(NhatKy_ViPham!J:J, NhatKy_ViPham!E:E, "10_Toan_A", NhatKy_ViPham!F:F, B21, NhatKy_ViPham!C:C, "T11") - SUMIFS(NhatKy_ViPham!K:K, NhatKy_ViPham!E:E, "10_Toan_A", NhatKy_ViPham!F:F, B21, NhatKy_ViPham!C:C, "T11")</f>
        <v>100</v>
      </c>
      <c r="AC21" s="7">
        <f>100 + SUMIFS(NhatKy_ViPham!J:J, NhatKy_ViPham!E:E, "10_Toan_A", NhatKy_ViPham!F:F, B21, NhatKy_ViPham!C:C, "T12") - SUMIFS(NhatKy_ViPham!K:K, NhatKy_ViPham!E:E, "10_Toan_A", NhatKy_ViPham!F:F, B21, NhatKy_ViPham!C:C, "T12")</f>
        <v>100</v>
      </c>
      <c r="AD21" s="7">
        <f>100 + SUMIFS(NhatKy_ViPham!J:J, NhatKy_ViPham!E:E, "10_Toan_A", NhatKy_ViPham!F:F, B21, NhatKy_ViPham!C:C, "T13") - SUMIFS(NhatKy_ViPham!K:K, NhatKy_ViPham!E:E, "10_Toan_A", NhatKy_ViPham!F:F, B21, NhatKy_ViPham!C:C, "T13")</f>
        <v>100</v>
      </c>
      <c r="AE21" s="7">
        <f>100 + SUMIFS(NhatKy_ViPham!J:J, NhatKy_ViPham!E:E, "10_Toan_A", NhatKy_ViPham!F:F, B21, NhatKy_ViPham!C:C, "T14") - SUMIFS(NhatKy_ViPham!K:K, NhatKy_ViPham!E:E, "10_Toan_A", NhatKy_ViPham!F:F, B21, NhatKy_ViPham!C:C, "T14")</f>
        <v>100</v>
      </c>
      <c r="AF21" s="7">
        <f>100 + SUMIFS(NhatKy_ViPham!J:J, NhatKy_ViPham!E:E, "10_Toan_A", NhatKy_ViPham!F:F, B21, NhatKy_ViPham!C:C, "T15") - SUMIFS(NhatKy_ViPham!K:K, NhatKy_ViPham!E:E, "10_Toan_A", NhatKy_ViPham!F:F, B21, NhatKy_ViPham!C:C, "T15")</f>
        <v>100</v>
      </c>
      <c r="AG21" s="7">
        <f>100 + SUMIFS(NhatKy_ViPham!J:J, NhatKy_ViPham!E:E, "10_Toan_A", NhatKy_ViPham!F:F, B21, NhatKy_ViPham!C:C, "T16") - SUMIFS(NhatKy_ViPham!K:K, NhatKy_ViPham!E:E, "10_Toan_A", NhatKy_ViPham!F:F, B21, NhatKy_ViPham!C:C, "T16")</f>
        <v>100</v>
      </c>
      <c r="AH21" s="7">
        <f>100 + SUMIFS(NhatKy_ViPham!J:J, NhatKy_ViPham!E:E, "10_Toan_A", NhatKy_ViPham!F:F, B21, NhatKy_ViPham!C:C, "T17") - SUMIFS(NhatKy_ViPham!K:K, NhatKy_ViPham!E:E, "10_Toan_A", NhatKy_ViPham!F:F, B21, NhatKy_ViPham!C:C, "T17")</f>
        <v>100</v>
      </c>
      <c r="AI21" s="7">
        <f>100 + SUMIFS(NhatKy_ViPham!J:J, NhatKy_ViPham!E:E, "10_Toan_A", NhatKy_ViPham!F:F, B21, NhatKy_ViPham!C:C, "T18") - SUMIFS(NhatKy_ViPham!K:K, NhatKy_ViPham!E:E, "10_Toan_A", NhatKy_ViPham!F:F, B21, NhatKy_ViPham!C:C, "T18")</f>
        <v>100</v>
      </c>
      <c r="AJ21" s="7">
        <f>100 + SUMIFS(NhatKy_ViPham!J:J, NhatKy_ViPham!E:E, "10_Toan_A", NhatKy_ViPham!F:F, B21, NhatKy_ViPham!C:C, "T19") - SUMIFS(NhatKy_ViPham!K:K, NhatKy_ViPham!E:E, "10_Toan_A", NhatKy_ViPham!F:F, B21, NhatKy_ViPham!C:C, "T19")</f>
        <v>100</v>
      </c>
      <c r="AK21" s="7">
        <f>100 + SUMIFS(NhatKy_ViPham!J:J, NhatKy_ViPham!E:E, "10_Toan_A", NhatKy_ViPham!F:F, B21, NhatKy_ViPham!C:C, "T20") - SUMIFS(NhatKy_ViPham!K:K, NhatKy_ViPham!E:E, "10_Toan_A", NhatKy_ViPham!F:F, B21, NhatKy_ViPham!C:C, "T20")</f>
        <v>100</v>
      </c>
      <c r="AL21" s="7">
        <f>100 + SUMIFS(NhatKy_ViPham!J:J, NhatKy_ViPham!E:E, "10_Toan_A", NhatKy_ViPham!F:F, B21, NhatKy_ViPham!C:C, "T21") - SUMIFS(NhatKy_ViPham!K:K, NhatKy_ViPham!E:E, "10_Toan_A", NhatKy_ViPham!F:F, B21, NhatKy_ViPham!C:C, "T21")</f>
        <v>100</v>
      </c>
      <c r="AM21" s="7">
        <f>100 + SUMIFS(NhatKy_ViPham!J:J, NhatKy_ViPham!E:E, "10_Toan_A", NhatKy_ViPham!F:F, B21, NhatKy_ViPham!C:C, "T22") - SUMIFS(NhatKy_ViPham!K:K, NhatKy_ViPham!E:E, "10_Toan_A", NhatKy_ViPham!F:F, B21, NhatKy_ViPham!C:C, "T22")</f>
        <v>100</v>
      </c>
      <c r="AN21" s="7">
        <f>100 + SUMIFS(NhatKy_ViPham!J:J, NhatKy_ViPham!E:E, "10_Toan_A", NhatKy_ViPham!F:F, B21, NhatKy_ViPham!C:C, "T23") - SUMIFS(NhatKy_ViPham!K:K, NhatKy_ViPham!E:E, "10_Toan_A", NhatKy_ViPham!F:F, B21, NhatKy_ViPham!C:C, "T23")</f>
        <v>100</v>
      </c>
      <c r="AO21" s="7">
        <f>100 + SUMIFS(NhatKy_ViPham!J:J, NhatKy_ViPham!E:E, "10_Toan_A", NhatKy_ViPham!F:F, B21, NhatKy_ViPham!C:C, "T24") - SUMIFS(NhatKy_ViPham!K:K, NhatKy_ViPham!E:E, "10_Toan_A", NhatKy_ViPham!F:F, B21, NhatKy_ViPham!C:C, "T24")</f>
        <v>100</v>
      </c>
      <c r="AP21" s="7">
        <f>100 + SUMIFS(NhatKy_ViPham!J:J, NhatKy_ViPham!E:E, "10_Toan_A", NhatKy_ViPham!F:F, B21, NhatKy_ViPham!C:C, "T25") - SUMIFS(NhatKy_ViPham!K:K, NhatKy_ViPham!E:E, "10_Toan_A", NhatKy_ViPham!F:F, B21, NhatKy_ViPham!C:C, "T25")</f>
        <v>100</v>
      </c>
      <c r="AQ21" s="7">
        <f>100 + SUMIFS(NhatKy_ViPham!J:J, NhatKy_ViPham!E:E, "10_Toan_A", NhatKy_ViPham!F:F, B21, NhatKy_ViPham!C:C, "T26") - SUMIFS(NhatKy_ViPham!K:K, NhatKy_ViPham!E:E, "10_Toan_A", NhatKy_ViPham!F:F, B21, NhatKy_ViPham!C:C, "T26")</f>
        <v>100</v>
      </c>
      <c r="AR21" s="7">
        <f>100 + SUMIFS(NhatKy_ViPham!J:J, NhatKy_ViPham!E:E, "10_Toan_A", NhatKy_ViPham!F:F, B21, NhatKy_ViPham!C:C, "T27") - SUMIFS(NhatKy_ViPham!K:K, NhatKy_ViPham!E:E, "10_Toan_A", NhatKy_ViPham!F:F, B21, NhatKy_ViPham!C:C, "T27")</f>
        <v>100</v>
      </c>
      <c r="AS21" s="7">
        <f>100 + SUMIFS(NhatKy_ViPham!J:J, NhatKy_ViPham!E:E, "10_Toan_A", NhatKy_ViPham!F:F, B21, NhatKy_ViPham!C:C, "T28") - SUMIFS(NhatKy_ViPham!K:K, NhatKy_ViPham!E:E, "10_Toan_A", NhatKy_ViPham!F:F, B21, NhatKy_ViPham!C:C, "T28")</f>
        <v>100</v>
      </c>
      <c r="AT21" s="7">
        <f>100 + SUMIFS(NhatKy_ViPham!J:J, NhatKy_ViPham!E:E, "10_Toan_A", NhatKy_ViPham!F:F, B21, NhatKy_ViPham!C:C, "T29") - SUMIFS(NhatKy_ViPham!K:K, NhatKy_ViPham!E:E, "10_Toan_A", NhatKy_ViPham!F:F, B21, NhatKy_ViPham!C:C, "T29")</f>
        <v>100</v>
      </c>
      <c r="AU21" s="7">
        <f>100 + SUMIFS(NhatKy_ViPham!J:J, NhatKy_ViPham!E:E, "10_Toan_A", NhatKy_ViPham!F:F, B21, NhatKy_ViPham!C:C, "T30") - SUMIFS(NhatKy_ViPham!K:K, NhatKy_ViPham!E:E, "10_Toan_A", NhatKy_ViPham!F:F, B21, NhatKy_ViPham!C:C, "T30")</f>
        <v>100</v>
      </c>
      <c r="AV21" s="7">
        <f>100 + SUMIFS(NhatKy_ViPham!J:J, NhatKy_ViPham!E:E, "10_Toan_A", NhatKy_ViPham!F:F, B21, NhatKy_ViPham!C:C, "T31") - SUMIFS(NhatKy_ViPham!K:K, NhatKy_ViPham!E:E, "10_Toan_A", NhatKy_ViPham!F:F, B21, NhatKy_ViPham!C:C, "T31")</f>
        <v>100</v>
      </c>
      <c r="AW21" s="7">
        <f>100 + SUMIFS(NhatKy_ViPham!J:J, NhatKy_ViPham!E:E, "10_Toan_A", NhatKy_ViPham!F:F, B21, NhatKy_ViPham!C:C, "T32") - SUMIFS(NhatKy_ViPham!K:K, NhatKy_ViPham!E:E, "10_Toan_A", NhatKy_ViPham!F:F, B21, NhatKy_ViPham!C:C, "T32")</f>
        <v>100</v>
      </c>
      <c r="AX21" s="7">
        <f>100 + SUMIFS(NhatKy_ViPham!J:J, NhatKy_ViPham!E:E, "10_Toan_A", NhatKy_ViPham!F:F, B21, NhatKy_ViPham!C:C, "T33") - SUMIFS(NhatKy_ViPham!K:K, NhatKy_ViPham!E:E, "10_Toan_A", NhatKy_ViPham!F:F, B21, NhatKy_ViPham!C:C, "T33")</f>
        <v>100</v>
      </c>
      <c r="AY21" s="7">
        <f>100 + SUMIFS(NhatKy_ViPham!J:J, NhatKy_ViPham!E:E, "10_Toan_A", NhatKy_ViPham!F:F, B21, NhatKy_ViPham!C:C, "T34") - SUMIFS(NhatKy_ViPham!K:K, NhatKy_ViPham!E:E, "10_Toan_A", NhatKy_ViPham!F:F, B21, NhatKy_ViPham!C:C, "T34")</f>
        <v>100</v>
      </c>
      <c r="AZ21" s="7">
        <f>100 + SUMIFS(NhatKy_ViPham!J:J, NhatKy_ViPham!E:E, "10_Toan_A", NhatKy_ViPham!F:F, B21, NhatKy_ViPham!C:C, "T35") - SUMIFS(NhatKy_ViPham!K:K, NhatKy_ViPham!E:E, "10_Toan_A", NhatKy_ViPham!F:F, B21, NhatKy_ViPham!C:C, "T35")</f>
        <v>100</v>
      </c>
      <c r="BA21" s="12">
        <f t="shared" si="0"/>
        <v>100</v>
      </c>
      <c r="BB21" s="11" t="s">
        <v>430</v>
      </c>
      <c r="BC21" s="14" t="str">
        <f t="shared" si="1"/>
        <v>Tốt</v>
      </c>
      <c r="BD21" s="10" t="str">
        <f t="shared" si="2"/>
        <v>🟢 BÌNH THƯỜNG</v>
      </c>
    </row>
    <row r="22" spans="1:56" x14ac:dyDescent="0.25">
      <c r="A22" s="5">
        <v>14</v>
      </c>
      <c r="B22" s="15" t="s">
        <v>454</v>
      </c>
      <c r="C22" s="5" t="s">
        <v>455</v>
      </c>
      <c r="D22" s="5" t="s">
        <v>435</v>
      </c>
      <c r="E22" s="11" t="s">
        <v>430</v>
      </c>
      <c r="F22" s="6">
        <f>SUMIFS(NhatKy_ViPham!K:K, NhatKy_ViPham!E:E, "10_Toan_A", NhatKy_ViPham!F:F, B22, NhatKy_ViPham!H:H, "L01")</f>
        <v>0</v>
      </c>
      <c r="G22" s="6">
        <f>SUMIFS(NhatKy_ViPham!K:K, NhatKy_ViPham!E:E, "10_Toan_A", NhatKy_ViPham!F:F, B22, NhatKy_ViPham!H:H, "L02")</f>
        <v>0</v>
      </c>
      <c r="H22" s="6">
        <f>SUMIFS(NhatKy_ViPham!K:K, NhatKy_ViPham!E:E, "10_Toan_A", NhatKy_ViPham!F:F, B22, NhatKy_ViPham!H:H, "L03")</f>
        <v>0</v>
      </c>
      <c r="I22" s="6">
        <f>SUMIFS(NhatKy_ViPham!K:K, NhatKy_ViPham!E:E, "10_Toan_A", NhatKy_ViPham!F:F, B22, NhatKy_ViPham!H:H, "L04")</f>
        <v>0</v>
      </c>
      <c r="J22" s="6">
        <f>SUMIFS(NhatKy_ViPham!K:K, NhatKy_ViPham!E:E, "10_Toan_A", NhatKy_ViPham!F:F, B22, NhatKy_ViPham!H:H, "L05")</f>
        <v>0</v>
      </c>
      <c r="K22" s="6">
        <f>SUMIFS(NhatKy_ViPham!K:K, NhatKy_ViPham!E:E, "10_Toan_A", NhatKy_ViPham!F:F, B22, NhatKy_ViPham!H:H, "L06")</f>
        <v>0</v>
      </c>
      <c r="L22" s="6">
        <f>SUMIFS(NhatKy_ViPham!K:K, NhatKy_ViPham!E:E, "10_Toan_A", NhatKy_ViPham!F:F, B22, NhatKy_ViPham!H:H, "L07")</f>
        <v>0</v>
      </c>
      <c r="M22" s="6">
        <f>SUMIFS(NhatKy_ViPham!K:K, NhatKy_ViPham!E:E, "10_Toan_A", NhatKy_ViPham!F:F, B22, NhatKy_ViPham!H:H, "L08")</f>
        <v>0</v>
      </c>
      <c r="N22" s="6">
        <f>SUMIFS(NhatKy_ViPham!K:K, NhatKy_ViPham!E:E, "10_Toan_A", NhatKy_ViPham!F:F, B22, NhatKy_ViPham!H:H, "L09")</f>
        <v>0</v>
      </c>
      <c r="O22" s="6">
        <f>SUMIFS(NhatKy_ViPham!K:K, NhatKy_ViPham!E:E, "10_Toan_A", NhatKy_ViPham!F:F, B22, NhatKy_ViPham!H:H, "L10")</f>
        <v>0</v>
      </c>
      <c r="P22" s="12">
        <f>SUMIFS(NhatKy_ViPham!J:J, NhatKy_ViPham!E:E, "10_Toan_A", NhatKy_ViPham!F:F, B22)</f>
        <v>0</v>
      </c>
      <c r="Q22" s="13">
        <f>SUMIFS(NhatKy_ViPham!K:K, NhatKy_ViPham!E:E, "10_Toan_A", NhatKy_ViPham!F:F, B22)</f>
        <v>0</v>
      </c>
      <c r="R22" s="6">
        <f>100 + SUMIFS(NhatKy_ViPham!J:J, NhatKy_ViPham!E:E, "10_Toan_A", NhatKy_ViPham!F:F, B22, NhatKy_ViPham!C:C, "T1") - SUMIFS(NhatKy_ViPham!K:K, NhatKy_ViPham!E:E, "10_Toan_A", NhatKy_ViPham!F:F, B22, NhatKy_ViPham!C:C, "T1")</f>
        <v>100</v>
      </c>
      <c r="S22" s="6">
        <f>100 + SUMIFS(NhatKy_ViPham!J:J, NhatKy_ViPham!E:E, "10_Toan_A", NhatKy_ViPham!F:F, B22, NhatKy_ViPham!C:C, "T2") - SUMIFS(NhatKy_ViPham!K:K, NhatKy_ViPham!E:E, "10_Toan_A", NhatKy_ViPham!F:F, B22, NhatKy_ViPham!C:C, "T2")</f>
        <v>100</v>
      </c>
      <c r="T22" s="6">
        <f>100 + SUMIFS(NhatKy_ViPham!J:J, NhatKy_ViPham!E:E, "10_Toan_A", NhatKy_ViPham!F:F, B22, NhatKy_ViPham!C:C, "T3") - SUMIFS(NhatKy_ViPham!K:K, NhatKy_ViPham!E:E, "10_Toan_A", NhatKy_ViPham!F:F, B22, NhatKy_ViPham!C:C, "T3")</f>
        <v>100</v>
      </c>
      <c r="U22" s="6">
        <f>100 + SUMIFS(NhatKy_ViPham!J:J, NhatKy_ViPham!E:E, "10_Toan_A", NhatKy_ViPham!F:F, B22, NhatKy_ViPham!C:C, "T4") - SUMIFS(NhatKy_ViPham!K:K, NhatKy_ViPham!E:E, "10_Toan_A", NhatKy_ViPham!F:F, B22, NhatKy_ViPham!C:C, "T4")</f>
        <v>100</v>
      </c>
      <c r="V22" s="6">
        <f>100 + SUMIFS(NhatKy_ViPham!J:J, NhatKy_ViPham!E:E, "10_Toan_A", NhatKy_ViPham!F:F, B22, NhatKy_ViPham!C:C, "T5") - SUMIFS(NhatKy_ViPham!K:K, NhatKy_ViPham!E:E, "10_Toan_A", NhatKy_ViPham!F:F, B22, NhatKy_ViPham!C:C, "T5")</f>
        <v>100</v>
      </c>
      <c r="W22" s="6">
        <f>100 + SUMIFS(NhatKy_ViPham!J:J, NhatKy_ViPham!E:E, "10_Toan_A", NhatKy_ViPham!F:F, B22, NhatKy_ViPham!C:C, "T6") - SUMIFS(NhatKy_ViPham!K:K, NhatKy_ViPham!E:E, "10_Toan_A", NhatKy_ViPham!F:F, B22, NhatKy_ViPham!C:C, "T6")</f>
        <v>100</v>
      </c>
      <c r="X22" s="6">
        <f>100 + SUMIFS(NhatKy_ViPham!J:J, NhatKy_ViPham!E:E, "10_Toan_A", NhatKy_ViPham!F:F, B22, NhatKy_ViPham!C:C, "T7") - SUMIFS(NhatKy_ViPham!K:K, NhatKy_ViPham!E:E, "10_Toan_A", NhatKy_ViPham!F:F, B22, NhatKy_ViPham!C:C, "T7")</f>
        <v>100</v>
      </c>
      <c r="Y22" s="6">
        <f>100 + SUMIFS(NhatKy_ViPham!J:J, NhatKy_ViPham!E:E, "10_Toan_A", NhatKy_ViPham!F:F, B22, NhatKy_ViPham!C:C, "T8") - SUMIFS(NhatKy_ViPham!K:K, NhatKy_ViPham!E:E, "10_Toan_A", NhatKy_ViPham!F:F, B22, NhatKy_ViPham!C:C, "T8")</f>
        <v>100</v>
      </c>
      <c r="Z22" s="6">
        <f>100 + SUMIFS(NhatKy_ViPham!J:J, NhatKy_ViPham!E:E, "10_Toan_A", NhatKy_ViPham!F:F, B22, NhatKy_ViPham!C:C, "T9") - SUMIFS(NhatKy_ViPham!K:K, NhatKy_ViPham!E:E, "10_Toan_A", NhatKy_ViPham!F:F, B22, NhatKy_ViPham!C:C, "T9")</f>
        <v>100</v>
      </c>
      <c r="AA22" s="6">
        <f>100 + SUMIFS(NhatKy_ViPham!J:J, NhatKy_ViPham!E:E, "10_Toan_A", NhatKy_ViPham!F:F, B22, NhatKy_ViPham!C:C, "T10") - SUMIFS(NhatKy_ViPham!K:K, NhatKy_ViPham!E:E, "10_Toan_A", NhatKy_ViPham!F:F, B22, NhatKy_ViPham!C:C, "T10")</f>
        <v>100</v>
      </c>
      <c r="AB22" s="6">
        <f>100 + SUMIFS(NhatKy_ViPham!J:J, NhatKy_ViPham!E:E, "10_Toan_A", NhatKy_ViPham!F:F, B22, NhatKy_ViPham!C:C, "T11") - SUMIFS(NhatKy_ViPham!K:K, NhatKy_ViPham!E:E, "10_Toan_A", NhatKy_ViPham!F:F, B22, NhatKy_ViPham!C:C, "T11")</f>
        <v>100</v>
      </c>
      <c r="AC22" s="6">
        <f>100 + SUMIFS(NhatKy_ViPham!J:J, NhatKy_ViPham!E:E, "10_Toan_A", NhatKy_ViPham!F:F, B22, NhatKy_ViPham!C:C, "T12") - SUMIFS(NhatKy_ViPham!K:K, NhatKy_ViPham!E:E, "10_Toan_A", NhatKy_ViPham!F:F, B22, NhatKy_ViPham!C:C, "T12")</f>
        <v>100</v>
      </c>
      <c r="AD22" s="6">
        <f>100 + SUMIFS(NhatKy_ViPham!J:J, NhatKy_ViPham!E:E, "10_Toan_A", NhatKy_ViPham!F:F, B22, NhatKy_ViPham!C:C, "T13") - SUMIFS(NhatKy_ViPham!K:K, NhatKy_ViPham!E:E, "10_Toan_A", NhatKy_ViPham!F:F, B22, NhatKy_ViPham!C:C, "T13")</f>
        <v>100</v>
      </c>
      <c r="AE22" s="6">
        <f>100 + SUMIFS(NhatKy_ViPham!J:J, NhatKy_ViPham!E:E, "10_Toan_A", NhatKy_ViPham!F:F, B22, NhatKy_ViPham!C:C, "T14") - SUMIFS(NhatKy_ViPham!K:K, NhatKy_ViPham!E:E, "10_Toan_A", NhatKy_ViPham!F:F, B22, NhatKy_ViPham!C:C, "T14")</f>
        <v>100</v>
      </c>
      <c r="AF22" s="6">
        <f>100 + SUMIFS(NhatKy_ViPham!J:J, NhatKy_ViPham!E:E, "10_Toan_A", NhatKy_ViPham!F:F, B22, NhatKy_ViPham!C:C, "T15") - SUMIFS(NhatKy_ViPham!K:K, NhatKy_ViPham!E:E, "10_Toan_A", NhatKy_ViPham!F:F, B22, NhatKy_ViPham!C:C, "T15")</f>
        <v>100</v>
      </c>
      <c r="AG22" s="6">
        <f>100 + SUMIFS(NhatKy_ViPham!J:J, NhatKy_ViPham!E:E, "10_Toan_A", NhatKy_ViPham!F:F, B22, NhatKy_ViPham!C:C, "T16") - SUMIFS(NhatKy_ViPham!K:K, NhatKy_ViPham!E:E, "10_Toan_A", NhatKy_ViPham!F:F, B22, NhatKy_ViPham!C:C, "T16")</f>
        <v>100</v>
      </c>
      <c r="AH22" s="6">
        <f>100 + SUMIFS(NhatKy_ViPham!J:J, NhatKy_ViPham!E:E, "10_Toan_A", NhatKy_ViPham!F:F, B22, NhatKy_ViPham!C:C, "T17") - SUMIFS(NhatKy_ViPham!K:K, NhatKy_ViPham!E:E, "10_Toan_A", NhatKy_ViPham!F:F, B22, NhatKy_ViPham!C:C, "T17")</f>
        <v>100</v>
      </c>
      <c r="AI22" s="6">
        <f>100 + SUMIFS(NhatKy_ViPham!J:J, NhatKy_ViPham!E:E, "10_Toan_A", NhatKy_ViPham!F:F, B22, NhatKy_ViPham!C:C, "T18") - SUMIFS(NhatKy_ViPham!K:K, NhatKy_ViPham!E:E, "10_Toan_A", NhatKy_ViPham!F:F, B22, NhatKy_ViPham!C:C, "T18")</f>
        <v>100</v>
      </c>
      <c r="AJ22" s="6">
        <f>100 + SUMIFS(NhatKy_ViPham!J:J, NhatKy_ViPham!E:E, "10_Toan_A", NhatKy_ViPham!F:F, B22, NhatKy_ViPham!C:C, "T19") - SUMIFS(NhatKy_ViPham!K:K, NhatKy_ViPham!E:E, "10_Toan_A", NhatKy_ViPham!F:F, B22, NhatKy_ViPham!C:C, "T19")</f>
        <v>100</v>
      </c>
      <c r="AK22" s="6">
        <f>100 + SUMIFS(NhatKy_ViPham!J:J, NhatKy_ViPham!E:E, "10_Toan_A", NhatKy_ViPham!F:F, B22, NhatKy_ViPham!C:C, "T20") - SUMIFS(NhatKy_ViPham!K:K, NhatKy_ViPham!E:E, "10_Toan_A", NhatKy_ViPham!F:F, B22, NhatKy_ViPham!C:C, "T20")</f>
        <v>100</v>
      </c>
      <c r="AL22" s="6">
        <f>100 + SUMIFS(NhatKy_ViPham!J:J, NhatKy_ViPham!E:E, "10_Toan_A", NhatKy_ViPham!F:F, B22, NhatKy_ViPham!C:C, "T21") - SUMIFS(NhatKy_ViPham!K:K, NhatKy_ViPham!E:E, "10_Toan_A", NhatKy_ViPham!F:F, B22, NhatKy_ViPham!C:C, "T21")</f>
        <v>100</v>
      </c>
      <c r="AM22" s="6">
        <f>100 + SUMIFS(NhatKy_ViPham!J:J, NhatKy_ViPham!E:E, "10_Toan_A", NhatKy_ViPham!F:F, B22, NhatKy_ViPham!C:C, "T22") - SUMIFS(NhatKy_ViPham!K:K, NhatKy_ViPham!E:E, "10_Toan_A", NhatKy_ViPham!F:F, B22, NhatKy_ViPham!C:C, "T22")</f>
        <v>100</v>
      </c>
      <c r="AN22" s="6">
        <f>100 + SUMIFS(NhatKy_ViPham!J:J, NhatKy_ViPham!E:E, "10_Toan_A", NhatKy_ViPham!F:F, B22, NhatKy_ViPham!C:C, "T23") - SUMIFS(NhatKy_ViPham!K:K, NhatKy_ViPham!E:E, "10_Toan_A", NhatKy_ViPham!F:F, B22, NhatKy_ViPham!C:C, "T23")</f>
        <v>100</v>
      </c>
      <c r="AO22" s="6">
        <f>100 + SUMIFS(NhatKy_ViPham!J:J, NhatKy_ViPham!E:E, "10_Toan_A", NhatKy_ViPham!F:F, B22, NhatKy_ViPham!C:C, "T24") - SUMIFS(NhatKy_ViPham!K:K, NhatKy_ViPham!E:E, "10_Toan_A", NhatKy_ViPham!F:F, B22, NhatKy_ViPham!C:C, "T24")</f>
        <v>100</v>
      </c>
      <c r="AP22" s="6">
        <f>100 + SUMIFS(NhatKy_ViPham!J:J, NhatKy_ViPham!E:E, "10_Toan_A", NhatKy_ViPham!F:F, B22, NhatKy_ViPham!C:C, "T25") - SUMIFS(NhatKy_ViPham!K:K, NhatKy_ViPham!E:E, "10_Toan_A", NhatKy_ViPham!F:F, B22, NhatKy_ViPham!C:C, "T25")</f>
        <v>100</v>
      </c>
      <c r="AQ22" s="6">
        <f>100 + SUMIFS(NhatKy_ViPham!J:J, NhatKy_ViPham!E:E, "10_Toan_A", NhatKy_ViPham!F:F, B22, NhatKy_ViPham!C:C, "T26") - SUMIFS(NhatKy_ViPham!K:K, NhatKy_ViPham!E:E, "10_Toan_A", NhatKy_ViPham!F:F, B22, NhatKy_ViPham!C:C, "T26")</f>
        <v>100</v>
      </c>
      <c r="AR22" s="6">
        <f>100 + SUMIFS(NhatKy_ViPham!J:J, NhatKy_ViPham!E:E, "10_Toan_A", NhatKy_ViPham!F:F, B22, NhatKy_ViPham!C:C, "T27") - SUMIFS(NhatKy_ViPham!K:K, NhatKy_ViPham!E:E, "10_Toan_A", NhatKy_ViPham!F:F, B22, NhatKy_ViPham!C:C, "T27")</f>
        <v>100</v>
      </c>
      <c r="AS22" s="6">
        <f>100 + SUMIFS(NhatKy_ViPham!J:J, NhatKy_ViPham!E:E, "10_Toan_A", NhatKy_ViPham!F:F, B22, NhatKy_ViPham!C:C, "T28") - SUMIFS(NhatKy_ViPham!K:K, NhatKy_ViPham!E:E, "10_Toan_A", NhatKy_ViPham!F:F, B22, NhatKy_ViPham!C:C, "T28")</f>
        <v>100</v>
      </c>
      <c r="AT22" s="6">
        <f>100 + SUMIFS(NhatKy_ViPham!J:J, NhatKy_ViPham!E:E, "10_Toan_A", NhatKy_ViPham!F:F, B22, NhatKy_ViPham!C:C, "T29") - SUMIFS(NhatKy_ViPham!K:K, NhatKy_ViPham!E:E, "10_Toan_A", NhatKy_ViPham!F:F, B22, NhatKy_ViPham!C:C, "T29")</f>
        <v>100</v>
      </c>
      <c r="AU22" s="6">
        <f>100 + SUMIFS(NhatKy_ViPham!J:J, NhatKy_ViPham!E:E, "10_Toan_A", NhatKy_ViPham!F:F, B22, NhatKy_ViPham!C:C, "T30") - SUMIFS(NhatKy_ViPham!K:K, NhatKy_ViPham!E:E, "10_Toan_A", NhatKy_ViPham!F:F, B22, NhatKy_ViPham!C:C, "T30")</f>
        <v>100</v>
      </c>
      <c r="AV22" s="6">
        <f>100 + SUMIFS(NhatKy_ViPham!J:J, NhatKy_ViPham!E:E, "10_Toan_A", NhatKy_ViPham!F:F, B22, NhatKy_ViPham!C:C, "T31") - SUMIFS(NhatKy_ViPham!K:K, NhatKy_ViPham!E:E, "10_Toan_A", NhatKy_ViPham!F:F, B22, NhatKy_ViPham!C:C, "T31")</f>
        <v>100</v>
      </c>
      <c r="AW22" s="6">
        <f>100 + SUMIFS(NhatKy_ViPham!J:J, NhatKy_ViPham!E:E, "10_Toan_A", NhatKy_ViPham!F:F, B22, NhatKy_ViPham!C:C, "T32") - SUMIFS(NhatKy_ViPham!K:K, NhatKy_ViPham!E:E, "10_Toan_A", NhatKy_ViPham!F:F, B22, NhatKy_ViPham!C:C, "T32")</f>
        <v>100</v>
      </c>
      <c r="AX22" s="6">
        <f>100 + SUMIFS(NhatKy_ViPham!J:J, NhatKy_ViPham!E:E, "10_Toan_A", NhatKy_ViPham!F:F, B22, NhatKy_ViPham!C:C, "T33") - SUMIFS(NhatKy_ViPham!K:K, NhatKy_ViPham!E:E, "10_Toan_A", NhatKy_ViPham!F:F, B22, NhatKy_ViPham!C:C, "T33")</f>
        <v>100</v>
      </c>
      <c r="AY22" s="6">
        <f>100 + SUMIFS(NhatKy_ViPham!J:J, NhatKy_ViPham!E:E, "10_Toan_A", NhatKy_ViPham!F:F, B22, NhatKy_ViPham!C:C, "T34") - SUMIFS(NhatKy_ViPham!K:K, NhatKy_ViPham!E:E, "10_Toan_A", NhatKy_ViPham!F:F, B22, NhatKy_ViPham!C:C, "T34")</f>
        <v>100</v>
      </c>
      <c r="AZ22" s="6">
        <f>100 + SUMIFS(NhatKy_ViPham!J:J, NhatKy_ViPham!E:E, "10_Toan_A", NhatKy_ViPham!F:F, B22, NhatKy_ViPham!C:C, "T35") - SUMIFS(NhatKy_ViPham!K:K, NhatKy_ViPham!E:E, "10_Toan_A", NhatKy_ViPham!F:F, B22, NhatKy_ViPham!C:C, "T35")</f>
        <v>100</v>
      </c>
      <c r="BA22" s="12">
        <f t="shared" si="0"/>
        <v>100</v>
      </c>
      <c r="BB22" s="11" t="s">
        <v>430</v>
      </c>
      <c r="BC22" s="16" t="str">
        <f t="shared" si="1"/>
        <v>Tốt</v>
      </c>
      <c r="BD22" s="15" t="str">
        <f t="shared" si="2"/>
        <v>🟢 BÌNH THƯỜNG</v>
      </c>
    </row>
    <row r="23" spans="1:56" x14ac:dyDescent="0.25">
      <c r="A23" s="4">
        <v>15</v>
      </c>
      <c r="B23" s="10" t="s">
        <v>456</v>
      </c>
      <c r="C23" s="4" t="s">
        <v>457</v>
      </c>
      <c r="D23" s="4" t="s">
        <v>435</v>
      </c>
      <c r="E23" s="11" t="s">
        <v>430</v>
      </c>
      <c r="F23" s="7">
        <f>SUMIFS(NhatKy_ViPham!K:K, NhatKy_ViPham!E:E, "10_Toan_A", NhatKy_ViPham!F:F, B23, NhatKy_ViPham!H:H, "L01")</f>
        <v>0</v>
      </c>
      <c r="G23" s="7">
        <f>SUMIFS(NhatKy_ViPham!K:K, NhatKy_ViPham!E:E, "10_Toan_A", NhatKy_ViPham!F:F, B23, NhatKy_ViPham!H:H, "L02")</f>
        <v>0</v>
      </c>
      <c r="H23" s="7">
        <f>SUMIFS(NhatKy_ViPham!K:K, NhatKy_ViPham!E:E, "10_Toan_A", NhatKy_ViPham!F:F, B23, NhatKy_ViPham!H:H, "L03")</f>
        <v>0</v>
      </c>
      <c r="I23" s="7">
        <f>SUMIFS(NhatKy_ViPham!K:K, NhatKy_ViPham!E:E, "10_Toan_A", NhatKy_ViPham!F:F, B23, NhatKy_ViPham!H:H, "L04")</f>
        <v>0</v>
      </c>
      <c r="J23" s="7">
        <f>SUMIFS(NhatKy_ViPham!K:K, NhatKy_ViPham!E:E, "10_Toan_A", NhatKy_ViPham!F:F, B23, NhatKy_ViPham!H:H, "L05")</f>
        <v>0</v>
      </c>
      <c r="K23" s="7">
        <f>SUMIFS(NhatKy_ViPham!K:K, NhatKy_ViPham!E:E, "10_Toan_A", NhatKy_ViPham!F:F, B23, NhatKy_ViPham!H:H, "L06")</f>
        <v>0</v>
      </c>
      <c r="L23" s="7">
        <f>SUMIFS(NhatKy_ViPham!K:K, NhatKy_ViPham!E:E, "10_Toan_A", NhatKy_ViPham!F:F, B23, NhatKy_ViPham!H:H, "L07")</f>
        <v>0</v>
      </c>
      <c r="M23" s="7">
        <f>SUMIFS(NhatKy_ViPham!K:K, NhatKy_ViPham!E:E, "10_Toan_A", NhatKy_ViPham!F:F, B23, NhatKy_ViPham!H:H, "L08")</f>
        <v>0</v>
      </c>
      <c r="N23" s="7">
        <f>SUMIFS(NhatKy_ViPham!K:K, NhatKy_ViPham!E:E, "10_Toan_A", NhatKy_ViPham!F:F, B23, NhatKy_ViPham!H:H, "L09")</f>
        <v>0</v>
      </c>
      <c r="O23" s="7">
        <f>SUMIFS(NhatKy_ViPham!K:K, NhatKy_ViPham!E:E, "10_Toan_A", NhatKy_ViPham!F:F, B23, NhatKy_ViPham!H:H, "L10")</f>
        <v>0</v>
      </c>
      <c r="P23" s="12">
        <f>SUMIFS(NhatKy_ViPham!J:J, NhatKy_ViPham!E:E, "10_Toan_A", NhatKy_ViPham!F:F, B23)</f>
        <v>0</v>
      </c>
      <c r="Q23" s="13">
        <f>SUMIFS(NhatKy_ViPham!K:K, NhatKy_ViPham!E:E, "10_Toan_A", NhatKy_ViPham!F:F, B23)</f>
        <v>0</v>
      </c>
      <c r="R23" s="7">
        <f>100 + SUMIFS(NhatKy_ViPham!J:J, NhatKy_ViPham!E:E, "10_Toan_A", NhatKy_ViPham!F:F, B23, NhatKy_ViPham!C:C, "T1") - SUMIFS(NhatKy_ViPham!K:K, NhatKy_ViPham!E:E, "10_Toan_A", NhatKy_ViPham!F:F, B23, NhatKy_ViPham!C:C, "T1")</f>
        <v>100</v>
      </c>
      <c r="S23" s="7">
        <f>100 + SUMIFS(NhatKy_ViPham!J:J, NhatKy_ViPham!E:E, "10_Toan_A", NhatKy_ViPham!F:F, B23, NhatKy_ViPham!C:C, "T2") - SUMIFS(NhatKy_ViPham!K:K, NhatKy_ViPham!E:E, "10_Toan_A", NhatKy_ViPham!F:F, B23, NhatKy_ViPham!C:C, "T2")</f>
        <v>100</v>
      </c>
      <c r="T23" s="7">
        <f>100 + SUMIFS(NhatKy_ViPham!J:J, NhatKy_ViPham!E:E, "10_Toan_A", NhatKy_ViPham!F:F, B23, NhatKy_ViPham!C:C, "T3") - SUMIFS(NhatKy_ViPham!K:K, NhatKy_ViPham!E:E, "10_Toan_A", NhatKy_ViPham!F:F, B23, NhatKy_ViPham!C:C, "T3")</f>
        <v>100</v>
      </c>
      <c r="U23" s="7">
        <f>100 + SUMIFS(NhatKy_ViPham!J:J, NhatKy_ViPham!E:E, "10_Toan_A", NhatKy_ViPham!F:F, B23, NhatKy_ViPham!C:C, "T4") - SUMIFS(NhatKy_ViPham!K:K, NhatKy_ViPham!E:E, "10_Toan_A", NhatKy_ViPham!F:F, B23, NhatKy_ViPham!C:C, "T4")</f>
        <v>100</v>
      </c>
      <c r="V23" s="7">
        <f>100 + SUMIFS(NhatKy_ViPham!J:J, NhatKy_ViPham!E:E, "10_Toan_A", NhatKy_ViPham!F:F, B23, NhatKy_ViPham!C:C, "T5") - SUMIFS(NhatKy_ViPham!K:K, NhatKy_ViPham!E:E, "10_Toan_A", NhatKy_ViPham!F:F, B23, NhatKy_ViPham!C:C, "T5")</f>
        <v>100</v>
      </c>
      <c r="W23" s="7">
        <f>100 + SUMIFS(NhatKy_ViPham!J:J, NhatKy_ViPham!E:E, "10_Toan_A", NhatKy_ViPham!F:F, B23, NhatKy_ViPham!C:C, "T6") - SUMIFS(NhatKy_ViPham!K:K, NhatKy_ViPham!E:E, "10_Toan_A", NhatKy_ViPham!F:F, B23, NhatKy_ViPham!C:C, "T6")</f>
        <v>100</v>
      </c>
      <c r="X23" s="7">
        <f>100 + SUMIFS(NhatKy_ViPham!J:J, NhatKy_ViPham!E:E, "10_Toan_A", NhatKy_ViPham!F:F, B23, NhatKy_ViPham!C:C, "T7") - SUMIFS(NhatKy_ViPham!K:K, NhatKy_ViPham!E:E, "10_Toan_A", NhatKy_ViPham!F:F, B23, NhatKy_ViPham!C:C, "T7")</f>
        <v>100</v>
      </c>
      <c r="Y23" s="7">
        <f>100 + SUMIFS(NhatKy_ViPham!J:J, NhatKy_ViPham!E:E, "10_Toan_A", NhatKy_ViPham!F:F, B23, NhatKy_ViPham!C:C, "T8") - SUMIFS(NhatKy_ViPham!K:K, NhatKy_ViPham!E:E, "10_Toan_A", NhatKy_ViPham!F:F, B23, NhatKy_ViPham!C:C, "T8")</f>
        <v>100</v>
      </c>
      <c r="Z23" s="7">
        <f>100 + SUMIFS(NhatKy_ViPham!J:J, NhatKy_ViPham!E:E, "10_Toan_A", NhatKy_ViPham!F:F, B23, NhatKy_ViPham!C:C, "T9") - SUMIFS(NhatKy_ViPham!K:K, NhatKy_ViPham!E:E, "10_Toan_A", NhatKy_ViPham!F:F, B23, NhatKy_ViPham!C:C, "T9")</f>
        <v>100</v>
      </c>
      <c r="AA23" s="7">
        <f>100 + SUMIFS(NhatKy_ViPham!J:J, NhatKy_ViPham!E:E, "10_Toan_A", NhatKy_ViPham!F:F, B23, NhatKy_ViPham!C:C, "T10") - SUMIFS(NhatKy_ViPham!K:K, NhatKy_ViPham!E:E, "10_Toan_A", NhatKy_ViPham!F:F, B23, NhatKy_ViPham!C:C, "T10")</f>
        <v>100</v>
      </c>
      <c r="AB23" s="7">
        <f>100 + SUMIFS(NhatKy_ViPham!J:J, NhatKy_ViPham!E:E, "10_Toan_A", NhatKy_ViPham!F:F, B23, NhatKy_ViPham!C:C, "T11") - SUMIFS(NhatKy_ViPham!K:K, NhatKy_ViPham!E:E, "10_Toan_A", NhatKy_ViPham!F:F, B23, NhatKy_ViPham!C:C, "T11")</f>
        <v>100</v>
      </c>
      <c r="AC23" s="7">
        <f>100 + SUMIFS(NhatKy_ViPham!J:J, NhatKy_ViPham!E:E, "10_Toan_A", NhatKy_ViPham!F:F, B23, NhatKy_ViPham!C:C, "T12") - SUMIFS(NhatKy_ViPham!K:K, NhatKy_ViPham!E:E, "10_Toan_A", NhatKy_ViPham!F:F, B23, NhatKy_ViPham!C:C, "T12")</f>
        <v>100</v>
      </c>
      <c r="AD23" s="7">
        <f>100 + SUMIFS(NhatKy_ViPham!J:J, NhatKy_ViPham!E:E, "10_Toan_A", NhatKy_ViPham!F:F, B23, NhatKy_ViPham!C:C, "T13") - SUMIFS(NhatKy_ViPham!K:K, NhatKy_ViPham!E:E, "10_Toan_A", NhatKy_ViPham!F:F, B23, NhatKy_ViPham!C:C, "T13")</f>
        <v>100</v>
      </c>
      <c r="AE23" s="7">
        <f>100 + SUMIFS(NhatKy_ViPham!J:J, NhatKy_ViPham!E:E, "10_Toan_A", NhatKy_ViPham!F:F, B23, NhatKy_ViPham!C:C, "T14") - SUMIFS(NhatKy_ViPham!K:K, NhatKy_ViPham!E:E, "10_Toan_A", NhatKy_ViPham!F:F, B23, NhatKy_ViPham!C:C, "T14")</f>
        <v>100</v>
      </c>
      <c r="AF23" s="7">
        <f>100 + SUMIFS(NhatKy_ViPham!J:J, NhatKy_ViPham!E:E, "10_Toan_A", NhatKy_ViPham!F:F, B23, NhatKy_ViPham!C:C, "T15") - SUMIFS(NhatKy_ViPham!K:K, NhatKy_ViPham!E:E, "10_Toan_A", NhatKy_ViPham!F:F, B23, NhatKy_ViPham!C:C, "T15")</f>
        <v>100</v>
      </c>
      <c r="AG23" s="7">
        <f>100 + SUMIFS(NhatKy_ViPham!J:J, NhatKy_ViPham!E:E, "10_Toan_A", NhatKy_ViPham!F:F, B23, NhatKy_ViPham!C:C, "T16") - SUMIFS(NhatKy_ViPham!K:K, NhatKy_ViPham!E:E, "10_Toan_A", NhatKy_ViPham!F:F, B23, NhatKy_ViPham!C:C, "T16")</f>
        <v>100</v>
      </c>
      <c r="AH23" s="7">
        <f>100 + SUMIFS(NhatKy_ViPham!J:J, NhatKy_ViPham!E:E, "10_Toan_A", NhatKy_ViPham!F:F, B23, NhatKy_ViPham!C:C, "T17") - SUMIFS(NhatKy_ViPham!K:K, NhatKy_ViPham!E:E, "10_Toan_A", NhatKy_ViPham!F:F, B23, NhatKy_ViPham!C:C, "T17")</f>
        <v>100</v>
      </c>
      <c r="AI23" s="7">
        <f>100 + SUMIFS(NhatKy_ViPham!J:J, NhatKy_ViPham!E:E, "10_Toan_A", NhatKy_ViPham!F:F, B23, NhatKy_ViPham!C:C, "T18") - SUMIFS(NhatKy_ViPham!K:K, NhatKy_ViPham!E:E, "10_Toan_A", NhatKy_ViPham!F:F, B23, NhatKy_ViPham!C:C, "T18")</f>
        <v>100</v>
      </c>
      <c r="AJ23" s="7">
        <f>100 + SUMIFS(NhatKy_ViPham!J:J, NhatKy_ViPham!E:E, "10_Toan_A", NhatKy_ViPham!F:F, B23, NhatKy_ViPham!C:C, "T19") - SUMIFS(NhatKy_ViPham!K:K, NhatKy_ViPham!E:E, "10_Toan_A", NhatKy_ViPham!F:F, B23, NhatKy_ViPham!C:C, "T19")</f>
        <v>100</v>
      </c>
      <c r="AK23" s="7">
        <f>100 + SUMIFS(NhatKy_ViPham!J:J, NhatKy_ViPham!E:E, "10_Toan_A", NhatKy_ViPham!F:F, B23, NhatKy_ViPham!C:C, "T20") - SUMIFS(NhatKy_ViPham!K:K, NhatKy_ViPham!E:E, "10_Toan_A", NhatKy_ViPham!F:F, B23, NhatKy_ViPham!C:C, "T20")</f>
        <v>100</v>
      </c>
      <c r="AL23" s="7">
        <f>100 + SUMIFS(NhatKy_ViPham!J:J, NhatKy_ViPham!E:E, "10_Toan_A", NhatKy_ViPham!F:F, B23, NhatKy_ViPham!C:C, "T21") - SUMIFS(NhatKy_ViPham!K:K, NhatKy_ViPham!E:E, "10_Toan_A", NhatKy_ViPham!F:F, B23, NhatKy_ViPham!C:C, "T21")</f>
        <v>100</v>
      </c>
      <c r="AM23" s="7">
        <f>100 + SUMIFS(NhatKy_ViPham!J:J, NhatKy_ViPham!E:E, "10_Toan_A", NhatKy_ViPham!F:F, B23, NhatKy_ViPham!C:C, "T22") - SUMIFS(NhatKy_ViPham!K:K, NhatKy_ViPham!E:E, "10_Toan_A", NhatKy_ViPham!F:F, B23, NhatKy_ViPham!C:C, "T22")</f>
        <v>100</v>
      </c>
      <c r="AN23" s="7">
        <f>100 + SUMIFS(NhatKy_ViPham!J:J, NhatKy_ViPham!E:E, "10_Toan_A", NhatKy_ViPham!F:F, B23, NhatKy_ViPham!C:C, "T23") - SUMIFS(NhatKy_ViPham!K:K, NhatKy_ViPham!E:E, "10_Toan_A", NhatKy_ViPham!F:F, B23, NhatKy_ViPham!C:C, "T23")</f>
        <v>100</v>
      </c>
      <c r="AO23" s="7">
        <f>100 + SUMIFS(NhatKy_ViPham!J:J, NhatKy_ViPham!E:E, "10_Toan_A", NhatKy_ViPham!F:F, B23, NhatKy_ViPham!C:C, "T24") - SUMIFS(NhatKy_ViPham!K:K, NhatKy_ViPham!E:E, "10_Toan_A", NhatKy_ViPham!F:F, B23, NhatKy_ViPham!C:C, "T24")</f>
        <v>100</v>
      </c>
      <c r="AP23" s="7">
        <f>100 + SUMIFS(NhatKy_ViPham!J:J, NhatKy_ViPham!E:E, "10_Toan_A", NhatKy_ViPham!F:F, B23, NhatKy_ViPham!C:C, "T25") - SUMIFS(NhatKy_ViPham!K:K, NhatKy_ViPham!E:E, "10_Toan_A", NhatKy_ViPham!F:F, B23, NhatKy_ViPham!C:C, "T25")</f>
        <v>100</v>
      </c>
      <c r="AQ23" s="7">
        <f>100 + SUMIFS(NhatKy_ViPham!J:J, NhatKy_ViPham!E:E, "10_Toan_A", NhatKy_ViPham!F:F, B23, NhatKy_ViPham!C:C, "T26") - SUMIFS(NhatKy_ViPham!K:K, NhatKy_ViPham!E:E, "10_Toan_A", NhatKy_ViPham!F:F, B23, NhatKy_ViPham!C:C, "T26")</f>
        <v>100</v>
      </c>
      <c r="AR23" s="7">
        <f>100 + SUMIFS(NhatKy_ViPham!J:J, NhatKy_ViPham!E:E, "10_Toan_A", NhatKy_ViPham!F:F, B23, NhatKy_ViPham!C:C, "T27") - SUMIFS(NhatKy_ViPham!K:K, NhatKy_ViPham!E:E, "10_Toan_A", NhatKy_ViPham!F:F, B23, NhatKy_ViPham!C:C, "T27")</f>
        <v>100</v>
      </c>
      <c r="AS23" s="7">
        <f>100 + SUMIFS(NhatKy_ViPham!J:J, NhatKy_ViPham!E:E, "10_Toan_A", NhatKy_ViPham!F:F, B23, NhatKy_ViPham!C:C, "T28") - SUMIFS(NhatKy_ViPham!K:K, NhatKy_ViPham!E:E, "10_Toan_A", NhatKy_ViPham!F:F, B23, NhatKy_ViPham!C:C, "T28")</f>
        <v>100</v>
      </c>
      <c r="AT23" s="7">
        <f>100 + SUMIFS(NhatKy_ViPham!J:J, NhatKy_ViPham!E:E, "10_Toan_A", NhatKy_ViPham!F:F, B23, NhatKy_ViPham!C:C, "T29") - SUMIFS(NhatKy_ViPham!K:K, NhatKy_ViPham!E:E, "10_Toan_A", NhatKy_ViPham!F:F, B23, NhatKy_ViPham!C:C, "T29")</f>
        <v>100</v>
      </c>
      <c r="AU23" s="7">
        <f>100 + SUMIFS(NhatKy_ViPham!J:J, NhatKy_ViPham!E:E, "10_Toan_A", NhatKy_ViPham!F:F, B23, NhatKy_ViPham!C:C, "T30") - SUMIFS(NhatKy_ViPham!K:K, NhatKy_ViPham!E:E, "10_Toan_A", NhatKy_ViPham!F:F, B23, NhatKy_ViPham!C:C, "T30")</f>
        <v>100</v>
      </c>
      <c r="AV23" s="7">
        <f>100 + SUMIFS(NhatKy_ViPham!J:J, NhatKy_ViPham!E:E, "10_Toan_A", NhatKy_ViPham!F:F, B23, NhatKy_ViPham!C:C, "T31") - SUMIFS(NhatKy_ViPham!K:K, NhatKy_ViPham!E:E, "10_Toan_A", NhatKy_ViPham!F:F, B23, NhatKy_ViPham!C:C, "T31")</f>
        <v>100</v>
      </c>
      <c r="AW23" s="7">
        <f>100 + SUMIFS(NhatKy_ViPham!J:J, NhatKy_ViPham!E:E, "10_Toan_A", NhatKy_ViPham!F:F, B23, NhatKy_ViPham!C:C, "T32") - SUMIFS(NhatKy_ViPham!K:K, NhatKy_ViPham!E:E, "10_Toan_A", NhatKy_ViPham!F:F, B23, NhatKy_ViPham!C:C, "T32")</f>
        <v>100</v>
      </c>
      <c r="AX23" s="7">
        <f>100 + SUMIFS(NhatKy_ViPham!J:J, NhatKy_ViPham!E:E, "10_Toan_A", NhatKy_ViPham!F:F, B23, NhatKy_ViPham!C:C, "T33") - SUMIFS(NhatKy_ViPham!K:K, NhatKy_ViPham!E:E, "10_Toan_A", NhatKy_ViPham!F:F, B23, NhatKy_ViPham!C:C, "T33")</f>
        <v>100</v>
      </c>
      <c r="AY23" s="7">
        <f>100 + SUMIFS(NhatKy_ViPham!J:J, NhatKy_ViPham!E:E, "10_Toan_A", NhatKy_ViPham!F:F, B23, NhatKy_ViPham!C:C, "T34") - SUMIFS(NhatKy_ViPham!K:K, NhatKy_ViPham!E:E, "10_Toan_A", NhatKy_ViPham!F:F, B23, NhatKy_ViPham!C:C, "T34")</f>
        <v>100</v>
      </c>
      <c r="AZ23" s="7">
        <f>100 + SUMIFS(NhatKy_ViPham!J:J, NhatKy_ViPham!E:E, "10_Toan_A", NhatKy_ViPham!F:F, B23, NhatKy_ViPham!C:C, "T35") - SUMIFS(NhatKy_ViPham!K:K, NhatKy_ViPham!E:E, "10_Toan_A", NhatKy_ViPham!F:F, B23, NhatKy_ViPham!C:C, "T35")</f>
        <v>100</v>
      </c>
      <c r="BA23" s="12">
        <f t="shared" si="0"/>
        <v>100</v>
      </c>
      <c r="BB23" s="11" t="s">
        <v>430</v>
      </c>
      <c r="BC23" s="14" t="str">
        <f t="shared" si="1"/>
        <v>Tốt</v>
      </c>
      <c r="BD23" s="10" t="str">
        <f t="shared" si="2"/>
        <v>🟢 BÌNH THƯỜNG</v>
      </c>
    </row>
    <row r="24" spans="1:56" x14ac:dyDescent="0.25">
      <c r="A24" s="5">
        <v>16</v>
      </c>
      <c r="B24" s="15" t="s">
        <v>458</v>
      </c>
      <c r="C24" s="5" t="s">
        <v>459</v>
      </c>
      <c r="D24" s="5" t="s">
        <v>435</v>
      </c>
      <c r="E24" s="11" t="s">
        <v>430</v>
      </c>
      <c r="F24" s="6">
        <f>SUMIFS(NhatKy_ViPham!K:K, NhatKy_ViPham!E:E, "10_Toan_A", NhatKy_ViPham!F:F, B24, NhatKy_ViPham!H:H, "L01")</f>
        <v>0</v>
      </c>
      <c r="G24" s="6">
        <f>SUMIFS(NhatKy_ViPham!K:K, NhatKy_ViPham!E:E, "10_Toan_A", NhatKy_ViPham!F:F, B24, NhatKy_ViPham!H:H, "L02")</f>
        <v>0</v>
      </c>
      <c r="H24" s="6">
        <f>SUMIFS(NhatKy_ViPham!K:K, NhatKy_ViPham!E:E, "10_Toan_A", NhatKy_ViPham!F:F, B24, NhatKy_ViPham!H:H, "L03")</f>
        <v>0</v>
      </c>
      <c r="I24" s="6">
        <f>SUMIFS(NhatKy_ViPham!K:K, NhatKy_ViPham!E:E, "10_Toan_A", NhatKy_ViPham!F:F, B24, NhatKy_ViPham!H:H, "L04")</f>
        <v>0</v>
      </c>
      <c r="J24" s="6">
        <f>SUMIFS(NhatKy_ViPham!K:K, NhatKy_ViPham!E:E, "10_Toan_A", NhatKy_ViPham!F:F, B24, NhatKy_ViPham!H:H, "L05")</f>
        <v>0</v>
      </c>
      <c r="K24" s="6">
        <f>SUMIFS(NhatKy_ViPham!K:K, NhatKy_ViPham!E:E, "10_Toan_A", NhatKy_ViPham!F:F, B24, NhatKy_ViPham!H:H, "L06")</f>
        <v>0</v>
      </c>
      <c r="L24" s="6">
        <f>SUMIFS(NhatKy_ViPham!K:K, NhatKy_ViPham!E:E, "10_Toan_A", NhatKy_ViPham!F:F, B24, NhatKy_ViPham!H:H, "L07")</f>
        <v>0</v>
      </c>
      <c r="M24" s="6">
        <f>SUMIFS(NhatKy_ViPham!K:K, NhatKy_ViPham!E:E, "10_Toan_A", NhatKy_ViPham!F:F, B24, NhatKy_ViPham!H:H, "L08")</f>
        <v>0</v>
      </c>
      <c r="N24" s="6">
        <f>SUMIFS(NhatKy_ViPham!K:K, NhatKy_ViPham!E:E, "10_Toan_A", NhatKy_ViPham!F:F, B24, NhatKy_ViPham!H:H, "L09")</f>
        <v>0</v>
      </c>
      <c r="O24" s="6">
        <f>SUMIFS(NhatKy_ViPham!K:K, NhatKy_ViPham!E:E, "10_Toan_A", NhatKy_ViPham!F:F, B24, NhatKy_ViPham!H:H, "L10")</f>
        <v>0</v>
      </c>
      <c r="P24" s="12">
        <f>SUMIFS(NhatKy_ViPham!J:J, NhatKy_ViPham!E:E, "10_Toan_A", NhatKy_ViPham!F:F, B24)</f>
        <v>0</v>
      </c>
      <c r="Q24" s="13">
        <f>SUMIFS(NhatKy_ViPham!K:K, NhatKy_ViPham!E:E, "10_Toan_A", NhatKy_ViPham!F:F, B24)</f>
        <v>0</v>
      </c>
      <c r="R24" s="6">
        <f>100 + SUMIFS(NhatKy_ViPham!J:J, NhatKy_ViPham!E:E, "10_Toan_A", NhatKy_ViPham!F:F, B24, NhatKy_ViPham!C:C, "T1") - SUMIFS(NhatKy_ViPham!K:K, NhatKy_ViPham!E:E, "10_Toan_A", NhatKy_ViPham!F:F, B24, NhatKy_ViPham!C:C, "T1")</f>
        <v>100</v>
      </c>
      <c r="S24" s="6">
        <f>100 + SUMIFS(NhatKy_ViPham!J:J, NhatKy_ViPham!E:E, "10_Toan_A", NhatKy_ViPham!F:F, B24, NhatKy_ViPham!C:C, "T2") - SUMIFS(NhatKy_ViPham!K:K, NhatKy_ViPham!E:E, "10_Toan_A", NhatKy_ViPham!F:F, B24, NhatKy_ViPham!C:C, "T2")</f>
        <v>100</v>
      </c>
      <c r="T24" s="6">
        <f>100 + SUMIFS(NhatKy_ViPham!J:J, NhatKy_ViPham!E:E, "10_Toan_A", NhatKy_ViPham!F:F, B24, NhatKy_ViPham!C:C, "T3") - SUMIFS(NhatKy_ViPham!K:K, NhatKy_ViPham!E:E, "10_Toan_A", NhatKy_ViPham!F:F, B24, NhatKy_ViPham!C:C, "T3")</f>
        <v>100</v>
      </c>
      <c r="U24" s="6">
        <f>100 + SUMIFS(NhatKy_ViPham!J:J, NhatKy_ViPham!E:E, "10_Toan_A", NhatKy_ViPham!F:F, B24, NhatKy_ViPham!C:C, "T4") - SUMIFS(NhatKy_ViPham!K:K, NhatKy_ViPham!E:E, "10_Toan_A", NhatKy_ViPham!F:F, B24, NhatKy_ViPham!C:C, "T4")</f>
        <v>100</v>
      </c>
      <c r="V24" s="6">
        <f>100 + SUMIFS(NhatKy_ViPham!J:J, NhatKy_ViPham!E:E, "10_Toan_A", NhatKy_ViPham!F:F, B24, NhatKy_ViPham!C:C, "T5") - SUMIFS(NhatKy_ViPham!K:K, NhatKy_ViPham!E:E, "10_Toan_A", NhatKy_ViPham!F:F, B24, NhatKy_ViPham!C:C, "T5")</f>
        <v>100</v>
      </c>
      <c r="W24" s="6">
        <f>100 + SUMIFS(NhatKy_ViPham!J:J, NhatKy_ViPham!E:E, "10_Toan_A", NhatKy_ViPham!F:F, B24, NhatKy_ViPham!C:C, "T6") - SUMIFS(NhatKy_ViPham!K:K, NhatKy_ViPham!E:E, "10_Toan_A", NhatKy_ViPham!F:F, B24, NhatKy_ViPham!C:C, "T6")</f>
        <v>100</v>
      </c>
      <c r="X24" s="6">
        <f>100 + SUMIFS(NhatKy_ViPham!J:J, NhatKy_ViPham!E:E, "10_Toan_A", NhatKy_ViPham!F:F, B24, NhatKy_ViPham!C:C, "T7") - SUMIFS(NhatKy_ViPham!K:K, NhatKy_ViPham!E:E, "10_Toan_A", NhatKy_ViPham!F:F, B24, NhatKy_ViPham!C:C, "T7")</f>
        <v>100</v>
      </c>
      <c r="Y24" s="6">
        <f>100 + SUMIFS(NhatKy_ViPham!J:J, NhatKy_ViPham!E:E, "10_Toan_A", NhatKy_ViPham!F:F, B24, NhatKy_ViPham!C:C, "T8") - SUMIFS(NhatKy_ViPham!K:K, NhatKy_ViPham!E:E, "10_Toan_A", NhatKy_ViPham!F:F, B24, NhatKy_ViPham!C:C, "T8")</f>
        <v>100</v>
      </c>
      <c r="Z24" s="6">
        <f>100 + SUMIFS(NhatKy_ViPham!J:J, NhatKy_ViPham!E:E, "10_Toan_A", NhatKy_ViPham!F:F, B24, NhatKy_ViPham!C:C, "T9") - SUMIFS(NhatKy_ViPham!K:K, NhatKy_ViPham!E:E, "10_Toan_A", NhatKy_ViPham!F:F, B24, NhatKy_ViPham!C:C, "T9")</f>
        <v>100</v>
      </c>
      <c r="AA24" s="6">
        <f>100 + SUMIFS(NhatKy_ViPham!J:J, NhatKy_ViPham!E:E, "10_Toan_A", NhatKy_ViPham!F:F, B24, NhatKy_ViPham!C:C, "T10") - SUMIFS(NhatKy_ViPham!K:K, NhatKy_ViPham!E:E, "10_Toan_A", NhatKy_ViPham!F:F, B24, NhatKy_ViPham!C:C, "T10")</f>
        <v>100</v>
      </c>
      <c r="AB24" s="6">
        <f>100 + SUMIFS(NhatKy_ViPham!J:J, NhatKy_ViPham!E:E, "10_Toan_A", NhatKy_ViPham!F:F, B24, NhatKy_ViPham!C:C, "T11") - SUMIFS(NhatKy_ViPham!K:K, NhatKy_ViPham!E:E, "10_Toan_A", NhatKy_ViPham!F:F, B24, NhatKy_ViPham!C:C, "T11")</f>
        <v>100</v>
      </c>
      <c r="AC24" s="6">
        <f>100 + SUMIFS(NhatKy_ViPham!J:J, NhatKy_ViPham!E:E, "10_Toan_A", NhatKy_ViPham!F:F, B24, NhatKy_ViPham!C:C, "T12") - SUMIFS(NhatKy_ViPham!K:K, NhatKy_ViPham!E:E, "10_Toan_A", NhatKy_ViPham!F:F, B24, NhatKy_ViPham!C:C, "T12")</f>
        <v>100</v>
      </c>
      <c r="AD24" s="6">
        <f>100 + SUMIFS(NhatKy_ViPham!J:J, NhatKy_ViPham!E:E, "10_Toan_A", NhatKy_ViPham!F:F, B24, NhatKy_ViPham!C:C, "T13") - SUMIFS(NhatKy_ViPham!K:K, NhatKy_ViPham!E:E, "10_Toan_A", NhatKy_ViPham!F:F, B24, NhatKy_ViPham!C:C, "T13")</f>
        <v>100</v>
      </c>
      <c r="AE24" s="6">
        <f>100 + SUMIFS(NhatKy_ViPham!J:J, NhatKy_ViPham!E:E, "10_Toan_A", NhatKy_ViPham!F:F, B24, NhatKy_ViPham!C:C, "T14") - SUMIFS(NhatKy_ViPham!K:K, NhatKy_ViPham!E:E, "10_Toan_A", NhatKy_ViPham!F:F, B24, NhatKy_ViPham!C:C, "T14")</f>
        <v>100</v>
      </c>
      <c r="AF24" s="6">
        <f>100 + SUMIFS(NhatKy_ViPham!J:J, NhatKy_ViPham!E:E, "10_Toan_A", NhatKy_ViPham!F:F, B24, NhatKy_ViPham!C:C, "T15") - SUMIFS(NhatKy_ViPham!K:K, NhatKy_ViPham!E:E, "10_Toan_A", NhatKy_ViPham!F:F, B24, NhatKy_ViPham!C:C, "T15")</f>
        <v>100</v>
      </c>
      <c r="AG24" s="6">
        <f>100 + SUMIFS(NhatKy_ViPham!J:J, NhatKy_ViPham!E:E, "10_Toan_A", NhatKy_ViPham!F:F, B24, NhatKy_ViPham!C:C, "T16") - SUMIFS(NhatKy_ViPham!K:K, NhatKy_ViPham!E:E, "10_Toan_A", NhatKy_ViPham!F:F, B24, NhatKy_ViPham!C:C, "T16")</f>
        <v>100</v>
      </c>
      <c r="AH24" s="6">
        <f>100 + SUMIFS(NhatKy_ViPham!J:J, NhatKy_ViPham!E:E, "10_Toan_A", NhatKy_ViPham!F:F, B24, NhatKy_ViPham!C:C, "T17") - SUMIFS(NhatKy_ViPham!K:K, NhatKy_ViPham!E:E, "10_Toan_A", NhatKy_ViPham!F:F, B24, NhatKy_ViPham!C:C, "T17")</f>
        <v>100</v>
      </c>
      <c r="AI24" s="6">
        <f>100 + SUMIFS(NhatKy_ViPham!J:J, NhatKy_ViPham!E:E, "10_Toan_A", NhatKy_ViPham!F:F, B24, NhatKy_ViPham!C:C, "T18") - SUMIFS(NhatKy_ViPham!K:K, NhatKy_ViPham!E:E, "10_Toan_A", NhatKy_ViPham!F:F, B24, NhatKy_ViPham!C:C, "T18")</f>
        <v>100</v>
      </c>
      <c r="AJ24" s="6">
        <f>100 + SUMIFS(NhatKy_ViPham!J:J, NhatKy_ViPham!E:E, "10_Toan_A", NhatKy_ViPham!F:F, B24, NhatKy_ViPham!C:C, "T19") - SUMIFS(NhatKy_ViPham!K:K, NhatKy_ViPham!E:E, "10_Toan_A", NhatKy_ViPham!F:F, B24, NhatKy_ViPham!C:C, "T19")</f>
        <v>100</v>
      </c>
      <c r="AK24" s="6">
        <f>100 + SUMIFS(NhatKy_ViPham!J:J, NhatKy_ViPham!E:E, "10_Toan_A", NhatKy_ViPham!F:F, B24, NhatKy_ViPham!C:C, "T20") - SUMIFS(NhatKy_ViPham!K:K, NhatKy_ViPham!E:E, "10_Toan_A", NhatKy_ViPham!F:F, B24, NhatKy_ViPham!C:C, "T20")</f>
        <v>100</v>
      </c>
      <c r="AL24" s="6">
        <f>100 + SUMIFS(NhatKy_ViPham!J:J, NhatKy_ViPham!E:E, "10_Toan_A", NhatKy_ViPham!F:F, B24, NhatKy_ViPham!C:C, "T21") - SUMIFS(NhatKy_ViPham!K:K, NhatKy_ViPham!E:E, "10_Toan_A", NhatKy_ViPham!F:F, B24, NhatKy_ViPham!C:C, "T21")</f>
        <v>100</v>
      </c>
      <c r="AM24" s="6">
        <f>100 + SUMIFS(NhatKy_ViPham!J:J, NhatKy_ViPham!E:E, "10_Toan_A", NhatKy_ViPham!F:F, B24, NhatKy_ViPham!C:C, "T22") - SUMIFS(NhatKy_ViPham!K:K, NhatKy_ViPham!E:E, "10_Toan_A", NhatKy_ViPham!F:F, B24, NhatKy_ViPham!C:C, "T22")</f>
        <v>100</v>
      </c>
      <c r="AN24" s="6">
        <f>100 + SUMIFS(NhatKy_ViPham!J:J, NhatKy_ViPham!E:E, "10_Toan_A", NhatKy_ViPham!F:F, B24, NhatKy_ViPham!C:C, "T23") - SUMIFS(NhatKy_ViPham!K:K, NhatKy_ViPham!E:E, "10_Toan_A", NhatKy_ViPham!F:F, B24, NhatKy_ViPham!C:C, "T23")</f>
        <v>100</v>
      </c>
      <c r="AO24" s="6">
        <f>100 + SUMIFS(NhatKy_ViPham!J:J, NhatKy_ViPham!E:E, "10_Toan_A", NhatKy_ViPham!F:F, B24, NhatKy_ViPham!C:C, "T24") - SUMIFS(NhatKy_ViPham!K:K, NhatKy_ViPham!E:E, "10_Toan_A", NhatKy_ViPham!F:F, B24, NhatKy_ViPham!C:C, "T24")</f>
        <v>100</v>
      </c>
      <c r="AP24" s="6">
        <f>100 + SUMIFS(NhatKy_ViPham!J:J, NhatKy_ViPham!E:E, "10_Toan_A", NhatKy_ViPham!F:F, B24, NhatKy_ViPham!C:C, "T25") - SUMIFS(NhatKy_ViPham!K:K, NhatKy_ViPham!E:E, "10_Toan_A", NhatKy_ViPham!F:F, B24, NhatKy_ViPham!C:C, "T25")</f>
        <v>100</v>
      </c>
      <c r="AQ24" s="6">
        <f>100 + SUMIFS(NhatKy_ViPham!J:J, NhatKy_ViPham!E:E, "10_Toan_A", NhatKy_ViPham!F:F, B24, NhatKy_ViPham!C:C, "T26") - SUMIFS(NhatKy_ViPham!K:K, NhatKy_ViPham!E:E, "10_Toan_A", NhatKy_ViPham!F:F, B24, NhatKy_ViPham!C:C, "T26")</f>
        <v>100</v>
      </c>
      <c r="AR24" s="6">
        <f>100 + SUMIFS(NhatKy_ViPham!J:J, NhatKy_ViPham!E:E, "10_Toan_A", NhatKy_ViPham!F:F, B24, NhatKy_ViPham!C:C, "T27") - SUMIFS(NhatKy_ViPham!K:K, NhatKy_ViPham!E:E, "10_Toan_A", NhatKy_ViPham!F:F, B24, NhatKy_ViPham!C:C, "T27")</f>
        <v>100</v>
      </c>
      <c r="AS24" s="6">
        <f>100 + SUMIFS(NhatKy_ViPham!J:J, NhatKy_ViPham!E:E, "10_Toan_A", NhatKy_ViPham!F:F, B24, NhatKy_ViPham!C:C, "T28") - SUMIFS(NhatKy_ViPham!K:K, NhatKy_ViPham!E:E, "10_Toan_A", NhatKy_ViPham!F:F, B24, NhatKy_ViPham!C:C, "T28")</f>
        <v>100</v>
      </c>
      <c r="AT24" s="6">
        <f>100 + SUMIFS(NhatKy_ViPham!J:J, NhatKy_ViPham!E:E, "10_Toan_A", NhatKy_ViPham!F:F, B24, NhatKy_ViPham!C:C, "T29") - SUMIFS(NhatKy_ViPham!K:K, NhatKy_ViPham!E:E, "10_Toan_A", NhatKy_ViPham!F:F, B24, NhatKy_ViPham!C:C, "T29")</f>
        <v>100</v>
      </c>
      <c r="AU24" s="6">
        <f>100 + SUMIFS(NhatKy_ViPham!J:J, NhatKy_ViPham!E:E, "10_Toan_A", NhatKy_ViPham!F:F, B24, NhatKy_ViPham!C:C, "T30") - SUMIFS(NhatKy_ViPham!K:K, NhatKy_ViPham!E:E, "10_Toan_A", NhatKy_ViPham!F:F, B24, NhatKy_ViPham!C:C, "T30")</f>
        <v>100</v>
      </c>
      <c r="AV24" s="6">
        <f>100 + SUMIFS(NhatKy_ViPham!J:J, NhatKy_ViPham!E:E, "10_Toan_A", NhatKy_ViPham!F:F, B24, NhatKy_ViPham!C:C, "T31") - SUMIFS(NhatKy_ViPham!K:K, NhatKy_ViPham!E:E, "10_Toan_A", NhatKy_ViPham!F:F, B24, NhatKy_ViPham!C:C, "T31")</f>
        <v>100</v>
      </c>
      <c r="AW24" s="6">
        <f>100 + SUMIFS(NhatKy_ViPham!J:J, NhatKy_ViPham!E:E, "10_Toan_A", NhatKy_ViPham!F:F, B24, NhatKy_ViPham!C:C, "T32") - SUMIFS(NhatKy_ViPham!K:K, NhatKy_ViPham!E:E, "10_Toan_A", NhatKy_ViPham!F:F, B24, NhatKy_ViPham!C:C, "T32")</f>
        <v>100</v>
      </c>
      <c r="AX24" s="6">
        <f>100 + SUMIFS(NhatKy_ViPham!J:J, NhatKy_ViPham!E:E, "10_Toan_A", NhatKy_ViPham!F:F, B24, NhatKy_ViPham!C:C, "T33") - SUMIFS(NhatKy_ViPham!K:K, NhatKy_ViPham!E:E, "10_Toan_A", NhatKy_ViPham!F:F, B24, NhatKy_ViPham!C:C, "T33")</f>
        <v>100</v>
      </c>
      <c r="AY24" s="6">
        <f>100 + SUMIFS(NhatKy_ViPham!J:J, NhatKy_ViPham!E:E, "10_Toan_A", NhatKy_ViPham!F:F, B24, NhatKy_ViPham!C:C, "T34") - SUMIFS(NhatKy_ViPham!K:K, NhatKy_ViPham!E:E, "10_Toan_A", NhatKy_ViPham!F:F, B24, NhatKy_ViPham!C:C, "T34")</f>
        <v>100</v>
      </c>
      <c r="AZ24" s="6">
        <f>100 + SUMIFS(NhatKy_ViPham!J:J, NhatKy_ViPham!E:E, "10_Toan_A", NhatKy_ViPham!F:F, B24, NhatKy_ViPham!C:C, "T35") - SUMIFS(NhatKy_ViPham!K:K, NhatKy_ViPham!E:E, "10_Toan_A", NhatKy_ViPham!F:F, B24, NhatKy_ViPham!C:C, "T35")</f>
        <v>100</v>
      </c>
      <c r="BA24" s="12">
        <f t="shared" si="0"/>
        <v>100</v>
      </c>
      <c r="BB24" s="11" t="s">
        <v>430</v>
      </c>
      <c r="BC24" s="16" t="str">
        <f t="shared" si="1"/>
        <v>Tốt</v>
      </c>
      <c r="BD24" s="15" t="str">
        <f t="shared" si="2"/>
        <v>🟢 BÌNH THƯỜNG</v>
      </c>
    </row>
    <row r="25" spans="1:56" x14ac:dyDescent="0.25">
      <c r="A25" s="4">
        <v>17</v>
      </c>
      <c r="B25" s="10" t="s">
        <v>460</v>
      </c>
      <c r="C25" s="4" t="s">
        <v>461</v>
      </c>
      <c r="D25" s="4" t="s">
        <v>429</v>
      </c>
      <c r="E25" s="11" t="s">
        <v>430</v>
      </c>
      <c r="F25" s="7">
        <f>SUMIFS(NhatKy_ViPham!K:K, NhatKy_ViPham!E:E, "10_Toan_A", NhatKy_ViPham!F:F, B25, NhatKy_ViPham!H:H, "L01")</f>
        <v>0</v>
      </c>
      <c r="G25" s="7">
        <f>SUMIFS(NhatKy_ViPham!K:K, NhatKy_ViPham!E:E, "10_Toan_A", NhatKy_ViPham!F:F, B25, NhatKy_ViPham!H:H, "L02")</f>
        <v>0</v>
      </c>
      <c r="H25" s="7">
        <f>SUMIFS(NhatKy_ViPham!K:K, NhatKy_ViPham!E:E, "10_Toan_A", NhatKy_ViPham!F:F, B25, NhatKy_ViPham!H:H, "L03")</f>
        <v>0</v>
      </c>
      <c r="I25" s="7">
        <f>SUMIFS(NhatKy_ViPham!K:K, NhatKy_ViPham!E:E, "10_Toan_A", NhatKy_ViPham!F:F, B25, NhatKy_ViPham!H:H, "L04")</f>
        <v>0</v>
      </c>
      <c r="J25" s="7">
        <f>SUMIFS(NhatKy_ViPham!K:K, NhatKy_ViPham!E:E, "10_Toan_A", NhatKy_ViPham!F:F, B25, NhatKy_ViPham!H:H, "L05")</f>
        <v>0</v>
      </c>
      <c r="K25" s="7">
        <f>SUMIFS(NhatKy_ViPham!K:K, NhatKy_ViPham!E:E, "10_Toan_A", NhatKy_ViPham!F:F, B25, NhatKy_ViPham!H:H, "L06")</f>
        <v>0</v>
      </c>
      <c r="L25" s="7">
        <f>SUMIFS(NhatKy_ViPham!K:K, NhatKy_ViPham!E:E, "10_Toan_A", NhatKy_ViPham!F:F, B25, NhatKy_ViPham!H:H, "L07")</f>
        <v>0</v>
      </c>
      <c r="M25" s="7">
        <f>SUMIFS(NhatKy_ViPham!K:K, NhatKy_ViPham!E:E, "10_Toan_A", NhatKy_ViPham!F:F, B25, NhatKy_ViPham!H:H, "L08")</f>
        <v>0</v>
      </c>
      <c r="N25" s="7">
        <f>SUMIFS(NhatKy_ViPham!K:K, NhatKy_ViPham!E:E, "10_Toan_A", NhatKy_ViPham!F:F, B25, NhatKy_ViPham!H:H, "L09")</f>
        <v>0</v>
      </c>
      <c r="O25" s="7">
        <f>SUMIFS(NhatKy_ViPham!K:K, NhatKy_ViPham!E:E, "10_Toan_A", NhatKy_ViPham!F:F, B25, NhatKy_ViPham!H:H, "L10")</f>
        <v>0</v>
      </c>
      <c r="P25" s="12">
        <f>SUMIFS(NhatKy_ViPham!J:J, NhatKy_ViPham!E:E, "10_Toan_A", NhatKy_ViPham!F:F, B25)</f>
        <v>0</v>
      </c>
      <c r="Q25" s="13">
        <f>SUMIFS(NhatKy_ViPham!K:K, NhatKy_ViPham!E:E, "10_Toan_A", NhatKy_ViPham!F:F, B25)</f>
        <v>0</v>
      </c>
      <c r="R25" s="7">
        <f>100 + SUMIFS(NhatKy_ViPham!J:J, NhatKy_ViPham!E:E, "10_Toan_A", NhatKy_ViPham!F:F, B25, NhatKy_ViPham!C:C, "T1") - SUMIFS(NhatKy_ViPham!K:K, NhatKy_ViPham!E:E, "10_Toan_A", NhatKy_ViPham!F:F, B25, NhatKy_ViPham!C:C, "T1")</f>
        <v>100</v>
      </c>
      <c r="S25" s="7">
        <f>100 + SUMIFS(NhatKy_ViPham!J:J, NhatKy_ViPham!E:E, "10_Toan_A", NhatKy_ViPham!F:F, B25, NhatKy_ViPham!C:C, "T2") - SUMIFS(NhatKy_ViPham!K:K, NhatKy_ViPham!E:E, "10_Toan_A", NhatKy_ViPham!F:F, B25, NhatKy_ViPham!C:C, "T2")</f>
        <v>100</v>
      </c>
      <c r="T25" s="7">
        <f>100 + SUMIFS(NhatKy_ViPham!J:J, NhatKy_ViPham!E:E, "10_Toan_A", NhatKy_ViPham!F:F, B25, NhatKy_ViPham!C:C, "T3") - SUMIFS(NhatKy_ViPham!K:K, NhatKy_ViPham!E:E, "10_Toan_A", NhatKy_ViPham!F:F, B25, NhatKy_ViPham!C:C, "T3")</f>
        <v>100</v>
      </c>
      <c r="U25" s="7">
        <f>100 + SUMIFS(NhatKy_ViPham!J:J, NhatKy_ViPham!E:E, "10_Toan_A", NhatKy_ViPham!F:F, B25, NhatKy_ViPham!C:C, "T4") - SUMIFS(NhatKy_ViPham!K:K, NhatKy_ViPham!E:E, "10_Toan_A", NhatKy_ViPham!F:F, B25, NhatKy_ViPham!C:C, "T4")</f>
        <v>100</v>
      </c>
      <c r="V25" s="7">
        <f>100 + SUMIFS(NhatKy_ViPham!J:J, NhatKy_ViPham!E:E, "10_Toan_A", NhatKy_ViPham!F:F, B25, NhatKy_ViPham!C:C, "T5") - SUMIFS(NhatKy_ViPham!K:K, NhatKy_ViPham!E:E, "10_Toan_A", NhatKy_ViPham!F:F, B25, NhatKy_ViPham!C:C, "T5")</f>
        <v>100</v>
      </c>
      <c r="W25" s="7">
        <f>100 + SUMIFS(NhatKy_ViPham!J:J, NhatKy_ViPham!E:E, "10_Toan_A", NhatKy_ViPham!F:F, B25, NhatKy_ViPham!C:C, "T6") - SUMIFS(NhatKy_ViPham!K:K, NhatKy_ViPham!E:E, "10_Toan_A", NhatKy_ViPham!F:F, B25, NhatKy_ViPham!C:C, "T6")</f>
        <v>100</v>
      </c>
      <c r="X25" s="7">
        <f>100 + SUMIFS(NhatKy_ViPham!J:J, NhatKy_ViPham!E:E, "10_Toan_A", NhatKy_ViPham!F:F, B25, NhatKy_ViPham!C:C, "T7") - SUMIFS(NhatKy_ViPham!K:K, NhatKy_ViPham!E:E, "10_Toan_A", NhatKy_ViPham!F:F, B25, NhatKy_ViPham!C:C, "T7")</f>
        <v>100</v>
      </c>
      <c r="Y25" s="7">
        <f>100 + SUMIFS(NhatKy_ViPham!J:J, NhatKy_ViPham!E:E, "10_Toan_A", NhatKy_ViPham!F:F, B25, NhatKy_ViPham!C:C, "T8") - SUMIFS(NhatKy_ViPham!K:K, NhatKy_ViPham!E:E, "10_Toan_A", NhatKy_ViPham!F:F, B25, NhatKy_ViPham!C:C, "T8")</f>
        <v>100</v>
      </c>
      <c r="Z25" s="7">
        <f>100 + SUMIFS(NhatKy_ViPham!J:J, NhatKy_ViPham!E:E, "10_Toan_A", NhatKy_ViPham!F:F, B25, NhatKy_ViPham!C:C, "T9") - SUMIFS(NhatKy_ViPham!K:K, NhatKy_ViPham!E:E, "10_Toan_A", NhatKy_ViPham!F:F, B25, NhatKy_ViPham!C:C, "T9")</f>
        <v>100</v>
      </c>
      <c r="AA25" s="7">
        <f>100 + SUMIFS(NhatKy_ViPham!J:J, NhatKy_ViPham!E:E, "10_Toan_A", NhatKy_ViPham!F:F, B25, NhatKy_ViPham!C:C, "T10") - SUMIFS(NhatKy_ViPham!K:K, NhatKy_ViPham!E:E, "10_Toan_A", NhatKy_ViPham!F:F, B25, NhatKy_ViPham!C:C, "T10")</f>
        <v>100</v>
      </c>
      <c r="AB25" s="7">
        <f>100 + SUMIFS(NhatKy_ViPham!J:J, NhatKy_ViPham!E:E, "10_Toan_A", NhatKy_ViPham!F:F, B25, NhatKy_ViPham!C:C, "T11") - SUMIFS(NhatKy_ViPham!K:K, NhatKy_ViPham!E:E, "10_Toan_A", NhatKy_ViPham!F:F, B25, NhatKy_ViPham!C:C, "T11")</f>
        <v>100</v>
      </c>
      <c r="AC25" s="7">
        <f>100 + SUMIFS(NhatKy_ViPham!J:J, NhatKy_ViPham!E:E, "10_Toan_A", NhatKy_ViPham!F:F, B25, NhatKy_ViPham!C:C, "T12") - SUMIFS(NhatKy_ViPham!K:K, NhatKy_ViPham!E:E, "10_Toan_A", NhatKy_ViPham!F:F, B25, NhatKy_ViPham!C:C, "T12")</f>
        <v>100</v>
      </c>
      <c r="AD25" s="7">
        <f>100 + SUMIFS(NhatKy_ViPham!J:J, NhatKy_ViPham!E:E, "10_Toan_A", NhatKy_ViPham!F:F, B25, NhatKy_ViPham!C:C, "T13") - SUMIFS(NhatKy_ViPham!K:K, NhatKy_ViPham!E:E, "10_Toan_A", NhatKy_ViPham!F:F, B25, NhatKy_ViPham!C:C, "T13")</f>
        <v>100</v>
      </c>
      <c r="AE25" s="7">
        <f>100 + SUMIFS(NhatKy_ViPham!J:J, NhatKy_ViPham!E:E, "10_Toan_A", NhatKy_ViPham!F:F, B25, NhatKy_ViPham!C:C, "T14") - SUMIFS(NhatKy_ViPham!K:K, NhatKy_ViPham!E:E, "10_Toan_A", NhatKy_ViPham!F:F, B25, NhatKy_ViPham!C:C, "T14")</f>
        <v>100</v>
      </c>
      <c r="AF25" s="7">
        <f>100 + SUMIFS(NhatKy_ViPham!J:J, NhatKy_ViPham!E:E, "10_Toan_A", NhatKy_ViPham!F:F, B25, NhatKy_ViPham!C:C, "T15") - SUMIFS(NhatKy_ViPham!K:K, NhatKy_ViPham!E:E, "10_Toan_A", NhatKy_ViPham!F:F, B25, NhatKy_ViPham!C:C, "T15")</f>
        <v>100</v>
      </c>
      <c r="AG25" s="7">
        <f>100 + SUMIFS(NhatKy_ViPham!J:J, NhatKy_ViPham!E:E, "10_Toan_A", NhatKy_ViPham!F:F, B25, NhatKy_ViPham!C:C, "T16") - SUMIFS(NhatKy_ViPham!K:K, NhatKy_ViPham!E:E, "10_Toan_A", NhatKy_ViPham!F:F, B25, NhatKy_ViPham!C:C, "T16")</f>
        <v>100</v>
      </c>
      <c r="AH25" s="7">
        <f>100 + SUMIFS(NhatKy_ViPham!J:J, NhatKy_ViPham!E:E, "10_Toan_A", NhatKy_ViPham!F:F, B25, NhatKy_ViPham!C:C, "T17") - SUMIFS(NhatKy_ViPham!K:K, NhatKy_ViPham!E:E, "10_Toan_A", NhatKy_ViPham!F:F, B25, NhatKy_ViPham!C:C, "T17")</f>
        <v>100</v>
      </c>
      <c r="AI25" s="7">
        <f>100 + SUMIFS(NhatKy_ViPham!J:J, NhatKy_ViPham!E:E, "10_Toan_A", NhatKy_ViPham!F:F, B25, NhatKy_ViPham!C:C, "T18") - SUMIFS(NhatKy_ViPham!K:K, NhatKy_ViPham!E:E, "10_Toan_A", NhatKy_ViPham!F:F, B25, NhatKy_ViPham!C:C, "T18")</f>
        <v>100</v>
      </c>
      <c r="AJ25" s="7">
        <f>100 + SUMIFS(NhatKy_ViPham!J:J, NhatKy_ViPham!E:E, "10_Toan_A", NhatKy_ViPham!F:F, B25, NhatKy_ViPham!C:C, "T19") - SUMIFS(NhatKy_ViPham!K:K, NhatKy_ViPham!E:E, "10_Toan_A", NhatKy_ViPham!F:F, B25, NhatKy_ViPham!C:C, "T19")</f>
        <v>100</v>
      </c>
      <c r="AK25" s="7">
        <f>100 + SUMIFS(NhatKy_ViPham!J:J, NhatKy_ViPham!E:E, "10_Toan_A", NhatKy_ViPham!F:F, B25, NhatKy_ViPham!C:C, "T20") - SUMIFS(NhatKy_ViPham!K:K, NhatKy_ViPham!E:E, "10_Toan_A", NhatKy_ViPham!F:F, B25, NhatKy_ViPham!C:C, "T20")</f>
        <v>100</v>
      </c>
      <c r="AL25" s="7">
        <f>100 + SUMIFS(NhatKy_ViPham!J:J, NhatKy_ViPham!E:E, "10_Toan_A", NhatKy_ViPham!F:F, B25, NhatKy_ViPham!C:C, "T21") - SUMIFS(NhatKy_ViPham!K:K, NhatKy_ViPham!E:E, "10_Toan_A", NhatKy_ViPham!F:F, B25, NhatKy_ViPham!C:C, "T21")</f>
        <v>100</v>
      </c>
      <c r="AM25" s="7">
        <f>100 + SUMIFS(NhatKy_ViPham!J:J, NhatKy_ViPham!E:E, "10_Toan_A", NhatKy_ViPham!F:F, B25, NhatKy_ViPham!C:C, "T22") - SUMIFS(NhatKy_ViPham!K:K, NhatKy_ViPham!E:E, "10_Toan_A", NhatKy_ViPham!F:F, B25, NhatKy_ViPham!C:C, "T22")</f>
        <v>100</v>
      </c>
      <c r="AN25" s="7">
        <f>100 + SUMIFS(NhatKy_ViPham!J:J, NhatKy_ViPham!E:E, "10_Toan_A", NhatKy_ViPham!F:F, B25, NhatKy_ViPham!C:C, "T23") - SUMIFS(NhatKy_ViPham!K:K, NhatKy_ViPham!E:E, "10_Toan_A", NhatKy_ViPham!F:F, B25, NhatKy_ViPham!C:C, "T23")</f>
        <v>100</v>
      </c>
      <c r="AO25" s="7">
        <f>100 + SUMIFS(NhatKy_ViPham!J:J, NhatKy_ViPham!E:E, "10_Toan_A", NhatKy_ViPham!F:F, B25, NhatKy_ViPham!C:C, "T24") - SUMIFS(NhatKy_ViPham!K:K, NhatKy_ViPham!E:E, "10_Toan_A", NhatKy_ViPham!F:F, B25, NhatKy_ViPham!C:C, "T24")</f>
        <v>100</v>
      </c>
      <c r="AP25" s="7">
        <f>100 + SUMIFS(NhatKy_ViPham!J:J, NhatKy_ViPham!E:E, "10_Toan_A", NhatKy_ViPham!F:F, B25, NhatKy_ViPham!C:C, "T25") - SUMIFS(NhatKy_ViPham!K:K, NhatKy_ViPham!E:E, "10_Toan_A", NhatKy_ViPham!F:F, B25, NhatKy_ViPham!C:C, "T25")</f>
        <v>100</v>
      </c>
      <c r="AQ25" s="7">
        <f>100 + SUMIFS(NhatKy_ViPham!J:J, NhatKy_ViPham!E:E, "10_Toan_A", NhatKy_ViPham!F:F, B25, NhatKy_ViPham!C:C, "T26") - SUMIFS(NhatKy_ViPham!K:K, NhatKy_ViPham!E:E, "10_Toan_A", NhatKy_ViPham!F:F, B25, NhatKy_ViPham!C:C, "T26")</f>
        <v>100</v>
      </c>
      <c r="AR25" s="7">
        <f>100 + SUMIFS(NhatKy_ViPham!J:J, NhatKy_ViPham!E:E, "10_Toan_A", NhatKy_ViPham!F:F, B25, NhatKy_ViPham!C:C, "T27") - SUMIFS(NhatKy_ViPham!K:K, NhatKy_ViPham!E:E, "10_Toan_A", NhatKy_ViPham!F:F, B25, NhatKy_ViPham!C:C, "T27")</f>
        <v>100</v>
      </c>
      <c r="AS25" s="7">
        <f>100 + SUMIFS(NhatKy_ViPham!J:J, NhatKy_ViPham!E:E, "10_Toan_A", NhatKy_ViPham!F:F, B25, NhatKy_ViPham!C:C, "T28") - SUMIFS(NhatKy_ViPham!K:K, NhatKy_ViPham!E:E, "10_Toan_A", NhatKy_ViPham!F:F, B25, NhatKy_ViPham!C:C, "T28")</f>
        <v>100</v>
      </c>
      <c r="AT25" s="7">
        <f>100 + SUMIFS(NhatKy_ViPham!J:J, NhatKy_ViPham!E:E, "10_Toan_A", NhatKy_ViPham!F:F, B25, NhatKy_ViPham!C:C, "T29") - SUMIFS(NhatKy_ViPham!K:K, NhatKy_ViPham!E:E, "10_Toan_A", NhatKy_ViPham!F:F, B25, NhatKy_ViPham!C:C, "T29")</f>
        <v>100</v>
      </c>
      <c r="AU25" s="7">
        <f>100 + SUMIFS(NhatKy_ViPham!J:J, NhatKy_ViPham!E:E, "10_Toan_A", NhatKy_ViPham!F:F, B25, NhatKy_ViPham!C:C, "T30") - SUMIFS(NhatKy_ViPham!K:K, NhatKy_ViPham!E:E, "10_Toan_A", NhatKy_ViPham!F:F, B25, NhatKy_ViPham!C:C, "T30")</f>
        <v>100</v>
      </c>
      <c r="AV25" s="7">
        <f>100 + SUMIFS(NhatKy_ViPham!J:J, NhatKy_ViPham!E:E, "10_Toan_A", NhatKy_ViPham!F:F, B25, NhatKy_ViPham!C:C, "T31") - SUMIFS(NhatKy_ViPham!K:K, NhatKy_ViPham!E:E, "10_Toan_A", NhatKy_ViPham!F:F, B25, NhatKy_ViPham!C:C, "T31")</f>
        <v>100</v>
      </c>
      <c r="AW25" s="7">
        <f>100 + SUMIFS(NhatKy_ViPham!J:J, NhatKy_ViPham!E:E, "10_Toan_A", NhatKy_ViPham!F:F, B25, NhatKy_ViPham!C:C, "T32") - SUMIFS(NhatKy_ViPham!K:K, NhatKy_ViPham!E:E, "10_Toan_A", NhatKy_ViPham!F:F, B25, NhatKy_ViPham!C:C, "T32")</f>
        <v>100</v>
      </c>
      <c r="AX25" s="7">
        <f>100 + SUMIFS(NhatKy_ViPham!J:J, NhatKy_ViPham!E:E, "10_Toan_A", NhatKy_ViPham!F:F, B25, NhatKy_ViPham!C:C, "T33") - SUMIFS(NhatKy_ViPham!K:K, NhatKy_ViPham!E:E, "10_Toan_A", NhatKy_ViPham!F:F, B25, NhatKy_ViPham!C:C, "T33")</f>
        <v>100</v>
      </c>
      <c r="AY25" s="7">
        <f>100 + SUMIFS(NhatKy_ViPham!J:J, NhatKy_ViPham!E:E, "10_Toan_A", NhatKy_ViPham!F:F, B25, NhatKy_ViPham!C:C, "T34") - SUMIFS(NhatKy_ViPham!K:K, NhatKy_ViPham!E:E, "10_Toan_A", NhatKy_ViPham!F:F, B25, NhatKy_ViPham!C:C, "T34")</f>
        <v>100</v>
      </c>
      <c r="AZ25" s="7">
        <f>100 + SUMIFS(NhatKy_ViPham!J:J, NhatKy_ViPham!E:E, "10_Toan_A", NhatKy_ViPham!F:F, B25, NhatKy_ViPham!C:C, "T35") - SUMIFS(NhatKy_ViPham!K:K, NhatKy_ViPham!E:E, "10_Toan_A", NhatKy_ViPham!F:F, B25, NhatKy_ViPham!C:C, "T35")</f>
        <v>100</v>
      </c>
      <c r="BA25" s="12">
        <f t="shared" si="0"/>
        <v>100</v>
      </c>
      <c r="BB25" s="11" t="s">
        <v>430</v>
      </c>
      <c r="BC25" s="14" t="str">
        <f t="shared" si="1"/>
        <v>Tốt</v>
      </c>
      <c r="BD25" s="10" t="str">
        <f t="shared" si="2"/>
        <v>🟢 BÌNH THƯỜNG</v>
      </c>
    </row>
    <row r="26" spans="1:56" x14ac:dyDescent="0.25">
      <c r="A26" s="5">
        <v>18</v>
      </c>
      <c r="B26" s="15" t="s">
        <v>462</v>
      </c>
      <c r="C26" s="5" t="s">
        <v>463</v>
      </c>
      <c r="D26" s="5" t="s">
        <v>435</v>
      </c>
      <c r="E26" s="11" t="s">
        <v>430</v>
      </c>
      <c r="F26" s="6">
        <f>SUMIFS(NhatKy_ViPham!K:K, NhatKy_ViPham!E:E, "10_Toan_A", NhatKy_ViPham!F:F, B26, NhatKy_ViPham!H:H, "L01")</f>
        <v>0</v>
      </c>
      <c r="G26" s="6">
        <f>SUMIFS(NhatKy_ViPham!K:K, NhatKy_ViPham!E:E, "10_Toan_A", NhatKy_ViPham!F:F, B26, NhatKy_ViPham!H:H, "L02")</f>
        <v>0</v>
      </c>
      <c r="H26" s="6">
        <f>SUMIFS(NhatKy_ViPham!K:K, NhatKy_ViPham!E:E, "10_Toan_A", NhatKy_ViPham!F:F, B26, NhatKy_ViPham!H:H, "L03")</f>
        <v>0</v>
      </c>
      <c r="I26" s="6">
        <f>SUMIFS(NhatKy_ViPham!K:K, NhatKy_ViPham!E:E, "10_Toan_A", NhatKy_ViPham!F:F, B26, NhatKy_ViPham!H:H, "L04")</f>
        <v>0</v>
      </c>
      <c r="J26" s="6">
        <f>SUMIFS(NhatKy_ViPham!K:K, NhatKy_ViPham!E:E, "10_Toan_A", NhatKy_ViPham!F:F, B26, NhatKy_ViPham!H:H, "L05")</f>
        <v>0</v>
      </c>
      <c r="K26" s="6">
        <f>SUMIFS(NhatKy_ViPham!K:K, NhatKy_ViPham!E:E, "10_Toan_A", NhatKy_ViPham!F:F, B26, NhatKy_ViPham!H:H, "L06")</f>
        <v>0</v>
      </c>
      <c r="L26" s="6">
        <f>SUMIFS(NhatKy_ViPham!K:K, NhatKy_ViPham!E:E, "10_Toan_A", NhatKy_ViPham!F:F, B26, NhatKy_ViPham!H:H, "L07")</f>
        <v>0</v>
      </c>
      <c r="M26" s="6">
        <f>SUMIFS(NhatKy_ViPham!K:K, NhatKy_ViPham!E:E, "10_Toan_A", NhatKy_ViPham!F:F, B26, NhatKy_ViPham!H:H, "L08")</f>
        <v>0</v>
      </c>
      <c r="N26" s="6">
        <f>SUMIFS(NhatKy_ViPham!K:K, NhatKy_ViPham!E:E, "10_Toan_A", NhatKy_ViPham!F:F, B26, NhatKy_ViPham!H:H, "L09")</f>
        <v>0</v>
      </c>
      <c r="O26" s="6">
        <f>SUMIFS(NhatKy_ViPham!K:K, NhatKy_ViPham!E:E, "10_Toan_A", NhatKy_ViPham!F:F, B26, NhatKy_ViPham!H:H, "L10")</f>
        <v>0</v>
      </c>
      <c r="P26" s="12">
        <f>SUMIFS(NhatKy_ViPham!J:J, NhatKy_ViPham!E:E, "10_Toan_A", NhatKy_ViPham!F:F, B26)</f>
        <v>0</v>
      </c>
      <c r="Q26" s="13">
        <f>SUMIFS(NhatKy_ViPham!K:K, NhatKy_ViPham!E:E, "10_Toan_A", NhatKy_ViPham!F:F, B26)</f>
        <v>0</v>
      </c>
      <c r="R26" s="6">
        <f>100 + SUMIFS(NhatKy_ViPham!J:J, NhatKy_ViPham!E:E, "10_Toan_A", NhatKy_ViPham!F:F, B26, NhatKy_ViPham!C:C, "T1") - SUMIFS(NhatKy_ViPham!K:K, NhatKy_ViPham!E:E, "10_Toan_A", NhatKy_ViPham!F:F, B26, NhatKy_ViPham!C:C, "T1")</f>
        <v>100</v>
      </c>
      <c r="S26" s="6">
        <f>100 + SUMIFS(NhatKy_ViPham!J:J, NhatKy_ViPham!E:E, "10_Toan_A", NhatKy_ViPham!F:F, B26, NhatKy_ViPham!C:C, "T2") - SUMIFS(NhatKy_ViPham!K:K, NhatKy_ViPham!E:E, "10_Toan_A", NhatKy_ViPham!F:F, B26, NhatKy_ViPham!C:C, "T2")</f>
        <v>100</v>
      </c>
      <c r="T26" s="6">
        <f>100 + SUMIFS(NhatKy_ViPham!J:J, NhatKy_ViPham!E:E, "10_Toan_A", NhatKy_ViPham!F:F, B26, NhatKy_ViPham!C:C, "T3") - SUMIFS(NhatKy_ViPham!K:K, NhatKy_ViPham!E:E, "10_Toan_A", NhatKy_ViPham!F:F, B26, NhatKy_ViPham!C:C, "T3")</f>
        <v>100</v>
      </c>
      <c r="U26" s="6">
        <f>100 + SUMIFS(NhatKy_ViPham!J:J, NhatKy_ViPham!E:E, "10_Toan_A", NhatKy_ViPham!F:F, B26, NhatKy_ViPham!C:C, "T4") - SUMIFS(NhatKy_ViPham!K:K, NhatKy_ViPham!E:E, "10_Toan_A", NhatKy_ViPham!F:F, B26, NhatKy_ViPham!C:C, "T4")</f>
        <v>100</v>
      </c>
      <c r="V26" s="6">
        <f>100 + SUMIFS(NhatKy_ViPham!J:J, NhatKy_ViPham!E:E, "10_Toan_A", NhatKy_ViPham!F:F, B26, NhatKy_ViPham!C:C, "T5") - SUMIFS(NhatKy_ViPham!K:K, NhatKy_ViPham!E:E, "10_Toan_A", NhatKy_ViPham!F:F, B26, NhatKy_ViPham!C:C, "T5")</f>
        <v>100</v>
      </c>
      <c r="W26" s="6">
        <f>100 + SUMIFS(NhatKy_ViPham!J:J, NhatKy_ViPham!E:E, "10_Toan_A", NhatKy_ViPham!F:F, B26, NhatKy_ViPham!C:C, "T6") - SUMIFS(NhatKy_ViPham!K:K, NhatKy_ViPham!E:E, "10_Toan_A", NhatKy_ViPham!F:F, B26, NhatKy_ViPham!C:C, "T6")</f>
        <v>100</v>
      </c>
      <c r="X26" s="6">
        <f>100 + SUMIFS(NhatKy_ViPham!J:J, NhatKy_ViPham!E:E, "10_Toan_A", NhatKy_ViPham!F:F, B26, NhatKy_ViPham!C:C, "T7") - SUMIFS(NhatKy_ViPham!K:K, NhatKy_ViPham!E:E, "10_Toan_A", NhatKy_ViPham!F:F, B26, NhatKy_ViPham!C:C, "T7")</f>
        <v>100</v>
      </c>
      <c r="Y26" s="6">
        <f>100 + SUMIFS(NhatKy_ViPham!J:J, NhatKy_ViPham!E:E, "10_Toan_A", NhatKy_ViPham!F:F, B26, NhatKy_ViPham!C:C, "T8") - SUMIFS(NhatKy_ViPham!K:K, NhatKy_ViPham!E:E, "10_Toan_A", NhatKy_ViPham!F:F, B26, NhatKy_ViPham!C:C, "T8")</f>
        <v>100</v>
      </c>
      <c r="Z26" s="6">
        <f>100 + SUMIFS(NhatKy_ViPham!J:J, NhatKy_ViPham!E:E, "10_Toan_A", NhatKy_ViPham!F:F, B26, NhatKy_ViPham!C:C, "T9") - SUMIFS(NhatKy_ViPham!K:K, NhatKy_ViPham!E:E, "10_Toan_A", NhatKy_ViPham!F:F, B26, NhatKy_ViPham!C:C, "T9")</f>
        <v>100</v>
      </c>
      <c r="AA26" s="6">
        <f>100 + SUMIFS(NhatKy_ViPham!J:J, NhatKy_ViPham!E:E, "10_Toan_A", NhatKy_ViPham!F:F, B26, NhatKy_ViPham!C:C, "T10") - SUMIFS(NhatKy_ViPham!K:K, NhatKy_ViPham!E:E, "10_Toan_A", NhatKy_ViPham!F:F, B26, NhatKy_ViPham!C:C, "T10")</f>
        <v>100</v>
      </c>
      <c r="AB26" s="6">
        <f>100 + SUMIFS(NhatKy_ViPham!J:J, NhatKy_ViPham!E:E, "10_Toan_A", NhatKy_ViPham!F:F, B26, NhatKy_ViPham!C:C, "T11") - SUMIFS(NhatKy_ViPham!K:K, NhatKy_ViPham!E:E, "10_Toan_A", NhatKy_ViPham!F:F, B26, NhatKy_ViPham!C:C, "T11")</f>
        <v>100</v>
      </c>
      <c r="AC26" s="6">
        <f>100 + SUMIFS(NhatKy_ViPham!J:J, NhatKy_ViPham!E:E, "10_Toan_A", NhatKy_ViPham!F:F, B26, NhatKy_ViPham!C:C, "T12") - SUMIFS(NhatKy_ViPham!K:K, NhatKy_ViPham!E:E, "10_Toan_A", NhatKy_ViPham!F:F, B26, NhatKy_ViPham!C:C, "T12")</f>
        <v>100</v>
      </c>
      <c r="AD26" s="6">
        <f>100 + SUMIFS(NhatKy_ViPham!J:J, NhatKy_ViPham!E:E, "10_Toan_A", NhatKy_ViPham!F:F, B26, NhatKy_ViPham!C:C, "T13") - SUMIFS(NhatKy_ViPham!K:K, NhatKy_ViPham!E:E, "10_Toan_A", NhatKy_ViPham!F:F, B26, NhatKy_ViPham!C:C, "T13")</f>
        <v>100</v>
      </c>
      <c r="AE26" s="6">
        <f>100 + SUMIFS(NhatKy_ViPham!J:J, NhatKy_ViPham!E:E, "10_Toan_A", NhatKy_ViPham!F:F, B26, NhatKy_ViPham!C:C, "T14") - SUMIFS(NhatKy_ViPham!K:K, NhatKy_ViPham!E:E, "10_Toan_A", NhatKy_ViPham!F:F, B26, NhatKy_ViPham!C:C, "T14")</f>
        <v>100</v>
      </c>
      <c r="AF26" s="6">
        <f>100 + SUMIFS(NhatKy_ViPham!J:J, NhatKy_ViPham!E:E, "10_Toan_A", NhatKy_ViPham!F:F, B26, NhatKy_ViPham!C:C, "T15") - SUMIFS(NhatKy_ViPham!K:K, NhatKy_ViPham!E:E, "10_Toan_A", NhatKy_ViPham!F:F, B26, NhatKy_ViPham!C:C, "T15")</f>
        <v>100</v>
      </c>
      <c r="AG26" s="6">
        <f>100 + SUMIFS(NhatKy_ViPham!J:J, NhatKy_ViPham!E:E, "10_Toan_A", NhatKy_ViPham!F:F, B26, NhatKy_ViPham!C:C, "T16") - SUMIFS(NhatKy_ViPham!K:K, NhatKy_ViPham!E:E, "10_Toan_A", NhatKy_ViPham!F:F, B26, NhatKy_ViPham!C:C, "T16")</f>
        <v>100</v>
      </c>
      <c r="AH26" s="6">
        <f>100 + SUMIFS(NhatKy_ViPham!J:J, NhatKy_ViPham!E:E, "10_Toan_A", NhatKy_ViPham!F:F, B26, NhatKy_ViPham!C:C, "T17") - SUMIFS(NhatKy_ViPham!K:K, NhatKy_ViPham!E:E, "10_Toan_A", NhatKy_ViPham!F:F, B26, NhatKy_ViPham!C:C, "T17")</f>
        <v>100</v>
      </c>
      <c r="AI26" s="6">
        <f>100 + SUMIFS(NhatKy_ViPham!J:J, NhatKy_ViPham!E:E, "10_Toan_A", NhatKy_ViPham!F:F, B26, NhatKy_ViPham!C:C, "T18") - SUMIFS(NhatKy_ViPham!K:K, NhatKy_ViPham!E:E, "10_Toan_A", NhatKy_ViPham!F:F, B26, NhatKy_ViPham!C:C, "T18")</f>
        <v>100</v>
      </c>
      <c r="AJ26" s="6">
        <f>100 + SUMIFS(NhatKy_ViPham!J:J, NhatKy_ViPham!E:E, "10_Toan_A", NhatKy_ViPham!F:F, B26, NhatKy_ViPham!C:C, "T19") - SUMIFS(NhatKy_ViPham!K:K, NhatKy_ViPham!E:E, "10_Toan_A", NhatKy_ViPham!F:F, B26, NhatKy_ViPham!C:C, "T19")</f>
        <v>100</v>
      </c>
      <c r="AK26" s="6">
        <f>100 + SUMIFS(NhatKy_ViPham!J:J, NhatKy_ViPham!E:E, "10_Toan_A", NhatKy_ViPham!F:F, B26, NhatKy_ViPham!C:C, "T20") - SUMIFS(NhatKy_ViPham!K:K, NhatKy_ViPham!E:E, "10_Toan_A", NhatKy_ViPham!F:F, B26, NhatKy_ViPham!C:C, "T20")</f>
        <v>100</v>
      </c>
      <c r="AL26" s="6">
        <f>100 + SUMIFS(NhatKy_ViPham!J:J, NhatKy_ViPham!E:E, "10_Toan_A", NhatKy_ViPham!F:F, B26, NhatKy_ViPham!C:C, "T21") - SUMIFS(NhatKy_ViPham!K:K, NhatKy_ViPham!E:E, "10_Toan_A", NhatKy_ViPham!F:F, B26, NhatKy_ViPham!C:C, "T21")</f>
        <v>100</v>
      </c>
      <c r="AM26" s="6">
        <f>100 + SUMIFS(NhatKy_ViPham!J:J, NhatKy_ViPham!E:E, "10_Toan_A", NhatKy_ViPham!F:F, B26, NhatKy_ViPham!C:C, "T22") - SUMIFS(NhatKy_ViPham!K:K, NhatKy_ViPham!E:E, "10_Toan_A", NhatKy_ViPham!F:F, B26, NhatKy_ViPham!C:C, "T22")</f>
        <v>100</v>
      </c>
      <c r="AN26" s="6">
        <f>100 + SUMIFS(NhatKy_ViPham!J:J, NhatKy_ViPham!E:E, "10_Toan_A", NhatKy_ViPham!F:F, B26, NhatKy_ViPham!C:C, "T23") - SUMIFS(NhatKy_ViPham!K:K, NhatKy_ViPham!E:E, "10_Toan_A", NhatKy_ViPham!F:F, B26, NhatKy_ViPham!C:C, "T23")</f>
        <v>100</v>
      </c>
      <c r="AO26" s="6">
        <f>100 + SUMIFS(NhatKy_ViPham!J:J, NhatKy_ViPham!E:E, "10_Toan_A", NhatKy_ViPham!F:F, B26, NhatKy_ViPham!C:C, "T24") - SUMIFS(NhatKy_ViPham!K:K, NhatKy_ViPham!E:E, "10_Toan_A", NhatKy_ViPham!F:F, B26, NhatKy_ViPham!C:C, "T24")</f>
        <v>100</v>
      </c>
      <c r="AP26" s="6">
        <f>100 + SUMIFS(NhatKy_ViPham!J:J, NhatKy_ViPham!E:E, "10_Toan_A", NhatKy_ViPham!F:F, B26, NhatKy_ViPham!C:C, "T25") - SUMIFS(NhatKy_ViPham!K:K, NhatKy_ViPham!E:E, "10_Toan_A", NhatKy_ViPham!F:F, B26, NhatKy_ViPham!C:C, "T25")</f>
        <v>100</v>
      </c>
      <c r="AQ26" s="6">
        <f>100 + SUMIFS(NhatKy_ViPham!J:J, NhatKy_ViPham!E:E, "10_Toan_A", NhatKy_ViPham!F:F, B26, NhatKy_ViPham!C:C, "T26") - SUMIFS(NhatKy_ViPham!K:K, NhatKy_ViPham!E:E, "10_Toan_A", NhatKy_ViPham!F:F, B26, NhatKy_ViPham!C:C, "T26")</f>
        <v>100</v>
      </c>
      <c r="AR26" s="6">
        <f>100 + SUMIFS(NhatKy_ViPham!J:J, NhatKy_ViPham!E:E, "10_Toan_A", NhatKy_ViPham!F:F, B26, NhatKy_ViPham!C:C, "T27") - SUMIFS(NhatKy_ViPham!K:K, NhatKy_ViPham!E:E, "10_Toan_A", NhatKy_ViPham!F:F, B26, NhatKy_ViPham!C:C, "T27")</f>
        <v>100</v>
      </c>
      <c r="AS26" s="6">
        <f>100 + SUMIFS(NhatKy_ViPham!J:J, NhatKy_ViPham!E:E, "10_Toan_A", NhatKy_ViPham!F:F, B26, NhatKy_ViPham!C:C, "T28") - SUMIFS(NhatKy_ViPham!K:K, NhatKy_ViPham!E:E, "10_Toan_A", NhatKy_ViPham!F:F, B26, NhatKy_ViPham!C:C, "T28")</f>
        <v>100</v>
      </c>
      <c r="AT26" s="6">
        <f>100 + SUMIFS(NhatKy_ViPham!J:J, NhatKy_ViPham!E:E, "10_Toan_A", NhatKy_ViPham!F:F, B26, NhatKy_ViPham!C:C, "T29") - SUMIFS(NhatKy_ViPham!K:K, NhatKy_ViPham!E:E, "10_Toan_A", NhatKy_ViPham!F:F, B26, NhatKy_ViPham!C:C, "T29")</f>
        <v>100</v>
      </c>
      <c r="AU26" s="6">
        <f>100 + SUMIFS(NhatKy_ViPham!J:J, NhatKy_ViPham!E:E, "10_Toan_A", NhatKy_ViPham!F:F, B26, NhatKy_ViPham!C:C, "T30") - SUMIFS(NhatKy_ViPham!K:K, NhatKy_ViPham!E:E, "10_Toan_A", NhatKy_ViPham!F:F, B26, NhatKy_ViPham!C:C, "T30")</f>
        <v>100</v>
      </c>
      <c r="AV26" s="6">
        <f>100 + SUMIFS(NhatKy_ViPham!J:J, NhatKy_ViPham!E:E, "10_Toan_A", NhatKy_ViPham!F:F, B26, NhatKy_ViPham!C:C, "T31") - SUMIFS(NhatKy_ViPham!K:K, NhatKy_ViPham!E:E, "10_Toan_A", NhatKy_ViPham!F:F, B26, NhatKy_ViPham!C:C, "T31")</f>
        <v>100</v>
      </c>
      <c r="AW26" s="6">
        <f>100 + SUMIFS(NhatKy_ViPham!J:J, NhatKy_ViPham!E:E, "10_Toan_A", NhatKy_ViPham!F:F, B26, NhatKy_ViPham!C:C, "T32") - SUMIFS(NhatKy_ViPham!K:K, NhatKy_ViPham!E:E, "10_Toan_A", NhatKy_ViPham!F:F, B26, NhatKy_ViPham!C:C, "T32")</f>
        <v>100</v>
      </c>
      <c r="AX26" s="6">
        <f>100 + SUMIFS(NhatKy_ViPham!J:J, NhatKy_ViPham!E:E, "10_Toan_A", NhatKy_ViPham!F:F, B26, NhatKy_ViPham!C:C, "T33") - SUMIFS(NhatKy_ViPham!K:K, NhatKy_ViPham!E:E, "10_Toan_A", NhatKy_ViPham!F:F, B26, NhatKy_ViPham!C:C, "T33")</f>
        <v>100</v>
      </c>
      <c r="AY26" s="6">
        <f>100 + SUMIFS(NhatKy_ViPham!J:J, NhatKy_ViPham!E:E, "10_Toan_A", NhatKy_ViPham!F:F, B26, NhatKy_ViPham!C:C, "T34") - SUMIFS(NhatKy_ViPham!K:K, NhatKy_ViPham!E:E, "10_Toan_A", NhatKy_ViPham!F:F, B26, NhatKy_ViPham!C:C, "T34")</f>
        <v>100</v>
      </c>
      <c r="AZ26" s="6">
        <f>100 + SUMIFS(NhatKy_ViPham!J:J, NhatKy_ViPham!E:E, "10_Toan_A", NhatKy_ViPham!F:F, B26, NhatKy_ViPham!C:C, "T35") - SUMIFS(NhatKy_ViPham!K:K, NhatKy_ViPham!E:E, "10_Toan_A", NhatKy_ViPham!F:F, B26, NhatKy_ViPham!C:C, "T35")</f>
        <v>100</v>
      </c>
      <c r="BA26" s="12">
        <f t="shared" si="0"/>
        <v>100</v>
      </c>
      <c r="BB26" s="11" t="s">
        <v>430</v>
      </c>
      <c r="BC26" s="16" t="str">
        <f t="shared" si="1"/>
        <v>Tốt</v>
      </c>
      <c r="BD26" s="15" t="str">
        <f t="shared" si="2"/>
        <v>🟢 BÌNH THƯỜNG</v>
      </c>
    </row>
    <row r="27" spans="1:56" x14ac:dyDescent="0.25">
      <c r="A27" s="4">
        <v>19</v>
      </c>
      <c r="B27" s="10" t="s">
        <v>464</v>
      </c>
      <c r="C27" s="4" t="s">
        <v>465</v>
      </c>
      <c r="D27" s="4" t="s">
        <v>429</v>
      </c>
      <c r="E27" s="11" t="s">
        <v>430</v>
      </c>
      <c r="F27" s="7">
        <f>SUMIFS(NhatKy_ViPham!K:K, NhatKy_ViPham!E:E, "10_Toan_A", NhatKy_ViPham!F:F, B27, NhatKy_ViPham!H:H, "L01")</f>
        <v>0</v>
      </c>
      <c r="G27" s="7">
        <f>SUMIFS(NhatKy_ViPham!K:K, NhatKy_ViPham!E:E, "10_Toan_A", NhatKy_ViPham!F:F, B27, NhatKy_ViPham!H:H, "L02")</f>
        <v>0</v>
      </c>
      <c r="H27" s="7">
        <f>SUMIFS(NhatKy_ViPham!K:K, NhatKy_ViPham!E:E, "10_Toan_A", NhatKy_ViPham!F:F, B27, NhatKy_ViPham!H:H, "L03")</f>
        <v>0</v>
      </c>
      <c r="I27" s="7">
        <f>SUMIFS(NhatKy_ViPham!K:K, NhatKy_ViPham!E:E, "10_Toan_A", NhatKy_ViPham!F:F, B27, NhatKy_ViPham!H:H, "L04")</f>
        <v>0</v>
      </c>
      <c r="J27" s="7">
        <f>SUMIFS(NhatKy_ViPham!K:K, NhatKy_ViPham!E:E, "10_Toan_A", NhatKy_ViPham!F:F, B27, NhatKy_ViPham!H:H, "L05")</f>
        <v>0</v>
      </c>
      <c r="K27" s="7">
        <f>SUMIFS(NhatKy_ViPham!K:K, NhatKy_ViPham!E:E, "10_Toan_A", NhatKy_ViPham!F:F, B27, NhatKy_ViPham!H:H, "L06")</f>
        <v>0</v>
      </c>
      <c r="L27" s="7">
        <f>SUMIFS(NhatKy_ViPham!K:K, NhatKy_ViPham!E:E, "10_Toan_A", NhatKy_ViPham!F:F, B27, NhatKy_ViPham!H:H, "L07")</f>
        <v>0</v>
      </c>
      <c r="M27" s="7">
        <f>SUMIFS(NhatKy_ViPham!K:K, NhatKy_ViPham!E:E, "10_Toan_A", NhatKy_ViPham!F:F, B27, NhatKy_ViPham!H:H, "L08")</f>
        <v>0</v>
      </c>
      <c r="N27" s="7">
        <f>SUMIFS(NhatKy_ViPham!K:K, NhatKy_ViPham!E:E, "10_Toan_A", NhatKy_ViPham!F:F, B27, NhatKy_ViPham!H:H, "L09")</f>
        <v>0</v>
      </c>
      <c r="O27" s="7">
        <f>SUMIFS(NhatKy_ViPham!K:K, NhatKy_ViPham!E:E, "10_Toan_A", NhatKy_ViPham!F:F, B27, NhatKy_ViPham!H:H, "L10")</f>
        <v>0</v>
      </c>
      <c r="P27" s="12">
        <f>SUMIFS(NhatKy_ViPham!J:J, NhatKy_ViPham!E:E, "10_Toan_A", NhatKy_ViPham!F:F, B27)</f>
        <v>0</v>
      </c>
      <c r="Q27" s="13">
        <f>SUMIFS(NhatKy_ViPham!K:K, NhatKy_ViPham!E:E, "10_Toan_A", NhatKy_ViPham!F:F, B27)</f>
        <v>0</v>
      </c>
      <c r="R27" s="7">
        <f>100 + SUMIFS(NhatKy_ViPham!J:J, NhatKy_ViPham!E:E, "10_Toan_A", NhatKy_ViPham!F:F, B27, NhatKy_ViPham!C:C, "T1") - SUMIFS(NhatKy_ViPham!K:K, NhatKy_ViPham!E:E, "10_Toan_A", NhatKy_ViPham!F:F, B27, NhatKy_ViPham!C:C, "T1")</f>
        <v>100</v>
      </c>
      <c r="S27" s="7">
        <f>100 + SUMIFS(NhatKy_ViPham!J:J, NhatKy_ViPham!E:E, "10_Toan_A", NhatKy_ViPham!F:F, B27, NhatKy_ViPham!C:C, "T2") - SUMIFS(NhatKy_ViPham!K:K, NhatKy_ViPham!E:E, "10_Toan_A", NhatKy_ViPham!F:F, B27, NhatKy_ViPham!C:C, "T2")</f>
        <v>100</v>
      </c>
      <c r="T27" s="7">
        <f>100 + SUMIFS(NhatKy_ViPham!J:J, NhatKy_ViPham!E:E, "10_Toan_A", NhatKy_ViPham!F:F, B27, NhatKy_ViPham!C:C, "T3") - SUMIFS(NhatKy_ViPham!K:K, NhatKy_ViPham!E:E, "10_Toan_A", NhatKy_ViPham!F:F, B27, NhatKy_ViPham!C:C, "T3")</f>
        <v>100</v>
      </c>
      <c r="U27" s="7">
        <f>100 + SUMIFS(NhatKy_ViPham!J:J, NhatKy_ViPham!E:E, "10_Toan_A", NhatKy_ViPham!F:F, B27, NhatKy_ViPham!C:C, "T4") - SUMIFS(NhatKy_ViPham!K:K, NhatKy_ViPham!E:E, "10_Toan_A", NhatKy_ViPham!F:F, B27, NhatKy_ViPham!C:C, "T4")</f>
        <v>100</v>
      </c>
      <c r="V27" s="7">
        <f>100 + SUMIFS(NhatKy_ViPham!J:J, NhatKy_ViPham!E:E, "10_Toan_A", NhatKy_ViPham!F:F, B27, NhatKy_ViPham!C:C, "T5") - SUMIFS(NhatKy_ViPham!K:K, NhatKy_ViPham!E:E, "10_Toan_A", NhatKy_ViPham!F:F, B27, NhatKy_ViPham!C:C, "T5")</f>
        <v>100</v>
      </c>
      <c r="W27" s="7">
        <f>100 + SUMIFS(NhatKy_ViPham!J:J, NhatKy_ViPham!E:E, "10_Toan_A", NhatKy_ViPham!F:F, B27, NhatKy_ViPham!C:C, "T6") - SUMIFS(NhatKy_ViPham!K:K, NhatKy_ViPham!E:E, "10_Toan_A", NhatKy_ViPham!F:F, B27, NhatKy_ViPham!C:C, "T6")</f>
        <v>100</v>
      </c>
      <c r="X27" s="7">
        <f>100 + SUMIFS(NhatKy_ViPham!J:J, NhatKy_ViPham!E:E, "10_Toan_A", NhatKy_ViPham!F:F, B27, NhatKy_ViPham!C:C, "T7") - SUMIFS(NhatKy_ViPham!K:K, NhatKy_ViPham!E:E, "10_Toan_A", NhatKy_ViPham!F:F, B27, NhatKy_ViPham!C:C, "T7")</f>
        <v>100</v>
      </c>
      <c r="Y27" s="7">
        <f>100 + SUMIFS(NhatKy_ViPham!J:J, NhatKy_ViPham!E:E, "10_Toan_A", NhatKy_ViPham!F:F, B27, NhatKy_ViPham!C:C, "T8") - SUMIFS(NhatKy_ViPham!K:K, NhatKy_ViPham!E:E, "10_Toan_A", NhatKy_ViPham!F:F, B27, NhatKy_ViPham!C:C, "T8")</f>
        <v>100</v>
      </c>
      <c r="Z27" s="7">
        <f>100 + SUMIFS(NhatKy_ViPham!J:J, NhatKy_ViPham!E:E, "10_Toan_A", NhatKy_ViPham!F:F, B27, NhatKy_ViPham!C:C, "T9") - SUMIFS(NhatKy_ViPham!K:K, NhatKy_ViPham!E:E, "10_Toan_A", NhatKy_ViPham!F:F, B27, NhatKy_ViPham!C:C, "T9")</f>
        <v>100</v>
      </c>
      <c r="AA27" s="7">
        <f>100 + SUMIFS(NhatKy_ViPham!J:J, NhatKy_ViPham!E:E, "10_Toan_A", NhatKy_ViPham!F:F, B27, NhatKy_ViPham!C:C, "T10") - SUMIFS(NhatKy_ViPham!K:K, NhatKy_ViPham!E:E, "10_Toan_A", NhatKy_ViPham!F:F, B27, NhatKy_ViPham!C:C, "T10")</f>
        <v>100</v>
      </c>
      <c r="AB27" s="7">
        <f>100 + SUMIFS(NhatKy_ViPham!J:J, NhatKy_ViPham!E:E, "10_Toan_A", NhatKy_ViPham!F:F, B27, NhatKy_ViPham!C:C, "T11") - SUMIFS(NhatKy_ViPham!K:K, NhatKy_ViPham!E:E, "10_Toan_A", NhatKy_ViPham!F:F, B27, NhatKy_ViPham!C:C, "T11")</f>
        <v>100</v>
      </c>
      <c r="AC27" s="7">
        <f>100 + SUMIFS(NhatKy_ViPham!J:J, NhatKy_ViPham!E:E, "10_Toan_A", NhatKy_ViPham!F:F, B27, NhatKy_ViPham!C:C, "T12") - SUMIFS(NhatKy_ViPham!K:K, NhatKy_ViPham!E:E, "10_Toan_A", NhatKy_ViPham!F:F, B27, NhatKy_ViPham!C:C, "T12")</f>
        <v>100</v>
      </c>
      <c r="AD27" s="7">
        <f>100 + SUMIFS(NhatKy_ViPham!J:J, NhatKy_ViPham!E:E, "10_Toan_A", NhatKy_ViPham!F:F, B27, NhatKy_ViPham!C:C, "T13") - SUMIFS(NhatKy_ViPham!K:K, NhatKy_ViPham!E:E, "10_Toan_A", NhatKy_ViPham!F:F, B27, NhatKy_ViPham!C:C, "T13")</f>
        <v>100</v>
      </c>
      <c r="AE27" s="7">
        <f>100 + SUMIFS(NhatKy_ViPham!J:J, NhatKy_ViPham!E:E, "10_Toan_A", NhatKy_ViPham!F:F, B27, NhatKy_ViPham!C:C, "T14") - SUMIFS(NhatKy_ViPham!K:K, NhatKy_ViPham!E:E, "10_Toan_A", NhatKy_ViPham!F:F, B27, NhatKy_ViPham!C:C, "T14")</f>
        <v>100</v>
      </c>
      <c r="AF27" s="7">
        <f>100 + SUMIFS(NhatKy_ViPham!J:J, NhatKy_ViPham!E:E, "10_Toan_A", NhatKy_ViPham!F:F, B27, NhatKy_ViPham!C:C, "T15") - SUMIFS(NhatKy_ViPham!K:K, NhatKy_ViPham!E:E, "10_Toan_A", NhatKy_ViPham!F:F, B27, NhatKy_ViPham!C:C, "T15")</f>
        <v>100</v>
      </c>
      <c r="AG27" s="7">
        <f>100 + SUMIFS(NhatKy_ViPham!J:J, NhatKy_ViPham!E:E, "10_Toan_A", NhatKy_ViPham!F:F, B27, NhatKy_ViPham!C:C, "T16") - SUMIFS(NhatKy_ViPham!K:K, NhatKy_ViPham!E:E, "10_Toan_A", NhatKy_ViPham!F:F, B27, NhatKy_ViPham!C:C, "T16")</f>
        <v>100</v>
      </c>
      <c r="AH27" s="7">
        <f>100 + SUMIFS(NhatKy_ViPham!J:J, NhatKy_ViPham!E:E, "10_Toan_A", NhatKy_ViPham!F:F, B27, NhatKy_ViPham!C:C, "T17") - SUMIFS(NhatKy_ViPham!K:K, NhatKy_ViPham!E:E, "10_Toan_A", NhatKy_ViPham!F:F, B27, NhatKy_ViPham!C:C, "T17")</f>
        <v>100</v>
      </c>
      <c r="AI27" s="7">
        <f>100 + SUMIFS(NhatKy_ViPham!J:J, NhatKy_ViPham!E:E, "10_Toan_A", NhatKy_ViPham!F:F, B27, NhatKy_ViPham!C:C, "T18") - SUMIFS(NhatKy_ViPham!K:K, NhatKy_ViPham!E:E, "10_Toan_A", NhatKy_ViPham!F:F, B27, NhatKy_ViPham!C:C, "T18")</f>
        <v>100</v>
      </c>
      <c r="AJ27" s="7">
        <f>100 + SUMIFS(NhatKy_ViPham!J:J, NhatKy_ViPham!E:E, "10_Toan_A", NhatKy_ViPham!F:F, B27, NhatKy_ViPham!C:C, "T19") - SUMIFS(NhatKy_ViPham!K:K, NhatKy_ViPham!E:E, "10_Toan_A", NhatKy_ViPham!F:F, B27, NhatKy_ViPham!C:C, "T19")</f>
        <v>100</v>
      </c>
      <c r="AK27" s="7">
        <f>100 + SUMIFS(NhatKy_ViPham!J:J, NhatKy_ViPham!E:E, "10_Toan_A", NhatKy_ViPham!F:F, B27, NhatKy_ViPham!C:C, "T20") - SUMIFS(NhatKy_ViPham!K:K, NhatKy_ViPham!E:E, "10_Toan_A", NhatKy_ViPham!F:F, B27, NhatKy_ViPham!C:C, "T20")</f>
        <v>100</v>
      </c>
      <c r="AL27" s="7">
        <f>100 + SUMIFS(NhatKy_ViPham!J:J, NhatKy_ViPham!E:E, "10_Toan_A", NhatKy_ViPham!F:F, B27, NhatKy_ViPham!C:C, "T21") - SUMIFS(NhatKy_ViPham!K:K, NhatKy_ViPham!E:E, "10_Toan_A", NhatKy_ViPham!F:F, B27, NhatKy_ViPham!C:C, "T21")</f>
        <v>100</v>
      </c>
      <c r="AM27" s="7">
        <f>100 + SUMIFS(NhatKy_ViPham!J:J, NhatKy_ViPham!E:E, "10_Toan_A", NhatKy_ViPham!F:F, B27, NhatKy_ViPham!C:C, "T22") - SUMIFS(NhatKy_ViPham!K:K, NhatKy_ViPham!E:E, "10_Toan_A", NhatKy_ViPham!F:F, B27, NhatKy_ViPham!C:C, "T22")</f>
        <v>100</v>
      </c>
      <c r="AN27" s="7">
        <f>100 + SUMIFS(NhatKy_ViPham!J:J, NhatKy_ViPham!E:E, "10_Toan_A", NhatKy_ViPham!F:F, B27, NhatKy_ViPham!C:C, "T23") - SUMIFS(NhatKy_ViPham!K:K, NhatKy_ViPham!E:E, "10_Toan_A", NhatKy_ViPham!F:F, B27, NhatKy_ViPham!C:C, "T23")</f>
        <v>100</v>
      </c>
      <c r="AO27" s="7">
        <f>100 + SUMIFS(NhatKy_ViPham!J:J, NhatKy_ViPham!E:E, "10_Toan_A", NhatKy_ViPham!F:F, B27, NhatKy_ViPham!C:C, "T24") - SUMIFS(NhatKy_ViPham!K:K, NhatKy_ViPham!E:E, "10_Toan_A", NhatKy_ViPham!F:F, B27, NhatKy_ViPham!C:C, "T24")</f>
        <v>100</v>
      </c>
      <c r="AP27" s="7">
        <f>100 + SUMIFS(NhatKy_ViPham!J:J, NhatKy_ViPham!E:E, "10_Toan_A", NhatKy_ViPham!F:F, B27, NhatKy_ViPham!C:C, "T25") - SUMIFS(NhatKy_ViPham!K:K, NhatKy_ViPham!E:E, "10_Toan_A", NhatKy_ViPham!F:F, B27, NhatKy_ViPham!C:C, "T25")</f>
        <v>100</v>
      </c>
      <c r="AQ27" s="7">
        <f>100 + SUMIFS(NhatKy_ViPham!J:J, NhatKy_ViPham!E:E, "10_Toan_A", NhatKy_ViPham!F:F, B27, NhatKy_ViPham!C:C, "T26") - SUMIFS(NhatKy_ViPham!K:K, NhatKy_ViPham!E:E, "10_Toan_A", NhatKy_ViPham!F:F, B27, NhatKy_ViPham!C:C, "T26")</f>
        <v>100</v>
      </c>
      <c r="AR27" s="7">
        <f>100 + SUMIFS(NhatKy_ViPham!J:J, NhatKy_ViPham!E:E, "10_Toan_A", NhatKy_ViPham!F:F, B27, NhatKy_ViPham!C:C, "T27") - SUMIFS(NhatKy_ViPham!K:K, NhatKy_ViPham!E:E, "10_Toan_A", NhatKy_ViPham!F:F, B27, NhatKy_ViPham!C:C, "T27")</f>
        <v>100</v>
      </c>
      <c r="AS27" s="7">
        <f>100 + SUMIFS(NhatKy_ViPham!J:J, NhatKy_ViPham!E:E, "10_Toan_A", NhatKy_ViPham!F:F, B27, NhatKy_ViPham!C:C, "T28") - SUMIFS(NhatKy_ViPham!K:K, NhatKy_ViPham!E:E, "10_Toan_A", NhatKy_ViPham!F:F, B27, NhatKy_ViPham!C:C, "T28")</f>
        <v>100</v>
      </c>
      <c r="AT27" s="7">
        <f>100 + SUMIFS(NhatKy_ViPham!J:J, NhatKy_ViPham!E:E, "10_Toan_A", NhatKy_ViPham!F:F, B27, NhatKy_ViPham!C:C, "T29") - SUMIFS(NhatKy_ViPham!K:K, NhatKy_ViPham!E:E, "10_Toan_A", NhatKy_ViPham!F:F, B27, NhatKy_ViPham!C:C, "T29")</f>
        <v>100</v>
      </c>
      <c r="AU27" s="7">
        <f>100 + SUMIFS(NhatKy_ViPham!J:J, NhatKy_ViPham!E:E, "10_Toan_A", NhatKy_ViPham!F:F, B27, NhatKy_ViPham!C:C, "T30") - SUMIFS(NhatKy_ViPham!K:K, NhatKy_ViPham!E:E, "10_Toan_A", NhatKy_ViPham!F:F, B27, NhatKy_ViPham!C:C, "T30")</f>
        <v>100</v>
      </c>
      <c r="AV27" s="7">
        <f>100 + SUMIFS(NhatKy_ViPham!J:J, NhatKy_ViPham!E:E, "10_Toan_A", NhatKy_ViPham!F:F, B27, NhatKy_ViPham!C:C, "T31") - SUMIFS(NhatKy_ViPham!K:K, NhatKy_ViPham!E:E, "10_Toan_A", NhatKy_ViPham!F:F, B27, NhatKy_ViPham!C:C, "T31")</f>
        <v>100</v>
      </c>
      <c r="AW27" s="7">
        <f>100 + SUMIFS(NhatKy_ViPham!J:J, NhatKy_ViPham!E:E, "10_Toan_A", NhatKy_ViPham!F:F, B27, NhatKy_ViPham!C:C, "T32") - SUMIFS(NhatKy_ViPham!K:K, NhatKy_ViPham!E:E, "10_Toan_A", NhatKy_ViPham!F:F, B27, NhatKy_ViPham!C:C, "T32")</f>
        <v>100</v>
      </c>
      <c r="AX27" s="7">
        <f>100 + SUMIFS(NhatKy_ViPham!J:J, NhatKy_ViPham!E:E, "10_Toan_A", NhatKy_ViPham!F:F, B27, NhatKy_ViPham!C:C, "T33") - SUMIFS(NhatKy_ViPham!K:K, NhatKy_ViPham!E:E, "10_Toan_A", NhatKy_ViPham!F:F, B27, NhatKy_ViPham!C:C, "T33")</f>
        <v>100</v>
      </c>
      <c r="AY27" s="7">
        <f>100 + SUMIFS(NhatKy_ViPham!J:J, NhatKy_ViPham!E:E, "10_Toan_A", NhatKy_ViPham!F:F, B27, NhatKy_ViPham!C:C, "T34") - SUMIFS(NhatKy_ViPham!K:K, NhatKy_ViPham!E:E, "10_Toan_A", NhatKy_ViPham!F:F, B27, NhatKy_ViPham!C:C, "T34")</f>
        <v>100</v>
      </c>
      <c r="AZ27" s="7">
        <f>100 + SUMIFS(NhatKy_ViPham!J:J, NhatKy_ViPham!E:E, "10_Toan_A", NhatKy_ViPham!F:F, B27, NhatKy_ViPham!C:C, "T35") - SUMIFS(NhatKy_ViPham!K:K, NhatKy_ViPham!E:E, "10_Toan_A", NhatKy_ViPham!F:F, B27, NhatKy_ViPham!C:C, "T35")</f>
        <v>100</v>
      </c>
      <c r="BA27" s="12">
        <f t="shared" si="0"/>
        <v>100</v>
      </c>
      <c r="BB27" s="11" t="s">
        <v>430</v>
      </c>
      <c r="BC27" s="14" t="str">
        <f t="shared" si="1"/>
        <v>Tốt</v>
      </c>
      <c r="BD27" s="10" t="str">
        <f t="shared" si="2"/>
        <v>🟢 BÌNH THƯỜNG</v>
      </c>
    </row>
    <row r="28" spans="1:56" x14ac:dyDescent="0.25">
      <c r="A28" s="5">
        <v>20</v>
      </c>
      <c r="B28" s="15" t="s">
        <v>466</v>
      </c>
      <c r="C28" s="5" t="s">
        <v>467</v>
      </c>
      <c r="D28" s="5" t="s">
        <v>429</v>
      </c>
      <c r="E28" s="11" t="s">
        <v>430</v>
      </c>
      <c r="F28" s="6">
        <f>SUMIFS(NhatKy_ViPham!K:K, NhatKy_ViPham!E:E, "10_Toan_A", NhatKy_ViPham!F:F, B28, NhatKy_ViPham!H:H, "L01")</f>
        <v>0</v>
      </c>
      <c r="G28" s="6">
        <f>SUMIFS(NhatKy_ViPham!K:K, NhatKy_ViPham!E:E, "10_Toan_A", NhatKy_ViPham!F:F, B28, NhatKy_ViPham!H:H, "L02")</f>
        <v>0</v>
      </c>
      <c r="H28" s="6">
        <f>SUMIFS(NhatKy_ViPham!K:K, NhatKy_ViPham!E:E, "10_Toan_A", NhatKy_ViPham!F:F, B28, NhatKy_ViPham!H:H, "L03")</f>
        <v>0</v>
      </c>
      <c r="I28" s="6">
        <f>SUMIFS(NhatKy_ViPham!K:K, NhatKy_ViPham!E:E, "10_Toan_A", NhatKy_ViPham!F:F, B28, NhatKy_ViPham!H:H, "L04")</f>
        <v>0</v>
      </c>
      <c r="J28" s="6">
        <f>SUMIFS(NhatKy_ViPham!K:K, NhatKy_ViPham!E:E, "10_Toan_A", NhatKy_ViPham!F:F, B28, NhatKy_ViPham!H:H, "L05")</f>
        <v>0</v>
      </c>
      <c r="K28" s="6">
        <f>SUMIFS(NhatKy_ViPham!K:K, NhatKy_ViPham!E:E, "10_Toan_A", NhatKy_ViPham!F:F, B28, NhatKy_ViPham!H:H, "L06")</f>
        <v>0</v>
      </c>
      <c r="L28" s="6">
        <f>SUMIFS(NhatKy_ViPham!K:K, NhatKy_ViPham!E:E, "10_Toan_A", NhatKy_ViPham!F:F, B28, NhatKy_ViPham!H:H, "L07")</f>
        <v>0</v>
      </c>
      <c r="M28" s="6">
        <f>SUMIFS(NhatKy_ViPham!K:K, NhatKy_ViPham!E:E, "10_Toan_A", NhatKy_ViPham!F:F, B28, NhatKy_ViPham!H:H, "L08")</f>
        <v>0</v>
      </c>
      <c r="N28" s="6">
        <f>SUMIFS(NhatKy_ViPham!K:K, NhatKy_ViPham!E:E, "10_Toan_A", NhatKy_ViPham!F:F, B28, NhatKy_ViPham!H:H, "L09")</f>
        <v>0</v>
      </c>
      <c r="O28" s="6">
        <f>SUMIFS(NhatKy_ViPham!K:K, NhatKy_ViPham!E:E, "10_Toan_A", NhatKy_ViPham!F:F, B28, NhatKy_ViPham!H:H, "L10")</f>
        <v>0</v>
      </c>
      <c r="P28" s="12">
        <f>SUMIFS(NhatKy_ViPham!J:J, NhatKy_ViPham!E:E, "10_Toan_A", NhatKy_ViPham!F:F, B28)</f>
        <v>0</v>
      </c>
      <c r="Q28" s="13">
        <f>SUMIFS(NhatKy_ViPham!K:K, NhatKy_ViPham!E:E, "10_Toan_A", NhatKy_ViPham!F:F, B28)</f>
        <v>0</v>
      </c>
      <c r="R28" s="6">
        <f>100 + SUMIFS(NhatKy_ViPham!J:J, NhatKy_ViPham!E:E, "10_Toan_A", NhatKy_ViPham!F:F, B28, NhatKy_ViPham!C:C, "T1") - SUMIFS(NhatKy_ViPham!K:K, NhatKy_ViPham!E:E, "10_Toan_A", NhatKy_ViPham!F:F, B28, NhatKy_ViPham!C:C, "T1")</f>
        <v>100</v>
      </c>
      <c r="S28" s="6">
        <f>100 + SUMIFS(NhatKy_ViPham!J:J, NhatKy_ViPham!E:E, "10_Toan_A", NhatKy_ViPham!F:F, B28, NhatKy_ViPham!C:C, "T2") - SUMIFS(NhatKy_ViPham!K:K, NhatKy_ViPham!E:E, "10_Toan_A", NhatKy_ViPham!F:F, B28, NhatKy_ViPham!C:C, "T2")</f>
        <v>100</v>
      </c>
      <c r="T28" s="6">
        <f>100 + SUMIFS(NhatKy_ViPham!J:J, NhatKy_ViPham!E:E, "10_Toan_A", NhatKy_ViPham!F:F, B28, NhatKy_ViPham!C:C, "T3") - SUMIFS(NhatKy_ViPham!K:K, NhatKy_ViPham!E:E, "10_Toan_A", NhatKy_ViPham!F:F, B28, NhatKy_ViPham!C:C, "T3")</f>
        <v>100</v>
      </c>
      <c r="U28" s="6">
        <f>100 + SUMIFS(NhatKy_ViPham!J:J, NhatKy_ViPham!E:E, "10_Toan_A", NhatKy_ViPham!F:F, B28, NhatKy_ViPham!C:C, "T4") - SUMIFS(NhatKy_ViPham!K:K, NhatKy_ViPham!E:E, "10_Toan_A", NhatKy_ViPham!F:F, B28, NhatKy_ViPham!C:C, "T4")</f>
        <v>100</v>
      </c>
      <c r="V28" s="6">
        <f>100 + SUMIFS(NhatKy_ViPham!J:J, NhatKy_ViPham!E:E, "10_Toan_A", NhatKy_ViPham!F:F, B28, NhatKy_ViPham!C:C, "T5") - SUMIFS(NhatKy_ViPham!K:K, NhatKy_ViPham!E:E, "10_Toan_A", NhatKy_ViPham!F:F, B28, NhatKy_ViPham!C:C, "T5")</f>
        <v>100</v>
      </c>
      <c r="W28" s="6">
        <f>100 + SUMIFS(NhatKy_ViPham!J:J, NhatKy_ViPham!E:E, "10_Toan_A", NhatKy_ViPham!F:F, B28, NhatKy_ViPham!C:C, "T6") - SUMIFS(NhatKy_ViPham!K:K, NhatKy_ViPham!E:E, "10_Toan_A", NhatKy_ViPham!F:F, B28, NhatKy_ViPham!C:C, "T6")</f>
        <v>100</v>
      </c>
      <c r="X28" s="6">
        <f>100 + SUMIFS(NhatKy_ViPham!J:J, NhatKy_ViPham!E:E, "10_Toan_A", NhatKy_ViPham!F:F, B28, NhatKy_ViPham!C:C, "T7") - SUMIFS(NhatKy_ViPham!K:K, NhatKy_ViPham!E:E, "10_Toan_A", NhatKy_ViPham!F:F, B28, NhatKy_ViPham!C:C, "T7")</f>
        <v>100</v>
      </c>
      <c r="Y28" s="6">
        <f>100 + SUMIFS(NhatKy_ViPham!J:J, NhatKy_ViPham!E:E, "10_Toan_A", NhatKy_ViPham!F:F, B28, NhatKy_ViPham!C:C, "T8") - SUMIFS(NhatKy_ViPham!K:K, NhatKy_ViPham!E:E, "10_Toan_A", NhatKy_ViPham!F:F, B28, NhatKy_ViPham!C:C, "T8")</f>
        <v>100</v>
      </c>
      <c r="Z28" s="6">
        <f>100 + SUMIFS(NhatKy_ViPham!J:J, NhatKy_ViPham!E:E, "10_Toan_A", NhatKy_ViPham!F:F, B28, NhatKy_ViPham!C:C, "T9") - SUMIFS(NhatKy_ViPham!K:K, NhatKy_ViPham!E:E, "10_Toan_A", NhatKy_ViPham!F:F, B28, NhatKy_ViPham!C:C, "T9")</f>
        <v>100</v>
      </c>
      <c r="AA28" s="6">
        <f>100 + SUMIFS(NhatKy_ViPham!J:J, NhatKy_ViPham!E:E, "10_Toan_A", NhatKy_ViPham!F:F, B28, NhatKy_ViPham!C:C, "T10") - SUMIFS(NhatKy_ViPham!K:K, NhatKy_ViPham!E:E, "10_Toan_A", NhatKy_ViPham!F:F, B28, NhatKy_ViPham!C:C, "T10")</f>
        <v>100</v>
      </c>
      <c r="AB28" s="6">
        <f>100 + SUMIFS(NhatKy_ViPham!J:J, NhatKy_ViPham!E:E, "10_Toan_A", NhatKy_ViPham!F:F, B28, NhatKy_ViPham!C:C, "T11") - SUMIFS(NhatKy_ViPham!K:K, NhatKy_ViPham!E:E, "10_Toan_A", NhatKy_ViPham!F:F, B28, NhatKy_ViPham!C:C, "T11")</f>
        <v>100</v>
      </c>
      <c r="AC28" s="6">
        <f>100 + SUMIFS(NhatKy_ViPham!J:J, NhatKy_ViPham!E:E, "10_Toan_A", NhatKy_ViPham!F:F, B28, NhatKy_ViPham!C:C, "T12") - SUMIFS(NhatKy_ViPham!K:K, NhatKy_ViPham!E:E, "10_Toan_A", NhatKy_ViPham!F:F, B28, NhatKy_ViPham!C:C, "T12")</f>
        <v>100</v>
      </c>
      <c r="AD28" s="6">
        <f>100 + SUMIFS(NhatKy_ViPham!J:J, NhatKy_ViPham!E:E, "10_Toan_A", NhatKy_ViPham!F:F, B28, NhatKy_ViPham!C:C, "T13") - SUMIFS(NhatKy_ViPham!K:K, NhatKy_ViPham!E:E, "10_Toan_A", NhatKy_ViPham!F:F, B28, NhatKy_ViPham!C:C, "T13")</f>
        <v>100</v>
      </c>
      <c r="AE28" s="6">
        <f>100 + SUMIFS(NhatKy_ViPham!J:J, NhatKy_ViPham!E:E, "10_Toan_A", NhatKy_ViPham!F:F, B28, NhatKy_ViPham!C:C, "T14") - SUMIFS(NhatKy_ViPham!K:K, NhatKy_ViPham!E:E, "10_Toan_A", NhatKy_ViPham!F:F, B28, NhatKy_ViPham!C:C, "T14")</f>
        <v>100</v>
      </c>
      <c r="AF28" s="6">
        <f>100 + SUMIFS(NhatKy_ViPham!J:J, NhatKy_ViPham!E:E, "10_Toan_A", NhatKy_ViPham!F:F, B28, NhatKy_ViPham!C:C, "T15") - SUMIFS(NhatKy_ViPham!K:K, NhatKy_ViPham!E:E, "10_Toan_A", NhatKy_ViPham!F:F, B28, NhatKy_ViPham!C:C, "T15")</f>
        <v>100</v>
      </c>
      <c r="AG28" s="6">
        <f>100 + SUMIFS(NhatKy_ViPham!J:J, NhatKy_ViPham!E:E, "10_Toan_A", NhatKy_ViPham!F:F, B28, NhatKy_ViPham!C:C, "T16") - SUMIFS(NhatKy_ViPham!K:K, NhatKy_ViPham!E:E, "10_Toan_A", NhatKy_ViPham!F:F, B28, NhatKy_ViPham!C:C, "T16")</f>
        <v>100</v>
      </c>
      <c r="AH28" s="6">
        <f>100 + SUMIFS(NhatKy_ViPham!J:J, NhatKy_ViPham!E:E, "10_Toan_A", NhatKy_ViPham!F:F, B28, NhatKy_ViPham!C:C, "T17") - SUMIFS(NhatKy_ViPham!K:K, NhatKy_ViPham!E:E, "10_Toan_A", NhatKy_ViPham!F:F, B28, NhatKy_ViPham!C:C, "T17")</f>
        <v>100</v>
      </c>
      <c r="AI28" s="6">
        <f>100 + SUMIFS(NhatKy_ViPham!J:J, NhatKy_ViPham!E:E, "10_Toan_A", NhatKy_ViPham!F:F, B28, NhatKy_ViPham!C:C, "T18") - SUMIFS(NhatKy_ViPham!K:K, NhatKy_ViPham!E:E, "10_Toan_A", NhatKy_ViPham!F:F, B28, NhatKy_ViPham!C:C, "T18")</f>
        <v>100</v>
      </c>
      <c r="AJ28" s="6">
        <f>100 + SUMIFS(NhatKy_ViPham!J:J, NhatKy_ViPham!E:E, "10_Toan_A", NhatKy_ViPham!F:F, B28, NhatKy_ViPham!C:C, "T19") - SUMIFS(NhatKy_ViPham!K:K, NhatKy_ViPham!E:E, "10_Toan_A", NhatKy_ViPham!F:F, B28, NhatKy_ViPham!C:C, "T19")</f>
        <v>100</v>
      </c>
      <c r="AK28" s="6">
        <f>100 + SUMIFS(NhatKy_ViPham!J:J, NhatKy_ViPham!E:E, "10_Toan_A", NhatKy_ViPham!F:F, B28, NhatKy_ViPham!C:C, "T20") - SUMIFS(NhatKy_ViPham!K:K, NhatKy_ViPham!E:E, "10_Toan_A", NhatKy_ViPham!F:F, B28, NhatKy_ViPham!C:C, "T20")</f>
        <v>100</v>
      </c>
      <c r="AL28" s="6">
        <f>100 + SUMIFS(NhatKy_ViPham!J:J, NhatKy_ViPham!E:E, "10_Toan_A", NhatKy_ViPham!F:F, B28, NhatKy_ViPham!C:C, "T21") - SUMIFS(NhatKy_ViPham!K:K, NhatKy_ViPham!E:E, "10_Toan_A", NhatKy_ViPham!F:F, B28, NhatKy_ViPham!C:C, "T21")</f>
        <v>100</v>
      </c>
      <c r="AM28" s="6">
        <f>100 + SUMIFS(NhatKy_ViPham!J:J, NhatKy_ViPham!E:E, "10_Toan_A", NhatKy_ViPham!F:F, B28, NhatKy_ViPham!C:C, "T22") - SUMIFS(NhatKy_ViPham!K:K, NhatKy_ViPham!E:E, "10_Toan_A", NhatKy_ViPham!F:F, B28, NhatKy_ViPham!C:C, "T22")</f>
        <v>100</v>
      </c>
      <c r="AN28" s="6">
        <f>100 + SUMIFS(NhatKy_ViPham!J:J, NhatKy_ViPham!E:E, "10_Toan_A", NhatKy_ViPham!F:F, B28, NhatKy_ViPham!C:C, "T23") - SUMIFS(NhatKy_ViPham!K:K, NhatKy_ViPham!E:E, "10_Toan_A", NhatKy_ViPham!F:F, B28, NhatKy_ViPham!C:C, "T23")</f>
        <v>100</v>
      </c>
      <c r="AO28" s="6">
        <f>100 + SUMIFS(NhatKy_ViPham!J:J, NhatKy_ViPham!E:E, "10_Toan_A", NhatKy_ViPham!F:F, B28, NhatKy_ViPham!C:C, "T24") - SUMIFS(NhatKy_ViPham!K:K, NhatKy_ViPham!E:E, "10_Toan_A", NhatKy_ViPham!F:F, B28, NhatKy_ViPham!C:C, "T24")</f>
        <v>100</v>
      </c>
      <c r="AP28" s="6">
        <f>100 + SUMIFS(NhatKy_ViPham!J:J, NhatKy_ViPham!E:E, "10_Toan_A", NhatKy_ViPham!F:F, B28, NhatKy_ViPham!C:C, "T25") - SUMIFS(NhatKy_ViPham!K:K, NhatKy_ViPham!E:E, "10_Toan_A", NhatKy_ViPham!F:F, B28, NhatKy_ViPham!C:C, "T25")</f>
        <v>100</v>
      </c>
      <c r="AQ28" s="6">
        <f>100 + SUMIFS(NhatKy_ViPham!J:J, NhatKy_ViPham!E:E, "10_Toan_A", NhatKy_ViPham!F:F, B28, NhatKy_ViPham!C:C, "T26") - SUMIFS(NhatKy_ViPham!K:K, NhatKy_ViPham!E:E, "10_Toan_A", NhatKy_ViPham!F:F, B28, NhatKy_ViPham!C:C, "T26")</f>
        <v>100</v>
      </c>
      <c r="AR28" s="6">
        <f>100 + SUMIFS(NhatKy_ViPham!J:J, NhatKy_ViPham!E:E, "10_Toan_A", NhatKy_ViPham!F:F, B28, NhatKy_ViPham!C:C, "T27") - SUMIFS(NhatKy_ViPham!K:K, NhatKy_ViPham!E:E, "10_Toan_A", NhatKy_ViPham!F:F, B28, NhatKy_ViPham!C:C, "T27")</f>
        <v>100</v>
      </c>
      <c r="AS28" s="6">
        <f>100 + SUMIFS(NhatKy_ViPham!J:J, NhatKy_ViPham!E:E, "10_Toan_A", NhatKy_ViPham!F:F, B28, NhatKy_ViPham!C:C, "T28") - SUMIFS(NhatKy_ViPham!K:K, NhatKy_ViPham!E:E, "10_Toan_A", NhatKy_ViPham!F:F, B28, NhatKy_ViPham!C:C, "T28")</f>
        <v>100</v>
      </c>
      <c r="AT28" s="6">
        <f>100 + SUMIFS(NhatKy_ViPham!J:J, NhatKy_ViPham!E:E, "10_Toan_A", NhatKy_ViPham!F:F, B28, NhatKy_ViPham!C:C, "T29") - SUMIFS(NhatKy_ViPham!K:K, NhatKy_ViPham!E:E, "10_Toan_A", NhatKy_ViPham!F:F, B28, NhatKy_ViPham!C:C, "T29")</f>
        <v>100</v>
      </c>
      <c r="AU28" s="6">
        <f>100 + SUMIFS(NhatKy_ViPham!J:J, NhatKy_ViPham!E:E, "10_Toan_A", NhatKy_ViPham!F:F, B28, NhatKy_ViPham!C:C, "T30") - SUMIFS(NhatKy_ViPham!K:K, NhatKy_ViPham!E:E, "10_Toan_A", NhatKy_ViPham!F:F, B28, NhatKy_ViPham!C:C, "T30")</f>
        <v>100</v>
      </c>
      <c r="AV28" s="6">
        <f>100 + SUMIFS(NhatKy_ViPham!J:J, NhatKy_ViPham!E:E, "10_Toan_A", NhatKy_ViPham!F:F, B28, NhatKy_ViPham!C:C, "T31") - SUMIFS(NhatKy_ViPham!K:K, NhatKy_ViPham!E:E, "10_Toan_A", NhatKy_ViPham!F:F, B28, NhatKy_ViPham!C:C, "T31")</f>
        <v>100</v>
      </c>
      <c r="AW28" s="6">
        <f>100 + SUMIFS(NhatKy_ViPham!J:J, NhatKy_ViPham!E:E, "10_Toan_A", NhatKy_ViPham!F:F, B28, NhatKy_ViPham!C:C, "T32") - SUMIFS(NhatKy_ViPham!K:K, NhatKy_ViPham!E:E, "10_Toan_A", NhatKy_ViPham!F:F, B28, NhatKy_ViPham!C:C, "T32")</f>
        <v>100</v>
      </c>
      <c r="AX28" s="6">
        <f>100 + SUMIFS(NhatKy_ViPham!J:J, NhatKy_ViPham!E:E, "10_Toan_A", NhatKy_ViPham!F:F, B28, NhatKy_ViPham!C:C, "T33") - SUMIFS(NhatKy_ViPham!K:K, NhatKy_ViPham!E:E, "10_Toan_A", NhatKy_ViPham!F:F, B28, NhatKy_ViPham!C:C, "T33")</f>
        <v>100</v>
      </c>
      <c r="AY28" s="6">
        <f>100 + SUMIFS(NhatKy_ViPham!J:J, NhatKy_ViPham!E:E, "10_Toan_A", NhatKy_ViPham!F:F, B28, NhatKy_ViPham!C:C, "T34") - SUMIFS(NhatKy_ViPham!K:K, NhatKy_ViPham!E:E, "10_Toan_A", NhatKy_ViPham!F:F, B28, NhatKy_ViPham!C:C, "T34")</f>
        <v>100</v>
      </c>
      <c r="AZ28" s="6">
        <f>100 + SUMIFS(NhatKy_ViPham!J:J, NhatKy_ViPham!E:E, "10_Toan_A", NhatKy_ViPham!F:F, B28, NhatKy_ViPham!C:C, "T35") - SUMIFS(NhatKy_ViPham!K:K, NhatKy_ViPham!E:E, "10_Toan_A", NhatKy_ViPham!F:F, B28, NhatKy_ViPham!C:C, "T35")</f>
        <v>100</v>
      </c>
      <c r="BA28" s="12">
        <f t="shared" si="0"/>
        <v>100</v>
      </c>
      <c r="BB28" s="11" t="s">
        <v>430</v>
      </c>
      <c r="BC28" s="16" t="str">
        <f t="shared" si="1"/>
        <v>Tốt</v>
      </c>
      <c r="BD28" s="15" t="str">
        <f t="shared" si="2"/>
        <v>🟢 BÌNH THƯỜNG</v>
      </c>
    </row>
    <row r="29" spans="1:56" x14ac:dyDescent="0.25">
      <c r="A29" s="4">
        <v>21</v>
      </c>
      <c r="B29" s="10" t="s">
        <v>468</v>
      </c>
      <c r="C29" s="4" t="s">
        <v>469</v>
      </c>
      <c r="D29" s="4" t="s">
        <v>435</v>
      </c>
      <c r="E29" s="11" t="s">
        <v>430</v>
      </c>
      <c r="F29" s="7">
        <f>SUMIFS(NhatKy_ViPham!K:K, NhatKy_ViPham!E:E, "10_Toan_A", NhatKy_ViPham!F:F, B29, NhatKy_ViPham!H:H, "L01")</f>
        <v>0</v>
      </c>
      <c r="G29" s="7">
        <f>SUMIFS(NhatKy_ViPham!K:K, NhatKy_ViPham!E:E, "10_Toan_A", NhatKy_ViPham!F:F, B29, NhatKy_ViPham!H:H, "L02")</f>
        <v>0</v>
      </c>
      <c r="H29" s="7">
        <f>SUMIFS(NhatKy_ViPham!K:K, NhatKy_ViPham!E:E, "10_Toan_A", NhatKy_ViPham!F:F, B29, NhatKy_ViPham!H:H, "L03")</f>
        <v>0</v>
      </c>
      <c r="I29" s="7">
        <f>SUMIFS(NhatKy_ViPham!K:K, NhatKy_ViPham!E:E, "10_Toan_A", NhatKy_ViPham!F:F, B29, NhatKy_ViPham!H:H, "L04")</f>
        <v>0</v>
      </c>
      <c r="J29" s="7">
        <f>SUMIFS(NhatKy_ViPham!K:K, NhatKy_ViPham!E:E, "10_Toan_A", NhatKy_ViPham!F:F, B29, NhatKy_ViPham!H:H, "L05")</f>
        <v>0</v>
      </c>
      <c r="K29" s="7">
        <f>SUMIFS(NhatKy_ViPham!K:K, NhatKy_ViPham!E:E, "10_Toan_A", NhatKy_ViPham!F:F, B29, NhatKy_ViPham!H:H, "L06")</f>
        <v>0</v>
      </c>
      <c r="L29" s="7">
        <f>SUMIFS(NhatKy_ViPham!K:K, NhatKy_ViPham!E:E, "10_Toan_A", NhatKy_ViPham!F:F, B29, NhatKy_ViPham!H:H, "L07")</f>
        <v>0</v>
      </c>
      <c r="M29" s="7">
        <f>SUMIFS(NhatKy_ViPham!K:K, NhatKy_ViPham!E:E, "10_Toan_A", NhatKy_ViPham!F:F, B29, NhatKy_ViPham!H:H, "L08")</f>
        <v>0</v>
      </c>
      <c r="N29" s="7">
        <f>SUMIFS(NhatKy_ViPham!K:K, NhatKy_ViPham!E:E, "10_Toan_A", NhatKy_ViPham!F:F, B29, NhatKy_ViPham!H:H, "L09")</f>
        <v>0</v>
      </c>
      <c r="O29" s="7">
        <f>SUMIFS(NhatKy_ViPham!K:K, NhatKy_ViPham!E:E, "10_Toan_A", NhatKy_ViPham!F:F, B29, NhatKy_ViPham!H:H, "L10")</f>
        <v>0</v>
      </c>
      <c r="P29" s="12">
        <f>SUMIFS(NhatKy_ViPham!J:J, NhatKy_ViPham!E:E, "10_Toan_A", NhatKy_ViPham!F:F, B29)</f>
        <v>0</v>
      </c>
      <c r="Q29" s="13">
        <f>SUMIFS(NhatKy_ViPham!K:K, NhatKy_ViPham!E:E, "10_Toan_A", NhatKy_ViPham!F:F, B29)</f>
        <v>0</v>
      </c>
      <c r="R29" s="7">
        <f>100 + SUMIFS(NhatKy_ViPham!J:J, NhatKy_ViPham!E:E, "10_Toan_A", NhatKy_ViPham!F:F, B29, NhatKy_ViPham!C:C, "T1") - SUMIFS(NhatKy_ViPham!K:K, NhatKy_ViPham!E:E, "10_Toan_A", NhatKy_ViPham!F:F, B29, NhatKy_ViPham!C:C, "T1")</f>
        <v>100</v>
      </c>
      <c r="S29" s="7">
        <f>100 + SUMIFS(NhatKy_ViPham!J:J, NhatKy_ViPham!E:E, "10_Toan_A", NhatKy_ViPham!F:F, B29, NhatKy_ViPham!C:C, "T2") - SUMIFS(NhatKy_ViPham!K:K, NhatKy_ViPham!E:E, "10_Toan_A", NhatKy_ViPham!F:F, B29, NhatKy_ViPham!C:C, "T2")</f>
        <v>100</v>
      </c>
      <c r="T29" s="7">
        <f>100 + SUMIFS(NhatKy_ViPham!J:J, NhatKy_ViPham!E:E, "10_Toan_A", NhatKy_ViPham!F:F, B29, NhatKy_ViPham!C:C, "T3") - SUMIFS(NhatKy_ViPham!K:K, NhatKy_ViPham!E:E, "10_Toan_A", NhatKy_ViPham!F:F, B29, NhatKy_ViPham!C:C, "T3")</f>
        <v>100</v>
      </c>
      <c r="U29" s="7">
        <f>100 + SUMIFS(NhatKy_ViPham!J:J, NhatKy_ViPham!E:E, "10_Toan_A", NhatKy_ViPham!F:F, B29, NhatKy_ViPham!C:C, "T4") - SUMIFS(NhatKy_ViPham!K:K, NhatKy_ViPham!E:E, "10_Toan_A", NhatKy_ViPham!F:F, B29, NhatKy_ViPham!C:C, "T4")</f>
        <v>100</v>
      </c>
      <c r="V29" s="7">
        <f>100 + SUMIFS(NhatKy_ViPham!J:J, NhatKy_ViPham!E:E, "10_Toan_A", NhatKy_ViPham!F:F, B29, NhatKy_ViPham!C:C, "T5") - SUMIFS(NhatKy_ViPham!K:K, NhatKy_ViPham!E:E, "10_Toan_A", NhatKy_ViPham!F:F, B29, NhatKy_ViPham!C:C, "T5")</f>
        <v>100</v>
      </c>
      <c r="W29" s="7">
        <f>100 + SUMIFS(NhatKy_ViPham!J:J, NhatKy_ViPham!E:E, "10_Toan_A", NhatKy_ViPham!F:F, B29, NhatKy_ViPham!C:C, "T6") - SUMIFS(NhatKy_ViPham!K:K, NhatKy_ViPham!E:E, "10_Toan_A", NhatKy_ViPham!F:F, B29, NhatKy_ViPham!C:C, "T6")</f>
        <v>100</v>
      </c>
      <c r="X29" s="7">
        <f>100 + SUMIFS(NhatKy_ViPham!J:J, NhatKy_ViPham!E:E, "10_Toan_A", NhatKy_ViPham!F:F, B29, NhatKy_ViPham!C:C, "T7") - SUMIFS(NhatKy_ViPham!K:K, NhatKy_ViPham!E:E, "10_Toan_A", NhatKy_ViPham!F:F, B29, NhatKy_ViPham!C:C, "T7")</f>
        <v>100</v>
      </c>
      <c r="Y29" s="7">
        <f>100 + SUMIFS(NhatKy_ViPham!J:J, NhatKy_ViPham!E:E, "10_Toan_A", NhatKy_ViPham!F:F, B29, NhatKy_ViPham!C:C, "T8") - SUMIFS(NhatKy_ViPham!K:K, NhatKy_ViPham!E:E, "10_Toan_A", NhatKy_ViPham!F:F, B29, NhatKy_ViPham!C:C, "T8")</f>
        <v>100</v>
      </c>
      <c r="Z29" s="7">
        <f>100 + SUMIFS(NhatKy_ViPham!J:J, NhatKy_ViPham!E:E, "10_Toan_A", NhatKy_ViPham!F:F, B29, NhatKy_ViPham!C:C, "T9") - SUMIFS(NhatKy_ViPham!K:K, NhatKy_ViPham!E:E, "10_Toan_A", NhatKy_ViPham!F:F, B29, NhatKy_ViPham!C:C, "T9")</f>
        <v>100</v>
      </c>
      <c r="AA29" s="7">
        <f>100 + SUMIFS(NhatKy_ViPham!J:J, NhatKy_ViPham!E:E, "10_Toan_A", NhatKy_ViPham!F:F, B29, NhatKy_ViPham!C:C, "T10") - SUMIFS(NhatKy_ViPham!K:K, NhatKy_ViPham!E:E, "10_Toan_A", NhatKy_ViPham!F:F, B29, NhatKy_ViPham!C:C, "T10")</f>
        <v>100</v>
      </c>
      <c r="AB29" s="7">
        <f>100 + SUMIFS(NhatKy_ViPham!J:J, NhatKy_ViPham!E:E, "10_Toan_A", NhatKy_ViPham!F:F, B29, NhatKy_ViPham!C:C, "T11") - SUMIFS(NhatKy_ViPham!K:K, NhatKy_ViPham!E:E, "10_Toan_A", NhatKy_ViPham!F:F, B29, NhatKy_ViPham!C:C, "T11")</f>
        <v>100</v>
      </c>
      <c r="AC29" s="7">
        <f>100 + SUMIFS(NhatKy_ViPham!J:J, NhatKy_ViPham!E:E, "10_Toan_A", NhatKy_ViPham!F:F, B29, NhatKy_ViPham!C:C, "T12") - SUMIFS(NhatKy_ViPham!K:K, NhatKy_ViPham!E:E, "10_Toan_A", NhatKy_ViPham!F:F, B29, NhatKy_ViPham!C:C, "T12")</f>
        <v>100</v>
      </c>
      <c r="AD29" s="7">
        <f>100 + SUMIFS(NhatKy_ViPham!J:J, NhatKy_ViPham!E:E, "10_Toan_A", NhatKy_ViPham!F:F, B29, NhatKy_ViPham!C:C, "T13") - SUMIFS(NhatKy_ViPham!K:K, NhatKy_ViPham!E:E, "10_Toan_A", NhatKy_ViPham!F:F, B29, NhatKy_ViPham!C:C, "T13")</f>
        <v>100</v>
      </c>
      <c r="AE29" s="7">
        <f>100 + SUMIFS(NhatKy_ViPham!J:J, NhatKy_ViPham!E:E, "10_Toan_A", NhatKy_ViPham!F:F, B29, NhatKy_ViPham!C:C, "T14") - SUMIFS(NhatKy_ViPham!K:K, NhatKy_ViPham!E:E, "10_Toan_A", NhatKy_ViPham!F:F, B29, NhatKy_ViPham!C:C, "T14")</f>
        <v>100</v>
      </c>
      <c r="AF29" s="7">
        <f>100 + SUMIFS(NhatKy_ViPham!J:J, NhatKy_ViPham!E:E, "10_Toan_A", NhatKy_ViPham!F:F, B29, NhatKy_ViPham!C:C, "T15") - SUMIFS(NhatKy_ViPham!K:K, NhatKy_ViPham!E:E, "10_Toan_A", NhatKy_ViPham!F:F, B29, NhatKy_ViPham!C:C, "T15")</f>
        <v>100</v>
      </c>
      <c r="AG29" s="7">
        <f>100 + SUMIFS(NhatKy_ViPham!J:J, NhatKy_ViPham!E:E, "10_Toan_A", NhatKy_ViPham!F:F, B29, NhatKy_ViPham!C:C, "T16") - SUMIFS(NhatKy_ViPham!K:K, NhatKy_ViPham!E:E, "10_Toan_A", NhatKy_ViPham!F:F, B29, NhatKy_ViPham!C:C, "T16")</f>
        <v>100</v>
      </c>
      <c r="AH29" s="7">
        <f>100 + SUMIFS(NhatKy_ViPham!J:J, NhatKy_ViPham!E:E, "10_Toan_A", NhatKy_ViPham!F:F, B29, NhatKy_ViPham!C:C, "T17") - SUMIFS(NhatKy_ViPham!K:K, NhatKy_ViPham!E:E, "10_Toan_A", NhatKy_ViPham!F:F, B29, NhatKy_ViPham!C:C, "T17")</f>
        <v>100</v>
      </c>
      <c r="AI29" s="7">
        <f>100 + SUMIFS(NhatKy_ViPham!J:J, NhatKy_ViPham!E:E, "10_Toan_A", NhatKy_ViPham!F:F, B29, NhatKy_ViPham!C:C, "T18") - SUMIFS(NhatKy_ViPham!K:K, NhatKy_ViPham!E:E, "10_Toan_A", NhatKy_ViPham!F:F, B29, NhatKy_ViPham!C:C, "T18")</f>
        <v>100</v>
      </c>
      <c r="AJ29" s="7">
        <f>100 + SUMIFS(NhatKy_ViPham!J:J, NhatKy_ViPham!E:E, "10_Toan_A", NhatKy_ViPham!F:F, B29, NhatKy_ViPham!C:C, "T19") - SUMIFS(NhatKy_ViPham!K:K, NhatKy_ViPham!E:E, "10_Toan_A", NhatKy_ViPham!F:F, B29, NhatKy_ViPham!C:C, "T19")</f>
        <v>100</v>
      </c>
      <c r="AK29" s="7">
        <f>100 + SUMIFS(NhatKy_ViPham!J:J, NhatKy_ViPham!E:E, "10_Toan_A", NhatKy_ViPham!F:F, B29, NhatKy_ViPham!C:C, "T20") - SUMIFS(NhatKy_ViPham!K:K, NhatKy_ViPham!E:E, "10_Toan_A", NhatKy_ViPham!F:F, B29, NhatKy_ViPham!C:C, "T20")</f>
        <v>100</v>
      </c>
      <c r="AL29" s="7">
        <f>100 + SUMIFS(NhatKy_ViPham!J:J, NhatKy_ViPham!E:E, "10_Toan_A", NhatKy_ViPham!F:F, B29, NhatKy_ViPham!C:C, "T21") - SUMIFS(NhatKy_ViPham!K:K, NhatKy_ViPham!E:E, "10_Toan_A", NhatKy_ViPham!F:F, B29, NhatKy_ViPham!C:C, "T21")</f>
        <v>100</v>
      </c>
      <c r="AM29" s="7">
        <f>100 + SUMIFS(NhatKy_ViPham!J:J, NhatKy_ViPham!E:E, "10_Toan_A", NhatKy_ViPham!F:F, B29, NhatKy_ViPham!C:C, "T22") - SUMIFS(NhatKy_ViPham!K:K, NhatKy_ViPham!E:E, "10_Toan_A", NhatKy_ViPham!F:F, B29, NhatKy_ViPham!C:C, "T22")</f>
        <v>100</v>
      </c>
      <c r="AN29" s="7">
        <f>100 + SUMIFS(NhatKy_ViPham!J:J, NhatKy_ViPham!E:E, "10_Toan_A", NhatKy_ViPham!F:F, B29, NhatKy_ViPham!C:C, "T23") - SUMIFS(NhatKy_ViPham!K:K, NhatKy_ViPham!E:E, "10_Toan_A", NhatKy_ViPham!F:F, B29, NhatKy_ViPham!C:C, "T23")</f>
        <v>100</v>
      </c>
      <c r="AO29" s="7">
        <f>100 + SUMIFS(NhatKy_ViPham!J:J, NhatKy_ViPham!E:E, "10_Toan_A", NhatKy_ViPham!F:F, B29, NhatKy_ViPham!C:C, "T24") - SUMIFS(NhatKy_ViPham!K:K, NhatKy_ViPham!E:E, "10_Toan_A", NhatKy_ViPham!F:F, B29, NhatKy_ViPham!C:C, "T24")</f>
        <v>100</v>
      </c>
      <c r="AP29" s="7">
        <f>100 + SUMIFS(NhatKy_ViPham!J:J, NhatKy_ViPham!E:E, "10_Toan_A", NhatKy_ViPham!F:F, B29, NhatKy_ViPham!C:C, "T25") - SUMIFS(NhatKy_ViPham!K:K, NhatKy_ViPham!E:E, "10_Toan_A", NhatKy_ViPham!F:F, B29, NhatKy_ViPham!C:C, "T25")</f>
        <v>100</v>
      </c>
      <c r="AQ29" s="7">
        <f>100 + SUMIFS(NhatKy_ViPham!J:J, NhatKy_ViPham!E:E, "10_Toan_A", NhatKy_ViPham!F:F, B29, NhatKy_ViPham!C:C, "T26") - SUMIFS(NhatKy_ViPham!K:K, NhatKy_ViPham!E:E, "10_Toan_A", NhatKy_ViPham!F:F, B29, NhatKy_ViPham!C:C, "T26")</f>
        <v>100</v>
      </c>
      <c r="AR29" s="7">
        <f>100 + SUMIFS(NhatKy_ViPham!J:J, NhatKy_ViPham!E:E, "10_Toan_A", NhatKy_ViPham!F:F, B29, NhatKy_ViPham!C:C, "T27") - SUMIFS(NhatKy_ViPham!K:K, NhatKy_ViPham!E:E, "10_Toan_A", NhatKy_ViPham!F:F, B29, NhatKy_ViPham!C:C, "T27")</f>
        <v>100</v>
      </c>
      <c r="AS29" s="7">
        <f>100 + SUMIFS(NhatKy_ViPham!J:J, NhatKy_ViPham!E:E, "10_Toan_A", NhatKy_ViPham!F:F, B29, NhatKy_ViPham!C:C, "T28") - SUMIFS(NhatKy_ViPham!K:K, NhatKy_ViPham!E:E, "10_Toan_A", NhatKy_ViPham!F:F, B29, NhatKy_ViPham!C:C, "T28")</f>
        <v>100</v>
      </c>
      <c r="AT29" s="7">
        <f>100 + SUMIFS(NhatKy_ViPham!J:J, NhatKy_ViPham!E:E, "10_Toan_A", NhatKy_ViPham!F:F, B29, NhatKy_ViPham!C:C, "T29") - SUMIFS(NhatKy_ViPham!K:K, NhatKy_ViPham!E:E, "10_Toan_A", NhatKy_ViPham!F:F, B29, NhatKy_ViPham!C:C, "T29")</f>
        <v>100</v>
      </c>
      <c r="AU29" s="7">
        <f>100 + SUMIFS(NhatKy_ViPham!J:J, NhatKy_ViPham!E:E, "10_Toan_A", NhatKy_ViPham!F:F, B29, NhatKy_ViPham!C:C, "T30") - SUMIFS(NhatKy_ViPham!K:K, NhatKy_ViPham!E:E, "10_Toan_A", NhatKy_ViPham!F:F, B29, NhatKy_ViPham!C:C, "T30")</f>
        <v>100</v>
      </c>
      <c r="AV29" s="7">
        <f>100 + SUMIFS(NhatKy_ViPham!J:J, NhatKy_ViPham!E:E, "10_Toan_A", NhatKy_ViPham!F:F, B29, NhatKy_ViPham!C:C, "T31") - SUMIFS(NhatKy_ViPham!K:K, NhatKy_ViPham!E:E, "10_Toan_A", NhatKy_ViPham!F:F, B29, NhatKy_ViPham!C:C, "T31")</f>
        <v>100</v>
      </c>
      <c r="AW29" s="7">
        <f>100 + SUMIFS(NhatKy_ViPham!J:J, NhatKy_ViPham!E:E, "10_Toan_A", NhatKy_ViPham!F:F, B29, NhatKy_ViPham!C:C, "T32") - SUMIFS(NhatKy_ViPham!K:K, NhatKy_ViPham!E:E, "10_Toan_A", NhatKy_ViPham!F:F, B29, NhatKy_ViPham!C:C, "T32")</f>
        <v>100</v>
      </c>
      <c r="AX29" s="7">
        <f>100 + SUMIFS(NhatKy_ViPham!J:J, NhatKy_ViPham!E:E, "10_Toan_A", NhatKy_ViPham!F:F, B29, NhatKy_ViPham!C:C, "T33") - SUMIFS(NhatKy_ViPham!K:K, NhatKy_ViPham!E:E, "10_Toan_A", NhatKy_ViPham!F:F, B29, NhatKy_ViPham!C:C, "T33")</f>
        <v>100</v>
      </c>
      <c r="AY29" s="7">
        <f>100 + SUMIFS(NhatKy_ViPham!J:J, NhatKy_ViPham!E:E, "10_Toan_A", NhatKy_ViPham!F:F, B29, NhatKy_ViPham!C:C, "T34") - SUMIFS(NhatKy_ViPham!K:K, NhatKy_ViPham!E:E, "10_Toan_A", NhatKy_ViPham!F:F, B29, NhatKy_ViPham!C:C, "T34")</f>
        <v>100</v>
      </c>
      <c r="AZ29" s="7">
        <f>100 + SUMIFS(NhatKy_ViPham!J:J, NhatKy_ViPham!E:E, "10_Toan_A", NhatKy_ViPham!F:F, B29, NhatKy_ViPham!C:C, "T35") - SUMIFS(NhatKy_ViPham!K:K, NhatKy_ViPham!E:E, "10_Toan_A", NhatKy_ViPham!F:F, B29, NhatKy_ViPham!C:C, "T35")</f>
        <v>100</v>
      </c>
      <c r="BA29" s="12">
        <f t="shared" si="0"/>
        <v>100</v>
      </c>
      <c r="BB29" s="11" t="s">
        <v>430</v>
      </c>
      <c r="BC29" s="14" t="str">
        <f t="shared" si="1"/>
        <v>Tốt</v>
      </c>
      <c r="BD29" s="10" t="str">
        <f t="shared" si="2"/>
        <v>🟢 BÌNH THƯỜNG</v>
      </c>
    </row>
    <row r="30" spans="1:56" x14ac:dyDescent="0.25">
      <c r="A30" s="5">
        <v>22</v>
      </c>
      <c r="B30" s="15" t="s">
        <v>470</v>
      </c>
      <c r="C30" s="5" t="s">
        <v>471</v>
      </c>
      <c r="D30" s="5" t="s">
        <v>435</v>
      </c>
      <c r="E30" s="11" t="s">
        <v>430</v>
      </c>
      <c r="F30" s="6">
        <f>SUMIFS(NhatKy_ViPham!K:K, NhatKy_ViPham!E:E, "10_Toan_A", NhatKy_ViPham!F:F, B30, NhatKy_ViPham!H:H, "L01")</f>
        <v>0</v>
      </c>
      <c r="G30" s="6">
        <f>SUMIFS(NhatKy_ViPham!K:K, NhatKy_ViPham!E:E, "10_Toan_A", NhatKy_ViPham!F:F, B30, NhatKy_ViPham!H:H, "L02")</f>
        <v>0</v>
      </c>
      <c r="H30" s="6">
        <f>SUMIFS(NhatKy_ViPham!K:K, NhatKy_ViPham!E:E, "10_Toan_A", NhatKy_ViPham!F:F, B30, NhatKy_ViPham!H:H, "L03")</f>
        <v>0</v>
      </c>
      <c r="I30" s="6">
        <f>SUMIFS(NhatKy_ViPham!K:K, NhatKy_ViPham!E:E, "10_Toan_A", NhatKy_ViPham!F:F, B30, NhatKy_ViPham!H:H, "L04")</f>
        <v>0</v>
      </c>
      <c r="J30" s="6">
        <f>SUMIFS(NhatKy_ViPham!K:K, NhatKy_ViPham!E:E, "10_Toan_A", NhatKy_ViPham!F:F, B30, NhatKy_ViPham!H:H, "L05")</f>
        <v>0</v>
      </c>
      <c r="K30" s="6">
        <f>SUMIFS(NhatKy_ViPham!K:K, NhatKy_ViPham!E:E, "10_Toan_A", NhatKy_ViPham!F:F, B30, NhatKy_ViPham!H:H, "L06")</f>
        <v>0</v>
      </c>
      <c r="L30" s="6">
        <f>SUMIFS(NhatKy_ViPham!K:K, NhatKy_ViPham!E:E, "10_Toan_A", NhatKy_ViPham!F:F, B30, NhatKy_ViPham!H:H, "L07")</f>
        <v>0</v>
      </c>
      <c r="M30" s="6">
        <f>SUMIFS(NhatKy_ViPham!K:K, NhatKy_ViPham!E:E, "10_Toan_A", NhatKy_ViPham!F:F, B30, NhatKy_ViPham!H:H, "L08")</f>
        <v>0</v>
      </c>
      <c r="N30" s="6">
        <f>SUMIFS(NhatKy_ViPham!K:K, NhatKy_ViPham!E:E, "10_Toan_A", NhatKy_ViPham!F:F, B30, NhatKy_ViPham!H:H, "L09")</f>
        <v>0</v>
      </c>
      <c r="O30" s="6">
        <f>SUMIFS(NhatKy_ViPham!K:K, NhatKy_ViPham!E:E, "10_Toan_A", NhatKy_ViPham!F:F, B30, NhatKy_ViPham!H:H, "L10")</f>
        <v>0</v>
      </c>
      <c r="P30" s="12">
        <f>SUMIFS(NhatKy_ViPham!J:J, NhatKy_ViPham!E:E, "10_Toan_A", NhatKy_ViPham!F:F, B30)</f>
        <v>0</v>
      </c>
      <c r="Q30" s="13">
        <f>SUMIFS(NhatKy_ViPham!K:K, NhatKy_ViPham!E:E, "10_Toan_A", NhatKy_ViPham!F:F, B30)</f>
        <v>0</v>
      </c>
      <c r="R30" s="6">
        <f>100 + SUMIFS(NhatKy_ViPham!J:J, NhatKy_ViPham!E:E, "10_Toan_A", NhatKy_ViPham!F:F, B30, NhatKy_ViPham!C:C, "T1") - SUMIFS(NhatKy_ViPham!K:K, NhatKy_ViPham!E:E, "10_Toan_A", NhatKy_ViPham!F:F, B30, NhatKy_ViPham!C:C, "T1")</f>
        <v>100</v>
      </c>
      <c r="S30" s="6">
        <f>100 + SUMIFS(NhatKy_ViPham!J:J, NhatKy_ViPham!E:E, "10_Toan_A", NhatKy_ViPham!F:F, B30, NhatKy_ViPham!C:C, "T2") - SUMIFS(NhatKy_ViPham!K:K, NhatKy_ViPham!E:E, "10_Toan_A", NhatKy_ViPham!F:F, B30, NhatKy_ViPham!C:C, "T2")</f>
        <v>100</v>
      </c>
      <c r="T30" s="6">
        <f>100 + SUMIFS(NhatKy_ViPham!J:J, NhatKy_ViPham!E:E, "10_Toan_A", NhatKy_ViPham!F:F, B30, NhatKy_ViPham!C:C, "T3") - SUMIFS(NhatKy_ViPham!K:K, NhatKy_ViPham!E:E, "10_Toan_A", NhatKy_ViPham!F:F, B30, NhatKy_ViPham!C:C, "T3")</f>
        <v>100</v>
      </c>
      <c r="U30" s="6">
        <f>100 + SUMIFS(NhatKy_ViPham!J:J, NhatKy_ViPham!E:E, "10_Toan_A", NhatKy_ViPham!F:F, B30, NhatKy_ViPham!C:C, "T4") - SUMIFS(NhatKy_ViPham!K:K, NhatKy_ViPham!E:E, "10_Toan_A", NhatKy_ViPham!F:F, B30, NhatKy_ViPham!C:C, "T4")</f>
        <v>100</v>
      </c>
      <c r="V30" s="6">
        <f>100 + SUMIFS(NhatKy_ViPham!J:J, NhatKy_ViPham!E:E, "10_Toan_A", NhatKy_ViPham!F:F, B30, NhatKy_ViPham!C:C, "T5") - SUMIFS(NhatKy_ViPham!K:K, NhatKy_ViPham!E:E, "10_Toan_A", NhatKy_ViPham!F:F, B30, NhatKy_ViPham!C:C, "T5")</f>
        <v>100</v>
      </c>
      <c r="W30" s="6">
        <f>100 + SUMIFS(NhatKy_ViPham!J:J, NhatKy_ViPham!E:E, "10_Toan_A", NhatKy_ViPham!F:F, B30, NhatKy_ViPham!C:C, "T6") - SUMIFS(NhatKy_ViPham!K:K, NhatKy_ViPham!E:E, "10_Toan_A", NhatKy_ViPham!F:F, B30, NhatKy_ViPham!C:C, "T6")</f>
        <v>100</v>
      </c>
      <c r="X30" s="6">
        <f>100 + SUMIFS(NhatKy_ViPham!J:J, NhatKy_ViPham!E:E, "10_Toan_A", NhatKy_ViPham!F:F, B30, NhatKy_ViPham!C:C, "T7") - SUMIFS(NhatKy_ViPham!K:K, NhatKy_ViPham!E:E, "10_Toan_A", NhatKy_ViPham!F:F, B30, NhatKy_ViPham!C:C, "T7")</f>
        <v>100</v>
      </c>
      <c r="Y30" s="6">
        <f>100 + SUMIFS(NhatKy_ViPham!J:J, NhatKy_ViPham!E:E, "10_Toan_A", NhatKy_ViPham!F:F, B30, NhatKy_ViPham!C:C, "T8") - SUMIFS(NhatKy_ViPham!K:K, NhatKy_ViPham!E:E, "10_Toan_A", NhatKy_ViPham!F:F, B30, NhatKy_ViPham!C:C, "T8")</f>
        <v>100</v>
      </c>
      <c r="Z30" s="6">
        <f>100 + SUMIFS(NhatKy_ViPham!J:J, NhatKy_ViPham!E:E, "10_Toan_A", NhatKy_ViPham!F:F, B30, NhatKy_ViPham!C:C, "T9") - SUMIFS(NhatKy_ViPham!K:K, NhatKy_ViPham!E:E, "10_Toan_A", NhatKy_ViPham!F:F, B30, NhatKy_ViPham!C:C, "T9")</f>
        <v>100</v>
      </c>
      <c r="AA30" s="6">
        <f>100 + SUMIFS(NhatKy_ViPham!J:J, NhatKy_ViPham!E:E, "10_Toan_A", NhatKy_ViPham!F:F, B30, NhatKy_ViPham!C:C, "T10") - SUMIFS(NhatKy_ViPham!K:K, NhatKy_ViPham!E:E, "10_Toan_A", NhatKy_ViPham!F:F, B30, NhatKy_ViPham!C:C, "T10")</f>
        <v>100</v>
      </c>
      <c r="AB30" s="6">
        <f>100 + SUMIFS(NhatKy_ViPham!J:J, NhatKy_ViPham!E:E, "10_Toan_A", NhatKy_ViPham!F:F, B30, NhatKy_ViPham!C:C, "T11") - SUMIFS(NhatKy_ViPham!K:K, NhatKy_ViPham!E:E, "10_Toan_A", NhatKy_ViPham!F:F, B30, NhatKy_ViPham!C:C, "T11")</f>
        <v>100</v>
      </c>
      <c r="AC30" s="6">
        <f>100 + SUMIFS(NhatKy_ViPham!J:J, NhatKy_ViPham!E:E, "10_Toan_A", NhatKy_ViPham!F:F, B30, NhatKy_ViPham!C:C, "T12") - SUMIFS(NhatKy_ViPham!K:K, NhatKy_ViPham!E:E, "10_Toan_A", NhatKy_ViPham!F:F, B30, NhatKy_ViPham!C:C, "T12")</f>
        <v>100</v>
      </c>
      <c r="AD30" s="6">
        <f>100 + SUMIFS(NhatKy_ViPham!J:J, NhatKy_ViPham!E:E, "10_Toan_A", NhatKy_ViPham!F:F, B30, NhatKy_ViPham!C:C, "T13") - SUMIFS(NhatKy_ViPham!K:K, NhatKy_ViPham!E:E, "10_Toan_A", NhatKy_ViPham!F:F, B30, NhatKy_ViPham!C:C, "T13")</f>
        <v>100</v>
      </c>
      <c r="AE30" s="6">
        <f>100 + SUMIFS(NhatKy_ViPham!J:J, NhatKy_ViPham!E:E, "10_Toan_A", NhatKy_ViPham!F:F, B30, NhatKy_ViPham!C:C, "T14") - SUMIFS(NhatKy_ViPham!K:K, NhatKy_ViPham!E:E, "10_Toan_A", NhatKy_ViPham!F:F, B30, NhatKy_ViPham!C:C, "T14")</f>
        <v>100</v>
      </c>
      <c r="AF30" s="6">
        <f>100 + SUMIFS(NhatKy_ViPham!J:J, NhatKy_ViPham!E:E, "10_Toan_A", NhatKy_ViPham!F:F, B30, NhatKy_ViPham!C:C, "T15") - SUMIFS(NhatKy_ViPham!K:K, NhatKy_ViPham!E:E, "10_Toan_A", NhatKy_ViPham!F:F, B30, NhatKy_ViPham!C:C, "T15")</f>
        <v>100</v>
      </c>
      <c r="AG30" s="6">
        <f>100 + SUMIFS(NhatKy_ViPham!J:J, NhatKy_ViPham!E:E, "10_Toan_A", NhatKy_ViPham!F:F, B30, NhatKy_ViPham!C:C, "T16") - SUMIFS(NhatKy_ViPham!K:K, NhatKy_ViPham!E:E, "10_Toan_A", NhatKy_ViPham!F:F, B30, NhatKy_ViPham!C:C, "T16")</f>
        <v>100</v>
      </c>
      <c r="AH30" s="6">
        <f>100 + SUMIFS(NhatKy_ViPham!J:J, NhatKy_ViPham!E:E, "10_Toan_A", NhatKy_ViPham!F:F, B30, NhatKy_ViPham!C:C, "T17") - SUMIFS(NhatKy_ViPham!K:K, NhatKy_ViPham!E:E, "10_Toan_A", NhatKy_ViPham!F:F, B30, NhatKy_ViPham!C:C, "T17")</f>
        <v>100</v>
      </c>
      <c r="AI30" s="6">
        <f>100 + SUMIFS(NhatKy_ViPham!J:J, NhatKy_ViPham!E:E, "10_Toan_A", NhatKy_ViPham!F:F, B30, NhatKy_ViPham!C:C, "T18") - SUMIFS(NhatKy_ViPham!K:K, NhatKy_ViPham!E:E, "10_Toan_A", NhatKy_ViPham!F:F, B30, NhatKy_ViPham!C:C, "T18")</f>
        <v>100</v>
      </c>
      <c r="AJ30" s="6">
        <f>100 + SUMIFS(NhatKy_ViPham!J:J, NhatKy_ViPham!E:E, "10_Toan_A", NhatKy_ViPham!F:F, B30, NhatKy_ViPham!C:C, "T19") - SUMIFS(NhatKy_ViPham!K:K, NhatKy_ViPham!E:E, "10_Toan_A", NhatKy_ViPham!F:F, B30, NhatKy_ViPham!C:C, "T19")</f>
        <v>100</v>
      </c>
      <c r="AK30" s="6">
        <f>100 + SUMIFS(NhatKy_ViPham!J:J, NhatKy_ViPham!E:E, "10_Toan_A", NhatKy_ViPham!F:F, B30, NhatKy_ViPham!C:C, "T20") - SUMIFS(NhatKy_ViPham!K:K, NhatKy_ViPham!E:E, "10_Toan_A", NhatKy_ViPham!F:F, B30, NhatKy_ViPham!C:C, "T20")</f>
        <v>100</v>
      </c>
      <c r="AL30" s="6">
        <f>100 + SUMIFS(NhatKy_ViPham!J:J, NhatKy_ViPham!E:E, "10_Toan_A", NhatKy_ViPham!F:F, B30, NhatKy_ViPham!C:C, "T21") - SUMIFS(NhatKy_ViPham!K:K, NhatKy_ViPham!E:E, "10_Toan_A", NhatKy_ViPham!F:F, B30, NhatKy_ViPham!C:C, "T21")</f>
        <v>100</v>
      </c>
      <c r="AM30" s="6">
        <f>100 + SUMIFS(NhatKy_ViPham!J:J, NhatKy_ViPham!E:E, "10_Toan_A", NhatKy_ViPham!F:F, B30, NhatKy_ViPham!C:C, "T22") - SUMIFS(NhatKy_ViPham!K:K, NhatKy_ViPham!E:E, "10_Toan_A", NhatKy_ViPham!F:F, B30, NhatKy_ViPham!C:C, "T22")</f>
        <v>100</v>
      </c>
      <c r="AN30" s="6">
        <f>100 + SUMIFS(NhatKy_ViPham!J:J, NhatKy_ViPham!E:E, "10_Toan_A", NhatKy_ViPham!F:F, B30, NhatKy_ViPham!C:C, "T23") - SUMIFS(NhatKy_ViPham!K:K, NhatKy_ViPham!E:E, "10_Toan_A", NhatKy_ViPham!F:F, B30, NhatKy_ViPham!C:C, "T23")</f>
        <v>100</v>
      </c>
      <c r="AO30" s="6">
        <f>100 + SUMIFS(NhatKy_ViPham!J:J, NhatKy_ViPham!E:E, "10_Toan_A", NhatKy_ViPham!F:F, B30, NhatKy_ViPham!C:C, "T24") - SUMIFS(NhatKy_ViPham!K:K, NhatKy_ViPham!E:E, "10_Toan_A", NhatKy_ViPham!F:F, B30, NhatKy_ViPham!C:C, "T24")</f>
        <v>100</v>
      </c>
      <c r="AP30" s="6">
        <f>100 + SUMIFS(NhatKy_ViPham!J:J, NhatKy_ViPham!E:E, "10_Toan_A", NhatKy_ViPham!F:F, B30, NhatKy_ViPham!C:C, "T25") - SUMIFS(NhatKy_ViPham!K:K, NhatKy_ViPham!E:E, "10_Toan_A", NhatKy_ViPham!F:F, B30, NhatKy_ViPham!C:C, "T25")</f>
        <v>100</v>
      </c>
      <c r="AQ30" s="6">
        <f>100 + SUMIFS(NhatKy_ViPham!J:J, NhatKy_ViPham!E:E, "10_Toan_A", NhatKy_ViPham!F:F, B30, NhatKy_ViPham!C:C, "T26") - SUMIFS(NhatKy_ViPham!K:K, NhatKy_ViPham!E:E, "10_Toan_A", NhatKy_ViPham!F:F, B30, NhatKy_ViPham!C:C, "T26")</f>
        <v>100</v>
      </c>
      <c r="AR30" s="6">
        <f>100 + SUMIFS(NhatKy_ViPham!J:J, NhatKy_ViPham!E:E, "10_Toan_A", NhatKy_ViPham!F:F, B30, NhatKy_ViPham!C:C, "T27") - SUMIFS(NhatKy_ViPham!K:K, NhatKy_ViPham!E:E, "10_Toan_A", NhatKy_ViPham!F:F, B30, NhatKy_ViPham!C:C, "T27")</f>
        <v>100</v>
      </c>
      <c r="AS30" s="6">
        <f>100 + SUMIFS(NhatKy_ViPham!J:J, NhatKy_ViPham!E:E, "10_Toan_A", NhatKy_ViPham!F:F, B30, NhatKy_ViPham!C:C, "T28") - SUMIFS(NhatKy_ViPham!K:K, NhatKy_ViPham!E:E, "10_Toan_A", NhatKy_ViPham!F:F, B30, NhatKy_ViPham!C:C, "T28")</f>
        <v>100</v>
      </c>
      <c r="AT30" s="6">
        <f>100 + SUMIFS(NhatKy_ViPham!J:J, NhatKy_ViPham!E:E, "10_Toan_A", NhatKy_ViPham!F:F, B30, NhatKy_ViPham!C:C, "T29") - SUMIFS(NhatKy_ViPham!K:K, NhatKy_ViPham!E:E, "10_Toan_A", NhatKy_ViPham!F:F, B30, NhatKy_ViPham!C:C, "T29")</f>
        <v>100</v>
      </c>
      <c r="AU30" s="6">
        <f>100 + SUMIFS(NhatKy_ViPham!J:J, NhatKy_ViPham!E:E, "10_Toan_A", NhatKy_ViPham!F:F, B30, NhatKy_ViPham!C:C, "T30") - SUMIFS(NhatKy_ViPham!K:K, NhatKy_ViPham!E:E, "10_Toan_A", NhatKy_ViPham!F:F, B30, NhatKy_ViPham!C:C, "T30")</f>
        <v>100</v>
      </c>
      <c r="AV30" s="6">
        <f>100 + SUMIFS(NhatKy_ViPham!J:J, NhatKy_ViPham!E:E, "10_Toan_A", NhatKy_ViPham!F:F, B30, NhatKy_ViPham!C:C, "T31") - SUMIFS(NhatKy_ViPham!K:K, NhatKy_ViPham!E:E, "10_Toan_A", NhatKy_ViPham!F:F, B30, NhatKy_ViPham!C:C, "T31")</f>
        <v>100</v>
      </c>
      <c r="AW30" s="6">
        <f>100 + SUMIFS(NhatKy_ViPham!J:J, NhatKy_ViPham!E:E, "10_Toan_A", NhatKy_ViPham!F:F, B30, NhatKy_ViPham!C:C, "T32") - SUMIFS(NhatKy_ViPham!K:K, NhatKy_ViPham!E:E, "10_Toan_A", NhatKy_ViPham!F:F, B30, NhatKy_ViPham!C:C, "T32")</f>
        <v>100</v>
      </c>
      <c r="AX30" s="6">
        <f>100 + SUMIFS(NhatKy_ViPham!J:J, NhatKy_ViPham!E:E, "10_Toan_A", NhatKy_ViPham!F:F, B30, NhatKy_ViPham!C:C, "T33") - SUMIFS(NhatKy_ViPham!K:K, NhatKy_ViPham!E:E, "10_Toan_A", NhatKy_ViPham!F:F, B30, NhatKy_ViPham!C:C, "T33")</f>
        <v>100</v>
      </c>
      <c r="AY30" s="6">
        <f>100 + SUMIFS(NhatKy_ViPham!J:J, NhatKy_ViPham!E:E, "10_Toan_A", NhatKy_ViPham!F:F, B30, NhatKy_ViPham!C:C, "T34") - SUMIFS(NhatKy_ViPham!K:K, NhatKy_ViPham!E:E, "10_Toan_A", NhatKy_ViPham!F:F, B30, NhatKy_ViPham!C:C, "T34")</f>
        <v>100</v>
      </c>
      <c r="AZ30" s="6">
        <f>100 + SUMIFS(NhatKy_ViPham!J:J, NhatKy_ViPham!E:E, "10_Toan_A", NhatKy_ViPham!F:F, B30, NhatKy_ViPham!C:C, "T35") - SUMIFS(NhatKy_ViPham!K:K, NhatKy_ViPham!E:E, "10_Toan_A", NhatKy_ViPham!F:F, B30, NhatKy_ViPham!C:C, "T35")</f>
        <v>100</v>
      </c>
      <c r="BA30" s="12">
        <f t="shared" si="0"/>
        <v>100</v>
      </c>
      <c r="BB30" s="11" t="s">
        <v>430</v>
      </c>
      <c r="BC30" s="16" t="str">
        <f t="shared" si="1"/>
        <v>Tốt</v>
      </c>
      <c r="BD30" s="15" t="str">
        <f t="shared" si="2"/>
        <v>🟢 BÌNH THƯỜNG</v>
      </c>
    </row>
    <row r="31" spans="1:56" x14ac:dyDescent="0.25">
      <c r="A31" s="4">
        <v>23</v>
      </c>
      <c r="B31" s="10" t="s">
        <v>472</v>
      </c>
      <c r="C31" s="4" t="s">
        <v>473</v>
      </c>
      <c r="D31" s="4" t="s">
        <v>435</v>
      </c>
      <c r="E31" s="11" t="s">
        <v>430</v>
      </c>
      <c r="F31" s="7">
        <f>SUMIFS(NhatKy_ViPham!K:K, NhatKy_ViPham!E:E, "10_Toan_A", NhatKy_ViPham!F:F, B31, NhatKy_ViPham!H:H, "L01")</f>
        <v>0</v>
      </c>
      <c r="G31" s="7">
        <f>SUMIFS(NhatKy_ViPham!K:K, NhatKy_ViPham!E:E, "10_Toan_A", NhatKy_ViPham!F:F, B31, NhatKy_ViPham!H:H, "L02")</f>
        <v>0</v>
      </c>
      <c r="H31" s="7">
        <f>SUMIFS(NhatKy_ViPham!K:K, NhatKy_ViPham!E:E, "10_Toan_A", NhatKy_ViPham!F:F, B31, NhatKy_ViPham!H:H, "L03")</f>
        <v>0</v>
      </c>
      <c r="I31" s="7">
        <f>SUMIFS(NhatKy_ViPham!K:K, NhatKy_ViPham!E:E, "10_Toan_A", NhatKy_ViPham!F:F, B31, NhatKy_ViPham!H:H, "L04")</f>
        <v>0</v>
      </c>
      <c r="J31" s="7">
        <f>SUMIFS(NhatKy_ViPham!K:K, NhatKy_ViPham!E:E, "10_Toan_A", NhatKy_ViPham!F:F, B31, NhatKy_ViPham!H:H, "L05")</f>
        <v>0</v>
      </c>
      <c r="K31" s="7">
        <f>SUMIFS(NhatKy_ViPham!K:K, NhatKy_ViPham!E:E, "10_Toan_A", NhatKy_ViPham!F:F, B31, NhatKy_ViPham!H:H, "L06")</f>
        <v>0</v>
      </c>
      <c r="L31" s="7">
        <f>SUMIFS(NhatKy_ViPham!K:K, NhatKy_ViPham!E:E, "10_Toan_A", NhatKy_ViPham!F:F, B31, NhatKy_ViPham!H:H, "L07")</f>
        <v>0</v>
      </c>
      <c r="M31" s="7">
        <f>SUMIFS(NhatKy_ViPham!K:K, NhatKy_ViPham!E:E, "10_Toan_A", NhatKy_ViPham!F:F, B31, NhatKy_ViPham!H:H, "L08")</f>
        <v>0</v>
      </c>
      <c r="N31" s="7">
        <f>SUMIFS(NhatKy_ViPham!K:K, NhatKy_ViPham!E:E, "10_Toan_A", NhatKy_ViPham!F:F, B31, NhatKy_ViPham!H:H, "L09")</f>
        <v>0</v>
      </c>
      <c r="O31" s="7">
        <f>SUMIFS(NhatKy_ViPham!K:K, NhatKy_ViPham!E:E, "10_Toan_A", NhatKy_ViPham!F:F, B31, NhatKy_ViPham!H:H, "L10")</f>
        <v>0</v>
      </c>
      <c r="P31" s="12">
        <f>SUMIFS(NhatKy_ViPham!J:J, NhatKy_ViPham!E:E, "10_Toan_A", NhatKy_ViPham!F:F, B31)</f>
        <v>0</v>
      </c>
      <c r="Q31" s="13">
        <f>SUMIFS(NhatKy_ViPham!K:K, NhatKy_ViPham!E:E, "10_Toan_A", NhatKy_ViPham!F:F, B31)</f>
        <v>0</v>
      </c>
      <c r="R31" s="7">
        <f>100 + SUMIFS(NhatKy_ViPham!J:J, NhatKy_ViPham!E:E, "10_Toan_A", NhatKy_ViPham!F:F, B31, NhatKy_ViPham!C:C, "T1") - SUMIFS(NhatKy_ViPham!K:K, NhatKy_ViPham!E:E, "10_Toan_A", NhatKy_ViPham!F:F, B31, NhatKy_ViPham!C:C, "T1")</f>
        <v>100</v>
      </c>
      <c r="S31" s="7">
        <f>100 + SUMIFS(NhatKy_ViPham!J:J, NhatKy_ViPham!E:E, "10_Toan_A", NhatKy_ViPham!F:F, B31, NhatKy_ViPham!C:C, "T2") - SUMIFS(NhatKy_ViPham!K:K, NhatKy_ViPham!E:E, "10_Toan_A", NhatKy_ViPham!F:F, B31, NhatKy_ViPham!C:C, "T2")</f>
        <v>100</v>
      </c>
      <c r="T31" s="7">
        <f>100 + SUMIFS(NhatKy_ViPham!J:J, NhatKy_ViPham!E:E, "10_Toan_A", NhatKy_ViPham!F:F, B31, NhatKy_ViPham!C:C, "T3") - SUMIFS(NhatKy_ViPham!K:K, NhatKy_ViPham!E:E, "10_Toan_A", NhatKy_ViPham!F:F, B31, NhatKy_ViPham!C:C, "T3")</f>
        <v>100</v>
      </c>
      <c r="U31" s="7">
        <f>100 + SUMIFS(NhatKy_ViPham!J:J, NhatKy_ViPham!E:E, "10_Toan_A", NhatKy_ViPham!F:F, B31, NhatKy_ViPham!C:C, "T4") - SUMIFS(NhatKy_ViPham!K:K, NhatKy_ViPham!E:E, "10_Toan_A", NhatKy_ViPham!F:F, B31, NhatKy_ViPham!C:C, "T4")</f>
        <v>100</v>
      </c>
      <c r="V31" s="7">
        <f>100 + SUMIFS(NhatKy_ViPham!J:J, NhatKy_ViPham!E:E, "10_Toan_A", NhatKy_ViPham!F:F, B31, NhatKy_ViPham!C:C, "T5") - SUMIFS(NhatKy_ViPham!K:K, NhatKy_ViPham!E:E, "10_Toan_A", NhatKy_ViPham!F:F, B31, NhatKy_ViPham!C:C, "T5")</f>
        <v>100</v>
      </c>
      <c r="W31" s="7">
        <f>100 + SUMIFS(NhatKy_ViPham!J:J, NhatKy_ViPham!E:E, "10_Toan_A", NhatKy_ViPham!F:F, B31, NhatKy_ViPham!C:C, "T6") - SUMIFS(NhatKy_ViPham!K:K, NhatKy_ViPham!E:E, "10_Toan_A", NhatKy_ViPham!F:F, B31, NhatKy_ViPham!C:C, "T6")</f>
        <v>100</v>
      </c>
      <c r="X31" s="7">
        <f>100 + SUMIFS(NhatKy_ViPham!J:J, NhatKy_ViPham!E:E, "10_Toan_A", NhatKy_ViPham!F:F, B31, NhatKy_ViPham!C:C, "T7") - SUMIFS(NhatKy_ViPham!K:K, NhatKy_ViPham!E:E, "10_Toan_A", NhatKy_ViPham!F:F, B31, NhatKy_ViPham!C:C, "T7")</f>
        <v>100</v>
      </c>
      <c r="Y31" s="7">
        <f>100 + SUMIFS(NhatKy_ViPham!J:J, NhatKy_ViPham!E:E, "10_Toan_A", NhatKy_ViPham!F:F, B31, NhatKy_ViPham!C:C, "T8") - SUMIFS(NhatKy_ViPham!K:K, NhatKy_ViPham!E:E, "10_Toan_A", NhatKy_ViPham!F:F, B31, NhatKy_ViPham!C:C, "T8")</f>
        <v>100</v>
      </c>
      <c r="Z31" s="7">
        <f>100 + SUMIFS(NhatKy_ViPham!J:J, NhatKy_ViPham!E:E, "10_Toan_A", NhatKy_ViPham!F:F, B31, NhatKy_ViPham!C:C, "T9") - SUMIFS(NhatKy_ViPham!K:K, NhatKy_ViPham!E:E, "10_Toan_A", NhatKy_ViPham!F:F, B31, NhatKy_ViPham!C:C, "T9")</f>
        <v>100</v>
      </c>
      <c r="AA31" s="7">
        <f>100 + SUMIFS(NhatKy_ViPham!J:J, NhatKy_ViPham!E:E, "10_Toan_A", NhatKy_ViPham!F:F, B31, NhatKy_ViPham!C:C, "T10") - SUMIFS(NhatKy_ViPham!K:K, NhatKy_ViPham!E:E, "10_Toan_A", NhatKy_ViPham!F:F, B31, NhatKy_ViPham!C:C, "T10")</f>
        <v>100</v>
      </c>
      <c r="AB31" s="7">
        <f>100 + SUMIFS(NhatKy_ViPham!J:J, NhatKy_ViPham!E:E, "10_Toan_A", NhatKy_ViPham!F:F, B31, NhatKy_ViPham!C:C, "T11") - SUMIFS(NhatKy_ViPham!K:K, NhatKy_ViPham!E:E, "10_Toan_A", NhatKy_ViPham!F:F, B31, NhatKy_ViPham!C:C, "T11")</f>
        <v>100</v>
      </c>
      <c r="AC31" s="7">
        <f>100 + SUMIFS(NhatKy_ViPham!J:J, NhatKy_ViPham!E:E, "10_Toan_A", NhatKy_ViPham!F:F, B31, NhatKy_ViPham!C:C, "T12") - SUMIFS(NhatKy_ViPham!K:K, NhatKy_ViPham!E:E, "10_Toan_A", NhatKy_ViPham!F:F, B31, NhatKy_ViPham!C:C, "T12")</f>
        <v>100</v>
      </c>
      <c r="AD31" s="7">
        <f>100 + SUMIFS(NhatKy_ViPham!J:J, NhatKy_ViPham!E:E, "10_Toan_A", NhatKy_ViPham!F:F, B31, NhatKy_ViPham!C:C, "T13") - SUMIFS(NhatKy_ViPham!K:K, NhatKy_ViPham!E:E, "10_Toan_A", NhatKy_ViPham!F:F, B31, NhatKy_ViPham!C:C, "T13")</f>
        <v>100</v>
      </c>
      <c r="AE31" s="7">
        <f>100 + SUMIFS(NhatKy_ViPham!J:J, NhatKy_ViPham!E:E, "10_Toan_A", NhatKy_ViPham!F:F, B31, NhatKy_ViPham!C:C, "T14") - SUMIFS(NhatKy_ViPham!K:K, NhatKy_ViPham!E:E, "10_Toan_A", NhatKy_ViPham!F:F, B31, NhatKy_ViPham!C:C, "T14")</f>
        <v>100</v>
      </c>
      <c r="AF31" s="7">
        <f>100 + SUMIFS(NhatKy_ViPham!J:J, NhatKy_ViPham!E:E, "10_Toan_A", NhatKy_ViPham!F:F, B31, NhatKy_ViPham!C:C, "T15") - SUMIFS(NhatKy_ViPham!K:K, NhatKy_ViPham!E:E, "10_Toan_A", NhatKy_ViPham!F:F, B31, NhatKy_ViPham!C:C, "T15")</f>
        <v>100</v>
      </c>
      <c r="AG31" s="7">
        <f>100 + SUMIFS(NhatKy_ViPham!J:J, NhatKy_ViPham!E:E, "10_Toan_A", NhatKy_ViPham!F:F, B31, NhatKy_ViPham!C:C, "T16") - SUMIFS(NhatKy_ViPham!K:K, NhatKy_ViPham!E:E, "10_Toan_A", NhatKy_ViPham!F:F, B31, NhatKy_ViPham!C:C, "T16")</f>
        <v>100</v>
      </c>
      <c r="AH31" s="7">
        <f>100 + SUMIFS(NhatKy_ViPham!J:J, NhatKy_ViPham!E:E, "10_Toan_A", NhatKy_ViPham!F:F, B31, NhatKy_ViPham!C:C, "T17") - SUMIFS(NhatKy_ViPham!K:K, NhatKy_ViPham!E:E, "10_Toan_A", NhatKy_ViPham!F:F, B31, NhatKy_ViPham!C:C, "T17")</f>
        <v>100</v>
      </c>
      <c r="AI31" s="7">
        <f>100 + SUMIFS(NhatKy_ViPham!J:J, NhatKy_ViPham!E:E, "10_Toan_A", NhatKy_ViPham!F:F, B31, NhatKy_ViPham!C:C, "T18") - SUMIFS(NhatKy_ViPham!K:K, NhatKy_ViPham!E:E, "10_Toan_A", NhatKy_ViPham!F:F, B31, NhatKy_ViPham!C:C, "T18")</f>
        <v>100</v>
      </c>
      <c r="AJ31" s="7">
        <f>100 + SUMIFS(NhatKy_ViPham!J:J, NhatKy_ViPham!E:E, "10_Toan_A", NhatKy_ViPham!F:F, B31, NhatKy_ViPham!C:C, "T19") - SUMIFS(NhatKy_ViPham!K:K, NhatKy_ViPham!E:E, "10_Toan_A", NhatKy_ViPham!F:F, B31, NhatKy_ViPham!C:C, "T19")</f>
        <v>100</v>
      </c>
      <c r="AK31" s="7">
        <f>100 + SUMIFS(NhatKy_ViPham!J:J, NhatKy_ViPham!E:E, "10_Toan_A", NhatKy_ViPham!F:F, B31, NhatKy_ViPham!C:C, "T20") - SUMIFS(NhatKy_ViPham!K:K, NhatKy_ViPham!E:E, "10_Toan_A", NhatKy_ViPham!F:F, B31, NhatKy_ViPham!C:C, "T20")</f>
        <v>100</v>
      </c>
      <c r="AL31" s="7">
        <f>100 + SUMIFS(NhatKy_ViPham!J:J, NhatKy_ViPham!E:E, "10_Toan_A", NhatKy_ViPham!F:F, B31, NhatKy_ViPham!C:C, "T21") - SUMIFS(NhatKy_ViPham!K:K, NhatKy_ViPham!E:E, "10_Toan_A", NhatKy_ViPham!F:F, B31, NhatKy_ViPham!C:C, "T21")</f>
        <v>100</v>
      </c>
      <c r="AM31" s="7">
        <f>100 + SUMIFS(NhatKy_ViPham!J:J, NhatKy_ViPham!E:E, "10_Toan_A", NhatKy_ViPham!F:F, B31, NhatKy_ViPham!C:C, "T22") - SUMIFS(NhatKy_ViPham!K:K, NhatKy_ViPham!E:E, "10_Toan_A", NhatKy_ViPham!F:F, B31, NhatKy_ViPham!C:C, "T22")</f>
        <v>100</v>
      </c>
      <c r="AN31" s="7">
        <f>100 + SUMIFS(NhatKy_ViPham!J:J, NhatKy_ViPham!E:E, "10_Toan_A", NhatKy_ViPham!F:F, B31, NhatKy_ViPham!C:C, "T23") - SUMIFS(NhatKy_ViPham!K:K, NhatKy_ViPham!E:E, "10_Toan_A", NhatKy_ViPham!F:F, B31, NhatKy_ViPham!C:C, "T23")</f>
        <v>100</v>
      </c>
      <c r="AO31" s="7">
        <f>100 + SUMIFS(NhatKy_ViPham!J:J, NhatKy_ViPham!E:E, "10_Toan_A", NhatKy_ViPham!F:F, B31, NhatKy_ViPham!C:C, "T24") - SUMIFS(NhatKy_ViPham!K:K, NhatKy_ViPham!E:E, "10_Toan_A", NhatKy_ViPham!F:F, B31, NhatKy_ViPham!C:C, "T24")</f>
        <v>100</v>
      </c>
      <c r="AP31" s="7">
        <f>100 + SUMIFS(NhatKy_ViPham!J:J, NhatKy_ViPham!E:E, "10_Toan_A", NhatKy_ViPham!F:F, B31, NhatKy_ViPham!C:C, "T25") - SUMIFS(NhatKy_ViPham!K:K, NhatKy_ViPham!E:E, "10_Toan_A", NhatKy_ViPham!F:F, B31, NhatKy_ViPham!C:C, "T25")</f>
        <v>100</v>
      </c>
      <c r="AQ31" s="7">
        <f>100 + SUMIFS(NhatKy_ViPham!J:J, NhatKy_ViPham!E:E, "10_Toan_A", NhatKy_ViPham!F:F, B31, NhatKy_ViPham!C:C, "T26") - SUMIFS(NhatKy_ViPham!K:K, NhatKy_ViPham!E:E, "10_Toan_A", NhatKy_ViPham!F:F, B31, NhatKy_ViPham!C:C, "T26")</f>
        <v>100</v>
      </c>
      <c r="AR31" s="7">
        <f>100 + SUMIFS(NhatKy_ViPham!J:J, NhatKy_ViPham!E:E, "10_Toan_A", NhatKy_ViPham!F:F, B31, NhatKy_ViPham!C:C, "T27") - SUMIFS(NhatKy_ViPham!K:K, NhatKy_ViPham!E:E, "10_Toan_A", NhatKy_ViPham!F:F, B31, NhatKy_ViPham!C:C, "T27")</f>
        <v>100</v>
      </c>
      <c r="AS31" s="7">
        <f>100 + SUMIFS(NhatKy_ViPham!J:J, NhatKy_ViPham!E:E, "10_Toan_A", NhatKy_ViPham!F:F, B31, NhatKy_ViPham!C:C, "T28") - SUMIFS(NhatKy_ViPham!K:K, NhatKy_ViPham!E:E, "10_Toan_A", NhatKy_ViPham!F:F, B31, NhatKy_ViPham!C:C, "T28")</f>
        <v>100</v>
      </c>
      <c r="AT31" s="7">
        <f>100 + SUMIFS(NhatKy_ViPham!J:J, NhatKy_ViPham!E:E, "10_Toan_A", NhatKy_ViPham!F:F, B31, NhatKy_ViPham!C:C, "T29") - SUMIFS(NhatKy_ViPham!K:K, NhatKy_ViPham!E:E, "10_Toan_A", NhatKy_ViPham!F:F, B31, NhatKy_ViPham!C:C, "T29")</f>
        <v>100</v>
      </c>
      <c r="AU31" s="7">
        <f>100 + SUMIFS(NhatKy_ViPham!J:J, NhatKy_ViPham!E:E, "10_Toan_A", NhatKy_ViPham!F:F, B31, NhatKy_ViPham!C:C, "T30") - SUMIFS(NhatKy_ViPham!K:K, NhatKy_ViPham!E:E, "10_Toan_A", NhatKy_ViPham!F:F, B31, NhatKy_ViPham!C:C, "T30")</f>
        <v>100</v>
      </c>
      <c r="AV31" s="7">
        <f>100 + SUMIFS(NhatKy_ViPham!J:J, NhatKy_ViPham!E:E, "10_Toan_A", NhatKy_ViPham!F:F, B31, NhatKy_ViPham!C:C, "T31") - SUMIFS(NhatKy_ViPham!K:K, NhatKy_ViPham!E:E, "10_Toan_A", NhatKy_ViPham!F:F, B31, NhatKy_ViPham!C:C, "T31")</f>
        <v>100</v>
      </c>
      <c r="AW31" s="7">
        <f>100 + SUMIFS(NhatKy_ViPham!J:J, NhatKy_ViPham!E:E, "10_Toan_A", NhatKy_ViPham!F:F, B31, NhatKy_ViPham!C:C, "T32") - SUMIFS(NhatKy_ViPham!K:K, NhatKy_ViPham!E:E, "10_Toan_A", NhatKy_ViPham!F:F, B31, NhatKy_ViPham!C:C, "T32")</f>
        <v>100</v>
      </c>
      <c r="AX31" s="7">
        <f>100 + SUMIFS(NhatKy_ViPham!J:J, NhatKy_ViPham!E:E, "10_Toan_A", NhatKy_ViPham!F:F, B31, NhatKy_ViPham!C:C, "T33") - SUMIFS(NhatKy_ViPham!K:K, NhatKy_ViPham!E:E, "10_Toan_A", NhatKy_ViPham!F:F, B31, NhatKy_ViPham!C:C, "T33")</f>
        <v>100</v>
      </c>
      <c r="AY31" s="7">
        <f>100 + SUMIFS(NhatKy_ViPham!J:J, NhatKy_ViPham!E:E, "10_Toan_A", NhatKy_ViPham!F:F, B31, NhatKy_ViPham!C:C, "T34") - SUMIFS(NhatKy_ViPham!K:K, NhatKy_ViPham!E:E, "10_Toan_A", NhatKy_ViPham!F:F, B31, NhatKy_ViPham!C:C, "T34")</f>
        <v>100</v>
      </c>
      <c r="AZ31" s="7">
        <f>100 + SUMIFS(NhatKy_ViPham!J:J, NhatKy_ViPham!E:E, "10_Toan_A", NhatKy_ViPham!F:F, B31, NhatKy_ViPham!C:C, "T35") - SUMIFS(NhatKy_ViPham!K:K, NhatKy_ViPham!E:E, "10_Toan_A", NhatKy_ViPham!F:F, B31, NhatKy_ViPham!C:C, "T35")</f>
        <v>100</v>
      </c>
      <c r="BA31" s="12">
        <f t="shared" si="0"/>
        <v>100</v>
      </c>
      <c r="BB31" s="11" t="s">
        <v>430</v>
      </c>
      <c r="BC31" s="14" t="str">
        <f t="shared" si="1"/>
        <v>Tốt</v>
      </c>
      <c r="BD31" s="10" t="str">
        <f t="shared" si="2"/>
        <v>🟢 BÌNH THƯỜNG</v>
      </c>
    </row>
    <row r="32" spans="1:56" x14ac:dyDescent="0.25">
      <c r="A32" s="5">
        <v>24</v>
      </c>
      <c r="B32" s="15" t="s">
        <v>474</v>
      </c>
      <c r="C32" s="5" t="s">
        <v>475</v>
      </c>
      <c r="D32" s="5" t="s">
        <v>429</v>
      </c>
      <c r="E32" s="11" t="s">
        <v>430</v>
      </c>
      <c r="F32" s="6">
        <f>SUMIFS(NhatKy_ViPham!K:K, NhatKy_ViPham!E:E, "10_Toan_A", NhatKy_ViPham!F:F, B32, NhatKy_ViPham!H:H, "L01")</f>
        <v>0</v>
      </c>
      <c r="G32" s="6">
        <f>SUMIFS(NhatKy_ViPham!K:K, NhatKy_ViPham!E:E, "10_Toan_A", NhatKy_ViPham!F:F, B32, NhatKy_ViPham!H:H, "L02")</f>
        <v>0</v>
      </c>
      <c r="H32" s="6">
        <f>SUMIFS(NhatKy_ViPham!K:K, NhatKy_ViPham!E:E, "10_Toan_A", NhatKy_ViPham!F:F, B32, NhatKy_ViPham!H:H, "L03")</f>
        <v>0</v>
      </c>
      <c r="I32" s="6">
        <f>SUMIFS(NhatKy_ViPham!K:K, NhatKy_ViPham!E:E, "10_Toan_A", NhatKy_ViPham!F:F, B32, NhatKy_ViPham!H:H, "L04")</f>
        <v>0</v>
      </c>
      <c r="J32" s="6">
        <f>SUMIFS(NhatKy_ViPham!K:K, NhatKy_ViPham!E:E, "10_Toan_A", NhatKy_ViPham!F:F, B32, NhatKy_ViPham!H:H, "L05")</f>
        <v>0</v>
      </c>
      <c r="K32" s="6">
        <f>SUMIFS(NhatKy_ViPham!K:K, NhatKy_ViPham!E:E, "10_Toan_A", NhatKy_ViPham!F:F, B32, NhatKy_ViPham!H:H, "L06")</f>
        <v>0</v>
      </c>
      <c r="L32" s="6">
        <f>SUMIFS(NhatKy_ViPham!K:K, NhatKy_ViPham!E:E, "10_Toan_A", NhatKy_ViPham!F:F, B32, NhatKy_ViPham!H:H, "L07")</f>
        <v>0</v>
      </c>
      <c r="M32" s="6">
        <f>SUMIFS(NhatKy_ViPham!K:K, NhatKy_ViPham!E:E, "10_Toan_A", NhatKy_ViPham!F:F, B32, NhatKy_ViPham!H:H, "L08")</f>
        <v>0</v>
      </c>
      <c r="N32" s="6">
        <f>SUMIFS(NhatKy_ViPham!K:K, NhatKy_ViPham!E:E, "10_Toan_A", NhatKy_ViPham!F:F, B32, NhatKy_ViPham!H:H, "L09")</f>
        <v>0</v>
      </c>
      <c r="O32" s="6">
        <f>SUMIFS(NhatKy_ViPham!K:K, NhatKy_ViPham!E:E, "10_Toan_A", NhatKy_ViPham!F:F, B32, NhatKy_ViPham!H:H, "L10")</f>
        <v>0</v>
      </c>
      <c r="P32" s="12">
        <f>SUMIFS(NhatKy_ViPham!J:J, NhatKy_ViPham!E:E, "10_Toan_A", NhatKy_ViPham!F:F, B32)</f>
        <v>0</v>
      </c>
      <c r="Q32" s="13">
        <f>SUMIFS(NhatKy_ViPham!K:K, NhatKy_ViPham!E:E, "10_Toan_A", NhatKy_ViPham!F:F, B32)</f>
        <v>0</v>
      </c>
      <c r="R32" s="6">
        <f>100 + SUMIFS(NhatKy_ViPham!J:J, NhatKy_ViPham!E:E, "10_Toan_A", NhatKy_ViPham!F:F, B32, NhatKy_ViPham!C:C, "T1") - SUMIFS(NhatKy_ViPham!K:K, NhatKy_ViPham!E:E, "10_Toan_A", NhatKy_ViPham!F:F, B32, NhatKy_ViPham!C:C, "T1")</f>
        <v>100</v>
      </c>
      <c r="S32" s="6">
        <f>100 + SUMIFS(NhatKy_ViPham!J:J, NhatKy_ViPham!E:E, "10_Toan_A", NhatKy_ViPham!F:F, B32, NhatKy_ViPham!C:C, "T2") - SUMIFS(NhatKy_ViPham!K:K, NhatKy_ViPham!E:E, "10_Toan_A", NhatKy_ViPham!F:F, B32, NhatKy_ViPham!C:C, "T2")</f>
        <v>100</v>
      </c>
      <c r="T32" s="6">
        <f>100 + SUMIFS(NhatKy_ViPham!J:J, NhatKy_ViPham!E:E, "10_Toan_A", NhatKy_ViPham!F:F, B32, NhatKy_ViPham!C:C, "T3") - SUMIFS(NhatKy_ViPham!K:K, NhatKy_ViPham!E:E, "10_Toan_A", NhatKy_ViPham!F:F, B32, NhatKy_ViPham!C:C, "T3")</f>
        <v>100</v>
      </c>
      <c r="U32" s="6">
        <f>100 + SUMIFS(NhatKy_ViPham!J:J, NhatKy_ViPham!E:E, "10_Toan_A", NhatKy_ViPham!F:F, B32, NhatKy_ViPham!C:C, "T4") - SUMIFS(NhatKy_ViPham!K:K, NhatKy_ViPham!E:E, "10_Toan_A", NhatKy_ViPham!F:F, B32, NhatKy_ViPham!C:C, "T4")</f>
        <v>100</v>
      </c>
      <c r="V32" s="6">
        <f>100 + SUMIFS(NhatKy_ViPham!J:J, NhatKy_ViPham!E:E, "10_Toan_A", NhatKy_ViPham!F:F, B32, NhatKy_ViPham!C:C, "T5") - SUMIFS(NhatKy_ViPham!K:K, NhatKy_ViPham!E:E, "10_Toan_A", NhatKy_ViPham!F:F, B32, NhatKy_ViPham!C:C, "T5")</f>
        <v>100</v>
      </c>
      <c r="W32" s="6">
        <f>100 + SUMIFS(NhatKy_ViPham!J:J, NhatKy_ViPham!E:E, "10_Toan_A", NhatKy_ViPham!F:F, B32, NhatKy_ViPham!C:C, "T6") - SUMIFS(NhatKy_ViPham!K:K, NhatKy_ViPham!E:E, "10_Toan_A", NhatKy_ViPham!F:F, B32, NhatKy_ViPham!C:C, "T6")</f>
        <v>100</v>
      </c>
      <c r="X32" s="6">
        <f>100 + SUMIFS(NhatKy_ViPham!J:J, NhatKy_ViPham!E:E, "10_Toan_A", NhatKy_ViPham!F:F, B32, NhatKy_ViPham!C:C, "T7") - SUMIFS(NhatKy_ViPham!K:K, NhatKy_ViPham!E:E, "10_Toan_A", NhatKy_ViPham!F:F, B32, NhatKy_ViPham!C:C, "T7")</f>
        <v>100</v>
      </c>
      <c r="Y32" s="6">
        <f>100 + SUMIFS(NhatKy_ViPham!J:J, NhatKy_ViPham!E:E, "10_Toan_A", NhatKy_ViPham!F:F, B32, NhatKy_ViPham!C:C, "T8") - SUMIFS(NhatKy_ViPham!K:K, NhatKy_ViPham!E:E, "10_Toan_A", NhatKy_ViPham!F:F, B32, NhatKy_ViPham!C:C, "T8")</f>
        <v>100</v>
      </c>
      <c r="Z32" s="6">
        <f>100 + SUMIFS(NhatKy_ViPham!J:J, NhatKy_ViPham!E:E, "10_Toan_A", NhatKy_ViPham!F:F, B32, NhatKy_ViPham!C:C, "T9") - SUMIFS(NhatKy_ViPham!K:K, NhatKy_ViPham!E:E, "10_Toan_A", NhatKy_ViPham!F:F, B32, NhatKy_ViPham!C:C, "T9")</f>
        <v>100</v>
      </c>
      <c r="AA32" s="6">
        <f>100 + SUMIFS(NhatKy_ViPham!J:J, NhatKy_ViPham!E:E, "10_Toan_A", NhatKy_ViPham!F:F, B32, NhatKy_ViPham!C:C, "T10") - SUMIFS(NhatKy_ViPham!K:K, NhatKy_ViPham!E:E, "10_Toan_A", NhatKy_ViPham!F:F, B32, NhatKy_ViPham!C:C, "T10")</f>
        <v>100</v>
      </c>
      <c r="AB32" s="6">
        <f>100 + SUMIFS(NhatKy_ViPham!J:J, NhatKy_ViPham!E:E, "10_Toan_A", NhatKy_ViPham!F:F, B32, NhatKy_ViPham!C:C, "T11") - SUMIFS(NhatKy_ViPham!K:K, NhatKy_ViPham!E:E, "10_Toan_A", NhatKy_ViPham!F:F, B32, NhatKy_ViPham!C:C, "T11")</f>
        <v>100</v>
      </c>
      <c r="AC32" s="6">
        <f>100 + SUMIFS(NhatKy_ViPham!J:J, NhatKy_ViPham!E:E, "10_Toan_A", NhatKy_ViPham!F:F, B32, NhatKy_ViPham!C:C, "T12") - SUMIFS(NhatKy_ViPham!K:K, NhatKy_ViPham!E:E, "10_Toan_A", NhatKy_ViPham!F:F, B32, NhatKy_ViPham!C:C, "T12")</f>
        <v>100</v>
      </c>
      <c r="AD32" s="6">
        <f>100 + SUMIFS(NhatKy_ViPham!J:J, NhatKy_ViPham!E:E, "10_Toan_A", NhatKy_ViPham!F:F, B32, NhatKy_ViPham!C:C, "T13") - SUMIFS(NhatKy_ViPham!K:K, NhatKy_ViPham!E:E, "10_Toan_A", NhatKy_ViPham!F:F, B32, NhatKy_ViPham!C:C, "T13")</f>
        <v>100</v>
      </c>
      <c r="AE32" s="6">
        <f>100 + SUMIFS(NhatKy_ViPham!J:J, NhatKy_ViPham!E:E, "10_Toan_A", NhatKy_ViPham!F:F, B32, NhatKy_ViPham!C:C, "T14") - SUMIFS(NhatKy_ViPham!K:K, NhatKy_ViPham!E:E, "10_Toan_A", NhatKy_ViPham!F:F, B32, NhatKy_ViPham!C:C, "T14")</f>
        <v>100</v>
      </c>
      <c r="AF32" s="6">
        <f>100 + SUMIFS(NhatKy_ViPham!J:J, NhatKy_ViPham!E:E, "10_Toan_A", NhatKy_ViPham!F:F, B32, NhatKy_ViPham!C:C, "T15") - SUMIFS(NhatKy_ViPham!K:K, NhatKy_ViPham!E:E, "10_Toan_A", NhatKy_ViPham!F:F, B32, NhatKy_ViPham!C:C, "T15")</f>
        <v>100</v>
      </c>
      <c r="AG32" s="6">
        <f>100 + SUMIFS(NhatKy_ViPham!J:J, NhatKy_ViPham!E:E, "10_Toan_A", NhatKy_ViPham!F:F, B32, NhatKy_ViPham!C:C, "T16") - SUMIFS(NhatKy_ViPham!K:K, NhatKy_ViPham!E:E, "10_Toan_A", NhatKy_ViPham!F:F, B32, NhatKy_ViPham!C:C, "T16")</f>
        <v>100</v>
      </c>
      <c r="AH32" s="6">
        <f>100 + SUMIFS(NhatKy_ViPham!J:J, NhatKy_ViPham!E:E, "10_Toan_A", NhatKy_ViPham!F:F, B32, NhatKy_ViPham!C:C, "T17") - SUMIFS(NhatKy_ViPham!K:K, NhatKy_ViPham!E:E, "10_Toan_A", NhatKy_ViPham!F:F, B32, NhatKy_ViPham!C:C, "T17")</f>
        <v>100</v>
      </c>
      <c r="AI32" s="6">
        <f>100 + SUMIFS(NhatKy_ViPham!J:J, NhatKy_ViPham!E:E, "10_Toan_A", NhatKy_ViPham!F:F, B32, NhatKy_ViPham!C:C, "T18") - SUMIFS(NhatKy_ViPham!K:K, NhatKy_ViPham!E:E, "10_Toan_A", NhatKy_ViPham!F:F, B32, NhatKy_ViPham!C:C, "T18")</f>
        <v>100</v>
      </c>
      <c r="AJ32" s="6">
        <f>100 + SUMIFS(NhatKy_ViPham!J:J, NhatKy_ViPham!E:E, "10_Toan_A", NhatKy_ViPham!F:F, B32, NhatKy_ViPham!C:C, "T19") - SUMIFS(NhatKy_ViPham!K:K, NhatKy_ViPham!E:E, "10_Toan_A", NhatKy_ViPham!F:F, B32, NhatKy_ViPham!C:C, "T19")</f>
        <v>100</v>
      </c>
      <c r="AK32" s="6">
        <f>100 + SUMIFS(NhatKy_ViPham!J:J, NhatKy_ViPham!E:E, "10_Toan_A", NhatKy_ViPham!F:F, B32, NhatKy_ViPham!C:C, "T20") - SUMIFS(NhatKy_ViPham!K:K, NhatKy_ViPham!E:E, "10_Toan_A", NhatKy_ViPham!F:F, B32, NhatKy_ViPham!C:C, "T20")</f>
        <v>100</v>
      </c>
      <c r="AL32" s="6">
        <f>100 + SUMIFS(NhatKy_ViPham!J:J, NhatKy_ViPham!E:E, "10_Toan_A", NhatKy_ViPham!F:F, B32, NhatKy_ViPham!C:C, "T21") - SUMIFS(NhatKy_ViPham!K:K, NhatKy_ViPham!E:E, "10_Toan_A", NhatKy_ViPham!F:F, B32, NhatKy_ViPham!C:C, "T21")</f>
        <v>100</v>
      </c>
      <c r="AM32" s="6">
        <f>100 + SUMIFS(NhatKy_ViPham!J:J, NhatKy_ViPham!E:E, "10_Toan_A", NhatKy_ViPham!F:F, B32, NhatKy_ViPham!C:C, "T22") - SUMIFS(NhatKy_ViPham!K:K, NhatKy_ViPham!E:E, "10_Toan_A", NhatKy_ViPham!F:F, B32, NhatKy_ViPham!C:C, "T22")</f>
        <v>100</v>
      </c>
      <c r="AN32" s="6">
        <f>100 + SUMIFS(NhatKy_ViPham!J:J, NhatKy_ViPham!E:E, "10_Toan_A", NhatKy_ViPham!F:F, B32, NhatKy_ViPham!C:C, "T23") - SUMIFS(NhatKy_ViPham!K:K, NhatKy_ViPham!E:E, "10_Toan_A", NhatKy_ViPham!F:F, B32, NhatKy_ViPham!C:C, "T23")</f>
        <v>100</v>
      </c>
      <c r="AO32" s="6">
        <f>100 + SUMIFS(NhatKy_ViPham!J:J, NhatKy_ViPham!E:E, "10_Toan_A", NhatKy_ViPham!F:F, B32, NhatKy_ViPham!C:C, "T24") - SUMIFS(NhatKy_ViPham!K:K, NhatKy_ViPham!E:E, "10_Toan_A", NhatKy_ViPham!F:F, B32, NhatKy_ViPham!C:C, "T24")</f>
        <v>100</v>
      </c>
      <c r="AP32" s="6">
        <f>100 + SUMIFS(NhatKy_ViPham!J:J, NhatKy_ViPham!E:E, "10_Toan_A", NhatKy_ViPham!F:F, B32, NhatKy_ViPham!C:C, "T25") - SUMIFS(NhatKy_ViPham!K:K, NhatKy_ViPham!E:E, "10_Toan_A", NhatKy_ViPham!F:F, B32, NhatKy_ViPham!C:C, "T25")</f>
        <v>100</v>
      </c>
      <c r="AQ32" s="6">
        <f>100 + SUMIFS(NhatKy_ViPham!J:J, NhatKy_ViPham!E:E, "10_Toan_A", NhatKy_ViPham!F:F, B32, NhatKy_ViPham!C:C, "T26") - SUMIFS(NhatKy_ViPham!K:K, NhatKy_ViPham!E:E, "10_Toan_A", NhatKy_ViPham!F:F, B32, NhatKy_ViPham!C:C, "T26")</f>
        <v>100</v>
      </c>
      <c r="AR32" s="6">
        <f>100 + SUMIFS(NhatKy_ViPham!J:J, NhatKy_ViPham!E:E, "10_Toan_A", NhatKy_ViPham!F:F, B32, NhatKy_ViPham!C:C, "T27") - SUMIFS(NhatKy_ViPham!K:K, NhatKy_ViPham!E:E, "10_Toan_A", NhatKy_ViPham!F:F, B32, NhatKy_ViPham!C:C, "T27")</f>
        <v>100</v>
      </c>
      <c r="AS32" s="6">
        <f>100 + SUMIFS(NhatKy_ViPham!J:J, NhatKy_ViPham!E:E, "10_Toan_A", NhatKy_ViPham!F:F, B32, NhatKy_ViPham!C:C, "T28") - SUMIFS(NhatKy_ViPham!K:K, NhatKy_ViPham!E:E, "10_Toan_A", NhatKy_ViPham!F:F, B32, NhatKy_ViPham!C:C, "T28")</f>
        <v>100</v>
      </c>
      <c r="AT32" s="6">
        <f>100 + SUMIFS(NhatKy_ViPham!J:J, NhatKy_ViPham!E:E, "10_Toan_A", NhatKy_ViPham!F:F, B32, NhatKy_ViPham!C:C, "T29") - SUMIFS(NhatKy_ViPham!K:K, NhatKy_ViPham!E:E, "10_Toan_A", NhatKy_ViPham!F:F, B32, NhatKy_ViPham!C:C, "T29")</f>
        <v>100</v>
      </c>
      <c r="AU32" s="6">
        <f>100 + SUMIFS(NhatKy_ViPham!J:J, NhatKy_ViPham!E:E, "10_Toan_A", NhatKy_ViPham!F:F, B32, NhatKy_ViPham!C:C, "T30") - SUMIFS(NhatKy_ViPham!K:K, NhatKy_ViPham!E:E, "10_Toan_A", NhatKy_ViPham!F:F, B32, NhatKy_ViPham!C:C, "T30")</f>
        <v>100</v>
      </c>
      <c r="AV32" s="6">
        <f>100 + SUMIFS(NhatKy_ViPham!J:J, NhatKy_ViPham!E:E, "10_Toan_A", NhatKy_ViPham!F:F, B32, NhatKy_ViPham!C:C, "T31") - SUMIFS(NhatKy_ViPham!K:K, NhatKy_ViPham!E:E, "10_Toan_A", NhatKy_ViPham!F:F, B32, NhatKy_ViPham!C:C, "T31")</f>
        <v>100</v>
      </c>
      <c r="AW32" s="6">
        <f>100 + SUMIFS(NhatKy_ViPham!J:J, NhatKy_ViPham!E:E, "10_Toan_A", NhatKy_ViPham!F:F, B32, NhatKy_ViPham!C:C, "T32") - SUMIFS(NhatKy_ViPham!K:K, NhatKy_ViPham!E:E, "10_Toan_A", NhatKy_ViPham!F:F, B32, NhatKy_ViPham!C:C, "T32")</f>
        <v>100</v>
      </c>
      <c r="AX32" s="6">
        <f>100 + SUMIFS(NhatKy_ViPham!J:J, NhatKy_ViPham!E:E, "10_Toan_A", NhatKy_ViPham!F:F, B32, NhatKy_ViPham!C:C, "T33") - SUMIFS(NhatKy_ViPham!K:K, NhatKy_ViPham!E:E, "10_Toan_A", NhatKy_ViPham!F:F, B32, NhatKy_ViPham!C:C, "T33")</f>
        <v>100</v>
      </c>
      <c r="AY32" s="6">
        <f>100 + SUMIFS(NhatKy_ViPham!J:J, NhatKy_ViPham!E:E, "10_Toan_A", NhatKy_ViPham!F:F, B32, NhatKy_ViPham!C:C, "T34") - SUMIFS(NhatKy_ViPham!K:K, NhatKy_ViPham!E:E, "10_Toan_A", NhatKy_ViPham!F:F, B32, NhatKy_ViPham!C:C, "T34")</f>
        <v>100</v>
      </c>
      <c r="AZ32" s="6">
        <f>100 + SUMIFS(NhatKy_ViPham!J:J, NhatKy_ViPham!E:E, "10_Toan_A", NhatKy_ViPham!F:F, B32, NhatKy_ViPham!C:C, "T35") - SUMIFS(NhatKy_ViPham!K:K, NhatKy_ViPham!E:E, "10_Toan_A", NhatKy_ViPham!F:F, B32, NhatKy_ViPham!C:C, "T35")</f>
        <v>100</v>
      </c>
      <c r="BA32" s="12">
        <f t="shared" si="0"/>
        <v>100</v>
      </c>
      <c r="BB32" s="11" t="s">
        <v>430</v>
      </c>
      <c r="BC32" s="16" t="str">
        <f t="shared" si="1"/>
        <v>Tốt</v>
      </c>
      <c r="BD32" s="15" t="str">
        <f t="shared" si="2"/>
        <v>🟢 BÌNH THƯỜNG</v>
      </c>
    </row>
    <row r="33" spans="1:56" x14ac:dyDescent="0.25">
      <c r="A33" s="4">
        <v>25</v>
      </c>
      <c r="B33" s="10" t="s">
        <v>476</v>
      </c>
      <c r="C33" s="4" t="s">
        <v>477</v>
      </c>
      <c r="D33" s="4" t="s">
        <v>429</v>
      </c>
      <c r="E33" s="11" t="s">
        <v>430</v>
      </c>
      <c r="F33" s="7">
        <f>SUMIFS(NhatKy_ViPham!K:K, NhatKy_ViPham!E:E, "10_Toan_A", NhatKy_ViPham!F:F, B33, NhatKy_ViPham!H:H, "L01")</f>
        <v>0</v>
      </c>
      <c r="G33" s="7">
        <f>SUMIFS(NhatKy_ViPham!K:K, NhatKy_ViPham!E:E, "10_Toan_A", NhatKy_ViPham!F:F, B33, NhatKy_ViPham!H:H, "L02")</f>
        <v>0</v>
      </c>
      <c r="H33" s="7">
        <f>SUMIFS(NhatKy_ViPham!K:K, NhatKy_ViPham!E:E, "10_Toan_A", NhatKy_ViPham!F:F, B33, NhatKy_ViPham!H:H, "L03")</f>
        <v>0</v>
      </c>
      <c r="I33" s="7">
        <f>SUMIFS(NhatKy_ViPham!K:K, NhatKy_ViPham!E:E, "10_Toan_A", NhatKy_ViPham!F:F, B33, NhatKy_ViPham!H:H, "L04")</f>
        <v>0</v>
      </c>
      <c r="J33" s="7">
        <f>SUMIFS(NhatKy_ViPham!K:K, NhatKy_ViPham!E:E, "10_Toan_A", NhatKy_ViPham!F:F, B33, NhatKy_ViPham!H:H, "L05")</f>
        <v>0</v>
      </c>
      <c r="K33" s="7">
        <f>SUMIFS(NhatKy_ViPham!K:K, NhatKy_ViPham!E:E, "10_Toan_A", NhatKy_ViPham!F:F, B33, NhatKy_ViPham!H:H, "L06")</f>
        <v>0</v>
      </c>
      <c r="L33" s="7">
        <f>SUMIFS(NhatKy_ViPham!K:K, NhatKy_ViPham!E:E, "10_Toan_A", NhatKy_ViPham!F:F, B33, NhatKy_ViPham!H:H, "L07")</f>
        <v>0</v>
      </c>
      <c r="M33" s="7">
        <f>SUMIFS(NhatKy_ViPham!K:K, NhatKy_ViPham!E:E, "10_Toan_A", NhatKy_ViPham!F:F, B33, NhatKy_ViPham!H:H, "L08")</f>
        <v>0</v>
      </c>
      <c r="N33" s="7">
        <f>SUMIFS(NhatKy_ViPham!K:K, NhatKy_ViPham!E:E, "10_Toan_A", NhatKy_ViPham!F:F, B33, NhatKy_ViPham!H:H, "L09")</f>
        <v>0</v>
      </c>
      <c r="O33" s="7">
        <f>SUMIFS(NhatKy_ViPham!K:K, NhatKy_ViPham!E:E, "10_Toan_A", NhatKy_ViPham!F:F, B33, NhatKy_ViPham!H:H, "L10")</f>
        <v>0</v>
      </c>
      <c r="P33" s="12">
        <f>SUMIFS(NhatKy_ViPham!J:J, NhatKy_ViPham!E:E, "10_Toan_A", NhatKy_ViPham!F:F, B33)</f>
        <v>0</v>
      </c>
      <c r="Q33" s="13">
        <f>SUMIFS(NhatKy_ViPham!K:K, NhatKy_ViPham!E:E, "10_Toan_A", NhatKy_ViPham!F:F, B33)</f>
        <v>0</v>
      </c>
      <c r="R33" s="7">
        <f>100 + SUMIFS(NhatKy_ViPham!J:J, NhatKy_ViPham!E:E, "10_Toan_A", NhatKy_ViPham!F:F, B33, NhatKy_ViPham!C:C, "T1") - SUMIFS(NhatKy_ViPham!K:K, NhatKy_ViPham!E:E, "10_Toan_A", NhatKy_ViPham!F:F, B33, NhatKy_ViPham!C:C, "T1")</f>
        <v>100</v>
      </c>
      <c r="S33" s="7">
        <f>100 + SUMIFS(NhatKy_ViPham!J:J, NhatKy_ViPham!E:E, "10_Toan_A", NhatKy_ViPham!F:F, B33, NhatKy_ViPham!C:C, "T2") - SUMIFS(NhatKy_ViPham!K:K, NhatKy_ViPham!E:E, "10_Toan_A", NhatKy_ViPham!F:F, B33, NhatKy_ViPham!C:C, "T2")</f>
        <v>100</v>
      </c>
      <c r="T33" s="7">
        <f>100 + SUMIFS(NhatKy_ViPham!J:J, NhatKy_ViPham!E:E, "10_Toan_A", NhatKy_ViPham!F:F, B33, NhatKy_ViPham!C:C, "T3") - SUMIFS(NhatKy_ViPham!K:K, NhatKy_ViPham!E:E, "10_Toan_A", NhatKy_ViPham!F:F, B33, NhatKy_ViPham!C:C, "T3")</f>
        <v>100</v>
      </c>
      <c r="U33" s="7">
        <f>100 + SUMIFS(NhatKy_ViPham!J:J, NhatKy_ViPham!E:E, "10_Toan_A", NhatKy_ViPham!F:F, B33, NhatKy_ViPham!C:C, "T4") - SUMIFS(NhatKy_ViPham!K:K, NhatKy_ViPham!E:E, "10_Toan_A", NhatKy_ViPham!F:F, B33, NhatKy_ViPham!C:C, "T4")</f>
        <v>100</v>
      </c>
      <c r="V33" s="7">
        <f>100 + SUMIFS(NhatKy_ViPham!J:J, NhatKy_ViPham!E:E, "10_Toan_A", NhatKy_ViPham!F:F, B33, NhatKy_ViPham!C:C, "T5") - SUMIFS(NhatKy_ViPham!K:K, NhatKy_ViPham!E:E, "10_Toan_A", NhatKy_ViPham!F:F, B33, NhatKy_ViPham!C:C, "T5")</f>
        <v>100</v>
      </c>
      <c r="W33" s="7">
        <f>100 + SUMIFS(NhatKy_ViPham!J:J, NhatKy_ViPham!E:E, "10_Toan_A", NhatKy_ViPham!F:F, B33, NhatKy_ViPham!C:C, "T6") - SUMIFS(NhatKy_ViPham!K:K, NhatKy_ViPham!E:E, "10_Toan_A", NhatKy_ViPham!F:F, B33, NhatKy_ViPham!C:C, "T6")</f>
        <v>100</v>
      </c>
      <c r="X33" s="7">
        <f>100 + SUMIFS(NhatKy_ViPham!J:J, NhatKy_ViPham!E:E, "10_Toan_A", NhatKy_ViPham!F:F, B33, NhatKy_ViPham!C:C, "T7") - SUMIFS(NhatKy_ViPham!K:K, NhatKy_ViPham!E:E, "10_Toan_A", NhatKy_ViPham!F:F, B33, NhatKy_ViPham!C:C, "T7")</f>
        <v>100</v>
      </c>
      <c r="Y33" s="7">
        <f>100 + SUMIFS(NhatKy_ViPham!J:J, NhatKy_ViPham!E:E, "10_Toan_A", NhatKy_ViPham!F:F, B33, NhatKy_ViPham!C:C, "T8") - SUMIFS(NhatKy_ViPham!K:K, NhatKy_ViPham!E:E, "10_Toan_A", NhatKy_ViPham!F:F, B33, NhatKy_ViPham!C:C, "T8")</f>
        <v>100</v>
      </c>
      <c r="Z33" s="7">
        <f>100 + SUMIFS(NhatKy_ViPham!J:J, NhatKy_ViPham!E:E, "10_Toan_A", NhatKy_ViPham!F:F, B33, NhatKy_ViPham!C:C, "T9") - SUMIFS(NhatKy_ViPham!K:K, NhatKy_ViPham!E:E, "10_Toan_A", NhatKy_ViPham!F:F, B33, NhatKy_ViPham!C:C, "T9")</f>
        <v>100</v>
      </c>
      <c r="AA33" s="7">
        <f>100 + SUMIFS(NhatKy_ViPham!J:J, NhatKy_ViPham!E:E, "10_Toan_A", NhatKy_ViPham!F:F, B33, NhatKy_ViPham!C:C, "T10") - SUMIFS(NhatKy_ViPham!K:K, NhatKy_ViPham!E:E, "10_Toan_A", NhatKy_ViPham!F:F, B33, NhatKy_ViPham!C:C, "T10")</f>
        <v>100</v>
      </c>
      <c r="AB33" s="7">
        <f>100 + SUMIFS(NhatKy_ViPham!J:J, NhatKy_ViPham!E:E, "10_Toan_A", NhatKy_ViPham!F:F, B33, NhatKy_ViPham!C:C, "T11") - SUMIFS(NhatKy_ViPham!K:K, NhatKy_ViPham!E:E, "10_Toan_A", NhatKy_ViPham!F:F, B33, NhatKy_ViPham!C:C, "T11")</f>
        <v>100</v>
      </c>
      <c r="AC33" s="7">
        <f>100 + SUMIFS(NhatKy_ViPham!J:J, NhatKy_ViPham!E:E, "10_Toan_A", NhatKy_ViPham!F:F, B33, NhatKy_ViPham!C:C, "T12") - SUMIFS(NhatKy_ViPham!K:K, NhatKy_ViPham!E:E, "10_Toan_A", NhatKy_ViPham!F:F, B33, NhatKy_ViPham!C:C, "T12")</f>
        <v>100</v>
      </c>
      <c r="AD33" s="7">
        <f>100 + SUMIFS(NhatKy_ViPham!J:J, NhatKy_ViPham!E:E, "10_Toan_A", NhatKy_ViPham!F:F, B33, NhatKy_ViPham!C:C, "T13") - SUMIFS(NhatKy_ViPham!K:K, NhatKy_ViPham!E:E, "10_Toan_A", NhatKy_ViPham!F:F, B33, NhatKy_ViPham!C:C, "T13")</f>
        <v>100</v>
      </c>
      <c r="AE33" s="7">
        <f>100 + SUMIFS(NhatKy_ViPham!J:J, NhatKy_ViPham!E:E, "10_Toan_A", NhatKy_ViPham!F:F, B33, NhatKy_ViPham!C:C, "T14") - SUMIFS(NhatKy_ViPham!K:K, NhatKy_ViPham!E:E, "10_Toan_A", NhatKy_ViPham!F:F, B33, NhatKy_ViPham!C:C, "T14")</f>
        <v>100</v>
      </c>
      <c r="AF33" s="7">
        <f>100 + SUMIFS(NhatKy_ViPham!J:J, NhatKy_ViPham!E:E, "10_Toan_A", NhatKy_ViPham!F:F, B33, NhatKy_ViPham!C:C, "T15") - SUMIFS(NhatKy_ViPham!K:K, NhatKy_ViPham!E:E, "10_Toan_A", NhatKy_ViPham!F:F, B33, NhatKy_ViPham!C:C, "T15")</f>
        <v>100</v>
      </c>
      <c r="AG33" s="7">
        <f>100 + SUMIFS(NhatKy_ViPham!J:J, NhatKy_ViPham!E:E, "10_Toan_A", NhatKy_ViPham!F:F, B33, NhatKy_ViPham!C:C, "T16") - SUMIFS(NhatKy_ViPham!K:K, NhatKy_ViPham!E:E, "10_Toan_A", NhatKy_ViPham!F:F, B33, NhatKy_ViPham!C:C, "T16")</f>
        <v>100</v>
      </c>
      <c r="AH33" s="7">
        <f>100 + SUMIFS(NhatKy_ViPham!J:J, NhatKy_ViPham!E:E, "10_Toan_A", NhatKy_ViPham!F:F, B33, NhatKy_ViPham!C:C, "T17") - SUMIFS(NhatKy_ViPham!K:K, NhatKy_ViPham!E:E, "10_Toan_A", NhatKy_ViPham!F:F, B33, NhatKy_ViPham!C:C, "T17")</f>
        <v>100</v>
      </c>
      <c r="AI33" s="7">
        <f>100 + SUMIFS(NhatKy_ViPham!J:J, NhatKy_ViPham!E:E, "10_Toan_A", NhatKy_ViPham!F:F, B33, NhatKy_ViPham!C:C, "T18") - SUMIFS(NhatKy_ViPham!K:K, NhatKy_ViPham!E:E, "10_Toan_A", NhatKy_ViPham!F:F, B33, NhatKy_ViPham!C:C, "T18")</f>
        <v>100</v>
      </c>
      <c r="AJ33" s="7">
        <f>100 + SUMIFS(NhatKy_ViPham!J:J, NhatKy_ViPham!E:E, "10_Toan_A", NhatKy_ViPham!F:F, B33, NhatKy_ViPham!C:C, "T19") - SUMIFS(NhatKy_ViPham!K:K, NhatKy_ViPham!E:E, "10_Toan_A", NhatKy_ViPham!F:F, B33, NhatKy_ViPham!C:C, "T19")</f>
        <v>100</v>
      </c>
      <c r="AK33" s="7">
        <f>100 + SUMIFS(NhatKy_ViPham!J:J, NhatKy_ViPham!E:E, "10_Toan_A", NhatKy_ViPham!F:F, B33, NhatKy_ViPham!C:C, "T20") - SUMIFS(NhatKy_ViPham!K:K, NhatKy_ViPham!E:E, "10_Toan_A", NhatKy_ViPham!F:F, B33, NhatKy_ViPham!C:C, "T20")</f>
        <v>100</v>
      </c>
      <c r="AL33" s="7">
        <f>100 + SUMIFS(NhatKy_ViPham!J:J, NhatKy_ViPham!E:E, "10_Toan_A", NhatKy_ViPham!F:F, B33, NhatKy_ViPham!C:C, "T21") - SUMIFS(NhatKy_ViPham!K:K, NhatKy_ViPham!E:E, "10_Toan_A", NhatKy_ViPham!F:F, B33, NhatKy_ViPham!C:C, "T21")</f>
        <v>100</v>
      </c>
      <c r="AM33" s="7">
        <f>100 + SUMIFS(NhatKy_ViPham!J:J, NhatKy_ViPham!E:E, "10_Toan_A", NhatKy_ViPham!F:F, B33, NhatKy_ViPham!C:C, "T22") - SUMIFS(NhatKy_ViPham!K:K, NhatKy_ViPham!E:E, "10_Toan_A", NhatKy_ViPham!F:F, B33, NhatKy_ViPham!C:C, "T22")</f>
        <v>100</v>
      </c>
      <c r="AN33" s="7">
        <f>100 + SUMIFS(NhatKy_ViPham!J:J, NhatKy_ViPham!E:E, "10_Toan_A", NhatKy_ViPham!F:F, B33, NhatKy_ViPham!C:C, "T23") - SUMIFS(NhatKy_ViPham!K:K, NhatKy_ViPham!E:E, "10_Toan_A", NhatKy_ViPham!F:F, B33, NhatKy_ViPham!C:C, "T23")</f>
        <v>100</v>
      </c>
      <c r="AO33" s="7">
        <f>100 + SUMIFS(NhatKy_ViPham!J:J, NhatKy_ViPham!E:E, "10_Toan_A", NhatKy_ViPham!F:F, B33, NhatKy_ViPham!C:C, "T24") - SUMIFS(NhatKy_ViPham!K:K, NhatKy_ViPham!E:E, "10_Toan_A", NhatKy_ViPham!F:F, B33, NhatKy_ViPham!C:C, "T24")</f>
        <v>100</v>
      </c>
      <c r="AP33" s="7">
        <f>100 + SUMIFS(NhatKy_ViPham!J:J, NhatKy_ViPham!E:E, "10_Toan_A", NhatKy_ViPham!F:F, B33, NhatKy_ViPham!C:C, "T25") - SUMIFS(NhatKy_ViPham!K:K, NhatKy_ViPham!E:E, "10_Toan_A", NhatKy_ViPham!F:F, B33, NhatKy_ViPham!C:C, "T25")</f>
        <v>100</v>
      </c>
      <c r="AQ33" s="7">
        <f>100 + SUMIFS(NhatKy_ViPham!J:J, NhatKy_ViPham!E:E, "10_Toan_A", NhatKy_ViPham!F:F, B33, NhatKy_ViPham!C:C, "T26") - SUMIFS(NhatKy_ViPham!K:K, NhatKy_ViPham!E:E, "10_Toan_A", NhatKy_ViPham!F:F, B33, NhatKy_ViPham!C:C, "T26")</f>
        <v>100</v>
      </c>
      <c r="AR33" s="7">
        <f>100 + SUMIFS(NhatKy_ViPham!J:J, NhatKy_ViPham!E:E, "10_Toan_A", NhatKy_ViPham!F:F, B33, NhatKy_ViPham!C:C, "T27") - SUMIFS(NhatKy_ViPham!K:K, NhatKy_ViPham!E:E, "10_Toan_A", NhatKy_ViPham!F:F, B33, NhatKy_ViPham!C:C, "T27")</f>
        <v>100</v>
      </c>
      <c r="AS33" s="7">
        <f>100 + SUMIFS(NhatKy_ViPham!J:J, NhatKy_ViPham!E:E, "10_Toan_A", NhatKy_ViPham!F:F, B33, NhatKy_ViPham!C:C, "T28") - SUMIFS(NhatKy_ViPham!K:K, NhatKy_ViPham!E:E, "10_Toan_A", NhatKy_ViPham!F:F, B33, NhatKy_ViPham!C:C, "T28")</f>
        <v>100</v>
      </c>
      <c r="AT33" s="7">
        <f>100 + SUMIFS(NhatKy_ViPham!J:J, NhatKy_ViPham!E:E, "10_Toan_A", NhatKy_ViPham!F:F, B33, NhatKy_ViPham!C:C, "T29") - SUMIFS(NhatKy_ViPham!K:K, NhatKy_ViPham!E:E, "10_Toan_A", NhatKy_ViPham!F:F, B33, NhatKy_ViPham!C:C, "T29")</f>
        <v>100</v>
      </c>
      <c r="AU33" s="7">
        <f>100 + SUMIFS(NhatKy_ViPham!J:J, NhatKy_ViPham!E:E, "10_Toan_A", NhatKy_ViPham!F:F, B33, NhatKy_ViPham!C:C, "T30") - SUMIFS(NhatKy_ViPham!K:K, NhatKy_ViPham!E:E, "10_Toan_A", NhatKy_ViPham!F:F, B33, NhatKy_ViPham!C:C, "T30")</f>
        <v>100</v>
      </c>
      <c r="AV33" s="7">
        <f>100 + SUMIFS(NhatKy_ViPham!J:J, NhatKy_ViPham!E:E, "10_Toan_A", NhatKy_ViPham!F:F, B33, NhatKy_ViPham!C:C, "T31") - SUMIFS(NhatKy_ViPham!K:K, NhatKy_ViPham!E:E, "10_Toan_A", NhatKy_ViPham!F:F, B33, NhatKy_ViPham!C:C, "T31")</f>
        <v>100</v>
      </c>
      <c r="AW33" s="7">
        <f>100 + SUMIFS(NhatKy_ViPham!J:J, NhatKy_ViPham!E:E, "10_Toan_A", NhatKy_ViPham!F:F, B33, NhatKy_ViPham!C:C, "T32") - SUMIFS(NhatKy_ViPham!K:K, NhatKy_ViPham!E:E, "10_Toan_A", NhatKy_ViPham!F:F, B33, NhatKy_ViPham!C:C, "T32")</f>
        <v>100</v>
      </c>
      <c r="AX33" s="7">
        <f>100 + SUMIFS(NhatKy_ViPham!J:J, NhatKy_ViPham!E:E, "10_Toan_A", NhatKy_ViPham!F:F, B33, NhatKy_ViPham!C:C, "T33") - SUMIFS(NhatKy_ViPham!K:K, NhatKy_ViPham!E:E, "10_Toan_A", NhatKy_ViPham!F:F, B33, NhatKy_ViPham!C:C, "T33")</f>
        <v>100</v>
      </c>
      <c r="AY33" s="7">
        <f>100 + SUMIFS(NhatKy_ViPham!J:J, NhatKy_ViPham!E:E, "10_Toan_A", NhatKy_ViPham!F:F, B33, NhatKy_ViPham!C:C, "T34") - SUMIFS(NhatKy_ViPham!K:K, NhatKy_ViPham!E:E, "10_Toan_A", NhatKy_ViPham!F:F, B33, NhatKy_ViPham!C:C, "T34")</f>
        <v>100</v>
      </c>
      <c r="AZ33" s="7">
        <f>100 + SUMIFS(NhatKy_ViPham!J:J, NhatKy_ViPham!E:E, "10_Toan_A", NhatKy_ViPham!F:F, B33, NhatKy_ViPham!C:C, "T35") - SUMIFS(NhatKy_ViPham!K:K, NhatKy_ViPham!E:E, "10_Toan_A", NhatKy_ViPham!F:F, B33, NhatKy_ViPham!C:C, "T35")</f>
        <v>100</v>
      </c>
      <c r="BA33" s="12">
        <f t="shared" si="0"/>
        <v>100</v>
      </c>
      <c r="BB33" s="11" t="s">
        <v>430</v>
      </c>
      <c r="BC33" s="14" t="str">
        <f t="shared" si="1"/>
        <v>Tốt</v>
      </c>
      <c r="BD33" s="10" t="str">
        <f t="shared" si="2"/>
        <v>🟢 BÌNH THƯỜNG</v>
      </c>
    </row>
    <row r="34" spans="1:56" x14ac:dyDescent="0.25">
      <c r="A34" s="5">
        <v>26</v>
      </c>
      <c r="B34" s="15" t="s">
        <v>478</v>
      </c>
      <c r="C34" s="5" t="s">
        <v>479</v>
      </c>
      <c r="D34" s="5" t="s">
        <v>435</v>
      </c>
      <c r="E34" s="11" t="s">
        <v>430</v>
      </c>
      <c r="F34" s="6">
        <f>SUMIFS(NhatKy_ViPham!K:K, NhatKy_ViPham!E:E, "10_Toan_A", NhatKy_ViPham!F:F, B34, NhatKy_ViPham!H:H, "L01")</f>
        <v>0</v>
      </c>
      <c r="G34" s="6">
        <f>SUMIFS(NhatKy_ViPham!K:K, NhatKy_ViPham!E:E, "10_Toan_A", NhatKy_ViPham!F:F, B34, NhatKy_ViPham!H:H, "L02")</f>
        <v>0</v>
      </c>
      <c r="H34" s="6">
        <f>SUMIFS(NhatKy_ViPham!K:K, NhatKy_ViPham!E:E, "10_Toan_A", NhatKy_ViPham!F:F, B34, NhatKy_ViPham!H:H, "L03")</f>
        <v>0</v>
      </c>
      <c r="I34" s="6">
        <f>SUMIFS(NhatKy_ViPham!K:K, NhatKy_ViPham!E:E, "10_Toan_A", NhatKy_ViPham!F:F, B34, NhatKy_ViPham!H:H, "L04")</f>
        <v>0</v>
      </c>
      <c r="J34" s="6">
        <f>SUMIFS(NhatKy_ViPham!K:K, NhatKy_ViPham!E:E, "10_Toan_A", NhatKy_ViPham!F:F, B34, NhatKy_ViPham!H:H, "L05")</f>
        <v>0</v>
      </c>
      <c r="K34" s="6">
        <f>SUMIFS(NhatKy_ViPham!K:K, NhatKy_ViPham!E:E, "10_Toan_A", NhatKy_ViPham!F:F, B34, NhatKy_ViPham!H:H, "L06")</f>
        <v>0</v>
      </c>
      <c r="L34" s="6">
        <f>SUMIFS(NhatKy_ViPham!K:K, NhatKy_ViPham!E:E, "10_Toan_A", NhatKy_ViPham!F:F, B34, NhatKy_ViPham!H:H, "L07")</f>
        <v>0</v>
      </c>
      <c r="M34" s="6">
        <f>SUMIFS(NhatKy_ViPham!K:K, NhatKy_ViPham!E:E, "10_Toan_A", NhatKy_ViPham!F:F, B34, NhatKy_ViPham!H:H, "L08")</f>
        <v>0</v>
      </c>
      <c r="N34" s="6">
        <f>SUMIFS(NhatKy_ViPham!K:K, NhatKy_ViPham!E:E, "10_Toan_A", NhatKy_ViPham!F:F, B34, NhatKy_ViPham!H:H, "L09")</f>
        <v>0</v>
      </c>
      <c r="O34" s="6">
        <f>SUMIFS(NhatKy_ViPham!K:K, NhatKy_ViPham!E:E, "10_Toan_A", NhatKy_ViPham!F:F, B34, NhatKy_ViPham!H:H, "L10")</f>
        <v>0</v>
      </c>
      <c r="P34" s="12">
        <f>SUMIFS(NhatKy_ViPham!J:J, NhatKy_ViPham!E:E, "10_Toan_A", NhatKy_ViPham!F:F, B34)</f>
        <v>0</v>
      </c>
      <c r="Q34" s="13">
        <f>SUMIFS(NhatKy_ViPham!K:K, NhatKy_ViPham!E:E, "10_Toan_A", NhatKy_ViPham!F:F, B34)</f>
        <v>0</v>
      </c>
      <c r="R34" s="6">
        <f>100 + SUMIFS(NhatKy_ViPham!J:J, NhatKy_ViPham!E:E, "10_Toan_A", NhatKy_ViPham!F:F, B34, NhatKy_ViPham!C:C, "T1") - SUMIFS(NhatKy_ViPham!K:K, NhatKy_ViPham!E:E, "10_Toan_A", NhatKy_ViPham!F:F, B34, NhatKy_ViPham!C:C, "T1")</f>
        <v>100</v>
      </c>
      <c r="S34" s="6">
        <f>100 + SUMIFS(NhatKy_ViPham!J:J, NhatKy_ViPham!E:E, "10_Toan_A", NhatKy_ViPham!F:F, B34, NhatKy_ViPham!C:C, "T2") - SUMIFS(NhatKy_ViPham!K:K, NhatKy_ViPham!E:E, "10_Toan_A", NhatKy_ViPham!F:F, B34, NhatKy_ViPham!C:C, "T2")</f>
        <v>100</v>
      </c>
      <c r="T34" s="6">
        <f>100 + SUMIFS(NhatKy_ViPham!J:J, NhatKy_ViPham!E:E, "10_Toan_A", NhatKy_ViPham!F:F, B34, NhatKy_ViPham!C:C, "T3") - SUMIFS(NhatKy_ViPham!K:K, NhatKy_ViPham!E:E, "10_Toan_A", NhatKy_ViPham!F:F, B34, NhatKy_ViPham!C:C, "T3")</f>
        <v>100</v>
      </c>
      <c r="U34" s="6">
        <f>100 + SUMIFS(NhatKy_ViPham!J:J, NhatKy_ViPham!E:E, "10_Toan_A", NhatKy_ViPham!F:F, B34, NhatKy_ViPham!C:C, "T4") - SUMIFS(NhatKy_ViPham!K:K, NhatKy_ViPham!E:E, "10_Toan_A", NhatKy_ViPham!F:F, B34, NhatKy_ViPham!C:C, "T4")</f>
        <v>100</v>
      </c>
      <c r="V34" s="6">
        <f>100 + SUMIFS(NhatKy_ViPham!J:J, NhatKy_ViPham!E:E, "10_Toan_A", NhatKy_ViPham!F:F, B34, NhatKy_ViPham!C:C, "T5") - SUMIFS(NhatKy_ViPham!K:K, NhatKy_ViPham!E:E, "10_Toan_A", NhatKy_ViPham!F:F, B34, NhatKy_ViPham!C:C, "T5")</f>
        <v>100</v>
      </c>
      <c r="W34" s="6">
        <f>100 + SUMIFS(NhatKy_ViPham!J:J, NhatKy_ViPham!E:E, "10_Toan_A", NhatKy_ViPham!F:F, B34, NhatKy_ViPham!C:C, "T6") - SUMIFS(NhatKy_ViPham!K:K, NhatKy_ViPham!E:E, "10_Toan_A", NhatKy_ViPham!F:F, B34, NhatKy_ViPham!C:C, "T6")</f>
        <v>100</v>
      </c>
      <c r="X34" s="6">
        <f>100 + SUMIFS(NhatKy_ViPham!J:J, NhatKy_ViPham!E:E, "10_Toan_A", NhatKy_ViPham!F:F, B34, NhatKy_ViPham!C:C, "T7") - SUMIFS(NhatKy_ViPham!K:K, NhatKy_ViPham!E:E, "10_Toan_A", NhatKy_ViPham!F:F, B34, NhatKy_ViPham!C:C, "T7")</f>
        <v>100</v>
      </c>
      <c r="Y34" s="6">
        <f>100 + SUMIFS(NhatKy_ViPham!J:J, NhatKy_ViPham!E:E, "10_Toan_A", NhatKy_ViPham!F:F, B34, NhatKy_ViPham!C:C, "T8") - SUMIFS(NhatKy_ViPham!K:K, NhatKy_ViPham!E:E, "10_Toan_A", NhatKy_ViPham!F:F, B34, NhatKy_ViPham!C:C, "T8")</f>
        <v>100</v>
      </c>
      <c r="Z34" s="6">
        <f>100 + SUMIFS(NhatKy_ViPham!J:J, NhatKy_ViPham!E:E, "10_Toan_A", NhatKy_ViPham!F:F, B34, NhatKy_ViPham!C:C, "T9") - SUMIFS(NhatKy_ViPham!K:K, NhatKy_ViPham!E:E, "10_Toan_A", NhatKy_ViPham!F:F, B34, NhatKy_ViPham!C:C, "T9")</f>
        <v>100</v>
      </c>
      <c r="AA34" s="6">
        <f>100 + SUMIFS(NhatKy_ViPham!J:J, NhatKy_ViPham!E:E, "10_Toan_A", NhatKy_ViPham!F:F, B34, NhatKy_ViPham!C:C, "T10") - SUMIFS(NhatKy_ViPham!K:K, NhatKy_ViPham!E:E, "10_Toan_A", NhatKy_ViPham!F:F, B34, NhatKy_ViPham!C:C, "T10")</f>
        <v>100</v>
      </c>
      <c r="AB34" s="6">
        <f>100 + SUMIFS(NhatKy_ViPham!J:J, NhatKy_ViPham!E:E, "10_Toan_A", NhatKy_ViPham!F:F, B34, NhatKy_ViPham!C:C, "T11") - SUMIFS(NhatKy_ViPham!K:K, NhatKy_ViPham!E:E, "10_Toan_A", NhatKy_ViPham!F:F, B34, NhatKy_ViPham!C:C, "T11")</f>
        <v>100</v>
      </c>
      <c r="AC34" s="6">
        <f>100 + SUMIFS(NhatKy_ViPham!J:J, NhatKy_ViPham!E:E, "10_Toan_A", NhatKy_ViPham!F:F, B34, NhatKy_ViPham!C:C, "T12") - SUMIFS(NhatKy_ViPham!K:K, NhatKy_ViPham!E:E, "10_Toan_A", NhatKy_ViPham!F:F, B34, NhatKy_ViPham!C:C, "T12")</f>
        <v>100</v>
      </c>
      <c r="AD34" s="6">
        <f>100 + SUMIFS(NhatKy_ViPham!J:J, NhatKy_ViPham!E:E, "10_Toan_A", NhatKy_ViPham!F:F, B34, NhatKy_ViPham!C:C, "T13") - SUMIFS(NhatKy_ViPham!K:K, NhatKy_ViPham!E:E, "10_Toan_A", NhatKy_ViPham!F:F, B34, NhatKy_ViPham!C:C, "T13")</f>
        <v>100</v>
      </c>
      <c r="AE34" s="6">
        <f>100 + SUMIFS(NhatKy_ViPham!J:J, NhatKy_ViPham!E:E, "10_Toan_A", NhatKy_ViPham!F:F, B34, NhatKy_ViPham!C:C, "T14") - SUMIFS(NhatKy_ViPham!K:K, NhatKy_ViPham!E:E, "10_Toan_A", NhatKy_ViPham!F:F, B34, NhatKy_ViPham!C:C, "T14")</f>
        <v>100</v>
      </c>
      <c r="AF34" s="6">
        <f>100 + SUMIFS(NhatKy_ViPham!J:J, NhatKy_ViPham!E:E, "10_Toan_A", NhatKy_ViPham!F:F, B34, NhatKy_ViPham!C:C, "T15") - SUMIFS(NhatKy_ViPham!K:K, NhatKy_ViPham!E:E, "10_Toan_A", NhatKy_ViPham!F:F, B34, NhatKy_ViPham!C:C, "T15")</f>
        <v>100</v>
      </c>
      <c r="AG34" s="6">
        <f>100 + SUMIFS(NhatKy_ViPham!J:J, NhatKy_ViPham!E:E, "10_Toan_A", NhatKy_ViPham!F:F, B34, NhatKy_ViPham!C:C, "T16") - SUMIFS(NhatKy_ViPham!K:K, NhatKy_ViPham!E:E, "10_Toan_A", NhatKy_ViPham!F:F, B34, NhatKy_ViPham!C:C, "T16")</f>
        <v>100</v>
      </c>
      <c r="AH34" s="6">
        <f>100 + SUMIFS(NhatKy_ViPham!J:J, NhatKy_ViPham!E:E, "10_Toan_A", NhatKy_ViPham!F:F, B34, NhatKy_ViPham!C:C, "T17") - SUMIFS(NhatKy_ViPham!K:K, NhatKy_ViPham!E:E, "10_Toan_A", NhatKy_ViPham!F:F, B34, NhatKy_ViPham!C:C, "T17")</f>
        <v>100</v>
      </c>
      <c r="AI34" s="6">
        <f>100 + SUMIFS(NhatKy_ViPham!J:J, NhatKy_ViPham!E:E, "10_Toan_A", NhatKy_ViPham!F:F, B34, NhatKy_ViPham!C:C, "T18") - SUMIFS(NhatKy_ViPham!K:K, NhatKy_ViPham!E:E, "10_Toan_A", NhatKy_ViPham!F:F, B34, NhatKy_ViPham!C:C, "T18")</f>
        <v>100</v>
      </c>
      <c r="AJ34" s="6">
        <f>100 + SUMIFS(NhatKy_ViPham!J:J, NhatKy_ViPham!E:E, "10_Toan_A", NhatKy_ViPham!F:F, B34, NhatKy_ViPham!C:C, "T19") - SUMIFS(NhatKy_ViPham!K:K, NhatKy_ViPham!E:E, "10_Toan_A", NhatKy_ViPham!F:F, B34, NhatKy_ViPham!C:C, "T19")</f>
        <v>100</v>
      </c>
      <c r="AK34" s="6">
        <f>100 + SUMIFS(NhatKy_ViPham!J:J, NhatKy_ViPham!E:E, "10_Toan_A", NhatKy_ViPham!F:F, B34, NhatKy_ViPham!C:C, "T20") - SUMIFS(NhatKy_ViPham!K:K, NhatKy_ViPham!E:E, "10_Toan_A", NhatKy_ViPham!F:F, B34, NhatKy_ViPham!C:C, "T20")</f>
        <v>100</v>
      </c>
      <c r="AL34" s="6">
        <f>100 + SUMIFS(NhatKy_ViPham!J:J, NhatKy_ViPham!E:E, "10_Toan_A", NhatKy_ViPham!F:F, B34, NhatKy_ViPham!C:C, "T21") - SUMIFS(NhatKy_ViPham!K:K, NhatKy_ViPham!E:E, "10_Toan_A", NhatKy_ViPham!F:F, B34, NhatKy_ViPham!C:C, "T21")</f>
        <v>100</v>
      </c>
      <c r="AM34" s="6">
        <f>100 + SUMIFS(NhatKy_ViPham!J:J, NhatKy_ViPham!E:E, "10_Toan_A", NhatKy_ViPham!F:F, B34, NhatKy_ViPham!C:C, "T22") - SUMIFS(NhatKy_ViPham!K:K, NhatKy_ViPham!E:E, "10_Toan_A", NhatKy_ViPham!F:F, B34, NhatKy_ViPham!C:C, "T22")</f>
        <v>100</v>
      </c>
      <c r="AN34" s="6">
        <f>100 + SUMIFS(NhatKy_ViPham!J:J, NhatKy_ViPham!E:E, "10_Toan_A", NhatKy_ViPham!F:F, B34, NhatKy_ViPham!C:C, "T23") - SUMIFS(NhatKy_ViPham!K:K, NhatKy_ViPham!E:E, "10_Toan_A", NhatKy_ViPham!F:F, B34, NhatKy_ViPham!C:C, "T23")</f>
        <v>100</v>
      </c>
      <c r="AO34" s="6">
        <f>100 + SUMIFS(NhatKy_ViPham!J:J, NhatKy_ViPham!E:E, "10_Toan_A", NhatKy_ViPham!F:F, B34, NhatKy_ViPham!C:C, "T24") - SUMIFS(NhatKy_ViPham!K:K, NhatKy_ViPham!E:E, "10_Toan_A", NhatKy_ViPham!F:F, B34, NhatKy_ViPham!C:C, "T24")</f>
        <v>100</v>
      </c>
      <c r="AP34" s="6">
        <f>100 + SUMIFS(NhatKy_ViPham!J:J, NhatKy_ViPham!E:E, "10_Toan_A", NhatKy_ViPham!F:F, B34, NhatKy_ViPham!C:C, "T25") - SUMIFS(NhatKy_ViPham!K:K, NhatKy_ViPham!E:E, "10_Toan_A", NhatKy_ViPham!F:F, B34, NhatKy_ViPham!C:C, "T25")</f>
        <v>100</v>
      </c>
      <c r="AQ34" s="6">
        <f>100 + SUMIFS(NhatKy_ViPham!J:J, NhatKy_ViPham!E:E, "10_Toan_A", NhatKy_ViPham!F:F, B34, NhatKy_ViPham!C:C, "T26") - SUMIFS(NhatKy_ViPham!K:K, NhatKy_ViPham!E:E, "10_Toan_A", NhatKy_ViPham!F:F, B34, NhatKy_ViPham!C:C, "T26")</f>
        <v>100</v>
      </c>
      <c r="AR34" s="6">
        <f>100 + SUMIFS(NhatKy_ViPham!J:J, NhatKy_ViPham!E:E, "10_Toan_A", NhatKy_ViPham!F:F, B34, NhatKy_ViPham!C:C, "T27") - SUMIFS(NhatKy_ViPham!K:K, NhatKy_ViPham!E:E, "10_Toan_A", NhatKy_ViPham!F:F, B34, NhatKy_ViPham!C:C, "T27")</f>
        <v>100</v>
      </c>
      <c r="AS34" s="6">
        <f>100 + SUMIFS(NhatKy_ViPham!J:J, NhatKy_ViPham!E:E, "10_Toan_A", NhatKy_ViPham!F:F, B34, NhatKy_ViPham!C:C, "T28") - SUMIFS(NhatKy_ViPham!K:K, NhatKy_ViPham!E:E, "10_Toan_A", NhatKy_ViPham!F:F, B34, NhatKy_ViPham!C:C, "T28")</f>
        <v>100</v>
      </c>
      <c r="AT34" s="6">
        <f>100 + SUMIFS(NhatKy_ViPham!J:J, NhatKy_ViPham!E:E, "10_Toan_A", NhatKy_ViPham!F:F, B34, NhatKy_ViPham!C:C, "T29") - SUMIFS(NhatKy_ViPham!K:K, NhatKy_ViPham!E:E, "10_Toan_A", NhatKy_ViPham!F:F, B34, NhatKy_ViPham!C:C, "T29")</f>
        <v>100</v>
      </c>
      <c r="AU34" s="6">
        <f>100 + SUMIFS(NhatKy_ViPham!J:J, NhatKy_ViPham!E:E, "10_Toan_A", NhatKy_ViPham!F:F, B34, NhatKy_ViPham!C:C, "T30") - SUMIFS(NhatKy_ViPham!K:K, NhatKy_ViPham!E:E, "10_Toan_A", NhatKy_ViPham!F:F, B34, NhatKy_ViPham!C:C, "T30")</f>
        <v>100</v>
      </c>
      <c r="AV34" s="6">
        <f>100 + SUMIFS(NhatKy_ViPham!J:J, NhatKy_ViPham!E:E, "10_Toan_A", NhatKy_ViPham!F:F, B34, NhatKy_ViPham!C:C, "T31") - SUMIFS(NhatKy_ViPham!K:K, NhatKy_ViPham!E:E, "10_Toan_A", NhatKy_ViPham!F:F, B34, NhatKy_ViPham!C:C, "T31")</f>
        <v>100</v>
      </c>
      <c r="AW34" s="6">
        <f>100 + SUMIFS(NhatKy_ViPham!J:J, NhatKy_ViPham!E:E, "10_Toan_A", NhatKy_ViPham!F:F, B34, NhatKy_ViPham!C:C, "T32") - SUMIFS(NhatKy_ViPham!K:K, NhatKy_ViPham!E:E, "10_Toan_A", NhatKy_ViPham!F:F, B34, NhatKy_ViPham!C:C, "T32")</f>
        <v>100</v>
      </c>
      <c r="AX34" s="6">
        <f>100 + SUMIFS(NhatKy_ViPham!J:J, NhatKy_ViPham!E:E, "10_Toan_A", NhatKy_ViPham!F:F, B34, NhatKy_ViPham!C:C, "T33") - SUMIFS(NhatKy_ViPham!K:K, NhatKy_ViPham!E:E, "10_Toan_A", NhatKy_ViPham!F:F, B34, NhatKy_ViPham!C:C, "T33")</f>
        <v>100</v>
      </c>
      <c r="AY34" s="6">
        <f>100 + SUMIFS(NhatKy_ViPham!J:J, NhatKy_ViPham!E:E, "10_Toan_A", NhatKy_ViPham!F:F, B34, NhatKy_ViPham!C:C, "T34") - SUMIFS(NhatKy_ViPham!K:K, NhatKy_ViPham!E:E, "10_Toan_A", NhatKy_ViPham!F:F, B34, NhatKy_ViPham!C:C, "T34")</f>
        <v>100</v>
      </c>
      <c r="AZ34" s="6">
        <f>100 + SUMIFS(NhatKy_ViPham!J:J, NhatKy_ViPham!E:E, "10_Toan_A", NhatKy_ViPham!F:F, B34, NhatKy_ViPham!C:C, "T35") - SUMIFS(NhatKy_ViPham!K:K, NhatKy_ViPham!E:E, "10_Toan_A", NhatKy_ViPham!F:F, B34, NhatKy_ViPham!C:C, "T35")</f>
        <v>100</v>
      </c>
      <c r="BA34" s="12">
        <f t="shared" si="0"/>
        <v>100</v>
      </c>
      <c r="BB34" s="11" t="s">
        <v>430</v>
      </c>
      <c r="BC34" s="16" t="str">
        <f t="shared" si="1"/>
        <v>Tốt</v>
      </c>
      <c r="BD34" s="15" t="str">
        <f t="shared" si="2"/>
        <v>🟢 BÌNH THƯỜNG</v>
      </c>
    </row>
    <row r="35" spans="1:56" x14ac:dyDescent="0.25">
      <c r="A35" s="4">
        <v>27</v>
      </c>
      <c r="B35" s="10" t="s">
        <v>480</v>
      </c>
      <c r="C35" s="4" t="s">
        <v>481</v>
      </c>
      <c r="D35" s="4" t="s">
        <v>435</v>
      </c>
      <c r="E35" s="11" t="s">
        <v>430</v>
      </c>
      <c r="F35" s="7">
        <f>SUMIFS(NhatKy_ViPham!K:K, NhatKy_ViPham!E:E, "10_Toan_A", NhatKy_ViPham!F:F, B35, NhatKy_ViPham!H:H, "L01")</f>
        <v>0</v>
      </c>
      <c r="G35" s="7">
        <f>SUMIFS(NhatKy_ViPham!K:K, NhatKy_ViPham!E:E, "10_Toan_A", NhatKy_ViPham!F:F, B35, NhatKy_ViPham!H:H, "L02")</f>
        <v>0</v>
      </c>
      <c r="H35" s="7">
        <f>SUMIFS(NhatKy_ViPham!K:K, NhatKy_ViPham!E:E, "10_Toan_A", NhatKy_ViPham!F:F, B35, NhatKy_ViPham!H:H, "L03")</f>
        <v>0</v>
      </c>
      <c r="I35" s="7">
        <f>SUMIFS(NhatKy_ViPham!K:K, NhatKy_ViPham!E:E, "10_Toan_A", NhatKy_ViPham!F:F, B35, NhatKy_ViPham!H:H, "L04")</f>
        <v>0</v>
      </c>
      <c r="J35" s="7">
        <f>SUMIFS(NhatKy_ViPham!K:K, NhatKy_ViPham!E:E, "10_Toan_A", NhatKy_ViPham!F:F, B35, NhatKy_ViPham!H:H, "L05")</f>
        <v>0</v>
      </c>
      <c r="K35" s="7">
        <f>SUMIFS(NhatKy_ViPham!K:K, NhatKy_ViPham!E:E, "10_Toan_A", NhatKy_ViPham!F:F, B35, NhatKy_ViPham!H:H, "L06")</f>
        <v>0</v>
      </c>
      <c r="L35" s="7">
        <f>SUMIFS(NhatKy_ViPham!K:K, NhatKy_ViPham!E:E, "10_Toan_A", NhatKy_ViPham!F:F, B35, NhatKy_ViPham!H:H, "L07")</f>
        <v>0</v>
      </c>
      <c r="M35" s="7">
        <f>SUMIFS(NhatKy_ViPham!K:K, NhatKy_ViPham!E:E, "10_Toan_A", NhatKy_ViPham!F:F, B35, NhatKy_ViPham!H:H, "L08")</f>
        <v>0</v>
      </c>
      <c r="N35" s="7">
        <f>SUMIFS(NhatKy_ViPham!K:K, NhatKy_ViPham!E:E, "10_Toan_A", NhatKy_ViPham!F:F, B35, NhatKy_ViPham!H:H, "L09")</f>
        <v>0</v>
      </c>
      <c r="O35" s="7">
        <f>SUMIFS(NhatKy_ViPham!K:K, NhatKy_ViPham!E:E, "10_Toan_A", NhatKy_ViPham!F:F, B35, NhatKy_ViPham!H:H, "L10")</f>
        <v>0</v>
      </c>
      <c r="P35" s="12">
        <f>SUMIFS(NhatKy_ViPham!J:J, NhatKy_ViPham!E:E, "10_Toan_A", NhatKy_ViPham!F:F, B35)</f>
        <v>0</v>
      </c>
      <c r="Q35" s="13">
        <f>SUMIFS(NhatKy_ViPham!K:K, NhatKy_ViPham!E:E, "10_Toan_A", NhatKy_ViPham!F:F, B35)</f>
        <v>0</v>
      </c>
      <c r="R35" s="7">
        <f>100 + SUMIFS(NhatKy_ViPham!J:J, NhatKy_ViPham!E:E, "10_Toan_A", NhatKy_ViPham!F:F, B35, NhatKy_ViPham!C:C, "T1") - SUMIFS(NhatKy_ViPham!K:K, NhatKy_ViPham!E:E, "10_Toan_A", NhatKy_ViPham!F:F, B35, NhatKy_ViPham!C:C, "T1")</f>
        <v>100</v>
      </c>
      <c r="S35" s="7">
        <f>100 + SUMIFS(NhatKy_ViPham!J:J, NhatKy_ViPham!E:E, "10_Toan_A", NhatKy_ViPham!F:F, B35, NhatKy_ViPham!C:C, "T2") - SUMIFS(NhatKy_ViPham!K:K, NhatKy_ViPham!E:E, "10_Toan_A", NhatKy_ViPham!F:F, B35, NhatKy_ViPham!C:C, "T2")</f>
        <v>100</v>
      </c>
      <c r="T35" s="7">
        <f>100 + SUMIFS(NhatKy_ViPham!J:J, NhatKy_ViPham!E:E, "10_Toan_A", NhatKy_ViPham!F:F, B35, NhatKy_ViPham!C:C, "T3") - SUMIFS(NhatKy_ViPham!K:K, NhatKy_ViPham!E:E, "10_Toan_A", NhatKy_ViPham!F:F, B35, NhatKy_ViPham!C:C, "T3")</f>
        <v>100</v>
      </c>
      <c r="U35" s="7">
        <f>100 + SUMIFS(NhatKy_ViPham!J:J, NhatKy_ViPham!E:E, "10_Toan_A", NhatKy_ViPham!F:F, B35, NhatKy_ViPham!C:C, "T4") - SUMIFS(NhatKy_ViPham!K:K, NhatKy_ViPham!E:E, "10_Toan_A", NhatKy_ViPham!F:F, B35, NhatKy_ViPham!C:C, "T4")</f>
        <v>100</v>
      </c>
      <c r="V35" s="7">
        <f>100 + SUMIFS(NhatKy_ViPham!J:J, NhatKy_ViPham!E:E, "10_Toan_A", NhatKy_ViPham!F:F, B35, NhatKy_ViPham!C:C, "T5") - SUMIFS(NhatKy_ViPham!K:K, NhatKy_ViPham!E:E, "10_Toan_A", NhatKy_ViPham!F:F, B35, NhatKy_ViPham!C:C, "T5")</f>
        <v>100</v>
      </c>
      <c r="W35" s="7">
        <f>100 + SUMIFS(NhatKy_ViPham!J:J, NhatKy_ViPham!E:E, "10_Toan_A", NhatKy_ViPham!F:F, B35, NhatKy_ViPham!C:C, "T6") - SUMIFS(NhatKy_ViPham!K:K, NhatKy_ViPham!E:E, "10_Toan_A", NhatKy_ViPham!F:F, B35, NhatKy_ViPham!C:C, "T6")</f>
        <v>100</v>
      </c>
      <c r="X35" s="7">
        <f>100 + SUMIFS(NhatKy_ViPham!J:J, NhatKy_ViPham!E:E, "10_Toan_A", NhatKy_ViPham!F:F, B35, NhatKy_ViPham!C:C, "T7") - SUMIFS(NhatKy_ViPham!K:K, NhatKy_ViPham!E:E, "10_Toan_A", NhatKy_ViPham!F:F, B35, NhatKy_ViPham!C:C, "T7")</f>
        <v>100</v>
      </c>
      <c r="Y35" s="7">
        <f>100 + SUMIFS(NhatKy_ViPham!J:J, NhatKy_ViPham!E:E, "10_Toan_A", NhatKy_ViPham!F:F, B35, NhatKy_ViPham!C:C, "T8") - SUMIFS(NhatKy_ViPham!K:K, NhatKy_ViPham!E:E, "10_Toan_A", NhatKy_ViPham!F:F, B35, NhatKy_ViPham!C:C, "T8")</f>
        <v>100</v>
      </c>
      <c r="Z35" s="7">
        <f>100 + SUMIFS(NhatKy_ViPham!J:J, NhatKy_ViPham!E:E, "10_Toan_A", NhatKy_ViPham!F:F, B35, NhatKy_ViPham!C:C, "T9") - SUMIFS(NhatKy_ViPham!K:K, NhatKy_ViPham!E:E, "10_Toan_A", NhatKy_ViPham!F:F, B35, NhatKy_ViPham!C:C, "T9")</f>
        <v>100</v>
      </c>
      <c r="AA35" s="7">
        <f>100 + SUMIFS(NhatKy_ViPham!J:J, NhatKy_ViPham!E:E, "10_Toan_A", NhatKy_ViPham!F:F, B35, NhatKy_ViPham!C:C, "T10") - SUMIFS(NhatKy_ViPham!K:K, NhatKy_ViPham!E:E, "10_Toan_A", NhatKy_ViPham!F:F, B35, NhatKy_ViPham!C:C, "T10")</f>
        <v>100</v>
      </c>
      <c r="AB35" s="7">
        <f>100 + SUMIFS(NhatKy_ViPham!J:J, NhatKy_ViPham!E:E, "10_Toan_A", NhatKy_ViPham!F:F, B35, NhatKy_ViPham!C:C, "T11") - SUMIFS(NhatKy_ViPham!K:K, NhatKy_ViPham!E:E, "10_Toan_A", NhatKy_ViPham!F:F, B35, NhatKy_ViPham!C:C, "T11")</f>
        <v>100</v>
      </c>
      <c r="AC35" s="7">
        <f>100 + SUMIFS(NhatKy_ViPham!J:J, NhatKy_ViPham!E:E, "10_Toan_A", NhatKy_ViPham!F:F, B35, NhatKy_ViPham!C:C, "T12") - SUMIFS(NhatKy_ViPham!K:K, NhatKy_ViPham!E:E, "10_Toan_A", NhatKy_ViPham!F:F, B35, NhatKy_ViPham!C:C, "T12")</f>
        <v>100</v>
      </c>
      <c r="AD35" s="7">
        <f>100 + SUMIFS(NhatKy_ViPham!J:J, NhatKy_ViPham!E:E, "10_Toan_A", NhatKy_ViPham!F:F, B35, NhatKy_ViPham!C:C, "T13") - SUMIFS(NhatKy_ViPham!K:K, NhatKy_ViPham!E:E, "10_Toan_A", NhatKy_ViPham!F:F, B35, NhatKy_ViPham!C:C, "T13")</f>
        <v>100</v>
      </c>
      <c r="AE35" s="7">
        <f>100 + SUMIFS(NhatKy_ViPham!J:J, NhatKy_ViPham!E:E, "10_Toan_A", NhatKy_ViPham!F:F, B35, NhatKy_ViPham!C:C, "T14") - SUMIFS(NhatKy_ViPham!K:K, NhatKy_ViPham!E:E, "10_Toan_A", NhatKy_ViPham!F:F, B35, NhatKy_ViPham!C:C, "T14")</f>
        <v>100</v>
      </c>
      <c r="AF35" s="7">
        <f>100 + SUMIFS(NhatKy_ViPham!J:J, NhatKy_ViPham!E:E, "10_Toan_A", NhatKy_ViPham!F:F, B35, NhatKy_ViPham!C:C, "T15") - SUMIFS(NhatKy_ViPham!K:K, NhatKy_ViPham!E:E, "10_Toan_A", NhatKy_ViPham!F:F, B35, NhatKy_ViPham!C:C, "T15")</f>
        <v>100</v>
      </c>
      <c r="AG35" s="7">
        <f>100 + SUMIFS(NhatKy_ViPham!J:J, NhatKy_ViPham!E:E, "10_Toan_A", NhatKy_ViPham!F:F, B35, NhatKy_ViPham!C:C, "T16") - SUMIFS(NhatKy_ViPham!K:K, NhatKy_ViPham!E:E, "10_Toan_A", NhatKy_ViPham!F:F, B35, NhatKy_ViPham!C:C, "T16")</f>
        <v>100</v>
      </c>
      <c r="AH35" s="7">
        <f>100 + SUMIFS(NhatKy_ViPham!J:J, NhatKy_ViPham!E:E, "10_Toan_A", NhatKy_ViPham!F:F, B35, NhatKy_ViPham!C:C, "T17") - SUMIFS(NhatKy_ViPham!K:K, NhatKy_ViPham!E:E, "10_Toan_A", NhatKy_ViPham!F:F, B35, NhatKy_ViPham!C:C, "T17")</f>
        <v>100</v>
      </c>
      <c r="AI35" s="7">
        <f>100 + SUMIFS(NhatKy_ViPham!J:J, NhatKy_ViPham!E:E, "10_Toan_A", NhatKy_ViPham!F:F, B35, NhatKy_ViPham!C:C, "T18") - SUMIFS(NhatKy_ViPham!K:K, NhatKy_ViPham!E:E, "10_Toan_A", NhatKy_ViPham!F:F, B35, NhatKy_ViPham!C:C, "T18")</f>
        <v>100</v>
      </c>
      <c r="AJ35" s="7">
        <f>100 + SUMIFS(NhatKy_ViPham!J:J, NhatKy_ViPham!E:E, "10_Toan_A", NhatKy_ViPham!F:F, B35, NhatKy_ViPham!C:C, "T19") - SUMIFS(NhatKy_ViPham!K:K, NhatKy_ViPham!E:E, "10_Toan_A", NhatKy_ViPham!F:F, B35, NhatKy_ViPham!C:C, "T19")</f>
        <v>100</v>
      </c>
      <c r="AK35" s="7">
        <f>100 + SUMIFS(NhatKy_ViPham!J:J, NhatKy_ViPham!E:E, "10_Toan_A", NhatKy_ViPham!F:F, B35, NhatKy_ViPham!C:C, "T20") - SUMIFS(NhatKy_ViPham!K:K, NhatKy_ViPham!E:E, "10_Toan_A", NhatKy_ViPham!F:F, B35, NhatKy_ViPham!C:C, "T20")</f>
        <v>100</v>
      </c>
      <c r="AL35" s="7">
        <f>100 + SUMIFS(NhatKy_ViPham!J:J, NhatKy_ViPham!E:E, "10_Toan_A", NhatKy_ViPham!F:F, B35, NhatKy_ViPham!C:C, "T21") - SUMIFS(NhatKy_ViPham!K:K, NhatKy_ViPham!E:E, "10_Toan_A", NhatKy_ViPham!F:F, B35, NhatKy_ViPham!C:C, "T21")</f>
        <v>100</v>
      </c>
      <c r="AM35" s="7">
        <f>100 + SUMIFS(NhatKy_ViPham!J:J, NhatKy_ViPham!E:E, "10_Toan_A", NhatKy_ViPham!F:F, B35, NhatKy_ViPham!C:C, "T22") - SUMIFS(NhatKy_ViPham!K:K, NhatKy_ViPham!E:E, "10_Toan_A", NhatKy_ViPham!F:F, B35, NhatKy_ViPham!C:C, "T22")</f>
        <v>100</v>
      </c>
      <c r="AN35" s="7">
        <f>100 + SUMIFS(NhatKy_ViPham!J:J, NhatKy_ViPham!E:E, "10_Toan_A", NhatKy_ViPham!F:F, B35, NhatKy_ViPham!C:C, "T23") - SUMIFS(NhatKy_ViPham!K:K, NhatKy_ViPham!E:E, "10_Toan_A", NhatKy_ViPham!F:F, B35, NhatKy_ViPham!C:C, "T23")</f>
        <v>100</v>
      </c>
      <c r="AO35" s="7">
        <f>100 + SUMIFS(NhatKy_ViPham!J:J, NhatKy_ViPham!E:E, "10_Toan_A", NhatKy_ViPham!F:F, B35, NhatKy_ViPham!C:C, "T24") - SUMIFS(NhatKy_ViPham!K:K, NhatKy_ViPham!E:E, "10_Toan_A", NhatKy_ViPham!F:F, B35, NhatKy_ViPham!C:C, "T24")</f>
        <v>100</v>
      </c>
      <c r="AP35" s="7">
        <f>100 + SUMIFS(NhatKy_ViPham!J:J, NhatKy_ViPham!E:E, "10_Toan_A", NhatKy_ViPham!F:F, B35, NhatKy_ViPham!C:C, "T25") - SUMIFS(NhatKy_ViPham!K:K, NhatKy_ViPham!E:E, "10_Toan_A", NhatKy_ViPham!F:F, B35, NhatKy_ViPham!C:C, "T25")</f>
        <v>100</v>
      </c>
      <c r="AQ35" s="7">
        <f>100 + SUMIFS(NhatKy_ViPham!J:J, NhatKy_ViPham!E:E, "10_Toan_A", NhatKy_ViPham!F:F, B35, NhatKy_ViPham!C:C, "T26") - SUMIFS(NhatKy_ViPham!K:K, NhatKy_ViPham!E:E, "10_Toan_A", NhatKy_ViPham!F:F, B35, NhatKy_ViPham!C:C, "T26")</f>
        <v>100</v>
      </c>
      <c r="AR35" s="7">
        <f>100 + SUMIFS(NhatKy_ViPham!J:J, NhatKy_ViPham!E:E, "10_Toan_A", NhatKy_ViPham!F:F, B35, NhatKy_ViPham!C:C, "T27") - SUMIFS(NhatKy_ViPham!K:K, NhatKy_ViPham!E:E, "10_Toan_A", NhatKy_ViPham!F:F, B35, NhatKy_ViPham!C:C, "T27")</f>
        <v>100</v>
      </c>
      <c r="AS35" s="7">
        <f>100 + SUMIFS(NhatKy_ViPham!J:J, NhatKy_ViPham!E:E, "10_Toan_A", NhatKy_ViPham!F:F, B35, NhatKy_ViPham!C:C, "T28") - SUMIFS(NhatKy_ViPham!K:K, NhatKy_ViPham!E:E, "10_Toan_A", NhatKy_ViPham!F:F, B35, NhatKy_ViPham!C:C, "T28")</f>
        <v>100</v>
      </c>
      <c r="AT35" s="7">
        <f>100 + SUMIFS(NhatKy_ViPham!J:J, NhatKy_ViPham!E:E, "10_Toan_A", NhatKy_ViPham!F:F, B35, NhatKy_ViPham!C:C, "T29") - SUMIFS(NhatKy_ViPham!K:K, NhatKy_ViPham!E:E, "10_Toan_A", NhatKy_ViPham!F:F, B35, NhatKy_ViPham!C:C, "T29")</f>
        <v>100</v>
      </c>
      <c r="AU35" s="7">
        <f>100 + SUMIFS(NhatKy_ViPham!J:J, NhatKy_ViPham!E:E, "10_Toan_A", NhatKy_ViPham!F:F, B35, NhatKy_ViPham!C:C, "T30") - SUMIFS(NhatKy_ViPham!K:K, NhatKy_ViPham!E:E, "10_Toan_A", NhatKy_ViPham!F:F, B35, NhatKy_ViPham!C:C, "T30")</f>
        <v>100</v>
      </c>
      <c r="AV35" s="7">
        <f>100 + SUMIFS(NhatKy_ViPham!J:J, NhatKy_ViPham!E:E, "10_Toan_A", NhatKy_ViPham!F:F, B35, NhatKy_ViPham!C:C, "T31") - SUMIFS(NhatKy_ViPham!K:K, NhatKy_ViPham!E:E, "10_Toan_A", NhatKy_ViPham!F:F, B35, NhatKy_ViPham!C:C, "T31")</f>
        <v>100</v>
      </c>
      <c r="AW35" s="7">
        <f>100 + SUMIFS(NhatKy_ViPham!J:J, NhatKy_ViPham!E:E, "10_Toan_A", NhatKy_ViPham!F:F, B35, NhatKy_ViPham!C:C, "T32") - SUMIFS(NhatKy_ViPham!K:K, NhatKy_ViPham!E:E, "10_Toan_A", NhatKy_ViPham!F:F, B35, NhatKy_ViPham!C:C, "T32")</f>
        <v>100</v>
      </c>
      <c r="AX35" s="7">
        <f>100 + SUMIFS(NhatKy_ViPham!J:J, NhatKy_ViPham!E:E, "10_Toan_A", NhatKy_ViPham!F:F, B35, NhatKy_ViPham!C:C, "T33") - SUMIFS(NhatKy_ViPham!K:K, NhatKy_ViPham!E:E, "10_Toan_A", NhatKy_ViPham!F:F, B35, NhatKy_ViPham!C:C, "T33")</f>
        <v>100</v>
      </c>
      <c r="AY35" s="7">
        <f>100 + SUMIFS(NhatKy_ViPham!J:J, NhatKy_ViPham!E:E, "10_Toan_A", NhatKy_ViPham!F:F, B35, NhatKy_ViPham!C:C, "T34") - SUMIFS(NhatKy_ViPham!K:K, NhatKy_ViPham!E:E, "10_Toan_A", NhatKy_ViPham!F:F, B35, NhatKy_ViPham!C:C, "T34")</f>
        <v>100</v>
      </c>
      <c r="AZ35" s="7">
        <f>100 + SUMIFS(NhatKy_ViPham!J:J, NhatKy_ViPham!E:E, "10_Toan_A", NhatKy_ViPham!F:F, B35, NhatKy_ViPham!C:C, "T35") - SUMIFS(NhatKy_ViPham!K:K, NhatKy_ViPham!E:E, "10_Toan_A", NhatKy_ViPham!F:F, B35, NhatKy_ViPham!C:C, "T35")</f>
        <v>100</v>
      </c>
      <c r="BA35" s="12">
        <f t="shared" si="0"/>
        <v>100</v>
      </c>
      <c r="BB35" s="11" t="s">
        <v>430</v>
      </c>
      <c r="BC35" s="14" t="str">
        <f t="shared" si="1"/>
        <v>Tốt</v>
      </c>
      <c r="BD35" s="10" t="str">
        <f t="shared" si="2"/>
        <v>🟢 BÌNH THƯỜNG</v>
      </c>
    </row>
    <row r="36" spans="1:56" x14ac:dyDescent="0.25">
      <c r="A36" s="5">
        <v>28</v>
      </c>
      <c r="B36" s="15" t="s">
        <v>482</v>
      </c>
      <c r="C36" s="5" t="s">
        <v>483</v>
      </c>
      <c r="D36" s="5" t="s">
        <v>435</v>
      </c>
      <c r="E36" s="11" t="s">
        <v>430</v>
      </c>
      <c r="F36" s="6">
        <f>SUMIFS(NhatKy_ViPham!K:K, NhatKy_ViPham!E:E, "10_Toan_A", NhatKy_ViPham!F:F, B36, NhatKy_ViPham!H:H, "L01")</f>
        <v>0</v>
      </c>
      <c r="G36" s="6">
        <f>SUMIFS(NhatKy_ViPham!K:K, NhatKy_ViPham!E:E, "10_Toan_A", NhatKy_ViPham!F:F, B36, NhatKy_ViPham!H:H, "L02")</f>
        <v>0</v>
      </c>
      <c r="H36" s="6">
        <f>SUMIFS(NhatKy_ViPham!K:K, NhatKy_ViPham!E:E, "10_Toan_A", NhatKy_ViPham!F:F, B36, NhatKy_ViPham!H:H, "L03")</f>
        <v>0</v>
      </c>
      <c r="I36" s="6">
        <f>SUMIFS(NhatKy_ViPham!K:K, NhatKy_ViPham!E:E, "10_Toan_A", NhatKy_ViPham!F:F, B36, NhatKy_ViPham!H:H, "L04")</f>
        <v>0</v>
      </c>
      <c r="J36" s="6">
        <f>SUMIFS(NhatKy_ViPham!K:K, NhatKy_ViPham!E:E, "10_Toan_A", NhatKy_ViPham!F:F, B36, NhatKy_ViPham!H:H, "L05")</f>
        <v>0</v>
      </c>
      <c r="K36" s="6">
        <f>SUMIFS(NhatKy_ViPham!K:K, NhatKy_ViPham!E:E, "10_Toan_A", NhatKy_ViPham!F:F, B36, NhatKy_ViPham!H:H, "L06")</f>
        <v>0</v>
      </c>
      <c r="L36" s="6">
        <f>SUMIFS(NhatKy_ViPham!K:K, NhatKy_ViPham!E:E, "10_Toan_A", NhatKy_ViPham!F:F, B36, NhatKy_ViPham!H:H, "L07")</f>
        <v>0</v>
      </c>
      <c r="M36" s="6">
        <f>SUMIFS(NhatKy_ViPham!K:K, NhatKy_ViPham!E:E, "10_Toan_A", NhatKy_ViPham!F:F, B36, NhatKy_ViPham!H:H, "L08")</f>
        <v>0</v>
      </c>
      <c r="N36" s="6">
        <f>SUMIFS(NhatKy_ViPham!K:K, NhatKy_ViPham!E:E, "10_Toan_A", NhatKy_ViPham!F:F, B36, NhatKy_ViPham!H:H, "L09")</f>
        <v>0</v>
      </c>
      <c r="O36" s="6">
        <f>SUMIFS(NhatKy_ViPham!K:K, NhatKy_ViPham!E:E, "10_Toan_A", NhatKy_ViPham!F:F, B36, NhatKy_ViPham!H:H, "L10")</f>
        <v>0</v>
      </c>
      <c r="P36" s="12">
        <f>SUMIFS(NhatKy_ViPham!J:J, NhatKy_ViPham!E:E, "10_Toan_A", NhatKy_ViPham!F:F, B36)</f>
        <v>0</v>
      </c>
      <c r="Q36" s="13">
        <f>SUMIFS(NhatKy_ViPham!K:K, NhatKy_ViPham!E:E, "10_Toan_A", NhatKy_ViPham!F:F, B36)</f>
        <v>0</v>
      </c>
      <c r="R36" s="6">
        <f>100 + SUMIFS(NhatKy_ViPham!J:J, NhatKy_ViPham!E:E, "10_Toan_A", NhatKy_ViPham!F:F, B36, NhatKy_ViPham!C:C, "T1") - SUMIFS(NhatKy_ViPham!K:K, NhatKy_ViPham!E:E, "10_Toan_A", NhatKy_ViPham!F:F, B36, NhatKy_ViPham!C:C, "T1")</f>
        <v>100</v>
      </c>
      <c r="S36" s="6">
        <f>100 + SUMIFS(NhatKy_ViPham!J:J, NhatKy_ViPham!E:E, "10_Toan_A", NhatKy_ViPham!F:F, B36, NhatKy_ViPham!C:C, "T2") - SUMIFS(NhatKy_ViPham!K:K, NhatKy_ViPham!E:E, "10_Toan_A", NhatKy_ViPham!F:F, B36, NhatKy_ViPham!C:C, "T2")</f>
        <v>100</v>
      </c>
      <c r="T36" s="6">
        <f>100 + SUMIFS(NhatKy_ViPham!J:J, NhatKy_ViPham!E:E, "10_Toan_A", NhatKy_ViPham!F:F, B36, NhatKy_ViPham!C:C, "T3") - SUMIFS(NhatKy_ViPham!K:K, NhatKy_ViPham!E:E, "10_Toan_A", NhatKy_ViPham!F:F, B36, NhatKy_ViPham!C:C, "T3")</f>
        <v>100</v>
      </c>
      <c r="U36" s="6">
        <f>100 + SUMIFS(NhatKy_ViPham!J:J, NhatKy_ViPham!E:E, "10_Toan_A", NhatKy_ViPham!F:F, B36, NhatKy_ViPham!C:C, "T4") - SUMIFS(NhatKy_ViPham!K:K, NhatKy_ViPham!E:E, "10_Toan_A", NhatKy_ViPham!F:F, B36, NhatKy_ViPham!C:C, "T4")</f>
        <v>100</v>
      </c>
      <c r="V36" s="6">
        <f>100 + SUMIFS(NhatKy_ViPham!J:J, NhatKy_ViPham!E:E, "10_Toan_A", NhatKy_ViPham!F:F, B36, NhatKy_ViPham!C:C, "T5") - SUMIFS(NhatKy_ViPham!K:K, NhatKy_ViPham!E:E, "10_Toan_A", NhatKy_ViPham!F:F, B36, NhatKy_ViPham!C:C, "T5")</f>
        <v>100</v>
      </c>
      <c r="W36" s="6">
        <f>100 + SUMIFS(NhatKy_ViPham!J:J, NhatKy_ViPham!E:E, "10_Toan_A", NhatKy_ViPham!F:F, B36, NhatKy_ViPham!C:C, "T6") - SUMIFS(NhatKy_ViPham!K:K, NhatKy_ViPham!E:E, "10_Toan_A", NhatKy_ViPham!F:F, B36, NhatKy_ViPham!C:C, "T6")</f>
        <v>100</v>
      </c>
      <c r="X36" s="6">
        <f>100 + SUMIFS(NhatKy_ViPham!J:J, NhatKy_ViPham!E:E, "10_Toan_A", NhatKy_ViPham!F:F, B36, NhatKy_ViPham!C:C, "T7") - SUMIFS(NhatKy_ViPham!K:K, NhatKy_ViPham!E:E, "10_Toan_A", NhatKy_ViPham!F:F, B36, NhatKy_ViPham!C:C, "T7")</f>
        <v>100</v>
      </c>
      <c r="Y36" s="6">
        <f>100 + SUMIFS(NhatKy_ViPham!J:J, NhatKy_ViPham!E:E, "10_Toan_A", NhatKy_ViPham!F:F, B36, NhatKy_ViPham!C:C, "T8") - SUMIFS(NhatKy_ViPham!K:K, NhatKy_ViPham!E:E, "10_Toan_A", NhatKy_ViPham!F:F, B36, NhatKy_ViPham!C:C, "T8")</f>
        <v>100</v>
      </c>
      <c r="Z36" s="6">
        <f>100 + SUMIFS(NhatKy_ViPham!J:J, NhatKy_ViPham!E:E, "10_Toan_A", NhatKy_ViPham!F:F, B36, NhatKy_ViPham!C:C, "T9") - SUMIFS(NhatKy_ViPham!K:K, NhatKy_ViPham!E:E, "10_Toan_A", NhatKy_ViPham!F:F, B36, NhatKy_ViPham!C:C, "T9")</f>
        <v>100</v>
      </c>
      <c r="AA36" s="6">
        <f>100 + SUMIFS(NhatKy_ViPham!J:J, NhatKy_ViPham!E:E, "10_Toan_A", NhatKy_ViPham!F:F, B36, NhatKy_ViPham!C:C, "T10") - SUMIFS(NhatKy_ViPham!K:K, NhatKy_ViPham!E:E, "10_Toan_A", NhatKy_ViPham!F:F, B36, NhatKy_ViPham!C:C, "T10")</f>
        <v>100</v>
      </c>
      <c r="AB36" s="6">
        <f>100 + SUMIFS(NhatKy_ViPham!J:J, NhatKy_ViPham!E:E, "10_Toan_A", NhatKy_ViPham!F:F, B36, NhatKy_ViPham!C:C, "T11") - SUMIFS(NhatKy_ViPham!K:K, NhatKy_ViPham!E:E, "10_Toan_A", NhatKy_ViPham!F:F, B36, NhatKy_ViPham!C:C, "T11")</f>
        <v>100</v>
      </c>
      <c r="AC36" s="6">
        <f>100 + SUMIFS(NhatKy_ViPham!J:J, NhatKy_ViPham!E:E, "10_Toan_A", NhatKy_ViPham!F:F, B36, NhatKy_ViPham!C:C, "T12") - SUMIFS(NhatKy_ViPham!K:K, NhatKy_ViPham!E:E, "10_Toan_A", NhatKy_ViPham!F:F, B36, NhatKy_ViPham!C:C, "T12")</f>
        <v>100</v>
      </c>
      <c r="AD36" s="6">
        <f>100 + SUMIFS(NhatKy_ViPham!J:J, NhatKy_ViPham!E:E, "10_Toan_A", NhatKy_ViPham!F:F, B36, NhatKy_ViPham!C:C, "T13") - SUMIFS(NhatKy_ViPham!K:K, NhatKy_ViPham!E:E, "10_Toan_A", NhatKy_ViPham!F:F, B36, NhatKy_ViPham!C:C, "T13")</f>
        <v>100</v>
      </c>
      <c r="AE36" s="6">
        <f>100 + SUMIFS(NhatKy_ViPham!J:J, NhatKy_ViPham!E:E, "10_Toan_A", NhatKy_ViPham!F:F, B36, NhatKy_ViPham!C:C, "T14") - SUMIFS(NhatKy_ViPham!K:K, NhatKy_ViPham!E:E, "10_Toan_A", NhatKy_ViPham!F:F, B36, NhatKy_ViPham!C:C, "T14")</f>
        <v>100</v>
      </c>
      <c r="AF36" s="6">
        <f>100 + SUMIFS(NhatKy_ViPham!J:J, NhatKy_ViPham!E:E, "10_Toan_A", NhatKy_ViPham!F:F, B36, NhatKy_ViPham!C:C, "T15") - SUMIFS(NhatKy_ViPham!K:K, NhatKy_ViPham!E:E, "10_Toan_A", NhatKy_ViPham!F:F, B36, NhatKy_ViPham!C:C, "T15")</f>
        <v>100</v>
      </c>
      <c r="AG36" s="6">
        <f>100 + SUMIFS(NhatKy_ViPham!J:J, NhatKy_ViPham!E:E, "10_Toan_A", NhatKy_ViPham!F:F, B36, NhatKy_ViPham!C:C, "T16") - SUMIFS(NhatKy_ViPham!K:K, NhatKy_ViPham!E:E, "10_Toan_A", NhatKy_ViPham!F:F, B36, NhatKy_ViPham!C:C, "T16")</f>
        <v>100</v>
      </c>
      <c r="AH36" s="6">
        <f>100 + SUMIFS(NhatKy_ViPham!J:J, NhatKy_ViPham!E:E, "10_Toan_A", NhatKy_ViPham!F:F, B36, NhatKy_ViPham!C:C, "T17") - SUMIFS(NhatKy_ViPham!K:K, NhatKy_ViPham!E:E, "10_Toan_A", NhatKy_ViPham!F:F, B36, NhatKy_ViPham!C:C, "T17")</f>
        <v>100</v>
      </c>
      <c r="AI36" s="6">
        <f>100 + SUMIFS(NhatKy_ViPham!J:J, NhatKy_ViPham!E:E, "10_Toan_A", NhatKy_ViPham!F:F, B36, NhatKy_ViPham!C:C, "T18") - SUMIFS(NhatKy_ViPham!K:K, NhatKy_ViPham!E:E, "10_Toan_A", NhatKy_ViPham!F:F, B36, NhatKy_ViPham!C:C, "T18")</f>
        <v>100</v>
      </c>
      <c r="AJ36" s="6">
        <f>100 + SUMIFS(NhatKy_ViPham!J:J, NhatKy_ViPham!E:E, "10_Toan_A", NhatKy_ViPham!F:F, B36, NhatKy_ViPham!C:C, "T19") - SUMIFS(NhatKy_ViPham!K:K, NhatKy_ViPham!E:E, "10_Toan_A", NhatKy_ViPham!F:F, B36, NhatKy_ViPham!C:C, "T19")</f>
        <v>100</v>
      </c>
      <c r="AK36" s="6">
        <f>100 + SUMIFS(NhatKy_ViPham!J:J, NhatKy_ViPham!E:E, "10_Toan_A", NhatKy_ViPham!F:F, B36, NhatKy_ViPham!C:C, "T20") - SUMIFS(NhatKy_ViPham!K:K, NhatKy_ViPham!E:E, "10_Toan_A", NhatKy_ViPham!F:F, B36, NhatKy_ViPham!C:C, "T20")</f>
        <v>100</v>
      </c>
      <c r="AL36" s="6">
        <f>100 + SUMIFS(NhatKy_ViPham!J:J, NhatKy_ViPham!E:E, "10_Toan_A", NhatKy_ViPham!F:F, B36, NhatKy_ViPham!C:C, "T21") - SUMIFS(NhatKy_ViPham!K:K, NhatKy_ViPham!E:E, "10_Toan_A", NhatKy_ViPham!F:F, B36, NhatKy_ViPham!C:C, "T21")</f>
        <v>100</v>
      </c>
      <c r="AM36" s="6">
        <f>100 + SUMIFS(NhatKy_ViPham!J:J, NhatKy_ViPham!E:E, "10_Toan_A", NhatKy_ViPham!F:F, B36, NhatKy_ViPham!C:C, "T22") - SUMIFS(NhatKy_ViPham!K:K, NhatKy_ViPham!E:E, "10_Toan_A", NhatKy_ViPham!F:F, B36, NhatKy_ViPham!C:C, "T22")</f>
        <v>100</v>
      </c>
      <c r="AN36" s="6">
        <f>100 + SUMIFS(NhatKy_ViPham!J:J, NhatKy_ViPham!E:E, "10_Toan_A", NhatKy_ViPham!F:F, B36, NhatKy_ViPham!C:C, "T23") - SUMIFS(NhatKy_ViPham!K:K, NhatKy_ViPham!E:E, "10_Toan_A", NhatKy_ViPham!F:F, B36, NhatKy_ViPham!C:C, "T23")</f>
        <v>100</v>
      </c>
      <c r="AO36" s="6">
        <f>100 + SUMIFS(NhatKy_ViPham!J:J, NhatKy_ViPham!E:E, "10_Toan_A", NhatKy_ViPham!F:F, B36, NhatKy_ViPham!C:C, "T24") - SUMIFS(NhatKy_ViPham!K:K, NhatKy_ViPham!E:E, "10_Toan_A", NhatKy_ViPham!F:F, B36, NhatKy_ViPham!C:C, "T24")</f>
        <v>100</v>
      </c>
      <c r="AP36" s="6">
        <f>100 + SUMIFS(NhatKy_ViPham!J:J, NhatKy_ViPham!E:E, "10_Toan_A", NhatKy_ViPham!F:F, B36, NhatKy_ViPham!C:C, "T25") - SUMIFS(NhatKy_ViPham!K:K, NhatKy_ViPham!E:E, "10_Toan_A", NhatKy_ViPham!F:F, B36, NhatKy_ViPham!C:C, "T25")</f>
        <v>100</v>
      </c>
      <c r="AQ36" s="6">
        <f>100 + SUMIFS(NhatKy_ViPham!J:J, NhatKy_ViPham!E:E, "10_Toan_A", NhatKy_ViPham!F:F, B36, NhatKy_ViPham!C:C, "T26") - SUMIFS(NhatKy_ViPham!K:K, NhatKy_ViPham!E:E, "10_Toan_A", NhatKy_ViPham!F:F, B36, NhatKy_ViPham!C:C, "T26")</f>
        <v>100</v>
      </c>
      <c r="AR36" s="6">
        <f>100 + SUMIFS(NhatKy_ViPham!J:J, NhatKy_ViPham!E:E, "10_Toan_A", NhatKy_ViPham!F:F, B36, NhatKy_ViPham!C:C, "T27") - SUMIFS(NhatKy_ViPham!K:K, NhatKy_ViPham!E:E, "10_Toan_A", NhatKy_ViPham!F:F, B36, NhatKy_ViPham!C:C, "T27")</f>
        <v>100</v>
      </c>
      <c r="AS36" s="6">
        <f>100 + SUMIFS(NhatKy_ViPham!J:J, NhatKy_ViPham!E:E, "10_Toan_A", NhatKy_ViPham!F:F, B36, NhatKy_ViPham!C:C, "T28") - SUMIFS(NhatKy_ViPham!K:K, NhatKy_ViPham!E:E, "10_Toan_A", NhatKy_ViPham!F:F, B36, NhatKy_ViPham!C:C, "T28")</f>
        <v>100</v>
      </c>
      <c r="AT36" s="6">
        <f>100 + SUMIFS(NhatKy_ViPham!J:J, NhatKy_ViPham!E:E, "10_Toan_A", NhatKy_ViPham!F:F, B36, NhatKy_ViPham!C:C, "T29") - SUMIFS(NhatKy_ViPham!K:K, NhatKy_ViPham!E:E, "10_Toan_A", NhatKy_ViPham!F:F, B36, NhatKy_ViPham!C:C, "T29")</f>
        <v>100</v>
      </c>
      <c r="AU36" s="6">
        <f>100 + SUMIFS(NhatKy_ViPham!J:J, NhatKy_ViPham!E:E, "10_Toan_A", NhatKy_ViPham!F:F, B36, NhatKy_ViPham!C:C, "T30") - SUMIFS(NhatKy_ViPham!K:K, NhatKy_ViPham!E:E, "10_Toan_A", NhatKy_ViPham!F:F, B36, NhatKy_ViPham!C:C, "T30")</f>
        <v>100</v>
      </c>
      <c r="AV36" s="6">
        <f>100 + SUMIFS(NhatKy_ViPham!J:J, NhatKy_ViPham!E:E, "10_Toan_A", NhatKy_ViPham!F:F, B36, NhatKy_ViPham!C:C, "T31") - SUMIFS(NhatKy_ViPham!K:K, NhatKy_ViPham!E:E, "10_Toan_A", NhatKy_ViPham!F:F, B36, NhatKy_ViPham!C:C, "T31")</f>
        <v>100</v>
      </c>
      <c r="AW36" s="6">
        <f>100 + SUMIFS(NhatKy_ViPham!J:J, NhatKy_ViPham!E:E, "10_Toan_A", NhatKy_ViPham!F:F, B36, NhatKy_ViPham!C:C, "T32") - SUMIFS(NhatKy_ViPham!K:K, NhatKy_ViPham!E:E, "10_Toan_A", NhatKy_ViPham!F:F, B36, NhatKy_ViPham!C:C, "T32")</f>
        <v>100</v>
      </c>
      <c r="AX36" s="6">
        <f>100 + SUMIFS(NhatKy_ViPham!J:J, NhatKy_ViPham!E:E, "10_Toan_A", NhatKy_ViPham!F:F, B36, NhatKy_ViPham!C:C, "T33") - SUMIFS(NhatKy_ViPham!K:K, NhatKy_ViPham!E:E, "10_Toan_A", NhatKy_ViPham!F:F, B36, NhatKy_ViPham!C:C, "T33")</f>
        <v>100</v>
      </c>
      <c r="AY36" s="6">
        <f>100 + SUMIFS(NhatKy_ViPham!J:J, NhatKy_ViPham!E:E, "10_Toan_A", NhatKy_ViPham!F:F, B36, NhatKy_ViPham!C:C, "T34") - SUMIFS(NhatKy_ViPham!K:K, NhatKy_ViPham!E:E, "10_Toan_A", NhatKy_ViPham!F:F, B36, NhatKy_ViPham!C:C, "T34")</f>
        <v>100</v>
      </c>
      <c r="AZ36" s="6">
        <f>100 + SUMIFS(NhatKy_ViPham!J:J, NhatKy_ViPham!E:E, "10_Toan_A", NhatKy_ViPham!F:F, B36, NhatKy_ViPham!C:C, "T35") - SUMIFS(NhatKy_ViPham!K:K, NhatKy_ViPham!E:E, "10_Toan_A", NhatKy_ViPham!F:F, B36, NhatKy_ViPham!C:C, "T35")</f>
        <v>100</v>
      </c>
      <c r="BA36" s="12">
        <f t="shared" si="0"/>
        <v>100</v>
      </c>
      <c r="BB36" s="11" t="s">
        <v>430</v>
      </c>
      <c r="BC36" s="16" t="str">
        <f t="shared" si="1"/>
        <v>Tốt</v>
      </c>
      <c r="BD36" s="15" t="str">
        <f t="shared" si="2"/>
        <v>🟢 BÌNH THƯỜNG</v>
      </c>
    </row>
    <row r="37" spans="1:56" x14ac:dyDescent="0.25">
      <c r="A37" s="4">
        <v>29</v>
      </c>
      <c r="B37" s="10" t="s">
        <v>484</v>
      </c>
      <c r="C37" s="4" t="s">
        <v>485</v>
      </c>
      <c r="D37" s="4" t="s">
        <v>435</v>
      </c>
      <c r="E37" s="11" t="s">
        <v>430</v>
      </c>
      <c r="F37" s="7">
        <f>SUMIFS(NhatKy_ViPham!K:K, NhatKy_ViPham!E:E, "10_Toan_A", NhatKy_ViPham!F:F, B37, NhatKy_ViPham!H:H, "L01")</f>
        <v>0</v>
      </c>
      <c r="G37" s="7">
        <f>SUMIFS(NhatKy_ViPham!K:K, NhatKy_ViPham!E:E, "10_Toan_A", NhatKy_ViPham!F:F, B37, NhatKy_ViPham!H:H, "L02")</f>
        <v>0</v>
      </c>
      <c r="H37" s="7">
        <f>SUMIFS(NhatKy_ViPham!K:K, NhatKy_ViPham!E:E, "10_Toan_A", NhatKy_ViPham!F:F, B37, NhatKy_ViPham!H:H, "L03")</f>
        <v>0</v>
      </c>
      <c r="I37" s="7">
        <f>SUMIFS(NhatKy_ViPham!K:K, NhatKy_ViPham!E:E, "10_Toan_A", NhatKy_ViPham!F:F, B37, NhatKy_ViPham!H:H, "L04")</f>
        <v>0</v>
      </c>
      <c r="J37" s="7">
        <f>SUMIFS(NhatKy_ViPham!K:K, NhatKy_ViPham!E:E, "10_Toan_A", NhatKy_ViPham!F:F, B37, NhatKy_ViPham!H:H, "L05")</f>
        <v>0</v>
      </c>
      <c r="K37" s="7">
        <f>SUMIFS(NhatKy_ViPham!K:K, NhatKy_ViPham!E:E, "10_Toan_A", NhatKy_ViPham!F:F, B37, NhatKy_ViPham!H:H, "L06")</f>
        <v>0</v>
      </c>
      <c r="L37" s="7">
        <f>SUMIFS(NhatKy_ViPham!K:K, NhatKy_ViPham!E:E, "10_Toan_A", NhatKy_ViPham!F:F, B37, NhatKy_ViPham!H:H, "L07")</f>
        <v>0</v>
      </c>
      <c r="M37" s="7">
        <f>SUMIFS(NhatKy_ViPham!K:K, NhatKy_ViPham!E:E, "10_Toan_A", NhatKy_ViPham!F:F, B37, NhatKy_ViPham!H:H, "L08")</f>
        <v>0</v>
      </c>
      <c r="N37" s="7">
        <f>SUMIFS(NhatKy_ViPham!K:K, NhatKy_ViPham!E:E, "10_Toan_A", NhatKy_ViPham!F:F, B37, NhatKy_ViPham!H:H, "L09")</f>
        <v>0</v>
      </c>
      <c r="O37" s="7">
        <f>SUMIFS(NhatKy_ViPham!K:K, NhatKy_ViPham!E:E, "10_Toan_A", NhatKy_ViPham!F:F, B37, NhatKy_ViPham!H:H, "L10")</f>
        <v>0</v>
      </c>
      <c r="P37" s="12">
        <f>SUMIFS(NhatKy_ViPham!J:J, NhatKy_ViPham!E:E, "10_Toan_A", NhatKy_ViPham!F:F, B37)</f>
        <v>0</v>
      </c>
      <c r="Q37" s="13">
        <f>SUMIFS(NhatKy_ViPham!K:K, NhatKy_ViPham!E:E, "10_Toan_A", NhatKy_ViPham!F:F, B37)</f>
        <v>0</v>
      </c>
      <c r="R37" s="7">
        <f>100 + SUMIFS(NhatKy_ViPham!J:J, NhatKy_ViPham!E:E, "10_Toan_A", NhatKy_ViPham!F:F, B37, NhatKy_ViPham!C:C, "T1") - SUMIFS(NhatKy_ViPham!K:K, NhatKy_ViPham!E:E, "10_Toan_A", NhatKy_ViPham!F:F, B37, NhatKy_ViPham!C:C, "T1")</f>
        <v>100</v>
      </c>
      <c r="S37" s="7">
        <f>100 + SUMIFS(NhatKy_ViPham!J:J, NhatKy_ViPham!E:E, "10_Toan_A", NhatKy_ViPham!F:F, B37, NhatKy_ViPham!C:C, "T2") - SUMIFS(NhatKy_ViPham!K:K, NhatKy_ViPham!E:E, "10_Toan_A", NhatKy_ViPham!F:F, B37, NhatKy_ViPham!C:C, "T2")</f>
        <v>100</v>
      </c>
      <c r="T37" s="7">
        <f>100 + SUMIFS(NhatKy_ViPham!J:J, NhatKy_ViPham!E:E, "10_Toan_A", NhatKy_ViPham!F:F, B37, NhatKy_ViPham!C:C, "T3") - SUMIFS(NhatKy_ViPham!K:K, NhatKy_ViPham!E:E, "10_Toan_A", NhatKy_ViPham!F:F, B37, NhatKy_ViPham!C:C, "T3")</f>
        <v>100</v>
      </c>
      <c r="U37" s="7">
        <f>100 + SUMIFS(NhatKy_ViPham!J:J, NhatKy_ViPham!E:E, "10_Toan_A", NhatKy_ViPham!F:F, B37, NhatKy_ViPham!C:C, "T4") - SUMIFS(NhatKy_ViPham!K:K, NhatKy_ViPham!E:E, "10_Toan_A", NhatKy_ViPham!F:F, B37, NhatKy_ViPham!C:C, "T4")</f>
        <v>100</v>
      </c>
      <c r="V37" s="7">
        <f>100 + SUMIFS(NhatKy_ViPham!J:J, NhatKy_ViPham!E:E, "10_Toan_A", NhatKy_ViPham!F:F, B37, NhatKy_ViPham!C:C, "T5") - SUMIFS(NhatKy_ViPham!K:K, NhatKy_ViPham!E:E, "10_Toan_A", NhatKy_ViPham!F:F, B37, NhatKy_ViPham!C:C, "T5")</f>
        <v>100</v>
      </c>
      <c r="W37" s="7">
        <f>100 + SUMIFS(NhatKy_ViPham!J:J, NhatKy_ViPham!E:E, "10_Toan_A", NhatKy_ViPham!F:F, B37, NhatKy_ViPham!C:C, "T6") - SUMIFS(NhatKy_ViPham!K:K, NhatKy_ViPham!E:E, "10_Toan_A", NhatKy_ViPham!F:F, B37, NhatKy_ViPham!C:C, "T6")</f>
        <v>100</v>
      </c>
      <c r="X37" s="7">
        <f>100 + SUMIFS(NhatKy_ViPham!J:J, NhatKy_ViPham!E:E, "10_Toan_A", NhatKy_ViPham!F:F, B37, NhatKy_ViPham!C:C, "T7") - SUMIFS(NhatKy_ViPham!K:K, NhatKy_ViPham!E:E, "10_Toan_A", NhatKy_ViPham!F:F, B37, NhatKy_ViPham!C:C, "T7")</f>
        <v>100</v>
      </c>
      <c r="Y37" s="7">
        <f>100 + SUMIFS(NhatKy_ViPham!J:J, NhatKy_ViPham!E:E, "10_Toan_A", NhatKy_ViPham!F:F, B37, NhatKy_ViPham!C:C, "T8") - SUMIFS(NhatKy_ViPham!K:K, NhatKy_ViPham!E:E, "10_Toan_A", NhatKy_ViPham!F:F, B37, NhatKy_ViPham!C:C, "T8")</f>
        <v>100</v>
      </c>
      <c r="Z37" s="7">
        <f>100 + SUMIFS(NhatKy_ViPham!J:J, NhatKy_ViPham!E:E, "10_Toan_A", NhatKy_ViPham!F:F, B37, NhatKy_ViPham!C:C, "T9") - SUMIFS(NhatKy_ViPham!K:K, NhatKy_ViPham!E:E, "10_Toan_A", NhatKy_ViPham!F:F, B37, NhatKy_ViPham!C:C, "T9")</f>
        <v>100</v>
      </c>
      <c r="AA37" s="7">
        <f>100 + SUMIFS(NhatKy_ViPham!J:J, NhatKy_ViPham!E:E, "10_Toan_A", NhatKy_ViPham!F:F, B37, NhatKy_ViPham!C:C, "T10") - SUMIFS(NhatKy_ViPham!K:K, NhatKy_ViPham!E:E, "10_Toan_A", NhatKy_ViPham!F:F, B37, NhatKy_ViPham!C:C, "T10")</f>
        <v>100</v>
      </c>
      <c r="AB37" s="7">
        <f>100 + SUMIFS(NhatKy_ViPham!J:J, NhatKy_ViPham!E:E, "10_Toan_A", NhatKy_ViPham!F:F, B37, NhatKy_ViPham!C:C, "T11") - SUMIFS(NhatKy_ViPham!K:K, NhatKy_ViPham!E:E, "10_Toan_A", NhatKy_ViPham!F:F, B37, NhatKy_ViPham!C:C, "T11")</f>
        <v>100</v>
      </c>
      <c r="AC37" s="7">
        <f>100 + SUMIFS(NhatKy_ViPham!J:J, NhatKy_ViPham!E:E, "10_Toan_A", NhatKy_ViPham!F:F, B37, NhatKy_ViPham!C:C, "T12") - SUMIFS(NhatKy_ViPham!K:K, NhatKy_ViPham!E:E, "10_Toan_A", NhatKy_ViPham!F:F, B37, NhatKy_ViPham!C:C, "T12")</f>
        <v>100</v>
      </c>
      <c r="AD37" s="7">
        <f>100 + SUMIFS(NhatKy_ViPham!J:J, NhatKy_ViPham!E:E, "10_Toan_A", NhatKy_ViPham!F:F, B37, NhatKy_ViPham!C:C, "T13") - SUMIFS(NhatKy_ViPham!K:K, NhatKy_ViPham!E:E, "10_Toan_A", NhatKy_ViPham!F:F, B37, NhatKy_ViPham!C:C, "T13")</f>
        <v>100</v>
      </c>
      <c r="AE37" s="7">
        <f>100 + SUMIFS(NhatKy_ViPham!J:J, NhatKy_ViPham!E:E, "10_Toan_A", NhatKy_ViPham!F:F, B37, NhatKy_ViPham!C:C, "T14") - SUMIFS(NhatKy_ViPham!K:K, NhatKy_ViPham!E:E, "10_Toan_A", NhatKy_ViPham!F:F, B37, NhatKy_ViPham!C:C, "T14")</f>
        <v>100</v>
      </c>
      <c r="AF37" s="7">
        <f>100 + SUMIFS(NhatKy_ViPham!J:J, NhatKy_ViPham!E:E, "10_Toan_A", NhatKy_ViPham!F:F, B37, NhatKy_ViPham!C:C, "T15") - SUMIFS(NhatKy_ViPham!K:K, NhatKy_ViPham!E:E, "10_Toan_A", NhatKy_ViPham!F:F, B37, NhatKy_ViPham!C:C, "T15")</f>
        <v>100</v>
      </c>
      <c r="AG37" s="7">
        <f>100 + SUMIFS(NhatKy_ViPham!J:J, NhatKy_ViPham!E:E, "10_Toan_A", NhatKy_ViPham!F:F, B37, NhatKy_ViPham!C:C, "T16") - SUMIFS(NhatKy_ViPham!K:K, NhatKy_ViPham!E:E, "10_Toan_A", NhatKy_ViPham!F:F, B37, NhatKy_ViPham!C:C, "T16")</f>
        <v>100</v>
      </c>
      <c r="AH37" s="7">
        <f>100 + SUMIFS(NhatKy_ViPham!J:J, NhatKy_ViPham!E:E, "10_Toan_A", NhatKy_ViPham!F:F, B37, NhatKy_ViPham!C:C, "T17") - SUMIFS(NhatKy_ViPham!K:K, NhatKy_ViPham!E:E, "10_Toan_A", NhatKy_ViPham!F:F, B37, NhatKy_ViPham!C:C, "T17")</f>
        <v>100</v>
      </c>
      <c r="AI37" s="7">
        <f>100 + SUMIFS(NhatKy_ViPham!J:J, NhatKy_ViPham!E:E, "10_Toan_A", NhatKy_ViPham!F:F, B37, NhatKy_ViPham!C:C, "T18") - SUMIFS(NhatKy_ViPham!K:K, NhatKy_ViPham!E:E, "10_Toan_A", NhatKy_ViPham!F:F, B37, NhatKy_ViPham!C:C, "T18")</f>
        <v>100</v>
      </c>
      <c r="AJ37" s="7">
        <f>100 + SUMIFS(NhatKy_ViPham!J:J, NhatKy_ViPham!E:E, "10_Toan_A", NhatKy_ViPham!F:F, B37, NhatKy_ViPham!C:C, "T19") - SUMIFS(NhatKy_ViPham!K:K, NhatKy_ViPham!E:E, "10_Toan_A", NhatKy_ViPham!F:F, B37, NhatKy_ViPham!C:C, "T19")</f>
        <v>100</v>
      </c>
      <c r="AK37" s="7">
        <f>100 + SUMIFS(NhatKy_ViPham!J:J, NhatKy_ViPham!E:E, "10_Toan_A", NhatKy_ViPham!F:F, B37, NhatKy_ViPham!C:C, "T20") - SUMIFS(NhatKy_ViPham!K:K, NhatKy_ViPham!E:E, "10_Toan_A", NhatKy_ViPham!F:F, B37, NhatKy_ViPham!C:C, "T20")</f>
        <v>100</v>
      </c>
      <c r="AL37" s="7">
        <f>100 + SUMIFS(NhatKy_ViPham!J:J, NhatKy_ViPham!E:E, "10_Toan_A", NhatKy_ViPham!F:F, B37, NhatKy_ViPham!C:C, "T21") - SUMIFS(NhatKy_ViPham!K:K, NhatKy_ViPham!E:E, "10_Toan_A", NhatKy_ViPham!F:F, B37, NhatKy_ViPham!C:C, "T21")</f>
        <v>100</v>
      </c>
      <c r="AM37" s="7">
        <f>100 + SUMIFS(NhatKy_ViPham!J:J, NhatKy_ViPham!E:E, "10_Toan_A", NhatKy_ViPham!F:F, B37, NhatKy_ViPham!C:C, "T22") - SUMIFS(NhatKy_ViPham!K:K, NhatKy_ViPham!E:E, "10_Toan_A", NhatKy_ViPham!F:F, B37, NhatKy_ViPham!C:C, "T22")</f>
        <v>100</v>
      </c>
      <c r="AN37" s="7">
        <f>100 + SUMIFS(NhatKy_ViPham!J:J, NhatKy_ViPham!E:E, "10_Toan_A", NhatKy_ViPham!F:F, B37, NhatKy_ViPham!C:C, "T23") - SUMIFS(NhatKy_ViPham!K:K, NhatKy_ViPham!E:E, "10_Toan_A", NhatKy_ViPham!F:F, B37, NhatKy_ViPham!C:C, "T23")</f>
        <v>100</v>
      </c>
      <c r="AO37" s="7">
        <f>100 + SUMIFS(NhatKy_ViPham!J:J, NhatKy_ViPham!E:E, "10_Toan_A", NhatKy_ViPham!F:F, B37, NhatKy_ViPham!C:C, "T24") - SUMIFS(NhatKy_ViPham!K:K, NhatKy_ViPham!E:E, "10_Toan_A", NhatKy_ViPham!F:F, B37, NhatKy_ViPham!C:C, "T24")</f>
        <v>100</v>
      </c>
      <c r="AP37" s="7">
        <f>100 + SUMIFS(NhatKy_ViPham!J:J, NhatKy_ViPham!E:E, "10_Toan_A", NhatKy_ViPham!F:F, B37, NhatKy_ViPham!C:C, "T25") - SUMIFS(NhatKy_ViPham!K:K, NhatKy_ViPham!E:E, "10_Toan_A", NhatKy_ViPham!F:F, B37, NhatKy_ViPham!C:C, "T25")</f>
        <v>100</v>
      </c>
      <c r="AQ37" s="7">
        <f>100 + SUMIFS(NhatKy_ViPham!J:J, NhatKy_ViPham!E:E, "10_Toan_A", NhatKy_ViPham!F:F, B37, NhatKy_ViPham!C:C, "T26") - SUMIFS(NhatKy_ViPham!K:K, NhatKy_ViPham!E:E, "10_Toan_A", NhatKy_ViPham!F:F, B37, NhatKy_ViPham!C:C, "T26")</f>
        <v>100</v>
      </c>
      <c r="AR37" s="7">
        <f>100 + SUMIFS(NhatKy_ViPham!J:J, NhatKy_ViPham!E:E, "10_Toan_A", NhatKy_ViPham!F:F, B37, NhatKy_ViPham!C:C, "T27") - SUMIFS(NhatKy_ViPham!K:K, NhatKy_ViPham!E:E, "10_Toan_A", NhatKy_ViPham!F:F, B37, NhatKy_ViPham!C:C, "T27")</f>
        <v>100</v>
      </c>
      <c r="AS37" s="7">
        <f>100 + SUMIFS(NhatKy_ViPham!J:J, NhatKy_ViPham!E:E, "10_Toan_A", NhatKy_ViPham!F:F, B37, NhatKy_ViPham!C:C, "T28") - SUMIFS(NhatKy_ViPham!K:K, NhatKy_ViPham!E:E, "10_Toan_A", NhatKy_ViPham!F:F, B37, NhatKy_ViPham!C:C, "T28")</f>
        <v>100</v>
      </c>
      <c r="AT37" s="7">
        <f>100 + SUMIFS(NhatKy_ViPham!J:J, NhatKy_ViPham!E:E, "10_Toan_A", NhatKy_ViPham!F:F, B37, NhatKy_ViPham!C:C, "T29") - SUMIFS(NhatKy_ViPham!K:K, NhatKy_ViPham!E:E, "10_Toan_A", NhatKy_ViPham!F:F, B37, NhatKy_ViPham!C:C, "T29")</f>
        <v>100</v>
      </c>
      <c r="AU37" s="7">
        <f>100 + SUMIFS(NhatKy_ViPham!J:J, NhatKy_ViPham!E:E, "10_Toan_A", NhatKy_ViPham!F:F, B37, NhatKy_ViPham!C:C, "T30") - SUMIFS(NhatKy_ViPham!K:K, NhatKy_ViPham!E:E, "10_Toan_A", NhatKy_ViPham!F:F, B37, NhatKy_ViPham!C:C, "T30")</f>
        <v>100</v>
      </c>
      <c r="AV37" s="7">
        <f>100 + SUMIFS(NhatKy_ViPham!J:J, NhatKy_ViPham!E:E, "10_Toan_A", NhatKy_ViPham!F:F, B37, NhatKy_ViPham!C:C, "T31") - SUMIFS(NhatKy_ViPham!K:K, NhatKy_ViPham!E:E, "10_Toan_A", NhatKy_ViPham!F:F, B37, NhatKy_ViPham!C:C, "T31")</f>
        <v>100</v>
      </c>
      <c r="AW37" s="7">
        <f>100 + SUMIFS(NhatKy_ViPham!J:J, NhatKy_ViPham!E:E, "10_Toan_A", NhatKy_ViPham!F:F, B37, NhatKy_ViPham!C:C, "T32") - SUMIFS(NhatKy_ViPham!K:K, NhatKy_ViPham!E:E, "10_Toan_A", NhatKy_ViPham!F:F, B37, NhatKy_ViPham!C:C, "T32")</f>
        <v>100</v>
      </c>
      <c r="AX37" s="7">
        <f>100 + SUMIFS(NhatKy_ViPham!J:J, NhatKy_ViPham!E:E, "10_Toan_A", NhatKy_ViPham!F:F, B37, NhatKy_ViPham!C:C, "T33") - SUMIFS(NhatKy_ViPham!K:K, NhatKy_ViPham!E:E, "10_Toan_A", NhatKy_ViPham!F:F, B37, NhatKy_ViPham!C:C, "T33")</f>
        <v>100</v>
      </c>
      <c r="AY37" s="7">
        <f>100 + SUMIFS(NhatKy_ViPham!J:J, NhatKy_ViPham!E:E, "10_Toan_A", NhatKy_ViPham!F:F, B37, NhatKy_ViPham!C:C, "T34") - SUMIFS(NhatKy_ViPham!K:K, NhatKy_ViPham!E:E, "10_Toan_A", NhatKy_ViPham!F:F, B37, NhatKy_ViPham!C:C, "T34")</f>
        <v>100</v>
      </c>
      <c r="AZ37" s="7">
        <f>100 + SUMIFS(NhatKy_ViPham!J:J, NhatKy_ViPham!E:E, "10_Toan_A", NhatKy_ViPham!F:F, B37, NhatKy_ViPham!C:C, "T35") - SUMIFS(NhatKy_ViPham!K:K, NhatKy_ViPham!E:E, "10_Toan_A", NhatKy_ViPham!F:F, B37, NhatKy_ViPham!C:C, "T35")</f>
        <v>100</v>
      </c>
      <c r="BA37" s="12">
        <f t="shared" si="0"/>
        <v>100</v>
      </c>
      <c r="BB37" s="11" t="s">
        <v>430</v>
      </c>
      <c r="BC37" s="14" t="str">
        <f t="shared" si="1"/>
        <v>Tốt</v>
      </c>
      <c r="BD37" s="10" t="str">
        <f t="shared" si="2"/>
        <v>🟢 BÌNH THƯỜNG</v>
      </c>
    </row>
    <row r="38" spans="1:56" x14ac:dyDescent="0.25">
      <c r="A38" s="5">
        <v>30</v>
      </c>
      <c r="B38" s="15" t="s">
        <v>486</v>
      </c>
      <c r="C38" s="5" t="s">
        <v>487</v>
      </c>
      <c r="D38" s="5" t="s">
        <v>435</v>
      </c>
      <c r="E38" s="11" t="s">
        <v>430</v>
      </c>
      <c r="F38" s="6">
        <f>SUMIFS(NhatKy_ViPham!K:K, NhatKy_ViPham!E:E, "10_Toan_A", NhatKy_ViPham!F:F, B38, NhatKy_ViPham!H:H, "L01")</f>
        <v>0</v>
      </c>
      <c r="G38" s="6">
        <f>SUMIFS(NhatKy_ViPham!K:K, NhatKy_ViPham!E:E, "10_Toan_A", NhatKy_ViPham!F:F, B38, NhatKy_ViPham!H:H, "L02")</f>
        <v>0</v>
      </c>
      <c r="H38" s="6">
        <f>SUMIFS(NhatKy_ViPham!K:K, NhatKy_ViPham!E:E, "10_Toan_A", NhatKy_ViPham!F:F, B38, NhatKy_ViPham!H:H, "L03")</f>
        <v>0</v>
      </c>
      <c r="I38" s="6">
        <f>SUMIFS(NhatKy_ViPham!K:K, NhatKy_ViPham!E:E, "10_Toan_A", NhatKy_ViPham!F:F, B38, NhatKy_ViPham!H:H, "L04")</f>
        <v>0</v>
      </c>
      <c r="J38" s="6">
        <f>SUMIFS(NhatKy_ViPham!K:K, NhatKy_ViPham!E:E, "10_Toan_A", NhatKy_ViPham!F:F, B38, NhatKy_ViPham!H:H, "L05")</f>
        <v>0</v>
      </c>
      <c r="K38" s="6">
        <f>SUMIFS(NhatKy_ViPham!K:K, NhatKy_ViPham!E:E, "10_Toan_A", NhatKy_ViPham!F:F, B38, NhatKy_ViPham!H:H, "L06")</f>
        <v>0</v>
      </c>
      <c r="L38" s="6">
        <f>SUMIFS(NhatKy_ViPham!K:K, NhatKy_ViPham!E:E, "10_Toan_A", NhatKy_ViPham!F:F, B38, NhatKy_ViPham!H:H, "L07")</f>
        <v>0</v>
      </c>
      <c r="M38" s="6">
        <f>SUMIFS(NhatKy_ViPham!K:K, NhatKy_ViPham!E:E, "10_Toan_A", NhatKy_ViPham!F:F, B38, NhatKy_ViPham!H:H, "L08")</f>
        <v>0</v>
      </c>
      <c r="N38" s="6">
        <f>SUMIFS(NhatKy_ViPham!K:K, NhatKy_ViPham!E:E, "10_Toan_A", NhatKy_ViPham!F:F, B38, NhatKy_ViPham!H:H, "L09")</f>
        <v>0</v>
      </c>
      <c r="O38" s="6">
        <f>SUMIFS(NhatKy_ViPham!K:K, NhatKy_ViPham!E:E, "10_Toan_A", NhatKy_ViPham!F:F, B38, NhatKy_ViPham!H:H, "L10")</f>
        <v>0</v>
      </c>
      <c r="P38" s="12">
        <f>SUMIFS(NhatKy_ViPham!J:J, NhatKy_ViPham!E:E, "10_Toan_A", NhatKy_ViPham!F:F, B38)</f>
        <v>0</v>
      </c>
      <c r="Q38" s="13">
        <f>SUMIFS(NhatKy_ViPham!K:K, NhatKy_ViPham!E:E, "10_Toan_A", NhatKy_ViPham!F:F, B38)</f>
        <v>0</v>
      </c>
      <c r="R38" s="6">
        <f>100 + SUMIFS(NhatKy_ViPham!J:J, NhatKy_ViPham!E:E, "10_Toan_A", NhatKy_ViPham!F:F, B38, NhatKy_ViPham!C:C, "T1") - SUMIFS(NhatKy_ViPham!K:K, NhatKy_ViPham!E:E, "10_Toan_A", NhatKy_ViPham!F:F, B38, NhatKy_ViPham!C:C, "T1")</f>
        <v>100</v>
      </c>
      <c r="S38" s="6">
        <f>100 + SUMIFS(NhatKy_ViPham!J:J, NhatKy_ViPham!E:E, "10_Toan_A", NhatKy_ViPham!F:F, B38, NhatKy_ViPham!C:C, "T2") - SUMIFS(NhatKy_ViPham!K:K, NhatKy_ViPham!E:E, "10_Toan_A", NhatKy_ViPham!F:F, B38, NhatKy_ViPham!C:C, "T2")</f>
        <v>100</v>
      </c>
      <c r="T38" s="6">
        <f>100 + SUMIFS(NhatKy_ViPham!J:J, NhatKy_ViPham!E:E, "10_Toan_A", NhatKy_ViPham!F:F, B38, NhatKy_ViPham!C:C, "T3") - SUMIFS(NhatKy_ViPham!K:K, NhatKy_ViPham!E:E, "10_Toan_A", NhatKy_ViPham!F:F, B38, NhatKy_ViPham!C:C, "T3")</f>
        <v>100</v>
      </c>
      <c r="U38" s="6">
        <f>100 + SUMIFS(NhatKy_ViPham!J:J, NhatKy_ViPham!E:E, "10_Toan_A", NhatKy_ViPham!F:F, B38, NhatKy_ViPham!C:C, "T4") - SUMIFS(NhatKy_ViPham!K:K, NhatKy_ViPham!E:E, "10_Toan_A", NhatKy_ViPham!F:F, B38, NhatKy_ViPham!C:C, "T4")</f>
        <v>100</v>
      </c>
      <c r="V38" s="6">
        <f>100 + SUMIFS(NhatKy_ViPham!J:J, NhatKy_ViPham!E:E, "10_Toan_A", NhatKy_ViPham!F:F, B38, NhatKy_ViPham!C:C, "T5") - SUMIFS(NhatKy_ViPham!K:K, NhatKy_ViPham!E:E, "10_Toan_A", NhatKy_ViPham!F:F, B38, NhatKy_ViPham!C:C, "T5")</f>
        <v>100</v>
      </c>
      <c r="W38" s="6">
        <f>100 + SUMIFS(NhatKy_ViPham!J:J, NhatKy_ViPham!E:E, "10_Toan_A", NhatKy_ViPham!F:F, B38, NhatKy_ViPham!C:C, "T6") - SUMIFS(NhatKy_ViPham!K:K, NhatKy_ViPham!E:E, "10_Toan_A", NhatKy_ViPham!F:F, B38, NhatKy_ViPham!C:C, "T6")</f>
        <v>100</v>
      </c>
      <c r="X38" s="6">
        <f>100 + SUMIFS(NhatKy_ViPham!J:J, NhatKy_ViPham!E:E, "10_Toan_A", NhatKy_ViPham!F:F, B38, NhatKy_ViPham!C:C, "T7") - SUMIFS(NhatKy_ViPham!K:K, NhatKy_ViPham!E:E, "10_Toan_A", NhatKy_ViPham!F:F, B38, NhatKy_ViPham!C:C, "T7")</f>
        <v>100</v>
      </c>
      <c r="Y38" s="6">
        <f>100 + SUMIFS(NhatKy_ViPham!J:J, NhatKy_ViPham!E:E, "10_Toan_A", NhatKy_ViPham!F:F, B38, NhatKy_ViPham!C:C, "T8") - SUMIFS(NhatKy_ViPham!K:K, NhatKy_ViPham!E:E, "10_Toan_A", NhatKy_ViPham!F:F, B38, NhatKy_ViPham!C:C, "T8")</f>
        <v>100</v>
      </c>
      <c r="Z38" s="6">
        <f>100 + SUMIFS(NhatKy_ViPham!J:J, NhatKy_ViPham!E:E, "10_Toan_A", NhatKy_ViPham!F:F, B38, NhatKy_ViPham!C:C, "T9") - SUMIFS(NhatKy_ViPham!K:K, NhatKy_ViPham!E:E, "10_Toan_A", NhatKy_ViPham!F:F, B38, NhatKy_ViPham!C:C, "T9")</f>
        <v>100</v>
      </c>
      <c r="AA38" s="6">
        <f>100 + SUMIFS(NhatKy_ViPham!J:J, NhatKy_ViPham!E:E, "10_Toan_A", NhatKy_ViPham!F:F, B38, NhatKy_ViPham!C:C, "T10") - SUMIFS(NhatKy_ViPham!K:K, NhatKy_ViPham!E:E, "10_Toan_A", NhatKy_ViPham!F:F, B38, NhatKy_ViPham!C:C, "T10")</f>
        <v>100</v>
      </c>
      <c r="AB38" s="6">
        <f>100 + SUMIFS(NhatKy_ViPham!J:J, NhatKy_ViPham!E:E, "10_Toan_A", NhatKy_ViPham!F:F, B38, NhatKy_ViPham!C:C, "T11") - SUMIFS(NhatKy_ViPham!K:K, NhatKy_ViPham!E:E, "10_Toan_A", NhatKy_ViPham!F:F, B38, NhatKy_ViPham!C:C, "T11")</f>
        <v>100</v>
      </c>
      <c r="AC38" s="6">
        <f>100 + SUMIFS(NhatKy_ViPham!J:J, NhatKy_ViPham!E:E, "10_Toan_A", NhatKy_ViPham!F:F, B38, NhatKy_ViPham!C:C, "T12") - SUMIFS(NhatKy_ViPham!K:K, NhatKy_ViPham!E:E, "10_Toan_A", NhatKy_ViPham!F:F, B38, NhatKy_ViPham!C:C, "T12")</f>
        <v>100</v>
      </c>
      <c r="AD38" s="6">
        <f>100 + SUMIFS(NhatKy_ViPham!J:J, NhatKy_ViPham!E:E, "10_Toan_A", NhatKy_ViPham!F:F, B38, NhatKy_ViPham!C:C, "T13") - SUMIFS(NhatKy_ViPham!K:K, NhatKy_ViPham!E:E, "10_Toan_A", NhatKy_ViPham!F:F, B38, NhatKy_ViPham!C:C, "T13")</f>
        <v>100</v>
      </c>
      <c r="AE38" s="6">
        <f>100 + SUMIFS(NhatKy_ViPham!J:J, NhatKy_ViPham!E:E, "10_Toan_A", NhatKy_ViPham!F:F, B38, NhatKy_ViPham!C:C, "T14") - SUMIFS(NhatKy_ViPham!K:K, NhatKy_ViPham!E:E, "10_Toan_A", NhatKy_ViPham!F:F, B38, NhatKy_ViPham!C:C, "T14")</f>
        <v>100</v>
      </c>
      <c r="AF38" s="6">
        <f>100 + SUMIFS(NhatKy_ViPham!J:J, NhatKy_ViPham!E:E, "10_Toan_A", NhatKy_ViPham!F:F, B38, NhatKy_ViPham!C:C, "T15") - SUMIFS(NhatKy_ViPham!K:K, NhatKy_ViPham!E:E, "10_Toan_A", NhatKy_ViPham!F:F, B38, NhatKy_ViPham!C:C, "T15")</f>
        <v>100</v>
      </c>
      <c r="AG38" s="6">
        <f>100 + SUMIFS(NhatKy_ViPham!J:J, NhatKy_ViPham!E:E, "10_Toan_A", NhatKy_ViPham!F:F, B38, NhatKy_ViPham!C:C, "T16") - SUMIFS(NhatKy_ViPham!K:K, NhatKy_ViPham!E:E, "10_Toan_A", NhatKy_ViPham!F:F, B38, NhatKy_ViPham!C:C, "T16")</f>
        <v>100</v>
      </c>
      <c r="AH38" s="6">
        <f>100 + SUMIFS(NhatKy_ViPham!J:J, NhatKy_ViPham!E:E, "10_Toan_A", NhatKy_ViPham!F:F, B38, NhatKy_ViPham!C:C, "T17") - SUMIFS(NhatKy_ViPham!K:K, NhatKy_ViPham!E:E, "10_Toan_A", NhatKy_ViPham!F:F, B38, NhatKy_ViPham!C:C, "T17")</f>
        <v>100</v>
      </c>
      <c r="AI38" s="6">
        <f>100 + SUMIFS(NhatKy_ViPham!J:J, NhatKy_ViPham!E:E, "10_Toan_A", NhatKy_ViPham!F:F, B38, NhatKy_ViPham!C:C, "T18") - SUMIFS(NhatKy_ViPham!K:K, NhatKy_ViPham!E:E, "10_Toan_A", NhatKy_ViPham!F:F, B38, NhatKy_ViPham!C:C, "T18")</f>
        <v>100</v>
      </c>
      <c r="AJ38" s="6">
        <f>100 + SUMIFS(NhatKy_ViPham!J:J, NhatKy_ViPham!E:E, "10_Toan_A", NhatKy_ViPham!F:F, B38, NhatKy_ViPham!C:C, "T19") - SUMIFS(NhatKy_ViPham!K:K, NhatKy_ViPham!E:E, "10_Toan_A", NhatKy_ViPham!F:F, B38, NhatKy_ViPham!C:C, "T19")</f>
        <v>100</v>
      </c>
      <c r="AK38" s="6">
        <f>100 + SUMIFS(NhatKy_ViPham!J:J, NhatKy_ViPham!E:E, "10_Toan_A", NhatKy_ViPham!F:F, B38, NhatKy_ViPham!C:C, "T20") - SUMIFS(NhatKy_ViPham!K:K, NhatKy_ViPham!E:E, "10_Toan_A", NhatKy_ViPham!F:F, B38, NhatKy_ViPham!C:C, "T20")</f>
        <v>100</v>
      </c>
      <c r="AL38" s="6">
        <f>100 + SUMIFS(NhatKy_ViPham!J:J, NhatKy_ViPham!E:E, "10_Toan_A", NhatKy_ViPham!F:F, B38, NhatKy_ViPham!C:C, "T21") - SUMIFS(NhatKy_ViPham!K:K, NhatKy_ViPham!E:E, "10_Toan_A", NhatKy_ViPham!F:F, B38, NhatKy_ViPham!C:C, "T21")</f>
        <v>100</v>
      </c>
      <c r="AM38" s="6">
        <f>100 + SUMIFS(NhatKy_ViPham!J:J, NhatKy_ViPham!E:E, "10_Toan_A", NhatKy_ViPham!F:F, B38, NhatKy_ViPham!C:C, "T22") - SUMIFS(NhatKy_ViPham!K:K, NhatKy_ViPham!E:E, "10_Toan_A", NhatKy_ViPham!F:F, B38, NhatKy_ViPham!C:C, "T22")</f>
        <v>100</v>
      </c>
      <c r="AN38" s="6">
        <f>100 + SUMIFS(NhatKy_ViPham!J:J, NhatKy_ViPham!E:E, "10_Toan_A", NhatKy_ViPham!F:F, B38, NhatKy_ViPham!C:C, "T23") - SUMIFS(NhatKy_ViPham!K:K, NhatKy_ViPham!E:E, "10_Toan_A", NhatKy_ViPham!F:F, B38, NhatKy_ViPham!C:C, "T23")</f>
        <v>100</v>
      </c>
      <c r="AO38" s="6">
        <f>100 + SUMIFS(NhatKy_ViPham!J:J, NhatKy_ViPham!E:E, "10_Toan_A", NhatKy_ViPham!F:F, B38, NhatKy_ViPham!C:C, "T24") - SUMIFS(NhatKy_ViPham!K:K, NhatKy_ViPham!E:E, "10_Toan_A", NhatKy_ViPham!F:F, B38, NhatKy_ViPham!C:C, "T24")</f>
        <v>100</v>
      </c>
      <c r="AP38" s="6">
        <f>100 + SUMIFS(NhatKy_ViPham!J:J, NhatKy_ViPham!E:E, "10_Toan_A", NhatKy_ViPham!F:F, B38, NhatKy_ViPham!C:C, "T25") - SUMIFS(NhatKy_ViPham!K:K, NhatKy_ViPham!E:E, "10_Toan_A", NhatKy_ViPham!F:F, B38, NhatKy_ViPham!C:C, "T25")</f>
        <v>100</v>
      </c>
      <c r="AQ38" s="6">
        <f>100 + SUMIFS(NhatKy_ViPham!J:J, NhatKy_ViPham!E:E, "10_Toan_A", NhatKy_ViPham!F:F, B38, NhatKy_ViPham!C:C, "T26") - SUMIFS(NhatKy_ViPham!K:K, NhatKy_ViPham!E:E, "10_Toan_A", NhatKy_ViPham!F:F, B38, NhatKy_ViPham!C:C, "T26")</f>
        <v>100</v>
      </c>
      <c r="AR38" s="6">
        <f>100 + SUMIFS(NhatKy_ViPham!J:J, NhatKy_ViPham!E:E, "10_Toan_A", NhatKy_ViPham!F:F, B38, NhatKy_ViPham!C:C, "T27") - SUMIFS(NhatKy_ViPham!K:K, NhatKy_ViPham!E:E, "10_Toan_A", NhatKy_ViPham!F:F, B38, NhatKy_ViPham!C:C, "T27")</f>
        <v>100</v>
      </c>
      <c r="AS38" s="6">
        <f>100 + SUMIFS(NhatKy_ViPham!J:J, NhatKy_ViPham!E:E, "10_Toan_A", NhatKy_ViPham!F:F, B38, NhatKy_ViPham!C:C, "T28") - SUMIFS(NhatKy_ViPham!K:K, NhatKy_ViPham!E:E, "10_Toan_A", NhatKy_ViPham!F:F, B38, NhatKy_ViPham!C:C, "T28")</f>
        <v>100</v>
      </c>
      <c r="AT38" s="6">
        <f>100 + SUMIFS(NhatKy_ViPham!J:J, NhatKy_ViPham!E:E, "10_Toan_A", NhatKy_ViPham!F:F, B38, NhatKy_ViPham!C:C, "T29") - SUMIFS(NhatKy_ViPham!K:K, NhatKy_ViPham!E:E, "10_Toan_A", NhatKy_ViPham!F:F, B38, NhatKy_ViPham!C:C, "T29")</f>
        <v>100</v>
      </c>
      <c r="AU38" s="6">
        <f>100 + SUMIFS(NhatKy_ViPham!J:J, NhatKy_ViPham!E:E, "10_Toan_A", NhatKy_ViPham!F:F, B38, NhatKy_ViPham!C:C, "T30") - SUMIFS(NhatKy_ViPham!K:K, NhatKy_ViPham!E:E, "10_Toan_A", NhatKy_ViPham!F:F, B38, NhatKy_ViPham!C:C, "T30")</f>
        <v>100</v>
      </c>
      <c r="AV38" s="6">
        <f>100 + SUMIFS(NhatKy_ViPham!J:J, NhatKy_ViPham!E:E, "10_Toan_A", NhatKy_ViPham!F:F, B38, NhatKy_ViPham!C:C, "T31") - SUMIFS(NhatKy_ViPham!K:K, NhatKy_ViPham!E:E, "10_Toan_A", NhatKy_ViPham!F:F, B38, NhatKy_ViPham!C:C, "T31")</f>
        <v>100</v>
      </c>
      <c r="AW38" s="6">
        <f>100 + SUMIFS(NhatKy_ViPham!J:J, NhatKy_ViPham!E:E, "10_Toan_A", NhatKy_ViPham!F:F, B38, NhatKy_ViPham!C:C, "T32") - SUMIFS(NhatKy_ViPham!K:K, NhatKy_ViPham!E:E, "10_Toan_A", NhatKy_ViPham!F:F, B38, NhatKy_ViPham!C:C, "T32")</f>
        <v>100</v>
      </c>
      <c r="AX38" s="6">
        <f>100 + SUMIFS(NhatKy_ViPham!J:J, NhatKy_ViPham!E:E, "10_Toan_A", NhatKy_ViPham!F:F, B38, NhatKy_ViPham!C:C, "T33") - SUMIFS(NhatKy_ViPham!K:K, NhatKy_ViPham!E:E, "10_Toan_A", NhatKy_ViPham!F:F, B38, NhatKy_ViPham!C:C, "T33")</f>
        <v>100</v>
      </c>
      <c r="AY38" s="6">
        <f>100 + SUMIFS(NhatKy_ViPham!J:J, NhatKy_ViPham!E:E, "10_Toan_A", NhatKy_ViPham!F:F, B38, NhatKy_ViPham!C:C, "T34") - SUMIFS(NhatKy_ViPham!K:K, NhatKy_ViPham!E:E, "10_Toan_A", NhatKy_ViPham!F:F, B38, NhatKy_ViPham!C:C, "T34")</f>
        <v>100</v>
      </c>
      <c r="AZ38" s="6">
        <f>100 + SUMIFS(NhatKy_ViPham!J:J, NhatKy_ViPham!E:E, "10_Toan_A", NhatKy_ViPham!F:F, B38, NhatKy_ViPham!C:C, "T35") - SUMIFS(NhatKy_ViPham!K:K, NhatKy_ViPham!E:E, "10_Toan_A", NhatKy_ViPham!F:F, B38, NhatKy_ViPham!C:C, "T35")</f>
        <v>100</v>
      </c>
      <c r="BA38" s="12">
        <f t="shared" si="0"/>
        <v>100</v>
      </c>
      <c r="BB38" s="11" t="s">
        <v>430</v>
      </c>
      <c r="BC38" s="16" t="str">
        <f t="shared" si="1"/>
        <v>Tốt</v>
      </c>
      <c r="BD38" s="15" t="str">
        <f t="shared" si="2"/>
        <v>🟢 BÌNH THƯỜNG</v>
      </c>
    </row>
    <row r="39" spans="1:56" x14ac:dyDescent="0.25">
      <c r="A39" s="4">
        <v>31</v>
      </c>
      <c r="B39" s="10" t="s">
        <v>56</v>
      </c>
      <c r="C39" s="4" t="s">
        <v>488</v>
      </c>
      <c r="D39" s="4" t="s">
        <v>435</v>
      </c>
      <c r="E39" s="11" t="s">
        <v>430</v>
      </c>
      <c r="F39" s="7">
        <f>SUMIFS(NhatKy_ViPham!K:K, NhatKy_ViPham!E:E, "10_Toan_A", NhatKy_ViPham!F:F, B39, NhatKy_ViPham!H:H, "L01")</f>
        <v>0</v>
      </c>
      <c r="G39" s="7">
        <f>SUMIFS(NhatKy_ViPham!K:K, NhatKy_ViPham!E:E, "10_Toan_A", NhatKy_ViPham!F:F, B39, NhatKy_ViPham!H:H, "L02")</f>
        <v>0</v>
      </c>
      <c r="H39" s="7">
        <f>SUMIFS(NhatKy_ViPham!K:K, NhatKy_ViPham!E:E, "10_Toan_A", NhatKy_ViPham!F:F, B39, NhatKy_ViPham!H:H, "L03")</f>
        <v>0</v>
      </c>
      <c r="I39" s="7">
        <f>SUMIFS(NhatKy_ViPham!K:K, NhatKy_ViPham!E:E, "10_Toan_A", NhatKy_ViPham!F:F, B39, NhatKy_ViPham!H:H, "L04")</f>
        <v>0</v>
      </c>
      <c r="J39" s="7">
        <f>SUMIFS(NhatKy_ViPham!K:K, NhatKy_ViPham!E:E, "10_Toan_A", NhatKy_ViPham!F:F, B39, NhatKy_ViPham!H:H, "L05")</f>
        <v>0</v>
      </c>
      <c r="K39" s="7">
        <f>SUMIFS(NhatKy_ViPham!K:K, NhatKy_ViPham!E:E, "10_Toan_A", NhatKy_ViPham!F:F, B39, NhatKy_ViPham!H:H, "L06")</f>
        <v>0</v>
      </c>
      <c r="L39" s="7">
        <f>SUMIFS(NhatKy_ViPham!K:K, NhatKy_ViPham!E:E, "10_Toan_A", NhatKy_ViPham!F:F, B39, NhatKy_ViPham!H:H, "L07")</f>
        <v>0</v>
      </c>
      <c r="M39" s="7">
        <f>SUMIFS(NhatKy_ViPham!K:K, NhatKy_ViPham!E:E, "10_Toan_A", NhatKy_ViPham!F:F, B39, NhatKy_ViPham!H:H, "L08")</f>
        <v>0</v>
      </c>
      <c r="N39" s="7">
        <f>SUMIFS(NhatKy_ViPham!K:K, NhatKy_ViPham!E:E, "10_Toan_A", NhatKy_ViPham!F:F, B39, NhatKy_ViPham!H:H, "L09")</f>
        <v>0</v>
      </c>
      <c r="O39" s="7">
        <f>SUMIFS(NhatKy_ViPham!K:K, NhatKy_ViPham!E:E, "10_Toan_A", NhatKy_ViPham!F:F, B39, NhatKy_ViPham!H:H, "L10")</f>
        <v>0</v>
      </c>
      <c r="P39" s="12">
        <f>SUMIFS(NhatKy_ViPham!J:J, NhatKy_ViPham!E:E, "10_Toan_A", NhatKy_ViPham!F:F, B39)</f>
        <v>0</v>
      </c>
      <c r="Q39" s="13">
        <f>SUMIFS(NhatKy_ViPham!K:K, NhatKy_ViPham!E:E, "10_Toan_A", NhatKy_ViPham!F:F, B39)</f>
        <v>0</v>
      </c>
      <c r="R39" s="7">
        <f>100 + SUMIFS(NhatKy_ViPham!J:J, NhatKy_ViPham!E:E, "10_Toan_A", NhatKy_ViPham!F:F, B39, NhatKy_ViPham!C:C, "T1") - SUMIFS(NhatKy_ViPham!K:K, NhatKy_ViPham!E:E, "10_Toan_A", NhatKy_ViPham!F:F, B39, NhatKy_ViPham!C:C, "T1")</f>
        <v>100</v>
      </c>
      <c r="S39" s="7">
        <f>100 + SUMIFS(NhatKy_ViPham!J:J, NhatKy_ViPham!E:E, "10_Toan_A", NhatKy_ViPham!F:F, B39, NhatKy_ViPham!C:C, "T2") - SUMIFS(NhatKy_ViPham!K:K, NhatKy_ViPham!E:E, "10_Toan_A", NhatKy_ViPham!F:F, B39, NhatKy_ViPham!C:C, "T2")</f>
        <v>100</v>
      </c>
      <c r="T39" s="7">
        <f>100 + SUMIFS(NhatKy_ViPham!J:J, NhatKy_ViPham!E:E, "10_Toan_A", NhatKy_ViPham!F:F, B39, NhatKy_ViPham!C:C, "T3") - SUMIFS(NhatKy_ViPham!K:K, NhatKy_ViPham!E:E, "10_Toan_A", NhatKy_ViPham!F:F, B39, NhatKy_ViPham!C:C, "T3")</f>
        <v>100</v>
      </c>
      <c r="U39" s="7">
        <f>100 + SUMIFS(NhatKy_ViPham!J:J, NhatKy_ViPham!E:E, "10_Toan_A", NhatKy_ViPham!F:F, B39, NhatKy_ViPham!C:C, "T4") - SUMIFS(NhatKy_ViPham!K:K, NhatKy_ViPham!E:E, "10_Toan_A", NhatKy_ViPham!F:F, B39, NhatKy_ViPham!C:C, "T4")</f>
        <v>100</v>
      </c>
      <c r="V39" s="7">
        <f>100 + SUMIFS(NhatKy_ViPham!J:J, NhatKy_ViPham!E:E, "10_Toan_A", NhatKy_ViPham!F:F, B39, NhatKy_ViPham!C:C, "T5") - SUMIFS(NhatKy_ViPham!K:K, NhatKy_ViPham!E:E, "10_Toan_A", NhatKy_ViPham!F:F, B39, NhatKy_ViPham!C:C, "T5")</f>
        <v>100</v>
      </c>
      <c r="W39" s="7">
        <f>100 + SUMIFS(NhatKy_ViPham!J:J, NhatKy_ViPham!E:E, "10_Toan_A", NhatKy_ViPham!F:F, B39, NhatKy_ViPham!C:C, "T6") - SUMIFS(NhatKy_ViPham!K:K, NhatKy_ViPham!E:E, "10_Toan_A", NhatKy_ViPham!F:F, B39, NhatKy_ViPham!C:C, "T6")</f>
        <v>100</v>
      </c>
      <c r="X39" s="7">
        <f>100 + SUMIFS(NhatKy_ViPham!J:J, NhatKy_ViPham!E:E, "10_Toan_A", NhatKy_ViPham!F:F, B39, NhatKy_ViPham!C:C, "T7") - SUMIFS(NhatKy_ViPham!K:K, NhatKy_ViPham!E:E, "10_Toan_A", NhatKy_ViPham!F:F, B39, NhatKy_ViPham!C:C, "T7")</f>
        <v>100</v>
      </c>
      <c r="Y39" s="7">
        <f>100 + SUMIFS(NhatKy_ViPham!J:J, NhatKy_ViPham!E:E, "10_Toan_A", NhatKy_ViPham!F:F, B39, NhatKy_ViPham!C:C, "T8") - SUMIFS(NhatKy_ViPham!K:K, NhatKy_ViPham!E:E, "10_Toan_A", NhatKy_ViPham!F:F, B39, NhatKy_ViPham!C:C, "T8")</f>
        <v>100</v>
      </c>
      <c r="Z39" s="7">
        <f>100 + SUMIFS(NhatKy_ViPham!J:J, NhatKy_ViPham!E:E, "10_Toan_A", NhatKy_ViPham!F:F, B39, NhatKy_ViPham!C:C, "T9") - SUMIFS(NhatKy_ViPham!K:K, NhatKy_ViPham!E:E, "10_Toan_A", NhatKy_ViPham!F:F, B39, NhatKy_ViPham!C:C, "T9")</f>
        <v>100</v>
      </c>
      <c r="AA39" s="7">
        <f>100 + SUMIFS(NhatKy_ViPham!J:J, NhatKy_ViPham!E:E, "10_Toan_A", NhatKy_ViPham!F:F, B39, NhatKy_ViPham!C:C, "T10") - SUMIFS(NhatKy_ViPham!K:K, NhatKy_ViPham!E:E, "10_Toan_A", NhatKy_ViPham!F:F, B39, NhatKy_ViPham!C:C, "T10")</f>
        <v>100</v>
      </c>
      <c r="AB39" s="7">
        <f>100 + SUMIFS(NhatKy_ViPham!J:J, NhatKy_ViPham!E:E, "10_Toan_A", NhatKy_ViPham!F:F, B39, NhatKy_ViPham!C:C, "T11") - SUMIFS(NhatKy_ViPham!K:K, NhatKy_ViPham!E:E, "10_Toan_A", NhatKy_ViPham!F:F, B39, NhatKy_ViPham!C:C, "T11")</f>
        <v>100</v>
      </c>
      <c r="AC39" s="7">
        <f>100 + SUMIFS(NhatKy_ViPham!J:J, NhatKy_ViPham!E:E, "10_Toan_A", NhatKy_ViPham!F:F, B39, NhatKy_ViPham!C:C, "T12") - SUMIFS(NhatKy_ViPham!K:K, NhatKy_ViPham!E:E, "10_Toan_A", NhatKy_ViPham!F:F, B39, NhatKy_ViPham!C:C, "T12")</f>
        <v>100</v>
      </c>
      <c r="AD39" s="7">
        <f>100 + SUMIFS(NhatKy_ViPham!J:J, NhatKy_ViPham!E:E, "10_Toan_A", NhatKy_ViPham!F:F, B39, NhatKy_ViPham!C:C, "T13") - SUMIFS(NhatKy_ViPham!K:K, NhatKy_ViPham!E:E, "10_Toan_A", NhatKy_ViPham!F:F, B39, NhatKy_ViPham!C:C, "T13")</f>
        <v>100</v>
      </c>
      <c r="AE39" s="7">
        <f>100 + SUMIFS(NhatKy_ViPham!J:J, NhatKy_ViPham!E:E, "10_Toan_A", NhatKy_ViPham!F:F, B39, NhatKy_ViPham!C:C, "T14") - SUMIFS(NhatKy_ViPham!K:K, NhatKy_ViPham!E:E, "10_Toan_A", NhatKy_ViPham!F:F, B39, NhatKy_ViPham!C:C, "T14")</f>
        <v>100</v>
      </c>
      <c r="AF39" s="7">
        <f>100 + SUMIFS(NhatKy_ViPham!J:J, NhatKy_ViPham!E:E, "10_Toan_A", NhatKy_ViPham!F:F, B39, NhatKy_ViPham!C:C, "T15") - SUMIFS(NhatKy_ViPham!K:K, NhatKy_ViPham!E:E, "10_Toan_A", NhatKy_ViPham!F:F, B39, NhatKy_ViPham!C:C, "T15")</f>
        <v>100</v>
      </c>
      <c r="AG39" s="7">
        <f>100 + SUMIFS(NhatKy_ViPham!J:J, NhatKy_ViPham!E:E, "10_Toan_A", NhatKy_ViPham!F:F, B39, NhatKy_ViPham!C:C, "T16") - SUMIFS(NhatKy_ViPham!K:K, NhatKy_ViPham!E:E, "10_Toan_A", NhatKy_ViPham!F:F, B39, NhatKy_ViPham!C:C, "T16")</f>
        <v>100</v>
      </c>
      <c r="AH39" s="7">
        <f>100 + SUMIFS(NhatKy_ViPham!J:J, NhatKy_ViPham!E:E, "10_Toan_A", NhatKy_ViPham!F:F, B39, NhatKy_ViPham!C:C, "T17") - SUMIFS(NhatKy_ViPham!K:K, NhatKy_ViPham!E:E, "10_Toan_A", NhatKy_ViPham!F:F, B39, NhatKy_ViPham!C:C, "T17")</f>
        <v>100</v>
      </c>
      <c r="AI39" s="7">
        <f>100 + SUMIFS(NhatKy_ViPham!J:J, NhatKy_ViPham!E:E, "10_Toan_A", NhatKy_ViPham!F:F, B39, NhatKy_ViPham!C:C, "T18") - SUMIFS(NhatKy_ViPham!K:K, NhatKy_ViPham!E:E, "10_Toan_A", NhatKy_ViPham!F:F, B39, NhatKy_ViPham!C:C, "T18")</f>
        <v>100</v>
      </c>
      <c r="AJ39" s="7">
        <f>100 + SUMIFS(NhatKy_ViPham!J:J, NhatKy_ViPham!E:E, "10_Toan_A", NhatKy_ViPham!F:F, B39, NhatKy_ViPham!C:C, "T19") - SUMIFS(NhatKy_ViPham!K:K, NhatKy_ViPham!E:E, "10_Toan_A", NhatKy_ViPham!F:F, B39, NhatKy_ViPham!C:C, "T19")</f>
        <v>100</v>
      </c>
      <c r="AK39" s="7">
        <f>100 + SUMIFS(NhatKy_ViPham!J:J, NhatKy_ViPham!E:E, "10_Toan_A", NhatKy_ViPham!F:F, B39, NhatKy_ViPham!C:C, "T20") - SUMIFS(NhatKy_ViPham!K:K, NhatKy_ViPham!E:E, "10_Toan_A", NhatKy_ViPham!F:F, B39, NhatKy_ViPham!C:C, "T20")</f>
        <v>100</v>
      </c>
      <c r="AL39" s="7">
        <f>100 + SUMIFS(NhatKy_ViPham!J:J, NhatKy_ViPham!E:E, "10_Toan_A", NhatKy_ViPham!F:F, B39, NhatKy_ViPham!C:C, "T21") - SUMIFS(NhatKy_ViPham!K:K, NhatKy_ViPham!E:E, "10_Toan_A", NhatKy_ViPham!F:F, B39, NhatKy_ViPham!C:C, "T21")</f>
        <v>100</v>
      </c>
      <c r="AM39" s="7">
        <f>100 + SUMIFS(NhatKy_ViPham!J:J, NhatKy_ViPham!E:E, "10_Toan_A", NhatKy_ViPham!F:F, B39, NhatKy_ViPham!C:C, "T22") - SUMIFS(NhatKy_ViPham!K:K, NhatKy_ViPham!E:E, "10_Toan_A", NhatKy_ViPham!F:F, B39, NhatKy_ViPham!C:C, "T22")</f>
        <v>100</v>
      </c>
      <c r="AN39" s="7">
        <f>100 + SUMIFS(NhatKy_ViPham!J:J, NhatKy_ViPham!E:E, "10_Toan_A", NhatKy_ViPham!F:F, B39, NhatKy_ViPham!C:C, "T23") - SUMIFS(NhatKy_ViPham!K:K, NhatKy_ViPham!E:E, "10_Toan_A", NhatKy_ViPham!F:F, B39, NhatKy_ViPham!C:C, "T23")</f>
        <v>100</v>
      </c>
      <c r="AO39" s="7">
        <f>100 + SUMIFS(NhatKy_ViPham!J:J, NhatKy_ViPham!E:E, "10_Toan_A", NhatKy_ViPham!F:F, B39, NhatKy_ViPham!C:C, "T24") - SUMIFS(NhatKy_ViPham!K:K, NhatKy_ViPham!E:E, "10_Toan_A", NhatKy_ViPham!F:F, B39, NhatKy_ViPham!C:C, "T24")</f>
        <v>100</v>
      </c>
      <c r="AP39" s="7">
        <f>100 + SUMIFS(NhatKy_ViPham!J:J, NhatKy_ViPham!E:E, "10_Toan_A", NhatKy_ViPham!F:F, B39, NhatKy_ViPham!C:C, "T25") - SUMIFS(NhatKy_ViPham!K:K, NhatKy_ViPham!E:E, "10_Toan_A", NhatKy_ViPham!F:F, B39, NhatKy_ViPham!C:C, "T25")</f>
        <v>100</v>
      </c>
      <c r="AQ39" s="7">
        <f>100 + SUMIFS(NhatKy_ViPham!J:J, NhatKy_ViPham!E:E, "10_Toan_A", NhatKy_ViPham!F:F, B39, NhatKy_ViPham!C:C, "T26") - SUMIFS(NhatKy_ViPham!K:K, NhatKy_ViPham!E:E, "10_Toan_A", NhatKy_ViPham!F:F, B39, NhatKy_ViPham!C:C, "T26")</f>
        <v>100</v>
      </c>
      <c r="AR39" s="7">
        <f>100 + SUMIFS(NhatKy_ViPham!J:J, NhatKy_ViPham!E:E, "10_Toan_A", NhatKy_ViPham!F:F, B39, NhatKy_ViPham!C:C, "T27") - SUMIFS(NhatKy_ViPham!K:K, NhatKy_ViPham!E:E, "10_Toan_A", NhatKy_ViPham!F:F, B39, NhatKy_ViPham!C:C, "T27")</f>
        <v>100</v>
      </c>
      <c r="AS39" s="7">
        <f>100 + SUMIFS(NhatKy_ViPham!J:J, NhatKy_ViPham!E:E, "10_Toan_A", NhatKy_ViPham!F:F, B39, NhatKy_ViPham!C:C, "T28") - SUMIFS(NhatKy_ViPham!K:K, NhatKy_ViPham!E:E, "10_Toan_A", NhatKy_ViPham!F:F, B39, NhatKy_ViPham!C:C, "T28")</f>
        <v>100</v>
      </c>
      <c r="AT39" s="7">
        <f>100 + SUMIFS(NhatKy_ViPham!J:J, NhatKy_ViPham!E:E, "10_Toan_A", NhatKy_ViPham!F:F, B39, NhatKy_ViPham!C:C, "T29") - SUMIFS(NhatKy_ViPham!K:K, NhatKy_ViPham!E:E, "10_Toan_A", NhatKy_ViPham!F:F, B39, NhatKy_ViPham!C:C, "T29")</f>
        <v>100</v>
      </c>
      <c r="AU39" s="7">
        <f>100 + SUMIFS(NhatKy_ViPham!J:J, NhatKy_ViPham!E:E, "10_Toan_A", NhatKy_ViPham!F:F, B39, NhatKy_ViPham!C:C, "T30") - SUMIFS(NhatKy_ViPham!K:K, NhatKy_ViPham!E:E, "10_Toan_A", NhatKy_ViPham!F:F, B39, NhatKy_ViPham!C:C, "T30")</f>
        <v>100</v>
      </c>
      <c r="AV39" s="7">
        <f>100 + SUMIFS(NhatKy_ViPham!J:J, NhatKy_ViPham!E:E, "10_Toan_A", NhatKy_ViPham!F:F, B39, NhatKy_ViPham!C:C, "T31") - SUMIFS(NhatKy_ViPham!K:K, NhatKy_ViPham!E:E, "10_Toan_A", NhatKy_ViPham!F:F, B39, NhatKy_ViPham!C:C, "T31")</f>
        <v>100</v>
      </c>
      <c r="AW39" s="7">
        <f>100 + SUMIFS(NhatKy_ViPham!J:J, NhatKy_ViPham!E:E, "10_Toan_A", NhatKy_ViPham!F:F, B39, NhatKy_ViPham!C:C, "T32") - SUMIFS(NhatKy_ViPham!K:K, NhatKy_ViPham!E:E, "10_Toan_A", NhatKy_ViPham!F:F, B39, NhatKy_ViPham!C:C, "T32")</f>
        <v>100</v>
      </c>
      <c r="AX39" s="7">
        <f>100 + SUMIFS(NhatKy_ViPham!J:J, NhatKy_ViPham!E:E, "10_Toan_A", NhatKy_ViPham!F:F, B39, NhatKy_ViPham!C:C, "T33") - SUMIFS(NhatKy_ViPham!K:K, NhatKy_ViPham!E:E, "10_Toan_A", NhatKy_ViPham!F:F, B39, NhatKy_ViPham!C:C, "T33")</f>
        <v>100</v>
      </c>
      <c r="AY39" s="7">
        <f>100 + SUMIFS(NhatKy_ViPham!J:J, NhatKy_ViPham!E:E, "10_Toan_A", NhatKy_ViPham!F:F, B39, NhatKy_ViPham!C:C, "T34") - SUMIFS(NhatKy_ViPham!K:K, NhatKy_ViPham!E:E, "10_Toan_A", NhatKy_ViPham!F:F, B39, NhatKy_ViPham!C:C, "T34")</f>
        <v>100</v>
      </c>
      <c r="AZ39" s="7">
        <f>100 + SUMIFS(NhatKy_ViPham!J:J, NhatKy_ViPham!E:E, "10_Toan_A", NhatKy_ViPham!F:F, B39, NhatKy_ViPham!C:C, "T35") - SUMIFS(NhatKy_ViPham!K:K, NhatKy_ViPham!E:E, "10_Toan_A", NhatKy_ViPham!F:F, B39, NhatKy_ViPham!C:C, "T35")</f>
        <v>100</v>
      </c>
      <c r="BA39" s="12">
        <f t="shared" si="0"/>
        <v>100</v>
      </c>
      <c r="BB39" s="11" t="s">
        <v>430</v>
      </c>
      <c r="BC39" s="14" t="str">
        <f t="shared" si="1"/>
        <v>Tốt</v>
      </c>
      <c r="BD39" s="10" t="str">
        <f t="shared" si="2"/>
        <v>🟢 BÌNH THƯỜNG</v>
      </c>
    </row>
    <row r="40" spans="1:56" x14ac:dyDescent="0.25">
      <c r="A40" s="5">
        <v>32</v>
      </c>
      <c r="B40" s="15" t="s">
        <v>489</v>
      </c>
      <c r="C40" s="5" t="s">
        <v>490</v>
      </c>
      <c r="D40" s="5" t="s">
        <v>435</v>
      </c>
      <c r="E40" s="11" t="s">
        <v>430</v>
      </c>
      <c r="F40" s="6">
        <f>SUMIFS(NhatKy_ViPham!K:K, NhatKy_ViPham!E:E, "10_Toan_A", NhatKy_ViPham!F:F, B40, NhatKy_ViPham!H:H, "L01")</f>
        <v>0</v>
      </c>
      <c r="G40" s="6">
        <f>SUMIFS(NhatKy_ViPham!K:K, NhatKy_ViPham!E:E, "10_Toan_A", NhatKy_ViPham!F:F, B40, NhatKy_ViPham!H:H, "L02")</f>
        <v>0</v>
      </c>
      <c r="H40" s="6">
        <f>SUMIFS(NhatKy_ViPham!K:K, NhatKy_ViPham!E:E, "10_Toan_A", NhatKy_ViPham!F:F, B40, NhatKy_ViPham!H:H, "L03")</f>
        <v>0</v>
      </c>
      <c r="I40" s="6">
        <f>SUMIFS(NhatKy_ViPham!K:K, NhatKy_ViPham!E:E, "10_Toan_A", NhatKy_ViPham!F:F, B40, NhatKy_ViPham!H:H, "L04")</f>
        <v>0</v>
      </c>
      <c r="J40" s="6">
        <f>SUMIFS(NhatKy_ViPham!K:K, NhatKy_ViPham!E:E, "10_Toan_A", NhatKy_ViPham!F:F, B40, NhatKy_ViPham!H:H, "L05")</f>
        <v>0</v>
      </c>
      <c r="K40" s="6">
        <f>SUMIFS(NhatKy_ViPham!K:K, NhatKy_ViPham!E:E, "10_Toan_A", NhatKy_ViPham!F:F, B40, NhatKy_ViPham!H:H, "L06")</f>
        <v>0</v>
      </c>
      <c r="L40" s="6">
        <f>SUMIFS(NhatKy_ViPham!K:K, NhatKy_ViPham!E:E, "10_Toan_A", NhatKy_ViPham!F:F, B40, NhatKy_ViPham!H:H, "L07")</f>
        <v>0</v>
      </c>
      <c r="M40" s="6">
        <f>SUMIFS(NhatKy_ViPham!K:K, NhatKy_ViPham!E:E, "10_Toan_A", NhatKy_ViPham!F:F, B40, NhatKy_ViPham!H:H, "L08")</f>
        <v>0</v>
      </c>
      <c r="N40" s="6">
        <f>SUMIFS(NhatKy_ViPham!K:K, NhatKy_ViPham!E:E, "10_Toan_A", NhatKy_ViPham!F:F, B40, NhatKy_ViPham!H:H, "L09")</f>
        <v>0</v>
      </c>
      <c r="O40" s="6">
        <f>SUMIFS(NhatKy_ViPham!K:K, NhatKy_ViPham!E:E, "10_Toan_A", NhatKy_ViPham!F:F, B40, NhatKy_ViPham!H:H, "L10")</f>
        <v>0</v>
      </c>
      <c r="P40" s="12">
        <f>SUMIFS(NhatKy_ViPham!J:J, NhatKy_ViPham!E:E, "10_Toan_A", NhatKy_ViPham!F:F, B40)</f>
        <v>0</v>
      </c>
      <c r="Q40" s="13">
        <f>SUMIFS(NhatKy_ViPham!K:K, NhatKy_ViPham!E:E, "10_Toan_A", NhatKy_ViPham!F:F, B40)</f>
        <v>0</v>
      </c>
      <c r="R40" s="6">
        <f>100 + SUMIFS(NhatKy_ViPham!J:J, NhatKy_ViPham!E:E, "10_Toan_A", NhatKy_ViPham!F:F, B40, NhatKy_ViPham!C:C, "T1") - SUMIFS(NhatKy_ViPham!K:K, NhatKy_ViPham!E:E, "10_Toan_A", NhatKy_ViPham!F:F, B40, NhatKy_ViPham!C:C, "T1")</f>
        <v>100</v>
      </c>
      <c r="S40" s="6">
        <f>100 + SUMIFS(NhatKy_ViPham!J:J, NhatKy_ViPham!E:E, "10_Toan_A", NhatKy_ViPham!F:F, B40, NhatKy_ViPham!C:C, "T2") - SUMIFS(NhatKy_ViPham!K:K, NhatKy_ViPham!E:E, "10_Toan_A", NhatKy_ViPham!F:F, B40, NhatKy_ViPham!C:C, "T2")</f>
        <v>100</v>
      </c>
      <c r="T40" s="6">
        <f>100 + SUMIFS(NhatKy_ViPham!J:J, NhatKy_ViPham!E:E, "10_Toan_A", NhatKy_ViPham!F:F, B40, NhatKy_ViPham!C:C, "T3") - SUMIFS(NhatKy_ViPham!K:K, NhatKy_ViPham!E:E, "10_Toan_A", NhatKy_ViPham!F:F, B40, NhatKy_ViPham!C:C, "T3")</f>
        <v>100</v>
      </c>
      <c r="U40" s="6">
        <f>100 + SUMIFS(NhatKy_ViPham!J:J, NhatKy_ViPham!E:E, "10_Toan_A", NhatKy_ViPham!F:F, B40, NhatKy_ViPham!C:C, "T4") - SUMIFS(NhatKy_ViPham!K:K, NhatKy_ViPham!E:E, "10_Toan_A", NhatKy_ViPham!F:F, B40, NhatKy_ViPham!C:C, "T4")</f>
        <v>100</v>
      </c>
      <c r="V40" s="6">
        <f>100 + SUMIFS(NhatKy_ViPham!J:J, NhatKy_ViPham!E:E, "10_Toan_A", NhatKy_ViPham!F:F, B40, NhatKy_ViPham!C:C, "T5") - SUMIFS(NhatKy_ViPham!K:K, NhatKy_ViPham!E:E, "10_Toan_A", NhatKy_ViPham!F:F, B40, NhatKy_ViPham!C:C, "T5")</f>
        <v>100</v>
      </c>
      <c r="W40" s="6">
        <f>100 + SUMIFS(NhatKy_ViPham!J:J, NhatKy_ViPham!E:E, "10_Toan_A", NhatKy_ViPham!F:F, B40, NhatKy_ViPham!C:C, "T6") - SUMIFS(NhatKy_ViPham!K:K, NhatKy_ViPham!E:E, "10_Toan_A", NhatKy_ViPham!F:F, B40, NhatKy_ViPham!C:C, "T6")</f>
        <v>100</v>
      </c>
      <c r="X40" s="6">
        <f>100 + SUMIFS(NhatKy_ViPham!J:J, NhatKy_ViPham!E:E, "10_Toan_A", NhatKy_ViPham!F:F, B40, NhatKy_ViPham!C:C, "T7") - SUMIFS(NhatKy_ViPham!K:K, NhatKy_ViPham!E:E, "10_Toan_A", NhatKy_ViPham!F:F, B40, NhatKy_ViPham!C:C, "T7")</f>
        <v>100</v>
      </c>
      <c r="Y40" s="6">
        <f>100 + SUMIFS(NhatKy_ViPham!J:J, NhatKy_ViPham!E:E, "10_Toan_A", NhatKy_ViPham!F:F, B40, NhatKy_ViPham!C:C, "T8") - SUMIFS(NhatKy_ViPham!K:K, NhatKy_ViPham!E:E, "10_Toan_A", NhatKy_ViPham!F:F, B40, NhatKy_ViPham!C:C, "T8")</f>
        <v>100</v>
      </c>
      <c r="Z40" s="6">
        <f>100 + SUMIFS(NhatKy_ViPham!J:J, NhatKy_ViPham!E:E, "10_Toan_A", NhatKy_ViPham!F:F, B40, NhatKy_ViPham!C:C, "T9") - SUMIFS(NhatKy_ViPham!K:K, NhatKy_ViPham!E:E, "10_Toan_A", NhatKy_ViPham!F:F, B40, NhatKy_ViPham!C:C, "T9")</f>
        <v>100</v>
      </c>
      <c r="AA40" s="6">
        <f>100 + SUMIFS(NhatKy_ViPham!J:J, NhatKy_ViPham!E:E, "10_Toan_A", NhatKy_ViPham!F:F, B40, NhatKy_ViPham!C:C, "T10") - SUMIFS(NhatKy_ViPham!K:K, NhatKy_ViPham!E:E, "10_Toan_A", NhatKy_ViPham!F:F, B40, NhatKy_ViPham!C:C, "T10")</f>
        <v>100</v>
      </c>
      <c r="AB40" s="6">
        <f>100 + SUMIFS(NhatKy_ViPham!J:J, NhatKy_ViPham!E:E, "10_Toan_A", NhatKy_ViPham!F:F, B40, NhatKy_ViPham!C:C, "T11") - SUMIFS(NhatKy_ViPham!K:K, NhatKy_ViPham!E:E, "10_Toan_A", NhatKy_ViPham!F:F, B40, NhatKy_ViPham!C:C, "T11")</f>
        <v>100</v>
      </c>
      <c r="AC40" s="6">
        <f>100 + SUMIFS(NhatKy_ViPham!J:J, NhatKy_ViPham!E:E, "10_Toan_A", NhatKy_ViPham!F:F, B40, NhatKy_ViPham!C:C, "T12") - SUMIFS(NhatKy_ViPham!K:K, NhatKy_ViPham!E:E, "10_Toan_A", NhatKy_ViPham!F:F, B40, NhatKy_ViPham!C:C, "T12")</f>
        <v>100</v>
      </c>
      <c r="AD40" s="6">
        <f>100 + SUMIFS(NhatKy_ViPham!J:J, NhatKy_ViPham!E:E, "10_Toan_A", NhatKy_ViPham!F:F, B40, NhatKy_ViPham!C:C, "T13") - SUMIFS(NhatKy_ViPham!K:K, NhatKy_ViPham!E:E, "10_Toan_A", NhatKy_ViPham!F:F, B40, NhatKy_ViPham!C:C, "T13")</f>
        <v>100</v>
      </c>
      <c r="AE40" s="6">
        <f>100 + SUMIFS(NhatKy_ViPham!J:J, NhatKy_ViPham!E:E, "10_Toan_A", NhatKy_ViPham!F:F, B40, NhatKy_ViPham!C:C, "T14") - SUMIFS(NhatKy_ViPham!K:K, NhatKy_ViPham!E:E, "10_Toan_A", NhatKy_ViPham!F:F, B40, NhatKy_ViPham!C:C, "T14")</f>
        <v>100</v>
      </c>
      <c r="AF40" s="6">
        <f>100 + SUMIFS(NhatKy_ViPham!J:J, NhatKy_ViPham!E:E, "10_Toan_A", NhatKy_ViPham!F:F, B40, NhatKy_ViPham!C:C, "T15") - SUMIFS(NhatKy_ViPham!K:K, NhatKy_ViPham!E:E, "10_Toan_A", NhatKy_ViPham!F:F, B40, NhatKy_ViPham!C:C, "T15")</f>
        <v>100</v>
      </c>
      <c r="AG40" s="6">
        <f>100 + SUMIFS(NhatKy_ViPham!J:J, NhatKy_ViPham!E:E, "10_Toan_A", NhatKy_ViPham!F:F, B40, NhatKy_ViPham!C:C, "T16") - SUMIFS(NhatKy_ViPham!K:K, NhatKy_ViPham!E:E, "10_Toan_A", NhatKy_ViPham!F:F, B40, NhatKy_ViPham!C:C, "T16")</f>
        <v>100</v>
      </c>
      <c r="AH40" s="6">
        <f>100 + SUMIFS(NhatKy_ViPham!J:J, NhatKy_ViPham!E:E, "10_Toan_A", NhatKy_ViPham!F:F, B40, NhatKy_ViPham!C:C, "T17") - SUMIFS(NhatKy_ViPham!K:K, NhatKy_ViPham!E:E, "10_Toan_A", NhatKy_ViPham!F:F, B40, NhatKy_ViPham!C:C, "T17")</f>
        <v>100</v>
      </c>
      <c r="AI40" s="6">
        <f>100 + SUMIFS(NhatKy_ViPham!J:J, NhatKy_ViPham!E:E, "10_Toan_A", NhatKy_ViPham!F:F, B40, NhatKy_ViPham!C:C, "T18") - SUMIFS(NhatKy_ViPham!K:K, NhatKy_ViPham!E:E, "10_Toan_A", NhatKy_ViPham!F:F, B40, NhatKy_ViPham!C:C, "T18")</f>
        <v>100</v>
      </c>
      <c r="AJ40" s="6">
        <f>100 + SUMIFS(NhatKy_ViPham!J:J, NhatKy_ViPham!E:E, "10_Toan_A", NhatKy_ViPham!F:F, B40, NhatKy_ViPham!C:C, "T19") - SUMIFS(NhatKy_ViPham!K:K, NhatKy_ViPham!E:E, "10_Toan_A", NhatKy_ViPham!F:F, B40, NhatKy_ViPham!C:C, "T19")</f>
        <v>100</v>
      </c>
      <c r="AK40" s="6">
        <f>100 + SUMIFS(NhatKy_ViPham!J:J, NhatKy_ViPham!E:E, "10_Toan_A", NhatKy_ViPham!F:F, B40, NhatKy_ViPham!C:C, "T20") - SUMIFS(NhatKy_ViPham!K:K, NhatKy_ViPham!E:E, "10_Toan_A", NhatKy_ViPham!F:F, B40, NhatKy_ViPham!C:C, "T20")</f>
        <v>100</v>
      </c>
      <c r="AL40" s="6">
        <f>100 + SUMIFS(NhatKy_ViPham!J:J, NhatKy_ViPham!E:E, "10_Toan_A", NhatKy_ViPham!F:F, B40, NhatKy_ViPham!C:C, "T21") - SUMIFS(NhatKy_ViPham!K:K, NhatKy_ViPham!E:E, "10_Toan_A", NhatKy_ViPham!F:F, B40, NhatKy_ViPham!C:C, "T21")</f>
        <v>100</v>
      </c>
      <c r="AM40" s="6">
        <f>100 + SUMIFS(NhatKy_ViPham!J:J, NhatKy_ViPham!E:E, "10_Toan_A", NhatKy_ViPham!F:F, B40, NhatKy_ViPham!C:C, "T22") - SUMIFS(NhatKy_ViPham!K:K, NhatKy_ViPham!E:E, "10_Toan_A", NhatKy_ViPham!F:F, B40, NhatKy_ViPham!C:C, "T22")</f>
        <v>100</v>
      </c>
      <c r="AN40" s="6">
        <f>100 + SUMIFS(NhatKy_ViPham!J:J, NhatKy_ViPham!E:E, "10_Toan_A", NhatKy_ViPham!F:F, B40, NhatKy_ViPham!C:C, "T23") - SUMIFS(NhatKy_ViPham!K:K, NhatKy_ViPham!E:E, "10_Toan_A", NhatKy_ViPham!F:F, B40, NhatKy_ViPham!C:C, "T23")</f>
        <v>100</v>
      </c>
      <c r="AO40" s="6">
        <f>100 + SUMIFS(NhatKy_ViPham!J:J, NhatKy_ViPham!E:E, "10_Toan_A", NhatKy_ViPham!F:F, B40, NhatKy_ViPham!C:C, "T24") - SUMIFS(NhatKy_ViPham!K:K, NhatKy_ViPham!E:E, "10_Toan_A", NhatKy_ViPham!F:F, B40, NhatKy_ViPham!C:C, "T24")</f>
        <v>100</v>
      </c>
      <c r="AP40" s="6">
        <f>100 + SUMIFS(NhatKy_ViPham!J:J, NhatKy_ViPham!E:E, "10_Toan_A", NhatKy_ViPham!F:F, B40, NhatKy_ViPham!C:C, "T25") - SUMIFS(NhatKy_ViPham!K:K, NhatKy_ViPham!E:E, "10_Toan_A", NhatKy_ViPham!F:F, B40, NhatKy_ViPham!C:C, "T25")</f>
        <v>100</v>
      </c>
      <c r="AQ40" s="6">
        <f>100 + SUMIFS(NhatKy_ViPham!J:J, NhatKy_ViPham!E:E, "10_Toan_A", NhatKy_ViPham!F:F, B40, NhatKy_ViPham!C:C, "T26") - SUMIFS(NhatKy_ViPham!K:K, NhatKy_ViPham!E:E, "10_Toan_A", NhatKy_ViPham!F:F, B40, NhatKy_ViPham!C:C, "T26")</f>
        <v>100</v>
      </c>
      <c r="AR40" s="6">
        <f>100 + SUMIFS(NhatKy_ViPham!J:J, NhatKy_ViPham!E:E, "10_Toan_A", NhatKy_ViPham!F:F, B40, NhatKy_ViPham!C:C, "T27") - SUMIFS(NhatKy_ViPham!K:K, NhatKy_ViPham!E:E, "10_Toan_A", NhatKy_ViPham!F:F, B40, NhatKy_ViPham!C:C, "T27")</f>
        <v>100</v>
      </c>
      <c r="AS40" s="6">
        <f>100 + SUMIFS(NhatKy_ViPham!J:J, NhatKy_ViPham!E:E, "10_Toan_A", NhatKy_ViPham!F:F, B40, NhatKy_ViPham!C:C, "T28") - SUMIFS(NhatKy_ViPham!K:K, NhatKy_ViPham!E:E, "10_Toan_A", NhatKy_ViPham!F:F, B40, NhatKy_ViPham!C:C, "T28")</f>
        <v>100</v>
      </c>
      <c r="AT40" s="6">
        <f>100 + SUMIFS(NhatKy_ViPham!J:J, NhatKy_ViPham!E:E, "10_Toan_A", NhatKy_ViPham!F:F, B40, NhatKy_ViPham!C:C, "T29") - SUMIFS(NhatKy_ViPham!K:K, NhatKy_ViPham!E:E, "10_Toan_A", NhatKy_ViPham!F:F, B40, NhatKy_ViPham!C:C, "T29")</f>
        <v>100</v>
      </c>
      <c r="AU40" s="6">
        <f>100 + SUMIFS(NhatKy_ViPham!J:J, NhatKy_ViPham!E:E, "10_Toan_A", NhatKy_ViPham!F:F, B40, NhatKy_ViPham!C:C, "T30") - SUMIFS(NhatKy_ViPham!K:K, NhatKy_ViPham!E:E, "10_Toan_A", NhatKy_ViPham!F:F, B40, NhatKy_ViPham!C:C, "T30")</f>
        <v>100</v>
      </c>
      <c r="AV40" s="6">
        <f>100 + SUMIFS(NhatKy_ViPham!J:J, NhatKy_ViPham!E:E, "10_Toan_A", NhatKy_ViPham!F:F, B40, NhatKy_ViPham!C:C, "T31") - SUMIFS(NhatKy_ViPham!K:K, NhatKy_ViPham!E:E, "10_Toan_A", NhatKy_ViPham!F:F, B40, NhatKy_ViPham!C:C, "T31")</f>
        <v>100</v>
      </c>
      <c r="AW40" s="6">
        <f>100 + SUMIFS(NhatKy_ViPham!J:J, NhatKy_ViPham!E:E, "10_Toan_A", NhatKy_ViPham!F:F, B40, NhatKy_ViPham!C:C, "T32") - SUMIFS(NhatKy_ViPham!K:K, NhatKy_ViPham!E:E, "10_Toan_A", NhatKy_ViPham!F:F, B40, NhatKy_ViPham!C:C, "T32")</f>
        <v>100</v>
      </c>
      <c r="AX40" s="6">
        <f>100 + SUMIFS(NhatKy_ViPham!J:J, NhatKy_ViPham!E:E, "10_Toan_A", NhatKy_ViPham!F:F, B40, NhatKy_ViPham!C:C, "T33") - SUMIFS(NhatKy_ViPham!K:K, NhatKy_ViPham!E:E, "10_Toan_A", NhatKy_ViPham!F:F, B40, NhatKy_ViPham!C:C, "T33")</f>
        <v>100</v>
      </c>
      <c r="AY40" s="6">
        <f>100 + SUMIFS(NhatKy_ViPham!J:J, NhatKy_ViPham!E:E, "10_Toan_A", NhatKy_ViPham!F:F, B40, NhatKy_ViPham!C:C, "T34") - SUMIFS(NhatKy_ViPham!K:K, NhatKy_ViPham!E:E, "10_Toan_A", NhatKy_ViPham!F:F, B40, NhatKy_ViPham!C:C, "T34")</f>
        <v>100</v>
      </c>
      <c r="AZ40" s="6">
        <f>100 + SUMIFS(NhatKy_ViPham!J:J, NhatKy_ViPham!E:E, "10_Toan_A", NhatKy_ViPham!F:F, B40, NhatKy_ViPham!C:C, "T35") - SUMIFS(NhatKy_ViPham!K:K, NhatKy_ViPham!E:E, "10_Toan_A", NhatKy_ViPham!F:F, B40, NhatKy_ViPham!C:C, "T35")</f>
        <v>100</v>
      </c>
      <c r="BA40" s="12">
        <f t="shared" si="0"/>
        <v>100</v>
      </c>
      <c r="BB40" s="11" t="s">
        <v>430</v>
      </c>
      <c r="BC40" s="16" t="str">
        <f t="shared" si="1"/>
        <v>Tốt</v>
      </c>
      <c r="BD40" s="15" t="str">
        <f t="shared" si="2"/>
        <v>🟢 BÌNH THƯỜNG</v>
      </c>
    </row>
    <row r="41" spans="1:56" x14ac:dyDescent="0.25">
      <c r="A41" s="4">
        <v>33</v>
      </c>
      <c r="B41" s="10" t="s">
        <v>491</v>
      </c>
      <c r="C41" s="4" t="s">
        <v>492</v>
      </c>
      <c r="D41" s="4" t="s">
        <v>429</v>
      </c>
      <c r="E41" s="11" t="s">
        <v>430</v>
      </c>
      <c r="F41" s="7">
        <f>SUMIFS(NhatKy_ViPham!K:K, NhatKy_ViPham!E:E, "10_Toan_A", NhatKy_ViPham!F:F, B41, NhatKy_ViPham!H:H, "L01")</f>
        <v>0</v>
      </c>
      <c r="G41" s="7">
        <f>SUMIFS(NhatKy_ViPham!K:K, NhatKy_ViPham!E:E, "10_Toan_A", NhatKy_ViPham!F:F, B41, NhatKy_ViPham!H:H, "L02")</f>
        <v>0</v>
      </c>
      <c r="H41" s="7">
        <f>SUMIFS(NhatKy_ViPham!K:K, NhatKy_ViPham!E:E, "10_Toan_A", NhatKy_ViPham!F:F, B41, NhatKy_ViPham!H:H, "L03")</f>
        <v>0</v>
      </c>
      <c r="I41" s="7">
        <f>SUMIFS(NhatKy_ViPham!K:K, NhatKy_ViPham!E:E, "10_Toan_A", NhatKy_ViPham!F:F, B41, NhatKy_ViPham!H:H, "L04")</f>
        <v>0</v>
      </c>
      <c r="J41" s="7">
        <f>SUMIFS(NhatKy_ViPham!K:K, NhatKy_ViPham!E:E, "10_Toan_A", NhatKy_ViPham!F:F, B41, NhatKy_ViPham!H:H, "L05")</f>
        <v>0</v>
      </c>
      <c r="K41" s="7">
        <f>SUMIFS(NhatKy_ViPham!K:K, NhatKy_ViPham!E:E, "10_Toan_A", NhatKy_ViPham!F:F, B41, NhatKy_ViPham!H:H, "L06")</f>
        <v>0</v>
      </c>
      <c r="L41" s="7">
        <f>SUMIFS(NhatKy_ViPham!K:K, NhatKy_ViPham!E:E, "10_Toan_A", NhatKy_ViPham!F:F, B41, NhatKy_ViPham!H:H, "L07")</f>
        <v>0</v>
      </c>
      <c r="M41" s="7">
        <f>SUMIFS(NhatKy_ViPham!K:K, NhatKy_ViPham!E:E, "10_Toan_A", NhatKy_ViPham!F:F, B41, NhatKy_ViPham!H:H, "L08")</f>
        <v>0</v>
      </c>
      <c r="N41" s="7">
        <f>SUMIFS(NhatKy_ViPham!K:K, NhatKy_ViPham!E:E, "10_Toan_A", NhatKy_ViPham!F:F, B41, NhatKy_ViPham!H:H, "L09")</f>
        <v>0</v>
      </c>
      <c r="O41" s="7">
        <f>SUMIFS(NhatKy_ViPham!K:K, NhatKy_ViPham!E:E, "10_Toan_A", NhatKy_ViPham!F:F, B41, NhatKy_ViPham!H:H, "L10")</f>
        <v>0</v>
      </c>
      <c r="P41" s="12">
        <f>SUMIFS(NhatKy_ViPham!J:J, NhatKy_ViPham!E:E, "10_Toan_A", NhatKy_ViPham!F:F, B41)</f>
        <v>0</v>
      </c>
      <c r="Q41" s="13">
        <f>SUMIFS(NhatKy_ViPham!K:K, NhatKy_ViPham!E:E, "10_Toan_A", NhatKy_ViPham!F:F, B41)</f>
        <v>0</v>
      </c>
      <c r="R41" s="7">
        <f>100 + SUMIFS(NhatKy_ViPham!J:J, NhatKy_ViPham!E:E, "10_Toan_A", NhatKy_ViPham!F:F, B41, NhatKy_ViPham!C:C, "T1") - SUMIFS(NhatKy_ViPham!K:K, NhatKy_ViPham!E:E, "10_Toan_A", NhatKy_ViPham!F:F, B41, NhatKy_ViPham!C:C, "T1")</f>
        <v>100</v>
      </c>
      <c r="S41" s="7">
        <f>100 + SUMIFS(NhatKy_ViPham!J:J, NhatKy_ViPham!E:E, "10_Toan_A", NhatKy_ViPham!F:F, B41, NhatKy_ViPham!C:C, "T2") - SUMIFS(NhatKy_ViPham!K:K, NhatKy_ViPham!E:E, "10_Toan_A", NhatKy_ViPham!F:F, B41, NhatKy_ViPham!C:C, "T2")</f>
        <v>100</v>
      </c>
      <c r="T41" s="7">
        <f>100 + SUMIFS(NhatKy_ViPham!J:J, NhatKy_ViPham!E:E, "10_Toan_A", NhatKy_ViPham!F:F, B41, NhatKy_ViPham!C:C, "T3") - SUMIFS(NhatKy_ViPham!K:K, NhatKy_ViPham!E:E, "10_Toan_A", NhatKy_ViPham!F:F, B41, NhatKy_ViPham!C:C, "T3")</f>
        <v>100</v>
      </c>
      <c r="U41" s="7">
        <f>100 + SUMIFS(NhatKy_ViPham!J:J, NhatKy_ViPham!E:E, "10_Toan_A", NhatKy_ViPham!F:F, B41, NhatKy_ViPham!C:C, "T4") - SUMIFS(NhatKy_ViPham!K:K, NhatKy_ViPham!E:E, "10_Toan_A", NhatKy_ViPham!F:F, B41, NhatKy_ViPham!C:C, "T4")</f>
        <v>100</v>
      </c>
      <c r="V41" s="7">
        <f>100 + SUMIFS(NhatKy_ViPham!J:J, NhatKy_ViPham!E:E, "10_Toan_A", NhatKy_ViPham!F:F, B41, NhatKy_ViPham!C:C, "T5") - SUMIFS(NhatKy_ViPham!K:K, NhatKy_ViPham!E:E, "10_Toan_A", NhatKy_ViPham!F:F, B41, NhatKy_ViPham!C:C, "T5")</f>
        <v>100</v>
      </c>
      <c r="W41" s="7">
        <f>100 + SUMIFS(NhatKy_ViPham!J:J, NhatKy_ViPham!E:E, "10_Toan_A", NhatKy_ViPham!F:F, B41, NhatKy_ViPham!C:C, "T6") - SUMIFS(NhatKy_ViPham!K:K, NhatKy_ViPham!E:E, "10_Toan_A", NhatKy_ViPham!F:F, B41, NhatKy_ViPham!C:C, "T6")</f>
        <v>100</v>
      </c>
      <c r="X41" s="7">
        <f>100 + SUMIFS(NhatKy_ViPham!J:J, NhatKy_ViPham!E:E, "10_Toan_A", NhatKy_ViPham!F:F, B41, NhatKy_ViPham!C:C, "T7") - SUMIFS(NhatKy_ViPham!K:K, NhatKy_ViPham!E:E, "10_Toan_A", NhatKy_ViPham!F:F, B41, NhatKy_ViPham!C:C, "T7")</f>
        <v>100</v>
      </c>
      <c r="Y41" s="7">
        <f>100 + SUMIFS(NhatKy_ViPham!J:J, NhatKy_ViPham!E:E, "10_Toan_A", NhatKy_ViPham!F:F, B41, NhatKy_ViPham!C:C, "T8") - SUMIFS(NhatKy_ViPham!K:K, NhatKy_ViPham!E:E, "10_Toan_A", NhatKy_ViPham!F:F, B41, NhatKy_ViPham!C:C, "T8")</f>
        <v>100</v>
      </c>
      <c r="Z41" s="7">
        <f>100 + SUMIFS(NhatKy_ViPham!J:J, NhatKy_ViPham!E:E, "10_Toan_A", NhatKy_ViPham!F:F, B41, NhatKy_ViPham!C:C, "T9") - SUMIFS(NhatKy_ViPham!K:K, NhatKy_ViPham!E:E, "10_Toan_A", NhatKy_ViPham!F:F, B41, NhatKy_ViPham!C:C, "T9")</f>
        <v>100</v>
      </c>
      <c r="AA41" s="7">
        <f>100 + SUMIFS(NhatKy_ViPham!J:J, NhatKy_ViPham!E:E, "10_Toan_A", NhatKy_ViPham!F:F, B41, NhatKy_ViPham!C:C, "T10") - SUMIFS(NhatKy_ViPham!K:K, NhatKy_ViPham!E:E, "10_Toan_A", NhatKy_ViPham!F:F, B41, NhatKy_ViPham!C:C, "T10")</f>
        <v>100</v>
      </c>
      <c r="AB41" s="7">
        <f>100 + SUMIFS(NhatKy_ViPham!J:J, NhatKy_ViPham!E:E, "10_Toan_A", NhatKy_ViPham!F:F, B41, NhatKy_ViPham!C:C, "T11") - SUMIFS(NhatKy_ViPham!K:K, NhatKy_ViPham!E:E, "10_Toan_A", NhatKy_ViPham!F:F, B41, NhatKy_ViPham!C:C, "T11")</f>
        <v>100</v>
      </c>
      <c r="AC41" s="7">
        <f>100 + SUMIFS(NhatKy_ViPham!J:J, NhatKy_ViPham!E:E, "10_Toan_A", NhatKy_ViPham!F:F, B41, NhatKy_ViPham!C:C, "T12") - SUMIFS(NhatKy_ViPham!K:K, NhatKy_ViPham!E:E, "10_Toan_A", NhatKy_ViPham!F:F, B41, NhatKy_ViPham!C:C, "T12")</f>
        <v>100</v>
      </c>
      <c r="AD41" s="7">
        <f>100 + SUMIFS(NhatKy_ViPham!J:J, NhatKy_ViPham!E:E, "10_Toan_A", NhatKy_ViPham!F:F, B41, NhatKy_ViPham!C:C, "T13") - SUMIFS(NhatKy_ViPham!K:K, NhatKy_ViPham!E:E, "10_Toan_A", NhatKy_ViPham!F:F, B41, NhatKy_ViPham!C:C, "T13")</f>
        <v>100</v>
      </c>
      <c r="AE41" s="7">
        <f>100 + SUMIFS(NhatKy_ViPham!J:J, NhatKy_ViPham!E:E, "10_Toan_A", NhatKy_ViPham!F:F, B41, NhatKy_ViPham!C:C, "T14") - SUMIFS(NhatKy_ViPham!K:K, NhatKy_ViPham!E:E, "10_Toan_A", NhatKy_ViPham!F:F, B41, NhatKy_ViPham!C:C, "T14")</f>
        <v>100</v>
      </c>
      <c r="AF41" s="7">
        <f>100 + SUMIFS(NhatKy_ViPham!J:J, NhatKy_ViPham!E:E, "10_Toan_A", NhatKy_ViPham!F:F, B41, NhatKy_ViPham!C:C, "T15") - SUMIFS(NhatKy_ViPham!K:K, NhatKy_ViPham!E:E, "10_Toan_A", NhatKy_ViPham!F:F, B41, NhatKy_ViPham!C:C, "T15")</f>
        <v>100</v>
      </c>
      <c r="AG41" s="7">
        <f>100 + SUMIFS(NhatKy_ViPham!J:J, NhatKy_ViPham!E:E, "10_Toan_A", NhatKy_ViPham!F:F, B41, NhatKy_ViPham!C:C, "T16") - SUMIFS(NhatKy_ViPham!K:K, NhatKy_ViPham!E:E, "10_Toan_A", NhatKy_ViPham!F:F, B41, NhatKy_ViPham!C:C, "T16")</f>
        <v>100</v>
      </c>
      <c r="AH41" s="7">
        <f>100 + SUMIFS(NhatKy_ViPham!J:J, NhatKy_ViPham!E:E, "10_Toan_A", NhatKy_ViPham!F:F, B41, NhatKy_ViPham!C:C, "T17") - SUMIFS(NhatKy_ViPham!K:K, NhatKy_ViPham!E:E, "10_Toan_A", NhatKy_ViPham!F:F, B41, NhatKy_ViPham!C:C, "T17")</f>
        <v>100</v>
      </c>
      <c r="AI41" s="7">
        <f>100 + SUMIFS(NhatKy_ViPham!J:J, NhatKy_ViPham!E:E, "10_Toan_A", NhatKy_ViPham!F:F, B41, NhatKy_ViPham!C:C, "T18") - SUMIFS(NhatKy_ViPham!K:K, NhatKy_ViPham!E:E, "10_Toan_A", NhatKy_ViPham!F:F, B41, NhatKy_ViPham!C:C, "T18")</f>
        <v>100</v>
      </c>
      <c r="AJ41" s="7">
        <f>100 + SUMIFS(NhatKy_ViPham!J:J, NhatKy_ViPham!E:E, "10_Toan_A", NhatKy_ViPham!F:F, B41, NhatKy_ViPham!C:C, "T19") - SUMIFS(NhatKy_ViPham!K:K, NhatKy_ViPham!E:E, "10_Toan_A", NhatKy_ViPham!F:F, B41, NhatKy_ViPham!C:C, "T19")</f>
        <v>100</v>
      </c>
      <c r="AK41" s="7">
        <f>100 + SUMIFS(NhatKy_ViPham!J:J, NhatKy_ViPham!E:E, "10_Toan_A", NhatKy_ViPham!F:F, B41, NhatKy_ViPham!C:C, "T20") - SUMIFS(NhatKy_ViPham!K:K, NhatKy_ViPham!E:E, "10_Toan_A", NhatKy_ViPham!F:F, B41, NhatKy_ViPham!C:C, "T20")</f>
        <v>100</v>
      </c>
      <c r="AL41" s="7">
        <f>100 + SUMIFS(NhatKy_ViPham!J:J, NhatKy_ViPham!E:E, "10_Toan_A", NhatKy_ViPham!F:F, B41, NhatKy_ViPham!C:C, "T21") - SUMIFS(NhatKy_ViPham!K:K, NhatKy_ViPham!E:E, "10_Toan_A", NhatKy_ViPham!F:F, B41, NhatKy_ViPham!C:C, "T21")</f>
        <v>100</v>
      </c>
      <c r="AM41" s="7">
        <f>100 + SUMIFS(NhatKy_ViPham!J:J, NhatKy_ViPham!E:E, "10_Toan_A", NhatKy_ViPham!F:F, B41, NhatKy_ViPham!C:C, "T22") - SUMIFS(NhatKy_ViPham!K:K, NhatKy_ViPham!E:E, "10_Toan_A", NhatKy_ViPham!F:F, B41, NhatKy_ViPham!C:C, "T22")</f>
        <v>100</v>
      </c>
      <c r="AN41" s="7">
        <f>100 + SUMIFS(NhatKy_ViPham!J:J, NhatKy_ViPham!E:E, "10_Toan_A", NhatKy_ViPham!F:F, B41, NhatKy_ViPham!C:C, "T23") - SUMIFS(NhatKy_ViPham!K:K, NhatKy_ViPham!E:E, "10_Toan_A", NhatKy_ViPham!F:F, B41, NhatKy_ViPham!C:C, "T23")</f>
        <v>100</v>
      </c>
      <c r="AO41" s="7">
        <f>100 + SUMIFS(NhatKy_ViPham!J:J, NhatKy_ViPham!E:E, "10_Toan_A", NhatKy_ViPham!F:F, B41, NhatKy_ViPham!C:C, "T24") - SUMIFS(NhatKy_ViPham!K:K, NhatKy_ViPham!E:E, "10_Toan_A", NhatKy_ViPham!F:F, B41, NhatKy_ViPham!C:C, "T24")</f>
        <v>100</v>
      </c>
      <c r="AP41" s="7">
        <f>100 + SUMIFS(NhatKy_ViPham!J:J, NhatKy_ViPham!E:E, "10_Toan_A", NhatKy_ViPham!F:F, B41, NhatKy_ViPham!C:C, "T25") - SUMIFS(NhatKy_ViPham!K:K, NhatKy_ViPham!E:E, "10_Toan_A", NhatKy_ViPham!F:F, B41, NhatKy_ViPham!C:C, "T25")</f>
        <v>100</v>
      </c>
      <c r="AQ41" s="7">
        <f>100 + SUMIFS(NhatKy_ViPham!J:J, NhatKy_ViPham!E:E, "10_Toan_A", NhatKy_ViPham!F:F, B41, NhatKy_ViPham!C:C, "T26") - SUMIFS(NhatKy_ViPham!K:K, NhatKy_ViPham!E:E, "10_Toan_A", NhatKy_ViPham!F:F, B41, NhatKy_ViPham!C:C, "T26")</f>
        <v>100</v>
      </c>
      <c r="AR41" s="7">
        <f>100 + SUMIFS(NhatKy_ViPham!J:J, NhatKy_ViPham!E:E, "10_Toan_A", NhatKy_ViPham!F:F, B41, NhatKy_ViPham!C:C, "T27") - SUMIFS(NhatKy_ViPham!K:K, NhatKy_ViPham!E:E, "10_Toan_A", NhatKy_ViPham!F:F, B41, NhatKy_ViPham!C:C, "T27")</f>
        <v>100</v>
      </c>
      <c r="AS41" s="7">
        <f>100 + SUMIFS(NhatKy_ViPham!J:J, NhatKy_ViPham!E:E, "10_Toan_A", NhatKy_ViPham!F:F, B41, NhatKy_ViPham!C:C, "T28") - SUMIFS(NhatKy_ViPham!K:K, NhatKy_ViPham!E:E, "10_Toan_A", NhatKy_ViPham!F:F, B41, NhatKy_ViPham!C:C, "T28")</f>
        <v>100</v>
      </c>
      <c r="AT41" s="7">
        <f>100 + SUMIFS(NhatKy_ViPham!J:J, NhatKy_ViPham!E:E, "10_Toan_A", NhatKy_ViPham!F:F, B41, NhatKy_ViPham!C:C, "T29") - SUMIFS(NhatKy_ViPham!K:K, NhatKy_ViPham!E:E, "10_Toan_A", NhatKy_ViPham!F:F, B41, NhatKy_ViPham!C:C, "T29")</f>
        <v>100</v>
      </c>
      <c r="AU41" s="7">
        <f>100 + SUMIFS(NhatKy_ViPham!J:J, NhatKy_ViPham!E:E, "10_Toan_A", NhatKy_ViPham!F:F, B41, NhatKy_ViPham!C:C, "T30") - SUMIFS(NhatKy_ViPham!K:K, NhatKy_ViPham!E:E, "10_Toan_A", NhatKy_ViPham!F:F, B41, NhatKy_ViPham!C:C, "T30")</f>
        <v>100</v>
      </c>
      <c r="AV41" s="7">
        <f>100 + SUMIFS(NhatKy_ViPham!J:J, NhatKy_ViPham!E:E, "10_Toan_A", NhatKy_ViPham!F:F, B41, NhatKy_ViPham!C:C, "T31") - SUMIFS(NhatKy_ViPham!K:K, NhatKy_ViPham!E:E, "10_Toan_A", NhatKy_ViPham!F:F, B41, NhatKy_ViPham!C:C, "T31")</f>
        <v>100</v>
      </c>
      <c r="AW41" s="7">
        <f>100 + SUMIFS(NhatKy_ViPham!J:J, NhatKy_ViPham!E:E, "10_Toan_A", NhatKy_ViPham!F:F, B41, NhatKy_ViPham!C:C, "T32") - SUMIFS(NhatKy_ViPham!K:K, NhatKy_ViPham!E:E, "10_Toan_A", NhatKy_ViPham!F:F, B41, NhatKy_ViPham!C:C, "T32")</f>
        <v>100</v>
      </c>
      <c r="AX41" s="7">
        <f>100 + SUMIFS(NhatKy_ViPham!J:J, NhatKy_ViPham!E:E, "10_Toan_A", NhatKy_ViPham!F:F, B41, NhatKy_ViPham!C:C, "T33") - SUMIFS(NhatKy_ViPham!K:K, NhatKy_ViPham!E:E, "10_Toan_A", NhatKy_ViPham!F:F, B41, NhatKy_ViPham!C:C, "T33")</f>
        <v>100</v>
      </c>
      <c r="AY41" s="7">
        <f>100 + SUMIFS(NhatKy_ViPham!J:J, NhatKy_ViPham!E:E, "10_Toan_A", NhatKy_ViPham!F:F, B41, NhatKy_ViPham!C:C, "T34") - SUMIFS(NhatKy_ViPham!K:K, NhatKy_ViPham!E:E, "10_Toan_A", NhatKy_ViPham!F:F, B41, NhatKy_ViPham!C:C, "T34")</f>
        <v>100</v>
      </c>
      <c r="AZ41" s="7">
        <f>100 + SUMIFS(NhatKy_ViPham!J:J, NhatKy_ViPham!E:E, "10_Toan_A", NhatKy_ViPham!F:F, B41, NhatKy_ViPham!C:C, "T35") - SUMIFS(NhatKy_ViPham!K:K, NhatKy_ViPham!E:E, "10_Toan_A", NhatKy_ViPham!F:F, B41, NhatKy_ViPham!C:C, "T35")</f>
        <v>100</v>
      </c>
      <c r="BA41" s="12">
        <f t="shared" si="0"/>
        <v>100</v>
      </c>
      <c r="BB41" s="11" t="s">
        <v>430</v>
      </c>
      <c r="BC41" s="14" t="str">
        <f t="shared" si="1"/>
        <v>Tốt</v>
      </c>
      <c r="BD41" s="10" t="str">
        <f t="shared" si="2"/>
        <v>🟢 BÌNH THƯỜNG</v>
      </c>
    </row>
    <row r="42" spans="1:56" x14ac:dyDescent="0.25">
      <c r="A42" s="5">
        <v>34</v>
      </c>
      <c r="B42" s="15" t="s">
        <v>493</v>
      </c>
      <c r="C42" s="5" t="s">
        <v>494</v>
      </c>
      <c r="D42" s="5" t="s">
        <v>435</v>
      </c>
      <c r="E42" s="11" t="s">
        <v>430</v>
      </c>
      <c r="F42" s="6">
        <f>SUMIFS(NhatKy_ViPham!K:K, NhatKy_ViPham!E:E, "10_Toan_A", NhatKy_ViPham!F:F, B42, NhatKy_ViPham!H:H, "L01")</f>
        <v>0</v>
      </c>
      <c r="G42" s="6">
        <f>SUMIFS(NhatKy_ViPham!K:K, NhatKy_ViPham!E:E, "10_Toan_A", NhatKy_ViPham!F:F, B42, NhatKy_ViPham!H:H, "L02")</f>
        <v>0</v>
      </c>
      <c r="H42" s="6">
        <f>SUMIFS(NhatKy_ViPham!K:K, NhatKy_ViPham!E:E, "10_Toan_A", NhatKy_ViPham!F:F, B42, NhatKy_ViPham!H:H, "L03")</f>
        <v>0</v>
      </c>
      <c r="I42" s="6">
        <f>SUMIFS(NhatKy_ViPham!K:K, NhatKy_ViPham!E:E, "10_Toan_A", NhatKy_ViPham!F:F, B42, NhatKy_ViPham!H:H, "L04")</f>
        <v>0</v>
      </c>
      <c r="J42" s="6">
        <f>SUMIFS(NhatKy_ViPham!K:K, NhatKy_ViPham!E:E, "10_Toan_A", NhatKy_ViPham!F:F, B42, NhatKy_ViPham!H:H, "L05")</f>
        <v>0</v>
      </c>
      <c r="K42" s="6">
        <f>SUMIFS(NhatKy_ViPham!K:K, NhatKy_ViPham!E:E, "10_Toan_A", NhatKy_ViPham!F:F, B42, NhatKy_ViPham!H:H, "L06")</f>
        <v>0</v>
      </c>
      <c r="L42" s="6">
        <f>SUMIFS(NhatKy_ViPham!K:K, NhatKy_ViPham!E:E, "10_Toan_A", NhatKy_ViPham!F:F, B42, NhatKy_ViPham!H:H, "L07")</f>
        <v>0</v>
      </c>
      <c r="M42" s="6">
        <f>SUMIFS(NhatKy_ViPham!K:K, NhatKy_ViPham!E:E, "10_Toan_A", NhatKy_ViPham!F:F, B42, NhatKy_ViPham!H:H, "L08")</f>
        <v>0</v>
      </c>
      <c r="N42" s="6">
        <f>SUMIFS(NhatKy_ViPham!K:K, NhatKy_ViPham!E:E, "10_Toan_A", NhatKy_ViPham!F:F, B42, NhatKy_ViPham!H:H, "L09")</f>
        <v>0</v>
      </c>
      <c r="O42" s="6">
        <f>SUMIFS(NhatKy_ViPham!K:K, NhatKy_ViPham!E:E, "10_Toan_A", NhatKy_ViPham!F:F, B42, NhatKy_ViPham!H:H, "L10")</f>
        <v>0</v>
      </c>
      <c r="P42" s="12">
        <f>SUMIFS(NhatKy_ViPham!J:J, NhatKy_ViPham!E:E, "10_Toan_A", NhatKy_ViPham!F:F, B42)</f>
        <v>0</v>
      </c>
      <c r="Q42" s="13">
        <f>SUMIFS(NhatKy_ViPham!K:K, NhatKy_ViPham!E:E, "10_Toan_A", NhatKy_ViPham!F:F, B42)</f>
        <v>0</v>
      </c>
      <c r="R42" s="6">
        <f>100 + SUMIFS(NhatKy_ViPham!J:J, NhatKy_ViPham!E:E, "10_Toan_A", NhatKy_ViPham!F:F, B42, NhatKy_ViPham!C:C, "T1") - SUMIFS(NhatKy_ViPham!K:K, NhatKy_ViPham!E:E, "10_Toan_A", NhatKy_ViPham!F:F, B42, NhatKy_ViPham!C:C, "T1")</f>
        <v>100</v>
      </c>
      <c r="S42" s="6">
        <f>100 + SUMIFS(NhatKy_ViPham!J:J, NhatKy_ViPham!E:E, "10_Toan_A", NhatKy_ViPham!F:F, B42, NhatKy_ViPham!C:C, "T2") - SUMIFS(NhatKy_ViPham!K:K, NhatKy_ViPham!E:E, "10_Toan_A", NhatKy_ViPham!F:F, B42, NhatKy_ViPham!C:C, "T2")</f>
        <v>100</v>
      </c>
      <c r="T42" s="6">
        <f>100 + SUMIFS(NhatKy_ViPham!J:J, NhatKy_ViPham!E:E, "10_Toan_A", NhatKy_ViPham!F:F, B42, NhatKy_ViPham!C:C, "T3") - SUMIFS(NhatKy_ViPham!K:K, NhatKy_ViPham!E:E, "10_Toan_A", NhatKy_ViPham!F:F, B42, NhatKy_ViPham!C:C, "T3")</f>
        <v>100</v>
      </c>
      <c r="U42" s="6">
        <f>100 + SUMIFS(NhatKy_ViPham!J:J, NhatKy_ViPham!E:E, "10_Toan_A", NhatKy_ViPham!F:F, B42, NhatKy_ViPham!C:C, "T4") - SUMIFS(NhatKy_ViPham!K:K, NhatKy_ViPham!E:E, "10_Toan_A", NhatKy_ViPham!F:F, B42, NhatKy_ViPham!C:C, "T4")</f>
        <v>100</v>
      </c>
      <c r="V42" s="6">
        <f>100 + SUMIFS(NhatKy_ViPham!J:J, NhatKy_ViPham!E:E, "10_Toan_A", NhatKy_ViPham!F:F, B42, NhatKy_ViPham!C:C, "T5") - SUMIFS(NhatKy_ViPham!K:K, NhatKy_ViPham!E:E, "10_Toan_A", NhatKy_ViPham!F:F, B42, NhatKy_ViPham!C:C, "T5")</f>
        <v>100</v>
      </c>
      <c r="W42" s="6">
        <f>100 + SUMIFS(NhatKy_ViPham!J:J, NhatKy_ViPham!E:E, "10_Toan_A", NhatKy_ViPham!F:F, B42, NhatKy_ViPham!C:C, "T6") - SUMIFS(NhatKy_ViPham!K:K, NhatKy_ViPham!E:E, "10_Toan_A", NhatKy_ViPham!F:F, B42, NhatKy_ViPham!C:C, "T6")</f>
        <v>100</v>
      </c>
      <c r="X42" s="6">
        <f>100 + SUMIFS(NhatKy_ViPham!J:J, NhatKy_ViPham!E:E, "10_Toan_A", NhatKy_ViPham!F:F, B42, NhatKy_ViPham!C:C, "T7") - SUMIFS(NhatKy_ViPham!K:K, NhatKy_ViPham!E:E, "10_Toan_A", NhatKy_ViPham!F:F, B42, NhatKy_ViPham!C:C, "T7")</f>
        <v>100</v>
      </c>
      <c r="Y42" s="6">
        <f>100 + SUMIFS(NhatKy_ViPham!J:J, NhatKy_ViPham!E:E, "10_Toan_A", NhatKy_ViPham!F:F, B42, NhatKy_ViPham!C:C, "T8") - SUMIFS(NhatKy_ViPham!K:K, NhatKy_ViPham!E:E, "10_Toan_A", NhatKy_ViPham!F:F, B42, NhatKy_ViPham!C:C, "T8")</f>
        <v>100</v>
      </c>
      <c r="Z42" s="6">
        <f>100 + SUMIFS(NhatKy_ViPham!J:J, NhatKy_ViPham!E:E, "10_Toan_A", NhatKy_ViPham!F:F, B42, NhatKy_ViPham!C:C, "T9") - SUMIFS(NhatKy_ViPham!K:K, NhatKy_ViPham!E:E, "10_Toan_A", NhatKy_ViPham!F:F, B42, NhatKy_ViPham!C:C, "T9")</f>
        <v>100</v>
      </c>
      <c r="AA42" s="6">
        <f>100 + SUMIFS(NhatKy_ViPham!J:J, NhatKy_ViPham!E:E, "10_Toan_A", NhatKy_ViPham!F:F, B42, NhatKy_ViPham!C:C, "T10") - SUMIFS(NhatKy_ViPham!K:K, NhatKy_ViPham!E:E, "10_Toan_A", NhatKy_ViPham!F:F, B42, NhatKy_ViPham!C:C, "T10")</f>
        <v>100</v>
      </c>
      <c r="AB42" s="6">
        <f>100 + SUMIFS(NhatKy_ViPham!J:J, NhatKy_ViPham!E:E, "10_Toan_A", NhatKy_ViPham!F:F, B42, NhatKy_ViPham!C:C, "T11") - SUMIFS(NhatKy_ViPham!K:K, NhatKy_ViPham!E:E, "10_Toan_A", NhatKy_ViPham!F:F, B42, NhatKy_ViPham!C:C, "T11")</f>
        <v>100</v>
      </c>
      <c r="AC42" s="6">
        <f>100 + SUMIFS(NhatKy_ViPham!J:J, NhatKy_ViPham!E:E, "10_Toan_A", NhatKy_ViPham!F:F, B42, NhatKy_ViPham!C:C, "T12") - SUMIFS(NhatKy_ViPham!K:K, NhatKy_ViPham!E:E, "10_Toan_A", NhatKy_ViPham!F:F, B42, NhatKy_ViPham!C:C, "T12")</f>
        <v>100</v>
      </c>
      <c r="AD42" s="6">
        <f>100 + SUMIFS(NhatKy_ViPham!J:J, NhatKy_ViPham!E:E, "10_Toan_A", NhatKy_ViPham!F:F, B42, NhatKy_ViPham!C:C, "T13") - SUMIFS(NhatKy_ViPham!K:K, NhatKy_ViPham!E:E, "10_Toan_A", NhatKy_ViPham!F:F, B42, NhatKy_ViPham!C:C, "T13")</f>
        <v>100</v>
      </c>
      <c r="AE42" s="6">
        <f>100 + SUMIFS(NhatKy_ViPham!J:J, NhatKy_ViPham!E:E, "10_Toan_A", NhatKy_ViPham!F:F, B42, NhatKy_ViPham!C:C, "T14") - SUMIFS(NhatKy_ViPham!K:K, NhatKy_ViPham!E:E, "10_Toan_A", NhatKy_ViPham!F:F, B42, NhatKy_ViPham!C:C, "T14")</f>
        <v>100</v>
      </c>
      <c r="AF42" s="6">
        <f>100 + SUMIFS(NhatKy_ViPham!J:J, NhatKy_ViPham!E:E, "10_Toan_A", NhatKy_ViPham!F:F, B42, NhatKy_ViPham!C:C, "T15") - SUMIFS(NhatKy_ViPham!K:K, NhatKy_ViPham!E:E, "10_Toan_A", NhatKy_ViPham!F:F, B42, NhatKy_ViPham!C:C, "T15")</f>
        <v>100</v>
      </c>
      <c r="AG42" s="6">
        <f>100 + SUMIFS(NhatKy_ViPham!J:J, NhatKy_ViPham!E:E, "10_Toan_A", NhatKy_ViPham!F:F, B42, NhatKy_ViPham!C:C, "T16") - SUMIFS(NhatKy_ViPham!K:K, NhatKy_ViPham!E:E, "10_Toan_A", NhatKy_ViPham!F:F, B42, NhatKy_ViPham!C:C, "T16")</f>
        <v>100</v>
      </c>
      <c r="AH42" s="6">
        <f>100 + SUMIFS(NhatKy_ViPham!J:J, NhatKy_ViPham!E:E, "10_Toan_A", NhatKy_ViPham!F:F, B42, NhatKy_ViPham!C:C, "T17") - SUMIFS(NhatKy_ViPham!K:K, NhatKy_ViPham!E:E, "10_Toan_A", NhatKy_ViPham!F:F, B42, NhatKy_ViPham!C:C, "T17")</f>
        <v>100</v>
      </c>
      <c r="AI42" s="6">
        <f>100 + SUMIFS(NhatKy_ViPham!J:J, NhatKy_ViPham!E:E, "10_Toan_A", NhatKy_ViPham!F:F, B42, NhatKy_ViPham!C:C, "T18") - SUMIFS(NhatKy_ViPham!K:K, NhatKy_ViPham!E:E, "10_Toan_A", NhatKy_ViPham!F:F, B42, NhatKy_ViPham!C:C, "T18")</f>
        <v>100</v>
      </c>
      <c r="AJ42" s="6">
        <f>100 + SUMIFS(NhatKy_ViPham!J:J, NhatKy_ViPham!E:E, "10_Toan_A", NhatKy_ViPham!F:F, B42, NhatKy_ViPham!C:C, "T19") - SUMIFS(NhatKy_ViPham!K:K, NhatKy_ViPham!E:E, "10_Toan_A", NhatKy_ViPham!F:F, B42, NhatKy_ViPham!C:C, "T19")</f>
        <v>100</v>
      </c>
      <c r="AK42" s="6">
        <f>100 + SUMIFS(NhatKy_ViPham!J:J, NhatKy_ViPham!E:E, "10_Toan_A", NhatKy_ViPham!F:F, B42, NhatKy_ViPham!C:C, "T20") - SUMIFS(NhatKy_ViPham!K:K, NhatKy_ViPham!E:E, "10_Toan_A", NhatKy_ViPham!F:F, B42, NhatKy_ViPham!C:C, "T20")</f>
        <v>100</v>
      </c>
      <c r="AL42" s="6">
        <f>100 + SUMIFS(NhatKy_ViPham!J:J, NhatKy_ViPham!E:E, "10_Toan_A", NhatKy_ViPham!F:F, B42, NhatKy_ViPham!C:C, "T21") - SUMIFS(NhatKy_ViPham!K:K, NhatKy_ViPham!E:E, "10_Toan_A", NhatKy_ViPham!F:F, B42, NhatKy_ViPham!C:C, "T21")</f>
        <v>100</v>
      </c>
      <c r="AM42" s="6">
        <f>100 + SUMIFS(NhatKy_ViPham!J:J, NhatKy_ViPham!E:E, "10_Toan_A", NhatKy_ViPham!F:F, B42, NhatKy_ViPham!C:C, "T22") - SUMIFS(NhatKy_ViPham!K:K, NhatKy_ViPham!E:E, "10_Toan_A", NhatKy_ViPham!F:F, B42, NhatKy_ViPham!C:C, "T22")</f>
        <v>100</v>
      </c>
      <c r="AN42" s="6">
        <f>100 + SUMIFS(NhatKy_ViPham!J:J, NhatKy_ViPham!E:E, "10_Toan_A", NhatKy_ViPham!F:F, B42, NhatKy_ViPham!C:C, "T23") - SUMIFS(NhatKy_ViPham!K:K, NhatKy_ViPham!E:E, "10_Toan_A", NhatKy_ViPham!F:F, B42, NhatKy_ViPham!C:C, "T23")</f>
        <v>100</v>
      </c>
      <c r="AO42" s="6">
        <f>100 + SUMIFS(NhatKy_ViPham!J:J, NhatKy_ViPham!E:E, "10_Toan_A", NhatKy_ViPham!F:F, B42, NhatKy_ViPham!C:C, "T24") - SUMIFS(NhatKy_ViPham!K:K, NhatKy_ViPham!E:E, "10_Toan_A", NhatKy_ViPham!F:F, B42, NhatKy_ViPham!C:C, "T24")</f>
        <v>100</v>
      </c>
      <c r="AP42" s="6">
        <f>100 + SUMIFS(NhatKy_ViPham!J:J, NhatKy_ViPham!E:E, "10_Toan_A", NhatKy_ViPham!F:F, B42, NhatKy_ViPham!C:C, "T25") - SUMIFS(NhatKy_ViPham!K:K, NhatKy_ViPham!E:E, "10_Toan_A", NhatKy_ViPham!F:F, B42, NhatKy_ViPham!C:C, "T25")</f>
        <v>100</v>
      </c>
      <c r="AQ42" s="6">
        <f>100 + SUMIFS(NhatKy_ViPham!J:J, NhatKy_ViPham!E:E, "10_Toan_A", NhatKy_ViPham!F:F, B42, NhatKy_ViPham!C:C, "T26") - SUMIFS(NhatKy_ViPham!K:K, NhatKy_ViPham!E:E, "10_Toan_A", NhatKy_ViPham!F:F, B42, NhatKy_ViPham!C:C, "T26")</f>
        <v>100</v>
      </c>
      <c r="AR42" s="6">
        <f>100 + SUMIFS(NhatKy_ViPham!J:J, NhatKy_ViPham!E:E, "10_Toan_A", NhatKy_ViPham!F:F, B42, NhatKy_ViPham!C:C, "T27") - SUMIFS(NhatKy_ViPham!K:K, NhatKy_ViPham!E:E, "10_Toan_A", NhatKy_ViPham!F:F, B42, NhatKy_ViPham!C:C, "T27")</f>
        <v>100</v>
      </c>
      <c r="AS42" s="6">
        <f>100 + SUMIFS(NhatKy_ViPham!J:J, NhatKy_ViPham!E:E, "10_Toan_A", NhatKy_ViPham!F:F, B42, NhatKy_ViPham!C:C, "T28") - SUMIFS(NhatKy_ViPham!K:K, NhatKy_ViPham!E:E, "10_Toan_A", NhatKy_ViPham!F:F, B42, NhatKy_ViPham!C:C, "T28")</f>
        <v>100</v>
      </c>
      <c r="AT42" s="6">
        <f>100 + SUMIFS(NhatKy_ViPham!J:J, NhatKy_ViPham!E:E, "10_Toan_A", NhatKy_ViPham!F:F, B42, NhatKy_ViPham!C:C, "T29") - SUMIFS(NhatKy_ViPham!K:K, NhatKy_ViPham!E:E, "10_Toan_A", NhatKy_ViPham!F:F, B42, NhatKy_ViPham!C:C, "T29")</f>
        <v>100</v>
      </c>
      <c r="AU42" s="6">
        <f>100 + SUMIFS(NhatKy_ViPham!J:J, NhatKy_ViPham!E:E, "10_Toan_A", NhatKy_ViPham!F:F, B42, NhatKy_ViPham!C:C, "T30") - SUMIFS(NhatKy_ViPham!K:K, NhatKy_ViPham!E:E, "10_Toan_A", NhatKy_ViPham!F:F, B42, NhatKy_ViPham!C:C, "T30")</f>
        <v>100</v>
      </c>
      <c r="AV42" s="6">
        <f>100 + SUMIFS(NhatKy_ViPham!J:J, NhatKy_ViPham!E:E, "10_Toan_A", NhatKy_ViPham!F:F, B42, NhatKy_ViPham!C:C, "T31") - SUMIFS(NhatKy_ViPham!K:K, NhatKy_ViPham!E:E, "10_Toan_A", NhatKy_ViPham!F:F, B42, NhatKy_ViPham!C:C, "T31")</f>
        <v>100</v>
      </c>
      <c r="AW42" s="6">
        <f>100 + SUMIFS(NhatKy_ViPham!J:J, NhatKy_ViPham!E:E, "10_Toan_A", NhatKy_ViPham!F:F, B42, NhatKy_ViPham!C:C, "T32") - SUMIFS(NhatKy_ViPham!K:K, NhatKy_ViPham!E:E, "10_Toan_A", NhatKy_ViPham!F:F, B42, NhatKy_ViPham!C:C, "T32")</f>
        <v>100</v>
      </c>
      <c r="AX42" s="6">
        <f>100 + SUMIFS(NhatKy_ViPham!J:J, NhatKy_ViPham!E:E, "10_Toan_A", NhatKy_ViPham!F:F, B42, NhatKy_ViPham!C:C, "T33") - SUMIFS(NhatKy_ViPham!K:K, NhatKy_ViPham!E:E, "10_Toan_A", NhatKy_ViPham!F:F, B42, NhatKy_ViPham!C:C, "T33")</f>
        <v>100</v>
      </c>
      <c r="AY42" s="6">
        <f>100 + SUMIFS(NhatKy_ViPham!J:J, NhatKy_ViPham!E:E, "10_Toan_A", NhatKy_ViPham!F:F, B42, NhatKy_ViPham!C:C, "T34") - SUMIFS(NhatKy_ViPham!K:K, NhatKy_ViPham!E:E, "10_Toan_A", NhatKy_ViPham!F:F, B42, NhatKy_ViPham!C:C, "T34")</f>
        <v>100</v>
      </c>
      <c r="AZ42" s="6">
        <f>100 + SUMIFS(NhatKy_ViPham!J:J, NhatKy_ViPham!E:E, "10_Toan_A", NhatKy_ViPham!F:F, B42, NhatKy_ViPham!C:C, "T35") - SUMIFS(NhatKy_ViPham!K:K, NhatKy_ViPham!E:E, "10_Toan_A", NhatKy_ViPham!F:F, B42, NhatKy_ViPham!C:C, "T35")</f>
        <v>100</v>
      </c>
      <c r="BA42" s="12">
        <f t="shared" si="0"/>
        <v>100</v>
      </c>
      <c r="BB42" s="11" t="s">
        <v>430</v>
      </c>
      <c r="BC42" s="16" t="str">
        <f t="shared" si="1"/>
        <v>Tốt</v>
      </c>
      <c r="BD42" s="15" t="str">
        <f t="shared" si="2"/>
        <v>🟢 BÌNH THƯỜNG</v>
      </c>
    </row>
    <row r="43" spans="1:56" x14ac:dyDescent="0.25">
      <c r="A43" s="4">
        <v>35</v>
      </c>
      <c r="B43" s="10" t="s">
        <v>495</v>
      </c>
      <c r="C43" s="4" t="s">
        <v>428</v>
      </c>
      <c r="D43" s="4" t="s">
        <v>435</v>
      </c>
      <c r="E43" s="11" t="s">
        <v>430</v>
      </c>
      <c r="F43" s="7">
        <f>SUMIFS(NhatKy_ViPham!K:K, NhatKy_ViPham!E:E, "10_Toan_A", NhatKy_ViPham!F:F, B43, NhatKy_ViPham!H:H, "L01")</f>
        <v>0</v>
      </c>
      <c r="G43" s="7">
        <f>SUMIFS(NhatKy_ViPham!K:K, NhatKy_ViPham!E:E, "10_Toan_A", NhatKy_ViPham!F:F, B43, NhatKy_ViPham!H:H, "L02")</f>
        <v>0</v>
      </c>
      <c r="H43" s="7">
        <f>SUMIFS(NhatKy_ViPham!K:K, NhatKy_ViPham!E:E, "10_Toan_A", NhatKy_ViPham!F:F, B43, NhatKy_ViPham!H:H, "L03")</f>
        <v>0</v>
      </c>
      <c r="I43" s="7">
        <f>SUMIFS(NhatKy_ViPham!K:K, NhatKy_ViPham!E:E, "10_Toan_A", NhatKy_ViPham!F:F, B43, NhatKy_ViPham!H:H, "L04")</f>
        <v>0</v>
      </c>
      <c r="J43" s="7">
        <f>SUMIFS(NhatKy_ViPham!K:K, NhatKy_ViPham!E:E, "10_Toan_A", NhatKy_ViPham!F:F, B43, NhatKy_ViPham!H:H, "L05")</f>
        <v>0</v>
      </c>
      <c r="K43" s="7">
        <f>SUMIFS(NhatKy_ViPham!K:K, NhatKy_ViPham!E:E, "10_Toan_A", NhatKy_ViPham!F:F, B43, NhatKy_ViPham!H:H, "L06")</f>
        <v>0</v>
      </c>
      <c r="L43" s="7">
        <f>SUMIFS(NhatKy_ViPham!K:K, NhatKy_ViPham!E:E, "10_Toan_A", NhatKy_ViPham!F:F, B43, NhatKy_ViPham!H:H, "L07")</f>
        <v>0</v>
      </c>
      <c r="M43" s="7">
        <f>SUMIFS(NhatKy_ViPham!K:K, NhatKy_ViPham!E:E, "10_Toan_A", NhatKy_ViPham!F:F, B43, NhatKy_ViPham!H:H, "L08")</f>
        <v>0</v>
      </c>
      <c r="N43" s="7">
        <f>SUMIFS(NhatKy_ViPham!K:K, NhatKy_ViPham!E:E, "10_Toan_A", NhatKy_ViPham!F:F, B43, NhatKy_ViPham!H:H, "L09")</f>
        <v>0</v>
      </c>
      <c r="O43" s="7">
        <f>SUMIFS(NhatKy_ViPham!K:K, NhatKy_ViPham!E:E, "10_Toan_A", NhatKy_ViPham!F:F, B43, NhatKy_ViPham!H:H, "L10")</f>
        <v>0</v>
      </c>
      <c r="P43" s="12">
        <f>SUMIFS(NhatKy_ViPham!J:J, NhatKy_ViPham!E:E, "10_Toan_A", NhatKy_ViPham!F:F, B43)</f>
        <v>0</v>
      </c>
      <c r="Q43" s="13">
        <f>SUMIFS(NhatKy_ViPham!K:K, NhatKy_ViPham!E:E, "10_Toan_A", NhatKy_ViPham!F:F, B43)</f>
        <v>0</v>
      </c>
      <c r="R43" s="7">
        <f>100 + SUMIFS(NhatKy_ViPham!J:J, NhatKy_ViPham!E:E, "10_Toan_A", NhatKy_ViPham!F:F, B43, NhatKy_ViPham!C:C, "T1") - SUMIFS(NhatKy_ViPham!K:K, NhatKy_ViPham!E:E, "10_Toan_A", NhatKy_ViPham!F:F, B43, NhatKy_ViPham!C:C, "T1")</f>
        <v>100</v>
      </c>
      <c r="S43" s="7">
        <f>100 + SUMIFS(NhatKy_ViPham!J:J, NhatKy_ViPham!E:E, "10_Toan_A", NhatKy_ViPham!F:F, B43, NhatKy_ViPham!C:C, "T2") - SUMIFS(NhatKy_ViPham!K:K, NhatKy_ViPham!E:E, "10_Toan_A", NhatKy_ViPham!F:F, B43, NhatKy_ViPham!C:C, "T2")</f>
        <v>100</v>
      </c>
      <c r="T43" s="7">
        <f>100 + SUMIFS(NhatKy_ViPham!J:J, NhatKy_ViPham!E:E, "10_Toan_A", NhatKy_ViPham!F:F, B43, NhatKy_ViPham!C:C, "T3") - SUMIFS(NhatKy_ViPham!K:K, NhatKy_ViPham!E:E, "10_Toan_A", NhatKy_ViPham!F:F, B43, NhatKy_ViPham!C:C, "T3")</f>
        <v>100</v>
      </c>
      <c r="U43" s="7">
        <f>100 + SUMIFS(NhatKy_ViPham!J:J, NhatKy_ViPham!E:E, "10_Toan_A", NhatKy_ViPham!F:F, B43, NhatKy_ViPham!C:C, "T4") - SUMIFS(NhatKy_ViPham!K:K, NhatKy_ViPham!E:E, "10_Toan_A", NhatKy_ViPham!F:F, B43, NhatKy_ViPham!C:C, "T4")</f>
        <v>100</v>
      </c>
      <c r="V43" s="7">
        <f>100 + SUMIFS(NhatKy_ViPham!J:J, NhatKy_ViPham!E:E, "10_Toan_A", NhatKy_ViPham!F:F, B43, NhatKy_ViPham!C:C, "T5") - SUMIFS(NhatKy_ViPham!K:K, NhatKy_ViPham!E:E, "10_Toan_A", NhatKy_ViPham!F:F, B43, NhatKy_ViPham!C:C, "T5")</f>
        <v>100</v>
      </c>
      <c r="W43" s="7">
        <f>100 + SUMIFS(NhatKy_ViPham!J:J, NhatKy_ViPham!E:E, "10_Toan_A", NhatKy_ViPham!F:F, B43, NhatKy_ViPham!C:C, "T6") - SUMIFS(NhatKy_ViPham!K:K, NhatKy_ViPham!E:E, "10_Toan_A", NhatKy_ViPham!F:F, B43, NhatKy_ViPham!C:C, "T6")</f>
        <v>100</v>
      </c>
      <c r="X43" s="7">
        <f>100 + SUMIFS(NhatKy_ViPham!J:J, NhatKy_ViPham!E:E, "10_Toan_A", NhatKy_ViPham!F:F, B43, NhatKy_ViPham!C:C, "T7") - SUMIFS(NhatKy_ViPham!K:K, NhatKy_ViPham!E:E, "10_Toan_A", NhatKy_ViPham!F:F, B43, NhatKy_ViPham!C:C, "T7")</f>
        <v>100</v>
      </c>
      <c r="Y43" s="7">
        <f>100 + SUMIFS(NhatKy_ViPham!J:J, NhatKy_ViPham!E:E, "10_Toan_A", NhatKy_ViPham!F:F, B43, NhatKy_ViPham!C:C, "T8") - SUMIFS(NhatKy_ViPham!K:K, NhatKy_ViPham!E:E, "10_Toan_A", NhatKy_ViPham!F:F, B43, NhatKy_ViPham!C:C, "T8")</f>
        <v>100</v>
      </c>
      <c r="Z43" s="7">
        <f>100 + SUMIFS(NhatKy_ViPham!J:J, NhatKy_ViPham!E:E, "10_Toan_A", NhatKy_ViPham!F:F, B43, NhatKy_ViPham!C:C, "T9") - SUMIFS(NhatKy_ViPham!K:K, NhatKy_ViPham!E:E, "10_Toan_A", NhatKy_ViPham!F:F, B43, NhatKy_ViPham!C:C, "T9")</f>
        <v>100</v>
      </c>
      <c r="AA43" s="7">
        <f>100 + SUMIFS(NhatKy_ViPham!J:J, NhatKy_ViPham!E:E, "10_Toan_A", NhatKy_ViPham!F:F, B43, NhatKy_ViPham!C:C, "T10") - SUMIFS(NhatKy_ViPham!K:K, NhatKy_ViPham!E:E, "10_Toan_A", NhatKy_ViPham!F:F, B43, NhatKy_ViPham!C:C, "T10")</f>
        <v>100</v>
      </c>
      <c r="AB43" s="7">
        <f>100 + SUMIFS(NhatKy_ViPham!J:J, NhatKy_ViPham!E:E, "10_Toan_A", NhatKy_ViPham!F:F, B43, NhatKy_ViPham!C:C, "T11") - SUMIFS(NhatKy_ViPham!K:K, NhatKy_ViPham!E:E, "10_Toan_A", NhatKy_ViPham!F:F, B43, NhatKy_ViPham!C:C, "T11")</f>
        <v>100</v>
      </c>
      <c r="AC43" s="7">
        <f>100 + SUMIFS(NhatKy_ViPham!J:J, NhatKy_ViPham!E:E, "10_Toan_A", NhatKy_ViPham!F:F, B43, NhatKy_ViPham!C:C, "T12") - SUMIFS(NhatKy_ViPham!K:K, NhatKy_ViPham!E:E, "10_Toan_A", NhatKy_ViPham!F:F, B43, NhatKy_ViPham!C:C, "T12")</f>
        <v>100</v>
      </c>
      <c r="AD43" s="7">
        <f>100 + SUMIFS(NhatKy_ViPham!J:J, NhatKy_ViPham!E:E, "10_Toan_A", NhatKy_ViPham!F:F, B43, NhatKy_ViPham!C:C, "T13") - SUMIFS(NhatKy_ViPham!K:K, NhatKy_ViPham!E:E, "10_Toan_A", NhatKy_ViPham!F:F, B43, NhatKy_ViPham!C:C, "T13")</f>
        <v>100</v>
      </c>
      <c r="AE43" s="7">
        <f>100 + SUMIFS(NhatKy_ViPham!J:J, NhatKy_ViPham!E:E, "10_Toan_A", NhatKy_ViPham!F:F, B43, NhatKy_ViPham!C:C, "T14") - SUMIFS(NhatKy_ViPham!K:K, NhatKy_ViPham!E:E, "10_Toan_A", NhatKy_ViPham!F:F, B43, NhatKy_ViPham!C:C, "T14")</f>
        <v>100</v>
      </c>
      <c r="AF43" s="7">
        <f>100 + SUMIFS(NhatKy_ViPham!J:J, NhatKy_ViPham!E:E, "10_Toan_A", NhatKy_ViPham!F:F, B43, NhatKy_ViPham!C:C, "T15") - SUMIFS(NhatKy_ViPham!K:K, NhatKy_ViPham!E:E, "10_Toan_A", NhatKy_ViPham!F:F, B43, NhatKy_ViPham!C:C, "T15")</f>
        <v>100</v>
      </c>
      <c r="AG43" s="7">
        <f>100 + SUMIFS(NhatKy_ViPham!J:J, NhatKy_ViPham!E:E, "10_Toan_A", NhatKy_ViPham!F:F, B43, NhatKy_ViPham!C:C, "T16") - SUMIFS(NhatKy_ViPham!K:K, NhatKy_ViPham!E:E, "10_Toan_A", NhatKy_ViPham!F:F, B43, NhatKy_ViPham!C:C, "T16")</f>
        <v>100</v>
      </c>
      <c r="AH43" s="7">
        <f>100 + SUMIFS(NhatKy_ViPham!J:J, NhatKy_ViPham!E:E, "10_Toan_A", NhatKy_ViPham!F:F, B43, NhatKy_ViPham!C:C, "T17") - SUMIFS(NhatKy_ViPham!K:K, NhatKy_ViPham!E:E, "10_Toan_A", NhatKy_ViPham!F:F, B43, NhatKy_ViPham!C:C, "T17")</f>
        <v>100</v>
      </c>
      <c r="AI43" s="7">
        <f>100 + SUMIFS(NhatKy_ViPham!J:J, NhatKy_ViPham!E:E, "10_Toan_A", NhatKy_ViPham!F:F, B43, NhatKy_ViPham!C:C, "T18") - SUMIFS(NhatKy_ViPham!K:K, NhatKy_ViPham!E:E, "10_Toan_A", NhatKy_ViPham!F:F, B43, NhatKy_ViPham!C:C, "T18")</f>
        <v>100</v>
      </c>
      <c r="AJ43" s="7">
        <f>100 + SUMIFS(NhatKy_ViPham!J:J, NhatKy_ViPham!E:E, "10_Toan_A", NhatKy_ViPham!F:F, B43, NhatKy_ViPham!C:C, "T19") - SUMIFS(NhatKy_ViPham!K:K, NhatKy_ViPham!E:E, "10_Toan_A", NhatKy_ViPham!F:F, B43, NhatKy_ViPham!C:C, "T19")</f>
        <v>100</v>
      </c>
      <c r="AK43" s="7">
        <f>100 + SUMIFS(NhatKy_ViPham!J:J, NhatKy_ViPham!E:E, "10_Toan_A", NhatKy_ViPham!F:F, B43, NhatKy_ViPham!C:C, "T20") - SUMIFS(NhatKy_ViPham!K:K, NhatKy_ViPham!E:E, "10_Toan_A", NhatKy_ViPham!F:F, B43, NhatKy_ViPham!C:C, "T20")</f>
        <v>100</v>
      </c>
      <c r="AL43" s="7">
        <f>100 + SUMIFS(NhatKy_ViPham!J:J, NhatKy_ViPham!E:E, "10_Toan_A", NhatKy_ViPham!F:F, B43, NhatKy_ViPham!C:C, "T21") - SUMIFS(NhatKy_ViPham!K:K, NhatKy_ViPham!E:E, "10_Toan_A", NhatKy_ViPham!F:F, B43, NhatKy_ViPham!C:C, "T21")</f>
        <v>100</v>
      </c>
      <c r="AM43" s="7">
        <f>100 + SUMIFS(NhatKy_ViPham!J:J, NhatKy_ViPham!E:E, "10_Toan_A", NhatKy_ViPham!F:F, B43, NhatKy_ViPham!C:C, "T22") - SUMIFS(NhatKy_ViPham!K:K, NhatKy_ViPham!E:E, "10_Toan_A", NhatKy_ViPham!F:F, B43, NhatKy_ViPham!C:C, "T22")</f>
        <v>100</v>
      </c>
      <c r="AN43" s="7">
        <f>100 + SUMIFS(NhatKy_ViPham!J:J, NhatKy_ViPham!E:E, "10_Toan_A", NhatKy_ViPham!F:F, B43, NhatKy_ViPham!C:C, "T23") - SUMIFS(NhatKy_ViPham!K:K, NhatKy_ViPham!E:E, "10_Toan_A", NhatKy_ViPham!F:F, B43, NhatKy_ViPham!C:C, "T23")</f>
        <v>100</v>
      </c>
      <c r="AO43" s="7">
        <f>100 + SUMIFS(NhatKy_ViPham!J:J, NhatKy_ViPham!E:E, "10_Toan_A", NhatKy_ViPham!F:F, B43, NhatKy_ViPham!C:C, "T24") - SUMIFS(NhatKy_ViPham!K:K, NhatKy_ViPham!E:E, "10_Toan_A", NhatKy_ViPham!F:F, B43, NhatKy_ViPham!C:C, "T24")</f>
        <v>100</v>
      </c>
      <c r="AP43" s="7">
        <f>100 + SUMIFS(NhatKy_ViPham!J:J, NhatKy_ViPham!E:E, "10_Toan_A", NhatKy_ViPham!F:F, B43, NhatKy_ViPham!C:C, "T25") - SUMIFS(NhatKy_ViPham!K:K, NhatKy_ViPham!E:E, "10_Toan_A", NhatKy_ViPham!F:F, B43, NhatKy_ViPham!C:C, "T25")</f>
        <v>100</v>
      </c>
      <c r="AQ43" s="7">
        <f>100 + SUMIFS(NhatKy_ViPham!J:J, NhatKy_ViPham!E:E, "10_Toan_A", NhatKy_ViPham!F:F, B43, NhatKy_ViPham!C:C, "T26") - SUMIFS(NhatKy_ViPham!K:K, NhatKy_ViPham!E:E, "10_Toan_A", NhatKy_ViPham!F:F, B43, NhatKy_ViPham!C:C, "T26")</f>
        <v>100</v>
      </c>
      <c r="AR43" s="7">
        <f>100 + SUMIFS(NhatKy_ViPham!J:J, NhatKy_ViPham!E:E, "10_Toan_A", NhatKy_ViPham!F:F, B43, NhatKy_ViPham!C:C, "T27") - SUMIFS(NhatKy_ViPham!K:K, NhatKy_ViPham!E:E, "10_Toan_A", NhatKy_ViPham!F:F, B43, NhatKy_ViPham!C:C, "T27")</f>
        <v>100</v>
      </c>
      <c r="AS43" s="7">
        <f>100 + SUMIFS(NhatKy_ViPham!J:J, NhatKy_ViPham!E:E, "10_Toan_A", NhatKy_ViPham!F:F, B43, NhatKy_ViPham!C:C, "T28") - SUMIFS(NhatKy_ViPham!K:K, NhatKy_ViPham!E:E, "10_Toan_A", NhatKy_ViPham!F:F, B43, NhatKy_ViPham!C:C, "T28")</f>
        <v>100</v>
      </c>
      <c r="AT43" s="7">
        <f>100 + SUMIFS(NhatKy_ViPham!J:J, NhatKy_ViPham!E:E, "10_Toan_A", NhatKy_ViPham!F:F, B43, NhatKy_ViPham!C:C, "T29") - SUMIFS(NhatKy_ViPham!K:K, NhatKy_ViPham!E:E, "10_Toan_A", NhatKy_ViPham!F:F, B43, NhatKy_ViPham!C:C, "T29")</f>
        <v>100</v>
      </c>
      <c r="AU43" s="7">
        <f>100 + SUMIFS(NhatKy_ViPham!J:J, NhatKy_ViPham!E:E, "10_Toan_A", NhatKy_ViPham!F:F, B43, NhatKy_ViPham!C:C, "T30") - SUMIFS(NhatKy_ViPham!K:K, NhatKy_ViPham!E:E, "10_Toan_A", NhatKy_ViPham!F:F, B43, NhatKy_ViPham!C:C, "T30")</f>
        <v>100</v>
      </c>
      <c r="AV43" s="7">
        <f>100 + SUMIFS(NhatKy_ViPham!J:J, NhatKy_ViPham!E:E, "10_Toan_A", NhatKy_ViPham!F:F, B43, NhatKy_ViPham!C:C, "T31") - SUMIFS(NhatKy_ViPham!K:K, NhatKy_ViPham!E:E, "10_Toan_A", NhatKy_ViPham!F:F, B43, NhatKy_ViPham!C:C, "T31")</f>
        <v>100</v>
      </c>
      <c r="AW43" s="7">
        <f>100 + SUMIFS(NhatKy_ViPham!J:J, NhatKy_ViPham!E:E, "10_Toan_A", NhatKy_ViPham!F:F, B43, NhatKy_ViPham!C:C, "T32") - SUMIFS(NhatKy_ViPham!K:K, NhatKy_ViPham!E:E, "10_Toan_A", NhatKy_ViPham!F:F, B43, NhatKy_ViPham!C:C, "T32")</f>
        <v>100</v>
      </c>
      <c r="AX43" s="7">
        <f>100 + SUMIFS(NhatKy_ViPham!J:J, NhatKy_ViPham!E:E, "10_Toan_A", NhatKy_ViPham!F:F, B43, NhatKy_ViPham!C:C, "T33") - SUMIFS(NhatKy_ViPham!K:K, NhatKy_ViPham!E:E, "10_Toan_A", NhatKy_ViPham!F:F, B43, NhatKy_ViPham!C:C, "T33")</f>
        <v>100</v>
      </c>
      <c r="AY43" s="7">
        <f>100 + SUMIFS(NhatKy_ViPham!J:J, NhatKy_ViPham!E:E, "10_Toan_A", NhatKy_ViPham!F:F, B43, NhatKy_ViPham!C:C, "T34") - SUMIFS(NhatKy_ViPham!K:K, NhatKy_ViPham!E:E, "10_Toan_A", NhatKy_ViPham!F:F, B43, NhatKy_ViPham!C:C, "T34")</f>
        <v>100</v>
      </c>
      <c r="AZ43" s="7">
        <f>100 + SUMIFS(NhatKy_ViPham!J:J, NhatKy_ViPham!E:E, "10_Toan_A", NhatKy_ViPham!F:F, B43, NhatKy_ViPham!C:C, "T35") - SUMIFS(NhatKy_ViPham!K:K, NhatKy_ViPham!E:E, "10_Toan_A", NhatKy_ViPham!F:F, B43, NhatKy_ViPham!C:C, "T35")</f>
        <v>100</v>
      </c>
      <c r="BA43" s="12">
        <f t="shared" si="0"/>
        <v>100</v>
      </c>
      <c r="BB43" s="11" t="s">
        <v>430</v>
      </c>
      <c r="BC43" s="14" t="str">
        <f t="shared" si="1"/>
        <v>Tốt</v>
      </c>
      <c r="BD43" s="10" t="str">
        <f t="shared" si="2"/>
        <v>🟢 BÌNH THƯỜNG</v>
      </c>
    </row>
  </sheetData>
  <mergeCells count="42">
    <mergeCell ref="A4:B4"/>
    <mergeCell ref="G4:H4"/>
    <mergeCell ref="BB7:BB8"/>
    <mergeCell ref="I4:J4"/>
    <mergeCell ref="BD7:BD8"/>
    <mergeCell ref="B7:B8"/>
    <mergeCell ref="F7:F8"/>
    <mergeCell ref="L7:L8"/>
    <mergeCell ref="K4:L4"/>
    <mergeCell ref="N7:N8"/>
    <mergeCell ref="BC7:BC8"/>
    <mergeCell ref="C4:D4"/>
    <mergeCell ref="AX7:AZ7"/>
    <mergeCell ref="E4:F4"/>
    <mergeCell ref="D7:D8"/>
    <mergeCell ref="AT7:AW7"/>
    <mergeCell ref="AH7:AK7"/>
    <mergeCell ref="BA7:BA8"/>
    <mergeCell ref="M7:M8"/>
    <mergeCell ref="AP7:AS7"/>
    <mergeCell ref="AL7:AO7"/>
    <mergeCell ref="O7:O8"/>
    <mergeCell ref="Q7:Q8"/>
    <mergeCell ref="R7:U7"/>
    <mergeCell ref="Z7:AC7"/>
    <mergeCell ref="V7:Y7"/>
    <mergeCell ref="P7:P8"/>
    <mergeCell ref="A7:A8"/>
    <mergeCell ref="G7:G8"/>
    <mergeCell ref="I7:I8"/>
    <mergeCell ref="A5:B5"/>
    <mergeCell ref="AD7:AG7"/>
    <mergeCell ref="I5:J5"/>
    <mergeCell ref="E7:E8"/>
    <mergeCell ref="K7:K8"/>
    <mergeCell ref="E5:F5"/>
    <mergeCell ref="K5:L5"/>
    <mergeCell ref="H7:H8"/>
    <mergeCell ref="J7:J8"/>
    <mergeCell ref="G5:H5"/>
    <mergeCell ref="C7:C8"/>
    <mergeCell ref="C5:D5"/>
  </mergeCells>
  <dataValidations count="1">
    <dataValidation type="list" allowBlank="1" sqref="E9:E43 BB9:BB43" xr:uid="{00000000-0002-0000-0500-000000000000}">
      <formula1>"Không,Có"</formula1>
    </dataValidation>
  </dataValidations>
  <hyperlinks>
    <hyperlink ref="AX1" location="'TOC_HuongDan'!A1" display="🏠 về Mục Lục" xr:uid="{00000000-0004-0000-0500-000000000000}"/>
    <hyperlink ref="AX2" location="'NhatKy_ViPham'!A4" display="📋 Nhật Ký Vi Phạm Lớp 10_Toan_A" xr:uid="{00000000-0004-0000-0500-000001000000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D43"/>
  <sheetViews>
    <sheetView showGridLines="0" topLeftCell="B6" zoomScale="70" zoomScaleNormal="70" workbookViewId="0">
      <selection activeCell="P17" sqref="P17"/>
    </sheetView>
  </sheetViews>
  <sheetFormatPr defaultRowHeight="15" x14ac:dyDescent="0.25"/>
  <cols>
    <col min="1" max="1" width="6" customWidth="1"/>
    <col min="2" max="2" width="25" customWidth="1"/>
    <col min="3" max="3" width="12" customWidth="1"/>
    <col min="4" max="5" width="10" customWidth="1"/>
    <col min="6" max="17" width="16" customWidth="1"/>
    <col min="18" max="52" width="7" customWidth="1"/>
    <col min="53" max="55" width="14" customWidth="1"/>
    <col min="56" max="56" width="22" customWidth="1"/>
  </cols>
  <sheetData>
    <row r="1" spans="1:56" ht="21" x14ac:dyDescent="0.35">
      <c r="A1" s="1" t="s">
        <v>496</v>
      </c>
      <c r="AX1" s="8" t="s">
        <v>358</v>
      </c>
    </row>
    <row r="2" spans="1:56" x14ac:dyDescent="0.25">
      <c r="A2" s="2" t="s">
        <v>497</v>
      </c>
      <c r="AX2" s="8" t="s">
        <v>498</v>
      </c>
    </row>
    <row r="4" spans="1:56" x14ac:dyDescent="0.25">
      <c r="A4" s="55" t="s">
        <v>361</v>
      </c>
      <c r="B4" s="50"/>
      <c r="C4" s="55" t="s">
        <v>362</v>
      </c>
      <c r="D4" s="50"/>
      <c r="E4" s="55" t="s">
        <v>363</v>
      </c>
      <c r="F4" s="50"/>
      <c r="G4" s="55" t="s">
        <v>364</v>
      </c>
      <c r="H4" s="50"/>
      <c r="I4" s="55" t="s">
        <v>365</v>
      </c>
      <c r="J4" s="50"/>
      <c r="K4" s="55" t="s">
        <v>366</v>
      </c>
      <c r="L4" s="50"/>
    </row>
    <row r="5" spans="1:56" x14ac:dyDescent="0.25">
      <c r="A5" s="49">
        <f>COUNTA(A9:A43)</f>
        <v>35</v>
      </c>
      <c r="B5" s="50"/>
      <c r="C5" s="53">
        <f>COUNTIF(BC9:BC43, "Tốt")</f>
        <v>35</v>
      </c>
      <c r="D5" s="50"/>
      <c r="E5" s="49">
        <f>COUNTIF(BC9:BC43, "Khá")</f>
        <v>0</v>
      </c>
      <c r="F5" s="50"/>
      <c r="G5" s="49">
        <f>COUNTIF(BC9:BC43, "Đạt")</f>
        <v>0</v>
      </c>
      <c r="H5" s="50"/>
      <c r="I5" s="52">
        <f>COUNTIF(BC9:BC43, "Chưa đạt")</f>
        <v>0</v>
      </c>
      <c r="J5" s="50"/>
      <c r="K5" s="53">
        <f>ROUND(AVERAGE(BA9:BA43), 1)</f>
        <v>99.9</v>
      </c>
      <c r="L5" s="50"/>
    </row>
    <row r="7" spans="1:56" x14ac:dyDescent="0.25">
      <c r="A7" s="46" t="s">
        <v>3</v>
      </c>
      <c r="B7" s="46" t="s">
        <v>303</v>
      </c>
      <c r="C7" s="46" t="s">
        <v>367</v>
      </c>
      <c r="D7" s="46" t="s">
        <v>368</v>
      </c>
      <c r="E7" s="46" t="s">
        <v>369</v>
      </c>
      <c r="F7" s="48" t="s">
        <v>370</v>
      </c>
      <c r="G7" s="48" t="s">
        <v>371</v>
      </c>
      <c r="H7" s="48" t="s">
        <v>372</v>
      </c>
      <c r="I7" s="48" t="s">
        <v>373</v>
      </c>
      <c r="J7" s="48" t="s">
        <v>374</v>
      </c>
      <c r="K7" s="48" t="s">
        <v>375</v>
      </c>
      <c r="L7" s="48" t="s">
        <v>376</v>
      </c>
      <c r="M7" s="48" t="s">
        <v>377</v>
      </c>
      <c r="N7" s="48" t="s">
        <v>378</v>
      </c>
      <c r="O7" s="48" t="s">
        <v>379</v>
      </c>
      <c r="P7" s="54" t="s">
        <v>380</v>
      </c>
      <c r="Q7" s="48" t="s">
        <v>381</v>
      </c>
      <c r="R7" s="46" t="s">
        <v>382</v>
      </c>
      <c r="S7" s="51"/>
      <c r="T7" s="51"/>
      <c r="U7" s="51"/>
      <c r="V7" s="46" t="s">
        <v>383</v>
      </c>
      <c r="W7" s="51"/>
      <c r="X7" s="51"/>
      <c r="Y7" s="51"/>
      <c r="Z7" s="46" t="s">
        <v>384</v>
      </c>
      <c r="AA7" s="51"/>
      <c r="AB7" s="51"/>
      <c r="AC7" s="51"/>
      <c r="AD7" s="46" t="s">
        <v>385</v>
      </c>
      <c r="AE7" s="51"/>
      <c r="AF7" s="51"/>
      <c r="AG7" s="51"/>
      <c r="AH7" s="46" t="s">
        <v>386</v>
      </c>
      <c r="AI7" s="51"/>
      <c r="AJ7" s="51"/>
      <c r="AK7" s="51"/>
      <c r="AL7" s="46" t="s">
        <v>387</v>
      </c>
      <c r="AM7" s="51"/>
      <c r="AN7" s="51"/>
      <c r="AO7" s="51"/>
      <c r="AP7" s="46" t="s">
        <v>388</v>
      </c>
      <c r="AQ7" s="51"/>
      <c r="AR7" s="51"/>
      <c r="AS7" s="51"/>
      <c r="AT7" s="46" t="s">
        <v>389</v>
      </c>
      <c r="AU7" s="51"/>
      <c r="AV7" s="51"/>
      <c r="AW7" s="51"/>
      <c r="AX7" s="46" t="s">
        <v>390</v>
      </c>
      <c r="AY7" s="51"/>
      <c r="AZ7" s="51"/>
      <c r="BA7" s="46" t="s">
        <v>391</v>
      </c>
      <c r="BB7" s="46" t="s">
        <v>392</v>
      </c>
      <c r="BC7" s="46" t="s">
        <v>393</v>
      </c>
      <c r="BD7" s="46" t="s">
        <v>394</v>
      </c>
    </row>
    <row r="8" spans="1:56" x14ac:dyDescent="0.25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9" t="s">
        <v>311</v>
      </c>
      <c r="S8" s="9" t="s">
        <v>348</v>
      </c>
      <c r="T8" s="9" t="s">
        <v>395</v>
      </c>
      <c r="U8" s="9" t="s">
        <v>396</v>
      </c>
      <c r="V8" s="9" t="s">
        <v>397</v>
      </c>
      <c r="W8" s="9" t="s">
        <v>398</v>
      </c>
      <c r="X8" s="9" t="s">
        <v>399</v>
      </c>
      <c r="Y8" s="9" t="s">
        <v>400</v>
      </c>
      <c r="Z8" s="9" t="s">
        <v>401</v>
      </c>
      <c r="AA8" s="9" t="s">
        <v>402</v>
      </c>
      <c r="AB8" s="9" t="s">
        <v>403</v>
      </c>
      <c r="AC8" s="9" t="s">
        <v>404</v>
      </c>
      <c r="AD8" s="9" t="s">
        <v>405</v>
      </c>
      <c r="AE8" s="9" t="s">
        <v>406</v>
      </c>
      <c r="AF8" s="9" t="s">
        <v>407</v>
      </c>
      <c r="AG8" s="9" t="s">
        <v>408</v>
      </c>
      <c r="AH8" s="9" t="s">
        <v>409</v>
      </c>
      <c r="AI8" s="9" t="s">
        <v>410</v>
      </c>
      <c r="AJ8" s="9" t="s">
        <v>411</v>
      </c>
      <c r="AK8" s="9" t="s">
        <v>412</v>
      </c>
      <c r="AL8" s="9" t="s">
        <v>413</v>
      </c>
      <c r="AM8" s="9" t="s">
        <v>414</v>
      </c>
      <c r="AN8" s="9" t="s">
        <v>415</v>
      </c>
      <c r="AO8" s="9" t="s">
        <v>416</v>
      </c>
      <c r="AP8" s="9" t="s">
        <v>417</v>
      </c>
      <c r="AQ8" s="9" t="s">
        <v>418</v>
      </c>
      <c r="AR8" s="9" t="s">
        <v>419</v>
      </c>
      <c r="AS8" s="9" t="s">
        <v>420</v>
      </c>
      <c r="AT8" s="9" t="s">
        <v>421</v>
      </c>
      <c r="AU8" s="9" t="s">
        <v>422</v>
      </c>
      <c r="AV8" s="9" t="s">
        <v>423</v>
      </c>
      <c r="AW8" s="9" t="s">
        <v>424</v>
      </c>
      <c r="AX8" s="9" t="s">
        <v>425</v>
      </c>
      <c r="AY8" s="9" t="s">
        <v>426</v>
      </c>
      <c r="AZ8" s="9" t="s">
        <v>427</v>
      </c>
      <c r="BA8" s="47"/>
      <c r="BB8" s="47"/>
      <c r="BC8" s="47"/>
      <c r="BD8" s="47"/>
    </row>
    <row r="9" spans="1:56" x14ac:dyDescent="0.25">
      <c r="A9" s="4">
        <v>1</v>
      </c>
      <c r="B9" s="10" t="s">
        <v>499</v>
      </c>
      <c r="C9" s="4" t="s">
        <v>500</v>
      </c>
      <c r="D9" s="4" t="s">
        <v>435</v>
      </c>
      <c r="E9" s="11" t="s">
        <v>430</v>
      </c>
      <c r="F9" s="7">
        <f>SUMIFS(NhatKy_ViPham!K:K, NhatKy_ViPham!E:E, "10_Toan_B", NhatKy_ViPham!F:F, B9, NhatKy_ViPham!H:H, "L01")</f>
        <v>0</v>
      </c>
      <c r="G9" s="7">
        <f>SUMIFS(NhatKy_ViPham!K:K, NhatKy_ViPham!E:E, "10_Toan_B", NhatKy_ViPham!F:F, B9, NhatKy_ViPham!H:H, "L02")</f>
        <v>0</v>
      </c>
      <c r="H9" s="7">
        <f>SUMIFS(NhatKy_ViPham!K:K, NhatKy_ViPham!E:E, "10_Toan_B", NhatKy_ViPham!F:F, B9, NhatKy_ViPham!H:H, "L03")</f>
        <v>0</v>
      </c>
      <c r="I9" s="7">
        <f>SUMIFS(NhatKy_ViPham!K:K, NhatKy_ViPham!E:E, "10_Toan_B", NhatKy_ViPham!F:F, B9, NhatKy_ViPham!H:H, "L04")</f>
        <v>0</v>
      </c>
      <c r="J9" s="7">
        <f>SUMIFS(NhatKy_ViPham!K:K, NhatKy_ViPham!E:E, "10_Toan_B", NhatKy_ViPham!F:F, B9, NhatKy_ViPham!H:H, "L05")</f>
        <v>0</v>
      </c>
      <c r="K9" s="7">
        <f>SUMIFS(NhatKy_ViPham!K:K, NhatKy_ViPham!E:E, "10_Toan_B", NhatKy_ViPham!F:F, B9, NhatKy_ViPham!H:H, "L06")</f>
        <v>0</v>
      </c>
      <c r="L9" s="7">
        <f>SUMIFS(NhatKy_ViPham!K:K, NhatKy_ViPham!E:E, "10_Toan_B", NhatKy_ViPham!F:F, B9, NhatKy_ViPham!H:H, "L07")</f>
        <v>0</v>
      </c>
      <c r="M9" s="7">
        <f>SUMIFS(NhatKy_ViPham!K:K, NhatKy_ViPham!E:E, "10_Toan_B", NhatKy_ViPham!F:F, B9, NhatKy_ViPham!H:H, "L08")</f>
        <v>0</v>
      </c>
      <c r="N9" s="7">
        <f>SUMIFS(NhatKy_ViPham!K:K, NhatKy_ViPham!E:E, "10_Toan_B", NhatKy_ViPham!F:F, B9, NhatKy_ViPham!H:H, "L09")</f>
        <v>0</v>
      </c>
      <c r="O9" s="7">
        <f>SUMIFS(NhatKy_ViPham!K:K, NhatKy_ViPham!E:E, "10_Toan_B", NhatKy_ViPham!F:F, B9, NhatKy_ViPham!H:H, "L10")</f>
        <v>0</v>
      </c>
      <c r="P9" s="12">
        <f>SUMIFS(NhatKy_ViPham!J:J, NhatKy_ViPham!E:E, "10_Toan_B", NhatKy_ViPham!F:F, B9)</f>
        <v>0</v>
      </c>
      <c r="Q9" s="13">
        <f>SUMIFS(NhatKy_ViPham!K:K, NhatKy_ViPham!E:E, "10_Toan_B", NhatKy_ViPham!F:F, B9)</f>
        <v>0</v>
      </c>
      <c r="R9" s="7">
        <f>100 + SUMIFS(NhatKy_ViPham!J:J, NhatKy_ViPham!E:E, "10_Toan_B", NhatKy_ViPham!F:F, B9, NhatKy_ViPham!C:C, "T1") - SUMIFS(NhatKy_ViPham!K:K, NhatKy_ViPham!E:E, "10_Toan_B", NhatKy_ViPham!F:F, B9, NhatKy_ViPham!C:C, "T1")</f>
        <v>100</v>
      </c>
      <c r="S9" s="7">
        <f>100 + SUMIFS(NhatKy_ViPham!J:J, NhatKy_ViPham!E:E, "10_Toan_B", NhatKy_ViPham!F:F, B9, NhatKy_ViPham!C:C, "T2") - SUMIFS(NhatKy_ViPham!K:K, NhatKy_ViPham!E:E, "10_Toan_B", NhatKy_ViPham!F:F, B9, NhatKy_ViPham!C:C, "T2")</f>
        <v>100</v>
      </c>
      <c r="T9" s="7">
        <f>100 + SUMIFS(NhatKy_ViPham!J:J, NhatKy_ViPham!E:E, "10_Toan_B", NhatKy_ViPham!F:F, B9, NhatKy_ViPham!C:C, "T3") - SUMIFS(NhatKy_ViPham!K:K, NhatKy_ViPham!E:E, "10_Toan_B", NhatKy_ViPham!F:F, B9, NhatKy_ViPham!C:C, "T3")</f>
        <v>100</v>
      </c>
      <c r="U9" s="7">
        <f>100 + SUMIFS(NhatKy_ViPham!J:J, NhatKy_ViPham!E:E, "10_Toan_B", NhatKy_ViPham!F:F, B9, NhatKy_ViPham!C:C, "T4") - SUMIFS(NhatKy_ViPham!K:K, NhatKy_ViPham!E:E, "10_Toan_B", NhatKy_ViPham!F:F, B9, NhatKy_ViPham!C:C, "T4")</f>
        <v>100</v>
      </c>
      <c r="V9" s="7">
        <f>100 + SUMIFS(NhatKy_ViPham!J:J, NhatKy_ViPham!E:E, "10_Toan_B", NhatKy_ViPham!F:F, B9, NhatKy_ViPham!C:C, "T5") - SUMIFS(NhatKy_ViPham!K:K, NhatKy_ViPham!E:E, "10_Toan_B", NhatKy_ViPham!F:F, B9, NhatKy_ViPham!C:C, "T5")</f>
        <v>100</v>
      </c>
      <c r="W9" s="7">
        <f>100 + SUMIFS(NhatKy_ViPham!J:J, NhatKy_ViPham!E:E, "10_Toan_B", NhatKy_ViPham!F:F, B9, NhatKy_ViPham!C:C, "T6") - SUMIFS(NhatKy_ViPham!K:K, NhatKy_ViPham!E:E, "10_Toan_B", NhatKy_ViPham!F:F, B9, NhatKy_ViPham!C:C, "T6")</f>
        <v>100</v>
      </c>
      <c r="X9" s="7">
        <f>100 + SUMIFS(NhatKy_ViPham!J:J, NhatKy_ViPham!E:E, "10_Toan_B", NhatKy_ViPham!F:F, B9, NhatKy_ViPham!C:C, "T7") - SUMIFS(NhatKy_ViPham!K:K, NhatKy_ViPham!E:E, "10_Toan_B", NhatKy_ViPham!F:F, B9, NhatKy_ViPham!C:C, "T7")</f>
        <v>100</v>
      </c>
      <c r="Y9" s="7">
        <f>100 + SUMIFS(NhatKy_ViPham!J:J, NhatKy_ViPham!E:E, "10_Toan_B", NhatKy_ViPham!F:F, B9, NhatKy_ViPham!C:C, "T8") - SUMIFS(NhatKy_ViPham!K:K, NhatKy_ViPham!E:E, "10_Toan_B", NhatKy_ViPham!F:F, B9, NhatKy_ViPham!C:C, "T8")</f>
        <v>100</v>
      </c>
      <c r="Z9" s="7">
        <f>100 + SUMIFS(NhatKy_ViPham!J:J, NhatKy_ViPham!E:E, "10_Toan_B", NhatKy_ViPham!F:F, B9, NhatKy_ViPham!C:C, "T9") - SUMIFS(NhatKy_ViPham!K:K, NhatKy_ViPham!E:E, "10_Toan_B", NhatKy_ViPham!F:F, B9, NhatKy_ViPham!C:C, "T9")</f>
        <v>100</v>
      </c>
      <c r="AA9" s="7">
        <f>100 + SUMIFS(NhatKy_ViPham!J:J, NhatKy_ViPham!E:E, "10_Toan_B", NhatKy_ViPham!F:F, B9, NhatKy_ViPham!C:C, "T10") - SUMIFS(NhatKy_ViPham!K:K, NhatKy_ViPham!E:E, "10_Toan_B", NhatKy_ViPham!F:F, B9, NhatKy_ViPham!C:C, "T10")</f>
        <v>100</v>
      </c>
      <c r="AB9" s="7">
        <f>100 + SUMIFS(NhatKy_ViPham!J:J, NhatKy_ViPham!E:E, "10_Toan_B", NhatKy_ViPham!F:F, B9, NhatKy_ViPham!C:C, "T11") - SUMIFS(NhatKy_ViPham!K:K, NhatKy_ViPham!E:E, "10_Toan_B", NhatKy_ViPham!F:F, B9, NhatKy_ViPham!C:C, "T11")</f>
        <v>100</v>
      </c>
      <c r="AC9" s="7">
        <f>100 + SUMIFS(NhatKy_ViPham!J:J, NhatKy_ViPham!E:E, "10_Toan_B", NhatKy_ViPham!F:F, B9, NhatKy_ViPham!C:C, "T12") - SUMIFS(NhatKy_ViPham!K:K, NhatKy_ViPham!E:E, "10_Toan_B", NhatKy_ViPham!F:F, B9, NhatKy_ViPham!C:C, "T12")</f>
        <v>100</v>
      </c>
      <c r="AD9" s="7">
        <f>100 + SUMIFS(NhatKy_ViPham!J:J, NhatKy_ViPham!E:E, "10_Toan_B", NhatKy_ViPham!F:F, B9, NhatKy_ViPham!C:C, "T13") - SUMIFS(NhatKy_ViPham!K:K, NhatKy_ViPham!E:E, "10_Toan_B", NhatKy_ViPham!F:F, B9, NhatKy_ViPham!C:C, "T13")</f>
        <v>100</v>
      </c>
      <c r="AE9" s="7">
        <f>100 + SUMIFS(NhatKy_ViPham!J:J, NhatKy_ViPham!E:E, "10_Toan_B", NhatKy_ViPham!F:F, B9, NhatKy_ViPham!C:C, "T14") - SUMIFS(NhatKy_ViPham!K:K, NhatKy_ViPham!E:E, "10_Toan_B", NhatKy_ViPham!F:F, B9, NhatKy_ViPham!C:C, "T14")</f>
        <v>100</v>
      </c>
      <c r="AF9" s="7">
        <f>100 + SUMIFS(NhatKy_ViPham!J:J, NhatKy_ViPham!E:E, "10_Toan_B", NhatKy_ViPham!F:F, B9, NhatKy_ViPham!C:C, "T15") - SUMIFS(NhatKy_ViPham!K:K, NhatKy_ViPham!E:E, "10_Toan_B", NhatKy_ViPham!F:F, B9, NhatKy_ViPham!C:C, "T15")</f>
        <v>100</v>
      </c>
      <c r="AG9" s="7">
        <f>100 + SUMIFS(NhatKy_ViPham!J:J, NhatKy_ViPham!E:E, "10_Toan_B", NhatKy_ViPham!F:F, B9, NhatKy_ViPham!C:C, "T16") - SUMIFS(NhatKy_ViPham!K:K, NhatKy_ViPham!E:E, "10_Toan_B", NhatKy_ViPham!F:F, B9, NhatKy_ViPham!C:C, "T16")</f>
        <v>100</v>
      </c>
      <c r="AH9" s="7">
        <f>100 + SUMIFS(NhatKy_ViPham!J:J, NhatKy_ViPham!E:E, "10_Toan_B", NhatKy_ViPham!F:F, B9, NhatKy_ViPham!C:C, "T17") - SUMIFS(NhatKy_ViPham!K:K, NhatKy_ViPham!E:E, "10_Toan_B", NhatKy_ViPham!F:F, B9, NhatKy_ViPham!C:C, "T17")</f>
        <v>100</v>
      </c>
      <c r="AI9" s="7">
        <f>100 + SUMIFS(NhatKy_ViPham!J:J, NhatKy_ViPham!E:E, "10_Toan_B", NhatKy_ViPham!F:F, B9, NhatKy_ViPham!C:C, "T18") - SUMIFS(NhatKy_ViPham!K:K, NhatKy_ViPham!E:E, "10_Toan_B", NhatKy_ViPham!F:F, B9, NhatKy_ViPham!C:C, "T18")</f>
        <v>100</v>
      </c>
      <c r="AJ9" s="7">
        <f>100 + SUMIFS(NhatKy_ViPham!J:J, NhatKy_ViPham!E:E, "10_Toan_B", NhatKy_ViPham!F:F, B9, NhatKy_ViPham!C:C, "T19") - SUMIFS(NhatKy_ViPham!K:K, NhatKy_ViPham!E:E, "10_Toan_B", NhatKy_ViPham!F:F, B9, NhatKy_ViPham!C:C, "T19")</f>
        <v>100</v>
      </c>
      <c r="AK9" s="7">
        <f>100 + SUMIFS(NhatKy_ViPham!J:J, NhatKy_ViPham!E:E, "10_Toan_B", NhatKy_ViPham!F:F, B9, NhatKy_ViPham!C:C, "T20") - SUMIFS(NhatKy_ViPham!K:K, NhatKy_ViPham!E:E, "10_Toan_B", NhatKy_ViPham!F:F, B9, NhatKy_ViPham!C:C, "T20")</f>
        <v>100</v>
      </c>
      <c r="AL9" s="7">
        <f>100 + SUMIFS(NhatKy_ViPham!J:J, NhatKy_ViPham!E:E, "10_Toan_B", NhatKy_ViPham!F:F, B9, NhatKy_ViPham!C:C, "T21") - SUMIFS(NhatKy_ViPham!K:K, NhatKy_ViPham!E:E, "10_Toan_B", NhatKy_ViPham!F:F, B9, NhatKy_ViPham!C:C, "T21")</f>
        <v>100</v>
      </c>
      <c r="AM9" s="7">
        <f>100 + SUMIFS(NhatKy_ViPham!J:J, NhatKy_ViPham!E:E, "10_Toan_B", NhatKy_ViPham!F:F, B9, NhatKy_ViPham!C:C, "T22") - SUMIFS(NhatKy_ViPham!K:K, NhatKy_ViPham!E:E, "10_Toan_B", NhatKy_ViPham!F:F, B9, NhatKy_ViPham!C:C, "T22")</f>
        <v>100</v>
      </c>
      <c r="AN9" s="7">
        <f>100 + SUMIFS(NhatKy_ViPham!J:J, NhatKy_ViPham!E:E, "10_Toan_B", NhatKy_ViPham!F:F, B9, NhatKy_ViPham!C:C, "T23") - SUMIFS(NhatKy_ViPham!K:K, NhatKy_ViPham!E:E, "10_Toan_B", NhatKy_ViPham!F:F, B9, NhatKy_ViPham!C:C, "T23")</f>
        <v>100</v>
      </c>
      <c r="AO9" s="7">
        <f>100 + SUMIFS(NhatKy_ViPham!J:J, NhatKy_ViPham!E:E, "10_Toan_B", NhatKy_ViPham!F:F, B9, NhatKy_ViPham!C:C, "T24") - SUMIFS(NhatKy_ViPham!K:K, NhatKy_ViPham!E:E, "10_Toan_B", NhatKy_ViPham!F:F, B9, NhatKy_ViPham!C:C, "T24")</f>
        <v>100</v>
      </c>
      <c r="AP9" s="7">
        <f>100 + SUMIFS(NhatKy_ViPham!J:J, NhatKy_ViPham!E:E, "10_Toan_B", NhatKy_ViPham!F:F, B9, NhatKy_ViPham!C:C, "T25") - SUMIFS(NhatKy_ViPham!K:K, NhatKy_ViPham!E:E, "10_Toan_B", NhatKy_ViPham!F:F, B9, NhatKy_ViPham!C:C, "T25")</f>
        <v>100</v>
      </c>
      <c r="AQ9" s="7">
        <f>100 + SUMIFS(NhatKy_ViPham!J:J, NhatKy_ViPham!E:E, "10_Toan_B", NhatKy_ViPham!F:F, B9, NhatKy_ViPham!C:C, "T26") - SUMIFS(NhatKy_ViPham!K:K, NhatKy_ViPham!E:E, "10_Toan_B", NhatKy_ViPham!F:F, B9, NhatKy_ViPham!C:C, "T26")</f>
        <v>100</v>
      </c>
      <c r="AR9" s="7">
        <f>100 + SUMIFS(NhatKy_ViPham!J:J, NhatKy_ViPham!E:E, "10_Toan_B", NhatKy_ViPham!F:F, B9, NhatKy_ViPham!C:C, "T27") - SUMIFS(NhatKy_ViPham!K:K, NhatKy_ViPham!E:E, "10_Toan_B", NhatKy_ViPham!F:F, B9, NhatKy_ViPham!C:C, "T27")</f>
        <v>100</v>
      </c>
      <c r="AS9" s="7">
        <f>100 + SUMIFS(NhatKy_ViPham!J:J, NhatKy_ViPham!E:E, "10_Toan_B", NhatKy_ViPham!F:F, B9, NhatKy_ViPham!C:C, "T28") - SUMIFS(NhatKy_ViPham!K:K, NhatKy_ViPham!E:E, "10_Toan_B", NhatKy_ViPham!F:F, B9, NhatKy_ViPham!C:C, "T28")</f>
        <v>100</v>
      </c>
      <c r="AT9" s="7">
        <f>100 + SUMIFS(NhatKy_ViPham!J:J, NhatKy_ViPham!E:E, "10_Toan_B", NhatKy_ViPham!F:F, B9, NhatKy_ViPham!C:C, "T29") - SUMIFS(NhatKy_ViPham!K:K, NhatKy_ViPham!E:E, "10_Toan_B", NhatKy_ViPham!F:F, B9, NhatKy_ViPham!C:C, "T29")</f>
        <v>100</v>
      </c>
      <c r="AU9" s="7">
        <f>100 + SUMIFS(NhatKy_ViPham!J:J, NhatKy_ViPham!E:E, "10_Toan_B", NhatKy_ViPham!F:F, B9, NhatKy_ViPham!C:C, "T30") - SUMIFS(NhatKy_ViPham!K:K, NhatKy_ViPham!E:E, "10_Toan_B", NhatKy_ViPham!F:F, B9, NhatKy_ViPham!C:C, "T30")</f>
        <v>100</v>
      </c>
      <c r="AV9" s="7">
        <f>100 + SUMIFS(NhatKy_ViPham!J:J, NhatKy_ViPham!E:E, "10_Toan_B", NhatKy_ViPham!F:F, B9, NhatKy_ViPham!C:C, "T31") - SUMIFS(NhatKy_ViPham!K:K, NhatKy_ViPham!E:E, "10_Toan_B", NhatKy_ViPham!F:F, B9, NhatKy_ViPham!C:C, "T31")</f>
        <v>100</v>
      </c>
      <c r="AW9" s="7">
        <f>100 + SUMIFS(NhatKy_ViPham!J:J, NhatKy_ViPham!E:E, "10_Toan_B", NhatKy_ViPham!F:F, B9, NhatKy_ViPham!C:C, "T32") - SUMIFS(NhatKy_ViPham!K:K, NhatKy_ViPham!E:E, "10_Toan_B", NhatKy_ViPham!F:F, B9, NhatKy_ViPham!C:C, "T32")</f>
        <v>100</v>
      </c>
      <c r="AX9" s="7">
        <f>100 + SUMIFS(NhatKy_ViPham!J:J, NhatKy_ViPham!E:E, "10_Toan_B", NhatKy_ViPham!F:F, B9, NhatKy_ViPham!C:C, "T33") - SUMIFS(NhatKy_ViPham!K:K, NhatKy_ViPham!E:E, "10_Toan_B", NhatKy_ViPham!F:F, B9, NhatKy_ViPham!C:C, "T33")</f>
        <v>100</v>
      </c>
      <c r="AY9" s="7">
        <f>100 + SUMIFS(NhatKy_ViPham!J:J, NhatKy_ViPham!E:E, "10_Toan_B", NhatKy_ViPham!F:F, B9, NhatKy_ViPham!C:C, "T34") - SUMIFS(NhatKy_ViPham!K:K, NhatKy_ViPham!E:E, "10_Toan_B", NhatKy_ViPham!F:F, B9, NhatKy_ViPham!C:C, "T34")</f>
        <v>100</v>
      </c>
      <c r="AZ9" s="7">
        <f>100 + SUMIFS(NhatKy_ViPham!J:J, NhatKy_ViPham!E:E, "10_Toan_B", NhatKy_ViPham!F:F, B9, NhatKy_ViPham!C:C, "T35") - SUMIFS(NhatKy_ViPham!K:K, NhatKy_ViPham!E:E, "10_Toan_B", NhatKy_ViPham!F:F, B9, NhatKy_ViPham!C:C, "T35")</f>
        <v>100</v>
      </c>
      <c r="BA9" s="12">
        <f t="shared" ref="BA9:BA43" si="0">ROUND(AVERAGE(R9:AZ9), 1)</f>
        <v>100</v>
      </c>
      <c r="BB9" s="11" t="s">
        <v>430</v>
      </c>
      <c r="BC9" s="14" t="str">
        <f t="shared" ref="BC9:BC43" si="1">IF(BB9="Có", "Chưa đạt", IF(BA9&gt;=85, "Tốt", IF(BA9&gt;=70, "Khá", IF(BA9&gt;=50, "Đạt", "Chưa đạt"))))</f>
        <v>Tốt</v>
      </c>
      <c r="BD9" s="10" t="str">
        <f t="shared" ref="BD9:BD43" si="2">IF(BC9="Chưa đạt", "🔴 Nguy cơ CHƯA ĐẠT", IF(BC9="Đạt", "🟡 CẦN NHẮC NHỞ", "🟢 BÌNH THƯỜNG"))</f>
        <v>🟢 BÌNH THƯỜNG</v>
      </c>
    </row>
    <row r="10" spans="1:56" x14ac:dyDescent="0.25">
      <c r="A10" s="5">
        <v>2</v>
      </c>
      <c r="B10" s="15" t="s">
        <v>501</v>
      </c>
      <c r="C10" s="5" t="s">
        <v>502</v>
      </c>
      <c r="D10" s="5" t="s">
        <v>435</v>
      </c>
      <c r="E10" s="11" t="s">
        <v>430</v>
      </c>
      <c r="F10" s="6">
        <f>SUMIFS(NhatKy_ViPham!K:K, NhatKy_ViPham!E:E, "10_Toan_B", NhatKy_ViPham!F:F, B10, NhatKy_ViPham!H:H, "L01")</f>
        <v>0</v>
      </c>
      <c r="G10" s="6">
        <f>SUMIFS(NhatKy_ViPham!K:K, NhatKy_ViPham!E:E, "10_Toan_B", NhatKy_ViPham!F:F, B10, NhatKy_ViPham!H:H, "L02")</f>
        <v>0</v>
      </c>
      <c r="H10" s="6">
        <f>SUMIFS(NhatKy_ViPham!K:K, NhatKy_ViPham!E:E, "10_Toan_B", NhatKy_ViPham!F:F, B10, NhatKy_ViPham!H:H, "L03")</f>
        <v>0</v>
      </c>
      <c r="I10" s="6">
        <f>SUMIFS(NhatKy_ViPham!K:K, NhatKy_ViPham!E:E, "10_Toan_B", NhatKy_ViPham!F:F, B10, NhatKy_ViPham!H:H, "L04")</f>
        <v>0</v>
      </c>
      <c r="J10" s="6">
        <f>SUMIFS(NhatKy_ViPham!K:K, NhatKy_ViPham!E:E, "10_Toan_B", NhatKy_ViPham!F:F, B10, NhatKy_ViPham!H:H, "L05")</f>
        <v>0</v>
      </c>
      <c r="K10" s="6">
        <f>SUMIFS(NhatKy_ViPham!K:K, NhatKy_ViPham!E:E, "10_Toan_B", NhatKy_ViPham!F:F, B10, NhatKy_ViPham!H:H, "L06")</f>
        <v>0</v>
      </c>
      <c r="L10" s="6">
        <f>SUMIFS(NhatKy_ViPham!K:K, NhatKy_ViPham!E:E, "10_Toan_B", NhatKy_ViPham!F:F, B10, NhatKy_ViPham!H:H, "L07")</f>
        <v>0</v>
      </c>
      <c r="M10" s="6">
        <f>SUMIFS(NhatKy_ViPham!K:K, NhatKy_ViPham!E:E, "10_Toan_B", NhatKy_ViPham!F:F, B10, NhatKy_ViPham!H:H, "L08")</f>
        <v>0</v>
      </c>
      <c r="N10" s="6">
        <f>SUMIFS(NhatKy_ViPham!K:K, NhatKy_ViPham!E:E, "10_Toan_B", NhatKy_ViPham!F:F, B10, NhatKy_ViPham!H:H, "L09")</f>
        <v>0</v>
      </c>
      <c r="O10" s="6">
        <f>SUMIFS(NhatKy_ViPham!K:K, NhatKy_ViPham!E:E, "10_Toan_B", NhatKy_ViPham!F:F, B10, NhatKy_ViPham!H:H, "L10")</f>
        <v>0</v>
      </c>
      <c r="P10" s="12">
        <f>SUMIFS(NhatKy_ViPham!J:J, NhatKy_ViPham!E:E, "10_Toan_B", NhatKy_ViPham!F:F, B10)</f>
        <v>0</v>
      </c>
      <c r="Q10" s="13">
        <f>SUMIFS(NhatKy_ViPham!K:K, NhatKy_ViPham!E:E, "10_Toan_B", NhatKy_ViPham!F:F, B10)</f>
        <v>0</v>
      </c>
      <c r="R10" s="6">
        <f>100 + SUMIFS(NhatKy_ViPham!J:J, NhatKy_ViPham!E:E, "10_Toan_B", NhatKy_ViPham!F:F, B10, NhatKy_ViPham!C:C, "T1") - SUMIFS(NhatKy_ViPham!K:K, NhatKy_ViPham!E:E, "10_Toan_B", NhatKy_ViPham!F:F, B10, NhatKy_ViPham!C:C, "T1")</f>
        <v>100</v>
      </c>
      <c r="S10" s="6">
        <f>100 + SUMIFS(NhatKy_ViPham!J:J, NhatKy_ViPham!E:E, "10_Toan_B", NhatKy_ViPham!F:F, B10, NhatKy_ViPham!C:C, "T2") - SUMIFS(NhatKy_ViPham!K:K, NhatKy_ViPham!E:E, "10_Toan_B", NhatKy_ViPham!F:F, B10, NhatKy_ViPham!C:C, "T2")</f>
        <v>100</v>
      </c>
      <c r="T10" s="6">
        <f>100 + SUMIFS(NhatKy_ViPham!J:J, NhatKy_ViPham!E:E, "10_Toan_B", NhatKy_ViPham!F:F, B10, NhatKy_ViPham!C:C, "T3") - SUMIFS(NhatKy_ViPham!K:K, NhatKy_ViPham!E:E, "10_Toan_B", NhatKy_ViPham!F:F, B10, NhatKy_ViPham!C:C, "T3")</f>
        <v>100</v>
      </c>
      <c r="U10" s="6">
        <f>100 + SUMIFS(NhatKy_ViPham!J:J, NhatKy_ViPham!E:E, "10_Toan_B", NhatKy_ViPham!F:F, B10, NhatKy_ViPham!C:C, "T4") - SUMIFS(NhatKy_ViPham!K:K, NhatKy_ViPham!E:E, "10_Toan_B", NhatKy_ViPham!F:F, B10, NhatKy_ViPham!C:C, "T4")</f>
        <v>100</v>
      </c>
      <c r="V10" s="6">
        <f>100 + SUMIFS(NhatKy_ViPham!J:J, NhatKy_ViPham!E:E, "10_Toan_B", NhatKy_ViPham!F:F, B10, NhatKy_ViPham!C:C, "T5") - SUMIFS(NhatKy_ViPham!K:K, NhatKy_ViPham!E:E, "10_Toan_B", NhatKy_ViPham!F:F, B10, NhatKy_ViPham!C:C, "T5")</f>
        <v>100</v>
      </c>
      <c r="W10" s="6">
        <f>100 + SUMIFS(NhatKy_ViPham!J:J, NhatKy_ViPham!E:E, "10_Toan_B", NhatKy_ViPham!F:F, B10, NhatKy_ViPham!C:C, "T6") - SUMIFS(NhatKy_ViPham!K:K, NhatKy_ViPham!E:E, "10_Toan_B", NhatKy_ViPham!F:F, B10, NhatKy_ViPham!C:C, "T6")</f>
        <v>100</v>
      </c>
      <c r="X10" s="6">
        <f>100 + SUMIFS(NhatKy_ViPham!J:J, NhatKy_ViPham!E:E, "10_Toan_B", NhatKy_ViPham!F:F, B10, NhatKy_ViPham!C:C, "T7") - SUMIFS(NhatKy_ViPham!K:K, NhatKy_ViPham!E:E, "10_Toan_B", NhatKy_ViPham!F:F, B10, NhatKy_ViPham!C:C, "T7")</f>
        <v>100</v>
      </c>
      <c r="Y10" s="6">
        <f>100 + SUMIFS(NhatKy_ViPham!J:J, NhatKy_ViPham!E:E, "10_Toan_B", NhatKy_ViPham!F:F, B10, NhatKy_ViPham!C:C, "T8") - SUMIFS(NhatKy_ViPham!K:K, NhatKy_ViPham!E:E, "10_Toan_B", NhatKy_ViPham!F:F, B10, NhatKy_ViPham!C:C, "T8")</f>
        <v>100</v>
      </c>
      <c r="Z10" s="6">
        <f>100 + SUMIFS(NhatKy_ViPham!J:J, NhatKy_ViPham!E:E, "10_Toan_B", NhatKy_ViPham!F:F, B10, NhatKy_ViPham!C:C, "T9") - SUMIFS(NhatKy_ViPham!K:K, NhatKy_ViPham!E:E, "10_Toan_B", NhatKy_ViPham!F:F, B10, NhatKy_ViPham!C:C, "T9")</f>
        <v>100</v>
      </c>
      <c r="AA10" s="6">
        <f>100 + SUMIFS(NhatKy_ViPham!J:J, NhatKy_ViPham!E:E, "10_Toan_B", NhatKy_ViPham!F:F, B10, NhatKy_ViPham!C:C, "T10") - SUMIFS(NhatKy_ViPham!K:K, NhatKy_ViPham!E:E, "10_Toan_B", NhatKy_ViPham!F:F, B10, NhatKy_ViPham!C:C, "T10")</f>
        <v>100</v>
      </c>
      <c r="AB10" s="6">
        <f>100 + SUMIFS(NhatKy_ViPham!J:J, NhatKy_ViPham!E:E, "10_Toan_B", NhatKy_ViPham!F:F, B10, NhatKy_ViPham!C:C, "T11") - SUMIFS(NhatKy_ViPham!K:K, NhatKy_ViPham!E:E, "10_Toan_B", NhatKy_ViPham!F:F, B10, NhatKy_ViPham!C:C, "T11")</f>
        <v>100</v>
      </c>
      <c r="AC10" s="6">
        <f>100 + SUMIFS(NhatKy_ViPham!J:J, NhatKy_ViPham!E:E, "10_Toan_B", NhatKy_ViPham!F:F, B10, NhatKy_ViPham!C:C, "T12") - SUMIFS(NhatKy_ViPham!K:K, NhatKy_ViPham!E:E, "10_Toan_B", NhatKy_ViPham!F:F, B10, NhatKy_ViPham!C:C, "T12")</f>
        <v>100</v>
      </c>
      <c r="AD10" s="6">
        <f>100 + SUMIFS(NhatKy_ViPham!J:J, NhatKy_ViPham!E:E, "10_Toan_B", NhatKy_ViPham!F:F, B10, NhatKy_ViPham!C:C, "T13") - SUMIFS(NhatKy_ViPham!K:K, NhatKy_ViPham!E:E, "10_Toan_B", NhatKy_ViPham!F:F, B10, NhatKy_ViPham!C:C, "T13")</f>
        <v>100</v>
      </c>
      <c r="AE10" s="6">
        <f>100 + SUMIFS(NhatKy_ViPham!J:J, NhatKy_ViPham!E:E, "10_Toan_B", NhatKy_ViPham!F:F, B10, NhatKy_ViPham!C:C, "T14") - SUMIFS(NhatKy_ViPham!K:K, NhatKy_ViPham!E:E, "10_Toan_B", NhatKy_ViPham!F:F, B10, NhatKy_ViPham!C:C, "T14")</f>
        <v>100</v>
      </c>
      <c r="AF10" s="6">
        <f>100 + SUMIFS(NhatKy_ViPham!J:J, NhatKy_ViPham!E:E, "10_Toan_B", NhatKy_ViPham!F:F, B10, NhatKy_ViPham!C:C, "T15") - SUMIFS(NhatKy_ViPham!K:K, NhatKy_ViPham!E:E, "10_Toan_B", NhatKy_ViPham!F:F, B10, NhatKy_ViPham!C:C, "T15")</f>
        <v>100</v>
      </c>
      <c r="AG10" s="6">
        <f>100 + SUMIFS(NhatKy_ViPham!J:J, NhatKy_ViPham!E:E, "10_Toan_B", NhatKy_ViPham!F:F, B10, NhatKy_ViPham!C:C, "T16") - SUMIFS(NhatKy_ViPham!K:K, NhatKy_ViPham!E:E, "10_Toan_B", NhatKy_ViPham!F:F, B10, NhatKy_ViPham!C:C, "T16")</f>
        <v>100</v>
      </c>
      <c r="AH10" s="6">
        <f>100 + SUMIFS(NhatKy_ViPham!J:J, NhatKy_ViPham!E:E, "10_Toan_B", NhatKy_ViPham!F:F, B10, NhatKy_ViPham!C:C, "T17") - SUMIFS(NhatKy_ViPham!K:K, NhatKy_ViPham!E:E, "10_Toan_B", NhatKy_ViPham!F:F, B10, NhatKy_ViPham!C:C, "T17")</f>
        <v>100</v>
      </c>
      <c r="AI10" s="6">
        <f>100 + SUMIFS(NhatKy_ViPham!J:J, NhatKy_ViPham!E:E, "10_Toan_B", NhatKy_ViPham!F:F, B10, NhatKy_ViPham!C:C, "T18") - SUMIFS(NhatKy_ViPham!K:K, NhatKy_ViPham!E:E, "10_Toan_B", NhatKy_ViPham!F:F, B10, NhatKy_ViPham!C:C, "T18")</f>
        <v>100</v>
      </c>
      <c r="AJ10" s="6">
        <f>100 + SUMIFS(NhatKy_ViPham!J:J, NhatKy_ViPham!E:E, "10_Toan_B", NhatKy_ViPham!F:F, B10, NhatKy_ViPham!C:C, "T19") - SUMIFS(NhatKy_ViPham!K:K, NhatKy_ViPham!E:E, "10_Toan_B", NhatKy_ViPham!F:F, B10, NhatKy_ViPham!C:C, "T19")</f>
        <v>100</v>
      </c>
      <c r="AK10" s="6">
        <f>100 + SUMIFS(NhatKy_ViPham!J:J, NhatKy_ViPham!E:E, "10_Toan_B", NhatKy_ViPham!F:F, B10, NhatKy_ViPham!C:C, "T20") - SUMIFS(NhatKy_ViPham!K:K, NhatKy_ViPham!E:E, "10_Toan_B", NhatKy_ViPham!F:F, B10, NhatKy_ViPham!C:C, "T20")</f>
        <v>100</v>
      </c>
      <c r="AL10" s="6">
        <f>100 + SUMIFS(NhatKy_ViPham!J:J, NhatKy_ViPham!E:E, "10_Toan_B", NhatKy_ViPham!F:F, B10, NhatKy_ViPham!C:C, "T21") - SUMIFS(NhatKy_ViPham!K:K, NhatKy_ViPham!E:E, "10_Toan_B", NhatKy_ViPham!F:F, B10, NhatKy_ViPham!C:C, "T21")</f>
        <v>100</v>
      </c>
      <c r="AM10" s="6">
        <f>100 + SUMIFS(NhatKy_ViPham!J:J, NhatKy_ViPham!E:E, "10_Toan_B", NhatKy_ViPham!F:F, B10, NhatKy_ViPham!C:C, "T22") - SUMIFS(NhatKy_ViPham!K:K, NhatKy_ViPham!E:E, "10_Toan_B", NhatKy_ViPham!F:F, B10, NhatKy_ViPham!C:C, "T22")</f>
        <v>100</v>
      </c>
      <c r="AN10" s="6">
        <f>100 + SUMIFS(NhatKy_ViPham!J:J, NhatKy_ViPham!E:E, "10_Toan_B", NhatKy_ViPham!F:F, B10, NhatKy_ViPham!C:C, "T23") - SUMIFS(NhatKy_ViPham!K:K, NhatKy_ViPham!E:E, "10_Toan_B", NhatKy_ViPham!F:F, B10, NhatKy_ViPham!C:C, "T23")</f>
        <v>100</v>
      </c>
      <c r="AO10" s="6">
        <f>100 + SUMIFS(NhatKy_ViPham!J:J, NhatKy_ViPham!E:E, "10_Toan_B", NhatKy_ViPham!F:F, B10, NhatKy_ViPham!C:C, "T24") - SUMIFS(NhatKy_ViPham!K:K, NhatKy_ViPham!E:E, "10_Toan_B", NhatKy_ViPham!F:F, B10, NhatKy_ViPham!C:C, "T24")</f>
        <v>100</v>
      </c>
      <c r="AP10" s="6">
        <f>100 + SUMIFS(NhatKy_ViPham!J:J, NhatKy_ViPham!E:E, "10_Toan_B", NhatKy_ViPham!F:F, B10, NhatKy_ViPham!C:C, "T25") - SUMIFS(NhatKy_ViPham!K:K, NhatKy_ViPham!E:E, "10_Toan_B", NhatKy_ViPham!F:F, B10, NhatKy_ViPham!C:C, "T25")</f>
        <v>100</v>
      </c>
      <c r="AQ10" s="6">
        <f>100 + SUMIFS(NhatKy_ViPham!J:J, NhatKy_ViPham!E:E, "10_Toan_B", NhatKy_ViPham!F:F, B10, NhatKy_ViPham!C:C, "T26") - SUMIFS(NhatKy_ViPham!K:K, NhatKy_ViPham!E:E, "10_Toan_B", NhatKy_ViPham!F:F, B10, NhatKy_ViPham!C:C, "T26")</f>
        <v>100</v>
      </c>
      <c r="AR10" s="6">
        <f>100 + SUMIFS(NhatKy_ViPham!J:J, NhatKy_ViPham!E:E, "10_Toan_B", NhatKy_ViPham!F:F, B10, NhatKy_ViPham!C:C, "T27") - SUMIFS(NhatKy_ViPham!K:K, NhatKy_ViPham!E:E, "10_Toan_B", NhatKy_ViPham!F:F, B10, NhatKy_ViPham!C:C, "T27")</f>
        <v>100</v>
      </c>
      <c r="AS10" s="6">
        <f>100 + SUMIFS(NhatKy_ViPham!J:J, NhatKy_ViPham!E:E, "10_Toan_B", NhatKy_ViPham!F:F, B10, NhatKy_ViPham!C:C, "T28") - SUMIFS(NhatKy_ViPham!K:K, NhatKy_ViPham!E:E, "10_Toan_B", NhatKy_ViPham!F:F, B10, NhatKy_ViPham!C:C, "T28")</f>
        <v>100</v>
      </c>
      <c r="AT10" s="6">
        <f>100 + SUMIFS(NhatKy_ViPham!J:J, NhatKy_ViPham!E:E, "10_Toan_B", NhatKy_ViPham!F:F, B10, NhatKy_ViPham!C:C, "T29") - SUMIFS(NhatKy_ViPham!K:K, NhatKy_ViPham!E:E, "10_Toan_B", NhatKy_ViPham!F:F, B10, NhatKy_ViPham!C:C, "T29")</f>
        <v>100</v>
      </c>
      <c r="AU10" s="6">
        <f>100 + SUMIFS(NhatKy_ViPham!J:J, NhatKy_ViPham!E:E, "10_Toan_B", NhatKy_ViPham!F:F, B10, NhatKy_ViPham!C:C, "T30") - SUMIFS(NhatKy_ViPham!K:K, NhatKy_ViPham!E:E, "10_Toan_B", NhatKy_ViPham!F:F, B10, NhatKy_ViPham!C:C, "T30")</f>
        <v>100</v>
      </c>
      <c r="AV10" s="6">
        <f>100 + SUMIFS(NhatKy_ViPham!J:J, NhatKy_ViPham!E:E, "10_Toan_B", NhatKy_ViPham!F:F, B10, NhatKy_ViPham!C:C, "T31") - SUMIFS(NhatKy_ViPham!K:K, NhatKy_ViPham!E:E, "10_Toan_B", NhatKy_ViPham!F:F, B10, NhatKy_ViPham!C:C, "T31")</f>
        <v>100</v>
      </c>
      <c r="AW10" s="6">
        <f>100 + SUMIFS(NhatKy_ViPham!J:J, NhatKy_ViPham!E:E, "10_Toan_B", NhatKy_ViPham!F:F, B10, NhatKy_ViPham!C:C, "T32") - SUMIFS(NhatKy_ViPham!K:K, NhatKy_ViPham!E:E, "10_Toan_B", NhatKy_ViPham!F:F, B10, NhatKy_ViPham!C:C, "T32")</f>
        <v>100</v>
      </c>
      <c r="AX10" s="6">
        <f>100 + SUMIFS(NhatKy_ViPham!J:J, NhatKy_ViPham!E:E, "10_Toan_B", NhatKy_ViPham!F:F, B10, NhatKy_ViPham!C:C, "T33") - SUMIFS(NhatKy_ViPham!K:K, NhatKy_ViPham!E:E, "10_Toan_B", NhatKy_ViPham!F:F, B10, NhatKy_ViPham!C:C, "T33")</f>
        <v>100</v>
      </c>
      <c r="AY10" s="6">
        <f>100 + SUMIFS(NhatKy_ViPham!J:J, NhatKy_ViPham!E:E, "10_Toan_B", NhatKy_ViPham!F:F, B10, NhatKy_ViPham!C:C, "T34") - SUMIFS(NhatKy_ViPham!K:K, NhatKy_ViPham!E:E, "10_Toan_B", NhatKy_ViPham!F:F, B10, NhatKy_ViPham!C:C, "T34")</f>
        <v>100</v>
      </c>
      <c r="AZ10" s="6">
        <f>100 + SUMIFS(NhatKy_ViPham!J:J, NhatKy_ViPham!E:E, "10_Toan_B", NhatKy_ViPham!F:F, B10, NhatKy_ViPham!C:C, "T35") - SUMIFS(NhatKy_ViPham!K:K, NhatKy_ViPham!E:E, "10_Toan_B", NhatKy_ViPham!F:F, B10, NhatKy_ViPham!C:C, "T35")</f>
        <v>100</v>
      </c>
      <c r="BA10" s="12">
        <f t="shared" si="0"/>
        <v>100</v>
      </c>
      <c r="BB10" s="11" t="s">
        <v>430</v>
      </c>
      <c r="BC10" s="16" t="str">
        <f t="shared" si="1"/>
        <v>Tốt</v>
      </c>
      <c r="BD10" s="15" t="str">
        <f t="shared" si="2"/>
        <v>🟢 BÌNH THƯỜNG</v>
      </c>
    </row>
    <row r="11" spans="1:56" x14ac:dyDescent="0.25">
      <c r="A11" s="4">
        <v>3</v>
      </c>
      <c r="B11" s="10" t="s">
        <v>503</v>
      </c>
      <c r="C11" s="4" t="s">
        <v>504</v>
      </c>
      <c r="D11" s="4" t="s">
        <v>429</v>
      </c>
      <c r="E11" s="11" t="s">
        <v>430</v>
      </c>
      <c r="F11" s="7">
        <f>SUMIFS(NhatKy_ViPham!K:K, NhatKy_ViPham!E:E, "10_Toan_B", NhatKy_ViPham!F:F, B11, NhatKy_ViPham!H:H, "L01")</f>
        <v>0</v>
      </c>
      <c r="G11" s="7">
        <f>SUMIFS(NhatKy_ViPham!K:K, NhatKy_ViPham!E:E, "10_Toan_B", NhatKy_ViPham!F:F, B11, NhatKy_ViPham!H:H, "L02")</f>
        <v>0</v>
      </c>
      <c r="H11" s="7">
        <f>SUMIFS(NhatKy_ViPham!K:K, NhatKy_ViPham!E:E, "10_Toan_B", NhatKy_ViPham!F:F, B11, NhatKy_ViPham!H:H, "L03")</f>
        <v>0</v>
      </c>
      <c r="I11" s="7">
        <f>SUMIFS(NhatKy_ViPham!K:K, NhatKy_ViPham!E:E, "10_Toan_B", NhatKy_ViPham!F:F, B11, NhatKy_ViPham!H:H, "L04")</f>
        <v>0</v>
      </c>
      <c r="J11" s="7">
        <f>SUMIFS(NhatKy_ViPham!K:K, NhatKy_ViPham!E:E, "10_Toan_B", NhatKy_ViPham!F:F, B11, NhatKy_ViPham!H:H, "L05")</f>
        <v>0</v>
      </c>
      <c r="K11" s="7">
        <f>SUMIFS(NhatKy_ViPham!K:K, NhatKy_ViPham!E:E, "10_Toan_B", NhatKy_ViPham!F:F, B11, NhatKy_ViPham!H:H, "L06")</f>
        <v>0</v>
      </c>
      <c r="L11" s="7">
        <f>SUMIFS(NhatKy_ViPham!K:K, NhatKy_ViPham!E:E, "10_Toan_B", NhatKy_ViPham!F:F, B11, NhatKy_ViPham!H:H, "L07")</f>
        <v>0</v>
      </c>
      <c r="M11" s="7">
        <f>SUMIFS(NhatKy_ViPham!K:K, NhatKy_ViPham!E:E, "10_Toan_B", NhatKy_ViPham!F:F, B11, NhatKy_ViPham!H:H, "L08")</f>
        <v>0</v>
      </c>
      <c r="N11" s="7">
        <f>SUMIFS(NhatKy_ViPham!K:K, NhatKy_ViPham!E:E, "10_Toan_B", NhatKy_ViPham!F:F, B11, NhatKy_ViPham!H:H, "L09")</f>
        <v>0</v>
      </c>
      <c r="O11" s="7">
        <f>SUMIFS(NhatKy_ViPham!K:K, NhatKy_ViPham!E:E, "10_Toan_B", NhatKy_ViPham!F:F, B11, NhatKy_ViPham!H:H, "L10")</f>
        <v>0</v>
      </c>
      <c r="P11" s="12">
        <f>SUMIFS(NhatKy_ViPham!J:J, NhatKy_ViPham!E:E, "10_Toan_B", NhatKy_ViPham!F:F, B11)</f>
        <v>0</v>
      </c>
      <c r="Q11" s="13">
        <f>SUMIFS(NhatKy_ViPham!K:K, NhatKy_ViPham!E:E, "10_Toan_B", NhatKy_ViPham!F:F, B11)</f>
        <v>0</v>
      </c>
      <c r="R11" s="7">
        <f>100 + SUMIFS(NhatKy_ViPham!J:J, NhatKy_ViPham!E:E, "10_Toan_B", NhatKy_ViPham!F:F, B11, NhatKy_ViPham!C:C, "T1") - SUMIFS(NhatKy_ViPham!K:K, NhatKy_ViPham!E:E, "10_Toan_B", NhatKy_ViPham!F:F, B11, NhatKy_ViPham!C:C, "T1")</f>
        <v>100</v>
      </c>
      <c r="S11" s="7">
        <f>100 + SUMIFS(NhatKy_ViPham!J:J, NhatKy_ViPham!E:E, "10_Toan_B", NhatKy_ViPham!F:F, B11, NhatKy_ViPham!C:C, "T2") - SUMIFS(NhatKy_ViPham!K:K, NhatKy_ViPham!E:E, "10_Toan_B", NhatKy_ViPham!F:F, B11, NhatKy_ViPham!C:C, "T2")</f>
        <v>100</v>
      </c>
      <c r="T11" s="7">
        <f>100 + SUMIFS(NhatKy_ViPham!J:J, NhatKy_ViPham!E:E, "10_Toan_B", NhatKy_ViPham!F:F, B11, NhatKy_ViPham!C:C, "T3") - SUMIFS(NhatKy_ViPham!K:K, NhatKy_ViPham!E:E, "10_Toan_B", NhatKy_ViPham!F:F, B11, NhatKy_ViPham!C:C, "T3")</f>
        <v>100</v>
      </c>
      <c r="U11" s="7">
        <f>100 + SUMIFS(NhatKy_ViPham!J:J, NhatKy_ViPham!E:E, "10_Toan_B", NhatKy_ViPham!F:F, B11, NhatKy_ViPham!C:C, "T4") - SUMIFS(NhatKy_ViPham!K:K, NhatKy_ViPham!E:E, "10_Toan_B", NhatKy_ViPham!F:F, B11, NhatKy_ViPham!C:C, "T4")</f>
        <v>100</v>
      </c>
      <c r="V11" s="7">
        <f>100 + SUMIFS(NhatKy_ViPham!J:J, NhatKy_ViPham!E:E, "10_Toan_B", NhatKy_ViPham!F:F, B11, NhatKy_ViPham!C:C, "T5") - SUMIFS(NhatKy_ViPham!K:K, NhatKy_ViPham!E:E, "10_Toan_B", NhatKy_ViPham!F:F, B11, NhatKy_ViPham!C:C, "T5")</f>
        <v>100</v>
      </c>
      <c r="W11" s="7">
        <f>100 + SUMIFS(NhatKy_ViPham!J:J, NhatKy_ViPham!E:E, "10_Toan_B", NhatKy_ViPham!F:F, B11, NhatKy_ViPham!C:C, "T6") - SUMIFS(NhatKy_ViPham!K:K, NhatKy_ViPham!E:E, "10_Toan_B", NhatKy_ViPham!F:F, B11, NhatKy_ViPham!C:C, "T6")</f>
        <v>100</v>
      </c>
      <c r="X11" s="7">
        <f>100 + SUMIFS(NhatKy_ViPham!J:J, NhatKy_ViPham!E:E, "10_Toan_B", NhatKy_ViPham!F:F, B11, NhatKy_ViPham!C:C, "T7") - SUMIFS(NhatKy_ViPham!K:K, NhatKy_ViPham!E:E, "10_Toan_B", NhatKy_ViPham!F:F, B11, NhatKy_ViPham!C:C, "T7")</f>
        <v>100</v>
      </c>
      <c r="Y11" s="7">
        <f>100 + SUMIFS(NhatKy_ViPham!J:J, NhatKy_ViPham!E:E, "10_Toan_B", NhatKy_ViPham!F:F, B11, NhatKy_ViPham!C:C, "T8") - SUMIFS(NhatKy_ViPham!K:K, NhatKy_ViPham!E:E, "10_Toan_B", NhatKy_ViPham!F:F, B11, NhatKy_ViPham!C:C, "T8")</f>
        <v>100</v>
      </c>
      <c r="Z11" s="7">
        <f>100 + SUMIFS(NhatKy_ViPham!J:J, NhatKy_ViPham!E:E, "10_Toan_B", NhatKy_ViPham!F:F, B11, NhatKy_ViPham!C:C, "T9") - SUMIFS(NhatKy_ViPham!K:K, NhatKy_ViPham!E:E, "10_Toan_B", NhatKy_ViPham!F:F, B11, NhatKy_ViPham!C:C, "T9")</f>
        <v>100</v>
      </c>
      <c r="AA11" s="7">
        <f>100 + SUMIFS(NhatKy_ViPham!J:J, NhatKy_ViPham!E:E, "10_Toan_B", NhatKy_ViPham!F:F, B11, NhatKy_ViPham!C:C, "T10") - SUMIFS(NhatKy_ViPham!K:K, NhatKy_ViPham!E:E, "10_Toan_B", NhatKy_ViPham!F:F, B11, NhatKy_ViPham!C:C, "T10")</f>
        <v>100</v>
      </c>
      <c r="AB11" s="7">
        <f>100 + SUMIFS(NhatKy_ViPham!J:J, NhatKy_ViPham!E:E, "10_Toan_B", NhatKy_ViPham!F:F, B11, NhatKy_ViPham!C:C, "T11") - SUMIFS(NhatKy_ViPham!K:K, NhatKy_ViPham!E:E, "10_Toan_B", NhatKy_ViPham!F:F, B11, NhatKy_ViPham!C:C, "T11")</f>
        <v>100</v>
      </c>
      <c r="AC11" s="7">
        <f>100 + SUMIFS(NhatKy_ViPham!J:J, NhatKy_ViPham!E:E, "10_Toan_B", NhatKy_ViPham!F:F, B11, NhatKy_ViPham!C:C, "T12") - SUMIFS(NhatKy_ViPham!K:K, NhatKy_ViPham!E:E, "10_Toan_B", NhatKy_ViPham!F:F, B11, NhatKy_ViPham!C:C, "T12")</f>
        <v>100</v>
      </c>
      <c r="AD11" s="7">
        <f>100 + SUMIFS(NhatKy_ViPham!J:J, NhatKy_ViPham!E:E, "10_Toan_B", NhatKy_ViPham!F:F, B11, NhatKy_ViPham!C:C, "T13") - SUMIFS(NhatKy_ViPham!K:K, NhatKy_ViPham!E:E, "10_Toan_B", NhatKy_ViPham!F:F, B11, NhatKy_ViPham!C:C, "T13")</f>
        <v>100</v>
      </c>
      <c r="AE11" s="7">
        <f>100 + SUMIFS(NhatKy_ViPham!J:J, NhatKy_ViPham!E:E, "10_Toan_B", NhatKy_ViPham!F:F, B11, NhatKy_ViPham!C:C, "T14") - SUMIFS(NhatKy_ViPham!K:K, NhatKy_ViPham!E:E, "10_Toan_B", NhatKy_ViPham!F:F, B11, NhatKy_ViPham!C:C, "T14")</f>
        <v>100</v>
      </c>
      <c r="AF11" s="7">
        <f>100 + SUMIFS(NhatKy_ViPham!J:J, NhatKy_ViPham!E:E, "10_Toan_B", NhatKy_ViPham!F:F, B11, NhatKy_ViPham!C:C, "T15") - SUMIFS(NhatKy_ViPham!K:K, NhatKy_ViPham!E:E, "10_Toan_B", NhatKy_ViPham!F:F, B11, NhatKy_ViPham!C:C, "T15")</f>
        <v>100</v>
      </c>
      <c r="AG11" s="7">
        <f>100 + SUMIFS(NhatKy_ViPham!J:J, NhatKy_ViPham!E:E, "10_Toan_B", NhatKy_ViPham!F:F, B11, NhatKy_ViPham!C:C, "T16") - SUMIFS(NhatKy_ViPham!K:K, NhatKy_ViPham!E:E, "10_Toan_B", NhatKy_ViPham!F:F, B11, NhatKy_ViPham!C:C, "T16")</f>
        <v>100</v>
      </c>
      <c r="AH11" s="7">
        <f>100 + SUMIFS(NhatKy_ViPham!J:J, NhatKy_ViPham!E:E, "10_Toan_B", NhatKy_ViPham!F:F, B11, NhatKy_ViPham!C:C, "T17") - SUMIFS(NhatKy_ViPham!K:K, NhatKy_ViPham!E:E, "10_Toan_B", NhatKy_ViPham!F:F, B11, NhatKy_ViPham!C:C, "T17")</f>
        <v>100</v>
      </c>
      <c r="AI11" s="7">
        <f>100 + SUMIFS(NhatKy_ViPham!J:J, NhatKy_ViPham!E:E, "10_Toan_B", NhatKy_ViPham!F:F, B11, NhatKy_ViPham!C:C, "T18") - SUMIFS(NhatKy_ViPham!K:K, NhatKy_ViPham!E:E, "10_Toan_B", NhatKy_ViPham!F:F, B11, NhatKy_ViPham!C:C, "T18")</f>
        <v>100</v>
      </c>
      <c r="AJ11" s="7">
        <f>100 + SUMIFS(NhatKy_ViPham!J:J, NhatKy_ViPham!E:E, "10_Toan_B", NhatKy_ViPham!F:F, B11, NhatKy_ViPham!C:C, "T19") - SUMIFS(NhatKy_ViPham!K:K, NhatKy_ViPham!E:E, "10_Toan_B", NhatKy_ViPham!F:F, B11, NhatKy_ViPham!C:C, "T19")</f>
        <v>100</v>
      </c>
      <c r="AK11" s="7">
        <f>100 + SUMIFS(NhatKy_ViPham!J:J, NhatKy_ViPham!E:E, "10_Toan_B", NhatKy_ViPham!F:F, B11, NhatKy_ViPham!C:C, "T20") - SUMIFS(NhatKy_ViPham!K:K, NhatKy_ViPham!E:E, "10_Toan_B", NhatKy_ViPham!F:F, B11, NhatKy_ViPham!C:C, "T20")</f>
        <v>100</v>
      </c>
      <c r="AL11" s="7">
        <f>100 + SUMIFS(NhatKy_ViPham!J:J, NhatKy_ViPham!E:E, "10_Toan_B", NhatKy_ViPham!F:F, B11, NhatKy_ViPham!C:C, "T21") - SUMIFS(NhatKy_ViPham!K:K, NhatKy_ViPham!E:E, "10_Toan_B", NhatKy_ViPham!F:F, B11, NhatKy_ViPham!C:C, "T21")</f>
        <v>100</v>
      </c>
      <c r="AM11" s="7">
        <f>100 + SUMIFS(NhatKy_ViPham!J:J, NhatKy_ViPham!E:E, "10_Toan_B", NhatKy_ViPham!F:F, B11, NhatKy_ViPham!C:C, "T22") - SUMIFS(NhatKy_ViPham!K:K, NhatKy_ViPham!E:E, "10_Toan_B", NhatKy_ViPham!F:F, B11, NhatKy_ViPham!C:C, "T22")</f>
        <v>100</v>
      </c>
      <c r="AN11" s="7">
        <f>100 + SUMIFS(NhatKy_ViPham!J:J, NhatKy_ViPham!E:E, "10_Toan_B", NhatKy_ViPham!F:F, B11, NhatKy_ViPham!C:C, "T23") - SUMIFS(NhatKy_ViPham!K:K, NhatKy_ViPham!E:E, "10_Toan_B", NhatKy_ViPham!F:F, B11, NhatKy_ViPham!C:C, "T23")</f>
        <v>100</v>
      </c>
      <c r="AO11" s="7">
        <f>100 + SUMIFS(NhatKy_ViPham!J:J, NhatKy_ViPham!E:E, "10_Toan_B", NhatKy_ViPham!F:F, B11, NhatKy_ViPham!C:C, "T24") - SUMIFS(NhatKy_ViPham!K:K, NhatKy_ViPham!E:E, "10_Toan_B", NhatKy_ViPham!F:F, B11, NhatKy_ViPham!C:C, "T24")</f>
        <v>100</v>
      </c>
      <c r="AP11" s="7">
        <f>100 + SUMIFS(NhatKy_ViPham!J:J, NhatKy_ViPham!E:E, "10_Toan_B", NhatKy_ViPham!F:F, B11, NhatKy_ViPham!C:C, "T25") - SUMIFS(NhatKy_ViPham!K:K, NhatKy_ViPham!E:E, "10_Toan_B", NhatKy_ViPham!F:F, B11, NhatKy_ViPham!C:C, "T25")</f>
        <v>100</v>
      </c>
      <c r="AQ11" s="7">
        <f>100 + SUMIFS(NhatKy_ViPham!J:J, NhatKy_ViPham!E:E, "10_Toan_B", NhatKy_ViPham!F:F, B11, NhatKy_ViPham!C:C, "T26") - SUMIFS(NhatKy_ViPham!K:K, NhatKy_ViPham!E:E, "10_Toan_B", NhatKy_ViPham!F:F, B11, NhatKy_ViPham!C:C, "T26")</f>
        <v>100</v>
      </c>
      <c r="AR11" s="7">
        <f>100 + SUMIFS(NhatKy_ViPham!J:J, NhatKy_ViPham!E:E, "10_Toan_B", NhatKy_ViPham!F:F, B11, NhatKy_ViPham!C:C, "T27") - SUMIFS(NhatKy_ViPham!K:K, NhatKy_ViPham!E:E, "10_Toan_B", NhatKy_ViPham!F:F, B11, NhatKy_ViPham!C:C, "T27")</f>
        <v>100</v>
      </c>
      <c r="AS11" s="7">
        <f>100 + SUMIFS(NhatKy_ViPham!J:J, NhatKy_ViPham!E:E, "10_Toan_B", NhatKy_ViPham!F:F, B11, NhatKy_ViPham!C:C, "T28") - SUMIFS(NhatKy_ViPham!K:K, NhatKy_ViPham!E:E, "10_Toan_B", NhatKy_ViPham!F:F, B11, NhatKy_ViPham!C:C, "T28")</f>
        <v>100</v>
      </c>
      <c r="AT11" s="7">
        <f>100 + SUMIFS(NhatKy_ViPham!J:J, NhatKy_ViPham!E:E, "10_Toan_B", NhatKy_ViPham!F:F, B11, NhatKy_ViPham!C:C, "T29") - SUMIFS(NhatKy_ViPham!K:K, NhatKy_ViPham!E:E, "10_Toan_B", NhatKy_ViPham!F:F, B11, NhatKy_ViPham!C:C, "T29")</f>
        <v>100</v>
      </c>
      <c r="AU11" s="7">
        <f>100 + SUMIFS(NhatKy_ViPham!J:J, NhatKy_ViPham!E:E, "10_Toan_B", NhatKy_ViPham!F:F, B11, NhatKy_ViPham!C:C, "T30") - SUMIFS(NhatKy_ViPham!K:K, NhatKy_ViPham!E:E, "10_Toan_B", NhatKy_ViPham!F:F, B11, NhatKy_ViPham!C:C, "T30")</f>
        <v>100</v>
      </c>
      <c r="AV11" s="7">
        <f>100 + SUMIFS(NhatKy_ViPham!J:J, NhatKy_ViPham!E:E, "10_Toan_B", NhatKy_ViPham!F:F, B11, NhatKy_ViPham!C:C, "T31") - SUMIFS(NhatKy_ViPham!K:K, NhatKy_ViPham!E:E, "10_Toan_B", NhatKy_ViPham!F:F, B11, NhatKy_ViPham!C:C, "T31")</f>
        <v>100</v>
      </c>
      <c r="AW11" s="7">
        <f>100 + SUMIFS(NhatKy_ViPham!J:J, NhatKy_ViPham!E:E, "10_Toan_B", NhatKy_ViPham!F:F, B11, NhatKy_ViPham!C:C, "T32") - SUMIFS(NhatKy_ViPham!K:K, NhatKy_ViPham!E:E, "10_Toan_B", NhatKy_ViPham!F:F, B11, NhatKy_ViPham!C:C, "T32")</f>
        <v>100</v>
      </c>
      <c r="AX11" s="7">
        <f>100 + SUMIFS(NhatKy_ViPham!J:J, NhatKy_ViPham!E:E, "10_Toan_B", NhatKy_ViPham!F:F, B11, NhatKy_ViPham!C:C, "T33") - SUMIFS(NhatKy_ViPham!K:K, NhatKy_ViPham!E:E, "10_Toan_B", NhatKy_ViPham!F:F, B11, NhatKy_ViPham!C:C, "T33")</f>
        <v>100</v>
      </c>
      <c r="AY11" s="7">
        <f>100 + SUMIFS(NhatKy_ViPham!J:J, NhatKy_ViPham!E:E, "10_Toan_B", NhatKy_ViPham!F:F, B11, NhatKy_ViPham!C:C, "T34") - SUMIFS(NhatKy_ViPham!K:K, NhatKy_ViPham!E:E, "10_Toan_B", NhatKy_ViPham!F:F, B11, NhatKy_ViPham!C:C, "T34")</f>
        <v>100</v>
      </c>
      <c r="AZ11" s="7">
        <f>100 + SUMIFS(NhatKy_ViPham!J:J, NhatKy_ViPham!E:E, "10_Toan_B", NhatKy_ViPham!F:F, B11, NhatKy_ViPham!C:C, "T35") - SUMIFS(NhatKy_ViPham!K:K, NhatKy_ViPham!E:E, "10_Toan_B", NhatKy_ViPham!F:F, B11, NhatKy_ViPham!C:C, "T35")</f>
        <v>100</v>
      </c>
      <c r="BA11" s="12">
        <f t="shared" si="0"/>
        <v>100</v>
      </c>
      <c r="BB11" s="11" t="s">
        <v>430</v>
      </c>
      <c r="BC11" s="14" t="str">
        <f t="shared" si="1"/>
        <v>Tốt</v>
      </c>
      <c r="BD11" s="10" t="str">
        <f t="shared" si="2"/>
        <v>🟢 BÌNH THƯỜNG</v>
      </c>
    </row>
    <row r="12" spans="1:56" x14ac:dyDescent="0.25">
      <c r="A12" s="5">
        <v>4</v>
      </c>
      <c r="B12" s="15" t="s">
        <v>505</v>
      </c>
      <c r="C12" s="5" t="s">
        <v>506</v>
      </c>
      <c r="D12" s="5" t="s">
        <v>429</v>
      </c>
      <c r="E12" s="11" t="s">
        <v>430</v>
      </c>
      <c r="F12" s="6">
        <f>SUMIFS(NhatKy_ViPham!K:K, NhatKy_ViPham!E:E, "10_Toan_B", NhatKy_ViPham!F:F, B12, NhatKy_ViPham!H:H, "L01")</f>
        <v>0</v>
      </c>
      <c r="G12" s="6">
        <f>SUMIFS(NhatKy_ViPham!K:K, NhatKy_ViPham!E:E, "10_Toan_B", NhatKy_ViPham!F:F, B12, NhatKy_ViPham!H:H, "L02")</f>
        <v>0</v>
      </c>
      <c r="H12" s="6">
        <f>SUMIFS(NhatKy_ViPham!K:K, NhatKy_ViPham!E:E, "10_Toan_B", NhatKy_ViPham!F:F, B12, NhatKy_ViPham!H:H, "L03")</f>
        <v>0</v>
      </c>
      <c r="I12" s="6">
        <f>SUMIFS(NhatKy_ViPham!K:K, NhatKy_ViPham!E:E, "10_Toan_B", NhatKy_ViPham!F:F, B12, NhatKy_ViPham!H:H, "L04")</f>
        <v>0</v>
      </c>
      <c r="J12" s="6">
        <f>SUMIFS(NhatKy_ViPham!K:K, NhatKy_ViPham!E:E, "10_Toan_B", NhatKy_ViPham!F:F, B12, NhatKy_ViPham!H:H, "L05")</f>
        <v>0</v>
      </c>
      <c r="K12" s="6">
        <f>SUMIFS(NhatKy_ViPham!K:K, NhatKy_ViPham!E:E, "10_Toan_B", NhatKy_ViPham!F:F, B12, NhatKy_ViPham!H:H, "L06")</f>
        <v>0</v>
      </c>
      <c r="L12" s="6">
        <f>SUMIFS(NhatKy_ViPham!K:K, NhatKy_ViPham!E:E, "10_Toan_B", NhatKy_ViPham!F:F, B12, NhatKy_ViPham!H:H, "L07")</f>
        <v>0</v>
      </c>
      <c r="M12" s="6">
        <f>SUMIFS(NhatKy_ViPham!K:K, NhatKy_ViPham!E:E, "10_Toan_B", NhatKy_ViPham!F:F, B12, NhatKy_ViPham!H:H, "L08")</f>
        <v>0</v>
      </c>
      <c r="N12" s="6">
        <f>SUMIFS(NhatKy_ViPham!K:K, NhatKy_ViPham!E:E, "10_Toan_B", NhatKy_ViPham!F:F, B12, NhatKy_ViPham!H:H, "L09")</f>
        <v>0</v>
      </c>
      <c r="O12" s="6">
        <f>SUMIFS(NhatKy_ViPham!K:K, NhatKy_ViPham!E:E, "10_Toan_B", NhatKy_ViPham!F:F, B12, NhatKy_ViPham!H:H, "L10")</f>
        <v>0</v>
      </c>
      <c r="P12" s="12">
        <f>SUMIFS(NhatKy_ViPham!J:J, NhatKy_ViPham!E:E, "10_Toan_B", NhatKy_ViPham!F:F, B12)</f>
        <v>0</v>
      </c>
      <c r="Q12" s="13">
        <f>SUMIFS(NhatKy_ViPham!K:K, NhatKy_ViPham!E:E, "10_Toan_B", NhatKy_ViPham!F:F, B12)</f>
        <v>0</v>
      </c>
      <c r="R12" s="6">
        <f>100 + SUMIFS(NhatKy_ViPham!J:J, NhatKy_ViPham!E:E, "10_Toan_B", NhatKy_ViPham!F:F, B12, NhatKy_ViPham!C:C, "T1") - SUMIFS(NhatKy_ViPham!K:K, NhatKy_ViPham!E:E, "10_Toan_B", NhatKy_ViPham!F:F, B12, NhatKy_ViPham!C:C, "T1")</f>
        <v>100</v>
      </c>
      <c r="S12" s="6">
        <f>100 + SUMIFS(NhatKy_ViPham!J:J, NhatKy_ViPham!E:E, "10_Toan_B", NhatKy_ViPham!F:F, B12, NhatKy_ViPham!C:C, "T2") - SUMIFS(NhatKy_ViPham!K:K, NhatKy_ViPham!E:E, "10_Toan_B", NhatKy_ViPham!F:F, B12, NhatKy_ViPham!C:C, "T2")</f>
        <v>100</v>
      </c>
      <c r="T12" s="6">
        <f>100 + SUMIFS(NhatKy_ViPham!J:J, NhatKy_ViPham!E:E, "10_Toan_B", NhatKy_ViPham!F:F, B12, NhatKy_ViPham!C:C, "T3") - SUMIFS(NhatKy_ViPham!K:K, NhatKy_ViPham!E:E, "10_Toan_B", NhatKy_ViPham!F:F, B12, NhatKy_ViPham!C:C, "T3")</f>
        <v>100</v>
      </c>
      <c r="U12" s="6">
        <f>100 + SUMIFS(NhatKy_ViPham!J:J, NhatKy_ViPham!E:E, "10_Toan_B", NhatKy_ViPham!F:F, B12, NhatKy_ViPham!C:C, "T4") - SUMIFS(NhatKy_ViPham!K:K, NhatKy_ViPham!E:E, "10_Toan_B", NhatKy_ViPham!F:F, B12, NhatKy_ViPham!C:C, "T4")</f>
        <v>100</v>
      </c>
      <c r="V12" s="6">
        <f>100 + SUMIFS(NhatKy_ViPham!J:J, NhatKy_ViPham!E:E, "10_Toan_B", NhatKy_ViPham!F:F, B12, NhatKy_ViPham!C:C, "T5") - SUMIFS(NhatKy_ViPham!K:K, NhatKy_ViPham!E:E, "10_Toan_B", NhatKy_ViPham!F:F, B12, NhatKy_ViPham!C:C, "T5")</f>
        <v>100</v>
      </c>
      <c r="W12" s="6">
        <f>100 + SUMIFS(NhatKy_ViPham!J:J, NhatKy_ViPham!E:E, "10_Toan_B", NhatKy_ViPham!F:F, B12, NhatKy_ViPham!C:C, "T6") - SUMIFS(NhatKy_ViPham!K:K, NhatKy_ViPham!E:E, "10_Toan_B", NhatKy_ViPham!F:F, B12, NhatKy_ViPham!C:C, "T6")</f>
        <v>100</v>
      </c>
      <c r="X12" s="6">
        <f>100 + SUMIFS(NhatKy_ViPham!J:J, NhatKy_ViPham!E:E, "10_Toan_B", NhatKy_ViPham!F:F, B12, NhatKy_ViPham!C:C, "T7") - SUMIFS(NhatKy_ViPham!K:K, NhatKy_ViPham!E:E, "10_Toan_B", NhatKy_ViPham!F:F, B12, NhatKy_ViPham!C:C, "T7")</f>
        <v>100</v>
      </c>
      <c r="Y12" s="6">
        <f>100 + SUMIFS(NhatKy_ViPham!J:J, NhatKy_ViPham!E:E, "10_Toan_B", NhatKy_ViPham!F:F, B12, NhatKy_ViPham!C:C, "T8") - SUMIFS(NhatKy_ViPham!K:K, NhatKy_ViPham!E:E, "10_Toan_B", NhatKy_ViPham!F:F, B12, NhatKy_ViPham!C:C, "T8")</f>
        <v>100</v>
      </c>
      <c r="Z12" s="6">
        <f>100 + SUMIFS(NhatKy_ViPham!J:J, NhatKy_ViPham!E:E, "10_Toan_B", NhatKy_ViPham!F:F, B12, NhatKy_ViPham!C:C, "T9") - SUMIFS(NhatKy_ViPham!K:K, NhatKy_ViPham!E:E, "10_Toan_B", NhatKy_ViPham!F:F, B12, NhatKy_ViPham!C:C, "T9")</f>
        <v>100</v>
      </c>
      <c r="AA12" s="6">
        <f>100 + SUMIFS(NhatKy_ViPham!J:J, NhatKy_ViPham!E:E, "10_Toan_B", NhatKy_ViPham!F:F, B12, NhatKy_ViPham!C:C, "T10") - SUMIFS(NhatKy_ViPham!K:K, NhatKy_ViPham!E:E, "10_Toan_B", NhatKy_ViPham!F:F, B12, NhatKy_ViPham!C:C, "T10")</f>
        <v>100</v>
      </c>
      <c r="AB12" s="6">
        <f>100 + SUMIFS(NhatKy_ViPham!J:J, NhatKy_ViPham!E:E, "10_Toan_B", NhatKy_ViPham!F:F, B12, NhatKy_ViPham!C:C, "T11") - SUMIFS(NhatKy_ViPham!K:K, NhatKy_ViPham!E:E, "10_Toan_B", NhatKy_ViPham!F:F, B12, NhatKy_ViPham!C:C, "T11")</f>
        <v>100</v>
      </c>
      <c r="AC12" s="6">
        <f>100 + SUMIFS(NhatKy_ViPham!J:J, NhatKy_ViPham!E:E, "10_Toan_B", NhatKy_ViPham!F:F, B12, NhatKy_ViPham!C:C, "T12") - SUMIFS(NhatKy_ViPham!K:K, NhatKy_ViPham!E:E, "10_Toan_B", NhatKy_ViPham!F:F, B12, NhatKy_ViPham!C:C, "T12")</f>
        <v>100</v>
      </c>
      <c r="AD12" s="6">
        <f>100 + SUMIFS(NhatKy_ViPham!J:J, NhatKy_ViPham!E:E, "10_Toan_B", NhatKy_ViPham!F:F, B12, NhatKy_ViPham!C:C, "T13") - SUMIFS(NhatKy_ViPham!K:K, NhatKy_ViPham!E:E, "10_Toan_B", NhatKy_ViPham!F:F, B12, NhatKy_ViPham!C:C, "T13")</f>
        <v>100</v>
      </c>
      <c r="AE12" s="6">
        <f>100 + SUMIFS(NhatKy_ViPham!J:J, NhatKy_ViPham!E:E, "10_Toan_B", NhatKy_ViPham!F:F, B12, NhatKy_ViPham!C:C, "T14") - SUMIFS(NhatKy_ViPham!K:K, NhatKy_ViPham!E:E, "10_Toan_B", NhatKy_ViPham!F:F, B12, NhatKy_ViPham!C:C, "T14")</f>
        <v>100</v>
      </c>
      <c r="AF12" s="6">
        <f>100 + SUMIFS(NhatKy_ViPham!J:J, NhatKy_ViPham!E:E, "10_Toan_B", NhatKy_ViPham!F:F, B12, NhatKy_ViPham!C:C, "T15") - SUMIFS(NhatKy_ViPham!K:K, NhatKy_ViPham!E:E, "10_Toan_B", NhatKy_ViPham!F:F, B12, NhatKy_ViPham!C:C, "T15")</f>
        <v>100</v>
      </c>
      <c r="AG12" s="6">
        <f>100 + SUMIFS(NhatKy_ViPham!J:J, NhatKy_ViPham!E:E, "10_Toan_B", NhatKy_ViPham!F:F, B12, NhatKy_ViPham!C:C, "T16") - SUMIFS(NhatKy_ViPham!K:K, NhatKy_ViPham!E:E, "10_Toan_B", NhatKy_ViPham!F:F, B12, NhatKy_ViPham!C:C, "T16")</f>
        <v>100</v>
      </c>
      <c r="AH12" s="6">
        <f>100 + SUMIFS(NhatKy_ViPham!J:J, NhatKy_ViPham!E:E, "10_Toan_B", NhatKy_ViPham!F:F, B12, NhatKy_ViPham!C:C, "T17") - SUMIFS(NhatKy_ViPham!K:K, NhatKy_ViPham!E:E, "10_Toan_B", NhatKy_ViPham!F:F, B12, NhatKy_ViPham!C:C, "T17")</f>
        <v>100</v>
      </c>
      <c r="AI12" s="6">
        <f>100 + SUMIFS(NhatKy_ViPham!J:J, NhatKy_ViPham!E:E, "10_Toan_B", NhatKy_ViPham!F:F, B12, NhatKy_ViPham!C:C, "T18") - SUMIFS(NhatKy_ViPham!K:K, NhatKy_ViPham!E:E, "10_Toan_B", NhatKy_ViPham!F:F, B12, NhatKy_ViPham!C:C, "T18")</f>
        <v>100</v>
      </c>
      <c r="AJ12" s="6">
        <f>100 + SUMIFS(NhatKy_ViPham!J:J, NhatKy_ViPham!E:E, "10_Toan_B", NhatKy_ViPham!F:F, B12, NhatKy_ViPham!C:C, "T19") - SUMIFS(NhatKy_ViPham!K:K, NhatKy_ViPham!E:E, "10_Toan_B", NhatKy_ViPham!F:F, B12, NhatKy_ViPham!C:C, "T19")</f>
        <v>100</v>
      </c>
      <c r="AK12" s="6">
        <f>100 + SUMIFS(NhatKy_ViPham!J:J, NhatKy_ViPham!E:E, "10_Toan_B", NhatKy_ViPham!F:F, B12, NhatKy_ViPham!C:C, "T20") - SUMIFS(NhatKy_ViPham!K:K, NhatKy_ViPham!E:E, "10_Toan_B", NhatKy_ViPham!F:F, B12, NhatKy_ViPham!C:C, "T20")</f>
        <v>100</v>
      </c>
      <c r="AL12" s="6">
        <f>100 + SUMIFS(NhatKy_ViPham!J:J, NhatKy_ViPham!E:E, "10_Toan_B", NhatKy_ViPham!F:F, B12, NhatKy_ViPham!C:C, "T21") - SUMIFS(NhatKy_ViPham!K:K, NhatKy_ViPham!E:E, "10_Toan_B", NhatKy_ViPham!F:F, B12, NhatKy_ViPham!C:C, "T21")</f>
        <v>100</v>
      </c>
      <c r="AM12" s="6">
        <f>100 + SUMIFS(NhatKy_ViPham!J:J, NhatKy_ViPham!E:E, "10_Toan_B", NhatKy_ViPham!F:F, B12, NhatKy_ViPham!C:C, "T22") - SUMIFS(NhatKy_ViPham!K:K, NhatKy_ViPham!E:E, "10_Toan_B", NhatKy_ViPham!F:F, B12, NhatKy_ViPham!C:C, "T22")</f>
        <v>100</v>
      </c>
      <c r="AN12" s="6">
        <f>100 + SUMIFS(NhatKy_ViPham!J:J, NhatKy_ViPham!E:E, "10_Toan_B", NhatKy_ViPham!F:F, B12, NhatKy_ViPham!C:C, "T23") - SUMIFS(NhatKy_ViPham!K:K, NhatKy_ViPham!E:E, "10_Toan_B", NhatKy_ViPham!F:F, B12, NhatKy_ViPham!C:C, "T23")</f>
        <v>100</v>
      </c>
      <c r="AO12" s="6">
        <f>100 + SUMIFS(NhatKy_ViPham!J:J, NhatKy_ViPham!E:E, "10_Toan_B", NhatKy_ViPham!F:F, B12, NhatKy_ViPham!C:C, "T24") - SUMIFS(NhatKy_ViPham!K:K, NhatKy_ViPham!E:E, "10_Toan_B", NhatKy_ViPham!F:F, B12, NhatKy_ViPham!C:C, "T24")</f>
        <v>100</v>
      </c>
      <c r="AP12" s="6">
        <f>100 + SUMIFS(NhatKy_ViPham!J:J, NhatKy_ViPham!E:E, "10_Toan_B", NhatKy_ViPham!F:F, B12, NhatKy_ViPham!C:C, "T25") - SUMIFS(NhatKy_ViPham!K:K, NhatKy_ViPham!E:E, "10_Toan_B", NhatKy_ViPham!F:F, B12, NhatKy_ViPham!C:C, "T25")</f>
        <v>100</v>
      </c>
      <c r="AQ12" s="6">
        <f>100 + SUMIFS(NhatKy_ViPham!J:J, NhatKy_ViPham!E:E, "10_Toan_B", NhatKy_ViPham!F:F, B12, NhatKy_ViPham!C:C, "T26") - SUMIFS(NhatKy_ViPham!K:K, NhatKy_ViPham!E:E, "10_Toan_B", NhatKy_ViPham!F:F, B12, NhatKy_ViPham!C:C, "T26")</f>
        <v>100</v>
      </c>
      <c r="AR12" s="6">
        <f>100 + SUMIFS(NhatKy_ViPham!J:J, NhatKy_ViPham!E:E, "10_Toan_B", NhatKy_ViPham!F:F, B12, NhatKy_ViPham!C:C, "T27") - SUMIFS(NhatKy_ViPham!K:K, NhatKy_ViPham!E:E, "10_Toan_B", NhatKy_ViPham!F:F, B12, NhatKy_ViPham!C:C, "T27")</f>
        <v>100</v>
      </c>
      <c r="AS12" s="6">
        <f>100 + SUMIFS(NhatKy_ViPham!J:J, NhatKy_ViPham!E:E, "10_Toan_B", NhatKy_ViPham!F:F, B12, NhatKy_ViPham!C:C, "T28") - SUMIFS(NhatKy_ViPham!K:K, NhatKy_ViPham!E:E, "10_Toan_B", NhatKy_ViPham!F:F, B12, NhatKy_ViPham!C:C, "T28")</f>
        <v>100</v>
      </c>
      <c r="AT12" s="6">
        <f>100 + SUMIFS(NhatKy_ViPham!J:J, NhatKy_ViPham!E:E, "10_Toan_B", NhatKy_ViPham!F:F, B12, NhatKy_ViPham!C:C, "T29") - SUMIFS(NhatKy_ViPham!K:K, NhatKy_ViPham!E:E, "10_Toan_B", NhatKy_ViPham!F:F, B12, NhatKy_ViPham!C:C, "T29")</f>
        <v>100</v>
      </c>
      <c r="AU12" s="6">
        <f>100 + SUMIFS(NhatKy_ViPham!J:J, NhatKy_ViPham!E:E, "10_Toan_B", NhatKy_ViPham!F:F, B12, NhatKy_ViPham!C:C, "T30") - SUMIFS(NhatKy_ViPham!K:K, NhatKy_ViPham!E:E, "10_Toan_B", NhatKy_ViPham!F:F, B12, NhatKy_ViPham!C:C, "T30")</f>
        <v>100</v>
      </c>
      <c r="AV12" s="6">
        <f>100 + SUMIFS(NhatKy_ViPham!J:J, NhatKy_ViPham!E:E, "10_Toan_B", NhatKy_ViPham!F:F, B12, NhatKy_ViPham!C:C, "T31") - SUMIFS(NhatKy_ViPham!K:K, NhatKy_ViPham!E:E, "10_Toan_B", NhatKy_ViPham!F:F, B12, NhatKy_ViPham!C:C, "T31")</f>
        <v>100</v>
      </c>
      <c r="AW12" s="6">
        <f>100 + SUMIFS(NhatKy_ViPham!J:J, NhatKy_ViPham!E:E, "10_Toan_B", NhatKy_ViPham!F:F, B12, NhatKy_ViPham!C:C, "T32") - SUMIFS(NhatKy_ViPham!K:K, NhatKy_ViPham!E:E, "10_Toan_B", NhatKy_ViPham!F:F, B12, NhatKy_ViPham!C:C, "T32")</f>
        <v>100</v>
      </c>
      <c r="AX12" s="6">
        <f>100 + SUMIFS(NhatKy_ViPham!J:J, NhatKy_ViPham!E:E, "10_Toan_B", NhatKy_ViPham!F:F, B12, NhatKy_ViPham!C:C, "T33") - SUMIFS(NhatKy_ViPham!K:K, NhatKy_ViPham!E:E, "10_Toan_B", NhatKy_ViPham!F:F, B12, NhatKy_ViPham!C:C, "T33")</f>
        <v>100</v>
      </c>
      <c r="AY12" s="6">
        <f>100 + SUMIFS(NhatKy_ViPham!J:J, NhatKy_ViPham!E:E, "10_Toan_B", NhatKy_ViPham!F:F, B12, NhatKy_ViPham!C:C, "T34") - SUMIFS(NhatKy_ViPham!K:K, NhatKy_ViPham!E:E, "10_Toan_B", NhatKy_ViPham!F:F, B12, NhatKy_ViPham!C:C, "T34")</f>
        <v>100</v>
      </c>
      <c r="AZ12" s="6">
        <f>100 + SUMIFS(NhatKy_ViPham!J:J, NhatKy_ViPham!E:E, "10_Toan_B", NhatKy_ViPham!F:F, B12, NhatKy_ViPham!C:C, "T35") - SUMIFS(NhatKy_ViPham!K:K, NhatKy_ViPham!E:E, "10_Toan_B", NhatKy_ViPham!F:F, B12, NhatKy_ViPham!C:C, "T35")</f>
        <v>100</v>
      </c>
      <c r="BA12" s="12">
        <f t="shared" si="0"/>
        <v>100</v>
      </c>
      <c r="BB12" s="11" t="s">
        <v>430</v>
      </c>
      <c r="BC12" s="16" t="str">
        <f t="shared" si="1"/>
        <v>Tốt</v>
      </c>
      <c r="BD12" s="15" t="str">
        <f t="shared" si="2"/>
        <v>🟢 BÌNH THƯỜNG</v>
      </c>
    </row>
    <row r="13" spans="1:56" x14ac:dyDescent="0.25">
      <c r="A13" s="4">
        <v>5</v>
      </c>
      <c r="B13" s="10" t="s">
        <v>507</v>
      </c>
      <c r="C13" s="4" t="s">
        <v>508</v>
      </c>
      <c r="D13" s="4" t="s">
        <v>435</v>
      </c>
      <c r="E13" s="11" t="s">
        <v>430</v>
      </c>
      <c r="F13" s="7">
        <f>SUMIFS(NhatKy_ViPham!K:K, NhatKy_ViPham!E:E, "10_Toan_B", NhatKy_ViPham!F:F, B13, NhatKy_ViPham!H:H, "L01")</f>
        <v>0</v>
      </c>
      <c r="G13" s="7">
        <f>SUMIFS(NhatKy_ViPham!K:K, NhatKy_ViPham!E:E, "10_Toan_B", NhatKy_ViPham!F:F, B13, NhatKy_ViPham!H:H, "L02")</f>
        <v>0</v>
      </c>
      <c r="H13" s="7">
        <f>SUMIFS(NhatKy_ViPham!K:K, NhatKy_ViPham!E:E, "10_Toan_B", NhatKy_ViPham!F:F, B13, NhatKy_ViPham!H:H, "L03")</f>
        <v>0</v>
      </c>
      <c r="I13" s="7">
        <f>SUMIFS(NhatKy_ViPham!K:K, NhatKy_ViPham!E:E, "10_Toan_B", NhatKy_ViPham!F:F, B13, NhatKy_ViPham!H:H, "L04")</f>
        <v>0</v>
      </c>
      <c r="J13" s="7">
        <f>SUMIFS(NhatKy_ViPham!K:K, NhatKy_ViPham!E:E, "10_Toan_B", NhatKy_ViPham!F:F, B13, NhatKy_ViPham!H:H, "L05")</f>
        <v>0</v>
      </c>
      <c r="K13" s="7">
        <f>SUMIFS(NhatKy_ViPham!K:K, NhatKy_ViPham!E:E, "10_Toan_B", NhatKy_ViPham!F:F, B13, NhatKy_ViPham!H:H, "L06")</f>
        <v>0</v>
      </c>
      <c r="L13" s="7">
        <f>SUMIFS(NhatKy_ViPham!K:K, NhatKy_ViPham!E:E, "10_Toan_B", NhatKy_ViPham!F:F, B13, NhatKy_ViPham!H:H, "L07")</f>
        <v>0</v>
      </c>
      <c r="M13" s="7">
        <f>SUMIFS(NhatKy_ViPham!K:K, NhatKy_ViPham!E:E, "10_Toan_B", NhatKy_ViPham!F:F, B13, NhatKy_ViPham!H:H, "L08")</f>
        <v>0</v>
      </c>
      <c r="N13" s="7">
        <f>SUMIFS(NhatKy_ViPham!K:K, NhatKy_ViPham!E:E, "10_Toan_B", NhatKy_ViPham!F:F, B13, NhatKy_ViPham!H:H, "L09")</f>
        <v>0</v>
      </c>
      <c r="O13" s="7">
        <f>SUMIFS(NhatKy_ViPham!K:K, NhatKy_ViPham!E:E, "10_Toan_B", NhatKy_ViPham!F:F, B13, NhatKy_ViPham!H:H, "L10")</f>
        <v>0</v>
      </c>
      <c r="P13" s="12">
        <f>SUMIFS(NhatKy_ViPham!J:J, NhatKy_ViPham!E:E, "10_Toan_B", NhatKy_ViPham!F:F, B13)</f>
        <v>0</v>
      </c>
      <c r="Q13" s="13">
        <f>SUMIFS(NhatKy_ViPham!K:K, NhatKy_ViPham!E:E, "10_Toan_B", NhatKy_ViPham!F:F, B13)</f>
        <v>0</v>
      </c>
      <c r="R13" s="7">
        <f>100 + SUMIFS(NhatKy_ViPham!J:J, NhatKy_ViPham!E:E, "10_Toan_B", NhatKy_ViPham!F:F, B13, NhatKy_ViPham!C:C, "T1") - SUMIFS(NhatKy_ViPham!K:K, NhatKy_ViPham!E:E, "10_Toan_B", NhatKy_ViPham!F:F, B13, NhatKy_ViPham!C:C, "T1")</f>
        <v>100</v>
      </c>
      <c r="S13" s="7">
        <f>100 + SUMIFS(NhatKy_ViPham!J:J, NhatKy_ViPham!E:E, "10_Toan_B", NhatKy_ViPham!F:F, B13, NhatKy_ViPham!C:C, "T2") - SUMIFS(NhatKy_ViPham!K:K, NhatKy_ViPham!E:E, "10_Toan_B", NhatKy_ViPham!F:F, B13, NhatKy_ViPham!C:C, "T2")</f>
        <v>100</v>
      </c>
      <c r="T13" s="7">
        <f>100 + SUMIFS(NhatKy_ViPham!J:J, NhatKy_ViPham!E:E, "10_Toan_B", NhatKy_ViPham!F:F, B13, NhatKy_ViPham!C:C, "T3") - SUMIFS(NhatKy_ViPham!K:K, NhatKy_ViPham!E:E, "10_Toan_B", NhatKy_ViPham!F:F, B13, NhatKy_ViPham!C:C, "T3")</f>
        <v>100</v>
      </c>
      <c r="U13" s="7">
        <f>100 + SUMIFS(NhatKy_ViPham!J:J, NhatKy_ViPham!E:E, "10_Toan_B", NhatKy_ViPham!F:F, B13, NhatKy_ViPham!C:C, "T4") - SUMIFS(NhatKy_ViPham!K:K, NhatKy_ViPham!E:E, "10_Toan_B", NhatKy_ViPham!F:F, B13, NhatKy_ViPham!C:C, "T4")</f>
        <v>100</v>
      </c>
      <c r="V13" s="7">
        <f>100 + SUMIFS(NhatKy_ViPham!J:J, NhatKy_ViPham!E:E, "10_Toan_B", NhatKy_ViPham!F:F, B13, NhatKy_ViPham!C:C, "T5") - SUMIFS(NhatKy_ViPham!K:K, NhatKy_ViPham!E:E, "10_Toan_B", NhatKy_ViPham!F:F, B13, NhatKy_ViPham!C:C, "T5")</f>
        <v>100</v>
      </c>
      <c r="W13" s="7">
        <f>100 + SUMIFS(NhatKy_ViPham!J:J, NhatKy_ViPham!E:E, "10_Toan_B", NhatKy_ViPham!F:F, B13, NhatKy_ViPham!C:C, "T6") - SUMIFS(NhatKy_ViPham!K:K, NhatKy_ViPham!E:E, "10_Toan_B", NhatKy_ViPham!F:F, B13, NhatKy_ViPham!C:C, "T6")</f>
        <v>100</v>
      </c>
      <c r="X13" s="7">
        <f>100 + SUMIFS(NhatKy_ViPham!J:J, NhatKy_ViPham!E:E, "10_Toan_B", NhatKy_ViPham!F:F, B13, NhatKy_ViPham!C:C, "T7") - SUMIFS(NhatKy_ViPham!K:K, NhatKy_ViPham!E:E, "10_Toan_B", NhatKy_ViPham!F:F, B13, NhatKy_ViPham!C:C, "T7")</f>
        <v>100</v>
      </c>
      <c r="Y13" s="7">
        <f>100 + SUMIFS(NhatKy_ViPham!J:J, NhatKy_ViPham!E:E, "10_Toan_B", NhatKy_ViPham!F:F, B13, NhatKy_ViPham!C:C, "T8") - SUMIFS(NhatKy_ViPham!K:K, NhatKy_ViPham!E:E, "10_Toan_B", NhatKy_ViPham!F:F, B13, NhatKy_ViPham!C:C, "T8")</f>
        <v>100</v>
      </c>
      <c r="Z13" s="7">
        <f>100 + SUMIFS(NhatKy_ViPham!J:J, NhatKy_ViPham!E:E, "10_Toan_B", NhatKy_ViPham!F:F, B13, NhatKy_ViPham!C:C, "T9") - SUMIFS(NhatKy_ViPham!K:K, NhatKy_ViPham!E:E, "10_Toan_B", NhatKy_ViPham!F:F, B13, NhatKy_ViPham!C:C, "T9")</f>
        <v>100</v>
      </c>
      <c r="AA13" s="7">
        <f>100 + SUMIFS(NhatKy_ViPham!J:J, NhatKy_ViPham!E:E, "10_Toan_B", NhatKy_ViPham!F:F, B13, NhatKy_ViPham!C:C, "T10") - SUMIFS(NhatKy_ViPham!K:K, NhatKy_ViPham!E:E, "10_Toan_B", NhatKy_ViPham!F:F, B13, NhatKy_ViPham!C:C, "T10")</f>
        <v>100</v>
      </c>
      <c r="AB13" s="7">
        <f>100 + SUMIFS(NhatKy_ViPham!J:J, NhatKy_ViPham!E:E, "10_Toan_B", NhatKy_ViPham!F:F, B13, NhatKy_ViPham!C:C, "T11") - SUMIFS(NhatKy_ViPham!K:K, NhatKy_ViPham!E:E, "10_Toan_B", NhatKy_ViPham!F:F, B13, NhatKy_ViPham!C:C, "T11")</f>
        <v>100</v>
      </c>
      <c r="AC13" s="7">
        <f>100 + SUMIFS(NhatKy_ViPham!J:J, NhatKy_ViPham!E:E, "10_Toan_B", NhatKy_ViPham!F:F, B13, NhatKy_ViPham!C:C, "T12") - SUMIFS(NhatKy_ViPham!K:K, NhatKy_ViPham!E:E, "10_Toan_B", NhatKy_ViPham!F:F, B13, NhatKy_ViPham!C:C, "T12")</f>
        <v>100</v>
      </c>
      <c r="AD13" s="7">
        <f>100 + SUMIFS(NhatKy_ViPham!J:J, NhatKy_ViPham!E:E, "10_Toan_B", NhatKy_ViPham!F:F, B13, NhatKy_ViPham!C:C, "T13") - SUMIFS(NhatKy_ViPham!K:K, NhatKy_ViPham!E:E, "10_Toan_B", NhatKy_ViPham!F:F, B13, NhatKy_ViPham!C:C, "T13")</f>
        <v>100</v>
      </c>
      <c r="AE13" s="7">
        <f>100 + SUMIFS(NhatKy_ViPham!J:J, NhatKy_ViPham!E:E, "10_Toan_B", NhatKy_ViPham!F:F, B13, NhatKy_ViPham!C:C, "T14") - SUMIFS(NhatKy_ViPham!K:K, NhatKy_ViPham!E:E, "10_Toan_B", NhatKy_ViPham!F:F, B13, NhatKy_ViPham!C:C, "T14")</f>
        <v>100</v>
      </c>
      <c r="AF13" s="7">
        <f>100 + SUMIFS(NhatKy_ViPham!J:J, NhatKy_ViPham!E:E, "10_Toan_B", NhatKy_ViPham!F:F, B13, NhatKy_ViPham!C:C, "T15") - SUMIFS(NhatKy_ViPham!K:K, NhatKy_ViPham!E:E, "10_Toan_B", NhatKy_ViPham!F:F, B13, NhatKy_ViPham!C:C, "T15")</f>
        <v>100</v>
      </c>
      <c r="AG13" s="7">
        <f>100 + SUMIFS(NhatKy_ViPham!J:J, NhatKy_ViPham!E:E, "10_Toan_B", NhatKy_ViPham!F:F, B13, NhatKy_ViPham!C:C, "T16") - SUMIFS(NhatKy_ViPham!K:K, NhatKy_ViPham!E:E, "10_Toan_B", NhatKy_ViPham!F:F, B13, NhatKy_ViPham!C:C, "T16")</f>
        <v>100</v>
      </c>
      <c r="AH13" s="7">
        <f>100 + SUMIFS(NhatKy_ViPham!J:J, NhatKy_ViPham!E:E, "10_Toan_B", NhatKy_ViPham!F:F, B13, NhatKy_ViPham!C:C, "T17") - SUMIFS(NhatKy_ViPham!K:K, NhatKy_ViPham!E:E, "10_Toan_B", NhatKy_ViPham!F:F, B13, NhatKy_ViPham!C:C, "T17")</f>
        <v>100</v>
      </c>
      <c r="AI13" s="7">
        <f>100 + SUMIFS(NhatKy_ViPham!J:J, NhatKy_ViPham!E:E, "10_Toan_B", NhatKy_ViPham!F:F, B13, NhatKy_ViPham!C:C, "T18") - SUMIFS(NhatKy_ViPham!K:K, NhatKy_ViPham!E:E, "10_Toan_B", NhatKy_ViPham!F:F, B13, NhatKy_ViPham!C:C, "T18")</f>
        <v>100</v>
      </c>
      <c r="AJ13" s="7">
        <f>100 + SUMIFS(NhatKy_ViPham!J:J, NhatKy_ViPham!E:E, "10_Toan_B", NhatKy_ViPham!F:F, B13, NhatKy_ViPham!C:C, "T19") - SUMIFS(NhatKy_ViPham!K:K, NhatKy_ViPham!E:E, "10_Toan_B", NhatKy_ViPham!F:F, B13, NhatKy_ViPham!C:C, "T19")</f>
        <v>100</v>
      </c>
      <c r="AK13" s="7">
        <f>100 + SUMIFS(NhatKy_ViPham!J:J, NhatKy_ViPham!E:E, "10_Toan_B", NhatKy_ViPham!F:F, B13, NhatKy_ViPham!C:C, "T20") - SUMIFS(NhatKy_ViPham!K:K, NhatKy_ViPham!E:E, "10_Toan_B", NhatKy_ViPham!F:F, B13, NhatKy_ViPham!C:C, "T20")</f>
        <v>100</v>
      </c>
      <c r="AL13" s="7">
        <f>100 + SUMIFS(NhatKy_ViPham!J:J, NhatKy_ViPham!E:E, "10_Toan_B", NhatKy_ViPham!F:F, B13, NhatKy_ViPham!C:C, "T21") - SUMIFS(NhatKy_ViPham!K:K, NhatKy_ViPham!E:E, "10_Toan_B", NhatKy_ViPham!F:F, B13, NhatKy_ViPham!C:C, "T21")</f>
        <v>100</v>
      </c>
      <c r="AM13" s="7">
        <f>100 + SUMIFS(NhatKy_ViPham!J:J, NhatKy_ViPham!E:E, "10_Toan_B", NhatKy_ViPham!F:F, B13, NhatKy_ViPham!C:C, "T22") - SUMIFS(NhatKy_ViPham!K:K, NhatKy_ViPham!E:E, "10_Toan_B", NhatKy_ViPham!F:F, B13, NhatKy_ViPham!C:C, "T22")</f>
        <v>100</v>
      </c>
      <c r="AN13" s="7">
        <f>100 + SUMIFS(NhatKy_ViPham!J:J, NhatKy_ViPham!E:E, "10_Toan_B", NhatKy_ViPham!F:F, B13, NhatKy_ViPham!C:C, "T23") - SUMIFS(NhatKy_ViPham!K:K, NhatKy_ViPham!E:E, "10_Toan_B", NhatKy_ViPham!F:F, B13, NhatKy_ViPham!C:C, "T23")</f>
        <v>100</v>
      </c>
      <c r="AO13" s="7">
        <f>100 + SUMIFS(NhatKy_ViPham!J:J, NhatKy_ViPham!E:E, "10_Toan_B", NhatKy_ViPham!F:F, B13, NhatKy_ViPham!C:C, "T24") - SUMIFS(NhatKy_ViPham!K:K, NhatKy_ViPham!E:E, "10_Toan_B", NhatKy_ViPham!F:F, B13, NhatKy_ViPham!C:C, "T24")</f>
        <v>100</v>
      </c>
      <c r="AP13" s="7">
        <f>100 + SUMIFS(NhatKy_ViPham!J:J, NhatKy_ViPham!E:E, "10_Toan_B", NhatKy_ViPham!F:F, B13, NhatKy_ViPham!C:C, "T25") - SUMIFS(NhatKy_ViPham!K:K, NhatKy_ViPham!E:E, "10_Toan_B", NhatKy_ViPham!F:F, B13, NhatKy_ViPham!C:C, "T25")</f>
        <v>100</v>
      </c>
      <c r="AQ13" s="7">
        <f>100 + SUMIFS(NhatKy_ViPham!J:J, NhatKy_ViPham!E:E, "10_Toan_B", NhatKy_ViPham!F:F, B13, NhatKy_ViPham!C:C, "T26") - SUMIFS(NhatKy_ViPham!K:K, NhatKy_ViPham!E:E, "10_Toan_B", NhatKy_ViPham!F:F, B13, NhatKy_ViPham!C:C, "T26")</f>
        <v>100</v>
      </c>
      <c r="AR13" s="7">
        <f>100 + SUMIFS(NhatKy_ViPham!J:J, NhatKy_ViPham!E:E, "10_Toan_B", NhatKy_ViPham!F:F, B13, NhatKy_ViPham!C:C, "T27") - SUMIFS(NhatKy_ViPham!K:K, NhatKy_ViPham!E:E, "10_Toan_B", NhatKy_ViPham!F:F, B13, NhatKy_ViPham!C:C, "T27")</f>
        <v>100</v>
      </c>
      <c r="AS13" s="7">
        <f>100 + SUMIFS(NhatKy_ViPham!J:J, NhatKy_ViPham!E:E, "10_Toan_B", NhatKy_ViPham!F:F, B13, NhatKy_ViPham!C:C, "T28") - SUMIFS(NhatKy_ViPham!K:K, NhatKy_ViPham!E:E, "10_Toan_B", NhatKy_ViPham!F:F, B13, NhatKy_ViPham!C:C, "T28")</f>
        <v>100</v>
      </c>
      <c r="AT13" s="7">
        <f>100 + SUMIFS(NhatKy_ViPham!J:J, NhatKy_ViPham!E:E, "10_Toan_B", NhatKy_ViPham!F:F, B13, NhatKy_ViPham!C:C, "T29") - SUMIFS(NhatKy_ViPham!K:K, NhatKy_ViPham!E:E, "10_Toan_B", NhatKy_ViPham!F:F, B13, NhatKy_ViPham!C:C, "T29")</f>
        <v>100</v>
      </c>
      <c r="AU13" s="7">
        <f>100 + SUMIFS(NhatKy_ViPham!J:J, NhatKy_ViPham!E:E, "10_Toan_B", NhatKy_ViPham!F:F, B13, NhatKy_ViPham!C:C, "T30") - SUMIFS(NhatKy_ViPham!K:K, NhatKy_ViPham!E:E, "10_Toan_B", NhatKy_ViPham!F:F, B13, NhatKy_ViPham!C:C, "T30")</f>
        <v>100</v>
      </c>
      <c r="AV13" s="7">
        <f>100 + SUMIFS(NhatKy_ViPham!J:J, NhatKy_ViPham!E:E, "10_Toan_B", NhatKy_ViPham!F:F, B13, NhatKy_ViPham!C:C, "T31") - SUMIFS(NhatKy_ViPham!K:K, NhatKy_ViPham!E:E, "10_Toan_B", NhatKy_ViPham!F:F, B13, NhatKy_ViPham!C:C, "T31")</f>
        <v>100</v>
      </c>
      <c r="AW13" s="7">
        <f>100 + SUMIFS(NhatKy_ViPham!J:J, NhatKy_ViPham!E:E, "10_Toan_B", NhatKy_ViPham!F:F, B13, NhatKy_ViPham!C:C, "T32") - SUMIFS(NhatKy_ViPham!K:K, NhatKy_ViPham!E:E, "10_Toan_B", NhatKy_ViPham!F:F, B13, NhatKy_ViPham!C:C, "T32")</f>
        <v>100</v>
      </c>
      <c r="AX13" s="7">
        <f>100 + SUMIFS(NhatKy_ViPham!J:J, NhatKy_ViPham!E:E, "10_Toan_B", NhatKy_ViPham!F:F, B13, NhatKy_ViPham!C:C, "T33") - SUMIFS(NhatKy_ViPham!K:K, NhatKy_ViPham!E:E, "10_Toan_B", NhatKy_ViPham!F:F, B13, NhatKy_ViPham!C:C, "T33")</f>
        <v>100</v>
      </c>
      <c r="AY13" s="7">
        <f>100 + SUMIFS(NhatKy_ViPham!J:J, NhatKy_ViPham!E:E, "10_Toan_B", NhatKy_ViPham!F:F, B13, NhatKy_ViPham!C:C, "T34") - SUMIFS(NhatKy_ViPham!K:K, NhatKy_ViPham!E:E, "10_Toan_B", NhatKy_ViPham!F:F, B13, NhatKy_ViPham!C:C, "T34")</f>
        <v>100</v>
      </c>
      <c r="AZ13" s="7">
        <f>100 + SUMIFS(NhatKy_ViPham!J:J, NhatKy_ViPham!E:E, "10_Toan_B", NhatKy_ViPham!F:F, B13, NhatKy_ViPham!C:C, "T35") - SUMIFS(NhatKy_ViPham!K:K, NhatKy_ViPham!E:E, "10_Toan_B", NhatKy_ViPham!F:F, B13, NhatKy_ViPham!C:C, "T35")</f>
        <v>100</v>
      </c>
      <c r="BA13" s="12">
        <f t="shared" si="0"/>
        <v>100</v>
      </c>
      <c r="BB13" s="11" t="s">
        <v>430</v>
      </c>
      <c r="BC13" s="14" t="str">
        <f t="shared" si="1"/>
        <v>Tốt</v>
      </c>
      <c r="BD13" s="10" t="str">
        <f t="shared" si="2"/>
        <v>🟢 BÌNH THƯỜNG</v>
      </c>
    </row>
    <row r="14" spans="1:56" x14ac:dyDescent="0.25">
      <c r="A14" s="5">
        <v>6</v>
      </c>
      <c r="B14" s="15" t="s">
        <v>509</v>
      </c>
      <c r="C14" s="5" t="s">
        <v>510</v>
      </c>
      <c r="D14" s="5" t="s">
        <v>435</v>
      </c>
      <c r="E14" s="11" t="s">
        <v>430</v>
      </c>
      <c r="F14" s="6">
        <f>SUMIFS(NhatKy_ViPham!K:K, NhatKy_ViPham!E:E, "10_Toan_B", NhatKy_ViPham!F:F, B14, NhatKy_ViPham!H:H, "L01")</f>
        <v>0</v>
      </c>
      <c r="G14" s="6">
        <f>SUMIFS(NhatKy_ViPham!K:K, NhatKy_ViPham!E:E, "10_Toan_B", NhatKy_ViPham!F:F, B14, NhatKy_ViPham!H:H, "L02")</f>
        <v>0</v>
      </c>
      <c r="H14" s="6">
        <f>SUMIFS(NhatKy_ViPham!K:K, NhatKy_ViPham!E:E, "10_Toan_B", NhatKy_ViPham!F:F, B14, NhatKy_ViPham!H:H, "L03")</f>
        <v>0</v>
      </c>
      <c r="I14" s="6">
        <f>SUMIFS(NhatKy_ViPham!K:K, NhatKy_ViPham!E:E, "10_Toan_B", NhatKy_ViPham!F:F, B14, NhatKy_ViPham!H:H, "L04")</f>
        <v>0</v>
      </c>
      <c r="J14" s="6">
        <f>SUMIFS(NhatKy_ViPham!K:K, NhatKy_ViPham!E:E, "10_Toan_B", NhatKy_ViPham!F:F, B14, NhatKy_ViPham!H:H, "L05")</f>
        <v>0</v>
      </c>
      <c r="K14" s="6">
        <f>SUMIFS(NhatKy_ViPham!K:K, NhatKy_ViPham!E:E, "10_Toan_B", NhatKy_ViPham!F:F, B14, NhatKy_ViPham!H:H, "L06")</f>
        <v>0</v>
      </c>
      <c r="L14" s="6">
        <f>SUMIFS(NhatKy_ViPham!K:K, NhatKy_ViPham!E:E, "10_Toan_B", NhatKy_ViPham!F:F, B14, NhatKy_ViPham!H:H, "L07")</f>
        <v>0</v>
      </c>
      <c r="M14" s="6">
        <f>SUMIFS(NhatKy_ViPham!K:K, NhatKy_ViPham!E:E, "10_Toan_B", NhatKy_ViPham!F:F, B14, NhatKy_ViPham!H:H, "L08")</f>
        <v>0</v>
      </c>
      <c r="N14" s="6">
        <f>SUMIFS(NhatKy_ViPham!K:K, NhatKy_ViPham!E:E, "10_Toan_B", NhatKy_ViPham!F:F, B14, NhatKy_ViPham!H:H, "L09")</f>
        <v>0</v>
      </c>
      <c r="O14" s="6">
        <f>SUMIFS(NhatKy_ViPham!K:K, NhatKy_ViPham!E:E, "10_Toan_B", NhatKy_ViPham!F:F, B14, NhatKy_ViPham!H:H, "L10")</f>
        <v>0</v>
      </c>
      <c r="P14" s="12">
        <f>SUMIFS(NhatKy_ViPham!J:J, NhatKy_ViPham!E:E, "10_Toan_B", NhatKy_ViPham!F:F, B14)</f>
        <v>0</v>
      </c>
      <c r="Q14" s="13">
        <f>SUMIFS(NhatKy_ViPham!K:K, NhatKy_ViPham!E:E, "10_Toan_B", NhatKy_ViPham!F:F, B14)</f>
        <v>0</v>
      </c>
      <c r="R14" s="6">
        <f>100 + SUMIFS(NhatKy_ViPham!J:J, NhatKy_ViPham!E:E, "10_Toan_B", NhatKy_ViPham!F:F, B14, NhatKy_ViPham!C:C, "T1") - SUMIFS(NhatKy_ViPham!K:K, NhatKy_ViPham!E:E, "10_Toan_B", NhatKy_ViPham!F:F, B14, NhatKy_ViPham!C:C, "T1")</f>
        <v>100</v>
      </c>
      <c r="S14" s="6">
        <f>100 + SUMIFS(NhatKy_ViPham!J:J, NhatKy_ViPham!E:E, "10_Toan_B", NhatKy_ViPham!F:F, B14, NhatKy_ViPham!C:C, "T2") - SUMIFS(NhatKy_ViPham!K:K, NhatKy_ViPham!E:E, "10_Toan_B", NhatKy_ViPham!F:F, B14, NhatKy_ViPham!C:C, "T2")</f>
        <v>100</v>
      </c>
      <c r="T14" s="6">
        <f>100 + SUMIFS(NhatKy_ViPham!J:J, NhatKy_ViPham!E:E, "10_Toan_B", NhatKy_ViPham!F:F, B14, NhatKy_ViPham!C:C, "T3") - SUMIFS(NhatKy_ViPham!K:K, NhatKy_ViPham!E:E, "10_Toan_B", NhatKy_ViPham!F:F, B14, NhatKy_ViPham!C:C, "T3")</f>
        <v>100</v>
      </c>
      <c r="U14" s="6">
        <f>100 + SUMIFS(NhatKy_ViPham!J:J, NhatKy_ViPham!E:E, "10_Toan_B", NhatKy_ViPham!F:F, B14, NhatKy_ViPham!C:C, "T4") - SUMIFS(NhatKy_ViPham!K:K, NhatKy_ViPham!E:E, "10_Toan_B", NhatKy_ViPham!F:F, B14, NhatKy_ViPham!C:C, "T4")</f>
        <v>100</v>
      </c>
      <c r="V14" s="6">
        <f>100 + SUMIFS(NhatKy_ViPham!J:J, NhatKy_ViPham!E:E, "10_Toan_B", NhatKy_ViPham!F:F, B14, NhatKy_ViPham!C:C, "T5") - SUMIFS(NhatKy_ViPham!K:K, NhatKy_ViPham!E:E, "10_Toan_B", NhatKy_ViPham!F:F, B14, NhatKy_ViPham!C:C, "T5")</f>
        <v>100</v>
      </c>
      <c r="W14" s="6">
        <f>100 + SUMIFS(NhatKy_ViPham!J:J, NhatKy_ViPham!E:E, "10_Toan_B", NhatKy_ViPham!F:F, B14, NhatKy_ViPham!C:C, "T6") - SUMIFS(NhatKy_ViPham!K:K, NhatKy_ViPham!E:E, "10_Toan_B", NhatKy_ViPham!F:F, B14, NhatKy_ViPham!C:C, "T6")</f>
        <v>100</v>
      </c>
      <c r="X14" s="6">
        <f>100 + SUMIFS(NhatKy_ViPham!J:J, NhatKy_ViPham!E:E, "10_Toan_B", NhatKy_ViPham!F:F, B14, NhatKy_ViPham!C:C, "T7") - SUMIFS(NhatKy_ViPham!K:K, NhatKy_ViPham!E:E, "10_Toan_B", NhatKy_ViPham!F:F, B14, NhatKy_ViPham!C:C, "T7")</f>
        <v>100</v>
      </c>
      <c r="Y14" s="6">
        <f>100 + SUMIFS(NhatKy_ViPham!J:J, NhatKy_ViPham!E:E, "10_Toan_B", NhatKy_ViPham!F:F, B14, NhatKy_ViPham!C:C, "T8") - SUMIFS(NhatKy_ViPham!K:K, NhatKy_ViPham!E:E, "10_Toan_B", NhatKy_ViPham!F:F, B14, NhatKy_ViPham!C:C, "T8")</f>
        <v>100</v>
      </c>
      <c r="Z14" s="6">
        <f>100 + SUMIFS(NhatKy_ViPham!J:J, NhatKy_ViPham!E:E, "10_Toan_B", NhatKy_ViPham!F:F, B14, NhatKy_ViPham!C:C, "T9") - SUMIFS(NhatKy_ViPham!K:K, NhatKy_ViPham!E:E, "10_Toan_B", NhatKy_ViPham!F:F, B14, NhatKy_ViPham!C:C, "T9")</f>
        <v>100</v>
      </c>
      <c r="AA14" s="6">
        <f>100 + SUMIFS(NhatKy_ViPham!J:J, NhatKy_ViPham!E:E, "10_Toan_B", NhatKy_ViPham!F:F, B14, NhatKy_ViPham!C:C, "T10") - SUMIFS(NhatKy_ViPham!K:K, NhatKy_ViPham!E:E, "10_Toan_B", NhatKy_ViPham!F:F, B14, NhatKy_ViPham!C:C, "T10")</f>
        <v>100</v>
      </c>
      <c r="AB14" s="6">
        <f>100 + SUMIFS(NhatKy_ViPham!J:J, NhatKy_ViPham!E:E, "10_Toan_B", NhatKy_ViPham!F:F, B14, NhatKy_ViPham!C:C, "T11") - SUMIFS(NhatKy_ViPham!K:K, NhatKy_ViPham!E:E, "10_Toan_B", NhatKy_ViPham!F:F, B14, NhatKy_ViPham!C:C, "T11")</f>
        <v>100</v>
      </c>
      <c r="AC14" s="6">
        <f>100 + SUMIFS(NhatKy_ViPham!J:J, NhatKy_ViPham!E:E, "10_Toan_B", NhatKy_ViPham!F:F, B14, NhatKy_ViPham!C:C, "T12") - SUMIFS(NhatKy_ViPham!K:K, NhatKy_ViPham!E:E, "10_Toan_B", NhatKy_ViPham!F:F, B14, NhatKy_ViPham!C:C, "T12")</f>
        <v>100</v>
      </c>
      <c r="AD14" s="6">
        <f>100 + SUMIFS(NhatKy_ViPham!J:J, NhatKy_ViPham!E:E, "10_Toan_B", NhatKy_ViPham!F:F, B14, NhatKy_ViPham!C:C, "T13") - SUMIFS(NhatKy_ViPham!K:K, NhatKy_ViPham!E:E, "10_Toan_B", NhatKy_ViPham!F:F, B14, NhatKy_ViPham!C:C, "T13")</f>
        <v>100</v>
      </c>
      <c r="AE14" s="6">
        <f>100 + SUMIFS(NhatKy_ViPham!J:J, NhatKy_ViPham!E:E, "10_Toan_B", NhatKy_ViPham!F:F, B14, NhatKy_ViPham!C:C, "T14") - SUMIFS(NhatKy_ViPham!K:K, NhatKy_ViPham!E:E, "10_Toan_B", NhatKy_ViPham!F:F, B14, NhatKy_ViPham!C:C, "T14")</f>
        <v>100</v>
      </c>
      <c r="AF14" s="6">
        <f>100 + SUMIFS(NhatKy_ViPham!J:J, NhatKy_ViPham!E:E, "10_Toan_B", NhatKy_ViPham!F:F, B14, NhatKy_ViPham!C:C, "T15") - SUMIFS(NhatKy_ViPham!K:K, NhatKy_ViPham!E:E, "10_Toan_B", NhatKy_ViPham!F:F, B14, NhatKy_ViPham!C:C, "T15")</f>
        <v>100</v>
      </c>
      <c r="AG14" s="6">
        <f>100 + SUMIFS(NhatKy_ViPham!J:J, NhatKy_ViPham!E:E, "10_Toan_B", NhatKy_ViPham!F:F, B14, NhatKy_ViPham!C:C, "T16") - SUMIFS(NhatKy_ViPham!K:K, NhatKy_ViPham!E:E, "10_Toan_B", NhatKy_ViPham!F:F, B14, NhatKy_ViPham!C:C, "T16")</f>
        <v>100</v>
      </c>
      <c r="AH14" s="6">
        <f>100 + SUMIFS(NhatKy_ViPham!J:J, NhatKy_ViPham!E:E, "10_Toan_B", NhatKy_ViPham!F:F, B14, NhatKy_ViPham!C:C, "T17") - SUMIFS(NhatKy_ViPham!K:K, NhatKy_ViPham!E:E, "10_Toan_B", NhatKy_ViPham!F:F, B14, NhatKy_ViPham!C:C, "T17")</f>
        <v>100</v>
      </c>
      <c r="AI14" s="6">
        <f>100 + SUMIFS(NhatKy_ViPham!J:J, NhatKy_ViPham!E:E, "10_Toan_B", NhatKy_ViPham!F:F, B14, NhatKy_ViPham!C:C, "T18") - SUMIFS(NhatKy_ViPham!K:K, NhatKy_ViPham!E:E, "10_Toan_B", NhatKy_ViPham!F:F, B14, NhatKy_ViPham!C:C, "T18")</f>
        <v>100</v>
      </c>
      <c r="AJ14" s="6">
        <f>100 + SUMIFS(NhatKy_ViPham!J:J, NhatKy_ViPham!E:E, "10_Toan_B", NhatKy_ViPham!F:F, B14, NhatKy_ViPham!C:C, "T19") - SUMIFS(NhatKy_ViPham!K:K, NhatKy_ViPham!E:E, "10_Toan_B", NhatKy_ViPham!F:F, B14, NhatKy_ViPham!C:C, "T19")</f>
        <v>100</v>
      </c>
      <c r="AK14" s="6">
        <f>100 + SUMIFS(NhatKy_ViPham!J:J, NhatKy_ViPham!E:E, "10_Toan_B", NhatKy_ViPham!F:F, B14, NhatKy_ViPham!C:C, "T20") - SUMIFS(NhatKy_ViPham!K:K, NhatKy_ViPham!E:E, "10_Toan_B", NhatKy_ViPham!F:F, B14, NhatKy_ViPham!C:C, "T20")</f>
        <v>100</v>
      </c>
      <c r="AL14" s="6">
        <f>100 + SUMIFS(NhatKy_ViPham!J:J, NhatKy_ViPham!E:E, "10_Toan_B", NhatKy_ViPham!F:F, B14, NhatKy_ViPham!C:C, "T21") - SUMIFS(NhatKy_ViPham!K:K, NhatKy_ViPham!E:E, "10_Toan_B", NhatKy_ViPham!F:F, B14, NhatKy_ViPham!C:C, "T21")</f>
        <v>100</v>
      </c>
      <c r="AM14" s="6">
        <f>100 + SUMIFS(NhatKy_ViPham!J:J, NhatKy_ViPham!E:E, "10_Toan_B", NhatKy_ViPham!F:F, B14, NhatKy_ViPham!C:C, "T22") - SUMIFS(NhatKy_ViPham!K:K, NhatKy_ViPham!E:E, "10_Toan_B", NhatKy_ViPham!F:F, B14, NhatKy_ViPham!C:C, "T22")</f>
        <v>100</v>
      </c>
      <c r="AN14" s="6">
        <f>100 + SUMIFS(NhatKy_ViPham!J:J, NhatKy_ViPham!E:E, "10_Toan_B", NhatKy_ViPham!F:F, B14, NhatKy_ViPham!C:C, "T23") - SUMIFS(NhatKy_ViPham!K:K, NhatKy_ViPham!E:E, "10_Toan_B", NhatKy_ViPham!F:F, B14, NhatKy_ViPham!C:C, "T23")</f>
        <v>100</v>
      </c>
      <c r="AO14" s="6">
        <f>100 + SUMIFS(NhatKy_ViPham!J:J, NhatKy_ViPham!E:E, "10_Toan_B", NhatKy_ViPham!F:F, B14, NhatKy_ViPham!C:C, "T24") - SUMIFS(NhatKy_ViPham!K:K, NhatKy_ViPham!E:E, "10_Toan_B", NhatKy_ViPham!F:F, B14, NhatKy_ViPham!C:C, "T24")</f>
        <v>100</v>
      </c>
      <c r="AP14" s="6">
        <f>100 + SUMIFS(NhatKy_ViPham!J:J, NhatKy_ViPham!E:E, "10_Toan_B", NhatKy_ViPham!F:F, B14, NhatKy_ViPham!C:C, "T25") - SUMIFS(NhatKy_ViPham!K:K, NhatKy_ViPham!E:E, "10_Toan_B", NhatKy_ViPham!F:F, B14, NhatKy_ViPham!C:C, "T25")</f>
        <v>100</v>
      </c>
      <c r="AQ14" s="6">
        <f>100 + SUMIFS(NhatKy_ViPham!J:J, NhatKy_ViPham!E:E, "10_Toan_B", NhatKy_ViPham!F:F, B14, NhatKy_ViPham!C:C, "T26") - SUMIFS(NhatKy_ViPham!K:K, NhatKy_ViPham!E:E, "10_Toan_B", NhatKy_ViPham!F:F, B14, NhatKy_ViPham!C:C, "T26")</f>
        <v>100</v>
      </c>
      <c r="AR14" s="6">
        <f>100 + SUMIFS(NhatKy_ViPham!J:J, NhatKy_ViPham!E:E, "10_Toan_B", NhatKy_ViPham!F:F, B14, NhatKy_ViPham!C:C, "T27") - SUMIFS(NhatKy_ViPham!K:K, NhatKy_ViPham!E:E, "10_Toan_B", NhatKy_ViPham!F:F, B14, NhatKy_ViPham!C:C, "T27")</f>
        <v>100</v>
      </c>
      <c r="AS14" s="6">
        <f>100 + SUMIFS(NhatKy_ViPham!J:J, NhatKy_ViPham!E:E, "10_Toan_B", NhatKy_ViPham!F:F, B14, NhatKy_ViPham!C:C, "T28") - SUMIFS(NhatKy_ViPham!K:K, NhatKy_ViPham!E:E, "10_Toan_B", NhatKy_ViPham!F:F, B14, NhatKy_ViPham!C:C, "T28")</f>
        <v>100</v>
      </c>
      <c r="AT14" s="6">
        <f>100 + SUMIFS(NhatKy_ViPham!J:J, NhatKy_ViPham!E:E, "10_Toan_B", NhatKy_ViPham!F:F, B14, NhatKy_ViPham!C:C, "T29") - SUMIFS(NhatKy_ViPham!K:K, NhatKy_ViPham!E:E, "10_Toan_B", NhatKy_ViPham!F:F, B14, NhatKy_ViPham!C:C, "T29")</f>
        <v>100</v>
      </c>
      <c r="AU14" s="6">
        <f>100 + SUMIFS(NhatKy_ViPham!J:J, NhatKy_ViPham!E:E, "10_Toan_B", NhatKy_ViPham!F:F, B14, NhatKy_ViPham!C:C, "T30") - SUMIFS(NhatKy_ViPham!K:K, NhatKy_ViPham!E:E, "10_Toan_B", NhatKy_ViPham!F:F, B14, NhatKy_ViPham!C:C, "T30")</f>
        <v>100</v>
      </c>
      <c r="AV14" s="6">
        <f>100 + SUMIFS(NhatKy_ViPham!J:J, NhatKy_ViPham!E:E, "10_Toan_B", NhatKy_ViPham!F:F, B14, NhatKy_ViPham!C:C, "T31") - SUMIFS(NhatKy_ViPham!K:K, NhatKy_ViPham!E:E, "10_Toan_B", NhatKy_ViPham!F:F, B14, NhatKy_ViPham!C:C, "T31")</f>
        <v>100</v>
      </c>
      <c r="AW14" s="6">
        <f>100 + SUMIFS(NhatKy_ViPham!J:J, NhatKy_ViPham!E:E, "10_Toan_B", NhatKy_ViPham!F:F, B14, NhatKy_ViPham!C:C, "T32") - SUMIFS(NhatKy_ViPham!K:K, NhatKy_ViPham!E:E, "10_Toan_B", NhatKy_ViPham!F:F, B14, NhatKy_ViPham!C:C, "T32")</f>
        <v>100</v>
      </c>
      <c r="AX14" s="6">
        <f>100 + SUMIFS(NhatKy_ViPham!J:J, NhatKy_ViPham!E:E, "10_Toan_B", NhatKy_ViPham!F:F, B14, NhatKy_ViPham!C:C, "T33") - SUMIFS(NhatKy_ViPham!K:K, NhatKy_ViPham!E:E, "10_Toan_B", NhatKy_ViPham!F:F, B14, NhatKy_ViPham!C:C, "T33")</f>
        <v>100</v>
      </c>
      <c r="AY14" s="6">
        <f>100 + SUMIFS(NhatKy_ViPham!J:J, NhatKy_ViPham!E:E, "10_Toan_B", NhatKy_ViPham!F:F, B14, NhatKy_ViPham!C:C, "T34") - SUMIFS(NhatKy_ViPham!K:K, NhatKy_ViPham!E:E, "10_Toan_B", NhatKy_ViPham!F:F, B14, NhatKy_ViPham!C:C, "T34")</f>
        <v>100</v>
      </c>
      <c r="AZ14" s="6">
        <f>100 + SUMIFS(NhatKy_ViPham!J:J, NhatKy_ViPham!E:E, "10_Toan_B", NhatKy_ViPham!F:F, B14, NhatKy_ViPham!C:C, "T35") - SUMIFS(NhatKy_ViPham!K:K, NhatKy_ViPham!E:E, "10_Toan_B", NhatKy_ViPham!F:F, B14, NhatKy_ViPham!C:C, "T35")</f>
        <v>100</v>
      </c>
      <c r="BA14" s="12">
        <f t="shared" si="0"/>
        <v>100</v>
      </c>
      <c r="BB14" s="11" t="s">
        <v>430</v>
      </c>
      <c r="BC14" s="16" t="str">
        <f t="shared" si="1"/>
        <v>Tốt</v>
      </c>
      <c r="BD14" s="15" t="str">
        <f t="shared" si="2"/>
        <v>🟢 BÌNH THƯỜNG</v>
      </c>
    </row>
    <row r="15" spans="1:56" x14ac:dyDescent="0.25">
      <c r="A15" s="4">
        <v>7</v>
      </c>
      <c r="B15" s="10" t="s">
        <v>511</v>
      </c>
      <c r="C15" s="4" t="s">
        <v>512</v>
      </c>
      <c r="D15" s="4" t="s">
        <v>435</v>
      </c>
      <c r="E15" s="11" t="s">
        <v>430</v>
      </c>
      <c r="F15" s="7">
        <f>SUMIFS(NhatKy_ViPham!K:K, NhatKy_ViPham!E:E, "10_Toan_B", NhatKy_ViPham!F:F, B15, NhatKy_ViPham!H:H, "L01")</f>
        <v>0</v>
      </c>
      <c r="G15" s="7">
        <f>SUMIFS(NhatKy_ViPham!K:K, NhatKy_ViPham!E:E, "10_Toan_B", NhatKy_ViPham!F:F, B15, NhatKy_ViPham!H:H, "L02")</f>
        <v>0</v>
      </c>
      <c r="H15" s="7">
        <f>SUMIFS(NhatKy_ViPham!K:K, NhatKy_ViPham!E:E, "10_Toan_B", NhatKy_ViPham!F:F, B15, NhatKy_ViPham!H:H, "L03")</f>
        <v>0</v>
      </c>
      <c r="I15" s="7">
        <f>SUMIFS(NhatKy_ViPham!K:K, NhatKy_ViPham!E:E, "10_Toan_B", NhatKy_ViPham!F:F, B15, NhatKy_ViPham!H:H, "L04")</f>
        <v>0</v>
      </c>
      <c r="J15" s="7">
        <f>SUMIFS(NhatKy_ViPham!K:K, NhatKy_ViPham!E:E, "10_Toan_B", NhatKy_ViPham!F:F, B15, NhatKy_ViPham!H:H, "L05")</f>
        <v>0</v>
      </c>
      <c r="K15" s="7">
        <f>SUMIFS(NhatKy_ViPham!K:K, NhatKy_ViPham!E:E, "10_Toan_B", NhatKy_ViPham!F:F, B15, NhatKy_ViPham!H:H, "L06")</f>
        <v>0</v>
      </c>
      <c r="L15" s="7">
        <f>SUMIFS(NhatKy_ViPham!K:K, NhatKy_ViPham!E:E, "10_Toan_B", NhatKy_ViPham!F:F, B15, NhatKy_ViPham!H:H, "L07")</f>
        <v>0</v>
      </c>
      <c r="M15" s="7">
        <f>SUMIFS(NhatKy_ViPham!K:K, NhatKy_ViPham!E:E, "10_Toan_B", NhatKy_ViPham!F:F, B15, NhatKy_ViPham!H:H, "L08")</f>
        <v>0</v>
      </c>
      <c r="N15" s="7">
        <f>SUMIFS(NhatKy_ViPham!K:K, NhatKy_ViPham!E:E, "10_Toan_B", NhatKy_ViPham!F:F, B15, NhatKy_ViPham!H:H, "L09")</f>
        <v>0</v>
      </c>
      <c r="O15" s="7">
        <f>SUMIFS(NhatKy_ViPham!K:K, NhatKy_ViPham!E:E, "10_Toan_B", NhatKy_ViPham!F:F, B15, NhatKy_ViPham!H:H, "L10")</f>
        <v>0</v>
      </c>
      <c r="P15" s="12">
        <f>SUMIFS(NhatKy_ViPham!J:J, NhatKy_ViPham!E:E, "10_Toan_B", NhatKy_ViPham!F:F, B15)</f>
        <v>0</v>
      </c>
      <c r="Q15" s="13">
        <f>SUMIFS(NhatKy_ViPham!K:K, NhatKy_ViPham!E:E, "10_Toan_B", NhatKy_ViPham!F:F, B15)</f>
        <v>0</v>
      </c>
      <c r="R15" s="7">
        <f>100 + SUMIFS(NhatKy_ViPham!J:J, NhatKy_ViPham!E:E, "10_Toan_B", NhatKy_ViPham!F:F, B15, NhatKy_ViPham!C:C, "T1") - SUMIFS(NhatKy_ViPham!K:K, NhatKy_ViPham!E:E, "10_Toan_B", NhatKy_ViPham!F:F, B15, NhatKy_ViPham!C:C, "T1")</f>
        <v>100</v>
      </c>
      <c r="S15" s="7">
        <f>100 + SUMIFS(NhatKy_ViPham!J:J, NhatKy_ViPham!E:E, "10_Toan_B", NhatKy_ViPham!F:F, B15, NhatKy_ViPham!C:C, "T2") - SUMIFS(NhatKy_ViPham!K:K, NhatKy_ViPham!E:E, "10_Toan_B", NhatKy_ViPham!F:F, B15, NhatKy_ViPham!C:C, "T2")</f>
        <v>100</v>
      </c>
      <c r="T15" s="7">
        <f>100 + SUMIFS(NhatKy_ViPham!J:J, NhatKy_ViPham!E:E, "10_Toan_B", NhatKy_ViPham!F:F, B15, NhatKy_ViPham!C:C, "T3") - SUMIFS(NhatKy_ViPham!K:K, NhatKy_ViPham!E:E, "10_Toan_B", NhatKy_ViPham!F:F, B15, NhatKy_ViPham!C:C, "T3")</f>
        <v>100</v>
      </c>
      <c r="U15" s="7">
        <f>100 + SUMIFS(NhatKy_ViPham!J:J, NhatKy_ViPham!E:E, "10_Toan_B", NhatKy_ViPham!F:F, B15, NhatKy_ViPham!C:C, "T4") - SUMIFS(NhatKy_ViPham!K:K, NhatKy_ViPham!E:E, "10_Toan_B", NhatKy_ViPham!F:F, B15, NhatKy_ViPham!C:C, "T4")</f>
        <v>100</v>
      </c>
      <c r="V15" s="7">
        <f>100 + SUMIFS(NhatKy_ViPham!J:J, NhatKy_ViPham!E:E, "10_Toan_B", NhatKy_ViPham!F:F, B15, NhatKy_ViPham!C:C, "T5") - SUMIFS(NhatKy_ViPham!K:K, NhatKy_ViPham!E:E, "10_Toan_B", NhatKy_ViPham!F:F, B15, NhatKy_ViPham!C:C, "T5")</f>
        <v>100</v>
      </c>
      <c r="W15" s="7">
        <f>100 + SUMIFS(NhatKy_ViPham!J:J, NhatKy_ViPham!E:E, "10_Toan_B", NhatKy_ViPham!F:F, B15, NhatKy_ViPham!C:C, "T6") - SUMIFS(NhatKy_ViPham!K:K, NhatKy_ViPham!E:E, "10_Toan_B", NhatKy_ViPham!F:F, B15, NhatKy_ViPham!C:C, "T6")</f>
        <v>100</v>
      </c>
      <c r="X15" s="7">
        <f>100 + SUMIFS(NhatKy_ViPham!J:J, NhatKy_ViPham!E:E, "10_Toan_B", NhatKy_ViPham!F:F, B15, NhatKy_ViPham!C:C, "T7") - SUMIFS(NhatKy_ViPham!K:K, NhatKy_ViPham!E:E, "10_Toan_B", NhatKy_ViPham!F:F, B15, NhatKy_ViPham!C:C, "T7")</f>
        <v>100</v>
      </c>
      <c r="Y15" s="7">
        <f>100 + SUMIFS(NhatKy_ViPham!J:J, NhatKy_ViPham!E:E, "10_Toan_B", NhatKy_ViPham!F:F, B15, NhatKy_ViPham!C:C, "T8") - SUMIFS(NhatKy_ViPham!K:K, NhatKy_ViPham!E:E, "10_Toan_B", NhatKy_ViPham!F:F, B15, NhatKy_ViPham!C:C, "T8")</f>
        <v>100</v>
      </c>
      <c r="Z15" s="7">
        <f>100 + SUMIFS(NhatKy_ViPham!J:J, NhatKy_ViPham!E:E, "10_Toan_B", NhatKy_ViPham!F:F, B15, NhatKy_ViPham!C:C, "T9") - SUMIFS(NhatKy_ViPham!K:K, NhatKy_ViPham!E:E, "10_Toan_B", NhatKy_ViPham!F:F, B15, NhatKy_ViPham!C:C, "T9")</f>
        <v>100</v>
      </c>
      <c r="AA15" s="7">
        <f>100 + SUMIFS(NhatKy_ViPham!J:J, NhatKy_ViPham!E:E, "10_Toan_B", NhatKy_ViPham!F:F, B15, NhatKy_ViPham!C:C, "T10") - SUMIFS(NhatKy_ViPham!K:K, NhatKy_ViPham!E:E, "10_Toan_B", NhatKy_ViPham!F:F, B15, NhatKy_ViPham!C:C, "T10")</f>
        <v>100</v>
      </c>
      <c r="AB15" s="7">
        <f>100 + SUMIFS(NhatKy_ViPham!J:J, NhatKy_ViPham!E:E, "10_Toan_B", NhatKy_ViPham!F:F, B15, NhatKy_ViPham!C:C, "T11") - SUMIFS(NhatKy_ViPham!K:K, NhatKy_ViPham!E:E, "10_Toan_B", NhatKy_ViPham!F:F, B15, NhatKy_ViPham!C:C, "T11")</f>
        <v>100</v>
      </c>
      <c r="AC15" s="7">
        <f>100 + SUMIFS(NhatKy_ViPham!J:J, NhatKy_ViPham!E:E, "10_Toan_B", NhatKy_ViPham!F:F, B15, NhatKy_ViPham!C:C, "T12") - SUMIFS(NhatKy_ViPham!K:K, NhatKy_ViPham!E:E, "10_Toan_B", NhatKy_ViPham!F:F, B15, NhatKy_ViPham!C:C, "T12")</f>
        <v>100</v>
      </c>
      <c r="AD15" s="7">
        <f>100 + SUMIFS(NhatKy_ViPham!J:J, NhatKy_ViPham!E:E, "10_Toan_B", NhatKy_ViPham!F:F, B15, NhatKy_ViPham!C:C, "T13") - SUMIFS(NhatKy_ViPham!K:K, NhatKy_ViPham!E:E, "10_Toan_B", NhatKy_ViPham!F:F, B15, NhatKy_ViPham!C:C, "T13")</f>
        <v>100</v>
      </c>
      <c r="AE15" s="7">
        <f>100 + SUMIFS(NhatKy_ViPham!J:J, NhatKy_ViPham!E:E, "10_Toan_B", NhatKy_ViPham!F:F, B15, NhatKy_ViPham!C:C, "T14") - SUMIFS(NhatKy_ViPham!K:K, NhatKy_ViPham!E:E, "10_Toan_B", NhatKy_ViPham!F:F, B15, NhatKy_ViPham!C:C, "T14")</f>
        <v>100</v>
      </c>
      <c r="AF15" s="7">
        <f>100 + SUMIFS(NhatKy_ViPham!J:J, NhatKy_ViPham!E:E, "10_Toan_B", NhatKy_ViPham!F:F, B15, NhatKy_ViPham!C:C, "T15") - SUMIFS(NhatKy_ViPham!K:K, NhatKy_ViPham!E:E, "10_Toan_B", NhatKy_ViPham!F:F, B15, NhatKy_ViPham!C:C, "T15")</f>
        <v>100</v>
      </c>
      <c r="AG15" s="7">
        <f>100 + SUMIFS(NhatKy_ViPham!J:J, NhatKy_ViPham!E:E, "10_Toan_B", NhatKy_ViPham!F:F, B15, NhatKy_ViPham!C:C, "T16") - SUMIFS(NhatKy_ViPham!K:K, NhatKy_ViPham!E:E, "10_Toan_B", NhatKy_ViPham!F:F, B15, NhatKy_ViPham!C:C, "T16")</f>
        <v>100</v>
      </c>
      <c r="AH15" s="7">
        <f>100 + SUMIFS(NhatKy_ViPham!J:J, NhatKy_ViPham!E:E, "10_Toan_B", NhatKy_ViPham!F:F, B15, NhatKy_ViPham!C:C, "T17") - SUMIFS(NhatKy_ViPham!K:K, NhatKy_ViPham!E:E, "10_Toan_B", NhatKy_ViPham!F:F, B15, NhatKy_ViPham!C:C, "T17")</f>
        <v>100</v>
      </c>
      <c r="AI15" s="7">
        <f>100 + SUMIFS(NhatKy_ViPham!J:J, NhatKy_ViPham!E:E, "10_Toan_B", NhatKy_ViPham!F:F, B15, NhatKy_ViPham!C:C, "T18") - SUMIFS(NhatKy_ViPham!K:K, NhatKy_ViPham!E:E, "10_Toan_B", NhatKy_ViPham!F:F, B15, NhatKy_ViPham!C:C, "T18")</f>
        <v>100</v>
      </c>
      <c r="AJ15" s="7">
        <f>100 + SUMIFS(NhatKy_ViPham!J:J, NhatKy_ViPham!E:E, "10_Toan_B", NhatKy_ViPham!F:F, B15, NhatKy_ViPham!C:C, "T19") - SUMIFS(NhatKy_ViPham!K:K, NhatKy_ViPham!E:E, "10_Toan_B", NhatKy_ViPham!F:F, B15, NhatKy_ViPham!C:C, "T19")</f>
        <v>100</v>
      </c>
      <c r="AK15" s="7">
        <f>100 + SUMIFS(NhatKy_ViPham!J:J, NhatKy_ViPham!E:E, "10_Toan_B", NhatKy_ViPham!F:F, B15, NhatKy_ViPham!C:C, "T20") - SUMIFS(NhatKy_ViPham!K:K, NhatKy_ViPham!E:E, "10_Toan_B", NhatKy_ViPham!F:F, B15, NhatKy_ViPham!C:C, "T20")</f>
        <v>100</v>
      </c>
      <c r="AL15" s="7">
        <f>100 + SUMIFS(NhatKy_ViPham!J:J, NhatKy_ViPham!E:E, "10_Toan_B", NhatKy_ViPham!F:F, B15, NhatKy_ViPham!C:C, "T21") - SUMIFS(NhatKy_ViPham!K:K, NhatKy_ViPham!E:E, "10_Toan_B", NhatKy_ViPham!F:F, B15, NhatKy_ViPham!C:C, "T21")</f>
        <v>100</v>
      </c>
      <c r="AM15" s="7">
        <f>100 + SUMIFS(NhatKy_ViPham!J:J, NhatKy_ViPham!E:E, "10_Toan_B", NhatKy_ViPham!F:F, B15, NhatKy_ViPham!C:C, "T22") - SUMIFS(NhatKy_ViPham!K:K, NhatKy_ViPham!E:E, "10_Toan_B", NhatKy_ViPham!F:F, B15, NhatKy_ViPham!C:C, "T22")</f>
        <v>100</v>
      </c>
      <c r="AN15" s="7">
        <f>100 + SUMIFS(NhatKy_ViPham!J:J, NhatKy_ViPham!E:E, "10_Toan_B", NhatKy_ViPham!F:F, B15, NhatKy_ViPham!C:C, "T23") - SUMIFS(NhatKy_ViPham!K:K, NhatKy_ViPham!E:E, "10_Toan_B", NhatKy_ViPham!F:F, B15, NhatKy_ViPham!C:C, "T23")</f>
        <v>100</v>
      </c>
      <c r="AO15" s="7">
        <f>100 + SUMIFS(NhatKy_ViPham!J:J, NhatKy_ViPham!E:E, "10_Toan_B", NhatKy_ViPham!F:F, B15, NhatKy_ViPham!C:C, "T24") - SUMIFS(NhatKy_ViPham!K:K, NhatKy_ViPham!E:E, "10_Toan_B", NhatKy_ViPham!F:F, B15, NhatKy_ViPham!C:C, "T24")</f>
        <v>100</v>
      </c>
      <c r="AP15" s="7">
        <f>100 + SUMIFS(NhatKy_ViPham!J:J, NhatKy_ViPham!E:E, "10_Toan_B", NhatKy_ViPham!F:F, B15, NhatKy_ViPham!C:C, "T25") - SUMIFS(NhatKy_ViPham!K:K, NhatKy_ViPham!E:E, "10_Toan_B", NhatKy_ViPham!F:F, B15, NhatKy_ViPham!C:C, "T25")</f>
        <v>100</v>
      </c>
      <c r="AQ15" s="7">
        <f>100 + SUMIFS(NhatKy_ViPham!J:J, NhatKy_ViPham!E:E, "10_Toan_B", NhatKy_ViPham!F:F, B15, NhatKy_ViPham!C:C, "T26") - SUMIFS(NhatKy_ViPham!K:K, NhatKy_ViPham!E:E, "10_Toan_B", NhatKy_ViPham!F:F, B15, NhatKy_ViPham!C:C, "T26")</f>
        <v>100</v>
      </c>
      <c r="AR15" s="7">
        <f>100 + SUMIFS(NhatKy_ViPham!J:J, NhatKy_ViPham!E:E, "10_Toan_B", NhatKy_ViPham!F:F, B15, NhatKy_ViPham!C:C, "T27") - SUMIFS(NhatKy_ViPham!K:K, NhatKy_ViPham!E:E, "10_Toan_B", NhatKy_ViPham!F:F, B15, NhatKy_ViPham!C:C, "T27")</f>
        <v>100</v>
      </c>
      <c r="AS15" s="7">
        <f>100 + SUMIFS(NhatKy_ViPham!J:J, NhatKy_ViPham!E:E, "10_Toan_B", NhatKy_ViPham!F:F, B15, NhatKy_ViPham!C:C, "T28") - SUMIFS(NhatKy_ViPham!K:K, NhatKy_ViPham!E:E, "10_Toan_B", NhatKy_ViPham!F:F, B15, NhatKy_ViPham!C:C, "T28")</f>
        <v>100</v>
      </c>
      <c r="AT15" s="7">
        <f>100 + SUMIFS(NhatKy_ViPham!J:J, NhatKy_ViPham!E:E, "10_Toan_B", NhatKy_ViPham!F:F, B15, NhatKy_ViPham!C:C, "T29") - SUMIFS(NhatKy_ViPham!K:K, NhatKy_ViPham!E:E, "10_Toan_B", NhatKy_ViPham!F:F, B15, NhatKy_ViPham!C:C, "T29")</f>
        <v>100</v>
      </c>
      <c r="AU15" s="7">
        <f>100 + SUMIFS(NhatKy_ViPham!J:J, NhatKy_ViPham!E:E, "10_Toan_B", NhatKy_ViPham!F:F, B15, NhatKy_ViPham!C:C, "T30") - SUMIFS(NhatKy_ViPham!K:K, NhatKy_ViPham!E:E, "10_Toan_B", NhatKy_ViPham!F:F, B15, NhatKy_ViPham!C:C, "T30")</f>
        <v>100</v>
      </c>
      <c r="AV15" s="7">
        <f>100 + SUMIFS(NhatKy_ViPham!J:J, NhatKy_ViPham!E:E, "10_Toan_B", NhatKy_ViPham!F:F, B15, NhatKy_ViPham!C:C, "T31") - SUMIFS(NhatKy_ViPham!K:K, NhatKy_ViPham!E:E, "10_Toan_B", NhatKy_ViPham!F:F, B15, NhatKy_ViPham!C:C, "T31")</f>
        <v>100</v>
      </c>
      <c r="AW15" s="7">
        <f>100 + SUMIFS(NhatKy_ViPham!J:J, NhatKy_ViPham!E:E, "10_Toan_B", NhatKy_ViPham!F:F, B15, NhatKy_ViPham!C:C, "T32") - SUMIFS(NhatKy_ViPham!K:K, NhatKy_ViPham!E:E, "10_Toan_B", NhatKy_ViPham!F:F, B15, NhatKy_ViPham!C:C, "T32")</f>
        <v>100</v>
      </c>
      <c r="AX15" s="7">
        <f>100 + SUMIFS(NhatKy_ViPham!J:J, NhatKy_ViPham!E:E, "10_Toan_B", NhatKy_ViPham!F:F, B15, NhatKy_ViPham!C:C, "T33") - SUMIFS(NhatKy_ViPham!K:K, NhatKy_ViPham!E:E, "10_Toan_B", NhatKy_ViPham!F:F, B15, NhatKy_ViPham!C:C, "T33")</f>
        <v>100</v>
      </c>
      <c r="AY15" s="7">
        <f>100 + SUMIFS(NhatKy_ViPham!J:J, NhatKy_ViPham!E:E, "10_Toan_B", NhatKy_ViPham!F:F, B15, NhatKy_ViPham!C:C, "T34") - SUMIFS(NhatKy_ViPham!K:K, NhatKy_ViPham!E:E, "10_Toan_B", NhatKy_ViPham!F:F, B15, NhatKy_ViPham!C:C, "T34")</f>
        <v>100</v>
      </c>
      <c r="AZ15" s="7">
        <f>100 + SUMIFS(NhatKy_ViPham!J:J, NhatKy_ViPham!E:E, "10_Toan_B", NhatKy_ViPham!F:F, B15, NhatKy_ViPham!C:C, "T35") - SUMIFS(NhatKy_ViPham!K:K, NhatKy_ViPham!E:E, "10_Toan_B", NhatKy_ViPham!F:F, B15, NhatKy_ViPham!C:C, "T35")</f>
        <v>100</v>
      </c>
      <c r="BA15" s="12">
        <f t="shared" si="0"/>
        <v>100</v>
      </c>
      <c r="BB15" s="11" t="s">
        <v>430</v>
      </c>
      <c r="BC15" s="14" t="str">
        <f t="shared" si="1"/>
        <v>Tốt</v>
      </c>
      <c r="BD15" s="10" t="str">
        <f t="shared" si="2"/>
        <v>🟢 BÌNH THƯỜNG</v>
      </c>
    </row>
    <row r="16" spans="1:56" x14ac:dyDescent="0.25">
      <c r="A16" s="5">
        <v>8</v>
      </c>
      <c r="B16" s="15" t="s">
        <v>513</v>
      </c>
      <c r="C16" s="5" t="s">
        <v>514</v>
      </c>
      <c r="D16" s="5" t="s">
        <v>429</v>
      </c>
      <c r="E16" s="11" t="s">
        <v>430</v>
      </c>
      <c r="F16" s="6">
        <f>SUMIFS(NhatKy_ViPham!K:K, NhatKy_ViPham!E:E, "10_Toan_B", NhatKy_ViPham!F:F, B16, NhatKy_ViPham!H:H, "L01")</f>
        <v>0</v>
      </c>
      <c r="G16" s="6">
        <f>SUMIFS(NhatKy_ViPham!K:K, NhatKy_ViPham!E:E, "10_Toan_B", NhatKy_ViPham!F:F, B16, NhatKy_ViPham!H:H, "L02")</f>
        <v>0</v>
      </c>
      <c r="H16" s="6">
        <f>SUMIFS(NhatKy_ViPham!K:K, NhatKy_ViPham!E:E, "10_Toan_B", NhatKy_ViPham!F:F, B16, NhatKy_ViPham!H:H, "L03")</f>
        <v>0</v>
      </c>
      <c r="I16" s="6">
        <f>SUMIFS(NhatKy_ViPham!K:K, NhatKy_ViPham!E:E, "10_Toan_B", NhatKy_ViPham!F:F, B16, NhatKy_ViPham!H:H, "L04")</f>
        <v>0</v>
      </c>
      <c r="J16" s="6">
        <f>SUMIFS(NhatKy_ViPham!K:K, NhatKy_ViPham!E:E, "10_Toan_B", NhatKy_ViPham!F:F, B16, NhatKy_ViPham!H:H, "L05")</f>
        <v>0</v>
      </c>
      <c r="K16" s="6">
        <f>SUMIFS(NhatKy_ViPham!K:K, NhatKy_ViPham!E:E, "10_Toan_B", NhatKy_ViPham!F:F, B16, NhatKy_ViPham!H:H, "L06")</f>
        <v>0</v>
      </c>
      <c r="L16" s="6">
        <f>SUMIFS(NhatKy_ViPham!K:K, NhatKy_ViPham!E:E, "10_Toan_B", NhatKy_ViPham!F:F, B16, NhatKy_ViPham!H:H, "L07")</f>
        <v>0</v>
      </c>
      <c r="M16" s="6">
        <f>SUMIFS(NhatKy_ViPham!K:K, NhatKy_ViPham!E:E, "10_Toan_B", NhatKy_ViPham!F:F, B16, NhatKy_ViPham!H:H, "L08")</f>
        <v>0</v>
      </c>
      <c r="N16" s="6">
        <f>SUMIFS(NhatKy_ViPham!K:K, NhatKy_ViPham!E:E, "10_Toan_B", NhatKy_ViPham!F:F, B16, NhatKy_ViPham!H:H, "L09")</f>
        <v>0</v>
      </c>
      <c r="O16" s="6">
        <f>SUMIFS(NhatKy_ViPham!K:K, NhatKy_ViPham!E:E, "10_Toan_B", NhatKy_ViPham!F:F, B16, NhatKy_ViPham!H:H, "L10")</f>
        <v>0</v>
      </c>
      <c r="P16" s="12">
        <f>SUMIFS(NhatKy_ViPham!J:J, NhatKy_ViPham!E:E, "10_Toan_B", NhatKy_ViPham!F:F, B16)</f>
        <v>0</v>
      </c>
      <c r="Q16" s="13">
        <f>SUMIFS(NhatKy_ViPham!K:K, NhatKy_ViPham!E:E, "10_Toan_B", NhatKy_ViPham!F:F, B16)</f>
        <v>0</v>
      </c>
      <c r="R16" s="6">
        <f>100 + SUMIFS(NhatKy_ViPham!J:J, NhatKy_ViPham!E:E, "10_Toan_B", NhatKy_ViPham!F:F, B16, NhatKy_ViPham!C:C, "T1") - SUMIFS(NhatKy_ViPham!K:K, NhatKy_ViPham!E:E, "10_Toan_B", NhatKy_ViPham!F:F, B16, NhatKy_ViPham!C:C, "T1")</f>
        <v>100</v>
      </c>
      <c r="S16" s="6">
        <f>100 + SUMIFS(NhatKy_ViPham!J:J, NhatKy_ViPham!E:E, "10_Toan_B", NhatKy_ViPham!F:F, B16, NhatKy_ViPham!C:C, "T2") - SUMIFS(NhatKy_ViPham!K:K, NhatKy_ViPham!E:E, "10_Toan_B", NhatKy_ViPham!F:F, B16, NhatKy_ViPham!C:C, "T2")</f>
        <v>100</v>
      </c>
      <c r="T16" s="6">
        <f>100 + SUMIFS(NhatKy_ViPham!J:J, NhatKy_ViPham!E:E, "10_Toan_B", NhatKy_ViPham!F:F, B16, NhatKy_ViPham!C:C, "T3") - SUMIFS(NhatKy_ViPham!K:K, NhatKy_ViPham!E:E, "10_Toan_B", NhatKy_ViPham!F:F, B16, NhatKy_ViPham!C:C, "T3")</f>
        <v>100</v>
      </c>
      <c r="U16" s="6">
        <f>100 + SUMIFS(NhatKy_ViPham!J:J, NhatKy_ViPham!E:E, "10_Toan_B", NhatKy_ViPham!F:F, B16, NhatKy_ViPham!C:C, "T4") - SUMIFS(NhatKy_ViPham!K:K, NhatKy_ViPham!E:E, "10_Toan_B", NhatKy_ViPham!F:F, B16, NhatKy_ViPham!C:C, "T4")</f>
        <v>100</v>
      </c>
      <c r="V16" s="6">
        <f>100 + SUMIFS(NhatKy_ViPham!J:J, NhatKy_ViPham!E:E, "10_Toan_B", NhatKy_ViPham!F:F, B16, NhatKy_ViPham!C:C, "T5") - SUMIFS(NhatKy_ViPham!K:K, NhatKy_ViPham!E:E, "10_Toan_B", NhatKy_ViPham!F:F, B16, NhatKy_ViPham!C:C, "T5")</f>
        <v>100</v>
      </c>
      <c r="W16" s="6">
        <f>100 + SUMIFS(NhatKy_ViPham!J:J, NhatKy_ViPham!E:E, "10_Toan_B", NhatKy_ViPham!F:F, B16, NhatKy_ViPham!C:C, "T6") - SUMIFS(NhatKy_ViPham!K:K, NhatKy_ViPham!E:E, "10_Toan_B", NhatKy_ViPham!F:F, B16, NhatKy_ViPham!C:C, "T6")</f>
        <v>100</v>
      </c>
      <c r="X16" s="6">
        <f>100 + SUMIFS(NhatKy_ViPham!J:J, NhatKy_ViPham!E:E, "10_Toan_B", NhatKy_ViPham!F:F, B16, NhatKy_ViPham!C:C, "T7") - SUMIFS(NhatKy_ViPham!K:K, NhatKy_ViPham!E:E, "10_Toan_B", NhatKy_ViPham!F:F, B16, NhatKy_ViPham!C:C, "T7")</f>
        <v>100</v>
      </c>
      <c r="Y16" s="6">
        <f>100 + SUMIFS(NhatKy_ViPham!J:J, NhatKy_ViPham!E:E, "10_Toan_B", NhatKy_ViPham!F:F, B16, NhatKy_ViPham!C:C, "T8") - SUMIFS(NhatKy_ViPham!K:K, NhatKy_ViPham!E:E, "10_Toan_B", NhatKy_ViPham!F:F, B16, NhatKy_ViPham!C:C, "T8")</f>
        <v>100</v>
      </c>
      <c r="Z16" s="6">
        <f>100 + SUMIFS(NhatKy_ViPham!J:J, NhatKy_ViPham!E:E, "10_Toan_B", NhatKy_ViPham!F:F, B16, NhatKy_ViPham!C:C, "T9") - SUMIFS(NhatKy_ViPham!K:K, NhatKy_ViPham!E:E, "10_Toan_B", NhatKy_ViPham!F:F, B16, NhatKy_ViPham!C:C, "T9")</f>
        <v>100</v>
      </c>
      <c r="AA16" s="6">
        <f>100 + SUMIFS(NhatKy_ViPham!J:J, NhatKy_ViPham!E:E, "10_Toan_B", NhatKy_ViPham!F:F, B16, NhatKy_ViPham!C:C, "T10") - SUMIFS(NhatKy_ViPham!K:K, NhatKy_ViPham!E:E, "10_Toan_B", NhatKy_ViPham!F:F, B16, NhatKy_ViPham!C:C, "T10")</f>
        <v>100</v>
      </c>
      <c r="AB16" s="6">
        <f>100 + SUMIFS(NhatKy_ViPham!J:J, NhatKy_ViPham!E:E, "10_Toan_B", NhatKy_ViPham!F:F, B16, NhatKy_ViPham!C:C, "T11") - SUMIFS(NhatKy_ViPham!K:K, NhatKy_ViPham!E:E, "10_Toan_B", NhatKy_ViPham!F:F, B16, NhatKy_ViPham!C:C, "T11")</f>
        <v>100</v>
      </c>
      <c r="AC16" s="6">
        <f>100 + SUMIFS(NhatKy_ViPham!J:J, NhatKy_ViPham!E:E, "10_Toan_B", NhatKy_ViPham!F:F, B16, NhatKy_ViPham!C:C, "T12") - SUMIFS(NhatKy_ViPham!K:K, NhatKy_ViPham!E:E, "10_Toan_B", NhatKy_ViPham!F:F, B16, NhatKy_ViPham!C:C, "T12")</f>
        <v>100</v>
      </c>
      <c r="AD16" s="6">
        <f>100 + SUMIFS(NhatKy_ViPham!J:J, NhatKy_ViPham!E:E, "10_Toan_B", NhatKy_ViPham!F:F, B16, NhatKy_ViPham!C:C, "T13") - SUMIFS(NhatKy_ViPham!K:K, NhatKy_ViPham!E:E, "10_Toan_B", NhatKy_ViPham!F:F, B16, NhatKy_ViPham!C:C, "T13")</f>
        <v>100</v>
      </c>
      <c r="AE16" s="6">
        <f>100 + SUMIFS(NhatKy_ViPham!J:J, NhatKy_ViPham!E:E, "10_Toan_B", NhatKy_ViPham!F:F, B16, NhatKy_ViPham!C:C, "T14") - SUMIFS(NhatKy_ViPham!K:K, NhatKy_ViPham!E:E, "10_Toan_B", NhatKy_ViPham!F:F, B16, NhatKy_ViPham!C:C, "T14")</f>
        <v>100</v>
      </c>
      <c r="AF16" s="6">
        <f>100 + SUMIFS(NhatKy_ViPham!J:J, NhatKy_ViPham!E:E, "10_Toan_B", NhatKy_ViPham!F:F, B16, NhatKy_ViPham!C:C, "T15") - SUMIFS(NhatKy_ViPham!K:K, NhatKy_ViPham!E:E, "10_Toan_B", NhatKy_ViPham!F:F, B16, NhatKy_ViPham!C:C, "T15")</f>
        <v>100</v>
      </c>
      <c r="AG16" s="6">
        <f>100 + SUMIFS(NhatKy_ViPham!J:J, NhatKy_ViPham!E:E, "10_Toan_B", NhatKy_ViPham!F:F, B16, NhatKy_ViPham!C:C, "T16") - SUMIFS(NhatKy_ViPham!K:K, NhatKy_ViPham!E:E, "10_Toan_B", NhatKy_ViPham!F:F, B16, NhatKy_ViPham!C:C, "T16")</f>
        <v>100</v>
      </c>
      <c r="AH16" s="6">
        <f>100 + SUMIFS(NhatKy_ViPham!J:J, NhatKy_ViPham!E:E, "10_Toan_B", NhatKy_ViPham!F:F, B16, NhatKy_ViPham!C:C, "T17") - SUMIFS(NhatKy_ViPham!K:K, NhatKy_ViPham!E:E, "10_Toan_B", NhatKy_ViPham!F:F, B16, NhatKy_ViPham!C:C, "T17")</f>
        <v>100</v>
      </c>
      <c r="AI16" s="6">
        <f>100 + SUMIFS(NhatKy_ViPham!J:J, NhatKy_ViPham!E:E, "10_Toan_B", NhatKy_ViPham!F:F, B16, NhatKy_ViPham!C:C, "T18") - SUMIFS(NhatKy_ViPham!K:K, NhatKy_ViPham!E:E, "10_Toan_B", NhatKy_ViPham!F:F, B16, NhatKy_ViPham!C:C, "T18")</f>
        <v>100</v>
      </c>
      <c r="AJ16" s="6">
        <f>100 + SUMIFS(NhatKy_ViPham!J:J, NhatKy_ViPham!E:E, "10_Toan_B", NhatKy_ViPham!F:F, B16, NhatKy_ViPham!C:C, "T19") - SUMIFS(NhatKy_ViPham!K:K, NhatKy_ViPham!E:E, "10_Toan_B", NhatKy_ViPham!F:F, B16, NhatKy_ViPham!C:C, "T19")</f>
        <v>100</v>
      </c>
      <c r="AK16" s="6">
        <f>100 + SUMIFS(NhatKy_ViPham!J:J, NhatKy_ViPham!E:E, "10_Toan_B", NhatKy_ViPham!F:F, B16, NhatKy_ViPham!C:C, "T20") - SUMIFS(NhatKy_ViPham!K:K, NhatKy_ViPham!E:E, "10_Toan_B", NhatKy_ViPham!F:F, B16, NhatKy_ViPham!C:C, "T20")</f>
        <v>100</v>
      </c>
      <c r="AL16" s="6">
        <f>100 + SUMIFS(NhatKy_ViPham!J:J, NhatKy_ViPham!E:E, "10_Toan_B", NhatKy_ViPham!F:F, B16, NhatKy_ViPham!C:C, "T21") - SUMIFS(NhatKy_ViPham!K:K, NhatKy_ViPham!E:E, "10_Toan_B", NhatKy_ViPham!F:F, B16, NhatKy_ViPham!C:C, "T21")</f>
        <v>100</v>
      </c>
      <c r="AM16" s="6">
        <f>100 + SUMIFS(NhatKy_ViPham!J:J, NhatKy_ViPham!E:E, "10_Toan_B", NhatKy_ViPham!F:F, B16, NhatKy_ViPham!C:C, "T22") - SUMIFS(NhatKy_ViPham!K:K, NhatKy_ViPham!E:E, "10_Toan_B", NhatKy_ViPham!F:F, B16, NhatKy_ViPham!C:C, "T22")</f>
        <v>100</v>
      </c>
      <c r="AN16" s="6">
        <f>100 + SUMIFS(NhatKy_ViPham!J:J, NhatKy_ViPham!E:E, "10_Toan_B", NhatKy_ViPham!F:F, B16, NhatKy_ViPham!C:C, "T23") - SUMIFS(NhatKy_ViPham!K:K, NhatKy_ViPham!E:E, "10_Toan_B", NhatKy_ViPham!F:F, B16, NhatKy_ViPham!C:C, "T23")</f>
        <v>100</v>
      </c>
      <c r="AO16" s="6">
        <f>100 + SUMIFS(NhatKy_ViPham!J:J, NhatKy_ViPham!E:E, "10_Toan_B", NhatKy_ViPham!F:F, B16, NhatKy_ViPham!C:C, "T24") - SUMIFS(NhatKy_ViPham!K:K, NhatKy_ViPham!E:E, "10_Toan_B", NhatKy_ViPham!F:F, B16, NhatKy_ViPham!C:C, "T24")</f>
        <v>100</v>
      </c>
      <c r="AP16" s="6">
        <f>100 + SUMIFS(NhatKy_ViPham!J:J, NhatKy_ViPham!E:E, "10_Toan_B", NhatKy_ViPham!F:F, B16, NhatKy_ViPham!C:C, "T25") - SUMIFS(NhatKy_ViPham!K:K, NhatKy_ViPham!E:E, "10_Toan_B", NhatKy_ViPham!F:F, B16, NhatKy_ViPham!C:C, "T25")</f>
        <v>100</v>
      </c>
      <c r="AQ16" s="6">
        <f>100 + SUMIFS(NhatKy_ViPham!J:J, NhatKy_ViPham!E:E, "10_Toan_B", NhatKy_ViPham!F:F, B16, NhatKy_ViPham!C:C, "T26") - SUMIFS(NhatKy_ViPham!K:K, NhatKy_ViPham!E:E, "10_Toan_B", NhatKy_ViPham!F:F, B16, NhatKy_ViPham!C:C, "T26")</f>
        <v>100</v>
      </c>
      <c r="AR16" s="6">
        <f>100 + SUMIFS(NhatKy_ViPham!J:J, NhatKy_ViPham!E:E, "10_Toan_B", NhatKy_ViPham!F:F, B16, NhatKy_ViPham!C:C, "T27") - SUMIFS(NhatKy_ViPham!K:K, NhatKy_ViPham!E:E, "10_Toan_B", NhatKy_ViPham!F:F, B16, NhatKy_ViPham!C:C, "T27")</f>
        <v>100</v>
      </c>
      <c r="AS16" s="6">
        <f>100 + SUMIFS(NhatKy_ViPham!J:J, NhatKy_ViPham!E:E, "10_Toan_B", NhatKy_ViPham!F:F, B16, NhatKy_ViPham!C:C, "T28") - SUMIFS(NhatKy_ViPham!K:K, NhatKy_ViPham!E:E, "10_Toan_B", NhatKy_ViPham!F:F, B16, NhatKy_ViPham!C:C, "T28")</f>
        <v>100</v>
      </c>
      <c r="AT16" s="6">
        <f>100 + SUMIFS(NhatKy_ViPham!J:J, NhatKy_ViPham!E:E, "10_Toan_B", NhatKy_ViPham!F:F, B16, NhatKy_ViPham!C:C, "T29") - SUMIFS(NhatKy_ViPham!K:K, NhatKy_ViPham!E:E, "10_Toan_B", NhatKy_ViPham!F:F, B16, NhatKy_ViPham!C:C, "T29")</f>
        <v>100</v>
      </c>
      <c r="AU16" s="6">
        <f>100 + SUMIFS(NhatKy_ViPham!J:J, NhatKy_ViPham!E:E, "10_Toan_B", NhatKy_ViPham!F:F, B16, NhatKy_ViPham!C:C, "T30") - SUMIFS(NhatKy_ViPham!K:K, NhatKy_ViPham!E:E, "10_Toan_B", NhatKy_ViPham!F:F, B16, NhatKy_ViPham!C:C, "T30")</f>
        <v>100</v>
      </c>
      <c r="AV16" s="6">
        <f>100 + SUMIFS(NhatKy_ViPham!J:J, NhatKy_ViPham!E:E, "10_Toan_B", NhatKy_ViPham!F:F, B16, NhatKy_ViPham!C:C, "T31") - SUMIFS(NhatKy_ViPham!K:K, NhatKy_ViPham!E:E, "10_Toan_B", NhatKy_ViPham!F:F, B16, NhatKy_ViPham!C:C, "T31")</f>
        <v>100</v>
      </c>
      <c r="AW16" s="6">
        <f>100 + SUMIFS(NhatKy_ViPham!J:J, NhatKy_ViPham!E:E, "10_Toan_B", NhatKy_ViPham!F:F, B16, NhatKy_ViPham!C:C, "T32") - SUMIFS(NhatKy_ViPham!K:K, NhatKy_ViPham!E:E, "10_Toan_B", NhatKy_ViPham!F:F, B16, NhatKy_ViPham!C:C, "T32")</f>
        <v>100</v>
      </c>
      <c r="AX16" s="6">
        <f>100 + SUMIFS(NhatKy_ViPham!J:J, NhatKy_ViPham!E:E, "10_Toan_B", NhatKy_ViPham!F:F, B16, NhatKy_ViPham!C:C, "T33") - SUMIFS(NhatKy_ViPham!K:K, NhatKy_ViPham!E:E, "10_Toan_B", NhatKy_ViPham!F:F, B16, NhatKy_ViPham!C:C, "T33")</f>
        <v>100</v>
      </c>
      <c r="AY16" s="6">
        <f>100 + SUMIFS(NhatKy_ViPham!J:J, NhatKy_ViPham!E:E, "10_Toan_B", NhatKy_ViPham!F:F, B16, NhatKy_ViPham!C:C, "T34") - SUMIFS(NhatKy_ViPham!K:K, NhatKy_ViPham!E:E, "10_Toan_B", NhatKy_ViPham!F:F, B16, NhatKy_ViPham!C:C, "T34")</f>
        <v>100</v>
      </c>
      <c r="AZ16" s="6">
        <f>100 + SUMIFS(NhatKy_ViPham!J:J, NhatKy_ViPham!E:E, "10_Toan_B", NhatKy_ViPham!F:F, B16, NhatKy_ViPham!C:C, "T35") - SUMIFS(NhatKy_ViPham!K:K, NhatKy_ViPham!E:E, "10_Toan_B", NhatKy_ViPham!F:F, B16, NhatKy_ViPham!C:C, "T35")</f>
        <v>100</v>
      </c>
      <c r="BA16" s="12">
        <f t="shared" si="0"/>
        <v>100</v>
      </c>
      <c r="BB16" s="11" t="s">
        <v>430</v>
      </c>
      <c r="BC16" s="16" t="str">
        <f t="shared" si="1"/>
        <v>Tốt</v>
      </c>
      <c r="BD16" s="15" t="str">
        <f t="shared" si="2"/>
        <v>🟢 BÌNH THƯỜNG</v>
      </c>
    </row>
    <row r="17" spans="1:56" x14ac:dyDescent="0.25">
      <c r="A17" s="4">
        <v>9</v>
      </c>
      <c r="B17" s="10" t="s">
        <v>515</v>
      </c>
      <c r="C17" s="4" t="s">
        <v>516</v>
      </c>
      <c r="D17" s="4" t="s">
        <v>435</v>
      </c>
      <c r="E17" s="11" t="s">
        <v>430</v>
      </c>
      <c r="F17" s="7">
        <f>SUMIFS(NhatKy_ViPham!K:K, NhatKy_ViPham!E:E, "10_Toan_B", NhatKy_ViPham!F:F, B17, NhatKy_ViPham!H:H, "L01")</f>
        <v>0</v>
      </c>
      <c r="G17" s="7">
        <f>SUMIFS(NhatKy_ViPham!K:K, NhatKy_ViPham!E:E, "10_Toan_B", NhatKy_ViPham!F:F, B17, NhatKy_ViPham!H:H, "L02")</f>
        <v>0</v>
      </c>
      <c r="H17" s="7">
        <f>SUMIFS(NhatKy_ViPham!K:K, NhatKy_ViPham!E:E, "10_Toan_B", NhatKy_ViPham!F:F, B17, NhatKy_ViPham!H:H, "L03")</f>
        <v>0</v>
      </c>
      <c r="I17" s="7">
        <f>SUMIFS(NhatKy_ViPham!K:K, NhatKy_ViPham!E:E, "10_Toan_B", NhatKy_ViPham!F:F, B17, NhatKy_ViPham!H:H, "L04")</f>
        <v>0</v>
      </c>
      <c r="J17" s="7">
        <f>SUMIFS(NhatKy_ViPham!K:K, NhatKy_ViPham!E:E, "10_Toan_B", NhatKy_ViPham!F:F, B17, NhatKy_ViPham!H:H, "L05")</f>
        <v>80</v>
      </c>
      <c r="K17" s="7">
        <f>SUMIFS(NhatKy_ViPham!K:K, NhatKy_ViPham!E:E, "10_Toan_B", NhatKy_ViPham!F:F, B17, NhatKy_ViPham!H:H, "L06")</f>
        <v>0</v>
      </c>
      <c r="L17" s="7">
        <f>SUMIFS(NhatKy_ViPham!K:K, NhatKy_ViPham!E:E, "10_Toan_B", NhatKy_ViPham!F:F, B17, NhatKy_ViPham!H:H, "L07")</f>
        <v>0</v>
      </c>
      <c r="M17" s="7">
        <f>SUMIFS(NhatKy_ViPham!K:K, NhatKy_ViPham!E:E, "10_Toan_B", NhatKy_ViPham!F:F, B17, NhatKy_ViPham!H:H, "L08")</f>
        <v>0</v>
      </c>
      <c r="N17" s="7">
        <f>SUMIFS(NhatKy_ViPham!K:K, NhatKy_ViPham!E:E, "10_Toan_B", NhatKy_ViPham!F:F, B17, NhatKy_ViPham!H:H, "L09")</f>
        <v>0</v>
      </c>
      <c r="O17" s="7">
        <f>SUMIFS(NhatKy_ViPham!K:K, NhatKy_ViPham!E:E, "10_Toan_B", NhatKy_ViPham!F:F, B17, NhatKy_ViPham!H:H, "L10")</f>
        <v>0</v>
      </c>
      <c r="P17" s="12">
        <f>SUMIFS(NhatKy_ViPham!J:J, NhatKy_ViPham!E:E, "10_Toan_B", NhatKy_ViPham!F:F, B17)</f>
        <v>0</v>
      </c>
      <c r="Q17" s="13">
        <f>SUMIFS(NhatKy_ViPham!K:K, NhatKy_ViPham!E:E, "10_Toan_B", NhatKy_ViPham!F:F, B17)</f>
        <v>80</v>
      </c>
      <c r="R17" s="7">
        <f>100 + SUMIFS(NhatKy_ViPham!J:J, NhatKy_ViPham!E:E, "10_Toan_B", NhatKy_ViPham!F:F, B17, NhatKy_ViPham!C:C, "T1") - SUMIFS(NhatKy_ViPham!K:K, NhatKy_ViPham!E:E, "10_Toan_B", NhatKy_ViPham!F:F, B17, NhatKy_ViPham!C:C, "T1")</f>
        <v>100</v>
      </c>
      <c r="S17" s="7">
        <f>100 + SUMIFS(NhatKy_ViPham!J:J, NhatKy_ViPham!E:E, "10_Toan_B", NhatKy_ViPham!F:F, B17, NhatKy_ViPham!C:C, "T2") - SUMIFS(NhatKy_ViPham!K:K, NhatKy_ViPham!E:E, "10_Toan_B", NhatKy_ViPham!F:F, B17, NhatKy_ViPham!C:C, "T2")</f>
        <v>20</v>
      </c>
      <c r="T17" s="7">
        <f>100 + SUMIFS(NhatKy_ViPham!J:J, NhatKy_ViPham!E:E, "10_Toan_B", NhatKy_ViPham!F:F, B17, NhatKy_ViPham!C:C, "T3") - SUMIFS(NhatKy_ViPham!K:K, NhatKy_ViPham!E:E, "10_Toan_B", NhatKy_ViPham!F:F, B17, NhatKy_ViPham!C:C, "T3")</f>
        <v>100</v>
      </c>
      <c r="U17" s="7">
        <f>100 + SUMIFS(NhatKy_ViPham!J:J, NhatKy_ViPham!E:E, "10_Toan_B", NhatKy_ViPham!F:F, B17, NhatKy_ViPham!C:C, "T4") - SUMIFS(NhatKy_ViPham!K:K, NhatKy_ViPham!E:E, "10_Toan_B", NhatKy_ViPham!F:F, B17, NhatKy_ViPham!C:C, "T4")</f>
        <v>100</v>
      </c>
      <c r="V17" s="7">
        <f>100 + SUMIFS(NhatKy_ViPham!J:J, NhatKy_ViPham!E:E, "10_Toan_B", NhatKy_ViPham!F:F, B17, NhatKy_ViPham!C:C, "T5") - SUMIFS(NhatKy_ViPham!K:K, NhatKy_ViPham!E:E, "10_Toan_B", NhatKy_ViPham!F:F, B17, NhatKy_ViPham!C:C, "T5")</f>
        <v>100</v>
      </c>
      <c r="W17" s="7">
        <f>100 + SUMIFS(NhatKy_ViPham!J:J, NhatKy_ViPham!E:E, "10_Toan_B", NhatKy_ViPham!F:F, B17, NhatKy_ViPham!C:C, "T6") - SUMIFS(NhatKy_ViPham!K:K, NhatKy_ViPham!E:E, "10_Toan_B", NhatKy_ViPham!F:F, B17, NhatKy_ViPham!C:C, "T6")</f>
        <v>100</v>
      </c>
      <c r="X17" s="7">
        <f>100 + SUMIFS(NhatKy_ViPham!J:J, NhatKy_ViPham!E:E, "10_Toan_B", NhatKy_ViPham!F:F, B17, NhatKy_ViPham!C:C, "T7") - SUMIFS(NhatKy_ViPham!K:K, NhatKy_ViPham!E:E, "10_Toan_B", NhatKy_ViPham!F:F, B17, NhatKy_ViPham!C:C, "T7")</f>
        <v>100</v>
      </c>
      <c r="Y17" s="7">
        <f>100 + SUMIFS(NhatKy_ViPham!J:J, NhatKy_ViPham!E:E, "10_Toan_B", NhatKy_ViPham!F:F, B17, NhatKy_ViPham!C:C, "T8") - SUMIFS(NhatKy_ViPham!K:K, NhatKy_ViPham!E:E, "10_Toan_B", NhatKy_ViPham!F:F, B17, NhatKy_ViPham!C:C, "T8")</f>
        <v>100</v>
      </c>
      <c r="Z17" s="7">
        <f>100 + SUMIFS(NhatKy_ViPham!J:J, NhatKy_ViPham!E:E, "10_Toan_B", NhatKy_ViPham!F:F, B17, NhatKy_ViPham!C:C, "T9") - SUMIFS(NhatKy_ViPham!K:K, NhatKy_ViPham!E:E, "10_Toan_B", NhatKy_ViPham!F:F, B17, NhatKy_ViPham!C:C, "T9")</f>
        <v>100</v>
      </c>
      <c r="AA17" s="7">
        <f>100 + SUMIFS(NhatKy_ViPham!J:J, NhatKy_ViPham!E:E, "10_Toan_B", NhatKy_ViPham!F:F, B17, NhatKy_ViPham!C:C, "T10") - SUMIFS(NhatKy_ViPham!K:K, NhatKy_ViPham!E:E, "10_Toan_B", NhatKy_ViPham!F:F, B17, NhatKy_ViPham!C:C, "T10")</f>
        <v>100</v>
      </c>
      <c r="AB17" s="7">
        <f>100 + SUMIFS(NhatKy_ViPham!J:J, NhatKy_ViPham!E:E, "10_Toan_B", NhatKy_ViPham!F:F, B17, NhatKy_ViPham!C:C, "T11") - SUMIFS(NhatKy_ViPham!K:K, NhatKy_ViPham!E:E, "10_Toan_B", NhatKy_ViPham!F:F, B17, NhatKy_ViPham!C:C, "T11")</f>
        <v>100</v>
      </c>
      <c r="AC17" s="7">
        <f>100 + SUMIFS(NhatKy_ViPham!J:J, NhatKy_ViPham!E:E, "10_Toan_B", NhatKy_ViPham!F:F, B17, NhatKy_ViPham!C:C, "T12") - SUMIFS(NhatKy_ViPham!K:K, NhatKy_ViPham!E:E, "10_Toan_B", NhatKy_ViPham!F:F, B17, NhatKy_ViPham!C:C, "T12")</f>
        <v>100</v>
      </c>
      <c r="AD17" s="7">
        <f>100 + SUMIFS(NhatKy_ViPham!J:J, NhatKy_ViPham!E:E, "10_Toan_B", NhatKy_ViPham!F:F, B17, NhatKy_ViPham!C:C, "T13") - SUMIFS(NhatKy_ViPham!K:K, NhatKy_ViPham!E:E, "10_Toan_B", NhatKy_ViPham!F:F, B17, NhatKy_ViPham!C:C, "T13")</f>
        <v>100</v>
      </c>
      <c r="AE17" s="7">
        <f>100 + SUMIFS(NhatKy_ViPham!J:J, NhatKy_ViPham!E:E, "10_Toan_B", NhatKy_ViPham!F:F, B17, NhatKy_ViPham!C:C, "T14") - SUMIFS(NhatKy_ViPham!K:K, NhatKy_ViPham!E:E, "10_Toan_B", NhatKy_ViPham!F:F, B17, NhatKy_ViPham!C:C, "T14")</f>
        <v>100</v>
      </c>
      <c r="AF17" s="7">
        <f>100 + SUMIFS(NhatKy_ViPham!J:J, NhatKy_ViPham!E:E, "10_Toan_B", NhatKy_ViPham!F:F, B17, NhatKy_ViPham!C:C, "T15") - SUMIFS(NhatKy_ViPham!K:K, NhatKy_ViPham!E:E, "10_Toan_B", NhatKy_ViPham!F:F, B17, NhatKy_ViPham!C:C, "T15")</f>
        <v>100</v>
      </c>
      <c r="AG17" s="7">
        <f>100 + SUMIFS(NhatKy_ViPham!J:J, NhatKy_ViPham!E:E, "10_Toan_B", NhatKy_ViPham!F:F, B17, NhatKy_ViPham!C:C, "T16") - SUMIFS(NhatKy_ViPham!K:K, NhatKy_ViPham!E:E, "10_Toan_B", NhatKy_ViPham!F:F, B17, NhatKy_ViPham!C:C, "T16")</f>
        <v>100</v>
      </c>
      <c r="AH17" s="7">
        <f>100 + SUMIFS(NhatKy_ViPham!J:J, NhatKy_ViPham!E:E, "10_Toan_B", NhatKy_ViPham!F:F, B17, NhatKy_ViPham!C:C, "T17") - SUMIFS(NhatKy_ViPham!K:K, NhatKy_ViPham!E:E, "10_Toan_B", NhatKy_ViPham!F:F, B17, NhatKy_ViPham!C:C, "T17")</f>
        <v>100</v>
      </c>
      <c r="AI17" s="7">
        <f>100 + SUMIFS(NhatKy_ViPham!J:J, NhatKy_ViPham!E:E, "10_Toan_B", NhatKy_ViPham!F:F, B17, NhatKy_ViPham!C:C, "T18") - SUMIFS(NhatKy_ViPham!K:K, NhatKy_ViPham!E:E, "10_Toan_B", NhatKy_ViPham!F:F, B17, NhatKy_ViPham!C:C, "T18")</f>
        <v>100</v>
      </c>
      <c r="AJ17" s="7">
        <f>100 + SUMIFS(NhatKy_ViPham!J:J, NhatKy_ViPham!E:E, "10_Toan_B", NhatKy_ViPham!F:F, B17, NhatKy_ViPham!C:C, "T19") - SUMIFS(NhatKy_ViPham!K:K, NhatKy_ViPham!E:E, "10_Toan_B", NhatKy_ViPham!F:F, B17, NhatKy_ViPham!C:C, "T19")</f>
        <v>100</v>
      </c>
      <c r="AK17" s="7">
        <f>100 + SUMIFS(NhatKy_ViPham!J:J, NhatKy_ViPham!E:E, "10_Toan_B", NhatKy_ViPham!F:F, B17, NhatKy_ViPham!C:C, "T20") - SUMIFS(NhatKy_ViPham!K:K, NhatKy_ViPham!E:E, "10_Toan_B", NhatKy_ViPham!F:F, B17, NhatKy_ViPham!C:C, "T20")</f>
        <v>100</v>
      </c>
      <c r="AL17" s="7">
        <f>100 + SUMIFS(NhatKy_ViPham!J:J, NhatKy_ViPham!E:E, "10_Toan_B", NhatKy_ViPham!F:F, B17, NhatKy_ViPham!C:C, "T21") - SUMIFS(NhatKy_ViPham!K:K, NhatKy_ViPham!E:E, "10_Toan_B", NhatKy_ViPham!F:F, B17, NhatKy_ViPham!C:C, "T21")</f>
        <v>100</v>
      </c>
      <c r="AM17" s="7">
        <f>100 + SUMIFS(NhatKy_ViPham!J:J, NhatKy_ViPham!E:E, "10_Toan_B", NhatKy_ViPham!F:F, B17, NhatKy_ViPham!C:C, "T22") - SUMIFS(NhatKy_ViPham!K:K, NhatKy_ViPham!E:E, "10_Toan_B", NhatKy_ViPham!F:F, B17, NhatKy_ViPham!C:C, "T22")</f>
        <v>100</v>
      </c>
      <c r="AN17" s="7">
        <f>100 + SUMIFS(NhatKy_ViPham!J:J, NhatKy_ViPham!E:E, "10_Toan_B", NhatKy_ViPham!F:F, B17, NhatKy_ViPham!C:C, "T23") - SUMIFS(NhatKy_ViPham!K:K, NhatKy_ViPham!E:E, "10_Toan_B", NhatKy_ViPham!F:F, B17, NhatKy_ViPham!C:C, "T23")</f>
        <v>100</v>
      </c>
      <c r="AO17" s="7">
        <f>100 + SUMIFS(NhatKy_ViPham!J:J, NhatKy_ViPham!E:E, "10_Toan_B", NhatKy_ViPham!F:F, B17, NhatKy_ViPham!C:C, "T24") - SUMIFS(NhatKy_ViPham!K:K, NhatKy_ViPham!E:E, "10_Toan_B", NhatKy_ViPham!F:F, B17, NhatKy_ViPham!C:C, "T24")</f>
        <v>100</v>
      </c>
      <c r="AP17" s="7">
        <f>100 + SUMIFS(NhatKy_ViPham!J:J, NhatKy_ViPham!E:E, "10_Toan_B", NhatKy_ViPham!F:F, B17, NhatKy_ViPham!C:C, "T25") - SUMIFS(NhatKy_ViPham!K:K, NhatKy_ViPham!E:E, "10_Toan_B", NhatKy_ViPham!F:F, B17, NhatKy_ViPham!C:C, "T25")</f>
        <v>100</v>
      </c>
      <c r="AQ17" s="7">
        <f>100 + SUMIFS(NhatKy_ViPham!J:J, NhatKy_ViPham!E:E, "10_Toan_B", NhatKy_ViPham!F:F, B17, NhatKy_ViPham!C:C, "T26") - SUMIFS(NhatKy_ViPham!K:K, NhatKy_ViPham!E:E, "10_Toan_B", NhatKy_ViPham!F:F, B17, NhatKy_ViPham!C:C, "T26")</f>
        <v>100</v>
      </c>
      <c r="AR17" s="7">
        <f>100 + SUMIFS(NhatKy_ViPham!J:J, NhatKy_ViPham!E:E, "10_Toan_B", NhatKy_ViPham!F:F, B17, NhatKy_ViPham!C:C, "T27") - SUMIFS(NhatKy_ViPham!K:K, NhatKy_ViPham!E:E, "10_Toan_B", NhatKy_ViPham!F:F, B17, NhatKy_ViPham!C:C, "T27")</f>
        <v>100</v>
      </c>
      <c r="AS17" s="7">
        <f>100 + SUMIFS(NhatKy_ViPham!J:J, NhatKy_ViPham!E:E, "10_Toan_B", NhatKy_ViPham!F:F, B17, NhatKy_ViPham!C:C, "T28") - SUMIFS(NhatKy_ViPham!K:K, NhatKy_ViPham!E:E, "10_Toan_B", NhatKy_ViPham!F:F, B17, NhatKy_ViPham!C:C, "T28")</f>
        <v>100</v>
      </c>
      <c r="AT17" s="7">
        <f>100 + SUMIFS(NhatKy_ViPham!J:J, NhatKy_ViPham!E:E, "10_Toan_B", NhatKy_ViPham!F:F, B17, NhatKy_ViPham!C:C, "T29") - SUMIFS(NhatKy_ViPham!K:K, NhatKy_ViPham!E:E, "10_Toan_B", NhatKy_ViPham!F:F, B17, NhatKy_ViPham!C:C, "T29")</f>
        <v>100</v>
      </c>
      <c r="AU17" s="7">
        <f>100 + SUMIFS(NhatKy_ViPham!J:J, NhatKy_ViPham!E:E, "10_Toan_B", NhatKy_ViPham!F:F, B17, NhatKy_ViPham!C:C, "T30") - SUMIFS(NhatKy_ViPham!K:K, NhatKy_ViPham!E:E, "10_Toan_B", NhatKy_ViPham!F:F, B17, NhatKy_ViPham!C:C, "T30")</f>
        <v>100</v>
      </c>
      <c r="AV17" s="7">
        <f>100 + SUMIFS(NhatKy_ViPham!J:J, NhatKy_ViPham!E:E, "10_Toan_B", NhatKy_ViPham!F:F, B17, NhatKy_ViPham!C:C, "T31") - SUMIFS(NhatKy_ViPham!K:K, NhatKy_ViPham!E:E, "10_Toan_B", NhatKy_ViPham!F:F, B17, NhatKy_ViPham!C:C, "T31")</f>
        <v>100</v>
      </c>
      <c r="AW17" s="7">
        <f>100 + SUMIFS(NhatKy_ViPham!J:J, NhatKy_ViPham!E:E, "10_Toan_B", NhatKy_ViPham!F:F, B17, NhatKy_ViPham!C:C, "T32") - SUMIFS(NhatKy_ViPham!K:K, NhatKy_ViPham!E:E, "10_Toan_B", NhatKy_ViPham!F:F, B17, NhatKy_ViPham!C:C, "T32")</f>
        <v>100</v>
      </c>
      <c r="AX17" s="7">
        <f>100 + SUMIFS(NhatKy_ViPham!J:J, NhatKy_ViPham!E:E, "10_Toan_B", NhatKy_ViPham!F:F, B17, NhatKy_ViPham!C:C, "T33") - SUMIFS(NhatKy_ViPham!K:K, NhatKy_ViPham!E:E, "10_Toan_B", NhatKy_ViPham!F:F, B17, NhatKy_ViPham!C:C, "T33")</f>
        <v>100</v>
      </c>
      <c r="AY17" s="7">
        <f>100 + SUMIFS(NhatKy_ViPham!J:J, NhatKy_ViPham!E:E, "10_Toan_B", NhatKy_ViPham!F:F, B17, NhatKy_ViPham!C:C, "T34") - SUMIFS(NhatKy_ViPham!K:K, NhatKy_ViPham!E:E, "10_Toan_B", NhatKy_ViPham!F:F, B17, NhatKy_ViPham!C:C, "T34")</f>
        <v>100</v>
      </c>
      <c r="AZ17" s="7">
        <f>100 + SUMIFS(NhatKy_ViPham!J:J, NhatKy_ViPham!E:E, "10_Toan_B", NhatKy_ViPham!F:F, B17, NhatKy_ViPham!C:C, "T35") - SUMIFS(NhatKy_ViPham!K:K, NhatKy_ViPham!E:E, "10_Toan_B", NhatKy_ViPham!F:F, B17, NhatKy_ViPham!C:C, "T35")</f>
        <v>100</v>
      </c>
      <c r="BA17" s="12">
        <f t="shared" si="0"/>
        <v>97.7</v>
      </c>
      <c r="BB17" s="11" t="s">
        <v>430</v>
      </c>
      <c r="BC17" s="14" t="str">
        <f t="shared" si="1"/>
        <v>Tốt</v>
      </c>
      <c r="BD17" s="10" t="str">
        <f t="shared" si="2"/>
        <v>🟢 BÌNH THƯỜNG</v>
      </c>
    </row>
    <row r="18" spans="1:56" x14ac:dyDescent="0.25">
      <c r="A18" s="5">
        <v>10</v>
      </c>
      <c r="B18" s="15" t="s">
        <v>517</v>
      </c>
      <c r="C18" s="5" t="s">
        <v>518</v>
      </c>
      <c r="D18" s="5" t="s">
        <v>435</v>
      </c>
      <c r="E18" s="11" t="s">
        <v>430</v>
      </c>
      <c r="F18" s="6">
        <f>SUMIFS(NhatKy_ViPham!K:K, NhatKy_ViPham!E:E, "10_Toan_B", NhatKy_ViPham!F:F, B18, NhatKy_ViPham!H:H, "L01")</f>
        <v>0</v>
      </c>
      <c r="G18" s="6">
        <f>SUMIFS(NhatKy_ViPham!K:K, NhatKy_ViPham!E:E, "10_Toan_B", NhatKy_ViPham!F:F, B18, NhatKy_ViPham!H:H, "L02")</f>
        <v>0</v>
      </c>
      <c r="H18" s="6">
        <f>SUMIFS(NhatKy_ViPham!K:K, NhatKy_ViPham!E:E, "10_Toan_B", NhatKy_ViPham!F:F, B18, NhatKy_ViPham!H:H, "L03")</f>
        <v>0</v>
      </c>
      <c r="I18" s="6">
        <f>SUMIFS(NhatKy_ViPham!K:K, NhatKy_ViPham!E:E, "10_Toan_B", NhatKy_ViPham!F:F, B18, NhatKy_ViPham!H:H, "L04")</f>
        <v>0</v>
      </c>
      <c r="J18" s="6">
        <f>SUMIFS(NhatKy_ViPham!K:K, NhatKy_ViPham!E:E, "10_Toan_B", NhatKy_ViPham!F:F, B18, NhatKy_ViPham!H:H, "L05")</f>
        <v>0</v>
      </c>
      <c r="K18" s="6">
        <f>SUMIFS(NhatKy_ViPham!K:K, NhatKy_ViPham!E:E, "10_Toan_B", NhatKy_ViPham!F:F, B18, NhatKy_ViPham!H:H, "L06")</f>
        <v>0</v>
      </c>
      <c r="L18" s="6">
        <f>SUMIFS(NhatKy_ViPham!K:K, NhatKy_ViPham!E:E, "10_Toan_B", NhatKy_ViPham!F:F, B18, NhatKy_ViPham!H:H, "L07")</f>
        <v>0</v>
      </c>
      <c r="M18" s="6">
        <f>SUMIFS(NhatKy_ViPham!K:K, NhatKy_ViPham!E:E, "10_Toan_B", NhatKy_ViPham!F:F, B18, NhatKy_ViPham!H:H, "L08")</f>
        <v>0</v>
      </c>
      <c r="N18" s="6">
        <f>SUMIFS(NhatKy_ViPham!K:K, NhatKy_ViPham!E:E, "10_Toan_B", NhatKy_ViPham!F:F, B18, NhatKy_ViPham!H:H, "L09")</f>
        <v>0</v>
      </c>
      <c r="O18" s="6">
        <f>SUMIFS(NhatKy_ViPham!K:K, NhatKy_ViPham!E:E, "10_Toan_B", NhatKy_ViPham!F:F, B18, NhatKy_ViPham!H:H, "L10")</f>
        <v>0</v>
      </c>
      <c r="P18" s="12">
        <f>SUMIFS(NhatKy_ViPham!J:J, NhatKy_ViPham!E:E, "10_Toan_B", NhatKy_ViPham!F:F, B18)</f>
        <v>0</v>
      </c>
      <c r="Q18" s="13">
        <f>SUMIFS(NhatKy_ViPham!K:K, NhatKy_ViPham!E:E, "10_Toan_B", NhatKy_ViPham!F:F, B18)</f>
        <v>0</v>
      </c>
      <c r="R18" s="6">
        <f>100 + SUMIFS(NhatKy_ViPham!J:J, NhatKy_ViPham!E:E, "10_Toan_B", NhatKy_ViPham!F:F, B18, NhatKy_ViPham!C:C, "T1") - SUMIFS(NhatKy_ViPham!K:K, NhatKy_ViPham!E:E, "10_Toan_B", NhatKy_ViPham!F:F, B18, NhatKy_ViPham!C:C, "T1")</f>
        <v>100</v>
      </c>
      <c r="S18" s="6">
        <f>100 + SUMIFS(NhatKy_ViPham!J:J, NhatKy_ViPham!E:E, "10_Toan_B", NhatKy_ViPham!F:F, B18, NhatKy_ViPham!C:C, "T2") - SUMIFS(NhatKy_ViPham!K:K, NhatKy_ViPham!E:E, "10_Toan_B", NhatKy_ViPham!F:F, B18, NhatKy_ViPham!C:C, "T2")</f>
        <v>100</v>
      </c>
      <c r="T18" s="6">
        <f>100 + SUMIFS(NhatKy_ViPham!J:J, NhatKy_ViPham!E:E, "10_Toan_B", NhatKy_ViPham!F:F, B18, NhatKy_ViPham!C:C, "T3") - SUMIFS(NhatKy_ViPham!K:K, NhatKy_ViPham!E:E, "10_Toan_B", NhatKy_ViPham!F:F, B18, NhatKy_ViPham!C:C, "T3")</f>
        <v>100</v>
      </c>
      <c r="U18" s="6">
        <f>100 + SUMIFS(NhatKy_ViPham!J:J, NhatKy_ViPham!E:E, "10_Toan_B", NhatKy_ViPham!F:F, B18, NhatKy_ViPham!C:C, "T4") - SUMIFS(NhatKy_ViPham!K:K, NhatKy_ViPham!E:E, "10_Toan_B", NhatKy_ViPham!F:F, B18, NhatKy_ViPham!C:C, "T4")</f>
        <v>100</v>
      </c>
      <c r="V18" s="6">
        <f>100 + SUMIFS(NhatKy_ViPham!J:J, NhatKy_ViPham!E:E, "10_Toan_B", NhatKy_ViPham!F:F, B18, NhatKy_ViPham!C:C, "T5") - SUMIFS(NhatKy_ViPham!K:K, NhatKy_ViPham!E:E, "10_Toan_B", NhatKy_ViPham!F:F, B18, NhatKy_ViPham!C:C, "T5")</f>
        <v>100</v>
      </c>
      <c r="W18" s="6">
        <f>100 + SUMIFS(NhatKy_ViPham!J:J, NhatKy_ViPham!E:E, "10_Toan_B", NhatKy_ViPham!F:F, B18, NhatKy_ViPham!C:C, "T6") - SUMIFS(NhatKy_ViPham!K:K, NhatKy_ViPham!E:E, "10_Toan_B", NhatKy_ViPham!F:F, B18, NhatKy_ViPham!C:C, "T6")</f>
        <v>100</v>
      </c>
      <c r="X18" s="6">
        <f>100 + SUMIFS(NhatKy_ViPham!J:J, NhatKy_ViPham!E:E, "10_Toan_B", NhatKy_ViPham!F:F, B18, NhatKy_ViPham!C:C, "T7") - SUMIFS(NhatKy_ViPham!K:K, NhatKy_ViPham!E:E, "10_Toan_B", NhatKy_ViPham!F:F, B18, NhatKy_ViPham!C:C, "T7")</f>
        <v>100</v>
      </c>
      <c r="Y18" s="6">
        <f>100 + SUMIFS(NhatKy_ViPham!J:J, NhatKy_ViPham!E:E, "10_Toan_B", NhatKy_ViPham!F:F, B18, NhatKy_ViPham!C:C, "T8") - SUMIFS(NhatKy_ViPham!K:K, NhatKy_ViPham!E:E, "10_Toan_B", NhatKy_ViPham!F:F, B18, NhatKy_ViPham!C:C, "T8")</f>
        <v>100</v>
      </c>
      <c r="Z18" s="6">
        <f>100 + SUMIFS(NhatKy_ViPham!J:J, NhatKy_ViPham!E:E, "10_Toan_B", NhatKy_ViPham!F:F, B18, NhatKy_ViPham!C:C, "T9") - SUMIFS(NhatKy_ViPham!K:K, NhatKy_ViPham!E:E, "10_Toan_B", NhatKy_ViPham!F:F, B18, NhatKy_ViPham!C:C, "T9")</f>
        <v>100</v>
      </c>
      <c r="AA18" s="6">
        <f>100 + SUMIFS(NhatKy_ViPham!J:J, NhatKy_ViPham!E:E, "10_Toan_B", NhatKy_ViPham!F:F, B18, NhatKy_ViPham!C:C, "T10") - SUMIFS(NhatKy_ViPham!K:K, NhatKy_ViPham!E:E, "10_Toan_B", NhatKy_ViPham!F:F, B18, NhatKy_ViPham!C:C, "T10")</f>
        <v>100</v>
      </c>
      <c r="AB18" s="6">
        <f>100 + SUMIFS(NhatKy_ViPham!J:J, NhatKy_ViPham!E:E, "10_Toan_B", NhatKy_ViPham!F:F, B18, NhatKy_ViPham!C:C, "T11") - SUMIFS(NhatKy_ViPham!K:K, NhatKy_ViPham!E:E, "10_Toan_B", NhatKy_ViPham!F:F, B18, NhatKy_ViPham!C:C, "T11")</f>
        <v>100</v>
      </c>
      <c r="AC18" s="6">
        <f>100 + SUMIFS(NhatKy_ViPham!J:J, NhatKy_ViPham!E:E, "10_Toan_B", NhatKy_ViPham!F:F, B18, NhatKy_ViPham!C:C, "T12") - SUMIFS(NhatKy_ViPham!K:K, NhatKy_ViPham!E:E, "10_Toan_B", NhatKy_ViPham!F:F, B18, NhatKy_ViPham!C:C, "T12")</f>
        <v>100</v>
      </c>
      <c r="AD18" s="6">
        <f>100 + SUMIFS(NhatKy_ViPham!J:J, NhatKy_ViPham!E:E, "10_Toan_B", NhatKy_ViPham!F:F, B18, NhatKy_ViPham!C:C, "T13") - SUMIFS(NhatKy_ViPham!K:K, NhatKy_ViPham!E:E, "10_Toan_B", NhatKy_ViPham!F:F, B18, NhatKy_ViPham!C:C, "T13")</f>
        <v>100</v>
      </c>
      <c r="AE18" s="6">
        <f>100 + SUMIFS(NhatKy_ViPham!J:J, NhatKy_ViPham!E:E, "10_Toan_B", NhatKy_ViPham!F:F, B18, NhatKy_ViPham!C:C, "T14") - SUMIFS(NhatKy_ViPham!K:K, NhatKy_ViPham!E:E, "10_Toan_B", NhatKy_ViPham!F:F, B18, NhatKy_ViPham!C:C, "T14")</f>
        <v>100</v>
      </c>
      <c r="AF18" s="6">
        <f>100 + SUMIFS(NhatKy_ViPham!J:J, NhatKy_ViPham!E:E, "10_Toan_B", NhatKy_ViPham!F:F, B18, NhatKy_ViPham!C:C, "T15") - SUMIFS(NhatKy_ViPham!K:K, NhatKy_ViPham!E:E, "10_Toan_B", NhatKy_ViPham!F:F, B18, NhatKy_ViPham!C:C, "T15")</f>
        <v>100</v>
      </c>
      <c r="AG18" s="6">
        <f>100 + SUMIFS(NhatKy_ViPham!J:J, NhatKy_ViPham!E:E, "10_Toan_B", NhatKy_ViPham!F:F, B18, NhatKy_ViPham!C:C, "T16") - SUMIFS(NhatKy_ViPham!K:K, NhatKy_ViPham!E:E, "10_Toan_B", NhatKy_ViPham!F:F, B18, NhatKy_ViPham!C:C, "T16")</f>
        <v>100</v>
      </c>
      <c r="AH18" s="6">
        <f>100 + SUMIFS(NhatKy_ViPham!J:J, NhatKy_ViPham!E:E, "10_Toan_B", NhatKy_ViPham!F:F, B18, NhatKy_ViPham!C:C, "T17") - SUMIFS(NhatKy_ViPham!K:K, NhatKy_ViPham!E:E, "10_Toan_B", NhatKy_ViPham!F:F, B18, NhatKy_ViPham!C:C, "T17")</f>
        <v>100</v>
      </c>
      <c r="AI18" s="6">
        <f>100 + SUMIFS(NhatKy_ViPham!J:J, NhatKy_ViPham!E:E, "10_Toan_B", NhatKy_ViPham!F:F, B18, NhatKy_ViPham!C:C, "T18") - SUMIFS(NhatKy_ViPham!K:K, NhatKy_ViPham!E:E, "10_Toan_B", NhatKy_ViPham!F:F, B18, NhatKy_ViPham!C:C, "T18")</f>
        <v>100</v>
      </c>
      <c r="AJ18" s="6">
        <f>100 + SUMIFS(NhatKy_ViPham!J:J, NhatKy_ViPham!E:E, "10_Toan_B", NhatKy_ViPham!F:F, B18, NhatKy_ViPham!C:C, "T19") - SUMIFS(NhatKy_ViPham!K:K, NhatKy_ViPham!E:E, "10_Toan_B", NhatKy_ViPham!F:F, B18, NhatKy_ViPham!C:C, "T19")</f>
        <v>100</v>
      </c>
      <c r="AK18" s="6">
        <f>100 + SUMIFS(NhatKy_ViPham!J:J, NhatKy_ViPham!E:E, "10_Toan_B", NhatKy_ViPham!F:F, B18, NhatKy_ViPham!C:C, "T20") - SUMIFS(NhatKy_ViPham!K:K, NhatKy_ViPham!E:E, "10_Toan_B", NhatKy_ViPham!F:F, B18, NhatKy_ViPham!C:C, "T20")</f>
        <v>100</v>
      </c>
      <c r="AL18" s="6">
        <f>100 + SUMIFS(NhatKy_ViPham!J:J, NhatKy_ViPham!E:E, "10_Toan_B", NhatKy_ViPham!F:F, B18, NhatKy_ViPham!C:C, "T21") - SUMIFS(NhatKy_ViPham!K:K, NhatKy_ViPham!E:E, "10_Toan_B", NhatKy_ViPham!F:F, B18, NhatKy_ViPham!C:C, "T21")</f>
        <v>100</v>
      </c>
      <c r="AM18" s="6">
        <f>100 + SUMIFS(NhatKy_ViPham!J:J, NhatKy_ViPham!E:E, "10_Toan_B", NhatKy_ViPham!F:F, B18, NhatKy_ViPham!C:C, "T22") - SUMIFS(NhatKy_ViPham!K:K, NhatKy_ViPham!E:E, "10_Toan_B", NhatKy_ViPham!F:F, B18, NhatKy_ViPham!C:C, "T22")</f>
        <v>100</v>
      </c>
      <c r="AN18" s="6">
        <f>100 + SUMIFS(NhatKy_ViPham!J:J, NhatKy_ViPham!E:E, "10_Toan_B", NhatKy_ViPham!F:F, B18, NhatKy_ViPham!C:C, "T23") - SUMIFS(NhatKy_ViPham!K:K, NhatKy_ViPham!E:E, "10_Toan_B", NhatKy_ViPham!F:F, B18, NhatKy_ViPham!C:C, "T23")</f>
        <v>100</v>
      </c>
      <c r="AO18" s="6">
        <f>100 + SUMIFS(NhatKy_ViPham!J:J, NhatKy_ViPham!E:E, "10_Toan_B", NhatKy_ViPham!F:F, B18, NhatKy_ViPham!C:C, "T24") - SUMIFS(NhatKy_ViPham!K:K, NhatKy_ViPham!E:E, "10_Toan_B", NhatKy_ViPham!F:F, B18, NhatKy_ViPham!C:C, "T24")</f>
        <v>100</v>
      </c>
      <c r="AP18" s="6">
        <f>100 + SUMIFS(NhatKy_ViPham!J:J, NhatKy_ViPham!E:E, "10_Toan_B", NhatKy_ViPham!F:F, B18, NhatKy_ViPham!C:C, "T25") - SUMIFS(NhatKy_ViPham!K:K, NhatKy_ViPham!E:E, "10_Toan_B", NhatKy_ViPham!F:F, B18, NhatKy_ViPham!C:C, "T25")</f>
        <v>100</v>
      </c>
      <c r="AQ18" s="6">
        <f>100 + SUMIFS(NhatKy_ViPham!J:J, NhatKy_ViPham!E:E, "10_Toan_B", NhatKy_ViPham!F:F, B18, NhatKy_ViPham!C:C, "T26") - SUMIFS(NhatKy_ViPham!K:K, NhatKy_ViPham!E:E, "10_Toan_B", NhatKy_ViPham!F:F, B18, NhatKy_ViPham!C:C, "T26")</f>
        <v>100</v>
      </c>
      <c r="AR18" s="6">
        <f>100 + SUMIFS(NhatKy_ViPham!J:J, NhatKy_ViPham!E:E, "10_Toan_B", NhatKy_ViPham!F:F, B18, NhatKy_ViPham!C:C, "T27") - SUMIFS(NhatKy_ViPham!K:K, NhatKy_ViPham!E:E, "10_Toan_B", NhatKy_ViPham!F:F, B18, NhatKy_ViPham!C:C, "T27")</f>
        <v>100</v>
      </c>
      <c r="AS18" s="6">
        <f>100 + SUMIFS(NhatKy_ViPham!J:J, NhatKy_ViPham!E:E, "10_Toan_B", NhatKy_ViPham!F:F, B18, NhatKy_ViPham!C:C, "T28") - SUMIFS(NhatKy_ViPham!K:K, NhatKy_ViPham!E:E, "10_Toan_B", NhatKy_ViPham!F:F, B18, NhatKy_ViPham!C:C, "T28")</f>
        <v>100</v>
      </c>
      <c r="AT18" s="6">
        <f>100 + SUMIFS(NhatKy_ViPham!J:J, NhatKy_ViPham!E:E, "10_Toan_B", NhatKy_ViPham!F:F, B18, NhatKy_ViPham!C:C, "T29") - SUMIFS(NhatKy_ViPham!K:K, NhatKy_ViPham!E:E, "10_Toan_B", NhatKy_ViPham!F:F, B18, NhatKy_ViPham!C:C, "T29")</f>
        <v>100</v>
      </c>
      <c r="AU18" s="6">
        <f>100 + SUMIFS(NhatKy_ViPham!J:J, NhatKy_ViPham!E:E, "10_Toan_B", NhatKy_ViPham!F:F, B18, NhatKy_ViPham!C:C, "T30") - SUMIFS(NhatKy_ViPham!K:K, NhatKy_ViPham!E:E, "10_Toan_B", NhatKy_ViPham!F:F, B18, NhatKy_ViPham!C:C, "T30")</f>
        <v>100</v>
      </c>
      <c r="AV18" s="6">
        <f>100 + SUMIFS(NhatKy_ViPham!J:J, NhatKy_ViPham!E:E, "10_Toan_B", NhatKy_ViPham!F:F, B18, NhatKy_ViPham!C:C, "T31") - SUMIFS(NhatKy_ViPham!K:K, NhatKy_ViPham!E:E, "10_Toan_B", NhatKy_ViPham!F:F, B18, NhatKy_ViPham!C:C, "T31")</f>
        <v>100</v>
      </c>
      <c r="AW18" s="6">
        <f>100 + SUMIFS(NhatKy_ViPham!J:J, NhatKy_ViPham!E:E, "10_Toan_B", NhatKy_ViPham!F:F, B18, NhatKy_ViPham!C:C, "T32") - SUMIFS(NhatKy_ViPham!K:K, NhatKy_ViPham!E:E, "10_Toan_B", NhatKy_ViPham!F:F, B18, NhatKy_ViPham!C:C, "T32")</f>
        <v>100</v>
      </c>
      <c r="AX18" s="6">
        <f>100 + SUMIFS(NhatKy_ViPham!J:J, NhatKy_ViPham!E:E, "10_Toan_B", NhatKy_ViPham!F:F, B18, NhatKy_ViPham!C:C, "T33") - SUMIFS(NhatKy_ViPham!K:K, NhatKy_ViPham!E:E, "10_Toan_B", NhatKy_ViPham!F:F, B18, NhatKy_ViPham!C:C, "T33")</f>
        <v>100</v>
      </c>
      <c r="AY18" s="6">
        <f>100 + SUMIFS(NhatKy_ViPham!J:J, NhatKy_ViPham!E:E, "10_Toan_B", NhatKy_ViPham!F:F, B18, NhatKy_ViPham!C:C, "T34") - SUMIFS(NhatKy_ViPham!K:K, NhatKy_ViPham!E:E, "10_Toan_B", NhatKy_ViPham!F:F, B18, NhatKy_ViPham!C:C, "T34")</f>
        <v>100</v>
      </c>
      <c r="AZ18" s="6">
        <f>100 + SUMIFS(NhatKy_ViPham!J:J, NhatKy_ViPham!E:E, "10_Toan_B", NhatKy_ViPham!F:F, B18, NhatKy_ViPham!C:C, "T35") - SUMIFS(NhatKy_ViPham!K:K, NhatKy_ViPham!E:E, "10_Toan_B", NhatKy_ViPham!F:F, B18, NhatKy_ViPham!C:C, "T35")</f>
        <v>100</v>
      </c>
      <c r="BA18" s="12">
        <f t="shared" si="0"/>
        <v>100</v>
      </c>
      <c r="BB18" s="11" t="s">
        <v>430</v>
      </c>
      <c r="BC18" s="16" t="str">
        <f t="shared" si="1"/>
        <v>Tốt</v>
      </c>
      <c r="BD18" s="15" t="str">
        <f t="shared" si="2"/>
        <v>🟢 BÌNH THƯỜNG</v>
      </c>
    </row>
    <row r="19" spans="1:56" x14ac:dyDescent="0.25">
      <c r="A19" s="4">
        <v>11</v>
      </c>
      <c r="B19" s="10" t="s">
        <v>519</v>
      </c>
      <c r="C19" s="4" t="s">
        <v>520</v>
      </c>
      <c r="D19" s="4" t="s">
        <v>435</v>
      </c>
      <c r="E19" s="11" t="s">
        <v>430</v>
      </c>
      <c r="F19" s="7">
        <f>SUMIFS(NhatKy_ViPham!K:K, NhatKy_ViPham!E:E, "10_Toan_B", NhatKy_ViPham!F:F, B19, NhatKy_ViPham!H:H, "L01")</f>
        <v>0</v>
      </c>
      <c r="G19" s="7">
        <f>SUMIFS(NhatKy_ViPham!K:K, NhatKy_ViPham!E:E, "10_Toan_B", NhatKy_ViPham!F:F, B19, NhatKy_ViPham!H:H, "L02")</f>
        <v>0</v>
      </c>
      <c r="H19" s="7">
        <f>SUMIFS(NhatKy_ViPham!K:K, NhatKy_ViPham!E:E, "10_Toan_B", NhatKy_ViPham!F:F, B19, NhatKy_ViPham!H:H, "L03")</f>
        <v>0</v>
      </c>
      <c r="I19" s="7">
        <f>SUMIFS(NhatKy_ViPham!K:K, NhatKy_ViPham!E:E, "10_Toan_B", NhatKy_ViPham!F:F, B19, NhatKy_ViPham!H:H, "L04")</f>
        <v>0</v>
      </c>
      <c r="J19" s="7">
        <f>SUMIFS(NhatKy_ViPham!K:K, NhatKy_ViPham!E:E, "10_Toan_B", NhatKy_ViPham!F:F, B19, NhatKy_ViPham!H:H, "L05")</f>
        <v>0</v>
      </c>
      <c r="K19" s="7">
        <f>SUMIFS(NhatKy_ViPham!K:K, NhatKy_ViPham!E:E, "10_Toan_B", NhatKy_ViPham!F:F, B19, NhatKy_ViPham!H:H, "L06")</f>
        <v>0</v>
      </c>
      <c r="L19" s="7">
        <f>SUMIFS(NhatKy_ViPham!K:K, NhatKy_ViPham!E:E, "10_Toan_B", NhatKy_ViPham!F:F, B19, NhatKy_ViPham!H:H, "L07")</f>
        <v>0</v>
      </c>
      <c r="M19" s="7">
        <f>SUMIFS(NhatKy_ViPham!K:K, NhatKy_ViPham!E:E, "10_Toan_B", NhatKy_ViPham!F:F, B19, NhatKy_ViPham!H:H, "L08")</f>
        <v>0</v>
      </c>
      <c r="N19" s="7">
        <f>SUMIFS(NhatKy_ViPham!K:K, NhatKy_ViPham!E:E, "10_Toan_B", NhatKy_ViPham!F:F, B19, NhatKy_ViPham!H:H, "L09")</f>
        <v>0</v>
      </c>
      <c r="O19" s="7">
        <f>SUMIFS(NhatKy_ViPham!K:K, NhatKy_ViPham!E:E, "10_Toan_B", NhatKy_ViPham!F:F, B19, NhatKy_ViPham!H:H, "L10")</f>
        <v>0</v>
      </c>
      <c r="P19" s="12">
        <f>SUMIFS(NhatKy_ViPham!J:J, NhatKy_ViPham!E:E, "10_Toan_B", NhatKy_ViPham!F:F, B19)</f>
        <v>0</v>
      </c>
      <c r="Q19" s="13">
        <f>SUMIFS(NhatKy_ViPham!K:K, NhatKy_ViPham!E:E, "10_Toan_B", NhatKy_ViPham!F:F, B19)</f>
        <v>0</v>
      </c>
      <c r="R19" s="7">
        <f>100 + SUMIFS(NhatKy_ViPham!J:J, NhatKy_ViPham!E:E, "10_Toan_B", NhatKy_ViPham!F:F, B19, NhatKy_ViPham!C:C, "T1") - SUMIFS(NhatKy_ViPham!K:K, NhatKy_ViPham!E:E, "10_Toan_B", NhatKy_ViPham!F:F, B19, NhatKy_ViPham!C:C, "T1")</f>
        <v>100</v>
      </c>
      <c r="S19" s="7">
        <f>100 + SUMIFS(NhatKy_ViPham!J:J, NhatKy_ViPham!E:E, "10_Toan_B", NhatKy_ViPham!F:F, B19, NhatKy_ViPham!C:C, "T2") - SUMIFS(NhatKy_ViPham!K:K, NhatKy_ViPham!E:E, "10_Toan_B", NhatKy_ViPham!F:F, B19, NhatKy_ViPham!C:C, "T2")</f>
        <v>100</v>
      </c>
      <c r="T19" s="7">
        <f>100 + SUMIFS(NhatKy_ViPham!J:J, NhatKy_ViPham!E:E, "10_Toan_B", NhatKy_ViPham!F:F, B19, NhatKy_ViPham!C:C, "T3") - SUMIFS(NhatKy_ViPham!K:K, NhatKy_ViPham!E:E, "10_Toan_B", NhatKy_ViPham!F:F, B19, NhatKy_ViPham!C:C, "T3")</f>
        <v>100</v>
      </c>
      <c r="U19" s="7">
        <f>100 + SUMIFS(NhatKy_ViPham!J:J, NhatKy_ViPham!E:E, "10_Toan_B", NhatKy_ViPham!F:F, B19, NhatKy_ViPham!C:C, "T4") - SUMIFS(NhatKy_ViPham!K:K, NhatKy_ViPham!E:E, "10_Toan_B", NhatKy_ViPham!F:F, B19, NhatKy_ViPham!C:C, "T4")</f>
        <v>100</v>
      </c>
      <c r="V19" s="7">
        <f>100 + SUMIFS(NhatKy_ViPham!J:J, NhatKy_ViPham!E:E, "10_Toan_B", NhatKy_ViPham!F:F, B19, NhatKy_ViPham!C:C, "T5") - SUMIFS(NhatKy_ViPham!K:K, NhatKy_ViPham!E:E, "10_Toan_B", NhatKy_ViPham!F:F, B19, NhatKy_ViPham!C:C, "T5")</f>
        <v>100</v>
      </c>
      <c r="W19" s="7">
        <f>100 + SUMIFS(NhatKy_ViPham!J:J, NhatKy_ViPham!E:E, "10_Toan_B", NhatKy_ViPham!F:F, B19, NhatKy_ViPham!C:C, "T6") - SUMIFS(NhatKy_ViPham!K:K, NhatKy_ViPham!E:E, "10_Toan_B", NhatKy_ViPham!F:F, B19, NhatKy_ViPham!C:C, "T6")</f>
        <v>100</v>
      </c>
      <c r="X19" s="7">
        <f>100 + SUMIFS(NhatKy_ViPham!J:J, NhatKy_ViPham!E:E, "10_Toan_B", NhatKy_ViPham!F:F, B19, NhatKy_ViPham!C:C, "T7") - SUMIFS(NhatKy_ViPham!K:K, NhatKy_ViPham!E:E, "10_Toan_B", NhatKy_ViPham!F:F, B19, NhatKy_ViPham!C:C, "T7")</f>
        <v>100</v>
      </c>
      <c r="Y19" s="7">
        <f>100 + SUMIFS(NhatKy_ViPham!J:J, NhatKy_ViPham!E:E, "10_Toan_B", NhatKy_ViPham!F:F, B19, NhatKy_ViPham!C:C, "T8") - SUMIFS(NhatKy_ViPham!K:K, NhatKy_ViPham!E:E, "10_Toan_B", NhatKy_ViPham!F:F, B19, NhatKy_ViPham!C:C, "T8")</f>
        <v>100</v>
      </c>
      <c r="Z19" s="7">
        <f>100 + SUMIFS(NhatKy_ViPham!J:J, NhatKy_ViPham!E:E, "10_Toan_B", NhatKy_ViPham!F:F, B19, NhatKy_ViPham!C:C, "T9") - SUMIFS(NhatKy_ViPham!K:K, NhatKy_ViPham!E:E, "10_Toan_B", NhatKy_ViPham!F:F, B19, NhatKy_ViPham!C:C, "T9")</f>
        <v>100</v>
      </c>
      <c r="AA19" s="7">
        <f>100 + SUMIFS(NhatKy_ViPham!J:J, NhatKy_ViPham!E:E, "10_Toan_B", NhatKy_ViPham!F:F, B19, NhatKy_ViPham!C:C, "T10") - SUMIFS(NhatKy_ViPham!K:K, NhatKy_ViPham!E:E, "10_Toan_B", NhatKy_ViPham!F:F, B19, NhatKy_ViPham!C:C, "T10")</f>
        <v>100</v>
      </c>
      <c r="AB19" s="7">
        <f>100 + SUMIFS(NhatKy_ViPham!J:J, NhatKy_ViPham!E:E, "10_Toan_B", NhatKy_ViPham!F:F, B19, NhatKy_ViPham!C:C, "T11") - SUMIFS(NhatKy_ViPham!K:K, NhatKy_ViPham!E:E, "10_Toan_B", NhatKy_ViPham!F:F, B19, NhatKy_ViPham!C:C, "T11")</f>
        <v>100</v>
      </c>
      <c r="AC19" s="7">
        <f>100 + SUMIFS(NhatKy_ViPham!J:J, NhatKy_ViPham!E:E, "10_Toan_B", NhatKy_ViPham!F:F, B19, NhatKy_ViPham!C:C, "T12") - SUMIFS(NhatKy_ViPham!K:K, NhatKy_ViPham!E:E, "10_Toan_B", NhatKy_ViPham!F:F, B19, NhatKy_ViPham!C:C, "T12")</f>
        <v>100</v>
      </c>
      <c r="AD19" s="7">
        <f>100 + SUMIFS(NhatKy_ViPham!J:J, NhatKy_ViPham!E:E, "10_Toan_B", NhatKy_ViPham!F:F, B19, NhatKy_ViPham!C:C, "T13") - SUMIFS(NhatKy_ViPham!K:K, NhatKy_ViPham!E:E, "10_Toan_B", NhatKy_ViPham!F:F, B19, NhatKy_ViPham!C:C, "T13")</f>
        <v>100</v>
      </c>
      <c r="AE19" s="7">
        <f>100 + SUMIFS(NhatKy_ViPham!J:J, NhatKy_ViPham!E:E, "10_Toan_B", NhatKy_ViPham!F:F, B19, NhatKy_ViPham!C:C, "T14") - SUMIFS(NhatKy_ViPham!K:K, NhatKy_ViPham!E:E, "10_Toan_B", NhatKy_ViPham!F:F, B19, NhatKy_ViPham!C:C, "T14")</f>
        <v>100</v>
      </c>
      <c r="AF19" s="7">
        <f>100 + SUMIFS(NhatKy_ViPham!J:J, NhatKy_ViPham!E:E, "10_Toan_B", NhatKy_ViPham!F:F, B19, NhatKy_ViPham!C:C, "T15") - SUMIFS(NhatKy_ViPham!K:K, NhatKy_ViPham!E:E, "10_Toan_B", NhatKy_ViPham!F:F, B19, NhatKy_ViPham!C:C, "T15")</f>
        <v>100</v>
      </c>
      <c r="AG19" s="7">
        <f>100 + SUMIFS(NhatKy_ViPham!J:J, NhatKy_ViPham!E:E, "10_Toan_B", NhatKy_ViPham!F:F, B19, NhatKy_ViPham!C:C, "T16") - SUMIFS(NhatKy_ViPham!K:K, NhatKy_ViPham!E:E, "10_Toan_B", NhatKy_ViPham!F:F, B19, NhatKy_ViPham!C:C, "T16")</f>
        <v>100</v>
      </c>
      <c r="AH19" s="7">
        <f>100 + SUMIFS(NhatKy_ViPham!J:J, NhatKy_ViPham!E:E, "10_Toan_B", NhatKy_ViPham!F:F, B19, NhatKy_ViPham!C:C, "T17") - SUMIFS(NhatKy_ViPham!K:K, NhatKy_ViPham!E:E, "10_Toan_B", NhatKy_ViPham!F:F, B19, NhatKy_ViPham!C:C, "T17")</f>
        <v>100</v>
      </c>
      <c r="AI19" s="7">
        <f>100 + SUMIFS(NhatKy_ViPham!J:J, NhatKy_ViPham!E:E, "10_Toan_B", NhatKy_ViPham!F:F, B19, NhatKy_ViPham!C:C, "T18") - SUMIFS(NhatKy_ViPham!K:K, NhatKy_ViPham!E:E, "10_Toan_B", NhatKy_ViPham!F:F, B19, NhatKy_ViPham!C:C, "T18")</f>
        <v>100</v>
      </c>
      <c r="AJ19" s="7">
        <f>100 + SUMIFS(NhatKy_ViPham!J:J, NhatKy_ViPham!E:E, "10_Toan_B", NhatKy_ViPham!F:F, B19, NhatKy_ViPham!C:C, "T19") - SUMIFS(NhatKy_ViPham!K:K, NhatKy_ViPham!E:E, "10_Toan_B", NhatKy_ViPham!F:F, B19, NhatKy_ViPham!C:C, "T19")</f>
        <v>100</v>
      </c>
      <c r="AK19" s="7">
        <f>100 + SUMIFS(NhatKy_ViPham!J:J, NhatKy_ViPham!E:E, "10_Toan_B", NhatKy_ViPham!F:F, B19, NhatKy_ViPham!C:C, "T20") - SUMIFS(NhatKy_ViPham!K:K, NhatKy_ViPham!E:E, "10_Toan_B", NhatKy_ViPham!F:F, B19, NhatKy_ViPham!C:C, "T20")</f>
        <v>100</v>
      </c>
      <c r="AL19" s="7">
        <f>100 + SUMIFS(NhatKy_ViPham!J:J, NhatKy_ViPham!E:E, "10_Toan_B", NhatKy_ViPham!F:F, B19, NhatKy_ViPham!C:C, "T21") - SUMIFS(NhatKy_ViPham!K:K, NhatKy_ViPham!E:E, "10_Toan_B", NhatKy_ViPham!F:F, B19, NhatKy_ViPham!C:C, "T21")</f>
        <v>100</v>
      </c>
      <c r="AM19" s="7">
        <f>100 + SUMIFS(NhatKy_ViPham!J:J, NhatKy_ViPham!E:E, "10_Toan_B", NhatKy_ViPham!F:F, B19, NhatKy_ViPham!C:C, "T22") - SUMIFS(NhatKy_ViPham!K:K, NhatKy_ViPham!E:E, "10_Toan_B", NhatKy_ViPham!F:F, B19, NhatKy_ViPham!C:C, "T22")</f>
        <v>100</v>
      </c>
      <c r="AN19" s="7">
        <f>100 + SUMIFS(NhatKy_ViPham!J:J, NhatKy_ViPham!E:E, "10_Toan_B", NhatKy_ViPham!F:F, B19, NhatKy_ViPham!C:C, "T23") - SUMIFS(NhatKy_ViPham!K:K, NhatKy_ViPham!E:E, "10_Toan_B", NhatKy_ViPham!F:F, B19, NhatKy_ViPham!C:C, "T23")</f>
        <v>100</v>
      </c>
      <c r="AO19" s="7">
        <f>100 + SUMIFS(NhatKy_ViPham!J:J, NhatKy_ViPham!E:E, "10_Toan_B", NhatKy_ViPham!F:F, B19, NhatKy_ViPham!C:C, "T24") - SUMIFS(NhatKy_ViPham!K:K, NhatKy_ViPham!E:E, "10_Toan_B", NhatKy_ViPham!F:F, B19, NhatKy_ViPham!C:C, "T24")</f>
        <v>100</v>
      </c>
      <c r="AP19" s="7">
        <f>100 + SUMIFS(NhatKy_ViPham!J:J, NhatKy_ViPham!E:E, "10_Toan_B", NhatKy_ViPham!F:F, B19, NhatKy_ViPham!C:C, "T25") - SUMIFS(NhatKy_ViPham!K:K, NhatKy_ViPham!E:E, "10_Toan_B", NhatKy_ViPham!F:F, B19, NhatKy_ViPham!C:C, "T25")</f>
        <v>100</v>
      </c>
      <c r="AQ19" s="7">
        <f>100 + SUMIFS(NhatKy_ViPham!J:J, NhatKy_ViPham!E:E, "10_Toan_B", NhatKy_ViPham!F:F, B19, NhatKy_ViPham!C:C, "T26") - SUMIFS(NhatKy_ViPham!K:K, NhatKy_ViPham!E:E, "10_Toan_B", NhatKy_ViPham!F:F, B19, NhatKy_ViPham!C:C, "T26")</f>
        <v>100</v>
      </c>
      <c r="AR19" s="7">
        <f>100 + SUMIFS(NhatKy_ViPham!J:J, NhatKy_ViPham!E:E, "10_Toan_B", NhatKy_ViPham!F:F, B19, NhatKy_ViPham!C:C, "T27") - SUMIFS(NhatKy_ViPham!K:K, NhatKy_ViPham!E:E, "10_Toan_B", NhatKy_ViPham!F:F, B19, NhatKy_ViPham!C:C, "T27")</f>
        <v>100</v>
      </c>
      <c r="AS19" s="7">
        <f>100 + SUMIFS(NhatKy_ViPham!J:J, NhatKy_ViPham!E:E, "10_Toan_B", NhatKy_ViPham!F:F, B19, NhatKy_ViPham!C:C, "T28") - SUMIFS(NhatKy_ViPham!K:K, NhatKy_ViPham!E:E, "10_Toan_B", NhatKy_ViPham!F:F, B19, NhatKy_ViPham!C:C, "T28")</f>
        <v>100</v>
      </c>
      <c r="AT19" s="7">
        <f>100 + SUMIFS(NhatKy_ViPham!J:J, NhatKy_ViPham!E:E, "10_Toan_B", NhatKy_ViPham!F:F, B19, NhatKy_ViPham!C:C, "T29") - SUMIFS(NhatKy_ViPham!K:K, NhatKy_ViPham!E:E, "10_Toan_B", NhatKy_ViPham!F:F, B19, NhatKy_ViPham!C:C, "T29")</f>
        <v>100</v>
      </c>
      <c r="AU19" s="7">
        <f>100 + SUMIFS(NhatKy_ViPham!J:J, NhatKy_ViPham!E:E, "10_Toan_B", NhatKy_ViPham!F:F, B19, NhatKy_ViPham!C:C, "T30") - SUMIFS(NhatKy_ViPham!K:K, NhatKy_ViPham!E:E, "10_Toan_B", NhatKy_ViPham!F:F, B19, NhatKy_ViPham!C:C, "T30")</f>
        <v>100</v>
      </c>
      <c r="AV19" s="7">
        <f>100 + SUMIFS(NhatKy_ViPham!J:J, NhatKy_ViPham!E:E, "10_Toan_B", NhatKy_ViPham!F:F, B19, NhatKy_ViPham!C:C, "T31") - SUMIFS(NhatKy_ViPham!K:K, NhatKy_ViPham!E:E, "10_Toan_B", NhatKy_ViPham!F:F, B19, NhatKy_ViPham!C:C, "T31")</f>
        <v>100</v>
      </c>
      <c r="AW19" s="7">
        <f>100 + SUMIFS(NhatKy_ViPham!J:J, NhatKy_ViPham!E:E, "10_Toan_B", NhatKy_ViPham!F:F, B19, NhatKy_ViPham!C:C, "T32") - SUMIFS(NhatKy_ViPham!K:K, NhatKy_ViPham!E:E, "10_Toan_B", NhatKy_ViPham!F:F, B19, NhatKy_ViPham!C:C, "T32")</f>
        <v>100</v>
      </c>
      <c r="AX19" s="7">
        <f>100 + SUMIFS(NhatKy_ViPham!J:J, NhatKy_ViPham!E:E, "10_Toan_B", NhatKy_ViPham!F:F, B19, NhatKy_ViPham!C:C, "T33") - SUMIFS(NhatKy_ViPham!K:K, NhatKy_ViPham!E:E, "10_Toan_B", NhatKy_ViPham!F:F, B19, NhatKy_ViPham!C:C, "T33")</f>
        <v>100</v>
      </c>
      <c r="AY19" s="7">
        <f>100 + SUMIFS(NhatKy_ViPham!J:J, NhatKy_ViPham!E:E, "10_Toan_B", NhatKy_ViPham!F:F, B19, NhatKy_ViPham!C:C, "T34") - SUMIFS(NhatKy_ViPham!K:K, NhatKy_ViPham!E:E, "10_Toan_B", NhatKy_ViPham!F:F, B19, NhatKy_ViPham!C:C, "T34")</f>
        <v>100</v>
      </c>
      <c r="AZ19" s="7">
        <f>100 + SUMIFS(NhatKy_ViPham!J:J, NhatKy_ViPham!E:E, "10_Toan_B", NhatKy_ViPham!F:F, B19, NhatKy_ViPham!C:C, "T35") - SUMIFS(NhatKy_ViPham!K:K, NhatKy_ViPham!E:E, "10_Toan_B", NhatKy_ViPham!F:F, B19, NhatKy_ViPham!C:C, "T35")</f>
        <v>100</v>
      </c>
      <c r="BA19" s="12">
        <f t="shared" si="0"/>
        <v>100</v>
      </c>
      <c r="BB19" s="11" t="s">
        <v>430</v>
      </c>
      <c r="BC19" s="14" t="str">
        <f t="shared" si="1"/>
        <v>Tốt</v>
      </c>
      <c r="BD19" s="10" t="str">
        <f t="shared" si="2"/>
        <v>🟢 BÌNH THƯỜNG</v>
      </c>
    </row>
    <row r="20" spans="1:56" x14ac:dyDescent="0.25">
      <c r="A20" s="5">
        <v>12</v>
      </c>
      <c r="B20" s="15" t="s">
        <v>521</v>
      </c>
      <c r="C20" s="5" t="s">
        <v>522</v>
      </c>
      <c r="D20" s="5" t="s">
        <v>429</v>
      </c>
      <c r="E20" s="11" t="s">
        <v>430</v>
      </c>
      <c r="F20" s="6">
        <f>SUMIFS(NhatKy_ViPham!K:K, NhatKy_ViPham!E:E, "10_Toan_B", NhatKy_ViPham!F:F, B20, NhatKy_ViPham!H:H, "L01")</f>
        <v>0</v>
      </c>
      <c r="G20" s="6">
        <f>SUMIFS(NhatKy_ViPham!K:K, NhatKy_ViPham!E:E, "10_Toan_B", NhatKy_ViPham!F:F, B20, NhatKy_ViPham!H:H, "L02")</f>
        <v>0</v>
      </c>
      <c r="H20" s="6">
        <f>SUMIFS(NhatKy_ViPham!K:K, NhatKy_ViPham!E:E, "10_Toan_B", NhatKy_ViPham!F:F, B20, NhatKy_ViPham!H:H, "L03")</f>
        <v>0</v>
      </c>
      <c r="I20" s="6">
        <f>SUMIFS(NhatKy_ViPham!K:K, NhatKy_ViPham!E:E, "10_Toan_B", NhatKy_ViPham!F:F, B20, NhatKy_ViPham!H:H, "L04")</f>
        <v>0</v>
      </c>
      <c r="J20" s="6">
        <f>SUMIFS(NhatKy_ViPham!K:K, NhatKy_ViPham!E:E, "10_Toan_B", NhatKy_ViPham!F:F, B20, NhatKy_ViPham!H:H, "L05")</f>
        <v>0</v>
      </c>
      <c r="K20" s="6">
        <f>SUMIFS(NhatKy_ViPham!K:K, NhatKy_ViPham!E:E, "10_Toan_B", NhatKy_ViPham!F:F, B20, NhatKy_ViPham!H:H, "L06")</f>
        <v>0</v>
      </c>
      <c r="L20" s="6">
        <f>SUMIFS(NhatKy_ViPham!K:K, NhatKy_ViPham!E:E, "10_Toan_B", NhatKy_ViPham!F:F, B20, NhatKy_ViPham!H:H, "L07")</f>
        <v>0</v>
      </c>
      <c r="M20" s="6">
        <f>SUMIFS(NhatKy_ViPham!K:K, NhatKy_ViPham!E:E, "10_Toan_B", NhatKy_ViPham!F:F, B20, NhatKy_ViPham!H:H, "L08")</f>
        <v>0</v>
      </c>
      <c r="N20" s="6">
        <f>SUMIFS(NhatKy_ViPham!K:K, NhatKy_ViPham!E:E, "10_Toan_B", NhatKy_ViPham!F:F, B20, NhatKy_ViPham!H:H, "L09")</f>
        <v>0</v>
      </c>
      <c r="O20" s="6">
        <f>SUMIFS(NhatKy_ViPham!K:K, NhatKy_ViPham!E:E, "10_Toan_B", NhatKy_ViPham!F:F, B20, NhatKy_ViPham!H:H, "L10")</f>
        <v>0</v>
      </c>
      <c r="P20" s="12">
        <f>SUMIFS(NhatKy_ViPham!J:J, NhatKy_ViPham!E:E, "10_Toan_B", NhatKy_ViPham!F:F, B20)</f>
        <v>0</v>
      </c>
      <c r="Q20" s="13">
        <f>SUMIFS(NhatKy_ViPham!K:K, NhatKy_ViPham!E:E, "10_Toan_B", NhatKy_ViPham!F:F, B20)</f>
        <v>0</v>
      </c>
      <c r="R20" s="6">
        <f>100 + SUMIFS(NhatKy_ViPham!J:J, NhatKy_ViPham!E:E, "10_Toan_B", NhatKy_ViPham!F:F, B20, NhatKy_ViPham!C:C, "T1") - SUMIFS(NhatKy_ViPham!K:K, NhatKy_ViPham!E:E, "10_Toan_B", NhatKy_ViPham!F:F, B20, NhatKy_ViPham!C:C, "T1")</f>
        <v>100</v>
      </c>
      <c r="S20" s="6">
        <f>100 + SUMIFS(NhatKy_ViPham!J:J, NhatKy_ViPham!E:E, "10_Toan_B", NhatKy_ViPham!F:F, B20, NhatKy_ViPham!C:C, "T2") - SUMIFS(NhatKy_ViPham!K:K, NhatKy_ViPham!E:E, "10_Toan_B", NhatKy_ViPham!F:F, B20, NhatKy_ViPham!C:C, "T2")</f>
        <v>100</v>
      </c>
      <c r="T20" s="6">
        <f>100 + SUMIFS(NhatKy_ViPham!J:J, NhatKy_ViPham!E:E, "10_Toan_B", NhatKy_ViPham!F:F, B20, NhatKy_ViPham!C:C, "T3") - SUMIFS(NhatKy_ViPham!K:K, NhatKy_ViPham!E:E, "10_Toan_B", NhatKy_ViPham!F:F, B20, NhatKy_ViPham!C:C, "T3")</f>
        <v>100</v>
      </c>
      <c r="U20" s="6">
        <f>100 + SUMIFS(NhatKy_ViPham!J:J, NhatKy_ViPham!E:E, "10_Toan_B", NhatKy_ViPham!F:F, B20, NhatKy_ViPham!C:C, "T4") - SUMIFS(NhatKy_ViPham!K:K, NhatKy_ViPham!E:E, "10_Toan_B", NhatKy_ViPham!F:F, B20, NhatKy_ViPham!C:C, "T4")</f>
        <v>100</v>
      </c>
      <c r="V20" s="6">
        <f>100 + SUMIFS(NhatKy_ViPham!J:J, NhatKy_ViPham!E:E, "10_Toan_B", NhatKy_ViPham!F:F, B20, NhatKy_ViPham!C:C, "T5") - SUMIFS(NhatKy_ViPham!K:K, NhatKy_ViPham!E:E, "10_Toan_B", NhatKy_ViPham!F:F, B20, NhatKy_ViPham!C:C, "T5")</f>
        <v>100</v>
      </c>
      <c r="W20" s="6">
        <f>100 + SUMIFS(NhatKy_ViPham!J:J, NhatKy_ViPham!E:E, "10_Toan_B", NhatKy_ViPham!F:F, B20, NhatKy_ViPham!C:C, "T6") - SUMIFS(NhatKy_ViPham!K:K, NhatKy_ViPham!E:E, "10_Toan_B", NhatKy_ViPham!F:F, B20, NhatKy_ViPham!C:C, "T6")</f>
        <v>100</v>
      </c>
      <c r="X20" s="6">
        <f>100 + SUMIFS(NhatKy_ViPham!J:J, NhatKy_ViPham!E:E, "10_Toan_B", NhatKy_ViPham!F:F, B20, NhatKy_ViPham!C:C, "T7") - SUMIFS(NhatKy_ViPham!K:K, NhatKy_ViPham!E:E, "10_Toan_B", NhatKy_ViPham!F:F, B20, NhatKy_ViPham!C:C, "T7")</f>
        <v>100</v>
      </c>
      <c r="Y20" s="6">
        <f>100 + SUMIFS(NhatKy_ViPham!J:J, NhatKy_ViPham!E:E, "10_Toan_B", NhatKy_ViPham!F:F, B20, NhatKy_ViPham!C:C, "T8") - SUMIFS(NhatKy_ViPham!K:K, NhatKy_ViPham!E:E, "10_Toan_B", NhatKy_ViPham!F:F, B20, NhatKy_ViPham!C:C, "T8")</f>
        <v>100</v>
      </c>
      <c r="Z20" s="6">
        <f>100 + SUMIFS(NhatKy_ViPham!J:J, NhatKy_ViPham!E:E, "10_Toan_B", NhatKy_ViPham!F:F, B20, NhatKy_ViPham!C:C, "T9") - SUMIFS(NhatKy_ViPham!K:K, NhatKy_ViPham!E:E, "10_Toan_B", NhatKy_ViPham!F:F, B20, NhatKy_ViPham!C:C, "T9")</f>
        <v>100</v>
      </c>
      <c r="AA20" s="6">
        <f>100 + SUMIFS(NhatKy_ViPham!J:J, NhatKy_ViPham!E:E, "10_Toan_B", NhatKy_ViPham!F:F, B20, NhatKy_ViPham!C:C, "T10") - SUMIFS(NhatKy_ViPham!K:K, NhatKy_ViPham!E:E, "10_Toan_B", NhatKy_ViPham!F:F, B20, NhatKy_ViPham!C:C, "T10")</f>
        <v>100</v>
      </c>
      <c r="AB20" s="6">
        <f>100 + SUMIFS(NhatKy_ViPham!J:J, NhatKy_ViPham!E:E, "10_Toan_B", NhatKy_ViPham!F:F, B20, NhatKy_ViPham!C:C, "T11") - SUMIFS(NhatKy_ViPham!K:K, NhatKy_ViPham!E:E, "10_Toan_B", NhatKy_ViPham!F:F, B20, NhatKy_ViPham!C:C, "T11")</f>
        <v>100</v>
      </c>
      <c r="AC20" s="6">
        <f>100 + SUMIFS(NhatKy_ViPham!J:J, NhatKy_ViPham!E:E, "10_Toan_B", NhatKy_ViPham!F:F, B20, NhatKy_ViPham!C:C, "T12") - SUMIFS(NhatKy_ViPham!K:K, NhatKy_ViPham!E:E, "10_Toan_B", NhatKy_ViPham!F:F, B20, NhatKy_ViPham!C:C, "T12")</f>
        <v>100</v>
      </c>
      <c r="AD20" s="6">
        <f>100 + SUMIFS(NhatKy_ViPham!J:J, NhatKy_ViPham!E:E, "10_Toan_B", NhatKy_ViPham!F:F, B20, NhatKy_ViPham!C:C, "T13") - SUMIFS(NhatKy_ViPham!K:K, NhatKy_ViPham!E:E, "10_Toan_B", NhatKy_ViPham!F:F, B20, NhatKy_ViPham!C:C, "T13")</f>
        <v>100</v>
      </c>
      <c r="AE20" s="6">
        <f>100 + SUMIFS(NhatKy_ViPham!J:J, NhatKy_ViPham!E:E, "10_Toan_B", NhatKy_ViPham!F:F, B20, NhatKy_ViPham!C:C, "T14") - SUMIFS(NhatKy_ViPham!K:K, NhatKy_ViPham!E:E, "10_Toan_B", NhatKy_ViPham!F:F, B20, NhatKy_ViPham!C:C, "T14")</f>
        <v>100</v>
      </c>
      <c r="AF20" s="6">
        <f>100 + SUMIFS(NhatKy_ViPham!J:J, NhatKy_ViPham!E:E, "10_Toan_B", NhatKy_ViPham!F:F, B20, NhatKy_ViPham!C:C, "T15") - SUMIFS(NhatKy_ViPham!K:K, NhatKy_ViPham!E:E, "10_Toan_B", NhatKy_ViPham!F:F, B20, NhatKy_ViPham!C:C, "T15")</f>
        <v>100</v>
      </c>
      <c r="AG20" s="6">
        <f>100 + SUMIFS(NhatKy_ViPham!J:J, NhatKy_ViPham!E:E, "10_Toan_B", NhatKy_ViPham!F:F, B20, NhatKy_ViPham!C:C, "T16") - SUMIFS(NhatKy_ViPham!K:K, NhatKy_ViPham!E:E, "10_Toan_B", NhatKy_ViPham!F:F, B20, NhatKy_ViPham!C:C, "T16")</f>
        <v>100</v>
      </c>
      <c r="AH20" s="6">
        <f>100 + SUMIFS(NhatKy_ViPham!J:J, NhatKy_ViPham!E:E, "10_Toan_B", NhatKy_ViPham!F:F, B20, NhatKy_ViPham!C:C, "T17") - SUMIFS(NhatKy_ViPham!K:K, NhatKy_ViPham!E:E, "10_Toan_B", NhatKy_ViPham!F:F, B20, NhatKy_ViPham!C:C, "T17")</f>
        <v>100</v>
      </c>
      <c r="AI20" s="6">
        <f>100 + SUMIFS(NhatKy_ViPham!J:J, NhatKy_ViPham!E:E, "10_Toan_B", NhatKy_ViPham!F:F, B20, NhatKy_ViPham!C:C, "T18") - SUMIFS(NhatKy_ViPham!K:K, NhatKy_ViPham!E:E, "10_Toan_B", NhatKy_ViPham!F:F, B20, NhatKy_ViPham!C:C, "T18")</f>
        <v>100</v>
      </c>
      <c r="AJ20" s="6">
        <f>100 + SUMIFS(NhatKy_ViPham!J:J, NhatKy_ViPham!E:E, "10_Toan_B", NhatKy_ViPham!F:F, B20, NhatKy_ViPham!C:C, "T19") - SUMIFS(NhatKy_ViPham!K:K, NhatKy_ViPham!E:E, "10_Toan_B", NhatKy_ViPham!F:F, B20, NhatKy_ViPham!C:C, "T19")</f>
        <v>100</v>
      </c>
      <c r="AK20" s="6">
        <f>100 + SUMIFS(NhatKy_ViPham!J:J, NhatKy_ViPham!E:E, "10_Toan_B", NhatKy_ViPham!F:F, B20, NhatKy_ViPham!C:C, "T20") - SUMIFS(NhatKy_ViPham!K:K, NhatKy_ViPham!E:E, "10_Toan_B", NhatKy_ViPham!F:F, B20, NhatKy_ViPham!C:C, "T20")</f>
        <v>100</v>
      </c>
      <c r="AL20" s="6">
        <f>100 + SUMIFS(NhatKy_ViPham!J:J, NhatKy_ViPham!E:E, "10_Toan_B", NhatKy_ViPham!F:F, B20, NhatKy_ViPham!C:C, "T21") - SUMIFS(NhatKy_ViPham!K:K, NhatKy_ViPham!E:E, "10_Toan_B", NhatKy_ViPham!F:F, B20, NhatKy_ViPham!C:C, "T21")</f>
        <v>100</v>
      </c>
      <c r="AM20" s="6">
        <f>100 + SUMIFS(NhatKy_ViPham!J:J, NhatKy_ViPham!E:E, "10_Toan_B", NhatKy_ViPham!F:F, B20, NhatKy_ViPham!C:C, "T22") - SUMIFS(NhatKy_ViPham!K:K, NhatKy_ViPham!E:E, "10_Toan_B", NhatKy_ViPham!F:F, B20, NhatKy_ViPham!C:C, "T22")</f>
        <v>100</v>
      </c>
      <c r="AN20" s="6">
        <f>100 + SUMIFS(NhatKy_ViPham!J:J, NhatKy_ViPham!E:E, "10_Toan_B", NhatKy_ViPham!F:F, B20, NhatKy_ViPham!C:C, "T23") - SUMIFS(NhatKy_ViPham!K:K, NhatKy_ViPham!E:E, "10_Toan_B", NhatKy_ViPham!F:F, B20, NhatKy_ViPham!C:C, "T23")</f>
        <v>100</v>
      </c>
      <c r="AO20" s="6">
        <f>100 + SUMIFS(NhatKy_ViPham!J:J, NhatKy_ViPham!E:E, "10_Toan_B", NhatKy_ViPham!F:F, B20, NhatKy_ViPham!C:C, "T24") - SUMIFS(NhatKy_ViPham!K:K, NhatKy_ViPham!E:E, "10_Toan_B", NhatKy_ViPham!F:F, B20, NhatKy_ViPham!C:C, "T24")</f>
        <v>100</v>
      </c>
      <c r="AP20" s="6">
        <f>100 + SUMIFS(NhatKy_ViPham!J:J, NhatKy_ViPham!E:E, "10_Toan_B", NhatKy_ViPham!F:F, B20, NhatKy_ViPham!C:C, "T25") - SUMIFS(NhatKy_ViPham!K:K, NhatKy_ViPham!E:E, "10_Toan_B", NhatKy_ViPham!F:F, B20, NhatKy_ViPham!C:C, "T25")</f>
        <v>100</v>
      </c>
      <c r="AQ20" s="6">
        <f>100 + SUMIFS(NhatKy_ViPham!J:J, NhatKy_ViPham!E:E, "10_Toan_B", NhatKy_ViPham!F:F, B20, NhatKy_ViPham!C:C, "T26") - SUMIFS(NhatKy_ViPham!K:K, NhatKy_ViPham!E:E, "10_Toan_B", NhatKy_ViPham!F:F, B20, NhatKy_ViPham!C:C, "T26")</f>
        <v>100</v>
      </c>
      <c r="AR20" s="6">
        <f>100 + SUMIFS(NhatKy_ViPham!J:J, NhatKy_ViPham!E:E, "10_Toan_B", NhatKy_ViPham!F:F, B20, NhatKy_ViPham!C:C, "T27") - SUMIFS(NhatKy_ViPham!K:K, NhatKy_ViPham!E:E, "10_Toan_B", NhatKy_ViPham!F:F, B20, NhatKy_ViPham!C:C, "T27")</f>
        <v>100</v>
      </c>
      <c r="AS20" s="6">
        <f>100 + SUMIFS(NhatKy_ViPham!J:J, NhatKy_ViPham!E:E, "10_Toan_B", NhatKy_ViPham!F:F, B20, NhatKy_ViPham!C:C, "T28") - SUMIFS(NhatKy_ViPham!K:K, NhatKy_ViPham!E:E, "10_Toan_B", NhatKy_ViPham!F:F, B20, NhatKy_ViPham!C:C, "T28")</f>
        <v>100</v>
      </c>
      <c r="AT20" s="6">
        <f>100 + SUMIFS(NhatKy_ViPham!J:J, NhatKy_ViPham!E:E, "10_Toan_B", NhatKy_ViPham!F:F, B20, NhatKy_ViPham!C:C, "T29") - SUMIFS(NhatKy_ViPham!K:K, NhatKy_ViPham!E:E, "10_Toan_B", NhatKy_ViPham!F:F, B20, NhatKy_ViPham!C:C, "T29")</f>
        <v>100</v>
      </c>
      <c r="AU20" s="6">
        <f>100 + SUMIFS(NhatKy_ViPham!J:J, NhatKy_ViPham!E:E, "10_Toan_B", NhatKy_ViPham!F:F, B20, NhatKy_ViPham!C:C, "T30") - SUMIFS(NhatKy_ViPham!K:K, NhatKy_ViPham!E:E, "10_Toan_B", NhatKy_ViPham!F:F, B20, NhatKy_ViPham!C:C, "T30")</f>
        <v>100</v>
      </c>
      <c r="AV20" s="6">
        <f>100 + SUMIFS(NhatKy_ViPham!J:J, NhatKy_ViPham!E:E, "10_Toan_B", NhatKy_ViPham!F:F, B20, NhatKy_ViPham!C:C, "T31") - SUMIFS(NhatKy_ViPham!K:K, NhatKy_ViPham!E:E, "10_Toan_B", NhatKy_ViPham!F:F, B20, NhatKy_ViPham!C:C, "T31")</f>
        <v>100</v>
      </c>
      <c r="AW20" s="6">
        <f>100 + SUMIFS(NhatKy_ViPham!J:J, NhatKy_ViPham!E:E, "10_Toan_B", NhatKy_ViPham!F:F, B20, NhatKy_ViPham!C:C, "T32") - SUMIFS(NhatKy_ViPham!K:K, NhatKy_ViPham!E:E, "10_Toan_B", NhatKy_ViPham!F:F, B20, NhatKy_ViPham!C:C, "T32")</f>
        <v>100</v>
      </c>
      <c r="AX20" s="6">
        <f>100 + SUMIFS(NhatKy_ViPham!J:J, NhatKy_ViPham!E:E, "10_Toan_B", NhatKy_ViPham!F:F, B20, NhatKy_ViPham!C:C, "T33") - SUMIFS(NhatKy_ViPham!K:K, NhatKy_ViPham!E:E, "10_Toan_B", NhatKy_ViPham!F:F, B20, NhatKy_ViPham!C:C, "T33")</f>
        <v>100</v>
      </c>
      <c r="AY20" s="6">
        <f>100 + SUMIFS(NhatKy_ViPham!J:J, NhatKy_ViPham!E:E, "10_Toan_B", NhatKy_ViPham!F:F, B20, NhatKy_ViPham!C:C, "T34") - SUMIFS(NhatKy_ViPham!K:K, NhatKy_ViPham!E:E, "10_Toan_B", NhatKy_ViPham!F:F, B20, NhatKy_ViPham!C:C, "T34")</f>
        <v>100</v>
      </c>
      <c r="AZ20" s="6">
        <f>100 + SUMIFS(NhatKy_ViPham!J:J, NhatKy_ViPham!E:E, "10_Toan_B", NhatKy_ViPham!F:F, B20, NhatKy_ViPham!C:C, "T35") - SUMIFS(NhatKy_ViPham!K:K, NhatKy_ViPham!E:E, "10_Toan_B", NhatKy_ViPham!F:F, B20, NhatKy_ViPham!C:C, "T35")</f>
        <v>100</v>
      </c>
      <c r="BA20" s="12">
        <f t="shared" si="0"/>
        <v>100</v>
      </c>
      <c r="BB20" s="11" t="s">
        <v>430</v>
      </c>
      <c r="BC20" s="16" t="str">
        <f t="shared" si="1"/>
        <v>Tốt</v>
      </c>
      <c r="BD20" s="15" t="str">
        <f t="shared" si="2"/>
        <v>🟢 BÌNH THƯỜNG</v>
      </c>
    </row>
    <row r="21" spans="1:56" x14ac:dyDescent="0.25">
      <c r="A21" s="4">
        <v>13</v>
      </c>
      <c r="B21" s="10" t="s">
        <v>523</v>
      </c>
      <c r="C21" s="4" t="s">
        <v>524</v>
      </c>
      <c r="D21" s="4" t="s">
        <v>429</v>
      </c>
      <c r="E21" s="11" t="s">
        <v>430</v>
      </c>
      <c r="F21" s="7">
        <f>SUMIFS(NhatKy_ViPham!K:K, NhatKy_ViPham!E:E, "10_Toan_B", NhatKy_ViPham!F:F, B21, NhatKy_ViPham!H:H, "L01")</f>
        <v>0</v>
      </c>
      <c r="G21" s="7">
        <f>SUMIFS(NhatKy_ViPham!K:K, NhatKy_ViPham!E:E, "10_Toan_B", NhatKy_ViPham!F:F, B21, NhatKy_ViPham!H:H, "L02")</f>
        <v>0</v>
      </c>
      <c r="H21" s="7">
        <f>SUMIFS(NhatKy_ViPham!K:K, NhatKy_ViPham!E:E, "10_Toan_B", NhatKy_ViPham!F:F, B21, NhatKy_ViPham!H:H, "L03")</f>
        <v>0</v>
      </c>
      <c r="I21" s="7">
        <f>SUMIFS(NhatKy_ViPham!K:K, NhatKy_ViPham!E:E, "10_Toan_B", NhatKy_ViPham!F:F, B21, NhatKy_ViPham!H:H, "L04")</f>
        <v>0</v>
      </c>
      <c r="J21" s="7">
        <f>SUMIFS(NhatKy_ViPham!K:K, NhatKy_ViPham!E:E, "10_Toan_B", NhatKy_ViPham!F:F, B21, NhatKy_ViPham!H:H, "L05")</f>
        <v>0</v>
      </c>
      <c r="K21" s="7">
        <f>SUMIFS(NhatKy_ViPham!K:K, NhatKy_ViPham!E:E, "10_Toan_B", NhatKy_ViPham!F:F, B21, NhatKy_ViPham!H:H, "L06")</f>
        <v>0</v>
      </c>
      <c r="L21" s="7">
        <f>SUMIFS(NhatKy_ViPham!K:K, NhatKy_ViPham!E:E, "10_Toan_B", NhatKy_ViPham!F:F, B21, NhatKy_ViPham!H:H, "L07")</f>
        <v>0</v>
      </c>
      <c r="M21" s="7">
        <f>SUMIFS(NhatKy_ViPham!K:K, NhatKy_ViPham!E:E, "10_Toan_B", NhatKy_ViPham!F:F, B21, NhatKy_ViPham!H:H, "L08")</f>
        <v>0</v>
      </c>
      <c r="N21" s="7">
        <f>SUMIFS(NhatKy_ViPham!K:K, NhatKy_ViPham!E:E, "10_Toan_B", NhatKy_ViPham!F:F, B21, NhatKy_ViPham!H:H, "L09")</f>
        <v>0</v>
      </c>
      <c r="O21" s="7">
        <f>SUMIFS(NhatKy_ViPham!K:K, NhatKy_ViPham!E:E, "10_Toan_B", NhatKy_ViPham!F:F, B21, NhatKy_ViPham!H:H, "L10")</f>
        <v>0</v>
      </c>
      <c r="P21" s="12">
        <f>SUMIFS(NhatKy_ViPham!J:J, NhatKy_ViPham!E:E, "10_Toan_B", NhatKy_ViPham!F:F, B21)</f>
        <v>0</v>
      </c>
      <c r="Q21" s="13">
        <f>SUMIFS(NhatKy_ViPham!K:K, NhatKy_ViPham!E:E, "10_Toan_B", NhatKy_ViPham!F:F, B21)</f>
        <v>0</v>
      </c>
      <c r="R21" s="7">
        <f>100 + SUMIFS(NhatKy_ViPham!J:J, NhatKy_ViPham!E:E, "10_Toan_B", NhatKy_ViPham!F:F, B21, NhatKy_ViPham!C:C, "T1") - SUMIFS(NhatKy_ViPham!K:K, NhatKy_ViPham!E:E, "10_Toan_B", NhatKy_ViPham!F:F, B21, NhatKy_ViPham!C:C, "T1")</f>
        <v>100</v>
      </c>
      <c r="S21" s="7">
        <f>100 + SUMIFS(NhatKy_ViPham!J:J, NhatKy_ViPham!E:E, "10_Toan_B", NhatKy_ViPham!F:F, B21, NhatKy_ViPham!C:C, "T2") - SUMIFS(NhatKy_ViPham!K:K, NhatKy_ViPham!E:E, "10_Toan_B", NhatKy_ViPham!F:F, B21, NhatKy_ViPham!C:C, "T2")</f>
        <v>100</v>
      </c>
      <c r="T21" s="7">
        <f>100 + SUMIFS(NhatKy_ViPham!J:J, NhatKy_ViPham!E:E, "10_Toan_B", NhatKy_ViPham!F:F, B21, NhatKy_ViPham!C:C, "T3") - SUMIFS(NhatKy_ViPham!K:K, NhatKy_ViPham!E:E, "10_Toan_B", NhatKy_ViPham!F:F, B21, NhatKy_ViPham!C:C, "T3")</f>
        <v>100</v>
      </c>
      <c r="U21" s="7">
        <f>100 + SUMIFS(NhatKy_ViPham!J:J, NhatKy_ViPham!E:E, "10_Toan_B", NhatKy_ViPham!F:F, B21, NhatKy_ViPham!C:C, "T4") - SUMIFS(NhatKy_ViPham!K:K, NhatKy_ViPham!E:E, "10_Toan_B", NhatKy_ViPham!F:F, B21, NhatKy_ViPham!C:C, "T4")</f>
        <v>100</v>
      </c>
      <c r="V21" s="7">
        <f>100 + SUMIFS(NhatKy_ViPham!J:J, NhatKy_ViPham!E:E, "10_Toan_B", NhatKy_ViPham!F:F, B21, NhatKy_ViPham!C:C, "T5") - SUMIFS(NhatKy_ViPham!K:K, NhatKy_ViPham!E:E, "10_Toan_B", NhatKy_ViPham!F:F, B21, NhatKy_ViPham!C:C, "T5")</f>
        <v>100</v>
      </c>
      <c r="W21" s="7">
        <f>100 + SUMIFS(NhatKy_ViPham!J:J, NhatKy_ViPham!E:E, "10_Toan_B", NhatKy_ViPham!F:F, B21, NhatKy_ViPham!C:C, "T6") - SUMIFS(NhatKy_ViPham!K:K, NhatKy_ViPham!E:E, "10_Toan_B", NhatKy_ViPham!F:F, B21, NhatKy_ViPham!C:C, "T6")</f>
        <v>100</v>
      </c>
      <c r="X21" s="7">
        <f>100 + SUMIFS(NhatKy_ViPham!J:J, NhatKy_ViPham!E:E, "10_Toan_B", NhatKy_ViPham!F:F, B21, NhatKy_ViPham!C:C, "T7") - SUMIFS(NhatKy_ViPham!K:K, NhatKy_ViPham!E:E, "10_Toan_B", NhatKy_ViPham!F:F, B21, NhatKy_ViPham!C:C, "T7")</f>
        <v>100</v>
      </c>
      <c r="Y21" s="7">
        <f>100 + SUMIFS(NhatKy_ViPham!J:J, NhatKy_ViPham!E:E, "10_Toan_B", NhatKy_ViPham!F:F, B21, NhatKy_ViPham!C:C, "T8") - SUMIFS(NhatKy_ViPham!K:K, NhatKy_ViPham!E:E, "10_Toan_B", NhatKy_ViPham!F:F, B21, NhatKy_ViPham!C:C, "T8")</f>
        <v>100</v>
      </c>
      <c r="Z21" s="7">
        <f>100 + SUMIFS(NhatKy_ViPham!J:J, NhatKy_ViPham!E:E, "10_Toan_B", NhatKy_ViPham!F:F, B21, NhatKy_ViPham!C:C, "T9") - SUMIFS(NhatKy_ViPham!K:K, NhatKy_ViPham!E:E, "10_Toan_B", NhatKy_ViPham!F:F, B21, NhatKy_ViPham!C:C, "T9")</f>
        <v>100</v>
      </c>
      <c r="AA21" s="7">
        <f>100 + SUMIFS(NhatKy_ViPham!J:J, NhatKy_ViPham!E:E, "10_Toan_B", NhatKy_ViPham!F:F, B21, NhatKy_ViPham!C:C, "T10") - SUMIFS(NhatKy_ViPham!K:K, NhatKy_ViPham!E:E, "10_Toan_B", NhatKy_ViPham!F:F, B21, NhatKy_ViPham!C:C, "T10")</f>
        <v>100</v>
      </c>
      <c r="AB21" s="7">
        <f>100 + SUMIFS(NhatKy_ViPham!J:J, NhatKy_ViPham!E:E, "10_Toan_B", NhatKy_ViPham!F:F, B21, NhatKy_ViPham!C:C, "T11") - SUMIFS(NhatKy_ViPham!K:K, NhatKy_ViPham!E:E, "10_Toan_B", NhatKy_ViPham!F:F, B21, NhatKy_ViPham!C:C, "T11")</f>
        <v>100</v>
      </c>
      <c r="AC21" s="7">
        <f>100 + SUMIFS(NhatKy_ViPham!J:J, NhatKy_ViPham!E:E, "10_Toan_B", NhatKy_ViPham!F:F, B21, NhatKy_ViPham!C:C, "T12") - SUMIFS(NhatKy_ViPham!K:K, NhatKy_ViPham!E:E, "10_Toan_B", NhatKy_ViPham!F:F, B21, NhatKy_ViPham!C:C, "T12")</f>
        <v>100</v>
      </c>
      <c r="AD21" s="7">
        <f>100 + SUMIFS(NhatKy_ViPham!J:J, NhatKy_ViPham!E:E, "10_Toan_B", NhatKy_ViPham!F:F, B21, NhatKy_ViPham!C:C, "T13") - SUMIFS(NhatKy_ViPham!K:K, NhatKy_ViPham!E:E, "10_Toan_B", NhatKy_ViPham!F:F, B21, NhatKy_ViPham!C:C, "T13")</f>
        <v>100</v>
      </c>
      <c r="AE21" s="7">
        <f>100 + SUMIFS(NhatKy_ViPham!J:J, NhatKy_ViPham!E:E, "10_Toan_B", NhatKy_ViPham!F:F, B21, NhatKy_ViPham!C:C, "T14") - SUMIFS(NhatKy_ViPham!K:K, NhatKy_ViPham!E:E, "10_Toan_B", NhatKy_ViPham!F:F, B21, NhatKy_ViPham!C:C, "T14")</f>
        <v>100</v>
      </c>
      <c r="AF21" s="7">
        <f>100 + SUMIFS(NhatKy_ViPham!J:J, NhatKy_ViPham!E:E, "10_Toan_B", NhatKy_ViPham!F:F, B21, NhatKy_ViPham!C:C, "T15") - SUMIFS(NhatKy_ViPham!K:K, NhatKy_ViPham!E:E, "10_Toan_B", NhatKy_ViPham!F:F, B21, NhatKy_ViPham!C:C, "T15")</f>
        <v>100</v>
      </c>
      <c r="AG21" s="7">
        <f>100 + SUMIFS(NhatKy_ViPham!J:J, NhatKy_ViPham!E:E, "10_Toan_B", NhatKy_ViPham!F:F, B21, NhatKy_ViPham!C:C, "T16") - SUMIFS(NhatKy_ViPham!K:K, NhatKy_ViPham!E:E, "10_Toan_B", NhatKy_ViPham!F:F, B21, NhatKy_ViPham!C:C, "T16")</f>
        <v>100</v>
      </c>
      <c r="AH21" s="7">
        <f>100 + SUMIFS(NhatKy_ViPham!J:J, NhatKy_ViPham!E:E, "10_Toan_B", NhatKy_ViPham!F:F, B21, NhatKy_ViPham!C:C, "T17") - SUMIFS(NhatKy_ViPham!K:K, NhatKy_ViPham!E:E, "10_Toan_B", NhatKy_ViPham!F:F, B21, NhatKy_ViPham!C:C, "T17")</f>
        <v>100</v>
      </c>
      <c r="AI21" s="7">
        <f>100 + SUMIFS(NhatKy_ViPham!J:J, NhatKy_ViPham!E:E, "10_Toan_B", NhatKy_ViPham!F:F, B21, NhatKy_ViPham!C:C, "T18") - SUMIFS(NhatKy_ViPham!K:K, NhatKy_ViPham!E:E, "10_Toan_B", NhatKy_ViPham!F:F, B21, NhatKy_ViPham!C:C, "T18")</f>
        <v>100</v>
      </c>
      <c r="AJ21" s="7">
        <f>100 + SUMIFS(NhatKy_ViPham!J:J, NhatKy_ViPham!E:E, "10_Toan_B", NhatKy_ViPham!F:F, B21, NhatKy_ViPham!C:C, "T19") - SUMIFS(NhatKy_ViPham!K:K, NhatKy_ViPham!E:E, "10_Toan_B", NhatKy_ViPham!F:F, B21, NhatKy_ViPham!C:C, "T19")</f>
        <v>100</v>
      </c>
      <c r="AK21" s="7">
        <f>100 + SUMIFS(NhatKy_ViPham!J:J, NhatKy_ViPham!E:E, "10_Toan_B", NhatKy_ViPham!F:F, B21, NhatKy_ViPham!C:C, "T20") - SUMIFS(NhatKy_ViPham!K:K, NhatKy_ViPham!E:E, "10_Toan_B", NhatKy_ViPham!F:F, B21, NhatKy_ViPham!C:C, "T20")</f>
        <v>100</v>
      </c>
      <c r="AL21" s="7">
        <f>100 + SUMIFS(NhatKy_ViPham!J:J, NhatKy_ViPham!E:E, "10_Toan_B", NhatKy_ViPham!F:F, B21, NhatKy_ViPham!C:C, "T21") - SUMIFS(NhatKy_ViPham!K:K, NhatKy_ViPham!E:E, "10_Toan_B", NhatKy_ViPham!F:F, B21, NhatKy_ViPham!C:C, "T21")</f>
        <v>100</v>
      </c>
      <c r="AM21" s="7">
        <f>100 + SUMIFS(NhatKy_ViPham!J:J, NhatKy_ViPham!E:E, "10_Toan_B", NhatKy_ViPham!F:F, B21, NhatKy_ViPham!C:C, "T22") - SUMIFS(NhatKy_ViPham!K:K, NhatKy_ViPham!E:E, "10_Toan_B", NhatKy_ViPham!F:F, B21, NhatKy_ViPham!C:C, "T22")</f>
        <v>100</v>
      </c>
      <c r="AN21" s="7">
        <f>100 + SUMIFS(NhatKy_ViPham!J:J, NhatKy_ViPham!E:E, "10_Toan_B", NhatKy_ViPham!F:F, B21, NhatKy_ViPham!C:C, "T23") - SUMIFS(NhatKy_ViPham!K:K, NhatKy_ViPham!E:E, "10_Toan_B", NhatKy_ViPham!F:F, B21, NhatKy_ViPham!C:C, "T23")</f>
        <v>100</v>
      </c>
      <c r="AO21" s="7">
        <f>100 + SUMIFS(NhatKy_ViPham!J:J, NhatKy_ViPham!E:E, "10_Toan_B", NhatKy_ViPham!F:F, B21, NhatKy_ViPham!C:C, "T24") - SUMIFS(NhatKy_ViPham!K:K, NhatKy_ViPham!E:E, "10_Toan_B", NhatKy_ViPham!F:F, B21, NhatKy_ViPham!C:C, "T24")</f>
        <v>100</v>
      </c>
      <c r="AP21" s="7">
        <f>100 + SUMIFS(NhatKy_ViPham!J:J, NhatKy_ViPham!E:E, "10_Toan_B", NhatKy_ViPham!F:F, B21, NhatKy_ViPham!C:C, "T25") - SUMIFS(NhatKy_ViPham!K:K, NhatKy_ViPham!E:E, "10_Toan_B", NhatKy_ViPham!F:F, B21, NhatKy_ViPham!C:C, "T25")</f>
        <v>100</v>
      </c>
      <c r="AQ21" s="7">
        <f>100 + SUMIFS(NhatKy_ViPham!J:J, NhatKy_ViPham!E:E, "10_Toan_B", NhatKy_ViPham!F:F, B21, NhatKy_ViPham!C:C, "T26") - SUMIFS(NhatKy_ViPham!K:K, NhatKy_ViPham!E:E, "10_Toan_B", NhatKy_ViPham!F:F, B21, NhatKy_ViPham!C:C, "T26")</f>
        <v>100</v>
      </c>
      <c r="AR21" s="7">
        <f>100 + SUMIFS(NhatKy_ViPham!J:J, NhatKy_ViPham!E:E, "10_Toan_B", NhatKy_ViPham!F:F, B21, NhatKy_ViPham!C:C, "T27") - SUMIFS(NhatKy_ViPham!K:K, NhatKy_ViPham!E:E, "10_Toan_B", NhatKy_ViPham!F:F, B21, NhatKy_ViPham!C:C, "T27")</f>
        <v>100</v>
      </c>
      <c r="AS21" s="7">
        <f>100 + SUMIFS(NhatKy_ViPham!J:J, NhatKy_ViPham!E:E, "10_Toan_B", NhatKy_ViPham!F:F, B21, NhatKy_ViPham!C:C, "T28") - SUMIFS(NhatKy_ViPham!K:K, NhatKy_ViPham!E:E, "10_Toan_B", NhatKy_ViPham!F:F, B21, NhatKy_ViPham!C:C, "T28")</f>
        <v>100</v>
      </c>
      <c r="AT21" s="7">
        <f>100 + SUMIFS(NhatKy_ViPham!J:J, NhatKy_ViPham!E:E, "10_Toan_B", NhatKy_ViPham!F:F, B21, NhatKy_ViPham!C:C, "T29") - SUMIFS(NhatKy_ViPham!K:K, NhatKy_ViPham!E:E, "10_Toan_B", NhatKy_ViPham!F:F, B21, NhatKy_ViPham!C:C, "T29")</f>
        <v>100</v>
      </c>
      <c r="AU21" s="7">
        <f>100 + SUMIFS(NhatKy_ViPham!J:J, NhatKy_ViPham!E:E, "10_Toan_B", NhatKy_ViPham!F:F, B21, NhatKy_ViPham!C:C, "T30") - SUMIFS(NhatKy_ViPham!K:K, NhatKy_ViPham!E:E, "10_Toan_B", NhatKy_ViPham!F:F, B21, NhatKy_ViPham!C:C, "T30")</f>
        <v>100</v>
      </c>
      <c r="AV21" s="7">
        <f>100 + SUMIFS(NhatKy_ViPham!J:J, NhatKy_ViPham!E:E, "10_Toan_B", NhatKy_ViPham!F:F, B21, NhatKy_ViPham!C:C, "T31") - SUMIFS(NhatKy_ViPham!K:K, NhatKy_ViPham!E:E, "10_Toan_B", NhatKy_ViPham!F:F, B21, NhatKy_ViPham!C:C, "T31")</f>
        <v>100</v>
      </c>
      <c r="AW21" s="7">
        <f>100 + SUMIFS(NhatKy_ViPham!J:J, NhatKy_ViPham!E:E, "10_Toan_B", NhatKy_ViPham!F:F, B21, NhatKy_ViPham!C:C, "T32") - SUMIFS(NhatKy_ViPham!K:K, NhatKy_ViPham!E:E, "10_Toan_B", NhatKy_ViPham!F:F, B21, NhatKy_ViPham!C:C, "T32")</f>
        <v>100</v>
      </c>
      <c r="AX21" s="7">
        <f>100 + SUMIFS(NhatKy_ViPham!J:J, NhatKy_ViPham!E:E, "10_Toan_B", NhatKy_ViPham!F:F, B21, NhatKy_ViPham!C:C, "T33") - SUMIFS(NhatKy_ViPham!K:K, NhatKy_ViPham!E:E, "10_Toan_B", NhatKy_ViPham!F:F, B21, NhatKy_ViPham!C:C, "T33")</f>
        <v>100</v>
      </c>
      <c r="AY21" s="7">
        <f>100 + SUMIFS(NhatKy_ViPham!J:J, NhatKy_ViPham!E:E, "10_Toan_B", NhatKy_ViPham!F:F, B21, NhatKy_ViPham!C:C, "T34") - SUMIFS(NhatKy_ViPham!K:K, NhatKy_ViPham!E:E, "10_Toan_B", NhatKy_ViPham!F:F, B21, NhatKy_ViPham!C:C, "T34")</f>
        <v>100</v>
      </c>
      <c r="AZ21" s="7">
        <f>100 + SUMIFS(NhatKy_ViPham!J:J, NhatKy_ViPham!E:E, "10_Toan_B", NhatKy_ViPham!F:F, B21, NhatKy_ViPham!C:C, "T35") - SUMIFS(NhatKy_ViPham!K:K, NhatKy_ViPham!E:E, "10_Toan_B", NhatKy_ViPham!F:F, B21, NhatKy_ViPham!C:C, "T35")</f>
        <v>100</v>
      </c>
      <c r="BA21" s="12">
        <f t="shared" si="0"/>
        <v>100</v>
      </c>
      <c r="BB21" s="11" t="s">
        <v>430</v>
      </c>
      <c r="BC21" s="14" t="str">
        <f t="shared" si="1"/>
        <v>Tốt</v>
      </c>
      <c r="BD21" s="10" t="str">
        <f t="shared" si="2"/>
        <v>🟢 BÌNH THƯỜNG</v>
      </c>
    </row>
    <row r="22" spans="1:56" x14ac:dyDescent="0.25">
      <c r="A22" s="5">
        <v>14</v>
      </c>
      <c r="B22" s="15" t="s">
        <v>525</v>
      </c>
      <c r="C22" s="5" t="s">
        <v>526</v>
      </c>
      <c r="D22" s="5" t="s">
        <v>429</v>
      </c>
      <c r="E22" s="11" t="s">
        <v>430</v>
      </c>
      <c r="F22" s="6">
        <f>SUMIFS(NhatKy_ViPham!K:K, NhatKy_ViPham!E:E, "10_Toan_B", NhatKy_ViPham!F:F, B22, NhatKy_ViPham!H:H, "L01")</f>
        <v>0</v>
      </c>
      <c r="G22" s="6">
        <f>SUMIFS(NhatKy_ViPham!K:K, NhatKy_ViPham!E:E, "10_Toan_B", NhatKy_ViPham!F:F, B22, NhatKy_ViPham!H:H, "L02")</f>
        <v>0</v>
      </c>
      <c r="H22" s="6">
        <f>SUMIFS(NhatKy_ViPham!K:K, NhatKy_ViPham!E:E, "10_Toan_B", NhatKy_ViPham!F:F, B22, NhatKy_ViPham!H:H, "L03")</f>
        <v>0</v>
      </c>
      <c r="I22" s="6">
        <f>SUMIFS(NhatKy_ViPham!K:K, NhatKy_ViPham!E:E, "10_Toan_B", NhatKy_ViPham!F:F, B22, NhatKy_ViPham!H:H, "L04")</f>
        <v>0</v>
      </c>
      <c r="J22" s="6">
        <f>SUMIFS(NhatKy_ViPham!K:K, NhatKy_ViPham!E:E, "10_Toan_B", NhatKy_ViPham!F:F, B22, NhatKy_ViPham!H:H, "L05")</f>
        <v>0</v>
      </c>
      <c r="K22" s="6">
        <f>SUMIFS(NhatKy_ViPham!K:K, NhatKy_ViPham!E:E, "10_Toan_B", NhatKy_ViPham!F:F, B22, NhatKy_ViPham!H:H, "L06")</f>
        <v>0</v>
      </c>
      <c r="L22" s="6">
        <f>SUMIFS(NhatKy_ViPham!K:K, NhatKy_ViPham!E:E, "10_Toan_B", NhatKy_ViPham!F:F, B22, NhatKy_ViPham!H:H, "L07")</f>
        <v>0</v>
      </c>
      <c r="M22" s="6">
        <f>SUMIFS(NhatKy_ViPham!K:K, NhatKy_ViPham!E:E, "10_Toan_B", NhatKy_ViPham!F:F, B22, NhatKy_ViPham!H:H, "L08")</f>
        <v>0</v>
      </c>
      <c r="N22" s="6">
        <f>SUMIFS(NhatKy_ViPham!K:K, NhatKy_ViPham!E:E, "10_Toan_B", NhatKy_ViPham!F:F, B22, NhatKy_ViPham!H:H, "L09")</f>
        <v>0</v>
      </c>
      <c r="O22" s="6">
        <f>SUMIFS(NhatKy_ViPham!K:K, NhatKy_ViPham!E:E, "10_Toan_B", NhatKy_ViPham!F:F, B22, NhatKy_ViPham!H:H, "L10")</f>
        <v>0</v>
      </c>
      <c r="P22" s="12">
        <f>SUMIFS(NhatKy_ViPham!J:J, NhatKy_ViPham!E:E, "10_Toan_B", NhatKy_ViPham!F:F, B22)</f>
        <v>0</v>
      </c>
      <c r="Q22" s="13">
        <f>SUMIFS(NhatKy_ViPham!K:K, NhatKy_ViPham!E:E, "10_Toan_B", NhatKy_ViPham!F:F, B22)</f>
        <v>0</v>
      </c>
      <c r="R22" s="6">
        <f>100 + SUMIFS(NhatKy_ViPham!J:J, NhatKy_ViPham!E:E, "10_Toan_B", NhatKy_ViPham!F:F, B22, NhatKy_ViPham!C:C, "T1") - SUMIFS(NhatKy_ViPham!K:K, NhatKy_ViPham!E:E, "10_Toan_B", NhatKy_ViPham!F:F, B22, NhatKy_ViPham!C:C, "T1")</f>
        <v>100</v>
      </c>
      <c r="S22" s="6">
        <f>100 + SUMIFS(NhatKy_ViPham!J:J, NhatKy_ViPham!E:E, "10_Toan_B", NhatKy_ViPham!F:F, B22, NhatKy_ViPham!C:C, "T2") - SUMIFS(NhatKy_ViPham!K:K, NhatKy_ViPham!E:E, "10_Toan_B", NhatKy_ViPham!F:F, B22, NhatKy_ViPham!C:C, "T2")</f>
        <v>100</v>
      </c>
      <c r="T22" s="6">
        <f>100 + SUMIFS(NhatKy_ViPham!J:J, NhatKy_ViPham!E:E, "10_Toan_B", NhatKy_ViPham!F:F, B22, NhatKy_ViPham!C:C, "T3") - SUMIFS(NhatKy_ViPham!K:K, NhatKy_ViPham!E:E, "10_Toan_B", NhatKy_ViPham!F:F, B22, NhatKy_ViPham!C:C, "T3")</f>
        <v>100</v>
      </c>
      <c r="U22" s="6">
        <f>100 + SUMIFS(NhatKy_ViPham!J:J, NhatKy_ViPham!E:E, "10_Toan_B", NhatKy_ViPham!F:F, B22, NhatKy_ViPham!C:C, "T4") - SUMIFS(NhatKy_ViPham!K:K, NhatKy_ViPham!E:E, "10_Toan_B", NhatKy_ViPham!F:F, B22, NhatKy_ViPham!C:C, "T4")</f>
        <v>100</v>
      </c>
      <c r="V22" s="6">
        <f>100 + SUMIFS(NhatKy_ViPham!J:J, NhatKy_ViPham!E:E, "10_Toan_B", NhatKy_ViPham!F:F, B22, NhatKy_ViPham!C:C, "T5") - SUMIFS(NhatKy_ViPham!K:K, NhatKy_ViPham!E:E, "10_Toan_B", NhatKy_ViPham!F:F, B22, NhatKy_ViPham!C:C, "T5")</f>
        <v>100</v>
      </c>
      <c r="W22" s="6">
        <f>100 + SUMIFS(NhatKy_ViPham!J:J, NhatKy_ViPham!E:E, "10_Toan_B", NhatKy_ViPham!F:F, B22, NhatKy_ViPham!C:C, "T6") - SUMIFS(NhatKy_ViPham!K:K, NhatKy_ViPham!E:E, "10_Toan_B", NhatKy_ViPham!F:F, B22, NhatKy_ViPham!C:C, "T6")</f>
        <v>100</v>
      </c>
      <c r="X22" s="6">
        <f>100 + SUMIFS(NhatKy_ViPham!J:J, NhatKy_ViPham!E:E, "10_Toan_B", NhatKy_ViPham!F:F, B22, NhatKy_ViPham!C:C, "T7") - SUMIFS(NhatKy_ViPham!K:K, NhatKy_ViPham!E:E, "10_Toan_B", NhatKy_ViPham!F:F, B22, NhatKy_ViPham!C:C, "T7")</f>
        <v>100</v>
      </c>
      <c r="Y22" s="6">
        <f>100 + SUMIFS(NhatKy_ViPham!J:J, NhatKy_ViPham!E:E, "10_Toan_B", NhatKy_ViPham!F:F, B22, NhatKy_ViPham!C:C, "T8") - SUMIFS(NhatKy_ViPham!K:K, NhatKy_ViPham!E:E, "10_Toan_B", NhatKy_ViPham!F:F, B22, NhatKy_ViPham!C:C, "T8")</f>
        <v>100</v>
      </c>
      <c r="Z22" s="6">
        <f>100 + SUMIFS(NhatKy_ViPham!J:J, NhatKy_ViPham!E:E, "10_Toan_B", NhatKy_ViPham!F:F, B22, NhatKy_ViPham!C:C, "T9") - SUMIFS(NhatKy_ViPham!K:K, NhatKy_ViPham!E:E, "10_Toan_B", NhatKy_ViPham!F:F, B22, NhatKy_ViPham!C:C, "T9")</f>
        <v>100</v>
      </c>
      <c r="AA22" s="6">
        <f>100 + SUMIFS(NhatKy_ViPham!J:J, NhatKy_ViPham!E:E, "10_Toan_B", NhatKy_ViPham!F:F, B22, NhatKy_ViPham!C:C, "T10") - SUMIFS(NhatKy_ViPham!K:K, NhatKy_ViPham!E:E, "10_Toan_B", NhatKy_ViPham!F:F, B22, NhatKy_ViPham!C:C, "T10")</f>
        <v>100</v>
      </c>
      <c r="AB22" s="6">
        <f>100 + SUMIFS(NhatKy_ViPham!J:J, NhatKy_ViPham!E:E, "10_Toan_B", NhatKy_ViPham!F:F, B22, NhatKy_ViPham!C:C, "T11") - SUMIFS(NhatKy_ViPham!K:K, NhatKy_ViPham!E:E, "10_Toan_B", NhatKy_ViPham!F:F, B22, NhatKy_ViPham!C:C, "T11")</f>
        <v>100</v>
      </c>
      <c r="AC22" s="6">
        <f>100 + SUMIFS(NhatKy_ViPham!J:J, NhatKy_ViPham!E:E, "10_Toan_B", NhatKy_ViPham!F:F, B22, NhatKy_ViPham!C:C, "T12") - SUMIFS(NhatKy_ViPham!K:K, NhatKy_ViPham!E:E, "10_Toan_B", NhatKy_ViPham!F:F, B22, NhatKy_ViPham!C:C, "T12")</f>
        <v>100</v>
      </c>
      <c r="AD22" s="6">
        <f>100 + SUMIFS(NhatKy_ViPham!J:J, NhatKy_ViPham!E:E, "10_Toan_B", NhatKy_ViPham!F:F, B22, NhatKy_ViPham!C:C, "T13") - SUMIFS(NhatKy_ViPham!K:K, NhatKy_ViPham!E:E, "10_Toan_B", NhatKy_ViPham!F:F, B22, NhatKy_ViPham!C:C, "T13")</f>
        <v>100</v>
      </c>
      <c r="AE22" s="6">
        <f>100 + SUMIFS(NhatKy_ViPham!J:J, NhatKy_ViPham!E:E, "10_Toan_B", NhatKy_ViPham!F:F, B22, NhatKy_ViPham!C:C, "T14") - SUMIFS(NhatKy_ViPham!K:K, NhatKy_ViPham!E:E, "10_Toan_B", NhatKy_ViPham!F:F, B22, NhatKy_ViPham!C:C, "T14")</f>
        <v>100</v>
      </c>
      <c r="AF22" s="6">
        <f>100 + SUMIFS(NhatKy_ViPham!J:J, NhatKy_ViPham!E:E, "10_Toan_B", NhatKy_ViPham!F:F, B22, NhatKy_ViPham!C:C, "T15") - SUMIFS(NhatKy_ViPham!K:K, NhatKy_ViPham!E:E, "10_Toan_B", NhatKy_ViPham!F:F, B22, NhatKy_ViPham!C:C, "T15")</f>
        <v>100</v>
      </c>
      <c r="AG22" s="6">
        <f>100 + SUMIFS(NhatKy_ViPham!J:J, NhatKy_ViPham!E:E, "10_Toan_B", NhatKy_ViPham!F:F, B22, NhatKy_ViPham!C:C, "T16") - SUMIFS(NhatKy_ViPham!K:K, NhatKy_ViPham!E:E, "10_Toan_B", NhatKy_ViPham!F:F, B22, NhatKy_ViPham!C:C, "T16")</f>
        <v>100</v>
      </c>
      <c r="AH22" s="6">
        <f>100 + SUMIFS(NhatKy_ViPham!J:J, NhatKy_ViPham!E:E, "10_Toan_B", NhatKy_ViPham!F:F, B22, NhatKy_ViPham!C:C, "T17") - SUMIFS(NhatKy_ViPham!K:K, NhatKy_ViPham!E:E, "10_Toan_B", NhatKy_ViPham!F:F, B22, NhatKy_ViPham!C:C, "T17")</f>
        <v>100</v>
      </c>
      <c r="AI22" s="6">
        <f>100 + SUMIFS(NhatKy_ViPham!J:J, NhatKy_ViPham!E:E, "10_Toan_B", NhatKy_ViPham!F:F, B22, NhatKy_ViPham!C:C, "T18") - SUMIFS(NhatKy_ViPham!K:K, NhatKy_ViPham!E:E, "10_Toan_B", NhatKy_ViPham!F:F, B22, NhatKy_ViPham!C:C, "T18")</f>
        <v>100</v>
      </c>
      <c r="AJ22" s="6">
        <f>100 + SUMIFS(NhatKy_ViPham!J:J, NhatKy_ViPham!E:E, "10_Toan_B", NhatKy_ViPham!F:F, B22, NhatKy_ViPham!C:C, "T19") - SUMIFS(NhatKy_ViPham!K:K, NhatKy_ViPham!E:E, "10_Toan_B", NhatKy_ViPham!F:F, B22, NhatKy_ViPham!C:C, "T19")</f>
        <v>100</v>
      </c>
      <c r="AK22" s="6">
        <f>100 + SUMIFS(NhatKy_ViPham!J:J, NhatKy_ViPham!E:E, "10_Toan_B", NhatKy_ViPham!F:F, B22, NhatKy_ViPham!C:C, "T20") - SUMIFS(NhatKy_ViPham!K:K, NhatKy_ViPham!E:E, "10_Toan_B", NhatKy_ViPham!F:F, B22, NhatKy_ViPham!C:C, "T20")</f>
        <v>100</v>
      </c>
      <c r="AL22" s="6">
        <f>100 + SUMIFS(NhatKy_ViPham!J:J, NhatKy_ViPham!E:E, "10_Toan_B", NhatKy_ViPham!F:F, B22, NhatKy_ViPham!C:C, "T21") - SUMIFS(NhatKy_ViPham!K:K, NhatKy_ViPham!E:E, "10_Toan_B", NhatKy_ViPham!F:F, B22, NhatKy_ViPham!C:C, "T21")</f>
        <v>100</v>
      </c>
      <c r="AM22" s="6">
        <f>100 + SUMIFS(NhatKy_ViPham!J:J, NhatKy_ViPham!E:E, "10_Toan_B", NhatKy_ViPham!F:F, B22, NhatKy_ViPham!C:C, "T22") - SUMIFS(NhatKy_ViPham!K:K, NhatKy_ViPham!E:E, "10_Toan_B", NhatKy_ViPham!F:F, B22, NhatKy_ViPham!C:C, "T22")</f>
        <v>100</v>
      </c>
      <c r="AN22" s="6">
        <f>100 + SUMIFS(NhatKy_ViPham!J:J, NhatKy_ViPham!E:E, "10_Toan_B", NhatKy_ViPham!F:F, B22, NhatKy_ViPham!C:C, "T23") - SUMIFS(NhatKy_ViPham!K:K, NhatKy_ViPham!E:E, "10_Toan_B", NhatKy_ViPham!F:F, B22, NhatKy_ViPham!C:C, "T23")</f>
        <v>100</v>
      </c>
      <c r="AO22" s="6">
        <f>100 + SUMIFS(NhatKy_ViPham!J:J, NhatKy_ViPham!E:E, "10_Toan_B", NhatKy_ViPham!F:F, B22, NhatKy_ViPham!C:C, "T24") - SUMIFS(NhatKy_ViPham!K:K, NhatKy_ViPham!E:E, "10_Toan_B", NhatKy_ViPham!F:F, B22, NhatKy_ViPham!C:C, "T24")</f>
        <v>100</v>
      </c>
      <c r="AP22" s="6">
        <f>100 + SUMIFS(NhatKy_ViPham!J:J, NhatKy_ViPham!E:E, "10_Toan_B", NhatKy_ViPham!F:F, B22, NhatKy_ViPham!C:C, "T25") - SUMIFS(NhatKy_ViPham!K:K, NhatKy_ViPham!E:E, "10_Toan_B", NhatKy_ViPham!F:F, B22, NhatKy_ViPham!C:C, "T25")</f>
        <v>100</v>
      </c>
      <c r="AQ22" s="6">
        <f>100 + SUMIFS(NhatKy_ViPham!J:J, NhatKy_ViPham!E:E, "10_Toan_B", NhatKy_ViPham!F:F, B22, NhatKy_ViPham!C:C, "T26") - SUMIFS(NhatKy_ViPham!K:K, NhatKy_ViPham!E:E, "10_Toan_B", NhatKy_ViPham!F:F, B22, NhatKy_ViPham!C:C, "T26")</f>
        <v>100</v>
      </c>
      <c r="AR22" s="6">
        <f>100 + SUMIFS(NhatKy_ViPham!J:J, NhatKy_ViPham!E:E, "10_Toan_B", NhatKy_ViPham!F:F, B22, NhatKy_ViPham!C:C, "T27") - SUMIFS(NhatKy_ViPham!K:K, NhatKy_ViPham!E:E, "10_Toan_B", NhatKy_ViPham!F:F, B22, NhatKy_ViPham!C:C, "T27")</f>
        <v>100</v>
      </c>
      <c r="AS22" s="6">
        <f>100 + SUMIFS(NhatKy_ViPham!J:J, NhatKy_ViPham!E:E, "10_Toan_B", NhatKy_ViPham!F:F, B22, NhatKy_ViPham!C:C, "T28") - SUMIFS(NhatKy_ViPham!K:K, NhatKy_ViPham!E:E, "10_Toan_B", NhatKy_ViPham!F:F, B22, NhatKy_ViPham!C:C, "T28")</f>
        <v>100</v>
      </c>
      <c r="AT22" s="6">
        <f>100 + SUMIFS(NhatKy_ViPham!J:J, NhatKy_ViPham!E:E, "10_Toan_B", NhatKy_ViPham!F:F, B22, NhatKy_ViPham!C:C, "T29") - SUMIFS(NhatKy_ViPham!K:K, NhatKy_ViPham!E:E, "10_Toan_B", NhatKy_ViPham!F:F, B22, NhatKy_ViPham!C:C, "T29")</f>
        <v>100</v>
      </c>
      <c r="AU22" s="6">
        <f>100 + SUMIFS(NhatKy_ViPham!J:J, NhatKy_ViPham!E:E, "10_Toan_B", NhatKy_ViPham!F:F, B22, NhatKy_ViPham!C:C, "T30") - SUMIFS(NhatKy_ViPham!K:K, NhatKy_ViPham!E:E, "10_Toan_B", NhatKy_ViPham!F:F, B22, NhatKy_ViPham!C:C, "T30")</f>
        <v>100</v>
      </c>
      <c r="AV22" s="6">
        <f>100 + SUMIFS(NhatKy_ViPham!J:J, NhatKy_ViPham!E:E, "10_Toan_B", NhatKy_ViPham!F:F, B22, NhatKy_ViPham!C:C, "T31") - SUMIFS(NhatKy_ViPham!K:K, NhatKy_ViPham!E:E, "10_Toan_B", NhatKy_ViPham!F:F, B22, NhatKy_ViPham!C:C, "T31")</f>
        <v>100</v>
      </c>
      <c r="AW22" s="6">
        <f>100 + SUMIFS(NhatKy_ViPham!J:J, NhatKy_ViPham!E:E, "10_Toan_B", NhatKy_ViPham!F:F, B22, NhatKy_ViPham!C:C, "T32") - SUMIFS(NhatKy_ViPham!K:K, NhatKy_ViPham!E:E, "10_Toan_B", NhatKy_ViPham!F:F, B22, NhatKy_ViPham!C:C, "T32")</f>
        <v>100</v>
      </c>
      <c r="AX22" s="6">
        <f>100 + SUMIFS(NhatKy_ViPham!J:J, NhatKy_ViPham!E:E, "10_Toan_B", NhatKy_ViPham!F:F, B22, NhatKy_ViPham!C:C, "T33") - SUMIFS(NhatKy_ViPham!K:K, NhatKy_ViPham!E:E, "10_Toan_B", NhatKy_ViPham!F:F, B22, NhatKy_ViPham!C:C, "T33")</f>
        <v>100</v>
      </c>
      <c r="AY22" s="6">
        <f>100 + SUMIFS(NhatKy_ViPham!J:J, NhatKy_ViPham!E:E, "10_Toan_B", NhatKy_ViPham!F:F, B22, NhatKy_ViPham!C:C, "T34") - SUMIFS(NhatKy_ViPham!K:K, NhatKy_ViPham!E:E, "10_Toan_B", NhatKy_ViPham!F:F, B22, NhatKy_ViPham!C:C, "T34")</f>
        <v>100</v>
      </c>
      <c r="AZ22" s="6">
        <f>100 + SUMIFS(NhatKy_ViPham!J:J, NhatKy_ViPham!E:E, "10_Toan_B", NhatKy_ViPham!F:F, B22, NhatKy_ViPham!C:C, "T35") - SUMIFS(NhatKy_ViPham!K:K, NhatKy_ViPham!E:E, "10_Toan_B", NhatKy_ViPham!F:F, B22, NhatKy_ViPham!C:C, "T35")</f>
        <v>100</v>
      </c>
      <c r="BA22" s="12">
        <f t="shared" si="0"/>
        <v>100</v>
      </c>
      <c r="BB22" s="11" t="s">
        <v>430</v>
      </c>
      <c r="BC22" s="16" t="str">
        <f t="shared" si="1"/>
        <v>Tốt</v>
      </c>
      <c r="BD22" s="15" t="str">
        <f t="shared" si="2"/>
        <v>🟢 BÌNH THƯỜNG</v>
      </c>
    </row>
    <row r="23" spans="1:56" x14ac:dyDescent="0.25">
      <c r="A23" s="4">
        <v>15</v>
      </c>
      <c r="B23" s="10" t="s">
        <v>527</v>
      </c>
      <c r="C23" s="4" t="s">
        <v>528</v>
      </c>
      <c r="D23" s="4" t="s">
        <v>435</v>
      </c>
      <c r="E23" s="11" t="s">
        <v>430</v>
      </c>
      <c r="F23" s="7">
        <f>SUMIFS(NhatKy_ViPham!K:K, NhatKy_ViPham!E:E, "10_Toan_B", NhatKy_ViPham!F:F, B23, NhatKy_ViPham!H:H, "L01")</f>
        <v>0</v>
      </c>
      <c r="G23" s="7">
        <f>SUMIFS(NhatKy_ViPham!K:K, NhatKy_ViPham!E:E, "10_Toan_B", NhatKy_ViPham!F:F, B23, NhatKy_ViPham!H:H, "L02")</f>
        <v>0</v>
      </c>
      <c r="H23" s="7">
        <f>SUMIFS(NhatKy_ViPham!K:K, NhatKy_ViPham!E:E, "10_Toan_B", NhatKy_ViPham!F:F, B23, NhatKy_ViPham!H:H, "L03")</f>
        <v>0</v>
      </c>
      <c r="I23" s="7">
        <f>SUMIFS(NhatKy_ViPham!K:K, NhatKy_ViPham!E:E, "10_Toan_B", NhatKy_ViPham!F:F, B23, NhatKy_ViPham!H:H, "L04")</f>
        <v>0</v>
      </c>
      <c r="J23" s="7">
        <f>SUMIFS(NhatKy_ViPham!K:K, NhatKy_ViPham!E:E, "10_Toan_B", NhatKy_ViPham!F:F, B23, NhatKy_ViPham!H:H, "L05")</f>
        <v>0</v>
      </c>
      <c r="K23" s="7">
        <f>SUMIFS(NhatKy_ViPham!K:K, NhatKy_ViPham!E:E, "10_Toan_B", NhatKy_ViPham!F:F, B23, NhatKy_ViPham!H:H, "L06")</f>
        <v>0</v>
      </c>
      <c r="L23" s="7">
        <f>SUMIFS(NhatKy_ViPham!K:K, NhatKy_ViPham!E:E, "10_Toan_B", NhatKy_ViPham!F:F, B23, NhatKy_ViPham!H:H, "L07")</f>
        <v>0</v>
      </c>
      <c r="M23" s="7">
        <f>SUMIFS(NhatKy_ViPham!K:K, NhatKy_ViPham!E:E, "10_Toan_B", NhatKy_ViPham!F:F, B23, NhatKy_ViPham!H:H, "L08")</f>
        <v>0</v>
      </c>
      <c r="N23" s="7">
        <f>SUMIFS(NhatKy_ViPham!K:K, NhatKy_ViPham!E:E, "10_Toan_B", NhatKy_ViPham!F:F, B23, NhatKy_ViPham!H:H, "L09")</f>
        <v>0</v>
      </c>
      <c r="O23" s="7">
        <f>SUMIFS(NhatKy_ViPham!K:K, NhatKy_ViPham!E:E, "10_Toan_B", NhatKy_ViPham!F:F, B23, NhatKy_ViPham!H:H, "L10")</f>
        <v>0</v>
      </c>
      <c r="P23" s="12">
        <f>SUMIFS(NhatKy_ViPham!J:J, NhatKy_ViPham!E:E, "10_Toan_B", NhatKy_ViPham!F:F, B23)</f>
        <v>0</v>
      </c>
      <c r="Q23" s="13">
        <f>SUMIFS(NhatKy_ViPham!K:K, NhatKy_ViPham!E:E, "10_Toan_B", NhatKy_ViPham!F:F, B23)</f>
        <v>0</v>
      </c>
      <c r="R23" s="7">
        <f>100 + SUMIFS(NhatKy_ViPham!J:J, NhatKy_ViPham!E:E, "10_Toan_B", NhatKy_ViPham!F:F, B23, NhatKy_ViPham!C:C, "T1") - SUMIFS(NhatKy_ViPham!K:K, NhatKy_ViPham!E:E, "10_Toan_B", NhatKy_ViPham!F:F, B23, NhatKy_ViPham!C:C, "T1")</f>
        <v>100</v>
      </c>
      <c r="S23" s="7">
        <f>100 + SUMIFS(NhatKy_ViPham!J:J, NhatKy_ViPham!E:E, "10_Toan_B", NhatKy_ViPham!F:F, B23, NhatKy_ViPham!C:C, "T2") - SUMIFS(NhatKy_ViPham!K:K, NhatKy_ViPham!E:E, "10_Toan_B", NhatKy_ViPham!F:F, B23, NhatKy_ViPham!C:C, "T2")</f>
        <v>100</v>
      </c>
      <c r="T23" s="7">
        <f>100 + SUMIFS(NhatKy_ViPham!J:J, NhatKy_ViPham!E:E, "10_Toan_B", NhatKy_ViPham!F:F, B23, NhatKy_ViPham!C:C, "T3") - SUMIFS(NhatKy_ViPham!K:K, NhatKy_ViPham!E:E, "10_Toan_B", NhatKy_ViPham!F:F, B23, NhatKy_ViPham!C:C, "T3")</f>
        <v>100</v>
      </c>
      <c r="U23" s="7">
        <f>100 + SUMIFS(NhatKy_ViPham!J:J, NhatKy_ViPham!E:E, "10_Toan_B", NhatKy_ViPham!F:F, B23, NhatKy_ViPham!C:C, "T4") - SUMIFS(NhatKy_ViPham!K:K, NhatKy_ViPham!E:E, "10_Toan_B", NhatKy_ViPham!F:F, B23, NhatKy_ViPham!C:C, "T4")</f>
        <v>100</v>
      </c>
      <c r="V23" s="7">
        <f>100 + SUMIFS(NhatKy_ViPham!J:J, NhatKy_ViPham!E:E, "10_Toan_B", NhatKy_ViPham!F:F, B23, NhatKy_ViPham!C:C, "T5") - SUMIFS(NhatKy_ViPham!K:K, NhatKy_ViPham!E:E, "10_Toan_B", NhatKy_ViPham!F:F, B23, NhatKy_ViPham!C:C, "T5")</f>
        <v>100</v>
      </c>
      <c r="W23" s="7">
        <f>100 + SUMIFS(NhatKy_ViPham!J:J, NhatKy_ViPham!E:E, "10_Toan_B", NhatKy_ViPham!F:F, B23, NhatKy_ViPham!C:C, "T6") - SUMIFS(NhatKy_ViPham!K:K, NhatKy_ViPham!E:E, "10_Toan_B", NhatKy_ViPham!F:F, B23, NhatKy_ViPham!C:C, "T6")</f>
        <v>100</v>
      </c>
      <c r="X23" s="7">
        <f>100 + SUMIFS(NhatKy_ViPham!J:J, NhatKy_ViPham!E:E, "10_Toan_B", NhatKy_ViPham!F:F, B23, NhatKy_ViPham!C:C, "T7") - SUMIFS(NhatKy_ViPham!K:K, NhatKy_ViPham!E:E, "10_Toan_B", NhatKy_ViPham!F:F, B23, NhatKy_ViPham!C:C, "T7")</f>
        <v>100</v>
      </c>
      <c r="Y23" s="7">
        <f>100 + SUMIFS(NhatKy_ViPham!J:J, NhatKy_ViPham!E:E, "10_Toan_B", NhatKy_ViPham!F:F, B23, NhatKy_ViPham!C:C, "T8") - SUMIFS(NhatKy_ViPham!K:K, NhatKy_ViPham!E:E, "10_Toan_B", NhatKy_ViPham!F:F, B23, NhatKy_ViPham!C:C, "T8")</f>
        <v>100</v>
      </c>
      <c r="Z23" s="7">
        <f>100 + SUMIFS(NhatKy_ViPham!J:J, NhatKy_ViPham!E:E, "10_Toan_B", NhatKy_ViPham!F:F, B23, NhatKy_ViPham!C:C, "T9") - SUMIFS(NhatKy_ViPham!K:K, NhatKy_ViPham!E:E, "10_Toan_B", NhatKy_ViPham!F:F, B23, NhatKy_ViPham!C:C, "T9")</f>
        <v>100</v>
      </c>
      <c r="AA23" s="7">
        <f>100 + SUMIFS(NhatKy_ViPham!J:J, NhatKy_ViPham!E:E, "10_Toan_B", NhatKy_ViPham!F:F, B23, NhatKy_ViPham!C:C, "T10") - SUMIFS(NhatKy_ViPham!K:K, NhatKy_ViPham!E:E, "10_Toan_B", NhatKy_ViPham!F:F, B23, NhatKy_ViPham!C:C, "T10")</f>
        <v>100</v>
      </c>
      <c r="AB23" s="7">
        <f>100 + SUMIFS(NhatKy_ViPham!J:J, NhatKy_ViPham!E:E, "10_Toan_B", NhatKy_ViPham!F:F, B23, NhatKy_ViPham!C:C, "T11") - SUMIFS(NhatKy_ViPham!K:K, NhatKy_ViPham!E:E, "10_Toan_B", NhatKy_ViPham!F:F, B23, NhatKy_ViPham!C:C, "T11")</f>
        <v>100</v>
      </c>
      <c r="AC23" s="7">
        <f>100 + SUMIFS(NhatKy_ViPham!J:J, NhatKy_ViPham!E:E, "10_Toan_B", NhatKy_ViPham!F:F, B23, NhatKy_ViPham!C:C, "T12") - SUMIFS(NhatKy_ViPham!K:K, NhatKy_ViPham!E:E, "10_Toan_B", NhatKy_ViPham!F:F, B23, NhatKy_ViPham!C:C, "T12")</f>
        <v>100</v>
      </c>
      <c r="AD23" s="7">
        <f>100 + SUMIFS(NhatKy_ViPham!J:J, NhatKy_ViPham!E:E, "10_Toan_B", NhatKy_ViPham!F:F, B23, NhatKy_ViPham!C:C, "T13") - SUMIFS(NhatKy_ViPham!K:K, NhatKy_ViPham!E:E, "10_Toan_B", NhatKy_ViPham!F:F, B23, NhatKy_ViPham!C:C, "T13")</f>
        <v>100</v>
      </c>
      <c r="AE23" s="7">
        <f>100 + SUMIFS(NhatKy_ViPham!J:J, NhatKy_ViPham!E:E, "10_Toan_B", NhatKy_ViPham!F:F, B23, NhatKy_ViPham!C:C, "T14") - SUMIFS(NhatKy_ViPham!K:K, NhatKy_ViPham!E:E, "10_Toan_B", NhatKy_ViPham!F:F, B23, NhatKy_ViPham!C:C, "T14")</f>
        <v>100</v>
      </c>
      <c r="AF23" s="7">
        <f>100 + SUMIFS(NhatKy_ViPham!J:J, NhatKy_ViPham!E:E, "10_Toan_B", NhatKy_ViPham!F:F, B23, NhatKy_ViPham!C:C, "T15") - SUMIFS(NhatKy_ViPham!K:K, NhatKy_ViPham!E:E, "10_Toan_B", NhatKy_ViPham!F:F, B23, NhatKy_ViPham!C:C, "T15")</f>
        <v>100</v>
      </c>
      <c r="AG23" s="7">
        <f>100 + SUMIFS(NhatKy_ViPham!J:J, NhatKy_ViPham!E:E, "10_Toan_B", NhatKy_ViPham!F:F, B23, NhatKy_ViPham!C:C, "T16") - SUMIFS(NhatKy_ViPham!K:K, NhatKy_ViPham!E:E, "10_Toan_B", NhatKy_ViPham!F:F, B23, NhatKy_ViPham!C:C, "T16")</f>
        <v>100</v>
      </c>
      <c r="AH23" s="7">
        <f>100 + SUMIFS(NhatKy_ViPham!J:J, NhatKy_ViPham!E:E, "10_Toan_B", NhatKy_ViPham!F:F, B23, NhatKy_ViPham!C:C, "T17") - SUMIFS(NhatKy_ViPham!K:K, NhatKy_ViPham!E:E, "10_Toan_B", NhatKy_ViPham!F:F, B23, NhatKy_ViPham!C:C, "T17")</f>
        <v>100</v>
      </c>
      <c r="AI23" s="7">
        <f>100 + SUMIFS(NhatKy_ViPham!J:J, NhatKy_ViPham!E:E, "10_Toan_B", NhatKy_ViPham!F:F, B23, NhatKy_ViPham!C:C, "T18") - SUMIFS(NhatKy_ViPham!K:K, NhatKy_ViPham!E:E, "10_Toan_B", NhatKy_ViPham!F:F, B23, NhatKy_ViPham!C:C, "T18")</f>
        <v>100</v>
      </c>
      <c r="AJ23" s="7">
        <f>100 + SUMIFS(NhatKy_ViPham!J:J, NhatKy_ViPham!E:E, "10_Toan_B", NhatKy_ViPham!F:F, B23, NhatKy_ViPham!C:C, "T19") - SUMIFS(NhatKy_ViPham!K:K, NhatKy_ViPham!E:E, "10_Toan_B", NhatKy_ViPham!F:F, B23, NhatKy_ViPham!C:C, "T19")</f>
        <v>100</v>
      </c>
      <c r="AK23" s="7">
        <f>100 + SUMIFS(NhatKy_ViPham!J:J, NhatKy_ViPham!E:E, "10_Toan_B", NhatKy_ViPham!F:F, B23, NhatKy_ViPham!C:C, "T20") - SUMIFS(NhatKy_ViPham!K:K, NhatKy_ViPham!E:E, "10_Toan_B", NhatKy_ViPham!F:F, B23, NhatKy_ViPham!C:C, "T20")</f>
        <v>100</v>
      </c>
      <c r="AL23" s="7">
        <f>100 + SUMIFS(NhatKy_ViPham!J:J, NhatKy_ViPham!E:E, "10_Toan_B", NhatKy_ViPham!F:F, B23, NhatKy_ViPham!C:C, "T21") - SUMIFS(NhatKy_ViPham!K:K, NhatKy_ViPham!E:E, "10_Toan_B", NhatKy_ViPham!F:F, B23, NhatKy_ViPham!C:C, "T21")</f>
        <v>100</v>
      </c>
      <c r="AM23" s="7">
        <f>100 + SUMIFS(NhatKy_ViPham!J:J, NhatKy_ViPham!E:E, "10_Toan_B", NhatKy_ViPham!F:F, B23, NhatKy_ViPham!C:C, "T22") - SUMIFS(NhatKy_ViPham!K:K, NhatKy_ViPham!E:E, "10_Toan_B", NhatKy_ViPham!F:F, B23, NhatKy_ViPham!C:C, "T22")</f>
        <v>100</v>
      </c>
      <c r="AN23" s="7">
        <f>100 + SUMIFS(NhatKy_ViPham!J:J, NhatKy_ViPham!E:E, "10_Toan_B", NhatKy_ViPham!F:F, B23, NhatKy_ViPham!C:C, "T23") - SUMIFS(NhatKy_ViPham!K:K, NhatKy_ViPham!E:E, "10_Toan_B", NhatKy_ViPham!F:F, B23, NhatKy_ViPham!C:C, "T23")</f>
        <v>100</v>
      </c>
      <c r="AO23" s="7">
        <f>100 + SUMIFS(NhatKy_ViPham!J:J, NhatKy_ViPham!E:E, "10_Toan_B", NhatKy_ViPham!F:F, B23, NhatKy_ViPham!C:C, "T24") - SUMIFS(NhatKy_ViPham!K:K, NhatKy_ViPham!E:E, "10_Toan_B", NhatKy_ViPham!F:F, B23, NhatKy_ViPham!C:C, "T24")</f>
        <v>100</v>
      </c>
      <c r="AP23" s="7">
        <f>100 + SUMIFS(NhatKy_ViPham!J:J, NhatKy_ViPham!E:E, "10_Toan_B", NhatKy_ViPham!F:F, B23, NhatKy_ViPham!C:C, "T25") - SUMIFS(NhatKy_ViPham!K:K, NhatKy_ViPham!E:E, "10_Toan_B", NhatKy_ViPham!F:F, B23, NhatKy_ViPham!C:C, "T25")</f>
        <v>100</v>
      </c>
      <c r="AQ23" s="7">
        <f>100 + SUMIFS(NhatKy_ViPham!J:J, NhatKy_ViPham!E:E, "10_Toan_B", NhatKy_ViPham!F:F, B23, NhatKy_ViPham!C:C, "T26") - SUMIFS(NhatKy_ViPham!K:K, NhatKy_ViPham!E:E, "10_Toan_B", NhatKy_ViPham!F:F, B23, NhatKy_ViPham!C:C, "T26")</f>
        <v>100</v>
      </c>
      <c r="AR23" s="7">
        <f>100 + SUMIFS(NhatKy_ViPham!J:J, NhatKy_ViPham!E:E, "10_Toan_B", NhatKy_ViPham!F:F, B23, NhatKy_ViPham!C:C, "T27") - SUMIFS(NhatKy_ViPham!K:K, NhatKy_ViPham!E:E, "10_Toan_B", NhatKy_ViPham!F:F, B23, NhatKy_ViPham!C:C, "T27")</f>
        <v>100</v>
      </c>
      <c r="AS23" s="7">
        <f>100 + SUMIFS(NhatKy_ViPham!J:J, NhatKy_ViPham!E:E, "10_Toan_B", NhatKy_ViPham!F:F, B23, NhatKy_ViPham!C:C, "T28") - SUMIFS(NhatKy_ViPham!K:K, NhatKy_ViPham!E:E, "10_Toan_B", NhatKy_ViPham!F:F, B23, NhatKy_ViPham!C:C, "T28")</f>
        <v>100</v>
      </c>
      <c r="AT23" s="7">
        <f>100 + SUMIFS(NhatKy_ViPham!J:J, NhatKy_ViPham!E:E, "10_Toan_B", NhatKy_ViPham!F:F, B23, NhatKy_ViPham!C:C, "T29") - SUMIFS(NhatKy_ViPham!K:K, NhatKy_ViPham!E:E, "10_Toan_B", NhatKy_ViPham!F:F, B23, NhatKy_ViPham!C:C, "T29")</f>
        <v>100</v>
      </c>
      <c r="AU23" s="7">
        <f>100 + SUMIFS(NhatKy_ViPham!J:J, NhatKy_ViPham!E:E, "10_Toan_B", NhatKy_ViPham!F:F, B23, NhatKy_ViPham!C:C, "T30") - SUMIFS(NhatKy_ViPham!K:K, NhatKy_ViPham!E:E, "10_Toan_B", NhatKy_ViPham!F:F, B23, NhatKy_ViPham!C:C, "T30")</f>
        <v>100</v>
      </c>
      <c r="AV23" s="7">
        <f>100 + SUMIFS(NhatKy_ViPham!J:J, NhatKy_ViPham!E:E, "10_Toan_B", NhatKy_ViPham!F:F, B23, NhatKy_ViPham!C:C, "T31") - SUMIFS(NhatKy_ViPham!K:K, NhatKy_ViPham!E:E, "10_Toan_B", NhatKy_ViPham!F:F, B23, NhatKy_ViPham!C:C, "T31")</f>
        <v>100</v>
      </c>
      <c r="AW23" s="7">
        <f>100 + SUMIFS(NhatKy_ViPham!J:J, NhatKy_ViPham!E:E, "10_Toan_B", NhatKy_ViPham!F:F, B23, NhatKy_ViPham!C:C, "T32") - SUMIFS(NhatKy_ViPham!K:K, NhatKy_ViPham!E:E, "10_Toan_B", NhatKy_ViPham!F:F, B23, NhatKy_ViPham!C:C, "T32")</f>
        <v>100</v>
      </c>
      <c r="AX23" s="7">
        <f>100 + SUMIFS(NhatKy_ViPham!J:J, NhatKy_ViPham!E:E, "10_Toan_B", NhatKy_ViPham!F:F, B23, NhatKy_ViPham!C:C, "T33") - SUMIFS(NhatKy_ViPham!K:K, NhatKy_ViPham!E:E, "10_Toan_B", NhatKy_ViPham!F:F, B23, NhatKy_ViPham!C:C, "T33")</f>
        <v>100</v>
      </c>
      <c r="AY23" s="7">
        <f>100 + SUMIFS(NhatKy_ViPham!J:J, NhatKy_ViPham!E:E, "10_Toan_B", NhatKy_ViPham!F:F, B23, NhatKy_ViPham!C:C, "T34") - SUMIFS(NhatKy_ViPham!K:K, NhatKy_ViPham!E:E, "10_Toan_B", NhatKy_ViPham!F:F, B23, NhatKy_ViPham!C:C, "T34")</f>
        <v>100</v>
      </c>
      <c r="AZ23" s="7">
        <f>100 + SUMIFS(NhatKy_ViPham!J:J, NhatKy_ViPham!E:E, "10_Toan_B", NhatKy_ViPham!F:F, B23, NhatKy_ViPham!C:C, "T35") - SUMIFS(NhatKy_ViPham!K:K, NhatKy_ViPham!E:E, "10_Toan_B", NhatKy_ViPham!F:F, B23, NhatKy_ViPham!C:C, "T35")</f>
        <v>100</v>
      </c>
      <c r="BA23" s="12">
        <f t="shared" si="0"/>
        <v>100</v>
      </c>
      <c r="BB23" s="11" t="s">
        <v>430</v>
      </c>
      <c r="BC23" s="14" t="str">
        <f t="shared" si="1"/>
        <v>Tốt</v>
      </c>
      <c r="BD23" s="10" t="str">
        <f t="shared" si="2"/>
        <v>🟢 BÌNH THƯỜNG</v>
      </c>
    </row>
    <row r="24" spans="1:56" x14ac:dyDescent="0.25">
      <c r="A24" s="5">
        <v>16</v>
      </c>
      <c r="B24" s="15" t="s">
        <v>529</v>
      </c>
      <c r="C24" s="5" t="s">
        <v>530</v>
      </c>
      <c r="D24" s="5" t="s">
        <v>435</v>
      </c>
      <c r="E24" s="11" t="s">
        <v>430</v>
      </c>
      <c r="F24" s="6">
        <f>SUMIFS(NhatKy_ViPham!K:K, NhatKy_ViPham!E:E, "10_Toan_B", NhatKy_ViPham!F:F, B24, NhatKy_ViPham!H:H, "L01")</f>
        <v>0</v>
      </c>
      <c r="G24" s="6">
        <f>SUMIFS(NhatKy_ViPham!K:K, NhatKy_ViPham!E:E, "10_Toan_B", NhatKy_ViPham!F:F, B24, NhatKy_ViPham!H:H, "L02")</f>
        <v>0</v>
      </c>
      <c r="H24" s="6">
        <f>SUMIFS(NhatKy_ViPham!K:K, NhatKy_ViPham!E:E, "10_Toan_B", NhatKy_ViPham!F:F, B24, NhatKy_ViPham!H:H, "L03")</f>
        <v>0</v>
      </c>
      <c r="I24" s="6">
        <f>SUMIFS(NhatKy_ViPham!K:K, NhatKy_ViPham!E:E, "10_Toan_B", NhatKy_ViPham!F:F, B24, NhatKy_ViPham!H:H, "L04")</f>
        <v>0</v>
      </c>
      <c r="J24" s="6">
        <f>SUMIFS(NhatKy_ViPham!K:K, NhatKy_ViPham!E:E, "10_Toan_B", NhatKy_ViPham!F:F, B24, NhatKy_ViPham!H:H, "L05")</f>
        <v>0</v>
      </c>
      <c r="K24" s="6">
        <f>SUMIFS(NhatKy_ViPham!K:K, NhatKy_ViPham!E:E, "10_Toan_B", NhatKy_ViPham!F:F, B24, NhatKy_ViPham!H:H, "L06")</f>
        <v>0</v>
      </c>
      <c r="L24" s="6">
        <f>SUMIFS(NhatKy_ViPham!K:K, NhatKy_ViPham!E:E, "10_Toan_B", NhatKy_ViPham!F:F, B24, NhatKy_ViPham!H:H, "L07")</f>
        <v>0</v>
      </c>
      <c r="M24" s="6">
        <f>SUMIFS(NhatKy_ViPham!K:K, NhatKy_ViPham!E:E, "10_Toan_B", NhatKy_ViPham!F:F, B24, NhatKy_ViPham!H:H, "L08")</f>
        <v>0</v>
      </c>
      <c r="N24" s="6">
        <f>SUMIFS(NhatKy_ViPham!K:K, NhatKy_ViPham!E:E, "10_Toan_B", NhatKy_ViPham!F:F, B24, NhatKy_ViPham!H:H, "L09")</f>
        <v>0</v>
      </c>
      <c r="O24" s="6">
        <f>SUMIFS(NhatKy_ViPham!K:K, NhatKy_ViPham!E:E, "10_Toan_B", NhatKy_ViPham!F:F, B24, NhatKy_ViPham!H:H, "L10")</f>
        <v>0</v>
      </c>
      <c r="P24" s="12">
        <f>SUMIFS(NhatKy_ViPham!J:J, NhatKy_ViPham!E:E, "10_Toan_B", NhatKy_ViPham!F:F, B24)</f>
        <v>0</v>
      </c>
      <c r="Q24" s="13">
        <f>SUMIFS(NhatKy_ViPham!K:K, NhatKy_ViPham!E:E, "10_Toan_B", NhatKy_ViPham!F:F, B24)</f>
        <v>0</v>
      </c>
      <c r="R24" s="6">
        <f>100 + SUMIFS(NhatKy_ViPham!J:J, NhatKy_ViPham!E:E, "10_Toan_B", NhatKy_ViPham!F:F, B24, NhatKy_ViPham!C:C, "T1") - SUMIFS(NhatKy_ViPham!K:K, NhatKy_ViPham!E:E, "10_Toan_B", NhatKy_ViPham!F:F, B24, NhatKy_ViPham!C:C, "T1")</f>
        <v>100</v>
      </c>
      <c r="S24" s="6">
        <f>100 + SUMIFS(NhatKy_ViPham!J:J, NhatKy_ViPham!E:E, "10_Toan_B", NhatKy_ViPham!F:F, B24, NhatKy_ViPham!C:C, "T2") - SUMIFS(NhatKy_ViPham!K:K, NhatKy_ViPham!E:E, "10_Toan_B", NhatKy_ViPham!F:F, B24, NhatKy_ViPham!C:C, "T2")</f>
        <v>100</v>
      </c>
      <c r="T24" s="6">
        <f>100 + SUMIFS(NhatKy_ViPham!J:J, NhatKy_ViPham!E:E, "10_Toan_B", NhatKy_ViPham!F:F, B24, NhatKy_ViPham!C:C, "T3") - SUMIFS(NhatKy_ViPham!K:K, NhatKy_ViPham!E:E, "10_Toan_B", NhatKy_ViPham!F:F, B24, NhatKy_ViPham!C:C, "T3")</f>
        <v>100</v>
      </c>
      <c r="U24" s="6">
        <f>100 + SUMIFS(NhatKy_ViPham!J:J, NhatKy_ViPham!E:E, "10_Toan_B", NhatKy_ViPham!F:F, B24, NhatKy_ViPham!C:C, "T4") - SUMIFS(NhatKy_ViPham!K:K, NhatKy_ViPham!E:E, "10_Toan_B", NhatKy_ViPham!F:F, B24, NhatKy_ViPham!C:C, "T4")</f>
        <v>100</v>
      </c>
      <c r="V24" s="6">
        <f>100 + SUMIFS(NhatKy_ViPham!J:J, NhatKy_ViPham!E:E, "10_Toan_B", NhatKy_ViPham!F:F, B24, NhatKy_ViPham!C:C, "T5") - SUMIFS(NhatKy_ViPham!K:K, NhatKy_ViPham!E:E, "10_Toan_B", NhatKy_ViPham!F:F, B24, NhatKy_ViPham!C:C, "T5")</f>
        <v>100</v>
      </c>
      <c r="W24" s="6">
        <f>100 + SUMIFS(NhatKy_ViPham!J:J, NhatKy_ViPham!E:E, "10_Toan_B", NhatKy_ViPham!F:F, B24, NhatKy_ViPham!C:C, "T6") - SUMIFS(NhatKy_ViPham!K:K, NhatKy_ViPham!E:E, "10_Toan_B", NhatKy_ViPham!F:F, B24, NhatKy_ViPham!C:C, "T6")</f>
        <v>100</v>
      </c>
      <c r="X24" s="6">
        <f>100 + SUMIFS(NhatKy_ViPham!J:J, NhatKy_ViPham!E:E, "10_Toan_B", NhatKy_ViPham!F:F, B24, NhatKy_ViPham!C:C, "T7") - SUMIFS(NhatKy_ViPham!K:K, NhatKy_ViPham!E:E, "10_Toan_B", NhatKy_ViPham!F:F, B24, NhatKy_ViPham!C:C, "T7")</f>
        <v>100</v>
      </c>
      <c r="Y24" s="6">
        <f>100 + SUMIFS(NhatKy_ViPham!J:J, NhatKy_ViPham!E:E, "10_Toan_B", NhatKy_ViPham!F:F, B24, NhatKy_ViPham!C:C, "T8") - SUMIFS(NhatKy_ViPham!K:K, NhatKy_ViPham!E:E, "10_Toan_B", NhatKy_ViPham!F:F, B24, NhatKy_ViPham!C:C, "T8")</f>
        <v>100</v>
      </c>
      <c r="Z24" s="6">
        <f>100 + SUMIFS(NhatKy_ViPham!J:J, NhatKy_ViPham!E:E, "10_Toan_B", NhatKy_ViPham!F:F, B24, NhatKy_ViPham!C:C, "T9") - SUMIFS(NhatKy_ViPham!K:K, NhatKy_ViPham!E:E, "10_Toan_B", NhatKy_ViPham!F:F, B24, NhatKy_ViPham!C:C, "T9")</f>
        <v>100</v>
      </c>
      <c r="AA24" s="6">
        <f>100 + SUMIFS(NhatKy_ViPham!J:J, NhatKy_ViPham!E:E, "10_Toan_B", NhatKy_ViPham!F:F, B24, NhatKy_ViPham!C:C, "T10") - SUMIFS(NhatKy_ViPham!K:K, NhatKy_ViPham!E:E, "10_Toan_B", NhatKy_ViPham!F:F, B24, NhatKy_ViPham!C:C, "T10")</f>
        <v>100</v>
      </c>
      <c r="AB24" s="6">
        <f>100 + SUMIFS(NhatKy_ViPham!J:J, NhatKy_ViPham!E:E, "10_Toan_B", NhatKy_ViPham!F:F, B24, NhatKy_ViPham!C:C, "T11") - SUMIFS(NhatKy_ViPham!K:K, NhatKy_ViPham!E:E, "10_Toan_B", NhatKy_ViPham!F:F, B24, NhatKy_ViPham!C:C, "T11")</f>
        <v>100</v>
      </c>
      <c r="AC24" s="6">
        <f>100 + SUMIFS(NhatKy_ViPham!J:J, NhatKy_ViPham!E:E, "10_Toan_B", NhatKy_ViPham!F:F, B24, NhatKy_ViPham!C:C, "T12") - SUMIFS(NhatKy_ViPham!K:K, NhatKy_ViPham!E:E, "10_Toan_B", NhatKy_ViPham!F:F, B24, NhatKy_ViPham!C:C, "T12")</f>
        <v>100</v>
      </c>
      <c r="AD24" s="6">
        <f>100 + SUMIFS(NhatKy_ViPham!J:J, NhatKy_ViPham!E:E, "10_Toan_B", NhatKy_ViPham!F:F, B24, NhatKy_ViPham!C:C, "T13") - SUMIFS(NhatKy_ViPham!K:K, NhatKy_ViPham!E:E, "10_Toan_B", NhatKy_ViPham!F:F, B24, NhatKy_ViPham!C:C, "T13")</f>
        <v>100</v>
      </c>
      <c r="AE24" s="6">
        <f>100 + SUMIFS(NhatKy_ViPham!J:J, NhatKy_ViPham!E:E, "10_Toan_B", NhatKy_ViPham!F:F, B24, NhatKy_ViPham!C:C, "T14") - SUMIFS(NhatKy_ViPham!K:K, NhatKy_ViPham!E:E, "10_Toan_B", NhatKy_ViPham!F:F, B24, NhatKy_ViPham!C:C, "T14")</f>
        <v>100</v>
      </c>
      <c r="AF24" s="6">
        <f>100 + SUMIFS(NhatKy_ViPham!J:J, NhatKy_ViPham!E:E, "10_Toan_B", NhatKy_ViPham!F:F, B24, NhatKy_ViPham!C:C, "T15") - SUMIFS(NhatKy_ViPham!K:K, NhatKy_ViPham!E:E, "10_Toan_B", NhatKy_ViPham!F:F, B24, NhatKy_ViPham!C:C, "T15")</f>
        <v>100</v>
      </c>
      <c r="AG24" s="6">
        <f>100 + SUMIFS(NhatKy_ViPham!J:J, NhatKy_ViPham!E:E, "10_Toan_B", NhatKy_ViPham!F:F, B24, NhatKy_ViPham!C:C, "T16") - SUMIFS(NhatKy_ViPham!K:K, NhatKy_ViPham!E:E, "10_Toan_B", NhatKy_ViPham!F:F, B24, NhatKy_ViPham!C:C, "T16")</f>
        <v>100</v>
      </c>
      <c r="AH24" s="6">
        <f>100 + SUMIFS(NhatKy_ViPham!J:J, NhatKy_ViPham!E:E, "10_Toan_B", NhatKy_ViPham!F:F, B24, NhatKy_ViPham!C:C, "T17") - SUMIFS(NhatKy_ViPham!K:K, NhatKy_ViPham!E:E, "10_Toan_B", NhatKy_ViPham!F:F, B24, NhatKy_ViPham!C:C, "T17")</f>
        <v>100</v>
      </c>
      <c r="AI24" s="6">
        <f>100 + SUMIFS(NhatKy_ViPham!J:J, NhatKy_ViPham!E:E, "10_Toan_B", NhatKy_ViPham!F:F, B24, NhatKy_ViPham!C:C, "T18") - SUMIFS(NhatKy_ViPham!K:K, NhatKy_ViPham!E:E, "10_Toan_B", NhatKy_ViPham!F:F, B24, NhatKy_ViPham!C:C, "T18")</f>
        <v>100</v>
      </c>
      <c r="AJ24" s="6">
        <f>100 + SUMIFS(NhatKy_ViPham!J:J, NhatKy_ViPham!E:E, "10_Toan_B", NhatKy_ViPham!F:F, B24, NhatKy_ViPham!C:C, "T19") - SUMIFS(NhatKy_ViPham!K:K, NhatKy_ViPham!E:E, "10_Toan_B", NhatKy_ViPham!F:F, B24, NhatKy_ViPham!C:C, "T19")</f>
        <v>100</v>
      </c>
      <c r="AK24" s="6">
        <f>100 + SUMIFS(NhatKy_ViPham!J:J, NhatKy_ViPham!E:E, "10_Toan_B", NhatKy_ViPham!F:F, B24, NhatKy_ViPham!C:C, "T20") - SUMIFS(NhatKy_ViPham!K:K, NhatKy_ViPham!E:E, "10_Toan_B", NhatKy_ViPham!F:F, B24, NhatKy_ViPham!C:C, "T20")</f>
        <v>100</v>
      </c>
      <c r="AL24" s="6">
        <f>100 + SUMIFS(NhatKy_ViPham!J:J, NhatKy_ViPham!E:E, "10_Toan_B", NhatKy_ViPham!F:F, B24, NhatKy_ViPham!C:C, "T21") - SUMIFS(NhatKy_ViPham!K:K, NhatKy_ViPham!E:E, "10_Toan_B", NhatKy_ViPham!F:F, B24, NhatKy_ViPham!C:C, "T21")</f>
        <v>100</v>
      </c>
      <c r="AM24" s="6">
        <f>100 + SUMIFS(NhatKy_ViPham!J:J, NhatKy_ViPham!E:E, "10_Toan_B", NhatKy_ViPham!F:F, B24, NhatKy_ViPham!C:C, "T22") - SUMIFS(NhatKy_ViPham!K:K, NhatKy_ViPham!E:E, "10_Toan_B", NhatKy_ViPham!F:F, B24, NhatKy_ViPham!C:C, "T22")</f>
        <v>100</v>
      </c>
      <c r="AN24" s="6">
        <f>100 + SUMIFS(NhatKy_ViPham!J:J, NhatKy_ViPham!E:E, "10_Toan_B", NhatKy_ViPham!F:F, B24, NhatKy_ViPham!C:C, "T23") - SUMIFS(NhatKy_ViPham!K:K, NhatKy_ViPham!E:E, "10_Toan_B", NhatKy_ViPham!F:F, B24, NhatKy_ViPham!C:C, "T23")</f>
        <v>100</v>
      </c>
      <c r="AO24" s="6">
        <f>100 + SUMIFS(NhatKy_ViPham!J:J, NhatKy_ViPham!E:E, "10_Toan_B", NhatKy_ViPham!F:F, B24, NhatKy_ViPham!C:C, "T24") - SUMIFS(NhatKy_ViPham!K:K, NhatKy_ViPham!E:E, "10_Toan_B", NhatKy_ViPham!F:F, B24, NhatKy_ViPham!C:C, "T24")</f>
        <v>100</v>
      </c>
      <c r="AP24" s="6">
        <f>100 + SUMIFS(NhatKy_ViPham!J:J, NhatKy_ViPham!E:E, "10_Toan_B", NhatKy_ViPham!F:F, B24, NhatKy_ViPham!C:C, "T25") - SUMIFS(NhatKy_ViPham!K:K, NhatKy_ViPham!E:E, "10_Toan_B", NhatKy_ViPham!F:F, B24, NhatKy_ViPham!C:C, "T25")</f>
        <v>100</v>
      </c>
      <c r="AQ24" s="6">
        <f>100 + SUMIFS(NhatKy_ViPham!J:J, NhatKy_ViPham!E:E, "10_Toan_B", NhatKy_ViPham!F:F, B24, NhatKy_ViPham!C:C, "T26") - SUMIFS(NhatKy_ViPham!K:K, NhatKy_ViPham!E:E, "10_Toan_B", NhatKy_ViPham!F:F, B24, NhatKy_ViPham!C:C, "T26")</f>
        <v>100</v>
      </c>
      <c r="AR24" s="6">
        <f>100 + SUMIFS(NhatKy_ViPham!J:J, NhatKy_ViPham!E:E, "10_Toan_B", NhatKy_ViPham!F:F, B24, NhatKy_ViPham!C:C, "T27") - SUMIFS(NhatKy_ViPham!K:K, NhatKy_ViPham!E:E, "10_Toan_B", NhatKy_ViPham!F:F, B24, NhatKy_ViPham!C:C, "T27")</f>
        <v>100</v>
      </c>
      <c r="AS24" s="6">
        <f>100 + SUMIFS(NhatKy_ViPham!J:J, NhatKy_ViPham!E:E, "10_Toan_B", NhatKy_ViPham!F:F, B24, NhatKy_ViPham!C:C, "T28") - SUMIFS(NhatKy_ViPham!K:K, NhatKy_ViPham!E:E, "10_Toan_B", NhatKy_ViPham!F:F, B24, NhatKy_ViPham!C:C, "T28")</f>
        <v>100</v>
      </c>
      <c r="AT24" s="6">
        <f>100 + SUMIFS(NhatKy_ViPham!J:J, NhatKy_ViPham!E:E, "10_Toan_B", NhatKy_ViPham!F:F, B24, NhatKy_ViPham!C:C, "T29") - SUMIFS(NhatKy_ViPham!K:K, NhatKy_ViPham!E:E, "10_Toan_B", NhatKy_ViPham!F:F, B24, NhatKy_ViPham!C:C, "T29")</f>
        <v>100</v>
      </c>
      <c r="AU24" s="6">
        <f>100 + SUMIFS(NhatKy_ViPham!J:J, NhatKy_ViPham!E:E, "10_Toan_B", NhatKy_ViPham!F:F, B24, NhatKy_ViPham!C:C, "T30") - SUMIFS(NhatKy_ViPham!K:K, NhatKy_ViPham!E:E, "10_Toan_B", NhatKy_ViPham!F:F, B24, NhatKy_ViPham!C:C, "T30")</f>
        <v>100</v>
      </c>
      <c r="AV24" s="6">
        <f>100 + SUMIFS(NhatKy_ViPham!J:J, NhatKy_ViPham!E:E, "10_Toan_B", NhatKy_ViPham!F:F, B24, NhatKy_ViPham!C:C, "T31") - SUMIFS(NhatKy_ViPham!K:K, NhatKy_ViPham!E:E, "10_Toan_B", NhatKy_ViPham!F:F, B24, NhatKy_ViPham!C:C, "T31")</f>
        <v>100</v>
      </c>
      <c r="AW24" s="6">
        <f>100 + SUMIFS(NhatKy_ViPham!J:J, NhatKy_ViPham!E:E, "10_Toan_B", NhatKy_ViPham!F:F, B24, NhatKy_ViPham!C:C, "T32") - SUMIFS(NhatKy_ViPham!K:K, NhatKy_ViPham!E:E, "10_Toan_B", NhatKy_ViPham!F:F, B24, NhatKy_ViPham!C:C, "T32")</f>
        <v>100</v>
      </c>
      <c r="AX24" s="6">
        <f>100 + SUMIFS(NhatKy_ViPham!J:J, NhatKy_ViPham!E:E, "10_Toan_B", NhatKy_ViPham!F:F, B24, NhatKy_ViPham!C:C, "T33") - SUMIFS(NhatKy_ViPham!K:K, NhatKy_ViPham!E:E, "10_Toan_B", NhatKy_ViPham!F:F, B24, NhatKy_ViPham!C:C, "T33")</f>
        <v>100</v>
      </c>
      <c r="AY24" s="6">
        <f>100 + SUMIFS(NhatKy_ViPham!J:J, NhatKy_ViPham!E:E, "10_Toan_B", NhatKy_ViPham!F:F, B24, NhatKy_ViPham!C:C, "T34") - SUMIFS(NhatKy_ViPham!K:K, NhatKy_ViPham!E:E, "10_Toan_B", NhatKy_ViPham!F:F, B24, NhatKy_ViPham!C:C, "T34")</f>
        <v>100</v>
      </c>
      <c r="AZ24" s="6">
        <f>100 + SUMIFS(NhatKy_ViPham!J:J, NhatKy_ViPham!E:E, "10_Toan_B", NhatKy_ViPham!F:F, B24, NhatKy_ViPham!C:C, "T35") - SUMIFS(NhatKy_ViPham!K:K, NhatKy_ViPham!E:E, "10_Toan_B", NhatKy_ViPham!F:F, B24, NhatKy_ViPham!C:C, "T35")</f>
        <v>100</v>
      </c>
      <c r="BA24" s="12">
        <f t="shared" si="0"/>
        <v>100</v>
      </c>
      <c r="BB24" s="11" t="s">
        <v>430</v>
      </c>
      <c r="BC24" s="16" t="str">
        <f t="shared" si="1"/>
        <v>Tốt</v>
      </c>
      <c r="BD24" s="15" t="str">
        <f t="shared" si="2"/>
        <v>🟢 BÌNH THƯỜNG</v>
      </c>
    </row>
    <row r="25" spans="1:56" x14ac:dyDescent="0.25">
      <c r="A25" s="4">
        <v>17</v>
      </c>
      <c r="B25" s="10" t="s">
        <v>531</v>
      </c>
      <c r="C25" s="4" t="s">
        <v>532</v>
      </c>
      <c r="D25" s="4" t="s">
        <v>435</v>
      </c>
      <c r="E25" s="11" t="s">
        <v>430</v>
      </c>
      <c r="F25" s="7">
        <f>SUMIFS(NhatKy_ViPham!K:K, NhatKy_ViPham!E:E, "10_Toan_B", NhatKy_ViPham!F:F, B25, NhatKy_ViPham!H:H, "L01")</f>
        <v>0</v>
      </c>
      <c r="G25" s="7">
        <f>SUMIFS(NhatKy_ViPham!K:K, NhatKy_ViPham!E:E, "10_Toan_B", NhatKy_ViPham!F:F, B25, NhatKy_ViPham!H:H, "L02")</f>
        <v>0</v>
      </c>
      <c r="H25" s="7">
        <f>SUMIFS(NhatKy_ViPham!K:K, NhatKy_ViPham!E:E, "10_Toan_B", NhatKy_ViPham!F:F, B25, NhatKy_ViPham!H:H, "L03")</f>
        <v>0</v>
      </c>
      <c r="I25" s="7">
        <f>SUMIFS(NhatKy_ViPham!K:K, NhatKy_ViPham!E:E, "10_Toan_B", NhatKy_ViPham!F:F, B25, NhatKy_ViPham!H:H, "L04")</f>
        <v>0</v>
      </c>
      <c r="J25" s="7">
        <f>SUMIFS(NhatKy_ViPham!K:K, NhatKy_ViPham!E:E, "10_Toan_B", NhatKy_ViPham!F:F, B25, NhatKy_ViPham!H:H, "L05")</f>
        <v>0</v>
      </c>
      <c r="K25" s="7">
        <f>SUMIFS(NhatKy_ViPham!K:K, NhatKy_ViPham!E:E, "10_Toan_B", NhatKy_ViPham!F:F, B25, NhatKy_ViPham!H:H, "L06")</f>
        <v>0</v>
      </c>
      <c r="L25" s="7">
        <f>SUMIFS(NhatKy_ViPham!K:K, NhatKy_ViPham!E:E, "10_Toan_B", NhatKy_ViPham!F:F, B25, NhatKy_ViPham!H:H, "L07")</f>
        <v>0</v>
      </c>
      <c r="M25" s="7">
        <f>SUMIFS(NhatKy_ViPham!K:K, NhatKy_ViPham!E:E, "10_Toan_B", NhatKy_ViPham!F:F, B25, NhatKy_ViPham!H:H, "L08")</f>
        <v>0</v>
      </c>
      <c r="N25" s="7">
        <f>SUMIFS(NhatKy_ViPham!K:K, NhatKy_ViPham!E:E, "10_Toan_B", NhatKy_ViPham!F:F, B25, NhatKy_ViPham!H:H, "L09")</f>
        <v>0</v>
      </c>
      <c r="O25" s="7">
        <f>SUMIFS(NhatKy_ViPham!K:K, NhatKy_ViPham!E:E, "10_Toan_B", NhatKy_ViPham!F:F, B25, NhatKy_ViPham!H:H, "L10")</f>
        <v>0</v>
      </c>
      <c r="P25" s="12">
        <f>SUMIFS(NhatKy_ViPham!J:J, NhatKy_ViPham!E:E, "10_Toan_B", NhatKy_ViPham!F:F, B25)</f>
        <v>0</v>
      </c>
      <c r="Q25" s="13">
        <f>SUMIFS(NhatKy_ViPham!K:K, NhatKy_ViPham!E:E, "10_Toan_B", NhatKy_ViPham!F:F, B25)</f>
        <v>0</v>
      </c>
      <c r="R25" s="7">
        <f>100 + SUMIFS(NhatKy_ViPham!J:J, NhatKy_ViPham!E:E, "10_Toan_B", NhatKy_ViPham!F:F, B25, NhatKy_ViPham!C:C, "T1") - SUMIFS(NhatKy_ViPham!K:K, NhatKy_ViPham!E:E, "10_Toan_B", NhatKy_ViPham!F:F, B25, NhatKy_ViPham!C:C, "T1")</f>
        <v>100</v>
      </c>
      <c r="S25" s="7">
        <f>100 + SUMIFS(NhatKy_ViPham!J:J, NhatKy_ViPham!E:E, "10_Toan_B", NhatKy_ViPham!F:F, B25, NhatKy_ViPham!C:C, "T2") - SUMIFS(NhatKy_ViPham!K:K, NhatKy_ViPham!E:E, "10_Toan_B", NhatKy_ViPham!F:F, B25, NhatKy_ViPham!C:C, "T2")</f>
        <v>100</v>
      </c>
      <c r="T25" s="7">
        <f>100 + SUMIFS(NhatKy_ViPham!J:J, NhatKy_ViPham!E:E, "10_Toan_B", NhatKy_ViPham!F:F, B25, NhatKy_ViPham!C:C, "T3") - SUMIFS(NhatKy_ViPham!K:K, NhatKy_ViPham!E:E, "10_Toan_B", NhatKy_ViPham!F:F, B25, NhatKy_ViPham!C:C, "T3")</f>
        <v>100</v>
      </c>
      <c r="U25" s="7">
        <f>100 + SUMIFS(NhatKy_ViPham!J:J, NhatKy_ViPham!E:E, "10_Toan_B", NhatKy_ViPham!F:F, B25, NhatKy_ViPham!C:C, "T4") - SUMIFS(NhatKy_ViPham!K:K, NhatKy_ViPham!E:E, "10_Toan_B", NhatKy_ViPham!F:F, B25, NhatKy_ViPham!C:C, "T4")</f>
        <v>100</v>
      </c>
      <c r="V25" s="7">
        <f>100 + SUMIFS(NhatKy_ViPham!J:J, NhatKy_ViPham!E:E, "10_Toan_B", NhatKy_ViPham!F:F, B25, NhatKy_ViPham!C:C, "T5") - SUMIFS(NhatKy_ViPham!K:K, NhatKy_ViPham!E:E, "10_Toan_B", NhatKy_ViPham!F:F, B25, NhatKy_ViPham!C:C, "T5")</f>
        <v>100</v>
      </c>
      <c r="W25" s="7">
        <f>100 + SUMIFS(NhatKy_ViPham!J:J, NhatKy_ViPham!E:E, "10_Toan_B", NhatKy_ViPham!F:F, B25, NhatKy_ViPham!C:C, "T6") - SUMIFS(NhatKy_ViPham!K:K, NhatKy_ViPham!E:E, "10_Toan_B", NhatKy_ViPham!F:F, B25, NhatKy_ViPham!C:C, "T6")</f>
        <v>100</v>
      </c>
      <c r="X25" s="7">
        <f>100 + SUMIFS(NhatKy_ViPham!J:J, NhatKy_ViPham!E:E, "10_Toan_B", NhatKy_ViPham!F:F, B25, NhatKy_ViPham!C:C, "T7") - SUMIFS(NhatKy_ViPham!K:K, NhatKy_ViPham!E:E, "10_Toan_B", NhatKy_ViPham!F:F, B25, NhatKy_ViPham!C:C, "T7")</f>
        <v>100</v>
      </c>
      <c r="Y25" s="7">
        <f>100 + SUMIFS(NhatKy_ViPham!J:J, NhatKy_ViPham!E:E, "10_Toan_B", NhatKy_ViPham!F:F, B25, NhatKy_ViPham!C:C, "T8") - SUMIFS(NhatKy_ViPham!K:K, NhatKy_ViPham!E:E, "10_Toan_B", NhatKy_ViPham!F:F, B25, NhatKy_ViPham!C:C, "T8")</f>
        <v>100</v>
      </c>
      <c r="Z25" s="7">
        <f>100 + SUMIFS(NhatKy_ViPham!J:J, NhatKy_ViPham!E:E, "10_Toan_B", NhatKy_ViPham!F:F, B25, NhatKy_ViPham!C:C, "T9") - SUMIFS(NhatKy_ViPham!K:K, NhatKy_ViPham!E:E, "10_Toan_B", NhatKy_ViPham!F:F, B25, NhatKy_ViPham!C:C, "T9")</f>
        <v>100</v>
      </c>
      <c r="AA25" s="7">
        <f>100 + SUMIFS(NhatKy_ViPham!J:J, NhatKy_ViPham!E:E, "10_Toan_B", NhatKy_ViPham!F:F, B25, NhatKy_ViPham!C:C, "T10") - SUMIFS(NhatKy_ViPham!K:K, NhatKy_ViPham!E:E, "10_Toan_B", NhatKy_ViPham!F:F, B25, NhatKy_ViPham!C:C, "T10")</f>
        <v>100</v>
      </c>
      <c r="AB25" s="7">
        <f>100 + SUMIFS(NhatKy_ViPham!J:J, NhatKy_ViPham!E:E, "10_Toan_B", NhatKy_ViPham!F:F, B25, NhatKy_ViPham!C:C, "T11") - SUMIFS(NhatKy_ViPham!K:K, NhatKy_ViPham!E:E, "10_Toan_B", NhatKy_ViPham!F:F, B25, NhatKy_ViPham!C:C, "T11")</f>
        <v>100</v>
      </c>
      <c r="AC25" s="7">
        <f>100 + SUMIFS(NhatKy_ViPham!J:J, NhatKy_ViPham!E:E, "10_Toan_B", NhatKy_ViPham!F:F, B25, NhatKy_ViPham!C:C, "T12") - SUMIFS(NhatKy_ViPham!K:K, NhatKy_ViPham!E:E, "10_Toan_B", NhatKy_ViPham!F:F, B25, NhatKy_ViPham!C:C, "T12")</f>
        <v>100</v>
      </c>
      <c r="AD25" s="7">
        <f>100 + SUMIFS(NhatKy_ViPham!J:J, NhatKy_ViPham!E:E, "10_Toan_B", NhatKy_ViPham!F:F, B25, NhatKy_ViPham!C:C, "T13") - SUMIFS(NhatKy_ViPham!K:K, NhatKy_ViPham!E:E, "10_Toan_B", NhatKy_ViPham!F:F, B25, NhatKy_ViPham!C:C, "T13")</f>
        <v>100</v>
      </c>
      <c r="AE25" s="7">
        <f>100 + SUMIFS(NhatKy_ViPham!J:J, NhatKy_ViPham!E:E, "10_Toan_B", NhatKy_ViPham!F:F, B25, NhatKy_ViPham!C:C, "T14") - SUMIFS(NhatKy_ViPham!K:K, NhatKy_ViPham!E:E, "10_Toan_B", NhatKy_ViPham!F:F, B25, NhatKy_ViPham!C:C, "T14")</f>
        <v>100</v>
      </c>
      <c r="AF25" s="7">
        <f>100 + SUMIFS(NhatKy_ViPham!J:J, NhatKy_ViPham!E:E, "10_Toan_B", NhatKy_ViPham!F:F, B25, NhatKy_ViPham!C:C, "T15") - SUMIFS(NhatKy_ViPham!K:K, NhatKy_ViPham!E:E, "10_Toan_B", NhatKy_ViPham!F:F, B25, NhatKy_ViPham!C:C, "T15")</f>
        <v>100</v>
      </c>
      <c r="AG25" s="7">
        <f>100 + SUMIFS(NhatKy_ViPham!J:J, NhatKy_ViPham!E:E, "10_Toan_B", NhatKy_ViPham!F:F, B25, NhatKy_ViPham!C:C, "T16") - SUMIFS(NhatKy_ViPham!K:K, NhatKy_ViPham!E:E, "10_Toan_B", NhatKy_ViPham!F:F, B25, NhatKy_ViPham!C:C, "T16")</f>
        <v>100</v>
      </c>
      <c r="AH25" s="7">
        <f>100 + SUMIFS(NhatKy_ViPham!J:J, NhatKy_ViPham!E:E, "10_Toan_B", NhatKy_ViPham!F:F, B25, NhatKy_ViPham!C:C, "T17") - SUMIFS(NhatKy_ViPham!K:K, NhatKy_ViPham!E:E, "10_Toan_B", NhatKy_ViPham!F:F, B25, NhatKy_ViPham!C:C, "T17")</f>
        <v>100</v>
      </c>
      <c r="AI25" s="7">
        <f>100 + SUMIFS(NhatKy_ViPham!J:J, NhatKy_ViPham!E:E, "10_Toan_B", NhatKy_ViPham!F:F, B25, NhatKy_ViPham!C:C, "T18") - SUMIFS(NhatKy_ViPham!K:K, NhatKy_ViPham!E:E, "10_Toan_B", NhatKy_ViPham!F:F, B25, NhatKy_ViPham!C:C, "T18")</f>
        <v>100</v>
      </c>
      <c r="AJ25" s="7">
        <f>100 + SUMIFS(NhatKy_ViPham!J:J, NhatKy_ViPham!E:E, "10_Toan_B", NhatKy_ViPham!F:F, B25, NhatKy_ViPham!C:C, "T19") - SUMIFS(NhatKy_ViPham!K:K, NhatKy_ViPham!E:E, "10_Toan_B", NhatKy_ViPham!F:F, B25, NhatKy_ViPham!C:C, "T19")</f>
        <v>100</v>
      </c>
      <c r="AK25" s="7">
        <f>100 + SUMIFS(NhatKy_ViPham!J:J, NhatKy_ViPham!E:E, "10_Toan_B", NhatKy_ViPham!F:F, B25, NhatKy_ViPham!C:C, "T20") - SUMIFS(NhatKy_ViPham!K:K, NhatKy_ViPham!E:E, "10_Toan_B", NhatKy_ViPham!F:F, B25, NhatKy_ViPham!C:C, "T20")</f>
        <v>100</v>
      </c>
      <c r="AL25" s="7">
        <f>100 + SUMIFS(NhatKy_ViPham!J:J, NhatKy_ViPham!E:E, "10_Toan_B", NhatKy_ViPham!F:F, B25, NhatKy_ViPham!C:C, "T21") - SUMIFS(NhatKy_ViPham!K:K, NhatKy_ViPham!E:E, "10_Toan_B", NhatKy_ViPham!F:F, B25, NhatKy_ViPham!C:C, "T21")</f>
        <v>100</v>
      </c>
      <c r="AM25" s="7">
        <f>100 + SUMIFS(NhatKy_ViPham!J:J, NhatKy_ViPham!E:E, "10_Toan_B", NhatKy_ViPham!F:F, B25, NhatKy_ViPham!C:C, "T22") - SUMIFS(NhatKy_ViPham!K:K, NhatKy_ViPham!E:E, "10_Toan_B", NhatKy_ViPham!F:F, B25, NhatKy_ViPham!C:C, "T22")</f>
        <v>100</v>
      </c>
      <c r="AN25" s="7">
        <f>100 + SUMIFS(NhatKy_ViPham!J:J, NhatKy_ViPham!E:E, "10_Toan_B", NhatKy_ViPham!F:F, B25, NhatKy_ViPham!C:C, "T23") - SUMIFS(NhatKy_ViPham!K:K, NhatKy_ViPham!E:E, "10_Toan_B", NhatKy_ViPham!F:F, B25, NhatKy_ViPham!C:C, "T23")</f>
        <v>100</v>
      </c>
      <c r="AO25" s="7">
        <f>100 + SUMIFS(NhatKy_ViPham!J:J, NhatKy_ViPham!E:E, "10_Toan_B", NhatKy_ViPham!F:F, B25, NhatKy_ViPham!C:C, "T24") - SUMIFS(NhatKy_ViPham!K:K, NhatKy_ViPham!E:E, "10_Toan_B", NhatKy_ViPham!F:F, B25, NhatKy_ViPham!C:C, "T24")</f>
        <v>100</v>
      </c>
      <c r="AP25" s="7">
        <f>100 + SUMIFS(NhatKy_ViPham!J:J, NhatKy_ViPham!E:E, "10_Toan_B", NhatKy_ViPham!F:F, B25, NhatKy_ViPham!C:C, "T25") - SUMIFS(NhatKy_ViPham!K:K, NhatKy_ViPham!E:E, "10_Toan_B", NhatKy_ViPham!F:F, B25, NhatKy_ViPham!C:C, "T25")</f>
        <v>100</v>
      </c>
      <c r="AQ25" s="7">
        <f>100 + SUMIFS(NhatKy_ViPham!J:J, NhatKy_ViPham!E:E, "10_Toan_B", NhatKy_ViPham!F:F, B25, NhatKy_ViPham!C:C, "T26") - SUMIFS(NhatKy_ViPham!K:K, NhatKy_ViPham!E:E, "10_Toan_B", NhatKy_ViPham!F:F, B25, NhatKy_ViPham!C:C, "T26")</f>
        <v>100</v>
      </c>
      <c r="AR25" s="7">
        <f>100 + SUMIFS(NhatKy_ViPham!J:J, NhatKy_ViPham!E:E, "10_Toan_B", NhatKy_ViPham!F:F, B25, NhatKy_ViPham!C:C, "T27") - SUMIFS(NhatKy_ViPham!K:K, NhatKy_ViPham!E:E, "10_Toan_B", NhatKy_ViPham!F:F, B25, NhatKy_ViPham!C:C, "T27")</f>
        <v>100</v>
      </c>
      <c r="AS25" s="7">
        <f>100 + SUMIFS(NhatKy_ViPham!J:J, NhatKy_ViPham!E:E, "10_Toan_B", NhatKy_ViPham!F:F, B25, NhatKy_ViPham!C:C, "T28") - SUMIFS(NhatKy_ViPham!K:K, NhatKy_ViPham!E:E, "10_Toan_B", NhatKy_ViPham!F:F, B25, NhatKy_ViPham!C:C, "T28")</f>
        <v>100</v>
      </c>
      <c r="AT25" s="7">
        <f>100 + SUMIFS(NhatKy_ViPham!J:J, NhatKy_ViPham!E:E, "10_Toan_B", NhatKy_ViPham!F:F, B25, NhatKy_ViPham!C:C, "T29") - SUMIFS(NhatKy_ViPham!K:K, NhatKy_ViPham!E:E, "10_Toan_B", NhatKy_ViPham!F:F, B25, NhatKy_ViPham!C:C, "T29")</f>
        <v>100</v>
      </c>
      <c r="AU25" s="7">
        <f>100 + SUMIFS(NhatKy_ViPham!J:J, NhatKy_ViPham!E:E, "10_Toan_B", NhatKy_ViPham!F:F, B25, NhatKy_ViPham!C:C, "T30") - SUMIFS(NhatKy_ViPham!K:K, NhatKy_ViPham!E:E, "10_Toan_B", NhatKy_ViPham!F:F, B25, NhatKy_ViPham!C:C, "T30")</f>
        <v>100</v>
      </c>
      <c r="AV25" s="7">
        <f>100 + SUMIFS(NhatKy_ViPham!J:J, NhatKy_ViPham!E:E, "10_Toan_B", NhatKy_ViPham!F:F, B25, NhatKy_ViPham!C:C, "T31") - SUMIFS(NhatKy_ViPham!K:K, NhatKy_ViPham!E:E, "10_Toan_B", NhatKy_ViPham!F:F, B25, NhatKy_ViPham!C:C, "T31")</f>
        <v>100</v>
      </c>
      <c r="AW25" s="7">
        <f>100 + SUMIFS(NhatKy_ViPham!J:J, NhatKy_ViPham!E:E, "10_Toan_B", NhatKy_ViPham!F:F, B25, NhatKy_ViPham!C:C, "T32") - SUMIFS(NhatKy_ViPham!K:K, NhatKy_ViPham!E:E, "10_Toan_B", NhatKy_ViPham!F:F, B25, NhatKy_ViPham!C:C, "T32")</f>
        <v>100</v>
      </c>
      <c r="AX25" s="7">
        <f>100 + SUMIFS(NhatKy_ViPham!J:J, NhatKy_ViPham!E:E, "10_Toan_B", NhatKy_ViPham!F:F, B25, NhatKy_ViPham!C:C, "T33") - SUMIFS(NhatKy_ViPham!K:K, NhatKy_ViPham!E:E, "10_Toan_B", NhatKy_ViPham!F:F, B25, NhatKy_ViPham!C:C, "T33")</f>
        <v>100</v>
      </c>
      <c r="AY25" s="7">
        <f>100 + SUMIFS(NhatKy_ViPham!J:J, NhatKy_ViPham!E:E, "10_Toan_B", NhatKy_ViPham!F:F, B25, NhatKy_ViPham!C:C, "T34") - SUMIFS(NhatKy_ViPham!K:K, NhatKy_ViPham!E:E, "10_Toan_B", NhatKy_ViPham!F:F, B25, NhatKy_ViPham!C:C, "T34")</f>
        <v>100</v>
      </c>
      <c r="AZ25" s="7">
        <f>100 + SUMIFS(NhatKy_ViPham!J:J, NhatKy_ViPham!E:E, "10_Toan_B", NhatKy_ViPham!F:F, B25, NhatKy_ViPham!C:C, "T35") - SUMIFS(NhatKy_ViPham!K:K, NhatKy_ViPham!E:E, "10_Toan_B", NhatKy_ViPham!F:F, B25, NhatKy_ViPham!C:C, "T35")</f>
        <v>100</v>
      </c>
      <c r="BA25" s="12">
        <f t="shared" si="0"/>
        <v>100</v>
      </c>
      <c r="BB25" s="11" t="s">
        <v>430</v>
      </c>
      <c r="BC25" s="14" t="str">
        <f t="shared" si="1"/>
        <v>Tốt</v>
      </c>
      <c r="BD25" s="10" t="str">
        <f t="shared" si="2"/>
        <v>🟢 BÌNH THƯỜNG</v>
      </c>
    </row>
    <row r="26" spans="1:56" x14ac:dyDescent="0.25">
      <c r="A26" s="5">
        <v>18</v>
      </c>
      <c r="B26" s="15" t="s">
        <v>533</v>
      </c>
      <c r="C26" s="5" t="s">
        <v>451</v>
      </c>
      <c r="D26" s="5" t="s">
        <v>429</v>
      </c>
      <c r="E26" s="11" t="s">
        <v>430</v>
      </c>
      <c r="F26" s="6">
        <f>SUMIFS(NhatKy_ViPham!K:K, NhatKy_ViPham!E:E, "10_Toan_B", NhatKy_ViPham!F:F, B26, NhatKy_ViPham!H:H, "L01")</f>
        <v>0</v>
      </c>
      <c r="G26" s="6">
        <f>SUMIFS(NhatKy_ViPham!K:K, NhatKy_ViPham!E:E, "10_Toan_B", NhatKy_ViPham!F:F, B26, NhatKy_ViPham!H:H, "L02")</f>
        <v>0</v>
      </c>
      <c r="H26" s="6">
        <f>SUMIFS(NhatKy_ViPham!K:K, NhatKy_ViPham!E:E, "10_Toan_B", NhatKy_ViPham!F:F, B26, NhatKy_ViPham!H:H, "L03")</f>
        <v>0</v>
      </c>
      <c r="I26" s="6">
        <f>SUMIFS(NhatKy_ViPham!K:K, NhatKy_ViPham!E:E, "10_Toan_B", NhatKy_ViPham!F:F, B26, NhatKy_ViPham!H:H, "L04")</f>
        <v>0</v>
      </c>
      <c r="J26" s="6">
        <f>SUMIFS(NhatKy_ViPham!K:K, NhatKy_ViPham!E:E, "10_Toan_B", NhatKy_ViPham!F:F, B26, NhatKy_ViPham!H:H, "L05")</f>
        <v>0</v>
      </c>
      <c r="K26" s="6">
        <f>SUMIFS(NhatKy_ViPham!K:K, NhatKy_ViPham!E:E, "10_Toan_B", NhatKy_ViPham!F:F, B26, NhatKy_ViPham!H:H, "L06")</f>
        <v>0</v>
      </c>
      <c r="L26" s="6">
        <f>SUMIFS(NhatKy_ViPham!K:K, NhatKy_ViPham!E:E, "10_Toan_B", NhatKy_ViPham!F:F, B26, NhatKy_ViPham!H:H, "L07")</f>
        <v>0</v>
      </c>
      <c r="M26" s="6">
        <f>SUMIFS(NhatKy_ViPham!K:K, NhatKy_ViPham!E:E, "10_Toan_B", NhatKy_ViPham!F:F, B26, NhatKy_ViPham!H:H, "L08")</f>
        <v>0</v>
      </c>
      <c r="N26" s="6">
        <f>SUMIFS(NhatKy_ViPham!K:K, NhatKy_ViPham!E:E, "10_Toan_B", NhatKy_ViPham!F:F, B26, NhatKy_ViPham!H:H, "L09")</f>
        <v>0</v>
      </c>
      <c r="O26" s="6">
        <f>SUMIFS(NhatKy_ViPham!K:K, NhatKy_ViPham!E:E, "10_Toan_B", NhatKy_ViPham!F:F, B26, NhatKy_ViPham!H:H, "L10")</f>
        <v>0</v>
      </c>
      <c r="P26" s="12">
        <f>SUMIFS(NhatKy_ViPham!J:J, NhatKy_ViPham!E:E, "10_Toan_B", NhatKy_ViPham!F:F, B26)</f>
        <v>0</v>
      </c>
      <c r="Q26" s="13">
        <f>SUMIFS(NhatKy_ViPham!K:K, NhatKy_ViPham!E:E, "10_Toan_B", NhatKy_ViPham!F:F, B26)</f>
        <v>0</v>
      </c>
      <c r="R26" s="6">
        <f>100 + SUMIFS(NhatKy_ViPham!J:J, NhatKy_ViPham!E:E, "10_Toan_B", NhatKy_ViPham!F:F, B26, NhatKy_ViPham!C:C, "T1") - SUMIFS(NhatKy_ViPham!K:K, NhatKy_ViPham!E:E, "10_Toan_B", NhatKy_ViPham!F:F, B26, NhatKy_ViPham!C:C, "T1")</f>
        <v>100</v>
      </c>
      <c r="S26" s="6">
        <f>100 + SUMIFS(NhatKy_ViPham!J:J, NhatKy_ViPham!E:E, "10_Toan_B", NhatKy_ViPham!F:F, B26, NhatKy_ViPham!C:C, "T2") - SUMIFS(NhatKy_ViPham!K:K, NhatKy_ViPham!E:E, "10_Toan_B", NhatKy_ViPham!F:F, B26, NhatKy_ViPham!C:C, "T2")</f>
        <v>100</v>
      </c>
      <c r="T26" s="6">
        <f>100 + SUMIFS(NhatKy_ViPham!J:J, NhatKy_ViPham!E:E, "10_Toan_B", NhatKy_ViPham!F:F, B26, NhatKy_ViPham!C:C, "T3") - SUMIFS(NhatKy_ViPham!K:K, NhatKy_ViPham!E:E, "10_Toan_B", NhatKy_ViPham!F:F, B26, NhatKy_ViPham!C:C, "T3")</f>
        <v>100</v>
      </c>
      <c r="U26" s="6">
        <f>100 + SUMIFS(NhatKy_ViPham!J:J, NhatKy_ViPham!E:E, "10_Toan_B", NhatKy_ViPham!F:F, B26, NhatKy_ViPham!C:C, "T4") - SUMIFS(NhatKy_ViPham!K:K, NhatKy_ViPham!E:E, "10_Toan_B", NhatKy_ViPham!F:F, B26, NhatKy_ViPham!C:C, "T4")</f>
        <v>100</v>
      </c>
      <c r="V26" s="6">
        <f>100 + SUMIFS(NhatKy_ViPham!J:J, NhatKy_ViPham!E:E, "10_Toan_B", NhatKy_ViPham!F:F, B26, NhatKy_ViPham!C:C, "T5") - SUMIFS(NhatKy_ViPham!K:K, NhatKy_ViPham!E:E, "10_Toan_B", NhatKy_ViPham!F:F, B26, NhatKy_ViPham!C:C, "T5")</f>
        <v>100</v>
      </c>
      <c r="W26" s="6">
        <f>100 + SUMIFS(NhatKy_ViPham!J:J, NhatKy_ViPham!E:E, "10_Toan_B", NhatKy_ViPham!F:F, B26, NhatKy_ViPham!C:C, "T6") - SUMIFS(NhatKy_ViPham!K:K, NhatKy_ViPham!E:E, "10_Toan_B", NhatKy_ViPham!F:F, B26, NhatKy_ViPham!C:C, "T6")</f>
        <v>100</v>
      </c>
      <c r="X26" s="6">
        <f>100 + SUMIFS(NhatKy_ViPham!J:J, NhatKy_ViPham!E:E, "10_Toan_B", NhatKy_ViPham!F:F, B26, NhatKy_ViPham!C:C, "T7") - SUMIFS(NhatKy_ViPham!K:K, NhatKy_ViPham!E:E, "10_Toan_B", NhatKy_ViPham!F:F, B26, NhatKy_ViPham!C:C, "T7")</f>
        <v>100</v>
      </c>
      <c r="Y26" s="6">
        <f>100 + SUMIFS(NhatKy_ViPham!J:J, NhatKy_ViPham!E:E, "10_Toan_B", NhatKy_ViPham!F:F, B26, NhatKy_ViPham!C:C, "T8") - SUMIFS(NhatKy_ViPham!K:K, NhatKy_ViPham!E:E, "10_Toan_B", NhatKy_ViPham!F:F, B26, NhatKy_ViPham!C:C, "T8")</f>
        <v>100</v>
      </c>
      <c r="Z26" s="6">
        <f>100 + SUMIFS(NhatKy_ViPham!J:J, NhatKy_ViPham!E:E, "10_Toan_B", NhatKy_ViPham!F:F, B26, NhatKy_ViPham!C:C, "T9") - SUMIFS(NhatKy_ViPham!K:K, NhatKy_ViPham!E:E, "10_Toan_B", NhatKy_ViPham!F:F, B26, NhatKy_ViPham!C:C, "T9")</f>
        <v>100</v>
      </c>
      <c r="AA26" s="6">
        <f>100 + SUMIFS(NhatKy_ViPham!J:J, NhatKy_ViPham!E:E, "10_Toan_B", NhatKy_ViPham!F:F, B26, NhatKy_ViPham!C:C, "T10") - SUMIFS(NhatKy_ViPham!K:K, NhatKy_ViPham!E:E, "10_Toan_B", NhatKy_ViPham!F:F, B26, NhatKy_ViPham!C:C, "T10")</f>
        <v>100</v>
      </c>
      <c r="AB26" s="6">
        <f>100 + SUMIFS(NhatKy_ViPham!J:J, NhatKy_ViPham!E:E, "10_Toan_B", NhatKy_ViPham!F:F, B26, NhatKy_ViPham!C:C, "T11") - SUMIFS(NhatKy_ViPham!K:K, NhatKy_ViPham!E:E, "10_Toan_B", NhatKy_ViPham!F:F, B26, NhatKy_ViPham!C:C, "T11")</f>
        <v>100</v>
      </c>
      <c r="AC26" s="6">
        <f>100 + SUMIFS(NhatKy_ViPham!J:J, NhatKy_ViPham!E:E, "10_Toan_B", NhatKy_ViPham!F:F, B26, NhatKy_ViPham!C:C, "T12") - SUMIFS(NhatKy_ViPham!K:K, NhatKy_ViPham!E:E, "10_Toan_B", NhatKy_ViPham!F:F, B26, NhatKy_ViPham!C:C, "T12")</f>
        <v>100</v>
      </c>
      <c r="AD26" s="6">
        <f>100 + SUMIFS(NhatKy_ViPham!J:J, NhatKy_ViPham!E:E, "10_Toan_B", NhatKy_ViPham!F:F, B26, NhatKy_ViPham!C:C, "T13") - SUMIFS(NhatKy_ViPham!K:K, NhatKy_ViPham!E:E, "10_Toan_B", NhatKy_ViPham!F:F, B26, NhatKy_ViPham!C:C, "T13")</f>
        <v>100</v>
      </c>
      <c r="AE26" s="6">
        <f>100 + SUMIFS(NhatKy_ViPham!J:J, NhatKy_ViPham!E:E, "10_Toan_B", NhatKy_ViPham!F:F, B26, NhatKy_ViPham!C:C, "T14") - SUMIFS(NhatKy_ViPham!K:K, NhatKy_ViPham!E:E, "10_Toan_B", NhatKy_ViPham!F:F, B26, NhatKy_ViPham!C:C, "T14")</f>
        <v>100</v>
      </c>
      <c r="AF26" s="6">
        <f>100 + SUMIFS(NhatKy_ViPham!J:J, NhatKy_ViPham!E:E, "10_Toan_B", NhatKy_ViPham!F:F, B26, NhatKy_ViPham!C:C, "T15") - SUMIFS(NhatKy_ViPham!K:K, NhatKy_ViPham!E:E, "10_Toan_B", NhatKy_ViPham!F:F, B26, NhatKy_ViPham!C:C, "T15")</f>
        <v>100</v>
      </c>
      <c r="AG26" s="6">
        <f>100 + SUMIFS(NhatKy_ViPham!J:J, NhatKy_ViPham!E:E, "10_Toan_B", NhatKy_ViPham!F:F, B26, NhatKy_ViPham!C:C, "T16") - SUMIFS(NhatKy_ViPham!K:K, NhatKy_ViPham!E:E, "10_Toan_B", NhatKy_ViPham!F:F, B26, NhatKy_ViPham!C:C, "T16")</f>
        <v>100</v>
      </c>
      <c r="AH26" s="6">
        <f>100 + SUMIFS(NhatKy_ViPham!J:J, NhatKy_ViPham!E:E, "10_Toan_B", NhatKy_ViPham!F:F, B26, NhatKy_ViPham!C:C, "T17") - SUMIFS(NhatKy_ViPham!K:K, NhatKy_ViPham!E:E, "10_Toan_B", NhatKy_ViPham!F:F, B26, NhatKy_ViPham!C:C, "T17")</f>
        <v>100</v>
      </c>
      <c r="AI26" s="6">
        <f>100 + SUMIFS(NhatKy_ViPham!J:J, NhatKy_ViPham!E:E, "10_Toan_B", NhatKy_ViPham!F:F, B26, NhatKy_ViPham!C:C, "T18") - SUMIFS(NhatKy_ViPham!K:K, NhatKy_ViPham!E:E, "10_Toan_B", NhatKy_ViPham!F:F, B26, NhatKy_ViPham!C:C, "T18")</f>
        <v>100</v>
      </c>
      <c r="AJ26" s="6">
        <f>100 + SUMIFS(NhatKy_ViPham!J:J, NhatKy_ViPham!E:E, "10_Toan_B", NhatKy_ViPham!F:F, B26, NhatKy_ViPham!C:C, "T19") - SUMIFS(NhatKy_ViPham!K:K, NhatKy_ViPham!E:E, "10_Toan_B", NhatKy_ViPham!F:F, B26, NhatKy_ViPham!C:C, "T19")</f>
        <v>100</v>
      </c>
      <c r="AK26" s="6">
        <f>100 + SUMIFS(NhatKy_ViPham!J:J, NhatKy_ViPham!E:E, "10_Toan_B", NhatKy_ViPham!F:F, B26, NhatKy_ViPham!C:C, "T20") - SUMIFS(NhatKy_ViPham!K:K, NhatKy_ViPham!E:E, "10_Toan_B", NhatKy_ViPham!F:F, B26, NhatKy_ViPham!C:C, "T20")</f>
        <v>100</v>
      </c>
      <c r="AL26" s="6">
        <f>100 + SUMIFS(NhatKy_ViPham!J:J, NhatKy_ViPham!E:E, "10_Toan_B", NhatKy_ViPham!F:F, B26, NhatKy_ViPham!C:C, "T21") - SUMIFS(NhatKy_ViPham!K:K, NhatKy_ViPham!E:E, "10_Toan_B", NhatKy_ViPham!F:F, B26, NhatKy_ViPham!C:C, "T21")</f>
        <v>100</v>
      </c>
      <c r="AM26" s="6">
        <f>100 + SUMIFS(NhatKy_ViPham!J:J, NhatKy_ViPham!E:E, "10_Toan_B", NhatKy_ViPham!F:F, B26, NhatKy_ViPham!C:C, "T22") - SUMIFS(NhatKy_ViPham!K:K, NhatKy_ViPham!E:E, "10_Toan_B", NhatKy_ViPham!F:F, B26, NhatKy_ViPham!C:C, "T22")</f>
        <v>100</v>
      </c>
      <c r="AN26" s="6">
        <f>100 + SUMIFS(NhatKy_ViPham!J:J, NhatKy_ViPham!E:E, "10_Toan_B", NhatKy_ViPham!F:F, B26, NhatKy_ViPham!C:C, "T23") - SUMIFS(NhatKy_ViPham!K:K, NhatKy_ViPham!E:E, "10_Toan_B", NhatKy_ViPham!F:F, B26, NhatKy_ViPham!C:C, "T23")</f>
        <v>100</v>
      </c>
      <c r="AO26" s="6">
        <f>100 + SUMIFS(NhatKy_ViPham!J:J, NhatKy_ViPham!E:E, "10_Toan_B", NhatKy_ViPham!F:F, B26, NhatKy_ViPham!C:C, "T24") - SUMIFS(NhatKy_ViPham!K:K, NhatKy_ViPham!E:E, "10_Toan_B", NhatKy_ViPham!F:F, B26, NhatKy_ViPham!C:C, "T24")</f>
        <v>100</v>
      </c>
      <c r="AP26" s="6">
        <f>100 + SUMIFS(NhatKy_ViPham!J:J, NhatKy_ViPham!E:E, "10_Toan_B", NhatKy_ViPham!F:F, B26, NhatKy_ViPham!C:C, "T25") - SUMIFS(NhatKy_ViPham!K:K, NhatKy_ViPham!E:E, "10_Toan_B", NhatKy_ViPham!F:F, B26, NhatKy_ViPham!C:C, "T25")</f>
        <v>100</v>
      </c>
      <c r="AQ26" s="6">
        <f>100 + SUMIFS(NhatKy_ViPham!J:J, NhatKy_ViPham!E:E, "10_Toan_B", NhatKy_ViPham!F:F, B26, NhatKy_ViPham!C:C, "T26") - SUMIFS(NhatKy_ViPham!K:K, NhatKy_ViPham!E:E, "10_Toan_B", NhatKy_ViPham!F:F, B26, NhatKy_ViPham!C:C, "T26")</f>
        <v>100</v>
      </c>
      <c r="AR26" s="6">
        <f>100 + SUMIFS(NhatKy_ViPham!J:J, NhatKy_ViPham!E:E, "10_Toan_B", NhatKy_ViPham!F:F, B26, NhatKy_ViPham!C:C, "T27") - SUMIFS(NhatKy_ViPham!K:K, NhatKy_ViPham!E:E, "10_Toan_B", NhatKy_ViPham!F:F, B26, NhatKy_ViPham!C:C, "T27")</f>
        <v>100</v>
      </c>
      <c r="AS26" s="6">
        <f>100 + SUMIFS(NhatKy_ViPham!J:J, NhatKy_ViPham!E:E, "10_Toan_B", NhatKy_ViPham!F:F, B26, NhatKy_ViPham!C:C, "T28") - SUMIFS(NhatKy_ViPham!K:K, NhatKy_ViPham!E:E, "10_Toan_B", NhatKy_ViPham!F:F, B26, NhatKy_ViPham!C:C, "T28")</f>
        <v>100</v>
      </c>
      <c r="AT26" s="6">
        <f>100 + SUMIFS(NhatKy_ViPham!J:J, NhatKy_ViPham!E:E, "10_Toan_B", NhatKy_ViPham!F:F, B26, NhatKy_ViPham!C:C, "T29") - SUMIFS(NhatKy_ViPham!K:K, NhatKy_ViPham!E:E, "10_Toan_B", NhatKy_ViPham!F:F, B26, NhatKy_ViPham!C:C, "T29")</f>
        <v>100</v>
      </c>
      <c r="AU26" s="6">
        <f>100 + SUMIFS(NhatKy_ViPham!J:J, NhatKy_ViPham!E:E, "10_Toan_B", NhatKy_ViPham!F:F, B26, NhatKy_ViPham!C:C, "T30") - SUMIFS(NhatKy_ViPham!K:K, NhatKy_ViPham!E:E, "10_Toan_B", NhatKy_ViPham!F:F, B26, NhatKy_ViPham!C:C, "T30")</f>
        <v>100</v>
      </c>
      <c r="AV26" s="6">
        <f>100 + SUMIFS(NhatKy_ViPham!J:J, NhatKy_ViPham!E:E, "10_Toan_B", NhatKy_ViPham!F:F, B26, NhatKy_ViPham!C:C, "T31") - SUMIFS(NhatKy_ViPham!K:K, NhatKy_ViPham!E:E, "10_Toan_B", NhatKy_ViPham!F:F, B26, NhatKy_ViPham!C:C, "T31")</f>
        <v>100</v>
      </c>
      <c r="AW26" s="6">
        <f>100 + SUMIFS(NhatKy_ViPham!J:J, NhatKy_ViPham!E:E, "10_Toan_B", NhatKy_ViPham!F:F, B26, NhatKy_ViPham!C:C, "T32") - SUMIFS(NhatKy_ViPham!K:K, NhatKy_ViPham!E:E, "10_Toan_B", NhatKy_ViPham!F:F, B26, NhatKy_ViPham!C:C, "T32")</f>
        <v>100</v>
      </c>
      <c r="AX26" s="6">
        <f>100 + SUMIFS(NhatKy_ViPham!J:J, NhatKy_ViPham!E:E, "10_Toan_B", NhatKy_ViPham!F:F, B26, NhatKy_ViPham!C:C, "T33") - SUMIFS(NhatKy_ViPham!K:K, NhatKy_ViPham!E:E, "10_Toan_B", NhatKy_ViPham!F:F, B26, NhatKy_ViPham!C:C, "T33")</f>
        <v>100</v>
      </c>
      <c r="AY26" s="6">
        <f>100 + SUMIFS(NhatKy_ViPham!J:J, NhatKy_ViPham!E:E, "10_Toan_B", NhatKy_ViPham!F:F, B26, NhatKy_ViPham!C:C, "T34") - SUMIFS(NhatKy_ViPham!K:K, NhatKy_ViPham!E:E, "10_Toan_B", NhatKy_ViPham!F:F, B26, NhatKy_ViPham!C:C, "T34")</f>
        <v>100</v>
      </c>
      <c r="AZ26" s="6">
        <f>100 + SUMIFS(NhatKy_ViPham!J:J, NhatKy_ViPham!E:E, "10_Toan_B", NhatKy_ViPham!F:F, B26, NhatKy_ViPham!C:C, "T35") - SUMIFS(NhatKy_ViPham!K:K, NhatKy_ViPham!E:E, "10_Toan_B", NhatKy_ViPham!F:F, B26, NhatKy_ViPham!C:C, "T35")</f>
        <v>100</v>
      </c>
      <c r="BA26" s="12">
        <f t="shared" si="0"/>
        <v>100</v>
      </c>
      <c r="BB26" s="11" t="s">
        <v>430</v>
      </c>
      <c r="BC26" s="16" t="str">
        <f t="shared" si="1"/>
        <v>Tốt</v>
      </c>
      <c r="BD26" s="15" t="str">
        <f t="shared" si="2"/>
        <v>🟢 BÌNH THƯỜNG</v>
      </c>
    </row>
    <row r="27" spans="1:56" x14ac:dyDescent="0.25">
      <c r="A27" s="4">
        <v>19</v>
      </c>
      <c r="B27" s="10" t="s">
        <v>534</v>
      </c>
      <c r="C27" s="4" t="s">
        <v>535</v>
      </c>
      <c r="D27" s="4" t="s">
        <v>435</v>
      </c>
      <c r="E27" s="11" t="s">
        <v>430</v>
      </c>
      <c r="F27" s="7">
        <f>SUMIFS(NhatKy_ViPham!K:K, NhatKy_ViPham!E:E, "10_Toan_B", NhatKy_ViPham!F:F, B27, NhatKy_ViPham!H:H, "L01")</f>
        <v>0</v>
      </c>
      <c r="G27" s="7">
        <f>SUMIFS(NhatKy_ViPham!K:K, NhatKy_ViPham!E:E, "10_Toan_B", NhatKy_ViPham!F:F, B27, NhatKy_ViPham!H:H, "L02")</f>
        <v>0</v>
      </c>
      <c r="H27" s="7">
        <f>SUMIFS(NhatKy_ViPham!K:K, NhatKy_ViPham!E:E, "10_Toan_B", NhatKy_ViPham!F:F, B27, NhatKy_ViPham!H:H, "L03")</f>
        <v>0</v>
      </c>
      <c r="I27" s="7">
        <f>SUMIFS(NhatKy_ViPham!K:K, NhatKy_ViPham!E:E, "10_Toan_B", NhatKy_ViPham!F:F, B27, NhatKy_ViPham!H:H, "L04")</f>
        <v>0</v>
      </c>
      <c r="J27" s="7">
        <f>SUMIFS(NhatKy_ViPham!K:K, NhatKy_ViPham!E:E, "10_Toan_B", NhatKy_ViPham!F:F, B27, NhatKy_ViPham!H:H, "L05")</f>
        <v>0</v>
      </c>
      <c r="K27" s="7">
        <f>SUMIFS(NhatKy_ViPham!K:K, NhatKy_ViPham!E:E, "10_Toan_B", NhatKy_ViPham!F:F, B27, NhatKy_ViPham!H:H, "L06")</f>
        <v>0</v>
      </c>
      <c r="L27" s="7">
        <f>SUMIFS(NhatKy_ViPham!K:K, NhatKy_ViPham!E:E, "10_Toan_B", NhatKy_ViPham!F:F, B27, NhatKy_ViPham!H:H, "L07")</f>
        <v>0</v>
      </c>
      <c r="M27" s="7">
        <f>SUMIFS(NhatKy_ViPham!K:K, NhatKy_ViPham!E:E, "10_Toan_B", NhatKy_ViPham!F:F, B27, NhatKy_ViPham!H:H, "L08")</f>
        <v>0</v>
      </c>
      <c r="N27" s="7">
        <f>SUMIFS(NhatKy_ViPham!K:K, NhatKy_ViPham!E:E, "10_Toan_B", NhatKy_ViPham!F:F, B27, NhatKy_ViPham!H:H, "L09")</f>
        <v>0</v>
      </c>
      <c r="O27" s="7">
        <f>SUMIFS(NhatKy_ViPham!K:K, NhatKy_ViPham!E:E, "10_Toan_B", NhatKy_ViPham!F:F, B27, NhatKy_ViPham!H:H, "L10")</f>
        <v>0</v>
      </c>
      <c r="P27" s="12">
        <f>SUMIFS(NhatKy_ViPham!J:J, NhatKy_ViPham!E:E, "10_Toan_B", NhatKy_ViPham!F:F, B27)</f>
        <v>0</v>
      </c>
      <c r="Q27" s="13">
        <f>SUMIFS(NhatKy_ViPham!K:K, NhatKy_ViPham!E:E, "10_Toan_B", NhatKy_ViPham!F:F, B27)</f>
        <v>0</v>
      </c>
      <c r="R27" s="7">
        <f>100 + SUMIFS(NhatKy_ViPham!J:J, NhatKy_ViPham!E:E, "10_Toan_B", NhatKy_ViPham!F:F, B27, NhatKy_ViPham!C:C, "T1") - SUMIFS(NhatKy_ViPham!K:K, NhatKy_ViPham!E:E, "10_Toan_B", NhatKy_ViPham!F:F, B27, NhatKy_ViPham!C:C, "T1")</f>
        <v>100</v>
      </c>
      <c r="S27" s="7">
        <f>100 + SUMIFS(NhatKy_ViPham!J:J, NhatKy_ViPham!E:E, "10_Toan_B", NhatKy_ViPham!F:F, B27, NhatKy_ViPham!C:C, "T2") - SUMIFS(NhatKy_ViPham!K:K, NhatKy_ViPham!E:E, "10_Toan_B", NhatKy_ViPham!F:F, B27, NhatKy_ViPham!C:C, "T2")</f>
        <v>100</v>
      </c>
      <c r="T27" s="7">
        <f>100 + SUMIFS(NhatKy_ViPham!J:J, NhatKy_ViPham!E:E, "10_Toan_B", NhatKy_ViPham!F:F, B27, NhatKy_ViPham!C:C, "T3") - SUMIFS(NhatKy_ViPham!K:K, NhatKy_ViPham!E:E, "10_Toan_B", NhatKy_ViPham!F:F, B27, NhatKy_ViPham!C:C, "T3")</f>
        <v>100</v>
      </c>
      <c r="U27" s="7">
        <f>100 + SUMIFS(NhatKy_ViPham!J:J, NhatKy_ViPham!E:E, "10_Toan_B", NhatKy_ViPham!F:F, B27, NhatKy_ViPham!C:C, "T4") - SUMIFS(NhatKy_ViPham!K:K, NhatKy_ViPham!E:E, "10_Toan_B", NhatKy_ViPham!F:F, B27, NhatKy_ViPham!C:C, "T4")</f>
        <v>100</v>
      </c>
      <c r="V27" s="7">
        <f>100 + SUMIFS(NhatKy_ViPham!J:J, NhatKy_ViPham!E:E, "10_Toan_B", NhatKy_ViPham!F:F, B27, NhatKy_ViPham!C:C, "T5") - SUMIFS(NhatKy_ViPham!K:K, NhatKy_ViPham!E:E, "10_Toan_B", NhatKy_ViPham!F:F, B27, NhatKy_ViPham!C:C, "T5")</f>
        <v>100</v>
      </c>
      <c r="W27" s="7">
        <f>100 + SUMIFS(NhatKy_ViPham!J:J, NhatKy_ViPham!E:E, "10_Toan_B", NhatKy_ViPham!F:F, B27, NhatKy_ViPham!C:C, "T6") - SUMIFS(NhatKy_ViPham!K:K, NhatKy_ViPham!E:E, "10_Toan_B", NhatKy_ViPham!F:F, B27, NhatKy_ViPham!C:C, "T6")</f>
        <v>100</v>
      </c>
      <c r="X27" s="7">
        <f>100 + SUMIFS(NhatKy_ViPham!J:J, NhatKy_ViPham!E:E, "10_Toan_B", NhatKy_ViPham!F:F, B27, NhatKy_ViPham!C:C, "T7") - SUMIFS(NhatKy_ViPham!K:K, NhatKy_ViPham!E:E, "10_Toan_B", NhatKy_ViPham!F:F, B27, NhatKy_ViPham!C:C, "T7")</f>
        <v>100</v>
      </c>
      <c r="Y27" s="7">
        <f>100 + SUMIFS(NhatKy_ViPham!J:J, NhatKy_ViPham!E:E, "10_Toan_B", NhatKy_ViPham!F:F, B27, NhatKy_ViPham!C:C, "T8") - SUMIFS(NhatKy_ViPham!K:K, NhatKy_ViPham!E:E, "10_Toan_B", NhatKy_ViPham!F:F, B27, NhatKy_ViPham!C:C, "T8")</f>
        <v>100</v>
      </c>
      <c r="Z27" s="7">
        <f>100 + SUMIFS(NhatKy_ViPham!J:J, NhatKy_ViPham!E:E, "10_Toan_B", NhatKy_ViPham!F:F, B27, NhatKy_ViPham!C:C, "T9") - SUMIFS(NhatKy_ViPham!K:K, NhatKy_ViPham!E:E, "10_Toan_B", NhatKy_ViPham!F:F, B27, NhatKy_ViPham!C:C, "T9")</f>
        <v>100</v>
      </c>
      <c r="AA27" s="7">
        <f>100 + SUMIFS(NhatKy_ViPham!J:J, NhatKy_ViPham!E:E, "10_Toan_B", NhatKy_ViPham!F:F, B27, NhatKy_ViPham!C:C, "T10") - SUMIFS(NhatKy_ViPham!K:K, NhatKy_ViPham!E:E, "10_Toan_B", NhatKy_ViPham!F:F, B27, NhatKy_ViPham!C:C, "T10")</f>
        <v>100</v>
      </c>
      <c r="AB27" s="7">
        <f>100 + SUMIFS(NhatKy_ViPham!J:J, NhatKy_ViPham!E:E, "10_Toan_B", NhatKy_ViPham!F:F, B27, NhatKy_ViPham!C:C, "T11") - SUMIFS(NhatKy_ViPham!K:K, NhatKy_ViPham!E:E, "10_Toan_B", NhatKy_ViPham!F:F, B27, NhatKy_ViPham!C:C, "T11")</f>
        <v>100</v>
      </c>
      <c r="AC27" s="7">
        <f>100 + SUMIFS(NhatKy_ViPham!J:J, NhatKy_ViPham!E:E, "10_Toan_B", NhatKy_ViPham!F:F, B27, NhatKy_ViPham!C:C, "T12") - SUMIFS(NhatKy_ViPham!K:K, NhatKy_ViPham!E:E, "10_Toan_B", NhatKy_ViPham!F:F, B27, NhatKy_ViPham!C:C, "T12")</f>
        <v>100</v>
      </c>
      <c r="AD27" s="7">
        <f>100 + SUMIFS(NhatKy_ViPham!J:J, NhatKy_ViPham!E:E, "10_Toan_B", NhatKy_ViPham!F:F, B27, NhatKy_ViPham!C:C, "T13") - SUMIFS(NhatKy_ViPham!K:K, NhatKy_ViPham!E:E, "10_Toan_B", NhatKy_ViPham!F:F, B27, NhatKy_ViPham!C:C, "T13")</f>
        <v>100</v>
      </c>
      <c r="AE27" s="7">
        <f>100 + SUMIFS(NhatKy_ViPham!J:J, NhatKy_ViPham!E:E, "10_Toan_B", NhatKy_ViPham!F:F, B27, NhatKy_ViPham!C:C, "T14") - SUMIFS(NhatKy_ViPham!K:K, NhatKy_ViPham!E:E, "10_Toan_B", NhatKy_ViPham!F:F, B27, NhatKy_ViPham!C:C, "T14")</f>
        <v>100</v>
      </c>
      <c r="AF27" s="7">
        <f>100 + SUMIFS(NhatKy_ViPham!J:J, NhatKy_ViPham!E:E, "10_Toan_B", NhatKy_ViPham!F:F, B27, NhatKy_ViPham!C:C, "T15") - SUMIFS(NhatKy_ViPham!K:K, NhatKy_ViPham!E:E, "10_Toan_B", NhatKy_ViPham!F:F, B27, NhatKy_ViPham!C:C, "T15")</f>
        <v>100</v>
      </c>
      <c r="AG27" s="7">
        <f>100 + SUMIFS(NhatKy_ViPham!J:J, NhatKy_ViPham!E:E, "10_Toan_B", NhatKy_ViPham!F:F, B27, NhatKy_ViPham!C:C, "T16") - SUMIFS(NhatKy_ViPham!K:K, NhatKy_ViPham!E:E, "10_Toan_B", NhatKy_ViPham!F:F, B27, NhatKy_ViPham!C:C, "T16")</f>
        <v>100</v>
      </c>
      <c r="AH27" s="7">
        <f>100 + SUMIFS(NhatKy_ViPham!J:J, NhatKy_ViPham!E:E, "10_Toan_B", NhatKy_ViPham!F:F, B27, NhatKy_ViPham!C:C, "T17") - SUMIFS(NhatKy_ViPham!K:K, NhatKy_ViPham!E:E, "10_Toan_B", NhatKy_ViPham!F:F, B27, NhatKy_ViPham!C:C, "T17")</f>
        <v>100</v>
      </c>
      <c r="AI27" s="7">
        <f>100 + SUMIFS(NhatKy_ViPham!J:J, NhatKy_ViPham!E:E, "10_Toan_B", NhatKy_ViPham!F:F, B27, NhatKy_ViPham!C:C, "T18") - SUMIFS(NhatKy_ViPham!K:K, NhatKy_ViPham!E:E, "10_Toan_B", NhatKy_ViPham!F:F, B27, NhatKy_ViPham!C:C, "T18")</f>
        <v>100</v>
      </c>
      <c r="AJ27" s="7">
        <f>100 + SUMIFS(NhatKy_ViPham!J:J, NhatKy_ViPham!E:E, "10_Toan_B", NhatKy_ViPham!F:F, B27, NhatKy_ViPham!C:C, "T19") - SUMIFS(NhatKy_ViPham!K:K, NhatKy_ViPham!E:E, "10_Toan_B", NhatKy_ViPham!F:F, B27, NhatKy_ViPham!C:C, "T19")</f>
        <v>100</v>
      </c>
      <c r="AK27" s="7">
        <f>100 + SUMIFS(NhatKy_ViPham!J:J, NhatKy_ViPham!E:E, "10_Toan_B", NhatKy_ViPham!F:F, B27, NhatKy_ViPham!C:C, "T20") - SUMIFS(NhatKy_ViPham!K:K, NhatKy_ViPham!E:E, "10_Toan_B", NhatKy_ViPham!F:F, B27, NhatKy_ViPham!C:C, "T20")</f>
        <v>100</v>
      </c>
      <c r="AL27" s="7">
        <f>100 + SUMIFS(NhatKy_ViPham!J:J, NhatKy_ViPham!E:E, "10_Toan_B", NhatKy_ViPham!F:F, B27, NhatKy_ViPham!C:C, "T21") - SUMIFS(NhatKy_ViPham!K:K, NhatKy_ViPham!E:E, "10_Toan_B", NhatKy_ViPham!F:F, B27, NhatKy_ViPham!C:C, "T21")</f>
        <v>100</v>
      </c>
      <c r="AM27" s="7">
        <f>100 + SUMIFS(NhatKy_ViPham!J:J, NhatKy_ViPham!E:E, "10_Toan_B", NhatKy_ViPham!F:F, B27, NhatKy_ViPham!C:C, "T22") - SUMIFS(NhatKy_ViPham!K:K, NhatKy_ViPham!E:E, "10_Toan_B", NhatKy_ViPham!F:F, B27, NhatKy_ViPham!C:C, "T22")</f>
        <v>100</v>
      </c>
      <c r="AN27" s="7">
        <f>100 + SUMIFS(NhatKy_ViPham!J:J, NhatKy_ViPham!E:E, "10_Toan_B", NhatKy_ViPham!F:F, B27, NhatKy_ViPham!C:C, "T23") - SUMIFS(NhatKy_ViPham!K:K, NhatKy_ViPham!E:E, "10_Toan_B", NhatKy_ViPham!F:F, B27, NhatKy_ViPham!C:C, "T23")</f>
        <v>100</v>
      </c>
      <c r="AO27" s="7">
        <f>100 + SUMIFS(NhatKy_ViPham!J:J, NhatKy_ViPham!E:E, "10_Toan_B", NhatKy_ViPham!F:F, B27, NhatKy_ViPham!C:C, "T24") - SUMIFS(NhatKy_ViPham!K:K, NhatKy_ViPham!E:E, "10_Toan_B", NhatKy_ViPham!F:F, B27, NhatKy_ViPham!C:C, "T24")</f>
        <v>100</v>
      </c>
      <c r="AP27" s="7">
        <f>100 + SUMIFS(NhatKy_ViPham!J:J, NhatKy_ViPham!E:E, "10_Toan_B", NhatKy_ViPham!F:F, B27, NhatKy_ViPham!C:C, "T25") - SUMIFS(NhatKy_ViPham!K:K, NhatKy_ViPham!E:E, "10_Toan_B", NhatKy_ViPham!F:F, B27, NhatKy_ViPham!C:C, "T25")</f>
        <v>100</v>
      </c>
      <c r="AQ27" s="7">
        <f>100 + SUMIFS(NhatKy_ViPham!J:J, NhatKy_ViPham!E:E, "10_Toan_B", NhatKy_ViPham!F:F, B27, NhatKy_ViPham!C:C, "T26") - SUMIFS(NhatKy_ViPham!K:K, NhatKy_ViPham!E:E, "10_Toan_B", NhatKy_ViPham!F:F, B27, NhatKy_ViPham!C:C, "T26")</f>
        <v>100</v>
      </c>
      <c r="AR27" s="7">
        <f>100 + SUMIFS(NhatKy_ViPham!J:J, NhatKy_ViPham!E:E, "10_Toan_B", NhatKy_ViPham!F:F, B27, NhatKy_ViPham!C:C, "T27") - SUMIFS(NhatKy_ViPham!K:K, NhatKy_ViPham!E:E, "10_Toan_B", NhatKy_ViPham!F:F, B27, NhatKy_ViPham!C:C, "T27")</f>
        <v>100</v>
      </c>
      <c r="AS27" s="7">
        <f>100 + SUMIFS(NhatKy_ViPham!J:J, NhatKy_ViPham!E:E, "10_Toan_B", NhatKy_ViPham!F:F, B27, NhatKy_ViPham!C:C, "T28") - SUMIFS(NhatKy_ViPham!K:K, NhatKy_ViPham!E:E, "10_Toan_B", NhatKy_ViPham!F:F, B27, NhatKy_ViPham!C:C, "T28")</f>
        <v>100</v>
      </c>
      <c r="AT27" s="7">
        <f>100 + SUMIFS(NhatKy_ViPham!J:J, NhatKy_ViPham!E:E, "10_Toan_B", NhatKy_ViPham!F:F, B27, NhatKy_ViPham!C:C, "T29") - SUMIFS(NhatKy_ViPham!K:K, NhatKy_ViPham!E:E, "10_Toan_B", NhatKy_ViPham!F:F, B27, NhatKy_ViPham!C:C, "T29")</f>
        <v>100</v>
      </c>
      <c r="AU27" s="7">
        <f>100 + SUMIFS(NhatKy_ViPham!J:J, NhatKy_ViPham!E:E, "10_Toan_B", NhatKy_ViPham!F:F, B27, NhatKy_ViPham!C:C, "T30") - SUMIFS(NhatKy_ViPham!K:K, NhatKy_ViPham!E:E, "10_Toan_B", NhatKy_ViPham!F:F, B27, NhatKy_ViPham!C:C, "T30")</f>
        <v>100</v>
      </c>
      <c r="AV27" s="7">
        <f>100 + SUMIFS(NhatKy_ViPham!J:J, NhatKy_ViPham!E:E, "10_Toan_B", NhatKy_ViPham!F:F, B27, NhatKy_ViPham!C:C, "T31") - SUMIFS(NhatKy_ViPham!K:K, NhatKy_ViPham!E:E, "10_Toan_B", NhatKy_ViPham!F:F, B27, NhatKy_ViPham!C:C, "T31")</f>
        <v>100</v>
      </c>
      <c r="AW27" s="7">
        <f>100 + SUMIFS(NhatKy_ViPham!J:J, NhatKy_ViPham!E:E, "10_Toan_B", NhatKy_ViPham!F:F, B27, NhatKy_ViPham!C:C, "T32") - SUMIFS(NhatKy_ViPham!K:K, NhatKy_ViPham!E:E, "10_Toan_B", NhatKy_ViPham!F:F, B27, NhatKy_ViPham!C:C, "T32")</f>
        <v>100</v>
      </c>
      <c r="AX27" s="7">
        <f>100 + SUMIFS(NhatKy_ViPham!J:J, NhatKy_ViPham!E:E, "10_Toan_B", NhatKy_ViPham!F:F, B27, NhatKy_ViPham!C:C, "T33") - SUMIFS(NhatKy_ViPham!K:K, NhatKy_ViPham!E:E, "10_Toan_B", NhatKy_ViPham!F:F, B27, NhatKy_ViPham!C:C, "T33")</f>
        <v>100</v>
      </c>
      <c r="AY27" s="7">
        <f>100 + SUMIFS(NhatKy_ViPham!J:J, NhatKy_ViPham!E:E, "10_Toan_B", NhatKy_ViPham!F:F, B27, NhatKy_ViPham!C:C, "T34") - SUMIFS(NhatKy_ViPham!K:K, NhatKy_ViPham!E:E, "10_Toan_B", NhatKy_ViPham!F:F, B27, NhatKy_ViPham!C:C, "T34")</f>
        <v>100</v>
      </c>
      <c r="AZ27" s="7">
        <f>100 + SUMIFS(NhatKy_ViPham!J:J, NhatKy_ViPham!E:E, "10_Toan_B", NhatKy_ViPham!F:F, B27, NhatKy_ViPham!C:C, "T35") - SUMIFS(NhatKy_ViPham!K:K, NhatKy_ViPham!E:E, "10_Toan_B", NhatKy_ViPham!F:F, B27, NhatKy_ViPham!C:C, "T35")</f>
        <v>100</v>
      </c>
      <c r="BA27" s="12">
        <f t="shared" si="0"/>
        <v>100</v>
      </c>
      <c r="BB27" s="11" t="s">
        <v>430</v>
      </c>
      <c r="BC27" s="14" t="str">
        <f t="shared" si="1"/>
        <v>Tốt</v>
      </c>
      <c r="BD27" s="10" t="str">
        <f t="shared" si="2"/>
        <v>🟢 BÌNH THƯỜNG</v>
      </c>
    </row>
    <row r="28" spans="1:56" x14ac:dyDescent="0.25">
      <c r="A28" s="5">
        <v>20</v>
      </c>
      <c r="B28" s="15" t="s">
        <v>536</v>
      </c>
      <c r="C28" s="5" t="s">
        <v>514</v>
      </c>
      <c r="D28" s="5" t="s">
        <v>435</v>
      </c>
      <c r="E28" s="11" t="s">
        <v>430</v>
      </c>
      <c r="F28" s="6">
        <f>SUMIFS(NhatKy_ViPham!K:K, NhatKy_ViPham!E:E, "10_Toan_B", NhatKy_ViPham!F:F, B28, NhatKy_ViPham!H:H, "L01")</f>
        <v>0</v>
      </c>
      <c r="G28" s="6">
        <f>SUMIFS(NhatKy_ViPham!K:K, NhatKy_ViPham!E:E, "10_Toan_B", NhatKy_ViPham!F:F, B28, NhatKy_ViPham!H:H, "L02")</f>
        <v>0</v>
      </c>
      <c r="H28" s="6">
        <f>SUMIFS(NhatKy_ViPham!K:K, NhatKy_ViPham!E:E, "10_Toan_B", NhatKy_ViPham!F:F, B28, NhatKy_ViPham!H:H, "L03")</f>
        <v>0</v>
      </c>
      <c r="I28" s="6">
        <f>SUMIFS(NhatKy_ViPham!K:K, NhatKy_ViPham!E:E, "10_Toan_B", NhatKy_ViPham!F:F, B28, NhatKy_ViPham!H:H, "L04")</f>
        <v>0</v>
      </c>
      <c r="J28" s="6">
        <f>SUMIFS(NhatKy_ViPham!K:K, NhatKy_ViPham!E:E, "10_Toan_B", NhatKy_ViPham!F:F, B28, NhatKy_ViPham!H:H, "L05")</f>
        <v>0</v>
      </c>
      <c r="K28" s="6">
        <f>SUMIFS(NhatKy_ViPham!K:K, NhatKy_ViPham!E:E, "10_Toan_B", NhatKy_ViPham!F:F, B28, NhatKy_ViPham!H:H, "L06")</f>
        <v>0</v>
      </c>
      <c r="L28" s="6">
        <f>SUMIFS(NhatKy_ViPham!K:K, NhatKy_ViPham!E:E, "10_Toan_B", NhatKy_ViPham!F:F, B28, NhatKy_ViPham!H:H, "L07")</f>
        <v>0</v>
      </c>
      <c r="M28" s="6">
        <f>SUMIFS(NhatKy_ViPham!K:K, NhatKy_ViPham!E:E, "10_Toan_B", NhatKy_ViPham!F:F, B28, NhatKy_ViPham!H:H, "L08")</f>
        <v>0</v>
      </c>
      <c r="N28" s="6">
        <f>SUMIFS(NhatKy_ViPham!K:K, NhatKy_ViPham!E:E, "10_Toan_B", NhatKy_ViPham!F:F, B28, NhatKy_ViPham!H:H, "L09")</f>
        <v>0</v>
      </c>
      <c r="O28" s="6">
        <f>SUMIFS(NhatKy_ViPham!K:K, NhatKy_ViPham!E:E, "10_Toan_B", NhatKy_ViPham!F:F, B28, NhatKy_ViPham!H:H, "L10")</f>
        <v>0</v>
      </c>
      <c r="P28" s="12">
        <f>SUMIFS(NhatKy_ViPham!J:J, NhatKy_ViPham!E:E, "10_Toan_B", NhatKy_ViPham!F:F, B28)</f>
        <v>0</v>
      </c>
      <c r="Q28" s="13">
        <f>SUMIFS(NhatKy_ViPham!K:K, NhatKy_ViPham!E:E, "10_Toan_B", NhatKy_ViPham!F:F, B28)</f>
        <v>0</v>
      </c>
      <c r="R28" s="6">
        <f>100 + SUMIFS(NhatKy_ViPham!J:J, NhatKy_ViPham!E:E, "10_Toan_B", NhatKy_ViPham!F:F, B28, NhatKy_ViPham!C:C, "T1") - SUMIFS(NhatKy_ViPham!K:K, NhatKy_ViPham!E:E, "10_Toan_B", NhatKy_ViPham!F:F, B28, NhatKy_ViPham!C:C, "T1")</f>
        <v>100</v>
      </c>
      <c r="S28" s="6">
        <f>100 + SUMIFS(NhatKy_ViPham!J:J, NhatKy_ViPham!E:E, "10_Toan_B", NhatKy_ViPham!F:F, B28, NhatKy_ViPham!C:C, "T2") - SUMIFS(NhatKy_ViPham!K:K, NhatKy_ViPham!E:E, "10_Toan_B", NhatKy_ViPham!F:F, B28, NhatKy_ViPham!C:C, "T2")</f>
        <v>100</v>
      </c>
      <c r="T28" s="6">
        <f>100 + SUMIFS(NhatKy_ViPham!J:J, NhatKy_ViPham!E:E, "10_Toan_B", NhatKy_ViPham!F:F, B28, NhatKy_ViPham!C:C, "T3") - SUMIFS(NhatKy_ViPham!K:K, NhatKy_ViPham!E:E, "10_Toan_B", NhatKy_ViPham!F:F, B28, NhatKy_ViPham!C:C, "T3")</f>
        <v>100</v>
      </c>
      <c r="U28" s="6">
        <f>100 + SUMIFS(NhatKy_ViPham!J:J, NhatKy_ViPham!E:E, "10_Toan_B", NhatKy_ViPham!F:F, B28, NhatKy_ViPham!C:C, "T4") - SUMIFS(NhatKy_ViPham!K:K, NhatKy_ViPham!E:E, "10_Toan_B", NhatKy_ViPham!F:F, B28, NhatKy_ViPham!C:C, "T4")</f>
        <v>100</v>
      </c>
      <c r="V28" s="6">
        <f>100 + SUMIFS(NhatKy_ViPham!J:J, NhatKy_ViPham!E:E, "10_Toan_B", NhatKy_ViPham!F:F, B28, NhatKy_ViPham!C:C, "T5") - SUMIFS(NhatKy_ViPham!K:K, NhatKy_ViPham!E:E, "10_Toan_B", NhatKy_ViPham!F:F, B28, NhatKy_ViPham!C:C, "T5")</f>
        <v>100</v>
      </c>
      <c r="W28" s="6">
        <f>100 + SUMIFS(NhatKy_ViPham!J:J, NhatKy_ViPham!E:E, "10_Toan_B", NhatKy_ViPham!F:F, B28, NhatKy_ViPham!C:C, "T6") - SUMIFS(NhatKy_ViPham!K:K, NhatKy_ViPham!E:E, "10_Toan_B", NhatKy_ViPham!F:F, B28, NhatKy_ViPham!C:C, "T6")</f>
        <v>100</v>
      </c>
      <c r="X28" s="6">
        <f>100 + SUMIFS(NhatKy_ViPham!J:J, NhatKy_ViPham!E:E, "10_Toan_B", NhatKy_ViPham!F:F, B28, NhatKy_ViPham!C:C, "T7") - SUMIFS(NhatKy_ViPham!K:K, NhatKy_ViPham!E:E, "10_Toan_B", NhatKy_ViPham!F:F, B28, NhatKy_ViPham!C:C, "T7")</f>
        <v>100</v>
      </c>
      <c r="Y28" s="6">
        <f>100 + SUMIFS(NhatKy_ViPham!J:J, NhatKy_ViPham!E:E, "10_Toan_B", NhatKy_ViPham!F:F, B28, NhatKy_ViPham!C:C, "T8") - SUMIFS(NhatKy_ViPham!K:K, NhatKy_ViPham!E:E, "10_Toan_B", NhatKy_ViPham!F:F, B28, NhatKy_ViPham!C:C, "T8")</f>
        <v>100</v>
      </c>
      <c r="Z28" s="6">
        <f>100 + SUMIFS(NhatKy_ViPham!J:J, NhatKy_ViPham!E:E, "10_Toan_B", NhatKy_ViPham!F:F, B28, NhatKy_ViPham!C:C, "T9") - SUMIFS(NhatKy_ViPham!K:K, NhatKy_ViPham!E:E, "10_Toan_B", NhatKy_ViPham!F:F, B28, NhatKy_ViPham!C:C, "T9")</f>
        <v>100</v>
      </c>
      <c r="AA28" s="6">
        <f>100 + SUMIFS(NhatKy_ViPham!J:J, NhatKy_ViPham!E:E, "10_Toan_B", NhatKy_ViPham!F:F, B28, NhatKy_ViPham!C:C, "T10") - SUMIFS(NhatKy_ViPham!K:K, NhatKy_ViPham!E:E, "10_Toan_B", NhatKy_ViPham!F:F, B28, NhatKy_ViPham!C:C, "T10")</f>
        <v>100</v>
      </c>
      <c r="AB28" s="6">
        <f>100 + SUMIFS(NhatKy_ViPham!J:J, NhatKy_ViPham!E:E, "10_Toan_B", NhatKy_ViPham!F:F, B28, NhatKy_ViPham!C:C, "T11") - SUMIFS(NhatKy_ViPham!K:K, NhatKy_ViPham!E:E, "10_Toan_B", NhatKy_ViPham!F:F, B28, NhatKy_ViPham!C:C, "T11")</f>
        <v>100</v>
      </c>
      <c r="AC28" s="6">
        <f>100 + SUMIFS(NhatKy_ViPham!J:J, NhatKy_ViPham!E:E, "10_Toan_B", NhatKy_ViPham!F:F, B28, NhatKy_ViPham!C:C, "T12") - SUMIFS(NhatKy_ViPham!K:K, NhatKy_ViPham!E:E, "10_Toan_B", NhatKy_ViPham!F:F, B28, NhatKy_ViPham!C:C, "T12")</f>
        <v>100</v>
      </c>
      <c r="AD28" s="6">
        <f>100 + SUMIFS(NhatKy_ViPham!J:J, NhatKy_ViPham!E:E, "10_Toan_B", NhatKy_ViPham!F:F, B28, NhatKy_ViPham!C:C, "T13") - SUMIFS(NhatKy_ViPham!K:K, NhatKy_ViPham!E:E, "10_Toan_B", NhatKy_ViPham!F:F, B28, NhatKy_ViPham!C:C, "T13")</f>
        <v>100</v>
      </c>
      <c r="AE28" s="6">
        <f>100 + SUMIFS(NhatKy_ViPham!J:J, NhatKy_ViPham!E:E, "10_Toan_B", NhatKy_ViPham!F:F, B28, NhatKy_ViPham!C:C, "T14") - SUMIFS(NhatKy_ViPham!K:K, NhatKy_ViPham!E:E, "10_Toan_B", NhatKy_ViPham!F:F, B28, NhatKy_ViPham!C:C, "T14")</f>
        <v>100</v>
      </c>
      <c r="AF28" s="6">
        <f>100 + SUMIFS(NhatKy_ViPham!J:J, NhatKy_ViPham!E:E, "10_Toan_B", NhatKy_ViPham!F:F, B28, NhatKy_ViPham!C:C, "T15") - SUMIFS(NhatKy_ViPham!K:K, NhatKy_ViPham!E:E, "10_Toan_B", NhatKy_ViPham!F:F, B28, NhatKy_ViPham!C:C, "T15")</f>
        <v>100</v>
      </c>
      <c r="AG28" s="6">
        <f>100 + SUMIFS(NhatKy_ViPham!J:J, NhatKy_ViPham!E:E, "10_Toan_B", NhatKy_ViPham!F:F, B28, NhatKy_ViPham!C:C, "T16") - SUMIFS(NhatKy_ViPham!K:K, NhatKy_ViPham!E:E, "10_Toan_B", NhatKy_ViPham!F:F, B28, NhatKy_ViPham!C:C, "T16")</f>
        <v>100</v>
      </c>
      <c r="AH28" s="6">
        <f>100 + SUMIFS(NhatKy_ViPham!J:J, NhatKy_ViPham!E:E, "10_Toan_B", NhatKy_ViPham!F:F, B28, NhatKy_ViPham!C:C, "T17") - SUMIFS(NhatKy_ViPham!K:K, NhatKy_ViPham!E:E, "10_Toan_B", NhatKy_ViPham!F:F, B28, NhatKy_ViPham!C:C, "T17")</f>
        <v>100</v>
      </c>
      <c r="AI28" s="6">
        <f>100 + SUMIFS(NhatKy_ViPham!J:J, NhatKy_ViPham!E:E, "10_Toan_B", NhatKy_ViPham!F:F, B28, NhatKy_ViPham!C:C, "T18") - SUMIFS(NhatKy_ViPham!K:K, NhatKy_ViPham!E:E, "10_Toan_B", NhatKy_ViPham!F:F, B28, NhatKy_ViPham!C:C, "T18")</f>
        <v>100</v>
      </c>
      <c r="AJ28" s="6">
        <f>100 + SUMIFS(NhatKy_ViPham!J:J, NhatKy_ViPham!E:E, "10_Toan_B", NhatKy_ViPham!F:F, B28, NhatKy_ViPham!C:C, "T19") - SUMIFS(NhatKy_ViPham!K:K, NhatKy_ViPham!E:E, "10_Toan_B", NhatKy_ViPham!F:F, B28, NhatKy_ViPham!C:C, "T19")</f>
        <v>100</v>
      </c>
      <c r="AK28" s="6">
        <f>100 + SUMIFS(NhatKy_ViPham!J:J, NhatKy_ViPham!E:E, "10_Toan_B", NhatKy_ViPham!F:F, B28, NhatKy_ViPham!C:C, "T20") - SUMIFS(NhatKy_ViPham!K:K, NhatKy_ViPham!E:E, "10_Toan_B", NhatKy_ViPham!F:F, B28, NhatKy_ViPham!C:C, "T20")</f>
        <v>100</v>
      </c>
      <c r="AL28" s="6">
        <f>100 + SUMIFS(NhatKy_ViPham!J:J, NhatKy_ViPham!E:E, "10_Toan_B", NhatKy_ViPham!F:F, B28, NhatKy_ViPham!C:C, "T21") - SUMIFS(NhatKy_ViPham!K:K, NhatKy_ViPham!E:E, "10_Toan_B", NhatKy_ViPham!F:F, B28, NhatKy_ViPham!C:C, "T21")</f>
        <v>100</v>
      </c>
      <c r="AM28" s="6">
        <f>100 + SUMIFS(NhatKy_ViPham!J:J, NhatKy_ViPham!E:E, "10_Toan_B", NhatKy_ViPham!F:F, B28, NhatKy_ViPham!C:C, "T22") - SUMIFS(NhatKy_ViPham!K:K, NhatKy_ViPham!E:E, "10_Toan_B", NhatKy_ViPham!F:F, B28, NhatKy_ViPham!C:C, "T22")</f>
        <v>100</v>
      </c>
      <c r="AN28" s="6">
        <f>100 + SUMIFS(NhatKy_ViPham!J:J, NhatKy_ViPham!E:E, "10_Toan_B", NhatKy_ViPham!F:F, B28, NhatKy_ViPham!C:C, "T23") - SUMIFS(NhatKy_ViPham!K:K, NhatKy_ViPham!E:E, "10_Toan_B", NhatKy_ViPham!F:F, B28, NhatKy_ViPham!C:C, "T23")</f>
        <v>100</v>
      </c>
      <c r="AO28" s="6">
        <f>100 + SUMIFS(NhatKy_ViPham!J:J, NhatKy_ViPham!E:E, "10_Toan_B", NhatKy_ViPham!F:F, B28, NhatKy_ViPham!C:C, "T24") - SUMIFS(NhatKy_ViPham!K:K, NhatKy_ViPham!E:E, "10_Toan_B", NhatKy_ViPham!F:F, B28, NhatKy_ViPham!C:C, "T24")</f>
        <v>100</v>
      </c>
      <c r="AP28" s="6">
        <f>100 + SUMIFS(NhatKy_ViPham!J:J, NhatKy_ViPham!E:E, "10_Toan_B", NhatKy_ViPham!F:F, B28, NhatKy_ViPham!C:C, "T25") - SUMIFS(NhatKy_ViPham!K:K, NhatKy_ViPham!E:E, "10_Toan_B", NhatKy_ViPham!F:F, B28, NhatKy_ViPham!C:C, "T25")</f>
        <v>100</v>
      </c>
      <c r="AQ28" s="6">
        <f>100 + SUMIFS(NhatKy_ViPham!J:J, NhatKy_ViPham!E:E, "10_Toan_B", NhatKy_ViPham!F:F, B28, NhatKy_ViPham!C:C, "T26") - SUMIFS(NhatKy_ViPham!K:K, NhatKy_ViPham!E:E, "10_Toan_B", NhatKy_ViPham!F:F, B28, NhatKy_ViPham!C:C, "T26")</f>
        <v>100</v>
      </c>
      <c r="AR28" s="6">
        <f>100 + SUMIFS(NhatKy_ViPham!J:J, NhatKy_ViPham!E:E, "10_Toan_B", NhatKy_ViPham!F:F, B28, NhatKy_ViPham!C:C, "T27") - SUMIFS(NhatKy_ViPham!K:K, NhatKy_ViPham!E:E, "10_Toan_B", NhatKy_ViPham!F:F, B28, NhatKy_ViPham!C:C, "T27")</f>
        <v>100</v>
      </c>
      <c r="AS28" s="6">
        <f>100 + SUMIFS(NhatKy_ViPham!J:J, NhatKy_ViPham!E:E, "10_Toan_B", NhatKy_ViPham!F:F, B28, NhatKy_ViPham!C:C, "T28") - SUMIFS(NhatKy_ViPham!K:K, NhatKy_ViPham!E:E, "10_Toan_B", NhatKy_ViPham!F:F, B28, NhatKy_ViPham!C:C, "T28")</f>
        <v>100</v>
      </c>
      <c r="AT28" s="6">
        <f>100 + SUMIFS(NhatKy_ViPham!J:J, NhatKy_ViPham!E:E, "10_Toan_B", NhatKy_ViPham!F:F, B28, NhatKy_ViPham!C:C, "T29") - SUMIFS(NhatKy_ViPham!K:K, NhatKy_ViPham!E:E, "10_Toan_B", NhatKy_ViPham!F:F, B28, NhatKy_ViPham!C:C, "T29")</f>
        <v>100</v>
      </c>
      <c r="AU28" s="6">
        <f>100 + SUMIFS(NhatKy_ViPham!J:J, NhatKy_ViPham!E:E, "10_Toan_B", NhatKy_ViPham!F:F, B28, NhatKy_ViPham!C:C, "T30") - SUMIFS(NhatKy_ViPham!K:K, NhatKy_ViPham!E:E, "10_Toan_B", NhatKy_ViPham!F:F, B28, NhatKy_ViPham!C:C, "T30")</f>
        <v>100</v>
      </c>
      <c r="AV28" s="6">
        <f>100 + SUMIFS(NhatKy_ViPham!J:J, NhatKy_ViPham!E:E, "10_Toan_B", NhatKy_ViPham!F:F, B28, NhatKy_ViPham!C:C, "T31") - SUMIFS(NhatKy_ViPham!K:K, NhatKy_ViPham!E:E, "10_Toan_B", NhatKy_ViPham!F:F, B28, NhatKy_ViPham!C:C, "T31")</f>
        <v>100</v>
      </c>
      <c r="AW28" s="6">
        <f>100 + SUMIFS(NhatKy_ViPham!J:J, NhatKy_ViPham!E:E, "10_Toan_B", NhatKy_ViPham!F:F, B28, NhatKy_ViPham!C:C, "T32") - SUMIFS(NhatKy_ViPham!K:K, NhatKy_ViPham!E:E, "10_Toan_B", NhatKy_ViPham!F:F, B28, NhatKy_ViPham!C:C, "T32")</f>
        <v>100</v>
      </c>
      <c r="AX28" s="6">
        <f>100 + SUMIFS(NhatKy_ViPham!J:J, NhatKy_ViPham!E:E, "10_Toan_B", NhatKy_ViPham!F:F, B28, NhatKy_ViPham!C:C, "T33") - SUMIFS(NhatKy_ViPham!K:K, NhatKy_ViPham!E:E, "10_Toan_B", NhatKy_ViPham!F:F, B28, NhatKy_ViPham!C:C, "T33")</f>
        <v>100</v>
      </c>
      <c r="AY28" s="6">
        <f>100 + SUMIFS(NhatKy_ViPham!J:J, NhatKy_ViPham!E:E, "10_Toan_B", NhatKy_ViPham!F:F, B28, NhatKy_ViPham!C:C, "T34") - SUMIFS(NhatKy_ViPham!K:K, NhatKy_ViPham!E:E, "10_Toan_B", NhatKy_ViPham!F:F, B28, NhatKy_ViPham!C:C, "T34")</f>
        <v>100</v>
      </c>
      <c r="AZ28" s="6">
        <f>100 + SUMIFS(NhatKy_ViPham!J:J, NhatKy_ViPham!E:E, "10_Toan_B", NhatKy_ViPham!F:F, B28, NhatKy_ViPham!C:C, "T35") - SUMIFS(NhatKy_ViPham!K:K, NhatKy_ViPham!E:E, "10_Toan_B", NhatKy_ViPham!F:F, B28, NhatKy_ViPham!C:C, "T35")</f>
        <v>100</v>
      </c>
      <c r="BA28" s="12">
        <f t="shared" si="0"/>
        <v>100</v>
      </c>
      <c r="BB28" s="11" t="s">
        <v>430</v>
      </c>
      <c r="BC28" s="16" t="str">
        <f t="shared" si="1"/>
        <v>Tốt</v>
      </c>
      <c r="BD28" s="15" t="str">
        <f t="shared" si="2"/>
        <v>🟢 BÌNH THƯỜNG</v>
      </c>
    </row>
    <row r="29" spans="1:56" x14ac:dyDescent="0.25">
      <c r="A29" s="4">
        <v>21</v>
      </c>
      <c r="B29" s="10" t="s">
        <v>537</v>
      </c>
      <c r="C29" s="4" t="s">
        <v>457</v>
      </c>
      <c r="D29" s="4" t="s">
        <v>435</v>
      </c>
      <c r="E29" s="11" t="s">
        <v>430</v>
      </c>
      <c r="F29" s="7">
        <f>SUMIFS(NhatKy_ViPham!K:K, NhatKy_ViPham!E:E, "10_Toan_B", NhatKy_ViPham!F:F, B29, NhatKy_ViPham!H:H, "L01")</f>
        <v>0</v>
      </c>
      <c r="G29" s="7">
        <f>SUMIFS(NhatKy_ViPham!K:K, NhatKy_ViPham!E:E, "10_Toan_B", NhatKy_ViPham!F:F, B29, NhatKy_ViPham!H:H, "L02")</f>
        <v>0</v>
      </c>
      <c r="H29" s="7">
        <f>SUMIFS(NhatKy_ViPham!K:K, NhatKy_ViPham!E:E, "10_Toan_B", NhatKy_ViPham!F:F, B29, NhatKy_ViPham!H:H, "L03")</f>
        <v>0</v>
      </c>
      <c r="I29" s="7">
        <f>SUMIFS(NhatKy_ViPham!K:K, NhatKy_ViPham!E:E, "10_Toan_B", NhatKy_ViPham!F:F, B29, NhatKy_ViPham!H:H, "L04")</f>
        <v>0</v>
      </c>
      <c r="J29" s="7">
        <f>SUMIFS(NhatKy_ViPham!K:K, NhatKy_ViPham!E:E, "10_Toan_B", NhatKy_ViPham!F:F, B29, NhatKy_ViPham!H:H, "L05")</f>
        <v>0</v>
      </c>
      <c r="K29" s="7">
        <f>SUMIFS(NhatKy_ViPham!K:K, NhatKy_ViPham!E:E, "10_Toan_B", NhatKy_ViPham!F:F, B29, NhatKy_ViPham!H:H, "L06")</f>
        <v>0</v>
      </c>
      <c r="L29" s="7">
        <f>SUMIFS(NhatKy_ViPham!K:K, NhatKy_ViPham!E:E, "10_Toan_B", NhatKy_ViPham!F:F, B29, NhatKy_ViPham!H:H, "L07")</f>
        <v>0</v>
      </c>
      <c r="M29" s="7">
        <f>SUMIFS(NhatKy_ViPham!K:K, NhatKy_ViPham!E:E, "10_Toan_B", NhatKy_ViPham!F:F, B29, NhatKy_ViPham!H:H, "L08")</f>
        <v>0</v>
      </c>
      <c r="N29" s="7">
        <f>SUMIFS(NhatKy_ViPham!K:K, NhatKy_ViPham!E:E, "10_Toan_B", NhatKy_ViPham!F:F, B29, NhatKy_ViPham!H:H, "L09")</f>
        <v>0</v>
      </c>
      <c r="O29" s="7">
        <f>SUMIFS(NhatKy_ViPham!K:K, NhatKy_ViPham!E:E, "10_Toan_B", NhatKy_ViPham!F:F, B29, NhatKy_ViPham!H:H, "L10")</f>
        <v>0</v>
      </c>
      <c r="P29" s="12">
        <f>SUMIFS(NhatKy_ViPham!J:J, NhatKy_ViPham!E:E, "10_Toan_B", NhatKy_ViPham!F:F, B29)</f>
        <v>0</v>
      </c>
      <c r="Q29" s="13">
        <f>SUMIFS(NhatKy_ViPham!K:K, NhatKy_ViPham!E:E, "10_Toan_B", NhatKy_ViPham!F:F, B29)</f>
        <v>0</v>
      </c>
      <c r="R29" s="7">
        <f>100 + SUMIFS(NhatKy_ViPham!J:J, NhatKy_ViPham!E:E, "10_Toan_B", NhatKy_ViPham!F:F, B29, NhatKy_ViPham!C:C, "T1") - SUMIFS(NhatKy_ViPham!K:K, NhatKy_ViPham!E:E, "10_Toan_B", NhatKy_ViPham!F:F, B29, NhatKy_ViPham!C:C, "T1")</f>
        <v>100</v>
      </c>
      <c r="S29" s="7">
        <f>100 + SUMIFS(NhatKy_ViPham!J:J, NhatKy_ViPham!E:E, "10_Toan_B", NhatKy_ViPham!F:F, B29, NhatKy_ViPham!C:C, "T2") - SUMIFS(NhatKy_ViPham!K:K, NhatKy_ViPham!E:E, "10_Toan_B", NhatKy_ViPham!F:F, B29, NhatKy_ViPham!C:C, "T2")</f>
        <v>100</v>
      </c>
      <c r="T29" s="7">
        <f>100 + SUMIFS(NhatKy_ViPham!J:J, NhatKy_ViPham!E:E, "10_Toan_B", NhatKy_ViPham!F:F, B29, NhatKy_ViPham!C:C, "T3") - SUMIFS(NhatKy_ViPham!K:K, NhatKy_ViPham!E:E, "10_Toan_B", NhatKy_ViPham!F:F, B29, NhatKy_ViPham!C:C, "T3")</f>
        <v>100</v>
      </c>
      <c r="U29" s="7">
        <f>100 + SUMIFS(NhatKy_ViPham!J:J, NhatKy_ViPham!E:E, "10_Toan_B", NhatKy_ViPham!F:F, B29, NhatKy_ViPham!C:C, "T4") - SUMIFS(NhatKy_ViPham!K:K, NhatKy_ViPham!E:E, "10_Toan_B", NhatKy_ViPham!F:F, B29, NhatKy_ViPham!C:C, "T4")</f>
        <v>100</v>
      </c>
      <c r="V29" s="7">
        <f>100 + SUMIFS(NhatKy_ViPham!J:J, NhatKy_ViPham!E:E, "10_Toan_B", NhatKy_ViPham!F:F, B29, NhatKy_ViPham!C:C, "T5") - SUMIFS(NhatKy_ViPham!K:K, NhatKy_ViPham!E:E, "10_Toan_B", NhatKy_ViPham!F:F, B29, NhatKy_ViPham!C:C, "T5")</f>
        <v>100</v>
      </c>
      <c r="W29" s="7">
        <f>100 + SUMIFS(NhatKy_ViPham!J:J, NhatKy_ViPham!E:E, "10_Toan_B", NhatKy_ViPham!F:F, B29, NhatKy_ViPham!C:C, "T6") - SUMIFS(NhatKy_ViPham!K:K, NhatKy_ViPham!E:E, "10_Toan_B", NhatKy_ViPham!F:F, B29, NhatKy_ViPham!C:C, "T6")</f>
        <v>100</v>
      </c>
      <c r="X29" s="7">
        <f>100 + SUMIFS(NhatKy_ViPham!J:J, NhatKy_ViPham!E:E, "10_Toan_B", NhatKy_ViPham!F:F, B29, NhatKy_ViPham!C:C, "T7") - SUMIFS(NhatKy_ViPham!K:K, NhatKy_ViPham!E:E, "10_Toan_B", NhatKy_ViPham!F:F, B29, NhatKy_ViPham!C:C, "T7")</f>
        <v>100</v>
      </c>
      <c r="Y29" s="7">
        <f>100 + SUMIFS(NhatKy_ViPham!J:J, NhatKy_ViPham!E:E, "10_Toan_B", NhatKy_ViPham!F:F, B29, NhatKy_ViPham!C:C, "T8") - SUMIFS(NhatKy_ViPham!K:K, NhatKy_ViPham!E:E, "10_Toan_B", NhatKy_ViPham!F:F, B29, NhatKy_ViPham!C:C, "T8")</f>
        <v>100</v>
      </c>
      <c r="Z29" s="7">
        <f>100 + SUMIFS(NhatKy_ViPham!J:J, NhatKy_ViPham!E:E, "10_Toan_B", NhatKy_ViPham!F:F, B29, NhatKy_ViPham!C:C, "T9") - SUMIFS(NhatKy_ViPham!K:K, NhatKy_ViPham!E:E, "10_Toan_B", NhatKy_ViPham!F:F, B29, NhatKy_ViPham!C:C, "T9")</f>
        <v>100</v>
      </c>
      <c r="AA29" s="7">
        <f>100 + SUMIFS(NhatKy_ViPham!J:J, NhatKy_ViPham!E:E, "10_Toan_B", NhatKy_ViPham!F:F, B29, NhatKy_ViPham!C:C, "T10") - SUMIFS(NhatKy_ViPham!K:K, NhatKy_ViPham!E:E, "10_Toan_B", NhatKy_ViPham!F:F, B29, NhatKy_ViPham!C:C, "T10")</f>
        <v>100</v>
      </c>
      <c r="AB29" s="7">
        <f>100 + SUMIFS(NhatKy_ViPham!J:J, NhatKy_ViPham!E:E, "10_Toan_B", NhatKy_ViPham!F:F, B29, NhatKy_ViPham!C:C, "T11") - SUMIFS(NhatKy_ViPham!K:K, NhatKy_ViPham!E:E, "10_Toan_B", NhatKy_ViPham!F:F, B29, NhatKy_ViPham!C:C, "T11")</f>
        <v>100</v>
      </c>
      <c r="AC29" s="7">
        <f>100 + SUMIFS(NhatKy_ViPham!J:J, NhatKy_ViPham!E:E, "10_Toan_B", NhatKy_ViPham!F:F, B29, NhatKy_ViPham!C:C, "T12") - SUMIFS(NhatKy_ViPham!K:K, NhatKy_ViPham!E:E, "10_Toan_B", NhatKy_ViPham!F:F, B29, NhatKy_ViPham!C:C, "T12")</f>
        <v>100</v>
      </c>
      <c r="AD29" s="7">
        <f>100 + SUMIFS(NhatKy_ViPham!J:J, NhatKy_ViPham!E:E, "10_Toan_B", NhatKy_ViPham!F:F, B29, NhatKy_ViPham!C:C, "T13") - SUMIFS(NhatKy_ViPham!K:K, NhatKy_ViPham!E:E, "10_Toan_B", NhatKy_ViPham!F:F, B29, NhatKy_ViPham!C:C, "T13")</f>
        <v>100</v>
      </c>
      <c r="AE29" s="7">
        <f>100 + SUMIFS(NhatKy_ViPham!J:J, NhatKy_ViPham!E:E, "10_Toan_B", NhatKy_ViPham!F:F, B29, NhatKy_ViPham!C:C, "T14") - SUMIFS(NhatKy_ViPham!K:K, NhatKy_ViPham!E:E, "10_Toan_B", NhatKy_ViPham!F:F, B29, NhatKy_ViPham!C:C, "T14")</f>
        <v>100</v>
      </c>
      <c r="AF29" s="7">
        <f>100 + SUMIFS(NhatKy_ViPham!J:J, NhatKy_ViPham!E:E, "10_Toan_B", NhatKy_ViPham!F:F, B29, NhatKy_ViPham!C:C, "T15") - SUMIFS(NhatKy_ViPham!K:K, NhatKy_ViPham!E:E, "10_Toan_B", NhatKy_ViPham!F:F, B29, NhatKy_ViPham!C:C, "T15")</f>
        <v>100</v>
      </c>
      <c r="AG29" s="7">
        <f>100 + SUMIFS(NhatKy_ViPham!J:J, NhatKy_ViPham!E:E, "10_Toan_B", NhatKy_ViPham!F:F, B29, NhatKy_ViPham!C:C, "T16") - SUMIFS(NhatKy_ViPham!K:K, NhatKy_ViPham!E:E, "10_Toan_B", NhatKy_ViPham!F:F, B29, NhatKy_ViPham!C:C, "T16")</f>
        <v>100</v>
      </c>
      <c r="AH29" s="7">
        <f>100 + SUMIFS(NhatKy_ViPham!J:J, NhatKy_ViPham!E:E, "10_Toan_B", NhatKy_ViPham!F:F, B29, NhatKy_ViPham!C:C, "T17") - SUMIFS(NhatKy_ViPham!K:K, NhatKy_ViPham!E:E, "10_Toan_B", NhatKy_ViPham!F:F, B29, NhatKy_ViPham!C:C, "T17")</f>
        <v>100</v>
      </c>
      <c r="AI29" s="7">
        <f>100 + SUMIFS(NhatKy_ViPham!J:J, NhatKy_ViPham!E:E, "10_Toan_B", NhatKy_ViPham!F:F, B29, NhatKy_ViPham!C:C, "T18") - SUMIFS(NhatKy_ViPham!K:K, NhatKy_ViPham!E:E, "10_Toan_B", NhatKy_ViPham!F:F, B29, NhatKy_ViPham!C:C, "T18")</f>
        <v>100</v>
      </c>
      <c r="AJ29" s="7">
        <f>100 + SUMIFS(NhatKy_ViPham!J:J, NhatKy_ViPham!E:E, "10_Toan_B", NhatKy_ViPham!F:F, B29, NhatKy_ViPham!C:C, "T19") - SUMIFS(NhatKy_ViPham!K:K, NhatKy_ViPham!E:E, "10_Toan_B", NhatKy_ViPham!F:F, B29, NhatKy_ViPham!C:C, "T19")</f>
        <v>100</v>
      </c>
      <c r="AK29" s="7">
        <f>100 + SUMIFS(NhatKy_ViPham!J:J, NhatKy_ViPham!E:E, "10_Toan_B", NhatKy_ViPham!F:F, B29, NhatKy_ViPham!C:C, "T20") - SUMIFS(NhatKy_ViPham!K:K, NhatKy_ViPham!E:E, "10_Toan_B", NhatKy_ViPham!F:F, B29, NhatKy_ViPham!C:C, "T20")</f>
        <v>100</v>
      </c>
      <c r="AL29" s="7">
        <f>100 + SUMIFS(NhatKy_ViPham!J:J, NhatKy_ViPham!E:E, "10_Toan_B", NhatKy_ViPham!F:F, B29, NhatKy_ViPham!C:C, "T21") - SUMIFS(NhatKy_ViPham!K:K, NhatKy_ViPham!E:E, "10_Toan_B", NhatKy_ViPham!F:F, B29, NhatKy_ViPham!C:C, "T21")</f>
        <v>100</v>
      </c>
      <c r="AM29" s="7">
        <f>100 + SUMIFS(NhatKy_ViPham!J:J, NhatKy_ViPham!E:E, "10_Toan_B", NhatKy_ViPham!F:F, B29, NhatKy_ViPham!C:C, "T22") - SUMIFS(NhatKy_ViPham!K:K, NhatKy_ViPham!E:E, "10_Toan_B", NhatKy_ViPham!F:F, B29, NhatKy_ViPham!C:C, "T22")</f>
        <v>100</v>
      </c>
      <c r="AN29" s="7">
        <f>100 + SUMIFS(NhatKy_ViPham!J:J, NhatKy_ViPham!E:E, "10_Toan_B", NhatKy_ViPham!F:F, B29, NhatKy_ViPham!C:C, "T23") - SUMIFS(NhatKy_ViPham!K:K, NhatKy_ViPham!E:E, "10_Toan_B", NhatKy_ViPham!F:F, B29, NhatKy_ViPham!C:C, "T23")</f>
        <v>100</v>
      </c>
      <c r="AO29" s="7">
        <f>100 + SUMIFS(NhatKy_ViPham!J:J, NhatKy_ViPham!E:E, "10_Toan_B", NhatKy_ViPham!F:F, B29, NhatKy_ViPham!C:C, "T24") - SUMIFS(NhatKy_ViPham!K:K, NhatKy_ViPham!E:E, "10_Toan_B", NhatKy_ViPham!F:F, B29, NhatKy_ViPham!C:C, "T24")</f>
        <v>100</v>
      </c>
      <c r="AP29" s="7">
        <f>100 + SUMIFS(NhatKy_ViPham!J:J, NhatKy_ViPham!E:E, "10_Toan_B", NhatKy_ViPham!F:F, B29, NhatKy_ViPham!C:C, "T25") - SUMIFS(NhatKy_ViPham!K:K, NhatKy_ViPham!E:E, "10_Toan_B", NhatKy_ViPham!F:F, B29, NhatKy_ViPham!C:C, "T25")</f>
        <v>100</v>
      </c>
      <c r="AQ29" s="7">
        <f>100 + SUMIFS(NhatKy_ViPham!J:J, NhatKy_ViPham!E:E, "10_Toan_B", NhatKy_ViPham!F:F, B29, NhatKy_ViPham!C:C, "T26") - SUMIFS(NhatKy_ViPham!K:K, NhatKy_ViPham!E:E, "10_Toan_B", NhatKy_ViPham!F:F, B29, NhatKy_ViPham!C:C, "T26")</f>
        <v>100</v>
      </c>
      <c r="AR29" s="7">
        <f>100 + SUMIFS(NhatKy_ViPham!J:J, NhatKy_ViPham!E:E, "10_Toan_B", NhatKy_ViPham!F:F, B29, NhatKy_ViPham!C:C, "T27") - SUMIFS(NhatKy_ViPham!K:K, NhatKy_ViPham!E:E, "10_Toan_B", NhatKy_ViPham!F:F, B29, NhatKy_ViPham!C:C, "T27")</f>
        <v>100</v>
      </c>
      <c r="AS29" s="7">
        <f>100 + SUMIFS(NhatKy_ViPham!J:J, NhatKy_ViPham!E:E, "10_Toan_B", NhatKy_ViPham!F:F, B29, NhatKy_ViPham!C:C, "T28") - SUMIFS(NhatKy_ViPham!K:K, NhatKy_ViPham!E:E, "10_Toan_B", NhatKy_ViPham!F:F, B29, NhatKy_ViPham!C:C, "T28")</f>
        <v>100</v>
      </c>
      <c r="AT29" s="7">
        <f>100 + SUMIFS(NhatKy_ViPham!J:J, NhatKy_ViPham!E:E, "10_Toan_B", NhatKy_ViPham!F:F, B29, NhatKy_ViPham!C:C, "T29") - SUMIFS(NhatKy_ViPham!K:K, NhatKy_ViPham!E:E, "10_Toan_B", NhatKy_ViPham!F:F, B29, NhatKy_ViPham!C:C, "T29")</f>
        <v>100</v>
      </c>
      <c r="AU29" s="7">
        <f>100 + SUMIFS(NhatKy_ViPham!J:J, NhatKy_ViPham!E:E, "10_Toan_B", NhatKy_ViPham!F:F, B29, NhatKy_ViPham!C:C, "T30") - SUMIFS(NhatKy_ViPham!K:K, NhatKy_ViPham!E:E, "10_Toan_B", NhatKy_ViPham!F:F, B29, NhatKy_ViPham!C:C, "T30")</f>
        <v>100</v>
      </c>
      <c r="AV29" s="7">
        <f>100 + SUMIFS(NhatKy_ViPham!J:J, NhatKy_ViPham!E:E, "10_Toan_B", NhatKy_ViPham!F:F, B29, NhatKy_ViPham!C:C, "T31") - SUMIFS(NhatKy_ViPham!K:K, NhatKy_ViPham!E:E, "10_Toan_B", NhatKy_ViPham!F:F, B29, NhatKy_ViPham!C:C, "T31")</f>
        <v>100</v>
      </c>
      <c r="AW29" s="7">
        <f>100 + SUMIFS(NhatKy_ViPham!J:J, NhatKy_ViPham!E:E, "10_Toan_B", NhatKy_ViPham!F:F, B29, NhatKy_ViPham!C:C, "T32") - SUMIFS(NhatKy_ViPham!K:K, NhatKy_ViPham!E:E, "10_Toan_B", NhatKy_ViPham!F:F, B29, NhatKy_ViPham!C:C, "T32")</f>
        <v>100</v>
      </c>
      <c r="AX29" s="7">
        <f>100 + SUMIFS(NhatKy_ViPham!J:J, NhatKy_ViPham!E:E, "10_Toan_B", NhatKy_ViPham!F:F, B29, NhatKy_ViPham!C:C, "T33") - SUMIFS(NhatKy_ViPham!K:K, NhatKy_ViPham!E:E, "10_Toan_B", NhatKy_ViPham!F:F, B29, NhatKy_ViPham!C:C, "T33")</f>
        <v>100</v>
      </c>
      <c r="AY29" s="7">
        <f>100 + SUMIFS(NhatKy_ViPham!J:J, NhatKy_ViPham!E:E, "10_Toan_B", NhatKy_ViPham!F:F, B29, NhatKy_ViPham!C:C, "T34") - SUMIFS(NhatKy_ViPham!K:K, NhatKy_ViPham!E:E, "10_Toan_B", NhatKy_ViPham!F:F, B29, NhatKy_ViPham!C:C, "T34")</f>
        <v>100</v>
      </c>
      <c r="AZ29" s="7">
        <f>100 + SUMIFS(NhatKy_ViPham!J:J, NhatKy_ViPham!E:E, "10_Toan_B", NhatKy_ViPham!F:F, B29, NhatKy_ViPham!C:C, "T35") - SUMIFS(NhatKy_ViPham!K:K, NhatKy_ViPham!E:E, "10_Toan_B", NhatKy_ViPham!F:F, B29, NhatKy_ViPham!C:C, "T35")</f>
        <v>100</v>
      </c>
      <c r="BA29" s="12">
        <f t="shared" si="0"/>
        <v>100</v>
      </c>
      <c r="BB29" s="11" t="s">
        <v>430</v>
      </c>
      <c r="BC29" s="14" t="str">
        <f t="shared" si="1"/>
        <v>Tốt</v>
      </c>
      <c r="BD29" s="10" t="str">
        <f t="shared" si="2"/>
        <v>🟢 BÌNH THƯỜNG</v>
      </c>
    </row>
    <row r="30" spans="1:56" x14ac:dyDescent="0.25">
      <c r="A30" s="5">
        <v>22</v>
      </c>
      <c r="B30" s="15" t="s">
        <v>538</v>
      </c>
      <c r="C30" s="5" t="s">
        <v>539</v>
      </c>
      <c r="D30" s="5" t="s">
        <v>429</v>
      </c>
      <c r="E30" s="11" t="s">
        <v>430</v>
      </c>
      <c r="F30" s="6">
        <f>SUMIFS(NhatKy_ViPham!K:K, NhatKy_ViPham!E:E, "10_Toan_B", NhatKy_ViPham!F:F, B30, NhatKy_ViPham!H:H, "L01")</f>
        <v>0</v>
      </c>
      <c r="G30" s="6">
        <f>SUMIFS(NhatKy_ViPham!K:K, NhatKy_ViPham!E:E, "10_Toan_B", NhatKy_ViPham!F:F, B30, NhatKy_ViPham!H:H, "L02")</f>
        <v>0</v>
      </c>
      <c r="H30" s="6">
        <f>SUMIFS(NhatKy_ViPham!K:K, NhatKy_ViPham!E:E, "10_Toan_B", NhatKy_ViPham!F:F, B30, NhatKy_ViPham!H:H, "L03")</f>
        <v>0</v>
      </c>
      <c r="I30" s="6">
        <f>SUMIFS(NhatKy_ViPham!K:K, NhatKy_ViPham!E:E, "10_Toan_B", NhatKy_ViPham!F:F, B30, NhatKy_ViPham!H:H, "L04")</f>
        <v>0</v>
      </c>
      <c r="J30" s="6">
        <f>SUMIFS(NhatKy_ViPham!K:K, NhatKy_ViPham!E:E, "10_Toan_B", NhatKy_ViPham!F:F, B30, NhatKy_ViPham!H:H, "L05")</f>
        <v>0</v>
      </c>
      <c r="K30" s="6">
        <f>SUMIFS(NhatKy_ViPham!K:K, NhatKy_ViPham!E:E, "10_Toan_B", NhatKy_ViPham!F:F, B30, NhatKy_ViPham!H:H, "L06")</f>
        <v>0</v>
      </c>
      <c r="L30" s="6">
        <f>SUMIFS(NhatKy_ViPham!K:K, NhatKy_ViPham!E:E, "10_Toan_B", NhatKy_ViPham!F:F, B30, NhatKy_ViPham!H:H, "L07")</f>
        <v>0</v>
      </c>
      <c r="M30" s="6">
        <f>SUMIFS(NhatKy_ViPham!K:K, NhatKy_ViPham!E:E, "10_Toan_B", NhatKy_ViPham!F:F, B30, NhatKy_ViPham!H:H, "L08")</f>
        <v>0</v>
      </c>
      <c r="N30" s="6">
        <f>SUMIFS(NhatKy_ViPham!K:K, NhatKy_ViPham!E:E, "10_Toan_B", NhatKy_ViPham!F:F, B30, NhatKy_ViPham!H:H, "L09")</f>
        <v>0</v>
      </c>
      <c r="O30" s="6">
        <f>SUMIFS(NhatKy_ViPham!K:K, NhatKy_ViPham!E:E, "10_Toan_B", NhatKy_ViPham!F:F, B30, NhatKy_ViPham!H:H, "L10")</f>
        <v>0</v>
      </c>
      <c r="P30" s="12">
        <f>SUMIFS(NhatKy_ViPham!J:J, NhatKy_ViPham!E:E, "10_Toan_B", NhatKy_ViPham!F:F, B30)</f>
        <v>0</v>
      </c>
      <c r="Q30" s="13">
        <f>SUMIFS(NhatKy_ViPham!K:K, NhatKy_ViPham!E:E, "10_Toan_B", NhatKy_ViPham!F:F, B30)</f>
        <v>0</v>
      </c>
      <c r="R30" s="6">
        <f>100 + SUMIFS(NhatKy_ViPham!J:J, NhatKy_ViPham!E:E, "10_Toan_B", NhatKy_ViPham!F:F, B30, NhatKy_ViPham!C:C, "T1") - SUMIFS(NhatKy_ViPham!K:K, NhatKy_ViPham!E:E, "10_Toan_B", NhatKy_ViPham!F:F, B30, NhatKy_ViPham!C:C, "T1")</f>
        <v>100</v>
      </c>
      <c r="S30" s="6">
        <f>100 + SUMIFS(NhatKy_ViPham!J:J, NhatKy_ViPham!E:E, "10_Toan_B", NhatKy_ViPham!F:F, B30, NhatKy_ViPham!C:C, "T2") - SUMIFS(NhatKy_ViPham!K:K, NhatKy_ViPham!E:E, "10_Toan_B", NhatKy_ViPham!F:F, B30, NhatKy_ViPham!C:C, "T2")</f>
        <v>100</v>
      </c>
      <c r="T30" s="6">
        <f>100 + SUMIFS(NhatKy_ViPham!J:J, NhatKy_ViPham!E:E, "10_Toan_B", NhatKy_ViPham!F:F, B30, NhatKy_ViPham!C:C, "T3") - SUMIFS(NhatKy_ViPham!K:K, NhatKy_ViPham!E:E, "10_Toan_B", NhatKy_ViPham!F:F, B30, NhatKy_ViPham!C:C, "T3")</f>
        <v>100</v>
      </c>
      <c r="U30" s="6">
        <f>100 + SUMIFS(NhatKy_ViPham!J:J, NhatKy_ViPham!E:E, "10_Toan_B", NhatKy_ViPham!F:F, B30, NhatKy_ViPham!C:C, "T4") - SUMIFS(NhatKy_ViPham!K:K, NhatKy_ViPham!E:E, "10_Toan_B", NhatKy_ViPham!F:F, B30, NhatKy_ViPham!C:C, "T4")</f>
        <v>100</v>
      </c>
      <c r="V30" s="6">
        <f>100 + SUMIFS(NhatKy_ViPham!J:J, NhatKy_ViPham!E:E, "10_Toan_B", NhatKy_ViPham!F:F, B30, NhatKy_ViPham!C:C, "T5") - SUMIFS(NhatKy_ViPham!K:K, NhatKy_ViPham!E:E, "10_Toan_B", NhatKy_ViPham!F:F, B30, NhatKy_ViPham!C:C, "T5")</f>
        <v>100</v>
      </c>
      <c r="W30" s="6">
        <f>100 + SUMIFS(NhatKy_ViPham!J:J, NhatKy_ViPham!E:E, "10_Toan_B", NhatKy_ViPham!F:F, B30, NhatKy_ViPham!C:C, "T6") - SUMIFS(NhatKy_ViPham!K:K, NhatKy_ViPham!E:E, "10_Toan_B", NhatKy_ViPham!F:F, B30, NhatKy_ViPham!C:C, "T6")</f>
        <v>100</v>
      </c>
      <c r="X30" s="6">
        <f>100 + SUMIFS(NhatKy_ViPham!J:J, NhatKy_ViPham!E:E, "10_Toan_B", NhatKy_ViPham!F:F, B30, NhatKy_ViPham!C:C, "T7") - SUMIFS(NhatKy_ViPham!K:K, NhatKy_ViPham!E:E, "10_Toan_B", NhatKy_ViPham!F:F, B30, NhatKy_ViPham!C:C, "T7")</f>
        <v>100</v>
      </c>
      <c r="Y30" s="6">
        <f>100 + SUMIFS(NhatKy_ViPham!J:J, NhatKy_ViPham!E:E, "10_Toan_B", NhatKy_ViPham!F:F, B30, NhatKy_ViPham!C:C, "T8") - SUMIFS(NhatKy_ViPham!K:K, NhatKy_ViPham!E:E, "10_Toan_B", NhatKy_ViPham!F:F, B30, NhatKy_ViPham!C:C, "T8")</f>
        <v>100</v>
      </c>
      <c r="Z30" s="6">
        <f>100 + SUMIFS(NhatKy_ViPham!J:J, NhatKy_ViPham!E:E, "10_Toan_B", NhatKy_ViPham!F:F, B30, NhatKy_ViPham!C:C, "T9") - SUMIFS(NhatKy_ViPham!K:K, NhatKy_ViPham!E:E, "10_Toan_B", NhatKy_ViPham!F:F, B30, NhatKy_ViPham!C:C, "T9")</f>
        <v>100</v>
      </c>
      <c r="AA30" s="6">
        <f>100 + SUMIFS(NhatKy_ViPham!J:J, NhatKy_ViPham!E:E, "10_Toan_B", NhatKy_ViPham!F:F, B30, NhatKy_ViPham!C:C, "T10") - SUMIFS(NhatKy_ViPham!K:K, NhatKy_ViPham!E:E, "10_Toan_B", NhatKy_ViPham!F:F, B30, NhatKy_ViPham!C:C, "T10")</f>
        <v>100</v>
      </c>
      <c r="AB30" s="6">
        <f>100 + SUMIFS(NhatKy_ViPham!J:J, NhatKy_ViPham!E:E, "10_Toan_B", NhatKy_ViPham!F:F, B30, NhatKy_ViPham!C:C, "T11") - SUMIFS(NhatKy_ViPham!K:K, NhatKy_ViPham!E:E, "10_Toan_B", NhatKy_ViPham!F:F, B30, NhatKy_ViPham!C:C, "T11")</f>
        <v>100</v>
      </c>
      <c r="AC30" s="6">
        <f>100 + SUMIFS(NhatKy_ViPham!J:J, NhatKy_ViPham!E:E, "10_Toan_B", NhatKy_ViPham!F:F, B30, NhatKy_ViPham!C:C, "T12") - SUMIFS(NhatKy_ViPham!K:K, NhatKy_ViPham!E:E, "10_Toan_B", NhatKy_ViPham!F:F, B30, NhatKy_ViPham!C:C, "T12")</f>
        <v>100</v>
      </c>
      <c r="AD30" s="6">
        <f>100 + SUMIFS(NhatKy_ViPham!J:J, NhatKy_ViPham!E:E, "10_Toan_B", NhatKy_ViPham!F:F, B30, NhatKy_ViPham!C:C, "T13") - SUMIFS(NhatKy_ViPham!K:K, NhatKy_ViPham!E:E, "10_Toan_B", NhatKy_ViPham!F:F, B30, NhatKy_ViPham!C:C, "T13")</f>
        <v>100</v>
      </c>
      <c r="AE30" s="6">
        <f>100 + SUMIFS(NhatKy_ViPham!J:J, NhatKy_ViPham!E:E, "10_Toan_B", NhatKy_ViPham!F:F, B30, NhatKy_ViPham!C:C, "T14") - SUMIFS(NhatKy_ViPham!K:K, NhatKy_ViPham!E:E, "10_Toan_B", NhatKy_ViPham!F:F, B30, NhatKy_ViPham!C:C, "T14")</f>
        <v>100</v>
      </c>
      <c r="AF30" s="6">
        <f>100 + SUMIFS(NhatKy_ViPham!J:J, NhatKy_ViPham!E:E, "10_Toan_B", NhatKy_ViPham!F:F, B30, NhatKy_ViPham!C:C, "T15") - SUMIFS(NhatKy_ViPham!K:K, NhatKy_ViPham!E:E, "10_Toan_B", NhatKy_ViPham!F:F, B30, NhatKy_ViPham!C:C, "T15")</f>
        <v>100</v>
      </c>
      <c r="AG30" s="6">
        <f>100 + SUMIFS(NhatKy_ViPham!J:J, NhatKy_ViPham!E:E, "10_Toan_B", NhatKy_ViPham!F:F, B30, NhatKy_ViPham!C:C, "T16") - SUMIFS(NhatKy_ViPham!K:K, NhatKy_ViPham!E:E, "10_Toan_B", NhatKy_ViPham!F:F, B30, NhatKy_ViPham!C:C, "T16")</f>
        <v>100</v>
      </c>
      <c r="AH30" s="6">
        <f>100 + SUMIFS(NhatKy_ViPham!J:J, NhatKy_ViPham!E:E, "10_Toan_B", NhatKy_ViPham!F:F, B30, NhatKy_ViPham!C:C, "T17") - SUMIFS(NhatKy_ViPham!K:K, NhatKy_ViPham!E:E, "10_Toan_B", NhatKy_ViPham!F:F, B30, NhatKy_ViPham!C:C, "T17")</f>
        <v>100</v>
      </c>
      <c r="AI30" s="6">
        <f>100 + SUMIFS(NhatKy_ViPham!J:J, NhatKy_ViPham!E:E, "10_Toan_B", NhatKy_ViPham!F:F, B30, NhatKy_ViPham!C:C, "T18") - SUMIFS(NhatKy_ViPham!K:K, NhatKy_ViPham!E:E, "10_Toan_B", NhatKy_ViPham!F:F, B30, NhatKy_ViPham!C:C, "T18")</f>
        <v>100</v>
      </c>
      <c r="AJ30" s="6">
        <f>100 + SUMIFS(NhatKy_ViPham!J:J, NhatKy_ViPham!E:E, "10_Toan_B", NhatKy_ViPham!F:F, B30, NhatKy_ViPham!C:C, "T19") - SUMIFS(NhatKy_ViPham!K:K, NhatKy_ViPham!E:E, "10_Toan_B", NhatKy_ViPham!F:F, B30, NhatKy_ViPham!C:C, "T19")</f>
        <v>100</v>
      </c>
      <c r="AK30" s="6">
        <f>100 + SUMIFS(NhatKy_ViPham!J:J, NhatKy_ViPham!E:E, "10_Toan_B", NhatKy_ViPham!F:F, B30, NhatKy_ViPham!C:C, "T20") - SUMIFS(NhatKy_ViPham!K:K, NhatKy_ViPham!E:E, "10_Toan_B", NhatKy_ViPham!F:F, B30, NhatKy_ViPham!C:C, "T20")</f>
        <v>100</v>
      </c>
      <c r="AL30" s="6">
        <f>100 + SUMIFS(NhatKy_ViPham!J:J, NhatKy_ViPham!E:E, "10_Toan_B", NhatKy_ViPham!F:F, B30, NhatKy_ViPham!C:C, "T21") - SUMIFS(NhatKy_ViPham!K:K, NhatKy_ViPham!E:E, "10_Toan_B", NhatKy_ViPham!F:F, B30, NhatKy_ViPham!C:C, "T21")</f>
        <v>100</v>
      </c>
      <c r="AM30" s="6">
        <f>100 + SUMIFS(NhatKy_ViPham!J:J, NhatKy_ViPham!E:E, "10_Toan_B", NhatKy_ViPham!F:F, B30, NhatKy_ViPham!C:C, "T22") - SUMIFS(NhatKy_ViPham!K:K, NhatKy_ViPham!E:E, "10_Toan_B", NhatKy_ViPham!F:F, B30, NhatKy_ViPham!C:C, "T22")</f>
        <v>100</v>
      </c>
      <c r="AN30" s="6">
        <f>100 + SUMIFS(NhatKy_ViPham!J:J, NhatKy_ViPham!E:E, "10_Toan_B", NhatKy_ViPham!F:F, B30, NhatKy_ViPham!C:C, "T23") - SUMIFS(NhatKy_ViPham!K:K, NhatKy_ViPham!E:E, "10_Toan_B", NhatKy_ViPham!F:F, B30, NhatKy_ViPham!C:C, "T23")</f>
        <v>100</v>
      </c>
      <c r="AO30" s="6">
        <f>100 + SUMIFS(NhatKy_ViPham!J:J, NhatKy_ViPham!E:E, "10_Toan_B", NhatKy_ViPham!F:F, B30, NhatKy_ViPham!C:C, "T24") - SUMIFS(NhatKy_ViPham!K:K, NhatKy_ViPham!E:E, "10_Toan_B", NhatKy_ViPham!F:F, B30, NhatKy_ViPham!C:C, "T24")</f>
        <v>100</v>
      </c>
      <c r="AP30" s="6">
        <f>100 + SUMIFS(NhatKy_ViPham!J:J, NhatKy_ViPham!E:E, "10_Toan_B", NhatKy_ViPham!F:F, B30, NhatKy_ViPham!C:C, "T25") - SUMIFS(NhatKy_ViPham!K:K, NhatKy_ViPham!E:E, "10_Toan_B", NhatKy_ViPham!F:F, B30, NhatKy_ViPham!C:C, "T25")</f>
        <v>100</v>
      </c>
      <c r="AQ30" s="6">
        <f>100 + SUMIFS(NhatKy_ViPham!J:J, NhatKy_ViPham!E:E, "10_Toan_B", NhatKy_ViPham!F:F, B30, NhatKy_ViPham!C:C, "T26") - SUMIFS(NhatKy_ViPham!K:K, NhatKy_ViPham!E:E, "10_Toan_B", NhatKy_ViPham!F:F, B30, NhatKy_ViPham!C:C, "T26")</f>
        <v>100</v>
      </c>
      <c r="AR30" s="6">
        <f>100 + SUMIFS(NhatKy_ViPham!J:J, NhatKy_ViPham!E:E, "10_Toan_B", NhatKy_ViPham!F:F, B30, NhatKy_ViPham!C:C, "T27") - SUMIFS(NhatKy_ViPham!K:K, NhatKy_ViPham!E:E, "10_Toan_B", NhatKy_ViPham!F:F, B30, NhatKy_ViPham!C:C, "T27")</f>
        <v>100</v>
      </c>
      <c r="AS30" s="6">
        <f>100 + SUMIFS(NhatKy_ViPham!J:J, NhatKy_ViPham!E:E, "10_Toan_B", NhatKy_ViPham!F:F, B30, NhatKy_ViPham!C:C, "T28") - SUMIFS(NhatKy_ViPham!K:K, NhatKy_ViPham!E:E, "10_Toan_B", NhatKy_ViPham!F:F, B30, NhatKy_ViPham!C:C, "T28")</f>
        <v>100</v>
      </c>
      <c r="AT30" s="6">
        <f>100 + SUMIFS(NhatKy_ViPham!J:J, NhatKy_ViPham!E:E, "10_Toan_B", NhatKy_ViPham!F:F, B30, NhatKy_ViPham!C:C, "T29") - SUMIFS(NhatKy_ViPham!K:K, NhatKy_ViPham!E:E, "10_Toan_B", NhatKy_ViPham!F:F, B30, NhatKy_ViPham!C:C, "T29")</f>
        <v>100</v>
      </c>
      <c r="AU30" s="6">
        <f>100 + SUMIFS(NhatKy_ViPham!J:J, NhatKy_ViPham!E:E, "10_Toan_B", NhatKy_ViPham!F:F, B30, NhatKy_ViPham!C:C, "T30") - SUMIFS(NhatKy_ViPham!K:K, NhatKy_ViPham!E:E, "10_Toan_B", NhatKy_ViPham!F:F, B30, NhatKy_ViPham!C:C, "T30")</f>
        <v>100</v>
      </c>
      <c r="AV30" s="6">
        <f>100 + SUMIFS(NhatKy_ViPham!J:J, NhatKy_ViPham!E:E, "10_Toan_B", NhatKy_ViPham!F:F, B30, NhatKy_ViPham!C:C, "T31") - SUMIFS(NhatKy_ViPham!K:K, NhatKy_ViPham!E:E, "10_Toan_B", NhatKy_ViPham!F:F, B30, NhatKy_ViPham!C:C, "T31")</f>
        <v>100</v>
      </c>
      <c r="AW30" s="6">
        <f>100 + SUMIFS(NhatKy_ViPham!J:J, NhatKy_ViPham!E:E, "10_Toan_B", NhatKy_ViPham!F:F, B30, NhatKy_ViPham!C:C, "T32") - SUMIFS(NhatKy_ViPham!K:K, NhatKy_ViPham!E:E, "10_Toan_B", NhatKy_ViPham!F:F, B30, NhatKy_ViPham!C:C, "T32")</f>
        <v>100</v>
      </c>
      <c r="AX30" s="6">
        <f>100 + SUMIFS(NhatKy_ViPham!J:J, NhatKy_ViPham!E:E, "10_Toan_B", NhatKy_ViPham!F:F, B30, NhatKy_ViPham!C:C, "T33") - SUMIFS(NhatKy_ViPham!K:K, NhatKy_ViPham!E:E, "10_Toan_B", NhatKy_ViPham!F:F, B30, NhatKy_ViPham!C:C, "T33")</f>
        <v>100</v>
      </c>
      <c r="AY30" s="6">
        <f>100 + SUMIFS(NhatKy_ViPham!J:J, NhatKy_ViPham!E:E, "10_Toan_B", NhatKy_ViPham!F:F, B30, NhatKy_ViPham!C:C, "T34") - SUMIFS(NhatKy_ViPham!K:K, NhatKy_ViPham!E:E, "10_Toan_B", NhatKy_ViPham!F:F, B30, NhatKy_ViPham!C:C, "T34")</f>
        <v>100</v>
      </c>
      <c r="AZ30" s="6">
        <f>100 + SUMIFS(NhatKy_ViPham!J:J, NhatKy_ViPham!E:E, "10_Toan_B", NhatKy_ViPham!F:F, B30, NhatKy_ViPham!C:C, "T35") - SUMIFS(NhatKy_ViPham!K:K, NhatKy_ViPham!E:E, "10_Toan_B", NhatKy_ViPham!F:F, B30, NhatKy_ViPham!C:C, "T35")</f>
        <v>100</v>
      </c>
      <c r="BA30" s="12">
        <f t="shared" si="0"/>
        <v>100</v>
      </c>
      <c r="BB30" s="11" t="s">
        <v>430</v>
      </c>
      <c r="BC30" s="16" t="str">
        <f t="shared" si="1"/>
        <v>Tốt</v>
      </c>
      <c r="BD30" s="15" t="str">
        <f t="shared" si="2"/>
        <v>🟢 BÌNH THƯỜNG</v>
      </c>
    </row>
    <row r="31" spans="1:56" x14ac:dyDescent="0.25">
      <c r="A31" s="4">
        <v>23</v>
      </c>
      <c r="B31" s="10" t="s">
        <v>540</v>
      </c>
      <c r="C31" s="4" t="s">
        <v>541</v>
      </c>
      <c r="D31" s="4" t="s">
        <v>429</v>
      </c>
      <c r="E31" s="11" t="s">
        <v>430</v>
      </c>
      <c r="F31" s="7">
        <f>SUMIFS(NhatKy_ViPham!K:K, NhatKy_ViPham!E:E, "10_Toan_B", NhatKy_ViPham!F:F, B31, NhatKy_ViPham!H:H, "L01")</f>
        <v>0</v>
      </c>
      <c r="G31" s="7">
        <f>SUMIFS(NhatKy_ViPham!K:K, NhatKy_ViPham!E:E, "10_Toan_B", NhatKy_ViPham!F:F, B31, NhatKy_ViPham!H:H, "L02")</f>
        <v>0</v>
      </c>
      <c r="H31" s="7">
        <f>SUMIFS(NhatKy_ViPham!K:K, NhatKy_ViPham!E:E, "10_Toan_B", NhatKy_ViPham!F:F, B31, NhatKy_ViPham!H:H, "L03")</f>
        <v>0</v>
      </c>
      <c r="I31" s="7">
        <f>SUMIFS(NhatKy_ViPham!K:K, NhatKy_ViPham!E:E, "10_Toan_B", NhatKy_ViPham!F:F, B31, NhatKy_ViPham!H:H, "L04")</f>
        <v>0</v>
      </c>
      <c r="J31" s="7">
        <f>SUMIFS(NhatKy_ViPham!K:K, NhatKy_ViPham!E:E, "10_Toan_B", NhatKy_ViPham!F:F, B31, NhatKy_ViPham!H:H, "L05")</f>
        <v>0</v>
      </c>
      <c r="K31" s="7">
        <f>SUMIFS(NhatKy_ViPham!K:K, NhatKy_ViPham!E:E, "10_Toan_B", NhatKy_ViPham!F:F, B31, NhatKy_ViPham!H:H, "L06")</f>
        <v>0</v>
      </c>
      <c r="L31" s="7">
        <f>SUMIFS(NhatKy_ViPham!K:K, NhatKy_ViPham!E:E, "10_Toan_B", NhatKy_ViPham!F:F, B31, NhatKy_ViPham!H:H, "L07")</f>
        <v>0</v>
      </c>
      <c r="M31" s="7">
        <f>SUMIFS(NhatKy_ViPham!K:K, NhatKy_ViPham!E:E, "10_Toan_B", NhatKy_ViPham!F:F, B31, NhatKy_ViPham!H:H, "L08")</f>
        <v>0</v>
      </c>
      <c r="N31" s="7">
        <f>SUMIFS(NhatKy_ViPham!K:K, NhatKy_ViPham!E:E, "10_Toan_B", NhatKy_ViPham!F:F, B31, NhatKy_ViPham!H:H, "L09")</f>
        <v>0</v>
      </c>
      <c r="O31" s="7">
        <f>SUMIFS(NhatKy_ViPham!K:K, NhatKy_ViPham!E:E, "10_Toan_B", NhatKy_ViPham!F:F, B31, NhatKy_ViPham!H:H, "L10")</f>
        <v>0</v>
      </c>
      <c r="P31" s="12">
        <f>SUMIFS(NhatKy_ViPham!J:J, NhatKy_ViPham!E:E, "10_Toan_B", NhatKy_ViPham!F:F, B31)</f>
        <v>0</v>
      </c>
      <c r="Q31" s="13">
        <f>SUMIFS(NhatKy_ViPham!K:K, NhatKy_ViPham!E:E, "10_Toan_B", NhatKy_ViPham!F:F, B31)</f>
        <v>0</v>
      </c>
      <c r="R31" s="7">
        <f>100 + SUMIFS(NhatKy_ViPham!J:J, NhatKy_ViPham!E:E, "10_Toan_B", NhatKy_ViPham!F:F, B31, NhatKy_ViPham!C:C, "T1") - SUMIFS(NhatKy_ViPham!K:K, NhatKy_ViPham!E:E, "10_Toan_B", NhatKy_ViPham!F:F, B31, NhatKy_ViPham!C:C, "T1")</f>
        <v>100</v>
      </c>
      <c r="S31" s="7">
        <f>100 + SUMIFS(NhatKy_ViPham!J:J, NhatKy_ViPham!E:E, "10_Toan_B", NhatKy_ViPham!F:F, B31, NhatKy_ViPham!C:C, "T2") - SUMIFS(NhatKy_ViPham!K:K, NhatKy_ViPham!E:E, "10_Toan_B", NhatKy_ViPham!F:F, B31, NhatKy_ViPham!C:C, "T2")</f>
        <v>100</v>
      </c>
      <c r="T31" s="7">
        <f>100 + SUMIFS(NhatKy_ViPham!J:J, NhatKy_ViPham!E:E, "10_Toan_B", NhatKy_ViPham!F:F, B31, NhatKy_ViPham!C:C, "T3") - SUMIFS(NhatKy_ViPham!K:K, NhatKy_ViPham!E:E, "10_Toan_B", NhatKy_ViPham!F:F, B31, NhatKy_ViPham!C:C, "T3")</f>
        <v>100</v>
      </c>
      <c r="U31" s="7">
        <f>100 + SUMIFS(NhatKy_ViPham!J:J, NhatKy_ViPham!E:E, "10_Toan_B", NhatKy_ViPham!F:F, B31, NhatKy_ViPham!C:C, "T4") - SUMIFS(NhatKy_ViPham!K:K, NhatKy_ViPham!E:E, "10_Toan_B", NhatKy_ViPham!F:F, B31, NhatKy_ViPham!C:C, "T4")</f>
        <v>100</v>
      </c>
      <c r="V31" s="7">
        <f>100 + SUMIFS(NhatKy_ViPham!J:J, NhatKy_ViPham!E:E, "10_Toan_B", NhatKy_ViPham!F:F, B31, NhatKy_ViPham!C:C, "T5") - SUMIFS(NhatKy_ViPham!K:K, NhatKy_ViPham!E:E, "10_Toan_B", NhatKy_ViPham!F:F, B31, NhatKy_ViPham!C:C, "T5")</f>
        <v>100</v>
      </c>
      <c r="W31" s="7">
        <f>100 + SUMIFS(NhatKy_ViPham!J:J, NhatKy_ViPham!E:E, "10_Toan_B", NhatKy_ViPham!F:F, B31, NhatKy_ViPham!C:C, "T6") - SUMIFS(NhatKy_ViPham!K:K, NhatKy_ViPham!E:E, "10_Toan_B", NhatKy_ViPham!F:F, B31, NhatKy_ViPham!C:C, "T6")</f>
        <v>100</v>
      </c>
      <c r="X31" s="7">
        <f>100 + SUMIFS(NhatKy_ViPham!J:J, NhatKy_ViPham!E:E, "10_Toan_B", NhatKy_ViPham!F:F, B31, NhatKy_ViPham!C:C, "T7") - SUMIFS(NhatKy_ViPham!K:K, NhatKy_ViPham!E:E, "10_Toan_B", NhatKy_ViPham!F:F, B31, NhatKy_ViPham!C:C, "T7")</f>
        <v>100</v>
      </c>
      <c r="Y31" s="7">
        <f>100 + SUMIFS(NhatKy_ViPham!J:J, NhatKy_ViPham!E:E, "10_Toan_B", NhatKy_ViPham!F:F, B31, NhatKy_ViPham!C:C, "T8") - SUMIFS(NhatKy_ViPham!K:K, NhatKy_ViPham!E:E, "10_Toan_B", NhatKy_ViPham!F:F, B31, NhatKy_ViPham!C:C, "T8")</f>
        <v>100</v>
      </c>
      <c r="Z31" s="7">
        <f>100 + SUMIFS(NhatKy_ViPham!J:J, NhatKy_ViPham!E:E, "10_Toan_B", NhatKy_ViPham!F:F, B31, NhatKy_ViPham!C:C, "T9") - SUMIFS(NhatKy_ViPham!K:K, NhatKy_ViPham!E:E, "10_Toan_B", NhatKy_ViPham!F:F, B31, NhatKy_ViPham!C:C, "T9")</f>
        <v>100</v>
      </c>
      <c r="AA31" s="7">
        <f>100 + SUMIFS(NhatKy_ViPham!J:J, NhatKy_ViPham!E:E, "10_Toan_B", NhatKy_ViPham!F:F, B31, NhatKy_ViPham!C:C, "T10") - SUMIFS(NhatKy_ViPham!K:K, NhatKy_ViPham!E:E, "10_Toan_B", NhatKy_ViPham!F:F, B31, NhatKy_ViPham!C:C, "T10")</f>
        <v>100</v>
      </c>
      <c r="AB31" s="7">
        <f>100 + SUMIFS(NhatKy_ViPham!J:J, NhatKy_ViPham!E:E, "10_Toan_B", NhatKy_ViPham!F:F, B31, NhatKy_ViPham!C:C, "T11") - SUMIFS(NhatKy_ViPham!K:K, NhatKy_ViPham!E:E, "10_Toan_B", NhatKy_ViPham!F:F, B31, NhatKy_ViPham!C:C, "T11")</f>
        <v>100</v>
      </c>
      <c r="AC31" s="7">
        <f>100 + SUMIFS(NhatKy_ViPham!J:J, NhatKy_ViPham!E:E, "10_Toan_B", NhatKy_ViPham!F:F, B31, NhatKy_ViPham!C:C, "T12") - SUMIFS(NhatKy_ViPham!K:K, NhatKy_ViPham!E:E, "10_Toan_B", NhatKy_ViPham!F:F, B31, NhatKy_ViPham!C:C, "T12")</f>
        <v>100</v>
      </c>
      <c r="AD31" s="7">
        <f>100 + SUMIFS(NhatKy_ViPham!J:J, NhatKy_ViPham!E:E, "10_Toan_B", NhatKy_ViPham!F:F, B31, NhatKy_ViPham!C:C, "T13") - SUMIFS(NhatKy_ViPham!K:K, NhatKy_ViPham!E:E, "10_Toan_B", NhatKy_ViPham!F:F, B31, NhatKy_ViPham!C:C, "T13")</f>
        <v>100</v>
      </c>
      <c r="AE31" s="7">
        <f>100 + SUMIFS(NhatKy_ViPham!J:J, NhatKy_ViPham!E:E, "10_Toan_B", NhatKy_ViPham!F:F, B31, NhatKy_ViPham!C:C, "T14") - SUMIFS(NhatKy_ViPham!K:K, NhatKy_ViPham!E:E, "10_Toan_B", NhatKy_ViPham!F:F, B31, NhatKy_ViPham!C:C, "T14")</f>
        <v>100</v>
      </c>
      <c r="AF31" s="7">
        <f>100 + SUMIFS(NhatKy_ViPham!J:J, NhatKy_ViPham!E:E, "10_Toan_B", NhatKy_ViPham!F:F, B31, NhatKy_ViPham!C:C, "T15") - SUMIFS(NhatKy_ViPham!K:K, NhatKy_ViPham!E:E, "10_Toan_B", NhatKy_ViPham!F:F, B31, NhatKy_ViPham!C:C, "T15")</f>
        <v>100</v>
      </c>
      <c r="AG31" s="7">
        <f>100 + SUMIFS(NhatKy_ViPham!J:J, NhatKy_ViPham!E:E, "10_Toan_B", NhatKy_ViPham!F:F, B31, NhatKy_ViPham!C:C, "T16") - SUMIFS(NhatKy_ViPham!K:K, NhatKy_ViPham!E:E, "10_Toan_B", NhatKy_ViPham!F:F, B31, NhatKy_ViPham!C:C, "T16")</f>
        <v>100</v>
      </c>
      <c r="AH31" s="7">
        <f>100 + SUMIFS(NhatKy_ViPham!J:J, NhatKy_ViPham!E:E, "10_Toan_B", NhatKy_ViPham!F:F, B31, NhatKy_ViPham!C:C, "T17") - SUMIFS(NhatKy_ViPham!K:K, NhatKy_ViPham!E:E, "10_Toan_B", NhatKy_ViPham!F:F, B31, NhatKy_ViPham!C:C, "T17")</f>
        <v>100</v>
      </c>
      <c r="AI31" s="7">
        <f>100 + SUMIFS(NhatKy_ViPham!J:J, NhatKy_ViPham!E:E, "10_Toan_B", NhatKy_ViPham!F:F, B31, NhatKy_ViPham!C:C, "T18") - SUMIFS(NhatKy_ViPham!K:K, NhatKy_ViPham!E:E, "10_Toan_B", NhatKy_ViPham!F:F, B31, NhatKy_ViPham!C:C, "T18")</f>
        <v>100</v>
      </c>
      <c r="AJ31" s="7">
        <f>100 + SUMIFS(NhatKy_ViPham!J:J, NhatKy_ViPham!E:E, "10_Toan_B", NhatKy_ViPham!F:F, B31, NhatKy_ViPham!C:C, "T19") - SUMIFS(NhatKy_ViPham!K:K, NhatKy_ViPham!E:E, "10_Toan_B", NhatKy_ViPham!F:F, B31, NhatKy_ViPham!C:C, "T19")</f>
        <v>100</v>
      </c>
      <c r="AK31" s="7">
        <f>100 + SUMIFS(NhatKy_ViPham!J:J, NhatKy_ViPham!E:E, "10_Toan_B", NhatKy_ViPham!F:F, B31, NhatKy_ViPham!C:C, "T20") - SUMIFS(NhatKy_ViPham!K:K, NhatKy_ViPham!E:E, "10_Toan_B", NhatKy_ViPham!F:F, B31, NhatKy_ViPham!C:C, "T20")</f>
        <v>100</v>
      </c>
      <c r="AL31" s="7">
        <f>100 + SUMIFS(NhatKy_ViPham!J:J, NhatKy_ViPham!E:E, "10_Toan_B", NhatKy_ViPham!F:F, B31, NhatKy_ViPham!C:C, "T21") - SUMIFS(NhatKy_ViPham!K:K, NhatKy_ViPham!E:E, "10_Toan_B", NhatKy_ViPham!F:F, B31, NhatKy_ViPham!C:C, "T21")</f>
        <v>100</v>
      </c>
      <c r="AM31" s="7">
        <f>100 + SUMIFS(NhatKy_ViPham!J:J, NhatKy_ViPham!E:E, "10_Toan_B", NhatKy_ViPham!F:F, B31, NhatKy_ViPham!C:C, "T22") - SUMIFS(NhatKy_ViPham!K:K, NhatKy_ViPham!E:E, "10_Toan_B", NhatKy_ViPham!F:F, B31, NhatKy_ViPham!C:C, "T22")</f>
        <v>100</v>
      </c>
      <c r="AN31" s="7">
        <f>100 + SUMIFS(NhatKy_ViPham!J:J, NhatKy_ViPham!E:E, "10_Toan_B", NhatKy_ViPham!F:F, B31, NhatKy_ViPham!C:C, "T23") - SUMIFS(NhatKy_ViPham!K:K, NhatKy_ViPham!E:E, "10_Toan_B", NhatKy_ViPham!F:F, B31, NhatKy_ViPham!C:C, "T23")</f>
        <v>100</v>
      </c>
      <c r="AO31" s="7">
        <f>100 + SUMIFS(NhatKy_ViPham!J:J, NhatKy_ViPham!E:E, "10_Toan_B", NhatKy_ViPham!F:F, B31, NhatKy_ViPham!C:C, "T24") - SUMIFS(NhatKy_ViPham!K:K, NhatKy_ViPham!E:E, "10_Toan_B", NhatKy_ViPham!F:F, B31, NhatKy_ViPham!C:C, "T24")</f>
        <v>100</v>
      </c>
      <c r="AP31" s="7">
        <f>100 + SUMIFS(NhatKy_ViPham!J:J, NhatKy_ViPham!E:E, "10_Toan_B", NhatKy_ViPham!F:F, B31, NhatKy_ViPham!C:C, "T25") - SUMIFS(NhatKy_ViPham!K:K, NhatKy_ViPham!E:E, "10_Toan_B", NhatKy_ViPham!F:F, B31, NhatKy_ViPham!C:C, "T25")</f>
        <v>100</v>
      </c>
      <c r="AQ31" s="7">
        <f>100 + SUMIFS(NhatKy_ViPham!J:J, NhatKy_ViPham!E:E, "10_Toan_B", NhatKy_ViPham!F:F, B31, NhatKy_ViPham!C:C, "T26") - SUMIFS(NhatKy_ViPham!K:K, NhatKy_ViPham!E:E, "10_Toan_B", NhatKy_ViPham!F:F, B31, NhatKy_ViPham!C:C, "T26")</f>
        <v>100</v>
      </c>
      <c r="AR31" s="7">
        <f>100 + SUMIFS(NhatKy_ViPham!J:J, NhatKy_ViPham!E:E, "10_Toan_B", NhatKy_ViPham!F:F, B31, NhatKy_ViPham!C:C, "T27") - SUMIFS(NhatKy_ViPham!K:K, NhatKy_ViPham!E:E, "10_Toan_B", NhatKy_ViPham!F:F, B31, NhatKy_ViPham!C:C, "T27")</f>
        <v>100</v>
      </c>
      <c r="AS31" s="7">
        <f>100 + SUMIFS(NhatKy_ViPham!J:J, NhatKy_ViPham!E:E, "10_Toan_B", NhatKy_ViPham!F:F, B31, NhatKy_ViPham!C:C, "T28") - SUMIFS(NhatKy_ViPham!K:K, NhatKy_ViPham!E:E, "10_Toan_B", NhatKy_ViPham!F:F, B31, NhatKy_ViPham!C:C, "T28")</f>
        <v>100</v>
      </c>
      <c r="AT31" s="7">
        <f>100 + SUMIFS(NhatKy_ViPham!J:J, NhatKy_ViPham!E:E, "10_Toan_B", NhatKy_ViPham!F:F, B31, NhatKy_ViPham!C:C, "T29") - SUMIFS(NhatKy_ViPham!K:K, NhatKy_ViPham!E:E, "10_Toan_B", NhatKy_ViPham!F:F, B31, NhatKy_ViPham!C:C, "T29")</f>
        <v>100</v>
      </c>
      <c r="AU31" s="7">
        <f>100 + SUMIFS(NhatKy_ViPham!J:J, NhatKy_ViPham!E:E, "10_Toan_B", NhatKy_ViPham!F:F, B31, NhatKy_ViPham!C:C, "T30") - SUMIFS(NhatKy_ViPham!K:K, NhatKy_ViPham!E:E, "10_Toan_B", NhatKy_ViPham!F:F, B31, NhatKy_ViPham!C:C, "T30")</f>
        <v>100</v>
      </c>
      <c r="AV31" s="7">
        <f>100 + SUMIFS(NhatKy_ViPham!J:J, NhatKy_ViPham!E:E, "10_Toan_B", NhatKy_ViPham!F:F, B31, NhatKy_ViPham!C:C, "T31") - SUMIFS(NhatKy_ViPham!K:K, NhatKy_ViPham!E:E, "10_Toan_B", NhatKy_ViPham!F:F, B31, NhatKy_ViPham!C:C, "T31")</f>
        <v>100</v>
      </c>
      <c r="AW31" s="7">
        <f>100 + SUMIFS(NhatKy_ViPham!J:J, NhatKy_ViPham!E:E, "10_Toan_B", NhatKy_ViPham!F:F, B31, NhatKy_ViPham!C:C, "T32") - SUMIFS(NhatKy_ViPham!K:K, NhatKy_ViPham!E:E, "10_Toan_B", NhatKy_ViPham!F:F, B31, NhatKy_ViPham!C:C, "T32")</f>
        <v>100</v>
      </c>
      <c r="AX31" s="7">
        <f>100 + SUMIFS(NhatKy_ViPham!J:J, NhatKy_ViPham!E:E, "10_Toan_B", NhatKy_ViPham!F:F, B31, NhatKy_ViPham!C:C, "T33") - SUMIFS(NhatKy_ViPham!K:K, NhatKy_ViPham!E:E, "10_Toan_B", NhatKy_ViPham!F:F, B31, NhatKy_ViPham!C:C, "T33")</f>
        <v>100</v>
      </c>
      <c r="AY31" s="7">
        <f>100 + SUMIFS(NhatKy_ViPham!J:J, NhatKy_ViPham!E:E, "10_Toan_B", NhatKy_ViPham!F:F, B31, NhatKy_ViPham!C:C, "T34") - SUMIFS(NhatKy_ViPham!K:K, NhatKy_ViPham!E:E, "10_Toan_B", NhatKy_ViPham!F:F, B31, NhatKy_ViPham!C:C, "T34")</f>
        <v>100</v>
      </c>
      <c r="AZ31" s="7">
        <f>100 + SUMIFS(NhatKy_ViPham!J:J, NhatKy_ViPham!E:E, "10_Toan_B", NhatKy_ViPham!F:F, B31, NhatKy_ViPham!C:C, "T35") - SUMIFS(NhatKy_ViPham!K:K, NhatKy_ViPham!E:E, "10_Toan_B", NhatKy_ViPham!F:F, B31, NhatKy_ViPham!C:C, "T35")</f>
        <v>100</v>
      </c>
      <c r="BA31" s="12">
        <f t="shared" si="0"/>
        <v>100</v>
      </c>
      <c r="BB31" s="11" t="s">
        <v>430</v>
      </c>
      <c r="BC31" s="14" t="str">
        <f t="shared" si="1"/>
        <v>Tốt</v>
      </c>
      <c r="BD31" s="10" t="str">
        <f t="shared" si="2"/>
        <v>🟢 BÌNH THƯỜNG</v>
      </c>
    </row>
    <row r="32" spans="1:56" x14ac:dyDescent="0.25">
      <c r="A32" s="5">
        <v>24</v>
      </c>
      <c r="B32" s="15" t="s">
        <v>542</v>
      </c>
      <c r="C32" s="5" t="s">
        <v>543</v>
      </c>
      <c r="D32" s="5" t="s">
        <v>429</v>
      </c>
      <c r="E32" s="11" t="s">
        <v>430</v>
      </c>
      <c r="F32" s="6">
        <f>SUMIFS(NhatKy_ViPham!K:K, NhatKy_ViPham!E:E, "10_Toan_B", NhatKy_ViPham!F:F, B32, NhatKy_ViPham!H:H, "L01")</f>
        <v>0</v>
      </c>
      <c r="G32" s="6">
        <f>SUMIFS(NhatKy_ViPham!K:K, NhatKy_ViPham!E:E, "10_Toan_B", NhatKy_ViPham!F:F, B32, NhatKy_ViPham!H:H, "L02")</f>
        <v>0</v>
      </c>
      <c r="H32" s="6">
        <f>SUMIFS(NhatKy_ViPham!K:K, NhatKy_ViPham!E:E, "10_Toan_B", NhatKy_ViPham!F:F, B32, NhatKy_ViPham!H:H, "L03")</f>
        <v>0</v>
      </c>
      <c r="I32" s="6">
        <f>SUMIFS(NhatKy_ViPham!K:K, NhatKy_ViPham!E:E, "10_Toan_B", NhatKy_ViPham!F:F, B32, NhatKy_ViPham!H:H, "L04")</f>
        <v>0</v>
      </c>
      <c r="J32" s="6">
        <f>SUMIFS(NhatKy_ViPham!K:K, NhatKy_ViPham!E:E, "10_Toan_B", NhatKy_ViPham!F:F, B32, NhatKy_ViPham!H:H, "L05")</f>
        <v>0</v>
      </c>
      <c r="K32" s="6">
        <f>SUMIFS(NhatKy_ViPham!K:K, NhatKy_ViPham!E:E, "10_Toan_B", NhatKy_ViPham!F:F, B32, NhatKy_ViPham!H:H, "L06")</f>
        <v>0</v>
      </c>
      <c r="L32" s="6">
        <f>SUMIFS(NhatKy_ViPham!K:K, NhatKy_ViPham!E:E, "10_Toan_B", NhatKy_ViPham!F:F, B32, NhatKy_ViPham!H:H, "L07")</f>
        <v>0</v>
      </c>
      <c r="M32" s="6">
        <f>SUMIFS(NhatKy_ViPham!K:K, NhatKy_ViPham!E:E, "10_Toan_B", NhatKy_ViPham!F:F, B32, NhatKy_ViPham!H:H, "L08")</f>
        <v>0</v>
      </c>
      <c r="N32" s="6">
        <f>SUMIFS(NhatKy_ViPham!K:K, NhatKy_ViPham!E:E, "10_Toan_B", NhatKy_ViPham!F:F, B32, NhatKy_ViPham!H:H, "L09")</f>
        <v>0</v>
      </c>
      <c r="O32" s="6">
        <f>SUMIFS(NhatKy_ViPham!K:K, NhatKy_ViPham!E:E, "10_Toan_B", NhatKy_ViPham!F:F, B32, NhatKy_ViPham!H:H, "L10")</f>
        <v>0</v>
      </c>
      <c r="P32" s="12">
        <f>SUMIFS(NhatKy_ViPham!J:J, NhatKy_ViPham!E:E, "10_Toan_B", NhatKy_ViPham!F:F, B32)</f>
        <v>0</v>
      </c>
      <c r="Q32" s="13">
        <f>SUMIFS(NhatKy_ViPham!K:K, NhatKy_ViPham!E:E, "10_Toan_B", NhatKy_ViPham!F:F, B32)</f>
        <v>0</v>
      </c>
      <c r="R32" s="6">
        <f>100 + SUMIFS(NhatKy_ViPham!J:J, NhatKy_ViPham!E:E, "10_Toan_B", NhatKy_ViPham!F:F, B32, NhatKy_ViPham!C:C, "T1") - SUMIFS(NhatKy_ViPham!K:K, NhatKy_ViPham!E:E, "10_Toan_B", NhatKy_ViPham!F:F, B32, NhatKy_ViPham!C:C, "T1")</f>
        <v>100</v>
      </c>
      <c r="S32" s="6">
        <f>100 + SUMIFS(NhatKy_ViPham!J:J, NhatKy_ViPham!E:E, "10_Toan_B", NhatKy_ViPham!F:F, B32, NhatKy_ViPham!C:C, "T2") - SUMIFS(NhatKy_ViPham!K:K, NhatKy_ViPham!E:E, "10_Toan_B", NhatKy_ViPham!F:F, B32, NhatKy_ViPham!C:C, "T2")</f>
        <v>100</v>
      </c>
      <c r="T32" s="6">
        <f>100 + SUMIFS(NhatKy_ViPham!J:J, NhatKy_ViPham!E:E, "10_Toan_B", NhatKy_ViPham!F:F, B32, NhatKy_ViPham!C:C, "T3") - SUMIFS(NhatKy_ViPham!K:K, NhatKy_ViPham!E:E, "10_Toan_B", NhatKy_ViPham!F:F, B32, NhatKy_ViPham!C:C, "T3")</f>
        <v>100</v>
      </c>
      <c r="U32" s="6">
        <f>100 + SUMIFS(NhatKy_ViPham!J:J, NhatKy_ViPham!E:E, "10_Toan_B", NhatKy_ViPham!F:F, B32, NhatKy_ViPham!C:C, "T4") - SUMIFS(NhatKy_ViPham!K:K, NhatKy_ViPham!E:E, "10_Toan_B", NhatKy_ViPham!F:F, B32, NhatKy_ViPham!C:C, "T4")</f>
        <v>100</v>
      </c>
      <c r="V32" s="6">
        <f>100 + SUMIFS(NhatKy_ViPham!J:J, NhatKy_ViPham!E:E, "10_Toan_B", NhatKy_ViPham!F:F, B32, NhatKy_ViPham!C:C, "T5") - SUMIFS(NhatKy_ViPham!K:K, NhatKy_ViPham!E:E, "10_Toan_B", NhatKy_ViPham!F:F, B32, NhatKy_ViPham!C:C, "T5")</f>
        <v>100</v>
      </c>
      <c r="W32" s="6">
        <f>100 + SUMIFS(NhatKy_ViPham!J:J, NhatKy_ViPham!E:E, "10_Toan_B", NhatKy_ViPham!F:F, B32, NhatKy_ViPham!C:C, "T6") - SUMIFS(NhatKy_ViPham!K:K, NhatKy_ViPham!E:E, "10_Toan_B", NhatKy_ViPham!F:F, B32, NhatKy_ViPham!C:C, "T6")</f>
        <v>100</v>
      </c>
      <c r="X32" s="6">
        <f>100 + SUMIFS(NhatKy_ViPham!J:J, NhatKy_ViPham!E:E, "10_Toan_B", NhatKy_ViPham!F:F, B32, NhatKy_ViPham!C:C, "T7") - SUMIFS(NhatKy_ViPham!K:K, NhatKy_ViPham!E:E, "10_Toan_B", NhatKy_ViPham!F:F, B32, NhatKy_ViPham!C:C, "T7")</f>
        <v>100</v>
      </c>
      <c r="Y32" s="6">
        <f>100 + SUMIFS(NhatKy_ViPham!J:J, NhatKy_ViPham!E:E, "10_Toan_B", NhatKy_ViPham!F:F, B32, NhatKy_ViPham!C:C, "T8") - SUMIFS(NhatKy_ViPham!K:K, NhatKy_ViPham!E:E, "10_Toan_B", NhatKy_ViPham!F:F, B32, NhatKy_ViPham!C:C, "T8")</f>
        <v>100</v>
      </c>
      <c r="Z32" s="6">
        <f>100 + SUMIFS(NhatKy_ViPham!J:J, NhatKy_ViPham!E:E, "10_Toan_B", NhatKy_ViPham!F:F, B32, NhatKy_ViPham!C:C, "T9") - SUMIFS(NhatKy_ViPham!K:K, NhatKy_ViPham!E:E, "10_Toan_B", NhatKy_ViPham!F:F, B32, NhatKy_ViPham!C:C, "T9")</f>
        <v>100</v>
      </c>
      <c r="AA32" s="6">
        <f>100 + SUMIFS(NhatKy_ViPham!J:J, NhatKy_ViPham!E:E, "10_Toan_B", NhatKy_ViPham!F:F, B32, NhatKy_ViPham!C:C, "T10") - SUMIFS(NhatKy_ViPham!K:K, NhatKy_ViPham!E:E, "10_Toan_B", NhatKy_ViPham!F:F, B32, NhatKy_ViPham!C:C, "T10")</f>
        <v>100</v>
      </c>
      <c r="AB32" s="6">
        <f>100 + SUMIFS(NhatKy_ViPham!J:J, NhatKy_ViPham!E:E, "10_Toan_B", NhatKy_ViPham!F:F, B32, NhatKy_ViPham!C:C, "T11") - SUMIFS(NhatKy_ViPham!K:K, NhatKy_ViPham!E:E, "10_Toan_B", NhatKy_ViPham!F:F, B32, NhatKy_ViPham!C:C, "T11")</f>
        <v>100</v>
      </c>
      <c r="AC32" s="6">
        <f>100 + SUMIFS(NhatKy_ViPham!J:J, NhatKy_ViPham!E:E, "10_Toan_B", NhatKy_ViPham!F:F, B32, NhatKy_ViPham!C:C, "T12") - SUMIFS(NhatKy_ViPham!K:K, NhatKy_ViPham!E:E, "10_Toan_B", NhatKy_ViPham!F:F, B32, NhatKy_ViPham!C:C, "T12")</f>
        <v>100</v>
      </c>
      <c r="AD32" s="6">
        <f>100 + SUMIFS(NhatKy_ViPham!J:J, NhatKy_ViPham!E:E, "10_Toan_B", NhatKy_ViPham!F:F, B32, NhatKy_ViPham!C:C, "T13") - SUMIFS(NhatKy_ViPham!K:K, NhatKy_ViPham!E:E, "10_Toan_B", NhatKy_ViPham!F:F, B32, NhatKy_ViPham!C:C, "T13")</f>
        <v>100</v>
      </c>
      <c r="AE32" s="6">
        <f>100 + SUMIFS(NhatKy_ViPham!J:J, NhatKy_ViPham!E:E, "10_Toan_B", NhatKy_ViPham!F:F, B32, NhatKy_ViPham!C:C, "T14") - SUMIFS(NhatKy_ViPham!K:K, NhatKy_ViPham!E:E, "10_Toan_B", NhatKy_ViPham!F:F, B32, NhatKy_ViPham!C:C, "T14")</f>
        <v>100</v>
      </c>
      <c r="AF32" s="6">
        <f>100 + SUMIFS(NhatKy_ViPham!J:J, NhatKy_ViPham!E:E, "10_Toan_B", NhatKy_ViPham!F:F, B32, NhatKy_ViPham!C:C, "T15") - SUMIFS(NhatKy_ViPham!K:K, NhatKy_ViPham!E:E, "10_Toan_B", NhatKy_ViPham!F:F, B32, NhatKy_ViPham!C:C, "T15")</f>
        <v>100</v>
      </c>
      <c r="AG32" s="6">
        <f>100 + SUMIFS(NhatKy_ViPham!J:J, NhatKy_ViPham!E:E, "10_Toan_B", NhatKy_ViPham!F:F, B32, NhatKy_ViPham!C:C, "T16") - SUMIFS(NhatKy_ViPham!K:K, NhatKy_ViPham!E:E, "10_Toan_B", NhatKy_ViPham!F:F, B32, NhatKy_ViPham!C:C, "T16")</f>
        <v>100</v>
      </c>
      <c r="AH32" s="6">
        <f>100 + SUMIFS(NhatKy_ViPham!J:J, NhatKy_ViPham!E:E, "10_Toan_B", NhatKy_ViPham!F:F, B32, NhatKy_ViPham!C:C, "T17") - SUMIFS(NhatKy_ViPham!K:K, NhatKy_ViPham!E:E, "10_Toan_B", NhatKy_ViPham!F:F, B32, NhatKy_ViPham!C:C, "T17")</f>
        <v>100</v>
      </c>
      <c r="AI32" s="6">
        <f>100 + SUMIFS(NhatKy_ViPham!J:J, NhatKy_ViPham!E:E, "10_Toan_B", NhatKy_ViPham!F:F, B32, NhatKy_ViPham!C:C, "T18") - SUMIFS(NhatKy_ViPham!K:K, NhatKy_ViPham!E:E, "10_Toan_B", NhatKy_ViPham!F:F, B32, NhatKy_ViPham!C:C, "T18")</f>
        <v>100</v>
      </c>
      <c r="AJ32" s="6">
        <f>100 + SUMIFS(NhatKy_ViPham!J:J, NhatKy_ViPham!E:E, "10_Toan_B", NhatKy_ViPham!F:F, B32, NhatKy_ViPham!C:C, "T19") - SUMIFS(NhatKy_ViPham!K:K, NhatKy_ViPham!E:E, "10_Toan_B", NhatKy_ViPham!F:F, B32, NhatKy_ViPham!C:C, "T19")</f>
        <v>100</v>
      </c>
      <c r="AK32" s="6">
        <f>100 + SUMIFS(NhatKy_ViPham!J:J, NhatKy_ViPham!E:E, "10_Toan_B", NhatKy_ViPham!F:F, B32, NhatKy_ViPham!C:C, "T20") - SUMIFS(NhatKy_ViPham!K:K, NhatKy_ViPham!E:E, "10_Toan_B", NhatKy_ViPham!F:F, B32, NhatKy_ViPham!C:C, "T20")</f>
        <v>100</v>
      </c>
      <c r="AL32" s="6">
        <f>100 + SUMIFS(NhatKy_ViPham!J:J, NhatKy_ViPham!E:E, "10_Toan_B", NhatKy_ViPham!F:F, B32, NhatKy_ViPham!C:C, "T21") - SUMIFS(NhatKy_ViPham!K:K, NhatKy_ViPham!E:E, "10_Toan_B", NhatKy_ViPham!F:F, B32, NhatKy_ViPham!C:C, "T21")</f>
        <v>100</v>
      </c>
      <c r="AM32" s="6">
        <f>100 + SUMIFS(NhatKy_ViPham!J:J, NhatKy_ViPham!E:E, "10_Toan_B", NhatKy_ViPham!F:F, B32, NhatKy_ViPham!C:C, "T22") - SUMIFS(NhatKy_ViPham!K:K, NhatKy_ViPham!E:E, "10_Toan_B", NhatKy_ViPham!F:F, B32, NhatKy_ViPham!C:C, "T22")</f>
        <v>100</v>
      </c>
      <c r="AN32" s="6">
        <f>100 + SUMIFS(NhatKy_ViPham!J:J, NhatKy_ViPham!E:E, "10_Toan_B", NhatKy_ViPham!F:F, B32, NhatKy_ViPham!C:C, "T23") - SUMIFS(NhatKy_ViPham!K:K, NhatKy_ViPham!E:E, "10_Toan_B", NhatKy_ViPham!F:F, B32, NhatKy_ViPham!C:C, "T23")</f>
        <v>100</v>
      </c>
      <c r="AO32" s="6">
        <f>100 + SUMIFS(NhatKy_ViPham!J:J, NhatKy_ViPham!E:E, "10_Toan_B", NhatKy_ViPham!F:F, B32, NhatKy_ViPham!C:C, "T24") - SUMIFS(NhatKy_ViPham!K:K, NhatKy_ViPham!E:E, "10_Toan_B", NhatKy_ViPham!F:F, B32, NhatKy_ViPham!C:C, "T24")</f>
        <v>100</v>
      </c>
      <c r="AP32" s="6">
        <f>100 + SUMIFS(NhatKy_ViPham!J:J, NhatKy_ViPham!E:E, "10_Toan_B", NhatKy_ViPham!F:F, B32, NhatKy_ViPham!C:C, "T25") - SUMIFS(NhatKy_ViPham!K:K, NhatKy_ViPham!E:E, "10_Toan_B", NhatKy_ViPham!F:F, B32, NhatKy_ViPham!C:C, "T25")</f>
        <v>100</v>
      </c>
      <c r="AQ32" s="6">
        <f>100 + SUMIFS(NhatKy_ViPham!J:J, NhatKy_ViPham!E:E, "10_Toan_B", NhatKy_ViPham!F:F, B32, NhatKy_ViPham!C:C, "T26") - SUMIFS(NhatKy_ViPham!K:K, NhatKy_ViPham!E:E, "10_Toan_B", NhatKy_ViPham!F:F, B32, NhatKy_ViPham!C:C, "T26")</f>
        <v>100</v>
      </c>
      <c r="AR32" s="6">
        <f>100 + SUMIFS(NhatKy_ViPham!J:J, NhatKy_ViPham!E:E, "10_Toan_B", NhatKy_ViPham!F:F, B32, NhatKy_ViPham!C:C, "T27") - SUMIFS(NhatKy_ViPham!K:K, NhatKy_ViPham!E:E, "10_Toan_B", NhatKy_ViPham!F:F, B32, NhatKy_ViPham!C:C, "T27")</f>
        <v>100</v>
      </c>
      <c r="AS32" s="6">
        <f>100 + SUMIFS(NhatKy_ViPham!J:J, NhatKy_ViPham!E:E, "10_Toan_B", NhatKy_ViPham!F:F, B32, NhatKy_ViPham!C:C, "T28") - SUMIFS(NhatKy_ViPham!K:K, NhatKy_ViPham!E:E, "10_Toan_B", NhatKy_ViPham!F:F, B32, NhatKy_ViPham!C:C, "T28")</f>
        <v>100</v>
      </c>
      <c r="AT32" s="6">
        <f>100 + SUMIFS(NhatKy_ViPham!J:J, NhatKy_ViPham!E:E, "10_Toan_B", NhatKy_ViPham!F:F, B32, NhatKy_ViPham!C:C, "T29") - SUMIFS(NhatKy_ViPham!K:K, NhatKy_ViPham!E:E, "10_Toan_B", NhatKy_ViPham!F:F, B32, NhatKy_ViPham!C:C, "T29")</f>
        <v>100</v>
      </c>
      <c r="AU32" s="6">
        <f>100 + SUMIFS(NhatKy_ViPham!J:J, NhatKy_ViPham!E:E, "10_Toan_B", NhatKy_ViPham!F:F, B32, NhatKy_ViPham!C:C, "T30") - SUMIFS(NhatKy_ViPham!K:K, NhatKy_ViPham!E:E, "10_Toan_B", NhatKy_ViPham!F:F, B32, NhatKy_ViPham!C:C, "T30")</f>
        <v>100</v>
      </c>
      <c r="AV32" s="6">
        <f>100 + SUMIFS(NhatKy_ViPham!J:J, NhatKy_ViPham!E:E, "10_Toan_B", NhatKy_ViPham!F:F, B32, NhatKy_ViPham!C:C, "T31") - SUMIFS(NhatKy_ViPham!K:K, NhatKy_ViPham!E:E, "10_Toan_B", NhatKy_ViPham!F:F, B32, NhatKy_ViPham!C:C, "T31")</f>
        <v>100</v>
      </c>
      <c r="AW32" s="6">
        <f>100 + SUMIFS(NhatKy_ViPham!J:J, NhatKy_ViPham!E:E, "10_Toan_B", NhatKy_ViPham!F:F, B32, NhatKy_ViPham!C:C, "T32") - SUMIFS(NhatKy_ViPham!K:K, NhatKy_ViPham!E:E, "10_Toan_B", NhatKy_ViPham!F:F, B32, NhatKy_ViPham!C:C, "T32")</f>
        <v>100</v>
      </c>
      <c r="AX32" s="6">
        <f>100 + SUMIFS(NhatKy_ViPham!J:J, NhatKy_ViPham!E:E, "10_Toan_B", NhatKy_ViPham!F:F, B32, NhatKy_ViPham!C:C, "T33") - SUMIFS(NhatKy_ViPham!K:K, NhatKy_ViPham!E:E, "10_Toan_B", NhatKy_ViPham!F:F, B32, NhatKy_ViPham!C:C, "T33")</f>
        <v>100</v>
      </c>
      <c r="AY32" s="6">
        <f>100 + SUMIFS(NhatKy_ViPham!J:J, NhatKy_ViPham!E:E, "10_Toan_B", NhatKy_ViPham!F:F, B32, NhatKy_ViPham!C:C, "T34") - SUMIFS(NhatKy_ViPham!K:K, NhatKy_ViPham!E:E, "10_Toan_B", NhatKy_ViPham!F:F, B32, NhatKy_ViPham!C:C, "T34")</f>
        <v>100</v>
      </c>
      <c r="AZ32" s="6">
        <f>100 + SUMIFS(NhatKy_ViPham!J:J, NhatKy_ViPham!E:E, "10_Toan_B", NhatKy_ViPham!F:F, B32, NhatKy_ViPham!C:C, "T35") - SUMIFS(NhatKy_ViPham!K:K, NhatKy_ViPham!E:E, "10_Toan_B", NhatKy_ViPham!F:F, B32, NhatKy_ViPham!C:C, "T35")</f>
        <v>100</v>
      </c>
      <c r="BA32" s="12">
        <f t="shared" si="0"/>
        <v>100</v>
      </c>
      <c r="BB32" s="11" t="s">
        <v>430</v>
      </c>
      <c r="BC32" s="16" t="str">
        <f t="shared" si="1"/>
        <v>Tốt</v>
      </c>
      <c r="BD32" s="15" t="str">
        <f t="shared" si="2"/>
        <v>🟢 BÌNH THƯỜNG</v>
      </c>
    </row>
    <row r="33" spans="1:56" x14ac:dyDescent="0.25">
      <c r="A33" s="4">
        <v>25</v>
      </c>
      <c r="B33" s="10" t="s">
        <v>544</v>
      </c>
      <c r="C33" s="4" t="s">
        <v>502</v>
      </c>
      <c r="D33" s="4" t="s">
        <v>435</v>
      </c>
      <c r="E33" s="11" t="s">
        <v>430</v>
      </c>
      <c r="F33" s="7">
        <f>SUMIFS(NhatKy_ViPham!K:K, NhatKy_ViPham!E:E, "10_Toan_B", NhatKy_ViPham!F:F, B33, NhatKy_ViPham!H:H, "L01")</f>
        <v>0</v>
      </c>
      <c r="G33" s="7">
        <f>SUMIFS(NhatKy_ViPham!K:K, NhatKy_ViPham!E:E, "10_Toan_B", NhatKy_ViPham!F:F, B33, NhatKy_ViPham!H:H, "L02")</f>
        <v>0</v>
      </c>
      <c r="H33" s="7">
        <f>SUMIFS(NhatKy_ViPham!K:K, NhatKy_ViPham!E:E, "10_Toan_B", NhatKy_ViPham!F:F, B33, NhatKy_ViPham!H:H, "L03")</f>
        <v>0</v>
      </c>
      <c r="I33" s="7">
        <f>SUMIFS(NhatKy_ViPham!K:K, NhatKy_ViPham!E:E, "10_Toan_B", NhatKy_ViPham!F:F, B33, NhatKy_ViPham!H:H, "L04")</f>
        <v>0</v>
      </c>
      <c r="J33" s="7">
        <f>SUMIFS(NhatKy_ViPham!K:K, NhatKy_ViPham!E:E, "10_Toan_B", NhatKy_ViPham!F:F, B33, NhatKy_ViPham!H:H, "L05")</f>
        <v>0</v>
      </c>
      <c r="K33" s="7">
        <f>SUMIFS(NhatKy_ViPham!K:K, NhatKy_ViPham!E:E, "10_Toan_B", NhatKy_ViPham!F:F, B33, NhatKy_ViPham!H:H, "L06")</f>
        <v>0</v>
      </c>
      <c r="L33" s="7">
        <f>SUMIFS(NhatKy_ViPham!K:K, NhatKy_ViPham!E:E, "10_Toan_B", NhatKy_ViPham!F:F, B33, NhatKy_ViPham!H:H, "L07")</f>
        <v>0</v>
      </c>
      <c r="M33" s="7">
        <f>SUMIFS(NhatKy_ViPham!K:K, NhatKy_ViPham!E:E, "10_Toan_B", NhatKy_ViPham!F:F, B33, NhatKy_ViPham!H:H, "L08")</f>
        <v>0</v>
      </c>
      <c r="N33" s="7">
        <f>SUMIFS(NhatKy_ViPham!K:K, NhatKy_ViPham!E:E, "10_Toan_B", NhatKy_ViPham!F:F, B33, NhatKy_ViPham!H:H, "L09")</f>
        <v>0</v>
      </c>
      <c r="O33" s="7">
        <f>SUMIFS(NhatKy_ViPham!K:K, NhatKy_ViPham!E:E, "10_Toan_B", NhatKy_ViPham!F:F, B33, NhatKy_ViPham!H:H, "L10")</f>
        <v>0</v>
      </c>
      <c r="P33" s="12">
        <f>SUMIFS(NhatKy_ViPham!J:J, NhatKy_ViPham!E:E, "10_Toan_B", NhatKy_ViPham!F:F, B33)</f>
        <v>0</v>
      </c>
      <c r="Q33" s="13">
        <f>SUMIFS(NhatKy_ViPham!K:K, NhatKy_ViPham!E:E, "10_Toan_B", NhatKy_ViPham!F:F, B33)</f>
        <v>0</v>
      </c>
      <c r="R33" s="7">
        <f>100 + SUMIFS(NhatKy_ViPham!J:J, NhatKy_ViPham!E:E, "10_Toan_B", NhatKy_ViPham!F:F, B33, NhatKy_ViPham!C:C, "T1") - SUMIFS(NhatKy_ViPham!K:K, NhatKy_ViPham!E:E, "10_Toan_B", NhatKy_ViPham!F:F, B33, NhatKy_ViPham!C:C, "T1")</f>
        <v>100</v>
      </c>
      <c r="S33" s="7">
        <f>100 + SUMIFS(NhatKy_ViPham!J:J, NhatKy_ViPham!E:E, "10_Toan_B", NhatKy_ViPham!F:F, B33, NhatKy_ViPham!C:C, "T2") - SUMIFS(NhatKy_ViPham!K:K, NhatKy_ViPham!E:E, "10_Toan_B", NhatKy_ViPham!F:F, B33, NhatKy_ViPham!C:C, "T2")</f>
        <v>100</v>
      </c>
      <c r="T33" s="7">
        <f>100 + SUMIFS(NhatKy_ViPham!J:J, NhatKy_ViPham!E:E, "10_Toan_B", NhatKy_ViPham!F:F, B33, NhatKy_ViPham!C:C, "T3") - SUMIFS(NhatKy_ViPham!K:K, NhatKy_ViPham!E:E, "10_Toan_B", NhatKy_ViPham!F:F, B33, NhatKy_ViPham!C:C, "T3")</f>
        <v>100</v>
      </c>
      <c r="U33" s="7">
        <f>100 + SUMIFS(NhatKy_ViPham!J:J, NhatKy_ViPham!E:E, "10_Toan_B", NhatKy_ViPham!F:F, B33, NhatKy_ViPham!C:C, "T4") - SUMIFS(NhatKy_ViPham!K:K, NhatKy_ViPham!E:E, "10_Toan_B", NhatKy_ViPham!F:F, B33, NhatKy_ViPham!C:C, "T4")</f>
        <v>100</v>
      </c>
      <c r="V33" s="7">
        <f>100 + SUMIFS(NhatKy_ViPham!J:J, NhatKy_ViPham!E:E, "10_Toan_B", NhatKy_ViPham!F:F, B33, NhatKy_ViPham!C:C, "T5") - SUMIFS(NhatKy_ViPham!K:K, NhatKy_ViPham!E:E, "10_Toan_B", NhatKy_ViPham!F:F, B33, NhatKy_ViPham!C:C, "T5")</f>
        <v>100</v>
      </c>
      <c r="W33" s="7">
        <f>100 + SUMIFS(NhatKy_ViPham!J:J, NhatKy_ViPham!E:E, "10_Toan_B", NhatKy_ViPham!F:F, B33, NhatKy_ViPham!C:C, "T6") - SUMIFS(NhatKy_ViPham!K:K, NhatKy_ViPham!E:E, "10_Toan_B", NhatKy_ViPham!F:F, B33, NhatKy_ViPham!C:C, "T6")</f>
        <v>100</v>
      </c>
      <c r="X33" s="7">
        <f>100 + SUMIFS(NhatKy_ViPham!J:J, NhatKy_ViPham!E:E, "10_Toan_B", NhatKy_ViPham!F:F, B33, NhatKy_ViPham!C:C, "T7") - SUMIFS(NhatKy_ViPham!K:K, NhatKy_ViPham!E:E, "10_Toan_B", NhatKy_ViPham!F:F, B33, NhatKy_ViPham!C:C, "T7")</f>
        <v>100</v>
      </c>
      <c r="Y33" s="7">
        <f>100 + SUMIFS(NhatKy_ViPham!J:J, NhatKy_ViPham!E:E, "10_Toan_B", NhatKy_ViPham!F:F, B33, NhatKy_ViPham!C:C, "T8") - SUMIFS(NhatKy_ViPham!K:K, NhatKy_ViPham!E:E, "10_Toan_B", NhatKy_ViPham!F:F, B33, NhatKy_ViPham!C:C, "T8")</f>
        <v>100</v>
      </c>
      <c r="Z33" s="7">
        <f>100 + SUMIFS(NhatKy_ViPham!J:J, NhatKy_ViPham!E:E, "10_Toan_B", NhatKy_ViPham!F:F, B33, NhatKy_ViPham!C:C, "T9") - SUMIFS(NhatKy_ViPham!K:K, NhatKy_ViPham!E:E, "10_Toan_B", NhatKy_ViPham!F:F, B33, NhatKy_ViPham!C:C, "T9")</f>
        <v>100</v>
      </c>
      <c r="AA33" s="7">
        <f>100 + SUMIFS(NhatKy_ViPham!J:J, NhatKy_ViPham!E:E, "10_Toan_B", NhatKy_ViPham!F:F, B33, NhatKy_ViPham!C:C, "T10") - SUMIFS(NhatKy_ViPham!K:K, NhatKy_ViPham!E:E, "10_Toan_B", NhatKy_ViPham!F:F, B33, NhatKy_ViPham!C:C, "T10")</f>
        <v>100</v>
      </c>
      <c r="AB33" s="7">
        <f>100 + SUMIFS(NhatKy_ViPham!J:J, NhatKy_ViPham!E:E, "10_Toan_B", NhatKy_ViPham!F:F, B33, NhatKy_ViPham!C:C, "T11") - SUMIFS(NhatKy_ViPham!K:K, NhatKy_ViPham!E:E, "10_Toan_B", NhatKy_ViPham!F:F, B33, NhatKy_ViPham!C:C, "T11")</f>
        <v>100</v>
      </c>
      <c r="AC33" s="7">
        <f>100 + SUMIFS(NhatKy_ViPham!J:J, NhatKy_ViPham!E:E, "10_Toan_B", NhatKy_ViPham!F:F, B33, NhatKy_ViPham!C:C, "T12") - SUMIFS(NhatKy_ViPham!K:K, NhatKy_ViPham!E:E, "10_Toan_B", NhatKy_ViPham!F:F, B33, NhatKy_ViPham!C:C, "T12")</f>
        <v>100</v>
      </c>
      <c r="AD33" s="7">
        <f>100 + SUMIFS(NhatKy_ViPham!J:J, NhatKy_ViPham!E:E, "10_Toan_B", NhatKy_ViPham!F:F, B33, NhatKy_ViPham!C:C, "T13") - SUMIFS(NhatKy_ViPham!K:K, NhatKy_ViPham!E:E, "10_Toan_B", NhatKy_ViPham!F:F, B33, NhatKy_ViPham!C:C, "T13")</f>
        <v>100</v>
      </c>
      <c r="AE33" s="7">
        <f>100 + SUMIFS(NhatKy_ViPham!J:J, NhatKy_ViPham!E:E, "10_Toan_B", NhatKy_ViPham!F:F, B33, NhatKy_ViPham!C:C, "T14") - SUMIFS(NhatKy_ViPham!K:K, NhatKy_ViPham!E:E, "10_Toan_B", NhatKy_ViPham!F:F, B33, NhatKy_ViPham!C:C, "T14")</f>
        <v>100</v>
      </c>
      <c r="AF33" s="7">
        <f>100 + SUMIFS(NhatKy_ViPham!J:J, NhatKy_ViPham!E:E, "10_Toan_B", NhatKy_ViPham!F:F, B33, NhatKy_ViPham!C:C, "T15") - SUMIFS(NhatKy_ViPham!K:K, NhatKy_ViPham!E:E, "10_Toan_B", NhatKy_ViPham!F:F, B33, NhatKy_ViPham!C:C, "T15")</f>
        <v>100</v>
      </c>
      <c r="AG33" s="7">
        <f>100 + SUMIFS(NhatKy_ViPham!J:J, NhatKy_ViPham!E:E, "10_Toan_B", NhatKy_ViPham!F:F, B33, NhatKy_ViPham!C:C, "T16") - SUMIFS(NhatKy_ViPham!K:K, NhatKy_ViPham!E:E, "10_Toan_B", NhatKy_ViPham!F:F, B33, NhatKy_ViPham!C:C, "T16")</f>
        <v>100</v>
      </c>
      <c r="AH33" s="7">
        <f>100 + SUMIFS(NhatKy_ViPham!J:J, NhatKy_ViPham!E:E, "10_Toan_B", NhatKy_ViPham!F:F, B33, NhatKy_ViPham!C:C, "T17") - SUMIFS(NhatKy_ViPham!K:K, NhatKy_ViPham!E:E, "10_Toan_B", NhatKy_ViPham!F:F, B33, NhatKy_ViPham!C:C, "T17")</f>
        <v>100</v>
      </c>
      <c r="AI33" s="7">
        <f>100 + SUMIFS(NhatKy_ViPham!J:J, NhatKy_ViPham!E:E, "10_Toan_B", NhatKy_ViPham!F:F, B33, NhatKy_ViPham!C:C, "T18") - SUMIFS(NhatKy_ViPham!K:K, NhatKy_ViPham!E:E, "10_Toan_B", NhatKy_ViPham!F:F, B33, NhatKy_ViPham!C:C, "T18")</f>
        <v>100</v>
      </c>
      <c r="AJ33" s="7">
        <f>100 + SUMIFS(NhatKy_ViPham!J:J, NhatKy_ViPham!E:E, "10_Toan_B", NhatKy_ViPham!F:F, B33, NhatKy_ViPham!C:C, "T19") - SUMIFS(NhatKy_ViPham!K:K, NhatKy_ViPham!E:E, "10_Toan_B", NhatKy_ViPham!F:F, B33, NhatKy_ViPham!C:C, "T19")</f>
        <v>100</v>
      </c>
      <c r="AK33" s="7">
        <f>100 + SUMIFS(NhatKy_ViPham!J:J, NhatKy_ViPham!E:E, "10_Toan_B", NhatKy_ViPham!F:F, B33, NhatKy_ViPham!C:C, "T20") - SUMIFS(NhatKy_ViPham!K:K, NhatKy_ViPham!E:E, "10_Toan_B", NhatKy_ViPham!F:F, B33, NhatKy_ViPham!C:C, "T20")</f>
        <v>100</v>
      </c>
      <c r="AL33" s="7">
        <f>100 + SUMIFS(NhatKy_ViPham!J:J, NhatKy_ViPham!E:E, "10_Toan_B", NhatKy_ViPham!F:F, B33, NhatKy_ViPham!C:C, "T21") - SUMIFS(NhatKy_ViPham!K:K, NhatKy_ViPham!E:E, "10_Toan_B", NhatKy_ViPham!F:F, B33, NhatKy_ViPham!C:C, "T21")</f>
        <v>100</v>
      </c>
      <c r="AM33" s="7">
        <f>100 + SUMIFS(NhatKy_ViPham!J:J, NhatKy_ViPham!E:E, "10_Toan_B", NhatKy_ViPham!F:F, B33, NhatKy_ViPham!C:C, "T22") - SUMIFS(NhatKy_ViPham!K:K, NhatKy_ViPham!E:E, "10_Toan_B", NhatKy_ViPham!F:F, B33, NhatKy_ViPham!C:C, "T22")</f>
        <v>100</v>
      </c>
      <c r="AN33" s="7">
        <f>100 + SUMIFS(NhatKy_ViPham!J:J, NhatKy_ViPham!E:E, "10_Toan_B", NhatKy_ViPham!F:F, B33, NhatKy_ViPham!C:C, "T23") - SUMIFS(NhatKy_ViPham!K:K, NhatKy_ViPham!E:E, "10_Toan_B", NhatKy_ViPham!F:F, B33, NhatKy_ViPham!C:C, "T23")</f>
        <v>100</v>
      </c>
      <c r="AO33" s="7">
        <f>100 + SUMIFS(NhatKy_ViPham!J:J, NhatKy_ViPham!E:E, "10_Toan_B", NhatKy_ViPham!F:F, B33, NhatKy_ViPham!C:C, "T24") - SUMIFS(NhatKy_ViPham!K:K, NhatKy_ViPham!E:E, "10_Toan_B", NhatKy_ViPham!F:F, B33, NhatKy_ViPham!C:C, "T24")</f>
        <v>100</v>
      </c>
      <c r="AP33" s="7">
        <f>100 + SUMIFS(NhatKy_ViPham!J:J, NhatKy_ViPham!E:E, "10_Toan_B", NhatKy_ViPham!F:F, B33, NhatKy_ViPham!C:C, "T25") - SUMIFS(NhatKy_ViPham!K:K, NhatKy_ViPham!E:E, "10_Toan_B", NhatKy_ViPham!F:F, B33, NhatKy_ViPham!C:C, "T25")</f>
        <v>100</v>
      </c>
      <c r="AQ33" s="7">
        <f>100 + SUMIFS(NhatKy_ViPham!J:J, NhatKy_ViPham!E:E, "10_Toan_B", NhatKy_ViPham!F:F, B33, NhatKy_ViPham!C:C, "T26") - SUMIFS(NhatKy_ViPham!K:K, NhatKy_ViPham!E:E, "10_Toan_B", NhatKy_ViPham!F:F, B33, NhatKy_ViPham!C:C, "T26")</f>
        <v>100</v>
      </c>
      <c r="AR33" s="7">
        <f>100 + SUMIFS(NhatKy_ViPham!J:J, NhatKy_ViPham!E:E, "10_Toan_B", NhatKy_ViPham!F:F, B33, NhatKy_ViPham!C:C, "T27") - SUMIFS(NhatKy_ViPham!K:K, NhatKy_ViPham!E:E, "10_Toan_B", NhatKy_ViPham!F:F, B33, NhatKy_ViPham!C:C, "T27")</f>
        <v>100</v>
      </c>
      <c r="AS33" s="7">
        <f>100 + SUMIFS(NhatKy_ViPham!J:J, NhatKy_ViPham!E:E, "10_Toan_B", NhatKy_ViPham!F:F, B33, NhatKy_ViPham!C:C, "T28") - SUMIFS(NhatKy_ViPham!K:K, NhatKy_ViPham!E:E, "10_Toan_B", NhatKy_ViPham!F:F, B33, NhatKy_ViPham!C:C, "T28")</f>
        <v>100</v>
      </c>
      <c r="AT33" s="7">
        <f>100 + SUMIFS(NhatKy_ViPham!J:J, NhatKy_ViPham!E:E, "10_Toan_B", NhatKy_ViPham!F:F, B33, NhatKy_ViPham!C:C, "T29") - SUMIFS(NhatKy_ViPham!K:K, NhatKy_ViPham!E:E, "10_Toan_B", NhatKy_ViPham!F:F, B33, NhatKy_ViPham!C:C, "T29")</f>
        <v>100</v>
      </c>
      <c r="AU33" s="7">
        <f>100 + SUMIFS(NhatKy_ViPham!J:J, NhatKy_ViPham!E:E, "10_Toan_B", NhatKy_ViPham!F:F, B33, NhatKy_ViPham!C:C, "T30") - SUMIFS(NhatKy_ViPham!K:K, NhatKy_ViPham!E:E, "10_Toan_B", NhatKy_ViPham!F:F, B33, NhatKy_ViPham!C:C, "T30")</f>
        <v>100</v>
      </c>
      <c r="AV33" s="7">
        <f>100 + SUMIFS(NhatKy_ViPham!J:J, NhatKy_ViPham!E:E, "10_Toan_B", NhatKy_ViPham!F:F, B33, NhatKy_ViPham!C:C, "T31") - SUMIFS(NhatKy_ViPham!K:K, NhatKy_ViPham!E:E, "10_Toan_B", NhatKy_ViPham!F:F, B33, NhatKy_ViPham!C:C, "T31")</f>
        <v>100</v>
      </c>
      <c r="AW33" s="7">
        <f>100 + SUMIFS(NhatKy_ViPham!J:J, NhatKy_ViPham!E:E, "10_Toan_B", NhatKy_ViPham!F:F, B33, NhatKy_ViPham!C:C, "T32") - SUMIFS(NhatKy_ViPham!K:K, NhatKy_ViPham!E:E, "10_Toan_B", NhatKy_ViPham!F:F, B33, NhatKy_ViPham!C:C, "T32")</f>
        <v>100</v>
      </c>
      <c r="AX33" s="7">
        <f>100 + SUMIFS(NhatKy_ViPham!J:J, NhatKy_ViPham!E:E, "10_Toan_B", NhatKy_ViPham!F:F, B33, NhatKy_ViPham!C:C, "T33") - SUMIFS(NhatKy_ViPham!K:K, NhatKy_ViPham!E:E, "10_Toan_B", NhatKy_ViPham!F:F, B33, NhatKy_ViPham!C:C, "T33")</f>
        <v>100</v>
      </c>
      <c r="AY33" s="7">
        <f>100 + SUMIFS(NhatKy_ViPham!J:J, NhatKy_ViPham!E:E, "10_Toan_B", NhatKy_ViPham!F:F, B33, NhatKy_ViPham!C:C, "T34") - SUMIFS(NhatKy_ViPham!K:K, NhatKy_ViPham!E:E, "10_Toan_B", NhatKy_ViPham!F:F, B33, NhatKy_ViPham!C:C, "T34")</f>
        <v>100</v>
      </c>
      <c r="AZ33" s="7">
        <f>100 + SUMIFS(NhatKy_ViPham!J:J, NhatKy_ViPham!E:E, "10_Toan_B", NhatKy_ViPham!F:F, B33, NhatKy_ViPham!C:C, "T35") - SUMIFS(NhatKy_ViPham!K:K, NhatKy_ViPham!E:E, "10_Toan_B", NhatKy_ViPham!F:F, B33, NhatKy_ViPham!C:C, "T35")</f>
        <v>100</v>
      </c>
      <c r="BA33" s="12">
        <f t="shared" si="0"/>
        <v>100</v>
      </c>
      <c r="BB33" s="11" t="s">
        <v>430</v>
      </c>
      <c r="BC33" s="14" t="str">
        <f t="shared" si="1"/>
        <v>Tốt</v>
      </c>
      <c r="BD33" s="10" t="str">
        <f t="shared" si="2"/>
        <v>🟢 BÌNH THƯỜNG</v>
      </c>
    </row>
    <row r="34" spans="1:56" x14ac:dyDescent="0.25">
      <c r="A34" s="5">
        <v>26</v>
      </c>
      <c r="B34" s="15" t="s">
        <v>545</v>
      </c>
      <c r="C34" s="5" t="s">
        <v>546</v>
      </c>
      <c r="D34" s="5" t="s">
        <v>435</v>
      </c>
      <c r="E34" s="11" t="s">
        <v>430</v>
      </c>
      <c r="F34" s="6">
        <f>SUMIFS(NhatKy_ViPham!K:K, NhatKy_ViPham!E:E, "10_Toan_B", NhatKy_ViPham!F:F, B34, NhatKy_ViPham!H:H, "L01")</f>
        <v>0</v>
      </c>
      <c r="G34" s="6">
        <f>SUMIFS(NhatKy_ViPham!K:K, NhatKy_ViPham!E:E, "10_Toan_B", NhatKy_ViPham!F:F, B34, NhatKy_ViPham!H:H, "L02")</f>
        <v>0</v>
      </c>
      <c r="H34" s="6">
        <f>SUMIFS(NhatKy_ViPham!K:K, NhatKy_ViPham!E:E, "10_Toan_B", NhatKy_ViPham!F:F, B34, NhatKy_ViPham!H:H, "L03")</f>
        <v>0</v>
      </c>
      <c r="I34" s="6">
        <f>SUMIFS(NhatKy_ViPham!K:K, NhatKy_ViPham!E:E, "10_Toan_B", NhatKy_ViPham!F:F, B34, NhatKy_ViPham!H:H, "L04")</f>
        <v>0</v>
      </c>
      <c r="J34" s="6">
        <f>SUMIFS(NhatKy_ViPham!K:K, NhatKy_ViPham!E:E, "10_Toan_B", NhatKy_ViPham!F:F, B34, NhatKy_ViPham!H:H, "L05")</f>
        <v>0</v>
      </c>
      <c r="K34" s="6">
        <f>SUMIFS(NhatKy_ViPham!K:K, NhatKy_ViPham!E:E, "10_Toan_B", NhatKy_ViPham!F:F, B34, NhatKy_ViPham!H:H, "L06")</f>
        <v>0</v>
      </c>
      <c r="L34" s="6">
        <f>SUMIFS(NhatKy_ViPham!K:K, NhatKy_ViPham!E:E, "10_Toan_B", NhatKy_ViPham!F:F, B34, NhatKy_ViPham!H:H, "L07")</f>
        <v>0</v>
      </c>
      <c r="M34" s="6">
        <f>SUMIFS(NhatKy_ViPham!K:K, NhatKy_ViPham!E:E, "10_Toan_B", NhatKy_ViPham!F:F, B34, NhatKy_ViPham!H:H, "L08")</f>
        <v>0</v>
      </c>
      <c r="N34" s="6">
        <f>SUMIFS(NhatKy_ViPham!K:K, NhatKy_ViPham!E:E, "10_Toan_B", NhatKy_ViPham!F:F, B34, NhatKy_ViPham!H:H, "L09")</f>
        <v>0</v>
      </c>
      <c r="O34" s="6">
        <f>SUMIFS(NhatKy_ViPham!K:K, NhatKy_ViPham!E:E, "10_Toan_B", NhatKy_ViPham!F:F, B34, NhatKy_ViPham!H:H, "L10")</f>
        <v>0</v>
      </c>
      <c r="P34" s="12">
        <f>SUMIFS(NhatKy_ViPham!J:J, NhatKy_ViPham!E:E, "10_Toan_B", NhatKy_ViPham!F:F, B34)</f>
        <v>0</v>
      </c>
      <c r="Q34" s="13">
        <f>SUMIFS(NhatKy_ViPham!K:K, NhatKy_ViPham!E:E, "10_Toan_B", NhatKy_ViPham!F:F, B34)</f>
        <v>0</v>
      </c>
      <c r="R34" s="6">
        <f>100 + SUMIFS(NhatKy_ViPham!J:J, NhatKy_ViPham!E:E, "10_Toan_B", NhatKy_ViPham!F:F, B34, NhatKy_ViPham!C:C, "T1") - SUMIFS(NhatKy_ViPham!K:K, NhatKy_ViPham!E:E, "10_Toan_B", NhatKy_ViPham!F:F, B34, NhatKy_ViPham!C:C, "T1")</f>
        <v>100</v>
      </c>
      <c r="S34" s="6">
        <f>100 + SUMIFS(NhatKy_ViPham!J:J, NhatKy_ViPham!E:E, "10_Toan_B", NhatKy_ViPham!F:F, B34, NhatKy_ViPham!C:C, "T2") - SUMIFS(NhatKy_ViPham!K:K, NhatKy_ViPham!E:E, "10_Toan_B", NhatKy_ViPham!F:F, B34, NhatKy_ViPham!C:C, "T2")</f>
        <v>100</v>
      </c>
      <c r="T34" s="6">
        <f>100 + SUMIFS(NhatKy_ViPham!J:J, NhatKy_ViPham!E:E, "10_Toan_B", NhatKy_ViPham!F:F, B34, NhatKy_ViPham!C:C, "T3") - SUMIFS(NhatKy_ViPham!K:K, NhatKy_ViPham!E:E, "10_Toan_B", NhatKy_ViPham!F:F, B34, NhatKy_ViPham!C:C, "T3")</f>
        <v>100</v>
      </c>
      <c r="U34" s="6">
        <f>100 + SUMIFS(NhatKy_ViPham!J:J, NhatKy_ViPham!E:E, "10_Toan_B", NhatKy_ViPham!F:F, B34, NhatKy_ViPham!C:C, "T4") - SUMIFS(NhatKy_ViPham!K:K, NhatKy_ViPham!E:E, "10_Toan_B", NhatKy_ViPham!F:F, B34, NhatKy_ViPham!C:C, "T4")</f>
        <v>100</v>
      </c>
      <c r="V34" s="6">
        <f>100 + SUMIFS(NhatKy_ViPham!J:J, NhatKy_ViPham!E:E, "10_Toan_B", NhatKy_ViPham!F:F, B34, NhatKy_ViPham!C:C, "T5") - SUMIFS(NhatKy_ViPham!K:K, NhatKy_ViPham!E:E, "10_Toan_B", NhatKy_ViPham!F:F, B34, NhatKy_ViPham!C:C, "T5")</f>
        <v>100</v>
      </c>
      <c r="W34" s="6">
        <f>100 + SUMIFS(NhatKy_ViPham!J:J, NhatKy_ViPham!E:E, "10_Toan_B", NhatKy_ViPham!F:F, B34, NhatKy_ViPham!C:C, "T6") - SUMIFS(NhatKy_ViPham!K:K, NhatKy_ViPham!E:E, "10_Toan_B", NhatKy_ViPham!F:F, B34, NhatKy_ViPham!C:C, "T6")</f>
        <v>100</v>
      </c>
      <c r="X34" s="6">
        <f>100 + SUMIFS(NhatKy_ViPham!J:J, NhatKy_ViPham!E:E, "10_Toan_B", NhatKy_ViPham!F:F, B34, NhatKy_ViPham!C:C, "T7") - SUMIFS(NhatKy_ViPham!K:K, NhatKy_ViPham!E:E, "10_Toan_B", NhatKy_ViPham!F:F, B34, NhatKy_ViPham!C:C, "T7")</f>
        <v>100</v>
      </c>
      <c r="Y34" s="6">
        <f>100 + SUMIFS(NhatKy_ViPham!J:J, NhatKy_ViPham!E:E, "10_Toan_B", NhatKy_ViPham!F:F, B34, NhatKy_ViPham!C:C, "T8") - SUMIFS(NhatKy_ViPham!K:K, NhatKy_ViPham!E:E, "10_Toan_B", NhatKy_ViPham!F:F, B34, NhatKy_ViPham!C:C, "T8")</f>
        <v>100</v>
      </c>
      <c r="Z34" s="6">
        <f>100 + SUMIFS(NhatKy_ViPham!J:J, NhatKy_ViPham!E:E, "10_Toan_B", NhatKy_ViPham!F:F, B34, NhatKy_ViPham!C:C, "T9") - SUMIFS(NhatKy_ViPham!K:K, NhatKy_ViPham!E:E, "10_Toan_B", NhatKy_ViPham!F:F, B34, NhatKy_ViPham!C:C, "T9")</f>
        <v>100</v>
      </c>
      <c r="AA34" s="6">
        <f>100 + SUMIFS(NhatKy_ViPham!J:J, NhatKy_ViPham!E:E, "10_Toan_B", NhatKy_ViPham!F:F, B34, NhatKy_ViPham!C:C, "T10") - SUMIFS(NhatKy_ViPham!K:K, NhatKy_ViPham!E:E, "10_Toan_B", NhatKy_ViPham!F:F, B34, NhatKy_ViPham!C:C, "T10")</f>
        <v>100</v>
      </c>
      <c r="AB34" s="6">
        <f>100 + SUMIFS(NhatKy_ViPham!J:J, NhatKy_ViPham!E:E, "10_Toan_B", NhatKy_ViPham!F:F, B34, NhatKy_ViPham!C:C, "T11") - SUMIFS(NhatKy_ViPham!K:K, NhatKy_ViPham!E:E, "10_Toan_B", NhatKy_ViPham!F:F, B34, NhatKy_ViPham!C:C, "T11")</f>
        <v>100</v>
      </c>
      <c r="AC34" s="6">
        <f>100 + SUMIFS(NhatKy_ViPham!J:J, NhatKy_ViPham!E:E, "10_Toan_B", NhatKy_ViPham!F:F, B34, NhatKy_ViPham!C:C, "T12") - SUMIFS(NhatKy_ViPham!K:K, NhatKy_ViPham!E:E, "10_Toan_B", NhatKy_ViPham!F:F, B34, NhatKy_ViPham!C:C, "T12")</f>
        <v>100</v>
      </c>
      <c r="AD34" s="6">
        <f>100 + SUMIFS(NhatKy_ViPham!J:J, NhatKy_ViPham!E:E, "10_Toan_B", NhatKy_ViPham!F:F, B34, NhatKy_ViPham!C:C, "T13") - SUMIFS(NhatKy_ViPham!K:K, NhatKy_ViPham!E:E, "10_Toan_B", NhatKy_ViPham!F:F, B34, NhatKy_ViPham!C:C, "T13")</f>
        <v>100</v>
      </c>
      <c r="AE34" s="6">
        <f>100 + SUMIFS(NhatKy_ViPham!J:J, NhatKy_ViPham!E:E, "10_Toan_B", NhatKy_ViPham!F:F, B34, NhatKy_ViPham!C:C, "T14") - SUMIFS(NhatKy_ViPham!K:K, NhatKy_ViPham!E:E, "10_Toan_B", NhatKy_ViPham!F:F, B34, NhatKy_ViPham!C:C, "T14")</f>
        <v>100</v>
      </c>
      <c r="AF34" s="6">
        <f>100 + SUMIFS(NhatKy_ViPham!J:J, NhatKy_ViPham!E:E, "10_Toan_B", NhatKy_ViPham!F:F, B34, NhatKy_ViPham!C:C, "T15") - SUMIFS(NhatKy_ViPham!K:K, NhatKy_ViPham!E:E, "10_Toan_B", NhatKy_ViPham!F:F, B34, NhatKy_ViPham!C:C, "T15")</f>
        <v>100</v>
      </c>
      <c r="AG34" s="6">
        <f>100 + SUMIFS(NhatKy_ViPham!J:J, NhatKy_ViPham!E:E, "10_Toan_B", NhatKy_ViPham!F:F, B34, NhatKy_ViPham!C:C, "T16") - SUMIFS(NhatKy_ViPham!K:K, NhatKy_ViPham!E:E, "10_Toan_B", NhatKy_ViPham!F:F, B34, NhatKy_ViPham!C:C, "T16")</f>
        <v>100</v>
      </c>
      <c r="AH34" s="6">
        <f>100 + SUMIFS(NhatKy_ViPham!J:J, NhatKy_ViPham!E:E, "10_Toan_B", NhatKy_ViPham!F:F, B34, NhatKy_ViPham!C:C, "T17") - SUMIFS(NhatKy_ViPham!K:K, NhatKy_ViPham!E:E, "10_Toan_B", NhatKy_ViPham!F:F, B34, NhatKy_ViPham!C:C, "T17")</f>
        <v>100</v>
      </c>
      <c r="AI34" s="6">
        <f>100 + SUMIFS(NhatKy_ViPham!J:J, NhatKy_ViPham!E:E, "10_Toan_B", NhatKy_ViPham!F:F, B34, NhatKy_ViPham!C:C, "T18") - SUMIFS(NhatKy_ViPham!K:K, NhatKy_ViPham!E:E, "10_Toan_B", NhatKy_ViPham!F:F, B34, NhatKy_ViPham!C:C, "T18")</f>
        <v>100</v>
      </c>
      <c r="AJ34" s="6">
        <f>100 + SUMIFS(NhatKy_ViPham!J:J, NhatKy_ViPham!E:E, "10_Toan_B", NhatKy_ViPham!F:F, B34, NhatKy_ViPham!C:C, "T19") - SUMIFS(NhatKy_ViPham!K:K, NhatKy_ViPham!E:E, "10_Toan_B", NhatKy_ViPham!F:F, B34, NhatKy_ViPham!C:C, "T19")</f>
        <v>100</v>
      </c>
      <c r="AK34" s="6">
        <f>100 + SUMIFS(NhatKy_ViPham!J:J, NhatKy_ViPham!E:E, "10_Toan_B", NhatKy_ViPham!F:F, B34, NhatKy_ViPham!C:C, "T20") - SUMIFS(NhatKy_ViPham!K:K, NhatKy_ViPham!E:E, "10_Toan_B", NhatKy_ViPham!F:F, B34, NhatKy_ViPham!C:C, "T20")</f>
        <v>100</v>
      </c>
      <c r="AL34" s="6">
        <f>100 + SUMIFS(NhatKy_ViPham!J:J, NhatKy_ViPham!E:E, "10_Toan_B", NhatKy_ViPham!F:F, B34, NhatKy_ViPham!C:C, "T21") - SUMIFS(NhatKy_ViPham!K:K, NhatKy_ViPham!E:E, "10_Toan_B", NhatKy_ViPham!F:F, B34, NhatKy_ViPham!C:C, "T21")</f>
        <v>100</v>
      </c>
      <c r="AM34" s="6">
        <f>100 + SUMIFS(NhatKy_ViPham!J:J, NhatKy_ViPham!E:E, "10_Toan_B", NhatKy_ViPham!F:F, B34, NhatKy_ViPham!C:C, "T22") - SUMIFS(NhatKy_ViPham!K:K, NhatKy_ViPham!E:E, "10_Toan_B", NhatKy_ViPham!F:F, B34, NhatKy_ViPham!C:C, "T22")</f>
        <v>100</v>
      </c>
      <c r="AN34" s="6">
        <f>100 + SUMIFS(NhatKy_ViPham!J:J, NhatKy_ViPham!E:E, "10_Toan_B", NhatKy_ViPham!F:F, B34, NhatKy_ViPham!C:C, "T23") - SUMIFS(NhatKy_ViPham!K:K, NhatKy_ViPham!E:E, "10_Toan_B", NhatKy_ViPham!F:F, B34, NhatKy_ViPham!C:C, "T23")</f>
        <v>100</v>
      </c>
      <c r="AO34" s="6">
        <f>100 + SUMIFS(NhatKy_ViPham!J:J, NhatKy_ViPham!E:E, "10_Toan_B", NhatKy_ViPham!F:F, B34, NhatKy_ViPham!C:C, "T24") - SUMIFS(NhatKy_ViPham!K:K, NhatKy_ViPham!E:E, "10_Toan_B", NhatKy_ViPham!F:F, B34, NhatKy_ViPham!C:C, "T24")</f>
        <v>100</v>
      </c>
      <c r="AP34" s="6">
        <f>100 + SUMIFS(NhatKy_ViPham!J:J, NhatKy_ViPham!E:E, "10_Toan_B", NhatKy_ViPham!F:F, B34, NhatKy_ViPham!C:C, "T25") - SUMIFS(NhatKy_ViPham!K:K, NhatKy_ViPham!E:E, "10_Toan_B", NhatKy_ViPham!F:F, B34, NhatKy_ViPham!C:C, "T25")</f>
        <v>100</v>
      </c>
      <c r="AQ34" s="6">
        <f>100 + SUMIFS(NhatKy_ViPham!J:J, NhatKy_ViPham!E:E, "10_Toan_B", NhatKy_ViPham!F:F, B34, NhatKy_ViPham!C:C, "T26") - SUMIFS(NhatKy_ViPham!K:K, NhatKy_ViPham!E:E, "10_Toan_B", NhatKy_ViPham!F:F, B34, NhatKy_ViPham!C:C, "T26")</f>
        <v>100</v>
      </c>
      <c r="AR34" s="6">
        <f>100 + SUMIFS(NhatKy_ViPham!J:J, NhatKy_ViPham!E:E, "10_Toan_B", NhatKy_ViPham!F:F, B34, NhatKy_ViPham!C:C, "T27") - SUMIFS(NhatKy_ViPham!K:K, NhatKy_ViPham!E:E, "10_Toan_B", NhatKy_ViPham!F:F, B34, NhatKy_ViPham!C:C, "T27")</f>
        <v>100</v>
      </c>
      <c r="AS34" s="6">
        <f>100 + SUMIFS(NhatKy_ViPham!J:J, NhatKy_ViPham!E:E, "10_Toan_B", NhatKy_ViPham!F:F, B34, NhatKy_ViPham!C:C, "T28") - SUMIFS(NhatKy_ViPham!K:K, NhatKy_ViPham!E:E, "10_Toan_B", NhatKy_ViPham!F:F, B34, NhatKy_ViPham!C:C, "T28")</f>
        <v>100</v>
      </c>
      <c r="AT34" s="6">
        <f>100 + SUMIFS(NhatKy_ViPham!J:J, NhatKy_ViPham!E:E, "10_Toan_B", NhatKy_ViPham!F:F, B34, NhatKy_ViPham!C:C, "T29") - SUMIFS(NhatKy_ViPham!K:K, NhatKy_ViPham!E:E, "10_Toan_B", NhatKy_ViPham!F:F, B34, NhatKy_ViPham!C:C, "T29")</f>
        <v>100</v>
      </c>
      <c r="AU34" s="6">
        <f>100 + SUMIFS(NhatKy_ViPham!J:J, NhatKy_ViPham!E:E, "10_Toan_B", NhatKy_ViPham!F:F, B34, NhatKy_ViPham!C:C, "T30") - SUMIFS(NhatKy_ViPham!K:K, NhatKy_ViPham!E:E, "10_Toan_B", NhatKy_ViPham!F:F, B34, NhatKy_ViPham!C:C, "T30")</f>
        <v>100</v>
      </c>
      <c r="AV34" s="6">
        <f>100 + SUMIFS(NhatKy_ViPham!J:J, NhatKy_ViPham!E:E, "10_Toan_B", NhatKy_ViPham!F:F, B34, NhatKy_ViPham!C:C, "T31") - SUMIFS(NhatKy_ViPham!K:K, NhatKy_ViPham!E:E, "10_Toan_B", NhatKy_ViPham!F:F, B34, NhatKy_ViPham!C:C, "T31")</f>
        <v>100</v>
      </c>
      <c r="AW34" s="6">
        <f>100 + SUMIFS(NhatKy_ViPham!J:J, NhatKy_ViPham!E:E, "10_Toan_B", NhatKy_ViPham!F:F, B34, NhatKy_ViPham!C:C, "T32") - SUMIFS(NhatKy_ViPham!K:K, NhatKy_ViPham!E:E, "10_Toan_B", NhatKy_ViPham!F:F, B34, NhatKy_ViPham!C:C, "T32")</f>
        <v>100</v>
      </c>
      <c r="AX34" s="6">
        <f>100 + SUMIFS(NhatKy_ViPham!J:J, NhatKy_ViPham!E:E, "10_Toan_B", NhatKy_ViPham!F:F, B34, NhatKy_ViPham!C:C, "T33") - SUMIFS(NhatKy_ViPham!K:K, NhatKy_ViPham!E:E, "10_Toan_B", NhatKy_ViPham!F:F, B34, NhatKy_ViPham!C:C, "T33")</f>
        <v>100</v>
      </c>
      <c r="AY34" s="6">
        <f>100 + SUMIFS(NhatKy_ViPham!J:J, NhatKy_ViPham!E:E, "10_Toan_B", NhatKy_ViPham!F:F, B34, NhatKy_ViPham!C:C, "T34") - SUMIFS(NhatKy_ViPham!K:K, NhatKy_ViPham!E:E, "10_Toan_B", NhatKy_ViPham!F:F, B34, NhatKy_ViPham!C:C, "T34")</f>
        <v>100</v>
      </c>
      <c r="AZ34" s="6">
        <f>100 + SUMIFS(NhatKy_ViPham!J:J, NhatKy_ViPham!E:E, "10_Toan_B", NhatKy_ViPham!F:F, B34, NhatKy_ViPham!C:C, "T35") - SUMIFS(NhatKy_ViPham!K:K, NhatKy_ViPham!E:E, "10_Toan_B", NhatKy_ViPham!F:F, B34, NhatKy_ViPham!C:C, "T35")</f>
        <v>100</v>
      </c>
      <c r="BA34" s="12">
        <f t="shared" si="0"/>
        <v>100</v>
      </c>
      <c r="BB34" s="11" t="s">
        <v>430</v>
      </c>
      <c r="BC34" s="16" t="str">
        <f t="shared" si="1"/>
        <v>Tốt</v>
      </c>
      <c r="BD34" s="15" t="str">
        <f t="shared" si="2"/>
        <v>🟢 BÌNH THƯỜNG</v>
      </c>
    </row>
    <row r="35" spans="1:56" x14ac:dyDescent="0.25">
      <c r="A35" s="4">
        <v>27</v>
      </c>
      <c r="B35" s="10" t="s">
        <v>547</v>
      </c>
      <c r="C35" s="4" t="s">
        <v>548</v>
      </c>
      <c r="D35" s="4" t="s">
        <v>429</v>
      </c>
      <c r="E35" s="11" t="s">
        <v>430</v>
      </c>
      <c r="F35" s="7">
        <f>SUMIFS(NhatKy_ViPham!K:K, NhatKy_ViPham!E:E, "10_Toan_B", NhatKy_ViPham!F:F, B35, NhatKy_ViPham!H:H, "L01")</f>
        <v>0</v>
      </c>
      <c r="G35" s="7">
        <f>SUMIFS(NhatKy_ViPham!K:K, NhatKy_ViPham!E:E, "10_Toan_B", NhatKy_ViPham!F:F, B35, NhatKy_ViPham!H:H, "L02")</f>
        <v>0</v>
      </c>
      <c r="H35" s="7">
        <f>SUMIFS(NhatKy_ViPham!K:K, NhatKy_ViPham!E:E, "10_Toan_B", NhatKy_ViPham!F:F, B35, NhatKy_ViPham!H:H, "L03")</f>
        <v>0</v>
      </c>
      <c r="I35" s="7">
        <f>SUMIFS(NhatKy_ViPham!K:K, NhatKy_ViPham!E:E, "10_Toan_B", NhatKy_ViPham!F:F, B35, NhatKy_ViPham!H:H, "L04")</f>
        <v>0</v>
      </c>
      <c r="J35" s="7">
        <f>SUMIFS(NhatKy_ViPham!K:K, NhatKy_ViPham!E:E, "10_Toan_B", NhatKy_ViPham!F:F, B35, NhatKy_ViPham!H:H, "L05")</f>
        <v>0</v>
      </c>
      <c r="K35" s="7">
        <f>SUMIFS(NhatKy_ViPham!K:K, NhatKy_ViPham!E:E, "10_Toan_B", NhatKy_ViPham!F:F, B35, NhatKy_ViPham!H:H, "L06")</f>
        <v>0</v>
      </c>
      <c r="L35" s="7">
        <f>SUMIFS(NhatKy_ViPham!K:K, NhatKy_ViPham!E:E, "10_Toan_B", NhatKy_ViPham!F:F, B35, NhatKy_ViPham!H:H, "L07")</f>
        <v>0</v>
      </c>
      <c r="M35" s="7">
        <f>SUMIFS(NhatKy_ViPham!K:K, NhatKy_ViPham!E:E, "10_Toan_B", NhatKy_ViPham!F:F, B35, NhatKy_ViPham!H:H, "L08")</f>
        <v>0</v>
      </c>
      <c r="N35" s="7">
        <f>SUMIFS(NhatKy_ViPham!K:K, NhatKy_ViPham!E:E, "10_Toan_B", NhatKy_ViPham!F:F, B35, NhatKy_ViPham!H:H, "L09")</f>
        <v>0</v>
      </c>
      <c r="O35" s="7">
        <f>SUMIFS(NhatKy_ViPham!K:K, NhatKy_ViPham!E:E, "10_Toan_B", NhatKy_ViPham!F:F, B35, NhatKy_ViPham!H:H, "L10")</f>
        <v>0</v>
      </c>
      <c r="P35" s="12">
        <f>SUMIFS(NhatKy_ViPham!J:J, NhatKy_ViPham!E:E, "10_Toan_B", NhatKy_ViPham!F:F, B35)</f>
        <v>0</v>
      </c>
      <c r="Q35" s="13">
        <f>SUMIFS(NhatKy_ViPham!K:K, NhatKy_ViPham!E:E, "10_Toan_B", NhatKy_ViPham!F:F, B35)</f>
        <v>0</v>
      </c>
      <c r="R35" s="7">
        <f>100 + SUMIFS(NhatKy_ViPham!J:J, NhatKy_ViPham!E:E, "10_Toan_B", NhatKy_ViPham!F:F, B35, NhatKy_ViPham!C:C, "T1") - SUMIFS(NhatKy_ViPham!K:K, NhatKy_ViPham!E:E, "10_Toan_B", NhatKy_ViPham!F:F, B35, NhatKy_ViPham!C:C, "T1")</f>
        <v>100</v>
      </c>
      <c r="S35" s="7">
        <f>100 + SUMIFS(NhatKy_ViPham!J:J, NhatKy_ViPham!E:E, "10_Toan_B", NhatKy_ViPham!F:F, B35, NhatKy_ViPham!C:C, "T2") - SUMIFS(NhatKy_ViPham!K:K, NhatKy_ViPham!E:E, "10_Toan_B", NhatKy_ViPham!F:F, B35, NhatKy_ViPham!C:C, "T2")</f>
        <v>100</v>
      </c>
      <c r="T35" s="7">
        <f>100 + SUMIFS(NhatKy_ViPham!J:J, NhatKy_ViPham!E:E, "10_Toan_B", NhatKy_ViPham!F:F, B35, NhatKy_ViPham!C:C, "T3") - SUMIFS(NhatKy_ViPham!K:K, NhatKy_ViPham!E:E, "10_Toan_B", NhatKy_ViPham!F:F, B35, NhatKy_ViPham!C:C, "T3")</f>
        <v>100</v>
      </c>
      <c r="U35" s="7">
        <f>100 + SUMIFS(NhatKy_ViPham!J:J, NhatKy_ViPham!E:E, "10_Toan_B", NhatKy_ViPham!F:F, B35, NhatKy_ViPham!C:C, "T4") - SUMIFS(NhatKy_ViPham!K:K, NhatKy_ViPham!E:E, "10_Toan_B", NhatKy_ViPham!F:F, B35, NhatKy_ViPham!C:C, "T4")</f>
        <v>100</v>
      </c>
      <c r="V35" s="7">
        <f>100 + SUMIFS(NhatKy_ViPham!J:J, NhatKy_ViPham!E:E, "10_Toan_B", NhatKy_ViPham!F:F, B35, NhatKy_ViPham!C:C, "T5") - SUMIFS(NhatKy_ViPham!K:K, NhatKy_ViPham!E:E, "10_Toan_B", NhatKy_ViPham!F:F, B35, NhatKy_ViPham!C:C, "T5")</f>
        <v>100</v>
      </c>
      <c r="W35" s="7">
        <f>100 + SUMIFS(NhatKy_ViPham!J:J, NhatKy_ViPham!E:E, "10_Toan_B", NhatKy_ViPham!F:F, B35, NhatKy_ViPham!C:C, "T6") - SUMIFS(NhatKy_ViPham!K:K, NhatKy_ViPham!E:E, "10_Toan_B", NhatKy_ViPham!F:F, B35, NhatKy_ViPham!C:C, "T6")</f>
        <v>100</v>
      </c>
      <c r="X35" s="7">
        <f>100 + SUMIFS(NhatKy_ViPham!J:J, NhatKy_ViPham!E:E, "10_Toan_B", NhatKy_ViPham!F:F, B35, NhatKy_ViPham!C:C, "T7") - SUMIFS(NhatKy_ViPham!K:K, NhatKy_ViPham!E:E, "10_Toan_B", NhatKy_ViPham!F:F, B35, NhatKy_ViPham!C:C, "T7")</f>
        <v>100</v>
      </c>
      <c r="Y35" s="7">
        <f>100 + SUMIFS(NhatKy_ViPham!J:J, NhatKy_ViPham!E:E, "10_Toan_B", NhatKy_ViPham!F:F, B35, NhatKy_ViPham!C:C, "T8") - SUMIFS(NhatKy_ViPham!K:K, NhatKy_ViPham!E:E, "10_Toan_B", NhatKy_ViPham!F:F, B35, NhatKy_ViPham!C:C, "T8")</f>
        <v>100</v>
      </c>
      <c r="Z35" s="7">
        <f>100 + SUMIFS(NhatKy_ViPham!J:J, NhatKy_ViPham!E:E, "10_Toan_B", NhatKy_ViPham!F:F, B35, NhatKy_ViPham!C:C, "T9") - SUMIFS(NhatKy_ViPham!K:K, NhatKy_ViPham!E:E, "10_Toan_B", NhatKy_ViPham!F:F, B35, NhatKy_ViPham!C:C, "T9")</f>
        <v>100</v>
      </c>
      <c r="AA35" s="7">
        <f>100 + SUMIFS(NhatKy_ViPham!J:J, NhatKy_ViPham!E:E, "10_Toan_B", NhatKy_ViPham!F:F, B35, NhatKy_ViPham!C:C, "T10") - SUMIFS(NhatKy_ViPham!K:K, NhatKy_ViPham!E:E, "10_Toan_B", NhatKy_ViPham!F:F, B35, NhatKy_ViPham!C:C, "T10")</f>
        <v>100</v>
      </c>
      <c r="AB35" s="7">
        <f>100 + SUMIFS(NhatKy_ViPham!J:J, NhatKy_ViPham!E:E, "10_Toan_B", NhatKy_ViPham!F:F, B35, NhatKy_ViPham!C:C, "T11") - SUMIFS(NhatKy_ViPham!K:K, NhatKy_ViPham!E:E, "10_Toan_B", NhatKy_ViPham!F:F, B35, NhatKy_ViPham!C:C, "T11")</f>
        <v>100</v>
      </c>
      <c r="AC35" s="7">
        <f>100 + SUMIFS(NhatKy_ViPham!J:J, NhatKy_ViPham!E:E, "10_Toan_B", NhatKy_ViPham!F:F, B35, NhatKy_ViPham!C:C, "T12") - SUMIFS(NhatKy_ViPham!K:K, NhatKy_ViPham!E:E, "10_Toan_B", NhatKy_ViPham!F:F, B35, NhatKy_ViPham!C:C, "T12")</f>
        <v>100</v>
      </c>
      <c r="AD35" s="7">
        <f>100 + SUMIFS(NhatKy_ViPham!J:J, NhatKy_ViPham!E:E, "10_Toan_B", NhatKy_ViPham!F:F, B35, NhatKy_ViPham!C:C, "T13") - SUMIFS(NhatKy_ViPham!K:K, NhatKy_ViPham!E:E, "10_Toan_B", NhatKy_ViPham!F:F, B35, NhatKy_ViPham!C:C, "T13")</f>
        <v>100</v>
      </c>
      <c r="AE35" s="7">
        <f>100 + SUMIFS(NhatKy_ViPham!J:J, NhatKy_ViPham!E:E, "10_Toan_B", NhatKy_ViPham!F:F, B35, NhatKy_ViPham!C:C, "T14") - SUMIFS(NhatKy_ViPham!K:K, NhatKy_ViPham!E:E, "10_Toan_B", NhatKy_ViPham!F:F, B35, NhatKy_ViPham!C:C, "T14")</f>
        <v>100</v>
      </c>
      <c r="AF35" s="7">
        <f>100 + SUMIFS(NhatKy_ViPham!J:J, NhatKy_ViPham!E:E, "10_Toan_B", NhatKy_ViPham!F:F, B35, NhatKy_ViPham!C:C, "T15") - SUMIFS(NhatKy_ViPham!K:K, NhatKy_ViPham!E:E, "10_Toan_B", NhatKy_ViPham!F:F, B35, NhatKy_ViPham!C:C, "T15")</f>
        <v>100</v>
      </c>
      <c r="AG35" s="7">
        <f>100 + SUMIFS(NhatKy_ViPham!J:J, NhatKy_ViPham!E:E, "10_Toan_B", NhatKy_ViPham!F:F, B35, NhatKy_ViPham!C:C, "T16") - SUMIFS(NhatKy_ViPham!K:K, NhatKy_ViPham!E:E, "10_Toan_B", NhatKy_ViPham!F:F, B35, NhatKy_ViPham!C:C, "T16")</f>
        <v>100</v>
      </c>
      <c r="AH35" s="7">
        <f>100 + SUMIFS(NhatKy_ViPham!J:J, NhatKy_ViPham!E:E, "10_Toan_B", NhatKy_ViPham!F:F, B35, NhatKy_ViPham!C:C, "T17") - SUMIFS(NhatKy_ViPham!K:K, NhatKy_ViPham!E:E, "10_Toan_B", NhatKy_ViPham!F:F, B35, NhatKy_ViPham!C:C, "T17")</f>
        <v>100</v>
      </c>
      <c r="AI35" s="7">
        <f>100 + SUMIFS(NhatKy_ViPham!J:J, NhatKy_ViPham!E:E, "10_Toan_B", NhatKy_ViPham!F:F, B35, NhatKy_ViPham!C:C, "T18") - SUMIFS(NhatKy_ViPham!K:K, NhatKy_ViPham!E:E, "10_Toan_B", NhatKy_ViPham!F:F, B35, NhatKy_ViPham!C:C, "T18")</f>
        <v>100</v>
      </c>
      <c r="AJ35" s="7">
        <f>100 + SUMIFS(NhatKy_ViPham!J:J, NhatKy_ViPham!E:E, "10_Toan_B", NhatKy_ViPham!F:F, B35, NhatKy_ViPham!C:C, "T19") - SUMIFS(NhatKy_ViPham!K:K, NhatKy_ViPham!E:E, "10_Toan_B", NhatKy_ViPham!F:F, B35, NhatKy_ViPham!C:C, "T19")</f>
        <v>100</v>
      </c>
      <c r="AK35" s="7">
        <f>100 + SUMIFS(NhatKy_ViPham!J:J, NhatKy_ViPham!E:E, "10_Toan_B", NhatKy_ViPham!F:F, B35, NhatKy_ViPham!C:C, "T20") - SUMIFS(NhatKy_ViPham!K:K, NhatKy_ViPham!E:E, "10_Toan_B", NhatKy_ViPham!F:F, B35, NhatKy_ViPham!C:C, "T20")</f>
        <v>100</v>
      </c>
      <c r="AL35" s="7">
        <f>100 + SUMIFS(NhatKy_ViPham!J:J, NhatKy_ViPham!E:E, "10_Toan_B", NhatKy_ViPham!F:F, B35, NhatKy_ViPham!C:C, "T21") - SUMIFS(NhatKy_ViPham!K:K, NhatKy_ViPham!E:E, "10_Toan_B", NhatKy_ViPham!F:F, B35, NhatKy_ViPham!C:C, "T21")</f>
        <v>100</v>
      </c>
      <c r="AM35" s="7">
        <f>100 + SUMIFS(NhatKy_ViPham!J:J, NhatKy_ViPham!E:E, "10_Toan_B", NhatKy_ViPham!F:F, B35, NhatKy_ViPham!C:C, "T22") - SUMIFS(NhatKy_ViPham!K:K, NhatKy_ViPham!E:E, "10_Toan_B", NhatKy_ViPham!F:F, B35, NhatKy_ViPham!C:C, "T22")</f>
        <v>100</v>
      </c>
      <c r="AN35" s="7">
        <f>100 + SUMIFS(NhatKy_ViPham!J:J, NhatKy_ViPham!E:E, "10_Toan_B", NhatKy_ViPham!F:F, B35, NhatKy_ViPham!C:C, "T23") - SUMIFS(NhatKy_ViPham!K:K, NhatKy_ViPham!E:E, "10_Toan_B", NhatKy_ViPham!F:F, B35, NhatKy_ViPham!C:C, "T23")</f>
        <v>100</v>
      </c>
      <c r="AO35" s="7">
        <f>100 + SUMIFS(NhatKy_ViPham!J:J, NhatKy_ViPham!E:E, "10_Toan_B", NhatKy_ViPham!F:F, B35, NhatKy_ViPham!C:C, "T24") - SUMIFS(NhatKy_ViPham!K:K, NhatKy_ViPham!E:E, "10_Toan_B", NhatKy_ViPham!F:F, B35, NhatKy_ViPham!C:C, "T24")</f>
        <v>100</v>
      </c>
      <c r="AP35" s="7">
        <f>100 + SUMIFS(NhatKy_ViPham!J:J, NhatKy_ViPham!E:E, "10_Toan_B", NhatKy_ViPham!F:F, B35, NhatKy_ViPham!C:C, "T25") - SUMIFS(NhatKy_ViPham!K:K, NhatKy_ViPham!E:E, "10_Toan_B", NhatKy_ViPham!F:F, B35, NhatKy_ViPham!C:C, "T25")</f>
        <v>100</v>
      </c>
      <c r="AQ35" s="7">
        <f>100 + SUMIFS(NhatKy_ViPham!J:J, NhatKy_ViPham!E:E, "10_Toan_B", NhatKy_ViPham!F:F, B35, NhatKy_ViPham!C:C, "T26") - SUMIFS(NhatKy_ViPham!K:K, NhatKy_ViPham!E:E, "10_Toan_B", NhatKy_ViPham!F:F, B35, NhatKy_ViPham!C:C, "T26")</f>
        <v>100</v>
      </c>
      <c r="AR35" s="7">
        <f>100 + SUMIFS(NhatKy_ViPham!J:J, NhatKy_ViPham!E:E, "10_Toan_B", NhatKy_ViPham!F:F, B35, NhatKy_ViPham!C:C, "T27") - SUMIFS(NhatKy_ViPham!K:K, NhatKy_ViPham!E:E, "10_Toan_B", NhatKy_ViPham!F:F, B35, NhatKy_ViPham!C:C, "T27")</f>
        <v>100</v>
      </c>
      <c r="AS35" s="7">
        <f>100 + SUMIFS(NhatKy_ViPham!J:J, NhatKy_ViPham!E:E, "10_Toan_B", NhatKy_ViPham!F:F, B35, NhatKy_ViPham!C:C, "T28") - SUMIFS(NhatKy_ViPham!K:K, NhatKy_ViPham!E:E, "10_Toan_B", NhatKy_ViPham!F:F, B35, NhatKy_ViPham!C:C, "T28")</f>
        <v>100</v>
      </c>
      <c r="AT35" s="7">
        <f>100 + SUMIFS(NhatKy_ViPham!J:J, NhatKy_ViPham!E:E, "10_Toan_B", NhatKy_ViPham!F:F, B35, NhatKy_ViPham!C:C, "T29") - SUMIFS(NhatKy_ViPham!K:K, NhatKy_ViPham!E:E, "10_Toan_B", NhatKy_ViPham!F:F, B35, NhatKy_ViPham!C:C, "T29")</f>
        <v>100</v>
      </c>
      <c r="AU35" s="7">
        <f>100 + SUMIFS(NhatKy_ViPham!J:J, NhatKy_ViPham!E:E, "10_Toan_B", NhatKy_ViPham!F:F, B35, NhatKy_ViPham!C:C, "T30") - SUMIFS(NhatKy_ViPham!K:K, NhatKy_ViPham!E:E, "10_Toan_B", NhatKy_ViPham!F:F, B35, NhatKy_ViPham!C:C, "T30")</f>
        <v>100</v>
      </c>
      <c r="AV35" s="7">
        <f>100 + SUMIFS(NhatKy_ViPham!J:J, NhatKy_ViPham!E:E, "10_Toan_B", NhatKy_ViPham!F:F, B35, NhatKy_ViPham!C:C, "T31") - SUMIFS(NhatKy_ViPham!K:K, NhatKy_ViPham!E:E, "10_Toan_B", NhatKy_ViPham!F:F, B35, NhatKy_ViPham!C:C, "T31")</f>
        <v>100</v>
      </c>
      <c r="AW35" s="7">
        <f>100 + SUMIFS(NhatKy_ViPham!J:J, NhatKy_ViPham!E:E, "10_Toan_B", NhatKy_ViPham!F:F, B35, NhatKy_ViPham!C:C, "T32") - SUMIFS(NhatKy_ViPham!K:K, NhatKy_ViPham!E:E, "10_Toan_B", NhatKy_ViPham!F:F, B35, NhatKy_ViPham!C:C, "T32")</f>
        <v>100</v>
      </c>
      <c r="AX35" s="7">
        <f>100 + SUMIFS(NhatKy_ViPham!J:J, NhatKy_ViPham!E:E, "10_Toan_B", NhatKy_ViPham!F:F, B35, NhatKy_ViPham!C:C, "T33") - SUMIFS(NhatKy_ViPham!K:K, NhatKy_ViPham!E:E, "10_Toan_B", NhatKy_ViPham!F:F, B35, NhatKy_ViPham!C:C, "T33")</f>
        <v>100</v>
      </c>
      <c r="AY35" s="7">
        <f>100 + SUMIFS(NhatKy_ViPham!J:J, NhatKy_ViPham!E:E, "10_Toan_B", NhatKy_ViPham!F:F, B35, NhatKy_ViPham!C:C, "T34") - SUMIFS(NhatKy_ViPham!K:K, NhatKy_ViPham!E:E, "10_Toan_B", NhatKy_ViPham!F:F, B35, NhatKy_ViPham!C:C, "T34")</f>
        <v>100</v>
      </c>
      <c r="AZ35" s="7">
        <f>100 + SUMIFS(NhatKy_ViPham!J:J, NhatKy_ViPham!E:E, "10_Toan_B", NhatKy_ViPham!F:F, B35, NhatKy_ViPham!C:C, "T35") - SUMIFS(NhatKy_ViPham!K:K, NhatKy_ViPham!E:E, "10_Toan_B", NhatKy_ViPham!F:F, B35, NhatKy_ViPham!C:C, "T35")</f>
        <v>100</v>
      </c>
      <c r="BA35" s="12">
        <f t="shared" si="0"/>
        <v>100</v>
      </c>
      <c r="BB35" s="11" t="s">
        <v>430</v>
      </c>
      <c r="BC35" s="14" t="str">
        <f t="shared" si="1"/>
        <v>Tốt</v>
      </c>
      <c r="BD35" s="10" t="str">
        <f t="shared" si="2"/>
        <v>🟢 BÌNH THƯỜNG</v>
      </c>
    </row>
    <row r="36" spans="1:56" x14ac:dyDescent="0.25">
      <c r="A36" s="5">
        <v>28</v>
      </c>
      <c r="B36" s="15" t="s">
        <v>549</v>
      </c>
      <c r="C36" s="5" t="s">
        <v>550</v>
      </c>
      <c r="D36" s="5" t="s">
        <v>435</v>
      </c>
      <c r="E36" s="11" t="s">
        <v>430</v>
      </c>
      <c r="F36" s="6">
        <f>SUMIFS(NhatKy_ViPham!K:K, NhatKy_ViPham!E:E, "10_Toan_B", NhatKy_ViPham!F:F, B36, NhatKy_ViPham!H:H, "L01")</f>
        <v>0</v>
      </c>
      <c r="G36" s="6">
        <f>SUMIFS(NhatKy_ViPham!K:K, NhatKy_ViPham!E:E, "10_Toan_B", NhatKy_ViPham!F:F, B36, NhatKy_ViPham!H:H, "L02")</f>
        <v>0</v>
      </c>
      <c r="H36" s="6">
        <f>SUMIFS(NhatKy_ViPham!K:K, NhatKy_ViPham!E:E, "10_Toan_B", NhatKy_ViPham!F:F, B36, NhatKy_ViPham!H:H, "L03")</f>
        <v>0</v>
      </c>
      <c r="I36" s="6">
        <f>SUMIFS(NhatKy_ViPham!K:K, NhatKy_ViPham!E:E, "10_Toan_B", NhatKy_ViPham!F:F, B36, NhatKy_ViPham!H:H, "L04")</f>
        <v>0</v>
      </c>
      <c r="J36" s="6">
        <f>SUMIFS(NhatKy_ViPham!K:K, NhatKy_ViPham!E:E, "10_Toan_B", NhatKy_ViPham!F:F, B36, NhatKy_ViPham!H:H, "L05")</f>
        <v>0</v>
      </c>
      <c r="K36" s="6">
        <f>SUMIFS(NhatKy_ViPham!K:K, NhatKy_ViPham!E:E, "10_Toan_B", NhatKy_ViPham!F:F, B36, NhatKy_ViPham!H:H, "L06")</f>
        <v>0</v>
      </c>
      <c r="L36" s="6">
        <f>SUMIFS(NhatKy_ViPham!K:K, NhatKy_ViPham!E:E, "10_Toan_B", NhatKy_ViPham!F:F, B36, NhatKy_ViPham!H:H, "L07")</f>
        <v>0</v>
      </c>
      <c r="M36" s="6">
        <f>SUMIFS(NhatKy_ViPham!K:K, NhatKy_ViPham!E:E, "10_Toan_B", NhatKy_ViPham!F:F, B36, NhatKy_ViPham!H:H, "L08")</f>
        <v>0</v>
      </c>
      <c r="N36" s="6">
        <f>SUMIFS(NhatKy_ViPham!K:K, NhatKy_ViPham!E:E, "10_Toan_B", NhatKy_ViPham!F:F, B36, NhatKy_ViPham!H:H, "L09")</f>
        <v>0</v>
      </c>
      <c r="O36" s="6">
        <f>SUMIFS(NhatKy_ViPham!K:K, NhatKy_ViPham!E:E, "10_Toan_B", NhatKy_ViPham!F:F, B36, NhatKy_ViPham!H:H, "L10")</f>
        <v>0</v>
      </c>
      <c r="P36" s="12">
        <f>SUMIFS(NhatKy_ViPham!J:J, NhatKy_ViPham!E:E, "10_Toan_B", NhatKy_ViPham!F:F, B36)</f>
        <v>0</v>
      </c>
      <c r="Q36" s="13">
        <f>SUMIFS(NhatKy_ViPham!K:K, NhatKy_ViPham!E:E, "10_Toan_B", NhatKy_ViPham!F:F, B36)</f>
        <v>0</v>
      </c>
      <c r="R36" s="6">
        <f>100 + SUMIFS(NhatKy_ViPham!J:J, NhatKy_ViPham!E:E, "10_Toan_B", NhatKy_ViPham!F:F, B36, NhatKy_ViPham!C:C, "T1") - SUMIFS(NhatKy_ViPham!K:K, NhatKy_ViPham!E:E, "10_Toan_B", NhatKy_ViPham!F:F, B36, NhatKy_ViPham!C:C, "T1")</f>
        <v>100</v>
      </c>
      <c r="S36" s="6">
        <f>100 + SUMIFS(NhatKy_ViPham!J:J, NhatKy_ViPham!E:E, "10_Toan_B", NhatKy_ViPham!F:F, B36, NhatKy_ViPham!C:C, "T2") - SUMIFS(NhatKy_ViPham!K:K, NhatKy_ViPham!E:E, "10_Toan_B", NhatKy_ViPham!F:F, B36, NhatKy_ViPham!C:C, "T2")</f>
        <v>100</v>
      </c>
      <c r="T36" s="6">
        <f>100 + SUMIFS(NhatKy_ViPham!J:J, NhatKy_ViPham!E:E, "10_Toan_B", NhatKy_ViPham!F:F, B36, NhatKy_ViPham!C:C, "T3") - SUMIFS(NhatKy_ViPham!K:K, NhatKy_ViPham!E:E, "10_Toan_B", NhatKy_ViPham!F:F, B36, NhatKy_ViPham!C:C, "T3")</f>
        <v>100</v>
      </c>
      <c r="U36" s="6">
        <f>100 + SUMIFS(NhatKy_ViPham!J:J, NhatKy_ViPham!E:E, "10_Toan_B", NhatKy_ViPham!F:F, B36, NhatKy_ViPham!C:C, "T4") - SUMIFS(NhatKy_ViPham!K:K, NhatKy_ViPham!E:E, "10_Toan_B", NhatKy_ViPham!F:F, B36, NhatKy_ViPham!C:C, "T4")</f>
        <v>100</v>
      </c>
      <c r="V36" s="6">
        <f>100 + SUMIFS(NhatKy_ViPham!J:J, NhatKy_ViPham!E:E, "10_Toan_B", NhatKy_ViPham!F:F, B36, NhatKy_ViPham!C:C, "T5") - SUMIFS(NhatKy_ViPham!K:K, NhatKy_ViPham!E:E, "10_Toan_B", NhatKy_ViPham!F:F, B36, NhatKy_ViPham!C:C, "T5")</f>
        <v>100</v>
      </c>
      <c r="W36" s="6">
        <f>100 + SUMIFS(NhatKy_ViPham!J:J, NhatKy_ViPham!E:E, "10_Toan_B", NhatKy_ViPham!F:F, B36, NhatKy_ViPham!C:C, "T6") - SUMIFS(NhatKy_ViPham!K:K, NhatKy_ViPham!E:E, "10_Toan_B", NhatKy_ViPham!F:F, B36, NhatKy_ViPham!C:C, "T6")</f>
        <v>100</v>
      </c>
      <c r="X36" s="6">
        <f>100 + SUMIFS(NhatKy_ViPham!J:J, NhatKy_ViPham!E:E, "10_Toan_B", NhatKy_ViPham!F:F, B36, NhatKy_ViPham!C:C, "T7") - SUMIFS(NhatKy_ViPham!K:K, NhatKy_ViPham!E:E, "10_Toan_B", NhatKy_ViPham!F:F, B36, NhatKy_ViPham!C:C, "T7")</f>
        <v>100</v>
      </c>
      <c r="Y36" s="6">
        <f>100 + SUMIFS(NhatKy_ViPham!J:J, NhatKy_ViPham!E:E, "10_Toan_B", NhatKy_ViPham!F:F, B36, NhatKy_ViPham!C:C, "T8") - SUMIFS(NhatKy_ViPham!K:K, NhatKy_ViPham!E:E, "10_Toan_B", NhatKy_ViPham!F:F, B36, NhatKy_ViPham!C:C, "T8")</f>
        <v>100</v>
      </c>
      <c r="Z36" s="6">
        <f>100 + SUMIFS(NhatKy_ViPham!J:J, NhatKy_ViPham!E:E, "10_Toan_B", NhatKy_ViPham!F:F, B36, NhatKy_ViPham!C:C, "T9") - SUMIFS(NhatKy_ViPham!K:K, NhatKy_ViPham!E:E, "10_Toan_B", NhatKy_ViPham!F:F, B36, NhatKy_ViPham!C:C, "T9")</f>
        <v>100</v>
      </c>
      <c r="AA36" s="6">
        <f>100 + SUMIFS(NhatKy_ViPham!J:J, NhatKy_ViPham!E:E, "10_Toan_B", NhatKy_ViPham!F:F, B36, NhatKy_ViPham!C:C, "T10") - SUMIFS(NhatKy_ViPham!K:K, NhatKy_ViPham!E:E, "10_Toan_B", NhatKy_ViPham!F:F, B36, NhatKy_ViPham!C:C, "T10")</f>
        <v>100</v>
      </c>
      <c r="AB36" s="6">
        <f>100 + SUMIFS(NhatKy_ViPham!J:J, NhatKy_ViPham!E:E, "10_Toan_B", NhatKy_ViPham!F:F, B36, NhatKy_ViPham!C:C, "T11") - SUMIFS(NhatKy_ViPham!K:K, NhatKy_ViPham!E:E, "10_Toan_B", NhatKy_ViPham!F:F, B36, NhatKy_ViPham!C:C, "T11")</f>
        <v>100</v>
      </c>
      <c r="AC36" s="6">
        <f>100 + SUMIFS(NhatKy_ViPham!J:J, NhatKy_ViPham!E:E, "10_Toan_B", NhatKy_ViPham!F:F, B36, NhatKy_ViPham!C:C, "T12") - SUMIFS(NhatKy_ViPham!K:K, NhatKy_ViPham!E:E, "10_Toan_B", NhatKy_ViPham!F:F, B36, NhatKy_ViPham!C:C, "T12")</f>
        <v>100</v>
      </c>
      <c r="AD36" s="6">
        <f>100 + SUMIFS(NhatKy_ViPham!J:J, NhatKy_ViPham!E:E, "10_Toan_B", NhatKy_ViPham!F:F, B36, NhatKy_ViPham!C:C, "T13") - SUMIFS(NhatKy_ViPham!K:K, NhatKy_ViPham!E:E, "10_Toan_B", NhatKy_ViPham!F:F, B36, NhatKy_ViPham!C:C, "T13")</f>
        <v>100</v>
      </c>
      <c r="AE36" s="6">
        <f>100 + SUMIFS(NhatKy_ViPham!J:J, NhatKy_ViPham!E:E, "10_Toan_B", NhatKy_ViPham!F:F, B36, NhatKy_ViPham!C:C, "T14") - SUMIFS(NhatKy_ViPham!K:K, NhatKy_ViPham!E:E, "10_Toan_B", NhatKy_ViPham!F:F, B36, NhatKy_ViPham!C:C, "T14")</f>
        <v>100</v>
      </c>
      <c r="AF36" s="6">
        <f>100 + SUMIFS(NhatKy_ViPham!J:J, NhatKy_ViPham!E:E, "10_Toan_B", NhatKy_ViPham!F:F, B36, NhatKy_ViPham!C:C, "T15") - SUMIFS(NhatKy_ViPham!K:K, NhatKy_ViPham!E:E, "10_Toan_B", NhatKy_ViPham!F:F, B36, NhatKy_ViPham!C:C, "T15")</f>
        <v>100</v>
      </c>
      <c r="AG36" s="6">
        <f>100 + SUMIFS(NhatKy_ViPham!J:J, NhatKy_ViPham!E:E, "10_Toan_B", NhatKy_ViPham!F:F, B36, NhatKy_ViPham!C:C, "T16") - SUMIFS(NhatKy_ViPham!K:K, NhatKy_ViPham!E:E, "10_Toan_B", NhatKy_ViPham!F:F, B36, NhatKy_ViPham!C:C, "T16")</f>
        <v>100</v>
      </c>
      <c r="AH36" s="6">
        <f>100 + SUMIFS(NhatKy_ViPham!J:J, NhatKy_ViPham!E:E, "10_Toan_B", NhatKy_ViPham!F:F, B36, NhatKy_ViPham!C:C, "T17") - SUMIFS(NhatKy_ViPham!K:K, NhatKy_ViPham!E:E, "10_Toan_B", NhatKy_ViPham!F:F, B36, NhatKy_ViPham!C:C, "T17")</f>
        <v>100</v>
      </c>
      <c r="AI36" s="6">
        <f>100 + SUMIFS(NhatKy_ViPham!J:J, NhatKy_ViPham!E:E, "10_Toan_B", NhatKy_ViPham!F:F, B36, NhatKy_ViPham!C:C, "T18") - SUMIFS(NhatKy_ViPham!K:K, NhatKy_ViPham!E:E, "10_Toan_B", NhatKy_ViPham!F:F, B36, NhatKy_ViPham!C:C, "T18")</f>
        <v>100</v>
      </c>
      <c r="AJ36" s="6">
        <f>100 + SUMIFS(NhatKy_ViPham!J:J, NhatKy_ViPham!E:E, "10_Toan_B", NhatKy_ViPham!F:F, B36, NhatKy_ViPham!C:C, "T19") - SUMIFS(NhatKy_ViPham!K:K, NhatKy_ViPham!E:E, "10_Toan_B", NhatKy_ViPham!F:F, B36, NhatKy_ViPham!C:C, "T19")</f>
        <v>100</v>
      </c>
      <c r="AK36" s="6">
        <f>100 + SUMIFS(NhatKy_ViPham!J:J, NhatKy_ViPham!E:E, "10_Toan_B", NhatKy_ViPham!F:F, B36, NhatKy_ViPham!C:C, "T20") - SUMIFS(NhatKy_ViPham!K:K, NhatKy_ViPham!E:E, "10_Toan_B", NhatKy_ViPham!F:F, B36, NhatKy_ViPham!C:C, "T20")</f>
        <v>100</v>
      </c>
      <c r="AL36" s="6">
        <f>100 + SUMIFS(NhatKy_ViPham!J:J, NhatKy_ViPham!E:E, "10_Toan_B", NhatKy_ViPham!F:F, B36, NhatKy_ViPham!C:C, "T21") - SUMIFS(NhatKy_ViPham!K:K, NhatKy_ViPham!E:E, "10_Toan_B", NhatKy_ViPham!F:F, B36, NhatKy_ViPham!C:C, "T21")</f>
        <v>100</v>
      </c>
      <c r="AM36" s="6">
        <f>100 + SUMIFS(NhatKy_ViPham!J:J, NhatKy_ViPham!E:E, "10_Toan_B", NhatKy_ViPham!F:F, B36, NhatKy_ViPham!C:C, "T22") - SUMIFS(NhatKy_ViPham!K:K, NhatKy_ViPham!E:E, "10_Toan_B", NhatKy_ViPham!F:F, B36, NhatKy_ViPham!C:C, "T22")</f>
        <v>100</v>
      </c>
      <c r="AN36" s="6">
        <f>100 + SUMIFS(NhatKy_ViPham!J:J, NhatKy_ViPham!E:E, "10_Toan_B", NhatKy_ViPham!F:F, B36, NhatKy_ViPham!C:C, "T23") - SUMIFS(NhatKy_ViPham!K:K, NhatKy_ViPham!E:E, "10_Toan_B", NhatKy_ViPham!F:F, B36, NhatKy_ViPham!C:C, "T23")</f>
        <v>100</v>
      </c>
      <c r="AO36" s="6">
        <f>100 + SUMIFS(NhatKy_ViPham!J:J, NhatKy_ViPham!E:E, "10_Toan_B", NhatKy_ViPham!F:F, B36, NhatKy_ViPham!C:C, "T24") - SUMIFS(NhatKy_ViPham!K:K, NhatKy_ViPham!E:E, "10_Toan_B", NhatKy_ViPham!F:F, B36, NhatKy_ViPham!C:C, "T24")</f>
        <v>100</v>
      </c>
      <c r="AP36" s="6">
        <f>100 + SUMIFS(NhatKy_ViPham!J:J, NhatKy_ViPham!E:E, "10_Toan_B", NhatKy_ViPham!F:F, B36, NhatKy_ViPham!C:C, "T25") - SUMIFS(NhatKy_ViPham!K:K, NhatKy_ViPham!E:E, "10_Toan_B", NhatKy_ViPham!F:F, B36, NhatKy_ViPham!C:C, "T25")</f>
        <v>100</v>
      </c>
      <c r="AQ36" s="6">
        <f>100 + SUMIFS(NhatKy_ViPham!J:J, NhatKy_ViPham!E:E, "10_Toan_B", NhatKy_ViPham!F:F, B36, NhatKy_ViPham!C:C, "T26") - SUMIFS(NhatKy_ViPham!K:K, NhatKy_ViPham!E:E, "10_Toan_B", NhatKy_ViPham!F:F, B36, NhatKy_ViPham!C:C, "T26")</f>
        <v>100</v>
      </c>
      <c r="AR36" s="6">
        <f>100 + SUMIFS(NhatKy_ViPham!J:J, NhatKy_ViPham!E:E, "10_Toan_B", NhatKy_ViPham!F:F, B36, NhatKy_ViPham!C:C, "T27") - SUMIFS(NhatKy_ViPham!K:K, NhatKy_ViPham!E:E, "10_Toan_B", NhatKy_ViPham!F:F, B36, NhatKy_ViPham!C:C, "T27")</f>
        <v>100</v>
      </c>
      <c r="AS36" s="6">
        <f>100 + SUMIFS(NhatKy_ViPham!J:J, NhatKy_ViPham!E:E, "10_Toan_B", NhatKy_ViPham!F:F, B36, NhatKy_ViPham!C:C, "T28") - SUMIFS(NhatKy_ViPham!K:K, NhatKy_ViPham!E:E, "10_Toan_B", NhatKy_ViPham!F:F, B36, NhatKy_ViPham!C:C, "T28")</f>
        <v>100</v>
      </c>
      <c r="AT36" s="6">
        <f>100 + SUMIFS(NhatKy_ViPham!J:J, NhatKy_ViPham!E:E, "10_Toan_B", NhatKy_ViPham!F:F, B36, NhatKy_ViPham!C:C, "T29") - SUMIFS(NhatKy_ViPham!K:K, NhatKy_ViPham!E:E, "10_Toan_B", NhatKy_ViPham!F:F, B36, NhatKy_ViPham!C:C, "T29")</f>
        <v>100</v>
      </c>
      <c r="AU36" s="6">
        <f>100 + SUMIFS(NhatKy_ViPham!J:J, NhatKy_ViPham!E:E, "10_Toan_B", NhatKy_ViPham!F:F, B36, NhatKy_ViPham!C:C, "T30") - SUMIFS(NhatKy_ViPham!K:K, NhatKy_ViPham!E:E, "10_Toan_B", NhatKy_ViPham!F:F, B36, NhatKy_ViPham!C:C, "T30")</f>
        <v>100</v>
      </c>
      <c r="AV36" s="6">
        <f>100 + SUMIFS(NhatKy_ViPham!J:J, NhatKy_ViPham!E:E, "10_Toan_B", NhatKy_ViPham!F:F, B36, NhatKy_ViPham!C:C, "T31") - SUMIFS(NhatKy_ViPham!K:K, NhatKy_ViPham!E:E, "10_Toan_B", NhatKy_ViPham!F:F, B36, NhatKy_ViPham!C:C, "T31")</f>
        <v>100</v>
      </c>
      <c r="AW36" s="6">
        <f>100 + SUMIFS(NhatKy_ViPham!J:J, NhatKy_ViPham!E:E, "10_Toan_B", NhatKy_ViPham!F:F, B36, NhatKy_ViPham!C:C, "T32") - SUMIFS(NhatKy_ViPham!K:K, NhatKy_ViPham!E:E, "10_Toan_B", NhatKy_ViPham!F:F, B36, NhatKy_ViPham!C:C, "T32")</f>
        <v>100</v>
      </c>
      <c r="AX36" s="6">
        <f>100 + SUMIFS(NhatKy_ViPham!J:J, NhatKy_ViPham!E:E, "10_Toan_B", NhatKy_ViPham!F:F, B36, NhatKy_ViPham!C:C, "T33") - SUMIFS(NhatKy_ViPham!K:K, NhatKy_ViPham!E:E, "10_Toan_B", NhatKy_ViPham!F:F, B36, NhatKy_ViPham!C:C, "T33")</f>
        <v>100</v>
      </c>
      <c r="AY36" s="6">
        <f>100 + SUMIFS(NhatKy_ViPham!J:J, NhatKy_ViPham!E:E, "10_Toan_B", NhatKy_ViPham!F:F, B36, NhatKy_ViPham!C:C, "T34") - SUMIFS(NhatKy_ViPham!K:K, NhatKy_ViPham!E:E, "10_Toan_B", NhatKy_ViPham!F:F, B36, NhatKy_ViPham!C:C, "T34")</f>
        <v>100</v>
      </c>
      <c r="AZ36" s="6">
        <f>100 + SUMIFS(NhatKy_ViPham!J:J, NhatKy_ViPham!E:E, "10_Toan_B", NhatKy_ViPham!F:F, B36, NhatKy_ViPham!C:C, "T35") - SUMIFS(NhatKy_ViPham!K:K, NhatKy_ViPham!E:E, "10_Toan_B", NhatKy_ViPham!F:F, B36, NhatKy_ViPham!C:C, "T35")</f>
        <v>100</v>
      </c>
      <c r="BA36" s="12">
        <f t="shared" si="0"/>
        <v>100</v>
      </c>
      <c r="BB36" s="11" t="s">
        <v>430</v>
      </c>
      <c r="BC36" s="16" t="str">
        <f t="shared" si="1"/>
        <v>Tốt</v>
      </c>
      <c r="BD36" s="15" t="str">
        <f t="shared" si="2"/>
        <v>🟢 BÌNH THƯỜNG</v>
      </c>
    </row>
    <row r="37" spans="1:56" x14ac:dyDescent="0.25">
      <c r="A37" s="4">
        <v>29</v>
      </c>
      <c r="B37" s="10" t="s">
        <v>551</v>
      </c>
      <c r="C37" s="4" t="s">
        <v>552</v>
      </c>
      <c r="D37" s="4" t="s">
        <v>435</v>
      </c>
      <c r="E37" s="11" t="s">
        <v>430</v>
      </c>
      <c r="F37" s="7">
        <f>SUMIFS(NhatKy_ViPham!K:K, NhatKy_ViPham!E:E, "10_Toan_B", NhatKy_ViPham!F:F, B37, NhatKy_ViPham!H:H, "L01")</f>
        <v>0</v>
      </c>
      <c r="G37" s="7">
        <f>SUMIFS(NhatKy_ViPham!K:K, NhatKy_ViPham!E:E, "10_Toan_B", NhatKy_ViPham!F:F, B37, NhatKy_ViPham!H:H, "L02")</f>
        <v>0</v>
      </c>
      <c r="H37" s="7">
        <f>SUMIFS(NhatKy_ViPham!K:K, NhatKy_ViPham!E:E, "10_Toan_B", NhatKy_ViPham!F:F, B37, NhatKy_ViPham!H:H, "L03")</f>
        <v>0</v>
      </c>
      <c r="I37" s="7">
        <f>SUMIFS(NhatKy_ViPham!K:K, NhatKy_ViPham!E:E, "10_Toan_B", NhatKy_ViPham!F:F, B37, NhatKy_ViPham!H:H, "L04")</f>
        <v>0</v>
      </c>
      <c r="J37" s="7">
        <f>SUMIFS(NhatKy_ViPham!K:K, NhatKy_ViPham!E:E, "10_Toan_B", NhatKy_ViPham!F:F, B37, NhatKy_ViPham!H:H, "L05")</f>
        <v>0</v>
      </c>
      <c r="K37" s="7">
        <f>SUMIFS(NhatKy_ViPham!K:K, NhatKy_ViPham!E:E, "10_Toan_B", NhatKy_ViPham!F:F, B37, NhatKy_ViPham!H:H, "L06")</f>
        <v>0</v>
      </c>
      <c r="L37" s="7">
        <f>SUMIFS(NhatKy_ViPham!K:K, NhatKy_ViPham!E:E, "10_Toan_B", NhatKy_ViPham!F:F, B37, NhatKy_ViPham!H:H, "L07")</f>
        <v>0</v>
      </c>
      <c r="M37" s="7">
        <f>SUMIFS(NhatKy_ViPham!K:K, NhatKy_ViPham!E:E, "10_Toan_B", NhatKy_ViPham!F:F, B37, NhatKy_ViPham!H:H, "L08")</f>
        <v>0</v>
      </c>
      <c r="N37" s="7">
        <f>SUMIFS(NhatKy_ViPham!K:K, NhatKy_ViPham!E:E, "10_Toan_B", NhatKy_ViPham!F:F, B37, NhatKy_ViPham!H:H, "L09")</f>
        <v>0</v>
      </c>
      <c r="O37" s="7">
        <f>SUMIFS(NhatKy_ViPham!K:K, NhatKy_ViPham!E:E, "10_Toan_B", NhatKy_ViPham!F:F, B37, NhatKy_ViPham!H:H, "L10")</f>
        <v>0</v>
      </c>
      <c r="P37" s="12">
        <f>SUMIFS(NhatKy_ViPham!J:J, NhatKy_ViPham!E:E, "10_Toan_B", NhatKy_ViPham!F:F, B37)</f>
        <v>0</v>
      </c>
      <c r="Q37" s="13">
        <f>SUMIFS(NhatKy_ViPham!K:K, NhatKy_ViPham!E:E, "10_Toan_B", NhatKy_ViPham!F:F, B37)</f>
        <v>0</v>
      </c>
      <c r="R37" s="7">
        <f>100 + SUMIFS(NhatKy_ViPham!J:J, NhatKy_ViPham!E:E, "10_Toan_B", NhatKy_ViPham!F:F, B37, NhatKy_ViPham!C:C, "T1") - SUMIFS(NhatKy_ViPham!K:K, NhatKy_ViPham!E:E, "10_Toan_B", NhatKy_ViPham!F:F, B37, NhatKy_ViPham!C:C, "T1")</f>
        <v>100</v>
      </c>
      <c r="S37" s="7">
        <f>100 + SUMIFS(NhatKy_ViPham!J:J, NhatKy_ViPham!E:E, "10_Toan_B", NhatKy_ViPham!F:F, B37, NhatKy_ViPham!C:C, "T2") - SUMIFS(NhatKy_ViPham!K:K, NhatKy_ViPham!E:E, "10_Toan_B", NhatKy_ViPham!F:F, B37, NhatKy_ViPham!C:C, "T2")</f>
        <v>100</v>
      </c>
      <c r="T37" s="7">
        <f>100 + SUMIFS(NhatKy_ViPham!J:J, NhatKy_ViPham!E:E, "10_Toan_B", NhatKy_ViPham!F:F, B37, NhatKy_ViPham!C:C, "T3") - SUMIFS(NhatKy_ViPham!K:K, NhatKy_ViPham!E:E, "10_Toan_B", NhatKy_ViPham!F:F, B37, NhatKy_ViPham!C:C, "T3")</f>
        <v>100</v>
      </c>
      <c r="U37" s="7">
        <f>100 + SUMIFS(NhatKy_ViPham!J:J, NhatKy_ViPham!E:E, "10_Toan_B", NhatKy_ViPham!F:F, B37, NhatKy_ViPham!C:C, "T4") - SUMIFS(NhatKy_ViPham!K:K, NhatKy_ViPham!E:E, "10_Toan_B", NhatKy_ViPham!F:F, B37, NhatKy_ViPham!C:C, "T4")</f>
        <v>100</v>
      </c>
      <c r="V37" s="7">
        <f>100 + SUMIFS(NhatKy_ViPham!J:J, NhatKy_ViPham!E:E, "10_Toan_B", NhatKy_ViPham!F:F, B37, NhatKy_ViPham!C:C, "T5") - SUMIFS(NhatKy_ViPham!K:K, NhatKy_ViPham!E:E, "10_Toan_B", NhatKy_ViPham!F:F, B37, NhatKy_ViPham!C:C, "T5")</f>
        <v>100</v>
      </c>
      <c r="W37" s="7">
        <f>100 + SUMIFS(NhatKy_ViPham!J:J, NhatKy_ViPham!E:E, "10_Toan_B", NhatKy_ViPham!F:F, B37, NhatKy_ViPham!C:C, "T6") - SUMIFS(NhatKy_ViPham!K:K, NhatKy_ViPham!E:E, "10_Toan_B", NhatKy_ViPham!F:F, B37, NhatKy_ViPham!C:C, "T6")</f>
        <v>100</v>
      </c>
      <c r="X37" s="7">
        <f>100 + SUMIFS(NhatKy_ViPham!J:J, NhatKy_ViPham!E:E, "10_Toan_B", NhatKy_ViPham!F:F, B37, NhatKy_ViPham!C:C, "T7") - SUMIFS(NhatKy_ViPham!K:K, NhatKy_ViPham!E:E, "10_Toan_B", NhatKy_ViPham!F:F, B37, NhatKy_ViPham!C:C, "T7")</f>
        <v>100</v>
      </c>
      <c r="Y37" s="7">
        <f>100 + SUMIFS(NhatKy_ViPham!J:J, NhatKy_ViPham!E:E, "10_Toan_B", NhatKy_ViPham!F:F, B37, NhatKy_ViPham!C:C, "T8") - SUMIFS(NhatKy_ViPham!K:K, NhatKy_ViPham!E:E, "10_Toan_B", NhatKy_ViPham!F:F, B37, NhatKy_ViPham!C:C, "T8")</f>
        <v>100</v>
      </c>
      <c r="Z37" s="7">
        <f>100 + SUMIFS(NhatKy_ViPham!J:J, NhatKy_ViPham!E:E, "10_Toan_B", NhatKy_ViPham!F:F, B37, NhatKy_ViPham!C:C, "T9") - SUMIFS(NhatKy_ViPham!K:K, NhatKy_ViPham!E:E, "10_Toan_B", NhatKy_ViPham!F:F, B37, NhatKy_ViPham!C:C, "T9")</f>
        <v>100</v>
      </c>
      <c r="AA37" s="7">
        <f>100 + SUMIFS(NhatKy_ViPham!J:J, NhatKy_ViPham!E:E, "10_Toan_B", NhatKy_ViPham!F:F, B37, NhatKy_ViPham!C:C, "T10") - SUMIFS(NhatKy_ViPham!K:K, NhatKy_ViPham!E:E, "10_Toan_B", NhatKy_ViPham!F:F, B37, NhatKy_ViPham!C:C, "T10")</f>
        <v>100</v>
      </c>
      <c r="AB37" s="7">
        <f>100 + SUMIFS(NhatKy_ViPham!J:J, NhatKy_ViPham!E:E, "10_Toan_B", NhatKy_ViPham!F:F, B37, NhatKy_ViPham!C:C, "T11") - SUMIFS(NhatKy_ViPham!K:K, NhatKy_ViPham!E:E, "10_Toan_B", NhatKy_ViPham!F:F, B37, NhatKy_ViPham!C:C, "T11")</f>
        <v>100</v>
      </c>
      <c r="AC37" s="7">
        <f>100 + SUMIFS(NhatKy_ViPham!J:J, NhatKy_ViPham!E:E, "10_Toan_B", NhatKy_ViPham!F:F, B37, NhatKy_ViPham!C:C, "T12") - SUMIFS(NhatKy_ViPham!K:K, NhatKy_ViPham!E:E, "10_Toan_B", NhatKy_ViPham!F:F, B37, NhatKy_ViPham!C:C, "T12")</f>
        <v>100</v>
      </c>
      <c r="AD37" s="7">
        <f>100 + SUMIFS(NhatKy_ViPham!J:J, NhatKy_ViPham!E:E, "10_Toan_B", NhatKy_ViPham!F:F, B37, NhatKy_ViPham!C:C, "T13") - SUMIFS(NhatKy_ViPham!K:K, NhatKy_ViPham!E:E, "10_Toan_B", NhatKy_ViPham!F:F, B37, NhatKy_ViPham!C:C, "T13")</f>
        <v>100</v>
      </c>
      <c r="AE37" s="7">
        <f>100 + SUMIFS(NhatKy_ViPham!J:J, NhatKy_ViPham!E:E, "10_Toan_B", NhatKy_ViPham!F:F, B37, NhatKy_ViPham!C:C, "T14") - SUMIFS(NhatKy_ViPham!K:K, NhatKy_ViPham!E:E, "10_Toan_B", NhatKy_ViPham!F:F, B37, NhatKy_ViPham!C:C, "T14")</f>
        <v>100</v>
      </c>
      <c r="AF37" s="7">
        <f>100 + SUMIFS(NhatKy_ViPham!J:J, NhatKy_ViPham!E:E, "10_Toan_B", NhatKy_ViPham!F:F, B37, NhatKy_ViPham!C:C, "T15") - SUMIFS(NhatKy_ViPham!K:K, NhatKy_ViPham!E:E, "10_Toan_B", NhatKy_ViPham!F:F, B37, NhatKy_ViPham!C:C, "T15")</f>
        <v>100</v>
      </c>
      <c r="AG37" s="7">
        <f>100 + SUMIFS(NhatKy_ViPham!J:J, NhatKy_ViPham!E:E, "10_Toan_B", NhatKy_ViPham!F:F, B37, NhatKy_ViPham!C:C, "T16") - SUMIFS(NhatKy_ViPham!K:K, NhatKy_ViPham!E:E, "10_Toan_B", NhatKy_ViPham!F:F, B37, NhatKy_ViPham!C:C, "T16")</f>
        <v>100</v>
      </c>
      <c r="AH37" s="7">
        <f>100 + SUMIFS(NhatKy_ViPham!J:J, NhatKy_ViPham!E:E, "10_Toan_B", NhatKy_ViPham!F:F, B37, NhatKy_ViPham!C:C, "T17") - SUMIFS(NhatKy_ViPham!K:K, NhatKy_ViPham!E:E, "10_Toan_B", NhatKy_ViPham!F:F, B37, NhatKy_ViPham!C:C, "T17")</f>
        <v>100</v>
      </c>
      <c r="AI37" s="7">
        <f>100 + SUMIFS(NhatKy_ViPham!J:J, NhatKy_ViPham!E:E, "10_Toan_B", NhatKy_ViPham!F:F, B37, NhatKy_ViPham!C:C, "T18") - SUMIFS(NhatKy_ViPham!K:K, NhatKy_ViPham!E:E, "10_Toan_B", NhatKy_ViPham!F:F, B37, NhatKy_ViPham!C:C, "T18")</f>
        <v>100</v>
      </c>
      <c r="AJ37" s="7">
        <f>100 + SUMIFS(NhatKy_ViPham!J:J, NhatKy_ViPham!E:E, "10_Toan_B", NhatKy_ViPham!F:F, B37, NhatKy_ViPham!C:C, "T19") - SUMIFS(NhatKy_ViPham!K:K, NhatKy_ViPham!E:E, "10_Toan_B", NhatKy_ViPham!F:F, B37, NhatKy_ViPham!C:C, "T19")</f>
        <v>100</v>
      </c>
      <c r="AK37" s="7">
        <f>100 + SUMIFS(NhatKy_ViPham!J:J, NhatKy_ViPham!E:E, "10_Toan_B", NhatKy_ViPham!F:F, B37, NhatKy_ViPham!C:C, "T20") - SUMIFS(NhatKy_ViPham!K:K, NhatKy_ViPham!E:E, "10_Toan_B", NhatKy_ViPham!F:F, B37, NhatKy_ViPham!C:C, "T20")</f>
        <v>100</v>
      </c>
      <c r="AL37" s="7">
        <f>100 + SUMIFS(NhatKy_ViPham!J:J, NhatKy_ViPham!E:E, "10_Toan_B", NhatKy_ViPham!F:F, B37, NhatKy_ViPham!C:C, "T21") - SUMIFS(NhatKy_ViPham!K:K, NhatKy_ViPham!E:E, "10_Toan_B", NhatKy_ViPham!F:F, B37, NhatKy_ViPham!C:C, "T21")</f>
        <v>100</v>
      </c>
      <c r="AM37" s="7">
        <f>100 + SUMIFS(NhatKy_ViPham!J:J, NhatKy_ViPham!E:E, "10_Toan_B", NhatKy_ViPham!F:F, B37, NhatKy_ViPham!C:C, "T22") - SUMIFS(NhatKy_ViPham!K:K, NhatKy_ViPham!E:E, "10_Toan_B", NhatKy_ViPham!F:F, B37, NhatKy_ViPham!C:C, "T22")</f>
        <v>100</v>
      </c>
      <c r="AN37" s="7">
        <f>100 + SUMIFS(NhatKy_ViPham!J:J, NhatKy_ViPham!E:E, "10_Toan_B", NhatKy_ViPham!F:F, B37, NhatKy_ViPham!C:C, "T23") - SUMIFS(NhatKy_ViPham!K:K, NhatKy_ViPham!E:E, "10_Toan_B", NhatKy_ViPham!F:F, B37, NhatKy_ViPham!C:C, "T23")</f>
        <v>100</v>
      </c>
      <c r="AO37" s="7">
        <f>100 + SUMIFS(NhatKy_ViPham!J:J, NhatKy_ViPham!E:E, "10_Toan_B", NhatKy_ViPham!F:F, B37, NhatKy_ViPham!C:C, "T24") - SUMIFS(NhatKy_ViPham!K:K, NhatKy_ViPham!E:E, "10_Toan_B", NhatKy_ViPham!F:F, B37, NhatKy_ViPham!C:C, "T24")</f>
        <v>100</v>
      </c>
      <c r="AP37" s="7">
        <f>100 + SUMIFS(NhatKy_ViPham!J:J, NhatKy_ViPham!E:E, "10_Toan_B", NhatKy_ViPham!F:F, B37, NhatKy_ViPham!C:C, "T25") - SUMIFS(NhatKy_ViPham!K:K, NhatKy_ViPham!E:E, "10_Toan_B", NhatKy_ViPham!F:F, B37, NhatKy_ViPham!C:C, "T25")</f>
        <v>100</v>
      </c>
      <c r="AQ37" s="7">
        <f>100 + SUMIFS(NhatKy_ViPham!J:J, NhatKy_ViPham!E:E, "10_Toan_B", NhatKy_ViPham!F:F, B37, NhatKy_ViPham!C:C, "T26") - SUMIFS(NhatKy_ViPham!K:K, NhatKy_ViPham!E:E, "10_Toan_B", NhatKy_ViPham!F:F, B37, NhatKy_ViPham!C:C, "T26")</f>
        <v>100</v>
      </c>
      <c r="AR37" s="7">
        <f>100 + SUMIFS(NhatKy_ViPham!J:J, NhatKy_ViPham!E:E, "10_Toan_B", NhatKy_ViPham!F:F, B37, NhatKy_ViPham!C:C, "T27") - SUMIFS(NhatKy_ViPham!K:K, NhatKy_ViPham!E:E, "10_Toan_B", NhatKy_ViPham!F:F, B37, NhatKy_ViPham!C:C, "T27")</f>
        <v>100</v>
      </c>
      <c r="AS37" s="7">
        <f>100 + SUMIFS(NhatKy_ViPham!J:J, NhatKy_ViPham!E:E, "10_Toan_B", NhatKy_ViPham!F:F, B37, NhatKy_ViPham!C:C, "T28") - SUMIFS(NhatKy_ViPham!K:K, NhatKy_ViPham!E:E, "10_Toan_B", NhatKy_ViPham!F:F, B37, NhatKy_ViPham!C:C, "T28")</f>
        <v>100</v>
      </c>
      <c r="AT37" s="7">
        <f>100 + SUMIFS(NhatKy_ViPham!J:J, NhatKy_ViPham!E:E, "10_Toan_B", NhatKy_ViPham!F:F, B37, NhatKy_ViPham!C:C, "T29") - SUMIFS(NhatKy_ViPham!K:K, NhatKy_ViPham!E:E, "10_Toan_B", NhatKy_ViPham!F:F, B37, NhatKy_ViPham!C:C, "T29")</f>
        <v>100</v>
      </c>
      <c r="AU37" s="7">
        <f>100 + SUMIFS(NhatKy_ViPham!J:J, NhatKy_ViPham!E:E, "10_Toan_B", NhatKy_ViPham!F:F, B37, NhatKy_ViPham!C:C, "T30") - SUMIFS(NhatKy_ViPham!K:K, NhatKy_ViPham!E:E, "10_Toan_B", NhatKy_ViPham!F:F, B37, NhatKy_ViPham!C:C, "T30")</f>
        <v>100</v>
      </c>
      <c r="AV37" s="7">
        <f>100 + SUMIFS(NhatKy_ViPham!J:J, NhatKy_ViPham!E:E, "10_Toan_B", NhatKy_ViPham!F:F, B37, NhatKy_ViPham!C:C, "T31") - SUMIFS(NhatKy_ViPham!K:K, NhatKy_ViPham!E:E, "10_Toan_B", NhatKy_ViPham!F:F, B37, NhatKy_ViPham!C:C, "T31")</f>
        <v>100</v>
      </c>
      <c r="AW37" s="7">
        <f>100 + SUMIFS(NhatKy_ViPham!J:J, NhatKy_ViPham!E:E, "10_Toan_B", NhatKy_ViPham!F:F, B37, NhatKy_ViPham!C:C, "T32") - SUMIFS(NhatKy_ViPham!K:K, NhatKy_ViPham!E:E, "10_Toan_B", NhatKy_ViPham!F:F, B37, NhatKy_ViPham!C:C, "T32")</f>
        <v>100</v>
      </c>
      <c r="AX37" s="7">
        <f>100 + SUMIFS(NhatKy_ViPham!J:J, NhatKy_ViPham!E:E, "10_Toan_B", NhatKy_ViPham!F:F, B37, NhatKy_ViPham!C:C, "T33") - SUMIFS(NhatKy_ViPham!K:K, NhatKy_ViPham!E:E, "10_Toan_B", NhatKy_ViPham!F:F, B37, NhatKy_ViPham!C:C, "T33")</f>
        <v>100</v>
      </c>
      <c r="AY37" s="7">
        <f>100 + SUMIFS(NhatKy_ViPham!J:J, NhatKy_ViPham!E:E, "10_Toan_B", NhatKy_ViPham!F:F, B37, NhatKy_ViPham!C:C, "T34") - SUMIFS(NhatKy_ViPham!K:K, NhatKy_ViPham!E:E, "10_Toan_B", NhatKy_ViPham!F:F, B37, NhatKy_ViPham!C:C, "T34")</f>
        <v>100</v>
      </c>
      <c r="AZ37" s="7">
        <f>100 + SUMIFS(NhatKy_ViPham!J:J, NhatKy_ViPham!E:E, "10_Toan_B", NhatKy_ViPham!F:F, B37, NhatKy_ViPham!C:C, "T35") - SUMIFS(NhatKy_ViPham!K:K, NhatKy_ViPham!E:E, "10_Toan_B", NhatKy_ViPham!F:F, B37, NhatKy_ViPham!C:C, "T35")</f>
        <v>100</v>
      </c>
      <c r="BA37" s="12">
        <f t="shared" si="0"/>
        <v>100</v>
      </c>
      <c r="BB37" s="11" t="s">
        <v>430</v>
      </c>
      <c r="BC37" s="14" t="str">
        <f t="shared" si="1"/>
        <v>Tốt</v>
      </c>
      <c r="BD37" s="10" t="str">
        <f t="shared" si="2"/>
        <v>🟢 BÌNH THƯỜNG</v>
      </c>
    </row>
    <row r="38" spans="1:56" x14ac:dyDescent="0.25">
      <c r="A38" s="5">
        <v>30</v>
      </c>
      <c r="B38" s="15" t="s">
        <v>553</v>
      </c>
      <c r="C38" s="5" t="s">
        <v>554</v>
      </c>
      <c r="D38" s="5" t="s">
        <v>429</v>
      </c>
      <c r="E38" s="11" t="s">
        <v>430</v>
      </c>
      <c r="F38" s="6">
        <f>SUMIFS(NhatKy_ViPham!K:K, NhatKy_ViPham!E:E, "10_Toan_B", NhatKy_ViPham!F:F, B38, NhatKy_ViPham!H:H, "L01")</f>
        <v>0</v>
      </c>
      <c r="G38" s="6">
        <f>SUMIFS(NhatKy_ViPham!K:K, NhatKy_ViPham!E:E, "10_Toan_B", NhatKy_ViPham!F:F, B38, NhatKy_ViPham!H:H, "L02")</f>
        <v>0</v>
      </c>
      <c r="H38" s="6">
        <f>SUMIFS(NhatKy_ViPham!K:K, NhatKy_ViPham!E:E, "10_Toan_B", NhatKy_ViPham!F:F, B38, NhatKy_ViPham!H:H, "L03")</f>
        <v>0</v>
      </c>
      <c r="I38" s="6">
        <f>SUMIFS(NhatKy_ViPham!K:K, NhatKy_ViPham!E:E, "10_Toan_B", NhatKy_ViPham!F:F, B38, NhatKy_ViPham!H:H, "L04")</f>
        <v>0</v>
      </c>
      <c r="J38" s="6">
        <f>SUMIFS(NhatKy_ViPham!K:K, NhatKy_ViPham!E:E, "10_Toan_B", NhatKy_ViPham!F:F, B38, NhatKy_ViPham!H:H, "L05")</f>
        <v>0</v>
      </c>
      <c r="K38" s="6">
        <f>SUMIFS(NhatKy_ViPham!K:K, NhatKy_ViPham!E:E, "10_Toan_B", NhatKy_ViPham!F:F, B38, NhatKy_ViPham!H:H, "L06")</f>
        <v>0</v>
      </c>
      <c r="L38" s="6">
        <f>SUMIFS(NhatKy_ViPham!K:K, NhatKy_ViPham!E:E, "10_Toan_B", NhatKy_ViPham!F:F, B38, NhatKy_ViPham!H:H, "L07")</f>
        <v>0</v>
      </c>
      <c r="M38" s="6">
        <f>SUMIFS(NhatKy_ViPham!K:K, NhatKy_ViPham!E:E, "10_Toan_B", NhatKy_ViPham!F:F, B38, NhatKy_ViPham!H:H, "L08")</f>
        <v>0</v>
      </c>
      <c r="N38" s="6">
        <f>SUMIFS(NhatKy_ViPham!K:K, NhatKy_ViPham!E:E, "10_Toan_B", NhatKy_ViPham!F:F, B38, NhatKy_ViPham!H:H, "L09")</f>
        <v>0</v>
      </c>
      <c r="O38" s="6">
        <f>SUMIFS(NhatKy_ViPham!K:K, NhatKy_ViPham!E:E, "10_Toan_B", NhatKy_ViPham!F:F, B38, NhatKy_ViPham!H:H, "L10")</f>
        <v>0</v>
      </c>
      <c r="P38" s="12">
        <f>SUMIFS(NhatKy_ViPham!J:J, NhatKy_ViPham!E:E, "10_Toan_B", NhatKy_ViPham!F:F, B38)</f>
        <v>0</v>
      </c>
      <c r="Q38" s="13">
        <f>SUMIFS(NhatKy_ViPham!K:K, NhatKy_ViPham!E:E, "10_Toan_B", NhatKy_ViPham!F:F, B38)</f>
        <v>0</v>
      </c>
      <c r="R38" s="6">
        <f>100 + SUMIFS(NhatKy_ViPham!J:J, NhatKy_ViPham!E:E, "10_Toan_B", NhatKy_ViPham!F:F, B38, NhatKy_ViPham!C:C, "T1") - SUMIFS(NhatKy_ViPham!K:K, NhatKy_ViPham!E:E, "10_Toan_B", NhatKy_ViPham!F:F, B38, NhatKy_ViPham!C:C, "T1")</f>
        <v>100</v>
      </c>
      <c r="S38" s="6">
        <f>100 + SUMIFS(NhatKy_ViPham!J:J, NhatKy_ViPham!E:E, "10_Toan_B", NhatKy_ViPham!F:F, B38, NhatKy_ViPham!C:C, "T2") - SUMIFS(NhatKy_ViPham!K:K, NhatKy_ViPham!E:E, "10_Toan_B", NhatKy_ViPham!F:F, B38, NhatKy_ViPham!C:C, "T2")</f>
        <v>100</v>
      </c>
      <c r="T38" s="6">
        <f>100 + SUMIFS(NhatKy_ViPham!J:J, NhatKy_ViPham!E:E, "10_Toan_B", NhatKy_ViPham!F:F, B38, NhatKy_ViPham!C:C, "T3") - SUMIFS(NhatKy_ViPham!K:K, NhatKy_ViPham!E:E, "10_Toan_B", NhatKy_ViPham!F:F, B38, NhatKy_ViPham!C:C, "T3")</f>
        <v>100</v>
      </c>
      <c r="U38" s="6">
        <f>100 + SUMIFS(NhatKy_ViPham!J:J, NhatKy_ViPham!E:E, "10_Toan_B", NhatKy_ViPham!F:F, B38, NhatKy_ViPham!C:C, "T4") - SUMIFS(NhatKy_ViPham!K:K, NhatKy_ViPham!E:E, "10_Toan_B", NhatKy_ViPham!F:F, B38, NhatKy_ViPham!C:C, "T4")</f>
        <v>100</v>
      </c>
      <c r="V38" s="6">
        <f>100 + SUMIFS(NhatKy_ViPham!J:J, NhatKy_ViPham!E:E, "10_Toan_B", NhatKy_ViPham!F:F, B38, NhatKy_ViPham!C:C, "T5") - SUMIFS(NhatKy_ViPham!K:K, NhatKy_ViPham!E:E, "10_Toan_B", NhatKy_ViPham!F:F, B38, NhatKy_ViPham!C:C, "T5")</f>
        <v>100</v>
      </c>
      <c r="W38" s="6">
        <f>100 + SUMIFS(NhatKy_ViPham!J:J, NhatKy_ViPham!E:E, "10_Toan_B", NhatKy_ViPham!F:F, B38, NhatKy_ViPham!C:C, "T6") - SUMIFS(NhatKy_ViPham!K:K, NhatKy_ViPham!E:E, "10_Toan_B", NhatKy_ViPham!F:F, B38, NhatKy_ViPham!C:C, "T6")</f>
        <v>100</v>
      </c>
      <c r="X38" s="6">
        <f>100 + SUMIFS(NhatKy_ViPham!J:J, NhatKy_ViPham!E:E, "10_Toan_B", NhatKy_ViPham!F:F, B38, NhatKy_ViPham!C:C, "T7") - SUMIFS(NhatKy_ViPham!K:K, NhatKy_ViPham!E:E, "10_Toan_B", NhatKy_ViPham!F:F, B38, NhatKy_ViPham!C:C, "T7")</f>
        <v>100</v>
      </c>
      <c r="Y38" s="6">
        <f>100 + SUMIFS(NhatKy_ViPham!J:J, NhatKy_ViPham!E:E, "10_Toan_B", NhatKy_ViPham!F:F, B38, NhatKy_ViPham!C:C, "T8") - SUMIFS(NhatKy_ViPham!K:K, NhatKy_ViPham!E:E, "10_Toan_B", NhatKy_ViPham!F:F, B38, NhatKy_ViPham!C:C, "T8")</f>
        <v>100</v>
      </c>
      <c r="Z38" s="6">
        <f>100 + SUMIFS(NhatKy_ViPham!J:J, NhatKy_ViPham!E:E, "10_Toan_B", NhatKy_ViPham!F:F, B38, NhatKy_ViPham!C:C, "T9") - SUMIFS(NhatKy_ViPham!K:K, NhatKy_ViPham!E:E, "10_Toan_B", NhatKy_ViPham!F:F, B38, NhatKy_ViPham!C:C, "T9")</f>
        <v>100</v>
      </c>
      <c r="AA38" s="6">
        <f>100 + SUMIFS(NhatKy_ViPham!J:J, NhatKy_ViPham!E:E, "10_Toan_B", NhatKy_ViPham!F:F, B38, NhatKy_ViPham!C:C, "T10") - SUMIFS(NhatKy_ViPham!K:K, NhatKy_ViPham!E:E, "10_Toan_B", NhatKy_ViPham!F:F, B38, NhatKy_ViPham!C:C, "T10")</f>
        <v>100</v>
      </c>
      <c r="AB38" s="6">
        <f>100 + SUMIFS(NhatKy_ViPham!J:J, NhatKy_ViPham!E:E, "10_Toan_B", NhatKy_ViPham!F:F, B38, NhatKy_ViPham!C:C, "T11") - SUMIFS(NhatKy_ViPham!K:K, NhatKy_ViPham!E:E, "10_Toan_B", NhatKy_ViPham!F:F, B38, NhatKy_ViPham!C:C, "T11")</f>
        <v>100</v>
      </c>
      <c r="AC38" s="6">
        <f>100 + SUMIFS(NhatKy_ViPham!J:J, NhatKy_ViPham!E:E, "10_Toan_B", NhatKy_ViPham!F:F, B38, NhatKy_ViPham!C:C, "T12") - SUMIFS(NhatKy_ViPham!K:K, NhatKy_ViPham!E:E, "10_Toan_B", NhatKy_ViPham!F:F, B38, NhatKy_ViPham!C:C, "T12")</f>
        <v>100</v>
      </c>
      <c r="AD38" s="6">
        <f>100 + SUMIFS(NhatKy_ViPham!J:J, NhatKy_ViPham!E:E, "10_Toan_B", NhatKy_ViPham!F:F, B38, NhatKy_ViPham!C:C, "T13") - SUMIFS(NhatKy_ViPham!K:K, NhatKy_ViPham!E:E, "10_Toan_B", NhatKy_ViPham!F:F, B38, NhatKy_ViPham!C:C, "T13")</f>
        <v>100</v>
      </c>
      <c r="AE38" s="6">
        <f>100 + SUMIFS(NhatKy_ViPham!J:J, NhatKy_ViPham!E:E, "10_Toan_B", NhatKy_ViPham!F:F, B38, NhatKy_ViPham!C:C, "T14") - SUMIFS(NhatKy_ViPham!K:K, NhatKy_ViPham!E:E, "10_Toan_B", NhatKy_ViPham!F:F, B38, NhatKy_ViPham!C:C, "T14")</f>
        <v>100</v>
      </c>
      <c r="AF38" s="6">
        <f>100 + SUMIFS(NhatKy_ViPham!J:J, NhatKy_ViPham!E:E, "10_Toan_B", NhatKy_ViPham!F:F, B38, NhatKy_ViPham!C:C, "T15") - SUMIFS(NhatKy_ViPham!K:K, NhatKy_ViPham!E:E, "10_Toan_B", NhatKy_ViPham!F:F, B38, NhatKy_ViPham!C:C, "T15")</f>
        <v>100</v>
      </c>
      <c r="AG38" s="6">
        <f>100 + SUMIFS(NhatKy_ViPham!J:J, NhatKy_ViPham!E:E, "10_Toan_B", NhatKy_ViPham!F:F, B38, NhatKy_ViPham!C:C, "T16") - SUMIFS(NhatKy_ViPham!K:K, NhatKy_ViPham!E:E, "10_Toan_B", NhatKy_ViPham!F:F, B38, NhatKy_ViPham!C:C, "T16")</f>
        <v>100</v>
      </c>
      <c r="AH38" s="6">
        <f>100 + SUMIFS(NhatKy_ViPham!J:J, NhatKy_ViPham!E:E, "10_Toan_B", NhatKy_ViPham!F:F, B38, NhatKy_ViPham!C:C, "T17") - SUMIFS(NhatKy_ViPham!K:K, NhatKy_ViPham!E:E, "10_Toan_B", NhatKy_ViPham!F:F, B38, NhatKy_ViPham!C:C, "T17")</f>
        <v>100</v>
      </c>
      <c r="AI38" s="6">
        <f>100 + SUMIFS(NhatKy_ViPham!J:J, NhatKy_ViPham!E:E, "10_Toan_B", NhatKy_ViPham!F:F, B38, NhatKy_ViPham!C:C, "T18") - SUMIFS(NhatKy_ViPham!K:K, NhatKy_ViPham!E:E, "10_Toan_B", NhatKy_ViPham!F:F, B38, NhatKy_ViPham!C:C, "T18")</f>
        <v>100</v>
      </c>
      <c r="AJ38" s="6">
        <f>100 + SUMIFS(NhatKy_ViPham!J:J, NhatKy_ViPham!E:E, "10_Toan_B", NhatKy_ViPham!F:F, B38, NhatKy_ViPham!C:C, "T19") - SUMIFS(NhatKy_ViPham!K:K, NhatKy_ViPham!E:E, "10_Toan_B", NhatKy_ViPham!F:F, B38, NhatKy_ViPham!C:C, "T19")</f>
        <v>100</v>
      </c>
      <c r="AK38" s="6">
        <f>100 + SUMIFS(NhatKy_ViPham!J:J, NhatKy_ViPham!E:E, "10_Toan_B", NhatKy_ViPham!F:F, B38, NhatKy_ViPham!C:C, "T20") - SUMIFS(NhatKy_ViPham!K:K, NhatKy_ViPham!E:E, "10_Toan_B", NhatKy_ViPham!F:F, B38, NhatKy_ViPham!C:C, "T20")</f>
        <v>100</v>
      </c>
      <c r="AL38" s="6">
        <f>100 + SUMIFS(NhatKy_ViPham!J:J, NhatKy_ViPham!E:E, "10_Toan_B", NhatKy_ViPham!F:F, B38, NhatKy_ViPham!C:C, "T21") - SUMIFS(NhatKy_ViPham!K:K, NhatKy_ViPham!E:E, "10_Toan_B", NhatKy_ViPham!F:F, B38, NhatKy_ViPham!C:C, "T21")</f>
        <v>100</v>
      </c>
      <c r="AM38" s="6">
        <f>100 + SUMIFS(NhatKy_ViPham!J:J, NhatKy_ViPham!E:E, "10_Toan_B", NhatKy_ViPham!F:F, B38, NhatKy_ViPham!C:C, "T22") - SUMIFS(NhatKy_ViPham!K:K, NhatKy_ViPham!E:E, "10_Toan_B", NhatKy_ViPham!F:F, B38, NhatKy_ViPham!C:C, "T22")</f>
        <v>100</v>
      </c>
      <c r="AN38" s="6">
        <f>100 + SUMIFS(NhatKy_ViPham!J:J, NhatKy_ViPham!E:E, "10_Toan_B", NhatKy_ViPham!F:F, B38, NhatKy_ViPham!C:C, "T23") - SUMIFS(NhatKy_ViPham!K:K, NhatKy_ViPham!E:E, "10_Toan_B", NhatKy_ViPham!F:F, B38, NhatKy_ViPham!C:C, "T23")</f>
        <v>100</v>
      </c>
      <c r="AO38" s="6">
        <f>100 + SUMIFS(NhatKy_ViPham!J:J, NhatKy_ViPham!E:E, "10_Toan_B", NhatKy_ViPham!F:F, B38, NhatKy_ViPham!C:C, "T24") - SUMIFS(NhatKy_ViPham!K:K, NhatKy_ViPham!E:E, "10_Toan_B", NhatKy_ViPham!F:F, B38, NhatKy_ViPham!C:C, "T24")</f>
        <v>100</v>
      </c>
      <c r="AP38" s="6">
        <f>100 + SUMIFS(NhatKy_ViPham!J:J, NhatKy_ViPham!E:E, "10_Toan_B", NhatKy_ViPham!F:F, B38, NhatKy_ViPham!C:C, "T25") - SUMIFS(NhatKy_ViPham!K:K, NhatKy_ViPham!E:E, "10_Toan_B", NhatKy_ViPham!F:F, B38, NhatKy_ViPham!C:C, "T25")</f>
        <v>100</v>
      </c>
      <c r="AQ38" s="6">
        <f>100 + SUMIFS(NhatKy_ViPham!J:J, NhatKy_ViPham!E:E, "10_Toan_B", NhatKy_ViPham!F:F, B38, NhatKy_ViPham!C:C, "T26") - SUMIFS(NhatKy_ViPham!K:K, NhatKy_ViPham!E:E, "10_Toan_B", NhatKy_ViPham!F:F, B38, NhatKy_ViPham!C:C, "T26")</f>
        <v>100</v>
      </c>
      <c r="AR38" s="6">
        <f>100 + SUMIFS(NhatKy_ViPham!J:J, NhatKy_ViPham!E:E, "10_Toan_B", NhatKy_ViPham!F:F, B38, NhatKy_ViPham!C:C, "T27") - SUMIFS(NhatKy_ViPham!K:K, NhatKy_ViPham!E:E, "10_Toan_B", NhatKy_ViPham!F:F, B38, NhatKy_ViPham!C:C, "T27")</f>
        <v>100</v>
      </c>
      <c r="AS38" s="6">
        <f>100 + SUMIFS(NhatKy_ViPham!J:J, NhatKy_ViPham!E:E, "10_Toan_B", NhatKy_ViPham!F:F, B38, NhatKy_ViPham!C:C, "T28") - SUMIFS(NhatKy_ViPham!K:K, NhatKy_ViPham!E:E, "10_Toan_B", NhatKy_ViPham!F:F, B38, NhatKy_ViPham!C:C, "T28")</f>
        <v>100</v>
      </c>
      <c r="AT38" s="6">
        <f>100 + SUMIFS(NhatKy_ViPham!J:J, NhatKy_ViPham!E:E, "10_Toan_B", NhatKy_ViPham!F:F, B38, NhatKy_ViPham!C:C, "T29") - SUMIFS(NhatKy_ViPham!K:K, NhatKy_ViPham!E:E, "10_Toan_B", NhatKy_ViPham!F:F, B38, NhatKy_ViPham!C:C, "T29")</f>
        <v>100</v>
      </c>
      <c r="AU38" s="6">
        <f>100 + SUMIFS(NhatKy_ViPham!J:J, NhatKy_ViPham!E:E, "10_Toan_B", NhatKy_ViPham!F:F, B38, NhatKy_ViPham!C:C, "T30") - SUMIFS(NhatKy_ViPham!K:K, NhatKy_ViPham!E:E, "10_Toan_B", NhatKy_ViPham!F:F, B38, NhatKy_ViPham!C:C, "T30")</f>
        <v>100</v>
      </c>
      <c r="AV38" s="6">
        <f>100 + SUMIFS(NhatKy_ViPham!J:J, NhatKy_ViPham!E:E, "10_Toan_B", NhatKy_ViPham!F:F, B38, NhatKy_ViPham!C:C, "T31") - SUMIFS(NhatKy_ViPham!K:K, NhatKy_ViPham!E:E, "10_Toan_B", NhatKy_ViPham!F:F, B38, NhatKy_ViPham!C:C, "T31")</f>
        <v>100</v>
      </c>
      <c r="AW38" s="6">
        <f>100 + SUMIFS(NhatKy_ViPham!J:J, NhatKy_ViPham!E:E, "10_Toan_B", NhatKy_ViPham!F:F, B38, NhatKy_ViPham!C:C, "T32") - SUMIFS(NhatKy_ViPham!K:K, NhatKy_ViPham!E:E, "10_Toan_B", NhatKy_ViPham!F:F, B38, NhatKy_ViPham!C:C, "T32")</f>
        <v>100</v>
      </c>
      <c r="AX38" s="6">
        <f>100 + SUMIFS(NhatKy_ViPham!J:J, NhatKy_ViPham!E:E, "10_Toan_B", NhatKy_ViPham!F:F, B38, NhatKy_ViPham!C:C, "T33") - SUMIFS(NhatKy_ViPham!K:K, NhatKy_ViPham!E:E, "10_Toan_B", NhatKy_ViPham!F:F, B38, NhatKy_ViPham!C:C, "T33")</f>
        <v>100</v>
      </c>
      <c r="AY38" s="6">
        <f>100 + SUMIFS(NhatKy_ViPham!J:J, NhatKy_ViPham!E:E, "10_Toan_B", NhatKy_ViPham!F:F, B38, NhatKy_ViPham!C:C, "T34") - SUMIFS(NhatKy_ViPham!K:K, NhatKy_ViPham!E:E, "10_Toan_B", NhatKy_ViPham!F:F, B38, NhatKy_ViPham!C:C, "T34")</f>
        <v>100</v>
      </c>
      <c r="AZ38" s="6">
        <f>100 + SUMIFS(NhatKy_ViPham!J:J, NhatKy_ViPham!E:E, "10_Toan_B", NhatKy_ViPham!F:F, B38, NhatKy_ViPham!C:C, "T35") - SUMIFS(NhatKy_ViPham!K:K, NhatKy_ViPham!E:E, "10_Toan_B", NhatKy_ViPham!F:F, B38, NhatKy_ViPham!C:C, "T35")</f>
        <v>100</v>
      </c>
      <c r="BA38" s="12">
        <f t="shared" si="0"/>
        <v>100</v>
      </c>
      <c r="BB38" s="11" t="s">
        <v>430</v>
      </c>
      <c r="BC38" s="16" t="str">
        <f t="shared" si="1"/>
        <v>Tốt</v>
      </c>
      <c r="BD38" s="15" t="str">
        <f t="shared" si="2"/>
        <v>🟢 BÌNH THƯỜNG</v>
      </c>
    </row>
    <row r="39" spans="1:56" x14ac:dyDescent="0.25">
      <c r="A39" s="4">
        <v>31</v>
      </c>
      <c r="B39" s="10" t="s">
        <v>555</v>
      </c>
      <c r="C39" s="4" t="s">
        <v>556</v>
      </c>
      <c r="D39" s="4" t="s">
        <v>429</v>
      </c>
      <c r="E39" s="11" t="s">
        <v>430</v>
      </c>
      <c r="F39" s="7">
        <f>SUMIFS(NhatKy_ViPham!K:K, NhatKy_ViPham!E:E, "10_Toan_B", NhatKy_ViPham!F:F, B39, NhatKy_ViPham!H:H, "L01")</f>
        <v>0</v>
      </c>
      <c r="G39" s="7">
        <f>SUMIFS(NhatKy_ViPham!K:K, NhatKy_ViPham!E:E, "10_Toan_B", NhatKy_ViPham!F:F, B39, NhatKy_ViPham!H:H, "L02")</f>
        <v>0</v>
      </c>
      <c r="H39" s="7">
        <f>SUMIFS(NhatKy_ViPham!K:K, NhatKy_ViPham!E:E, "10_Toan_B", NhatKy_ViPham!F:F, B39, NhatKy_ViPham!H:H, "L03")</f>
        <v>0</v>
      </c>
      <c r="I39" s="7">
        <f>SUMIFS(NhatKy_ViPham!K:K, NhatKy_ViPham!E:E, "10_Toan_B", NhatKy_ViPham!F:F, B39, NhatKy_ViPham!H:H, "L04")</f>
        <v>0</v>
      </c>
      <c r="J39" s="7">
        <f>SUMIFS(NhatKy_ViPham!K:K, NhatKy_ViPham!E:E, "10_Toan_B", NhatKy_ViPham!F:F, B39, NhatKy_ViPham!H:H, "L05")</f>
        <v>0</v>
      </c>
      <c r="K39" s="7">
        <f>SUMIFS(NhatKy_ViPham!K:K, NhatKy_ViPham!E:E, "10_Toan_B", NhatKy_ViPham!F:F, B39, NhatKy_ViPham!H:H, "L06")</f>
        <v>0</v>
      </c>
      <c r="L39" s="7">
        <f>SUMIFS(NhatKy_ViPham!K:K, NhatKy_ViPham!E:E, "10_Toan_B", NhatKy_ViPham!F:F, B39, NhatKy_ViPham!H:H, "L07")</f>
        <v>0</v>
      </c>
      <c r="M39" s="7">
        <f>SUMIFS(NhatKy_ViPham!K:K, NhatKy_ViPham!E:E, "10_Toan_B", NhatKy_ViPham!F:F, B39, NhatKy_ViPham!H:H, "L08")</f>
        <v>0</v>
      </c>
      <c r="N39" s="7">
        <f>SUMIFS(NhatKy_ViPham!K:K, NhatKy_ViPham!E:E, "10_Toan_B", NhatKy_ViPham!F:F, B39, NhatKy_ViPham!H:H, "L09")</f>
        <v>0</v>
      </c>
      <c r="O39" s="7">
        <f>SUMIFS(NhatKy_ViPham!K:K, NhatKy_ViPham!E:E, "10_Toan_B", NhatKy_ViPham!F:F, B39, NhatKy_ViPham!H:H, "L10")</f>
        <v>0</v>
      </c>
      <c r="P39" s="12">
        <f>SUMIFS(NhatKy_ViPham!J:J, NhatKy_ViPham!E:E, "10_Toan_B", NhatKy_ViPham!F:F, B39)</f>
        <v>0</v>
      </c>
      <c r="Q39" s="13">
        <f>SUMIFS(NhatKy_ViPham!K:K, NhatKy_ViPham!E:E, "10_Toan_B", NhatKy_ViPham!F:F, B39)</f>
        <v>0</v>
      </c>
      <c r="R39" s="7">
        <f>100 + SUMIFS(NhatKy_ViPham!J:J, NhatKy_ViPham!E:E, "10_Toan_B", NhatKy_ViPham!F:F, B39, NhatKy_ViPham!C:C, "T1") - SUMIFS(NhatKy_ViPham!K:K, NhatKy_ViPham!E:E, "10_Toan_B", NhatKy_ViPham!F:F, B39, NhatKy_ViPham!C:C, "T1")</f>
        <v>100</v>
      </c>
      <c r="S39" s="7">
        <f>100 + SUMIFS(NhatKy_ViPham!J:J, NhatKy_ViPham!E:E, "10_Toan_B", NhatKy_ViPham!F:F, B39, NhatKy_ViPham!C:C, "T2") - SUMIFS(NhatKy_ViPham!K:K, NhatKy_ViPham!E:E, "10_Toan_B", NhatKy_ViPham!F:F, B39, NhatKy_ViPham!C:C, "T2")</f>
        <v>100</v>
      </c>
      <c r="T39" s="7">
        <f>100 + SUMIFS(NhatKy_ViPham!J:J, NhatKy_ViPham!E:E, "10_Toan_B", NhatKy_ViPham!F:F, B39, NhatKy_ViPham!C:C, "T3") - SUMIFS(NhatKy_ViPham!K:K, NhatKy_ViPham!E:E, "10_Toan_B", NhatKy_ViPham!F:F, B39, NhatKy_ViPham!C:C, "T3")</f>
        <v>100</v>
      </c>
      <c r="U39" s="7">
        <f>100 + SUMIFS(NhatKy_ViPham!J:J, NhatKy_ViPham!E:E, "10_Toan_B", NhatKy_ViPham!F:F, B39, NhatKy_ViPham!C:C, "T4") - SUMIFS(NhatKy_ViPham!K:K, NhatKy_ViPham!E:E, "10_Toan_B", NhatKy_ViPham!F:F, B39, NhatKy_ViPham!C:C, "T4")</f>
        <v>100</v>
      </c>
      <c r="V39" s="7">
        <f>100 + SUMIFS(NhatKy_ViPham!J:J, NhatKy_ViPham!E:E, "10_Toan_B", NhatKy_ViPham!F:F, B39, NhatKy_ViPham!C:C, "T5") - SUMIFS(NhatKy_ViPham!K:K, NhatKy_ViPham!E:E, "10_Toan_B", NhatKy_ViPham!F:F, B39, NhatKy_ViPham!C:C, "T5")</f>
        <v>100</v>
      </c>
      <c r="W39" s="7">
        <f>100 + SUMIFS(NhatKy_ViPham!J:J, NhatKy_ViPham!E:E, "10_Toan_B", NhatKy_ViPham!F:F, B39, NhatKy_ViPham!C:C, "T6") - SUMIFS(NhatKy_ViPham!K:K, NhatKy_ViPham!E:E, "10_Toan_B", NhatKy_ViPham!F:F, B39, NhatKy_ViPham!C:C, "T6")</f>
        <v>100</v>
      </c>
      <c r="X39" s="7">
        <f>100 + SUMIFS(NhatKy_ViPham!J:J, NhatKy_ViPham!E:E, "10_Toan_B", NhatKy_ViPham!F:F, B39, NhatKy_ViPham!C:C, "T7") - SUMIFS(NhatKy_ViPham!K:K, NhatKy_ViPham!E:E, "10_Toan_B", NhatKy_ViPham!F:F, B39, NhatKy_ViPham!C:C, "T7")</f>
        <v>100</v>
      </c>
      <c r="Y39" s="7">
        <f>100 + SUMIFS(NhatKy_ViPham!J:J, NhatKy_ViPham!E:E, "10_Toan_B", NhatKy_ViPham!F:F, B39, NhatKy_ViPham!C:C, "T8") - SUMIFS(NhatKy_ViPham!K:K, NhatKy_ViPham!E:E, "10_Toan_B", NhatKy_ViPham!F:F, B39, NhatKy_ViPham!C:C, "T8")</f>
        <v>100</v>
      </c>
      <c r="Z39" s="7">
        <f>100 + SUMIFS(NhatKy_ViPham!J:J, NhatKy_ViPham!E:E, "10_Toan_B", NhatKy_ViPham!F:F, B39, NhatKy_ViPham!C:C, "T9") - SUMIFS(NhatKy_ViPham!K:K, NhatKy_ViPham!E:E, "10_Toan_B", NhatKy_ViPham!F:F, B39, NhatKy_ViPham!C:C, "T9")</f>
        <v>100</v>
      </c>
      <c r="AA39" s="7">
        <f>100 + SUMIFS(NhatKy_ViPham!J:J, NhatKy_ViPham!E:E, "10_Toan_B", NhatKy_ViPham!F:F, B39, NhatKy_ViPham!C:C, "T10") - SUMIFS(NhatKy_ViPham!K:K, NhatKy_ViPham!E:E, "10_Toan_B", NhatKy_ViPham!F:F, B39, NhatKy_ViPham!C:C, "T10")</f>
        <v>100</v>
      </c>
      <c r="AB39" s="7">
        <f>100 + SUMIFS(NhatKy_ViPham!J:J, NhatKy_ViPham!E:E, "10_Toan_B", NhatKy_ViPham!F:F, B39, NhatKy_ViPham!C:C, "T11") - SUMIFS(NhatKy_ViPham!K:K, NhatKy_ViPham!E:E, "10_Toan_B", NhatKy_ViPham!F:F, B39, NhatKy_ViPham!C:C, "T11")</f>
        <v>100</v>
      </c>
      <c r="AC39" s="7">
        <f>100 + SUMIFS(NhatKy_ViPham!J:J, NhatKy_ViPham!E:E, "10_Toan_B", NhatKy_ViPham!F:F, B39, NhatKy_ViPham!C:C, "T12") - SUMIFS(NhatKy_ViPham!K:K, NhatKy_ViPham!E:E, "10_Toan_B", NhatKy_ViPham!F:F, B39, NhatKy_ViPham!C:C, "T12")</f>
        <v>100</v>
      </c>
      <c r="AD39" s="7">
        <f>100 + SUMIFS(NhatKy_ViPham!J:J, NhatKy_ViPham!E:E, "10_Toan_B", NhatKy_ViPham!F:F, B39, NhatKy_ViPham!C:C, "T13") - SUMIFS(NhatKy_ViPham!K:K, NhatKy_ViPham!E:E, "10_Toan_B", NhatKy_ViPham!F:F, B39, NhatKy_ViPham!C:C, "T13")</f>
        <v>100</v>
      </c>
      <c r="AE39" s="7">
        <f>100 + SUMIFS(NhatKy_ViPham!J:J, NhatKy_ViPham!E:E, "10_Toan_B", NhatKy_ViPham!F:F, B39, NhatKy_ViPham!C:C, "T14") - SUMIFS(NhatKy_ViPham!K:K, NhatKy_ViPham!E:E, "10_Toan_B", NhatKy_ViPham!F:F, B39, NhatKy_ViPham!C:C, "T14")</f>
        <v>100</v>
      </c>
      <c r="AF39" s="7">
        <f>100 + SUMIFS(NhatKy_ViPham!J:J, NhatKy_ViPham!E:E, "10_Toan_B", NhatKy_ViPham!F:F, B39, NhatKy_ViPham!C:C, "T15") - SUMIFS(NhatKy_ViPham!K:K, NhatKy_ViPham!E:E, "10_Toan_B", NhatKy_ViPham!F:F, B39, NhatKy_ViPham!C:C, "T15")</f>
        <v>100</v>
      </c>
      <c r="AG39" s="7">
        <f>100 + SUMIFS(NhatKy_ViPham!J:J, NhatKy_ViPham!E:E, "10_Toan_B", NhatKy_ViPham!F:F, B39, NhatKy_ViPham!C:C, "T16") - SUMIFS(NhatKy_ViPham!K:K, NhatKy_ViPham!E:E, "10_Toan_B", NhatKy_ViPham!F:F, B39, NhatKy_ViPham!C:C, "T16")</f>
        <v>100</v>
      </c>
      <c r="AH39" s="7">
        <f>100 + SUMIFS(NhatKy_ViPham!J:J, NhatKy_ViPham!E:E, "10_Toan_B", NhatKy_ViPham!F:F, B39, NhatKy_ViPham!C:C, "T17") - SUMIFS(NhatKy_ViPham!K:K, NhatKy_ViPham!E:E, "10_Toan_B", NhatKy_ViPham!F:F, B39, NhatKy_ViPham!C:C, "T17")</f>
        <v>100</v>
      </c>
      <c r="AI39" s="7">
        <f>100 + SUMIFS(NhatKy_ViPham!J:J, NhatKy_ViPham!E:E, "10_Toan_B", NhatKy_ViPham!F:F, B39, NhatKy_ViPham!C:C, "T18") - SUMIFS(NhatKy_ViPham!K:K, NhatKy_ViPham!E:E, "10_Toan_B", NhatKy_ViPham!F:F, B39, NhatKy_ViPham!C:C, "T18")</f>
        <v>100</v>
      </c>
      <c r="AJ39" s="7">
        <f>100 + SUMIFS(NhatKy_ViPham!J:J, NhatKy_ViPham!E:E, "10_Toan_B", NhatKy_ViPham!F:F, B39, NhatKy_ViPham!C:C, "T19") - SUMIFS(NhatKy_ViPham!K:K, NhatKy_ViPham!E:E, "10_Toan_B", NhatKy_ViPham!F:F, B39, NhatKy_ViPham!C:C, "T19")</f>
        <v>100</v>
      </c>
      <c r="AK39" s="7">
        <f>100 + SUMIFS(NhatKy_ViPham!J:J, NhatKy_ViPham!E:E, "10_Toan_B", NhatKy_ViPham!F:F, B39, NhatKy_ViPham!C:C, "T20") - SUMIFS(NhatKy_ViPham!K:K, NhatKy_ViPham!E:E, "10_Toan_B", NhatKy_ViPham!F:F, B39, NhatKy_ViPham!C:C, "T20")</f>
        <v>100</v>
      </c>
      <c r="AL39" s="7">
        <f>100 + SUMIFS(NhatKy_ViPham!J:J, NhatKy_ViPham!E:E, "10_Toan_B", NhatKy_ViPham!F:F, B39, NhatKy_ViPham!C:C, "T21") - SUMIFS(NhatKy_ViPham!K:K, NhatKy_ViPham!E:E, "10_Toan_B", NhatKy_ViPham!F:F, B39, NhatKy_ViPham!C:C, "T21")</f>
        <v>100</v>
      </c>
      <c r="AM39" s="7">
        <f>100 + SUMIFS(NhatKy_ViPham!J:J, NhatKy_ViPham!E:E, "10_Toan_B", NhatKy_ViPham!F:F, B39, NhatKy_ViPham!C:C, "T22") - SUMIFS(NhatKy_ViPham!K:K, NhatKy_ViPham!E:E, "10_Toan_B", NhatKy_ViPham!F:F, B39, NhatKy_ViPham!C:C, "T22")</f>
        <v>100</v>
      </c>
      <c r="AN39" s="7">
        <f>100 + SUMIFS(NhatKy_ViPham!J:J, NhatKy_ViPham!E:E, "10_Toan_B", NhatKy_ViPham!F:F, B39, NhatKy_ViPham!C:C, "T23") - SUMIFS(NhatKy_ViPham!K:K, NhatKy_ViPham!E:E, "10_Toan_B", NhatKy_ViPham!F:F, B39, NhatKy_ViPham!C:C, "T23")</f>
        <v>100</v>
      </c>
      <c r="AO39" s="7">
        <f>100 + SUMIFS(NhatKy_ViPham!J:J, NhatKy_ViPham!E:E, "10_Toan_B", NhatKy_ViPham!F:F, B39, NhatKy_ViPham!C:C, "T24") - SUMIFS(NhatKy_ViPham!K:K, NhatKy_ViPham!E:E, "10_Toan_B", NhatKy_ViPham!F:F, B39, NhatKy_ViPham!C:C, "T24")</f>
        <v>100</v>
      </c>
      <c r="AP39" s="7">
        <f>100 + SUMIFS(NhatKy_ViPham!J:J, NhatKy_ViPham!E:E, "10_Toan_B", NhatKy_ViPham!F:F, B39, NhatKy_ViPham!C:C, "T25") - SUMIFS(NhatKy_ViPham!K:K, NhatKy_ViPham!E:E, "10_Toan_B", NhatKy_ViPham!F:F, B39, NhatKy_ViPham!C:C, "T25")</f>
        <v>100</v>
      </c>
      <c r="AQ39" s="7">
        <f>100 + SUMIFS(NhatKy_ViPham!J:J, NhatKy_ViPham!E:E, "10_Toan_B", NhatKy_ViPham!F:F, B39, NhatKy_ViPham!C:C, "T26") - SUMIFS(NhatKy_ViPham!K:K, NhatKy_ViPham!E:E, "10_Toan_B", NhatKy_ViPham!F:F, B39, NhatKy_ViPham!C:C, "T26")</f>
        <v>100</v>
      </c>
      <c r="AR39" s="7">
        <f>100 + SUMIFS(NhatKy_ViPham!J:J, NhatKy_ViPham!E:E, "10_Toan_B", NhatKy_ViPham!F:F, B39, NhatKy_ViPham!C:C, "T27") - SUMIFS(NhatKy_ViPham!K:K, NhatKy_ViPham!E:E, "10_Toan_B", NhatKy_ViPham!F:F, B39, NhatKy_ViPham!C:C, "T27")</f>
        <v>100</v>
      </c>
      <c r="AS39" s="7">
        <f>100 + SUMIFS(NhatKy_ViPham!J:J, NhatKy_ViPham!E:E, "10_Toan_B", NhatKy_ViPham!F:F, B39, NhatKy_ViPham!C:C, "T28") - SUMIFS(NhatKy_ViPham!K:K, NhatKy_ViPham!E:E, "10_Toan_B", NhatKy_ViPham!F:F, B39, NhatKy_ViPham!C:C, "T28")</f>
        <v>100</v>
      </c>
      <c r="AT39" s="7">
        <f>100 + SUMIFS(NhatKy_ViPham!J:J, NhatKy_ViPham!E:E, "10_Toan_B", NhatKy_ViPham!F:F, B39, NhatKy_ViPham!C:C, "T29") - SUMIFS(NhatKy_ViPham!K:K, NhatKy_ViPham!E:E, "10_Toan_B", NhatKy_ViPham!F:F, B39, NhatKy_ViPham!C:C, "T29")</f>
        <v>100</v>
      </c>
      <c r="AU39" s="7">
        <f>100 + SUMIFS(NhatKy_ViPham!J:J, NhatKy_ViPham!E:E, "10_Toan_B", NhatKy_ViPham!F:F, B39, NhatKy_ViPham!C:C, "T30") - SUMIFS(NhatKy_ViPham!K:K, NhatKy_ViPham!E:E, "10_Toan_B", NhatKy_ViPham!F:F, B39, NhatKy_ViPham!C:C, "T30")</f>
        <v>100</v>
      </c>
      <c r="AV39" s="7">
        <f>100 + SUMIFS(NhatKy_ViPham!J:J, NhatKy_ViPham!E:E, "10_Toan_B", NhatKy_ViPham!F:F, B39, NhatKy_ViPham!C:C, "T31") - SUMIFS(NhatKy_ViPham!K:K, NhatKy_ViPham!E:E, "10_Toan_B", NhatKy_ViPham!F:F, B39, NhatKy_ViPham!C:C, "T31")</f>
        <v>100</v>
      </c>
      <c r="AW39" s="7">
        <f>100 + SUMIFS(NhatKy_ViPham!J:J, NhatKy_ViPham!E:E, "10_Toan_B", NhatKy_ViPham!F:F, B39, NhatKy_ViPham!C:C, "T32") - SUMIFS(NhatKy_ViPham!K:K, NhatKy_ViPham!E:E, "10_Toan_B", NhatKy_ViPham!F:F, B39, NhatKy_ViPham!C:C, "T32")</f>
        <v>100</v>
      </c>
      <c r="AX39" s="7">
        <f>100 + SUMIFS(NhatKy_ViPham!J:J, NhatKy_ViPham!E:E, "10_Toan_B", NhatKy_ViPham!F:F, B39, NhatKy_ViPham!C:C, "T33") - SUMIFS(NhatKy_ViPham!K:K, NhatKy_ViPham!E:E, "10_Toan_B", NhatKy_ViPham!F:F, B39, NhatKy_ViPham!C:C, "T33")</f>
        <v>100</v>
      </c>
      <c r="AY39" s="7">
        <f>100 + SUMIFS(NhatKy_ViPham!J:J, NhatKy_ViPham!E:E, "10_Toan_B", NhatKy_ViPham!F:F, B39, NhatKy_ViPham!C:C, "T34") - SUMIFS(NhatKy_ViPham!K:K, NhatKy_ViPham!E:E, "10_Toan_B", NhatKy_ViPham!F:F, B39, NhatKy_ViPham!C:C, "T34")</f>
        <v>100</v>
      </c>
      <c r="AZ39" s="7">
        <f>100 + SUMIFS(NhatKy_ViPham!J:J, NhatKy_ViPham!E:E, "10_Toan_B", NhatKy_ViPham!F:F, B39, NhatKy_ViPham!C:C, "T35") - SUMIFS(NhatKy_ViPham!K:K, NhatKy_ViPham!E:E, "10_Toan_B", NhatKy_ViPham!F:F, B39, NhatKy_ViPham!C:C, "T35")</f>
        <v>100</v>
      </c>
      <c r="BA39" s="12">
        <f t="shared" si="0"/>
        <v>100</v>
      </c>
      <c r="BB39" s="11" t="s">
        <v>430</v>
      </c>
      <c r="BC39" s="14" t="str">
        <f t="shared" si="1"/>
        <v>Tốt</v>
      </c>
      <c r="BD39" s="10" t="str">
        <f t="shared" si="2"/>
        <v>🟢 BÌNH THƯỜNG</v>
      </c>
    </row>
    <row r="40" spans="1:56" x14ac:dyDescent="0.25">
      <c r="A40" s="5">
        <v>32</v>
      </c>
      <c r="B40" s="15" t="s">
        <v>557</v>
      </c>
      <c r="C40" s="5" t="s">
        <v>558</v>
      </c>
      <c r="D40" s="5" t="s">
        <v>435</v>
      </c>
      <c r="E40" s="11" t="s">
        <v>430</v>
      </c>
      <c r="F40" s="6">
        <f>SUMIFS(NhatKy_ViPham!K:K, NhatKy_ViPham!E:E, "10_Toan_B", NhatKy_ViPham!F:F, B40, NhatKy_ViPham!H:H, "L01")</f>
        <v>0</v>
      </c>
      <c r="G40" s="6">
        <f>SUMIFS(NhatKy_ViPham!K:K, NhatKy_ViPham!E:E, "10_Toan_B", NhatKy_ViPham!F:F, B40, NhatKy_ViPham!H:H, "L02")</f>
        <v>0</v>
      </c>
      <c r="H40" s="6">
        <f>SUMIFS(NhatKy_ViPham!K:K, NhatKy_ViPham!E:E, "10_Toan_B", NhatKy_ViPham!F:F, B40, NhatKy_ViPham!H:H, "L03")</f>
        <v>0</v>
      </c>
      <c r="I40" s="6">
        <f>SUMIFS(NhatKy_ViPham!K:K, NhatKy_ViPham!E:E, "10_Toan_B", NhatKy_ViPham!F:F, B40, NhatKy_ViPham!H:H, "L04")</f>
        <v>0</v>
      </c>
      <c r="J40" s="6">
        <f>SUMIFS(NhatKy_ViPham!K:K, NhatKy_ViPham!E:E, "10_Toan_B", NhatKy_ViPham!F:F, B40, NhatKy_ViPham!H:H, "L05")</f>
        <v>0</v>
      </c>
      <c r="K40" s="6">
        <f>SUMIFS(NhatKy_ViPham!K:K, NhatKy_ViPham!E:E, "10_Toan_B", NhatKy_ViPham!F:F, B40, NhatKy_ViPham!H:H, "L06")</f>
        <v>0</v>
      </c>
      <c r="L40" s="6">
        <f>SUMIFS(NhatKy_ViPham!K:K, NhatKy_ViPham!E:E, "10_Toan_B", NhatKy_ViPham!F:F, B40, NhatKy_ViPham!H:H, "L07")</f>
        <v>0</v>
      </c>
      <c r="M40" s="6">
        <f>SUMIFS(NhatKy_ViPham!K:K, NhatKy_ViPham!E:E, "10_Toan_B", NhatKy_ViPham!F:F, B40, NhatKy_ViPham!H:H, "L08")</f>
        <v>0</v>
      </c>
      <c r="N40" s="6">
        <f>SUMIFS(NhatKy_ViPham!K:K, NhatKy_ViPham!E:E, "10_Toan_B", NhatKy_ViPham!F:F, B40, NhatKy_ViPham!H:H, "L09")</f>
        <v>0</v>
      </c>
      <c r="O40" s="6">
        <f>SUMIFS(NhatKy_ViPham!K:K, NhatKy_ViPham!E:E, "10_Toan_B", NhatKy_ViPham!F:F, B40, NhatKy_ViPham!H:H, "L10")</f>
        <v>0</v>
      </c>
      <c r="P40" s="12">
        <f>SUMIFS(NhatKy_ViPham!J:J, NhatKy_ViPham!E:E, "10_Toan_B", NhatKy_ViPham!F:F, B40)</f>
        <v>0</v>
      </c>
      <c r="Q40" s="13">
        <f>SUMIFS(NhatKy_ViPham!K:K, NhatKy_ViPham!E:E, "10_Toan_B", NhatKy_ViPham!F:F, B40)</f>
        <v>0</v>
      </c>
      <c r="R40" s="6">
        <f>100 + SUMIFS(NhatKy_ViPham!J:J, NhatKy_ViPham!E:E, "10_Toan_B", NhatKy_ViPham!F:F, B40, NhatKy_ViPham!C:C, "T1") - SUMIFS(NhatKy_ViPham!K:K, NhatKy_ViPham!E:E, "10_Toan_B", NhatKy_ViPham!F:F, B40, NhatKy_ViPham!C:C, "T1")</f>
        <v>100</v>
      </c>
      <c r="S40" s="6">
        <f>100 + SUMIFS(NhatKy_ViPham!J:J, NhatKy_ViPham!E:E, "10_Toan_B", NhatKy_ViPham!F:F, B40, NhatKy_ViPham!C:C, "T2") - SUMIFS(NhatKy_ViPham!K:K, NhatKy_ViPham!E:E, "10_Toan_B", NhatKy_ViPham!F:F, B40, NhatKy_ViPham!C:C, "T2")</f>
        <v>100</v>
      </c>
      <c r="T40" s="6">
        <f>100 + SUMIFS(NhatKy_ViPham!J:J, NhatKy_ViPham!E:E, "10_Toan_B", NhatKy_ViPham!F:F, B40, NhatKy_ViPham!C:C, "T3") - SUMIFS(NhatKy_ViPham!K:K, NhatKy_ViPham!E:E, "10_Toan_B", NhatKy_ViPham!F:F, B40, NhatKy_ViPham!C:C, "T3")</f>
        <v>100</v>
      </c>
      <c r="U40" s="6">
        <f>100 + SUMIFS(NhatKy_ViPham!J:J, NhatKy_ViPham!E:E, "10_Toan_B", NhatKy_ViPham!F:F, B40, NhatKy_ViPham!C:C, "T4") - SUMIFS(NhatKy_ViPham!K:K, NhatKy_ViPham!E:E, "10_Toan_B", NhatKy_ViPham!F:F, B40, NhatKy_ViPham!C:C, "T4")</f>
        <v>100</v>
      </c>
      <c r="V40" s="6">
        <f>100 + SUMIFS(NhatKy_ViPham!J:J, NhatKy_ViPham!E:E, "10_Toan_B", NhatKy_ViPham!F:F, B40, NhatKy_ViPham!C:C, "T5") - SUMIFS(NhatKy_ViPham!K:K, NhatKy_ViPham!E:E, "10_Toan_B", NhatKy_ViPham!F:F, B40, NhatKy_ViPham!C:C, "T5")</f>
        <v>100</v>
      </c>
      <c r="W40" s="6">
        <f>100 + SUMIFS(NhatKy_ViPham!J:J, NhatKy_ViPham!E:E, "10_Toan_B", NhatKy_ViPham!F:F, B40, NhatKy_ViPham!C:C, "T6") - SUMIFS(NhatKy_ViPham!K:K, NhatKy_ViPham!E:E, "10_Toan_B", NhatKy_ViPham!F:F, B40, NhatKy_ViPham!C:C, "T6")</f>
        <v>100</v>
      </c>
      <c r="X40" s="6">
        <f>100 + SUMIFS(NhatKy_ViPham!J:J, NhatKy_ViPham!E:E, "10_Toan_B", NhatKy_ViPham!F:F, B40, NhatKy_ViPham!C:C, "T7") - SUMIFS(NhatKy_ViPham!K:K, NhatKy_ViPham!E:E, "10_Toan_B", NhatKy_ViPham!F:F, B40, NhatKy_ViPham!C:C, "T7")</f>
        <v>100</v>
      </c>
      <c r="Y40" s="6">
        <f>100 + SUMIFS(NhatKy_ViPham!J:J, NhatKy_ViPham!E:E, "10_Toan_B", NhatKy_ViPham!F:F, B40, NhatKy_ViPham!C:C, "T8") - SUMIFS(NhatKy_ViPham!K:K, NhatKy_ViPham!E:E, "10_Toan_B", NhatKy_ViPham!F:F, B40, NhatKy_ViPham!C:C, "T8")</f>
        <v>100</v>
      </c>
      <c r="Z40" s="6">
        <f>100 + SUMIFS(NhatKy_ViPham!J:J, NhatKy_ViPham!E:E, "10_Toan_B", NhatKy_ViPham!F:F, B40, NhatKy_ViPham!C:C, "T9") - SUMIFS(NhatKy_ViPham!K:K, NhatKy_ViPham!E:E, "10_Toan_B", NhatKy_ViPham!F:F, B40, NhatKy_ViPham!C:C, "T9")</f>
        <v>100</v>
      </c>
      <c r="AA40" s="6">
        <f>100 + SUMIFS(NhatKy_ViPham!J:J, NhatKy_ViPham!E:E, "10_Toan_B", NhatKy_ViPham!F:F, B40, NhatKy_ViPham!C:C, "T10") - SUMIFS(NhatKy_ViPham!K:K, NhatKy_ViPham!E:E, "10_Toan_B", NhatKy_ViPham!F:F, B40, NhatKy_ViPham!C:C, "T10")</f>
        <v>100</v>
      </c>
      <c r="AB40" s="6">
        <f>100 + SUMIFS(NhatKy_ViPham!J:J, NhatKy_ViPham!E:E, "10_Toan_B", NhatKy_ViPham!F:F, B40, NhatKy_ViPham!C:C, "T11") - SUMIFS(NhatKy_ViPham!K:K, NhatKy_ViPham!E:E, "10_Toan_B", NhatKy_ViPham!F:F, B40, NhatKy_ViPham!C:C, "T11")</f>
        <v>100</v>
      </c>
      <c r="AC40" s="6">
        <f>100 + SUMIFS(NhatKy_ViPham!J:J, NhatKy_ViPham!E:E, "10_Toan_B", NhatKy_ViPham!F:F, B40, NhatKy_ViPham!C:C, "T12") - SUMIFS(NhatKy_ViPham!K:K, NhatKy_ViPham!E:E, "10_Toan_B", NhatKy_ViPham!F:F, B40, NhatKy_ViPham!C:C, "T12")</f>
        <v>100</v>
      </c>
      <c r="AD40" s="6">
        <f>100 + SUMIFS(NhatKy_ViPham!J:J, NhatKy_ViPham!E:E, "10_Toan_B", NhatKy_ViPham!F:F, B40, NhatKy_ViPham!C:C, "T13") - SUMIFS(NhatKy_ViPham!K:K, NhatKy_ViPham!E:E, "10_Toan_B", NhatKy_ViPham!F:F, B40, NhatKy_ViPham!C:C, "T13")</f>
        <v>100</v>
      </c>
      <c r="AE40" s="6">
        <f>100 + SUMIFS(NhatKy_ViPham!J:J, NhatKy_ViPham!E:E, "10_Toan_B", NhatKy_ViPham!F:F, B40, NhatKy_ViPham!C:C, "T14") - SUMIFS(NhatKy_ViPham!K:K, NhatKy_ViPham!E:E, "10_Toan_B", NhatKy_ViPham!F:F, B40, NhatKy_ViPham!C:C, "T14")</f>
        <v>100</v>
      </c>
      <c r="AF40" s="6">
        <f>100 + SUMIFS(NhatKy_ViPham!J:J, NhatKy_ViPham!E:E, "10_Toan_B", NhatKy_ViPham!F:F, B40, NhatKy_ViPham!C:C, "T15") - SUMIFS(NhatKy_ViPham!K:K, NhatKy_ViPham!E:E, "10_Toan_B", NhatKy_ViPham!F:F, B40, NhatKy_ViPham!C:C, "T15")</f>
        <v>100</v>
      </c>
      <c r="AG40" s="6">
        <f>100 + SUMIFS(NhatKy_ViPham!J:J, NhatKy_ViPham!E:E, "10_Toan_B", NhatKy_ViPham!F:F, B40, NhatKy_ViPham!C:C, "T16") - SUMIFS(NhatKy_ViPham!K:K, NhatKy_ViPham!E:E, "10_Toan_B", NhatKy_ViPham!F:F, B40, NhatKy_ViPham!C:C, "T16")</f>
        <v>100</v>
      </c>
      <c r="AH40" s="6">
        <f>100 + SUMIFS(NhatKy_ViPham!J:J, NhatKy_ViPham!E:E, "10_Toan_B", NhatKy_ViPham!F:F, B40, NhatKy_ViPham!C:C, "T17") - SUMIFS(NhatKy_ViPham!K:K, NhatKy_ViPham!E:E, "10_Toan_B", NhatKy_ViPham!F:F, B40, NhatKy_ViPham!C:C, "T17")</f>
        <v>100</v>
      </c>
      <c r="AI40" s="6">
        <f>100 + SUMIFS(NhatKy_ViPham!J:J, NhatKy_ViPham!E:E, "10_Toan_B", NhatKy_ViPham!F:F, B40, NhatKy_ViPham!C:C, "T18") - SUMIFS(NhatKy_ViPham!K:K, NhatKy_ViPham!E:E, "10_Toan_B", NhatKy_ViPham!F:F, B40, NhatKy_ViPham!C:C, "T18")</f>
        <v>100</v>
      </c>
      <c r="AJ40" s="6">
        <f>100 + SUMIFS(NhatKy_ViPham!J:J, NhatKy_ViPham!E:E, "10_Toan_B", NhatKy_ViPham!F:F, B40, NhatKy_ViPham!C:C, "T19") - SUMIFS(NhatKy_ViPham!K:K, NhatKy_ViPham!E:E, "10_Toan_B", NhatKy_ViPham!F:F, B40, NhatKy_ViPham!C:C, "T19")</f>
        <v>100</v>
      </c>
      <c r="AK40" s="6">
        <f>100 + SUMIFS(NhatKy_ViPham!J:J, NhatKy_ViPham!E:E, "10_Toan_B", NhatKy_ViPham!F:F, B40, NhatKy_ViPham!C:C, "T20") - SUMIFS(NhatKy_ViPham!K:K, NhatKy_ViPham!E:E, "10_Toan_B", NhatKy_ViPham!F:F, B40, NhatKy_ViPham!C:C, "T20")</f>
        <v>100</v>
      </c>
      <c r="AL40" s="6">
        <f>100 + SUMIFS(NhatKy_ViPham!J:J, NhatKy_ViPham!E:E, "10_Toan_B", NhatKy_ViPham!F:F, B40, NhatKy_ViPham!C:C, "T21") - SUMIFS(NhatKy_ViPham!K:K, NhatKy_ViPham!E:E, "10_Toan_B", NhatKy_ViPham!F:F, B40, NhatKy_ViPham!C:C, "T21")</f>
        <v>100</v>
      </c>
      <c r="AM40" s="6">
        <f>100 + SUMIFS(NhatKy_ViPham!J:J, NhatKy_ViPham!E:E, "10_Toan_B", NhatKy_ViPham!F:F, B40, NhatKy_ViPham!C:C, "T22") - SUMIFS(NhatKy_ViPham!K:K, NhatKy_ViPham!E:E, "10_Toan_B", NhatKy_ViPham!F:F, B40, NhatKy_ViPham!C:C, "T22")</f>
        <v>100</v>
      </c>
      <c r="AN40" s="6">
        <f>100 + SUMIFS(NhatKy_ViPham!J:J, NhatKy_ViPham!E:E, "10_Toan_B", NhatKy_ViPham!F:F, B40, NhatKy_ViPham!C:C, "T23") - SUMIFS(NhatKy_ViPham!K:K, NhatKy_ViPham!E:E, "10_Toan_B", NhatKy_ViPham!F:F, B40, NhatKy_ViPham!C:C, "T23")</f>
        <v>100</v>
      </c>
      <c r="AO40" s="6">
        <f>100 + SUMIFS(NhatKy_ViPham!J:J, NhatKy_ViPham!E:E, "10_Toan_B", NhatKy_ViPham!F:F, B40, NhatKy_ViPham!C:C, "T24") - SUMIFS(NhatKy_ViPham!K:K, NhatKy_ViPham!E:E, "10_Toan_B", NhatKy_ViPham!F:F, B40, NhatKy_ViPham!C:C, "T24")</f>
        <v>100</v>
      </c>
      <c r="AP40" s="6">
        <f>100 + SUMIFS(NhatKy_ViPham!J:J, NhatKy_ViPham!E:E, "10_Toan_B", NhatKy_ViPham!F:F, B40, NhatKy_ViPham!C:C, "T25") - SUMIFS(NhatKy_ViPham!K:K, NhatKy_ViPham!E:E, "10_Toan_B", NhatKy_ViPham!F:F, B40, NhatKy_ViPham!C:C, "T25")</f>
        <v>100</v>
      </c>
      <c r="AQ40" s="6">
        <f>100 + SUMIFS(NhatKy_ViPham!J:J, NhatKy_ViPham!E:E, "10_Toan_B", NhatKy_ViPham!F:F, B40, NhatKy_ViPham!C:C, "T26") - SUMIFS(NhatKy_ViPham!K:K, NhatKy_ViPham!E:E, "10_Toan_B", NhatKy_ViPham!F:F, B40, NhatKy_ViPham!C:C, "T26")</f>
        <v>100</v>
      </c>
      <c r="AR40" s="6">
        <f>100 + SUMIFS(NhatKy_ViPham!J:J, NhatKy_ViPham!E:E, "10_Toan_B", NhatKy_ViPham!F:F, B40, NhatKy_ViPham!C:C, "T27") - SUMIFS(NhatKy_ViPham!K:K, NhatKy_ViPham!E:E, "10_Toan_B", NhatKy_ViPham!F:F, B40, NhatKy_ViPham!C:C, "T27")</f>
        <v>100</v>
      </c>
      <c r="AS40" s="6">
        <f>100 + SUMIFS(NhatKy_ViPham!J:J, NhatKy_ViPham!E:E, "10_Toan_B", NhatKy_ViPham!F:F, B40, NhatKy_ViPham!C:C, "T28") - SUMIFS(NhatKy_ViPham!K:K, NhatKy_ViPham!E:E, "10_Toan_B", NhatKy_ViPham!F:F, B40, NhatKy_ViPham!C:C, "T28")</f>
        <v>100</v>
      </c>
      <c r="AT40" s="6">
        <f>100 + SUMIFS(NhatKy_ViPham!J:J, NhatKy_ViPham!E:E, "10_Toan_B", NhatKy_ViPham!F:F, B40, NhatKy_ViPham!C:C, "T29") - SUMIFS(NhatKy_ViPham!K:K, NhatKy_ViPham!E:E, "10_Toan_B", NhatKy_ViPham!F:F, B40, NhatKy_ViPham!C:C, "T29")</f>
        <v>100</v>
      </c>
      <c r="AU40" s="6">
        <f>100 + SUMIFS(NhatKy_ViPham!J:J, NhatKy_ViPham!E:E, "10_Toan_B", NhatKy_ViPham!F:F, B40, NhatKy_ViPham!C:C, "T30") - SUMIFS(NhatKy_ViPham!K:K, NhatKy_ViPham!E:E, "10_Toan_B", NhatKy_ViPham!F:F, B40, NhatKy_ViPham!C:C, "T30")</f>
        <v>100</v>
      </c>
      <c r="AV40" s="6">
        <f>100 + SUMIFS(NhatKy_ViPham!J:J, NhatKy_ViPham!E:E, "10_Toan_B", NhatKy_ViPham!F:F, B40, NhatKy_ViPham!C:C, "T31") - SUMIFS(NhatKy_ViPham!K:K, NhatKy_ViPham!E:E, "10_Toan_B", NhatKy_ViPham!F:F, B40, NhatKy_ViPham!C:C, "T31")</f>
        <v>100</v>
      </c>
      <c r="AW40" s="6">
        <f>100 + SUMIFS(NhatKy_ViPham!J:J, NhatKy_ViPham!E:E, "10_Toan_B", NhatKy_ViPham!F:F, B40, NhatKy_ViPham!C:C, "T32") - SUMIFS(NhatKy_ViPham!K:K, NhatKy_ViPham!E:E, "10_Toan_B", NhatKy_ViPham!F:F, B40, NhatKy_ViPham!C:C, "T32")</f>
        <v>100</v>
      </c>
      <c r="AX40" s="6">
        <f>100 + SUMIFS(NhatKy_ViPham!J:J, NhatKy_ViPham!E:E, "10_Toan_B", NhatKy_ViPham!F:F, B40, NhatKy_ViPham!C:C, "T33") - SUMIFS(NhatKy_ViPham!K:K, NhatKy_ViPham!E:E, "10_Toan_B", NhatKy_ViPham!F:F, B40, NhatKy_ViPham!C:C, "T33")</f>
        <v>100</v>
      </c>
      <c r="AY40" s="6">
        <f>100 + SUMIFS(NhatKy_ViPham!J:J, NhatKy_ViPham!E:E, "10_Toan_B", NhatKy_ViPham!F:F, B40, NhatKy_ViPham!C:C, "T34") - SUMIFS(NhatKy_ViPham!K:K, NhatKy_ViPham!E:E, "10_Toan_B", NhatKy_ViPham!F:F, B40, NhatKy_ViPham!C:C, "T34")</f>
        <v>100</v>
      </c>
      <c r="AZ40" s="6">
        <f>100 + SUMIFS(NhatKy_ViPham!J:J, NhatKy_ViPham!E:E, "10_Toan_B", NhatKy_ViPham!F:F, B40, NhatKy_ViPham!C:C, "T35") - SUMIFS(NhatKy_ViPham!K:K, NhatKy_ViPham!E:E, "10_Toan_B", NhatKy_ViPham!F:F, B40, NhatKy_ViPham!C:C, "T35")</f>
        <v>100</v>
      </c>
      <c r="BA40" s="12">
        <f t="shared" si="0"/>
        <v>100</v>
      </c>
      <c r="BB40" s="11" t="s">
        <v>430</v>
      </c>
      <c r="BC40" s="16" t="str">
        <f t="shared" si="1"/>
        <v>Tốt</v>
      </c>
      <c r="BD40" s="15" t="str">
        <f t="shared" si="2"/>
        <v>🟢 BÌNH THƯỜNG</v>
      </c>
    </row>
    <row r="41" spans="1:56" x14ac:dyDescent="0.25">
      <c r="A41" s="4">
        <v>33</v>
      </c>
      <c r="B41" s="10" t="s">
        <v>559</v>
      </c>
      <c r="C41" s="4" t="s">
        <v>560</v>
      </c>
      <c r="D41" s="4" t="s">
        <v>435</v>
      </c>
      <c r="E41" s="11" t="s">
        <v>430</v>
      </c>
      <c r="F41" s="7">
        <f>SUMIFS(NhatKy_ViPham!K:K, NhatKy_ViPham!E:E, "10_Toan_B", NhatKy_ViPham!F:F, B41, NhatKy_ViPham!H:H, "L01")</f>
        <v>0</v>
      </c>
      <c r="G41" s="7">
        <f>SUMIFS(NhatKy_ViPham!K:K, NhatKy_ViPham!E:E, "10_Toan_B", NhatKy_ViPham!F:F, B41, NhatKy_ViPham!H:H, "L02")</f>
        <v>0</v>
      </c>
      <c r="H41" s="7">
        <f>SUMIFS(NhatKy_ViPham!K:K, NhatKy_ViPham!E:E, "10_Toan_B", NhatKy_ViPham!F:F, B41, NhatKy_ViPham!H:H, "L03")</f>
        <v>0</v>
      </c>
      <c r="I41" s="7">
        <f>SUMIFS(NhatKy_ViPham!K:K, NhatKy_ViPham!E:E, "10_Toan_B", NhatKy_ViPham!F:F, B41, NhatKy_ViPham!H:H, "L04")</f>
        <v>0</v>
      </c>
      <c r="J41" s="7">
        <f>SUMIFS(NhatKy_ViPham!K:K, NhatKy_ViPham!E:E, "10_Toan_B", NhatKy_ViPham!F:F, B41, NhatKy_ViPham!H:H, "L05")</f>
        <v>0</v>
      </c>
      <c r="K41" s="7">
        <f>SUMIFS(NhatKy_ViPham!K:K, NhatKy_ViPham!E:E, "10_Toan_B", NhatKy_ViPham!F:F, B41, NhatKy_ViPham!H:H, "L06")</f>
        <v>0</v>
      </c>
      <c r="L41" s="7">
        <f>SUMIFS(NhatKy_ViPham!K:K, NhatKy_ViPham!E:E, "10_Toan_B", NhatKy_ViPham!F:F, B41, NhatKy_ViPham!H:H, "L07")</f>
        <v>0</v>
      </c>
      <c r="M41" s="7">
        <f>SUMIFS(NhatKy_ViPham!K:K, NhatKy_ViPham!E:E, "10_Toan_B", NhatKy_ViPham!F:F, B41, NhatKy_ViPham!H:H, "L08")</f>
        <v>0</v>
      </c>
      <c r="N41" s="7">
        <f>SUMIFS(NhatKy_ViPham!K:K, NhatKy_ViPham!E:E, "10_Toan_B", NhatKy_ViPham!F:F, B41, NhatKy_ViPham!H:H, "L09")</f>
        <v>0</v>
      </c>
      <c r="O41" s="7">
        <f>SUMIFS(NhatKy_ViPham!K:K, NhatKy_ViPham!E:E, "10_Toan_B", NhatKy_ViPham!F:F, B41, NhatKy_ViPham!H:H, "L10")</f>
        <v>0</v>
      </c>
      <c r="P41" s="12">
        <f>SUMIFS(NhatKy_ViPham!J:J, NhatKy_ViPham!E:E, "10_Toan_B", NhatKy_ViPham!F:F, B41)</f>
        <v>0</v>
      </c>
      <c r="Q41" s="13">
        <f>SUMIFS(NhatKy_ViPham!K:K, NhatKy_ViPham!E:E, "10_Toan_B", NhatKy_ViPham!F:F, B41)</f>
        <v>0</v>
      </c>
      <c r="R41" s="7">
        <f>100 + SUMIFS(NhatKy_ViPham!J:J, NhatKy_ViPham!E:E, "10_Toan_B", NhatKy_ViPham!F:F, B41, NhatKy_ViPham!C:C, "T1") - SUMIFS(NhatKy_ViPham!K:K, NhatKy_ViPham!E:E, "10_Toan_B", NhatKy_ViPham!F:F, B41, NhatKy_ViPham!C:C, "T1")</f>
        <v>100</v>
      </c>
      <c r="S41" s="7">
        <f>100 + SUMIFS(NhatKy_ViPham!J:J, NhatKy_ViPham!E:E, "10_Toan_B", NhatKy_ViPham!F:F, B41, NhatKy_ViPham!C:C, "T2") - SUMIFS(NhatKy_ViPham!K:K, NhatKy_ViPham!E:E, "10_Toan_B", NhatKy_ViPham!F:F, B41, NhatKy_ViPham!C:C, "T2")</f>
        <v>100</v>
      </c>
      <c r="T41" s="7">
        <f>100 + SUMIFS(NhatKy_ViPham!J:J, NhatKy_ViPham!E:E, "10_Toan_B", NhatKy_ViPham!F:F, B41, NhatKy_ViPham!C:C, "T3") - SUMIFS(NhatKy_ViPham!K:K, NhatKy_ViPham!E:E, "10_Toan_B", NhatKy_ViPham!F:F, B41, NhatKy_ViPham!C:C, "T3")</f>
        <v>100</v>
      </c>
      <c r="U41" s="7">
        <f>100 + SUMIFS(NhatKy_ViPham!J:J, NhatKy_ViPham!E:E, "10_Toan_B", NhatKy_ViPham!F:F, B41, NhatKy_ViPham!C:C, "T4") - SUMIFS(NhatKy_ViPham!K:K, NhatKy_ViPham!E:E, "10_Toan_B", NhatKy_ViPham!F:F, B41, NhatKy_ViPham!C:C, "T4")</f>
        <v>100</v>
      </c>
      <c r="V41" s="7">
        <f>100 + SUMIFS(NhatKy_ViPham!J:J, NhatKy_ViPham!E:E, "10_Toan_B", NhatKy_ViPham!F:F, B41, NhatKy_ViPham!C:C, "T5") - SUMIFS(NhatKy_ViPham!K:K, NhatKy_ViPham!E:E, "10_Toan_B", NhatKy_ViPham!F:F, B41, NhatKy_ViPham!C:C, "T5")</f>
        <v>100</v>
      </c>
      <c r="W41" s="7">
        <f>100 + SUMIFS(NhatKy_ViPham!J:J, NhatKy_ViPham!E:E, "10_Toan_B", NhatKy_ViPham!F:F, B41, NhatKy_ViPham!C:C, "T6") - SUMIFS(NhatKy_ViPham!K:K, NhatKy_ViPham!E:E, "10_Toan_B", NhatKy_ViPham!F:F, B41, NhatKy_ViPham!C:C, "T6")</f>
        <v>100</v>
      </c>
      <c r="X41" s="7">
        <f>100 + SUMIFS(NhatKy_ViPham!J:J, NhatKy_ViPham!E:E, "10_Toan_B", NhatKy_ViPham!F:F, B41, NhatKy_ViPham!C:C, "T7") - SUMIFS(NhatKy_ViPham!K:K, NhatKy_ViPham!E:E, "10_Toan_B", NhatKy_ViPham!F:F, B41, NhatKy_ViPham!C:C, "T7")</f>
        <v>100</v>
      </c>
      <c r="Y41" s="7">
        <f>100 + SUMIFS(NhatKy_ViPham!J:J, NhatKy_ViPham!E:E, "10_Toan_B", NhatKy_ViPham!F:F, B41, NhatKy_ViPham!C:C, "T8") - SUMIFS(NhatKy_ViPham!K:K, NhatKy_ViPham!E:E, "10_Toan_B", NhatKy_ViPham!F:F, B41, NhatKy_ViPham!C:C, "T8")</f>
        <v>100</v>
      </c>
      <c r="Z41" s="7">
        <f>100 + SUMIFS(NhatKy_ViPham!J:J, NhatKy_ViPham!E:E, "10_Toan_B", NhatKy_ViPham!F:F, B41, NhatKy_ViPham!C:C, "T9") - SUMIFS(NhatKy_ViPham!K:K, NhatKy_ViPham!E:E, "10_Toan_B", NhatKy_ViPham!F:F, B41, NhatKy_ViPham!C:C, "T9")</f>
        <v>100</v>
      </c>
      <c r="AA41" s="7">
        <f>100 + SUMIFS(NhatKy_ViPham!J:J, NhatKy_ViPham!E:E, "10_Toan_B", NhatKy_ViPham!F:F, B41, NhatKy_ViPham!C:C, "T10") - SUMIFS(NhatKy_ViPham!K:K, NhatKy_ViPham!E:E, "10_Toan_B", NhatKy_ViPham!F:F, B41, NhatKy_ViPham!C:C, "T10")</f>
        <v>100</v>
      </c>
      <c r="AB41" s="7">
        <f>100 + SUMIFS(NhatKy_ViPham!J:J, NhatKy_ViPham!E:E, "10_Toan_B", NhatKy_ViPham!F:F, B41, NhatKy_ViPham!C:C, "T11") - SUMIFS(NhatKy_ViPham!K:K, NhatKy_ViPham!E:E, "10_Toan_B", NhatKy_ViPham!F:F, B41, NhatKy_ViPham!C:C, "T11")</f>
        <v>100</v>
      </c>
      <c r="AC41" s="7">
        <f>100 + SUMIFS(NhatKy_ViPham!J:J, NhatKy_ViPham!E:E, "10_Toan_B", NhatKy_ViPham!F:F, B41, NhatKy_ViPham!C:C, "T12") - SUMIFS(NhatKy_ViPham!K:K, NhatKy_ViPham!E:E, "10_Toan_B", NhatKy_ViPham!F:F, B41, NhatKy_ViPham!C:C, "T12")</f>
        <v>100</v>
      </c>
      <c r="AD41" s="7">
        <f>100 + SUMIFS(NhatKy_ViPham!J:J, NhatKy_ViPham!E:E, "10_Toan_B", NhatKy_ViPham!F:F, B41, NhatKy_ViPham!C:C, "T13") - SUMIFS(NhatKy_ViPham!K:K, NhatKy_ViPham!E:E, "10_Toan_B", NhatKy_ViPham!F:F, B41, NhatKy_ViPham!C:C, "T13")</f>
        <v>100</v>
      </c>
      <c r="AE41" s="7">
        <f>100 + SUMIFS(NhatKy_ViPham!J:J, NhatKy_ViPham!E:E, "10_Toan_B", NhatKy_ViPham!F:F, B41, NhatKy_ViPham!C:C, "T14") - SUMIFS(NhatKy_ViPham!K:K, NhatKy_ViPham!E:E, "10_Toan_B", NhatKy_ViPham!F:F, B41, NhatKy_ViPham!C:C, "T14")</f>
        <v>100</v>
      </c>
      <c r="AF41" s="7">
        <f>100 + SUMIFS(NhatKy_ViPham!J:J, NhatKy_ViPham!E:E, "10_Toan_B", NhatKy_ViPham!F:F, B41, NhatKy_ViPham!C:C, "T15") - SUMIFS(NhatKy_ViPham!K:K, NhatKy_ViPham!E:E, "10_Toan_B", NhatKy_ViPham!F:F, B41, NhatKy_ViPham!C:C, "T15")</f>
        <v>100</v>
      </c>
      <c r="AG41" s="7">
        <f>100 + SUMIFS(NhatKy_ViPham!J:J, NhatKy_ViPham!E:E, "10_Toan_B", NhatKy_ViPham!F:F, B41, NhatKy_ViPham!C:C, "T16") - SUMIFS(NhatKy_ViPham!K:K, NhatKy_ViPham!E:E, "10_Toan_B", NhatKy_ViPham!F:F, B41, NhatKy_ViPham!C:C, "T16")</f>
        <v>100</v>
      </c>
      <c r="AH41" s="7">
        <f>100 + SUMIFS(NhatKy_ViPham!J:J, NhatKy_ViPham!E:E, "10_Toan_B", NhatKy_ViPham!F:F, B41, NhatKy_ViPham!C:C, "T17") - SUMIFS(NhatKy_ViPham!K:K, NhatKy_ViPham!E:E, "10_Toan_B", NhatKy_ViPham!F:F, B41, NhatKy_ViPham!C:C, "T17")</f>
        <v>100</v>
      </c>
      <c r="AI41" s="7">
        <f>100 + SUMIFS(NhatKy_ViPham!J:J, NhatKy_ViPham!E:E, "10_Toan_B", NhatKy_ViPham!F:F, B41, NhatKy_ViPham!C:C, "T18") - SUMIFS(NhatKy_ViPham!K:K, NhatKy_ViPham!E:E, "10_Toan_B", NhatKy_ViPham!F:F, B41, NhatKy_ViPham!C:C, "T18")</f>
        <v>100</v>
      </c>
      <c r="AJ41" s="7">
        <f>100 + SUMIFS(NhatKy_ViPham!J:J, NhatKy_ViPham!E:E, "10_Toan_B", NhatKy_ViPham!F:F, B41, NhatKy_ViPham!C:C, "T19") - SUMIFS(NhatKy_ViPham!K:K, NhatKy_ViPham!E:E, "10_Toan_B", NhatKy_ViPham!F:F, B41, NhatKy_ViPham!C:C, "T19")</f>
        <v>100</v>
      </c>
      <c r="AK41" s="7">
        <f>100 + SUMIFS(NhatKy_ViPham!J:J, NhatKy_ViPham!E:E, "10_Toan_B", NhatKy_ViPham!F:F, B41, NhatKy_ViPham!C:C, "T20") - SUMIFS(NhatKy_ViPham!K:K, NhatKy_ViPham!E:E, "10_Toan_B", NhatKy_ViPham!F:F, B41, NhatKy_ViPham!C:C, "T20")</f>
        <v>100</v>
      </c>
      <c r="AL41" s="7">
        <f>100 + SUMIFS(NhatKy_ViPham!J:J, NhatKy_ViPham!E:E, "10_Toan_B", NhatKy_ViPham!F:F, B41, NhatKy_ViPham!C:C, "T21") - SUMIFS(NhatKy_ViPham!K:K, NhatKy_ViPham!E:E, "10_Toan_B", NhatKy_ViPham!F:F, B41, NhatKy_ViPham!C:C, "T21")</f>
        <v>100</v>
      </c>
      <c r="AM41" s="7">
        <f>100 + SUMIFS(NhatKy_ViPham!J:J, NhatKy_ViPham!E:E, "10_Toan_B", NhatKy_ViPham!F:F, B41, NhatKy_ViPham!C:C, "T22") - SUMIFS(NhatKy_ViPham!K:K, NhatKy_ViPham!E:E, "10_Toan_B", NhatKy_ViPham!F:F, B41, NhatKy_ViPham!C:C, "T22")</f>
        <v>100</v>
      </c>
      <c r="AN41" s="7">
        <f>100 + SUMIFS(NhatKy_ViPham!J:J, NhatKy_ViPham!E:E, "10_Toan_B", NhatKy_ViPham!F:F, B41, NhatKy_ViPham!C:C, "T23") - SUMIFS(NhatKy_ViPham!K:K, NhatKy_ViPham!E:E, "10_Toan_B", NhatKy_ViPham!F:F, B41, NhatKy_ViPham!C:C, "T23")</f>
        <v>100</v>
      </c>
      <c r="AO41" s="7">
        <f>100 + SUMIFS(NhatKy_ViPham!J:J, NhatKy_ViPham!E:E, "10_Toan_B", NhatKy_ViPham!F:F, B41, NhatKy_ViPham!C:C, "T24") - SUMIFS(NhatKy_ViPham!K:K, NhatKy_ViPham!E:E, "10_Toan_B", NhatKy_ViPham!F:F, B41, NhatKy_ViPham!C:C, "T24")</f>
        <v>100</v>
      </c>
      <c r="AP41" s="7">
        <f>100 + SUMIFS(NhatKy_ViPham!J:J, NhatKy_ViPham!E:E, "10_Toan_B", NhatKy_ViPham!F:F, B41, NhatKy_ViPham!C:C, "T25") - SUMIFS(NhatKy_ViPham!K:K, NhatKy_ViPham!E:E, "10_Toan_B", NhatKy_ViPham!F:F, B41, NhatKy_ViPham!C:C, "T25")</f>
        <v>100</v>
      </c>
      <c r="AQ41" s="7">
        <f>100 + SUMIFS(NhatKy_ViPham!J:J, NhatKy_ViPham!E:E, "10_Toan_B", NhatKy_ViPham!F:F, B41, NhatKy_ViPham!C:C, "T26") - SUMIFS(NhatKy_ViPham!K:K, NhatKy_ViPham!E:E, "10_Toan_B", NhatKy_ViPham!F:F, B41, NhatKy_ViPham!C:C, "T26")</f>
        <v>100</v>
      </c>
      <c r="AR41" s="7">
        <f>100 + SUMIFS(NhatKy_ViPham!J:J, NhatKy_ViPham!E:E, "10_Toan_B", NhatKy_ViPham!F:F, B41, NhatKy_ViPham!C:C, "T27") - SUMIFS(NhatKy_ViPham!K:K, NhatKy_ViPham!E:E, "10_Toan_B", NhatKy_ViPham!F:F, B41, NhatKy_ViPham!C:C, "T27")</f>
        <v>100</v>
      </c>
      <c r="AS41" s="7">
        <f>100 + SUMIFS(NhatKy_ViPham!J:J, NhatKy_ViPham!E:E, "10_Toan_B", NhatKy_ViPham!F:F, B41, NhatKy_ViPham!C:C, "T28") - SUMIFS(NhatKy_ViPham!K:K, NhatKy_ViPham!E:E, "10_Toan_B", NhatKy_ViPham!F:F, B41, NhatKy_ViPham!C:C, "T28")</f>
        <v>100</v>
      </c>
      <c r="AT41" s="7">
        <f>100 + SUMIFS(NhatKy_ViPham!J:J, NhatKy_ViPham!E:E, "10_Toan_B", NhatKy_ViPham!F:F, B41, NhatKy_ViPham!C:C, "T29") - SUMIFS(NhatKy_ViPham!K:K, NhatKy_ViPham!E:E, "10_Toan_B", NhatKy_ViPham!F:F, B41, NhatKy_ViPham!C:C, "T29")</f>
        <v>100</v>
      </c>
      <c r="AU41" s="7">
        <f>100 + SUMIFS(NhatKy_ViPham!J:J, NhatKy_ViPham!E:E, "10_Toan_B", NhatKy_ViPham!F:F, B41, NhatKy_ViPham!C:C, "T30") - SUMIFS(NhatKy_ViPham!K:K, NhatKy_ViPham!E:E, "10_Toan_B", NhatKy_ViPham!F:F, B41, NhatKy_ViPham!C:C, "T30")</f>
        <v>100</v>
      </c>
      <c r="AV41" s="7">
        <f>100 + SUMIFS(NhatKy_ViPham!J:J, NhatKy_ViPham!E:E, "10_Toan_B", NhatKy_ViPham!F:F, B41, NhatKy_ViPham!C:C, "T31") - SUMIFS(NhatKy_ViPham!K:K, NhatKy_ViPham!E:E, "10_Toan_B", NhatKy_ViPham!F:F, B41, NhatKy_ViPham!C:C, "T31")</f>
        <v>100</v>
      </c>
      <c r="AW41" s="7">
        <f>100 + SUMIFS(NhatKy_ViPham!J:J, NhatKy_ViPham!E:E, "10_Toan_B", NhatKy_ViPham!F:F, B41, NhatKy_ViPham!C:C, "T32") - SUMIFS(NhatKy_ViPham!K:K, NhatKy_ViPham!E:E, "10_Toan_B", NhatKy_ViPham!F:F, B41, NhatKy_ViPham!C:C, "T32")</f>
        <v>100</v>
      </c>
      <c r="AX41" s="7">
        <f>100 + SUMIFS(NhatKy_ViPham!J:J, NhatKy_ViPham!E:E, "10_Toan_B", NhatKy_ViPham!F:F, B41, NhatKy_ViPham!C:C, "T33") - SUMIFS(NhatKy_ViPham!K:K, NhatKy_ViPham!E:E, "10_Toan_B", NhatKy_ViPham!F:F, B41, NhatKy_ViPham!C:C, "T33")</f>
        <v>100</v>
      </c>
      <c r="AY41" s="7">
        <f>100 + SUMIFS(NhatKy_ViPham!J:J, NhatKy_ViPham!E:E, "10_Toan_B", NhatKy_ViPham!F:F, B41, NhatKy_ViPham!C:C, "T34") - SUMIFS(NhatKy_ViPham!K:K, NhatKy_ViPham!E:E, "10_Toan_B", NhatKy_ViPham!F:F, B41, NhatKy_ViPham!C:C, "T34")</f>
        <v>100</v>
      </c>
      <c r="AZ41" s="7">
        <f>100 + SUMIFS(NhatKy_ViPham!J:J, NhatKy_ViPham!E:E, "10_Toan_B", NhatKy_ViPham!F:F, B41, NhatKy_ViPham!C:C, "T35") - SUMIFS(NhatKy_ViPham!K:K, NhatKy_ViPham!E:E, "10_Toan_B", NhatKy_ViPham!F:F, B41, NhatKy_ViPham!C:C, "T35")</f>
        <v>100</v>
      </c>
      <c r="BA41" s="12">
        <f t="shared" si="0"/>
        <v>100</v>
      </c>
      <c r="BB41" s="11" t="s">
        <v>430</v>
      </c>
      <c r="BC41" s="14" t="str">
        <f t="shared" si="1"/>
        <v>Tốt</v>
      </c>
      <c r="BD41" s="10" t="str">
        <f t="shared" si="2"/>
        <v>🟢 BÌNH THƯỜNG</v>
      </c>
    </row>
    <row r="42" spans="1:56" x14ac:dyDescent="0.25">
      <c r="A42" s="5">
        <v>34</v>
      </c>
      <c r="B42" s="15" t="s">
        <v>561</v>
      </c>
      <c r="C42" s="5" t="s">
        <v>552</v>
      </c>
      <c r="D42" s="5" t="s">
        <v>435</v>
      </c>
      <c r="E42" s="11" t="s">
        <v>430</v>
      </c>
      <c r="F42" s="6">
        <f>SUMIFS(NhatKy_ViPham!K:K, NhatKy_ViPham!E:E, "10_Toan_B", NhatKy_ViPham!F:F, B42, NhatKy_ViPham!H:H, "L01")</f>
        <v>0</v>
      </c>
      <c r="G42" s="6">
        <f>SUMIFS(NhatKy_ViPham!K:K, NhatKy_ViPham!E:E, "10_Toan_B", NhatKy_ViPham!F:F, B42, NhatKy_ViPham!H:H, "L02")</f>
        <v>0</v>
      </c>
      <c r="H42" s="6">
        <f>SUMIFS(NhatKy_ViPham!K:K, NhatKy_ViPham!E:E, "10_Toan_B", NhatKy_ViPham!F:F, B42, NhatKy_ViPham!H:H, "L03")</f>
        <v>0</v>
      </c>
      <c r="I42" s="6">
        <f>SUMIFS(NhatKy_ViPham!K:K, NhatKy_ViPham!E:E, "10_Toan_B", NhatKy_ViPham!F:F, B42, NhatKy_ViPham!H:H, "L04")</f>
        <v>0</v>
      </c>
      <c r="J42" s="6">
        <f>SUMIFS(NhatKy_ViPham!K:K, NhatKy_ViPham!E:E, "10_Toan_B", NhatKy_ViPham!F:F, B42, NhatKy_ViPham!H:H, "L05")</f>
        <v>0</v>
      </c>
      <c r="K42" s="6">
        <f>SUMIFS(NhatKy_ViPham!K:K, NhatKy_ViPham!E:E, "10_Toan_B", NhatKy_ViPham!F:F, B42, NhatKy_ViPham!H:H, "L06")</f>
        <v>0</v>
      </c>
      <c r="L42" s="6">
        <f>SUMIFS(NhatKy_ViPham!K:K, NhatKy_ViPham!E:E, "10_Toan_B", NhatKy_ViPham!F:F, B42, NhatKy_ViPham!H:H, "L07")</f>
        <v>0</v>
      </c>
      <c r="M42" s="6">
        <f>SUMIFS(NhatKy_ViPham!K:K, NhatKy_ViPham!E:E, "10_Toan_B", NhatKy_ViPham!F:F, B42, NhatKy_ViPham!H:H, "L08")</f>
        <v>0</v>
      </c>
      <c r="N42" s="6">
        <f>SUMIFS(NhatKy_ViPham!K:K, NhatKy_ViPham!E:E, "10_Toan_B", NhatKy_ViPham!F:F, B42, NhatKy_ViPham!H:H, "L09")</f>
        <v>0</v>
      </c>
      <c r="O42" s="6">
        <f>SUMIFS(NhatKy_ViPham!K:K, NhatKy_ViPham!E:E, "10_Toan_B", NhatKy_ViPham!F:F, B42, NhatKy_ViPham!H:H, "L10")</f>
        <v>0</v>
      </c>
      <c r="P42" s="12">
        <f>SUMIFS(NhatKy_ViPham!J:J, NhatKy_ViPham!E:E, "10_Toan_B", NhatKy_ViPham!F:F, B42)</f>
        <v>0</v>
      </c>
      <c r="Q42" s="13">
        <f>SUMIFS(NhatKy_ViPham!K:K, NhatKy_ViPham!E:E, "10_Toan_B", NhatKy_ViPham!F:F, B42)</f>
        <v>0</v>
      </c>
      <c r="R42" s="6">
        <f>100 + SUMIFS(NhatKy_ViPham!J:J, NhatKy_ViPham!E:E, "10_Toan_B", NhatKy_ViPham!F:F, B42, NhatKy_ViPham!C:C, "T1") - SUMIFS(NhatKy_ViPham!K:K, NhatKy_ViPham!E:E, "10_Toan_B", NhatKy_ViPham!F:F, B42, NhatKy_ViPham!C:C, "T1")</f>
        <v>100</v>
      </c>
      <c r="S42" s="6">
        <f>100 + SUMIFS(NhatKy_ViPham!J:J, NhatKy_ViPham!E:E, "10_Toan_B", NhatKy_ViPham!F:F, B42, NhatKy_ViPham!C:C, "T2") - SUMIFS(NhatKy_ViPham!K:K, NhatKy_ViPham!E:E, "10_Toan_B", NhatKy_ViPham!F:F, B42, NhatKy_ViPham!C:C, "T2")</f>
        <v>100</v>
      </c>
      <c r="T42" s="6">
        <f>100 + SUMIFS(NhatKy_ViPham!J:J, NhatKy_ViPham!E:E, "10_Toan_B", NhatKy_ViPham!F:F, B42, NhatKy_ViPham!C:C, "T3") - SUMIFS(NhatKy_ViPham!K:K, NhatKy_ViPham!E:E, "10_Toan_B", NhatKy_ViPham!F:F, B42, NhatKy_ViPham!C:C, "T3")</f>
        <v>100</v>
      </c>
      <c r="U42" s="6">
        <f>100 + SUMIFS(NhatKy_ViPham!J:J, NhatKy_ViPham!E:E, "10_Toan_B", NhatKy_ViPham!F:F, B42, NhatKy_ViPham!C:C, "T4") - SUMIFS(NhatKy_ViPham!K:K, NhatKy_ViPham!E:E, "10_Toan_B", NhatKy_ViPham!F:F, B42, NhatKy_ViPham!C:C, "T4")</f>
        <v>100</v>
      </c>
      <c r="V42" s="6">
        <f>100 + SUMIFS(NhatKy_ViPham!J:J, NhatKy_ViPham!E:E, "10_Toan_B", NhatKy_ViPham!F:F, B42, NhatKy_ViPham!C:C, "T5") - SUMIFS(NhatKy_ViPham!K:K, NhatKy_ViPham!E:E, "10_Toan_B", NhatKy_ViPham!F:F, B42, NhatKy_ViPham!C:C, "T5")</f>
        <v>100</v>
      </c>
      <c r="W42" s="6">
        <f>100 + SUMIFS(NhatKy_ViPham!J:J, NhatKy_ViPham!E:E, "10_Toan_B", NhatKy_ViPham!F:F, B42, NhatKy_ViPham!C:C, "T6") - SUMIFS(NhatKy_ViPham!K:K, NhatKy_ViPham!E:E, "10_Toan_B", NhatKy_ViPham!F:F, B42, NhatKy_ViPham!C:C, "T6")</f>
        <v>100</v>
      </c>
      <c r="X42" s="6">
        <f>100 + SUMIFS(NhatKy_ViPham!J:J, NhatKy_ViPham!E:E, "10_Toan_B", NhatKy_ViPham!F:F, B42, NhatKy_ViPham!C:C, "T7") - SUMIFS(NhatKy_ViPham!K:K, NhatKy_ViPham!E:E, "10_Toan_B", NhatKy_ViPham!F:F, B42, NhatKy_ViPham!C:C, "T7")</f>
        <v>100</v>
      </c>
      <c r="Y42" s="6">
        <f>100 + SUMIFS(NhatKy_ViPham!J:J, NhatKy_ViPham!E:E, "10_Toan_B", NhatKy_ViPham!F:F, B42, NhatKy_ViPham!C:C, "T8") - SUMIFS(NhatKy_ViPham!K:K, NhatKy_ViPham!E:E, "10_Toan_B", NhatKy_ViPham!F:F, B42, NhatKy_ViPham!C:C, "T8")</f>
        <v>100</v>
      </c>
      <c r="Z42" s="6">
        <f>100 + SUMIFS(NhatKy_ViPham!J:J, NhatKy_ViPham!E:E, "10_Toan_B", NhatKy_ViPham!F:F, B42, NhatKy_ViPham!C:C, "T9") - SUMIFS(NhatKy_ViPham!K:K, NhatKy_ViPham!E:E, "10_Toan_B", NhatKy_ViPham!F:F, B42, NhatKy_ViPham!C:C, "T9")</f>
        <v>100</v>
      </c>
      <c r="AA42" s="6">
        <f>100 + SUMIFS(NhatKy_ViPham!J:J, NhatKy_ViPham!E:E, "10_Toan_B", NhatKy_ViPham!F:F, B42, NhatKy_ViPham!C:C, "T10") - SUMIFS(NhatKy_ViPham!K:K, NhatKy_ViPham!E:E, "10_Toan_B", NhatKy_ViPham!F:F, B42, NhatKy_ViPham!C:C, "T10")</f>
        <v>100</v>
      </c>
      <c r="AB42" s="6">
        <f>100 + SUMIFS(NhatKy_ViPham!J:J, NhatKy_ViPham!E:E, "10_Toan_B", NhatKy_ViPham!F:F, B42, NhatKy_ViPham!C:C, "T11") - SUMIFS(NhatKy_ViPham!K:K, NhatKy_ViPham!E:E, "10_Toan_B", NhatKy_ViPham!F:F, B42, NhatKy_ViPham!C:C, "T11")</f>
        <v>100</v>
      </c>
      <c r="AC42" s="6">
        <f>100 + SUMIFS(NhatKy_ViPham!J:J, NhatKy_ViPham!E:E, "10_Toan_B", NhatKy_ViPham!F:F, B42, NhatKy_ViPham!C:C, "T12") - SUMIFS(NhatKy_ViPham!K:K, NhatKy_ViPham!E:E, "10_Toan_B", NhatKy_ViPham!F:F, B42, NhatKy_ViPham!C:C, "T12")</f>
        <v>100</v>
      </c>
      <c r="AD42" s="6">
        <f>100 + SUMIFS(NhatKy_ViPham!J:J, NhatKy_ViPham!E:E, "10_Toan_B", NhatKy_ViPham!F:F, B42, NhatKy_ViPham!C:C, "T13") - SUMIFS(NhatKy_ViPham!K:K, NhatKy_ViPham!E:E, "10_Toan_B", NhatKy_ViPham!F:F, B42, NhatKy_ViPham!C:C, "T13")</f>
        <v>100</v>
      </c>
      <c r="AE42" s="6">
        <f>100 + SUMIFS(NhatKy_ViPham!J:J, NhatKy_ViPham!E:E, "10_Toan_B", NhatKy_ViPham!F:F, B42, NhatKy_ViPham!C:C, "T14") - SUMIFS(NhatKy_ViPham!K:K, NhatKy_ViPham!E:E, "10_Toan_B", NhatKy_ViPham!F:F, B42, NhatKy_ViPham!C:C, "T14")</f>
        <v>100</v>
      </c>
      <c r="AF42" s="6">
        <f>100 + SUMIFS(NhatKy_ViPham!J:J, NhatKy_ViPham!E:E, "10_Toan_B", NhatKy_ViPham!F:F, B42, NhatKy_ViPham!C:C, "T15") - SUMIFS(NhatKy_ViPham!K:K, NhatKy_ViPham!E:E, "10_Toan_B", NhatKy_ViPham!F:F, B42, NhatKy_ViPham!C:C, "T15")</f>
        <v>100</v>
      </c>
      <c r="AG42" s="6">
        <f>100 + SUMIFS(NhatKy_ViPham!J:J, NhatKy_ViPham!E:E, "10_Toan_B", NhatKy_ViPham!F:F, B42, NhatKy_ViPham!C:C, "T16") - SUMIFS(NhatKy_ViPham!K:K, NhatKy_ViPham!E:E, "10_Toan_B", NhatKy_ViPham!F:F, B42, NhatKy_ViPham!C:C, "T16")</f>
        <v>100</v>
      </c>
      <c r="AH42" s="6">
        <f>100 + SUMIFS(NhatKy_ViPham!J:J, NhatKy_ViPham!E:E, "10_Toan_B", NhatKy_ViPham!F:F, B42, NhatKy_ViPham!C:C, "T17") - SUMIFS(NhatKy_ViPham!K:K, NhatKy_ViPham!E:E, "10_Toan_B", NhatKy_ViPham!F:F, B42, NhatKy_ViPham!C:C, "T17")</f>
        <v>100</v>
      </c>
      <c r="AI42" s="6">
        <f>100 + SUMIFS(NhatKy_ViPham!J:J, NhatKy_ViPham!E:E, "10_Toan_B", NhatKy_ViPham!F:F, B42, NhatKy_ViPham!C:C, "T18") - SUMIFS(NhatKy_ViPham!K:K, NhatKy_ViPham!E:E, "10_Toan_B", NhatKy_ViPham!F:F, B42, NhatKy_ViPham!C:C, "T18")</f>
        <v>100</v>
      </c>
      <c r="AJ42" s="6">
        <f>100 + SUMIFS(NhatKy_ViPham!J:J, NhatKy_ViPham!E:E, "10_Toan_B", NhatKy_ViPham!F:F, B42, NhatKy_ViPham!C:C, "T19") - SUMIFS(NhatKy_ViPham!K:K, NhatKy_ViPham!E:E, "10_Toan_B", NhatKy_ViPham!F:F, B42, NhatKy_ViPham!C:C, "T19")</f>
        <v>100</v>
      </c>
      <c r="AK42" s="6">
        <f>100 + SUMIFS(NhatKy_ViPham!J:J, NhatKy_ViPham!E:E, "10_Toan_B", NhatKy_ViPham!F:F, B42, NhatKy_ViPham!C:C, "T20") - SUMIFS(NhatKy_ViPham!K:K, NhatKy_ViPham!E:E, "10_Toan_B", NhatKy_ViPham!F:F, B42, NhatKy_ViPham!C:C, "T20")</f>
        <v>100</v>
      </c>
      <c r="AL42" s="6">
        <f>100 + SUMIFS(NhatKy_ViPham!J:J, NhatKy_ViPham!E:E, "10_Toan_B", NhatKy_ViPham!F:F, B42, NhatKy_ViPham!C:C, "T21") - SUMIFS(NhatKy_ViPham!K:K, NhatKy_ViPham!E:E, "10_Toan_B", NhatKy_ViPham!F:F, B42, NhatKy_ViPham!C:C, "T21")</f>
        <v>100</v>
      </c>
      <c r="AM42" s="6">
        <f>100 + SUMIFS(NhatKy_ViPham!J:J, NhatKy_ViPham!E:E, "10_Toan_B", NhatKy_ViPham!F:F, B42, NhatKy_ViPham!C:C, "T22") - SUMIFS(NhatKy_ViPham!K:K, NhatKy_ViPham!E:E, "10_Toan_B", NhatKy_ViPham!F:F, B42, NhatKy_ViPham!C:C, "T22")</f>
        <v>100</v>
      </c>
      <c r="AN42" s="6">
        <f>100 + SUMIFS(NhatKy_ViPham!J:J, NhatKy_ViPham!E:E, "10_Toan_B", NhatKy_ViPham!F:F, B42, NhatKy_ViPham!C:C, "T23") - SUMIFS(NhatKy_ViPham!K:K, NhatKy_ViPham!E:E, "10_Toan_B", NhatKy_ViPham!F:F, B42, NhatKy_ViPham!C:C, "T23")</f>
        <v>100</v>
      </c>
      <c r="AO42" s="6">
        <f>100 + SUMIFS(NhatKy_ViPham!J:J, NhatKy_ViPham!E:E, "10_Toan_B", NhatKy_ViPham!F:F, B42, NhatKy_ViPham!C:C, "T24") - SUMIFS(NhatKy_ViPham!K:K, NhatKy_ViPham!E:E, "10_Toan_B", NhatKy_ViPham!F:F, B42, NhatKy_ViPham!C:C, "T24")</f>
        <v>100</v>
      </c>
      <c r="AP42" s="6">
        <f>100 + SUMIFS(NhatKy_ViPham!J:J, NhatKy_ViPham!E:E, "10_Toan_B", NhatKy_ViPham!F:F, B42, NhatKy_ViPham!C:C, "T25") - SUMIFS(NhatKy_ViPham!K:K, NhatKy_ViPham!E:E, "10_Toan_B", NhatKy_ViPham!F:F, B42, NhatKy_ViPham!C:C, "T25")</f>
        <v>100</v>
      </c>
      <c r="AQ42" s="6">
        <f>100 + SUMIFS(NhatKy_ViPham!J:J, NhatKy_ViPham!E:E, "10_Toan_B", NhatKy_ViPham!F:F, B42, NhatKy_ViPham!C:C, "T26") - SUMIFS(NhatKy_ViPham!K:K, NhatKy_ViPham!E:E, "10_Toan_B", NhatKy_ViPham!F:F, B42, NhatKy_ViPham!C:C, "T26")</f>
        <v>100</v>
      </c>
      <c r="AR42" s="6">
        <f>100 + SUMIFS(NhatKy_ViPham!J:J, NhatKy_ViPham!E:E, "10_Toan_B", NhatKy_ViPham!F:F, B42, NhatKy_ViPham!C:C, "T27") - SUMIFS(NhatKy_ViPham!K:K, NhatKy_ViPham!E:E, "10_Toan_B", NhatKy_ViPham!F:F, B42, NhatKy_ViPham!C:C, "T27")</f>
        <v>100</v>
      </c>
      <c r="AS42" s="6">
        <f>100 + SUMIFS(NhatKy_ViPham!J:J, NhatKy_ViPham!E:E, "10_Toan_B", NhatKy_ViPham!F:F, B42, NhatKy_ViPham!C:C, "T28") - SUMIFS(NhatKy_ViPham!K:K, NhatKy_ViPham!E:E, "10_Toan_B", NhatKy_ViPham!F:F, B42, NhatKy_ViPham!C:C, "T28")</f>
        <v>100</v>
      </c>
      <c r="AT42" s="6">
        <f>100 + SUMIFS(NhatKy_ViPham!J:J, NhatKy_ViPham!E:E, "10_Toan_B", NhatKy_ViPham!F:F, B42, NhatKy_ViPham!C:C, "T29") - SUMIFS(NhatKy_ViPham!K:K, NhatKy_ViPham!E:E, "10_Toan_B", NhatKy_ViPham!F:F, B42, NhatKy_ViPham!C:C, "T29")</f>
        <v>100</v>
      </c>
      <c r="AU42" s="6">
        <f>100 + SUMIFS(NhatKy_ViPham!J:J, NhatKy_ViPham!E:E, "10_Toan_B", NhatKy_ViPham!F:F, B42, NhatKy_ViPham!C:C, "T30") - SUMIFS(NhatKy_ViPham!K:K, NhatKy_ViPham!E:E, "10_Toan_B", NhatKy_ViPham!F:F, B42, NhatKy_ViPham!C:C, "T30")</f>
        <v>100</v>
      </c>
      <c r="AV42" s="6">
        <f>100 + SUMIFS(NhatKy_ViPham!J:J, NhatKy_ViPham!E:E, "10_Toan_B", NhatKy_ViPham!F:F, B42, NhatKy_ViPham!C:C, "T31") - SUMIFS(NhatKy_ViPham!K:K, NhatKy_ViPham!E:E, "10_Toan_B", NhatKy_ViPham!F:F, B42, NhatKy_ViPham!C:C, "T31")</f>
        <v>100</v>
      </c>
      <c r="AW42" s="6">
        <f>100 + SUMIFS(NhatKy_ViPham!J:J, NhatKy_ViPham!E:E, "10_Toan_B", NhatKy_ViPham!F:F, B42, NhatKy_ViPham!C:C, "T32") - SUMIFS(NhatKy_ViPham!K:K, NhatKy_ViPham!E:E, "10_Toan_B", NhatKy_ViPham!F:F, B42, NhatKy_ViPham!C:C, "T32")</f>
        <v>100</v>
      </c>
      <c r="AX42" s="6">
        <f>100 + SUMIFS(NhatKy_ViPham!J:J, NhatKy_ViPham!E:E, "10_Toan_B", NhatKy_ViPham!F:F, B42, NhatKy_ViPham!C:C, "T33") - SUMIFS(NhatKy_ViPham!K:K, NhatKy_ViPham!E:E, "10_Toan_B", NhatKy_ViPham!F:F, B42, NhatKy_ViPham!C:C, "T33")</f>
        <v>100</v>
      </c>
      <c r="AY42" s="6">
        <f>100 + SUMIFS(NhatKy_ViPham!J:J, NhatKy_ViPham!E:E, "10_Toan_B", NhatKy_ViPham!F:F, B42, NhatKy_ViPham!C:C, "T34") - SUMIFS(NhatKy_ViPham!K:K, NhatKy_ViPham!E:E, "10_Toan_B", NhatKy_ViPham!F:F, B42, NhatKy_ViPham!C:C, "T34")</f>
        <v>100</v>
      </c>
      <c r="AZ42" s="6">
        <f>100 + SUMIFS(NhatKy_ViPham!J:J, NhatKy_ViPham!E:E, "10_Toan_B", NhatKy_ViPham!F:F, B42, NhatKy_ViPham!C:C, "T35") - SUMIFS(NhatKy_ViPham!K:K, NhatKy_ViPham!E:E, "10_Toan_B", NhatKy_ViPham!F:F, B42, NhatKy_ViPham!C:C, "T35")</f>
        <v>100</v>
      </c>
      <c r="BA42" s="12">
        <f t="shared" si="0"/>
        <v>100</v>
      </c>
      <c r="BB42" s="11" t="s">
        <v>430</v>
      </c>
      <c r="BC42" s="16" t="str">
        <f t="shared" si="1"/>
        <v>Tốt</v>
      </c>
      <c r="BD42" s="15" t="str">
        <f t="shared" si="2"/>
        <v>🟢 BÌNH THƯỜNG</v>
      </c>
    </row>
    <row r="43" spans="1:56" x14ac:dyDescent="0.25">
      <c r="A43" s="4">
        <v>35</v>
      </c>
      <c r="B43" s="10" t="s">
        <v>562</v>
      </c>
      <c r="C43" s="4" t="s">
        <v>563</v>
      </c>
      <c r="D43" s="4" t="s">
        <v>435</v>
      </c>
      <c r="E43" s="11" t="s">
        <v>430</v>
      </c>
      <c r="F43" s="7">
        <f>SUMIFS(NhatKy_ViPham!K:K, NhatKy_ViPham!E:E, "10_Toan_B", NhatKy_ViPham!F:F, B43, NhatKy_ViPham!H:H, "L01")</f>
        <v>0</v>
      </c>
      <c r="G43" s="7">
        <f>SUMIFS(NhatKy_ViPham!K:K, NhatKy_ViPham!E:E, "10_Toan_B", NhatKy_ViPham!F:F, B43, NhatKy_ViPham!H:H, "L02")</f>
        <v>0</v>
      </c>
      <c r="H43" s="7">
        <f>SUMIFS(NhatKy_ViPham!K:K, NhatKy_ViPham!E:E, "10_Toan_B", NhatKy_ViPham!F:F, B43, NhatKy_ViPham!H:H, "L03")</f>
        <v>0</v>
      </c>
      <c r="I43" s="7">
        <f>SUMIFS(NhatKy_ViPham!K:K, NhatKy_ViPham!E:E, "10_Toan_B", NhatKy_ViPham!F:F, B43, NhatKy_ViPham!H:H, "L04")</f>
        <v>0</v>
      </c>
      <c r="J43" s="7">
        <f>SUMIFS(NhatKy_ViPham!K:K, NhatKy_ViPham!E:E, "10_Toan_B", NhatKy_ViPham!F:F, B43, NhatKy_ViPham!H:H, "L05")</f>
        <v>0</v>
      </c>
      <c r="K43" s="7">
        <f>SUMIFS(NhatKy_ViPham!K:K, NhatKy_ViPham!E:E, "10_Toan_B", NhatKy_ViPham!F:F, B43, NhatKy_ViPham!H:H, "L06")</f>
        <v>0</v>
      </c>
      <c r="L43" s="7">
        <f>SUMIFS(NhatKy_ViPham!K:K, NhatKy_ViPham!E:E, "10_Toan_B", NhatKy_ViPham!F:F, B43, NhatKy_ViPham!H:H, "L07")</f>
        <v>0</v>
      </c>
      <c r="M43" s="7">
        <f>SUMIFS(NhatKy_ViPham!K:K, NhatKy_ViPham!E:E, "10_Toan_B", NhatKy_ViPham!F:F, B43, NhatKy_ViPham!H:H, "L08")</f>
        <v>0</v>
      </c>
      <c r="N43" s="7">
        <f>SUMIFS(NhatKy_ViPham!K:K, NhatKy_ViPham!E:E, "10_Toan_B", NhatKy_ViPham!F:F, B43, NhatKy_ViPham!H:H, "L09")</f>
        <v>0</v>
      </c>
      <c r="O43" s="7">
        <f>SUMIFS(NhatKy_ViPham!K:K, NhatKy_ViPham!E:E, "10_Toan_B", NhatKy_ViPham!F:F, B43, NhatKy_ViPham!H:H, "L10")</f>
        <v>0</v>
      </c>
      <c r="P43" s="12">
        <f>SUMIFS(NhatKy_ViPham!J:J, NhatKy_ViPham!E:E, "10_Toan_B", NhatKy_ViPham!F:F, B43)</f>
        <v>0</v>
      </c>
      <c r="Q43" s="13">
        <f>SUMIFS(NhatKy_ViPham!K:K, NhatKy_ViPham!E:E, "10_Toan_B", NhatKy_ViPham!F:F, B43)</f>
        <v>0</v>
      </c>
      <c r="R43" s="7">
        <f>100 + SUMIFS(NhatKy_ViPham!J:J, NhatKy_ViPham!E:E, "10_Toan_B", NhatKy_ViPham!F:F, B43, NhatKy_ViPham!C:C, "T1") - SUMIFS(NhatKy_ViPham!K:K, NhatKy_ViPham!E:E, "10_Toan_B", NhatKy_ViPham!F:F, B43, NhatKy_ViPham!C:C, "T1")</f>
        <v>100</v>
      </c>
      <c r="S43" s="7">
        <f>100 + SUMIFS(NhatKy_ViPham!J:J, NhatKy_ViPham!E:E, "10_Toan_B", NhatKy_ViPham!F:F, B43, NhatKy_ViPham!C:C, "T2") - SUMIFS(NhatKy_ViPham!K:K, NhatKy_ViPham!E:E, "10_Toan_B", NhatKy_ViPham!F:F, B43, NhatKy_ViPham!C:C, "T2")</f>
        <v>100</v>
      </c>
      <c r="T43" s="7">
        <f>100 + SUMIFS(NhatKy_ViPham!J:J, NhatKy_ViPham!E:E, "10_Toan_B", NhatKy_ViPham!F:F, B43, NhatKy_ViPham!C:C, "T3") - SUMIFS(NhatKy_ViPham!K:K, NhatKy_ViPham!E:E, "10_Toan_B", NhatKy_ViPham!F:F, B43, NhatKy_ViPham!C:C, "T3")</f>
        <v>100</v>
      </c>
      <c r="U43" s="7">
        <f>100 + SUMIFS(NhatKy_ViPham!J:J, NhatKy_ViPham!E:E, "10_Toan_B", NhatKy_ViPham!F:F, B43, NhatKy_ViPham!C:C, "T4") - SUMIFS(NhatKy_ViPham!K:K, NhatKy_ViPham!E:E, "10_Toan_B", NhatKy_ViPham!F:F, B43, NhatKy_ViPham!C:C, "T4")</f>
        <v>100</v>
      </c>
      <c r="V43" s="7">
        <f>100 + SUMIFS(NhatKy_ViPham!J:J, NhatKy_ViPham!E:E, "10_Toan_B", NhatKy_ViPham!F:F, B43, NhatKy_ViPham!C:C, "T5") - SUMIFS(NhatKy_ViPham!K:K, NhatKy_ViPham!E:E, "10_Toan_B", NhatKy_ViPham!F:F, B43, NhatKy_ViPham!C:C, "T5")</f>
        <v>100</v>
      </c>
      <c r="W43" s="7">
        <f>100 + SUMIFS(NhatKy_ViPham!J:J, NhatKy_ViPham!E:E, "10_Toan_B", NhatKy_ViPham!F:F, B43, NhatKy_ViPham!C:C, "T6") - SUMIFS(NhatKy_ViPham!K:K, NhatKy_ViPham!E:E, "10_Toan_B", NhatKy_ViPham!F:F, B43, NhatKy_ViPham!C:C, "T6")</f>
        <v>100</v>
      </c>
      <c r="X43" s="7">
        <f>100 + SUMIFS(NhatKy_ViPham!J:J, NhatKy_ViPham!E:E, "10_Toan_B", NhatKy_ViPham!F:F, B43, NhatKy_ViPham!C:C, "T7") - SUMIFS(NhatKy_ViPham!K:K, NhatKy_ViPham!E:E, "10_Toan_B", NhatKy_ViPham!F:F, B43, NhatKy_ViPham!C:C, "T7")</f>
        <v>100</v>
      </c>
      <c r="Y43" s="7">
        <f>100 + SUMIFS(NhatKy_ViPham!J:J, NhatKy_ViPham!E:E, "10_Toan_B", NhatKy_ViPham!F:F, B43, NhatKy_ViPham!C:C, "T8") - SUMIFS(NhatKy_ViPham!K:K, NhatKy_ViPham!E:E, "10_Toan_B", NhatKy_ViPham!F:F, B43, NhatKy_ViPham!C:C, "T8")</f>
        <v>100</v>
      </c>
      <c r="Z43" s="7">
        <f>100 + SUMIFS(NhatKy_ViPham!J:J, NhatKy_ViPham!E:E, "10_Toan_B", NhatKy_ViPham!F:F, B43, NhatKy_ViPham!C:C, "T9") - SUMIFS(NhatKy_ViPham!K:K, NhatKy_ViPham!E:E, "10_Toan_B", NhatKy_ViPham!F:F, B43, NhatKy_ViPham!C:C, "T9")</f>
        <v>100</v>
      </c>
      <c r="AA43" s="7">
        <f>100 + SUMIFS(NhatKy_ViPham!J:J, NhatKy_ViPham!E:E, "10_Toan_B", NhatKy_ViPham!F:F, B43, NhatKy_ViPham!C:C, "T10") - SUMIFS(NhatKy_ViPham!K:K, NhatKy_ViPham!E:E, "10_Toan_B", NhatKy_ViPham!F:F, B43, NhatKy_ViPham!C:C, "T10")</f>
        <v>100</v>
      </c>
      <c r="AB43" s="7">
        <f>100 + SUMIFS(NhatKy_ViPham!J:J, NhatKy_ViPham!E:E, "10_Toan_B", NhatKy_ViPham!F:F, B43, NhatKy_ViPham!C:C, "T11") - SUMIFS(NhatKy_ViPham!K:K, NhatKy_ViPham!E:E, "10_Toan_B", NhatKy_ViPham!F:F, B43, NhatKy_ViPham!C:C, "T11")</f>
        <v>100</v>
      </c>
      <c r="AC43" s="7">
        <f>100 + SUMIFS(NhatKy_ViPham!J:J, NhatKy_ViPham!E:E, "10_Toan_B", NhatKy_ViPham!F:F, B43, NhatKy_ViPham!C:C, "T12") - SUMIFS(NhatKy_ViPham!K:K, NhatKy_ViPham!E:E, "10_Toan_B", NhatKy_ViPham!F:F, B43, NhatKy_ViPham!C:C, "T12")</f>
        <v>100</v>
      </c>
      <c r="AD43" s="7">
        <f>100 + SUMIFS(NhatKy_ViPham!J:J, NhatKy_ViPham!E:E, "10_Toan_B", NhatKy_ViPham!F:F, B43, NhatKy_ViPham!C:C, "T13") - SUMIFS(NhatKy_ViPham!K:K, NhatKy_ViPham!E:E, "10_Toan_B", NhatKy_ViPham!F:F, B43, NhatKy_ViPham!C:C, "T13")</f>
        <v>100</v>
      </c>
      <c r="AE43" s="7">
        <f>100 + SUMIFS(NhatKy_ViPham!J:J, NhatKy_ViPham!E:E, "10_Toan_B", NhatKy_ViPham!F:F, B43, NhatKy_ViPham!C:C, "T14") - SUMIFS(NhatKy_ViPham!K:K, NhatKy_ViPham!E:E, "10_Toan_B", NhatKy_ViPham!F:F, B43, NhatKy_ViPham!C:C, "T14")</f>
        <v>100</v>
      </c>
      <c r="AF43" s="7">
        <f>100 + SUMIFS(NhatKy_ViPham!J:J, NhatKy_ViPham!E:E, "10_Toan_B", NhatKy_ViPham!F:F, B43, NhatKy_ViPham!C:C, "T15") - SUMIFS(NhatKy_ViPham!K:K, NhatKy_ViPham!E:E, "10_Toan_B", NhatKy_ViPham!F:F, B43, NhatKy_ViPham!C:C, "T15")</f>
        <v>100</v>
      </c>
      <c r="AG43" s="7">
        <f>100 + SUMIFS(NhatKy_ViPham!J:J, NhatKy_ViPham!E:E, "10_Toan_B", NhatKy_ViPham!F:F, B43, NhatKy_ViPham!C:C, "T16") - SUMIFS(NhatKy_ViPham!K:K, NhatKy_ViPham!E:E, "10_Toan_B", NhatKy_ViPham!F:F, B43, NhatKy_ViPham!C:C, "T16")</f>
        <v>100</v>
      </c>
      <c r="AH43" s="7">
        <f>100 + SUMIFS(NhatKy_ViPham!J:J, NhatKy_ViPham!E:E, "10_Toan_B", NhatKy_ViPham!F:F, B43, NhatKy_ViPham!C:C, "T17") - SUMIFS(NhatKy_ViPham!K:K, NhatKy_ViPham!E:E, "10_Toan_B", NhatKy_ViPham!F:F, B43, NhatKy_ViPham!C:C, "T17")</f>
        <v>100</v>
      </c>
      <c r="AI43" s="7">
        <f>100 + SUMIFS(NhatKy_ViPham!J:J, NhatKy_ViPham!E:E, "10_Toan_B", NhatKy_ViPham!F:F, B43, NhatKy_ViPham!C:C, "T18") - SUMIFS(NhatKy_ViPham!K:K, NhatKy_ViPham!E:E, "10_Toan_B", NhatKy_ViPham!F:F, B43, NhatKy_ViPham!C:C, "T18")</f>
        <v>100</v>
      </c>
      <c r="AJ43" s="7">
        <f>100 + SUMIFS(NhatKy_ViPham!J:J, NhatKy_ViPham!E:E, "10_Toan_B", NhatKy_ViPham!F:F, B43, NhatKy_ViPham!C:C, "T19") - SUMIFS(NhatKy_ViPham!K:K, NhatKy_ViPham!E:E, "10_Toan_B", NhatKy_ViPham!F:F, B43, NhatKy_ViPham!C:C, "T19")</f>
        <v>100</v>
      </c>
      <c r="AK43" s="7">
        <f>100 + SUMIFS(NhatKy_ViPham!J:J, NhatKy_ViPham!E:E, "10_Toan_B", NhatKy_ViPham!F:F, B43, NhatKy_ViPham!C:C, "T20") - SUMIFS(NhatKy_ViPham!K:K, NhatKy_ViPham!E:E, "10_Toan_B", NhatKy_ViPham!F:F, B43, NhatKy_ViPham!C:C, "T20")</f>
        <v>100</v>
      </c>
      <c r="AL43" s="7">
        <f>100 + SUMIFS(NhatKy_ViPham!J:J, NhatKy_ViPham!E:E, "10_Toan_B", NhatKy_ViPham!F:F, B43, NhatKy_ViPham!C:C, "T21") - SUMIFS(NhatKy_ViPham!K:K, NhatKy_ViPham!E:E, "10_Toan_B", NhatKy_ViPham!F:F, B43, NhatKy_ViPham!C:C, "T21")</f>
        <v>100</v>
      </c>
      <c r="AM43" s="7">
        <f>100 + SUMIFS(NhatKy_ViPham!J:J, NhatKy_ViPham!E:E, "10_Toan_B", NhatKy_ViPham!F:F, B43, NhatKy_ViPham!C:C, "T22") - SUMIFS(NhatKy_ViPham!K:K, NhatKy_ViPham!E:E, "10_Toan_B", NhatKy_ViPham!F:F, B43, NhatKy_ViPham!C:C, "T22")</f>
        <v>100</v>
      </c>
      <c r="AN43" s="7">
        <f>100 + SUMIFS(NhatKy_ViPham!J:J, NhatKy_ViPham!E:E, "10_Toan_B", NhatKy_ViPham!F:F, B43, NhatKy_ViPham!C:C, "T23") - SUMIFS(NhatKy_ViPham!K:K, NhatKy_ViPham!E:E, "10_Toan_B", NhatKy_ViPham!F:F, B43, NhatKy_ViPham!C:C, "T23")</f>
        <v>100</v>
      </c>
      <c r="AO43" s="7">
        <f>100 + SUMIFS(NhatKy_ViPham!J:J, NhatKy_ViPham!E:E, "10_Toan_B", NhatKy_ViPham!F:F, B43, NhatKy_ViPham!C:C, "T24") - SUMIFS(NhatKy_ViPham!K:K, NhatKy_ViPham!E:E, "10_Toan_B", NhatKy_ViPham!F:F, B43, NhatKy_ViPham!C:C, "T24")</f>
        <v>100</v>
      </c>
      <c r="AP43" s="7">
        <f>100 + SUMIFS(NhatKy_ViPham!J:J, NhatKy_ViPham!E:E, "10_Toan_B", NhatKy_ViPham!F:F, B43, NhatKy_ViPham!C:C, "T25") - SUMIFS(NhatKy_ViPham!K:K, NhatKy_ViPham!E:E, "10_Toan_B", NhatKy_ViPham!F:F, B43, NhatKy_ViPham!C:C, "T25")</f>
        <v>100</v>
      </c>
      <c r="AQ43" s="7">
        <f>100 + SUMIFS(NhatKy_ViPham!J:J, NhatKy_ViPham!E:E, "10_Toan_B", NhatKy_ViPham!F:F, B43, NhatKy_ViPham!C:C, "T26") - SUMIFS(NhatKy_ViPham!K:K, NhatKy_ViPham!E:E, "10_Toan_B", NhatKy_ViPham!F:F, B43, NhatKy_ViPham!C:C, "T26")</f>
        <v>100</v>
      </c>
      <c r="AR43" s="7">
        <f>100 + SUMIFS(NhatKy_ViPham!J:J, NhatKy_ViPham!E:E, "10_Toan_B", NhatKy_ViPham!F:F, B43, NhatKy_ViPham!C:C, "T27") - SUMIFS(NhatKy_ViPham!K:K, NhatKy_ViPham!E:E, "10_Toan_B", NhatKy_ViPham!F:F, B43, NhatKy_ViPham!C:C, "T27")</f>
        <v>100</v>
      </c>
      <c r="AS43" s="7">
        <f>100 + SUMIFS(NhatKy_ViPham!J:J, NhatKy_ViPham!E:E, "10_Toan_B", NhatKy_ViPham!F:F, B43, NhatKy_ViPham!C:C, "T28") - SUMIFS(NhatKy_ViPham!K:K, NhatKy_ViPham!E:E, "10_Toan_B", NhatKy_ViPham!F:F, B43, NhatKy_ViPham!C:C, "T28")</f>
        <v>100</v>
      </c>
      <c r="AT43" s="7">
        <f>100 + SUMIFS(NhatKy_ViPham!J:J, NhatKy_ViPham!E:E, "10_Toan_B", NhatKy_ViPham!F:F, B43, NhatKy_ViPham!C:C, "T29") - SUMIFS(NhatKy_ViPham!K:K, NhatKy_ViPham!E:E, "10_Toan_B", NhatKy_ViPham!F:F, B43, NhatKy_ViPham!C:C, "T29")</f>
        <v>100</v>
      </c>
      <c r="AU43" s="7">
        <f>100 + SUMIFS(NhatKy_ViPham!J:J, NhatKy_ViPham!E:E, "10_Toan_B", NhatKy_ViPham!F:F, B43, NhatKy_ViPham!C:C, "T30") - SUMIFS(NhatKy_ViPham!K:K, NhatKy_ViPham!E:E, "10_Toan_B", NhatKy_ViPham!F:F, B43, NhatKy_ViPham!C:C, "T30")</f>
        <v>100</v>
      </c>
      <c r="AV43" s="7">
        <f>100 + SUMIFS(NhatKy_ViPham!J:J, NhatKy_ViPham!E:E, "10_Toan_B", NhatKy_ViPham!F:F, B43, NhatKy_ViPham!C:C, "T31") - SUMIFS(NhatKy_ViPham!K:K, NhatKy_ViPham!E:E, "10_Toan_B", NhatKy_ViPham!F:F, B43, NhatKy_ViPham!C:C, "T31")</f>
        <v>100</v>
      </c>
      <c r="AW43" s="7">
        <f>100 + SUMIFS(NhatKy_ViPham!J:J, NhatKy_ViPham!E:E, "10_Toan_B", NhatKy_ViPham!F:F, B43, NhatKy_ViPham!C:C, "T32") - SUMIFS(NhatKy_ViPham!K:K, NhatKy_ViPham!E:E, "10_Toan_B", NhatKy_ViPham!F:F, B43, NhatKy_ViPham!C:C, "T32")</f>
        <v>100</v>
      </c>
      <c r="AX43" s="7">
        <f>100 + SUMIFS(NhatKy_ViPham!J:J, NhatKy_ViPham!E:E, "10_Toan_B", NhatKy_ViPham!F:F, B43, NhatKy_ViPham!C:C, "T33") - SUMIFS(NhatKy_ViPham!K:K, NhatKy_ViPham!E:E, "10_Toan_B", NhatKy_ViPham!F:F, B43, NhatKy_ViPham!C:C, "T33")</f>
        <v>100</v>
      </c>
      <c r="AY43" s="7">
        <f>100 + SUMIFS(NhatKy_ViPham!J:J, NhatKy_ViPham!E:E, "10_Toan_B", NhatKy_ViPham!F:F, B43, NhatKy_ViPham!C:C, "T34") - SUMIFS(NhatKy_ViPham!K:K, NhatKy_ViPham!E:E, "10_Toan_B", NhatKy_ViPham!F:F, B43, NhatKy_ViPham!C:C, "T34")</f>
        <v>100</v>
      </c>
      <c r="AZ43" s="7">
        <f>100 + SUMIFS(NhatKy_ViPham!J:J, NhatKy_ViPham!E:E, "10_Toan_B", NhatKy_ViPham!F:F, B43, NhatKy_ViPham!C:C, "T35") - SUMIFS(NhatKy_ViPham!K:K, NhatKy_ViPham!E:E, "10_Toan_B", NhatKy_ViPham!F:F, B43, NhatKy_ViPham!C:C, "T35")</f>
        <v>100</v>
      </c>
      <c r="BA43" s="12">
        <f t="shared" si="0"/>
        <v>100</v>
      </c>
      <c r="BB43" s="11" t="s">
        <v>430</v>
      </c>
      <c r="BC43" s="14" t="str">
        <f t="shared" si="1"/>
        <v>Tốt</v>
      </c>
      <c r="BD43" s="10" t="str">
        <f t="shared" si="2"/>
        <v>🟢 BÌNH THƯỜNG</v>
      </c>
    </row>
  </sheetData>
  <mergeCells count="42">
    <mergeCell ref="A4:B4"/>
    <mergeCell ref="G4:H4"/>
    <mergeCell ref="BB7:BB8"/>
    <mergeCell ref="I4:J4"/>
    <mergeCell ref="BD7:BD8"/>
    <mergeCell ref="B7:B8"/>
    <mergeCell ref="F7:F8"/>
    <mergeCell ref="L7:L8"/>
    <mergeCell ref="K4:L4"/>
    <mergeCell ref="N7:N8"/>
    <mergeCell ref="BC7:BC8"/>
    <mergeCell ref="C4:D4"/>
    <mergeCell ref="AX7:AZ7"/>
    <mergeCell ref="E4:F4"/>
    <mergeCell ref="D7:D8"/>
    <mergeCell ref="AT7:AW7"/>
    <mergeCell ref="AH7:AK7"/>
    <mergeCell ref="BA7:BA8"/>
    <mergeCell ref="M7:M8"/>
    <mergeCell ref="AP7:AS7"/>
    <mergeCell ref="AL7:AO7"/>
    <mergeCell ref="O7:O8"/>
    <mergeCell ref="Q7:Q8"/>
    <mergeCell ref="R7:U7"/>
    <mergeCell ref="Z7:AC7"/>
    <mergeCell ref="V7:Y7"/>
    <mergeCell ref="P7:P8"/>
    <mergeCell ref="A7:A8"/>
    <mergeCell ref="G7:G8"/>
    <mergeCell ref="I7:I8"/>
    <mergeCell ref="A5:B5"/>
    <mergeCell ref="AD7:AG7"/>
    <mergeCell ref="I5:J5"/>
    <mergeCell ref="E7:E8"/>
    <mergeCell ref="K7:K8"/>
    <mergeCell ref="E5:F5"/>
    <mergeCell ref="K5:L5"/>
    <mergeCell ref="H7:H8"/>
    <mergeCell ref="J7:J8"/>
    <mergeCell ref="G5:H5"/>
    <mergeCell ref="C7:C8"/>
    <mergeCell ref="C5:D5"/>
  </mergeCells>
  <dataValidations count="1">
    <dataValidation type="list" allowBlank="1" sqref="E9:E43 BB9:BB43" xr:uid="{00000000-0002-0000-0600-000000000000}">
      <formula1>"Không,Có"</formula1>
    </dataValidation>
  </dataValidations>
  <hyperlinks>
    <hyperlink ref="AX1" location="'TOC_HuongDan'!A1" display="🏠 về Mục Lục" xr:uid="{00000000-0004-0000-0600-000000000000}"/>
    <hyperlink ref="AX2" location="'NhatKy_ViPham'!A4" display="📋 Nhật Ký Vi Phạm Lớp 10_Toan_B" xr:uid="{00000000-0004-0000-0600-000001000000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D43"/>
  <sheetViews>
    <sheetView showGridLines="0" workbookViewId="0"/>
  </sheetViews>
  <sheetFormatPr defaultRowHeight="15" x14ac:dyDescent="0.25"/>
  <cols>
    <col min="1" max="1" width="6" customWidth="1"/>
    <col min="2" max="2" width="25" customWidth="1"/>
    <col min="3" max="3" width="12" customWidth="1"/>
    <col min="4" max="5" width="10" customWidth="1"/>
    <col min="6" max="17" width="16" customWidth="1"/>
    <col min="18" max="52" width="7" customWidth="1"/>
    <col min="53" max="55" width="14" customWidth="1"/>
    <col min="56" max="56" width="22" customWidth="1"/>
  </cols>
  <sheetData>
    <row r="1" spans="1:56" ht="21" x14ac:dyDescent="0.35">
      <c r="A1" s="1" t="s">
        <v>564</v>
      </c>
      <c r="AX1" s="8" t="s">
        <v>358</v>
      </c>
    </row>
    <row r="2" spans="1:56" x14ac:dyDescent="0.25">
      <c r="A2" s="2" t="s">
        <v>565</v>
      </c>
      <c r="AX2" s="8" t="s">
        <v>566</v>
      </c>
    </row>
    <row r="4" spans="1:56" x14ac:dyDescent="0.25">
      <c r="A4" s="55" t="s">
        <v>361</v>
      </c>
      <c r="B4" s="50"/>
      <c r="C4" s="55" t="s">
        <v>362</v>
      </c>
      <c r="D4" s="50"/>
      <c r="E4" s="55" t="s">
        <v>363</v>
      </c>
      <c r="F4" s="50"/>
      <c r="G4" s="55" t="s">
        <v>364</v>
      </c>
      <c r="H4" s="50"/>
      <c r="I4" s="55" t="s">
        <v>365</v>
      </c>
      <c r="J4" s="50"/>
      <c r="K4" s="55" t="s">
        <v>366</v>
      </c>
      <c r="L4" s="50"/>
    </row>
    <row r="5" spans="1:56" x14ac:dyDescent="0.25">
      <c r="A5" s="49">
        <f>COUNTA(A9:A43)</f>
        <v>35</v>
      </c>
      <c r="B5" s="50"/>
      <c r="C5" s="53">
        <f>COUNTIF(BC9:BC43, "Tốt")</f>
        <v>35</v>
      </c>
      <c r="D5" s="50"/>
      <c r="E5" s="49">
        <f>COUNTIF(BC9:BC43, "Khá")</f>
        <v>0</v>
      </c>
      <c r="F5" s="50"/>
      <c r="G5" s="49">
        <f>COUNTIF(BC9:BC43, "Đạt")</f>
        <v>0</v>
      </c>
      <c r="H5" s="50"/>
      <c r="I5" s="52">
        <f>COUNTIF(BC9:BC43, "Chưa đạt")</f>
        <v>0</v>
      </c>
      <c r="J5" s="50"/>
      <c r="K5" s="53">
        <f>ROUND(AVERAGE(BA9:BA43), 1)</f>
        <v>100</v>
      </c>
      <c r="L5" s="50"/>
    </row>
    <row r="7" spans="1:56" x14ac:dyDescent="0.25">
      <c r="A7" s="46" t="s">
        <v>3</v>
      </c>
      <c r="B7" s="46" t="s">
        <v>303</v>
      </c>
      <c r="C7" s="46" t="s">
        <v>367</v>
      </c>
      <c r="D7" s="46" t="s">
        <v>368</v>
      </c>
      <c r="E7" s="46" t="s">
        <v>369</v>
      </c>
      <c r="F7" s="48" t="s">
        <v>370</v>
      </c>
      <c r="G7" s="48" t="s">
        <v>371</v>
      </c>
      <c r="H7" s="48" t="s">
        <v>372</v>
      </c>
      <c r="I7" s="48" t="s">
        <v>373</v>
      </c>
      <c r="J7" s="48" t="s">
        <v>374</v>
      </c>
      <c r="K7" s="48" t="s">
        <v>375</v>
      </c>
      <c r="L7" s="48" t="s">
        <v>376</v>
      </c>
      <c r="M7" s="48" t="s">
        <v>377</v>
      </c>
      <c r="N7" s="48" t="s">
        <v>378</v>
      </c>
      <c r="O7" s="48" t="s">
        <v>379</v>
      </c>
      <c r="P7" s="54" t="s">
        <v>380</v>
      </c>
      <c r="Q7" s="48" t="s">
        <v>381</v>
      </c>
      <c r="R7" s="46" t="s">
        <v>382</v>
      </c>
      <c r="S7" s="51"/>
      <c r="T7" s="51"/>
      <c r="U7" s="51"/>
      <c r="V7" s="46" t="s">
        <v>383</v>
      </c>
      <c r="W7" s="51"/>
      <c r="X7" s="51"/>
      <c r="Y7" s="51"/>
      <c r="Z7" s="46" t="s">
        <v>384</v>
      </c>
      <c r="AA7" s="51"/>
      <c r="AB7" s="51"/>
      <c r="AC7" s="51"/>
      <c r="AD7" s="46" t="s">
        <v>385</v>
      </c>
      <c r="AE7" s="51"/>
      <c r="AF7" s="51"/>
      <c r="AG7" s="51"/>
      <c r="AH7" s="46" t="s">
        <v>386</v>
      </c>
      <c r="AI7" s="51"/>
      <c r="AJ7" s="51"/>
      <c r="AK7" s="51"/>
      <c r="AL7" s="46" t="s">
        <v>387</v>
      </c>
      <c r="AM7" s="51"/>
      <c r="AN7" s="51"/>
      <c r="AO7" s="51"/>
      <c r="AP7" s="46" t="s">
        <v>388</v>
      </c>
      <c r="AQ7" s="51"/>
      <c r="AR7" s="51"/>
      <c r="AS7" s="51"/>
      <c r="AT7" s="46" t="s">
        <v>389</v>
      </c>
      <c r="AU7" s="51"/>
      <c r="AV7" s="51"/>
      <c r="AW7" s="51"/>
      <c r="AX7" s="46" t="s">
        <v>390</v>
      </c>
      <c r="AY7" s="51"/>
      <c r="AZ7" s="51"/>
      <c r="BA7" s="46" t="s">
        <v>391</v>
      </c>
      <c r="BB7" s="46" t="s">
        <v>392</v>
      </c>
      <c r="BC7" s="46" t="s">
        <v>393</v>
      </c>
      <c r="BD7" s="46" t="s">
        <v>394</v>
      </c>
    </row>
    <row r="8" spans="1:56" x14ac:dyDescent="0.25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9" t="s">
        <v>311</v>
      </c>
      <c r="S8" s="9" t="s">
        <v>348</v>
      </c>
      <c r="T8" s="9" t="s">
        <v>395</v>
      </c>
      <c r="U8" s="9" t="s">
        <v>396</v>
      </c>
      <c r="V8" s="9" t="s">
        <v>397</v>
      </c>
      <c r="W8" s="9" t="s">
        <v>398</v>
      </c>
      <c r="X8" s="9" t="s">
        <v>399</v>
      </c>
      <c r="Y8" s="9" t="s">
        <v>400</v>
      </c>
      <c r="Z8" s="9" t="s">
        <v>401</v>
      </c>
      <c r="AA8" s="9" t="s">
        <v>402</v>
      </c>
      <c r="AB8" s="9" t="s">
        <v>403</v>
      </c>
      <c r="AC8" s="9" t="s">
        <v>404</v>
      </c>
      <c r="AD8" s="9" t="s">
        <v>405</v>
      </c>
      <c r="AE8" s="9" t="s">
        <v>406</v>
      </c>
      <c r="AF8" s="9" t="s">
        <v>407</v>
      </c>
      <c r="AG8" s="9" t="s">
        <v>408</v>
      </c>
      <c r="AH8" s="9" t="s">
        <v>409</v>
      </c>
      <c r="AI8" s="9" t="s">
        <v>410</v>
      </c>
      <c r="AJ8" s="9" t="s">
        <v>411</v>
      </c>
      <c r="AK8" s="9" t="s">
        <v>412</v>
      </c>
      <c r="AL8" s="9" t="s">
        <v>413</v>
      </c>
      <c r="AM8" s="9" t="s">
        <v>414</v>
      </c>
      <c r="AN8" s="9" t="s">
        <v>415</v>
      </c>
      <c r="AO8" s="9" t="s">
        <v>416</v>
      </c>
      <c r="AP8" s="9" t="s">
        <v>417</v>
      </c>
      <c r="AQ8" s="9" t="s">
        <v>418</v>
      </c>
      <c r="AR8" s="9" t="s">
        <v>419</v>
      </c>
      <c r="AS8" s="9" t="s">
        <v>420</v>
      </c>
      <c r="AT8" s="9" t="s">
        <v>421</v>
      </c>
      <c r="AU8" s="9" t="s">
        <v>422</v>
      </c>
      <c r="AV8" s="9" t="s">
        <v>423</v>
      </c>
      <c r="AW8" s="9" t="s">
        <v>424</v>
      </c>
      <c r="AX8" s="9" t="s">
        <v>425</v>
      </c>
      <c r="AY8" s="9" t="s">
        <v>426</v>
      </c>
      <c r="AZ8" s="9" t="s">
        <v>427</v>
      </c>
      <c r="BA8" s="47"/>
      <c r="BB8" s="47"/>
      <c r="BC8" s="47"/>
      <c r="BD8" s="47"/>
    </row>
    <row r="9" spans="1:56" x14ac:dyDescent="0.25">
      <c r="A9" s="4">
        <v>1</v>
      </c>
      <c r="B9" s="10" t="s">
        <v>567</v>
      </c>
      <c r="C9" s="4" t="s">
        <v>568</v>
      </c>
      <c r="D9" s="4" t="s">
        <v>429</v>
      </c>
      <c r="E9" s="11" t="s">
        <v>430</v>
      </c>
      <c r="F9" s="7">
        <f>SUMIFS(NhatKy_ViPham!K:K, NhatKy_ViPham!E:E, "10_Ly_A", NhatKy_ViPham!F:F, B9, NhatKy_ViPham!H:H, "L01")</f>
        <v>0</v>
      </c>
      <c r="G9" s="7">
        <f>SUMIFS(NhatKy_ViPham!K:K, NhatKy_ViPham!E:E, "10_Ly_A", NhatKy_ViPham!F:F, B9, NhatKy_ViPham!H:H, "L02")</f>
        <v>0</v>
      </c>
      <c r="H9" s="7">
        <f>SUMIFS(NhatKy_ViPham!K:K, NhatKy_ViPham!E:E, "10_Ly_A", NhatKy_ViPham!F:F, B9, NhatKy_ViPham!H:H, "L03")</f>
        <v>0</v>
      </c>
      <c r="I9" s="7">
        <f>SUMIFS(NhatKy_ViPham!K:K, NhatKy_ViPham!E:E, "10_Ly_A", NhatKy_ViPham!F:F, B9, NhatKy_ViPham!H:H, "L04")</f>
        <v>0</v>
      </c>
      <c r="J9" s="7">
        <f>SUMIFS(NhatKy_ViPham!K:K, NhatKy_ViPham!E:E, "10_Ly_A", NhatKy_ViPham!F:F, B9, NhatKy_ViPham!H:H, "L05")</f>
        <v>0</v>
      </c>
      <c r="K9" s="7">
        <f>SUMIFS(NhatKy_ViPham!K:K, NhatKy_ViPham!E:E, "10_Ly_A", NhatKy_ViPham!F:F, B9, NhatKy_ViPham!H:H, "L06")</f>
        <v>0</v>
      </c>
      <c r="L9" s="7">
        <f>SUMIFS(NhatKy_ViPham!K:K, NhatKy_ViPham!E:E, "10_Ly_A", NhatKy_ViPham!F:F, B9, NhatKy_ViPham!H:H, "L07")</f>
        <v>0</v>
      </c>
      <c r="M9" s="7">
        <f>SUMIFS(NhatKy_ViPham!K:K, NhatKy_ViPham!E:E, "10_Ly_A", NhatKy_ViPham!F:F, B9, NhatKy_ViPham!H:H, "L08")</f>
        <v>0</v>
      </c>
      <c r="N9" s="7">
        <f>SUMIFS(NhatKy_ViPham!K:K, NhatKy_ViPham!E:E, "10_Ly_A", NhatKy_ViPham!F:F, B9, NhatKy_ViPham!H:H, "L09")</f>
        <v>0</v>
      </c>
      <c r="O9" s="7">
        <f>SUMIFS(NhatKy_ViPham!K:K, NhatKy_ViPham!E:E, "10_Ly_A", NhatKy_ViPham!F:F, B9, NhatKy_ViPham!H:H, "L10")</f>
        <v>0</v>
      </c>
      <c r="P9" s="12">
        <f>SUMIFS(NhatKy_ViPham!J:J, NhatKy_ViPham!E:E, "10_Ly_A", NhatKy_ViPham!F:F, B9)</f>
        <v>0</v>
      </c>
      <c r="Q9" s="13">
        <f>SUMIFS(NhatKy_ViPham!K:K, NhatKy_ViPham!E:E, "10_Ly_A", NhatKy_ViPham!F:F, B9)</f>
        <v>0</v>
      </c>
      <c r="R9" s="7">
        <f>100 + SUMIFS(NhatKy_ViPham!J:J, NhatKy_ViPham!E:E, "10_Ly_A", NhatKy_ViPham!F:F, B9, NhatKy_ViPham!C:C, "T1") - SUMIFS(NhatKy_ViPham!K:K, NhatKy_ViPham!E:E, "10_Ly_A", NhatKy_ViPham!F:F, B9, NhatKy_ViPham!C:C, "T1")</f>
        <v>100</v>
      </c>
      <c r="S9" s="7">
        <f>100 + SUMIFS(NhatKy_ViPham!J:J, NhatKy_ViPham!E:E, "10_Ly_A", NhatKy_ViPham!F:F, B9, NhatKy_ViPham!C:C, "T2") - SUMIFS(NhatKy_ViPham!K:K, NhatKy_ViPham!E:E, "10_Ly_A", NhatKy_ViPham!F:F, B9, NhatKy_ViPham!C:C, "T2")</f>
        <v>100</v>
      </c>
      <c r="T9" s="7">
        <f>100 + SUMIFS(NhatKy_ViPham!J:J, NhatKy_ViPham!E:E, "10_Ly_A", NhatKy_ViPham!F:F, B9, NhatKy_ViPham!C:C, "T3") - SUMIFS(NhatKy_ViPham!K:K, NhatKy_ViPham!E:E, "10_Ly_A", NhatKy_ViPham!F:F, B9, NhatKy_ViPham!C:C, "T3")</f>
        <v>100</v>
      </c>
      <c r="U9" s="7">
        <f>100 + SUMIFS(NhatKy_ViPham!J:J, NhatKy_ViPham!E:E, "10_Ly_A", NhatKy_ViPham!F:F, B9, NhatKy_ViPham!C:C, "T4") - SUMIFS(NhatKy_ViPham!K:K, NhatKy_ViPham!E:E, "10_Ly_A", NhatKy_ViPham!F:F, B9, NhatKy_ViPham!C:C, "T4")</f>
        <v>100</v>
      </c>
      <c r="V9" s="7">
        <f>100 + SUMIFS(NhatKy_ViPham!J:J, NhatKy_ViPham!E:E, "10_Ly_A", NhatKy_ViPham!F:F, B9, NhatKy_ViPham!C:C, "T5") - SUMIFS(NhatKy_ViPham!K:K, NhatKy_ViPham!E:E, "10_Ly_A", NhatKy_ViPham!F:F, B9, NhatKy_ViPham!C:C, "T5")</f>
        <v>100</v>
      </c>
      <c r="W9" s="7">
        <f>100 + SUMIFS(NhatKy_ViPham!J:J, NhatKy_ViPham!E:E, "10_Ly_A", NhatKy_ViPham!F:F, B9, NhatKy_ViPham!C:C, "T6") - SUMIFS(NhatKy_ViPham!K:K, NhatKy_ViPham!E:E, "10_Ly_A", NhatKy_ViPham!F:F, B9, NhatKy_ViPham!C:C, "T6")</f>
        <v>100</v>
      </c>
      <c r="X9" s="7">
        <f>100 + SUMIFS(NhatKy_ViPham!J:J, NhatKy_ViPham!E:E, "10_Ly_A", NhatKy_ViPham!F:F, B9, NhatKy_ViPham!C:C, "T7") - SUMIFS(NhatKy_ViPham!K:K, NhatKy_ViPham!E:E, "10_Ly_A", NhatKy_ViPham!F:F, B9, NhatKy_ViPham!C:C, "T7")</f>
        <v>100</v>
      </c>
      <c r="Y9" s="7">
        <f>100 + SUMIFS(NhatKy_ViPham!J:J, NhatKy_ViPham!E:E, "10_Ly_A", NhatKy_ViPham!F:F, B9, NhatKy_ViPham!C:C, "T8") - SUMIFS(NhatKy_ViPham!K:K, NhatKy_ViPham!E:E, "10_Ly_A", NhatKy_ViPham!F:F, B9, NhatKy_ViPham!C:C, "T8")</f>
        <v>100</v>
      </c>
      <c r="Z9" s="7">
        <f>100 + SUMIFS(NhatKy_ViPham!J:J, NhatKy_ViPham!E:E, "10_Ly_A", NhatKy_ViPham!F:F, B9, NhatKy_ViPham!C:C, "T9") - SUMIFS(NhatKy_ViPham!K:K, NhatKy_ViPham!E:E, "10_Ly_A", NhatKy_ViPham!F:F, B9, NhatKy_ViPham!C:C, "T9")</f>
        <v>100</v>
      </c>
      <c r="AA9" s="7">
        <f>100 + SUMIFS(NhatKy_ViPham!J:J, NhatKy_ViPham!E:E, "10_Ly_A", NhatKy_ViPham!F:F, B9, NhatKy_ViPham!C:C, "T10") - SUMIFS(NhatKy_ViPham!K:K, NhatKy_ViPham!E:E, "10_Ly_A", NhatKy_ViPham!F:F, B9, NhatKy_ViPham!C:C, "T10")</f>
        <v>100</v>
      </c>
      <c r="AB9" s="7">
        <f>100 + SUMIFS(NhatKy_ViPham!J:J, NhatKy_ViPham!E:E, "10_Ly_A", NhatKy_ViPham!F:F, B9, NhatKy_ViPham!C:C, "T11") - SUMIFS(NhatKy_ViPham!K:K, NhatKy_ViPham!E:E, "10_Ly_A", NhatKy_ViPham!F:F, B9, NhatKy_ViPham!C:C, "T11")</f>
        <v>100</v>
      </c>
      <c r="AC9" s="7">
        <f>100 + SUMIFS(NhatKy_ViPham!J:J, NhatKy_ViPham!E:E, "10_Ly_A", NhatKy_ViPham!F:F, B9, NhatKy_ViPham!C:C, "T12") - SUMIFS(NhatKy_ViPham!K:K, NhatKy_ViPham!E:E, "10_Ly_A", NhatKy_ViPham!F:F, B9, NhatKy_ViPham!C:C, "T12")</f>
        <v>100</v>
      </c>
      <c r="AD9" s="7">
        <f>100 + SUMIFS(NhatKy_ViPham!J:J, NhatKy_ViPham!E:E, "10_Ly_A", NhatKy_ViPham!F:F, B9, NhatKy_ViPham!C:C, "T13") - SUMIFS(NhatKy_ViPham!K:K, NhatKy_ViPham!E:E, "10_Ly_A", NhatKy_ViPham!F:F, B9, NhatKy_ViPham!C:C, "T13")</f>
        <v>100</v>
      </c>
      <c r="AE9" s="7">
        <f>100 + SUMIFS(NhatKy_ViPham!J:J, NhatKy_ViPham!E:E, "10_Ly_A", NhatKy_ViPham!F:F, B9, NhatKy_ViPham!C:C, "T14") - SUMIFS(NhatKy_ViPham!K:K, NhatKy_ViPham!E:E, "10_Ly_A", NhatKy_ViPham!F:F, B9, NhatKy_ViPham!C:C, "T14")</f>
        <v>100</v>
      </c>
      <c r="AF9" s="7">
        <f>100 + SUMIFS(NhatKy_ViPham!J:J, NhatKy_ViPham!E:E, "10_Ly_A", NhatKy_ViPham!F:F, B9, NhatKy_ViPham!C:C, "T15") - SUMIFS(NhatKy_ViPham!K:K, NhatKy_ViPham!E:E, "10_Ly_A", NhatKy_ViPham!F:F, B9, NhatKy_ViPham!C:C, "T15")</f>
        <v>100</v>
      </c>
      <c r="AG9" s="7">
        <f>100 + SUMIFS(NhatKy_ViPham!J:J, NhatKy_ViPham!E:E, "10_Ly_A", NhatKy_ViPham!F:F, B9, NhatKy_ViPham!C:C, "T16") - SUMIFS(NhatKy_ViPham!K:K, NhatKy_ViPham!E:E, "10_Ly_A", NhatKy_ViPham!F:F, B9, NhatKy_ViPham!C:C, "T16")</f>
        <v>100</v>
      </c>
      <c r="AH9" s="7">
        <f>100 + SUMIFS(NhatKy_ViPham!J:J, NhatKy_ViPham!E:E, "10_Ly_A", NhatKy_ViPham!F:F, B9, NhatKy_ViPham!C:C, "T17") - SUMIFS(NhatKy_ViPham!K:K, NhatKy_ViPham!E:E, "10_Ly_A", NhatKy_ViPham!F:F, B9, NhatKy_ViPham!C:C, "T17")</f>
        <v>100</v>
      </c>
      <c r="AI9" s="7">
        <f>100 + SUMIFS(NhatKy_ViPham!J:J, NhatKy_ViPham!E:E, "10_Ly_A", NhatKy_ViPham!F:F, B9, NhatKy_ViPham!C:C, "T18") - SUMIFS(NhatKy_ViPham!K:K, NhatKy_ViPham!E:E, "10_Ly_A", NhatKy_ViPham!F:F, B9, NhatKy_ViPham!C:C, "T18")</f>
        <v>100</v>
      </c>
      <c r="AJ9" s="7">
        <f>100 + SUMIFS(NhatKy_ViPham!J:J, NhatKy_ViPham!E:E, "10_Ly_A", NhatKy_ViPham!F:F, B9, NhatKy_ViPham!C:C, "T19") - SUMIFS(NhatKy_ViPham!K:K, NhatKy_ViPham!E:E, "10_Ly_A", NhatKy_ViPham!F:F, B9, NhatKy_ViPham!C:C, "T19")</f>
        <v>100</v>
      </c>
      <c r="AK9" s="7">
        <f>100 + SUMIFS(NhatKy_ViPham!J:J, NhatKy_ViPham!E:E, "10_Ly_A", NhatKy_ViPham!F:F, B9, NhatKy_ViPham!C:C, "T20") - SUMIFS(NhatKy_ViPham!K:K, NhatKy_ViPham!E:E, "10_Ly_A", NhatKy_ViPham!F:F, B9, NhatKy_ViPham!C:C, "T20")</f>
        <v>100</v>
      </c>
      <c r="AL9" s="7">
        <f>100 + SUMIFS(NhatKy_ViPham!J:J, NhatKy_ViPham!E:E, "10_Ly_A", NhatKy_ViPham!F:F, B9, NhatKy_ViPham!C:C, "T21") - SUMIFS(NhatKy_ViPham!K:K, NhatKy_ViPham!E:E, "10_Ly_A", NhatKy_ViPham!F:F, B9, NhatKy_ViPham!C:C, "T21")</f>
        <v>100</v>
      </c>
      <c r="AM9" s="7">
        <f>100 + SUMIFS(NhatKy_ViPham!J:J, NhatKy_ViPham!E:E, "10_Ly_A", NhatKy_ViPham!F:F, B9, NhatKy_ViPham!C:C, "T22") - SUMIFS(NhatKy_ViPham!K:K, NhatKy_ViPham!E:E, "10_Ly_A", NhatKy_ViPham!F:F, B9, NhatKy_ViPham!C:C, "T22")</f>
        <v>100</v>
      </c>
      <c r="AN9" s="7">
        <f>100 + SUMIFS(NhatKy_ViPham!J:J, NhatKy_ViPham!E:E, "10_Ly_A", NhatKy_ViPham!F:F, B9, NhatKy_ViPham!C:C, "T23") - SUMIFS(NhatKy_ViPham!K:K, NhatKy_ViPham!E:E, "10_Ly_A", NhatKy_ViPham!F:F, B9, NhatKy_ViPham!C:C, "T23")</f>
        <v>100</v>
      </c>
      <c r="AO9" s="7">
        <f>100 + SUMIFS(NhatKy_ViPham!J:J, NhatKy_ViPham!E:E, "10_Ly_A", NhatKy_ViPham!F:F, B9, NhatKy_ViPham!C:C, "T24") - SUMIFS(NhatKy_ViPham!K:K, NhatKy_ViPham!E:E, "10_Ly_A", NhatKy_ViPham!F:F, B9, NhatKy_ViPham!C:C, "T24")</f>
        <v>100</v>
      </c>
      <c r="AP9" s="7">
        <f>100 + SUMIFS(NhatKy_ViPham!J:J, NhatKy_ViPham!E:E, "10_Ly_A", NhatKy_ViPham!F:F, B9, NhatKy_ViPham!C:C, "T25") - SUMIFS(NhatKy_ViPham!K:K, NhatKy_ViPham!E:E, "10_Ly_A", NhatKy_ViPham!F:F, B9, NhatKy_ViPham!C:C, "T25")</f>
        <v>100</v>
      </c>
      <c r="AQ9" s="7">
        <f>100 + SUMIFS(NhatKy_ViPham!J:J, NhatKy_ViPham!E:E, "10_Ly_A", NhatKy_ViPham!F:F, B9, NhatKy_ViPham!C:C, "T26") - SUMIFS(NhatKy_ViPham!K:K, NhatKy_ViPham!E:E, "10_Ly_A", NhatKy_ViPham!F:F, B9, NhatKy_ViPham!C:C, "T26")</f>
        <v>100</v>
      </c>
      <c r="AR9" s="7">
        <f>100 + SUMIFS(NhatKy_ViPham!J:J, NhatKy_ViPham!E:E, "10_Ly_A", NhatKy_ViPham!F:F, B9, NhatKy_ViPham!C:C, "T27") - SUMIFS(NhatKy_ViPham!K:K, NhatKy_ViPham!E:E, "10_Ly_A", NhatKy_ViPham!F:F, B9, NhatKy_ViPham!C:C, "T27")</f>
        <v>100</v>
      </c>
      <c r="AS9" s="7">
        <f>100 + SUMIFS(NhatKy_ViPham!J:J, NhatKy_ViPham!E:E, "10_Ly_A", NhatKy_ViPham!F:F, B9, NhatKy_ViPham!C:C, "T28") - SUMIFS(NhatKy_ViPham!K:K, NhatKy_ViPham!E:E, "10_Ly_A", NhatKy_ViPham!F:F, B9, NhatKy_ViPham!C:C, "T28")</f>
        <v>100</v>
      </c>
      <c r="AT9" s="7">
        <f>100 + SUMIFS(NhatKy_ViPham!J:J, NhatKy_ViPham!E:E, "10_Ly_A", NhatKy_ViPham!F:F, B9, NhatKy_ViPham!C:C, "T29") - SUMIFS(NhatKy_ViPham!K:K, NhatKy_ViPham!E:E, "10_Ly_A", NhatKy_ViPham!F:F, B9, NhatKy_ViPham!C:C, "T29")</f>
        <v>100</v>
      </c>
      <c r="AU9" s="7">
        <f>100 + SUMIFS(NhatKy_ViPham!J:J, NhatKy_ViPham!E:E, "10_Ly_A", NhatKy_ViPham!F:F, B9, NhatKy_ViPham!C:C, "T30") - SUMIFS(NhatKy_ViPham!K:K, NhatKy_ViPham!E:E, "10_Ly_A", NhatKy_ViPham!F:F, B9, NhatKy_ViPham!C:C, "T30")</f>
        <v>100</v>
      </c>
      <c r="AV9" s="7">
        <f>100 + SUMIFS(NhatKy_ViPham!J:J, NhatKy_ViPham!E:E, "10_Ly_A", NhatKy_ViPham!F:F, B9, NhatKy_ViPham!C:C, "T31") - SUMIFS(NhatKy_ViPham!K:K, NhatKy_ViPham!E:E, "10_Ly_A", NhatKy_ViPham!F:F, B9, NhatKy_ViPham!C:C, "T31")</f>
        <v>100</v>
      </c>
      <c r="AW9" s="7">
        <f>100 + SUMIFS(NhatKy_ViPham!J:J, NhatKy_ViPham!E:E, "10_Ly_A", NhatKy_ViPham!F:F, B9, NhatKy_ViPham!C:C, "T32") - SUMIFS(NhatKy_ViPham!K:K, NhatKy_ViPham!E:E, "10_Ly_A", NhatKy_ViPham!F:F, B9, NhatKy_ViPham!C:C, "T32")</f>
        <v>100</v>
      </c>
      <c r="AX9" s="7">
        <f>100 + SUMIFS(NhatKy_ViPham!J:J, NhatKy_ViPham!E:E, "10_Ly_A", NhatKy_ViPham!F:F, B9, NhatKy_ViPham!C:C, "T33") - SUMIFS(NhatKy_ViPham!K:K, NhatKy_ViPham!E:E, "10_Ly_A", NhatKy_ViPham!F:F, B9, NhatKy_ViPham!C:C, "T33")</f>
        <v>100</v>
      </c>
      <c r="AY9" s="7">
        <f>100 + SUMIFS(NhatKy_ViPham!J:J, NhatKy_ViPham!E:E, "10_Ly_A", NhatKy_ViPham!F:F, B9, NhatKy_ViPham!C:C, "T34") - SUMIFS(NhatKy_ViPham!K:K, NhatKy_ViPham!E:E, "10_Ly_A", NhatKy_ViPham!F:F, B9, NhatKy_ViPham!C:C, "T34")</f>
        <v>100</v>
      </c>
      <c r="AZ9" s="7">
        <f>100 + SUMIFS(NhatKy_ViPham!J:J, NhatKy_ViPham!E:E, "10_Ly_A", NhatKy_ViPham!F:F, B9, NhatKy_ViPham!C:C, "T35") - SUMIFS(NhatKy_ViPham!K:K, NhatKy_ViPham!E:E, "10_Ly_A", NhatKy_ViPham!F:F, B9, NhatKy_ViPham!C:C, "T35")</f>
        <v>100</v>
      </c>
      <c r="BA9" s="12">
        <f t="shared" ref="BA9:BA43" si="0">ROUND(AVERAGE(R9:AZ9), 1)</f>
        <v>100</v>
      </c>
      <c r="BB9" s="11" t="s">
        <v>430</v>
      </c>
      <c r="BC9" s="14" t="str">
        <f t="shared" ref="BC9:BC43" si="1">IF(BB9="Có", "Chưa đạt", IF(BA9&gt;=85, "Tốt", IF(BA9&gt;=70, "Khá", IF(BA9&gt;=50, "Đạt", "Chưa đạt"))))</f>
        <v>Tốt</v>
      </c>
      <c r="BD9" s="10" t="str">
        <f t="shared" ref="BD9:BD43" si="2">IF(BC9="Chưa đạt", "🔴 Nguy cơ CHƯA ĐẠT", IF(BC9="Đạt", "🟡 CẦN NHẮC NHỞ", "🟢 BÌNH THƯỜNG"))</f>
        <v>🟢 BÌNH THƯỜNG</v>
      </c>
    </row>
    <row r="10" spans="1:56" x14ac:dyDescent="0.25">
      <c r="A10" s="5">
        <v>2</v>
      </c>
      <c r="B10" s="15" t="s">
        <v>569</v>
      </c>
      <c r="C10" s="5" t="s">
        <v>439</v>
      </c>
      <c r="D10" s="5" t="s">
        <v>435</v>
      </c>
      <c r="E10" s="11" t="s">
        <v>430</v>
      </c>
      <c r="F10" s="6">
        <f>SUMIFS(NhatKy_ViPham!K:K, NhatKy_ViPham!E:E, "10_Ly_A", NhatKy_ViPham!F:F, B10, NhatKy_ViPham!H:H, "L01")</f>
        <v>0</v>
      </c>
      <c r="G10" s="6">
        <f>SUMIFS(NhatKy_ViPham!K:K, NhatKy_ViPham!E:E, "10_Ly_A", NhatKy_ViPham!F:F, B10, NhatKy_ViPham!H:H, "L02")</f>
        <v>0</v>
      </c>
      <c r="H10" s="6">
        <f>SUMIFS(NhatKy_ViPham!K:K, NhatKy_ViPham!E:E, "10_Ly_A", NhatKy_ViPham!F:F, B10, NhatKy_ViPham!H:H, "L03")</f>
        <v>0</v>
      </c>
      <c r="I10" s="6">
        <f>SUMIFS(NhatKy_ViPham!K:K, NhatKy_ViPham!E:E, "10_Ly_A", NhatKy_ViPham!F:F, B10, NhatKy_ViPham!H:H, "L04")</f>
        <v>0</v>
      </c>
      <c r="J10" s="6">
        <f>SUMIFS(NhatKy_ViPham!K:K, NhatKy_ViPham!E:E, "10_Ly_A", NhatKy_ViPham!F:F, B10, NhatKy_ViPham!H:H, "L05")</f>
        <v>0</v>
      </c>
      <c r="K10" s="6">
        <f>SUMIFS(NhatKy_ViPham!K:K, NhatKy_ViPham!E:E, "10_Ly_A", NhatKy_ViPham!F:F, B10, NhatKy_ViPham!H:H, "L06")</f>
        <v>0</v>
      </c>
      <c r="L10" s="6">
        <f>SUMIFS(NhatKy_ViPham!K:K, NhatKy_ViPham!E:E, "10_Ly_A", NhatKy_ViPham!F:F, B10, NhatKy_ViPham!H:H, "L07")</f>
        <v>0</v>
      </c>
      <c r="M10" s="6">
        <f>SUMIFS(NhatKy_ViPham!K:K, NhatKy_ViPham!E:E, "10_Ly_A", NhatKy_ViPham!F:F, B10, NhatKy_ViPham!H:H, "L08")</f>
        <v>0</v>
      </c>
      <c r="N10" s="6">
        <f>SUMIFS(NhatKy_ViPham!K:K, NhatKy_ViPham!E:E, "10_Ly_A", NhatKy_ViPham!F:F, B10, NhatKy_ViPham!H:H, "L09")</f>
        <v>0</v>
      </c>
      <c r="O10" s="6">
        <f>SUMIFS(NhatKy_ViPham!K:K, NhatKy_ViPham!E:E, "10_Ly_A", NhatKy_ViPham!F:F, B10, NhatKy_ViPham!H:H, "L10")</f>
        <v>0</v>
      </c>
      <c r="P10" s="12">
        <f>SUMIFS(NhatKy_ViPham!J:J, NhatKy_ViPham!E:E, "10_Ly_A", NhatKy_ViPham!F:F, B10)</f>
        <v>0</v>
      </c>
      <c r="Q10" s="13">
        <f>SUMIFS(NhatKy_ViPham!K:K, NhatKy_ViPham!E:E, "10_Ly_A", NhatKy_ViPham!F:F, B10)</f>
        <v>0</v>
      </c>
      <c r="R10" s="6">
        <f>100 + SUMIFS(NhatKy_ViPham!J:J, NhatKy_ViPham!E:E, "10_Ly_A", NhatKy_ViPham!F:F, B10, NhatKy_ViPham!C:C, "T1") - SUMIFS(NhatKy_ViPham!K:K, NhatKy_ViPham!E:E, "10_Ly_A", NhatKy_ViPham!F:F, B10, NhatKy_ViPham!C:C, "T1")</f>
        <v>100</v>
      </c>
      <c r="S10" s="6">
        <f>100 + SUMIFS(NhatKy_ViPham!J:J, NhatKy_ViPham!E:E, "10_Ly_A", NhatKy_ViPham!F:F, B10, NhatKy_ViPham!C:C, "T2") - SUMIFS(NhatKy_ViPham!K:K, NhatKy_ViPham!E:E, "10_Ly_A", NhatKy_ViPham!F:F, B10, NhatKy_ViPham!C:C, "T2")</f>
        <v>100</v>
      </c>
      <c r="T10" s="6">
        <f>100 + SUMIFS(NhatKy_ViPham!J:J, NhatKy_ViPham!E:E, "10_Ly_A", NhatKy_ViPham!F:F, B10, NhatKy_ViPham!C:C, "T3") - SUMIFS(NhatKy_ViPham!K:K, NhatKy_ViPham!E:E, "10_Ly_A", NhatKy_ViPham!F:F, B10, NhatKy_ViPham!C:C, "T3")</f>
        <v>100</v>
      </c>
      <c r="U10" s="6">
        <f>100 + SUMIFS(NhatKy_ViPham!J:J, NhatKy_ViPham!E:E, "10_Ly_A", NhatKy_ViPham!F:F, B10, NhatKy_ViPham!C:C, "T4") - SUMIFS(NhatKy_ViPham!K:K, NhatKy_ViPham!E:E, "10_Ly_A", NhatKy_ViPham!F:F, B10, NhatKy_ViPham!C:C, "T4")</f>
        <v>100</v>
      </c>
      <c r="V10" s="6">
        <f>100 + SUMIFS(NhatKy_ViPham!J:J, NhatKy_ViPham!E:E, "10_Ly_A", NhatKy_ViPham!F:F, B10, NhatKy_ViPham!C:C, "T5") - SUMIFS(NhatKy_ViPham!K:K, NhatKy_ViPham!E:E, "10_Ly_A", NhatKy_ViPham!F:F, B10, NhatKy_ViPham!C:C, "T5")</f>
        <v>100</v>
      </c>
      <c r="W10" s="6">
        <f>100 + SUMIFS(NhatKy_ViPham!J:J, NhatKy_ViPham!E:E, "10_Ly_A", NhatKy_ViPham!F:F, B10, NhatKy_ViPham!C:C, "T6") - SUMIFS(NhatKy_ViPham!K:K, NhatKy_ViPham!E:E, "10_Ly_A", NhatKy_ViPham!F:F, B10, NhatKy_ViPham!C:C, "T6")</f>
        <v>100</v>
      </c>
      <c r="X10" s="6">
        <f>100 + SUMIFS(NhatKy_ViPham!J:J, NhatKy_ViPham!E:E, "10_Ly_A", NhatKy_ViPham!F:F, B10, NhatKy_ViPham!C:C, "T7") - SUMIFS(NhatKy_ViPham!K:K, NhatKy_ViPham!E:E, "10_Ly_A", NhatKy_ViPham!F:F, B10, NhatKy_ViPham!C:C, "T7")</f>
        <v>100</v>
      </c>
      <c r="Y10" s="6">
        <f>100 + SUMIFS(NhatKy_ViPham!J:J, NhatKy_ViPham!E:E, "10_Ly_A", NhatKy_ViPham!F:F, B10, NhatKy_ViPham!C:C, "T8") - SUMIFS(NhatKy_ViPham!K:K, NhatKy_ViPham!E:E, "10_Ly_A", NhatKy_ViPham!F:F, B10, NhatKy_ViPham!C:C, "T8")</f>
        <v>100</v>
      </c>
      <c r="Z10" s="6">
        <f>100 + SUMIFS(NhatKy_ViPham!J:J, NhatKy_ViPham!E:E, "10_Ly_A", NhatKy_ViPham!F:F, B10, NhatKy_ViPham!C:C, "T9") - SUMIFS(NhatKy_ViPham!K:K, NhatKy_ViPham!E:E, "10_Ly_A", NhatKy_ViPham!F:F, B10, NhatKy_ViPham!C:C, "T9")</f>
        <v>100</v>
      </c>
      <c r="AA10" s="6">
        <f>100 + SUMIFS(NhatKy_ViPham!J:J, NhatKy_ViPham!E:E, "10_Ly_A", NhatKy_ViPham!F:F, B10, NhatKy_ViPham!C:C, "T10") - SUMIFS(NhatKy_ViPham!K:K, NhatKy_ViPham!E:E, "10_Ly_A", NhatKy_ViPham!F:F, B10, NhatKy_ViPham!C:C, "T10")</f>
        <v>100</v>
      </c>
      <c r="AB10" s="6">
        <f>100 + SUMIFS(NhatKy_ViPham!J:J, NhatKy_ViPham!E:E, "10_Ly_A", NhatKy_ViPham!F:F, B10, NhatKy_ViPham!C:C, "T11") - SUMIFS(NhatKy_ViPham!K:K, NhatKy_ViPham!E:E, "10_Ly_A", NhatKy_ViPham!F:F, B10, NhatKy_ViPham!C:C, "T11")</f>
        <v>100</v>
      </c>
      <c r="AC10" s="6">
        <f>100 + SUMIFS(NhatKy_ViPham!J:J, NhatKy_ViPham!E:E, "10_Ly_A", NhatKy_ViPham!F:F, B10, NhatKy_ViPham!C:C, "T12") - SUMIFS(NhatKy_ViPham!K:K, NhatKy_ViPham!E:E, "10_Ly_A", NhatKy_ViPham!F:F, B10, NhatKy_ViPham!C:C, "T12")</f>
        <v>100</v>
      </c>
      <c r="AD10" s="6">
        <f>100 + SUMIFS(NhatKy_ViPham!J:J, NhatKy_ViPham!E:E, "10_Ly_A", NhatKy_ViPham!F:F, B10, NhatKy_ViPham!C:C, "T13") - SUMIFS(NhatKy_ViPham!K:K, NhatKy_ViPham!E:E, "10_Ly_A", NhatKy_ViPham!F:F, B10, NhatKy_ViPham!C:C, "T13")</f>
        <v>100</v>
      </c>
      <c r="AE10" s="6">
        <f>100 + SUMIFS(NhatKy_ViPham!J:J, NhatKy_ViPham!E:E, "10_Ly_A", NhatKy_ViPham!F:F, B10, NhatKy_ViPham!C:C, "T14") - SUMIFS(NhatKy_ViPham!K:K, NhatKy_ViPham!E:E, "10_Ly_A", NhatKy_ViPham!F:F, B10, NhatKy_ViPham!C:C, "T14")</f>
        <v>100</v>
      </c>
      <c r="AF10" s="6">
        <f>100 + SUMIFS(NhatKy_ViPham!J:J, NhatKy_ViPham!E:E, "10_Ly_A", NhatKy_ViPham!F:F, B10, NhatKy_ViPham!C:C, "T15") - SUMIFS(NhatKy_ViPham!K:K, NhatKy_ViPham!E:E, "10_Ly_A", NhatKy_ViPham!F:F, B10, NhatKy_ViPham!C:C, "T15")</f>
        <v>100</v>
      </c>
      <c r="AG10" s="6">
        <f>100 + SUMIFS(NhatKy_ViPham!J:J, NhatKy_ViPham!E:E, "10_Ly_A", NhatKy_ViPham!F:F, B10, NhatKy_ViPham!C:C, "T16") - SUMIFS(NhatKy_ViPham!K:K, NhatKy_ViPham!E:E, "10_Ly_A", NhatKy_ViPham!F:F, B10, NhatKy_ViPham!C:C, "T16")</f>
        <v>100</v>
      </c>
      <c r="AH10" s="6">
        <f>100 + SUMIFS(NhatKy_ViPham!J:J, NhatKy_ViPham!E:E, "10_Ly_A", NhatKy_ViPham!F:F, B10, NhatKy_ViPham!C:C, "T17") - SUMIFS(NhatKy_ViPham!K:K, NhatKy_ViPham!E:E, "10_Ly_A", NhatKy_ViPham!F:F, B10, NhatKy_ViPham!C:C, "T17")</f>
        <v>100</v>
      </c>
      <c r="AI10" s="6">
        <f>100 + SUMIFS(NhatKy_ViPham!J:J, NhatKy_ViPham!E:E, "10_Ly_A", NhatKy_ViPham!F:F, B10, NhatKy_ViPham!C:C, "T18") - SUMIFS(NhatKy_ViPham!K:K, NhatKy_ViPham!E:E, "10_Ly_A", NhatKy_ViPham!F:F, B10, NhatKy_ViPham!C:C, "T18")</f>
        <v>100</v>
      </c>
      <c r="AJ10" s="6">
        <f>100 + SUMIFS(NhatKy_ViPham!J:J, NhatKy_ViPham!E:E, "10_Ly_A", NhatKy_ViPham!F:F, B10, NhatKy_ViPham!C:C, "T19") - SUMIFS(NhatKy_ViPham!K:K, NhatKy_ViPham!E:E, "10_Ly_A", NhatKy_ViPham!F:F, B10, NhatKy_ViPham!C:C, "T19")</f>
        <v>100</v>
      </c>
      <c r="AK10" s="6">
        <f>100 + SUMIFS(NhatKy_ViPham!J:J, NhatKy_ViPham!E:E, "10_Ly_A", NhatKy_ViPham!F:F, B10, NhatKy_ViPham!C:C, "T20") - SUMIFS(NhatKy_ViPham!K:K, NhatKy_ViPham!E:E, "10_Ly_A", NhatKy_ViPham!F:F, B10, NhatKy_ViPham!C:C, "T20")</f>
        <v>100</v>
      </c>
      <c r="AL10" s="6">
        <f>100 + SUMIFS(NhatKy_ViPham!J:J, NhatKy_ViPham!E:E, "10_Ly_A", NhatKy_ViPham!F:F, B10, NhatKy_ViPham!C:C, "T21") - SUMIFS(NhatKy_ViPham!K:K, NhatKy_ViPham!E:E, "10_Ly_A", NhatKy_ViPham!F:F, B10, NhatKy_ViPham!C:C, "T21")</f>
        <v>100</v>
      </c>
      <c r="AM10" s="6">
        <f>100 + SUMIFS(NhatKy_ViPham!J:J, NhatKy_ViPham!E:E, "10_Ly_A", NhatKy_ViPham!F:F, B10, NhatKy_ViPham!C:C, "T22") - SUMIFS(NhatKy_ViPham!K:K, NhatKy_ViPham!E:E, "10_Ly_A", NhatKy_ViPham!F:F, B10, NhatKy_ViPham!C:C, "T22")</f>
        <v>100</v>
      </c>
      <c r="AN10" s="6">
        <f>100 + SUMIFS(NhatKy_ViPham!J:J, NhatKy_ViPham!E:E, "10_Ly_A", NhatKy_ViPham!F:F, B10, NhatKy_ViPham!C:C, "T23") - SUMIFS(NhatKy_ViPham!K:K, NhatKy_ViPham!E:E, "10_Ly_A", NhatKy_ViPham!F:F, B10, NhatKy_ViPham!C:C, "T23")</f>
        <v>100</v>
      </c>
      <c r="AO10" s="6">
        <f>100 + SUMIFS(NhatKy_ViPham!J:J, NhatKy_ViPham!E:E, "10_Ly_A", NhatKy_ViPham!F:F, B10, NhatKy_ViPham!C:C, "T24") - SUMIFS(NhatKy_ViPham!K:K, NhatKy_ViPham!E:E, "10_Ly_A", NhatKy_ViPham!F:F, B10, NhatKy_ViPham!C:C, "T24")</f>
        <v>100</v>
      </c>
      <c r="AP10" s="6">
        <f>100 + SUMIFS(NhatKy_ViPham!J:J, NhatKy_ViPham!E:E, "10_Ly_A", NhatKy_ViPham!F:F, B10, NhatKy_ViPham!C:C, "T25") - SUMIFS(NhatKy_ViPham!K:K, NhatKy_ViPham!E:E, "10_Ly_A", NhatKy_ViPham!F:F, B10, NhatKy_ViPham!C:C, "T25")</f>
        <v>100</v>
      </c>
      <c r="AQ10" s="6">
        <f>100 + SUMIFS(NhatKy_ViPham!J:J, NhatKy_ViPham!E:E, "10_Ly_A", NhatKy_ViPham!F:F, B10, NhatKy_ViPham!C:C, "T26") - SUMIFS(NhatKy_ViPham!K:K, NhatKy_ViPham!E:E, "10_Ly_A", NhatKy_ViPham!F:F, B10, NhatKy_ViPham!C:C, "T26")</f>
        <v>100</v>
      </c>
      <c r="AR10" s="6">
        <f>100 + SUMIFS(NhatKy_ViPham!J:J, NhatKy_ViPham!E:E, "10_Ly_A", NhatKy_ViPham!F:F, B10, NhatKy_ViPham!C:C, "T27") - SUMIFS(NhatKy_ViPham!K:K, NhatKy_ViPham!E:E, "10_Ly_A", NhatKy_ViPham!F:F, B10, NhatKy_ViPham!C:C, "T27")</f>
        <v>100</v>
      </c>
      <c r="AS10" s="6">
        <f>100 + SUMIFS(NhatKy_ViPham!J:J, NhatKy_ViPham!E:E, "10_Ly_A", NhatKy_ViPham!F:F, B10, NhatKy_ViPham!C:C, "T28") - SUMIFS(NhatKy_ViPham!K:K, NhatKy_ViPham!E:E, "10_Ly_A", NhatKy_ViPham!F:F, B10, NhatKy_ViPham!C:C, "T28")</f>
        <v>100</v>
      </c>
      <c r="AT10" s="6">
        <f>100 + SUMIFS(NhatKy_ViPham!J:J, NhatKy_ViPham!E:E, "10_Ly_A", NhatKy_ViPham!F:F, B10, NhatKy_ViPham!C:C, "T29") - SUMIFS(NhatKy_ViPham!K:K, NhatKy_ViPham!E:E, "10_Ly_A", NhatKy_ViPham!F:F, B10, NhatKy_ViPham!C:C, "T29")</f>
        <v>100</v>
      </c>
      <c r="AU10" s="6">
        <f>100 + SUMIFS(NhatKy_ViPham!J:J, NhatKy_ViPham!E:E, "10_Ly_A", NhatKy_ViPham!F:F, B10, NhatKy_ViPham!C:C, "T30") - SUMIFS(NhatKy_ViPham!K:K, NhatKy_ViPham!E:E, "10_Ly_A", NhatKy_ViPham!F:F, B10, NhatKy_ViPham!C:C, "T30")</f>
        <v>100</v>
      </c>
      <c r="AV10" s="6">
        <f>100 + SUMIFS(NhatKy_ViPham!J:J, NhatKy_ViPham!E:E, "10_Ly_A", NhatKy_ViPham!F:F, B10, NhatKy_ViPham!C:C, "T31") - SUMIFS(NhatKy_ViPham!K:K, NhatKy_ViPham!E:E, "10_Ly_A", NhatKy_ViPham!F:F, B10, NhatKy_ViPham!C:C, "T31")</f>
        <v>100</v>
      </c>
      <c r="AW10" s="6">
        <f>100 + SUMIFS(NhatKy_ViPham!J:J, NhatKy_ViPham!E:E, "10_Ly_A", NhatKy_ViPham!F:F, B10, NhatKy_ViPham!C:C, "T32") - SUMIFS(NhatKy_ViPham!K:K, NhatKy_ViPham!E:E, "10_Ly_A", NhatKy_ViPham!F:F, B10, NhatKy_ViPham!C:C, "T32")</f>
        <v>100</v>
      </c>
      <c r="AX10" s="6">
        <f>100 + SUMIFS(NhatKy_ViPham!J:J, NhatKy_ViPham!E:E, "10_Ly_A", NhatKy_ViPham!F:F, B10, NhatKy_ViPham!C:C, "T33") - SUMIFS(NhatKy_ViPham!K:K, NhatKy_ViPham!E:E, "10_Ly_A", NhatKy_ViPham!F:F, B10, NhatKy_ViPham!C:C, "T33")</f>
        <v>100</v>
      </c>
      <c r="AY10" s="6">
        <f>100 + SUMIFS(NhatKy_ViPham!J:J, NhatKy_ViPham!E:E, "10_Ly_A", NhatKy_ViPham!F:F, B10, NhatKy_ViPham!C:C, "T34") - SUMIFS(NhatKy_ViPham!K:K, NhatKy_ViPham!E:E, "10_Ly_A", NhatKy_ViPham!F:F, B10, NhatKy_ViPham!C:C, "T34")</f>
        <v>100</v>
      </c>
      <c r="AZ10" s="6">
        <f>100 + SUMIFS(NhatKy_ViPham!J:J, NhatKy_ViPham!E:E, "10_Ly_A", NhatKy_ViPham!F:F, B10, NhatKy_ViPham!C:C, "T35") - SUMIFS(NhatKy_ViPham!K:K, NhatKy_ViPham!E:E, "10_Ly_A", NhatKy_ViPham!F:F, B10, NhatKy_ViPham!C:C, "T35")</f>
        <v>100</v>
      </c>
      <c r="BA10" s="12">
        <f t="shared" si="0"/>
        <v>100</v>
      </c>
      <c r="BB10" s="11" t="s">
        <v>430</v>
      </c>
      <c r="BC10" s="16" t="str">
        <f t="shared" si="1"/>
        <v>Tốt</v>
      </c>
      <c r="BD10" s="15" t="str">
        <f t="shared" si="2"/>
        <v>🟢 BÌNH THƯỜNG</v>
      </c>
    </row>
    <row r="11" spans="1:56" x14ac:dyDescent="0.25">
      <c r="A11" s="4">
        <v>3</v>
      </c>
      <c r="B11" s="10" t="s">
        <v>570</v>
      </c>
      <c r="C11" s="4" t="s">
        <v>571</v>
      </c>
      <c r="D11" s="4" t="s">
        <v>435</v>
      </c>
      <c r="E11" s="11" t="s">
        <v>430</v>
      </c>
      <c r="F11" s="7">
        <f>SUMIFS(NhatKy_ViPham!K:K, NhatKy_ViPham!E:E, "10_Ly_A", NhatKy_ViPham!F:F, B11, NhatKy_ViPham!H:H, "L01")</f>
        <v>0</v>
      </c>
      <c r="G11" s="7">
        <f>SUMIFS(NhatKy_ViPham!K:K, NhatKy_ViPham!E:E, "10_Ly_A", NhatKy_ViPham!F:F, B11, NhatKy_ViPham!H:H, "L02")</f>
        <v>0</v>
      </c>
      <c r="H11" s="7">
        <f>SUMIFS(NhatKy_ViPham!K:K, NhatKy_ViPham!E:E, "10_Ly_A", NhatKy_ViPham!F:F, B11, NhatKy_ViPham!H:H, "L03")</f>
        <v>0</v>
      </c>
      <c r="I11" s="7">
        <f>SUMIFS(NhatKy_ViPham!K:K, NhatKy_ViPham!E:E, "10_Ly_A", NhatKy_ViPham!F:F, B11, NhatKy_ViPham!H:H, "L04")</f>
        <v>0</v>
      </c>
      <c r="J11" s="7">
        <f>SUMIFS(NhatKy_ViPham!K:K, NhatKy_ViPham!E:E, "10_Ly_A", NhatKy_ViPham!F:F, B11, NhatKy_ViPham!H:H, "L05")</f>
        <v>0</v>
      </c>
      <c r="K11" s="7">
        <f>SUMIFS(NhatKy_ViPham!K:K, NhatKy_ViPham!E:E, "10_Ly_A", NhatKy_ViPham!F:F, B11, NhatKy_ViPham!H:H, "L06")</f>
        <v>0</v>
      </c>
      <c r="L11" s="7">
        <f>SUMIFS(NhatKy_ViPham!K:K, NhatKy_ViPham!E:E, "10_Ly_A", NhatKy_ViPham!F:F, B11, NhatKy_ViPham!H:H, "L07")</f>
        <v>0</v>
      </c>
      <c r="M11" s="7">
        <f>SUMIFS(NhatKy_ViPham!K:K, NhatKy_ViPham!E:E, "10_Ly_A", NhatKy_ViPham!F:F, B11, NhatKy_ViPham!H:H, "L08")</f>
        <v>0</v>
      </c>
      <c r="N11" s="7">
        <f>SUMIFS(NhatKy_ViPham!K:K, NhatKy_ViPham!E:E, "10_Ly_A", NhatKy_ViPham!F:F, B11, NhatKy_ViPham!H:H, "L09")</f>
        <v>0</v>
      </c>
      <c r="O11" s="7">
        <f>SUMIFS(NhatKy_ViPham!K:K, NhatKy_ViPham!E:E, "10_Ly_A", NhatKy_ViPham!F:F, B11, NhatKy_ViPham!H:H, "L10")</f>
        <v>0</v>
      </c>
      <c r="P11" s="12">
        <f>SUMIFS(NhatKy_ViPham!J:J, NhatKy_ViPham!E:E, "10_Ly_A", NhatKy_ViPham!F:F, B11)</f>
        <v>0</v>
      </c>
      <c r="Q11" s="13">
        <f>SUMIFS(NhatKy_ViPham!K:K, NhatKy_ViPham!E:E, "10_Ly_A", NhatKy_ViPham!F:F, B11)</f>
        <v>0</v>
      </c>
      <c r="R11" s="7">
        <f>100 + SUMIFS(NhatKy_ViPham!J:J, NhatKy_ViPham!E:E, "10_Ly_A", NhatKy_ViPham!F:F, B11, NhatKy_ViPham!C:C, "T1") - SUMIFS(NhatKy_ViPham!K:K, NhatKy_ViPham!E:E, "10_Ly_A", NhatKy_ViPham!F:F, B11, NhatKy_ViPham!C:C, "T1")</f>
        <v>100</v>
      </c>
      <c r="S11" s="7">
        <f>100 + SUMIFS(NhatKy_ViPham!J:J, NhatKy_ViPham!E:E, "10_Ly_A", NhatKy_ViPham!F:F, B11, NhatKy_ViPham!C:C, "T2") - SUMIFS(NhatKy_ViPham!K:K, NhatKy_ViPham!E:E, "10_Ly_A", NhatKy_ViPham!F:F, B11, NhatKy_ViPham!C:C, "T2")</f>
        <v>100</v>
      </c>
      <c r="T11" s="7">
        <f>100 + SUMIFS(NhatKy_ViPham!J:J, NhatKy_ViPham!E:E, "10_Ly_A", NhatKy_ViPham!F:F, B11, NhatKy_ViPham!C:C, "T3") - SUMIFS(NhatKy_ViPham!K:K, NhatKy_ViPham!E:E, "10_Ly_A", NhatKy_ViPham!F:F, B11, NhatKy_ViPham!C:C, "T3")</f>
        <v>100</v>
      </c>
      <c r="U11" s="7">
        <f>100 + SUMIFS(NhatKy_ViPham!J:J, NhatKy_ViPham!E:E, "10_Ly_A", NhatKy_ViPham!F:F, B11, NhatKy_ViPham!C:C, "T4") - SUMIFS(NhatKy_ViPham!K:K, NhatKy_ViPham!E:E, "10_Ly_A", NhatKy_ViPham!F:F, B11, NhatKy_ViPham!C:C, "T4")</f>
        <v>100</v>
      </c>
      <c r="V11" s="7">
        <f>100 + SUMIFS(NhatKy_ViPham!J:J, NhatKy_ViPham!E:E, "10_Ly_A", NhatKy_ViPham!F:F, B11, NhatKy_ViPham!C:C, "T5") - SUMIFS(NhatKy_ViPham!K:K, NhatKy_ViPham!E:E, "10_Ly_A", NhatKy_ViPham!F:F, B11, NhatKy_ViPham!C:C, "T5")</f>
        <v>100</v>
      </c>
      <c r="W11" s="7">
        <f>100 + SUMIFS(NhatKy_ViPham!J:J, NhatKy_ViPham!E:E, "10_Ly_A", NhatKy_ViPham!F:F, B11, NhatKy_ViPham!C:C, "T6") - SUMIFS(NhatKy_ViPham!K:K, NhatKy_ViPham!E:E, "10_Ly_A", NhatKy_ViPham!F:F, B11, NhatKy_ViPham!C:C, "T6")</f>
        <v>100</v>
      </c>
      <c r="X11" s="7">
        <f>100 + SUMIFS(NhatKy_ViPham!J:J, NhatKy_ViPham!E:E, "10_Ly_A", NhatKy_ViPham!F:F, B11, NhatKy_ViPham!C:C, "T7") - SUMIFS(NhatKy_ViPham!K:K, NhatKy_ViPham!E:E, "10_Ly_A", NhatKy_ViPham!F:F, B11, NhatKy_ViPham!C:C, "T7")</f>
        <v>100</v>
      </c>
      <c r="Y11" s="7">
        <f>100 + SUMIFS(NhatKy_ViPham!J:J, NhatKy_ViPham!E:E, "10_Ly_A", NhatKy_ViPham!F:F, B11, NhatKy_ViPham!C:C, "T8") - SUMIFS(NhatKy_ViPham!K:K, NhatKy_ViPham!E:E, "10_Ly_A", NhatKy_ViPham!F:F, B11, NhatKy_ViPham!C:C, "T8")</f>
        <v>100</v>
      </c>
      <c r="Z11" s="7">
        <f>100 + SUMIFS(NhatKy_ViPham!J:J, NhatKy_ViPham!E:E, "10_Ly_A", NhatKy_ViPham!F:F, B11, NhatKy_ViPham!C:C, "T9") - SUMIFS(NhatKy_ViPham!K:K, NhatKy_ViPham!E:E, "10_Ly_A", NhatKy_ViPham!F:F, B11, NhatKy_ViPham!C:C, "T9")</f>
        <v>100</v>
      </c>
      <c r="AA11" s="7">
        <f>100 + SUMIFS(NhatKy_ViPham!J:J, NhatKy_ViPham!E:E, "10_Ly_A", NhatKy_ViPham!F:F, B11, NhatKy_ViPham!C:C, "T10") - SUMIFS(NhatKy_ViPham!K:K, NhatKy_ViPham!E:E, "10_Ly_A", NhatKy_ViPham!F:F, B11, NhatKy_ViPham!C:C, "T10")</f>
        <v>100</v>
      </c>
      <c r="AB11" s="7">
        <f>100 + SUMIFS(NhatKy_ViPham!J:J, NhatKy_ViPham!E:E, "10_Ly_A", NhatKy_ViPham!F:F, B11, NhatKy_ViPham!C:C, "T11") - SUMIFS(NhatKy_ViPham!K:K, NhatKy_ViPham!E:E, "10_Ly_A", NhatKy_ViPham!F:F, B11, NhatKy_ViPham!C:C, "T11")</f>
        <v>100</v>
      </c>
      <c r="AC11" s="7">
        <f>100 + SUMIFS(NhatKy_ViPham!J:J, NhatKy_ViPham!E:E, "10_Ly_A", NhatKy_ViPham!F:F, B11, NhatKy_ViPham!C:C, "T12") - SUMIFS(NhatKy_ViPham!K:K, NhatKy_ViPham!E:E, "10_Ly_A", NhatKy_ViPham!F:F, B11, NhatKy_ViPham!C:C, "T12")</f>
        <v>100</v>
      </c>
      <c r="AD11" s="7">
        <f>100 + SUMIFS(NhatKy_ViPham!J:J, NhatKy_ViPham!E:E, "10_Ly_A", NhatKy_ViPham!F:F, B11, NhatKy_ViPham!C:C, "T13") - SUMIFS(NhatKy_ViPham!K:K, NhatKy_ViPham!E:E, "10_Ly_A", NhatKy_ViPham!F:F, B11, NhatKy_ViPham!C:C, "T13")</f>
        <v>100</v>
      </c>
      <c r="AE11" s="7">
        <f>100 + SUMIFS(NhatKy_ViPham!J:J, NhatKy_ViPham!E:E, "10_Ly_A", NhatKy_ViPham!F:F, B11, NhatKy_ViPham!C:C, "T14") - SUMIFS(NhatKy_ViPham!K:K, NhatKy_ViPham!E:E, "10_Ly_A", NhatKy_ViPham!F:F, B11, NhatKy_ViPham!C:C, "T14")</f>
        <v>100</v>
      </c>
      <c r="AF11" s="7">
        <f>100 + SUMIFS(NhatKy_ViPham!J:J, NhatKy_ViPham!E:E, "10_Ly_A", NhatKy_ViPham!F:F, B11, NhatKy_ViPham!C:C, "T15") - SUMIFS(NhatKy_ViPham!K:K, NhatKy_ViPham!E:E, "10_Ly_A", NhatKy_ViPham!F:F, B11, NhatKy_ViPham!C:C, "T15")</f>
        <v>100</v>
      </c>
      <c r="AG11" s="7">
        <f>100 + SUMIFS(NhatKy_ViPham!J:J, NhatKy_ViPham!E:E, "10_Ly_A", NhatKy_ViPham!F:F, B11, NhatKy_ViPham!C:C, "T16") - SUMIFS(NhatKy_ViPham!K:K, NhatKy_ViPham!E:E, "10_Ly_A", NhatKy_ViPham!F:F, B11, NhatKy_ViPham!C:C, "T16")</f>
        <v>100</v>
      </c>
      <c r="AH11" s="7">
        <f>100 + SUMIFS(NhatKy_ViPham!J:J, NhatKy_ViPham!E:E, "10_Ly_A", NhatKy_ViPham!F:F, B11, NhatKy_ViPham!C:C, "T17") - SUMIFS(NhatKy_ViPham!K:K, NhatKy_ViPham!E:E, "10_Ly_A", NhatKy_ViPham!F:F, B11, NhatKy_ViPham!C:C, "T17")</f>
        <v>100</v>
      </c>
      <c r="AI11" s="7">
        <f>100 + SUMIFS(NhatKy_ViPham!J:J, NhatKy_ViPham!E:E, "10_Ly_A", NhatKy_ViPham!F:F, B11, NhatKy_ViPham!C:C, "T18") - SUMIFS(NhatKy_ViPham!K:K, NhatKy_ViPham!E:E, "10_Ly_A", NhatKy_ViPham!F:F, B11, NhatKy_ViPham!C:C, "T18")</f>
        <v>100</v>
      </c>
      <c r="AJ11" s="7">
        <f>100 + SUMIFS(NhatKy_ViPham!J:J, NhatKy_ViPham!E:E, "10_Ly_A", NhatKy_ViPham!F:F, B11, NhatKy_ViPham!C:C, "T19") - SUMIFS(NhatKy_ViPham!K:K, NhatKy_ViPham!E:E, "10_Ly_A", NhatKy_ViPham!F:F, B11, NhatKy_ViPham!C:C, "T19")</f>
        <v>100</v>
      </c>
      <c r="AK11" s="7">
        <f>100 + SUMIFS(NhatKy_ViPham!J:J, NhatKy_ViPham!E:E, "10_Ly_A", NhatKy_ViPham!F:F, B11, NhatKy_ViPham!C:C, "T20") - SUMIFS(NhatKy_ViPham!K:K, NhatKy_ViPham!E:E, "10_Ly_A", NhatKy_ViPham!F:F, B11, NhatKy_ViPham!C:C, "T20")</f>
        <v>100</v>
      </c>
      <c r="AL11" s="7">
        <f>100 + SUMIFS(NhatKy_ViPham!J:J, NhatKy_ViPham!E:E, "10_Ly_A", NhatKy_ViPham!F:F, B11, NhatKy_ViPham!C:C, "T21") - SUMIFS(NhatKy_ViPham!K:K, NhatKy_ViPham!E:E, "10_Ly_A", NhatKy_ViPham!F:F, B11, NhatKy_ViPham!C:C, "T21")</f>
        <v>100</v>
      </c>
      <c r="AM11" s="7">
        <f>100 + SUMIFS(NhatKy_ViPham!J:J, NhatKy_ViPham!E:E, "10_Ly_A", NhatKy_ViPham!F:F, B11, NhatKy_ViPham!C:C, "T22") - SUMIFS(NhatKy_ViPham!K:K, NhatKy_ViPham!E:E, "10_Ly_A", NhatKy_ViPham!F:F, B11, NhatKy_ViPham!C:C, "T22")</f>
        <v>100</v>
      </c>
      <c r="AN11" s="7">
        <f>100 + SUMIFS(NhatKy_ViPham!J:J, NhatKy_ViPham!E:E, "10_Ly_A", NhatKy_ViPham!F:F, B11, NhatKy_ViPham!C:C, "T23") - SUMIFS(NhatKy_ViPham!K:K, NhatKy_ViPham!E:E, "10_Ly_A", NhatKy_ViPham!F:F, B11, NhatKy_ViPham!C:C, "T23")</f>
        <v>100</v>
      </c>
      <c r="AO11" s="7">
        <f>100 + SUMIFS(NhatKy_ViPham!J:J, NhatKy_ViPham!E:E, "10_Ly_A", NhatKy_ViPham!F:F, B11, NhatKy_ViPham!C:C, "T24") - SUMIFS(NhatKy_ViPham!K:K, NhatKy_ViPham!E:E, "10_Ly_A", NhatKy_ViPham!F:F, B11, NhatKy_ViPham!C:C, "T24")</f>
        <v>100</v>
      </c>
      <c r="AP11" s="7">
        <f>100 + SUMIFS(NhatKy_ViPham!J:J, NhatKy_ViPham!E:E, "10_Ly_A", NhatKy_ViPham!F:F, B11, NhatKy_ViPham!C:C, "T25") - SUMIFS(NhatKy_ViPham!K:K, NhatKy_ViPham!E:E, "10_Ly_A", NhatKy_ViPham!F:F, B11, NhatKy_ViPham!C:C, "T25")</f>
        <v>100</v>
      </c>
      <c r="AQ11" s="7">
        <f>100 + SUMIFS(NhatKy_ViPham!J:J, NhatKy_ViPham!E:E, "10_Ly_A", NhatKy_ViPham!F:F, B11, NhatKy_ViPham!C:C, "T26") - SUMIFS(NhatKy_ViPham!K:K, NhatKy_ViPham!E:E, "10_Ly_A", NhatKy_ViPham!F:F, B11, NhatKy_ViPham!C:C, "T26")</f>
        <v>100</v>
      </c>
      <c r="AR11" s="7">
        <f>100 + SUMIFS(NhatKy_ViPham!J:J, NhatKy_ViPham!E:E, "10_Ly_A", NhatKy_ViPham!F:F, B11, NhatKy_ViPham!C:C, "T27") - SUMIFS(NhatKy_ViPham!K:K, NhatKy_ViPham!E:E, "10_Ly_A", NhatKy_ViPham!F:F, B11, NhatKy_ViPham!C:C, "T27")</f>
        <v>100</v>
      </c>
      <c r="AS11" s="7">
        <f>100 + SUMIFS(NhatKy_ViPham!J:J, NhatKy_ViPham!E:E, "10_Ly_A", NhatKy_ViPham!F:F, B11, NhatKy_ViPham!C:C, "T28") - SUMIFS(NhatKy_ViPham!K:K, NhatKy_ViPham!E:E, "10_Ly_A", NhatKy_ViPham!F:F, B11, NhatKy_ViPham!C:C, "T28")</f>
        <v>100</v>
      </c>
      <c r="AT11" s="7">
        <f>100 + SUMIFS(NhatKy_ViPham!J:J, NhatKy_ViPham!E:E, "10_Ly_A", NhatKy_ViPham!F:F, B11, NhatKy_ViPham!C:C, "T29") - SUMIFS(NhatKy_ViPham!K:K, NhatKy_ViPham!E:E, "10_Ly_A", NhatKy_ViPham!F:F, B11, NhatKy_ViPham!C:C, "T29")</f>
        <v>100</v>
      </c>
      <c r="AU11" s="7">
        <f>100 + SUMIFS(NhatKy_ViPham!J:J, NhatKy_ViPham!E:E, "10_Ly_A", NhatKy_ViPham!F:F, B11, NhatKy_ViPham!C:C, "T30") - SUMIFS(NhatKy_ViPham!K:K, NhatKy_ViPham!E:E, "10_Ly_A", NhatKy_ViPham!F:F, B11, NhatKy_ViPham!C:C, "T30")</f>
        <v>100</v>
      </c>
      <c r="AV11" s="7">
        <f>100 + SUMIFS(NhatKy_ViPham!J:J, NhatKy_ViPham!E:E, "10_Ly_A", NhatKy_ViPham!F:F, B11, NhatKy_ViPham!C:C, "T31") - SUMIFS(NhatKy_ViPham!K:K, NhatKy_ViPham!E:E, "10_Ly_A", NhatKy_ViPham!F:F, B11, NhatKy_ViPham!C:C, "T31")</f>
        <v>100</v>
      </c>
      <c r="AW11" s="7">
        <f>100 + SUMIFS(NhatKy_ViPham!J:J, NhatKy_ViPham!E:E, "10_Ly_A", NhatKy_ViPham!F:F, B11, NhatKy_ViPham!C:C, "T32") - SUMIFS(NhatKy_ViPham!K:K, NhatKy_ViPham!E:E, "10_Ly_A", NhatKy_ViPham!F:F, B11, NhatKy_ViPham!C:C, "T32")</f>
        <v>100</v>
      </c>
      <c r="AX11" s="7">
        <f>100 + SUMIFS(NhatKy_ViPham!J:J, NhatKy_ViPham!E:E, "10_Ly_A", NhatKy_ViPham!F:F, B11, NhatKy_ViPham!C:C, "T33") - SUMIFS(NhatKy_ViPham!K:K, NhatKy_ViPham!E:E, "10_Ly_A", NhatKy_ViPham!F:F, B11, NhatKy_ViPham!C:C, "T33")</f>
        <v>100</v>
      </c>
      <c r="AY11" s="7">
        <f>100 + SUMIFS(NhatKy_ViPham!J:J, NhatKy_ViPham!E:E, "10_Ly_A", NhatKy_ViPham!F:F, B11, NhatKy_ViPham!C:C, "T34") - SUMIFS(NhatKy_ViPham!K:K, NhatKy_ViPham!E:E, "10_Ly_A", NhatKy_ViPham!F:F, B11, NhatKy_ViPham!C:C, "T34")</f>
        <v>100</v>
      </c>
      <c r="AZ11" s="7">
        <f>100 + SUMIFS(NhatKy_ViPham!J:J, NhatKy_ViPham!E:E, "10_Ly_A", NhatKy_ViPham!F:F, B11, NhatKy_ViPham!C:C, "T35") - SUMIFS(NhatKy_ViPham!K:K, NhatKy_ViPham!E:E, "10_Ly_A", NhatKy_ViPham!F:F, B11, NhatKy_ViPham!C:C, "T35")</f>
        <v>100</v>
      </c>
      <c r="BA11" s="12">
        <f t="shared" si="0"/>
        <v>100</v>
      </c>
      <c r="BB11" s="11" t="s">
        <v>430</v>
      </c>
      <c r="BC11" s="14" t="str">
        <f t="shared" si="1"/>
        <v>Tốt</v>
      </c>
      <c r="BD11" s="10" t="str">
        <f t="shared" si="2"/>
        <v>🟢 BÌNH THƯỜNG</v>
      </c>
    </row>
    <row r="12" spans="1:56" x14ac:dyDescent="0.25">
      <c r="A12" s="5">
        <v>4</v>
      </c>
      <c r="B12" s="15" t="s">
        <v>572</v>
      </c>
      <c r="C12" s="5" t="s">
        <v>457</v>
      </c>
      <c r="D12" s="5" t="s">
        <v>435</v>
      </c>
      <c r="E12" s="11" t="s">
        <v>430</v>
      </c>
      <c r="F12" s="6">
        <f>SUMIFS(NhatKy_ViPham!K:K, NhatKy_ViPham!E:E, "10_Ly_A", NhatKy_ViPham!F:F, B12, NhatKy_ViPham!H:H, "L01")</f>
        <v>0</v>
      </c>
      <c r="G12" s="6">
        <f>SUMIFS(NhatKy_ViPham!K:K, NhatKy_ViPham!E:E, "10_Ly_A", NhatKy_ViPham!F:F, B12, NhatKy_ViPham!H:H, "L02")</f>
        <v>0</v>
      </c>
      <c r="H12" s="6">
        <f>SUMIFS(NhatKy_ViPham!K:K, NhatKy_ViPham!E:E, "10_Ly_A", NhatKy_ViPham!F:F, B12, NhatKy_ViPham!H:H, "L03")</f>
        <v>0</v>
      </c>
      <c r="I12" s="6">
        <f>SUMIFS(NhatKy_ViPham!K:K, NhatKy_ViPham!E:E, "10_Ly_A", NhatKy_ViPham!F:F, B12, NhatKy_ViPham!H:H, "L04")</f>
        <v>0</v>
      </c>
      <c r="J12" s="6">
        <f>SUMIFS(NhatKy_ViPham!K:K, NhatKy_ViPham!E:E, "10_Ly_A", NhatKy_ViPham!F:F, B12, NhatKy_ViPham!H:H, "L05")</f>
        <v>0</v>
      </c>
      <c r="K12" s="6">
        <f>SUMIFS(NhatKy_ViPham!K:K, NhatKy_ViPham!E:E, "10_Ly_A", NhatKy_ViPham!F:F, B12, NhatKy_ViPham!H:H, "L06")</f>
        <v>0</v>
      </c>
      <c r="L12" s="6">
        <f>SUMIFS(NhatKy_ViPham!K:K, NhatKy_ViPham!E:E, "10_Ly_A", NhatKy_ViPham!F:F, B12, NhatKy_ViPham!H:H, "L07")</f>
        <v>0</v>
      </c>
      <c r="M12" s="6">
        <f>SUMIFS(NhatKy_ViPham!K:K, NhatKy_ViPham!E:E, "10_Ly_A", NhatKy_ViPham!F:F, B12, NhatKy_ViPham!H:H, "L08")</f>
        <v>0</v>
      </c>
      <c r="N12" s="6">
        <f>SUMIFS(NhatKy_ViPham!K:K, NhatKy_ViPham!E:E, "10_Ly_A", NhatKy_ViPham!F:F, B12, NhatKy_ViPham!H:H, "L09")</f>
        <v>0</v>
      </c>
      <c r="O12" s="6">
        <f>SUMIFS(NhatKy_ViPham!K:K, NhatKy_ViPham!E:E, "10_Ly_A", NhatKy_ViPham!F:F, B12, NhatKy_ViPham!H:H, "L10")</f>
        <v>0</v>
      </c>
      <c r="P12" s="12">
        <f>SUMIFS(NhatKy_ViPham!J:J, NhatKy_ViPham!E:E, "10_Ly_A", NhatKy_ViPham!F:F, B12)</f>
        <v>0</v>
      </c>
      <c r="Q12" s="13">
        <f>SUMIFS(NhatKy_ViPham!K:K, NhatKy_ViPham!E:E, "10_Ly_A", NhatKy_ViPham!F:F, B12)</f>
        <v>0</v>
      </c>
      <c r="R12" s="6">
        <f>100 + SUMIFS(NhatKy_ViPham!J:J, NhatKy_ViPham!E:E, "10_Ly_A", NhatKy_ViPham!F:F, B12, NhatKy_ViPham!C:C, "T1") - SUMIFS(NhatKy_ViPham!K:K, NhatKy_ViPham!E:E, "10_Ly_A", NhatKy_ViPham!F:F, B12, NhatKy_ViPham!C:C, "T1")</f>
        <v>100</v>
      </c>
      <c r="S12" s="6">
        <f>100 + SUMIFS(NhatKy_ViPham!J:J, NhatKy_ViPham!E:E, "10_Ly_A", NhatKy_ViPham!F:F, B12, NhatKy_ViPham!C:C, "T2") - SUMIFS(NhatKy_ViPham!K:K, NhatKy_ViPham!E:E, "10_Ly_A", NhatKy_ViPham!F:F, B12, NhatKy_ViPham!C:C, "T2")</f>
        <v>100</v>
      </c>
      <c r="T12" s="6">
        <f>100 + SUMIFS(NhatKy_ViPham!J:J, NhatKy_ViPham!E:E, "10_Ly_A", NhatKy_ViPham!F:F, B12, NhatKy_ViPham!C:C, "T3") - SUMIFS(NhatKy_ViPham!K:K, NhatKy_ViPham!E:E, "10_Ly_A", NhatKy_ViPham!F:F, B12, NhatKy_ViPham!C:C, "T3")</f>
        <v>100</v>
      </c>
      <c r="U12" s="6">
        <f>100 + SUMIFS(NhatKy_ViPham!J:J, NhatKy_ViPham!E:E, "10_Ly_A", NhatKy_ViPham!F:F, B12, NhatKy_ViPham!C:C, "T4") - SUMIFS(NhatKy_ViPham!K:K, NhatKy_ViPham!E:E, "10_Ly_A", NhatKy_ViPham!F:F, B12, NhatKy_ViPham!C:C, "T4")</f>
        <v>100</v>
      </c>
      <c r="V12" s="6">
        <f>100 + SUMIFS(NhatKy_ViPham!J:J, NhatKy_ViPham!E:E, "10_Ly_A", NhatKy_ViPham!F:F, B12, NhatKy_ViPham!C:C, "T5") - SUMIFS(NhatKy_ViPham!K:K, NhatKy_ViPham!E:E, "10_Ly_A", NhatKy_ViPham!F:F, B12, NhatKy_ViPham!C:C, "T5")</f>
        <v>100</v>
      </c>
      <c r="W12" s="6">
        <f>100 + SUMIFS(NhatKy_ViPham!J:J, NhatKy_ViPham!E:E, "10_Ly_A", NhatKy_ViPham!F:F, B12, NhatKy_ViPham!C:C, "T6") - SUMIFS(NhatKy_ViPham!K:K, NhatKy_ViPham!E:E, "10_Ly_A", NhatKy_ViPham!F:F, B12, NhatKy_ViPham!C:C, "T6")</f>
        <v>100</v>
      </c>
      <c r="X12" s="6">
        <f>100 + SUMIFS(NhatKy_ViPham!J:J, NhatKy_ViPham!E:E, "10_Ly_A", NhatKy_ViPham!F:F, B12, NhatKy_ViPham!C:C, "T7") - SUMIFS(NhatKy_ViPham!K:K, NhatKy_ViPham!E:E, "10_Ly_A", NhatKy_ViPham!F:F, B12, NhatKy_ViPham!C:C, "T7")</f>
        <v>100</v>
      </c>
      <c r="Y12" s="6">
        <f>100 + SUMIFS(NhatKy_ViPham!J:J, NhatKy_ViPham!E:E, "10_Ly_A", NhatKy_ViPham!F:F, B12, NhatKy_ViPham!C:C, "T8") - SUMIFS(NhatKy_ViPham!K:K, NhatKy_ViPham!E:E, "10_Ly_A", NhatKy_ViPham!F:F, B12, NhatKy_ViPham!C:C, "T8")</f>
        <v>100</v>
      </c>
      <c r="Z12" s="6">
        <f>100 + SUMIFS(NhatKy_ViPham!J:J, NhatKy_ViPham!E:E, "10_Ly_A", NhatKy_ViPham!F:F, B12, NhatKy_ViPham!C:C, "T9") - SUMIFS(NhatKy_ViPham!K:K, NhatKy_ViPham!E:E, "10_Ly_A", NhatKy_ViPham!F:F, B12, NhatKy_ViPham!C:C, "T9")</f>
        <v>100</v>
      </c>
      <c r="AA12" s="6">
        <f>100 + SUMIFS(NhatKy_ViPham!J:J, NhatKy_ViPham!E:E, "10_Ly_A", NhatKy_ViPham!F:F, B12, NhatKy_ViPham!C:C, "T10") - SUMIFS(NhatKy_ViPham!K:K, NhatKy_ViPham!E:E, "10_Ly_A", NhatKy_ViPham!F:F, B12, NhatKy_ViPham!C:C, "T10")</f>
        <v>100</v>
      </c>
      <c r="AB12" s="6">
        <f>100 + SUMIFS(NhatKy_ViPham!J:J, NhatKy_ViPham!E:E, "10_Ly_A", NhatKy_ViPham!F:F, B12, NhatKy_ViPham!C:C, "T11") - SUMIFS(NhatKy_ViPham!K:K, NhatKy_ViPham!E:E, "10_Ly_A", NhatKy_ViPham!F:F, B12, NhatKy_ViPham!C:C, "T11")</f>
        <v>100</v>
      </c>
      <c r="AC12" s="6">
        <f>100 + SUMIFS(NhatKy_ViPham!J:J, NhatKy_ViPham!E:E, "10_Ly_A", NhatKy_ViPham!F:F, B12, NhatKy_ViPham!C:C, "T12") - SUMIFS(NhatKy_ViPham!K:K, NhatKy_ViPham!E:E, "10_Ly_A", NhatKy_ViPham!F:F, B12, NhatKy_ViPham!C:C, "T12")</f>
        <v>100</v>
      </c>
      <c r="AD12" s="6">
        <f>100 + SUMIFS(NhatKy_ViPham!J:J, NhatKy_ViPham!E:E, "10_Ly_A", NhatKy_ViPham!F:F, B12, NhatKy_ViPham!C:C, "T13") - SUMIFS(NhatKy_ViPham!K:K, NhatKy_ViPham!E:E, "10_Ly_A", NhatKy_ViPham!F:F, B12, NhatKy_ViPham!C:C, "T13")</f>
        <v>100</v>
      </c>
      <c r="AE12" s="6">
        <f>100 + SUMIFS(NhatKy_ViPham!J:J, NhatKy_ViPham!E:E, "10_Ly_A", NhatKy_ViPham!F:F, B12, NhatKy_ViPham!C:C, "T14") - SUMIFS(NhatKy_ViPham!K:K, NhatKy_ViPham!E:E, "10_Ly_A", NhatKy_ViPham!F:F, B12, NhatKy_ViPham!C:C, "T14")</f>
        <v>100</v>
      </c>
      <c r="AF12" s="6">
        <f>100 + SUMIFS(NhatKy_ViPham!J:J, NhatKy_ViPham!E:E, "10_Ly_A", NhatKy_ViPham!F:F, B12, NhatKy_ViPham!C:C, "T15") - SUMIFS(NhatKy_ViPham!K:K, NhatKy_ViPham!E:E, "10_Ly_A", NhatKy_ViPham!F:F, B12, NhatKy_ViPham!C:C, "T15")</f>
        <v>100</v>
      </c>
      <c r="AG12" s="6">
        <f>100 + SUMIFS(NhatKy_ViPham!J:J, NhatKy_ViPham!E:E, "10_Ly_A", NhatKy_ViPham!F:F, B12, NhatKy_ViPham!C:C, "T16") - SUMIFS(NhatKy_ViPham!K:K, NhatKy_ViPham!E:E, "10_Ly_A", NhatKy_ViPham!F:F, B12, NhatKy_ViPham!C:C, "T16")</f>
        <v>100</v>
      </c>
      <c r="AH12" s="6">
        <f>100 + SUMIFS(NhatKy_ViPham!J:J, NhatKy_ViPham!E:E, "10_Ly_A", NhatKy_ViPham!F:F, B12, NhatKy_ViPham!C:C, "T17") - SUMIFS(NhatKy_ViPham!K:K, NhatKy_ViPham!E:E, "10_Ly_A", NhatKy_ViPham!F:F, B12, NhatKy_ViPham!C:C, "T17")</f>
        <v>100</v>
      </c>
      <c r="AI12" s="6">
        <f>100 + SUMIFS(NhatKy_ViPham!J:J, NhatKy_ViPham!E:E, "10_Ly_A", NhatKy_ViPham!F:F, B12, NhatKy_ViPham!C:C, "T18") - SUMIFS(NhatKy_ViPham!K:K, NhatKy_ViPham!E:E, "10_Ly_A", NhatKy_ViPham!F:F, B12, NhatKy_ViPham!C:C, "T18")</f>
        <v>100</v>
      </c>
      <c r="AJ12" s="6">
        <f>100 + SUMIFS(NhatKy_ViPham!J:J, NhatKy_ViPham!E:E, "10_Ly_A", NhatKy_ViPham!F:F, B12, NhatKy_ViPham!C:C, "T19") - SUMIFS(NhatKy_ViPham!K:K, NhatKy_ViPham!E:E, "10_Ly_A", NhatKy_ViPham!F:F, B12, NhatKy_ViPham!C:C, "T19")</f>
        <v>100</v>
      </c>
      <c r="AK12" s="6">
        <f>100 + SUMIFS(NhatKy_ViPham!J:J, NhatKy_ViPham!E:E, "10_Ly_A", NhatKy_ViPham!F:F, B12, NhatKy_ViPham!C:C, "T20") - SUMIFS(NhatKy_ViPham!K:K, NhatKy_ViPham!E:E, "10_Ly_A", NhatKy_ViPham!F:F, B12, NhatKy_ViPham!C:C, "T20")</f>
        <v>100</v>
      </c>
      <c r="AL12" s="6">
        <f>100 + SUMIFS(NhatKy_ViPham!J:J, NhatKy_ViPham!E:E, "10_Ly_A", NhatKy_ViPham!F:F, B12, NhatKy_ViPham!C:C, "T21") - SUMIFS(NhatKy_ViPham!K:K, NhatKy_ViPham!E:E, "10_Ly_A", NhatKy_ViPham!F:F, B12, NhatKy_ViPham!C:C, "T21")</f>
        <v>100</v>
      </c>
      <c r="AM12" s="6">
        <f>100 + SUMIFS(NhatKy_ViPham!J:J, NhatKy_ViPham!E:E, "10_Ly_A", NhatKy_ViPham!F:F, B12, NhatKy_ViPham!C:C, "T22") - SUMIFS(NhatKy_ViPham!K:K, NhatKy_ViPham!E:E, "10_Ly_A", NhatKy_ViPham!F:F, B12, NhatKy_ViPham!C:C, "T22")</f>
        <v>100</v>
      </c>
      <c r="AN12" s="6">
        <f>100 + SUMIFS(NhatKy_ViPham!J:J, NhatKy_ViPham!E:E, "10_Ly_A", NhatKy_ViPham!F:F, B12, NhatKy_ViPham!C:C, "T23") - SUMIFS(NhatKy_ViPham!K:K, NhatKy_ViPham!E:E, "10_Ly_A", NhatKy_ViPham!F:F, B12, NhatKy_ViPham!C:C, "T23")</f>
        <v>100</v>
      </c>
      <c r="AO12" s="6">
        <f>100 + SUMIFS(NhatKy_ViPham!J:J, NhatKy_ViPham!E:E, "10_Ly_A", NhatKy_ViPham!F:F, B12, NhatKy_ViPham!C:C, "T24") - SUMIFS(NhatKy_ViPham!K:K, NhatKy_ViPham!E:E, "10_Ly_A", NhatKy_ViPham!F:F, B12, NhatKy_ViPham!C:C, "T24")</f>
        <v>100</v>
      </c>
      <c r="AP12" s="6">
        <f>100 + SUMIFS(NhatKy_ViPham!J:J, NhatKy_ViPham!E:E, "10_Ly_A", NhatKy_ViPham!F:F, B12, NhatKy_ViPham!C:C, "T25") - SUMIFS(NhatKy_ViPham!K:K, NhatKy_ViPham!E:E, "10_Ly_A", NhatKy_ViPham!F:F, B12, NhatKy_ViPham!C:C, "T25")</f>
        <v>100</v>
      </c>
      <c r="AQ12" s="6">
        <f>100 + SUMIFS(NhatKy_ViPham!J:J, NhatKy_ViPham!E:E, "10_Ly_A", NhatKy_ViPham!F:F, B12, NhatKy_ViPham!C:C, "T26") - SUMIFS(NhatKy_ViPham!K:K, NhatKy_ViPham!E:E, "10_Ly_A", NhatKy_ViPham!F:F, B12, NhatKy_ViPham!C:C, "T26")</f>
        <v>100</v>
      </c>
      <c r="AR12" s="6">
        <f>100 + SUMIFS(NhatKy_ViPham!J:J, NhatKy_ViPham!E:E, "10_Ly_A", NhatKy_ViPham!F:F, B12, NhatKy_ViPham!C:C, "T27") - SUMIFS(NhatKy_ViPham!K:K, NhatKy_ViPham!E:E, "10_Ly_A", NhatKy_ViPham!F:F, B12, NhatKy_ViPham!C:C, "T27")</f>
        <v>100</v>
      </c>
      <c r="AS12" s="6">
        <f>100 + SUMIFS(NhatKy_ViPham!J:J, NhatKy_ViPham!E:E, "10_Ly_A", NhatKy_ViPham!F:F, B12, NhatKy_ViPham!C:C, "T28") - SUMIFS(NhatKy_ViPham!K:K, NhatKy_ViPham!E:E, "10_Ly_A", NhatKy_ViPham!F:F, B12, NhatKy_ViPham!C:C, "T28")</f>
        <v>100</v>
      </c>
      <c r="AT12" s="6">
        <f>100 + SUMIFS(NhatKy_ViPham!J:J, NhatKy_ViPham!E:E, "10_Ly_A", NhatKy_ViPham!F:F, B12, NhatKy_ViPham!C:C, "T29") - SUMIFS(NhatKy_ViPham!K:K, NhatKy_ViPham!E:E, "10_Ly_A", NhatKy_ViPham!F:F, B12, NhatKy_ViPham!C:C, "T29")</f>
        <v>100</v>
      </c>
      <c r="AU12" s="6">
        <f>100 + SUMIFS(NhatKy_ViPham!J:J, NhatKy_ViPham!E:E, "10_Ly_A", NhatKy_ViPham!F:F, B12, NhatKy_ViPham!C:C, "T30") - SUMIFS(NhatKy_ViPham!K:K, NhatKy_ViPham!E:E, "10_Ly_A", NhatKy_ViPham!F:F, B12, NhatKy_ViPham!C:C, "T30")</f>
        <v>100</v>
      </c>
      <c r="AV12" s="6">
        <f>100 + SUMIFS(NhatKy_ViPham!J:J, NhatKy_ViPham!E:E, "10_Ly_A", NhatKy_ViPham!F:F, B12, NhatKy_ViPham!C:C, "T31") - SUMIFS(NhatKy_ViPham!K:K, NhatKy_ViPham!E:E, "10_Ly_A", NhatKy_ViPham!F:F, B12, NhatKy_ViPham!C:C, "T31")</f>
        <v>100</v>
      </c>
      <c r="AW12" s="6">
        <f>100 + SUMIFS(NhatKy_ViPham!J:J, NhatKy_ViPham!E:E, "10_Ly_A", NhatKy_ViPham!F:F, B12, NhatKy_ViPham!C:C, "T32") - SUMIFS(NhatKy_ViPham!K:K, NhatKy_ViPham!E:E, "10_Ly_A", NhatKy_ViPham!F:F, B12, NhatKy_ViPham!C:C, "T32")</f>
        <v>100</v>
      </c>
      <c r="AX12" s="6">
        <f>100 + SUMIFS(NhatKy_ViPham!J:J, NhatKy_ViPham!E:E, "10_Ly_A", NhatKy_ViPham!F:F, B12, NhatKy_ViPham!C:C, "T33") - SUMIFS(NhatKy_ViPham!K:K, NhatKy_ViPham!E:E, "10_Ly_A", NhatKy_ViPham!F:F, B12, NhatKy_ViPham!C:C, "T33")</f>
        <v>100</v>
      </c>
      <c r="AY12" s="6">
        <f>100 + SUMIFS(NhatKy_ViPham!J:J, NhatKy_ViPham!E:E, "10_Ly_A", NhatKy_ViPham!F:F, B12, NhatKy_ViPham!C:C, "T34") - SUMIFS(NhatKy_ViPham!K:K, NhatKy_ViPham!E:E, "10_Ly_A", NhatKy_ViPham!F:F, B12, NhatKy_ViPham!C:C, "T34")</f>
        <v>100</v>
      </c>
      <c r="AZ12" s="6">
        <f>100 + SUMIFS(NhatKy_ViPham!J:J, NhatKy_ViPham!E:E, "10_Ly_A", NhatKy_ViPham!F:F, B12, NhatKy_ViPham!C:C, "T35") - SUMIFS(NhatKy_ViPham!K:K, NhatKy_ViPham!E:E, "10_Ly_A", NhatKy_ViPham!F:F, B12, NhatKy_ViPham!C:C, "T35")</f>
        <v>100</v>
      </c>
      <c r="BA12" s="12">
        <f t="shared" si="0"/>
        <v>100</v>
      </c>
      <c r="BB12" s="11" t="s">
        <v>430</v>
      </c>
      <c r="BC12" s="16" t="str">
        <f t="shared" si="1"/>
        <v>Tốt</v>
      </c>
      <c r="BD12" s="15" t="str">
        <f t="shared" si="2"/>
        <v>🟢 BÌNH THƯỜNG</v>
      </c>
    </row>
    <row r="13" spans="1:56" x14ac:dyDescent="0.25">
      <c r="A13" s="4">
        <v>5</v>
      </c>
      <c r="B13" s="10" t="s">
        <v>573</v>
      </c>
      <c r="C13" s="4" t="s">
        <v>574</v>
      </c>
      <c r="D13" s="4" t="s">
        <v>435</v>
      </c>
      <c r="E13" s="11" t="s">
        <v>430</v>
      </c>
      <c r="F13" s="7">
        <f>SUMIFS(NhatKy_ViPham!K:K, NhatKy_ViPham!E:E, "10_Ly_A", NhatKy_ViPham!F:F, B13, NhatKy_ViPham!H:H, "L01")</f>
        <v>0</v>
      </c>
      <c r="G13" s="7">
        <f>SUMIFS(NhatKy_ViPham!K:K, NhatKy_ViPham!E:E, "10_Ly_A", NhatKy_ViPham!F:F, B13, NhatKy_ViPham!H:H, "L02")</f>
        <v>0</v>
      </c>
      <c r="H13" s="7">
        <f>SUMIFS(NhatKy_ViPham!K:K, NhatKy_ViPham!E:E, "10_Ly_A", NhatKy_ViPham!F:F, B13, NhatKy_ViPham!H:H, "L03")</f>
        <v>0</v>
      </c>
      <c r="I13" s="7">
        <f>SUMIFS(NhatKy_ViPham!K:K, NhatKy_ViPham!E:E, "10_Ly_A", NhatKy_ViPham!F:F, B13, NhatKy_ViPham!H:H, "L04")</f>
        <v>0</v>
      </c>
      <c r="J13" s="7">
        <f>SUMIFS(NhatKy_ViPham!K:K, NhatKy_ViPham!E:E, "10_Ly_A", NhatKy_ViPham!F:F, B13, NhatKy_ViPham!H:H, "L05")</f>
        <v>0</v>
      </c>
      <c r="K13" s="7">
        <f>SUMIFS(NhatKy_ViPham!K:K, NhatKy_ViPham!E:E, "10_Ly_A", NhatKy_ViPham!F:F, B13, NhatKy_ViPham!H:H, "L06")</f>
        <v>0</v>
      </c>
      <c r="L13" s="7">
        <f>SUMIFS(NhatKy_ViPham!K:K, NhatKy_ViPham!E:E, "10_Ly_A", NhatKy_ViPham!F:F, B13, NhatKy_ViPham!H:H, "L07")</f>
        <v>0</v>
      </c>
      <c r="M13" s="7">
        <f>SUMIFS(NhatKy_ViPham!K:K, NhatKy_ViPham!E:E, "10_Ly_A", NhatKy_ViPham!F:F, B13, NhatKy_ViPham!H:H, "L08")</f>
        <v>0</v>
      </c>
      <c r="N13" s="7">
        <f>SUMIFS(NhatKy_ViPham!K:K, NhatKy_ViPham!E:E, "10_Ly_A", NhatKy_ViPham!F:F, B13, NhatKy_ViPham!H:H, "L09")</f>
        <v>0</v>
      </c>
      <c r="O13" s="7">
        <f>SUMIFS(NhatKy_ViPham!K:K, NhatKy_ViPham!E:E, "10_Ly_A", NhatKy_ViPham!F:F, B13, NhatKy_ViPham!H:H, "L10")</f>
        <v>0</v>
      </c>
      <c r="P13" s="12">
        <f>SUMIFS(NhatKy_ViPham!J:J, NhatKy_ViPham!E:E, "10_Ly_A", NhatKy_ViPham!F:F, B13)</f>
        <v>0</v>
      </c>
      <c r="Q13" s="13">
        <f>SUMIFS(NhatKy_ViPham!K:K, NhatKy_ViPham!E:E, "10_Ly_A", NhatKy_ViPham!F:F, B13)</f>
        <v>0</v>
      </c>
      <c r="R13" s="7">
        <f>100 + SUMIFS(NhatKy_ViPham!J:J, NhatKy_ViPham!E:E, "10_Ly_A", NhatKy_ViPham!F:F, B13, NhatKy_ViPham!C:C, "T1") - SUMIFS(NhatKy_ViPham!K:K, NhatKy_ViPham!E:E, "10_Ly_A", NhatKy_ViPham!F:F, B13, NhatKy_ViPham!C:C, "T1")</f>
        <v>100</v>
      </c>
      <c r="S13" s="7">
        <f>100 + SUMIFS(NhatKy_ViPham!J:J, NhatKy_ViPham!E:E, "10_Ly_A", NhatKy_ViPham!F:F, B13, NhatKy_ViPham!C:C, "T2") - SUMIFS(NhatKy_ViPham!K:K, NhatKy_ViPham!E:E, "10_Ly_A", NhatKy_ViPham!F:F, B13, NhatKy_ViPham!C:C, "T2")</f>
        <v>100</v>
      </c>
      <c r="T13" s="7">
        <f>100 + SUMIFS(NhatKy_ViPham!J:J, NhatKy_ViPham!E:E, "10_Ly_A", NhatKy_ViPham!F:F, B13, NhatKy_ViPham!C:C, "T3") - SUMIFS(NhatKy_ViPham!K:K, NhatKy_ViPham!E:E, "10_Ly_A", NhatKy_ViPham!F:F, B13, NhatKy_ViPham!C:C, "T3")</f>
        <v>100</v>
      </c>
      <c r="U13" s="7">
        <f>100 + SUMIFS(NhatKy_ViPham!J:J, NhatKy_ViPham!E:E, "10_Ly_A", NhatKy_ViPham!F:F, B13, NhatKy_ViPham!C:C, "T4") - SUMIFS(NhatKy_ViPham!K:K, NhatKy_ViPham!E:E, "10_Ly_A", NhatKy_ViPham!F:F, B13, NhatKy_ViPham!C:C, "T4")</f>
        <v>100</v>
      </c>
      <c r="V13" s="7">
        <f>100 + SUMIFS(NhatKy_ViPham!J:J, NhatKy_ViPham!E:E, "10_Ly_A", NhatKy_ViPham!F:F, B13, NhatKy_ViPham!C:C, "T5") - SUMIFS(NhatKy_ViPham!K:K, NhatKy_ViPham!E:E, "10_Ly_A", NhatKy_ViPham!F:F, B13, NhatKy_ViPham!C:C, "T5")</f>
        <v>100</v>
      </c>
      <c r="W13" s="7">
        <f>100 + SUMIFS(NhatKy_ViPham!J:J, NhatKy_ViPham!E:E, "10_Ly_A", NhatKy_ViPham!F:F, B13, NhatKy_ViPham!C:C, "T6") - SUMIFS(NhatKy_ViPham!K:K, NhatKy_ViPham!E:E, "10_Ly_A", NhatKy_ViPham!F:F, B13, NhatKy_ViPham!C:C, "T6")</f>
        <v>100</v>
      </c>
      <c r="X13" s="7">
        <f>100 + SUMIFS(NhatKy_ViPham!J:J, NhatKy_ViPham!E:E, "10_Ly_A", NhatKy_ViPham!F:F, B13, NhatKy_ViPham!C:C, "T7") - SUMIFS(NhatKy_ViPham!K:K, NhatKy_ViPham!E:E, "10_Ly_A", NhatKy_ViPham!F:F, B13, NhatKy_ViPham!C:C, "T7")</f>
        <v>100</v>
      </c>
      <c r="Y13" s="7">
        <f>100 + SUMIFS(NhatKy_ViPham!J:J, NhatKy_ViPham!E:E, "10_Ly_A", NhatKy_ViPham!F:F, B13, NhatKy_ViPham!C:C, "T8") - SUMIFS(NhatKy_ViPham!K:K, NhatKy_ViPham!E:E, "10_Ly_A", NhatKy_ViPham!F:F, B13, NhatKy_ViPham!C:C, "T8")</f>
        <v>100</v>
      </c>
      <c r="Z13" s="7">
        <f>100 + SUMIFS(NhatKy_ViPham!J:J, NhatKy_ViPham!E:E, "10_Ly_A", NhatKy_ViPham!F:F, B13, NhatKy_ViPham!C:C, "T9") - SUMIFS(NhatKy_ViPham!K:K, NhatKy_ViPham!E:E, "10_Ly_A", NhatKy_ViPham!F:F, B13, NhatKy_ViPham!C:C, "T9")</f>
        <v>100</v>
      </c>
      <c r="AA13" s="7">
        <f>100 + SUMIFS(NhatKy_ViPham!J:J, NhatKy_ViPham!E:E, "10_Ly_A", NhatKy_ViPham!F:F, B13, NhatKy_ViPham!C:C, "T10") - SUMIFS(NhatKy_ViPham!K:K, NhatKy_ViPham!E:E, "10_Ly_A", NhatKy_ViPham!F:F, B13, NhatKy_ViPham!C:C, "T10")</f>
        <v>100</v>
      </c>
      <c r="AB13" s="7">
        <f>100 + SUMIFS(NhatKy_ViPham!J:J, NhatKy_ViPham!E:E, "10_Ly_A", NhatKy_ViPham!F:F, B13, NhatKy_ViPham!C:C, "T11") - SUMIFS(NhatKy_ViPham!K:K, NhatKy_ViPham!E:E, "10_Ly_A", NhatKy_ViPham!F:F, B13, NhatKy_ViPham!C:C, "T11")</f>
        <v>100</v>
      </c>
      <c r="AC13" s="7">
        <f>100 + SUMIFS(NhatKy_ViPham!J:J, NhatKy_ViPham!E:E, "10_Ly_A", NhatKy_ViPham!F:F, B13, NhatKy_ViPham!C:C, "T12") - SUMIFS(NhatKy_ViPham!K:K, NhatKy_ViPham!E:E, "10_Ly_A", NhatKy_ViPham!F:F, B13, NhatKy_ViPham!C:C, "T12")</f>
        <v>100</v>
      </c>
      <c r="AD13" s="7">
        <f>100 + SUMIFS(NhatKy_ViPham!J:J, NhatKy_ViPham!E:E, "10_Ly_A", NhatKy_ViPham!F:F, B13, NhatKy_ViPham!C:C, "T13") - SUMIFS(NhatKy_ViPham!K:K, NhatKy_ViPham!E:E, "10_Ly_A", NhatKy_ViPham!F:F, B13, NhatKy_ViPham!C:C, "T13")</f>
        <v>100</v>
      </c>
      <c r="AE13" s="7">
        <f>100 + SUMIFS(NhatKy_ViPham!J:J, NhatKy_ViPham!E:E, "10_Ly_A", NhatKy_ViPham!F:F, B13, NhatKy_ViPham!C:C, "T14") - SUMIFS(NhatKy_ViPham!K:K, NhatKy_ViPham!E:E, "10_Ly_A", NhatKy_ViPham!F:F, B13, NhatKy_ViPham!C:C, "T14")</f>
        <v>100</v>
      </c>
      <c r="AF13" s="7">
        <f>100 + SUMIFS(NhatKy_ViPham!J:J, NhatKy_ViPham!E:E, "10_Ly_A", NhatKy_ViPham!F:F, B13, NhatKy_ViPham!C:C, "T15") - SUMIFS(NhatKy_ViPham!K:K, NhatKy_ViPham!E:E, "10_Ly_A", NhatKy_ViPham!F:F, B13, NhatKy_ViPham!C:C, "T15")</f>
        <v>100</v>
      </c>
      <c r="AG13" s="7">
        <f>100 + SUMIFS(NhatKy_ViPham!J:J, NhatKy_ViPham!E:E, "10_Ly_A", NhatKy_ViPham!F:F, B13, NhatKy_ViPham!C:C, "T16") - SUMIFS(NhatKy_ViPham!K:K, NhatKy_ViPham!E:E, "10_Ly_A", NhatKy_ViPham!F:F, B13, NhatKy_ViPham!C:C, "T16")</f>
        <v>100</v>
      </c>
      <c r="AH13" s="7">
        <f>100 + SUMIFS(NhatKy_ViPham!J:J, NhatKy_ViPham!E:E, "10_Ly_A", NhatKy_ViPham!F:F, B13, NhatKy_ViPham!C:C, "T17") - SUMIFS(NhatKy_ViPham!K:K, NhatKy_ViPham!E:E, "10_Ly_A", NhatKy_ViPham!F:F, B13, NhatKy_ViPham!C:C, "T17")</f>
        <v>100</v>
      </c>
      <c r="AI13" s="7">
        <f>100 + SUMIFS(NhatKy_ViPham!J:J, NhatKy_ViPham!E:E, "10_Ly_A", NhatKy_ViPham!F:F, B13, NhatKy_ViPham!C:C, "T18") - SUMIFS(NhatKy_ViPham!K:K, NhatKy_ViPham!E:E, "10_Ly_A", NhatKy_ViPham!F:F, B13, NhatKy_ViPham!C:C, "T18")</f>
        <v>100</v>
      </c>
      <c r="AJ13" s="7">
        <f>100 + SUMIFS(NhatKy_ViPham!J:J, NhatKy_ViPham!E:E, "10_Ly_A", NhatKy_ViPham!F:F, B13, NhatKy_ViPham!C:C, "T19") - SUMIFS(NhatKy_ViPham!K:K, NhatKy_ViPham!E:E, "10_Ly_A", NhatKy_ViPham!F:F, B13, NhatKy_ViPham!C:C, "T19")</f>
        <v>100</v>
      </c>
      <c r="AK13" s="7">
        <f>100 + SUMIFS(NhatKy_ViPham!J:J, NhatKy_ViPham!E:E, "10_Ly_A", NhatKy_ViPham!F:F, B13, NhatKy_ViPham!C:C, "T20") - SUMIFS(NhatKy_ViPham!K:K, NhatKy_ViPham!E:E, "10_Ly_A", NhatKy_ViPham!F:F, B13, NhatKy_ViPham!C:C, "T20")</f>
        <v>100</v>
      </c>
      <c r="AL13" s="7">
        <f>100 + SUMIFS(NhatKy_ViPham!J:J, NhatKy_ViPham!E:E, "10_Ly_A", NhatKy_ViPham!F:F, B13, NhatKy_ViPham!C:C, "T21") - SUMIFS(NhatKy_ViPham!K:K, NhatKy_ViPham!E:E, "10_Ly_A", NhatKy_ViPham!F:F, B13, NhatKy_ViPham!C:C, "T21")</f>
        <v>100</v>
      </c>
      <c r="AM13" s="7">
        <f>100 + SUMIFS(NhatKy_ViPham!J:J, NhatKy_ViPham!E:E, "10_Ly_A", NhatKy_ViPham!F:F, B13, NhatKy_ViPham!C:C, "T22") - SUMIFS(NhatKy_ViPham!K:K, NhatKy_ViPham!E:E, "10_Ly_A", NhatKy_ViPham!F:F, B13, NhatKy_ViPham!C:C, "T22")</f>
        <v>100</v>
      </c>
      <c r="AN13" s="7">
        <f>100 + SUMIFS(NhatKy_ViPham!J:J, NhatKy_ViPham!E:E, "10_Ly_A", NhatKy_ViPham!F:F, B13, NhatKy_ViPham!C:C, "T23") - SUMIFS(NhatKy_ViPham!K:K, NhatKy_ViPham!E:E, "10_Ly_A", NhatKy_ViPham!F:F, B13, NhatKy_ViPham!C:C, "T23")</f>
        <v>100</v>
      </c>
      <c r="AO13" s="7">
        <f>100 + SUMIFS(NhatKy_ViPham!J:J, NhatKy_ViPham!E:E, "10_Ly_A", NhatKy_ViPham!F:F, B13, NhatKy_ViPham!C:C, "T24") - SUMIFS(NhatKy_ViPham!K:K, NhatKy_ViPham!E:E, "10_Ly_A", NhatKy_ViPham!F:F, B13, NhatKy_ViPham!C:C, "T24")</f>
        <v>100</v>
      </c>
      <c r="AP13" s="7">
        <f>100 + SUMIFS(NhatKy_ViPham!J:J, NhatKy_ViPham!E:E, "10_Ly_A", NhatKy_ViPham!F:F, B13, NhatKy_ViPham!C:C, "T25") - SUMIFS(NhatKy_ViPham!K:K, NhatKy_ViPham!E:E, "10_Ly_A", NhatKy_ViPham!F:F, B13, NhatKy_ViPham!C:C, "T25")</f>
        <v>100</v>
      </c>
      <c r="AQ13" s="7">
        <f>100 + SUMIFS(NhatKy_ViPham!J:J, NhatKy_ViPham!E:E, "10_Ly_A", NhatKy_ViPham!F:F, B13, NhatKy_ViPham!C:C, "T26") - SUMIFS(NhatKy_ViPham!K:K, NhatKy_ViPham!E:E, "10_Ly_A", NhatKy_ViPham!F:F, B13, NhatKy_ViPham!C:C, "T26")</f>
        <v>100</v>
      </c>
      <c r="AR13" s="7">
        <f>100 + SUMIFS(NhatKy_ViPham!J:J, NhatKy_ViPham!E:E, "10_Ly_A", NhatKy_ViPham!F:F, B13, NhatKy_ViPham!C:C, "T27") - SUMIFS(NhatKy_ViPham!K:K, NhatKy_ViPham!E:E, "10_Ly_A", NhatKy_ViPham!F:F, B13, NhatKy_ViPham!C:C, "T27")</f>
        <v>100</v>
      </c>
      <c r="AS13" s="7">
        <f>100 + SUMIFS(NhatKy_ViPham!J:J, NhatKy_ViPham!E:E, "10_Ly_A", NhatKy_ViPham!F:F, B13, NhatKy_ViPham!C:C, "T28") - SUMIFS(NhatKy_ViPham!K:K, NhatKy_ViPham!E:E, "10_Ly_A", NhatKy_ViPham!F:F, B13, NhatKy_ViPham!C:C, "T28")</f>
        <v>100</v>
      </c>
      <c r="AT13" s="7">
        <f>100 + SUMIFS(NhatKy_ViPham!J:J, NhatKy_ViPham!E:E, "10_Ly_A", NhatKy_ViPham!F:F, B13, NhatKy_ViPham!C:C, "T29") - SUMIFS(NhatKy_ViPham!K:K, NhatKy_ViPham!E:E, "10_Ly_A", NhatKy_ViPham!F:F, B13, NhatKy_ViPham!C:C, "T29")</f>
        <v>100</v>
      </c>
      <c r="AU13" s="7">
        <f>100 + SUMIFS(NhatKy_ViPham!J:J, NhatKy_ViPham!E:E, "10_Ly_A", NhatKy_ViPham!F:F, B13, NhatKy_ViPham!C:C, "T30") - SUMIFS(NhatKy_ViPham!K:K, NhatKy_ViPham!E:E, "10_Ly_A", NhatKy_ViPham!F:F, B13, NhatKy_ViPham!C:C, "T30")</f>
        <v>100</v>
      </c>
      <c r="AV13" s="7">
        <f>100 + SUMIFS(NhatKy_ViPham!J:J, NhatKy_ViPham!E:E, "10_Ly_A", NhatKy_ViPham!F:F, B13, NhatKy_ViPham!C:C, "T31") - SUMIFS(NhatKy_ViPham!K:K, NhatKy_ViPham!E:E, "10_Ly_A", NhatKy_ViPham!F:F, B13, NhatKy_ViPham!C:C, "T31")</f>
        <v>100</v>
      </c>
      <c r="AW13" s="7">
        <f>100 + SUMIFS(NhatKy_ViPham!J:J, NhatKy_ViPham!E:E, "10_Ly_A", NhatKy_ViPham!F:F, B13, NhatKy_ViPham!C:C, "T32") - SUMIFS(NhatKy_ViPham!K:K, NhatKy_ViPham!E:E, "10_Ly_A", NhatKy_ViPham!F:F, B13, NhatKy_ViPham!C:C, "T32")</f>
        <v>100</v>
      </c>
      <c r="AX13" s="7">
        <f>100 + SUMIFS(NhatKy_ViPham!J:J, NhatKy_ViPham!E:E, "10_Ly_A", NhatKy_ViPham!F:F, B13, NhatKy_ViPham!C:C, "T33") - SUMIFS(NhatKy_ViPham!K:K, NhatKy_ViPham!E:E, "10_Ly_A", NhatKy_ViPham!F:F, B13, NhatKy_ViPham!C:C, "T33")</f>
        <v>100</v>
      </c>
      <c r="AY13" s="7">
        <f>100 + SUMIFS(NhatKy_ViPham!J:J, NhatKy_ViPham!E:E, "10_Ly_A", NhatKy_ViPham!F:F, B13, NhatKy_ViPham!C:C, "T34") - SUMIFS(NhatKy_ViPham!K:K, NhatKy_ViPham!E:E, "10_Ly_A", NhatKy_ViPham!F:F, B13, NhatKy_ViPham!C:C, "T34")</f>
        <v>100</v>
      </c>
      <c r="AZ13" s="7">
        <f>100 + SUMIFS(NhatKy_ViPham!J:J, NhatKy_ViPham!E:E, "10_Ly_A", NhatKy_ViPham!F:F, B13, NhatKy_ViPham!C:C, "T35") - SUMIFS(NhatKy_ViPham!K:K, NhatKy_ViPham!E:E, "10_Ly_A", NhatKy_ViPham!F:F, B13, NhatKy_ViPham!C:C, "T35")</f>
        <v>100</v>
      </c>
      <c r="BA13" s="12">
        <f t="shared" si="0"/>
        <v>100</v>
      </c>
      <c r="BB13" s="11" t="s">
        <v>430</v>
      </c>
      <c r="BC13" s="14" t="str">
        <f t="shared" si="1"/>
        <v>Tốt</v>
      </c>
      <c r="BD13" s="10" t="str">
        <f t="shared" si="2"/>
        <v>🟢 BÌNH THƯỜNG</v>
      </c>
    </row>
    <row r="14" spans="1:56" x14ac:dyDescent="0.25">
      <c r="A14" s="5">
        <v>6</v>
      </c>
      <c r="B14" s="15" t="s">
        <v>575</v>
      </c>
      <c r="C14" s="5" t="s">
        <v>576</v>
      </c>
      <c r="D14" s="5" t="s">
        <v>435</v>
      </c>
      <c r="E14" s="11" t="s">
        <v>430</v>
      </c>
      <c r="F14" s="6">
        <f>SUMIFS(NhatKy_ViPham!K:K, NhatKy_ViPham!E:E, "10_Ly_A", NhatKy_ViPham!F:F, B14, NhatKy_ViPham!H:H, "L01")</f>
        <v>0</v>
      </c>
      <c r="G14" s="6">
        <f>SUMIFS(NhatKy_ViPham!K:K, NhatKy_ViPham!E:E, "10_Ly_A", NhatKy_ViPham!F:F, B14, NhatKy_ViPham!H:H, "L02")</f>
        <v>0</v>
      </c>
      <c r="H14" s="6">
        <f>SUMIFS(NhatKy_ViPham!K:K, NhatKy_ViPham!E:E, "10_Ly_A", NhatKy_ViPham!F:F, B14, NhatKy_ViPham!H:H, "L03")</f>
        <v>0</v>
      </c>
      <c r="I14" s="6">
        <f>SUMIFS(NhatKy_ViPham!K:K, NhatKy_ViPham!E:E, "10_Ly_A", NhatKy_ViPham!F:F, B14, NhatKy_ViPham!H:H, "L04")</f>
        <v>0</v>
      </c>
      <c r="J14" s="6">
        <f>SUMIFS(NhatKy_ViPham!K:K, NhatKy_ViPham!E:E, "10_Ly_A", NhatKy_ViPham!F:F, B14, NhatKy_ViPham!H:H, "L05")</f>
        <v>0</v>
      </c>
      <c r="K14" s="6">
        <f>SUMIFS(NhatKy_ViPham!K:K, NhatKy_ViPham!E:E, "10_Ly_A", NhatKy_ViPham!F:F, B14, NhatKy_ViPham!H:H, "L06")</f>
        <v>0</v>
      </c>
      <c r="L14" s="6">
        <f>SUMIFS(NhatKy_ViPham!K:K, NhatKy_ViPham!E:E, "10_Ly_A", NhatKy_ViPham!F:F, B14, NhatKy_ViPham!H:H, "L07")</f>
        <v>0</v>
      </c>
      <c r="M14" s="6">
        <f>SUMIFS(NhatKy_ViPham!K:K, NhatKy_ViPham!E:E, "10_Ly_A", NhatKy_ViPham!F:F, B14, NhatKy_ViPham!H:H, "L08")</f>
        <v>0</v>
      </c>
      <c r="N14" s="6">
        <f>SUMIFS(NhatKy_ViPham!K:K, NhatKy_ViPham!E:E, "10_Ly_A", NhatKy_ViPham!F:F, B14, NhatKy_ViPham!H:H, "L09")</f>
        <v>0</v>
      </c>
      <c r="O14" s="6">
        <f>SUMIFS(NhatKy_ViPham!K:K, NhatKy_ViPham!E:E, "10_Ly_A", NhatKy_ViPham!F:F, B14, NhatKy_ViPham!H:H, "L10")</f>
        <v>0</v>
      </c>
      <c r="P14" s="12">
        <f>SUMIFS(NhatKy_ViPham!J:J, NhatKy_ViPham!E:E, "10_Ly_A", NhatKy_ViPham!F:F, B14)</f>
        <v>0</v>
      </c>
      <c r="Q14" s="13">
        <f>SUMIFS(NhatKy_ViPham!K:K, NhatKy_ViPham!E:E, "10_Ly_A", NhatKy_ViPham!F:F, B14)</f>
        <v>0</v>
      </c>
      <c r="R14" s="6">
        <f>100 + SUMIFS(NhatKy_ViPham!J:J, NhatKy_ViPham!E:E, "10_Ly_A", NhatKy_ViPham!F:F, B14, NhatKy_ViPham!C:C, "T1") - SUMIFS(NhatKy_ViPham!K:K, NhatKy_ViPham!E:E, "10_Ly_A", NhatKy_ViPham!F:F, B14, NhatKy_ViPham!C:C, "T1")</f>
        <v>100</v>
      </c>
      <c r="S14" s="6">
        <f>100 + SUMIFS(NhatKy_ViPham!J:J, NhatKy_ViPham!E:E, "10_Ly_A", NhatKy_ViPham!F:F, B14, NhatKy_ViPham!C:C, "T2") - SUMIFS(NhatKy_ViPham!K:K, NhatKy_ViPham!E:E, "10_Ly_A", NhatKy_ViPham!F:F, B14, NhatKy_ViPham!C:C, "T2")</f>
        <v>100</v>
      </c>
      <c r="T14" s="6">
        <f>100 + SUMIFS(NhatKy_ViPham!J:J, NhatKy_ViPham!E:E, "10_Ly_A", NhatKy_ViPham!F:F, B14, NhatKy_ViPham!C:C, "T3") - SUMIFS(NhatKy_ViPham!K:K, NhatKy_ViPham!E:E, "10_Ly_A", NhatKy_ViPham!F:F, B14, NhatKy_ViPham!C:C, "T3")</f>
        <v>100</v>
      </c>
      <c r="U14" s="6">
        <f>100 + SUMIFS(NhatKy_ViPham!J:J, NhatKy_ViPham!E:E, "10_Ly_A", NhatKy_ViPham!F:F, B14, NhatKy_ViPham!C:C, "T4") - SUMIFS(NhatKy_ViPham!K:K, NhatKy_ViPham!E:E, "10_Ly_A", NhatKy_ViPham!F:F, B14, NhatKy_ViPham!C:C, "T4")</f>
        <v>100</v>
      </c>
      <c r="V14" s="6">
        <f>100 + SUMIFS(NhatKy_ViPham!J:J, NhatKy_ViPham!E:E, "10_Ly_A", NhatKy_ViPham!F:F, B14, NhatKy_ViPham!C:C, "T5") - SUMIFS(NhatKy_ViPham!K:K, NhatKy_ViPham!E:E, "10_Ly_A", NhatKy_ViPham!F:F, B14, NhatKy_ViPham!C:C, "T5")</f>
        <v>100</v>
      </c>
      <c r="W14" s="6">
        <f>100 + SUMIFS(NhatKy_ViPham!J:J, NhatKy_ViPham!E:E, "10_Ly_A", NhatKy_ViPham!F:F, B14, NhatKy_ViPham!C:C, "T6") - SUMIFS(NhatKy_ViPham!K:K, NhatKy_ViPham!E:E, "10_Ly_A", NhatKy_ViPham!F:F, B14, NhatKy_ViPham!C:C, "T6")</f>
        <v>100</v>
      </c>
      <c r="X14" s="6">
        <f>100 + SUMIFS(NhatKy_ViPham!J:J, NhatKy_ViPham!E:E, "10_Ly_A", NhatKy_ViPham!F:F, B14, NhatKy_ViPham!C:C, "T7") - SUMIFS(NhatKy_ViPham!K:K, NhatKy_ViPham!E:E, "10_Ly_A", NhatKy_ViPham!F:F, B14, NhatKy_ViPham!C:C, "T7")</f>
        <v>100</v>
      </c>
      <c r="Y14" s="6">
        <f>100 + SUMIFS(NhatKy_ViPham!J:J, NhatKy_ViPham!E:E, "10_Ly_A", NhatKy_ViPham!F:F, B14, NhatKy_ViPham!C:C, "T8") - SUMIFS(NhatKy_ViPham!K:K, NhatKy_ViPham!E:E, "10_Ly_A", NhatKy_ViPham!F:F, B14, NhatKy_ViPham!C:C, "T8")</f>
        <v>100</v>
      </c>
      <c r="Z14" s="6">
        <f>100 + SUMIFS(NhatKy_ViPham!J:J, NhatKy_ViPham!E:E, "10_Ly_A", NhatKy_ViPham!F:F, B14, NhatKy_ViPham!C:C, "T9") - SUMIFS(NhatKy_ViPham!K:K, NhatKy_ViPham!E:E, "10_Ly_A", NhatKy_ViPham!F:F, B14, NhatKy_ViPham!C:C, "T9")</f>
        <v>100</v>
      </c>
      <c r="AA14" s="6">
        <f>100 + SUMIFS(NhatKy_ViPham!J:J, NhatKy_ViPham!E:E, "10_Ly_A", NhatKy_ViPham!F:F, B14, NhatKy_ViPham!C:C, "T10") - SUMIFS(NhatKy_ViPham!K:K, NhatKy_ViPham!E:E, "10_Ly_A", NhatKy_ViPham!F:F, B14, NhatKy_ViPham!C:C, "T10")</f>
        <v>100</v>
      </c>
      <c r="AB14" s="6">
        <f>100 + SUMIFS(NhatKy_ViPham!J:J, NhatKy_ViPham!E:E, "10_Ly_A", NhatKy_ViPham!F:F, B14, NhatKy_ViPham!C:C, "T11") - SUMIFS(NhatKy_ViPham!K:K, NhatKy_ViPham!E:E, "10_Ly_A", NhatKy_ViPham!F:F, B14, NhatKy_ViPham!C:C, "T11")</f>
        <v>100</v>
      </c>
      <c r="AC14" s="6">
        <f>100 + SUMIFS(NhatKy_ViPham!J:J, NhatKy_ViPham!E:E, "10_Ly_A", NhatKy_ViPham!F:F, B14, NhatKy_ViPham!C:C, "T12") - SUMIFS(NhatKy_ViPham!K:K, NhatKy_ViPham!E:E, "10_Ly_A", NhatKy_ViPham!F:F, B14, NhatKy_ViPham!C:C, "T12")</f>
        <v>100</v>
      </c>
      <c r="AD14" s="6">
        <f>100 + SUMIFS(NhatKy_ViPham!J:J, NhatKy_ViPham!E:E, "10_Ly_A", NhatKy_ViPham!F:F, B14, NhatKy_ViPham!C:C, "T13") - SUMIFS(NhatKy_ViPham!K:K, NhatKy_ViPham!E:E, "10_Ly_A", NhatKy_ViPham!F:F, B14, NhatKy_ViPham!C:C, "T13")</f>
        <v>100</v>
      </c>
      <c r="AE14" s="6">
        <f>100 + SUMIFS(NhatKy_ViPham!J:J, NhatKy_ViPham!E:E, "10_Ly_A", NhatKy_ViPham!F:F, B14, NhatKy_ViPham!C:C, "T14") - SUMIFS(NhatKy_ViPham!K:K, NhatKy_ViPham!E:E, "10_Ly_A", NhatKy_ViPham!F:F, B14, NhatKy_ViPham!C:C, "T14")</f>
        <v>100</v>
      </c>
      <c r="AF14" s="6">
        <f>100 + SUMIFS(NhatKy_ViPham!J:J, NhatKy_ViPham!E:E, "10_Ly_A", NhatKy_ViPham!F:F, B14, NhatKy_ViPham!C:C, "T15") - SUMIFS(NhatKy_ViPham!K:K, NhatKy_ViPham!E:E, "10_Ly_A", NhatKy_ViPham!F:F, B14, NhatKy_ViPham!C:C, "T15")</f>
        <v>100</v>
      </c>
      <c r="AG14" s="6">
        <f>100 + SUMIFS(NhatKy_ViPham!J:J, NhatKy_ViPham!E:E, "10_Ly_A", NhatKy_ViPham!F:F, B14, NhatKy_ViPham!C:C, "T16") - SUMIFS(NhatKy_ViPham!K:K, NhatKy_ViPham!E:E, "10_Ly_A", NhatKy_ViPham!F:F, B14, NhatKy_ViPham!C:C, "T16")</f>
        <v>100</v>
      </c>
      <c r="AH14" s="6">
        <f>100 + SUMIFS(NhatKy_ViPham!J:J, NhatKy_ViPham!E:E, "10_Ly_A", NhatKy_ViPham!F:F, B14, NhatKy_ViPham!C:C, "T17") - SUMIFS(NhatKy_ViPham!K:K, NhatKy_ViPham!E:E, "10_Ly_A", NhatKy_ViPham!F:F, B14, NhatKy_ViPham!C:C, "T17")</f>
        <v>100</v>
      </c>
      <c r="AI14" s="6">
        <f>100 + SUMIFS(NhatKy_ViPham!J:J, NhatKy_ViPham!E:E, "10_Ly_A", NhatKy_ViPham!F:F, B14, NhatKy_ViPham!C:C, "T18") - SUMIFS(NhatKy_ViPham!K:K, NhatKy_ViPham!E:E, "10_Ly_A", NhatKy_ViPham!F:F, B14, NhatKy_ViPham!C:C, "T18")</f>
        <v>100</v>
      </c>
      <c r="AJ14" s="6">
        <f>100 + SUMIFS(NhatKy_ViPham!J:J, NhatKy_ViPham!E:E, "10_Ly_A", NhatKy_ViPham!F:F, B14, NhatKy_ViPham!C:C, "T19") - SUMIFS(NhatKy_ViPham!K:K, NhatKy_ViPham!E:E, "10_Ly_A", NhatKy_ViPham!F:F, B14, NhatKy_ViPham!C:C, "T19")</f>
        <v>100</v>
      </c>
      <c r="AK14" s="6">
        <f>100 + SUMIFS(NhatKy_ViPham!J:J, NhatKy_ViPham!E:E, "10_Ly_A", NhatKy_ViPham!F:F, B14, NhatKy_ViPham!C:C, "T20") - SUMIFS(NhatKy_ViPham!K:K, NhatKy_ViPham!E:E, "10_Ly_A", NhatKy_ViPham!F:F, B14, NhatKy_ViPham!C:C, "T20")</f>
        <v>100</v>
      </c>
      <c r="AL14" s="6">
        <f>100 + SUMIFS(NhatKy_ViPham!J:J, NhatKy_ViPham!E:E, "10_Ly_A", NhatKy_ViPham!F:F, B14, NhatKy_ViPham!C:C, "T21") - SUMIFS(NhatKy_ViPham!K:K, NhatKy_ViPham!E:E, "10_Ly_A", NhatKy_ViPham!F:F, B14, NhatKy_ViPham!C:C, "T21")</f>
        <v>100</v>
      </c>
      <c r="AM14" s="6">
        <f>100 + SUMIFS(NhatKy_ViPham!J:J, NhatKy_ViPham!E:E, "10_Ly_A", NhatKy_ViPham!F:F, B14, NhatKy_ViPham!C:C, "T22") - SUMIFS(NhatKy_ViPham!K:K, NhatKy_ViPham!E:E, "10_Ly_A", NhatKy_ViPham!F:F, B14, NhatKy_ViPham!C:C, "T22")</f>
        <v>100</v>
      </c>
      <c r="AN14" s="6">
        <f>100 + SUMIFS(NhatKy_ViPham!J:J, NhatKy_ViPham!E:E, "10_Ly_A", NhatKy_ViPham!F:F, B14, NhatKy_ViPham!C:C, "T23") - SUMIFS(NhatKy_ViPham!K:K, NhatKy_ViPham!E:E, "10_Ly_A", NhatKy_ViPham!F:F, B14, NhatKy_ViPham!C:C, "T23")</f>
        <v>100</v>
      </c>
      <c r="AO14" s="6">
        <f>100 + SUMIFS(NhatKy_ViPham!J:J, NhatKy_ViPham!E:E, "10_Ly_A", NhatKy_ViPham!F:F, B14, NhatKy_ViPham!C:C, "T24") - SUMIFS(NhatKy_ViPham!K:K, NhatKy_ViPham!E:E, "10_Ly_A", NhatKy_ViPham!F:F, B14, NhatKy_ViPham!C:C, "T24")</f>
        <v>100</v>
      </c>
      <c r="AP14" s="6">
        <f>100 + SUMIFS(NhatKy_ViPham!J:J, NhatKy_ViPham!E:E, "10_Ly_A", NhatKy_ViPham!F:F, B14, NhatKy_ViPham!C:C, "T25") - SUMIFS(NhatKy_ViPham!K:K, NhatKy_ViPham!E:E, "10_Ly_A", NhatKy_ViPham!F:F, B14, NhatKy_ViPham!C:C, "T25")</f>
        <v>100</v>
      </c>
      <c r="AQ14" s="6">
        <f>100 + SUMIFS(NhatKy_ViPham!J:J, NhatKy_ViPham!E:E, "10_Ly_A", NhatKy_ViPham!F:F, B14, NhatKy_ViPham!C:C, "T26") - SUMIFS(NhatKy_ViPham!K:K, NhatKy_ViPham!E:E, "10_Ly_A", NhatKy_ViPham!F:F, B14, NhatKy_ViPham!C:C, "T26")</f>
        <v>100</v>
      </c>
      <c r="AR14" s="6">
        <f>100 + SUMIFS(NhatKy_ViPham!J:J, NhatKy_ViPham!E:E, "10_Ly_A", NhatKy_ViPham!F:F, B14, NhatKy_ViPham!C:C, "T27") - SUMIFS(NhatKy_ViPham!K:K, NhatKy_ViPham!E:E, "10_Ly_A", NhatKy_ViPham!F:F, B14, NhatKy_ViPham!C:C, "T27")</f>
        <v>100</v>
      </c>
      <c r="AS14" s="6">
        <f>100 + SUMIFS(NhatKy_ViPham!J:J, NhatKy_ViPham!E:E, "10_Ly_A", NhatKy_ViPham!F:F, B14, NhatKy_ViPham!C:C, "T28") - SUMIFS(NhatKy_ViPham!K:K, NhatKy_ViPham!E:E, "10_Ly_A", NhatKy_ViPham!F:F, B14, NhatKy_ViPham!C:C, "T28")</f>
        <v>100</v>
      </c>
      <c r="AT14" s="6">
        <f>100 + SUMIFS(NhatKy_ViPham!J:J, NhatKy_ViPham!E:E, "10_Ly_A", NhatKy_ViPham!F:F, B14, NhatKy_ViPham!C:C, "T29") - SUMIFS(NhatKy_ViPham!K:K, NhatKy_ViPham!E:E, "10_Ly_A", NhatKy_ViPham!F:F, B14, NhatKy_ViPham!C:C, "T29")</f>
        <v>100</v>
      </c>
      <c r="AU14" s="6">
        <f>100 + SUMIFS(NhatKy_ViPham!J:J, NhatKy_ViPham!E:E, "10_Ly_A", NhatKy_ViPham!F:F, B14, NhatKy_ViPham!C:C, "T30") - SUMIFS(NhatKy_ViPham!K:K, NhatKy_ViPham!E:E, "10_Ly_A", NhatKy_ViPham!F:F, B14, NhatKy_ViPham!C:C, "T30")</f>
        <v>100</v>
      </c>
      <c r="AV14" s="6">
        <f>100 + SUMIFS(NhatKy_ViPham!J:J, NhatKy_ViPham!E:E, "10_Ly_A", NhatKy_ViPham!F:F, B14, NhatKy_ViPham!C:C, "T31") - SUMIFS(NhatKy_ViPham!K:K, NhatKy_ViPham!E:E, "10_Ly_A", NhatKy_ViPham!F:F, B14, NhatKy_ViPham!C:C, "T31")</f>
        <v>100</v>
      </c>
      <c r="AW14" s="6">
        <f>100 + SUMIFS(NhatKy_ViPham!J:J, NhatKy_ViPham!E:E, "10_Ly_A", NhatKy_ViPham!F:F, B14, NhatKy_ViPham!C:C, "T32") - SUMIFS(NhatKy_ViPham!K:K, NhatKy_ViPham!E:E, "10_Ly_A", NhatKy_ViPham!F:F, B14, NhatKy_ViPham!C:C, "T32")</f>
        <v>100</v>
      </c>
      <c r="AX14" s="6">
        <f>100 + SUMIFS(NhatKy_ViPham!J:J, NhatKy_ViPham!E:E, "10_Ly_A", NhatKy_ViPham!F:F, B14, NhatKy_ViPham!C:C, "T33") - SUMIFS(NhatKy_ViPham!K:K, NhatKy_ViPham!E:E, "10_Ly_A", NhatKy_ViPham!F:F, B14, NhatKy_ViPham!C:C, "T33")</f>
        <v>100</v>
      </c>
      <c r="AY14" s="6">
        <f>100 + SUMIFS(NhatKy_ViPham!J:J, NhatKy_ViPham!E:E, "10_Ly_A", NhatKy_ViPham!F:F, B14, NhatKy_ViPham!C:C, "T34") - SUMIFS(NhatKy_ViPham!K:K, NhatKy_ViPham!E:E, "10_Ly_A", NhatKy_ViPham!F:F, B14, NhatKy_ViPham!C:C, "T34")</f>
        <v>100</v>
      </c>
      <c r="AZ14" s="6">
        <f>100 + SUMIFS(NhatKy_ViPham!J:J, NhatKy_ViPham!E:E, "10_Ly_A", NhatKy_ViPham!F:F, B14, NhatKy_ViPham!C:C, "T35") - SUMIFS(NhatKy_ViPham!K:K, NhatKy_ViPham!E:E, "10_Ly_A", NhatKy_ViPham!F:F, B14, NhatKy_ViPham!C:C, "T35")</f>
        <v>100</v>
      </c>
      <c r="BA14" s="12">
        <f t="shared" si="0"/>
        <v>100</v>
      </c>
      <c r="BB14" s="11" t="s">
        <v>430</v>
      </c>
      <c r="BC14" s="16" t="str">
        <f t="shared" si="1"/>
        <v>Tốt</v>
      </c>
      <c r="BD14" s="15" t="str">
        <f t="shared" si="2"/>
        <v>🟢 BÌNH THƯỜNG</v>
      </c>
    </row>
    <row r="15" spans="1:56" x14ac:dyDescent="0.25">
      <c r="A15" s="4">
        <v>7</v>
      </c>
      <c r="B15" s="10" t="s">
        <v>577</v>
      </c>
      <c r="C15" s="4" t="s">
        <v>578</v>
      </c>
      <c r="D15" s="4" t="s">
        <v>435</v>
      </c>
      <c r="E15" s="11" t="s">
        <v>430</v>
      </c>
      <c r="F15" s="7">
        <f>SUMIFS(NhatKy_ViPham!K:K, NhatKy_ViPham!E:E, "10_Ly_A", NhatKy_ViPham!F:F, B15, NhatKy_ViPham!H:H, "L01")</f>
        <v>0</v>
      </c>
      <c r="G15" s="7">
        <f>SUMIFS(NhatKy_ViPham!K:K, NhatKy_ViPham!E:E, "10_Ly_A", NhatKy_ViPham!F:F, B15, NhatKy_ViPham!H:H, "L02")</f>
        <v>0</v>
      </c>
      <c r="H15" s="7">
        <f>SUMIFS(NhatKy_ViPham!K:K, NhatKy_ViPham!E:E, "10_Ly_A", NhatKy_ViPham!F:F, B15, NhatKy_ViPham!H:H, "L03")</f>
        <v>0</v>
      </c>
      <c r="I15" s="7">
        <f>SUMIFS(NhatKy_ViPham!K:K, NhatKy_ViPham!E:E, "10_Ly_A", NhatKy_ViPham!F:F, B15, NhatKy_ViPham!H:H, "L04")</f>
        <v>0</v>
      </c>
      <c r="J15" s="7">
        <f>SUMIFS(NhatKy_ViPham!K:K, NhatKy_ViPham!E:E, "10_Ly_A", NhatKy_ViPham!F:F, B15, NhatKy_ViPham!H:H, "L05")</f>
        <v>0</v>
      </c>
      <c r="K15" s="7">
        <f>SUMIFS(NhatKy_ViPham!K:K, NhatKy_ViPham!E:E, "10_Ly_A", NhatKy_ViPham!F:F, B15, NhatKy_ViPham!H:H, "L06")</f>
        <v>0</v>
      </c>
      <c r="L15" s="7">
        <f>SUMIFS(NhatKy_ViPham!K:K, NhatKy_ViPham!E:E, "10_Ly_A", NhatKy_ViPham!F:F, B15, NhatKy_ViPham!H:H, "L07")</f>
        <v>0</v>
      </c>
      <c r="M15" s="7">
        <f>SUMIFS(NhatKy_ViPham!K:K, NhatKy_ViPham!E:E, "10_Ly_A", NhatKy_ViPham!F:F, B15, NhatKy_ViPham!H:H, "L08")</f>
        <v>0</v>
      </c>
      <c r="N15" s="7">
        <f>SUMIFS(NhatKy_ViPham!K:K, NhatKy_ViPham!E:E, "10_Ly_A", NhatKy_ViPham!F:F, B15, NhatKy_ViPham!H:H, "L09")</f>
        <v>0</v>
      </c>
      <c r="O15" s="7">
        <f>SUMIFS(NhatKy_ViPham!K:K, NhatKy_ViPham!E:E, "10_Ly_A", NhatKy_ViPham!F:F, B15, NhatKy_ViPham!H:H, "L10")</f>
        <v>0</v>
      </c>
      <c r="P15" s="12">
        <f>SUMIFS(NhatKy_ViPham!J:J, NhatKy_ViPham!E:E, "10_Ly_A", NhatKy_ViPham!F:F, B15)</f>
        <v>0</v>
      </c>
      <c r="Q15" s="13">
        <f>SUMIFS(NhatKy_ViPham!K:K, NhatKy_ViPham!E:E, "10_Ly_A", NhatKy_ViPham!F:F, B15)</f>
        <v>0</v>
      </c>
      <c r="R15" s="7">
        <f>100 + SUMIFS(NhatKy_ViPham!J:J, NhatKy_ViPham!E:E, "10_Ly_A", NhatKy_ViPham!F:F, B15, NhatKy_ViPham!C:C, "T1") - SUMIFS(NhatKy_ViPham!K:K, NhatKy_ViPham!E:E, "10_Ly_A", NhatKy_ViPham!F:F, B15, NhatKy_ViPham!C:C, "T1")</f>
        <v>100</v>
      </c>
      <c r="S15" s="7">
        <f>100 + SUMIFS(NhatKy_ViPham!J:J, NhatKy_ViPham!E:E, "10_Ly_A", NhatKy_ViPham!F:F, B15, NhatKy_ViPham!C:C, "T2") - SUMIFS(NhatKy_ViPham!K:K, NhatKy_ViPham!E:E, "10_Ly_A", NhatKy_ViPham!F:F, B15, NhatKy_ViPham!C:C, "T2")</f>
        <v>100</v>
      </c>
      <c r="T15" s="7">
        <f>100 + SUMIFS(NhatKy_ViPham!J:J, NhatKy_ViPham!E:E, "10_Ly_A", NhatKy_ViPham!F:F, B15, NhatKy_ViPham!C:C, "T3") - SUMIFS(NhatKy_ViPham!K:K, NhatKy_ViPham!E:E, "10_Ly_A", NhatKy_ViPham!F:F, B15, NhatKy_ViPham!C:C, "T3")</f>
        <v>100</v>
      </c>
      <c r="U15" s="7">
        <f>100 + SUMIFS(NhatKy_ViPham!J:J, NhatKy_ViPham!E:E, "10_Ly_A", NhatKy_ViPham!F:F, B15, NhatKy_ViPham!C:C, "T4") - SUMIFS(NhatKy_ViPham!K:K, NhatKy_ViPham!E:E, "10_Ly_A", NhatKy_ViPham!F:F, B15, NhatKy_ViPham!C:C, "T4")</f>
        <v>100</v>
      </c>
      <c r="V15" s="7">
        <f>100 + SUMIFS(NhatKy_ViPham!J:J, NhatKy_ViPham!E:E, "10_Ly_A", NhatKy_ViPham!F:F, B15, NhatKy_ViPham!C:C, "T5") - SUMIFS(NhatKy_ViPham!K:K, NhatKy_ViPham!E:E, "10_Ly_A", NhatKy_ViPham!F:F, B15, NhatKy_ViPham!C:C, "T5")</f>
        <v>100</v>
      </c>
      <c r="W15" s="7">
        <f>100 + SUMIFS(NhatKy_ViPham!J:J, NhatKy_ViPham!E:E, "10_Ly_A", NhatKy_ViPham!F:F, B15, NhatKy_ViPham!C:C, "T6") - SUMIFS(NhatKy_ViPham!K:K, NhatKy_ViPham!E:E, "10_Ly_A", NhatKy_ViPham!F:F, B15, NhatKy_ViPham!C:C, "T6")</f>
        <v>100</v>
      </c>
      <c r="X15" s="7">
        <f>100 + SUMIFS(NhatKy_ViPham!J:J, NhatKy_ViPham!E:E, "10_Ly_A", NhatKy_ViPham!F:F, B15, NhatKy_ViPham!C:C, "T7") - SUMIFS(NhatKy_ViPham!K:K, NhatKy_ViPham!E:E, "10_Ly_A", NhatKy_ViPham!F:F, B15, NhatKy_ViPham!C:C, "T7")</f>
        <v>100</v>
      </c>
      <c r="Y15" s="7">
        <f>100 + SUMIFS(NhatKy_ViPham!J:J, NhatKy_ViPham!E:E, "10_Ly_A", NhatKy_ViPham!F:F, B15, NhatKy_ViPham!C:C, "T8") - SUMIFS(NhatKy_ViPham!K:K, NhatKy_ViPham!E:E, "10_Ly_A", NhatKy_ViPham!F:F, B15, NhatKy_ViPham!C:C, "T8")</f>
        <v>100</v>
      </c>
      <c r="Z15" s="7">
        <f>100 + SUMIFS(NhatKy_ViPham!J:J, NhatKy_ViPham!E:E, "10_Ly_A", NhatKy_ViPham!F:F, B15, NhatKy_ViPham!C:C, "T9") - SUMIFS(NhatKy_ViPham!K:K, NhatKy_ViPham!E:E, "10_Ly_A", NhatKy_ViPham!F:F, B15, NhatKy_ViPham!C:C, "T9")</f>
        <v>100</v>
      </c>
      <c r="AA15" s="7">
        <f>100 + SUMIFS(NhatKy_ViPham!J:J, NhatKy_ViPham!E:E, "10_Ly_A", NhatKy_ViPham!F:F, B15, NhatKy_ViPham!C:C, "T10") - SUMIFS(NhatKy_ViPham!K:K, NhatKy_ViPham!E:E, "10_Ly_A", NhatKy_ViPham!F:F, B15, NhatKy_ViPham!C:C, "T10")</f>
        <v>100</v>
      </c>
      <c r="AB15" s="7">
        <f>100 + SUMIFS(NhatKy_ViPham!J:J, NhatKy_ViPham!E:E, "10_Ly_A", NhatKy_ViPham!F:F, B15, NhatKy_ViPham!C:C, "T11") - SUMIFS(NhatKy_ViPham!K:K, NhatKy_ViPham!E:E, "10_Ly_A", NhatKy_ViPham!F:F, B15, NhatKy_ViPham!C:C, "T11")</f>
        <v>100</v>
      </c>
      <c r="AC15" s="7">
        <f>100 + SUMIFS(NhatKy_ViPham!J:J, NhatKy_ViPham!E:E, "10_Ly_A", NhatKy_ViPham!F:F, B15, NhatKy_ViPham!C:C, "T12") - SUMIFS(NhatKy_ViPham!K:K, NhatKy_ViPham!E:E, "10_Ly_A", NhatKy_ViPham!F:F, B15, NhatKy_ViPham!C:C, "T12")</f>
        <v>100</v>
      </c>
      <c r="AD15" s="7">
        <f>100 + SUMIFS(NhatKy_ViPham!J:J, NhatKy_ViPham!E:E, "10_Ly_A", NhatKy_ViPham!F:F, B15, NhatKy_ViPham!C:C, "T13") - SUMIFS(NhatKy_ViPham!K:K, NhatKy_ViPham!E:E, "10_Ly_A", NhatKy_ViPham!F:F, B15, NhatKy_ViPham!C:C, "T13")</f>
        <v>100</v>
      </c>
      <c r="AE15" s="7">
        <f>100 + SUMIFS(NhatKy_ViPham!J:J, NhatKy_ViPham!E:E, "10_Ly_A", NhatKy_ViPham!F:F, B15, NhatKy_ViPham!C:C, "T14") - SUMIFS(NhatKy_ViPham!K:K, NhatKy_ViPham!E:E, "10_Ly_A", NhatKy_ViPham!F:F, B15, NhatKy_ViPham!C:C, "T14")</f>
        <v>100</v>
      </c>
      <c r="AF15" s="7">
        <f>100 + SUMIFS(NhatKy_ViPham!J:J, NhatKy_ViPham!E:E, "10_Ly_A", NhatKy_ViPham!F:F, B15, NhatKy_ViPham!C:C, "T15") - SUMIFS(NhatKy_ViPham!K:K, NhatKy_ViPham!E:E, "10_Ly_A", NhatKy_ViPham!F:F, B15, NhatKy_ViPham!C:C, "T15")</f>
        <v>100</v>
      </c>
      <c r="AG15" s="7">
        <f>100 + SUMIFS(NhatKy_ViPham!J:J, NhatKy_ViPham!E:E, "10_Ly_A", NhatKy_ViPham!F:F, B15, NhatKy_ViPham!C:C, "T16") - SUMIFS(NhatKy_ViPham!K:K, NhatKy_ViPham!E:E, "10_Ly_A", NhatKy_ViPham!F:F, B15, NhatKy_ViPham!C:C, "T16")</f>
        <v>100</v>
      </c>
      <c r="AH15" s="7">
        <f>100 + SUMIFS(NhatKy_ViPham!J:J, NhatKy_ViPham!E:E, "10_Ly_A", NhatKy_ViPham!F:F, B15, NhatKy_ViPham!C:C, "T17") - SUMIFS(NhatKy_ViPham!K:K, NhatKy_ViPham!E:E, "10_Ly_A", NhatKy_ViPham!F:F, B15, NhatKy_ViPham!C:C, "T17")</f>
        <v>100</v>
      </c>
      <c r="AI15" s="7">
        <f>100 + SUMIFS(NhatKy_ViPham!J:J, NhatKy_ViPham!E:E, "10_Ly_A", NhatKy_ViPham!F:F, B15, NhatKy_ViPham!C:C, "T18") - SUMIFS(NhatKy_ViPham!K:K, NhatKy_ViPham!E:E, "10_Ly_A", NhatKy_ViPham!F:F, B15, NhatKy_ViPham!C:C, "T18")</f>
        <v>100</v>
      </c>
      <c r="AJ15" s="7">
        <f>100 + SUMIFS(NhatKy_ViPham!J:J, NhatKy_ViPham!E:E, "10_Ly_A", NhatKy_ViPham!F:F, B15, NhatKy_ViPham!C:C, "T19") - SUMIFS(NhatKy_ViPham!K:K, NhatKy_ViPham!E:E, "10_Ly_A", NhatKy_ViPham!F:F, B15, NhatKy_ViPham!C:C, "T19")</f>
        <v>100</v>
      </c>
      <c r="AK15" s="7">
        <f>100 + SUMIFS(NhatKy_ViPham!J:J, NhatKy_ViPham!E:E, "10_Ly_A", NhatKy_ViPham!F:F, B15, NhatKy_ViPham!C:C, "T20") - SUMIFS(NhatKy_ViPham!K:K, NhatKy_ViPham!E:E, "10_Ly_A", NhatKy_ViPham!F:F, B15, NhatKy_ViPham!C:C, "T20")</f>
        <v>100</v>
      </c>
      <c r="AL15" s="7">
        <f>100 + SUMIFS(NhatKy_ViPham!J:J, NhatKy_ViPham!E:E, "10_Ly_A", NhatKy_ViPham!F:F, B15, NhatKy_ViPham!C:C, "T21") - SUMIFS(NhatKy_ViPham!K:K, NhatKy_ViPham!E:E, "10_Ly_A", NhatKy_ViPham!F:F, B15, NhatKy_ViPham!C:C, "T21")</f>
        <v>100</v>
      </c>
      <c r="AM15" s="7">
        <f>100 + SUMIFS(NhatKy_ViPham!J:J, NhatKy_ViPham!E:E, "10_Ly_A", NhatKy_ViPham!F:F, B15, NhatKy_ViPham!C:C, "T22") - SUMIFS(NhatKy_ViPham!K:K, NhatKy_ViPham!E:E, "10_Ly_A", NhatKy_ViPham!F:F, B15, NhatKy_ViPham!C:C, "T22")</f>
        <v>100</v>
      </c>
      <c r="AN15" s="7">
        <f>100 + SUMIFS(NhatKy_ViPham!J:J, NhatKy_ViPham!E:E, "10_Ly_A", NhatKy_ViPham!F:F, B15, NhatKy_ViPham!C:C, "T23") - SUMIFS(NhatKy_ViPham!K:K, NhatKy_ViPham!E:E, "10_Ly_A", NhatKy_ViPham!F:F, B15, NhatKy_ViPham!C:C, "T23")</f>
        <v>100</v>
      </c>
      <c r="AO15" s="7">
        <f>100 + SUMIFS(NhatKy_ViPham!J:J, NhatKy_ViPham!E:E, "10_Ly_A", NhatKy_ViPham!F:F, B15, NhatKy_ViPham!C:C, "T24") - SUMIFS(NhatKy_ViPham!K:K, NhatKy_ViPham!E:E, "10_Ly_A", NhatKy_ViPham!F:F, B15, NhatKy_ViPham!C:C, "T24")</f>
        <v>100</v>
      </c>
      <c r="AP15" s="7">
        <f>100 + SUMIFS(NhatKy_ViPham!J:J, NhatKy_ViPham!E:E, "10_Ly_A", NhatKy_ViPham!F:F, B15, NhatKy_ViPham!C:C, "T25") - SUMIFS(NhatKy_ViPham!K:K, NhatKy_ViPham!E:E, "10_Ly_A", NhatKy_ViPham!F:F, B15, NhatKy_ViPham!C:C, "T25")</f>
        <v>100</v>
      </c>
      <c r="AQ15" s="7">
        <f>100 + SUMIFS(NhatKy_ViPham!J:J, NhatKy_ViPham!E:E, "10_Ly_A", NhatKy_ViPham!F:F, B15, NhatKy_ViPham!C:C, "T26") - SUMIFS(NhatKy_ViPham!K:K, NhatKy_ViPham!E:E, "10_Ly_A", NhatKy_ViPham!F:F, B15, NhatKy_ViPham!C:C, "T26")</f>
        <v>100</v>
      </c>
      <c r="AR15" s="7">
        <f>100 + SUMIFS(NhatKy_ViPham!J:J, NhatKy_ViPham!E:E, "10_Ly_A", NhatKy_ViPham!F:F, B15, NhatKy_ViPham!C:C, "T27") - SUMIFS(NhatKy_ViPham!K:K, NhatKy_ViPham!E:E, "10_Ly_A", NhatKy_ViPham!F:F, B15, NhatKy_ViPham!C:C, "T27")</f>
        <v>100</v>
      </c>
      <c r="AS15" s="7">
        <f>100 + SUMIFS(NhatKy_ViPham!J:J, NhatKy_ViPham!E:E, "10_Ly_A", NhatKy_ViPham!F:F, B15, NhatKy_ViPham!C:C, "T28") - SUMIFS(NhatKy_ViPham!K:K, NhatKy_ViPham!E:E, "10_Ly_A", NhatKy_ViPham!F:F, B15, NhatKy_ViPham!C:C, "T28")</f>
        <v>100</v>
      </c>
      <c r="AT15" s="7">
        <f>100 + SUMIFS(NhatKy_ViPham!J:J, NhatKy_ViPham!E:E, "10_Ly_A", NhatKy_ViPham!F:F, B15, NhatKy_ViPham!C:C, "T29") - SUMIFS(NhatKy_ViPham!K:K, NhatKy_ViPham!E:E, "10_Ly_A", NhatKy_ViPham!F:F, B15, NhatKy_ViPham!C:C, "T29")</f>
        <v>100</v>
      </c>
      <c r="AU15" s="7">
        <f>100 + SUMIFS(NhatKy_ViPham!J:J, NhatKy_ViPham!E:E, "10_Ly_A", NhatKy_ViPham!F:F, B15, NhatKy_ViPham!C:C, "T30") - SUMIFS(NhatKy_ViPham!K:K, NhatKy_ViPham!E:E, "10_Ly_A", NhatKy_ViPham!F:F, B15, NhatKy_ViPham!C:C, "T30")</f>
        <v>100</v>
      </c>
      <c r="AV15" s="7">
        <f>100 + SUMIFS(NhatKy_ViPham!J:J, NhatKy_ViPham!E:E, "10_Ly_A", NhatKy_ViPham!F:F, B15, NhatKy_ViPham!C:C, "T31") - SUMIFS(NhatKy_ViPham!K:K, NhatKy_ViPham!E:E, "10_Ly_A", NhatKy_ViPham!F:F, B15, NhatKy_ViPham!C:C, "T31")</f>
        <v>100</v>
      </c>
      <c r="AW15" s="7">
        <f>100 + SUMIFS(NhatKy_ViPham!J:J, NhatKy_ViPham!E:E, "10_Ly_A", NhatKy_ViPham!F:F, B15, NhatKy_ViPham!C:C, "T32") - SUMIFS(NhatKy_ViPham!K:K, NhatKy_ViPham!E:E, "10_Ly_A", NhatKy_ViPham!F:F, B15, NhatKy_ViPham!C:C, "T32")</f>
        <v>100</v>
      </c>
      <c r="AX15" s="7">
        <f>100 + SUMIFS(NhatKy_ViPham!J:J, NhatKy_ViPham!E:E, "10_Ly_A", NhatKy_ViPham!F:F, B15, NhatKy_ViPham!C:C, "T33") - SUMIFS(NhatKy_ViPham!K:K, NhatKy_ViPham!E:E, "10_Ly_A", NhatKy_ViPham!F:F, B15, NhatKy_ViPham!C:C, "T33")</f>
        <v>100</v>
      </c>
      <c r="AY15" s="7">
        <f>100 + SUMIFS(NhatKy_ViPham!J:J, NhatKy_ViPham!E:E, "10_Ly_A", NhatKy_ViPham!F:F, B15, NhatKy_ViPham!C:C, "T34") - SUMIFS(NhatKy_ViPham!K:K, NhatKy_ViPham!E:E, "10_Ly_A", NhatKy_ViPham!F:F, B15, NhatKy_ViPham!C:C, "T34")</f>
        <v>100</v>
      </c>
      <c r="AZ15" s="7">
        <f>100 + SUMIFS(NhatKy_ViPham!J:J, NhatKy_ViPham!E:E, "10_Ly_A", NhatKy_ViPham!F:F, B15, NhatKy_ViPham!C:C, "T35") - SUMIFS(NhatKy_ViPham!K:K, NhatKy_ViPham!E:E, "10_Ly_A", NhatKy_ViPham!F:F, B15, NhatKy_ViPham!C:C, "T35")</f>
        <v>100</v>
      </c>
      <c r="BA15" s="12">
        <f t="shared" si="0"/>
        <v>100</v>
      </c>
      <c r="BB15" s="11" t="s">
        <v>430</v>
      </c>
      <c r="BC15" s="14" t="str">
        <f t="shared" si="1"/>
        <v>Tốt</v>
      </c>
      <c r="BD15" s="10" t="str">
        <f t="shared" si="2"/>
        <v>🟢 BÌNH THƯỜNG</v>
      </c>
    </row>
    <row r="16" spans="1:56" x14ac:dyDescent="0.25">
      <c r="A16" s="5">
        <v>8</v>
      </c>
      <c r="B16" s="15" t="s">
        <v>579</v>
      </c>
      <c r="C16" s="5" t="s">
        <v>459</v>
      </c>
      <c r="D16" s="5" t="s">
        <v>435</v>
      </c>
      <c r="E16" s="11" t="s">
        <v>430</v>
      </c>
      <c r="F16" s="6">
        <f>SUMIFS(NhatKy_ViPham!K:K, NhatKy_ViPham!E:E, "10_Ly_A", NhatKy_ViPham!F:F, B16, NhatKy_ViPham!H:H, "L01")</f>
        <v>0</v>
      </c>
      <c r="G16" s="6">
        <f>SUMIFS(NhatKy_ViPham!K:K, NhatKy_ViPham!E:E, "10_Ly_A", NhatKy_ViPham!F:F, B16, NhatKy_ViPham!H:H, "L02")</f>
        <v>0</v>
      </c>
      <c r="H16" s="6">
        <f>SUMIFS(NhatKy_ViPham!K:K, NhatKy_ViPham!E:E, "10_Ly_A", NhatKy_ViPham!F:F, B16, NhatKy_ViPham!H:H, "L03")</f>
        <v>0</v>
      </c>
      <c r="I16" s="6">
        <f>SUMIFS(NhatKy_ViPham!K:K, NhatKy_ViPham!E:E, "10_Ly_A", NhatKy_ViPham!F:F, B16, NhatKy_ViPham!H:H, "L04")</f>
        <v>0</v>
      </c>
      <c r="J16" s="6">
        <f>SUMIFS(NhatKy_ViPham!K:K, NhatKy_ViPham!E:E, "10_Ly_A", NhatKy_ViPham!F:F, B16, NhatKy_ViPham!H:H, "L05")</f>
        <v>0</v>
      </c>
      <c r="K16" s="6">
        <f>SUMIFS(NhatKy_ViPham!K:K, NhatKy_ViPham!E:E, "10_Ly_A", NhatKy_ViPham!F:F, B16, NhatKy_ViPham!H:H, "L06")</f>
        <v>0</v>
      </c>
      <c r="L16" s="6">
        <f>SUMIFS(NhatKy_ViPham!K:K, NhatKy_ViPham!E:E, "10_Ly_A", NhatKy_ViPham!F:F, B16, NhatKy_ViPham!H:H, "L07")</f>
        <v>0</v>
      </c>
      <c r="M16" s="6">
        <f>SUMIFS(NhatKy_ViPham!K:K, NhatKy_ViPham!E:E, "10_Ly_A", NhatKy_ViPham!F:F, B16, NhatKy_ViPham!H:H, "L08")</f>
        <v>0</v>
      </c>
      <c r="N16" s="6">
        <f>SUMIFS(NhatKy_ViPham!K:K, NhatKy_ViPham!E:E, "10_Ly_A", NhatKy_ViPham!F:F, B16, NhatKy_ViPham!H:H, "L09")</f>
        <v>0</v>
      </c>
      <c r="O16" s="6">
        <f>SUMIFS(NhatKy_ViPham!K:K, NhatKy_ViPham!E:E, "10_Ly_A", NhatKy_ViPham!F:F, B16, NhatKy_ViPham!H:H, "L10")</f>
        <v>0</v>
      </c>
      <c r="P16" s="12">
        <f>SUMIFS(NhatKy_ViPham!J:J, NhatKy_ViPham!E:E, "10_Ly_A", NhatKy_ViPham!F:F, B16)</f>
        <v>0</v>
      </c>
      <c r="Q16" s="13">
        <f>SUMIFS(NhatKy_ViPham!K:K, NhatKy_ViPham!E:E, "10_Ly_A", NhatKy_ViPham!F:F, B16)</f>
        <v>0</v>
      </c>
      <c r="R16" s="6">
        <f>100 + SUMIFS(NhatKy_ViPham!J:J, NhatKy_ViPham!E:E, "10_Ly_A", NhatKy_ViPham!F:F, B16, NhatKy_ViPham!C:C, "T1") - SUMIFS(NhatKy_ViPham!K:K, NhatKy_ViPham!E:E, "10_Ly_A", NhatKy_ViPham!F:F, B16, NhatKy_ViPham!C:C, "T1")</f>
        <v>100</v>
      </c>
      <c r="S16" s="6">
        <f>100 + SUMIFS(NhatKy_ViPham!J:J, NhatKy_ViPham!E:E, "10_Ly_A", NhatKy_ViPham!F:F, B16, NhatKy_ViPham!C:C, "T2") - SUMIFS(NhatKy_ViPham!K:K, NhatKy_ViPham!E:E, "10_Ly_A", NhatKy_ViPham!F:F, B16, NhatKy_ViPham!C:C, "T2")</f>
        <v>100</v>
      </c>
      <c r="T16" s="6">
        <f>100 + SUMIFS(NhatKy_ViPham!J:J, NhatKy_ViPham!E:E, "10_Ly_A", NhatKy_ViPham!F:F, B16, NhatKy_ViPham!C:C, "T3") - SUMIFS(NhatKy_ViPham!K:K, NhatKy_ViPham!E:E, "10_Ly_A", NhatKy_ViPham!F:F, B16, NhatKy_ViPham!C:C, "T3")</f>
        <v>100</v>
      </c>
      <c r="U16" s="6">
        <f>100 + SUMIFS(NhatKy_ViPham!J:J, NhatKy_ViPham!E:E, "10_Ly_A", NhatKy_ViPham!F:F, B16, NhatKy_ViPham!C:C, "T4") - SUMIFS(NhatKy_ViPham!K:K, NhatKy_ViPham!E:E, "10_Ly_A", NhatKy_ViPham!F:F, B16, NhatKy_ViPham!C:C, "T4")</f>
        <v>100</v>
      </c>
      <c r="V16" s="6">
        <f>100 + SUMIFS(NhatKy_ViPham!J:J, NhatKy_ViPham!E:E, "10_Ly_A", NhatKy_ViPham!F:F, B16, NhatKy_ViPham!C:C, "T5") - SUMIFS(NhatKy_ViPham!K:K, NhatKy_ViPham!E:E, "10_Ly_A", NhatKy_ViPham!F:F, B16, NhatKy_ViPham!C:C, "T5")</f>
        <v>100</v>
      </c>
      <c r="W16" s="6">
        <f>100 + SUMIFS(NhatKy_ViPham!J:J, NhatKy_ViPham!E:E, "10_Ly_A", NhatKy_ViPham!F:F, B16, NhatKy_ViPham!C:C, "T6") - SUMIFS(NhatKy_ViPham!K:K, NhatKy_ViPham!E:E, "10_Ly_A", NhatKy_ViPham!F:F, B16, NhatKy_ViPham!C:C, "T6")</f>
        <v>100</v>
      </c>
      <c r="X16" s="6">
        <f>100 + SUMIFS(NhatKy_ViPham!J:J, NhatKy_ViPham!E:E, "10_Ly_A", NhatKy_ViPham!F:F, B16, NhatKy_ViPham!C:C, "T7") - SUMIFS(NhatKy_ViPham!K:K, NhatKy_ViPham!E:E, "10_Ly_A", NhatKy_ViPham!F:F, B16, NhatKy_ViPham!C:C, "T7")</f>
        <v>100</v>
      </c>
      <c r="Y16" s="6">
        <f>100 + SUMIFS(NhatKy_ViPham!J:J, NhatKy_ViPham!E:E, "10_Ly_A", NhatKy_ViPham!F:F, B16, NhatKy_ViPham!C:C, "T8") - SUMIFS(NhatKy_ViPham!K:K, NhatKy_ViPham!E:E, "10_Ly_A", NhatKy_ViPham!F:F, B16, NhatKy_ViPham!C:C, "T8")</f>
        <v>100</v>
      </c>
      <c r="Z16" s="6">
        <f>100 + SUMIFS(NhatKy_ViPham!J:J, NhatKy_ViPham!E:E, "10_Ly_A", NhatKy_ViPham!F:F, B16, NhatKy_ViPham!C:C, "T9") - SUMIFS(NhatKy_ViPham!K:K, NhatKy_ViPham!E:E, "10_Ly_A", NhatKy_ViPham!F:F, B16, NhatKy_ViPham!C:C, "T9")</f>
        <v>100</v>
      </c>
      <c r="AA16" s="6">
        <f>100 + SUMIFS(NhatKy_ViPham!J:J, NhatKy_ViPham!E:E, "10_Ly_A", NhatKy_ViPham!F:F, B16, NhatKy_ViPham!C:C, "T10") - SUMIFS(NhatKy_ViPham!K:K, NhatKy_ViPham!E:E, "10_Ly_A", NhatKy_ViPham!F:F, B16, NhatKy_ViPham!C:C, "T10")</f>
        <v>100</v>
      </c>
      <c r="AB16" s="6">
        <f>100 + SUMIFS(NhatKy_ViPham!J:J, NhatKy_ViPham!E:E, "10_Ly_A", NhatKy_ViPham!F:F, B16, NhatKy_ViPham!C:C, "T11") - SUMIFS(NhatKy_ViPham!K:K, NhatKy_ViPham!E:E, "10_Ly_A", NhatKy_ViPham!F:F, B16, NhatKy_ViPham!C:C, "T11")</f>
        <v>100</v>
      </c>
      <c r="AC16" s="6">
        <f>100 + SUMIFS(NhatKy_ViPham!J:J, NhatKy_ViPham!E:E, "10_Ly_A", NhatKy_ViPham!F:F, B16, NhatKy_ViPham!C:C, "T12") - SUMIFS(NhatKy_ViPham!K:K, NhatKy_ViPham!E:E, "10_Ly_A", NhatKy_ViPham!F:F, B16, NhatKy_ViPham!C:C, "T12")</f>
        <v>100</v>
      </c>
      <c r="AD16" s="6">
        <f>100 + SUMIFS(NhatKy_ViPham!J:J, NhatKy_ViPham!E:E, "10_Ly_A", NhatKy_ViPham!F:F, B16, NhatKy_ViPham!C:C, "T13") - SUMIFS(NhatKy_ViPham!K:K, NhatKy_ViPham!E:E, "10_Ly_A", NhatKy_ViPham!F:F, B16, NhatKy_ViPham!C:C, "T13")</f>
        <v>100</v>
      </c>
      <c r="AE16" s="6">
        <f>100 + SUMIFS(NhatKy_ViPham!J:J, NhatKy_ViPham!E:E, "10_Ly_A", NhatKy_ViPham!F:F, B16, NhatKy_ViPham!C:C, "T14") - SUMIFS(NhatKy_ViPham!K:K, NhatKy_ViPham!E:E, "10_Ly_A", NhatKy_ViPham!F:F, B16, NhatKy_ViPham!C:C, "T14")</f>
        <v>100</v>
      </c>
      <c r="AF16" s="6">
        <f>100 + SUMIFS(NhatKy_ViPham!J:J, NhatKy_ViPham!E:E, "10_Ly_A", NhatKy_ViPham!F:F, B16, NhatKy_ViPham!C:C, "T15") - SUMIFS(NhatKy_ViPham!K:K, NhatKy_ViPham!E:E, "10_Ly_A", NhatKy_ViPham!F:F, B16, NhatKy_ViPham!C:C, "T15")</f>
        <v>100</v>
      </c>
      <c r="AG16" s="6">
        <f>100 + SUMIFS(NhatKy_ViPham!J:J, NhatKy_ViPham!E:E, "10_Ly_A", NhatKy_ViPham!F:F, B16, NhatKy_ViPham!C:C, "T16") - SUMIFS(NhatKy_ViPham!K:K, NhatKy_ViPham!E:E, "10_Ly_A", NhatKy_ViPham!F:F, B16, NhatKy_ViPham!C:C, "T16")</f>
        <v>100</v>
      </c>
      <c r="AH16" s="6">
        <f>100 + SUMIFS(NhatKy_ViPham!J:J, NhatKy_ViPham!E:E, "10_Ly_A", NhatKy_ViPham!F:F, B16, NhatKy_ViPham!C:C, "T17") - SUMIFS(NhatKy_ViPham!K:K, NhatKy_ViPham!E:E, "10_Ly_A", NhatKy_ViPham!F:F, B16, NhatKy_ViPham!C:C, "T17")</f>
        <v>100</v>
      </c>
      <c r="AI16" s="6">
        <f>100 + SUMIFS(NhatKy_ViPham!J:J, NhatKy_ViPham!E:E, "10_Ly_A", NhatKy_ViPham!F:F, B16, NhatKy_ViPham!C:C, "T18") - SUMIFS(NhatKy_ViPham!K:K, NhatKy_ViPham!E:E, "10_Ly_A", NhatKy_ViPham!F:F, B16, NhatKy_ViPham!C:C, "T18")</f>
        <v>100</v>
      </c>
      <c r="AJ16" s="6">
        <f>100 + SUMIFS(NhatKy_ViPham!J:J, NhatKy_ViPham!E:E, "10_Ly_A", NhatKy_ViPham!F:F, B16, NhatKy_ViPham!C:C, "T19") - SUMIFS(NhatKy_ViPham!K:K, NhatKy_ViPham!E:E, "10_Ly_A", NhatKy_ViPham!F:F, B16, NhatKy_ViPham!C:C, "T19")</f>
        <v>100</v>
      </c>
      <c r="AK16" s="6">
        <f>100 + SUMIFS(NhatKy_ViPham!J:J, NhatKy_ViPham!E:E, "10_Ly_A", NhatKy_ViPham!F:F, B16, NhatKy_ViPham!C:C, "T20") - SUMIFS(NhatKy_ViPham!K:K, NhatKy_ViPham!E:E, "10_Ly_A", NhatKy_ViPham!F:F, B16, NhatKy_ViPham!C:C, "T20")</f>
        <v>100</v>
      </c>
      <c r="AL16" s="6">
        <f>100 + SUMIFS(NhatKy_ViPham!J:J, NhatKy_ViPham!E:E, "10_Ly_A", NhatKy_ViPham!F:F, B16, NhatKy_ViPham!C:C, "T21") - SUMIFS(NhatKy_ViPham!K:K, NhatKy_ViPham!E:E, "10_Ly_A", NhatKy_ViPham!F:F, B16, NhatKy_ViPham!C:C, "T21")</f>
        <v>100</v>
      </c>
      <c r="AM16" s="6">
        <f>100 + SUMIFS(NhatKy_ViPham!J:J, NhatKy_ViPham!E:E, "10_Ly_A", NhatKy_ViPham!F:F, B16, NhatKy_ViPham!C:C, "T22") - SUMIFS(NhatKy_ViPham!K:K, NhatKy_ViPham!E:E, "10_Ly_A", NhatKy_ViPham!F:F, B16, NhatKy_ViPham!C:C, "T22")</f>
        <v>100</v>
      </c>
      <c r="AN16" s="6">
        <f>100 + SUMIFS(NhatKy_ViPham!J:J, NhatKy_ViPham!E:E, "10_Ly_A", NhatKy_ViPham!F:F, B16, NhatKy_ViPham!C:C, "T23") - SUMIFS(NhatKy_ViPham!K:K, NhatKy_ViPham!E:E, "10_Ly_A", NhatKy_ViPham!F:F, B16, NhatKy_ViPham!C:C, "T23")</f>
        <v>100</v>
      </c>
      <c r="AO16" s="6">
        <f>100 + SUMIFS(NhatKy_ViPham!J:J, NhatKy_ViPham!E:E, "10_Ly_A", NhatKy_ViPham!F:F, B16, NhatKy_ViPham!C:C, "T24") - SUMIFS(NhatKy_ViPham!K:K, NhatKy_ViPham!E:E, "10_Ly_A", NhatKy_ViPham!F:F, B16, NhatKy_ViPham!C:C, "T24")</f>
        <v>100</v>
      </c>
      <c r="AP16" s="6">
        <f>100 + SUMIFS(NhatKy_ViPham!J:J, NhatKy_ViPham!E:E, "10_Ly_A", NhatKy_ViPham!F:F, B16, NhatKy_ViPham!C:C, "T25") - SUMIFS(NhatKy_ViPham!K:K, NhatKy_ViPham!E:E, "10_Ly_A", NhatKy_ViPham!F:F, B16, NhatKy_ViPham!C:C, "T25")</f>
        <v>100</v>
      </c>
      <c r="AQ16" s="6">
        <f>100 + SUMIFS(NhatKy_ViPham!J:J, NhatKy_ViPham!E:E, "10_Ly_A", NhatKy_ViPham!F:F, B16, NhatKy_ViPham!C:C, "T26") - SUMIFS(NhatKy_ViPham!K:K, NhatKy_ViPham!E:E, "10_Ly_A", NhatKy_ViPham!F:F, B16, NhatKy_ViPham!C:C, "T26")</f>
        <v>100</v>
      </c>
      <c r="AR16" s="6">
        <f>100 + SUMIFS(NhatKy_ViPham!J:J, NhatKy_ViPham!E:E, "10_Ly_A", NhatKy_ViPham!F:F, B16, NhatKy_ViPham!C:C, "T27") - SUMIFS(NhatKy_ViPham!K:K, NhatKy_ViPham!E:E, "10_Ly_A", NhatKy_ViPham!F:F, B16, NhatKy_ViPham!C:C, "T27")</f>
        <v>100</v>
      </c>
      <c r="AS16" s="6">
        <f>100 + SUMIFS(NhatKy_ViPham!J:J, NhatKy_ViPham!E:E, "10_Ly_A", NhatKy_ViPham!F:F, B16, NhatKy_ViPham!C:C, "T28") - SUMIFS(NhatKy_ViPham!K:K, NhatKy_ViPham!E:E, "10_Ly_A", NhatKy_ViPham!F:F, B16, NhatKy_ViPham!C:C, "T28")</f>
        <v>100</v>
      </c>
      <c r="AT16" s="6">
        <f>100 + SUMIFS(NhatKy_ViPham!J:J, NhatKy_ViPham!E:E, "10_Ly_A", NhatKy_ViPham!F:F, B16, NhatKy_ViPham!C:C, "T29") - SUMIFS(NhatKy_ViPham!K:K, NhatKy_ViPham!E:E, "10_Ly_A", NhatKy_ViPham!F:F, B16, NhatKy_ViPham!C:C, "T29")</f>
        <v>100</v>
      </c>
      <c r="AU16" s="6">
        <f>100 + SUMIFS(NhatKy_ViPham!J:J, NhatKy_ViPham!E:E, "10_Ly_A", NhatKy_ViPham!F:F, B16, NhatKy_ViPham!C:C, "T30") - SUMIFS(NhatKy_ViPham!K:K, NhatKy_ViPham!E:E, "10_Ly_A", NhatKy_ViPham!F:F, B16, NhatKy_ViPham!C:C, "T30")</f>
        <v>100</v>
      </c>
      <c r="AV16" s="6">
        <f>100 + SUMIFS(NhatKy_ViPham!J:J, NhatKy_ViPham!E:E, "10_Ly_A", NhatKy_ViPham!F:F, B16, NhatKy_ViPham!C:C, "T31") - SUMIFS(NhatKy_ViPham!K:K, NhatKy_ViPham!E:E, "10_Ly_A", NhatKy_ViPham!F:F, B16, NhatKy_ViPham!C:C, "T31")</f>
        <v>100</v>
      </c>
      <c r="AW16" s="6">
        <f>100 + SUMIFS(NhatKy_ViPham!J:J, NhatKy_ViPham!E:E, "10_Ly_A", NhatKy_ViPham!F:F, B16, NhatKy_ViPham!C:C, "T32") - SUMIFS(NhatKy_ViPham!K:K, NhatKy_ViPham!E:E, "10_Ly_A", NhatKy_ViPham!F:F, B16, NhatKy_ViPham!C:C, "T32")</f>
        <v>100</v>
      </c>
      <c r="AX16" s="6">
        <f>100 + SUMIFS(NhatKy_ViPham!J:J, NhatKy_ViPham!E:E, "10_Ly_A", NhatKy_ViPham!F:F, B16, NhatKy_ViPham!C:C, "T33") - SUMIFS(NhatKy_ViPham!K:K, NhatKy_ViPham!E:E, "10_Ly_A", NhatKy_ViPham!F:F, B16, NhatKy_ViPham!C:C, "T33")</f>
        <v>100</v>
      </c>
      <c r="AY16" s="6">
        <f>100 + SUMIFS(NhatKy_ViPham!J:J, NhatKy_ViPham!E:E, "10_Ly_A", NhatKy_ViPham!F:F, B16, NhatKy_ViPham!C:C, "T34") - SUMIFS(NhatKy_ViPham!K:K, NhatKy_ViPham!E:E, "10_Ly_A", NhatKy_ViPham!F:F, B16, NhatKy_ViPham!C:C, "T34")</f>
        <v>100</v>
      </c>
      <c r="AZ16" s="6">
        <f>100 + SUMIFS(NhatKy_ViPham!J:J, NhatKy_ViPham!E:E, "10_Ly_A", NhatKy_ViPham!F:F, B16, NhatKy_ViPham!C:C, "T35") - SUMIFS(NhatKy_ViPham!K:K, NhatKy_ViPham!E:E, "10_Ly_A", NhatKy_ViPham!F:F, B16, NhatKy_ViPham!C:C, "T35")</f>
        <v>100</v>
      </c>
      <c r="BA16" s="12">
        <f t="shared" si="0"/>
        <v>100</v>
      </c>
      <c r="BB16" s="11" t="s">
        <v>430</v>
      </c>
      <c r="BC16" s="16" t="str">
        <f t="shared" si="1"/>
        <v>Tốt</v>
      </c>
      <c r="BD16" s="15" t="str">
        <f t="shared" si="2"/>
        <v>🟢 BÌNH THƯỜNG</v>
      </c>
    </row>
    <row r="17" spans="1:56" x14ac:dyDescent="0.25">
      <c r="A17" s="4">
        <v>9</v>
      </c>
      <c r="B17" s="10" t="s">
        <v>580</v>
      </c>
      <c r="C17" s="4" t="s">
        <v>581</v>
      </c>
      <c r="D17" s="4" t="s">
        <v>435</v>
      </c>
      <c r="E17" s="11" t="s">
        <v>430</v>
      </c>
      <c r="F17" s="7">
        <f>SUMIFS(NhatKy_ViPham!K:K, NhatKy_ViPham!E:E, "10_Ly_A", NhatKy_ViPham!F:F, B17, NhatKy_ViPham!H:H, "L01")</f>
        <v>0</v>
      </c>
      <c r="G17" s="7">
        <f>SUMIFS(NhatKy_ViPham!K:K, NhatKy_ViPham!E:E, "10_Ly_A", NhatKy_ViPham!F:F, B17, NhatKy_ViPham!H:H, "L02")</f>
        <v>0</v>
      </c>
      <c r="H17" s="7">
        <f>SUMIFS(NhatKy_ViPham!K:K, NhatKy_ViPham!E:E, "10_Ly_A", NhatKy_ViPham!F:F, B17, NhatKy_ViPham!H:H, "L03")</f>
        <v>0</v>
      </c>
      <c r="I17" s="7">
        <f>SUMIFS(NhatKy_ViPham!K:K, NhatKy_ViPham!E:E, "10_Ly_A", NhatKy_ViPham!F:F, B17, NhatKy_ViPham!H:H, "L04")</f>
        <v>0</v>
      </c>
      <c r="J17" s="7">
        <f>SUMIFS(NhatKy_ViPham!K:K, NhatKy_ViPham!E:E, "10_Ly_A", NhatKy_ViPham!F:F, B17, NhatKy_ViPham!H:H, "L05")</f>
        <v>0</v>
      </c>
      <c r="K17" s="7">
        <f>SUMIFS(NhatKy_ViPham!K:K, NhatKy_ViPham!E:E, "10_Ly_A", NhatKy_ViPham!F:F, B17, NhatKy_ViPham!H:H, "L06")</f>
        <v>0</v>
      </c>
      <c r="L17" s="7">
        <f>SUMIFS(NhatKy_ViPham!K:K, NhatKy_ViPham!E:E, "10_Ly_A", NhatKy_ViPham!F:F, B17, NhatKy_ViPham!H:H, "L07")</f>
        <v>0</v>
      </c>
      <c r="M17" s="7">
        <f>SUMIFS(NhatKy_ViPham!K:K, NhatKy_ViPham!E:E, "10_Ly_A", NhatKy_ViPham!F:F, B17, NhatKy_ViPham!H:H, "L08")</f>
        <v>0</v>
      </c>
      <c r="N17" s="7">
        <f>SUMIFS(NhatKy_ViPham!K:K, NhatKy_ViPham!E:E, "10_Ly_A", NhatKy_ViPham!F:F, B17, NhatKy_ViPham!H:H, "L09")</f>
        <v>0</v>
      </c>
      <c r="O17" s="7">
        <f>SUMIFS(NhatKy_ViPham!K:K, NhatKy_ViPham!E:E, "10_Ly_A", NhatKy_ViPham!F:F, B17, NhatKy_ViPham!H:H, "L10")</f>
        <v>0</v>
      </c>
      <c r="P17" s="12">
        <f>SUMIFS(NhatKy_ViPham!J:J, NhatKy_ViPham!E:E, "10_Ly_A", NhatKy_ViPham!F:F, B17)</f>
        <v>0</v>
      </c>
      <c r="Q17" s="13">
        <f>SUMIFS(NhatKy_ViPham!K:K, NhatKy_ViPham!E:E, "10_Ly_A", NhatKy_ViPham!F:F, B17)</f>
        <v>0</v>
      </c>
      <c r="R17" s="7">
        <f>100 + SUMIFS(NhatKy_ViPham!J:J, NhatKy_ViPham!E:E, "10_Ly_A", NhatKy_ViPham!F:F, B17, NhatKy_ViPham!C:C, "T1") - SUMIFS(NhatKy_ViPham!K:K, NhatKy_ViPham!E:E, "10_Ly_A", NhatKy_ViPham!F:F, B17, NhatKy_ViPham!C:C, "T1")</f>
        <v>100</v>
      </c>
      <c r="S17" s="7">
        <f>100 + SUMIFS(NhatKy_ViPham!J:J, NhatKy_ViPham!E:E, "10_Ly_A", NhatKy_ViPham!F:F, B17, NhatKy_ViPham!C:C, "T2") - SUMIFS(NhatKy_ViPham!K:K, NhatKy_ViPham!E:E, "10_Ly_A", NhatKy_ViPham!F:F, B17, NhatKy_ViPham!C:C, "T2")</f>
        <v>100</v>
      </c>
      <c r="T17" s="7">
        <f>100 + SUMIFS(NhatKy_ViPham!J:J, NhatKy_ViPham!E:E, "10_Ly_A", NhatKy_ViPham!F:F, B17, NhatKy_ViPham!C:C, "T3") - SUMIFS(NhatKy_ViPham!K:K, NhatKy_ViPham!E:E, "10_Ly_A", NhatKy_ViPham!F:F, B17, NhatKy_ViPham!C:C, "T3")</f>
        <v>100</v>
      </c>
      <c r="U17" s="7">
        <f>100 + SUMIFS(NhatKy_ViPham!J:J, NhatKy_ViPham!E:E, "10_Ly_A", NhatKy_ViPham!F:F, B17, NhatKy_ViPham!C:C, "T4") - SUMIFS(NhatKy_ViPham!K:K, NhatKy_ViPham!E:E, "10_Ly_A", NhatKy_ViPham!F:F, B17, NhatKy_ViPham!C:C, "T4")</f>
        <v>100</v>
      </c>
      <c r="V17" s="7">
        <f>100 + SUMIFS(NhatKy_ViPham!J:J, NhatKy_ViPham!E:E, "10_Ly_A", NhatKy_ViPham!F:F, B17, NhatKy_ViPham!C:C, "T5") - SUMIFS(NhatKy_ViPham!K:K, NhatKy_ViPham!E:E, "10_Ly_A", NhatKy_ViPham!F:F, B17, NhatKy_ViPham!C:C, "T5")</f>
        <v>100</v>
      </c>
      <c r="W17" s="7">
        <f>100 + SUMIFS(NhatKy_ViPham!J:J, NhatKy_ViPham!E:E, "10_Ly_A", NhatKy_ViPham!F:F, B17, NhatKy_ViPham!C:C, "T6") - SUMIFS(NhatKy_ViPham!K:K, NhatKy_ViPham!E:E, "10_Ly_A", NhatKy_ViPham!F:F, B17, NhatKy_ViPham!C:C, "T6")</f>
        <v>100</v>
      </c>
      <c r="X17" s="7">
        <f>100 + SUMIFS(NhatKy_ViPham!J:J, NhatKy_ViPham!E:E, "10_Ly_A", NhatKy_ViPham!F:F, B17, NhatKy_ViPham!C:C, "T7") - SUMIFS(NhatKy_ViPham!K:K, NhatKy_ViPham!E:E, "10_Ly_A", NhatKy_ViPham!F:F, B17, NhatKy_ViPham!C:C, "T7")</f>
        <v>100</v>
      </c>
      <c r="Y17" s="7">
        <f>100 + SUMIFS(NhatKy_ViPham!J:J, NhatKy_ViPham!E:E, "10_Ly_A", NhatKy_ViPham!F:F, B17, NhatKy_ViPham!C:C, "T8") - SUMIFS(NhatKy_ViPham!K:K, NhatKy_ViPham!E:E, "10_Ly_A", NhatKy_ViPham!F:F, B17, NhatKy_ViPham!C:C, "T8")</f>
        <v>100</v>
      </c>
      <c r="Z17" s="7">
        <f>100 + SUMIFS(NhatKy_ViPham!J:J, NhatKy_ViPham!E:E, "10_Ly_A", NhatKy_ViPham!F:F, B17, NhatKy_ViPham!C:C, "T9") - SUMIFS(NhatKy_ViPham!K:K, NhatKy_ViPham!E:E, "10_Ly_A", NhatKy_ViPham!F:F, B17, NhatKy_ViPham!C:C, "T9")</f>
        <v>100</v>
      </c>
      <c r="AA17" s="7">
        <f>100 + SUMIFS(NhatKy_ViPham!J:J, NhatKy_ViPham!E:E, "10_Ly_A", NhatKy_ViPham!F:F, B17, NhatKy_ViPham!C:C, "T10") - SUMIFS(NhatKy_ViPham!K:K, NhatKy_ViPham!E:E, "10_Ly_A", NhatKy_ViPham!F:F, B17, NhatKy_ViPham!C:C, "T10")</f>
        <v>100</v>
      </c>
      <c r="AB17" s="7">
        <f>100 + SUMIFS(NhatKy_ViPham!J:J, NhatKy_ViPham!E:E, "10_Ly_A", NhatKy_ViPham!F:F, B17, NhatKy_ViPham!C:C, "T11") - SUMIFS(NhatKy_ViPham!K:K, NhatKy_ViPham!E:E, "10_Ly_A", NhatKy_ViPham!F:F, B17, NhatKy_ViPham!C:C, "T11")</f>
        <v>100</v>
      </c>
      <c r="AC17" s="7">
        <f>100 + SUMIFS(NhatKy_ViPham!J:J, NhatKy_ViPham!E:E, "10_Ly_A", NhatKy_ViPham!F:F, B17, NhatKy_ViPham!C:C, "T12") - SUMIFS(NhatKy_ViPham!K:K, NhatKy_ViPham!E:E, "10_Ly_A", NhatKy_ViPham!F:F, B17, NhatKy_ViPham!C:C, "T12")</f>
        <v>100</v>
      </c>
      <c r="AD17" s="7">
        <f>100 + SUMIFS(NhatKy_ViPham!J:J, NhatKy_ViPham!E:E, "10_Ly_A", NhatKy_ViPham!F:F, B17, NhatKy_ViPham!C:C, "T13") - SUMIFS(NhatKy_ViPham!K:K, NhatKy_ViPham!E:E, "10_Ly_A", NhatKy_ViPham!F:F, B17, NhatKy_ViPham!C:C, "T13")</f>
        <v>100</v>
      </c>
      <c r="AE17" s="7">
        <f>100 + SUMIFS(NhatKy_ViPham!J:J, NhatKy_ViPham!E:E, "10_Ly_A", NhatKy_ViPham!F:F, B17, NhatKy_ViPham!C:C, "T14") - SUMIFS(NhatKy_ViPham!K:K, NhatKy_ViPham!E:E, "10_Ly_A", NhatKy_ViPham!F:F, B17, NhatKy_ViPham!C:C, "T14")</f>
        <v>100</v>
      </c>
      <c r="AF17" s="7">
        <f>100 + SUMIFS(NhatKy_ViPham!J:J, NhatKy_ViPham!E:E, "10_Ly_A", NhatKy_ViPham!F:F, B17, NhatKy_ViPham!C:C, "T15") - SUMIFS(NhatKy_ViPham!K:K, NhatKy_ViPham!E:E, "10_Ly_A", NhatKy_ViPham!F:F, B17, NhatKy_ViPham!C:C, "T15")</f>
        <v>100</v>
      </c>
      <c r="AG17" s="7">
        <f>100 + SUMIFS(NhatKy_ViPham!J:J, NhatKy_ViPham!E:E, "10_Ly_A", NhatKy_ViPham!F:F, B17, NhatKy_ViPham!C:C, "T16") - SUMIFS(NhatKy_ViPham!K:K, NhatKy_ViPham!E:E, "10_Ly_A", NhatKy_ViPham!F:F, B17, NhatKy_ViPham!C:C, "T16")</f>
        <v>100</v>
      </c>
      <c r="AH17" s="7">
        <f>100 + SUMIFS(NhatKy_ViPham!J:J, NhatKy_ViPham!E:E, "10_Ly_A", NhatKy_ViPham!F:F, B17, NhatKy_ViPham!C:C, "T17") - SUMIFS(NhatKy_ViPham!K:K, NhatKy_ViPham!E:E, "10_Ly_A", NhatKy_ViPham!F:F, B17, NhatKy_ViPham!C:C, "T17")</f>
        <v>100</v>
      </c>
      <c r="AI17" s="7">
        <f>100 + SUMIFS(NhatKy_ViPham!J:J, NhatKy_ViPham!E:E, "10_Ly_A", NhatKy_ViPham!F:F, B17, NhatKy_ViPham!C:C, "T18") - SUMIFS(NhatKy_ViPham!K:K, NhatKy_ViPham!E:E, "10_Ly_A", NhatKy_ViPham!F:F, B17, NhatKy_ViPham!C:C, "T18")</f>
        <v>100</v>
      </c>
      <c r="AJ17" s="7">
        <f>100 + SUMIFS(NhatKy_ViPham!J:J, NhatKy_ViPham!E:E, "10_Ly_A", NhatKy_ViPham!F:F, B17, NhatKy_ViPham!C:C, "T19") - SUMIFS(NhatKy_ViPham!K:K, NhatKy_ViPham!E:E, "10_Ly_A", NhatKy_ViPham!F:F, B17, NhatKy_ViPham!C:C, "T19")</f>
        <v>100</v>
      </c>
      <c r="AK17" s="7">
        <f>100 + SUMIFS(NhatKy_ViPham!J:J, NhatKy_ViPham!E:E, "10_Ly_A", NhatKy_ViPham!F:F, B17, NhatKy_ViPham!C:C, "T20") - SUMIFS(NhatKy_ViPham!K:K, NhatKy_ViPham!E:E, "10_Ly_A", NhatKy_ViPham!F:F, B17, NhatKy_ViPham!C:C, "T20")</f>
        <v>100</v>
      </c>
      <c r="AL17" s="7">
        <f>100 + SUMIFS(NhatKy_ViPham!J:J, NhatKy_ViPham!E:E, "10_Ly_A", NhatKy_ViPham!F:F, B17, NhatKy_ViPham!C:C, "T21") - SUMIFS(NhatKy_ViPham!K:K, NhatKy_ViPham!E:E, "10_Ly_A", NhatKy_ViPham!F:F, B17, NhatKy_ViPham!C:C, "T21")</f>
        <v>100</v>
      </c>
      <c r="AM17" s="7">
        <f>100 + SUMIFS(NhatKy_ViPham!J:J, NhatKy_ViPham!E:E, "10_Ly_A", NhatKy_ViPham!F:F, B17, NhatKy_ViPham!C:C, "T22") - SUMIFS(NhatKy_ViPham!K:K, NhatKy_ViPham!E:E, "10_Ly_A", NhatKy_ViPham!F:F, B17, NhatKy_ViPham!C:C, "T22")</f>
        <v>100</v>
      </c>
      <c r="AN17" s="7">
        <f>100 + SUMIFS(NhatKy_ViPham!J:J, NhatKy_ViPham!E:E, "10_Ly_A", NhatKy_ViPham!F:F, B17, NhatKy_ViPham!C:C, "T23") - SUMIFS(NhatKy_ViPham!K:K, NhatKy_ViPham!E:E, "10_Ly_A", NhatKy_ViPham!F:F, B17, NhatKy_ViPham!C:C, "T23")</f>
        <v>100</v>
      </c>
      <c r="AO17" s="7">
        <f>100 + SUMIFS(NhatKy_ViPham!J:J, NhatKy_ViPham!E:E, "10_Ly_A", NhatKy_ViPham!F:F, B17, NhatKy_ViPham!C:C, "T24") - SUMIFS(NhatKy_ViPham!K:K, NhatKy_ViPham!E:E, "10_Ly_A", NhatKy_ViPham!F:F, B17, NhatKy_ViPham!C:C, "T24")</f>
        <v>100</v>
      </c>
      <c r="AP17" s="7">
        <f>100 + SUMIFS(NhatKy_ViPham!J:J, NhatKy_ViPham!E:E, "10_Ly_A", NhatKy_ViPham!F:F, B17, NhatKy_ViPham!C:C, "T25") - SUMIFS(NhatKy_ViPham!K:K, NhatKy_ViPham!E:E, "10_Ly_A", NhatKy_ViPham!F:F, B17, NhatKy_ViPham!C:C, "T25")</f>
        <v>100</v>
      </c>
      <c r="AQ17" s="7">
        <f>100 + SUMIFS(NhatKy_ViPham!J:J, NhatKy_ViPham!E:E, "10_Ly_A", NhatKy_ViPham!F:F, B17, NhatKy_ViPham!C:C, "T26") - SUMIFS(NhatKy_ViPham!K:K, NhatKy_ViPham!E:E, "10_Ly_A", NhatKy_ViPham!F:F, B17, NhatKy_ViPham!C:C, "T26")</f>
        <v>100</v>
      </c>
      <c r="AR17" s="7">
        <f>100 + SUMIFS(NhatKy_ViPham!J:J, NhatKy_ViPham!E:E, "10_Ly_A", NhatKy_ViPham!F:F, B17, NhatKy_ViPham!C:C, "T27") - SUMIFS(NhatKy_ViPham!K:K, NhatKy_ViPham!E:E, "10_Ly_A", NhatKy_ViPham!F:F, B17, NhatKy_ViPham!C:C, "T27")</f>
        <v>100</v>
      </c>
      <c r="AS17" s="7">
        <f>100 + SUMIFS(NhatKy_ViPham!J:J, NhatKy_ViPham!E:E, "10_Ly_A", NhatKy_ViPham!F:F, B17, NhatKy_ViPham!C:C, "T28") - SUMIFS(NhatKy_ViPham!K:K, NhatKy_ViPham!E:E, "10_Ly_A", NhatKy_ViPham!F:F, B17, NhatKy_ViPham!C:C, "T28")</f>
        <v>100</v>
      </c>
      <c r="AT17" s="7">
        <f>100 + SUMIFS(NhatKy_ViPham!J:J, NhatKy_ViPham!E:E, "10_Ly_A", NhatKy_ViPham!F:F, B17, NhatKy_ViPham!C:C, "T29") - SUMIFS(NhatKy_ViPham!K:K, NhatKy_ViPham!E:E, "10_Ly_A", NhatKy_ViPham!F:F, B17, NhatKy_ViPham!C:C, "T29")</f>
        <v>100</v>
      </c>
      <c r="AU17" s="7">
        <f>100 + SUMIFS(NhatKy_ViPham!J:J, NhatKy_ViPham!E:E, "10_Ly_A", NhatKy_ViPham!F:F, B17, NhatKy_ViPham!C:C, "T30") - SUMIFS(NhatKy_ViPham!K:K, NhatKy_ViPham!E:E, "10_Ly_A", NhatKy_ViPham!F:F, B17, NhatKy_ViPham!C:C, "T30")</f>
        <v>100</v>
      </c>
      <c r="AV17" s="7">
        <f>100 + SUMIFS(NhatKy_ViPham!J:J, NhatKy_ViPham!E:E, "10_Ly_A", NhatKy_ViPham!F:F, B17, NhatKy_ViPham!C:C, "T31") - SUMIFS(NhatKy_ViPham!K:K, NhatKy_ViPham!E:E, "10_Ly_A", NhatKy_ViPham!F:F, B17, NhatKy_ViPham!C:C, "T31")</f>
        <v>100</v>
      </c>
      <c r="AW17" s="7">
        <f>100 + SUMIFS(NhatKy_ViPham!J:J, NhatKy_ViPham!E:E, "10_Ly_A", NhatKy_ViPham!F:F, B17, NhatKy_ViPham!C:C, "T32") - SUMIFS(NhatKy_ViPham!K:K, NhatKy_ViPham!E:E, "10_Ly_A", NhatKy_ViPham!F:F, B17, NhatKy_ViPham!C:C, "T32")</f>
        <v>100</v>
      </c>
      <c r="AX17" s="7">
        <f>100 + SUMIFS(NhatKy_ViPham!J:J, NhatKy_ViPham!E:E, "10_Ly_A", NhatKy_ViPham!F:F, B17, NhatKy_ViPham!C:C, "T33") - SUMIFS(NhatKy_ViPham!K:K, NhatKy_ViPham!E:E, "10_Ly_A", NhatKy_ViPham!F:F, B17, NhatKy_ViPham!C:C, "T33")</f>
        <v>100</v>
      </c>
      <c r="AY17" s="7">
        <f>100 + SUMIFS(NhatKy_ViPham!J:J, NhatKy_ViPham!E:E, "10_Ly_A", NhatKy_ViPham!F:F, B17, NhatKy_ViPham!C:C, "T34") - SUMIFS(NhatKy_ViPham!K:K, NhatKy_ViPham!E:E, "10_Ly_A", NhatKy_ViPham!F:F, B17, NhatKy_ViPham!C:C, "T34")</f>
        <v>100</v>
      </c>
      <c r="AZ17" s="7">
        <f>100 + SUMIFS(NhatKy_ViPham!J:J, NhatKy_ViPham!E:E, "10_Ly_A", NhatKy_ViPham!F:F, B17, NhatKy_ViPham!C:C, "T35") - SUMIFS(NhatKy_ViPham!K:K, NhatKy_ViPham!E:E, "10_Ly_A", NhatKy_ViPham!F:F, B17, NhatKy_ViPham!C:C, "T35")</f>
        <v>100</v>
      </c>
      <c r="BA17" s="12">
        <f t="shared" si="0"/>
        <v>100</v>
      </c>
      <c r="BB17" s="11" t="s">
        <v>430</v>
      </c>
      <c r="BC17" s="14" t="str">
        <f t="shared" si="1"/>
        <v>Tốt</v>
      </c>
      <c r="BD17" s="10" t="str">
        <f t="shared" si="2"/>
        <v>🟢 BÌNH THƯỜNG</v>
      </c>
    </row>
    <row r="18" spans="1:56" x14ac:dyDescent="0.25">
      <c r="A18" s="5">
        <v>10</v>
      </c>
      <c r="B18" s="15" t="s">
        <v>582</v>
      </c>
      <c r="C18" s="5" t="s">
        <v>583</v>
      </c>
      <c r="D18" s="5" t="s">
        <v>435</v>
      </c>
      <c r="E18" s="11" t="s">
        <v>430</v>
      </c>
      <c r="F18" s="6">
        <f>SUMIFS(NhatKy_ViPham!K:K, NhatKy_ViPham!E:E, "10_Ly_A", NhatKy_ViPham!F:F, B18, NhatKy_ViPham!H:H, "L01")</f>
        <v>0</v>
      </c>
      <c r="G18" s="6">
        <f>SUMIFS(NhatKy_ViPham!K:K, NhatKy_ViPham!E:E, "10_Ly_A", NhatKy_ViPham!F:F, B18, NhatKy_ViPham!H:H, "L02")</f>
        <v>0</v>
      </c>
      <c r="H18" s="6">
        <f>SUMIFS(NhatKy_ViPham!K:K, NhatKy_ViPham!E:E, "10_Ly_A", NhatKy_ViPham!F:F, B18, NhatKy_ViPham!H:H, "L03")</f>
        <v>0</v>
      </c>
      <c r="I18" s="6">
        <f>SUMIFS(NhatKy_ViPham!K:K, NhatKy_ViPham!E:E, "10_Ly_A", NhatKy_ViPham!F:F, B18, NhatKy_ViPham!H:H, "L04")</f>
        <v>0</v>
      </c>
      <c r="J18" s="6">
        <f>SUMIFS(NhatKy_ViPham!K:K, NhatKy_ViPham!E:E, "10_Ly_A", NhatKy_ViPham!F:F, B18, NhatKy_ViPham!H:H, "L05")</f>
        <v>0</v>
      </c>
      <c r="K18" s="6">
        <f>SUMIFS(NhatKy_ViPham!K:K, NhatKy_ViPham!E:E, "10_Ly_A", NhatKy_ViPham!F:F, B18, NhatKy_ViPham!H:H, "L06")</f>
        <v>0</v>
      </c>
      <c r="L18" s="6">
        <f>SUMIFS(NhatKy_ViPham!K:K, NhatKy_ViPham!E:E, "10_Ly_A", NhatKy_ViPham!F:F, B18, NhatKy_ViPham!H:H, "L07")</f>
        <v>0</v>
      </c>
      <c r="M18" s="6">
        <f>SUMIFS(NhatKy_ViPham!K:K, NhatKy_ViPham!E:E, "10_Ly_A", NhatKy_ViPham!F:F, B18, NhatKy_ViPham!H:H, "L08")</f>
        <v>0</v>
      </c>
      <c r="N18" s="6">
        <f>SUMIFS(NhatKy_ViPham!K:K, NhatKy_ViPham!E:E, "10_Ly_A", NhatKy_ViPham!F:F, B18, NhatKy_ViPham!H:H, "L09")</f>
        <v>0</v>
      </c>
      <c r="O18" s="6">
        <f>SUMIFS(NhatKy_ViPham!K:K, NhatKy_ViPham!E:E, "10_Ly_A", NhatKy_ViPham!F:F, B18, NhatKy_ViPham!H:H, "L10")</f>
        <v>0</v>
      </c>
      <c r="P18" s="12">
        <f>SUMIFS(NhatKy_ViPham!J:J, NhatKy_ViPham!E:E, "10_Ly_A", NhatKy_ViPham!F:F, B18)</f>
        <v>0</v>
      </c>
      <c r="Q18" s="13">
        <f>SUMIFS(NhatKy_ViPham!K:K, NhatKy_ViPham!E:E, "10_Ly_A", NhatKy_ViPham!F:F, B18)</f>
        <v>0</v>
      </c>
      <c r="R18" s="6">
        <f>100 + SUMIFS(NhatKy_ViPham!J:J, NhatKy_ViPham!E:E, "10_Ly_A", NhatKy_ViPham!F:F, B18, NhatKy_ViPham!C:C, "T1") - SUMIFS(NhatKy_ViPham!K:K, NhatKy_ViPham!E:E, "10_Ly_A", NhatKy_ViPham!F:F, B18, NhatKy_ViPham!C:C, "T1")</f>
        <v>100</v>
      </c>
      <c r="S18" s="6">
        <f>100 + SUMIFS(NhatKy_ViPham!J:J, NhatKy_ViPham!E:E, "10_Ly_A", NhatKy_ViPham!F:F, B18, NhatKy_ViPham!C:C, "T2") - SUMIFS(NhatKy_ViPham!K:K, NhatKy_ViPham!E:E, "10_Ly_A", NhatKy_ViPham!F:F, B18, NhatKy_ViPham!C:C, "T2")</f>
        <v>100</v>
      </c>
      <c r="T18" s="6">
        <f>100 + SUMIFS(NhatKy_ViPham!J:J, NhatKy_ViPham!E:E, "10_Ly_A", NhatKy_ViPham!F:F, B18, NhatKy_ViPham!C:C, "T3") - SUMIFS(NhatKy_ViPham!K:K, NhatKy_ViPham!E:E, "10_Ly_A", NhatKy_ViPham!F:F, B18, NhatKy_ViPham!C:C, "T3")</f>
        <v>100</v>
      </c>
      <c r="U18" s="6">
        <f>100 + SUMIFS(NhatKy_ViPham!J:J, NhatKy_ViPham!E:E, "10_Ly_A", NhatKy_ViPham!F:F, B18, NhatKy_ViPham!C:C, "T4") - SUMIFS(NhatKy_ViPham!K:K, NhatKy_ViPham!E:E, "10_Ly_A", NhatKy_ViPham!F:F, B18, NhatKy_ViPham!C:C, "T4")</f>
        <v>100</v>
      </c>
      <c r="V18" s="6">
        <f>100 + SUMIFS(NhatKy_ViPham!J:J, NhatKy_ViPham!E:E, "10_Ly_A", NhatKy_ViPham!F:F, B18, NhatKy_ViPham!C:C, "T5") - SUMIFS(NhatKy_ViPham!K:K, NhatKy_ViPham!E:E, "10_Ly_A", NhatKy_ViPham!F:F, B18, NhatKy_ViPham!C:C, "T5")</f>
        <v>100</v>
      </c>
      <c r="W18" s="6">
        <f>100 + SUMIFS(NhatKy_ViPham!J:J, NhatKy_ViPham!E:E, "10_Ly_A", NhatKy_ViPham!F:F, B18, NhatKy_ViPham!C:C, "T6") - SUMIFS(NhatKy_ViPham!K:K, NhatKy_ViPham!E:E, "10_Ly_A", NhatKy_ViPham!F:F, B18, NhatKy_ViPham!C:C, "T6")</f>
        <v>100</v>
      </c>
      <c r="X18" s="6">
        <f>100 + SUMIFS(NhatKy_ViPham!J:J, NhatKy_ViPham!E:E, "10_Ly_A", NhatKy_ViPham!F:F, B18, NhatKy_ViPham!C:C, "T7") - SUMIFS(NhatKy_ViPham!K:K, NhatKy_ViPham!E:E, "10_Ly_A", NhatKy_ViPham!F:F, B18, NhatKy_ViPham!C:C, "T7")</f>
        <v>100</v>
      </c>
      <c r="Y18" s="6">
        <f>100 + SUMIFS(NhatKy_ViPham!J:J, NhatKy_ViPham!E:E, "10_Ly_A", NhatKy_ViPham!F:F, B18, NhatKy_ViPham!C:C, "T8") - SUMIFS(NhatKy_ViPham!K:K, NhatKy_ViPham!E:E, "10_Ly_A", NhatKy_ViPham!F:F, B18, NhatKy_ViPham!C:C, "T8")</f>
        <v>100</v>
      </c>
      <c r="Z18" s="6">
        <f>100 + SUMIFS(NhatKy_ViPham!J:J, NhatKy_ViPham!E:E, "10_Ly_A", NhatKy_ViPham!F:F, B18, NhatKy_ViPham!C:C, "T9") - SUMIFS(NhatKy_ViPham!K:K, NhatKy_ViPham!E:E, "10_Ly_A", NhatKy_ViPham!F:F, B18, NhatKy_ViPham!C:C, "T9")</f>
        <v>100</v>
      </c>
      <c r="AA18" s="6">
        <f>100 + SUMIFS(NhatKy_ViPham!J:J, NhatKy_ViPham!E:E, "10_Ly_A", NhatKy_ViPham!F:F, B18, NhatKy_ViPham!C:C, "T10") - SUMIFS(NhatKy_ViPham!K:K, NhatKy_ViPham!E:E, "10_Ly_A", NhatKy_ViPham!F:F, B18, NhatKy_ViPham!C:C, "T10")</f>
        <v>100</v>
      </c>
      <c r="AB18" s="6">
        <f>100 + SUMIFS(NhatKy_ViPham!J:J, NhatKy_ViPham!E:E, "10_Ly_A", NhatKy_ViPham!F:F, B18, NhatKy_ViPham!C:C, "T11") - SUMIFS(NhatKy_ViPham!K:K, NhatKy_ViPham!E:E, "10_Ly_A", NhatKy_ViPham!F:F, B18, NhatKy_ViPham!C:C, "T11")</f>
        <v>100</v>
      </c>
      <c r="AC18" s="6">
        <f>100 + SUMIFS(NhatKy_ViPham!J:J, NhatKy_ViPham!E:E, "10_Ly_A", NhatKy_ViPham!F:F, B18, NhatKy_ViPham!C:C, "T12") - SUMIFS(NhatKy_ViPham!K:K, NhatKy_ViPham!E:E, "10_Ly_A", NhatKy_ViPham!F:F, B18, NhatKy_ViPham!C:C, "T12")</f>
        <v>100</v>
      </c>
      <c r="AD18" s="6">
        <f>100 + SUMIFS(NhatKy_ViPham!J:J, NhatKy_ViPham!E:E, "10_Ly_A", NhatKy_ViPham!F:F, B18, NhatKy_ViPham!C:C, "T13") - SUMIFS(NhatKy_ViPham!K:K, NhatKy_ViPham!E:E, "10_Ly_A", NhatKy_ViPham!F:F, B18, NhatKy_ViPham!C:C, "T13")</f>
        <v>100</v>
      </c>
      <c r="AE18" s="6">
        <f>100 + SUMIFS(NhatKy_ViPham!J:J, NhatKy_ViPham!E:E, "10_Ly_A", NhatKy_ViPham!F:F, B18, NhatKy_ViPham!C:C, "T14") - SUMIFS(NhatKy_ViPham!K:K, NhatKy_ViPham!E:E, "10_Ly_A", NhatKy_ViPham!F:F, B18, NhatKy_ViPham!C:C, "T14")</f>
        <v>100</v>
      </c>
      <c r="AF18" s="6">
        <f>100 + SUMIFS(NhatKy_ViPham!J:J, NhatKy_ViPham!E:E, "10_Ly_A", NhatKy_ViPham!F:F, B18, NhatKy_ViPham!C:C, "T15") - SUMIFS(NhatKy_ViPham!K:K, NhatKy_ViPham!E:E, "10_Ly_A", NhatKy_ViPham!F:F, B18, NhatKy_ViPham!C:C, "T15")</f>
        <v>100</v>
      </c>
      <c r="AG18" s="6">
        <f>100 + SUMIFS(NhatKy_ViPham!J:J, NhatKy_ViPham!E:E, "10_Ly_A", NhatKy_ViPham!F:F, B18, NhatKy_ViPham!C:C, "T16") - SUMIFS(NhatKy_ViPham!K:K, NhatKy_ViPham!E:E, "10_Ly_A", NhatKy_ViPham!F:F, B18, NhatKy_ViPham!C:C, "T16")</f>
        <v>100</v>
      </c>
      <c r="AH18" s="6">
        <f>100 + SUMIFS(NhatKy_ViPham!J:J, NhatKy_ViPham!E:E, "10_Ly_A", NhatKy_ViPham!F:F, B18, NhatKy_ViPham!C:C, "T17") - SUMIFS(NhatKy_ViPham!K:K, NhatKy_ViPham!E:E, "10_Ly_A", NhatKy_ViPham!F:F, B18, NhatKy_ViPham!C:C, "T17")</f>
        <v>100</v>
      </c>
      <c r="AI18" s="6">
        <f>100 + SUMIFS(NhatKy_ViPham!J:J, NhatKy_ViPham!E:E, "10_Ly_A", NhatKy_ViPham!F:F, B18, NhatKy_ViPham!C:C, "T18") - SUMIFS(NhatKy_ViPham!K:K, NhatKy_ViPham!E:E, "10_Ly_A", NhatKy_ViPham!F:F, B18, NhatKy_ViPham!C:C, "T18")</f>
        <v>100</v>
      </c>
      <c r="AJ18" s="6">
        <f>100 + SUMIFS(NhatKy_ViPham!J:J, NhatKy_ViPham!E:E, "10_Ly_A", NhatKy_ViPham!F:F, B18, NhatKy_ViPham!C:C, "T19") - SUMIFS(NhatKy_ViPham!K:K, NhatKy_ViPham!E:E, "10_Ly_A", NhatKy_ViPham!F:F, B18, NhatKy_ViPham!C:C, "T19")</f>
        <v>100</v>
      </c>
      <c r="AK18" s="6">
        <f>100 + SUMIFS(NhatKy_ViPham!J:J, NhatKy_ViPham!E:E, "10_Ly_A", NhatKy_ViPham!F:F, B18, NhatKy_ViPham!C:C, "T20") - SUMIFS(NhatKy_ViPham!K:K, NhatKy_ViPham!E:E, "10_Ly_A", NhatKy_ViPham!F:F, B18, NhatKy_ViPham!C:C, "T20")</f>
        <v>100</v>
      </c>
      <c r="AL18" s="6">
        <f>100 + SUMIFS(NhatKy_ViPham!J:J, NhatKy_ViPham!E:E, "10_Ly_A", NhatKy_ViPham!F:F, B18, NhatKy_ViPham!C:C, "T21") - SUMIFS(NhatKy_ViPham!K:K, NhatKy_ViPham!E:E, "10_Ly_A", NhatKy_ViPham!F:F, B18, NhatKy_ViPham!C:C, "T21")</f>
        <v>100</v>
      </c>
      <c r="AM18" s="6">
        <f>100 + SUMIFS(NhatKy_ViPham!J:J, NhatKy_ViPham!E:E, "10_Ly_A", NhatKy_ViPham!F:F, B18, NhatKy_ViPham!C:C, "T22") - SUMIFS(NhatKy_ViPham!K:K, NhatKy_ViPham!E:E, "10_Ly_A", NhatKy_ViPham!F:F, B18, NhatKy_ViPham!C:C, "T22")</f>
        <v>100</v>
      </c>
      <c r="AN18" s="6">
        <f>100 + SUMIFS(NhatKy_ViPham!J:J, NhatKy_ViPham!E:E, "10_Ly_A", NhatKy_ViPham!F:F, B18, NhatKy_ViPham!C:C, "T23") - SUMIFS(NhatKy_ViPham!K:K, NhatKy_ViPham!E:E, "10_Ly_A", NhatKy_ViPham!F:F, B18, NhatKy_ViPham!C:C, "T23")</f>
        <v>100</v>
      </c>
      <c r="AO18" s="6">
        <f>100 + SUMIFS(NhatKy_ViPham!J:J, NhatKy_ViPham!E:E, "10_Ly_A", NhatKy_ViPham!F:F, B18, NhatKy_ViPham!C:C, "T24") - SUMIFS(NhatKy_ViPham!K:K, NhatKy_ViPham!E:E, "10_Ly_A", NhatKy_ViPham!F:F, B18, NhatKy_ViPham!C:C, "T24")</f>
        <v>100</v>
      </c>
      <c r="AP18" s="6">
        <f>100 + SUMIFS(NhatKy_ViPham!J:J, NhatKy_ViPham!E:E, "10_Ly_A", NhatKy_ViPham!F:F, B18, NhatKy_ViPham!C:C, "T25") - SUMIFS(NhatKy_ViPham!K:K, NhatKy_ViPham!E:E, "10_Ly_A", NhatKy_ViPham!F:F, B18, NhatKy_ViPham!C:C, "T25")</f>
        <v>100</v>
      </c>
      <c r="AQ18" s="6">
        <f>100 + SUMIFS(NhatKy_ViPham!J:J, NhatKy_ViPham!E:E, "10_Ly_A", NhatKy_ViPham!F:F, B18, NhatKy_ViPham!C:C, "T26") - SUMIFS(NhatKy_ViPham!K:K, NhatKy_ViPham!E:E, "10_Ly_A", NhatKy_ViPham!F:F, B18, NhatKy_ViPham!C:C, "T26")</f>
        <v>100</v>
      </c>
      <c r="AR18" s="6">
        <f>100 + SUMIFS(NhatKy_ViPham!J:J, NhatKy_ViPham!E:E, "10_Ly_A", NhatKy_ViPham!F:F, B18, NhatKy_ViPham!C:C, "T27") - SUMIFS(NhatKy_ViPham!K:K, NhatKy_ViPham!E:E, "10_Ly_A", NhatKy_ViPham!F:F, B18, NhatKy_ViPham!C:C, "T27")</f>
        <v>100</v>
      </c>
      <c r="AS18" s="6">
        <f>100 + SUMIFS(NhatKy_ViPham!J:J, NhatKy_ViPham!E:E, "10_Ly_A", NhatKy_ViPham!F:F, B18, NhatKy_ViPham!C:C, "T28") - SUMIFS(NhatKy_ViPham!K:K, NhatKy_ViPham!E:E, "10_Ly_A", NhatKy_ViPham!F:F, B18, NhatKy_ViPham!C:C, "T28")</f>
        <v>100</v>
      </c>
      <c r="AT18" s="6">
        <f>100 + SUMIFS(NhatKy_ViPham!J:J, NhatKy_ViPham!E:E, "10_Ly_A", NhatKy_ViPham!F:F, B18, NhatKy_ViPham!C:C, "T29") - SUMIFS(NhatKy_ViPham!K:K, NhatKy_ViPham!E:E, "10_Ly_A", NhatKy_ViPham!F:F, B18, NhatKy_ViPham!C:C, "T29")</f>
        <v>100</v>
      </c>
      <c r="AU18" s="6">
        <f>100 + SUMIFS(NhatKy_ViPham!J:J, NhatKy_ViPham!E:E, "10_Ly_A", NhatKy_ViPham!F:F, B18, NhatKy_ViPham!C:C, "T30") - SUMIFS(NhatKy_ViPham!K:K, NhatKy_ViPham!E:E, "10_Ly_A", NhatKy_ViPham!F:F, B18, NhatKy_ViPham!C:C, "T30")</f>
        <v>100</v>
      </c>
      <c r="AV18" s="6">
        <f>100 + SUMIFS(NhatKy_ViPham!J:J, NhatKy_ViPham!E:E, "10_Ly_A", NhatKy_ViPham!F:F, B18, NhatKy_ViPham!C:C, "T31") - SUMIFS(NhatKy_ViPham!K:K, NhatKy_ViPham!E:E, "10_Ly_A", NhatKy_ViPham!F:F, B18, NhatKy_ViPham!C:C, "T31")</f>
        <v>100</v>
      </c>
      <c r="AW18" s="6">
        <f>100 + SUMIFS(NhatKy_ViPham!J:J, NhatKy_ViPham!E:E, "10_Ly_A", NhatKy_ViPham!F:F, B18, NhatKy_ViPham!C:C, "T32") - SUMIFS(NhatKy_ViPham!K:K, NhatKy_ViPham!E:E, "10_Ly_A", NhatKy_ViPham!F:F, B18, NhatKy_ViPham!C:C, "T32")</f>
        <v>100</v>
      </c>
      <c r="AX18" s="6">
        <f>100 + SUMIFS(NhatKy_ViPham!J:J, NhatKy_ViPham!E:E, "10_Ly_A", NhatKy_ViPham!F:F, B18, NhatKy_ViPham!C:C, "T33") - SUMIFS(NhatKy_ViPham!K:K, NhatKy_ViPham!E:E, "10_Ly_A", NhatKy_ViPham!F:F, B18, NhatKy_ViPham!C:C, "T33")</f>
        <v>100</v>
      </c>
      <c r="AY18" s="6">
        <f>100 + SUMIFS(NhatKy_ViPham!J:J, NhatKy_ViPham!E:E, "10_Ly_A", NhatKy_ViPham!F:F, B18, NhatKy_ViPham!C:C, "T34") - SUMIFS(NhatKy_ViPham!K:K, NhatKy_ViPham!E:E, "10_Ly_A", NhatKy_ViPham!F:F, B18, NhatKy_ViPham!C:C, "T34")</f>
        <v>100</v>
      </c>
      <c r="AZ18" s="6">
        <f>100 + SUMIFS(NhatKy_ViPham!J:J, NhatKy_ViPham!E:E, "10_Ly_A", NhatKy_ViPham!F:F, B18, NhatKy_ViPham!C:C, "T35") - SUMIFS(NhatKy_ViPham!K:K, NhatKy_ViPham!E:E, "10_Ly_A", NhatKy_ViPham!F:F, B18, NhatKy_ViPham!C:C, "T35")</f>
        <v>100</v>
      </c>
      <c r="BA18" s="12">
        <f t="shared" si="0"/>
        <v>100</v>
      </c>
      <c r="BB18" s="11" t="s">
        <v>430</v>
      </c>
      <c r="BC18" s="16" t="str">
        <f t="shared" si="1"/>
        <v>Tốt</v>
      </c>
      <c r="BD18" s="15" t="str">
        <f t="shared" si="2"/>
        <v>🟢 BÌNH THƯỜNG</v>
      </c>
    </row>
    <row r="19" spans="1:56" x14ac:dyDescent="0.25">
      <c r="A19" s="4">
        <v>11</v>
      </c>
      <c r="B19" s="10" t="s">
        <v>584</v>
      </c>
      <c r="C19" s="4" t="s">
        <v>585</v>
      </c>
      <c r="D19" s="4" t="s">
        <v>435</v>
      </c>
      <c r="E19" s="11" t="s">
        <v>430</v>
      </c>
      <c r="F19" s="7">
        <f>SUMIFS(NhatKy_ViPham!K:K, NhatKy_ViPham!E:E, "10_Ly_A", NhatKy_ViPham!F:F, B19, NhatKy_ViPham!H:H, "L01")</f>
        <v>0</v>
      </c>
      <c r="G19" s="7">
        <f>SUMIFS(NhatKy_ViPham!K:K, NhatKy_ViPham!E:E, "10_Ly_A", NhatKy_ViPham!F:F, B19, NhatKy_ViPham!H:H, "L02")</f>
        <v>0</v>
      </c>
      <c r="H19" s="7">
        <f>SUMIFS(NhatKy_ViPham!K:K, NhatKy_ViPham!E:E, "10_Ly_A", NhatKy_ViPham!F:F, B19, NhatKy_ViPham!H:H, "L03")</f>
        <v>0</v>
      </c>
      <c r="I19" s="7">
        <f>SUMIFS(NhatKy_ViPham!K:K, NhatKy_ViPham!E:E, "10_Ly_A", NhatKy_ViPham!F:F, B19, NhatKy_ViPham!H:H, "L04")</f>
        <v>0</v>
      </c>
      <c r="J19" s="7">
        <f>SUMIFS(NhatKy_ViPham!K:K, NhatKy_ViPham!E:E, "10_Ly_A", NhatKy_ViPham!F:F, B19, NhatKy_ViPham!H:H, "L05")</f>
        <v>0</v>
      </c>
      <c r="K19" s="7">
        <f>SUMIFS(NhatKy_ViPham!K:K, NhatKy_ViPham!E:E, "10_Ly_A", NhatKy_ViPham!F:F, B19, NhatKy_ViPham!H:H, "L06")</f>
        <v>0</v>
      </c>
      <c r="L19" s="7">
        <f>SUMIFS(NhatKy_ViPham!K:K, NhatKy_ViPham!E:E, "10_Ly_A", NhatKy_ViPham!F:F, B19, NhatKy_ViPham!H:H, "L07")</f>
        <v>0</v>
      </c>
      <c r="M19" s="7">
        <f>SUMIFS(NhatKy_ViPham!K:K, NhatKy_ViPham!E:E, "10_Ly_A", NhatKy_ViPham!F:F, B19, NhatKy_ViPham!H:H, "L08")</f>
        <v>0</v>
      </c>
      <c r="N19" s="7">
        <f>SUMIFS(NhatKy_ViPham!K:K, NhatKy_ViPham!E:E, "10_Ly_A", NhatKy_ViPham!F:F, B19, NhatKy_ViPham!H:H, "L09")</f>
        <v>0</v>
      </c>
      <c r="O19" s="7">
        <f>SUMIFS(NhatKy_ViPham!K:K, NhatKy_ViPham!E:E, "10_Ly_A", NhatKy_ViPham!F:F, B19, NhatKy_ViPham!H:H, "L10")</f>
        <v>0</v>
      </c>
      <c r="P19" s="12">
        <f>SUMIFS(NhatKy_ViPham!J:J, NhatKy_ViPham!E:E, "10_Ly_A", NhatKy_ViPham!F:F, B19)</f>
        <v>0</v>
      </c>
      <c r="Q19" s="13">
        <f>SUMIFS(NhatKy_ViPham!K:K, NhatKy_ViPham!E:E, "10_Ly_A", NhatKy_ViPham!F:F, B19)</f>
        <v>0</v>
      </c>
      <c r="R19" s="7">
        <f>100 + SUMIFS(NhatKy_ViPham!J:J, NhatKy_ViPham!E:E, "10_Ly_A", NhatKy_ViPham!F:F, B19, NhatKy_ViPham!C:C, "T1") - SUMIFS(NhatKy_ViPham!K:K, NhatKy_ViPham!E:E, "10_Ly_A", NhatKy_ViPham!F:F, B19, NhatKy_ViPham!C:C, "T1")</f>
        <v>100</v>
      </c>
      <c r="S19" s="7">
        <f>100 + SUMIFS(NhatKy_ViPham!J:J, NhatKy_ViPham!E:E, "10_Ly_A", NhatKy_ViPham!F:F, B19, NhatKy_ViPham!C:C, "T2") - SUMIFS(NhatKy_ViPham!K:K, NhatKy_ViPham!E:E, "10_Ly_A", NhatKy_ViPham!F:F, B19, NhatKy_ViPham!C:C, "T2")</f>
        <v>100</v>
      </c>
      <c r="T19" s="7">
        <f>100 + SUMIFS(NhatKy_ViPham!J:J, NhatKy_ViPham!E:E, "10_Ly_A", NhatKy_ViPham!F:F, B19, NhatKy_ViPham!C:C, "T3") - SUMIFS(NhatKy_ViPham!K:K, NhatKy_ViPham!E:E, "10_Ly_A", NhatKy_ViPham!F:F, B19, NhatKy_ViPham!C:C, "T3")</f>
        <v>100</v>
      </c>
      <c r="U19" s="7">
        <f>100 + SUMIFS(NhatKy_ViPham!J:J, NhatKy_ViPham!E:E, "10_Ly_A", NhatKy_ViPham!F:F, B19, NhatKy_ViPham!C:C, "T4") - SUMIFS(NhatKy_ViPham!K:K, NhatKy_ViPham!E:E, "10_Ly_A", NhatKy_ViPham!F:F, B19, NhatKy_ViPham!C:C, "T4")</f>
        <v>100</v>
      </c>
      <c r="V19" s="7">
        <f>100 + SUMIFS(NhatKy_ViPham!J:J, NhatKy_ViPham!E:E, "10_Ly_A", NhatKy_ViPham!F:F, B19, NhatKy_ViPham!C:C, "T5") - SUMIFS(NhatKy_ViPham!K:K, NhatKy_ViPham!E:E, "10_Ly_A", NhatKy_ViPham!F:F, B19, NhatKy_ViPham!C:C, "T5")</f>
        <v>100</v>
      </c>
      <c r="W19" s="7">
        <f>100 + SUMIFS(NhatKy_ViPham!J:J, NhatKy_ViPham!E:E, "10_Ly_A", NhatKy_ViPham!F:F, B19, NhatKy_ViPham!C:C, "T6") - SUMIFS(NhatKy_ViPham!K:K, NhatKy_ViPham!E:E, "10_Ly_A", NhatKy_ViPham!F:F, B19, NhatKy_ViPham!C:C, "T6")</f>
        <v>100</v>
      </c>
      <c r="X19" s="7">
        <f>100 + SUMIFS(NhatKy_ViPham!J:J, NhatKy_ViPham!E:E, "10_Ly_A", NhatKy_ViPham!F:F, B19, NhatKy_ViPham!C:C, "T7") - SUMIFS(NhatKy_ViPham!K:K, NhatKy_ViPham!E:E, "10_Ly_A", NhatKy_ViPham!F:F, B19, NhatKy_ViPham!C:C, "T7")</f>
        <v>100</v>
      </c>
      <c r="Y19" s="7">
        <f>100 + SUMIFS(NhatKy_ViPham!J:J, NhatKy_ViPham!E:E, "10_Ly_A", NhatKy_ViPham!F:F, B19, NhatKy_ViPham!C:C, "T8") - SUMIFS(NhatKy_ViPham!K:K, NhatKy_ViPham!E:E, "10_Ly_A", NhatKy_ViPham!F:F, B19, NhatKy_ViPham!C:C, "T8")</f>
        <v>100</v>
      </c>
      <c r="Z19" s="7">
        <f>100 + SUMIFS(NhatKy_ViPham!J:J, NhatKy_ViPham!E:E, "10_Ly_A", NhatKy_ViPham!F:F, B19, NhatKy_ViPham!C:C, "T9") - SUMIFS(NhatKy_ViPham!K:K, NhatKy_ViPham!E:E, "10_Ly_A", NhatKy_ViPham!F:F, B19, NhatKy_ViPham!C:C, "T9")</f>
        <v>100</v>
      </c>
      <c r="AA19" s="7">
        <f>100 + SUMIFS(NhatKy_ViPham!J:J, NhatKy_ViPham!E:E, "10_Ly_A", NhatKy_ViPham!F:F, B19, NhatKy_ViPham!C:C, "T10") - SUMIFS(NhatKy_ViPham!K:K, NhatKy_ViPham!E:E, "10_Ly_A", NhatKy_ViPham!F:F, B19, NhatKy_ViPham!C:C, "T10")</f>
        <v>100</v>
      </c>
      <c r="AB19" s="7">
        <f>100 + SUMIFS(NhatKy_ViPham!J:J, NhatKy_ViPham!E:E, "10_Ly_A", NhatKy_ViPham!F:F, B19, NhatKy_ViPham!C:C, "T11") - SUMIFS(NhatKy_ViPham!K:K, NhatKy_ViPham!E:E, "10_Ly_A", NhatKy_ViPham!F:F, B19, NhatKy_ViPham!C:C, "T11")</f>
        <v>100</v>
      </c>
      <c r="AC19" s="7">
        <f>100 + SUMIFS(NhatKy_ViPham!J:J, NhatKy_ViPham!E:E, "10_Ly_A", NhatKy_ViPham!F:F, B19, NhatKy_ViPham!C:C, "T12") - SUMIFS(NhatKy_ViPham!K:K, NhatKy_ViPham!E:E, "10_Ly_A", NhatKy_ViPham!F:F, B19, NhatKy_ViPham!C:C, "T12")</f>
        <v>100</v>
      </c>
      <c r="AD19" s="7">
        <f>100 + SUMIFS(NhatKy_ViPham!J:J, NhatKy_ViPham!E:E, "10_Ly_A", NhatKy_ViPham!F:F, B19, NhatKy_ViPham!C:C, "T13") - SUMIFS(NhatKy_ViPham!K:K, NhatKy_ViPham!E:E, "10_Ly_A", NhatKy_ViPham!F:F, B19, NhatKy_ViPham!C:C, "T13")</f>
        <v>100</v>
      </c>
      <c r="AE19" s="7">
        <f>100 + SUMIFS(NhatKy_ViPham!J:J, NhatKy_ViPham!E:E, "10_Ly_A", NhatKy_ViPham!F:F, B19, NhatKy_ViPham!C:C, "T14") - SUMIFS(NhatKy_ViPham!K:K, NhatKy_ViPham!E:E, "10_Ly_A", NhatKy_ViPham!F:F, B19, NhatKy_ViPham!C:C, "T14")</f>
        <v>100</v>
      </c>
      <c r="AF19" s="7">
        <f>100 + SUMIFS(NhatKy_ViPham!J:J, NhatKy_ViPham!E:E, "10_Ly_A", NhatKy_ViPham!F:F, B19, NhatKy_ViPham!C:C, "T15") - SUMIFS(NhatKy_ViPham!K:K, NhatKy_ViPham!E:E, "10_Ly_A", NhatKy_ViPham!F:F, B19, NhatKy_ViPham!C:C, "T15")</f>
        <v>100</v>
      </c>
      <c r="AG19" s="7">
        <f>100 + SUMIFS(NhatKy_ViPham!J:J, NhatKy_ViPham!E:E, "10_Ly_A", NhatKy_ViPham!F:F, B19, NhatKy_ViPham!C:C, "T16") - SUMIFS(NhatKy_ViPham!K:K, NhatKy_ViPham!E:E, "10_Ly_A", NhatKy_ViPham!F:F, B19, NhatKy_ViPham!C:C, "T16")</f>
        <v>100</v>
      </c>
      <c r="AH19" s="7">
        <f>100 + SUMIFS(NhatKy_ViPham!J:J, NhatKy_ViPham!E:E, "10_Ly_A", NhatKy_ViPham!F:F, B19, NhatKy_ViPham!C:C, "T17") - SUMIFS(NhatKy_ViPham!K:K, NhatKy_ViPham!E:E, "10_Ly_A", NhatKy_ViPham!F:F, B19, NhatKy_ViPham!C:C, "T17")</f>
        <v>100</v>
      </c>
      <c r="AI19" s="7">
        <f>100 + SUMIFS(NhatKy_ViPham!J:J, NhatKy_ViPham!E:E, "10_Ly_A", NhatKy_ViPham!F:F, B19, NhatKy_ViPham!C:C, "T18") - SUMIFS(NhatKy_ViPham!K:K, NhatKy_ViPham!E:E, "10_Ly_A", NhatKy_ViPham!F:F, B19, NhatKy_ViPham!C:C, "T18")</f>
        <v>100</v>
      </c>
      <c r="AJ19" s="7">
        <f>100 + SUMIFS(NhatKy_ViPham!J:J, NhatKy_ViPham!E:E, "10_Ly_A", NhatKy_ViPham!F:F, B19, NhatKy_ViPham!C:C, "T19") - SUMIFS(NhatKy_ViPham!K:K, NhatKy_ViPham!E:E, "10_Ly_A", NhatKy_ViPham!F:F, B19, NhatKy_ViPham!C:C, "T19")</f>
        <v>100</v>
      </c>
      <c r="AK19" s="7">
        <f>100 + SUMIFS(NhatKy_ViPham!J:J, NhatKy_ViPham!E:E, "10_Ly_A", NhatKy_ViPham!F:F, B19, NhatKy_ViPham!C:C, "T20") - SUMIFS(NhatKy_ViPham!K:K, NhatKy_ViPham!E:E, "10_Ly_A", NhatKy_ViPham!F:F, B19, NhatKy_ViPham!C:C, "T20")</f>
        <v>100</v>
      </c>
      <c r="AL19" s="7">
        <f>100 + SUMIFS(NhatKy_ViPham!J:J, NhatKy_ViPham!E:E, "10_Ly_A", NhatKy_ViPham!F:F, B19, NhatKy_ViPham!C:C, "T21") - SUMIFS(NhatKy_ViPham!K:K, NhatKy_ViPham!E:E, "10_Ly_A", NhatKy_ViPham!F:F, B19, NhatKy_ViPham!C:C, "T21")</f>
        <v>100</v>
      </c>
      <c r="AM19" s="7">
        <f>100 + SUMIFS(NhatKy_ViPham!J:J, NhatKy_ViPham!E:E, "10_Ly_A", NhatKy_ViPham!F:F, B19, NhatKy_ViPham!C:C, "T22") - SUMIFS(NhatKy_ViPham!K:K, NhatKy_ViPham!E:E, "10_Ly_A", NhatKy_ViPham!F:F, B19, NhatKy_ViPham!C:C, "T22")</f>
        <v>100</v>
      </c>
      <c r="AN19" s="7">
        <f>100 + SUMIFS(NhatKy_ViPham!J:J, NhatKy_ViPham!E:E, "10_Ly_A", NhatKy_ViPham!F:F, B19, NhatKy_ViPham!C:C, "T23") - SUMIFS(NhatKy_ViPham!K:K, NhatKy_ViPham!E:E, "10_Ly_A", NhatKy_ViPham!F:F, B19, NhatKy_ViPham!C:C, "T23")</f>
        <v>100</v>
      </c>
      <c r="AO19" s="7">
        <f>100 + SUMIFS(NhatKy_ViPham!J:J, NhatKy_ViPham!E:E, "10_Ly_A", NhatKy_ViPham!F:F, B19, NhatKy_ViPham!C:C, "T24") - SUMIFS(NhatKy_ViPham!K:K, NhatKy_ViPham!E:E, "10_Ly_A", NhatKy_ViPham!F:F, B19, NhatKy_ViPham!C:C, "T24")</f>
        <v>100</v>
      </c>
      <c r="AP19" s="7">
        <f>100 + SUMIFS(NhatKy_ViPham!J:J, NhatKy_ViPham!E:E, "10_Ly_A", NhatKy_ViPham!F:F, B19, NhatKy_ViPham!C:C, "T25") - SUMIFS(NhatKy_ViPham!K:K, NhatKy_ViPham!E:E, "10_Ly_A", NhatKy_ViPham!F:F, B19, NhatKy_ViPham!C:C, "T25")</f>
        <v>100</v>
      </c>
      <c r="AQ19" s="7">
        <f>100 + SUMIFS(NhatKy_ViPham!J:J, NhatKy_ViPham!E:E, "10_Ly_A", NhatKy_ViPham!F:F, B19, NhatKy_ViPham!C:C, "T26") - SUMIFS(NhatKy_ViPham!K:K, NhatKy_ViPham!E:E, "10_Ly_A", NhatKy_ViPham!F:F, B19, NhatKy_ViPham!C:C, "T26")</f>
        <v>100</v>
      </c>
      <c r="AR19" s="7">
        <f>100 + SUMIFS(NhatKy_ViPham!J:J, NhatKy_ViPham!E:E, "10_Ly_A", NhatKy_ViPham!F:F, B19, NhatKy_ViPham!C:C, "T27") - SUMIFS(NhatKy_ViPham!K:K, NhatKy_ViPham!E:E, "10_Ly_A", NhatKy_ViPham!F:F, B19, NhatKy_ViPham!C:C, "T27")</f>
        <v>100</v>
      </c>
      <c r="AS19" s="7">
        <f>100 + SUMIFS(NhatKy_ViPham!J:J, NhatKy_ViPham!E:E, "10_Ly_A", NhatKy_ViPham!F:F, B19, NhatKy_ViPham!C:C, "T28") - SUMIFS(NhatKy_ViPham!K:K, NhatKy_ViPham!E:E, "10_Ly_A", NhatKy_ViPham!F:F, B19, NhatKy_ViPham!C:C, "T28")</f>
        <v>100</v>
      </c>
      <c r="AT19" s="7">
        <f>100 + SUMIFS(NhatKy_ViPham!J:J, NhatKy_ViPham!E:E, "10_Ly_A", NhatKy_ViPham!F:F, B19, NhatKy_ViPham!C:C, "T29") - SUMIFS(NhatKy_ViPham!K:K, NhatKy_ViPham!E:E, "10_Ly_A", NhatKy_ViPham!F:F, B19, NhatKy_ViPham!C:C, "T29")</f>
        <v>100</v>
      </c>
      <c r="AU19" s="7">
        <f>100 + SUMIFS(NhatKy_ViPham!J:J, NhatKy_ViPham!E:E, "10_Ly_A", NhatKy_ViPham!F:F, B19, NhatKy_ViPham!C:C, "T30") - SUMIFS(NhatKy_ViPham!K:K, NhatKy_ViPham!E:E, "10_Ly_A", NhatKy_ViPham!F:F, B19, NhatKy_ViPham!C:C, "T30")</f>
        <v>100</v>
      </c>
      <c r="AV19" s="7">
        <f>100 + SUMIFS(NhatKy_ViPham!J:J, NhatKy_ViPham!E:E, "10_Ly_A", NhatKy_ViPham!F:F, B19, NhatKy_ViPham!C:C, "T31") - SUMIFS(NhatKy_ViPham!K:K, NhatKy_ViPham!E:E, "10_Ly_A", NhatKy_ViPham!F:F, B19, NhatKy_ViPham!C:C, "T31")</f>
        <v>100</v>
      </c>
      <c r="AW19" s="7">
        <f>100 + SUMIFS(NhatKy_ViPham!J:J, NhatKy_ViPham!E:E, "10_Ly_A", NhatKy_ViPham!F:F, B19, NhatKy_ViPham!C:C, "T32") - SUMIFS(NhatKy_ViPham!K:K, NhatKy_ViPham!E:E, "10_Ly_A", NhatKy_ViPham!F:F, B19, NhatKy_ViPham!C:C, "T32")</f>
        <v>100</v>
      </c>
      <c r="AX19" s="7">
        <f>100 + SUMIFS(NhatKy_ViPham!J:J, NhatKy_ViPham!E:E, "10_Ly_A", NhatKy_ViPham!F:F, B19, NhatKy_ViPham!C:C, "T33") - SUMIFS(NhatKy_ViPham!K:K, NhatKy_ViPham!E:E, "10_Ly_A", NhatKy_ViPham!F:F, B19, NhatKy_ViPham!C:C, "T33")</f>
        <v>100</v>
      </c>
      <c r="AY19" s="7">
        <f>100 + SUMIFS(NhatKy_ViPham!J:J, NhatKy_ViPham!E:E, "10_Ly_A", NhatKy_ViPham!F:F, B19, NhatKy_ViPham!C:C, "T34") - SUMIFS(NhatKy_ViPham!K:K, NhatKy_ViPham!E:E, "10_Ly_A", NhatKy_ViPham!F:F, B19, NhatKy_ViPham!C:C, "T34")</f>
        <v>100</v>
      </c>
      <c r="AZ19" s="7">
        <f>100 + SUMIFS(NhatKy_ViPham!J:J, NhatKy_ViPham!E:E, "10_Ly_A", NhatKy_ViPham!F:F, B19, NhatKy_ViPham!C:C, "T35") - SUMIFS(NhatKy_ViPham!K:K, NhatKy_ViPham!E:E, "10_Ly_A", NhatKy_ViPham!F:F, B19, NhatKy_ViPham!C:C, "T35")</f>
        <v>100</v>
      </c>
      <c r="BA19" s="12">
        <f t="shared" si="0"/>
        <v>100</v>
      </c>
      <c r="BB19" s="11" t="s">
        <v>430</v>
      </c>
      <c r="BC19" s="14" t="str">
        <f t="shared" si="1"/>
        <v>Tốt</v>
      </c>
      <c r="BD19" s="10" t="str">
        <f t="shared" si="2"/>
        <v>🟢 BÌNH THƯỜNG</v>
      </c>
    </row>
    <row r="20" spans="1:56" x14ac:dyDescent="0.25">
      <c r="A20" s="5">
        <v>12</v>
      </c>
      <c r="B20" s="15" t="s">
        <v>586</v>
      </c>
      <c r="C20" s="5" t="s">
        <v>587</v>
      </c>
      <c r="D20" s="5" t="s">
        <v>435</v>
      </c>
      <c r="E20" s="11" t="s">
        <v>430</v>
      </c>
      <c r="F20" s="6">
        <f>SUMIFS(NhatKy_ViPham!K:K, NhatKy_ViPham!E:E, "10_Ly_A", NhatKy_ViPham!F:F, B20, NhatKy_ViPham!H:H, "L01")</f>
        <v>0</v>
      </c>
      <c r="G20" s="6">
        <f>SUMIFS(NhatKy_ViPham!K:K, NhatKy_ViPham!E:E, "10_Ly_A", NhatKy_ViPham!F:F, B20, NhatKy_ViPham!H:H, "L02")</f>
        <v>0</v>
      </c>
      <c r="H20" s="6">
        <f>SUMIFS(NhatKy_ViPham!K:K, NhatKy_ViPham!E:E, "10_Ly_A", NhatKy_ViPham!F:F, B20, NhatKy_ViPham!H:H, "L03")</f>
        <v>0</v>
      </c>
      <c r="I20" s="6">
        <f>SUMIFS(NhatKy_ViPham!K:K, NhatKy_ViPham!E:E, "10_Ly_A", NhatKy_ViPham!F:F, B20, NhatKy_ViPham!H:H, "L04")</f>
        <v>0</v>
      </c>
      <c r="J20" s="6">
        <f>SUMIFS(NhatKy_ViPham!K:K, NhatKy_ViPham!E:E, "10_Ly_A", NhatKy_ViPham!F:F, B20, NhatKy_ViPham!H:H, "L05")</f>
        <v>0</v>
      </c>
      <c r="K20" s="6">
        <f>SUMIFS(NhatKy_ViPham!K:K, NhatKy_ViPham!E:E, "10_Ly_A", NhatKy_ViPham!F:F, B20, NhatKy_ViPham!H:H, "L06")</f>
        <v>0</v>
      </c>
      <c r="L20" s="6">
        <f>SUMIFS(NhatKy_ViPham!K:K, NhatKy_ViPham!E:E, "10_Ly_A", NhatKy_ViPham!F:F, B20, NhatKy_ViPham!H:H, "L07")</f>
        <v>0</v>
      </c>
      <c r="M20" s="6">
        <f>SUMIFS(NhatKy_ViPham!K:K, NhatKy_ViPham!E:E, "10_Ly_A", NhatKy_ViPham!F:F, B20, NhatKy_ViPham!H:H, "L08")</f>
        <v>0</v>
      </c>
      <c r="N20" s="6">
        <f>SUMIFS(NhatKy_ViPham!K:K, NhatKy_ViPham!E:E, "10_Ly_A", NhatKy_ViPham!F:F, B20, NhatKy_ViPham!H:H, "L09")</f>
        <v>0</v>
      </c>
      <c r="O20" s="6">
        <f>SUMIFS(NhatKy_ViPham!K:K, NhatKy_ViPham!E:E, "10_Ly_A", NhatKy_ViPham!F:F, B20, NhatKy_ViPham!H:H, "L10")</f>
        <v>0</v>
      </c>
      <c r="P20" s="12">
        <f>SUMIFS(NhatKy_ViPham!J:J, NhatKy_ViPham!E:E, "10_Ly_A", NhatKy_ViPham!F:F, B20)</f>
        <v>0</v>
      </c>
      <c r="Q20" s="13">
        <f>SUMIFS(NhatKy_ViPham!K:K, NhatKy_ViPham!E:E, "10_Ly_A", NhatKy_ViPham!F:F, B20)</f>
        <v>0</v>
      </c>
      <c r="R20" s="6">
        <f>100 + SUMIFS(NhatKy_ViPham!J:J, NhatKy_ViPham!E:E, "10_Ly_A", NhatKy_ViPham!F:F, B20, NhatKy_ViPham!C:C, "T1") - SUMIFS(NhatKy_ViPham!K:K, NhatKy_ViPham!E:E, "10_Ly_A", NhatKy_ViPham!F:F, B20, NhatKy_ViPham!C:C, "T1")</f>
        <v>100</v>
      </c>
      <c r="S20" s="6">
        <f>100 + SUMIFS(NhatKy_ViPham!J:J, NhatKy_ViPham!E:E, "10_Ly_A", NhatKy_ViPham!F:F, B20, NhatKy_ViPham!C:C, "T2") - SUMIFS(NhatKy_ViPham!K:K, NhatKy_ViPham!E:E, "10_Ly_A", NhatKy_ViPham!F:F, B20, NhatKy_ViPham!C:C, "T2")</f>
        <v>100</v>
      </c>
      <c r="T20" s="6">
        <f>100 + SUMIFS(NhatKy_ViPham!J:J, NhatKy_ViPham!E:E, "10_Ly_A", NhatKy_ViPham!F:F, B20, NhatKy_ViPham!C:C, "T3") - SUMIFS(NhatKy_ViPham!K:K, NhatKy_ViPham!E:E, "10_Ly_A", NhatKy_ViPham!F:F, B20, NhatKy_ViPham!C:C, "T3")</f>
        <v>100</v>
      </c>
      <c r="U20" s="6">
        <f>100 + SUMIFS(NhatKy_ViPham!J:J, NhatKy_ViPham!E:E, "10_Ly_A", NhatKy_ViPham!F:F, B20, NhatKy_ViPham!C:C, "T4") - SUMIFS(NhatKy_ViPham!K:K, NhatKy_ViPham!E:E, "10_Ly_A", NhatKy_ViPham!F:F, B20, NhatKy_ViPham!C:C, "T4")</f>
        <v>100</v>
      </c>
      <c r="V20" s="6">
        <f>100 + SUMIFS(NhatKy_ViPham!J:J, NhatKy_ViPham!E:E, "10_Ly_A", NhatKy_ViPham!F:F, B20, NhatKy_ViPham!C:C, "T5") - SUMIFS(NhatKy_ViPham!K:K, NhatKy_ViPham!E:E, "10_Ly_A", NhatKy_ViPham!F:F, B20, NhatKy_ViPham!C:C, "T5")</f>
        <v>100</v>
      </c>
      <c r="W20" s="6">
        <f>100 + SUMIFS(NhatKy_ViPham!J:J, NhatKy_ViPham!E:E, "10_Ly_A", NhatKy_ViPham!F:F, B20, NhatKy_ViPham!C:C, "T6") - SUMIFS(NhatKy_ViPham!K:K, NhatKy_ViPham!E:E, "10_Ly_A", NhatKy_ViPham!F:F, B20, NhatKy_ViPham!C:C, "T6")</f>
        <v>100</v>
      </c>
      <c r="X20" s="6">
        <f>100 + SUMIFS(NhatKy_ViPham!J:J, NhatKy_ViPham!E:E, "10_Ly_A", NhatKy_ViPham!F:F, B20, NhatKy_ViPham!C:C, "T7") - SUMIFS(NhatKy_ViPham!K:K, NhatKy_ViPham!E:E, "10_Ly_A", NhatKy_ViPham!F:F, B20, NhatKy_ViPham!C:C, "T7")</f>
        <v>100</v>
      </c>
      <c r="Y20" s="6">
        <f>100 + SUMIFS(NhatKy_ViPham!J:J, NhatKy_ViPham!E:E, "10_Ly_A", NhatKy_ViPham!F:F, B20, NhatKy_ViPham!C:C, "T8") - SUMIFS(NhatKy_ViPham!K:K, NhatKy_ViPham!E:E, "10_Ly_A", NhatKy_ViPham!F:F, B20, NhatKy_ViPham!C:C, "T8")</f>
        <v>100</v>
      </c>
      <c r="Z20" s="6">
        <f>100 + SUMIFS(NhatKy_ViPham!J:J, NhatKy_ViPham!E:E, "10_Ly_A", NhatKy_ViPham!F:F, B20, NhatKy_ViPham!C:C, "T9") - SUMIFS(NhatKy_ViPham!K:K, NhatKy_ViPham!E:E, "10_Ly_A", NhatKy_ViPham!F:F, B20, NhatKy_ViPham!C:C, "T9")</f>
        <v>100</v>
      </c>
      <c r="AA20" s="6">
        <f>100 + SUMIFS(NhatKy_ViPham!J:J, NhatKy_ViPham!E:E, "10_Ly_A", NhatKy_ViPham!F:F, B20, NhatKy_ViPham!C:C, "T10") - SUMIFS(NhatKy_ViPham!K:K, NhatKy_ViPham!E:E, "10_Ly_A", NhatKy_ViPham!F:F, B20, NhatKy_ViPham!C:C, "T10")</f>
        <v>100</v>
      </c>
      <c r="AB20" s="6">
        <f>100 + SUMIFS(NhatKy_ViPham!J:J, NhatKy_ViPham!E:E, "10_Ly_A", NhatKy_ViPham!F:F, B20, NhatKy_ViPham!C:C, "T11") - SUMIFS(NhatKy_ViPham!K:K, NhatKy_ViPham!E:E, "10_Ly_A", NhatKy_ViPham!F:F, B20, NhatKy_ViPham!C:C, "T11")</f>
        <v>100</v>
      </c>
      <c r="AC20" s="6">
        <f>100 + SUMIFS(NhatKy_ViPham!J:J, NhatKy_ViPham!E:E, "10_Ly_A", NhatKy_ViPham!F:F, B20, NhatKy_ViPham!C:C, "T12") - SUMIFS(NhatKy_ViPham!K:K, NhatKy_ViPham!E:E, "10_Ly_A", NhatKy_ViPham!F:F, B20, NhatKy_ViPham!C:C, "T12")</f>
        <v>100</v>
      </c>
      <c r="AD20" s="6">
        <f>100 + SUMIFS(NhatKy_ViPham!J:J, NhatKy_ViPham!E:E, "10_Ly_A", NhatKy_ViPham!F:F, B20, NhatKy_ViPham!C:C, "T13") - SUMIFS(NhatKy_ViPham!K:K, NhatKy_ViPham!E:E, "10_Ly_A", NhatKy_ViPham!F:F, B20, NhatKy_ViPham!C:C, "T13")</f>
        <v>100</v>
      </c>
      <c r="AE20" s="6">
        <f>100 + SUMIFS(NhatKy_ViPham!J:J, NhatKy_ViPham!E:E, "10_Ly_A", NhatKy_ViPham!F:F, B20, NhatKy_ViPham!C:C, "T14") - SUMIFS(NhatKy_ViPham!K:K, NhatKy_ViPham!E:E, "10_Ly_A", NhatKy_ViPham!F:F, B20, NhatKy_ViPham!C:C, "T14")</f>
        <v>100</v>
      </c>
      <c r="AF20" s="6">
        <f>100 + SUMIFS(NhatKy_ViPham!J:J, NhatKy_ViPham!E:E, "10_Ly_A", NhatKy_ViPham!F:F, B20, NhatKy_ViPham!C:C, "T15") - SUMIFS(NhatKy_ViPham!K:K, NhatKy_ViPham!E:E, "10_Ly_A", NhatKy_ViPham!F:F, B20, NhatKy_ViPham!C:C, "T15")</f>
        <v>100</v>
      </c>
      <c r="AG20" s="6">
        <f>100 + SUMIFS(NhatKy_ViPham!J:J, NhatKy_ViPham!E:E, "10_Ly_A", NhatKy_ViPham!F:F, B20, NhatKy_ViPham!C:C, "T16") - SUMIFS(NhatKy_ViPham!K:K, NhatKy_ViPham!E:E, "10_Ly_A", NhatKy_ViPham!F:F, B20, NhatKy_ViPham!C:C, "T16")</f>
        <v>100</v>
      </c>
      <c r="AH20" s="6">
        <f>100 + SUMIFS(NhatKy_ViPham!J:J, NhatKy_ViPham!E:E, "10_Ly_A", NhatKy_ViPham!F:F, B20, NhatKy_ViPham!C:C, "T17") - SUMIFS(NhatKy_ViPham!K:K, NhatKy_ViPham!E:E, "10_Ly_A", NhatKy_ViPham!F:F, B20, NhatKy_ViPham!C:C, "T17")</f>
        <v>100</v>
      </c>
      <c r="AI20" s="6">
        <f>100 + SUMIFS(NhatKy_ViPham!J:J, NhatKy_ViPham!E:E, "10_Ly_A", NhatKy_ViPham!F:F, B20, NhatKy_ViPham!C:C, "T18") - SUMIFS(NhatKy_ViPham!K:K, NhatKy_ViPham!E:E, "10_Ly_A", NhatKy_ViPham!F:F, B20, NhatKy_ViPham!C:C, "T18")</f>
        <v>100</v>
      </c>
      <c r="AJ20" s="6">
        <f>100 + SUMIFS(NhatKy_ViPham!J:J, NhatKy_ViPham!E:E, "10_Ly_A", NhatKy_ViPham!F:F, B20, NhatKy_ViPham!C:C, "T19") - SUMIFS(NhatKy_ViPham!K:K, NhatKy_ViPham!E:E, "10_Ly_A", NhatKy_ViPham!F:F, B20, NhatKy_ViPham!C:C, "T19")</f>
        <v>100</v>
      </c>
      <c r="AK20" s="6">
        <f>100 + SUMIFS(NhatKy_ViPham!J:J, NhatKy_ViPham!E:E, "10_Ly_A", NhatKy_ViPham!F:F, B20, NhatKy_ViPham!C:C, "T20") - SUMIFS(NhatKy_ViPham!K:K, NhatKy_ViPham!E:E, "10_Ly_A", NhatKy_ViPham!F:F, B20, NhatKy_ViPham!C:C, "T20")</f>
        <v>100</v>
      </c>
      <c r="AL20" s="6">
        <f>100 + SUMIFS(NhatKy_ViPham!J:J, NhatKy_ViPham!E:E, "10_Ly_A", NhatKy_ViPham!F:F, B20, NhatKy_ViPham!C:C, "T21") - SUMIFS(NhatKy_ViPham!K:K, NhatKy_ViPham!E:E, "10_Ly_A", NhatKy_ViPham!F:F, B20, NhatKy_ViPham!C:C, "T21")</f>
        <v>100</v>
      </c>
      <c r="AM20" s="6">
        <f>100 + SUMIFS(NhatKy_ViPham!J:J, NhatKy_ViPham!E:E, "10_Ly_A", NhatKy_ViPham!F:F, B20, NhatKy_ViPham!C:C, "T22") - SUMIFS(NhatKy_ViPham!K:K, NhatKy_ViPham!E:E, "10_Ly_A", NhatKy_ViPham!F:F, B20, NhatKy_ViPham!C:C, "T22")</f>
        <v>100</v>
      </c>
      <c r="AN20" s="6">
        <f>100 + SUMIFS(NhatKy_ViPham!J:J, NhatKy_ViPham!E:E, "10_Ly_A", NhatKy_ViPham!F:F, B20, NhatKy_ViPham!C:C, "T23") - SUMIFS(NhatKy_ViPham!K:K, NhatKy_ViPham!E:E, "10_Ly_A", NhatKy_ViPham!F:F, B20, NhatKy_ViPham!C:C, "T23")</f>
        <v>100</v>
      </c>
      <c r="AO20" s="6">
        <f>100 + SUMIFS(NhatKy_ViPham!J:J, NhatKy_ViPham!E:E, "10_Ly_A", NhatKy_ViPham!F:F, B20, NhatKy_ViPham!C:C, "T24") - SUMIFS(NhatKy_ViPham!K:K, NhatKy_ViPham!E:E, "10_Ly_A", NhatKy_ViPham!F:F, B20, NhatKy_ViPham!C:C, "T24")</f>
        <v>100</v>
      </c>
      <c r="AP20" s="6">
        <f>100 + SUMIFS(NhatKy_ViPham!J:J, NhatKy_ViPham!E:E, "10_Ly_A", NhatKy_ViPham!F:F, B20, NhatKy_ViPham!C:C, "T25") - SUMIFS(NhatKy_ViPham!K:K, NhatKy_ViPham!E:E, "10_Ly_A", NhatKy_ViPham!F:F, B20, NhatKy_ViPham!C:C, "T25")</f>
        <v>100</v>
      </c>
      <c r="AQ20" s="6">
        <f>100 + SUMIFS(NhatKy_ViPham!J:J, NhatKy_ViPham!E:E, "10_Ly_A", NhatKy_ViPham!F:F, B20, NhatKy_ViPham!C:C, "T26") - SUMIFS(NhatKy_ViPham!K:K, NhatKy_ViPham!E:E, "10_Ly_A", NhatKy_ViPham!F:F, B20, NhatKy_ViPham!C:C, "T26")</f>
        <v>100</v>
      </c>
      <c r="AR20" s="6">
        <f>100 + SUMIFS(NhatKy_ViPham!J:J, NhatKy_ViPham!E:E, "10_Ly_A", NhatKy_ViPham!F:F, B20, NhatKy_ViPham!C:C, "T27") - SUMIFS(NhatKy_ViPham!K:K, NhatKy_ViPham!E:E, "10_Ly_A", NhatKy_ViPham!F:F, B20, NhatKy_ViPham!C:C, "T27")</f>
        <v>100</v>
      </c>
      <c r="AS20" s="6">
        <f>100 + SUMIFS(NhatKy_ViPham!J:J, NhatKy_ViPham!E:E, "10_Ly_A", NhatKy_ViPham!F:F, B20, NhatKy_ViPham!C:C, "T28") - SUMIFS(NhatKy_ViPham!K:K, NhatKy_ViPham!E:E, "10_Ly_A", NhatKy_ViPham!F:F, B20, NhatKy_ViPham!C:C, "T28")</f>
        <v>100</v>
      </c>
      <c r="AT20" s="6">
        <f>100 + SUMIFS(NhatKy_ViPham!J:J, NhatKy_ViPham!E:E, "10_Ly_A", NhatKy_ViPham!F:F, B20, NhatKy_ViPham!C:C, "T29") - SUMIFS(NhatKy_ViPham!K:K, NhatKy_ViPham!E:E, "10_Ly_A", NhatKy_ViPham!F:F, B20, NhatKy_ViPham!C:C, "T29")</f>
        <v>100</v>
      </c>
      <c r="AU20" s="6">
        <f>100 + SUMIFS(NhatKy_ViPham!J:J, NhatKy_ViPham!E:E, "10_Ly_A", NhatKy_ViPham!F:F, B20, NhatKy_ViPham!C:C, "T30") - SUMIFS(NhatKy_ViPham!K:K, NhatKy_ViPham!E:E, "10_Ly_A", NhatKy_ViPham!F:F, B20, NhatKy_ViPham!C:C, "T30")</f>
        <v>100</v>
      </c>
      <c r="AV20" s="6">
        <f>100 + SUMIFS(NhatKy_ViPham!J:J, NhatKy_ViPham!E:E, "10_Ly_A", NhatKy_ViPham!F:F, B20, NhatKy_ViPham!C:C, "T31") - SUMIFS(NhatKy_ViPham!K:K, NhatKy_ViPham!E:E, "10_Ly_A", NhatKy_ViPham!F:F, B20, NhatKy_ViPham!C:C, "T31")</f>
        <v>100</v>
      </c>
      <c r="AW20" s="6">
        <f>100 + SUMIFS(NhatKy_ViPham!J:J, NhatKy_ViPham!E:E, "10_Ly_A", NhatKy_ViPham!F:F, B20, NhatKy_ViPham!C:C, "T32") - SUMIFS(NhatKy_ViPham!K:K, NhatKy_ViPham!E:E, "10_Ly_A", NhatKy_ViPham!F:F, B20, NhatKy_ViPham!C:C, "T32")</f>
        <v>100</v>
      </c>
      <c r="AX20" s="6">
        <f>100 + SUMIFS(NhatKy_ViPham!J:J, NhatKy_ViPham!E:E, "10_Ly_A", NhatKy_ViPham!F:F, B20, NhatKy_ViPham!C:C, "T33") - SUMIFS(NhatKy_ViPham!K:K, NhatKy_ViPham!E:E, "10_Ly_A", NhatKy_ViPham!F:F, B20, NhatKy_ViPham!C:C, "T33")</f>
        <v>100</v>
      </c>
      <c r="AY20" s="6">
        <f>100 + SUMIFS(NhatKy_ViPham!J:J, NhatKy_ViPham!E:E, "10_Ly_A", NhatKy_ViPham!F:F, B20, NhatKy_ViPham!C:C, "T34") - SUMIFS(NhatKy_ViPham!K:K, NhatKy_ViPham!E:E, "10_Ly_A", NhatKy_ViPham!F:F, B20, NhatKy_ViPham!C:C, "T34")</f>
        <v>100</v>
      </c>
      <c r="AZ20" s="6">
        <f>100 + SUMIFS(NhatKy_ViPham!J:J, NhatKy_ViPham!E:E, "10_Ly_A", NhatKy_ViPham!F:F, B20, NhatKy_ViPham!C:C, "T35") - SUMIFS(NhatKy_ViPham!K:K, NhatKy_ViPham!E:E, "10_Ly_A", NhatKy_ViPham!F:F, B20, NhatKy_ViPham!C:C, "T35")</f>
        <v>100</v>
      </c>
      <c r="BA20" s="12">
        <f t="shared" si="0"/>
        <v>100</v>
      </c>
      <c r="BB20" s="11" t="s">
        <v>430</v>
      </c>
      <c r="BC20" s="16" t="str">
        <f t="shared" si="1"/>
        <v>Tốt</v>
      </c>
      <c r="BD20" s="15" t="str">
        <f t="shared" si="2"/>
        <v>🟢 BÌNH THƯỜNG</v>
      </c>
    </row>
    <row r="21" spans="1:56" x14ac:dyDescent="0.25">
      <c r="A21" s="4">
        <v>13</v>
      </c>
      <c r="B21" s="10" t="s">
        <v>588</v>
      </c>
      <c r="C21" s="4" t="s">
        <v>589</v>
      </c>
      <c r="D21" s="4" t="s">
        <v>435</v>
      </c>
      <c r="E21" s="11" t="s">
        <v>430</v>
      </c>
      <c r="F21" s="7">
        <f>SUMIFS(NhatKy_ViPham!K:K, NhatKy_ViPham!E:E, "10_Ly_A", NhatKy_ViPham!F:F, B21, NhatKy_ViPham!H:H, "L01")</f>
        <v>0</v>
      </c>
      <c r="G21" s="7">
        <f>SUMIFS(NhatKy_ViPham!K:K, NhatKy_ViPham!E:E, "10_Ly_A", NhatKy_ViPham!F:F, B21, NhatKy_ViPham!H:H, "L02")</f>
        <v>0</v>
      </c>
      <c r="H21" s="7">
        <f>SUMIFS(NhatKy_ViPham!K:K, NhatKy_ViPham!E:E, "10_Ly_A", NhatKy_ViPham!F:F, B21, NhatKy_ViPham!H:H, "L03")</f>
        <v>0</v>
      </c>
      <c r="I21" s="7">
        <f>SUMIFS(NhatKy_ViPham!K:K, NhatKy_ViPham!E:E, "10_Ly_A", NhatKy_ViPham!F:F, B21, NhatKy_ViPham!H:H, "L04")</f>
        <v>0</v>
      </c>
      <c r="J21" s="7">
        <f>SUMIFS(NhatKy_ViPham!K:K, NhatKy_ViPham!E:E, "10_Ly_A", NhatKy_ViPham!F:F, B21, NhatKy_ViPham!H:H, "L05")</f>
        <v>0</v>
      </c>
      <c r="K21" s="7">
        <f>SUMIFS(NhatKy_ViPham!K:K, NhatKy_ViPham!E:E, "10_Ly_A", NhatKy_ViPham!F:F, B21, NhatKy_ViPham!H:H, "L06")</f>
        <v>0</v>
      </c>
      <c r="L21" s="7">
        <f>SUMIFS(NhatKy_ViPham!K:K, NhatKy_ViPham!E:E, "10_Ly_A", NhatKy_ViPham!F:F, B21, NhatKy_ViPham!H:H, "L07")</f>
        <v>0</v>
      </c>
      <c r="M21" s="7">
        <f>SUMIFS(NhatKy_ViPham!K:K, NhatKy_ViPham!E:E, "10_Ly_A", NhatKy_ViPham!F:F, B21, NhatKy_ViPham!H:H, "L08")</f>
        <v>0</v>
      </c>
      <c r="N21" s="7">
        <f>SUMIFS(NhatKy_ViPham!K:K, NhatKy_ViPham!E:E, "10_Ly_A", NhatKy_ViPham!F:F, B21, NhatKy_ViPham!H:H, "L09")</f>
        <v>0</v>
      </c>
      <c r="O21" s="7">
        <f>SUMIFS(NhatKy_ViPham!K:K, NhatKy_ViPham!E:E, "10_Ly_A", NhatKy_ViPham!F:F, B21, NhatKy_ViPham!H:H, "L10")</f>
        <v>0</v>
      </c>
      <c r="P21" s="12">
        <f>SUMIFS(NhatKy_ViPham!J:J, NhatKy_ViPham!E:E, "10_Ly_A", NhatKy_ViPham!F:F, B21)</f>
        <v>0</v>
      </c>
      <c r="Q21" s="13">
        <f>SUMIFS(NhatKy_ViPham!K:K, NhatKy_ViPham!E:E, "10_Ly_A", NhatKy_ViPham!F:F, B21)</f>
        <v>0</v>
      </c>
      <c r="R21" s="7">
        <f>100 + SUMIFS(NhatKy_ViPham!J:J, NhatKy_ViPham!E:E, "10_Ly_A", NhatKy_ViPham!F:F, B21, NhatKy_ViPham!C:C, "T1") - SUMIFS(NhatKy_ViPham!K:K, NhatKy_ViPham!E:E, "10_Ly_A", NhatKy_ViPham!F:F, B21, NhatKy_ViPham!C:C, "T1")</f>
        <v>100</v>
      </c>
      <c r="S21" s="7">
        <f>100 + SUMIFS(NhatKy_ViPham!J:J, NhatKy_ViPham!E:E, "10_Ly_A", NhatKy_ViPham!F:F, B21, NhatKy_ViPham!C:C, "T2") - SUMIFS(NhatKy_ViPham!K:K, NhatKy_ViPham!E:E, "10_Ly_A", NhatKy_ViPham!F:F, B21, NhatKy_ViPham!C:C, "T2")</f>
        <v>100</v>
      </c>
      <c r="T21" s="7">
        <f>100 + SUMIFS(NhatKy_ViPham!J:J, NhatKy_ViPham!E:E, "10_Ly_A", NhatKy_ViPham!F:F, B21, NhatKy_ViPham!C:C, "T3") - SUMIFS(NhatKy_ViPham!K:K, NhatKy_ViPham!E:E, "10_Ly_A", NhatKy_ViPham!F:F, B21, NhatKy_ViPham!C:C, "T3")</f>
        <v>100</v>
      </c>
      <c r="U21" s="7">
        <f>100 + SUMIFS(NhatKy_ViPham!J:J, NhatKy_ViPham!E:E, "10_Ly_A", NhatKy_ViPham!F:F, B21, NhatKy_ViPham!C:C, "T4") - SUMIFS(NhatKy_ViPham!K:K, NhatKy_ViPham!E:E, "10_Ly_A", NhatKy_ViPham!F:F, B21, NhatKy_ViPham!C:C, "T4")</f>
        <v>100</v>
      </c>
      <c r="V21" s="7">
        <f>100 + SUMIFS(NhatKy_ViPham!J:J, NhatKy_ViPham!E:E, "10_Ly_A", NhatKy_ViPham!F:F, B21, NhatKy_ViPham!C:C, "T5") - SUMIFS(NhatKy_ViPham!K:K, NhatKy_ViPham!E:E, "10_Ly_A", NhatKy_ViPham!F:F, B21, NhatKy_ViPham!C:C, "T5")</f>
        <v>100</v>
      </c>
      <c r="W21" s="7">
        <f>100 + SUMIFS(NhatKy_ViPham!J:J, NhatKy_ViPham!E:E, "10_Ly_A", NhatKy_ViPham!F:F, B21, NhatKy_ViPham!C:C, "T6") - SUMIFS(NhatKy_ViPham!K:K, NhatKy_ViPham!E:E, "10_Ly_A", NhatKy_ViPham!F:F, B21, NhatKy_ViPham!C:C, "T6")</f>
        <v>100</v>
      </c>
      <c r="X21" s="7">
        <f>100 + SUMIFS(NhatKy_ViPham!J:J, NhatKy_ViPham!E:E, "10_Ly_A", NhatKy_ViPham!F:F, B21, NhatKy_ViPham!C:C, "T7") - SUMIFS(NhatKy_ViPham!K:K, NhatKy_ViPham!E:E, "10_Ly_A", NhatKy_ViPham!F:F, B21, NhatKy_ViPham!C:C, "T7")</f>
        <v>100</v>
      </c>
      <c r="Y21" s="7">
        <f>100 + SUMIFS(NhatKy_ViPham!J:J, NhatKy_ViPham!E:E, "10_Ly_A", NhatKy_ViPham!F:F, B21, NhatKy_ViPham!C:C, "T8") - SUMIFS(NhatKy_ViPham!K:K, NhatKy_ViPham!E:E, "10_Ly_A", NhatKy_ViPham!F:F, B21, NhatKy_ViPham!C:C, "T8")</f>
        <v>100</v>
      </c>
      <c r="Z21" s="7">
        <f>100 + SUMIFS(NhatKy_ViPham!J:J, NhatKy_ViPham!E:E, "10_Ly_A", NhatKy_ViPham!F:F, B21, NhatKy_ViPham!C:C, "T9") - SUMIFS(NhatKy_ViPham!K:K, NhatKy_ViPham!E:E, "10_Ly_A", NhatKy_ViPham!F:F, B21, NhatKy_ViPham!C:C, "T9")</f>
        <v>100</v>
      </c>
      <c r="AA21" s="7">
        <f>100 + SUMIFS(NhatKy_ViPham!J:J, NhatKy_ViPham!E:E, "10_Ly_A", NhatKy_ViPham!F:F, B21, NhatKy_ViPham!C:C, "T10") - SUMIFS(NhatKy_ViPham!K:K, NhatKy_ViPham!E:E, "10_Ly_A", NhatKy_ViPham!F:F, B21, NhatKy_ViPham!C:C, "T10")</f>
        <v>100</v>
      </c>
      <c r="AB21" s="7">
        <f>100 + SUMIFS(NhatKy_ViPham!J:J, NhatKy_ViPham!E:E, "10_Ly_A", NhatKy_ViPham!F:F, B21, NhatKy_ViPham!C:C, "T11") - SUMIFS(NhatKy_ViPham!K:K, NhatKy_ViPham!E:E, "10_Ly_A", NhatKy_ViPham!F:F, B21, NhatKy_ViPham!C:C, "T11")</f>
        <v>100</v>
      </c>
      <c r="AC21" s="7">
        <f>100 + SUMIFS(NhatKy_ViPham!J:J, NhatKy_ViPham!E:E, "10_Ly_A", NhatKy_ViPham!F:F, B21, NhatKy_ViPham!C:C, "T12") - SUMIFS(NhatKy_ViPham!K:K, NhatKy_ViPham!E:E, "10_Ly_A", NhatKy_ViPham!F:F, B21, NhatKy_ViPham!C:C, "T12")</f>
        <v>100</v>
      </c>
      <c r="AD21" s="7">
        <f>100 + SUMIFS(NhatKy_ViPham!J:J, NhatKy_ViPham!E:E, "10_Ly_A", NhatKy_ViPham!F:F, B21, NhatKy_ViPham!C:C, "T13") - SUMIFS(NhatKy_ViPham!K:K, NhatKy_ViPham!E:E, "10_Ly_A", NhatKy_ViPham!F:F, B21, NhatKy_ViPham!C:C, "T13")</f>
        <v>100</v>
      </c>
      <c r="AE21" s="7">
        <f>100 + SUMIFS(NhatKy_ViPham!J:J, NhatKy_ViPham!E:E, "10_Ly_A", NhatKy_ViPham!F:F, B21, NhatKy_ViPham!C:C, "T14") - SUMIFS(NhatKy_ViPham!K:K, NhatKy_ViPham!E:E, "10_Ly_A", NhatKy_ViPham!F:F, B21, NhatKy_ViPham!C:C, "T14")</f>
        <v>100</v>
      </c>
      <c r="AF21" s="7">
        <f>100 + SUMIFS(NhatKy_ViPham!J:J, NhatKy_ViPham!E:E, "10_Ly_A", NhatKy_ViPham!F:F, B21, NhatKy_ViPham!C:C, "T15") - SUMIFS(NhatKy_ViPham!K:K, NhatKy_ViPham!E:E, "10_Ly_A", NhatKy_ViPham!F:F, B21, NhatKy_ViPham!C:C, "T15")</f>
        <v>100</v>
      </c>
      <c r="AG21" s="7">
        <f>100 + SUMIFS(NhatKy_ViPham!J:J, NhatKy_ViPham!E:E, "10_Ly_A", NhatKy_ViPham!F:F, B21, NhatKy_ViPham!C:C, "T16") - SUMIFS(NhatKy_ViPham!K:K, NhatKy_ViPham!E:E, "10_Ly_A", NhatKy_ViPham!F:F, B21, NhatKy_ViPham!C:C, "T16")</f>
        <v>100</v>
      </c>
      <c r="AH21" s="7">
        <f>100 + SUMIFS(NhatKy_ViPham!J:J, NhatKy_ViPham!E:E, "10_Ly_A", NhatKy_ViPham!F:F, B21, NhatKy_ViPham!C:C, "T17") - SUMIFS(NhatKy_ViPham!K:K, NhatKy_ViPham!E:E, "10_Ly_A", NhatKy_ViPham!F:F, B21, NhatKy_ViPham!C:C, "T17")</f>
        <v>100</v>
      </c>
      <c r="AI21" s="7">
        <f>100 + SUMIFS(NhatKy_ViPham!J:J, NhatKy_ViPham!E:E, "10_Ly_A", NhatKy_ViPham!F:F, B21, NhatKy_ViPham!C:C, "T18") - SUMIFS(NhatKy_ViPham!K:K, NhatKy_ViPham!E:E, "10_Ly_A", NhatKy_ViPham!F:F, B21, NhatKy_ViPham!C:C, "T18")</f>
        <v>100</v>
      </c>
      <c r="AJ21" s="7">
        <f>100 + SUMIFS(NhatKy_ViPham!J:J, NhatKy_ViPham!E:E, "10_Ly_A", NhatKy_ViPham!F:F, B21, NhatKy_ViPham!C:C, "T19") - SUMIFS(NhatKy_ViPham!K:K, NhatKy_ViPham!E:E, "10_Ly_A", NhatKy_ViPham!F:F, B21, NhatKy_ViPham!C:C, "T19")</f>
        <v>100</v>
      </c>
      <c r="AK21" s="7">
        <f>100 + SUMIFS(NhatKy_ViPham!J:J, NhatKy_ViPham!E:E, "10_Ly_A", NhatKy_ViPham!F:F, B21, NhatKy_ViPham!C:C, "T20") - SUMIFS(NhatKy_ViPham!K:K, NhatKy_ViPham!E:E, "10_Ly_A", NhatKy_ViPham!F:F, B21, NhatKy_ViPham!C:C, "T20")</f>
        <v>100</v>
      </c>
      <c r="AL21" s="7">
        <f>100 + SUMIFS(NhatKy_ViPham!J:J, NhatKy_ViPham!E:E, "10_Ly_A", NhatKy_ViPham!F:F, B21, NhatKy_ViPham!C:C, "T21") - SUMIFS(NhatKy_ViPham!K:K, NhatKy_ViPham!E:E, "10_Ly_A", NhatKy_ViPham!F:F, B21, NhatKy_ViPham!C:C, "T21")</f>
        <v>100</v>
      </c>
      <c r="AM21" s="7">
        <f>100 + SUMIFS(NhatKy_ViPham!J:J, NhatKy_ViPham!E:E, "10_Ly_A", NhatKy_ViPham!F:F, B21, NhatKy_ViPham!C:C, "T22") - SUMIFS(NhatKy_ViPham!K:K, NhatKy_ViPham!E:E, "10_Ly_A", NhatKy_ViPham!F:F, B21, NhatKy_ViPham!C:C, "T22")</f>
        <v>100</v>
      </c>
      <c r="AN21" s="7">
        <f>100 + SUMIFS(NhatKy_ViPham!J:J, NhatKy_ViPham!E:E, "10_Ly_A", NhatKy_ViPham!F:F, B21, NhatKy_ViPham!C:C, "T23") - SUMIFS(NhatKy_ViPham!K:K, NhatKy_ViPham!E:E, "10_Ly_A", NhatKy_ViPham!F:F, B21, NhatKy_ViPham!C:C, "T23")</f>
        <v>100</v>
      </c>
      <c r="AO21" s="7">
        <f>100 + SUMIFS(NhatKy_ViPham!J:J, NhatKy_ViPham!E:E, "10_Ly_A", NhatKy_ViPham!F:F, B21, NhatKy_ViPham!C:C, "T24") - SUMIFS(NhatKy_ViPham!K:K, NhatKy_ViPham!E:E, "10_Ly_A", NhatKy_ViPham!F:F, B21, NhatKy_ViPham!C:C, "T24")</f>
        <v>100</v>
      </c>
      <c r="AP21" s="7">
        <f>100 + SUMIFS(NhatKy_ViPham!J:J, NhatKy_ViPham!E:E, "10_Ly_A", NhatKy_ViPham!F:F, B21, NhatKy_ViPham!C:C, "T25") - SUMIFS(NhatKy_ViPham!K:K, NhatKy_ViPham!E:E, "10_Ly_A", NhatKy_ViPham!F:F, B21, NhatKy_ViPham!C:C, "T25")</f>
        <v>100</v>
      </c>
      <c r="AQ21" s="7">
        <f>100 + SUMIFS(NhatKy_ViPham!J:J, NhatKy_ViPham!E:E, "10_Ly_A", NhatKy_ViPham!F:F, B21, NhatKy_ViPham!C:C, "T26") - SUMIFS(NhatKy_ViPham!K:K, NhatKy_ViPham!E:E, "10_Ly_A", NhatKy_ViPham!F:F, B21, NhatKy_ViPham!C:C, "T26")</f>
        <v>100</v>
      </c>
      <c r="AR21" s="7">
        <f>100 + SUMIFS(NhatKy_ViPham!J:J, NhatKy_ViPham!E:E, "10_Ly_A", NhatKy_ViPham!F:F, B21, NhatKy_ViPham!C:C, "T27") - SUMIFS(NhatKy_ViPham!K:K, NhatKy_ViPham!E:E, "10_Ly_A", NhatKy_ViPham!F:F, B21, NhatKy_ViPham!C:C, "T27")</f>
        <v>100</v>
      </c>
      <c r="AS21" s="7">
        <f>100 + SUMIFS(NhatKy_ViPham!J:J, NhatKy_ViPham!E:E, "10_Ly_A", NhatKy_ViPham!F:F, B21, NhatKy_ViPham!C:C, "T28") - SUMIFS(NhatKy_ViPham!K:K, NhatKy_ViPham!E:E, "10_Ly_A", NhatKy_ViPham!F:F, B21, NhatKy_ViPham!C:C, "T28")</f>
        <v>100</v>
      </c>
      <c r="AT21" s="7">
        <f>100 + SUMIFS(NhatKy_ViPham!J:J, NhatKy_ViPham!E:E, "10_Ly_A", NhatKy_ViPham!F:F, B21, NhatKy_ViPham!C:C, "T29") - SUMIFS(NhatKy_ViPham!K:K, NhatKy_ViPham!E:E, "10_Ly_A", NhatKy_ViPham!F:F, B21, NhatKy_ViPham!C:C, "T29")</f>
        <v>100</v>
      </c>
      <c r="AU21" s="7">
        <f>100 + SUMIFS(NhatKy_ViPham!J:J, NhatKy_ViPham!E:E, "10_Ly_A", NhatKy_ViPham!F:F, B21, NhatKy_ViPham!C:C, "T30") - SUMIFS(NhatKy_ViPham!K:K, NhatKy_ViPham!E:E, "10_Ly_A", NhatKy_ViPham!F:F, B21, NhatKy_ViPham!C:C, "T30")</f>
        <v>100</v>
      </c>
      <c r="AV21" s="7">
        <f>100 + SUMIFS(NhatKy_ViPham!J:J, NhatKy_ViPham!E:E, "10_Ly_A", NhatKy_ViPham!F:F, B21, NhatKy_ViPham!C:C, "T31") - SUMIFS(NhatKy_ViPham!K:K, NhatKy_ViPham!E:E, "10_Ly_A", NhatKy_ViPham!F:F, B21, NhatKy_ViPham!C:C, "T31")</f>
        <v>100</v>
      </c>
      <c r="AW21" s="7">
        <f>100 + SUMIFS(NhatKy_ViPham!J:J, NhatKy_ViPham!E:E, "10_Ly_A", NhatKy_ViPham!F:F, B21, NhatKy_ViPham!C:C, "T32") - SUMIFS(NhatKy_ViPham!K:K, NhatKy_ViPham!E:E, "10_Ly_A", NhatKy_ViPham!F:F, B21, NhatKy_ViPham!C:C, "T32")</f>
        <v>100</v>
      </c>
      <c r="AX21" s="7">
        <f>100 + SUMIFS(NhatKy_ViPham!J:J, NhatKy_ViPham!E:E, "10_Ly_A", NhatKy_ViPham!F:F, B21, NhatKy_ViPham!C:C, "T33") - SUMIFS(NhatKy_ViPham!K:K, NhatKy_ViPham!E:E, "10_Ly_A", NhatKy_ViPham!F:F, B21, NhatKy_ViPham!C:C, "T33")</f>
        <v>100</v>
      </c>
      <c r="AY21" s="7">
        <f>100 + SUMIFS(NhatKy_ViPham!J:J, NhatKy_ViPham!E:E, "10_Ly_A", NhatKy_ViPham!F:F, B21, NhatKy_ViPham!C:C, "T34") - SUMIFS(NhatKy_ViPham!K:K, NhatKy_ViPham!E:E, "10_Ly_A", NhatKy_ViPham!F:F, B21, NhatKy_ViPham!C:C, "T34")</f>
        <v>100</v>
      </c>
      <c r="AZ21" s="7">
        <f>100 + SUMIFS(NhatKy_ViPham!J:J, NhatKy_ViPham!E:E, "10_Ly_A", NhatKy_ViPham!F:F, B21, NhatKy_ViPham!C:C, "T35") - SUMIFS(NhatKy_ViPham!K:K, NhatKy_ViPham!E:E, "10_Ly_A", NhatKy_ViPham!F:F, B21, NhatKy_ViPham!C:C, "T35")</f>
        <v>100</v>
      </c>
      <c r="BA21" s="12">
        <f t="shared" si="0"/>
        <v>100</v>
      </c>
      <c r="BB21" s="11" t="s">
        <v>430</v>
      </c>
      <c r="BC21" s="14" t="str">
        <f t="shared" si="1"/>
        <v>Tốt</v>
      </c>
      <c r="BD21" s="10" t="str">
        <f t="shared" si="2"/>
        <v>🟢 BÌNH THƯỜNG</v>
      </c>
    </row>
    <row r="22" spans="1:56" x14ac:dyDescent="0.25">
      <c r="A22" s="5">
        <v>14</v>
      </c>
      <c r="B22" s="15" t="s">
        <v>590</v>
      </c>
      <c r="C22" s="5" t="s">
        <v>591</v>
      </c>
      <c r="D22" s="5" t="s">
        <v>435</v>
      </c>
      <c r="E22" s="11" t="s">
        <v>430</v>
      </c>
      <c r="F22" s="6">
        <f>SUMIFS(NhatKy_ViPham!K:K, NhatKy_ViPham!E:E, "10_Ly_A", NhatKy_ViPham!F:F, B22, NhatKy_ViPham!H:H, "L01")</f>
        <v>0</v>
      </c>
      <c r="G22" s="6">
        <f>SUMIFS(NhatKy_ViPham!K:K, NhatKy_ViPham!E:E, "10_Ly_A", NhatKy_ViPham!F:F, B22, NhatKy_ViPham!H:H, "L02")</f>
        <v>0</v>
      </c>
      <c r="H22" s="6">
        <f>SUMIFS(NhatKy_ViPham!K:K, NhatKy_ViPham!E:E, "10_Ly_A", NhatKy_ViPham!F:F, B22, NhatKy_ViPham!H:H, "L03")</f>
        <v>0</v>
      </c>
      <c r="I22" s="6">
        <f>SUMIFS(NhatKy_ViPham!K:K, NhatKy_ViPham!E:E, "10_Ly_A", NhatKy_ViPham!F:F, B22, NhatKy_ViPham!H:H, "L04")</f>
        <v>0</v>
      </c>
      <c r="J22" s="6">
        <f>SUMIFS(NhatKy_ViPham!K:K, NhatKy_ViPham!E:E, "10_Ly_A", NhatKy_ViPham!F:F, B22, NhatKy_ViPham!H:H, "L05")</f>
        <v>0</v>
      </c>
      <c r="K22" s="6">
        <f>SUMIFS(NhatKy_ViPham!K:K, NhatKy_ViPham!E:E, "10_Ly_A", NhatKy_ViPham!F:F, B22, NhatKy_ViPham!H:H, "L06")</f>
        <v>0</v>
      </c>
      <c r="L22" s="6">
        <f>SUMIFS(NhatKy_ViPham!K:K, NhatKy_ViPham!E:E, "10_Ly_A", NhatKy_ViPham!F:F, B22, NhatKy_ViPham!H:H, "L07")</f>
        <v>0</v>
      </c>
      <c r="M22" s="6">
        <f>SUMIFS(NhatKy_ViPham!K:K, NhatKy_ViPham!E:E, "10_Ly_A", NhatKy_ViPham!F:F, B22, NhatKy_ViPham!H:H, "L08")</f>
        <v>0</v>
      </c>
      <c r="N22" s="6">
        <f>SUMIFS(NhatKy_ViPham!K:K, NhatKy_ViPham!E:E, "10_Ly_A", NhatKy_ViPham!F:F, B22, NhatKy_ViPham!H:H, "L09")</f>
        <v>0</v>
      </c>
      <c r="O22" s="6">
        <f>SUMIFS(NhatKy_ViPham!K:K, NhatKy_ViPham!E:E, "10_Ly_A", NhatKy_ViPham!F:F, B22, NhatKy_ViPham!H:H, "L10")</f>
        <v>0</v>
      </c>
      <c r="P22" s="12">
        <f>SUMIFS(NhatKy_ViPham!J:J, NhatKy_ViPham!E:E, "10_Ly_A", NhatKy_ViPham!F:F, B22)</f>
        <v>0</v>
      </c>
      <c r="Q22" s="13">
        <f>SUMIFS(NhatKy_ViPham!K:K, NhatKy_ViPham!E:E, "10_Ly_A", NhatKy_ViPham!F:F, B22)</f>
        <v>0</v>
      </c>
      <c r="R22" s="6">
        <f>100 + SUMIFS(NhatKy_ViPham!J:J, NhatKy_ViPham!E:E, "10_Ly_A", NhatKy_ViPham!F:F, B22, NhatKy_ViPham!C:C, "T1") - SUMIFS(NhatKy_ViPham!K:K, NhatKy_ViPham!E:E, "10_Ly_A", NhatKy_ViPham!F:F, B22, NhatKy_ViPham!C:C, "T1")</f>
        <v>100</v>
      </c>
      <c r="S22" s="6">
        <f>100 + SUMIFS(NhatKy_ViPham!J:J, NhatKy_ViPham!E:E, "10_Ly_A", NhatKy_ViPham!F:F, B22, NhatKy_ViPham!C:C, "T2") - SUMIFS(NhatKy_ViPham!K:K, NhatKy_ViPham!E:E, "10_Ly_A", NhatKy_ViPham!F:F, B22, NhatKy_ViPham!C:C, "T2")</f>
        <v>100</v>
      </c>
      <c r="T22" s="6">
        <f>100 + SUMIFS(NhatKy_ViPham!J:J, NhatKy_ViPham!E:E, "10_Ly_A", NhatKy_ViPham!F:F, B22, NhatKy_ViPham!C:C, "T3") - SUMIFS(NhatKy_ViPham!K:K, NhatKy_ViPham!E:E, "10_Ly_A", NhatKy_ViPham!F:F, B22, NhatKy_ViPham!C:C, "T3")</f>
        <v>100</v>
      </c>
      <c r="U22" s="6">
        <f>100 + SUMIFS(NhatKy_ViPham!J:J, NhatKy_ViPham!E:E, "10_Ly_A", NhatKy_ViPham!F:F, B22, NhatKy_ViPham!C:C, "T4") - SUMIFS(NhatKy_ViPham!K:K, NhatKy_ViPham!E:E, "10_Ly_A", NhatKy_ViPham!F:F, B22, NhatKy_ViPham!C:C, "T4")</f>
        <v>100</v>
      </c>
      <c r="V22" s="6">
        <f>100 + SUMIFS(NhatKy_ViPham!J:J, NhatKy_ViPham!E:E, "10_Ly_A", NhatKy_ViPham!F:F, B22, NhatKy_ViPham!C:C, "T5") - SUMIFS(NhatKy_ViPham!K:K, NhatKy_ViPham!E:E, "10_Ly_A", NhatKy_ViPham!F:F, B22, NhatKy_ViPham!C:C, "T5")</f>
        <v>100</v>
      </c>
      <c r="W22" s="6">
        <f>100 + SUMIFS(NhatKy_ViPham!J:J, NhatKy_ViPham!E:E, "10_Ly_A", NhatKy_ViPham!F:F, B22, NhatKy_ViPham!C:C, "T6") - SUMIFS(NhatKy_ViPham!K:K, NhatKy_ViPham!E:E, "10_Ly_A", NhatKy_ViPham!F:F, B22, NhatKy_ViPham!C:C, "T6")</f>
        <v>100</v>
      </c>
      <c r="X22" s="6">
        <f>100 + SUMIFS(NhatKy_ViPham!J:J, NhatKy_ViPham!E:E, "10_Ly_A", NhatKy_ViPham!F:F, B22, NhatKy_ViPham!C:C, "T7") - SUMIFS(NhatKy_ViPham!K:K, NhatKy_ViPham!E:E, "10_Ly_A", NhatKy_ViPham!F:F, B22, NhatKy_ViPham!C:C, "T7")</f>
        <v>100</v>
      </c>
      <c r="Y22" s="6">
        <f>100 + SUMIFS(NhatKy_ViPham!J:J, NhatKy_ViPham!E:E, "10_Ly_A", NhatKy_ViPham!F:F, B22, NhatKy_ViPham!C:C, "T8") - SUMIFS(NhatKy_ViPham!K:K, NhatKy_ViPham!E:E, "10_Ly_A", NhatKy_ViPham!F:F, B22, NhatKy_ViPham!C:C, "T8")</f>
        <v>100</v>
      </c>
      <c r="Z22" s="6">
        <f>100 + SUMIFS(NhatKy_ViPham!J:J, NhatKy_ViPham!E:E, "10_Ly_A", NhatKy_ViPham!F:F, B22, NhatKy_ViPham!C:C, "T9") - SUMIFS(NhatKy_ViPham!K:K, NhatKy_ViPham!E:E, "10_Ly_A", NhatKy_ViPham!F:F, B22, NhatKy_ViPham!C:C, "T9")</f>
        <v>100</v>
      </c>
      <c r="AA22" s="6">
        <f>100 + SUMIFS(NhatKy_ViPham!J:J, NhatKy_ViPham!E:E, "10_Ly_A", NhatKy_ViPham!F:F, B22, NhatKy_ViPham!C:C, "T10") - SUMIFS(NhatKy_ViPham!K:K, NhatKy_ViPham!E:E, "10_Ly_A", NhatKy_ViPham!F:F, B22, NhatKy_ViPham!C:C, "T10")</f>
        <v>100</v>
      </c>
      <c r="AB22" s="6">
        <f>100 + SUMIFS(NhatKy_ViPham!J:J, NhatKy_ViPham!E:E, "10_Ly_A", NhatKy_ViPham!F:F, B22, NhatKy_ViPham!C:C, "T11") - SUMIFS(NhatKy_ViPham!K:K, NhatKy_ViPham!E:E, "10_Ly_A", NhatKy_ViPham!F:F, B22, NhatKy_ViPham!C:C, "T11")</f>
        <v>100</v>
      </c>
      <c r="AC22" s="6">
        <f>100 + SUMIFS(NhatKy_ViPham!J:J, NhatKy_ViPham!E:E, "10_Ly_A", NhatKy_ViPham!F:F, B22, NhatKy_ViPham!C:C, "T12") - SUMIFS(NhatKy_ViPham!K:K, NhatKy_ViPham!E:E, "10_Ly_A", NhatKy_ViPham!F:F, B22, NhatKy_ViPham!C:C, "T12")</f>
        <v>100</v>
      </c>
      <c r="AD22" s="6">
        <f>100 + SUMIFS(NhatKy_ViPham!J:J, NhatKy_ViPham!E:E, "10_Ly_A", NhatKy_ViPham!F:F, B22, NhatKy_ViPham!C:C, "T13") - SUMIFS(NhatKy_ViPham!K:K, NhatKy_ViPham!E:E, "10_Ly_A", NhatKy_ViPham!F:F, B22, NhatKy_ViPham!C:C, "T13")</f>
        <v>100</v>
      </c>
      <c r="AE22" s="6">
        <f>100 + SUMIFS(NhatKy_ViPham!J:J, NhatKy_ViPham!E:E, "10_Ly_A", NhatKy_ViPham!F:F, B22, NhatKy_ViPham!C:C, "T14") - SUMIFS(NhatKy_ViPham!K:K, NhatKy_ViPham!E:E, "10_Ly_A", NhatKy_ViPham!F:F, B22, NhatKy_ViPham!C:C, "T14")</f>
        <v>100</v>
      </c>
      <c r="AF22" s="6">
        <f>100 + SUMIFS(NhatKy_ViPham!J:J, NhatKy_ViPham!E:E, "10_Ly_A", NhatKy_ViPham!F:F, B22, NhatKy_ViPham!C:C, "T15") - SUMIFS(NhatKy_ViPham!K:K, NhatKy_ViPham!E:E, "10_Ly_A", NhatKy_ViPham!F:F, B22, NhatKy_ViPham!C:C, "T15")</f>
        <v>100</v>
      </c>
      <c r="AG22" s="6">
        <f>100 + SUMIFS(NhatKy_ViPham!J:J, NhatKy_ViPham!E:E, "10_Ly_A", NhatKy_ViPham!F:F, B22, NhatKy_ViPham!C:C, "T16") - SUMIFS(NhatKy_ViPham!K:K, NhatKy_ViPham!E:E, "10_Ly_A", NhatKy_ViPham!F:F, B22, NhatKy_ViPham!C:C, "T16")</f>
        <v>100</v>
      </c>
      <c r="AH22" s="6">
        <f>100 + SUMIFS(NhatKy_ViPham!J:J, NhatKy_ViPham!E:E, "10_Ly_A", NhatKy_ViPham!F:F, B22, NhatKy_ViPham!C:C, "T17") - SUMIFS(NhatKy_ViPham!K:K, NhatKy_ViPham!E:E, "10_Ly_A", NhatKy_ViPham!F:F, B22, NhatKy_ViPham!C:C, "T17")</f>
        <v>100</v>
      </c>
      <c r="AI22" s="6">
        <f>100 + SUMIFS(NhatKy_ViPham!J:J, NhatKy_ViPham!E:E, "10_Ly_A", NhatKy_ViPham!F:F, B22, NhatKy_ViPham!C:C, "T18") - SUMIFS(NhatKy_ViPham!K:K, NhatKy_ViPham!E:E, "10_Ly_A", NhatKy_ViPham!F:F, B22, NhatKy_ViPham!C:C, "T18")</f>
        <v>100</v>
      </c>
      <c r="AJ22" s="6">
        <f>100 + SUMIFS(NhatKy_ViPham!J:J, NhatKy_ViPham!E:E, "10_Ly_A", NhatKy_ViPham!F:F, B22, NhatKy_ViPham!C:C, "T19") - SUMIFS(NhatKy_ViPham!K:K, NhatKy_ViPham!E:E, "10_Ly_A", NhatKy_ViPham!F:F, B22, NhatKy_ViPham!C:C, "T19")</f>
        <v>100</v>
      </c>
      <c r="AK22" s="6">
        <f>100 + SUMIFS(NhatKy_ViPham!J:J, NhatKy_ViPham!E:E, "10_Ly_A", NhatKy_ViPham!F:F, B22, NhatKy_ViPham!C:C, "T20") - SUMIFS(NhatKy_ViPham!K:K, NhatKy_ViPham!E:E, "10_Ly_A", NhatKy_ViPham!F:F, B22, NhatKy_ViPham!C:C, "T20")</f>
        <v>100</v>
      </c>
      <c r="AL22" s="6">
        <f>100 + SUMIFS(NhatKy_ViPham!J:J, NhatKy_ViPham!E:E, "10_Ly_A", NhatKy_ViPham!F:F, B22, NhatKy_ViPham!C:C, "T21") - SUMIFS(NhatKy_ViPham!K:K, NhatKy_ViPham!E:E, "10_Ly_A", NhatKy_ViPham!F:F, B22, NhatKy_ViPham!C:C, "T21")</f>
        <v>100</v>
      </c>
      <c r="AM22" s="6">
        <f>100 + SUMIFS(NhatKy_ViPham!J:J, NhatKy_ViPham!E:E, "10_Ly_A", NhatKy_ViPham!F:F, B22, NhatKy_ViPham!C:C, "T22") - SUMIFS(NhatKy_ViPham!K:K, NhatKy_ViPham!E:E, "10_Ly_A", NhatKy_ViPham!F:F, B22, NhatKy_ViPham!C:C, "T22")</f>
        <v>100</v>
      </c>
      <c r="AN22" s="6">
        <f>100 + SUMIFS(NhatKy_ViPham!J:J, NhatKy_ViPham!E:E, "10_Ly_A", NhatKy_ViPham!F:F, B22, NhatKy_ViPham!C:C, "T23") - SUMIFS(NhatKy_ViPham!K:K, NhatKy_ViPham!E:E, "10_Ly_A", NhatKy_ViPham!F:F, B22, NhatKy_ViPham!C:C, "T23")</f>
        <v>100</v>
      </c>
      <c r="AO22" s="6">
        <f>100 + SUMIFS(NhatKy_ViPham!J:J, NhatKy_ViPham!E:E, "10_Ly_A", NhatKy_ViPham!F:F, B22, NhatKy_ViPham!C:C, "T24") - SUMIFS(NhatKy_ViPham!K:K, NhatKy_ViPham!E:E, "10_Ly_A", NhatKy_ViPham!F:F, B22, NhatKy_ViPham!C:C, "T24")</f>
        <v>100</v>
      </c>
      <c r="AP22" s="6">
        <f>100 + SUMIFS(NhatKy_ViPham!J:J, NhatKy_ViPham!E:E, "10_Ly_A", NhatKy_ViPham!F:F, B22, NhatKy_ViPham!C:C, "T25") - SUMIFS(NhatKy_ViPham!K:K, NhatKy_ViPham!E:E, "10_Ly_A", NhatKy_ViPham!F:F, B22, NhatKy_ViPham!C:C, "T25")</f>
        <v>100</v>
      </c>
      <c r="AQ22" s="6">
        <f>100 + SUMIFS(NhatKy_ViPham!J:J, NhatKy_ViPham!E:E, "10_Ly_A", NhatKy_ViPham!F:F, B22, NhatKy_ViPham!C:C, "T26") - SUMIFS(NhatKy_ViPham!K:K, NhatKy_ViPham!E:E, "10_Ly_A", NhatKy_ViPham!F:F, B22, NhatKy_ViPham!C:C, "T26")</f>
        <v>100</v>
      </c>
      <c r="AR22" s="6">
        <f>100 + SUMIFS(NhatKy_ViPham!J:J, NhatKy_ViPham!E:E, "10_Ly_A", NhatKy_ViPham!F:F, B22, NhatKy_ViPham!C:C, "T27") - SUMIFS(NhatKy_ViPham!K:K, NhatKy_ViPham!E:E, "10_Ly_A", NhatKy_ViPham!F:F, B22, NhatKy_ViPham!C:C, "T27")</f>
        <v>100</v>
      </c>
      <c r="AS22" s="6">
        <f>100 + SUMIFS(NhatKy_ViPham!J:J, NhatKy_ViPham!E:E, "10_Ly_A", NhatKy_ViPham!F:F, B22, NhatKy_ViPham!C:C, "T28") - SUMIFS(NhatKy_ViPham!K:K, NhatKy_ViPham!E:E, "10_Ly_A", NhatKy_ViPham!F:F, B22, NhatKy_ViPham!C:C, "T28")</f>
        <v>100</v>
      </c>
      <c r="AT22" s="6">
        <f>100 + SUMIFS(NhatKy_ViPham!J:J, NhatKy_ViPham!E:E, "10_Ly_A", NhatKy_ViPham!F:F, B22, NhatKy_ViPham!C:C, "T29") - SUMIFS(NhatKy_ViPham!K:K, NhatKy_ViPham!E:E, "10_Ly_A", NhatKy_ViPham!F:F, B22, NhatKy_ViPham!C:C, "T29")</f>
        <v>100</v>
      </c>
      <c r="AU22" s="6">
        <f>100 + SUMIFS(NhatKy_ViPham!J:J, NhatKy_ViPham!E:E, "10_Ly_A", NhatKy_ViPham!F:F, B22, NhatKy_ViPham!C:C, "T30") - SUMIFS(NhatKy_ViPham!K:K, NhatKy_ViPham!E:E, "10_Ly_A", NhatKy_ViPham!F:F, B22, NhatKy_ViPham!C:C, "T30")</f>
        <v>100</v>
      </c>
      <c r="AV22" s="6">
        <f>100 + SUMIFS(NhatKy_ViPham!J:J, NhatKy_ViPham!E:E, "10_Ly_A", NhatKy_ViPham!F:F, B22, NhatKy_ViPham!C:C, "T31") - SUMIFS(NhatKy_ViPham!K:K, NhatKy_ViPham!E:E, "10_Ly_A", NhatKy_ViPham!F:F, B22, NhatKy_ViPham!C:C, "T31")</f>
        <v>100</v>
      </c>
      <c r="AW22" s="6">
        <f>100 + SUMIFS(NhatKy_ViPham!J:J, NhatKy_ViPham!E:E, "10_Ly_A", NhatKy_ViPham!F:F, B22, NhatKy_ViPham!C:C, "T32") - SUMIFS(NhatKy_ViPham!K:K, NhatKy_ViPham!E:E, "10_Ly_A", NhatKy_ViPham!F:F, B22, NhatKy_ViPham!C:C, "T32")</f>
        <v>100</v>
      </c>
      <c r="AX22" s="6">
        <f>100 + SUMIFS(NhatKy_ViPham!J:J, NhatKy_ViPham!E:E, "10_Ly_A", NhatKy_ViPham!F:F, B22, NhatKy_ViPham!C:C, "T33") - SUMIFS(NhatKy_ViPham!K:K, NhatKy_ViPham!E:E, "10_Ly_A", NhatKy_ViPham!F:F, B22, NhatKy_ViPham!C:C, "T33")</f>
        <v>100</v>
      </c>
      <c r="AY22" s="6">
        <f>100 + SUMIFS(NhatKy_ViPham!J:J, NhatKy_ViPham!E:E, "10_Ly_A", NhatKy_ViPham!F:F, B22, NhatKy_ViPham!C:C, "T34") - SUMIFS(NhatKy_ViPham!K:K, NhatKy_ViPham!E:E, "10_Ly_A", NhatKy_ViPham!F:F, B22, NhatKy_ViPham!C:C, "T34")</f>
        <v>100</v>
      </c>
      <c r="AZ22" s="6">
        <f>100 + SUMIFS(NhatKy_ViPham!J:J, NhatKy_ViPham!E:E, "10_Ly_A", NhatKy_ViPham!F:F, B22, NhatKy_ViPham!C:C, "T35") - SUMIFS(NhatKy_ViPham!K:K, NhatKy_ViPham!E:E, "10_Ly_A", NhatKy_ViPham!F:F, B22, NhatKy_ViPham!C:C, "T35")</f>
        <v>100</v>
      </c>
      <c r="BA22" s="12">
        <f t="shared" si="0"/>
        <v>100</v>
      </c>
      <c r="BB22" s="11" t="s">
        <v>430</v>
      </c>
      <c r="BC22" s="16" t="str">
        <f t="shared" si="1"/>
        <v>Tốt</v>
      </c>
      <c r="BD22" s="15" t="str">
        <f t="shared" si="2"/>
        <v>🟢 BÌNH THƯỜNG</v>
      </c>
    </row>
    <row r="23" spans="1:56" x14ac:dyDescent="0.25">
      <c r="A23" s="4">
        <v>15</v>
      </c>
      <c r="B23" s="10" t="s">
        <v>592</v>
      </c>
      <c r="C23" s="4" t="s">
        <v>593</v>
      </c>
      <c r="D23" s="4" t="s">
        <v>435</v>
      </c>
      <c r="E23" s="11" t="s">
        <v>430</v>
      </c>
      <c r="F23" s="7">
        <f>SUMIFS(NhatKy_ViPham!K:K, NhatKy_ViPham!E:E, "10_Ly_A", NhatKy_ViPham!F:F, B23, NhatKy_ViPham!H:H, "L01")</f>
        <v>0</v>
      </c>
      <c r="G23" s="7">
        <f>SUMIFS(NhatKy_ViPham!K:K, NhatKy_ViPham!E:E, "10_Ly_A", NhatKy_ViPham!F:F, B23, NhatKy_ViPham!H:H, "L02")</f>
        <v>0</v>
      </c>
      <c r="H23" s="7">
        <f>SUMIFS(NhatKy_ViPham!K:K, NhatKy_ViPham!E:E, "10_Ly_A", NhatKy_ViPham!F:F, B23, NhatKy_ViPham!H:H, "L03")</f>
        <v>0</v>
      </c>
      <c r="I23" s="7">
        <f>SUMIFS(NhatKy_ViPham!K:K, NhatKy_ViPham!E:E, "10_Ly_A", NhatKy_ViPham!F:F, B23, NhatKy_ViPham!H:H, "L04")</f>
        <v>0</v>
      </c>
      <c r="J23" s="7">
        <f>SUMIFS(NhatKy_ViPham!K:K, NhatKy_ViPham!E:E, "10_Ly_A", NhatKy_ViPham!F:F, B23, NhatKy_ViPham!H:H, "L05")</f>
        <v>0</v>
      </c>
      <c r="K23" s="7">
        <f>SUMIFS(NhatKy_ViPham!K:K, NhatKy_ViPham!E:E, "10_Ly_A", NhatKy_ViPham!F:F, B23, NhatKy_ViPham!H:H, "L06")</f>
        <v>0</v>
      </c>
      <c r="L23" s="7">
        <f>SUMIFS(NhatKy_ViPham!K:K, NhatKy_ViPham!E:E, "10_Ly_A", NhatKy_ViPham!F:F, B23, NhatKy_ViPham!H:H, "L07")</f>
        <v>0</v>
      </c>
      <c r="M23" s="7">
        <f>SUMIFS(NhatKy_ViPham!K:K, NhatKy_ViPham!E:E, "10_Ly_A", NhatKy_ViPham!F:F, B23, NhatKy_ViPham!H:H, "L08")</f>
        <v>0</v>
      </c>
      <c r="N23" s="7">
        <f>SUMIFS(NhatKy_ViPham!K:K, NhatKy_ViPham!E:E, "10_Ly_A", NhatKy_ViPham!F:F, B23, NhatKy_ViPham!H:H, "L09")</f>
        <v>0</v>
      </c>
      <c r="O23" s="7">
        <f>SUMIFS(NhatKy_ViPham!K:K, NhatKy_ViPham!E:E, "10_Ly_A", NhatKy_ViPham!F:F, B23, NhatKy_ViPham!H:H, "L10")</f>
        <v>0</v>
      </c>
      <c r="P23" s="12">
        <f>SUMIFS(NhatKy_ViPham!J:J, NhatKy_ViPham!E:E, "10_Ly_A", NhatKy_ViPham!F:F, B23)</f>
        <v>0</v>
      </c>
      <c r="Q23" s="13">
        <f>SUMIFS(NhatKy_ViPham!K:K, NhatKy_ViPham!E:E, "10_Ly_A", NhatKy_ViPham!F:F, B23)</f>
        <v>0</v>
      </c>
      <c r="R23" s="7">
        <f>100 + SUMIFS(NhatKy_ViPham!J:J, NhatKy_ViPham!E:E, "10_Ly_A", NhatKy_ViPham!F:F, B23, NhatKy_ViPham!C:C, "T1") - SUMIFS(NhatKy_ViPham!K:K, NhatKy_ViPham!E:E, "10_Ly_A", NhatKy_ViPham!F:F, B23, NhatKy_ViPham!C:C, "T1")</f>
        <v>100</v>
      </c>
      <c r="S23" s="7">
        <f>100 + SUMIFS(NhatKy_ViPham!J:J, NhatKy_ViPham!E:E, "10_Ly_A", NhatKy_ViPham!F:F, B23, NhatKy_ViPham!C:C, "T2") - SUMIFS(NhatKy_ViPham!K:K, NhatKy_ViPham!E:E, "10_Ly_A", NhatKy_ViPham!F:F, B23, NhatKy_ViPham!C:C, "T2")</f>
        <v>100</v>
      </c>
      <c r="T23" s="7">
        <f>100 + SUMIFS(NhatKy_ViPham!J:J, NhatKy_ViPham!E:E, "10_Ly_A", NhatKy_ViPham!F:F, B23, NhatKy_ViPham!C:C, "T3") - SUMIFS(NhatKy_ViPham!K:K, NhatKy_ViPham!E:E, "10_Ly_A", NhatKy_ViPham!F:F, B23, NhatKy_ViPham!C:C, "T3")</f>
        <v>100</v>
      </c>
      <c r="U23" s="7">
        <f>100 + SUMIFS(NhatKy_ViPham!J:J, NhatKy_ViPham!E:E, "10_Ly_A", NhatKy_ViPham!F:F, B23, NhatKy_ViPham!C:C, "T4") - SUMIFS(NhatKy_ViPham!K:K, NhatKy_ViPham!E:E, "10_Ly_A", NhatKy_ViPham!F:F, B23, NhatKy_ViPham!C:C, "T4")</f>
        <v>100</v>
      </c>
      <c r="V23" s="7">
        <f>100 + SUMIFS(NhatKy_ViPham!J:J, NhatKy_ViPham!E:E, "10_Ly_A", NhatKy_ViPham!F:F, B23, NhatKy_ViPham!C:C, "T5") - SUMIFS(NhatKy_ViPham!K:K, NhatKy_ViPham!E:E, "10_Ly_A", NhatKy_ViPham!F:F, B23, NhatKy_ViPham!C:C, "T5")</f>
        <v>100</v>
      </c>
      <c r="W23" s="7">
        <f>100 + SUMIFS(NhatKy_ViPham!J:J, NhatKy_ViPham!E:E, "10_Ly_A", NhatKy_ViPham!F:F, B23, NhatKy_ViPham!C:C, "T6") - SUMIFS(NhatKy_ViPham!K:K, NhatKy_ViPham!E:E, "10_Ly_A", NhatKy_ViPham!F:F, B23, NhatKy_ViPham!C:C, "T6")</f>
        <v>100</v>
      </c>
      <c r="X23" s="7">
        <f>100 + SUMIFS(NhatKy_ViPham!J:J, NhatKy_ViPham!E:E, "10_Ly_A", NhatKy_ViPham!F:F, B23, NhatKy_ViPham!C:C, "T7") - SUMIFS(NhatKy_ViPham!K:K, NhatKy_ViPham!E:E, "10_Ly_A", NhatKy_ViPham!F:F, B23, NhatKy_ViPham!C:C, "T7")</f>
        <v>100</v>
      </c>
      <c r="Y23" s="7">
        <f>100 + SUMIFS(NhatKy_ViPham!J:J, NhatKy_ViPham!E:E, "10_Ly_A", NhatKy_ViPham!F:F, B23, NhatKy_ViPham!C:C, "T8") - SUMIFS(NhatKy_ViPham!K:K, NhatKy_ViPham!E:E, "10_Ly_A", NhatKy_ViPham!F:F, B23, NhatKy_ViPham!C:C, "T8")</f>
        <v>100</v>
      </c>
      <c r="Z23" s="7">
        <f>100 + SUMIFS(NhatKy_ViPham!J:J, NhatKy_ViPham!E:E, "10_Ly_A", NhatKy_ViPham!F:F, B23, NhatKy_ViPham!C:C, "T9") - SUMIFS(NhatKy_ViPham!K:K, NhatKy_ViPham!E:E, "10_Ly_A", NhatKy_ViPham!F:F, B23, NhatKy_ViPham!C:C, "T9")</f>
        <v>100</v>
      </c>
      <c r="AA23" s="7">
        <f>100 + SUMIFS(NhatKy_ViPham!J:J, NhatKy_ViPham!E:E, "10_Ly_A", NhatKy_ViPham!F:F, B23, NhatKy_ViPham!C:C, "T10") - SUMIFS(NhatKy_ViPham!K:K, NhatKy_ViPham!E:E, "10_Ly_A", NhatKy_ViPham!F:F, B23, NhatKy_ViPham!C:C, "T10")</f>
        <v>100</v>
      </c>
      <c r="AB23" s="7">
        <f>100 + SUMIFS(NhatKy_ViPham!J:J, NhatKy_ViPham!E:E, "10_Ly_A", NhatKy_ViPham!F:F, B23, NhatKy_ViPham!C:C, "T11") - SUMIFS(NhatKy_ViPham!K:K, NhatKy_ViPham!E:E, "10_Ly_A", NhatKy_ViPham!F:F, B23, NhatKy_ViPham!C:C, "T11")</f>
        <v>100</v>
      </c>
      <c r="AC23" s="7">
        <f>100 + SUMIFS(NhatKy_ViPham!J:J, NhatKy_ViPham!E:E, "10_Ly_A", NhatKy_ViPham!F:F, B23, NhatKy_ViPham!C:C, "T12") - SUMIFS(NhatKy_ViPham!K:K, NhatKy_ViPham!E:E, "10_Ly_A", NhatKy_ViPham!F:F, B23, NhatKy_ViPham!C:C, "T12")</f>
        <v>100</v>
      </c>
      <c r="AD23" s="7">
        <f>100 + SUMIFS(NhatKy_ViPham!J:J, NhatKy_ViPham!E:E, "10_Ly_A", NhatKy_ViPham!F:F, B23, NhatKy_ViPham!C:C, "T13") - SUMIFS(NhatKy_ViPham!K:K, NhatKy_ViPham!E:E, "10_Ly_A", NhatKy_ViPham!F:F, B23, NhatKy_ViPham!C:C, "T13")</f>
        <v>100</v>
      </c>
      <c r="AE23" s="7">
        <f>100 + SUMIFS(NhatKy_ViPham!J:J, NhatKy_ViPham!E:E, "10_Ly_A", NhatKy_ViPham!F:F, B23, NhatKy_ViPham!C:C, "T14") - SUMIFS(NhatKy_ViPham!K:K, NhatKy_ViPham!E:E, "10_Ly_A", NhatKy_ViPham!F:F, B23, NhatKy_ViPham!C:C, "T14")</f>
        <v>100</v>
      </c>
      <c r="AF23" s="7">
        <f>100 + SUMIFS(NhatKy_ViPham!J:J, NhatKy_ViPham!E:E, "10_Ly_A", NhatKy_ViPham!F:F, B23, NhatKy_ViPham!C:C, "T15") - SUMIFS(NhatKy_ViPham!K:K, NhatKy_ViPham!E:E, "10_Ly_A", NhatKy_ViPham!F:F, B23, NhatKy_ViPham!C:C, "T15")</f>
        <v>100</v>
      </c>
      <c r="AG23" s="7">
        <f>100 + SUMIFS(NhatKy_ViPham!J:J, NhatKy_ViPham!E:E, "10_Ly_A", NhatKy_ViPham!F:F, B23, NhatKy_ViPham!C:C, "T16") - SUMIFS(NhatKy_ViPham!K:K, NhatKy_ViPham!E:E, "10_Ly_A", NhatKy_ViPham!F:F, B23, NhatKy_ViPham!C:C, "T16")</f>
        <v>100</v>
      </c>
      <c r="AH23" s="7">
        <f>100 + SUMIFS(NhatKy_ViPham!J:J, NhatKy_ViPham!E:E, "10_Ly_A", NhatKy_ViPham!F:F, B23, NhatKy_ViPham!C:C, "T17") - SUMIFS(NhatKy_ViPham!K:K, NhatKy_ViPham!E:E, "10_Ly_A", NhatKy_ViPham!F:F, B23, NhatKy_ViPham!C:C, "T17")</f>
        <v>100</v>
      </c>
      <c r="AI23" s="7">
        <f>100 + SUMIFS(NhatKy_ViPham!J:J, NhatKy_ViPham!E:E, "10_Ly_A", NhatKy_ViPham!F:F, B23, NhatKy_ViPham!C:C, "T18") - SUMIFS(NhatKy_ViPham!K:K, NhatKy_ViPham!E:E, "10_Ly_A", NhatKy_ViPham!F:F, B23, NhatKy_ViPham!C:C, "T18")</f>
        <v>100</v>
      </c>
      <c r="AJ23" s="7">
        <f>100 + SUMIFS(NhatKy_ViPham!J:J, NhatKy_ViPham!E:E, "10_Ly_A", NhatKy_ViPham!F:F, B23, NhatKy_ViPham!C:C, "T19") - SUMIFS(NhatKy_ViPham!K:K, NhatKy_ViPham!E:E, "10_Ly_A", NhatKy_ViPham!F:F, B23, NhatKy_ViPham!C:C, "T19")</f>
        <v>100</v>
      </c>
      <c r="AK23" s="7">
        <f>100 + SUMIFS(NhatKy_ViPham!J:J, NhatKy_ViPham!E:E, "10_Ly_A", NhatKy_ViPham!F:F, B23, NhatKy_ViPham!C:C, "T20") - SUMIFS(NhatKy_ViPham!K:K, NhatKy_ViPham!E:E, "10_Ly_A", NhatKy_ViPham!F:F, B23, NhatKy_ViPham!C:C, "T20")</f>
        <v>100</v>
      </c>
      <c r="AL23" s="7">
        <f>100 + SUMIFS(NhatKy_ViPham!J:J, NhatKy_ViPham!E:E, "10_Ly_A", NhatKy_ViPham!F:F, B23, NhatKy_ViPham!C:C, "T21") - SUMIFS(NhatKy_ViPham!K:K, NhatKy_ViPham!E:E, "10_Ly_A", NhatKy_ViPham!F:F, B23, NhatKy_ViPham!C:C, "T21")</f>
        <v>100</v>
      </c>
      <c r="AM23" s="7">
        <f>100 + SUMIFS(NhatKy_ViPham!J:J, NhatKy_ViPham!E:E, "10_Ly_A", NhatKy_ViPham!F:F, B23, NhatKy_ViPham!C:C, "T22") - SUMIFS(NhatKy_ViPham!K:K, NhatKy_ViPham!E:E, "10_Ly_A", NhatKy_ViPham!F:F, B23, NhatKy_ViPham!C:C, "T22")</f>
        <v>100</v>
      </c>
      <c r="AN23" s="7">
        <f>100 + SUMIFS(NhatKy_ViPham!J:J, NhatKy_ViPham!E:E, "10_Ly_A", NhatKy_ViPham!F:F, B23, NhatKy_ViPham!C:C, "T23") - SUMIFS(NhatKy_ViPham!K:K, NhatKy_ViPham!E:E, "10_Ly_A", NhatKy_ViPham!F:F, B23, NhatKy_ViPham!C:C, "T23")</f>
        <v>100</v>
      </c>
      <c r="AO23" s="7">
        <f>100 + SUMIFS(NhatKy_ViPham!J:J, NhatKy_ViPham!E:E, "10_Ly_A", NhatKy_ViPham!F:F, B23, NhatKy_ViPham!C:C, "T24") - SUMIFS(NhatKy_ViPham!K:K, NhatKy_ViPham!E:E, "10_Ly_A", NhatKy_ViPham!F:F, B23, NhatKy_ViPham!C:C, "T24")</f>
        <v>100</v>
      </c>
      <c r="AP23" s="7">
        <f>100 + SUMIFS(NhatKy_ViPham!J:J, NhatKy_ViPham!E:E, "10_Ly_A", NhatKy_ViPham!F:F, B23, NhatKy_ViPham!C:C, "T25") - SUMIFS(NhatKy_ViPham!K:K, NhatKy_ViPham!E:E, "10_Ly_A", NhatKy_ViPham!F:F, B23, NhatKy_ViPham!C:C, "T25")</f>
        <v>100</v>
      </c>
      <c r="AQ23" s="7">
        <f>100 + SUMIFS(NhatKy_ViPham!J:J, NhatKy_ViPham!E:E, "10_Ly_A", NhatKy_ViPham!F:F, B23, NhatKy_ViPham!C:C, "T26") - SUMIFS(NhatKy_ViPham!K:K, NhatKy_ViPham!E:E, "10_Ly_A", NhatKy_ViPham!F:F, B23, NhatKy_ViPham!C:C, "T26")</f>
        <v>100</v>
      </c>
      <c r="AR23" s="7">
        <f>100 + SUMIFS(NhatKy_ViPham!J:J, NhatKy_ViPham!E:E, "10_Ly_A", NhatKy_ViPham!F:F, B23, NhatKy_ViPham!C:C, "T27") - SUMIFS(NhatKy_ViPham!K:K, NhatKy_ViPham!E:E, "10_Ly_A", NhatKy_ViPham!F:F, B23, NhatKy_ViPham!C:C, "T27")</f>
        <v>100</v>
      </c>
      <c r="AS23" s="7">
        <f>100 + SUMIFS(NhatKy_ViPham!J:J, NhatKy_ViPham!E:E, "10_Ly_A", NhatKy_ViPham!F:F, B23, NhatKy_ViPham!C:C, "T28") - SUMIFS(NhatKy_ViPham!K:K, NhatKy_ViPham!E:E, "10_Ly_A", NhatKy_ViPham!F:F, B23, NhatKy_ViPham!C:C, "T28")</f>
        <v>100</v>
      </c>
      <c r="AT23" s="7">
        <f>100 + SUMIFS(NhatKy_ViPham!J:J, NhatKy_ViPham!E:E, "10_Ly_A", NhatKy_ViPham!F:F, B23, NhatKy_ViPham!C:C, "T29") - SUMIFS(NhatKy_ViPham!K:K, NhatKy_ViPham!E:E, "10_Ly_A", NhatKy_ViPham!F:F, B23, NhatKy_ViPham!C:C, "T29")</f>
        <v>100</v>
      </c>
      <c r="AU23" s="7">
        <f>100 + SUMIFS(NhatKy_ViPham!J:J, NhatKy_ViPham!E:E, "10_Ly_A", NhatKy_ViPham!F:F, B23, NhatKy_ViPham!C:C, "T30") - SUMIFS(NhatKy_ViPham!K:K, NhatKy_ViPham!E:E, "10_Ly_A", NhatKy_ViPham!F:F, B23, NhatKy_ViPham!C:C, "T30")</f>
        <v>100</v>
      </c>
      <c r="AV23" s="7">
        <f>100 + SUMIFS(NhatKy_ViPham!J:J, NhatKy_ViPham!E:E, "10_Ly_A", NhatKy_ViPham!F:F, B23, NhatKy_ViPham!C:C, "T31") - SUMIFS(NhatKy_ViPham!K:K, NhatKy_ViPham!E:E, "10_Ly_A", NhatKy_ViPham!F:F, B23, NhatKy_ViPham!C:C, "T31")</f>
        <v>100</v>
      </c>
      <c r="AW23" s="7">
        <f>100 + SUMIFS(NhatKy_ViPham!J:J, NhatKy_ViPham!E:E, "10_Ly_A", NhatKy_ViPham!F:F, B23, NhatKy_ViPham!C:C, "T32") - SUMIFS(NhatKy_ViPham!K:K, NhatKy_ViPham!E:E, "10_Ly_A", NhatKy_ViPham!F:F, B23, NhatKy_ViPham!C:C, "T32")</f>
        <v>100</v>
      </c>
      <c r="AX23" s="7">
        <f>100 + SUMIFS(NhatKy_ViPham!J:J, NhatKy_ViPham!E:E, "10_Ly_A", NhatKy_ViPham!F:F, B23, NhatKy_ViPham!C:C, "T33") - SUMIFS(NhatKy_ViPham!K:K, NhatKy_ViPham!E:E, "10_Ly_A", NhatKy_ViPham!F:F, B23, NhatKy_ViPham!C:C, "T33")</f>
        <v>100</v>
      </c>
      <c r="AY23" s="7">
        <f>100 + SUMIFS(NhatKy_ViPham!J:J, NhatKy_ViPham!E:E, "10_Ly_A", NhatKy_ViPham!F:F, B23, NhatKy_ViPham!C:C, "T34") - SUMIFS(NhatKy_ViPham!K:K, NhatKy_ViPham!E:E, "10_Ly_A", NhatKy_ViPham!F:F, B23, NhatKy_ViPham!C:C, "T34")</f>
        <v>100</v>
      </c>
      <c r="AZ23" s="7">
        <f>100 + SUMIFS(NhatKy_ViPham!J:J, NhatKy_ViPham!E:E, "10_Ly_A", NhatKy_ViPham!F:F, B23, NhatKy_ViPham!C:C, "T35") - SUMIFS(NhatKy_ViPham!K:K, NhatKy_ViPham!E:E, "10_Ly_A", NhatKy_ViPham!F:F, B23, NhatKy_ViPham!C:C, "T35")</f>
        <v>100</v>
      </c>
      <c r="BA23" s="12">
        <f t="shared" si="0"/>
        <v>100</v>
      </c>
      <c r="BB23" s="11" t="s">
        <v>430</v>
      </c>
      <c r="BC23" s="14" t="str">
        <f t="shared" si="1"/>
        <v>Tốt</v>
      </c>
      <c r="BD23" s="10" t="str">
        <f t="shared" si="2"/>
        <v>🟢 BÌNH THƯỜNG</v>
      </c>
    </row>
    <row r="24" spans="1:56" x14ac:dyDescent="0.25">
      <c r="A24" s="5">
        <v>16</v>
      </c>
      <c r="B24" s="15" t="s">
        <v>594</v>
      </c>
      <c r="C24" s="5" t="s">
        <v>595</v>
      </c>
      <c r="D24" s="5" t="s">
        <v>435</v>
      </c>
      <c r="E24" s="11" t="s">
        <v>430</v>
      </c>
      <c r="F24" s="6">
        <f>SUMIFS(NhatKy_ViPham!K:K, NhatKy_ViPham!E:E, "10_Ly_A", NhatKy_ViPham!F:F, B24, NhatKy_ViPham!H:H, "L01")</f>
        <v>0</v>
      </c>
      <c r="G24" s="6">
        <f>SUMIFS(NhatKy_ViPham!K:K, NhatKy_ViPham!E:E, "10_Ly_A", NhatKy_ViPham!F:F, B24, NhatKy_ViPham!H:H, "L02")</f>
        <v>0</v>
      </c>
      <c r="H24" s="6">
        <f>SUMIFS(NhatKy_ViPham!K:K, NhatKy_ViPham!E:E, "10_Ly_A", NhatKy_ViPham!F:F, B24, NhatKy_ViPham!H:H, "L03")</f>
        <v>0</v>
      </c>
      <c r="I24" s="6">
        <f>SUMIFS(NhatKy_ViPham!K:K, NhatKy_ViPham!E:E, "10_Ly_A", NhatKy_ViPham!F:F, B24, NhatKy_ViPham!H:H, "L04")</f>
        <v>0</v>
      </c>
      <c r="J24" s="6">
        <f>SUMIFS(NhatKy_ViPham!K:K, NhatKy_ViPham!E:E, "10_Ly_A", NhatKy_ViPham!F:F, B24, NhatKy_ViPham!H:H, "L05")</f>
        <v>0</v>
      </c>
      <c r="K24" s="6">
        <f>SUMIFS(NhatKy_ViPham!K:K, NhatKy_ViPham!E:E, "10_Ly_A", NhatKy_ViPham!F:F, B24, NhatKy_ViPham!H:H, "L06")</f>
        <v>0</v>
      </c>
      <c r="L24" s="6">
        <f>SUMIFS(NhatKy_ViPham!K:K, NhatKy_ViPham!E:E, "10_Ly_A", NhatKy_ViPham!F:F, B24, NhatKy_ViPham!H:H, "L07")</f>
        <v>0</v>
      </c>
      <c r="M24" s="6">
        <f>SUMIFS(NhatKy_ViPham!K:K, NhatKy_ViPham!E:E, "10_Ly_A", NhatKy_ViPham!F:F, B24, NhatKy_ViPham!H:H, "L08")</f>
        <v>0</v>
      </c>
      <c r="N24" s="6">
        <f>SUMIFS(NhatKy_ViPham!K:K, NhatKy_ViPham!E:E, "10_Ly_A", NhatKy_ViPham!F:F, B24, NhatKy_ViPham!H:H, "L09")</f>
        <v>0</v>
      </c>
      <c r="O24" s="6">
        <f>SUMIFS(NhatKy_ViPham!K:K, NhatKy_ViPham!E:E, "10_Ly_A", NhatKy_ViPham!F:F, B24, NhatKy_ViPham!H:H, "L10")</f>
        <v>0</v>
      </c>
      <c r="P24" s="12">
        <f>SUMIFS(NhatKy_ViPham!J:J, NhatKy_ViPham!E:E, "10_Ly_A", NhatKy_ViPham!F:F, B24)</f>
        <v>0</v>
      </c>
      <c r="Q24" s="13">
        <f>SUMIFS(NhatKy_ViPham!K:K, NhatKy_ViPham!E:E, "10_Ly_A", NhatKy_ViPham!F:F, B24)</f>
        <v>0</v>
      </c>
      <c r="R24" s="6">
        <f>100 + SUMIFS(NhatKy_ViPham!J:J, NhatKy_ViPham!E:E, "10_Ly_A", NhatKy_ViPham!F:F, B24, NhatKy_ViPham!C:C, "T1") - SUMIFS(NhatKy_ViPham!K:K, NhatKy_ViPham!E:E, "10_Ly_A", NhatKy_ViPham!F:F, B24, NhatKy_ViPham!C:C, "T1")</f>
        <v>100</v>
      </c>
      <c r="S24" s="6">
        <f>100 + SUMIFS(NhatKy_ViPham!J:J, NhatKy_ViPham!E:E, "10_Ly_A", NhatKy_ViPham!F:F, B24, NhatKy_ViPham!C:C, "T2") - SUMIFS(NhatKy_ViPham!K:K, NhatKy_ViPham!E:E, "10_Ly_A", NhatKy_ViPham!F:F, B24, NhatKy_ViPham!C:C, "T2")</f>
        <v>100</v>
      </c>
      <c r="T24" s="6">
        <f>100 + SUMIFS(NhatKy_ViPham!J:J, NhatKy_ViPham!E:E, "10_Ly_A", NhatKy_ViPham!F:F, B24, NhatKy_ViPham!C:C, "T3") - SUMIFS(NhatKy_ViPham!K:K, NhatKy_ViPham!E:E, "10_Ly_A", NhatKy_ViPham!F:F, B24, NhatKy_ViPham!C:C, "T3")</f>
        <v>100</v>
      </c>
      <c r="U24" s="6">
        <f>100 + SUMIFS(NhatKy_ViPham!J:J, NhatKy_ViPham!E:E, "10_Ly_A", NhatKy_ViPham!F:F, B24, NhatKy_ViPham!C:C, "T4") - SUMIFS(NhatKy_ViPham!K:K, NhatKy_ViPham!E:E, "10_Ly_A", NhatKy_ViPham!F:F, B24, NhatKy_ViPham!C:C, "T4")</f>
        <v>100</v>
      </c>
      <c r="V24" s="6">
        <f>100 + SUMIFS(NhatKy_ViPham!J:J, NhatKy_ViPham!E:E, "10_Ly_A", NhatKy_ViPham!F:F, B24, NhatKy_ViPham!C:C, "T5") - SUMIFS(NhatKy_ViPham!K:K, NhatKy_ViPham!E:E, "10_Ly_A", NhatKy_ViPham!F:F, B24, NhatKy_ViPham!C:C, "T5")</f>
        <v>100</v>
      </c>
      <c r="W24" s="6">
        <f>100 + SUMIFS(NhatKy_ViPham!J:J, NhatKy_ViPham!E:E, "10_Ly_A", NhatKy_ViPham!F:F, B24, NhatKy_ViPham!C:C, "T6") - SUMIFS(NhatKy_ViPham!K:K, NhatKy_ViPham!E:E, "10_Ly_A", NhatKy_ViPham!F:F, B24, NhatKy_ViPham!C:C, "T6")</f>
        <v>100</v>
      </c>
      <c r="X24" s="6">
        <f>100 + SUMIFS(NhatKy_ViPham!J:J, NhatKy_ViPham!E:E, "10_Ly_A", NhatKy_ViPham!F:F, B24, NhatKy_ViPham!C:C, "T7") - SUMIFS(NhatKy_ViPham!K:K, NhatKy_ViPham!E:E, "10_Ly_A", NhatKy_ViPham!F:F, B24, NhatKy_ViPham!C:C, "T7")</f>
        <v>100</v>
      </c>
      <c r="Y24" s="6">
        <f>100 + SUMIFS(NhatKy_ViPham!J:J, NhatKy_ViPham!E:E, "10_Ly_A", NhatKy_ViPham!F:F, B24, NhatKy_ViPham!C:C, "T8") - SUMIFS(NhatKy_ViPham!K:K, NhatKy_ViPham!E:E, "10_Ly_A", NhatKy_ViPham!F:F, B24, NhatKy_ViPham!C:C, "T8")</f>
        <v>100</v>
      </c>
      <c r="Z24" s="6">
        <f>100 + SUMIFS(NhatKy_ViPham!J:J, NhatKy_ViPham!E:E, "10_Ly_A", NhatKy_ViPham!F:F, B24, NhatKy_ViPham!C:C, "T9") - SUMIFS(NhatKy_ViPham!K:K, NhatKy_ViPham!E:E, "10_Ly_A", NhatKy_ViPham!F:F, B24, NhatKy_ViPham!C:C, "T9")</f>
        <v>100</v>
      </c>
      <c r="AA24" s="6">
        <f>100 + SUMIFS(NhatKy_ViPham!J:J, NhatKy_ViPham!E:E, "10_Ly_A", NhatKy_ViPham!F:F, B24, NhatKy_ViPham!C:C, "T10") - SUMIFS(NhatKy_ViPham!K:K, NhatKy_ViPham!E:E, "10_Ly_A", NhatKy_ViPham!F:F, B24, NhatKy_ViPham!C:C, "T10")</f>
        <v>100</v>
      </c>
      <c r="AB24" s="6">
        <f>100 + SUMIFS(NhatKy_ViPham!J:J, NhatKy_ViPham!E:E, "10_Ly_A", NhatKy_ViPham!F:F, B24, NhatKy_ViPham!C:C, "T11") - SUMIFS(NhatKy_ViPham!K:K, NhatKy_ViPham!E:E, "10_Ly_A", NhatKy_ViPham!F:F, B24, NhatKy_ViPham!C:C, "T11")</f>
        <v>100</v>
      </c>
      <c r="AC24" s="6">
        <f>100 + SUMIFS(NhatKy_ViPham!J:J, NhatKy_ViPham!E:E, "10_Ly_A", NhatKy_ViPham!F:F, B24, NhatKy_ViPham!C:C, "T12") - SUMIFS(NhatKy_ViPham!K:K, NhatKy_ViPham!E:E, "10_Ly_A", NhatKy_ViPham!F:F, B24, NhatKy_ViPham!C:C, "T12")</f>
        <v>100</v>
      </c>
      <c r="AD24" s="6">
        <f>100 + SUMIFS(NhatKy_ViPham!J:J, NhatKy_ViPham!E:E, "10_Ly_A", NhatKy_ViPham!F:F, B24, NhatKy_ViPham!C:C, "T13") - SUMIFS(NhatKy_ViPham!K:K, NhatKy_ViPham!E:E, "10_Ly_A", NhatKy_ViPham!F:F, B24, NhatKy_ViPham!C:C, "T13")</f>
        <v>100</v>
      </c>
      <c r="AE24" s="6">
        <f>100 + SUMIFS(NhatKy_ViPham!J:J, NhatKy_ViPham!E:E, "10_Ly_A", NhatKy_ViPham!F:F, B24, NhatKy_ViPham!C:C, "T14") - SUMIFS(NhatKy_ViPham!K:K, NhatKy_ViPham!E:E, "10_Ly_A", NhatKy_ViPham!F:F, B24, NhatKy_ViPham!C:C, "T14")</f>
        <v>100</v>
      </c>
      <c r="AF24" s="6">
        <f>100 + SUMIFS(NhatKy_ViPham!J:J, NhatKy_ViPham!E:E, "10_Ly_A", NhatKy_ViPham!F:F, B24, NhatKy_ViPham!C:C, "T15") - SUMIFS(NhatKy_ViPham!K:K, NhatKy_ViPham!E:E, "10_Ly_A", NhatKy_ViPham!F:F, B24, NhatKy_ViPham!C:C, "T15")</f>
        <v>100</v>
      </c>
      <c r="AG24" s="6">
        <f>100 + SUMIFS(NhatKy_ViPham!J:J, NhatKy_ViPham!E:E, "10_Ly_A", NhatKy_ViPham!F:F, B24, NhatKy_ViPham!C:C, "T16") - SUMIFS(NhatKy_ViPham!K:K, NhatKy_ViPham!E:E, "10_Ly_A", NhatKy_ViPham!F:F, B24, NhatKy_ViPham!C:C, "T16")</f>
        <v>100</v>
      </c>
      <c r="AH24" s="6">
        <f>100 + SUMIFS(NhatKy_ViPham!J:J, NhatKy_ViPham!E:E, "10_Ly_A", NhatKy_ViPham!F:F, B24, NhatKy_ViPham!C:C, "T17") - SUMIFS(NhatKy_ViPham!K:K, NhatKy_ViPham!E:E, "10_Ly_A", NhatKy_ViPham!F:F, B24, NhatKy_ViPham!C:C, "T17")</f>
        <v>100</v>
      </c>
      <c r="AI24" s="6">
        <f>100 + SUMIFS(NhatKy_ViPham!J:J, NhatKy_ViPham!E:E, "10_Ly_A", NhatKy_ViPham!F:F, B24, NhatKy_ViPham!C:C, "T18") - SUMIFS(NhatKy_ViPham!K:K, NhatKy_ViPham!E:E, "10_Ly_A", NhatKy_ViPham!F:F, B24, NhatKy_ViPham!C:C, "T18")</f>
        <v>100</v>
      </c>
      <c r="AJ24" s="6">
        <f>100 + SUMIFS(NhatKy_ViPham!J:J, NhatKy_ViPham!E:E, "10_Ly_A", NhatKy_ViPham!F:F, B24, NhatKy_ViPham!C:C, "T19") - SUMIFS(NhatKy_ViPham!K:K, NhatKy_ViPham!E:E, "10_Ly_A", NhatKy_ViPham!F:F, B24, NhatKy_ViPham!C:C, "T19")</f>
        <v>100</v>
      </c>
      <c r="AK24" s="6">
        <f>100 + SUMIFS(NhatKy_ViPham!J:J, NhatKy_ViPham!E:E, "10_Ly_A", NhatKy_ViPham!F:F, B24, NhatKy_ViPham!C:C, "T20") - SUMIFS(NhatKy_ViPham!K:K, NhatKy_ViPham!E:E, "10_Ly_A", NhatKy_ViPham!F:F, B24, NhatKy_ViPham!C:C, "T20")</f>
        <v>100</v>
      </c>
      <c r="AL24" s="6">
        <f>100 + SUMIFS(NhatKy_ViPham!J:J, NhatKy_ViPham!E:E, "10_Ly_A", NhatKy_ViPham!F:F, B24, NhatKy_ViPham!C:C, "T21") - SUMIFS(NhatKy_ViPham!K:K, NhatKy_ViPham!E:E, "10_Ly_A", NhatKy_ViPham!F:F, B24, NhatKy_ViPham!C:C, "T21")</f>
        <v>100</v>
      </c>
      <c r="AM24" s="6">
        <f>100 + SUMIFS(NhatKy_ViPham!J:J, NhatKy_ViPham!E:E, "10_Ly_A", NhatKy_ViPham!F:F, B24, NhatKy_ViPham!C:C, "T22") - SUMIFS(NhatKy_ViPham!K:K, NhatKy_ViPham!E:E, "10_Ly_A", NhatKy_ViPham!F:F, B24, NhatKy_ViPham!C:C, "T22")</f>
        <v>100</v>
      </c>
      <c r="AN24" s="6">
        <f>100 + SUMIFS(NhatKy_ViPham!J:J, NhatKy_ViPham!E:E, "10_Ly_A", NhatKy_ViPham!F:F, B24, NhatKy_ViPham!C:C, "T23") - SUMIFS(NhatKy_ViPham!K:K, NhatKy_ViPham!E:E, "10_Ly_A", NhatKy_ViPham!F:F, B24, NhatKy_ViPham!C:C, "T23")</f>
        <v>100</v>
      </c>
      <c r="AO24" s="6">
        <f>100 + SUMIFS(NhatKy_ViPham!J:J, NhatKy_ViPham!E:E, "10_Ly_A", NhatKy_ViPham!F:F, B24, NhatKy_ViPham!C:C, "T24") - SUMIFS(NhatKy_ViPham!K:K, NhatKy_ViPham!E:E, "10_Ly_A", NhatKy_ViPham!F:F, B24, NhatKy_ViPham!C:C, "T24")</f>
        <v>100</v>
      </c>
      <c r="AP24" s="6">
        <f>100 + SUMIFS(NhatKy_ViPham!J:J, NhatKy_ViPham!E:E, "10_Ly_A", NhatKy_ViPham!F:F, B24, NhatKy_ViPham!C:C, "T25") - SUMIFS(NhatKy_ViPham!K:K, NhatKy_ViPham!E:E, "10_Ly_A", NhatKy_ViPham!F:F, B24, NhatKy_ViPham!C:C, "T25")</f>
        <v>100</v>
      </c>
      <c r="AQ24" s="6">
        <f>100 + SUMIFS(NhatKy_ViPham!J:J, NhatKy_ViPham!E:E, "10_Ly_A", NhatKy_ViPham!F:F, B24, NhatKy_ViPham!C:C, "T26") - SUMIFS(NhatKy_ViPham!K:K, NhatKy_ViPham!E:E, "10_Ly_A", NhatKy_ViPham!F:F, B24, NhatKy_ViPham!C:C, "T26")</f>
        <v>100</v>
      </c>
      <c r="AR24" s="6">
        <f>100 + SUMIFS(NhatKy_ViPham!J:J, NhatKy_ViPham!E:E, "10_Ly_A", NhatKy_ViPham!F:F, B24, NhatKy_ViPham!C:C, "T27") - SUMIFS(NhatKy_ViPham!K:K, NhatKy_ViPham!E:E, "10_Ly_A", NhatKy_ViPham!F:F, B24, NhatKy_ViPham!C:C, "T27")</f>
        <v>100</v>
      </c>
      <c r="AS24" s="6">
        <f>100 + SUMIFS(NhatKy_ViPham!J:J, NhatKy_ViPham!E:E, "10_Ly_A", NhatKy_ViPham!F:F, B24, NhatKy_ViPham!C:C, "T28") - SUMIFS(NhatKy_ViPham!K:K, NhatKy_ViPham!E:E, "10_Ly_A", NhatKy_ViPham!F:F, B24, NhatKy_ViPham!C:C, "T28")</f>
        <v>100</v>
      </c>
      <c r="AT24" s="6">
        <f>100 + SUMIFS(NhatKy_ViPham!J:J, NhatKy_ViPham!E:E, "10_Ly_A", NhatKy_ViPham!F:F, B24, NhatKy_ViPham!C:C, "T29") - SUMIFS(NhatKy_ViPham!K:K, NhatKy_ViPham!E:E, "10_Ly_A", NhatKy_ViPham!F:F, B24, NhatKy_ViPham!C:C, "T29")</f>
        <v>100</v>
      </c>
      <c r="AU24" s="6">
        <f>100 + SUMIFS(NhatKy_ViPham!J:J, NhatKy_ViPham!E:E, "10_Ly_A", NhatKy_ViPham!F:F, B24, NhatKy_ViPham!C:C, "T30") - SUMIFS(NhatKy_ViPham!K:K, NhatKy_ViPham!E:E, "10_Ly_A", NhatKy_ViPham!F:F, B24, NhatKy_ViPham!C:C, "T30")</f>
        <v>100</v>
      </c>
      <c r="AV24" s="6">
        <f>100 + SUMIFS(NhatKy_ViPham!J:J, NhatKy_ViPham!E:E, "10_Ly_A", NhatKy_ViPham!F:F, B24, NhatKy_ViPham!C:C, "T31") - SUMIFS(NhatKy_ViPham!K:K, NhatKy_ViPham!E:E, "10_Ly_A", NhatKy_ViPham!F:F, B24, NhatKy_ViPham!C:C, "T31")</f>
        <v>100</v>
      </c>
      <c r="AW24" s="6">
        <f>100 + SUMIFS(NhatKy_ViPham!J:J, NhatKy_ViPham!E:E, "10_Ly_A", NhatKy_ViPham!F:F, B24, NhatKy_ViPham!C:C, "T32") - SUMIFS(NhatKy_ViPham!K:K, NhatKy_ViPham!E:E, "10_Ly_A", NhatKy_ViPham!F:F, B24, NhatKy_ViPham!C:C, "T32")</f>
        <v>100</v>
      </c>
      <c r="AX24" s="6">
        <f>100 + SUMIFS(NhatKy_ViPham!J:J, NhatKy_ViPham!E:E, "10_Ly_A", NhatKy_ViPham!F:F, B24, NhatKy_ViPham!C:C, "T33") - SUMIFS(NhatKy_ViPham!K:K, NhatKy_ViPham!E:E, "10_Ly_A", NhatKy_ViPham!F:F, B24, NhatKy_ViPham!C:C, "T33")</f>
        <v>100</v>
      </c>
      <c r="AY24" s="6">
        <f>100 + SUMIFS(NhatKy_ViPham!J:J, NhatKy_ViPham!E:E, "10_Ly_A", NhatKy_ViPham!F:F, B24, NhatKy_ViPham!C:C, "T34") - SUMIFS(NhatKy_ViPham!K:K, NhatKy_ViPham!E:E, "10_Ly_A", NhatKy_ViPham!F:F, B24, NhatKy_ViPham!C:C, "T34")</f>
        <v>100</v>
      </c>
      <c r="AZ24" s="6">
        <f>100 + SUMIFS(NhatKy_ViPham!J:J, NhatKy_ViPham!E:E, "10_Ly_A", NhatKy_ViPham!F:F, B24, NhatKy_ViPham!C:C, "T35") - SUMIFS(NhatKy_ViPham!K:K, NhatKy_ViPham!E:E, "10_Ly_A", NhatKy_ViPham!F:F, B24, NhatKy_ViPham!C:C, "T35")</f>
        <v>100</v>
      </c>
      <c r="BA24" s="12">
        <f t="shared" si="0"/>
        <v>100</v>
      </c>
      <c r="BB24" s="11" t="s">
        <v>430</v>
      </c>
      <c r="BC24" s="16" t="str">
        <f t="shared" si="1"/>
        <v>Tốt</v>
      </c>
      <c r="BD24" s="15" t="str">
        <f t="shared" si="2"/>
        <v>🟢 BÌNH THƯỜNG</v>
      </c>
    </row>
    <row r="25" spans="1:56" x14ac:dyDescent="0.25">
      <c r="A25" s="4">
        <v>17</v>
      </c>
      <c r="B25" s="10" t="s">
        <v>596</v>
      </c>
      <c r="C25" s="4" t="s">
        <v>597</v>
      </c>
      <c r="D25" s="4" t="s">
        <v>435</v>
      </c>
      <c r="E25" s="11" t="s">
        <v>430</v>
      </c>
      <c r="F25" s="7">
        <f>SUMIFS(NhatKy_ViPham!K:K, NhatKy_ViPham!E:E, "10_Ly_A", NhatKy_ViPham!F:F, B25, NhatKy_ViPham!H:H, "L01")</f>
        <v>0</v>
      </c>
      <c r="G25" s="7">
        <f>SUMIFS(NhatKy_ViPham!K:K, NhatKy_ViPham!E:E, "10_Ly_A", NhatKy_ViPham!F:F, B25, NhatKy_ViPham!H:H, "L02")</f>
        <v>0</v>
      </c>
      <c r="H25" s="7">
        <f>SUMIFS(NhatKy_ViPham!K:K, NhatKy_ViPham!E:E, "10_Ly_A", NhatKy_ViPham!F:F, B25, NhatKy_ViPham!H:H, "L03")</f>
        <v>0</v>
      </c>
      <c r="I25" s="7">
        <f>SUMIFS(NhatKy_ViPham!K:K, NhatKy_ViPham!E:E, "10_Ly_A", NhatKy_ViPham!F:F, B25, NhatKy_ViPham!H:H, "L04")</f>
        <v>0</v>
      </c>
      <c r="J25" s="7">
        <f>SUMIFS(NhatKy_ViPham!K:K, NhatKy_ViPham!E:E, "10_Ly_A", NhatKy_ViPham!F:F, B25, NhatKy_ViPham!H:H, "L05")</f>
        <v>0</v>
      </c>
      <c r="K25" s="7">
        <f>SUMIFS(NhatKy_ViPham!K:K, NhatKy_ViPham!E:E, "10_Ly_A", NhatKy_ViPham!F:F, B25, NhatKy_ViPham!H:H, "L06")</f>
        <v>0</v>
      </c>
      <c r="L25" s="7">
        <f>SUMIFS(NhatKy_ViPham!K:K, NhatKy_ViPham!E:E, "10_Ly_A", NhatKy_ViPham!F:F, B25, NhatKy_ViPham!H:H, "L07")</f>
        <v>0</v>
      </c>
      <c r="M25" s="7">
        <f>SUMIFS(NhatKy_ViPham!K:K, NhatKy_ViPham!E:E, "10_Ly_A", NhatKy_ViPham!F:F, B25, NhatKy_ViPham!H:H, "L08")</f>
        <v>0</v>
      </c>
      <c r="N25" s="7">
        <f>SUMIFS(NhatKy_ViPham!K:K, NhatKy_ViPham!E:E, "10_Ly_A", NhatKy_ViPham!F:F, B25, NhatKy_ViPham!H:H, "L09")</f>
        <v>0</v>
      </c>
      <c r="O25" s="7">
        <f>SUMIFS(NhatKy_ViPham!K:K, NhatKy_ViPham!E:E, "10_Ly_A", NhatKy_ViPham!F:F, B25, NhatKy_ViPham!H:H, "L10")</f>
        <v>0</v>
      </c>
      <c r="P25" s="12">
        <f>SUMIFS(NhatKy_ViPham!J:J, NhatKy_ViPham!E:E, "10_Ly_A", NhatKy_ViPham!F:F, B25)</f>
        <v>0</v>
      </c>
      <c r="Q25" s="13">
        <f>SUMIFS(NhatKy_ViPham!K:K, NhatKy_ViPham!E:E, "10_Ly_A", NhatKy_ViPham!F:F, B25)</f>
        <v>0</v>
      </c>
      <c r="R25" s="7">
        <f>100 + SUMIFS(NhatKy_ViPham!J:J, NhatKy_ViPham!E:E, "10_Ly_A", NhatKy_ViPham!F:F, B25, NhatKy_ViPham!C:C, "T1") - SUMIFS(NhatKy_ViPham!K:K, NhatKy_ViPham!E:E, "10_Ly_A", NhatKy_ViPham!F:F, B25, NhatKy_ViPham!C:C, "T1")</f>
        <v>100</v>
      </c>
      <c r="S25" s="7">
        <f>100 + SUMIFS(NhatKy_ViPham!J:J, NhatKy_ViPham!E:E, "10_Ly_A", NhatKy_ViPham!F:F, B25, NhatKy_ViPham!C:C, "T2") - SUMIFS(NhatKy_ViPham!K:K, NhatKy_ViPham!E:E, "10_Ly_A", NhatKy_ViPham!F:F, B25, NhatKy_ViPham!C:C, "T2")</f>
        <v>100</v>
      </c>
      <c r="T25" s="7">
        <f>100 + SUMIFS(NhatKy_ViPham!J:J, NhatKy_ViPham!E:E, "10_Ly_A", NhatKy_ViPham!F:F, B25, NhatKy_ViPham!C:C, "T3") - SUMIFS(NhatKy_ViPham!K:K, NhatKy_ViPham!E:E, "10_Ly_A", NhatKy_ViPham!F:F, B25, NhatKy_ViPham!C:C, "T3")</f>
        <v>100</v>
      </c>
      <c r="U25" s="7">
        <f>100 + SUMIFS(NhatKy_ViPham!J:J, NhatKy_ViPham!E:E, "10_Ly_A", NhatKy_ViPham!F:F, B25, NhatKy_ViPham!C:C, "T4") - SUMIFS(NhatKy_ViPham!K:K, NhatKy_ViPham!E:E, "10_Ly_A", NhatKy_ViPham!F:F, B25, NhatKy_ViPham!C:C, "T4")</f>
        <v>100</v>
      </c>
      <c r="V25" s="7">
        <f>100 + SUMIFS(NhatKy_ViPham!J:J, NhatKy_ViPham!E:E, "10_Ly_A", NhatKy_ViPham!F:F, B25, NhatKy_ViPham!C:C, "T5") - SUMIFS(NhatKy_ViPham!K:K, NhatKy_ViPham!E:E, "10_Ly_A", NhatKy_ViPham!F:F, B25, NhatKy_ViPham!C:C, "T5")</f>
        <v>100</v>
      </c>
      <c r="W25" s="7">
        <f>100 + SUMIFS(NhatKy_ViPham!J:J, NhatKy_ViPham!E:E, "10_Ly_A", NhatKy_ViPham!F:F, B25, NhatKy_ViPham!C:C, "T6") - SUMIFS(NhatKy_ViPham!K:K, NhatKy_ViPham!E:E, "10_Ly_A", NhatKy_ViPham!F:F, B25, NhatKy_ViPham!C:C, "T6")</f>
        <v>100</v>
      </c>
      <c r="X25" s="7">
        <f>100 + SUMIFS(NhatKy_ViPham!J:J, NhatKy_ViPham!E:E, "10_Ly_A", NhatKy_ViPham!F:F, B25, NhatKy_ViPham!C:C, "T7") - SUMIFS(NhatKy_ViPham!K:K, NhatKy_ViPham!E:E, "10_Ly_A", NhatKy_ViPham!F:F, B25, NhatKy_ViPham!C:C, "T7")</f>
        <v>100</v>
      </c>
      <c r="Y25" s="7">
        <f>100 + SUMIFS(NhatKy_ViPham!J:J, NhatKy_ViPham!E:E, "10_Ly_A", NhatKy_ViPham!F:F, B25, NhatKy_ViPham!C:C, "T8") - SUMIFS(NhatKy_ViPham!K:K, NhatKy_ViPham!E:E, "10_Ly_A", NhatKy_ViPham!F:F, B25, NhatKy_ViPham!C:C, "T8")</f>
        <v>100</v>
      </c>
      <c r="Z25" s="7">
        <f>100 + SUMIFS(NhatKy_ViPham!J:J, NhatKy_ViPham!E:E, "10_Ly_A", NhatKy_ViPham!F:F, B25, NhatKy_ViPham!C:C, "T9") - SUMIFS(NhatKy_ViPham!K:K, NhatKy_ViPham!E:E, "10_Ly_A", NhatKy_ViPham!F:F, B25, NhatKy_ViPham!C:C, "T9")</f>
        <v>100</v>
      </c>
      <c r="AA25" s="7">
        <f>100 + SUMIFS(NhatKy_ViPham!J:J, NhatKy_ViPham!E:E, "10_Ly_A", NhatKy_ViPham!F:F, B25, NhatKy_ViPham!C:C, "T10") - SUMIFS(NhatKy_ViPham!K:K, NhatKy_ViPham!E:E, "10_Ly_A", NhatKy_ViPham!F:F, B25, NhatKy_ViPham!C:C, "T10")</f>
        <v>100</v>
      </c>
      <c r="AB25" s="7">
        <f>100 + SUMIFS(NhatKy_ViPham!J:J, NhatKy_ViPham!E:E, "10_Ly_A", NhatKy_ViPham!F:F, B25, NhatKy_ViPham!C:C, "T11") - SUMIFS(NhatKy_ViPham!K:K, NhatKy_ViPham!E:E, "10_Ly_A", NhatKy_ViPham!F:F, B25, NhatKy_ViPham!C:C, "T11")</f>
        <v>100</v>
      </c>
      <c r="AC25" s="7">
        <f>100 + SUMIFS(NhatKy_ViPham!J:J, NhatKy_ViPham!E:E, "10_Ly_A", NhatKy_ViPham!F:F, B25, NhatKy_ViPham!C:C, "T12") - SUMIFS(NhatKy_ViPham!K:K, NhatKy_ViPham!E:E, "10_Ly_A", NhatKy_ViPham!F:F, B25, NhatKy_ViPham!C:C, "T12")</f>
        <v>100</v>
      </c>
      <c r="AD25" s="7">
        <f>100 + SUMIFS(NhatKy_ViPham!J:J, NhatKy_ViPham!E:E, "10_Ly_A", NhatKy_ViPham!F:F, B25, NhatKy_ViPham!C:C, "T13") - SUMIFS(NhatKy_ViPham!K:K, NhatKy_ViPham!E:E, "10_Ly_A", NhatKy_ViPham!F:F, B25, NhatKy_ViPham!C:C, "T13")</f>
        <v>100</v>
      </c>
      <c r="AE25" s="7">
        <f>100 + SUMIFS(NhatKy_ViPham!J:J, NhatKy_ViPham!E:E, "10_Ly_A", NhatKy_ViPham!F:F, B25, NhatKy_ViPham!C:C, "T14") - SUMIFS(NhatKy_ViPham!K:K, NhatKy_ViPham!E:E, "10_Ly_A", NhatKy_ViPham!F:F, B25, NhatKy_ViPham!C:C, "T14")</f>
        <v>100</v>
      </c>
      <c r="AF25" s="7">
        <f>100 + SUMIFS(NhatKy_ViPham!J:J, NhatKy_ViPham!E:E, "10_Ly_A", NhatKy_ViPham!F:F, B25, NhatKy_ViPham!C:C, "T15") - SUMIFS(NhatKy_ViPham!K:K, NhatKy_ViPham!E:E, "10_Ly_A", NhatKy_ViPham!F:F, B25, NhatKy_ViPham!C:C, "T15")</f>
        <v>100</v>
      </c>
      <c r="AG25" s="7">
        <f>100 + SUMIFS(NhatKy_ViPham!J:J, NhatKy_ViPham!E:E, "10_Ly_A", NhatKy_ViPham!F:F, B25, NhatKy_ViPham!C:C, "T16") - SUMIFS(NhatKy_ViPham!K:K, NhatKy_ViPham!E:E, "10_Ly_A", NhatKy_ViPham!F:F, B25, NhatKy_ViPham!C:C, "T16")</f>
        <v>100</v>
      </c>
      <c r="AH25" s="7">
        <f>100 + SUMIFS(NhatKy_ViPham!J:J, NhatKy_ViPham!E:E, "10_Ly_A", NhatKy_ViPham!F:F, B25, NhatKy_ViPham!C:C, "T17") - SUMIFS(NhatKy_ViPham!K:K, NhatKy_ViPham!E:E, "10_Ly_A", NhatKy_ViPham!F:F, B25, NhatKy_ViPham!C:C, "T17")</f>
        <v>100</v>
      </c>
      <c r="AI25" s="7">
        <f>100 + SUMIFS(NhatKy_ViPham!J:J, NhatKy_ViPham!E:E, "10_Ly_A", NhatKy_ViPham!F:F, B25, NhatKy_ViPham!C:C, "T18") - SUMIFS(NhatKy_ViPham!K:K, NhatKy_ViPham!E:E, "10_Ly_A", NhatKy_ViPham!F:F, B25, NhatKy_ViPham!C:C, "T18")</f>
        <v>100</v>
      </c>
      <c r="AJ25" s="7">
        <f>100 + SUMIFS(NhatKy_ViPham!J:J, NhatKy_ViPham!E:E, "10_Ly_A", NhatKy_ViPham!F:F, B25, NhatKy_ViPham!C:C, "T19") - SUMIFS(NhatKy_ViPham!K:K, NhatKy_ViPham!E:E, "10_Ly_A", NhatKy_ViPham!F:F, B25, NhatKy_ViPham!C:C, "T19")</f>
        <v>100</v>
      </c>
      <c r="AK25" s="7">
        <f>100 + SUMIFS(NhatKy_ViPham!J:J, NhatKy_ViPham!E:E, "10_Ly_A", NhatKy_ViPham!F:F, B25, NhatKy_ViPham!C:C, "T20") - SUMIFS(NhatKy_ViPham!K:K, NhatKy_ViPham!E:E, "10_Ly_A", NhatKy_ViPham!F:F, B25, NhatKy_ViPham!C:C, "T20")</f>
        <v>100</v>
      </c>
      <c r="AL25" s="7">
        <f>100 + SUMIFS(NhatKy_ViPham!J:J, NhatKy_ViPham!E:E, "10_Ly_A", NhatKy_ViPham!F:F, B25, NhatKy_ViPham!C:C, "T21") - SUMIFS(NhatKy_ViPham!K:K, NhatKy_ViPham!E:E, "10_Ly_A", NhatKy_ViPham!F:F, B25, NhatKy_ViPham!C:C, "T21")</f>
        <v>100</v>
      </c>
      <c r="AM25" s="7">
        <f>100 + SUMIFS(NhatKy_ViPham!J:J, NhatKy_ViPham!E:E, "10_Ly_A", NhatKy_ViPham!F:F, B25, NhatKy_ViPham!C:C, "T22") - SUMIFS(NhatKy_ViPham!K:K, NhatKy_ViPham!E:E, "10_Ly_A", NhatKy_ViPham!F:F, B25, NhatKy_ViPham!C:C, "T22")</f>
        <v>100</v>
      </c>
      <c r="AN25" s="7">
        <f>100 + SUMIFS(NhatKy_ViPham!J:J, NhatKy_ViPham!E:E, "10_Ly_A", NhatKy_ViPham!F:F, B25, NhatKy_ViPham!C:C, "T23") - SUMIFS(NhatKy_ViPham!K:K, NhatKy_ViPham!E:E, "10_Ly_A", NhatKy_ViPham!F:F, B25, NhatKy_ViPham!C:C, "T23")</f>
        <v>100</v>
      </c>
      <c r="AO25" s="7">
        <f>100 + SUMIFS(NhatKy_ViPham!J:J, NhatKy_ViPham!E:E, "10_Ly_A", NhatKy_ViPham!F:F, B25, NhatKy_ViPham!C:C, "T24") - SUMIFS(NhatKy_ViPham!K:K, NhatKy_ViPham!E:E, "10_Ly_A", NhatKy_ViPham!F:F, B25, NhatKy_ViPham!C:C, "T24")</f>
        <v>100</v>
      </c>
      <c r="AP25" s="7">
        <f>100 + SUMIFS(NhatKy_ViPham!J:J, NhatKy_ViPham!E:E, "10_Ly_A", NhatKy_ViPham!F:F, B25, NhatKy_ViPham!C:C, "T25") - SUMIFS(NhatKy_ViPham!K:K, NhatKy_ViPham!E:E, "10_Ly_A", NhatKy_ViPham!F:F, B25, NhatKy_ViPham!C:C, "T25")</f>
        <v>100</v>
      </c>
      <c r="AQ25" s="7">
        <f>100 + SUMIFS(NhatKy_ViPham!J:J, NhatKy_ViPham!E:E, "10_Ly_A", NhatKy_ViPham!F:F, B25, NhatKy_ViPham!C:C, "T26") - SUMIFS(NhatKy_ViPham!K:K, NhatKy_ViPham!E:E, "10_Ly_A", NhatKy_ViPham!F:F, B25, NhatKy_ViPham!C:C, "T26")</f>
        <v>100</v>
      </c>
      <c r="AR25" s="7">
        <f>100 + SUMIFS(NhatKy_ViPham!J:J, NhatKy_ViPham!E:E, "10_Ly_A", NhatKy_ViPham!F:F, B25, NhatKy_ViPham!C:C, "T27") - SUMIFS(NhatKy_ViPham!K:K, NhatKy_ViPham!E:E, "10_Ly_A", NhatKy_ViPham!F:F, B25, NhatKy_ViPham!C:C, "T27")</f>
        <v>100</v>
      </c>
      <c r="AS25" s="7">
        <f>100 + SUMIFS(NhatKy_ViPham!J:J, NhatKy_ViPham!E:E, "10_Ly_A", NhatKy_ViPham!F:F, B25, NhatKy_ViPham!C:C, "T28") - SUMIFS(NhatKy_ViPham!K:K, NhatKy_ViPham!E:E, "10_Ly_A", NhatKy_ViPham!F:F, B25, NhatKy_ViPham!C:C, "T28")</f>
        <v>100</v>
      </c>
      <c r="AT25" s="7">
        <f>100 + SUMIFS(NhatKy_ViPham!J:J, NhatKy_ViPham!E:E, "10_Ly_A", NhatKy_ViPham!F:F, B25, NhatKy_ViPham!C:C, "T29") - SUMIFS(NhatKy_ViPham!K:K, NhatKy_ViPham!E:E, "10_Ly_A", NhatKy_ViPham!F:F, B25, NhatKy_ViPham!C:C, "T29")</f>
        <v>100</v>
      </c>
      <c r="AU25" s="7">
        <f>100 + SUMIFS(NhatKy_ViPham!J:J, NhatKy_ViPham!E:E, "10_Ly_A", NhatKy_ViPham!F:F, B25, NhatKy_ViPham!C:C, "T30") - SUMIFS(NhatKy_ViPham!K:K, NhatKy_ViPham!E:E, "10_Ly_A", NhatKy_ViPham!F:F, B25, NhatKy_ViPham!C:C, "T30")</f>
        <v>100</v>
      </c>
      <c r="AV25" s="7">
        <f>100 + SUMIFS(NhatKy_ViPham!J:J, NhatKy_ViPham!E:E, "10_Ly_A", NhatKy_ViPham!F:F, B25, NhatKy_ViPham!C:C, "T31") - SUMIFS(NhatKy_ViPham!K:K, NhatKy_ViPham!E:E, "10_Ly_A", NhatKy_ViPham!F:F, B25, NhatKy_ViPham!C:C, "T31")</f>
        <v>100</v>
      </c>
      <c r="AW25" s="7">
        <f>100 + SUMIFS(NhatKy_ViPham!J:J, NhatKy_ViPham!E:E, "10_Ly_A", NhatKy_ViPham!F:F, B25, NhatKy_ViPham!C:C, "T32") - SUMIFS(NhatKy_ViPham!K:K, NhatKy_ViPham!E:E, "10_Ly_A", NhatKy_ViPham!F:F, B25, NhatKy_ViPham!C:C, "T32")</f>
        <v>100</v>
      </c>
      <c r="AX25" s="7">
        <f>100 + SUMIFS(NhatKy_ViPham!J:J, NhatKy_ViPham!E:E, "10_Ly_A", NhatKy_ViPham!F:F, B25, NhatKy_ViPham!C:C, "T33") - SUMIFS(NhatKy_ViPham!K:K, NhatKy_ViPham!E:E, "10_Ly_A", NhatKy_ViPham!F:F, B25, NhatKy_ViPham!C:C, "T33")</f>
        <v>100</v>
      </c>
      <c r="AY25" s="7">
        <f>100 + SUMIFS(NhatKy_ViPham!J:J, NhatKy_ViPham!E:E, "10_Ly_A", NhatKy_ViPham!F:F, B25, NhatKy_ViPham!C:C, "T34") - SUMIFS(NhatKy_ViPham!K:K, NhatKy_ViPham!E:E, "10_Ly_A", NhatKy_ViPham!F:F, B25, NhatKy_ViPham!C:C, "T34")</f>
        <v>100</v>
      </c>
      <c r="AZ25" s="7">
        <f>100 + SUMIFS(NhatKy_ViPham!J:J, NhatKy_ViPham!E:E, "10_Ly_A", NhatKy_ViPham!F:F, B25, NhatKy_ViPham!C:C, "T35") - SUMIFS(NhatKy_ViPham!K:K, NhatKy_ViPham!E:E, "10_Ly_A", NhatKy_ViPham!F:F, B25, NhatKy_ViPham!C:C, "T35")</f>
        <v>100</v>
      </c>
      <c r="BA25" s="12">
        <f t="shared" si="0"/>
        <v>100</v>
      </c>
      <c r="BB25" s="11" t="s">
        <v>430</v>
      </c>
      <c r="BC25" s="14" t="str">
        <f t="shared" si="1"/>
        <v>Tốt</v>
      </c>
      <c r="BD25" s="10" t="str">
        <f t="shared" si="2"/>
        <v>🟢 BÌNH THƯỜNG</v>
      </c>
    </row>
    <row r="26" spans="1:56" x14ac:dyDescent="0.25">
      <c r="A26" s="5">
        <v>18</v>
      </c>
      <c r="B26" s="15" t="s">
        <v>598</v>
      </c>
      <c r="C26" s="5" t="s">
        <v>528</v>
      </c>
      <c r="D26" s="5" t="s">
        <v>435</v>
      </c>
      <c r="E26" s="11" t="s">
        <v>430</v>
      </c>
      <c r="F26" s="6">
        <f>SUMIFS(NhatKy_ViPham!K:K, NhatKy_ViPham!E:E, "10_Ly_A", NhatKy_ViPham!F:F, B26, NhatKy_ViPham!H:H, "L01")</f>
        <v>0</v>
      </c>
      <c r="G26" s="6">
        <f>SUMIFS(NhatKy_ViPham!K:K, NhatKy_ViPham!E:E, "10_Ly_A", NhatKy_ViPham!F:F, B26, NhatKy_ViPham!H:H, "L02")</f>
        <v>0</v>
      </c>
      <c r="H26" s="6">
        <f>SUMIFS(NhatKy_ViPham!K:K, NhatKy_ViPham!E:E, "10_Ly_A", NhatKy_ViPham!F:F, B26, NhatKy_ViPham!H:H, "L03")</f>
        <v>0</v>
      </c>
      <c r="I26" s="6">
        <f>SUMIFS(NhatKy_ViPham!K:K, NhatKy_ViPham!E:E, "10_Ly_A", NhatKy_ViPham!F:F, B26, NhatKy_ViPham!H:H, "L04")</f>
        <v>0</v>
      </c>
      <c r="J26" s="6">
        <f>SUMIFS(NhatKy_ViPham!K:K, NhatKy_ViPham!E:E, "10_Ly_A", NhatKy_ViPham!F:F, B26, NhatKy_ViPham!H:H, "L05")</f>
        <v>0</v>
      </c>
      <c r="K26" s="6">
        <f>SUMIFS(NhatKy_ViPham!K:K, NhatKy_ViPham!E:E, "10_Ly_A", NhatKy_ViPham!F:F, B26, NhatKy_ViPham!H:H, "L06")</f>
        <v>0</v>
      </c>
      <c r="L26" s="6">
        <f>SUMIFS(NhatKy_ViPham!K:K, NhatKy_ViPham!E:E, "10_Ly_A", NhatKy_ViPham!F:F, B26, NhatKy_ViPham!H:H, "L07")</f>
        <v>0</v>
      </c>
      <c r="M26" s="6">
        <f>SUMIFS(NhatKy_ViPham!K:K, NhatKy_ViPham!E:E, "10_Ly_A", NhatKy_ViPham!F:F, B26, NhatKy_ViPham!H:H, "L08")</f>
        <v>0</v>
      </c>
      <c r="N26" s="6">
        <f>SUMIFS(NhatKy_ViPham!K:K, NhatKy_ViPham!E:E, "10_Ly_A", NhatKy_ViPham!F:F, B26, NhatKy_ViPham!H:H, "L09")</f>
        <v>0</v>
      </c>
      <c r="O26" s="6">
        <f>SUMIFS(NhatKy_ViPham!K:K, NhatKy_ViPham!E:E, "10_Ly_A", NhatKy_ViPham!F:F, B26, NhatKy_ViPham!H:H, "L10")</f>
        <v>0</v>
      </c>
      <c r="P26" s="12">
        <f>SUMIFS(NhatKy_ViPham!J:J, NhatKy_ViPham!E:E, "10_Ly_A", NhatKy_ViPham!F:F, B26)</f>
        <v>0</v>
      </c>
      <c r="Q26" s="13">
        <f>SUMIFS(NhatKy_ViPham!K:K, NhatKy_ViPham!E:E, "10_Ly_A", NhatKy_ViPham!F:F, B26)</f>
        <v>0</v>
      </c>
      <c r="R26" s="6">
        <f>100 + SUMIFS(NhatKy_ViPham!J:J, NhatKy_ViPham!E:E, "10_Ly_A", NhatKy_ViPham!F:F, B26, NhatKy_ViPham!C:C, "T1") - SUMIFS(NhatKy_ViPham!K:K, NhatKy_ViPham!E:E, "10_Ly_A", NhatKy_ViPham!F:F, B26, NhatKy_ViPham!C:C, "T1")</f>
        <v>100</v>
      </c>
      <c r="S26" s="6">
        <f>100 + SUMIFS(NhatKy_ViPham!J:J, NhatKy_ViPham!E:E, "10_Ly_A", NhatKy_ViPham!F:F, B26, NhatKy_ViPham!C:C, "T2") - SUMIFS(NhatKy_ViPham!K:K, NhatKy_ViPham!E:E, "10_Ly_A", NhatKy_ViPham!F:F, B26, NhatKy_ViPham!C:C, "T2")</f>
        <v>100</v>
      </c>
      <c r="T26" s="6">
        <f>100 + SUMIFS(NhatKy_ViPham!J:J, NhatKy_ViPham!E:E, "10_Ly_A", NhatKy_ViPham!F:F, B26, NhatKy_ViPham!C:C, "T3") - SUMIFS(NhatKy_ViPham!K:K, NhatKy_ViPham!E:E, "10_Ly_A", NhatKy_ViPham!F:F, B26, NhatKy_ViPham!C:C, "T3")</f>
        <v>100</v>
      </c>
      <c r="U26" s="6">
        <f>100 + SUMIFS(NhatKy_ViPham!J:J, NhatKy_ViPham!E:E, "10_Ly_A", NhatKy_ViPham!F:F, B26, NhatKy_ViPham!C:C, "T4") - SUMIFS(NhatKy_ViPham!K:K, NhatKy_ViPham!E:E, "10_Ly_A", NhatKy_ViPham!F:F, B26, NhatKy_ViPham!C:C, "T4")</f>
        <v>100</v>
      </c>
      <c r="V26" s="6">
        <f>100 + SUMIFS(NhatKy_ViPham!J:J, NhatKy_ViPham!E:E, "10_Ly_A", NhatKy_ViPham!F:F, B26, NhatKy_ViPham!C:C, "T5") - SUMIFS(NhatKy_ViPham!K:K, NhatKy_ViPham!E:E, "10_Ly_A", NhatKy_ViPham!F:F, B26, NhatKy_ViPham!C:C, "T5")</f>
        <v>100</v>
      </c>
      <c r="W26" s="6">
        <f>100 + SUMIFS(NhatKy_ViPham!J:J, NhatKy_ViPham!E:E, "10_Ly_A", NhatKy_ViPham!F:F, B26, NhatKy_ViPham!C:C, "T6") - SUMIFS(NhatKy_ViPham!K:K, NhatKy_ViPham!E:E, "10_Ly_A", NhatKy_ViPham!F:F, B26, NhatKy_ViPham!C:C, "T6")</f>
        <v>100</v>
      </c>
      <c r="X26" s="6">
        <f>100 + SUMIFS(NhatKy_ViPham!J:J, NhatKy_ViPham!E:E, "10_Ly_A", NhatKy_ViPham!F:F, B26, NhatKy_ViPham!C:C, "T7") - SUMIFS(NhatKy_ViPham!K:K, NhatKy_ViPham!E:E, "10_Ly_A", NhatKy_ViPham!F:F, B26, NhatKy_ViPham!C:C, "T7")</f>
        <v>100</v>
      </c>
      <c r="Y26" s="6">
        <f>100 + SUMIFS(NhatKy_ViPham!J:J, NhatKy_ViPham!E:E, "10_Ly_A", NhatKy_ViPham!F:F, B26, NhatKy_ViPham!C:C, "T8") - SUMIFS(NhatKy_ViPham!K:K, NhatKy_ViPham!E:E, "10_Ly_A", NhatKy_ViPham!F:F, B26, NhatKy_ViPham!C:C, "T8")</f>
        <v>100</v>
      </c>
      <c r="Z26" s="6">
        <f>100 + SUMIFS(NhatKy_ViPham!J:J, NhatKy_ViPham!E:E, "10_Ly_A", NhatKy_ViPham!F:F, B26, NhatKy_ViPham!C:C, "T9") - SUMIFS(NhatKy_ViPham!K:K, NhatKy_ViPham!E:E, "10_Ly_A", NhatKy_ViPham!F:F, B26, NhatKy_ViPham!C:C, "T9")</f>
        <v>100</v>
      </c>
      <c r="AA26" s="6">
        <f>100 + SUMIFS(NhatKy_ViPham!J:J, NhatKy_ViPham!E:E, "10_Ly_A", NhatKy_ViPham!F:F, B26, NhatKy_ViPham!C:C, "T10") - SUMIFS(NhatKy_ViPham!K:K, NhatKy_ViPham!E:E, "10_Ly_A", NhatKy_ViPham!F:F, B26, NhatKy_ViPham!C:C, "T10")</f>
        <v>100</v>
      </c>
      <c r="AB26" s="6">
        <f>100 + SUMIFS(NhatKy_ViPham!J:J, NhatKy_ViPham!E:E, "10_Ly_A", NhatKy_ViPham!F:F, B26, NhatKy_ViPham!C:C, "T11") - SUMIFS(NhatKy_ViPham!K:K, NhatKy_ViPham!E:E, "10_Ly_A", NhatKy_ViPham!F:F, B26, NhatKy_ViPham!C:C, "T11")</f>
        <v>100</v>
      </c>
      <c r="AC26" s="6">
        <f>100 + SUMIFS(NhatKy_ViPham!J:J, NhatKy_ViPham!E:E, "10_Ly_A", NhatKy_ViPham!F:F, B26, NhatKy_ViPham!C:C, "T12") - SUMIFS(NhatKy_ViPham!K:K, NhatKy_ViPham!E:E, "10_Ly_A", NhatKy_ViPham!F:F, B26, NhatKy_ViPham!C:C, "T12")</f>
        <v>100</v>
      </c>
      <c r="AD26" s="6">
        <f>100 + SUMIFS(NhatKy_ViPham!J:J, NhatKy_ViPham!E:E, "10_Ly_A", NhatKy_ViPham!F:F, B26, NhatKy_ViPham!C:C, "T13") - SUMIFS(NhatKy_ViPham!K:K, NhatKy_ViPham!E:E, "10_Ly_A", NhatKy_ViPham!F:F, B26, NhatKy_ViPham!C:C, "T13")</f>
        <v>100</v>
      </c>
      <c r="AE26" s="6">
        <f>100 + SUMIFS(NhatKy_ViPham!J:J, NhatKy_ViPham!E:E, "10_Ly_A", NhatKy_ViPham!F:F, B26, NhatKy_ViPham!C:C, "T14") - SUMIFS(NhatKy_ViPham!K:K, NhatKy_ViPham!E:E, "10_Ly_A", NhatKy_ViPham!F:F, B26, NhatKy_ViPham!C:C, "T14")</f>
        <v>100</v>
      </c>
      <c r="AF26" s="6">
        <f>100 + SUMIFS(NhatKy_ViPham!J:J, NhatKy_ViPham!E:E, "10_Ly_A", NhatKy_ViPham!F:F, B26, NhatKy_ViPham!C:C, "T15") - SUMIFS(NhatKy_ViPham!K:K, NhatKy_ViPham!E:E, "10_Ly_A", NhatKy_ViPham!F:F, B26, NhatKy_ViPham!C:C, "T15")</f>
        <v>100</v>
      </c>
      <c r="AG26" s="6">
        <f>100 + SUMIFS(NhatKy_ViPham!J:J, NhatKy_ViPham!E:E, "10_Ly_A", NhatKy_ViPham!F:F, B26, NhatKy_ViPham!C:C, "T16") - SUMIFS(NhatKy_ViPham!K:K, NhatKy_ViPham!E:E, "10_Ly_A", NhatKy_ViPham!F:F, B26, NhatKy_ViPham!C:C, "T16")</f>
        <v>100</v>
      </c>
      <c r="AH26" s="6">
        <f>100 + SUMIFS(NhatKy_ViPham!J:J, NhatKy_ViPham!E:E, "10_Ly_A", NhatKy_ViPham!F:F, B26, NhatKy_ViPham!C:C, "T17") - SUMIFS(NhatKy_ViPham!K:K, NhatKy_ViPham!E:E, "10_Ly_A", NhatKy_ViPham!F:F, B26, NhatKy_ViPham!C:C, "T17")</f>
        <v>100</v>
      </c>
      <c r="AI26" s="6">
        <f>100 + SUMIFS(NhatKy_ViPham!J:J, NhatKy_ViPham!E:E, "10_Ly_A", NhatKy_ViPham!F:F, B26, NhatKy_ViPham!C:C, "T18") - SUMIFS(NhatKy_ViPham!K:K, NhatKy_ViPham!E:E, "10_Ly_A", NhatKy_ViPham!F:F, B26, NhatKy_ViPham!C:C, "T18")</f>
        <v>100</v>
      </c>
      <c r="AJ26" s="6">
        <f>100 + SUMIFS(NhatKy_ViPham!J:J, NhatKy_ViPham!E:E, "10_Ly_A", NhatKy_ViPham!F:F, B26, NhatKy_ViPham!C:C, "T19") - SUMIFS(NhatKy_ViPham!K:K, NhatKy_ViPham!E:E, "10_Ly_A", NhatKy_ViPham!F:F, B26, NhatKy_ViPham!C:C, "T19")</f>
        <v>100</v>
      </c>
      <c r="AK26" s="6">
        <f>100 + SUMIFS(NhatKy_ViPham!J:J, NhatKy_ViPham!E:E, "10_Ly_A", NhatKy_ViPham!F:F, B26, NhatKy_ViPham!C:C, "T20") - SUMIFS(NhatKy_ViPham!K:K, NhatKy_ViPham!E:E, "10_Ly_A", NhatKy_ViPham!F:F, B26, NhatKy_ViPham!C:C, "T20")</f>
        <v>100</v>
      </c>
      <c r="AL26" s="6">
        <f>100 + SUMIFS(NhatKy_ViPham!J:J, NhatKy_ViPham!E:E, "10_Ly_A", NhatKy_ViPham!F:F, B26, NhatKy_ViPham!C:C, "T21") - SUMIFS(NhatKy_ViPham!K:K, NhatKy_ViPham!E:E, "10_Ly_A", NhatKy_ViPham!F:F, B26, NhatKy_ViPham!C:C, "T21")</f>
        <v>100</v>
      </c>
      <c r="AM26" s="6">
        <f>100 + SUMIFS(NhatKy_ViPham!J:J, NhatKy_ViPham!E:E, "10_Ly_A", NhatKy_ViPham!F:F, B26, NhatKy_ViPham!C:C, "T22") - SUMIFS(NhatKy_ViPham!K:K, NhatKy_ViPham!E:E, "10_Ly_A", NhatKy_ViPham!F:F, B26, NhatKy_ViPham!C:C, "T22")</f>
        <v>100</v>
      </c>
      <c r="AN26" s="6">
        <f>100 + SUMIFS(NhatKy_ViPham!J:J, NhatKy_ViPham!E:E, "10_Ly_A", NhatKy_ViPham!F:F, B26, NhatKy_ViPham!C:C, "T23") - SUMIFS(NhatKy_ViPham!K:K, NhatKy_ViPham!E:E, "10_Ly_A", NhatKy_ViPham!F:F, B26, NhatKy_ViPham!C:C, "T23")</f>
        <v>100</v>
      </c>
      <c r="AO26" s="6">
        <f>100 + SUMIFS(NhatKy_ViPham!J:J, NhatKy_ViPham!E:E, "10_Ly_A", NhatKy_ViPham!F:F, B26, NhatKy_ViPham!C:C, "T24") - SUMIFS(NhatKy_ViPham!K:K, NhatKy_ViPham!E:E, "10_Ly_A", NhatKy_ViPham!F:F, B26, NhatKy_ViPham!C:C, "T24")</f>
        <v>100</v>
      </c>
      <c r="AP26" s="6">
        <f>100 + SUMIFS(NhatKy_ViPham!J:J, NhatKy_ViPham!E:E, "10_Ly_A", NhatKy_ViPham!F:F, B26, NhatKy_ViPham!C:C, "T25") - SUMIFS(NhatKy_ViPham!K:K, NhatKy_ViPham!E:E, "10_Ly_A", NhatKy_ViPham!F:F, B26, NhatKy_ViPham!C:C, "T25")</f>
        <v>100</v>
      </c>
      <c r="AQ26" s="6">
        <f>100 + SUMIFS(NhatKy_ViPham!J:J, NhatKy_ViPham!E:E, "10_Ly_A", NhatKy_ViPham!F:F, B26, NhatKy_ViPham!C:C, "T26") - SUMIFS(NhatKy_ViPham!K:K, NhatKy_ViPham!E:E, "10_Ly_A", NhatKy_ViPham!F:F, B26, NhatKy_ViPham!C:C, "T26")</f>
        <v>100</v>
      </c>
      <c r="AR26" s="6">
        <f>100 + SUMIFS(NhatKy_ViPham!J:J, NhatKy_ViPham!E:E, "10_Ly_A", NhatKy_ViPham!F:F, B26, NhatKy_ViPham!C:C, "T27") - SUMIFS(NhatKy_ViPham!K:K, NhatKy_ViPham!E:E, "10_Ly_A", NhatKy_ViPham!F:F, B26, NhatKy_ViPham!C:C, "T27")</f>
        <v>100</v>
      </c>
      <c r="AS26" s="6">
        <f>100 + SUMIFS(NhatKy_ViPham!J:J, NhatKy_ViPham!E:E, "10_Ly_A", NhatKy_ViPham!F:F, B26, NhatKy_ViPham!C:C, "T28") - SUMIFS(NhatKy_ViPham!K:K, NhatKy_ViPham!E:E, "10_Ly_A", NhatKy_ViPham!F:F, B26, NhatKy_ViPham!C:C, "T28")</f>
        <v>100</v>
      </c>
      <c r="AT26" s="6">
        <f>100 + SUMIFS(NhatKy_ViPham!J:J, NhatKy_ViPham!E:E, "10_Ly_A", NhatKy_ViPham!F:F, B26, NhatKy_ViPham!C:C, "T29") - SUMIFS(NhatKy_ViPham!K:K, NhatKy_ViPham!E:E, "10_Ly_A", NhatKy_ViPham!F:F, B26, NhatKy_ViPham!C:C, "T29")</f>
        <v>100</v>
      </c>
      <c r="AU26" s="6">
        <f>100 + SUMIFS(NhatKy_ViPham!J:J, NhatKy_ViPham!E:E, "10_Ly_A", NhatKy_ViPham!F:F, B26, NhatKy_ViPham!C:C, "T30") - SUMIFS(NhatKy_ViPham!K:K, NhatKy_ViPham!E:E, "10_Ly_A", NhatKy_ViPham!F:F, B26, NhatKy_ViPham!C:C, "T30")</f>
        <v>100</v>
      </c>
      <c r="AV26" s="6">
        <f>100 + SUMIFS(NhatKy_ViPham!J:J, NhatKy_ViPham!E:E, "10_Ly_A", NhatKy_ViPham!F:F, B26, NhatKy_ViPham!C:C, "T31") - SUMIFS(NhatKy_ViPham!K:K, NhatKy_ViPham!E:E, "10_Ly_A", NhatKy_ViPham!F:F, B26, NhatKy_ViPham!C:C, "T31")</f>
        <v>100</v>
      </c>
      <c r="AW26" s="6">
        <f>100 + SUMIFS(NhatKy_ViPham!J:J, NhatKy_ViPham!E:E, "10_Ly_A", NhatKy_ViPham!F:F, B26, NhatKy_ViPham!C:C, "T32") - SUMIFS(NhatKy_ViPham!K:K, NhatKy_ViPham!E:E, "10_Ly_A", NhatKy_ViPham!F:F, B26, NhatKy_ViPham!C:C, "T32")</f>
        <v>100</v>
      </c>
      <c r="AX26" s="6">
        <f>100 + SUMIFS(NhatKy_ViPham!J:J, NhatKy_ViPham!E:E, "10_Ly_A", NhatKy_ViPham!F:F, B26, NhatKy_ViPham!C:C, "T33") - SUMIFS(NhatKy_ViPham!K:K, NhatKy_ViPham!E:E, "10_Ly_A", NhatKy_ViPham!F:F, B26, NhatKy_ViPham!C:C, "T33")</f>
        <v>100</v>
      </c>
      <c r="AY26" s="6">
        <f>100 + SUMIFS(NhatKy_ViPham!J:J, NhatKy_ViPham!E:E, "10_Ly_A", NhatKy_ViPham!F:F, B26, NhatKy_ViPham!C:C, "T34") - SUMIFS(NhatKy_ViPham!K:K, NhatKy_ViPham!E:E, "10_Ly_A", NhatKy_ViPham!F:F, B26, NhatKy_ViPham!C:C, "T34")</f>
        <v>100</v>
      </c>
      <c r="AZ26" s="6">
        <f>100 + SUMIFS(NhatKy_ViPham!J:J, NhatKy_ViPham!E:E, "10_Ly_A", NhatKy_ViPham!F:F, B26, NhatKy_ViPham!C:C, "T35") - SUMIFS(NhatKy_ViPham!K:K, NhatKy_ViPham!E:E, "10_Ly_A", NhatKy_ViPham!F:F, B26, NhatKy_ViPham!C:C, "T35")</f>
        <v>100</v>
      </c>
      <c r="BA26" s="12">
        <f t="shared" si="0"/>
        <v>100</v>
      </c>
      <c r="BB26" s="11" t="s">
        <v>430</v>
      </c>
      <c r="BC26" s="16" t="str">
        <f t="shared" si="1"/>
        <v>Tốt</v>
      </c>
      <c r="BD26" s="15" t="str">
        <f t="shared" si="2"/>
        <v>🟢 BÌNH THƯỜNG</v>
      </c>
    </row>
    <row r="27" spans="1:56" x14ac:dyDescent="0.25">
      <c r="A27" s="4">
        <v>19</v>
      </c>
      <c r="B27" s="10" t="s">
        <v>599</v>
      </c>
      <c r="C27" s="4" t="s">
        <v>457</v>
      </c>
      <c r="D27" s="4" t="s">
        <v>435</v>
      </c>
      <c r="E27" s="11" t="s">
        <v>430</v>
      </c>
      <c r="F27" s="7">
        <f>SUMIFS(NhatKy_ViPham!K:K, NhatKy_ViPham!E:E, "10_Ly_A", NhatKy_ViPham!F:F, B27, NhatKy_ViPham!H:H, "L01")</f>
        <v>0</v>
      </c>
      <c r="G27" s="7">
        <f>SUMIFS(NhatKy_ViPham!K:K, NhatKy_ViPham!E:E, "10_Ly_A", NhatKy_ViPham!F:F, B27, NhatKy_ViPham!H:H, "L02")</f>
        <v>0</v>
      </c>
      <c r="H27" s="7">
        <f>SUMIFS(NhatKy_ViPham!K:K, NhatKy_ViPham!E:E, "10_Ly_A", NhatKy_ViPham!F:F, B27, NhatKy_ViPham!H:H, "L03")</f>
        <v>0</v>
      </c>
      <c r="I27" s="7">
        <f>SUMIFS(NhatKy_ViPham!K:K, NhatKy_ViPham!E:E, "10_Ly_A", NhatKy_ViPham!F:F, B27, NhatKy_ViPham!H:H, "L04")</f>
        <v>0</v>
      </c>
      <c r="J27" s="7">
        <f>SUMIFS(NhatKy_ViPham!K:K, NhatKy_ViPham!E:E, "10_Ly_A", NhatKy_ViPham!F:F, B27, NhatKy_ViPham!H:H, "L05")</f>
        <v>0</v>
      </c>
      <c r="K27" s="7">
        <f>SUMIFS(NhatKy_ViPham!K:K, NhatKy_ViPham!E:E, "10_Ly_A", NhatKy_ViPham!F:F, B27, NhatKy_ViPham!H:H, "L06")</f>
        <v>0</v>
      </c>
      <c r="L27" s="7">
        <f>SUMIFS(NhatKy_ViPham!K:K, NhatKy_ViPham!E:E, "10_Ly_A", NhatKy_ViPham!F:F, B27, NhatKy_ViPham!H:H, "L07")</f>
        <v>0</v>
      </c>
      <c r="M27" s="7">
        <f>SUMIFS(NhatKy_ViPham!K:K, NhatKy_ViPham!E:E, "10_Ly_A", NhatKy_ViPham!F:F, B27, NhatKy_ViPham!H:H, "L08")</f>
        <v>0</v>
      </c>
      <c r="N27" s="7">
        <f>SUMIFS(NhatKy_ViPham!K:K, NhatKy_ViPham!E:E, "10_Ly_A", NhatKy_ViPham!F:F, B27, NhatKy_ViPham!H:H, "L09")</f>
        <v>0</v>
      </c>
      <c r="O27" s="7">
        <f>SUMIFS(NhatKy_ViPham!K:K, NhatKy_ViPham!E:E, "10_Ly_A", NhatKy_ViPham!F:F, B27, NhatKy_ViPham!H:H, "L10")</f>
        <v>0</v>
      </c>
      <c r="P27" s="12">
        <f>SUMIFS(NhatKy_ViPham!J:J, NhatKy_ViPham!E:E, "10_Ly_A", NhatKy_ViPham!F:F, B27)</f>
        <v>0</v>
      </c>
      <c r="Q27" s="13">
        <f>SUMIFS(NhatKy_ViPham!K:K, NhatKy_ViPham!E:E, "10_Ly_A", NhatKy_ViPham!F:F, B27)</f>
        <v>0</v>
      </c>
      <c r="R27" s="7">
        <f>100 + SUMIFS(NhatKy_ViPham!J:J, NhatKy_ViPham!E:E, "10_Ly_A", NhatKy_ViPham!F:F, B27, NhatKy_ViPham!C:C, "T1") - SUMIFS(NhatKy_ViPham!K:K, NhatKy_ViPham!E:E, "10_Ly_A", NhatKy_ViPham!F:F, B27, NhatKy_ViPham!C:C, "T1")</f>
        <v>100</v>
      </c>
      <c r="S27" s="7">
        <f>100 + SUMIFS(NhatKy_ViPham!J:J, NhatKy_ViPham!E:E, "10_Ly_A", NhatKy_ViPham!F:F, B27, NhatKy_ViPham!C:C, "T2") - SUMIFS(NhatKy_ViPham!K:K, NhatKy_ViPham!E:E, "10_Ly_A", NhatKy_ViPham!F:F, B27, NhatKy_ViPham!C:C, "T2")</f>
        <v>100</v>
      </c>
      <c r="T27" s="7">
        <f>100 + SUMIFS(NhatKy_ViPham!J:J, NhatKy_ViPham!E:E, "10_Ly_A", NhatKy_ViPham!F:F, B27, NhatKy_ViPham!C:C, "T3") - SUMIFS(NhatKy_ViPham!K:K, NhatKy_ViPham!E:E, "10_Ly_A", NhatKy_ViPham!F:F, B27, NhatKy_ViPham!C:C, "T3")</f>
        <v>100</v>
      </c>
      <c r="U27" s="7">
        <f>100 + SUMIFS(NhatKy_ViPham!J:J, NhatKy_ViPham!E:E, "10_Ly_A", NhatKy_ViPham!F:F, B27, NhatKy_ViPham!C:C, "T4") - SUMIFS(NhatKy_ViPham!K:K, NhatKy_ViPham!E:E, "10_Ly_A", NhatKy_ViPham!F:F, B27, NhatKy_ViPham!C:C, "T4")</f>
        <v>100</v>
      </c>
      <c r="V27" s="7">
        <f>100 + SUMIFS(NhatKy_ViPham!J:J, NhatKy_ViPham!E:E, "10_Ly_A", NhatKy_ViPham!F:F, B27, NhatKy_ViPham!C:C, "T5") - SUMIFS(NhatKy_ViPham!K:K, NhatKy_ViPham!E:E, "10_Ly_A", NhatKy_ViPham!F:F, B27, NhatKy_ViPham!C:C, "T5")</f>
        <v>100</v>
      </c>
      <c r="W27" s="7">
        <f>100 + SUMIFS(NhatKy_ViPham!J:J, NhatKy_ViPham!E:E, "10_Ly_A", NhatKy_ViPham!F:F, B27, NhatKy_ViPham!C:C, "T6") - SUMIFS(NhatKy_ViPham!K:K, NhatKy_ViPham!E:E, "10_Ly_A", NhatKy_ViPham!F:F, B27, NhatKy_ViPham!C:C, "T6")</f>
        <v>100</v>
      </c>
      <c r="X27" s="7">
        <f>100 + SUMIFS(NhatKy_ViPham!J:J, NhatKy_ViPham!E:E, "10_Ly_A", NhatKy_ViPham!F:F, B27, NhatKy_ViPham!C:C, "T7") - SUMIFS(NhatKy_ViPham!K:K, NhatKy_ViPham!E:E, "10_Ly_A", NhatKy_ViPham!F:F, B27, NhatKy_ViPham!C:C, "T7")</f>
        <v>100</v>
      </c>
      <c r="Y27" s="7">
        <f>100 + SUMIFS(NhatKy_ViPham!J:J, NhatKy_ViPham!E:E, "10_Ly_A", NhatKy_ViPham!F:F, B27, NhatKy_ViPham!C:C, "T8") - SUMIFS(NhatKy_ViPham!K:K, NhatKy_ViPham!E:E, "10_Ly_A", NhatKy_ViPham!F:F, B27, NhatKy_ViPham!C:C, "T8")</f>
        <v>100</v>
      </c>
      <c r="Z27" s="7">
        <f>100 + SUMIFS(NhatKy_ViPham!J:J, NhatKy_ViPham!E:E, "10_Ly_A", NhatKy_ViPham!F:F, B27, NhatKy_ViPham!C:C, "T9") - SUMIFS(NhatKy_ViPham!K:K, NhatKy_ViPham!E:E, "10_Ly_A", NhatKy_ViPham!F:F, B27, NhatKy_ViPham!C:C, "T9")</f>
        <v>100</v>
      </c>
      <c r="AA27" s="7">
        <f>100 + SUMIFS(NhatKy_ViPham!J:J, NhatKy_ViPham!E:E, "10_Ly_A", NhatKy_ViPham!F:F, B27, NhatKy_ViPham!C:C, "T10") - SUMIFS(NhatKy_ViPham!K:K, NhatKy_ViPham!E:E, "10_Ly_A", NhatKy_ViPham!F:F, B27, NhatKy_ViPham!C:C, "T10")</f>
        <v>100</v>
      </c>
      <c r="AB27" s="7">
        <f>100 + SUMIFS(NhatKy_ViPham!J:J, NhatKy_ViPham!E:E, "10_Ly_A", NhatKy_ViPham!F:F, B27, NhatKy_ViPham!C:C, "T11") - SUMIFS(NhatKy_ViPham!K:K, NhatKy_ViPham!E:E, "10_Ly_A", NhatKy_ViPham!F:F, B27, NhatKy_ViPham!C:C, "T11")</f>
        <v>100</v>
      </c>
      <c r="AC27" s="7">
        <f>100 + SUMIFS(NhatKy_ViPham!J:J, NhatKy_ViPham!E:E, "10_Ly_A", NhatKy_ViPham!F:F, B27, NhatKy_ViPham!C:C, "T12") - SUMIFS(NhatKy_ViPham!K:K, NhatKy_ViPham!E:E, "10_Ly_A", NhatKy_ViPham!F:F, B27, NhatKy_ViPham!C:C, "T12")</f>
        <v>100</v>
      </c>
      <c r="AD27" s="7">
        <f>100 + SUMIFS(NhatKy_ViPham!J:J, NhatKy_ViPham!E:E, "10_Ly_A", NhatKy_ViPham!F:F, B27, NhatKy_ViPham!C:C, "T13") - SUMIFS(NhatKy_ViPham!K:K, NhatKy_ViPham!E:E, "10_Ly_A", NhatKy_ViPham!F:F, B27, NhatKy_ViPham!C:C, "T13")</f>
        <v>100</v>
      </c>
      <c r="AE27" s="7">
        <f>100 + SUMIFS(NhatKy_ViPham!J:J, NhatKy_ViPham!E:E, "10_Ly_A", NhatKy_ViPham!F:F, B27, NhatKy_ViPham!C:C, "T14") - SUMIFS(NhatKy_ViPham!K:K, NhatKy_ViPham!E:E, "10_Ly_A", NhatKy_ViPham!F:F, B27, NhatKy_ViPham!C:C, "T14")</f>
        <v>100</v>
      </c>
      <c r="AF27" s="7">
        <f>100 + SUMIFS(NhatKy_ViPham!J:J, NhatKy_ViPham!E:E, "10_Ly_A", NhatKy_ViPham!F:F, B27, NhatKy_ViPham!C:C, "T15") - SUMIFS(NhatKy_ViPham!K:K, NhatKy_ViPham!E:E, "10_Ly_A", NhatKy_ViPham!F:F, B27, NhatKy_ViPham!C:C, "T15")</f>
        <v>100</v>
      </c>
      <c r="AG27" s="7">
        <f>100 + SUMIFS(NhatKy_ViPham!J:J, NhatKy_ViPham!E:E, "10_Ly_A", NhatKy_ViPham!F:F, B27, NhatKy_ViPham!C:C, "T16") - SUMIFS(NhatKy_ViPham!K:K, NhatKy_ViPham!E:E, "10_Ly_A", NhatKy_ViPham!F:F, B27, NhatKy_ViPham!C:C, "T16")</f>
        <v>100</v>
      </c>
      <c r="AH27" s="7">
        <f>100 + SUMIFS(NhatKy_ViPham!J:J, NhatKy_ViPham!E:E, "10_Ly_A", NhatKy_ViPham!F:F, B27, NhatKy_ViPham!C:C, "T17") - SUMIFS(NhatKy_ViPham!K:K, NhatKy_ViPham!E:E, "10_Ly_A", NhatKy_ViPham!F:F, B27, NhatKy_ViPham!C:C, "T17")</f>
        <v>100</v>
      </c>
      <c r="AI27" s="7">
        <f>100 + SUMIFS(NhatKy_ViPham!J:J, NhatKy_ViPham!E:E, "10_Ly_A", NhatKy_ViPham!F:F, B27, NhatKy_ViPham!C:C, "T18") - SUMIFS(NhatKy_ViPham!K:K, NhatKy_ViPham!E:E, "10_Ly_A", NhatKy_ViPham!F:F, B27, NhatKy_ViPham!C:C, "T18")</f>
        <v>100</v>
      </c>
      <c r="AJ27" s="7">
        <f>100 + SUMIFS(NhatKy_ViPham!J:J, NhatKy_ViPham!E:E, "10_Ly_A", NhatKy_ViPham!F:F, B27, NhatKy_ViPham!C:C, "T19") - SUMIFS(NhatKy_ViPham!K:K, NhatKy_ViPham!E:E, "10_Ly_A", NhatKy_ViPham!F:F, B27, NhatKy_ViPham!C:C, "T19")</f>
        <v>100</v>
      </c>
      <c r="AK27" s="7">
        <f>100 + SUMIFS(NhatKy_ViPham!J:J, NhatKy_ViPham!E:E, "10_Ly_A", NhatKy_ViPham!F:F, B27, NhatKy_ViPham!C:C, "T20") - SUMIFS(NhatKy_ViPham!K:K, NhatKy_ViPham!E:E, "10_Ly_A", NhatKy_ViPham!F:F, B27, NhatKy_ViPham!C:C, "T20")</f>
        <v>100</v>
      </c>
      <c r="AL27" s="7">
        <f>100 + SUMIFS(NhatKy_ViPham!J:J, NhatKy_ViPham!E:E, "10_Ly_A", NhatKy_ViPham!F:F, B27, NhatKy_ViPham!C:C, "T21") - SUMIFS(NhatKy_ViPham!K:K, NhatKy_ViPham!E:E, "10_Ly_A", NhatKy_ViPham!F:F, B27, NhatKy_ViPham!C:C, "T21")</f>
        <v>100</v>
      </c>
      <c r="AM27" s="7">
        <f>100 + SUMIFS(NhatKy_ViPham!J:J, NhatKy_ViPham!E:E, "10_Ly_A", NhatKy_ViPham!F:F, B27, NhatKy_ViPham!C:C, "T22") - SUMIFS(NhatKy_ViPham!K:K, NhatKy_ViPham!E:E, "10_Ly_A", NhatKy_ViPham!F:F, B27, NhatKy_ViPham!C:C, "T22")</f>
        <v>100</v>
      </c>
      <c r="AN27" s="7">
        <f>100 + SUMIFS(NhatKy_ViPham!J:J, NhatKy_ViPham!E:E, "10_Ly_A", NhatKy_ViPham!F:F, B27, NhatKy_ViPham!C:C, "T23") - SUMIFS(NhatKy_ViPham!K:K, NhatKy_ViPham!E:E, "10_Ly_A", NhatKy_ViPham!F:F, B27, NhatKy_ViPham!C:C, "T23")</f>
        <v>100</v>
      </c>
      <c r="AO27" s="7">
        <f>100 + SUMIFS(NhatKy_ViPham!J:J, NhatKy_ViPham!E:E, "10_Ly_A", NhatKy_ViPham!F:F, B27, NhatKy_ViPham!C:C, "T24") - SUMIFS(NhatKy_ViPham!K:K, NhatKy_ViPham!E:E, "10_Ly_A", NhatKy_ViPham!F:F, B27, NhatKy_ViPham!C:C, "T24")</f>
        <v>100</v>
      </c>
      <c r="AP27" s="7">
        <f>100 + SUMIFS(NhatKy_ViPham!J:J, NhatKy_ViPham!E:E, "10_Ly_A", NhatKy_ViPham!F:F, B27, NhatKy_ViPham!C:C, "T25") - SUMIFS(NhatKy_ViPham!K:K, NhatKy_ViPham!E:E, "10_Ly_A", NhatKy_ViPham!F:F, B27, NhatKy_ViPham!C:C, "T25")</f>
        <v>100</v>
      </c>
      <c r="AQ27" s="7">
        <f>100 + SUMIFS(NhatKy_ViPham!J:J, NhatKy_ViPham!E:E, "10_Ly_A", NhatKy_ViPham!F:F, B27, NhatKy_ViPham!C:C, "T26") - SUMIFS(NhatKy_ViPham!K:K, NhatKy_ViPham!E:E, "10_Ly_A", NhatKy_ViPham!F:F, B27, NhatKy_ViPham!C:C, "T26")</f>
        <v>100</v>
      </c>
      <c r="AR27" s="7">
        <f>100 + SUMIFS(NhatKy_ViPham!J:J, NhatKy_ViPham!E:E, "10_Ly_A", NhatKy_ViPham!F:F, B27, NhatKy_ViPham!C:C, "T27") - SUMIFS(NhatKy_ViPham!K:K, NhatKy_ViPham!E:E, "10_Ly_A", NhatKy_ViPham!F:F, B27, NhatKy_ViPham!C:C, "T27")</f>
        <v>100</v>
      </c>
      <c r="AS27" s="7">
        <f>100 + SUMIFS(NhatKy_ViPham!J:J, NhatKy_ViPham!E:E, "10_Ly_A", NhatKy_ViPham!F:F, B27, NhatKy_ViPham!C:C, "T28") - SUMIFS(NhatKy_ViPham!K:K, NhatKy_ViPham!E:E, "10_Ly_A", NhatKy_ViPham!F:F, B27, NhatKy_ViPham!C:C, "T28")</f>
        <v>100</v>
      </c>
      <c r="AT27" s="7">
        <f>100 + SUMIFS(NhatKy_ViPham!J:J, NhatKy_ViPham!E:E, "10_Ly_A", NhatKy_ViPham!F:F, B27, NhatKy_ViPham!C:C, "T29") - SUMIFS(NhatKy_ViPham!K:K, NhatKy_ViPham!E:E, "10_Ly_A", NhatKy_ViPham!F:F, B27, NhatKy_ViPham!C:C, "T29")</f>
        <v>100</v>
      </c>
      <c r="AU27" s="7">
        <f>100 + SUMIFS(NhatKy_ViPham!J:J, NhatKy_ViPham!E:E, "10_Ly_A", NhatKy_ViPham!F:F, B27, NhatKy_ViPham!C:C, "T30") - SUMIFS(NhatKy_ViPham!K:K, NhatKy_ViPham!E:E, "10_Ly_A", NhatKy_ViPham!F:F, B27, NhatKy_ViPham!C:C, "T30")</f>
        <v>100</v>
      </c>
      <c r="AV27" s="7">
        <f>100 + SUMIFS(NhatKy_ViPham!J:J, NhatKy_ViPham!E:E, "10_Ly_A", NhatKy_ViPham!F:F, B27, NhatKy_ViPham!C:C, "T31") - SUMIFS(NhatKy_ViPham!K:K, NhatKy_ViPham!E:E, "10_Ly_A", NhatKy_ViPham!F:F, B27, NhatKy_ViPham!C:C, "T31")</f>
        <v>100</v>
      </c>
      <c r="AW27" s="7">
        <f>100 + SUMIFS(NhatKy_ViPham!J:J, NhatKy_ViPham!E:E, "10_Ly_A", NhatKy_ViPham!F:F, B27, NhatKy_ViPham!C:C, "T32") - SUMIFS(NhatKy_ViPham!K:K, NhatKy_ViPham!E:E, "10_Ly_A", NhatKy_ViPham!F:F, B27, NhatKy_ViPham!C:C, "T32")</f>
        <v>100</v>
      </c>
      <c r="AX27" s="7">
        <f>100 + SUMIFS(NhatKy_ViPham!J:J, NhatKy_ViPham!E:E, "10_Ly_A", NhatKy_ViPham!F:F, B27, NhatKy_ViPham!C:C, "T33") - SUMIFS(NhatKy_ViPham!K:K, NhatKy_ViPham!E:E, "10_Ly_A", NhatKy_ViPham!F:F, B27, NhatKy_ViPham!C:C, "T33")</f>
        <v>100</v>
      </c>
      <c r="AY27" s="7">
        <f>100 + SUMIFS(NhatKy_ViPham!J:J, NhatKy_ViPham!E:E, "10_Ly_A", NhatKy_ViPham!F:F, B27, NhatKy_ViPham!C:C, "T34") - SUMIFS(NhatKy_ViPham!K:K, NhatKy_ViPham!E:E, "10_Ly_A", NhatKy_ViPham!F:F, B27, NhatKy_ViPham!C:C, "T34")</f>
        <v>100</v>
      </c>
      <c r="AZ27" s="7">
        <f>100 + SUMIFS(NhatKy_ViPham!J:J, NhatKy_ViPham!E:E, "10_Ly_A", NhatKy_ViPham!F:F, B27, NhatKy_ViPham!C:C, "T35") - SUMIFS(NhatKy_ViPham!K:K, NhatKy_ViPham!E:E, "10_Ly_A", NhatKy_ViPham!F:F, B27, NhatKy_ViPham!C:C, "T35")</f>
        <v>100</v>
      </c>
      <c r="BA27" s="12">
        <f t="shared" si="0"/>
        <v>100</v>
      </c>
      <c r="BB27" s="11" t="s">
        <v>430</v>
      </c>
      <c r="BC27" s="14" t="str">
        <f t="shared" si="1"/>
        <v>Tốt</v>
      </c>
      <c r="BD27" s="10" t="str">
        <f t="shared" si="2"/>
        <v>🟢 BÌNH THƯỜNG</v>
      </c>
    </row>
    <row r="28" spans="1:56" x14ac:dyDescent="0.25">
      <c r="A28" s="5">
        <v>20</v>
      </c>
      <c r="B28" s="15" t="s">
        <v>600</v>
      </c>
      <c r="C28" s="5" t="s">
        <v>601</v>
      </c>
      <c r="D28" s="5" t="s">
        <v>435</v>
      </c>
      <c r="E28" s="11" t="s">
        <v>430</v>
      </c>
      <c r="F28" s="6">
        <f>SUMIFS(NhatKy_ViPham!K:K, NhatKy_ViPham!E:E, "10_Ly_A", NhatKy_ViPham!F:F, B28, NhatKy_ViPham!H:H, "L01")</f>
        <v>0</v>
      </c>
      <c r="G28" s="6">
        <f>SUMIFS(NhatKy_ViPham!K:K, NhatKy_ViPham!E:E, "10_Ly_A", NhatKy_ViPham!F:F, B28, NhatKy_ViPham!H:H, "L02")</f>
        <v>0</v>
      </c>
      <c r="H28" s="6">
        <f>SUMIFS(NhatKy_ViPham!K:K, NhatKy_ViPham!E:E, "10_Ly_A", NhatKy_ViPham!F:F, B28, NhatKy_ViPham!H:H, "L03")</f>
        <v>0</v>
      </c>
      <c r="I28" s="6">
        <f>SUMIFS(NhatKy_ViPham!K:K, NhatKy_ViPham!E:E, "10_Ly_A", NhatKy_ViPham!F:F, B28, NhatKy_ViPham!H:H, "L04")</f>
        <v>0</v>
      </c>
      <c r="J28" s="6">
        <f>SUMIFS(NhatKy_ViPham!K:K, NhatKy_ViPham!E:E, "10_Ly_A", NhatKy_ViPham!F:F, B28, NhatKy_ViPham!H:H, "L05")</f>
        <v>0</v>
      </c>
      <c r="K28" s="6">
        <f>SUMIFS(NhatKy_ViPham!K:K, NhatKy_ViPham!E:E, "10_Ly_A", NhatKy_ViPham!F:F, B28, NhatKy_ViPham!H:H, "L06")</f>
        <v>0</v>
      </c>
      <c r="L28" s="6">
        <f>SUMIFS(NhatKy_ViPham!K:K, NhatKy_ViPham!E:E, "10_Ly_A", NhatKy_ViPham!F:F, B28, NhatKy_ViPham!H:H, "L07")</f>
        <v>0</v>
      </c>
      <c r="M28" s="6">
        <f>SUMIFS(NhatKy_ViPham!K:K, NhatKy_ViPham!E:E, "10_Ly_A", NhatKy_ViPham!F:F, B28, NhatKy_ViPham!H:H, "L08")</f>
        <v>0</v>
      </c>
      <c r="N28" s="6">
        <f>SUMIFS(NhatKy_ViPham!K:K, NhatKy_ViPham!E:E, "10_Ly_A", NhatKy_ViPham!F:F, B28, NhatKy_ViPham!H:H, "L09")</f>
        <v>0</v>
      </c>
      <c r="O28" s="6">
        <f>SUMIFS(NhatKy_ViPham!K:K, NhatKy_ViPham!E:E, "10_Ly_A", NhatKy_ViPham!F:F, B28, NhatKy_ViPham!H:H, "L10")</f>
        <v>0</v>
      </c>
      <c r="P28" s="12">
        <f>SUMIFS(NhatKy_ViPham!J:J, NhatKy_ViPham!E:E, "10_Ly_A", NhatKy_ViPham!F:F, B28)</f>
        <v>0</v>
      </c>
      <c r="Q28" s="13">
        <f>SUMIFS(NhatKy_ViPham!K:K, NhatKy_ViPham!E:E, "10_Ly_A", NhatKy_ViPham!F:F, B28)</f>
        <v>0</v>
      </c>
      <c r="R28" s="6">
        <f>100 + SUMIFS(NhatKy_ViPham!J:J, NhatKy_ViPham!E:E, "10_Ly_A", NhatKy_ViPham!F:F, B28, NhatKy_ViPham!C:C, "T1") - SUMIFS(NhatKy_ViPham!K:K, NhatKy_ViPham!E:E, "10_Ly_A", NhatKy_ViPham!F:F, B28, NhatKy_ViPham!C:C, "T1")</f>
        <v>100</v>
      </c>
      <c r="S28" s="6">
        <f>100 + SUMIFS(NhatKy_ViPham!J:J, NhatKy_ViPham!E:E, "10_Ly_A", NhatKy_ViPham!F:F, B28, NhatKy_ViPham!C:C, "T2") - SUMIFS(NhatKy_ViPham!K:K, NhatKy_ViPham!E:E, "10_Ly_A", NhatKy_ViPham!F:F, B28, NhatKy_ViPham!C:C, "T2")</f>
        <v>100</v>
      </c>
      <c r="T28" s="6">
        <f>100 + SUMIFS(NhatKy_ViPham!J:J, NhatKy_ViPham!E:E, "10_Ly_A", NhatKy_ViPham!F:F, B28, NhatKy_ViPham!C:C, "T3") - SUMIFS(NhatKy_ViPham!K:K, NhatKy_ViPham!E:E, "10_Ly_A", NhatKy_ViPham!F:F, B28, NhatKy_ViPham!C:C, "T3")</f>
        <v>100</v>
      </c>
      <c r="U28" s="6">
        <f>100 + SUMIFS(NhatKy_ViPham!J:J, NhatKy_ViPham!E:E, "10_Ly_A", NhatKy_ViPham!F:F, B28, NhatKy_ViPham!C:C, "T4") - SUMIFS(NhatKy_ViPham!K:K, NhatKy_ViPham!E:E, "10_Ly_A", NhatKy_ViPham!F:F, B28, NhatKy_ViPham!C:C, "T4")</f>
        <v>100</v>
      </c>
      <c r="V28" s="6">
        <f>100 + SUMIFS(NhatKy_ViPham!J:J, NhatKy_ViPham!E:E, "10_Ly_A", NhatKy_ViPham!F:F, B28, NhatKy_ViPham!C:C, "T5") - SUMIFS(NhatKy_ViPham!K:K, NhatKy_ViPham!E:E, "10_Ly_A", NhatKy_ViPham!F:F, B28, NhatKy_ViPham!C:C, "T5")</f>
        <v>100</v>
      </c>
      <c r="W28" s="6">
        <f>100 + SUMIFS(NhatKy_ViPham!J:J, NhatKy_ViPham!E:E, "10_Ly_A", NhatKy_ViPham!F:F, B28, NhatKy_ViPham!C:C, "T6") - SUMIFS(NhatKy_ViPham!K:K, NhatKy_ViPham!E:E, "10_Ly_A", NhatKy_ViPham!F:F, B28, NhatKy_ViPham!C:C, "T6")</f>
        <v>100</v>
      </c>
      <c r="X28" s="6">
        <f>100 + SUMIFS(NhatKy_ViPham!J:J, NhatKy_ViPham!E:E, "10_Ly_A", NhatKy_ViPham!F:F, B28, NhatKy_ViPham!C:C, "T7") - SUMIFS(NhatKy_ViPham!K:K, NhatKy_ViPham!E:E, "10_Ly_A", NhatKy_ViPham!F:F, B28, NhatKy_ViPham!C:C, "T7")</f>
        <v>100</v>
      </c>
      <c r="Y28" s="6">
        <f>100 + SUMIFS(NhatKy_ViPham!J:J, NhatKy_ViPham!E:E, "10_Ly_A", NhatKy_ViPham!F:F, B28, NhatKy_ViPham!C:C, "T8") - SUMIFS(NhatKy_ViPham!K:K, NhatKy_ViPham!E:E, "10_Ly_A", NhatKy_ViPham!F:F, B28, NhatKy_ViPham!C:C, "T8")</f>
        <v>100</v>
      </c>
      <c r="Z28" s="6">
        <f>100 + SUMIFS(NhatKy_ViPham!J:J, NhatKy_ViPham!E:E, "10_Ly_A", NhatKy_ViPham!F:F, B28, NhatKy_ViPham!C:C, "T9") - SUMIFS(NhatKy_ViPham!K:K, NhatKy_ViPham!E:E, "10_Ly_A", NhatKy_ViPham!F:F, B28, NhatKy_ViPham!C:C, "T9")</f>
        <v>100</v>
      </c>
      <c r="AA28" s="6">
        <f>100 + SUMIFS(NhatKy_ViPham!J:J, NhatKy_ViPham!E:E, "10_Ly_A", NhatKy_ViPham!F:F, B28, NhatKy_ViPham!C:C, "T10") - SUMIFS(NhatKy_ViPham!K:K, NhatKy_ViPham!E:E, "10_Ly_A", NhatKy_ViPham!F:F, B28, NhatKy_ViPham!C:C, "T10")</f>
        <v>100</v>
      </c>
      <c r="AB28" s="6">
        <f>100 + SUMIFS(NhatKy_ViPham!J:J, NhatKy_ViPham!E:E, "10_Ly_A", NhatKy_ViPham!F:F, B28, NhatKy_ViPham!C:C, "T11") - SUMIFS(NhatKy_ViPham!K:K, NhatKy_ViPham!E:E, "10_Ly_A", NhatKy_ViPham!F:F, B28, NhatKy_ViPham!C:C, "T11")</f>
        <v>100</v>
      </c>
      <c r="AC28" s="6">
        <f>100 + SUMIFS(NhatKy_ViPham!J:J, NhatKy_ViPham!E:E, "10_Ly_A", NhatKy_ViPham!F:F, B28, NhatKy_ViPham!C:C, "T12") - SUMIFS(NhatKy_ViPham!K:K, NhatKy_ViPham!E:E, "10_Ly_A", NhatKy_ViPham!F:F, B28, NhatKy_ViPham!C:C, "T12")</f>
        <v>100</v>
      </c>
      <c r="AD28" s="6">
        <f>100 + SUMIFS(NhatKy_ViPham!J:J, NhatKy_ViPham!E:E, "10_Ly_A", NhatKy_ViPham!F:F, B28, NhatKy_ViPham!C:C, "T13") - SUMIFS(NhatKy_ViPham!K:K, NhatKy_ViPham!E:E, "10_Ly_A", NhatKy_ViPham!F:F, B28, NhatKy_ViPham!C:C, "T13")</f>
        <v>100</v>
      </c>
      <c r="AE28" s="6">
        <f>100 + SUMIFS(NhatKy_ViPham!J:J, NhatKy_ViPham!E:E, "10_Ly_A", NhatKy_ViPham!F:F, B28, NhatKy_ViPham!C:C, "T14") - SUMIFS(NhatKy_ViPham!K:K, NhatKy_ViPham!E:E, "10_Ly_A", NhatKy_ViPham!F:F, B28, NhatKy_ViPham!C:C, "T14")</f>
        <v>100</v>
      </c>
      <c r="AF28" s="6">
        <f>100 + SUMIFS(NhatKy_ViPham!J:J, NhatKy_ViPham!E:E, "10_Ly_A", NhatKy_ViPham!F:F, B28, NhatKy_ViPham!C:C, "T15") - SUMIFS(NhatKy_ViPham!K:K, NhatKy_ViPham!E:E, "10_Ly_A", NhatKy_ViPham!F:F, B28, NhatKy_ViPham!C:C, "T15")</f>
        <v>100</v>
      </c>
      <c r="AG28" s="6">
        <f>100 + SUMIFS(NhatKy_ViPham!J:J, NhatKy_ViPham!E:E, "10_Ly_A", NhatKy_ViPham!F:F, B28, NhatKy_ViPham!C:C, "T16") - SUMIFS(NhatKy_ViPham!K:K, NhatKy_ViPham!E:E, "10_Ly_A", NhatKy_ViPham!F:F, B28, NhatKy_ViPham!C:C, "T16")</f>
        <v>100</v>
      </c>
      <c r="AH28" s="6">
        <f>100 + SUMIFS(NhatKy_ViPham!J:J, NhatKy_ViPham!E:E, "10_Ly_A", NhatKy_ViPham!F:F, B28, NhatKy_ViPham!C:C, "T17") - SUMIFS(NhatKy_ViPham!K:K, NhatKy_ViPham!E:E, "10_Ly_A", NhatKy_ViPham!F:F, B28, NhatKy_ViPham!C:C, "T17")</f>
        <v>100</v>
      </c>
      <c r="AI28" s="6">
        <f>100 + SUMIFS(NhatKy_ViPham!J:J, NhatKy_ViPham!E:E, "10_Ly_A", NhatKy_ViPham!F:F, B28, NhatKy_ViPham!C:C, "T18") - SUMIFS(NhatKy_ViPham!K:K, NhatKy_ViPham!E:E, "10_Ly_A", NhatKy_ViPham!F:F, B28, NhatKy_ViPham!C:C, "T18")</f>
        <v>100</v>
      </c>
      <c r="AJ28" s="6">
        <f>100 + SUMIFS(NhatKy_ViPham!J:J, NhatKy_ViPham!E:E, "10_Ly_A", NhatKy_ViPham!F:F, B28, NhatKy_ViPham!C:C, "T19") - SUMIFS(NhatKy_ViPham!K:K, NhatKy_ViPham!E:E, "10_Ly_A", NhatKy_ViPham!F:F, B28, NhatKy_ViPham!C:C, "T19")</f>
        <v>100</v>
      </c>
      <c r="AK28" s="6">
        <f>100 + SUMIFS(NhatKy_ViPham!J:J, NhatKy_ViPham!E:E, "10_Ly_A", NhatKy_ViPham!F:F, B28, NhatKy_ViPham!C:C, "T20") - SUMIFS(NhatKy_ViPham!K:K, NhatKy_ViPham!E:E, "10_Ly_A", NhatKy_ViPham!F:F, B28, NhatKy_ViPham!C:C, "T20")</f>
        <v>100</v>
      </c>
      <c r="AL28" s="6">
        <f>100 + SUMIFS(NhatKy_ViPham!J:J, NhatKy_ViPham!E:E, "10_Ly_A", NhatKy_ViPham!F:F, B28, NhatKy_ViPham!C:C, "T21") - SUMIFS(NhatKy_ViPham!K:K, NhatKy_ViPham!E:E, "10_Ly_A", NhatKy_ViPham!F:F, B28, NhatKy_ViPham!C:C, "T21")</f>
        <v>100</v>
      </c>
      <c r="AM28" s="6">
        <f>100 + SUMIFS(NhatKy_ViPham!J:J, NhatKy_ViPham!E:E, "10_Ly_A", NhatKy_ViPham!F:F, B28, NhatKy_ViPham!C:C, "T22") - SUMIFS(NhatKy_ViPham!K:K, NhatKy_ViPham!E:E, "10_Ly_A", NhatKy_ViPham!F:F, B28, NhatKy_ViPham!C:C, "T22")</f>
        <v>100</v>
      </c>
      <c r="AN28" s="6">
        <f>100 + SUMIFS(NhatKy_ViPham!J:J, NhatKy_ViPham!E:E, "10_Ly_A", NhatKy_ViPham!F:F, B28, NhatKy_ViPham!C:C, "T23") - SUMIFS(NhatKy_ViPham!K:K, NhatKy_ViPham!E:E, "10_Ly_A", NhatKy_ViPham!F:F, B28, NhatKy_ViPham!C:C, "T23")</f>
        <v>100</v>
      </c>
      <c r="AO28" s="6">
        <f>100 + SUMIFS(NhatKy_ViPham!J:J, NhatKy_ViPham!E:E, "10_Ly_A", NhatKy_ViPham!F:F, B28, NhatKy_ViPham!C:C, "T24") - SUMIFS(NhatKy_ViPham!K:K, NhatKy_ViPham!E:E, "10_Ly_A", NhatKy_ViPham!F:F, B28, NhatKy_ViPham!C:C, "T24")</f>
        <v>100</v>
      </c>
      <c r="AP28" s="6">
        <f>100 + SUMIFS(NhatKy_ViPham!J:J, NhatKy_ViPham!E:E, "10_Ly_A", NhatKy_ViPham!F:F, B28, NhatKy_ViPham!C:C, "T25") - SUMIFS(NhatKy_ViPham!K:K, NhatKy_ViPham!E:E, "10_Ly_A", NhatKy_ViPham!F:F, B28, NhatKy_ViPham!C:C, "T25")</f>
        <v>100</v>
      </c>
      <c r="AQ28" s="6">
        <f>100 + SUMIFS(NhatKy_ViPham!J:J, NhatKy_ViPham!E:E, "10_Ly_A", NhatKy_ViPham!F:F, B28, NhatKy_ViPham!C:C, "T26") - SUMIFS(NhatKy_ViPham!K:K, NhatKy_ViPham!E:E, "10_Ly_A", NhatKy_ViPham!F:F, B28, NhatKy_ViPham!C:C, "T26")</f>
        <v>100</v>
      </c>
      <c r="AR28" s="6">
        <f>100 + SUMIFS(NhatKy_ViPham!J:J, NhatKy_ViPham!E:E, "10_Ly_A", NhatKy_ViPham!F:F, B28, NhatKy_ViPham!C:C, "T27") - SUMIFS(NhatKy_ViPham!K:K, NhatKy_ViPham!E:E, "10_Ly_A", NhatKy_ViPham!F:F, B28, NhatKy_ViPham!C:C, "T27")</f>
        <v>100</v>
      </c>
      <c r="AS28" s="6">
        <f>100 + SUMIFS(NhatKy_ViPham!J:J, NhatKy_ViPham!E:E, "10_Ly_A", NhatKy_ViPham!F:F, B28, NhatKy_ViPham!C:C, "T28") - SUMIFS(NhatKy_ViPham!K:K, NhatKy_ViPham!E:E, "10_Ly_A", NhatKy_ViPham!F:F, B28, NhatKy_ViPham!C:C, "T28")</f>
        <v>100</v>
      </c>
      <c r="AT28" s="6">
        <f>100 + SUMIFS(NhatKy_ViPham!J:J, NhatKy_ViPham!E:E, "10_Ly_A", NhatKy_ViPham!F:F, B28, NhatKy_ViPham!C:C, "T29") - SUMIFS(NhatKy_ViPham!K:K, NhatKy_ViPham!E:E, "10_Ly_A", NhatKy_ViPham!F:F, B28, NhatKy_ViPham!C:C, "T29")</f>
        <v>100</v>
      </c>
      <c r="AU28" s="6">
        <f>100 + SUMIFS(NhatKy_ViPham!J:J, NhatKy_ViPham!E:E, "10_Ly_A", NhatKy_ViPham!F:F, B28, NhatKy_ViPham!C:C, "T30") - SUMIFS(NhatKy_ViPham!K:K, NhatKy_ViPham!E:E, "10_Ly_A", NhatKy_ViPham!F:F, B28, NhatKy_ViPham!C:C, "T30")</f>
        <v>100</v>
      </c>
      <c r="AV28" s="6">
        <f>100 + SUMIFS(NhatKy_ViPham!J:J, NhatKy_ViPham!E:E, "10_Ly_A", NhatKy_ViPham!F:F, B28, NhatKy_ViPham!C:C, "T31") - SUMIFS(NhatKy_ViPham!K:K, NhatKy_ViPham!E:E, "10_Ly_A", NhatKy_ViPham!F:F, B28, NhatKy_ViPham!C:C, "T31")</f>
        <v>100</v>
      </c>
      <c r="AW28" s="6">
        <f>100 + SUMIFS(NhatKy_ViPham!J:J, NhatKy_ViPham!E:E, "10_Ly_A", NhatKy_ViPham!F:F, B28, NhatKy_ViPham!C:C, "T32") - SUMIFS(NhatKy_ViPham!K:K, NhatKy_ViPham!E:E, "10_Ly_A", NhatKy_ViPham!F:F, B28, NhatKy_ViPham!C:C, "T32")</f>
        <v>100</v>
      </c>
      <c r="AX28" s="6">
        <f>100 + SUMIFS(NhatKy_ViPham!J:J, NhatKy_ViPham!E:E, "10_Ly_A", NhatKy_ViPham!F:F, B28, NhatKy_ViPham!C:C, "T33") - SUMIFS(NhatKy_ViPham!K:K, NhatKy_ViPham!E:E, "10_Ly_A", NhatKy_ViPham!F:F, B28, NhatKy_ViPham!C:C, "T33")</f>
        <v>100</v>
      </c>
      <c r="AY28" s="6">
        <f>100 + SUMIFS(NhatKy_ViPham!J:J, NhatKy_ViPham!E:E, "10_Ly_A", NhatKy_ViPham!F:F, B28, NhatKy_ViPham!C:C, "T34") - SUMIFS(NhatKy_ViPham!K:K, NhatKy_ViPham!E:E, "10_Ly_A", NhatKy_ViPham!F:F, B28, NhatKy_ViPham!C:C, "T34")</f>
        <v>100</v>
      </c>
      <c r="AZ28" s="6">
        <f>100 + SUMIFS(NhatKy_ViPham!J:J, NhatKy_ViPham!E:E, "10_Ly_A", NhatKy_ViPham!F:F, B28, NhatKy_ViPham!C:C, "T35") - SUMIFS(NhatKy_ViPham!K:K, NhatKy_ViPham!E:E, "10_Ly_A", NhatKy_ViPham!F:F, B28, NhatKy_ViPham!C:C, "T35")</f>
        <v>100</v>
      </c>
      <c r="BA28" s="12">
        <f t="shared" si="0"/>
        <v>100</v>
      </c>
      <c r="BB28" s="11" t="s">
        <v>430</v>
      </c>
      <c r="BC28" s="16" t="str">
        <f t="shared" si="1"/>
        <v>Tốt</v>
      </c>
      <c r="BD28" s="15" t="str">
        <f t="shared" si="2"/>
        <v>🟢 BÌNH THƯỜNG</v>
      </c>
    </row>
    <row r="29" spans="1:56" x14ac:dyDescent="0.25">
      <c r="A29" s="4">
        <v>21</v>
      </c>
      <c r="B29" s="10" t="s">
        <v>602</v>
      </c>
      <c r="C29" s="4" t="s">
        <v>603</v>
      </c>
      <c r="D29" s="4" t="s">
        <v>429</v>
      </c>
      <c r="E29" s="11" t="s">
        <v>430</v>
      </c>
      <c r="F29" s="7">
        <f>SUMIFS(NhatKy_ViPham!K:K, NhatKy_ViPham!E:E, "10_Ly_A", NhatKy_ViPham!F:F, B29, NhatKy_ViPham!H:H, "L01")</f>
        <v>0</v>
      </c>
      <c r="G29" s="7">
        <f>SUMIFS(NhatKy_ViPham!K:K, NhatKy_ViPham!E:E, "10_Ly_A", NhatKy_ViPham!F:F, B29, NhatKy_ViPham!H:H, "L02")</f>
        <v>0</v>
      </c>
      <c r="H29" s="7">
        <f>SUMIFS(NhatKy_ViPham!K:K, NhatKy_ViPham!E:E, "10_Ly_A", NhatKy_ViPham!F:F, B29, NhatKy_ViPham!H:H, "L03")</f>
        <v>0</v>
      </c>
      <c r="I29" s="7">
        <f>SUMIFS(NhatKy_ViPham!K:K, NhatKy_ViPham!E:E, "10_Ly_A", NhatKy_ViPham!F:F, B29, NhatKy_ViPham!H:H, "L04")</f>
        <v>0</v>
      </c>
      <c r="J29" s="7">
        <f>SUMIFS(NhatKy_ViPham!K:K, NhatKy_ViPham!E:E, "10_Ly_A", NhatKy_ViPham!F:F, B29, NhatKy_ViPham!H:H, "L05")</f>
        <v>0</v>
      </c>
      <c r="K29" s="7">
        <f>SUMIFS(NhatKy_ViPham!K:K, NhatKy_ViPham!E:E, "10_Ly_A", NhatKy_ViPham!F:F, B29, NhatKy_ViPham!H:H, "L06")</f>
        <v>0</v>
      </c>
      <c r="L29" s="7">
        <f>SUMIFS(NhatKy_ViPham!K:K, NhatKy_ViPham!E:E, "10_Ly_A", NhatKy_ViPham!F:F, B29, NhatKy_ViPham!H:H, "L07")</f>
        <v>0</v>
      </c>
      <c r="M29" s="7">
        <f>SUMIFS(NhatKy_ViPham!K:K, NhatKy_ViPham!E:E, "10_Ly_A", NhatKy_ViPham!F:F, B29, NhatKy_ViPham!H:H, "L08")</f>
        <v>0</v>
      </c>
      <c r="N29" s="7">
        <f>SUMIFS(NhatKy_ViPham!K:K, NhatKy_ViPham!E:E, "10_Ly_A", NhatKy_ViPham!F:F, B29, NhatKy_ViPham!H:H, "L09")</f>
        <v>0</v>
      </c>
      <c r="O29" s="7">
        <f>SUMIFS(NhatKy_ViPham!K:K, NhatKy_ViPham!E:E, "10_Ly_A", NhatKy_ViPham!F:F, B29, NhatKy_ViPham!H:H, "L10")</f>
        <v>0</v>
      </c>
      <c r="P29" s="12">
        <f>SUMIFS(NhatKy_ViPham!J:J, NhatKy_ViPham!E:E, "10_Ly_A", NhatKy_ViPham!F:F, B29)</f>
        <v>0</v>
      </c>
      <c r="Q29" s="13">
        <f>SUMIFS(NhatKy_ViPham!K:K, NhatKy_ViPham!E:E, "10_Ly_A", NhatKy_ViPham!F:F, B29)</f>
        <v>0</v>
      </c>
      <c r="R29" s="7">
        <f>100 + SUMIFS(NhatKy_ViPham!J:J, NhatKy_ViPham!E:E, "10_Ly_A", NhatKy_ViPham!F:F, B29, NhatKy_ViPham!C:C, "T1") - SUMIFS(NhatKy_ViPham!K:K, NhatKy_ViPham!E:E, "10_Ly_A", NhatKy_ViPham!F:F, B29, NhatKy_ViPham!C:C, "T1")</f>
        <v>100</v>
      </c>
      <c r="S29" s="7">
        <f>100 + SUMIFS(NhatKy_ViPham!J:J, NhatKy_ViPham!E:E, "10_Ly_A", NhatKy_ViPham!F:F, B29, NhatKy_ViPham!C:C, "T2") - SUMIFS(NhatKy_ViPham!K:K, NhatKy_ViPham!E:E, "10_Ly_A", NhatKy_ViPham!F:F, B29, NhatKy_ViPham!C:C, "T2")</f>
        <v>100</v>
      </c>
      <c r="T29" s="7">
        <f>100 + SUMIFS(NhatKy_ViPham!J:J, NhatKy_ViPham!E:E, "10_Ly_A", NhatKy_ViPham!F:F, B29, NhatKy_ViPham!C:C, "T3") - SUMIFS(NhatKy_ViPham!K:K, NhatKy_ViPham!E:E, "10_Ly_A", NhatKy_ViPham!F:F, B29, NhatKy_ViPham!C:C, "T3")</f>
        <v>100</v>
      </c>
      <c r="U29" s="7">
        <f>100 + SUMIFS(NhatKy_ViPham!J:J, NhatKy_ViPham!E:E, "10_Ly_A", NhatKy_ViPham!F:F, B29, NhatKy_ViPham!C:C, "T4") - SUMIFS(NhatKy_ViPham!K:K, NhatKy_ViPham!E:E, "10_Ly_A", NhatKy_ViPham!F:F, B29, NhatKy_ViPham!C:C, "T4")</f>
        <v>100</v>
      </c>
      <c r="V29" s="7">
        <f>100 + SUMIFS(NhatKy_ViPham!J:J, NhatKy_ViPham!E:E, "10_Ly_A", NhatKy_ViPham!F:F, B29, NhatKy_ViPham!C:C, "T5") - SUMIFS(NhatKy_ViPham!K:K, NhatKy_ViPham!E:E, "10_Ly_A", NhatKy_ViPham!F:F, B29, NhatKy_ViPham!C:C, "T5")</f>
        <v>100</v>
      </c>
      <c r="W29" s="7">
        <f>100 + SUMIFS(NhatKy_ViPham!J:J, NhatKy_ViPham!E:E, "10_Ly_A", NhatKy_ViPham!F:F, B29, NhatKy_ViPham!C:C, "T6") - SUMIFS(NhatKy_ViPham!K:K, NhatKy_ViPham!E:E, "10_Ly_A", NhatKy_ViPham!F:F, B29, NhatKy_ViPham!C:C, "T6")</f>
        <v>100</v>
      </c>
      <c r="X29" s="7">
        <f>100 + SUMIFS(NhatKy_ViPham!J:J, NhatKy_ViPham!E:E, "10_Ly_A", NhatKy_ViPham!F:F, B29, NhatKy_ViPham!C:C, "T7") - SUMIFS(NhatKy_ViPham!K:K, NhatKy_ViPham!E:E, "10_Ly_A", NhatKy_ViPham!F:F, B29, NhatKy_ViPham!C:C, "T7")</f>
        <v>100</v>
      </c>
      <c r="Y29" s="7">
        <f>100 + SUMIFS(NhatKy_ViPham!J:J, NhatKy_ViPham!E:E, "10_Ly_A", NhatKy_ViPham!F:F, B29, NhatKy_ViPham!C:C, "T8") - SUMIFS(NhatKy_ViPham!K:K, NhatKy_ViPham!E:E, "10_Ly_A", NhatKy_ViPham!F:F, B29, NhatKy_ViPham!C:C, "T8")</f>
        <v>100</v>
      </c>
      <c r="Z29" s="7">
        <f>100 + SUMIFS(NhatKy_ViPham!J:J, NhatKy_ViPham!E:E, "10_Ly_A", NhatKy_ViPham!F:F, B29, NhatKy_ViPham!C:C, "T9") - SUMIFS(NhatKy_ViPham!K:K, NhatKy_ViPham!E:E, "10_Ly_A", NhatKy_ViPham!F:F, B29, NhatKy_ViPham!C:C, "T9")</f>
        <v>100</v>
      </c>
      <c r="AA29" s="7">
        <f>100 + SUMIFS(NhatKy_ViPham!J:J, NhatKy_ViPham!E:E, "10_Ly_A", NhatKy_ViPham!F:F, B29, NhatKy_ViPham!C:C, "T10") - SUMIFS(NhatKy_ViPham!K:K, NhatKy_ViPham!E:E, "10_Ly_A", NhatKy_ViPham!F:F, B29, NhatKy_ViPham!C:C, "T10")</f>
        <v>100</v>
      </c>
      <c r="AB29" s="7">
        <f>100 + SUMIFS(NhatKy_ViPham!J:J, NhatKy_ViPham!E:E, "10_Ly_A", NhatKy_ViPham!F:F, B29, NhatKy_ViPham!C:C, "T11") - SUMIFS(NhatKy_ViPham!K:K, NhatKy_ViPham!E:E, "10_Ly_A", NhatKy_ViPham!F:F, B29, NhatKy_ViPham!C:C, "T11")</f>
        <v>100</v>
      </c>
      <c r="AC29" s="7">
        <f>100 + SUMIFS(NhatKy_ViPham!J:J, NhatKy_ViPham!E:E, "10_Ly_A", NhatKy_ViPham!F:F, B29, NhatKy_ViPham!C:C, "T12") - SUMIFS(NhatKy_ViPham!K:K, NhatKy_ViPham!E:E, "10_Ly_A", NhatKy_ViPham!F:F, B29, NhatKy_ViPham!C:C, "T12")</f>
        <v>100</v>
      </c>
      <c r="AD29" s="7">
        <f>100 + SUMIFS(NhatKy_ViPham!J:J, NhatKy_ViPham!E:E, "10_Ly_A", NhatKy_ViPham!F:F, B29, NhatKy_ViPham!C:C, "T13") - SUMIFS(NhatKy_ViPham!K:K, NhatKy_ViPham!E:E, "10_Ly_A", NhatKy_ViPham!F:F, B29, NhatKy_ViPham!C:C, "T13")</f>
        <v>100</v>
      </c>
      <c r="AE29" s="7">
        <f>100 + SUMIFS(NhatKy_ViPham!J:J, NhatKy_ViPham!E:E, "10_Ly_A", NhatKy_ViPham!F:F, B29, NhatKy_ViPham!C:C, "T14") - SUMIFS(NhatKy_ViPham!K:K, NhatKy_ViPham!E:E, "10_Ly_A", NhatKy_ViPham!F:F, B29, NhatKy_ViPham!C:C, "T14")</f>
        <v>100</v>
      </c>
      <c r="AF29" s="7">
        <f>100 + SUMIFS(NhatKy_ViPham!J:J, NhatKy_ViPham!E:E, "10_Ly_A", NhatKy_ViPham!F:F, B29, NhatKy_ViPham!C:C, "T15") - SUMIFS(NhatKy_ViPham!K:K, NhatKy_ViPham!E:E, "10_Ly_A", NhatKy_ViPham!F:F, B29, NhatKy_ViPham!C:C, "T15")</f>
        <v>100</v>
      </c>
      <c r="AG29" s="7">
        <f>100 + SUMIFS(NhatKy_ViPham!J:J, NhatKy_ViPham!E:E, "10_Ly_A", NhatKy_ViPham!F:F, B29, NhatKy_ViPham!C:C, "T16") - SUMIFS(NhatKy_ViPham!K:K, NhatKy_ViPham!E:E, "10_Ly_A", NhatKy_ViPham!F:F, B29, NhatKy_ViPham!C:C, "T16")</f>
        <v>100</v>
      </c>
      <c r="AH29" s="7">
        <f>100 + SUMIFS(NhatKy_ViPham!J:J, NhatKy_ViPham!E:E, "10_Ly_A", NhatKy_ViPham!F:F, B29, NhatKy_ViPham!C:C, "T17") - SUMIFS(NhatKy_ViPham!K:K, NhatKy_ViPham!E:E, "10_Ly_A", NhatKy_ViPham!F:F, B29, NhatKy_ViPham!C:C, "T17")</f>
        <v>100</v>
      </c>
      <c r="AI29" s="7">
        <f>100 + SUMIFS(NhatKy_ViPham!J:J, NhatKy_ViPham!E:E, "10_Ly_A", NhatKy_ViPham!F:F, B29, NhatKy_ViPham!C:C, "T18") - SUMIFS(NhatKy_ViPham!K:K, NhatKy_ViPham!E:E, "10_Ly_A", NhatKy_ViPham!F:F, B29, NhatKy_ViPham!C:C, "T18")</f>
        <v>100</v>
      </c>
      <c r="AJ29" s="7">
        <f>100 + SUMIFS(NhatKy_ViPham!J:J, NhatKy_ViPham!E:E, "10_Ly_A", NhatKy_ViPham!F:F, B29, NhatKy_ViPham!C:C, "T19") - SUMIFS(NhatKy_ViPham!K:K, NhatKy_ViPham!E:E, "10_Ly_A", NhatKy_ViPham!F:F, B29, NhatKy_ViPham!C:C, "T19")</f>
        <v>100</v>
      </c>
      <c r="AK29" s="7">
        <f>100 + SUMIFS(NhatKy_ViPham!J:J, NhatKy_ViPham!E:E, "10_Ly_A", NhatKy_ViPham!F:F, B29, NhatKy_ViPham!C:C, "T20") - SUMIFS(NhatKy_ViPham!K:K, NhatKy_ViPham!E:E, "10_Ly_A", NhatKy_ViPham!F:F, B29, NhatKy_ViPham!C:C, "T20")</f>
        <v>100</v>
      </c>
      <c r="AL29" s="7">
        <f>100 + SUMIFS(NhatKy_ViPham!J:J, NhatKy_ViPham!E:E, "10_Ly_A", NhatKy_ViPham!F:F, B29, NhatKy_ViPham!C:C, "T21") - SUMIFS(NhatKy_ViPham!K:K, NhatKy_ViPham!E:E, "10_Ly_A", NhatKy_ViPham!F:F, B29, NhatKy_ViPham!C:C, "T21")</f>
        <v>100</v>
      </c>
      <c r="AM29" s="7">
        <f>100 + SUMIFS(NhatKy_ViPham!J:J, NhatKy_ViPham!E:E, "10_Ly_A", NhatKy_ViPham!F:F, B29, NhatKy_ViPham!C:C, "T22") - SUMIFS(NhatKy_ViPham!K:K, NhatKy_ViPham!E:E, "10_Ly_A", NhatKy_ViPham!F:F, B29, NhatKy_ViPham!C:C, "T22")</f>
        <v>100</v>
      </c>
      <c r="AN29" s="7">
        <f>100 + SUMIFS(NhatKy_ViPham!J:J, NhatKy_ViPham!E:E, "10_Ly_A", NhatKy_ViPham!F:F, B29, NhatKy_ViPham!C:C, "T23") - SUMIFS(NhatKy_ViPham!K:K, NhatKy_ViPham!E:E, "10_Ly_A", NhatKy_ViPham!F:F, B29, NhatKy_ViPham!C:C, "T23")</f>
        <v>100</v>
      </c>
      <c r="AO29" s="7">
        <f>100 + SUMIFS(NhatKy_ViPham!J:J, NhatKy_ViPham!E:E, "10_Ly_A", NhatKy_ViPham!F:F, B29, NhatKy_ViPham!C:C, "T24") - SUMIFS(NhatKy_ViPham!K:K, NhatKy_ViPham!E:E, "10_Ly_A", NhatKy_ViPham!F:F, B29, NhatKy_ViPham!C:C, "T24")</f>
        <v>100</v>
      </c>
      <c r="AP29" s="7">
        <f>100 + SUMIFS(NhatKy_ViPham!J:J, NhatKy_ViPham!E:E, "10_Ly_A", NhatKy_ViPham!F:F, B29, NhatKy_ViPham!C:C, "T25") - SUMIFS(NhatKy_ViPham!K:K, NhatKy_ViPham!E:E, "10_Ly_A", NhatKy_ViPham!F:F, B29, NhatKy_ViPham!C:C, "T25")</f>
        <v>100</v>
      </c>
      <c r="AQ29" s="7">
        <f>100 + SUMIFS(NhatKy_ViPham!J:J, NhatKy_ViPham!E:E, "10_Ly_A", NhatKy_ViPham!F:F, B29, NhatKy_ViPham!C:C, "T26") - SUMIFS(NhatKy_ViPham!K:K, NhatKy_ViPham!E:E, "10_Ly_A", NhatKy_ViPham!F:F, B29, NhatKy_ViPham!C:C, "T26")</f>
        <v>100</v>
      </c>
      <c r="AR29" s="7">
        <f>100 + SUMIFS(NhatKy_ViPham!J:J, NhatKy_ViPham!E:E, "10_Ly_A", NhatKy_ViPham!F:F, B29, NhatKy_ViPham!C:C, "T27") - SUMIFS(NhatKy_ViPham!K:K, NhatKy_ViPham!E:E, "10_Ly_A", NhatKy_ViPham!F:F, B29, NhatKy_ViPham!C:C, "T27")</f>
        <v>100</v>
      </c>
      <c r="AS29" s="7">
        <f>100 + SUMIFS(NhatKy_ViPham!J:J, NhatKy_ViPham!E:E, "10_Ly_A", NhatKy_ViPham!F:F, B29, NhatKy_ViPham!C:C, "T28") - SUMIFS(NhatKy_ViPham!K:K, NhatKy_ViPham!E:E, "10_Ly_A", NhatKy_ViPham!F:F, B29, NhatKy_ViPham!C:C, "T28")</f>
        <v>100</v>
      </c>
      <c r="AT29" s="7">
        <f>100 + SUMIFS(NhatKy_ViPham!J:J, NhatKy_ViPham!E:E, "10_Ly_A", NhatKy_ViPham!F:F, B29, NhatKy_ViPham!C:C, "T29") - SUMIFS(NhatKy_ViPham!K:K, NhatKy_ViPham!E:E, "10_Ly_A", NhatKy_ViPham!F:F, B29, NhatKy_ViPham!C:C, "T29")</f>
        <v>100</v>
      </c>
      <c r="AU29" s="7">
        <f>100 + SUMIFS(NhatKy_ViPham!J:J, NhatKy_ViPham!E:E, "10_Ly_A", NhatKy_ViPham!F:F, B29, NhatKy_ViPham!C:C, "T30") - SUMIFS(NhatKy_ViPham!K:K, NhatKy_ViPham!E:E, "10_Ly_A", NhatKy_ViPham!F:F, B29, NhatKy_ViPham!C:C, "T30")</f>
        <v>100</v>
      </c>
      <c r="AV29" s="7">
        <f>100 + SUMIFS(NhatKy_ViPham!J:J, NhatKy_ViPham!E:E, "10_Ly_A", NhatKy_ViPham!F:F, B29, NhatKy_ViPham!C:C, "T31") - SUMIFS(NhatKy_ViPham!K:K, NhatKy_ViPham!E:E, "10_Ly_A", NhatKy_ViPham!F:F, B29, NhatKy_ViPham!C:C, "T31")</f>
        <v>100</v>
      </c>
      <c r="AW29" s="7">
        <f>100 + SUMIFS(NhatKy_ViPham!J:J, NhatKy_ViPham!E:E, "10_Ly_A", NhatKy_ViPham!F:F, B29, NhatKy_ViPham!C:C, "T32") - SUMIFS(NhatKy_ViPham!K:K, NhatKy_ViPham!E:E, "10_Ly_A", NhatKy_ViPham!F:F, B29, NhatKy_ViPham!C:C, "T32")</f>
        <v>100</v>
      </c>
      <c r="AX29" s="7">
        <f>100 + SUMIFS(NhatKy_ViPham!J:J, NhatKy_ViPham!E:E, "10_Ly_A", NhatKy_ViPham!F:F, B29, NhatKy_ViPham!C:C, "T33") - SUMIFS(NhatKy_ViPham!K:K, NhatKy_ViPham!E:E, "10_Ly_A", NhatKy_ViPham!F:F, B29, NhatKy_ViPham!C:C, "T33")</f>
        <v>100</v>
      </c>
      <c r="AY29" s="7">
        <f>100 + SUMIFS(NhatKy_ViPham!J:J, NhatKy_ViPham!E:E, "10_Ly_A", NhatKy_ViPham!F:F, B29, NhatKy_ViPham!C:C, "T34") - SUMIFS(NhatKy_ViPham!K:K, NhatKy_ViPham!E:E, "10_Ly_A", NhatKy_ViPham!F:F, B29, NhatKy_ViPham!C:C, "T34")</f>
        <v>100</v>
      </c>
      <c r="AZ29" s="7">
        <f>100 + SUMIFS(NhatKy_ViPham!J:J, NhatKy_ViPham!E:E, "10_Ly_A", NhatKy_ViPham!F:F, B29, NhatKy_ViPham!C:C, "T35") - SUMIFS(NhatKy_ViPham!K:K, NhatKy_ViPham!E:E, "10_Ly_A", NhatKy_ViPham!F:F, B29, NhatKy_ViPham!C:C, "T35")</f>
        <v>100</v>
      </c>
      <c r="BA29" s="12">
        <f t="shared" si="0"/>
        <v>100</v>
      </c>
      <c r="BB29" s="11" t="s">
        <v>430</v>
      </c>
      <c r="BC29" s="14" t="str">
        <f t="shared" si="1"/>
        <v>Tốt</v>
      </c>
      <c r="BD29" s="10" t="str">
        <f t="shared" si="2"/>
        <v>🟢 BÌNH THƯỜNG</v>
      </c>
    </row>
    <row r="30" spans="1:56" x14ac:dyDescent="0.25">
      <c r="A30" s="5">
        <v>22</v>
      </c>
      <c r="B30" s="15" t="s">
        <v>604</v>
      </c>
      <c r="C30" s="5" t="s">
        <v>541</v>
      </c>
      <c r="D30" s="5" t="s">
        <v>435</v>
      </c>
      <c r="E30" s="11" t="s">
        <v>430</v>
      </c>
      <c r="F30" s="6">
        <f>SUMIFS(NhatKy_ViPham!K:K, NhatKy_ViPham!E:E, "10_Ly_A", NhatKy_ViPham!F:F, B30, NhatKy_ViPham!H:H, "L01")</f>
        <v>0</v>
      </c>
      <c r="G30" s="6">
        <f>SUMIFS(NhatKy_ViPham!K:K, NhatKy_ViPham!E:E, "10_Ly_A", NhatKy_ViPham!F:F, B30, NhatKy_ViPham!H:H, "L02")</f>
        <v>0</v>
      </c>
      <c r="H30" s="6">
        <f>SUMIFS(NhatKy_ViPham!K:K, NhatKy_ViPham!E:E, "10_Ly_A", NhatKy_ViPham!F:F, B30, NhatKy_ViPham!H:H, "L03")</f>
        <v>0</v>
      </c>
      <c r="I30" s="6">
        <f>SUMIFS(NhatKy_ViPham!K:K, NhatKy_ViPham!E:E, "10_Ly_A", NhatKy_ViPham!F:F, B30, NhatKy_ViPham!H:H, "L04")</f>
        <v>0</v>
      </c>
      <c r="J30" s="6">
        <f>SUMIFS(NhatKy_ViPham!K:K, NhatKy_ViPham!E:E, "10_Ly_A", NhatKy_ViPham!F:F, B30, NhatKy_ViPham!H:H, "L05")</f>
        <v>0</v>
      </c>
      <c r="K30" s="6">
        <f>SUMIFS(NhatKy_ViPham!K:K, NhatKy_ViPham!E:E, "10_Ly_A", NhatKy_ViPham!F:F, B30, NhatKy_ViPham!H:H, "L06")</f>
        <v>0</v>
      </c>
      <c r="L30" s="6">
        <f>SUMIFS(NhatKy_ViPham!K:K, NhatKy_ViPham!E:E, "10_Ly_A", NhatKy_ViPham!F:F, B30, NhatKy_ViPham!H:H, "L07")</f>
        <v>0</v>
      </c>
      <c r="M30" s="6">
        <f>SUMIFS(NhatKy_ViPham!K:K, NhatKy_ViPham!E:E, "10_Ly_A", NhatKy_ViPham!F:F, B30, NhatKy_ViPham!H:H, "L08")</f>
        <v>0</v>
      </c>
      <c r="N30" s="6">
        <f>SUMIFS(NhatKy_ViPham!K:K, NhatKy_ViPham!E:E, "10_Ly_A", NhatKy_ViPham!F:F, B30, NhatKy_ViPham!H:H, "L09")</f>
        <v>0</v>
      </c>
      <c r="O30" s="6">
        <f>SUMIFS(NhatKy_ViPham!K:K, NhatKy_ViPham!E:E, "10_Ly_A", NhatKy_ViPham!F:F, B30, NhatKy_ViPham!H:H, "L10")</f>
        <v>0</v>
      </c>
      <c r="P30" s="12">
        <f>SUMIFS(NhatKy_ViPham!J:J, NhatKy_ViPham!E:E, "10_Ly_A", NhatKy_ViPham!F:F, B30)</f>
        <v>0</v>
      </c>
      <c r="Q30" s="13">
        <f>SUMIFS(NhatKy_ViPham!K:K, NhatKy_ViPham!E:E, "10_Ly_A", NhatKy_ViPham!F:F, B30)</f>
        <v>0</v>
      </c>
      <c r="R30" s="6">
        <f>100 + SUMIFS(NhatKy_ViPham!J:J, NhatKy_ViPham!E:E, "10_Ly_A", NhatKy_ViPham!F:F, B30, NhatKy_ViPham!C:C, "T1") - SUMIFS(NhatKy_ViPham!K:K, NhatKy_ViPham!E:E, "10_Ly_A", NhatKy_ViPham!F:F, B30, NhatKy_ViPham!C:C, "T1")</f>
        <v>100</v>
      </c>
      <c r="S30" s="6">
        <f>100 + SUMIFS(NhatKy_ViPham!J:J, NhatKy_ViPham!E:E, "10_Ly_A", NhatKy_ViPham!F:F, B30, NhatKy_ViPham!C:C, "T2") - SUMIFS(NhatKy_ViPham!K:K, NhatKy_ViPham!E:E, "10_Ly_A", NhatKy_ViPham!F:F, B30, NhatKy_ViPham!C:C, "T2")</f>
        <v>100</v>
      </c>
      <c r="T30" s="6">
        <f>100 + SUMIFS(NhatKy_ViPham!J:J, NhatKy_ViPham!E:E, "10_Ly_A", NhatKy_ViPham!F:F, B30, NhatKy_ViPham!C:C, "T3") - SUMIFS(NhatKy_ViPham!K:K, NhatKy_ViPham!E:E, "10_Ly_A", NhatKy_ViPham!F:F, B30, NhatKy_ViPham!C:C, "T3")</f>
        <v>100</v>
      </c>
      <c r="U30" s="6">
        <f>100 + SUMIFS(NhatKy_ViPham!J:J, NhatKy_ViPham!E:E, "10_Ly_A", NhatKy_ViPham!F:F, B30, NhatKy_ViPham!C:C, "T4") - SUMIFS(NhatKy_ViPham!K:K, NhatKy_ViPham!E:E, "10_Ly_A", NhatKy_ViPham!F:F, B30, NhatKy_ViPham!C:C, "T4")</f>
        <v>100</v>
      </c>
      <c r="V30" s="6">
        <f>100 + SUMIFS(NhatKy_ViPham!J:J, NhatKy_ViPham!E:E, "10_Ly_A", NhatKy_ViPham!F:F, B30, NhatKy_ViPham!C:C, "T5") - SUMIFS(NhatKy_ViPham!K:K, NhatKy_ViPham!E:E, "10_Ly_A", NhatKy_ViPham!F:F, B30, NhatKy_ViPham!C:C, "T5")</f>
        <v>100</v>
      </c>
      <c r="W30" s="6">
        <f>100 + SUMIFS(NhatKy_ViPham!J:J, NhatKy_ViPham!E:E, "10_Ly_A", NhatKy_ViPham!F:F, B30, NhatKy_ViPham!C:C, "T6") - SUMIFS(NhatKy_ViPham!K:K, NhatKy_ViPham!E:E, "10_Ly_A", NhatKy_ViPham!F:F, B30, NhatKy_ViPham!C:C, "T6")</f>
        <v>100</v>
      </c>
      <c r="X30" s="6">
        <f>100 + SUMIFS(NhatKy_ViPham!J:J, NhatKy_ViPham!E:E, "10_Ly_A", NhatKy_ViPham!F:F, B30, NhatKy_ViPham!C:C, "T7") - SUMIFS(NhatKy_ViPham!K:K, NhatKy_ViPham!E:E, "10_Ly_A", NhatKy_ViPham!F:F, B30, NhatKy_ViPham!C:C, "T7")</f>
        <v>100</v>
      </c>
      <c r="Y30" s="6">
        <f>100 + SUMIFS(NhatKy_ViPham!J:J, NhatKy_ViPham!E:E, "10_Ly_A", NhatKy_ViPham!F:F, B30, NhatKy_ViPham!C:C, "T8") - SUMIFS(NhatKy_ViPham!K:K, NhatKy_ViPham!E:E, "10_Ly_A", NhatKy_ViPham!F:F, B30, NhatKy_ViPham!C:C, "T8")</f>
        <v>100</v>
      </c>
      <c r="Z30" s="6">
        <f>100 + SUMIFS(NhatKy_ViPham!J:J, NhatKy_ViPham!E:E, "10_Ly_A", NhatKy_ViPham!F:F, B30, NhatKy_ViPham!C:C, "T9") - SUMIFS(NhatKy_ViPham!K:K, NhatKy_ViPham!E:E, "10_Ly_A", NhatKy_ViPham!F:F, B30, NhatKy_ViPham!C:C, "T9")</f>
        <v>100</v>
      </c>
      <c r="AA30" s="6">
        <f>100 + SUMIFS(NhatKy_ViPham!J:J, NhatKy_ViPham!E:E, "10_Ly_A", NhatKy_ViPham!F:F, B30, NhatKy_ViPham!C:C, "T10") - SUMIFS(NhatKy_ViPham!K:K, NhatKy_ViPham!E:E, "10_Ly_A", NhatKy_ViPham!F:F, B30, NhatKy_ViPham!C:C, "T10")</f>
        <v>100</v>
      </c>
      <c r="AB30" s="6">
        <f>100 + SUMIFS(NhatKy_ViPham!J:J, NhatKy_ViPham!E:E, "10_Ly_A", NhatKy_ViPham!F:F, B30, NhatKy_ViPham!C:C, "T11") - SUMIFS(NhatKy_ViPham!K:K, NhatKy_ViPham!E:E, "10_Ly_A", NhatKy_ViPham!F:F, B30, NhatKy_ViPham!C:C, "T11")</f>
        <v>100</v>
      </c>
      <c r="AC30" s="6">
        <f>100 + SUMIFS(NhatKy_ViPham!J:J, NhatKy_ViPham!E:E, "10_Ly_A", NhatKy_ViPham!F:F, B30, NhatKy_ViPham!C:C, "T12") - SUMIFS(NhatKy_ViPham!K:K, NhatKy_ViPham!E:E, "10_Ly_A", NhatKy_ViPham!F:F, B30, NhatKy_ViPham!C:C, "T12")</f>
        <v>100</v>
      </c>
      <c r="AD30" s="6">
        <f>100 + SUMIFS(NhatKy_ViPham!J:J, NhatKy_ViPham!E:E, "10_Ly_A", NhatKy_ViPham!F:F, B30, NhatKy_ViPham!C:C, "T13") - SUMIFS(NhatKy_ViPham!K:K, NhatKy_ViPham!E:E, "10_Ly_A", NhatKy_ViPham!F:F, B30, NhatKy_ViPham!C:C, "T13")</f>
        <v>100</v>
      </c>
      <c r="AE30" s="6">
        <f>100 + SUMIFS(NhatKy_ViPham!J:J, NhatKy_ViPham!E:E, "10_Ly_A", NhatKy_ViPham!F:F, B30, NhatKy_ViPham!C:C, "T14") - SUMIFS(NhatKy_ViPham!K:K, NhatKy_ViPham!E:E, "10_Ly_A", NhatKy_ViPham!F:F, B30, NhatKy_ViPham!C:C, "T14")</f>
        <v>100</v>
      </c>
      <c r="AF30" s="6">
        <f>100 + SUMIFS(NhatKy_ViPham!J:J, NhatKy_ViPham!E:E, "10_Ly_A", NhatKy_ViPham!F:F, B30, NhatKy_ViPham!C:C, "T15") - SUMIFS(NhatKy_ViPham!K:K, NhatKy_ViPham!E:E, "10_Ly_A", NhatKy_ViPham!F:F, B30, NhatKy_ViPham!C:C, "T15")</f>
        <v>100</v>
      </c>
      <c r="AG30" s="6">
        <f>100 + SUMIFS(NhatKy_ViPham!J:J, NhatKy_ViPham!E:E, "10_Ly_A", NhatKy_ViPham!F:F, B30, NhatKy_ViPham!C:C, "T16") - SUMIFS(NhatKy_ViPham!K:K, NhatKy_ViPham!E:E, "10_Ly_A", NhatKy_ViPham!F:F, B30, NhatKy_ViPham!C:C, "T16")</f>
        <v>100</v>
      </c>
      <c r="AH30" s="6">
        <f>100 + SUMIFS(NhatKy_ViPham!J:J, NhatKy_ViPham!E:E, "10_Ly_A", NhatKy_ViPham!F:F, B30, NhatKy_ViPham!C:C, "T17") - SUMIFS(NhatKy_ViPham!K:K, NhatKy_ViPham!E:E, "10_Ly_A", NhatKy_ViPham!F:F, B30, NhatKy_ViPham!C:C, "T17")</f>
        <v>100</v>
      </c>
      <c r="AI30" s="6">
        <f>100 + SUMIFS(NhatKy_ViPham!J:J, NhatKy_ViPham!E:E, "10_Ly_A", NhatKy_ViPham!F:F, B30, NhatKy_ViPham!C:C, "T18") - SUMIFS(NhatKy_ViPham!K:K, NhatKy_ViPham!E:E, "10_Ly_A", NhatKy_ViPham!F:F, B30, NhatKy_ViPham!C:C, "T18")</f>
        <v>100</v>
      </c>
      <c r="AJ30" s="6">
        <f>100 + SUMIFS(NhatKy_ViPham!J:J, NhatKy_ViPham!E:E, "10_Ly_A", NhatKy_ViPham!F:F, B30, NhatKy_ViPham!C:C, "T19") - SUMIFS(NhatKy_ViPham!K:K, NhatKy_ViPham!E:E, "10_Ly_A", NhatKy_ViPham!F:F, B30, NhatKy_ViPham!C:C, "T19")</f>
        <v>100</v>
      </c>
      <c r="AK30" s="6">
        <f>100 + SUMIFS(NhatKy_ViPham!J:J, NhatKy_ViPham!E:E, "10_Ly_A", NhatKy_ViPham!F:F, B30, NhatKy_ViPham!C:C, "T20") - SUMIFS(NhatKy_ViPham!K:K, NhatKy_ViPham!E:E, "10_Ly_A", NhatKy_ViPham!F:F, B30, NhatKy_ViPham!C:C, "T20")</f>
        <v>100</v>
      </c>
      <c r="AL30" s="6">
        <f>100 + SUMIFS(NhatKy_ViPham!J:J, NhatKy_ViPham!E:E, "10_Ly_A", NhatKy_ViPham!F:F, B30, NhatKy_ViPham!C:C, "T21") - SUMIFS(NhatKy_ViPham!K:K, NhatKy_ViPham!E:E, "10_Ly_A", NhatKy_ViPham!F:F, B30, NhatKy_ViPham!C:C, "T21")</f>
        <v>100</v>
      </c>
      <c r="AM30" s="6">
        <f>100 + SUMIFS(NhatKy_ViPham!J:J, NhatKy_ViPham!E:E, "10_Ly_A", NhatKy_ViPham!F:F, B30, NhatKy_ViPham!C:C, "T22") - SUMIFS(NhatKy_ViPham!K:K, NhatKy_ViPham!E:E, "10_Ly_A", NhatKy_ViPham!F:F, B30, NhatKy_ViPham!C:C, "T22")</f>
        <v>100</v>
      </c>
      <c r="AN30" s="6">
        <f>100 + SUMIFS(NhatKy_ViPham!J:J, NhatKy_ViPham!E:E, "10_Ly_A", NhatKy_ViPham!F:F, B30, NhatKy_ViPham!C:C, "T23") - SUMIFS(NhatKy_ViPham!K:K, NhatKy_ViPham!E:E, "10_Ly_A", NhatKy_ViPham!F:F, B30, NhatKy_ViPham!C:C, "T23")</f>
        <v>100</v>
      </c>
      <c r="AO30" s="6">
        <f>100 + SUMIFS(NhatKy_ViPham!J:J, NhatKy_ViPham!E:E, "10_Ly_A", NhatKy_ViPham!F:F, B30, NhatKy_ViPham!C:C, "T24") - SUMIFS(NhatKy_ViPham!K:K, NhatKy_ViPham!E:E, "10_Ly_A", NhatKy_ViPham!F:F, B30, NhatKy_ViPham!C:C, "T24")</f>
        <v>100</v>
      </c>
      <c r="AP30" s="6">
        <f>100 + SUMIFS(NhatKy_ViPham!J:J, NhatKy_ViPham!E:E, "10_Ly_A", NhatKy_ViPham!F:F, B30, NhatKy_ViPham!C:C, "T25") - SUMIFS(NhatKy_ViPham!K:K, NhatKy_ViPham!E:E, "10_Ly_A", NhatKy_ViPham!F:F, B30, NhatKy_ViPham!C:C, "T25")</f>
        <v>100</v>
      </c>
      <c r="AQ30" s="6">
        <f>100 + SUMIFS(NhatKy_ViPham!J:J, NhatKy_ViPham!E:E, "10_Ly_A", NhatKy_ViPham!F:F, B30, NhatKy_ViPham!C:C, "T26") - SUMIFS(NhatKy_ViPham!K:K, NhatKy_ViPham!E:E, "10_Ly_A", NhatKy_ViPham!F:F, B30, NhatKy_ViPham!C:C, "T26")</f>
        <v>100</v>
      </c>
      <c r="AR30" s="6">
        <f>100 + SUMIFS(NhatKy_ViPham!J:J, NhatKy_ViPham!E:E, "10_Ly_A", NhatKy_ViPham!F:F, B30, NhatKy_ViPham!C:C, "T27") - SUMIFS(NhatKy_ViPham!K:K, NhatKy_ViPham!E:E, "10_Ly_A", NhatKy_ViPham!F:F, B30, NhatKy_ViPham!C:C, "T27")</f>
        <v>100</v>
      </c>
      <c r="AS30" s="6">
        <f>100 + SUMIFS(NhatKy_ViPham!J:J, NhatKy_ViPham!E:E, "10_Ly_A", NhatKy_ViPham!F:F, B30, NhatKy_ViPham!C:C, "T28") - SUMIFS(NhatKy_ViPham!K:K, NhatKy_ViPham!E:E, "10_Ly_A", NhatKy_ViPham!F:F, B30, NhatKy_ViPham!C:C, "T28")</f>
        <v>100</v>
      </c>
      <c r="AT30" s="6">
        <f>100 + SUMIFS(NhatKy_ViPham!J:J, NhatKy_ViPham!E:E, "10_Ly_A", NhatKy_ViPham!F:F, B30, NhatKy_ViPham!C:C, "T29") - SUMIFS(NhatKy_ViPham!K:K, NhatKy_ViPham!E:E, "10_Ly_A", NhatKy_ViPham!F:F, B30, NhatKy_ViPham!C:C, "T29")</f>
        <v>100</v>
      </c>
      <c r="AU30" s="6">
        <f>100 + SUMIFS(NhatKy_ViPham!J:J, NhatKy_ViPham!E:E, "10_Ly_A", NhatKy_ViPham!F:F, B30, NhatKy_ViPham!C:C, "T30") - SUMIFS(NhatKy_ViPham!K:K, NhatKy_ViPham!E:E, "10_Ly_A", NhatKy_ViPham!F:F, B30, NhatKy_ViPham!C:C, "T30")</f>
        <v>100</v>
      </c>
      <c r="AV30" s="6">
        <f>100 + SUMIFS(NhatKy_ViPham!J:J, NhatKy_ViPham!E:E, "10_Ly_A", NhatKy_ViPham!F:F, B30, NhatKy_ViPham!C:C, "T31") - SUMIFS(NhatKy_ViPham!K:K, NhatKy_ViPham!E:E, "10_Ly_A", NhatKy_ViPham!F:F, B30, NhatKy_ViPham!C:C, "T31")</f>
        <v>100</v>
      </c>
      <c r="AW30" s="6">
        <f>100 + SUMIFS(NhatKy_ViPham!J:J, NhatKy_ViPham!E:E, "10_Ly_A", NhatKy_ViPham!F:F, B30, NhatKy_ViPham!C:C, "T32") - SUMIFS(NhatKy_ViPham!K:K, NhatKy_ViPham!E:E, "10_Ly_A", NhatKy_ViPham!F:F, B30, NhatKy_ViPham!C:C, "T32")</f>
        <v>100</v>
      </c>
      <c r="AX30" s="6">
        <f>100 + SUMIFS(NhatKy_ViPham!J:J, NhatKy_ViPham!E:E, "10_Ly_A", NhatKy_ViPham!F:F, B30, NhatKy_ViPham!C:C, "T33") - SUMIFS(NhatKy_ViPham!K:K, NhatKy_ViPham!E:E, "10_Ly_A", NhatKy_ViPham!F:F, B30, NhatKy_ViPham!C:C, "T33")</f>
        <v>100</v>
      </c>
      <c r="AY30" s="6">
        <f>100 + SUMIFS(NhatKy_ViPham!J:J, NhatKy_ViPham!E:E, "10_Ly_A", NhatKy_ViPham!F:F, B30, NhatKy_ViPham!C:C, "T34") - SUMIFS(NhatKy_ViPham!K:K, NhatKy_ViPham!E:E, "10_Ly_A", NhatKy_ViPham!F:F, B30, NhatKy_ViPham!C:C, "T34")</f>
        <v>100</v>
      </c>
      <c r="AZ30" s="6">
        <f>100 + SUMIFS(NhatKy_ViPham!J:J, NhatKy_ViPham!E:E, "10_Ly_A", NhatKy_ViPham!F:F, B30, NhatKy_ViPham!C:C, "T35") - SUMIFS(NhatKy_ViPham!K:K, NhatKy_ViPham!E:E, "10_Ly_A", NhatKy_ViPham!F:F, B30, NhatKy_ViPham!C:C, "T35")</f>
        <v>100</v>
      </c>
      <c r="BA30" s="12">
        <f t="shared" si="0"/>
        <v>100</v>
      </c>
      <c r="BB30" s="11" t="s">
        <v>430</v>
      </c>
      <c r="BC30" s="16" t="str">
        <f t="shared" si="1"/>
        <v>Tốt</v>
      </c>
      <c r="BD30" s="15" t="str">
        <f t="shared" si="2"/>
        <v>🟢 BÌNH THƯỜNG</v>
      </c>
    </row>
    <row r="31" spans="1:56" x14ac:dyDescent="0.25">
      <c r="A31" s="4">
        <v>23</v>
      </c>
      <c r="B31" s="10" t="s">
        <v>605</v>
      </c>
      <c r="C31" s="4" t="s">
        <v>606</v>
      </c>
      <c r="D31" s="4" t="s">
        <v>429</v>
      </c>
      <c r="E31" s="11" t="s">
        <v>430</v>
      </c>
      <c r="F31" s="7">
        <f>SUMIFS(NhatKy_ViPham!K:K, NhatKy_ViPham!E:E, "10_Ly_A", NhatKy_ViPham!F:F, B31, NhatKy_ViPham!H:H, "L01")</f>
        <v>0</v>
      </c>
      <c r="G31" s="7">
        <f>SUMIFS(NhatKy_ViPham!K:K, NhatKy_ViPham!E:E, "10_Ly_A", NhatKy_ViPham!F:F, B31, NhatKy_ViPham!H:H, "L02")</f>
        <v>0</v>
      </c>
      <c r="H31" s="7">
        <f>SUMIFS(NhatKy_ViPham!K:K, NhatKy_ViPham!E:E, "10_Ly_A", NhatKy_ViPham!F:F, B31, NhatKy_ViPham!H:H, "L03")</f>
        <v>0</v>
      </c>
      <c r="I31" s="7">
        <f>SUMIFS(NhatKy_ViPham!K:K, NhatKy_ViPham!E:E, "10_Ly_A", NhatKy_ViPham!F:F, B31, NhatKy_ViPham!H:H, "L04")</f>
        <v>0</v>
      </c>
      <c r="J31" s="7">
        <f>SUMIFS(NhatKy_ViPham!K:K, NhatKy_ViPham!E:E, "10_Ly_A", NhatKy_ViPham!F:F, B31, NhatKy_ViPham!H:H, "L05")</f>
        <v>0</v>
      </c>
      <c r="K31" s="7">
        <f>SUMIFS(NhatKy_ViPham!K:K, NhatKy_ViPham!E:E, "10_Ly_A", NhatKy_ViPham!F:F, B31, NhatKy_ViPham!H:H, "L06")</f>
        <v>0</v>
      </c>
      <c r="L31" s="7">
        <f>SUMIFS(NhatKy_ViPham!K:K, NhatKy_ViPham!E:E, "10_Ly_A", NhatKy_ViPham!F:F, B31, NhatKy_ViPham!H:H, "L07")</f>
        <v>0</v>
      </c>
      <c r="M31" s="7">
        <f>SUMIFS(NhatKy_ViPham!K:K, NhatKy_ViPham!E:E, "10_Ly_A", NhatKy_ViPham!F:F, B31, NhatKy_ViPham!H:H, "L08")</f>
        <v>0</v>
      </c>
      <c r="N31" s="7">
        <f>SUMIFS(NhatKy_ViPham!K:K, NhatKy_ViPham!E:E, "10_Ly_A", NhatKy_ViPham!F:F, B31, NhatKy_ViPham!H:H, "L09")</f>
        <v>0</v>
      </c>
      <c r="O31" s="7">
        <f>SUMIFS(NhatKy_ViPham!K:K, NhatKy_ViPham!E:E, "10_Ly_A", NhatKy_ViPham!F:F, B31, NhatKy_ViPham!H:H, "L10")</f>
        <v>0</v>
      </c>
      <c r="P31" s="12">
        <f>SUMIFS(NhatKy_ViPham!J:J, NhatKy_ViPham!E:E, "10_Ly_A", NhatKy_ViPham!F:F, B31)</f>
        <v>0</v>
      </c>
      <c r="Q31" s="13">
        <f>SUMIFS(NhatKy_ViPham!K:K, NhatKy_ViPham!E:E, "10_Ly_A", NhatKy_ViPham!F:F, B31)</f>
        <v>0</v>
      </c>
      <c r="R31" s="7">
        <f>100 + SUMIFS(NhatKy_ViPham!J:J, NhatKy_ViPham!E:E, "10_Ly_A", NhatKy_ViPham!F:F, B31, NhatKy_ViPham!C:C, "T1") - SUMIFS(NhatKy_ViPham!K:K, NhatKy_ViPham!E:E, "10_Ly_A", NhatKy_ViPham!F:F, B31, NhatKy_ViPham!C:C, "T1")</f>
        <v>100</v>
      </c>
      <c r="S31" s="7">
        <f>100 + SUMIFS(NhatKy_ViPham!J:J, NhatKy_ViPham!E:E, "10_Ly_A", NhatKy_ViPham!F:F, B31, NhatKy_ViPham!C:C, "T2") - SUMIFS(NhatKy_ViPham!K:K, NhatKy_ViPham!E:E, "10_Ly_A", NhatKy_ViPham!F:F, B31, NhatKy_ViPham!C:C, "T2")</f>
        <v>100</v>
      </c>
      <c r="T31" s="7">
        <f>100 + SUMIFS(NhatKy_ViPham!J:J, NhatKy_ViPham!E:E, "10_Ly_A", NhatKy_ViPham!F:F, B31, NhatKy_ViPham!C:C, "T3") - SUMIFS(NhatKy_ViPham!K:K, NhatKy_ViPham!E:E, "10_Ly_A", NhatKy_ViPham!F:F, B31, NhatKy_ViPham!C:C, "T3")</f>
        <v>100</v>
      </c>
      <c r="U31" s="7">
        <f>100 + SUMIFS(NhatKy_ViPham!J:J, NhatKy_ViPham!E:E, "10_Ly_A", NhatKy_ViPham!F:F, B31, NhatKy_ViPham!C:C, "T4") - SUMIFS(NhatKy_ViPham!K:K, NhatKy_ViPham!E:E, "10_Ly_A", NhatKy_ViPham!F:F, B31, NhatKy_ViPham!C:C, "T4")</f>
        <v>100</v>
      </c>
      <c r="V31" s="7">
        <f>100 + SUMIFS(NhatKy_ViPham!J:J, NhatKy_ViPham!E:E, "10_Ly_A", NhatKy_ViPham!F:F, B31, NhatKy_ViPham!C:C, "T5") - SUMIFS(NhatKy_ViPham!K:K, NhatKy_ViPham!E:E, "10_Ly_A", NhatKy_ViPham!F:F, B31, NhatKy_ViPham!C:C, "T5")</f>
        <v>100</v>
      </c>
      <c r="W31" s="7">
        <f>100 + SUMIFS(NhatKy_ViPham!J:J, NhatKy_ViPham!E:E, "10_Ly_A", NhatKy_ViPham!F:F, B31, NhatKy_ViPham!C:C, "T6") - SUMIFS(NhatKy_ViPham!K:K, NhatKy_ViPham!E:E, "10_Ly_A", NhatKy_ViPham!F:F, B31, NhatKy_ViPham!C:C, "T6")</f>
        <v>100</v>
      </c>
      <c r="X31" s="7">
        <f>100 + SUMIFS(NhatKy_ViPham!J:J, NhatKy_ViPham!E:E, "10_Ly_A", NhatKy_ViPham!F:F, B31, NhatKy_ViPham!C:C, "T7") - SUMIFS(NhatKy_ViPham!K:K, NhatKy_ViPham!E:E, "10_Ly_A", NhatKy_ViPham!F:F, B31, NhatKy_ViPham!C:C, "T7")</f>
        <v>100</v>
      </c>
      <c r="Y31" s="7">
        <f>100 + SUMIFS(NhatKy_ViPham!J:J, NhatKy_ViPham!E:E, "10_Ly_A", NhatKy_ViPham!F:F, B31, NhatKy_ViPham!C:C, "T8") - SUMIFS(NhatKy_ViPham!K:K, NhatKy_ViPham!E:E, "10_Ly_A", NhatKy_ViPham!F:F, B31, NhatKy_ViPham!C:C, "T8")</f>
        <v>100</v>
      </c>
      <c r="Z31" s="7">
        <f>100 + SUMIFS(NhatKy_ViPham!J:J, NhatKy_ViPham!E:E, "10_Ly_A", NhatKy_ViPham!F:F, B31, NhatKy_ViPham!C:C, "T9") - SUMIFS(NhatKy_ViPham!K:K, NhatKy_ViPham!E:E, "10_Ly_A", NhatKy_ViPham!F:F, B31, NhatKy_ViPham!C:C, "T9")</f>
        <v>100</v>
      </c>
      <c r="AA31" s="7">
        <f>100 + SUMIFS(NhatKy_ViPham!J:J, NhatKy_ViPham!E:E, "10_Ly_A", NhatKy_ViPham!F:F, B31, NhatKy_ViPham!C:C, "T10") - SUMIFS(NhatKy_ViPham!K:K, NhatKy_ViPham!E:E, "10_Ly_A", NhatKy_ViPham!F:F, B31, NhatKy_ViPham!C:C, "T10")</f>
        <v>100</v>
      </c>
      <c r="AB31" s="7">
        <f>100 + SUMIFS(NhatKy_ViPham!J:J, NhatKy_ViPham!E:E, "10_Ly_A", NhatKy_ViPham!F:F, B31, NhatKy_ViPham!C:C, "T11") - SUMIFS(NhatKy_ViPham!K:K, NhatKy_ViPham!E:E, "10_Ly_A", NhatKy_ViPham!F:F, B31, NhatKy_ViPham!C:C, "T11")</f>
        <v>100</v>
      </c>
      <c r="AC31" s="7">
        <f>100 + SUMIFS(NhatKy_ViPham!J:J, NhatKy_ViPham!E:E, "10_Ly_A", NhatKy_ViPham!F:F, B31, NhatKy_ViPham!C:C, "T12") - SUMIFS(NhatKy_ViPham!K:K, NhatKy_ViPham!E:E, "10_Ly_A", NhatKy_ViPham!F:F, B31, NhatKy_ViPham!C:C, "T12")</f>
        <v>100</v>
      </c>
      <c r="AD31" s="7">
        <f>100 + SUMIFS(NhatKy_ViPham!J:J, NhatKy_ViPham!E:E, "10_Ly_A", NhatKy_ViPham!F:F, B31, NhatKy_ViPham!C:C, "T13") - SUMIFS(NhatKy_ViPham!K:K, NhatKy_ViPham!E:E, "10_Ly_A", NhatKy_ViPham!F:F, B31, NhatKy_ViPham!C:C, "T13")</f>
        <v>100</v>
      </c>
      <c r="AE31" s="7">
        <f>100 + SUMIFS(NhatKy_ViPham!J:J, NhatKy_ViPham!E:E, "10_Ly_A", NhatKy_ViPham!F:F, B31, NhatKy_ViPham!C:C, "T14") - SUMIFS(NhatKy_ViPham!K:K, NhatKy_ViPham!E:E, "10_Ly_A", NhatKy_ViPham!F:F, B31, NhatKy_ViPham!C:C, "T14")</f>
        <v>100</v>
      </c>
      <c r="AF31" s="7">
        <f>100 + SUMIFS(NhatKy_ViPham!J:J, NhatKy_ViPham!E:E, "10_Ly_A", NhatKy_ViPham!F:F, B31, NhatKy_ViPham!C:C, "T15") - SUMIFS(NhatKy_ViPham!K:K, NhatKy_ViPham!E:E, "10_Ly_A", NhatKy_ViPham!F:F, B31, NhatKy_ViPham!C:C, "T15")</f>
        <v>100</v>
      </c>
      <c r="AG31" s="7">
        <f>100 + SUMIFS(NhatKy_ViPham!J:J, NhatKy_ViPham!E:E, "10_Ly_A", NhatKy_ViPham!F:F, B31, NhatKy_ViPham!C:C, "T16") - SUMIFS(NhatKy_ViPham!K:K, NhatKy_ViPham!E:E, "10_Ly_A", NhatKy_ViPham!F:F, B31, NhatKy_ViPham!C:C, "T16")</f>
        <v>100</v>
      </c>
      <c r="AH31" s="7">
        <f>100 + SUMIFS(NhatKy_ViPham!J:J, NhatKy_ViPham!E:E, "10_Ly_A", NhatKy_ViPham!F:F, B31, NhatKy_ViPham!C:C, "T17") - SUMIFS(NhatKy_ViPham!K:K, NhatKy_ViPham!E:E, "10_Ly_A", NhatKy_ViPham!F:F, B31, NhatKy_ViPham!C:C, "T17")</f>
        <v>100</v>
      </c>
      <c r="AI31" s="7">
        <f>100 + SUMIFS(NhatKy_ViPham!J:J, NhatKy_ViPham!E:E, "10_Ly_A", NhatKy_ViPham!F:F, B31, NhatKy_ViPham!C:C, "T18") - SUMIFS(NhatKy_ViPham!K:K, NhatKy_ViPham!E:E, "10_Ly_A", NhatKy_ViPham!F:F, B31, NhatKy_ViPham!C:C, "T18")</f>
        <v>100</v>
      </c>
      <c r="AJ31" s="7">
        <f>100 + SUMIFS(NhatKy_ViPham!J:J, NhatKy_ViPham!E:E, "10_Ly_A", NhatKy_ViPham!F:F, B31, NhatKy_ViPham!C:C, "T19") - SUMIFS(NhatKy_ViPham!K:K, NhatKy_ViPham!E:E, "10_Ly_A", NhatKy_ViPham!F:F, B31, NhatKy_ViPham!C:C, "T19")</f>
        <v>100</v>
      </c>
      <c r="AK31" s="7">
        <f>100 + SUMIFS(NhatKy_ViPham!J:J, NhatKy_ViPham!E:E, "10_Ly_A", NhatKy_ViPham!F:F, B31, NhatKy_ViPham!C:C, "T20") - SUMIFS(NhatKy_ViPham!K:K, NhatKy_ViPham!E:E, "10_Ly_A", NhatKy_ViPham!F:F, B31, NhatKy_ViPham!C:C, "T20")</f>
        <v>100</v>
      </c>
      <c r="AL31" s="7">
        <f>100 + SUMIFS(NhatKy_ViPham!J:J, NhatKy_ViPham!E:E, "10_Ly_A", NhatKy_ViPham!F:F, B31, NhatKy_ViPham!C:C, "T21") - SUMIFS(NhatKy_ViPham!K:K, NhatKy_ViPham!E:E, "10_Ly_A", NhatKy_ViPham!F:F, B31, NhatKy_ViPham!C:C, "T21")</f>
        <v>100</v>
      </c>
      <c r="AM31" s="7">
        <f>100 + SUMIFS(NhatKy_ViPham!J:J, NhatKy_ViPham!E:E, "10_Ly_A", NhatKy_ViPham!F:F, B31, NhatKy_ViPham!C:C, "T22") - SUMIFS(NhatKy_ViPham!K:K, NhatKy_ViPham!E:E, "10_Ly_A", NhatKy_ViPham!F:F, B31, NhatKy_ViPham!C:C, "T22")</f>
        <v>100</v>
      </c>
      <c r="AN31" s="7">
        <f>100 + SUMIFS(NhatKy_ViPham!J:J, NhatKy_ViPham!E:E, "10_Ly_A", NhatKy_ViPham!F:F, B31, NhatKy_ViPham!C:C, "T23") - SUMIFS(NhatKy_ViPham!K:K, NhatKy_ViPham!E:E, "10_Ly_A", NhatKy_ViPham!F:F, B31, NhatKy_ViPham!C:C, "T23")</f>
        <v>100</v>
      </c>
      <c r="AO31" s="7">
        <f>100 + SUMIFS(NhatKy_ViPham!J:J, NhatKy_ViPham!E:E, "10_Ly_A", NhatKy_ViPham!F:F, B31, NhatKy_ViPham!C:C, "T24") - SUMIFS(NhatKy_ViPham!K:K, NhatKy_ViPham!E:E, "10_Ly_A", NhatKy_ViPham!F:F, B31, NhatKy_ViPham!C:C, "T24")</f>
        <v>100</v>
      </c>
      <c r="AP31" s="7">
        <f>100 + SUMIFS(NhatKy_ViPham!J:J, NhatKy_ViPham!E:E, "10_Ly_A", NhatKy_ViPham!F:F, B31, NhatKy_ViPham!C:C, "T25") - SUMIFS(NhatKy_ViPham!K:K, NhatKy_ViPham!E:E, "10_Ly_A", NhatKy_ViPham!F:F, B31, NhatKy_ViPham!C:C, "T25")</f>
        <v>100</v>
      </c>
      <c r="AQ31" s="7">
        <f>100 + SUMIFS(NhatKy_ViPham!J:J, NhatKy_ViPham!E:E, "10_Ly_A", NhatKy_ViPham!F:F, B31, NhatKy_ViPham!C:C, "T26") - SUMIFS(NhatKy_ViPham!K:K, NhatKy_ViPham!E:E, "10_Ly_A", NhatKy_ViPham!F:F, B31, NhatKy_ViPham!C:C, "T26")</f>
        <v>100</v>
      </c>
      <c r="AR31" s="7">
        <f>100 + SUMIFS(NhatKy_ViPham!J:J, NhatKy_ViPham!E:E, "10_Ly_A", NhatKy_ViPham!F:F, B31, NhatKy_ViPham!C:C, "T27") - SUMIFS(NhatKy_ViPham!K:K, NhatKy_ViPham!E:E, "10_Ly_A", NhatKy_ViPham!F:F, B31, NhatKy_ViPham!C:C, "T27")</f>
        <v>100</v>
      </c>
      <c r="AS31" s="7">
        <f>100 + SUMIFS(NhatKy_ViPham!J:J, NhatKy_ViPham!E:E, "10_Ly_A", NhatKy_ViPham!F:F, B31, NhatKy_ViPham!C:C, "T28") - SUMIFS(NhatKy_ViPham!K:K, NhatKy_ViPham!E:E, "10_Ly_A", NhatKy_ViPham!F:F, B31, NhatKy_ViPham!C:C, "T28")</f>
        <v>100</v>
      </c>
      <c r="AT31" s="7">
        <f>100 + SUMIFS(NhatKy_ViPham!J:J, NhatKy_ViPham!E:E, "10_Ly_A", NhatKy_ViPham!F:F, B31, NhatKy_ViPham!C:C, "T29") - SUMIFS(NhatKy_ViPham!K:K, NhatKy_ViPham!E:E, "10_Ly_A", NhatKy_ViPham!F:F, B31, NhatKy_ViPham!C:C, "T29")</f>
        <v>100</v>
      </c>
      <c r="AU31" s="7">
        <f>100 + SUMIFS(NhatKy_ViPham!J:J, NhatKy_ViPham!E:E, "10_Ly_A", NhatKy_ViPham!F:F, B31, NhatKy_ViPham!C:C, "T30") - SUMIFS(NhatKy_ViPham!K:K, NhatKy_ViPham!E:E, "10_Ly_A", NhatKy_ViPham!F:F, B31, NhatKy_ViPham!C:C, "T30")</f>
        <v>100</v>
      </c>
      <c r="AV31" s="7">
        <f>100 + SUMIFS(NhatKy_ViPham!J:J, NhatKy_ViPham!E:E, "10_Ly_A", NhatKy_ViPham!F:F, B31, NhatKy_ViPham!C:C, "T31") - SUMIFS(NhatKy_ViPham!K:K, NhatKy_ViPham!E:E, "10_Ly_A", NhatKy_ViPham!F:F, B31, NhatKy_ViPham!C:C, "T31")</f>
        <v>100</v>
      </c>
      <c r="AW31" s="7">
        <f>100 + SUMIFS(NhatKy_ViPham!J:J, NhatKy_ViPham!E:E, "10_Ly_A", NhatKy_ViPham!F:F, B31, NhatKy_ViPham!C:C, "T32") - SUMIFS(NhatKy_ViPham!K:K, NhatKy_ViPham!E:E, "10_Ly_A", NhatKy_ViPham!F:F, B31, NhatKy_ViPham!C:C, "T32")</f>
        <v>100</v>
      </c>
      <c r="AX31" s="7">
        <f>100 + SUMIFS(NhatKy_ViPham!J:J, NhatKy_ViPham!E:E, "10_Ly_A", NhatKy_ViPham!F:F, B31, NhatKy_ViPham!C:C, "T33") - SUMIFS(NhatKy_ViPham!K:K, NhatKy_ViPham!E:E, "10_Ly_A", NhatKy_ViPham!F:F, B31, NhatKy_ViPham!C:C, "T33")</f>
        <v>100</v>
      </c>
      <c r="AY31" s="7">
        <f>100 + SUMIFS(NhatKy_ViPham!J:J, NhatKy_ViPham!E:E, "10_Ly_A", NhatKy_ViPham!F:F, B31, NhatKy_ViPham!C:C, "T34") - SUMIFS(NhatKy_ViPham!K:K, NhatKy_ViPham!E:E, "10_Ly_A", NhatKy_ViPham!F:F, B31, NhatKy_ViPham!C:C, "T34")</f>
        <v>100</v>
      </c>
      <c r="AZ31" s="7">
        <f>100 + SUMIFS(NhatKy_ViPham!J:J, NhatKy_ViPham!E:E, "10_Ly_A", NhatKy_ViPham!F:F, B31, NhatKy_ViPham!C:C, "T35") - SUMIFS(NhatKy_ViPham!K:K, NhatKy_ViPham!E:E, "10_Ly_A", NhatKy_ViPham!F:F, B31, NhatKy_ViPham!C:C, "T35")</f>
        <v>100</v>
      </c>
      <c r="BA31" s="12">
        <f t="shared" si="0"/>
        <v>100</v>
      </c>
      <c r="BB31" s="11" t="s">
        <v>430</v>
      </c>
      <c r="BC31" s="14" t="str">
        <f t="shared" si="1"/>
        <v>Tốt</v>
      </c>
      <c r="BD31" s="10" t="str">
        <f t="shared" si="2"/>
        <v>🟢 BÌNH THƯỜNG</v>
      </c>
    </row>
    <row r="32" spans="1:56" x14ac:dyDescent="0.25">
      <c r="A32" s="5">
        <v>24</v>
      </c>
      <c r="B32" s="15" t="s">
        <v>607</v>
      </c>
      <c r="C32" s="5" t="s">
        <v>447</v>
      </c>
      <c r="D32" s="5" t="s">
        <v>435</v>
      </c>
      <c r="E32" s="11" t="s">
        <v>430</v>
      </c>
      <c r="F32" s="6">
        <f>SUMIFS(NhatKy_ViPham!K:K, NhatKy_ViPham!E:E, "10_Ly_A", NhatKy_ViPham!F:F, B32, NhatKy_ViPham!H:H, "L01")</f>
        <v>0</v>
      </c>
      <c r="G32" s="6">
        <f>SUMIFS(NhatKy_ViPham!K:K, NhatKy_ViPham!E:E, "10_Ly_A", NhatKy_ViPham!F:F, B32, NhatKy_ViPham!H:H, "L02")</f>
        <v>0</v>
      </c>
      <c r="H32" s="6">
        <f>SUMIFS(NhatKy_ViPham!K:K, NhatKy_ViPham!E:E, "10_Ly_A", NhatKy_ViPham!F:F, B32, NhatKy_ViPham!H:H, "L03")</f>
        <v>0</v>
      </c>
      <c r="I32" s="6">
        <f>SUMIFS(NhatKy_ViPham!K:K, NhatKy_ViPham!E:E, "10_Ly_A", NhatKy_ViPham!F:F, B32, NhatKy_ViPham!H:H, "L04")</f>
        <v>0</v>
      </c>
      <c r="J32" s="6">
        <f>SUMIFS(NhatKy_ViPham!K:K, NhatKy_ViPham!E:E, "10_Ly_A", NhatKy_ViPham!F:F, B32, NhatKy_ViPham!H:H, "L05")</f>
        <v>0</v>
      </c>
      <c r="K32" s="6">
        <f>SUMIFS(NhatKy_ViPham!K:K, NhatKy_ViPham!E:E, "10_Ly_A", NhatKy_ViPham!F:F, B32, NhatKy_ViPham!H:H, "L06")</f>
        <v>0</v>
      </c>
      <c r="L32" s="6">
        <f>SUMIFS(NhatKy_ViPham!K:K, NhatKy_ViPham!E:E, "10_Ly_A", NhatKy_ViPham!F:F, B32, NhatKy_ViPham!H:H, "L07")</f>
        <v>0</v>
      </c>
      <c r="M32" s="6">
        <f>SUMIFS(NhatKy_ViPham!K:K, NhatKy_ViPham!E:E, "10_Ly_A", NhatKy_ViPham!F:F, B32, NhatKy_ViPham!H:H, "L08")</f>
        <v>0</v>
      </c>
      <c r="N32" s="6">
        <f>SUMIFS(NhatKy_ViPham!K:K, NhatKy_ViPham!E:E, "10_Ly_A", NhatKy_ViPham!F:F, B32, NhatKy_ViPham!H:H, "L09")</f>
        <v>0</v>
      </c>
      <c r="O32" s="6">
        <f>SUMIFS(NhatKy_ViPham!K:K, NhatKy_ViPham!E:E, "10_Ly_A", NhatKy_ViPham!F:F, B32, NhatKy_ViPham!H:H, "L10")</f>
        <v>0</v>
      </c>
      <c r="P32" s="12">
        <f>SUMIFS(NhatKy_ViPham!J:J, NhatKy_ViPham!E:E, "10_Ly_A", NhatKy_ViPham!F:F, B32)</f>
        <v>0</v>
      </c>
      <c r="Q32" s="13">
        <f>SUMIFS(NhatKy_ViPham!K:K, NhatKy_ViPham!E:E, "10_Ly_A", NhatKy_ViPham!F:F, B32)</f>
        <v>0</v>
      </c>
      <c r="R32" s="6">
        <f>100 + SUMIFS(NhatKy_ViPham!J:J, NhatKy_ViPham!E:E, "10_Ly_A", NhatKy_ViPham!F:F, B32, NhatKy_ViPham!C:C, "T1") - SUMIFS(NhatKy_ViPham!K:K, NhatKy_ViPham!E:E, "10_Ly_A", NhatKy_ViPham!F:F, B32, NhatKy_ViPham!C:C, "T1")</f>
        <v>100</v>
      </c>
      <c r="S32" s="6">
        <f>100 + SUMIFS(NhatKy_ViPham!J:J, NhatKy_ViPham!E:E, "10_Ly_A", NhatKy_ViPham!F:F, B32, NhatKy_ViPham!C:C, "T2") - SUMIFS(NhatKy_ViPham!K:K, NhatKy_ViPham!E:E, "10_Ly_A", NhatKy_ViPham!F:F, B32, NhatKy_ViPham!C:C, "T2")</f>
        <v>100</v>
      </c>
      <c r="T32" s="6">
        <f>100 + SUMIFS(NhatKy_ViPham!J:J, NhatKy_ViPham!E:E, "10_Ly_A", NhatKy_ViPham!F:F, B32, NhatKy_ViPham!C:C, "T3") - SUMIFS(NhatKy_ViPham!K:K, NhatKy_ViPham!E:E, "10_Ly_A", NhatKy_ViPham!F:F, B32, NhatKy_ViPham!C:C, "T3")</f>
        <v>100</v>
      </c>
      <c r="U32" s="6">
        <f>100 + SUMIFS(NhatKy_ViPham!J:J, NhatKy_ViPham!E:E, "10_Ly_A", NhatKy_ViPham!F:F, B32, NhatKy_ViPham!C:C, "T4") - SUMIFS(NhatKy_ViPham!K:K, NhatKy_ViPham!E:E, "10_Ly_A", NhatKy_ViPham!F:F, B32, NhatKy_ViPham!C:C, "T4")</f>
        <v>100</v>
      </c>
      <c r="V32" s="6">
        <f>100 + SUMIFS(NhatKy_ViPham!J:J, NhatKy_ViPham!E:E, "10_Ly_A", NhatKy_ViPham!F:F, B32, NhatKy_ViPham!C:C, "T5") - SUMIFS(NhatKy_ViPham!K:K, NhatKy_ViPham!E:E, "10_Ly_A", NhatKy_ViPham!F:F, B32, NhatKy_ViPham!C:C, "T5")</f>
        <v>100</v>
      </c>
      <c r="W32" s="6">
        <f>100 + SUMIFS(NhatKy_ViPham!J:J, NhatKy_ViPham!E:E, "10_Ly_A", NhatKy_ViPham!F:F, B32, NhatKy_ViPham!C:C, "T6") - SUMIFS(NhatKy_ViPham!K:K, NhatKy_ViPham!E:E, "10_Ly_A", NhatKy_ViPham!F:F, B32, NhatKy_ViPham!C:C, "T6")</f>
        <v>100</v>
      </c>
      <c r="X32" s="6">
        <f>100 + SUMIFS(NhatKy_ViPham!J:J, NhatKy_ViPham!E:E, "10_Ly_A", NhatKy_ViPham!F:F, B32, NhatKy_ViPham!C:C, "T7") - SUMIFS(NhatKy_ViPham!K:K, NhatKy_ViPham!E:E, "10_Ly_A", NhatKy_ViPham!F:F, B32, NhatKy_ViPham!C:C, "T7")</f>
        <v>100</v>
      </c>
      <c r="Y32" s="6">
        <f>100 + SUMIFS(NhatKy_ViPham!J:J, NhatKy_ViPham!E:E, "10_Ly_A", NhatKy_ViPham!F:F, B32, NhatKy_ViPham!C:C, "T8") - SUMIFS(NhatKy_ViPham!K:K, NhatKy_ViPham!E:E, "10_Ly_A", NhatKy_ViPham!F:F, B32, NhatKy_ViPham!C:C, "T8")</f>
        <v>100</v>
      </c>
      <c r="Z32" s="6">
        <f>100 + SUMIFS(NhatKy_ViPham!J:J, NhatKy_ViPham!E:E, "10_Ly_A", NhatKy_ViPham!F:F, B32, NhatKy_ViPham!C:C, "T9") - SUMIFS(NhatKy_ViPham!K:K, NhatKy_ViPham!E:E, "10_Ly_A", NhatKy_ViPham!F:F, B32, NhatKy_ViPham!C:C, "T9")</f>
        <v>100</v>
      </c>
      <c r="AA32" s="6">
        <f>100 + SUMIFS(NhatKy_ViPham!J:J, NhatKy_ViPham!E:E, "10_Ly_A", NhatKy_ViPham!F:F, B32, NhatKy_ViPham!C:C, "T10") - SUMIFS(NhatKy_ViPham!K:K, NhatKy_ViPham!E:E, "10_Ly_A", NhatKy_ViPham!F:F, B32, NhatKy_ViPham!C:C, "T10")</f>
        <v>100</v>
      </c>
      <c r="AB32" s="6">
        <f>100 + SUMIFS(NhatKy_ViPham!J:J, NhatKy_ViPham!E:E, "10_Ly_A", NhatKy_ViPham!F:F, B32, NhatKy_ViPham!C:C, "T11") - SUMIFS(NhatKy_ViPham!K:K, NhatKy_ViPham!E:E, "10_Ly_A", NhatKy_ViPham!F:F, B32, NhatKy_ViPham!C:C, "T11")</f>
        <v>100</v>
      </c>
      <c r="AC32" s="6">
        <f>100 + SUMIFS(NhatKy_ViPham!J:J, NhatKy_ViPham!E:E, "10_Ly_A", NhatKy_ViPham!F:F, B32, NhatKy_ViPham!C:C, "T12") - SUMIFS(NhatKy_ViPham!K:K, NhatKy_ViPham!E:E, "10_Ly_A", NhatKy_ViPham!F:F, B32, NhatKy_ViPham!C:C, "T12")</f>
        <v>100</v>
      </c>
      <c r="AD32" s="6">
        <f>100 + SUMIFS(NhatKy_ViPham!J:J, NhatKy_ViPham!E:E, "10_Ly_A", NhatKy_ViPham!F:F, B32, NhatKy_ViPham!C:C, "T13") - SUMIFS(NhatKy_ViPham!K:K, NhatKy_ViPham!E:E, "10_Ly_A", NhatKy_ViPham!F:F, B32, NhatKy_ViPham!C:C, "T13")</f>
        <v>100</v>
      </c>
      <c r="AE32" s="6">
        <f>100 + SUMIFS(NhatKy_ViPham!J:J, NhatKy_ViPham!E:E, "10_Ly_A", NhatKy_ViPham!F:F, B32, NhatKy_ViPham!C:C, "T14") - SUMIFS(NhatKy_ViPham!K:K, NhatKy_ViPham!E:E, "10_Ly_A", NhatKy_ViPham!F:F, B32, NhatKy_ViPham!C:C, "T14")</f>
        <v>100</v>
      </c>
      <c r="AF32" s="6">
        <f>100 + SUMIFS(NhatKy_ViPham!J:J, NhatKy_ViPham!E:E, "10_Ly_A", NhatKy_ViPham!F:F, B32, NhatKy_ViPham!C:C, "T15") - SUMIFS(NhatKy_ViPham!K:K, NhatKy_ViPham!E:E, "10_Ly_A", NhatKy_ViPham!F:F, B32, NhatKy_ViPham!C:C, "T15")</f>
        <v>100</v>
      </c>
      <c r="AG32" s="6">
        <f>100 + SUMIFS(NhatKy_ViPham!J:J, NhatKy_ViPham!E:E, "10_Ly_A", NhatKy_ViPham!F:F, B32, NhatKy_ViPham!C:C, "T16") - SUMIFS(NhatKy_ViPham!K:K, NhatKy_ViPham!E:E, "10_Ly_A", NhatKy_ViPham!F:F, B32, NhatKy_ViPham!C:C, "T16")</f>
        <v>100</v>
      </c>
      <c r="AH32" s="6">
        <f>100 + SUMIFS(NhatKy_ViPham!J:J, NhatKy_ViPham!E:E, "10_Ly_A", NhatKy_ViPham!F:F, B32, NhatKy_ViPham!C:C, "T17") - SUMIFS(NhatKy_ViPham!K:K, NhatKy_ViPham!E:E, "10_Ly_A", NhatKy_ViPham!F:F, B32, NhatKy_ViPham!C:C, "T17")</f>
        <v>100</v>
      </c>
      <c r="AI32" s="6">
        <f>100 + SUMIFS(NhatKy_ViPham!J:J, NhatKy_ViPham!E:E, "10_Ly_A", NhatKy_ViPham!F:F, B32, NhatKy_ViPham!C:C, "T18") - SUMIFS(NhatKy_ViPham!K:K, NhatKy_ViPham!E:E, "10_Ly_A", NhatKy_ViPham!F:F, B32, NhatKy_ViPham!C:C, "T18")</f>
        <v>100</v>
      </c>
      <c r="AJ32" s="6">
        <f>100 + SUMIFS(NhatKy_ViPham!J:J, NhatKy_ViPham!E:E, "10_Ly_A", NhatKy_ViPham!F:F, B32, NhatKy_ViPham!C:C, "T19") - SUMIFS(NhatKy_ViPham!K:K, NhatKy_ViPham!E:E, "10_Ly_A", NhatKy_ViPham!F:F, B32, NhatKy_ViPham!C:C, "T19")</f>
        <v>100</v>
      </c>
      <c r="AK32" s="6">
        <f>100 + SUMIFS(NhatKy_ViPham!J:J, NhatKy_ViPham!E:E, "10_Ly_A", NhatKy_ViPham!F:F, B32, NhatKy_ViPham!C:C, "T20") - SUMIFS(NhatKy_ViPham!K:K, NhatKy_ViPham!E:E, "10_Ly_A", NhatKy_ViPham!F:F, B32, NhatKy_ViPham!C:C, "T20")</f>
        <v>100</v>
      </c>
      <c r="AL32" s="6">
        <f>100 + SUMIFS(NhatKy_ViPham!J:J, NhatKy_ViPham!E:E, "10_Ly_A", NhatKy_ViPham!F:F, B32, NhatKy_ViPham!C:C, "T21") - SUMIFS(NhatKy_ViPham!K:K, NhatKy_ViPham!E:E, "10_Ly_A", NhatKy_ViPham!F:F, B32, NhatKy_ViPham!C:C, "T21")</f>
        <v>100</v>
      </c>
      <c r="AM32" s="6">
        <f>100 + SUMIFS(NhatKy_ViPham!J:J, NhatKy_ViPham!E:E, "10_Ly_A", NhatKy_ViPham!F:F, B32, NhatKy_ViPham!C:C, "T22") - SUMIFS(NhatKy_ViPham!K:K, NhatKy_ViPham!E:E, "10_Ly_A", NhatKy_ViPham!F:F, B32, NhatKy_ViPham!C:C, "T22")</f>
        <v>100</v>
      </c>
      <c r="AN32" s="6">
        <f>100 + SUMIFS(NhatKy_ViPham!J:J, NhatKy_ViPham!E:E, "10_Ly_A", NhatKy_ViPham!F:F, B32, NhatKy_ViPham!C:C, "T23") - SUMIFS(NhatKy_ViPham!K:K, NhatKy_ViPham!E:E, "10_Ly_A", NhatKy_ViPham!F:F, B32, NhatKy_ViPham!C:C, "T23")</f>
        <v>100</v>
      </c>
      <c r="AO32" s="6">
        <f>100 + SUMIFS(NhatKy_ViPham!J:J, NhatKy_ViPham!E:E, "10_Ly_A", NhatKy_ViPham!F:F, B32, NhatKy_ViPham!C:C, "T24") - SUMIFS(NhatKy_ViPham!K:K, NhatKy_ViPham!E:E, "10_Ly_A", NhatKy_ViPham!F:F, B32, NhatKy_ViPham!C:C, "T24")</f>
        <v>100</v>
      </c>
      <c r="AP32" s="6">
        <f>100 + SUMIFS(NhatKy_ViPham!J:J, NhatKy_ViPham!E:E, "10_Ly_A", NhatKy_ViPham!F:F, B32, NhatKy_ViPham!C:C, "T25") - SUMIFS(NhatKy_ViPham!K:K, NhatKy_ViPham!E:E, "10_Ly_A", NhatKy_ViPham!F:F, B32, NhatKy_ViPham!C:C, "T25")</f>
        <v>100</v>
      </c>
      <c r="AQ32" s="6">
        <f>100 + SUMIFS(NhatKy_ViPham!J:J, NhatKy_ViPham!E:E, "10_Ly_A", NhatKy_ViPham!F:F, B32, NhatKy_ViPham!C:C, "T26") - SUMIFS(NhatKy_ViPham!K:K, NhatKy_ViPham!E:E, "10_Ly_A", NhatKy_ViPham!F:F, B32, NhatKy_ViPham!C:C, "T26")</f>
        <v>100</v>
      </c>
      <c r="AR32" s="6">
        <f>100 + SUMIFS(NhatKy_ViPham!J:J, NhatKy_ViPham!E:E, "10_Ly_A", NhatKy_ViPham!F:F, B32, NhatKy_ViPham!C:C, "T27") - SUMIFS(NhatKy_ViPham!K:K, NhatKy_ViPham!E:E, "10_Ly_A", NhatKy_ViPham!F:F, B32, NhatKy_ViPham!C:C, "T27")</f>
        <v>100</v>
      </c>
      <c r="AS32" s="6">
        <f>100 + SUMIFS(NhatKy_ViPham!J:J, NhatKy_ViPham!E:E, "10_Ly_A", NhatKy_ViPham!F:F, B32, NhatKy_ViPham!C:C, "T28") - SUMIFS(NhatKy_ViPham!K:K, NhatKy_ViPham!E:E, "10_Ly_A", NhatKy_ViPham!F:F, B32, NhatKy_ViPham!C:C, "T28")</f>
        <v>100</v>
      </c>
      <c r="AT32" s="6">
        <f>100 + SUMIFS(NhatKy_ViPham!J:J, NhatKy_ViPham!E:E, "10_Ly_A", NhatKy_ViPham!F:F, B32, NhatKy_ViPham!C:C, "T29") - SUMIFS(NhatKy_ViPham!K:K, NhatKy_ViPham!E:E, "10_Ly_A", NhatKy_ViPham!F:F, B32, NhatKy_ViPham!C:C, "T29")</f>
        <v>100</v>
      </c>
      <c r="AU32" s="6">
        <f>100 + SUMIFS(NhatKy_ViPham!J:J, NhatKy_ViPham!E:E, "10_Ly_A", NhatKy_ViPham!F:F, B32, NhatKy_ViPham!C:C, "T30") - SUMIFS(NhatKy_ViPham!K:K, NhatKy_ViPham!E:E, "10_Ly_A", NhatKy_ViPham!F:F, B32, NhatKy_ViPham!C:C, "T30")</f>
        <v>100</v>
      </c>
      <c r="AV32" s="6">
        <f>100 + SUMIFS(NhatKy_ViPham!J:J, NhatKy_ViPham!E:E, "10_Ly_A", NhatKy_ViPham!F:F, B32, NhatKy_ViPham!C:C, "T31") - SUMIFS(NhatKy_ViPham!K:K, NhatKy_ViPham!E:E, "10_Ly_A", NhatKy_ViPham!F:F, B32, NhatKy_ViPham!C:C, "T31")</f>
        <v>100</v>
      </c>
      <c r="AW32" s="6">
        <f>100 + SUMIFS(NhatKy_ViPham!J:J, NhatKy_ViPham!E:E, "10_Ly_A", NhatKy_ViPham!F:F, B32, NhatKy_ViPham!C:C, "T32") - SUMIFS(NhatKy_ViPham!K:K, NhatKy_ViPham!E:E, "10_Ly_A", NhatKy_ViPham!F:F, B32, NhatKy_ViPham!C:C, "T32")</f>
        <v>100</v>
      </c>
      <c r="AX32" s="6">
        <f>100 + SUMIFS(NhatKy_ViPham!J:J, NhatKy_ViPham!E:E, "10_Ly_A", NhatKy_ViPham!F:F, B32, NhatKy_ViPham!C:C, "T33") - SUMIFS(NhatKy_ViPham!K:K, NhatKy_ViPham!E:E, "10_Ly_A", NhatKy_ViPham!F:F, B32, NhatKy_ViPham!C:C, "T33")</f>
        <v>100</v>
      </c>
      <c r="AY32" s="6">
        <f>100 + SUMIFS(NhatKy_ViPham!J:J, NhatKy_ViPham!E:E, "10_Ly_A", NhatKy_ViPham!F:F, B32, NhatKy_ViPham!C:C, "T34") - SUMIFS(NhatKy_ViPham!K:K, NhatKy_ViPham!E:E, "10_Ly_A", NhatKy_ViPham!F:F, B32, NhatKy_ViPham!C:C, "T34")</f>
        <v>100</v>
      </c>
      <c r="AZ32" s="6">
        <f>100 + SUMIFS(NhatKy_ViPham!J:J, NhatKy_ViPham!E:E, "10_Ly_A", NhatKy_ViPham!F:F, B32, NhatKy_ViPham!C:C, "T35") - SUMIFS(NhatKy_ViPham!K:K, NhatKy_ViPham!E:E, "10_Ly_A", NhatKy_ViPham!F:F, B32, NhatKy_ViPham!C:C, "T35")</f>
        <v>100</v>
      </c>
      <c r="BA32" s="12">
        <f t="shared" si="0"/>
        <v>100</v>
      </c>
      <c r="BB32" s="11" t="s">
        <v>430</v>
      </c>
      <c r="BC32" s="16" t="str">
        <f t="shared" si="1"/>
        <v>Tốt</v>
      </c>
      <c r="BD32" s="15" t="str">
        <f t="shared" si="2"/>
        <v>🟢 BÌNH THƯỜNG</v>
      </c>
    </row>
    <row r="33" spans="1:56" x14ac:dyDescent="0.25">
      <c r="A33" s="4">
        <v>25</v>
      </c>
      <c r="B33" s="10" t="s">
        <v>608</v>
      </c>
      <c r="C33" s="4" t="s">
        <v>609</v>
      </c>
      <c r="D33" s="4" t="s">
        <v>435</v>
      </c>
      <c r="E33" s="11" t="s">
        <v>430</v>
      </c>
      <c r="F33" s="7">
        <f>SUMIFS(NhatKy_ViPham!K:K, NhatKy_ViPham!E:E, "10_Ly_A", NhatKy_ViPham!F:F, B33, NhatKy_ViPham!H:H, "L01")</f>
        <v>0</v>
      </c>
      <c r="G33" s="7">
        <f>SUMIFS(NhatKy_ViPham!K:K, NhatKy_ViPham!E:E, "10_Ly_A", NhatKy_ViPham!F:F, B33, NhatKy_ViPham!H:H, "L02")</f>
        <v>0</v>
      </c>
      <c r="H33" s="7">
        <f>SUMIFS(NhatKy_ViPham!K:K, NhatKy_ViPham!E:E, "10_Ly_A", NhatKy_ViPham!F:F, B33, NhatKy_ViPham!H:H, "L03")</f>
        <v>0</v>
      </c>
      <c r="I33" s="7">
        <f>SUMIFS(NhatKy_ViPham!K:K, NhatKy_ViPham!E:E, "10_Ly_A", NhatKy_ViPham!F:F, B33, NhatKy_ViPham!H:H, "L04")</f>
        <v>0</v>
      </c>
      <c r="J33" s="7">
        <f>SUMIFS(NhatKy_ViPham!K:K, NhatKy_ViPham!E:E, "10_Ly_A", NhatKy_ViPham!F:F, B33, NhatKy_ViPham!H:H, "L05")</f>
        <v>0</v>
      </c>
      <c r="K33" s="7">
        <f>SUMIFS(NhatKy_ViPham!K:K, NhatKy_ViPham!E:E, "10_Ly_A", NhatKy_ViPham!F:F, B33, NhatKy_ViPham!H:H, "L06")</f>
        <v>0</v>
      </c>
      <c r="L33" s="7">
        <f>SUMIFS(NhatKy_ViPham!K:K, NhatKy_ViPham!E:E, "10_Ly_A", NhatKy_ViPham!F:F, B33, NhatKy_ViPham!H:H, "L07")</f>
        <v>0</v>
      </c>
      <c r="M33" s="7">
        <f>SUMIFS(NhatKy_ViPham!K:K, NhatKy_ViPham!E:E, "10_Ly_A", NhatKy_ViPham!F:F, B33, NhatKy_ViPham!H:H, "L08")</f>
        <v>0</v>
      </c>
      <c r="N33" s="7">
        <f>SUMIFS(NhatKy_ViPham!K:K, NhatKy_ViPham!E:E, "10_Ly_A", NhatKy_ViPham!F:F, B33, NhatKy_ViPham!H:H, "L09")</f>
        <v>0</v>
      </c>
      <c r="O33" s="7">
        <f>SUMIFS(NhatKy_ViPham!K:K, NhatKy_ViPham!E:E, "10_Ly_A", NhatKy_ViPham!F:F, B33, NhatKy_ViPham!H:H, "L10")</f>
        <v>0</v>
      </c>
      <c r="P33" s="12">
        <f>SUMIFS(NhatKy_ViPham!J:J, NhatKy_ViPham!E:E, "10_Ly_A", NhatKy_ViPham!F:F, B33)</f>
        <v>0</v>
      </c>
      <c r="Q33" s="13">
        <f>SUMIFS(NhatKy_ViPham!K:K, NhatKy_ViPham!E:E, "10_Ly_A", NhatKy_ViPham!F:F, B33)</f>
        <v>0</v>
      </c>
      <c r="R33" s="7">
        <f>100 + SUMIFS(NhatKy_ViPham!J:J, NhatKy_ViPham!E:E, "10_Ly_A", NhatKy_ViPham!F:F, B33, NhatKy_ViPham!C:C, "T1") - SUMIFS(NhatKy_ViPham!K:K, NhatKy_ViPham!E:E, "10_Ly_A", NhatKy_ViPham!F:F, B33, NhatKy_ViPham!C:C, "T1")</f>
        <v>100</v>
      </c>
      <c r="S33" s="7">
        <f>100 + SUMIFS(NhatKy_ViPham!J:J, NhatKy_ViPham!E:E, "10_Ly_A", NhatKy_ViPham!F:F, B33, NhatKy_ViPham!C:C, "T2") - SUMIFS(NhatKy_ViPham!K:K, NhatKy_ViPham!E:E, "10_Ly_A", NhatKy_ViPham!F:F, B33, NhatKy_ViPham!C:C, "T2")</f>
        <v>100</v>
      </c>
      <c r="T33" s="7">
        <f>100 + SUMIFS(NhatKy_ViPham!J:J, NhatKy_ViPham!E:E, "10_Ly_A", NhatKy_ViPham!F:F, B33, NhatKy_ViPham!C:C, "T3") - SUMIFS(NhatKy_ViPham!K:K, NhatKy_ViPham!E:E, "10_Ly_A", NhatKy_ViPham!F:F, B33, NhatKy_ViPham!C:C, "T3")</f>
        <v>100</v>
      </c>
      <c r="U33" s="7">
        <f>100 + SUMIFS(NhatKy_ViPham!J:J, NhatKy_ViPham!E:E, "10_Ly_A", NhatKy_ViPham!F:F, B33, NhatKy_ViPham!C:C, "T4") - SUMIFS(NhatKy_ViPham!K:K, NhatKy_ViPham!E:E, "10_Ly_A", NhatKy_ViPham!F:F, B33, NhatKy_ViPham!C:C, "T4")</f>
        <v>100</v>
      </c>
      <c r="V33" s="7">
        <f>100 + SUMIFS(NhatKy_ViPham!J:J, NhatKy_ViPham!E:E, "10_Ly_A", NhatKy_ViPham!F:F, B33, NhatKy_ViPham!C:C, "T5") - SUMIFS(NhatKy_ViPham!K:K, NhatKy_ViPham!E:E, "10_Ly_A", NhatKy_ViPham!F:F, B33, NhatKy_ViPham!C:C, "T5")</f>
        <v>100</v>
      </c>
      <c r="W33" s="7">
        <f>100 + SUMIFS(NhatKy_ViPham!J:J, NhatKy_ViPham!E:E, "10_Ly_A", NhatKy_ViPham!F:F, B33, NhatKy_ViPham!C:C, "T6") - SUMIFS(NhatKy_ViPham!K:K, NhatKy_ViPham!E:E, "10_Ly_A", NhatKy_ViPham!F:F, B33, NhatKy_ViPham!C:C, "T6")</f>
        <v>100</v>
      </c>
      <c r="X33" s="7">
        <f>100 + SUMIFS(NhatKy_ViPham!J:J, NhatKy_ViPham!E:E, "10_Ly_A", NhatKy_ViPham!F:F, B33, NhatKy_ViPham!C:C, "T7") - SUMIFS(NhatKy_ViPham!K:K, NhatKy_ViPham!E:E, "10_Ly_A", NhatKy_ViPham!F:F, B33, NhatKy_ViPham!C:C, "T7")</f>
        <v>100</v>
      </c>
      <c r="Y33" s="7">
        <f>100 + SUMIFS(NhatKy_ViPham!J:J, NhatKy_ViPham!E:E, "10_Ly_A", NhatKy_ViPham!F:F, B33, NhatKy_ViPham!C:C, "T8") - SUMIFS(NhatKy_ViPham!K:K, NhatKy_ViPham!E:E, "10_Ly_A", NhatKy_ViPham!F:F, B33, NhatKy_ViPham!C:C, "T8")</f>
        <v>100</v>
      </c>
      <c r="Z33" s="7">
        <f>100 + SUMIFS(NhatKy_ViPham!J:J, NhatKy_ViPham!E:E, "10_Ly_A", NhatKy_ViPham!F:F, B33, NhatKy_ViPham!C:C, "T9") - SUMIFS(NhatKy_ViPham!K:K, NhatKy_ViPham!E:E, "10_Ly_A", NhatKy_ViPham!F:F, B33, NhatKy_ViPham!C:C, "T9")</f>
        <v>100</v>
      </c>
      <c r="AA33" s="7">
        <f>100 + SUMIFS(NhatKy_ViPham!J:J, NhatKy_ViPham!E:E, "10_Ly_A", NhatKy_ViPham!F:F, B33, NhatKy_ViPham!C:C, "T10") - SUMIFS(NhatKy_ViPham!K:K, NhatKy_ViPham!E:E, "10_Ly_A", NhatKy_ViPham!F:F, B33, NhatKy_ViPham!C:C, "T10")</f>
        <v>100</v>
      </c>
      <c r="AB33" s="7">
        <f>100 + SUMIFS(NhatKy_ViPham!J:J, NhatKy_ViPham!E:E, "10_Ly_A", NhatKy_ViPham!F:F, B33, NhatKy_ViPham!C:C, "T11") - SUMIFS(NhatKy_ViPham!K:K, NhatKy_ViPham!E:E, "10_Ly_A", NhatKy_ViPham!F:F, B33, NhatKy_ViPham!C:C, "T11")</f>
        <v>100</v>
      </c>
      <c r="AC33" s="7">
        <f>100 + SUMIFS(NhatKy_ViPham!J:J, NhatKy_ViPham!E:E, "10_Ly_A", NhatKy_ViPham!F:F, B33, NhatKy_ViPham!C:C, "T12") - SUMIFS(NhatKy_ViPham!K:K, NhatKy_ViPham!E:E, "10_Ly_A", NhatKy_ViPham!F:F, B33, NhatKy_ViPham!C:C, "T12")</f>
        <v>100</v>
      </c>
      <c r="AD33" s="7">
        <f>100 + SUMIFS(NhatKy_ViPham!J:J, NhatKy_ViPham!E:E, "10_Ly_A", NhatKy_ViPham!F:F, B33, NhatKy_ViPham!C:C, "T13") - SUMIFS(NhatKy_ViPham!K:K, NhatKy_ViPham!E:E, "10_Ly_A", NhatKy_ViPham!F:F, B33, NhatKy_ViPham!C:C, "T13")</f>
        <v>100</v>
      </c>
      <c r="AE33" s="7">
        <f>100 + SUMIFS(NhatKy_ViPham!J:J, NhatKy_ViPham!E:E, "10_Ly_A", NhatKy_ViPham!F:F, B33, NhatKy_ViPham!C:C, "T14") - SUMIFS(NhatKy_ViPham!K:K, NhatKy_ViPham!E:E, "10_Ly_A", NhatKy_ViPham!F:F, B33, NhatKy_ViPham!C:C, "T14")</f>
        <v>100</v>
      </c>
      <c r="AF33" s="7">
        <f>100 + SUMIFS(NhatKy_ViPham!J:J, NhatKy_ViPham!E:E, "10_Ly_A", NhatKy_ViPham!F:F, B33, NhatKy_ViPham!C:C, "T15") - SUMIFS(NhatKy_ViPham!K:K, NhatKy_ViPham!E:E, "10_Ly_A", NhatKy_ViPham!F:F, B33, NhatKy_ViPham!C:C, "T15")</f>
        <v>100</v>
      </c>
      <c r="AG33" s="7">
        <f>100 + SUMIFS(NhatKy_ViPham!J:J, NhatKy_ViPham!E:E, "10_Ly_A", NhatKy_ViPham!F:F, B33, NhatKy_ViPham!C:C, "T16") - SUMIFS(NhatKy_ViPham!K:K, NhatKy_ViPham!E:E, "10_Ly_A", NhatKy_ViPham!F:F, B33, NhatKy_ViPham!C:C, "T16")</f>
        <v>100</v>
      </c>
      <c r="AH33" s="7">
        <f>100 + SUMIFS(NhatKy_ViPham!J:J, NhatKy_ViPham!E:E, "10_Ly_A", NhatKy_ViPham!F:F, B33, NhatKy_ViPham!C:C, "T17") - SUMIFS(NhatKy_ViPham!K:K, NhatKy_ViPham!E:E, "10_Ly_A", NhatKy_ViPham!F:F, B33, NhatKy_ViPham!C:C, "T17")</f>
        <v>100</v>
      </c>
      <c r="AI33" s="7">
        <f>100 + SUMIFS(NhatKy_ViPham!J:J, NhatKy_ViPham!E:E, "10_Ly_A", NhatKy_ViPham!F:F, B33, NhatKy_ViPham!C:C, "T18") - SUMIFS(NhatKy_ViPham!K:K, NhatKy_ViPham!E:E, "10_Ly_A", NhatKy_ViPham!F:F, B33, NhatKy_ViPham!C:C, "T18")</f>
        <v>100</v>
      </c>
      <c r="AJ33" s="7">
        <f>100 + SUMIFS(NhatKy_ViPham!J:J, NhatKy_ViPham!E:E, "10_Ly_A", NhatKy_ViPham!F:F, B33, NhatKy_ViPham!C:C, "T19") - SUMIFS(NhatKy_ViPham!K:K, NhatKy_ViPham!E:E, "10_Ly_A", NhatKy_ViPham!F:F, B33, NhatKy_ViPham!C:C, "T19")</f>
        <v>100</v>
      </c>
      <c r="AK33" s="7">
        <f>100 + SUMIFS(NhatKy_ViPham!J:J, NhatKy_ViPham!E:E, "10_Ly_A", NhatKy_ViPham!F:F, B33, NhatKy_ViPham!C:C, "T20") - SUMIFS(NhatKy_ViPham!K:K, NhatKy_ViPham!E:E, "10_Ly_A", NhatKy_ViPham!F:F, B33, NhatKy_ViPham!C:C, "T20")</f>
        <v>100</v>
      </c>
      <c r="AL33" s="7">
        <f>100 + SUMIFS(NhatKy_ViPham!J:J, NhatKy_ViPham!E:E, "10_Ly_A", NhatKy_ViPham!F:F, B33, NhatKy_ViPham!C:C, "T21") - SUMIFS(NhatKy_ViPham!K:K, NhatKy_ViPham!E:E, "10_Ly_A", NhatKy_ViPham!F:F, B33, NhatKy_ViPham!C:C, "T21")</f>
        <v>100</v>
      </c>
      <c r="AM33" s="7">
        <f>100 + SUMIFS(NhatKy_ViPham!J:J, NhatKy_ViPham!E:E, "10_Ly_A", NhatKy_ViPham!F:F, B33, NhatKy_ViPham!C:C, "T22") - SUMIFS(NhatKy_ViPham!K:K, NhatKy_ViPham!E:E, "10_Ly_A", NhatKy_ViPham!F:F, B33, NhatKy_ViPham!C:C, "T22")</f>
        <v>100</v>
      </c>
      <c r="AN33" s="7">
        <f>100 + SUMIFS(NhatKy_ViPham!J:J, NhatKy_ViPham!E:E, "10_Ly_A", NhatKy_ViPham!F:F, B33, NhatKy_ViPham!C:C, "T23") - SUMIFS(NhatKy_ViPham!K:K, NhatKy_ViPham!E:E, "10_Ly_A", NhatKy_ViPham!F:F, B33, NhatKy_ViPham!C:C, "T23")</f>
        <v>100</v>
      </c>
      <c r="AO33" s="7">
        <f>100 + SUMIFS(NhatKy_ViPham!J:J, NhatKy_ViPham!E:E, "10_Ly_A", NhatKy_ViPham!F:F, B33, NhatKy_ViPham!C:C, "T24") - SUMIFS(NhatKy_ViPham!K:K, NhatKy_ViPham!E:E, "10_Ly_A", NhatKy_ViPham!F:F, B33, NhatKy_ViPham!C:C, "T24")</f>
        <v>100</v>
      </c>
      <c r="AP33" s="7">
        <f>100 + SUMIFS(NhatKy_ViPham!J:J, NhatKy_ViPham!E:E, "10_Ly_A", NhatKy_ViPham!F:F, B33, NhatKy_ViPham!C:C, "T25") - SUMIFS(NhatKy_ViPham!K:K, NhatKy_ViPham!E:E, "10_Ly_A", NhatKy_ViPham!F:F, B33, NhatKy_ViPham!C:C, "T25")</f>
        <v>100</v>
      </c>
      <c r="AQ33" s="7">
        <f>100 + SUMIFS(NhatKy_ViPham!J:J, NhatKy_ViPham!E:E, "10_Ly_A", NhatKy_ViPham!F:F, B33, NhatKy_ViPham!C:C, "T26") - SUMIFS(NhatKy_ViPham!K:K, NhatKy_ViPham!E:E, "10_Ly_A", NhatKy_ViPham!F:F, B33, NhatKy_ViPham!C:C, "T26")</f>
        <v>100</v>
      </c>
      <c r="AR33" s="7">
        <f>100 + SUMIFS(NhatKy_ViPham!J:J, NhatKy_ViPham!E:E, "10_Ly_A", NhatKy_ViPham!F:F, B33, NhatKy_ViPham!C:C, "T27") - SUMIFS(NhatKy_ViPham!K:K, NhatKy_ViPham!E:E, "10_Ly_A", NhatKy_ViPham!F:F, B33, NhatKy_ViPham!C:C, "T27")</f>
        <v>100</v>
      </c>
      <c r="AS33" s="7">
        <f>100 + SUMIFS(NhatKy_ViPham!J:J, NhatKy_ViPham!E:E, "10_Ly_A", NhatKy_ViPham!F:F, B33, NhatKy_ViPham!C:C, "T28") - SUMIFS(NhatKy_ViPham!K:K, NhatKy_ViPham!E:E, "10_Ly_A", NhatKy_ViPham!F:F, B33, NhatKy_ViPham!C:C, "T28")</f>
        <v>100</v>
      </c>
      <c r="AT33" s="7">
        <f>100 + SUMIFS(NhatKy_ViPham!J:J, NhatKy_ViPham!E:E, "10_Ly_A", NhatKy_ViPham!F:F, B33, NhatKy_ViPham!C:C, "T29") - SUMIFS(NhatKy_ViPham!K:K, NhatKy_ViPham!E:E, "10_Ly_A", NhatKy_ViPham!F:F, B33, NhatKy_ViPham!C:C, "T29")</f>
        <v>100</v>
      </c>
      <c r="AU33" s="7">
        <f>100 + SUMIFS(NhatKy_ViPham!J:J, NhatKy_ViPham!E:E, "10_Ly_A", NhatKy_ViPham!F:F, B33, NhatKy_ViPham!C:C, "T30") - SUMIFS(NhatKy_ViPham!K:K, NhatKy_ViPham!E:E, "10_Ly_A", NhatKy_ViPham!F:F, B33, NhatKy_ViPham!C:C, "T30")</f>
        <v>100</v>
      </c>
      <c r="AV33" s="7">
        <f>100 + SUMIFS(NhatKy_ViPham!J:J, NhatKy_ViPham!E:E, "10_Ly_A", NhatKy_ViPham!F:F, B33, NhatKy_ViPham!C:C, "T31") - SUMIFS(NhatKy_ViPham!K:K, NhatKy_ViPham!E:E, "10_Ly_A", NhatKy_ViPham!F:F, B33, NhatKy_ViPham!C:C, "T31")</f>
        <v>100</v>
      </c>
      <c r="AW33" s="7">
        <f>100 + SUMIFS(NhatKy_ViPham!J:J, NhatKy_ViPham!E:E, "10_Ly_A", NhatKy_ViPham!F:F, B33, NhatKy_ViPham!C:C, "T32") - SUMIFS(NhatKy_ViPham!K:K, NhatKy_ViPham!E:E, "10_Ly_A", NhatKy_ViPham!F:F, B33, NhatKy_ViPham!C:C, "T32")</f>
        <v>100</v>
      </c>
      <c r="AX33" s="7">
        <f>100 + SUMIFS(NhatKy_ViPham!J:J, NhatKy_ViPham!E:E, "10_Ly_A", NhatKy_ViPham!F:F, B33, NhatKy_ViPham!C:C, "T33") - SUMIFS(NhatKy_ViPham!K:K, NhatKy_ViPham!E:E, "10_Ly_A", NhatKy_ViPham!F:F, B33, NhatKy_ViPham!C:C, "T33")</f>
        <v>100</v>
      </c>
      <c r="AY33" s="7">
        <f>100 + SUMIFS(NhatKy_ViPham!J:J, NhatKy_ViPham!E:E, "10_Ly_A", NhatKy_ViPham!F:F, B33, NhatKy_ViPham!C:C, "T34") - SUMIFS(NhatKy_ViPham!K:K, NhatKy_ViPham!E:E, "10_Ly_A", NhatKy_ViPham!F:F, B33, NhatKy_ViPham!C:C, "T34")</f>
        <v>100</v>
      </c>
      <c r="AZ33" s="7">
        <f>100 + SUMIFS(NhatKy_ViPham!J:J, NhatKy_ViPham!E:E, "10_Ly_A", NhatKy_ViPham!F:F, B33, NhatKy_ViPham!C:C, "T35") - SUMIFS(NhatKy_ViPham!K:K, NhatKy_ViPham!E:E, "10_Ly_A", NhatKy_ViPham!F:F, B33, NhatKy_ViPham!C:C, "T35")</f>
        <v>100</v>
      </c>
      <c r="BA33" s="12">
        <f t="shared" si="0"/>
        <v>100</v>
      </c>
      <c r="BB33" s="11" t="s">
        <v>430</v>
      </c>
      <c r="BC33" s="14" t="str">
        <f t="shared" si="1"/>
        <v>Tốt</v>
      </c>
      <c r="BD33" s="10" t="str">
        <f t="shared" si="2"/>
        <v>🟢 BÌNH THƯỜNG</v>
      </c>
    </row>
    <row r="34" spans="1:56" x14ac:dyDescent="0.25">
      <c r="A34" s="5">
        <v>26</v>
      </c>
      <c r="B34" s="15" t="s">
        <v>478</v>
      </c>
      <c r="C34" s="5" t="s">
        <v>610</v>
      </c>
      <c r="D34" s="5" t="s">
        <v>435</v>
      </c>
      <c r="E34" s="11" t="s">
        <v>430</v>
      </c>
      <c r="F34" s="6">
        <f>SUMIFS(NhatKy_ViPham!K:K, NhatKy_ViPham!E:E, "10_Ly_A", NhatKy_ViPham!F:F, B34, NhatKy_ViPham!H:H, "L01")</f>
        <v>0</v>
      </c>
      <c r="G34" s="6">
        <f>SUMIFS(NhatKy_ViPham!K:K, NhatKy_ViPham!E:E, "10_Ly_A", NhatKy_ViPham!F:F, B34, NhatKy_ViPham!H:H, "L02")</f>
        <v>0</v>
      </c>
      <c r="H34" s="6">
        <f>SUMIFS(NhatKy_ViPham!K:K, NhatKy_ViPham!E:E, "10_Ly_A", NhatKy_ViPham!F:F, B34, NhatKy_ViPham!H:H, "L03")</f>
        <v>0</v>
      </c>
      <c r="I34" s="6">
        <f>SUMIFS(NhatKy_ViPham!K:K, NhatKy_ViPham!E:E, "10_Ly_A", NhatKy_ViPham!F:F, B34, NhatKy_ViPham!H:H, "L04")</f>
        <v>0</v>
      </c>
      <c r="J34" s="6">
        <f>SUMIFS(NhatKy_ViPham!K:K, NhatKy_ViPham!E:E, "10_Ly_A", NhatKy_ViPham!F:F, B34, NhatKy_ViPham!H:H, "L05")</f>
        <v>0</v>
      </c>
      <c r="K34" s="6">
        <f>SUMIFS(NhatKy_ViPham!K:K, NhatKy_ViPham!E:E, "10_Ly_A", NhatKy_ViPham!F:F, B34, NhatKy_ViPham!H:H, "L06")</f>
        <v>0</v>
      </c>
      <c r="L34" s="6">
        <f>SUMIFS(NhatKy_ViPham!K:K, NhatKy_ViPham!E:E, "10_Ly_A", NhatKy_ViPham!F:F, B34, NhatKy_ViPham!H:H, "L07")</f>
        <v>0</v>
      </c>
      <c r="M34" s="6">
        <f>SUMIFS(NhatKy_ViPham!K:K, NhatKy_ViPham!E:E, "10_Ly_A", NhatKy_ViPham!F:F, B34, NhatKy_ViPham!H:H, "L08")</f>
        <v>0</v>
      </c>
      <c r="N34" s="6">
        <f>SUMIFS(NhatKy_ViPham!K:K, NhatKy_ViPham!E:E, "10_Ly_A", NhatKy_ViPham!F:F, B34, NhatKy_ViPham!H:H, "L09")</f>
        <v>0</v>
      </c>
      <c r="O34" s="6">
        <f>SUMIFS(NhatKy_ViPham!K:K, NhatKy_ViPham!E:E, "10_Ly_A", NhatKy_ViPham!F:F, B34, NhatKy_ViPham!H:H, "L10")</f>
        <v>0</v>
      </c>
      <c r="P34" s="12">
        <f>SUMIFS(NhatKy_ViPham!J:J, NhatKy_ViPham!E:E, "10_Ly_A", NhatKy_ViPham!F:F, B34)</f>
        <v>0</v>
      </c>
      <c r="Q34" s="13">
        <f>SUMIFS(NhatKy_ViPham!K:K, NhatKy_ViPham!E:E, "10_Ly_A", NhatKy_ViPham!F:F, B34)</f>
        <v>0</v>
      </c>
      <c r="R34" s="6">
        <f>100 + SUMIFS(NhatKy_ViPham!J:J, NhatKy_ViPham!E:E, "10_Ly_A", NhatKy_ViPham!F:F, B34, NhatKy_ViPham!C:C, "T1") - SUMIFS(NhatKy_ViPham!K:K, NhatKy_ViPham!E:E, "10_Ly_A", NhatKy_ViPham!F:F, B34, NhatKy_ViPham!C:C, "T1")</f>
        <v>100</v>
      </c>
      <c r="S34" s="6">
        <f>100 + SUMIFS(NhatKy_ViPham!J:J, NhatKy_ViPham!E:E, "10_Ly_A", NhatKy_ViPham!F:F, B34, NhatKy_ViPham!C:C, "T2") - SUMIFS(NhatKy_ViPham!K:K, NhatKy_ViPham!E:E, "10_Ly_A", NhatKy_ViPham!F:F, B34, NhatKy_ViPham!C:C, "T2")</f>
        <v>100</v>
      </c>
      <c r="T34" s="6">
        <f>100 + SUMIFS(NhatKy_ViPham!J:J, NhatKy_ViPham!E:E, "10_Ly_A", NhatKy_ViPham!F:F, B34, NhatKy_ViPham!C:C, "T3") - SUMIFS(NhatKy_ViPham!K:K, NhatKy_ViPham!E:E, "10_Ly_A", NhatKy_ViPham!F:F, B34, NhatKy_ViPham!C:C, "T3")</f>
        <v>100</v>
      </c>
      <c r="U34" s="6">
        <f>100 + SUMIFS(NhatKy_ViPham!J:J, NhatKy_ViPham!E:E, "10_Ly_A", NhatKy_ViPham!F:F, B34, NhatKy_ViPham!C:C, "T4") - SUMIFS(NhatKy_ViPham!K:K, NhatKy_ViPham!E:E, "10_Ly_A", NhatKy_ViPham!F:F, B34, NhatKy_ViPham!C:C, "T4")</f>
        <v>100</v>
      </c>
      <c r="V34" s="6">
        <f>100 + SUMIFS(NhatKy_ViPham!J:J, NhatKy_ViPham!E:E, "10_Ly_A", NhatKy_ViPham!F:F, B34, NhatKy_ViPham!C:C, "T5") - SUMIFS(NhatKy_ViPham!K:K, NhatKy_ViPham!E:E, "10_Ly_A", NhatKy_ViPham!F:F, B34, NhatKy_ViPham!C:C, "T5")</f>
        <v>100</v>
      </c>
      <c r="W34" s="6">
        <f>100 + SUMIFS(NhatKy_ViPham!J:J, NhatKy_ViPham!E:E, "10_Ly_A", NhatKy_ViPham!F:F, B34, NhatKy_ViPham!C:C, "T6") - SUMIFS(NhatKy_ViPham!K:K, NhatKy_ViPham!E:E, "10_Ly_A", NhatKy_ViPham!F:F, B34, NhatKy_ViPham!C:C, "T6")</f>
        <v>100</v>
      </c>
      <c r="X34" s="6">
        <f>100 + SUMIFS(NhatKy_ViPham!J:J, NhatKy_ViPham!E:E, "10_Ly_A", NhatKy_ViPham!F:F, B34, NhatKy_ViPham!C:C, "T7") - SUMIFS(NhatKy_ViPham!K:K, NhatKy_ViPham!E:E, "10_Ly_A", NhatKy_ViPham!F:F, B34, NhatKy_ViPham!C:C, "T7")</f>
        <v>100</v>
      </c>
      <c r="Y34" s="6">
        <f>100 + SUMIFS(NhatKy_ViPham!J:J, NhatKy_ViPham!E:E, "10_Ly_A", NhatKy_ViPham!F:F, B34, NhatKy_ViPham!C:C, "T8") - SUMIFS(NhatKy_ViPham!K:K, NhatKy_ViPham!E:E, "10_Ly_A", NhatKy_ViPham!F:F, B34, NhatKy_ViPham!C:C, "T8")</f>
        <v>100</v>
      </c>
      <c r="Z34" s="6">
        <f>100 + SUMIFS(NhatKy_ViPham!J:J, NhatKy_ViPham!E:E, "10_Ly_A", NhatKy_ViPham!F:F, B34, NhatKy_ViPham!C:C, "T9") - SUMIFS(NhatKy_ViPham!K:K, NhatKy_ViPham!E:E, "10_Ly_A", NhatKy_ViPham!F:F, B34, NhatKy_ViPham!C:C, "T9")</f>
        <v>100</v>
      </c>
      <c r="AA34" s="6">
        <f>100 + SUMIFS(NhatKy_ViPham!J:J, NhatKy_ViPham!E:E, "10_Ly_A", NhatKy_ViPham!F:F, B34, NhatKy_ViPham!C:C, "T10") - SUMIFS(NhatKy_ViPham!K:K, NhatKy_ViPham!E:E, "10_Ly_A", NhatKy_ViPham!F:F, B34, NhatKy_ViPham!C:C, "T10")</f>
        <v>100</v>
      </c>
      <c r="AB34" s="6">
        <f>100 + SUMIFS(NhatKy_ViPham!J:J, NhatKy_ViPham!E:E, "10_Ly_A", NhatKy_ViPham!F:F, B34, NhatKy_ViPham!C:C, "T11") - SUMIFS(NhatKy_ViPham!K:K, NhatKy_ViPham!E:E, "10_Ly_A", NhatKy_ViPham!F:F, B34, NhatKy_ViPham!C:C, "T11")</f>
        <v>100</v>
      </c>
      <c r="AC34" s="6">
        <f>100 + SUMIFS(NhatKy_ViPham!J:J, NhatKy_ViPham!E:E, "10_Ly_A", NhatKy_ViPham!F:F, B34, NhatKy_ViPham!C:C, "T12") - SUMIFS(NhatKy_ViPham!K:K, NhatKy_ViPham!E:E, "10_Ly_A", NhatKy_ViPham!F:F, B34, NhatKy_ViPham!C:C, "T12")</f>
        <v>100</v>
      </c>
      <c r="AD34" s="6">
        <f>100 + SUMIFS(NhatKy_ViPham!J:J, NhatKy_ViPham!E:E, "10_Ly_A", NhatKy_ViPham!F:F, B34, NhatKy_ViPham!C:C, "T13") - SUMIFS(NhatKy_ViPham!K:K, NhatKy_ViPham!E:E, "10_Ly_A", NhatKy_ViPham!F:F, B34, NhatKy_ViPham!C:C, "T13")</f>
        <v>100</v>
      </c>
      <c r="AE34" s="6">
        <f>100 + SUMIFS(NhatKy_ViPham!J:J, NhatKy_ViPham!E:E, "10_Ly_A", NhatKy_ViPham!F:F, B34, NhatKy_ViPham!C:C, "T14") - SUMIFS(NhatKy_ViPham!K:K, NhatKy_ViPham!E:E, "10_Ly_A", NhatKy_ViPham!F:F, B34, NhatKy_ViPham!C:C, "T14")</f>
        <v>100</v>
      </c>
      <c r="AF34" s="6">
        <f>100 + SUMIFS(NhatKy_ViPham!J:J, NhatKy_ViPham!E:E, "10_Ly_A", NhatKy_ViPham!F:F, B34, NhatKy_ViPham!C:C, "T15") - SUMIFS(NhatKy_ViPham!K:K, NhatKy_ViPham!E:E, "10_Ly_A", NhatKy_ViPham!F:F, B34, NhatKy_ViPham!C:C, "T15")</f>
        <v>100</v>
      </c>
      <c r="AG34" s="6">
        <f>100 + SUMIFS(NhatKy_ViPham!J:J, NhatKy_ViPham!E:E, "10_Ly_A", NhatKy_ViPham!F:F, B34, NhatKy_ViPham!C:C, "T16") - SUMIFS(NhatKy_ViPham!K:K, NhatKy_ViPham!E:E, "10_Ly_A", NhatKy_ViPham!F:F, B34, NhatKy_ViPham!C:C, "T16")</f>
        <v>100</v>
      </c>
      <c r="AH34" s="6">
        <f>100 + SUMIFS(NhatKy_ViPham!J:J, NhatKy_ViPham!E:E, "10_Ly_A", NhatKy_ViPham!F:F, B34, NhatKy_ViPham!C:C, "T17") - SUMIFS(NhatKy_ViPham!K:K, NhatKy_ViPham!E:E, "10_Ly_A", NhatKy_ViPham!F:F, B34, NhatKy_ViPham!C:C, "T17")</f>
        <v>100</v>
      </c>
      <c r="AI34" s="6">
        <f>100 + SUMIFS(NhatKy_ViPham!J:J, NhatKy_ViPham!E:E, "10_Ly_A", NhatKy_ViPham!F:F, B34, NhatKy_ViPham!C:C, "T18") - SUMIFS(NhatKy_ViPham!K:K, NhatKy_ViPham!E:E, "10_Ly_A", NhatKy_ViPham!F:F, B34, NhatKy_ViPham!C:C, "T18")</f>
        <v>100</v>
      </c>
      <c r="AJ34" s="6">
        <f>100 + SUMIFS(NhatKy_ViPham!J:J, NhatKy_ViPham!E:E, "10_Ly_A", NhatKy_ViPham!F:F, B34, NhatKy_ViPham!C:C, "T19") - SUMIFS(NhatKy_ViPham!K:K, NhatKy_ViPham!E:E, "10_Ly_A", NhatKy_ViPham!F:F, B34, NhatKy_ViPham!C:C, "T19")</f>
        <v>100</v>
      </c>
      <c r="AK34" s="6">
        <f>100 + SUMIFS(NhatKy_ViPham!J:J, NhatKy_ViPham!E:E, "10_Ly_A", NhatKy_ViPham!F:F, B34, NhatKy_ViPham!C:C, "T20") - SUMIFS(NhatKy_ViPham!K:K, NhatKy_ViPham!E:E, "10_Ly_A", NhatKy_ViPham!F:F, B34, NhatKy_ViPham!C:C, "T20")</f>
        <v>100</v>
      </c>
      <c r="AL34" s="6">
        <f>100 + SUMIFS(NhatKy_ViPham!J:J, NhatKy_ViPham!E:E, "10_Ly_A", NhatKy_ViPham!F:F, B34, NhatKy_ViPham!C:C, "T21") - SUMIFS(NhatKy_ViPham!K:K, NhatKy_ViPham!E:E, "10_Ly_A", NhatKy_ViPham!F:F, B34, NhatKy_ViPham!C:C, "T21")</f>
        <v>100</v>
      </c>
      <c r="AM34" s="6">
        <f>100 + SUMIFS(NhatKy_ViPham!J:J, NhatKy_ViPham!E:E, "10_Ly_A", NhatKy_ViPham!F:F, B34, NhatKy_ViPham!C:C, "T22") - SUMIFS(NhatKy_ViPham!K:K, NhatKy_ViPham!E:E, "10_Ly_A", NhatKy_ViPham!F:F, B34, NhatKy_ViPham!C:C, "T22")</f>
        <v>100</v>
      </c>
      <c r="AN34" s="6">
        <f>100 + SUMIFS(NhatKy_ViPham!J:J, NhatKy_ViPham!E:E, "10_Ly_A", NhatKy_ViPham!F:F, B34, NhatKy_ViPham!C:C, "T23") - SUMIFS(NhatKy_ViPham!K:K, NhatKy_ViPham!E:E, "10_Ly_A", NhatKy_ViPham!F:F, B34, NhatKy_ViPham!C:C, "T23")</f>
        <v>100</v>
      </c>
      <c r="AO34" s="6">
        <f>100 + SUMIFS(NhatKy_ViPham!J:J, NhatKy_ViPham!E:E, "10_Ly_A", NhatKy_ViPham!F:F, B34, NhatKy_ViPham!C:C, "T24") - SUMIFS(NhatKy_ViPham!K:K, NhatKy_ViPham!E:E, "10_Ly_A", NhatKy_ViPham!F:F, B34, NhatKy_ViPham!C:C, "T24")</f>
        <v>100</v>
      </c>
      <c r="AP34" s="6">
        <f>100 + SUMIFS(NhatKy_ViPham!J:J, NhatKy_ViPham!E:E, "10_Ly_A", NhatKy_ViPham!F:F, B34, NhatKy_ViPham!C:C, "T25") - SUMIFS(NhatKy_ViPham!K:K, NhatKy_ViPham!E:E, "10_Ly_A", NhatKy_ViPham!F:F, B34, NhatKy_ViPham!C:C, "T25")</f>
        <v>100</v>
      </c>
      <c r="AQ34" s="6">
        <f>100 + SUMIFS(NhatKy_ViPham!J:J, NhatKy_ViPham!E:E, "10_Ly_A", NhatKy_ViPham!F:F, B34, NhatKy_ViPham!C:C, "T26") - SUMIFS(NhatKy_ViPham!K:K, NhatKy_ViPham!E:E, "10_Ly_A", NhatKy_ViPham!F:F, B34, NhatKy_ViPham!C:C, "T26")</f>
        <v>100</v>
      </c>
      <c r="AR34" s="6">
        <f>100 + SUMIFS(NhatKy_ViPham!J:J, NhatKy_ViPham!E:E, "10_Ly_A", NhatKy_ViPham!F:F, B34, NhatKy_ViPham!C:C, "T27") - SUMIFS(NhatKy_ViPham!K:K, NhatKy_ViPham!E:E, "10_Ly_A", NhatKy_ViPham!F:F, B34, NhatKy_ViPham!C:C, "T27")</f>
        <v>100</v>
      </c>
      <c r="AS34" s="6">
        <f>100 + SUMIFS(NhatKy_ViPham!J:J, NhatKy_ViPham!E:E, "10_Ly_A", NhatKy_ViPham!F:F, B34, NhatKy_ViPham!C:C, "T28") - SUMIFS(NhatKy_ViPham!K:K, NhatKy_ViPham!E:E, "10_Ly_A", NhatKy_ViPham!F:F, B34, NhatKy_ViPham!C:C, "T28")</f>
        <v>100</v>
      </c>
      <c r="AT34" s="6">
        <f>100 + SUMIFS(NhatKy_ViPham!J:J, NhatKy_ViPham!E:E, "10_Ly_A", NhatKy_ViPham!F:F, B34, NhatKy_ViPham!C:C, "T29") - SUMIFS(NhatKy_ViPham!K:K, NhatKy_ViPham!E:E, "10_Ly_A", NhatKy_ViPham!F:F, B34, NhatKy_ViPham!C:C, "T29")</f>
        <v>100</v>
      </c>
      <c r="AU34" s="6">
        <f>100 + SUMIFS(NhatKy_ViPham!J:J, NhatKy_ViPham!E:E, "10_Ly_A", NhatKy_ViPham!F:F, B34, NhatKy_ViPham!C:C, "T30") - SUMIFS(NhatKy_ViPham!K:K, NhatKy_ViPham!E:E, "10_Ly_A", NhatKy_ViPham!F:F, B34, NhatKy_ViPham!C:C, "T30")</f>
        <v>100</v>
      </c>
      <c r="AV34" s="6">
        <f>100 + SUMIFS(NhatKy_ViPham!J:J, NhatKy_ViPham!E:E, "10_Ly_A", NhatKy_ViPham!F:F, B34, NhatKy_ViPham!C:C, "T31") - SUMIFS(NhatKy_ViPham!K:K, NhatKy_ViPham!E:E, "10_Ly_A", NhatKy_ViPham!F:F, B34, NhatKy_ViPham!C:C, "T31")</f>
        <v>100</v>
      </c>
      <c r="AW34" s="6">
        <f>100 + SUMIFS(NhatKy_ViPham!J:J, NhatKy_ViPham!E:E, "10_Ly_A", NhatKy_ViPham!F:F, B34, NhatKy_ViPham!C:C, "T32") - SUMIFS(NhatKy_ViPham!K:K, NhatKy_ViPham!E:E, "10_Ly_A", NhatKy_ViPham!F:F, B34, NhatKy_ViPham!C:C, "T32")</f>
        <v>100</v>
      </c>
      <c r="AX34" s="6">
        <f>100 + SUMIFS(NhatKy_ViPham!J:J, NhatKy_ViPham!E:E, "10_Ly_A", NhatKy_ViPham!F:F, B34, NhatKy_ViPham!C:C, "T33") - SUMIFS(NhatKy_ViPham!K:K, NhatKy_ViPham!E:E, "10_Ly_A", NhatKy_ViPham!F:F, B34, NhatKy_ViPham!C:C, "T33")</f>
        <v>100</v>
      </c>
      <c r="AY34" s="6">
        <f>100 + SUMIFS(NhatKy_ViPham!J:J, NhatKy_ViPham!E:E, "10_Ly_A", NhatKy_ViPham!F:F, B34, NhatKy_ViPham!C:C, "T34") - SUMIFS(NhatKy_ViPham!K:K, NhatKy_ViPham!E:E, "10_Ly_A", NhatKy_ViPham!F:F, B34, NhatKy_ViPham!C:C, "T34")</f>
        <v>100</v>
      </c>
      <c r="AZ34" s="6">
        <f>100 + SUMIFS(NhatKy_ViPham!J:J, NhatKy_ViPham!E:E, "10_Ly_A", NhatKy_ViPham!F:F, B34, NhatKy_ViPham!C:C, "T35") - SUMIFS(NhatKy_ViPham!K:K, NhatKy_ViPham!E:E, "10_Ly_A", NhatKy_ViPham!F:F, B34, NhatKy_ViPham!C:C, "T35")</f>
        <v>100</v>
      </c>
      <c r="BA34" s="12">
        <f t="shared" si="0"/>
        <v>100</v>
      </c>
      <c r="BB34" s="11" t="s">
        <v>430</v>
      </c>
      <c r="BC34" s="16" t="str">
        <f t="shared" si="1"/>
        <v>Tốt</v>
      </c>
      <c r="BD34" s="15" t="str">
        <f t="shared" si="2"/>
        <v>🟢 BÌNH THƯỜNG</v>
      </c>
    </row>
    <row r="35" spans="1:56" x14ac:dyDescent="0.25">
      <c r="A35" s="4">
        <v>27</v>
      </c>
      <c r="B35" s="10" t="s">
        <v>611</v>
      </c>
      <c r="C35" s="4" t="s">
        <v>612</v>
      </c>
      <c r="D35" s="4" t="s">
        <v>435</v>
      </c>
      <c r="E35" s="11" t="s">
        <v>430</v>
      </c>
      <c r="F35" s="7">
        <f>SUMIFS(NhatKy_ViPham!K:K, NhatKy_ViPham!E:E, "10_Ly_A", NhatKy_ViPham!F:F, B35, NhatKy_ViPham!H:H, "L01")</f>
        <v>0</v>
      </c>
      <c r="G35" s="7">
        <f>SUMIFS(NhatKy_ViPham!K:K, NhatKy_ViPham!E:E, "10_Ly_A", NhatKy_ViPham!F:F, B35, NhatKy_ViPham!H:H, "L02")</f>
        <v>0</v>
      </c>
      <c r="H35" s="7">
        <f>SUMIFS(NhatKy_ViPham!K:K, NhatKy_ViPham!E:E, "10_Ly_A", NhatKy_ViPham!F:F, B35, NhatKy_ViPham!H:H, "L03")</f>
        <v>0</v>
      </c>
      <c r="I35" s="7">
        <f>SUMIFS(NhatKy_ViPham!K:K, NhatKy_ViPham!E:E, "10_Ly_A", NhatKy_ViPham!F:F, B35, NhatKy_ViPham!H:H, "L04")</f>
        <v>0</v>
      </c>
      <c r="J35" s="7">
        <f>SUMIFS(NhatKy_ViPham!K:K, NhatKy_ViPham!E:E, "10_Ly_A", NhatKy_ViPham!F:F, B35, NhatKy_ViPham!H:H, "L05")</f>
        <v>0</v>
      </c>
      <c r="K35" s="7">
        <f>SUMIFS(NhatKy_ViPham!K:K, NhatKy_ViPham!E:E, "10_Ly_A", NhatKy_ViPham!F:F, B35, NhatKy_ViPham!H:H, "L06")</f>
        <v>0</v>
      </c>
      <c r="L35" s="7">
        <f>SUMIFS(NhatKy_ViPham!K:K, NhatKy_ViPham!E:E, "10_Ly_A", NhatKy_ViPham!F:F, B35, NhatKy_ViPham!H:H, "L07")</f>
        <v>0</v>
      </c>
      <c r="M35" s="7">
        <f>SUMIFS(NhatKy_ViPham!K:K, NhatKy_ViPham!E:E, "10_Ly_A", NhatKy_ViPham!F:F, B35, NhatKy_ViPham!H:H, "L08")</f>
        <v>0</v>
      </c>
      <c r="N35" s="7">
        <f>SUMIFS(NhatKy_ViPham!K:K, NhatKy_ViPham!E:E, "10_Ly_A", NhatKy_ViPham!F:F, B35, NhatKy_ViPham!H:H, "L09")</f>
        <v>0</v>
      </c>
      <c r="O35" s="7">
        <f>SUMIFS(NhatKy_ViPham!K:K, NhatKy_ViPham!E:E, "10_Ly_A", NhatKy_ViPham!F:F, B35, NhatKy_ViPham!H:H, "L10")</f>
        <v>0</v>
      </c>
      <c r="P35" s="12">
        <f>SUMIFS(NhatKy_ViPham!J:J, NhatKy_ViPham!E:E, "10_Ly_A", NhatKy_ViPham!F:F, B35)</f>
        <v>0</v>
      </c>
      <c r="Q35" s="13">
        <f>SUMIFS(NhatKy_ViPham!K:K, NhatKy_ViPham!E:E, "10_Ly_A", NhatKy_ViPham!F:F, B35)</f>
        <v>0</v>
      </c>
      <c r="R35" s="7">
        <f>100 + SUMIFS(NhatKy_ViPham!J:J, NhatKy_ViPham!E:E, "10_Ly_A", NhatKy_ViPham!F:F, B35, NhatKy_ViPham!C:C, "T1") - SUMIFS(NhatKy_ViPham!K:K, NhatKy_ViPham!E:E, "10_Ly_A", NhatKy_ViPham!F:F, B35, NhatKy_ViPham!C:C, "T1")</f>
        <v>100</v>
      </c>
      <c r="S35" s="7">
        <f>100 + SUMIFS(NhatKy_ViPham!J:J, NhatKy_ViPham!E:E, "10_Ly_A", NhatKy_ViPham!F:F, B35, NhatKy_ViPham!C:C, "T2") - SUMIFS(NhatKy_ViPham!K:K, NhatKy_ViPham!E:E, "10_Ly_A", NhatKy_ViPham!F:F, B35, NhatKy_ViPham!C:C, "T2")</f>
        <v>100</v>
      </c>
      <c r="T35" s="7">
        <f>100 + SUMIFS(NhatKy_ViPham!J:J, NhatKy_ViPham!E:E, "10_Ly_A", NhatKy_ViPham!F:F, B35, NhatKy_ViPham!C:C, "T3") - SUMIFS(NhatKy_ViPham!K:K, NhatKy_ViPham!E:E, "10_Ly_A", NhatKy_ViPham!F:F, B35, NhatKy_ViPham!C:C, "T3")</f>
        <v>100</v>
      </c>
      <c r="U35" s="7">
        <f>100 + SUMIFS(NhatKy_ViPham!J:J, NhatKy_ViPham!E:E, "10_Ly_A", NhatKy_ViPham!F:F, B35, NhatKy_ViPham!C:C, "T4") - SUMIFS(NhatKy_ViPham!K:K, NhatKy_ViPham!E:E, "10_Ly_A", NhatKy_ViPham!F:F, B35, NhatKy_ViPham!C:C, "T4")</f>
        <v>100</v>
      </c>
      <c r="V35" s="7">
        <f>100 + SUMIFS(NhatKy_ViPham!J:J, NhatKy_ViPham!E:E, "10_Ly_A", NhatKy_ViPham!F:F, B35, NhatKy_ViPham!C:C, "T5") - SUMIFS(NhatKy_ViPham!K:K, NhatKy_ViPham!E:E, "10_Ly_A", NhatKy_ViPham!F:F, B35, NhatKy_ViPham!C:C, "T5")</f>
        <v>100</v>
      </c>
      <c r="W35" s="7">
        <f>100 + SUMIFS(NhatKy_ViPham!J:J, NhatKy_ViPham!E:E, "10_Ly_A", NhatKy_ViPham!F:F, B35, NhatKy_ViPham!C:C, "T6") - SUMIFS(NhatKy_ViPham!K:K, NhatKy_ViPham!E:E, "10_Ly_A", NhatKy_ViPham!F:F, B35, NhatKy_ViPham!C:C, "T6")</f>
        <v>100</v>
      </c>
      <c r="X35" s="7">
        <f>100 + SUMIFS(NhatKy_ViPham!J:J, NhatKy_ViPham!E:E, "10_Ly_A", NhatKy_ViPham!F:F, B35, NhatKy_ViPham!C:C, "T7") - SUMIFS(NhatKy_ViPham!K:K, NhatKy_ViPham!E:E, "10_Ly_A", NhatKy_ViPham!F:F, B35, NhatKy_ViPham!C:C, "T7")</f>
        <v>100</v>
      </c>
      <c r="Y35" s="7">
        <f>100 + SUMIFS(NhatKy_ViPham!J:J, NhatKy_ViPham!E:E, "10_Ly_A", NhatKy_ViPham!F:F, B35, NhatKy_ViPham!C:C, "T8") - SUMIFS(NhatKy_ViPham!K:K, NhatKy_ViPham!E:E, "10_Ly_A", NhatKy_ViPham!F:F, B35, NhatKy_ViPham!C:C, "T8")</f>
        <v>100</v>
      </c>
      <c r="Z35" s="7">
        <f>100 + SUMIFS(NhatKy_ViPham!J:J, NhatKy_ViPham!E:E, "10_Ly_A", NhatKy_ViPham!F:F, B35, NhatKy_ViPham!C:C, "T9") - SUMIFS(NhatKy_ViPham!K:K, NhatKy_ViPham!E:E, "10_Ly_A", NhatKy_ViPham!F:F, B35, NhatKy_ViPham!C:C, "T9")</f>
        <v>100</v>
      </c>
      <c r="AA35" s="7">
        <f>100 + SUMIFS(NhatKy_ViPham!J:J, NhatKy_ViPham!E:E, "10_Ly_A", NhatKy_ViPham!F:F, B35, NhatKy_ViPham!C:C, "T10") - SUMIFS(NhatKy_ViPham!K:K, NhatKy_ViPham!E:E, "10_Ly_A", NhatKy_ViPham!F:F, B35, NhatKy_ViPham!C:C, "T10")</f>
        <v>100</v>
      </c>
      <c r="AB35" s="7">
        <f>100 + SUMIFS(NhatKy_ViPham!J:J, NhatKy_ViPham!E:E, "10_Ly_A", NhatKy_ViPham!F:F, B35, NhatKy_ViPham!C:C, "T11") - SUMIFS(NhatKy_ViPham!K:K, NhatKy_ViPham!E:E, "10_Ly_A", NhatKy_ViPham!F:F, B35, NhatKy_ViPham!C:C, "T11")</f>
        <v>100</v>
      </c>
      <c r="AC35" s="7">
        <f>100 + SUMIFS(NhatKy_ViPham!J:J, NhatKy_ViPham!E:E, "10_Ly_A", NhatKy_ViPham!F:F, B35, NhatKy_ViPham!C:C, "T12") - SUMIFS(NhatKy_ViPham!K:K, NhatKy_ViPham!E:E, "10_Ly_A", NhatKy_ViPham!F:F, B35, NhatKy_ViPham!C:C, "T12")</f>
        <v>100</v>
      </c>
      <c r="AD35" s="7">
        <f>100 + SUMIFS(NhatKy_ViPham!J:J, NhatKy_ViPham!E:E, "10_Ly_A", NhatKy_ViPham!F:F, B35, NhatKy_ViPham!C:C, "T13") - SUMIFS(NhatKy_ViPham!K:K, NhatKy_ViPham!E:E, "10_Ly_A", NhatKy_ViPham!F:F, B35, NhatKy_ViPham!C:C, "T13")</f>
        <v>100</v>
      </c>
      <c r="AE35" s="7">
        <f>100 + SUMIFS(NhatKy_ViPham!J:J, NhatKy_ViPham!E:E, "10_Ly_A", NhatKy_ViPham!F:F, B35, NhatKy_ViPham!C:C, "T14") - SUMIFS(NhatKy_ViPham!K:K, NhatKy_ViPham!E:E, "10_Ly_A", NhatKy_ViPham!F:F, B35, NhatKy_ViPham!C:C, "T14")</f>
        <v>100</v>
      </c>
      <c r="AF35" s="7">
        <f>100 + SUMIFS(NhatKy_ViPham!J:J, NhatKy_ViPham!E:E, "10_Ly_A", NhatKy_ViPham!F:F, B35, NhatKy_ViPham!C:C, "T15") - SUMIFS(NhatKy_ViPham!K:K, NhatKy_ViPham!E:E, "10_Ly_A", NhatKy_ViPham!F:F, B35, NhatKy_ViPham!C:C, "T15")</f>
        <v>100</v>
      </c>
      <c r="AG35" s="7">
        <f>100 + SUMIFS(NhatKy_ViPham!J:J, NhatKy_ViPham!E:E, "10_Ly_A", NhatKy_ViPham!F:F, B35, NhatKy_ViPham!C:C, "T16") - SUMIFS(NhatKy_ViPham!K:K, NhatKy_ViPham!E:E, "10_Ly_A", NhatKy_ViPham!F:F, B35, NhatKy_ViPham!C:C, "T16")</f>
        <v>100</v>
      </c>
      <c r="AH35" s="7">
        <f>100 + SUMIFS(NhatKy_ViPham!J:J, NhatKy_ViPham!E:E, "10_Ly_A", NhatKy_ViPham!F:F, B35, NhatKy_ViPham!C:C, "T17") - SUMIFS(NhatKy_ViPham!K:K, NhatKy_ViPham!E:E, "10_Ly_A", NhatKy_ViPham!F:F, B35, NhatKy_ViPham!C:C, "T17")</f>
        <v>100</v>
      </c>
      <c r="AI35" s="7">
        <f>100 + SUMIFS(NhatKy_ViPham!J:J, NhatKy_ViPham!E:E, "10_Ly_A", NhatKy_ViPham!F:F, B35, NhatKy_ViPham!C:C, "T18") - SUMIFS(NhatKy_ViPham!K:K, NhatKy_ViPham!E:E, "10_Ly_A", NhatKy_ViPham!F:F, B35, NhatKy_ViPham!C:C, "T18")</f>
        <v>100</v>
      </c>
      <c r="AJ35" s="7">
        <f>100 + SUMIFS(NhatKy_ViPham!J:J, NhatKy_ViPham!E:E, "10_Ly_A", NhatKy_ViPham!F:F, B35, NhatKy_ViPham!C:C, "T19") - SUMIFS(NhatKy_ViPham!K:K, NhatKy_ViPham!E:E, "10_Ly_A", NhatKy_ViPham!F:F, B35, NhatKy_ViPham!C:C, "T19")</f>
        <v>100</v>
      </c>
      <c r="AK35" s="7">
        <f>100 + SUMIFS(NhatKy_ViPham!J:J, NhatKy_ViPham!E:E, "10_Ly_A", NhatKy_ViPham!F:F, B35, NhatKy_ViPham!C:C, "T20") - SUMIFS(NhatKy_ViPham!K:K, NhatKy_ViPham!E:E, "10_Ly_A", NhatKy_ViPham!F:F, B35, NhatKy_ViPham!C:C, "T20")</f>
        <v>100</v>
      </c>
      <c r="AL35" s="7">
        <f>100 + SUMIFS(NhatKy_ViPham!J:J, NhatKy_ViPham!E:E, "10_Ly_A", NhatKy_ViPham!F:F, B35, NhatKy_ViPham!C:C, "T21") - SUMIFS(NhatKy_ViPham!K:K, NhatKy_ViPham!E:E, "10_Ly_A", NhatKy_ViPham!F:F, B35, NhatKy_ViPham!C:C, "T21")</f>
        <v>100</v>
      </c>
      <c r="AM35" s="7">
        <f>100 + SUMIFS(NhatKy_ViPham!J:J, NhatKy_ViPham!E:E, "10_Ly_A", NhatKy_ViPham!F:F, B35, NhatKy_ViPham!C:C, "T22") - SUMIFS(NhatKy_ViPham!K:K, NhatKy_ViPham!E:E, "10_Ly_A", NhatKy_ViPham!F:F, B35, NhatKy_ViPham!C:C, "T22")</f>
        <v>100</v>
      </c>
      <c r="AN35" s="7">
        <f>100 + SUMIFS(NhatKy_ViPham!J:J, NhatKy_ViPham!E:E, "10_Ly_A", NhatKy_ViPham!F:F, B35, NhatKy_ViPham!C:C, "T23") - SUMIFS(NhatKy_ViPham!K:K, NhatKy_ViPham!E:E, "10_Ly_A", NhatKy_ViPham!F:F, B35, NhatKy_ViPham!C:C, "T23")</f>
        <v>100</v>
      </c>
      <c r="AO35" s="7">
        <f>100 + SUMIFS(NhatKy_ViPham!J:J, NhatKy_ViPham!E:E, "10_Ly_A", NhatKy_ViPham!F:F, B35, NhatKy_ViPham!C:C, "T24") - SUMIFS(NhatKy_ViPham!K:K, NhatKy_ViPham!E:E, "10_Ly_A", NhatKy_ViPham!F:F, B35, NhatKy_ViPham!C:C, "T24")</f>
        <v>100</v>
      </c>
      <c r="AP35" s="7">
        <f>100 + SUMIFS(NhatKy_ViPham!J:J, NhatKy_ViPham!E:E, "10_Ly_A", NhatKy_ViPham!F:F, B35, NhatKy_ViPham!C:C, "T25") - SUMIFS(NhatKy_ViPham!K:K, NhatKy_ViPham!E:E, "10_Ly_A", NhatKy_ViPham!F:F, B35, NhatKy_ViPham!C:C, "T25")</f>
        <v>100</v>
      </c>
      <c r="AQ35" s="7">
        <f>100 + SUMIFS(NhatKy_ViPham!J:J, NhatKy_ViPham!E:E, "10_Ly_A", NhatKy_ViPham!F:F, B35, NhatKy_ViPham!C:C, "T26") - SUMIFS(NhatKy_ViPham!K:K, NhatKy_ViPham!E:E, "10_Ly_A", NhatKy_ViPham!F:F, B35, NhatKy_ViPham!C:C, "T26")</f>
        <v>100</v>
      </c>
      <c r="AR35" s="7">
        <f>100 + SUMIFS(NhatKy_ViPham!J:J, NhatKy_ViPham!E:E, "10_Ly_A", NhatKy_ViPham!F:F, B35, NhatKy_ViPham!C:C, "T27") - SUMIFS(NhatKy_ViPham!K:K, NhatKy_ViPham!E:E, "10_Ly_A", NhatKy_ViPham!F:F, B35, NhatKy_ViPham!C:C, "T27")</f>
        <v>100</v>
      </c>
      <c r="AS35" s="7">
        <f>100 + SUMIFS(NhatKy_ViPham!J:J, NhatKy_ViPham!E:E, "10_Ly_A", NhatKy_ViPham!F:F, B35, NhatKy_ViPham!C:C, "T28") - SUMIFS(NhatKy_ViPham!K:K, NhatKy_ViPham!E:E, "10_Ly_A", NhatKy_ViPham!F:F, B35, NhatKy_ViPham!C:C, "T28")</f>
        <v>100</v>
      </c>
      <c r="AT35" s="7">
        <f>100 + SUMIFS(NhatKy_ViPham!J:J, NhatKy_ViPham!E:E, "10_Ly_A", NhatKy_ViPham!F:F, B35, NhatKy_ViPham!C:C, "T29") - SUMIFS(NhatKy_ViPham!K:K, NhatKy_ViPham!E:E, "10_Ly_A", NhatKy_ViPham!F:F, B35, NhatKy_ViPham!C:C, "T29")</f>
        <v>100</v>
      </c>
      <c r="AU35" s="7">
        <f>100 + SUMIFS(NhatKy_ViPham!J:J, NhatKy_ViPham!E:E, "10_Ly_A", NhatKy_ViPham!F:F, B35, NhatKy_ViPham!C:C, "T30") - SUMIFS(NhatKy_ViPham!K:K, NhatKy_ViPham!E:E, "10_Ly_A", NhatKy_ViPham!F:F, B35, NhatKy_ViPham!C:C, "T30")</f>
        <v>100</v>
      </c>
      <c r="AV35" s="7">
        <f>100 + SUMIFS(NhatKy_ViPham!J:J, NhatKy_ViPham!E:E, "10_Ly_A", NhatKy_ViPham!F:F, B35, NhatKy_ViPham!C:C, "T31") - SUMIFS(NhatKy_ViPham!K:K, NhatKy_ViPham!E:E, "10_Ly_A", NhatKy_ViPham!F:F, B35, NhatKy_ViPham!C:C, "T31")</f>
        <v>100</v>
      </c>
      <c r="AW35" s="7">
        <f>100 + SUMIFS(NhatKy_ViPham!J:J, NhatKy_ViPham!E:E, "10_Ly_A", NhatKy_ViPham!F:F, B35, NhatKy_ViPham!C:C, "T32") - SUMIFS(NhatKy_ViPham!K:K, NhatKy_ViPham!E:E, "10_Ly_A", NhatKy_ViPham!F:F, B35, NhatKy_ViPham!C:C, "T32")</f>
        <v>100</v>
      </c>
      <c r="AX35" s="7">
        <f>100 + SUMIFS(NhatKy_ViPham!J:J, NhatKy_ViPham!E:E, "10_Ly_A", NhatKy_ViPham!F:F, B35, NhatKy_ViPham!C:C, "T33") - SUMIFS(NhatKy_ViPham!K:K, NhatKy_ViPham!E:E, "10_Ly_A", NhatKy_ViPham!F:F, B35, NhatKy_ViPham!C:C, "T33")</f>
        <v>100</v>
      </c>
      <c r="AY35" s="7">
        <f>100 + SUMIFS(NhatKy_ViPham!J:J, NhatKy_ViPham!E:E, "10_Ly_A", NhatKy_ViPham!F:F, B35, NhatKy_ViPham!C:C, "T34") - SUMIFS(NhatKy_ViPham!K:K, NhatKy_ViPham!E:E, "10_Ly_A", NhatKy_ViPham!F:F, B35, NhatKy_ViPham!C:C, "T34")</f>
        <v>100</v>
      </c>
      <c r="AZ35" s="7">
        <f>100 + SUMIFS(NhatKy_ViPham!J:J, NhatKy_ViPham!E:E, "10_Ly_A", NhatKy_ViPham!F:F, B35, NhatKy_ViPham!C:C, "T35") - SUMIFS(NhatKy_ViPham!K:K, NhatKy_ViPham!E:E, "10_Ly_A", NhatKy_ViPham!F:F, B35, NhatKy_ViPham!C:C, "T35")</f>
        <v>100</v>
      </c>
      <c r="BA35" s="12">
        <f t="shared" si="0"/>
        <v>100</v>
      </c>
      <c r="BB35" s="11" t="s">
        <v>430</v>
      </c>
      <c r="BC35" s="14" t="str">
        <f t="shared" si="1"/>
        <v>Tốt</v>
      </c>
      <c r="BD35" s="10" t="str">
        <f t="shared" si="2"/>
        <v>🟢 BÌNH THƯỜNG</v>
      </c>
    </row>
    <row r="36" spans="1:56" x14ac:dyDescent="0.25">
      <c r="A36" s="5">
        <v>28</v>
      </c>
      <c r="B36" s="15" t="s">
        <v>613</v>
      </c>
      <c r="C36" s="5" t="s">
        <v>614</v>
      </c>
      <c r="D36" s="5" t="s">
        <v>435</v>
      </c>
      <c r="E36" s="11" t="s">
        <v>430</v>
      </c>
      <c r="F36" s="6">
        <f>SUMIFS(NhatKy_ViPham!K:K, NhatKy_ViPham!E:E, "10_Ly_A", NhatKy_ViPham!F:F, B36, NhatKy_ViPham!H:H, "L01")</f>
        <v>0</v>
      </c>
      <c r="G36" s="6">
        <f>SUMIFS(NhatKy_ViPham!K:K, NhatKy_ViPham!E:E, "10_Ly_A", NhatKy_ViPham!F:F, B36, NhatKy_ViPham!H:H, "L02")</f>
        <v>0</v>
      </c>
      <c r="H36" s="6">
        <f>SUMIFS(NhatKy_ViPham!K:K, NhatKy_ViPham!E:E, "10_Ly_A", NhatKy_ViPham!F:F, B36, NhatKy_ViPham!H:H, "L03")</f>
        <v>0</v>
      </c>
      <c r="I36" s="6">
        <f>SUMIFS(NhatKy_ViPham!K:K, NhatKy_ViPham!E:E, "10_Ly_A", NhatKy_ViPham!F:F, B36, NhatKy_ViPham!H:H, "L04")</f>
        <v>0</v>
      </c>
      <c r="J36" s="6">
        <f>SUMIFS(NhatKy_ViPham!K:K, NhatKy_ViPham!E:E, "10_Ly_A", NhatKy_ViPham!F:F, B36, NhatKy_ViPham!H:H, "L05")</f>
        <v>0</v>
      </c>
      <c r="K36" s="6">
        <f>SUMIFS(NhatKy_ViPham!K:K, NhatKy_ViPham!E:E, "10_Ly_A", NhatKy_ViPham!F:F, B36, NhatKy_ViPham!H:H, "L06")</f>
        <v>0</v>
      </c>
      <c r="L36" s="6">
        <f>SUMIFS(NhatKy_ViPham!K:K, NhatKy_ViPham!E:E, "10_Ly_A", NhatKy_ViPham!F:F, B36, NhatKy_ViPham!H:H, "L07")</f>
        <v>0</v>
      </c>
      <c r="M36" s="6">
        <f>SUMIFS(NhatKy_ViPham!K:K, NhatKy_ViPham!E:E, "10_Ly_A", NhatKy_ViPham!F:F, B36, NhatKy_ViPham!H:H, "L08")</f>
        <v>0</v>
      </c>
      <c r="N36" s="6">
        <f>SUMIFS(NhatKy_ViPham!K:K, NhatKy_ViPham!E:E, "10_Ly_A", NhatKy_ViPham!F:F, B36, NhatKy_ViPham!H:H, "L09")</f>
        <v>0</v>
      </c>
      <c r="O36" s="6">
        <f>SUMIFS(NhatKy_ViPham!K:K, NhatKy_ViPham!E:E, "10_Ly_A", NhatKy_ViPham!F:F, B36, NhatKy_ViPham!H:H, "L10")</f>
        <v>0</v>
      </c>
      <c r="P36" s="12">
        <f>SUMIFS(NhatKy_ViPham!J:J, NhatKy_ViPham!E:E, "10_Ly_A", NhatKy_ViPham!F:F, B36)</f>
        <v>0</v>
      </c>
      <c r="Q36" s="13">
        <f>SUMIFS(NhatKy_ViPham!K:K, NhatKy_ViPham!E:E, "10_Ly_A", NhatKy_ViPham!F:F, B36)</f>
        <v>0</v>
      </c>
      <c r="R36" s="6">
        <f>100 + SUMIFS(NhatKy_ViPham!J:J, NhatKy_ViPham!E:E, "10_Ly_A", NhatKy_ViPham!F:F, B36, NhatKy_ViPham!C:C, "T1") - SUMIFS(NhatKy_ViPham!K:K, NhatKy_ViPham!E:E, "10_Ly_A", NhatKy_ViPham!F:F, B36, NhatKy_ViPham!C:C, "T1")</f>
        <v>100</v>
      </c>
      <c r="S36" s="6">
        <f>100 + SUMIFS(NhatKy_ViPham!J:J, NhatKy_ViPham!E:E, "10_Ly_A", NhatKy_ViPham!F:F, B36, NhatKy_ViPham!C:C, "T2") - SUMIFS(NhatKy_ViPham!K:K, NhatKy_ViPham!E:E, "10_Ly_A", NhatKy_ViPham!F:F, B36, NhatKy_ViPham!C:C, "T2")</f>
        <v>100</v>
      </c>
      <c r="T36" s="6">
        <f>100 + SUMIFS(NhatKy_ViPham!J:J, NhatKy_ViPham!E:E, "10_Ly_A", NhatKy_ViPham!F:F, B36, NhatKy_ViPham!C:C, "T3") - SUMIFS(NhatKy_ViPham!K:K, NhatKy_ViPham!E:E, "10_Ly_A", NhatKy_ViPham!F:F, B36, NhatKy_ViPham!C:C, "T3")</f>
        <v>100</v>
      </c>
      <c r="U36" s="6">
        <f>100 + SUMIFS(NhatKy_ViPham!J:J, NhatKy_ViPham!E:E, "10_Ly_A", NhatKy_ViPham!F:F, B36, NhatKy_ViPham!C:C, "T4") - SUMIFS(NhatKy_ViPham!K:K, NhatKy_ViPham!E:E, "10_Ly_A", NhatKy_ViPham!F:F, B36, NhatKy_ViPham!C:C, "T4")</f>
        <v>100</v>
      </c>
      <c r="V36" s="6">
        <f>100 + SUMIFS(NhatKy_ViPham!J:J, NhatKy_ViPham!E:E, "10_Ly_A", NhatKy_ViPham!F:F, B36, NhatKy_ViPham!C:C, "T5") - SUMIFS(NhatKy_ViPham!K:K, NhatKy_ViPham!E:E, "10_Ly_A", NhatKy_ViPham!F:F, B36, NhatKy_ViPham!C:C, "T5")</f>
        <v>100</v>
      </c>
      <c r="W36" s="6">
        <f>100 + SUMIFS(NhatKy_ViPham!J:J, NhatKy_ViPham!E:E, "10_Ly_A", NhatKy_ViPham!F:F, B36, NhatKy_ViPham!C:C, "T6") - SUMIFS(NhatKy_ViPham!K:K, NhatKy_ViPham!E:E, "10_Ly_A", NhatKy_ViPham!F:F, B36, NhatKy_ViPham!C:C, "T6")</f>
        <v>100</v>
      </c>
      <c r="X36" s="6">
        <f>100 + SUMIFS(NhatKy_ViPham!J:J, NhatKy_ViPham!E:E, "10_Ly_A", NhatKy_ViPham!F:F, B36, NhatKy_ViPham!C:C, "T7") - SUMIFS(NhatKy_ViPham!K:K, NhatKy_ViPham!E:E, "10_Ly_A", NhatKy_ViPham!F:F, B36, NhatKy_ViPham!C:C, "T7")</f>
        <v>100</v>
      </c>
      <c r="Y36" s="6">
        <f>100 + SUMIFS(NhatKy_ViPham!J:J, NhatKy_ViPham!E:E, "10_Ly_A", NhatKy_ViPham!F:F, B36, NhatKy_ViPham!C:C, "T8") - SUMIFS(NhatKy_ViPham!K:K, NhatKy_ViPham!E:E, "10_Ly_A", NhatKy_ViPham!F:F, B36, NhatKy_ViPham!C:C, "T8")</f>
        <v>100</v>
      </c>
      <c r="Z36" s="6">
        <f>100 + SUMIFS(NhatKy_ViPham!J:J, NhatKy_ViPham!E:E, "10_Ly_A", NhatKy_ViPham!F:F, B36, NhatKy_ViPham!C:C, "T9") - SUMIFS(NhatKy_ViPham!K:K, NhatKy_ViPham!E:E, "10_Ly_A", NhatKy_ViPham!F:F, B36, NhatKy_ViPham!C:C, "T9")</f>
        <v>100</v>
      </c>
      <c r="AA36" s="6">
        <f>100 + SUMIFS(NhatKy_ViPham!J:J, NhatKy_ViPham!E:E, "10_Ly_A", NhatKy_ViPham!F:F, B36, NhatKy_ViPham!C:C, "T10") - SUMIFS(NhatKy_ViPham!K:K, NhatKy_ViPham!E:E, "10_Ly_A", NhatKy_ViPham!F:F, B36, NhatKy_ViPham!C:C, "T10")</f>
        <v>100</v>
      </c>
      <c r="AB36" s="6">
        <f>100 + SUMIFS(NhatKy_ViPham!J:J, NhatKy_ViPham!E:E, "10_Ly_A", NhatKy_ViPham!F:F, B36, NhatKy_ViPham!C:C, "T11") - SUMIFS(NhatKy_ViPham!K:K, NhatKy_ViPham!E:E, "10_Ly_A", NhatKy_ViPham!F:F, B36, NhatKy_ViPham!C:C, "T11")</f>
        <v>100</v>
      </c>
      <c r="AC36" s="6">
        <f>100 + SUMIFS(NhatKy_ViPham!J:J, NhatKy_ViPham!E:E, "10_Ly_A", NhatKy_ViPham!F:F, B36, NhatKy_ViPham!C:C, "T12") - SUMIFS(NhatKy_ViPham!K:K, NhatKy_ViPham!E:E, "10_Ly_A", NhatKy_ViPham!F:F, B36, NhatKy_ViPham!C:C, "T12")</f>
        <v>100</v>
      </c>
      <c r="AD36" s="6">
        <f>100 + SUMIFS(NhatKy_ViPham!J:J, NhatKy_ViPham!E:E, "10_Ly_A", NhatKy_ViPham!F:F, B36, NhatKy_ViPham!C:C, "T13") - SUMIFS(NhatKy_ViPham!K:K, NhatKy_ViPham!E:E, "10_Ly_A", NhatKy_ViPham!F:F, B36, NhatKy_ViPham!C:C, "T13")</f>
        <v>100</v>
      </c>
      <c r="AE36" s="6">
        <f>100 + SUMIFS(NhatKy_ViPham!J:J, NhatKy_ViPham!E:E, "10_Ly_A", NhatKy_ViPham!F:F, B36, NhatKy_ViPham!C:C, "T14") - SUMIFS(NhatKy_ViPham!K:K, NhatKy_ViPham!E:E, "10_Ly_A", NhatKy_ViPham!F:F, B36, NhatKy_ViPham!C:C, "T14")</f>
        <v>100</v>
      </c>
      <c r="AF36" s="6">
        <f>100 + SUMIFS(NhatKy_ViPham!J:J, NhatKy_ViPham!E:E, "10_Ly_A", NhatKy_ViPham!F:F, B36, NhatKy_ViPham!C:C, "T15") - SUMIFS(NhatKy_ViPham!K:K, NhatKy_ViPham!E:E, "10_Ly_A", NhatKy_ViPham!F:F, B36, NhatKy_ViPham!C:C, "T15")</f>
        <v>100</v>
      </c>
      <c r="AG36" s="6">
        <f>100 + SUMIFS(NhatKy_ViPham!J:J, NhatKy_ViPham!E:E, "10_Ly_A", NhatKy_ViPham!F:F, B36, NhatKy_ViPham!C:C, "T16") - SUMIFS(NhatKy_ViPham!K:K, NhatKy_ViPham!E:E, "10_Ly_A", NhatKy_ViPham!F:F, B36, NhatKy_ViPham!C:C, "T16")</f>
        <v>100</v>
      </c>
      <c r="AH36" s="6">
        <f>100 + SUMIFS(NhatKy_ViPham!J:J, NhatKy_ViPham!E:E, "10_Ly_A", NhatKy_ViPham!F:F, B36, NhatKy_ViPham!C:C, "T17") - SUMIFS(NhatKy_ViPham!K:K, NhatKy_ViPham!E:E, "10_Ly_A", NhatKy_ViPham!F:F, B36, NhatKy_ViPham!C:C, "T17")</f>
        <v>100</v>
      </c>
      <c r="AI36" s="6">
        <f>100 + SUMIFS(NhatKy_ViPham!J:J, NhatKy_ViPham!E:E, "10_Ly_A", NhatKy_ViPham!F:F, B36, NhatKy_ViPham!C:C, "T18") - SUMIFS(NhatKy_ViPham!K:K, NhatKy_ViPham!E:E, "10_Ly_A", NhatKy_ViPham!F:F, B36, NhatKy_ViPham!C:C, "T18")</f>
        <v>100</v>
      </c>
      <c r="AJ36" s="6">
        <f>100 + SUMIFS(NhatKy_ViPham!J:J, NhatKy_ViPham!E:E, "10_Ly_A", NhatKy_ViPham!F:F, B36, NhatKy_ViPham!C:C, "T19") - SUMIFS(NhatKy_ViPham!K:K, NhatKy_ViPham!E:E, "10_Ly_A", NhatKy_ViPham!F:F, B36, NhatKy_ViPham!C:C, "T19")</f>
        <v>100</v>
      </c>
      <c r="AK36" s="6">
        <f>100 + SUMIFS(NhatKy_ViPham!J:J, NhatKy_ViPham!E:E, "10_Ly_A", NhatKy_ViPham!F:F, B36, NhatKy_ViPham!C:C, "T20") - SUMIFS(NhatKy_ViPham!K:K, NhatKy_ViPham!E:E, "10_Ly_A", NhatKy_ViPham!F:F, B36, NhatKy_ViPham!C:C, "T20")</f>
        <v>100</v>
      </c>
      <c r="AL36" s="6">
        <f>100 + SUMIFS(NhatKy_ViPham!J:J, NhatKy_ViPham!E:E, "10_Ly_A", NhatKy_ViPham!F:F, B36, NhatKy_ViPham!C:C, "T21") - SUMIFS(NhatKy_ViPham!K:K, NhatKy_ViPham!E:E, "10_Ly_A", NhatKy_ViPham!F:F, B36, NhatKy_ViPham!C:C, "T21")</f>
        <v>100</v>
      </c>
      <c r="AM36" s="6">
        <f>100 + SUMIFS(NhatKy_ViPham!J:J, NhatKy_ViPham!E:E, "10_Ly_A", NhatKy_ViPham!F:F, B36, NhatKy_ViPham!C:C, "T22") - SUMIFS(NhatKy_ViPham!K:K, NhatKy_ViPham!E:E, "10_Ly_A", NhatKy_ViPham!F:F, B36, NhatKy_ViPham!C:C, "T22")</f>
        <v>100</v>
      </c>
      <c r="AN36" s="6">
        <f>100 + SUMIFS(NhatKy_ViPham!J:J, NhatKy_ViPham!E:E, "10_Ly_A", NhatKy_ViPham!F:F, B36, NhatKy_ViPham!C:C, "T23") - SUMIFS(NhatKy_ViPham!K:K, NhatKy_ViPham!E:E, "10_Ly_A", NhatKy_ViPham!F:F, B36, NhatKy_ViPham!C:C, "T23")</f>
        <v>100</v>
      </c>
      <c r="AO36" s="6">
        <f>100 + SUMIFS(NhatKy_ViPham!J:J, NhatKy_ViPham!E:E, "10_Ly_A", NhatKy_ViPham!F:F, B36, NhatKy_ViPham!C:C, "T24") - SUMIFS(NhatKy_ViPham!K:K, NhatKy_ViPham!E:E, "10_Ly_A", NhatKy_ViPham!F:F, B36, NhatKy_ViPham!C:C, "T24")</f>
        <v>100</v>
      </c>
      <c r="AP36" s="6">
        <f>100 + SUMIFS(NhatKy_ViPham!J:J, NhatKy_ViPham!E:E, "10_Ly_A", NhatKy_ViPham!F:F, B36, NhatKy_ViPham!C:C, "T25") - SUMIFS(NhatKy_ViPham!K:K, NhatKy_ViPham!E:E, "10_Ly_A", NhatKy_ViPham!F:F, B36, NhatKy_ViPham!C:C, "T25")</f>
        <v>100</v>
      </c>
      <c r="AQ36" s="6">
        <f>100 + SUMIFS(NhatKy_ViPham!J:J, NhatKy_ViPham!E:E, "10_Ly_A", NhatKy_ViPham!F:F, B36, NhatKy_ViPham!C:C, "T26") - SUMIFS(NhatKy_ViPham!K:K, NhatKy_ViPham!E:E, "10_Ly_A", NhatKy_ViPham!F:F, B36, NhatKy_ViPham!C:C, "T26")</f>
        <v>100</v>
      </c>
      <c r="AR36" s="6">
        <f>100 + SUMIFS(NhatKy_ViPham!J:J, NhatKy_ViPham!E:E, "10_Ly_A", NhatKy_ViPham!F:F, B36, NhatKy_ViPham!C:C, "T27") - SUMIFS(NhatKy_ViPham!K:K, NhatKy_ViPham!E:E, "10_Ly_A", NhatKy_ViPham!F:F, B36, NhatKy_ViPham!C:C, "T27")</f>
        <v>100</v>
      </c>
      <c r="AS36" s="6">
        <f>100 + SUMIFS(NhatKy_ViPham!J:J, NhatKy_ViPham!E:E, "10_Ly_A", NhatKy_ViPham!F:F, B36, NhatKy_ViPham!C:C, "T28") - SUMIFS(NhatKy_ViPham!K:K, NhatKy_ViPham!E:E, "10_Ly_A", NhatKy_ViPham!F:F, B36, NhatKy_ViPham!C:C, "T28")</f>
        <v>100</v>
      </c>
      <c r="AT36" s="6">
        <f>100 + SUMIFS(NhatKy_ViPham!J:J, NhatKy_ViPham!E:E, "10_Ly_A", NhatKy_ViPham!F:F, B36, NhatKy_ViPham!C:C, "T29") - SUMIFS(NhatKy_ViPham!K:K, NhatKy_ViPham!E:E, "10_Ly_A", NhatKy_ViPham!F:F, B36, NhatKy_ViPham!C:C, "T29")</f>
        <v>100</v>
      </c>
      <c r="AU36" s="6">
        <f>100 + SUMIFS(NhatKy_ViPham!J:J, NhatKy_ViPham!E:E, "10_Ly_A", NhatKy_ViPham!F:F, B36, NhatKy_ViPham!C:C, "T30") - SUMIFS(NhatKy_ViPham!K:K, NhatKy_ViPham!E:E, "10_Ly_A", NhatKy_ViPham!F:F, B36, NhatKy_ViPham!C:C, "T30")</f>
        <v>100</v>
      </c>
      <c r="AV36" s="6">
        <f>100 + SUMIFS(NhatKy_ViPham!J:J, NhatKy_ViPham!E:E, "10_Ly_A", NhatKy_ViPham!F:F, B36, NhatKy_ViPham!C:C, "T31") - SUMIFS(NhatKy_ViPham!K:K, NhatKy_ViPham!E:E, "10_Ly_A", NhatKy_ViPham!F:F, B36, NhatKy_ViPham!C:C, "T31")</f>
        <v>100</v>
      </c>
      <c r="AW36" s="6">
        <f>100 + SUMIFS(NhatKy_ViPham!J:J, NhatKy_ViPham!E:E, "10_Ly_A", NhatKy_ViPham!F:F, B36, NhatKy_ViPham!C:C, "T32") - SUMIFS(NhatKy_ViPham!K:K, NhatKy_ViPham!E:E, "10_Ly_A", NhatKy_ViPham!F:F, B36, NhatKy_ViPham!C:C, "T32")</f>
        <v>100</v>
      </c>
      <c r="AX36" s="6">
        <f>100 + SUMIFS(NhatKy_ViPham!J:J, NhatKy_ViPham!E:E, "10_Ly_A", NhatKy_ViPham!F:F, B36, NhatKy_ViPham!C:C, "T33") - SUMIFS(NhatKy_ViPham!K:K, NhatKy_ViPham!E:E, "10_Ly_A", NhatKy_ViPham!F:F, B36, NhatKy_ViPham!C:C, "T33")</f>
        <v>100</v>
      </c>
      <c r="AY36" s="6">
        <f>100 + SUMIFS(NhatKy_ViPham!J:J, NhatKy_ViPham!E:E, "10_Ly_A", NhatKy_ViPham!F:F, B36, NhatKy_ViPham!C:C, "T34") - SUMIFS(NhatKy_ViPham!K:K, NhatKy_ViPham!E:E, "10_Ly_A", NhatKy_ViPham!F:F, B36, NhatKy_ViPham!C:C, "T34")</f>
        <v>100</v>
      </c>
      <c r="AZ36" s="6">
        <f>100 + SUMIFS(NhatKy_ViPham!J:J, NhatKy_ViPham!E:E, "10_Ly_A", NhatKy_ViPham!F:F, B36, NhatKy_ViPham!C:C, "T35") - SUMIFS(NhatKy_ViPham!K:K, NhatKy_ViPham!E:E, "10_Ly_A", NhatKy_ViPham!F:F, B36, NhatKy_ViPham!C:C, "T35")</f>
        <v>100</v>
      </c>
      <c r="BA36" s="12">
        <f t="shared" si="0"/>
        <v>100</v>
      </c>
      <c r="BB36" s="11" t="s">
        <v>430</v>
      </c>
      <c r="BC36" s="16" t="str">
        <f t="shared" si="1"/>
        <v>Tốt</v>
      </c>
      <c r="BD36" s="15" t="str">
        <f t="shared" si="2"/>
        <v>🟢 BÌNH THƯỜNG</v>
      </c>
    </row>
    <row r="37" spans="1:56" x14ac:dyDescent="0.25">
      <c r="A37" s="4">
        <v>29</v>
      </c>
      <c r="B37" s="10" t="s">
        <v>615</v>
      </c>
      <c r="C37" s="4" t="s">
        <v>616</v>
      </c>
      <c r="D37" s="4" t="s">
        <v>429</v>
      </c>
      <c r="E37" s="11" t="s">
        <v>430</v>
      </c>
      <c r="F37" s="7">
        <f>SUMIFS(NhatKy_ViPham!K:K, NhatKy_ViPham!E:E, "10_Ly_A", NhatKy_ViPham!F:F, B37, NhatKy_ViPham!H:H, "L01")</f>
        <v>0</v>
      </c>
      <c r="G37" s="7">
        <f>SUMIFS(NhatKy_ViPham!K:K, NhatKy_ViPham!E:E, "10_Ly_A", NhatKy_ViPham!F:F, B37, NhatKy_ViPham!H:H, "L02")</f>
        <v>0</v>
      </c>
      <c r="H37" s="7">
        <f>SUMIFS(NhatKy_ViPham!K:K, NhatKy_ViPham!E:E, "10_Ly_A", NhatKy_ViPham!F:F, B37, NhatKy_ViPham!H:H, "L03")</f>
        <v>0</v>
      </c>
      <c r="I37" s="7">
        <f>SUMIFS(NhatKy_ViPham!K:K, NhatKy_ViPham!E:E, "10_Ly_A", NhatKy_ViPham!F:F, B37, NhatKy_ViPham!H:H, "L04")</f>
        <v>0</v>
      </c>
      <c r="J37" s="7">
        <f>SUMIFS(NhatKy_ViPham!K:K, NhatKy_ViPham!E:E, "10_Ly_A", NhatKy_ViPham!F:F, B37, NhatKy_ViPham!H:H, "L05")</f>
        <v>0</v>
      </c>
      <c r="K37" s="7">
        <f>SUMIFS(NhatKy_ViPham!K:K, NhatKy_ViPham!E:E, "10_Ly_A", NhatKy_ViPham!F:F, B37, NhatKy_ViPham!H:H, "L06")</f>
        <v>0</v>
      </c>
      <c r="L37" s="7">
        <f>SUMIFS(NhatKy_ViPham!K:K, NhatKy_ViPham!E:E, "10_Ly_A", NhatKy_ViPham!F:F, B37, NhatKy_ViPham!H:H, "L07")</f>
        <v>0</v>
      </c>
      <c r="M37" s="7">
        <f>SUMIFS(NhatKy_ViPham!K:K, NhatKy_ViPham!E:E, "10_Ly_A", NhatKy_ViPham!F:F, B37, NhatKy_ViPham!H:H, "L08")</f>
        <v>0</v>
      </c>
      <c r="N37" s="7">
        <f>SUMIFS(NhatKy_ViPham!K:K, NhatKy_ViPham!E:E, "10_Ly_A", NhatKy_ViPham!F:F, B37, NhatKy_ViPham!H:H, "L09")</f>
        <v>0</v>
      </c>
      <c r="O37" s="7">
        <f>SUMIFS(NhatKy_ViPham!K:K, NhatKy_ViPham!E:E, "10_Ly_A", NhatKy_ViPham!F:F, B37, NhatKy_ViPham!H:H, "L10")</f>
        <v>0</v>
      </c>
      <c r="P37" s="12">
        <f>SUMIFS(NhatKy_ViPham!J:J, NhatKy_ViPham!E:E, "10_Ly_A", NhatKy_ViPham!F:F, B37)</f>
        <v>0</v>
      </c>
      <c r="Q37" s="13">
        <f>SUMIFS(NhatKy_ViPham!K:K, NhatKy_ViPham!E:E, "10_Ly_A", NhatKy_ViPham!F:F, B37)</f>
        <v>0</v>
      </c>
      <c r="R37" s="7">
        <f>100 + SUMIFS(NhatKy_ViPham!J:J, NhatKy_ViPham!E:E, "10_Ly_A", NhatKy_ViPham!F:F, B37, NhatKy_ViPham!C:C, "T1") - SUMIFS(NhatKy_ViPham!K:K, NhatKy_ViPham!E:E, "10_Ly_A", NhatKy_ViPham!F:F, B37, NhatKy_ViPham!C:C, "T1")</f>
        <v>100</v>
      </c>
      <c r="S37" s="7">
        <f>100 + SUMIFS(NhatKy_ViPham!J:J, NhatKy_ViPham!E:E, "10_Ly_A", NhatKy_ViPham!F:F, B37, NhatKy_ViPham!C:C, "T2") - SUMIFS(NhatKy_ViPham!K:K, NhatKy_ViPham!E:E, "10_Ly_A", NhatKy_ViPham!F:F, B37, NhatKy_ViPham!C:C, "T2")</f>
        <v>100</v>
      </c>
      <c r="T37" s="7">
        <f>100 + SUMIFS(NhatKy_ViPham!J:J, NhatKy_ViPham!E:E, "10_Ly_A", NhatKy_ViPham!F:F, B37, NhatKy_ViPham!C:C, "T3") - SUMIFS(NhatKy_ViPham!K:K, NhatKy_ViPham!E:E, "10_Ly_A", NhatKy_ViPham!F:F, B37, NhatKy_ViPham!C:C, "T3")</f>
        <v>100</v>
      </c>
      <c r="U37" s="7">
        <f>100 + SUMIFS(NhatKy_ViPham!J:J, NhatKy_ViPham!E:E, "10_Ly_A", NhatKy_ViPham!F:F, B37, NhatKy_ViPham!C:C, "T4") - SUMIFS(NhatKy_ViPham!K:K, NhatKy_ViPham!E:E, "10_Ly_A", NhatKy_ViPham!F:F, B37, NhatKy_ViPham!C:C, "T4")</f>
        <v>100</v>
      </c>
      <c r="V37" s="7">
        <f>100 + SUMIFS(NhatKy_ViPham!J:J, NhatKy_ViPham!E:E, "10_Ly_A", NhatKy_ViPham!F:F, B37, NhatKy_ViPham!C:C, "T5") - SUMIFS(NhatKy_ViPham!K:K, NhatKy_ViPham!E:E, "10_Ly_A", NhatKy_ViPham!F:F, B37, NhatKy_ViPham!C:C, "T5")</f>
        <v>100</v>
      </c>
      <c r="W37" s="7">
        <f>100 + SUMIFS(NhatKy_ViPham!J:J, NhatKy_ViPham!E:E, "10_Ly_A", NhatKy_ViPham!F:F, B37, NhatKy_ViPham!C:C, "T6") - SUMIFS(NhatKy_ViPham!K:K, NhatKy_ViPham!E:E, "10_Ly_A", NhatKy_ViPham!F:F, B37, NhatKy_ViPham!C:C, "T6")</f>
        <v>100</v>
      </c>
      <c r="X37" s="7">
        <f>100 + SUMIFS(NhatKy_ViPham!J:J, NhatKy_ViPham!E:E, "10_Ly_A", NhatKy_ViPham!F:F, B37, NhatKy_ViPham!C:C, "T7") - SUMIFS(NhatKy_ViPham!K:K, NhatKy_ViPham!E:E, "10_Ly_A", NhatKy_ViPham!F:F, B37, NhatKy_ViPham!C:C, "T7")</f>
        <v>100</v>
      </c>
      <c r="Y37" s="7">
        <f>100 + SUMIFS(NhatKy_ViPham!J:J, NhatKy_ViPham!E:E, "10_Ly_A", NhatKy_ViPham!F:F, B37, NhatKy_ViPham!C:C, "T8") - SUMIFS(NhatKy_ViPham!K:K, NhatKy_ViPham!E:E, "10_Ly_A", NhatKy_ViPham!F:F, B37, NhatKy_ViPham!C:C, "T8")</f>
        <v>100</v>
      </c>
      <c r="Z37" s="7">
        <f>100 + SUMIFS(NhatKy_ViPham!J:J, NhatKy_ViPham!E:E, "10_Ly_A", NhatKy_ViPham!F:F, B37, NhatKy_ViPham!C:C, "T9") - SUMIFS(NhatKy_ViPham!K:K, NhatKy_ViPham!E:E, "10_Ly_A", NhatKy_ViPham!F:F, B37, NhatKy_ViPham!C:C, "T9")</f>
        <v>100</v>
      </c>
      <c r="AA37" s="7">
        <f>100 + SUMIFS(NhatKy_ViPham!J:J, NhatKy_ViPham!E:E, "10_Ly_A", NhatKy_ViPham!F:F, B37, NhatKy_ViPham!C:C, "T10") - SUMIFS(NhatKy_ViPham!K:K, NhatKy_ViPham!E:E, "10_Ly_A", NhatKy_ViPham!F:F, B37, NhatKy_ViPham!C:C, "T10")</f>
        <v>100</v>
      </c>
      <c r="AB37" s="7">
        <f>100 + SUMIFS(NhatKy_ViPham!J:J, NhatKy_ViPham!E:E, "10_Ly_A", NhatKy_ViPham!F:F, B37, NhatKy_ViPham!C:C, "T11") - SUMIFS(NhatKy_ViPham!K:K, NhatKy_ViPham!E:E, "10_Ly_A", NhatKy_ViPham!F:F, B37, NhatKy_ViPham!C:C, "T11")</f>
        <v>100</v>
      </c>
      <c r="AC37" s="7">
        <f>100 + SUMIFS(NhatKy_ViPham!J:J, NhatKy_ViPham!E:E, "10_Ly_A", NhatKy_ViPham!F:F, B37, NhatKy_ViPham!C:C, "T12") - SUMIFS(NhatKy_ViPham!K:K, NhatKy_ViPham!E:E, "10_Ly_A", NhatKy_ViPham!F:F, B37, NhatKy_ViPham!C:C, "T12")</f>
        <v>100</v>
      </c>
      <c r="AD37" s="7">
        <f>100 + SUMIFS(NhatKy_ViPham!J:J, NhatKy_ViPham!E:E, "10_Ly_A", NhatKy_ViPham!F:F, B37, NhatKy_ViPham!C:C, "T13") - SUMIFS(NhatKy_ViPham!K:K, NhatKy_ViPham!E:E, "10_Ly_A", NhatKy_ViPham!F:F, B37, NhatKy_ViPham!C:C, "T13")</f>
        <v>100</v>
      </c>
      <c r="AE37" s="7">
        <f>100 + SUMIFS(NhatKy_ViPham!J:J, NhatKy_ViPham!E:E, "10_Ly_A", NhatKy_ViPham!F:F, B37, NhatKy_ViPham!C:C, "T14") - SUMIFS(NhatKy_ViPham!K:K, NhatKy_ViPham!E:E, "10_Ly_A", NhatKy_ViPham!F:F, B37, NhatKy_ViPham!C:C, "T14")</f>
        <v>100</v>
      </c>
      <c r="AF37" s="7">
        <f>100 + SUMIFS(NhatKy_ViPham!J:J, NhatKy_ViPham!E:E, "10_Ly_A", NhatKy_ViPham!F:F, B37, NhatKy_ViPham!C:C, "T15") - SUMIFS(NhatKy_ViPham!K:K, NhatKy_ViPham!E:E, "10_Ly_A", NhatKy_ViPham!F:F, B37, NhatKy_ViPham!C:C, "T15")</f>
        <v>100</v>
      </c>
      <c r="AG37" s="7">
        <f>100 + SUMIFS(NhatKy_ViPham!J:J, NhatKy_ViPham!E:E, "10_Ly_A", NhatKy_ViPham!F:F, B37, NhatKy_ViPham!C:C, "T16") - SUMIFS(NhatKy_ViPham!K:K, NhatKy_ViPham!E:E, "10_Ly_A", NhatKy_ViPham!F:F, B37, NhatKy_ViPham!C:C, "T16")</f>
        <v>100</v>
      </c>
      <c r="AH37" s="7">
        <f>100 + SUMIFS(NhatKy_ViPham!J:J, NhatKy_ViPham!E:E, "10_Ly_A", NhatKy_ViPham!F:F, B37, NhatKy_ViPham!C:C, "T17") - SUMIFS(NhatKy_ViPham!K:K, NhatKy_ViPham!E:E, "10_Ly_A", NhatKy_ViPham!F:F, B37, NhatKy_ViPham!C:C, "T17")</f>
        <v>100</v>
      </c>
      <c r="AI37" s="7">
        <f>100 + SUMIFS(NhatKy_ViPham!J:J, NhatKy_ViPham!E:E, "10_Ly_A", NhatKy_ViPham!F:F, B37, NhatKy_ViPham!C:C, "T18") - SUMIFS(NhatKy_ViPham!K:K, NhatKy_ViPham!E:E, "10_Ly_A", NhatKy_ViPham!F:F, B37, NhatKy_ViPham!C:C, "T18")</f>
        <v>100</v>
      </c>
      <c r="AJ37" s="7">
        <f>100 + SUMIFS(NhatKy_ViPham!J:J, NhatKy_ViPham!E:E, "10_Ly_A", NhatKy_ViPham!F:F, B37, NhatKy_ViPham!C:C, "T19") - SUMIFS(NhatKy_ViPham!K:K, NhatKy_ViPham!E:E, "10_Ly_A", NhatKy_ViPham!F:F, B37, NhatKy_ViPham!C:C, "T19")</f>
        <v>100</v>
      </c>
      <c r="AK37" s="7">
        <f>100 + SUMIFS(NhatKy_ViPham!J:J, NhatKy_ViPham!E:E, "10_Ly_A", NhatKy_ViPham!F:F, B37, NhatKy_ViPham!C:C, "T20") - SUMIFS(NhatKy_ViPham!K:K, NhatKy_ViPham!E:E, "10_Ly_A", NhatKy_ViPham!F:F, B37, NhatKy_ViPham!C:C, "T20")</f>
        <v>100</v>
      </c>
      <c r="AL37" s="7">
        <f>100 + SUMIFS(NhatKy_ViPham!J:J, NhatKy_ViPham!E:E, "10_Ly_A", NhatKy_ViPham!F:F, B37, NhatKy_ViPham!C:C, "T21") - SUMIFS(NhatKy_ViPham!K:K, NhatKy_ViPham!E:E, "10_Ly_A", NhatKy_ViPham!F:F, B37, NhatKy_ViPham!C:C, "T21")</f>
        <v>100</v>
      </c>
      <c r="AM37" s="7">
        <f>100 + SUMIFS(NhatKy_ViPham!J:J, NhatKy_ViPham!E:E, "10_Ly_A", NhatKy_ViPham!F:F, B37, NhatKy_ViPham!C:C, "T22") - SUMIFS(NhatKy_ViPham!K:K, NhatKy_ViPham!E:E, "10_Ly_A", NhatKy_ViPham!F:F, B37, NhatKy_ViPham!C:C, "T22")</f>
        <v>100</v>
      </c>
      <c r="AN37" s="7">
        <f>100 + SUMIFS(NhatKy_ViPham!J:J, NhatKy_ViPham!E:E, "10_Ly_A", NhatKy_ViPham!F:F, B37, NhatKy_ViPham!C:C, "T23") - SUMIFS(NhatKy_ViPham!K:K, NhatKy_ViPham!E:E, "10_Ly_A", NhatKy_ViPham!F:F, B37, NhatKy_ViPham!C:C, "T23")</f>
        <v>100</v>
      </c>
      <c r="AO37" s="7">
        <f>100 + SUMIFS(NhatKy_ViPham!J:J, NhatKy_ViPham!E:E, "10_Ly_A", NhatKy_ViPham!F:F, B37, NhatKy_ViPham!C:C, "T24") - SUMIFS(NhatKy_ViPham!K:K, NhatKy_ViPham!E:E, "10_Ly_A", NhatKy_ViPham!F:F, B37, NhatKy_ViPham!C:C, "T24")</f>
        <v>100</v>
      </c>
      <c r="AP37" s="7">
        <f>100 + SUMIFS(NhatKy_ViPham!J:J, NhatKy_ViPham!E:E, "10_Ly_A", NhatKy_ViPham!F:F, B37, NhatKy_ViPham!C:C, "T25") - SUMIFS(NhatKy_ViPham!K:K, NhatKy_ViPham!E:E, "10_Ly_A", NhatKy_ViPham!F:F, B37, NhatKy_ViPham!C:C, "T25")</f>
        <v>100</v>
      </c>
      <c r="AQ37" s="7">
        <f>100 + SUMIFS(NhatKy_ViPham!J:J, NhatKy_ViPham!E:E, "10_Ly_A", NhatKy_ViPham!F:F, B37, NhatKy_ViPham!C:C, "T26") - SUMIFS(NhatKy_ViPham!K:K, NhatKy_ViPham!E:E, "10_Ly_A", NhatKy_ViPham!F:F, B37, NhatKy_ViPham!C:C, "T26")</f>
        <v>100</v>
      </c>
      <c r="AR37" s="7">
        <f>100 + SUMIFS(NhatKy_ViPham!J:J, NhatKy_ViPham!E:E, "10_Ly_A", NhatKy_ViPham!F:F, B37, NhatKy_ViPham!C:C, "T27") - SUMIFS(NhatKy_ViPham!K:K, NhatKy_ViPham!E:E, "10_Ly_A", NhatKy_ViPham!F:F, B37, NhatKy_ViPham!C:C, "T27")</f>
        <v>100</v>
      </c>
      <c r="AS37" s="7">
        <f>100 + SUMIFS(NhatKy_ViPham!J:J, NhatKy_ViPham!E:E, "10_Ly_A", NhatKy_ViPham!F:F, B37, NhatKy_ViPham!C:C, "T28") - SUMIFS(NhatKy_ViPham!K:K, NhatKy_ViPham!E:E, "10_Ly_A", NhatKy_ViPham!F:F, B37, NhatKy_ViPham!C:C, "T28")</f>
        <v>100</v>
      </c>
      <c r="AT37" s="7">
        <f>100 + SUMIFS(NhatKy_ViPham!J:J, NhatKy_ViPham!E:E, "10_Ly_A", NhatKy_ViPham!F:F, B37, NhatKy_ViPham!C:C, "T29") - SUMIFS(NhatKy_ViPham!K:K, NhatKy_ViPham!E:E, "10_Ly_A", NhatKy_ViPham!F:F, B37, NhatKy_ViPham!C:C, "T29")</f>
        <v>100</v>
      </c>
      <c r="AU37" s="7">
        <f>100 + SUMIFS(NhatKy_ViPham!J:J, NhatKy_ViPham!E:E, "10_Ly_A", NhatKy_ViPham!F:F, B37, NhatKy_ViPham!C:C, "T30") - SUMIFS(NhatKy_ViPham!K:K, NhatKy_ViPham!E:E, "10_Ly_A", NhatKy_ViPham!F:F, B37, NhatKy_ViPham!C:C, "T30")</f>
        <v>100</v>
      </c>
      <c r="AV37" s="7">
        <f>100 + SUMIFS(NhatKy_ViPham!J:J, NhatKy_ViPham!E:E, "10_Ly_A", NhatKy_ViPham!F:F, B37, NhatKy_ViPham!C:C, "T31") - SUMIFS(NhatKy_ViPham!K:K, NhatKy_ViPham!E:E, "10_Ly_A", NhatKy_ViPham!F:F, B37, NhatKy_ViPham!C:C, "T31")</f>
        <v>100</v>
      </c>
      <c r="AW37" s="7">
        <f>100 + SUMIFS(NhatKy_ViPham!J:J, NhatKy_ViPham!E:E, "10_Ly_A", NhatKy_ViPham!F:F, B37, NhatKy_ViPham!C:C, "T32") - SUMIFS(NhatKy_ViPham!K:K, NhatKy_ViPham!E:E, "10_Ly_A", NhatKy_ViPham!F:F, B37, NhatKy_ViPham!C:C, "T32")</f>
        <v>100</v>
      </c>
      <c r="AX37" s="7">
        <f>100 + SUMIFS(NhatKy_ViPham!J:J, NhatKy_ViPham!E:E, "10_Ly_A", NhatKy_ViPham!F:F, B37, NhatKy_ViPham!C:C, "T33") - SUMIFS(NhatKy_ViPham!K:K, NhatKy_ViPham!E:E, "10_Ly_A", NhatKy_ViPham!F:F, B37, NhatKy_ViPham!C:C, "T33")</f>
        <v>100</v>
      </c>
      <c r="AY37" s="7">
        <f>100 + SUMIFS(NhatKy_ViPham!J:J, NhatKy_ViPham!E:E, "10_Ly_A", NhatKy_ViPham!F:F, B37, NhatKy_ViPham!C:C, "T34") - SUMIFS(NhatKy_ViPham!K:K, NhatKy_ViPham!E:E, "10_Ly_A", NhatKy_ViPham!F:F, B37, NhatKy_ViPham!C:C, "T34")</f>
        <v>100</v>
      </c>
      <c r="AZ37" s="7">
        <f>100 + SUMIFS(NhatKy_ViPham!J:J, NhatKy_ViPham!E:E, "10_Ly_A", NhatKy_ViPham!F:F, B37, NhatKy_ViPham!C:C, "T35") - SUMIFS(NhatKy_ViPham!K:K, NhatKy_ViPham!E:E, "10_Ly_A", NhatKy_ViPham!F:F, B37, NhatKy_ViPham!C:C, "T35")</f>
        <v>100</v>
      </c>
      <c r="BA37" s="12">
        <f t="shared" si="0"/>
        <v>100</v>
      </c>
      <c r="BB37" s="11" t="s">
        <v>430</v>
      </c>
      <c r="BC37" s="14" t="str">
        <f t="shared" si="1"/>
        <v>Tốt</v>
      </c>
      <c r="BD37" s="10" t="str">
        <f t="shared" si="2"/>
        <v>🟢 BÌNH THƯỜNG</v>
      </c>
    </row>
    <row r="38" spans="1:56" x14ac:dyDescent="0.25">
      <c r="A38" s="5">
        <v>30</v>
      </c>
      <c r="B38" s="15" t="s">
        <v>617</v>
      </c>
      <c r="C38" s="5" t="s">
        <v>510</v>
      </c>
      <c r="D38" s="5" t="s">
        <v>435</v>
      </c>
      <c r="E38" s="11" t="s">
        <v>430</v>
      </c>
      <c r="F38" s="6">
        <f>SUMIFS(NhatKy_ViPham!K:K, NhatKy_ViPham!E:E, "10_Ly_A", NhatKy_ViPham!F:F, B38, NhatKy_ViPham!H:H, "L01")</f>
        <v>0</v>
      </c>
      <c r="G38" s="6">
        <f>SUMIFS(NhatKy_ViPham!K:K, NhatKy_ViPham!E:E, "10_Ly_A", NhatKy_ViPham!F:F, B38, NhatKy_ViPham!H:H, "L02")</f>
        <v>0</v>
      </c>
      <c r="H38" s="6">
        <f>SUMIFS(NhatKy_ViPham!K:K, NhatKy_ViPham!E:E, "10_Ly_A", NhatKy_ViPham!F:F, B38, NhatKy_ViPham!H:H, "L03")</f>
        <v>0</v>
      </c>
      <c r="I38" s="6">
        <f>SUMIFS(NhatKy_ViPham!K:K, NhatKy_ViPham!E:E, "10_Ly_A", NhatKy_ViPham!F:F, B38, NhatKy_ViPham!H:H, "L04")</f>
        <v>0</v>
      </c>
      <c r="J38" s="6">
        <f>SUMIFS(NhatKy_ViPham!K:K, NhatKy_ViPham!E:E, "10_Ly_A", NhatKy_ViPham!F:F, B38, NhatKy_ViPham!H:H, "L05")</f>
        <v>0</v>
      </c>
      <c r="K38" s="6">
        <f>SUMIFS(NhatKy_ViPham!K:K, NhatKy_ViPham!E:E, "10_Ly_A", NhatKy_ViPham!F:F, B38, NhatKy_ViPham!H:H, "L06")</f>
        <v>0</v>
      </c>
      <c r="L38" s="6">
        <f>SUMIFS(NhatKy_ViPham!K:K, NhatKy_ViPham!E:E, "10_Ly_A", NhatKy_ViPham!F:F, B38, NhatKy_ViPham!H:H, "L07")</f>
        <v>0</v>
      </c>
      <c r="M38" s="6">
        <f>SUMIFS(NhatKy_ViPham!K:K, NhatKy_ViPham!E:E, "10_Ly_A", NhatKy_ViPham!F:F, B38, NhatKy_ViPham!H:H, "L08")</f>
        <v>0</v>
      </c>
      <c r="N38" s="6">
        <f>SUMIFS(NhatKy_ViPham!K:K, NhatKy_ViPham!E:E, "10_Ly_A", NhatKy_ViPham!F:F, B38, NhatKy_ViPham!H:H, "L09")</f>
        <v>0</v>
      </c>
      <c r="O38" s="6">
        <f>SUMIFS(NhatKy_ViPham!K:K, NhatKy_ViPham!E:E, "10_Ly_A", NhatKy_ViPham!F:F, B38, NhatKy_ViPham!H:H, "L10")</f>
        <v>0</v>
      </c>
      <c r="P38" s="12">
        <f>SUMIFS(NhatKy_ViPham!J:J, NhatKy_ViPham!E:E, "10_Ly_A", NhatKy_ViPham!F:F, B38)</f>
        <v>0</v>
      </c>
      <c r="Q38" s="13">
        <f>SUMIFS(NhatKy_ViPham!K:K, NhatKy_ViPham!E:E, "10_Ly_A", NhatKy_ViPham!F:F, B38)</f>
        <v>0</v>
      </c>
      <c r="R38" s="6">
        <f>100 + SUMIFS(NhatKy_ViPham!J:J, NhatKy_ViPham!E:E, "10_Ly_A", NhatKy_ViPham!F:F, B38, NhatKy_ViPham!C:C, "T1") - SUMIFS(NhatKy_ViPham!K:K, NhatKy_ViPham!E:E, "10_Ly_A", NhatKy_ViPham!F:F, B38, NhatKy_ViPham!C:C, "T1")</f>
        <v>100</v>
      </c>
      <c r="S38" s="6">
        <f>100 + SUMIFS(NhatKy_ViPham!J:J, NhatKy_ViPham!E:E, "10_Ly_A", NhatKy_ViPham!F:F, B38, NhatKy_ViPham!C:C, "T2") - SUMIFS(NhatKy_ViPham!K:K, NhatKy_ViPham!E:E, "10_Ly_A", NhatKy_ViPham!F:F, B38, NhatKy_ViPham!C:C, "T2")</f>
        <v>100</v>
      </c>
      <c r="T38" s="6">
        <f>100 + SUMIFS(NhatKy_ViPham!J:J, NhatKy_ViPham!E:E, "10_Ly_A", NhatKy_ViPham!F:F, B38, NhatKy_ViPham!C:C, "T3") - SUMIFS(NhatKy_ViPham!K:K, NhatKy_ViPham!E:E, "10_Ly_A", NhatKy_ViPham!F:F, B38, NhatKy_ViPham!C:C, "T3")</f>
        <v>100</v>
      </c>
      <c r="U38" s="6">
        <f>100 + SUMIFS(NhatKy_ViPham!J:J, NhatKy_ViPham!E:E, "10_Ly_A", NhatKy_ViPham!F:F, B38, NhatKy_ViPham!C:C, "T4") - SUMIFS(NhatKy_ViPham!K:K, NhatKy_ViPham!E:E, "10_Ly_A", NhatKy_ViPham!F:F, B38, NhatKy_ViPham!C:C, "T4")</f>
        <v>100</v>
      </c>
      <c r="V38" s="6">
        <f>100 + SUMIFS(NhatKy_ViPham!J:J, NhatKy_ViPham!E:E, "10_Ly_A", NhatKy_ViPham!F:F, B38, NhatKy_ViPham!C:C, "T5") - SUMIFS(NhatKy_ViPham!K:K, NhatKy_ViPham!E:E, "10_Ly_A", NhatKy_ViPham!F:F, B38, NhatKy_ViPham!C:C, "T5")</f>
        <v>100</v>
      </c>
      <c r="W38" s="6">
        <f>100 + SUMIFS(NhatKy_ViPham!J:J, NhatKy_ViPham!E:E, "10_Ly_A", NhatKy_ViPham!F:F, B38, NhatKy_ViPham!C:C, "T6") - SUMIFS(NhatKy_ViPham!K:K, NhatKy_ViPham!E:E, "10_Ly_A", NhatKy_ViPham!F:F, B38, NhatKy_ViPham!C:C, "T6")</f>
        <v>100</v>
      </c>
      <c r="X38" s="6">
        <f>100 + SUMIFS(NhatKy_ViPham!J:J, NhatKy_ViPham!E:E, "10_Ly_A", NhatKy_ViPham!F:F, B38, NhatKy_ViPham!C:C, "T7") - SUMIFS(NhatKy_ViPham!K:K, NhatKy_ViPham!E:E, "10_Ly_A", NhatKy_ViPham!F:F, B38, NhatKy_ViPham!C:C, "T7")</f>
        <v>100</v>
      </c>
      <c r="Y38" s="6">
        <f>100 + SUMIFS(NhatKy_ViPham!J:J, NhatKy_ViPham!E:E, "10_Ly_A", NhatKy_ViPham!F:F, B38, NhatKy_ViPham!C:C, "T8") - SUMIFS(NhatKy_ViPham!K:K, NhatKy_ViPham!E:E, "10_Ly_A", NhatKy_ViPham!F:F, B38, NhatKy_ViPham!C:C, "T8")</f>
        <v>100</v>
      </c>
      <c r="Z38" s="6">
        <f>100 + SUMIFS(NhatKy_ViPham!J:J, NhatKy_ViPham!E:E, "10_Ly_A", NhatKy_ViPham!F:F, B38, NhatKy_ViPham!C:C, "T9") - SUMIFS(NhatKy_ViPham!K:K, NhatKy_ViPham!E:E, "10_Ly_A", NhatKy_ViPham!F:F, B38, NhatKy_ViPham!C:C, "T9")</f>
        <v>100</v>
      </c>
      <c r="AA38" s="6">
        <f>100 + SUMIFS(NhatKy_ViPham!J:J, NhatKy_ViPham!E:E, "10_Ly_A", NhatKy_ViPham!F:F, B38, NhatKy_ViPham!C:C, "T10") - SUMIFS(NhatKy_ViPham!K:K, NhatKy_ViPham!E:E, "10_Ly_A", NhatKy_ViPham!F:F, B38, NhatKy_ViPham!C:C, "T10")</f>
        <v>100</v>
      </c>
      <c r="AB38" s="6">
        <f>100 + SUMIFS(NhatKy_ViPham!J:J, NhatKy_ViPham!E:E, "10_Ly_A", NhatKy_ViPham!F:F, B38, NhatKy_ViPham!C:C, "T11") - SUMIFS(NhatKy_ViPham!K:K, NhatKy_ViPham!E:E, "10_Ly_A", NhatKy_ViPham!F:F, B38, NhatKy_ViPham!C:C, "T11")</f>
        <v>100</v>
      </c>
      <c r="AC38" s="6">
        <f>100 + SUMIFS(NhatKy_ViPham!J:J, NhatKy_ViPham!E:E, "10_Ly_A", NhatKy_ViPham!F:F, B38, NhatKy_ViPham!C:C, "T12") - SUMIFS(NhatKy_ViPham!K:K, NhatKy_ViPham!E:E, "10_Ly_A", NhatKy_ViPham!F:F, B38, NhatKy_ViPham!C:C, "T12")</f>
        <v>100</v>
      </c>
      <c r="AD38" s="6">
        <f>100 + SUMIFS(NhatKy_ViPham!J:J, NhatKy_ViPham!E:E, "10_Ly_A", NhatKy_ViPham!F:F, B38, NhatKy_ViPham!C:C, "T13") - SUMIFS(NhatKy_ViPham!K:K, NhatKy_ViPham!E:E, "10_Ly_A", NhatKy_ViPham!F:F, B38, NhatKy_ViPham!C:C, "T13")</f>
        <v>100</v>
      </c>
      <c r="AE38" s="6">
        <f>100 + SUMIFS(NhatKy_ViPham!J:J, NhatKy_ViPham!E:E, "10_Ly_A", NhatKy_ViPham!F:F, B38, NhatKy_ViPham!C:C, "T14") - SUMIFS(NhatKy_ViPham!K:K, NhatKy_ViPham!E:E, "10_Ly_A", NhatKy_ViPham!F:F, B38, NhatKy_ViPham!C:C, "T14")</f>
        <v>100</v>
      </c>
      <c r="AF38" s="6">
        <f>100 + SUMIFS(NhatKy_ViPham!J:J, NhatKy_ViPham!E:E, "10_Ly_A", NhatKy_ViPham!F:F, B38, NhatKy_ViPham!C:C, "T15") - SUMIFS(NhatKy_ViPham!K:K, NhatKy_ViPham!E:E, "10_Ly_A", NhatKy_ViPham!F:F, B38, NhatKy_ViPham!C:C, "T15")</f>
        <v>100</v>
      </c>
      <c r="AG38" s="6">
        <f>100 + SUMIFS(NhatKy_ViPham!J:J, NhatKy_ViPham!E:E, "10_Ly_A", NhatKy_ViPham!F:F, B38, NhatKy_ViPham!C:C, "T16") - SUMIFS(NhatKy_ViPham!K:K, NhatKy_ViPham!E:E, "10_Ly_A", NhatKy_ViPham!F:F, B38, NhatKy_ViPham!C:C, "T16")</f>
        <v>100</v>
      </c>
      <c r="AH38" s="6">
        <f>100 + SUMIFS(NhatKy_ViPham!J:J, NhatKy_ViPham!E:E, "10_Ly_A", NhatKy_ViPham!F:F, B38, NhatKy_ViPham!C:C, "T17") - SUMIFS(NhatKy_ViPham!K:K, NhatKy_ViPham!E:E, "10_Ly_A", NhatKy_ViPham!F:F, B38, NhatKy_ViPham!C:C, "T17")</f>
        <v>100</v>
      </c>
      <c r="AI38" s="6">
        <f>100 + SUMIFS(NhatKy_ViPham!J:J, NhatKy_ViPham!E:E, "10_Ly_A", NhatKy_ViPham!F:F, B38, NhatKy_ViPham!C:C, "T18") - SUMIFS(NhatKy_ViPham!K:K, NhatKy_ViPham!E:E, "10_Ly_A", NhatKy_ViPham!F:F, B38, NhatKy_ViPham!C:C, "T18")</f>
        <v>100</v>
      </c>
      <c r="AJ38" s="6">
        <f>100 + SUMIFS(NhatKy_ViPham!J:J, NhatKy_ViPham!E:E, "10_Ly_A", NhatKy_ViPham!F:F, B38, NhatKy_ViPham!C:C, "T19") - SUMIFS(NhatKy_ViPham!K:K, NhatKy_ViPham!E:E, "10_Ly_A", NhatKy_ViPham!F:F, B38, NhatKy_ViPham!C:C, "T19")</f>
        <v>100</v>
      </c>
      <c r="AK38" s="6">
        <f>100 + SUMIFS(NhatKy_ViPham!J:J, NhatKy_ViPham!E:E, "10_Ly_A", NhatKy_ViPham!F:F, B38, NhatKy_ViPham!C:C, "T20") - SUMIFS(NhatKy_ViPham!K:K, NhatKy_ViPham!E:E, "10_Ly_A", NhatKy_ViPham!F:F, B38, NhatKy_ViPham!C:C, "T20")</f>
        <v>100</v>
      </c>
      <c r="AL38" s="6">
        <f>100 + SUMIFS(NhatKy_ViPham!J:J, NhatKy_ViPham!E:E, "10_Ly_A", NhatKy_ViPham!F:F, B38, NhatKy_ViPham!C:C, "T21") - SUMIFS(NhatKy_ViPham!K:K, NhatKy_ViPham!E:E, "10_Ly_A", NhatKy_ViPham!F:F, B38, NhatKy_ViPham!C:C, "T21")</f>
        <v>100</v>
      </c>
      <c r="AM38" s="6">
        <f>100 + SUMIFS(NhatKy_ViPham!J:J, NhatKy_ViPham!E:E, "10_Ly_A", NhatKy_ViPham!F:F, B38, NhatKy_ViPham!C:C, "T22") - SUMIFS(NhatKy_ViPham!K:K, NhatKy_ViPham!E:E, "10_Ly_A", NhatKy_ViPham!F:F, B38, NhatKy_ViPham!C:C, "T22")</f>
        <v>100</v>
      </c>
      <c r="AN38" s="6">
        <f>100 + SUMIFS(NhatKy_ViPham!J:J, NhatKy_ViPham!E:E, "10_Ly_A", NhatKy_ViPham!F:F, B38, NhatKy_ViPham!C:C, "T23") - SUMIFS(NhatKy_ViPham!K:K, NhatKy_ViPham!E:E, "10_Ly_A", NhatKy_ViPham!F:F, B38, NhatKy_ViPham!C:C, "T23")</f>
        <v>100</v>
      </c>
      <c r="AO38" s="6">
        <f>100 + SUMIFS(NhatKy_ViPham!J:J, NhatKy_ViPham!E:E, "10_Ly_A", NhatKy_ViPham!F:F, B38, NhatKy_ViPham!C:C, "T24") - SUMIFS(NhatKy_ViPham!K:K, NhatKy_ViPham!E:E, "10_Ly_A", NhatKy_ViPham!F:F, B38, NhatKy_ViPham!C:C, "T24")</f>
        <v>100</v>
      </c>
      <c r="AP38" s="6">
        <f>100 + SUMIFS(NhatKy_ViPham!J:J, NhatKy_ViPham!E:E, "10_Ly_A", NhatKy_ViPham!F:F, B38, NhatKy_ViPham!C:C, "T25") - SUMIFS(NhatKy_ViPham!K:K, NhatKy_ViPham!E:E, "10_Ly_A", NhatKy_ViPham!F:F, B38, NhatKy_ViPham!C:C, "T25")</f>
        <v>100</v>
      </c>
      <c r="AQ38" s="6">
        <f>100 + SUMIFS(NhatKy_ViPham!J:J, NhatKy_ViPham!E:E, "10_Ly_A", NhatKy_ViPham!F:F, B38, NhatKy_ViPham!C:C, "T26") - SUMIFS(NhatKy_ViPham!K:K, NhatKy_ViPham!E:E, "10_Ly_A", NhatKy_ViPham!F:F, B38, NhatKy_ViPham!C:C, "T26")</f>
        <v>100</v>
      </c>
      <c r="AR38" s="6">
        <f>100 + SUMIFS(NhatKy_ViPham!J:J, NhatKy_ViPham!E:E, "10_Ly_A", NhatKy_ViPham!F:F, B38, NhatKy_ViPham!C:C, "T27") - SUMIFS(NhatKy_ViPham!K:K, NhatKy_ViPham!E:E, "10_Ly_A", NhatKy_ViPham!F:F, B38, NhatKy_ViPham!C:C, "T27")</f>
        <v>100</v>
      </c>
      <c r="AS38" s="6">
        <f>100 + SUMIFS(NhatKy_ViPham!J:J, NhatKy_ViPham!E:E, "10_Ly_A", NhatKy_ViPham!F:F, B38, NhatKy_ViPham!C:C, "T28") - SUMIFS(NhatKy_ViPham!K:K, NhatKy_ViPham!E:E, "10_Ly_A", NhatKy_ViPham!F:F, B38, NhatKy_ViPham!C:C, "T28")</f>
        <v>100</v>
      </c>
      <c r="AT38" s="6">
        <f>100 + SUMIFS(NhatKy_ViPham!J:J, NhatKy_ViPham!E:E, "10_Ly_A", NhatKy_ViPham!F:F, B38, NhatKy_ViPham!C:C, "T29") - SUMIFS(NhatKy_ViPham!K:K, NhatKy_ViPham!E:E, "10_Ly_A", NhatKy_ViPham!F:F, B38, NhatKy_ViPham!C:C, "T29")</f>
        <v>100</v>
      </c>
      <c r="AU38" s="6">
        <f>100 + SUMIFS(NhatKy_ViPham!J:J, NhatKy_ViPham!E:E, "10_Ly_A", NhatKy_ViPham!F:F, B38, NhatKy_ViPham!C:C, "T30") - SUMIFS(NhatKy_ViPham!K:K, NhatKy_ViPham!E:E, "10_Ly_A", NhatKy_ViPham!F:F, B38, NhatKy_ViPham!C:C, "T30")</f>
        <v>100</v>
      </c>
      <c r="AV38" s="6">
        <f>100 + SUMIFS(NhatKy_ViPham!J:J, NhatKy_ViPham!E:E, "10_Ly_A", NhatKy_ViPham!F:F, B38, NhatKy_ViPham!C:C, "T31") - SUMIFS(NhatKy_ViPham!K:K, NhatKy_ViPham!E:E, "10_Ly_A", NhatKy_ViPham!F:F, B38, NhatKy_ViPham!C:C, "T31")</f>
        <v>100</v>
      </c>
      <c r="AW38" s="6">
        <f>100 + SUMIFS(NhatKy_ViPham!J:J, NhatKy_ViPham!E:E, "10_Ly_A", NhatKy_ViPham!F:F, B38, NhatKy_ViPham!C:C, "T32") - SUMIFS(NhatKy_ViPham!K:K, NhatKy_ViPham!E:E, "10_Ly_A", NhatKy_ViPham!F:F, B38, NhatKy_ViPham!C:C, "T32")</f>
        <v>100</v>
      </c>
      <c r="AX38" s="6">
        <f>100 + SUMIFS(NhatKy_ViPham!J:J, NhatKy_ViPham!E:E, "10_Ly_A", NhatKy_ViPham!F:F, B38, NhatKy_ViPham!C:C, "T33") - SUMIFS(NhatKy_ViPham!K:K, NhatKy_ViPham!E:E, "10_Ly_A", NhatKy_ViPham!F:F, B38, NhatKy_ViPham!C:C, "T33")</f>
        <v>100</v>
      </c>
      <c r="AY38" s="6">
        <f>100 + SUMIFS(NhatKy_ViPham!J:J, NhatKy_ViPham!E:E, "10_Ly_A", NhatKy_ViPham!F:F, B38, NhatKy_ViPham!C:C, "T34") - SUMIFS(NhatKy_ViPham!K:K, NhatKy_ViPham!E:E, "10_Ly_A", NhatKy_ViPham!F:F, B38, NhatKy_ViPham!C:C, "T34")</f>
        <v>100</v>
      </c>
      <c r="AZ38" s="6">
        <f>100 + SUMIFS(NhatKy_ViPham!J:J, NhatKy_ViPham!E:E, "10_Ly_A", NhatKy_ViPham!F:F, B38, NhatKy_ViPham!C:C, "T35") - SUMIFS(NhatKy_ViPham!K:K, NhatKy_ViPham!E:E, "10_Ly_A", NhatKy_ViPham!F:F, B38, NhatKy_ViPham!C:C, "T35")</f>
        <v>100</v>
      </c>
      <c r="BA38" s="12">
        <f t="shared" si="0"/>
        <v>100</v>
      </c>
      <c r="BB38" s="11" t="s">
        <v>430</v>
      </c>
      <c r="BC38" s="16" t="str">
        <f t="shared" si="1"/>
        <v>Tốt</v>
      </c>
      <c r="BD38" s="15" t="str">
        <f t="shared" si="2"/>
        <v>🟢 BÌNH THƯỜNG</v>
      </c>
    </row>
    <row r="39" spans="1:56" x14ac:dyDescent="0.25">
      <c r="A39" s="4">
        <v>31</v>
      </c>
      <c r="B39" s="10" t="s">
        <v>618</v>
      </c>
      <c r="C39" s="4" t="s">
        <v>619</v>
      </c>
      <c r="D39" s="4" t="s">
        <v>435</v>
      </c>
      <c r="E39" s="11" t="s">
        <v>430</v>
      </c>
      <c r="F39" s="7">
        <f>SUMIFS(NhatKy_ViPham!K:K, NhatKy_ViPham!E:E, "10_Ly_A", NhatKy_ViPham!F:F, B39, NhatKy_ViPham!H:H, "L01")</f>
        <v>0</v>
      </c>
      <c r="G39" s="7">
        <f>SUMIFS(NhatKy_ViPham!K:K, NhatKy_ViPham!E:E, "10_Ly_A", NhatKy_ViPham!F:F, B39, NhatKy_ViPham!H:H, "L02")</f>
        <v>0</v>
      </c>
      <c r="H39" s="7">
        <f>SUMIFS(NhatKy_ViPham!K:K, NhatKy_ViPham!E:E, "10_Ly_A", NhatKy_ViPham!F:F, B39, NhatKy_ViPham!H:H, "L03")</f>
        <v>0</v>
      </c>
      <c r="I39" s="7">
        <f>SUMIFS(NhatKy_ViPham!K:K, NhatKy_ViPham!E:E, "10_Ly_A", NhatKy_ViPham!F:F, B39, NhatKy_ViPham!H:H, "L04")</f>
        <v>0</v>
      </c>
      <c r="J39" s="7">
        <f>SUMIFS(NhatKy_ViPham!K:K, NhatKy_ViPham!E:E, "10_Ly_A", NhatKy_ViPham!F:F, B39, NhatKy_ViPham!H:H, "L05")</f>
        <v>0</v>
      </c>
      <c r="K39" s="7">
        <f>SUMIFS(NhatKy_ViPham!K:K, NhatKy_ViPham!E:E, "10_Ly_A", NhatKy_ViPham!F:F, B39, NhatKy_ViPham!H:H, "L06")</f>
        <v>0</v>
      </c>
      <c r="L39" s="7">
        <f>SUMIFS(NhatKy_ViPham!K:K, NhatKy_ViPham!E:E, "10_Ly_A", NhatKy_ViPham!F:F, B39, NhatKy_ViPham!H:H, "L07")</f>
        <v>0</v>
      </c>
      <c r="M39" s="7">
        <f>SUMIFS(NhatKy_ViPham!K:K, NhatKy_ViPham!E:E, "10_Ly_A", NhatKy_ViPham!F:F, B39, NhatKy_ViPham!H:H, "L08")</f>
        <v>0</v>
      </c>
      <c r="N39" s="7">
        <f>SUMIFS(NhatKy_ViPham!K:K, NhatKy_ViPham!E:E, "10_Ly_A", NhatKy_ViPham!F:F, B39, NhatKy_ViPham!H:H, "L09")</f>
        <v>0</v>
      </c>
      <c r="O39" s="7">
        <f>SUMIFS(NhatKy_ViPham!K:K, NhatKy_ViPham!E:E, "10_Ly_A", NhatKy_ViPham!F:F, B39, NhatKy_ViPham!H:H, "L10")</f>
        <v>0</v>
      </c>
      <c r="P39" s="12">
        <f>SUMIFS(NhatKy_ViPham!J:J, NhatKy_ViPham!E:E, "10_Ly_A", NhatKy_ViPham!F:F, B39)</f>
        <v>0</v>
      </c>
      <c r="Q39" s="13">
        <f>SUMIFS(NhatKy_ViPham!K:K, NhatKy_ViPham!E:E, "10_Ly_A", NhatKy_ViPham!F:F, B39)</f>
        <v>0</v>
      </c>
      <c r="R39" s="7">
        <f>100 + SUMIFS(NhatKy_ViPham!J:J, NhatKy_ViPham!E:E, "10_Ly_A", NhatKy_ViPham!F:F, B39, NhatKy_ViPham!C:C, "T1") - SUMIFS(NhatKy_ViPham!K:K, NhatKy_ViPham!E:E, "10_Ly_A", NhatKy_ViPham!F:F, B39, NhatKy_ViPham!C:C, "T1")</f>
        <v>100</v>
      </c>
      <c r="S39" s="7">
        <f>100 + SUMIFS(NhatKy_ViPham!J:J, NhatKy_ViPham!E:E, "10_Ly_A", NhatKy_ViPham!F:F, B39, NhatKy_ViPham!C:C, "T2") - SUMIFS(NhatKy_ViPham!K:K, NhatKy_ViPham!E:E, "10_Ly_A", NhatKy_ViPham!F:F, B39, NhatKy_ViPham!C:C, "T2")</f>
        <v>100</v>
      </c>
      <c r="T39" s="7">
        <f>100 + SUMIFS(NhatKy_ViPham!J:J, NhatKy_ViPham!E:E, "10_Ly_A", NhatKy_ViPham!F:F, B39, NhatKy_ViPham!C:C, "T3") - SUMIFS(NhatKy_ViPham!K:K, NhatKy_ViPham!E:E, "10_Ly_A", NhatKy_ViPham!F:F, B39, NhatKy_ViPham!C:C, "T3")</f>
        <v>100</v>
      </c>
      <c r="U39" s="7">
        <f>100 + SUMIFS(NhatKy_ViPham!J:J, NhatKy_ViPham!E:E, "10_Ly_A", NhatKy_ViPham!F:F, B39, NhatKy_ViPham!C:C, "T4") - SUMIFS(NhatKy_ViPham!K:K, NhatKy_ViPham!E:E, "10_Ly_A", NhatKy_ViPham!F:F, B39, NhatKy_ViPham!C:C, "T4")</f>
        <v>100</v>
      </c>
      <c r="V39" s="7">
        <f>100 + SUMIFS(NhatKy_ViPham!J:J, NhatKy_ViPham!E:E, "10_Ly_A", NhatKy_ViPham!F:F, B39, NhatKy_ViPham!C:C, "T5") - SUMIFS(NhatKy_ViPham!K:K, NhatKy_ViPham!E:E, "10_Ly_A", NhatKy_ViPham!F:F, B39, NhatKy_ViPham!C:C, "T5")</f>
        <v>100</v>
      </c>
      <c r="W39" s="7">
        <f>100 + SUMIFS(NhatKy_ViPham!J:J, NhatKy_ViPham!E:E, "10_Ly_A", NhatKy_ViPham!F:F, B39, NhatKy_ViPham!C:C, "T6") - SUMIFS(NhatKy_ViPham!K:K, NhatKy_ViPham!E:E, "10_Ly_A", NhatKy_ViPham!F:F, B39, NhatKy_ViPham!C:C, "T6")</f>
        <v>100</v>
      </c>
      <c r="X39" s="7">
        <f>100 + SUMIFS(NhatKy_ViPham!J:J, NhatKy_ViPham!E:E, "10_Ly_A", NhatKy_ViPham!F:F, B39, NhatKy_ViPham!C:C, "T7") - SUMIFS(NhatKy_ViPham!K:K, NhatKy_ViPham!E:E, "10_Ly_A", NhatKy_ViPham!F:F, B39, NhatKy_ViPham!C:C, "T7")</f>
        <v>100</v>
      </c>
      <c r="Y39" s="7">
        <f>100 + SUMIFS(NhatKy_ViPham!J:J, NhatKy_ViPham!E:E, "10_Ly_A", NhatKy_ViPham!F:F, B39, NhatKy_ViPham!C:C, "T8") - SUMIFS(NhatKy_ViPham!K:K, NhatKy_ViPham!E:E, "10_Ly_A", NhatKy_ViPham!F:F, B39, NhatKy_ViPham!C:C, "T8")</f>
        <v>100</v>
      </c>
      <c r="Z39" s="7">
        <f>100 + SUMIFS(NhatKy_ViPham!J:J, NhatKy_ViPham!E:E, "10_Ly_A", NhatKy_ViPham!F:F, B39, NhatKy_ViPham!C:C, "T9") - SUMIFS(NhatKy_ViPham!K:K, NhatKy_ViPham!E:E, "10_Ly_A", NhatKy_ViPham!F:F, B39, NhatKy_ViPham!C:C, "T9")</f>
        <v>100</v>
      </c>
      <c r="AA39" s="7">
        <f>100 + SUMIFS(NhatKy_ViPham!J:J, NhatKy_ViPham!E:E, "10_Ly_A", NhatKy_ViPham!F:F, B39, NhatKy_ViPham!C:C, "T10") - SUMIFS(NhatKy_ViPham!K:K, NhatKy_ViPham!E:E, "10_Ly_A", NhatKy_ViPham!F:F, B39, NhatKy_ViPham!C:C, "T10")</f>
        <v>100</v>
      </c>
      <c r="AB39" s="7">
        <f>100 + SUMIFS(NhatKy_ViPham!J:J, NhatKy_ViPham!E:E, "10_Ly_A", NhatKy_ViPham!F:F, B39, NhatKy_ViPham!C:C, "T11") - SUMIFS(NhatKy_ViPham!K:K, NhatKy_ViPham!E:E, "10_Ly_A", NhatKy_ViPham!F:F, B39, NhatKy_ViPham!C:C, "T11")</f>
        <v>100</v>
      </c>
      <c r="AC39" s="7">
        <f>100 + SUMIFS(NhatKy_ViPham!J:J, NhatKy_ViPham!E:E, "10_Ly_A", NhatKy_ViPham!F:F, B39, NhatKy_ViPham!C:C, "T12") - SUMIFS(NhatKy_ViPham!K:K, NhatKy_ViPham!E:E, "10_Ly_A", NhatKy_ViPham!F:F, B39, NhatKy_ViPham!C:C, "T12")</f>
        <v>100</v>
      </c>
      <c r="AD39" s="7">
        <f>100 + SUMIFS(NhatKy_ViPham!J:J, NhatKy_ViPham!E:E, "10_Ly_A", NhatKy_ViPham!F:F, B39, NhatKy_ViPham!C:C, "T13") - SUMIFS(NhatKy_ViPham!K:K, NhatKy_ViPham!E:E, "10_Ly_A", NhatKy_ViPham!F:F, B39, NhatKy_ViPham!C:C, "T13")</f>
        <v>100</v>
      </c>
      <c r="AE39" s="7">
        <f>100 + SUMIFS(NhatKy_ViPham!J:J, NhatKy_ViPham!E:E, "10_Ly_A", NhatKy_ViPham!F:F, B39, NhatKy_ViPham!C:C, "T14") - SUMIFS(NhatKy_ViPham!K:K, NhatKy_ViPham!E:E, "10_Ly_A", NhatKy_ViPham!F:F, B39, NhatKy_ViPham!C:C, "T14")</f>
        <v>100</v>
      </c>
      <c r="AF39" s="7">
        <f>100 + SUMIFS(NhatKy_ViPham!J:J, NhatKy_ViPham!E:E, "10_Ly_A", NhatKy_ViPham!F:F, B39, NhatKy_ViPham!C:C, "T15") - SUMIFS(NhatKy_ViPham!K:K, NhatKy_ViPham!E:E, "10_Ly_A", NhatKy_ViPham!F:F, B39, NhatKy_ViPham!C:C, "T15")</f>
        <v>100</v>
      </c>
      <c r="AG39" s="7">
        <f>100 + SUMIFS(NhatKy_ViPham!J:J, NhatKy_ViPham!E:E, "10_Ly_A", NhatKy_ViPham!F:F, B39, NhatKy_ViPham!C:C, "T16") - SUMIFS(NhatKy_ViPham!K:K, NhatKy_ViPham!E:E, "10_Ly_A", NhatKy_ViPham!F:F, B39, NhatKy_ViPham!C:C, "T16")</f>
        <v>100</v>
      </c>
      <c r="AH39" s="7">
        <f>100 + SUMIFS(NhatKy_ViPham!J:J, NhatKy_ViPham!E:E, "10_Ly_A", NhatKy_ViPham!F:F, B39, NhatKy_ViPham!C:C, "T17") - SUMIFS(NhatKy_ViPham!K:K, NhatKy_ViPham!E:E, "10_Ly_A", NhatKy_ViPham!F:F, B39, NhatKy_ViPham!C:C, "T17")</f>
        <v>100</v>
      </c>
      <c r="AI39" s="7">
        <f>100 + SUMIFS(NhatKy_ViPham!J:J, NhatKy_ViPham!E:E, "10_Ly_A", NhatKy_ViPham!F:F, B39, NhatKy_ViPham!C:C, "T18") - SUMIFS(NhatKy_ViPham!K:K, NhatKy_ViPham!E:E, "10_Ly_A", NhatKy_ViPham!F:F, B39, NhatKy_ViPham!C:C, "T18")</f>
        <v>100</v>
      </c>
      <c r="AJ39" s="7">
        <f>100 + SUMIFS(NhatKy_ViPham!J:J, NhatKy_ViPham!E:E, "10_Ly_A", NhatKy_ViPham!F:F, B39, NhatKy_ViPham!C:C, "T19") - SUMIFS(NhatKy_ViPham!K:K, NhatKy_ViPham!E:E, "10_Ly_A", NhatKy_ViPham!F:F, B39, NhatKy_ViPham!C:C, "T19")</f>
        <v>100</v>
      </c>
      <c r="AK39" s="7">
        <f>100 + SUMIFS(NhatKy_ViPham!J:J, NhatKy_ViPham!E:E, "10_Ly_A", NhatKy_ViPham!F:F, B39, NhatKy_ViPham!C:C, "T20") - SUMIFS(NhatKy_ViPham!K:K, NhatKy_ViPham!E:E, "10_Ly_A", NhatKy_ViPham!F:F, B39, NhatKy_ViPham!C:C, "T20")</f>
        <v>100</v>
      </c>
      <c r="AL39" s="7">
        <f>100 + SUMIFS(NhatKy_ViPham!J:J, NhatKy_ViPham!E:E, "10_Ly_A", NhatKy_ViPham!F:F, B39, NhatKy_ViPham!C:C, "T21") - SUMIFS(NhatKy_ViPham!K:K, NhatKy_ViPham!E:E, "10_Ly_A", NhatKy_ViPham!F:F, B39, NhatKy_ViPham!C:C, "T21")</f>
        <v>100</v>
      </c>
      <c r="AM39" s="7">
        <f>100 + SUMIFS(NhatKy_ViPham!J:J, NhatKy_ViPham!E:E, "10_Ly_A", NhatKy_ViPham!F:F, B39, NhatKy_ViPham!C:C, "T22") - SUMIFS(NhatKy_ViPham!K:K, NhatKy_ViPham!E:E, "10_Ly_A", NhatKy_ViPham!F:F, B39, NhatKy_ViPham!C:C, "T22")</f>
        <v>100</v>
      </c>
      <c r="AN39" s="7">
        <f>100 + SUMIFS(NhatKy_ViPham!J:J, NhatKy_ViPham!E:E, "10_Ly_A", NhatKy_ViPham!F:F, B39, NhatKy_ViPham!C:C, "T23") - SUMIFS(NhatKy_ViPham!K:K, NhatKy_ViPham!E:E, "10_Ly_A", NhatKy_ViPham!F:F, B39, NhatKy_ViPham!C:C, "T23")</f>
        <v>100</v>
      </c>
      <c r="AO39" s="7">
        <f>100 + SUMIFS(NhatKy_ViPham!J:J, NhatKy_ViPham!E:E, "10_Ly_A", NhatKy_ViPham!F:F, B39, NhatKy_ViPham!C:C, "T24") - SUMIFS(NhatKy_ViPham!K:K, NhatKy_ViPham!E:E, "10_Ly_A", NhatKy_ViPham!F:F, B39, NhatKy_ViPham!C:C, "T24")</f>
        <v>100</v>
      </c>
      <c r="AP39" s="7">
        <f>100 + SUMIFS(NhatKy_ViPham!J:J, NhatKy_ViPham!E:E, "10_Ly_A", NhatKy_ViPham!F:F, B39, NhatKy_ViPham!C:C, "T25") - SUMIFS(NhatKy_ViPham!K:K, NhatKy_ViPham!E:E, "10_Ly_A", NhatKy_ViPham!F:F, B39, NhatKy_ViPham!C:C, "T25")</f>
        <v>100</v>
      </c>
      <c r="AQ39" s="7">
        <f>100 + SUMIFS(NhatKy_ViPham!J:J, NhatKy_ViPham!E:E, "10_Ly_A", NhatKy_ViPham!F:F, B39, NhatKy_ViPham!C:C, "T26") - SUMIFS(NhatKy_ViPham!K:K, NhatKy_ViPham!E:E, "10_Ly_A", NhatKy_ViPham!F:F, B39, NhatKy_ViPham!C:C, "T26")</f>
        <v>100</v>
      </c>
      <c r="AR39" s="7">
        <f>100 + SUMIFS(NhatKy_ViPham!J:J, NhatKy_ViPham!E:E, "10_Ly_A", NhatKy_ViPham!F:F, B39, NhatKy_ViPham!C:C, "T27") - SUMIFS(NhatKy_ViPham!K:K, NhatKy_ViPham!E:E, "10_Ly_A", NhatKy_ViPham!F:F, B39, NhatKy_ViPham!C:C, "T27")</f>
        <v>100</v>
      </c>
      <c r="AS39" s="7">
        <f>100 + SUMIFS(NhatKy_ViPham!J:J, NhatKy_ViPham!E:E, "10_Ly_A", NhatKy_ViPham!F:F, B39, NhatKy_ViPham!C:C, "T28") - SUMIFS(NhatKy_ViPham!K:K, NhatKy_ViPham!E:E, "10_Ly_A", NhatKy_ViPham!F:F, B39, NhatKy_ViPham!C:C, "T28")</f>
        <v>100</v>
      </c>
      <c r="AT39" s="7">
        <f>100 + SUMIFS(NhatKy_ViPham!J:J, NhatKy_ViPham!E:E, "10_Ly_A", NhatKy_ViPham!F:F, B39, NhatKy_ViPham!C:C, "T29") - SUMIFS(NhatKy_ViPham!K:K, NhatKy_ViPham!E:E, "10_Ly_A", NhatKy_ViPham!F:F, B39, NhatKy_ViPham!C:C, "T29")</f>
        <v>100</v>
      </c>
      <c r="AU39" s="7">
        <f>100 + SUMIFS(NhatKy_ViPham!J:J, NhatKy_ViPham!E:E, "10_Ly_A", NhatKy_ViPham!F:F, B39, NhatKy_ViPham!C:C, "T30") - SUMIFS(NhatKy_ViPham!K:K, NhatKy_ViPham!E:E, "10_Ly_A", NhatKy_ViPham!F:F, B39, NhatKy_ViPham!C:C, "T30")</f>
        <v>100</v>
      </c>
      <c r="AV39" s="7">
        <f>100 + SUMIFS(NhatKy_ViPham!J:J, NhatKy_ViPham!E:E, "10_Ly_A", NhatKy_ViPham!F:F, B39, NhatKy_ViPham!C:C, "T31") - SUMIFS(NhatKy_ViPham!K:K, NhatKy_ViPham!E:E, "10_Ly_A", NhatKy_ViPham!F:F, B39, NhatKy_ViPham!C:C, "T31")</f>
        <v>100</v>
      </c>
      <c r="AW39" s="7">
        <f>100 + SUMIFS(NhatKy_ViPham!J:J, NhatKy_ViPham!E:E, "10_Ly_A", NhatKy_ViPham!F:F, B39, NhatKy_ViPham!C:C, "T32") - SUMIFS(NhatKy_ViPham!K:K, NhatKy_ViPham!E:E, "10_Ly_A", NhatKy_ViPham!F:F, B39, NhatKy_ViPham!C:C, "T32")</f>
        <v>100</v>
      </c>
      <c r="AX39" s="7">
        <f>100 + SUMIFS(NhatKy_ViPham!J:J, NhatKy_ViPham!E:E, "10_Ly_A", NhatKy_ViPham!F:F, B39, NhatKy_ViPham!C:C, "T33") - SUMIFS(NhatKy_ViPham!K:K, NhatKy_ViPham!E:E, "10_Ly_A", NhatKy_ViPham!F:F, B39, NhatKy_ViPham!C:C, "T33")</f>
        <v>100</v>
      </c>
      <c r="AY39" s="7">
        <f>100 + SUMIFS(NhatKy_ViPham!J:J, NhatKy_ViPham!E:E, "10_Ly_A", NhatKy_ViPham!F:F, B39, NhatKy_ViPham!C:C, "T34") - SUMIFS(NhatKy_ViPham!K:K, NhatKy_ViPham!E:E, "10_Ly_A", NhatKy_ViPham!F:F, B39, NhatKy_ViPham!C:C, "T34")</f>
        <v>100</v>
      </c>
      <c r="AZ39" s="7">
        <f>100 + SUMIFS(NhatKy_ViPham!J:J, NhatKy_ViPham!E:E, "10_Ly_A", NhatKy_ViPham!F:F, B39, NhatKy_ViPham!C:C, "T35") - SUMIFS(NhatKy_ViPham!K:K, NhatKy_ViPham!E:E, "10_Ly_A", NhatKy_ViPham!F:F, B39, NhatKy_ViPham!C:C, "T35")</f>
        <v>100</v>
      </c>
      <c r="BA39" s="12">
        <f t="shared" si="0"/>
        <v>100</v>
      </c>
      <c r="BB39" s="11" t="s">
        <v>430</v>
      </c>
      <c r="BC39" s="14" t="str">
        <f t="shared" si="1"/>
        <v>Tốt</v>
      </c>
      <c r="BD39" s="10" t="str">
        <f t="shared" si="2"/>
        <v>🟢 BÌNH THƯỜNG</v>
      </c>
    </row>
    <row r="40" spans="1:56" x14ac:dyDescent="0.25">
      <c r="A40" s="5">
        <v>32</v>
      </c>
      <c r="B40" s="15" t="s">
        <v>620</v>
      </c>
      <c r="C40" s="5" t="s">
        <v>621</v>
      </c>
      <c r="D40" s="5" t="s">
        <v>435</v>
      </c>
      <c r="E40" s="11" t="s">
        <v>430</v>
      </c>
      <c r="F40" s="6">
        <f>SUMIFS(NhatKy_ViPham!K:K, NhatKy_ViPham!E:E, "10_Ly_A", NhatKy_ViPham!F:F, B40, NhatKy_ViPham!H:H, "L01")</f>
        <v>0</v>
      </c>
      <c r="G40" s="6">
        <f>SUMIFS(NhatKy_ViPham!K:K, NhatKy_ViPham!E:E, "10_Ly_A", NhatKy_ViPham!F:F, B40, NhatKy_ViPham!H:H, "L02")</f>
        <v>0</v>
      </c>
      <c r="H40" s="6">
        <f>SUMIFS(NhatKy_ViPham!K:K, NhatKy_ViPham!E:E, "10_Ly_A", NhatKy_ViPham!F:F, B40, NhatKy_ViPham!H:H, "L03")</f>
        <v>0</v>
      </c>
      <c r="I40" s="6">
        <f>SUMIFS(NhatKy_ViPham!K:K, NhatKy_ViPham!E:E, "10_Ly_A", NhatKy_ViPham!F:F, B40, NhatKy_ViPham!H:H, "L04")</f>
        <v>0</v>
      </c>
      <c r="J40" s="6">
        <f>SUMIFS(NhatKy_ViPham!K:K, NhatKy_ViPham!E:E, "10_Ly_A", NhatKy_ViPham!F:F, B40, NhatKy_ViPham!H:H, "L05")</f>
        <v>0</v>
      </c>
      <c r="K40" s="6">
        <f>SUMIFS(NhatKy_ViPham!K:K, NhatKy_ViPham!E:E, "10_Ly_A", NhatKy_ViPham!F:F, B40, NhatKy_ViPham!H:H, "L06")</f>
        <v>0</v>
      </c>
      <c r="L40" s="6">
        <f>SUMIFS(NhatKy_ViPham!K:K, NhatKy_ViPham!E:E, "10_Ly_A", NhatKy_ViPham!F:F, B40, NhatKy_ViPham!H:H, "L07")</f>
        <v>0</v>
      </c>
      <c r="M40" s="6">
        <f>SUMIFS(NhatKy_ViPham!K:K, NhatKy_ViPham!E:E, "10_Ly_A", NhatKy_ViPham!F:F, B40, NhatKy_ViPham!H:H, "L08")</f>
        <v>0</v>
      </c>
      <c r="N40" s="6">
        <f>SUMIFS(NhatKy_ViPham!K:K, NhatKy_ViPham!E:E, "10_Ly_A", NhatKy_ViPham!F:F, B40, NhatKy_ViPham!H:H, "L09")</f>
        <v>0</v>
      </c>
      <c r="O40" s="6">
        <f>SUMIFS(NhatKy_ViPham!K:K, NhatKy_ViPham!E:E, "10_Ly_A", NhatKy_ViPham!F:F, B40, NhatKy_ViPham!H:H, "L10")</f>
        <v>0</v>
      </c>
      <c r="P40" s="12">
        <f>SUMIFS(NhatKy_ViPham!J:J, NhatKy_ViPham!E:E, "10_Ly_A", NhatKy_ViPham!F:F, B40)</f>
        <v>0</v>
      </c>
      <c r="Q40" s="13">
        <f>SUMIFS(NhatKy_ViPham!K:K, NhatKy_ViPham!E:E, "10_Ly_A", NhatKy_ViPham!F:F, B40)</f>
        <v>0</v>
      </c>
      <c r="R40" s="6">
        <f>100 + SUMIFS(NhatKy_ViPham!J:J, NhatKy_ViPham!E:E, "10_Ly_A", NhatKy_ViPham!F:F, B40, NhatKy_ViPham!C:C, "T1") - SUMIFS(NhatKy_ViPham!K:K, NhatKy_ViPham!E:E, "10_Ly_A", NhatKy_ViPham!F:F, B40, NhatKy_ViPham!C:C, "T1")</f>
        <v>100</v>
      </c>
      <c r="S40" s="6">
        <f>100 + SUMIFS(NhatKy_ViPham!J:J, NhatKy_ViPham!E:E, "10_Ly_A", NhatKy_ViPham!F:F, B40, NhatKy_ViPham!C:C, "T2") - SUMIFS(NhatKy_ViPham!K:K, NhatKy_ViPham!E:E, "10_Ly_A", NhatKy_ViPham!F:F, B40, NhatKy_ViPham!C:C, "T2")</f>
        <v>100</v>
      </c>
      <c r="T40" s="6">
        <f>100 + SUMIFS(NhatKy_ViPham!J:J, NhatKy_ViPham!E:E, "10_Ly_A", NhatKy_ViPham!F:F, B40, NhatKy_ViPham!C:C, "T3") - SUMIFS(NhatKy_ViPham!K:K, NhatKy_ViPham!E:E, "10_Ly_A", NhatKy_ViPham!F:F, B40, NhatKy_ViPham!C:C, "T3")</f>
        <v>100</v>
      </c>
      <c r="U40" s="6">
        <f>100 + SUMIFS(NhatKy_ViPham!J:J, NhatKy_ViPham!E:E, "10_Ly_A", NhatKy_ViPham!F:F, B40, NhatKy_ViPham!C:C, "T4") - SUMIFS(NhatKy_ViPham!K:K, NhatKy_ViPham!E:E, "10_Ly_A", NhatKy_ViPham!F:F, B40, NhatKy_ViPham!C:C, "T4")</f>
        <v>100</v>
      </c>
      <c r="V40" s="6">
        <f>100 + SUMIFS(NhatKy_ViPham!J:J, NhatKy_ViPham!E:E, "10_Ly_A", NhatKy_ViPham!F:F, B40, NhatKy_ViPham!C:C, "T5") - SUMIFS(NhatKy_ViPham!K:K, NhatKy_ViPham!E:E, "10_Ly_A", NhatKy_ViPham!F:F, B40, NhatKy_ViPham!C:C, "T5")</f>
        <v>100</v>
      </c>
      <c r="W40" s="6">
        <f>100 + SUMIFS(NhatKy_ViPham!J:J, NhatKy_ViPham!E:E, "10_Ly_A", NhatKy_ViPham!F:F, B40, NhatKy_ViPham!C:C, "T6") - SUMIFS(NhatKy_ViPham!K:K, NhatKy_ViPham!E:E, "10_Ly_A", NhatKy_ViPham!F:F, B40, NhatKy_ViPham!C:C, "T6")</f>
        <v>100</v>
      </c>
      <c r="X40" s="6">
        <f>100 + SUMIFS(NhatKy_ViPham!J:J, NhatKy_ViPham!E:E, "10_Ly_A", NhatKy_ViPham!F:F, B40, NhatKy_ViPham!C:C, "T7") - SUMIFS(NhatKy_ViPham!K:K, NhatKy_ViPham!E:E, "10_Ly_A", NhatKy_ViPham!F:F, B40, NhatKy_ViPham!C:C, "T7")</f>
        <v>100</v>
      </c>
      <c r="Y40" s="6">
        <f>100 + SUMIFS(NhatKy_ViPham!J:J, NhatKy_ViPham!E:E, "10_Ly_A", NhatKy_ViPham!F:F, B40, NhatKy_ViPham!C:C, "T8") - SUMIFS(NhatKy_ViPham!K:K, NhatKy_ViPham!E:E, "10_Ly_A", NhatKy_ViPham!F:F, B40, NhatKy_ViPham!C:C, "T8")</f>
        <v>100</v>
      </c>
      <c r="Z40" s="6">
        <f>100 + SUMIFS(NhatKy_ViPham!J:J, NhatKy_ViPham!E:E, "10_Ly_A", NhatKy_ViPham!F:F, B40, NhatKy_ViPham!C:C, "T9") - SUMIFS(NhatKy_ViPham!K:K, NhatKy_ViPham!E:E, "10_Ly_A", NhatKy_ViPham!F:F, B40, NhatKy_ViPham!C:C, "T9")</f>
        <v>100</v>
      </c>
      <c r="AA40" s="6">
        <f>100 + SUMIFS(NhatKy_ViPham!J:J, NhatKy_ViPham!E:E, "10_Ly_A", NhatKy_ViPham!F:F, B40, NhatKy_ViPham!C:C, "T10") - SUMIFS(NhatKy_ViPham!K:K, NhatKy_ViPham!E:E, "10_Ly_A", NhatKy_ViPham!F:F, B40, NhatKy_ViPham!C:C, "T10")</f>
        <v>100</v>
      </c>
      <c r="AB40" s="6">
        <f>100 + SUMIFS(NhatKy_ViPham!J:J, NhatKy_ViPham!E:E, "10_Ly_A", NhatKy_ViPham!F:F, B40, NhatKy_ViPham!C:C, "T11") - SUMIFS(NhatKy_ViPham!K:K, NhatKy_ViPham!E:E, "10_Ly_A", NhatKy_ViPham!F:F, B40, NhatKy_ViPham!C:C, "T11")</f>
        <v>100</v>
      </c>
      <c r="AC40" s="6">
        <f>100 + SUMIFS(NhatKy_ViPham!J:J, NhatKy_ViPham!E:E, "10_Ly_A", NhatKy_ViPham!F:F, B40, NhatKy_ViPham!C:C, "T12") - SUMIFS(NhatKy_ViPham!K:K, NhatKy_ViPham!E:E, "10_Ly_A", NhatKy_ViPham!F:F, B40, NhatKy_ViPham!C:C, "T12")</f>
        <v>100</v>
      </c>
      <c r="AD40" s="6">
        <f>100 + SUMIFS(NhatKy_ViPham!J:J, NhatKy_ViPham!E:E, "10_Ly_A", NhatKy_ViPham!F:F, B40, NhatKy_ViPham!C:C, "T13") - SUMIFS(NhatKy_ViPham!K:K, NhatKy_ViPham!E:E, "10_Ly_A", NhatKy_ViPham!F:F, B40, NhatKy_ViPham!C:C, "T13")</f>
        <v>100</v>
      </c>
      <c r="AE40" s="6">
        <f>100 + SUMIFS(NhatKy_ViPham!J:J, NhatKy_ViPham!E:E, "10_Ly_A", NhatKy_ViPham!F:F, B40, NhatKy_ViPham!C:C, "T14") - SUMIFS(NhatKy_ViPham!K:K, NhatKy_ViPham!E:E, "10_Ly_A", NhatKy_ViPham!F:F, B40, NhatKy_ViPham!C:C, "T14")</f>
        <v>100</v>
      </c>
      <c r="AF40" s="6">
        <f>100 + SUMIFS(NhatKy_ViPham!J:J, NhatKy_ViPham!E:E, "10_Ly_A", NhatKy_ViPham!F:F, B40, NhatKy_ViPham!C:C, "T15") - SUMIFS(NhatKy_ViPham!K:K, NhatKy_ViPham!E:E, "10_Ly_A", NhatKy_ViPham!F:F, B40, NhatKy_ViPham!C:C, "T15")</f>
        <v>100</v>
      </c>
      <c r="AG40" s="6">
        <f>100 + SUMIFS(NhatKy_ViPham!J:J, NhatKy_ViPham!E:E, "10_Ly_A", NhatKy_ViPham!F:F, B40, NhatKy_ViPham!C:C, "T16") - SUMIFS(NhatKy_ViPham!K:K, NhatKy_ViPham!E:E, "10_Ly_A", NhatKy_ViPham!F:F, B40, NhatKy_ViPham!C:C, "T16")</f>
        <v>100</v>
      </c>
      <c r="AH40" s="6">
        <f>100 + SUMIFS(NhatKy_ViPham!J:J, NhatKy_ViPham!E:E, "10_Ly_A", NhatKy_ViPham!F:F, B40, NhatKy_ViPham!C:C, "T17") - SUMIFS(NhatKy_ViPham!K:K, NhatKy_ViPham!E:E, "10_Ly_A", NhatKy_ViPham!F:F, B40, NhatKy_ViPham!C:C, "T17")</f>
        <v>100</v>
      </c>
      <c r="AI40" s="6">
        <f>100 + SUMIFS(NhatKy_ViPham!J:J, NhatKy_ViPham!E:E, "10_Ly_A", NhatKy_ViPham!F:F, B40, NhatKy_ViPham!C:C, "T18") - SUMIFS(NhatKy_ViPham!K:K, NhatKy_ViPham!E:E, "10_Ly_A", NhatKy_ViPham!F:F, B40, NhatKy_ViPham!C:C, "T18")</f>
        <v>100</v>
      </c>
      <c r="AJ40" s="6">
        <f>100 + SUMIFS(NhatKy_ViPham!J:J, NhatKy_ViPham!E:E, "10_Ly_A", NhatKy_ViPham!F:F, B40, NhatKy_ViPham!C:C, "T19") - SUMIFS(NhatKy_ViPham!K:K, NhatKy_ViPham!E:E, "10_Ly_A", NhatKy_ViPham!F:F, B40, NhatKy_ViPham!C:C, "T19")</f>
        <v>100</v>
      </c>
      <c r="AK40" s="6">
        <f>100 + SUMIFS(NhatKy_ViPham!J:J, NhatKy_ViPham!E:E, "10_Ly_A", NhatKy_ViPham!F:F, B40, NhatKy_ViPham!C:C, "T20") - SUMIFS(NhatKy_ViPham!K:K, NhatKy_ViPham!E:E, "10_Ly_A", NhatKy_ViPham!F:F, B40, NhatKy_ViPham!C:C, "T20")</f>
        <v>100</v>
      </c>
      <c r="AL40" s="6">
        <f>100 + SUMIFS(NhatKy_ViPham!J:J, NhatKy_ViPham!E:E, "10_Ly_A", NhatKy_ViPham!F:F, B40, NhatKy_ViPham!C:C, "T21") - SUMIFS(NhatKy_ViPham!K:K, NhatKy_ViPham!E:E, "10_Ly_A", NhatKy_ViPham!F:F, B40, NhatKy_ViPham!C:C, "T21")</f>
        <v>100</v>
      </c>
      <c r="AM40" s="6">
        <f>100 + SUMIFS(NhatKy_ViPham!J:J, NhatKy_ViPham!E:E, "10_Ly_A", NhatKy_ViPham!F:F, B40, NhatKy_ViPham!C:C, "T22") - SUMIFS(NhatKy_ViPham!K:K, NhatKy_ViPham!E:E, "10_Ly_A", NhatKy_ViPham!F:F, B40, NhatKy_ViPham!C:C, "T22")</f>
        <v>100</v>
      </c>
      <c r="AN40" s="6">
        <f>100 + SUMIFS(NhatKy_ViPham!J:J, NhatKy_ViPham!E:E, "10_Ly_A", NhatKy_ViPham!F:F, B40, NhatKy_ViPham!C:C, "T23") - SUMIFS(NhatKy_ViPham!K:K, NhatKy_ViPham!E:E, "10_Ly_A", NhatKy_ViPham!F:F, B40, NhatKy_ViPham!C:C, "T23")</f>
        <v>100</v>
      </c>
      <c r="AO40" s="6">
        <f>100 + SUMIFS(NhatKy_ViPham!J:J, NhatKy_ViPham!E:E, "10_Ly_A", NhatKy_ViPham!F:F, B40, NhatKy_ViPham!C:C, "T24") - SUMIFS(NhatKy_ViPham!K:K, NhatKy_ViPham!E:E, "10_Ly_A", NhatKy_ViPham!F:F, B40, NhatKy_ViPham!C:C, "T24")</f>
        <v>100</v>
      </c>
      <c r="AP40" s="6">
        <f>100 + SUMIFS(NhatKy_ViPham!J:J, NhatKy_ViPham!E:E, "10_Ly_A", NhatKy_ViPham!F:F, B40, NhatKy_ViPham!C:C, "T25") - SUMIFS(NhatKy_ViPham!K:K, NhatKy_ViPham!E:E, "10_Ly_A", NhatKy_ViPham!F:F, B40, NhatKy_ViPham!C:C, "T25")</f>
        <v>100</v>
      </c>
      <c r="AQ40" s="6">
        <f>100 + SUMIFS(NhatKy_ViPham!J:J, NhatKy_ViPham!E:E, "10_Ly_A", NhatKy_ViPham!F:F, B40, NhatKy_ViPham!C:C, "T26") - SUMIFS(NhatKy_ViPham!K:K, NhatKy_ViPham!E:E, "10_Ly_A", NhatKy_ViPham!F:F, B40, NhatKy_ViPham!C:C, "T26")</f>
        <v>100</v>
      </c>
      <c r="AR40" s="6">
        <f>100 + SUMIFS(NhatKy_ViPham!J:J, NhatKy_ViPham!E:E, "10_Ly_A", NhatKy_ViPham!F:F, B40, NhatKy_ViPham!C:C, "T27") - SUMIFS(NhatKy_ViPham!K:K, NhatKy_ViPham!E:E, "10_Ly_A", NhatKy_ViPham!F:F, B40, NhatKy_ViPham!C:C, "T27")</f>
        <v>100</v>
      </c>
      <c r="AS40" s="6">
        <f>100 + SUMIFS(NhatKy_ViPham!J:J, NhatKy_ViPham!E:E, "10_Ly_A", NhatKy_ViPham!F:F, B40, NhatKy_ViPham!C:C, "T28") - SUMIFS(NhatKy_ViPham!K:K, NhatKy_ViPham!E:E, "10_Ly_A", NhatKy_ViPham!F:F, B40, NhatKy_ViPham!C:C, "T28")</f>
        <v>100</v>
      </c>
      <c r="AT40" s="6">
        <f>100 + SUMIFS(NhatKy_ViPham!J:J, NhatKy_ViPham!E:E, "10_Ly_A", NhatKy_ViPham!F:F, B40, NhatKy_ViPham!C:C, "T29") - SUMIFS(NhatKy_ViPham!K:K, NhatKy_ViPham!E:E, "10_Ly_A", NhatKy_ViPham!F:F, B40, NhatKy_ViPham!C:C, "T29")</f>
        <v>100</v>
      </c>
      <c r="AU40" s="6">
        <f>100 + SUMIFS(NhatKy_ViPham!J:J, NhatKy_ViPham!E:E, "10_Ly_A", NhatKy_ViPham!F:F, B40, NhatKy_ViPham!C:C, "T30") - SUMIFS(NhatKy_ViPham!K:K, NhatKy_ViPham!E:E, "10_Ly_A", NhatKy_ViPham!F:F, B40, NhatKy_ViPham!C:C, "T30")</f>
        <v>100</v>
      </c>
      <c r="AV40" s="6">
        <f>100 + SUMIFS(NhatKy_ViPham!J:J, NhatKy_ViPham!E:E, "10_Ly_A", NhatKy_ViPham!F:F, B40, NhatKy_ViPham!C:C, "T31") - SUMIFS(NhatKy_ViPham!K:K, NhatKy_ViPham!E:E, "10_Ly_A", NhatKy_ViPham!F:F, B40, NhatKy_ViPham!C:C, "T31")</f>
        <v>100</v>
      </c>
      <c r="AW40" s="6">
        <f>100 + SUMIFS(NhatKy_ViPham!J:J, NhatKy_ViPham!E:E, "10_Ly_A", NhatKy_ViPham!F:F, B40, NhatKy_ViPham!C:C, "T32") - SUMIFS(NhatKy_ViPham!K:K, NhatKy_ViPham!E:E, "10_Ly_A", NhatKy_ViPham!F:F, B40, NhatKy_ViPham!C:C, "T32")</f>
        <v>100</v>
      </c>
      <c r="AX40" s="6">
        <f>100 + SUMIFS(NhatKy_ViPham!J:J, NhatKy_ViPham!E:E, "10_Ly_A", NhatKy_ViPham!F:F, B40, NhatKy_ViPham!C:C, "T33") - SUMIFS(NhatKy_ViPham!K:K, NhatKy_ViPham!E:E, "10_Ly_A", NhatKy_ViPham!F:F, B40, NhatKy_ViPham!C:C, "T33")</f>
        <v>100</v>
      </c>
      <c r="AY40" s="6">
        <f>100 + SUMIFS(NhatKy_ViPham!J:J, NhatKy_ViPham!E:E, "10_Ly_A", NhatKy_ViPham!F:F, B40, NhatKy_ViPham!C:C, "T34") - SUMIFS(NhatKy_ViPham!K:K, NhatKy_ViPham!E:E, "10_Ly_A", NhatKy_ViPham!F:F, B40, NhatKy_ViPham!C:C, "T34")</f>
        <v>100</v>
      </c>
      <c r="AZ40" s="6">
        <f>100 + SUMIFS(NhatKy_ViPham!J:J, NhatKy_ViPham!E:E, "10_Ly_A", NhatKy_ViPham!F:F, B40, NhatKy_ViPham!C:C, "T35") - SUMIFS(NhatKy_ViPham!K:K, NhatKy_ViPham!E:E, "10_Ly_A", NhatKy_ViPham!F:F, B40, NhatKy_ViPham!C:C, "T35")</f>
        <v>100</v>
      </c>
      <c r="BA40" s="12">
        <f t="shared" si="0"/>
        <v>100</v>
      </c>
      <c r="BB40" s="11" t="s">
        <v>430</v>
      </c>
      <c r="BC40" s="16" t="str">
        <f t="shared" si="1"/>
        <v>Tốt</v>
      </c>
      <c r="BD40" s="15" t="str">
        <f t="shared" si="2"/>
        <v>🟢 BÌNH THƯỜNG</v>
      </c>
    </row>
    <row r="41" spans="1:56" x14ac:dyDescent="0.25">
      <c r="A41" s="4">
        <v>33</v>
      </c>
      <c r="B41" s="10" t="s">
        <v>622</v>
      </c>
      <c r="C41" s="4" t="s">
        <v>623</v>
      </c>
      <c r="D41" s="4" t="s">
        <v>435</v>
      </c>
      <c r="E41" s="11" t="s">
        <v>430</v>
      </c>
      <c r="F41" s="7">
        <f>SUMIFS(NhatKy_ViPham!K:K, NhatKy_ViPham!E:E, "10_Ly_A", NhatKy_ViPham!F:F, B41, NhatKy_ViPham!H:H, "L01")</f>
        <v>0</v>
      </c>
      <c r="G41" s="7">
        <f>SUMIFS(NhatKy_ViPham!K:K, NhatKy_ViPham!E:E, "10_Ly_A", NhatKy_ViPham!F:F, B41, NhatKy_ViPham!H:H, "L02")</f>
        <v>0</v>
      </c>
      <c r="H41" s="7">
        <f>SUMIFS(NhatKy_ViPham!K:K, NhatKy_ViPham!E:E, "10_Ly_A", NhatKy_ViPham!F:F, B41, NhatKy_ViPham!H:H, "L03")</f>
        <v>0</v>
      </c>
      <c r="I41" s="7">
        <f>SUMIFS(NhatKy_ViPham!K:K, NhatKy_ViPham!E:E, "10_Ly_A", NhatKy_ViPham!F:F, B41, NhatKy_ViPham!H:H, "L04")</f>
        <v>0</v>
      </c>
      <c r="J41" s="7">
        <f>SUMIFS(NhatKy_ViPham!K:K, NhatKy_ViPham!E:E, "10_Ly_A", NhatKy_ViPham!F:F, B41, NhatKy_ViPham!H:H, "L05")</f>
        <v>0</v>
      </c>
      <c r="K41" s="7">
        <f>SUMIFS(NhatKy_ViPham!K:K, NhatKy_ViPham!E:E, "10_Ly_A", NhatKy_ViPham!F:F, B41, NhatKy_ViPham!H:H, "L06")</f>
        <v>0</v>
      </c>
      <c r="L41" s="7">
        <f>SUMIFS(NhatKy_ViPham!K:K, NhatKy_ViPham!E:E, "10_Ly_A", NhatKy_ViPham!F:F, B41, NhatKy_ViPham!H:H, "L07")</f>
        <v>0</v>
      </c>
      <c r="M41" s="7">
        <f>SUMIFS(NhatKy_ViPham!K:K, NhatKy_ViPham!E:E, "10_Ly_A", NhatKy_ViPham!F:F, B41, NhatKy_ViPham!H:H, "L08")</f>
        <v>0</v>
      </c>
      <c r="N41" s="7">
        <f>SUMIFS(NhatKy_ViPham!K:K, NhatKy_ViPham!E:E, "10_Ly_A", NhatKy_ViPham!F:F, B41, NhatKy_ViPham!H:H, "L09")</f>
        <v>0</v>
      </c>
      <c r="O41" s="7">
        <f>SUMIFS(NhatKy_ViPham!K:K, NhatKy_ViPham!E:E, "10_Ly_A", NhatKy_ViPham!F:F, B41, NhatKy_ViPham!H:H, "L10")</f>
        <v>0</v>
      </c>
      <c r="P41" s="12">
        <f>SUMIFS(NhatKy_ViPham!J:J, NhatKy_ViPham!E:E, "10_Ly_A", NhatKy_ViPham!F:F, B41)</f>
        <v>0</v>
      </c>
      <c r="Q41" s="13">
        <f>SUMIFS(NhatKy_ViPham!K:K, NhatKy_ViPham!E:E, "10_Ly_A", NhatKy_ViPham!F:F, B41)</f>
        <v>0</v>
      </c>
      <c r="R41" s="7">
        <f>100 + SUMIFS(NhatKy_ViPham!J:J, NhatKy_ViPham!E:E, "10_Ly_A", NhatKy_ViPham!F:F, B41, NhatKy_ViPham!C:C, "T1") - SUMIFS(NhatKy_ViPham!K:K, NhatKy_ViPham!E:E, "10_Ly_A", NhatKy_ViPham!F:F, B41, NhatKy_ViPham!C:C, "T1")</f>
        <v>100</v>
      </c>
      <c r="S41" s="7">
        <f>100 + SUMIFS(NhatKy_ViPham!J:J, NhatKy_ViPham!E:E, "10_Ly_A", NhatKy_ViPham!F:F, B41, NhatKy_ViPham!C:C, "T2") - SUMIFS(NhatKy_ViPham!K:K, NhatKy_ViPham!E:E, "10_Ly_A", NhatKy_ViPham!F:F, B41, NhatKy_ViPham!C:C, "T2")</f>
        <v>100</v>
      </c>
      <c r="T41" s="7">
        <f>100 + SUMIFS(NhatKy_ViPham!J:J, NhatKy_ViPham!E:E, "10_Ly_A", NhatKy_ViPham!F:F, B41, NhatKy_ViPham!C:C, "T3") - SUMIFS(NhatKy_ViPham!K:K, NhatKy_ViPham!E:E, "10_Ly_A", NhatKy_ViPham!F:F, B41, NhatKy_ViPham!C:C, "T3")</f>
        <v>100</v>
      </c>
      <c r="U41" s="7">
        <f>100 + SUMIFS(NhatKy_ViPham!J:J, NhatKy_ViPham!E:E, "10_Ly_A", NhatKy_ViPham!F:F, B41, NhatKy_ViPham!C:C, "T4") - SUMIFS(NhatKy_ViPham!K:K, NhatKy_ViPham!E:E, "10_Ly_A", NhatKy_ViPham!F:F, B41, NhatKy_ViPham!C:C, "T4")</f>
        <v>100</v>
      </c>
      <c r="V41" s="7">
        <f>100 + SUMIFS(NhatKy_ViPham!J:J, NhatKy_ViPham!E:E, "10_Ly_A", NhatKy_ViPham!F:F, B41, NhatKy_ViPham!C:C, "T5") - SUMIFS(NhatKy_ViPham!K:K, NhatKy_ViPham!E:E, "10_Ly_A", NhatKy_ViPham!F:F, B41, NhatKy_ViPham!C:C, "T5")</f>
        <v>100</v>
      </c>
      <c r="W41" s="7">
        <f>100 + SUMIFS(NhatKy_ViPham!J:J, NhatKy_ViPham!E:E, "10_Ly_A", NhatKy_ViPham!F:F, B41, NhatKy_ViPham!C:C, "T6") - SUMIFS(NhatKy_ViPham!K:K, NhatKy_ViPham!E:E, "10_Ly_A", NhatKy_ViPham!F:F, B41, NhatKy_ViPham!C:C, "T6")</f>
        <v>100</v>
      </c>
      <c r="X41" s="7">
        <f>100 + SUMIFS(NhatKy_ViPham!J:J, NhatKy_ViPham!E:E, "10_Ly_A", NhatKy_ViPham!F:F, B41, NhatKy_ViPham!C:C, "T7") - SUMIFS(NhatKy_ViPham!K:K, NhatKy_ViPham!E:E, "10_Ly_A", NhatKy_ViPham!F:F, B41, NhatKy_ViPham!C:C, "T7")</f>
        <v>100</v>
      </c>
      <c r="Y41" s="7">
        <f>100 + SUMIFS(NhatKy_ViPham!J:J, NhatKy_ViPham!E:E, "10_Ly_A", NhatKy_ViPham!F:F, B41, NhatKy_ViPham!C:C, "T8") - SUMIFS(NhatKy_ViPham!K:K, NhatKy_ViPham!E:E, "10_Ly_A", NhatKy_ViPham!F:F, B41, NhatKy_ViPham!C:C, "T8")</f>
        <v>100</v>
      </c>
      <c r="Z41" s="7">
        <f>100 + SUMIFS(NhatKy_ViPham!J:J, NhatKy_ViPham!E:E, "10_Ly_A", NhatKy_ViPham!F:F, B41, NhatKy_ViPham!C:C, "T9") - SUMIFS(NhatKy_ViPham!K:K, NhatKy_ViPham!E:E, "10_Ly_A", NhatKy_ViPham!F:F, B41, NhatKy_ViPham!C:C, "T9")</f>
        <v>100</v>
      </c>
      <c r="AA41" s="7">
        <f>100 + SUMIFS(NhatKy_ViPham!J:J, NhatKy_ViPham!E:E, "10_Ly_A", NhatKy_ViPham!F:F, B41, NhatKy_ViPham!C:C, "T10") - SUMIFS(NhatKy_ViPham!K:K, NhatKy_ViPham!E:E, "10_Ly_A", NhatKy_ViPham!F:F, B41, NhatKy_ViPham!C:C, "T10")</f>
        <v>100</v>
      </c>
      <c r="AB41" s="7">
        <f>100 + SUMIFS(NhatKy_ViPham!J:J, NhatKy_ViPham!E:E, "10_Ly_A", NhatKy_ViPham!F:F, B41, NhatKy_ViPham!C:C, "T11") - SUMIFS(NhatKy_ViPham!K:K, NhatKy_ViPham!E:E, "10_Ly_A", NhatKy_ViPham!F:F, B41, NhatKy_ViPham!C:C, "T11")</f>
        <v>100</v>
      </c>
      <c r="AC41" s="7">
        <f>100 + SUMIFS(NhatKy_ViPham!J:J, NhatKy_ViPham!E:E, "10_Ly_A", NhatKy_ViPham!F:F, B41, NhatKy_ViPham!C:C, "T12") - SUMIFS(NhatKy_ViPham!K:K, NhatKy_ViPham!E:E, "10_Ly_A", NhatKy_ViPham!F:F, B41, NhatKy_ViPham!C:C, "T12")</f>
        <v>100</v>
      </c>
      <c r="AD41" s="7">
        <f>100 + SUMIFS(NhatKy_ViPham!J:J, NhatKy_ViPham!E:E, "10_Ly_A", NhatKy_ViPham!F:F, B41, NhatKy_ViPham!C:C, "T13") - SUMIFS(NhatKy_ViPham!K:K, NhatKy_ViPham!E:E, "10_Ly_A", NhatKy_ViPham!F:F, B41, NhatKy_ViPham!C:C, "T13")</f>
        <v>100</v>
      </c>
      <c r="AE41" s="7">
        <f>100 + SUMIFS(NhatKy_ViPham!J:J, NhatKy_ViPham!E:E, "10_Ly_A", NhatKy_ViPham!F:F, B41, NhatKy_ViPham!C:C, "T14") - SUMIFS(NhatKy_ViPham!K:K, NhatKy_ViPham!E:E, "10_Ly_A", NhatKy_ViPham!F:F, B41, NhatKy_ViPham!C:C, "T14")</f>
        <v>100</v>
      </c>
      <c r="AF41" s="7">
        <f>100 + SUMIFS(NhatKy_ViPham!J:J, NhatKy_ViPham!E:E, "10_Ly_A", NhatKy_ViPham!F:F, B41, NhatKy_ViPham!C:C, "T15") - SUMIFS(NhatKy_ViPham!K:K, NhatKy_ViPham!E:E, "10_Ly_A", NhatKy_ViPham!F:F, B41, NhatKy_ViPham!C:C, "T15")</f>
        <v>100</v>
      </c>
      <c r="AG41" s="7">
        <f>100 + SUMIFS(NhatKy_ViPham!J:J, NhatKy_ViPham!E:E, "10_Ly_A", NhatKy_ViPham!F:F, B41, NhatKy_ViPham!C:C, "T16") - SUMIFS(NhatKy_ViPham!K:K, NhatKy_ViPham!E:E, "10_Ly_A", NhatKy_ViPham!F:F, B41, NhatKy_ViPham!C:C, "T16")</f>
        <v>100</v>
      </c>
      <c r="AH41" s="7">
        <f>100 + SUMIFS(NhatKy_ViPham!J:J, NhatKy_ViPham!E:E, "10_Ly_A", NhatKy_ViPham!F:F, B41, NhatKy_ViPham!C:C, "T17") - SUMIFS(NhatKy_ViPham!K:K, NhatKy_ViPham!E:E, "10_Ly_A", NhatKy_ViPham!F:F, B41, NhatKy_ViPham!C:C, "T17")</f>
        <v>100</v>
      </c>
      <c r="AI41" s="7">
        <f>100 + SUMIFS(NhatKy_ViPham!J:J, NhatKy_ViPham!E:E, "10_Ly_A", NhatKy_ViPham!F:F, B41, NhatKy_ViPham!C:C, "T18") - SUMIFS(NhatKy_ViPham!K:K, NhatKy_ViPham!E:E, "10_Ly_A", NhatKy_ViPham!F:F, B41, NhatKy_ViPham!C:C, "T18")</f>
        <v>100</v>
      </c>
      <c r="AJ41" s="7">
        <f>100 + SUMIFS(NhatKy_ViPham!J:J, NhatKy_ViPham!E:E, "10_Ly_A", NhatKy_ViPham!F:F, B41, NhatKy_ViPham!C:C, "T19") - SUMIFS(NhatKy_ViPham!K:K, NhatKy_ViPham!E:E, "10_Ly_A", NhatKy_ViPham!F:F, B41, NhatKy_ViPham!C:C, "T19")</f>
        <v>100</v>
      </c>
      <c r="AK41" s="7">
        <f>100 + SUMIFS(NhatKy_ViPham!J:J, NhatKy_ViPham!E:E, "10_Ly_A", NhatKy_ViPham!F:F, B41, NhatKy_ViPham!C:C, "T20") - SUMIFS(NhatKy_ViPham!K:K, NhatKy_ViPham!E:E, "10_Ly_A", NhatKy_ViPham!F:F, B41, NhatKy_ViPham!C:C, "T20")</f>
        <v>100</v>
      </c>
      <c r="AL41" s="7">
        <f>100 + SUMIFS(NhatKy_ViPham!J:J, NhatKy_ViPham!E:E, "10_Ly_A", NhatKy_ViPham!F:F, B41, NhatKy_ViPham!C:C, "T21") - SUMIFS(NhatKy_ViPham!K:K, NhatKy_ViPham!E:E, "10_Ly_A", NhatKy_ViPham!F:F, B41, NhatKy_ViPham!C:C, "T21")</f>
        <v>100</v>
      </c>
      <c r="AM41" s="7">
        <f>100 + SUMIFS(NhatKy_ViPham!J:J, NhatKy_ViPham!E:E, "10_Ly_A", NhatKy_ViPham!F:F, B41, NhatKy_ViPham!C:C, "T22") - SUMIFS(NhatKy_ViPham!K:K, NhatKy_ViPham!E:E, "10_Ly_A", NhatKy_ViPham!F:F, B41, NhatKy_ViPham!C:C, "T22")</f>
        <v>100</v>
      </c>
      <c r="AN41" s="7">
        <f>100 + SUMIFS(NhatKy_ViPham!J:J, NhatKy_ViPham!E:E, "10_Ly_A", NhatKy_ViPham!F:F, B41, NhatKy_ViPham!C:C, "T23") - SUMIFS(NhatKy_ViPham!K:K, NhatKy_ViPham!E:E, "10_Ly_A", NhatKy_ViPham!F:F, B41, NhatKy_ViPham!C:C, "T23")</f>
        <v>100</v>
      </c>
      <c r="AO41" s="7">
        <f>100 + SUMIFS(NhatKy_ViPham!J:J, NhatKy_ViPham!E:E, "10_Ly_A", NhatKy_ViPham!F:F, B41, NhatKy_ViPham!C:C, "T24") - SUMIFS(NhatKy_ViPham!K:K, NhatKy_ViPham!E:E, "10_Ly_A", NhatKy_ViPham!F:F, B41, NhatKy_ViPham!C:C, "T24")</f>
        <v>100</v>
      </c>
      <c r="AP41" s="7">
        <f>100 + SUMIFS(NhatKy_ViPham!J:J, NhatKy_ViPham!E:E, "10_Ly_A", NhatKy_ViPham!F:F, B41, NhatKy_ViPham!C:C, "T25") - SUMIFS(NhatKy_ViPham!K:K, NhatKy_ViPham!E:E, "10_Ly_A", NhatKy_ViPham!F:F, B41, NhatKy_ViPham!C:C, "T25")</f>
        <v>100</v>
      </c>
      <c r="AQ41" s="7">
        <f>100 + SUMIFS(NhatKy_ViPham!J:J, NhatKy_ViPham!E:E, "10_Ly_A", NhatKy_ViPham!F:F, B41, NhatKy_ViPham!C:C, "T26") - SUMIFS(NhatKy_ViPham!K:K, NhatKy_ViPham!E:E, "10_Ly_A", NhatKy_ViPham!F:F, B41, NhatKy_ViPham!C:C, "T26")</f>
        <v>100</v>
      </c>
      <c r="AR41" s="7">
        <f>100 + SUMIFS(NhatKy_ViPham!J:J, NhatKy_ViPham!E:E, "10_Ly_A", NhatKy_ViPham!F:F, B41, NhatKy_ViPham!C:C, "T27") - SUMIFS(NhatKy_ViPham!K:K, NhatKy_ViPham!E:E, "10_Ly_A", NhatKy_ViPham!F:F, B41, NhatKy_ViPham!C:C, "T27")</f>
        <v>100</v>
      </c>
      <c r="AS41" s="7">
        <f>100 + SUMIFS(NhatKy_ViPham!J:J, NhatKy_ViPham!E:E, "10_Ly_A", NhatKy_ViPham!F:F, B41, NhatKy_ViPham!C:C, "T28") - SUMIFS(NhatKy_ViPham!K:K, NhatKy_ViPham!E:E, "10_Ly_A", NhatKy_ViPham!F:F, B41, NhatKy_ViPham!C:C, "T28")</f>
        <v>100</v>
      </c>
      <c r="AT41" s="7">
        <f>100 + SUMIFS(NhatKy_ViPham!J:J, NhatKy_ViPham!E:E, "10_Ly_A", NhatKy_ViPham!F:F, B41, NhatKy_ViPham!C:C, "T29") - SUMIFS(NhatKy_ViPham!K:K, NhatKy_ViPham!E:E, "10_Ly_A", NhatKy_ViPham!F:F, B41, NhatKy_ViPham!C:C, "T29")</f>
        <v>100</v>
      </c>
      <c r="AU41" s="7">
        <f>100 + SUMIFS(NhatKy_ViPham!J:J, NhatKy_ViPham!E:E, "10_Ly_A", NhatKy_ViPham!F:F, B41, NhatKy_ViPham!C:C, "T30") - SUMIFS(NhatKy_ViPham!K:K, NhatKy_ViPham!E:E, "10_Ly_A", NhatKy_ViPham!F:F, B41, NhatKy_ViPham!C:C, "T30")</f>
        <v>100</v>
      </c>
      <c r="AV41" s="7">
        <f>100 + SUMIFS(NhatKy_ViPham!J:J, NhatKy_ViPham!E:E, "10_Ly_A", NhatKy_ViPham!F:F, B41, NhatKy_ViPham!C:C, "T31") - SUMIFS(NhatKy_ViPham!K:K, NhatKy_ViPham!E:E, "10_Ly_A", NhatKy_ViPham!F:F, B41, NhatKy_ViPham!C:C, "T31")</f>
        <v>100</v>
      </c>
      <c r="AW41" s="7">
        <f>100 + SUMIFS(NhatKy_ViPham!J:J, NhatKy_ViPham!E:E, "10_Ly_A", NhatKy_ViPham!F:F, B41, NhatKy_ViPham!C:C, "T32") - SUMIFS(NhatKy_ViPham!K:K, NhatKy_ViPham!E:E, "10_Ly_A", NhatKy_ViPham!F:F, B41, NhatKy_ViPham!C:C, "T32")</f>
        <v>100</v>
      </c>
      <c r="AX41" s="7">
        <f>100 + SUMIFS(NhatKy_ViPham!J:J, NhatKy_ViPham!E:E, "10_Ly_A", NhatKy_ViPham!F:F, B41, NhatKy_ViPham!C:C, "T33") - SUMIFS(NhatKy_ViPham!K:K, NhatKy_ViPham!E:E, "10_Ly_A", NhatKy_ViPham!F:F, B41, NhatKy_ViPham!C:C, "T33")</f>
        <v>100</v>
      </c>
      <c r="AY41" s="7">
        <f>100 + SUMIFS(NhatKy_ViPham!J:J, NhatKy_ViPham!E:E, "10_Ly_A", NhatKy_ViPham!F:F, B41, NhatKy_ViPham!C:C, "T34") - SUMIFS(NhatKy_ViPham!K:K, NhatKy_ViPham!E:E, "10_Ly_A", NhatKy_ViPham!F:F, B41, NhatKy_ViPham!C:C, "T34")</f>
        <v>100</v>
      </c>
      <c r="AZ41" s="7">
        <f>100 + SUMIFS(NhatKy_ViPham!J:J, NhatKy_ViPham!E:E, "10_Ly_A", NhatKy_ViPham!F:F, B41, NhatKy_ViPham!C:C, "T35") - SUMIFS(NhatKy_ViPham!K:K, NhatKy_ViPham!E:E, "10_Ly_A", NhatKy_ViPham!F:F, B41, NhatKy_ViPham!C:C, "T35")</f>
        <v>100</v>
      </c>
      <c r="BA41" s="12">
        <f t="shared" si="0"/>
        <v>100</v>
      </c>
      <c r="BB41" s="11" t="s">
        <v>430</v>
      </c>
      <c r="BC41" s="14" t="str">
        <f t="shared" si="1"/>
        <v>Tốt</v>
      </c>
      <c r="BD41" s="10" t="str">
        <f t="shared" si="2"/>
        <v>🟢 BÌNH THƯỜNG</v>
      </c>
    </row>
    <row r="42" spans="1:56" x14ac:dyDescent="0.25">
      <c r="A42" s="5">
        <v>34</v>
      </c>
      <c r="B42" s="15" t="s">
        <v>624</v>
      </c>
      <c r="C42" s="5" t="s">
        <v>625</v>
      </c>
      <c r="D42" s="5" t="s">
        <v>435</v>
      </c>
      <c r="E42" s="11" t="s">
        <v>430</v>
      </c>
      <c r="F42" s="6">
        <f>SUMIFS(NhatKy_ViPham!K:K, NhatKy_ViPham!E:E, "10_Ly_A", NhatKy_ViPham!F:F, B42, NhatKy_ViPham!H:H, "L01")</f>
        <v>0</v>
      </c>
      <c r="G42" s="6">
        <f>SUMIFS(NhatKy_ViPham!K:K, NhatKy_ViPham!E:E, "10_Ly_A", NhatKy_ViPham!F:F, B42, NhatKy_ViPham!H:H, "L02")</f>
        <v>0</v>
      </c>
      <c r="H42" s="6">
        <f>SUMIFS(NhatKy_ViPham!K:K, NhatKy_ViPham!E:E, "10_Ly_A", NhatKy_ViPham!F:F, B42, NhatKy_ViPham!H:H, "L03")</f>
        <v>0</v>
      </c>
      <c r="I42" s="6">
        <f>SUMIFS(NhatKy_ViPham!K:K, NhatKy_ViPham!E:E, "10_Ly_A", NhatKy_ViPham!F:F, B42, NhatKy_ViPham!H:H, "L04")</f>
        <v>0</v>
      </c>
      <c r="J42" s="6">
        <f>SUMIFS(NhatKy_ViPham!K:K, NhatKy_ViPham!E:E, "10_Ly_A", NhatKy_ViPham!F:F, B42, NhatKy_ViPham!H:H, "L05")</f>
        <v>0</v>
      </c>
      <c r="K42" s="6">
        <f>SUMIFS(NhatKy_ViPham!K:K, NhatKy_ViPham!E:E, "10_Ly_A", NhatKy_ViPham!F:F, B42, NhatKy_ViPham!H:H, "L06")</f>
        <v>0</v>
      </c>
      <c r="L42" s="6">
        <f>SUMIFS(NhatKy_ViPham!K:K, NhatKy_ViPham!E:E, "10_Ly_A", NhatKy_ViPham!F:F, B42, NhatKy_ViPham!H:H, "L07")</f>
        <v>0</v>
      </c>
      <c r="M42" s="6">
        <f>SUMIFS(NhatKy_ViPham!K:K, NhatKy_ViPham!E:E, "10_Ly_A", NhatKy_ViPham!F:F, B42, NhatKy_ViPham!H:H, "L08")</f>
        <v>0</v>
      </c>
      <c r="N42" s="6">
        <f>SUMIFS(NhatKy_ViPham!K:K, NhatKy_ViPham!E:E, "10_Ly_A", NhatKy_ViPham!F:F, B42, NhatKy_ViPham!H:H, "L09")</f>
        <v>0</v>
      </c>
      <c r="O42" s="6">
        <f>SUMIFS(NhatKy_ViPham!K:K, NhatKy_ViPham!E:E, "10_Ly_A", NhatKy_ViPham!F:F, B42, NhatKy_ViPham!H:H, "L10")</f>
        <v>0</v>
      </c>
      <c r="P42" s="12">
        <f>SUMIFS(NhatKy_ViPham!J:J, NhatKy_ViPham!E:E, "10_Ly_A", NhatKy_ViPham!F:F, B42)</f>
        <v>0</v>
      </c>
      <c r="Q42" s="13">
        <f>SUMIFS(NhatKy_ViPham!K:K, NhatKy_ViPham!E:E, "10_Ly_A", NhatKy_ViPham!F:F, B42)</f>
        <v>0</v>
      </c>
      <c r="R42" s="6">
        <f>100 + SUMIFS(NhatKy_ViPham!J:J, NhatKy_ViPham!E:E, "10_Ly_A", NhatKy_ViPham!F:F, B42, NhatKy_ViPham!C:C, "T1") - SUMIFS(NhatKy_ViPham!K:K, NhatKy_ViPham!E:E, "10_Ly_A", NhatKy_ViPham!F:F, B42, NhatKy_ViPham!C:C, "T1")</f>
        <v>100</v>
      </c>
      <c r="S42" s="6">
        <f>100 + SUMIFS(NhatKy_ViPham!J:J, NhatKy_ViPham!E:E, "10_Ly_A", NhatKy_ViPham!F:F, B42, NhatKy_ViPham!C:C, "T2") - SUMIFS(NhatKy_ViPham!K:K, NhatKy_ViPham!E:E, "10_Ly_A", NhatKy_ViPham!F:F, B42, NhatKy_ViPham!C:C, "T2")</f>
        <v>100</v>
      </c>
      <c r="T42" s="6">
        <f>100 + SUMIFS(NhatKy_ViPham!J:J, NhatKy_ViPham!E:E, "10_Ly_A", NhatKy_ViPham!F:F, B42, NhatKy_ViPham!C:C, "T3") - SUMIFS(NhatKy_ViPham!K:K, NhatKy_ViPham!E:E, "10_Ly_A", NhatKy_ViPham!F:F, B42, NhatKy_ViPham!C:C, "T3")</f>
        <v>100</v>
      </c>
      <c r="U42" s="6">
        <f>100 + SUMIFS(NhatKy_ViPham!J:J, NhatKy_ViPham!E:E, "10_Ly_A", NhatKy_ViPham!F:F, B42, NhatKy_ViPham!C:C, "T4") - SUMIFS(NhatKy_ViPham!K:K, NhatKy_ViPham!E:E, "10_Ly_A", NhatKy_ViPham!F:F, B42, NhatKy_ViPham!C:C, "T4")</f>
        <v>100</v>
      </c>
      <c r="V42" s="6">
        <f>100 + SUMIFS(NhatKy_ViPham!J:J, NhatKy_ViPham!E:E, "10_Ly_A", NhatKy_ViPham!F:F, B42, NhatKy_ViPham!C:C, "T5") - SUMIFS(NhatKy_ViPham!K:K, NhatKy_ViPham!E:E, "10_Ly_A", NhatKy_ViPham!F:F, B42, NhatKy_ViPham!C:C, "T5")</f>
        <v>100</v>
      </c>
      <c r="W42" s="6">
        <f>100 + SUMIFS(NhatKy_ViPham!J:J, NhatKy_ViPham!E:E, "10_Ly_A", NhatKy_ViPham!F:F, B42, NhatKy_ViPham!C:C, "T6") - SUMIFS(NhatKy_ViPham!K:K, NhatKy_ViPham!E:E, "10_Ly_A", NhatKy_ViPham!F:F, B42, NhatKy_ViPham!C:C, "T6")</f>
        <v>100</v>
      </c>
      <c r="X42" s="6">
        <f>100 + SUMIFS(NhatKy_ViPham!J:J, NhatKy_ViPham!E:E, "10_Ly_A", NhatKy_ViPham!F:F, B42, NhatKy_ViPham!C:C, "T7") - SUMIFS(NhatKy_ViPham!K:K, NhatKy_ViPham!E:E, "10_Ly_A", NhatKy_ViPham!F:F, B42, NhatKy_ViPham!C:C, "T7")</f>
        <v>100</v>
      </c>
      <c r="Y42" s="6">
        <f>100 + SUMIFS(NhatKy_ViPham!J:J, NhatKy_ViPham!E:E, "10_Ly_A", NhatKy_ViPham!F:F, B42, NhatKy_ViPham!C:C, "T8") - SUMIFS(NhatKy_ViPham!K:K, NhatKy_ViPham!E:E, "10_Ly_A", NhatKy_ViPham!F:F, B42, NhatKy_ViPham!C:C, "T8")</f>
        <v>100</v>
      </c>
      <c r="Z42" s="6">
        <f>100 + SUMIFS(NhatKy_ViPham!J:J, NhatKy_ViPham!E:E, "10_Ly_A", NhatKy_ViPham!F:F, B42, NhatKy_ViPham!C:C, "T9") - SUMIFS(NhatKy_ViPham!K:K, NhatKy_ViPham!E:E, "10_Ly_A", NhatKy_ViPham!F:F, B42, NhatKy_ViPham!C:C, "T9")</f>
        <v>100</v>
      </c>
      <c r="AA42" s="6">
        <f>100 + SUMIFS(NhatKy_ViPham!J:J, NhatKy_ViPham!E:E, "10_Ly_A", NhatKy_ViPham!F:F, B42, NhatKy_ViPham!C:C, "T10") - SUMIFS(NhatKy_ViPham!K:K, NhatKy_ViPham!E:E, "10_Ly_A", NhatKy_ViPham!F:F, B42, NhatKy_ViPham!C:C, "T10")</f>
        <v>100</v>
      </c>
      <c r="AB42" s="6">
        <f>100 + SUMIFS(NhatKy_ViPham!J:J, NhatKy_ViPham!E:E, "10_Ly_A", NhatKy_ViPham!F:F, B42, NhatKy_ViPham!C:C, "T11") - SUMIFS(NhatKy_ViPham!K:K, NhatKy_ViPham!E:E, "10_Ly_A", NhatKy_ViPham!F:F, B42, NhatKy_ViPham!C:C, "T11")</f>
        <v>100</v>
      </c>
      <c r="AC42" s="6">
        <f>100 + SUMIFS(NhatKy_ViPham!J:J, NhatKy_ViPham!E:E, "10_Ly_A", NhatKy_ViPham!F:F, B42, NhatKy_ViPham!C:C, "T12") - SUMIFS(NhatKy_ViPham!K:K, NhatKy_ViPham!E:E, "10_Ly_A", NhatKy_ViPham!F:F, B42, NhatKy_ViPham!C:C, "T12")</f>
        <v>100</v>
      </c>
      <c r="AD42" s="6">
        <f>100 + SUMIFS(NhatKy_ViPham!J:J, NhatKy_ViPham!E:E, "10_Ly_A", NhatKy_ViPham!F:F, B42, NhatKy_ViPham!C:C, "T13") - SUMIFS(NhatKy_ViPham!K:K, NhatKy_ViPham!E:E, "10_Ly_A", NhatKy_ViPham!F:F, B42, NhatKy_ViPham!C:C, "T13")</f>
        <v>100</v>
      </c>
      <c r="AE42" s="6">
        <f>100 + SUMIFS(NhatKy_ViPham!J:J, NhatKy_ViPham!E:E, "10_Ly_A", NhatKy_ViPham!F:F, B42, NhatKy_ViPham!C:C, "T14") - SUMIFS(NhatKy_ViPham!K:K, NhatKy_ViPham!E:E, "10_Ly_A", NhatKy_ViPham!F:F, B42, NhatKy_ViPham!C:C, "T14")</f>
        <v>100</v>
      </c>
      <c r="AF42" s="6">
        <f>100 + SUMIFS(NhatKy_ViPham!J:J, NhatKy_ViPham!E:E, "10_Ly_A", NhatKy_ViPham!F:F, B42, NhatKy_ViPham!C:C, "T15") - SUMIFS(NhatKy_ViPham!K:K, NhatKy_ViPham!E:E, "10_Ly_A", NhatKy_ViPham!F:F, B42, NhatKy_ViPham!C:C, "T15")</f>
        <v>100</v>
      </c>
      <c r="AG42" s="6">
        <f>100 + SUMIFS(NhatKy_ViPham!J:J, NhatKy_ViPham!E:E, "10_Ly_A", NhatKy_ViPham!F:F, B42, NhatKy_ViPham!C:C, "T16") - SUMIFS(NhatKy_ViPham!K:K, NhatKy_ViPham!E:E, "10_Ly_A", NhatKy_ViPham!F:F, B42, NhatKy_ViPham!C:C, "T16")</f>
        <v>100</v>
      </c>
      <c r="AH42" s="6">
        <f>100 + SUMIFS(NhatKy_ViPham!J:J, NhatKy_ViPham!E:E, "10_Ly_A", NhatKy_ViPham!F:F, B42, NhatKy_ViPham!C:C, "T17") - SUMIFS(NhatKy_ViPham!K:K, NhatKy_ViPham!E:E, "10_Ly_A", NhatKy_ViPham!F:F, B42, NhatKy_ViPham!C:C, "T17")</f>
        <v>100</v>
      </c>
      <c r="AI42" s="6">
        <f>100 + SUMIFS(NhatKy_ViPham!J:J, NhatKy_ViPham!E:E, "10_Ly_A", NhatKy_ViPham!F:F, B42, NhatKy_ViPham!C:C, "T18") - SUMIFS(NhatKy_ViPham!K:K, NhatKy_ViPham!E:E, "10_Ly_A", NhatKy_ViPham!F:F, B42, NhatKy_ViPham!C:C, "T18")</f>
        <v>100</v>
      </c>
      <c r="AJ42" s="6">
        <f>100 + SUMIFS(NhatKy_ViPham!J:J, NhatKy_ViPham!E:E, "10_Ly_A", NhatKy_ViPham!F:F, B42, NhatKy_ViPham!C:C, "T19") - SUMIFS(NhatKy_ViPham!K:K, NhatKy_ViPham!E:E, "10_Ly_A", NhatKy_ViPham!F:F, B42, NhatKy_ViPham!C:C, "T19")</f>
        <v>100</v>
      </c>
      <c r="AK42" s="6">
        <f>100 + SUMIFS(NhatKy_ViPham!J:J, NhatKy_ViPham!E:E, "10_Ly_A", NhatKy_ViPham!F:F, B42, NhatKy_ViPham!C:C, "T20") - SUMIFS(NhatKy_ViPham!K:K, NhatKy_ViPham!E:E, "10_Ly_A", NhatKy_ViPham!F:F, B42, NhatKy_ViPham!C:C, "T20")</f>
        <v>100</v>
      </c>
      <c r="AL42" s="6">
        <f>100 + SUMIFS(NhatKy_ViPham!J:J, NhatKy_ViPham!E:E, "10_Ly_A", NhatKy_ViPham!F:F, B42, NhatKy_ViPham!C:C, "T21") - SUMIFS(NhatKy_ViPham!K:K, NhatKy_ViPham!E:E, "10_Ly_A", NhatKy_ViPham!F:F, B42, NhatKy_ViPham!C:C, "T21")</f>
        <v>100</v>
      </c>
      <c r="AM42" s="6">
        <f>100 + SUMIFS(NhatKy_ViPham!J:J, NhatKy_ViPham!E:E, "10_Ly_A", NhatKy_ViPham!F:F, B42, NhatKy_ViPham!C:C, "T22") - SUMIFS(NhatKy_ViPham!K:K, NhatKy_ViPham!E:E, "10_Ly_A", NhatKy_ViPham!F:F, B42, NhatKy_ViPham!C:C, "T22")</f>
        <v>100</v>
      </c>
      <c r="AN42" s="6">
        <f>100 + SUMIFS(NhatKy_ViPham!J:J, NhatKy_ViPham!E:E, "10_Ly_A", NhatKy_ViPham!F:F, B42, NhatKy_ViPham!C:C, "T23") - SUMIFS(NhatKy_ViPham!K:K, NhatKy_ViPham!E:E, "10_Ly_A", NhatKy_ViPham!F:F, B42, NhatKy_ViPham!C:C, "T23")</f>
        <v>100</v>
      </c>
      <c r="AO42" s="6">
        <f>100 + SUMIFS(NhatKy_ViPham!J:J, NhatKy_ViPham!E:E, "10_Ly_A", NhatKy_ViPham!F:F, B42, NhatKy_ViPham!C:C, "T24") - SUMIFS(NhatKy_ViPham!K:K, NhatKy_ViPham!E:E, "10_Ly_A", NhatKy_ViPham!F:F, B42, NhatKy_ViPham!C:C, "T24")</f>
        <v>100</v>
      </c>
      <c r="AP42" s="6">
        <f>100 + SUMIFS(NhatKy_ViPham!J:J, NhatKy_ViPham!E:E, "10_Ly_A", NhatKy_ViPham!F:F, B42, NhatKy_ViPham!C:C, "T25") - SUMIFS(NhatKy_ViPham!K:K, NhatKy_ViPham!E:E, "10_Ly_A", NhatKy_ViPham!F:F, B42, NhatKy_ViPham!C:C, "T25")</f>
        <v>100</v>
      </c>
      <c r="AQ42" s="6">
        <f>100 + SUMIFS(NhatKy_ViPham!J:J, NhatKy_ViPham!E:E, "10_Ly_A", NhatKy_ViPham!F:F, B42, NhatKy_ViPham!C:C, "T26") - SUMIFS(NhatKy_ViPham!K:K, NhatKy_ViPham!E:E, "10_Ly_A", NhatKy_ViPham!F:F, B42, NhatKy_ViPham!C:C, "T26")</f>
        <v>100</v>
      </c>
      <c r="AR42" s="6">
        <f>100 + SUMIFS(NhatKy_ViPham!J:J, NhatKy_ViPham!E:E, "10_Ly_A", NhatKy_ViPham!F:F, B42, NhatKy_ViPham!C:C, "T27") - SUMIFS(NhatKy_ViPham!K:K, NhatKy_ViPham!E:E, "10_Ly_A", NhatKy_ViPham!F:F, B42, NhatKy_ViPham!C:C, "T27")</f>
        <v>100</v>
      </c>
      <c r="AS42" s="6">
        <f>100 + SUMIFS(NhatKy_ViPham!J:J, NhatKy_ViPham!E:E, "10_Ly_A", NhatKy_ViPham!F:F, B42, NhatKy_ViPham!C:C, "T28") - SUMIFS(NhatKy_ViPham!K:K, NhatKy_ViPham!E:E, "10_Ly_A", NhatKy_ViPham!F:F, B42, NhatKy_ViPham!C:C, "T28")</f>
        <v>100</v>
      </c>
      <c r="AT42" s="6">
        <f>100 + SUMIFS(NhatKy_ViPham!J:J, NhatKy_ViPham!E:E, "10_Ly_A", NhatKy_ViPham!F:F, B42, NhatKy_ViPham!C:C, "T29") - SUMIFS(NhatKy_ViPham!K:K, NhatKy_ViPham!E:E, "10_Ly_A", NhatKy_ViPham!F:F, B42, NhatKy_ViPham!C:C, "T29")</f>
        <v>100</v>
      </c>
      <c r="AU42" s="6">
        <f>100 + SUMIFS(NhatKy_ViPham!J:J, NhatKy_ViPham!E:E, "10_Ly_A", NhatKy_ViPham!F:F, B42, NhatKy_ViPham!C:C, "T30") - SUMIFS(NhatKy_ViPham!K:K, NhatKy_ViPham!E:E, "10_Ly_A", NhatKy_ViPham!F:F, B42, NhatKy_ViPham!C:C, "T30")</f>
        <v>100</v>
      </c>
      <c r="AV42" s="6">
        <f>100 + SUMIFS(NhatKy_ViPham!J:J, NhatKy_ViPham!E:E, "10_Ly_A", NhatKy_ViPham!F:F, B42, NhatKy_ViPham!C:C, "T31") - SUMIFS(NhatKy_ViPham!K:K, NhatKy_ViPham!E:E, "10_Ly_A", NhatKy_ViPham!F:F, B42, NhatKy_ViPham!C:C, "T31")</f>
        <v>100</v>
      </c>
      <c r="AW42" s="6">
        <f>100 + SUMIFS(NhatKy_ViPham!J:J, NhatKy_ViPham!E:E, "10_Ly_A", NhatKy_ViPham!F:F, B42, NhatKy_ViPham!C:C, "T32") - SUMIFS(NhatKy_ViPham!K:K, NhatKy_ViPham!E:E, "10_Ly_A", NhatKy_ViPham!F:F, B42, NhatKy_ViPham!C:C, "T32")</f>
        <v>100</v>
      </c>
      <c r="AX42" s="6">
        <f>100 + SUMIFS(NhatKy_ViPham!J:J, NhatKy_ViPham!E:E, "10_Ly_A", NhatKy_ViPham!F:F, B42, NhatKy_ViPham!C:C, "T33") - SUMIFS(NhatKy_ViPham!K:K, NhatKy_ViPham!E:E, "10_Ly_A", NhatKy_ViPham!F:F, B42, NhatKy_ViPham!C:C, "T33")</f>
        <v>100</v>
      </c>
      <c r="AY42" s="6">
        <f>100 + SUMIFS(NhatKy_ViPham!J:J, NhatKy_ViPham!E:E, "10_Ly_A", NhatKy_ViPham!F:F, B42, NhatKy_ViPham!C:C, "T34") - SUMIFS(NhatKy_ViPham!K:K, NhatKy_ViPham!E:E, "10_Ly_A", NhatKy_ViPham!F:F, B42, NhatKy_ViPham!C:C, "T34")</f>
        <v>100</v>
      </c>
      <c r="AZ42" s="6">
        <f>100 + SUMIFS(NhatKy_ViPham!J:J, NhatKy_ViPham!E:E, "10_Ly_A", NhatKy_ViPham!F:F, B42, NhatKy_ViPham!C:C, "T35") - SUMIFS(NhatKy_ViPham!K:K, NhatKy_ViPham!E:E, "10_Ly_A", NhatKy_ViPham!F:F, B42, NhatKy_ViPham!C:C, "T35")</f>
        <v>100</v>
      </c>
      <c r="BA42" s="12">
        <f t="shared" si="0"/>
        <v>100</v>
      </c>
      <c r="BB42" s="11" t="s">
        <v>430</v>
      </c>
      <c r="BC42" s="16" t="str">
        <f t="shared" si="1"/>
        <v>Tốt</v>
      </c>
      <c r="BD42" s="15" t="str">
        <f t="shared" si="2"/>
        <v>🟢 BÌNH THƯỜNG</v>
      </c>
    </row>
    <row r="43" spans="1:56" x14ac:dyDescent="0.25">
      <c r="A43" s="4">
        <v>35</v>
      </c>
      <c r="B43" s="10" t="s">
        <v>626</v>
      </c>
      <c r="C43" s="4" t="s">
        <v>627</v>
      </c>
      <c r="D43" s="4" t="s">
        <v>435</v>
      </c>
      <c r="E43" s="11" t="s">
        <v>430</v>
      </c>
      <c r="F43" s="7">
        <f>SUMIFS(NhatKy_ViPham!K:K, NhatKy_ViPham!E:E, "10_Ly_A", NhatKy_ViPham!F:F, B43, NhatKy_ViPham!H:H, "L01")</f>
        <v>0</v>
      </c>
      <c r="G43" s="7">
        <f>SUMIFS(NhatKy_ViPham!K:K, NhatKy_ViPham!E:E, "10_Ly_A", NhatKy_ViPham!F:F, B43, NhatKy_ViPham!H:H, "L02")</f>
        <v>0</v>
      </c>
      <c r="H43" s="7">
        <f>SUMIFS(NhatKy_ViPham!K:K, NhatKy_ViPham!E:E, "10_Ly_A", NhatKy_ViPham!F:F, B43, NhatKy_ViPham!H:H, "L03")</f>
        <v>0</v>
      </c>
      <c r="I43" s="7">
        <f>SUMIFS(NhatKy_ViPham!K:K, NhatKy_ViPham!E:E, "10_Ly_A", NhatKy_ViPham!F:F, B43, NhatKy_ViPham!H:H, "L04")</f>
        <v>0</v>
      </c>
      <c r="J43" s="7">
        <f>SUMIFS(NhatKy_ViPham!K:K, NhatKy_ViPham!E:E, "10_Ly_A", NhatKy_ViPham!F:F, B43, NhatKy_ViPham!H:H, "L05")</f>
        <v>0</v>
      </c>
      <c r="K43" s="7">
        <f>SUMIFS(NhatKy_ViPham!K:K, NhatKy_ViPham!E:E, "10_Ly_A", NhatKy_ViPham!F:F, B43, NhatKy_ViPham!H:H, "L06")</f>
        <v>0</v>
      </c>
      <c r="L43" s="7">
        <f>SUMIFS(NhatKy_ViPham!K:K, NhatKy_ViPham!E:E, "10_Ly_A", NhatKy_ViPham!F:F, B43, NhatKy_ViPham!H:H, "L07")</f>
        <v>0</v>
      </c>
      <c r="M43" s="7">
        <f>SUMIFS(NhatKy_ViPham!K:K, NhatKy_ViPham!E:E, "10_Ly_A", NhatKy_ViPham!F:F, B43, NhatKy_ViPham!H:H, "L08")</f>
        <v>0</v>
      </c>
      <c r="N43" s="7">
        <f>SUMIFS(NhatKy_ViPham!K:K, NhatKy_ViPham!E:E, "10_Ly_A", NhatKy_ViPham!F:F, B43, NhatKy_ViPham!H:H, "L09")</f>
        <v>0</v>
      </c>
      <c r="O43" s="7">
        <f>SUMIFS(NhatKy_ViPham!K:K, NhatKy_ViPham!E:E, "10_Ly_A", NhatKy_ViPham!F:F, B43, NhatKy_ViPham!H:H, "L10")</f>
        <v>0</v>
      </c>
      <c r="P43" s="12">
        <f>SUMIFS(NhatKy_ViPham!J:J, NhatKy_ViPham!E:E, "10_Ly_A", NhatKy_ViPham!F:F, B43)</f>
        <v>0</v>
      </c>
      <c r="Q43" s="13">
        <f>SUMIFS(NhatKy_ViPham!K:K, NhatKy_ViPham!E:E, "10_Ly_A", NhatKy_ViPham!F:F, B43)</f>
        <v>0</v>
      </c>
      <c r="R43" s="7">
        <f>100 + SUMIFS(NhatKy_ViPham!J:J, NhatKy_ViPham!E:E, "10_Ly_A", NhatKy_ViPham!F:F, B43, NhatKy_ViPham!C:C, "T1") - SUMIFS(NhatKy_ViPham!K:K, NhatKy_ViPham!E:E, "10_Ly_A", NhatKy_ViPham!F:F, B43, NhatKy_ViPham!C:C, "T1")</f>
        <v>100</v>
      </c>
      <c r="S43" s="7">
        <f>100 + SUMIFS(NhatKy_ViPham!J:J, NhatKy_ViPham!E:E, "10_Ly_A", NhatKy_ViPham!F:F, B43, NhatKy_ViPham!C:C, "T2") - SUMIFS(NhatKy_ViPham!K:K, NhatKy_ViPham!E:E, "10_Ly_A", NhatKy_ViPham!F:F, B43, NhatKy_ViPham!C:C, "T2")</f>
        <v>100</v>
      </c>
      <c r="T43" s="7">
        <f>100 + SUMIFS(NhatKy_ViPham!J:J, NhatKy_ViPham!E:E, "10_Ly_A", NhatKy_ViPham!F:F, B43, NhatKy_ViPham!C:C, "T3") - SUMIFS(NhatKy_ViPham!K:K, NhatKy_ViPham!E:E, "10_Ly_A", NhatKy_ViPham!F:F, B43, NhatKy_ViPham!C:C, "T3")</f>
        <v>100</v>
      </c>
      <c r="U43" s="7">
        <f>100 + SUMIFS(NhatKy_ViPham!J:J, NhatKy_ViPham!E:E, "10_Ly_A", NhatKy_ViPham!F:F, B43, NhatKy_ViPham!C:C, "T4") - SUMIFS(NhatKy_ViPham!K:K, NhatKy_ViPham!E:E, "10_Ly_A", NhatKy_ViPham!F:F, B43, NhatKy_ViPham!C:C, "T4")</f>
        <v>100</v>
      </c>
      <c r="V43" s="7">
        <f>100 + SUMIFS(NhatKy_ViPham!J:J, NhatKy_ViPham!E:E, "10_Ly_A", NhatKy_ViPham!F:F, B43, NhatKy_ViPham!C:C, "T5") - SUMIFS(NhatKy_ViPham!K:K, NhatKy_ViPham!E:E, "10_Ly_A", NhatKy_ViPham!F:F, B43, NhatKy_ViPham!C:C, "T5")</f>
        <v>100</v>
      </c>
      <c r="W43" s="7">
        <f>100 + SUMIFS(NhatKy_ViPham!J:J, NhatKy_ViPham!E:E, "10_Ly_A", NhatKy_ViPham!F:F, B43, NhatKy_ViPham!C:C, "T6") - SUMIFS(NhatKy_ViPham!K:K, NhatKy_ViPham!E:E, "10_Ly_A", NhatKy_ViPham!F:F, B43, NhatKy_ViPham!C:C, "T6")</f>
        <v>100</v>
      </c>
      <c r="X43" s="7">
        <f>100 + SUMIFS(NhatKy_ViPham!J:J, NhatKy_ViPham!E:E, "10_Ly_A", NhatKy_ViPham!F:F, B43, NhatKy_ViPham!C:C, "T7") - SUMIFS(NhatKy_ViPham!K:K, NhatKy_ViPham!E:E, "10_Ly_A", NhatKy_ViPham!F:F, B43, NhatKy_ViPham!C:C, "T7")</f>
        <v>100</v>
      </c>
      <c r="Y43" s="7">
        <f>100 + SUMIFS(NhatKy_ViPham!J:J, NhatKy_ViPham!E:E, "10_Ly_A", NhatKy_ViPham!F:F, B43, NhatKy_ViPham!C:C, "T8") - SUMIFS(NhatKy_ViPham!K:K, NhatKy_ViPham!E:E, "10_Ly_A", NhatKy_ViPham!F:F, B43, NhatKy_ViPham!C:C, "T8")</f>
        <v>100</v>
      </c>
      <c r="Z43" s="7">
        <f>100 + SUMIFS(NhatKy_ViPham!J:J, NhatKy_ViPham!E:E, "10_Ly_A", NhatKy_ViPham!F:F, B43, NhatKy_ViPham!C:C, "T9") - SUMIFS(NhatKy_ViPham!K:K, NhatKy_ViPham!E:E, "10_Ly_A", NhatKy_ViPham!F:F, B43, NhatKy_ViPham!C:C, "T9")</f>
        <v>100</v>
      </c>
      <c r="AA43" s="7">
        <f>100 + SUMIFS(NhatKy_ViPham!J:J, NhatKy_ViPham!E:E, "10_Ly_A", NhatKy_ViPham!F:F, B43, NhatKy_ViPham!C:C, "T10") - SUMIFS(NhatKy_ViPham!K:K, NhatKy_ViPham!E:E, "10_Ly_A", NhatKy_ViPham!F:F, B43, NhatKy_ViPham!C:C, "T10")</f>
        <v>100</v>
      </c>
      <c r="AB43" s="7">
        <f>100 + SUMIFS(NhatKy_ViPham!J:J, NhatKy_ViPham!E:E, "10_Ly_A", NhatKy_ViPham!F:F, B43, NhatKy_ViPham!C:C, "T11") - SUMIFS(NhatKy_ViPham!K:K, NhatKy_ViPham!E:E, "10_Ly_A", NhatKy_ViPham!F:F, B43, NhatKy_ViPham!C:C, "T11")</f>
        <v>100</v>
      </c>
      <c r="AC43" s="7">
        <f>100 + SUMIFS(NhatKy_ViPham!J:J, NhatKy_ViPham!E:E, "10_Ly_A", NhatKy_ViPham!F:F, B43, NhatKy_ViPham!C:C, "T12") - SUMIFS(NhatKy_ViPham!K:K, NhatKy_ViPham!E:E, "10_Ly_A", NhatKy_ViPham!F:F, B43, NhatKy_ViPham!C:C, "T12")</f>
        <v>100</v>
      </c>
      <c r="AD43" s="7">
        <f>100 + SUMIFS(NhatKy_ViPham!J:J, NhatKy_ViPham!E:E, "10_Ly_A", NhatKy_ViPham!F:F, B43, NhatKy_ViPham!C:C, "T13") - SUMIFS(NhatKy_ViPham!K:K, NhatKy_ViPham!E:E, "10_Ly_A", NhatKy_ViPham!F:F, B43, NhatKy_ViPham!C:C, "T13")</f>
        <v>100</v>
      </c>
      <c r="AE43" s="7">
        <f>100 + SUMIFS(NhatKy_ViPham!J:J, NhatKy_ViPham!E:E, "10_Ly_A", NhatKy_ViPham!F:F, B43, NhatKy_ViPham!C:C, "T14") - SUMIFS(NhatKy_ViPham!K:K, NhatKy_ViPham!E:E, "10_Ly_A", NhatKy_ViPham!F:F, B43, NhatKy_ViPham!C:C, "T14")</f>
        <v>100</v>
      </c>
      <c r="AF43" s="7">
        <f>100 + SUMIFS(NhatKy_ViPham!J:J, NhatKy_ViPham!E:E, "10_Ly_A", NhatKy_ViPham!F:F, B43, NhatKy_ViPham!C:C, "T15") - SUMIFS(NhatKy_ViPham!K:K, NhatKy_ViPham!E:E, "10_Ly_A", NhatKy_ViPham!F:F, B43, NhatKy_ViPham!C:C, "T15")</f>
        <v>100</v>
      </c>
      <c r="AG43" s="7">
        <f>100 + SUMIFS(NhatKy_ViPham!J:J, NhatKy_ViPham!E:E, "10_Ly_A", NhatKy_ViPham!F:F, B43, NhatKy_ViPham!C:C, "T16") - SUMIFS(NhatKy_ViPham!K:K, NhatKy_ViPham!E:E, "10_Ly_A", NhatKy_ViPham!F:F, B43, NhatKy_ViPham!C:C, "T16")</f>
        <v>100</v>
      </c>
      <c r="AH43" s="7">
        <f>100 + SUMIFS(NhatKy_ViPham!J:J, NhatKy_ViPham!E:E, "10_Ly_A", NhatKy_ViPham!F:F, B43, NhatKy_ViPham!C:C, "T17") - SUMIFS(NhatKy_ViPham!K:K, NhatKy_ViPham!E:E, "10_Ly_A", NhatKy_ViPham!F:F, B43, NhatKy_ViPham!C:C, "T17")</f>
        <v>100</v>
      </c>
      <c r="AI43" s="7">
        <f>100 + SUMIFS(NhatKy_ViPham!J:J, NhatKy_ViPham!E:E, "10_Ly_A", NhatKy_ViPham!F:F, B43, NhatKy_ViPham!C:C, "T18") - SUMIFS(NhatKy_ViPham!K:K, NhatKy_ViPham!E:E, "10_Ly_A", NhatKy_ViPham!F:F, B43, NhatKy_ViPham!C:C, "T18")</f>
        <v>100</v>
      </c>
      <c r="AJ43" s="7">
        <f>100 + SUMIFS(NhatKy_ViPham!J:J, NhatKy_ViPham!E:E, "10_Ly_A", NhatKy_ViPham!F:F, B43, NhatKy_ViPham!C:C, "T19") - SUMIFS(NhatKy_ViPham!K:K, NhatKy_ViPham!E:E, "10_Ly_A", NhatKy_ViPham!F:F, B43, NhatKy_ViPham!C:C, "T19")</f>
        <v>100</v>
      </c>
      <c r="AK43" s="7">
        <f>100 + SUMIFS(NhatKy_ViPham!J:J, NhatKy_ViPham!E:E, "10_Ly_A", NhatKy_ViPham!F:F, B43, NhatKy_ViPham!C:C, "T20") - SUMIFS(NhatKy_ViPham!K:K, NhatKy_ViPham!E:E, "10_Ly_A", NhatKy_ViPham!F:F, B43, NhatKy_ViPham!C:C, "T20")</f>
        <v>100</v>
      </c>
      <c r="AL43" s="7">
        <f>100 + SUMIFS(NhatKy_ViPham!J:J, NhatKy_ViPham!E:E, "10_Ly_A", NhatKy_ViPham!F:F, B43, NhatKy_ViPham!C:C, "T21") - SUMIFS(NhatKy_ViPham!K:K, NhatKy_ViPham!E:E, "10_Ly_A", NhatKy_ViPham!F:F, B43, NhatKy_ViPham!C:C, "T21")</f>
        <v>100</v>
      </c>
      <c r="AM43" s="7">
        <f>100 + SUMIFS(NhatKy_ViPham!J:J, NhatKy_ViPham!E:E, "10_Ly_A", NhatKy_ViPham!F:F, B43, NhatKy_ViPham!C:C, "T22") - SUMIFS(NhatKy_ViPham!K:K, NhatKy_ViPham!E:E, "10_Ly_A", NhatKy_ViPham!F:F, B43, NhatKy_ViPham!C:C, "T22")</f>
        <v>100</v>
      </c>
      <c r="AN43" s="7">
        <f>100 + SUMIFS(NhatKy_ViPham!J:J, NhatKy_ViPham!E:E, "10_Ly_A", NhatKy_ViPham!F:F, B43, NhatKy_ViPham!C:C, "T23") - SUMIFS(NhatKy_ViPham!K:K, NhatKy_ViPham!E:E, "10_Ly_A", NhatKy_ViPham!F:F, B43, NhatKy_ViPham!C:C, "T23")</f>
        <v>100</v>
      </c>
      <c r="AO43" s="7">
        <f>100 + SUMIFS(NhatKy_ViPham!J:J, NhatKy_ViPham!E:E, "10_Ly_A", NhatKy_ViPham!F:F, B43, NhatKy_ViPham!C:C, "T24") - SUMIFS(NhatKy_ViPham!K:K, NhatKy_ViPham!E:E, "10_Ly_A", NhatKy_ViPham!F:F, B43, NhatKy_ViPham!C:C, "T24")</f>
        <v>100</v>
      </c>
      <c r="AP43" s="7">
        <f>100 + SUMIFS(NhatKy_ViPham!J:J, NhatKy_ViPham!E:E, "10_Ly_A", NhatKy_ViPham!F:F, B43, NhatKy_ViPham!C:C, "T25") - SUMIFS(NhatKy_ViPham!K:K, NhatKy_ViPham!E:E, "10_Ly_A", NhatKy_ViPham!F:F, B43, NhatKy_ViPham!C:C, "T25")</f>
        <v>100</v>
      </c>
      <c r="AQ43" s="7">
        <f>100 + SUMIFS(NhatKy_ViPham!J:J, NhatKy_ViPham!E:E, "10_Ly_A", NhatKy_ViPham!F:F, B43, NhatKy_ViPham!C:C, "T26") - SUMIFS(NhatKy_ViPham!K:K, NhatKy_ViPham!E:E, "10_Ly_A", NhatKy_ViPham!F:F, B43, NhatKy_ViPham!C:C, "T26")</f>
        <v>100</v>
      </c>
      <c r="AR43" s="7">
        <f>100 + SUMIFS(NhatKy_ViPham!J:J, NhatKy_ViPham!E:E, "10_Ly_A", NhatKy_ViPham!F:F, B43, NhatKy_ViPham!C:C, "T27") - SUMIFS(NhatKy_ViPham!K:K, NhatKy_ViPham!E:E, "10_Ly_A", NhatKy_ViPham!F:F, B43, NhatKy_ViPham!C:C, "T27")</f>
        <v>100</v>
      </c>
      <c r="AS43" s="7">
        <f>100 + SUMIFS(NhatKy_ViPham!J:J, NhatKy_ViPham!E:E, "10_Ly_A", NhatKy_ViPham!F:F, B43, NhatKy_ViPham!C:C, "T28") - SUMIFS(NhatKy_ViPham!K:K, NhatKy_ViPham!E:E, "10_Ly_A", NhatKy_ViPham!F:F, B43, NhatKy_ViPham!C:C, "T28")</f>
        <v>100</v>
      </c>
      <c r="AT43" s="7">
        <f>100 + SUMIFS(NhatKy_ViPham!J:J, NhatKy_ViPham!E:E, "10_Ly_A", NhatKy_ViPham!F:F, B43, NhatKy_ViPham!C:C, "T29") - SUMIFS(NhatKy_ViPham!K:K, NhatKy_ViPham!E:E, "10_Ly_A", NhatKy_ViPham!F:F, B43, NhatKy_ViPham!C:C, "T29")</f>
        <v>100</v>
      </c>
      <c r="AU43" s="7">
        <f>100 + SUMIFS(NhatKy_ViPham!J:J, NhatKy_ViPham!E:E, "10_Ly_A", NhatKy_ViPham!F:F, B43, NhatKy_ViPham!C:C, "T30") - SUMIFS(NhatKy_ViPham!K:K, NhatKy_ViPham!E:E, "10_Ly_A", NhatKy_ViPham!F:F, B43, NhatKy_ViPham!C:C, "T30")</f>
        <v>100</v>
      </c>
      <c r="AV43" s="7">
        <f>100 + SUMIFS(NhatKy_ViPham!J:J, NhatKy_ViPham!E:E, "10_Ly_A", NhatKy_ViPham!F:F, B43, NhatKy_ViPham!C:C, "T31") - SUMIFS(NhatKy_ViPham!K:K, NhatKy_ViPham!E:E, "10_Ly_A", NhatKy_ViPham!F:F, B43, NhatKy_ViPham!C:C, "T31")</f>
        <v>100</v>
      </c>
      <c r="AW43" s="7">
        <f>100 + SUMIFS(NhatKy_ViPham!J:J, NhatKy_ViPham!E:E, "10_Ly_A", NhatKy_ViPham!F:F, B43, NhatKy_ViPham!C:C, "T32") - SUMIFS(NhatKy_ViPham!K:K, NhatKy_ViPham!E:E, "10_Ly_A", NhatKy_ViPham!F:F, B43, NhatKy_ViPham!C:C, "T32")</f>
        <v>100</v>
      </c>
      <c r="AX43" s="7">
        <f>100 + SUMIFS(NhatKy_ViPham!J:J, NhatKy_ViPham!E:E, "10_Ly_A", NhatKy_ViPham!F:F, B43, NhatKy_ViPham!C:C, "T33") - SUMIFS(NhatKy_ViPham!K:K, NhatKy_ViPham!E:E, "10_Ly_A", NhatKy_ViPham!F:F, B43, NhatKy_ViPham!C:C, "T33")</f>
        <v>100</v>
      </c>
      <c r="AY43" s="7">
        <f>100 + SUMIFS(NhatKy_ViPham!J:J, NhatKy_ViPham!E:E, "10_Ly_A", NhatKy_ViPham!F:F, B43, NhatKy_ViPham!C:C, "T34") - SUMIFS(NhatKy_ViPham!K:K, NhatKy_ViPham!E:E, "10_Ly_A", NhatKy_ViPham!F:F, B43, NhatKy_ViPham!C:C, "T34")</f>
        <v>100</v>
      </c>
      <c r="AZ43" s="7">
        <f>100 + SUMIFS(NhatKy_ViPham!J:J, NhatKy_ViPham!E:E, "10_Ly_A", NhatKy_ViPham!F:F, B43, NhatKy_ViPham!C:C, "T35") - SUMIFS(NhatKy_ViPham!K:K, NhatKy_ViPham!E:E, "10_Ly_A", NhatKy_ViPham!F:F, B43, NhatKy_ViPham!C:C, "T35")</f>
        <v>100</v>
      </c>
      <c r="BA43" s="12">
        <f t="shared" si="0"/>
        <v>100</v>
      </c>
      <c r="BB43" s="11" t="s">
        <v>430</v>
      </c>
      <c r="BC43" s="14" t="str">
        <f t="shared" si="1"/>
        <v>Tốt</v>
      </c>
      <c r="BD43" s="10" t="str">
        <f t="shared" si="2"/>
        <v>🟢 BÌNH THƯỜNG</v>
      </c>
    </row>
  </sheetData>
  <mergeCells count="42">
    <mergeCell ref="A4:B4"/>
    <mergeCell ref="G4:H4"/>
    <mergeCell ref="BB7:BB8"/>
    <mergeCell ref="I4:J4"/>
    <mergeCell ref="BD7:BD8"/>
    <mergeCell ref="B7:B8"/>
    <mergeCell ref="F7:F8"/>
    <mergeCell ref="L7:L8"/>
    <mergeCell ref="K4:L4"/>
    <mergeCell ref="N7:N8"/>
    <mergeCell ref="BC7:BC8"/>
    <mergeCell ref="C4:D4"/>
    <mergeCell ref="AX7:AZ7"/>
    <mergeCell ref="E4:F4"/>
    <mergeCell ref="D7:D8"/>
    <mergeCell ref="AT7:AW7"/>
    <mergeCell ref="AH7:AK7"/>
    <mergeCell ref="BA7:BA8"/>
    <mergeCell ref="M7:M8"/>
    <mergeCell ref="AP7:AS7"/>
    <mergeCell ref="AL7:AO7"/>
    <mergeCell ref="O7:O8"/>
    <mergeCell ref="Q7:Q8"/>
    <mergeCell ref="R7:U7"/>
    <mergeCell ref="Z7:AC7"/>
    <mergeCell ref="V7:Y7"/>
    <mergeCell ref="P7:P8"/>
    <mergeCell ref="A7:A8"/>
    <mergeCell ref="G7:G8"/>
    <mergeCell ref="I7:I8"/>
    <mergeCell ref="A5:B5"/>
    <mergeCell ref="AD7:AG7"/>
    <mergeCell ref="I5:J5"/>
    <mergeCell ref="E7:E8"/>
    <mergeCell ref="K7:K8"/>
    <mergeCell ref="E5:F5"/>
    <mergeCell ref="K5:L5"/>
    <mergeCell ref="H7:H8"/>
    <mergeCell ref="J7:J8"/>
    <mergeCell ref="G5:H5"/>
    <mergeCell ref="C7:C8"/>
    <mergeCell ref="C5:D5"/>
  </mergeCells>
  <dataValidations count="1">
    <dataValidation type="list" allowBlank="1" sqref="E9:E43 BB9:BB43" xr:uid="{00000000-0002-0000-0700-000000000000}">
      <formula1>"Không,Có"</formula1>
    </dataValidation>
  </dataValidations>
  <hyperlinks>
    <hyperlink ref="AX1" location="'TOC_HuongDan'!A1" display="🏠 về Mục Lục" xr:uid="{00000000-0004-0000-0700-000000000000}"/>
    <hyperlink ref="AX2" location="'NhatKy_ViPham'!A4" display="📋 Nhật Ký Vi Phạm Lớp 10_Ly_A" xr:uid="{00000000-0004-0000-0700-000001000000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D43"/>
  <sheetViews>
    <sheetView showGridLines="0" workbookViewId="0"/>
  </sheetViews>
  <sheetFormatPr defaultRowHeight="15" x14ac:dyDescent="0.25"/>
  <cols>
    <col min="1" max="1" width="6" customWidth="1"/>
    <col min="2" max="2" width="25" customWidth="1"/>
    <col min="3" max="3" width="12" customWidth="1"/>
    <col min="4" max="5" width="10" customWidth="1"/>
    <col min="6" max="17" width="16" customWidth="1"/>
    <col min="18" max="52" width="7" customWidth="1"/>
    <col min="53" max="55" width="14" customWidth="1"/>
    <col min="56" max="56" width="22" customWidth="1"/>
  </cols>
  <sheetData>
    <row r="1" spans="1:56" ht="21" x14ac:dyDescent="0.35">
      <c r="A1" s="1" t="s">
        <v>628</v>
      </c>
      <c r="AX1" s="8" t="s">
        <v>358</v>
      </c>
    </row>
    <row r="2" spans="1:56" x14ac:dyDescent="0.25">
      <c r="A2" s="2" t="s">
        <v>629</v>
      </c>
      <c r="AX2" s="8" t="s">
        <v>630</v>
      </c>
    </row>
    <row r="4" spans="1:56" x14ac:dyDescent="0.25">
      <c r="A4" s="55" t="s">
        <v>361</v>
      </c>
      <c r="B4" s="50"/>
      <c r="C4" s="55" t="s">
        <v>362</v>
      </c>
      <c r="D4" s="50"/>
      <c r="E4" s="55" t="s">
        <v>363</v>
      </c>
      <c r="F4" s="50"/>
      <c r="G4" s="55" t="s">
        <v>364</v>
      </c>
      <c r="H4" s="50"/>
      <c r="I4" s="55" t="s">
        <v>365</v>
      </c>
      <c r="J4" s="50"/>
      <c r="K4" s="55" t="s">
        <v>366</v>
      </c>
      <c r="L4" s="50"/>
    </row>
    <row r="5" spans="1:56" x14ac:dyDescent="0.25">
      <c r="A5" s="49">
        <f>COUNTA(A9:A43)</f>
        <v>35</v>
      </c>
      <c r="B5" s="50"/>
      <c r="C5" s="53">
        <f>COUNTIF(BC9:BC43, "Tốt")</f>
        <v>35</v>
      </c>
      <c r="D5" s="50"/>
      <c r="E5" s="49">
        <f>COUNTIF(BC9:BC43, "Khá")</f>
        <v>0</v>
      </c>
      <c r="F5" s="50"/>
      <c r="G5" s="49">
        <f>COUNTIF(BC9:BC43, "Đạt")</f>
        <v>0</v>
      </c>
      <c r="H5" s="50"/>
      <c r="I5" s="52">
        <f>COUNTIF(BC9:BC43, "Chưa đạt")</f>
        <v>0</v>
      </c>
      <c r="J5" s="50"/>
      <c r="K5" s="53">
        <f>ROUND(AVERAGE(BA9:BA43), 1)</f>
        <v>100</v>
      </c>
      <c r="L5" s="50"/>
    </row>
    <row r="7" spans="1:56" x14ac:dyDescent="0.25">
      <c r="A7" s="46" t="s">
        <v>3</v>
      </c>
      <c r="B7" s="46" t="s">
        <v>303</v>
      </c>
      <c r="C7" s="46" t="s">
        <v>367</v>
      </c>
      <c r="D7" s="46" t="s">
        <v>368</v>
      </c>
      <c r="E7" s="46" t="s">
        <v>369</v>
      </c>
      <c r="F7" s="48" t="s">
        <v>370</v>
      </c>
      <c r="G7" s="48" t="s">
        <v>371</v>
      </c>
      <c r="H7" s="48" t="s">
        <v>372</v>
      </c>
      <c r="I7" s="48" t="s">
        <v>373</v>
      </c>
      <c r="J7" s="48" t="s">
        <v>374</v>
      </c>
      <c r="K7" s="48" t="s">
        <v>375</v>
      </c>
      <c r="L7" s="48" t="s">
        <v>376</v>
      </c>
      <c r="M7" s="48" t="s">
        <v>377</v>
      </c>
      <c r="N7" s="48" t="s">
        <v>378</v>
      </c>
      <c r="O7" s="48" t="s">
        <v>379</v>
      </c>
      <c r="P7" s="54" t="s">
        <v>380</v>
      </c>
      <c r="Q7" s="48" t="s">
        <v>381</v>
      </c>
      <c r="R7" s="46" t="s">
        <v>382</v>
      </c>
      <c r="S7" s="51"/>
      <c r="T7" s="51"/>
      <c r="U7" s="51"/>
      <c r="V7" s="46" t="s">
        <v>383</v>
      </c>
      <c r="W7" s="51"/>
      <c r="X7" s="51"/>
      <c r="Y7" s="51"/>
      <c r="Z7" s="46" t="s">
        <v>384</v>
      </c>
      <c r="AA7" s="51"/>
      <c r="AB7" s="51"/>
      <c r="AC7" s="51"/>
      <c r="AD7" s="46" t="s">
        <v>385</v>
      </c>
      <c r="AE7" s="51"/>
      <c r="AF7" s="51"/>
      <c r="AG7" s="51"/>
      <c r="AH7" s="46" t="s">
        <v>386</v>
      </c>
      <c r="AI7" s="51"/>
      <c r="AJ7" s="51"/>
      <c r="AK7" s="51"/>
      <c r="AL7" s="46" t="s">
        <v>387</v>
      </c>
      <c r="AM7" s="51"/>
      <c r="AN7" s="51"/>
      <c r="AO7" s="51"/>
      <c r="AP7" s="46" t="s">
        <v>388</v>
      </c>
      <c r="AQ7" s="51"/>
      <c r="AR7" s="51"/>
      <c r="AS7" s="51"/>
      <c r="AT7" s="46" t="s">
        <v>389</v>
      </c>
      <c r="AU7" s="51"/>
      <c r="AV7" s="51"/>
      <c r="AW7" s="51"/>
      <c r="AX7" s="46" t="s">
        <v>390</v>
      </c>
      <c r="AY7" s="51"/>
      <c r="AZ7" s="51"/>
      <c r="BA7" s="46" t="s">
        <v>391</v>
      </c>
      <c r="BB7" s="46" t="s">
        <v>392</v>
      </c>
      <c r="BC7" s="46" t="s">
        <v>393</v>
      </c>
      <c r="BD7" s="46" t="s">
        <v>394</v>
      </c>
    </row>
    <row r="8" spans="1:56" x14ac:dyDescent="0.25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9" t="s">
        <v>311</v>
      </c>
      <c r="S8" s="9" t="s">
        <v>348</v>
      </c>
      <c r="T8" s="9" t="s">
        <v>395</v>
      </c>
      <c r="U8" s="9" t="s">
        <v>396</v>
      </c>
      <c r="V8" s="9" t="s">
        <v>397</v>
      </c>
      <c r="W8" s="9" t="s">
        <v>398</v>
      </c>
      <c r="X8" s="9" t="s">
        <v>399</v>
      </c>
      <c r="Y8" s="9" t="s">
        <v>400</v>
      </c>
      <c r="Z8" s="9" t="s">
        <v>401</v>
      </c>
      <c r="AA8" s="9" t="s">
        <v>402</v>
      </c>
      <c r="AB8" s="9" t="s">
        <v>403</v>
      </c>
      <c r="AC8" s="9" t="s">
        <v>404</v>
      </c>
      <c r="AD8" s="9" t="s">
        <v>405</v>
      </c>
      <c r="AE8" s="9" t="s">
        <v>406</v>
      </c>
      <c r="AF8" s="9" t="s">
        <v>407</v>
      </c>
      <c r="AG8" s="9" t="s">
        <v>408</v>
      </c>
      <c r="AH8" s="9" t="s">
        <v>409</v>
      </c>
      <c r="AI8" s="9" t="s">
        <v>410</v>
      </c>
      <c r="AJ8" s="9" t="s">
        <v>411</v>
      </c>
      <c r="AK8" s="9" t="s">
        <v>412</v>
      </c>
      <c r="AL8" s="9" t="s">
        <v>413</v>
      </c>
      <c r="AM8" s="9" t="s">
        <v>414</v>
      </c>
      <c r="AN8" s="9" t="s">
        <v>415</v>
      </c>
      <c r="AO8" s="9" t="s">
        <v>416</v>
      </c>
      <c r="AP8" s="9" t="s">
        <v>417</v>
      </c>
      <c r="AQ8" s="9" t="s">
        <v>418</v>
      </c>
      <c r="AR8" s="9" t="s">
        <v>419</v>
      </c>
      <c r="AS8" s="9" t="s">
        <v>420</v>
      </c>
      <c r="AT8" s="9" t="s">
        <v>421</v>
      </c>
      <c r="AU8" s="9" t="s">
        <v>422</v>
      </c>
      <c r="AV8" s="9" t="s">
        <v>423</v>
      </c>
      <c r="AW8" s="9" t="s">
        <v>424</v>
      </c>
      <c r="AX8" s="9" t="s">
        <v>425</v>
      </c>
      <c r="AY8" s="9" t="s">
        <v>426</v>
      </c>
      <c r="AZ8" s="9" t="s">
        <v>427</v>
      </c>
      <c r="BA8" s="47"/>
      <c r="BB8" s="47"/>
      <c r="BC8" s="47"/>
      <c r="BD8" s="47"/>
    </row>
    <row r="9" spans="1:56" x14ac:dyDescent="0.25">
      <c r="A9" s="4">
        <v>1</v>
      </c>
      <c r="B9" s="10" t="s">
        <v>631</v>
      </c>
      <c r="C9" s="4" t="s">
        <v>583</v>
      </c>
      <c r="D9" s="4" t="s">
        <v>429</v>
      </c>
      <c r="E9" s="11" t="s">
        <v>430</v>
      </c>
      <c r="F9" s="7">
        <f>SUMIFS(NhatKy_ViPham!K:K, NhatKy_ViPham!E:E, "10_Ly_B", NhatKy_ViPham!F:F, B9, NhatKy_ViPham!H:H, "L01")</f>
        <v>0</v>
      </c>
      <c r="G9" s="7">
        <f>SUMIFS(NhatKy_ViPham!K:K, NhatKy_ViPham!E:E, "10_Ly_B", NhatKy_ViPham!F:F, B9, NhatKy_ViPham!H:H, "L02")</f>
        <v>0</v>
      </c>
      <c r="H9" s="7">
        <f>SUMIFS(NhatKy_ViPham!K:K, NhatKy_ViPham!E:E, "10_Ly_B", NhatKy_ViPham!F:F, B9, NhatKy_ViPham!H:H, "L03")</f>
        <v>0</v>
      </c>
      <c r="I9" s="7">
        <f>SUMIFS(NhatKy_ViPham!K:K, NhatKy_ViPham!E:E, "10_Ly_B", NhatKy_ViPham!F:F, B9, NhatKy_ViPham!H:H, "L04")</f>
        <v>0</v>
      </c>
      <c r="J9" s="7">
        <f>SUMIFS(NhatKy_ViPham!K:K, NhatKy_ViPham!E:E, "10_Ly_B", NhatKy_ViPham!F:F, B9, NhatKy_ViPham!H:H, "L05")</f>
        <v>0</v>
      </c>
      <c r="K9" s="7">
        <f>SUMIFS(NhatKy_ViPham!K:K, NhatKy_ViPham!E:E, "10_Ly_B", NhatKy_ViPham!F:F, B9, NhatKy_ViPham!H:H, "L06")</f>
        <v>0</v>
      </c>
      <c r="L9" s="7">
        <f>SUMIFS(NhatKy_ViPham!K:K, NhatKy_ViPham!E:E, "10_Ly_B", NhatKy_ViPham!F:F, B9, NhatKy_ViPham!H:H, "L07")</f>
        <v>0</v>
      </c>
      <c r="M9" s="7">
        <f>SUMIFS(NhatKy_ViPham!K:K, NhatKy_ViPham!E:E, "10_Ly_B", NhatKy_ViPham!F:F, B9, NhatKy_ViPham!H:H, "L08")</f>
        <v>0</v>
      </c>
      <c r="N9" s="7">
        <f>SUMIFS(NhatKy_ViPham!K:K, NhatKy_ViPham!E:E, "10_Ly_B", NhatKy_ViPham!F:F, B9, NhatKy_ViPham!H:H, "L09")</f>
        <v>0</v>
      </c>
      <c r="O9" s="7">
        <f>SUMIFS(NhatKy_ViPham!K:K, NhatKy_ViPham!E:E, "10_Ly_B", NhatKy_ViPham!F:F, B9, NhatKy_ViPham!H:H, "L10")</f>
        <v>0</v>
      </c>
      <c r="P9" s="12">
        <f>SUMIFS(NhatKy_ViPham!J:J, NhatKy_ViPham!E:E, "10_Ly_B", NhatKy_ViPham!F:F, B9)</f>
        <v>0</v>
      </c>
      <c r="Q9" s="13">
        <f>SUMIFS(NhatKy_ViPham!K:K, NhatKy_ViPham!E:E, "10_Ly_B", NhatKy_ViPham!F:F, B9)</f>
        <v>0</v>
      </c>
      <c r="R9" s="7">
        <f>100 + SUMIFS(NhatKy_ViPham!J:J, NhatKy_ViPham!E:E, "10_Ly_B", NhatKy_ViPham!F:F, B9, NhatKy_ViPham!C:C, "T1") - SUMIFS(NhatKy_ViPham!K:K, NhatKy_ViPham!E:E, "10_Ly_B", NhatKy_ViPham!F:F, B9, NhatKy_ViPham!C:C, "T1")</f>
        <v>100</v>
      </c>
      <c r="S9" s="7">
        <f>100 + SUMIFS(NhatKy_ViPham!J:J, NhatKy_ViPham!E:E, "10_Ly_B", NhatKy_ViPham!F:F, B9, NhatKy_ViPham!C:C, "T2") - SUMIFS(NhatKy_ViPham!K:K, NhatKy_ViPham!E:E, "10_Ly_B", NhatKy_ViPham!F:F, B9, NhatKy_ViPham!C:C, "T2")</f>
        <v>100</v>
      </c>
      <c r="T9" s="7">
        <f>100 + SUMIFS(NhatKy_ViPham!J:J, NhatKy_ViPham!E:E, "10_Ly_B", NhatKy_ViPham!F:F, B9, NhatKy_ViPham!C:C, "T3") - SUMIFS(NhatKy_ViPham!K:K, NhatKy_ViPham!E:E, "10_Ly_B", NhatKy_ViPham!F:F, B9, NhatKy_ViPham!C:C, "T3")</f>
        <v>100</v>
      </c>
      <c r="U9" s="7">
        <f>100 + SUMIFS(NhatKy_ViPham!J:J, NhatKy_ViPham!E:E, "10_Ly_B", NhatKy_ViPham!F:F, B9, NhatKy_ViPham!C:C, "T4") - SUMIFS(NhatKy_ViPham!K:K, NhatKy_ViPham!E:E, "10_Ly_B", NhatKy_ViPham!F:F, B9, NhatKy_ViPham!C:C, "T4")</f>
        <v>100</v>
      </c>
      <c r="V9" s="7">
        <f>100 + SUMIFS(NhatKy_ViPham!J:J, NhatKy_ViPham!E:E, "10_Ly_B", NhatKy_ViPham!F:F, B9, NhatKy_ViPham!C:C, "T5") - SUMIFS(NhatKy_ViPham!K:K, NhatKy_ViPham!E:E, "10_Ly_B", NhatKy_ViPham!F:F, B9, NhatKy_ViPham!C:C, "T5")</f>
        <v>100</v>
      </c>
      <c r="W9" s="7">
        <f>100 + SUMIFS(NhatKy_ViPham!J:J, NhatKy_ViPham!E:E, "10_Ly_B", NhatKy_ViPham!F:F, B9, NhatKy_ViPham!C:C, "T6") - SUMIFS(NhatKy_ViPham!K:K, NhatKy_ViPham!E:E, "10_Ly_B", NhatKy_ViPham!F:F, B9, NhatKy_ViPham!C:C, "T6")</f>
        <v>100</v>
      </c>
      <c r="X9" s="7">
        <f>100 + SUMIFS(NhatKy_ViPham!J:J, NhatKy_ViPham!E:E, "10_Ly_B", NhatKy_ViPham!F:F, B9, NhatKy_ViPham!C:C, "T7") - SUMIFS(NhatKy_ViPham!K:K, NhatKy_ViPham!E:E, "10_Ly_B", NhatKy_ViPham!F:F, B9, NhatKy_ViPham!C:C, "T7")</f>
        <v>100</v>
      </c>
      <c r="Y9" s="7">
        <f>100 + SUMIFS(NhatKy_ViPham!J:J, NhatKy_ViPham!E:E, "10_Ly_B", NhatKy_ViPham!F:F, B9, NhatKy_ViPham!C:C, "T8") - SUMIFS(NhatKy_ViPham!K:K, NhatKy_ViPham!E:E, "10_Ly_B", NhatKy_ViPham!F:F, B9, NhatKy_ViPham!C:C, "T8")</f>
        <v>100</v>
      </c>
      <c r="Z9" s="7">
        <f>100 + SUMIFS(NhatKy_ViPham!J:J, NhatKy_ViPham!E:E, "10_Ly_B", NhatKy_ViPham!F:F, B9, NhatKy_ViPham!C:C, "T9") - SUMIFS(NhatKy_ViPham!K:K, NhatKy_ViPham!E:E, "10_Ly_B", NhatKy_ViPham!F:F, B9, NhatKy_ViPham!C:C, "T9")</f>
        <v>100</v>
      </c>
      <c r="AA9" s="7">
        <f>100 + SUMIFS(NhatKy_ViPham!J:J, NhatKy_ViPham!E:E, "10_Ly_B", NhatKy_ViPham!F:F, B9, NhatKy_ViPham!C:C, "T10") - SUMIFS(NhatKy_ViPham!K:K, NhatKy_ViPham!E:E, "10_Ly_B", NhatKy_ViPham!F:F, B9, NhatKy_ViPham!C:C, "T10")</f>
        <v>100</v>
      </c>
      <c r="AB9" s="7">
        <f>100 + SUMIFS(NhatKy_ViPham!J:J, NhatKy_ViPham!E:E, "10_Ly_B", NhatKy_ViPham!F:F, B9, NhatKy_ViPham!C:C, "T11") - SUMIFS(NhatKy_ViPham!K:K, NhatKy_ViPham!E:E, "10_Ly_B", NhatKy_ViPham!F:F, B9, NhatKy_ViPham!C:C, "T11")</f>
        <v>100</v>
      </c>
      <c r="AC9" s="7">
        <f>100 + SUMIFS(NhatKy_ViPham!J:J, NhatKy_ViPham!E:E, "10_Ly_B", NhatKy_ViPham!F:F, B9, NhatKy_ViPham!C:C, "T12") - SUMIFS(NhatKy_ViPham!K:K, NhatKy_ViPham!E:E, "10_Ly_B", NhatKy_ViPham!F:F, B9, NhatKy_ViPham!C:C, "T12")</f>
        <v>100</v>
      </c>
      <c r="AD9" s="7">
        <f>100 + SUMIFS(NhatKy_ViPham!J:J, NhatKy_ViPham!E:E, "10_Ly_B", NhatKy_ViPham!F:F, B9, NhatKy_ViPham!C:C, "T13") - SUMIFS(NhatKy_ViPham!K:K, NhatKy_ViPham!E:E, "10_Ly_B", NhatKy_ViPham!F:F, B9, NhatKy_ViPham!C:C, "T13")</f>
        <v>100</v>
      </c>
      <c r="AE9" s="7">
        <f>100 + SUMIFS(NhatKy_ViPham!J:J, NhatKy_ViPham!E:E, "10_Ly_B", NhatKy_ViPham!F:F, B9, NhatKy_ViPham!C:C, "T14") - SUMIFS(NhatKy_ViPham!K:K, NhatKy_ViPham!E:E, "10_Ly_B", NhatKy_ViPham!F:F, B9, NhatKy_ViPham!C:C, "T14")</f>
        <v>100</v>
      </c>
      <c r="AF9" s="7">
        <f>100 + SUMIFS(NhatKy_ViPham!J:J, NhatKy_ViPham!E:E, "10_Ly_B", NhatKy_ViPham!F:F, B9, NhatKy_ViPham!C:C, "T15") - SUMIFS(NhatKy_ViPham!K:K, NhatKy_ViPham!E:E, "10_Ly_B", NhatKy_ViPham!F:F, B9, NhatKy_ViPham!C:C, "T15")</f>
        <v>100</v>
      </c>
      <c r="AG9" s="7">
        <f>100 + SUMIFS(NhatKy_ViPham!J:J, NhatKy_ViPham!E:E, "10_Ly_B", NhatKy_ViPham!F:F, B9, NhatKy_ViPham!C:C, "T16") - SUMIFS(NhatKy_ViPham!K:K, NhatKy_ViPham!E:E, "10_Ly_B", NhatKy_ViPham!F:F, B9, NhatKy_ViPham!C:C, "T16")</f>
        <v>100</v>
      </c>
      <c r="AH9" s="7">
        <f>100 + SUMIFS(NhatKy_ViPham!J:J, NhatKy_ViPham!E:E, "10_Ly_B", NhatKy_ViPham!F:F, B9, NhatKy_ViPham!C:C, "T17") - SUMIFS(NhatKy_ViPham!K:K, NhatKy_ViPham!E:E, "10_Ly_B", NhatKy_ViPham!F:F, B9, NhatKy_ViPham!C:C, "T17")</f>
        <v>100</v>
      </c>
      <c r="AI9" s="7">
        <f>100 + SUMIFS(NhatKy_ViPham!J:J, NhatKy_ViPham!E:E, "10_Ly_B", NhatKy_ViPham!F:F, B9, NhatKy_ViPham!C:C, "T18") - SUMIFS(NhatKy_ViPham!K:K, NhatKy_ViPham!E:E, "10_Ly_B", NhatKy_ViPham!F:F, B9, NhatKy_ViPham!C:C, "T18")</f>
        <v>100</v>
      </c>
      <c r="AJ9" s="7">
        <f>100 + SUMIFS(NhatKy_ViPham!J:J, NhatKy_ViPham!E:E, "10_Ly_B", NhatKy_ViPham!F:F, B9, NhatKy_ViPham!C:C, "T19") - SUMIFS(NhatKy_ViPham!K:K, NhatKy_ViPham!E:E, "10_Ly_B", NhatKy_ViPham!F:F, B9, NhatKy_ViPham!C:C, "T19")</f>
        <v>100</v>
      </c>
      <c r="AK9" s="7">
        <f>100 + SUMIFS(NhatKy_ViPham!J:J, NhatKy_ViPham!E:E, "10_Ly_B", NhatKy_ViPham!F:F, B9, NhatKy_ViPham!C:C, "T20") - SUMIFS(NhatKy_ViPham!K:K, NhatKy_ViPham!E:E, "10_Ly_B", NhatKy_ViPham!F:F, B9, NhatKy_ViPham!C:C, "T20")</f>
        <v>100</v>
      </c>
      <c r="AL9" s="7">
        <f>100 + SUMIFS(NhatKy_ViPham!J:J, NhatKy_ViPham!E:E, "10_Ly_B", NhatKy_ViPham!F:F, B9, NhatKy_ViPham!C:C, "T21") - SUMIFS(NhatKy_ViPham!K:K, NhatKy_ViPham!E:E, "10_Ly_B", NhatKy_ViPham!F:F, B9, NhatKy_ViPham!C:C, "T21")</f>
        <v>100</v>
      </c>
      <c r="AM9" s="7">
        <f>100 + SUMIFS(NhatKy_ViPham!J:J, NhatKy_ViPham!E:E, "10_Ly_B", NhatKy_ViPham!F:F, B9, NhatKy_ViPham!C:C, "T22") - SUMIFS(NhatKy_ViPham!K:K, NhatKy_ViPham!E:E, "10_Ly_B", NhatKy_ViPham!F:F, B9, NhatKy_ViPham!C:C, "T22")</f>
        <v>100</v>
      </c>
      <c r="AN9" s="7">
        <f>100 + SUMIFS(NhatKy_ViPham!J:J, NhatKy_ViPham!E:E, "10_Ly_B", NhatKy_ViPham!F:F, B9, NhatKy_ViPham!C:C, "T23") - SUMIFS(NhatKy_ViPham!K:K, NhatKy_ViPham!E:E, "10_Ly_B", NhatKy_ViPham!F:F, B9, NhatKy_ViPham!C:C, "T23")</f>
        <v>100</v>
      </c>
      <c r="AO9" s="7">
        <f>100 + SUMIFS(NhatKy_ViPham!J:J, NhatKy_ViPham!E:E, "10_Ly_B", NhatKy_ViPham!F:F, B9, NhatKy_ViPham!C:C, "T24") - SUMIFS(NhatKy_ViPham!K:K, NhatKy_ViPham!E:E, "10_Ly_B", NhatKy_ViPham!F:F, B9, NhatKy_ViPham!C:C, "T24")</f>
        <v>100</v>
      </c>
      <c r="AP9" s="7">
        <f>100 + SUMIFS(NhatKy_ViPham!J:J, NhatKy_ViPham!E:E, "10_Ly_B", NhatKy_ViPham!F:F, B9, NhatKy_ViPham!C:C, "T25") - SUMIFS(NhatKy_ViPham!K:K, NhatKy_ViPham!E:E, "10_Ly_B", NhatKy_ViPham!F:F, B9, NhatKy_ViPham!C:C, "T25")</f>
        <v>100</v>
      </c>
      <c r="AQ9" s="7">
        <f>100 + SUMIFS(NhatKy_ViPham!J:J, NhatKy_ViPham!E:E, "10_Ly_B", NhatKy_ViPham!F:F, B9, NhatKy_ViPham!C:C, "T26") - SUMIFS(NhatKy_ViPham!K:K, NhatKy_ViPham!E:E, "10_Ly_B", NhatKy_ViPham!F:F, B9, NhatKy_ViPham!C:C, "T26")</f>
        <v>100</v>
      </c>
      <c r="AR9" s="7">
        <f>100 + SUMIFS(NhatKy_ViPham!J:J, NhatKy_ViPham!E:E, "10_Ly_B", NhatKy_ViPham!F:F, B9, NhatKy_ViPham!C:C, "T27") - SUMIFS(NhatKy_ViPham!K:K, NhatKy_ViPham!E:E, "10_Ly_B", NhatKy_ViPham!F:F, B9, NhatKy_ViPham!C:C, "T27")</f>
        <v>100</v>
      </c>
      <c r="AS9" s="7">
        <f>100 + SUMIFS(NhatKy_ViPham!J:J, NhatKy_ViPham!E:E, "10_Ly_B", NhatKy_ViPham!F:F, B9, NhatKy_ViPham!C:C, "T28") - SUMIFS(NhatKy_ViPham!K:K, NhatKy_ViPham!E:E, "10_Ly_B", NhatKy_ViPham!F:F, B9, NhatKy_ViPham!C:C, "T28")</f>
        <v>100</v>
      </c>
      <c r="AT9" s="7">
        <f>100 + SUMIFS(NhatKy_ViPham!J:J, NhatKy_ViPham!E:E, "10_Ly_B", NhatKy_ViPham!F:F, B9, NhatKy_ViPham!C:C, "T29") - SUMIFS(NhatKy_ViPham!K:K, NhatKy_ViPham!E:E, "10_Ly_B", NhatKy_ViPham!F:F, B9, NhatKy_ViPham!C:C, "T29")</f>
        <v>100</v>
      </c>
      <c r="AU9" s="7">
        <f>100 + SUMIFS(NhatKy_ViPham!J:J, NhatKy_ViPham!E:E, "10_Ly_B", NhatKy_ViPham!F:F, B9, NhatKy_ViPham!C:C, "T30") - SUMIFS(NhatKy_ViPham!K:K, NhatKy_ViPham!E:E, "10_Ly_B", NhatKy_ViPham!F:F, B9, NhatKy_ViPham!C:C, "T30")</f>
        <v>100</v>
      </c>
      <c r="AV9" s="7">
        <f>100 + SUMIFS(NhatKy_ViPham!J:J, NhatKy_ViPham!E:E, "10_Ly_B", NhatKy_ViPham!F:F, B9, NhatKy_ViPham!C:C, "T31") - SUMIFS(NhatKy_ViPham!K:K, NhatKy_ViPham!E:E, "10_Ly_B", NhatKy_ViPham!F:F, B9, NhatKy_ViPham!C:C, "T31")</f>
        <v>100</v>
      </c>
      <c r="AW9" s="7">
        <f>100 + SUMIFS(NhatKy_ViPham!J:J, NhatKy_ViPham!E:E, "10_Ly_B", NhatKy_ViPham!F:F, B9, NhatKy_ViPham!C:C, "T32") - SUMIFS(NhatKy_ViPham!K:K, NhatKy_ViPham!E:E, "10_Ly_B", NhatKy_ViPham!F:F, B9, NhatKy_ViPham!C:C, "T32")</f>
        <v>100</v>
      </c>
      <c r="AX9" s="7">
        <f>100 + SUMIFS(NhatKy_ViPham!J:J, NhatKy_ViPham!E:E, "10_Ly_B", NhatKy_ViPham!F:F, B9, NhatKy_ViPham!C:C, "T33") - SUMIFS(NhatKy_ViPham!K:K, NhatKy_ViPham!E:E, "10_Ly_B", NhatKy_ViPham!F:F, B9, NhatKy_ViPham!C:C, "T33")</f>
        <v>100</v>
      </c>
      <c r="AY9" s="7">
        <f>100 + SUMIFS(NhatKy_ViPham!J:J, NhatKy_ViPham!E:E, "10_Ly_B", NhatKy_ViPham!F:F, B9, NhatKy_ViPham!C:C, "T34") - SUMIFS(NhatKy_ViPham!K:K, NhatKy_ViPham!E:E, "10_Ly_B", NhatKy_ViPham!F:F, B9, NhatKy_ViPham!C:C, "T34")</f>
        <v>100</v>
      </c>
      <c r="AZ9" s="7">
        <f>100 + SUMIFS(NhatKy_ViPham!J:J, NhatKy_ViPham!E:E, "10_Ly_B", NhatKy_ViPham!F:F, B9, NhatKy_ViPham!C:C, "T35") - SUMIFS(NhatKy_ViPham!K:K, NhatKy_ViPham!E:E, "10_Ly_B", NhatKy_ViPham!F:F, B9, NhatKy_ViPham!C:C, "T35")</f>
        <v>100</v>
      </c>
      <c r="BA9" s="12">
        <f t="shared" ref="BA9:BA43" si="0">ROUND(AVERAGE(R9:AZ9), 1)</f>
        <v>100</v>
      </c>
      <c r="BB9" s="11" t="s">
        <v>430</v>
      </c>
      <c r="BC9" s="14" t="str">
        <f t="shared" ref="BC9:BC43" si="1">IF(BB9="Có", "Chưa đạt", IF(BA9&gt;=85, "Tốt", IF(BA9&gt;=70, "Khá", IF(BA9&gt;=50, "Đạt", "Chưa đạt"))))</f>
        <v>Tốt</v>
      </c>
      <c r="BD9" s="10" t="str">
        <f t="shared" ref="BD9:BD43" si="2">IF(BC9="Chưa đạt", "🔴 Nguy cơ CHƯA ĐẠT", IF(BC9="Đạt", "🟡 CẦN NHẮC NHỞ", "🟢 BÌNH THƯỜNG"))</f>
        <v>🟢 BÌNH THƯỜNG</v>
      </c>
    </row>
    <row r="10" spans="1:56" x14ac:dyDescent="0.25">
      <c r="A10" s="5">
        <v>2</v>
      </c>
      <c r="B10" s="15" t="s">
        <v>632</v>
      </c>
      <c r="C10" s="5" t="s">
        <v>633</v>
      </c>
      <c r="D10" s="5" t="s">
        <v>435</v>
      </c>
      <c r="E10" s="11" t="s">
        <v>430</v>
      </c>
      <c r="F10" s="6">
        <f>SUMIFS(NhatKy_ViPham!K:K, NhatKy_ViPham!E:E, "10_Ly_B", NhatKy_ViPham!F:F, B10, NhatKy_ViPham!H:H, "L01")</f>
        <v>0</v>
      </c>
      <c r="G10" s="6">
        <f>SUMIFS(NhatKy_ViPham!K:K, NhatKy_ViPham!E:E, "10_Ly_B", NhatKy_ViPham!F:F, B10, NhatKy_ViPham!H:H, "L02")</f>
        <v>0</v>
      </c>
      <c r="H10" s="6">
        <f>SUMIFS(NhatKy_ViPham!K:K, NhatKy_ViPham!E:E, "10_Ly_B", NhatKy_ViPham!F:F, B10, NhatKy_ViPham!H:H, "L03")</f>
        <v>0</v>
      </c>
      <c r="I10" s="6">
        <f>SUMIFS(NhatKy_ViPham!K:K, NhatKy_ViPham!E:E, "10_Ly_B", NhatKy_ViPham!F:F, B10, NhatKy_ViPham!H:H, "L04")</f>
        <v>0</v>
      </c>
      <c r="J10" s="6">
        <f>SUMIFS(NhatKy_ViPham!K:K, NhatKy_ViPham!E:E, "10_Ly_B", NhatKy_ViPham!F:F, B10, NhatKy_ViPham!H:H, "L05")</f>
        <v>0</v>
      </c>
      <c r="K10" s="6">
        <f>SUMIFS(NhatKy_ViPham!K:K, NhatKy_ViPham!E:E, "10_Ly_B", NhatKy_ViPham!F:F, B10, NhatKy_ViPham!H:H, "L06")</f>
        <v>0</v>
      </c>
      <c r="L10" s="6">
        <f>SUMIFS(NhatKy_ViPham!K:K, NhatKy_ViPham!E:E, "10_Ly_B", NhatKy_ViPham!F:F, B10, NhatKy_ViPham!H:H, "L07")</f>
        <v>0</v>
      </c>
      <c r="M10" s="6">
        <f>SUMIFS(NhatKy_ViPham!K:K, NhatKy_ViPham!E:E, "10_Ly_B", NhatKy_ViPham!F:F, B10, NhatKy_ViPham!H:H, "L08")</f>
        <v>0</v>
      </c>
      <c r="N10" s="6">
        <f>SUMIFS(NhatKy_ViPham!K:K, NhatKy_ViPham!E:E, "10_Ly_B", NhatKy_ViPham!F:F, B10, NhatKy_ViPham!H:H, "L09")</f>
        <v>0</v>
      </c>
      <c r="O10" s="6">
        <f>SUMIFS(NhatKy_ViPham!K:K, NhatKy_ViPham!E:E, "10_Ly_B", NhatKy_ViPham!F:F, B10, NhatKy_ViPham!H:H, "L10")</f>
        <v>0</v>
      </c>
      <c r="P10" s="12">
        <f>SUMIFS(NhatKy_ViPham!J:J, NhatKy_ViPham!E:E, "10_Ly_B", NhatKy_ViPham!F:F, B10)</f>
        <v>0</v>
      </c>
      <c r="Q10" s="13">
        <f>SUMIFS(NhatKy_ViPham!K:K, NhatKy_ViPham!E:E, "10_Ly_B", NhatKy_ViPham!F:F, B10)</f>
        <v>0</v>
      </c>
      <c r="R10" s="6">
        <f>100 + SUMIFS(NhatKy_ViPham!J:J, NhatKy_ViPham!E:E, "10_Ly_B", NhatKy_ViPham!F:F, B10, NhatKy_ViPham!C:C, "T1") - SUMIFS(NhatKy_ViPham!K:K, NhatKy_ViPham!E:E, "10_Ly_B", NhatKy_ViPham!F:F, B10, NhatKy_ViPham!C:C, "T1")</f>
        <v>100</v>
      </c>
      <c r="S10" s="6">
        <f>100 + SUMIFS(NhatKy_ViPham!J:J, NhatKy_ViPham!E:E, "10_Ly_B", NhatKy_ViPham!F:F, B10, NhatKy_ViPham!C:C, "T2") - SUMIFS(NhatKy_ViPham!K:K, NhatKy_ViPham!E:E, "10_Ly_B", NhatKy_ViPham!F:F, B10, NhatKy_ViPham!C:C, "T2")</f>
        <v>100</v>
      </c>
      <c r="T10" s="6">
        <f>100 + SUMIFS(NhatKy_ViPham!J:J, NhatKy_ViPham!E:E, "10_Ly_B", NhatKy_ViPham!F:F, B10, NhatKy_ViPham!C:C, "T3") - SUMIFS(NhatKy_ViPham!K:K, NhatKy_ViPham!E:E, "10_Ly_B", NhatKy_ViPham!F:F, B10, NhatKy_ViPham!C:C, "T3")</f>
        <v>100</v>
      </c>
      <c r="U10" s="6">
        <f>100 + SUMIFS(NhatKy_ViPham!J:J, NhatKy_ViPham!E:E, "10_Ly_B", NhatKy_ViPham!F:F, B10, NhatKy_ViPham!C:C, "T4") - SUMIFS(NhatKy_ViPham!K:K, NhatKy_ViPham!E:E, "10_Ly_B", NhatKy_ViPham!F:F, B10, NhatKy_ViPham!C:C, "T4")</f>
        <v>100</v>
      </c>
      <c r="V10" s="6">
        <f>100 + SUMIFS(NhatKy_ViPham!J:J, NhatKy_ViPham!E:E, "10_Ly_B", NhatKy_ViPham!F:F, B10, NhatKy_ViPham!C:C, "T5") - SUMIFS(NhatKy_ViPham!K:K, NhatKy_ViPham!E:E, "10_Ly_B", NhatKy_ViPham!F:F, B10, NhatKy_ViPham!C:C, "T5")</f>
        <v>100</v>
      </c>
      <c r="W10" s="6">
        <f>100 + SUMIFS(NhatKy_ViPham!J:J, NhatKy_ViPham!E:E, "10_Ly_B", NhatKy_ViPham!F:F, B10, NhatKy_ViPham!C:C, "T6") - SUMIFS(NhatKy_ViPham!K:K, NhatKy_ViPham!E:E, "10_Ly_B", NhatKy_ViPham!F:F, B10, NhatKy_ViPham!C:C, "T6")</f>
        <v>100</v>
      </c>
      <c r="X10" s="6">
        <f>100 + SUMIFS(NhatKy_ViPham!J:J, NhatKy_ViPham!E:E, "10_Ly_B", NhatKy_ViPham!F:F, B10, NhatKy_ViPham!C:C, "T7") - SUMIFS(NhatKy_ViPham!K:K, NhatKy_ViPham!E:E, "10_Ly_B", NhatKy_ViPham!F:F, B10, NhatKy_ViPham!C:C, "T7")</f>
        <v>100</v>
      </c>
      <c r="Y10" s="6">
        <f>100 + SUMIFS(NhatKy_ViPham!J:J, NhatKy_ViPham!E:E, "10_Ly_B", NhatKy_ViPham!F:F, B10, NhatKy_ViPham!C:C, "T8") - SUMIFS(NhatKy_ViPham!K:K, NhatKy_ViPham!E:E, "10_Ly_B", NhatKy_ViPham!F:F, B10, NhatKy_ViPham!C:C, "T8")</f>
        <v>100</v>
      </c>
      <c r="Z10" s="6">
        <f>100 + SUMIFS(NhatKy_ViPham!J:J, NhatKy_ViPham!E:E, "10_Ly_B", NhatKy_ViPham!F:F, B10, NhatKy_ViPham!C:C, "T9") - SUMIFS(NhatKy_ViPham!K:K, NhatKy_ViPham!E:E, "10_Ly_B", NhatKy_ViPham!F:F, B10, NhatKy_ViPham!C:C, "T9")</f>
        <v>100</v>
      </c>
      <c r="AA10" s="6">
        <f>100 + SUMIFS(NhatKy_ViPham!J:J, NhatKy_ViPham!E:E, "10_Ly_B", NhatKy_ViPham!F:F, B10, NhatKy_ViPham!C:C, "T10") - SUMIFS(NhatKy_ViPham!K:K, NhatKy_ViPham!E:E, "10_Ly_B", NhatKy_ViPham!F:F, B10, NhatKy_ViPham!C:C, "T10")</f>
        <v>100</v>
      </c>
      <c r="AB10" s="6">
        <f>100 + SUMIFS(NhatKy_ViPham!J:J, NhatKy_ViPham!E:E, "10_Ly_B", NhatKy_ViPham!F:F, B10, NhatKy_ViPham!C:C, "T11") - SUMIFS(NhatKy_ViPham!K:K, NhatKy_ViPham!E:E, "10_Ly_B", NhatKy_ViPham!F:F, B10, NhatKy_ViPham!C:C, "T11")</f>
        <v>100</v>
      </c>
      <c r="AC10" s="6">
        <f>100 + SUMIFS(NhatKy_ViPham!J:J, NhatKy_ViPham!E:E, "10_Ly_B", NhatKy_ViPham!F:F, B10, NhatKy_ViPham!C:C, "T12") - SUMIFS(NhatKy_ViPham!K:K, NhatKy_ViPham!E:E, "10_Ly_B", NhatKy_ViPham!F:F, B10, NhatKy_ViPham!C:C, "T12")</f>
        <v>100</v>
      </c>
      <c r="AD10" s="6">
        <f>100 + SUMIFS(NhatKy_ViPham!J:J, NhatKy_ViPham!E:E, "10_Ly_B", NhatKy_ViPham!F:F, B10, NhatKy_ViPham!C:C, "T13") - SUMIFS(NhatKy_ViPham!K:K, NhatKy_ViPham!E:E, "10_Ly_B", NhatKy_ViPham!F:F, B10, NhatKy_ViPham!C:C, "T13")</f>
        <v>100</v>
      </c>
      <c r="AE10" s="6">
        <f>100 + SUMIFS(NhatKy_ViPham!J:J, NhatKy_ViPham!E:E, "10_Ly_B", NhatKy_ViPham!F:F, B10, NhatKy_ViPham!C:C, "T14") - SUMIFS(NhatKy_ViPham!K:K, NhatKy_ViPham!E:E, "10_Ly_B", NhatKy_ViPham!F:F, B10, NhatKy_ViPham!C:C, "T14")</f>
        <v>100</v>
      </c>
      <c r="AF10" s="6">
        <f>100 + SUMIFS(NhatKy_ViPham!J:J, NhatKy_ViPham!E:E, "10_Ly_B", NhatKy_ViPham!F:F, B10, NhatKy_ViPham!C:C, "T15") - SUMIFS(NhatKy_ViPham!K:K, NhatKy_ViPham!E:E, "10_Ly_B", NhatKy_ViPham!F:F, B10, NhatKy_ViPham!C:C, "T15")</f>
        <v>100</v>
      </c>
      <c r="AG10" s="6">
        <f>100 + SUMIFS(NhatKy_ViPham!J:J, NhatKy_ViPham!E:E, "10_Ly_B", NhatKy_ViPham!F:F, B10, NhatKy_ViPham!C:C, "T16") - SUMIFS(NhatKy_ViPham!K:K, NhatKy_ViPham!E:E, "10_Ly_B", NhatKy_ViPham!F:F, B10, NhatKy_ViPham!C:C, "T16")</f>
        <v>100</v>
      </c>
      <c r="AH10" s="6">
        <f>100 + SUMIFS(NhatKy_ViPham!J:J, NhatKy_ViPham!E:E, "10_Ly_B", NhatKy_ViPham!F:F, B10, NhatKy_ViPham!C:C, "T17") - SUMIFS(NhatKy_ViPham!K:K, NhatKy_ViPham!E:E, "10_Ly_B", NhatKy_ViPham!F:F, B10, NhatKy_ViPham!C:C, "T17")</f>
        <v>100</v>
      </c>
      <c r="AI10" s="6">
        <f>100 + SUMIFS(NhatKy_ViPham!J:J, NhatKy_ViPham!E:E, "10_Ly_B", NhatKy_ViPham!F:F, B10, NhatKy_ViPham!C:C, "T18") - SUMIFS(NhatKy_ViPham!K:K, NhatKy_ViPham!E:E, "10_Ly_B", NhatKy_ViPham!F:F, B10, NhatKy_ViPham!C:C, "T18")</f>
        <v>100</v>
      </c>
      <c r="AJ10" s="6">
        <f>100 + SUMIFS(NhatKy_ViPham!J:J, NhatKy_ViPham!E:E, "10_Ly_B", NhatKy_ViPham!F:F, B10, NhatKy_ViPham!C:C, "T19") - SUMIFS(NhatKy_ViPham!K:K, NhatKy_ViPham!E:E, "10_Ly_B", NhatKy_ViPham!F:F, B10, NhatKy_ViPham!C:C, "T19")</f>
        <v>100</v>
      </c>
      <c r="AK10" s="6">
        <f>100 + SUMIFS(NhatKy_ViPham!J:J, NhatKy_ViPham!E:E, "10_Ly_B", NhatKy_ViPham!F:F, B10, NhatKy_ViPham!C:C, "T20") - SUMIFS(NhatKy_ViPham!K:K, NhatKy_ViPham!E:E, "10_Ly_B", NhatKy_ViPham!F:F, B10, NhatKy_ViPham!C:C, "T20")</f>
        <v>100</v>
      </c>
      <c r="AL10" s="6">
        <f>100 + SUMIFS(NhatKy_ViPham!J:J, NhatKy_ViPham!E:E, "10_Ly_B", NhatKy_ViPham!F:F, B10, NhatKy_ViPham!C:C, "T21") - SUMIFS(NhatKy_ViPham!K:K, NhatKy_ViPham!E:E, "10_Ly_B", NhatKy_ViPham!F:F, B10, NhatKy_ViPham!C:C, "T21")</f>
        <v>100</v>
      </c>
      <c r="AM10" s="6">
        <f>100 + SUMIFS(NhatKy_ViPham!J:J, NhatKy_ViPham!E:E, "10_Ly_B", NhatKy_ViPham!F:F, B10, NhatKy_ViPham!C:C, "T22") - SUMIFS(NhatKy_ViPham!K:K, NhatKy_ViPham!E:E, "10_Ly_B", NhatKy_ViPham!F:F, B10, NhatKy_ViPham!C:C, "T22")</f>
        <v>100</v>
      </c>
      <c r="AN10" s="6">
        <f>100 + SUMIFS(NhatKy_ViPham!J:J, NhatKy_ViPham!E:E, "10_Ly_B", NhatKy_ViPham!F:F, B10, NhatKy_ViPham!C:C, "T23") - SUMIFS(NhatKy_ViPham!K:K, NhatKy_ViPham!E:E, "10_Ly_B", NhatKy_ViPham!F:F, B10, NhatKy_ViPham!C:C, "T23")</f>
        <v>100</v>
      </c>
      <c r="AO10" s="6">
        <f>100 + SUMIFS(NhatKy_ViPham!J:J, NhatKy_ViPham!E:E, "10_Ly_B", NhatKy_ViPham!F:F, B10, NhatKy_ViPham!C:C, "T24") - SUMIFS(NhatKy_ViPham!K:K, NhatKy_ViPham!E:E, "10_Ly_B", NhatKy_ViPham!F:F, B10, NhatKy_ViPham!C:C, "T24")</f>
        <v>100</v>
      </c>
      <c r="AP10" s="6">
        <f>100 + SUMIFS(NhatKy_ViPham!J:J, NhatKy_ViPham!E:E, "10_Ly_B", NhatKy_ViPham!F:F, B10, NhatKy_ViPham!C:C, "T25") - SUMIFS(NhatKy_ViPham!K:K, NhatKy_ViPham!E:E, "10_Ly_B", NhatKy_ViPham!F:F, B10, NhatKy_ViPham!C:C, "T25")</f>
        <v>100</v>
      </c>
      <c r="AQ10" s="6">
        <f>100 + SUMIFS(NhatKy_ViPham!J:J, NhatKy_ViPham!E:E, "10_Ly_B", NhatKy_ViPham!F:F, B10, NhatKy_ViPham!C:C, "T26") - SUMIFS(NhatKy_ViPham!K:K, NhatKy_ViPham!E:E, "10_Ly_B", NhatKy_ViPham!F:F, B10, NhatKy_ViPham!C:C, "T26")</f>
        <v>100</v>
      </c>
      <c r="AR10" s="6">
        <f>100 + SUMIFS(NhatKy_ViPham!J:J, NhatKy_ViPham!E:E, "10_Ly_B", NhatKy_ViPham!F:F, B10, NhatKy_ViPham!C:C, "T27") - SUMIFS(NhatKy_ViPham!K:K, NhatKy_ViPham!E:E, "10_Ly_B", NhatKy_ViPham!F:F, B10, NhatKy_ViPham!C:C, "T27")</f>
        <v>100</v>
      </c>
      <c r="AS10" s="6">
        <f>100 + SUMIFS(NhatKy_ViPham!J:J, NhatKy_ViPham!E:E, "10_Ly_B", NhatKy_ViPham!F:F, B10, NhatKy_ViPham!C:C, "T28") - SUMIFS(NhatKy_ViPham!K:K, NhatKy_ViPham!E:E, "10_Ly_B", NhatKy_ViPham!F:F, B10, NhatKy_ViPham!C:C, "T28")</f>
        <v>100</v>
      </c>
      <c r="AT10" s="6">
        <f>100 + SUMIFS(NhatKy_ViPham!J:J, NhatKy_ViPham!E:E, "10_Ly_B", NhatKy_ViPham!F:F, B10, NhatKy_ViPham!C:C, "T29") - SUMIFS(NhatKy_ViPham!K:K, NhatKy_ViPham!E:E, "10_Ly_B", NhatKy_ViPham!F:F, B10, NhatKy_ViPham!C:C, "T29")</f>
        <v>100</v>
      </c>
      <c r="AU10" s="6">
        <f>100 + SUMIFS(NhatKy_ViPham!J:J, NhatKy_ViPham!E:E, "10_Ly_B", NhatKy_ViPham!F:F, B10, NhatKy_ViPham!C:C, "T30") - SUMIFS(NhatKy_ViPham!K:K, NhatKy_ViPham!E:E, "10_Ly_B", NhatKy_ViPham!F:F, B10, NhatKy_ViPham!C:C, "T30")</f>
        <v>100</v>
      </c>
      <c r="AV10" s="6">
        <f>100 + SUMIFS(NhatKy_ViPham!J:J, NhatKy_ViPham!E:E, "10_Ly_B", NhatKy_ViPham!F:F, B10, NhatKy_ViPham!C:C, "T31") - SUMIFS(NhatKy_ViPham!K:K, NhatKy_ViPham!E:E, "10_Ly_B", NhatKy_ViPham!F:F, B10, NhatKy_ViPham!C:C, "T31")</f>
        <v>100</v>
      </c>
      <c r="AW10" s="6">
        <f>100 + SUMIFS(NhatKy_ViPham!J:J, NhatKy_ViPham!E:E, "10_Ly_B", NhatKy_ViPham!F:F, B10, NhatKy_ViPham!C:C, "T32") - SUMIFS(NhatKy_ViPham!K:K, NhatKy_ViPham!E:E, "10_Ly_B", NhatKy_ViPham!F:F, B10, NhatKy_ViPham!C:C, "T32")</f>
        <v>100</v>
      </c>
      <c r="AX10" s="6">
        <f>100 + SUMIFS(NhatKy_ViPham!J:J, NhatKy_ViPham!E:E, "10_Ly_B", NhatKy_ViPham!F:F, B10, NhatKy_ViPham!C:C, "T33") - SUMIFS(NhatKy_ViPham!K:K, NhatKy_ViPham!E:E, "10_Ly_B", NhatKy_ViPham!F:F, B10, NhatKy_ViPham!C:C, "T33")</f>
        <v>100</v>
      </c>
      <c r="AY10" s="6">
        <f>100 + SUMIFS(NhatKy_ViPham!J:J, NhatKy_ViPham!E:E, "10_Ly_B", NhatKy_ViPham!F:F, B10, NhatKy_ViPham!C:C, "T34") - SUMIFS(NhatKy_ViPham!K:K, NhatKy_ViPham!E:E, "10_Ly_B", NhatKy_ViPham!F:F, B10, NhatKy_ViPham!C:C, "T34")</f>
        <v>100</v>
      </c>
      <c r="AZ10" s="6">
        <f>100 + SUMIFS(NhatKy_ViPham!J:J, NhatKy_ViPham!E:E, "10_Ly_B", NhatKy_ViPham!F:F, B10, NhatKy_ViPham!C:C, "T35") - SUMIFS(NhatKy_ViPham!K:K, NhatKy_ViPham!E:E, "10_Ly_B", NhatKy_ViPham!F:F, B10, NhatKy_ViPham!C:C, "T35")</f>
        <v>100</v>
      </c>
      <c r="BA10" s="12">
        <f t="shared" si="0"/>
        <v>100</v>
      </c>
      <c r="BB10" s="11" t="s">
        <v>430</v>
      </c>
      <c r="BC10" s="16" t="str">
        <f t="shared" si="1"/>
        <v>Tốt</v>
      </c>
      <c r="BD10" s="15" t="str">
        <f t="shared" si="2"/>
        <v>🟢 BÌNH THƯỜNG</v>
      </c>
    </row>
    <row r="11" spans="1:56" x14ac:dyDescent="0.25">
      <c r="A11" s="4">
        <v>3</v>
      </c>
      <c r="B11" s="10" t="s">
        <v>634</v>
      </c>
      <c r="C11" s="4" t="s">
        <v>635</v>
      </c>
      <c r="D11" s="4" t="s">
        <v>435</v>
      </c>
      <c r="E11" s="11" t="s">
        <v>430</v>
      </c>
      <c r="F11" s="7">
        <f>SUMIFS(NhatKy_ViPham!K:K, NhatKy_ViPham!E:E, "10_Ly_B", NhatKy_ViPham!F:F, B11, NhatKy_ViPham!H:H, "L01")</f>
        <v>0</v>
      </c>
      <c r="G11" s="7">
        <f>SUMIFS(NhatKy_ViPham!K:K, NhatKy_ViPham!E:E, "10_Ly_B", NhatKy_ViPham!F:F, B11, NhatKy_ViPham!H:H, "L02")</f>
        <v>0</v>
      </c>
      <c r="H11" s="7">
        <f>SUMIFS(NhatKy_ViPham!K:K, NhatKy_ViPham!E:E, "10_Ly_B", NhatKy_ViPham!F:F, B11, NhatKy_ViPham!H:H, "L03")</f>
        <v>0</v>
      </c>
      <c r="I11" s="7">
        <f>SUMIFS(NhatKy_ViPham!K:K, NhatKy_ViPham!E:E, "10_Ly_B", NhatKy_ViPham!F:F, B11, NhatKy_ViPham!H:H, "L04")</f>
        <v>0</v>
      </c>
      <c r="J11" s="7">
        <f>SUMIFS(NhatKy_ViPham!K:K, NhatKy_ViPham!E:E, "10_Ly_B", NhatKy_ViPham!F:F, B11, NhatKy_ViPham!H:H, "L05")</f>
        <v>0</v>
      </c>
      <c r="K11" s="7">
        <f>SUMIFS(NhatKy_ViPham!K:K, NhatKy_ViPham!E:E, "10_Ly_B", NhatKy_ViPham!F:F, B11, NhatKy_ViPham!H:H, "L06")</f>
        <v>0</v>
      </c>
      <c r="L11" s="7">
        <f>SUMIFS(NhatKy_ViPham!K:K, NhatKy_ViPham!E:E, "10_Ly_B", NhatKy_ViPham!F:F, B11, NhatKy_ViPham!H:H, "L07")</f>
        <v>0</v>
      </c>
      <c r="M11" s="7">
        <f>SUMIFS(NhatKy_ViPham!K:K, NhatKy_ViPham!E:E, "10_Ly_B", NhatKy_ViPham!F:F, B11, NhatKy_ViPham!H:H, "L08")</f>
        <v>0</v>
      </c>
      <c r="N11" s="7">
        <f>SUMIFS(NhatKy_ViPham!K:K, NhatKy_ViPham!E:E, "10_Ly_B", NhatKy_ViPham!F:F, B11, NhatKy_ViPham!H:H, "L09")</f>
        <v>0</v>
      </c>
      <c r="O11" s="7">
        <f>SUMIFS(NhatKy_ViPham!K:K, NhatKy_ViPham!E:E, "10_Ly_B", NhatKy_ViPham!F:F, B11, NhatKy_ViPham!H:H, "L10")</f>
        <v>0</v>
      </c>
      <c r="P11" s="12">
        <f>SUMIFS(NhatKy_ViPham!J:J, NhatKy_ViPham!E:E, "10_Ly_B", NhatKy_ViPham!F:F, B11)</f>
        <v>0</v>
      </c>
      <c r="Q11" s="13">
        <f>SUMIFS(NhatKy_ViPham!K:K, NhatKy_ViPham!E:E, "10_Ly_B", NhatKy_ViPham!F:F, B11)</f>
        <v>0</v>
      </c>
      <c r="R11" s="7">
        <f>100 + SUMIFS(NhatKy_ViPham!J:J, NhatKy_ViPham!E:E, "10_Ly_B", NhatKy_ViPham!F:F, B11, NhatKy_ViPham!C:C, "T1") - SUMIFS(NhatKy_ViPham!K:K, NhatKy_ViPham!E:E, "10_Ly_B", NhatKy_ViPham!F:F, B11, NhatKy_ViPham!C:C, "T1")</f>
        <v>100</v>
      </c>
      <c r="S11" s="7">
        <f>100 + SUMIFS(NhatKy_ViPham!J:J, NhatKy_ViPham!E:E, "10_Ly_B", NhatKy_ViPham!F:F, B11, NhatKy_ViPham!C:C, "T2") - SUMIFS(NhatKy_ViPham!K:K, NhatKy_ViPham!E:E, "10_Ly_B", NhatKy_ViPham!F:F, B11, NhatKy_ViPham!C:C, "T2")</f>
        <v>100</v>
      </c>
      <c r="T11" s="7">
        <f>100 + SUMIFS(NhatKy_ViPham!J:J, NhatKy_ViPham!E:E, "10_Ly_B", NhatKy_ViPham!F:F, B11, NhatKy_ViPham!C:C, "T3") - SUMIFS(NhatKy_ViPham!K:K, NhatKy_ViPham!E:E, "10_Ly_B", NhatKy_ViPham!F:F, B11, NhatKy_ViPham!C:C, "T3")</f>
        <v>100</v>
      </c>
      <c r="U11" s="7">
        <f>100 + SUMIFS(NhatKy_ViPham!J:J, NhatKy_ViPham!E:E, "10_Ly_B", NhatKy_ViPham!F:F, B11, NhatKy_ViPham!C:C, "T4") - SUMIFS(NhatKy_ViPham!K:K, NhatKy_ViPham!E:E, "10_Ly_B", NhatKy_ViPham!F:F, B11, NhatKy_ViPham!C:C, "T4")</f>
        <v>100</v>
      </c>
      <c r="V11" s="7">
        <f>100 + SUMIFS(NhatKy_ViPham!J:J, NhatKy_ViPham!E:E, "10_Ly_B", NhatKy_ViPham!F:F, B11, NhatKy_ViPham!C:C, "T5") - SUMIFS(NhatKy_ViPham!K:K, NhatKy_ViPham!E:E, "10_Ly_B", NhatKy_ViPham!F:F, B11, NhatKy_ViPham!C:C, "T5")</f>
        <v>100</v>
      </c>
      <c r="W11" s="7">
        <f>100 + SUMIFS(NhatKy_ViPham!J:J, NhatKy_ViPham!E:E, "10_Ly_B", NhatKy_ViPham!F:F, B11, NhatKy_ViPham!C:C, "T6") - SUMIFS(NhatKy_ViPham!K:K, NhatKy_ViPham!E:E, "10_Ly_B", NhatKy_ViPham!F:F, B11, NhatKy_ViPham!C:C, "T6")</f>
        <v>100</v>
      </c>
      <c r="X11" s="7">
        <f>100 + SUMIFS(NhatKy_ViPham!J:J, NhatKy_ViPham!E:E, "10_Ly_B", NhatKy_ViPham!F:F, B11, NhatKy_ViPham!C:C, "T7") - SUMIFS(NhatKy_ViPham!K:K, NhatKy_ViPham!E:E, "10_Ly_B", NhatKy_ViPham!F:F, B11, NhatKy_ViPham!C:C, "T7")</f>
        <v>100</v>
      </c>
      <c r="Y11" s="7">
        <f>100 + SUMIFS(NhatKy_ViPham!J:J, NhatKy_ViPham!E:E, "10_Ly_B", NhatKy_ViPham!F:F, B11, NhatKy_ViPham!C:C, "T8") - SUMIFS(NhatKy_ViPham!K:K, NhatKy_ViPham!E:E, "10_Ly_B", NhatKy_ViPham!F:F, B11, NhatKy_ViPham!C:C, "T8")</f>
        <v>100</v>
      </c>
      <c r="Z11" s="7">
        <f>100 + SUMIFS(NhatKy_ViPham!J:J, NhatKy_ViPham!E:E, "10_Ly_B", NhatKy_ViPham!F:F, B11, NhatKy_ViPham!C:C, "T9") - SUMIFS(NhatKy_ViPham!K:K, NhatKy_ViPham!E:E, "10_Ly_B", NhatKy_ViPham!F:F, B11, NhatKy_ViPham!C:C, "T9")</f>
        <v>100</v>
      </c>
      <c r="AA11" s="7">
        <f>100 + SUMIFS(NhatKy_ViPham!J:J, NhatKy_ViPham!E:E, "10_Ly_B", NhatKy_ViPham!F:F, B11, NhatKy_ViPham!C:C, "T10") - SUMIFS(NhatKy_ViPham!K:K, NhatKy_ViPham!E:E, "10_Ly_B", NhatKy_ViPham!F:F, B11, NhatKy_ViPham!C:C, "T10")</f>
        <v>100</v>
      </c>
      <c r="AB11" s="7">
        <f>100 + SUMIFS(NhatKy_ViPham!J:J, NhatKy_ViPham!E:E, "10_Ly_B", NhatKy_ViPham!F:F, B11, NhatKy_ViPham!C:C, "T11") - SUMIFS(NhatKy_ViPham!K:K, NhatKy_ViPham!E:E, "10_Ly_B", NhatKy_ViPham!F:F, B11, NhatKy_ViPham!C:C, "T11")</f>
        <v>100</v>
      </c>
      <c r="AC11" s="7">
        <f>100 + SUMIFS(NhatKy_ViPham!J:J, NhatKy_ViPham!E:E, "10_Ly_B", NhatKy_ViPham!F:F, B11, NhatKy_ViPham!C:C, "T12") - SUMIFS(NhatKy_ViPham!K:K, NhatKy_ViPham!E:E, "10_Ly_B", NhatKy_ViPham!F:F, B11, NhatKy_ViPham!C:C, "T12")</f>
        <v>100</v>
      </c>
      <c r="AD11" s="7">
        <f>100 + SUMIFS(NhatKy_ViPham!J:J, NhatKy_ViPham!E:E, "10_Ly_B", NhatKy_ViPham!F:F, B11, NhatKy_ViPham!C:C, "T13") - SUMIFS(NhatKy_ViPham!K:K, NhatKy_ViPham!E:E, "10_Ly_B", NhatKy_ViPham!F:F, B11, NhatKy_ViPham!C:C, "T13")</f>
        <v>100</v>
      </c>
      <c r="AE11" s="7">
        <f>100 + SUMIFS(NhatKy_ViPham!J:J, NhatKy_ViPham!E:E, "10_Ly_B", NhatKy_ViPham!F:F, B11, NhatKy_ViPham!C:C, "T14") - SUMIFS(NhatKy_ViPham!K:K, NhatKy_ViPham!E:E, "10_Ly_B", NhatKy_ViPham!F:F, B11, NhatKy_ViPham!C:C, "T14")</f>
        <v>100</v>
      </c>
      <c r="AF11" s="7">
        <f>100 + SUMIFS(NhatKy_ViPham!J:J, NhatKy_ViPham!E:E, "10_Ly_B", NhatKy_ViPham!F:F, B11, NhatKy_ViPham!C:C, "T15") - SUMIFS(NhatKy_ViPham!K:K, NhatKy_ViPham!E:E, "10_Ly_B", NhatKy_ViPham!F:F, B11, NhatKy_ViPham!C:C, "T15")</f>
        <v>100</v>
      </c>
      <c r="AG11" s="7">
        <f>100 + SUMIFS(NhatKy_ViPham!J:J, NhatKy_ViPham!E:E, "10_Ly_B", NhatKy_ViPham!F:F, B11, NhatKy_ViPham!C:C, "T16") - SUMIFS(NhatKy_ViPham!K:K, NhatKy_ViPham!E:E, "10_Ly_B", NhatKy_ViPham!F:F, B11, NhatKy_ViPham!C:C, "T16")</f>
        <v>100</v>
      </c>
      <c r="AH11" s="7">
        <f>100 + SUMIFS(NhatKy_ViPham!J:J, NhatKy_ViPham!E:E, "10_Ly_B", NhatKy_ViPham!F:F, B11, NhatKy_ViPham!C:C, "T17") - SUMIFS(NhatKy_ViPham!K:K, NhatKy_ViPham!E:E, "10_Ly_B", NhatKy_ViPham!F:F, B11, NhatKy_ViPham!C:C, "T17")</f>
        <v>100</v>
      </c>
      <c r="AI11" s="7">
        <f>100 + SUMIFS(NhatKy_ViPham!J:J, NhatKy_ViPham!E:E, "10_Ly_B", NhatKy_ViPham!F:F, B11, NhatKy_ViPham!C:C, "T18") - SUMIFS(NhatKy_ViPham!K:K, NhatKy_ViPham!E:E, "10_Ly_B", NhatKy_ViPham!F:F, B11, NhatKy_ViPham!C:C, "T18")</f>
        <v>100</v>
      </c>
      <c r="AJ11" s="7">
        <f>100 + SUMIFS(NhatKy_ViPham!J:J, NhatKy_ViPham!E:E, "10_Ly_B", NhatKy_ViPham!F:F, B11, NhatKy_ViPham!C:C, "T19") - SUMIFS(NhatKy_ViPham!K:K, NhatKy_ViPham!E:E, "10_Ly_B", NhatKy_ViPham!F:F, B11, NhatKy_ViPham!C:C, "T19")</f>
        <v>100</v>
      </c>
      <c r="AK11" s="7">
        <f>100 + SUMIFS(NhatKy_ViPham!J:J, NhatKy_ViPham!E:E, "10_Ly_B", NhatKy_ViPham!F:F, B11, NhatKy_ViPham!C:C, "T20") - SUMIFS(NhatKy_ViPham!K:K, NhatKy_ViPham!E:E, "10_Ly_B", NhatKy_ViPham!F:F, B11, NhatKy_ViPham!C:C, "T20")</f>
        <v>100</v>
      </c>
      <c r="AL11" s="7">
        <f>100 + SUMIFS(NhatKy_ViPham!J:J, NhatKy_ViPham!E:E, "10_Ly_B", NhatKy_ViPham!F:F, B11, NhatKy_ViPham!C:C, "T21") - SUMIFS(NhatKy_ViPham!K:K, NhatKy_ViPham!E:E, "10_Ly_B", NhatKy_ViPham!F:F, B11, NhatKy_ViPham!C:C, "T21")</f>
        <v>100</v>
      </c>
      <c r="AM11" s="7">
        <f>100 + SUMIFS(NhatKy_ViPham!J:J, NhatKy_ViPham!E:E, "10_Ly_B", NhatKy_ViPham!F:F, B11, NhatKy_ViPham!C:C, "T22") - SUMIFS(NhatKy_ViPham!K:K, NhatKy_ViPham!E:E, "10_Ly_B", NhatKy_ViPham!F:F, B11, NhatKy_ViPham!C:C, "T22")</f>
        <v>100</v>
      </c>
      <c r="AN11" s="7">
        <f>100 + SUMIFS(NhatKy_ViPham!J:J, NhatKy_ViPham!E:E, "10_Ly_B", NhatKy_ViPham!F:F, B11, NhatKy_ViPham!C:C, "T23") - SUMIFS(NhatKy_ViPham!K:K, NhatKy_ViPham!E:E, "10_Ly_B", NhatKy_ViPham!F:F, B11, NhatKy_ViPham!C:C, "T23")</f>
        <v>100</v>
      </c>
      <c r="AO11" s="7">
        <f>100 + SUMIFS(NhatKy_ViPham!J:J, NhatKy_ViPham!E:E, "10_Ly_B", NhatKy_ViPham!F:F, B11, NhatKy_ViPham!C:C, "T24") - SUMIFS(NhatKy_ViPham!K:K, NhatKy_ViPham!E:E, "10_Ly_B", NhatKy_ViPham!F:F, B11, NhatKy_ViPham!C:C, "T24")</f>
        <v>100</v>
      </c>
      <c r="AP11" s="7">
        <f>100 + SUMIFS(NhatKy_ViPham!J:J, NhatKy_ViPham!E:E, "10_Ly_B", NhatKy_ViPham!F:F, B11, NhatKy_ViPham!C:C, "T25") - SUMIFS(NhatKy_ViPham!K:K, NhatKy_ViPham!E:E, "10_Ly_B", NhatKy_ViPham!F:F, B11, NhatKy_ViPham!C:C, "T25")</f>
        <v>100</v>
      </c>
      <c r="AQ11" s="7">
        <f>100 + SUMIFS(NhatKy_ViPham!J:J, NhatKy_ViPham!E:E, "10_Ly_B", NhatKy_ViPham!F:F, B11, NhatKy_ViPham!C:C, "T26") - SUMIFS(NhatKy_ViPham!K:K, NhatKy_ViPham!E:E, "10_Ly_B", NhatKy_ViPham!F:F, B11, NhatKy_ViPham!C:C, "T26")</f>
        <v>100</v>
      </c>
      <c r="AR11" s="7">
        <f>100 + SUMIFS(NhatKy_ViPham!J:J, NhatKy_ViPham!E:E, "10_Ly_B", NhatKy_ViPham!F:F, B11, NhatKy_ViPham!C:C, "T27") - SUMIFS(NhatKy_ViPham!K:K, NhatKy_ViPham!E:E, "10_Ly_B", NhatKy_ViPham!F:F, B11, NhatKy_ViPham!C:C, "T27")</f>
        <v>100</v>
      </c>
      <c r="AS11" s="7">
        <f>100 + SUMIFS(NhatKy_ViPham!J:J, NhatKy_ViPham!E:E, "10_Ly_B", NhatKy_ViPham!F:F, B11, NhatKy_ViPham!C:C, "T28") - SUMIFS(NhatKy_ViPham!K:K, NhatKy_ViPham!E:E, "10_Ly_B", NhatKy_ViPham!F:F, B11, NhatKy_ViPham!C:C, "T28")</f>
        <v>100</v>
      </c>
      <c r="AT11" s="7">
        <f>100 + SUMIFS(NhatKy_ViPham!J:J, NhatKy_ViPham!E:E, "10_Ly_B", NhatKy_ViPham!F:F, B11, NhatKy_ViPham!C:C, "T29") - SUMIFS(NhatKy_ViPham!K:K, NhatKy_ViPham!E:E, "10_Ly_B", NhatKy_ViPham!F:F, B11, NhatKy_ViPham!C:C, "T29")</f>
        <v>100</v>
      </c>
      <c r="AU11" s="7">
        <f>100 + SUMIFS(NhatKy_ViPham!J:J, NhatKy_ViPham!E:E, "10_Ly_B", NhatKy_ViPham!F:F, B11, NhatKy_ViPham!C:C, "T30") - SUMIFS(NhatKy_ViPham!K:K, NhatKy_ViPham!E:E, "10_Ly_B", NhatKy_ViPham!F:F, B11, NhatKy_ViPham!C:C, "T30")</f>
        <v>100</v>
      </c>
      <c r="AV11" s="7">
        <f>100 + SUMIFS(NhatKy_ViPham!J:J, NhatKy_ViPham!E:E, "10_Ly_B", NhatKy_ViPham!F:F, B11, NhatKy_ViPham!C:C, "T31") - SUMIFS(NhatKy_ViPham!K:K, NhatKy_ViPham!E:E, "10_Ly_B", NhatKy_ViPham!F:F, B11, NhatKy_ViPham!C:C, "T31")</f>
        <v>100</v>
      </c>
      <c r="AW11" s="7">
        <f>100 + SUMIFS(NhatKy_ViPham!J:J, NhatKy_ViPham!E:E, "10_Ly_B", NhatKy_ViPham!F:F, B11, NhatKy_ViPham!C:C, "T32") - SUMIFS(NhatKy_ViPham!K:K, NhatKy_ViPham!E:E, "10_Ly_B", NhatKy_ViPham!F:F, B11, NhatKy_ViPham!C:C, "T32")</f>
        <v>100</v>
      </c>
      <c r="AX11" s="7">
        <f>100 + SUMIFS(NhatKy_ViPham!J:J, NhatKy_ViPham!E:E, "10_Ly_B", NhatKy_ViPham!F:F, B11, NhatKy_ViPham!C:C, "T33") - SUMIFS(NhatKy_ViPham!K:K, NhatKy_ViPham!E:E, "10_Ly_B", NhatKy_ViPham!F:F, B11, NhatKy_ViPham!C:C, "T33")</f>
        <v>100</v>
      </c>
      <c r="AY11" s="7">
        <f>100 + SUMIFS(NhatKy_ViPham!J:J, NhatKy_ViPham!E:E, "10_Ly_B", NhatKy_ViPham!F:F, B11, NhatKy_ViPham!C:C, "T34") - SUMIFS(NhatKy_ViPham!K:K, NhatKy_ViPham!E:E, "10_Ly_B", NhatKy_ViPham!F:F, B11, NhatKy_ViPham!C:C, "T34")</f>
        <v>100</v>
      </c>
      <c r="AZ11" s="7">
        <f>100 + SUMIFS(NhatKy_ViPham!J:J, NhatKy_ViPham!E:E, "10_Ly_B", NhatKy_ViPham!F:F, B11, NhatKy_ViPham!C:C, "T35") - SUMIFS(NhatKy_ViPham!K:K, NhatKy_ViPham!E:E, "10_Ly_B", NhatKy_ViPham!F:F, B11, NhatKy_ViPham!C:C, "T35")</f>
        <v>100</v>
      </c>
      <c r="BA11" s="12">
        <f t="shared" si="0"/>
        <v>100</v>
      </c>
      <c r="BB11" s="11" t="s">
        <v>430</v>
      </c>
      <c r="BC11" s="14" t="str">
        <f t="shared" si="1"/>
        <v>Tốt</v>
      </c>
      <c r="BD11" s="10" t="str">
        <f t="shared" si="2"/>
        <v>🟢 BÌNH THƯỜNG</v>
      </c>
    </row>
    <row r="12" spans="1:56" x14ac:dyDescent="0.25">
      <c r="A12" s="5">
        <v>4</v>
      </c>
      <c r="B12" s="15" t="s">
        <v>636</v>
      </c>
      <c r="C12" s="5" t="s">
        <v>637</v>
      </c>
      <c r="D12" s="5" t="s">
        <v>435</v>
      </c>
      <c r="E12" s="11" t="s">
        <v>430</v>
      </c>
      <c r="F12" s="6">
        <f>SUMIFS(NhatKy_ViPham!K:K, NhatKy_ViPham!E:E, "10_Ly_B", NhatKy_ViPham!F:F, B12, NhatKy_ViPham!H:H, "L01")</f>
        <v>0</v>
      </c>
      <c r="G12" s="6">
        <f>SUMIFS(NhatKy_ViPham!K:K, NhatKy_ViPham!E:E, "10_Ly_B", NhatKy_ViPham!F:F, B12, NhatKy_ViPham!H:H, "L02")</f>
        <v>0</v>
      </c>
      <c r="H12" s="6">
        <f>SUMIFS(NhatKy_ViPham!K:K, NhatKy_ViPham!E:E, "10_Ly_B", NhatKy_ViPham!F:F, B12, NhatKy_ViPham!H:H, "L03")</f>
        <v>0</v>
      </c>
      <c r="I12" s="6">
        <f>SUMIFS(NhatKy_ViPham!K:K, NhatKy_ViPham!E:E, "10_Ly_B", NhatKy_ViPham!F:F, B12, NhatKy_ViPham!H:H, "L04")</f>
        <v>0</v>
      </c>
      <c r="J12" s="6">
        <f>SUMIFS(NhatKy_ViPham!K:K, NhatKy_ViPham!E:E, "10_Ly_B", NhatKy_ViPham!F:F, B12, NhatKy_ViPham!H:H, "L05")</f>
        <v>0</v>
      </c>
      <c r="K12" s="6">
        <f>SUMIFS(NhatKy_ViPham!K:K, NhatKy_ViPham!E:E, "10_Ly_B", NhatKy_ViPham!F:F, B12, NhatKy_ViPham!H:H, "L06")</f>
        <v>0</v>
      </c>
      <c r="L12" s="6">
        <f>SUMIFS(NhatKy_ViPham!K:K, NhatKy_ViPham!E:E, "10_Ly_B", NhatKy_ViPham!F:F, B12, NhatKy_ViPham!H:H, "L07")</f>
        <v>0</v>
      </c>
      <c r="M12" s="6">
        <f>SUMIFS(NhatKy_ViPham!K:K, NhatKy_ViPham!E:E, "10_Ly_B", NhatKy_ViPham!F:F, B12, NhatKy_ViPham!H:H, "L08")</f>
        <v>0</v>
      </c>
      <c r="N12" s="6">
        <f>SUMIFS(NhatKy_ViPham!K:K, NhatKy_ViPham!E:E, "10_Ly_B", NhatKy_ViPham!F:F, B12, NhatKy_ViPham!H:H, "L09")</f>
        <v>0</v>
      </c>
      <c r="O12" s="6">
        <f>SUMIFS(NhatKy_ViPham!K:K, NhatKy_ViPham!E:E, "10_Ly_B", NhatKy_ViPham!F:F, B12, NhatKy_ViPham!H:H, "L10")</f>
        <v>0</v>
      </c>
      <c r="P12" s="12">
        <f>SUMIFS(NhatKy_ViPham!J:J, NhatKy_ViPham!E:E, "10_Ly_B", NhatKy_ViPham!F:F, B12)</f>
        <v>0</v>
      </c>
      <c r="Q12" s="13">
        <f>SUMIFS(NhatKy_ViPham!K:K, NhatKy_ViPham!E:E, "10_Ly_B", NhatKy_ViPham!F:F, B12)</f>
        <v>0</v>
      </c>
      <c r="R12" s="6">
        <f>100 + SUMIFS(NhatKy_ViPham!J:J, NhatKy_ViPham!E:E, "10_Ly_B", NhatKy_ViPham!F:F, B12, NhatKy_ViPham!C:C, "T1") - SUMIFS(NhatKy_ViPham!K:K, NhatKy_ViPham!E:E, "10_Ly_B", NhatKy_ViPham!F:F, B12, NhatKy_ViPham!C:C, "T1")</f>
        <v>100</v>
      </c>
      <c r="S12" s="6">
        <f>100 + SUMIFS(NhatKy_ViPham!J:J, NhatKy_ViPham!E:E, "10_Ly_B", NhatKy_ViPham!F:F, B12, NhatKy_ViPham!C:C, "T2") - SUMIFS(NhatKy_ViPham!K:K, NhatKy_ViPham!E:E, "10_Ly_B", NhatKy_ViPham!F:F, B12, NhatKy_ViPham!C:C, "T2")</f>
        <v>100</v>
      </c>
      <c r="T12" s="6">
        <f>100 + SUMIFS(NhatKy_ViPham!J:J, NhatKy_ViPham!E:E, "10_Ly_B", NhatKy_ViPham!F:F, B12, NhatKy_ViPham!C:C, "T3") - SUMIFS(NhatKy_ViPham!K:K, NhatKy_ViPham!E:E, "10_Ly_B", NhatKy_ViPham!F:F, B12, NhatKy_ViPham!C:C, "T3")</f>
        <v>100</v>
      </c>
      <c r="U12" s="6">
        <f>100 + SUMIFS(NhatKy_ViPham!J:J, NhatKy_ViPham!E:E, "10_Ly_B", NhatKy_ViPham!F:F, B12, NhatKy_ViPham!C:C, "T4") - SUMIFS(NhatKy_ViPham!K:K, NhatKy_ViPham!E:E, "10_Ly_B", NhatKy_ViPham!F:F, B12, NhatKy_ViPham!C:C, "T4")</f>
        <v>100</v>
      </c>
      <c r="V12" s="6">
        <f>100 + SUMIFS(NhatKy_ViPham!J:J, NhatKy_ViPham!E:E, "10_Ly_B", NhatKy_ViPham!F:F, B12, NhatKy_ViPham!C:C, "T5") - SUMIFS(NhatKy_ViPham!K:K, NhatKy_ViPham!E:E, "10_Ly_B", NhatKy_ViPham!F:F, B12, NhatKy_ViPham!C:C, "T5")</f>
        <v>100</v>
      </c>
      <c r="W12" s="6">
        <f>100 + SUMIFS(NhatKy_ViPham!J:J, NhatKy_ViPham!E:E, "10_Ly_B", NhatKy_ViPham!F:F, B12, NhatKy_ViPham!C:C, "T6") - SUMIFS(NhatKy_ViPham!K:K, NhatKy_ViPham!E:E, "10_Ly_B", NhatKy_ViPham!F:F, B12, NhatKy_ViPham!C:C, "T6")</f>
        <v>100</v>
      </c>
      <c r="X12" s="6">
        <f>100 + SUMIFS(NhatKy_ViPham!J:J, NhatKy_ViPham!E:E, "10_Ly_B", NhatKy_ViPham!F:F, B12, NhatKy_ViPham!C:C, "T7") - SUMIFS(NhatKy_ViPham!K:K, NhatKy_ViPham!E:E, "10_Ly_B", NhatKy_ViPham!F:F, B12, NhatKy_ViPham!C:C, "T7")</f>
        <v>100</v>
      </c>
      <c r="Y12" s="6">
        <f>100 + SUMIFS(NhatKy_ViPham!J:J, NhatKy_ViPham!E:E, "10_Ly_B", NhatKy_ViPham!F:F, B12, NhatKy_ViPham!C:C, "T8") - SUMIFS(NhatKy_ViPham!K:K, NhatKy_ViPham!E:E, "10_Ly_B", NhatKy_ViPham!F:F, B12, NhatKy_ViPham!C:C, "T8")</f>
        <v>100</v>
      </c>
      <c r="Z12" s="6">
        <f>100 + SUMIFS(NhatKy_ViPham!J:J, NhatKy_ViPham!E:E, "10_Ly_B", NhatKy_ViPham!F:F, B12, NhatKy_ViPham!C:C, "T9") - SUMIFS(NhatKy_ViPham!K:K, NhatKy_ViPham!E:E, "10_Ly_B", NhatKy_ViPham!F:F, B12, NhatKy_ViPham!C:C, "T9")</f>
        <v>100</v>
      </c>
      <c r="AA12" s="6">
        <f>100 + SUMIFS(NhatKy_ViPham!J:J, NhatKy_ViPham!E:E, "10_Ly_B", NhatKy_ViPham!F:F, B12, NhatKy_ViPham!C:C, "T10") - SUMIFS(NhatKy_ViPham!K:K, NhatKy_ViPham!E:E, "10_Ly_B", NhatKy_ViPham!F:F, B12, NhatKy_ViPham!C:C, "T10")</f>
        <v>100</v>
      </c>
      <c r="AB12" s="6">
        <f>100 + SUMIFS(NhatKy_ViPham!J:J, NhatKy_ViPham!E:E, "10_Ly_B", NhatKy_ViPham!F:F, B12, NhatKy_ViPham!C:C, "T11") - SUMIFS(NhatKy_ViPham!K:K, NhatKy_ViPham!E:E, "10_Ly_B", NhatKy_ViPham!F:F, B12, NhatKy_ViPham!C:C, "T11")</f>
        <v>100</v>
      </c>
      <c r="AC12" s="6">
        <f>100 + SUMIFS(NhatKy_ViPham!J:J, NhatKy_ViPham!E:E, "10_Ly_B", NhatKy_ViPham!F:F, B12, NhatKy_ViPham!C:C, "T12") - SUMIFS(NhatKy_ViPham!K:K, NhatKy_ViPham!E:E, "10_Ly_B", NhatKy_ViPham!F:F, B12, NhatKy_ViPham!C:C, "T12")</f>
        <v>100</v>
      </c>
      <c r="AD12" s="6">
        <f>100 + SUMIFS(NhatKy_ViPham!J:J, NhatKy_ViPham!E:E, "10_Ly_B", NhatKy_ViPham!F:F, B12, NhatKy_ViPham!C:C, "T13") - SUMIFS(NhatKy_ViPham!K:K, NhatKy_ViPham!E:E, "10_Ly_B", NhatKy_ViPham!F:F, B12, NhatKy_ViPham!C:C, "T13")</f>
        <v>100</v>
      </c>
      <c r="AE12" s="6">
        <f>100 + SUMIFS(NhatKy_ViPham!J:J, NhatKy_ViPham!E:E, "10_Ly_B", NhatKy_ViPham!F:F, B12, NhatKy_ViPham!C:C, "T14") - SUMIFS(NhatKy_ViPham!K:K, NhatKy_ViPham!E:E, "10_Ly_B", NhatKy_ViPham!F:F, B12, NhatKy_ViPham!C:C, "T14")</f>
        <v>100</v>
      </c>
      <c r="AF12" s="6">
        <f>100 + SUMIFS(NhatKy_ViPham!J:J, NhatKy_ViPham!E:E, "10_Ly_B", NhatKy_ViPham!F:F, B12, NhatKy_ViPham!C:C, "T15") - SUMIFS(NhatKy_ViPham!K:K, NhatKy_ViPham!E:E, "10_Ly_B", NhatKy_ViPham!F:F, B12, NhatKy_ViPham!C:C, "T15")</f>
        <v>100</v>
      </c>
      <c r="AG12" s="6">
        <f>100 + SUMIFS(NhatKy_ViPham!J:J, NhatKy_ViPham!E:E, "10_Ly_B", NhatKy_ViPham!F:F, B12, NhatKy_ViPham!C:C, "T16") - SUMIFS(NhatKy_ViPham!K:K, NhatKy_ViPham!E:E, "10_Ly_B", NhatKy_ViPham!F:F, B12, NhatKy_ViPham!C:C, "T16")</f>
        <v>100</v>
      </c>
      <c r="AH12" s="6">
        <f>100 + SUMIFS(NhatKy_ViPham!J:J, NhatKy_ViPham!E:E, "10_Ly_B", NhatKy_ViPham!F:F, B12, NhatKy_ViPham!C:C, "T17") - SUMIFS(NhatKy_ViPham!K:K, NhatKy_ViPham!E:E, "10_Ly_B", NhatKy_ViPham!F:F, B12, NhatKy_ViPham!C:C, "T17")</f>
        <v>100</v>
      </c>
      <c r="AI12" s="6">
        <f>100 + SUMIFS(NhatKy_ViPham!J:J, NhatKy_ViPham!E:E, "10_Ly_B", NhatKy_ViPham!F:F, B12, NhatKy_ViPham!C:C, "T18") - SUMIFS(NhatKy_ViPham!K:K, NhatKy_ViPham!E:E, "10_Ly_B", NhatKy_ViPham!F:F, B12, NhatKy_ViPham!C:C, "T18")</f>
        <v>100</v>
      </c>
      <c r="AJ12" s="6">
        <f>100 + SUMIFS(NhatKy_ViPham!J:J, NhatKy_ViPham!E:E, "10_Ly_B", NhatKy_ViPham!F:F, B12, NhatKy_ViPham!C:C, "T19") - SUMIFS(NhatKy_ViPham!K:K, NhatKy_ViPham!E:E, "10_Ly_B", NhatKy_ViPham!F:F, B12, NhatKy_ViPham!C:C, "T19")</f>
        <v>100</v>
      </c>
      <c r="AK12" s="6">
        <f>100 + SUMIFS(NhatKy_ViPham!J:J, NhatKy_ViPham!E:E, "10_Ly_B", NhatKy_ViPham!F:F, B12, NhatKy_ViPham!C:C, "T20") - SUMIFS(NhatKy_ViPham!K:K, NhatKy_ViPham!E:E, "10_Ly_B", NhatKy_ViPham!F:F, B12, NhatKy_ViPham!C:C, "T20")</f>
        <v>100</v>
      </c>
      <c r="AL12" s="6">
        <f>100 + SUMIFS(NhatKy_ViPham!J:J, NhatKy_ViPham!E:E, "10_Ly_B", NhatKy_ViPham!F:F, B12, NhatKy_ViPham!C:C, "T21") - SUMIFS(NhatKy_ViPham!K:K, NhatKy_ViPham!E:E, "10_Ly_B", NhatKy_ViPham!F:F, B12, NhatKy_ViPham!C:C, "T21")</f>
        <v>100</v>
      </c>
      <c r="AM12" s="6">
        <f>100 + SUMIFS(NhatKy_ViPham!J:J, NhatKy_ViPham!E:E, "10_Ly_B", NhatKy_ViPham!F:F, B12, NhatKy_ViPham!C:C, "T22") - SUMIFS(NhatKy_ViPham!K:K, NhatKy_ViPham!E:E, "10_Ly_B", NhatKy_ViPham!F:F, B12, NhatKy_ViPham!C:C, "T22")</f>
        <v>100</v>
      </c>
      <c r="AN12" s="6">
        <f>100 + SUMIFS(NhatKy_ViPham!J:J, NhatKy_ViPham!E:E, "10_Ly_B", NhatKy_ViPham!F:F, B12, NhatKy_ViPham!C:C, "T23") - SUMIFS(NhatKy_ViPham!K:K, NhatKy_ViPham!E:E, "10_Ly_B", NhatKy_ViPham!F:F, B12, NhatKy_ViPham!C:C, "T23")</f>
        <v>100</v>
      </c>
      <c r="AO12" s="6">
        <f>100 + SUMIFS(NhatKy_ViPham!J:J, NhatKy_ViPham!E:E, "10_Ly_B", NhatKy_ViPham!F:F, B12, NhatKy_ViPham!C:C, "T24") - SUMIFS(NhatKy_ViPham!K:K, NhatKy_ViPham!E:E, "10_Ly_B", NhatKy_ViPham!F:F, B12, NhatKy_ViPham!C:C, "T24")</f>
        <v>100</v>
      </c>
      <c r="AP12" s="6">
        <f>100 + SUMIFS(NhatKy_ViPham!J:J, NhatKy_ViPham!E:E, "10_Ly_B", NhatKy_ViPham!F:F, B12, NhatKy_ViPham!C:C, "T25") - SUMIFS(NhatKy_ViPham!K:K, NhatKy_ViPham!E:E, "10_Ly_B", NhatKy_ViPham!F:F, B12, NhatKy_ViPham!C:C, "T25")</f>
        <v>100</v>
      </c>
      <c r="AQ12" s="6">
        <f>100 + SUMIFS(NhatKy_ViPham!J:J, NhatKy_ViPham!E:E, "10_Ly_B", NhatKy_ViPham!F:F, B12, NhatKy_ViPham!C:C, "T26") - SUMIFS(NhatKy_ViPham!K:K, NhatKy_ViPham!E:E, "10_Ly_B", NhatKy_ViPham!F:F, B12, NhatKy_ViPham!C:C, "T26")</f>
        <v>100</v>
      </c>
      <c r="AR12" s="6">
        <f>100 + SUMIFS(NhatKy_ViPham!J:J, NhatKy_ViPham!E:E, "10_Ly_B", NhatKy_ViPham!F:F, B12, NhatKy_ViPham!C:C, "T27") - SUMIFS(NhatKy_ViPham!K:K, NhatKy_ViPham!E:E, "10_Ly_B", NhatKy_ViPham!F:F, B12, NhatKy_ViPham!C:C, "T27")</f>
        <v>100</v>
      </c>
      <c r="AS12" s="6">
        <f>100 + SUMIFS(NhatKy_ViPham!J:J, NhatKy_ViPham!E:E, "10_Ly_B", NhatKy_ViPham!F:F, B12, NhatKy_ViPham!C:C, "T28") - SUMIFS(NhatKy_ViPham!K:K, NhatKy_ViPham!E:E, "10_Ly_B", NhatKy_ViPham!F:F, B12, NhatKy_ViPham!C:C, "T28")</f>
        <v>100</v>
      </c>
      <c r="AT12" s="6">
        <f>100 + SUMIFS(NhatKy_ViPham!J:J, NhatKy_ViPham!E:E, "10_Ly_B", NhatKy_ViPham!F:F, B12, NhatKy_ViPham!C:C, "T29") - SUMIFS(NhatKy_ViPham!K:K, NhatKy_ViPham!E:E, "10_Ly_B", NhatKy_ViPham!F:F, B12, NhatKy_ViPham!C:C, "T29")</f>
        <v>100</v>
      </c>
      <c r="AU12" s="6">
        <f>100 + SUMIFS(NhatKy_ViPham!J:J, NhatKy_ViPham!E:E, "10_Ly_B", NhatKy_ViPham!F:F, B12, NhatKy_ViPham!C:C, "T30") - SUMIFS(NhatKy_ViPham!K:K, NhatKy_ViPham!E:E, "10_Ly_B", NhatKy_ViPham!F:F, B12, NhatKy_ViPham!C:C, "T30")</f>
        <v>100</v>
      </c>
      <c r="AV12" s="6">
        <f>100 + SUMIFS(NhatKy_ViPham!J:J, NhatKy_ViPham!E:E, "10_Ly_B", NhatKy_ViPham!F:F, B12, NhatKy_ViPham!C:C, "T31") - SUMIFS(NhatKy_ViPham!K:K, NhatKy_ViPham!E:E, "10_Ly_B", NhatKy_ViPham!F:F, B12, NhatKy_ViPham!C:C, "T31")</f>
        <v>100</v>
      </c>
      <c r="AW12" s="6">
        <f>100 + SUMIFS(NhatKy_ViPham!J:J, NhatKy_ViPham!E:E, "10_Ly_B", NhatKy_ViPham!F:F, B12, NhatKy_ViPham!C:C, "T32") - SUMIFS(NhatKy_ViPham!K:K, NhatKy_ViPham!E:E, "10_Ly_B", NhatKy_ViPham!F:F, B12, NhatKy_ViPham!C:C, "T32")</f>
        <v>100</v>
      </c>
      <c r="AX12" s="6">
        <f>100 + SUMIFS(NhatKy_ViPham!J:J, NhatKy_ViPham!E:E, "10_Ly_B", NhatKy_ViPham!F:F, B12, NhatKy_ViPham!C:C, "T33") - SUMIFS(NhatKy_ViPham!K:K, NhatKy_ViPham!E:E, "10_Ly_B", NhatKy_ViPham!F:F, B12, NhatKy_ViPham!C:C, "T33")</f>
        <v>100</v>
      </c>
      <c r="AY12" s="6">
        <f>100 + SUMIFS(NhatKy_ViPham!J:J, NhatKy_ViPham!E:E, "10_Ly_B", NhatKy_ViPham!F:F, B12, NhatKy_ViPham!C:C, "T34") - SUMIFS(NhatKy_ViPham!K:K, NhatKy_ViPham!E:E, "10_Ly_B", NhatKy_ViPham!F:F, B12, NhatKy_ViPham!C:C, "T34")</f>
        <v>100</v>
      </c>
      <c r="AZ12" s="6">
        <f>100 + SUMIFS(NhatKy_ViPham!J:J, NhatKy_ViPham!E:E, "10_Ly_B", NhatKy_ViPham!F:F, B12, NhatKy_ViPham!C:C, "T35") - SUMIFS(NhatKy_ViPham!K:K, NhatKy_ViPham!E:E, "10_Ly_B", NhatKy_ViPham!F:F, B12, NhatKy_ViPham!C:C, "T35")</f>
        <v>100</v>
      </c>
      <c r="BA12" s="12">
        <f t="shared" si="0"/>
        <v>100</v>
      </c>
      <c r="BB12" s="11" t="s">
        <v>430</v>
      </c>
      <c r="BC12" s="16" t="str">
        <f t="shared" si="1"/>
        <v>Tốt</v>
      </c>
      <c r="BD12" s="15" t="str">
        <f t="shared" si="2"/>
        <v>🟢 BÌNH THƯỜNG</v>
      </c>
    </row>
    <row r="13" spans="1:56" x14ac:dyDescent="0.25">
      <c r="A13" s="4">
        <v>5</v>
      </c>
      <c r="B13" s="10" t="s">
        <v>638</v>
      </c>
      <c r="C13" s="4" t="s">
        <v>639</v>
      </c>
      <c r="D13" s="4" t="s">
        <v>435</v>
      </c>
      <c r="E13" s="11" t="s">
        <v>430</v>
      </c>
      <c r="F13" s="7">
        <f>SUMIFS(NhatKy_ViPham!K:K, NhatKy_ViPham!E:E, "10_Ly_B", NhatKy_ViPham!F:F, B13, NhatKy_ViPham!H:H, "L01")</f>
        <v>0</v>
      </c>
      <c r="G13" s="7">
        <f>SUMIFS(NhatKy_ViPham!K:K, NhatKy_ViPham!E:E, "10_Ly_B", NhatKy_ViPham!F:F, B13, NhatKy_ViPham!H:H, "L02")</f>
        <v>0</v>
      </c>
      <c r="H13" s="7">
        <f>SUMIFS(NhatKy_ViPham!K:K, NhatKy_ViPham!E:E, "10_Ly_B", NhatKy_ViPham!F:F, B13, NhatKy_ViPham!H:H, "L03")</f>
        <v>0</v>
      </c>
      <c r="I13" s="7">
        <f>SUMIFS(NhatKy_ViPham!K:K, NhatKy_ViPham!E:E, "10_Ly_B", NhatKy_ViPham!F:F, B13, NhatKy_ViPham!H:H, "L04")</f>
        <v>0</v>
      </c>
      <c r="J13" s="7">
        <f>SUMIFS(NhatKy_ViPham!K:K, NhatKy_ViPham!E:E, "10_Ly_B", NhatKy_ViPham!F:F, B13, NhatKy_ViPham!H:H, "L05")</f>
        <v>0</v>
      </c>
      <c r="K13" s="7">
        <f>SUMIFS(NhatKy_ViPham!K:K, NhatKy_ViPham!E:E, "10_Ly_B", NhatKy_ViPham!F:F, B13, NhatKy_ViPham!H:H, "L06")</f>
        <v>0</v>
      </c>
      <c r="L13" s="7">
        <f>SUMIFS(NhatKy_ViPham!K:K, NhatKy_ViPham!E:E, "10_Ly_B", NhatKy_ViPham!F:F, B13, NhatKy_ViPham!H:H, "L07")</f>
        <v>0</v>
      </c>
      <c r="M13" s="7">
        <f>SUMIFS(NhatKy_ViPham!K:K, NhatKy_ViPham!E:E, "10_Ly_B", NhatKy_ViPham!F:F, B13, NhatKy_ViPham!H:H, "L08")</f>
        <v>0</v>
      </c>
      <c r="N13" s="7">
        <f>SUMIFS(NhatKy_ViPham!K:K, NhatKy_ViPham!E:E, "10_Ly_B", NhatKy_ViPham!F:F, B13, NhatKy_ViPham!H:H, "L09")</f>
        <v>0</v>
      </c>
      <c r="O13" s="7">
        <f>SUMIFS(NhatKy_ViPham!K:K, NhatKy_ViPham!E:E, "10_Ly_B", NhatKy_ViPham!F:F, B13, NhatKy_ViPham!H:H, "L10")</f>
        <v>0</v>
      </c>
      <c r="P13" s="12">
        <f>SUMIFS(NhatKy_ViPham!J:J, NhatKy_ViPham!E:E, "10_Ly_B", NhatKy_ViPham!F:F, B13)</f>
        <v>0</v>
      </c>
      <c r="Q13" s="13">
        <f>SUMIFS(NhatKy_ViPham!K:K, NhatKy_ViPham!E:E, "10_Ly_B", NhatKy_ViPham!F:F, B13)</f>
        <v>0</v>
      </c>
      <c r="R13" s="7">
        <f>100 + SUMIFS(NhatKy_ViPham!J:J, NhatKy_ViPham!E:E, "10_Ly_B", NhatKy_ViPham!F:F, B13, NhatKy_ViPham!C:C, "T1") - SUMIFS(NhatKy_ViPham!K:K, NhatKy_ViPham!E:E, "10_Ly_B", NhatKy_ViPham!F:F, B13, NhatKy_ViPham!C:C, "T1")</f>
        <v>100</v>
      </c>
      <c r="S13" s="7">
        <f>100 + SUMIFS(NhatKy_ViPham!J:J, NhatKy_ViPham!E:E, "10_Ly_B", NhatKy_ViPham!F:F, B13, NhatKy_ViPham!C:C, "T2") - SUMIFS(NhatKy_ViPham!K:K, NhatKy_ViPham!E:E, "10_Ly_B", NhatKy_ViPham!F:F, B13, NhatKy_ViPham!C:C, "T2")</f>
        <v>100</v>
      </c>
      <c r="T13" s="7">
        <f>100 + SUMIFS(NhatKy_ViPham!J:J, NhatKy_ViPham!E:E, "10_Ly_B", NhatKy_ViPham!F:F, B13, NhatKy_ViPham!C:C, "T3") - SUMIFS(NhatKy_ViPham!K:K, NhatKy_ViPham!E:E, "10_Ly_B", NhatKy_ViPham!F:F, B13, NhatKy_ViPham!C:C, "T3")</f>
        <v>100</v>
      </c>
      <c r="U13" s="7">
        <f>100 + SUMIFS(NhatKy_ViPham!J:J, NhatKy_ViPham!E:E, "10_Ly_B", NhatKy_ViPham!F:F, B13, NhatKy_ViPham!C:C, "T4") - SUMIFS(NhatKy_ViPham!K:K, NhatKy_ViPham!E:E, "10_Ly_B", NhatKy_ViPham!F:F, B13, NhatKy_ViPham!C:C, "T4")</f>
        <v>100</v>
      </c>
      <c r="V13" s="7">
        <f>100 + SUMIFS(NhatKy_ViPham!J:J, NhatKy_ViPham!E:E, "10_Ly_B", NhatKy_ViPham!F:F, B13, NhatKy_ViPham!C:C, "T5") - SUMIFS(NhatKy_ViPham!K:K, NhatKy_ViPham!E:E, "10_Ly_B", NhatKy_ViPham!F:F, B13, NhatKy_ViPham!C:C, "T5")</f>
        <v>100</v>
      </c>
      <c r="W13" s="7">
        <f>100 + SUMIFS(NhatKy_ViPham!J:J, NhatKy_ViPham!E:E, "10_Ly_B", NhatKy_ViPham!F:F, B13, NhatKy_ViPham!C:C, "T6") - SUMIFS(NhatKy_ViPham!K:K, NhatKy_ViPham!E:E, "10_Ly_B", NhatKy_ViPham!F:F, B13, NhatKy_ViPham!C:C, "T6")</f>
        <v>100</v>
      </c>
      <c r="X13" s="7">
        <f>100 + SUMIFS(NhatKy_ViPham!J:J, NhatKy_ViPham!E:E, "10_Ly_B", NhatKy_ViPham!F:F, B13, NhatKy_ViPham!C:C, "T7") - SUMIFS(NhatKy_ViPham!K:K, NhatKy_ViPham!E:E, "10_Ly_B", NhatKy_ViPham!F:F, B13, NhatKy_ViPham!C:C, "T7")</f>
        <v>100</v>
      </c>
      <c r="Y13" s="7">
        <f>100 + SUMIFS(NhatKy_ViPham!J:J, NhatKy_ViPham!E:E, "10_Ly_B", NhatKy_ViPham!F:F, B13, NhatKy_ViPham!C:C, "T8") - SUMIFS(NhatKy_ViPham!K:K, NhatKy_ViPham!E:E, "10_Ly_B", NhatKy_ViPham!F:F, B13, NhatKy_ViPham!C:C, "T8")</f>
        <v>100</v>
      </c>
      <c r="Z13" s="7">
        <f>100 + SUMIFS(NhatKy_ViPham!J:J, NhatKy_ViPham!E:E, "10_Ly_B", NhatKy_ViPham!F:F, B13, NhatKy_ViPham!C:C, "T9") - SUMIFS(NhatKy_ViPham!K:K, NhatKy_ViPham!E:E, "10_Ly_B", NhatKy_ViPham!F:F, B13, NhatKy_ViPham!C:C, "T9")</f>
        <v>100</v>
      </c>
      <c r="AA13" s="7">
        <f>100 + SUMIFS(NhatKy_ViPham!J:J, NhatKy_ViPham!E:E, "10_Ly_B", NhatKy_ViPham!F:F, B13, NhatKy_ViPham!C:C, "T10") - SUMIFS(NhatKy_ViPham!K:K, NhatKy_ViPham!E:E, "10_Ly_B", NhatKy_ViPham!F:F, B13, NhatKy_ViPham!C:C, "T10")</f>
        <v>100</v>
      </c>
      <c r="AB13" s="7">
        <f>100 + SUMIFS(NhatKy_ViPham!J:J, NhatKy_ViPham!E:E, "10_Ly_B", NhatKy_ViPham!F:F, B13, NhatKy_ViPham!C:C, "T11") - SUMIFS(NhatKy_ViPham!K:K, NhatKy_ViPham!E:E, "10_Ly_B", NhatKy_ViPham!F:F, B13, NhatKy_ViPham!C:C, "T11")</f>
        <v>100</v>
      </c>
      <c r="AC13" s="7">
        <f>100 + SUMIFS(NhatKy_ViPham!J:J, NhatKy_ViPham!E:E, "10_Ly_B", NhatKy_ViPham!F:F, B13, NhatKy_ViPham!C:C, "T12") - SUMIFS(NhatKy_ViPham!K:K, NhatKy_ViPham!E:E, "10_Ly_B", NhatKy_ViPham!F:F, B13, NhatKy_ViPham!C:C, "T12")</f>
        <v>100</v>
      </c>
      <c r="AD13" s="7">
        <f>100 + SUMIFS(NhatKy_ViPham!J:J, NhatKy_ViPham!E:E, "10_Ly_B", NhatKy_ViPham!F:F, B13, NhatKy_ViPham!C:C, "T13") - SUMIFS(NhatKy_ViPham!K:K, NhatKy_ViPham!E:E, "10_Ly_B", NhatKy_ViPham!F:F, B13, NhatKy_ViPham!C:C, "T13")</f>
        <v>100</v>
      </c>
      <c r="AE13" s="7">
        <f>100 + SUMIFS(NhatKy_ViPham!J:J, NhatKy_ViPham!E:E, "10_Ly_B", NhatKy_ViPham!F:F, B13, NhatKy_ViPham!C:C, "T14") - SUMIFS(NhatKy_ViPham!K:K, NhatKy_ViPham!E:E, "10_Ly_B", NhatKy_ViPham!F:F, B13, NhatKy_ViPham!C:C, "T14")</f>
        <v>100</v>
      </c>
      <c r="AF13" s="7">
        <f>100 + SUMIFS(NhatKy_ViPham!J:J, NhatKy_ViPham!E:E, "10_Ly_B", NhatKy_ViPham!F:F, B13, NhatKy_ViPham!C:C, "T15") - SUMIFS(NhatKy_ViPham!K:K, NhatKy_ViPham!E:E, "10_Ly_B", NhatKy_ViPham!F:F, B13, NhatKy_ViPham!C:C, "T15")</f>
        <v>100</v>
      </c>
      <c r="AG13" s="7">
        <f>100 + SUMIFS(NhatKy_ViPham!J:J, NhatKy_ViPham!E:E, "10_Ly_B", NhatKy_ViPham!F:F, B13, NhatKy_ViPham!C:C, "T16") - SUMIFS(NhatKy_ViPham!K:K, NhatKy_ViPham!E:E, "10_Ly_B", NhatKy_ViPham!F:F, B13, NhatKy_ViPham!C:C, "T16")</f>
        <v>100</v>
      </c>
      <c r="AH13" s="7">
        <f>100 + SUMIFS(NhatKy_ViPham!J:J, NhatKy_ViPham!E:E, "10_Ly_B", NhatKy_ViPham!F:F, B13, NhatKy_ViPham!C:C, "T17") - SUMIFS(NhatKy_ViPham!K:K, NhatKy_ViPham!E:E, "10_Ly_B", NhatKy_ViPham!F:F, B13, NhatKy_ViPham!C:C, "T17")</f>
        <v>100</v>
      </c>
      <c r="AI13" s="7">
        <f>100 + SUMIFS(NhatKy_ViPham!J:J, NhatKy_ViPham!E:E, "10_Ly_B", NhatKy_ViPham!F:F, B13, NhatKy_ViPham!C:C, "T18") - SUMIFS(NhatKy_ViPham!K:K, NhatKy_ViPham!E:E, "10_Ly_B", NhatKy_ViPham!F:F, B13, NhatKy_ViPham!C:C, "T18")</f>
        <v>100</v>
      </c>
      <c r="AJ13" s="7">
        <f>100 + SUMIFS(NhatKy_ViPham!J:J, NhatKy_ViPham!E:E, "10_Ly_B", NhatKy_ViPham!F:F, B13, NhatKy_ViPham!C:C, "T19") - SUMIFS(NhatKy_ViPham!K:K, NhatKy_ViPham!E:E, "10_Ly_B", NhatKy_ViPham!F:F, B13, NhatKy_ViPham!C:C, "T19")</f>
        <v>100</v>
      </c>
      <c r="AK13" s="7">
        <f>100 + SUMIFS(NhatKy_ViPham!J:J, NhatKy_ViPham!E:E, "10_Ly_B", NhatKy_ViPham!F:F, B13, NhatKy_ViPham!C:C, "T20") - SUMIFS(NhatKy_ViPham!K:K, NhatKy_ViPham!E:E, "10_Ly_B", NhatKy_ViPham!F:F, B13, NhatKy_ViPham!C:C, "T20")</f>
        <v>100</v>
      </c>
      <c r="AL13" s="7">
        <f>100 + SUMIFS(NhatKy_ViPham!J:J, NhatKy_ViPham!E:E, "10_Ly_B", NhatKy_ViPham!F:F, B13, NhatKy_ViPham!C:C, "T21") - SUMIFS(NhatKy_ViPham!K:K, NhatKy_ViPham!E:E, "10_Ly_B", NhatKy_ViPham!F:F, B13, NhatKy_ViPham!C:C, "T21")</f>
        <v>100</v>
      </c>
      <c r="AM13" s="7">
        <f>100 + SUMIFS(NhatKy_ViPham!J:J, NhatKy_ViPham!E:E, "10_Ly_B", NhatKy_ViPham!F:F, B13, NhatKy_ViPham!C:C, "T22") - SUMIFS(NhatKy_ViPham!K:K, NhatKy_ViPham!E:E, "10_Ly_B", NhatKy_ViPham!F:F, B13, NhatKy_ViPham!C:C, "T22")</f>
        <v>100</v>
      </c>
      <c r="AN13" s="7">
        <f>100 + SUMIFS(NhatKy_ViPham!J:J, NhatKy_ViPham!E:E, "10_Ly_B", NhatKy_ViPham!F:F, B13, NhatKy_ViPham!C:C, "T23") - SUMIFS(NhatKy_ViPham!K:K, NhatKy_ViPham!E:E, "10_Ly_B", NhatKy_ViPham!F:F, B13, NhatKy_ViPham!C:C, "T23")</f>
        <v>100</v>
      </c>
      <c r="AO13" s="7">
        <f>100 + SUMIFS(NhatKy_ViPham!J:J, NhatKy_ViPham!E:E, "10_Ly_B", NhatKy_ViPham!F:F, B13, NhatKy_ViPham!C:C, "T24") - SUMIFS(NhatKy_ViPham!K:K, NhatKy_ViPham!E:E, "10_Ly_B", NhatKy_ViPham!F:F, B13, NhatKy_ViPham!C:C, "T24")</f>
        <v>100</v>
      </c>
      <c r="AP13" s="7">
        <f>100 + SUMIFS(NhatKy_ViPham!J:J, NhatKy_ViPham!E:E, "10_Ly_B", NhatKy_ViPham!F:F, B13, NhatKy_ViPham!C:C, "T25") - SUMIFS(NhatKy_ViPham!K:K, NhatKy_ViPham!E:E, "10_Ly_B", NhatKy_ViPham!F:F, B13, NhatKy_ViPham!C:C, "T25")</f>
        <v>100</v>
      </c>
      <c r="AQ13" s="7">
        <f>100 + SUMIFS(NhatKy_ViPham!J:J, NhatKy_ViPham!E:E, "10_Ly_B", NhatKy_ViPham!F:F, B13, NhatKy_ViPham!C:C, "T26") - SUMIFS(NhatKy_ViPham!K:K, NhatKy_ViPham!E:E, "10_Ly_B", NhatKy_ViPham!F:F, B13, NhatKy_ViPham!C:C, "T26")</f>
        <v>100</v>
      </c>
      <c r="AR13" s="7">
        <f>100 + SUMIFS(NhatKy_ViPham!J:J, NhatKy_ViPham!E:E, "10_Ly_B", NhatKy_ViPham!F:F, B13, NhatKy_ViPham!C:C, "T27") - SUMIFS(NhatKy_ViPham!K:K, NhatKy_ViPham!E:E, "10_Ly_B", NhatKy_ViPham!F:F, B13, NhatKy_ViPham!C:C, "T27")</f>
        <v>100</v>
      </c>
      <c r="AS13" s="7">
        <f>100 + SUMIFS(NhatKy_ViPham!J:J, NhatKy_ViPham!E:E, "10_Ly_B", NhatKy_ViPham!F:F, B13, NhatKy_ViPham!C:C, "T28") - SUMIFS(NhatKy_ViPham!K:K, NhatKy_ViPham!E:E, "10_Ly_B", NhatKy_ViPham!F:F, B13, NhatKy_ViPham!C:C, "T28")</f>
        <v>100</v>
      </c>
      <c r="AT13" s="7">
        <f>100 + SUMIFS(NhatKy_ViPham!J:J, NhatKy_ViPham!E:E, "10_Ly_B", NhatKy_ViPham!F:F, B13, NhatKy_ViPham!C:C, "T29") - SUMIFS(NhatKy_ViPham!K:K, NhatKy_ViPham!E:E, "10_Ly_B", NhatKy_ViPham!F:F, B13, NhatKy_ViPham!C:C, "T29")</f>
        <v>100</v>
      </c>
      <c r="AU13" s="7">
        <f>100 + SUMIFS(NhatKy_ViPham!J:J, NhatKy_ViPham!E:E, "10_Ly_B", NhatKy_ViPham!F:F, B13, NhatKy_ViPham!C:C, "T30") - SUMIFS(NhatKy_ViPham!K:K, NhatKy_ViPham!E:E, "10_Ly_B", NhatKy_ViPham!F:F, B13, NhatKy_ViPham!C:C, "T30")</f>
        <v>100</v>
      </c>
      <c r="AV13" s="7">
        <f>100 + SUMIFS(NhatKy_ViPham!J:J, NhatKy_ViPham!E:E, "10_Ly_B", NhatKy_ViPham!F:F, B13, NhatKy_ViPham!C:C, "T31") - SUMIFS(NhatKy_ViPham!K:K, NhatKy_ViPham!E:E, "10_Ly_B", NhatKy_ViPham!F:F, B13, NhatKy_ViPham!C:C, "T31")</f>
        <v>100</v>
      </c>
      <c r="AW13" s="7">
        <f>100 + SUMIFS(NhatKy_ViPham!J:J, NhatKy_ViPham!E:E, "10_Ly_B", NhatKy_ViPham!F:F, B13, NhatKy_ViPham!C:C, "T32") - SUMIFS(NhatKy_ViPham!K:K, NhatKy_ViPham!E:E, "10_Ly_B", NhatKy_ViPham!F:F, B13, NhatKy_ViPham!C:C, "T32")</f>
        <v>100</v>
      </c>
      <c r="AX13" s="7">
        <f>100 + SUMIFS(NhatKy_ViPham!J:J, NhatKy_ViPham!E:E, "10_Ly_B", NhatKy_ViPham!F:F, B13, NhatKy_ViPham!C:C, "T33") - SUMIFS(NhatKy_ViPham!K:K, NhatKy_ViPham!E:E, "10_Ly_B", NhatKy_ViPham!F:F, B13, NhatKy_ViPham!C:C, "T33")</f>
        <v>100</v>
      </c>
      <c r="AY13" s="7">
        <f>100 + SUMIFS(NhatKy_ViPham!J:J, NhatKy_ViPham!E:E, "10_Ly_B", NhatKy_ViPham!F:F, B13, NhatKy_ViPham!C:C, "T34") - SUMIFS(NhatKy_ViPham!K:K, NhatKy_ViPham!E:E, "10_Ly_B", NhatKy_ViPham!F:F, B13, NhatKy_ViPham!C:C, "T34")</f>
        <v>100</v>
      </c>
      <c r="AZ13" s="7">
        <f>100 + SUMIFS(NhatKy_ViPham!J:J, NhatKy_ViPham!E:E, "10_Ly_B", NhatKy_ViPham!F:F, B13, NhatKy_ViPham!C:C, "T35") - SUMIFS(NhatKy_ViPham!K:K, NhatKy_ViPham!E:E, "10_Ly_B", NhatKy_ViPham!F:F, B13, NhatKy_ViPham!C:C, "T35")</f>
        <v>100</v>
      </c>
      <c r="BA13" s="12">
        <f t="shared" si="0"/>
        <v>100</v>
      </c>
      <c r="BB13" s="11" t="s">
        <v>430</v>
      </c>
      <c r="BC13" s="14" t="str">
        <f t="shared" si="1"/>
        <v>Tốt</v>
      </c>
      <c r="BD13" s="10" t="str">
        <f t="shared" si="2"/>
        <v>🟢 BÌNH THƯỜNG</v>
      </c>
    </row>
    <row r="14" spans="1:56" x14ac:dyDescent="0.25">
      <c r="A14" s="5">
        <v>6</v>
      </c>
      <c r="B14" s="15" t="s">
        <v>640</v>
      </c>
      <c r="C14" s="5" t="s">
        <v>616</v>
      </c>
      <c r="D14" s="5" t="s">
        <v>435</v>
      </c>
      <c r="E14" s="11" t="s">
        <v>430</v>
      </c>
      <c r="F14" s="6">
        <f>SUMIFS(NhatKy_ViPham!K:K, NhatKy_ViPham!E:E, "10_Ly_B", NhatKy_ViPham!F:F, B14, NhatKy_ViPham!H:H, "L01")</f>
        <v>0</v>
      </c>
      <c r="G14" s="6">
        <f>SUMIFS(NhatKy_ViPham!K:K, NhatKy_ViPham!E:E, "10_Ly_B", NhatKy_ViPham!F:F, B14, NhatKy_ViPham!H:H, "L02")</f>
        <v>0</v>
      </c>
      <c r="H14" s="6">
        <f>SUMIFS(NhatKy_ViPham!K:K, NhatKy_ViPham!E:E, "10_Ly_B", NhatKy_ViPham!F:F, B14, NhatKy_ViPham!H:H, "L03")</f>
        <v>0</v>
      </c>
      <c r="I14" s="6">
        <f>SUMIFS(NhatKy_ViPham!K:K, NhatKy_ViPham!E:E, "10_Ly_B", NhatKy_ViPham!F:F, B14, NhatKy_ViPham!H:H, "L04")</f>
        <v>0</v>
      </c>
      <c r="J14" s="6">
        <f>SUMIFS(NhatKy_ViPham!K:K, NhatKy_ViPham!E:E, "10_Ly_B", NhatKy_ViPham!F:F, B14, NhatKy_ViPham!H:H, "L05")</f>
        <v>0</v>
      </c>
      <c r="K14" s="6">
        <f>SUMIFS(NhatKy_ViPham!K:K, NhatKy_ViPham!E:E, "10_Ly_B", NhatKy_ViPham!F:F, B14, NhatKy_ViPham!H:H, "L06")</f>
        <v>0</v>
      </c>
      <c r="L14" s="6">
        <f>SUMIFS(NhatKy_ViPham!K:K, NhatKy_ViPham!E:E, "10_Ly_B", NhatKy_ViPham!F:F, B14, NhatKy_ViPham!H:H, "L07")</f>
        <v>0</v>
      </c>
      <c r="M14" s="6">
        <f>SUMIFS(NhatKy_ViPham!K:K, NhatKy_ViPham!E:E, "10_Ly_B", NhatKy_ViPham!F:F, B14, NhatKy_ViPham!H:H, "L08")</f>
        <v>0</v>
      </c>
      <c r="N14" s="6">
        <f>SUMIFS(NhatKy_ViPham!K:K, NhatKy_ViPham!E:E, "10_Ly_B", NhatKy_ViPham!F:F, B14, NhatKy_ViPham!H:H, "L09")</f>
        <v>0</v>
      </c>
      <c r="O14" s="6">
        <f>SUMIFS(NhatKy_ViPham!K:K, NhatKy_ViPham!E:E, "10_Ly_B", NhatKy_ViPham!F:F, B14, NhatKy_ViPham!H:H, "L10")</f>
        <v>0</v>
      </c>
      <c r="P14" s="12">
        <f>SUMIFS(NhatKy_ViPham!J:J, NhatKy_ViPham!E:E, "10_Ly_B", NhatKy_ViPham!F:F, B14)</f>
        <v>0</v>
      </c>
      <c r="Q14" s="13">
        <f>SUMIFS(NhatKy_ViPham!K:K, NhatKy_ViPham!E:E, "10_Ly_B", NhatKy_ViPham!F:F, B14)</f>
        <v>0</v>
      </c>
      <c r="R14" s="6">
        <f>100 + SUMIFS(NhatKy_ViPham!J:J, NhatKy_ViPham!E:E, "10_Ly_B", NhatKy_ViPham!F:F, B14, NhatKy_ViPham!C:C, "T1") - SUMIFS(NhatKy_ViPham!K:K, NhatKy_ViPham!E:E, "10_Ly_B", NhatKy_ViPham!F:F, B14, NhatKy_ViPham!C:C, "T1")</f>
        <v>100</v>
      </c>
      <c r="S14" s="6">
        <f>100 + SUMIFS(NhatKy_ViPham!J:J, NhatKy_ViPham!E:E, "10_Ly_B", NhatKy_ViPham!F:F, B14, NhatKy_ViPham!C:C, "T2") - SUMIFS(NhatKy_ViPham!K:K, NhatKy_ViPham!E:E, "10_Ly_B", NhatKy_ViPham!F:F, B14, NhatKy_ViPham!C:C, "T2")</f>
        <v>100</v>
      </c>
      <c r="T14" s="6">
        <f>100 + SUMIFS(NhatKy_ViPham!J:J, NhatKy_ViPham!E:E, "10_Ly_B", NhatKy_ViPham!F:F, B14, NhatKy_ViPham!C:C, "T3") - SUMIFS(NhatKy_ViPham!K:K, NhatKy_ViPham!E:E, "10_Ly_B", NhatKy_ViPham!F:F, B14, NhatKy_ViPham!C:C, "T3")</f>
        <v>100</v>
      </c>
      <c r="U14" s="6">
        <f>100 + SUMIFS(NhatKy_ViPham!J:J, NhatKy_ViPham!E:E, "10_Ly_B", NhatKy_ViPham!F:F, B14, NhatKy_ViPham!C:C, "T4") - SUMIFS(NhatKy_ViPham!K:K, NhatKy_ViPham!E:E, "10_Ly_B", NhatKy_ViPham!F:F, B14, NhatKy_ViPham!C:C, "T4")</f>
        <v>100</v>
      </c>
      <c r="V14" s="6">
        <f>100 + SUMIFS(NhatKy_ViPham!J:J, NhatKy_ViPham!E:E, "10_Ly_B", NhatKy_ViPham!F:F, B14, NhatKy_ViPham!C:C, "T5") - SUMIFS(NhatKy_ViPham!K:K, NhatKy_ViPham!E:E, "10_Ly_B", NhatKy_ViPham!F:F, B14, NhatKy_ViPham!C:C, "T5")</f>
        <v>100</v>
      </c>
      <c r="W14" s="6">
        <f>100 + SUMIFS(NhatKy_ViPham!J:J, NhatKy_ViPham!E:E, "10_Ly_B", NhatKy_ViPham!F:F, B14, NhatKy_ViPham!C:C, "T6") - SUMIFS(NhatKy_ViPham!K:K, NhatKy_ViPham!E:E, "10_Ly_B", NhatKy_ViPham!F:F, B14, NhatKy_ViPham!C:C, "T6")</f>
        <v>100</v>
      </c>
      <c r="X14" s="6">
        <f>100 + SUMIFS(NhatKy_ViPham!J:J, NhatKy_ViPham!E:E, "10_Ly_B", NhatKy_ViPham!F:F, B14, NhatKy_ViPham!C:C, "T7") - SUMIFS(NhatKy_ViPham!K:K, NhatKy_ViPham!E:E, "10_Ly_B", NhatKy_ViPham!F:F, B14, NhatKy_ViPham!C:C, "T7")</f>
        <v>100</v>
      </c>
      <c r="Y14" s="6">
        <f>100 + SUMIFS(NhatKy_ViPham!J:J, NhatKy_ViPham!E:E, "10_Ly_B", NhatKy_ViPham!F:F, B14, NhatKy_ViPham!C:C, "T8") - SUMIFS(NhatKy_ViPham!K:K, NhatKy_ViPham!E:E, "10_Ly_B", NhatKy_ViPham!F:F, B14, NhatKy_ViPham!C:C, "T8")</f>
        <v>100</v>
      </c>
      <c r="Z14" s="6">
        <f>100 + SUMIFS(NhatKy_ViPham!J:J, NhatKy_ViPham!E:E, "10_Ly_B", NhatKy_ViPham!F:F, B14, NhatKy_ViPham!C:C, "T9") - SUMIFS(NhatKy_ViPham!K:K, NhatKy_ViPham!E:E, "10_Ly_B", NhatKy_ViPham!F:F, B14, NhatKy_ViPham!C:C, "T9")</f>
        <v>100</v>
      </c>
      <c r="AA14" s="6">
        <f>100 + SUMIFS(NhatKy_ViPham!J:J, NhatKy_ViPham!E:E, "10_Ly_B", NhatKy_ViPham!F:F, B14, NhatKy_ViPham!C:C, "T10") - SUMIFS(NhatKy_ViPham!K:K, NhatKy_ViPham!E:E, "10_Ly_B", NhatKy_ViPham!F:F, B14, NhatKy_ViPham!C:C, "T10")</f>
        <v>100</v>
      </c>
      <c r="AB14" s="6">
        <f>100 + SUMIFS(NhatKy_ViPham!J:J, NhatKy_ViPham!E:E, "10_Ly_B", NhatKy_ViPham!F:F, B14, NhatKy_ViPham!C:C, "T11") - SUMIFS(NhatKy_ViPham!K:K, NhatKy_ViPham!E:E, "10_Ly_B", NhatKy_ViPham!F:F, B14, NhatKy_ViPham!C:C, "T11")</f>
        <v>100</v>
      </c>
      <c r="AC14" s="6">
        <f>100 + SUMIFS(NhatKy_ViPham!J:J, NhatKy_ViPham!E:E, "10_Ly_B", NhatKy_ViPham!F:F, B14, NhatKy_ViPham!C:C, "T12") - SUMIFS(NhatKy_ViPham!K:K, NhatKy_ViPham!E:E, "10_Ly_B", NhatKy_ViPham!F:F, B14, NhatKy_ViPham!C:C, "T12")</f>
        <v>100</v>
      </c>
      <c r="AD14" s="6">
        <f>100 + SUMIFS(NhatKy_ViPham!J:J, NhatKy_ViPham!E:E, "10_Ly_B", NhatKy_ViPham!F:F, B14, NhatKy_ViPham!C:C, "T13") - SUMIFS(NhatKy_ViPham!K:K, NhatKy_ViPham!E:E, "10_Ly_B", NhatKy_ViPham!F:F, B14, NhatKy_ViPham!C:C, "T13")</f>
        <v>100</v>
      </c>
      <c r="AE14" s="6">
        <f>100 + SUMIFS(NhatKy_ViPham!J:J, NhatKy_ViPham!E:E, "10_Ly_B", NhatKy_ViPham!F:F, B14, NhatKy_ViPham!C:C, "T14") - SUMIFS(NhatKy_ViPham!K:K, NhatKy_ViPham!E:E, "10_Ly_B", NhatKy_ViPham!F:F, B14, NhatKy_ViPham!C:C, "T14")</f>
        <v>100</v>
      </c>
      <c r="AF14" s="6">
        <f>100 + SUMIFS(NhatKy_ViPham!J:J, NhatKy_ViPham!E:E, "10_Ly_B", NhatKy_ViPham!F:F, B14, NhatKy_ViPham!C:C, "T15") - SUMIFS(NhatKy_ViPham!K:K, NhatKy_ViPham!E:E, "10_Ly_B", NhatKy_ViPham!F:F, B14, NhatKy_ViPham!C:C, "T15")</f>
        <v>100</v>
      </c>
      <c r="AG14" s="6">
        <f>100 + SUMIFS(NhatKy_ViPham!J:J, NhatKy_ViPham!E:E, "10_Ly_B", NhatKy_ViPham!F:F, B14, NhatKy_ViPham!C:C, "T16") - SUMIFS(NhatKy_ViPham!K:K, NhatKy_ViPham!E:E, "10_Ly_B", NhatKy_ViPham!F:F, B14, NhatKy_ViPham!C:C, "T16")</f>
        <v>100</v>
      </c>
      <c r="AH14" s="6">
        <f>100 + SUMIFS(NhatKy_ViPham!J:J, NhatKy_ViPham!E:E, "10_Ly_B", NhatKy_ViPham!F:F, B14, NhatKy_ViPham!C:C, "T17") - SUMIFS(NhatKy_ViPham!K:K, NhatKy_ViPham!E:E, "10_Ly_B", NhatKy_ViPham!F:F, B14, NhatKy_ViPham!C:C, "T17")</f>
        <v>100</v>
      </c>
      <c r="AI14" s="6">
        <f>100 + SUMIFS(NhatKy_ViPham!J:J, NhatKy_ViPham!E:E, "10_Ly_B", NhatKy_ViPham!F:F, B14, NhatKy_ViPham!C:C, "T18") - SUMIFS(NhatKy_ViPham!K:K, NhatKy_ViPham!E:E, "10_Ly_B", NhatKy_ViPham!F:F, B14, NhatKy_ViPham!C:C, "T18")</f>
        <v>100</v>
      </c>
      <c r="AJ14" s="6">
        <f>100 + SUMIFS(NhatKy_ViPham!J:J, NhatKy_ViPham!E:E, "10_Ly_B", NhatKy_ViPham!F:F, B14, NhatKy_ViPham!C:C, "T19") - SUMIFS(NhatKy_ViPham!K:K, NhatKy_ViPham!E:E, "10_Ly_B", NhatKy_ViPham!F:F, B14, NhatKy_ViPham!C:C, "T19")</f>
        <v>100</v>
      </c>
      <c r="AK14" s="6">
        <f>100 + SUMIFS(NhatKy_ViPham!J:J, NhatKy_ViPham!E:E, "10_Ly_B", NhatKy_ViPham!F:F, B14, NhatKy_ViPham!C:C, "T20") - SUMIFS(NhatKy_ViPham!K:K, NhatKy_ViPham!E:E, "10_Ly_B", NhatKy_ViPham!F:F, B14, NhatKy_ViPham!C:C, "T20")</f>
        <v>100</v>
      </c>
      <c r="AL14" s="6">
        <f>100 + SUMIFS(NhatKy_ViPham!J:J, NhatKy_ViPham!E:E, "10_Ly_B", NhatKy_ViPham!F:F, B14, NhatKy_ViPham!C:C, "T21") - SUMIFS(NhatKy_ViPham!K:K, NhatKy_ViPham!E:E, "10_Ly_B", NhatKy_ViPham!F:F, B14, NhatKy_ViPham!C:C, "T21")</f>
        <v>100</v>
      </c>
      <c r="AM14" s="6">
        <f>100 + SUMIFS(NhatKy_ViPham!J:J, NhatKy_ViPham!E:E, "10_Ly_B", NhatKy_ViPham!F:F, B14, NhatKy_ViPham!C:C, "T22") - SUMIFS(NhatKy_ViPham!K:K, NhatKy_ViPham!E:E, "10_Ly_B", NhatKy_ViPham!F:F, B14, NhatKy_ViPham!C:C, "T22")</f>
        <v>100</v>
      </c>
      <c r="AN14" s="6">
        <f>100 + SUMIFS(NhatKy_ViPham!J:J, NhatKy_ViPham!E:E, "10_Ly_B", NhatKy_ViPham!F:F, B14, NhatKy_ViPham!C:C, "T23") - SUMIFS(NhatKy_ViPham!K:K, NhatKy_ViPham!E:E, "10_Ly_B", NhatKy_ViPham!F:F, B14, NhatKy_ViPham!C:C, "T23")</f>
        <v>100</v>
      </c>
      <c r="AO14" s="6">
        <f>100 + SUMIFS(NhatKy_ViPham!J:J, NhatKy_ViPham!E:E, "10_Ly_B", NhatKy_ViPham!F:F, B14, NhatKy_ViPham!C:C, "T24") - SUMIFS(NhatKy_ViPham!K:K, NhatKy_ViPham!E:E, "10_Ly_B", NhatKy_ViPham!F:F, B14, NhatKy_ViPham!C:C, "T24")</f>
        <v>100</v>
      </c>
      <c r="AP14" s="6">
        <f>100 + SUMIFS(NhatKy_ViPham!J:J, NhatKy_ViPham!E:E, "10_Ly_B", NhatKy_ViPham!F:F, B14, NhatKy_ViPham!C:C, "T25") - SUMIFS(NhatKy_ViPham!K:K, NhatKy_ViPham!E:E, "10_Ly_B", NhatKy_ViPham!F:F, B14, NhatKy_ViPham!C:C, "T25")</f>
        <v>100</v>
      </c>
      <c r="AQ14" s="6">
        <f>100 + SUMIFS(NhatKy_ViPham!J:J, NhatKy_ViPham!E:E, "10_Ly_B", NhatKy_ViPham!F:F, B14, NhatKy_ViPham!C:C, "T26") - SUMIFS(NhatKy_ViPham!K:K, NhatKy_ViPham!E:E, "10_Ly_B", NhatKy_ViPham!F:F, B14, NhatKy_ViPham!C:C, "T26")</f>
        <v>100</v>
      </c>
      <c r="AR14" s="6">
        <f>100 + SUMIFS(NhatKy_ViPham!J:J, NhatKy_ViPham!E:E, "10_Ly_B", NhatKy_ViPham!F:F, B14, NhatKy_ViPham!C:C, "T27") - SUMIFS(NhatKy_ViPham!K:K, NhatKy_ViPham!E:E, "10_Ly_B", NhatKy_ViPham!F:F, B14, NhatKy_ViPham!C:C, "T27")</f>
        <v>100</v>
      </c>
      <c r="AS14" s="6">
        <f>100 + SUMIFS(NhatKy_ViPham!J:J, NhatKy_ViPham!E:E, "10_Ly_B", NhatKy_ViPham!F:F, B14, NhatKy_ViPham!C:C, "T28") - SUMIFS(NhatKy_ViPham!K:K, NhatKy_ViPham!E:E, "10_Ly_B", NhatKy_ViPham!F:F, B14, NhatKy_ViPham!C:C, "T28")</f>
        <v>100</v>
      </c>
      <c r="AT14" s="6">
        <f>100 + SUMIFS(NhatKy_ViPham!J:J, NhatKy_ViPham!E:E, "10_Ly_B", NhatKy_ViPham!F:F, B14, NhatKy_ViPham!C:C, "T29") - SUMIFS(NhatKy_ViPham!K:K, NhatKy_ViPham!E:E, "10_Ly_B", NhatKy_ViPham!F:F, B14, NhatKy_ViPham!C:C, "T29")</f>
        <v>100</v>
      </c>
      <c r="AU14" s="6">
        <f>100 + SUMIFS(NhatKy_ViPham!J:J, NhatKy_ViPham!E:E, "10_Ly_B", NhatKy_ViPham!F:F, B14, NhatKy_ViPham!C:C, "T30") - SUMIFS(NhatKy_ViPham!K:K, NhatKy_ViPham!E:E, "10_Ly_B", NhatKy_ViPham!F:F, B14, NhatKy_ViPham!C:C, "T30")</f>
        <v>100</v>
      </c>
      <c r="AV14" s="6">
        <f>100 + SUMIFS(NhatKy_ViPham!J:J, NhatKy_ViPham!E:E, "10_Ly_B", NhatKy_ViPham!F:F, B14, NhatKy_ViPham!C:C, "T31") - SUMIFS(NhatKy_ViPham!K:K, NhatKy_ViPham!E:E, "10_Ly_B", NhatKy_ViPham!F:F, B14, NhatKy_ViPham!C:C, "T31")</f>
        <v>100</v>
      </c>
      <c r="AW14" s="6">
        <f>100 + SUMIFS(NhatKy_ViPham!J:J, NhatKy_ViPham!E:E, "10_Ly_B", NhatKy_ViPham!F:F, B14, NhatKy_ViPham!C:C, "T32") - SUMIFS(NhatKy_ViPham!K:K, NhatKy_ViPham!E:E, "10_Ly_B", NhatKy_ViPham!F:F, B14, NhatKy_ViPham!C:C, "T32")</f>
        <v>100</v>
      </c>
      <c r="AX14" s="6">
        <f>100 + SUMIFS(NhatKy_ViPham!J:J, NhatKy_ViPham!E:E, "10_Ly_B", NhatKy_ViPham!F:F, B14, NhatKy_ViPham!C:C, "T33") - SUMIFS(NhatKy_ViPham!K:K, NhatKy_ViPham!E:E, "10_Ly_B", NhatKy_ViPham!F:F, B14, NhatKy_ViPham!C:C, "T33")</f>
        <v>100</v>
      </c>
      <c r="AY14" s="6">
        <f>100 + SUMIFS(NhatKy_ViPham!J:J, NhatKy_ViPham!E:E, "10_Ly_B", NhatKy_ViPham!F:F, B14, NhatKy_ViPham!C:C, "T34") - SUMIFS(NhatKy_ViPham!K:K, NhatKy_ViPham!E:E, "10_Ly_B", NhatKy_ViPham!F:F, B14, NhatKy_ViPham!C:C, "T34")</f>
        <v>100</v>
      </c>
      <c r="AZ14" s="6">
        <f>100 + SUMIFS(NhatKy_ViPham!J:J, NhatKy_ViPham!E:E, "10_Ly_B", NhatKy_ViPham!F:F, B14, NhatKy_ViPham!C:C, "T35") - SUMIFS(NhatKy_ViPham!K:K, NhatKy_ViPham!E:E, "10_Ly_B", NhatKy_ViPham!F:F, B14, NhatKy_ViPham!C:C, "T35")</f>
        <v>100</v>
      </c>
      <c r="BA14" s="12">
        <f t="shared" si="0"/>
        <v>100</v>
      </c>
      <c r="BB14" s="11" t="s">
        <v>430</v>
      </c>
      <c r="BC14" s="16" t="str">
        <f t="shared" si="1"/>
        <v>Tốt</v>
      </c>
      <c r="BD14" s="15" t="str">
        <f t="shared" si="2"/>
        <v>🟢 BÌNH THƯỜNG</v>
      </c>
    </row>
    <row r="15" spans="1:56" x14ac:dyDescent="0.25">
      <c r="A15" s="4">
        <v>7</v>
      </c>
      <c r="B15" s="10" t="s">
        <v>641</v>
      </c>
      <c r="C15" s="4" t="s">
        <v>485</v>
      </c>
      <c r="D15" s="4" t="s">
        <v>429</v>
      </c>
      <c r="E15" s="11" t="s">
        <v>430</v>
      </c>
      <c r="F15" s="7">
        <f>SUMIFS(NhatKy_ViPham!K:K, NhatKy_ViPham!E:E, "10_Ly_B", NhatKy_ViPham!F:F, B15, NhatKy_ViPham!H:H, "L01")</f>
        <v>0</v>
      </c>
      <c r="G15" s="7">
        <f>SUMIFS(NhatKy_ViPham!K:K, NhatKy_ViPham!E:E, "10_Ly_B", NhatKy_ViPham!F:F, B15, NhatKy_ViPham!H:H, "L02")</f>
        <v>0</v>
      </c>
      <c r="H15" s="7">
        <f>SUMIFS(NhatKy_ViPham!K:K, NhatKy_ViPham!E:E, "10_Ly_B", NhatKy_ViPham!F:F, B15, NhatKy_ViPham!H:H, "L03")</f>
        <v>0</v>
      </c>
      <c r="I15" s="7">
        <f>SUMIFS(NhatKy_ViPham!K:K, NhatKy_ViPham!E:E, "10_Ly_B", NhatKy_ViPham!F:F, B15, NhatKy_ViPham!H:H, "L04")</f>
        <v>0</v>
      </c>
      <c r="J15" s="7">
        <f>SUMIFS(NhatKy_ViPham!K:K, NhatKy_ViPham!E:E, "10_Ly_B", NhatKy_ViPham!F:F, B15, NhatKy_ViPham!H:H, "L05")</f>
        <v>0</v>
      </c>
      <c r="K15" s="7">
        <f>SUMIFS(NhatKy_ViPham!K:K, NhatKy_ViPham!E:E, "10_Ly_B", NhatKy_ViPham!F:F, B15, NhatKy_ViPham!H:H, "L06")</f>
        <v>0</v>
      </c>
      <c r="L15" s="7">
        <f>SUMIFS(NhatKy_ViPham!K:K, NhatKy_ViPham!E:E, "10_Ly_B", NhatKy_ViPham!F:F, B15, NhatKy_ViPham!H:H, "L07")</f>
        <v>0</v>
      </c>
      <c r="M15" s="7">
        <f>SUMIFS(NhatKy_ViPham!K:K, NhatKy_ViPham!E:E, "10_Ly_B", NhatKy_ViPham!F:F, B15, NhatKy_ViPham!H:H, "L08")</f>
        <v>0</v>
      </c>
      <c r="N15" s="7">
        <f>SUMIFS(NhatKy_ViPham!K:K, NhatKy_ViPham!E:E, "10_Ly_B", NhatKy_ViPham!F:F, B15, NhatKy_ViPham!H:H, "L09")</f>
        <v>0</v>
      </c>
      <c r="O15" s="7">
        <f>SUMIFS(NhatKy_ViPham!K:K, NhatKy_ViPham!E:E, "10_Ly_B", NhatKy_ViPham!F:F, B15, NhatKy_ViPham!H:H, "L10")</f>
        <v>0</v>
      </c>
      <c r="P15" s="12">
        <f>SUMIFS(NhatKy_ViPham!J:J, NhatKy_ViPham!E:E, "10_Ly_B", NhatKy_ViPham!F:F, B15)</f>
        <v>0</v>
      </c>
      <c r="Q15" s="13">
        <f>SUMIFS(NhatKy_ViPham!K:K, NhatKy_ViPham!E:E, "10_Ly_B", NhatKy_ViPham!F:F, B15)</f>
        <v>0</v>
      </c>
      <c r="R15" s="7">
        <f>100 + SUMIFS(NhatKy_ViPham!J:J, NhatKy_ViPham!E:E, "10_Ly_B", NhatKy_ViPham!F:F, B15, NhatKy_ViPham!C:C, "T1") - SUMIFS(NhatKy_ViPham!K:K, NhatKy_ViPham!E:E, "10_Ly_B", NhatKy_ViPham!F:F, B15, NhatKy_ViPham!C:C, "T1")</f>
        <v>100</v>
      </c>
      <c r="S15" s="7">
        <f>100 + SUMIFS(NhatKy_ViPham!J:J, NhatKy_ViPham!E:E, "10_Ly_B", NhatKy_ViPham!F:F, B15, NhatKy_ViPham!C:C, "T2") - SUMIFS(NhatKy_ViPham!K:K, NhatKy_ViPham!E:E, "10_Ly_B", NhatKy_ViPham!F:F, B15, NhatKy_ViPham!C:C, "T2")</f>
        <v>100</v>
      </c>
      <c r="T15" s="7">
        <f>100 + SUMIFS(NhatKy_ViPham!J:J, NhatKy_ViPham!E:E, "10_Ly_B", NhatKy_ViPham!F:F, B15, NhatKy_ViPham!C:C, "T3") - SUMIFS(NhatKy_ViPham!K:K, NhatKy_ViPham!E:E, "10_Ly_B", NhatKy_ViPham!F:F, B15, NhatKy_ViPham!C:C, "T3")</f>
        <v>100</v>
      </c>
      <c r="U15" s="7">
        <f>100 + SUMIFS(NhatKy_ViPham!J:J, NhatKy_ViPham!E:E, "10_Ly_B", NhatKy_ViPham!F:F, B15, NhatKy_ViPham!C:C, "T4") - SUMIFS(NhatKy_ViPham!K:K, NhatKy_ViPham!E:E, "10_Ly_B", NhatKy_ViPham!F:F, B15, NhatKy_ViPham!C:C, "T4")</f>
        <v>100</v>
      </c>
      <c r="V15" s="7">
        <f>100 + SUMIFS(NhatKy_ViPham!J:J, NhatKy_ViPham!E:E, "10_Ly_B", NhatKy_ViPham!F:F, B15, NhatKy_ViPham!C:C, "T5") - SUMIFS(NhatKy_ViPham!K:K, NhatKy_ViPham!E:E, "10_Ly_B", NhatKy_ViPham!F:F, B15, NhatKy_ViPham!C:C, "T5")</f>
        <v>100</v>
      </c>
      <c r="W15" s="7">
        <f>100 + SUMIFS(NhatKy_ViPham!J:J, NhatKy_ViPham!E:E, "10_Ly_B", NhatKy_ViPham!F:F, B15, NhatKy_ViPham!C:C, "T6") - SUMIFS(NhatKy_ViPham!K:K, NhatKy_ViPham!E:E, "10_Ly_B", NhatKy_ViPham!F:F, B15, NhatKy_ViPham!C:C, "T6")</f>
        <v>100</v>
      </c>
      <c r="X15" s="7">
        <f>100 + SUMIFS(NhatKy_ViPham!J:J, NhatKy_ViPham!E:E, "10_Ly_B", NhatKy_ViPham!F:F, B15, NhatKy_ViPham!C:C, "T7") - SUMIFS(NhatKy_ViPham!K:K, NhatKy_ViPham!E:E, "10_Ly_B", NhatKy_ViPham!F:F, B15, NhatKy_ViPham!C:C, "T7")</f>
        <v>100</v>
      </c>
      <c r="Y15" s="7">
        <f>100 + SUMIFS(NhatKy_ViPham!J:J, NhatKy_ViPham!E:E, "10_Ly_B", NhatKy_ViPham!F:F, B15, NhatKy_ViPham!C:C, "T8") - SUMIFS(NhatKy_ViPham!K:K, NhatKy_ViPham!E:E, "10_Ly_B", NhatKy_ViPham!F:F, B15, NhatKy_ViPham!C:C, "T8")</f>
        <v>100</v>
      </c>
      <c r="Z15" s="7">
        <f>100 + SUMIFS(NhatKy_ViPham!J:J, NhatKy_ViPham!E:E, "10_Ly_B", NhatKy_ViPham!F:F, B15, NhatKy_ViPham!C:C, "T9") - SUMIFS(NhatKy_ViPham!K:K, NhatKy_ViPham!E:E, "10_Ly_B", NhatKy_ViPham!F:F, B15, NhatKy_ViPham!C:C, "T9")</f>
        <v>100</v>
      </c>
      <c r="AA15" s="7">
        <f>100 + SUMIFS(NhatKy_ViPham!J:J, NhatKy_ViPham!E:E, "10_Ly_B", NhatKy_ViPham!F:F, B15, NhatKy_ViPham!C:C, "T10") - SUMIFS(NhatKy_ViPham!K:K, NhatKy_ViPham!E:E, "10_Ly_B", NhatKy_ViPham!F:F, B15, NhatKy_ViPham!C:C, "T10")</f>
        <v>100</v>
      </c>
      <c r="AB15" s="7">
        <f>100 + SUMIFS(NhatKy_ViPham!J:J, NhatKy_ViPham!E:E, "10_Ly_B", NhatKy_ViPham!F:F, B15, NhatKy_ViPham!C:C, "T11") - SUMIFS(NhatKy_ViPham!K:K, NhatKy_ViPham!E:E, "10_Ly_B", NhatKy_ViPham!F:F, B15, NhatKy_ViPham!C:C, "T11")</f>
        <v>100</v>
      </c>
      <c r="AC15" s="7">
        <f>100 + SUMIFS(NhatKy_ViPham!J:J, NhatKy_ViPham!E:E, "10_Ly_B", NhatKy_ViPham!F:F, B15, NhatKy_ViPham!C:C, "T12") - SUMIFS(NhatKy_ViPham!K:K, NhatKy_ViPham!E:E, "10_Ly_B", NhatKy_ViPham!F:F, B15, NhatKy_ViPham!C:C, "T12")</f>
        <v>100</v>
      </c>
      <c r="AD15" s="7">
        <f>100 + SUMIFS(NhatKy_ViPham!J:J, NhatKy_ViPham!E:E, "10_Ly_B", NhatKy_ViPham!F:F, B15, NhatKy_ViPham!C:C, "T13") - SUMIFS(NhatKy_ViPham!K:K, NhatKy_ViPham!E:E, "10_Ly_B", NhatKy_ViPham!F:F, B15, NhatKy_ViPham!C:C, "T13")</f>
        <v>100</v>
      </c>
      <c r="AE15" s="7">
        <f>100 + SUMIFS(NhatKy_ViPham!J:J, NhatKy_ViPham!E:E, "10_Ly_B", NhatKy_ViPham!F:F, B15, NhatKy_ViPham!C:C, "T14") - SUMIFS(NhatKy_ViPham!K:K, NhatKy_ViPham!E:E, "10_Ly_B", NhatKy_ViPham!F:F, B15, NhatKy_ViPham!C:C, "T14")</f>
        <v>100</v>
      </c>
      <c r="AF15" s="7">
        <f>100 + SUMIFS(NhatKy_ViPham!J:J, NhatKy_ViPham!E:E, "10_Ly_B", NhatKy_ViPham!F:F, B15, NhatKy_ViPham!C:C, "T15") - SUMIFS(NhatKy_ViPham!K:K, NhatKy_ViPham!E:E, "10_Ly_B", NhatKy_ViPham!F:F, B15, NhatKy_ViPham!C:C, "T15")</f>
        <v>100</v>
      </c>
      <c r="AG15" s="7">
        <f>100 + SUMIFS(NhatKy_ViPham!J:J, NhatKy_ViPham!E:E, "10_Ly_B", NhatKy_ViPham!F:F, B15, NhatKy_ViPham!C:C, "T16") - SUMIFS(NhatKy_ViPham!K:K, NhatKy_ViPham!E:E, "10_Ly_B", NhatKy_ViPham!F:F, B15, NhatKy_ViPham!C:C, "T16")</f>
        <v>100</v>
      </c>
      <c r="AH15" s="7">
        <f>100 + SUMIFS(NhatKy_ViPham!J:J, NhatKy_ViPham!E:E, "10_Ly_B", NhatKy_ViPham!F:F, B15, NhatKy_ViPham!C:C, "T17") - SUMIFS(NhatKy_ViPham!K:K, NhatKy_ViPham!E:E, "10_Ly_B", NhatKy_ViPham!F:F, B15, NhatKy_ViPham!C:C, "T17")</f>
        <v>100</v>
      </c>
      <c r="AI15" s="7">
        <f>100 + SUMIFS(NhatKy_ViPham!J:J, NhatKy_ViPham!E:E, "10_Ly_B", NhatKy_ViPham!F:F, B15, NhatKy_ViPham!C:C, "T18") - SUMIFS(NhatKy_ViPham!K:K, NhatKy_ViPham!E:E, "10_Ly_B", NhatKy_ViPham!F:F, B15, NhatKy_ViPham!C:C, "T18")</f>
        <v>100</v>
      </c>
      <c r="AJ15" s="7">
        <f>100 + SUMIFS(NhatKy_ViPham!J:J, NhatKy_ViPham!E:E, "10_Ly_B", NhatKy_ViPham!F:F, B15, NhatKy_ViPham!C:C, "T19") - SUMIFS(NhatKy_ViPham!K:K, NhatKy_ViPham!E:E, "10_Ly_B", NhatKy_ViPham!F:F, B15, NhatKy_ViPham!C:C, "T19")</f>
        <v>100</v>
      </c>
      <c r="AK15" s="7">
        <f>100 + SUMIFS(NhatKy_ViPham!J:J, NhatKy_ViPham!E:E, "10_Ly_B", NhatKy_ViPham!F:F, B15, NhatKy_ViPham!C:C, "T20") - SUMIFS(NhatKy_ViPham!K:K, NhatKy_ViPham!E:E, "10_Ly_B", NhatKy_ViPham!F:F, B15, NhatKy_ViPham!C:C, "T20")</f>
        <v>100</v>
      </c>
      <c r="AL15" s="7">
        <f>100 + SUMIFS(NhatKy_ViPham!J:J, NhatKy_ViPham!E:E, "10_Ly_B", NhatKy_ViPham!F:F, B15, NhatKy_ViPham!C:C, "T21") - SUMIFS(NhatKy_ViPham!K:K, NhatKy_ViPham!E:E, "10_Ly_B", NhatKy_ViPham!F:F, B15, NhatKy_ViPham!C:C, "T21")</f>
        <v>100</v>
      </c>
      <c r="AM15" s="7">
        <f>100 + SUMIFS(NhatKy_ViPham!J:J, NhatKy_ViPham!E:E, "10_Ly_B", NhatKy_ViPham!F:F, B15, NhatKy_ViPham!C:C, "T22") - SUMIFS(NhatKy_ViPham!K:K, NhatKy_ViPham!E:E, "10_Ly_B", NhatKy_ViPham!F:F, B15, NhatKy_ViPham!C:C, "T22")</f>
        <v>100</v>
      </c>
      <c r="AN15" s="7">
        <f>100 + SUMIFS(NhatKy_ViPham!J:J, NhatKy_ViPham!E:E, "10_Ly_B", NhatKy_ViPham!F:F, B15, NhatKy_ViPham!C:C, "T23") - SUMIFS(NhatKy_ViPham!K:K, NhatKy_ViPham!E:E, "10_Ly_B", NhatKy_ViPham!F:F, B15, NhatKy_ViPham!C:C, "T23")</f>
        <v>100</v>
      </c>
      <c r="AO15" s="7">
        <f>100 + SUMIFS(NhatKy_ViPham!J:J, NhatKy_ViPham!E:E, "10_Ly_B", NhatKy_ViPham!F:F, B15, NhatKy_ViPham!C:C, "T24") - SUMIFS(NhatKy_ViPham!K:K, NhatKy_ViPham!E:E, "10_Ly_B", NhatKy_ViPham!F:F, B15, NhatKy_ViPham!C:C, "T24")</f>
        <v>100</v>
      </c>
      <c r="AP15" s="7">
        <f>100 + SUMIFS(NhatKy_ViPham!J:J, NhatKy_ViPham!E:E, "10_Ly_B", NhatKy_ViPham!F:F, B15, NhatKy_ViPham!C:C, "T25") - SUMIFS(NhatKy_ViPham!K:K, NhatKy_ViPham!E:E, "10_Ly_B", NhatKy_ViPham!F:F, B15, NhatKy_ViPham!C:C, "T25")</f>
        <v>100</v>
      </c>
      <c r="AQ15" s="7">
        <f>100 + SUMIFS(NhatKy_ViPham!J:J, NhatKy_ViPham!E:E, "10_Ly_B", NhatKy_ViPham!F:F, B15, NhatKy_ViPham!C:C, "T26") - SUMIFS(NhatKy_ViPham!K:K, NhatKy_ViPham!E:E, "10_Ly_B", NhatKy_ViPham!F:F, B15, NhatKy_ViPham!C:C, "T26")</f>
        <v>100</v>
      </c>
      <c r="AR15" s="7">
        <f>100 + SUMIFS(NhatKy_ViPham!J:J, NhatKy_ViPham!E:E, "10_Ly_B", NhatKy_ViPham!F:F, B15, NhatKy_ViPham!C:C, "T27") - SUMIFS(NhatKy_ViPham!K:K, NhatKy_ViPham!E:E, "10_Ly_B", NhatKy_ViPham!F:F, B15, NhatKy_ViPham!C:C, "T27")</f>
        <v>100</v>
      </c>
      <c r="AS15" s="7">
        <f>100 + SUMIFS(NhatKy_ViPham!J:J, NhatKy_ViPham!E:E, "10_Ly_B", NhatKy_ViPham!F:F, B15, NhatKy_ViPham!C:C, "T28") - SUMIFS(NhatKy_ViPham!K:K, NhatKy_ViPham!E:E, "10_Ly_B", NhatKy_ViPham!F:F, B15, NhatKy_ViPham!C:C, "T28")</f>
        <v>100</v>
      </c>
      <c r="AT15" s="7">
        <f>100 + SUMIFS(NhatKy_ViPham!J:J, NhatKy_ViPham!E:E, "10_Ly_B", NhatKy_ViPham!F:F, B15, NhatKy_ViPham!C:C, "T29") - SUMIFS(NhatKy_ViPham!K:K, NhatKy_ViPham!E:E, "10_Ly_B", NhatKy_ViPham!F:F, B15, NhatKy_ViPham!C:C, "T29")</f>
        <v>100</v>
      </c>
      <c r="AU15" s="7">
        <f>100 + SUMIFS(NhatKy_ViPham!J:J, NhatKy_ViPham!E:E, "10_Ly_B", NhatKy_ViPham!F:F, B15, NhatKy_ViPham!C:C, "T30") - SUMIFS(NhatKy_ViPham!K:K, NhatKy_ViPham!E:E, "10_Ly_B", NhatKy_ViPham!F:F, B15, NhatKy_ViPham!C:C, "T30")</f>
        <v>100</v>
      </c>
      <c r="AV15" s="7">
        <f>100 + SUMIFS(NhatKy_ViPham!J:J, NhatKy_ViPham!E:E, "10_Ly_B", NhatKy_ViPham!F:F, B15, NhatKy_ViPham!C:C, "T31") - SUMIFS(NhatKy_ViPham!K:K, NhatKy_ViPham!E:E, "10_Ly_B", NhatKy_ViPham!F:F, B15, NhatKy_ViPham!C:C, "T31")</f>
        <v>100</v>
      </c>
      <c r="AW15" s="7">
        <f>100 + SUMIFS(NhatKy_ViPham!J:J, NhatKy_ViPham!E:E, "10_Ly_B", NhatKy_ViPham!F:F, B15, NhatKy_ViPham!C:C, "T32") - SUMIFS(NhatKy_ViPham!K:K, NhatKy_ViPham!E:E, "10_Ly_B", NhatKy_ViPham!F:F, B15, NhatKy_ViPham!C:C, "T32")</f>
        <v>100</v>
      </c>
      <c r="AX15" s="7">
        <f>100 + SUMIFS(NhatKy_ViPham!J:J, NhatKy_ViPham!E:E, "10_Ly_B", NhatKy_ViPham!F:F, B15, NhatKy_ViPham!C:C, "T33") - SUMIFS(NhatKy_ViPham!K:K, NhatKy_ViPham!E:E, "10_Ly_B", NhatKy_ViPham!F:F, B15, NhatKy_ViPham!C:C, "T33")</f>
        <v>100</v>
      </c>
      <c r="AY15" s="7">
        <f>100 + SUMIFS(NhatKy_ViPham!J:J, NhatKy_ViPham!E:E, "10_Ly_B", NhatKy_ViPham!F:F, B15, NhatKy_ViPham!C:C, "T34") - SUMIFS(NhatKy_ViPham!K:K, NhatKy_ViPham!E:E, "10_Ly_B", NhatKy_ViPham!F:F, B15, NhatKy_ViPham!C:C, "T34")</f>
        <v>100</v>
      </c>
      <c r="AZ15" s="7">
        <f>100 + SUMIFS(NhatKy_ViPham!J:J, NhatKy_ViPham!E:E, "10_Ly_B", NhatKy_ViPham!F:F, B15, NhatKy_ViPham!C:C, "T35") - SUMIFS(NhatKy_ViPham!K:K, NhatKy_ViPham!E:E, "10_Ly_B", NhatKy_ViPham!F:F, B15, NhatKy_ViPham!C:C, "T35")</f>
        <v>100</v>
      </c>
      <c r="BA15" s="12">
        <f t="shared" si="0"/>
        <v>100</v>
      </c>
      <c r="BB15" s="11" t="s">
        <v>430</v>
      </c>
      <c r="BC15" s="14" t="str">
        <f t="shared" si="1"/>
        <v>Tốt</v>
      </c>
      <c r="BD15" s="10" t="str">
        <f t="shared" si="2"/>
        <v>🟢 BÌNH THƯỜNG</v>
      </c>
    </row>
    <row r="16" spans="1:56" x14ac:dyDescent="0.25">
      <c r="A16" s="5">
        <v>8</v>
      </c>
      <c r="B16" s="15" t="s">
        <v>642</v>
      </c>
      <c r="C16" s="5" t="s">
        <v>643</v>
      </c>
      <c r="D16" s="5" t="s">
        <v>429</v>
      </c>
      <c r="E16" s="11" t="s">
        <v>430</v>
      </c>
      <c r="F16" s="6">
        <f>SUMIFS(NhatKy_ViPham!K:K, NhatKy_ViPham!E:E, "10_Ly_B", NhatKy_ViPham!F:F, B16, NhatKy_ViPham!H:H, "L01")</f>
        <v>0</v>
      </c>
      <c r="G16" s="6">
        <f>SUMIFS(NhatKy_ViPham!K:K, NhatKy_ViPham!E:E, "10_Ly_B", NhatKy_ViPham!F:F, B16, NhatKy_ViPham!H:H, "L02")</f>
        <v>0</v>
      </c>
      <c r="H16" s="6">
        <f>SUMIFS(NhatKy_ViPham!K:K, NhatKy_ViPham!E:E, "10_Ly_B", NhatKy_ViPham!F:F, B16, NhatKy_ViPham!H:H, "L03")</f>
        <v>0</v>
      </c>
      <c r="I16" s="6">
        <f>SUMIFS(NhatKy_ViPham!K:K, NhatKy_ViPham!E:E, "10_Ly_B", NhatKy_ViPham!F:F, B16, NhatKy_ViPham!H:H, "L04")</f>
        <v>0</v>
      </c>
      <c r="J16" s="6">
        <f>SUMIFS(NhatKy_ViPham!K:K, NhatKy_ViPham!E:E, "10_Ly_B", NhatKy_ViPham!F:F, B16, NhatKy_ViPham!H:H, "L05")</f>
        <v>0</v>
      </c>
      <c r="K16" s="6">
        <f>SUMIFS(NhatKy_ViPham!K:K, NhatKy_ViPham!E:E, "10_Ly_B", NhatKy_ViPham!F:F, B16, NhatKy_ViPham!H:H, "L06")</f>
        <v>0</v>
      </c>
      <c r="L16" s="6">
        <f>SUMIFS(NhatKy_ViPham!K:K, NhatKy_ViPham!E:E, "10_Ly_B", NhatKy_ViPham!F:F, B16, NhatKy_ViPham!H:H, "L07")</f>
        <v>0</v>
      </c>
      <c r="M16" s="6">
        <f>SUMIFS(NhatKy_ViPham!K:K, NhatKy_ViPham!E:E, "10_Ly_B", NhatKy_ViPham!F:F, B16, NhatKy_ViPham!H:H, "L08")</f>
        <v>0</v>
      </c>
      <c r="N16" s="6">
        <f>SUMIFS(NhatKy_ViPham!K:K, NhatKy_ViPham!E:E, "10_Ly_B", NhatKy_ViPham!F:F, B16, NhatKy_ViPham!H:H, "L09")</f>
        <v>0</v>
      </c>
      <c r="O16" s="6">
        <f>SUMIFS(NhatKy_ViPham!K:K, NhatKy_ViPham!E:E, "10_Ly_B", NhatKy_ViPham!F:F, B16, NhatKy_ViPham!H:H, "L10")</f>
        <v>0</v>
      </c>
      <c r="P16" s="12">
        <f>SUMIFS(NhatKy_ViPham!J:J, NhatKy_ViPham!E:E, "10_Ly_B", NhatKy_ViPham!F:F, B16)</f>
        <v>0</v>
      </c>
      <c r="Q16" s="13">
        <f>SUMIFS(NhatKy_ViPham!K:K, NhatKy_ViPham!E:E, "10_Ly_B", NhatKy_ViPham!F:F, B16)</f>
        <v>0</v>
      </c>
      <c r="R16" s="6">
        <f>100 + SUMIFS(NhatKy_ViPham!J:J, NhatKy_ViPham!E:E, "10_Ly_B", NhatKy_ViPham!F:F, B16, NhatKy_ViPham!C:C, "T1") - SUMIFS(NhatKy_ViPham!K:K, NhatKy_ViPham!E:E, "10_Ly_B", NhatKy_ViPham!F:F, B16, NhatKy_ViPham!C:C, "T1")</f>
        <v>100</v>
      </c>
      <c r="S16" s="6">
        <f>100 + SUMIFS(NhatKy_ViPham!J:J, NhatKy_ViPham!E:E, "10_Ly_B", NhatKy_ViPham!F:F, B16, NhatKy_ViPham!C:C, "T2") - SUMIFS(NhatKy_ViPham!K:K, NhatKy_ViPham!E:E, "10_Ly_B", NhatKy_ViPham!F:F, B16, NhatKy_ViPham!C:C, "T2")</f>
        <v>100</v>
      </c>
      <c r="T16" s="6">
        <f>100 + SUMIFS(NhatKy_ViPham!J:J, NhatKy_ViPham!E:E, "10_Ly_B", NhatKy_ViPham!F:F, B16, NhatKy_ViPham!C:C, "T3") - SUMIFS(NhatKy_ViPham!K:K, NhatKy_ViPham!E:E, "10_Ly_B", NhatKy_ViPham!F:F, B16, NhatKy_ViPham!C:C, "T3")</f>
        <v>100</v>
      </c>
      <c r="U16" s="6">
        <f>100 + SUMIFS(NhatKy_ViPham!J:J, NhatKy_ViPham!E:E, "10_Ly_B", NhatKy_ViPham!F:F, B16, NhatKy_ViPham!C:C, "T4") - SUMIFS(NhatKy_ViPham!K:K, NhatKy_ViPham!E:E, "10_Ly_B", NhatKy_ViPham!F:F, B16, NhatKy_ViPham!C:C, "T4")</f>
        <v>100</v>
      </c>
      <c r="V16" s="6">
        <f>100 + SUMIFS(NhatKy_ViPham!J:J, NhatKy_ViPham!E:E, "10_Ly_B", NhatKy_ViPham!F:F, B16, NhatKy_ViPham!C:C, "T5") - SUMIFS(NhatKy_ViPham!K:K, NhatKy_ViPham!E:E, "10_Ly_B", NhatKy_ViPham!F:F, B16, NhatKy_ViPham!C:C, "T5")</f>
        <v>100</v>
      </c>
      <c r="W16" s="6">
        <f>100 + SUMIFS(NhatKy_ViPham!J:J, NhatKy_ViPham!E:E, "10_Ly_B", NhatKy_ViPham!F:F, B16, NhatKy_ViPham!C:C, "T6") - SUMIFS(NhatKy_ViPham!K:K, NhatKy_ViPham!E:E, "10_Ly_B", NhatKy_ViPham!F:F, B16, NhatKy_ViPham!C:C, "T6")</f>
        <v>100</v>
      </c>
      <c r="X16" s="6">
        <f>100 + SUMIFS(NhatKy_ViPham!J:J, NhatKy_ViPham!E:E, "10_Ly_B", NhatKy_ViPham!F:F, B16, NhatKy_ViPham!C:C, "T7") - SUMIFS(NhatKy_ViPham!K:K, NhatKy_ViPham!E:E, "10_Ly_B", NhatKy_ViPham!F:F, B16, NhatKy_ViPham!C:C, "T7")</f>
        <v>100</v>
      </c>
      <c r="Y16" s="6">
        <f>100 + SUMIFS(NhatKy_ViPham!J:J, NhatKy_ViPham!E:E, "10_Ly_B", NhatKy_ViPham!F:F, B16, NhatKy_ViPham!C:C, "T8") - SUMIFS(NhatKy_ViPham!K:K, NhatKy_ViPham!E:E, "10_Ly_B", NhatKy_ViPham!F:F, B16, NhatKy_ViPham!C:C, "T8")</f>
        <v>100</v>
      </c>
      <c r="Z16" s="6">
        <f>100 + SUMIFS(NhatKy_ViPham!J:J, NhatKy_ViPham!E:E, "10_Ly_B", NhatKy_ViPham!F:F, B16, NhatKy_ViPham!C:C, "T9") - SUMIFS(NhatKy_ViPham!K:K, NhatKy_ViPham!E:E, "10_Ly_B", NhatKy_ViPham!F:F, B16, NhatKy_ViPham!C:C, "T9")</f>
        <v>100</v>
      </c>
      <c r="AA16" s="6">
        <f>100 + SUMIFS(NhatKy_ViPham!J:J, NhatKy_ViPham!E:E, "10_Ly_B", NhatKy_ViPham!F:F, B16, NhatKy_ViPham!C:C, "T10") - SUMIFS(NhatKy_ViPham!K:K, NhatKy_ViPham!E:E, "10_Ly_B", NhatKy_ViPham!F:F, B16, NhatKy_ViPham!C:C, "T10")</f>
        <v>100</v>
      </c>
      <c r="AB16" s="6">
        <f>100 + SUMIFS(NhatKy_ViPham!J:J, NhatKy_ViPham!E:E, "10_Ly_B", NhatKy_ViPham!F:F, B16, NhatKy_ViPham!C:C, "T11") - SUMIFS(NhatKy_ViPham!K:K, NhatKy_ViPham!E:E, "10_Ly_B", NhatKy_ViPham!F:F, B16, NhatKy_ViPham!C:C, "T11")</f>
        <v>100</v>
      </c>
      <c r="AC16" s="6">
        <f>100 + SUMIFS(NhatKy_ViPham!J:J, NhatKy_ViPham!E:E, "10_Ly_B", NhatKy_ViPham!F:F, B16, NhatKy_ViPham!C:C, "T12") - SUMIFS(NhatKy_ViPham!K:K, NhatKy_ViPham!E:E, "10_Ly_B", NhatKy_ViPham!F:F, B16, NhatKy_ViPham!C:C, "T12")</f>
        <v>100</v>
      </c>
      <c r="AD16" s="6">
        <f>100 + SUMIFS(NhatKy_ViPham!J:J, NhatKy_ViPham!E:E, "10_Ly_B", NhatKy_ViPham!F:F, B16, NhatKy_ViPham!C:C, "T13") - SUMIFS(NhatKy_ViPham!K:K, NhatKy_ViPham!E:E, "10_Ly_B", NhatKy_ViPham!F:F, B16, NhatKy_ViPham!C:C, "T13")</f>
        <v>100</v>
      </c>
      <c r="AE16" s="6">
        <f>100 + SUMIFS(NhatKy_ViPham!J:J, NhatKy_ViPham!E:E, "10_Ly_B", NhatKy_ViPham!F:F, B16, NhatKy_ViPham!C:C, "T14") - SUMIFS(NhatKy_ViPham!K:K, NhatKy_ViPham!E:E, "10_Ly_B", NhatKy_ViPham!F:F, B16, NhatKy_ViPham!C:C, "T14")</f>
        <v>100</v>
      </c>
      <c r="AF16" s="6">
        <f>100 + SUMIFS(NhatKy_ViPham!J:J, NhatKy_ViPham!E:E, "10_Ly_B", NhatKy_ViPham!F:F, B16, NhatKy_ViPham!C:C, "T15") - SUMIFS(NhatKy_ViPham!K:K, NhatKy_ViPham!E:E, "10_Ly_B", NhatKy_ViPham!F:F, B16, NhatKy_ViPham!C:C, "T15")</f>
        <v>100</v>
      </c>
      <c r="AG16" s="6">
        <f>100 + SUMIFS(NhatKy_ViPham!J:J, NhatKy_ViPham!E:E, "10_Ly_B", NhatKy_ViPham!F:F, B16, NhatKy_ViPham!C:C, "T16") - SUMIFS(NhatKy_ViPham!K:K, NhatKy_ViPham!E:E, "10_Ly_B", NhatKy_ViPham!F:F, B16, NhatKy_ViPham!C:C, "T16")</f>
        <v>100</v>
      </c>
      <c r="AH16" s="6">
        <f>100 + SUMIFS(NhatKy_ViPham!J:J, NhatKy_ViPham!E:E, "10_Ly_B", NhatKy_ViPham!F:F, B16, NhatKy_ViPham!C:C, "T17") - SUMIFS(NhatKy_ViPham!K:K, NhatKy_ViPham!E:E, "10_Ly_B", NhatKy_ViPham!F:F, B16, NhatKy_ViPham!C:C, "T17")</f>
        <v>100</v>
      </c>
      <c r="AI16" s="6">
        <f>100 + SUMIFS(NhatKy_ViPham!J:J, NhatKy_ViPham!E:E, "10_Ly_B", NhatKy_ViPham!F:F, B16, NhatKy_ViPham!C:C, "T18") - SUMIFS(NhatKy_ViPham!K:K, NhatKy_ViPham!E:E, "10_Ly_B", NhatKy_ViPham!F:F, B16, NhatKy_ViPham!C:C, "T18")</f>
        <v>100</v>
      </c>
      <c r="AJ16" s="6">
        <f>100 + SUMIFS(NhatKy_ViPham!J:J, NhatKy_ViPham!E:E, "10_Ly_B", NhatKy_ViPham!F:F, B16, NhatKy_ViPham!C:C, "T19") - SUMIFS(NhatKy_ViPham!K:K, NhatKy_ViPham!E:E, "10_Ly_B", NhatKy_ViPham!F:F, B16, NhatKy_ViPham!C:C, "T19")</f>
        <v>100</v>
      </c>
      <c r="AK16" s="6">
        <f>100 + SUMIFS(NhatKy_ViPham!J:J, NhatKy_ViPham!E:E, "10_Ly_B", NhatKy_ViPham!F:F, B16, NhatKy_ViPham!C:C, "T20") - SUMIFS(NhatKy_ViPham!K:K, NhatKy_ViPham!E:E, "10_Ly_B", NhatKy_ViPham!F:F, B16, NhatKy_ViPham!C:C, "T20")</f>
        <v>100</v>
      </c>
      <c r="AL16" s="6">
        <f>100 + SUMIFS(NhatKy_ViPham!J:J, NhatKy_ViPham!E:E, "10_Ly_B", NhatKy_ViPham!F:F, B16, NhatKy_ViPham!C:C, "T21") - SUMIFS(NhatKy_ViPham!K:K, NhatKy_ViPham!E:E, "10_Ly_B", NhatKy_ViPham!F:F, B16, NhatKy_ViPham!C:C, "T21")</f>
        <v>100</v>
      </c>
      <c r="AM16" s="6">
        <f>100 + SUMIFS(NhatKy_ViPham!J:J, NhatKy_ViPham!E:E, "10_Ly_B", NhatKy_ViPham!F:F, B16, NhatKy_ViPham!C:C, "T22") - SUMIFS(NhatKy_ViPham!K:K, NhatKy_ViPham!E:E, "10_Ly_B", NhatKy_ViPham!F:F, B16, NhatKy_ViPham!C:C, "T22")</f>
        <v>100</v>
      </c>
      <c r="AN16" s="6">
        <f>100 + SUMIFS(NhatKy_ViPham!J:J, NhatKy_ViPham!E:E, "10_Ly_B", NhatKy_ViPham!F:F, B16, NhatKy_ViPham!C:C, "T23") - SUMIFS(NhatKy_ViPham!K:K, NhatKy_ViPham!E:E, "10_Ly_B", NhatKy_ViPham!F:F, B16, NhatKy_ViPham!C:C, "T23")</f>
        <v>100</v>
      </c>
      <c r="AO16" s="6">
        <f>100 + SUMIFS(NhatKy_ViPham!J:J, NhatKy_ViPham!E:E, "10_Ly_B", NhatKy_ViPham!F:F, B16, NhatKy_ViPham!C:C, "T24") - SUMIFS(NhatKy_ViPham!K:K, NhatKy_ViPham!E:E, "10_Ly_B", NhatKy_ViPham!F:F, B16, NhatKy_ViPham!C:C, "T24")</f>
        <v>100</v>
      </c>
      <c r="AP16" s="6">
        <f>100 + SUMIFS(NhatKy_ViPham!J:J, NhatKy_ViPham!E:E, "10_Ly_B", NhatKy_ViPham!F:F, B16, NhatKy_ViPham!C:C, "T25") - SUMIFS(NhatKy_ViPham!K:K, NhatKy_ViPham!E:E, "10_Ly_B", NhatKy_ViPham!F:F, B16, NhatKy_ViPham!C:C, "T25")</f>
        <v>100</v>
      </c>
      <c r="AQ16" s="6">
        <f>100 + SUMIFS(NhatKy_ViPham!J:J, NhatKy_ViPham!E:E, "10_Ly_B", NhatKy_ViPham!F:F, B16, NhatKy_ViPham!C:C, "T26") - SUMIFS(NhatKy_ViPham!K:K, NhatKy_ViPham!E:E, "10_Ly_B", NhatKy_ViPham!F:F, B16, NhatKy_ViPham!C:C, "T26")</f>
        <v>100</v>
      </c>
      <c r="AR16" s="6">
        <f>100 + SUMIFS(NhatKy_ViPham!J:J, NhatKy_ViPham!E:E, "10_Ly_B", NhatKy_ViPham!F:F, B16, NhatKy_ViPham!C:C, "T27") - SUMIFS(NhatKy_ViPham!K:K, NhatKy_ViPham!E:E, "10_Ly_B", NhatKy_ViPham!F:F, B16, NhatKy_ViPham!C:C, "T27")</f>
        <v>100</v>
      </c>
      <c r="AS16" s="6">
        <f>100 + SUMIFS(NhatKy_ViPham!J:J, NhatKy_ViPham!E:E, "10_Ly_B", NhatKy_ViPham!F:F, B16, NhatKy_ViPham!C:C, "T28") - SUMIFS(NhatKy_ViPham!K:K, NhatKy_ViPham!E:E, "10_Ly_B", NhatKy_ViPham!F:F, B16, NhatKy_ViPham!C:C, "T28")</f>
        <v>100</v>
      </c>
      <c r="AT16" s="6">
        <f>100 + SUMIFS(NhatKy_ViPham!J:J, NhatKy_ViPham!E:E, "10_Ly_B", NhatKy_ViPham!F:F, B16, NhatKy_ViPham!C:C, "T29") - SUMIFS(NhatKy_ViPham!K:K, NhatKy_ViPham!E:E, "10_Ly_B", NhatKy_ViPham!F:F, B16, NhatKy_ViPham!C:C, "T29")</f>
        <v>100</v>
      </c>
      <c r="AU16" s="6">
        <f>100 + SUMIFS(NhatKy_ViPham!J:J, NhatKy_ViPham!E:E, "10_Ly_B", NhatKy_ViPham!F:F, B16, NhatKy_ViPham!C:C, "T30") - SUMIFS(NhatKy_ViPham!K:K, NhatKy_ViPham!E:E, "10_Ly_B", NhatKy_ViPham!F:F, B16, NhatKy_ViPham!C:C, "T30")</f>
        <v>100</v>
      </c>
      <c r="AV16" s="6">
        <f>100 + SUMIFS(NhatKy_ViPham!J:J, NhatKy_ViPham!E:E, "10_Ly_B", NhatKy_ViPham!F:F, B16, NhatKy_ViPham!C:C, "T31") - SUMIFS(NhatKy_ViPham!K:K, NhatKy_ViPham!E:E, "10_Ly_B", NhatKy_ViPham!F:F, B16, NhatKy_ViPham!C:C, "T31")</f>
        <v>100</v>
      </c>
      <c r="AW16" s="6">
        <f>100 + SUMIFS(NhatKy_ViPham!J:J, NhatKy_ViPham!E:E, "10_Ly_B", NhatKy_ViPham!F:F, B16, NhatKy_ViPham!C:C, "T32") - SUMIFS(NhatKy_ViPham!K:K, NhatKy_ViPham!E:E, "10_Ly_B", NhatKy_ViPham!F:F, B16, NhatKy_ViPham!C:C, "T32")</f>
        <v>100</v>
      </c>
      <c r="AX16" s="6">
        <f>100 + SUMIFS(NhatKy_ViPham!J:J, NhatKy_ViPham!E:E, "10_Ly_B", NhatKy_ViPham!F:F, B16, NhatKy_ViPham!C:C, "T33") - SUMIFS(NhatKy_ViPham!K:K, NhatKy_ViPham!E:E, "10_Ly_B", NhatKy_ViPham!F:F, B16, NhatKy_ViPham!C:C, "T33")</f>
        <v>100</v>
      </c>
      <c r="AY16" s="6">
        <f>100 + SUMIFS(NhatKy_ViPham!J:J, NhatKy_ViPham!E:E, "10_Ly_B", NhatKy_ViPham!F:F, B16, NhatKy_ViPham!C:C, "T34") - SUMIFS(NhatKy_ViPham!K:K, NhatKy_ViPham!E:E, "10_Ly_B", NhatKy_ViPham!F:F, B16, NhatKy_ViPham!C:C, "T34")</f>
        <v>100</v>
      </c>
      <c r="AZ16" s="6">
        <f>100 + SUMIFS(NhatKy_ViPham!J:J, NhatKy_ViPham!E:E, "10_Ly_B", NhatKy_ViPham!F:F, B16, NhatKy_ViPham!C:C, "T35") - SUMIFS(NhatKy_ViPham!K:K, NhatKy_ViPham!E:E, "10_Ly_B", NhatKy_ViPham!F:F, B16, NhatKy_ViPham!C:C, "T35")</f>
        <v>100</v>
      </c>
      <c r="BA16" s="12">
        <f t="shared" si="0"/>
        <v>100</v>
      </c>
      <c r="BB16" s="11" t="s">
        <v>430</v>
      </c>
      <c r="BC16" s="16" t="str">
        <f t="shared" si="1"/>
        <v>Tốt</v>
      </c>
      <c r="BD16" s="15" t="str">
        <f t="shared" si="2"/>
        <v>🟢 BÌNH THƯỜNG</v>
      </c>
    </row>
    <row r="17" spans="1:56" x14ac:dyDescent="0.25">
      <c r="A17" s="4">
        <v>9</v>
      </c>
      <c r="B17" s="10" t="s">
        <v>644</v>
      </c>
      <c r="C17" s="4" t="s">
        <v>528</v>
      </c>
      <c r="D17" s="4" t="s">
        <v>435</v>
      </c>
      <c r="E17" s="11" t="s">
        <v>430</v>
      </c>
      <c r="F17" s="7">
        <f>SUMIFS(NhatKy_ViPham!K:K, NhatKy_ViPham!E:E, "10_Ly_B", NhatKy_ViPham!F:F, B17, NhatKy_ViPham!H:H, "L01")</f>
        <v>0</v>
      </c>
      <c r="G17" s="7">
        <f>SUMIFS(NhatKy_ViPham!K:K, NhatKy_ViPham!E:E, "10_Ly_B", NhatKy_ViPham!F:F, B17, NhatKy_ViPham!H:H, "L02")</f>
        <v>0</v>
      </c>
      <c r="H17" s="7">
        <f>SUMIFS(NhatKy_ViPham!K:K, NhatKy_ViPham!E:E, "10_Ly_B", NhatKy_ViPham!F:F, B17, NhatKy_ViPham!H:H, "L03")</f>
        <v>0</v>
      </c>
      <c r="I17" s="7">
        <f>SUMIFS(NhatKy_ViPham!K:K, NhatKy_ViPham!E:E, "10_Ly_B", NhatKy_ViPham!F:F, B17, NhatKy_ViPham!H:H, "L04")</f>
        <v>0</v>
      </c>
      <c r="J17" s="7">
        <f>SUMIFS(NhatKy_ViPham!K:K, NhatKy_ViPham!E:E, "10_Ly_B", NhatKy_ViPham!F:F, B17, NhatKy_ViPham!H:H, "L05")</f>
        <v>0</v>
      </c>
      <c r="K17" s="7">
        <f>SUMIFS(NhatKy_ViPham!K:K, NhatKy_ViPham!E:E, "10_Ly_B", NhatKy_ViPham!F:F, B17, NhatKy_ViPham!H:H, "L06")</f>
        <v>0</v>
      </c>
      <c r="L17" s="7">
        <f>SUMIFS(NhatKy_ViPham!K:K, NhatKy_ViPham!E:E, "10_Ly_B", NhatKy_ViPham!F:F, B17, NhatKy_ViPham!H:H, "L07")</f>
        <v>0</v>
      </c>
      <c r="M17" s="7">
        <f>SUMIFS(NhatKy_ViPham!K:K, NhatKy_ViPham!E:E, "10_Ly_B", NhatKy_ViPham!F:F, B17, NhatKy_ViPham!H:H, "L08")</f>
        <v>0</v>
      </c>
      <c r="N17" s="7">
        <f>SUMIFS(NhatKy_ViPham!K:K, NhatKy_ViPham!E:E, "10_Ly_B", NhatKy_ViPham!F:F, B17, NhatKy_ViPham!H:H, "L09")</f>
        <v>0</v>
      </c>
      <c r="O17" s="7">
        <f>SUMIFS(NhatKy_ViPham!K:K, NhatKy_ViPham!E:E, "10_Ly_B", NhatKy_ViPham!F:F, B17, NhatKy_ViPham!H:H, "L10")</f>
        <v>0</v>
      </c>
      <c r="P17" s="12">
        <f>SUMIFS(NhatKy_ViPham!J:J, NhatKy_ViPham!E:E, "10_Ly_B", NhatKy_ViPham!F:F, B17)</f>
        <v>0</v>
      </c>
      <c r="Q17" s="13">
        <f>SUMIFS(NhatKy_ViPham!K:K, NhatKy_ViPham!E:E, "10_Ly_B", NhatKy_ViPham!F:F, B17)</f>
        <v>0</v>
      </c>
      <c r="R17" s="7">
        <f>100 + SUMIFS(NhatKy_ViPham!J:J, NhatKy_ViPham!E:E, "10_Ly_B", NhatKy_ViPham!F:F, B17, NhatKy_ViPham!C:C, "T1") - SUMIFS(NhatKy_ViPham!K:K, NhatKy_ViPham!E:E, "10_Ly_B", NhatKy_ViPham!F:F, B17, NhatKy_ViPham!C:C, "T1")</f>
        <v>100</v>
      </c>
      <c r="S17" s="7">
        <f>100 + SUMIFS(NhatKy_ViPham!J:J, NhatKy_ViPham!E:E, "10_Ly_B", NhatKy_ViPham!F:F, B17, NhatKy_ViPham!C:C, "T2") - SUMIFS(NhatKy_ViPham!K:K, NhatKy_ViPham!E:E, "10_Ly_B", NhatKy_ViPham!F:F, B17, NhatKy_ViPham!C:C, "T2")</f>
        <v>100</v>
      </c>
      <c r="T17" s="7">
        <f>100 + SUMIFS(NhatKy_ViPham!J:J, NhatKy_ViPham!E:E, "10_Ly_B", NhatKy_ViPham!F:F, B17, NhatKy_ViPham!C:C, "T3") - SUMIFS(NhatKy_ViPham!K:K, NhatKy_ViPham!E:E, "10_Ly_B", NhatKy_ViPham!F:F, B17, NhatKy_ViPham!C:C, "T3")</f>
        <v>100</v>
      </c>
      <c r="U17" s="7">
        <f>100 + SUMIFS(NhatKy_ViPham!J:J, NhatKy_ViPham!E:E, "10_Ly_B", NhatKy_ViPham!F:F, B17, NhatKy_ViPham!C:C, "T4") - SUMIFS(NhatKy_ViPham!K:K, NhatKy_ViPham!E:E, "10_Ly_B", NhatKy_ViPham!F:F, B17, NhatKy_ViPham!C:C, "T4")</f>
        <v>100</v>
      </c>
      <c r="V17" s="7">
        <f>100 + SUMIFS(NhatKy_ViPham!J:J, NhatKy_ViPham!E:E, "10_Ly_B", NhatKy_ViPham!F:F, B17, NhatKy_ViPham!C:C, "T5") - SUMIFS(NhatKy_ViPham!K:K, NhatKy_ViPham!E:E, "10_Ly_B", NhatKy_ViPham!F:F, B17, NhatKy_ViPham!C:C, "T5")</f>
        <v>100</v>
      </c>
      <c r="W17" s="7">
        <f>100 + SUMIFS(NhatKy_ViPham!J:J, NhatKy_ViPham!E:E, "10_Ly_B", NhatKy_ViPham!F:F, B17, NhatKy_ViPham!C:C, "T6") - SUMIFS(NhatKy_ViPham!K:K, NhatKy_ViPham!E:E, "10_Ly_B", NhatKy_ViPham!F:F, B17, NhatKy_ViPham!C:C, "T6")</f>
        <v>100</v>
      </c>
      <c r="X17" s="7">
        <f>100 + SUMIFS(NhatKy_ViPham!J:J, NhatKy_ViPham!E:E, "10_Ly_B", NhatKy_ViPham!F:F, B17, NhatKy_ViPham!C:C, "T7") - SUMIFS(NhatKy_ViPham!K:K, NhatKy_ViPham!E:E, "10_Ly_B", NhatKy_ViPham!F:F, B17, NhatKy_ViPham!C:C, "T7")</f>
        <v>100</v>
      </c>
      <c r="Y17" s="7">
        <f>100 + SUMIFS(NhatKy_ViPham!J:J, NhatKy_ViPham!E:E, "10_Ly_B", NhatKy_ViPham!F:F, B17, NhatKy_ViPham!C:C, "T8") - SUMIFS(NhatKy_ViPham!K:K, NhatKy_ViPham!E:E, "10_Ly_B", NhatKy_ViPham!F:F, B17, NhatKy_ViPham!C:C, "T8")</f>
        <v>100</v>
      </c>
      <c r="Z17" s="7">
        <f>100 + SUMIFS(NhatKy_ViPham!J:J, NhatKy_ViPham!E:E, "10_Ly_B", NhatKy_ViPham!F:F, B17, NhatKy_ViPham!C:C, "T9") - SUMIFS(NhatKy_ViPham!K:K, NhatKy_ViPham!E:E, "10_Ly_B", NhatKy_ViPham!F:F, B17, NhatKy_ViPham!C:C, "T9")</f>
        <v>100</v>
      </c>
      <c r="AA17" s="7">
        <f>100 + SUMIFS(NhatKy_ViPham!J:J, NhatKy_ViPham!E:E, "10_Ly_B", NhatKy_ViPham!F:F, B17, NhatKy_ViPham!C:C, "T10") - SUMIFS(NhatKy_ViPham!K:K, NhatKy_ViPham!E:E, "10_Ly_B", NhatKy_ViPham!F:F, B17, NhatKy_ViPham!C:C, "T10")</f>
        <v>100</v>
      </c>
      <c r="AB17" s="7">
        <f>100 + SUMIFS(NhatKy_ViPham!J:J, NhatKy_ViPham!E:E, "10_Ly_B", NhatKy_ViPham!F:F, B17, NhatKy_ViPham!C:C, "T11") - SUMIFS(NhatKy_ViPham!K:K, NhatKy_ViPham!E:E, "10_Ly_B", NhatKy_ViPham!F:F, B17, NhatKy_ViPham!C:C, "T11")</f>
        <v>100</v>
      </c>
      <c r="AC17" s="7">
        <f>100 + SUMIFS(NhatKy_ViPham!J:J, NhatKy_ViPham!E:E, "10_Ly_B", NhatKy_ViPham!F:F, B17, NhatKy_ViPham!C:C, "T12") - SUMIFS(NhatKy_ViPham!K:K, NhatKy_ViPham!E:E, "10_Ly_B", NhatKy_ViPham!F:F, B17, NhatKy_ViPham!C:C, "T12")</f>
        <v>100</v>
      </c>
      <c r="AD17" s="7">
        <f>100 + SUMIFS(NhatKy_ViPham!J:J, NhatKy_ViPham!E:E, "10_Ly_B", NhatKy_ViPham!F:F, B17, NhatKy_ViPham!C:C, "T13") - SUMIFS(NhatKy_ViPham!K:K, NhatKy_ViPham!E:E, "10_Ly_B", NhatKy_ViPham!F:F, B17, NhatKy_ViPham!C:C, "T13")</f>
        <v>100</v>
      </c>
      <c r="AE17" s="7">
        <f>100 + SUMIFS(NhatKy_ViPham!J:J, NhatKy_ViPham!E:E, "10_Ly_B", NhatKy_ViPham!F:F, B17, NhatKy_ViPham!C:C, "T14") - SUMIFS(NhatKy_ViPham!K:K, NhatKy_ViPham!E:E, "10_Ly_B", NhatKy_ViPham!F:F, B17, NhatKy_ViPham!C:C, "T14")</f>
        <v>100</v>
      </c>
      <c r="AF17" s="7">
        <f>100 + SUMIFS(NhatKy_ViPham!J:J, NhatKy_ViPham!E:E, "10_Ly_B", NhatKy_ViPham!F:F, B17, NhatKy_ViPham!C:C, "T15") - SUMIFS(NhatKy_ViPham!K:K, NhatKy_ViPham!E:E, "10_Ly_B", NhatKy_ViPham!F:F, B17, NhatKy_ViPham!C:C, "T15")</f>
        <v>100</v>
      </c>
      <c r="AG17" s="7">
        <f>100 + SUMIFS(NhatKy_ViPham!J:J, NhatKy_ViPham!E:E, "10_Ly_B", NhatKy_ViPham!F:F, B17, NhatKy_ViPham!C:C, "T16") - SUMIFS(NhatKy_ViPham!K:K, NhatKy_ViPham!E:E, "10_Ly_B", NhatKy_ViPham!F:F, B17, NhatKy_ViPham!C:C, "T16")</f>
        <v>100</v>
      </c>
      <c r="AH17" s="7">
        <f>100 + SUMIFS(NhatKy_ViPham!J:J, NhatKy_ViPham!E:E, "10_Ly_B", NhatKy_ViPham!F:F, B17, NhatKy_ViPham!C:C, "T17") - SUMIFS(NhatKy_ViPham!K:K, NhatKy_ViPham!E:E, "10_Ly_B", NhatKy_ViPham!F:F, B17, NhatKy_ViPham!C:C, "T17")</f>
        <v>100</v>
      </c>
      <c r="AI17" s="7">
        <f>100 + SUMIFS(NhatKy_ViPham!J:J, NhatKy_ViPham!E:E, "10_Ly_B", NhatKy_ViPham!F:F, B17, NhatKy_ViPham!C:C, "T18") - SUMIFS(NhatKy_ViPham!K:K, NhatKy_ViPham!E:E, "10_Ly_B", NhatKy_ViPham!F:F, B17, NhatKy_ViPham!C:C, "T18")</f>
        <v>100</v>
      </c>
      <c r="AJ17" s="7">
        <f>100 + SUMIFS(NhatKy_ViPham!J:J, NhatKy_ViPham!E:E, "10_Ly_B", NhatKy_ViPham!F:F, B17, NhatKy_ViPham!C:C, "T19") - SUMIFS(NhatKy_ViPham!K:K, NhatKy_ViPham!E:E, "10_Ly_B", NhatKy_ViPham!F:F, B17, NhatKy_ViPham!C:C, "T19")</f>
        <v>100</v>
      </c>
      <c r="AK17" s="7">
        <f>100 + SUMIFS(NhatKy_ViPham!J:J, NhatKy_ViPham!E:E, "10_Ly_B", NhatKy_ViPham!F:F, B17, NhatKy_ViPham!C:C, "T20") - SUMIFS(NhatKy_ViPham!K:K, NhatKy_ViPham!E:E, "10_Ly_B", NhatKy_ViPham!F:F, B17, NhatKy_ViPham!C:C, "T20")</f>
        <v>100</v>
      </c>
      <c r="AL17" s="7">
        <f>100 + SUMIFS(NhatKy_ViPham!J:J, NhatKy_ViPham!E:E, "10_Ly_B", NhatKy_ViPham!F:F, B17, NhatKy_ViPham!C:C, "T21") - SUMIFS(NhatKy_ViPham!K:K, NhatKy_ViPham!E:E, "10_Ly_B", NhatKy_ViPham!F:F, B17, NhatKy_ViPham!C:C, "T21")</f>
        <v>100</v>
      </c>
      <c r="AM17" s="7">
        <f>100 + SUMIFS(NhatKy_ViPham!J:J, NhatKy_ViPham!E:E, "10_Ly_B", NhatKy_ViPham!F:F, B17, NhatKy_ViPham!C:C, "T22") - SUMIFS(NhatKy_ViPham!K:K, NhatKy_ViPham!E:E, "10_Ly_B", NhatKy_ViPham!F:F, B17, NhatKy_ViPham!C:C, "T22")</f>
        <v>100</v>
      </c>
      <c r="AN17" s="7">
        <f>100 + SUMIFS(NhatKy_ViPham!J:J, NhatKy_ViPham!E:E, "10_Ly_B", NhatKy_ViPham!F:F, B17, NhatKy_ViPham!C:C, "T23") - SUMIFS(NhatKy_ViPham!K:K, NhatKy_ViPham!E:E, "10_Ly_B", NhatKy_ViPham!F:F, B17, NhatKy_ViPham!C:C, "T23")</f>
        <v>100</v>
      </c>
      <c r="AO17" s="7">
        <f>100 + SUMIFS(NhatKy_ViPham!J:J, NhatKy_ViPham!E:E, "10_Ly_B", NhatKy_ViPham!F:F, B17, NhatKy_ViPham!C:C, "T24") - SUMIFS(NhatKy_ViPham!K:K, NhatKy_ViPham!E:E, "10_Ly_B", NhatKy_ViPham!F:F, B17, NhatKy_ViPham!C:C, "T24")</f>
        <v>100</v>
      </c>
      <c r="AP17" s="7">
        <f>100 + SUMIFS(NhatKy_ViPham!J:J, NhatKy_ViPham!E:E, "10_Ly_B", NhatKy_ViPham!F:F, B17, NhatKy_ViPham!C:C, "T25") - SUMIFS(NhatKy_ViPham!K:K, NhatKy_ViPham!E:E, "10_Ly_B", NhatKy_ViPham!F:F, B17, NhatKy_ViPham!C:C, "T25")</f>
        <v>100</v>
      </c>
      <c r="AQ17" s="7">
        <f>100 + SUMIFS(NhatKy_ViPham!J:J, NhatKy_ViPham!E:E, "10_Ly_B", NhatKy_ViPham!F:F, B17, NhatKy_ViPham!C:C, "T26") - SUMIFS(NhatKy_ViPham!K:K, NhatKy_ViPham!E:E, "10_Ly_B", NhatKy_ViPham!F:F, B17, NhatKy_ViPham!C:C, "T26")</f>
        <v>100</v>
      </c>
      <c r="AR17" s="7">
        <f>100 + SUMIFS(NhatKy_ViPham!J:J, NhatKy_ViPham!E:E, "10_Ly_B", NhatKy_ViPham!F:F, B17, NhatKy_ViPham!C:C, "T27") - SUMIFS(NhatKy_ViPham!K:K, NhatKy_ViPham!E:E, "10_Ly_B", NhatKy_ViPham!F:F, B17, NhatKy_ViPham!C:C, "T27")</f>
        <v>100</v>
      </c>
      <c r="AS17" s="7">
        <f>100 + SUMIFS(NhatKy_ViPham!J:J, NhatKy_ViPham!E:E, "10_Ly_B", NhatKy_ViPham!F:F, B17, NhatKy_ViPham!C:C, "T28") - SUMIFS(NhatKy_ViPham!K:K, NhatKy_ViPham!E:E, "10_Ly_B", NhatKy_ViPham!F:F, B17, NhatKy_ViPham!C:C, "T28")</f>
        <v>100</v>
      </c>
      <c r="AT17" s="7">
        <f>100 + SUMIFS(NhatKy_ViPham!J:J, NhatKy_ViPham!E:E, "10_Ly_B", NhatKy_ViPham!F:F, B17, NhatKy_ViPham!C:C, "T29") - SUMIFS(NhatKy_ViPham!K:K, NhatKy_ViPham!E:E, "10_Ly_B", NhatKy_ViPham!F:F, B17, NhatKy_ViPham!C:C, "T29")</f>
        <v>100</v>
      </c>
      <c r="AU17" s="7">
        <f>100 + SUMIFS(NhatKy_ViPham!J:J, NhatKy_ViPham!E:E, "10_Ly_B", NhatKy_ViPham!F:F, B17, NhatKy_ViPham!C:C, "T30") - SUMIFS(NhatKy_ViPham!K:K, NhatKy_ViPham!E:E, "10_Ly_B", NhatKy_ViPham!F:F, B17, NhatKy_ViPham!C:C, "T30")</f>
        <v>100</v>
      </c>
      <c r="AV17" s="7">
        <f>100 + SUMIFS(NhatKy_ViPham!J:J, NhatKy_ViPham!E:E, "10_Ly_B", NhatKy_ViPham!F:F, B17, NhatKy_ViPham!C:C, "T31") - SUMIFS(NhatKy_ViPham!K:K, NhatKy_ViPham!E:E, "10_Ly_B", NhatKy_ViPham!F:F, B17, NhatKy_ViPham!C:C, "T31")</f>
        <v>100</v>
      </c>
      <c r="AW17" s="7">
        <f>100 + SUMIFS(NhatKy_ViPham!J:J, NhatKy_ViPham!E:E, "10_Ly_B", NhatKy_ViPham!F:F, B17, NhatKy_ViPham!C:C, "T32") - SUMIFS(NhatKy_ViPham!K:K, NhatKy_ViPham!E:E, "10_Ly_B", NhatKy_ViPham!F:F, B17, NhatKy_ViPham!C:C, "T32")</f>
        <v>100</v>
      </c>
      <c r="AX17" s="7">
        <f>100 + SUMIFS(NhatKy_ViPham!J:J, NhatKy_ViPham!E:E, "10_Ly_B", NhatKy_ViPham!F:F, B17, NhatKy_ViPham!C:C, "T33") - SUMIFS(NhatKy_ViPham!K:K, NhatKy_ViPham!E:E, "10_Ly_B", NhatKy_ViPham!F:F, B17, NhatKy_ViPham!C:C, "T33")</f>
        <v>100</v>
      </c>
      <c r="AY17" s="7">
        <f>100 + SUMIFS(NhatKy_ViPham!J:J, NhatKy_ViPham!E:E, "10_Ly_B", NhatKy_ViPham!F:F, B17, NhatKy_ViPham!C:C, "T34") - SUMIFS(NhatKy_ViPham!K:K, NhatKy_ViPham!E:E, "10_Ly_B", NhatKy_ViPham!F:F, B17, NhatKy_ViPham!C:C, "T34")</f>
        <v>100</v>
      </c>
      <c r="AZ17" s="7">
        <f>100 + SUMIFS(NhatKy_ViPham!J:J, NhatKy_ViPham!E:E, "10_Ly_B", NhatKy_ViPham!F:F, B17, NhatKy_ViPham!C:C, "T35") - SUMIFS(NhatKy_ViPham!K:K, NhatKy_ViPham!E:E, "10_Ly_B", NhatKy_ViPham!F:F, B17, NhatKy_ViPham!C:C, "T35")</f>
        <v>100</v>
      </c>
      <c r="BA17" s="12">
        <f t="shared" si="0"/>
        <v>100</v>
      </c>
      <c r="BB17" s="11" t="s">
        <v>430</v>
      </c>
      <c r="BC17" s="14" t="str">
        <f t="shared" si="1"/>
        <v>Tốt</v>
      </c>
      <c r="BD17" s="10" t="str">
        <f t="shared" si="2"/>
        <v>🟢 BÌNH THƯỜNG</v>
      </c>
    </row>
    <row r="18" spans="1:56" x14ac:dyDescent="0.25">
      <c r="A18" s="5">
        <v>10</v>
      </c>
      <c r="B18" s="15" t="s">
        <v>645</v>
      </c>
      <c r="C18" s="5" t="s">
        <v>646</v>
      </c>
      <c r="D18" s="5" t="s">
        <v>435</v>
      </c>
      <c r="E18" s="11" t="s">
        <v>430</v>
      </c>
      <c r="F18" s="6">
        <f>SUMIFS(NhatKy_ViPham!K:K, NhatKy_ViPham!E:E, "10_Ly_B", NhatKy_ViPham!F:F, B18, NhatKy_ViPham!H:H, "L01")</f>
        <v>0</v>
      </c>
      <c r="G18" s="6">
        <f>SUMIFS(NhatKy_ViPham!K:K, NhatKy_ViPham!E:E, "10_Ly_B", NhatKy_ViPham!F:F, B18, NhatKy_ViPham!H:H, "L02")</f>
        <v>0</v>
      </c>
      <c r="H18" s="6">
        <f>SUMIFS(NhatKy_ViPham!K:K, NhatKy_ViPham!E:E, "10_Ly_B", NhatKy_ViPham!F:F, B18, NhatKy_ViPham!H:H, "L03")</f>
        <v>0</v>
      </c>
      <c r="I18" s="6">
        <f>SUMIFS(NhatKy_ViPham!K:K, NhatKy_ViPham!E:E, "10_Ly_B", NhatKy_ViPham!F:F, B18, NhatKy_ViPham!H:H, "L04")</f>
        <v>0</v>
      </c>
      <c r="J18" s="6">
        <f>SUMIFS(NhatKy_ViPham!K:K, NhatKy_ViPham!E:E, "10_Ly_B", NhatKy_ViPham!F:F, B18, NhatKy_ViPham!H:H, "L05")</f>
        <v>0</v>
      </c>
      <c r="K18" s="6">
        <f>SUMIFS(NhatKy_ViPham!K:K, NhatKy_ViPham!E:E, "10_Ly_B", NhatKy_ViPham!F:F, B18, NhatKy_ViPham!H:H, "L06")</f>
        <v>0</v>
      </c>
      <c r="L18" s="6">
        <f>SUMIFS(NhatKy_ViPham!K:K, NhatKy_ViPham!E:E, "10_Ly_B", NhatKy_ViPham!F:F, B18, NhatKy_ViPham!H:H, "L07")</f>
        <v>0</v>
      </c>
      <c r="M18" s="6">
        <f>SUMIFS(NhatKy_ViPham!K:K, NhatKy_ViPham!E:E, "10_Ly_B", NhatKy_ViPham!F:F, B18, NhatKy_ViPham!H:H, "L08")</f>
        <v>0</v>
      </c>
      <c r="N18" s="6">
        <f>SUMIFS(NhatKy_ViPham!K:K, NhatKy_ViPham!E:E, "10_Ly_B", NhatKy_ViPham!F:F, B18, NhatKy_ViPham!H:H, "L09")</f>
        <v>0</v>
      </c>
      <c r="O18" s="6">
        <f>SUMIFS(NhatKy_ViPham!K:K, NhatKy_ViPham!E:E, "10_Ly_B", NhatKy_ViPham!F:F, B18, NhatKy_ViPham!H:H, "L10")</f>
        <v>0</v>
      </c>
      <c r="P18" s="12">
        <f>SUMIFS(NhatKy_ViPham!J:J, NhatKy_ViPham!E:E, "10_Ly_B", NhatKy_ViPham!F:F, B18)</f>
        <v>0</v>
      </c>
      <c r="Q18" s="13">
        <f>SUMIFS(NhatKy_ViPham!K:K, NhatKy_ViPham!E:E, "10_Ly_B", NhatKy_ViPham!F:F, B18)</f>
        <v>0</v>
      </c>
      <c r="R18" s="6">
        <f>100 + SUMIFS(NhatKy_ViPham!J:J, NhatKy_ViPham!E:E, "10_Ly_B", NhatKy_ViPham!F:F, B18, NhatKy_ViPham!C:C, "T1") - SUMIFS(NhatKy_ViPham!K:K, NhatKy_ViPham!E:E, "10_Ly_B", NhatKy_ViPham!F:F, B18, NhatKy_ViPham!C:C, "T1")</f>
        <v>100</v>
      </c>
      <c r="S18" s="6">
        <f>100 + SUMIFS(NhatKy_ViPham!J:J, NhatKy_ViPham!E:E, "10_Ly_B", NhatKy_ViPham!F:F, B18, NhatKy_ViPham!C:C, "T2") - SUMIFS(NhatKy_ViPham!K:K, NhatKy_ViPham!E:E, "10_Ly_B", NhatKy_ViPham!F:F, B18, NhatKy_ViPham!C:C, "T2")</f>
        <v>100</v>
      </c>
      <c r="T18" s="6">
        <f>100 + SUMIFS(NhatKy_ViPham!J:J, NhatKy_ViPham!E:E, "10_Ly_B", NhatKy_ViPham!F:F, B18, NhatKy_ViPham!C:C, "T3") - SUMIFS(NhatKy_ViPham!K:K, NhatKy_ViPham!E:E, "10_Ly_B", NhatKy_ViPham!F:F, B18, NhatKy_ViPham!C:C, "T3")</f>
        <v>100</v>
      </c>
      <c r="U18" s="6">
        <f>100 + SUMIFS(NhatKy_ViPham!J:J, NhatKy_ViPham!E:E, "10_Ly_B", NhatKy_ViPham!F:F, B18, NhatKy_ViPham!C:C, "T4") - SUMIFS(NhatKy_ViPham!K:K, NhatKy_ViPham!E:E, "10_Ly_B", NhatKy_ViPham!F:F, B18, NhatKy_ViPham!C:C, "T4")</f>
        <v>100</v>
      </c>
      <c r="V18" s="6">
        <f>100 + SUMIFS(NhatKy_ViPham!J:J, NhatKy_ViPham!E:E, "10_Ly_B", NhatKy_ViPham!F:F, B18, NhatKy_ViPham!C:C, "T5") - SUMIFS(NhatKy_ViPham!K:K, NhatKy_ViPham!E:E, "10_Ly_B", NhatKy_ViPham!F:F, B18, NhatKy_ViPham!C:C, "T5")</f>
        <v>100</v>
      </c>
      <c r="W18" s="6">
        <f>100 + SUMIFS(NhatKy_ViPham!J:J, NhatKy_ViPham!E:E, "10_Ly_B", NhatKy_ViPham!F:F, B18, NhatKy_ViPham!C:C, "T6") - SUMIFS(NhatKy_ViPham!K:K, NhatKy_ViPham!E:E, "10_Ly_B", NhatKy_ViPham!F:F, B18, NhatKy_ViPham!C:C, "T6")</f>
        <v>100</v>
      </c>
      <c r="X18" s="6">
        <f>100 + SUMIFS(NhatKy_ViPham!J:J, NhatKy_ViPham!E:E, "10_Ly_B", NhatKy_ViPham!F:F, B18, NhatKy_ViPham!C:C, "T7") - SUMIFS(NhatKy_ViPham!K:K, NhatKy_ViPham!E:E, "10_Ly_B", NhatKy_ViPham!F:F, B18, NhatKy_ViPham!C:C, "T7")</f>
        <v>100</v>
      </c>
      <c r="Y18" s="6">
        <f>100 + SUMIFS(NhatKy_ViPham!J:J, NhatKy_ViPham!E:E, "10_Ly_B", NhatKy_ViPham!F:F, B18, NhatKy_ViPham!C:C, "T8") - SUMIFS(NhatKy_ViPham!K:K, NhatKy_ViPham!E:E, "10_Ly_B", NhatKy_ViPham!F:F, B18, NhatKy_ViPham!C:C, "T8")</f>
        <v>100</v>
      </c>
      <c r="Z18" s="6">
        <f>100 + SUMIFS(NhatKy_ViPham!J:J, NhatKy_ViPham!E:E, "10_Ly_B", NhatKy_ViPham!F:F, B18, NhatKy_ViPham!C:C, "T9") - SUMIFS(NhatKy_ViPham!K:K, NhatKy_ViPham!E:E, "10_Ly_B", NhatKy_ViPham!F:F, B18, NhatKy_ViPham!C:C, "T9")</f>
        <v>100</v>
      </c>
      <c r="AA18" s="6">
        <f>100 + SUMIFS(NhatKy_ViPham!J:J, NhatKy_ViPham!E:E, "10_Ly_B", NhatKy_ViPham!F:F, B18, NhatKy_ViPham!C:C, "T10") - SUMIFS(NhatKy_ViPham!K:K, NhatKy_ViPham!E:E, "10_Ly_B", NhatKy_ViPham!F:F, B18, NhatKy_ViPham!C:C, "T10")</f>
        <v>100</v>
      </c>
      <c r="AB18" s="6">
        <f>100 + SUMIFS(NhatKy_ViPham!J:J, NhatKy_ViPham!E:E, "10_Ly_B", NhatKy_ViPham!F:F, B18, NhatKy_ViPham!C:C, "T11") - SUMIFS(NhatKy_ViPham!K:K, NhatKy_ViPham!E:E, "10_Ly_B", NhatKy_ViPham!F:F, B18, NhatKy_ViPham!C:C, "T11")</f>
        <v>100</v>
      </c>
      <c r="AC18" s="6">
        <f>100 + SUMIFS(NhatKy_ViPham!J:J, NhatKy_ViPham!E:E, "10_Ly_B", NhatKy_ViPham!F:F, B18, NhatKy_ViPham!C:C, "T12") - SUMIFS(NhatKy_ViPham!K:K, NhatKy_ViPham!E:E, "10_Ly_B", NhatKy_ViPham!F:F, B18, NhatKy_ViPham!C:C, "T12")</f>
        <v>100</v>
      </c>
      <c r="AD18" s="6">
        <f>100 + SUMIFS(NhatKy_ViPham!J:J, NhatKy_ViPham!E:E, "10_Ly_B", NhatKy_ViPham!F:F, B18, NhatKy_ViPham!C:C, "T13") - SUMIFS(NhatKy_ViPham!K:K, NhatKy_ViPham!E:E, "10_Ly_B", NhatKy_ViPham!F:F, B18, NhatKy_ViPham!C:C, "T13")</f>
        <v>100</v>
      </c>
      <c r="AE18" s="6">
        <f>100 + SUMIFS(NhatKy_ViPham!J:J, NhatKy_ViPham!E:E, "10_Ly_B", NhatKy_ViPham!F:F, B18, NhatKy_ViPham!C:C, "T14") - SUMIFS(NhatKy_ViPham!K:K, NhatKy_ViPham!E:E, "10_Ly_B", NhatKy_ViPham!F:F, B18, NhatKy_ViPham!C:C, "T14")</f>
        <v>100</v>
      </c>
      <c r="AF18" s="6">
        <f>100 + SUMIFS(NhatKy_ViPham!J:J, NhatKy_ViPham!E:E, "10_Ly_B", NhatKy_ViPham!F:F, B18, NhatKy_ViPham!C:C, "T15") - SUMIFS(NhatKy_ViPham!K:K, NhatKy_ViPham!E:E, "10_Ly_B", NhatKy_ViPham!F:F, B18, NhatKy_ViPham!C:C, "T15")</f>
        <v>100</v>
      </c>
      <c r="AG18" s="6">
        <f>100 + SUMIFS(NhatKy_ViPham!J:J, NhatKy_ViPham!E:E, "10_Ly_B", NhatKy_ViPham!F:F, B18, NhatKy_ViPham!C:C, "T16") - SUMIFS(NhatKy_ViPham!K:K, NhatKy_ViPham!E:E, "10_Ly_B", NhatKy_ViPham!F:F, B18, NhatKy_ViPham!C:C, "T16")</f>
        <v>100</v>
      </c>
      <c r="AH18" s="6">
        <f>100 + SUMIFS(NhatKy_ViPham!J:J, NhatKy_ViPham!E:E, "10_Ly_B", NhatKy_ViPham!F:F, B18, NhatKy_ViPham!C:C, "T17") - SUMIFS(NhatKy_ViPham!K:K, NhatKy_ViPham!E:E, "10_Ly_B", NhatKy_ViPham!F:F, B18, NhatKy_ViPham!C:C, "T17")</f>
        <v>100</v>
      </c>
      <c r="AI18" s="6">
        <f>100 + SUMIFS(NhatKy_ViPham!J:J, NhatKy_ViPham!E:E, "10_Ly_B", NhatKy_ViPham!F:F, B18, NhatKy_ViPham!C:C, "T18") - SUMIFS(NhatKy_ViPham!K:K, NhatKy_ViPham!E:E, "10_Ly_B", NhatKy_ViPham!F:F, B18, NhatKy_ViPham!C:C, "T18")</f>
        <v>100</v>
      </c>
      <c r="AJ18" s="6">
        <f>100 + SUMIFS(NhatKy_ViPham!J:J, NhatKy_ViPham!E:E, "10_Ly_B", NhatKy_ViPham!F:F, B18, NhatKy_ViPham!C:C, "T19") - SUMIFS(NhatKy_ViPham!K:K, NhatKy_ViPham!E:E, "10_Ly_B", NhatKy_ViPham!F:F, B18, NhatKy_ViPham!C:C, "T19")</f>
        <v>100</v>
      </c>
      <c r="AK18" s="6">
        <f>100 + SUMIFS(NhatKy_ViPham!J:J, NhatKy_ViPham!E:E, "10_Ly_B", NhatKy_ViPham!F:F, B18, NhatKy_ViPham!C:C, "T20") - SUMIFS(NhatKy_ViPham!K:K, NhatKy_ViPham!E:E, "10_Ly_B", NhatKy_ViPham!F:F, B18, NhatKy_ViPham!C:C, "T20")</f>
        <v>100</v>
      </c>
      <c r="AL18" s="6">
        <f>100 + SUMIFS(NhatKy_ViPham!J:J, NhatKy_ViPham!E:E, "10_Ly_B", NhatKy_ViPham!F:F, B18, NhatKy_ViPham!C:C, "T21") - SUMIFS(NhatKy_ViPham!K:K, NhatKy_ViPham!E:E, "10_Ly_B", NhatKy_ViPham!F:F, B18, NhatKy_ViPham!C:C, "T21")</f>
        <v>100</v>
      </c>
      <c r="AM18" s="6">
        <f>100 + SUMIFS(NhatKy_ViPham!J:J, NhatKy_ViPham!E:E, "10_Ly_B", NhatKy_ViPham!F:F, B18, NhatKy_ViPham!C:C, "T22") - SUMIFS(NhatKy_ViPham!K:K, NhatKy_ViPham!E:E, "10_Ly_B", NhatKy_ViPham!F:F, B18, NhatKy_ViPham!C:C, "T22")</f>
        <v>100</v>
      </c>
      <c r="AN18" s="6">
        <f>100 + SUMIFS(NhatKy_ViPham!J:J, NhatKy_ViPham!E:E, "10_Ly_B", NhatKy_ViPham!F:F, B18, NhatKy_ViPham!C:C, "T23") - SUMIFS(NhatKy_ViPham!K:K, NhatKy_ViPham!E:E, "10_Ly_B", NhatKy_ViPham!F:F, B18, NhatKy_ViPham!C:C, "T23")</f>
        <v>100</v>
      </c>
      <c r="AO18" s="6">
        <f>100 + SUMIFS(NhatKy_ViPham!J:J, NhatKy_ViPham!E:E, "10_Ly_B", NhatKy_ViPham!F:F, B18, NhatKy_ViPham!C:C, "T24") - SUMIFS(NhatKy_ViPham!K:K, NhatKy_ViPham!E:E, "10_Ly_B", NhatKy_ViPham!F:F, B18, NhatKy_ViPham!C:C, "T24")</f>
        <v>100</v>
      </c>
      <c r="AP18" s="6">
        <f>100 + SUMIFS(NhatKy_ViPham!J:J, NhatKy_ViPham!E:E, "10_Ly_B", NhatKy_ViPham!F:F, B18, NhatKy_ViPham!C:C, "T25") - SUMIFS(NhatKy_ViPham!K:K, NhatKy_ViPham!E:E, "10_Ly_B", NhatKy_ViPham!F:F, B18, NhatKy_ViPham!C:C, "T25")</f>
        <v>100</v>
      </c>
      <c r="AQ18" s="6">
        <f>100 + SUMIFS(NhatKy_ViPham!J:J, NhatKy_ViPham!E:E, "10_Ly_B", NhatKy_ViPham!F:F, B18, NhatKy_ViPham!C:C, "T26") - SUMIFS(NhatKy_ViPham!K:K, NhatKy_ViPham!E:E, "10_Ly_B", NhatKy_ViPham!F:F, B18, NhatKy_ViPham!C:C, "T26")</f>
        <v>100</v>
      </c>
      <c r="AR18" s="6">
        <f>100 + SUMIFS(NhatKy_ViPham!J:J, NhatKy_ViPham!E:E, "10_Ly_B", NhatKy_ViPham!F:F, B18, NhatKy_ViPham!C:C, "T27") - SUMIFS(NhatKy_ViPham!K:K, NhatKy_ViPham!E:E, "10_Ly_B", NhatKy_ViPham!F:F, B18, NhatKy_ViPham!C:C, "T27")</f>
        <v>100</v>
      </c>
      <c r="AS18" s="6">
        <f>100 + SUMIFS(NhatKy_ViPham!J:J, NhatKy_ViPham!E:E, "10_Ly_B", NhatKy_ViPham!F:F, B18, NhatKy_ViPham!C:C, "T28") - SUMIFS(NhatKy_ViPham!K:K, NhatKy_ViPham!E:E, "10_Ly_B", NhatKy_ViPham!F:F, B18, NhatKy_ViPham!C:C, "T28")</f>
        <v>100</v>
      </c>
      <c r="AT18" s="6">
        <f>100 + SUMIFS(NhatKy_ViPham!J:J, NhatKy_ViPham!E:E, "10_Ly_B", NhatKy_ViPham!F:F, B18, NhatKy_ViPham!C:C, "T29") - SUMIFS(NhatKy_ViPham!K:K, NhatKy_ViPham!E:E, "10_Ly_B", NhatKy_ViPham!F:F, B18, NhatKy_ViPham!C:C, "T29")</f>
        <v>100</v>
      </c>
      <c r="AU18" s="6">
        <f>100 + SUMIFS(NhatKy_ViPham!J:J, NhatKy_ViPham!E:E, "10_Ly_B", NhatKy_ViPham!F:F, B18, NhatKy_ViPham!C:C, "T30") - SUMIFS(NhatKy_ViPham!K:K, NhatKy_ViPham!E:E, "10_Ly_B", NhatKy_ViPham!F:F, B18, NhatKy_ViPham!C:C, "T30")</f>
        <v>100</v>
      </c>
      <c r="AV18" s="6">
        <f>100 + SUMIFS(NhatKy_ViPham!J:J, NhatKy_ViPham!E:E, "10_Ly_B", NhatKy_ViPham!F:F, B18, NhatKy_ViPham!C:C, "T31") - SUMIFS(NhatKy_ViPham!K:K, NhatKy_ViPham!E:E, "10_Ly_B", NhatKy_ViPham!F:F, B18, NhatKy_ViPham!C:C, "T31")</f>
        <v>100</v>
      </c>
      <c r="AW18" s="6">
        <f>100 + SUMIFS(NhatKy_ViPham!J:J, NhatKy_ViPham!E:E, "10_Ly_B", NhatKy_ViPham!F:F, B18, NhatKy_ViPham!C:C, "T32") - SUMIFS(NhatKy_ViPham!K:K, NhatKy_ViPham!E:E, "10_Ly_B", NhatKy_ViPham!F:F, B18, NhatKy_ViPham!C:C, "T32")</f>
        <v>100</v>
      </c>
      <c r="AX18" s="6">
        <f>100 + SUMIFS(NhatKy_ViPham!J:J, NhatKy_ViPham!E:E, "10_Ly_B", NhatKy_ViPham!F:F, B18, NhatKy_ViPham!C:C, "T33") - SUMIFS(NhatKy_ViPham!K:K, NhatKy_ViPham!E:E, "10_Ly_B", NhatKy_ViPham!F:F, B18, NhatKy_ViPham!C:C, "T33")</f>
        <v>100</v>
      </c>
      <c r="AY18" s="6">
        <f>100 + SUMIFS(NhatKy_ViPham!J:J, NhatKy_ViPham!E:E, "10_Ly_B", NhatKy_ViPham!F:F, B18, NhatKy_ViPham!C:C, "T34") - SUMIFS(NhatKy_ViPham!K:K, NhatKy_ViPham!E:E, "10_Ly_B", NhatKy_ViPham!F:F, B18, NhatKy_ViPham!C:C, "T34")</f>
        <v>100</v>
      </c>
      <c r="AZ18" s="6">
        <f>100 + SUMIFS(NhatKy_ViPham!J:J, NhatKy_ViPham!E:E, "10_Ly_B", NhatKy_ViPham!F:F, B18, NhatKy_ViPham!C:C, "T35") - SUMIFS(NhatKy_ViPham!K:K, NhatKy_ViPham!E:E, "10_Ly_B", NhatKy_ViPham!F:F, B18, NhatKy_ViPham!C:C, "T35")</f>
        <v>100</v>
      </c>
      <c r="BA18" s="12">
        <f t="shared" si="0"/>
        <v>100</v>
      </c>
      <c r="BB18" s="11" t="s">
        <v>430</v>
      </c>
      <c r="BC18" s="16" t="str">
        <f t="shared" si="1"/>
        <v>Tốt</v>
      </c>
      <c r="BD18" s="15" t="str">
        <f t="shared" si="2"/>
        <v>🟢 BÌNH THƯỜNG</v>
      </c>
    </row>
    <row r="19" spans="1:56" x14ac:dyDescent="0.25">
      <c r="A19" s="4">
        <v>11</v>
      </c>
      <c r="B19" s="10" t="s">
        <v>647</v>
      </c>
      <c r="C19" s="4" t="s">
        <v>648</v>
      </c>
      <c r="D19" s="4" t="s">
        <v>435</v>
      </c>
      <c r="E19" s="11" t="s">
        <v>430</v>
      </c>
      <c r="F19" s="7">
        <f>SUMIFS(NhatKy_ViPham!K:K, NhatKy_ViPham!E:E, "10_Ly_B", NhatKy_ViPham!F:F, B19, NhatKy_ViPham!H:H, "L01")</f>
        <v>0</v>
      </c>
      <c r="G19" s="7">
        <f>SUMIFS(NhatKy_ViPham!K:K, NhatKy_ViPham!E:E, "10_Ly_B", NhatKy_ViPham!F:F, B19, NhatKy_ViPham!H:H, "L02")</f>
        <v>0</v>
      </c>
      <c r="H19" s="7">
        <f>SUMIFS(NhatKy_ViPham!K:K, NhatKy_ViPham!E:E, "10_Ly_B", NhatKy_ViPham!F:F, B19, NhatKy_ViPham!H:H, "L03")</f>
        <v>0</v>
      </c>
      <c r="I19" s="7">
        <f>SUMIFS(NhatKy_ViPham!K:K, NhatKy_ViPham!E:E, "10_Ly_B", NhatKy_ViPham!F:F, B19, NhatKy_ViPham!H:H, "L04")</f>
        <v>0</v>
      </c>
      <c r="J19" s="7">
        <f>SUMIFS(NhatKy_ViPham!K:K, NhatKy_ViPham!E:E, "10_Ly_B", NhatKy_ViPham!F:F, B19, NhatKy_ViPham!H:H, "L05")</f>
        <v>0</v>
      </c>
      <c r="K19" s="7">
        <f>SUMIFS(NhatKy_ViPham!K:K, NhatKy_ViPham!E:E, "10_Ly_B", NhatKy_ViPham!F:F, B19, NhatKy_ViPham!H:H, "L06")</f>
        <v>0</v>
      </c>
      <c r="L19" s="7">
        <f>SUMIFS(NhatKy_ViPham!K:K, NhatKy_ViPham!E:E, "10_Ly_B", NhatKy_ViPham!F:F, B19, NhatKy_ViPham!H:H, "L07")</f>
        <v>0</v>
      </c>
      <c r="M19" s="7">
        <f>SUMIFS(NhatKy_ViPham!K:K, NhatKy_ViPham!E:E, "10_Ly_B", NhatKy_ViPham!F:F, B19, NhatKy_ViPham!H:H, "L08")</f>
        <v>0</v>
      </c>
      <c r="N19" s="7">
        <f>SUMIFS(NhatKy_ViPham!K:K, NhatKy_ViPham!E:E, "10_Ly_B", NhatKy_ViPham!F:F, B19, NhatKy_ViPham!H:H, "L09")</f>
        <v>0</v>
      </c>
      <c r="O19" s="7">
        <f>SUMIFS(NhatKy_ViPham!K:K, NhatKy_ViPham!E:E, "10_Ly_B", NhatKy_ViPham!F:F, B19, NhatKy_ViPham!H:H, "L10")</f>
        <v>0</v>
      </c>
      <c r="P19" s="12">
        <f>SUMIFS(NhatKy_ViPham!J:J, NhatKy_ViPham!E:E, "10_Ly_B", NhatKy_ViPham!F:F, B19)</f>
        <v>0</v>
      </c>
      <c r="Q19" s="13">
        <f>SUMIFS(NhatKy_ViPham!K:K, NhatKy_ViPham!E:E, "10_Ly_B", NhatKy_ViPham!F:F, B19)</f>
        <v>0</v>
      </c>
      <c r="R19" s="7">
        <f>100 + SUMIFS(NhatKy_ViPham!J:J, NhatKy_ViPham!E:E, "10_Ly_B", NhatKy_ViPham!F:F, B19, NhatKy_ViPham!C:C, "T1") - SUMIFS(NhatKy_ViPham!K:K, NhatKy_ViPham!E:E, "10_Ly_B", NhatKy_ViPham!F:F, B19, NhatKy_ViPham!C:C, "T1")</f>
        <v>100</v>
      </c>
      <c r="S19" s="7">
        <f>100 + SUMIFS(NhatKy_ViPham!J:J, NhatKy_ViPham!E:E, "10_Ly_B", NhatKy_ViPham!F:F, B19, NhatKy_ViPham!C:C, "T2") - SUMIFS(NhatKy_ViPham!K:K, NhatKy_ViPham!E:E, "10_Ly_B", NhatKy_ViPham!F:F, B19, NhatKy_ViPham!C:C, "T2")</f>
        <v>100</v>
      </c>
      <c r="T19" s="7">
        <f>100 + SUMIFS(NhatKy_ViPham!J:J, NhatKy_ViPham!E:E, "10_Ly_B", NhatKy_ViPham!F:F, B19, NhatKy_ViPham!C:C, "T3") - SUMIFS(NhatKy_ViPham!K:K, NhatKy_ViPham!E:E, "10_Ly_B", NhatKy_ViPham!F:F, B19, NhatKy_ViPham!C:C, "T3")</f>
        <v>100</v>
      </c>
      <c r="U19" s="7">
        <f>100 + SUMIFS(NhatKy_ViPham!J:J, NhatKy_ViPham!E:E, "10_Ly_B", NhatKy_ViPham!F:F, B19, NhatKy_ViPham!C:C, "T4") - SUMIFS(NhatKy_ViPham!K:K, NhatKy_ViPham!E:E, "10_Ly_B", NhatKy_ViPham!F:F, B19, NhatKy_ViPham!C:C, "T4")</f>
        <v>100</v>
      </c>
      <c r="V19" s="7">
        <f>100 + SUMIFS(NhatKy_ViPham!J:J, NhatKy_ViPham!E:E, "10_Ly_B", NhatKy_ViPham!F:F, B19, NhatKy_ViPham!C:C, "T5") - SUMIFS(NhatKy_ViPham!K:K, NhatKy_ViPham!E:E, "10_Ly_B", NhatKy_ViPham!F:F, B19, NhatKy_ViPham!C:C, "T5")</f>
        <v>100</v>
      </c>
      <c r="W19" s="7">
        <f>100 + SUMIFS(NhatKy_ViPham!J:J, NhatKy_ViPham!E:E, "10_Ly_B", NhatKy_ViPham!F:F, B19, NhatKy_ViPham!C:C, "T6") - SUMIFS(NhatKy_ViPham!K:K, NhatKy_ViPham!E:E, "10_Ly_B", NhatKy_ViPham!F:F, B19, NhatKy_ViPham!C:C, "T6")</f>
        <v>100</v>
      </c>
      <c r="X19" s="7">
        <f>100 + SUMIFS(NhatKy_ViPham!J:J, NhatKy_ViPham!E:E, "10_Ly_B", NhatKy_ViPham!F:F, B19, NhatKy_ViPham!C:C, "T7") - SUMIFS(NhatKy_ViPham!K:K, NhatKy_ViPham!E:E, "10_Ly_B", NhatKy_ViPham!F:F, B19, NhatKy_ViPham!C:C, "T7")</f>
        <v>100</v>
      </c>
      <c r="Y19" s="7">
        <f>100 + SUMIFS(NhatKy_ViPham!J:J, NhatKy_ViPham!E:E, "10_Ly_B", NhatKy_ViPham!F:F, B19, NhatKy_ViPham!C:C, "T8") - SUMIFS(NhatKy_ViPham!K:K, NhatKy_ViPham!E:E, "10_Ly_B", NhatKy_ViPham!F:F, B19, NhatKy_ViPham!C:C, "T8")</f>
        <v>100</v>
      </c>
      <c r="Z19" s="7">
        <f>100 + SUMIFS(NhatKy_ViPham!J:J, NhatKy_ViPham!E:E, "10_Ly_B", NhatKy_ViPham!F:F, B19, NhatKy_ViPham!C:C, "T9") - SUMIFS(NhatKy_ViPham!K:K, NhatKy_ViPham!E:E, "10_Ly_B", NhatKy_ViPham!F:F, B19, NhatKy_ViPham!C:C, "T9")</f>
        <v>100</v>
      </c>
      <c r="AA19" s="7">
        <f>100 + SUMIFS(NhatKy_ViPham!J:J, NhatKy_ViPham!E:E, "10_Ly_B", NhatKy_ViPham!F:F, B19, NhatKy_ViPham!C:C, "T10") - SUMIFS(NhatKy_ViPham!K:K, NhatKy_ViPham!E:E, "10_Ly_B", NhatKy_ViPham!F:F, B19, NhatKy_ViPham!C:C, "T10")</f>
        <v>100</v>
      </c>
      <c r="AB19" s="7">
        <f>100 + SUMIFS(NhatKy_ViPham!J:J, NhatKy_ViPham!E:E, "10_Ly_B", NhatKy_ViPham!F:F, B19, NhatKy_ViPham!C:C, "T11") - SUMIFS(NhatKy_ViPham!K:K, NhatKy_ViPham!E:E, "10_Ly_B", NhatKy_ViPham!F:F, B19, NhatKy_ViPham!C:C, "T11")</f>
        <v>100</v>
      </c>
      <c r="AC19" s="7">
        <f>100 + SUMIFS(NhatKy_ViPham!J:J, NhatKy_ViPham!E:E, "10_Ly_B", NhatKy_ViPham!F:F, B19, NhatKy_ViPham!C:C, "T12") - SUMIFS(NhatKy_ViPham!K:K, NhatKy_ViPham!E:E, "10_Ly_B", NhatKy_ViPham!F:F, B19, NhatKy_ViPham!C:C, "T12")</f>
        <v>100</v>
      </c>
      <c r="AD19" s="7">
        <f>100 + SUMIFS(NhatKy_ViPham!J:J, NhatKy_ViPham!E:E, "10_Ly_B", NhatKy_ViPham!F:F, B19, NhatKy_ViPham!C:C, "T13") - SUMIFS(NhatKy_ViPham!K:K, NhatKy_ViPham!E:E, "10_Ly_B", NhatKy_ViPham!F:F, B19, NhatKy_ViPham!C:C, "T13")</f>
        <v>100</v>
      </c>
      <c r="AE19" s="7">
        <f>100 + SUMIFS(NhatKy_ViPham!J:J, NhatKy_ViPham!E:E, "10_Ly_B", NhatKy_ViPham!F:F, B19, NhatKy_ViPham!C:C, "T14") - SUMIFS(NhatKy_ViPham!K:K, NhatKy_ViPham!E:E, "10_Ly_B", NhatKy_ViPham!F:F, B19, NhatKy_ViPham!C:C, "T14")</f>
        <v>100</v>
      </c>
      <c r="AF19" s="7">
        <f>100 + SUMIFS(NhatKy_ViPham!J:J, NhatKy_ViPham!E:E, "10_Ly_B", NhatKy_ViPham!F:F, B19, NhatKy_ViPham!C:C, "T15") - SUMIFS(NhatKy_ViPham!K:K, NhatKy_ViPham!E:E, "10_Ly_B", NhatKy_ViPham!F:F, B19, NhatKy_ViPham!C:C, "T15")</f>
        <v>100</v>
      </c>
      <c r="AG19" s="7">
        <f>100 + SUMIFS(NhatKy_ViPham!J:J, NhatKy_ViPham!E:E, "10_Ly_B", NhatKy_ViPham!F:F, B19, NhatKy_ViPham!C:C, "T16") - SUMIFS(NhatKy_ViPham!K:K, NhatKy_ViPham!E:E, "10_Ly_B", NhatKy_ViPham!F:F, B19, NhatKy_ViPham!C:C, "T16")</f>
        <v>100</v>
      </c>
      <c r="AH19" s="7">
        <f>100 + SUMIFS(NhatKy_ViPham!J:J, NhatKy_ViPham!E:E, "10_Ly_B", NhatKy_ViPham!F:F, B19, NhatKy_ViPham!C:C, "T17") - SUMIFS(NhatKy_ViPham!K:K, NhatKy_ViPham!E:E, "10_Ly_B", NhatKy_ViPham!F:F, B19, NhatKy_ViPham!C:C, "T17")</f>
        <v>100</v>
      </c>
      <c r="AI19" s="7">
        <f>100 + SUMIFS(NhatKy_ViPham!J:J, NhatKy_ViPham!E:E, "10_Ly_B", NhatKy_ViPham!F:F, B19, NhatKy_ViPham!C:C, "T18") - SUMIFS(NhatKy_ViPham!K:K, NhatKy_ViPham!E:E, "10_Ly_B", NhatKy_ViPham!F:F, B19, NhatKy_ViPham!C:C, "T18")</f>
        <v>100</v>
      </c>
      <c r="AJ19" s="7">
        <f>100 + SUMIFS(NhatKy_ViPham!J:J, NhatKy_ViPham!E:E, "10_Ly_B", NhatKy_ViPham!F:F, B19, NhatKy_ViPham!C:C, "T19") - SUMIFS(NhatKy_ViPham!K:K, NhatKy_ViPham!E:E, "10_Ly_B", NhatKy_ViPham!F:F, B19, NhatKy_ViPham!C:C, "T19")</f>
        <v>100</v>
      </c>
      <c r="AK19" s="7">
        <f>100 + SUMIFS(NhatKy_ViPham!J:J, NhatKy_ViPham!E:E, "10_Ly_B", NhatKy_ViPham!F:F, B19, NhatKy_ViPham!C:C, "T20") - SUMIFS(NhatKy_ViPham!K:K, NhatKy_ViPham!E:E, "10_Ly_B", NhatKy_ViPham!F:F, B19, NhatKy_ViPham!C:C, "T20")</f>
        <v>100</v>
      </c>
      <c r="AL19" s="7">
        <f>100 + SUMIFS(NhatKy_ViPham!J:J, NhatKy_ViPham!E:E, "10_Ly_B", NhatKy_ViPham!F:F, B19, NhatKy_ViPham!C:C, "T21") - SUMIFS(NhatKy_ViPham!K:K, NhatKy_ViPham!E:E, "10_Ly_B", NhatKy_ViPham!F:F, B19, NhatKy_ViPham!C:C, "T21")</f>
        <v>100</v>
      </c>
      <c r="AM19" s="7">
        <f>100 + SUMIFS(NhatKy_ViPham!J:J, NhatKy_ViPham!E:E, "10_Ly_B", NhatKy_ViPham!F:F, B19, NhatKy_ViPham!C:C, "T22") - SUMIFS(NhatKy_ViPham!K:K, NhatKy_ViPham!E:E, "10_Ly_B", NhatKy_ViPham!F:F, B19, NhatKy_ViPham!C:C, "T22")</f>
        <v>100</v>
      </c>
      <c r="AN19" s="7">
        <f>100 + SUMIFS(NhatKy_ViPham!J:J, NhatKy_ViPham!E:E, "10_Ly_B", NhatKy_ViPham!F:F, B19, NhatKy_ViPham!C:C, "T23") - SUMIFS(NhatKy_ViPham!K:K, NhatKy_ViPham!E:E, "10_Ly_B", NhatKy_ViPham!F:F, B19, NhatKy_ViPham!C:C, "T23")</f>
        <v>100</v>
      </c>
      <c r="AO19" s="7">
        <f>100 + SUMIFS(NhatKy_ViPham!J:J, NhatKy_ViPham!E:E, "10_Ly_B", NhatKy_ViPham!F:F, B19, NhatKy_ViPham!C:C, "T24") - SUMIFS(NhatKy_ViPham!K:K, NhatKy_ViPham!E:E, "10_Ly_B", NhatKy_ViPham!F:F, B19, NhatKy_ViPham!C:C, "T24")</f>
        <v>100</v>
      </c>
      <c r="AP19" s="7">
        <f>100 + SUMIFS(NhatKy_ViPham!J:J, NhatKy_ViPham!E:E, "10_Ly_B", NhatKy_ViPham!F:F, B19, NhatKy_ViPham!C:C, "T25") - SUMIFS(NhatKy_ViPham!K:K, NhatKy_ViPham!E:E, "10_Ly_B", NhatKy_ViPham!F:F, B19, NhatKy_ViPham!C:C, "T25")</f>
        <v>100</v>
      </c>
      <c r="AQ19" s="7">
        <f>100 + SUMIFS(NhatKy_ViPham!J:J, NhatKy_ViPham!E:E, "10_Ly_B", NhatKy_ViPham!F:F, B19, NhatKy_ViPham!C:C, "T26") - SUMIFS(NhatKy_ViPham!K:K, NhatKy_ViPham!E:E, "10_Ly_B", NhatKy_ViPham!F:F, B19, NhatKy_ViPham!C:C, "T26")</f>
        <v>100</v>
      </c>
      <c r="AR19" s="7">
        <f>100 + SUMIFS(NhatKy_ViPham!J:J, NhatKy_ViPham!E:E, "10_Ly_B", NhatKy_ViPham!F:F, B19, NhatKy_ViPham!C:C, "T27") - SUMIFS(NhatKy_ViPham!K:K, NhatKy_ViPham!E:E, "10_Ly_B", NhatKy_ViPham!F:F, B19, NhatKy_ViPham!C:C, "T27")</f>
        <v>100</v>
      </c>
      <c r="AS19" s="7">
        <f>100 + SUMIFS(NhatKy_ViPham!J:J, NhatKy_ViPham!E:E, "10_Ly_B", NhatKy_ViPham!F:F, B19, NhatKy_ViPham!C:C, "T28") - SUMIFS(NhatKy_ViPham!K:K, NhatKy_ViPham!E:E, "10_Ly_B", NhatKy_ViPham!F:F, B19, NhatKy_ViPham!C:C, "T28")</f>
        <v>100</v>
      </c>
      <c r="AT19" s="7">
        <f>100 + SUMIFS(NhatKy_ViPham!J:J, NhatKy_ViPham!E:E, "10_Ly_B", NhatKy_ViPham!F:F, B19, NhatKy_ViPham!C:C, "T29") - SUMIFS(NhatKy_ViPham!K:K, NhatKy_ViPham!E:E, "10_Ly_B", NhatKy_ViPham!F:F, B19, NhatKy_ViPham!C:C, "T29")</f>
        <v>100</v>
      </c>
      <c r="AU19" s="7">
        <f>100 + SUMIFS(NhatKy_ViPham!J:J, NhatKy_ViPham!E:E, "10_Ly_B", NhatKy_ViPham!F:F, B19, NhatKy_ViPham!C:C, "T30") - SUMIFS(NhatKy_ViPham!K:K, NhatKy_ViPham!E:E, "10_Ly_B", NhatKy_ViPham!F:F, B19, NhatKy_ViPham!C:C, "T30")</f>
        <v>100</v>
      </c>
      <c r="AV19" s="7">
        <f>100 + SUMIFS(NhatKy_ViPham!J:J, NhatKy_ViPham!E:E, "10_Ly_B", NhatKy_ViPham!F:F, B19, NhatKy_ViPham!C:C, "T31") - SUMIFS(NhatKy_ViPham!K:K, NhatKy_ViPham!E:E, "10_Ly_B", NhatKy_ViPham!F:F, B19, NhatKy_ViPham!C:C, "T31")</f>
        <v>100</v>
      </c>
      <c r="AW19" s="7">
        <f>100 + SUMIFS(NhatKy_ViPham!J:J, NhatKy_ViPham!E:E, "10_Ly_B", NhatKy_ViPham!F:F, B19, NhatKy_ViPham!C:C, "T32") - SUMIFS(NhatKy_ViPham!K:K, NhatKy_ViPham!E:E, "10_Ly_B", NhatKy_ViPham!F:F, B19, NhatKy_ViPham!C:C, "T32")</f>
        <v>100</v>
      </c>
      <c r="AX19" s="7">
        <f>100 + SUMIFS(NhatKy_ViPham!J:J, NhatKy_ViPham!E:E, "10_Ly_B", NhatKy_ViPham!F:F, B19, NhatKy_ViPham!C:C, "T33") - SUMIFS(NhatKy_ViPham!K:K, NhatKy_ViPham!E:E, "10_Ly_B", NhatKy_ViPham!F:F, B19, NhatKy_ViPham!C:C, "T33")</f>
        <v>100</v>
      </c>
      <c r="AY19" s="7">
        <f>100 + SUMIFS(NhatKy_ViPham!J:J, NhatKy_ViPham!E:E, "10_Ly_B", NhatKy_ViPham!F:F, B19, NhatKy_ViPham!C:C, "T34") - SUMIFS(NhatKy_ViPham!K:K, NhatKy_ViPham!E:E, "10_Ly_B", NhatKy_ViPham!F:F, B19, NhatKy_ViPham!C:C, "T34")</f>
        <v>100</v>
      </c>
      <c r="AZ19" s="7">
        <f>100 + SUMIFS(NhatKy_ViPham!J:J, NhatKy_ViPham!E:E, "10_Ly_B", NhatKy_ViPham!F:F, B19, NhatKy_ViPham!C:C, "T35") - SUMIFS(NhatKy_ViPham!K:K, NhatKy_ViPham!E:E, "10_Ly_B", NhatKy_ViPham!F:F, B19, NhatKy_ViPham!C:C, "T35")</f>
        <v>100</v>
      </c>
      <c r="BA19" s="12">
        <f t="shared" si="0"/>
        <v>100</v>
      </c>
      <c r="BB19" s="11" t="s">
        <v>430</v>
      </c>
      <c r="BC19" s="14" t="str">
        <f t="shared" si="1"/>
        <v>Tốt</v>
      </c>
      <c r="BD19" s="10" t="str">
        <f t="shared" si="2"/>
        <v>🟢 BÌNH THƯỜNG</v>
      </c>
    </row>
    <row r="20" spans="1:56" x14ac:dyDescent="0.25">
      <c r="A20" s="5">
        <v>12</v>
      </c>
      <c r="B20" s="15" t="s">
        <v>582</v>
      </c>
      <c r="C20" s="5" t="s">
        <v>637</v>
      </c>
      <c r="D20" s="5" t="s">
        <v>435</v>
      </c>
      <c r="E20" s="11" t="s">
        <v>430</v>
      </c>
      <c r="F20" s="6">
        <f>SUMIFS(NhatKy_ViPham!K:K, NhatKy_ViPham!E:E, "10_Ly_B", NhatKy_ViPham!F:F, B20, NhatKy_ViPham!H:H, "L01")</f>
        <v>0</v>
      </c>
      <c r="G20" s="6">
        <f>SUMIFS(NhatKy_ViPham!K:K, NhatKy_ViPham!E:E, "10_Ly_B", NhatKy_ViPham!F:F, B20, NhatKy_ViPham!H:H, "L02")</f>
        <v>0</v>
      </c>
      <c r="H20" s="6">
        <f>SUMIFS(NhatKy_ViPham!K:K, NhatKy_ViPham!E:E, "10_Ly_B", NhatKy_ViPham!F:F, B20, NhatKy_ViPham!H:H, "L03")</f>
        <v>0</v>
      </c>
      <c r="I20" s="6">
        <f>SUMIFS(NhatKy_ViPham!K:K, NhatKy_ViPham!E:E, "10_Ly_B", NhatKy_ViPham!F:F, B20, NhatKy_ViPham!H:H, "L04")</f>
        <v>0</v>
      </c>
      <c r="J20" s="6">
        <f>SUMIFS(NhatKy_ViPham!K:K, NhatKy_ViPham!E:E, "10_Ly_B", NhatKy_ViPham!F:F, B20, NhatKy_ViPham!H:H, "L05")</f>
        <v>0</v>
      </c>
      <c r="K20" s="6">
        <f>SUMIFS(NhatKy_ViPham!K:K, NhatKy_ViPham!E:E, "10_Ly_B", NhatKy_ViPham!F:F, B20, NhatKy_ViPham!H:H, "L06")</f>
        <v>0</v>
      </c>
      <c r="L20" s="6">
        <f>SUMIFS(NhatKy_ViPham!K:K, NhatKy_ViPham!E:E, "10_Ly_B", NhatKy_ViPham!F:F, B20, NhatKy_ViPham!H:H, "L07")</f>
        <v>0</v>
      </c>
      <c r="M20" s="6">
        <f>SUMIFS(NhatKy_ViPham!K:K, NhatKy_ViPham!E:E, "10_Ly_B", NhatKy_ViPham!F:F, B20, NhatKy_ViPham!H:H, "L08")</f>
        <v>0</v>
      </c>
      <c r="N20" s="6">
        <f>SUMIFS(NhatKy_ViPham!K:K, NhatKy_ViPham!E:E, "10_Ly_B", NhatKy_ViPham!F:F, B20, NhatKy_ViPham!H:H, "L09")</f>
        <v>0</v>
      </c>
      <c r="O20" s="6">
        <f>SUMIFS(NhatKy_ViPham!K:K, NhatKy_ViPham!E:E, "10_Ly_B", NhatKy_ViPham!F:F, B20, NhatKy_ViPham!H:H, "L10")</f>
        <v>0</v>
      </c>
      <c r="P20" s="12">
        <f>SUMIFS(NhatKy_ViPham!J:J, NhatKy_ViPham!E:E, "10_Ly_B", NhatKy_ViPham!F:F, B20)</f>
        <v>0</v>
      </c>
      <c r="Q20" s="13">
        <f>SUMIFS(NhatKy_ViPham!K:K, NhatKy_ViPham!E:E, "10_Ly_B", NhatKy_ViPham!F:F, B20)</f>
        <v>0</v>
      </c>
      <c r="R20" s="6">
        <f>100 + SUMIFS(NhatKy_ViPham!J:J, NhatKy_ViPham!E:E, "10_Ly_B", NhatKy_ViPham!F:F, B20, NhatKy_ViPham!C:C, "T1") - SUMIFS(NhatKy_ViPham!K:K, NhatKy_ViPham!E:E, "10_Ly_B", NhatKy_ViPham!F:F, B20, NhatKy_ViPham!C:C, "T1")</f>
        <v>100</v>
      </c>
      <c r="S20" s="6">
        <f>100 + SUMIFS(NhatKy_ViPham!J:J, NhatKy_ViPham!E:E, "10_Ly_B", NhatKy_ViPham!F:F, B20, NhatKy_ViPham!C:C, "T2") - SUMIFS(NhatKy_ViPham!K:K, NhatKy_ViPham!E:E, "10_Ly_B", NhatKy_ViPham!F:F, B20, NhatKy_ViPham!C:C, "T2")</f>
        <v>100</v>
      </c>
      <c r="T20" s="6">
        <f>100 + SUMIFS(NhatKy_ViPham!J:J, NhatKy_ViPham!E:E, "10_Ly_B", NhatKy_ViPham!F:F, B20, NhatKy_ViPham!C:C, "T3") - SUMIFS(NhatKy_ViPham!K:K, NhatKy_ViPham!E:E, "10_Ly_B", NhatKy_ViPham!F:F, B20, NhatKy_ViPham!C:C, "T3")</f>
        <v>100</v>
      </c>
      <c r="U20" s="6">
        <f>100 + SUMIFS(NhatKy_ViPham!J:J, NhatKy_ViPham!E:E, "10_Ly_B", NhatKy_ViPham!F:F, B20, NhatKy_ViPham!C:C, "T4") - SUMIFS(NhatKy_ViPham!K:K, NhatKy_ViPham!E:E, "10_Ly_B", NhatKy_ViPham!F:F, B20, NhatKy_ViPham!C:C, "T4")</f>
        <v>100</v>
      </c>
      <c r="V20" s="6">
        <f>100 + SUMIFS(NhatKy_ViPham!J:J, NhatKy_ViPham!E:E, "10_Ly_B", NhatKy_ViPham!F:F, B20, NhatKy_ViPham!C:C, "T5") - SUMIFS(NhatKy_ViPham!K:K, NhatKy_ViPham!E:E, "10_Ly_B", NhatKy_ViPham!F:F, B20, NhatKy_ViPham!C:C, "T5")</f>
        <v>100</v>
      </c>
      <c r="W20" s="6">
        <f>100 + SUMIFS(NhatKy_ViPham!J:J, NhatKy_ViPham!E:E, "10_Ly_B", NhatKy_ViPham!F:F, B20, NhatKy_ViPham!C:C, "T6") - SUMIFS(NhatKy_ViPham!K:K, NhatKy_ViPham!E:E, "10_Ly_B", NhatKy_ViPham!F:F, B20, NhatKy_ViPham!C:C, "T6")</f>
        <v>100</v>
      </c>
      <c r="X20" s="6">
        <f>100 + SUMIFS(NhatKy_ViPham!J:J, NhatKy_ViPham!E:E, "10_Ly_B", NhatKy_ViPham!F:F, B20, NhatKy_ViPham!C:C, "T7") - SUMIFS(NhatKy_ViPham!K:K, NhatKy_ViPham!E:E, "10_Ly_B", NhatKy_ViPham!F:F, B20, NhatKy_ViPham!C:C, "T7")</f>
        <v>100</v>
      </c>
      <c r="Y20" s="6">
        <f>100 + SUMIFS(NhatKy_ViPham!J:J, NhatKy_ViPham!E:E, "10_Ly_B", NhatKy_ViPham!F:F, B20, NhatKy_ViPham!C:C, "T8") - SUMIFS(NhatKy_ViPham!K:K, NhatKy_ViPham!E:E, "10_Ly_B", NhatKy_ViPham!F:F, B20, NhatKy_ViPham!C:C, "T8")</f>
        <v>100</v>
      </c>
      <c r="Z20" s="6">
        <f>100 + SUMIFS(NhatKy_ViPham!J:J, NhatKy_ViPham!E:E, "10_Ly_B", NhatKy_ViPham!F:F, B20, NhatKy_ViPham!C:C, "T9") - SUMIFS(NhatKy_ViPham!K:K, NhatKy_ViPham!E:E, "10_Ly_B", NhatKy_ViPham!F:F, B20, NhatKy_ViPham!C:C, "T9")</f>
        <v>100</v>
      </c>
      <c r="AA20" s="6">
        <f>100 + SUMIFS(NhatKy_ViPham!J:J, NhatKy_ViPham!E:E, "10_Ly_B", NhatKy_ViPham!F:F, B20, NhatKy_ViPham!C:C, "T10") - SUMIFS(NhatKy_ViPham!K:K, NhatKy_ViPham!E:E, "10_Ly_B", NhatKy_ViPham!F:F, B20, NhatKy_ViPham!C:C, "T10")</f>
        <v>100</v>
      </c>
      <c r="AB20" s="6">
        <f>100 + SUMIFS(NhatKy_ViPham!J:J, NhatKy_ViPham!E:E, "10_Ly_B", NhatKy_ViPham!F:F, B20, NhatKy_ViPham!C:C, "T11") - SUMIFS(NhatKy_ViPham!K:K, NhatKy_ViPham!E:E, "10_Ly_B", NhatKy_ViPham!F:F, B20, NhatKy_ViPham!C:C, "T11")</f>
        <v>100</v>
      </c>
      <c r="AC20" s="6">
        <f>100 + SUMIFS(NhatKy_ViPham!J:J, NhatKy_ViPham!E:E, "10_Ly_B", NhatKy_ViPham!F:F, B20, NhatKy_ViPham!C:C, "T12") - SUMIFS(NhatKy_ViPham!K:K, NhatKy_ViPham!E:E, "10_Ly_B", NhatKy_ViPham!F:F, B20, NhatKy_ViPham!C:C, "T12")</f>
        <v>100</v>
      </c>
      <c r="AD20" s="6">
        <f>100 + SUMIFS(NhatKy_ViPham!J:J, NhatKy_ViPham!E:E, "10_Ly_B", NhatKy_ViPham!F:F, B20, NhatKy_ViPham!C:C, "T13") - SUMIFS(NhatKy_ViPham!K:K, NhatKy_ViPham!E:E, "10_Ly_B", NhatKy_ViPham!F:F, B20, NhatKy_ViPham!C:C, "T13")</f>
        <v>100</v>
      </c>
      <c r="AE20" s="6">
        <f>100 + SUMIFS(NhatKy_ViPham!J:J, NhatKy_ViPham!E:E, "10_Ly_B", NhatKy_ViPham!F:F, B20, NhatKy_ViPham!C:C, "T14") - SUMIFS(NhatKy_ViPham!K:K, NhatKy_ViPham!E:E, "10_Ly_B", NhatKy_ViPham!F:F, B20, NhatKy_ViPham!C:C, "T14")</f>
        <v>100</v>
      </c>
      <c r="AF20" s="6">
        <f>100 + SUMIFS(NhatKy_ViPham!J:J, NhatKy_ViPham!E:E, "10_Ly_B", NhatKy_ViPham!F:F, B20, NhatKy_ViPham!C:C, "T15") - SUMIFS(NhatKy_ViPham!K:K, NhatKy_ViPham!E:E, "10_Ly_B", NhatKy_ViPham!F:F, B20, NhatKy_ViPham!C:C, "T15")</f>
        <v>100</v>
      </c>
      <c r="AG20" s="6">
        <f>100 + SUMIFS(NhatKy_ViPham!J:J, NhatKy_ViPham!E:E, "10_Ly_B", NhatKy_ViPham!F:F, B20, NhatKy_ViPham!C:C, "T16") - SUMIFS(NhatKy_ViPham!K:K, NhatKy_ViPham!E:E, "10_Ly_B", NhatKy_ViPham!F:F, B20, NhatKy_ViPham!C:C, "T16")</f>
        <v>100</v>
      </c>
      <c r="AH20" s="6">
        <f>100 + SUMIFS(NhatKy_ViPham!J:J, NhatKy_ViPham!E:E, "10_Ly_B", NhatKy_ViPham!F:F, B20, NhatKy_ViPham!C:C, "T17") - SUMIFS(NhatKy_ViPham!K:K, NhatKy_ViPham!E:E, "10_Ly_B", NhatKy_ViPham!F:F, B20, NhatKy_ViPham!C:C, "T17")</f>
        <v>100</v>
      </c>
      <c r="AI20" s="6">
        <f>100 + SUMIFS(NhatKy_ViPham!J:J, NhatKy_ViPham!E:E, "10_Ly_B", NhatKy_ViPham!F:F, B20, NhatKy_ViPham!C:C, "T18") - SUMIFS(NhatKy_ViPham!K:K, NhatKy_ViPham!E:E, "10_Ly_B", NhatKy_ViPham!F:F, B20, NhatKy_ViPham!C:C, "T18")</f>
        <v>100</v>
      </c>
      <c r="AJ20" s="6">
        <f>100 + SUMIFS(NhatKy_ViPham!J:J, NhatKy_ViPham!E:E, "10_Ly_B", NhatKy_ViPham!F:F, B20, NhatKy_ViPham!C:C, "T19") - SUMIFS(NhatKy_ViPham!K:K, NhatKy_ViPham!E:E, "10_Ly_B", NhatKy_ViPham!F:F, B20, NhatKy_ViPham!C:C, "T19")</f>
        <v>100</v>
      </c>
      <c r="AK20" s="6">
        <f>100 + SUMIFS(NhatKy_ViPham!J:J, NhatKy_ViPham!E:E, "10_Ly_B", NhatKy_ViPham!F:F, B20, NhatKy_ViPham!C:C, "T20") - SUMIFS(NhatKy_ViPham!K:K, NhatKy_ViPham!E:E, "10_Ly_B", NhatKy_ViPham!F:F, B20, NhatKy_ViPham!C:C, "T20")</f>
        <v>100</v>
      </c>
      <c r="AL20" s="6">
        <f>100 + SUMIFS(NhatKy_ViPham!J:J, NhatKy_ViPham!E:E, "10_Ly_B", NhatKy_ViPham!F:F, B20, NhatKy_ViPham!C:C, "T21") - SUMIFS(NhatKy_ViPham!K:K, NhatKy_ViPham!E:E, "10_Ly_B", NhatKy_ViPham!F:F, B20, NhatKy_ViPham!C:C, "T21")</f>
        <v>100</v>
      </c>
      <c r="AM20" s="6">
        <f>100 + SUMIFS(NhatKy_ViPham!J:J, NhatKy_ViPham!E:E, "10_Ly_B", NhatKy_ViPham!F:F, B20, NhatKy_ViPham!C:C, "T22") - SUMIFS(NhatKy_ViPham!K:K, NhatKy_ViPham!E:E, "10_Ly_B", NhatKy_ViPham!F:F, B20, NhatKy_ViPham!C:C, "T22")</f>
        <v>100</v>
      </c>
      <c r="AN20" s="6">
        <f>100 + SUMIFS(NhatKy_ViPham!J:J, NhatKy_ViPham!E:E, "10_Ly_B", NhatKy_ViPham!F:F, B20, NhatKy_ViPham!C:C, "T23") - SUMIFS(NhatKy_ViPham!K:K, NhatKy_ViPham!E:E, "10_Ly_B", NhatKy_ViPham!F:F, B20, NhatKy_ViPham!C:C, "T23")</f>
        <v>100</v>
      </c>
      <c r="AO20" s="6">
        <f>100 + SUMIFS(NhatKy_ViPham!J:J, NhatKy_ViPham!E:E, "10_Ly_B", NhatKy_ViPham!F:F, B20, NhatKy_ViPham!C:C, "T24") - SUMIFS(NhatKy_ViPham!K:K, NhatKy_ViPham!E:E, "10_Ly_B", NhatKy_ViPham!F:F, B20, NhatKy_ViPham!C:C, "T24")</f>
        <v>100</v>
      </c>
      <c r="AP20" s="6">
        <f>100 + SUMIFS(NhatKy_ViPham!J:J, NhatKy_ViPham!E:E, "10_Ly_B", NhatKy_ViPham!F:F, B20, NhatKy_ViPham!C:C, "T25") - SUMIFS(NhatKy_ViPham!K:K, NhatKy_ViPham!E:E, "10_Ly_B", NhatKy_ViPham!F:F, B20, NhatKy_ViPham!C:C, "T25")</f>
        <v>100</v>
      </c>
      <c r="AQ20" s="6">
        <f>100 + SUMIFS(NhatKy_ViPham!J:J, NhatKy_ViPham!E:E, "10_Ly_B", NhatKy_ViPham!F:F, B20, NhatKy_ViPham!C:C, "T26") - SUMIFS(NhatKy_ViPham!K:K, NhatKy_ViPham!E:E, "10_Ly_B", NhatKy_ViPham!F:F, B20, NhatKy_ViPham!C:C, "T26")</f>
        <v>100</v>
      </c>
      <c r="AR20" s="6">
        <f>100 + SUMIFS(NhatKy_ViPham!J:J, NhatKy_ViPham!E:E, "10_Ly_B", NhatKy_ViPham!F:F, B20, NhatKy_ViPham!C:C, "T27") - SUMIFS(NhatKy_ViPham!K:K, NhatKy_ViPham!E:E, "10_Ly_B", NhatKy_ViPham!F:F, B20, NhatKy_ViPham!C:C, "T27")</f>
        <v>100</v>
      </c>
      <c r="AS20" s="6">
        <f>100 + SUMIFS(NhatKy_ViPham!J:J, NhatKy_ViPham!E:E, "10_Ly_B", NhatKy_ViPham!F:F, B20, NhatKy_ViPham!C:C, "T28") - SUMIFS(NhatKy_ViPham!K:K, NhatKy_ViPham!E:E, "10_Ly_B", NhatKy_ViPham!F:F, B20, NhatKy_ViPham!C:C, "T28")</f>
        <v>100</v>
      </c>
      <c r="AT20" s="6">
        <f>100 + SUMIFS(NhatKy_ViPham!J:J, NhatKy_ViPham!E:E, "10_Ly_B", NhatKy_ViPham!F:F, B20, NhatKy_ViPham!C:C, "T29") - SUMIFS(NhatKy_ViPham!K:K, NhatKy_ViPham!E:E, "10_Ly_B", NhatKy_ViPham!F:F, B20, NhatKy_ViPham!C:C, "T29")</f>
        <v>100</v>
      </c>
      <c r="AU20" s="6">
        <f>100 + SUMIFS(NhatKy_ViPham!J:J, NhatKy_ViPham!E:E, "10_Ly_B", NhatKy_ViPham!F:F, B20, NhatKy_ViPham!C:C, "T30") - SUMIFS(NhatKy_ViPham!K:K, NhatKy_ViPham!E:E, "10_Ly_B", NhatKy_ViPham!F:F, B20, NhatKy_ViPham!C:C, "T30")</f>
        <v>100</v>
      </c>
      <c r="AV20" s="6">
        <f>100 + SUMIFS(NhatKy_ViPham!J:J, NhatKy_ViPham!E:E, "10_Ly_B", NhatKy_ViPham!F:F, B20, NhatKy_ViPham!C:C, "T31") - SUMIFS(NhatKy_ViPham!K:K, NhatKy_ViPham!E:E, "10_Ly_B", NhatKy_ViPham!F:F, B20, NhatKy_ViPham!C:C, "T31")</f>
        <v>100</v>
      </c>
      <c r="AW20" s="6">
        <f>100 + SUMIFS(NhatKy_ViPham!J:J, NhatKy_ViPham!E:E, "10_Ly_B", NhatKy_ViPham!F:F, B20, NhatKy_ViPham!C:C, "T32") - SUMIFS(NhatKy_ViPham!K:K, NhatKy_ViPham!E:E, "10_Ly_B", NhatKy_ViPham!F:F, B20, NhatKy_ViPham!C:C, "T32")</f>
        <v>100</v>
      </c>
      <c r="AX20" s="6">
        <f>100 + SUMIFS(NhatKy_ViPham!J:J, NhatKy_ViPham!E:E, "10_Ly_B", NhatKy_ViPham!F:F, B20, NhatKy_ViPham!C:C, "T33") - SUMIFS(NhatKy_ViPham!K:K, NhatKy_ViPham!E:E, "10_Ly_B", NhatKy_ViPham!F:F, B20, NhatKy_ViPham!C:C, "T33")</f>
        <v>100</v>
      </c>
      <c r="AY20" s="6">
        <f>100 + SUMIFS(NhatKy_ViPham!J:J, NhatKy_ViPham!E:E, "10_Ly_B", NhatKy_ViPham!F:F, B20, NhatKy_ViPham!C:C, "T34") - SUMIFS(NhatKy_ViPham!K:K, NhatKy_ViPham!E:E, "10_Ly_B", NhatKy_ViPham!F:F, B20, NhatKy_ViPham!C:C, "T34")</f>
        <v>100</v>
      </c>
      <c r="AZ20" s="6">
        <f>100 + SUMIFS(NhatKy_ViPham!J:J, NhatKy_ViPham!E:E, "10_Ly_B", NhatKy_ViPham!F:F, B20, NhatKy_ViPham!C:C, "T35") - SUMIFS(NhatKy_ViPham!K:K, NhatKy_ViPham!E:E, "10_Ly_B", NhatKy_ViPham!F:F, B20, NhatKy_ViPham!C:C, "T35")</f>
        <v>100</v>
      </c>
      <c r="BA20" s="12">
        <f t="shared" si="0"/>
        <v>100</v>
      </c>
      <c r="BB20" s="11" t="s">
        <v>430</v>
      </c>
      <c r="BC20" s="16" t="str">
        <f t="shared" si="1"/>
        <v>Tốt</v>
      </c>
      <c r="BD20" s="15" t="str">
        <f t="shared" si="2"/>
        <v>🟢 BÌNH THƯỜNG</v>
      </c>
    </row>
    <row r="21" spans="1:56" x14ac:dyDescent="0.25">
      <c r="A21" s="4">
        <v>13</v>
      </c>
      <c r="B21" s="10" t="s">
        <v>649</v>
      </c>
      <c r="C21" s="4" t="s">
        <v>650</v>
      </c>
      <c r="D21" s="4" t="s">
        <v>435</v>
      </c>
      <c r="E21" s="11" t="s">
        <v>430</v>
      </c>
      <c r="F21" s="7">
        <f>SUMIFS(NhatKy_ViPham!K:K, NhatKy_ViPham!E:E, "10_Ly_B", NhatKy_ViPham!F:F, B21, NhatKy_ViPham!H:H, "L01")</f>
        <v>0</v>
      </c>
      <c r="G21" s="7">
        <f>SUMIFS(NhatKy_ViPham!K:K, NhatKy_ViPham!E:E, "10_Ly_B", NhatKy_ViPham!F:F, B21, NhatKy_ViPham!H:H, "L02")</f>
        <v>0</v>
      </c>
      <c r="H21" s="7">
        <f>SUMIFS(NhatKy_ViPham!K:K, NhatKy_ViPham!E:E, "10_Ly_B", NhatKy_ViPham!F:F, B21, NhatKy_ViPham!H:H, "L03")</f>
        <v>0</v>
      </c>
      <c r="I21" s="7">
        <f>SUMIFS(NhatKy_ViPham!K:K, NhatKy_ViPham!E:E, "10_Ly_B", NhatKy_ViPham!F:F, B21, NhatKy_ViPham!H:H, "L04")</f>
        <v>0</v>
      </c>
      <c r="J21" s="7">
        <f>SUMIFS(NhatKy_ViPham!K:K, NhatKy_ViPham!E:E, "10_Ly_B", NhatKy_ViPham!F:F, B21, NhatKy_ViPham!H:H, "L05")</f>
        <v>0</v>
      </c>
      <c r="K21" s="7">
        <f>SUMIFS(NhatKy_ViPham!K:K, NhatKy_ViPham!E:E, "10_Ly_B", NhatKy_ViPham!F:F, B21, NhatKy_ViPham!H:H, "L06")</f>
        <v>0</v>
      </c>
      <c r="L21" s="7">
        <f>SUMIFS(NhatKy_ViPham!K:K, NhatKy_ViPham!E:E, "10_Ly_B", NhatKy_ViPham!F:F, B21, NhatKy_ViPham!H:H, "L07")</f>
        <v>0</v>
      </c>
      <c r="M21" s="7">
        <f>SUMIFS(NhatKy_ViPham!K:K, NhatKy_ViPham!E:E, "10_Ly_B", NhatKy_ViPham!F:F, B21, NhatKy_ViPham!H:H, "L08")</f>
        <v>0</v>
      </c>
      <c r="N21" s="7">
        <f>SUMIFS(NhatKy_ViPham!K:K, NhatKy_ViPham!E:E, "10_Ly_B", NhatKy_ViPham!F:F, B21, NhatKy_ViPham!H:H, "L09")</f>
        <v>0</v>
      </c>
      <c r="O21" s="7">
        <f>SUMIFS(NhatKy_ViPham!K:K, NhatKy_ViPham!E:E, "10_Ly_B", NhatKy_ViPham!F:F, B21, NhatKy_ViPham!H:H, "L10")</f>
        <v>0</v>
      </c>
      <c r="P21" s="12">
        <f>SUMIFS(NhatKy_ViPham!J:J, NhatKy_ViPham!E:E, "10_Ly_B", NhatKy_ViPham!F:F, B21)</f>
        <v>0</v>
      </c>
      <c r="Q21" s="13">
        <f>SUMIFS(NhatKy_ViPham!K:K, NhatKy_ViPham!E:E, "10_Ly_B", NhatKy_ViPham!F:F, B21)</f>
        <v>0</v>
      </c>
      <c r="R21" s="7">
        <f>100 + SUMIFS(NhatKy_ViPham!J:J, NhatKy_ViPham!E:E, "10_Ly_B", NhatKy_ViPham!F:F, B21, NhatKy_ViPham!C:C, "T1") - SUMIFS(NhatKy_ViPham!K:K, NhatKy_ViPham!E:E, "10_Ly_B", NhatKy_ViPham!F:F, B21, NhatKy_ViPham!C:C, "T1")</f>
        <v>100</v>
      </c>
      <c r="S21" s="7">
        <f>100 + SUMIFS(NhatKy_ViPham!J:J, NhatKy_ViPham!E:E, "10_Ly_B", NhatKy_ViPham!F:F, B21, NhatKy_ViPham!C:C, "T2") - SUMIFS(NhatKy_ViPham!K:K, NhatKy_ViPham!E:E, "10_Ly_B", NhatKy_ViPham!F:F, B21, NhatKy_ViPham!C:C, "T2")</f>
        <v>100</v>
      </c>
      <c r="T21" s="7">
        <f>100 + SUMIFS(NhatKy_ViPham!J:J, NhatKy_ViPham!E:E, "10_Ly_B", NhatKy_ViPham!F:F, B21, NhatKy_ViPham!C:C, "T3") - SUMIFS(NhatKy_ViPham!K:K, NhatKy_ViPham!E:E, "10_Ly_B", NhatKy_ViPham!F:F, B21, NhatKy_ViPham!C:C, "T3")</f>
        <v>100</v>
      </c>
      <c r="U21" s="7">
        <f>100 + SUMIFS(NhatKy_ViPham!J:J, NhatKy_ViPham!E:E, "10_Ly_B", NhatKy_ViPham!F:F, B21, NhatKy_ViPham!C:C, "T4") - SUMIFS(NhatKy_ViPham!K:K, NhatKy_ViPham!E:E, "10_Ly_B", NhatKy_ViPham!F:F, B21, NhatKy_ViPham!C:C, "T4")</f>
        <v>100</v>
      </c>
      <c r="V21" s="7">
        <f>100 + SUMIFS(NhatKy_ViPham!J:J, NhatKy_ViPham!E:E, "10_Ly_B", NhatKy_ViPham!F:F, B21, NhatKy_ViPham!C:C, "T5") - SUMIFS(NhatKy_ViPham!K:K, NhatKy_ViPham!E:E, "10_Ly_B", NhatKy_ViPham!F:F, B21, NhatKy_ViPham!C:C, "T5")</f>
        <v>100</v>
      </c>
      <c r="W21" s="7">
        <f>100 + SUMIFS(NhatKy_ViPham!J:J, NhatKy_ViPham!E:E, "10_Ly_B", NhatKy_ViPham!F:F, B21, NhatKy_ViPham!C:C, "T6") - SUMIFS(NhatKy_ViPham!K:K, NhatKy_ViPham!E:E, "10_Ly_B", NhatKy_ViPham!F:F, B21, NhatKy_ViPham!C:C, "T6")</f>
        <v>100</v>
      </c>
      <c r="X21" s="7">
        <f>100 + SUMIFS(NhatKy_ViPham!J:J, NhatKy_ViPham!E:E, "10_Ly_B", NhatKy_ViPham!F:F, B21, NhatKy_ViPham!C:C, "T7") - SUMIFS(NhatKy_ViPham!K:K, NhatKy_ViPham!E:E, "10_Ly_B", NhatKy_ViPham!F:F, B21, NhatKy_ViPham!C:C, "T7")</f>
        <v>100</v>
      </c>
      <c r="Y21" s="7">
        <f>100 + SUMIFS(NhatKy_ViPham!J:J, NhatKy_ViPham!E:E, "10_Ly_B", NhatKy_ViPham!F:F, B21, NhatKy_ViPham!C:C, "T8") - SUMIFS(NhatKy_ViPham!K:K, NhatKy_ViPham!E:E, "10_Ly_B", NhatKy_ViPham!F:F, B21, NhatKy_ViPham!C:C, "T8")</f>
        <v>100</v>
      </c>
      <c r="Z21" s="7">
        <f>100 + SUMIFS(NhatKy_ViPham!J:J, NhatKy_ViPham!E:E, "10_Ly_B", NhatKy_ViPham!F:F, B21, NhatKy_ViPham!C:C, "T9") - SUMIFS(NhatKy_ViPham!K:K, NhatKy_ViPham!E:E, "10_Ly_B", NhatKy_ViPham!F:F, B21, NhatKy_ViPham!C:C, "T9")</f>
        <v>100</v>
      </c>
      <c r="AA21" s="7">
        <f>100 + SUMIFS(NhatKy_ViPham!J:J, NhatKy_ViPham!E:E, "10_Ly_B", NhatKy_ViPham!F:F, B21, NhatKy_ViPham!C:C, "T10") - SUMIFS(NhatKy_ViPham!K:K, NhatKy_ViPham!E:E, "10_Ly_B", NhatKy_ViPham!F:F, B21, NhatKy_ViPham!C:C, "T10")</f>
        <v>100</v>
      </c>
      <c r="AB21" s="7">
        <f>100 + SUMIFS(NhatKy_ViPham!J:J, NhatKy_ViPham!E:E, "10_Ly_B", NhatKy_ViPham!F:F, B21, NhatKy_ViPham!C:C, "T11") - SUMIFS(NhatKy_ViPham!K:K, NhatKy_ViPham!E:E, "10_Ly_B", NhatKy_ViPham!F:F, B21, NhatKy_ViPham!C:C, "T11")</f>
        <v>100</v>
      </c>
      <c r="AC21" s="7">
        <f>100 + SUMIFS(NhatKy_ViPham!J:J, NhatKy_ViPham!E:E, "10_Ly_B", NhatKy_ViPham!F:F, B21, NhatKy_ViPham!C:C, "T12") - SUMIFS(NhatKy_ViPham!K:K, NhatKy_ViPham!E:E, "10_Ly_B", NhatKy_ViPham!F:F, B21, NhatKy_ViPham!C:C, "T12")</f>
        <v>100</v>
      </c>
      <c r="AD21" s="7">
        <f>100 + SUMIFS(NhatKy_ViPham!J:J, NhatKy_ViPham!E:E, "10_Ly_B", NhatKy_ViPham!F:F, B21, NhatKy_ViPham!C:C, "T13") - SUMIFS(NhatKy_ViPham!K:K, NhatKy_ViPham!E:E, "10_Ly_B", NhatKy_ViPham!F:F, B21, NhatKy_ViPham!C:C, "T13")</f>
        <v>100</v>
      </c>
      <c r="AE21" s="7">
        <f>100 + SUMIFS(NhatKy_ViPham!J:J, NhatKy_ViPham!E:E, "10_Ly_B", NhatKy_ViPham!F:F, B21, NhatKy_ViPham!C:C, "T14") - SUMIFS(NhatKy_ViPham!K:K, NhatKy_ViPham!E:E, "10_Ly_B", NhatKy_ViPham!F:F, B21, NhatKy_ViPham!C:C, "T14")</f>
        <v>100</v>
      </c>
      <c r="AF21" s="7">
        <f>100 + SUMIFS(NhatKy_ViPham!J:J, NhatKy_ViPham!E:E, "10_Ly_B", NhatKy_ViPham!F:F, B21, NhatKy_ViPham!C:C, "T15") - SUMIFS(NhatKy_ViPham!K:K, NhatKy_ViPham!E:E, "10_Ly_B", NhatKy_ViPham!F:F, B21, NhatKy_ViPham!C:C, "T15")</f>
        <v>100</v>
      </c>
      <c r="AG21" s="7">
        <f>100 + SUMIFS(NhatKy_ViPham!J:J, NhatKy_ViPham!E:E, "10_Ly_B", NhatKy_ViPham!F:F, B21, NhatKy_ViPham!C:C, "T16") - SUMIFS(NhatKy_ViPham!K:K, NhatKy_ViPham!E:E, "10_Ly_B", NhatKy_ViPham!F:F, B21, NhatKy_ViPham!C:C, "T16")</f>
        <v>100</v>
      </c>
      <c r="AH21" s="7">
        <f>100 + SUMIFS(NhatKy_ViPham!J:J, NhatKy_ViPham!E:E, "10_Ly_B", NhatKy_ViPham!F:F, B21, NhatKy_ViPham!C:C, "T17") - SUMIFS(NhatKy_ViPham!K:K, NhatKy_ViPham!E:E, "10_Ly_B", NhatKy_ViPham!F:F, B21, NhatKy_ViPham!C:C, "T17")</f>
        <v>100</v>
      </c>
      <c r="AI21" s="7">
        <f>100 + SUMIFS(NhatKy_ViPham!J:J, NhatKy_ViPham!E:E, "10_Ly_B", NhatKy_ViPham!F:F, B21, NhatKy_ViPham!C:C, "T18") - SUMIFS(NhatKy_ViPham!K:K, NhatKy_ViPham!E:E, "10_Ly_B", NhatKy_ViPham!F:F, B21, NhatKy_ViPham!C:C, "T18")</f>
        <v>100</v>
      </c>
      <c r="AJ21" s="7">
        <f>100 + SUMIFS(NhatKy_ViPham!J:J, NhatKy_ViPham!E:E, "10_Ly_B", NhatKy_ViPham!F:F, B21, NhatKy_ViPham!C:C, "T19") - SUMIFS(NhatKy_ViPham!K:K, NhatKy_ViPham!E:E, "10_Ly_B", NhatKy_ViPham!F:F, B21, NhatKy_ViPham!C:C, "T19")</f>
        <v>100</v>
      </c>
      <c r="AK21" s="7">
        <f>100 + SUMIFS(NhatKy_ViPham!J:J, NhatKy_ViPham!E:E, "10_Ly_B", NhatKy_ViPham!F:F, B21, NhatKy_ViPham!C:C, "T20") - SUMIFS(NhatKy_ViPham!K:K, NhatKy_ViPham!E:E, "10_Ly_B", NhatKy_ViPham!F:F, B21, NhatKy_ViPham!C:C, "T20")</f>
        <v>100</v>
      </c>
      <c r="AL21" s="7">
        <f>100 + SUMIFS(NhatKy_ViPham!J:J, NhatKy_ViPham!E:E, "10_Ly_B", NhatKy_ViPham!F:F, B21, NhatKy_ViPham!C:C, "T21") - SUMIFS(NhatKy_ViPham!K:K, NhatKy_ViPham!E:E, "10_Ly_B", NhatKy_ViPham!F:F, B21, NhatKy_ViPham!C:C, "T21")</f>
        <v>100</v>
      </c>
      <c r="AM21" s="7">
        <f>100 + SUMIFS(NhatKy_ViPham!J:J, NhatKy_ViPham!E:E, "10_Ly_B", NhatKy_ViPham!F:F, B21, NhatKy_ViPham!C:C, "T22") - SUMIFS(NhatKy_ViPham!K:K, NhatKy_ViPham!E:E, "10_Ly_B", NhatKy_ViPham!F:F, B21, NhatKy_ViPham!C:C, "T22")</f>
        <v>100</v>
      </c>
      <c r="AN21" s="7">
        <f>100 + SUMIFS(NhatKy_ViPham!J:J, NhatKy_ViPham!E:E, "10_Ly_B", NhatKy_ViPham!F:F, B21, NhatKy_ViPham!C:C, "T23") - SUMIFS(NhatKy_ViPham!K:K, NhatKy_ViPham!E:E, "10_Ly_B", NhatKy_ViPham!F:F, B21, NhatKy_ViPham!C:C, "T23")</f>
        <v>100</v>
      </c>
      <c r="AO21" s="7">
        <f>100 + SUMIFS(NhatKy_ViPham!J:J, NhatKy_ViPham!E:E, "10_Ly_B", NhatKy_ViPham!F:F, B21, NhatKy_ViPham!C:C, "T24") - SUMIFS(NhatKy_ViPham!K:K, NhatKy_ViPham!E:E, "10_Ly_B", NhatKy_ViPham!F:F, B21, NhatKy_ViPham!C:C, "T24")</f>
        <v>100</v>
      </c>
      <c r="AP21" s="7">
        <f>100 + SUMIFS(NhatKy_ViPham!J:J, NhatKy_ViPham!E:E, "10_Ly_B", NhatKy_ViPham!F:F, B21, NhatKy_ViPham!C:C, "T25") - SUMIFS(NhatKy_ViPham!K:K, NhatKy_ViPham!E:E, "10_Ly_B", NhatKy_ViPham!F:F, B21, NhatKy_ViPham!C:C, "T25")</f>
        <v>100</v>
      </c>
      <c r="AQ21" s="7">
        <f>100 + SUMIFS(NhatKy_ViPham!J:J, NhatKy_ViPham!E:E, "10_Ly_B", NhatKy_ViPham!F:F, B21, NhatKy_ViPham!C:C, "T26") - SUMIFS(NhatKy_ViPham!K:K, NhatKy_ViPham!E:E, "10_Ly_B", NhatKy_ViPham!F:F, B21, NhatKy_ViPham!C:C, "T26")</f>
        <v>100</v>
      </c>
      <c r="AR21" s="7">
        <f>100 + SUMIFS(NhatKy_ViPham!J:J, NhatKy_ViPham!E:E, "10_Ly_B", NhatKy_ViPham!F:F, B21, NhatKy_ViPham!C:C, "T27") - SUMIFS(NhatKy_ViPham!K:K, NhatKy_ViPham!E:E, "10_Ly_B", NhatKy_ViPham!F:F, B21, NhatKy_ViPham!C:C, "T27")</f>
        <v>100</v>
      </c>
      <c r="AS21" s="7">
        <f>100 + SUMIFS(NhatKy_ViPham!J:J, NhatKy_ViPham!E:E, "10_Ly_B", NhatKy_ViPham!F:F, B21, NhatKy_ViPham!C:C, "T28") - SUMIFS(NhatKy_ViPham!K:K, NhatKy_ViPham!E:E, "10_Ly_B", NhatKy_ViPham!F:F, B21, NhatKy_ViPham!C:C, "T28")</f>
        <v>100</v>
      </c>
      <c r="AT21" s="7">
        <f>100 + SUMIFS(NhatKy_ViPham!J:J, NhatKy_ViPham!E:E, "10_Ly_B", NhatKy_ViPham!F:F, B21, NhatKy_ViPham!C:C, "T29") - SUMIFS(NhatKy_ViPham!K:K, NhatKy_ViPham!E:E, "10_Ly_B", NhatKy_ViPham!F:F, B21, NhatKy_ViPham!C:C, "T29")</f>
        <v>100</v>
      </c>
      <c r="AU21" s="7">
        <f>100 + SUMIFS(NhatKy_ViPham!J:J, NhatKy_ViPham!E:E, "10_Ly_B", NhatKy_ViPham!F:F, B21, NhatKy_ViPham!C:C, "T30") - SUMIFS(NhatKy_ViPham!K:K, NhatKy_ViPham!E:E, "10_Ly_B", NhatKy_ViPham!F:F, B21, NhatKy_ViPham!C:C, "T30")</f>
        <v>100</v>
      </c>
      <c r="AV21" s="7">
        <f>100 + SUMIFS(NhatKy_ViPham!J:J, NhatKy_ViPham!E:E, "10_Ly_B", NhatKy_ViPham!F:F, B21, NhatKy_ViPham!C:C, "T31") - SUMIFS(NhatKy_ViPham!K:K, NhatKy_ViPham!E:E, "10_Ly_B", NhatKy_ViPham!F:F, B21, NhatKy_ViPham!C:C, "T31")</f>
        <v>100</v>
      </c>
      <c r="AW21" s="7">
        <f>100 + SUMIFS(NhatKy_ViPham!J:J, NhatKy_ViPham!E:E, "10_Ly_B", NhatKy_ViPham!F:F, B21, NhatKy_ViPham!C:C, "T32") - SUMIFS(NhatKy_ViPham!K:K, NhatKy_ViPham!E:E, "10_Ly_B", NhatKy_ViPham!F:F, B21, NhatKy_ViPham!C:C, "T32")</f>
        <v>100</v>
      </c>
      <c r="AX21" s="7">
        <f>100 + SUMIFS(NhatKy_ViPham!J:J, NhatKy_ViPham!E:E, "10_Ly_B", NhatKy_ViPham!F:F, B21, NhatKy_ViPham!C:C, "T33") - SUMIFS(NhatKy_ViPham!K:K, NhatKy_ViPham!E:E, "10_Ly_B", NhatKy_ViPham!F:F, B21, NhatKy_ViPham!C:C, "T33")</f>
        <v>100</v>
      </c>
      <c r="AY21" s="7">
        <f>100 + SUMIFS(NhatKy_ViPham!J:J, NhatKy_ViPham!E:E, "10_Ly_B", NhatKy_ViPham!F:F, B21, NhatKy_ViPham!C:C, "T34") - SUMIFS(NhatKy_ViPham!K:K, NhatKy_ViPham!E:E, "10_Ly_B", NhatKy_ViPham!F:F, B21, NhatKy_ViPham!C:C, "T34")</f>
        <v>100</v>
      </c>
      <c r="AZ21" s="7">
        <f>100 + SUMIFS(NhatKy_ViPham!J:J, NhatKy_ViPham!E:E, "10_Ly_B", NhatKy_ViPham!F:F, B21, NhatKy_ViPham!C:C, "T35") - SUMIFS(NhatKy_ViPham!K:K, NhatKy_ViPham!E:E, "10_Ly_B", NhatKy_ViPham!F:F, B21, NhatKy_ViPham!C:C, "T35")</f>
        <v>100</v>
      </c>
      <c r="BA21" s="12">
        <f t="shared" si="0"/>
        <v>100</v>
      </c>
      <c r="BB21" s="11" t="s">
        <v>430</v>
      </c>
      <c r="BC21" s="14" t="str">
        <f t="shared" si="1"/>
        <v>Tốt</v>
      </c>
      <c r="BD21" s="10" t="str">
        <f t="shared" si="2"/>
        <v>🟢 BÌNH THƯỜNG</v>
      </c>
    </row>
    <row r="22" spans="1:56" x14ac:dyDescent="0.25">
      <c r="A22" s="5">
        <v>14</v>
      </c>
      <c r="B22" s="15" t="s">
        <v>651</v>
      </c>
      <c r="C22" s="5" t="s">
        <v>652</v>
      </c>
      <c r="D22" s="5" t="s">
        <v>435</v>
      </c>
      <c r="E22" s="11" t="s">
        <v>430</v>
      </c>
      <c r="F22" s="6">
        <f>SUMIFS(NhatKy_ViPham!K:K, NhatKy_ViPham!E:E, "10_Ly_B", NhatKy_ViPham!F:F, B22, NhatKy_ViPham!H:H, "L01")</f>
        <v>0</v>
      </c>
      <c r="G22" s="6">
        <f>SUMIFS(NhatKy_ViPham!K:K, NhatKy_ViPham!E:E, "10_Ly_B", NhatKy_ViPham!F:F, B22, NhatKy_ViPham!H:H, "L02")</f>
        <v>0</v>
      </c>
      <c r="H22" s="6">
        <f>SUMIFS(NhatKy_ViPham!K:K, NhatKy_ViPham!E:E, "10_Ly_B", NhatKy_ViPham!F:F, B22, NhatKy_ViPham!H:H, "L03")</f>
        <v>0</v>
      </c>
      <c r="I22" s="6">
        <f>SUMIFS(NhatKy_ViPham!K:K, NhatKy_ViPham!E:E, "10_Ly_B", NhatKy_ViPham!F:F, B22, NhatKy_ViPham!H:H, "L04")</f>
        <v>0</v>
      </c>
      <c r="J22" s="6">
        <f>SUMIFS(NhatKy_ViPham!K:K, NhatKy_ViPham!E:E, "10_Ly_B", NhatKy_ViPham!F:F, B22, NhatKy_ViPham!H:H, "L05")</f>
        <v>0</v>
      </c>
      <c r="K22" s="6">
        <f>SUMIFS(NhatKy_ViPham!K:K, NhatKy_ViPham!E:E, "10_Ly_B", NhatKy_ViPham!F:F, B22, NhatKy_ViPham!H:H, "L06")</f>
        <v>0</v>
      </c>
      <c r="L22" s="6">
        <f>SUMIFS(NhatKy_ViPham!K:K, NhatKy_ViPham!E:E, "10_Ly_B", NhatKy_ViPham!F:F, B22, NhatKy_ViPham!H:H, "L07")</f>
        <v>0</v>
      </c>
      <c r="M22" s="6">
        <f>SUMIFS(NhatKy_ViPham!K:K, NhatKy_ViPham!E:E, "10_Ly_B", NhatKy_ViPham!F:F, B22, NhatKy_ViPham!H:H, "L08")</f>
        <v>0</v>
      </c>
      <c r="N22" s="6">
        <f>SUMIFS(NhatKy_ViPham!K:K, NhatKy_ViPham!E:E, "10_Ly_B", NhatKy_ViPham!F:F, B22, NhatKy_ViPham!H:H, "L09")</f>
        <v>0</v>
      </c>
      <c r="O22" s="6">
        <f>SUMIFS(NhatKy_ViPham!K:K, NhatKy_ViPham!E:E, "10_Ly_B", NhatKy_ViPham!F:F, B22, NhatKy_ViPham!H:H, "L10")</f>
        <v>0</v>
      </c>
      <c r="P22" s="12">
        <f>SUMIFS(NhatKy_ViPham!J:J, NhatKy_ViPham!E:E, "10_Ly_B", NhatKy_ViPham!F:F, B22)</f>
        <v>0</v>
      </c>
      <c r="Q22" s="13">
        <f>SUMIFS(NhatKy_ViPham!K:K, NhatKy_ViPham!E:E, "10_Ly_B", NhatKy_ViPham!F:F, B22)</f>
        <v>0</v>
      </c>
      <c r="R22" s="6">
        <f>100 + SUMIFS(NhatKy_ViPham!J:J, NhatKy_ViPham!E:E, "10_Ly_B", NhatKy_ViPham!F:F, B22, NhatKy_ViPham!C:C, "T1") - SUMIFS(NhatKy_ViPham!K:K, NhatKy_ViPham!E:E, "10_Ly_B", NhatKy_ViPham!F:F, B22, NhatKy_ViPham!C:C, "T1")</f>
        <v>100</v>
      </c>
      <c r="S22" s="6">
        <f>100 + SUMIFS(NhatKy_ViPham!J:J, NhatKy_ViPham!E:E, "10_Ly_B", NhatKy_ViPham!F:F, B22, NhatKy_ViPham!C:C, "T2") - SUMIFS(NhatKy_ViPham!K:K, NhatKy_ViPham!E:E, "10_Ly_B", NhatKy_ViPham!F:F, B22, NhatKy_ViPham!C:C, "T2")</f>
        <v>100</v>
      </c>
      <c r="T22" s="6">
        <f>100 + SUMIFS(NhatKy_ViPham!J:J, NhatKy_ViPham!E:E, "10_Ly_B", NhatKy_ViPham!F:F, B22, NhatKy_ViPham!C:C, "T3") - SUMIFS(NhatKy_ViPham!K:K, NhatKy_ViPham!E:E, "10_Ly_B", NhatKy_ViPham!F:F, B22, NhatKy_ViPham!C:C, "T3")</f>
        <v>100</v>
      </c>
      <c r="U22" s="6">
        <f>100 + SUMIFS(NhatKy_ViPham!J:J, NhatKy_ViPham!E:E, "10_Ly_B", NhatKy_ViPham!F:F, B22, NhatKy_ViPham!C:C, "T4") - SUMIFS(NhatKy_ViPham!K:K, NhatKy_ViPham!E:E, "10_Ly_B", NhatKy_ViPham!F:F, B22, NhatKy_ViPham!C:C, "T4")</f>
        <v>100</v>
      </c>
      <c r="V22" s="6">
        <f>100 + SUMIFS(NhatKy_ViPham!J:J, NhatKy_ViPham!E:E, "10_Ly_B", NhatKy_ViPham!F:F, B22, NhatKy_ViPham!C:C, "T5") - SUMIFS(NhatKy_ViPham!K:K, NhatKy_ViPham!E:E, "10_Ly_B", NhatKy_ViPham!F:F, B22, NhatKy_ViPham!C:C, "T5")</f>
        <v>100</v>
      </c>
      <c r="W22" s="6">
        <f>100 + SUMIFS(NhatKy_ViPham!J:J, NhatKy_ViPham!E:E, "10_Ly_B", NhatKy_ViPham!F:F, B22, NhatKy_ViPham!C:C, "T6") - SUMIFS(NhatKy_ViPham!K:K, NhatKy_ViPham!E:E, "10_Ly_B", NhatKy_ViPham!F:F, B22, NhatKy_ViPham!C:C, "T6")</f>
        <v>100</v>
      </c>
      <c r="X22" s="6">
        <f>100 + SUMIFS(NhatKy_ViPham!J:J, NhatKy_ViPham!E:E, "10_Ly_B", NhatKy_ViPham!F:F, B22, NhatKy_ViPham!C:C, "T7") - SUMIFS(NhatKy_ViPham!K:K, NhatKy_ViPham!E:E, "10_Ly_B", NhatKy_ViPham!F:F, B22, NhatKy_ViPham!C:C, "T7")</f>
        <v>100</v>
      </c>
      <c r="Y22" s="6">
        <f>100 + SUMIFS(NhatKy_ViPham!J:J, NhatKy_ViPham!E:E, "10_Ly_B", NhatKy_ViPham!F:F, B22, NhatKy_ViPham!C:C, "T8") - SUMIFS(NhatKy_ViPham!K:K, NhatKy_ViPham!E:E, "10_Ly_B", NhatKy_ViPham!F:F, B22, NhatKy_ViPham!C:C, "T8")</f>
        <v>100</v>
      </c>
      <c r="Z22" s="6">
        <f>100 + SUMIFS(NhatKy_ViPham!J:J, NhatKy_ViPham!E:E, "10_Ly_B", NhatKy_ViPham!F:F, B22, NhatKy_ViPham!C:C, "T9") - SUMIFS(NhatKy_ViPham!K:K, NhatKy_ViPham!E:E, "10_Ly_B", NhatKy_ViPham!F:F, B22, NhatKy_ViPham!C:C, "T9")</f>
        <v>100</v>
      </c>
      <c r="AA22" s="6">
        <f>100 + SUMIFS(NhatKy_ViPham!J:J, NhatKy_ViPham!E:E, "10_Ly_B", NhatKy_ViPham!F:F, B22, NhatKy_ViPham!C:C, "T10") - SUMIFS(NhatKy_ViPham!K:K, NhatKy_ViPham!E:E, "10_Ly_B", NhatKy_ViPham!F:F, B22, NhatKy_ViPham!C:C, "T10")</f>
        <v>100</v>
      </c>
      <c r="AB22" s="6">
        <f>100 + SUMIFS(NhatKy_ViPham!J:J, NhatKy_ViPham!E:E, "10_Ly_B", NhatKy_ViPham!F:F, B22, NhatKy_ViPham!C:C, "T11") - SUMIFS(NhatKy_ViPham!K:K, NhatKy_ViPham!E:E, "10_Ly_B", NhatKy_ViPham!F:F, B22, NhatKy_ViPham!C:C, "T11")</f>
        <v>100</v>
      </c>
      <c r="AC22" s="6">
        <f>100 + SUMIFS(NhatKy_ViPham!J:J, NhatKy_ViPham!E:E, "10_Ly_B", NhatKy_ViPham!F:F, B22, NhatKy_ViPham!C:C, "T12") - SUMIFS(NhatKy_ViPham!K:K, NhatKy_ViPham!E:E, "10_Ly_B", NhatKy_ViPham!F:F, B22, NhatKy_ViPham!C:C, "T12")</f>
        <v>100</v>
      </c>
      <c r="AD22" s="6">
        <f>100 + SUMIFS(NhatKy_ViPham!J:J, NhatKy_ViPham!E:E, "10_Ly_B", NhatKy_ViPham!F:F, B22, NhatKy_ViPham!C:C, "T13") - SUMIFS(NhatKy_ViPham!K:K, NhatKy_ViPham!E:E, "10_Ly_B", NhatKy_ViPham!F:F, B22, NhatKy_ViPham!C:C, "T13")</f>
        <v>100</v>
      </c>
      <c r="AE22" s="6">
        <f>100 + SUMIFS(NhatKy_ViPham!J:J, NhatKy_ViPham!E:E, "10_Ly_B", NhatKy_ViPham!F:F, B22, NhatKy_ViPham!C:C, "T14") - SUMIFS(NhatKy_ViPham!K:K, NhatKy_ViPham!E:E, "10_Ly_B", NhatKy_ViPham!F:F, B22, NhatKy_ViPham!C:C, "T14")</f>
        <v>100</v>
      </c>
      <c r="AF22" s="6">
        <f>100 + SUMIFS(NhatKy_ViPham!J:J, NhatKy_ViPham!E:E, "10_Ly_B", NhatKy_ViPham!F:F, B22, NhatKy_ViPham!C:C, "T15") - SUMIFS(NhatKy_ViPham!K:K, NhatKy_ViPham!E:E, "10_Ly_B", NhatKy_ViPham!F:F, B22, NhatKy_ViPham!C:C, "T15")</f>
        <v>100</v>
      </c>
      <c r="AG22" s="6">
        <f>100 + SUMIFS(NhatKy_ViPham!J:J, NhatKy_ViPham!E:E, "10_Ly_B", NhatKy_ViPham!F:F, B22, NhatKy_ViPham!C:C, "T16") - SUMIFS(NhatKy_ViPham!K:K, NhatKy_ViPham!E:E, "10_Ly_B", NhatKy_ViPham!F:F, B22, NhatKy_ViPham!C:C, "T16")</f>
        <v>100</v>
      </c>
      <c r="AH22" s="6">
        <f>100 + SUMIFS(NhatKy_ViPham!J:J, NhatKy_ViPham!E:E, "10_Ly_B", NhatKy_ViPham!F:F, B22, NhatKy_ViPham!C:C, "T17") - SUMIFS(NhatKy_ViPham!K:K, NhatKy_ViPham!E:E, "10_Ly_B", NhatKy_ViPham!F:F, B22, NhatKy_ViPham!C:C, "T17")</f>
        <v>100</v>
      </c>
      <c r="AI22" s="6">
        <f>100 + SUMIFS(NhatKy_ViPham!J:J, NhatKy_ViPham!E:E, "10_Ly_B", NhatKy_ViPham!F:F, B22, NhatKy_ViPham!C:C, "T18") - SUMIFS(NhatKy_ViPham!K:K, NhatKy_ViPham!E:E, "10_Ly_B", NhatKy_ViPham!F:F, B22, NhatKy_ViPham!C:C, "T18")</f>
        <v>100</v>
      </c>
      <c r="AJ22" s="6">
        <f>100 + SUMIFS(NhatKy_ViPham!J:J, NhatKy_ViPham!E:E, "10_Ly_B", NhatKy_ViPham!F:F, B22, NhatKy_ViPham!C:C, "T19") - SUMIFS(NhatKy_ViPham!K:K, NhatKy_ViPham!E:E, "10_Ly_B", NhatKy_ViPham!F:F, B22, NhatKy_ViPham!C:C, "T19")</f>
        <v>100</v>
      </c>
      <c r="AK22" s="6">
        <f>100 + SUMIFS(NhatKy_ViPham!J:J, NhatKy_ViPham!E:E, "10_Ly_B", NhatKy_ViPham!F:F, B22, NhatKy_ViPham!C:C, "T20") - SUMIFS(NhatKy_ViPham!K:K, NhatKy_ViPham!E:E, "10_Ly_B", NhatKy_ViPham!F:F, B22, NhatKy_ViPham!C:C, "T20")</f>
        <v>100</v>
      </c>
      <c r="AL22" s="6">
        <f>100 + SUMIFS(NhatKy_ViPham!J:J, NhatKy_ViPham!E:E, "10_Ly_B", NhatKy_ViPham!F:F, B22, NhatKy_ViPham!C:C, "T21") - SUMIFS(NhatKy_ViPham!K:K, NhatKy_ViPham!E:E, "10_Ly_B", NhatKy_ViPham!F:F, B22, NhatKy_ViPham!C:C, "T21")</f>
        <v>100</v>
      </c>
      <c r="AM22" s="6">
        <f>100 + SUMIFS(NhatKy_ViPham!J:J, NhatKy_ViPham!E:E, "10_Ly_B", NhatKy_ViPham!F:F, B22, NhatKy_ViPham!C:C, "T22") - SUMIFS(NhatKy_ViPham!K:K, NhatKy_ViPham!E:E, "10_Ly_B", NhatKy_ViPham!F:F, B22, NhatKy_ViPham!C:C, "T22")</f>
        <v>100</v>
      </c>
      <c r="AN22" s="6">
        <f>100 + SUMIFS(NhatKy_ViPham!J:J, NhatKy_ViPham!E:E, "10_Ly_B", NhatKy_ViPham!F:F, B22, NhatKy_ViPham!C:C, "T23") - SUMIFS(NhatKy_ViPham!K:K, NhatKy_ViPham!E:E, "10_Ly_B", NhatKy_ViPham!F:F, B22, NhatKy_ViPham!C:C, "T23")</f>
        <v>100</v>
      </c>
      <c r="AO22" s="6">
        <f>100 + SUMIFS(NhatKy_ViPham!J:J, NhatKy_ViPham!E:E, "10_Ly_B", NhatKy_ViPham!F:F, B22, NhatKy_ViPham!C:C, "T24") - SUMIFS(NhatKy_ViPham!K:K, NhatKy_ViPham!E:E, "10_Ly_B", NhatKy_ViPham!F:F, B22, NhatKy_ViPham!C:C, "T24")</f>
        <v>100</v>
      </c>
      <c r="AP22" s="6">
        <f>100 + SUMIFS(NhatKy_ViPham!J:J, NhatKy_ViPham!E:E, "10_Ly_B", NhatKy_ViPham!F:F, B22, NhatKy_ViPham!C:C, "T25") - SUMIFS(NhatKy_ViPham!K:K, NhatKy_ViPham!E:E, "10_Ly_B", NhatKy_ViPham!F:F, B22, NhatKy_ViPham!C:C, "T25")</f>
        <v>100</v>
      </c>
      <c r="AQ22" s="6">
        <f>100 + SUMIFS(NhatKy_ViPham!J:J, NhatKy_ViPham!E:E, "10_Ly_B", NhatKy_ViPham!F:F, B22, NhatKy_ViPham!C:C, "T26") - SUMIFS(NhatKy_ViPham!K:K, NhatKy_ViPham!E:E, "10_Ly_B", NhatKy_ViPham!F:F, B22, NhatKy_ViPham!C:C, "T26")</f>
        <v>100</v>
      </c>
      <c r="AR22" s="6">
        <f>100 + SUMIFS(NhatKy_ViPham!J:J, NhatKy_ViPham!E:E, "10_Ly_B", NhatKy_ViPham!F:F, B22, NhatKy_ViPham!C:C, "T27") - SUMIFS(NhatKy_ViPham!K:K, NhatKy_ViPham!E:E, "10_Ly_B", NhatKy_ViPham!F:F, B22, NhatKy_ViPham!C:C, "T27")</f>
        <v>100</v>
      </c>
      <c r="AS22" s="6">
        <f>100 + SUMIFS(NhatKy_ViPham!J:J, NhatKy_ViPham!E:E, "10_Ly_B", NhatKy_ViPham!F:F, B22, NhatKy_ViPham!C:C, "T28") - SUMIFS(NhatKy_ViPham!K:K, NhatKy_ViPham!E:E, "10_Ly_B", NhatKy_ViPham!F:F, B22, NhatKy_ViPham!C:C, "T28")</f>
        <v>100</v>
      </c>
      <c r="AT22" s="6">
        <f>100 + SUMIFS(NhatKy_ViPham!J:J, NhatKy_ViPham!E:E, "10_Ly_B", NhatKy_ViPham!F:F, B22, NhatKy_ViPham!C:C, "T29") - SUMIFS(NhatKy_ViPham!K:K, NhatKy_ViPham!E:E, "10_Ly_B", NhatKy_ViPham!F:F, B22, NhatKy_ViPham!C:C, "T29")</f>
        <v>100</v>
      </c>
      <c r="AU22" s="6">
        <f>100 + SUMIFS(NhatKy_ViPham!J:J, NhatKy_ViPham!E:E, "10_Ly_B", NhatKy_ViPham!F:F, B22, NhatKy_ViPham!C:C, "T30") - SUMIFS(NhatKy_ViPham!K:K, NhatKy_ViPham!E:E, "10_Ly_B", NhatKy_ViPham!F:F, B22, NhatKy_ViPham!C:C, "T30")</f>
        <v>100</v>
      </c>
      <c r="AV22" s="6">
        <f>100 + SUMIFS(NhatKy_ViPham!J:J, NhatKy_ViPham!E:E, "10_Ly_B", NhatKy_ViPham!F:F, B22, NhatKy_ViPham!C:C, "T31") - SUMIFS(NhatKy_ViPham!K:K, NhatKy_ViPham!E:E, "10_Ly_B", NhatKy_ViPham!F:F, B22, NhatKy_ViPham!C:C, "T31")</f>
        <v>100</v>
      </c>
      <c r="AW22" s="6">
        <f>100 + SUMIFS(NhatKy_ViPham!J:J, NhatKy_ViPham!E:E, "10_Ly_B", NhatKy_ViPham!F:F, B22, NhatKy_ViPham!C:C, "T32") - SUMIFS(NhatKy_ViPham!K:K, NhatKy_ViPham!E:E, "10_Ly_B", NhatKy_ViPham!F:F, B22, NhatKy_ViPham!C:C, "T32")</f>
        <v>100</v>
      </c>
      <c r="AX22" s="6">
        <f>100 + SUMIFS(NhatKy_ViPham!J:J, NhatKy_ViPham!E:E, "10_Ly_B", NhatKy_ViPham!F:F, B22, NhatKy_ViPham!C:C, "T33") - SUMIFS(NhatKy_ViPham!K:K, NhatKy_ViPham!E:E, "10_Ly_B", NhatKy_ViPham!F:F, B22, NhatKy_ViPham!C:C, "T33")</f>
        <v>100</v>
      </c>
      <c r="AY22" s="6">
        <f>100 + SUMIFS(NhatKy_ViPham!J:J, NhatKy_ViPham!E:E, "10_Ly_B", NhatKy_ViPham!F:F, B22, NhatKy_ViPham!C:C, "T34") - SUMIFS(NhatKy_ViPham!K:K, NhatKy_ViPham!E:E, "10_Ly_B", NhatKy_ViPham!F:F, B22, NhatKy_ViPham!C:C, "T34")</f>
        <v>100</v>
      </c>
      <c r="AZ22" s="6">
        <f>100 + SUMIFS(NhatKy_ViPham!J:J, NhatKy_ViPham!E:E, "10_Ly_B", NhatKy_ViPham!F:F, B22, NhatKy_ViPham!C:C, "T35") - SUMIFS(NhatKy_ViPham!K:K, NhatKy_ViPham!E:E, "10_Ly_B", NhatKy_ViPham!F:F, B22, NhatKy_ViPham!C:C, "T35")</f>
        <v>100</v>
      </c>
      <c r="BA22" s="12">
        <f t="shared" si="0"/>
        <v>100</v>
      </c>
      <c r="BB22" s="11" t="s">
        <v>430</v>
      </c>
      <c r="BC22" s="16" t="str">
        <f t="shared" si="1"/>
        <v>Tốt</v>
      </c>
      <c r="BD22" s="15" t="str">
        <f t="shared" si="2"/>
        <v>🟢 BÌNH THƯỜNG</v>
      </c>
    </row>
    <row r="23" spans="1:56" x14ac:dyDescent="0.25">
      <c r="A23" s="4">
        <v>15</v>
      </c>
      <c r="B23" s="10" t="s">
        <v>653</v>
      </c>
      <c r="C23" s="4" t="s">
        <v>535</v>
      </c>
      <c r="D23" s="4" t="s">
        <v>435</v>
      </c>
      <c r="E23" s="11" t="s">
        <v>430</v>
      </c>
      <c r="F23" s="7">
        <f>SUMIFS(NhatKy_ViPham!K:K, NhatKy_ViPham!E:E, "10_Ly_B", NhatKy_ViPham!F:F, B23, NhatKy_ViPham!H:H, "L01")</f>
        <v>0</v>
      </c>
      <c r="G23" s="7">
        <f>SUMIFS(NhatKy_ViPham!K:K, NhatKy_ViPham!E:E, "10_Ly_B", NhatKy_ViPham!F:F, B23, NhatKy_ViPham!H:H, "L02")</f>
        <v>0</v>
      </c>
      <c r="H23" s="7">
        <f>SUMIFS(NhatKy_ViPham!K:K, NhatKy_ViPham!E:E, "10_Ly_B", NhatKy_ViPham!F:F, B23, NhatKy_ViPham!H:H, "L03")</f>
        <v>0</v>
      </c>
      <c r="I23" s="7">
        <f>SUMIFS(NhatKy_ViPham!K:K, NhatKy_ViPham!E:E, "10_Ly_B", NhatKy_ViPham!F:F, B23, NhatKy_ViPham!H:H, "L04")</f>
        <v>0</v>
      </c>
      <c r="J23" s="7">
        <f>SUMIFS(NhatKy_ViPham!K:K, NhatKy_ViPham!E:E, "10_Ly_B", NhatKy_ViPham!F:F, B23, NhatKy_ViPham!H:H, "L05")</f>
        <v>0</v>
      </c>
      <c r="K23" s="7">
        <f>SUMIFS(NhatKy_ViPham!K:K, NhatKy_ViPham!E:E, "10_Ly_B", NhatKy_ViPham!F:F, B23, NhatKy_ViPham!H:H, "L06")</f>
        <v>0</v>
      </c>
      <c r="L23" s="7">
        <f>SUMIFS(NhatKy_ViPham!K:K, NhatKy_ViPham!E:E, "10_Ly_B", NhatKy_ViPham!F:F, B23, NhatKy_ViPham!H:H, "L07")</f>
        <v>0</v>
      </c>
      <c r="M23" s="7">
        <f>SUMIFS(NhatKy_ViPham!K:K, NhatKy_ViPham!E:E, "10_Ly_B", NhatKy_ViPham!F:F, B23, NhatKy_ViPham!H:H, "L08")</f>
        <v>0</v>
      </c>
      <c r="N23" s="7">
        <f>SUMIFS(NhatKy_ViPham!K:K, NhatKy_ViPham!E:E, "10_Ly_B", NhatKy_ViPham!F:F, B23, NhatKy_ViPham!H:H, "L09")</f>
        <v>0</v>
      </c>
      <c r="O23" s="7">
        <f>SUMIFS(NhatKy_ViPham!K:K, NhatKy_ViPham!E:E, "10_Ly_B", NhatKy_ViPham!F:F, B23, NhatKy_ViPham!H:H, "L10")</f>
        <v>0</v>
      </c>
      <c r="P23" s="12">
        <f>SUMIFS(NhatKy_ViPham!J:J, NhatKy_ViPham!E:E, "10_Ly_B", NhatKy_ViPham!F:F, B23)</f>
        <v>0</v>
      </c>
      <c r="Q23" s="13">
        <f>SUMIFS(NhatKy_ViPham!K:K, NhatKy_ViPham!E:E, "10_Ly_B", NhatKy_ViPham!F:F, B23)</f>
        <v>0</v>
      </c>
      <c r="R23" s="7">
        <f>100 + SUMIFS(NhatKy_ViPham!J:J, NhatKy_ViPham!E:E, "10_Ly_B", NhatKy_ViPham!F:F, B23, NhatKy_ViPham!C:C, "T1") - SUMIFS(NhatKy_ViPham!K:K, NhatKy_ViPham!E:E, "10_Ly_B", NhatKy_ViPham!F:F, B23, NhatKy_ViPham!C:C, "T1")</f>
        <v>100</v>
      </c>
      <c r="S23" s="7">
        <f>100 + SUMIFS(NhatKy_ViPham!J:J, NhatKy_ViPham!E:E, "10_Ly_B", NhatKy_ViPham!F:F, B23, NhatKy_ViPham!C:C, "T2") - SUMIFS(NhatKy_ViPham!K:K, NhatKy_ViPham!E:E, "10_Ly_B", NhatKy_ViPham!F:F, B23, NhatKy_ViPham!C:C, "T2")</f>
        <v>100</v>
      </c>
      <c r="T23" s="7">
        <f>100 + SUMIFS(NhatKy_ViPham!J:J, NhatKy_ViPham!E:E, "10_Ly_B", NhatKy_ViPham!F:F, B23, NhatKy_ViPham!C:C, "T3") - SUMIFS(NhatKy_ViPham!K:K, NhatKy_ViPham!E:E, "10_Ly_B", NhatKy_ViPham!F:F, B23, NhatKy_ViPham!C:C, "T3")</f>
        <v>100</v>
      </c>
      <c r="U23" s="7">
        <f>100 + SUMIFS(NhatKy_ViPham!J:J, NhatKy_ViPham!E:E, "10_Ly_B", NhatKy_ViPham!F:F, B23, NhatKy_ViPham!C:C, "T4") - SUMIFS(NhatKy_ViPham!K:K, NhatKy_ViPham!E:E, "10_Ly_B", NhatKy_ViPham!F:F, B23, NhatKy_ViPham!C:C, "T4")</f>
        <v>100</v>
      </c>
      <c r="V23" s="7">
        <f>100 + SUMIFS(NhatKy_ViPham!J:J, NhatKy_ViPham!E:E, "10_Ly_B", NhatKy_ViPham!F:F, B23, NhatKy_ViPham!C:C, "T5") - SUMIFS(NhatKy_ViPham!K:K, NhatKy_ViPham!E:E, "10_Ly_B", NhatKy_ViPham!F:F, B23, NhatKy_ViPham!C:C, "T5")</f>
        <v>100</v>
      </c>
      <c r="W23" s="7">
        <f>100 + SUMIFS(NhatKy_ViPham!J:J, NhatKy_ViPham!E:E, "10_Ly_B", NhatKy_ViPham!F:F, B23, NhatKy_ViPham!C:C, "T6") - SUMIFS(NhatKy_ViPham!K:K, NhatKy_ViPham!E:E, "10_Ly_B", NhatKy_ViPham!F:F, B23, NhatKy_ViPham!C:C, "T6")</f>
        <v>100</v>
      </c>
      <c r="X23" s="7">
        <f>100 + SUMIFS(NhatKy_ViPham!J:J, NhatKy_ViPham!E:E, "10_Ly_B", NhatKy_ViPham!F:F, B23, NhatKy_ViPham!C:C, "T7") - SUMIFS(NhatKy_ViPham!K:K, NhatKy_ViPham!E:E, "10_Ly_B", NhatKy_ViPham!F:F, B23, NhatKy_ViPham!C:C, "T7")</f>
        <v>100</v>
      </c>
      <c r="Y23" s="7">
        <f>100 + SUMIFS(NhatKy_ViPham!J:J, NhatKy_ViPham!E:E, "10_Ly_B", NhatKy_ViPham!F:F, B23, NhatKy_ViPham!C:C, "T8") - SUMIFS(NhatKy_ViPham!K:K, NhatKy_ViPham!E:E, "10_Ly_B", NhatKy_ViPham!F:F, B23, NhatKy_ViPham!C:C, "T8")</f>
        <v>100</v>
      </c>
      <c r="Z23" s="7">
        <f>100 + SUMIFS(NhatKy_ViPham!J:J, NhatKy_ViPham!E:E, "10_Ly_B", NhatKy_ViPham!F:F, B23, NhatKy_ViPham!C:C, "T9") - SUMIFS(NhatKy_ViPham!K:K, NhatKy_ViPham!E:E, "10_Ly_B", NhatKy_ViPham!F:F, B23, NhatKy_ViPham!C:C, "T9")</f>
        <v>100</v>
      </c>
      <c r="AA23" s="7">
        <f>100 + SUMIFS(NhatKy_ViPham!J:J, NhatKy_ViPham!E:E, "10_Ly_B", NhatKy_ViPham!F:F, B23, NhatKy_ViPham!C:C, "T10") - SUMIFS(NhatKy_ViPham!K:K, NhatKy_ViPham!E:E, "10_Ly_B", NhatKy_ViPham!F:F, B23, NhatKy_ViPham!C:C, "T10")</f>
        <v>100</v>
      </c>
      <c r="AB23" s="7">
        <f>100 + SUMIFS(NhatKy_ViPham!J:J, NhatKy_ViPham!E:E, "10_Ly_B", NhatKy_ViPham!F:F, B23, NhatKy_ViPham!C:C, "T11") - SUMIFS(NhatKy_ViPham!K:K, NhatKy_ViPham!E:E, "10_Ly_B", NhatKy_ViPham!F:F, B23, NhatKy_ViPham!C:C, "T11")</f>
        <v>100</v>
      </c>
      <c r="AC23" s="7">
        <f>100 + SUMIFS(NhatKy_ViPham!J:J, NhatKy_ViPham!E:E, "10_Ly_B", NhatKy_ViPham!F:F, B23, NhatKy_ViPham!C:C, "T12") - SUMIFS(NhatKy_ViPham!K:K, NhatKy_ViPham!E:E, "10_Ly_B", NhatKy_ViPham!F:F, B23, NhatKy_ViPham!C:C, "T12")</f>
        <v>100</v>
      </c>
      <c r="AD23" s="7">
        <f>100 + SUMIFS(NhatKy_ViPham!J:J, NhatKy_ViPham!E:E, "10_Ly_B", NhatKy_ViPham!F:F, B23, NhatKy_ViPham!C:C, "T13") - SUMIFS(NhatKy_ViPham!K:K, NhatKy_ViPham!E:E, "10_Ly_B", NhatKy_ViPham!F:F, B23, NhatKy_ViPham!C:C, "T13")</f>
        <v>100</v>
      </c>
      <c r="AE23" s="7">
        <f>100 + SUMIFS(NhatKy_ViPham!J:J, NhatKy_ViPham!E:E, "10_Ly_B", NhatKy_ViPham!F:F, B23, NhatKy_ViPham!C:C, "T14") - SUMIFS(NhatKy_ViPham!K:K, NhatKy_ViPham!E:E, "10_Ly_B", NhatKy_ViPham!F:F, B23, NhatKy_ViPham!C:C, "T14")</f>
        <v>100</v>
      </c>
      <c r="AF23" s="7">
        <f>100 + SUMIFS(NhatKy_ViPham!J:J, NhatKy_ViPham!E:E, "10_Ly_B", NhatKy_ViPham!F:F, B23, NhatKy_ViPham!C:C, "T15") - SUMIFS(NhatKy_ViPham!K:K, NhatKy_ViPham!E:E, "10_Ly_B", NhatKy_ViPham!F:F, B23, NhatKy_ViPham!C:C, "T15")</f>
        <v>100</v>
      </c>
      <c r="AG23" s="7">
        <f>100 + SUMIFS(NhatKy_ViPham!J:J, NhatKy_ViPham!E:E, "10_Ly_B", NhatKy_ViPham!F:F, B23, NhatKy_ViPham!C:C, "T16") - SUMIFS(NhatKy_ViPham!K:K, NhatKy_ViPham!E:E, "10_Ly_B", NhatKy_ViPham!F:F, B23, NhatKy_ViPham!C:C, "T16")</f>
        <v>100</v>
      </c>
      <c r="AH23" s="7">
        <f>100 + SUMIFS(NhatKy_ViPham!J:J, NhatKy_ViPham!E:E, "10_Ly_B", NhatKy_ViPham!F:F, B23, NhatKy_ViPham!C:C, "T17") - SUMIFS(NhatKy_ViPham!K:K, NhatKy_ViPham!E:E, "10_Ly_B", NhatKy_ViPham!F:F, B23, NhatKy_ViPham!C:C, "T17")</f>
        <v>100</v>
      </c>
      <c r="AI23" s="7">
        <f>100 + SUMIFS(NhatKy_ViPham!J:J, NhatKy_ViPham!E:E, "10_Ly_B", NhatKy_ViPham!F:F, B23, NhatKy_ViPham!C:C, "T18") - SUMIFS(NhatKy_ViPham!K:K, NhatKy_ViPham!E:E, "10_Ly_B", NhatKy_ViPham!F:F, B23, NhatKy_ViPham!C:C, "T18")</f>
        <v>100</v>
      </c>
      <c r="AJ23" s="7">
        <f>100 + SUMIFS(NhatKy_ViPham!J:J, NhatKy_ViPham!E:E, "10_Ly_B", NhatKy_ViPham!F:F, B23, NhatKy_ViPham!C:C, "T19") - SUMIFS(NhatKy_ViPham!K:K, NhatKy_ViPham!E:E, "10_Ly_B", NhatKy_ViPham!F:F, B23, NhatKy_ViPham!C:C, "T19")</f>
        <v>100</v>
      </c>
      <c r="AK23" s="7">
        <f>100 + SUMIFS(NhatKy_ViPham!J:J, NhatKy_ViPham!E:E, "10_Ly_B", NhatKy_ViPham!F:F, B23, NhatKy_ViPham!C:C, "T20") - SUMIFS(NhatKy_ViPham!K:K, NhatKy_ViPham!E:E, "10_Ly_B", NhatKy_ViPham!F:F, B23, NhatKy_ViPham!C:C, "T20")</f>
        <v>100</v>
      </c>
      <c r="AL23" s="7">
        <f>100 + SUMIFS(NhatKy_ViPham!J:J, NhatKy_ViPham!E:E, "10_Ly_B", NhatKy_ViPham!F:F, B23, NhatKy_ViPham!C:C, "T21") - SUMIFS(NhatKy_ViPham!K:K, NhatKy_ViPham!E:E, "10_Ly_B", NhatKy_ViPham!F:F, B23, NhatKy_ViPham!C:C, "T21")</f>
        <v>100</v>
      </c>
      <c r="AM23" s="7">
        <f>100 + SUMIFS(NhatKy_ViPham!J:J, NhatKy_ViPham!E:E, "10_Ly_B", NhatKy_ViPham!F:F, B23, NhatKy_ViPham!C:C, "T22") - SUMIFS(NhatKy_ViPham!K:K, NhatKy_ViPham!E:E, "10_Ly_B", NhatKy_ViPham!F:F, B23, NhatKy_ViPham!C:C, "T22")</f>
        <v>100</v>
      </c>
      <c r="AN23" s="7">
        <f>100 + SUMIFS(NhatKy_ViPham!J:J, NhatKy_ViPham!E:E, "10_Ly_B", NhatKy_ViPham!F:F, B23, NhatKy_ViPham!C:C, "T23") - SUMIFS(NhatKy_ViPham!K:K, NhatKy_ViPham!E:E, "10_Ly_B", NhatKy_ViPham!F:F, B23, NhatKy_ViPham!C:C, "T23")</f>
        <v>100</v>
      </c>
      <c r="AO23" s="7">
        <f>100 + SUMIFS(NhatKy_ViPham!J:J, NhatKy_ViPham!E:E, "10_Ly_B", NhatKy_ViPham!F:F, B23, NhatKy_ViPham!C:C, "T24") - SUMIFS(NhatKy_ViPham!K:K, NhatKy_ViPham!E:E, "10_Ly_B", NhatKy_ViPham!F:F, B23, NhatKy_ViPham!C:C, "T24")</f>
        <v>100</v>
      </c>
      <c r="AP23" s="7">
        <f>100 + SUMIFS(NhatKy_ViPham!J:J, NhatKy_ViPham!E:E, "10_Ly_B", NhatKy_ViPham!F:F, B23, NhatKy_ViPham!C:C, "T25") - SUMIFS(NhatKy_ViPham!K:K, NhatKy_ViPham!E:E, "10_Ly_B", NhatKy_ViPham!F:F, B23, NhatKy_ViPham!C:C, "T25")</f>
        <v>100</v>
      </c>
      <c r="AQ23" s="7">
        <f>100 + SUMIFS(NhatKy_ViPham!J:J, NhatKy_ViPham!E:E, "10_Ly_B", NhatKy_ViPham!F:F, B23, NhatKy_ViPham!C:C, "T26") - SUMIFS(NhatKy_ViPham!K:K, NhatKy_ViPham!E:E, "10_Ly_B", NhatKy_ViPham!F:F, B23, NhatKy_ViPham!C:C, "T26")</f>
        <v>100</v>
      </c>
      <c r="AR23" s="7">
        <f>100 + SUMIFS(NhatKy_ViPham!J:J, NhatKy_ViPham!E:E, "10_Ly_B", NhatKy_ViPham!F:F, B23, NhatKy_ViPham!C:C, "T27") - SUMIFS(NhatKy_ViPham!K:K, NhatKy_ViPham!E:E, "10_Ly_B", NhatKy_ViPham!F:F, B23, NhatKy_ViPham!C:C, "T27")</f>
        <v>100</v>
      </c>
      <c r="AS23" s="7">
        <f>100 + SUMIFS(NhatKy_ViPham!J:J, NhatKy_ViPham!E:E, "10_Ly_B", NhatKy_ViPham!F:F, B23, NhatKy_ViPham!C:C, "T28") - SUMIFS(NhatKy_ViPham!K:K, NhatKy_ViPham!E:E, "10_Ly_B", NhatKy_ViPham!F:F, B23, NhatKy_ViPham!C:C, "T28")</f>
        <v>100</v>
      </c>
      <c r="AT23" s="7">
        <f>100 + SUMIFS(NhatKy_ViPham!J:J, NhatKy_ViPham!E:E, "10_Ly_B", NhatKy_ViPham!F:F, B23, NhatKy_ViPham!C:C, "T29") - SUMIFS(NhatKy_ViPham!K:K, NhatKy_ViPham!E:E, "10_Ly_B", NhatKy_ViPham!F:F, B23, NhatKy_ViPham!C:C, "T29")</f>
        <v>100</v>
      </c>
      <c r="AU23" s="7">
        <f>100 + SUMIFS(NhatKy_ViPham!J:J, NhatKy_ViPham!E:E, "10_Ly_B", NhatKy_ViPham!F:F, B23, NhatKy_ViPham!C:C, "T30") - SUMIFS(NhatKy_ViPham!K:K, NhatKy_ViPham!E:E, "10_Ly_B", NhatKy_ViPham!F:F, B23, NhatKy_ViPham!C:C, "T30")</f>
        <v>100</v>
      </c>
      <c r="AV23" s="7">
        <f>100 + SUMIFS(NhatKy_ViPham!J:J, NhatKy_ViPham!E:E, "10_Ly_B", NhatKy_ViPham!F:F, B23, NhatKy_ViPham!C:C, "T31") - SUMIFS(NhatKy_ViPham!K:K, NhatKy_ViPham!E:E, "10_Ly_B", NhatKy_ViPham!F:F, B23, NhatKy_ViPham!C:C, "T31")</f>
        <v>100</v>
      </c>
      <c r="AW23" s="7">
        <f>100 + SUMIFS(NhatKy_ViPham!J:J, NhatKy_ViPham!E:E, "10_Ly_B", NhatKy_ViPham!F:F, B23, NhatKy_ViPham!C:C, "T32") - SUMIFS(NhatKy_ViPham!K:K, NhatKy_ViPham!E:E, "10_Ly_B", NhatKy_ViPham!F:F, B23, NhatKy_ViPham!C:C, "T32")</f>
        <v>100</v>
      </c>
      <c r="AX23" s="7">
        <f>100 + SUMIFS(NhatKy_ViPham!J:J, NhatKy_ViPham!E:E, "10_Ly_B", NhatKy_ViPham!F:F, B23, NhatKy_ViPham!C:C, "T33") - SUMIFS(NhatKy_ViPham!K:K, NhatKy_ViPham!E:E, "10_Ly_B", NhatKy_ViPham!F:F, B23, NhatKy_ViPham!C:C, "T33")</f>
        <v>100</v>
      </c>
      <c r="AY23" s="7">
        <f>100 + SUMIFS(NhatKy_ViPham!J:J, NhatKy_ViPham!E:E, "10_Ly_B", NhatKy_ViPham!F:F, B23, NhatKy_ViPham!C:C, "T34") - SUMIFS(NhatKy_ViPham!K:K, NhatKy_ViPham!E:E, "10_Ly_B", NhatKy_ViPham!F:F, B23, NhatKy_ViPham!C:C, "T34")</f>
        <v>100</v>
      </c>
      <c r="AZ23" s="7">
        <f>100 + SUMIFS(NhatKy_ViPham!J:J, NhatKy_ViPham!E:E, "10_Ly_B", NhatKy_ViPham!F:F, B23, NhatKy_ViPham!C:C, "T35") - SUMIFS(NhatKy_ViPham!K:K, NhatKy_ViPham!E:E, "10_Ly_B", NhatKy_ViPham!F:F, B23, NhatKy_ViPham!C:C, "T35")</f>
        <v>100</v>
      </c>
      <c r="BA23" s="12">
        <f t="shared" si="0"/>
        <v>100</v>
      </c>
      <c r="BB23" s="11" t="s">
        <v>430</v>
      </c>
      <c r="BC23" s="14" t="str">
        <f t="shared" si="1"/>
        <v>Tốt</v>
      </c>
      <c r="BD23" s="10" t="str">
        <f t="shared" si="2"/>
        <v>🟢 BÌNH THƯỜNG</v>
      </c>
    </row>
    <row r="24" spans="1:56" x14ac:dyDescent="0.25">
      <c r="A24" s="5">
        <v>16</v>
      </c>
      <c r="B24" s="15" t="s">
        <v>654</v>
      </c>
      <c r="C24" s="5" t="s">
        <v>455</v>
      </c>
      <c r="D24" s="5" t="s">
        <v>435</v>
      </c>
      <c r="E24" s="11" t="s">
        <v>430</v>
      </c>
      <c r="F24" s="6">
        <f>SUMIFS(NhatKy_ViPham!K:K, NhatKy_ViPham!E:E, "10_Ly_B", NhatKy_ViPham!F:F, B24, NhatKy_ViPham!H:H, "L01")</f>
        <v>0</v>
      </c>
      <c r="G24" s="6">
        <f>SUMIFS(NhatKy_ViPham!K:K, NhatKy_ViPham!E:E, "10_Ly_B", NhatKy_ViPham!F:F, B24, NhatKy_ViPham!H:H, "L02")</f>
        <v>0</v>
      </c>
      <c r="H24" s="6">
        <f>SUMIFS(NhatKy_ViPham!K:K, NhatKy_ViPham!E:E, "10_Ly_B", NhatKy_ViPham!F:F, B24, NhatKy_ViPham!H:H, "L03")</f>
        <v>0</v>
      </c>
      <c r="I24" s="6">
        <f>SUMIFS(NhatKy_ViPham!K:K, NhatKy_ViPham!E:E, "10_Ly_B", NhatKy_ViPham!F:F, B24, NhatKy_ViPham!H:H, "L04")</f>
        <v>0</v>
      </c>
      <c r="J24" s="6">
        <f>SUMIFS(NhatKy_ViPham!K:K, NhatKy_ViPham!E:E, "10_Ly_B", NhatKy_ViPham!F:F, B24, NhatKy_ViPham!H:H, "L05")</f>
        <v>0</v>
      </c>
      <c r="K24" s="6">
        <f>SUMIFS(NhatKy_ViPham!K:K, NhatKy_ViPham!E:E, "10_Ly_B", NhatKy_ViPham!F:F, B24, NhatKy_ViPham!H:H, "L06")</f>
        <v>0</v>
      </c>
      <c r="L24" s="6">
        <f>SUMIFS(NhatKy_ViPham!K:K, NhatKy_ViPham!E:E, "10_Ly_B", NhatKy_ViPham!F:F, B24, NhatKy_ViPham!H:H, "L07")</f>
        <v>0</v>
      </c>
      <c r="M24" s="6">
        <f>SUMIFS(NhatKy_ViPham!K:K, NhatKy_ViPham!E:E, "10_Ly_B", NhatKy_ViPham!F:F, B24, NhatKy_ViPham!H:H, "L08")</f>
        <v>0</v>
      </c>
      <c r="N24" s="6">
        <f>SUMIFS(NhatKy_ViPham!K:K, NhatKy_ViPham!E:E, "10_Ly_B", NhatKy_ViPham!F:F, B24, NhatKy_ViPham!H:H, "L09")</f>
        <v>0</v>
      </c>
      <c r="O24" s="6">
        <f>SUMIFS(NhatKy_ViPham!K:K, NhatKy_ViPham!E:E, "10_Ly_B", NhatKy_ViPham!F:F, B24, NhatKy_ViPham!H:H, "L10")</f>
        <v>0</v>
      </c>
      <c r="P24" s="12">
        <f>SUMIFS(NhatKy_ViPham!J:J, NhatKy_ViPham!E:E, "10_Ly_B", NhatKy_ViPham!F:F, B24)</f>
        <v>0</v>
      </c>
      <c r="Q24" s="13">
        <f>SUMIFS(NhatKy_ViPham!K:K, NhatKy_ViPham!E:E, "10_Ly_B", NhatKy_ViPham!F:F, B24)</f>
        <v>0</v>
      </c>
      <c r="R24" s="6">
        <f>100 + SUMIFS(NhatKy_ViPham!J:J, NhatKy_ViPham!E:E, "10_Ly_B", NhatKy_ViPham!F:F, B24, NhatKy_ViPham!C:C, "T1") - SUMIFS(NhatKy_ViPham!K:K, NhatKy_ViPham!E:E, "10_Ly_B", NhatKy_ViPham!F:F, B24, NhatKy_ViPham!C:C, "T1")</f>
        <v>100</v>
      </c>
      <c r="S24" s="6">
        <f>100 + SUMIFS(NhatKy_ViPham!J:J, NhatKy_ViPham!E:E, "10_Ly_B", NhatKy_ViPham!F:F, B24, NhatKy_ViPham!C:C, "T2") - SUMIFS(NhatKy_ViPham!K:K, NhatKy_ViPham!E:E, "10_Ly_B", NhatKy_ViPham!F:F, B24, NhatKy_ViPham!C:C, "T2")</f>
        <v>100</v>
      </c>
      <c r="T24" s="6">
        <f>100 + SUMIFS(NhatKy_ViPham!J:J, NhatKy_ViPham!E:E, "10_Ly_B", NhatKy_ViPham!F:F, B24, NhatKy_ViPham!C:C, "T3") - SUMIFS(NhatKy_ViPham!K:K, NhatKy_ViPham!E:E, "10_Ly_B", NhatKy_ViPham!F:F, B24, NhatKy_ViPham!C:C, "T3")</f>
        <v>100</v>
      </c>
      <c r="U24" s="6">
        <f>100 + SUMIFS(NhatKy_ViPham!J:J, NhatKy_ViPham!E:E, "10_Ly_B", NhatKy_ViPham!F:F, B24, NhatKy_ViPham!C:C, "T4") - SUMIFS(NhatKy_ViPham!K:K, NhatKy_ViPham!E:E, "10_Ly_B", NhatKy_ViPham!F:F, B24, NhatKy_ViPham!C:C, "T4")</f>
        <v>100</v>
      </c>
      <c r="V24" s="6">
        <f>100 + SUMIFS(NhatKy_ViPham!J:J, NhatKy_ViPham!E:E, "10_Ly_B", NhatKy_ViPham!F:F, B24, NhatKy_ViPham!C:C, "T5") - SUMIFS(NhatKy_ViPham!K:K, NhatKy_ViPham!E:E, "10_Ly_B", NhatKy_ViPham!F:F, B24, NhatKy_ViPham!C:C, "T5")</f>
        <v>100</v>
      </c>
      <c r="W24" s="6">
        <f>100 + SUMIFS(NhatKy_ViPham!J:J, NhatKy_ViPham!E:E, "10_Ly_B", NhatKy_ViPham!F:F, B24, NhatKy_ViPham!C:C, "T6") - SUMIFS(NhatKy_ViPham!K:K, NhatKy_ViPham!E:E, "10_Ly_B", NhatKy_ViPham!F:F, B24, NhatKy_ViPham!C:C, "T6")</f>
        <v>100</v>
      </c>
      <c r="X24" s="6">
        <f>100 + SUMIFS(NhatKy_ViPham!J:J, NhatKy_ViPham!E:E, "10_Ly_B", NhatKy_ViPham!F:F, B24, NhatKy_ViPham!C:C, "T7") - SUMIFS(NhatKy_ViPham!K:K, NhatKy_ViPham!E:E, "10_Ly_B", NhatKy_ViPham!F:F, B24, NhatKy_ViPham!C:C, "T7")</f>
        <v>100</v>
      </c>
      <c r="Y24" s="6">
        <f>100 + SUMIFS(NhatKy_ViPham!J:J, NhatKy_ViPham!E:E, "10_Ly_B", NhatKy_ViPham!F:F, B24, NhatKy_ViPham!C:C, "T8") - SUMIFS(NhatKy_ViPham!K:K, NhatKy_ViPham!E:E, "10_Ly_B", NhatKy_ViPham!F:F, B24, NhatKy_ViPham!C:C, "T8")</f>
        <v>100</v>
      </c>
      <c r="Z24" s="6">
        <f>100 + SUMIFS(NhatKy_ViPham!J:J, NhatKy_ViPham!E:E, "10_Ly_B", NhatKy_ViPham!F:F, B24, NhatKy_ViPham!C:C, "T9") - SUMIFS(NhatKy_ViPham!K:K, NhatKy_ViPham!E:E, "10_Ly_B", NhatKy_ViPham!F:F, B24, NhatKy_ViPham!C:C, "T9")</f>
        <v>100</v>
      </c>
      <c r="AA24" s="6">
        <f>100 + SUMIFS(NhatKy_ViPham!J:J, NhatKy_ViPham!E:E, "10_Ly_B", NhatKy_ViPham!F:F, B24, NhatKy_ViPham!C:C, "T10") - SUMIFS(NhatKy_ViPham!K:K, NhatKy_ViPham!E:E, "10_Ly_B", NhatKy_ViPham!F:F, B24, NhatKy_ViPham!C:C, "T10")</f>
        <v>100</v>
      </c>
      <c r="AB24" s="6">
        <f>100 + SUMIFS(NhatKy_ViPham!J:J, NhatKy_ViPham!E:E, "10_Ly_B", NhatKy_ViPham!F:F, B24, NhatKy_ViPham!C:C, "T11") - SUMIFS(NhatKy_ViPham!K:K, NhatKy_ViPham!E:E, "10_Ly_B", NhatKy_ViPham!F:F, B24, NhatKy_ViPham!C:C, "T11")</f>
        <v>100</v>
      </c>
      <c r="AC24" s="6">
        <f>100 + SUMIFS(NhatKy_ViPham!J:J, NhatKy_ViPham!E:E, "10_Ly_B", NhatKy_ViPham!F:F, B24, NhatKy_ViPham!C:C, "T12") - SUMIFS(NhatKy_ViPham!K:K, NhatKy_ViPham!E:E, "10_Ly_B", NhatKy_ViPham!F:F, B24, NhatKy_ViPham!C:C, "T12")</f>
        <v>100</v>
      </c>
      <c r="AD24" s="6">
        <f>100 + SUMIFS(NhatKy_ViPham!J:J, NhatKy_ViPham!E:E, "10_Ly_B", NhatKy_ViPham!F:F, B24, NhatKy_ViPham!C:C, "T13") - SUMIFS(NhatKy_ViPham!K:K, NhatKy_ViPham!E:E, "10_Ly_B", NhatKy_ViPham!F:F, B24, NhatKy_ViPham!C:C, "T13")</f>
        <v>100</v>
      </c>
      <c r="AE24" s="6">
        <f>100 + SUMIFS(NhatKy_ViPham!J:J, NhatKy_ViPham!E:E, "10_Ly_B", NhatKy_ViPham!F:F, B24, NhatKy_ViPham!C:C, "T14") - SUMIFS(NhatKy_ViPham!K:K, NhatKy_ViPham!E:E, "10_Ly_B", NhatKy_ViPham!F:F, B24, NhatKy_ViPham!C:C, "T14")</f>
        <v>100</v>
      </c>
      <c r="AF24" s="6">
        <f>100 + SUMIFS(NhatKy_ViPham!J:J, NhatKy_ViPham!E:E, "10_Ly_B", NhatKy_ViPham!F:F, B24, NhatKy_ViPham!C:C, "T15") - SUMIFS(NhatKy_ViPham!K:K, NhatKy_ViPham!E:E, "10_Ly_B", NhatKy_ViPham!F:F, B24, NhatKy_ViPham!C:C, "T15")</f>
        <v>100</v>
      </c>
      <c r="AG24" s="6">
        <f>100 + SUMIFS(NhatKy_ViPham!J:J, NhatKy_ViPham!E:E, "10_Ly_B", NhatKy_ViPham!F:F, B24, NhatKy_ViPham!C:C, "T16") - SUMIFS(NhatKy_ViPham!K:K, NhatKy_ViPham!E:E, "10_Ly_B", NhatKy_ViPham!F:F, B24, NhatKy_ViPham!C:C, "T16")</f>
        <v>100</v>
      </c>
      <c r="AH24" s="6">
        <f>100 + SUMIFS(NhatKy_ViPham!J:J, NhatKy_ViPham!E:E, "10_Ly_B", NhatKy_ViPham!F:F, B24, NhatKy_ViPham!C:C, "T17") - SUMIFS(NhatKy_ViPham!K:K, NhatKy_ViPham!E:E, "10_Ly_B", NhatKy_ViPham!F:F, B24, NhatKy_ViPham!C:C, "T17")</f>
        <v>100</v>
      </c>
      <c r="AI24" s="6">
        <f>100 + SUMIFS(NhatKy_ViPham!J:J, NhatKy_ViPham!E:E, "10_Ly_B", NhatKy_ViPham!F:F, B24, NhatKy_ViPham!C:C, "T18") - SUMIFS(NhatKy_ViPham!K:K, NhatKy_ViPham!E:E, "10_Ly_B", NhatKy_ViPham!F:F, B24, NhatKy_ViPham!C:C, "T18")</f>
        <v>100</v>
      </c>
      <c r="AJ24" s="6">
        <f>100 + SUMIFS(NhatKy_ViPham!J:J, NhatKy_ViPham!E:E, "10_Ly_B", NhatKy_ViPham!F:F, B24, NhatKy_ViPham!C:C, "T19") - SUMIFS(NhatKy_ViPham!K:K, NhatKy_ViPham!E:E, "10_Ly_B", NhatKy_ViPham!F:F, B24, NhatKy_ViPham!C:C, "T19")</f>
        <v>100</v>
      </c>
      <c r="AK24" s="6">
        <f>100 + SUMIFS(NhatKy_ViPham!J:J, NhatKy_ViPham!E:E, "10_Ly_B", NhatKy_ViPham!F:F, B24, NhatKy_ViPham!C:C, "T20") - SUMIFS(NhatKy_ViPham!K:K, NhatKy_ViPham!E:E, "10_Ly_B", NhatKy_ViPham!F:F, B24, NhatKy_ViPham!C:C, "T20")</f>
        <v>100</v>
      </c>
      <c r="AL24" s="6">
        <f>100 + SUMIFS(NhatKy_ViPham!J:J, NhatKy_ViPham!E:E, "10_Ly_B", NhatKy_ViPham!F:F, B24, NhatKy_ViPham!C:C, "T21") - SUMIFS(NhatKy_ViPham!K:K, NhatKy_ViPham!E:E, "10_Ly_B", NhatKy_ViPham!F:F, B24, NhatKy_ViPham!C:C, "T21")</f>
        <v>100</v>
      </c>
      <c r="AM24" s="6">
        <f>100 + SUMIFS(NhatKy_ViPham!J:J, NhatKy_ViPham!E:E, "10_Ly_B", NhatKy_ViPham!F:F, B24, NhatKy_ViPham!C:C, "T22") - SUMIFS(NhatKy_ViPham!K:K, NhatKy_ViPham!E:E, "10_Ly_B", NhatKy_ViPham!F:F, B24, NhatKy_ViPham!C:C, "T22")</f>
        <v>100</v>
      </c>
      <c r="AN24" s="6">
        <f>100 + SUMIFS(NhatKy_ViPham!J:J, NhatKy_ViPham!E:E, "10_Ly_B", NhatKy_ViPham!F:F, B24, NhatKy_ViPham!C:C, "T23") - SUMIFS(NhatKy_ViPham!K:K, NhatKy_ViPham!E:E, "10_Ly_B", NhatKy_ViPham!F:F, B24, NhatKy_ViPham!C:C, "T23")</f>
        <v>100</v>
      </c>
      <c r="AO24" s="6">
        <f>100 + SUMIFS(NhatKy_ViPham!J:J, NhatKy_ViPham!E:E, "10_Ly_B", NhatKy_ViPham!F:F, B24, NhatKy_ViPham!C:C, "T24") - SUMIFS(NhatKy_ViPham!K:K, NhatKy_ViPham!E:E, "10_Ly_B", NhatKy_ViPham!F:F, B24, NhatKy_ViPham!C:C, "T24")</f>
        <v>100</v>
      </c>
      <c r="AP24" s="6">
        <f>100 + SUMIFS(NhatKy_ViPham!J:J, NhatKy_ViPham!E:E, "10_Ly_B", NhatKy_ViPham!F:F, B24, NhatKy_ViPham!C:C, "T25") - SUMIFS(NhatKy_ViPham!K:K, NhatKy_ViPham!E:E, "10_Ly_B", NhatKy_ViPham!F:F, B24, NhatKy_ViPham!C:C, "T25")</f>
        <v>100</v>
      </c>
      <c r="AQ24" s="6">
        <f>100 + SUMIFS(NhatKy_ViPham!J:J, NhatKy_ViPham!E:E, "10_Ly_B", NhatKy_ViPham!F:F, B24, NhatKy_ViPham!C:C, "T26") - SUMIFS(NhatKy_ViPham!K:K, NhatKy_ViPham!E:E, "10_Ly_B", NhatKy_ViPham!F:F, B24, NhatKy_ViPham!C:C, "T26")</f>
        <v>100</v>
      </c>
      <c r="AR24" s="6">
        <f>100 + SUMIFS(NhatKy_ViPham!J:J, NhatKy_ViPham!E:E, "10_Ly_B", NhatKy_ViPham!F:F, B24, NhatKy_ViPham!C:C, "T27") - SUMIFS(NhatKy_ViPham!K:K, NhatKy_ViPham!E:E, "10_Ly_B", NhatKy_ViPham!F:F, B24, NhatKy_ViPham!C:C, "T27")</f>
        <v>100</v>
      </c>
      <c r="AS24" s="6">
        <f>100 + SUMIFS(NhatKy_ViPham!J:J, NhatKy_ViPham!E:E, "10_Ly_B", NhatKy_ViPham!F:F, B24, NhatKy_ViPham!C:C, "T28") - SUMIFS(NhatKy_ViPham!K:K, NhatKy_ViPham!E:E, "10_Ly_B", NhatKy_ViPham!F:F, B24, NhatKy_ViPham!C:C, "T28")</f>
        <v>100</v>
      </c>
      <c r="AT24" s="6">
        <f>100 + SUMIFS(NhatKy_ViPham!J:J, NhatKy_ViPham!E:E, "10_Ly_B", NhatKy_ViPham!F:F, B24, NhatKy_ViPham!C:C, "T29") - SUMIFS(NhatKy_ViPham!K:K, NhatKy_ViPham!E:E, "10_Ly_B", NhatKy_ViPham!F:F, B24, NhatKy_ViPham!C:C, "T29")</f>
        <v>100</v>
      </c>
      <c r="AU24" s="6">
        <f>100 + SUMIFS(NhatKy_ViPham!J:J, NhatKy_ViPham!E:E, "10_Ly_B", NhatKy_ViPham!F:F, B24, NhatKy_ViPham!C:C, "T30") - SUMIFS(NhatKy_ViPham!K:K, NhatKy_ViPham!E:E, "10_Ly_B", NhatKy_ViPham!F:F, B24, NhatKy_ViPham!C:C, "T30")</f>
        <v>100</v>
      </c>
      <c r="AV24" s="6">
        <f>100 + SUMIFS(NhatKy_ViPham!J:J, NhatKy_ViPham!E:E, "10_Ly_B", NhatKy_ViPham!F:F, B24, NhatKy_ViPham!C:C, "T31") - SUMIFS(NhatKy_ViPham!K:K, NhatKy_ViPham!E:E, "10_Ly_B", NhatKy_ViPham!F:F, B24, NhatKy_ViPham!C:C, "T31")</f>
        <v>100</v>
      </c>
      <c r="AW24" s="6">
        <f>100 + SUMIFS(NhatKy_ViPham!J:J, NhatKy_ViPham!E:E, "10_Ly_B", NhatKy_ViPham!F:F, B24, NhatKy_ViPham!C:C, "T32") - SUMIFS(NhatKy_ViPham!K:K, NhatKy_ViPham!E:E, "10_Ly_B", NhatKy_ViPham!F:F, B24, NhatKy_ViPham!C:C, "T32")</f>
        <v>100</v>
      </c>
      <c r="AX24" s="6">
        <f>100 + SUMIFS(NhatKy_ViPham!J:J, NhatKy_ViPham!E:E, "10_Ly_B", NhatKy_ViPham!F:F, B24, NhatKy_ViPham!C:C, "T33") - SUMIFS(NhatKy_ViPham!K:K, NhatKy_ViPham!E:E, "10_Ly_B", NhatKy_ViPham!F:F, B24, NhatKy_ViPham!C:C, "T33")</f>
        <v>100</v>
      </c>
      <c r="AY24" s="6">
        <f>100 + SUMIFS(NhatKy_ViPham!J:J, NhatKy_ViPham!E:E, "10_Ly_B", NhatKy_ViPham!F:F, B24, NhatKy_ViPham!C:C, "T34") - SUMIFS(NhatKy_ViPham!K:K, NhatKy_ViPham!E:E, "10_Ly_B", NhatKy_ViPham!F:F, B24, NhatKy_ViPham!C:C, "T34")</f>
        <v>100</v>
      </c>
      <c r="AZ24" s="6">
        <f>100 + SUMIFS(NhatKy_ViPham!J:J, NhatKy_ViPham!E:E, "10_Ly_B", NhatKy_ViPham!F:F, B24, NhatKy_ViPham!C:C, "T35") - SUMIFS(NhatKy_ViPham!K:K, NhatKy_ViPham!E:E, "10_Ly_B", NhatKy_ViPham!F:F, B24, NhatKy_ViPham!C:C, "T35")</f>
        <v>100</v>
      </c>
      <c r="BA24" s="12">
        <f t="shared" si="0"/>
        <v>100</v>
      </c>
      <c r="BB24" s="11" t="s">
        <v>430</v>
      </c>
      <c r="BC24" s="16" t="str">
        <f t="shared" si="1"/>
        <v>Tốt</v>
      </c>
      <c r="BD24" s="15" t="str">
        <f t="shared" si="2"/>
        <v>🟢 BÌNH THƯỜNG</v>
      </c>
    </row>
    <row r="25" spans="1:56" x14ac:dyDescent="0.25">
      <c r="A25" s="4">
        <v>17</v>
      </c>
      <c r="B25" s="10" t="s">
        <v>655</v>
      </c>
      <c r="C25" s="4" t="s">
        <v>656</v>
      </c>
      <c r="D25" s="4" t="s">
        <v>435</v>
      </c>
      <c r="E25" s="11" t="s">
        <v>430</v>
      </c>
      <c r="F25" s="7">
        <f>SUMIFS(NhatKy_ViPham!K:K, NhatKy_ViPham!E:E, "10_Ly_B", NhatKy_ViPham!F:F, B25, NhatKy_ViPham!H:H, "L01")</f>
        <v>0</v>
      </c>
      <c r="G25" s="7">
        <f>SUMIFS(NhatKy_ViPham!K:K, NhatKy_ViPham!E:E, "10_Ly_B", NhatKy_ViPham!F:F, B25, NhatKy_ViPham!H:H, "L02")</f>
        <v>0</v>
      </c>
      <c r="H25" s="7">
        <f>SUMIFS(NhatKy_ViPham!K:K, NhatKy_ViPham!E:E, "10_Ly_B", NhatKy_ViPham!F:F, B25, NhatKy_ViPham!H:H, "L03")</f>
        <v>0</v>
      </c>
      <c r="I25" s="7">
        <f>SUMIFS(NhatKy_ViPham!K:K, NhatKy_ViPham!E:E, "10_Ly_B", NhatKy_ViPham!F:F, B25, NhatKy_ViPham!H:H, "L04")</f>
        <v>0</v>
      </c>
      <c r="J25" s="7">
        <f>SUMIFS(NhatKy_ViPham!K:K, NhatKy_ViPham!E:E, "10_Ly_B", NhatKy_ViPham!F:F, B25, NhatKy_ViPham!H:H, "L05")</f>
        <v>0</v>
      </c>
      <c r="K25" s="7">
        <f>SUMIFS(NhatKy_ViPham!K:K, NhatKy_ViPham!E:E, "10_Ly_B", NhatKy_ViPham!F:F, B25, NhatKy_ViPham!H:H, "L06")</f>
        <v>0</v>
      </c>
      <c r="L25" s="7">
        <f>SUMIFS(NhatKy_ViPham!K:K, NhatKy_ViPham!E:E, "10_Ly_B", NhatKy_ViPham!F:F, B25, NhatKy_ViPham!H:H, "L07")</f>
        <v>0</v>
      </c>
      <c r="M25" s="7">
        <f>SUMIFS(NhatKy_ViPham!K:K, NhatKy_ViPham!E:E, "10_Ly_B", NhatKy_ViPham!F:F, B25, NhatKy_ViPham!H:H, "L08")</f>
        <v>0</v>
      </c>
      <c r="N25" s="7">
        <f>SUMIFS(NhatKy_ViPham!K:K, NhatKy_ViPham!E:E, "10_Ly_B", NhatKy_ViPham!F:F, B25, NhatKy_ViPham!H:H, "L09")</f>
        <v>0</v>
      </c>
      <c r="O25" s="7">
        <f>SUMIFS(NhatKy_ViPham!K:K, NhatKy_ViPham!E:E, "10_Ly_B", NhatKy_ViPham!F:F, B25, NhatKy_ViPham!H:H, "L10")</f>
        <v>0</v>
      </c>
      <c r="P25" s="12">
        <f>SUMIFS(NhatKy_ViPham!J:J, NhatKy_ViPham!E:E, "10_Ly_B", NhatKy_ViPham!F:F, B25)</f>
        <v>0</v>
      </c>
      <c r="Q25" s="13">
        <f>SUMIFS(NhatKy_ViPham!K:K, NhatKy_ViPham!E:E, "10_Ly_B", NhatKy_ViPham!F:F, B25)</f>
        <v>0</v>
      </c>
      <c r="R25" s="7">
        <f>100 + SUMIFS(NhatKy_ViPham!J:J, NhatKy_ViPham!E:E, "10_Ly_B", NhatKy_ViPham!F:F, B25, NhatKy_ViPham!C:C, "T1") - SUMIFS(NhatKy_ViPham!K:K, NhatKy_ViPham!E:E, "10_Ly_B", NhatKy_ViPham!F:F, B25, NhatKy_ViPham!C:C, "T1")</f>
        <v>100</v>
      </c>
      <c r="S25" s="7">
        <f>100 + SUMIFS(NhatKy_ViPham!J:J, NhatKy_ViPham!E:E, "10_Ly_B", NhatKy_ViPham!F:F, B25, NhatKy_ViPham!C:C, "T2") - SUMIFS(NhatKy_ViPham!K:K, NhatKy_ViPham!E:E, "10_Ly_B", NhatKy_ViPham!F:F, B25, NhatKy_ViPham!C:C, "T2")</f>
        <v>100</v>
      </c>
      <c r="T25" s="7">
        <f>100 + SUMIFS(NhatKy_ViPham!J:J, NhatKy_ViPham!E:E, "10_Ly_B", NhatKy_ViPham!F:F, B25, NhatKy_ViPham!C:C, "T3") - SUMIFS(NhatKy_ViPham!K:K, NhatKy_ViPham!E:E, "10_Ly_B", NhatKy_ViPham!F:F, B25, NhatKy_ViPham!C:C, "T3")</f>
        <v>100</v>
      </c>
      <c r="U25" s="7">
        <f>100 + SUMIFS(NhatKy_ViPham!J:J, NhatKy_ViPham!E:E, "10_Ly_B", NhatKy_ViPham!F:F, B25, NhatKy_ViPham!C:C, "T4") - SUMIFS(NhatKy_ViPham!K:K, NhatKy_ViPham!E:E, "10_Ly_B", NhatKy_ViPham!F:F, B25, NhatKy_ViPham!C:C, "T4")</f>
        <v>100</v>
      </c>
      <c r="V25" s="7">
        <f>100 + SUMIFS(NhatKy_ViPham!J:J, NhatKy_ViPham!E:E, "10_Ly_B", NhatKy_ViPham!F:F, B25, NhatKy_ViPham!C:C, "T5") - SUMIFS(NhatKy_ViPham!K:K, NhatKy_ViPham!E:E, "10_Ly_B", NhatKy_ViPham!F:F, B25, NhatKy_ViPham!C:C, "T5")</f>
        <v>100</v>
      </c>
      <c r="W25" s="7">
        <f>100 + SUMIFS(NhatKy_ViPham!J:J, NhatKy_ViPham!E:E, "10_Ly_B", NhatKy_ViPham!F:F, B25, NhatKy_ViPham!C:C, "T6") - SUMIFS(NhatKy_ViPham!K:K, NhatKy_ViPham!E:E, "10_Ly_B", NhatKy_ViPham!F:F, B25, NhatKy_ViPham!C:C, "T6")</f>
        <v>100</v>
      </c>
      <c r="X25" s="7">
        <f>100 + SUMIFS(NhatKy_ViPham!J:J, NhatKy_ViPham!E:E, "10_Ly_B", NhatKy_ViPham!F:F, B25, NhatKy_ViPham!C:C, "T7") - SUMIFS(NhatKy_ViPham!K:K, NhatKy_ViPham!E:E, "10_Ly_B", NhatKy_ViPham!F:F, B25, NhatKy_ViPham!C:C, "T7")</f>
        <v>100</v>
      </c>
      <c r="Y25" s="7">
        <f>100 + SUMIFS(NhatKy_ViPham!J:J, NhatKy_ViPham!E:E, "10_Ly_B", NhatKy_ViPham!F:F, B25, NhatKy_ViPham!C:C, "T8") - SUMIFS(NhatKy_ViPham!K:K, NhatKy_ViPham!E:E, "10_Ly_B", NhatKy_ViPham!F:F, B25, NhatKy_ViPham!C:C, "T8")</f>
        <v>100</v>
      </c>
      <c r="Z25" s="7">
        <f>100 + SUMIFS(NhatKy_ViPham!J:J, NhatKy_ViPham!E:E, "10_Ly_B", NhatKy_ViPham!F:F, B25, NhatKy_ViPham!C:C, "T9") - SUMIFS(NhatKy_ViPham!K:K, NhatKy_ViPham!E:E, "10_Ly_B", NhatKy_ViPham!F:F, B25, NhatKy_ViPham!C:C, "T9")</f>
        <v>100</v>
      </c>
      <c r="AA25" s="7">
        <f>100 + SUMIFS(NhatKy_ViPham!J:J, NhatKy_ViPham!E:E, "10_Ly_B", NhatKy_ViPham!F:F, B25, NhatKy_ViPham!C:C, "T10") - SUMIFS(NhatKy_ViPham!K:K, NhatKy_ViPham!E:E, "10_Ly_B", NhatKy_ViPham!F:F, B25, NhatKy_ViPham!C:C, "T10")</f>
        <v>100</v>
      </c>
      <c r="AB25" s="7">
        <f>100 + SUMIFS(NhatKy_ViPham!J:J, NhatKy_ViPham!E:E, "10_Ly_B", NhatKy_ViPham!F:F, B25, NhatKy_ViPham!C:C, "T11") - SUMIFS(NhatKy_ViPham!K:K, NhatKy_ViPham!E:E, "10_Ly_B", NhatKy_ViPham!F:F, B25, NhatKy_ViPham!C:C, "T11")</f>
        <v>100</v>
      </c>
      <c r="AC25" s="7">
        <f>100 + SUMIFS(NhatKy_ViPham!J:J, NhatKy_ViPham!E:E, "10_Ly_B", NhatKy_ViPham!F:F, B25, NhatKy_ViPham!C:C, "T12") - SUMIFS(NhatKy_ViPham!K:K, NhatKy_ViPham!E:E, "10_Ly_B", NhatKy_ViPham!F:F, B25, NhatKy_ViPham!C:C, "T12")</f>
        <v>100</v>
      </c>
      <c r="AD25" s="7">
        <f>100 + SUMIFS(NhatKy_ViPham!J:J, NhatKy_ViPham!E:E, "10_Ly_B", NhatKy_ViPham!F:F, B25, NhatKy_ViPham!C:C, "T13") - SUMIFS(NhatKy_ViPham!K:K, NhatKy_ViPham!E:E, "10_Ly_B", NhatKy_ViPham!F:F, B25, NhatKy_ViPham!C:C, "T13")</f>
        <v>100</v>
      </c>
      <c r="AE25" s="7">
        <f>100 + SUMIFS(NhatKy_ViPham!J:J, NhatKy_ViPham!E:E, "10_Ly_B", NhatKy_ViPham!F:F, B25, NhatKy_ViPham!C:C, "T14") - SUMIFS(NhatKy_ViPham!K:K, NhatKy_ViPham!E:E, "10_Ly_B", NhatKy_ViPham!F:F, B25, NhatKy_ViPham!C:C, "T14")</f>
        <v>100</v>
      </c>
      <c r="AF25" s="7">
        <f>100 + SUMIFS(NhatKy_ViPham!J:J, NhatKy_ViPham!E:E, "10_Ly_B", NhatKy_ViPham!F:F, B25, NhatKy_ViPham!C:C, "T15") - SUMIFS(NhatKy_ViPham!K:K, NhatKy_ViPham!E:E, "10_Ly_B", NhatKy_ViPham!F:F, B25, NhatKy_ViPham!C:C, "T15")</f>
        <v>100</v>
      </c>
      <c r="AG25" s="7">
        <f>100 + SUMIFS(NhatKy_ViPham!J:J, NhatKy_ViPham!E:E, "10_Ly_B", NhatKy_ViPham!F:F, B25, NhatKy_ViPham!C:C, "T16") - SUMIFS(NhatKy_ViPham!K:K, NhatKy_ViPham!E:E, "10_Ly_B", NhatKy_ViPham!F:F, B25, NhatKy_ViPham!C:C, "T16")</f>
        <v>100</v>
      </c>
      <c r="AH25" s="7">
        <f>100 + SUMIFS(NhatKy_ViPham!J:J, NhatKy_ViPham!E:E, "10_Ly_B", NhatKy_ViPham!F:F, B25, NhatKy_ViPham!C:C, "T17") - SUMIFS(NhatKy_ViPham!K:K, NhatKy_ViPham!E:E, "10_Ly_B", NhatKy_ViPham!F:F, B25, NhatKy_ViPham!C:C, "T17")</f>
        <v>100</v>
      </c>
      <c r="AI25" s="7">
        <f>100 + SUMIFS(NhatKy_ViPham!J:J, NhatKy_ViPham!E:E, "10_Ly_B", NhatKy_ViPham!F:F, B25, NhatKy_ViPham!C:C, "T18") - SUMIFS(NhatKy_ViPham!K:K, NhatKy_ViPham!E:E, "10_Ly_B", NhatKy_ViPham!F:F, B25, NhatKy_ViPham!C:C, "T18")</f>
        <v>100</v>
      </c>
      <c r="AJ25" s="7">
        <f>100 + SUMIFS(NhatKy_ViPham!J:J, NhatKy_ViPham!E:E, "10_Ly_B", NhatKy_ViPham!F:F, B25, NhatKy_ViPham!C:C, "T19") - SUMIFS(NhatKy_ViPham!K:K, NhatKy_ViPham!E:E, "10_Ly_B", NhatKy_ViPham!F:F, B25, NhatKy_ViPham!C:C, "T19")</f>
        <v>100</v>
      </c>
      <c r="AK25" s="7">
        <f>100 + SUMIFS(NhatKy_ViPham!J:J, NhatKy_ViPham!E:E, "10_Ly_B", NhatKy_ViPham!F:F, B25, NhatKy_ViPham!C:C, "T20") - SUMIFS(NhatKy_ViPham!K:K, NhatKy_ViPham!E:E, "10_Ly_B", NhatKy_ViPham!F:F, B25, NhatKy_ViPham!C:C, "T20")</f>
        <v>100</v>
      </c>
      <c r="AL25" s="7">
        <f>100 + SUMIFS(NhatKy_ViPham!J:J, NhatKy_ViPham!E:E, "10_Ly_B", NhatKy_ViPham!F:F, B25, NhatKy_ViPham!C:C, "T21") - SUMIFS(NhatKy_ViPham!K:K, NhatKy_ViPham!E:E, "10_Ly_B", NhatKy_ViPham!F:F, B25, NhatKy_ViPham!C:C, "T21")</f>
        <v>100</v>
      </c>
      <c r="AM25" s="7">
        <f>100 + SUMIFS(NhatKy_ViPham!J:J, NhatKy_ViPham!E:E, "10_Ly_B", NhatKy_ViPham!F:F, B25, NhatKy_ViPham!C:C, "T22") - SUMIFS(NhatKy_ViPham!K:K, NhatKy_ViPham!E:E, "10_Ly_B", NhatKy_ViPham!F:F, B25, NhatKy_ViPham!C:C, "T22")</f>
        <v>100</v>
      </c>
      <c r="AN25" s="7">
        <f>100 + SUMIFS(NhatKy_ViPham!J:J, NhatKy_ViPham!E:E, "10_Ly_B", NhatKy_ViPham!F:F, B25, NhatKy_ViPham!C:C, "T23") - SUMIFS(NhatKy_ViPham!K:K, NhatKy_ViPham!E:E, "10_Ly_B", NhatKy_ViPham!F:F, B25, NhatKy_ViPham!C:C, "T23")</f>
        <v>100</v>
      </c>
      <c r="AO25" s="7">
        <f>100 + SUMIFS(NhatKy_ViPham!J:J, NhatKy_ViPham!E:E, "10_Ly_B", NhatKy_ViPham!F:F, B25, NhatKy_ViPham!C:C, "T24") - SUMIFS(NhatKy_ViPham!K:K, NhatKy_ViPham!E:E, "10_Ly_B", NhatKy_ViPham!F:F, B25, NhatKy_ViPham!C:C, "T24")</f>
        <v>100</v>
      </c>
      <c r="AP25" s="7">
        <f>100 + SUMIFS(NhatKy_ViPham!J:J, NhatKy_ViPham!E:E, "10_Ly_B", NhatKy_ViPham!F:F, B25, NhatKy_ViPham!C:C, "T25") - SUMIFS(NhatKy_ViPham!K:K, NhatKy_ViPham!E:E, "10_Ly_B", NhatKy_ViPham!F:F, B25, NhatKy_ViPham!C:C, "T25")</f>
        <v>100</v>
      </c>
      <c r="AQ25" s="7">
        <f>100 + SUMIFS(NhatKy_ViPham!J:J, NhatKy_ViPham!E:E, "10_Ly_B", NhatKy_ViPham!F:F, B25, NhatKy_ViPham!C:C, "T26") - SUMIFS(NhatKy_ViPham!K:K, NhatKy_ViPham!E:E, "10_Ly_B", NhatKy_ViPham!F:F, B25, NhatKy_ViPham!C:C, "T26")</f>
        <v>100</v>
      </c>
      <c r="AR25" s="7">
        <f>100 + SUMIFS(NhatKy_ViPham!J:J, NhatKy_ViPham!E:E, "10_Ly_B", NhatKy_ViPham!F:F, B25, NhatKy_ViPham!C:C, "T27") - SUMIFS(NhatKy_ViPham!K:K, NhatKy_ViPham!E:E, "10_Ly_B", NhatKy_ViPham!F:F, B25, NhatKy_ViPham!C:C, "T27")</f>
        <v>100</v>
      </c>
      <c r="AS25" s="7">
        <f>100 + SUMIFS(NhatKy_ViPham!J:J, NhatKy_ViPham!E:E, "10_Ly_B", NhatKy_ViPham!F:F, B25, NhatKy_ViPham!C:C, "T28") - SUMIFS(NhatKy_ViPham!K:K, NhatKy_ViPham!E:E, "10_Ly_B", NhatKy_ViPham!F:F, B25, NhatKy_ViPham!C:C, "T28")</f>
        <v>100</v>
      </c>
      <c r="AT25" s="7">
        <f>100 + SUMIFS(NhatKy_ViPham!J:J, NhatKy_ViPham!E:E, "10_Ly_B", NhatKy_ViPham!F:F, B25, NhatKy_ViPham!C:C, "T29") - SUMIFS(NhatKy_ViPham!K:K, NhatKy_ViPham!E:E, "10_Ly_B", NhatKy_ViPham!F:F, B25, NhatKy_ViPham!C:C, "T29")</f>
        <v>100</v>
      </c>
      <c r="AU25" s="7">
        <f>100 + SUMIFS(NhatKy_ViPham!J:J, NhatKy_ViPham!E:E, "10_Ly_B", NhatKy_ViPham!F:F, B25, NhatKy_ViPham!C:C, "T30") - SUMIFS(NhatKy_ViPham!K:K, NhatKy_ViPham!E:E, "10_Ly_B", NhatKy_ViPham!F:F, B25, NhatKy_ViPham!C:C, "T30")</f>
        <v>100</v>
      </c>
      <c r="AV25" s="7">
        <f>100 + SUMIFS(NhatKy_ViPham!J:J, NhatKy_ViPham!E:E, "10_Ly_B", NhatKy_ViPham!F:F, B25, NhatKy_ViPham!C:C, "T31") - SUMIFS(NhatKy_ViPham!K:K, NhatKy_ViPham!E:E, "10_Ly_B", NhatKy_ViPham!F:F, B25, NhatKy_ViPham!C:C, "T31")</f>
        <v>100</v>
      </c>
      <c r="AW25" s="7">
        <f>100 + SUMIFS(NhatKy_ViPham!J:J, NhatKy_ViPham!E:E, "10_Ly_B", NhatKy_ViPham!F:F, B25, NhatKy_ViPham!C:C, "T32") - SUMIFS(NhatKy_ViPham!K:K, NhatKy_ViPham!E:E, "10_Ly_B", NhatKy_ViPham!F:F, B25, NhatKy_ViPham!C:C, "T32")</f>
        <v>100</v>
      </c>
      <c r="AX25" s="7">
        <f>100 + SUMIFS(NhatKy_ViPham!J:J, NhatKy_ViPham!E:E, "10_Ly_B", NhatKy_ViPham!F:F, B25, NhatKy_ViPham!C:C, "T33") - SUMIFS(NhatKy_ViPham!K:K, NhatKy_ViPham!E:E, "10_Ly_B", NhatKy_ViPham!F:F, B25, NhatKy_ViPham!C:C, "T33")</f>
        <v>100</v>
      </c>
      <c r="AY25" s="7">
        <f>100 + SUMIFS(NhatKy_ViPham!J:J, NhatKy_ViPham!E:E, "10_Ly_B", NhatKy_ViPham!F:F, B25, NhatKy_ViPham!C:C, "T34") - SUMIFS(NhatKy_ViPham!K:K, NhatKy_ViPham!E:E, "10_Ly_B", NhatKy_ViPham!F:F, B25, NhatKy_ViPham!C:C, "T34")</f>
        <v>100</v>
      </c>
      <c r="AZ25" s="7">
        <f>100 + SUMIFS(NhatKy_ViPham!J:J, NhatKy_ViPham!E:E, "10_Ly_B", NhatKy_ViPham!F:F, B25, NhatKy_ViPham!C:C, "T35") - SUMIFS(NhatKy_ViPham!K:K, NhatKy_ViPham!E:E, "10_Ly_B", NhatKy_ViPham!F:F, B25, NhatKy_ViPham!C:C, "T35")</f>
        <v>100</v>
      </c>
      <c r="BA25" s="12">
        <f t="shared" si="0"/>
        <v>100</v>
      </c>
      <c r="BB25" s="11" t="s">
        <v>430</v>
      </c>
      <c r="BC25" s="14" t="str">
        <f t="shared" si="1"/>
        <v>Tốt</v>
      </c>
      <c r="BD25" s="10" t="str">
        <f t="shared" si="2"/>
        <v>🟢 BÌNH THƯỜNG</v>
      </c>
    </row>
    <row r="26" spans="1:56" x14ac:dyDescent="0.25">
      <c r="A26" s="5">
        <v>18</v>
      </c>
      <c r="B26" s="15" t="s">
        <v>657</v>
      </c>
      <c r="C26" s="5" t="s">
        <v>658</v>
      </c>
      <c r="D26" s="5" t="s">
        <v>435</v>
      </c>
      <c r="E26" s="11" t="s">
        <v>430</v>
      </c>
      <c r="F26" s="6">
        <f>SUMIFS(NhatKy_ViPham!K:K, NhatKy_ViPham!E:E, "10_Ly_B", NhatKy_ViPham!F:F, B26, NhatKy_ViPham!H:H, "L01")</f>
        <v>0</v>
      </c>
      <c r="G26" s="6">
        <f>SUMIFS(NhatKy_ViPham!K:K, NhatKy_ViPham!E:E, "10_Ly_B", NhatKy_ViPham!F:F, B26, NhatKy_ViPham!H:H, "L02")</f>
        <v>0</v>
      </c>
      <c r="H26" s="6">
        <f>SUMIFS(NhatKy_ViPham!K:K, NhatKy_ViPham!E:E, "10_Ly_B", NhatKy_ViPham!F:F, B26, NhatKy_ViPham!H:H, "L03")</f>
        <v>0</v>
      </c>
      <c r="I26" s="6">
        <f>SUMIFS(NhatKy_ViPham!K:K, NhatKy_ViPham!E:E, "10_Ly_B", NhatKy_ViPham!F:F, B26, NhatKy_ViPham!H:H, "L04")</f>
        <v>0</v>
      </c>
      <c r="J26" s="6">
        <f>SUMIFS(NhatKy_ViPham!K:K, NhatKy_ViPham!E:E, "10_Ly_B", NhatKy_ViPham!F:F, B26, NhatKy_ViPham!H:H, "L05")</f>
        <v>0</v>
      </c>
      <c r="K26" s="6">
        <f>SUMIFS(NhatKy_ViPham!K:K, NhatKy_ViPham!E:E, "10_Ly_B", NhatKy_ViPham!F:F, B26, NhatKy_ViPham!H:H, "L06")</f>
        <v>0</v>
      </c>
      <c r="L26" s="6">
        <f>SUMIFS(NhatKy_ViPham!K:K, NhatKy_ViPham!E:E, "10_Ly_B", NhatKy_ViPham!F:F, B26, NhatKy_ViPham!H:H, "L07")</f>
        <v>0</v>
      </c>
      <c r="M26" s="6">
        <f>SUMIFS(NhatKy_ViPham!K:K, NhatKy_ViPham!E:E, "10_Ly_B", NhatKy_ViPham!F:F, B26, NhatKy_ViPham!H:H, "L08")</f>
        <v>0</v>
      </c>
      <c r="N26" s="6">
        <f>SUMIFS(NhatKy_ViPham!K:K, NhatKy_ViPham!E:E, "10_Ly_B", NhatKy_ViPham!F:F, B26, NhatKy_ViPham!H:H, "L09")</f>
        <v>0</v>
      </c>
      <c r="O26" s="6">
        <f>SUMIFS(NhatKy_ViPham!K:K, NhatKy_ViPham!E:E, "10_Ly_B", NhatKy_ViPham!F:F, B26, NhatKy_ViPham!H:H, "L10")</f>
        <v>0</v>
      </c>
      <c r="P26" s="12">
        <f>SUMIFS(NhatKy_ViPham!J:J, NhatKy_ViPham!E:E, "10_Ly_B", NhatKy_ViPham!F:F, B26)</f>
        <v>0</v>
      </c>
      <c r="Q26" s="13">
        <f>SUMIFS(NhatKy_ViPham!K:K, NhatKy_ViPham!E:E, "10_Ly_B", NhatKy_ViPham!F:F, B26)</f>
        <v>0</v>
      </c>
      <c r="R26" s="6">
        <f>100 + SUMIFS(NhatKy_ViPham!J:J, NhatKy_ViPham!E:E, "10_Ly_B", NhatKy_ViPham!F:F, B26, NhatKy_ViPham!C:C, "T1") - SUMIFS(NhatKy_ViPham!K:K, NhatKy_ViPham!E:E, "10_Ly_B", NhatKy_ViPham!F:F, B26, NhatKy_ViPham!C:C, "T1")</f>
        <v>100</v>
      </c>
      <c r="S26" s="6">
        <f>100 + SUMIFS(NhatKy_ViPham!J:J, NhatKy_ViPham!E:E, "10_Ly_B", NhatKy_ViPham!F:F, B26, NhatKy_ViPham!C:C, "T2") - SUMIFS(NhatKy_ViPham!K:K, NhatKy_ViPham!E:E, "10_Ly_B", NhatKy_ViPham!F:F, B26, NhatKy_ViPham!C:C, "T2")</f>
        <v>100</v>
      </c>
      <c r="T26" s="6">
        <f>100 + SUMIFS(NhatKy_ViPham!J:J, NhatKy_ViPham!E:E, "10_Ly_B", NhatKy_ViPham!F:F, B26, NhatKy_ViPham!C:C, "T3") - SUMIFS(NhatKy_ViPham!K:K, NhatKy_ViPham!E:E, "10_Ly_B", NhatKy_ViPham!F:F, B26, NhatKy_ViPham!C:C, "T3")</f>
        <v>100</v>
      </c>
      <c r="U26" s="6">
        <f>100 + SUMIFS(NhatKy_ViPham!J:J, NhatKy_ViPham!E:E, "10_Ly_B", NhatKy_ViPham!F:F, B26, NhatKy_ViPham!C:C, "T4") - SUMIFS(NhatKy_ViPham!K:K, NhatKy_ViPham!E:E, "10_Ly_B", NhatKy_ViPham!F:F, B26, NhatKy_ViPham!C:C, "T4")</f>
        <v>100</v>
      </c>
      <c r="V26" s="6">
        <f>100 + SUMIFS(NhatKy_ViPham!J:J, NhatKy_ViPham!E:E, "10_Ly_B", NhatKy_ViPham!F:F, B26, NhatKy_ViPham!C:C, "T5") - SUMIFS(NhatKy_ViPham!K:K, NhatKy_ViPham!E:E, "10_Ly_B", NhatKy_ViPham!F:F, B26, NhatKy_ViPham!C:C, "T5")</f>
        <v>100</v>
      </c>
      <c r="W26" s="6">
        <f>100 + SUMIFS(NhatKy_ViPham!J:J, NhatKy_ViPham!E:E, "10_Ly_B", NhatKy_ViPham!F:F, B26, NhatKy_ViPham!C:C, "T6") - SUMIFS(NhatKy_ViPham!K:K, NhatKy_ViPham!E:E, "10_Ly_B", NhatKy_ViPham!F:F, B26, NhatKy_ViPham!C:C, "T6")</f>
        <v>100</v>
      </c>
      <c r="X26" s="6">
        <f>100 + SUMIFS(NhatKy_ViPham!J:J, NhatKy_ViPham!E:E, "10_Ly_B", NhatKy_ViPham!F:F, B26, NhatKy_ViPham!C:C, "T7") - SUMIFS(NhatKy_ViPham!K:K, NhatKy_ViPham!E:E, "10_Ly_B", NhatKy_ViPham!F:F, B26, NhatKy_ViPham!C:C, "T7")</f>
        <v>100</v>
      </c>
      <c r="Y26" s="6">
        <f>100 + SUMIFS(NhatKy_ViPham!J:J, NhatKy_ViPham!E:E, "10_Ly_B", NhatKy_ViPham!F:F, B26, NhatKy_ViPham!C:C, "T8") - SUMIFS(NhatKy_ViPham!K:K, NhatKy_ViPham!E:E, "10_Ly_B", NhatKy_ViPham!F:F, B26, NhatKy_ViPham!C:C, "T8")</f>
        <v>100</v>
      </c>
      <c r="Z26" s="6">
        <f>100 + SUMIFS(NhatKy_ViPham!J:J, NhatKy_ViPham!E:E, "10_Ly_B", NhatKy_ViPham!F:F, B26, NhatKy_ViPham!C:C, "T9") - SUMIFS(NhatKy_ViPham!K:K, NhatKy_ViPham!E:E, "10_Ly_B", NhatKy_ViPham!F:F, B26, NhatKy_ViPham!C:C, "T9")</f>
        <v>100</v>
      </c>
      <c r="AA26" s="6">
        <f>100 + SUMIFS(NhatKy_ViPham!J:J, NhatKy_ViPham!E:E, "10_Ly_B", NhatKy_ViPham!F:F, B26, NhatKy_ViPham!C:C, "T10") - SUMIFS(NhatKy_ViPham!K:K, NhatKy_ViPham!E:E, "10_Ly_B", NhatKy_ViPham!F:F, B26, NhatKy_ViPham!C:C, "T10")</f>
        <v>100</v>
      </c>
      <c r="AB26" s="6">
        <f>100 + SUMIFS(NhatKy_ViPham!J:J, NhatKy_ViPham!E:E, "10_Ly_B", NhatKy_ViPham!F:F, B26, NhatKy_ViPham!C:C, "T11") - SUMIFS(NhatKy_ViPham!K:K, NhatKy_ViPham!E:E, "10_Ly_B", NhatKy_ViPham!F:F, B26, NhatKy_ViPham!C:C, "T11")</f>
        <v>100</v>
      </c>
      <c r="AC26" s="6">
        <f>100 + SUMIFS(NhatKy_ViPham!J:J, NhatKy_ViPham!E:E, "10_Ly_B", NhatKy_ViPham!F:F, B26, NhatKy_ViPham!C:C, "T12") - SUMIFS(NhatKy_ViPham!K:K, NhatKy_ViPham!E:E, "10_Ly_B", NhatKy_ViPham!F:F, B26, NhatKy_ViPham!C:C, "T12")</f>
        <v>100</v>
      </c>
      <c r="AD26" s="6">
        <f>100 + SUMIFS(NhatKy_ViPham!J:J, NhatKy_ViPham!E:E, "10_Ly_B", NhatKy_ViPham!F:F, B26, NhatKy_ViPham!C:C, "T13") - SUMIFS(NhatKy_ViPham!K:K, NhatKy_ViPham!E:E, "10_Ly_B", NhatKy_ViPham!F:F, B26, NhatKy_ViPham!C:C, "T13")</f>
        <v>100</v>
      </c>
      <c r="AE26" s="6">
        <f>100 + SUMIFS(NhatKy_ViPham!J:J, NhatKy_ViPham!E:E, "10_Ly_B", NhatKy_ViPham!F:F, B26, NhatKy_ViPham!C:C, "T14") - SUMIFS(NhatKy_ViPham!K:K, NhatKy_ViPham!E:E, "10_Ly_B", NhatKy_ViPham!F:F, B26, NhatKy_ViPham!C:C, "T14")</f>
        <v>100</v>
      </c>
      <c r="AF26" s="6">
        <f>100 + SUMIFS(NhatKy_ViPham!J:J, NhatKy_ViPham!E:E, "10_Ly_B", NhatKy_ViPham!F:F, B26, NhatKy_ViPham!C:C, "T15") - SUMIFS(NhatKy_ViPham!K:K, NhatKy_ViPham!E:E, "10_Ly_B", NhatKy_ViPham!F:F, B26, NhatKy_ViPham!C:C, "T15")</f>
        <v>100</v>
      </c>
      <c r="AG26" s="6">
        <f>100 + SUMIFS(NhatKy_ViPham!J:J, NhatKy_ViPham!E:E, "10_Ly_B", NhatKy_ViPham!F:F, B26, NhatKy_ViPham!C:C, "T16") - SUMIFS(NhatKy_ViPham!K:K, NhatKy_ViPham!E:E, "10_Ly_B", NhatKy_ViPham!F:F, B26, NhatKy_ViPham!C:C, "T16")</f>
        <v>100</v>
      </c>
      <c r="AH26" s="6">
        <f>100 + SUMIFS(NhatKy_ViPham!J:J, NhatKy_ViPham!E:E, "10_Ly_B", NhatKy_ViPham!F:F, B26, NhatKy_ViPham!C:C, "T17") - SUMIFS(NhatKy_ViPham!K:K, NhatKy_ViPham!E:E, "10_Ly_B", NhatKy_ViPham!F:F, B26, NhatKy_ViPham!C:C, "T17")</f>
        <v>100</v>
      </c>
      <c r="AI26" s="6">
        <f>100 + SUMIFS(NhatKy_ViPham!J:J, NhatKy_ViPham!E:E, "10_Ly_B", NhatKy_ViPham!F:F, B26, NhatKy_ViPham!C:C, "T18") - SUMIFS(NhatKy_ViPham!K:K, NhatKy_ViPham!E:E, "10_Ly_B", NhatKy_ViPham!F:F, B26, NhatKy_ViPham!C:C, "T18")</f>
        <v>100</v>
      </c>
      <c r="AJ26" s="6">
        <f>100 + SUMIFS(NhatKy_ViPham!J:J, NhatKy_ViPham!E:E, "10_Ly_B", NhatKy_ViPham!F:F, B26, NhatKy_ViPham!C:C, "T19") - SUMIFS(NhatKy_ViPham!K:K, NhatKy_ViPham!E:E, "10_Ly_B", NhatKy_ViPham!F:F, B26, NhatKy_ViPham!C:C, "T19")</f>
        <v>100</v>
      </c>
      <c r="AK26" s="6">
        <f>100 + SUMIFS(NhatKy_ViPham!J:J, NhatKy_ViPham!E:E, "10_Ly_B", NhatKy_ViPham!F:F, B26, NhatKy_ViPham!C:C, "T20") - SUMIFS(NhatKy_ViPham!K:K, NhatKy_ViPham!E:E, "10_Ly_B", NhatKy_ViPham!F:F, B26, NhatKy_ViPham!C:C, "T20")</f>
        <v>100</v>
      </c>
      <c r="AL26" s="6">
        <f>100 + SUMIFS(NhatKy_ViPham!J:J, NhatKy_ViPham!E:E, "10_Ly_B", NhatKy_ViPham!F:F, B26, NhatKy_ViPham!C:C, "T21") - SUMIFS(NhatKy_ViPham!K:K, NhatKy_ViPham!E:E, "10_Ly_B", NhatKy_ViPham!F:F, B26, NhatKy_ViPham!C:C, "T21")</f>
        <v>100</v>
      </c>
      <c r="AM26" s="6">
        <f>100 + SUMIFS(NhatKy_ViPham!J:J, NhatKy_ViPham!E:E, "10_Ly_B", NhatKy_ViPham!F:F, B26, NhatKy_ViPham!C:C, "T22") - SUMIFS(NhatKy_ViPham!K:K, NhatKy_ViPham!E:E, "10_Ly_B", NhatKy_ViPham!F:F, B26, NhatKy_ViPham!C:C, "T22")</f>
        <v>100</v>
      </c>
      <c r="AN26" s="6">
        <f>100 + SUMIFS(NhatKy_ViPham!J:J, NhatKy_ViPham!E:E, "10_Ly_B", NhatKy_ViPham!F:F, B26, NhatKy_ViPham!C:C, "T23") - SUMIFS(NhatKy_ViPham!K:K, NhatKy_ViPham!E:E, "10_Ly_B", NhatKy_ViPham!F:F, B26, NhatKy_ViPham!C:C, "T23")</f>
        <v>100</v>
      </c>
      <c r="AO26" s="6">
        <f>100 + SUMIFS(NhatKy_ViPham!J:J, NhatKy_ViPham!E:E, "10_Ly_B", NhatKy_ViPham!F:F, B26, NhatKy_ViPham!C:C, "T24") - SUMIFS(NhatKy_ViPham!K:K, NhatKy_ViPham!E:E, "10_Ly_B", NhatKy_ViPham!F:F, B26, NhatKy_ViPham!C:C, "T24")</f>
        <v>100</v>
      </c>
      <c r="AP26" s="6">
        <f>100 + SUMIFS(NhatKy_ViPham!J:J, NhatKy_ViPham!E:E, "10_Ly_B", NhatKy_ViPham!F:F, B26, NhatKy_ViPham!C:C, "T25") - SUMIFS(NhatKy_ViPham!K:K, NhatKy_ViPham!E:E, "10_Ly_B", NhatKy_ViPham!F:F, B26, NhatKy_ViPham!C:C, "T25")</f>
        <v>100</v>
      </c>
      <c r="AQ26" s="6">
        <f>100 + SUMIFS(NhatKy_ViPham!J:J, NhatKy_ViPham!E:E, "10_Ly_B", NhatKy_ViPham!F:F, B26, NhatKy_ViPham!C:C, "T26") - SUMIFS(NhatKy_ViPham!K:K, NhatKy_ViPham!E:E, "10_Ly_B", NhatKy_ViPham!F:F, B26, NhatKy_ViPham!C:C, "T26")</f>
        <v>100</v>
      </c>
      <c r="AR26" s="6">
        <f>100 + SUMIFS(NhatKy_ViPham!J:J, NhatKy_ViPham!E:E, "10_Ly_B", NhatKy_ViPham!F:F, B26, NhatKy_ViPham!C:C, "T27") - SUMIFS(NhatKy_ViPham!K:K, NhatKy_ViPham!E:E, "10_Ly_B", NhatKy_ViPham!F:F, B26, NhatKy_ViPham!C:C, "T27")</f>
        <v>100</v>
      </c>
      <c r="AS26" s="6">
        <f>100 + SUMIFS(NhatKy_ViPham!J:J, NhatKy_ViPham!E:E, "10_Ly_B", NhatKy_ViPham!F:F, B26, NhatKy_ViPham!C:C, "T28") - SUMIFS(NhatKy_ViPham!K:K, NhatKy_ViPham!E:E, "10_Ly_B", NhatKy_ViPham!F:F, B26, NhatKy_ViPham!C:C, "T28")</f>
        <v>100</v>
      </c>
      <c r="AT26" s="6">
        <f>100 + SUMIFS(NhatKy_ViPham!J:J, NhatKy_ViPham!E:E, "10_Ly_B", NhatKy_ViPham!F:F, B26, NhatKy_ViPham!C:C, "T29") - SUMIFS(NhatKy_ViPham!K:K, NhatKy_ViPham!E:E, "10_Ly_B", NhatKy_ViPham!F:F, B26, NhatKy_ViPham!C:C, "T29")</f>
        <v>100</v>
      </c>
      <c r="AU26" s="6">
        <f>100 + SUMIFS(NhatKy_ViPham!J:J, NhatKy_ViPham!E:E, "10_Ly_B", NhatKy_ViPham!F:F, B26, NhatKy_ViPham!C:C, "T30") - SUMIFS(NhatKy_ViPham!K:K, NhatKy_ViPham!E:E, "10_Ly_B", NhatKy_ViPham!F:F, B26, NhatKy_ViPham!C:C, "T30")</f>
        <v>100</v>
      </c>
      <c r="AV26" s="6">
        <f>100 + SUMIFS(NhatKy_ViPham!J:J, NhatKy_ViPham!E:E, "10_Ly_B", NhatKy_ViPham!F:F, B26, NhatKy_ViPham!C:C, "T31") - SUMIFS(NhatKy_ViPham!K:K, NhatKy_ViPham!E:E, "10_Ly_B", NhatKy_ViPham!F:F, B26, NhatKy_ViPham!C:C, "T31")</f>
        <v>100</v>
      </c>
      <c r="AW26" s="6">
        <f>100 + SUMIFS(NhatKy_ViPham!J:J, NhatKy_ViPham!E:E, "10_Ly_B", NhatKy_ViPham!F:F, B26, NhatKy_ViPham!C:C, "T32") - SUMIFS(NhatKy_ViPham!K:K, NhatKy_ViPham!E:E, "10_Ly_B", NhatKy_ViPham!F:F, B26, NhatKy_ViPham!C:C, "T32")</f>
        <v>100</v>
      </c>
      <c r="AX26" s="6">
        <f>100 + SUMIFS(NhatKy_ViPham!J:J, NhatKy_ViPham!E:E, "10_Ly_B", NhatKy_ViPham!F:F, B26, NhatKy_ViPham!C:C, "T33") - SUMIFS(NhatKy_ViPham!K:K, NhatKy_ViPham!E:E, "10_Ly_B", NhatKy_ViPham!F:F, B26, NhatKy_ViPham!C:C, "T33")</f>
        <v>100</v>
      </c>
      <c r="AY26" s="6">
        <f>100 + SUMIFS(NhatKy_ViPham!J:J, NhatKy_ViPham!E:E, "10_Ly_B", NhatKy_ViPham!F:F, B26, NhatKy_ViPham!C:C, "T34") - SUMIFS(NhatKy_ViPham!K:K, NhatKy_ViPham!E:E, "10_Ly_B", NhatKy_ViPham!F:F, B26, NhatKy_ViPham!C:C, "T34")</f>
        <v>100</v>
      </c>
      <c r="AZ26" s="6">
        <f>100 + SUMIFS(NhatKy_ViPham!J:J, NhatKy_ViPham!E:E, "10_Ly_B", NhatKy_ViPham!F:F, B26, NhatKy_ViPham!C:C, "T35") - SUMIFS(NhatKy_ViPham!K:K, NhatKy_ViPham!E:E, "10_Ly_B", NhatKy_ViPham!F:F, B26, NhatKy_ViPham!C:C, "T35")</f>
        <v>100</v>
      </c>
      <c r="BA26" s="12">
        <f t="shared" si="0"/>
        <v>100</v>
      </c>
      <c r="BB26" s="11" t="s">
        <v>430</v>
      </c>
      <c r="BC26" s="16" t="str">
        <f t="shared" si="1"/>
        <v>Tốt</v>
      </c>
      <c r="BD26" s="15" t="str">
        <f t="shared" si="2"/>
        <v>🟢 BÌNH THƯỜNG</v>
      </c>
    </row>
    <row r="27" spans="1:56" x14ac:dyDescent="0.25">
      <c r="A27" s="4">
        <v>19</v>
      </c>
      <c r="B27" s="10" t="s">
        <v>659</v>
      </c>
      <c r="C27" s="4" t="s">
        <v>660</v>
      </c>
      <c r="D27" s="4" t="s">
        <v>435</v>
      </c>
      <c r="E27" s="11" t="s">
        <v>430</v>
      </c>
      <c r="F27" s="7">
        <f>SUMIFS(NhatKy_ViPham!K:K, NhatKy_ViPham!E:E, "10_Ly_B", NhatKy_ViPham!F:F, B27, NhatKy_ViPham!H:H, "L01")</f>
        <v>0</v>
      </c>
      <c r="G27" s="7">
        <f>SUMIFS(NhatKy_ViPham!K:K, NhatKy_ViPham!E:E, "10_Ly_B", NhatKy_ViPham!F:F, B27, NhatKy_ViPham!H:H, "L02")</f>
        <v>0</v>
      </c>
      <c r="H27" s="7">
        <f>SUMIFS(NhatKy_ViPham!K:K, NhatKy_ViPham!E:E, "10_Ly_B", NhatKy_ViPham!F:F, B27, NhatKy_ViPham!H:H, "L03")</f>
        <v>0</v>
      </c>
      <c r="I27" s="7">
        <f>SUMIFS(NhatKy_ViPham!K:K, NhatKy_ViPham!E:E, "10_Ly_B", NhatKy_ViPham!F:F, B27, NhatKy_ViPham!H:H, "L04")</f>
        <v>0</v>
      </c>
      <c r="J27" s="7">
        <f>SUMIFS(NhatKy_ViPham!K:K, NhatKy_ViPham!E:E, "10_Ly_B", NhatKy_ViPham!F:F, B27, NhatKy_ViPham!H:H, "L05")</f>
        <v>0</v>
      </c>
      <c r="K27" s="7">
        <f>SUMIFS(NhatKy_ViPham!K:K, NhatKy_ViPham!E:E, "10_Ly_B", NhatKy_ViPham!F:F, B27, NhatKy_ViPham!H:H, "L06")</f>
        <v>0</v>
      </c>
      <c r="L27" s="7">
        <f>SUMIFS(NhatKy_ViPham!K:K, NhatKy_ViPham!E:E, "10_Ly_B", NhatKy_ViPham!F:F, B27, NhatKy_ViPham!H:H, "L07")</f>
        <v>0</v>
      </c>
      <c r="M27" s="7">
        <f>SUMIFS(NhatKy_ViPham!K:K, NhatKy_ViPham!E:E, "10_Ly_B", NhatKy_ViPham!F:F, B27, NhatKy_ViPham!H:H, "L08")</f>
        <v>0</v>
      </c>
      <c r="N27" s="7">
        <f>SUMIFS(NhatKy_ViPham!K:K, NhatKy_ViPham!E:E, "10_Ly_B", NhatKy_ViPham!F:F, B27, NhatKy_ViPham!H:H, "L09")</f>
        <v>0</v>
      </c>
      <c r="O27" s="7">
        <f>SUMIFS(NhatKy_ViPham!K:K, NhatKy_ViPham!E:E, "10_Ly_B", NhatKy_ViPham!F:F, B27, NhatKy_ViPham!H:H, "L10")</f>
        <v>0</v>
      </c>
      <c r="P27" s="12">
        <f>SUMIFS(NhatKy_ViPham!J:J, NhatKy_ViPham!E:E, "10_Ly_B", NhatKy_ViPham!F:F, B27)</f>
        <v>0</v>
      </c>
      <c r="Q27" s="13">
        <f>SUMIFS(NhatKy_ViPham!K:K, NhatKy_ViPham!E:E, "10_Ly_B", NhatKy_ViPham!F:F, B27)</f>
        <v>0</v>
      </c>
      <c r="R27" s="7">
        <f>100 + SUMIFS(NhatKy_ViPham!J:J, NhatKy_ViPham!E:E, "10_Ly_B", NhatKy_ViPham!F:F, B27, NhatKy_ViPham!C:C, "T1") - SUMIFS(NhatKy_ViPham!K:K, NhatKy_ViPham!E:E, "10_Ly_B", NhatKy_ViPham!F:F, B27, NhatKy_ViPham!C:C, "T1")</f>
        <v>100</v>
      </c>
      <c r="S27" s="7">
        <f>100 + SUMIFS(NhatKy_ViPham!J:J, NhatKy_ViPham!E:E, "10_Ly_B", NhatKy_ViPham!F:F, B27, NhatKy_ViPham!C:C, "T2") - SUMIFS(NhatKy_ViPham!K:K, NhatKy_ViPham!E:E, "10_Ly_B", NhatKy_ViPham!F:F, B27, NhatKy_ViPham!C:C, "T2")</f>
        <v>100</v>
      </c>
      <c r="T27" s="7">
        <f>100 + SUMIFS(NhatKy_ViPham!J:J, NhatKy_ViPham!E:E, "10_Ly_B", NhatKy_ViPham!F:F, B27, NhatKy_ViPham!C:C, "T3") - SUMIFS(NhatKy_ViPham!K:K, NhatKy_ViPham!E:E, "10_Ly_B", NhatKy_ViPham!F:F, B27, NhatKy_ViPham!C:C, "T3")</f>
        <v>100</v>
      </c>
      <c r="U27" s="7">
        <f>100 + SUMIFS(NhatKy_ViPham!J:J, NhatKy_ViPham!E:E, "10_Ly_B", NhatKy_ViPham!F:F, B27, NhatKy_ViPham!C:C, "T4") - SUMIFS(NhatKy_ViPham!K:K, NhatKy_ViPham!E:E, "10_Ly_B", NhatKy_ViPham!F:F, B27, NhatKy_ViPham!C:C, "T4")</f>
        <v>100</v>
      </c>
      <c r="V27" s="7">
        <f>100 + SUMIFS(NhatKy_ViPham!J:J, NhatKy_ViPham!E:E, "10_Ly_B", NhatKy_ViPham!F:F, B27, NhatKy_ViPham!C:C, "T5") - SUMIFS(NhatKy_ViPham!K:K, NhatKy_ViPham!E:E, "10_Ly_B", NhatKy_ViPham!F:F, B27, NhatKy_ViPham!C:C, "T5")</f>
        <v>100</v>
      </c>
      <c r="W27" s="7">
        <f>100 + SUMIFS(NhatKy_ViPham!J:J, NhatKy_ViPham!E:E, "10_Ly_B", NhatKy_ViPham!F:F, B27, NhatKy_ViPham!C:C, "T6") - SUMIFS(NhatKy_ViPham!K:K, NhatKy_ViPham!E:E, "10_Ly_B", NhatKy_ViPham!F:F, B27, NhatKy_ViPham!C:C, "T6")</f>
        <v>100</v>
      </c>
      <c r="X27" s="7">
        <f>100 + SUMIFS(NhatKy_ViPham!J:J, NhatKy_ViPham!E:E, "10_Ly_B", NhatKy_ViPham!F:F, B27, NhatKy_ViPham!C:C, "T7") - SUMIFS(NhatKy_ViPham!K:K, NhatKy_ViPham!E:E, "10_Ly_B", NhatKy_ViPham!F:F, B27, NhatKy_ViPham!C:C, "T7")</f>
        <v>100</v>
      </c>
      <c r="Y27" s="7">
        <f>100 + SUMIFS(NhatKy_ViPham!J:J, NhatKy_ViPham!E:E, "10_Ly_B", NhatKy_ViPham!F:F, B27, NhatKy_ViPham!C:C, "T8") - SUMIFS(NhatKy_ViPham!K:K, NhatKy_ViPham!E:E, "10_Ly_B", NhatKy_ViPham!F:F, B27, NhatKy_ViPham!C:C, "T8")</f>
        <v>100</v>
      </c>
      <c r="Z27" s="7">
        <f>100 + SUMIFS(NhatKy_ViPham!J:J, NhatKy_ViPham!E:E, "10_Ly_B", NhatKy_ViPham!F:F, B27, NhatKy_ViPham!C:C, "T9") - SUMIFS(NhatKy_ViPham!K:K, NhatKy_ViPham!E:E, "10_Ly_B", NhatKy_ViPham!F:F, B27, NhatKy_ViPham!C:C, "T9")</f>
        <v>100</v>
      </c>
      <c r="AA27" s="7">
        <f>100 + SUMIFS(NhatKy_ViPham!J:J, NhatKy_ViPham!E:E, "10_Ly_B", NhatKy_ViPham!F:F, B27, NhatKy_ViPham!C:C, "T10") - SUMIFS(NhatKy_ViPham!K:K, NhatKy_ViPham!E:E, "10_Ly_B", NhatKy_ViPham!F:F, B27, NhatKy_ViPham!C:C, "T10")</f>
        <v>100</v>
      </c>
      <c r="AB27" s="7">
        <f>100 + SUMIFS(NhatKy_ViPham!J:J, NhatKy_ViPham!E:E, "10_Ly_B", NhatKy_ViPham!F:F, B27, NhatKy_ViPham!C:C, "T11") - SUMIFS(NhatKy_ViPham!K:K, NhatKy_ViPham!E:E, "10_Ly_B", NhatKy_ViPham!F:F, B27, NhatKy_ViPham!C:C, "T11")</f>
        <v>100</v>
      </c>
      <c r="AC27" s="7">
        <f>100 + SUMIFS(NhatKy_ViPham!J:J, NhatKy_ViPham!E:E, "10_Ly_B", NhatKy_ViPham!F:F, B27, NhatKy_ViPham!C:C, "T12") - SUMIFS(NhatKy_ViPham!K:K, NhatKy_ViPham!E:E, "10_Ly_B", NhatKy_ViPham!F:F, B27, NhatKy_ViPham!C:C, "T12")</f>
        <v>100</v>
      </c>
      <c r="AD27" s="7">
        <f>100 + SUMIFS(NhatKy_ViPham!J:J, NhatKy_ViPham!E:E, "10_Ly_B", NhatKy_ViPham!F:F, B27, NhatKy_ViPham!C:C, "T13") - SUMIFS(NhatKy_ViPham!K:K, NhatKy_ViPham!E:E, "10_Ly_B", NhatKy_ViPham!F:F, B27, NhatKy_ViPham!C:C, "T13")</f>
        <v>100</v>
      </c>
      <c r="AE27" s="7">
        <f>100 + SUMIFS(NhatKy_ViPham!J:J, NhatKy_ViPham!E:E, "10_Ly_B", NhatKy_ViPham!F:F, B27, NhatKy_ViPham!C:C, "T14") - SUMIFS(NhatKy_ViPham!K:K, NhatKy_ViPham!E:E, "10_Ly_B", NhatKy_ViPham!F:F, B27, NhatKy_ViPham!C:C, "T14")</f>
        <v>100</v>
      </c>
      <c r="AF27" s="7">
        <f>100 + SUMIFS(NhatKy_ViPham!J:J, NhatKy_ViPham!E:E, "10_Ly_B", NhatKy_ViPham!F:F, B27, NhatKy_ViPham!C:C, "T15") - SUMIFS(NhatKy_ViPham!K:K, NhatKy_ViPham!E:E, "10_Ly_B", NhatKy_ViPham!F:F, B27, NhatKy_ViPham!C:C, "T15")</f>
        <v>100</v>
      </c>
      <c r="AG27" s="7">
        <f>100 + SUMIFS(NhatKy_ViPham!J:J, NhatKy_ViPham!E:E, "10_Ly_B", NhatKy_ViPham!F:F, B27, NhatKy_ViPham!C:C, "T16") - SUMIFS(NhatKy_ViPham!K:K, NhatKy_ViPham!E:E, "10_Ly_B", NhatKy_ViPham!F:F, B27, NhatKy_ViPham!C:C, "T16")</f>
        <v>100</v>
      </c>
      <c r="AH27" s="7">
        <f>100 + SUMIFS(NhatKy_ViPham!J:J, NhatKy_ViPham!E:E, "10_Ly_B", NhatKy_ViPham!F:F, B27, NhatKy_ViPham!C:C, "T17") - SUMIFS(NhatKy_ViPham!K:K, NhatKy_ViPham!E:E, "10_Ly_B", NhatKy_ViPham!F:F, B27, NhatKy_ViPham!C:C, "T17")</f>
        <v>100</v>
      </c>
      <c r="AI27" s="7">
        <f>100 + SUMIFS(NhatKy_ViPham!J:J, NhatKy_ViPham!E:E, "10_Ly_B", NhatKy_ViPham!F:F, B27, NhatKy_ViPham!C:C, "T18") - SUMIFS(NhatKy_ViPham!K:K, NhatKy_ViPham!E:E, "10_Ly_B", NhatKy_ViPham!F:F, B27, NhatKy_ViPham!C:C, "T18")</f>
        <v>100</v>
      </c>
      <c r="AJ27" s="7">
        <f>100 + SUMIFS(NhatKy_ViPham!J:J, NhatKy_ViPham!E:E, "10_Ly_B", NhatKy_ViPham!F:F, B27, NhatKy_ViPham!C:C, "T19") - SUMIFS(NhatKy_ViPham!K:K, NhatKy_ViPham!E:E, "10_Ly_B", NhatKy_ViPham!F:F, B27, NhatKy_ViPham!C:C, "T19")</f>
        <v>100</v>
      </c>
      <c r="AK27" s="7">
        <f>100 + SUMIFS(NhatKy_ViPham!J:J, NhatKy_ViPham!E:E, "10_Ly_B", NhatKy_ViPham!F:F, B27, NhatKy_ViPham!C:C, "T20") - SUMIFS(NhatKy_ViPham!K:K, NhatKy_ViPham!E:E, "10_Ly_B", NhatKy_ViPham!F:F, B27, NhatKy_ViPham!C:C, "T20")</f>
        <v>100</v>
      </c>
      <c r="AL27" s="7">
        <f>100 + SUMIFS(NhatKy_ViPham!J:J, NhatKy_ViPham!E:E, "10_Ly_B", NhatKy_ViPham!F:F, B27, NhatKy_ViPham!C:C, "T21") - SUMIFS(NhatKy_ViPham!K:K, NhatKy_ViPham!E:E, "10_Ly_B", NhatKy_ViPham!F:F, B27, NhatKy_ViPham!C:C, "T21")</f>
        <v>100</v>
      </c>
      <c r="AM27" s="7">
        <f>100 + SUMIFS(NhatKy_ViPham!J:J, NhatKy_ViPham!E:E, "10_Ly_B", NhatKy_ViPham!F:F, B27, NhatKy_ViPham!C:C, "T22") - SUMIFS(NhatKy_ViPham!K:K, NhatKy_ViPham!E:E, "10_Ly_B", NhatKy_ViPham!F:F, B27, NhatKy_ViPham!C:C, "T22")</f>
        <v>100</v>
      </c>
      <c r="AN27" s="7">
        <f>100 + SUMIFS(NhatKy_ViPham!J:J, NhatKy_ViPham!E:E, "10_Ly_B", NhatKy_ViPham!F:F, B27, NhatKy_ViPham!C:C, "T23") - SUMIFS(NhatKy_ViPham!K:K, NhatKy_ViPham!E:E, "10_Ly_B", NhatKy_ViPham!F:F, B27, NhatKy_ViPham!C:C, "T23")</f>
        <v>100</v>
      </c>
      <c r="AO27" s="7">
        <f>100 + SUMIFS(NhatKy_ViPham!J:J, NhatKy_ViPham!E:E, "10_Ly_B", NhatKy_ViPham!F:F, B27, NhatKy_ViPham!C:C, "T24") - SUMIFS(NhatKy_ViPham!K:K, NhatKy_ViPham!E:E, "10_Ly_B", NhatKy_ViPham!F:F, B27, NhatKy_ViPham!C:C, "T24")</f>
        <v>100</v>
      </c>
      <c r="AP27" s="7">
        <f>100 + SUMIFS(NhatKy_ViPham!J:J, NhatKy_ViPham!E:E, "10_Ly_B", NhatKy_ViPham!F:F, B27, NhatKy_ViPham!C:C, "T25") - SUMIFS(NhatKy_ViPham!K:K, NhatKy_ViPham!E:E, "10_Ly_B", NhatKy_ViPham!F:F, B27, NhatKy_ViPham!C:C, "T25")</f>
        <v>100</v>
      </c>
      <c r="AQ27" s="7">
        <f>100 + SUMIFS(NhatKy_ViPham!J:J, NhatKy_ViPham!E:E, "10_Ly_B", NhatKy_ViPham!F:F, B27, NhatKy_ViPham!C:C, "T26") - SUMIFS(NhatKy_ViPham!K:K, NhatKy_ViPham!E:E, "10_Ly_B", NhatKy_ViPham!F:F, B27, NhatKy_ViPham!C:C, "T26")</f>
        <v>100</v>
      </c>
      <c r="AR27" s="7">
        <f>100 + SUMIFS(NhatKy_ViPham!J:J, NhatKy_ViPham!E:E, "10_Ly_B", NhatKy_ViPham!F:F, B27, NhatKy_ViPham!C:C, "T27") - SUMIFS(NhatKy_ViPham!K:K, NhatKy_ViPham!E:E, "10_Ly_B", NhatKy_ViPham!F:F, B27, NhatKy_ViPham!C:C, "T27")</f>
        <v>100</v>
      </c>
      <c r="AS27" s="7">
        <f>100 + SUMIFS(NhatKy_ViPham!J:J, NhatKy_ViPham!E:E, "10_Ly_B", NhatKy_ViPham!F:F, B27, NhatKy_ViPham!C:C, "T28") - SUMIFS(NhatKy_ViPham!K:K, NhatKy_ViPham!E:E, "10_Ly_B", NhatKy_ViPham!F:F, B27, NhatKy_ViPham!C:C, "T28")</f>
        <v>100</v>
      </c>
      <c r="AT27" s="7">
        <f>100 + SUMIFS(NhatKy_ViPham!J:J, NhatKy_ViPham!E:E, "10_Ly_B", NhatKy_ViPham!F:F, B27, NhatKy_ViPham!C:C, "T29") - SUMIFS(NhatKy_ViPham!K:K, NhatKy_ViPham!E:E, "10_Ly_B", NhatKy_ViPham!F:F, B27, NhatKy_ViPham!C:C, "T29")</f>
        <v>100</v>
      </c>
      <c r="AU27" s="7">
        <f>100 + SUMIFS(NhatKy_ViPham!J:J, NhatKy_ViPham!E:E, "10_Ly_B", NhatKy_ViPham!F:F, B27, NhatKy_ViPham!C:C, "T30") - SUMIFS(NhatKy_ViPham!K:K, NhatKy_ViPham!E:E, "10_Ly_B", NhatKy_ViPham!F:F, B27, NhatKy_ViPham!C:C, "T30")</f>
        <v>100</v>
      </c>
      <c r="AV27" s="7">
        <f>100 + SUMIFS(NhatKy_ViPham!J:J, NhatKy_ViPham!E:E, "10_Ly_B", NhatKy_ViPham!F:F, B27, NhatKy_ViPham!C:C, "T31") - SUMIFS(NhatKy_ViPham!K:K, NhatKy_ViPham!E:E, "10_Ly_B", NhatKy_ViPham!F:F, B27, NhatKy_ViPham!C:C, "T31")</f>
        <v>100</v>
      </c>
      <c r="AW27" s="7">
        <f>100 + SUMIFS(NhatKy_ViPham!J:J, NhatKy_ViPham!E:E, "10_Ly_B", NhatKy_ViPham!F:F, B27, NhatKy_ViPham!C:C, "T32") - SUMIFS(NhatKy_ViPham!K:K, NhatKy_ViPham!E:E, "10_Ly_B", NhatKy_ViPham!F:F, B27, NhatKy_ViPham!C:C, "T32")</f>
        <v>100</v>
      </c>
      <c r="AX27" s="7">
        <f>100 + SUMIFS(NhatKy_ViPham!J:J, NhatKy_ViPham!E:E, "10_Ly_B", NhatKy_ViPham!F:F, B27, NhatKy_ViPham!C:C, "T33") - SUMIFS(NhatKy_ViPham!K:K, NhatKy_ViPham!E:E, "10_Ly_B", NhatKy_ViPham!F:F, B27, NhatKy_ViPham!C:C, "T33")</f>
        <v>100</v>
      </c>
      <c r="AY27" s="7">
        <f>100 + SUMIFS(NhatKy_ViPham!J:J, NhatKy_ViPham!E:E, "10_Ly_B", NhatKy_ViPham!F:F, B27, NhatKy_ViPham!C:C, "T34") - SUMIFS(NhatKy_ViPham!K:K, NhatKy_ViPham!E:E, "10_Ly_B", NhatKy_ViPham!F:F, B27, NhatKy_ViPham!C:C, "T34")</f>
        <v>100</v>
      </c>
      <c r="AZ27" s="7">
        <f>100 + SUMIFS(NhatKy_ViPham!J:J, NhatKy_ViPham!E:E, "10_Ly_B", NhatKy_ViPham!F:F, B27, NhatKy_ViPham!C:C, "T35") - SUMIFS(NhatKy_ViPham!K:K, NhatKy_ViPham!E:E, "10_Ly_B", NhatKy_ViPham!F:F, B27, NhatKy_ViPham!C:C, "T35")</f>
        <v>100</v>
      </c>
      <c r="BA27" s="12">
        <f t="shared" si="0"/>
        <v>100</v>
      </c>
      <c r="BB27" s="11" t="s">
        <v>430</v>
      </c>
      <c r="BC27" s="14" t="str">
        <f t="shared" si="1"/>
        <v>Tốt</v>
      </c>
      <c r="BD27" s="10" t="str">
        <f t="shared" si="2"/>
        <v>🟢 BÌNH THƯỜNG</v>
      </c>
    </row>
    <row r="28" spans="1:56" x14ac:dyDescent="0.25">
      <c r="A28" s="5">
        <v>20</v>
      </c>
      <c r="B28" s="15" t="s">
        <v>661</v>
      </c>
      <c r="C28" s="5" t="s">
        <v>662</v>
      </c>
      <c r="D28" s="5" t="s">
        <v>429</v>
      </c>
      <c r="E28" s="11" t="s">
        <v>430</v>
      </c>
      <c r="F28" s="6">
        <f>SUMIFS(NhatKy_ViPham!K:K, NhatKy_ViPham!E:E, "10_Ly_B", NhatKy_ViPham!F:F, B28, NhatKy_ViPham!H:H, "L01")</f>
        <v>0</v>
      </c>
      <c r="G28" s="6">
        <f>SUMIFS(NhatKy_ViPham!K:K, NhatKy_ViPham!E:E, "10_Ly_B", NhatKy_ViPham!F:F, B28, NhatKy_ViPham!H:H, "L02")</f>
        <v>0</v>
      </c>
      <c r="H28" s="6">
        <f>SUMIFS(NhatKy_ViPham!K:K, NhatKy_ViPham!E:E, "10_Ly_B", NhatKy_ViPham!F:F, B28, NhatKy_ViPham!H:H, "L03")</f>
        <v>0</v>
      </c>
      <c r="I28" s="6">
        <f>SUMIFS(NhatKy_ViPham!K:K, NhatKy_ViPham!E:E, "10_Ly_B", NhatKy_ViPham!F:F, B28, NhatKy_ViPham!H:H, "L04")</f>
        <v>0</v>
      </c>
      <c r="J28" s="6">
        <f>SUMIFS(NhatKy_ViPham!K:K, NhatKy_ViPham!E:E, "10_Ly_B", NhatKy_ViPham!F:F, B28, NhatKy_ViPham!H:H, "L05")</f>
        <v>0</v>
      </c>
      <c r="K28" s="6">
        <f>SUMIFS(NhatKy_ViPham!K:K, NhatKy_ViPham!E:E, "10_Ly_B", NhatKy_ViPham!F:F, B28, NhatKy_ViPham!H:H, "L06")</f>
        <v>0</v>
      </c>
      <c r="L28" s="6">
        <f>SUMIFS(NhatKy_ViPham!K:K, NhatKy_ViPham!E:E, "10_Ly_B", NhatKy_ViPham!F:F, B28, NhatKy_ViPham!H:H, "L07")</f>
        <v>0</v>
      </c>
      <c r="M28" s="6">
        <f>SUMIFS(NhatKy_ViPham!K:K, NhatKy_ViPham!E:E, "10_Ly_B", NhatKy_ViPham!F:F, B28, NhatKy_ViPham!H:H, "L08")</f>
        <v>0</v>
      </c>
      <c r="N28" s="6">
        <f>SUMIFS(NhatKy_ViPham!K:K, NhatKy_ViPham!E:E, "10_Ly_B", NhatKy_ViPham!F:F, B28, NhatKy_ViPham!H:H, "L09")</f>
        <v>0</v>
      </c>
      <c r="O28" s="6">
        <f>SUMIFS(NhatKy_ViPham!K:K, NhatKy_ViPham!E:E, "10_Ly_B", NhatKy_ViPham!F:F, B28, NhatKy_ViPham!H:H, "L10")</f>
        <v>0</v>
      </c>
      <c r="P28" s="12">
        <f>SUMIFS(NhatKy_ViPham!J:J, NhatKy_ViPham!E:E, "10_Ly_B", NhatKy_ViPham!F:F, B28)</f>
        <v>0</v>
      </c>
      <c r="Q28" s="13">
        <f>SUMIFS(NhatKy_ViPham!K:K, NhatKy_ViPham!E:E, "10_Ly_B", NhatKy_ViPham!F:F, B28)</f>
        <v>0</v>
      </c>
      <c r="R28" s="6">
        <f>100 + SUMIFS(NhatKy_ViPham!J:J, NhatKy_ViPham!E:E, "10_Ly_B", NhatKy_ViPham!F:F, B28, NhatKy_ViPham!C:C, "T1") - SUMIFS(NhatKy_ViPham!K:K, NhatKy_ViPham!E:E, "10_Ly_B", NhatKy_ViPham!F:F, B28, NhatKy_ViPham!C:C, "T1")</f>
        <v>100</v>
      </c>
      <c r="S28" s="6">
        <f>100 + SUMIFS(NhatKy_ViPham!J:J, NhatKy_ViPham!E:E, "10_Ly_B", NhatKy_ViPham!F:F, B28, NhatKy_ViPham!C:C, "T2") - SUMIFS(NhatKy_ViPham!K:K, NhatKy_ViPham!E:E, "10_Ly_B", NhatKy_ViPham!F:F, B28, NhatKy_ViPham!C:C, "T2")</f>
        <v>100</v>
      </c>
      <c r="T28" s="6">
        <f>100 + SUMIFS(NhatKy_ViPham!J:J, NhatKy_ViPham!E:E, "10_Ly_B", NhatKy_ViPham!F:F, B28, NhatKy_ViPham!C:C, "T3") - SUMIFS(NhatKy_ViPham!K:K, NhatKy_ViPham!E:E, "10_Ly_B", NhatKy_ViPham!F:F, B28, NhatKy_ViPham!C:C, "T3")</f>
        <v>100</v>
      </c>
      <c r="U28" s="6">
        <f>100 + SUMIFS(NhatKy_ViPham!J:J, NhatKy_ViPham!E:E, "10_Ly_B", NhatKy_ViPham!F:F, B28, NhatKy_ViPham!C:C, "T4") - SUMIFS(NhatKy_ViPham!K:K, NhatKy_ViPham!E:E, "10_Ly_B", NhatKy_ViPham!F:F, B28, NhatKy_ViPham!C:C, "T4")</f>
        <v>100</v>
      </c>
      <c r="V28" s="6">
        <f>100 + SUMIFS(NhatKy_ViPham!J:J, NhatKy_ViPham!E:E, "10_Ly_B", NhatKy_ViPham!F:F, B28, NhatKy_ViPham!C:C, "T5") - SUMIFS(NhatKy_ViPham!K:K, NhatKy_ViPham!E:E, "10_Ly_B", NhatKy_ViPham!F:F, B28, NhatKy_ViPham!C:C, "T5")</f>
        <v>100</v>
      </c>
      <c r="W28" s="6">
        <f>100 + SUMIFS(NhatKy_ViPham!J:J, NhatKy_ViPham!E:E, "10_Ly_B", NhatKy_ViPham!F:F, B28, NhatKy_ViPham!C:C, "T6") - SUMIFS(NhatKy_ViPham!K:K, NhatKy_ViPham!E:E, "10_Ly_B", NhatKy_ViPham!F:F, B28, NhatKy_ViPham!C:C, "T6")</f>
        <v>100</v>
      </c>
      <c r="X28" s="6">
        <f>100 + SUMIFS(NhatKy_ViPham!J:J, NhatKy_ViPham!E:E, "10_Ly_B", NhatKy_ViPham!F:F, B28, NhatKy_ViPham!C:C, "T7") - SUMIFS(NhatKy_ViPham!K:K, NhatKy_ViPham!E:E, "10_Ly_B", NhatKy_ViPham!F:F, B28, NhatKy_ViPham!C:C, "T7")</f>
        <v>100</v>
      </c>
      <c r="Y28" s="6">
        <f>100 + SUMIFS(NhatKy_ViPham!J:J, NhatKy_ViPham!E:E, "10_Ly_B", NhatKy_ViPham!F:F, B28, NhatKy_ViPham!C:C, "T8") - SUMIFS(NhatKy_ViPham!K:K, NhatKy_ViPham!E:E, "10_Ly_B", NhatKy_ViPham!F:F, B28, NhatKy_ViPham!C:C, "T8")</f>
        <v>100</v>
      </c>
      <c r="Z28" s="6">
        <f>100 + SUMIFS(NhatKy_ViPham!J:J, NhatKy_ViPham!E:E, "10_Ly_B", NhatKy_ViPham!F:F, B28, NhatKy_ViPham!C:C, "T9") - SUMIFS(NhatKy_ViPham!K:K, NhatKy_ViPham!E:E, "10_Ly_B", NhatKy_ViPham!F:F, B28, NhatKy_ViPham!C:C, "T9")</f>
        <v>100</v>
      </c>
      <c r="AA28" s="6">
        <f>100 + SUMIFS(NhatKy_ViPham!J:J, NhatKy_ViPham!E:E, "10_Ly_B", NhatKy_ViPham!F:F, B28, NhatKy_ViPham!C:C, "T10") - SUMIFS(NhatKy_ViPham!K:K, NhatKy_ViPham!E:E, "10_Ly_B", NhatKy_ViPham!F:F, B28, NhatKy_ViPham!C:C, "T10")</f>
        <v>100</v>
      </c>
      <c r="AB28" s="6">
        <f>100 + SUMIFS(NhatKy_ViPham!J:J, NhatKy_ViPham!E:E, "10_Ly_B", NhatKy_ViPham!F:F, B28, NhatKy_ViPham!C:C, "T11") - SUMIFS(NhatKy_ViPham!K:K, NhatKy_ViPham!E:E, "10_Ly_B", NhatKy_ViPham!F:F, B28, NhatKy_ViPham!C:C, "T11")</f>
        <v>100</v>
      </c>
      <c r="AC28" s="6">
        <f>100 + SUMIFS(NhatKy_ViPham!J:J, NhatKy_ViPham!E:E, "10_Ly_B", NhatKy_ViPham!F:F, B28, NhatKy_ViPham!C:C, "T12") - SUMIFS(NhatKy_ViPham!K:K, NhatKy_ViPham!E:E, "10_Ly_B", NhatKy_ViPham!F:F, B28, NhatKy_ViPham!C:C, "T12")</f>
        <v>100</v>
      </c>
      <c r="AD28" s="6">
        <f>100 + SUMIFS(NhatKy_ViPham!J:J, NhatKy_ViPham!E:E, "10_Ly_B", NhatKy_ViPham!F:F, B28, NhatKy_ViPham!C:C, "T13") - SUMIFS(NhatKy_ViPham!K:K, NhatKy_ViPham!E:E, "10_Ly_B", NhatKy_ViPham!F:F, B28, NhatKy_ViPham!C:C, "T13")</f>
        <v>100</v>
      </c>
      <c r="AE28" s="6">
        <f>100 + SUMIFS(NhatKy_ViPham!J:J, NhatKy_ViPham!E:E, "10_Ly_B", NhatKy_ViPham!F:F, B28, NhatKy_ViPham!C:C, "T14") - SUMIFS(NhatKy_ViPham!K:K, NhatKy_ViPham!E:E, "10_Ly_B", NhatKy_ViPham!F:F, B28, NhatKy_ViPham!C:C, "T14")</f>
        <v>100</v>
      </c>
      <c r="AF28" s="6">
        <f>100 + SUMIFS(NhatKy_ViPham!J:J, NhatKy_ViPham!E:E, "10_Ly_B", NhatKy_ViPham!F:F, B28, NhatKy_ViPham!C:C, "T15") - SUMIFS(NhatKy_ViPham!K:K, NhatKy_ViPham!E:E, "10_Ly_B", NhatKy_ViPham!F:F, B28, NhatKy_ViPham!C:C, "T15")</f>
        <v>100</v>
      </c>
      <c r="AG28" s="6">
        <f>100 + SUMIFS(NhatKy_ViPham!J:J, NhatKy_ViPham!E:E, "10_Ly_B", NhatKy_ViPham!F:F, B28, NhatKy_ViPham!C:C, "T16") - SUMIFS(NhatKy_ViPham!K:K, NhatKy_ViPham!E:E, "10_Ly_B", NhatKy_ViPham!F:F, B28, NhatKy_ViPham!C:C, "T16")</f>
        <v>100</v>
      </c>
      <c r="AH28" s="6">
        <f>100 + SUMIFS(NhatKy_ViPham!J:J, NhatKy_ViPham!E:E, "10_Ly_B", NhatKy_ViPham!F:F, B28, NhatKy_ViPham!C:C, "T17") - SUMIFS(NhatKy_ViPham!K:K, NhatKy_ViPham!E:E, "10_Ly_B", NhatKy_ViPham!F:F, B28, NhatKy_ViPham!C:C, "T17")</f>
        <v>100</v>
      </c>
      <c r="AI28" s="6">
        <f>100 + SUMIFS(NhatKy_ViPham!J:J, NhatKy_ViPham!E:E, "10_Ly_B", NhatKy_ViPham!F:F, B28, NhatKy_ViPham!C:C, "T18") - SUMIFS(NhatKy_ViPham!K:K, NhatKy_ViPham!E:E, "10_Ly_B", NhatKy_ViPham!F:F, B28, NhatKy_ViPham!C:C, "T18")</f>
        <v>100</v>
      </c>
      <c r="AJ28" s="6">
        <f>100 + SUMIFS(NhatKy_ViPham!J:J, NhatKy_ViPham!E:E, "10_Ly_B", NhatKy_ViPham!F:F, B28, NhatKy_ViPham!C:C, "T19") - SUMIFS(NhatKy_ViPham!K:K, NhatKy_ViPham!E:E, "10_Ly_B", NhatKy_ViPham!F:F, B28, NhatKy_ViPham!C:C, "T19")</f>
        <v>100</v>
      </c>
      <c r="AK28" s="6">
        <f>100 + SUMIFS(NhatKy_ViPham!J:J, NhatKy_ViPham!E:E, "10_Ly_B", NhatKy_ViPham!F:F, B28, NhatKy_ViPham!C:C, "T20") - SUMIFS(NhatKy_ViPham!K:K, NhatKy_ViPham!E:E, "10_Ly_B", NhatKy_ViPham!F:F, B28, NhatKy_ViPham!C:C, "T20")</f>
        <v>100</v>
      </c>
      <c r="AL28" s="6">
        <f>100 + SUMIFS(NhatKy_ViPham!J:J, NhatKy_ViPham!E:E, "10_Ly_B", NhatKy_ViPham!F:F, B28, NhatKy_ViPham!C:C, "T21") - SUMIFS(NhatKy_ViPham!K:K, NhatKy_ViPham!E:E, "10_Ly_B", NhatKy_ViPham!F:F, B28, NhatKy_ViPham!C:C, "T21")</f>
        <v>100</v>
      </c>
      <c r="AM28" s="6">
        <f>100 + SUMIFS(NhatKy_ViPham!J:J, NhatKy_ViPham!E:E, "10_Ly_B", NhatKy_ViPham!F:F, B28, NhatKy_ViPham!C:C, "T22") - SUMIFS(NhatKy_ViPham!K:K, NhatKy_ViPham!E:E, "10_Ly_B", NhatKy_ViPham!F:F, B28, NhatKy_ViPham!C:C, "T22")</f>
        <v>100</v>
      </c>
      <c r="AN28" s="6">
        <f>100 + SUMIFS(NhatKy_ViPham!J:J, NhatKy_ViPham!E:E, "10_Ly_B", NhatKy_ViPham!F:F, B28, NhatKy_ViPham!C:C, "T23") - SUMIFS(NhatKy_ViPham!K:K, NhatKy_ViPham!E:E, "10_Ly_B", NhatKy_ViPham!F:F, B28, NhatKy_ViPham!C:C, "T23")</f>
        <v>100</v>
      </c>
      <c r="AO28" s="6">
        <f>100 + SUMIFS(NhatKy_ViPham!J:J, NhatKy_ViPham!E:E, "10_Ly_B", NhatKy_ViPham!F:F, B28, NhatKy_ViPham!C:C, "T24") - SUMIFS(NhatKy_ViPham!K:K, NhatKy_ViPham!E:E, "10_Ly_B", NhatKy_ViPham!F:F, B28, NhatKy_ViPham!C:C, "T24")</f>
        <v>100</v>
      </c>
      <c r="AP28" s="6">
        <f>100 + SUMIFS(NhatKy_ViPham!J:J, NhatKy_ViPham!E:E, "10_Ly_B", NhatKy_ViPham!F:F, B28, NhatKy_ViPham!C:C, "T25") - SUMIFS(NhatKy_ViPham!K:K, NhatKy_ViPham!E:E, "10_Ly_B", NhatKy_ViPham!F:F, B28, NhatKy_ViPham!C:C, "T25")</f>
        <v>100</v>
      </c>
      <c r="AQ28" s="6">
        <f>100 + SUMIFS(NhatKy_ViPham!J:J, NhatKy_ViPham!E:E, "10_Ly_B", NhatKy_ViPham!F:F, B28, NhatKy_ViPham!C:C, "T26") - SUMIFS(NhatKy_ViPham!K:K, NhatKy_ViPham!E:E, "10_Ly_B", NhatKy_ViPham!F:F, B28, NhatKy_ViPham!C:C, "T26")</f>
        <v>100</v>
      </c>
      <c r="AR28" s="6">
        <f>100 + SUMIFS(NhatKy_ViPham!J:J, NhatKy_ViPham!E:E, "10_Ly_B", NhatKy_ViPham!F:F, B28, NhatKy_ViPham!C:C, "T27") - SUMIFS(NhatKy_ViPham!K:K, NhatKy_ViPham!E:E, "10_Ly_B", NhatKy_ViPham!F:F, B28, NhatKy_ViPham!C:C, "T27")</f>
        <v>100</v>
      </c>
      <c r="AS28" s="6">
        <f>100 + SUMIFS(NhatKy_ViPham!J:J, NhatKy_ViPham!E:E, "10_Ly_B", NhatKy_ViPham!F:F, B28, NhatKy_ViPham!C:C, "T28") - SUMIFS(NhatKy_ViPham!K:K, NhatKy_ViPham!E:E, "10_Ly_B", NhatKy_ViPham!F:F, B28, NhatKy_ViPham!C:C, "T28")</f>
        <v>100</v>
      </c>
      <c r="AT28" s="6">
        <f>100 + SUMIFS(NhatKy_ViPham!J:J, NhatKy_ViPham!E:E, "10_Ly_B", NhatKy_ViPham!F:F, B28, NhatKy_ViPham!C:C, "T29") - SUMIFS(NhatKy_ViPham!K:K, NhatKy_ViPham!E:E, "10_Ly_B", NhatKy_ViPham!F:F, B28, NhatKy_ViPham!C:C, "T29")</f>
        <v>100</v>
      </c>
      <c r="AU28" s="6">
        <f>100 + SUMIFS(NhatKy_ViPham!J:J, NhatKy_ViPham!E:E, "10_Ly_B", NhatKy_ViPham!F:F, B28, NhatKy_ViPham!C:C, "T30") - SUMIFS(NhatKy_ViPham!K:K, NhatKy_ViPham!E:E, "10_Ly_B", NhatKy_ViPham!F:F, B28, NhatKy_ViPham!C:C, "T30")</f>
        <v>100</v>
      </c>
      <c r="AV28" s="6">
        <f>100 + SUMIFS(NhatKy_ViPham!J:J, NhatKy_ViPham!E:E, "10_Ly_B", NhatKy_ViPham!F:F, B28, NhatKy_ViPham!C:C, "T31") - SUMIFS(NhatKy_ViPham!K:K, NhatKy_ViPham!E:E, "10_Ly_B", NhatKy_ViPham!F:F, B28, NhatKy_ViPham!C:C, "T31")</f>
        <v>100</v>
      </c>
      <c r="AW28" s="6">
        <f>100 + SUMIFS(NhatKy_ViPham!J:J, NhatKy_ViPham!E:E, "10_Ly_B", NhatKy_ViPham!F:F, B28, NhatKy_ViPham!C:C, "T32") - SUMIFS(NhatKy_ViPham!K:K, NhatKy_ViPham!E:E, "10_Ly_B", NhatKy_ViPham!F:F, B28, NhatKy_ViPham!C:C, "T32")</f>
        <v>100</v>
      </c>
      <c r="AX28" s="6">
        <f>100 + SUMIFS(NhatKy_ViPham!J:J, NhatKy_ViPham!E:E, "10_Ly_B", NhatKy_ViPham!F:F, B28, NhatKy_ViPham!C:C, "T33") - SUMIFS(NhatKy_ViPham!K:K, NhatKy_ViPham!E:E, "10_Ly_B", NhatKy_ViPham!F:F, B28, NhatKy_ViPham!C:C, "T33")</f>
        <v>100</v>
      </c>
      <c r="AY28" s="6">
        <f>100 + SUMIFS(NhatKy_ViPham!J:J, NhatKy_ViPham!E:E, "10_Ly_B", NhatKy_ViPham!F:F, B28, NhatKy_ViPham!C:C, "T34") - SUMIFS(NhatKy_ViPham!K:K, NhatKy_ViPham!E:E, "10_Ly_B", NhatKy_ViPham!F:F, B28, NhatKy_ViPham!C:C, "T34")</f>
        <v>100</v>
      </c>
      <c r="AZ28" s="6">
        <f>100 + SUMIFS(NhatKy_ViPham!J:J, NhatKy_ViPham!E:E, "10_Ly_B", NhatKy_ViPham!F:F, B28, NhatKy_ViPham!C:C, "T35") - SUMIFS(NhatKy_ViPham!K:K, NhatKy_ViPham!E:E, "10_Ly_B", NhatKy_ViPham!F:F, B28, NhatKy_ViPham!C:C, "T35")</f>
        <v>100</v>
      </c>
      <c r="BA28" s="12">
        <f t="shared" si="0"/>
        <v>100</v>
      </c>
      <c r="BB28" s="11" t="s">
        <v>430</v>
      </c>
      <c r="BC28" s="16" t="str">
        <f t="shared" si="1"/>
        <v>Tốt</v>
      </c>
      <c r="BD28" s="15" t="str">
        <f t="shared" si="2"/>
        <v>🟢 BÌNH THƯỜNG</v>
      </c>
    </row>
    <row r="29" spans="1:56" x14ac:dyDescent="0.25">
      <c r="A29" s="4">
        <v>21</v>
      </c>
      <c r="B29" s="10" t="s">
        <v>663</v>
      </c>
      <c r="C29" s="4" t="s">
        <v>650</v>
      </c>
      <c r="D29" s="4" t="s">
        <v>435</v>
      </c>
      <c r="E29" s="11" t="s">
        <v>430</v>
      </c>
      <c r="F29" s="7">
        <f>SUMIFS(NhatKy_ViPham!K:K, NhatKy_ViPham!E:E, "10_Ly_B", NhatKy_ViPham!F:F, B29, NhatKy_ViPham!H:H, "L01")</f>
        <v>0</v>
      </c>
      <c r="G29" s="7">
        <f>SUMIFS(NhatKy_ViPham!K:K, NhatKy_ViPham!E:E, "10_Ly_B", NhatKy_ViPham!F:F, B29, NhatKy_ViPham!H:H, "L02")</f>
        <v>0</v>
      </c>
      <c r="H29" s="7">
        <f>SUMIFS(NhatKy_ViPham!K:K, NhatKy_ViPham!E:E, "10_Ly_B", NhatKy_ViPham!F:F, B29, NhatKy_ViPham!H:H, "L03")</f>
        <v>0</v>
      </c>
      <c r="I29" s="7">
        <f>SUMIFS(NhatKy_ViPham!K:K, NhatKy_ViPham!E:E, "10_Ly_B", NhatKy_ViPham!F:F, B29, NhatKy_ViPham!H:H, "L04")</f>
        <v>0</v>
      </c>
      <c r="J29" s="7">
        <f>SUMIFS(NhatKy_ViPham!K:K, NhatKy_ViPham!E:E, "10_Ly_B", NhatKy_ViPham!F:F, B29, NhatKy_ViPham!H:H, "L05")</f>
        <v>0</v>
      </c>
      <c r="K29" s="7">
        <f>SUMIFS(NhatKy_ViPham!K:K, NhatKy_ViPham!E:E, "10_Ly_B", NhatKy_ViPham!F:F, B29, NhatKy_ViPham!H:H, "L06")</f>
        <v>0</v>
      </c>
      <c r="L29" s="7">
        <f>SUMIFS(NhatKy_ViPham!K:K, NhatKy_ViPham!E:E, "10_Ly_B", NhatKy_ViPham!F:F, B29, NhatKy_ViPham!H:H, "L07")</f>
        <v>0</v>
      </c>
      <c r="M29" s="7">
        <f>SUMIFS(NhatKy_ViPham!K:K, NhatKy_ViPham!E:E, "10_Ly_B", NhatKy_ViPham!F:F, B29, NhatKy_ViPham!H:H, "L08")</f>
        <v>0</v>
      </c>
      <c r="N29" s="7">
        <f>SUMIFS(NhatKy_ViPham!K:K, NhatKy_ViPham!E:E, "10_Ly_B", NhatKy_ViPham!F:F, B29, NhatKy_ViPham!H:H, "L09")</f>
        <v>0</v>
      </c>
      <c r="O29" s="7">
        <f>SUMIFS(NhatKy_ViPham!K:K, NhatKy_ViPham!E:E, "10_Ly_B", NhatKy_ViPham!F:F, B29, NhatKy_ViPham!H:H, "L10")</f>
        <v>0</v>
      </c>
      <c r="P29" s="12">
        <f>SUMIFS(NhatKy_ViPham!J:J, NhatKy_ViPham!E:E, "10_Ly_B", NhatKy_ViPham!F:F, B29)</f>
        <v>0</v>
      </c>
      <c r="Q29" s="13">
        <f>SUMIFS(NhatKy_ViPham!K:K, NhatKy_ViPham!E:E, "10_Ly_B", NhatKy_ViPham!F:F, B29)</f>
        <v>0</v>
      </c>
      <c r="R29" s="7">
        <f>100 + SUMIFS(NhatKy_ViPham!J:J, NhatKy_ViPham!E:E, "10_Ly_B", NhatKy_ViPham!F:F, B29, NhatKy_ViPham!C:C, "T1") - SUMIFS(NhatKy_ViPham!K:K, NhatKy_ViPham!E:E, "10_Ly_B", NhatKy_ViPham!F:F, B29, NhatKy_ViPham!C:C, "T1")</f>
        <v>100</v>
      </c>
      <c r="S29" s="7">
        <f>100 + SUMIFS(NhatKy_ViPham!J:J, NhatKy_ViPham!E:E, "10_Ly_B", NhatKy_ViPham!F:F, B29, NhatKy_ViPham!C:C, "T2") - SUMIFS(NhatKy_ViPham!K:K, NhatKy_ViPham!E:E, "10_Ly_B", NhatKy_ViPham!F:F, B29, NhatKy_ViPham!C:C, "T2")</f>
        <v>100</v>
      </c>
      <c r="T29" s="7">
        <f>100 + SUMIFS(NhatKy_ViPham!J:J, NhatKy_ViPham!E:E, "10_Ly_B", NhatKy_ViPham!F:F, B29, NhatKy_ViPham!C:C, "T3") - SUMIFS(NhatKy_ViPham!K:K, NhatKy_ViPham!E:E, "10_Ly_B", NhatKy_ViPham!F:F, B29, NhatKy_ViPham!C:C, "T3")</f>
        <v>100</v>
      </c>
      <c r="U29" s="7">
        <f>100 + SUMIFS(NhatKy_ViPham!J:J, NhatKy_ViPham!E:E, "10_Ly_B", NhatKy_ViPham!F:F, B29, NhatKy_ViPham!C:C, "T4") - SUMIFS(NhatKy_ViPham!K:K, NhatKy_ViPham!E:E, "10_Ly_B", NhatKy_ViPham!F:F, B29, NhatKy_ViPham!C:C, "T4")</f>
        <v>100</v>
      </c>
      <c r="V29" s="7">
        <f>100 + SUMIFS(NhatKy_ViPham!J:J, NhatKy_ViPham!E:E, "10_Ly_B", NhatKy_ViPham!F:F, B29, NhatKy_ViPham!C:C, "T5") - SUMIFS(NhatKy_ViPham!K:K, NhatKy_ViPham!E:E, "10_Ly_B", NhatKy_ViPham!F:F, B29, NhatKy_ViPham!C:C, "T5")</f>
        <v>100</v>
      </c>
      <c r="W29" s="7">
        <f>100 + SUMIFS(NhatKy_ViPham!J:J, NhatKy_ViPham!E:E, "10_Ly_B", NhatKy_ViPham!F:F, B29, NhatKy_ViPham!C:C, "T6") - SUMIFS(NhatKy_ViPham!K:K, NhatKy_ViPham!E:E, "10_Ly_B", NhatKy_ViPham!F:F, B29, NhatKy_ViPham!C:C, "T6")</f>
        <v>100</v>
      </c>
      <c r="X29" s="7">
        <f>100 + SUMIFS(NhatKy_ViPham!J:J, NhatKy_ViPham!E:E, "10_Ly_B", NhatKy_ViPham!F:F, B29, NhatKy_ViPham!C:C, "T7") - SUMIFS(NhatKy_ViPham!K:K, NhatKy_ViPham!E:E, "10_Ly_B", NhatKy_ViPham!F:F, B29, NhatKy_ViPham!C:C, "T7")</f>
        <v>100</v>
      </c>
      <c r="Y29" s="7">
        <f>100 + SUMIFS(NhatKy_ViPham!J:J, NhatKy_ViPham!E:E, "10_Ly_B", NhatKy_ViPham!F:F, B29, NhatKy_ViPham!C:C, "T8") - SUMIFS(NhatKy_ViPham!K:K, NhatKy_ViPham!E:E, "10_Ly_B", NhatKy_ViPham!F:F, B29, NhatKy_ViPham!C:C, "T8")</f>
        <v>100</v>
      </c>
      <c r="Z29" s="7">
        <f>100 + SUMIFS(NhatKy_ViPham!J:J, NhatKy_ViPham!E:E, "10_Ly_B", NhatKy_ViPham!F:F, B29, NhatKy_ViPham!C:C, "T9") - SUMIFS(NhatKy_ViPham!K:K, NhatKy_ViPham!E:E, "10_Ly_B", NhatKy_ViPham!F:F, B29, NhatKy_ViPham!C:C, "T9")</f>
        <v>100</v>
      </c>
      <c r="AA29" s="7">
        <f>100 + SUMIFS(NhatKy_ViPham!J:J, NhatKy_ViPham!E:E, "10_Ly_B", NhatKy_ViPham!F:F, B29, NhatKy_ViPham!C:C, "T10") - SUMIFS(NhatKy_ViPham!K:K, NhatKy_ViPham!E:E, "10_Ly_B", NhatKy_ViPham!F:F, B29, NhatKy_ViPham!C:C, "T10")</f>
        <v>100</v>
      </c>
      <c r="AB29" s="7">
        <f>100 + SUMIFS(NhatKy_ViPham!J:J, NhatKy_ViPham!E:E, "10_Ly_B", NhatKy_ViPham!F:F, B29, NhatKy_ViPham!C:C, "T11") - SUMIFS(NhatKy_ViPham!K:K, NhatKy_ViPham!E:E, "10_Ly_B", NhatKy_ViPham!F:F, B29, NhatKy_ViPham!C:C, "T11")</f>
        <v>100</v>
      </c>
      <c r="AC29" s="7">
        <f>100 + SUMIFS(NhatKy_ViPham!J:J, NhatKy_ViPham!E:E, "10_Ly_B", NhatKy_ViPham!F:F, B29, NhatKy_ViPham!C:C, "T12") - SUMIFS(NhatKy_ViPham!K:K, NhatKy_ViPham!E:E, "10_Ly_B", NhatKy_ViPham!F:F, B29, NhatKy_ViPham!C:C, "T12")</f>
        <v>100</v>
      </c>
      <c r="AD29" s="7">
        <f>100 + SUMIFS(NhatKy_ViPham!J:J, NhatKy_ViPham!E:E, "10_Ly_B", NhatKy_ViPham!F:F, B29, NhatKy_ViPham!C:C, "T13") - SUMIFS(NhatKy_ViPham!K:K, NhatKy_ViPham!E:E, "10_Ly_B", NhatKy_ViPham!F:F, B29, NhatKy_ViPham!C:C, "T13")</f>
        <v>100</v>
      </c>
      <c r="AE29" s="7">
        <f>100 + SUMIFS(NhatKy_ViPham!J:J, NhatKy_ViPham!E:E, "10_Ly_B", NhatKy_ViPham!F:F, B29, NhatKy_ViPham!C:C, "T14") - SUMIFS(NhatKy_ViPham!K:K, NhatKy_ViPham!E:E, "10_Ly_B", NhatKy_ViPham!F:F, B29, NhatKy_ViPham!C:C, "T14")</f>
        <v>100</v>
      </c>
      <c r="AF29" s="7">
        <f>100 + SUMIFS(NhatKy_ViPham!J:J, NhatKy_ViPham!E:E, "10_Ly_B", NhatKy_ViPham!F:F, B29, NhatKy_ViPham!C:C, "T15") - SUMIFS(NhatKy_ViPham!K:K, NhatKy_ViPham!E:E, "10_Ly_B", NhatKy_ViPham!F:F, B29, NhatKy_ViPham!C:C, "T15")</f>
        <v>100</v>
      </c>
      <c r="AG29" s="7">
        <f>100 + SUMIFS(NhatKy_ViPham!J:J, NhatKy_ViPham!E:E, "10_Ly_B", NhatKy_ViPham!F:F, B29, NhatKy_ViPham!C:C, "T16") - SUMIFS(NhatKy_ViPham!K:K, NhatKy_ViPham!E:E, "10_Ly_B", NhatKy_ViPham!F:F, B29, NhatKy_ViPham!C:C, "T16")</f>
        <v>100</v>
      </c>
      <c r="AH29" s="7">
        <f>100 + SUMIFS(NhatKy_ViPham!J:J, NhatKy_ViPham!E:E, "10_Ly_B", NhatKy_ViPham!F:F, B29, NhatKy_ViPham!C:C, "T17") - SUMIFS(NhatKy_ViPham!K:K, NhatKy_ViPham!E:E, "10_Ly_B", NhatKy_ViPham!F:F, B29, NhatKy_ViPham!C:C, "T17")</f>
        <v>100</v>
      </c>
      <c r="AI29" s="7">
        <f>100 + SUMIFS(NhatKy_ViPham!J:J, NhatKy_ViPham!E:E, "10_Ly_B", NhatKy_ViPham!F:F, B29, NhatKy_ViPham!C:C, "T18") - SUMIFS(NhatKy_ViPham!K:K, NhatKy_ViPham!E:E, "10_Ly_B", NhatKy_ViPham!F:F, B29, NhatKy_ViPham!C:C, "T18")</f>
        <v>100</v>
      </c>
      <c r="AJ29" s="7">
        <f>100 + SUMIFS(NhatKy_ViPham!J:J, NhatKy_ViPham!E:E, "10_Ly_B", NhatKy_ViPham!F:F, B29, NhatKy_ViPham!C:C, "T19") - SUMIFS(NhatKy_ViPham!K:K, NhatKy_ViPham!E:E, "10_Ly_B", NhatKy_ViPham!F:F, B29, NhatKy_ViPham!C:C, "T19")</f>
        <v>100</v>
      </c>
      <c r="AK29" s="7">
        <f>100 + SUMIFS(NhatKy_ViPham!J:J, NhatKy_ViPham!E:E, "10_Ly_B", NhatKy_ViPham!F:F, B29, NhatKy_ViPham!C:C, "T20") - SUMIFS(NhatKy_ViPham!K:K, NhatKy_ViPham!E:E, "10_Ly_B", NhatKy_ViPham!F:F, B29, NhatKy_ViPham!C:C, "T20")</f>
        <v>100</v>
      </c>
      <c r="AL29" s="7">
        <f>100 + SUMIFS(NhatKy_ViPham!J:J, NhatKy_ViPham!E:E, "10_Ly_B", NhatKy_ViPham!F:F, B29, NhatKy_ViPham!C:C, "T21") - SUMIFS(NhatKy_ViPham!K:K, NhatKy_ViPham!E:E, "10_Ly_B", NhatKy_ViPham!F:F, B29, NhatKy_ViPham!C:C, "T21")</f>
        <v>100</v>
      </c>
      <c r="AM29" s="7">
        <f>100 + SUMIFS(NhatKy_ViPham!J:J, NhatKy_ViPham!E:E, "10_Ly_B", NhatKy_ViPham!F:F, B29, NhatKy_ViPham!C:C, "T22") - SUMIFS(NhatKy_ViPham!K:K, NhatKy_ViPham!E:E, "10_Ly_B", NhatKy_ViPham!F:F, B29, NhatKy_ViPham!C:C, "T22")</f>
        <v>100</v>
      </c>
      <c r="AN29" s="7">
        <f>100 + SUMIFS(NhatKy_ViPham!J:J, NhatKy_ViPham!E:E, "10_Ly_B", NhatKy_ViPham!F:F, B29, NhatKy_ViPham!C:C, "T23") - SUMIFS(NhatKy_ViPham!K:K, NhatKy_ViPham!E:E, "10_Ly_B", NhatKy_ViPham!F:F, B29, NhatKy_ViPham!C:C, "T23")</f>
        <v>100</v>
      </c>
      <c r="AO29" s="7">
        <f>100 + SUMIFS(NhatKy_ViPham!J:J, NhatKy_ViPham!E:E, "10_Ly_B", NhatKy_ViPham!F:F, B29, NhatKy_ViPham!C:C, "T24") - SUMIFS(NhatKy_ViPham!K:K, NhatKy_ViPham!E:E, "10_Ly_B", NhatKy_ViPham!F:F, B29, NhatKy_ViPham!C:C, "T24")</f>
        <v>100</v>
      </c>
      <c r="AP29" s="7">
        <f>100 + SUMIFS(NhatKy_ViPham!J:J, NhatKy_ViPham!E:E, "10_Ly_B", NhatKy_ViPham!F:F, B29, NhatKy_ViPham!C:C, "T25") - SUMIFS(NhatKy_ViPham!K:K, NhatKy_ViPham!E:E, "10_Ly_B", NhatKy_ViPham!F:F, B29, NhatKy_ViPham!C:C, "T25")</f>
        <v>100</v>
      </c>
      <c r="AQ29" s="7">
        <f>100 + SUMIFS(NhatKy_ViPham!J:J, NhatKy_ViPham!E:E, "10_Ly_B", NhatKy_ViPham!F:F, B29, NhatKy_ViPham!C:C, "T26") - SUMIFS(NhatKy_ViPham!K:K, NhatKy_ViPham!E:E, "10_Ly_B", NhatKy_ViPham!F:F, B29, NhatKy_ViPham!C:C, "T26")</f>
        <v>100</v>
      </c>
      <c r="AR29" s="7">
        <f>100 + SUMIFS(NhatKy_ViPham!J:J, NhatKy_ViPham!E:E, "10_Ly_B", NhatKy_ViPham!F:F, B29, NhatKy_ViPham!C:C, "T27") - SUMIFS(NhatKy_ViPham!K:K, NhatKy_ViPham!E:E, "10_Ly_B", NhatKy_ViPham!F:F, B29, NhatKy_ViPham!C:C, "T27")</f>
        <v>100</v>
      </c>
      <c r="AS29" s="7">
        <f>100 + SUMIFS(NhatKy_ViPham!J:J, NhatKy_ViPham!E:E, "10_Ly_B", NhatKy_ViPham!F:F, B29, NhatKy_ViPham!C:C, "T28") - SUMIFS(NhatKy_ViPham!K:K, NhatKy_ViPham!E:E, "10_Ly_B", NhatKy_ViPham!F:F, B29, NhatKy_ViPham!C:C, "T28")</f>
        <v>100</v>
      </c>
      <c r="AT29" s="7">
        <f>100 + SUMIFS(NhatKy_ViPham!J:J, NhatKy_ViPham!E:E, "10_Ly_B", NhatKy_ViPham!F:F, B29, NhatKy_ViPham!C:C, "T29") - SUMIFS(NhatKy_ViPham!K:K, NhatKy_ViPham!E:E, "10_Ly_B", NhatKy_ViPham!F:F, B29, NhatKy_ViPham!C:C, "T29")</f>
        <v>100</v>
      </c>
      <c r="AU29" s="7">
        <f>100 + SUMIFS(NhatKy_ViPham!J:J, NhatKy_ViPham!E:E, "10_Ly_B", NhatKy_ViPham!F:F, B29, NhatKy_ViPham!C:C, "T30") - SUMIFS(NhatKy_ViPham!K:K, NhatKy_ViPham!E:E, "10_Ly_B", NhatKy_ViPham!F:F, B29, NhatKy_ViPham!C:C, "T30")</f>
        <v>100</v>
      </c>
      <c r="AV29" s="7">
        <f>100 + SUMIFS(NhatKy_ViPham!J:J, NhatKy_ViPham!E:E, "10_Ly_B", NhatKy_ViPham!F:F, B29, NhatKy_ViPham!C:C, "T31") - SUMIFS(NhatKy_ViPham!K:K, NhatKy_ViPham!E:E, "10_Ly_B", NhatKy_ViPham!F:F, B29, NhatKy_ViPham!C:C, "T31")</f>
        <v>100</v>
      </c>
      <c r="AW29" s="7">
        <f>100 + SUMIFS(NhatKy_ViPham!J:J, NhatKy_ViPham!E:E, "10_Ly_B", NhatKy_ViPham!F:F, B29, NhatKy_ViPham!C:C, "T32") - SUMIFS(NhatKy_ViPham!K:K, NhatKy_ViPham!E:E, "10_Ly_B", NhatKy_ViPham!F:F, B29, NhatKy_ViPham!C:C, "T32")</f>
        <v>100</v>
      </c>
      <c r="AX29" s="7">
        <f>100 + SUMIFS(NhatKy_ViPham!J:J, NhatKy_ViPham!E:E, "10_Ly_B", NhatKy_ViPham!F:F, B29, NhatKy_ViPham!C:C, "T33") - SUMIFS(NhatKy_ViPham!K:K, NhatKy_ViPham!E:E, "10_Ly_B", NhatKy_ViPham!F:F, B29, NhatKy_ViPham!C:C, "T33")</f>
        <v>100</v>
      </c>
      <c r="AY29" s="7">
        <f>100 + SUMIFS(NhatKy_ViPham!J:J, NhatKy_ViPham!E:E, "10_Ly_B", NhatKy_ViPham!F:F, B29, NhatKy_ViPham!C:C, "T34") - SUMIFS(NhatKy_ViPham!K:K, NhatKy_ViPham!E:E, "10_Ly_B", NhatKy_ViPham!F:F, B29, NhatKy_ViPham!C:C, "T34")</f>
        <v>100</v>
      </c>
      <c r="AZ29" s="7">
        <f>100 + SUMIFS(NhatKy_ViPham!J:J, NhatKy_ViPham!E:E, "10_Ly_B", NhatKy_ViPham!F:F, B29, NhatKy_ViPham!C:C, "T35") - SUMIFS(NhatKy_ViPham!K:K, NhatKy_ViPham!E:E, "10_Ly_B", NhatKy_ViPham!F:F, B29, NhatKy_ViPham!C:C, "T35")</f>
        <v>100</v>
      </c>
      <c r="BA29" s="12">
        <f t="shared" si="0"/>
        <v>100</v>
      </c>
      <c r="BB29" s="11" t="s">
        <v>430</v>
      </c>
      <c r="BC29" s="14" t="str">
        <f t="shared" si="1"/>
        <v>Tốt</v>
      </c>
      <c r="BD29" s="10" t="str">
        <f t="shared" si="2"/>
        <v>🟢 BÌNH THƯỜNG</v>
      </c>
    </row>
    <row r="30" spans="1:56" x14ac:dyDescent="0.25">
      <c r="A30" s="5">
        <v>22</v>
      </c>
      <c r="B30" s="15" t="s">
        <v>664</v>
      </c>
      <c r="C30" s="5" t="s">
        <v>665</v>
      </c>
      <c r="D30" s="5" t="s">
        <v>429</v>
      </c>
      <c r="E30" s="11" t="s">
        <v>430</v>
      </c>
      <c r="F30" s="6">
        <f>SUMIFS(NhatKy_ViPham!K:K, NhatKy_ViPham!E:E, "10_Ly_B", NhatKy_ViPham!F:F, B30, NhatKy_ViPham!H:H, "L01")</f>
        <v>0</v>
      </c>
      <c r="G30" s="6">
        <f>SUMIFS(NhatKy_ViPham!K:K, NhatKy_ViPham!E:E, "10_Ly_B", NhatKy_ViPham!F:F, B30, NhatKy_ViPham!H:H, "L02")</f>
        <v>0</v>
      </c>
      <c r="H30" s="6">
        <f>SUMIFS(NhatKy_ViPham!K:K, NhatKy_ViPham!E:E, "10_Ly_B", NhatKy_ViPham!F:F, B30, NhatKy_ViPham!H:H, "L03")</f>
        <v>0</v>
      </c>
      <c r="I30" s="6">
        <f>SUMIFS(NhatKy_ViPham!K:K, NhatKy_ViPham!E:E, "10_Ly_B", NhatKy_ViPham!F:F, B30, NhatKy_ViPham!H:H, "L04")</f>
        <v>0</v>
      </c>
      <c r="J30" s="6">
        <f>SUMIFS(NhatKy_ViPham!K:K, NhatKy_ViPham!E:E, "10_Ly_B", NhatKy_ViPham!F:F, B30, NhatKy_ViPham!H:H, "L05")</f>
        <v>0</v>
      </c>
      <c r="K30" s="6">
        <f>SUMIFS(NhatKy_ViPham!K:K, NhatKy_ViPham!E:E, "10_Ly_B", NhatKy_ViPham!F:F, B30, NhatKy_ViPham!H:H, "L06")</f>
        <v>0</v>
      </c>
      <c r="L30" s="6">
        <f>SUMIFS(NhatKy_ViPham!K:K, NhatKy_ViPham!E:E, "10_Ly_B", NhatKy_ViPham!F:F, B30, NhatKy_ViPham!H:H, "L07")</f>
        <v>0</v>
      </c>
      <c r="M30" s="6">
        <f>SUMIFS(NhatKy_ViPham!K:K, NhatKy_ViPham!E:E, "10_Ly_B", NhatKy_ViPham!F:F, B30, NhatKy_ViPham!H:H, "L08")</f>
        <v>0</v>
      </c>
      <c r="N30" s="6">
        <f>SUMIFS(NhatKy_ViPham!K:K, NhatKy_ViPham!E:E, "10_Ly_B", NhatKy_ViPham!F:F, B30, NhatKy_ViPham!H:H, "L09")</f>
        <v>0</v>
      </c>
      <c r="O30" s="6">
        <f>SUMIFS(NhatKy_ViPham!K:K, NhatKy_ViPham!E:E, "10_Ly_B", NhatKy_ViPham!F:F, B30, NhatKy_ViPham!H:H, "L10")</f>
        <v>0</v>
      </c>
      <c r="P30" s="12">
        <f>SUMIFS(NhatKy_ViPham!J:J, NhatKy_ViPham!E:E, "10_Ly_B", NhatKy_ViPham!F:F, B30)</f>
        <v>0</v>
      </c>
      <c r="Q30" s="13">
        <f>SUMIFS(NhatKy_ViPham!K:K, NhatKy_ViPham!E:E, "10_Ly_B", NhatKy_ViPham!F:F, B30)</f>
        <v>0</v>
      </c>
      <c r="R30" s="6">
        <f>100 + SUMIFS(NhatKy_ViPham!J:J, NhatKy_ViPham!E:E, "10_Ly_B", NhatKy_ViPham!F:F, B30, NhatKy_ViPham!C:C, "T1") - SUMIFS(NhatKy_ViPham!K:K, NhatKy_ViPham!E:E, "10_Ly_B", NhatKy_ViPham!F:F, B30, NhatKy_ViPham!C:C, "T1")</f>
        <v>100</v>
      </c>
      <c r="S30" s="6">
        <f>100 + SUMIFS(NhatKy_ViPham!J:J, NhatKy_ViPham!E:E, "10_Ly_B", NhatKy_ViPham!F:F, B30, NhatKy_ViPham!C:C, "T2") - SUMIFS(NhatKy_ViPham!K:K, NhatKy_ViPham!E:E, "10_Ly_B", NhatKy_ViPham!F:F, B30, NhatKy_ViPham!C:C, "T2")</f>
        <v>100</v>
      </c>
      <c r="T30" s="6">
        <f>100 + SUMIFS(NhatKy_ViPham!J:J, NhatKy_ViPham!E:E, "10_Ly_B", NhatKy_ViPham!F:F, B30, NhatKy_ViPham!C:C, "T3") - SUMIFS(NhatKy_ViPham!K:K, NhatKy_ViPham!E:E, "10_Ly_B", NhatKy_ViPham!F:F, B30, NhatKy_ViPham!C:C, "T3")</f>
        <v>100</v>
      </c>
      <c r="U30" s="6">
        <f>100 + SUMIFS(NhatKy_ViPham!J:J, NhatKy_ViPham!E:E, "10_Ly_B", NhatKy_ViPham!F:F, B30, NhatKy_ViPham!C:C, "T4") - SUMIFS(NhatKy_ViPham!K:K, NhatKy_ViPham!E:E, "10_Ly_B", NhatKy_ViPham!F:F, B30, NhatKy_ViPham!C:C, "T4")</f>
        <v>100</v>
      </c>
      <c r="V30" s="6">
        <f>100 + SUMIFS(NhatKy_ViPham!J:J, NhatKy_ViPham!E:E, "10_Ly_B", NhatKy_ViPham!F:F, B30, NhatKy_ViPham!C:C, "T5") - SUMIFS(NhatKy_ViPham!K:K, NhatKy_ViPham!E:E, "10_Ly_B", NhatKy_ViPham!F:F, B30, NhatKy_ViPham!C:C, "T5")</f>
        <v>100</v>
      </c>
      <c r="W30" s="6">
        <f>100 + SUMIFS(NhatKy_ViPham!J:J, NhatKy_ViPham!E:E, "10_Ly_B", NhatKy_ViPham!F:F, B30, NhatKy_ViPham!C:C, "T6") - SUMIFS(NhatKy_ViPham!K:K, NhatKy_ViPham!E:E, "10_Ly_B", NhatKy_ViPham!F:F, B30, NhatKy_ViPham!C:C, "T6")</f>
        <v>100</v>
      </c>
      <c r="X30" s="6">
        <f>100 + SUMIFS(NhatKy_ViPham!J:J, NhatKy_ViPham!E:E, "10_Ly_B", NhatKy_ViPham!F:F, B30, NhatKy_ViPham!C:C, "T7") - SUMIFS(NhatKy_ViPham!K:K, NhatKy_ViPham!E:E, "10_Ly_B", NhatKy_ViPham!F:F, B30, NhatKy_ViPham!C:C, "T7")</f>
        <v>100</v>
      </c>
      <c r="Y30" s="6">
        <f>100 + SUMIFS(NhatKy_ViPham!J:J, NhatKy_ViPham!E:E, "10_Ly_B", NhatKy_ViPham!F:F, B30, NhatKy_ViPham!C:C, "T8") - SUMIFS(NhatKy_ViPham!K:K, NhatKy_ViPham!E:E, "10_Ly_B", NhatKy_ViPham!F:F, B30, NhatKy_ViPham!C:C, "T8")</f>
        <v>100</v>
      </c>
      <c r="Z30" s="6">
        <f>100 + SUMIFS(NhatKy_ViPham!J:J, NhatKy_ViPham!E:E, "10_Ly_B", NhatKy_ViPham!F:F, B30, NhatKy_ViPham!C:C, "T9") - SUMIFS(NhatKy_ViPham!K:K, NhatKy_ViPham!E:E, "10_Ly_B", NhatKy_ViPham!F:F, B30, NhatKy_ViPham!C:C, "T9")</f>
        <v>100</v>
      </c>
      <c r="AA30" s="6">
        <f>100 + SUMIFS(NhatKy_ViPham!J:J, NhatKy_ViPham!E:E, "10_Ly_B", NhatKy_ViPham!F:F, B30, NhatKy_ViPham!C:C, "T10") - SUMIFS(NhatKy_ViPham!K:K, NhatKy_ViPham!E:E, "10_Ly_B", NhatKy_ViPham!F:F, B30, NhatKy_ViPham!C:C, "T10")</f>
        <v>100</v>
      </c>
      <c r="AB30" s="6">
        <f>100 + SUMIFS(NhatKy_ViPham!J:J, NhatKy_ViPham!E:E, "10_Ly_B", NhatKy_ViPham!F:F, B30, NhatKy_ViPham!C:C, "T11") - SUMIFS(NhatKy_ViPham!K:K, NhatKy_ViPham!E:E, "10_Ly_B", NhatKy_ViPham!F:F, B30, NhatKy_ViPham!C:C, "T11")</f>
        <v>100</v>
      </c>
      <c r="AC30" s="6">
        <f>100 + SUMIFS(NhatKy_ViPham!J:J, NhatKy_ViPham!E:E, "10_Ly_B", NhatKy_ViPham!F:F, B30, NhatKy_ViPham!C:C, "T12") - SUMIFS(NhatKy_ViPham!K:K, NhatKy_ViPham!E:E, "10_Ly_B", NhatKy_ViPham!F:F, B30, NhatKy_ViPham!C:C, "T12")</f>
        <v>100</v>
      </c>
      <c r="AD30" s="6">
        <f>100 + SUMIFS(NhatKy_ViPham!J:J, NhatKy_ViPham!E:E, "10_Ly_B", NhatKy_ViPham!F:F, B30, NhatKy_ViPham!C:C, "T13") - SUMIFS(NhatKy_ViPham!K:K, NhatKy_ViPham!E:E, "10_Ly_B", NhatKy_ViPham!F:F, B30, NhatKy_ViPham!C:C, "T13")</f>
        <v>100</v>
      </c>
      <c r="AE30" s="6">
        <f>100 + SUMIFS(NhatKy_ViPham!J:J, NhatKy_ViPham!E:E, "10_Ly_B", NhatKy_ViPham!F:F, B30, NhatKy_ViPham!C:C, "T14") - SUMIFS(NhatKy_ViPham!K:K, NhatKy_ViPham!E:E, "10_Ly_B", NhatKy_ViPham!F:F, B30, NhatKy_ViPham!C:C, "T14")</f>
        <v>100</v>
      </c>
      <c r="AF30" s="6">
        <f>100 + SUMIFS(NhatKy_ViPham!J:J, NhatKy_ViPham!E:E, "10_Ly_B", NhatKy_ViPham!F:F, B30, NhatKy_ViPham!C:C, "T15") - SUMIFS(NhatKy_ViPham!K:K, NhatKy_ViPham!E:E, "10_Ly_B", NhatKy_ViPham!F:F, B30, NhatKy_ViPham!C:C, "T15")</f>
        <v>100</v>
      </c>
      <c r="AG30" s="6">
        <f>100 + SUMIFS(NhatKy_ViPham!J:J, NhatKy_ViPham!E:E, "10_Ly_B", NhatKy_ViPham!F:F, B30, NhatKy_ViPham!C:C, "T16") - SUMIFS(NhatKy_ViPham!K:K, NhatKy_ViPham!E:E, "10_Ly_B", NhatKy_ViPham!F:F, B30, NhatKy_ViPham!C:C, "T16")</f>
        <v>100</v>
      </c>
      <c r="AH30" s="6">
        <f>100 + SUMIFS(NhatKy_ViPham!J:J, NhatKy_ViPham!E:E, "10_Ly_B", NhatKy_ViPham!F:F, B30, NhatKy_ViPham!C:C, "T17") - SUMIFS(NhatKy_ViPham!K:K, NhatKy_ViPham!E:E, "10_Ly_B", NhatKy_ViPham!F:F, B30, NhatKy_ViPham!C:C, "T17")</f>
        <v>100</v>
      </c>
      <c r="AI30" s="6">
        <f>100 + SUMIFS(NhatKy_ViPham!J:J, NhatKy_ViPham!E:E, "10_Ly_B", NhatKy_ViPham!F:F, B30, NhatKy_ViPham!C:C, "T18") - SUMIFS(NhatKy_ViPham!K:K, NhatKy_ViPham!E:E, "10_Ly_B", NhatKy_ViPham!F:F, B30, NhatKy_ViPham!C:C, "T18")</f>
        <v>100</v>
      </c>
      <c r="AJ30" s="6">
        <f>100 + SUMIFS(NhatKy_ViPham!J:J, NhatKy_ViPham!E:E, "10_Ly_B", NhatKy_ViPham!F:F, B30, NhatKy_ViPham!C:C, "T19") - SUMIFS(NhatKy_ViPham!K:K, NhatKy_ViPham!E:E, "10_Ly_B", NhatKy_ViPham!F:F, B30, NhatKy_ViPham!C:C, "T19")</f>
        <v>100</v>
      </c>
      <c r="AK30" s="6">
        <f>100 + SUMIFS(NhatKy_ViPham!J:J, NhatKy_ViPham!E:E, "10_Ly_B", NhatKy_ViPham!F:F, B30, NhatKy_ViPham!C:C, "T20") - SUMIFS(NhatKy_ViPham!K:K, NhatKy_ViPham!E:E, "10_Ly_B", NhatKy_ViPham!F:F, B30, NhatKy_ViPham!C:C, "T20")</f>
        <v>100</v>
      </c>
      <c r="AL30" s="6">
        <f>100 + SUMIFS(NhatKy_ViPham!J:J, NhatKy_ViPham!E:E, "10_Ly_B", NhatKy_ViPham!F:F, B30, NhatKy_ViPham!C:C, "T21") - SUMIFS(NhatKy_ViPham!K:K, NhatKy_ViPham!E:E, "10_Ly_B", NhatKy_ViPham!F:F, B30, NhatKy_ViPham!C:C, "T21")</f>
        <v>100</v>
      </c>
      <c r="AM30" s="6">
        <f>100 + SUMIFS(NhatKy_ViPham!J:J, NhatKy_ViPham!E:E, "10_Ly_B", NhatKy_ViPham!F:F, B30, NhatKy_ViPham!C:C, "T22") - SUMIFS(NhatKy_ViPham!K:K, NhatKy_ViPham!E:E, "10_Ly_B", NhatKy_ViPham!F:F, B30, NhatKy_ViPham!C:C, "T22")</f>
        <v>100</v>
      </c>
      <c r="AN30" s="6">
        <f>100 + SUMIFS(NhatKy_ViPham!J:J, NhatKy_ViPham!E:E, "10_Ly_B", NhatKy_ViPham!F:F, B30, NhatKy_ViPham!C:C, "T23") - SUMIFS(NhatKy_ViPham!K:K, NhatKy_ViPham!E:E, "10_Ly_B", NhatKy_ViPham!F:F, B30, NhatKy_ViPham!C:C, "T23")</f>
        <v>100</v>
      </c>
      <c r="AO30" s="6">
        <f>100 + SUMIFS(NhatKy_ViPham!J:J, NhatKy_ViPham!E:E, "10_Ly_B", NhatKy_ViPham!F:F, B30, NhatKy_ViPham!C:C, "T24") - SUMIFS(NhatKy_ViPham!K:K, NhatKy_ViPham!E:E, "10_Ly_B", NhatKy_ViPham!F:F, B30, NhatKy_ViPham!C:C, "T24")</f>
        <v>100</v>
      </c>
      <c r="AP30" s="6">
        <f>100 + SUMIFS(NhatKy_ViPham!J:J, NhatKy_ViPham!E:E, "10_Ly_B", NhatKy_ViPham!F:F, B30, NhatKy_ViPham!C:C, "T25") - SUMIFS(NhatKy_ViPham!K:K, NhatKy_ViPham!E:E, "10_Ly_B", NhatKy_ViPham!F:F, B30, NhatKy_ViPham!C:C, "T25")</f>
        <v>100</v>
      </c>
      <c r="AQ30" s="6">
        <f>100 + SUMIFS(NhatKy_ViPham!J:J, NhatKy_ViPham!E:E, "10_Ly_B", NhatKy_ViPham!F:F, B30, NhatKy_ViPham!C:C, "T26") - SUMIFS(NhatKy_ViPham!K:K, NhatKy_ViPham!E:E, "10_Ly_B", NhatKy_ViPham!F:F, B30, NhatKy_ViPham!C:C, "T26")</f>
        <v>100</v>
      </c>
      <c r="AR30" s="6">
        <f>100 + SUMIFS(NhatKy_ViPham!J:J, NhatKy_ViPham!E:E, "10_Ly_B", NhatKy_ViPham!F:F, B30, NhatKy_ViPham!C:C, "T27") - SUMIFS(NhatKy_ViPham!K:K, NhatKy_ViPham!E:E, "10_Ly_B", NhatKy_ViPham!F:F, B30, NhatKy_ViPham!C:C, "T27")</f>
        <v>100</v>
      </c>
      <c r="AS30" s="6">
        <f>100 + SUMIFS(NhatKy_ViPham!J:J, NhatKy_ViPham!E:E, "10_Ly_B", NhatKy_ViPham!F:F, B30, NhatKy_ViPham!C:C, "T28") - SUMIFS(NhatKy_ViPham!K:K, NhatKy_ViPham!E:E, "10_Ly_B", NhatKy_ViPham!F:F, B30, NhatKy_ViPham!C:C, "T28")</f>
        <v>100</v>
      </c>
      <c r="AT30" s="6">
        <f>100 + SUMIFS(NhatKy_ViPham!J:J, NhatKy_ViPham!E:E, "10_Ly_B", NhatKy_ViPham!F:F, B30, NhatKy_ViPham!C:C, "T29") - SUMIFS(NhatKy_ViPham!K:K, NhatKy_ViPham!E:E, "10_Ly_B", NhatKy_ViPham!F:F, B30, NhatKy_ViPham!C:C, "T29")</f>
        <v>100</v>
      </c>
      <c r="AU30" s="6">
        <f>100 + SUMIFS(NhatKy_ViPham!J:J, NhatKy_ViPham!E:E, "10_Ly_B", NhatKy_ViPham!F:F, B30, NhatKy_ViPham!C:C, "T30") - SUMIFS(NhatKy_ViPham!K:K, NhatKy_ViPham!E:E, "10_Ly_B", NhatKy_ViPham!F:F, B30, NhatKy_ViPham!C:C, "T30")</f>
        <v>100</v>
      </c>
      <c r="AV30" s="6">
        <f>100 + SUMIFS(NhatKy_ViPham!J:J, NhatKy_ViPham!E:E, "10_Ly_B", NhatKy_ViPham!F:F, B30, NhatKy_ViPham!C:C, "T31") - SUMIFS(NhatKy_ViPham!K:K, NhatKy_ViPham!E:E, "10_Ly_B", NhatKy_ViPham!F:F, B30, NhatKy_ViPham!C:C, "T31")</f>
        <v>100</v>
      </c>
      <c r="AW30" s="6">
        <f>100 + SUMIFS(NhatKy_ViPham!J:J, NhatKy_ViPham!E:E, "10_Ly_B", NhatKy_ViPham!F:F, B30, NhatKy_ViPham!C:C, "T32") - SUMIFS(NhatKy_ViPham!K:K, NhatKy_ViPham!E:E, "10_Ly_B", NhatKy_ViPham!F:F, B30, NhatKy_ViPham!C:C, "T32")</f>
        <v>100</v>
      </c>
      <c r="AX30" s="6">
        <f>100 + SUMIFS(NhatKy_ViPham!J:J, NhatKy_ViPham!E:E, "10_Ly_B", NhatKy_ViPham!F:F, B30, NhatKy_ViPham!C:C, "T33") - SUMIFS(NhatKy_ViPham!K:K, NhatKy_ViPham!E:E, "10_Ly_B", NhatKy_ViPham!F:F, B30, NhatKy_ViPham!C:C, "T33")</f>
        <v>100</v>
      </c>
      <c r="AY30" s="6">
        <f>100 + SUMIFS(NhatKy_ViPham!J:J, NhatKy_ViPham!E:E, "10_Ly_B", NhatKy_ViPham!F:F, B30, NhatKy_ViPham!C:C, "T34") - SUMIFS(NhatKy_ViPham!K:K, NhatKy_ViPham!E:E, "10_Ly_B", NhatKy_ViPham!F:F, B30, NhatKy_ViPham!C:C, "T34")</f>
        <v>100</v>
      </c>
      <c r="AZ30" s="6">
        <f>100 + SUMIFS(NhatKy_ViPham!J:J, NhatKy_ViPham!E:E, "10_Ly_B", NhatKy_ViPham!F:F, B30, NhatKy_ViPham!C:C, "T35") - SUMIFS(NhatKy_ViPham!K:K, NhatKy_ViPham!E:E, "10_Ly_B", NhatKy_ViPham!F:F, B30, NhatKy_ViPham!C:C, "T35")</f>
        <v>100</v>
      </c>
      <c r="BA30" s="12">
        <f t="shared" si="0"/>
        <v>100</v>
      </c>
      <c r="BB30" s="11" t="s">
        <v>430</v>
      </c>
      <c r="BC30" s="16" t="str">
        <f t="shared" si="1"/>
        <v>Tốt</v>
      </c>
      <c r="BD30" s="15" t="str">
        <f t="shared" si="2"/>
        <v>🟢 BÌNH THƯỜNG</v>
      </c>
    </row>
    <row r="31" spans="1:56" x14ac:dyDescent="0.25">
      <c r="A31" s="4">
        <v>23</v>
      </c>
      <c r="B31" s="10" t="s">
        <v>666</v>
      </c>
      <c r="C31" s="4" t="s">
        <v>667</v>
      </c>
      <c r="D31" s="4" t="s">
        <v>435</v>
      </c>
      <c r="E31" s="11" t="s">
        <v>430</v>
      </c>
      <c r="F31" s="7">
        <f>SUMIFS(NhatKy_ViPham!K:K, NhatKy_ViPham!E:E, "10_Ly_B", NhatKy_ViPham!F:F, B31, NhatKy_ViPham!H:H, "L01")</f>
        <v>0</v>
      </c>
      <c r="G31" s="7">
        <f>SUMIFS(NhatKy_ViPham!K:K, NhatKy_ViPham!E:E, "10_Ly_B", NhatKy_ViPham!F:F, B31, NhatKy_ViPham!H:H, "L02")</f>
        <v>0</v>
      </c>
      <c r="H31" s="7">
        <f>SUMIFS(NhatKy_ViPham!K:K, NhatKy_ViPham!E:E, "10_Ly_B", NhatKy_ViPham!F:F, B31, NhatKy_ViPham!H:H, "L03")</f>
        <v>0</v>
      </c>
      <c r="I31" s="7">
        <f>SUMIFS(NhatKy_ViPham!K:K, NhatKy_ViPham!E:E, "10_Ly_B", NhatKy_ViPham!F:F, B31, NhatKy_ViPham!H:H, "L04")</f>
        <v>0</v>
      </c>
      <c r="J31" s="7">
        <f>SUMIFS(NhatKy_ViPham!K:K, NhatKy_ViPham!E:E, "10_Ly_B", NhatKy_ViPham!F:F, B31, NhatKy_ViPham!H:H, "L05")</f>
        <v>0</v>
      </c>
      <c r="K31" s="7">
        <f>SUMIFS(NhatKy_ViPham!K:K, NhatKy_ViPham!E:E, "10_Ly_B", NhatKy_ViPham!F:F, B31, NhatKy_ViPham!H:H, "L06")</f>
        <v>0</v>
      </c>
      <c r="L31" s="7">
        <f>SUMIFS(NhatKy_ViPham!K:K, NhatKy_ViPham!E:E, "10_Ly_B", NhatKy_ViPham!F:F, B31, NhatKy_ViPham!H:H, "L07")</f>
        <v>0</v>
      </c>
      <c r="M31" s="7">
        <f>SUMIFS(NhatKy_ViPham!K:K, NhatKy_ViPham!E:E, "10_Ly_B", NhatKy_ViPham!F:F, B31, NhatKy_ViPham!H:H, "L08")</f>
        <v>0</v>
      </c>
      <c r="N31" s="7">
        <f>SUMIFS(NhatKy_ViPham!K:K, NhatKy_ViPham!E:E, "10_Ly_B", NhatKy_ViPham!F:F, B31, NhatKy_ViPham!H:H, "L09")</f>
        <v>0</v>
      </c>
      <c r="O31" s="7">
        <f>SUMIFS(NhatKy_ViPham!K:K, NhatKy_ViPham!E:E, "10_Ly_B", NhatKy_ViPham!F:F, B31, NhatKy_ViPham!H:H, "L10")</f>
        <v>0</v>
      </c>
      <c r="P31" s="12">
        <f>SUMIFS(NhatKy_ViPham!J:J, NhatKy_ViPham!E:E, "10_Ly_B", NhatKy_ViPham!F:F, B31)</f>
        <v>0</v>
      </c>
      <c r="Q31" s="13">
        <f>SUMIFS(NhatKy_ViPham!K:K, NhatKy_ViPham!E:E, "10_Ly_B", NhatKy_ViPham!F:F, B31)</f>
        <v>0</v>
      </c>
      <c r="R31" s="7">
        <f>100 + SUMIFS(NhatKy_ViPham!J:J, NhatKy_ViPham!E:E, "10_Ly_B", NhatKy_ViPham!F:F, B31, NhatKy_ViPham!C:C, "T1") - SUMIFS(NhatKy_ViPham!K:K, NhatKy_ViPham!E:E, "10_Ly_B", NhatKy_ViPham!F:F, B31, NhatKy_ViPham!C:C, "T1")</f>
        <v>100</v>
      </c>
      <c r="S31" s="7">
        <f>100 + SUMIFS(NhatKy_ViPham!J:J, NhatKy_ViPham!E:E, "10_Ly_B", NhatKy_ViPham!F:F, B31, NhatKy_ViPham!C:C, "T2") - SUMIFS(NhatKy_ViPham!K:K, NhatKy_ViPham!E:E, "10_Ly_B", NhatKy_ViPham!F:F, B31, NhatKy_ViPham!C:C, "T2")</f>
        <v>100</v>
      </c>
      <c r="T31" s="7">
        <f>100 + SUMIFS(NhatKy_ViPham!J:J, NhatKy_ViPham!E:E, "10_Ly_B", NhatKy_ViPham!F:F, B31, NhatKy_ViPham!C:C, "T3") - SUMIFS(NhatKy_ViPham!K:K, NhatKy_ViPham!E:E, "10_Ly_B", NhatKy_ViPham!F:F, B31, NhatKy_ViPham!C:C, "T3")</f>
        <v>100</v>
      </c>
      <c r="U31" s="7">
        <f>100 + SUMIFS(NhatKy_ViPham!J:J, NhatKy_ViPham!E:E, "10_Ly_B", NhatKy_ViPham!F:F, B31, NhatKy_ViPham!C:C, "T4") - SUMIFS(NhatKy_ViPham!K:K, NhatKy_ViPham!E:E, "10_Ly_B", NhatKy_ViPham!F:F, B31, NhatKy_ViPham!C:C, "T4")</f>
        <v>100</v>
      </c>
      <c r="V31" s="7">
        <f>100 + SUMIFS(NhatKy_ViPham!J:J, NhatKy_ViPham!E:E, "10_Ly_B", NhatKy_ViPham!F:F, B31, NhatKy_ViPham!C:C, "T5") - SUMIFS(NhatKy_ViPham!K:K, NhatKy_ViPham!E:E, "10_Ly_B", NhatKy_ViPham!F:F, B31, NhatKy_ViPham!C:C, "T5")</f>
        <v>100</v>
      </c>
      <c r="W31" s="7">
        <f>100 + SUMIFS(NhatKy_ViPham!J:J, NhatKy_ViPham!E:E, "10_Ly_B", NhatKy_ViPham!F:F, B31, NhatKy_ViPham!C:C, "T6") - SUMIFS(NhatKy_ViPham!K:K, NhatKy_ViPham!E:E, "10_Ly_B", NhatKy_ViPham!F:F, B31, NhatKy_ViPham!C:C, "T6")</f>
        <v>100</v>
      </c>
      <c r="X31" s="7">
        <f>100 + SUMIFS(NhatKy_ViPham!J:J, NhatKy_ViPham!E:E, "10_Ly_B", NhatKy_ViPham!F:F, B31, NhatKy_ViPham!C:C, "T7") - SUMIFS(NhatKy_ViPham!K:K, NhatKy_ViPham!E:E, "10_Ly_B", NhatKy_ViPham!F:F, B31, NhatKy_ViPham!C:C, "T7")</f>
        <v>100</v>
      </c>
      <c r="Y31" s="7">
        <f>100 + SUMIFS(NhatKy_ViPham!J:J, NhatKy_ViPham!E:E, "10_Ly_B", NhatKy_ViPham!F:F, B31, NhatKy_ViPham!C:C, "T8") - SUMIFS(NhatKy_ViPham!K:K, NhatKy_ViPham!E:E, "10_Ly_B", NhatKy_ViPham!F:F, B31, NhatKy_ViPham!C:C, "T8")</f>
        <v>100</v>
      </c>
      <c r="Z31" s="7">
        <f>100 + SUMIFS(NhatKy_ViPham!J:J, NhatKy_ViPham!E:E, "10_Ly_B", NhatKy_ViPham!F:F, B31, NhatKy_ViPham!C:C, "T9") - SUMIFS(NhatKy_ViPham!K:K, NhatKy_ViPham!E:E, "10_Ly_B", NhatKy_ViPham!F:F, B31, NhatKy_ViPham!C:C, "T9")</f>
        <v>100</v>
      </c>
      <c r="AA31" s="7">
        <f>100 + SUMIFS(NhatKy_ViPham!J:J, NhatKy_ViPham!E:E, "10_Ly_B", NhatKy_ViPham!F:F, B31, NhatKy_ViPham!C:C, "T10") - SUMIFS(NhatKy_ViPham!K:K, NhatKy_ViPham!E:E, "10_Ly_B", NhatKy_ViPham!F:F, B31, NhatKy_ViPham!C:C, "T10")</f>
        <v>100</v>
      </c>
      <c r="AB31" s="7">
        <f>100 + SUMIFS(NhatKy_ViPham!J:J, NhatKy_ViPham!E:E, "10_Ly_B", NhatKy_ViPham!F:F, B31, NhatKy_ViPham!C:C, "T11") - SUMIFS(NhatKy_ViPham!K:K, NhatKy_ViPham!E:E, "10_Ly_B", NhatKy_ViPham!F:F, B31, NhatKy_ViPham!C:C, "T11")</f>
        <v>100</v>
      </c>
      <c r="AC31" s="7">
        <f>100 + SUMIFS(NhatKy_ViPham!J:J, NhatKy_ViPham!E:E, "10_Ly_B", NhatKy_ViPham!F:F, B31, NhatKy_ViPham!C:C, "T12") - SUMIFS(NhatKy_ViPham!K:K, NhatKy_ViPham!E:E, "10_Ly_B", NhatKy_ViPham!F:F, B31, NhatKy_ViPham!C:C, "T12")</f>
        <v>100</v>
      </c>
      <c r="AD31" s="7">
        <f>100 + SUMIFS(NhatKy_ViPham!J:J, NhatKy_ViPham!E:E, "10_Ly_B", NhatKy_ViPham!F:F, B31, NhatKy_ViPham!C:C, "T13") - SUMIFS(NhatKy_ViPham!K:K, NhatKy_ViPham!E:E, "10_Ly_B", NhatKy_ViPham!F:F, B31, NhatKy_ViPham!C:C, "T13")</f>
        <v>100</v>
      </c>
      <c r="AE31" s="7">
        <f>100 + SUMIFS(NhatKy_ViPham!J:J, NhatKy_ViPham!E:E, "10_Ly_B", NhatKy_ViPham!F:F, B31, NhatKy_ViPham!C:C, "T14") - SUMIFS(NhatKy_ViPham!K:K, NhatKy_ViPham!E:E, "10_Ly_B", NhatKy_ViPham!F:F, B31, NhatKy_ViPham!C:C, "T14")</f>
        <v>100</v>
      </c>
      <c r="AF31" s="7">
        <f>100 + SUMIFS(NhatKy_ViPham!J:J, NhatKy_ViPham!E:E, "10_Ly_B", NhatKy_ViPham!F:F, B31, NhatKy_ViPham!C:C, "T15") - SUMIFS(NhatKy_ViPham!K:K, NhatKy_ViPham!E:E, "10_Ly_B", NhatKy_ViPham!F:F, B31, NhatKy_ViPham!C:C, "T15")</f>
        <v>100</v>
      </c>
      <c r="AG31" s="7">
        <f>100 + SUMIFS(NhatKy_ViPham!J:J, NhatKy_ViPham!E:E, "10_Ly_B", NhatKy_ViPham!F:F, B31, NhatKy_ViPham!C:C, "T16") - SUMIFS(NhatKy_ViPham!K:K, NhatKy_ViPham!E:E, "10_Ly_B", NhatKy_ViPham!F:F, B31, NhatKy_ViPham!C:C, "T16")</f>
        <v>100</v>
      </c>
      <c r="AH31" s="7">
        <f>100 + SUMIFS(NhatKy_ViPham!J:J, NhatKy_ViPham!E:E, "10_Ly_B", NhatKy_ViPham!F:F, B31, NhatKy_ViPham!C:C, "T17") - SUMIFS(NhatKy_ViPham!K:K, NhatKy_ViPham!E:E, "10_Ly_B", NhatKy_ViPham!F:F, B31, NhatKy_ViPham!C:C, "T17")</f>
        <v>100</v>
      </c>
      <c r="AI31" s="7">
        <f>100 + SUMIFS(NhatKy_ViPham!J:J, NhatKy_ViPham!E:E, "10_Ly_B", NhatKy_ViPham!F:F, B31, NhatKy_ViPham!C:C, "T18") - SUMIFS(NhatKy_ViPham!K:K, NhatKy_ViPham!E:E, "10_Ly_B", NhatKy_ViPham!F:F, B31, NhatKy_ViPham!C:C, "T18")</f>
        <v>100</v>
      </c>
      <c r="AJ31" s="7">
        <f>100 + SUMIFS(NhatKy_ViPham!J:J, NhatKy_ViPham!E:E, "10_Ly_B", NhatKy_ViPham!F:F, B31, NhatKy_ViPham!C:C, "T19") - SUMIFS(NhatKy_ViPham!K:K, NhatKy_ViPham!E:E, "10_Ly_B", NhatKy_ViPham!F:F, B31, NhatKy_ViPham!C:C, "T19")</f>
        <v>100</v>
      </c>
      <c r="AK31" s="7">
        <f>100 + SUMIFS(NhatKy_ViPham!J:J, NhatKy_ViPham!E:E, "10_Ly_B", NhatKy_ViPham!F:F, B31, NhatKy_ViPham!C:C, "T20") - SUMIFS(NhatKy_ViPham!K:K, NhatKy_ViPham!E:E, "10_Ly_B", NhatKy_ViPham!F:F, B31, NhatKy_ViPham!C:C, "T20")</f>
        <v>100</v>
      </c>
      <c r="AL31" s="7">
        <f>100 + SUMIFS(NhatKy_ViPham!J:J, NhatKy_ViPham!E:E, "10_Ly_B", NhatKy_ViPham!F:F, B31, NhatKy_ViPham!C:C, "T21") - SUMIFS(NhatKy_ViPham!K:K, NhatKy_ViPham!E:E, "10_Ly_B", NhatKy_ViPham!F:F, B31, NhatKy_ViPham!C:C, "T21")</f>
        <v>100</v>
      </c>
      <c r="AM31" s="7">
        <f>100 + SUMIFS(NhatKy_ViPham!J:J, NhatKy_ViPham!E:E, "10_Ly_B", NhatKy_ViPham!F:F, B31, NhatKy_ViPham!C:C, "T22") - SUMIFS(NhatKy_ViPham!K:K, NhatKy_ViPham!E:E, "10_Ly_B", NhatKy_ViPham!F:F, B31, NhatKy_ViPham!C:C, "T22")</f>
        <v>100</v>
      </c>
      <c r="AN31" s="7">
        <f>100 + SUMIFS(NhatKy_ViPham!J:J, NhatKy_ViPham!E:E, "10_Ly_B", NhatKy_ViPham!F:F, B31, NhatKy_ViPham!C:C, "T23") - SUMIFS(NhatKy_ViPham!K:K, NhatKy_ViPham!E:E, "10_Ly_B", NhatKy_ViPham!F:F, B31, NhatKy_ViPham!C:C, "T23")</f>
        <v>100</v>
      </c>
      <c r="AO31" s="7">
        <f>100 + SUMIFS(NhatKy_ViPham!J:J, NhatKy_ViPham!E:E, "10_Ly_B", NhatKy_ViPham!F:F, B31, NhatKy_ViPham!C:C, "T24") - SUMIFS(NhatKy_ViPham!K:K, NhatKy_ViPham!E:E, "10_Ly_B", NhatKy_ViPham!F:F, B31, NhatKy_ViPham!C:C, "T24")</f>
        <v>100</v>
      </c>
      <c r="AP31" s="7">
        <f>100 + SUMIFS(NhatKy_ViPham!J:J, NhatKy_ViPham!E:E, "10_Ly_B", NhatKy_ViPham!F:F, B31, NhatKy_ViPham!C:C, "T25") - SUMIFS(NhatKy_ViPham!K:K, NhatKy_ViPham!E:E, "10_Ly_B", NhatKy_ViPham!F:F, B31, NhatKy_ViPham!C:C, "T25")</f>
        <v>100</v>
      </c>
      <c r="AQ31" s="7">
        <f>100 + SUMIFS(NhatKy_ViPham!J:J, NhatKy_ViPham!E:E, "10_Ly_B", NhatKy_ViPham!F:F, B31, NhatKy_ViPham!C:C, "T26") - SUMIFS(NhatKy_ViPham!K:K, NhatKy_ViPham!E:E, "10_Ly_B", NhatKy_ViPham!F:F, B31, NhatKy_ViPham!C:C, "T26")</f>
        <v>100</v>
      </c>
      <c r="AR31" s="7">
        <f>100 + SUMIFS(NhatKy_ViPham!J:J, NhatKy_ViPham!E:E, "10_Ly_B", NhatKy_ViPham!F:F, B31, NhatKy_ViPham!C:C, "T27") - SUMIFS(NhatKy_ViPham!K:K, NhatKy_ViPham!E:E, "10_Ly_B", NhatKy_ViPham!F:F, B31, NhatKy_ViPham!C:C, "T27")</f>
        <v>100</v>
      </c>
      <c r="AS31" s="7">
        <f>100 + SUMIFS(NhatKy_ViPham!J:J, NhatKy_ViPham!E:E, "10_Ly_B", NhatKy_ViPham!F:F, B31, NhatKy_ViPham!C:C, "T28") - SUMIFS(NhatKy_ViPham!K:K, NhatKy_ViPham!E:E, "10_Ly_B", NhatKy_ViPham!F:F, B31, NhatKy_ViPham!C:C, "T28")</f>
        <v>100</v>
      </c>
      <c r="AT31" s="7">
        <f>100 + SUMIFS(NhatKy_ViPham!J:J, NhatKy_ViPham!E:E, "10_Ly_B", NhatKy_ViPham!F:F, B31, NhatKy_ViPham!C:C, "T29") - SUMIFS(NhatKy_ViPham!K:K, NhatKy_ViPham!E:E, "10_Ly_B", NhatKy_ViPham!F:F, B31, NhatKy_ViPham!C:C, "T29")</f>
        <v>100</v>
      </c>
      <c r="AU31" s="7">
        <f>100 + SUMIFS(NhatKy_ViPham!J:J, NhatKy_ViPham!E:E, "10_Ly_B", NhatKy_ViPham!F:F, B31, NhatKy_ViPham!C:C, "T30") - SUMIFS(NhatKy_ViPham!K:K, NhatKy_ViPham!E:E, "10_Ly_B", NhatKy_ViPham!F:F, B31, NhatKy_ViPham!C:C, "T30")</f>
        <v>100</v>
      </c>
      <c r="AV31" s="7">
        <f>100 + SUMIFS(NhatKy_ViPham!J:J, NhatKy_ViPham!E:E, "10_Ly_B", NhatKy_ViPham!F:F, B31, NhatKy_ViPham!C:C, "T31") - SUMIFS(NhatKy_ViPham!K:K, NhatKy_ViPham!E:E, "10_Ly_B", NhatKy_ViPham!F:F, B31, NhatKy_ViPham!C:C, "T31")</f>
        <v>100</v>
      </c>
      <c r="AW31" s="7">
        <f>100 + SUMIFS(NhatKy_ViPham!J:J, NhatKy_ViPham!E:E, "10_Ly_B", NhatKy_ViPham!F:F, B31, NhatKy_ViPham!C:C, "T32") - SUMIFS(NhatKy_ViPham!K:K, NhatKy_ViPham!E:E, "10_Ly_B", NhatKy_ViPham!F:F, B31, NhatKy_ViPham!C:C, "T32")</f>
        <v>100</v>
      </c>
      <c r="AX31" s="7">
        <f>100 + SUMIFS(NhatKy_ViPham!J:J, NhatKy_ViPham!E:E, "10_Ly_B", NhatKy_ViPham!F:F, B31, NhatKy_ViPham!C:C, "T33") - SUMIFS(NhatKy_ViPham!K:K, NhatKy_ViPham!E:E, "10_Ly_B", NhatKy_ViPham!F:F, B31, NhatKy_ViPham!C:C, "T33")</f>
        <v>100</v>
      </c>
      <c r="AY31" s="7">
        <f>100 + SUMIFS(NhatKy_ViPham!J:J, NhatKy_ViPham!E:E, "10_Ly_B", NhatKy_ViPham!F:F, B31, NhatKy_ViPham!C:C, "T34") - SUMIFS(NhatKy_ViPham!K:K, NhatKy_ViPham!E:E, "10_Ly_B", NhatKy_ViPham!F:F, B31, NhatKy_ViPham!C:C, "T34")</f>
        <v>100</v>
      </c>
      <c r="AZ31" s="7">
        <f>100 + SUMIFS(NhatKy_ViPham!J:J, NhatKy_ViPham!E:E, "10_Ly_B", NhatKy_ViPham!F:F, B31, NhatKy_ViPham!C:C, "T35") - SUMIFS(NhatKy_ViPham!K:K, NhatKy_ViPham!E:E, "10_Ly_B", NhatKy_ViPham!F:F, B31, NhatKy_ViPham!C:C, "T35")</f>
        <v>100</v>
      </c>
      <c r="BA31" s="12">
        <f t="shared" si="0"/>
        <v>100</v>
      </c>
      <c r="BB31" s="11" t="s">
        <v>430</v>
      </c>
      <c r="BC31" s="14" t="str">
        <f t="shared" si="1"/>
        <v>Tốt</v>
      </c>
      <c r="BD31" s="10" t="str">
        <f t="shared" si="2"/>
        <v>🟢 BÌNH THƯỜNG</v>
      </c>
    </row>
    <row r="32" spans="1:56" x14ac:dyDescent="0.25">
      <c r="A32" s="5">
        <v>24</v>
      </c>
      <c r="B32" s="15" t="s">
        <v>668</v>
      </c>
      <c r="C32" s="5" t="s">
        <v>669</v>
      </c>
      <c r="D32" s="5" t="s">
        <v>435</v>
      </c>
      <c r="E32" s="11" t="s">
        <v>430</v>
      </c>
      <c r="F32" s="6">
        <f>SUMIFS(NhatKy_ViPham!K:K, NhatKy_ViPham!E:E, "10_Ly_B", NhatKy_ViPham!F:F, B32, NhatKy_ViPham!H:H, "L01")</f>
        <v>0</v>
      </c>
      <c r="G32" s="6">
        <f>SUMIFS(NhatKy_ViPham!K:K, NhatKy_ViPham!E:E, "10_Ly_B", NhatKy_ViPham!F:F, B32, NhatKy_ViPham!H:H, "L02")</f>
        <v>0</v>
      </c>
      <c r="H32" s="6">
        <f>SUMIFS(NhatKy_ViPham!K:K, NhatKy_ViPham!E:E, "10_Ly_B", NhatKy_ViPham!F:F, B32, NhatKy_ViPham!H:H, "L03")</f>
        <v>0</v>
      </c>
      <c r="I32" s="6">
        <f>SUMIFS(NhatKy_ViPham!K:K, NhatKy_ViPham!E:E, "10_Ly_B", NhatKy_ViPham!F:F, B32, NhatKy_ViPham!H:H, "L04")</f>
        <v>0</v>
      </c>
      <c r="J32" s="6">
        <f>SUMIFS(NhatKy_ViPham!K:K, NhatKy_ViPham!E:E, "10_Ly_B", NhatKy_ViPham!F:F, B32, NhatKy_ViPham!H:H, "L05")</f>
        <v>0</v>
      </c>
      <c r="K32" s="6">
        <f>SUMIFS(NhatKy_ViPham!K:K, NhatKy_ViPham!E:E, "10_Ly_B", NhatKy_ViPham!F:F, B32, NhatKy_ViPham!H:H, "L06")</f>
        <v>0</v>
      </c>
      <c r="L32" s="6">
        <f>SUMIFS(NhatKy_ViPham!K:K, NhatKy_ViPham!E:E, "10_Ly_B", NhatKy_ViPham!F:F, B32, NhatKy_ViPham!H:H, "L07")</f>
        <v>0</v>
      </c>
      <c r="M32" s="6">
        <f>SUMIFS(NhatKy_ViPham!K:K, NhatKy_ViPham!E:E, "10_Ly_B", NhatKy_ViPham!F:F, B32, NhatKy_ViPham!H:H, "L08")</f>
        <v>0</v>
      </c>
      <c r="N32" s="6">
        <f>SUMIFS(NhatKy_ViPham!K:K, NhatKy_ViPham!E:E, "10_Ly_B", NhatKy_ViPham!F:F, B32, NhatKy_ViPham!H:H, "L09")</f>
        <v>0</v>
      </c>
      <c r="O32" s="6">
        <f>SUMIFS(NhatKy_ViPham!K:K, NhatKy_ViPham!E:E, "10_Ly_B", NhatKy_ViPham!F:F, B32, NhatKy_ViPham!H:H, "L10")</f>
        <v>0</v>
      </c>
      <c r="P32" s="12">
        <f>SUMIFS(NhatKy_ViPham!J:J, NhatKy_ViPham!E:E, "10_Ly_B", NhatKy_ViPham!F:F, B32)</f>
        <v>0</v>
      </c>
      <c r="Q32" s="13">
        <f>SUMIFS(NhatKy_ViPham!K:K, NhatKy_ViPham!E:E, "10_Ly_B", NhatKy_ViPham!F:F, B32)</f>
        <v>0</v>
      </c>
      <c r="R32" s="6">
        <f>100 + SUMIFS(NhatKy_ViPham!J:J, NhatKy_ViPham!E:E, "10_Ly_B", NhatKy_ViPham!F:F, B32, NhatKy_ViPham!C:C, "T1") - SUMIFS(NhatKy_ViPham!K:K, NhatKy_ViPham!E:E, "10_Ly_B", NhatKy_ViPham!F:F, B32, NhatKy_ViPham!C:C, "T1")</f>
        <v>100</v>
      </c>
      <c r="S32" s="6">
        <f>100 + SUMIFS(NhatKy_ViPham!J:J, NhatKy_ViPham!E:E, "10_Ly_B", NhatKy_ViPham!F:F, B32, NhatKy_ViPham!C:C, "T2") - SUMIFS(NhatKy_ViPham!K:K, NhatKy_ViPham!E:E, "10_Ly_B", NhatKy_ViPham!F:F, B32, NhatKy_ViPham!C:C, "T2")</f>
        <v>100</v>
      </c>
      <c r="T32" s="6">
        <f>100 + SUMIFS(NhatKy_ViPham!J:J, NhatKy_ViPham!E:E, "10_Ly_B", NhatKy_ViPham!F:F, B32, NhatKy_ViPham!C:C, "T3") - SUMIFS(NhatKy_ViPham!K:K, NhatKy_ViPham!E:E, "10_Ly_B", NhatKy_ViPham!F:F, B32, NhatKy_ViPham!C:C, "T3")</f>
        <v>100</v>
      </c>
      <c r="U32" s="6">
        <f>100 + SUMIFS(NhatKy_ViPham!J:J, NhatKy_ViPham!E:E, "10_Ly_B", NhatKy_ViPham!F:F, B32, NhatKy_ViPham!C:C, "T4") - SUMIFS(NhatKy_ViPham!K:K, NhatKy_ViPham!E:E, "10_Ly_B", NhatKy_ViPham!F:F, B32, NhatKy_ViPham!C:C, "T4")</f>
        <v>100</v>
      </c>
      <c r="V32" s="6">
        <f>100 + SUMIFS(NhatKy_ViPham!J:J, NhatKy_ViPham!E:E, "10_Ly_B", NhatKy_ViPham!F:F, B32, NhatKy_ViPham!C:C, "T5") - SUMIFS(NhatKy_ViPham!K:K, NhatKy_ViPham!E:E, "10_Ly_B", NhatKy_ViPham!F:F, B32, NhatKy_ViPham!C:C, "T5")</f>
        <v>100</v>
      </c>
      <c r="W32" s="6">
        <f>100 + SUMIFS(NhatKy_ViPham!J:J, NhatKy_ViPham!E:E, "10_Ly_B", NhatKy_ViPham!F:F, B32, NhatKy_ViPham!C:C, "T6") - SUMIFS(NhatKy_ViPham!K:K, NhatKy_ViPham!E:E, "10_Ly_B", NhatKy_ViPham!F:F, B32, NhatKy_ViPham!C:C, "T6")</f>
        <v>100</v>
      </c>
      <c r="X32" s="6">
        <f>100 + SUMIFS(NhatKy_ViPham!J:J, NhatKy_ViPham!E:E, "10_Ly_B", NhatKy_ViPham!F:F, B32, NhatKy_ViPham!C:C, "T7") - SUMIFS(NhatKy_ViPham!K:K, NhatKy_ViPham!E:E, "10_Ly_B", NhatKy_ViPham!F:F, B32, NhatKy_ViPham!C:C, "T7")</f>
        <v>100</v>
      </c>
      <c r="Y32" s="6">
        <f>100 + SUMIFS(NhatKy_ViPham!J:J, NhatKy_ViPham!E:E, "10_Ly_B", NhatKy_ViPham!F:F, B32, NhatKy_ViPham!C:C, "T8") - SUMIFS(NhatKy_ViPham!K:K, NhatKy_ViPham!E:E, "10_Ly_B", NhatKy_ViPham!F:F, B32, NhatKy_ViPham!C:C, "T8")</f>
        <v>100</v>
      </c>
      <c r="Z32" s="6">
        <f>100 + SUMIFS(NhatKy_ViPham!J:J, NhatKy_ViPham!E:E, "10_Ly_B", NhatKy_ViPham!F:F, B32, NhatKy_ViPham!C:C, "T9") - SUMIFS(NhatKy_ViPham!K:K, NhatKy_ViPham!E:E, "10_Ly_B", NhatKy_ViPham!F:F, B32, NhatKy_ViPham!C:C, "T9")</f>
        <v>100</v>
      </c>
      <c r="AA32" s="6">
        <f>100 + SUMIFS(NhatKy_ViPham!J:J, NhatKy_ViPham!E:E, "10_Ly_B", NhatKy_ViPham!F:F, B32, NhatKy_ViPham!C:C, "T10") - SUMIFS(NhatKy_ViPham!K:K, NhatKy_ViPham!E:E, "10_Ly_B", NhatKy_ViPham!F:F, B32, NhatKy_ViPham!C:C, "T10")</f>
        <v>100</v>
      </c>
      <c r="AB32" s="6">
        <f>100 + SUMIFS(NhatKy_ViPham!J:J, NhatKy_ViPham!E:E, "10_Ly_B", NhatKy_ViPham!F:F, B32, NhatKy_ViPham!C:C, "T11") - SUMIFS(NhatKy_ViPham!K:K, NhatKy_ViPham!E:E, "10_Ly_B", NhatKy_ViPham!F:F, B32, NhatKy_ViPham!C:C, "T11")</f>
        <v>100</v>
      </c>
      <c r="AC32" s="6">
        <f>100 + SUMIFS(NhatKy_ViPham!J:J, NhatKy_ViPham!E:E, "10_Ly_B", NhatKy_ViPham!F:F, B32, NhatKy_ViPham!C:C, "T12") - SUMIFS(NhatKy_ViPham!K:K, NhatKy_ViPham!E:E, "10_Ly_B", NhatKy_ViPham!F:F, B32, NhatKy_ViPham!C:C, "T12")</f>
        <v>100</v>
      </c>
      <c r="AD32" s="6">
        <f>100 + SUMIFS(NhatKy_ViPham!J:J, NhatKy_ViPham!E:E, "10_Ly_B", NhatKy_ViPham!F:F, B32, NhatKy_ViPham!C:C, "T13") - SUMIFS(NhatKy_ViPham!K:K, NhatKy_ViPham!E:E, "10_Ly_B", NhatKy_ViPham!F:F, B32, NhatKy_ViPham!C:C, "T13")</f>
        <v>100</v>
      </c>
      <c r="AE32" s="6">
        <f>100 + SUMIFS(NhatKy_ViPham!J:J, NhatKy_ViPham!E:E, "10_Ly_B", NhatKy_ViPham!F:F, B32, NhatKy_ViPham!C:C, "T14") - SUMIFS(NhatKy_ViPham!K:K, NhatKy_ViPham!E:E, "10_Ly_B", NhatKy_ViPham!F:F, B32, NhatKy_ViPham!C:C, "T14")</f>
        <v>100</v>
      </c>
      <c r="AF32" s="6">
        <f>100 + SUMIFS(NhatKy_ViPham!J:J, NhatKy_ViPham!E:E, "10_Ly_B", NhatKy_ViPham!F:F, B32, NhatKy_ViPham!C:C, "T15") - SUMIFS(NhatKy_ViPham!K:K, NhatKy_ViPham!E:E, "10_Ly_B", NhatKy_ViPham!F:F, B32, NhatKy_ViPham!C:C, "T15")</f>
        <v>100</v>
      </c>
      <c r="AG32" s="6">
        <f>100 + SUMIFS(NhatKy_ViPham!J:J, NhatKy_ViPham!E:E, "10_Ly_B", NhatKy_ViPham!F:F, B32, NhatKy_ViPham!C:C, "T16") - SUMIFS(NhatKy_ViPham!K:K, NhatKy_ViPham!E:E, "10_Ly_B", NhatKy_ViPham!F:F, B32, NhatKy_ViPham!C:C, "T16")</f>
        <v>100</v>
      </c>
      <c r="AH32" s="6">
        <f>100 + SUMIFS(NhatKy_ViPham!J:J, NhatKy_ViPham!E:E, "10_Ly_B", NhatKy_ViPham!F:F, B32, NhatKy_ViPham!C:C, "T17") - SUMIFS(NhatKy_ViPham!K:K, NhatKy_ViPham!E:E, "10_Ly_B", NhatKy_ViPham!F:F, B32, NhatKy_ViPham!C:C, "T17")</f>
        <v>100</v>
      </c>
      <c r="AI32" s="6">
        <f>100 + SUMIFS(NhatKy_ViPham!J:J, NhatKy_ViPham!E:E, "10_Ly_B", NhatKy_ViPham!F:F, B32, NhatKy_ViPham!C:C, "T18") - SUMIFS(NhatKy_ViPham!K:K, NhatKy_ViPham!E:E, "10_Ly_B", NhatKy_ViPham!F:F, B32, NhatKy_ViPham!C:C, "T18")</f>
        <v>100</v>
      </c>
      <c r="AJ32" s="6">
        <f>100 + SUMIFS(NhatKy_ViPham!J:J, NhatKy_ViPham!E:E, "10_Ly_B", NhatKy_ViPham!F:F, B32, NhatKy_ViPham!C:C, "T19") - SUMIFS(NhatKy_ViPham!K:K, NhatKy_ViPham!E:E, "10_Ly_B", NhatKy_ViPham!F:F, B32, NhatKy_ViPham!C:C, "T19")</f>
        <v>100</v>
      </c>
      <c r="AK32" s="6">
        <f>100 + SUMIFS(NhatKy_ViPham!J:J, NhatKy_ViPham!E:E, "10_Ly_B", NhatKy_ViPham!F:F, B32, NhatKy_ViPham!C:C, "T20") - SUMIFS(NhatKy_ViPham!K:K, NhatKy_ViPham!E:E, "10_Ly_B", NhatKy_ViPham!F:F, B32, NhatKy_ViPham!C:C, "T20")</f>
        <v>100</v>
      </c>
      <c r="AL32" s="6">
        <f>100 + SUMIFS(NhatKy_ViPham!J:J, NhatKy_ViPham!E:E, "10_Ly_B", NhatKy_ViPham!F:F, B32, NhatKy_ViPham!C:C, "T21") - SUMIFS(NhatKy_ViPham!K:K, NhatKy_ViPham!E:E, "10_Ly_B", NhatKy_ViPham!F:F, B32, NhatKy_ViPham!C:C, "T21")</f>
        <v>100</v>
      </c>
      <c r="AM32" s="6">
        <f>100 + SUMIFS(NhatKy_ViPham!J:J, NhatKy_ViPham!E:E, "10_Ly_B", NhatKy_ViPham!F:F, B32, NhatKy_ViPham!C:C, "T22") - SUMIFS(NhatKy_ViPham!K:K, NhatKy_ViPham!E:E, "10_Ly_B", NhatKy_ViPham!F:F, B32, NhatKy_ViPham!C:C, "T22")</f>
        <v>100</v>
      </c>
      <c r="AN32" s="6">
        <f>100 + SUMIFS(NhatKy_ViPham!J:J, NhatKy_ViPham!E:E, "10_Ly_B", NhatKy_ViPham!F:F, B32, NhatKy_ViPham!C:C, "T23") - SUMIFS(NhatKy_ViPham!K:K, NhatKy_ViPham!E:E, "10_Ly_B", NhatKy_ViPham!F:F, B32, NhatKy_ViPham!C:C, "T23")</f>
        <v>100</v>
      </c>
      <c r="AO32" s="6">
        <f>100 + SUMIFS(NhatKy_ViPham!J:J, NhatKy_ViPham!E:E, "10_Ly_B", NhatKy_ViPham!F:F, B32, NhatKy_ViPham!C:C, "T24") - SUMIFS(NhatKy_ViPham!K:K, NhatKy_ViPham!E:E, "10_Ly_B", NhatKy_ViPham!F:F, B32, NhatKy_ViPham!C:C, "T24")</f>
        <v>100</v>
      </c>
      <c r="AP32" s="6">
        <f>100 + SUMIFS(NhatKy_ViPham!J:J, NhatKy_ViPham!E:E, "10_Ly_B", NhatKy_ViPham!F:F, B32, NhatKy_ViPham!C:C, "T25") - SUMIFS(NhatKy_ViPham!K:K, NhatKy_ViPham!E:E, "10_Ly_B", NhatKy_ViPham!F:F, B32, NhatKy_ViPham!C:C, "T25")</f>
        <v>100</v>
      </c>
      <c r="AQ32" s="6">
        <f>100 + SUMIFS(NhatKy_ViPham!J:J, NhatKy_ViPham!E:E, "10_Ly_B", NhatKy_ViPham!F:F, B32, NhatKy_ViPham!C:C, "T26") - SUMIFS(NhatKy_ViPham!K:K, NhatKy_ViPham!E:E, "10_Ly_B", NhatKy_ViPham!F:F, B32, NhatKy_ViPham!C:C, "T26")</f>
        <v>100</v>
      </c>
      <c r="AR32" s="6">
        <f>100 + SUMIFS(NhatKy_ViPham!J:J, NhatKy_ViPham!E:E, "10_Ly_B", NhatKy_ViPham!F:F, B32, NhatKy_ViPham!C:C, "T27") - SUMIFS(NhatKy_ViPham!K:K, NhatKy_ViPham!E:E, "10_Ly_B", NhatKy_ViPham!F:F, B32, NhatKy_ViPham!C:C, "T27")</f>
        <v>100</v>
      </c>
      <c r="AS32" s="6">
        <f>100 + SUMIFS(NhatKy_ViPham!J:J, NhatKy_ViPham!E:E, "10_Ly_B", NhatKy_ViPham!F:F, B32, NhatKy_ViPham!C:C, "T28") - SUMIFS(NhatKy_ViPham!K:K, NhatKy_ViPham!E:E, "10_Ly_B", NhatKy_ViPham!F:F, B32, NhatKy_ViPham!C:C, "T28")</f>
        <v>100</v>
      </c>
      <c r="AT32" s="6">
        <f>100 + SUMIFS(NhatKy_ViPham!J:J, NhatKy_ViPham!E:E, "10_Ly_B", NhatKy_ViPham!F:F, B32, NhatKy_ViPham!C:C, "T29") - SUMIFS(NhatKy_ViPham!K:K, NhatKy_ViPham!E:E, "10_Ly_B", NhatKy_ViPham!F:F, B32, NhatKy_ViPham!C:C, "T29")</f>
        <v>100</v>
      </c>
      <c r="AU32" s="6">
        <f>100 + SUMIFS(NhatKy_ViPham!J:J, NhatKy_ViPham!E:E, "10_Ly_B", NhatKy_ViPham!F:F, B32, NhatKy_ViPham!C:C, "T30") - SUMIFS(NhatKy_ViPham!K:K, NhatKy_ViPham!E:E, "10_Ly_B", NhatKy_ViPham!F:F, B32, NhatKy_ViPham!C:C, "T30")</f>
        <v>100</v>
      </c>
      <c r="AV32" s="6">
        <f>100 + SUMIFS(NhatKy_ViPham!J:J, NhatKy_ViPham!E:E, "10_Ly_B", NhatKy_ViPham!F:F, B32, NhatKy_ViPham!C:C, "T31") - SUMIFS(NhatKy_ViPham!K:K, NhatKy_ViPham!E:E, "10_Ly_B", NhatKy_ViPham!F:F, B32, NhatKy_ViPham!C:C, "T31")</f>
        <v>100</v>
      </c>
      <c r="AW32" s="6">
        <f>100 + SUMIFS(NhatKy_ViPham!J:J, NhatKy_ViPham!E:E, "10_Ly_B", NhatKy_ViPham!F:F, B32, NhatKy_ViPham!C:C, "T32") - SUMIFS(NhatKy_ViPham!K:K, NhatKy_ViPham!E:E, "10_Ly_B", NhatKy_ViPham!F:F, B32, NhatKy_ViPham!C:C, "T32")</f>
        <v>100</v>
      </c>
      <c r="AX32" s="6">
        <f>100 + SUMIFS(NhatKy_ViPham!J:J, NhatKy_ViPham!E:E, "10_Ly_B", NhatKy_ViPham!F:F, B32, NhatKy_ViPham!C:C, "T33") - SUMIFS(NhatKy_ViPham!K:K, NhatKy_ViPham!E:E, "10_Ly_B", NhatKy_ViPham!F:F, B32, NhatKy_ViPham!C:C, "T33")</f>
        <v>100</v>
      </c>
      <c r="AY32" s="6">
        <f>100 + SUMIFS(NhatKy_ViPham!J:J, NhatKy_ViPham!E:E, "10_Ly_B", NhatKy_ViPham!F:F, B32, NhatKy_ViPham!C:C, "T34") - SUMIFS(NhatKy_ViPham!K:K, NhatKy_ViPham!E:E, "10_Ly_B", NhatKy_ViPham!F:F, B32, NhatKy_ViPham!C:C, "T34")</f>
        <v>100</v>
      </c>
      <c r="AZ32" s="6">
        <f>100 + SUMIFS(NhatKy_ViPham!J:J, NhatKy_ViPham!E:E, "10_Ly_B", NhatKy_ViPham!F:F, B32, NhatKy_ViPham!C:C, "T35") - SUMIFS(NhatKy_ViPham!K:K, NhatKy_ViPham!E:E, "10_Ly_B", NhatKy_ViPham!F:F, B32, NhatKy_ViPham!C:C, "T35")</f>
        <v>100</v>
      </c>
      <c r="BA32" s="12">
        <f t="shared" si="0"/>
        <v>100</v>
      </c>
      <c r="BB32" s="11" t="s">
        <v>430</v>
      </c>
      <c r="BC32" s="16" t="str">
        <f t="shared" si="1"/>
        <v>Tốt</v>
      </c>
      <c r="BD32" s="15" t="str">
        <f t="shared" si="2"/>
        <v>🟢 BÌNH THƯỜNG</v>
      </c>
    </row>
    <row r="33" spans="1:56" x14ac:dyDescent="0.25">
      <c r="A33" s="4">
        <v>25</v>
      </c>
      <c r="B33" s="10" t="s">
        <v>670</v>
      </c>
      <c r="C33" s="4" t="s">
        <v>671</v>
      </c>
      <c r="D33" s="4" t="s">
        <v>429</v>
      </c>
      <c r="E33" s="11" t="s">
        <v>430</v>
      </c>
      <c r="F33" s="7">
        <f>SUMIFS(NhatKy_ViPham!K:K, NhatKy_ViPham!E:E, "10_Ly_B", NhatKy_ViPham!F:F, B33, NhatKy_ViPham!H:H, "L01")</f>
        <v>0</v>
      </c>
      <c r="G33" s="7">
        <f>SUMIFS(NhatKy_ViPham!K:K, NhatKy_ViPham!E:E, "10_Ly_B", NhatKy_ViPham!F:F, B33, NhatKy_ViPham!H:H, "L02")</f>
        <v>0</v>
      </c>
      <c r="H33" s="7">
        <f>SUMIFS(NhatKy_ViPham!K:K, NhatKy_ViPham!E:E, "10_Ly_B", NhatKy_ViPham!F:F, B33, NhatKy_ViPham!H:H, "L03")</f>
        <v>0</v>
      </c>
      <c r="I33" s="7">
        <f>SUMIFS(NhatKy_ViPham!K:K, NhatKy_ViPham!E:E, "10_Ly_B", NhatKy_ViPham!F:F, B33, NhatKy_ViPham!H:H, "L04")</f>
        <v>0</v>
      </c>
      <c r="J33" s="7">
        <f>SUMIFS(NhatKy_ViPham!K:K, NhatKy_ViPham!E:E, "10_Ly_B", NhatKy_ViPham!F:F, B33, NhatKy_ViPham!H:H, "L05")</f>
        <v>0</v>
      </c>
      <c r="K33" s="7">
        <f>SUMIFS(NhatKy_ViPham!K:K, NhatKy_ViPham!E:E, "10_Ly_B", NhatKy_ViPham!F:F, B33, NhatKy_ViPham!H:H, "L06")</f>
        <v>0</v>
      </c>
      <c r="L33" s="7">
        <f>SUMIFS(NhatKy_ViPham!K:K, NhatKy_ViPham!E:E, "10_Ly_B", NhatKy_ViPham!F:F, B33, NhatKy_ViPham!H:H, "L07")</f>
        <v>0</v>
      </c>
      <c r="M33" s="7">
        <f>SUMIFS(NhatKy_ViPham!K:K, NhatKy_ViPham!E:E, "10_Ly_B", NhatKy_ViPham!F:F, B33, NhatKy_ViPham!H:H, "L08")</f>
        <v>0</v>
      </c>
      <c r="N33" s="7">
        <f>SUMIFS(NhatKy_ViPham!K:K, NhatKy_ViPham!E:E, "10_Ly_B", NhatKy_ViPham!F:F, B33, NhatKy_ViPham!H:H, "L09")</f>
        <v>0</v>
      </c>
      <c r="O33" s="7">
        <f>SUMIFS(NhatKy_ViPham!K:K, NhatKy_ViPham!E:E, "10_Ly_B", NhatKy_ViPham!F:F, B33, NhatKy_ViPham!H:H, "L10")</f>
        <v>0</v>
      </c>
      <c r="P33" s="12">
        <f>SUMIFS(NhatKy_ViPham!J:J, NhatKy_ViPham!E:E, "10_Ly_B", NhatKy_ViPham!F:F, B33)</f>
        <v>0</v>
      </c>
      <c r="Q33" s="13">
        <f>SUMIFS(NhatKy_ViPham!K:K, NhatKy_ViPham!E:E, "10_Ly_B", NhatKy_ViPham!F:F, B33)</f>
        <v>0</v>
      </c>
      <c r="R33" s="7">
        <f>100 + SUMIFS(NhatKy_ViPham!J:J, NhatKy_ViPham!E:E, "10_Ly_B", NhatKy_ViPham!F:F, B33, NhatKy_ViPham!C:C, "T1") - SUMIFS(NhatKy_ViPham!K:K, NhatKy_ViPham!E:E, "10_Ly_B", NhatKy_ViPham!F:F, B33, NhatKy_ViPham!C:C, "T1")</f>
        <v>100</v>
      </c>
      <c r="S33" s="7">
        <f>100 + SUMIFS(NhatKy_ViPham!J:J, NhatKy_ViPham!E:E, "10_Ly_B", NhatKy_ViPham!F:F, B33, NhatKy_ViPham!C:C, "T2") - SUMIFS(NhatKy_ViPham!K:K, NhatKy_ViPham!E:E, "10_Ly_B", NhatKy_ViPham!F:F, B33, NhatKy_ViPham!C:C, "T2")</f>
        <v>100</v>
      </c>
      <c r="T33" s="7">
        <f>100 + SUMIFS(NhatKy_ViPham!J:J, NhatKy_ViPham!E:E, "10_Ly_B", NhatKy_ViPham!F:F, B33, NhatKy_ViPham!C:C, "T3") - SUMIFS(NhatKy_ViPham!K:K, NhatKy_ViPham!E:E, "10_Ly_B", NhatKy_ViPham!F:F, B33, NhatKy_ViPham!C:C, "T3")</f>
        <v>100</v>
      </c>
      <c r="U33" s="7">
        <f>100 + SUMIFS(NhatKy_ViPham!J:J, NhatKy_ViPham!E:E, "10_Ly_B", NhatKy_ViPham!F:F, B33, NhatKy_ViPham!C:C, "T4") - SUMIFS(NhatKy_ViPham!K:K, NhatKy_ViPham!E:E, "10_Ly_B", NhatKy_ViPham!F:F, B33, NhatKy_ViPham!C:C, "T4")</f>
        <v>100</v>
      </c>
      <c r="V33" s="7">
        <f>100 + SUMIFS(NhatKy_ViPham!J:J, NhatKy_ViPham!E:E, "10_Ly_B", NhatKy_ViPham!F:F, B33, NhatKy_ViPham!C:C, "T5") - SUMIFS(NhatKy_ViPham!K:K, NhatKy_ViPham!E:E, "10_Ly_B", NhatKy_ViPham!F:F, B33, NhatKy_ViPham!C:C, "T5")</f>
        <v>100</v>
      </c>
      <c r="W33" s="7">
        <f>100 + SUMIFS(NhatKy_ViPham!J:J, NhatKy_ViPham!E:E, "10_Ly_B", NhatKy_ViPham!F:F, B33, NhatKy_ViPham!C:C, "T6") - SUMIFS(NhatKy_ViPham!K:K, NhatKy_ViPham!E:E, "10_Ly_B", NhatKy_ViPham!F:F, B33, NhatKy_ViPham!C:C, "T6")</f>
        <v>100</v>
      </c>
      <c r="X33" s="7">
        <f>100 + SUMIFS(NhatKy_ViPham!J:J, NhatKy_ViPham!E:E, "10_Ly_B", NhatKy_ViPham!F:F, B33, NhatKy_ViPham!C:C, "T7") - SUMIFS(NhatKy_ViPham!K:K, NhatKy_ViPham!E:E, "10_Ly_B", NhatKy_ViPham!F:F, B33, NhatKy_ViPham!C:C, "T7")</f>
        <v>100</v>
      </c>
      <c r="Y33" s="7">
        <f>100 + SUMIFS(NhatKy_ViPham!J:J, NhatKy_ViPham!E:E, "10_Ly_B", NhatKy_ViPham!F:F, B33, NhatKy_ViPham!C:C, "T8") - SUMIFS(NhatKy_ViPham!K:K, NhatKy_ViPham!E:E, "10_Ly_B", NhatKy_ViPham!F:F, B33, NhatKy_ViPham!C:C, "T8")</f>
        <v>100</v>
      </c>
      <c r="Z33" s="7">
        <f>100 + SUMIFS(NhatKy_ViPham!J:J, NhatKy_ViPham!E:E, "10_Ly_B", NhatKy_ViPham!F:F, B33, NhatKy_ViPham!C:C, "T9") - SUMIFS(NhatKy_ViPham!K:K, NhatKy_ViPham!E:E, "10_Ly_B", NhatKy_ViPham!F:F, B33, NhatKy_ViPham!C:C, "T9")</f>
        <v>100</v>
      </c>
      <c r="AA33" s="7">
        <f>100 + SUMIFS(NhatKy_ViPham!J:J, NhatKy_ViPham!E:E, "10_Ly_B", NhatKy_ViPham!F:F, B33, NhatKy_ViPham!C:C, "T10") - SUMIFS(NhatKy_ViPham!K:K, NhatKy_ViPham!E:E, "10_Ly_B", NhatKy_ViPham!F:F, B33, NhatKy_ViPham!C:C, "T10")</f>
        <v>100</v>
      </c>
      <c r="AB33" s="7">
        <f>100 + SUMIFS(NhatKy_ViPham!J:J, NhatKy_ViPham!E:E, "10_Ly_B", NhatKy_ViPham!F:F, B33, NhatKy_ViPham!C:C, "T11") - SUMIFS(NhatKy_ViPham!K:K, NhatKy_ViPham!E:E, "10_Ly_B", NhatKy_ViPham!F:F, B33, NhatKy_ViPham!C:C, "T11")</f>
        <v>100</v>
      </c>
      <c r="AC33" s="7">
        <f>100 + SUMIFS(NhatKy_ViPham!J:J, NhatKy_ViPham!E:E, "10_Ly_B", NhatKy_ViPham!F:F, B33, NhatKy_ViPham!C:C, "T12") - SUMIFS(NhatKy_ViPham!K:K, NhatKy_ViPham!E:E, "10_Ly_B", NhatKy_ViPham!F:F, B33, NhatKy_ViPham!C:C, "T12")</f>
        <v>100</v>
      </c>
      <c r="AD33" s="7">
        <f>100 + SUMIFS(NhatKy_ViPham!J:J, NhatKy_ViPham!E:E, "10_Ly_B", NhatKy_ViPham!F:F, B33, NhatKy_ViPham!C:C, "T13") - SUMIFS(NhatKy_ViPham!K:K, NhatKy_ViPham!E:E, "10_Ly_B", NhatKy_ViPham!F:F, B33, NhatKy_ViPham!C:C, "T13")</f>
        <v>100</v>
      </c>
      <c r="AE33" s="7">
        <f>100 + SUMIFS(NhatKy_ViPham!J:J, NhatKy_ViPham!E:E, "10_Ly_B", NhatKy_ViPham!F:F, B33, NhatKy_ViPham!C:C, "T14") - SUMIFS(NhatKy_ViPham!K:K, NhatKy_ViPham!E:E, "10_Ly_B", NhatKy_ViPham!F:F, B33, NhatKy_ViPham!C:C, "T14")</f>
        <v>100</v>
      </c>
      <c r="AF33" s="7">
        <f>100 + SUMIFS(NhatKy_ViPham!J:J, NhatKy_ViPham!E:E, "10_Ly_B", NhatKy_ViPham!F:F, B33, NhatKy_ViPham!C:C, "T15") - SUMIFS(NhatKy_ViPham!K:K, NhatKy_ViPham!E:E, "10_Ly_B", NhatKy_ViPham!F:F, B33, NhatKy_ViPham!C:C, "T15")</f>
        <v>100</v>
      </c>
      <c r="AG33" s="7">
        <f>100 + SUMIFS(NhatKy_ViPham!J:J, NhatKy_ViPham!E:E, "10_Ly_B", NhatKy_ViPham!F:F, B33, NhatKy_ViPham!C:C, "T16") - SUMIFS(NhatKy_ViPham!K:K, NhatKy_ViPham!E:E, "10_Ly_B", NhatKy_ViPham!F:F, B33, NhatKy_ViPham!C:C, "T16")</f>
        <v>100</v>
      </c>
      <c r="AH33" s="7">
        <f>100 + SUMIFS(NhatKy_ViPham!J:J, NhatKy_ViPham!E:E, "10_Ly_B", NhatKy_ViPham!F:F, B33, NhatKy_ViPham!C:C, "T17") - SUMIFS(NhatKy_ViPham!K:K, NhatKy_ViPham!E:E, "10_Ly_B", NhatKy_ViPham!F:F, B33, NhatKy_ViPham!C:C, "T17")</f>
        <v>100</v>
      </c>
      <c r="AI33" s="7">
        <f>100 + SUMIFS(NhatKy_ViPham!J:J, NhatKy_ViPham!E:E, "10_Ly_B", NhatKy_ViPham!F:F, B33, NhatKy_ViPham!C:C, "T18") - SUMIFS(NhatKy_ViPham!K:K, NhatKy_ViPham!E:E, "10_Ly_B", NhatKy_ViPham!F:F, B33, NhatKy_ViPham!C:C, "T18")</f>
        <v>100</v>
      </c>
      <c r="AJ33" s="7">
        <f>100 + SUMIFS(NhatKy_ViPham!J:J, NhatKy_ViPham!E:E, "10_Ly_B", NhatKy_ViPham!F:F, B33, NhatKy_ViPham!C:C, "T19") - SUMIFS(NhatKy_ViPham!K:K, NhatKy_ViPham!E:E, "10_Ly_B", NhatKy_ViPham!F:F, B33, NhatKy_ViPham!C:C, "T19")</f>
        <v>100</v>
      </c>
      <c r="AK33" s="7">
        <f>100 + SUMIFS(NhatKy_ViPham!J:J, NhatKy_ViPham!E:E, "10_Ly_B", NhatKy_ViPham!F:F, B33, NhatKy_ViPham!C:C, "T20") - SUMIFS(NhatKy_ViPham!K:K, NhatKy_ViPham!E:E, "10_Ly_B", NhatKy_ViPham!F:F, B33, NhatKy_ViPham!C:C, "T20")</f>
        <v>100</v>
      </c>
      <c r="AL33" s="7">
        <f>100 + SUMIFS(NhatKy_ViPham!J:J, NhatKy_ViPham!E:E, "10_Ly_B", NhatKy_ViPham!F:F, B33, NhatKy_ViPham!C:C, "T21") - SUMIFS(NhatKy_ViPham!K:K, NhatKy_ViPham!E:E, "10_Ly_B", NhatKy_ViPham!F:F, B33, NhatKy_ViPham!C:C, "T21")</f>
        <v>100</v>
      </c>
      <c r="AM33" s="7">
        <f>100 + SUMIFS(NhatKy_ViPham!J:J, NhatKy_ViPham!E:E, "10_Ly_B", NhatKy_ViPham!F:F, B33, NhatKy_ViPham!C:C, "T22") - SUMIFS(NhatKy_ViPham!K:K, NhatKy_ViPham!E:E, "10_Ly_B", NhatKy_ViPham!F:F, B33, NhatKy_ViPham!C:C, "T22")</f>
        <v>100</v>
      </c>
      <c r="AN33" s="7">
        <f>100 + SUMIFS(NhatKy_ViPham!J:J, NhatKy_ViPham!E:E, "10_Ly_B", NhatKy_ViPham!F:F, B33, NhatKy_ViPham!C:C, "T23") - SUMIFS(NhatKy_ViPham!K:K, NhatKy_ViPham!E:E, "10_Ly_B", NhatKy_ViPham!F:F, B33, NhatKy_ViPham!C:C, "T23")</f>
        <v>100</v>
      </c>
      <c r="AO33" s="7">
        <f>100 + SUMIFS(NhatKy_ViPham!J:J, NhatKy_ViPham!E:E, "10_Ly_B", NhatKy_ViPham!F:F, B33, NhatKy_ViPham!C:C, "T24") - SUMIFS(NhatKy_ViPham!K:K, NhatKy_ViPham!E:E, "10_Ly_B", NhatKy_ViPham!F:F, B33, NhatKy_ViPham!C:C, "T24")</f>
        <v>100</v>
      </c>
      <c r="AP33" s="7">
        <f>100 + SUMIFS(NhatKy_ViPham!J:J, NhatKy_ViPham!E:E, "10_Ly_B", NhatKy_ViPham!F:F, B33, NhatKy_ViPham!C:C, "T25") - SUMIFS(NhatKy_ViPham!K:K, NhatKy_ViPham!E:E, "10_Ly_B", NhatKy_ViPham!F:F, B33, NhatKy_ViPham!C:C, "T25")</f>
        <v>100</v>
      </c>
      <c r="AQ33" s="7">
        <f>100 + SUMIFS(NhatKy_ViPham!J:J, NhatKy_ViPham!E:E, "10_Ly_B", NhatKy_ViPham!F:F, B33, NhatKy_ViPham!C:C, "T26") - SUMIFS(NhatKy_ViPham!K:K, NhatKy_ViPham!E:E, "10_Ly_B", NhatKy_ViPham!F:F, B33, NhatKy_ViPham!C:C, "T26")</f>
        <v>100</v>
      </c>
      <c r="AR33" s="7">
        <f>100 + SUMIFS(NhatKy_ViPham!J:J, NhatKy_ViPham!E:E, "10_Ly_B", NhatKy_ViPham!F:F, B33, NhatKy_ViPham!C:C, "T27") - SUMIFS(NhatKy_ViPham!K:K, NhatKy_ViPham!E:E, "10_Ly_B", NhatKy_ViPham!F:F, B33, NhatKy_ViPham!C:C, "T27")</f>
        <v>100</v>
      </c>
      <c r="AS33" s="7">
        <f>100 + SUMIFS(NhatKy_ViPham!J:J, NhatKy_ViPham!E:E, "10_Ly_B", NhatKy_ViPham!F:F, B33, NhatKy_ViPham!C:C, "T28") - SUMIFS(NhatKy_ViPham!K:K, NhatKy_ViPham!E:E, "10_Ly_B", NhatKy_ViPham!F:F, B33, NhatKy_ViPham!C:C, "T28")</f>
        <v>100</v>
      </c>
      <c r="AT33" s="7">
        <f>100 + SUMIFS(NhatKy_ViPham!J:J, NhatKy_ViPham!E:E, "10_Ly_B", NhatKy_ViPham!F:F, B33, NhatKy_ViPham!C:C, "T29") - SUMIFS(NhatKy_ViPham!K:K, NhatKy_ViPham!E:E, "10_Ly_B", NhatKy_ViPham!F:F, B33, NhatKy_ViPham!C:C, "T29")</f>
        <v>100</v>
      </c>
      <c r="AU33" s="7">
        <f>100 + SUMIFS(NhatKy_ViPham!J:J, NhatKy_ViPham!E:E, "10_Ly_B", NhatKy_ViPham!F:F, B33, NhatKy_ViPham!C:C, "T30") - SUMIFS(NhatKy_ViPham!K:K, NhatKy_ViPham!E:E, "10_Ly_B", NhatKy_ViPham!F:F, B33, NhatKy_ViPham!C:C, "T30")</f>
        <v>100</v>
      </c>
      <c r="AV33" s="7">
        <f>100 + SUMIFS(NhatKy_ViPham!J:J, NhatKy_ViPham!E:E, "10_Ly_B", NhatKy_ViPham!F:F, B33, NhatKy_ViPham!C:C, "T31") - SUMIFS(NhatKy_ViPham!K:K, NhatKy_ViPham!E:E, "10_Ly_B", NhatKy_ViPham!F:F, B33, NhatKy_ViPham!C:C, "T31")</f>
        <v>100</v>
      </c>
      <c r="AW33" s="7">
        <f>100 + SUMIFS(NhatKy_ViPham!J:J, NhatKy_ViPham!E:E, "10_Ly_B", NhatKy_ViPham!F:F, B33, NhatKy_ViPham!C:C, "T32") - SUMIFS(NhatKy_ViPham!K:K, NhatKy_ViPham!E:E, "10_Ly_B", NhatKy_ViPham!F:F, B33, NhatKy_ViPham!C:C, "T32")</f>
        <v>100</v>
      </c>
      <c r="AX33" s="7">
        <f>100 + SUMIFS(NhatKy_ViPham!J:J, NhatKy_ViPham!E:E, "10_Ly_B", NhatKy_ViPham!F:F, B33, NhatKy_ViPham!C:C, "T33") - SUMIFS(NhatKy_ViPham!K:K, NhatKy_ViPham!E:E, "10_Ly_B", NhatKy_ViPham!F:F, B33, NhatKy_ViPham!C:C, "T33")</f>
        <v>100</v>
      </c>
      <c r="AY33" s="7">
        <f>100 + SUMIFS(NhatKy_ViPham!J:J, NhatKy_ViPham!E:E, "10_Ly_B", NhatKy_ViPham!F:F, B33, NhatKy_ViPham!C:C, "T34") - SUMIFS(NhatKy_ViPham!K:K, NhatKy_ViPham!E:E, "10_Ly_B", NhatKy_ViPham!F:F, B33, NhatKy_ViPham!C:C, "T34")</f>
        <v>100</v>
      </c>
      <c r="AZ33" s="7">
        <f>100 + SUMIFS(NhatKy_ViPham!J:J, NhatKy_ViPham!E:E, "10_Ly_B", NhatKy_ViPham!F:F, B33, NhatKy_ViPham!C:C, "T35") - SUMIFS(NhatKy_ViPham!K:K, NhatKy_ViPham!E:E, "10_Ly_B", NhatKy_ViPham!F:F, B33, NhatKy_ViPham!C:C, "T35")</f>
        <v>100</v>
      </c>
      <c r="BA33" s="12">
        <f t="shared" si="0"/>
        <v>100</v>
      </c>
      <c r="BB33" s="11" t="s">
        <v>430</v>
      </c>
      <c r="BC33" s="14" t="str">
        <f t="shared" si="1"/>
        <v>Tốt</v>
      </c>
      <c r="BD33" s="10" t="str">
        <f t="shared" si="2"/>
        <v>🟢 BÌNH THƯỜNG</v>
      </c>
    </row>
    <row r="34" spans="1:56" x14ac:dyDescent="0.25">
      <c r="A34" s="5">
        <v>26</v>
      </c>
      <c r="B34" s="15" t="s">
        <v>672</v>
      </c>
      <c r="C34" s="5" t="s">
        <v>479</v>
      </c>
      <c r="D34" s="5" t="s">
        <v>435</v>
      </c>
      <c r="E34" s="11" t="s">
        <v>430</v>
      </c>
      <c r="F34" s="6">
        <f>SUMIFS(NhatKy_ViPham!K:K, NhatKy_ViPham!E:E, "10_Ly_B", NhatKy_ViPham!F:F, B34, NhatKy_ViPham!H:H, "L01")</f>
        <v>0</v>
      </c>
      <c r="G34" s="6">
        <f>SUMIFS(NhatKy_ViPham!K:K, NhatKy_ViPham!E:E, "10_Ly_B", NhatKy_ViPham!F:F, B34, NhatKy_ViPham!H:H, "L02")</f>
        <v>0</v>
      </c>
      <c r="H34" s="6">
        <f>SUMIFS(NhatKy_ViPham!K:K, NhatKy_ViPham!E:E, "10_Ly_B", NhatKy_ViPham!F:F, B34, NhatKy_ViPham!H:H, "L03")</f>
        <v>0</v>
      </c>
      <c r="I34" s="6">
        <f>SUMIFS(NhatKy_ViPham!K:K, NhatKy_ViPham!E:E, "10_Ly_B", NhatKy_ViPham!F:F, B34, NhatKy_ViPham!H:H, "L04")</f>
        <v>0</v>
      </c>
      <c r="J34" s="6">
        <f>SUMIFS(NhatKy_ViPham!K:K, NhatKy_ViPham!E:E, "10_Ly_B", NhatKy_ViPham!F:F, B34, NhatKy_ViPham!H:H, "L05")</f>
        <v>0</v>
      </c>
      <c r="K34" s="6">
        <f>SUMIFS(NhatKy_ViPham!K:K, NhatKy_ViPham!E:E, "10_Ly_B", NhatKy_ViPham!F:F, B34, NhatKy_ViPham!H:H, "L06")</f>
        <v>0</v>
      </c>
      <c r="L34" s="6">
        <f>SUMIFS(NhatKy_ViPham!K:K, NhatKy_ViPham!E:E, "10_Ly_B", NhatKy_ViPham!F:F, B34, NhatKy_ViPham!H:H, "L07")</f>
        <v>0</v>
      </c>
      <c r="M34" s="6">
        <f>SUMIFS(NhatKy_ViPham!K:K, NhatKy_ViPham!E:E, "10_Ly_B", NhatKy_ViPham!F:F, B34, NhatKy_ViPham!H:H, "L08")</f>
        <v>0</v>
      </c>
      <c r="N34" s="6">
        <f>SUMIFS(NhatKy_ViPham!K:K, NhatKy_ViPham!E:E, "10_Ly_B", NhatKy_ViPham!F:F, B34, NhatKy_ViPham!H:H, "L09")</f>
        <v>0</v>
      </c>
      <c r="O34" s="6">
        <f>SUMIFS(NhatKy_ViPham!K:K, NhatKy_ViPham!E:E, "10_Ly_B", NhatKy_ViPham!F:F, B34, NhatKy_ViPham!H:H, "L10")</f>
        <v>0</v>
      </c>
      <c r="P34" s="12">
        <f>SUMIFS(NhatKy_ViPham!J:J, NhatKy_ViPham!E:E, "10_Ly_B", NhatKy_ViPham!F:F, B34)</f>
        <v>0</v>
      </c>
      <c r="Q34" s="13">
        <f>SUMIFS(NhatKy_ViPham!K:K, NhatKy_ViPham!E:E, "10_Ly_B", NhatKy_ViPham!F:F, B34)</f>
        <v>0</v>
      </c>
      <c r="R34" s="6">
        <f>100 + SUMIFS(NhatKy_ViPham!J:J, NhatKy_ViPham!E:E, "10_Ly_B", NhatKy_ViPham!F:F, B34, NhatKy_ViPham!C:C, "T1") - SUMIFS(NhatKy_ViPham!K:K, NhatKy_ViPham!E:E, "10_Ly_B", NhatKy_ViPham!F:F, B34, NhatKy_ViPham!C:C, "T1")</f>
        <v>100</v>
      </c>
      <c r="S34" s="6">
        <f>100 + SUMIFS(NhatKy_ViPham!J:J, NhatKy_ViPham!E:E, "10_Ly_B", NhatKy_ViPham!F:F, B34, NhatKy_ViPham!C:C, "T2") - SUMIFS(NhatKy_ViPham!K:K, NhatKy_ViPham!E:E, "10_Ly_B", NhatKy_ViPham!F:F, B34, NhatKy_ViPham!C:C, "T2")</f>
        <v>100</v>
      </c>
      <c r="T34" s="6">
        <f>100 + SUMIFS(NhatKy_ViPham!J:J, NhatKy_ViPham!E:E, "10_Ly_B", NhatKy_ViPham!F:F, B34, NhatKy_ViPham!C:C, "T3") - SUMIFS(NhatKy_ViPham!K:K, NhatKy_ViPham!E:E, "10_Ly_B", NhatKy_ViPham!F:F, B34, NhatKy_ViPham!C:C, "T3")</f>
        <v>100</v>
      </c>
      <c r="U34" s="6">
        <f>100 + SUMIFS(NhatKy_ViPham!J:J, NhatKy_ViPham!E:E, "10_Ly_B", NhatKy_ViPham!F:F, B34, NhatKy_ViPham!C:C, "T4") - SUMIFS(NhatKy_ViPham!K:K, NhatKy_ViPham!E:E, "10_Ly_B", NhatKy_ViPham!F:F, B34, NhatKy_ViPham!C:C, "T4")</f>
        <v>100</v>
      </c>
      <c r="V34" s="6">
        <f>100 + SUMIFS(NhatKy_ViPham!J:J, NhatKy_ViPham!E:E, "10_Ly_B", NhatKy_ViPham!F:F, B34, NhatKy_ViPham!C:C, "T5") - SUMIFS(NhatKy_ViPham!K:K, NhatKy_ViPham!E:E, "10_Ly_B", NhatKy_ViPham!F:F, B34, NhatKy_ViPham!C:C, "T5")</f>
        <v>100</v>
      </c>
      <c r="W34" s="6">
        <f>100 + SUMIFS(NhatKy_ViPham!J:J, NhatKy_ViPham!E:E, "10_Ly_B", NhatKy_ViPham!F:F, B34, NhatKy_ViPham!C:C, "T6") - SUMIFS(NhatKy_ViPham!K:K, NhatKy_ViPham!E:E, "10_Ly_B", NhatKy_ViPham!F:F, B34, NhatKy_ViPham!C:C, "T6")</f>
        <v>100</v>
      </c>
      <c r="X34" s="6">
        <f>100 + SUMIFS(NhatKy_ViPham!J:J, NhatKy_ViPham!E:E, "10_Ly_B", NhatKy_ViPham!F:F, B34, NhatKy_ViPham!C:C, "T7") - SUMIFS(NhatKy_ViPham!K:K, NhatKy_ViPham!E:E, "10_Ly_B", NhatKy_ViPham!F:F, B34, NhatKy_ViPham!C:C, "T7")</f>
        <v>100</v>
      </c>
      <c r="Y34" s="6">
        <f>100 + SUMIFS(NhatKy_ViPham!J:J, NhatKy_ViPham!E:E, "10_Ly_B", NhatKy_ViPham!F:F, B34, NhatKy_ViPham!C:C, "T8") - SUMIFS(NhatKy_ViPham!K:K, NhatKy_ViPham!E:E, "10_Ly_B", NhatKy_ViPham!F:F, B34, NhatKy_ViPham!C:C, "T8")</f>
        <v>100</v>
      </c>
      <c r="Z34" s="6">
        <f>100 + SUMIFS(NhatKy_ViPham!J:J, NhatKy_ViPham!E:E, "10_Ly_B", NhatKy_ViPham!F:F, B34, NhatKy_ViPham!C:C, "T9") - SUMIFS(NhatKy_ViPham!K:K, NhatKy_ViPham!E:E, "10_Ly_B", NhatKy_ViPham!F:F, B34, NhatKy_ViPham!C:C, "T9")</f>
        <v>100</v>
      </c>
      <c r="AA34" s="6">
        <f>100 + SUMIFS(NhatKy_ViPham!J:J, NhatKy_ViPham!E:E, "10_Ly_B", NhatKy_ViPham!F:F, B34, NhatKy_ViPham!C:C, "T10") - SUMIFS(NhatKy_ViPham!K:K, NhatKy_ViPham!E:E, "10_Ly_B", NhatKy_ViPham!F:F, B34, NhatKy_ViPham!C:C, "T10")</f>
        <v>100</v>
      </c>
      <c r="AB34" s="6">
        <f>100 + SUMIFS(NhatKy_ViPham!J:J, NhatKy_ViPham!E:E, "10_Ly_B", NhatKy_ViPham!F:F, B34, NhatKy_ViPham!C:C, "T11") - SUMIFS(NhatKy_ViPham!K:K, NhatKy_ViPham!E:E, "10_Ly_B", NhatKy_ViPham!F:F, B34, NhatKy_ViPham!C:C, "T11")</f>
        <v>100</v>
      </c>
      <c r="AC34" s="6">
        <f>100 + SUMIFS(NhatKy_ViPham!J:J, NhatKy_ViPham!E:E, "10_Ly_B", NhatKy_ViPham!F:F, B34, NhatKy_ViPham!C:C, "T12") - SUMIFS(NhatKy_ViPham!K:K, NhatKy_ViPham!E:E, "10_Ly_B", NhatKy_ViPham!F:F, B34, NhatKy_ViPham!C:C, "T12")</f>
        <v>100</v>
      </c>
      <c r="AD34" s="6">
        <f>100 + SUMIFS(NhatKy_ViPham!J:J, NhatKy_ViPham!E:E, "10_Ly_B", NhatKy_ViPham!F:F, B34, NhatKy_ViPham!C:C, "T13") - SUMIFS(NhatKy_ViPham!K:K, NhatKy_ViPham!E:E, "10_Ly_B", NhatKy_ViPham!F:F, B34, NhatKy_ViPham!C:C, "T13")</f>
        <v>100</v>
      </c>
      <c r="AE34" s="6">
        <f>100 + SUMIFS(NhatKy_ViPham!J:J, NhatKy_ViPham!E:E, "10_Ly_B", NhatKy_ViPham!F:F, B34, NhatKy_ViPham!C:C, "T14") - SUMIFS(NhatKy_ViPham!K:K, NhatKy_ViPham!E:E, "10_Ly_B", NhatKy_ViPham!F:F, B34, NhatKy_ViPham!C:C, "T14")</f>
        <v>100</v>
      </c>
      <c r="AF34" s="6">
        <f>100 + SUMIFS(NhatKy_ViPham!J:J, NhatKy_ViPham!E:E, "10_Ly_B", NhatKy_ViPham!F:F, B34, NhatKy_ViPham!C:C, "T15") - SUMIFS(NhatKy_ViPham!K:K, NhatKy_ViPham!E:E, "10_Ly_B", NhatKy_ViPham!F:F, B34, NhatKy_ViPham!C:C, "T15")</f>
        <v>100</v>
      </c>
      <c r="AG34" s="6">
        <f>100 + SUMIFS(NhatKy_ViPham!J:J, NhatKy_ViPham!E:E, "10_Ly_B", NhatKy_ViPham!F:F, B34, NhatKy_ViPham!C:C, "T16") - SUMIFS(NhatKy_ViPham!K:K, NhatKy_ViPham!E:E, "10_Ly_B", NhatKy_ViPham!F:F, B34, NhatKy_ViPham!C:C, "T16")</f>
        <v>100</v>
      </c>
      <c r="AH34" s="6">
        <f>100 + SUMIFS(NhatKy_ViPham!J:J, NhatKy_ViPham!E:E, "10_Ly_B", NhatKy_ViPham!F:F, B34, NhatKy_ViPham!C:C, "T17") - SUMIFS(NhatKy_ViPham!K:K, NhatKy_ViPham!E:E, "10_Ly_B", NhatKy_ViPham!F:F, B34, NhatKy_ViPham!C:C, "T17")</f>
        <v>100</v>
      </c>
      <c r="AI34" s="6">
        <f>100 + SUMIFS(NhatKy_ViPham!J:J, NhatKy_ViPham!E:E, "10_Ly_B", NhatKy_ViPham!F:F, B34, NhatKy_ViPham!C:C, "T18") - SUMIFS(NhatKy_ViPham!K:K, NhatKy_ViPham!E:E, "10_Ly_B", NhatKy_ViPham!F:F, B34, NhatKy_ViPham!C:C, "T18")</f>
        <v>100</v>
      </c>
      <c r="AJ34" s="6">
        <f>100 + SUMIFS(NhatKy_ViPham!J:J, NhatKy_ViPham!E:E, "10_Ly_B", NhatKy_ViPham!F:F, B34, NhatKy_ViPham!C:C, "T19") - SUMIFS(NhatKy_ViPham!K:K, NhatKy_ViPham!E:E, "10_Ly_B", NhatKy_ViPham!F:F, B34, NhatKy_ViPham!C:C, "T19")</f>
        <v>100</v>
      </c>
      <c r="AK34" s="6">
        <f>100 + SUMIFS(NhatKy_ViPham!J:J, NhatKy_ViPham!E:E, "10_Ly_B", NhatKy_ViPham!F:F, B34, NhatKy_ViPham!C:C, "T20") - SUMIFS(NhatKy_ViPham!K:K, NhatKy_ViPham!E:E, "10_Ly_B", NhatKy_ViPham!F:F, B34, NhatKy_ViPham!C:C, "T20")</f>
        <v>100</v>
      </c>
      <c r="AL34" s="6">
        <f>100 + SUMIFS(NhatKy_ViPham!J:J, NhatKy_ViPham!E:E, "10_Ly_B", NhatKy_ViPham!F:F, B34, NhatKy_ViPham!C:C, "T21") - SUMIFS(NhatKy_ViPham!K:K, NhatKy_ViPham!E:E, "10_Ly_B", NhatKy_ViPham!F:F, B34, NhatKy_ViPham!C:C, "T21")</f>
        <v>100</v>
      </c>
      <c r="AM34" s="6">
        <f>100 + SUMIFS(NhatKy_ViPham!J:J, NhatKy_ViPham!E:E, "10_Ly_B", NhatKy_ViPham!F:F, B34, NhatKy_ViPham!C:C, "T22") - SUMIFS(NhatKy_ViPham!K:K, NhatKy_ViPham!E:E, "10_Ly_B", NhatKy_ViPham!F:F, B34, NhatKy_ViPham!C:C, "T22")</f>
        <v>100</v>
      </c>
      <c r="AN34" s="6">
        <f>100 + SUMIFS(NhatKy_ViPham!J:J, NhatKy_ViPham!E:E, "10_Ly_B", NhatKy_ViPham!F:F, B34, NhatKy_ViPham!C:C, "T23") - SUMIFS(NhatKy_ViPham!K:K, NhatKy_ViPham!E:E, "10_Ly_B", NhatKy_ViPham!F:F, B34, NhatKy_ViPham!C:C, "T23")</f>
        <v>100</v>
      </c>
      <c r="AO34" s="6">
        <f>100 + SUMIFS(NhatKy_ViPham!J:J, NhatKy_ViPham!E:E, "10_Ly_B", NhatKy_ViPham!F:F, B34, NhatKy_ViPham!C:C, "T24") - SUMIFS(NhatKy_ViPham!K:K, NhatKy_ViPham!E:E, "10_Ly_B", NhatKy_ViPham!F:F, B34, NhatKy_ViPham!C:C, "T24")</f>
        <v>100</v>
      </c>
      <c r="AP34" s="6">
        <f>100 + SUMIFS(NhatKy_ViPham!J:J, NhatKy_ViPham!E:E, "10_Ly_B", NhatKy_ViPham!F:F, B34, NhatKy_ViPham!C:C, "T25") - SUMIFS(NhatKy_ViPham!K:K, NhatKy_ViPham!E:E, "10_Ly_B", NhatKy_ViPham!F:F, B34, NhatKy_ViPham!C:C, "T25")</f>
        <v>100</v>
      </c>
      <c r="AQ34" s="6">
        <f>100 + SUMIFS(NhatKy_ViPham!J:J, NhatKy_ViPham!E:E, "10_Ly_B", NhatKy_ViPham!F:F, B34, NhatKy_ViPham!C:C, "T26") - SUMIFS(NhatKy_ViPham!K:K, NhatKy_ViPham!E:E, "10_Ly_B", NhatKy_ViPham!F:F, B34, NhatKy_ViPham!C:C, "T26")</f>
        <v>100</v>
      </c>
      <c r="AR34" s="6">
        <f>100 + SUMIFS(NhatKy_ViPham!J:J, NhatKy_ViPham!E:E, "10_Ly_B", NhatKy_ViPham!F:F, B34, NhatKy_ViPham!C:C, "T27") - SUMIFS(NhatKy_ViPham!K:K, NhatKy_ViPham!E:E, "10_Ly_B", NhatKy_ViPham!F:F, B34, NhatKy_ViPham!C:C, "T27")</f>
        <v>100</v>
      </c>
      <c r="AS34" s="6">
        <f>100 + SUMIFS(NhatKy_ViPham!J:J, NhatKy_ViPham!E:E, "10_Ly_B", NhatKy_ViPham!F:F, B34, NhatKy_ViPham!C:C, "T28") - SUMIFS(NhatKy_ViPham!K:K, NhatKy_ViPham!E:E, "10_Ly_B", NhatKy_ViPham!F:F, B34, NhatKy_ViPham!C:C, "T28")</f>
        <v>100</v>
      </c>
      <c r="AT34" s="6">
        <f>100 + SUMIFS(NhatKy_ViPham!J:J, NhatKy_ViPham!E:E, "10_Ly_B", NhatKy_ViPham!F:F, B34, NhatKy_ViPham!C:C, "T29") - SUMIFS(NhatKy_ViPham!K:K, NhatKy_ViPham!E:E, "10_Ly_B", NhatKy_ViPham!F:F, B34, NhatKy_ViPham!C:C, "T29")</f>
        <v>100</v>
      </c>
      <c r="AU34" s="6">
        <f>100 + SUMIFS(NhatKy_ViPham!J:J, NhatKy_ViPham!E:E, "10_Ly_B", NhatKy_ViPham!F:F, B34, NhatKy_ViPham!C:C, "T30") - SUMIFS(NhatKy_ViPham!K:K, NhatKy_ViPham!E:E, "10_Ly_B", NhatKy_ViPham!F:F, B34, NhatKy_ViPham!C:C, "T30")</f>
        <v>100</v>
      </c>
      <c r="AV34" s="6">
        <f>100 + SUMIFS(NhatKy_ViPham!J:J, NhatKy_ViPham!E:E, "10_Ly_B", NhatKy_ViPham!F:F, B34, NhatKy_ViPham!C:C, "T31") - SUMIFS(NhatKy_ViPham!K:K, NhatKy_ViPham!E:E, "10_Ly_B", NhatKy_ViPham!F:F, B34, NhatKy_ViPham!C:C, "T31")</f>
        <v>100</v>
      </c>
      <c r="AW34" s="6">
        <f>100 + SUMIFS(NhatKy_ViPham!J:J, NhatKy_ViPham!E:E, "10_Ly_B", NhatKy_ViPham!F:F, B34, NhatKy_ViPham!C:C, "T32") - SUMIFS(NhatKy_ViPham!K:K, NhatKy_ViPham!E:E, "10_Ly_B", NhatKy_ViPham!F:F, B34, NhatKy_ViPham!C:C, "T32")</f>
        <v>100</v>
      </c>
      <c r="AX34" s="6">
        <f>100 + SUMIFS(NhatKy_ViPham!J:J, NhatKy_ViPham!E:E, "10_Ly_B", NhatKy_ViPham!F:F, B34, NhatKy_ViPham!C:C, "T33") - SUMIFS(NhatKy_ViPham!K:K, NhatKy_ViPham!E:E, "10_Ly_B", NhatKy_ViPham!F:F, B34, NhatKy_ViPham!C:C, "T33")</f>
        <v>100</v>
      </c>
      <c r="AY34" s="6">
        <f>100 + SUMIFS(NhatKy_ViPham!J:J, NhatKy_ViPham!E:E, "10_Ly_B", NhatKy_ViPham!F:F, B34, NhatKy_ViPham!C:C, "T34") - SUMIFS(NhatKy_ViPham!K:K, NhatKy_ViPham!E:E, "10_Ly_B", NhatKy_ViPham!F:F, B34, NhatKy_ViPham!C:C, "T34")</f>
        <v>100</v>
      </c>
      <c r="AZ34" s="6">
        <f>100 + SUMIFS(NhatKy_ViPham!J:J, NhatKy_ViPham!E:E, "10_Ly_B", NhatKy_ViPham!F:F, B34, NhatKy_ViPham!C:C, "T35") - SUMIFS(NhatKy_ViPham!K:K, NhatKy_ViPham!E:E, "10_Ly_B", NhatKy_ViPham!F:F, B34, NhatKy_ViPham!C:C, "T35")</f>
        <v>100</v>
      </c>
      <c r="BA34" s="12">
        <f t="shared" si="0"/>
        <v>100</v>
      </c>
      <c r="BB34" s="11" t="s">
        <v>430</v>
      </c>
      <c r="BC34" s="16" t="str">
        <f t="shared" si="1"/>
        <v>Tốt</v>
      </c>
      <c r="BD34" s="15" t="str">
        <f t="shared" si="2"/>
        <v>🟢 BÌNH THƯỜNG</v>
      </c>
    </row>
    <row r="35" spans="1:56" x14ac:dyDescent="0.25">
      <c r="A35" s="4">
        <v>27</v>
      </c>
      <c r="B35" s="10" t="s">
        <v>673</v>
      </c>
      <c r="C35" s="4" t="s">
        <v>674</v>
      </c>
      <c r="D35" s="4" t="s">
        <v>435</v>
      </c>
      <c r="E35" s="11" t="s">
        <v>430</v>
      </c>
      <c r="F35" s="7">
        <f>SUMIFS(NhatKy_ViPham!K:K, NhatKy_ViPham!E:E, "10_Ly_B", NhatKy_ViPham!F:F, B35, NhatKy_ViPham!H:H, "L01")</f>
        <v>0</v>
      </c>
      <c r="G35" s="7">
        <f>SUMIFS(NhatKy_ViPham!K:K, NhatKy_ViPham!E:E, "10_Ly_B", NhatKy_ViPham!F:F, B35, NhatKy_ViPham!H:H, "L02")</f>
        <v>0</v>
      </c>
      <c r="H35" s="7">
        <f>SUMIFS(NhatKy_ViPham!K:K, NhatKy_ViPham!E:E, "10_Ly_B", NhatKy_ViPham!F:F, B35, NhatKy_ViPham!H:H, "L03")</f>
        <v>0</v>
      </c>
      <c r="I35" s="7">
        <f>SUMIFS(NhatKy_ViPham!K:K, NhatKy_ViPham!E:E, "10_Ly_B", NhatKy_ViPham!F:F, B35, NhatKy_ViPham!H:H, "L04")</f>
        <v>0</v>
      </c>
      <c r="J35" s="7">
        <f>SUMIFS(NhatKy_ViPham!K:K, NhatKy_ViPham!E:E, "10_Ly_B", NhatKy_ViPham!F:F, B35, NhatKy_ViPham!H:H, "L05")</f>
        <v>0</v>
      </c>
      <c r="K35" s="7">
        <f>SUMIFS(NhatKy_ViPham!K:K, NhatKy_ViPham!E:E, "10_Ly_B", NhatKy_ViPham!F:F, B35, NhatKy_ViPham!H:H, "L06")</f>
        <v>0</v>
      </c>
      <c r="L35" s="7">
        <f>SUMIFS(NhatKy_ViPham!K:K, NhatKy_ViPham!E:E, "10_Ly_B", NhatKy_ViPham!F:F, B35, NhatKy_ViPham!H:H, "L07")</f>
        <v>0</v>
      </c>
      <c r="M35" s="7">
        <f>SUMIFS(NhatKy_ViPham!K:K, NhatKy_ViPham!E:E, "10_Ly_B", NhatKy_ViPham!F:F, B35, NhatKy_ViPham!H:H, "L08")</f>
        <v>0</v>
      </c>
      <c r="N35" s="7">
        <f>SUMIFS(NhatKy_ViPham!K:K, NhatKy_ViPham!E:E, "10_Ly_B", NhatKy_ViPham!F:F, B35, NhatKy_ViPham!H:H, "L09")</f>
        <v>0</v>
      </c>
      <c r="O35" s="7">
        <f>SUMIFS(NhatKy_ViPham!K:K, NhatKy_ViPham!E:E, "10_Ly_B", NhatKy_ViPham!F:F, B35, NhatKy_ViPham!H:H, "L10")</f>
        <v>0</v>
      </c>
      <c r="P35" s="12">
        <f>SUMIFS(NhatKy_ViPham!J:J, NhatKy_ViPham!E:E, "10_Ly_B", NhatKy_ViPham!F:F, B35)</f>
        <v>0</v>
      </c>
      <c r="Q35" s="13">
        <f>SUMIFS(NhatKy_ViPham!K:K, NhatKy_ViPham!E:E, "10_Ly_B", NhatKy_ViPham!F:F, B35)</f>
        <v>0</v>
      </c>
      <c r="R35" s="7">
        <f>100 + SUMIFS(NhatKy_ViPham!J:J, NhatKy_ViPham!E:E, "10_Ly_B", NhatKy_ViPham!F:F, B35, NhatKy_ViPham!C:C, "T1") - SUMIFS(NhatKy_ViPham!K:K, NhatKy_ViPham!E:E, "10_Ly_B", NhatKy_ViPham!F:F, B35, NhatKy_ViPham!C:C, "T1")</f>
        <v>100</v>
      </c>
      <c r="S35" s="7">
        <f>100 + SUMIFS(NhatKy_ViPham!J:J, NhatKy_ViPham!E:E, "10_Ly_B", NhatKy_ViPham!F:F, B35, NhatKy_ViPham!C:C, "T2") - SUMIFS(NhatKy_ViPham!K:K, NhatKy_ViPham!E:E, "10_Ly_B", NhatKy_ViPham!F:F, B35, NhatKy_ViPham!C:C, "T2")</f>
        <v>100</v>
      </c>
      <c r="T35" s="7">
        <f>100 + SUMIFS(NhatKy_ViPham!J:J, NhatKy_ViPham!E:E, "10_Ly_B", NhatKy_ViPham!F:F, B35, NhatKy_ViPham!C:C, "T3") - SUMIFS(NhatKy_ViPham!K:K, NhatKy_ViPham!E:E, "10_Ly_B", NhatKy_ViPham!F:F, B35, NhatKy_ViPham!C:C, "T3")</f>
        <v>100</v>
      </c>
      <c r="U35" s="7">
        <f>100 + SUMIFS(NhatKy_ViPham!J:J, NhatKy_ViPham!E:E, "10_Ly_B", NhatKy_ViPham!F:F, B35, NhatKy_ViPham!C:C, "T4") - SUMIFS(NhatKy_ViPham!K:K, NhatKy_ViPham!E:E, "10_Ly_B", NhatKy_ViPham!F:F, B35, NhatKy_ViPham!C:C, "T4")</f>
        <v>100</v>
      </c>
      <c r="V35" s="7">
        <f>100 + SUMIFS(NhatKy_ViPham!J:J, NhatKy_ViPham!E:E, "10_Ly_B", NhatKy_ViPham!F:F, B35, NhatKy_ViPham!C:C, "T5") - SUMIFS(NhatKy_ViPham!K:K, NhatKy_ViPham!E:E, "10_Ly_B", NhatKy_ViPham!F:F, B35, NhatKy_ViPham!C:C, "T5")</f>
        <v>100</v>
      </c>
      <c r="W35" s="7">
        <f>100 + SUMIFS(NhatKy_ViPham!J:J, NhatKy_ViPham!E:E, "10_Ly_B", NhatKy_ViPham!F:F, B35, NhatKy_ViPham!C:C, "T6") - SUMIFS(NhatKy_ViPham!K:K, NhatKy_ViPham!E:E, "10_Ly_B", NhatKy_ViPham!F:F, B35, NhatKy_ViPham!C:C, "T6")</f>
        <v>100</v>
      </c>
      <c r="X35" s="7">
        <f>100 + SUMIFS(NhatKy_ViPham!J:J, NhatKy_ViPham!E:E, "10_Ly_B", NhatKy_ViPham!F:F, B35, NhatKy_ViPham!C:C, "T7") - SUMIFS(NhatKy_ViPham!K:K, NhatKy_ViPham!E:E, "10_Ly_B", NhatKy_ViPham!F:F, B35, NhatKy_ViPham!C:C, "T7")</f>
        <v>100</v>
      </c>
      <c r="Y35" s="7">
        <f>100 + SUMIFS(NhatKy_ViPham!J:J, NhatKy_ViPham!E:E, "10_Ly_B", NhatKy_ViPham!F:F, B35, NhatKy_ViPham!C:C, "T8") - SUMIFS(NhatKy_ViPham!K:K, NhatKy_ViPham!E:E, "10_Ly_B", NhatKy_ViPham!F:F, B35, NhatKy_ViPham!C:C, "T8")</f>
        <v>100</v>
      </c>
      <c r="Z35" s="7">
        <f>100 + SUMIFS(NhatKy_ViPham!J:J, NhatKy_ViPham!E:E, "10_Ly_B", NhatKy_ViPham!F:F, B35, NhatKy_ViPham!C:C, "T9") - SUMIFS(NhatKy_ViPham!K:K, NhatKy_ViPham!E:E, "10_Ly_B", NhatKy_ViPham!F:F, B35, NhatKy_ViPham!C:C, "T9")</f>
        <v>100</v>
      </c>
      <c r="AA35" s="7">
        <f>100 + SUMIFS(NhatKy_ViPham!J:J, NhatKy_ViPham!E:E, "10_Ly_B", NhatKy_ViPham!F:F, B35, NhatKy_ViPham!C:C, "T10") - SUMIFS(NhatKy_ViPham!K:K, NhatKy_ViPham!E:E, "10_Ly_B", NhatKy_ViPham!F:F, B35, NhatKy_ViPham!C:C, "T10")</f>
        <v>100</v>
      </c>
      <c r="AB35" s="7">
        <f>100 + SUMIFS(NhatKy_ViPham!J:J, NhatKy_ViPham!E:E, "10_Ly_B", NhatKy_ViPham!F:F, B35, NhatKy_ViPham!C:C, "T11") - SUMIFS(NhatKy_ViPham!K:K, NhatKy_ViPham!E:E, "10_Ly_B", NhatKy_ViPham!F:F, B35, NhatKy_ViPham!C:C, "T11")</f>
        <v>100</v>
      </c>
      <c r="AC35" s="7">
        <f>100 + SUMIFS(NhatKy_ViPham!J:J, NhatKy_ViPham!E:E, "10_Ly_B", NhatKy_ViPham!F:F, B35, NhatKy_ViPham!C:C, "T12") - SUMIFS(NhatKy_ViPham!K:K, NhatKy_ViPham!E:E, "10_Ly_B", NhatKy_ViPham!F:F, B35, NhatKy_ViPham!C:C, "T12")</f>
        <v>100</v>
      </c>
      <c r="AD35" s="7">
        <f>100 + SUMIFS(NhatKy_ViPham!J:J, NhatKy_ViPham!E:E, "10_Ly_B", NhatKy_ViPham!F:F, B35, NhatKy_ViPham!C:C, "T13") - SUMIFS(NhatKy_ViPham!K:K, NhatKy_ViPham!E:E, "10_Ly_B", NhatKy_ViPham!F:F, B35, NhatKy_ViPham!C:C, "T13")</f>
        <v>100</v>
      </c>
      <c r="AE35" s="7">
        <f>100 + SUMIFS(NhatKy_ViPham!J:J, NhatKy_ViPham!E:E, "10_Ly_B", NhatKy_ViPham!F:F, B35, NhatKy_ViPham!C:C, "T14") - SUMIFS(NhatKy_ViPham!K:K, NhatKy_ViPham!E:E, "10_Ly_B", NhatKy_ViPham!F:F, B35, NhatKy_ViPham!C:C, "T14")</f>
        <v>100</v>
      </c>
      <c r="AF35" s="7">
        <f>100 + SUMIFS(NhatKy_ViPham!J:J, NhatKy_ViPham!E:E, "10_Ly_B", NhatKy_ViPham!F:F, B35, NhatKy_ViPham!C:C, "T15") - SUMIFS(NhatKy_ViPham!K:K, NhatKy_ViPham!E:E, "10_Ly_B", NhatKy_ViPham!F:F, B35, NhatKy_ViPham!C:C, "T15")</f>
        <v>100</v>
      </c>
      <c r="AG35" s="7">
        <f>100 + SUMIFS(NhatKy_ViPham!J:J, NhatKy_ViPham!E:E, "10_Ly_B", NhatKy_ViPham!F:F, B35, NhatKy_ViPham!C:C, "T16") - SUMIFS(NhatKy_ViPham!K:K, NhatKy_ViPham!E:E, "10_Ly_B", NhatKy_ViPham!F:F, B35, NhatKy_ViPham!C:C, "T16")</f>
        <v>100</v>
      </c>
      <c r="AH35" s="7">
        <f>100 + SUMIFS(NhatKy_ViPham!J:J, NhatKy_ViPham!E:E, "10_Ly_B", NhatKy_ViPham!F:F, B35, NhatKy_ViPham!C:C, "T17") - SUMIFS(NhatKy_ViPham!K:K, NhatKy_ViPham!E:E, "10_Ly_B", NhatKy_ViPham!F:F, B35, NhatKy_ViPham!C:C, "T17")</f>
        <v>100</v>
      </c>
      <c r="AI35" s="7">
        <f>100 + SUMIFS(NhatKy_ViPham!J:J, NhatKy_ViPham!E:E, "10_Ly_B", NhatKy_ViPham!F:F, B35, NhatKy_ViPham!C:C, "T18") - SUMIFS(NhatKy_ViPham!K:K, NhatKy_ViPham!E:E, "10_Ly_B", NhatKy_ViPham!F:F, B35, NhatKy_ViPham!C:C, "T18")</f>
        <v>100</v>
      </c>
      <c r="AJ35" s="7">
        <f>100 + SUMIFS(NhatKy_ViPham!J:J, NhatKy_ViPham!E:E, "10_Ly_B", NhatKy_ViPham!F:F, B35, NhatKy_ViPham!C:C, "T19") - SUMIFS(NhatKy_ViPham!K:K, NhatKy_ViPham!E:E, "10_Ly_B", NhatKy_ViPham!F:F, B35, NhatKy_ViPham!C:C, "T19")</f>
        <v>100</v>
      </c>
      <c r="AK35" s="7">
        <f>100 + SUMIFS(NhatKy_ViPham!J:J, NhatKy_ViPham!E:E, "10_Ly_B", NhatKy_ViPham!F:F, B35, NhatKy_ViPham!C:C, "T20") - SUMIFS(NhatKy_ViPham!K:K, NhatKy_ViPham!E:E, "10_Ly_B", NhatKy_ViPham!F:F, B35, NhatKy_ViPham!C:C, "T20")</f>
        <v>100</v>
      </c>
      <c r="AL35" s="7">
        <f>100 + SUMIFS(NhatKy_ViPham!J:J, NhatKy_ViPham!E:E, "10_Ly_B", NhatKy_ViPham!F:F, B35, NhatKy_ViPham!C:C, "T21") - SUMIFS(NhatKy_ViPham!K:K, NhatKy_ViPham!E:E, "10_Ly_B", NhatKy_ViPham!F:F, B35, NhatKy_ViPham!C:C, "T21")</f>
        <v>100</v>
      </c>
      <c r="AM35" s="7">
        <f>100 + SUMIFS(NhatKy_ViPham!J:J, NhatKy_ViPham!E:E, "10_Ly_B", NhatKy_ViPham!F:F, B35, NhatKy_ViPham!C:C, "T22") - SUMIFS(NhatKy_ViPham!K:K, NhatKy_ViPham!E:E, "10_Ly_B", NhatKy_ViPham!F:F, B35, NhatKy_ViPham!C:C, "T22")</f>
        <v>100</v>
      </c>
      <c r="AN35" s="7">
        <f>100 + SUMIFS(NhatKy_ViPham!J:J, NhatKy_ViPham!E:E, "10_Ly_B", NhatKy_ViPham!F:F, B35, NhatKy_ViPham!C:C, "T23") - SUMIFS(NhatKy_ViPham!K:K, NhatKy_ViPham!E:E, "10_Ly_B", NhatKy_ViPham!F:F, B35, NhatKy_ViPham!C:C, "T23")</f>
        <v>100</v>
      </c>
      <c r="AO35" s="7">
        <f>100 + SUMIFS(NhatKy_ViPham!J:J, NhatKy_ViPham!E:E, "10_Ly_B", NhatKy_ViPham!F:F, B35, NhatKy_ViPham!C:C, "T24") - SUMIFS(NhatKy_ViPham!K:K, NhatKy_ViPham!E:E, "10_Ly_B", NhatKy_ViPham!F:F, B35, NhatKy_ViPham!C:C, "T24")</f>
        <v>100</v>
      </c>
      <c r="AP35" s="7">
        <f>100 + SUMIFS(NhatKy_ViPham!J:J, NhatKy_ViPham!E:E, "10_Ly_B", NhatKy_ViPham!F:F, B35, NhatKy_ViPham!C:C, "T25") - SUMIFS(NhatKy_ViPham!K:K, NhatKy_ViPham!E:E, "10_Ly_B", NhatKy_ViPham!F:F, B35, NhatKy_ViPham!C:C, "T25")</f>
        <v>100</v>
      </c>
      <c r="AQ35" s="7">
        <f>100 + SUMIFS(NhatKy_ViPham!J:J, NhatKy_ViPham!E:E, "10_Ly_B", NhatKy_ViPham!F:F, B35, NhatKy_ViPham!C:C, "T26") - SUMIFS(NhatKy_ViPham!K:K, NhatKy_ViPham!E:E, "10_Ly_B", NhatKy_ViPham!F:F, B35, NhatKy_ViPham!C:C, "T26")</f>
        <v>100</v>
      </c>
      <c r="AR35" s="7">
        <f>100 + SUMIFS(NhatKy_ViPham!J:J, NhatKy_ViPham!E:E, "10_Ly_B", NhatKy_ViPham!F:F, B35, NhatKy_ViPham!C:C, "T27") - SUMIFS(NhatKy_ViPham!K:K, NhatKy_ViPham!E:E, "10_Ly_B", NhatKy_ViPham!F:F, B35, NhatKy_ViPham!C:C, "T27")</f>
        <v>100</v>
      </c>
      <c r="AS35" s="7">
        <f>100 + SUMIFS(NhatKy_ViPham!J:J, NhatKy_ViPham!E:E, "10_Ly_B", NhatKy_ViPham!F:F, B35, NhatKy_ViPham!C:C, "T28") - SUMIFS(NhatKy_ViPham!K:K, NhatKy_ViPham!E:E, "10_Ly_B", NhatKy_ViPham!F:F, B35, NhatKy_ViPham!C:C, "T28")</f>
        <v>100</v>
      </c>
      <c r="AT35" s="7">
        <f>100 + SUMIFS(NhatKy_ViPham!J:J, NhatKy_ViPham!E:E, "10_Ly_B", NhatKy_ViPham!F:F, B35, NhatKy_ViPham!C:C, "T29") - SUMIFS(NhatKy_ViPham!K:K, NhatKy_ViPham!E:E, "10_Ly_B", NhatKy_ViPham!F:F, B35, NhatKy_ViPham!C:C, "T29")</f>
        <v>100</v>
      </c>
      <c r="AU35" s="7">
        <f>100 + SUMIFS(NhatKy_ViPham!J:J, NhatKy_ViPham!E:E, "10_Ly_B", NhatKy_ViPham!F:F, B35, NhatKy_ViPham!C:C, "T30") - SUMIFS(NhatKy_ViPham!K:K, NhatKy_ViPham!E:E, "10_Ly_B", NhatKy_ViPham!F:F, B35, NhatKy_ViPham!C:C, "T30")</f>
        <v>100</v>
      </c>
      <c r="AV35" s="7">
        <f>100 + SUMIFS(NhatKy_ViPham!J:J, NhatKy_ViPham!E:E, "10_Ly_B", NhatKy_ViPham!F:F, B35, NhatKy_ViPham!C:C, "T31") - SUMIFS(NhatKy_ViPham!K:K, NhatKy_ViPham!E:E, "10_Ly_B", NhatKy_ViPham!F:F, B35, NhatKy_ViPham!C:C, "T31")</f>
        <v>100</v>
      </c>
      <c r="AW35" s="7">
        <f>100 + SUMIFS(NhatKy_ViPham!J:J, NhatKy_ViPham!E:E, "10_Ly_B", NhatKy_ViPham!F:F, B35, NhatKy_ViPham!C:C, "T32") - SUMIFS(NhatKy_ViPham!K:K, NhatKy_ViPham!E:E, "10_Ly_B", NhatKy_ViPham!F:F, B35, NhatKy_ViPham!C:C, "T32")</f>
        <v>100</v>
      </c>
      <c r="AX35" s="7">
        <f>100 + SUMIFS(NhatKy_ViPham!J:J, NhatKy_ViPham!E:E, "10_Ly_B", NhatKy_ViPham!F:F, B35, NhatKy_ViPham!C:C, "T33") - SUMIFS(NhatKy_ViPham!K:K, NhatKy_ViPham!E:E, "10_Ly_B", NhatKy_ViPham!F:F, B35, NhatKy_ViPham!C:C, "T33")</f>
        <v>100</v>
      </c>
      <c r="AY35" s="7">
        <f>100 + SUMIFS(NhatKy_ViPham!J:J, NhatKy_ViPham!E:E, "10_Ly_B", NhatKy_ViPham!F:F, B35, NhatKy_ViPham!C:C, "T34") - SUMIFS(NhatKy_ViPham!K:K, NhatKy_ViPham!E:E, "10_Ly_B", NhatKy_ViPham!F:F, B35, NhatKy_ViPham!C:C, "T34")</f>
        <v>100</v>
      </c>
      <c r="AZ35" s="7">
        <f>100 + SUMIFS(NhatKy_ViPham!J:J, NhatKy_ViPham!E:E, "10_Ly_B", NhatKy_ViPham!F:F, B35, NhatKy_ViPham!C:C, "T35") - SUMIFS(NhatKy_ViPham!K:K, NhatKy_ViPham!E:E, "10_Ly_B", NhatKy_ViPham!F:F, B35, NhatKy_ViPham!C:C, "T35")</f>
        <v>100</v>
      </c>
      <c r="BA35" s="12">
        <f t="shared" si="0"/>
        <v>100</v>
      </c>
      <c r="BB35" s="11" t="s">
        <v>430</v>
      </c>
      <c r="BC35" s="14" t="str">
        <f t="shared" si="1"/>
        <v>Tốt</v>
      </c>
      <c r="BD35" s="10" t="str">
        <f t="shared" si="2"/>
        <v>🟢 BÌNH THƯỜNG</v>
      </c>
    </row>
    <row r="36" spans="1:56" x14ac:dyDescent="0.25">
      <c r="A36" s="5">
        <v>28</v>
      </c>
      <c r="B36" s="15" t="s">
        <v>675</v>
      </c>
      <c r="C36" s="5" t="s">
        <v>676</v>
      </c>
      <c r="D36" s="5" t="s">
        <v>435</v>
      </c>
      <c r="E36" s="11" t="s">
        <v>430</v>
      </c>
      <c r="F36" s="6">
        <f>SUMIFS(NhatKy_ViPham!K:K, NhatKy_ViPham!E:E, "10_Ly_B", NhatKy_ViPham!F:F, B36, NhatKy_ViPham!H:H, "L01")</f>
        <v>0</v>
      </c>
      <c r="G36" s="6">
        <f>SUMIFS(NhatKy_ViPham!K:K, NhatKy_ViPham!E:E, "10_Ly_B", NhatKy_ViPham!F:F, B36, NhatKy_ViPham!H:H, "L02")</f>
        <v>0</v>
      </c>
      <c r="H36" s="6">
        <f>SUMIFS(NhatKy_ViPham!K:K, NhatKy_ViPham!E:E, "10_Ly_B", NhatKy_ViPham!F:F, B36, NhatKy_ViPham!H:H, "L03")</f>
        <v>0</v>
      </c>
      <c r="I36" s="6">
        <f>SUMIFS(NhatKy_ViPham!K:K, NhatKy_ViPham!E:E, "10_Ly_B", NhatKy_ViPham!F:F, B36, NhatKy_ViPham!H:H, "L04")</f>
        <v>0</v>
      </c>
      <c r="J36" s="6">
        <f>SUMIFS(NhatKy_ViPham!K:K, NhatKy_ViPham!E:E, "10_Ly_B", NhatKy_ViPham!F:F, B36, NhatKy_ViPham!H:H, "L05")</f>
        <v>0</v>
      </c>
      <c r="K36" s="6">
        <f>SUMIFS(NhatKy_ViPham!K:K, NhatKy_ViPham!E:E, "10_Ly_B", NhatKy_ViPham!F:F, B36, NhatKy_ViPham!H:H, "L06")</f>
        <v>0</v>
      </c>
      <c r="L36" s="6">
        <f>SUMIFS(NhatKy_ViPham!K:K, NhatKy_ViPham!E:E, "10_Ly_B", NhatKy_ViPham!F:F, B36, NhatKy_ViPham!H:H, "L07")</f>
        <v>0</v>
      </c>
      <c r="M36" s="6">
        <f>SUMIFS(NhatKy_ViPham!K:K, NhatKy_ViPham!E:E, "10_Ly_B", NhatKy_ViPham!F:F, B36, NhatKy_ViPham!H:H, "L08")</f>
        <v>0</v>
      </c>
      <c r="N36" s="6">
        <f>SUMIFS(NhatKy_ViPham!K:K, NhatKy_ViPham!E:E, "10_Ly_B", NhatKy_ViPham!F:F, B36, NhatKy_ViPham!H:H, "L09")</f>
        <v>0</v>
      </c>
      <c r="O36" s="6">
        <f>SUMIFS(NhatKy_ViPham!K:K, NhatKy_ViPham!E:E, "10_Ly_B", NhatKy_ViPham!F:F, B36, NhatKy_ViPham!H:H, "L10")</f>
        <v>0</v>
      </c>
      <c r="P36" s="12">
        <f>SUMIFS(NhatKy_ViPham!J:J, NhatKy_ViPham!E:E, "10_Ly_B", NhatKy_ViPham!F:F, B36)</f>
        <v>0</v>
      </c>
      <c r="Q36" s="13">
        <f>SUMIFS(NhatKy_ViPham!K:K, NhatKy_ViPham!E:E, "10_Ly_B", NhatKy_ViPham!F:F, B36)</f>
        <v>0</v>
      </c>
      <c r="R36" s="6">
        <f>100 + SUMIFS(NhatKy_ViPham!J:J, NhatKy_ViPham!E:E, "10_Ly_B", NhatKy_ViPham!F:F, B36, NhatKy_ViPham!C:C, "T1") - SUMIFS(NhatKy_ViPham!K:K, NhatKy_ViPham!E:E, "10_Ly_B", NhatKy_ViPham!F:F, B36, NhatKy_ViPham!C:C, "T1")</f>
        <v>100</v>
      </c>
      <c r="S36" s="6">
        <f>100 + SUMIFS(NhatKy_ViPham!J:J, NhatKy_ViPham!E:E, "10_Ly_B", NhatKy_ViPham!F:F, B36, NhatKy_ViPham!C:C, "T2") - SUMIFS(NhatKy_ViPham!K:K, NhatKy_ViPham!E:E, "10_Ly_B", NhatKy_ViPham!F:F, B36, NhatKy_ViPham!C:C, "T2")</f>
        <v>100</v>
      </c>
      <c r="T36" s="6">
        <f>100 + SUMIFS(NhatKy_ViPham!J:J, NhatKy_ViPham!E:E, "10_Ly_B", NhatKy_ViPham!F:F, B36, NhatKy_ViPham!C:C, "T3") - SUMIFS(NhatKy_ViPham!K:K, NhatKy_ViPham!E:E, "10_Ly_B", NhatKy_ViPham!F:F, B36, NhatKy_ViPham!C:C, "T3")</f>
        <v>100</v>
      </c>
      <c r="U36" s="6">
        <f>100 + SUMIFS(NhatKy_ViPham!J:J, NhatKy_ViPham!E:E, "10_Ly_B", NhatKy_ViPham!F:F, B36, NhatKy_ViPham!C:C, "T4") - SUMIFS(NhatKy_ViPham!K:K, NhatKy_ViPham!E:E, "10_Ly_B", NhatKy_ViPham!F:F, B36, NhatKy_ViPham!C:C, "T4")</f>
        <v>100</v>
      </c>
      <c r="V36" s="6">
        <f>100 + SUMIFS(NhatKy_ViPham!J:J, NhatKy_ViPham!E:E, "10_Ly_B", NhatKy_ViPham!F:F, B36, NhatKy_ViPham!C:C, "T5") - SUMIFS(NhatKy_ViPham!K:K, NhatKy_ViPham!E:E, "10_Ly_B", NhatKy_ViPham!F:F, B36, NhatKy_ViPham!C:C, "T5")</f>
        <v>100</v>
      </c>
      <c r="W36" s="6">
        <f>100 + SUMIFS(NhatKy_ViPham!J:J, NhatKy_ViPham!E:E, "10_Ly_B", NhatKy_ViPham!F:F, B36, NhatKy_ViPham!C:C, "T6") - SUMIFS(NhatKy_ViPham!K:K, NhatKy_ViPham!E:E, "10_Ly_B", NhatKy_ViPham!F:F, B36, NhatKy_ViPham!C:C, "T6")</f>
        <v>100</v>
      </c>
      <c r="X36" s="6">
        <f>100 + SUMIFS(NhatKy_ViPham!J:J, NhatKy_ViPham!E:E, "10_Ly_B", NhatKy_ViPham!F:F, B36, NhatKy_ViPham!C:C, "T7") - SUMIFS(NhatKy_ViPham!K:K, NhatKy_ViPham!E:E, "10_Ly_B", NhatKy_ViPham!F:F, B36, NhatKy_ViPham!C:C, "T7")</f>
        <v>100</v>
      </c>
      <c r="Y36" s="6">
        <f>100 + SUMIFS(NhatKy_ViPham!J:J, NhatKy_ViPham!E:E, "10_Ly_B", NhatKy_ViPham!F:F, B36, NhatKy_ViPham!C:C, "T8") - SUMIFS(NhatKy_ViPham!K:K, NhatKy_ViPham!E:E, "10_Ly_B", NhatKy_ViPham!F:F, B36, NhatKy_ViPham!C:C, "T8")</f>
        <v>100</v>
      </c>
      <c r="Z36" s="6">
        <f>100 + SUMIFS(NhatKy_ViPham!J:J, NhatKy_ViPham!E:E, "10_Ly_B", NhatKy_ViPham!F:F, B36, NhatKy_ViPham!C:C, "T9") - SUMIFS(NhatKy_ViPham!K:K, NhatKy_ViPham!E:E, "10_Ly_B", NhatKy_ViPham!F:F, B36, NhatKy_ViPham!C:C, "T9")</f>
        <v>100</v>
      </c>
      <c r="AA36" s="6">
        <f>100 + SUMIFS(NhatKy_ViPham!J:J, NhatKy_ViPham!E:E, "10_Ly_B", NhatKy_ViPham!F:F, B36, NhatKy_ViPham!C:C, "T10") - SUMIFS(NhatKy_ViPham!K:K, NhatKy_ViPham!E:E, "10_Ly_B", NhatKy_ViPham!F:F, B36, NhatKy_ViPham!C:C, "T10")</f>
        <v>100</v>
      </c>
      <c r="AB36" s="6">
        <f>100 + SUMIFS(NhatKy_ViPham!J:J, NhatKy_ViPham!E:E, "10_Ly_B", NhatKy_ViPham!F:F, B36, NhatKy_ViPham!C:C, "T11") - SUMIFS(NhatKy_ViPham!K:K, NhatKy_ViPham!E:E, "10_Ly_B", NhatKy_ViPham!F:F, B36, NhatKy_ViPham!C:C, "T11")</f>
        <v>100</v>
      </c>
      <c r="AC36" s="6">
        <f>100 + SUMIFS(NhatKy_ViPham!J:J, NhatKy_ViPham!E:E, "10_Ly_B", NhatKy_ViPham!F:F, B36, NhatKy_ViPham!C:C, "T12") - SUMIFS(NhatKy_ViPham!K:K, NhatKy_ViPham!E:E, "10_Ly_B", NhatKy_ViPham!F:F, B36, NhatKy_ViPham!C:C, "T12")</f>
        <v>100</v>
      </c>
      <c r="AD36" s="6">
        <f>100 + SUMIFS(NhatKy_ViPham!J:J, NhatKy_ViPham!E:E, "10_Ly_B", NhatKy_ViPham!F:F, B36, NhatKy_ViPham!C:C, "T13") - SUMIFS(NhatKy_ViPham!K:K, NhatKy_ViPham!E:E, "10_Ly_B", NhatKy_ViPham!F:F, B36, NhatKy_ViPham!C:C, "T13")</f>
        <v>100</v>
      </c>
      <c r="AE36" s="6">
        <f>100 + SUMIFS(NhatKy_ViPham!J:J, NhatKy_ViPham!E:E, "10_Ly_B", NhatKy_ViPham!F:F, B36, NhatKy_ViPham!C:C, "T14") - SUMIFS(NhatKy_ViPham!K:K, NhatKy_ViPham!E:E, "10_Ly_B", NhatKy_ViPham!F:F, B36, NhatKy_ViPham!C:C, "T14")</f>
        <v>100</v>
      </c>
      <c r="AF36" s="6">
        <f>100 + SUMIFS(NhatKy_ViPham!J:J, NhatKy_ViPham!E:E, "10_Ly_B", NhatKy_ViPham!F:F, B36, NhatKy_ViPham!C:C, "T15") - SUMIFS(NhatKy_ViPham!K:K, NhatKy_ViPham!E:E, "10_Ly_B", NhatKy_ViPham!F:F, B36, NhatKy_ViPham!C:C, "T15")</f>
        <v>100</v>
      </c>
      <c r="AG36" s="6">
        <f>100 + SUMIFS(NhatKy_ViPham!J:J, NhatKy_ViPham!E:E, "10_Ly_B", NhatKy_ViPham!F:F, B36, NhatKy_ViPham!C:C, "T16") - SUMIFS(NhatKy_ViPham!K:K, NhatKy_ViPham!E:E, "10_Ly_B", NhatKy_ViPham!F:F, B36, NhatKy_ViPham!C:C, "T16")</f>
        <v>100</v>
      </c>
      <c r="AH36" s="6">
        <f>100 + SUMIFS(NhatKy_ViPham!J:J, NhatKy_ViPham!E:E, "10_Ly_B", NhatKy_ViPham!F:F, B36, NhatKy_ViPham!C:C, "T17") - SUMIFS(NhatKy_ViPham!K:K, NhatKy_ViPham!E:E, "10_Ly_B", NhatKy_ViPham!F:F, B36, NhatKy_ViPham!C:C, "T17")</f>
        <v>100</v>
      </c>
      <c r="AI36" s="6">
        <f>100 + SUMIFS(NhatKy_ViPham!J:J, NhatKy_ViPham!E:E, "10_Ly_B", NhatKy_ViPham!F:F, B36, NhatKy_ViPham!C:C, "T18") - SUMIFS(NhatKy_ViPham!K:K, NhatKy_ViPham!E:E, "10_Ly_B", NhatKy_ViPham!F:F, B36, NhatKy_ViPham!C:C, "T18")</f>
        <v>100</v>
      </c>
      <c r="AJ36" s="6">
        <f>100 + SUMIFS(NhatKy_ViPham!J:J, NhatKy_ViPham!E:E, "10_Ly_B", NhatKy_ViPham!F:F, B36, NhatKy_ViPham!C:C, "T19") - SUMIFS(NhatKy_ViPham!K:K, NhatKy_ViPham!E:E, "10_Ly_B", NhatKy_ViPham!F:F, B36, NhatKy_ViPham!C:C, "T19")</f>
        <v>100</v>
      </c>
      <c r="AK36" s="6">
        <f>100 + SUMIFS(NhatKy_ViPham!J:J, NhatKy_ViPham!E:E, "10_Ly_B", NhatKy_ViPham!F:F, B36, NhatKy_ViPham!C:C, "T20") - SUMIFS(NhatKy_ViPham!K:K, NhatKy_ViPham!E:E, "10_Ly_B", NhatKy_ViPham!F:F, B36, NhatKy_ViPham!C:C, "T20")</f>
        <v>100</v>
      </c>
      <c r="AL36" s="6">
        <f>100 + SUMIFS(NhatKy_ViPham!J:J, NhatKy_ViPham!E:E, "10_Ly_B", NhatKy_ViPham!F:F, B36, NhatKy_ViPham!C:C, "T21") - SUMIFS(NhatKy_ViPham!K:K, NhatKy_ViPham!E:E, "10_Ly_B", NhatKy_ViPham!F:F, B36, NhatKy_ViPham!C:C, "T21")</f>
        <v>100</v>
      </c>
      <c r="AM36" s="6">
        <f>100 + SUMIFS(NhatKy_ViPham!J:J, NhatKy_ViPham!E:E, "10_Ly_B", NhatKy_ViPham!F:F, B36, NhatKy_ViPham!C:C, "T22") - SUMIFS(NhatKy_ViPham!K:K, NhatKy_ViPham!E:E, "10_Ly_B", NhatKy_ViPham!F:F, B36, NhatKy_ViPham!C:C, "T22")</f>
        <v>100</v>
      </c>
      <c r="AN36" s="6">
        <f>100 + SUMIFS(NhatKy_ViPham!J:J, NhatKy_ViPham!E:E, "10_Ly_B", NhatKy_ViPham!F:F, B36, NhatKy_ViPham!C:C, "T23") - SUMIFS(NhatKy_ViPham!K:K, NhatKy_ViPham!E:E, "10_Ly_B", NhatKy_ViPham!F:F, B36, NhatKy_ViPham!C:C, "T23")</f>
        <v>100</v>
      </c>
      <c r="AO36" s="6">
        <f>100 + SUMIFS(NhatKy_ViPham!J:J, NhatKy_ViPham!E:E, "10_Ly_B", NhatKy_ViPham!F:F, B36, NhatKy_ViPham!C:C, "T24") - SUMIFS(NhatKy_ViPham!K:K, NhatKy_ViPham!E:E, "10_Ly_B", NhatKy_ViPham!F:F, B36, NhatKy_ViPham!C:C, "T24")</f>
        <v>100</v>
      </c>
      <c r="AP36" s="6">
        <f>100 + SUMIFS(NhatKy_ViPham!J:J, NhatKy_ViPham!E:E, "10_Ly_B", NhatKy_ViPham!F:F, B36, NhatKy_ViPham!C:C, "T25") - SUMIFS(NhatKy_ViPham!K:K, NhatKy_ViPham!E:E, "10_Ly_B", NhatKy_ViPham!F:F, B36, NhatKy_ViPham!C:C, "T25")</f>
        <v>100</v>
      </c>
      <c r="AQ36" s="6">
        <f>100 + SUMIFS(NhatKy_ViPham!J:J, NhatKy_ViPham!E:E, "10_Ly_B", NhatKy_ViPham!F:F, B36, NhatKy_ViPham!C:C, "T26") - SUMIFS(NhatKy_ViPham!K:K, NhatKy_ViPham!E:E, "10_Ly_B", NhatKy_ViPham!F:F, B36, NhatKy_ViPham!C:C, "T26")</f>
        <v>100</v>
      </c>
      <c r="AR36" s="6">
        <f>100 + SUMIFS(NhatKy_ViPham!J:J, NhatKy_ViPham!E:E, "10_Ly_B", NhatKy_ViPham!F:F, B36, NhatKy_ViPham!C:C, "T27") - SUMIFS(NhatKy_ViPham!K:K, NhatKy_ViPham!E:E, "10_Ly_B", NhatKy_ViPham!F:F, B36, NhatKy_ViPham!C:C, "T27")</f>
        <v>100</v>
      </c>
      <c r="AS36" s="6">
        <f>100 + SUMIFS(NhatKy_ViPham!J:J, NhatKy_ViPham!E:E, "10_Ly_B", NhatKy_ViPham!F:F, B36, NhatKy_ViPham!C:C, "T28") - SUMIFS(NhatKy_ViPham!K:K, NhatKy_ViPham!E:E, "10_Ly_B", NhatKy_ViPham!F:F, B36, NhatKy_ViPham!C:C, "T28")</f>
        <v>100</v>
      </c>
      <c r="AT36" s="6">
        <f>100 + SUMIFS(NhatKy_ViPham!J:J, NhatKy_ViPham!E:E, "10_Ly_B", NhatKy_ViPham!F:F, B36, NhatKy_ViPham!C:C, "T29") - SUMIFS(NhatKy_ViPham!K:K, NhatKy_ViPham!E:E, "10_Ly_B", NhatKy_ViPham!F:F, B36, NhatKy_ViPham!C:C, "T29")</f>
        <v>100</v>
      </c>
      <c r="AU36" s="6">
        <f>100 + SUMIFS(NhatKy_ViPham!J:J, NhatKy_ViPham!E:E, "10_Ly_B", NhatKy_ViPham!F:F, B36, NhatKy_ViPham!C:C, "T30") - SUMIFS(NhatKy_ViPham!K:K, NhatKy_ViPham!E:E, "10_Ly_B", NhatKy_ViPham!F:F, B36, NhatKy_ViPham!C:C, "T30")</f>
        <v>100</v>
      </c>
      <c r="AV36" s="6">
        <f>100 + SUMIFS(NhatKy_ViPham!J:J, NhatKy_ViPham!E:E, "10_Ly_B", NhatKy_ViPham!F:F, B36, NhatKy_ViPham!C:C, "T31") - SUMIFS(NhatKy_ViPham!K:K, NhatKy_ViPham!E:E, "10_Ly_B", NhatKy_ViPham!F:F, B36, NhatKy_ViPham!C:C, "T31")</f>
        <v>100</v>
      </c>
      <c r="AW36" s="6">
        <f>100 + SUMIFS(NhatKy_ViPham!J:J, NhatKy_ViPham!E:E, "10_Ly_B", NhatKy_ViPham!F:F, B36, NhatKy_ViPham!C:C, "T32") - SUMIFS(NhatKy_ViPham!K:K, NhatKy_ViPham!E:E, "10_Ly_B", NhatKy_ViPham!F:F, B36, NhatKy_ViPham!C:C, "T32")</f>
        <v>100</v>
      </c>
      <c r="AX36" s="6">
        <f>100 + SUMIFS(NhatKy_ViPham!J:J, NhatKy_ViPham!E:E, "10_Ly_B", NhatKy_ViPham!F:F, B36, NhatKy_ViPham!C:C, "T33") - SUMIFS(NhatKy_ViPham!K:K, NhatKy_ViPham!E:E, "10_Ly_B", NhatKy_ViPham!F:F, B36, NhatKy_ViPham!C:C, "T33")</f>
        <v>100</v>
      </c>
      <c r="AY36" s="6">
        <f>100 + SUMIFS(NhatKy_ViPham!J:J, NhatKy_ViPham!E:E, "10_Ly_B", NhatKy_ViPham!F:F, B36, NhatKy_ViPham!C:C, "T34") - SUMIFS(NhatKy_ViPham!K:K, NhatKy_ViPham!E:E, "10_Ly_B", NhatKy_ViPham!F:F, B36, NhatKy_ViPham!C:C, "T34")</f>
        <v>100</v>
      </c>
      <c r="AZ36" s="6">
        <f>100 + SUMIFS(NhatKy_ViPham!J:J, NhatKy_ViPham!E:E, "10_Ly_B", NhatKy_ViPham!F:F, B36, NhatKy_ViPham!C:C, "T35") - SUMIFS(NhatKy_ViPham!K:K, NhatKy_ViPham!E:E, "10_Ly_B", NhatKy_ViPham!F:F, B36, NhatKy_ViPham!C:C, "T35")</f>
        <v>100</v>
      </c>
      <c r="BA36" s="12">
        <f t="shared" si="0"/>
        <v>100</v>
      </c>
      <c r="BB36" s="11" t="s">
        <v>430</v>
      </c>
      <c r="BC36" s="16" t="str">
        <f t="shared" si="1"/>
        <v>Tốt</v>
      </c>
      <c r="BD36" s="15" t="str">
        <f t="shared" si="2"/>
        <v>🟢 BÌNH THƯỜNG</v>
      </c>
    </row>
    <row r="37" spans="1:56" x14ac:dyDescent="0.25">
      <c r="A37" s="4">
        <v>29</v>
      </c>
      <c r="B37" s="10" t="s">
        <v>677</v>
      </c>
      <c r="C37" s="4" t="s">
        <v>678</v>
      </c>
      <c r="D37" s="4" t="s">
        <v>435</v>
      </c>
      <c r="E37" s="11" t="s">
        <v>430</v>
      </c>
      <c r="F37" s="7">
        <f>SUMIFS(NhatKy_ViPham!K:K, NhatKy_ViPham!E:E, "10_Ly_B", NhatKy_ViPham!F:F, B37, NhatKy_ViPham!H:H, "L01")</f>
        <v>0</v>
      </c>
      <c r="G37" s="7">
        <f>SUMIFS(NhatKy_ViPham!K:K, NhatKy_ViPham!E:E, "10_Ly_B", NhatKy_ViPham!F:F, B37, NhatKy_ViPham!H:H, "L02")</f>
        <v>0</v>
      </c>
      <c r="H37" s="7">
        <f>SUMIFS(NhatKy_ViPham!K:K, NhatKy_ViPham!E:E, "10_Ly_B", NhatKy_ViPham!F:F, B37, NhatKy_ViPham!H:H, "L03")</f>
        <v>0</v>
      </c>
      <c r="I37" s="7">
        <f>SUMIFS(NhatKy_ViPham!K:K, NhatKy_ViPham!E:E, "10_Ly_B", NhatKy_ViPham!F:F, B37, NhatKy_ViPham!H:H, "L04")</f>
        <v>0</v>
      </c>
      <c r="J37" s="7">
        <f>SUMIFS(NhatKy_ViPham!K:K, NhatKy_ViPham!E:E, "10_Ly_B", NhatKy_ViPham!F:F, B37, NhatKy_ViPham!H:H, "L05")</f>
        <v>0</v>
      </c>
      <c r="K37" s="7">
        <f>SUMIFS(NhatKy_ViPham!K:K, NhatKy_ViPham!E:E, "10_Ly_B", NhatKy_ViPham!F:F, B37, NhatKy_ViPham!H:H, "L06")</f>
        <v>0</v>
      </c>
      <c r="L37" s="7">
        <f>SUMIFS(NhatKy_ViPham!K:K, NhatKy_ViPham!E:E, "10_Ly_B", NhatKy_ViPham!F:F, B37, NhatKy_ViPham!H:H, "L07")</f>
        <v>0</v>
      </c>
      <c r="M37" s="7">
        <f>SUMIFS(NhatKy_ViPham!K:K, NhatKy_ViPham!E:E, "10_Ly_B", NhatKy_ViPham!F:F, B37, NhatKy_ViPham!H:H, "L08")</f>
        <v>0</v>
      </c>
      <c r="N37" s="7">
        <f>SUMIFS(NhatKy_ViPham!K:K, NhatKy_ViPham!E:E, "10_Ly_B", NhatKy_ViPham!F:F, B37, NhatKy_ViPham!H:H, "L09")</f>
        <v>0</v>
      </c>
      <c r="O37" s="7">
        <f>SUMIFS(NhatKy_ViPham!K:K, NhatKy_ViPham!E:E, "10_Ly_B", NhatKy_ViPham!F:F, B37, NhatKy_ViPham!H:H, "L10")</f>
        <v>0</v>
      </c>
      <c r="P37" s="12">
        <f>SUMIFS(NhatKy_ViPham!J:J, NhatKy_ViPham!E:E, "10_Ly_B", NhatKy_ViPham!F:F, B37)</f>
        <v>0</v>
      </c>
      <c r="Q37" s="13">
        <f>SUMIFS(NhatKy_ViPham!K:K, NhatKy_ViPham!E:E, "10_Ly_B", NhatKy_ViPham!F:F, B37)</f>
        <v>0</v>
      </c>
      <c r="R37" s="7">
        <f>100 + SUMIFS(NhatKy_ViPham!J:J, NhatKy_ViPham!E:E, "10_Ly_B", NhatKy_ViPham!F:F, B37, NhatKy_ViPham!C:C, "T1") - SUMIFS(NhatKy_ViPham!K:K, NhatKy_ViPham!E:E, "10_Ly_B", NhatKy_ViPham!F:F, B37, NhatKy_ViPham!C:C, "T1")</f>
        <v>100</v>
      </c>
      <c r="S37" s="7">
        <f>100 + SUMIFS(NhatKy_ViPham!J:J, NhatKy_ViPham!E:E, "10_Ly_B", NhatKy_ViPham!F:F, B37, NhatKy_ViPham!C:C, "T2") - SUMIFS(NhatKy_ViPham!K:K, NhatKy_ViPham!E:E, "10_Ly_B", NhatKy_ViPham!F:F, B37, NhatKy_ViPham!C:C, "T2")</f>
        <v>100</v>
      </c>
      <c r="T37" s="7">
        <f>100 + SUMIFS(NhatKy_ViPham!J:J, NhatKy_ViPham!E:E, "10_Ly_B", NhatKy_ViPham!F:F, B37, NhatKy_ViPham!C:C, "T3") - SUMIFS(NhatKy_ViPham!K:K, NhatKy_ViPham!E:E, "10_Ly_B", NhatKy_ViPham!F:F, B37, NhatKy_ViPham!C:C, "T3")</f>
        <v>100</v>
      </c>
      <c r="U37" s="7">
        <f>100 + SUMIFS(NhatKy_ViPham!J:J, NhatKy_ViPham!E:E, "10_Ly_B", NhatKy_ViPham!F:F, B37, NhatKy_ViPham!C:C, "T4") - SUMIFS(NhatKy_ViPham!K:K, NhatKy_ViPham!E:E, "10_Ly_B", NhatKy_ViPham!F:F, B37, NhatKy_ViPham!C:C, "T4")</f>
        <v>100</v>
      </c>
      <c r="V37" s="7">
        <f>100 + SUMIFS(NhatKy_ViPham!J:J, NhatKy_ViPham!E:E, "10_Ly_B", NhatKy_ViPham!F:F, B37, NhatKy_ViPham!C:C, "T5") - SUMIFS(NhatKy_ViPham!K:K, NhatKy_ViPham!E:E, "10_Ly_B", NhatKy_ViPham!F:F, B37, NhatKy_ViPham!C:C, "T5")</f>
        <v>100</v>
      </c>
      <c r="W37" s="7">
        <f>100 + SUMIFS(NhatKy_ViPham!J:J, NhatKy_ViPham!E:E, "10_Ly_B", NhatKy_ViPham!F:F, B37, NhatKy_ViPham!C:C, "T6") - SUMIFS(NhatKy_ViPham!K:K, NhatKy_ViPham!E:E, "10_Ly_B", NhatKy_ViPham!F:F, B37, NhatKy_ViPham!C:C, "T6")</f>
        <v>100</v>
      </c>
      <c r="X37" s="7">
        <f>100 + SUMIFS(NhatKy_ViPham!J:J, NhatKy_ViPham!E:E, "10_Ly_B", NhatKy_ViPham!F:F, B37, NhatKy_ViPham!C:C, "T7") - SUMIFS(NhatKy_ViPham!K:K, NhatKy_ViPham!E:E, "10_Ly_B", NhatKy_ViPham!F:F, B37, NhatKy_ViPham!C:C, "T7")</f>
        <v>100</v>
      </c>
      <c r="Y37" s="7">
        <f>100 + SUMIFS(NhatKy_ViPham!J:J, NhatKy_ViPham!E:E, "10_Ly_B", NhatKy_ViPham!F:F, B37, NhatKy_ViPham!C:C, "T8") - SUMIFS(NhatKy_ViPham!K:K, NhatKy_ViPham!E:E, "10_Ly_B", NhatKy_ViPham!F:F, B37, NhatKy_ViPham!C:C, "T8")</f>
        <v>100</v>
      </c>
      <c r="Z37" s="7">
        <f>100 + SUMIFS(NhatKy_ViPham!J:J, NhatKy_ViPham!E:E, "10_Ly_B", NhatKy_ViPham!F:F, B37, NhatKy_ViPham!C:C, "T9") - SUMIFS(NhatKy_ViPham!K:K, NhatKy_ViPham!E:E, "10_Ly_B", NhatKy_ViPham!F:F, B37, NhatKy_ViPham!C:C, "T9")</f>
        <v>100</v>
      </c>
      <c r="AA37" s="7">
        <f>100 + SUMIFS(NhatKy_ViPham!J:J, NhatKy_ViPham!E:E, "10_Ly_B", NhatKy_ViPham!F:F, B37, NhatKy_ViPham!C:C, "T10") - SUMIFS(NhatKy_ViPham!K:K, NhatKy_ViPham!E:E, "10_Ly_B", NhatKy_ViPham!F:F, B37, NhatKy_ViPham!C:C, "T10")</f>
        <v>100</v>
      </c>
      <c r="AB37" s="7">
        <f>100 + SUMIFS(NhatKy_ViPham!J:J, NhatKy_ViPham!E:E, "10_Ly_B", NhatKy_ViPham!F:F, B37, NhatKy_ViPham!C:C, "T11") - SUMIFS(NhatKy_ViPham!K:K, NhatKy_ViPham!E:E, "10_Ly_B", NhatKy_ViPham!F:F, B37, NhatKy_ViPham!C:C, "T11")</f>
        <v>100</v>
      </c>
      <c r="AC37" s="7">
        <f>100 + SUMIFS(NhatKy_ViPham!J:J, NhatKy_ViPham!E:E, "10_Ly_B", NhatKy_ViPham!F:F, B37, NhatKy_ViPham!C:C, "T12") - SUMIFS(NhatKy_ViPham!K:K, NhatKy_ViPham!E:E, "10_Ly_B", NhatKy_ViPham!F:F, B37, NhatKy_ViPham!C:C, "T12")</f>
        <v>100</v>
      </c>
      <c r="AD37" s="7">
        <f>100 + SUMIFS(NhatKy_ViPham!J:J, NhatKy_ViPham!E:E, "10_Ly_B", NhatKy_ViPham!F:F, B37, NhatKy_ViPham!C:C, "T13") - SUMIFS(NhatKy_ViPham!K:K, NhatKy_ViPham!E:E, "10_Ly_B", NhatKy_ViPham!F:F, B37, NhatKy_ViPham!C:C, "T13")</f>
        <v>100</v>
      </c>
      <c r="AE37" s="7">
        <f>100 + SUMIFS(NhatKy_ViPham!J:J, NhatKy_ViPham!E:E, "10_Ly_B", NhatKy_ViPham!F:F, B37, NhatKy_ViPham!C:C, "T14") - SUMIFS(NhatKy_ViPham!K:K, NhatKy_ViPham!E:E, "10_Ly_B", NhatKy_ViPham!F:F, B37, NhatKy_ViPham!C:C, "T14")</f>
        <v>100</v>
      </c>
      <c r="AF37" s="7">
        <f>100 + SUMIFS(NhatKy_ViPham!J:J, NhatKy_ViPham!E:E, "10_Ly_B", NhatKy_ViPham!F:F, B37, NhatKy_ViPham!C:C, "T15") - SUMIFS(NhatKy_ViPham!K:K, NhatKy_ViPham!E:E, "10_Ly_B", NhatKy_ViPham!F:F, B37, NhatKy_ViPham!C:C, "T15")</f>
        <v>100</v>
      </c>
      <c r="AG37" s="7">
        <f>100 + SUMIFS(NhatKy_ViPham!J:J, NhatKy_ViPham!E:E, "10_Ly_B", NhatKy_ViPham!F:F, B37, NhatKy_ViPham!C:C, "T16") - SUMIFS(NhatKy_ViPham!K:K, NhatKy_ViPham!E:E, "10_Ly_B", NhatKy_ViPham!F:F, B37, NhatKy_ViPham!C:C, "T16")</f>
        <v>100</v>
      </c>
      <c r="AH37" s="7">
        <f>100 + SUMIFS(NhatKy_ViPham!J:J, NhatKy_ViPham!E:E, "10_Ly_B", NhatKy_ViPham!F:F, B37, NhatKy_ViPham!C:C, "T17") - SUMIFS(NhatKy_ViPham!K:K, NhatKy_ViPham!E:E, "10_Ly_B", NhatKy_ViPham!F:F, B37, NhatKy_ViPham!C:C, "T17")</f>
        <v>100</v>
      </c>
      <c r="AI37" s="7">
        <f>100 + SUMIFS(NhatKy_ViPham!J:J, NhatKy_ViPham!E:E, "10_Ly_B", NhatKy_ViPham!F:F, B37, NhatKy_ViPham!C:C, "T18") - SUMIFS(NhatKy_ViPham!K:K, NhatKy_ViPham!E:E, "10_Ly_B", NhatKy_ViPham!F:F, B37, NhatKy_ViPham!C:C, "T18")</f>
        <v>100</v>
      </c>
      <c r="AJ37" s="7">
        <f>100 + SUMIFS(NhatKy_ViPham!J:J, NhatKy_ViPham!E:E, "10_Ly_B", NhatKy_ViPham!F:F, B37, NhatKy_ViPham!C:C, "T19") - SUMIFS(NhatKy_ViPham!K:K, NhatKy_ViPham!E:E, "10_Ly_B", NhatKy_ViPham!F:F, B37, NhatKy_ViPham!C:C, "T19")</f>
        <v>100</v>
      </c>
      <c r="AK37" s="7">
        <f>100 + SUMIFS(NhatKy_ViPham!J:J, NhatKy_ViPham!E:E, "10_Ly_B", NhatKy_ViPham!F:F, B37, NhatKy_ViPham!C:C, "T20") - SUMIFS(NhatKy_ViPham!K:K, NhatKy_ViPham!E:E, "10_Ly_B", NhatKy_ViPham!F:F, B37, NhatKy_ViPham!C:C, "T20")</f>
        <v>100</v>
      </c>
      <c r="AL37" s="7">
        <f>100 + SUMIFS(NhatKy_ViPham!J:J, NhatKy_ViPham!E:E, "10_Ly_B", NhatKy_ViPham!F:F, B37, NhatKy_ViPham!C:C, "T21") - SUMIFS(NhatKy_ViPham!K:K, NhatKy_ViPham!E:E, "10_Ly_B", NhatKy_ViPham!F:F, B37, NhatKy_ViPham!C:C, "T21")</f>
        <v>100</v>
      </c>
      <c r="AM37" s="7">
        <f>100 + SUMIFS(NhatKy_ViPham!J:J, NhatKy_ViPham!E:E, "10_Ly_B", NhatKy_ViPham!F:F, B37, NhatKy_ViPham!C:C, "T22") - SUMIFS(NhatKy_ViPham!K:K, NhatKy_ViPham!E:E, "10_Ly_B", NhatKy_ViPham!F:F, B37, NhatKy_ViPham!C:C, "T22")</f>
        <v>100</v>
      </c>
      <c r="AN37" s="7">
        <f>100 + SUMIFS(NhatKy_ViPham!J:J, NhatKy_ViPham!E:E, "10_Ly_B", NhatKy_ViPham!F:F, B37, NhatKy_ViPham!C:C, "T23") - SUMIFS(NhatKy_ViPham!K:K, NhatKy_ViPham!E:E, "10_Ly_B", NhatKy_ViPham!F:F, B37, NhatKy_ViPham!C:C, "T23")</f>
        <v>100</v>
      </c>
      <c r="AO37" s="7">
        <f>100 + SUMIFS(NhatKy_ViPham!J:J, NhatKy_ViPham!E:E, "10_Ly_B", NhatKy_ViPham!F:F, B37, NhatKy_ViPham!C:C, "T24") - SUMIFS(NhatKy_ViPham!K:K, NhatKy_ViPham!E:E, "10_Ly_B", NhatKy_ViPham!F:F, B37, NhatKy_ViPham!C:C, "T24")</f>
        <v>100</v>
      </c>
      <c r="AP37" s="7">
        <f>100 + SUMIFS(NhatKy_ViPham!J:J, NhatKy_ViPham!E:E, "10_Ly_B", NhatKy_ViPham!F:F, B37, NhatKy_ViPham!C:C, "T25") - SUMIFS(NhatKy_ViPham!K:K, NhatKy_ViPham!E:E, "10_Ly_B", NhatKy_ViPham!F:F, B37, NhatKy_ViPham!C:C, "T25")</f>
        <v>100</v>
      </c>
      <c r="AQ37" s="7">
        <f>100 + SUMIFS(NhatKy_ViPham!J:J, NhatKy_ViPham!E:E, "10_Ly_B", NhatKy_ViPham!F:F, B37, NhatKy_ViPham!C:C, "T26") - SUMIFS(NhatKy_ViPham!K:K, NhatKy_ViPham!E:E, "10_Ly_B", NhatKy_ViPham!F:F, B37, NhatKy_ViPham!C:C, "T26")</f>
        <v>100</v>
      </c>
      <c r="AR37" s="7">
        <f>100 + SUMIFS(NhatKy_ViPham!J:J, NhatKy_ViPham!E:E, "10_Ly_B", NhatKy_ViPham!F:F, B37, NhatKy_ViPham!C:C, "T27") - SUMIFS(NhatKy_ViPham!K:K, NhatKy_ViPham!E:E, "10_Ly_B", NhatKy_ViPham!F:F, B37, NhatKy_ViPham!C:C, "T27")</f>
        <v>100</v>
      </c>
      <c r="AS37" s="7">
        <f>100 + SUMIFS(NhatKy_ViPham!J:J, NhatKy_ViPham!E:E, "10_Ly_B", NhatKy_ViPham!F:F, B37, NhatKy_ViPham!C:C, "T28") - SUMIFS(NhatKy_ViPham!K:K, NhatKy_ViPham!E:E, "10_Ly_B", NhatKy_ViPham!F:F, B37, NhatKy_ViPham!C:C, "T28")</f>
        <v>100</v>
      </c>
      <c r="AT37" s="7">
        <f>100 + SUMIFS(NhatKy_ViPham!J:J, NhatKy_ViPham!E:E, "10_Ly_B", NhatKy_ViPham!F:F, B37, NhatKy_ViPham!C:C, "T29") - SUMIFS(NhatKy_ViPham!K:K, NhatKy_ViPham!E:E, "10_Ly_B", NhatKy_ViPham!F:F, B37, NhatKy_ViPham!C:C, "T29")</f>
        <v>100</v>
      </c>
      <c r="AU37" s="7">
        <f>100 + SUMIFS(NhatKy_ViPham!J:J, NhatKy_ViPham!E:E, "10_Ly_B", NhatKy_ViPham!F:F, B37, NhatKy_ViPham!C:C, "T30") - SUMIFS(NhatKy_ViPham!K:K, NhatKy_ViPham!E:E, "10_Ly_B", NhatKy_ViPham!F:F, B37, NhatKy_ViPham!C:C, "T30")</f>
        <v>100</v>
      </c>
      <c r="AV37" s="7">
        <f>100 + SUMIFS(NhatKy_ViPham!J:J, NhatKy_ViPham!E:E, "10_Ly_B", NhatKy_ViPham!F:F, B37, NhatKy_ViPham!C:C, "T31") - SUMIFS(NhatKy_ViPham!K:K, NhatKy_ViPham!E:E, "10_Ly_B", NhatKy_ViPham!F:F, B37, NhatKy_ViPham!C:C, "T31")</f>
        <v>100</v>
      </c>
      <c r="AW37" s="7">
        <f>100 + SUMIFS(NhatKy_ViPham!J:J, NhatKy_ViPham!E:E, "10_Ly_B", NhatKy_ViPham!F:F, B37, NhatKy_ViPham!C:C, "T32") - SUMIFS(NhatKy_ViPham!K:K, NhatKy_ViPham!E:E, "10_Ly_B", NhatKy_ViPham!F:F, B37, NhatKy_ViPham!C:C, "T32")</f>
        <v>100</v>
      </c>
      <c r="AX37" s="7">
        <f>100 + SUMIFS(NhatKy_ViPham!J:J, NhatKy_ViPham!E:E, "10_Ly_B", NhatKy_ViPham!F:F, B37, NhatKy_ViPham!C:C, "T33") - SUMIFS(NhatKy_ViPham!K:K, NhatKy_ViPham!E:E, "10_Ly_B", NhatKy_ViPham!F:F, B37, NhatKy_ViPham!C:C, "T33")</f>
        <v>100</v>
      </c>
      <c r="AY37" s="7">
        <f>100 + SUMIFS(NhatKy_ViPham!J:J, NhatKy_ViPham!E:E, "10_Ly_B", NhatKy_ViPham!F:F, B37, NhatKy_ViPham!C:C, "T34") - SUMIFS(NhatKy_ViPham!K:K, NhatKy_ViPham!E:E, "10_Ly_B", NhatKy_ViPham!F:F, B37, NhatKy_ViPham!C:C, "T34")</f>
        <v>100</v>
      </c>
      <c r="AZ37" s="7">
        <f>100 + SUMIFS(NhatKy_ViPham!J:J, NhatKy_ViPham!E:E, "10_Ly_B", NhatKy_ViPham!F:F, B37, NhatKy_ViPham!C:C, "T35") - SUMIFS(NhatKy_ViPham!K:K, NhatKy_ViPham!E:E, "10_Ly_B", NhatKy_ViPham!F:F, B37, NhatKy_ViPham!C:C, "T35")</f>
        <v>100</v>
      </c>
      <c r="BA37" s="12">
        <f t="shared" si="0"/>
        <v>100</v>
      </c>
      <c r="BB37" s="11" t="s">
        <v>430</v>
      </c>
      <c r="BC37" s="14" t="str">
        <f t="shared" si="1"/>
        <v>Tốt</v>
      </c>
      <c r="BD37" s="10" t="str">
        <f t="shared" si="2"/>
        <v>🟢 BÌNH THƯỜNG</v>
      </c>
    </row>
    <row r="38" spans="1:56" x14ac:dyDescent="0.25">
      <c r="A38" s="5">
        <v>30</v>
      </c>
      <c r="B38" s="15" t="s">
        <v>679</v>
      </c>
      <c r="C38" s="5" t="s">
        <v>571</v>
      </c>
      <c r="D38" s="5" t="s">
        <v>435</v>
      </c>
      <c r="E38" s="11" t="s">
        <v>430</v>
      </c>
      <c r="F38" s="6">
        <f>SUMIFS(NhatKy_ViPham!K:K, NhatKy_ViPham!E:E, "10_Ly_B", NhatKy_ViPham!F:F, B38, NhatKy_ViPham!H:H, "L01")</f>
        <v>0</v>
      </c>
      <c r="G38" s="6">
        <f>SUMIFS(NhatKy_ViPham!K:K, NhatKy_ViPham!E:E, "10_Ly_B", NhatKy_ViPham!F:F, B38, NhatKy_ViPham!H:H, "L02")</f>
        <v>0</v>
      </c>
      <c r="H38" s="6">
        <f>SUMIFS(NhatKy_ViPham!K:K, NhatKy_ViPham!E:E, "10_Ly_B", NhatKy_ViPham!F:F, B38, NhatKy_ViPham!H:H, "L03")</f>
        <v>0</v>
      </c>
      <c r="I38" s="6">
        <f>SUMIFS(NhatKy_ViPham!K:K, NhatKy_ViPham!E:E, "10_Ly_B", NhatKy_ViPham!F:F, B38, NhatKy_ViPham!H:H, "L04")</f>
        <v>0</v>
      </c>
      <c r="J38" s="6">
        <f>SUMIFS(NhatKy_ViPham!K:K, NhatKy_ViPham!E:E, "10_Ly_B", NhatKy_ViPham!F:F, B38, NhatKy_ViPham!H:H, "L05")</f>
        <v>0</v>
      </c>
      <c r="K38" s="6">
        <f>SUMIFS(NhatKy_ViPham!K:K, NhatKy_ViPham!E:E, "10_Ly_B", NhatKy_ViPham!F:F, B38, NhatKy_ViPham!H:H, "L06")</f>
        <v>0</v>
      </c>
      <c r="L38" s="6">
        <f>SUMIFS(NhatKy_ViPham!K:K, NhatKy_ViPham!E:E, "10_Ly_B", NhatKy_ViPham!F:F, B38, NhatKy_ViPham!H:H, "L07")</f>
        <v>0</v>
      </c>
      <c r="M38" s="6">
        <f>SUMIFS(NhatKy_ViPham!K:K, NhatKy_ViPham!E:E, "10_Ly_B", NhatKy_ViPham!F:F, B38, NhatKy_ViPham!H:H, "L08")</f>
        <v>0</v>
      </c>
      <c r="N38" s="6">
        <f>SUMIFS(NhatKy_ViPham!K:K, NhatKy_ViPham!E:E, "10_Ly_B", NhatKy_ViPham!F:F, B38, NhatKy_ViPham!H:H, "L09")</f>
        <v>0</v>
      </c>
      <c r="O38" s="6">
        <f>SUMIFS(NhatKy_ViPham!K:K, NhatKy_ViPham!E:E, "10_Ly_B", NhatKy_ViPham!F:F, B38, NhatKy_ViPham!H:H, "L10")</f>
        <v>0</v>
      </c>
      <c r="P38" s="12">
        <f>SUMIFS(NhatKy_ViPham!J:J, NhatKy_ViPham!E:E, "10_Ly_B", NhatKy_ViPham!F:F, B38)</f>
        <v>0</v>
      </c>
      <c r="Q38" s="13">
        <f>SUMIFS(NhatKy_ViPham!K:K, NhatKy_ViPham!E:E, "10_Ly_B", NhatKy_ViPham!F:F, B38)</f>
        <v>0</v>
      </c>
      <c r="R38" s="6">
        <f>100 + SUMIFS(NhatKy_ViPham!J:J, NhatKy_ViPham!E:E, "10_Ly_B", NhatKy_ViPham!F:F, B38, NhatKy_ViPham!C:C, "T1") - SUMIFS(NhatKy_ViPham!K:K, NhatKy_ViPham!E:E, "10_Ly_B", NhatKy_ViPham!F:F, B38, NhatKy_ViPham!C:C, "T1")</f>
        <v>100</v>
      </c>
      <c r="S38" s="6">
        <f>100 + SUMIFS(NhatKy_ViPham!J:J, NhatKy_ViPham!E:E, "10_Ly_B", NhatKy_ViPham!F:F, B38, NhatKy_ViPham!C:C, "T2") - SUMIFS(NhatKy_ViPham!K:K, NhatKy_ViPham!E:E, "10_Ly_B", NhatKy_ViPham!F:F, B38, NhatKy_ViPham!C:C, "T2")</f>
        <v>100</v>
      </c>
      <c r="T38" s="6">
        <f>100 + SUMIFS(NhatKy_ViPham!J:J, NhatKy_ViPham!E:E, "10_Ly_B", NhatKy_ViPham!F:F, B38, NhatKy_ViPham!C:C, "T3") - SUMIFS(NhatKy_ViPham!K:K, NhatKy_ViPham!E:E, "10_Ly_B", NhatKy_ViPham!F:F, B38, NhatKy_ViPham!C:C, "T3")</f>
        <v>100</v>
      </c>
      <c r="U38" s="6">
        <f>100 + SUMIFS(NhatKy_ViPham!J:J, NhatKy_ViPham!E:E, "10_Ly_B", NhatKy_ViPham!F:F, B38, NhatKy_ViPham!C:C, "T4") - SUMIFS(NhatKy_ViPham!K:K, NhatKy_ViPham!E:E, "10_Ly_B", NhatKy_ViPham!F:F, B38, NhatKy_ViPham!C:C, "T4")</f>
        <v>100</v>
      </c>
      <c r="V38" s="6">
        <f>100 + SUMIFS(NhatKy_ViPham!J:J, NhatKy_ViPham!E:E, "10_Ly_B", NhatKy_ViPham!F:F, B38, NhatKy_ViPham!C:C, "T5") - SUMIFS(NhatKy_ViPham!K:K, NhatKy_ViPham!E:E, "10_Ly_B", NhatKy_ViPham!F:F, B38, NhatKy_ViPham!C:C, "T5")</f>
        <v>100</v>
      </c>
      <c r="W38" s="6">
        <f>100 + SUMIFS(NhatKy_ViPham!J:J, NhatKy_ViPham!E:E, "10_Ly_B", NhatKy_ViPham!F:F, B38, NhatKy_ViPham!C:C, "T6") - SUMIFS(NhatKy_ViPham!K:K, NhatKy_ViPham!E:E, "10_Ly_B", NhatKy_ViPham!F:F, B38, NhatKy_ViPham!C:C, "T6")</f>
        <v>100</v>
      </c>
      <c r="X38" s="6">
        <f>100 + SUMIFS(NhatKy_ViPham!J:J, NhatKy_ViPham!E:E, "10_Ly_B", NhatKy_ViPham!F:F, B38, NhatKy_ViPham!C:C, "T7") - SUMIFS(NhatKy_ViPham!K:K, NhatKy_ViPham!E:E, "10_Ly_B", NhatKy_ViPham!F:F, B38, NhatKy_ViPham!C:C, "T7")</f>
        <v>100</v>
      </c>
      <c r="Y38" s="6">
        <f>100 + SUMIFS(NhatKy_ViPham!J:J, NhatKy_ViPham!E:E, "10_Ly_B", NhatKy_ViPham!F:F, B38, NhatKy_ViPham!C:C, "T8") - SUMIFS(NhatKy_ViPham!K:K, NhatKy_ViPham!E:E, "10_Ly_B", NhatKy_ViPham!F:F, B38, NhatKy_ViPham!C:C, "T8")</f>
        <v>100</v>
      </c>
      <c r="Z38" s="6">
        <f>100 + SUMIFS(NhatKy_ViPham!J:J, NhatKy_ViPham!E:E, "10_Ly_B", NhatKy_ViPham!F:F, B38, NhatKy_ViPham!C:C, "T9") - SUMIFS(NhatKy_ViPham!K:K, NhatKy_ViPham!E:E, "10_Ly_B", NhatKy_ViPham!F:F, B38, NhatKy_ViPham!C:C, "T9")</f>
        <v>100</v>
      </c>
      <c r="AA38" s="6">
        <f>100 + SUMIFS(NhatKy_ViPham!J:J, NhatKy_ViPham!E:E, "10_Ly_B", NhatKy_ViPham!F:F, B38, NhatKy_ViPham!C:C, "T10") - SUMIFS(NhatKy_ViPham!K:K, NhatKy_ViPham!E:E, "10_Ly_B", NhatKy_ViPham!F:F, B38, NhatKy_ViPham!C:C, "T10")</f>
        <v>100</v>
      </c>
      <c r="AB38" s="6">
        <f>100 + SUMIFS(NhatKy_ViPham!J:J, NhatKy_ViPham!E:E, "10_Ly_B", NhatKy_ViPham!F:F, B38, NhatKy_ViPham!C:C, "T11") - SUMIFS(NhatKy_ViPham!K:K, NhatKy_ViPham!E:E, "10_Ly_B", NhatKy_ViPham!F:F, B38, NhatKy_ViPham!C:C, "T11")</f>
        <v>100</v>
      </c>
      <c r="AC38" s="6">
        <f>100 + SUMIFS(NhatKy_ViPham!J:J, NhatKy_ViPham!E:E, "10_Ly_B", NhatKy_ViPham!F:F, B38, NhatKy_ViPham!C:C, "T12") - SUMIFS(NhatKy_ViPham!K:K, NhatKy_ViPham!E:E, "10_Ly_B", NhatKy_ViPham!F:F, B38, NhatKy_ViPham!C:C, "T12")</f>
        <v>100</v>
      </c>
      <c r="AD38" s="6">
        <f>100 + SUMIFS(NhatKy_ViPham!J:J, NhatKy_ViPham!E:E, "10_Ly_B", NhatKy_ViPham!F:F, B38, NhatKy_ViPham!C:C, "T13") - SUMIFS(NhatKy_ViPham!K:K, NhatKy_ViPham!E:E, "10_Ly_B", NhatKy_ViPham!F:F, B38, NhatKy_ViPham!C:C, "T13")</f>
        <v>100</v>
      </c>
      <c r="AE38" s="6">
        <f>100 + SUMIFS(NhatKy_ViPham!J:J, NhatKy_ViPham!E:E, "10_Ly_B", NhatKy_ViPham!F:F, B38, NhatKy_ViPham!C:C, "T14") - SUMIFS(NhatKy_ViPham!K:K, NhatKy_ViPham!E:E, "10_Ly_B", NhatKy_ViPham!F:F, B38, NhatKy_ViPham!C:C, "T14")</f>
        <v>100</v>
      </c>
      <c r="AF38" s="6">
        <f>100 + SUMIFS(NhatKy_ViPham!J:J, NhatKy_ViPham!E:E, "10_Ly_B", NhatKy_ViPham!F:F, B38, NhatKy_ViPham!C:C, "T15") - SUMIFS(NhatKy_ViPham!K:K, NhatKy_ViPham!E:E, "10_Ly_B", NhatKy_ViPham!F:F, B38, NhatKy_ViPham!C:C, "T15")</f>
        <v>100</v>
      </c>
      <c r="AG38" s="6">
        <f>100 + SUMIFS(NhatKy_ViPham!J:J, NhatKy_ViPham!E:E, "10_Ly_B", NhatKy_ViPham!F:F, B38, NhatKy_ViPham!C:C, "T16") - SUMIFS(NhatKy_ViPham!K:K, NhatKy_ViPham!E:E, "10_Ly_B", NhatKy_ViPham!F:F, B38, NhatKy_ViPham!C:C, "T16")</f>
        <v>100</v>
      </c>
      <c r="AH38" s="6">
        <f>100 + SUMIFS(NhatKy_ViPham!J:J, NhatKy_ViPham!E:E, "10_Ly_B", NhatKy_ViPham!F:F, B38, NhatKy_ViPham!C:C, "T17") - SUMIFS(NhatKy_ViPham!K:K, NhatKy_ViPham!E:E, "10_Ly_B", NhatKy_ViPham!F:F, B38, NhatKy_ViPham!C:C, "T17")</f>
        <v>100</v>
      </c>
      <c r="AI38" s="6">
        <f>100 + SUMIFS(NhatKy_ViPham!J:J, NhatKy_ViPham!E:E, "10_Ly_B", NhatKy_ViPham!F:F, B38, NhatKy_ViPham!C:C, "T18") - SUMIFS(NhatKy_ViPham!K:K, NhatKy_ViPham!E:E, "10_Ly_B", NhatKy_ViPham!F:F, B38, NhatKy_ViPham!C:C, "T18")</f>
        <v>100</v>
      </c>
      <c r="AJ38" s="6">
        <f>100 + SUMIFS(NhatKy_ViPham!J:J, NhatKy_ViPham!E:E, "10_Ly_B", NhatKy_ViPham!F:F, B38, NhatKy_ViPham!C:C, "T19") - SUMIFS(NhatKy_ViPham!K:K, NhatKy_ViPham!E:E, "10_Ly_B", NhatKy_ViPham!F:F, B38, NhatKy_ViPham!C:C, "T19")</f>
        <v>100</v>
      </c>
      <c r="AK38" s="6">
        <f>100 + SUMIFS(NhatKy_ViPham!J:J, NhatKy_ViPham!E:E, "10_Ly_B", NhatKy_ViPham!F:F, B38, NhatKy_ViPham!C:C, "T20") - SUMIFS(NhatKy_ViPham!K:K, NhatKy_ViPham!E:E, "10_Ly_B", NhatKy_ViPham!F:F, B38, NhatKy_ViPham!C:C, "T20")</f>
        <v>100</v>
      </c>
      <c r="AL38" s="6">
        <f>100 + SUMIFS(NhatKy_ViPham!J:J, NhatKy_ViPham!E:E, "10_Ly_B", NhatKy_ViPham!F:F, B38, NhatKy_ViPham!C:C, "T21") - SUMIFS(NhatKy_ViPham!K:K, NhatKy_ViPham!E:E, "10_Ly_B", NhatKy_ViPham!F:F, B38, NhatKy_ViPham!C:C, "T21")</f>
        <v>100</v>
      </c>
      <c r="AM38" s="6">
        <f>100 + SUMIFS(NhatKy_ViPham!J:J, NhatKy_ViPham!E:E, "10_Ly_B", NhatKy_ViPham!F:F, B38, NhatKy_ViPham!C:C, "T22") - SUMIFS(NhatKy_ViPham!K:K, NhatKy_ViPham!E:E, "10_Ly_B", NhatKy_ViPham!F:F, B38, NhatKy_ViPham!C:C, "T22")</f>
        <v>100</v>
      </c>
      <c r="AN38" s="6">
        <f>100 + SUMIFS(NhatKy_ViPham!J:J, NhatKy_ViPham!E:E, "10_Ly_B", NhatKy_ViPham!F:F, B38, NhatKy_ViPham!C:C, "T23") - SUMIFS(NhatKy_ViPham!K:K, NhatKy_ViPham!E:E, "10_Ly_B", NhatKy_ViPham!F:F, B38, NhatKy_ViPham!C:C, "T23")</f>
        <v>100</v>
      </c>
      <c r="AO38" s="6">
        <f>100 + SUMIFS(NhatKy_ViPham!J:J, NhatKy_ViPham!E:E, "10_Ly_B", NhatKy_ViPham!F:F, B38, NhatKy_ViPham!C:C, "T24") - SUMIFS(NhatKy_ViPham!K:K, NhatKy_ViPham!E:E, "10_Ly_B", NhatKy_ViPham!F:F, B38, NhatKy_ViPham!C:C, "T24")</f>
        <v>100</v>
      </c>
      <c r="AP38" s="6">
        <f>100 + SUMIFS(NhatKy_ViPham!J:J, NhatKy_ViPham!E:E, "10_Ly_B", NhatKy_ViPham!F:F, B38, NhatKy_ViPham!C:C, "T25") - SUMIFS(NhatKy_ViPham!K:K, NhatKy_ViPham!E:E, "10_Ly_B", NhatKy_ViPham!F:F, B38, NhatKy_ViPham!C:C, "T25")</f>
        <v>100</v>
      </c>
      <c r="AQ38" s="6">
        <f>100 + SUMIFS(NhatKy_ViPham!J:J, NhatKy_ViPham!E:E, "10_Ly_B", NhatKy_ViPham!F:F, B38, NhatKy_ViPham!C:C, "T26") - SUMIFS(NhatKy_ViPham!K:K, NhatKy_ViPham!E:E, "10_Ly_B", NhatKy_ViPham!F:F, B38, NhatKy_ViPham!C:C, "T26")</f>
        <v>100</v>
      </c>
      <c r="AR38" s="6">
        <f>100 + SUMIFS(NhatKy_ViPham!J:J, NhatKy_ViPham!E:E, "10_Ly_B", NhatKy_ViPham!F:F, B38, NhatKy_ViPham!C:C, "T27") - SUMIFS(NhatKy_ViPham!K:K, NhatKy_ViPham!E:E, "10_Ly_B", NhatKy_ViPham!F:F, B38, NhatKy_ViPham!C:C, "T27")</f>
        <v>100</v>
      </c>
      <c r="AS38" s="6">
        <f>100 + SUMIFS(NhatKy_ViPham!J:J, NhatKy_ViPham!E:E, "10_Ly_B", NhatKy_ViPham!F:F, B38, NhatKy_ViPham!C:C, "T28") - SUMIFS(NhatKy_ViPham!K:K, NhatKy_ViPham!E:E, "10_Ly_B", NhatKy_ViPham!F:F, B38, NhatKy_ViPham!C:C, "T28")</f>
        <v>100</v>
      </c>
      <c r="AT38" s="6">
        <f>100 + SUMIFS(NhatKy_ViPham!J:J, NhatKy_ViPham!E:E, "10_Ly_B", NhatKy_ViPham!F:F, B38, NhatKy_ViPham!C:C, "T29") - SUMIFS(NhatKy_ViPham!K:K, NhatKy_ViPham!E:E, "10_Ly_B", NhatKy_ViPham!F:F, B38, NhatKy_ViPham!C:C, "T29")</f>
        <v>100</v>
      </c>
      <c r="AU38" s="6">
        <f>100 + SUMIFS(NhatKy_ViPham!J:J, NhatKy_ViPham!E:E, "10_Ly_B", NhatKy_ViPham!F:F, B38, NhatKy_ViPham!C:C, "T30") - SUMIFS(NhatKy_ViPham!K:K, NhatKy_ViPham!E:E, "10_Ly_B", NhatKy_ViPham!F:F, B38, NhatKy_ViPham!C:C, "T30")</f>
        <v>100</v>
      </c>
      <c r="AV38" s="6">
        <f>100 + SUMIFS(NhatKy_ViPham!J:J, NhatKy_ViPham!E:E, "10_Ly_B", NhatKy_ViPham!F:F, B38, NhatKy_ViPham!C:C, "T31") - SUMIFS(NhatKy_ViPham!K:K, NhatKy_ViPham!E:E, "10_Ly_B", NhatKy_ViPham!F:F, B38, NhatKy_ViPham!C:C, "T31")</f>
        <v>100</v>
      </c>
      <c r="AW38" s="6">
        <f>100 + SUMIFS(NhatKy_ViPham!J:J, NhatKy_ViPham!E:E, "10_Ly_B", NhatKy_ViPham!F:F, B38, NhatKy_ViPham!C:C, "T32") - SUMIFS(NhatKy_ViPham!K:K, NhatKy_ViPham!E:E, "10_Ly_B", NhatKy_ViPham!F:F, B38, NhatKy_ViPham!C:C, "T32")</f>
        <v>100</v>
      </c>
      <c r="AX38" s="6">
        <f>100 + SUMIFS(NhatKy_ViPham!J:J, NhatKy_ViPham!E:E, "10_Ly_B", NhatKy_ViPham!F:F, B38, NhatKy_ViPham!C:C, "T33") - SUMIFS(NhatKy_ViPham!K:K, NhatKy_ViPham!E:E, "10_Ly_B", NhatKy_ViPham!F:F, B38, NhatKy_ViPham!C:C, "T33")</f>
        <v>100</v>
      </c>
      <c r="AY38" s="6">
        <f>100 + SUMIFS(NhatKy_ViPham!J:J, NhatKy_ViPham!E:E, "10_Ly_B", NhatKy_ViPham!F:F, B38, NhatKy_ViPham!C:C, "T34") - SUMIFS(NhatKy_ViPham!K:K, NhatKy_ViPham!E:E, "10_Ly_B", NhatKy_ViPham!F:F, B38, NhatKy_ViPham!C:C, "T34")</f>
        <v>100</v>
      </c>
      <c r="AZ38" s="6">
        <f>100 + SUMIFS(NhatKy_ViPham!J:J, NhatKy_ViPham!E:E, "10_Ly_B", NhatKy_ViPham!F:F, B38, NhatKy_ViPham!C:C, "T35") - SUMIFS(NhatKy_ViPham!K:K, NhatKy_ViPham!E:E, "10_Ly_B", NhatKy_ViPham!F:F, B38, NhatKy_ViPham!C:C, "T35")</f>
        <v>100</v>
      </c>
      <c r="BA38" s="12">
        <f t="shared" si="0"/>
        <v>100</v>
      </c>
      <c r="BB38" s="11" t="s">
        <v>430</v>
      </c>
      <c r="BC38" s="16" t="str">
        <f t="shared" si="1"/>
        <v>Tốt</v>
      </c>
      <c r="BD38" s="15" t="str">
        <f t="shared" si="2"/>
        <v>🟢 BÌNH THƯỜNG</v>
      </c>
    </row>
    <row r="39" spans="1:56" x14ac:dyDescent="0.25">
      <c r="A39" s="4">
        <v>31</v>
      </c>
      <c r="B39" s="10" t="s">
        <v>680</v>
      </c>
      <c r="C39" s="4" t="s">
        <v>681</v>
      </c>
      <c r="D39" s="4" t="s">
        <v>435</v>
      </c>
      <c r="E39" s="11" t="s">
        <v>430</v>
      </c>
      <c r="F39" s="7">
        <f>SUMIFS(NhatKy_ViPham!K:K, NhatKy_ViPham!E:E, "10_Ly_B", NhatKy_ViPham!F:F, B39, NhatKy_ViPham!H:H, "L01")</f>
        <v>0</v>
      </c>
      <c r="G39" s="7">
        <f>SUMIFS(NhatKy_ViPham!K:K, NhatKy_ViPham!E:E, "10_Ly_B", NhatKy_ViPham!F:F, B39, NhatKy_ViPham!H:H, "L02")</f>
        <v>0</v>
      </c>
      <c r="H39" s="7">
        <f>SUMIFS(NhatKy_ViPham!K:K, NhatKy_ViPham!E:E, "10_Ly_B", NhatKy_ViPham!F:F, B39, NhatKy_ViPham!H:H, "L03")</f>
        <v>0</v>
      </c>
      <c r="I39" s="7">
        <f>SUMIFS(NhatKy_ViPham!K:K, NhatKy_ViPham!E:E, "10_Ly_B", NhatKy_ViPham!F:F, B39, NhatKy_ViPham!H:H, "L04")</f>
        <v>0</v>
      </c>
      <c r="J39" s="7">
        <f>SUMIFS(NhatKy_ViPham!K:K, NhatKy_ViPham!E:E, "10_Ly_B", NhatKy_ViPham!F:F, B39, NhatKy_ViPham!H:H, "L05")</f>
        <v>0</v>
      </c>
      <c r="K39" s="7">
        <f>SUMIFS(NhatKy_ViPham!K:K, NhatKy_ViPham!E:E, "10_Ly_B", NhatKy_ViPham!F:F, B39, NhatKy_ViPham!H:H, "L06")</f>
        <v>0</v>
      </c>
      <c r="L39" s="7">
        <f>SUMIFS(NhatKy_ViPham!K:K, NhatKy_ViPham!E:E, "10_Ly_B", NhatKy_ViPham!F:F, B39, NhatKy_ViPham!H:H, "L07")</f>
        <v>0</v>
      </c>
      <c r="M39" s="7">
        <f>SUMIFS(NhatKy_ViPham!K:K, NhatKy_ViPham!E:E, "10_Ly_B", NhatKy_ViPham!F:F, B39, NhatKy_ViPham!H:H, "L08")</f>
        <v>0</v>
      </c>
      <c r="N39" s="7">
        <f>SUMIFS(NhatKy_ViPham!K:K, NhatKy_ViPham!E:E, "10_Ly_B", NhatKy_ViPham!F:F, B39, NhatKy_ViPham!H:H, "L09")</f>
        <v>0</v>
      </c>
      <c r="O39" s="7">
        <f>SUMIFS(NhatKy_ViPham!K:K, NhatKy_ViPham!E:E, "10_Ly_B", NhatKy_ViPham!F:F, B39, NhatKy_ViPham!H:H, "L10")</f>
        <v>0</v>
      </c>
      <c r="P39" s="12">
        <f>SUMIFS(NhatKy_ViPham!J:J, NhatKy_ViPham!E:E, "10_Ly_B", NhatKy_ViPham!F:F, B39)</f>
        <v>0</v>
      </c>
      <c r="Q39" s="13">
        <f>SUMIFS(NhatKy_ViPham!K:K, NhatKy_ViPham!E:E, "10_Ly_B", NhatKy_ViPham!F:F, B39)</f>
        <v>0</v>
      </c>
      <c r="R39" s="7">
        <f>100 + SUMIFS(NhatKy_ViPham!J:J, NhatKy_ViPham!E:E, "10_Ly_B", NhatKy_ViPham!F:F, B39, NhatKy_ViPham!C:C, "T1") - SUMIFS(NhatKy_ViPham!K:K, NhatKy_ViPham!E:E, "10_Ly_B", NhatKy_ViPham!F:F, B39, NhatKy_ViPham!C:C, "T1")</f>
        <v>100</v>
      </c>
      <c r="S39" s="7">
        <f>100 + SUMIFS(NhatKy_ViPham!J:J, NhatKy_ViPham!E:E, "10_Ly_B", NhatKy_ViPham!F:F, B39, NhatKy_ViPham!C:C, "T2") - SUMIFS(NhatKy_ViPham!K:K, NhatKy_ViPham!E:E, "10_Ly_B", NhatKy_ViPham!F:F, B39, NhatKy_ViPham!C:C, "T2")</f>
        <v>100</v>
      </c>
      <c r="T39" s="7">
        <f>100 + SUMIFS(NhatKy_ViPham!J:J, NhatKy_ViPham!E:E, "10_Ly_B", NhatKy_ViPham!F:F, B39, NhatKy_ViPham!C:C, "T3") - SUMIFS(NhatKy_ViPham!K:K, NhatKy_ViPham!E:E, "10_Ly_B", NhatKy_ViPham!F:F, B39, NhatKy_ViPham!C:C, "T3")</f>
        <v>100</v>
      </c>
      <c r="U39" s="7">
        <f>100 + SUMIFS(NhatKy_ViPham!J:J, NhatKy_ViPham!E:E, "10_Ly_B", NhatKy_ViPham!F:F, B39, NhatKy_ViPham!C:C, "T4") - SUMIFS(NhatKy_ViPham!K:K, NhatKy_ViPham!E:E, "10_Ly_B", NhatKy_ViPham!F:F, B39, NhatKy_ViPham!C:C, "T4")</f>
        <v>100</v>
      </c>
      <c r="V39" s="7">
        <f>100 + SUMIFS(NhatKy_ViPham!J:J, NhatKy_ViPham!E:E, "10_Ly_B", NhatKy_ViPham!F:F, B39, NhatKy_ViPham!C:C, "T5") - SUMIFS(NhatKy_ViPham!K:K, NhatKy_ViPham!E:E, "10_Ly_B", NhatKy_ViPham!F:F, B39, NhatKy_ViPham!C:C, "T5")</f>
        <v>100</v>
      </c>
      <c r="W39" s="7">
        <f>100 + SUMIFS(NhatKy_ViPham!J:J, NhatKy_ViPham!E:E, "10_Ly_B", NhatKy_ViPham!F:F, B39, NhatKy_ViPham!C:C, "T6") - SUMIFS(NhatKy_ViPham!K:K, NhatKy_ViPham!E:E, "10_Ly_B", NhatKy_ViPham!F:F, B39, NhatKy_ViPham!C:C, "T6")</f>
        <v>100</v>
      </c>
      <c r="X39" s="7">
        <f>100 + SUMIFS(NhatKy_ViPham!J:J, NhatKy_ViPham!E:E, "10_Ly_B", NhatKy_ViPham!F:F, B39, NhatKy_ViPham!C:C, "T7") - SUMIFS(NhatKy_ViPham!K:K, NhatKy_ViPham!E:E, "10_Ly_B", NhatKy_ViPham!F:F, B39, NhatKy_ViPham!C:C, "T7")</f>
        <v>100</v>
      </c>
      <c r="Y39" s="7">
        <f>100 + SUMIFS(NhatKy_ViPham!J:J, NhatKy_ViPham!E:E, "10_Ly_B", NhatKy_ViPham!F:F, B39, NhatKy_ViPham!C:C, "T8") - SUMIFS(NhatKy_ViPham!K:K, NhatKy_ViPham!E:E, "10_Ly_B", NhatKy_ViPham!F:F, B39, NhatKy_ViPham!C:C, "T8")</f>
        <v>100</v>
      </c>
      <c r="Z39" s="7">
        <f>100 + SUMIFS(NhatKy_ViPham!J:J, NhatKy_ViPham!E:E, "10_Ly_B", NhatKy_ViPham!F:F, B39, NhatKy_ViPham!C:C, "T9") - SUMIFS(NhatKy_ViPham!K:K, NhatKy_ViPham!E:E, "10_Ly_B", NhatKy_ViPham!F:F, B39, NhatKy_ViPham!C:C, "T9")</f>
        <v>100</v>
      </c>
      <c r="AA39" s="7">
        <f>100 + SUMIFS(NhatKy_ViPham!J:J, NhatKy_ViPham!E:E, "10_Ly_B", NhatKy_ViPham!F:F, B39, NhatKy_ViPham!C:C, "T10") - SUMIFS(NhatKy_ViPham!K:K, NhatKy_ViPham!E:E, "10_Ly_B", NhatKy_ViPham!F:F, B39, NhatKy_ViPham!C:C, "T10")</f>
        <v>100</v>
      </c>
      <c r="AB39" s="7">
        <f>100 + SUMIFS(NhatKy_ViPham!J:J, NhatKy_ViPham!E:E, "10_Ly_B", NhatKy_ViPham!F:F, B39, NhatKy_ViPham!C:C, "T11") - SUMIFS(NhatKy_ViPham!K:K, NhatKy_ViPham!E:E, "10_Ly_B", NhatKy_ViPham!F:F, B39, NhatKy_ViPham!C:C, "T11")</f>
        <v>100</v>
      </c>
      <c r="AC39" s="7">
        <f>100 + SUMIFS(NhatKy_ViPham!J:J, NhatKy_ViPham!E:E, "10_Ly_B", NhatKy_ViPham!F:F, B39, NhatKy_ViPham!C:C, "T12") - SUMIFS(NhatKy_ViPham!K:K, NhatKy_ViPham!E:E, "10_Ly_B", NhatKy_ViPham!F:F, B39, NhatKy_ViPham!C:C, "T12")</f>
        <v>100</v>
      </c>
      <c r="AD39" s="7">
        <f>100 + SUMIFS(NhatKy_ViPham!J:J, NhatKy_ViPham!E:E, "10_Ly_B", NhatKy_ViPham!F:F, B39, NhatKy_ViPham!C:C, "T13") - SUMIFS(NhatKy_ViPham!K:K, NhatKy_ViPham!E:E, "10_Ly_B", NhatKy_ViPham!F:F, B39, NhatKy_ViPham!C:C, "T13")</f>
        <v>100</v>
      </c>
      <c r="AE39" s="7">
        <f>100 + SUMIFS(NhatKy_ViPham!J:J, NhatKy_ViPham!E:E, "10_Ly_B", NhatKy_ViPham!F:F, B39, NhatKy_ViPham!C:C, "T14") - SUMIFS(NhatKy_ViPham!K:K, NhatKy_ViPham!E:E, "10_Ly_B", NhatKy_ViPham!F:F, B39, NhatKy_ViPham!C:C, "T14")</f>
        <v>100</v>
      </c>
      <c r="AF39" s="7">
        <f>100 + SUMIFS(NhatKy_ViPham!J:J, NhatKy_ViPham!E:E, "10_Ly_B", NhatKy_ViPham!F:F, B39, NhatKy_ViPham!C:C, "T15") - SUMIFS(NhatKy_ViPham!K:K, NhatKy_ViPham!E:E, "10_Ly_B", NhatKy_ViPham!F:F, B39, NhatKy_ViPham!C:C, "T15")</f>
        <v>100</v>
      </c>
      <c r="AG39" s="7">
        <f>100 + SUMIFS(NhatKy_ViPham!J:J, NhatKy_ViPham!E:E, "10_Ly_B", NhatKy_ViPham!F:F, B39, NhatKy_ViPham!C:C, "T16") - SUMIFS(NhatKy_ViPham!K:K, NhatKy_ViPham!E:E, "10_Ly_B", NhatKy_ViPham!F:F, B39, NhatKy_ViPham!C:C, "T16")</f>
        <v>100</v>
      </c>
      <c r="AH39" s="7">
        <f>100 + SUMIFS(NhatKy_ViPham!J:J, NhatKy_ViPham!E:E, "10_Ly_B", NhatKy_ViPham!F:F, B39, NhatKy_ViPham!C:C, "T17") - SUMIFS(NhatKy_ViPham!K:K, NhatKy_ViPham!E:E, "10_Ly_B", NhatKy_ViPham!F:F, B39, NhatKy_ViPham!C:C, "T17")</f>
        <v>100</v>
      </c>
      <c r="AI39" s="7">
        <f>100 + SUMIFS(NhatKy_ViPham!J:J, NhatKy_ViPham!E:E, "10_Ly_B", NhatKy_ViPham!F:F, B39, NhatKy_ViPham!C:C, "T18") - SUMIFS(NhatKy_ViPham!K:K, NhatKy_ViPham!E:E, "10_Ly_B", NhatKy_ViPham!F:F, B39, NhatKy_ViPham!C:C, "T18")</f>
        <v>100</v>
      </c>
      <c r="AJ39" s="7">
        <f>100 + SUMIFS(NhatKy_ViPham!J:J, NhatKy_ViPham!E:E, "10_Ly_B", NhatKy_ViPham!F:F, B39, NhatKy_ViPham!C:C, "T19") - SUMIFS(NhatKy_ViPham!K:K, NhatKy_ViPham!E:E, "10_Ly_B", NhatKy_ViPham!F:F, B39, NhatKy_ViPham!C:C, "T19")</f>
        <v>100</v>
      </c>
      <c r="AK39" s="7">
        <f>100 + SUMIFS(NhatKy_ViPham!J:J, NhatKy_ViPham!E:E, "10_Ly_B", NhatKy_ViPham!F:F, B39, NhatKy_ViPham!C:C, "T20") - SUMIFS(NhatKy_ViPham!K:K, NhatKy_ViPham!E:E, "10_Ly_B", NhatKy_ViPham!F:F, B39, NhatKy_ViPham!C:C, "T20")</f>
        <v>100</v>
      </c>
      <c r="AL39" s="7">
        <f>100 + SUMIFS(NhatKy_ViPham!J:J, NhatKy_ViPham!E:E, "10_Ly_B", NhatKy_ViPham!F:F, B39, NhatKy_ViPham!C:C, "T21") - SUMIFS(NhatKy_ViPham!K:K, NhatKy_ViPham!E:E, "10_Ly_B", NhatKy_ViPham!F:F, B39, NhatKy_ViPham!C:C, "T21")</f>
        <v>100</v>
      </c>
      <c r="AM39" s="7">
        <f>100 + SUMIFS(NhatKy_ViPham!J:J, NhatKy_ViPham!E:E, "10_Ly_B", NhatKy_ViPham!F:F, B39, NhatKy_ViPham!C:C, "T22") - SUMIFS(NhatKy_ViPham!K:K, NhatKy_ViPham!E:E, "10_Ly_B", NhatKy_ViPham!F:F, B39, NhatKy_ViPham!C:C, "T22")</f>
        <v>100</v>
      </c>
      <c r="AN39" s="7">
        <f>100 + SUMIFS(NhatKy_ViPham!J:J, NhatKy_ViPham!E:E, "10_Ly_B", NhatKy_ViPham!F:F, B39, NhatKy_ViPham!C:C, "T23") - SUMIFS(NhatKy_ViPham!K:K, NhatKy_ViPham!E:E, "10_Ly_B", NhatKy_ViPham!F:F, B39, NhatKy_ViPham!C:C, "T23")</f>
        <v>100</v>
      </c>
      <c r="AO39" s="7">
        <f>100 + SUMIFS(NhatKy_ViPham!J:J, NhatKy_ViPham!E:E, "10_Ly_B", NhatKy_ViPham!F:F, B39, NhatKy_ViPham!C:C, "T24") - SUMIFS(NhatKy_ViPham!K:K, NhatKy_ViPham!E:E, "10_Ly_B", NhatKy_ViPham!F:F, B39, NhatKy_ViPham!C:C, "T24")</f>
        <v>100</v>
      </c>
      <c r="AP39" s="7">
        <f>100 + SUMIFS(NhatKy_ViPham!J:J, NhatKy_ViPham!E:E, "10_Ly_B", NhatKy_ViPham!F:F, B39, NhatKy_ViPham!C:C, "T25") - SUMIFS(NhatKy_ViPham!K:K, NhatKy_ViPham!E:E, "10_Ly_B", NhatKy_ViPham!F:F, B39, NhatKy_ViPham!C:C, "T25")</f>
        <v>100</v>
      </c>
      <c r="AQ39" s="7">
        <f>100 + SUMIFS(NhatKy_ViPham!J:J, NhatKy_ViPham!E:E, "10_Ly_B", NhatKy_ViPham!F:F, B39, NhatKy_ViPham!C:C, "T26") - SUMIFS(NhatKy_ViPham!K:K, NhatKy_ViPham!E:E, "10_Ly_B", NhatKy_ViPham!F:F, B39, NhatKy_ViPham!C:C, "T26")</f>
        <v>100</v>
      </c>
      <c r="AR39" s="7">
        <f>100 + SUMIFS(NhatKy_ViPham!J:J, NhatKy_ViPham!E:E, "10_Ly_B", NhatKy_ViPham!F:F, B39, NhatKy_ViPham!C:C, "T27") - SUMIFS(NhatKy_ViPham!K:K, NhatKy_ViPham!E:E, "10_Ly_B", NhatKy_ViPham!F:F, B39, NhatKy_ViPham!C:C, "T27")</f>
        <v>100</v>
      </c>
      <c r="AS39" s="7">
        <f>100 + SUMIFS(NhatKy_ViPham!J:J, NhatKy_ViPham!E:E, "10_Ly_B", NhatKy_ViPham!F:F, B39, NhatKy_ViPham!C:C, "T28") - SUMIFS(NhatKy_ViPham!K:K, NhatKy_ViPham!E:E, "10_Ly_B", NhatKy_ViPham!F:F, B39, NhatKy_ViPham!C:C, "T28")</f>
        <v>100</v>
      </c>
      <c r="AT39" s="7">
        <f>100 + SUMIFS(NhatKy_ViPham!J:J, NhatKy_ViPham!E:E, "10_Ly_B", NhatKy_ViPham!F:F, B39, NhatKy_ViPham!C:C, "T29") - SUMIFS(NhatKy_ViPham!K:K, NhatKy_ViPham!E:E, "10_Ly_B", NhatKy_ViPham!F:F, B39, NhatKy_ViPham!C:C, "T29")</f>
        <v>100</v>
      </c>
      <c r="AU39" s="7">
        <f>100 + SUMIFS(NhatKy_ViPham!J:J, NhatKy_ViPham!E:E, "10_Ly_B", NhatKy_ViPham!F:F, B39, NhatKy_ViPham!C:C, "T30") - SUMIFS(NhatKy_ViPham!K:K, NhatKy_ViPham!E:E, "10_Ly_B", NhatKy_ViPham!F:F, B39, NhatKy_ViPham!C:C, "T30")</f>
        <v>100</v>
      </c>
      <c r="AV39" s="7">
        <f>100 + SUMIFS(NhatKy_ViPham!J:J, NhatKy_ViPham!E:E, "10_Ly_B", NhatKy_ViPham!F:F, B39, NhatKy_ViPham!C:C, "T31") - SUMIFS(NhatKy_ViPham!K:K, NhatKy_ViPham!E:E, "10_Ly_B", NhatKy_ViPham!F:F, B39, NhatKy_ViPham!C:C, "T31")</f>
        <v>100</v>
      </c>
      <c r="AW39" s="7">
        <f>100 + SUMIFS(NhatKy_ViPham!J:J, NhatKy_ViPham!E:E, "10_Ly_B", NhatKy_ViPham!F:F, B39, NhatKy_ViPham!C:C, "T32") - SUMIFS(NhatKy_ViPham!K:K, NhatKy_ViPham!E:E, "10_Ly_B", NhatKy_ViPham!F:F, B39, NhatKy_ViPham!C:C, "T32")</f>
        <v>100</v>
      </c>
      <c r="AX39" s="7">
        <f>100 + SUMIFS(NhatKy_ViPham!J:J, NhatKy_ViPham!E:E, "10_Ly_B", NhatKy_ViPham!F:F, B39, NhatKy_ViPham!C:C, "T33") - SUMIFS(NhatKy_ViPham!K:K, NhatKy_ViPham!E:E, "10_Ly_B", NhatKy_ViPham!F:F, B39, NhatKy_ViPham!C:C, "T33")</f>
        <v>100</v>
      </c>
      <c r="AY39" s="7">
        <f>100 + SUMIFS(NhatKy_ViPham!J:J, NhatKy_ViPham!E:E, "10_Ly_B", NhatKy_ViPham!F:F, B39, NhatKy_ViPham!C:C, "T34") - SUMIFS(NhatKy_ViPham!K:K, NhatKy_ViPham!E:E, "10_Ly_B", NhatKy_ViPham!F:F, B39, NhatKy_ViPham!C:C, "T34")</f>
        <v>100</v>
      </c>
      <c r="AZ39" s="7">
        <f>100 + SUMIFS(NhatKy_ViPham!J:J, NhatKy_ViPham!E:E, "10_Ly_B", NhatKy_ViPham!F:F, B39, NhatKy_ViPham!C:C, "T35") - SUMIFS(NhatKy_ViPham!K:K, NhatKy_ViPham!E:E, "10_Ly_B", NhatKy_ViPham!F:F, B39, NhatKy_ViPham!C:C, "T35")</f>
        <v>100</v>
      </c>
      <c r="BA39" s="12">
        <f t="shared" si="0"/>
        <v>100</v>
      </c>
      <c r="BB39" s="11" t="s">
        <v>430</v>
      </c>
      <c r="BC39" s="14" t="str">
        <f t="shared" si="1"/>
        <v>Tốt</v>
      </c>
      <c r="BD39" s="10" t="str">
        <f t="shared" si="2"/>
        <v>🟢 BÌNH THƯỜNG</v>
      </c>
    </row>
    <row r="40" spans="1:56" x14ac:dyDescent="0.25">
      <c r="A40" s="5">
        <v>32</v>
      </c>
      <c r="B40" s="15" t="s">
        <v>682</v>
      </c>
      <c r="C40" s="5" t="s">
        <v>658</v>
      </c>
      <c r="D40" s="5" t="s">
        <v>429</v>
      </c>
      <c r="E40" s="11" t="s">
        <v>430</v>
      </c>
      <c r="F40" s="6">
        <f>SUMIFS(NhatKy_ViPham!K:K, NhatKy_ViPham!E:E, "10_Ly_B", NhatKy_ViPham!F:F, B40, NhatKy_ViPham!H:H, "L01")</f>
        <v>0</v>
      </c>
      <c r="G40" s="6">
        <f>SUMIFS(NhatKy_ViPham!K:K, NhatKy_ViPham!E:E, "10_Ly_B", NhatKy_ViPham!F:F, B40, NhatKy_ViPham!H:H, "L02")</f>
        <v>0</v>
      </c>
      <c r="H40" s="6">
        <f>SUMIFS(NhatKy_ViPham!K:K, NhatKy_ViPham!E:E, "10_Ly_B", NhatKy_ViPham!F:F, B40, NhatKy_ViPham!H:H, "L03")</f>
        <v>0</v>
      </c>
      <c r="I40" s="6">
        <f>SUMIFS(NhatKy_ViPham!K:K, NhatKy_ViPham!E:E, "10_Ly_B", NhatKy_ViPham!F:F, B40, NhatKy_ViPham!H:H, "L04")</f>
        <v>0</v>
      </c>
      <c r="J40" s="6">
        <f>SUMIFS(NhatKy_ViPham!K:K, NhatKy_ViPham!E:E, "10_Ly_B", NhatKy_ViPham!F:F, B40, NhatKy_ViPham!H:H, "L05")</f>
        <v>0</v>
      </c>
      <c r="K40" s="6">
        <f>SUMIFS(NhatKy_ViPham!K:K, NhatKy_ViPham!E:E, "10_Ly_B", NhatKy_ViPham!F:F, B40, NhatKy_ViPham!H:H, "L06")</f>
        <v>0</v>
      </c>
      <c r="L40" s="6">
        <f>SUMIFS(NhatKy_ViPham!K:K, NhatKy_ViPham!E:E, "10_Ly_B", NhatKy_ViPham!F:F, B40, NhatKy_ViPham!H:H, "L07")</f>
        <v>0</v>
      </c>
      <c r="M40" s="6">
        <f>SUMIFS(NhatKy_ViPham!K:K, NhatKy_ViPham!E:E, "10_Ly_B", NhatKy_ViPham!F:F, B40, NhatKy_ViPham!H:H, "L08")</f>
        <v>0</v>
      </c>
      <c r="N40" s="6">
        <f>SUMIFS(NhatKy_ViPham!K:K, NhatKy_ViPham!E:E, "10_Ly_B", NhatKy_ViPham!F:F, B40, NhatKy_ViPham!H:H, "L09")</f>
        <v>0</v>
      </c>
      <c r="O40" s="6">
        <f>SUMIFS(NhatKy_ViPham!K:K, NhatKy_ViPham!E:E, "10_Ly_B", NhatKy_ViPham!F:F, B40, NhatKy_ViPham!H:H, "L10")</f>
        <v>0</v>
      </c>
      <c r="P40" s="12">
        <f>SUMIFS(NhatKy_ViPham!J:J, NhatKy_ViPham!E:E, "10_Ly_B", NhatKy_ViPham!F:F, B40)</f>
        <v>0</v>
      </c>
      <c r="Q40" s="13">
        <f>SUMIFS(NhatKy_ViPham!K:K, NhatKy_ViPham!E:E, "10_Ly_B", NhatKy_ViPham!F:F, B40)</f>
        <v>0</v>
      </c>
      <c r="R40" s="6">
        <f>100 + SUMIFS(NhatKy_ViPham!J:J, NhatKy_ViPham!E:E, "10_Ly_B", NhatKy_ViPham!F:F, B40, NhatKy_ViPham!C:C, "T1") - SUMIFS(NhatKy_ViPham!K:K, NhatKy_ViPham!E:E, "10_Ly_B", NhatKy_ViPham!F:F, B40, NhatKy_ViPham!C:C, "T1")</f>
        <v>100</v>
      </c>
      <c r="S40" s="6">
        <f>100 + SUMIFS(NhatKy_ViPham!J:J, NhatKy_ViPham!E:E, "10_Ly_B", NhatKy_ViPham!F:F, B40, NhatKy_ViPham!C:C, "T2") - SUMIFS(NhatKy_ViPham!K:K, NhatKy_ViPham!E:E, "10_Ly_B", NhatKy_ViPham!F:F, B40, NhatKy_ViPham!C:C, "T2")</f>
        <v>100</v>
      </c>
      <c r="T40" s="6">
        <f>100 + SUMIFS(NhatKy_ViPham!J:J, NhatKy_ViPham!E:E, "10_Ly_B", NhatKy_ViPham!F:F, B40, NhatKy_ViPham!C:C, "T3") - SUMIFS(NhatKy_ViPham!K:K, NhatKy_ViPham!E:E, "10_Ly_B", NhatKy_ViPham!F:F, B40, NhatKy_ViPham!C:C, "T3")</f>
        <v>100</v>
      </c>
      <c r="U40" s="6">
        <f>100 + SUMIFS(NhatKy_ViPham!J:J, NhatKy_ViPham!E:E, "10_Ly_B", NhatKy_ViPham!F:F, B40, NhatKy_ViPham!C:C, "T4") - SUMIFS(NhatKy_ViPham!K:K, NhatKy_ViPham!E:E, "10_Ly_B", NhatKy_ViPham!F:F, B40, NhatKy_ViPham!C:C, "T4")</f>
        <v>100</v>
      </c>
      <c r="V40" s="6">
        <f>100 + SUMIFS(NhatKy_ViPham!J:J, NhatKy_ViPham!E:E, "10_Ly_B", NhatKy_ViPham!F:F, B40, NhatKy_ViPham!C:C, "T5") - SUMIFS(NhatKy_ViPham!K:K, NhatKy_ViPham!E:E, "10_Ly_B", NhatKy_ViPham!F:F, B40, NhatKy_ViPham!C:C, "T5")</f>
        <v>100</v>
      </c>
      <c r="W40" s="6">
        <f>100 + SUMIFS(NhatKy_ViPham!J:J, NhatKy_ViPham!E:E, "10_Ly_B", NhatKy_ViPham!F:F, B40, NhatKy_ViPham!C:C, "T6") - SUMIFS(NhatKy_ViPham!K:K, NhatKy_ViPham!E:E, "10_Ly_B", NhatKy_ViPham!F:F, B40, NhatKy_ViPham!C:C, "T6")</f>
        <v>100</v>
      </c>
      <c r="X40" s="6">
        <f>100 + SUMIFS(NhatKy_ViPham!J:J, NhatKy_ViPham!E:E, "10_Ly_B", NhatKy_ViPham!F:F, B40, NhatKy_ViPham!C:C, "T7") - SUMIFS(NhatKy_ViPham!K:K, NhatKy_ViPham!E:E, "10_Ly_B", NhatKy_ViPham!F:F, B40, NhatKy_ViPham!C:C, "T7")</f>
        <v>100</v>
      </c>
      <c r="Y40" s="6">
        <f>100 + SUMIFS(NhatKy_ViPham!J:J, NhatKy_ViPham!E:E, "10_Ly_B", NhatKy_ViPham!F:F, B40, NhatKy_ViPham!C:C, "T8") - SUMIFS(NhatKy_ViPham!K:K, NhatKy_ViPham!E:E, "10_Ly_B", NhatKy_ViPham!F:F, B40, NhatKy_ViPham!C:C, "T8")</f>
        <v>100</v>
      </c>
      <c r="Z40" s="6">
        <f>100 + SUMIFS(NhatKy_ViPham!J:J, NhatKy_ViPham!E:E, "10_Ly_B", NhatKy_ViPham!F:F, B40, NhatKy_ViPham!C:C, "T9") - SUMIFS(NhatKy_ViPham!K:K, NhatKy_ViPham!E:E, "10_Ly_B", NhatKy_ViPham!F:F, B40, NhatKy_ViPham!C:C, "T9")</f>
        <v>100</v>
      </c>
      <c r="AA40" s="6">
        <f>100 + SUMIFS(NhatKy_ViPham!J:J, NhatKy_ViPham!E:E, "10_Ly_B", NhatKy_ViPham!F:F, B40, NhatKy_ViPham!C:C, "T10") - SUMIFS(NhatKy_ViPham!K:K, NhatKy_ViPham!E:E, "10_Ly_B", NhatKy_ViPham!F:F, B40, NhatKy_ViPham!C:C, "T10")</f>
        <v>100</v>
      </c>
      <c r="AB40" s="6">
        <f>100 + SUMIFS(NhatKy_ViPham!J:J, NhatKy_ViPham!E:E, "10_Ly_B", NhatKy_ViPham!F:F, B40, NhatKy_ViPham!C:C, "T11") - SUMIFS(NhatKy_ViPham!K:K, NhatKy_ViPham!E:E, "10_Ly_B", NhatKy_ViPham!F:F, B40, NhatKy_ViPham!C:C, "T11")</f>
        <v>100</v>
      </c>
      <c r="AC40" s="6">
        <f>100 + SUMIFS(NhatKy_ViPham!J:J, NhatKy_ViPham!E:E, "10_Ly_B", NhatKy_ViPham!F:F, B40, NhatKy_ViPham!C:C, "T12") - SUMIFS(NhatKy_ViPham!K:K, NhatKy_ViPham!E:E, "10_Ly_B", NhatKy_ViPham!F:F, B40, NhatKy_ViPham!C:C, "T12")</f>
        <v>100</v>
      </c>
      <c r="AD40" s="6">
        <f>100 + SUMIFS(NhatKy_ViPham!J:J, NhatKy_ViPham!E:E, "10_Ly_B", NhatKy_ViPham!F:F, B40, NhatKy_ViPham!C:C, "T13") - SUMIFS(NhatKy_ViPham!K:K, NhatKy_ViPham!E:E, "10_Ly_B", NhatKy_ViPham!F:F, B40, NhatKy_ViPham!C:C, "T13")</f>
        <v>100</v>
      </c>
      <c r="AE40" s="6">
        <f>100 + SUMIFS(NhatKy_ViPham!J:J, NhatKy_ViPham!E:E, "10_Ly_B", NhatKy_ViPham!F:F, B40, NhatKy_ViPham!C:C, "T14") - SUMIFS(NhatKy_ViPham!K:K, NhatKy_ViPham!E:E, "10_Ly_B", NhatKy_ViPham!F:F, B40, NhatKy_ViPham!C:C, "T14")</f>
        <v>100</v>
      </c>
      <c r="AF40" s="6">
        <f>100 + SUMIFS(NhatKy_ViPham!J:J, NhatKy_ViPham!E:E, "10_Ly_B", NhatKy_ViPham!F:F, B40, NhatKy_ViPham!C:C, "T15") - SUMIFS(NhatKy_ViPham!K:K, NhatKy_ViPham!E:E, "10_Ly_B", NhatKy_ViPham!F:F, B40, NhatKy_ViPham!C:C, "T15")</f>
        <v>100</v>
      </c>
      <c r="AG40" s="6">
        <f>100 + SUMIFS(NhatKy_ViPham!J:J, NhatKy_ViPham!E:E, "10_Ly_B", NhatKy_ViPham!F:F, B40, NhatKy_ViPham!C:C, "T16") - SUMIFS(NhatKy_ViPham!K:K, NhatKy_ViPham!E:E, "10_Ly_B", NhatKy_ViPham!F:F, B40, NhatKy_ViPham!C:C, "T16")</f>
        <v>100</v>
      </c>
      <c r="AH40" s="6">
        <f>100 + SUMIFS(NhatKy_ViPham!J:J, NhatKy_ViPham!E:E, "10_Ly_B", NhatKy_ViPham!F:F, B40, NhatKy_ViPham!C:C, "T17") - SUMIFS(NhatKy_ViPham!K:K, NhatKy_ViPham!E:E, "10_Ly_B", NhatKy_ViPham!F:F, B40, NhatKy_ViPham!C:C, "T17")</f>
        <v>100</v>
      </c>
      <c r="AI40" s="6">
        <f>100 + SUMIFS(NhatKy_ViPham!J:J, NhatKy_ViPham!E:E, "10_Ly_B", NhatKy_ViPham!F:F, B40, NhatKy_ViPham!C:C, "T18") - SUMIFS(NhatKy_ViPham!K:K, NhatKy_ViPham!E:E, "10_Ly_B", NhatKy_ViPham!F:F, B40, NhatKy_ViPham!C:C, "T18")</f>
        <v>100</v>
      </c>
      <c r="AJ40" s="6">
        <f>100 + SUMIFS(NhatKy_ViPham!J:J, NhatKy_ViPham!E:E, "10_Ly_B", NhatKy_ViPham!F:F, B40, NhatKy_ViPham!C:C, "T19") - SUMIFS(NhatKy_ViPham!K:K, NhatKy_ViPham!E:E, "10_Ly_B", NhatKy_ViPham!F:F, B40, NhatKy_ViPham!C:C, "T19")</f>
        <v>100</v>
      </c>
      <c r="AK40" s="6">
        <f>100 + SUMIFS(NhatKy_ViPham!J:J, NhatKy_ViPham!E:E, "10_Ly_B", NhatKy_ViPham!F:F, B40, NhatKy_ViPham!C:C, "T20") - SUMIFS(NhatKy_ViPham!K:K, NhatKy_ViPham!E:E, "10_Ly_B", NhatKy_ViPham!F:F, B40, NhatKy_ViPham!C:C, "T20")</f>
        <v>100</v>
      </c>
      <c r="AL40" s="6">
        <f>100 + SUMIFS(NhatKy_ViPham!J:J, NhatKy_ViPham!E:E, "10_Ly_B", NhatKy_ViPham!F:F, B40, NhatKy_ViPham!C:C, "T21") - SUMIFS(NhatKy_ViPham!K:K, NhatKy_ViPham!E:E, "10_Ly_B", NhatKy_ViPham!F:F, B40, NhatKy_ViPham!C:C, "T21")</f>
        <v>100</v>
      </c>
      <c r="AM40" s="6">
        <f>100 + SUMIFS(NhatKy_ViPham!J:J, NhatKy_ViPham!E:E, "10_Ly_B", NhatKy_ViPham!F:F, B40, NhatKy_ViPham!C:C, "T22") - SUMIFS(NhatKy_ViPham!K:K, NhatKy_ViPham!E:E, "10_Ly_B", NhatKy_ViPham!F:F, B40, NhatKy_ViPham!C:C, "T22")</f>
        <v>100</v>
      </c>
      <c r="AN40" s="6">
        <f>100 + SUMIFS(NhatKy_ViPham!J:J, NhatKy_ViPham!E:E, "10_Ly_B", NhatKy_ViPham!F:F, B40, NhatKy_ViPham!C:C, "T23") - SUMIFS(NhatKy_ViPham!K:K, NhatKy_ViPham!E:E, "10_Ly_B", NhatKy_ViPham!F:F, B40, NhatKy_ViPham!C:C, "T23")</f>
        <v>100</v>
      </c>
      <c r="AO40" s="6">
        <f>100 + SUMIFS(NhatKy_ViPham!J:J, NhatKy_ViPham!E:E, "10_Ly_B", NhatKy_ViPham!F:F, B40, NhatKy_ViPham!C:C, "T24") - SUMIFS(NhatKy_ViPham!K:K, NhatKy_ViPham!E:E, "10_Ly_B", NhatKy_ViPham!F:F, B40, NhatKy_ViPham!C:C, "T24")</f>
        <v>100</v>
      </c>
      <c r="AP40" s="6">
        <f>100 + SUMIFS(NhatKy_ViPham!J:J, NhatKy_ViPham!E:E, "10_Ly_B", NhatKy_ViPham!F:F, B40, NhatKy_ViPham!C:C, "T25") - SUMIFS(NhatKy_ViPham!K:K, NhatKy_ViPham!E:E, "10_Ly_B", NhatKy_ViPham!F:F, B40, NhatKy_ViPham!C:C, "T25")</f>
        <v>100</v>
      </c>
      <c r="AQ40" s="6">
        <f>100 + SUMIFS(NhatKy_ViPham!J:J, NhatKy_ViPham!E:E, "10_Ly_B", NhatKy_ViPham!F:F, B40, NhatKy_ViPham!C:C, "T26") - SUMIFS(NhatKy_ViPham!K:K, NhatKy_ViPham!E:E, "10_Ly_B", NhatKy_ViPham!F:F, B40, NhatKy_ViPham!C:C, "T26")</f>
        <v>100</v>
      </c>
      <c r="AR40" s="6">
        <f>100 + SUMIFS(NhatKy_ViPham!J:J, NhatKy_ViPham!E:E, "10_Ly_B", NhatKy_ViPham!F:F, B40, NhatKy_ViPham!C:C, "T27") - SUMIFS(NhatKy_ViPham!K:K, NhatKy_ViPham!E:E, "10_Ly_B", NhatKy_ViPham!F:F, B40, NhatKy_ViPham!C:C, "T27")</f>
        <v>100</v>
      </c>
      <c r="AS40" s="6">
        <f>100 + SUMIFS(NhatKy_ViPham!J:J, NhatKy_ViPham!E:E, "10_Ly_B", NhatKy_ViPham!F:F, B40, NhatKy_ViPham!C:C, "T28") - SUMIFS(NhatKy_ViPham!K:K, NhatKy_ViPham!E:E, "10_Ly_B", NhatKy_ViPham!F:F, B40, NhatKy_ViPham!C:C, "T28")</f>
        <v>100</v>
      </c>
      <c r="AT40" s="6">
        <f>100 + SUMIFS(NhatKy_ViPham!J:J, NhatKy_ViPham!E:E, "10_Ly_B", NhatKy_ViPham!F:F, B40, NhatKy_ViPham!C:C, "T29") - SUMIFS(NhatKy_ViPham!K:K, NhatKy_ViPham!E:E, "10_Ly_B", NhatKy_ViPham!F:F, B40, NhatKy_ViPham!C:C, "T29")</f>
        <v>100</v>
      </c>
      <c r="AU40" s="6">
        <f>100 + SUMIFS(NhatKy_ViPham!J:J, NhatKy_ViPham!E:E, "10_Ly_B", NhatKy_ViPham!F:F, B40, NhatKy_ViPham!C:C, "T30") - SUMIFS(NhatKy_ViPham!K:K, NhatKy_ViPham!E:E, "10_Ly_B", NhatKy_ViPham!F:F, B40, NhatKy_ViPham!C:C, "T30")</f>
        <v>100</v>
      </c>
      <c r="AV40" s="6">
        <f>100 + SUMIFS(NhatKy_ViPham!J:J, NhatKy_ViPham!E:E, "10_Ly_B", NhatKy_ViPham!F:F, B40, NhatKy_ViPham!C:C, "T31") - SUMIFS(NhatKy_ViPham!K:K, NhatKy_ViPham!E:E, "10_Ly_B", NhatKy_ViPham!F:F, B40, NhatKy_ViPham!C:C, "T31")</f>
        <v>100</v>
      </c>
      <c r="AW40" s="6">
        <f>100 + SUMIFS(NhatKy_ViPham!J:J, NhatKy_ViPham!E:E, "10_Ly_B", NhatKy_ViPham!F:F, B40, NhatKy_ViPham!C:C, "T32") - SUMIFS(NhatKy_ViPham!K:K, NhatKy_ViPham!E:E, "10_Ly_B", NhatKy_ViPham!F:F, B40, NhatKy_ViPham!C:C, "T32")</f>
        <v>100</v>
      </c>
      <c r="AX40" s="6">
        <f>100 + SUMIFS(NhatKy_ViPham!J:J, NhatKy_ViPham!E:E, "10_Ly_B", NhatKy_ViPham!F:F, B40, NhatKy_ViPham!C:C, "T33") - SUMIFS(NhatKy_ViPham!K:K, NhatKy_ViPham!E:E, "10_Ly_B", NhatKy_ViPham!F:F, B40, NhatKy_ViPham!C:C, "T33")</f>
        <v>100</v>
      </c>
      <c r="AY40" s="6">
        <f>100 + SUMIFS(NhatKy_ViPham!J:J, NhatKy_ViPham!E:E, "10_Ly_B", NhatKy_ViPham!F:F, B40, NhatKy_ViPham!C:C, "T34") - SUMIFS(NhatKy_ViPham!K:K, NhatKy_ViPham!E:E, "10_Ly_B", NhatKy_ViPham!F:F, B40, NhatKy_ViPham!C:C, "T34")</f>
        <v>100</v>
      </c>
      <c r="AZ40" s="6">
        <f>100 + SUMIFS(NhatKy_ViPham!J:J, NhatKy_ViPham!E:E, "10_Ly_B", NhatKy_ViPham!F:F, B40, NhatKy_ViPham!C:C, "T35") - SUMIFS(NhatKy_ViPham!K:K, NhatKy_ViPham!E:E, "10_Ly_B", NhatKy_ViPham!F:F, B40, NhatKy_ViPham!C:C, "T35")</f>
        <v>100</v>
      </c>
      <c r="BA40" s="12">
        <f t="shared" si="0"/>
        <v>100</v>
      </c>
      <c r="BB40" s="11" t="s">
        <v>430</v>
      </c>
      <c r="BC40" s="16" t="str">
        <f t="shared" si="1"/>
        <v>Tốt</v>
      </c>
      <c r="BD40" s="15" t="str">
        <f t="shared" si="2"/>
        <v>🟢 BÌNH THƯỜNG</v>
      </c>
    </row>
    <row r="41" spans="1:56" x14ac:dyDescent="0.25">
      <c r="A41" s="4">
        <v>33</v>
      </c>
      <c r="B41" s="10" t="s">
        <v>683</v>
      </c>
      <c r="C41" s="4" t="s">
        <v>684</v>
      </c>
      <c r="D41" s="4" t="s">
        <v>435</v>
      </c>
      <c r="E41" s="11" t="s">
        <v>430</v>
      </c>
      <c r="F41" s="7">
        <f>SUMIFS(NhatKy_ViPham!K:K, NhatKy_ViPham!E:E, "10_Ly_B", NhatKy_ViPham!F:F, B41, NhatKy_ViPham!H:H, "L01")</f>
        <v>0</v>
      </c>
      <c r="G41" s="7">
        <f>SUMIFS(NhatKy_ViPham!K:K, NhatKy_ViPham!E:E, "10_Ly_B", NhatKy_ViPham!F:F, B41, NhatKy_ViPham!H:H, "L02")</f>
        <v>0</v>
      </c>
      <c r="H41" s="7">
        <f>SUMIFS(NhatKy_ViPham!K:K, NhatKy_ViPham!E:E, "10_Ly_B", NhatKy_ViPham!F:F, B41, NhatKy_ViPham!H:H, "L03")</f>
        <v>0</v>
      </c>
      <c r="I41" s="7">
        <f>SUMIFS(NhatKy_ViPham!K:K, NhatKy_ViPham!E:E, "10_Ly_B", NhatKy_ViPham!F:F, B41, NhatKy_ViPham!H:H, "L04")</f>
        <v>0</v>
      </c>
      <c r="J41" s="7">
        <f>SUMIFS(NhatKy_ViPham!K:K, NhatKy_ViPham!E:E, "10_Ly_B", NhatKy_ViPham!F:F, B41, NhatKy_ViPham!H:H, "L05")</f>
        <v>0</v>
      </c>
      <c r="K41" s="7">
        <f>SUMIFS(NhatKy_ViPham!K:K, NhatKy_ViPham!E:E, "10_Ly_B", NhatKy_ViPham!F:F, B41, NhatKy_ViPham!H:H, "L06")</f>
        <v>0</v>
      </c>
      <c r="L41" s="7">
        <f>SUMIFS(NhatKy_ViPham!K:K, NhatKy_ViPham!E:E, "10_Ly_B", NhatKy_ViPham!F:F, B41, NhatKy_ViPham!H:H, "L07")</f>
        <v>0</v>
      </c>
      <c r="M41" s="7">
        <f>SUMIFS(NhatKy_ViPham!K:K, NhatKy_ViPham!E:E, "10_Ly_B", NhatKy_ViPham!F:F, B41, NhatKy_ViPham!H:H, "L08")</f>
        <v>0</v>
      </c>
      <c r="N41" s="7">
        <f>SUMIFS(NhatKy_ViPham!K:K, NhatKy_ViPham!E:E, "10_Ly_B", NhatKy_ViPham!F:F, B41, NhatKy_ViPham!H:H, "L09")</f>
        <v>0</v>
      </c>
      <c r="O41" s="7">
        <f>SUMIFS(NhatKy_ViPham!K:K, NhatKy_ViPham!E:E, "10_Ly_B", NhatKy_ViPham!F:F, B41, NhatKy_ViPham!H:H, "L10")</f>
        <v>0</v>
      </c>
      <c r="P41" s="12">
        <f>SUMIFS(NhatKy_ViPham!J:J, NhatKy_ViPham!E:E, "10_Ly_B", NhatKy_ViPham!F:F, B41)</f>
        <v>0</v>
      </c>
      <c r="Q41" s="13">
        <f>SUMIFS(NhatKy_ViPham!K:K, NhatKy_ViPham!E:E, "10_Ly_B", NhatKy_ViPham!F:F, B41)</f>
        <v>0</v>
      </c>
      <c r="R41" s="7">
        <f>100 + SUMIFS(NhatKy_ViPham!J:J, NhatKy_ViPham!E:E, "10_Ly_B", NhatKy_ViPham!F:F, B41, NhatKy_ViPham!C:C, "T1") - SUMIFS(NhatKy_ViPham!K:K, NhatKy_ViPham!E:E, "10_Ly_B", NhatKy_ViPham!F:F, B41, NhatKy_ViPham!C:C, "T1")</f>
        <v>100</v>
      </c>
      <c r="S41" s="7">
        <f>100 + SUMIFS(NhatKy_ViPham!J:J, NhatKy_ViPham!E:E, "10_Ly_B", NhatKy_ViPham!F:F, B41, NhatKy_ViPham!C:C, "T2") - SUMIFS(NhatKy_ViPham!K:K, NhatKy_ViPham!E:E, "10_Ly_B", NhatKy_ViPham!F:F, B41, NhatKy_ViPham!C:C, "T2")</f>
        <v>100</v>
      </c>
      <c r="T41" s="7">
        <f>100 + SUMIFS(NhatKy_ViPham!J:J, NhatKy_ViPham!E:E, "10_Ly_B", NhatKy_ViPham!F:F, B41, NhatKy_ViPham!C:C, "T3") - SUMIFS(NhatKy_ViPham!K:K, NhatKy_ViPham!E:E, "10_Ly_B", NhatKy_ViPham!F:F, B41, NhatKy_ViPham!C:C, "T3")</f>
        <v>100</v>
      </c>
      <c r="U41" s="7">
        <f>100 + SUMIFS(NhatKy_ViPham!J:J, NhatKy_ViPham!E:E, "10_Ly_B", NhatKy_ViPham!F:F, B41, NhatKy_ViPham!C:C, "T4") - SUMIFS(NhatKy_ViPham!K:K, NhatKy_ViPham!E:E, "10_Ly_B", NhatKy_ViPham!F:F, B41, NhatKy_ViPham!C:C, "T4")</f>
        <v>100</v>
      </c>
      <c r="V41" s="7">
        <f>100 + SUMIFS(NhatKy_ViPham!J:J, NhatKy_ViPham!E:E, "10_Ly_B", NhatKy_ViPham!F:F, B41, NhatKy_ViPham!C:C, "T5") - SUMIFS(NhatKy_ViPham!K:K, NhatKy_ViPham!E:E, "10_Ly_B", NhatKy_ViPham!F:F, B41, NhatKy_ViPham!C:C, "T5")</f>
        <v>100</v>
      </c>
      <c r="W41" s="7">
        <f>100 + SUMIFS(NhatKy_ViPham!J:J, NhatKy_ViPham!E:E, "10_Ly_B", NhatKy_ViPham!F:F, B41, NhatKy_ViPham!C:C, "T6") - SUMIFS(NhatKy_ViPham!K:K, NhatKy_ViPham!E:E, "10_Ly_B", NhatKy_ViPham!F:F, B41, NhatKy_ViPham!C:C, "T6")</f>
        <v>100</v>
      </c>
      <c r="X41" s="7">
        <f>100 + SUMIFS(NhatKy_ViPham!J:J, NhatKy_ViPham!E:E, "10_Ly_B", NhatKy_ViPham!F:F, B41, NhatKy_ViPham!C:C, "T7") - SUMIFS(NhatKy_ViPham!K:K, NhatKy_ViPham!E:E, "10_Ly_B", NhatKy_ViPham!F:F, B41, NhatKy_ViPham!C:C, "T7")</f>
        <v>100</v>
      </c>
      <c r="Y41" s="7">
        <f>100 + SUMIFS(NhatKy_ViPham!J:J, NhatKy_ViPham!E:E, "10_Ly_B", NhatKy_ViPham!F:F, B41, NhatKy_ViPham!C:C, "T8") - SUMIFS(NhatKy_ViPham!K:K, NhatKy_ViPham!E:E, "10_Ly_B", NhatKy_ViPham!F:F, B41, NhatKy_ViPham!C:C, "T8")</f>
        <v>100</v>
      </c>
      <c r="Z41" s="7">
        <f>100 + SUMIFS(NhatKy_ViPham!J:J, NhatKy_ViPham!E:E, "10_Ly_B", NhatKy_ViPham!F:F, B41, NhatKy_ViPham!C:C, "T9") - SUMIFS(NhatKy_ViPham!K:K, NhatKy_ViPham!E:E, "10_Ly_B", NhatKy_ViPham!F:F, B41, NhatKy_ViPham!C:C, "T9")</f>
        <v>100</v>
      </c>
      <c r="AA41" s="7">
        <f>100 + SUMIFS(NhatKy_ViPham!J:J, NhatKy_ViPham!E:E, "10_Ly_B", NhatKy_ViPham!F:F, B41, NhatKy_ViPham!C:C, "T10") - SUMIFS(NhatKy_ViPham!K:K, NhatKy_ViPham!E:E, "10_Ly_B", NhatKy_ViPham!F:F, B41, NhatKy_ViPham!C:C, "T10")</f>
        <v>100</v>
      </c>
      <c r="AB41" s="7">
        <f>100 + SUMIFS(NhatKy_ViPham!J:J, NhatKy_ViPham!E:E, "10_Ly_B", NhatKy_ViPham!F:F, B41, NhatKy_ViPham!C:C, "T11") - SUMIFS(NhatKy_ViPham!K:K, NhatKy_ViPham!E:E, "10_Ly_B", NhatKy_ViPham!F:F, B41, NhatKy_ViPham!C:C, "T11")</f>
        <v>100</v>
      </c>
      <c r="AC41" s="7">
        <f>100 + SUMIFS(NhatKy_ViPham!J:J, NhatKy_ViPham!E:E, "10_Ly_B", NhatKy_ViPham!F:F, B41, NhatKy_ViPham!C:C, "T12") - SUMIFS(NhatKy_ViPham!K:K, NhatKy_ViPham!E:E, "10_Ly_B", NhatKy_ViPham!F:F, B41, NhatKy_ViPham!C:C, "T12")</f>
        <v>100</v>
      </c>
      <c r="AD41" s="7">
        <f>100 + SUMIFS(NhatKy_ViPham!J:J, NhatKy_ViPham!E:E, "10_Ly_B", NhatKy_ViPham!F:F, B41, NhatKy_ViPham!C:C, "T13") - SUMIFS(NhatKy_ViPham!K:K, NhatKy_ViPham!E:E, "10_Ly_B", NhatKy_ViPham!F:F, B41, NhatKy_ViPham!C:C, "T13")</f>
        <v>100</v>
      </c>
      <c r="AE41" s="7">
        <f>100 + SUMIFS(NhatKy_ViPham!J:J, NhatKy_ViPham!E:E, "10_Ly_B", NhatKy_ViPham!F:F, B41, NhatKy_ViPham!C:C, "T14") - SUMIFS(NhatKy_ViPham!K:K, NhatKy_ViPham!E:E, "10_Ly_B", NhatKy_ViPham!F:F, B41, NhatKy_ViPham!C:C, "T14")</f>
        <v>100</v>
      </c>
      <c r="AF41" s="7">
        <f>100 + SUMIFS(NhatKy_ViPham!J:J, NhatKy_ViPham!E:E, "10_Ly_B", NhatKy_ViPham!F:F, B41, NhatKy_ViPham!C:C, "T15") - SUMIFS(NhatKy_ViPham!K:K, NhatKy_ViPham!E:E, "10_Ly_B", NhatKy_ViPham!F:F, B41, NhatKy_ViPham!C:C, "T15")</f>
        <v>100</v>
      </c>
      <c r="AG41" s="7">
        <f>100 + SUMIFS(NhatKy_ViPham!J:J, NhatKy_ViPham!E:E, "10_Ly_B", NhatKy_ViPham!F:F, B41, NhatKy_ViPham!C:C, "T16") - SUMIFS(NhatKy_ViPham!K:K, NhatKy_ViPham!E:E, "10_Ly_B", NhatKy_ViPham!F:F, B41, NhatKy_ViPham!C:C, "T16")</f>
        <v>100</v>
      </c>
      <c r="AH41" s="7">
        <f>100 + SUMIFS(NhatKy_ViPham!J:J, NhatKy_ViPham!E:E, "10_Ly_B", NhatKy_ViPham!F:F, B41, NhatKy_ViPham!C:C, "T17") - SUMIFS(NhatKy_ViPham!K:K, NhatKy_ViPham!E:E, "10_Ly_B", NhatKy_ViPham!F:F, B41, NhatKy_ViPham!C:C, "T17")</f>
        <v>100</v>
      </c>
      <c r="AI41" s="7">
        <f>100 + SUMIFS(NhatKy_ViPham!J:J, NhatKy_ViPham!E:E, "10_Ly_B", NhatKy_ViPham!F:F, B41, NhatKy_ViPham!C:C, "T18") - SUMIFS(NhatKy_ViPham!K:K, NhatKy_ViPham!E:E, "10_Ly_B", NhatKy_ViPham!F:F, B41, NhatKy_ViPham!C:C, "T18")</f>
        <v>100</v>
      </c>
      <c r="AJ41" s="7">
        <f>100 + SUMIFS(NhatKy_ViPham!J:J, NhatKy_ViPham!E:E, "10_Ly_B", NhatKy_ViPham!F:F, B41, NhatKy_ViPham!C:C, "T19") - SUMIFS(NhatKy_ViPham!K:K, NhatKy_ViPham!E:E, "10_Ly_B", NhatKy_ViPham!F:F, B41, NhatKy_ViPham!C:C, "T19")</f>
        <v>100</v>
      </c>
      <c r="AK41" s="7">
        <f>100 + SUMIFS(NhatKy_ViPham!J:J, NhatKy_ViPham!E:E, "10_Ly_B", NhatKy_ViPham!F:F, B41, NhatKy_ViPham!C:C, "T20") - SUMIFS(NhatKy_ViPham!K:K, NhatKy_ViPham!E:E, "10_Ly_B", NhatKy_ViPham!F:F, B41, NhatKy_ViPham!C:C, "T20")</f>
        <v>100</v>
      </c>
      <c r="AL41" s="7">
        <f>100 + SUMIFS(NhatKy_ViPham!J:J, NhatKy_ViPham!E:E, "10_Ly_B", NhatKy_ViPham!F:F, B41, NhatKy_ViPham!C:C, "T21") - SUMIFS(NhatKy_ViPham!K:K, NhatKy_ViPham!E:E, "10_Ly_B", NhatKy_ViPham!F:F, B41, NhatKy_ViPham!C:C, "T21")</f>
        <v>100</v>
      </c>
      <c r="AM41" s="7">
        <f>100 + SUMIFS(NhatKy_ViPham!J:J, NhatKy_ViPham!E:E, "10_Ly_B", NhatKy_ViPham!F:F, B41, NhatKy_ViPham!C:C, "T22") - SUMIFS(NhatKy_ViPham!K:K, NhatKy_ViPham!E:E, "10_Ly_B", NhatKy_ViPham!F:F, B41, NhatKy_ViPham!C:C, "T22")</f>
        <v>100</v>
      </c>
      <c r="AN41" s="7">
        <f>100 + SUMIFS(NhatKy_ViPham!J:J, NhatKy_ViPham!E:E, "10_Ly_B", NhatKy_ViPham!F:F, B41, NhatKy_ViPham!C:C, "T23") - SUMIFS(NhatKy_ViPham!K:K, NhatKy_ViPham!E:E, "10_Ly_B", NhatKy_ViPham!F:F, B41, NhatKy_ViPham!C:C, "T23")</f>
        <v>100</v>
      </c>
      <c r="AO41" s="7">
        <f>100 + SUMIFS(NhatKy_ViPham!J:J, NhatKy_ViPham!E:E, "10_Ly_B", NhatKy_ViPham!F:F, B41, NhatKy_ViPham!C:C, "T24") - SUMIFS(NhatKy_ViPham!K:K, NhatKy_ViPham!E:E, "10_Ly_B", NhatKy_ViPham!F:F, B41, NhatKy_ViPham!C:C, "T24")</f>
        <v>100</v>
      </c>
      <c r="AP41" s="7">
        <f>100 + SUMIFS(NhatKy_ViPham!J:J, NhatKy_ViPham!E:E, "10_Ly_B", NhatKy_ViPham!F:F, B41, NhatKy_ViPham!C:C, "T25") - SUMIFS(NhatKy_ViPham!K:K, NhatKy_ViPham!E:E, "10_Ly_B", NhatKy_ViPham!F:F, B41, NhatKy_ViPham!C:C, "T25")</f>
        <v>100</v>
      </c>
      <c r="AQ41" s="7">
        <f>100 + SUMIFS(NhatKy_ViPham!J:J, NhatKy_ViPham!E:E, "10_Ly_B", NhatKy_ViPham!F:F, B41, NhatKy_ViPham!C:C, "T26") - SUMIFS(NhatKy_ViPham!K:K, NhatKy_ViPham!E:E, "10_Ly_B", NhatKy_ViPham!F:F, B41, NhatKy_ViPham!C:C, "T26")</f>
        <v>100</v>
      </c>
      <c r="AR41" s="7">
        <f>100 + SUMIFS(NhatKy_ViPham!J:J, NhatKy_ViPham!E:E, "10_Ly_B", NhatKy_ViPham!F:F, B41, NhatKy_ViPham!C:C, "T27") - SUMIFS(NhatKy_ViPham!K:K, NhatKy_ViPham!E:E, "10_Ly_B", NhatKy_ViPham!F:F, B41, NhatKy_ViPham!C:C, "T27")</f>
        <v>100</v>
      </c>
      <c r="AS41" s="7">
        <f>100 + SUMIFS(NhatKy_ViPham!J:J, NhatKy_ViPham!E:E, "10_Ly_B", NhatKy_ViPham!F:F, B41, NhatKy_ViPham!C:C, "T28") - SUMIFS(NhatKy_ViPham!K:K, NhatKy_ViPham!E:E, "10_Ly_B", NhatKy_ViPham!F:F, B41, NhatKy_ViPham!C:C, "T28")</f>
        <v>100</v>
      </c>
      <c r="AT41" s="7">
        <f>100 + SUMIFS(NhatKy_ViPham!J:J, NhatKy_ViPham!E:E, "10_Ly_B", NhatKy_ViPham!F:F, B41, NhatKy_ViPham!C:C, "T29") - SUMIFS(NhatKy_ViPham!K:K, NhatKy_ViPham!E:E, "10_Ly_B", NhatKy_ViPham!F:F, B41, NhatKy_ViPham!C:C, "T29")</f>
        <v>100</v>
      </c>
      <c r="AU41" s="7">
        <f>100 + SUMIFS(NhatKy_ViPham!J:J, NhatKy_ViPham!E:E, "10_Ly_B", NhatKy_ViPham!F:F, B41, NhatKy_ViPham!C:C, "T30") - SUMIFS(NhatKy_ViPham!K:K, NhatKy_ViPham!E:E, "10_Ly_B", NhatKy_ViPham!F:F, B41, NhatKy_ViPham!C:C, "T30")</f>
        <v>100</v>
      </c>
      <c r="AV41" s="7">
        <f>100 + SUMIFS(NhatKy_ViPham!J:J, NhatKy_ViPham!E:E, "10_Ly_B", NhatKy_ViPham!F:F, B41, NhatKy_ViPham!C:C, "T31") - SUMIFS(NhatKy_ViPham!K:K, NhatKy_ViPham!E:E, "10_Ly_B", NhatKy_ViPham!F:F, B41, NhatKy_ViPham!C:C, "T31")</f>
        <v>100</v>
      </c>
      <c r="AW41" s="7">
        <f>100 + SUMIFS(NhatKy_ViPham!J:J, NhatKy_ViPham!E:E, "10_Ly_B", NhatKy_ViPham!F:F, B41, NhatKy_ViPham!C:C, "T32") - SUMIFS(NhatKy_ViPham!K:K, NhatKy_ViPham!E:E, "10_Ly_B", NhatKy_ViPham!F:F, B41, NhatKy_ViPham!C:C, "T32")</f>
        <v>100</v>
      </c>
      <c r="AX41" s="7">
        <f>100 + SUMIFS(NhatKy_ViPham!J:J, NhatKy_ViPham!E:E, "10_Ly_B", NhatKy_ViPham!F:F, B41, NhatKy_ViPham!C:C, "T33") - SUMIFS(NhatKy_ViPham!K:K, NhatKy_ViPham!E:E, "10_Ly_B", NhatKy_ViPham!F:F, B41, NhatKy_ViPham!C:C, "T33")</f>
        <v>100</v>
      </c>
      <c r="AY41" s="7">
        <f>100 + SUMIFS(NhatKy_ViPham!J:J, NhatKy_ViPham!E:E, "10_Ly_B", NhatKy_ViPham!F:F, B41, NhatKy_ViPham!C:C, "T34") - SUMIFS(NhatKy_ViPham!K:K, NhatKy_ViPham!E:E, "10_Ly_B", NhatKy_ViPham!F:F, B41, NhatKy_ViPham!C:C, "T34")</f>
        <v>100</v>
      </c>
      <c r="AZ41" s="7">
        <f>100 + SUMIFS(NhatKy_ViPham!J:J, NhatKy_ViPham!E:E, "10_Ly_B", NhatKy_ViPham!F:F, B41, NhatKy_ViPham!C:C, "T35") - SUMIFS(NhatKy_ViPham!K:K, NhatKy_ViPham!E:E, "10_Ly_B", NhatKy_ViPham!F:F, B41, NhatKy_ViPham!C:C, "T35")</f>
        <v>100</v>
      </c>
      <c r="BA41" s="12">
        <f t="shared" si="0"/>
        <v>100</v>
      </c>
      <c r="BB41" s="11" t="s">
        <v>430</v>
      </c>
      <c r="BC41" s="14" t="str">
        <f t="shared" si="1"/>
        <v>Tốt</v>
      </c>
      <c r="BD41" s="10" t="str">
        <f t="shared" si="2"/>
        <v>🟢 BÌNH THƯỜNG</v>
      </c>
    </row>
    <row r="42" spans="1:56" x14ac:dyDescent="0.25">
      <c r="A42" s="5">
        <v>34</v>
      </c>
      <c r="B42" s="15" t="s">
        <v>624</v>
      </c>
      <c r="C42" s="5" t="s">
        <v>685</v>
      </c>
      <c r="D42" s="5" t="s">
        <v>435</v>
      </c>
      <c r="E42" s="11" t="s">
        <v>430</v>
      </c>
      <c r="F42" s="6">
        <f>SUMIFS(NhatKy_ViPham!K:K, NhatKy_ViPham!E:E, "10_Ly_B", NhatKy_ViPham!F:F, B42, NhatKy_ViPham!H:H, "L01")</f>
        <v>0</v>
      </c>
      <c r="G42" s="6">
        <f>SUMIFS(NhatKy_ViPham!K:K, NhatKy_ViPham!E:E, "10_Ly_B", NhatKy_ViPham!F:F, B42, NhatKy_ViPham!H:H, "L02")</f>
        <v>0</v>
      </c>
      <c r="H42" s="6">
        <f>SUMIFS(NhatKy_ViPham!K:K, NhatKy_ViPham!E:E, "10_Ly_B", NhatKy_ViPham!F:F, B42, NhatKy_ViPham!H:H, "L03")</f>
        <v>0</v>
      </c>
      <c r="I42" s="6">
        <f>SUMIFS(NhatKy_ViPham!K:K, NhatKy_ViPham!E:E, "10_Ly_B", NhatKy_ViPham!F:F, B42, NhatKy_ViPham!H:H, "L04")</f>
        <v>0</v>
      </c>
      <c r="J42" s="6">
        <f>SUMIFS(NhatKy_ViPham!K:K, NhatKy_ViPham!E:E, "10_Ly_B", NhatKy_ViPham!F:F, B42, NhatKy_ViPham!H:H, "L05")</f>
        <v>0</v>
      </c>
      <c r="K42" s="6">
        <f>SUMIFS(NhatKy_ViPham!K:K, NhatKy_ViPham!E:E, "10_Ly_B", NhatKy_ViPham!F:F, B42, NhatKy_ViPham!H:H, "L06")</f>
        <v>0</v>
      </c>
      <c r="L42" s="6">
        <f>SUMIFS(NhatKy_ViPham!K:K, NhatKy_ViPham!E:E, "10_Ly_B", NhatKy_ViPham!F:F, B42, NhatKy_ViPham!H:H, "L07")</f>
        <v>0</v>
      </c>
      <c r="M42" s="6">
        <f>SUMIFS(NhatKy_ViPham!K:K, NhatKy_ViPham!E:E, "10_Ly_B", NhatKy_ViPham!F:F, B42, NhatKy_ViPham!H:H, "L08")</f>
        <v>0</v>
      </c>
      <c r="N42" s="6">
        <f>SUMIFS(NhatKy_ViPham!K:K, NhatKy_ViPham!E:E, "10_Ly_B", NhatKy_ViPham!F:F, B42, NhatKy_ViPham!H:H, "L09")</f>
        <v>0</v>
      </c>
      <c r="O42" s="6">
        <f>SUMIFS(NhatKy_ViPham!K:K, NhatKy_ViPham!E:E, "10_Ly_B", NhatKy_ViPham!F:F, B42, NhatKy_ViPham!H:H, "L10")</f>
        <v>0</v>
      </c>
      <c r="P42" s="12">
        <f>SUMIFS(NhatKy_ViPham!J:J, NhatKy_ViPham!E:E, "10_Ly_B", NhatKy_ViPham!F:F, B42)</f>
        <v>0</v>
      </c>
      <c r="Q42" s="13">
        <f>SUMIFS(NhatKy_ViPham!K:K, NhatKy_ViPham!E:E, "10_Ly_B", NhatKy_ViPham!F:F, B42)</f>
        <v>0</v>
      </c>
      <c r="R42" s="6">
        <f>100 + SUMIFS(NhatKy_ViPham!J:J, NhatKy_ViPham!E:E, "10_Ly_B", NhatKy_ViPham!F:F, B42, NhatKy_ViPham!C:C, "T1") - SUMIFS(NhatKy_ViPham!K:K, NhatKy_ViPham!E:E, "10_Ly_B", NhatKy_ViPham!F:F, B42, NhatKy_ViPham!C:C, "T1")</f>
        <v>100</v>
      </c>
      <c r="S42" s="6">
        <f>100 + SUMIFS(NhatKy_ViPham!J:J, NhatKy_ViPham!E:E, "10_Ly_B", NhatKy_ViPham!F:F, B42, NhatKy_ViPham!C:C, "T2") - SUMIFS(NhatKy_ViPham!K:K, NhatKy_ViPham!E:E, "10_Ly_B", NhatKy_ViPham!F:F, B42, NhatKy_ViPham!C:C, "T2")</f>
        <v>100</v>
      </c>
      <c r="T42" s="6">
        <f>100 + SUMIFS(NhatKy_ViPham!J:J, NhatKy_ViPham!E:E, "10_Ly_B", NhatKy_ViPham!F:F, B42, NhatKy_ViPham!C:C, "T3") - SUMIFS(NhatKy_ViPham!K:K, NhatKy_ViPham!E:E, "10_Ly_B", NhatKy_ViPham!F:F, B42, NhatKy_ViPham!C:C, "T3")</f>
        <v>100</v>
      </c>
      <c r="U42" s="6">
        <f>100 + SUMIFS(NhatKy_ViPham!J:J, NhatKy_ViPham!E:E, "10_Ly_B", NhatKy_ViPham!F:F, B42, NhatKy_ViPham!C:C, "T4") - SUMIFS(NhatKy_ViPham!K:K, NhatKy_ViPham!E:E, "10_Ly_B", NhatKy_ViPham!F:F, B42, NhatKy_ViPham!C:C, "T4")</f>
        <v>100</v>
      </c>
      <c r="V42" s="6">
        <f>100 + SUMIFS(NhatKy_ViPham!J:J, NhatKy_ViPham!E:E, "10_Ly_B", NhatKy_ViPham!F:F, B42, NhatKy_ViPham!C:C, "T5") - SUMIFS(NhatKy_ViPham!K:K, NhatKy_ViPham!E:E, "10_Ly_B", NhatKy_ViPham!F:F, B42, NhatKy_ViPham!C:C, "T5")</f>
        <v>100</v>
      </c>
      <c r="W42" s="6">
        <f>100 + SUMIFS(NhatKy_ViPham!J:J, NhatKy_ViPham!E:E, "10_Ly_B", NhatKy_ViPham!F:F, B42, NhatKy_ViPham!C:C, "T6") - SUMIFS(NhatKy_ViPham!K:K, NhatKy_ViPham!E:E, "10_Ly_B", NhatKy_ViPham!F:F, B42, NhatKy_ViPham!C:C, "T6")</f>
        <v>100</v>
      </c>
      <c r="X42" s="6">
        <f>100 + SUMIFS(NhatKy_ViPham!J:J, NhatKy_ViPham!E:E, "10_Ly_B", NhatKy_ViPham!F:F, B42, NhatKy_ViPham!C:C, "T7") - SUMIFS(NhatKy_ViPham!K:K, NhatKy_ViPham!E:E, "10_Ly_B", NhatKy_ViPham!F:F, B42, NhatKy_ViPham!C:C, "T7")</f>
        <v>100</v>
      </c>
      <c r="Y42" s="6">
        <f>100 + SUMIFS(NhatKy_ViPham!J:J, NhatKy_ViPham!E:E, "10_Ly_B", NhatKy_ViPham!F:F, B42, NhatKy_ViPham!C:C, "T8") - SUMIFS(NhatKy_ViPham!K:K, NhatKy_ViPham!E:E, "10_Ly_B", NhatKy_ViPham!F:F, B42, NhatKy_ViPham!C:C, "T8")</f>
        <v>100</v>
      </c>
      <c r="Z42" s="6">
        <f>100 + SUMIFS(NhatKy_ViPham!J:J, NhatKy_ViPham!E:E, "10_Ly_B", NhatKy_ViPham!F:F, B42, NhatKy_ViPham!C:C, "T9") - SUMIFS(NhatKy_ViPham!K:K, NhatKy_ViPham!E:E, "10_Ly_B", NhatKy_ViPham!F:F, B42, NhatKy_ViPham!C:C, "T9")</f>
        <v>100</v>
      </c>
      <c r="AA42" s="6">
        <f>100 + SUMIFS(NhatKy_ViPham!J:J, NhatKy_ViPham!E:E, "10_Ly_B", NhatKy_ViPham!F:F, B42, NhatKy_ViPham!C:C, "T10") - SUMIFS(NhatKy_ViPham!K:K, NhatKy_ViPham!E:E, "10_Ly_B", NhatKy_ViPham!F:F, B42, NhatKy_ViPham!C:C, "T10")</f>
        <v>100</v>
      </c>
      <c r="AB42" s="6">
        <f>100 + SUMIFS(NhatKy_ViPham!J:J, NhatKy_ViPham!E:E, "10_Ly_B", NhatKy_ViPham!F:F, B42, NhatKy_ViPham!C:C, "T11") - SUMIFS(NhatKy_ViPham!K:K, NhatKy_ViPham!E:E, "10_Ly_B", NhatKy_ViPham!F:F, B42, NhatKy_ViPham!C:C, "T11")</f>
        <v>100</v>
      </c>
      <c r="AC42" s="6">
        <f>100 + SUMIFS(NhatKy_ViPham!J:J, NhatKy_ViPham!E:E, "10_Ly_B", NhatKy_ViPham!F:F, B42, NhatKy_ViPham!C:C, "T12") - SUMIFS(NhatKy_ViPham!K:K, NhatKy_ViPham!E:E, "10_Ly_B", NhatKy_ViPham!F:F, B42, NhatKy_ViPham!C:C, "T12")</f>
        <v>100</v>
      </c>
      <c r="AD42" s="6">
        <f>100 + SUMIFS(NhatKy_ViPham!J:J, NhatKy_ViPham!E:E, "10_Ly_B", NhatKy_ViPham!F:F, B42, NhatKy_ViPham!C:C, "T13") - SUMIFS(NhatKy_ViPham!K:K, NhatKy_ViPham!E:E, "10_Ly_B", NhatKy_ViPham!F:F, B42, NhatKy_ViPham!C:C, "T13")</f>
        <v>100</v>
      </c>
      <c r="AE42" s="6">
        <f>100 + SUMIFS(NhatKy_ViPham!J:J, NhatKy_ViPham!E:E, "10_Ly_B", NhatKy_ViPham!F:F, B42, NhatKy_ViPham!C:C, "T14") - SUMIFS(NhatKy_ViPham!K:K, NhatKy_ViPham!E:E, "10_Ly_B", NhatKy_ViPham!F:F, B42, NhatKy_ViPham!C:C, "T14")</f>
        <v>100</v>
      </c>
      <c r="AF42" s="6">
        <f>100 + SUMIFS(NhatKy_ViPham!J:J, NhatKy_ViPham!E:E, "10_Ly_B", NhatKy_ViPham!F:F, B42, NhatKy_ViPham!C:C, "T15") - SUMIFS(NhatKy_ViPham!K:K, NhatKy_ViPham!E:E, "10_Ly_B", NhatKy_ViPham!F:F, B42, NhatKy_ViPham!C:C, "T15")</f>
        <v>100</v>
      </c>
      <c r="AG42" s="6">
        <f>100 + SUMIFS(NhatKy_ViPham!J:J, NhatKy_ViPham!E:E, "10_Ly_B", NhatKy_ViPham!F:F, B42, NhatKy_ViPham!C:C, "T16") - SUMIFS(NhatKy_ViPham!K:K, NhatKy_ViPham!E:E, "10_Ly_B", NhatKy_ViPham!F:F, B42, NhatKy_ViPham!C:C, "T16")</f>
        <v>100</v>
      </c>
      <c r="AH42" s="6">
        <f>100 + SUMIFS(NhatKy_ViPham!J:J, NhatKy_ViPham!E:E, "10_Ly_B", NhatKy_ViPham!F:F, B42, NhatKy_ViPham!C:C, "T17") - SUMIFS(NhatKy_ViPham!K:K, NhatKy_ViPham!E:E, "10_Ly_B", NhatKy_ViPham!F:F, B42, NhatKy_ViPham!C:C, "T17")</f>
        <v>100</v>
      </c>
      <c r="AI42" s="6">
        <f>100 + SUMIFS(NhatKy_ViPham!J:J, NhatKy_ViPham!E:E, "10_Ly_B", NhatKy_ViPham!F:F, B42, NhatKy_ViPham!C:C, "T18") - SUMIFS(NhatKy_ViPham!K:K, NhatKy_ViPham!E:E, "10_Ly_B", NhatKy_ViPham!F:F, B42, NhatKy_ViPham!C:C, "T18")</f>
        <v>100</v>
      </c>
      <c r="AJ42" s="6">
        <f>100 + SUMIFS(NhatKy_ViPham!J:J, NhatKy_ViPham!E:E, "10_Ly_B", NhatKy_ViPham!F:F, B42, NhatKy_ViPham!C:C, "T19") - SUMIFS(NhatKy_ViPham!K:K, NhatKy_ViPham!E:E, "10_Ly_B", NhatKy_ViPham!F:F, B42, NhatKy_ViPham!C:C, "T19")</f>
        <v>100</v>
      </c>
      <c r="AK42" s="6">
        <f>100 + SUMIFS(NhatKy_ViPham!J:J, NhatKy_ViPham!E:E, "10_Ly_B", NhatKy_ViPham!F:F, B42, NhatKy_ViPham!C:C, "T20") - SUMIFS(NhatKy_ViPham!K:K, NhatKy_ViPham!E:E, "10_Ly_B", NhatKy_ViPham!F:F, B42, NhatKy_ViPham!C:C, "T20")</f>
        <v>100</v>
      </c>
      <c r="AL42" s="6">
        <f>100 + SUMIFS(NhatKy_ViPham!J:J, NhatKy_ViPham!E:E, "10_Ly_B", NhatKy_ViPham!F:F, B42, NhatKy_ViPham!C:C, "T21") - SUMIFS(NhatKy_ViPham!K:K, NhatKy_ViPham!E:E, "10_Ly_B", NhatKy_ViPham!F:F, B42, NhatKy_ViPham!C:C, "T21")</f>
        <v>100</v>
      </c>
      <c r="AM42" s="6">
        <f>100 + SUMIFS(NhatKy_ViPham!J:J, NhatKy_ViPham!E:E, "10_Ly_B", NhatKy_ViPham!F:F, B42, NhatKy_ViPham!C:C, "T22") - SUMIFS(NhatKy_ViPham!K:K, NhatKy_ViPham!E:E, "10_Ly_B", NhatKy_ViPham!F:F, B42, NhatKy_ViPham!C:C, "T22")</f>
        <v>100</v>
      </c>
      <c r="AN42" s="6">
        <f>100 + SUMIFS(NhatKy_ViPham!J:J, NhatKy_ViPham!E:E, "10_Ly_B", NhatKy_ViPham!F:F, B42, NhatKy_ViPham!C:C, "T23") - SUMIFS(NhatKy_ViPham!K:K, NhatKy_ViPham!E:E, "10_Ly_B", NhatKy_ViPham!F:F, B42, NhatKy_ViPham!C:C, "T23")</f>
        <v>100</v>
      </c>
      <c r="AO42" s="6">
        <f>100 + SUMIFS(NhatKy_ViPham!J:J, NhatKy_ViPham!E:E, "10_Ly_B", NhatKy_ViPham!F:F, B42, NhatKy_ViPham!C:C, "T24") - SUMIFS(NhatKy_ViPham!K:K, NhatKy_ViPham!E:E, "10_Ly_B", NhatKy_ViPham!F:F, B42, NhatKy_ViPham!C:C, "T24")</f>
        <v>100</v>
      </c>
      <c r="AP42" s="6">
        <f>100 + SUMIFS(NhatKy_ViPham!J:J, NhatKy_ViPham!E:E, "10_Ly_B", NhatKy_ViPham!F:F, B42, NhatKy_ViPham!C:C, "T25") - SUMIFS(NhatKy_ViPham!K:K, NhatKy_ViPham!E:E, "10_Ly_B", NhatKy_ViPham!F:F, B42, NhatKy_ViPham!C:C, "T25")</f>
        <v>100</v>
      </c>
      <c r="AQ42" s="6">
        <f>100 + SUMIFS(NhatKy_ViPham!J:J, NhatKy_ViPham!E:E, "10_Ly_B", NhatKy_ViPham!F:F, B42, NhatKy_ViPham!C:C, "T26") - SUMIFS(NhatKy_ViPham!K:K, NhatKy_ViPham!E:E, "10_Ly_B", NhatKy_ViPham!F:F, B42, NhatKy_ViPham!C:C, "T26")</f>
        <v>100</v>
      </c>
      <c r="AR42" s="6">
        <f>100 + SUMIFS(NhatKy_ViPham!J:J, NhatKy_ViPham!E:E, "10_Ly_B", NhatKy_ViPham!F:F, B42, NhatKy_ViPham!C:C, "T27") - SUMIFS(NhatKy_ViPham!K:K, NhatKy_ViPham!E:E, "10_Ly_B", NhatKy_ViPham!F:F, B42, NhatKy_ViPham!C:C, "T27")</f>
        <v>100</v>
      </c>
      <c r="AS42" s="6">
        <f>100 + SUMIFS(NhatKy_ViPham!J:J, NhatKy_ViPham!E:E, "10_Ly_B", NhatKy_ViPham!F:F, B42, NhatKy_ViPham!C:C, "T28") - SUMIFS(NhatKy_ViPham!K:K, NhatKy_ViPham!E:E, "10_Ly_B", NhatKy_ViPham!F:F, B42, NhatKy_ViPham!C:C, "T28")</f>
        <v>100</v>
      </c>
      <c r="AT42" s="6">
        <f>100 + SUMIFS(NhatKy_ViPham!J:J, NhatKy_ViPham!E:E, "10_Ly_B", NhatKy_ViPham!F:F, B42, NhatKy_ViPham!C:C, "T29") - SUMIFS(NhatKy_ViPham!K:K, NhatKy_ViPham!E:E, "10_Ly_B", NhatKy_ViPham!F:F, B42, NhatKy_ViPham!C:C, "T29")</f>
        <v>100</v>
      </c>
      <c r="AU42" s="6">
        <f>100 + SUMIFS(NhatKy_ViPham!J:J, NhatKy_ViPham!E:E, "10_Ly_B", NhatKy_ViPham!F:F, B42, NhatKy_ViPham!C:C, "T30") - SUMIFS(NhatKy_ViPham!K:K, NhatKy_ViPham!E:E, "10_Ly_B", NhatKy_ViPham!F:F, B42, NhatKy_ViPham!C:C, "T30")</f>
        <v>100</v>
      </c>
      <c r="AV42" s="6">
        <f>100 + SUMIFS(NhatKy_ViPham!J:J, NhatKy_ViPham!E:E, "10_Ly_B", NhatKy_ViPham!F:F, B42, NhatKy_ViPham!C:C, "T31") - SUMIFS(NhatKy_ViPham!K:K, NhatKy_ViPham!E:E, "10_Ly_B", NhatKy_ViPham!F:F, B42, NhatKy_ViPham!C:C, "T31")</f>
        <v>100</v>
      </c>
      <c r="AW42" s="6">
        <f>100 + SUMIFS(NhatKy_ViPham!J:J, NhatKy_ViPham!E:E, "10_Ly_B", NhatKy_ViPham!F:F, B42, NhatKy_ViPham!C:C, "T32") - SUMIFS(NhatKy_ViPham!K:K, NhatKy_ViPham!E:E, "10_Ly_B", NhatKy_ViPham!F:F, B42, NhatKy_ViPham!C:C, "T32")</f>
        <v>100</v>
      </c>
      <c r="AX42" s="6">
        <f>100 + SUMIFS(NhatKy_ViPham!J:J, NhatKy_ViPham!E:E, "10_Ly_B", NhatKy_ViPham!F:F, B42, NhatKy_ViPham!C:C, "T33") - SUMIFS(NhatKy_ViPham!K:K, NhatKy_ViPham!E:E, "10_Ly_B", NhatKy_ViPham!F:F, B42, NhatKy_ViPham!C:C, "T33")</f>
        <v>100</v>
      </c>
      <c r="AY42" s="6">
        <f>100 + SUMIFS(NhatKy_ViPham!J:J, NhatKy_ViPham!E:E, "10_Ly_B", NhatKy_ViPham!F:F, B42, NhatKy_ViPham!C:C, "T34") - SUMIFS(NhatKy_ViPham!K:K, NhatKy_ViPham!E:E, "10_Ly_B", NhatKy_ViPham!F:F, B42, NhatKy_ViPham!C:C, "T34")</f>
        <v>100</v>
      </c>
      <c r="AZ42" s="6">
        <f>100 + SUMIFS(NhatKy_ViPham!J:J, NhatKy_ViPham!E:E, "10_Ly_B", NhatKy_ViPham!F:F, B42, NhatKy_ViPham!C:C, "T35") - SUMIFS(NhatKy_ViPham!K:K, NhatKy_ViPham!E:E, "10_Ly_B", NhatKy_ViPham!F:F, B42, NhatKy_ViPham!C:C, "T35")</f>
        <v>100</v>
      </c>
      <c r="BA42" s="12">
        <f t="shared" si="0"/>
        <v>100</v>
      </c>
      <c r="BB42" s="11" t="s">
        <v>430</v>
      </c>
      <c r="BC42" s="16" t="str">
        <f t="shared" si="1"/>
        <v>Tốt</v>
      </c>
      <c r="BD42" s="15" t="str">
        <f t="shared" si="2"/>
        <v>🟢 BÌNH THƯỜNG</v>
      </c>
    </row>
    <row r="43" spans="1:56" x14ac:dyDescent="0.25">
      <c r="A43" s="4">
        <v>35</v>
      </c>
      <c r="B43" s="10" t="s">
        <v>686</v>
      </c>
      <c r="C43" s="4" t="s">
        <v>687</v>
      </c>
      <c r="D43" s="4" t="s">
        <v>435</v>
      </c>
      <c r="E43" s="11" t="s">
        <v>430</v>
      </c>
      <c r="F43" s="7">
        <f>SUMIFS(NhatKy_ViPham!K:K, NhatKy_ViPham!E:E, "10_Ly_B", NhatKy_ViPham!F:F, B43, NhatKy_ViPham!H:H, "L01")</f>
        <v>0</v>
      </c>
      <c r="G43" s="7">
        <f>SUMIFS(NhatKy_ViPham!K:K, NhatKy_ViPham!E:E, "10_Ly_B", NhatKy_ViPham!F:F, B43, NhatKy_ViPham!H:H, "L02")</f>
        <v>0</v>
      </c>
      <c r="H43" s="7">
        <f>SUMIFS(NhatKy_ViPham!K:K, NhatKy_ViPham!E:E, "10_Ly_B", NhatKy_ViPham!F:F, B43, NhatKy_ViPham!H:H, "L03")</f>
        <v>0</v>
      </c>
      <c r="I43" s="7">
        <f>SUMIFS(NhatKy_ViPham!K:K, NhatKy_ViPham!E:E, "10_Ly_B", NhatKy_ViPham!F:F, B43, NhatKy_ViPham!H:H, "L04")</f>
        <v>0</v>
      </c>
      <c r="J43" s="7">
        <f>SUMIFS(NhatKy_ViPham!K:K, NhatKy_ViPham!E:E, "10_Ly_B", NhatKy_ViPham!F:F, B43, NhatKy_ViPham!H:H, "L05")</f>
        <v>0</v>
      </c>
      <c r="K43" s="7">
        <f>SUMIFS(NhatKy_ViPham!K:K, NhatKy_ViPham!E:E, "10_Ly_B", NhatKy_ViPham!F:F, B43, NhatKy_ViPham!H:H, "L06")</f>
        <v>0</v>
      </c>
      <c r="L43" s="7">
        <f>SUMIFS(NhatKy_ViPham!K:K, NhatKy_ViPham!E:E, "10_Ly_B", NhatKy_ViPham!F:F, B43, NhatKy_ViPham!H:H, "L07")</f>
        <v>0</v>
      </c>
      <c r="M43" s="7">
        <f>SUMIFS(NhatKy_ViPham!K:K, NhatKy_ViPham!E:E, "10_Ly_B", NhatKy_ViPham!F:F, B43, NhatKy_ViPham!H:H, "L08")</f>
        <v>0</v>
      </c>
      <c r="N43" s="7">
        <f>SUMIFS(NhatKy_ViPham!K:K, NhatKy_ViPham!E:E, "10_Ly_B", NhatKy_ViPham!F:F, B43, NhatKy_ViPham!H:H, "L09")</f>
        <v>0</v>
      </c>
      <c r="O43" s="7">
        <f>SUMIFS(NhatKy_ViPham!K:K, NhatKy_ViPham!E:E, "10_Ly_B", NhatKy_ViPham!F:F, B43, NhatKy_ViPham!H:H, "L10")</f>
        <v>0</v>
      </c>
      <c r="P43" s="12">
        <f>SUMIFS(NhatKy_ViPham!J:J, NhatKy_ViPham!E:E, "10_Ly_B", NhatKy_ViPham!F:F, B43)</f>
        <v>0</v>
      </c>
      <c r="Q43" s="13">
        <f>SUMIFS(NhatKy_ViPham!K:K, NhatKy_ViPham!E:E, "10_Ly_B", NhatKy_ViPham!F:F, B43)</f>
        <v>0</v>
      </c>
      <c r="R43" s="7">
        <f>100 + SUMIFS(NhatKy_ViPham!J:J, NhatKy_ViPham!E:E, "10_Ly_B", NhatKy_ViPham!F:F, B43, NhatKy_ViPham!C:C, "T1") - SUMIFS(NhatKy_ViPham!K:K, NhatKy_ViPham!E:E, "10_Ly_B", NhatKy_ViPham!F:F, B43, NhatKy_ViPham!C:C, "T1")</f>
        <v>100</v>
      </c>
      <c r="S43" s="7">
        <f>100 + SUMIFS(NhatKy_ViPham!J:J, NhatKy_ViPham!E:E, "10_Ly_B", NhatKy_ViPham!F:F, B43, NhatKy_ViPham!C:C, "T2") - SUMIFS(NhatKy_ViPham!K:K, NhatKy_ViPham!E:E, "10_Ly_B", NhatKy_ViPham!F:F, B43, NhatKy_ViPham!C:C, "T2")</f>
        <v>100</v>
      </c>
      <c r="T43" s="7">
        <f>100 + SUMIFS(NhatKy_ViPham!J:J, NhatKy_ViPham!E:E, "10_Ly_B", NhatKy_ViPham!F:F, B43, NhatKy_ViPham!C:C, "T3") - SUMIFS(NhatKy_ViPham!K:K, NhatKy_ViPham!E:E, "10_Ly_B", NhatKy_ViPham!F:F, B43, NhatKy_ViPham!C:C, "T3")</f>
        <v>100</v>
      </c>
      <c r="U43" s="7">
        <f>100 + SUMIFS(NhatKy_ViPham!J:J, NhatKy_ViPham!E:E, "10_Ly_B", NhatKy_ViPham!F:F, B43, NhatKy_ViPham!C:C, "T4") - SUMIFS(NhatKy_ViPham!K:K, NhatKy_ViPham!E:E, "10_Ly_B", NhatKy_ViPham!F:F, B43, NhatKy_ViPham!C:C, "T4")</f>
        <v>100</v>
      </c>
      <c r="V43" s="7">
        <f>100 + SUMIFS(NhatKy_ViPham!J:J, NhatKy_ViPham!E:E, "10_Ly_B", NhatKy_ViPham!F:F, B43, NhatKy_ViPham!C:C, "T5") - SUMIFS(NhatKy_ViPham!K:K, NhatKy_ViPham!E:E, "10_Ly_B", NhatKy_ViPham!F:F, B43, NhatKy_ViPham!C:C, "T5")</f>
        <v>100</v>
      </c>
      <c r="W43" s="7">
        <f>100 + SUMIFS(NhatKy_ViPham!J:J, NhatKy_ViPham!E:E, "10_Ly_B", NhatKy_ViPham!F:F, B43, NhatKy_ViPham!C:C, "T6") - SUMIFS(NhatKy_ViPham!K:K, NhatKy_ViPham!E:E, "10_Ly_B", NhatKy_ViPham!F:F, B43, NhatKy_ViPham!C:C, "T6")</f>
        <v>100</v>
      </c>
      <c r="X43" s="7">
        <f>100 + SUMIFS(NhatKy_ViPham!J:J, NhatKy_ViPham!E:E, "10_Ly_B", NhatKy_ViPham!F:F, B43, NhatKy_ViPham!C:C, "T7") - SUMIFS(NhatKy_ViPham!K:K, NhatKy_ViPham!E:E, "10_Ly_B", NhatKy_ViPham!F:F, B43, NhatKy_ViPham!C:C, "T7")</f>
        <v>100</v>
      </c>
      <c r="Y43" s="7">
        <f>100 + SUMIFS(NhatKy_ViPham!J:J, NhatKy_ViPham!E:E, "10_Ly_B", NhatKy_ViPham!F:F, B43, NhatKy_ViPham!C:C, "T8") - SUMIFS(NhatKy_ViPham!K:K, NhatKy_ViPham!E:E, "10_Ly_B", NhatKy_ViPham!F:F, B43, NhatKy_ViPham!C:C, "T8")</f>
        <v>100</v>
      </c>
      <c r="Z43" s="7">
        <f>100 + SUMIFS(NhatKy_ViPham!J:J, NhatKy_ViPham!E:E, "10_Ly_B", NhatKy_ViPham!F:F, B43, NhatKy_ViPham!C:C, "T9") - SUMIFS(NhatKy_ViPham!K:K, NhatKy_ViPham!E:E, "10_Ly_B", NhatKy_ViPham!F:F, B43, NhatKy_ViPham!C:C, "T9")</f>
        <v>100</v>
      </c>
      <c r="AA43" s="7">
        <f>100 + SUMIFS(NhatKy_ViPham!J:J, NhatKy_ViPham!E:E, "10_Ly_B", NhatKy_ViPham!F:F, B43, NhatKy_ViPham!C:C, "T10") - SUMIFS(NhatKy_ViPham!K:K, NhatKy_ViPham!E:E, "10_Ly_B", NhatKy_ViPham!F:F, B43, NhatKy_ViPham!C:C, "T10")</f>
        <v>100</v>
      </c>
      <c r="AB43" s="7">
        <f>100 + SUMIFS(NhatKy_ViPham!J:J, NhatKy_ViPham!E:E, "10_Ly_B", NhatKy_ViPham!F:F, B43, NhatKy_ViPham!C:C, "T11") - SUMIFS(NhatKy_ViPham!K:K, NhatKy_ViPham!E:E, "10_Ly_B", NhatKy_ViPham!F:F, B43, NhatKy_ViPham!C:C, "T11")</f>
        <v>100</v>
      </c>
      <c r="AC43" s="7">
        <f>100 + SUMIFS(NhatKy_ViPham!J:J, NhatKy_ViPham!E:E, "10_Ly_B", NhatKy_ViPham!F:F, B43, NhatKy_ViPham!C:C, "T12") - SUMIFS(NhatKy_ViPham!K:K, NhatKy_ViPham!E:E, "10_Ly_B", NhatKy_ViPham!F:F, B43, NhatKy_ViPham!C:C, "T12")</f>
        <v>100</v>
      </c>
      <c r="AD43" s="7">
        <f>100 + SUMIFS(NhatKy_ViPham!J:J, NhatKy_ViPham!E:E, "10_Ly_B", NhatKy_ViPham!F:F, B43, NhatKy_ViPham!C:C, "T13") - SUMIFS(NhatKy_ViPham!K:K, NhatKy_ViPham!E:E, "10_Ly_B", NhatKy_ViPham!F:F, B43, NhatKy_ViPham!C:C, "T13")</f>
        <v>100</v>
      </c>
      <c r="AE43" s="7">
        <f>100 + SUMIFS(NhatKy_ViPham!J:J, NhatKy_ViPham!E:E, "10_Ly_B", NhatKy_ViPham!F:F, B43, NhatKy_ViPham!C:C, "T14") - SUMIFS(NhatKy_ViPham!K:K, NhatKy_ViPham!E:E, "10_Ly_B", NhatKy_ViPham!F:F, B43, NhatKy_ViPham!C:C, "T14")</f>
        <v>100</v>
      </c>
      <c r="AF43" s="7">
        <f>100 + SUMIFS(NhatKy_ViPham!J:J, NhatKy_ViPham!E:E, "10_Ly_B", NhatKy_ViPham!F:F, B43, NhatKy_ViPham!C:C, "T15") - SUMIFS(NhatKy_ViPham!K:K, NhatKy_ViPham!E:E, "10_Ly_B", NhatKy_ViPham!F:F, B43, NhatKy_ViPham!C:C, "T15")</f>
        <v>100</v>
      </c>
      <c r="AG43" s="7">
        <f>100 + SUMIFS(NhatKy_ViPham!J:J, NhatKy_ViPham!E:E, "10_Ly_B", NhatKy_ViPham!F:F, B43, NhatKy_ViPham!C:C, "T16") - SUMIFS(NhatKy_ViPham!K:K, NhatKy_ViPham!E:E, "10_Ly_B", NhatKy_ViPham!F:F, B43, NhatKy_ViPham!C:C, "T16")</f>
        <v>100</v>
      </c>
      <c r="AH43" s="7">
        <f>100 + SUMIFS(NhatKy_ViPham!J:J, NhatKy_ViPham!E:E, "10_Ly_B", NhatKy_ViPham!F:F, B43, NhatKy_ViPham!C:C, "T17") - SUMIFS(NhatKy_ViPham!K:K, NhatKy_ViPham!E:E, "10_Ly_B", NhatKy_ViPham!F:F, B43, NhatKy_ViPham!C:C, "T17")</f>
        <v>100</v>
      </c>
      <c r="AI43" s="7">
        <f>100 + SUMIFS(NhatKy_ViPham!J:J, NhatKy_ViPham!E:E, "10_Ly_B", NhatKy_ViPham!F:F, B43, NhatKy_ViPham!C:C, "T18") - SUMIFS(NhatKy_ViPham!K:K, NhatKy_ViPham!E:E, "10_Ly_B", NhatKy_ViPham!F:F, B43, NhatKy_ViPham!C:C, "T18")</f>
        <v>100</v>
      </c>
      <c r="AJ43" s="7">
        <f>100 + SUMIFS(NhatKy_ViPham!J:J, NhatKy_ViPham!E:E, "10_Ly_B", NhatKy_ViPham!F:F, B43, NhatKy_ViPham!C:C, "T19") - SUMIFS(NhatKy_ViPham!K:K, NhatKy_ViPham!E:E, "10_Ly_B", NhatKy_ViPham!F:F, B43, NhatKy_ViPham!C:C, "T19")</f>
        <v>100</v>
      </c>
      <c r="AK43" s="7">
        <f>100 + SUMIFS(NhatKy_ViPham!J:J, NhatKy_ViPham!E:E, "10_Ly_B", NhatKy_ViPham!F:F, B43, NhatKy_ViPham!C:C, "T20") - SUMIFS(NhatKy_ViPham!K:K, NhatKy_ViPham!E:E, "10_Ly_B", NhatKy_ViPham!F:F, B43, NhatKy_ViPham!C:C, "T20")</f>
        <v>100</v>
      </c>
      <c r="AL43" s="7">
        <f>100 + SUMIFS(NhatKy_ViPham!J:J, NhatKy_ViPham!E:E, "10_Ly_B", NhatKy_ViPham!F:F, B43, NhatKy_ViPham!C:C, "T21") - SUMIFS(NhatKy_ViPham!K:K, NhatKy_ViPham!E:E, "10_Ly_B", NhatKy_ViPham!F:F, B43, NhatKy_ViPham!C:C, "T21")</f>
        <v>100</v>
      </c>
      <c r="AM43" s="7">
        <f>100 + SUMIFS(NhatKy_ViPham!J:J, NhatKy_ViPham!E:E, "10_Ly_B", NhatKy_ViPham!F:F, B43, NhatKy_ViPham!C:C, "T22") - SUMIFS(NhatKy_ViPham!K:K, NhatKy_ViPham!E:E, "10_Ly_B", NhatKy_ViPham!F:F, B43, NhatKy_ViPham!C:C, "T22")</f>
        <v>100</v>
      </c>
      <c r="AN43" s="7">
        <f>100 + SUMIFS(NhatKy_ViPham!J:J, NhatKy_ViPham!E:E, "10_Ly_B", NhatKy_ViPham!F:F, B43, NhatKy_ViPham!C:C, "T23") - SUMIFS(NhatKy_ViPham!K:K, NhatKy_ViPham!E:E, "10_Ly_B", NhatKy_ViPham!F:F, B43, NhatKy_ViPham!C:C, "T23")</f>
        <v>100</v>
      </c>
      <c r="AO43" s="7">
        <f>100 + SUMIFS(NhatKy_ViPham!J:J, NhatKy_ViPham!E:E, "10_Ly_B", NhatKy_ViPham!F:F, B43, NhatKy_ViPham!C:C, "T24") - SUMIFS(NhatKy_ViPham!K:K, NhatKy_ViPham!E:E, "10_Ly_B", NhatKy_ViPham!F:F, B43, NhatKy_ViPham!C:C, "T24")</f>
        <v>100</v>
      </c>
      <c r="AP43" s="7">
        <f>100 + SUMIFS(NhatKy_ViPham!J:J, NhatKy_ViPham!E:E, "10_Ly_B", NhatKy_ViPham!F:F, B43, NhatKy_ViPham!C:C, "T25") - SUMIFS(NhatKy_ViPham!K:K, NhatKy_ViPham!E:E, "10_Ly_B", NhatKy_ViPham!F:F, B43, NhatKy_ViPham!C:C, "T25")</f>
        <v>100</v>
      </c>
      <c r="AQ43" s="7">
        <f>100 + SUMIFS(NhatKy_ViPham!J:J, NhatKy_ViPham!E:E, "10_Ly_B", NhatKy_ViPham!F:F, B43, NhatKy_ViPham!C:C, "T26") - SUMIFS(NhatKy_ViPham!K:K, NhatKy_ViPham!E:E, "10_Ly_B", NhatKy_ViPham!F:F, B43, NhatKy_ViPham!C:C, "T26")</f>
        <v>100</v>
      </c>
      <c r="AR43" s="7">
        <f>100 + SUMIFS(NhatKy_ViPham!J:J, NhatKy_ViPham!E:E, "10_Ly_B", NhatKy_ViPham!F:F, B43, NhatKy_ViPham!C:C, "T27") - SUMIFS(NhatKy_ViPham!K:K, NhatKy_ViPham!E:E, "10_Ly_B", NhatKy_ViPham!F:F, B43, NhatKy_ViPham!C:C, "T27")</f>
        <v>100</v>
      </c>
      <c r="AS43" s="7">
        <f>100 + SUMIFS(NhatKy_ViPham!J:J, NhatKy_ViPham!E:E, "10_Ly_B", NhatKy_ViPham!F:F, B43, NhatKy_ViPham!C:C, "T28") - SUMIFS(NhatKy_ViPham!K:K, NhatKy_ViPham!E:E, "10_Ly_B", NhatKy_ViPham!F:F, B43, NhatKy_ViPham!C:C, "T28")</f>
        <v>100</v>
      </c>
      <c r="AT43" s="7">
        <f>100 + SUMIFS(NhatKy_ViPham!J:J, NhatKy_ViPham!E:E, "10_Ly_B", NhatKy_ViPham!F:F, B43, NhatKy_ViPham!C:C, "T29") - SUMIFS(NhatKy_ViPham!K:K, NhatKy_ViPham!E:E, "10_Ly_B", NhatKy_ViPham!F:F, B43, NhatKy_ViPham!C:C, "T29")</f>
        <v>100</v>
      </c>
      <c r="AU43" s="7">
        <f>100 + SUMIFS(NhatKy_ViPham!J:J, NhatKy_ViPham!E:E, "10_Ly_B", NhatKy_ViPham!F:F, B43, NhatKy_ViPham!C:C, "T30") - SUMIFS(NhatKy_ViPham!K:K, NhatKy_ViPham!E:E, "10_Ly_B", NhatKy_ViPham!F:F, B43, NhatKy_ViPham!C:C, "T30")</f>
        <v>100</v>
      </c>
      <c r="AV43" s="7">
        <f>100 + SUMIFS(NhatKy_ViPham!J:J, NhatKy_ViPham!E:E, "10_Ly_B", NhatKy_ViPham!F:F, B43, NhatKy_ViPham!C:C, "T31") - SUMIFS(NhatKy_ViPham!K:K, NhatKy_ViPham!E:E, "10_Ly_B", NhatKy_ViPham!F:F, B43, NhatKy_ViPham!C:C, "T31")</f>
        <v>100</v>
      </c>
      <c r="AW43" s="7">
        <f>100 + SUMIFS(NhatKy_ViPham!J:J, NhatKy_ViPham!E:E, "10_Ly_B", NhatKy_ViPham!F:F, B43, NhatKy_ViPham!C:C, "T32") - SUMIFS(NhatKy_ViPham!K:K, NhatKy_ViPham!E:E, "10_Ly_B", NhatKy_ViPham!F:F, B43, NhatKy_ViPham!C:C, "T32")</f>
        <v>100</v>
      </c>
      <c r="AX43" s="7">
        <f>100 + SUMIFS(NhatKy_ViPham!J:J, NhatKy_ViPham!E:E, "10_Ly_B", NhatKy_ViPham!F:F, B43, NhatKy_ViPham!C:C, "T33") - SUMIFS(NhatKy_ViPham!K:K, NhatKy_ViPham!E:E, "10_Ly_B", NhatKy_ViPham!F:F, B43, NhatKy_ViPham!C:C, "T33")</f>
        <v>100</v>
      </c>
      <c r="AY43" s="7">
        <f>100 + SUMIFS(NhatKy_ViPham!J:J, NhatKy_ViPham!E:E, "10_Ly_B", NhatKy_ViPham!F:F, B43, NhatKy_ViPham!C:C, "T34") - SUMIFS(NhatKy_ViPham!K:K, NhatKy_ViPham!E:E, "10_Ly_B", NhatKy_ViPham!F:F, B43, NhatKy_ViPham!C:C, "T34")</f>
        <v>100</v>
      </c>
      <c r="AZ43" s="7">
        <f>100 + SUMIFS(NhatKy_ViPham!J:J, NhatKy_ViPham!E:E, "10_Ly_B", NhatKy_ViPham!F:F, B43, NhatKy_ViPham!C:C, "T35") - SUMIFS(NhatKy_ViPham!K:K, NhatKy_ViPham!E:E, "10_Ly_B", NhatKy_ViPham!F:F, B43, NhatKy_ViPham!C:C, "T35")</f>
        <v>100</v>
      </c>
      <c r="BA43" s="12">
        <f t="shared" si="0"/>
        <v>100</v>
      </c>
      <c r="BB43" s="11" t="s">
        <v>430</v>
      </c>
      <c r="BC43" s="14" t="str">
        <f t="shared" si="1"/>
        <v>Tốt</v>
      </c>
      <c r="BD43" s="10" t="str">
        <f t="shared" si="2"/>
        <v>🟢 BÌNH THƯỜNG</v>
      </c>
    </row>
  </sheetData>
  <mergeCells count="42">
    <mergeCell ref="A4:B4"/>
    <mergeCell ref="G4:H4"/>
    <mergeCell ref="BB7:BB8"/>
    <mergeCell ref="I4:J4"/>
    <mergeCell ref="BD7:BD8"/>
    <mergeCell ref="B7:B8"/>
    <mergeCell ref="F7:F8"/>
    <mergeCell ref="L7:L8"/>
    <mergeCell ref="K4:L4"/>
    <mergeCell ref="N7:N8"/>
    <mergeCell ref="BC7:BC8"/>
    <mergeCell ref="C4:D4"/>
    <mergeCell ref="AX7:AZ7"/>
    <mergeCell ref="E4:F4"/>
    <mergeCell ref="D7:D8"/>
    <mergeCell ref="AT7:AW7"/>
    <mergeCell ref="AH7:AK7"/>
    <mergeCell ref="BA7:BA8"/>
    <mergeCell ref="M7:M8"/>
    <mergeCell ref="AP7:AS7"/>
    <mergeCell ref="AL7:AO7"/>
    <mergeCell ref="O7:O8"/>
    <mergeCell ref="Q7:Q8"/>
    <mergeCell ref="R7:U7"/>
    <mergeCell ref="Z7:AC7"/>
    <mergeCell ref="V7:Y7"/>
    <mergeCell ref="P7:P8"/>
    <mergeCell ref="A7:A8"/>
    <mergeCell ref="G7:G8"/>
    <mergeCell ref="I7:I8"/>
    <mergeCell ref="A5:B5"/>
    <mergeCell ref="AD7:AG7"/>
    <mergeCell ref="I5:J5"/>
    <mergeCell ref="E7:E8"/>
    <mergeCell ref="K7:K8"/>
    <mergeCell ref="E5:F5"/>
    <mergeCell ref="K5:L5"/>
    <mergeCell ref="H7:H8"/>
    <mergeCell ref="J7:J8"/>
    <mergeCell ref="G5:H5"/>
    <mergeCell ref="C7:C8"/>
    <mergeCell ref="C5:D5"/>
  </mergeCells>
  <dataValidations count="1">
    <dataValidation type="list" allowBlank="1" sqref="E9:E43 BB9:BB43" xr:uid="{00000000-0002-0000-0800-000000000000}">
      <formula1>"Không,Có"</formula1>
    </dataValidation>
  </dataValidations>
  <hyperlinks>
    <hyperlink ref="AX1" location="'TOC_HuongDan'!A1" display="🏠 về Mục Lục" xr:uid="{00000000-0004-0000-0800-000000000000}"/>
    <hyperlink ref="AX2" location="'NhatKy_ViPham'!A4" display="📋 Nhật Ký Vi Phạm Lớp 10_Ly_B" xr:uid="{00000000-0004-0000-0800-000001000000}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D43"/>
  <sheetViews>
    <sheetView showGridLines="0" workbookViewId="0"/>
  </sheetViews>
  <sheetFormatPr defaultRowHeight="15" x14ac:dyDescent="0.25"/>
  <cols>
    <col min="1" max="1" width="6" customWidth="1"/>
    <col min="2" max="2" width="25" customWidth="1"/>
    <col min="3" max="3" width="12" customWidth="1"/>
    <col min="4" max="5" width="10" customWidth="1"/>
    <col min="6" max="17" width="16" customWidth="1"/>
    <col min="18" max="52" width="7" customWidth="1"/>
    <col min="53" max="55" width="14" customWidth="1"/>
    <col min="56" max="56" width="22" customWidth="1"/>
  </cols>
  <sheetData>
    <row r="1" spans="1:56" ht="21" x14ac:dyDescent="0.35">
      <c r="A1" s="1" t="s">
        <v>688</v>
      </c>
      <c r="AX1" s="8" t="s">
        <v>358</v>
      </c>
    </row>
    <row r="2" spans="1:56" x14ac:dyDescent="0.25">
      <c r="A2" s="2" t="s">
        <v>689</v>
      </c>
      <c r="AX2" s="8" t="s">
        <v>690</v>
      </c>
    </row>
    <row r="4" spans="1:56" x14ac:dyDescent="0.25">
      <c r="A4" s="55" t="s">
        <v>361</v>
      </c>
      <c r="B4" s="50"/>
      <c r="C4" s="55" t="s">
        <v>362</v>
      </c>
      <c r="D4" s="50"/>
      <c r="E4" s="55" t="s">
        <v>363</v>
      </c>
      <c r="F4" s="50"/>
      <c r="G4" s="55" t="s">
        <v>364</v>
      </c>
      <c r="H4" s="50"/>
      <c r="I4" s="55" t="s">
        <v>365</v>
      </c>
      <c r="J4" s="50"/>
      <c r="K4" s="55" t="s">
        <v>366</v>
      </c>
      <c r="L4" s="50"/>
    </row>
    <row r="5" spans="1:56" x14ac:dyDescent="0.25">
      <c r="A5" s="49">
        <f>COUNTA(A9:A43)</f>
        <v>35</v>
      </c>
      <c r="B5" s="50"/>
      <c r="C5" s="53">
        <f>COUNTIF(BC9:BC43, "Tốt")</f>
        <v>35</v>
      </c>
      <c r="D5" s="50"/>
      <c r="E5" s="49">
        <f>COUNTIF(BC9:BC43, "Khá")</f>
        <v>0</v>
      </c>
      <c r="F5" s="50"/>
      <c r="G5" s="49">
        <f>COUNTIF(BC9:BC43, "Đạt")</f>
        <v>0</v>
      </c>
      <c r="H5" s="50"/>
      <c r="I5" s="52">
        <f>COUNTIF(BC9:BC43, "Chưa đạt")</f>
        <v>0</v>
      </c>
      <c r="J5" s="50"/>
      <c r="K5" s="53">
        <f>ROUND(AVERAGE(BA9:BA43), 1)</f>
        <v>100</v>
      </c>
      <c r="L5" s="50"/>
    </row>
    <row r="7" spans="1:56" x14ac:dyDescent="0.25">
      <c r="A7" s="46" t="s">
        <v>3</v>
      </c>
      <c r="B7" s="46" t="s">
        <v>303</v>
      </c>
      <c r="C7" s="46" t="s">
        <v>367</v>
      </c>
      <c r="D7" s="46" t="s">
        <v>368</v>
      </c>
      <c r="E7" s="46" t="s">
        <v>369</v>
      </c>
      <c r="F7" s="48" t="s">
        <v>370</v>
      </c>
      <c r="G7" s="48" t="s">
        <v>371</v>
      </c>
      <c r="H7" s="48" t="s">
        <v>372</v>
      </c>
      <c r="I7" s="48" t="s">
        <v>373</v>
      </c>
      <c r="J7" s="48" t="s">
        <v>374</v>
      </c>
      <c r="K7" s="48" t="s">
        <v>375</v>
      </c>
      <c r="L7" s="48" t="s">
        <v>376</v>
      </c>
      <c r="M7" s="48" t="s">
        <v>377</v>
      </c>
      <c r="N7" s="48" t="s">
        <v>378</v>
      </c>
      <c r="O7" s="48" t="s">
        <v>379</v>
      </c>
      <c r="P7" s="54" t="s">
        <v>380</v>
      </c>
      <c r="Q7" s="48" t="s">
        <v>381</v>
      </c>
      <c r="R7" s="46" t="s">
        <v>382</v>
      </c>
      <c r="S7" s="51"/>
      <c r="T7" s="51"/>
      <c r="U7" s="51"/>
      <c r="V7" s="46" t="s">
        <v>383</v>
      </c>
      <c r="W7" s="51"/>
      <c r="X7" s="51"/>
      <c r="Y7" s="51"/>
      <c r="Z7" s="46" t="s">
        <v>384</v>
      </c>
      <c r="AA7" s="51"/>
      <c r="AB7" s="51"/>
      <c r="AC7" s="51"/>
      <c r="AD7" s="46" t="s">
        <v>385</v>
      </c>
      <c r="AE7" s="51"/>
      <c r="AF7" s="51"/>
      <c r="AG7" s="51"/>
      <c r="AH7" s="46" t="s">
        <v>386</v>
      </c>
      <c r="AI7" s="51"/>
      <c r="AJ7" s="51"/>
      <c r="AK7" s="51"/>
      <c r="AL7" s="46" t="s">
        <v>387</v>
      </c>
      <c r="AM7" s="51"/>
      <c r="AN7" s="51"/>
      <c r="AO7" s="51"/>
      <c r="AP7" s="46" t="s">
        <v>388</v>
      </c>
      <c r="AQ7" s="51"/>
      <c r="AR7" s="51"/>
      <c r="AS7" s="51"/>
      <c r="AT7" s="46" t="s">
        <v>389</v>
      </c>
      <c r="AU7" s="51"/>
      <c r="AV7" s="51"/>
      <c r="AW7" s="51"/>
      <c r="AX7" s="46" t="s">
        <v>390</v>
      </c>
      <c r="AY7" s="51"/>
      <c r="AZ7" s="51"/>
      <c r="BA7" s="46" t="s">
        <v>391</v>
      </c>
      <c r="BB7" s="46" t="s">
        <v>392</v>
      </c>
      <c r="BC7" s="46" t="s">
        <v>393</v>
      </c>
      <c r="BD7" s="46" t="s">
        <v>394</v>
      </c>
    </row>
    <row r="8" spans="1:56" x14ac:dyDescent="0.25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9" t="s">
        <v>311</v>
      </c>
      <c r="S8" s="9" t="s">
        <v>348</v>
      </c>
      <c r="T8" s="9" t="s">
        <v>395</v>
      </c>
      <c r="U8" s="9" t="s">
        <v>396</v>
      </c>
      <c r="V8" s="9" t="s">
        <v>397</v>
      </c>
      <c r="W8" s="9" t="s">
        <v>398</v>
      </c>
      <c r="X8" s="9" t="s">
        <v>399</v>
      </c>
      <c r="Y8" s="9" t="s">
        <v>400</v>
      </c>
      <c r="Z8" s="9" t="s">
        <v>401</v>
      </c>
      <c r="AA8" s="9" t="s">
        <v>402</v>
      </c>
      <c r="AB8" s="9" t="s">
        <v>403</v>
      </c>
      <c r="AC8" s="9" t="s">
        <v>404</v>
      </c>
      <c r="AD8" s="9" t="s">
        <v>405</v>
      </c>
      <c r="AE8" s="9" t="s">
        <v>406</v>
      </c>
      <c r="AF8" s="9" t="s">
        <v>407</v>
      </c>
      <c r="AG8" s="9" t="s">
        <v>408</v>
      </c>
      <c r="AH8" s="9" t="s">
        <v>409</v>
      </c>
      <c r="AI8" s="9" t="s">
        <v>410</v>
      </c>
      <c r="AJ8" s="9" t="s">
        <v>411</v>
      </c>
      <c r="AK8" s="9" t="s">
        <v>412</v>
      </c>
      <c r="AL8" s="9" t="s">
        <v>413</v>
      </c>
      <c r="AM8" s="9" t="s">
        <v>414</v>
      </c>
      <c r="AN8" s="9" t="s">
        <v>415</v>
      </c>
      <c r="AO8" s="9" t="s">
        <v>416</v>
      </c>
      <c r="AP8" s="9" t="s">
        <v>417</v>
      </c>
      <c r="AQ8" s="9" t="s">
        <v>418</v>
      </c>
      <c r="AR8" s="9" t="s">
        <v>419</v>
      </c>
      <c r="AS8" s="9" t="s">
        <v>420</v>
      </c>
      <c r="AT8" s="9" t="s">
        <v>421</v>
      </c>
      <c r="AU8" s="9" t="s">
        <v>422</v>
      </c>
      <c r="AV8" s="9" t="s">
        <v>423</v>
      </c>
      <c r="AW8" s="9" t="s">
        <v>424</v>
      </c>
      <c r="AX8" s="9" t="s">
        <v>425</v>
      </c>
      <c r="AY8" s="9" t="s">
        <v>426</v>
      </c>
      <c r="AZ8" s="9" t="s">
        <v>427</v>
      </c>
      <c r="BA8" s="47"/>
      <c r="BB8" s="47"/>
      <c r="BC8" s="47"/>
      <c r="BD8" s="47"/>
    </row>
    <row r="9" spans="1:56" x14ac:dyDescent="0.25">
      <c r="A9" s="4">
        <v>1</v>
      </c>
      <c r="B9" s="10" t="s">
        <v>691</v>
      </c>
      <c r="C9" s="4" t="s">
        <v>692</v>
      </c>
      <c r="D9" s="4" t="s">
        <v>435</v>
      </c>
      <c r="E9" s="11" t="s">
        <v>430</v>
      </c>
      <c r="F9" s="7">
        <f>SUMIFS(NhatKy_ViPham!K:K, NhatKy_ViPham!E:E, "10_Hoa_A", NhatKy_ViPham!F:F, B9, NhatKy_ViPham!H:H, "L01")</f>
        <v>0</v>
      </c>
      <c r="G9" s="7">
        <f>SUMIFS(NhatKy_ViPham!K:K, NhatKy_ViPham!E:E, "10_Hoa_A", NhatKy_ViPham!F:F, B9, NhatKy_ViPham!H:H, "L02")</f>
        <v>0</v>
      </c>
      <c r="H9" s="7">
        <f>SUMIFS(NhatKy_ViPham!K:K, NhatKy_ViPham!E:E, "10_Hoa_A", NhatKy_ViPham!F:F, B9, NhatKy_ViPham!H:H, "L03")</f>
        <v>0</v>
      </c>
      <c r="I9" s="7">
        <f>SUMIFS(NhatKy_ViPham!K:K, NhatKy_ViPham!E:E, "10_Hoa_A", NhatKy_ViPham!F:F, B9, NhatKy_ViPham!H:H, "L04")</f>
        <v>0</v>
      </c>
      <c r="J9" s="7">
        <f>SUMIFS(NhatKy_ViPham!K:K, NhatKy_ViPham!E:E, "10_Hoa_A", NhatKy_ViPham!F:F, B9, NhatKy_ViPham!H:H, "L05")</f>
        <v>0</v>
      </c>
      <c r="K9" s="7">
        <f>SUMIFS(NhatKy_ViPham!K:K, NhatKy_ViPham!E:E, "10_Hoa_A", NhatKy_ViPham!F:F, B9, NhatKy_ViPham!H:H, "L06")</f>
        <v>0</v>
      </c>
      <c r="L9" s="7">
        <f>SUMIFS(NhatKy_ViPham!K:K, NhatKy_ViPham!E:E, "10_Hoa_A", NhatKy_ViPham!F:F, B9, NhatKy_ViPham!H:H, "L07")</f>
        <v>0</v>
      </c>
      <c r="M9" s="7">
        <f>SUMIFS(NhatKy_ViPham!K:K, NhatKy_ViPham!E:E, "10_Hoa_A", NhatKy_ViPham!F:F, B9, NhatKy_ViPham!H:H, "L08")</f>
        <v>0</v>
      </c>
      <c r="N9" s="7">
        <f>SUMIFS(NhatKy_ViPham!K:K, NhatKy_ViPham!E:E, "10_Hoa_A", NhatKy_ViPham!F:F, B9, NhatKy_ViPham!H:H, "L09")</f>
        <v>0</v>
      </c>
      <c r="O9" s="7">
        <f>SUMIFS(NhatKy_ViPham!K:K, NhatKy_ViPham!E:E, "10_Hoa_A", NhatKy_ViPham!F:F, B9, NhatKy_ViPham!H:H, "L10")</f>
        <v>0</v>
      </c>
      <c r="P9" s="12">
        <f>SUMIFS(NhatKy_ViPham!J:J, NhatKy_ViPham!E:E, "10_Hoa_A", NhatKy_ViPham!F:F, B9)</f>
        <v>0</v>
      </c>
      <c r="Q9" s="13">
        <f>SUMIFS(NhatKy_ViPham!K:K, NhatKy_ViPham!E:E, "10_Hoa_A", NhatKy_ViPham!F:F, B9)</f>
        <v>0</v>
      </c>
      <c r="R9" s="7">
        <f>100 + SUMIFS(NhatKy_ViPham!J:J, NhatKy_ViPham!E:E, "10_Hoa_A", NhatKy_ViPham!F:F, B9, NhatKy_ViPham!C:C, "T1") - SUMIFS(NhatKy_ViPham!K:K, NhatKy_ViPham!E:E, "10_Hoa_A", NhatKy_ViPham!F:F, B9, NhatKy_ViPham!C:C, "T1")</f>
        <v>100</v>
      </c>
      <c r="S9" s="7">
        <f>100 + SUMIFS(NhatKy_ViPham!J:J, NhatKy_ViPham!E:E, "10_Hoa_A", NhatKy_ViPham!F:F, B9, NhatKy_ViPham!C:C, "T2") - SUMIFS(NhatKy_ViPham!K:K, NhatKy_ViPham!E:E, "10_Hoa_A", NhatKy_ViPham!F:F, B9, NhatKy_ViPham!C:C, "T2")</f>
        <v>100</v>
      </c>
      <c r="T9" s="7">
        <f>100 + SUMIFS(NhatKy_ViPham!J:J, NhatKy_ViPham!E:E, "10_Hoa_A", NhatKy_ViPham!F:F, B9, NhatKy_ViPham!C:C, "T3") - SUMIFS(NhatKy_ViPham!K:K, NhatKy_ViPham!E:E, "10_Hoa_A", NhatKy_ViPham!F:F, B9, NhatKy_ViPham!C:C, "T3")</f>
        <v>100</v>
      </c>
      <c r="U9" s="7">
        <f>100 + SUMIFS(NhatKy_ViPham!J:J, NhatKy_ViPham!E:E, "10_Hoa_A", NhatKy_ViPham!F:F, B9, NhatKy_ViPham!C:C, "T4") - SUMIFS(NhatKy_ViPham!K:K, NhatKy_ViPham!E:E, "10_Hoa_A", NhatKy_ViPham!F:F, B9, NhatKy_ViPham!C:C, "T4")</f>
        <v>100</v>
      </c>
      <c r="V9" s="7">
        <f>100 + SUMIFS(NhatKy_ViPham!J:J, NhatKy_ViPham!E:E, "10_Hoa_A", NhatKy_ViPham!F:F, B9, NhatKy_ViPham!C:C, "T5") - SUMIFS(NhatKy_ViPham!K:K, NhatKy_ViPham!E:E, "10_Hoa_A", NhatKy_ViPham!F:F, B9, NhatKy_ViPham!C:C, "T5")</f>
        <v>100</v>
      </c>
      <c r="W9" s="7">
        <f>100 + SUMIFS(NhatKy_ViPham!J:J, NhatKy_ViPham!E:E, "10_Hoa_A", NhatKy_ViPham!F:F, B9, NhatKy_ViPham!C:C, "T6") - SUMIFS(NhatKy_ViPham!K:K, NhatKy_ViPham!E:E, "10_Hoa_A", NhatKy_ViPham!F:F, B9, NhatKy_ViPham!C:C, "T6")</f>
        <v>100</v>
      </c>
      <c r="X9" s="7">
        <f>100 + SUMIFS(NhatKy_ViPham!J:J, NhatKy_ViPham!E:E, "10_Hoa_A", NhatKy_ViPham!F:F, B9, NhatKy_ViPham!C:C, "T7") - SUMIFS(NhatKy_ViPham!K:K, NhatKy_ViPham!E:E, "10_Hoa_A", NhatKy_ViPham!F:F, B9, NhatKy_ViPham!C:C, "T7")</f>
        <v>100</v>
      </c>
      <c r="Y9" s="7">
        <f>100 + SUMIFS(NhatKy_ViPham!J:J, NhatKy_ViPham!E:E, "10_Hoa_A", NhatKy_ViPham!F:F, B9, NhatKy_ViPham!C:C, "T8") - SUMIFS(NhatKy_ViPham!K:K, NhatKy_ViPham!E:E, "10_Hoa_A", NhatKy_ViPham!F:F, B9, NhatKy_ViPham!C:C, "T8")</f>
        <v>100</v>
      </c>
      <c r="Z9" s="7">
        <f>100 + SUMIFS(NhatKy_ViPham!J:J, NhatKy_ViPham!E:E, "10_Hoa_A", NhatKy_ViPham!F:F, B9, NhatKy_ViPham!C:C, "T9") - SUMIFS(NhatKy_ViPham!K:K, NhatKy_ViPham!E:E, "10_Hoa_A", NhatKy_ViPham!F:F, B9, NhatKy_ViPham!C:C, "T9")</f>
        <v>100</v>
      </c>
      <c r="AA9" s="7">
        <f>100 + SUMIFS(NhatKy_ViPham!J:J, NhatKy_ViPham!E:E, "10_Hoa_A", NhatKy_ViPham!F:F, B9, NhatKy_ViPham!C:C, "T10") - SUMIFS(NhatKy_ViPham!K:K, NhatKy_ViPham!E:E, "10_Hoa_A", NhatKy_ViPham!F:F, B9, NhatKy_ViPham!C:C, "T10")</f>
        <v>100</v>
      </c>
      <c r="AB9" s="7">
        <f>100 + SUMIFS(NhatKy_ViPham!J:J, NhatKy_ViPham!E:E, "10_Hoa_A", NhatKy_ViPham!F:F, B9, NhatKy_ViPham!C:C, "T11") - SUMIFS(NhatKy_ViPham!K:K, NhatKy_ViPham!E:E, "10_Hoa_A", NhatKy_ViPham!F:F, B9, NhatKy_ViPham!C:C, "T11")</f>
        <v>100</v>
      </c>
      <c r="AC9" s="7">
        <f>100 + SUMIFS(NhatKy_ViPham!J:J, NhatKy_ViPham!E:E, "10_Hoa_A", NhatKy_ViPham!F:F, B9, NhatKy_ViPham!C:C, "T12") - SUMIFS(NhatKy_ViPham!K:K, NhatKy_ViPham!E:E, "10_Hoa_A", NhatKy_ViPham!F:F, B9, NhatKy_ViPham!C:C, "T12")</f>
        <v>100</v>
      </c>
      <c r="AD9" s="7">
        <f>100 + SUMIFS(NhatKy_ViPham!J:J, NhatKy_ViPham!E:E, "10_Hoa_A", NhatKy_ViPham!F:F, B9, NhatKy_ViPham!C:C, "T13") - SUMIFS(NhatKy_ViPham!K:K, NhatKy_ViPham!E:E, "10_Hoa_A", NhatKy_ViPham!F:F, B9, NhatKy_ViPham!C:C, "T13")</f>
        <v>100</v>
      </c>
      <c r="AE9" s="7">
        <f>100 + SUMIFS(NhatKy_ViPham!J:J, NhatKy_ViPham!E:E, "10_Hoa_A", NhatKy_ViPham!F:F, B9, NhatKy_ViPham!C:C, "T14") - SUMIFS(NhatKy_ViPham!K:K, NhatKy_ViPham!E:E, "10_Hoa_A", NhatKy_ViPham!F:F, B9, NhatKy_ViPham!C:C, "T14")</f>
        <v>100</v>
      </c>
      <c r="AF9" s="7">
        <f>100 + SUMIFS(NhatKy_ViPham!J:J, NhatKy_ViPham!E:E, "10_Hoa_A", NhatKy_ViPham!F:F, B9, NhatKy_ViPham!C:C, "T15") - SUMIFS(NhatKy_ViPham!K:K, NhatKy_ViPham!E:E, "10_Hoa_A", NhatKy_ViPham!F:F, B9, NhatKy_ViPham!C:C, "T15")</f>
        <v>100</v>
      </c>
      <c r="AG9" s="7">
        <f>100 + SUMIFS(NhatKy_ViPham!J:J, NhatKy_ViPham!E:E, "10_Hoa_A", NhatKy_ViPham!F:F, B9, NhatKy_ViPham!C:C, "T16") - SUMIFS(NhatKy_ViPham!K:K, NhatKy_ViPham!E:E, "10_Hoa_A", NhatKy_ViPham!F:F, B9, NhatKy_ViPham!C:C, "T16")</f>
        <v>100</v>
      </c>
      <c r="AH9" s="7">
        <f>100 + SUMIFS(NhatKy_ViPham!J:J, NhatKy_ViPham!E:E, "10_Hoa_A", NhatKy_ViPham!F:F, B9, NhatKy_ViPham!C:C, "T17") - SUMIFS(NhatKy_ViPham!K:K, NhatKy_ViPham!E:E, "10_Hoa_A", NhatKy_ViPham!F:F, B9, NhatKy_ViPham!C:C, "T17")</f>
        <v>100</v>
      </c>
      <c r="AI9" s="7">
        <f>100 + SUMIFS(NhatKy_ViPham!J:J, NhatKy_ViPham!E:E, "10_Hoa_A", NhatKy_ViPham!F:F, B9, NhatKy_ViPham!C:C, "T18") - SUMIFS(NhatKy_ViPham!K:K, NhatKy_ViPham!E:E, "10_Hoa_A", NhatKy_ViPham!F:F, B9, NhatKy_ViPham!C:C, "T18")</f>
        <v>100</v>
      </c>
      <c r="AJ9" s="7">
        <f>100 + SUMIFS(NhatKy_ViPham!J:J, NhatKy_ViPham!E:E, "10_Hoa_A", NhatKy_ViPham!F:F, B9, NhatKy_ViPham!C:C, "T19") - SUMIFS(NhatKy_ViPham!K:K, NhatKy_ViPham!E:E, "10_Hoa_A", NhatKy_ViPham!F:F, B9, NhatKy_ViPham!C:C, "T19")</f>
        <v>100</v>
      </c>
      <c r="AK9" s="7">
        <f>100 + SUMIFS(NhatKy_ViPham!J:J, NhatKy_ViPham!E:E, "10_Hoa_A", NhatKy_ViPham!F:F, B9, NhatKy_ViPham!C:C, "T20") - SUMIFS(NhatKy_ViPham!K:K, NhatKy_ViPham!E:E, "10_Hoa_A", NhatKy_ViPham!F:F, B9, NhatKy_ViPham!C:C, "T20")</f>
        <v>100</v>
      </c>
      <c r="AL9" s="7">
        <f>100 + SUMIFS(NhatKy_ViPham!J:J, NhatKy_ViPham!E:E, "10_Hoa_A", NhatKy_ViPham!F:F, B9, NhatKy_ViPham!C:C, "T21") - SUMIFS(NhatKy_ViPham!K:K, NhatKy_ViPham!E:E, "10_Hoa_A", NhatKy_ViPham!F:F, B9, NhatKy_ViPham!C:C, "T21")</f>
        <v>100</v>
      </c>
      <c r="AM9" s="7">
        <f>100 + SUMIFS(NhatKy_ViPham!J:J, NhatKy_ViPham!E:E, "10_Hoa_A", NhatKy_ViPham!F:F, B9, NhatKy_ViPham!C:C, "T22") - SUMIFS(NhatKy_ViPham!K:K, NhatKy_ViPham!E:E, "10_Hoa_A", NhatKy_ViPham!F:F, B9, NhatKy_ViPham!C:C, "T22")</f>
        <v>100</v>
      </c>
      <c r="AN9" s="7">
        <f>100 + SUMIFS(NhatKy_ViPham!J:J, NhatKy_ViPham!E:E, "10_Hoa_A", NhatKy_ViPham!F:F, B9, NhatKy_ViPham!C:C, "T23") - SUMIFS(NhatKy_ViPham!K:K, NhatKy_ViPham!E:E, "10_Hoa_A", NhatKy_ViPham!F:F, B9, NhatKy_ViPham!C:C, "T23")</f>
        <v>100</v>
      </c>
      <c r="AO9" s="7">
        <f>100 + SUMIFS(NhatKy_ViPham!J:J, NhatKy_ViPham!E:E, "10_Hoa_A", NhatKy_ViPham!F:F, B9, NhatKy_ViPham!C:C, "T24") - SUMIFS(NhatKy_ViPham!K:K, NhatKy_ViPham!E:E, "10_Hoa_A", NhatKy_ViPham!F:F, B9, NhatKy_ViPham!C:C, "T24")</f>
        <v>100</v>
      </c>
      <c r="AP9" s="7">
        <f>100 + SUMIFS(NhatKy_ViPham!J:J, NhatKy_ViPham!E:E, "10_Hoa_A", NhatKy_ViPham!F:F, B9, NhatKy_ViPham!C:C, "T25") - SUMIFS(NhatKy_ViPham!K:K, NhatKy_ViPham!E:E, "10_Hoa_A", NhatKy_ViPham!F:F, B9, NhatKy_ViPham!C:C, "T25")</f>
        <v>100</v>
      </c>
      <c r="AQ9" s="7">
        <f>100 + SUMIFS(NhatKy_ViPham!J:J, NhatKy_ViPham!E:E, "10_Hoa_A", NhatKy_ViPham!F:F, B9, NhatKy_ViPham!C:C, "T26") - SUMIFS(NhatKy_ViPham!K:K, NhatKy_ViPham!E:E, "10_Hoa_A", NhatKy_ViPham!F:F, B9, NhatKy_ViPham!C:C, "T26")</f>
        <v>100</v>
      </c>
      <c r="AR9" s="7">
        <f>100 + SUMIFS(NhatKy_ViPham!J:J, NhatKy_ViPham!E:E, "10_Hoa_A", NhatKy_ViPham!F:F, B9, NhatKy_ViPham!C:C, "T27") - SUMIFS(NhatKy_ViPham!K:K, NhatKy_ViPham!E:E, "10_Hoa_A", NhatKy_ViPham!F:F, B9, NhatKy_ViPham!C:C, "T27")</f>
        <v>100</v>
      </c>
      <c r="AS9" s="7">
        <f>100 + SUMIFS(NhatKy_ViPham!J:J, NhatKy_ViPham!E:E, "10_Hoa_A", NhatKy_ViPham!F:F, B9, NhatKy_ViPham!C:C, "T28") - SUMIFS(NhatKy_ViPham!K:K, NhatKy_ViPham!E:E, "10_Hoa_A", NhatKy_ViPham!F:F, B9, NhatKy_ViPham!C:C, "T28")</f>
        <v>100</v>
      </c>
      <c r="AT9" s="7">
        <f>100 + SUMIFS(NhatKy_ViPham!J:J, NhatKy_ViPham!E:E, "10_Hoa_A", NhatKy_ViPham!F:F, B9, NhatKy_ViPham!C:C, "T29") - SUMIFS(NhatKy_ViPham!K:K, NhatKy_ViPham!E:E, "10_Hoa_A", NhatKy_ViPham!F:F, B9, NhatKy_ViPham!C:C, "T29")</f>
        <v>100</v>
      </c>
      <c r="AU9" s="7">
        <f>100 + SUMIFS(NhatKy_ViPham!J:J, NhatKy_ViPham!E:E, "10_Hoa_A", NhatKy_ViPham!F:F, B9, NhatKy_ViPham!C:C, "T30") - SUMIFS(NhatKy_ViPham!K:K, NhatKy_ViPham!E:E, "10_Hoa_A", NhatKy_ViPham!F:F, B9, NhatKy_ViPham!C:C, "T30")</f>
        <v>100</v>
      </c>
      <c r="AV9" s="7">
        <f>100 + SUMIFS(NhatKy_ViPham!J:J, NhatKy_ViPham!E:E, "10_Hoa_A", NhatKy_ViPham!F:F, B9, NhatKy_ViPham!C:C, "T31") - SUMIFS(NhatKy_ViPham!K:K, NhatKy_ViPham!E:E, "10_Hoa_A", NhatKy_ViPham!F:F, B9, NhatKy_ViPham!C:C, "T31")</f>
        <v>100</v>
      </c>
      <c r="AW9" s="7">
        <f>100 + SUMIFS(NhatKy_ViPham!J:J, NhatKy_ViPham!E:E, "10_Hoa_A", NhatKy_ViPham!F:F, B9, NhatKy_ViPham!C:C, "T32") - SUMIFS(NhatKy_ViPham!K:K, NhatKy_ViPham!E:E, "10_Hoa_A", NhatKy_ViPham!F:F, B9, NhatKy_ViPham!C:C, "T32")</f>
        <v>100</v>
      </c>
      <c r="AX9" s="7">
        <f>100 + SUMIFS(NhatKy_ViPham!J:J, NhatKy_ViPham!E:E, "10_Hoa_A", NhatKy_ViPham!F:F, B9, NhatKy_ViPham!C:C, "T33") - SUMIFS(NhatKy_ViPham!K:K, NhatKy_ViPham!E:E, "10_Hoa_A", NhatKy_ViPham!F:F, B9, NhatKy_ViPham!C:C, "T33")</f>
        <v>100</v>
      </c>
      <c r="AY9" s="7">
        <f>100 + SUMIFS(NhatKy_ViPham!J:J, NhatKy_ViPham!E:E, "10_Hoa_A", NhatKy_ViPham!F:F, B9, NhatKy_ViPham!C:C, "T34") - SUMIFS(NhatKy_ViPham!K:K, NhatKy_ViPham!E:E, "10_Hoa_A", NhatKy_ViPham!F:F, B9, NhatKy_ViPham!C:C, "T34")</f>
        <v>100</v>
      </c>
      <c r="AZ9" s="7">
        <f>100 + SUMIFS(NhatKy_ViPham!J:J, NhatKy_ViPham!E:E, "10_Hoa_A", NhatKy_ViPham!F:F, B9, NhatKy_ViPham!C:C, "T35") - SUMIFS(NhatKy_ViPham!K:K, NhatKy_ViPham!E:E, "10_Hoa_A", NhatKy_ViPham!F:F, B9, NhatKy_ViPham!C:C, "T35")</f>
        <v>100</v>
      </c>
      <c r="BA9" s="12">
        <f t="shared" ref="BA9:BA43" si="0">ROUND(AVERAGE(R9:AZ9), 1)</f>
        <v>100</v>
      </c>
      <c r="BB9" s="11" t="s">
        <v>430</v>
      </c>
      <c r="BC9" s="14" t="str">
        <f t="shared" ref="BC9:BC43" si="1">IF(BB9="Có", "Chưa đạt", IF(BA9&gt;=85, "Tốt", IF(BA9&gt;=70, "Khá", IF(BA9&gt;=50, "Đạt", "Chưa đạt"))))</f>
        <v>Tốt</v>
      </c>
      <c r="BD9" s="10" t="str">
        <f t="shared" ref="BD9:BD43" si="2">IF(BC9="Chưa đạt", "🔴 Nguy cơ CHƯA ĐẠT", IF(BC9="Đạt", "🟡 CẦN NHẮC NHỞ", "🟢 BÌNH THƯỜNG"))</f>
        <v>🟢 BÌNH THƯỜNG</v>
      </c>
    </row>
    <row r="10" spans="1:56" x14ac:dyDescent="0.25">
      <c r="A10" s="5">
        <v>2</v>
      </c>
      <c r="B10" s="15" t="s">
        <v>693</v>
      </c>
      <c r="C10" s="5" t="s">
        <v>694</v>
      </c>
      <c r="D10" s="5" t="s">
        <v>429</v>
      </c>
      <c r="E10" s="11" t="s">
        <v>430</v>
      </c>
      <c r="F10" s="6">
        <f>SUMIFS(NhatKy_ViPham!K:K, NhatKy_ViPham!E:E, "10_Hoa_A", NhatKy_ViPham!F:F, B10, NhatKy_ViPham!H:H, "L01")</f>
        <v>0</v>
      </c>
      <c r="G10" s="6">
        <f>SUMIFS(NhatKy_ViPham!K:K, NhatKy_ViPham!E:E, "10_Hoa_A", NhatKy_ViPham!F:F, B10, NhatKy_ViPham!H:H, "L02")</f>
        <v>0</v>
      </c>
      <c r="H10" s="6">
        <f>SUMIFS(NhatKy_ViPham!K:K, NhatKy_ViPham!E:E, "10_Hoa_A", NhatKy_ViPham!F:F, B10, NhatKy_ViPham!H:H, "L03")</f>
        <v>0</v>
      </c>
      <c r="I10" s="6">
        <f>SUMIFS(NhatKy_ViPham!K:K, NhatKy_ViPham!E:E, "10_Hoa_A", NhatKy_ViPham!F:F, B10, NhatKy_ViPham!H:H, "L04")</f>
        <v>0</v>
      </c>
      <c r="J10" s="6">
        <f>SUMIFS(NhatKy_ViPham!K:K, NhatKy_ViPham!E:E, "10_Hoa_A", NhatKy_ViPham!F:F, B10, NhatKy_ViPham!H:H, "L05")</f>
        <v>0</v>
      </c>
      <c r="K10" s="6">
        <f>SUMIFS(NhatKy_ViPham!K:K, NhatKy_ViPham!E:E, "10_Hoa_A", NhatKy_ViPham!F:F, B10, NhatKy_ViPham!H:H, "L06")</f>
        <v>0</v>
      </c>
      <c r="L10" s="6">
        <f>SUMIFS(NhatKy_ViPham!K:K, NhatKy_ViPham!E:E, "10_Hoa_A", NhatKy_ViPham!F:F, B10, NhatKy_ViPham!H:H, "L07")</f>
        <v>0</v>
      </c>
      <c r="M10" s="6">
        <f>SUMIFS(NhatKy_ViPham!K:K, NhatKy_ViPham!E:E, "10_Hoa_A", NhatKy_ViPham!F:F, B10, NhatKy_ViPham!H:H, "L08")</f>
        <v>0</v>
      </c>
      <c r="N10" s="6">
        <f>SUMIFS(NhatKy_ViPham!K:K, NhatKy_ViPham!E:E, "10_Hoa_A", NhatKy_ViPham!F:F, B10, NhatKy_ViPham!H:H, "L09")</f>
        <v>0</v>
      </c>
      <c r="O10" s="6">
        <f>SUMIFS(NhatKy_ViPham!K:K, NhatKy_ViPham!E:E, "10_Hoa_A", NhatKy_ViPham!F:F, B10, NhatKy_ViPham!H:H, "L10")</f>
        <v>0</v>
      </c>
      <c r="P10" s="12">
        <f>SUMIFS(NhatKy_ViPham!J:J, NhatKy_ViPham!E:E, "10_Hoa_A", NhatKy_ViPham!F:F, B10)</f>
        <v>0</v>
      </c>
      <c r="Q10" s="13">
        <f>SUMIFS(NhatKy_ViPham!K:K, NhatKy_ViPham!E:E, "10_Hoa_A", NhatKy_ViPham!F:F, B10)</f>
        <v>0</v>
      </c>
      <c r="R10" s="6">
        <f>100 + SUMIFS(NhatKy_ViPham!J:J, NhatKy_ViPham!E:E, "10_Hoa_A", NhatKy_ViPham!F:F, B10, NhatKy_ViPham!C:C, "T1") - SUMIFS(NhatKy_ViPham!K:K, NhatKy_ViPham!E:E, "10_Hoa_A", NhatKy_ViPham!F:F, B10, NhatKy_ViPham!C:C, "T1")</f>
        <v>100</v>
      </c>
      <c r="S10" s="6">
        <f>100 + SUMIFS(NhatKy_ViPham!J:J, NhatKy_ViPham!E:E, "10_Hoa_A", NhatKy_ViPham!F:F, B10, NhatKy_ViPham!C:C, "T2") - SUMIFS(NhatKy_ViPham!K:K, NhatKy_ViPham!E:E, "10_Hoa_A", NhatKy_ViPham!F:F, B10, NhatKy_ViPham!C:C, "T2")</f>
        <v>100</v>
      </c>
      <c r="T10" s="6">
        <f>100 + SUMIFS(NhatKy_ViPham!J:J, NhatKy_ViPham!E:E, "10_Hoa_A", NhatKy_ViPham!F:F, B10, NhatKy_ViPham!C:C, "T3") - SUMIFS(NhatKy_ViPham!K:K, NhatKy_ViPham!E:E, "10_Hoa_A", NhatKy_ViPham!F:F, B10, NhatKy_ViPham!C:C, "T3")</f>
        <v>100</v>
      </c>
      <c r="U10" s="6">
        <f>100 + SUMIFS(NhatKy_ViPham!J:J, NhatKy_ViPham!E:E, "10_Hoa_A", NhatKy_ViPham!F:F, B10, NhatKy_ViPham!C:C, "T4") - SUMIFS(NhatKy_ViPham!K:K, NhatKy_ViPham!E:E, "10_Hoa_A", NhatKy_ViPham!F:F, B10, NhatKy_ViPham!C:C, "T4")</f>
        <v>100</v>
      </c>
      <c r="V10" s="6">
        <f>100 + SUMIFS(NhatKy_ViPham!J:J, NhatKy_ViPham!E:E, "10_Hoa_A", NhatKy_ViPham!F:F, B10, NhatKy_ViPham!C:C, "T5") - SUMIFS(NhatKy_ViPham!K:K, NhatKy_ViPham!E:E, "10_Hoa_A", NhatKy_ViPham!F:F, B10, NhatKy_ViPham!C:C, "T5")</f>
        <v>100</v>
      </c>
      <c r="W10" s="6">
        <f>100 + SUMIFS(NhatKy_ViPham!J:J, NhatKy_ViPham!E:E, "10_Hoa_A", NhatKy_ViPham!F:F, B10, NhatKy_ViPham!C:C, "T6") - SUMIFS(NhatKy_ViPham!K:K, NhatKy_ViPham!E:E, "10_Hoa_A", NhatKy_ViPham!F:F, B10, NhatKy_ViPham!C:C, "T6")</f>
        <v>100</v>
      </c>
      <c r="X10" s="6">
        <f>100 + SUMIFS(NhatKy_ViPham!J:J, NhatKy_ViPham!E:E, "10_Hoa_A", NhatKy_ViPham!F:F, B10, NhatKy_ViPham!C:C, "T7") - SUMIFS(NhatKy_ViPham!K:K, NhatKy_ViPham!E:E, "10_Hoa_A", NhatKy_ViPham!F:F, B10, NhatKy_ViPham!C:C, "T7")</f>
        <v>100</v>
      </c>
      <c r="Y10" s="6">
        <f>100 + SUMIFS(NhatKy_ViPham!J:J, NhatKy_ViPham!E:E, "10_Hoa_A", NhatKy_ViPham!F:F, B10, NhatKy_ViPham!C:C, "T8") - SUMIFS(NhatKy_ViPham!K:K, NhatKy_ViPham!E:E, "10_Hoa_A", NhatKy_ViPham!F:F, B10, NhatKy_ViPham!C:C, "T8")</f>
        <v>100</v>
      </c>
      <c r="Z10" s="6">
        <f>100 + SUMIFS(NhatKy_ViPham!J:J, NhatKy_ViPham!E:E, "10_Hoa_A", NhatKy_ViPham!F:F, B10, NhatKy_ViPham!C:C, "T9") - SUMIFS(NhatKy_ViPham!K:K, NhatKy_ViPham!E:E, "10_Hoa_A", NhatKy_ViPham!F:F, B10, NhatKy_ViPham!C:C, "T9")</f>
        <v>100</v>
      </c>
      <c r="AA10" s="6">
        <f>100 + SUMIFS(NhatKy_ViPham!J:J, NhatKy_ViPham!E:E, "10_Hoa_A", NhatKy_ViPham!F:F, B10, NhatKy_ViPham!C:C, "T10") - SUMIFS(NhatKy_ViPham!K:K, NhatKy_ViPham!E:E, "10_Hoa_A", NhatKy_ViPham!F:F, B10, NhatKy_ViPham!C:C, "T10")</f>
        <v>100</v>
      </c>
      <c r="AB10" s="6">
        <f>100 + SUMIFS(NhatKy_ViPham!J:J, NhatKy_ViPham!E:E, "10_Hoa_A", NhatKy_ViPham!F:F, B10, NhatKy_ViPham!C:C, "T11") - SUMIFS(NhatKy_ViPham!K:K, NhatKy_ViPham!E:E, "10_Hoa_A", NhatKy_ViPham!F:F, B10, NhatKy_ViPham!C:C, "T11")</f>
        <v>100</v>
      </c>
      <c r="AC10" s="6">
        <f>100 + SUMIFS(NhatKy_ViPham!J:J, NhatKy_ViPham!E:E, "10_Hoa_A", NhatKy_ViPham!F:F, B10, NhatKy_ViPham!C:C, "T12") - SUMIFS(NhatKy_ViPham!K:K, NhatKy_ViPham!E:E, "10_Hoa_A", NhatKy_ViPham!F:F, B10, NhatKy_ViPham!C:C, "T12")</f>
        <v>100</v>
      </c>
      <c r="AD10" s="6">
        <f>100 + SUMIFS(NhatKy_ViPham!J:J, NhatKy_ViPham!E:E, "10_Hoa_A", NhatKy_ViPham!F:F, B10, NhatKy_ViPham!C:C, "T13") - SUMIFS(NhatKy_ViPham!K:K, NhatKy_ViPham!E:E, "10_Hoa_A", NhatKy_ViPham!F:F, B10, NhatKy_ViPham!C:C, "T13")</f>
        <v>100</v>
      </c>
      <c r="AE10" s="6">
        <f>100 + SUMIFS(NhatKy_ViPham!J:J, NhatKy_ViPham!E:E, "10_Hoa_A", NhatKy_ViPham!F:F, B10, NhatKy_ViPham!C:C, "T14") - SUMIFS(NhatKy_ViPham!K:K, NhatKy_ViPham!E:E, "10_Hoa_A", NhatKy_ViPham!F:F, B10, NhatKy_ViPham!C:C, "T14")</f>
        <v>100</v>
      </c>
      <c r="AF10" s="6">
        <f>100 + SUMIFS(NhatKy_ViPham!J:J, NhatKy_ViPham!E:E, "10_Hoa_A", NhatKy_ViPham!F:F, B10, NhatKy_ViPham!C:C, "T15") - SUMIFS(NhatKy_ViPham!K:K, NhatKy_ViPham!E:E, "10_Hoa_A", NhatKy_ViPham!F:F, B10, NhatKy_ViPham!C:C, "T15")</f>
        <v>100</v>
      </c>
      <c r="AG10" s="6">
        <f>100 + SUMIFS(NhatKy_ViPham!J:J, NhatKy_ViPham!E:E, "10_Hoa_A", NhatKy_ViPham!F:F, B10, NhatKy_ViPham!C:C, "T16") - SUMIFS(NhatKy_ViPham!K:K, NhatKy_ViPham!E:E, "10_Hoa_A", NhatKy_ViPham!F:F, B10, NhatKy_ViPham!C:C, "T16")</f>
        <v>100</v>
      </c>
      <c r="AH10" s="6">
        <f>100 + SUMIFS(NhatKy_ViPham!J:J, NhatKy_ViPham!E:E, "10_Hoa_A", NhatKy_ViPham!F:F, B10, NhatKy_ViPham!C:C, "T17") - SUMIFS(NhatKy_ViPham!K:K, NhatKy_ViPham!E:E, "10_Hoa_A", NhatKy_ViPham!F:F, B10, NhatKy_ViPham!C:C, "T17")</f>
        <v>100</v>
      </c>
      <c r="AI10" s="6">
        <f>100 + SUMIFS(NhatKy_ViPham!J:J, NhatKy_ViPham!E:E, "10_Hoa_A", NhatKy_ViPham!F:F, B10, NhatKy_ViPham!C:C, "T18") - SUMIFS(NhatKy_ViPham!K:K, NhatKy_ViPham!E:E, "10_Hoa_A", NhatKy_ViPham!F:F, B10, NhatKy_ViPham!C:C, "T18")</f>
        <v>100</v>
      </c>
      <c r="AJ10" s="6">
        <f>100 + SUMIFS(NhatKy_ViPham!J:J, NhatKy_ViPham!E:E, "10_Hoa_A", NhatKy_ViPham!F:F, B10, NhatKy_ViPham!C:C, "T19") - SUMIFS(NhatKy_ViPham!K:K, NhatKy_ViPham!E:E, "10_Hoa_A", NhatKy_ViPham!F:F, B10, NhatKy_ViPham!C:C, "T19")</f>
        <v>100</v>
      </c>
      <c r="AK10" s="6">
        <f>100 + SUMIFS(NhatKy_ViPham!J:J, NhatKy_ViPham!E:E, "10_Hoa_A", NhatKy_ViPham!F:F, B10, NhatKy_ViPham!C:C, "T20") - SUMIFS(NhatKy_ViPham!K:K, NhatKy_ViPham!E:E, "10_Hoa_A", NhatKy_ViPham!F:F, B10, NhatKy_ViPham!C:C, "T20")</f>
        <v>100</v>
      </c>
      <c r="AL10" s="6">
        <f>100 + SUMIFS(NhatKy_ViPham!J:J, NhatKy_ViPham!E:E, "10_Hoa_A", NhatKy_ViPham!F:F, B10, NhatKy_ViPham!C:C, "T21") - SUMIFS(NhatKy_ViPham!K:K, NhatKy_ViPham!E:E, "10_Hoa_A", NhatKy_ViPham!F:F, B10, NhatKy_ViPham!C:C, "T21")</f>
        <v>100</v>
      </c>
      <c r="AM10" s="6">
        <f>100 + SUMIFS(NhatKy_ViPham!J:J, NhatKy_ViPham!E:E, "10_Hoa_A", NhatKy_ViPham!F:F, B10, NhatKy_ViPham!C:C, "T22") - SUMIFS(NhatKy_ViPham!K:K, NhatKy_ViPham!E:E, "10_Hoa_A", NhatKy_ViPham!F:F, B10, NhatKy_ViPham!C:C, "T22")</f>
        <v>100</v>
      </c>
      <c r="AN10" s="6">
        <f>100 + SUMIFS(NhatKy_ViPham!J:J, NhatKy_ViPham!E:E, "10_Hoa_A", NhatKy_ViPham!F:F, B10, NhatKy_ViPham!C:C, "T23") - SUMIFS(NhatKy_ViPham!K:K, NhatKy_ViPham!E:E, "10_Hoa_A", NhatKy_ViPham!F:F, B10, NhatKy_ViPham!C:C, "T23")</f>
        <v>100</v>
      </c>
      <c r="AO10" s="6">
        <f>100 + SUMIFS(NhatKy_ViPham!J:J, NhatKy_ViPham!E:E, "10_Hoa_A", NhatKy_ViPham!F:F, B10, NhatKy_ViPham!C:C, "T24") - SUMIFS(NhatKy_ViPham!K:K, NhatKy_ViPham!E:E, "10_Hoa_A", NhatKy_ViPham!F:F, B10, NhatKy_ViPham!C:C, "T24")</f>
        <v>100</v>
      </c>
      <c r="AP10" s="6">
        <f>100 + SUMIFS(NhatKy_ViPham!J:J, NhatKy_ViPham!E:E, "10_Hoa_A", NhatKy_ViPham!F:F, B10, NhatKy_ViPham!C:C, "T25") - SUMIFS(NhatKy_ViPham!K:K, NhatKy_ViPham!E:E, "10_Hoa_A", NhatKy_ViPham!F:F, B10, NhatKy_ViPham!C:C, "T25")</f>
        <v>100</v>
      </c>
      <c r="AQ10" s="6">
        <f>100 + SUMIFS(NhatKy_ViPham!J:J, NhatKy_ViPham!E:E, "10_Hoa_A", NhatKy_ViPham!F:F, B10, NhatKy_ViPham!C:C, "T26") - SUMIFS(NhatKy_ViPham!K:K, NhatKy_ViPham!E:E, "10_Hoa_A", NhatKy_ViPham!F:F, B10, NhatKy_ViPham!C:C, "T26")</f>
        <v>100</v>
      </c>
      <c r="AR10" s="6">
        <f>100 + SUMIFS(NhatKy_ViPham!J:J, NhatKy_ViPham!E:E, "10_Hoa_A", NhatKy_ViPham!F:F, B10, NhatKy_ViPham!C:C, "T27") - SUMIFS(NhatKy_ViPham!K:K, NhatKy_ViPham!E:E, "10_Hoa_A", NhatKy_ViPham!F:F, B10, NhatKy_ViPham!C:C, "T27")</f>
        <v>100</v>
      </c>
      <c r="AS10" s="6">
        <f>100 + SUMIFS(NhatKy_ViPham!J:J, NhatKy_ViPham!E:E, "10_Hoa_A", NhatKy_ViPham!F:F, B10, NhatKy_ViPham!C:C, "T28") - SUMIFS(NhatKy_ViPham!K:K, NhatKy_ViPham!E:E, "10_Hoa_A", NhatKy_ViPham!F:F, B10, NhatKy_ViPham!C:C, "T28")</f>
        <v>100</v>
      </c>
      <c r="AT10" s="6">
        <f>100 + SUMIFS(NhatKy_ViPham!J:J, NhatKy_ViPham!E:E, "10_Hoa_A", NhatKy_ViPham!F:F, B10, NhatKy_ViPham!C:C, "T29") - SUMIFS(NhatKy_ViPham!K:K, NhatKy_ViPham!E:E, "10_Hoa_A", NhatKy_ViPham!F:F, B10, NhatKy_ViPham!C:C, "T29")</f>
        <v>100</v>
      </c>
      <c r="AU10" s="6">
        <f>100 + SUMIFS(NhatKy_ViPham!J:J, NhatKy_ViPham!E:E, "10_Hoa_A", NhatKy_ViPham!F:F, B10, NhatKy_ViPham!C:C, "T30") - SUMIFS(NhatKy_ViPham!K:K, NhatKy_ViPham!E:E, "10_Hoa_A", NhatKy_ViPham!F:F, B10, NhatKy_ViPham!C:C, "T30")</f>
        <v>100</v>
      </c>
      <c r="AV10" s="6">
        <f>100 + SUMIFS(NhatKy_ViPham!J:J, NhatKy_ViPham!E:E, "10_Hoa_A", NhatKy_ViPham!F:F, B10, NhatKy_ViPham!C:C, "T31") - SUMIFS(NhatKy_ViPham!K:K, NhatKy_ViPham!E:E, "10_Hoa_A", NhatKy_ViPham!F:F, B10, NhatKy_ViPham!C:C, "T31")</f>
        <v>100</v>
      </c>
      <c r="AW10" s="6">
        <f>100 + SUMIFS(NhatKy_ViPham!J:J, NhatKy_ViPham!E:E, "10_Hoa_A", NhatKy_ViPham!F:F, B10, NhatKy_ViPham!C:C, "T32") - SUMIFS(NhatKy_ViPham!K:K, NhatKy_ViPham!E:E, "10_Hoa_A", NhatKy_ViPham!F:F, B10, NhatKy_ViPham!C:C, "T32")</f>
        <v>100</v>
      </c>
      <c r="AX10" s="6">
        <f>100 + SUMIFS(NhatKy_ViPham!J:J, NhatKy_ViPham!E:E, "10_Hoa_A", NhatKy_ViPham!F:F, B10, NhatKy_ViPham!C:C, "T33") - SUMIFS(NhatKy_ViPham!K:K, NhatKy_ViPham!E:E, "10_Hoa_A", NhatKy_ViPham!F:F, B10, NhatKy_ViPham!C:C, "T33")</f>
        <v>100</v>
      </c>
      <c r="AY10" s="6">
        <f>100 + SUMIFS(NhatKy_ViPham!J:J, NhatKy_ViPham!E:E, "10_Hoa_A", NhatKy_ViPham!F:F, B10, NhatKy_ViPham!C:C, "T34") - SUMIFS(NhatKy_ViPham!K:K, NhatKy_ViPham!E:E, "10_Hoa_A", NhatKy_ViPham!F:F, B10, NhatKy_ViPham!C:C, "T34")</f>
        <v>100</v>
      </c>
      <c r="AZ10" s="6">
        <f>100 + SUMIFS(NhatKy_ViPham!J:J, NhatKy_ViPham!E:E, "10_Hoa_A", NhatKy_ViPham!F:F, B10, NhatKy_ViPham!C:C, "T35") - SUMIFS(NhatKy_ViPham!K:K, NhatKy_ViPham!E:E, "10_Hoa_A", NhatKy_ViPham!F:F, B10, NhatKy_ViPham!C:C, "T35")</f>
        <v>100</v>
      </c>
      <c r="BA10" s="12">
        <f t="shared" si="0"/>
        <v>100</v>
      </c>
      <c r="BB10" s="11" t="s">
        <v>430</v>
      </c>
      <c r="BC10" s="16" t="str">
        <f t="shared" si="1"/>
        <v>Tốt</v>
      </c>
      <c r="BD10" s="15" t="str">
        <f t="shared" si="2"/>
        <v>🟢 BÌNH THƯỜNG</v>
      </c>
    </row>
    <row r="11" spans="1:56" x14ac:dyDescent="0.25">
      <c r="A11" s="4">
        <v>3</v>
      </c>
      <c r="B11" s="10" t="s">
        <v>695</v>
      </c>
      <c r="C11" s="4" t="s">
        <v>696</v>
      </c>
      <c r="D11" s="4" t="s">
        <v>429</v>
      </c>
      <c r="E11" s="11" t="s">
        <v>430</v>
      </c>
      <c r="F11" s="7">
        <f>SUMIFS(NhatKy_ViPham!K:K, NhatKy_ViPham!E:E, "10_Hoa_A", NhatKy_ViPham!F:F, B11, NhatKy_ViPham!H:H, "L01")</f>
        <v>0</v>
      </c>
      <c r="G11" s="7">
        <f>SUMIFS(NhatKy_ViPham!K:K, NhatKy_ViPham!E:E, "10_Hoa_A", NhatKy_ViPham!F:F, B11, NhatKy_ViPham!H:H, "L02")</f>
        <v>0</v>
      </c>
      <c r="H11" s="7">
        <f>SUMIFS(NhatKy_ViPham!K:K, NhatKy_ViPham!E:E, "10_Hoa_A", NhatKy_ViPham!F:F, B11, NhatKy_ViPham!H:H, "L03")</f>
        <v>0</v>
      </c>
      <c r="I11" s="7">
        <f>SUMIFS(NhatKy_ViPham!K:K, NhatKy_ViPham!E:E, "10_Hoa_A", NhatKy_ViPham!F:F, B11, NhatKy_ViPham!H:H, "L04")</f>
        <v>0</v>
      </c>
      <c r="J11" s="7">
        <f>SUMIFS(NhatKy_ViPham!K:K, NhatKy_ViPham!E:E, "10_Hoa_A", NhatKy_ViPham!F:F, B11, NhatKy_ViPham!H:H, "L05")</f>
        <v>0</v>
      </c>
      <c r="K11" s="7">
        <f>SUMIFS(NhatKy_ViPham!K:K, NhatKy_ViPham!E:E, "10_Hoa_A", NhatKy_ViPham!F:F, B11, NhatKy_ViPham!H:H, "L06")</f>
        <v>0</v>
      </c>
      <c r="L11" s="7">
        <f>SUMIFS(NhatKy_ViPham!K:K, NhatKy_ViPham!E:E, "10_Hoa_A", NhatKy_ViPham!F:F, B11, NhatKy_ViPham!H:H, "L07")</f>
        <v>0</v>
      </c>
      <c r="M11" s="7">
        <f>SUMIFS(NhatKy_ViPham!K:K, NhatKy_ViPham!E:E, "10_Hoa_A", NhatKy_ViPham!F:F, B11, NhatKy_ViPham!H:H, "L08")</f>
        <v>0</v>
      </c>
      <c r="N11" s="7">
        <f>SUMIFS(NhatKy_ViPham!K:K, NhatKy_ViPham!E:E, "10_Hoa_A", NhatKy_ViPham!F:F, B11, NhatKy_ViPham!H:H, "L09")</f>
        <v>0</v>
      </c>
      <c r="O11" s="7">
        <f>SUMIFS(NhatKy_ViPham!K:K, NhatKy_ViPham!E:E, "10_Hoa_A", NhatKy_ViPham!F:F, B11, NhatKy_ViPham!H:H, "L10")</f>
        <v>0</v>
      </c>
      <c r="P11" s="12">
        <f>SUMIFS(NhatKy_ViPham!J:J, NhatKy_ViPham!E:E, "10_Hoa_A", NhatKy_ViPham!F:F, B11)</f>
        <v>0</v>
      </c>
      <c r="Q11" s="13">
        <f>SUMIFS(NhatKy_ViPham!K:K, NhatKy_ViPham!E:E, "10_Hoa_A", NhatKy_ViPham!F:F, B11)</f>
        <v>0</v>
      </c>
      <c r="R11" s="7">
        <f>100 + SUMIFS(NhatKy_ViPham!J:J, NhatKy_ViPham!E:E, "10_Hoa_A", NhatKy_ViPham!F:F, B11, NhatKy_ViPham!C:C, "T1") - SUMIFS(NhatKy_ViPham!K:K, NhatKy_ViPham!E:E, "10_Hoa_A", NhatKy_ViPham!F:F, B11, NhatKy_ViPham!C:C, "T1")</f>
        <v>100</v>
      </c>
      <c r="S11" s="7">
        <f>100 + SUMIFS(NhatKy_ViPham!J:J, NhatKy_ViPham!E:E, "10_Hoa_A", NhatKy_ViPham!F:F, B11, NhatKy_ViPham!C:C, "T2") - SUMIFS(NhatKy_ViPham!K:K, NhatKy_ViPham!E:E, "10_Hoa_A", NhatKy_ViPham!F:F, B11, NhatKy_ViPham!C:C, "T2")</f>
        <v>100</v>
      </c>
      <c r="T11" s="7">
        <f>100 + SUMIFS(NhatKy_ViPham!J:J, NhatKy_ViPham!E:E, "10_Hoa_A", NhatKy_ViPham!F:F, B11, NhatKy_ViPham!C:C, "T3") - SUMIFS(NhatKy_ViPham!K:K, NhatKy_ViPham!E:E, "10_Hoa_A", NhatKy_ViPham!F:F, B11, NhatKy_ViPham!C:C, "T3")</f>
        <v>100</v>
      </c>
      <c r="U11" s="7">
        <f>100 + SUMIFS(NhatKy_ViPham!J:J, NhatKy_ViPham!E:E, "10_Hoa_A", NhatKy_ViPham!F:F, B11, NhatKy_ViPham!C:C, "T4") - SUMIFS(NhatKy_ViPham!K:K, NhatKy_ViPham!E:E, "10_Hoa_A", NhatKy_ViPham!F:F, B11, NhatKy_ViPham!C:C, "T4")</f>
        <v>100</v>
      </c>
      <c r="V11" s="7">
        <f>100 + SUMIFS(NhatKy_ViPham!J:J, NhatKy_ViPham!E:E, "10_Hoa_A", NhatKy_ViPham!F:F, B11, NhatKy_ViPham!C:C, "T5") - SUMIFS(NhatKy_ViPham!K:K, NhatKy_ViPham!E:E, "10_Hoa_A", NhatKy_ViPham!F:F, B11, NhatKy_ViPham!C:C, "T5")</f>
        <v>100</v>
      </c>
      <c r="W11" s="7">
        <f>100 + SUMIFS(NhatKy_ViPham!J:J, NhatKy_ViPham!E:E, "10_Hoa_A", NhatKy_ViPham!F:F, B11, NhatKy_ViPham!C:C, "T6") - SUMIFS(NhatKy_ViPham!K:K, NhatKy_ViPham!E:E, "10_Hoa_A", NhatKy_ViPham!F:F, B11, NhatKy_ViPham!C:C, "T6")</f>
        <v>100</v>
      </c>
      <c r="X11" s="7">
        <f>100 + SUMIFS(NhatKy_ViPham!J:J, NhatKy_ViPham!E:E, "10_Hoa_A", NhatKy_ViPham!F:F, B11, NhatKy_ViPham!C:C, "T7") - SUMIFS(NhatKy_ViPham!K:K, NhatKy_ViPham!E:E, "10_Hoa_A", NhatKy_ViPham!F:F, B11, NhatKy_ViPham!C:C, "T7")</f>
        <v>100</v>
      </c>
      <c r="Y11" s="7">
        <f>100 + SUMIFS(NhatKy_ViPham!J:J, NhatKy_ViPham!E:E, "10_Hoa_A", NhatKy_ViPham!F:F, B11, NhatKy_ViPham!C:C, "T8") - SUMIFS(NhatKy_ViPham!K:K, NhatKy_ViPham!E:E, "10_Hoa_A", NhatKy_ViPham!F:F, B11, NhatKy_ViPham!C:C, "T8")</f>
        <v>100</v>
      </c>
      <c r="Z11" s="7">
        <f>100 + SUMIFS(NhatKy_ViPham!J:J, NhatKy_ViPham!E:E, "10_Hoa_A", NhatKy_ViPham!F:F, B11, NhatKy_ViPham!C:C, "T9") - SUMIFS(NhatKy_ViPham!K:K, NhatKy_ViPham!E:E, "10_Hoa_A", NhatKy_ViPham!F:F, B11, NhatKy_ViPham!C:C, "T9")</f>
        <v>100</v>
      </c>
      <c r="AA11" s="7">
        <f>100 + SUMIFS(NhatKy_ViPham!J:J, NhatKy_ViPham!E:E, "10_Hoa_A", NhatKy_ViPham!F:F, B11, NhatKy_ViPham!C:C, "T10") - SUMIFS(NhatKy_ViPham!K:K, NhatKy_ViPham!E:E, "10_Hoa_A", NhatKy_ViPham!F:F, B11, NhatKy_ViPham!C:C, "T10")</f>
        <v>100</v>
      </c>
      <c r="AB11" s="7">
        <f>100 + SUMIFS(NhatKy_ViPham!J:J, NhatKy_ViPham!E:E, "10_Hoa_A", NhatKy_ViPham!F:F, B11, NhatKy_ViPham!C:C, "T11") - SUMIFS(NhatKy_ViPham!K:K, NhatKy_ViPham!E:E, "10_Hoa_A", NhatKy_ViPham!F:F, B11, NhatKy_ViPham!C:C, "T11")</f>
        <v>100</v>
      </c>
      <c r="AC11" s="7">
        <f>100 + SUMIFS(NhatKy_ViPham!J:J, NhatKy_ViPham!E:E, "10_Hoa_A", NhatKy_ViPham!F:F, B11, NhatKy_ViPham!C:C, "T12") - SUMIFS(NhatKy_ViPham!K:K, NhatKy_ViPham!E:E, "10_Hoa_A", NhatKy_ViPham!F:F, B11, NhatKy_ViPham!C:C, "T12")</f>
        <v>100</v>
      </c>
      <c r="AD11" s="7">
        <f>100 + SUMIFS(NhatKy_ViPham!J:J, NhatKy_ViPham!E:E, "10_Hoa_A", NhatKy_ViPham!F:F, B11, NhatKy_ViPham!C:C, "T13") - SUMIFS(NhatKy_ViPham!K:K, NhatKy_ViPham!E:E, "10_Hoa_A", NhatKy_ViPham!F:F, B11, NhatKy_ViPham!C:C, "T13")</f>
        <v>100</v>
      </c>
      <c r="AE11" s="7">
        <f>100 + SUMIFS(NhatKy_ViPham!J:J, NhatKy_ViPham!E:E, "10_Hoa_A", NhatKy_ViPham!F:F, B11, NhatKy_ViPham!C:C, "T14") - SUMIFS(NhatKy_ViPham!K:K, NhatKy_ViPham!E:E, "10_Hoa_A", NhatKy_ViPham!F:F, B11, NhatKy_ViPham!C:C, "T14")</f>
        <v>100</v>
      </c>
      <c r="AF11" s="7">
        <f>100 + SUMIFS(NhatKy_ViPham!J:J, NhatKy_ViPham!E:E, "10_Hoa_A", NhatKy_ViPham!F:F, B11, NhatKy_ViPham!C:C, "T15") - SUMIFS(NhatKy_ViPham!K:K, NhatKy_ViPham!E:E, "10_Hoa_A", NhatKy_ViPham!F:F, B11, NhatKy_ViPham!C:C, "T15")</f>
        <v>100</v>
      </c>
      <c r="AG11" s="7">
        <f>100 + SUMIFS(NhatKy_ViPham!J:J, NhatKy_ViPham!E:E, "10_Hoa_A", NhatKy_ViPham!F:F, B11, NhatKy_ViPham!C:C, "T16") - SUMIFS(NhatKy_ViPham!K:K, NhatKy_ViPham!E:E, "10_Hoa_A", NhatKy_ViPham!F:F, B11, NhatKy_ViPham!C:C, "T16")</f>
        <v>100</v>
      </c>
      <c r="AH11" s="7">
        <f>100 + SUMIFS(NhatKy_ViPham!J:J, NhatKy_ViPham!E:E, "10_Hoa_A", NhatKy_ViPham!F:F, B11, NhatKy_ViPham!C:C, "T17") - SUMIFS(NhatKy_ViPham!K:K, NhatKy_ViPham!E:E, "10_Hoa_A", NhatKy_ViPham!F:F, B11, NhatKy_ViPham!C:C, "T17")</f>
        <v>100</v>
      </c>
      <c r="AI11" s="7">
        <f>100 + SUMIFS(NhatKy_ViPham!J:J, NhatKy_ViPham!E:E, "10_Hoa_A", NhatKy_ViPham!F:F, B11, NhatKy_ViPham!C:C, "T18") - SUMIFS(NhatKy_ViPham!K:K, NhatKy_ViPham!E:E, "10_Hoa_A", NhatKy_ViPham!F:F, B11, NhatKy_ViPham!C:C, "T18")</f>
        <v>100</v>
      </c>
      <c r="AJ11" s="7">
        <f>100 + SUMIFS(NhatKy_ViPham!J:J, NhatKy_ViPham!E:E, "10_Hoa_A", NhatKy_ViPham!F:F, B11, NhatKy_ViPham!C:C, "T19") - SUMIFS(NhatKy_ViPham!K:K, NhatKy_ViPham!E:E, "10_Hoa_A", NhatKy_ViPham!F:F, B11, NhatKy_ViPham!C:C, "T19")</f>
        <v>100</v>
      </c>
      <c r="AK11" s="7">
        <f>100 + SUMIFS(NhatKy_ViPham!J:J, NhatKy_ViPham!E:E, "10_Hoa_A", NhatKy_ViPham!F:F, B11, NhatKy_ViPham!C:C, "T20") - SUMIFS(NhatKy_ViPham!K:K, NhatKy_ViPham!E:E, "10_Hoa_A", NhatKy_ViPham!F:F, B11, NhatKy_ViPham!C:C, "T20")</f>
        <v>100</v>
      </c>
      <c r="AL11" s="7">
        <f>100 + SUMIFS(NhatKy_ViPham!J:J, NhatKy_ViPham!E:E, "10_Hoa_A", NhatKy_ViPham!F:F, B11, NhatKy_ViPham!C:C, "T21") - SUMIFS(NhatKy_ViPham!K:K, NhatKy_ViPham!E:E, "10_Hoa_A", NhatKy_ViPham!F:F, B11, NhatKy_ViPham!C:C, "T21")</f>
        <v>100</v>
      </c>
      <c r="AM11" s="7">
        <f>100 + SUMIFS(NhatKy_ViPham!J:J, NhatKy_ViPham!E:E, "10_Hoa_A", NhatKy_ViPham!F:F, B11, NhatKy_ViPham!C:C, "T22") - SUMIFS(NhatKy_ViPham!K:K, NhatKy_ViPham!E:E, "10_Hoa_A", NhatKy_ViPham!F:F, B11, NhatKy_ViPham!C:C, "T22")</f>
        <v>100</v>
      </c>
      <c r="AN11" s="7">
        <f>100 + SUMIFS(NhatKy_ViPham!J:J, NhatKy_ViPham!E:E, "10_Hoa_A", NhatKy_ViPham!F:F, B11, NhatKy_ViPham!C:C, "T23") - SUMIFS(NhatKy_ViPham!K:K, NhatKy_ViPham!E:E, "10_Hoa_A", NhatKy_ViPham!F:F, B11, NhatKy_ViPham!C:C, "T23")</f>
        <v>100</v>
      </c>
      <c r="AO11" s="7">
        <f>100 + SUMIFS(NhatKy_ViPham!J:J, NhatKy_ViPham!E:E, "10_Hoa_A", NhatKy_ViPham!F:F, B11, NhatKy_ViPham!C:C, "T24") - SUMIFS(NhatKy_ViPham!K:K, NhatKy_ViPham!E:E, "10_Hoa_A", NhatKy_ViPham!F:F, B11, NhatKy_ViPham!C:C, "T24")</f>
        <v>100</v>
      </c>
      <c r="AP11" s="7">
        <f>100 + SUMIFS(NhatKy_ViPham!J:J, NhatKy_ViPham!E:E, "10_Hoa_A", NhatKy_ViPham!F:F, B11, NhatKy_ViPham!C:C, "T25") - SUMIFS(NhatKy_ViPham!K:K, NhatKy_ViPham!E:E, "10_Hoa_A", NhatKy_ViPham!F:F, B11, NhatKy_ViPham!C:C, "T25")</f>
        <v>100</v>
      </c>
      <c r="AQ11" s="7">
        <f>100 + SUMIFS(NhatKy_ViPham!J:J, NhatKy_ViPham!E:E, "10_Hoa_A", NhatKy_ViPham!F:F, B11, NhatKy_ViPham!C:C, "T26") - SUMIFS(NhatKy_ViPham!K:K, NhatKy_ViPham!E:E, "10_Hoa_A", NhatKy_ViPham!F:F, B11, NhatKy_ViPham!C:C, "T26")</f>
        <v>100</v>
      </c>
      <c r="AR11" s="7">
        <f>100 + SUMIFS(NhatKy_ViPham!J:J, NhatKy_ViPham!E:E, "10_Hoa_A", NhatKy_ViPham!F:F, B11, NhatKy_ViPham!C:C, "T27") - SUMIFS(NhatKy_ViPham!K:K, NhatKy_ViPham!E:E, "10_Hoa_A", NhatKy_ViPham!F:F, B11, NhatKy_ViPham!C:C, "T27")</f>
        <v>100</v>
      </c>
      <c r="AS11" s="7">
        <f>100 + SUMIFS(NhatKy_ViPham!J:J, NhatKy_ViPham!E:E, "10_Hoa_A", NhatKy_ViPham!F:F, B11, NhatKy_ViPham!C:C, "T28") - SUMIFS(NhatKy_ViPham!K:K, NhatKy_ViPham!E:E, "10_Hoa_A", NhatKy_ViPham!F:F, B11, NhatKy_ViPham!C:C, "T28")</f>
        <v>100</v>
      </c>
      <c r="AT11" s="7">
        <f>100 + SUMIFS(NhatKy_ViPham!J:J, NhatKy_ViPham!E:E, "10_Hoa_A", NhatKy_ViPham!F:F, B11, NhatKy_ViPham!C:C, "T29") - SUMIFS(NhatKy_ViPham!K:K, NhatKy_ViPham!E:E, "10_Hoa_A", NhatKy_ViPham!F:F, B11, NhatKy_ViPham!C:C, "T29")</f>
        <v>100</v>
      </c>
      <c r="AU11" s="7">
        <f>100 + SUMIFS(NhatKy_ViPham!J:J, NhatKy_ViPham!E:E, "10_Hoa_A", NhatKy_ViPham!F:F, B11, NhatKy_ViPham!C:C, "T30") - SUMIFS(NhatKy_ViPham!K:K, NhatKy_ViPham!E:E, "10_Hoa_A", NhatKy_ViPham!F:F, B11, NhatKy_ViPham!C:C, "T30")</f>
        <v>100</v>
      </c>
      <c r="AV11" s="7">
        <f>100 + SUMIFS(NhatKy_ViPham!J:J, NhatKy_ViPham!E:E, "10_Hoa_A", NhatKy_ViPham!F:F, B11, NhatKy_ViPham!C:C, "T31") - SUMIFS(NhatKy_ViPham!K:K, NhatKy_ViPham!E:E, "10_Hoa_A", NhatKy_ViPham!F:F, B11, NhatKy_ViPham!C:C, "T31")</f>
        <v>100</v>
      </c>
      <c r="AW11" s="7">
        <f>100 + SUMIFS(NhatKy_ViPham!J:J, NhatKy_ViPham!E:E, "10_Hoa_A", NhatKy_ViPham!F:F, B11, NhatKy_ViPham!C:C, "T32") - SUMIFS(NhatKy_ViPham!K:K, NhatKy_ViPham!E:E, "10_Hoa_A", NhatKy_ViPham!F:F, B11, NhatKy_ViPham!C:C, "T32")</f>
        <v>100</v>
      </c>
      <c r="AX11" s="7">
        <f>100 + SUMIFS(NhatKy_ViPham!J:J, NhatKy_ViPham!E:E, "10_Hoa_A", NhatKy_ViPham!F:F, B11, NhatKy_ViPham!C:C, "T33") - SUMIFS(NhatKy_ViPham!K:K, NhatKy_ViPham!E:E, "10_Hoa_A", NhatKy_ViPham!F:F, B11, NhatKy_ViPham!C:C, "T33")</f>
        <v>100</v>
      </c>
      <c r="AY11" s="7">
        <f>100 + SUMIFS(NhatKy_ViPham!J:J, NhatKy_ViPham!E:E, "10_Hoa_A", NhatKy_ViPham!F:F, B11, NhatKy_ViPham!C:C, "T34") - SUMIFS(NhatKy_ViPham!K:K, NhatKy_ViPham!E:E, "10_Hoa_A", NhatKy_ViPham!F:F, B11, NhatKy_ViPham!C:C, "T34")</f>
        <v>100</v>
      </c>
      <c r="AZ11" s="7">
        <f>100 + SUMIFS(NhatKy_ViPham!J:J, NhatKy_ViPham!E:E, "10_Hoa_A", NhatKy_ViPham!F:F, B11, NhatKy_ViPham!C:C, "T35") - SUMIFS(NhatKy_ViPham!K:K, NhatKy_ViPham!E:E, "10_Hoa_A", NhatKy_ViPham!F:F, B11, NhatKy_ViPham!C:C, "T35")</f>
        <v>100</v>
      </c>
      <c r="BA11" s="12">
        <f t="shared" si="0"/>
        <v>100</v>
      </c>
      <c r="BB11" s="11" t="s">
        <v>430</v>
      </c>
      <c r="BC11" s="14" t="str">
        <f t="shared" si="1"/>
        <v>Tốt</v>
      </c>
      <c r="BD11" s="10" t="str">
        <f t="shared" si="2"/>
        <v>🟢 BÌNH THƯỜNG</v>
      </c>
    </row>
    <row r="12" spans="1:56" x14ac:dyDescent="0.25">
      <c r="A12" s="5">
        <v>4</v>
      </c>
      <c r="B12" s="15" t="s">
        <v>338</v>
      </c>
      <c r="C12" s="5" t="s">
        <v>697</v>
      </c>
      <c r="D12" s="5" t="s">
        <v>435</v>
      </c>
      <c r="E12" s="11" t="s">
        <v>430</v>
      </c>
      <c r="F12" s="6">
        <f>SUMIFS(NhatKy_ViPham!K:K, NhatKy_ViPham!E:E, "10_Hoa_A", NhatKy_ViPham!F:F, B12, NhatKy_ViPham!H:H, "L01")</f>
        <v>0</v>
      </c>
      <c r="G12" s="6">
        <f>SUMIFS(NhatKy_ViPham!K:K, NhatKy_ViPham!E:E, "10_Hoa_A", NhatKy_ViPham!F:F, B12, NhatKy_ViPham!H:H, "L02")</f>
        <v>0</v>
      </c>
      <c r="H12" s="6">
        <f>SUMIFS(NhatKy_ViPham!K:K, NhatKy_ViPham!E:E, "10_Hoa_A", NhatKy_ViPham!F:F, B12, NhatKy_ViPham!H:H, "L03")</f>
        <v>0</v>
      </c>
      <c r="I12" s="6">
        <f>SUMIFS(NhatKy_ViPham!K:K, NhatKy_ViPham!E:E, "10_Hoa_A", NhatKy_ViPham!F:F, B12, NhatKy_ViPham!H:H, "L04")</f>
        <v>0</v>
      </c>
      <c r="J12" s="6">
        <f>SUMIFS(NhatKy_ViPham!K:K, NhatKy_ViPham!E:E, "10_Hoa_A", NhatKy_ViPham!F:F, B12, NhatKy_ViPham!H:H, "L05")</f>
        <v>0</v>
      </c>
      <c r="K12" s="6">
        <f>SUMIFS(NhatKy_ViPham!K:K, NhatKy_ViPham!E:E, "10_Hoa_A", NhatKy_ViPham!F:F, B12, NhatKy_ViPham!H:H, "L06")</f>
        <v>0</v>
      </c>
      <c r="L12" s="6">
        <f>SUMIFS(NhatKy_ViPham!K:K, NhatKy_ViPham!E:E, "10_Hoa_A", NhatKy_ViPham!F:F, B12, NhatKy_ViPham!H:H, "L07")</f>
        <v>0</v>
      </c>
      <c r="M12" s="6">
        <f>SUMIFS(NhatKy_ViPham!K:K, NhatKy_ViPham!E:E, "10_Hoa_A", NhatKy_ViPham!F:F, B12, NhatKy_ViPham!H:H, "L08")</f>
        <v>0</v>
      </c>
      <c r="N12" s="6">
        <f>SUMIFS(NhatKy_ViPham!K:K, NhatKy_ViPham!E:E, "10_Hoa_A", NhatKy_ViPham!F:F, B12, NhatKy_ViPham!H:H, "L09")</f>
        <v>0</v>
      </c>
      <c r="O12" s="6">
        <f>SUMIFS(NhatKy_ViPham!K:K, NhatKy_ViPham!E:E, "10_Hoa_A", NhatKy_ViPham!F:F, B12, NhatKy_ViPham!H:H, "L10")</f>
        <v>0</v>
      </c>
      <c r="P12" s="12">
        <f>SUMIFS(NhatKy_ViPham!J:J, NhatKy_ViPham!E:E, "10_Hoa_A", NhatKy_ViPham!F:F, B12)</f>
        <v>0</v>
      </c>
      <c r="Q12" s="13">
        <f>SUMIFS(NhatKy_ViPham!K:K, NhatKy_ViPham!E:E, "10_Hoa_A", NhatKy_ViPham!F:F, B12)</f>
        <v>0</v>
      </c>
      <c r="R12" s="6">
        <f>100 + SUMIFS(NhatKy_ViPham!J:J, NhatKy_ViPham!E:E, "10_Hoa_A", NhatKy_ViPham!F:F, B12, NhatKy_ViPham!C:C, "T1") - SUMIFS(NhatKy_ViPham!K:K, NhatKy_ViPham!E:E, "10_Hoa_A", NhatKy_ViPham!F:F, B12, NhatKy_ViPham!C:C, "T1")</f>
        <v>100</v>
      </c>
      <c r="S12" s="6">
        <f>100 + SUMIFS(NhatKy_ViPham!J:J, NhatKy_ViPham!E:E, "10_Hoa_A", NhatKy_ViPham!F:F, B12, NhatKy_ViPham!C:C, "T2") - SUMIFS(NhatKy_ViPham!K:K, NhatKy_ViPham!E:E, "10_Hoa_A", NhatKy_ViPham!F:F, B12, NhatKy_ViPham!C:C, "T2")</f>
        <v>100</v>
      </c>
      <c r="T12" s="6">
        <f>100 + SUMIFS(NhatKy_ViPham!J:J, NhatKy_ViPham!E:E, "10_Hoa_A", NhatKy_ViPham!F:F, B12, NhatKy_ViPham!C:C, "T3") - SUMIFS(NhatKy_ViPham!K:K, NhatKy_ViPham!E:E, "10_Hoa_A", NhatKy_ViPham!F:F, B12, NhatKy_ViPham!C:C, "T3")</f>
        <v>100</v>
      </c>
      <c r="U12" s="6">
        <f>100 + SUMIFS(NhatKy_ViPham!J:J, NhatKy_ViPham!E:E, "10_Hoa_A", NhatKy_ViPham!F:F, B12, NhatKy_ViPham!C:C, "T4") - SUMIFS(NhatKy_ViPham!K:K, NhatKy_ViPham!E:E, "10_Hoa_A", NhatKy_ViPham!F:F, B12, NhatKy_ViPham!C:C, "T4")</f>
        <v>100</v>
      </c>
      <c r="V12" s="6">
        <f>100 + SUMIFS(NhatKy_ViPham!J:J, NhatKy_ViPham!E:E, "10_Hoa_A", NhatKy_ViPham!F:F, B12, NhatKy_ViPham!C:C, "T5") - SUMIFS(NhatKy_ViPham!K:K, NhatKy_ViPham!E:E, "10_Hoa_A", NhatKy_ViPham!F:F, B12, NhatKy_ViPham!C:C, "T5")</f>
        <v>100</v>
      </c>
      <c r="W12" s="6">
        <f>100 + SUMIFS(NhatKy_ViPham!J:J, NhatKy_ViPham!E:E, "10_Hoa_A", NhatKy_ViPham!F:F, B12, NhatKy_ViPham!C:C, "T6") - SUMIFS(NhatKy_ViPham!K:K, NhatKy_ViPham!E:E, "10_Hoa_A", NhatKy_ViPham!F:F, B12, NhatKy_ViPham!C:C, "T6")</f>
        <v>100</v>
      </c>
      <c r="X12" s="6">
        <f>100 + SUMIFS(NhatKy_ViPham!J:J, NhatKy_ViPham!E:E, "10_Hoa_A", NhatKy_ViPham!F:F, B12, NhatKy_ViPham!C:C, "T7") - SUMIFS(NhatKy_ViPham!K:K, NhatKy_ViPham!E:E, "10_Hoa_A", NhatKy_ViPham!F:F, B12, NhatKy_ViPham!C:C, "T7")</f>
        <v>100</v>
      </c>
      <c r="Y12" s="6">
        <f>100 + SUMIFS(NhatKy_ViPham!J:J, NhatKy_ViPham!E:E, "10_Hoa_A", NhatKy_ViPham!F:F, B12, NhatKy_ViPham!C:C, "T8") - SUMIFS(NhatKy_ViPham!K:K, NhatKy_ViPham!E:E, "10_Hoa_A", NhatKy_ViPham!F:F, B12, NhatKy_ViPham!C:C, "T8")</f>
        <v>100</v>
      </c>
      <c r="Z12" s="6">
        <f>100 + SUMIFS(NhatKy_ViPham!J:J, NhatKy_ViPham!E:E, "10_Hoa_A", NhatKy_ViPham!F:F, B12, NhatKy_ViPham!C:C, "T9") - SUMIFS(NhatKy_ViPham!K:K, NhatKy_ViPham!E:E, "10_Hoa_A", NhatKy_ViPham!F:F, B12, NhatKy_ViPham!C:C, "T9")</f>
        <v>100</v>
      </c>
      <c r="AA12" s="6">
        <f>100 + SUMIFS(NhatKy_ViPham!J:J, NhatKy_ViPham!E:E, "10_Hoa_A", NhatKy_ViPham!F:F, B12, NhatKy_ViPham!C:C, "T10") - SUMIFS(NhatKy_ViPham!K:K, NhatKy_ViPham!E:E, "10_Hoa_A", NhatKy_ViPham!F:F, B12, NhatKy_ViPham!C:C, "T10")</f>
        <v>100</v>
      </c>
      <c r="AB12" s="6">
        <f>100 + SUMIFS(NhatKy_ViPham!J:J, NhatKy_ViPham!E:E, "10_Hoa_A", NhatKy_ViPham!F:F, B12, NhatKy_ViPham!C:C, "T11") - SUMIFS(NhatKy_ViPham!K:K, NhatKy_ViPham!E:E, "10_Hoa_A", NhatKy_ViPham!F:F, B12, NhatKy_ViPham!C:C, "T11")</f>
        <v>100</v>
      </c>
      <c r="AC12" s="6">
        <f>100 + SUMIFS(NhatKy_ViPham!J:J, NhatKy_ViPham!E:E, "10_Hoa_A", NhatKy_ViPham!F:F, B12, NhatKy_ViPham!C:C, "T12") - SUMIFS(NhatKy_ViPham!K:K, NhatKy_ViPham!E:E, "10_Hoa_A", NhatKy_ViPham!F:F, B12, NhatKy_ViPham!C:C, "T12")</f>
        <v>100</v>
      </c>
      <c r="AD12" s="6">
        <f>100 + SUMIFS(NhatKy_ViPham!J:J, NhatKy_ViPham!E:E, "10_Hoa_A", NhatKy_ViPham!F:F, B12, NhatKy_ViPham!C:C, "T13") - SUMIFS(NhatKy_ViPham!K:K, NhatKy_ViPham!E:E, "10_Hoa_A", NhatKy_ViPham!F:F, B12, NhatKy_ViPham!C:C, "T13")</f>
        <v>100</v>
      </c>
      <c r="AE12" s="6">
        <f>100 + SUMIFS(NhatKy_ViPham!J:J, NhatKy_ViPham!E:E, "10_Hoa_A", NhatKy_ViPham!F:F, B12, NhatKy_ViPham!C:C, "T14") - SUMIFS(NhatKy_ViPham!K:K, NhatKy_ViPham!E:E, "10_Hoa_A", NhatKy_ViPham!F:F, B12, NhatKy_ViPham!C:C, "T14")</f>
        <v>100</v>
      </c>
      <c r="AF12" s="6">
        <f>100 + SUMIFS(NhatKy_ViPham!J:J, NhatKy_ViPham!E:E, "10_Hoa_A", NhatKy_ViPham!F:F, B12, NhatKy_ViPham!C:C, "T15") - SUMIFS(NhatKy_ViPham!K:K, NhatKy_ViPham!E:E, "10_Hoa_A", NhatKy_ViPham!F:F, B12, NhatKy_ViPham!C:C, "T15")</f>
        <v>100</v>
      </c>
      <c r="AG12" s="6">
        <f>100 + SUMIFS(NhatKy_ViPham!J:J, NhatKy_ViPham!E:E, "10_Hoa_A", NhatKy_ViPham!F:F, B12, NhatKy_ViPham!C:C, "T16") - SUMIFS(NhatKy_ViPham!K:K, NhatKy_ViPham!E:E, "10_Hoa_A", NhatKy_ViPham!F:F, B12, NhatKy_ViPham!C:C, "T16")</f>
        <v>100</v>
      </c>
      <c r="AH12" s="6">
        <f>100 + SUMIFS(NhatKy_ViPham!J:J, NhatKy_ViPham!E:E, "10_Hoa_A", NhatKy_ViPham!F:F, B12, NhatKy_ViPham!C:C, "T17") - SUMIFS(NhatKy_ViPham!K:K, NhatKy_ViPham!E:E, "10_Hoa_A", NhatKy_ViPham!F:F, B12, NhatKy_ViPham!C:C, "T17")</f>
        <v>100</v>
      </c>
      <c r="AI12" s="6">
        <f>100 + SUMIFS(NhatKy_ViPham!J:J, NhatKy_ViPham!E:E, "10_Hoa_A", NhatKy_ViPham!F:F, B12, NhatKy_ViPham!C:C, "T18") - SUMIFS(NhatKy_ViPham!K:K, NhatKy_ViPham!E:E, "10_Hoa_A", NhatKy_ViPham!F:F, B12, NhatKy_ViPham!C:C, "T18")</f>
        <v>100</v>
      </c>
      <c r="AJ12" s="6">
        <f>100 + SUMIFS(NhatKy_ViPham!J:J, NhatKy_ViPham!E:E, "10_Hoa_A", NhatKy_ViPham!F:F, B12, NhatKy_ViPham!C:C, "T19") - SUMIFS(NhatKy_ViPham!K:K, NhatKy_ViPham!E:E, "10_Hoa_A", NhatKy_ViPham!F:F, B12, NhatKy_ViPham!C:C, "T19")</f>
        <v>100</v>
      </c>
      <c r="AK12" s="6">
        <f>100 + SUMIFS(NhatKy_ViPham!J:J, NhatKy_ViPham!E:E, "10_Hoa_A", NhatKy_ViPham!F:F, B12, NhatKy_ViPham!C:C, "T20") - SUMIFS(NhatKy_ViPham!K:K, NhatKy_ViPham!E:E, "10_Hoa_A", NhatKy_ViPham!F:F, B12, NhatKy_ViPham!C:C, "T20")</f>
        <v>100</v>
      </c>
      <c r="AL12" s="6">
        <f>100 + SUMIFS(NhatKy_ViPham!J:J, NhatKy_ViPham!E:E, "10_Hoa_A", NhatKy_ViPham!F:F, B12, NhatKy_ViPham!C:C, "T21") - SUMIFS(NhatKy_ViPham!K:K, NhatKy_ViPham!E:E, "10_Hoa_A", NhatKy_ViPham!F:F, B12, NhatKy_ViPham!C:C, "T21")</f>
        <v>100</v>
      </c>
      <c r="AM12" s="6">
        <f>100 + SUMIFS(NhatKy_ViPham!J:J, NhatKy_ViPham!E:E, "10_Hoa_A", NhatKy_ViPham!F:F, B12, NhatKy_ViPham!C:C, "T22") - SUMIFS(NhatKy_ViPham!K:K, NhatKy_ViPham!E:E, "10_Hoa_A", NhatKy_ViPham!F:F, B12, NhatKy_ViPham!C:C, "T22")</f>
        <v>100</v>
      </c>
      <c r="AN12" s="6">
        <f>100 + SUMIFS(NhatKy_ViPham!J:J, NhatKy_ViPham!E:E, "10_Hoa_A", NhatKy_ViPham!F:F, B12, NhatKy_ViPham!C:C, "T23") - SUMIFS(NhatKy_ViPham!K:K, NhatKy_ViPham!E:E, "10_Hoa_A", NhatKy_ViPham!F:F, B12, NhatKy_ViPham!C:C, "T23")</f>
        <v>100</v>
      </c>
      <c r="AO12" s="6">
        <f>100 + SUMIFS(NhatKy_ViPham!J:J, NhatKy_ViPham!E:E, "10_Hoa_A", NhatKy_ViPham!F:F, B12, NhatKy_ViPham!C:C, "T24") - SUMIFS(NhatKy_ViPham!K:K, NhatKy_ViPham!E:E, "10_Hoa_A", NhatKy_ViPham!F:F, B12, NhatKy_ViPham!C:C, "T24")</f>
        <v>100</v>
      </c>
      <c r="AP12" s="6">
        <f>100 + SUMIFS(NhatKy_ViPham!J:J, NhatKy_ViPham!E:E, "10_Hoa_A", NhatKy_ViPham!F:F, B12, NhatKy_ViPham!C:C, "T25") - SUMIFS(NhatKy_ViPham!K:K, NhatKy_ViPham!E:E, "10_Hoa_A", NhatKy_ViPham!F:F, B12, NhatKy_ViPham!C:C, "T25")</f>
        <v>100</v>
      </c>
      <c r="AQ12" s="6">
        <f>100 + SUMIFS(NhatKy_ViPham!J:J, NhatKy_ViPham!E:E, "10_Hoa_A", NhatKy_ViPham!F:F, B12, NhatKy_ViPham!C:C, "T26") - SUMIFS(NhatKy_ViPham!K:K, NhatKy_ViPham!E:E, "10_Hoa_A", NhatKy_ViPham!F:F, B12, NhatKy_ViPham!C:C, "T26")</f>
        <v>100</v>
      </c>
      <c r="AR12" s="6">
        <f>100 + SUMIFS(NhatKy_ViPham!J:J, NhatKy_ViPham!E:E, "10_Hoa_A", NhatKy_ViPham!F:F, B12, NhatKy_ViPham!C:C, "T27") - SUMIFS(NhatKy_ViPham!K:K, NhatKy_ViPham!E:E, "10_Hoa_A", NhatKy_ViPham!F:F, B12, NhatKy_ViPham!C:C, "T27")</f>
        <v>100</v>
      </c>
      <c r="AS12" s="6">
        <f>100 + SUMIFS(NhatKy_ViPham!J:J, NhatKy_ViPham!E:E, "10_Hoa_A", NhatKy_ViPham!F:F, B12, NhatKy_ViPham!C:C, "T28") - SUMIFS(NhatKy_ViPham!K:K, NhatKy_ViPham!E:E, "10_Hoa_A", NhatKy_ViPham!F:F, B12, NhatKy_ViPham!C:C, "T28")</f>
        <v>100</v>
      </c>
      <c r="AT12" s="6">
        <f>100 + SUMIFS(NhatKy_ViPham!J:J, NhatKy_ViPham!E:E, "10_Hoa_A", NhatKy_ViPham!F:F, B12, NhatKy_ViPham!C:C, "T29") - SUMIFS(NhatKy_ViPham!K:K, NhatKy_ViPham!E:E, "10_Hoa_A", NhatKy_ViPham!F:F, B12, NhatKy_ViPham!C:C, "T29")</f>
        <v>100</v>
      </c>
      <c r="AU12" s="6">
        <f>100 + SUMIFS(NhatKy_ViPham!J:J, NhatKy_ViPham!E:E, "10_Hoa_A", NhatKy_ViPham!F:F, B12, NhatKy_ViPham!C:C, "T30") - SUMIFS(NhatKy_ViPham!K:K, NhatKy_ViPham!E:E, "10_Hoa_A", NhatKy_ViPham!F:F, B12, NhatKy_ViPham!C:C, "T30")</f>
        <v>100</v>
      </c>
      <c r="AV12" s="6">
        <f>100 + SUMIFS(NhatKy_ViPham!J:J, NhatKy_ViPham!E:E, "10_Hoa_A", NhatKy_ViPham!F:F, B12, NhatKy_ViPham!C:C, "T31") - SUMIFS(NhatKy_ViPham!K:K, NhatKy_ViPham!E:E, "10_Hoa_A", NhatKy_ViPham!F:F, B12, NhatKy_ViPham!C:C, "T31")</f>
        <v>100</v>
      </c>
      <c r="AW12" s="6">
        <f>100 + SUMIFS(NhatKy_ViPham!J:J, NhatKy_ViPham!E:E, "10_Hoa_A", NhatKy_ViPham!F:F, B12, NhatKy_ViPham!C:C, "T32") - SUMIFS(NhatKy_ViPham!K:K, NhatKy_ViPham!E:E, "10_Hoa_A", NhatKy_ViPham!F:F, B12, NhatKy_ViPham!C:C, "T32")</f>
        <v>100</v>
      </c>
      <c r="AX12" s="6">
        <f>100 + SUMIFS(NhatKy_ViPham!J:J, NhatKy_ViPham!E:E, "10_Hoa_A", NhatKy_ViPham!F:F, B12, NhatKy_ViPham!C:C, "T33") - SUMIFS(NhatKy_ViPham!K:K, NhatKy_ViPham!E:E, "10_Hoa_A", NhatKy_ViPham!F:F, B12, NhatKy_ViPham!C:C, "T33")</f>
        <v>100</v>
      </c>
      <c r="AY12" s="6">
        <f>100 + SUMIFS(NhatKy_ViPham!J:J, NhatKy_ViPham!E:E, "10_Hoa_A", NhatKy_ViPham!F:F, B12, NhatKy_ViPham!C:C, "T34") - SUMIFS(NhatKy_ViPham!K:K, NhatKy_ViPham!E:E, "10_Hoa_A", NhatKy_ViPham!F:F, B12, NhatKy_ViPham!C:C, "T34")</f>
        <v>100</v>
      </c>
      <c r="AZ12" s="6">
        <f>100 + SUMIFS(NhatKy_ViPham!J:J, NhatKy_ViPham!E:E, "10_Hoa_A", NhatKy_ViPham!F:F, B12, NhatKy_ViPham!C:C, "T35") - SUMIFS(NhatKy_ViPham!K:K, NhatKy_ViPham!E:E, "10_Hoa_A", NhatKy_ViPham!F:F, B12, NhatKy_ViPham!C:C, "T35")</f>
        <v>100</v>
      </c>
      <c r="BA12" s="12">
        <f t="shared" si="0"/>
        <v>100</v>
      </c>
      <c r="BB12" s="11" t="s">
        <v>430</v>
      </c>
      <c r="BC12" s="16" t="str">
        <f t="shared" si="1"/>
        <v>Tốt</v>
      </c>
      <c r="BD12" s="15" t="str">
        <f t="shared" si="2"/>
        <v>🟢 BÌNH THƯỜNG</v>
      </c>
    </row>
    <row r="13" spans="1:56" x14ac:dyDescent="0.25">
      <c r="A13" s="4">
        <v>5</v>
      </c>
      <c r="B13" s="10" t="s">
        <v>698</v>
      </c>
      <c r="C13" s="4" t="s">
        <v>699</v>
      </c>
      <c r="D13" s="4" t="s">
        <v>429</v>
      </c>
      <c r="E13" s="11" t="s">
        <v>430</v>
      </c>
      <c r="F13" s="7">
        <f>SUMIFS(NhatKy_ViPham!K:K, NhatKy_ViPham!E:E, "10_Hoa_A", NhatKy_ViPham!F:F, B13, NhatKy_ViPham!H:H, "L01")</f>
        <v>0</v>
      </c>
      <c r="G13" s="7">
        <f>SUMIFS(NhatKy_ViPham!K:K, NhatKy_ViPham!E:E, "10_Hoa_A", NhatKy_ViPham!F:F, B13, NhatKy_ViPham!H:H, "L02")</f>
        <v>0</v>
      </c>
      <c r="H13" s="7">
        <f>SUMIFS(NhatKy_ViPham!K:K, NhatKy_ViPham!E:E, "10_Hoa_A", NhatKy_ViPham!F:F, B13, NhatKy_ViPham!H:H, "L03")</f>
        <v>0</v>
      </c>
      <c r="I13" s="7">
        <f>SUMIFS(NhatKy_ViPham!K:K, NhatKy_ViPham!E:E, "10_Hoa_A", NhatKy_ViPham!F:F, B13, NhatKy_ViPham!H:H, "L04")</f>
        <v>0</v>
      </c>
      <c r="J13" s="7">
        <f>SUMIFS(NhatKy_ViPham!K:K, NhatKy_ViPham!E:E, "10_Hoa_A", NhatKy_ViPham!F:F, B13, NhatKy_ViPham!H:H, "L05")</f>
        <v>0</v>
      </c>
      <c r="K13" s="7">
        <f>SUMIFS(NhatKy_ViPham!K:K, NhatKy_ViPham!E:E, "10_Hoa_A", NhatKy_ViPham!F:F, B13, NhatKy_ViPham!H:H, "L06")</f>
        <v>0</v>
      </c>
      <c r="L13" s="7">
        <f>SUMIFS(NhatKy_ViPham!K:K, NhatKy_ViPham!E:E, "10_Hoa_A", NhatKy_ViPham!F:F, B13, NhatKy_ViPham!H:H, "L07")</f>
        <v>0</v>
      </c>
      <c r="M13" s="7">
        <f>SUMIFS(NhatKy_ViPham!K:K, NhatKy_ViPham!E:E, "10_Hoa_A", NhatKy_ViPham!F:F, B13, NhatKy_ViPham!H:H, "L08")</f>
        <v>0</v>
      </c>
      <c r="N13" s="7">
        <f>SUMIFS(NhatKy_ViPham!K:K, NhatKy_ViPham!E:E, "10_Hoa_A", NhatKy_ViPham!F:F, B13, NhatKy_ViPham!H:H, "L09")</f>
        <v>0</v>
      </c>
      <c r="O13" s="7">
        <f>SUMIFS(NhatKy_ViPham!K:K, NhatKy_ViPham!E:E, "10_Hoa_A", NhatKy_ViPham!F:F, B13, NhatKy_ViPham!H:H, "L10")</f>
        <v>0</v>
      </c>
      <c r="P13" s="12">
        <f>SUMIFS(NhatKy_ViPham!J:J, NhatKy_ViPham!E:E, "10_Hoa_A", NhatKy_ViPham!F:F, B13)</f>
        <v>0</v>
      </c>
      <c r="Q13" s="13">
        <f>SUMIFS(NhatKy_ViPham!K:K, NhatKy_ViPham!E:E, "10_Hoa_A", NhatKy_ViPham!F:F, B13)</f>
        <v>0</v>
      </c>
      <c r="R13" s="7">
        <f>100 + SUMIFS(NhatKy_ViPham!J:J, NhatKy_ViPham!E:E, "10_Hoa_A", NhatKy_ViPham!F:F, B13, NhatKy_ViPham!C:C, "T1") - SUMIFS(NhatKy_ViPham!K:K, NhatKy_ViPham!E:E, "10_Hoa_A", NhatKy_ViPham!F:F, B13, NhatKy_ViPham!C:C, "T1")</f>
        <v>100</v>
      </c>
      <c r="S13" s="7">
        <f>100 + SUMIFS(NhatKy_ViPham!J:J, NhatKy_ViPham!E:E, "10_Hoa_A", NhatKy_ViPham!F:F, B13, NhatKy_ViPham!C:C, "T2") - SUMIFS(NhatKy_ViPham!K:K, NhatKy_ViPham!E:E, "10_Hoa_A", NhatKy_ViPham!F:F, B13, NhatKy_ViPham!C:C, "T2")</f>
        <v>100</v>
      </c>
      <c r="T13" s="7">
        <f>100 + SUMIFS(NhatKy_ViPham!J:J, NhatKy_ViPham!E:E, "10_Hoa_A", NhatKy_ViPham!F:F, B13, NhatKy_ViPham!C:C, "T3") - SUMIFS(NhatKy_ViPham!K:K, NhatKy_ViPham!E:E, "10_Hoa_A", NhatKy_ViPham!F:F, B13, NhatKy_ViPham!C:C, "T3")</f>
        <v>100</v>
      </c>
      <c r="U13" s="7">
        <f>100 + SUMIFS(NhatKy_ViPham!J:J, NhatKy_ViPham!E:E, "10_Hoa_A", NhatKy_ViPham!F:F, B13, NhatKy_ViPham!C:C, "T4") - SUMIFS(NhatKy_ViPham!K:K, NhatKy_ViPham!E:E, "10_Hoa_A", NhatKy_ViPham!F:F, B13, NhatKy_ViPham!C:C, "T4")</f>
        <v>100</v>
      </c>
      <c r="V13" s="7">
        <f>100 + SUMIFS(NhatKy_ViPham!J:J, NhatKy_ViPham!E:E, "10_Hoa_A", NhatKy_ViPham!F:F, B13, NhatKy_ViPham!C:C, "T5") - SUMIFS(NhatKy_ViPham!K:K, NhatKy_ViPham!E:E, "10_Hoa_A", NhatKy_ViPham!F:F, B13, NhatKy_ViPham!C:C, "T5")</f>
        <v>100</v>
      </c>
      <c r="W13" s="7">
        <f>100 + SUMIFS(NhatKy_ViPham!J:J, NhatKy_ViPham!E:E, "10_Hoa_A", NhatKy_ViPham!F:F, B13, NhatKy_ViPham!C:C, "T6") - SUMIFS(NhatKy_ViPham!K:K, NhatKy_ViPham!E:E, "10_Hoa_A", NhatKy_ViPham!F:F, B13, NhatKy_ViPham!C:C, "T6")</f>
        <v>100</v>
      </c>
      <c r="X13" s="7">
        <f>100 + SUMIFS(NhatKy_ViPham!J:J, NhatKy_ViPham!E:E, "10_Hoa_A", NhatKy_ViPham!F:F, B13, NhatKy_ViPham!C:C, "T7") - SUMIFS(NhatKy_ViPham!K:K, NhatKy_ViPham!E:E, "10_Hoa_A", NhatKy_ViPham!F:F, B13, NhatKy_ViPham!C:C, "T7")</f>
        <v>100</v>
      </c>
      <c r="Y13" s="7">
        <f>100 + SUMIFS(NhatKy_ViPham!J:J, NhatKy_ViPham!E:E, "10_Hoa_A", NhatKy_ViPham!F:F, B13, NhatKy_ViPham!C:C, "T8") - SUMIFS(NhatKy_ViPham!K:K, NhatKy_ViPham!E:E, "10_Hoa_A", NhatKy_ViPham!F:F, B13, NhatKy_ViPham!C:C, "T8")</f>
        <v>100</v>
      </c>
      <c r="Z13" s="7">
        <f>100 + SUMIFS(NhatKy_ViPham!J:J, NhatKy_ViPham!E:E, "10_Hoa_A", NhatKy_ViPham!F:F, B13, NhatKy_ViPham!C:C, "T9") - SUMIFS(NhatKy_ViPham!K:K, NhatKy_ViPham!E:E, "10_Hoa_A", NhatKy_ViPham!F:F, B13, NhatKy_ViPham!C:C, "T9")</f>
        <v>100</v>
      </c>
      <c r="AA13" s="7">
        <f>100 + SUMIFS(NhatKy_ViPham!J:J, NhatKy_ViPham!E:E, "10_Hoa_A", NhatKy_ViPham!F:F, B13, NhatKy_ViPham!C:C, "T10") - SUMIFS(NhatKy_ViPham!K:K, NhatKy_ViPham!E:E, "10_Hoa_A", NhatKy_ViPham!F:F, B13, NhatKy_ViPham!C:C, "T10")</f>
        <v>100</v>
      </c>
      <c r="AB13" s="7">
        <f>100 + SUMIFS(NhatKy_ViPham!J:J, NhatKy_ViPham!E:E, "10_Hoa_A", NhatKy_ViPham!F:F, B13, NhatKy_ViPham!C:C, "T11") - SUMIFS(NhatKy_ViPham!K:K, NhatKy_ViPham!E:E, "10_Hoa_A", NhatKy_ViPham!F:F, B13, NhatKy_ViPham!C:C, "T11")</f>
        <v>100</v>
      </c>
      <c r="AC13" s="7">
        <f>100 + SUMIFS(NhatKy_ViPham!J:J, NhatKy_ViPham!E:E, "10_Hoa_A", NhatKy_ViPham!F:F, B13, NhatKy_ViPham!C:C, "T12") - SUMIFS(NhatKy_ViPham!K:K, NhatKy_ViPham!E:E, "10_Hoa_A", NhatKy_ViPham!F:F, B13, NhatKy_ViPham!C:C, "T12")</f>
        <v>100</v>
      </c>
      <c r="AD13" s="7">
        <f>100 + SUMIFS(NhatKy_ViPham!J:J, NhatKy_ViPham!E:E, "10_Hoa_A", NhatKy_ViPham!F:F, B13, NhatKy_ViPham!C:C, "T13") - SUMIFS(NhatKy_ViPham!K:K, NhatKy_ViPham!E:E, "10_Hoa_A", NhatKy_ViPham!F:F, B13, NhatKy_ViPham!C:C, "T13")</f>
        <v>100</v>
      </c>
      <c r="AE13" s="7">
        <f>100 + SUMIFS(NhatKy_ViPham!J:J, NhatKy_ViPham!E:E, "10_Hoa_A", NhatKy_ViPham!F:F, B13, NhatKy_ViPham!C:C, "T14") - SUMIFS(NhatKy_ViPham!K:K, NhatKy_ViPham!E:E, "10_Hoa_A", NhatKy_ViPham!F:F, B13, NhatKy_ViPham!C:C, "T14")</f>
        <v>100</v>
      </c>
      <c r="AF13" s="7">
        <f>100 + SUMIFS(NhatKy_ViPham!J:J, NhatKy_ViPham!E:E, "10_Hoa_A", NhatKy_ViPham!F:F, B13, NhatKy_ViPham!C:C, "T15") - SUMIFS(NhatKy_ViPham!K:K, NhatKy_ViPham!E:E, "10_Hoa_A", NhatKy_ViPham!F:F, B13, NhatKy_ViPham!C:C, "T15")</f>
        <v>100</v>
      </c>
      <c r="AG13" s="7">
        <f>100 + SUMIFS(NhatKy_ViPham!J:J, NhatKy_ViPham!E:E, "10_Hoa_A", NhatKy_ViPham!F:F, B13, NhatKy_ViPham!C:C, "T16") - SUMIFS(NhatKy_ViPham!K:K, NhatKy_ViPham!E:E, "10_Hoa_A", NhatKy_ViPham!F:F, B13, NhatKy_ViPham!C:C, "T16")</f>
        <v>100</v>
      </c>
      <c r="AH13" s="7">
        <f>100 + SUMIFS(NhatKy_ViPham!J:J, NhatKy_ViPham!E:E, "10_Hoa_A", NhatKy_ViPham!F:F, B13, NhatKy_ViPham!C:C, "T17") - SUMIFS(NhatKy_ViPham!K:K, NhatKy_ViPham!E:E, "10_Hoa_A", NhatKy_ViPham!F:F, B13, NhatKy_ViPham!C:C, "T17")</f>
        <v>100</v>
      </c>
      <c r="AI13" s="7">
        <f>100 + SUMIFS(NhatKy_ViPham!J:J, NhatKy_ViPham!E:E, "10_Hoa_A", NhatKy_ViPham!F:F, B13, NhatKy_ViPham!C:C, "T18") - SUMIFS(NhatKy_ViPham!K:K, NhatKy_ViPham!E:E, "10_Hoa_A", NhatKy_ViPham!F:F, B13, NhatKy_ViPham!C:C, "T18")</f>
        <v>100</v>
      </c>
      <c r="AJ13" s="7">
        <f>100 + SUMIFS(NhatKy_ViPham!J:J, NhatKy_ViPham!E:E, "10_Hoa_A", NhatKy_ViPham!F:F, B13, NhatKy_ViPham!C:C, "T19") - SUMIFS(NhatKy_ViPham!K:K, NhatKy_ViPham!E:E, "10_Hoa_A", NhatKy_ViPham!F:F, B13, NhatKy_ViPham!C:C, "T19")</f>
        <v>100</v>
      </c>
      <c r="AK13" s="7">
        <f>100 + SUMIFS(NhatKy_ViPham!J:J, NhatKy_ViPham!E:E, "10_Hoa_A", NhatKy_ViPham!F:F, B13, NhatKy_ViPham!C:C, "T20") - SUMIFS(NhatKy_ViPham!K:K, NhatKy_ViPham!E:E, "10_Hoa_A", NhatKy_ViPham!F:F, B13, NhatKy_ViPham!C:C, "T20")</f>
        <v>100</v>
      </c>
      <c r="AL13" s="7">
        <f>100 + SUMIFS(NhatKy_ViPham!J:J, NhatKy_ViPham!E:E, "10_Hoa_A", NhatKy_ViPham!F:F, B13, NhatKy_ViPham!C:C, "T21") - SUMIFS(NhatKy_ViPham!K:K, NhatKy_ViPham!E:E, "10_Hoa_A", NhatKy_ViPham!F:F, B13, NhatKy_ViPham!C:C, "T21")</f>
        <v>100</v>
      </c>
      <c r="AM13" s="7">
        <f>100 + SUMIFS(NhatKy_ViPham!J:J, NhatKy_ViPham!E:E, "10_Hoa_A", NhatKy_ViPham!F:F, B13, NhatKy_ViPham!C:C, "T22") - SUMIFS(NhatKy_ViPham!K:K, NhatKy_ViPham!E:E, "10_Hoa_A", NhatKy_ViPham!F:F, B13, NhatKy_ViPham!C:C, "T22")</f>
        <v>100</v>
      </c>
      <c r="AN13" s="7">
        <f>100 + SUMIFS(NhatKy_ViPham!J:J, NhatKy_ViPham!E:E, "10_Hoa_A", NhatKy_ViPham!F:F, B13, NhatKy_ViPham!C:C, "T23") - SUMIFS(NhatKy_ViPham!K:K, NhatKy_ViPham!E:E, "10_Hoa_A", NhatKy_ViPham!F:F, B13, NhatKy_ViPham!C:C, "T23")</f>
        <v>100</v>
      </c>
      <c r="AO13" s="7">
        <f>100 + SUMIFS(NhatKy_ViPham!J:J, NhatKy_ViPham!E:E, "10_Hoa_A", NhatKy_ViPham!F:F, B13, NhatKy_ViPham!C:C, "T24") - SUMIFS(NhatKy_ViPham!K:K, NhatKy_ViPham!E:E, "10_Hoa_A", NhatKy_ViPham!F:F, B13, NhatKy_ViPham!C:C, "T24")</f>
        <v>100</v>
      </c>
      <c r="AP13" s="7">
        <f>100 + SUMIFS(NhatKy_ViPham!J:J, NhatKy_ViPham!E:E, "10_Hoa_A", NhatKy_ViPham!F:F, B13, NhatKy_ViPham!C:C, "T25") - SUMIFS(NhatKy_ViPham!K:K, NhatKy_ViPham!E:E, "10_Hoa_A", NhatKy_ViPham!F:F, B13, NhatKy_ViPham!C:C, "T25")</f>
        <v>100</v>
      </c>
      <c r="AQ13" s="7">
        <f>100 + SUMIFS(NhatKy_ViPham!J:J, NhatKy_ViPham!E:E, "10_Hoa_A", NhatKy_ViPham!F:F, B13, NhatKy_ViPham!C:C, "T26") - SUMIFS(NhatKy_ViPham!K:K, NhatKy_ViPham!E:E, "10_Hoa_A", NhatKy_ViPham!F:F, B13, NhatKy_ViPham!C:C, "T26")</f>
        <v>100</v>
      </c>
      <c r="AR13" s="7">
        <f>100 + SUMIFS(NhatKy_ViPham!J:J, NhatKy_ViPham!E:E, "10_Hoa_A", NhatKy_ViPham!F:F, B13, NhatKy_ViPham!C:C, "T27") - SUMIFS(NhatKy_ViPham!K:K, NhatKy_ViPham!E:E, "10_Hoa_A", NhatKy_ViPham!F:F, B13, NhatKy_ViPham!C:C, "T27")</f>
        <v>100</v>
      </c>
      <c r="AS13" s="7">
        <f>100 + SUMIFS(NhatKy_ViPham!J:J, NhatKy_ViPham!E:E, "10_Hoa_A", NhatKy_ViPham!F:F, B13, NhatKy_ViPham!C:C, "T28") - SUMIFS(NhatKy_ViPham!K:K, NhatKy_ViPham!E:E, "10_Hoa_A", NhatKy_ViPham!F:F, B13, NhatKy_ViPham!C:C, "T28")</f>
        <v>100</v>
      </c>
      <c r="AT13" s="7">
        <f>100 + SUMIFS(NhatKy_ViPham!J:J, NhatKy_ViPham!E:E, "10_Hoa_A", NhatKy_ViPham!F:F, B13, NhatKy_ViPham!C:C, "T29") - SUMIFS(NhatKy_ViPham!K:K, NhatKy_ViPham!E:E, "10_Hoa_A", NhatKy_ViPham!F:F, B13, NhatKy_ViPham!C:C, "T29")</f>
        <v>100</v>
      </c>
      <c r="AU13" s="7">
        <f>100 + SUMIFS(NhatKy_ViPham!J:J, NhatKy_ViPham!E:E, "10_Hoa_A", NhatKy_ViPham!F:F, B13, NhatKy_ViPham!C:C, "T30") - SUMIFS(NhatKy_ViPham!K:K, NhatKy_ViPham!E:E, "10_Hoa_A", NhatKy_ViPham!F:F, B13, NhatKy_ViPham!C:C, "T30")</f>
        <v>100</v>
      </c>
      <c r="AV13" s="7">
        <f>100 + SUMIFS(NhatKy_ViPham!J:J, NhatKy_ViPham!E:E, "10_Hoa_A", NhatKy_ViPham!F:F, B13, NhatKy_ViPham!C:C, "T31") - SUMIFS(NhatKy_ViPham!K:K, NhatKy_ViPham!E:E, "10_Hoa_A", NhatKy_ViPham!F:F, B13, NhatKy_ViPham!C:C, "T31")</f>
        <v>100</v>
      </c>
      <c r="AW13" s="7">
        <f>100 + SUMIFS(NhatKy_ViPham!J:J, NhatKy_ViPham!E:E, "10_Hoa_A", NhatKy_ViPham!F:F, B13, NhatKy_ViPham!C:C, "T32") - SUMIFS(NhatKy_ViPham!K:K, NhatKy_ViPham!E:E, "10_Hoa_A", NhatKy_ViPham!F:F, B13, NhatKy_ViPham!C:C, "T32")</f>
        <v>100</v>
      </c>
      <c r="AX13" s="7">
        <f>100 + SUMIFS(NhatKy_ViPham!J:J, NhatKy_ViPham!E:E, "10_Hoa_A", NhatKy_ViPham!F:F, B13, NhatKy_ViPham!C:C, "T33") - SUMIFS(NhatKy_ViPham!K:K, NhatKy_ViPham!E:E, "10_Hoa_A", NhatKy_ViPham!F:F, B13, NhatKy_ViPham!C:C, "T33")</f>
        <v>100</v>
      </c>
      <c r="AY13" s="7">
        <f>100 + SUMIFS(NhatKy_ViPham!J:J, NhatKy_ViPham!E:E, "10_Hoa_A", NhatKy_ViPham!F:F, B13, NhatKy_ViPham!C:C, "T34") - SUMIFS(NhatKy_ViPham!K:K, NhatKy_ViPham!E:E, "10_Hoa_A", NhatKy_ViPham!F:F, B13, NhatKy_ViPham!C:C, "T34")</f>
        <v>100</v>
      </c>
      <c r="AZ13" s="7">
        <f>100 + SUMIFS(NhatKy_ViPham!J:J, NhatKy_ViPham!E:E, "10_Hoa_A", NhatKy_ViPham!F:F, B13, NhatKy_ViPham!C:C, "T35") - SUMIFS(NhatKy_ViPham!K:K, NhatKy_ViPham!E:E, "10_Hoa_A", NhatKy_ViPham!F:F, B13, NhatKy_ViPham!C:C, "T35")</f>
        <v>100</v>
      </c>
      <c r="BA13" s="12">
        <f t="shared" si="0"/>
        <v>100</v>
      </c>
      <c r="BB13" s="11" t="s">
        <v>430</v>
      </c>
      <c r="BC13" s="14" t="str">
        <f t="shared" si="1"/>
        <v>Tốt</v>
      </c>
      <c r="BD13" s="10" t="str">
        <f t="shared" si="2"/>
        <v>🟢 BÌNH THƯỜNG</v>
      </c>
    </row>
    <row r="14" spans="1:56" x14ac:dyDescent="0.25">
      <c r="A14" s="5">
        <v>6</v>
      </c>
      <c r="B14" s="15" t="s">
        <v>700</v>
      </c>
      <c r="C14" s="5" t="s">
        <v>656</v>
      </c>
      <c r="D14" s="5" t="s">
        <v>429</v>
      </c>
      <c r="E14" s="11" t="s">
        <v>430</v>
      </c>
      <c r="F14" s="6">
        <f>SUMIFS(NhatKy_ViPham!K:K, NhatKy_ViPham!E:E, "10_Hoa_A", NhatKy_ViPham!F:F, B14, NhatKy_ViPham!H:H, "L01")</f>
        <v>0</v>
      </c>
      <c r="G14" s="6">
        <f>SUMIFS(NhatKy_ViPham!K:K, NhatKy_ViPham!E:E, "10_Hoa_A", NhatKy_ViPham!F:F, B14, NhatKy_ViPham!H:H, "L02")</f>
        <v>0</v>
      </c>
      <c r="H14" s="6">
        <f>SUMIFS(NhatKy_ViPham!K:K, NhatKy_ViPham!E:E, "10_Hoa_A", NhatKy_ViPham!F:F, B14, NhatKy_ViPham!H:H, "L03")</f>
        <v>0</v>
      </c>
      <c r="I14" s="6">
        <f>SUMIFS(NhatKy_ViPham!K:K, NhatKy_ViPham!E:E, "10_Hoa_A", NhatKy_ViPham!F:F, B14, NhatKy_ViPham!H:H, "L04")</f>
        <v>0</v>
      </c>
      <c r="J14" s="6">
        <f>SUMIFS(NhatKy_ViPham!K:K, NhatKy_ViPham!E:E, "10_Hoa_A", NhatKy_ViPham!F:F, B14, NhatKy_ViPham!H:H, "L05")</f>
        <v>0</v>
      </c>
      <c r="K14" s="6">
        <f>SUMIFS(NhatKy_ViPham!K:K, NhatKy_ViPham!E:E, "10_Hoa_A", NhatKy_ViPham!F:F, B14, NhatKy_ViPham!H:H, "L06")</f>
        <v>0</v>
      </c>
      <c r="L14" s="6">
        <f>SUMIFS(NhatKy_ViPham!K:K, NhatKy_ViPham!E:E, "10_Hoa_A", NhatKy_ViPham!F:F, B14, NhatKy_ViPham!H:H, "L07")</f>
        <v>0</v>
      </c>
      <c r="M14" s="6">
        <f>SUMIFS(NhatKy_ViPham!K:K, NhatKy_ViPham!E:E, "10_Hoa_A", NhatKy_ViPham!F:F, B14, NhatKy_ViPham!H:H, "L08")</f>
        <v>0</v>
      </c>
      <c r="N14" s="6">
        <f>SUMIFS(NhatKy_ViPham!K:K, NhatKy_ViPham!E:E, "10_Hoa_A", NhatKy_ViPham!F:F, B14, NhatKy_ViPham!H:H, "L09")</f>
        <v>0</v>
      </c>
      <c r="O14" s="6">
        <f>SUMIFS(NhatKy_ViPham!K:K, NhatKy_ViPham!E:E, "10_Hoa_A", NhatKy_ViPham!F:F, B14, NhatKy_ViPham!H:H, "L10")</f>
        <v>0</v>
      </c>
      <c r="P14" s="12">
        <f>SUMIFS(NhatKy_ViPham!J:J, NhatKy_ViPham!E:E, "10_Hoa_A", NhatKy_ViPham!F:F, B14)</f>
        <v>0</v>
      </c>
      <c r="Q14" s="13">
        <f>SUMIFS(NhatKy_ViPham!K:K, NhatKy_ViPham!E:E, "10_Hoa_A", NhatKy_ViPham!F:F, B14)</f>
        <v>0</v>
      </c>
      <c r="R14" s="6">
        <f>100 + SUMIFS(NhatKy_ViPham!J:J, NhatKy_ViPham!E:E, "10_Hoa_A", NhatKy_ViPham!F:F, B14, NhatKy_ViPham!C:C, "T1") - SUMIFS(NhatKy_ViPham!K:K, NhatKy_ViPham!E:E, "10_Hoa_A", NhatKy_ViPham!F:F, B14, NhatKy_ViPham!C:C, "T1")</f>
        <v>100</v>
      </c>
      <c r="S14" s="6">
        <f>100 + SUMIFS(NhatKy_ViPham!J:J, NhatKy_ViPham!E:E, "10_Hoa_A", NhatKy_ViPham!F:F, B14, NhatKy_ViPham!C:C, "T2") - SUMIFS(NhatKy_ViPham!K:K, NhatKy_ViPham!E:E, "10_Hoa_A", NhatKy_ViPham!F:F, B14, NhatKy_ViPham!C:C, "T2")</f>
        <v>100</v>
      </c>
      <c r="T14" s="6">
        <f>100 + SUMIFS(NhatKy_ViPham!J:J, NhatKy_ViPham!E:E, "10_Hoa_A", NhatKy_ViPham!F:F, B14, NhatKy_ViPham!C:C, "T3") - SUMIFS(NhatKy_ViPham!K:K, NhatKy_ViPham!E:E, "10_Hoa_A", NhatKy_ViPham!F:F, B14, NhatKy_ViPham!C:C, "T3")</f>
        <v>100</v>
      </c>
      <c r="U14" s="6">
        <f>100 + SUMIFS(NhatKy_ViPham!J:J, NhatKy_ViPham!E:E, "10_Hoa_A", NhatKy_ViPham!F:F, B14, NhatKy_ViPham!C:C, "T4") - SUMIFS(NhatKy_ViPham!K:K, NhatKy_ViPham!E:E, "10_Hoa_A", NhatKy_ViPham!F:F, B14, NhatKy_ViPham!C:C, "T4")</f>
        <v>100</v>
      </c>
      <c r="V14" s="6">
        <f>100 + SUMIFS(NhatKy_ViPham!J:J, NhatKy_ViPham!E:E, "10_Hoa_A", NhatKy_ViPham!F:F, B14, NhatKy_ViPham!C:C, "T5") - SUMIFS(NhatKy_ViPham!K:K, NhatKy_ViPham!E:E, "10_Hoa_A", NhatKy_ViPham!F:F, B14, NhatKy_ViPham!C:C, "T5")</f>
        <v>100</v>
      </c>
      <c r="W14" s="6">
        <f>100 + SUMIFS(NhatKy_ViPham!J:J, NhatKy_ViPham!E:E, "10_Hoa_A", NhatKy_ViPham!F:F, B14, NhatKy_ViPham!C:C, "T6") - SUMIFS(NhatKy_ViPham!K:K, NhatKy_ViPham!E:E, "10_Hoa_A", NhatKy_ViPham!F:F, B14, NhatKy_ViPham!C:C, "T6")</f>
        <v>100</v>
      </c>
      <c r="X14" s="6">
        <f>100 + SUMIFS(NhatKy_ViPham!J:J, NhatKy_ViPham!E:E, "10_Hoa_A", NhatKy_ViPham!F:F, B14, NhatKy_ViPham!C:C, "T7") - SUMIFS(NhatKy_ViPham!K:K, NhatKy_ViPham!E:E, "10_Hoa_A", NhatKy_ViPham!F:F, B14, NhatKy_ViPham!C:C, "T7")</f>
        <v>100</v>
      </c>
      <c r="Y14" s="6">
        <f>100 + SUMIFS(NhatKy_ViPham!J:J, NhatKy_ViPham!E:E, "10_Hoa_A", NhatKy_ViPham!F:F, B14, NhatKy_ViPham!C:C, "T8") - SUMIFS(NhatKy_ViPham!K:K, NhatKy_ViPham!E:E, "10_Hoa_A", NhatKy_ViPham!F:F, B14, NhatKy_ViPham!C:C, "T8")</f>
        <v>100</v>
      </c>
      <c r="Z14" s="6">
        <f>100 + SUMIFS(NhatKy_ViPham!J:J, NhatKy_ViPham!E:E, "10_Hoa_A", NhatKy_ViPham!F:F, B14, NhatKy_ViPham!C:C, "T9") - SUMIFS(NhatKy_ViPham!K:K, NhatKy_ViPham!E:E, "10_Hoa_A", NhatKy_ViPham!F:F, B14, NhatKy_ViPham!C:C, "T9")</f>
        <v>100</v>
      </c>
      <c r="AA14" s="6">
        <f>100 + SUMIFS(NhatKy_ViPham!J:J, NhatKy_ViPham!E:E, "10_Hoa_A", NhatKy_ViPham!F:F, B14, NhatKy_ViPham!C:C, "T10") - SUMIFS(NhatKy_ViPham!K:K, NhatKy_ViPham!E:E, "10_Hoa_A", NhatKy_ViPham!F:F, B14, NhatKy_ViPham!C:C, "T10")</f>
        <v>100</v>
      </c>
      <c r="AB14" s="6">
        <f>100 + SUMIFS(NhatKy_ViPham!J:J, NhatKy_ViPham!E:E, "10_Hoa_A", NhatKy_ViPham!F:F, B14, NhatKy_ViPham!C:C, "T11") - SUMIFS(NhatKy_ViPham!K:K, NhatKy_ViPham!E:E, "10_Hoa_A", NhatKy_ViPham!F:F, B14, NhatKy_ViPham!C:C, "T11")</f>
        <v>100</v>
      </c>
      <c r="AC14" s="6">
        <f>100 + SUMIFS(NhatKy_ViPham!J:J, NhatKy_ViPham!E:E, "10_Hoa_A", NhatKy_ViPham!F:F, B14, NhatKy_ViPham!C:C, "T12") - SUMIFS(NhatKy_ViPham!K:K, NhatKy_ViPham!E:E, "10_Hoa_A", NhatKy_ViPham!F:F, B14, NhatKy_ViPham!C:C, "T12")</f>
        <v>100</v>
      </c>
      <c r="AD14" s="6">
        <f>100 + SUMIFS(NhatKy_ViPham!J:J, NhatKy_ViPham!E:E, "10_Hoa_A", NhatKy_ViPham!F:F, B14, NhatKy_ViPham!C:C, "T13") - SUMIFS(NhatKy_ViPham!K:K, NhatKy_ViPham!E:E, "10_Hoa_A", NhatKy_ViPham!F:F, B14, NhatKy_ViPham!C:C, "T13")</f>
        <v>100</v>
      </c>
      <c r="AE14" s="6">
        <f>100 + SUMIFS(NhatKy_ViPham!J:J, NhatKy_ViPham!E:E, "10_Hoa_A", NhatKy_ViPham!F:F, B14, NhatKy_ViPham!C:C, "T14") - SUMIFS(NhatKy_ViPham!K:K, NhatKy_ViPham!E:E, "10_Hoa_A", NhatKy_ViPham!F:F, B14, NhatKy_ViPham!C:C, "T14")</f>
        <v>100</v>
      </c>
      <c r="AF14" s="6">
        <f>100 + SUMIFS(NhatKy_ViPham!J:J, NhatKy_ViPham!E:E, "10_Hoa_A", NhatKy_ViPham!F:F, B14, NhatKy_ViPham!C:C, "T15") - SUMIFS(NhatKy_ViPham!K:K, NhatKy_ViPham!E:E, "10_Hoa_A", NhatKy_ViPham!F:F, B14, NhatKy_ViPham!C:C, "T15")</f>
        <v>100</v>
      </c>
      <c r="AG14" s="6">
        <f>100 + SUMIFS(NhatKy_ViPham!J:J, NhatKy_ViPham!E:E, "10_Hoa_A", NhatKy_ViPham!F:F, B14, NhatKy_ViPham!C:C, "T16") - SUMIFS(NhatKy_ViPham!K:K, NhatKy_ViPham!E:E, "10_Hoa_A", NhatKy_ViPham!F:F, B14, NhatKy_ViPham!C:C, "T16")</f>
        <v>100</v>
      </c>
      <c r="AH14" s="6">
        <f>100 + SUMIFS(NhatKy_ViPham!J:J, NhatKy_ViPham!E:E, "10_Hoa_A", NhatKy_ViPham!F:F, B14, NhatKy_ViPham!C:C, "T17") - SUMIFS(NhatKy_ViPham!K:K, NhatKy_ViPham!E:E, "10_Hoa_A", NhatKy_ViPham!F:F, B14, NhatKy_ViPham!C:C, "T17")</f>
        <v>100</v>
      </c>
      <c r="AI14" s="6">
        <f>100 + SUMIFS(NhatKy_ViPham!J:J, NhatKy_ViPham!E:E, "10_Hoa_A", NhatKy_ViPham!F:F, B14, NhatKy_ViPham!C:C, "T18") - SUMIFS(NhatKy_ViPham!K:K, NhatKy_ViPham!E:E, "10_Hoa_A", NhatKy_ViPham!F:F, B14, NhatKy_ViPham!C:C, "T18")</f>
        <v>100</v>
      </c>
      <c r="AJ14" s="6">
        <f>100 + SUMIFS(NhatKy_ViPham!J:J, NhatKy_ViPham!E:E, "10_Hoa_A", NhatKy_ViPham!F:F, B14, NhatKy_ViPham!C:C, "T19") - SUMIFS(NhatKy_ViPham!K:K, NhatKy_ViPham!E:E, "10_Hoa_A", NhatKy_ViPham!F:F, B14, NhatKy_ViPham!C:C, "T19")</f>
        <v>100</v>
      </c>
      <c r="AK14" s="6">
        <f>100 + SUMIFS(NhatKy_ViPham!J:J, NhatKy_ViPham!E:E, "10_Hoa_A", NhatKy_ViPham!F:F, B14, NhatKy_ViPham!C:C, "T20") - SUMIFS(NhatKy_ViPham!K:K, NhatKy_ViPham!E:E, "10_Hoa_A", NhatKy_ViPham!F:F, B14, NhatKy_ViPham!C:C, "T20")</f>
        <v>100</v>
      </c>
      <c r="AL14" s="6">
        <f>100 + SUMIFS(NhatKy_ViPham!J:J, NhatKy_ViPham!E:E, "10_Hoa_A", NhatKy_ViPham!F:F, B14, NhatKy_ViPham!C:C, "T21") - SUMIFS(NhatKy_ViPham!K:K, NhatKy_ViPham!E:E, "10_Hoa_A", NhatKy_ViPham!F:F, B14, NhatKy_ViPham!C:C, "T21")</f>
        <v>100</v>
      </c>
      <c r="AM14" s="6">
        <f>100 + SUMIFS(NhatKy_ViPham!J:J, NhatKy_ViPham!E:E, "10_Hoa_A", NhatKy_ViPham!F:F, B14, NhatKy_ViPham!C:C, "T22") - SUMIFS(NhatKy_ViPham!K:K, NhatKy_ViPham!E:E, "10_Hoa_A", NhatKy_ViPham!F:F, B14, NhatKy_ViPham!C:C, "T22")</f>
        <v>100</v>
      </c>
      <c r="AN14" s="6">
        <f>100 + SUMIFS(NhatKy_ViPham!J:J, NhatKy_ViPham!E:E, "10_Hoa_A", NhatKy_ViPham!F:F, B14, NhatKy_ViPham!C:C, "T23") - SUMIFS(NhatKy_ViPham!K:K, NhatKy_ViPham!E:E, "10_Hoa_A", NhatKy_ViPham!F:F, B14, NhatKy_ViPham!C:C, "T23")</f>
        <v>100</v>
      </c>
      <c r="AO14" s="6">
        <f>100 + SUMIFS(NhatKy_ViPham!J:J, NhatKy_ViPham!E:E, "10_Hoa_A", NhatKy_ViPham!F:F, B14, NhatKy_ViPham!C:C, "T24") - SUMIFS(NhatKy_ViPham!K:K, NhatKy_ViPham!E:E, "10_Hoa_A", NhatKy_ViPham!F:F, B14, NhatKy_ViPham!C:C, "T24")</f>
        <v>100</v>
      </c>
      <c r="AP14" s="6">
        <f>100 + SUMIFS(NhatKy_ViPham!J:J, NhatKy_ViPham!E:E, "10_Hoa_A", NhatKy_ViPham!F:F, B14, NhatKy_ViPham!C:C, "T25") - SUMIFS(NhatKy_ViPham!K:K, NhatKy_ViPham!E:E, "10_Hoa_A", NhatKy_ViPham!F:F, B14, NhatKy_ViPham!C:C, "T25")</f>
        <v>100</v>
      </c>
      <c r="AQ14" s="6">
        <f>100 + SUMIFS(NhatKy_ViPham!J:J, NhatKy_ViPham!E:E, "10_Hoa_A", NhatKy_ViPham!F:F, B14, NhatKy_ViPham!C:C, "T26") - SUMIFS(NhatKy_ViPham!K:K, NhatKy_ViPham!E:E, "10_Hoa_A", NhatKy_ViPham!F:F, B14, NhatKy_ViPham!C:C, "T26")</f>
        <v>100</v>
      </c>
      <c r="AR14" s="6">
        <f>100 + SUMIFS(NhatKy_ViPham!J:J, NhatKy_ViPham!E:E, "10_Hoa_A", NhatKy_ViPham!F:F, B14, NhatKy_ViPham!C:C, "T27") - SUMIFS(NhatKy_ViPham!K:K, NhatKy_ViPham!E:E, "10_Hoa_A", NhatKy_ViPham!F:F, B14, NhatKy_ViPham!C:C, "T27")</f>
        <v>100</v>
      </c>
      <c r="AS14" s="6">
        <f>100 + SUMIFS(NhatKy_ViPham!J:J, NhatKy_ViPham!E:E, "10_Hoa_A", NhatKy_ViPham!F:F, B14, NhatKy_ViPham!C:C, "T28") - SUMIFS(NhatKy_ViPham!K:K, NhatKy_ViPham!E:E, "10_Hoa_A", NhatKy_ViPham!F:F, B14, NhatKy_ViPham!C:C, "T28")</f>
        <v>100</v>
      </c>
      <c r="AT14" s="6">
        <f>100 + SUMIFS(NhatKy_ViPham!J:J, NhatKy_ViPham!E:E, "10_Hoa_A", NhatKy_ViPham!F:F, B14, NhatKy_ViPham!C:C, "T29") - SUMIFS(NhatKy_ViPham!K:K, NhatKy_ViPham!E:E, "10_Hoa_A", NhatKy_ViPham!F:F, B14, NhatKy_ViPham!C:C, "T29")</f>
        <v>100</v>
      </c>
      <c r="AU14" s="6">
        <f>100 + SUMIFS(NhatKy_ViPham!J:J, NhatKy_ViPham!E:E, "10_Hoa_A", NhatKy_ViPham!F:F, B14, NhatKy_ViPham!C:C, "T30") - SUMIFS(NhatKy_ViPham!K:K, NhatKy_ViPham!E:E, "10_Hoa_A", NhatKy_ViPham!F:F, B14, NhatKy_ViPham!C:C, "T30")</f>
        <v>100</v>
      </c>
      <c r="AV14" s="6">
        <f>100 + SUMIFS(NhatKy_ViPham!J:J, NhatKy_ViPham!E:E, "10_Hoa_A", NhatKy_ViPham!F:F, B14, NhatKy_ViPham!C:C, "T31") - SUMIFS(NhatKy_ViPham!K:K, NhatKy_ViPham!E:E, "10_Hoa_A", NhatKy_ViPham!F:F, B14, NhatKy_ViPham!C:C, "T31")</f>
        <v>100</v>
      </c>
      <c r="AW14" s="6">
        <f>100 + SUMIFS(NhatKy_ViPham!J:J, NhatKy_ViPham!E:E, "10_Hoa_A", NhatKy_ViPham!F:F, B14, NhatKy_ViPham!C:C, "T32") - SUMIFS(NhatKy_ViPham!K:K, NhatKy_ViPham!E:E, "10_Hoa_A", NhatKy_ViPham!F:F, B14, NhatKy_ViPham!C:C, "T32")</f>
        <v>100</v>
      </c>
      <c r="AX14" s="6">
        <f>100 + SUMIFS(NhatKy_ViPham!J:J, NhatKy_ViPham!E:E, "10_Hoa_A", NhatKy_ViPham!F:F, B14, NhatKy_ViPham!C:C, "T33") - SUMIFS(NhatKy_ViPham!K:K, NhatKy_ViPham!E:E, "10_Hoa_A", NhatKy_ViPham!F:F, B14, NhatKy_ViPham!C:C, "T33")</f>
        <v>100</v>
      </c>
      <c r="AY14" s="6">
        <f>100 + SUMIFS(NhatKy_ViPham!J:J, NhatKy_ViPham!E:E, "10_Hoa_A", NhatKy_ViPham!F:F, B14, NhatKy_ViPham!C:C, "T34") - SUMIFS(NhatKy_ViPham!K:K, NhatKy_ViPham!E:E, "10_Hoa_A", NhatKy_ViPham!F:F, B14, NhatKy_ViPham!C:C, "T34")</f>
        <v>100</v>
      </c>
      <c r="AZ14" s="6">
        <f>100 + SUMIFS(NhatKy_ViPham!J:J, NhatKy_ViPham!E:E, "10_Hoa_A", NhatKy_ViPham!F:F, B14, NhatKy_ViPham!C:C, "T35") - SUMIFS(NhatKy_ViPham!K:K, NhatKy_ViPham!E:E, "10_Hoa_A", NhatKy_ViPham!F:F, B14, NhatKy_ViPham!C:C, "T35")</f>
        <v>100</v>
      </c>
      <c r="BA14" s="12">
        <f t="shared" si="0"/>
        <v>100</v>
      </c>
      <c r="BB14" s="11" t="s">
        <v>430</v>
      </c>
      <c r="BC14" s="16" t="str">
        <f t="shared" si="1"/>
        <v>Tốt</v>
      </c>
      <c r="BD14" s="15" t="str">
        <f t="shared" si="2"/>
        <v>🟢 BÌNH THƯỜNG</v>
      </c>
    </row>
    <row r="15" spans="1:56" x14ac:dyDescent="0.25">
      <c r="A15" s="4">
        <v>7</v>
      </c>
      <c r="B15" s="10" t="s">
        <v>642</v>
      </c>
      <c r="C15" s="4" t="s">
        <v>490</v>
      </c>
      <c r="D15" s="4" t="s">
        <v>429</v>
      </c>
      <c r="E15" s="11" t="s">
        <v>430</v>
      </c>
      <c r="F15" s="7">
        <f>SUMIFS(NhatKy_ViPham!K:K, NhatKy_ViPham!E:E, "10_Hoa_A", NhatKy_ViPham!F:F, B15, NhatKy_ViPham!H:H, "L01")</f>
        <v>0</v>
      </c>
      <c r="G15" s="7">
        <f>SUMIFS(NhatKy_ViPham!K:K, NhatKy_ViPham!E:E, "10_Hoa_A", NhatKy_ViPham!F:F, B15, NhatKy_ViPham!H:H, "L02")</f>
        <v>0</v>
      </c>
      <c r="H15" s="7">
        <f>SUMIFS(NhatKy_ViPham!K:K, NhatKy_ViPham!E:E, "10_Hoa_A", NhatKy_ViPham!F:F, B15, NhatKy_ViPham!H:H, "L03")</f>
        <v>0</v>
      </c>
      <c r="I15" s="7">
        <f>SUMIFS(NhatKy_ViPham!K:K, NhatKy_ViPham!E:E, "10_Hoa_A", NhatKy_ViPham!F:F, B15, NhatKy_ViPham!H:H, "L04")</f>
        <v>0</v>
      </c>
      <c r="J15" s="7">
        <f>SUMIFS(NhatKy_ViPham!K:K, NhatKy_ViPham!E:E, "10_Hoa_A", NhatKy_ViPham!F:F, B15, NhatKy_ViPham!H:H, "L05")</f>
        <v>0</v>
      </c>
      <c r="K15" s="7">
        <f>SUMIFS(NhatKy_ViPham!K:K, NhatKy_ViPham!E:E, "10_Hoa_A", NhatKy_ViPham!F:F, B15, NhatKy_ViPham!H:H, "L06")</f>
        <v>0</v>
      </c>
      <c r="L15" s="7">
        <f>SUMIFS(NhatKy_ViPham!K:K, NhatKy_ViPham!E:E, "10_Hoa_A", NhatKy_ViPham!F:F, B15, NhatKy_ViPham!H:H, "L07")</f>
        <v>0</v>
      </c>
      <c r="M15" s="7">
        <f>SUMIFS(NhatKy_ViPham!K:K, NhatKy_ViPham!E:E, "10_Hoa_A", NhatKy_ViPham!F:F, B15, NhatKy_ViPham!H:H, "L08")</f>
        <v>0</v>
      </c>
      <c r="N15" s="7">
        <f>SUMIFS(NhatKy_ViPham!K:K, NhatKy_ViPham!E:E, "10_Hoa_A", NhatKy_ViPham!F:F, B15, NhatKy_ViPham!H:H, "L09")</f>
        <v>0</v>
      </c>
      <c r="O15" s="7">
        <f>SUMIFS(NhatKy_ViPham!K:K, NhatKy_ViPham!E:E, "10_Hoa_A", NhatKy_ViPham!F:F, B15, NhatKy_ViPham!H:H, "L10")</f>
        <v>0</v>
      </c>
      <c r="P15" s="12">
        <f>SUMIFS(NhatKy_ViPham!J:J, NhatKy_ViPham!E:E, "10_Hoa_A", NhatKy_ViPham!F:F, B15)</f>
        <v>0</v>
      </c>
      <c r="Q15" s="13">
        <f>SUMIFS(NhatKy_ViPham!K:K, NhatKy_ViPham!E:E, "10_Hoa_A", NhatKy_ViPham!F:F, B15)</f>
        <v>0</v>
      </c>
      <c r="R15" s="7">
        <f>100 + SUMIFS(NhatKy_ViPham!J:J, NhatKy_ViPham!E:E, "10_Hoa_A", NhatKy_ViPham!F:F, B15, NhatKy_ViPham!C:C, "T1") - SUMIFS(NhatKy_ViPham!K:K, NhatKy_ViPham!E:E, "10_Hoa_A", NhatKy_ViPham!F:F, B15, NhatKy_ViPham!C:C, "T1")</f>
        <v>100</v>
      </c>
      <c r="S15" s="7">
        <f>100 + SUMIFS(NhatKy_ViPham!J:J, NhatKy_ViPham!E:E, "10_Hoa_A", NhatKy_ViPham!F:F, B15, NhatKy_ViPham!C:C, "T2") - SUMIFS(NhatKy_ViPham!K:K, NhatKy_ViPham!E:E, "10_Hoa_A", NhatKy_ViPham!F:F, B15, NhatKy_ViPham!C:C, "T2")</f>
        <v>100</v>
      </c>
      <c r="T15" s="7">
        <f>100 + SUMIFS(NhatKy_ViPham!J:J, NhatKy_ViPham!E:E, "10_Hoa_A", NhatKy_ViPham!F:F, B15, NhatKy_ViPham!C:C, "T3") - SUMIFS(NhatKy_ViPham!K:K, NhatKy_ViPham!E:E, "10_Hoa_A", NhatKy_ViPham!F:F, B15, NhatKy_ViPham!C:C, "T3")</f>
        <v>100</v>
      </c>
      <c r="U15" s="7">
        <f>100 + SUMIFS(NhatKy_ViPham!J:J, NhatKy_ViPham!E:E, "10_Hoa_A", NhatKy_ViPham!F:F, B15, NhatKy_ViPham!C:C, "T4") - SUMIFS(NhatKy_ViPham!K:K, NhatKy_ViPham!E:E, "10_Hoa_A", NhatKy_ViPham!F:F, B15, NhatKy_ViPham!C:C, "T4")</f>
        <v>100</v>
      </c>
      <c r="V15" s="7">
        <f>100 + SUMIFS(NhatKy_ViPham!J:J, NhatKy_ViPham!E:E, "10_Hoa_A", NhatKy_ViPham!F:F, B15, NhatKy_ViPham!C:C, "T5") - SUMIFS(NhatKy_ViPham!K:K, NhatKy_ViPham!E:E, "10_Hoa_A", NhatKy_ViPham!F:F, B15, NhatKy_ViPham!C:C, "T5")</f>
        <v>100</v>
      </c>
      <c r="W15" s="7">
        <f>100 + SUMIFS(NhatKy_ViPham!J:J, NhatKy_ViPham!E:E, "10_Hoa_A", NhatKy_ViPham!F:F, B15, NhatKy_ViPham!C:C, "T6") - SUMIFS(NhatKy_ViPham!K:K, NhatKy_ViPham!E:E, "10_Hoa_A", NhatKy_ViPham!F:F, B15, NhatKy_ViPham!C:C, "T6")</f>
        <v>100</v>
      </c>
      <c r="X15" s="7">
        <f>100 + SUMIFS(NhatKy_ViPham!J:J, NhatKy_ViPham!E:E, "10_Hoa_A", NhatKy_ViPham!F:F, B15, NhatKy_ViPham!C:C, "T7") - SUMIFS(NhatKy_ViPham!K:K, NhatKy_ViPham!E:E, "10_Hoa_A", NhatKy_ViPham!F:F, B15, NhatKy_ViPham!C:C, "T7")</f>
        <v>100</v>
      </c>
      <c r="Y15" s="7">
        <f>100 + SUMIFS(NhatKy_ViPham!J:J, NhatKy_ViPham!E:E, "10_Hoa_A", NhatKy_ViPham!F:F, B15, NhatKy_ViPham!C:C, "T8") - SUMIFS(NhatKy_ViPham!K:K, NhatKy_ViPham!E:E, "10_Hoa_A", NhatKy_ViPham!F:F, B15, NhatKy_ViPham!C:C, "T8")</f>
        <v>100</v>
      </c>
      <c r="Z15" s="7">
        <f>100 + SUMIFS(NhatKy_ViPham!J:J, NhatKy_ViPham!E:E, "10_Hoa_A", NhatKy_ViPham!F:F, B15, NhatKy_ViPham!C:C, "T9") - SUMIFS(NhatKy_ViPham!K:K, NhatKy_ViPham!E:E, "10_Hoa_A", NhatKy_ViPham!F:F, B15, NhatKy_ViPham!C:C, "T9")</f>
        <v>100</v>
      </c>
      <c r="AA15" s="7">
        <f>100 + SUMIFS(NhatKy_ViPham!J:J, NhatKy_ViPham!E:E, "10_Hoa_A", NhatKy_ViPham!F:F, B15, NhatKy_ViPham!C:C, "T10") - SUMIFS(NhatKy_ViPham!K:K, NhatKy_ViPham!E:E, "10_Hoa_A", NhatKy_ViPham!F:F, B15, NhatKy_ViPham!C:C, "T10")</f>
        <v>100</v>
      </c>
      <c r="AB15" s="7">
        <f>100 + SUMIFS(NhatKy_ViPham!J:J, NhatKy_ViPham!E:E, "10_Hoa_A", NhatKy_ViPham!F:F, B15, NhatKy_ViPham!C:C, "T11") - SUMIFS(NhatKy_ViPham!K:K, NhatKy_ViPham!E:E, "10_Hoa_A", NhatKy_ViPham!F:F, B15, NhatKy_ViPham!C:C, "T11")</f>
        <v>100</v>
      </c>
      <c r="AC15" s="7">
        <f>100 + SUMIFS(NhatKy_ViPham!J:J, NhatKy_ViPham!E:E, "10_Hoa_A", NhatKy_ViPham!F:F, B15, NhatKy_ViPham!C:C, "T12") - SUMIFS(NhatKy_ViPham!K:K, NhatKy_ViPham!E:E, "10_Hoa_A", NhatKy_ViPham!F:F, B15, NhatKy_ViPham!C:C, "T12")</f>
        <v>100</v>
      </c>
      <c r="AD15" s="7">
        <f>100 + SUMIFS(NhatKy_ViPham!J:J, NhatKy_ViPham!E:E, "10_Hoa_A", NhatKy_ViPham!F:F, B15, NhatKy_ViPham!C:C, "T13") - SUMIFS(NhatKy_ViPham!K:K, NhatKy_ViPham!E:E, "10_Hoa_A", NhatKy_ViPham!F:F, B15, NhatKy_ViPham!C:C, "T13")</f>
        <v>100</v>
      </c>
      <c r="AE15" s="7">
        <f>100 + SUMIFS(NhatKy_ViPham!J:J, NhatKy_ViPham!E:E, "10_Hoa_A", NhatKy_ViPham!F:F, B15, NhatKy_ViPham!C:C, "T14") - SUMIFS(NhatKy_ViPham!K:K, NhatKy_ViPham!E:E, "10_Hoa_A", NhatKy_ViPham!F:F, B15, NhatKy_ViPham!C:C, "T14")</f>
        <v>100</v>
      </c>
      <c r="AF15" s="7">
        <f>100 + SUMIFS(NhatKy_ViPham!J:J, NhatKy_ViPham!E:E, "10_Hoa_A", NhatKy_ViPham!F:F, B15, NhatKy_ViPham!C:C, "T15") - SUMIFS(NhatKy_ViPham!K:K, NhatKy_ViPham!E:E, "10_Hoa_A", NhatKy_ViPham!F:F, B15, NhatKy_ViPham!C:C, "T15")</f>
        <v>100</v>
      </c>
      <c r="AG15" s="7">
        <f>100 + SUMIFS(NhatKy_ViPham!J:J, NhatKy_ViPham!E:E, "10_Hoa_A", NhatKy_ViPham!F:F, B15, NhatKy_ViPham!C:C, "T16") - SUMIFS(NhatKy_ViPham!K:K, NhatKy_ViPham!E:E, "10_Hoa_A", NhatKy_ViPham!F:F, B15, NhatKy_ViPham!C:C, "T16")</f>
        <v>100</v>
      </c>
      <c r="AH15" s="7">
        <f>100 + SUMIFS(NhatKy_ViPham!J:J, NhatKy_ViPham!E:E, "10_Hoa_A", NhatKy_ViPham!F:F, B15, NhatKy_ViPham!C:C, "T17") - SUMIFS(NhatKy_ViPham!K:K, NhatKy_ViPham!E:E, "10_Hoa_A", NhatKy_ViPham!F:F, B15, NhatKy_ViPham!C:C, "T17")</f>
        <v>100</v>
      </c>
      <c r="AI15" s="7">
        <f>100 + SUMIFS(NhatKy_ViPham!J:J, NhatKy_ViPham!E:E, "10_Hoa_A", NhatKy_ViPham!F:F, B15, NhatKy_ViPham!C:C, "T18") - SUMIFS(NhatKy_ViPham!K:K, NhatKy_ViPham!E:E, "10_Hoa_A", NhatKy_ViPham!F:F, B15, NhatKy_ViPham!C:C, "T18")</f>
        <v>100</v>
      </c>
      <c r="AJ15" s="7">
        <f>100 + SUMIFS(NhatKy_ViPham!J:J, NhatKy_ViPham!E:E, "10_Hoa_A", NhatKy_ViPham!F:F, B15, NhatKy_ViPham!C:C, "T19") - SUMIFS(NhatKy_ViPham!K:K, NhatKy_ViPham!E:E, "10_Hoa_A", NhatKy_ViPham!F:F, B15, NhatKy_ViPham!C:C, "T19")</f>
        <v>100</v>
      </c>
      <c r="AK15" s="7">
        <f>100 + SUMIFS(NhatKy_ViPham!J:J, NhatKy_ViPham!E:E, "10_Hoa_A", NhatKy_ViPham!F:F, B15, NhatKy_ViPham!C:C, "T20") - SUMIFS(NhatKy_ViPham!K:K, NhatKy_ViPham!E:E, "10_Hoa_A", NhatKy_ViPham!F:F, B15, NhatKy_ViPham!C:C, "T20")</f>
        <v>100</v>
      </c>
      <c r="AL15" s="7">
        <f>100 + SUMIFS(NhatKy_ViPham!J:J, NhatKy_ViPham!E:E, "10_Hoa_A", NhatKy_ViPham!F:F, B15, NhatKy_ViPham!C:C, "T21") - SUMIFS(NhatKy_ViPham!K:K, NhatKy_ViPham!E:E, "10_Hoa_A", NhatKy_ViPham!F:F, B15, NhatKy_ViPham!C:C, "T21")</f>
        <v>100</v>
      </c>
      <c r="AM15" s="7">
        <f>100 + SUMIFS(NhatKy_ViPham!J:J, NhatKy_ViPham!E:E, "10_Hoa_A", NhatKy_ViPham!F:F, B15, NhatKy_ViPham!C:C, "T22") - SUMIFS(NhatKy_ViPham!K:K, NhatKy_ViPham!E:E, "10_Hoa_A", NhatKy_ViPham!F:F, B15, NhatKy_ViPham!C:C, "T22")</f>
        <v>100</v>
      </c>
      <c r="AN15" s="7">
        <f>100 + SUMIFS(NhatKy_ViPham!J:J, NhatKy_ViPham!E:E, "10_Hoa_A", NhatKy_ViPham!F:F, B15, NhatKy_ViPham!C:C, "T23") - SUMIFS(NhatKy_ViPham!K:K, NhatKy_ViPham!E:E, "10_Hoa_A", NhatKy_ViPham!F:F, B15, NhatKy_ViPham!C:C, "T23")</f>
        <v>100</v>
      </c>
      <c r="AO15" s="7">
        <f>100 + SUMIFS(NhatKy_ViPham!J:J, NhatKy_ViPham!E:E, "10_Hoa_A", NhatKy_ViPham!F:F, B15, NhatKy_ViPham!C:C, "T24") - SUMIFS(NhatKy_ViPham!K:K, NhatKy_ViPham!E:E, "10_Hoa_A", NhatKy_ViPham!F:F, B15, NhatKy_ViPham!C:C, "T24")</f>
        <v>100</v>
      </c>
      <c r="AP15" s="7">
        <f>100 + SUMIFS(NhatKy_ViPham!J:J, NhatKy_ViPham!E:E, "10_Hoa_A", NhatKy_ViPham!F:F, B15, NhatKy_ViPham!C:C, "T25") - SUMIFS(NhatKy_ViPham!K:K, NhatKy_ViPham!E:E, "10_Hoa_A", NhatKy_ViPham!F:F, B15, NhatKy_ViPham!C:C, "T25")</f>
        <v>100</v>
      </c>
      <c r="AQ15" s="7">
        <f>100 + SUMIFS(NhatKy_ViPham!J:J, NhatKy_ViPham!E:E, "10_Hoa_A", NhatKy_ViPham!F:F, B15, NhatKy_ViPham!C:C, "T26") - SUMIFS(NhatKy_ViPham!K:K, NhatKy_ViPham!E:E, "10_Hoa_A", NhatKy_ViPham!F:F, B15, NhatKy_ViPham!C:C, "T26")</f>
        <v>100</v>
      </c>
      <c r="AR15" s="7">
        <f>100 + SUMIFS(NhatKy_ViPham!J:J, NhatKy_ViPham!E:E, "10_Hoa_A", NhatKy_ViPham!F:F, B15, NhatKy_ViPham!C:C, "T27") - SUMIFS(NhatKy_ViPham!K:K, NhatKy_ViPham!E:E, "10_Hoa_A", NhatKy_ViPham!F:F, B15, NhatKy_ViPham!C:C, "T27")</f>
        <v>100</v>
      </c>
      <c r="AS15" s="7">
        <f>100 + SUMIFS(NhatKy_ViPham!J:J, NhatKy_ViPham!E:E, "10_Hoa_A", NhatKy_ViPham!F:F, B15, NhatKy_ViPham!C:C, "T28") - SUMIFS(NhatKy_ViPham!K:K, NhatKy_ViPham!E:E, "10_Hoa_A", NhatKy_ViPham!F:F, B15, NhatKy_ViPham!C:C, "T28")</f>
        <v>100</v>
      </c>
      <c r="AT15" s="7">
        <f>100 + SUMIFS(NhatKy_ViPham!J:J, NhatKy_ViPham!E:E, "10_Hoa_A", NhatKy_ViPham!F:F, B15, NhatKy_ViPham!C:C, "T29") - SUMIFS(NhatKy_ViPham!K:K, NhatKy_ViPham!E:E, "10_Hoa_A", NhatKy_ViPham!F:F, B15, NhatKy_ViPham!C:C, "T29")</f>
        <v>100</v>
      </c>
      <c r="AU15" s="7">
        <f>100 + SUMIFS(NhatKy_ViPham!J:J, NhatKy_ViPham!E:E, "10_Hoa_A", NhatKy_ViPham!F:F, B15, NhatKy_ViPham!C:C, "T30") - SUMIFS(NhatKy_ViPham!K:K, NhatKy_ViPham!E:E, "10_Hoa_A", NhatKy_ViPham!F:F, B15, NhatKy_ViPham!C:C, "T30")</f>
        <v>100</v>
      </c>
      <c r="AV15" s="7">
        <f>100 + SUMIFS(NhatKy_ViPham!J:J, NhatKy_ViPham!E:E, "10_Hoa_A", NhatKy_ViPham!F:F, B15, NhatKy_ViPham!C:C, "T31") - SUMIFS(NhatKy_ViPham!K:K, NhatKy_ViPham!E:E, "10_Hoa_A", NhatKy_ViPham!F:F, B15, NhatKy_ViPham!C:C, "T31")</f>
        <v>100</v>
      </c>
      <c r="AW15" s="7">
        <f>100 + SUMIFS(NhatKy_ViPham!J:J, NhatKy_ViPham!E:E, "10_Hoa_A", NhatKy_ViPham!F:F, B15, NhatKy_ViPham!C:C, "T32") - SUMIFS(NhatKy_ViPham!K:K, NhatKy_ViPham!E:E, "10_Hoa_A", NhatKy_ViPham!F:F, B15, NhatKy_ViPham!C:C, "T32")</f>
        <v>100</v>
      </c>
      <c r="AX15" s="7">
        <f>100 + SUMIFS(NhatKy_ViPham!J:J, NhatKy_ViPham!E:E, "10_Hoa_A", NhatKy_ViPham!F:F, B15, NhatKy_ViPham!C:C, "T33") - SUMIFS(NhatKy_ViPham!K:K, NhatKy_ViPham!E:E, "10_Hoa_A", NhatKy_ViPham!F:F, B15, NhatKy_ViPham!C:C, "T33")</f>
        <v>100</v>
      </c>
      <c r="AY15" s="7">
        <f>100 + SUMIFS(NhatKy_ViPham!J:J, NhatKy_ViPham!E:E, "10_Hoa_A", NhatKy_ViPham!F:F, B15, NhatKy_ViPham!C:C, "T34") - SUMIFS(NhatKy_ViPham!K:K, NhatKy_ViPham!E:E, "10_Hoa_A", NhatKy_ViPham!F:F, B15, NhatKy_ViPham!C:C, "T34")</f>
        <v>100</v>
      </c>
      <c r="AZ15" s="7">
        <f>100 + SUMIFS(NhatKy_ViPham!J:J, NhatKy_ViPham!E:E, "10_Hoa_A", NhatKy_ViPham!F:F, B15, NhatKy_ViPham!C:C, "T35") - SUMIFS(NhatKy_ViPham!K:K, NhatKy_ViPham!E:E, "10_Hoa_A", NhatKy_ViPham!F:F, B15, NhatKy_ViPham!C:C, "T35")</f>
        <v>100</v>
      </c>
      <c r="BA15" s="12">
        <f t="shared" si="0"/>
        <v>100</v>
      </c>
      <c r="BB15" s="11" t="s">
        <v>430</v>
      </c>
      <c r="BC15" s="14" t="str">
        <f t="shared" si="1"/>
        <v>Tốt</v>
      </c>
      <c r="BD15" s="10" t="str">
        <f t="shared" si="2"/>
        <v>🟢 BÌNH THƯỜNG</v>
      </c>
    </row>
    <row r="16" spans="1:56" x14ac:dyDescent="0.25">
      <c r="A16" s="5">
        <v>8</v>
      </c>
      <c r="B16" s="15" t="s">
        <v>701</v>
      </c>
      <c r="C16" s="5" t="s">
        <v>702</v>
      </c>
      <c r="D16" s="5" t="s">
        <v>435</v>
      </c>
      <c r="E16" s="11" t="s">
        <v>430</v>
      </c>
      <c r="F16" s="6">
        <f>SUMIFS(NhatKy_ViPham!K:K, NhatKy_ViPham!E:E, "10_Hoa_A", NhatKy_ViPham!F:F, B16, NhatKy_ViPham!H:H, "L01")</f>
        <v>0</v>
      </c>
      <c r="G16" s="6">
        <f>SUMIFS(NhatKy_ViPham!K:K, NhatKy_ViPham!E:E, "10_Hoa_A", NhatKy_ViPham!F:F, B16, NhatKy_ViPham!H:H, "L02")</f>
        <v>0</v>
      </c>
      <c r="H16" s="6">
        <f>SUMIFS(NhatKy_ViPham!K:K, NhatKy_ViPham!E:E, "10_Hoa_A", NhatKy_ViPham!F:F, B16, NhatKy_ViPham!H:H, "L03")</f>
        <v>0</v>
      </c>
      <c r="I16" s="6">
        <f>SUMIFS(NhatKy_ViPham!K:K, NhatKy_ViPham!E:E, "10_Hoa_A", NhatKy_ViPham!F:F, B16, NhatKy_ViPham!H:H, "L04")</f>
        <v>0</v>
      </c>
      <c r="J16" s="6">
        <f>SUMIFS(NhatKy_ViPham!K:K, NhatKy_ViPham!E:E, "10_Hoa_A", NhatKy_ViPham!F:F, B16, NhatKy_ViPham!H:H, "L05")</f>
        <v>0</v>
      </c>
      <c r="K16" s="6">
        <f>SUMIFS(NhatKy_ViPham!K:K, NhatKy_ViPham!E:E, "10_Hoa_A", NhatKy_ViPham!F:F, B16, NhatKy_ViPham!H:H, "L06")</f>
        <v>0</v>
      </c>
      <c r="L16" s="6">
        <f>SUMIFS(NhatKy_ViPham!K:K, NhatKy_ViPham!E:E, "10_Hoa_A", NhatKy_ViPham!F:F, B16, NhatKy_ViPham!H:H, "L07")</f>
        <v>0</v>
      </c>
      <c r="M16" s="6">
        <f>SUMIFS(NhatKy_ViPham!K:K, NhatKy_ViPham!E:E, "10_Hoa_A", NhatKy_ViPham!F:F, B16, NhatKy_ViPham!H:H, "L08")</f>
        <v>0</v>
      </c>
      <c r="N16" s="6">
        <f>SUMIFS(NhatKy_ViPham!K:K, NhatKy_ViPham!E:E, "10_Hoa_A", NhatKy_ViPham!F:F, B16, NhatKy_ViPham!H:H, "L09")</f>
        <v>0</v>
      </c>
      <c r="O16" s="6">
        <f>SUMIFS(NhatKy_ViPham!K:K, NhatKy_ViPham!E:E, "10_Hoa_A", NhatKy_ViPham!F:F, B16, NhatKy_ViPham!H:H, "L10")</f>
        <v>0</v>
      </c>
      <c r="P16" s="12">
        <f>SUMIFS(NhatKy_ViPham!J:J, NhatKy_ViPham!E:E, "10_Hoa_A", NhatKy_ViPham!F:F, B16)</f>
        <v>0</v>
      </c>
      <c r="Q16" s="13">
        <f>SUMIFS(NhatKy_ViPham!K:K, NhatKy_ViPham!E:E, "10_Hoa_A", NhatKy_ViPham!F:F, B16)</f>
        <v>0</v>
      </c>
      <c r="R16" s="6">
        <f>100 + SUMIFS(NhatKy_ViPham!J:J, NhatKy_ViPham!E:E, "10_Hoa_A", NhatKy_ViPham!F:F, B16, NhatKy_ViPham!C:C, "T1") - SUMIFS(NhatKy_ViPham!K:K, NhatKy_ViPham!E:E, "10_Hoa_A", NhatKy_ViPham!F:F, B16, NhatKy_ViPham!C:C, "T1")</f>
        <v>100</v>
      </c>
      <c r="S16" s="6">
        <f>100 + SUMIFS(NhatKy_ViPham!J:J, NhatKy_ViPham!E:E, "10_Hoa_A", NhatKy_ViPham!F:F, B16, NhatKy_ViPham!C:C, "T2") - SUMIFS(NhatKy_ViPham!K:K, NhatKy_ViPham!E:E, "10_Hoa_A", NhatKy_ViPham!F:F, B16, NhatKy_ViPham!C:C, "T2")</f>
        <v>100</v>
      </c>
      <c r="T16" s="6">
        <f>100 + SUMIFS(NhatKy_ViPham!J:J, NhatKy_ViPham!E:E, "10_Hoa_A", NhatKy_ViPham!F:F, B16, NhatKy_ViPham!C:C, "T3") - SUMIFS(NhatKy_ViPham!K:K, NhatKy_ViPham!E:E, "10_Hoa_A", NhatKy_ViPham!F:F, B16, NhatKy_ViPham!C:C, "T3")</f>
        <v>100</v>
      </c>
      <c r="U16" s="6">
        <f>100 + SUMIFS(NhatKy_ViPham!J:J, NhatKy_ViPham!E:E, "10_Hoa_A", NhatKy_ViPham!F:F, B16, NhatKy_ViPham!C:C, "T4") - SUMIFS(NhatKy_ViPham!K:K, NhatKy_ViPham!E:E, "10_Hoa_A", NhatKy_ViPham!F:F, B16, NhatKy_ViPham!C:C, "T4")</f>
        <v>100</v>
      </c>
      <c r="V16" s="6">
        <f>100 + SUMIFS(NhatKy_ViPham!J:J, NhatKy_ViPham!E:E, "10_Hoa_A", NhatKy_ViPham!F:F, B16, NhatKy_ViPham!C:C, "T5") - SUMIFS(NhatKy_ViPham!K:K, NhatKy_ViPham!E:E, "10_Hoa_A", NhatKy_ViPham!F:F, B16, NhatKy_ViPham!C:C, "T5")</f>
        <v>100</v>
      </c>
      <c r="W16" s="6">
        <f>100 + SUMIFS(NhatKy_ViPham!J:J, NhatKy_ViPham!E:E, "10_Hoa_A", NhatKy_ViPham!F:F, B16, NhatKy_ViPham!C:C, "T6") - SUMIFS(NhatKy_ViPham!K:K, NhatKy_ViPham!E:E, "10_Hoa_A", NhatKy_ViPham!F:F, B16, NhatKy_ViPham!C:C, "T6")</f>
        <v>100</v>
      </c>
      <c r="X16" s="6">
        <f>100 + SUMIFS(NhatKy_ViPham!J:J, NhatKy_ViPham!E:E, "10_Hoa_A", NhatKy_ViPham!F:F, B16, NhatKy_ViPham!C:C, "T7") - SUMIFS(NhatKy_ViPham!K:K, NhatKy_ViPham!E:E, "10_Hoa_A", NhatKy_ViPham!F:F, B16, NhatKy_ViPham!C:C, "T7")</f>
        <v>100</v>
      </c>
      <c r="Y16" s="6">
        <f>100 + SUMIFS(NhatKy_ViPham!J:J, NhatKy_ViPham!E:E, "10_Hoa_A", NhatKy_ViPham!F:F, B16, NhatKy_ViPham!C:C, "T8") - SUMIFS(NhatKy_ViPham!K:K, NhatKy_ViPham!E:E, "10_Hoa_A", NhatKy_ViPham!F:F, B16, NhatKy_ViPham!C:C, "T8")</f>
        <v>100</v>
      </c>
      <c r="Z16" s="6">
        <f>100 + SUMIFS(NhatKy_ViPham!J:J, NhatKy_ViPham!E:E, "10_Hoa_A", NhatKy_ViPham!F:F, B16, NhatKy_ViPham!C:C, "T9") - SUMIFS(NhatKy_ViPham!K:K, NhatKy_ViPham!E:E, "10_Hoa_A", NhatKy_ViPham!F:F, B16, NhatKy_ViPham!C:C, "T9")</f>
        <v>100</v>
      </c>
      <c r="AA16" s="6">
        <f>100 + SUMIFS(NhatKy_ViPham!J:J, NhatKy_ViPham!E:E, "10_Hoa_A", NhatKy_ViPham!F:F, B16, NhatKy_ViPham!C:C, "T10") - SUMIFS(NhatKy_ViPham!K:K, NhatKy_ViPham!E:E, "10_Hoa_A", NhatKy_ViPham!F:F, B16, NhatKy_ViPham!C:C, "T10")</f>
        <v>100</v>
      </c>
      <c r="AB16" s="6">
        <f>100 + SUMIFS(NhatKy_ViPham!J:J, NhatKy_ViPham!E:E, "10_Hoa_A", NhatKy_ViPham!F:F, B16, NhatKy_ViPham!C:C, "T11") - SUMIFS(NhatKy_ViPham!K:K, NhatKy_ViPham!E:E, "10_Hoa_A", NhatKy_ViPham!F:F, B16, NhatKy_ViPham!C:C, "T11")</f>
        <v>100</v>
      </c>
      <c r="AC16" s="6">
        <f>100 + SUMIFS(NhatKy_ViPham!J:J, NhatKy_ViPham!E:E, "10_Hoa_A", NhatKy_ViPham!F:F, B16, NhatKy_ViPham!C:C, "T12") - SUMIFS(NhatKy_ViPham!K:K, NhatKy_ViPham!E:E, "10_Hoa_A", NhatKy_ViPham!F:F, B16, NhatKy_ViPham!C:C, "T12")</f>
        <v>100</v>
      </c>
      <c r="AD16" s="6">
        <f>100 + SUMIFS(NhatKy_ViPham!J:J, NhatKy_ViPham!E:E, "10_Hoa_A", NhatKy_ViPham!F:F, B16, NhatKy_ViPham!C:C, "T13") - SUMIFS(NhatKy_ViPham!K:K, NhatKy_ViPham!E:E, "10_Hoa_A", NhatKy_ViPham!F:F, B16, NhatKy_ViPham!C:C, "T13")</f>
        <v>100</v>
      </c>
      <c r="AE16" s="6">
        <f>100 + SUMIFS(NhatKy_ViPham!J:J, NhatKy_ViPham!E:E, "10_Hoa_A", NhatKy_ViPham!F:F, B16, NhatKy_ViPham!C:C, "T14") - SUMIFS(NhatKy_ViPham!K:K, NhatKy_ViPham!E:E, "10_Hoa_A", NhatKy_ViPham!F:F, B16, NhatKy_ViPham!C:C, "T14")</f>
        <v>100</v>
      </c>
      <c r="AF16" s="6">
        <f>100 + SUMIFS(NhatKy_ViPham!J:J, NhatKy_ViPham!E:E, "10_Hoa_A", NhatKy_ViPham!F:F, B16, NhatKy_ViPham!C:C, "T15") - SUMIFS(NhatKy_ViPham!K:K, NhatKy_ViPham!E:E, "10_Hoa_A", NhatKy_ViPham!F:F, B16, NhatKy_ViPham!C:C, "T15")</f>
        <v>100</v>
      </c>
      <c r="AG16" s="6">
        <f>100 + SUMIFS(NhatKy_ViPham!J:J, NhatKy_ViPham!E:E, "10_Hoa_A", NhatKy_ViPham!F:F, B16, NhatKy_ViPham!C:C, "T16") - SUMIFS(NhatKy_ViPham!K:K, NhatKy_ViPham!E:E, "10_Hoa_A", NhatKy_ViPham!F:F, B16, NhatKy_ViPham!C:C, "T16")</f>
        <v>100</v>
      </c>
      <c r="AH16" s="6">
        <f>100 + SUMIFS(NhatKy_ViPham!J:J, NhatKy_ViPham!E:E, "10_Hoa_A", NhatKy_ViPham!F:F, B16, NhatKy_ViPham!C:C, "T17") - SUMIFS(NhatKy_ViPham!K:K, NhatKy_ViPham!E:E, "10_Hoa_A", NhatKy_ViPham!F:F, B16, NhatKy_ViPham!C:C, "T17")</f>
        <v>100</v>
      </c>
      <c r="AI16" s="6">
        <f>100 + SUMIFS(NhatKy_ViPham!J:J, NhatKy_ViPham!E:E, "10_Hoa_A", NhatKy_ViPham!F:F, B16, NhatKy_ViPham!C:C, "T18") - SUMIFS(NhatKy_ViPham!K:K, NhatKy_ViPham!E:E, "10_Hoa_A", NhatKy_ViPham!F:F, B16, NhatKy_ViPham!C:C, "T18")</f>
        <v>100</v>
      </c>
      <c r="AJ16" s="6">
        <f>100 + SUMIFS(NhatKy_ViPham!J:J, NhatKy_ViPham!E:E, "10_Hoa_A", NhatKy_ViPham!F:F, B16, NhatKy_ViPham!C:C, "T19") - SUMIFS(NhatKy_ViPham!K:K, NhatKy_ViPham!E:E, "10_Hoa_A", NhatKy_ViPham!F:F, B16, NhatKy_ViPham!C:C, "T19")</f>
        <v>100</v>
      </c>
      <c r="AK16" s="6">
        <f>100 + SUMIFS(NhatKy_ViPham!J:J, NhatKy_ViPham!E:E, "10_Hoa_A", NhatKy_ViPham!F:F, B16, NhatKy_ViPham!C:C, "T20") - SUMIFS(NhatKy_ViPham!K:K, NhatKy_ViPham!E:E, "10_Hoa_A", NhatKy_ViPham!F:F, B16, NhatKy_ViPham!C:C, "T20")</f>
        <v>100</v>
      </c>
      <c r="AL16" s="6">
        <f>100 + SUMIFS(NhatKy_ViPham!J:J, NhatKy_ViPham!E:E, "10_Hoa_A", NhatKy_ViPham!F:F, B16, NhatKy_ViPham!C:C, "T21") - SUMIFS(NhatKy_ViPham!K:K, NhatKy_ViPham!E:E, "10_Hoa_A", NhatKy_ViPham!F:F, B16, NhatKy_ViPham!C:C, "T21")</f>
        <v>100</v>
      </c>
      <c r="AM16" s="6">
        <f>100 + SUMIFS(NhatKy_ViPham!J:J, NhatKy_ViPham!E:E, "10_Hoa_A", NhatKy_ViPham!F:F, B16, NhatKy_ViPham!C:C, "T22") - SUMIFS(NhatKy_ViPham!K:K, NhatKy_ViPham!E:E, "10_Hoa_A", NhatKy_ViPham!F:F, B16, NhatKy_ViPham!C:C, "T22")</f>
        <v>100</v>
      </c>
      <c r="AN16" s="6">
        <f>100 + SUMIFS(NhatKy_ViPham!J:J, NhatKy_ViPham!E:E, "10_Hoa_A", NhatKy_ViPham!F:F, B16, NhatKy_ViPham!C:C, "T23") - SUMIFS(NhatKy_ViPham!K:K, NhatKy_ViPham!E:E, "10_Hoa_A", NhatKy_ViPham!F:F, B16, NhatKy_ViPham!C:C, "T23")</f>
        <v>100</v>
      </c>
      <c r="AO16" s="6">
        <f>100 + SUMIFS(NhatKy_ViPham!J:J, NhatKy_ViPham!E:E, "10_Hoa_A", NhatKy_ViPham!F:F, B16, NhatKy_ViPham!C:C, "T24") - SUMIFS(NhatKy_ViPham!K:K, NhatKy_ViPham!E:E, "10_Hoa_A", NhatKy_ViPham!F:F, B16, NhatKy_ViPham!C:C, "T24")</f>
        <v>100</v>
      </c>
      <c r="AP16" s="6">
        <f>100 + SUMIFS(NhatKy_ViPham!J:J, NhatKy_ViPham!E:E, "10_Hoa_A", NhatKy_ViPham!F:F, B16, NhatKy_ViPham!C:C, "T25") - SUMIFS(NhatKy_ViPham!K:K, NhatKy_ViPham!E:E, "10_Hoa_A", NhatKy_ViPham!F:F, B16, NhatKy_ViPham!C:C, "T25")</f>
        <v>100</v>
      </c>
      <c r="AQ16" s="6">
        <f>100 + SUMIFS(NhatKy_ViPham!J:J, NhatKy_ViPham!E:E, "10_Hoa_A", NhatKy_ViPham!F:F, B16, NhatKy_ViPham!C:C, "T26") - SUMIFS(NhatKy_ViPham!K:K, NhatKy_ViPham!E:E, "10_Hoa_A", NhatKy_ViPham!F:F, B16, NhatKy_ViPham!C:C, "T26")</f>
        <v>100</v>
      </c>
      <c r="AR16" s="6">
        <f>100 + SUMIFS(NhatKy_ViPham!J:J, NhatKy_ViPham!E:E, "10_Hoa_A", NhatKy_ViPham!F:F, B16, NhatKy_ViPham!C:C, "T27") - SUMIFS(NhatKy_ViPham!K:K, NhatKy_ViPham!E:E, "10_Hoa_A", NhatKy_ViPham!F:F, B16, NhatKy_ViPham!C:C, "T27")</f>
        <v>100</v>
      </c>
      <c r="AS16" s="6">
        <f>100 + SUMIFS(NhatKy_ViPham!J:J, NhatKy_ViPham!E:E, "10_Hoa_A", NhatKy_ViPham!F:F, B16, NhatKy_ViPham!C:C, "T28") - SUMIFS(NhatKy_ViPham!K:K, NhatKy_ViPham!E:E, "10_Hoa_A", NhatKy_ViPham!F:F, B16, NhatKy_ViPham!C:C, "T28")</f>
        <v>100</v>
      </c>
      <c r="AT16" s="6">
        <f>100 + SUMIFS(NhatKy_ViPham!J:J, NhatKy_ViPham!E:E, "10_Hoa_A", NhatKy_ViPham!F:F, B16, NhatKy_ViPham!C:C, "T29") - SUMIFS(NhatKy_ViPham!K:K, NhatKy_ViPham!E:E, "10_Hoa_A", NhatKy_ViPham!F:F, B16, NhatKy_ViPham!C:C, "T29")</f>
        <v>100</v>
      </c>
      <c r="AU16" s="6">
        <f>100 + SUMIFS(NhatKy_ViPham!J:J, NhatKy_ViPham!E:E, "10_Hoa_A", NhatKy_ViPham!F:F, B16, NhatKy_ViPham!C:C, "T30") - SUMIFS(NhatKy_ViPham!K:K, NhatKy_ViPham!E:E, "10_Hoa_A", NhatKy_ViPham!F:F, B16, NhatKy_ViPham!C:C, "T30")</f>
        <v>100</v>
      </c>
      <c r="AV16" s="6">
        <f>100 + SUMIFS(NhatKy_ViPham!J:J, NhatKy_ViPham!E:E, "10_Hoa_A", NhatKy_ViPham!F:F, B16, NhatKy_ViPham!C:C, "T31") - SUMIFS(NhatKy_ViPham!K:K, NhatKy_ViPham!E:E, "10_Hoa_A", NhatKy_ViPham!F:F, B16, NhatKy_ViPham!C:C, "T31")</f>
        <v>100</v>
      </c>
      <c r="AW16" s="6">
        <f>100 + SUMIFS(NhatKy_ViPham!J:J, NhatKy_ViPham!E:E, "10_Hoa_A", NhatKy_ViPham!F:F, B16, NhatKy_ViPham!C:C, "T32") - SUMIFS(NhatKy_ViPham!K:K, NhatKy_ViPham!E:E, "10_Hoa_A", NhatKy_ViPham!F:F, B16, NhatKy_ViPham!C:C, "T32")</f>
        <v>100</v>
      </c>
      <c r="AX16" s="6">
        <f>100 + SUMIFS(NhatKy_ViPham!J:J, NhatKy_ViPham!E:E, "10_Hoa_A", NhatKy_ViPham!F:F, B16, NhatKy_ViPham!C:C, "T33") - SUMIFS(NhatKy_ViPham!K:K, NhatKy_ViPham!E:E, "10_Hoa_A", NhatKy_ViPham!F:F, B16, NhatKy_ViPham!C:C, "T33")</f>
        <v>100</v>
      </c>
      <c r="AY16" s="6">
        <f>100 + SUMIFS(NhatKy_ViPham!J:J, NhatKy_ViPham!E:E, "10_Hoa_A", NhatKy_ViPham!F:F, B16, NhatKy_ViPham!C:C, "T34") - SUMIFS(NhatKy_ViPham!K:K, NhatKy_ViPham!E:E, "10_Hoa_A", NhatKy_ViPham!F:F, B16, NhatKy_ViPham!C:C, "T34")</f>
        <v>100</v>
      </c>
      <c r="AZ16" s="6">
        <f>100 + SUMIFS(NhatKy_ViPham!J:J, NhatKy_ViPham!E:E, "10_Hoa_A", NhatKy_ViPham!F:F, B16, NhatKy_ViPham!C:C, "T35") - SUMIFS(NhatKy_ViPham!K:K, NhatKy_ViPham!E:E, "10_Hoa_A", NhatKy_ViPham!F:F, B16, NhatKy_ViPham!C:C, "T35")</f>
        <v>100</v>
      </c>
      <c r="BA16" s="12">
        <f t="shared" si="0"/>
        <v>100</v>
      </c>
      <c r="BB16" s="11" t="s">
        <v>430</v>
      </c>
      <c r="BC16" s="16" t="str">
        <f t="shared" si="1"/>
        <v>Tốt</v>
      </c>
      <c r="BD16" s="15" t="str">
        <f t="shared" si="2"/>
        <v>🟢 BÌNH THƯỜNG</v>
      </c>
    </row>
    <row r="17" spans="1:56" x14ac:dyDescent="0.25">
      <c r="A17" s="4">
        <v>9</v>
      </c>
      <c r="B17" s="10" t="s">
        <v>703</v>
      </c>
      <c r="C17" s="4" t="s">
        <v>704</v>
      </c>
      <c r="D17" s="4" t="s">
        <v>435</v>
      </c>
      <c r="E17" s="11" t="s">
        <v>430</v>
      </c>
      <c r="F17" s="7">
        <f>SUMIFS(NhatKy_ViPham!K:K, NhatKy_ViPham!E:E, "10_Hoa_A", NhatKy_ViPham!F:F, B17, NhatKy_ViPham!H:H, "L01")</f>
        <v>0</v>
      </c>
      <c r="G17" s="7">
        <f>SUMIFS(NhatKy_ViPham!K:K, NhatKy_ViPham!E:E, "10_Hoa_A", NhatKy_ViPham!F:F, B17, NhatKy_ViPham!H:H, "L02")</f>
        <v>0</v>
      </c>
      <c r="H17" s="7">
        <f>SUMIFS(NhatKy_ViPham!K:K, NhatKy_ViPham!E:E, "10_Hoa_A", NhatKy_ViPham!F:F, B17, NhatKy_ViPham!H:H, "L03")</f>
        <v>0</v>
      </c>
      <c r="I17" s="7">
        <f>SUMIFS(NhatKy_ViPham!K:K, NhatKy_ViPham!E:E, "10_Hoa_A", NhatKy_ViPham!F:F, B17, NhatKy_ViPham!H:H, "L04")</f>
        <v>0</v>
      </c>
      <c r="J17" s="7">
        <f>SUMIFS(NhatKy_ViPham!K:K, NhatKy_ViPham!E:E, "10_Hoa_A", NhatKy_ViPham!F:F, B17, NhatKy_ViPham!H:H, "L05")</f>
        <v>0</v>
      </c>
      <c r="K17" s="7">
        <f>SUMIFS(NhatKy_ViPham!K:K, NhatKy_ViPham!E:E, "10_Hoa_A", NhatKy_ViPham!F:F, B17, NhatKy_ViPham!H:H, "L06")</f>
        <v>0</v>
      </c>
      <c r="L17" s="7">
        <f>SUMIFS(NhatKy_ViPham!K:K, NhatKy_ViPham!E:E, "10_Hoa_A", NhatKy_ViPham!F:F, B17, NhatKy_ViPham!H:H, "L07")</f>
        <v>0</v>
      </c>
      <c r="M17" s="7">
        <f>SUMIFS(NhatKy_ViPham!K:K, NhatKy_ViPham!E:E, "10_Hoa_A", NhatKy_ViPham!F:F, B17, NhatKy_ViPham!H:H, "L08")</f>
        <v>0</v>
      </c>
      <c r="N17" s="7">
        <f>SUMIFS(NhatKy_ViPham!K:K, NhatKy_ViPham!E:E, "10_Hoa_A", NhatKy_ViPham!F:F, B17, NhatKy_ViPham!H:H, "L09")</f>
        <v>0</v>
      </c>
      <c r="O17" s="7">
        <f>SUMIFS(NhatKy_ViPham!K:K, NhatKy_ViPham!E:E, "10_Hoa_A", NhatKy_ViPham!F:F, B17, NhatKy_ViPham!H:H, "L10")</f>
        <v>0</v>
      </c>
      <c r="P17" s="12">
        <f>SUMIFS(NhatKy_ViPham!J:J, NhatKy_ViPham!E:E, "10_Hoa_A", NhatKy_ViPham!F:F, B17)</f>
        <v>0</v>
      </c>
      <c r="Q17" s="13">
        <f>SUMIFS(NhatKy_ViPham!K:K, NhatKy_ViPham!E:E, "10_Hoa_A", NhatKy_ViPham!F:F, B17)</f>
        <v>0</v>
      </c>
      <c r="R17" s="7">
        <f>100 + SUMIFS(NhatKy_ViPham!J:J, NhatKy_ViPham!E:E, "10_Hoa_A", NhatKy_ViPham!F:F, B17, NhatKy_ViPham!C:C, "T1") - SUMIFS(NhatKy_ViPham!K:K, NhatKy_ViPham!E:E, "10_Hoa_A", NhatKy_ViPham!F:F, B17, NhatKy_ViPham!C:C, "T1")</f>
        <v>100</v>
      </c>
      <c r="S17" s="7">
        <f>100 + SUMIFS(NhatKy_ViPham!J:J, NhatKy_ViPham!E:E, "10_Hoa_A", NhatKy_ViPham!F:F, B17, NhatKy_ViPham!C:C, "T2") - SUMIFS(NhatKy_ViPham!K:K, NhatKy_ViPham!E:E, "10_Hoa_A", NhatKy_ViPham!F:F, B17, NhatKy_ViPham!C:C, "T2")</f>
        <v>100</v>
      </c>
      <c r="T17" s="7">
        <f>100 + SUMIFS(NhatKy_ViPham!J:J, NhatKy_ViPham!E:E, "10_Hoa_A", NhatKy_ViPham!F:F, B17, NhatKy_ViPham!C:C, "T3") - SUMIFS(NhatKy_ViPham!K:K, NhatKy_ViPham!E:E, "10_Hoa_A", NhatKy_ViPham!F:F, B17, NhatKy_ViPham!C:C, "T3")</f>
        <v>100</v>
      </c>
      <c r="U17" s="7">
        <f>100 + SUMIFS(NhatKy_ViPham!J:J, NhatKy_ViPham!E:E, "10_Hoa_A", NhatKy_ViPham!F:F, B17, NhatKy_ViPham!C:C, "T4") - SUMIFS(NhatKy_ViPham!K:K, NhatKy_ViPham!E:E, "10_Hoa_A", NhatKy_ViPham!F:F, B17, NhatKy_ViPham!C:C, "T4")</f>
        <v>100</v>
      </c>
      <c r="V17" s="7">
        <f>100 + SUMIFS(NhatKy_ViPham!J:J, NhatKy_ViPham!E:E, "10_Hoa_A", NhatKy_ViPham!F:F, B17, NhatKy_ViPham!C:C, "T5") - SUMIFS(NhatKy_ViPham!K:K, NhatKy_ViPham!E:E, "10_Hoa_A", NhatKy_ViPham!F:F, B17, NhatKy_ViPham!C:C, "T5")</f>
        <v>100</v>
      </c>
      <c r="W17" s="7">
        <f>100 + SUMIFS(NhatKy_ViPham!J:J, NhatKy_ViPham!E:E, "10_Hoa_A", NhatKy_ViPham!F:F, B17, NhatKy_ViPham!C:C, "T6") - SUMIFS(NhatKy_ViPham!K:K, NhatKy_ViPham!E:E, "10_Hoa_A", NhatKy_ViPham!F:F, B17, NhatKy_ViPham!C:C, "T6")</f>
        <v>100</v>
      </c>
      <c r="X17" s="7">
        <f>100 + SUMIFS(NhatKy_ViPham!J:J, NhatKy_ViPham!E:E, "10_Hoa_A", NhatKy_ViPham!F:F, B17, NhatKy_ViPham!C:C, "T7") - SUMIFS(NhatKy_ViPham!K:K, NhatKy_ViPham!E:E, "10_Hoa_A", NhatKy_ViPham!F:F, B17, NhatKy_ViPham!C:C, "T7")</f>
        <v>100</v>
      </c>
      <c r="Y17" s="7">
        <f>100 + SUMIFS(NhatKy_ViPham!J:J, NhatKy_ViPham!E:E, "10_Hoa_A", NhatKy_ViPham!F:F, B17, NhatKy_ViPham!C:C, "T8") - SUMIFS(NhatKy_ViPham!K:K, NhatKy_ViPham!E:E, "10_Hoa_A", NhatKy_ViPham!F:F, B17, NhatKy_ViPham!C:C, "T8")</f>
        <v>100</v>
      </c>
      <c r="Z17" s="7">
        <f>100 + SUMIFS(NhatKy_ViPham!J:J, NhatKy_ViPham!E:E, "10_Hoa_A", NhatKy_ViPham!F:F, B17, NhatKy_ViPham!C:C, "T9") - SUMIFS(NhatKy_ViPham!K:K, NhatKy_ViPham!E:E, "10_Hoa_A", NhatKy_ViPham!F:F, B17, NhatKy_ViPham!C:C, "T9")</f>
        <v>100</v>
      </c>
      <c r="AA17" s="7">
        <f>100 + SUMIFS(NhatKy_ViPham!J:J, NhatKy_ViPham!E:E, "10_Hoa_A", NhatKy_ViPham!F:F, B17, NhatKy_ViPham!C:C, "T10") - SUMIFS(NhatKy_ViPham!K:K, NhatKy_ViPham!E:E, "10_Hoa_A", NhatKy_ViPham!F:F, B17, NhatKy_ViPham!C:C, "T10")</f>
        <v>100</v>
      </c>
      <c r="AB17" s="7">
        <f>100 + SUMIFS(NhatKy_ViPham!J:J, NhatKy_ViPham!E:E, "10_Hoa_A", NhatKy_ViPham!F:F, B17, NhatKy_ViPham!C:C, "T11") - SUMIFS(NhatKy_ViPham!K:K, NhatKy_ViPham!E:E, "10_Hoa_A", NhatKy_ViPham!F:F, B17, NhatKy_ViPham!C:C, "T11")</f>
        <v>100</v>
      </c>
      <c r="AC17" s="7">
        <f>100 + SUMIFS(NhatKy_ViPham!J:J, NhatKy_ViPham!E:E, "10_Hoa_A", NhatKy_ViPham!F:F, B17, NhatKy_ViPham!C:C, "T12") - SUMIFS(NhatKy_ViPham!K:K, NhatKy_ViPham!E:E, "10_Hoa_A", NhatKy_ViPham!F:F, B17, NhatKy_ViPham!C:C, "T12")</f>
        <v>100</v>
      </c>
      <c r="AD17" s="7">
        <f>100 + SUMIFS(NhatKy_ViPham!J:J, NhatKy_ViPham!E:E, "10_Hoa_A", NhatKy_ViPham!F:F, B17, NhatKy_ViPham!C:C, "T13") - SUMIFS(NhatKy_ViPham!K:K, NhatKy_ViPham!E:E, "10_Hoa_A", NhatKy_ViPham!F:F, B17, NhatKy_ViPham!C:C, "T13")</f>
        <v>100</v>
      </c>
      <c r="AE17" s="7">
        <f>100 + SUMIFS(NhatKy_ViPham!J:J, NhatKy_ViPham!E:E, "10_Hoa_A", NhatKy_ViPham!F:F, B17, NhatKy_ViPham!C:C, "T14") - SUMIFS(NhatKy_ViPham!K:K, NhatKy_ViPham!E:E, "10_Hoa_A", NhatKy_ViPham!F:F, B17, NhatKy_ViPham!C:C, "T14")</f>
        <v>100</v>
      </c>
      <c r="AF17" s="7">
        <f>100 + SUMIFS(NhatKy_ViPham!J:J, NhatKy_ViPham!E:E, "10_Hoa_A", NhatKy_ViPham!F:F, B17, NhatKy_ViPham!C:C, "T15") - SUMIFS(NhatKy_ViPham!K:K, NhatKy_ViPham!E:E, "10_Hoa_A", NhatKy_ViPham!F:F, B17, NhatKy_ViPham!C:C, "T15")</f>
        <v>100</v>
      </c>
      <c r="AG17" s="7">
        <f>100 + SUMIFS(NhatKy_ViPham!J:J, NhatKy_ViPham!E:E, "10_Hoa_A", NhatKy_ViPham!F:F, B17, NhatKy_ViPham!C:C, "T16") - SUMIFS(NhatKy_ViPham!K:K, NhatKy_ViPham!E:E, "10_Hoa_A", NhatKy_ViPham!F:F, B17, NhatKy_ViPham!C:C, "T16")</f>
        <v>100</v>
      </c>
      <c r="AH17" s="7">
        <f>100 + SUMIFS(NhatKy_ViPham!J:J, NhatKy_ViPham!E:E, "10_Hoa_A", NhatKy_ViPham!F:F, B17, NhatKy_ViPham!C:C, "T17") - SUMIFS(NhatKy_ViPham!K:K, NhatKy_ViPham!E:E, "10_Hoa_A", NhatKy_ViPham!F:F, B17, NhatKy_ViPham!C:C, "T17")</f>
        <v>100</v>
      </c>
      <c r="AI17" s="7">
        <f>100 + SUMIFS(NhatKy_ViPham!J:J, NhatKy_ViPham!E:E, "10_Hoa_A", NhatKy_ViPham!F:F, B17, NhatKy_ViPham!C:C, "T18") - SUMIFS(NhatKy_ViPham!K:K, NhatKy_ViPham!E:E, "10_Hoa_A", NhatKy_ViPham!F:F, B17, NhatKy_ViPham!C:C, "T18")</f>
        <v>100</v>
      </c>
      <c r="AJ17" s="7">
        <f>100 + SUMIFS(NhatKy_ViPham!J:J, NhatKy_ViPham!E:E, "10_Hoa_A", NhatKy_ViPham!F:F, B17, NhatKy_ViPham!C:C, "T19") - SUMIFS(NhatKy_ViPham!K:K, NhatKy_ViPham!E:E, "10_Hoa_A", NhatKy_ViPham!F:F, B17, NhatKy_ViPham!C:C, "T19")</f>
        <v>100</v>
      </c>
      <c r="AK17" s="7">
        <f>100 + SUMIFS(NhatKy_ViPham!J:J, NhatKy_ViPham!E:E, "10_Hoa_A", NhatKy_ViPham!F:F, B17, NhatKy_ViPham!C:C, "T20") - SUMIFS(NhatKy_ViPham!K:K, NhatKy_ViPham!E:E, "10_Hoa_A", NhatKy_ViPham!F:F, B17, NhatKy_ViPham!C:C, "T20")</f>
        <v>100</v>
      </c>
      <c r="AL17" s="7">
        <f>100 + SUMIFS(NhatKy_ViPham!J:J, NhatKy_ViPham!E:E, "10_Hoa_A", NhatKy_ViPham!F:F, B17, NhatKy_ViPham!C:C, "T21") - SUMIFS(NhatKy_ViPham!K:K, NhatKy_ViPham!E:E, "10_Hoa_A", NhatKy_ViPham!F:F, B17, NhatKy_ViPham!C:C, "T21")</f>
        <v>100</v>
      </c>
      <c r="AM17" s="7">
        <f>100 + SUMIFS(NhatKy_ViPham!J:J, NhatKy_ViPham!E:E, "10_Hoa_A", NhatKy_ViPham!F:F, B17, NhatKy_ViPham!C:C, "T22") - SUMIFS(NhatKy_ViPham!K:K, NhatKy_ViPham!E:E, "10_Hoa_A", NhatKy_ViPham!F:F, B17, NhatKy_ViPham!C:C, "T22")</f>
        <v>100</v>
      </c>
      <c r="AN17" s="7">
        <f>100 + SUMIFS(NhatKy_ViPham!J:J, NhatKy_ViPham!E:E, "10_Hoa_A", NhatKy_ViPham!F:F, B17, NhatKy_ViPham!C:C, "T23") - SUMIFS(NhatKy_ViPham!K:K, NhatKy_ViPham!E:E, "10_Hoa_A", NhatKy_ViPham!F:F, B17, NhatKy_ViPham!C:C, "T23")</f>
        <v>100</v>
      </c>
      <c r="AO17" s="7">
        <f>100 + SUMIFS(NhatKy_ViPham!J:J, NhatKy_ViPham!E:E, "10_Hoa_A", NhatKy_ViPham!F:F, B17, NhatKy_ViPham!C:C, "T24") - SUMIFS(NhatKy_ViPham!K:K, NhatKy_ViPham!E:E, "10_Hoa_A", NhatKy_ViPham!F:F, B17, NhatKy_ViPham!C:C, "T24")</f>
        <v>100</v>
      </c>
      <c r="AP17" s="7">
        <f>100 + SUMIFS(NhatKy_ViPham!J:J, NhatKy_ViPham!E:E, "10_Hoa_A", NhatKy_ViPham!F:F, B17, NhatKy_ViPham!C:C, "T25") - SUMIFS(NhatKy_ViPham!K:K, NhatKy_ViPham!E:E, "10_Hoa_A", NhatKy_ViPham!F:F, B17, NhatKy_ViPham!C:C, "T25")</f>
        <v>100</v>
      </c>
      <c r="AQ17" s="7">
        <f>100 + SUMIFS(NhatKy_ViPham!J:J, NhatKy_ViPham!E:E, "10_Hoa_A", NhatKy_ViPham!F:F, B17, NhatKy_ViPham!C:C, "T26") - SUMIFS(NhatKy_ViPham!K:K, NhatKy_ViPham!E:E, "10_Hoa_A", NhatKy_ViPham!F:F, B17, NhatKy_ViPham!C:C, "T26")</f>
        <v>100</v>
      </c>
      <c r="AR17" s="7">
        <f>100 + SUMIFS(NhatKy_ViPham!J:J, NhatKy_ViPham!E:E, "10_Hoa_A", NhatKy_ViPham!F:F, B17, NhatKy_ViPham!C:C, "T27") - SUMIFS(NhatKy_ViPham!K:K, NhatKy_ViPham!E:E, "10_Hoa_A", NhatKy_ViPham!F:F, B17, NhatKy_ViPham!C:C, "T27")</f>
        <v>100</v>
      </c>
      <c r="AS17" s="7">
        <f>100 + SUMIFS(NhatKy_ViPham!J:J, NhatKy_ViPham!E:E, "10_Hoa_A", NhatKy_ViPham!F:F, B17, NhatKy_ViPham!C:C, "T28") - SUMIFS(NhatKy_ViPham!K:K, NhatKy_ViPham!E:E, "10_Hoa_A", NhatKy_ViPham!F:F, B17, NhatKy_ViPham!C:C, "T28")</f>
        <v>100</v>
      </c>
      <c r="AT17" s="7">
        <f>100 + SUMIFS(NhatKy_ViPham!J:J, NhatKy_ViPham!E:E, "10_Hoa_A", NhatKy_ViPham!F:F, B17, NhatKy_ViPham!C:C, "T29") - SUMIFS(NhatKy_ViPham!K:K, NhatKy_ViPham!E:E, "10_Hoa_A", NhatKy_ViPham!F:F, B17, NhatKy_ViPham!C:C, "T29")</f>
        <v>100</v>
      </c>
      <c r="AU17" s="7">
        <f>100 + SUMIFS(NhatKy_ViPham!J:J, NhatKy_ViPham!E:E, "10_Hoa_A", NhatKy_ViPham!F:F, B17, NhatKy_ViPham!C:C, "T30") - SUMIFS(NhatKy_ViPham!K:K, NhatKy_ViPham!E:E, "10_Hoa_A", NhatKy_ViPham!F:F, B17, NhatKy_ViPham!C:C, "T30")</f>
        <v>100</v>
      </c>
      <c r="AV17" s="7">
        <f>100 + SUMIFS(NhatKy_ViPham!J:J, NhatKy_ViPham!E:E, "10_Hoa_A", NhatKy_ViPham!F:F, B17, NhatKy_ViPham!C:C, "T31") - SUMIFS(NhatKy_ViPham!K:K, NhatKy_ViPham!E:E, "10_Hoa_A", NhatKy_ViPham!F:F, B17, NhatKy_ViPham!C:C, "T31")</f>
        <v>100</v>
      </c>
      <c r="AW17" s="7">
        <f>100 + SUMIFS(NhatKy_ViPham!J:J, NhatKy_ViPham!E:E, "10_Hoa_A", NhatKy_ViPham!F:F, B17, NhatKy_ViPham!C:C, "T32") - SUMIFS(NhatKy_ViPham!K:K, NhatKy_ViPham!E:E, "10_Hoa_A", NhatKy_ViPham!F:F, B17, NhatKy_ViPham!C:C, "T32")</f>
        <v>100</v>
      </c>
      <c r="AX17" s="7">
        <f>100 + SUMIFS(NhatKy_ViPham!J:J, NhatKy_ViPham!E:E, "10_Hoa_A", NhatKy_ViPham!F:F, B17, NhatKy_ViPham!C:C, "T33") - SUMIFS(NhatKy_ViPham!K:K, NhatKy_ViPham!E:E, "10_Hoa_A", NhatKy_ViPham!F:F, B17, NhatKy_ViPham!C:C, "T33")</f>
        <v>100</v>
      </c>
      <c r="AY17" s="7">
        <f>100 + SUMIFS(NhatKy_ViPham!J:J, NhatKy_ViPham!E:E, "10_Hoa_A", NhatKy_ViPham!F:F, B17, NhatKy_ViPham!C:C, "T34") - SUMIFS(NhatKy_ViPham!K:K, NhatKy_ViPham!E:E, "10_Hoa_A", NhatKy_ViPham!F:F, B17, NhatKy_ViPham!C:C, "T34")</f>
        <v>100</v>
      </c>
      <c r="AZ17" s="7">
        <f>100 + SUMIFS(NhatKy_ViPham!J:J, NhatKy_ViPham!E:E, "10_Hoa_A", NhatKy_ViPham!F:F, B17, NhatKy_ViPham!C:C, "T35") - SUMIFS(NhatKy_ViPham!K:K, NhatKy_ViPham!E:E, "10_Hoa_A", NhatKy_ViPham!F:F, B17, NhatKy_ViPham!C:C, "T35")</f>
        <v>100</v>
      </c>
      <c r="BA17" s="12">
        <f t="shared" si="0"/>
        <v>100</v>
      </c>
      <c r="BB17" s="11" t="s">
        <v>430</v>
      </c>
      <c r="BC17" s="14" t="str">
        <f t="shared" si="1"/>
        <v>Tốt</v>
      </c>
      <c r="BD17" s="10" t="str">
        <f t="shared" si="2"/>
        <v>🟢 BÌNH THƯỜNG</v>
      </c>
    </row>
    <row r="18" spans="1:56" x14ac:dyDescent="0.25">
      <c r="A18" s="5">
        <v>10</v>
      </c>
      <c r="B18" s="15" t="s">
        <v>705</v>
      </c>
      <c r="C18" s="5" t="s">
        <v>459</v>
      </c>
      <c r="D18" s="5" t="s">
        <v>435</v>
      </c>
      <c r="E18" s="11" t="s">
        <v>430</v>
      </c>
      <c r="F18" s="6">
        <f>SUMIFS(NhatKy_ViPham!K:K, NhatKy_ViPham!E:E, "10_Hoa_A", NhatKy_ViPham!F:F, B18, NhatKy_ViPham!H:H, "L01")</f>
        <v>0</v>
      </c>
      <c r="G18" s="6">
        <f>SUMIFS(NhatKy_ViPham!K:K, NhatKy_ViPham!E:E, "10_Hoa_A", NhatKy_ViPham!F:F, B18, NhatKy_ViPham!H:H, "L02")</f>
        <v>0</v>
      </c>
      <c r="H18" s="6">
        <f>SUMIFS(NhatKy_ViPham!K:K, NhatKy_ViPham!E:E, "10_Hoa_A", NhatKy_ViPham!F:F, B18, NhatKy_ViPham!H:H, "L03")</f>
        <v>0</v>
      </c>
      <c r="I18" s="6">
        <f>SUMIFS(NhatKy_ViPham!K:K, NhatKy_ViPham!E:E, "10_Hoa_A", NhatKy_ViPham!F:F, B18, NhatKy_ViPham!H:H, "L04")</f>
        <v>0</v>
      </c>
      <c r="J18" s="6">
        <f>SUMIFS(NhatKy_ViPham!K:K, NhatKy_ViPham!E:E, "10_Hoa_A", NhatKy_ViPham!F:F, B18, NhatKy_ViPham!H:H, "L05")</f>
        <v>0</v>
      </c>
      <c r="K18" s="6">
        <f>SUMIFS(NhatKy_ViPham!K:K, NhatKy_ViPham!E:E, "10_Hoa_A", NhatKy_ViPham!F:F, B18, NhatKy_ViPham!H:H, "L06")</f>
        <v>0</v>
      </c>
      <c r="L18" s="6">
        <f>SUMIFS(NhatKy_ViPham!K:K, NhatKy_ViPham!E:E, "10_Hoa_A", NhatKy_ViPham!F:F, B18, NhatKy_ViPham!H:H, "L07")</f>
        <v>0</v>
      </c>
      <c r="M18" s="6">
        <f>SUMIFS(NhatKy_ViPham!K:K, NhatKy_ViPham!E:E, "10_Hoa_A", NhatKy_ViPham!F:F, B18, NhatKy_ViPham!H:H, "L08")</f>
        <v>0</v>
      </c>
      <c r="N18" s="6">
        <f>SUMIFS(NhatKy_ViPham!K:K, NhatKy_ViPham!E:E, "10_Hoa_A", NhatKy_ViPham!F:F, B18, NhatKy_ViPham!H:H, "L09")</f>
        <v>0</v>
      </c>
      <c r="O18" s="6">
        <f>SUMIFS(NhatKy_ViPham!K:K, NhatKy_ViPham!E:E, "10_Hoa_A", NhatKy_ViPham!F:F, B18, NhatKy_ViPham!H:H, "L10")</f>
        <v>0</v>
      </c>
      <c r="P18" s="12">
        <f>SUMIFS(NhatKy_ViPham!J:J, NhatKy_ViPham!E:E, "10_Hoa_A", NhatKy_ViPham!F:F, B18)</f>
        <v>0</v>
      </c>
      <c r="Q18" s="13">
        <f>SUMIFS(NhatKy_ViPham!K:K, NhatKy_ViPham!E:E, "10_Hoa_A", NhatKy_ViPham!F:F, B18)</f>
        <v>0</v>
      </c>
      <c r="R18" s="6">
        <f>100 + SUMIFS(NhatKy_ViPham!J:J, NhatKy_ViPham!E:E, "10_Hoa_A", NhatKy_ViPham!F:F, B18, NhatKy_ViPham!C:C, "T1") - SUMIFS(NhatKy_ViPham!K:K, NhatKy_ViPham!E:E, "10_Hoa_A", NhatKy_ViPham!F:F, B18, NhatKy_ViPham!C:C, "T1")</f>
        <v>100</v>
      </c>
      <c r="S18" s="6">
        <f>100 + SUMIFS(NhatKy_ViPham!J:J, NhatKy_ViPham!E:E, "10_Hoa_A", NhatKy_ViPham!F:F, B18, NhatKy_ViPham!C:C, "T2") - SUMIFS(NhatKy_ViPham!K:K, NhatKy_ViPham!E:E, "10_Hoa_A", NhatKy_ViPham!F:F, B18, NhatKy_ViPham!C:C, "T2")</f>
        <v>100</v>
      </c>
      <c r="T18" s="6">
        <f>100 + SUMIFS(NhatKy_ViPham!J:J, NhatKy_ViPham!E:E, "10_Hoa_A", NhatKy_ViPham!F:F, B18, NhatKy_ViPham!C:C, "T3") - SUMIFS(NhatKy_ViPham!K:K, NhatKy_ViPham!E:E, "10_Hoa_A", NhatKy_ViPham!F:F, B18, NhatKy_ViPham!C:C, "T3")</f>
        <v>100</v>
      </c>
      <c r="U18" s="6">
        <f>100 + SUMIFS(NhatKy_ViPham!J:J, NhatKy_ViPham!E:E, "10_Hoa_A", NhatKy_ViPham!F:F, B18, NhatKy_ViPham!C:C, "T4") - SUMIFS(NhatKy_ViPham!K:K, NhatKy_ViPham!E:E, "10_Hoa_A", NhatKy_ViPham!F:F, B18, NhatKy_ViPham!C:C, "T4")</f>
        <v>100</v>
      </c>
      <c r="V18" s="6">
        <f>100 + SUMIFS(NhatKy_ViPham!J:J, NhatKy_ViPham!E:E, "10_Hoa_A", NhatKy_ViPham!F:F, B18, NhatKy_ViPham!C:C, "T5") - SUMIFS(NhatKy_ViPham!K:K, NhatKy_ViPham!E:E, "10_Hoa_A", NhatKy_ViPham!F:F, B18, NhatKy_ViPham!C:C, "T5")</f>
        <v>100</v>
      </c>
      <c r="W18" s="6">
        <f>100 + SUMIFS(NhatKy_ViPham!J:J, NhatKy_ViPham!E:E, "10_Hoa_A", NhatKy_ViPham!F:F, B18, NhatKy_ViPham!C:C, "T6") - SUMIFS(NhatKy_ViPham!K:K, NhatKy_ViPham!E:E, "10_Hoa_A", NhatKy_ViPham!F:F, B18, NhatKy_ViPham!C:C, "T6")</f>
        <v>100</v>
      </c>
      <c r="X18" s="6">
        <f>100 + SUMIFS(NhatKy_ViPham!J:J, NhatKy_ViPham!E:E, "10_Hoa_A", NhatKy_ViPham!F:F, B18, NhatKy_ViPham!C:C, "T7") - SUMIFS(NhatKy_ViPham!K:K, NhatKy_ViPham!E:E, "10_Hoa_A", NhatKy_ViPham!F:F, B18, NhatKy_ViPham!C:C, "T7")</f>
        <v>100</v>
      </c>
      <c r="Y18" s="6">
        <f>100 + SUMIFS(NhatKy_ViPham!J:J, NhatKy_ViPham!E:E, "10_Hoa_A", NhatKy_ViPham!F:F, B18, NhatKy_ViPham!C:C, "T8") - SUMIFS(NhatKy_ViPham!K:K, NhatKy_ViPham!E:E, "10_Hoa_A", NhatKy_ViPham!F:F, B18, NhatKy_ViPham!C:C, "T8")</f>
        <v>100</v>
      </c>
      <c r="Z18" s="6">
        <f>100 + SUMIFS(NhatKy_ViPham!J:J, NhatKy_ViPham!E:E, "10_Hoa_A", NhatKy_ViPham!F:F, B18, NhatKy_ViPham!C:C, "T9") - SUMIFS(NhatKy_ViPham!K:K, NhatKy_ViPham!E:E, "10_Hoa_A", NhatKy_ViPham!F:F, B18, NhatKy_ViPham!C:C, "T9")</f>
        <v>100</v>
      </c>
      <c r="AA18" s="6">
        <f>100 + SUMIFS(NhatKy_ViPham!J:J, NhatKy_ViPham!E:E, "10_Hoa_A", NhatKy_ViPham!F:F, B18, NhatKy_ViPham!C:C, "T10") - SUMIFS(NhatKy_ViPham!K:K, NhatKy_ViPham!E:E, "10_Hoa_A", NhatKy_ViPham!F:F, B18, NhatKy_ViPham!C:C, "T10")</f>
        <v>100</v>
      </c>
      <c r="AB18" s="6">
        <f>100 + SUMIFS(NhatKy_ViPham!J:J, NhatKy_ViPham!E:E, "10_Hoa_A", NhatKy_ViPham!F:F, B18, NhatKy_ViPham!C:C, "T11") - SUMIFS(NhatKy_ViPham!K:K, NhatKy_ViPham!E:E, "10_Hoa_A", NhatKy_ViPham!F:F, B18, NhatKy_ViPham!C:C, "T11")</f>
        <v>100</v>
      </c>
      <c r="AC18" s="6">
        <f>100 + SUMIFS(NhatKy_ViPham!J:J, NhatKy_ViPham!E:E, "10_Hoa_A", NhatKy_ViPham!F:F, B18, NhatKy_ViPham!C:C, "T12") - SUMIFS(NhatKy_ViPham!K:K, NhatKy_ViPham!E:E, "10_Hoa_A", NhatKy_ViPham!F:F, B18, NhatKy_ViPham!C:C, "T12")</f>
        <v>100</v>
      </c>
      <c r="AD18" s="6">
        <f>100 + SUMIFS(NhatKy_ViPham!J:J, NhatKy_ViPham!E:E, "10_Hoa_A", NhatKy_ViPham!F:F, B18, NhatKy_ViPham!C:C, "T13") - SUMIFS(NhatKy_ViPham!K:K, NhatKy_ViPham!E:E, "10_Hoa_A", NhatKy_ViPham!F:F, B18, NhatKy_ViPham!C:C, "T13")</f>
        <v>100</v>
      </c>
      <c r="AE18" s="6">
        <f>100 + SUMIFS(NhatKy_ViPham!J:J, NhatKy_ViPham!E:E, "10_Hoa_A", NhatKy_ViPham!F:F, B18, NhatKy_ViPham!C:C, "T14") - SUMIFS(NhatKy_ViPham!K:K, NhatKy_ViPham!E:E, "10_Hoa_A", NhatKy_ViPham!F:F, B18, NhatKy_ViPham!C:C, "T14")</f>
        <v>100</v>
      </c>
      <c r="AF18" s="6">
        <f>100 + SUMIFS(NhatKy_ViPham!J:J, NhatKy_ViPham!E:E, "10_Hoa_A", NhatKy_ViPham!F:F, B18, NhatKy_ViPham!C:C, "T15") - SUMIFS(NhatKy_ViPham!K:K, NhatKy_ViPham!E:E, "10_Hoa_A", NhatKy_ViPham!F:F, B18, NhatKy_ViPham!C:C, "T15")</f>
        <v>100</v>
      </c>
      <c r="AG18" s="6">
        <f>100 + SUMIFS(NhatKy_ViPham!J:J, NhatKy_ViPham!E:E, "10_Hoa_A", NhatKy_ViPham!F:F, B18, NhatKy_ViPham!C:C, "T16") - SUMIFS(NhatKy_ViPham!K:K, NhatKy_ViPham!E:E, "10_Hoa_A", NhatKy_ViPham!F:F, B18, NhatKy_ViPham!C:C, "T16")</f>
        <v>100</v>
      </c>
      <c r="AH18" s="6">
        <f>100 + SUMIFS(NhatKy_ViPham!J:J, NhatKy_ViPham!E:E, "10_Hoa_A", NhatKy_ViPham!F:F, B18, NhatKy_ViPham!C:C, "T17") - SUMIFS(NhatKy_ViPham!K:K, NhatKy_ViPham!E:E, "10_Hoa_A", NhatKy_ViPham!F:F, B18, NhatKy_ViPham!C:C, "T17")</f>
        <v>100</v>
      </c>
      <c r="AI18" s="6">
        <f>100 + SUMIFS(NhatKy_ViPham!J:J, NhatKy_ViPham!E:E, "10_Hoa_A", NhatKy_ViPham!F:F, B18, NhatKy_ViPham!C:C, "T18") - SUMIFS(NhatKy_ViPham!K:K, NhatKy_ViPham!E:E, "10_Hoa_A", NhatKy_ViPham!F:F, B18, NhatKy_ViPham!C:C, "T18")</f>
        <v>100</v>
      </c>
      <c r="AJ18" s="6">
        <f>100 + SUMIFS(NhatKy_ViPham!J:J, NhatKy_ViPham!E:E, "10_Hoa_A", NhatKy_ViPham!F:F, B18, NhatKy_ViPham!C:C, "T19") - SUMIFS(NhatKy_ViPham!K:K, NhatKy_ViPham!E:E, "10_Hoa_A", NhatKy_ViPham!F:F, B18, NhatKy_ViPham!C:C, "T19")</f>
        <v>100</v>
      </c>
      <c r="AK18" s="6">
        <f>100 + SUMIFS(NhatKy_ViPham!J:J, NhatKy_ViPham!E:E, "10_Hoa_A", NhatKy_ViPham!F:F, B18, NhatKy_ViPham!C:C, "T20") - SUMIFS(NhatKy_ViPham!K:K, NhatKy_ViPham!E:E, "10_Hoa_A", NhatKy_ViPham!F:F, B18, NhatKy_ViPham!C:C, "T20")</f>
        <v>100</v>
      </c>
      <c r="AL18" s="6">
        <f>100 + SUMIFS(NhatKy_ViPham!J:J, NhatKy_ViPham!E:E, "10_Hoa_A", NhatKy_ViPham!F:F, B18, NhatKy_ViPham!C:C, "T21") - SUMIFS(NhatKy_ViPham!K:K, NhatKy_ViPham!E:E, "10_Hoa_A", NhatKy_ViPham!F:F, B18, NhatKy_ViPham!C:C, "T21")</f>
        <v>100</v>
      </c>
      <c r="AM18" s="6">
        <f>100 + SUMIFS(NhatKy_ViPham!J:J, NhatKy_ViPham!E:E, "10_Hoa_A", NhatKy_ViPham!F:F, B18, NhatKy_ViPham!C:C, "T22") - SUMIFS(NhatKy_ViPham!K:K, NhatKy_ViPham!E:E, "10_Hoa_A", NhatKy_ViPham!F:F, B18, NhatKy_ViPham!C:C, "T22")</f>
        <v>100</v>
      </c>
      <c r="AN18" s="6">
        <f>100 + SUMIFS(NhatKy_ViPham!J:J, NhatKy_ViPham!E:E, "10_Hoa_A", NhatKy_ViPham!F:F, B18, NhatKy_ViPham!C:C, "T23") - SUMIFS(NhatKy_ViPham!K:K, NhatKy_ViPham!E:E, "10_Hoa_A", NhatKy_ViPham!F:F, B18, NhatKy_ViPham!C:C, "T23")</f>
        <v>100</v>
      </c>
      <c r="AO18" s="6">
        <f>100 + SUMIFS(NhatKy_ViPham!J:J, NhatKy_ViPham!E:E, "10_Hoa_A", NhatKy_ViPham!F:F, B18, NhatKy_ViPham!C:C, "T24") - SUMIFS(NhatKy_ViPham!K:K, NhatKy_ViPham!E:E, "10_Hoa_A", NhatKy_ViPham!F:F, B18, NhatKy_ViPham!C:C, "T24")</f>
        <v>100</v>
      </c>
      <c r="AP18" s="6">
        <f>100 + SUMIFS(NhatKy_ViPham!J:J, NhatKy_ViPham!E:E, "10_Hoa_A", NhatKy_ViPham!F:F, B18, NhatKy_ViPham!C:C, "T25") - SUMIFS(NhatKy_ViPham!K:K, NhatKy_ViPham!E:E, "10_Hoa_A", NhatKy_ViPham!F:F, B18, NhatKy_ViPham!C:C, "T25")</f>
        <v>100</v>
      </c>
      <c r="AQ18" s="6">
        <f>100 + SUMIFS(NhatKy_ViPham!J:J, NhatKy_ViPham!E:E, "10_Hoa_A", NhatKy_ViPham!F:F, B18, NhatKy_ViPham!C:C, "T26") - SUMIFS(NhatKy_ViPham!K:K, NhatKy_ViPham!E:E, "10_Hoa_A", NhatKy_ViPham!F:F, B18, NhatKy_ViPham!C:C, "T26")</f>
        <v>100</v>
      </c>
      <c r="AR18" s="6">
        <f>100 + SUMIFS(NhatKy_ViPham!J:J, NhatKy_ViPham!E:E, "10_Hoa_A", NhatKy_ViPham!F:F, B18, NhatKy_ViPham!C:C, "T27") - SUMIFS(NhatKy_ViPham!K:K, NhatKy_ViPham!E:E, "10_Hoa_A", NhatKy_ViPham!F:F, B18, NhatKy_ViPham!C:C, "T27")</f>
        <v>100</v>
      </c>
      <c r="AS18" s="6">
        <f>100 + SUMIFS(NhatKy_ViPham!J:J, NhatKy_ViPham!E:E, "10_Hoa_A", NhatKy_ViPham!F:F, B18, NhatKy_ViPham!C:C, "T28") - SUMIFS(NhatKy_ViPham!K:K, NhatKy_ViPham!E:E, "10_Hoa_A", NhatKy_ViPham!F:F, B18, NhatKy_ViPham!C:C, "T28")</f>
        <v>100</v>
      </c>
      <c r="AT18" s="6">
        <f>100 + SUMIFS(NhatKy_ViPham!J:J, NhatKy_ViPham!E:E, "10_Hoa_A", NhatKy_ViPham!F:F, B18, NhatKy_ViPham!C:C, "T29") - SUMIFS(NhatKy_ViPham!K:K, NhatKy_ViPham!E:E, "10_Hoa_A", NhatKy_ViPham!F:F, B18, NhatKy_ViPham!C:C, "T29")</f>
        <v>100</v>
      </c>
      <c r="AU18" s="6">
        <f>100 + SUMIFS(NhatKy_ViPham!J:J, NhatKy_ViPham!E:E, "10_Hoa_A", NhatKy_ViPham!F:F, B18, NhatKy_ViPham!C:C, "T30") - SUMIFS(NhatKy_ViPham!K:K, NhatKy_ViPham!E:E, "10_Hoa_A", NhatKy_ViPham!F:F, B18, NhatKy_ViPham!C:C, "T30")</f>
        <v>100</v>
      </c>
      <c r="AV18" s="6">
        <f>100 + SUMIFS(NhatKy_ViPham!J:J, NhatKy_ViPham!E:E, "10_Hoa_A", NhatKy_ViPham!F:F, B18, NhatKy_ViPham!C:C, "T31") - SUMIFS(NhatKy_ViPham!K:K, NhatKy_ViPham!E:E, "10_Hoa_A", NhatKy_ViPham!F:F, B18, NhatKy_ViPham!C:C, "T31")</f>
        <v>100</v>
      </c>
      <c r="AW18" s="6">
        <f>100 + SUMIFS(NhatKy_ViPham!J:J, NhatKy_ViPham!E:E, "10_Hoa_A", NhatKy_ViPham!F:F, B18, NhatKy_ViPham!C:C, "T32") - SUMIFS(NhatKy_ViPham!K:K, NhatKy_ViPham!E:E, "10_Hoa_A", NhatKy_ViPham!F:F, B18, NhatKy_ViPham!C:C, "T32")</f>
        <v>100</v>
      </c>
      <c r="AX18" s="6">
        <f>100 + SUMIFS(NhatKy_ViPham!J:J, NhatKy_ViPham!E:E, "10_Hoa_A", NhatKy_ViPham!F:F, B18, NhatKy_ViPham!C:C, "T33") - SUMIFS(NhatKy_ViPham!K:K, NhatKy_ViPham!E:E, "10_Hoa_A", NhatKy_ViPham!F:F, B18, NhatKy_ViPham!C:C, "T33")</f>
        <v>100</v>
      </c>
      <c r="AY18" s="6">
        <f>100 + SUMIFS(NhatKy_ViPham!J:J, NhatKy_ViPham!E:E, "10_Hoa_A", NhatKy_ViPham!F:F, B18, NhatKy_ViPham!C:C, "T34") - SUMIFS(NhatKy_ViPham!K:K, NhatKy_ViPham!E:E, "10_Hoa_A", NhatKy_ViPham!F:F, B18, NhatKy_ViPham!C:C, "T34")</f>
        <v>100</v>
      </c>
      <c r="AZ18" s="6">
        <f>100 + SUMIFS(NhatKy_ViPham!J:J, NhatKy_ViPham!E:E, "10_Hoa_A", NhatKy_ViPham!F:F, B18, NhatKy_ViPham!C:C, "T35") - SUMIFS(NhatKy_ViPham!K:K, NhatKy_ViPham!E:E, "10_Hoa_A", NhatKy_ViPham!F:F, B18, NhatKy_ViPham!C:C, "T35")</f>
        <v>100</v>
      </c>
      <c r="BA18" s="12">
        <f t="shared" si="0"/>
        <v>100</v>
      </c>
      <c r="BB18" s="11" t="s">
        <v>430</v>
      </c>
      <c r="BC18" s="16" t="str">
        <f t="shared" si="1"/>
        <v>Tốt</v>
      </c>
      <c r="BD18" s="15" t="str">
        <f t="shared" si="2"/>
        <v>🟢 BÌNH THƯỜNG</v>
      </c>
    </row>
    <row r="19" spans="1:56" x14ac:dyDescent="0.25">
      <c r="A19" s="4">
        <v>11</v>
      </c>
      <c r="B19" s="10" t="s">
        <v>706</v>
      </c>
      <c r="C19" s="4" t="s">
        <v>707</v>
      </c>
      <c r="D19" s="4" t="s">
        <v>435</v>
      </c>
      <c r="E19" s="11" t="s">
        <v>430</v>
      </c>
      <c r="F19" s="7">
        <f>SUMIFS(NhatKy_ViPham!K:K, NhatKy_ViPham!E:E, "10_Hoa_A", NhatKy_ViPham!F:F, B19, NhatKy_ViPham!H:H, "L01")</f>
        <v>0</v>
      </c>
      <c r="G19" s="7">
        <f>SUMIFS(NhatKy_ViPham!K:K, NhatKy_ViPham!E:E, "10_Hoa_A", NhatKy_ViPham!F:F, B19, NhatKy_ViPham!H:H, "L02")</f>
        <v>0</v>
      </c>
      <c r="H19" s="7">
        <f>SUMIFS(NhatKy_ViPham!K:K, NhatKy_ViPham!E:E, "10_Hoa_A", NhatKy_ViPham!F:F, B19, NhatKy_ViPham!H:H, "L03")</f>
        <v>0</v>
      </c>
      <c r="I19" s="7">
        <f>SUMIFS(NhatKy_ViPham!K:K, NhatKy_ViPham!E:E, "10_Hoa_A", NhatKy_ViPham!F:F, B19, NhatKy_ViPham!H:H, "L04")</f>
        <v>0</v>
      </c>
      <c r="J19" s="7">
        <f>SUMIFS(NhatKy_ViPham!K:K, NhatKy_ViPham!E:E, "10_Hoa_A", NhatKy_ViPham!F:F, B19, NhatKy_ViPham!H:H, "L05")</f>
        <v>0</v>
      </c>
      <c r="K19" s="7">
        <f>SUMIFS(NhatKy_ViPham!K:K, NhatKy_ViPham!E:E, "10_Hoa_A", NhatKy_ViPham!F:F, B19, NhatKy_ViPham!H:H, "L06")</f>
        <v>0</v>
      </c>
      <c r="L19" s="7">
        <f>SUMIFS(NhatKy_ViPham!K:K, NhatKy_ViPham!E:E, "10_Hoa_A", NhatKy_ViPham!F:F, B19, NhatKy_ViPham!H:H, "L07")</f>
        <v>0</v>
      </c>
      <c r="M19" s="7">
        <f>SUMIFS(NhatKy_ViPham!K:K, NhatKy_ViPham!E:E, "10_Hoa_A", NhatKy_ViPham!F:F, B19, NhatKy_ViPham!H:H, "L08")</f>
        <v>0</v>
      </c>
      <c r="N19" s="7">
        <f>SUMIFS(NhatKy_ViPham!K:K, NhatKy_ViPham!E:E, "10_Hoa_A", NhatKy_ViPham!F:F, B19, NhatKy_ViPham!H:H, "L09")</f>
        <v>0</v>
      </c>
      <c r="O19" s="7">
        <f>SUMIFS(NhatKy_ViPham!K:K, NhatKy_ViPham!E:E, "10_Hoa_A", NhatKy_ViPham!F:F, B19, NhatKy_ViPham!H:H, "L10")</f>
        <v>0</v>
      </c>
      <c r="P19" s="12">
        <f>SUMIFS(NhatKy_ViPham!J:J, NhatKy_ViPham!E:E, "10_Hoa_A", NhatKy_ViPham!F:F, B19)</f>
        <v>0</v>
      </c>
      <c r="Q19" s="13">
        <f>SUMIFS(NhatKy_ViPham!K:K, NhatKy_ViPham!E:E, "10_Hoa_A", NhatKy_ViPham!F:F, B19)</f>
        <v>0</v>
      </c>
      <c r="R19" s="7">
        <f>100 + SUMIFS(NhatKy_ViPham!J:J, NhatKy_ViPham!E:E, "10_Hoa_A", NhatKy_ViPham!F:F, B19, NhatKy_ViPham!C:C, "T1") - SUMIFS(NhatKy_ViPham!K:K, NhatKy_ViPham!E:E, "10_Hoa_A", NhatKy_ViPham!F:F, B19, NhatKy_ViPham!C:C, "T1")</f>
        <v>100</v>
      </c>
      <c r="S19" s="7">
        <f>100 + SUMIFS(NhatKy_ViPham!J:J, NhatKy_ViPham!E:E, "10_Hoa_A", NhatKy_ViPham!F:F, B19, NhatKy_ViPham!C:C, "T2") - SUMIFS(NhatKy_ViPham!K:K, NhatKy_ViPham!E:E, "10_Hoa_A", NhatKy_ViPham!F:F, B19, NhatKy_ViPham!C:C, "T2")</f>
        <v>100</v>
      </c>
      <c r="T19" s="7">
        <f>100 + SUMIFS(NhatKy_ViPham!J:J, NhatKy_ViPham!E:E, "10_Hoa_A", NhatKy_ViPham!F:F, B19, NhatKy_ViPham!C:C, "T3") - SUMIFS(NhatKy_ViPham!K:K, NhatKy_ViPham!E:E, "10_Hoa_A", NhatKy_ViPham!F:F, B19, NhatKy_ViPham!C:C, "T3")</f>
        <v>100</v>
      </c>
      <c r="U19" s="7">
        <f>100 + SUMIFS(NhatKy_ViPham!J:J, NhatKy_ViPham!E:E, "10_Hoa_A", NhatKy_ViPham!F:F, B19, NhatKy_ViPham!C:C, "T4") - SUMIFS(NhatKy_ViPham!K:K, NhatKy_ViPham!E:E, "10_Hoa_A", NhatKy_ViPham!F:F, B19, NhatKy_ViPham!C:C, "T4")</f>
        <v>100</v>
      </c>
      <c r="V19" s="7">
        <f>100 + SUMIFS(NhatKy_ViPham!J:J, NhatKy_ViPham!E:E, "10_Hoa_A", NhatKy_ViPham!F:F, B19, NhatKy_ViPham!C:C, "T5") - SUMIFS(NhatKy_ViPham!K:K, NhatKy_ViPham!E:E, "10_Hoa_A", NhatKy_ViPham!F:F, B19, NhatKy_ViPham!C:C, "T5")</f>
        <v>100</v>
      </c>
      <c r="W19" s="7">
        <f>100 + SUMIFS(NhatKy_ViPham!J:J, NhatKy_ViPham!E:E, "10_Hoa_A", NhatKy_ViPham!F:F, B19, NhatKy_ViPham!C:C, "T6") - SUMIFS(NhatKy_ViPham!K:K, NhatKy_ViPham!E:E, "10_Hoa_A", NhatKy_ViPham!F:F, B19, NhatKy_ViPham!C:C, "T6")</f>
        <v>100</v>
      </c>
      <c r="X19" s="7">
        <f>100 + SUMIFS(NhatKy_ViPham!J:J, NhatKy_ViPham!E:E, "10_Hoa_A", NhatKy_ViPham!F:F, B19, NhatKy_ViPham!C:C, "T7") - SUMIFS(NhatKy_ViPham!K:K, NhatKy_ViPham!E:E, "10_Hoa_A", NhatKy_ViPham!F:F, B19, NhatKy_ViPham!C:C, "T7")</f>
        <v>100</v>
      </c>
      <c r="Y19" s="7">
        <f>100 + SUMIFS(NhatKy_ViPham!J:J, NhatKy_ViPham!E:E, "10_Hoa_A", NhatKy_ViPham!F:F, B19, NhatKy_ViPham!C:C, "T8") - SUMIFS(NhatKy_ViPham!K:K, NhatKy_ViPham!E:E, "10_Hoa_A", NhatKy_ViPham!F:F, B19, NhatKy_ViPham!C:C, "T8")</f>
        <v>100</v>
      </c>
      <c r="Z19" s="7">
        <f>100 + SUMIFS(NhatKy_ViPham!J:J, NhatKy_ViPham!E:E, "10_Hoa_A", NhatKy_ViPham!F:F, B19, NhatKy_ViPham!C:C, "T9") - SUMIFS(NhatKy_ViPham!K:K, NhatKy_ViPham!E:E, "10_Hoa_A", NhatKy_ViPham!F:F, B19, NhatKy_ViPham!C:C, "T9")</f>
        <v>100</v>
      </c>
      <c r="AA19" s="7">
        <f>100 + SUMIFS(NhatKy_ViPham!J:J, NhatKy_ViPham!E:E, "10_Hoa_A", NhatKy_ViPham!F:F, B19, NhatKy_ViPham!C:C, "T10") - SUMIFS(NhatKy_ViPham!K:K, NhatKy_ViPham!E:E, "10_Hoa_A", NhatKy_ViPham!F:F, B19, NhatKy_ViPham!C:C, "T10")</f>
        <v>100</v>
      </c>
      <c r="AB19" s="7">
        <f>100 + SUMIFS(NhatKy_ViPham!J:J, NhatKy_ViPham!E:E, "10_Hoa_A", NhatKy_ViPham!F:F, B19, NhatKy_ViPham!C:C, "T11") - SUMIFS(NhatKy_ViPham!K:K, NhatKy_ViPham!E:E, "10_Hoa_A", NhatKy_ViPham!F:F, B19, NhatKy_ViPham!C:C, "T11")</f>
        <v>100</v>
      </c>
      <c r="AC19" s="7">
        <f>100 + SUMIFS(NhatKy_ViPham!J:J, NhatKy_ViPham!E:E, "10_Hoa_A", NhatKy_ViPham!F:F, B19, NhatKy_ViPham!C:C, "T12") - SUMIFS(NhatKy_ViPham!K:K, NhatKy_ViPham!E:E, "10_Hoa_A", NhatKy_ViPham!F:F, B19, NhatKy_ViPham!C:C, "T12")</f>
        <v>100</v>
      </c>
      <c r="AD19" s="7">
        <f>100 + SUMIFS(NhatKy_ViPham!J:J, NhatKy_ViPham!E:E, "10_Hoa_A", NhatKy_ViPham!F:F, B19, NhatKy_ViPham!C:C, "T13") - SUMIFS(NhatKy_ViPham!K:K, NhatKy_ViPham!E:E, "10_Hoa_A", NhatKy_ViPham!F:F, B19, NhatKy_ViPham!C:C, "T13")</f>
        <v>100</v>
      </c>
      <c r="AE19" s="7">
        <f>100 + SUMIFS(NhatKy_ViPham!J:J, NhatKy_ViPham!E:E, "10_Hoa_A", NhatKy_ViPham!F:F, B19, NhatKy_ViPham!C:C, "T14") - SUMIFS(NhatKy_ViPham!K:K, NhatKy_ViPham!E:E, "10_Hoa_A", NhatKy_ViPham!F:F, B19, NhatKy_ViPham!C:C, "T14")</f>
        <v>100</v>
      </c>
      <c r="AF19" s="7">
        <f>100 + SUMIFS(NhatKy_ViPham!J:J, NhatKy_ViPham!E:E, "10_Hoa_A", NhatKy_ViPham!F:F, B19, NhatKy_ViPham!C:C, "T15") - SUMIFS(NhatKy_ViPham!K:K, NhatKy_ViPham!E:E, "10_Hoa_A", NhatKy_ViPham!F:F, B19, NhatKy_ViPham!C:C, "T15")</f>
        <v>100</v>
      </c>
      <c r="AG19" s="7">
        <f>100 + SUMIFS(NhatKy_ViPham!J:J, NhatKy_ViPham!E:E, "10_Hoa_A", NhatKy_ViPham!F:F, B19, NhatKy_ViPham!C:C, "T16") - SUMIFS(NhatKy_ViPham!K:K, NhatKy_ViPham!E:E, "10_Hoa_A", NhatKy_ViPham!F:F, B19, NhatKy_ViPham!C:C, "T16")</f>
        <v>100</v>
      </c>
      <c r="AH19" s="7">
        <f>100 + SUMIFS(NhatKy_ViPham!J:J, NhatKy_ViPham!E:E, "10_Hoa_A", NhatKy_ViPham!F:F, B19, NhatKy_ViPham!C:C, "T17") - SUMIFS(NhatKy_ViPham!K:K, NhatKy_ViPham!E:E, "10_Hoa_A", NhatKy_ViPham!F:F, B19, NhatKy_ViPham!C:C, "T17")</f>
        <v>100</v>
      </c>
      <c r="AI19" s="7">
        <f>100 + SUMIFS(NhatKy_ViPham!J:J, NhatKy_ViPham!E:E, "10_Hoa_A", NhatKy_ViPham!F:F, B19, NhatKy_ViPham!C:C, "T18") - SUMIFS(NhatKy_ViPham!K:K, NhatKy_ViPham!E:E, "10_Hoa_A", NhatKy_ViPham!F:F, B19, NhatKy_ViPham!C:C, "T18")</f>
        <v>100</v>
      </c>
      <c r="AJ19" s="7">
        <f>100 + SUMIFS(NhatKy_ViPham!J:J, NhatKy_ViPham!E:E, "10_Hoa_A", NhatKy_ViPham!F:F, B19, NhatKy_ViPham!C:C, "T19") - SUMIFS(NhatKy_ViPham!K:K, NhatKy_ViPham!E:E, "10_Hoa_A", NhatKy_ViPham!F:F, B19, NhatKy_ViPham!C:C, "T19")</f>
        <v>100</v>
      </c>
      <c r="AK19" s="7">
        <f>100 + SUMIFS(NhatKy_ViPham!J:J, NhatKy_ViPham!E:E, "10_Hoa_A", NhatKy_ViPham!F:F, B19, NhatKy_ViPham!C:C, "T20") - SUMIFS(NhatKy_ViPham!K:K, NhatKy_ViPham!E:E, "10_Hoa_A", NhatKy_ViPham!F:F, B19, NhatKy_ViPham!C:C, "T20")</f>
        <v>100</v>
      </c>
      <c r="AL19" s="7">
        <f>100 + SUMIFS(NhatKy_ViPham!J:J, NhatKy_ViPham!E:E, "10_Hoa_A", NhatKy_ViPham!F:F, B19, NhatKy_ViPham!C:C, "T21") - SUMIFS(NhatKy_ViPham!K:K, NhatKy_ViPham!E:E, "10_Hoa_A", NhatKy_ViPham!F:F, B19, NhatKy_ViPham!C:C, "T21")</f>
        <v>100</v>
      </c>
      <c r="AM19" s="7">
        <f>100 + SUMIFS(NhatKy_ViPham!J:J, NhatKy_ViPham!E:E, "10_Hoa_A", NhatKy_ViPham!F:F, B19, NhatKy_ViPham!C:C, "T22") - SUMIFS(NhatKy_ViPham!K:K, NhatKy_ViPham!E:E, "10_Hoa_A", NhatKy_ViPham!F:F, B19, NhatKy_ViPham!C:C, "T22")</f>
        <v>100</v>
      </c>
      <c r="AN19" s="7">
        <f>100 + SUMIFS(NhatKy_ViPham!J:J, NhatKy_ViPham!E:E, "10_Hoa_A", NhatKy_ViPham!F:F, B19, NhatKy_ViPham!C:C, "T23") - SUMIFS(NhatKy_ViPham!K:K, NhatKy_ViPham!E:E, "10_Hoa_A", NhatKy_ViPham!F:F, B19, NhatKy_ViPham!C:C, "T23")</f>
        <v>100</v>
      </c>
      <c r="AO19" s="7">
        <f>100 + SUMIFS(NhatKy_ViPham!J:J, NhatKy_ViPham!E:E, "10_Hoa_A", NhatKy_ViPham!F:F, B19, NhatKy_ViPham!C:C, "T24") - SUMIFS(NhatKy_ViPham!K:K, NhatKy_ViPham!E:E, "10_Hoa_A", NhatKy_ViPham!F:F, B19, NhatKy_ViPham!C:C, "T24")</f>
        <v>100</v>
      </c>
      <c r="AP19" s="7">
        <f>100 + SUMIFS(NhatKy_ViPham!J:J, NhatKy_ViPham!E:E, "10_Hoa_A", NhatKy_ViPham!F:F, B19, NhatKy_ViPham!C:C, "T25") - SUMIFS(NhatKy_ViPham!K:K, NhatKy_ViPham!E:E, "10_Hoa_A", NhatKy_ViPham!F:F, B19, NhatKy_ViPham!C:C, "T25")</f>
        <v>100</v>
      </c>
      <c r="AQ19" s="7">
        <f>100 + SUMIFS(NhatKy_ViPham!J:J, NhatKy_ViPham!E:E, "10_Hoa_A", NhatKy_ViPham!F:F, B19, NhatKy_ViPham!C:C, "T26") - SUMIFS(NhatKy_ViPham!K:K, NhatKy_ViPham!E:E, "10_Hoa_A", NhatKy_ViPham!F:F, B19, NhatKy_ViPham!C:C, "T26")</f>
        <v>100</v>
      </c>
      <c r="AR19" s="7">
        <f>100 + SUMIFS(NhatKy_ViPham!J:J, NhatKy_ViPham!E:E, "10_Hoa_A", NhatKy_ViPham!F:F, B19, NhatKy_ViPham!C:C, "T27") - SUMIFS(NhatKy_ViPham!K:K, NhatKy_ViPham!E:E, "10_Hoa_A", NhatKy_ViPham!F:F, B19, NhatKy_ViPham!C:C, "T27")</f>
        <v>100</v>
      </c>
      <c r="AS19" s="7">
        <f>100 + SUMIFS(NhatKy_ViPham!J:J, NhatKy_ViPham!E:E, "10_Hoa_A", NhatKy_ViPham!F:F, B19, NhatKy_ViPham!C:C, "T28") - SUMIFS(NhatKy_ViPham!K:K, NhatKy_ViPham!E:E, "10_Hoa_A", NhatKy_ViPham!F:F, B19, NhatKy_ViPham!C:C, "T28")</f>
        <v>100</v>
      </c>
      <c r="AT19" s="7">
        <f>100 + SUMIFS(NhatKy_ViPham!J:J, NhatKy_ViPham!E:E, "10_Hoa_A", NhatKy_ViPham!F:F, B19, NhatKy_ViPham!C:C, "T29") - SUMIFS(NhatKy_ViPham!K:K, NhatKy_ViPham!E:E, "10_Hoa_A", NhatKy_ViPham!F:F, B19, NhatKy_ViPham!C:C, "T29")</f>
        <v>100</v>
      </c>
      <c r="AU19" s="7">
        <f>100 + SUMIFS(NhatKy_ViPham!J:J, NhatKy_ViPham!E:E, "10_Hoa_A", NhatKy_ViPham!F:F, B19, NhatKy_ViPham!C:C, "T30") - SUMIFS(NhatKy_ViPham!K:K, NhatKy_ViPham!E:E, "10_Hoa_A", NhatKy_ViPham!F:F, B19, NhatKy_ViPham!C:C, "T30")</f>
        <v>100</v>
      </c>
      <c r="AV19" s="7">
        <f>100 + SUMIFS(NhatKy_ViPham!J:J, NhatKy_ViPham!E:E, "10_Hoa_A", NhatKy_ViPham!F:F, B19, NhatKy_ViPham!C:C, "T31") - SUMIFS(NhatKy_ViPham!K:K, NhatKy_ViPham!E:E, "10_Hoa_A", NhatKy_ViPham!F:F, B19, NhatKy_ViPham!C:C, "T31")</f>
        <v>100</v>
      </c>
      <c r="AW19" s="7">
        <f>100 + SUMIFS(NhatKy_ViPham!J:J, NhatKy_ViPham!E:E, "10_Hoa_A", NhatKy_ViPham!F:F, B19, NhatKy_ViPham!C:C, "T32") - SUMIFS(NhatKy_ViPham!K:K, NhatKy_ViPham!E:E, "10_Hoa_A", NhatKy_ViPham!F:F, B19, NhatKy_ViPham!C:C, "T32")</f>
        <v>100</v>
      </c>
      <c r="AX19" s="7">
        <f>100 + SUMIFS(NhatKy_ViPham!J:J, NhatKy_ViPham!E:E, "10_Hoa_A", NhatKy_ViPham!F:F, B19, NhatKy_ViPham!C:C, "T33") - SUMIFS(NhatKy_ViPham!K:K, NhatKy_ViPham!E:E, "10_Hoa_A", NhatKy_ViPham!F:F, B19, NhatKy_ViPham!C:C, "T33")</f>
        <v>100</v>
      </c>
      <c r="AY19" s="7">
        <f>100 + SUMIFS(NhatKy_ViPham!J:J, NhatKy_ViPham!E:E, "10_Hoa_A", NhatKy_ViPham!F:F, B19, NhatKy_ViPham!C:C, "T34") - SUMIFS(NhatKy_ViPham!K:K, NhatKy_ViPham!E:E, "10_Hoa_A", NhatKy_ViPham!F:F, B19, NhatKy_ViPham!C:C, "T34")</f>
        <v>100</v>
      </c>
      <c r="AZ19" s="7">
        <f>100 + SUMIFS(NhatKy_ViPham!J:J, NhatKy_ViPham!E:E, "10_Hoa_A", NhatKy_ViPham!F:F, B19, NhatKy_ViPham!C:C, "T35") - SUMIFS(NhatKy_ViPham!K:K, NhatKy_ViPham!E:E, "10_Hoa_A", NhatKy_ViPham!F:F, B19, NhatKy_ViPham!C:C, "T35")</f>
        <v>100</v>
      </c>
      <c r="BA19" s="12">
        <f t="shared" si="0"/>
        <v>100</v>
      </c>
      <c r="BB19" s="11" t="s">
        <v>430</v>
      </c>
      <c r="BC19" s="14" t="str">
        <f t="shared" si="1"/>
        <v>Tốt</v>
      </c>
      <c r="BD19" s="10" t="str">
        <f t="shared" si="2"/>
        <v>🟢 BÌNH THƯỜNG</v>
      </c>
    </row>
    <row r="20" spans="1:56" x14ac:dyDescent="0.25">
      <c r="A20" s="5">
        <v>12</v>
      </c>
      <c r="B20" s="15" t="s">
        <v>708</v>
      </c>
      <c r="C20" s="5" t="s">
        <v>709</v>
      </c>
      <c r="D20" s="5" t="s">
        <v>435</v>
      </c>
      <c r="E20" s="11" t="s">
        <v>430</v>
      </c>
      <c r="F20" s="6">
        <f>SUMIFS(NhatKy_ViPham!K:K, NhatKy_ViPham!E:E, "10_Hoa_A", NhatKy_ViPham!F:F, B20, NhatKy_ViPham!H:H, "L01")</f>
        <v>0</v>
      </c>
      <c r="G20" s="6">
        <f>SUMIFS(NhatKy_ViPham!K:K, NhatKy_ViPham!E:E, "10_Hoa_A", NhatKy_ViPham!F:F, B20, NhatKy_ViPham!H:H, "L02")</f>
        <v>0</v>
      </c>
      <c r="H20" s="6">
        <f>SUMIFS(NhatKy_ViPham!K:K, NhatKy_ViPham!E:E, "10_Hoa_A", NhatKy_ViPham!F:F, B20, NhatKy_ViPham!H:H, "L03")</f>
        <v>0</v>
      </c>
      <c r="I20" s="6">
        <f>SUMIFS(NhatKy_ViPham!K:K, NhatKy_ViPham!E:E, "10_Hoa_A", NhatKy_ViPham!F:F, B20, NhatKy_ViPham!H:H, "L04")</f>
        <v>0</v>
      </c>
      <c r="J20" s="6">
        <f>SUMIFS(NhatKy_ViPham!K:K, NhatKy_ViPham!E:E, "10_Hoa_A", NhatKy_ViPham!F:F, B20, NhatKy_ViPham!H:H, "L05")</f>
        <v>0</v>
      </c>
      <c r="K20" s="6">
        <f>SUMIFS(NhatKy_ViPham!K:K, NhatKy_ViPham!E:E, "10_Hoa_A", NhatKy_ViPham!F:F, B20, NhatKy_ViPham!H:H, "L06")</f>
        <v>0</v>
      </c>
      <c r="L20" s="6">
        <f>SUMIFS(NhatKy_ViPham!K:K, NhatKy_ViPham!E:E, "10_Hoa_A", NhatKy_ViPham!F:F, B20, NhatKy_ViPham!H:H, "L07")</f>
        <v>0</v>
      </c>
      <c r="M20" s="6">
        <f>SUMIFS(NhatKy_ViPham!K:K, NhatKy_ViPham!E:E, "10_Hoa_A", NhatKy_ViPham!F:F, B20, NhatKy_ViPham!H:H, "L08")</f>
        <v>0</v>
      </c>
      <c r="N20" s="6">
        <f>SUMIFS(NhatKy_ViPham!K:K, NhatKy_ViPham!E:E, "10_Hoa_A", NhatKy_ViPham!F:F, B20, NhatKy_ViPham!H:H, "L09")</f>
        <v>0</v>
      </c>
      <c r="O20" s="6">
        <f>SUMIFS(NhatKy_ViPham!K:K, NhatKy_ViPham!E:E, "10_Hoa_A", NhatKy_ViPham!F:F, B20, NhatKy_ViPham!H:H, "L10")</f>
        <v>0</v>
      </c>
      <c r="P20" s="12">
        <f>SUMIFS(NhatKy_ViPham!J:J, NhatKy_ViPham!E:E, "10_Hoa_A", NhatKy_ViPham!F:F, B20)</f>
        <v>0</v>
      </c>
      <c r="Q20" s="13">
        <f>SUMIFS(NhatKy_ViPham!K:K, NhatKy_ViPham!E:E, "10_Hoa_A", NhatKy_ViPham!F:F, B20)</f>
        <v>0</v>
      </c>
      <c r="R20" s="6">
        <f>100 + SUMIFS(NhatKy_ViPham!J:J, NhatKy_ViPham!E:E, "10_Hoa_A", NhatKy_ViPham!F:F, B20, NhatKy_ViPham!C:C, "T1") - SUMIFS(NhatKy_ViPham!K:K, NhatKy_ViPham!E:E, "10_Hoa_A", NhatKy_ViPham!F:F, B20, NhatKy_ViPham!C:C, "T1")</f>
        <v>100</v>
      </c>
      <c r="S20" s="6">
        <f>100 + SUMIFS(NhatKy_ViPham!J:J, NhatKy_ViPham!E:E, "10_Hoa_A", NhatKy_ViPham!F:F, B20, NhatKy_ViPham!C:C, "T2") - SUMIFS(NhatKy_ViPham!K:K, NhatKy_ViPham!E:E, "10_Hoa_A", NhatKy_ViPham!F:F, B20, NhatKy_ViPham!C:C, "T2")</f>
        <v>100</v>
      </c>
      <c r="T20" s="6">
        <f>100 + SUMIFS(NhatKy_ViPham!J:J, NhatKy_ViPham!E:E, "10_Hoa_A", NhatKy_ViPham!F:F, B20, NhatKy_ViPham!C:C, "T3") - SUMIFS(NhatKy_ViPham!K:K, NhatKy_ViPham!E:E, "10_Hoa_A", NhatKy_ViPham!F:F, B20, NhatKy_ViPham!C:C, "T3")</f>
        <v>100</v>
      </c>
      <c r="U20" s="6">
        <f>100 + SUMIFS(NhatKy_ViPham!J:J, NhatKy_ViPham!E:E, "10_Hoa_A", NhatKy_ViPham!F:F, B20, NhatKy_ViPham!C:C, "T4") - SUMIFS(NhatKy_ViPham!K:K, NhatKy_ViPham!E:E, "10_Hoa_A", NhatKy_ViPham!F:F, B20, NhatKy_ViPham!C:C, "T4")</f>
        <v>100</v>
      </c>
      <c r="V20" s="6">
        <f>100 + SUMIFS(NhatKy_ViPham!J:J, NhatKy_ViPham!E:E, "10_Hoa_A", NhatKy_ViPham!F:F, B20, NhatKy_ViPham!C:C, "T5") - SUMIFS(NhatKy_ViPham!K:K, NhatKy_ViPham!E:E, "10_Hoa_A", NhatKy_ViPham!F:F, B20, NhatKy_ViPham!C:C, "T5")</f>
        <v>100</v>
      </c>
      <c r="W20" s="6">
        <f>100 + SUMIFS(NhatKy_ViPham!J:J, NhatKy_ViPham!E:E, "10_Hoa_A", NhatKy_ViPham!F:F, B20, NhatKy_ViPham!C:C, "T6") - SUMIFS(NhatKy_ViPham!K:K, NhatKy_ViPham!E:E, "10_Hoa_A", NhatKy_ViPham!F:F, B20, NhatKy_ViPham!C:C, "T6")</f>
        <v>100</v>
      </c>
      <c r="X20" s="6">
        <f>100 + SUMIFS(NhatKy_ViPham!J:J, NhatKy_ViPham!E:E, "10_Hoa_A", NhatKy_ViPham!F:F, B20, NhatKy_ViPham!C:C, "T7") - SUMIFS(NhatKy_ViPham!K:K, NhatKy_ViPham!E:E, "10_Hoa_A", NhatKy_ViPham!F:F, B20, NhatKy_ViPham!C:C, "T7")</f>
        <v>100</v>
      </c>
      <c r="Y20" s="6">
        <f>100 + SUMIFS(NhatKy_ViPham!J:J, NhatKy_ViPham!E:E, "10_Hoa_A", NhatKy_ViPham!F:F, B20, NhatKy_ViPham!C:C, "T8") - SUMIFS(NhatKy_ViPham!K:K, NhatKy_ViPham!E:E, "10_Hoa_A", NhatKy_ViPham!F:F, B20, NhatKy_ViPham!C:C, "T8")</f>
        <v>100</v>
      </c>
      <c r="Z20" s="6">
        <f>100 + SUMIFS(NhatKy_ViPham!J:J, NhatKy_ViPham!E:E, "10_Hoa_A", NhatKy_ViPham!F:F, B20, NhatKy_ViPham!C:C, "T9") - SUMIFS(NhatKy_ViPham!K:K, NhatKy_ViPham!E:E, "10_Hoa_A", NhatKy_ViPham!F:F, B20, NhatKy_ViPham!C:C, "T9")</f>
        <v>100</v>
      </c>
      <c r="AA20" s="6">
        <f>100 + SUMIFS(NhatKy_ViPham!J:J, NhatKy_ViPham!E:E, "10_Hoa_A", NhatKy_ViPham!F:F, B20, NhatKy_ViPham!C:C, "T10") - SUMIFS(NhatKy_ViPham!K:K, NhatKy_ViPham!E:E, "10_Hoa_A", NhatKy_ViPham!F:F, B20, NhatKy_ViPham!C:C, "T10")</f>
        <v>100</v>
      </c>
      <c r="AB20" s="6">
        <f>100 + SUMIFS(NhatKy_ViPham!J:J, NhatKy_ViPham!E:E, "10_Hoa_A", NhatKy_ViPham!F:F, B20, NhatKy_ViPham!C:C, "T11") - SUMIFS(NhatKy_ViPham!K:K, NhatKy_ViPham!E:E, "10_Hoa_A", NhatKy_ViPham!F:F, B20, NhatKy_ViPham!C:C, "T11")</f>
        <v>100</v>
      </c>
      <c r="AC20" s="6">
        <f>100 + SUMIFS(NhatKy_ViPham!J:J, NhatKy_ViPham!E:E, "10_Hoa_A", NhatKy_ViPham!F:F, B20, NhatKy_ViPham!C:C, "T12") - SUMIFS(NhatKy_ViPham!K:K, NhatKy_ViPham!E:E, "10_Hoa_A", NhatKy_ViPham!F:F, B20, NhatKy_ViPham!C:C, "T12")</f>
        <v>100</v>
      </c>
      <c r="AD20" s="6">
        <f>100 + SUMIFS(NhatKy_ViPham!J:J, NhatKy_ViPham!E:E, "10_Hoa_A", NhatKy_ViPham!F:F, B20, NhatKy_ViPham!C:C, "T13") - SUMIFS(NhatKy_ViPham!K:K, NhatKy_ViPham!E:E, "10_Hoa_A", NhatKy_ViPham!F:F, B20, NhatKy_ViPham!C:C, "T13")</f>
        <v>100</v>
      </c>
      <c r="AE20" s="6">
        <f>100 + SUMIFS(NhatKy_ViPham!J:J, NhatKy_ViPham!E:E, "10_Hoa_A", NhatKy_ViPham!F:F, B20, NhatKy_ViPham!C:C, "T14") - SUMIFS(NhatKy_ViPham!K:K, NhatKy_ViPham!E:E, "10_Hoa_A", NhatKy_ViPham!F:F, B20, NhatKy_ViPham!C:C, "T14")</f>
        <v>100</v>
      </c>
      <c r="AF20" s="6">
        <f>100 + SUMIFS(NhatKy_ViPham!J:J, NhatKy_ViPham!E:E, "10_Hoa_A", NhatKy_ViPham!F:F, B20, NhatKy_ViPham!C:C, "T15") - SUMIFS(NhatKy_ViPham!K:K, NhatKy_ViPham!E:E, "10_Hoa_A", NhatKy_ViPham!F:F, B20, NhatKy_ViPham!C:C, "T15")</f>
        <v>100</v>
      </c>
      <c r="AG20" s="6">
        <f>100 + SUMIFS(NhatKy_ViPham!J:J, NhatKy_ViPham!E:E, "10_Hoa_A", NhatKy_ViPham!F:F, B20, NhatKy_ViPham!C:C, "T16") - SUMIFS(NhatKy_ViPham!K:K, NhatKy_ViPham!E:E, "10_Hoa_A", NhatKy_ViPham!F:F, B20, NhatKy_ViPham!C:C, "T16")</f>
        <v>100</v>
      </c>
      <c r="AH20" s="6">
        <f>100 + SUMIFS(NhatKy_ViPham!J:J, NhatKy_ViPham!E:E, "10_Hoa_A", NhatKy_ViPham!F:F, B20, NhatKy_ViPham!C:C, "T17") - SUMIFS(NhatKy_ViPham!K:K, NhatKy_ViPham!E:E, "10_Hoa_A", NhatKy_ViPham!F:F, B20, NhatKy_ViPham!C:C, "T17")</f>
        <v>100</v>
      </c>
      <c r="AI20" s="6">
        <f>100 + SUMIFS(NhatKy_ViPham!J:J, NhatKy_ViPham!E:E, "10_Hoa_A", NhatKy_ViPham!F:F, B20, NhatKy_ViPham!C:C, "T18") - SUMIFS(NhatKy_ViPham!K:K, NhatKy_ViPham!E:E, "10_Hoa_A", NhatKy_ViPham!F:F, B20, NhatKy_ViPham!C:C, "T18")</f>
        <v>100</v>
      </c>
      <c r="AJ20" s="6">
        <f>100 + SUMIFS(NhatKy_ViPham!J:J, NhatKy_ViPham!E:E, "10_Hoa_A", NhatKy_ViPham!F:F, B20, NhatKy_ViPham!C:C, "T19") - SUMIFS(NhatKy_ViPham!K:K, NhatKy_ViPham!E:E, "10_Hoa_A", NhatKy_ViPham!F:F, B20, NhatKy_ViPham!C:C, "T19")</f>
        <v>100</v>
      </c>
      <c r="AK20" s="6">
        <f>100 + SUMIFS(NhatKy_ViPham!J:J, NhatKy_ViPham!E:E, "10_Hoa_A", NhatKy_ViPham!F:F, B20, NhatKy_ViPham!C:C, "T20") - SUMIFS(NhatKy_ViPham!K:K, NhatKy_ViPham!E:E, "10_Hoa_A", NhatKy_ViPham!F:F, B20, NhatKy_ViPham!C:C, "T20")</f>
        <v>100</v>
      </c>
      <c r="AL20" s="6">
        <f>100 + SUMIFS(NhatKy_ViPham!J:J, NhatKy_ViPham!E:E, "10_Hoa_A", NhatKy_ViPham!F:F, B20, NhatKy_ViPham!C:C, "T21") - SUMIFS(NhatKy_ViPham!K:K, NhatKy_ViPham!E:E, "10_Hoa_A", NhatKy_ViPham!F:F, B20, NhatKy_ViPham!C:C, "T21")</f>
        <v>100</v>
      </c>
      <c r="AM20" s="6">
        <f>100 + SUMIFS(NhatKy_ViPham!J:J, NhatKy_ViPham!E:E, "10_Hoa_A", NhatKy_ViPham!F:F, B20, NhatKy_ViPham!C:C, "T22") - SUMIFS(NhatKy_ViPham!K:K, NhatKy_ViPham!E:E, "10_Hoa_A", NhatKy_ViPham!F:F, B20, NhatKy_ViPham!C:C, "T22")</f>
        <v>100</v>
      </c>
      <c r="AN20" s="6">
        <f>100 + SUMIFS(NhatKy_ViPham!J:J, NhatKy_ViPham!E:E, "10_Hoa_A", NhatKy_ViPham!F:F, B20, NhatKy_ViPham!C:C, "T23") - SUMIFS(NhatKy_ViPham!K:K, NhatKy_ViPham!E:E, "10_Hoa_A", NhatKy_ViPham!F:F, B20, NhatKy_ViPham!C:C, "T23")</f>
        <v>100</v>
      </c>
      <c r="AO20" s="6">
        <f>100 + SUMIFS(NhatKy_ViPham!J:J, NhatKy_ViPham!E:E, "10_Hoa_A", NhatKy_ViPham!F:F, B20, NhatKy_ViPham!C:C, "T24") - SUMIFS(NhatKy_ViPham!K:K, NhatKy_ViPham!E:E, "10_Hoa_A", NhatKy_ViPham!F:F, B20, NhatKy_ViPham!C:C, "T24")</f>
        <v>100</v>
      </c>
      <c r="AP20" s="6">
        <f>100 + SUMIFS(NhatKy_ViPham!J:J, NhatKy_ViPham!E:E, "10_Hoa_A", NhatKy_ViPham!F:F, B20, NhatKy_ViPham!C:C, "T25") - SUMIFS(NhatKy_ViPham!K:K, NhatKy_ViPham!E:E, "10_Hoa_A", NhatKy_ViPham!F:F, B20, NhatKy_ViPham!C:C, "T25")</f>
        <v>100</v>
      </c>
      <c r="AQ20" s="6">
        <f>100 + SUMIFS(NhatKy_ViPham!J:J, NhatKy_ViPham!E:E, "10_Hoa_A", NhatKy_ViPham!F:F, B20, NhatKy_ViPham!C:C, "T26") - SUMIFS(NhatKy_ViPham!K:K, NhatKy_ViPham!E:E, "10_Hoa_A", NhatKy_ViPham!F:F, B20, NhatKy_ViPham!C:C, "T26")</f>
        <v>100</v>
      </c>
      <c r="AR20" s="6">
        <f>100 + SUMIFS(NhatKy_ViPham!J:J, NhatKy_ViPham!E:E, "10_Hoa_A", NhatKy_ViPham!F:F, B20, NhatKy_ViPham!C:C, "T27") - SUMIFS(NhatKy_ViPham!K:K, NhatKy_ViPham!E:E, "10_Hoa_A", NhatKy_ViPham!F:F, B20, NhatKy_ViPham!C:C, "T27")</f>
        <v>100</v>
      </c>
      <c r="AS20" s="6">
        <f>100 + SUMIFS(NhatKy_ViPham!J:J, NhatKy_ViPham!E:E, "10_Hoa_A", NhatKy_ViPham!F:F, B20, NhatKy_ViPham!C:C, "T28") - SUMIFS(NhatKy_ViPham!K:K, NhatKy_ViPham!E:E, "10_Hoa_A", NhatKy_ViPham!F:F, B20, NhatKy_ViPham!C:C, "T28")</f>
        <v>100</v>
      </c>
      <c r="AT20" s="6">
        <f>100 + SUMIFS(NhatKy_ViPham!J:J, NhatKy_ViPham!E:E, "10_Hoa_A", NhatKy_ViPham!F:F, B20, NhatKy_ViPham!C:C, "T29") - SUMIFS(NhatKy_ViPham!K:K, NhatKy_ViPham!E:E, "10_Hoa_A", NhatKy_ViPham!F:F, B20, NhatKy_ViPham!C:C, "T29")</f>
        <v>100</v>
      </c>
      <c r="AU20" s="6">
        <f>100 + SUMIFS(NhatKy_ViPham!J:J, NhatKy_ViPham!E:E, "10_Hoa_A", NhatKy_ViPham!F:F, B20, NhatKy_ViPham!C:C, "T30") - SUMIFS(NhatKy_ViPham!K:K, NhatKy_ViPham!E:E, "10_Hoa_A", NhatKy_ViPham!F:F, B20, NhatKy_ViPham!C:C, "T30")</f>
        <v>100</v>
      </c>
      <c r="AV20" s="6">
        <f>100 + SUMIFS(NhatKy_ViPham!J:J, NhatKy_ViPham!E:E, "10_Hoa_A", NhatKy_ViPham!F:F, B20, NhatKy_ViPham!C:C, "T31") - SUMIFS(NhatKy_ViPham!K:K, NhatKy_ViPham!E:E, "10_Hoa_A", NhatKy_ViPham!F:F, B20, NhatKy_ViPham!C:C, "T31")</f>
        <v>100</v>
      </c>
      <c r="AW20" s="6">
        <f>100 + SUMIFS(NhatKy_ViPham!J:J, NhatKy_ViPham!E:E, "10_Hoa_A", NhatKy_ViPham!F:F, B20, NhatKy_ViPham!C:C, "T32") - SUMIFS(NhatKy_ViPham!K:K, NhatKy_ViPham!E:E, "10_Hoa_A", NhatKy_ViPham!F:F, B20, NhatKy_ViPham!C:C, "T32")</f>
        <v>100</v>
      </c>
      <c r="AX20" s="6">
        <f>100 + SUMIFS(NhatKy_ViPham!J:J, NhatKy_ViPham!E:E, "10_Hoa_A", NhatKy_ViPham!F:F, B20, NhatKy_ViPham!C:C, "T33") - SUMIFS(NhatKy_ViPham!K:K, NhatKy_ViPham!E:E, "10_Hoa_A", NhatKy_ViPham!F:F, B20, NhatKy_ViPham!C:C, "T33")</f>
        <v>100</v>
      </c>
      <c r="AY20" s="6">
        <f>100 + SUMIFS(NhatKy_ViPham!J:J, NhatKy_ViPham!E:E, "10_Hoa_A", NhatKy_ViPham!F:F, B20, NhatKy_ViPham!C:C, "T34") - SUMIFS(NhatKy_ViPham!K:K, NhatKy_ViPham!E:E, "10_Hoa_A", NhatKy_ViPham!F:F, B20, NhatKy_ViPham!C:C, "T34")</f>
        <v>100</v>
      </c>
      <c r="AZ20" s="6">
        <f>100 + SUMIFS(NhatKy_ViPham!J:J, NhatKy_ViPham!E:E, "10_Hoa_A", NhatKy_ViPham!F:F, B20, NhatKy_ViPham!C:C, "T35") - SUMIFS(NhatKy_ViPham!K:K, NhatKy_ViPham!E:E, "10_Hoa_A", NhatKy_ViPham!F:F, B20, NhatKy_ViPham!C:C, "T35")</f>
        <v>100</v>
      </c>
      <c r="BA20" s="12">
        <f t="shared" si="0"/>
        <v>100</v>
      </c>
      <c r="BB20" s="11" t="s">
        <v>430</v>
      </c>
      <c r="BC20" s="16" t="str">
        <f t="shared" si="1"/>
        <v>Tốt</v>
      </c>
      <c r="BD20" s="15" t="str">
        <f t="shared" si="2"/>
        <v>🟢 BÌNH THƯỜNG</v>
      </c>
    </row>
    <row r="21" spans="1:56" x14ac:dyDescent="0.25">
      <c r="A21" s="4">
        <v>13</v>
      </c>
      <c r="B21" s="10" t="s">
        <v>710</v>
      </c>
      <c r="C21" s="4" t="s">
        <v>711</v>
      </c>
      <c r="D21" s="4" t="s">
        <v>435</v>
      </c>
      <c r="E21" s="11" t="s">
        <v>430</v>
      </c>
      <c r="F21" s="7">
        <f>SUMIFS(NhatKy_ViPham!K:K, NhatKy_ViPham!E:E, "10_Hoa_A", NhatKy_ViPham!F:F, B21, NhatKy_ViPham!H:H, "L01")</f>
        <v>0</v>
      </c>
      <c r="G21" s="7">
        <f>SUMIFS(NhatKy_ViPham!K:K, NhatKy_ViPham!E:E, "10_Hoa_A", NhatKy_ViPham!F:F, B21, NhatKy_ViPham!H:H, "L02")</f>
        <v>0</v>
      </c>
      <c r="H21" s="7">
        <f>SUMIFS(NhatKy_ViPham!K:K, NhatKy_ViPham!E:E, "10_Hoa_A", NhatKy_ViPham!F:F, B21, NhatKy_ViPham!H:H, "L03")</f>
        <v>0</v>
      </c>
      <c r="I21" s="7">
        <f>SUMIFS(NhatKy_ViPham!K:K, NhatKy_ViPham!E:E, "10_Hoa_A", NhatKy_ViPham!F:F, B21, NhatKy_ViPham!H:H, "L04")</f>
        <v>0</v>
      </c>
      <c r="J21" s="7">
        <f>SUMIFS(NhatKy_ViPham!K:K, NhatKy_ViPham!E:E, "10_Hoa_A", NhatKy_ViPham!F:F, B21, NhatKy_ViPham!H:H, "L05")</f>
        <v>0</v>
      </c>
      <c r="K21" s="7">
        <f>SUMIFS(NhatKy_ViPham!K:K, NhatKy_ViPham!E:E, "10_Hoa_A", NhatKy_ViPham!F:F, B21, NhatKy_ViPham!H:H, "L06")</f>
        <v>0</v>
      </c>
      <c r="L21" s="7">
        <f>SUMIFS(NhatKy_ViPham!K:K, NhatKy_ViPham!E:E, "10_Hoa_A", NhatKy_ViPham!F:F, B21, NhatKy_ViPham!H:H, "L07")</f>
        <v>0</v>
      </c>
      <c r="M21" s="7">
        <f>SUMIFS(NhatKy_ViPham!K:K, NhatKy_ViPham!E:E, "10_Hoa_A", NhatKy_ViPham!F:F, B21, NhatKy_ViPham!H:H, "L08")</f>
        <v>0</v>
      </c>
      <c r="N21" s="7">
        <f>SUMIFS(NhatKy_ViPham!K:K, NhatKy_ViPham!E:E, "10_Hoa_A", NhatKy_ViPham!F:F, B21, NhatKy_ViPham!H:H, "L09")</f>
        <v>0</v>
      </c>
      <c r="O21" s="7">
        <f>SUMIFS(NhatKy_ViPham!K:K, NhatKy_ViPham!E:E, "10_Hoa_A", NhatKy_ViPham!F:F, B21, NhatKy_ViPham!H:H, "L10")</f>
        <v>0</v>
      </c>
      <c r="P21" s="12">
        <f>SUMIFS(NhatKy_ViPham!J:J, NhatKy_ViPham!E:E, "10_Hoa_A", NhatKy_ViPham!F:F, B21)</f>
        <v>0</v>
      </c>
      <c r="Q21" s="13">
        <f>SUMIFS(NhatKy_ViPham!K:K, NhatKy_ViPham!E:E, "10_Hoa_A", NhatKy_ViPham!F:F, B21)</f>
        <v>0</v>
      </c>
      <c r="R21" s="7">
        <f>100 + SUMIFS(NhatKy_ViPham!J:J, NhatKy_ViPham!E:E, "10_Hoa_A", NhatKy_ViPham!F:F, B21, NhatKy_ViPham!C:C, "T1") - SUMIFS(NhatKy_ViPham!K:K, NhatKy_ViPham!E:E, "10_Hoa_A", NhatKy_ViPham!F:F, B21, NhatKy_ViPham!C:C, "T1")</f>
        <v>100</v>
      </c>
      <c r="S21" s="7">
        <f>100 + SUMIFS(NhatKy_ViPham!J:J, NhatKy_ViPham!E:E, "10_Hoa_A", NhatKy_ViPham!F:F, B21, NhatKy_ViPham!C:C, "T2") - SUMIFS(NhatKy_ViPham!K:K, NhatKy_ViPham!E:E, "10_Hoa_A", NhatKy_ViPham!F:F, B21, NhatKy_ViPham!C:C, "T2")</f>
        <v>100</v>
      </c>
      <c r="T21" s="7">
        <f>100 + SUMIFS(NhatKy_ViPham!J:J, NhatKy_ViPham!E:E, "10_Hoa_A", NhatKy_ViPham!F:F, B21, NhatKy_ViPham!C:C, "T3") - SUMIFS(NhatKy_ViPham!K:K, NhatKy_ViPham!E:E, "10_Hoa_A", NhatKy_ViPham!F:F, B21, NhatKy_ViPham!C:C, "T3")</f>
        <v>100</v>
      </c>
      <c r="U21" s="7">
        <f>100 + SUMIFS(NhatKy_ViPham!J:J, NhatKy_ViPham!E:E, "10_Hoa_A", NhatKy_ViPham!F:F, B21, NhatKy_ViPham!C:C, "T4") - SUMIFS(NhatKy_ViPham!K:K, NhatKy_ViPham!E:E, "10_Hoa_A", NhatKy_ViPham!F:F, B21, NhatKy_ViPham!C:C, "T4")</f>
        <v>100</v>
      </c>
      <c r="V21" s="7">
        <f>100 + SUMIFS(NhatKy_ViPham!J:J, NhatKy_ViPham!E:E, "10_Hoa_A", NhatKy_ViPham!F:F, B21, NhatKy_ViPham!C:C, "T5") - SUMIFS(NhatKy_ViPham!K:K, NhatKy_ViPham!E:E, "10_Hoa_A", NhatKy_ViPham!F:F, B21, NhatKy_ViPham!C:C, "T5")</f>
        <v>100</v>
      </c>
      <c r="W21" s="7">
        <f>100 + SUMIFS(NhatKy_ViPham!J:J, NhatKy_ViPham!E:E, "10_Hoa_A", NhatKy_ViPham!F:F, B21, NhatKy_ViPham!C:C, "T6") - SUMIFS(NhatKy_ViPham!K:K, NhatKy_ViPham!E:E, "10_Hoa_A", NhatKy_ViPham!F:F, B21, NhatKy_ViPham!C:C, "T6")</f>
        <v>100</v>
      </c>
      <c r="X21" s="7">
        <f>100 + SUMIFS(NhatKy_ViPham!J:J, NhatKy_ViPham!E:E, "10_Hoa_A", NhatKy_ViPham!F:F, B21, NhatKy_ViPham!C:C, "T7") - SUMIFS(NhatKy_ViPham!K:K, NhatKy_ViPham!E:E, "10_Hoa_A", NhatKy_ViPham!F:F, B21, NhatKy_ViPham!C:C, "T7")</f>
        <v>100</v>
      </c>
      <c r="Y21" s="7">
        <f>100 + SUMIFS(NhatKy_ViPham!J:J, NhatKy_ViPham!E:E, "10_Hoa_A", NhatKy_ViPham!F:F, B21, NhatKy_ViPham!C:C, "T8") - SUMIFS(NhatKy_ViPham!K:K, NhatKy_ViPham!E:E, "10_Hoa_A", NhatKy_ViPham!F:F, B21, NhatKy_ViPham!C:C, "T8")</f>
        <v>100</v>
      </c>
      <c r="Z21" s="7">
        <f>100 + SUMIFS(NhatKy_ViPham!J:J, NhatKy_ViPham!E:E, "10_Hoa_A", NhatKy_ViPham!F:F, B21, NhatKy_ViPham!C:C, "T9") - SUMIFS(NhatKy_ViPham!K:K, NhatKy_ViPham!E:E, "10_Hoa_A", NhatKy_ViPham!F:F, B21, NhatKy_ViPham!C:C, "T9")</f>
        <v>100</v>
      </c>
      <c r="AA21" s="7">
        <f>100 + SUMIFS(NhatKy_ViPham!J:J, NhatKy_ViPham!E:E, "10_Hoa_A", NhatKy_ViPham!F:F, B21, NhatKy_ViPham!C:C, "T10") - SUMIFS(NhatKy_ViPham!K:K, NhatKy_ViPham!E:E, "10_Hoa_A", NhatKy_ViPham!F:F, B21, NhatKy_ViPham!C:C, "T10")</f>
        <v>100</v>
      </c>
      <c r="AB21" s="7">
        <f>100 + SUMIFS(NhatKy_ViPham!J:J, NhatKy_ViPham!E:E, "10_Hoa_A", NhatKy_ViPham!F:F, B21, NhatKy_ViPham!C:C, "T11") - SUMIFS(NhatKy_ViPham!K:K, NhatKy_ViPham!E:E, "10_Hoa_A", NhatKy_ViPham!F:F, B21, NhatKy_ViPham!C:C, "T11")</f>
        <v>100</v>
      </c>
      <c r="AC21" s="7">
        <f>100 + SUMIFS(NhatKy_ViPham!J:J, NhatKy_ViPham!E:E, "10_Hoa_A", NhatKy_ViPham!F:F, B21, NhatKy_ViPham!C:C, "T12") - SUMIFS(NhatKy_ViPham!K:K, NhatKy_ViPham!E:E, "10_Hoa_A", NhatKy_ViPham!F:F, B21, NhatKy_ViPham!C:C, "T12")</f>
        <v>100</v>
      </c>
      <c r="AD21" s="7">
        <f>100 + SUMIFS(NhatKy_ViPham!J:J, NhatKy_ViPham!E:E, "10_Hoa_A", NhatKy_ViPham!F:F, B21, NhatKy_ViPham!C:C, "T13") - SUMIFS(NhatKy_ViPham!K:K, NhatKy_ViPham!E:E, "10_Hoa_A", NhatKy_ViPham!F:F, B21, NhatKy_ViPham!C:C, "T13")</f>
        <v>100</v>
      </c>
      <c r="AE21" s="7">
        <f>100 + SUMIFS(NhatKy_ViPham!J:J, NhatKy_ViPham!E:E, "10_Hoa_A", NhatKy_ViPham!F:F, B21, NhatKy_ViPham!C:C, "T14") - SUMIFS(NhatKy_ViPham!K:K, NhatKy_ViPham!E:E, "10_Hoa_A", NhatKy_ViPham!F:F, B21, NhatKy_ViPham!C:C, "T14")</f>
        <v>100</v>
      </c>
      <c r="AF21" s="7">
        <f>100 + SUMIFS(NhatKy_ViPham!J:J, NhatKy_ViPham!E:E, "10_Hoa_A", NhatKy_ViPham!F:F, B21, NhatKy_ViPham!C:C, "T15") - SUMIFS(NhatKy_ViPham!K:K, NhatKy_ViPham!E:E, "10_Hoa_A", NhatKy_ViPham!F:F, B21, NhatKy_ViPham!C:C, "T15")</f>
        <v>100</v>
      </c>
      <c r="AG21" s="7">
        <f>100 + SUMIFS(NhatKy_ViPham!J:J, NhatKy_ViPham!E:E, "10_Hoa_A", NhatKy_ViPham!F:F, B21, NhatKy_ViPham!C:C, "T16") - SUMIFS(NhatKy_ViPham!K:K, NhatKy_ViPham!E:E, "10_Hoa_A", NhatKy_ViPham!F:F, B21, NhatKy_ViPham!C:C, "T16")</f>
        <v>100</v>
      </c>
      <c r="AH21" s="7">
        <f>100 + SUMIFS(NhatKy_ViPham!J:J, NhatKy_ViPham!E:E, "10_Hoa_A", NhatKy_ViPham!F:F, B21, NhatKy_ViPham!C:C, "T17") - SUMIFS(NhatKy_ViPham!K:K, NhatKy_ViPham!E:E, "10_Hoa_A", NhatKy_ViPham!F:F, B21, NhatKy_ViPham!C:C, "T17")</f>
        <v>100</v>
      </c>
      <c r="AI21" s="7">
        <f>100 + SUMIFS(NhatKy_ViPham!J:J, NhatKy_ViPham!E:E, "10_Hoa_A", NhatKy_ViPham!F:F, B21, NhatKy_ViPham!C:C, "T18") - SUMIFS(NhatKy_ViPham!K:K, NhatKy_ViPham!E:E, "10_Hoa_A", NhatKy_ViPham!F:F, B21, NhatKy_ViPham!C:C, "T18")</f>
        <v>100</v>
      </c>
      <c r="AJ21" s="7">
        <f>100 + SUMIFS(NhatKy_ViPham!J:J, NhatKy_ViPham!E:E, "10_Hoa_A", NhatKy_ViPham!F:F, B21, NhatKy_ViPham!C:C, "T19") - SUMIFS(NhatKy_ViPham!K:K, NhatKy_ViPham!E:E, "10_Hoa_A", NhatKy_ViPham!F:F, B21, NhatKy_ViPham!C:C, "T19")</f>
        <v>100</v>
      </c>
      <c r="AK21" s="7">
        <f>100 + SUMIFS(NhatKy_ViPham!J:J, NhatKy_ViPham!E:E, "10_Hoa_A", NhatKy_ViPham!F:F, B21, NhatKy_ViPham!C:C, "T20") - SUMIFS(NhatKy_ViPham!K:K, NhatKy_ViPham!E:E, "10_Hoa_A", NhatKy_ViPham!F:F, B21, NhatKy_ViPham!C:C, "T20")</f>
        <v>100</v>
      </c>
      <c r="AL21" s="7">
        <f>100 + SUMIFS(NhatKy_ViPham!J:J, NhatKy_ViPham!E:E, "10_Hoa_A", NhatKy_ViPham!F:F, B21, NhatKy_ViPham!C:C, "T21") - SUMIFS(NhatKy_ViPham!K:K, NhatKy_ViPham!E:E, "10_Hoa_A", NhatKy_ViPham!F:F, B21, NhatKy_ViPham!C:C, "T21")</f>
        <v>100</v>
      </c>
      <c r="AM21" s="7">
        <f>100 + SUMIFS(NhatKy_ViPham!J:J, NhatKy_ViPham!E:E, "10_Hoa_A", NhatKy_ViPham!F:F, B21, NhatKy_ViPham!C:C, "T22") - SUMIFS(NhatKy_ViPham!K:K, NhatKy_ViPham!E:E, "10_Hoa_A", NhatKy_ViPham!F:F, B21, NhatKy_ViPham!C:C, "T22")</f>
        <v>100</v>
      </c>
      <c r="AN21" s="7">
        <f>100 + SUMIFS(NhatKy_ViPham!J:J, NhatKy_ViPham!E:E, "10_Hoa_A", NhatKy_ViPham!F:F, B21, NhatKy_ViPham!C:C, "T23") - SUMIFS(NhatKy_ViPham!K:K, NhatKy_ViPham!E:E, "10_Hoa_A", NhatKy_ViPham!F:F, B21, NhatKy_ViPham!C:C, "T23")</f>
        <v>100</v>
      </c>
      <c r="AO21" s="7">
        <f>100 + SUMIFS(NhatKy_ViPham!J:J, NhatKy_ViPham!E:E, "10_Hoa_A", NhatKy_ViPham!F:F, B21, NhatKy_ViPham!C:C, "T24") - SUMIFS(NhatKy_ViPham!K:K, NhatKy_ViPham!E:E, "10_Hoa_A", NhatKy_ViPham!F:F, B21, NhatKy_ViPham!C:C, "T24")</f>
        <v>100</v>
      </c>
      <c r="AP21" s="7">
        <f>100 + SUMIFS(NhatKy_ViPham!J:J, NhatKy_ViPham!E:E, "10_Hoa_A", NhatKy_ViPham!F:F, B21, NhatKy_ViPham!C:C, "T25") - SUMIFS(NhatKy_ViPham!K:K, NhatKy_ViPham!E:E, "10_Hoa_A", NhatKy_ViPham!F:F, B21, NhatKy_ViPham!C:C, "T25")</f>
        <v>100</v>
      </c>
      <c r="AQ21" s="7">
        <f>100 + SUMIFS(NhatKy_ViPham!J:J, NhatKy_ViPham!E:E, "10_Hoa_A", NhatKy_ViPham!F:F, B21, NhatKy_ViPham!C:C, "T26") - SUMIFS(NhatKy_ViPham!K:K, NhatKy_ViPham!E:E, "10_Hoa_A", NhatKy_ViPham!F:F, B21, NhatKy_ViPham!C:C, "T26")</f>
        <v>100</v>
      </c>
      <c r="AR21" s="7">
        <f>100 + SUMIFS(NhatKy_ViPham!J:J, NhatKy_ViPham!E:E, "10_Hoa_A", NhatKy_ViPham!F:F, B21, NhatKy_ViPham!C:C, "T27") - SUMIFS(NhatKy_ViPham!K:K, NhatKy_ViPham!E:E, "10_Hoa_A", NhatKy_ViPham!F:F, B21, NhatKy_ViPham!C:C, "T27")</f>
        <v>100</v>
      </c>
      <c r="AS21" s="7">
        <f>100 + SUMIFS(NhatKy_ViPham!J:J, NhatKy_ViPham!E:E, "10_Hoa_A", NhatKy_ViPham!F:F, B21, NhatKy_ViPham!C:C, "T28") - SUMIFS(NhatKy_ViPham!K:K, NhatKy_ViPham!E:E, "10_Hoa_A", NhatKy_ViPham!F:F, B21, NhatKy_ViPham!C:C, "T28")</f>
        <v>100</v>
      </c>
      <c r="AT21" s="7">
        <f>100 + SUMIFS(NhatKy_ViPham!J:J, NhatKy_ViPham!E:E, "10_Hoa_A", NhatKy_ViPham!F:F, B21, NhatKy_ViPham!C:C, "T29") - SUMIFS(NhatKy_ViPham!K:K, NhatKy_ViPham!E:E, "10_Hoa_A", NhatKy_ViPham!F:F, B21, NhatKy_ViPham!C:C, "T29")</f>
        <v>100</v>
      </c>
      <c r="AU21" s="7">
        <f>100 + SUMIFS(NhatKy_ViPham!J:J, NhatKy_ViPham!E:E, "10_Hoa_A", NhatKy_ViPham!F:F, B21, NhatKy_ViPham!C:C, "T30") - SUMIFS(NhatKy_ViPham!K:K, NhatKy_ViPham!E:E, "10_Hoa_A", NhatKy_ViPham!F:F, B21, NhatKy_ViPham!C:C, "T30")</f>
        <v>100</v>
      </c>
      <c r="AV21" s="7">
        <f>100 + SUMIFS(NhatKy_ViPham!J:J, NhatKy_ViPham!E:E, "10_Hoa_A", NhatKy_ViPham!F:F, B21, NhatKy_ViPham!C:C, "T31") - SUMIFS(NhatKy_ViPham!K:K, NhatKy_ViPham!E:E, "10_Hoa_A", NhatKy_ViPham!F:F, B21, NhatKy_ViPham!C:C, "T31")</f>
        <v>100</v>
      </c>
      <c r="AW21" s="7">
        <f>100 + SUMIFS(NhatKy_ViPham!J:J, NhatKy_ViPham!E:E, "10_Hoa_A", NhatKy_ViPham!F:F, B21, NhatKy_ViPham!C:C, "T32") - SUMIFS(NhatKy_ViPham!K:K, NhatKy_ViPham!E:E, "10_Hoa_A", NhatKy_ViPham!F:F, B21, NhatKy_ViPham!C:C, "T32")</f>
        <v>100</v>
      </c>
      <c r="AX21" s="7">
        <f>100 + SUMIFS(NhatKy_ViPham!J:J, NhatKy_ViPham!E:E, "10_Hoa_A", NhatKy_ViPham!F:F, B21, NhatKy_ViPham!C:C, "T33") - SUMIFS(NhatKy_ViPham!K:K, NhatKy_ViPham!E:E, "10_Hoa_A", NhatKy_ViPham!F:F, B21, NhatKy_ViPham!C:C, "T33")</f>
        <v>100</v>
      </c>
      <c r="AY21" s="7">
        <f>100 + SUMIFS(NhatKy_ViPham!J:J, NhatKy_ViPham!E:E, "10_Hoa_A", NhatKy_ViPham!F:F, B21, NhatKy_ViPham!C:C, "T34") - SUMIFS(NhatKy_ViPham!K:K, NhatKy_ViPham!E:E, "10_Hoa_A", NhatKy_ViPham!F:F, B21, NhatKy_ViPham!C:C, "T34")</f>
        <v>100</v>
      </c>
      <c r="AZ21" s="7">
        <f>100 + SUMIFS(NhatKy_ViPham!J:J, NhatKy_ViPham!E:E, "10_Hoa_A", NhatKy_ViPham!F:F, B21, NhatKy_ViPham!C:C, "T35") - SUMIFS(NhatKy_ViPham!K:K, NhatKy_ViPham!E:E, "10_Hoa_A", NhatKy_ViPham!F:F, B21, NhatKy_ViPham!C:C, "T35")</f>
        <v>100</v>
      </c>
      <c r="BA21" s="12">
        <f t="shared" si="0"/>
        <v>100</v>
      </c>
      <c r="BB21" s="11" t="s">
        <v>430</v>
      </c>
      <c r="BC21" s="14" t="str">
        <f t="shared" si="1"/>
        <v>Tốt</v>
      </c>
      <c r="BD21" s="10" t="str">
        <f t="shared" si="2"/>
        <v>🟢 BÌNH THƯỜNG</v>
      </c>
    </row>
    <row r="22" spans="1:56" x14ac:dyDescent="0.25">
      <c r="A22" s="5">
        <v>14</v>
      </c>
      <c r="B22" s="15" t="s">
        <v>712</v>
      </c>
      <c r="C22" s="5" t="s">
        <v>447</v>
      </c>
      <c r="D22" s="5" t="s">
        <v>435</v>
      </c>
      <c r="E22" s="11" t="s">
        <v>430</v>
      </c>
      <c r="F22" s="6">
        <f>SUMIFS(NhatKy_ViPham!K:K, NhatKy_ViPham!E:E, "10_Hoa_A", NhatKy_ViPham!F:F, B22, NhatKy_ViPham!H:H, "L01")</f>
        <v>0</v>
      </c>
      <c r="G22" s="6">
        <f>SUMIFS(NhatKy_ViPham!K:K, NhatKy_ViPham!E:E, "10_Hoa_A", NhatKy_ViPham!F:F, B22, NhatKy_ViPham!H:H, "L02")</f>
        <v>0</v>
      </c>
      <c r="H22" s="6">
        <f>SUMIFS(NhatKy_ViPham!K:K, NhatKy_ViPham!E:E, "10_Hoa_A", NhatKy_ViPham!F:F, B22, NhatKy_ViPham!H:H, "L03")</f>
        <v>0</v>
      </c>
      <c r="I22" s="6">
        <f>SUMIFS(NhatKy_ViPham!K:K, NhatKy_ViPham!E:E, "10_Hoa_A", NhatKy_ViPham!F:F, B22, NhatKy_ViPham!H:H, "L04")</f>
        <v>0</v>
      </c>
      <c r="J22" s="6">
        <f>SUMIFS(NhatKy_ViPham!K:K, NhatKy_ViPham!E:E, "10_Hoa_A", NhatKy_ViPham!F:F, B22, NhatKy_ViPham!H:H, "L05")</f>
        <v>0</v>
      </c>
      <c r="K22" s="6">
        <f>SUMIFS(NhatKy_ViPham!K:K, NhatKy_ViPham!E:E, "10_Hoa_A", NhatKy_ViPham!F:F, B22, NhatKy_ViPham!H:H, "L06")</f>
        <v>0</v>
      </c>
      <c r="L22" s="6">
        <f>SUMIFS(NhatKy_ViPham!K:K, NhatKy_ViPham!E:E, "10_Hoa_A", NhatKy_ViPham!F:F, B22, NhatKy_ViPham!H:H, "L07")</f>
        <v>0</v>
      </c>
      <c r="M22" s="6">
        <f>SUMIFS(NhatKy_ViPham!K:K, NhatKy_ViPham!E:E, "10_Hoa_A", NhatKy_ViPham!F:F, B22, NhatKy_ViPham!H:H, "L08")</f>
        <v>0</v>
      </c>
      <c r="N22" s="6">
        <f>SUMIFS(NhatKy_ViPham!K:K, NhatKy_ViPham!E:E, "10_Hoa_A", NhatKy_ViPham!F:F, B22, NhatKy_ViPham!H:H, "L09")</f>
        <v>0</v>
      </c>
      <c r="O22" s="6">
        <f>SUMIFS(NhatKy_ViPham!K:K, NhatKy_ViPham!E:E, "10_Hoa_A", NhatKy_ViPham!F:F, B22, NhatKy_ViPham!H:H, "L10")</f>
        <v>0</v>
      </c>
      <c r="P22" s="12">
        <f>SUMIFS(NhatKy_ViPham!J:J, NhatKy_ViPham!E:E, "10_Hoa_A", NhatKy_ViPham!F:F, B22)</f>
        <v>0</v>
      </c>
      <c r="Q22" s="13">
        <f>SUMIFS(NhatKy_ViPham!K:K, NhatKy_ViPham!E:E, "10_Hoa_A", NhatKy_ViPham!F:F, B22)</f>
        <v>0</v>
      </c>
      <c r="R22" s="6">
        <f>100 + SUMIFS(NhatKy_ViPham!J:J, NhatKy_ViPham!E:E, "10_Hoa_A", NhatKy_ViPham!F:F, B22, NhatKy_ViPham!C:C, "T1") - SUMIFS(NhatKy_ViPham!K:K, NhatKy_ViPham!E:E, "10_Hoa_A", NhatKy_ViPham!F:F, B22, NhatKy_ViPham!C:C, "T1")</f>
        <v>100</v>
      </c>
      <c r="S22" s="6">
        <f>100 + SUMIFS(NhatKy_ViPham!J:J, NhatKy_ViPham!E:E, "10_Hoa_A", NhatKy_ViPham!F:F, B22, NhatKy_ViPham!C:C, "T2") - SUMIFS(NhatKy_ViPham!K:K, NhatKy_ViPham!E:E, "10_Hoa_A", NhatKy_ViPham!F:F, B22, NhatKy_ViPham!C:C, "T2")</f>
        <v>100</v>
      </c>
      <c r="T22" s="6">
        <f>100 + SUMIFS(NhatKy_ViPham!J:J, NhatKy_ViPham!E:E, "10_Hoa_A", NhatKy_ViPham!F:F, B22, NhatKy_ViPham!C:C, "T3") - SUMIFS(NhatKy_ViPham!K:K, NhatKy_ViPham!E:E, "10_Hoa_A", NhatKy_ViPham!F:F, B22, NhatKy_ViPham!C:C, "T3")</f>
        <v>100</v>
      </c>
      <c r="U22" s="6">
        <f>100 + SUMIFS(NhatKy_ViPham!J:J, NhatKy_ViPham!E:E, "10_Hoa_A", NhatKy_ViPham!F:F, B22, NhatKy_ViPham!C:C, "T4") - SUMIFS(NhatKy_ViPham!K:K, NhatKy_ViPham!E:E, "10_Hoa_A", NhatKy_ViPham!F:F, B22, NhatKy_ViPham!C:C, "T4")</f>
        <v>100</v>
      </c>
      <c r="V22" s="6">
        <f>100 + SUMIFS(NhatKy_ViPham!J:J, NhatKy_ViPham!E:E, "10_Hoa_A", NhatKy_ViPham!F:F, B22, NhatKy_ViPham!C:C, "T5") - SUMIFS(NhatKy_ViPham!K:K, NhatKy_ViPham!E:E, "10_Hoa_A", NhatKy_ViPham!F:F, B22, NhatKy_ViPham!C:C, "T5")</f>
        <v>100</v>
      </c>
      <c r="W22" s="6">
        <f>100 + SUMIFS(NhatKy_ViPham!J:J, NhatKy_ViPham!E:E, "10_Hoa_A", NhatKy_ViPham!F:F, B22, NhatKy_ViPham!C:C, "T6") - SUMIFS(NhatKy_ViPham!K:K, NhatKy_ViPham!E:E, "10_Hoa_A", NhatKy_ViPham!F:F, B22, NhatKy_ViPham!C:C, "T6")</f>
        <v>100</v>
      </c>
      <c r="X22" s="6">
        <f>100 + SUMIFS(NhatKy_ViPham!J:J, NhatKy_ViPham!E:E, "10_Hoa_A", NhatKy_ViPham!F:F, B22, NhatKy_ViPham!C:C, "T7") - SUMIFS(NhatKy_ViPham!K:K, NhatKy_ViPham!E:E, "10_Hoa_A", NhatKy_ViPham!F:F, B22, NhatKy_ViPham!C:C, "T7")</f>
        <v>100</v>
      </c>
      <c r="Y22" s="6">
        <f>100 + SUMIFS(NhatKy_ViPham!J:J, NhatKy_ViPham!E:E, "10_Hoa_A", NhatKy_ViPham!F:F, B22, NhatKy_ViPham!C:C, "T8") - SUMIFS(NhatKy_ViPham!K:K, NhatKy_ViPham!E:E, "10_Hoa_A", NhatKy_ViPham!F:F, B22, NhatKy_ViPham!C:C, "T8")</f>
        <v>100</v>
      </c>
      <c r="Z22" s="6">
        <f>100 + SUMIFS(NhatKy_ViPham!J:J, NhatKy_ViPham!E:E, "10_Hoa_A", NhatKy_ViPham!F:F, B22, NhatKy_ViPham!C:C, "T9") - SUMIFS(NhatKy_ViPham!K:K, NhatKy_ViPham!E:E, "10_Hoa_A", NhatKy_ViPham!F:F, B22, NhatKy_ViPham!C:C, "T9")</f>
        <v>100</v>
      </c>
      <c r="AA22" s="6">
        <f>100 + SUMIFS(NhatKy_ViPham!J:J, NhatKy_ViPham!E:E, "10_Hoa_A", NhatKy_ViPham!F:F, B22, NhatKy_ViPham!C:C, "T10") - SUMIFS(NhatKy_ViPham!K:K, NhatKy_ViPham!E:E, "10_Hoa_A", NhatKy_ViPham!F:F, B22, NhatKy_ViPham!C:C, "T10")</f>
        <v>100</v>
      </c>
      <c r="AB22" s="6">
        <f>100 + SUMIFS(NhatKy_ViPham!J:J, NhatKy_ViPham!E:E, "10_Hoa_A", NhatKy_ViPham!F:F, B22, NhatKy_ViPham!C:C, "T11") - SUMIFS(NhatKy_ViPham!K:K, NhatKy_ViPham!E:E, "10_Hoa_A", NhatKy_ViPham!F:F, B22, NhatKy_ViPham!C:C, "T11")</f>
        <v>100</v>
      </c>
      <c r="AC22" s="6">
        <f>100 + SUMIFS(NhatKy_ViPham!J:J, NhatKy_ViPham!E:E, "10_Hoa_A", NhatKy_ViPham!F:F, B22, NhatKy_ViPham!C:C, "T12") - SUMIFS(NhatKy_ViPham!K:K, NhatKy_ViPham!E:E, "10_Hoa_A", NhatKy_ViPham!F:F, B22, NhatKy_ViPham!C:C, "T12")</f>
        <v>100</v>
      </c>
      <c r="AD22" s="6">
        <f>100 + SUMIFS(NhatKy_ViPham!J:J, NhatKy_ViPham!E:E, "10_Hoa_A", NhatKy_ViPham!F:F, B22, NhatKy_ViPham!C:C, "T13") - SUMIFS(NhatKy_ViPham!K:K, NhatKy_ViPham!E:E, "10_Hoa_A", NhatKy_ViPham!F:F, B22, NhatKy_ViPham!C:C, "T13")</f>
        <v>100</v>
      </c>
      <c r="AE22" s="6">
        <f>100 + SUMIFS(NhatKy_ViPham!J:J, NhatKy_ViPham!E:E, "10_Hoa_A", NhatKy_ViPham!F:F, B22, NhatKy_ViPham!C:C, "T14") - SUMIFS(NhatKy_ViPham!K:K, NhatKy_ViPham!E:E, "10_Hoa_A", NhatKy_ViPham!F:F, B22, NhatKy_ViPham!C:C, "T14")</f>
        <v>100</v>
      </c>
      <c r="AF22" s="6">
        <f>100 + SUMIFS(NhatKy_ViPham!J:J, NhatKy_ViPham!E:E, "10_Hoa_A", NhatKy_ViPham!F:F, B22, NhatKy_ViPham!C:C, "T15") - SUMIFS(NhatKy_ViPham!K:K, NhatKy_ViPham!E:E, "10_Hoa_A", NhatKy_ViPham!F:F, B22, NhatKy_ViPham!C:C, "T15")</f>
        <v>100</v>
      </c>
      <c r="AG22" s="6">
        <f>100 + SUMIFS(NhatKy_ViPham!J:J, NhatKy_ViPham!E:E, "10_Hoa_A", NhatKy_ViPham!F:F, B22, NhatKy_ViPham!C:C, "T16") - SUMIFS(NhatKy_ViPham!K:K, NhatKy_ViPham!E:E, "10_Hoa_A", NhatKy_ViPham!F:F, B22, NhatKy_ViPham!C:C, "T16")</f>
        <v>100</v>
      </c>
      <c r="AH22" s="6">
        <f>100 + SUMIFS(NhatKy_ViPham!J:J, NhatKy_ViPham!E:E, "10_Hoa_A", NhatKy_ViPham!F:F, B22, NhatKy_ViPham!C:C, "T17") - SUMIFS(NhatKy_ViPham!K:K, NhatKy_ViPham!E:E, "10_Hoa_A", NhatKy_ViPham!F:F, B22, NhatKy_ViPham!C:C, "T17")</f>
        <v>100</v>
      </c>
      <c r="AI22" s="6">
        <f>100 + SUMIFS(NhatKy_ViPham!J:J, NhatKy_ViPham!E:E, "10_Hoa_A", NhatKy_ViPham!F:F, B22, NhatKy_ViPham!C:C, "T18") - SUMIFS(NhatKy_ViPham!K:K, NhatKy_ViPham!E:E, "10_Hoa_A", NhatKy_ViPham!F:F, B22, NhatKy_ViPham!C:C, "T18")</f>
        <v>100</v>
      </c>
      <c r="AJ22" s="6">
        <f>100 + SUMIFS(NhatKy_ViPham!J:J, NhatKy_ViPham!E:E, "10_Hoa_A", NhatKy_ViPham!F:F, B22, NhatKy_ViPham!C:C, "T19") - SUMIFS(NhatKy_ViPham!K:K, NhatKy_ViPham!E:E, "10_Hoa_A", NhatKy_ViPham!F:F, B22, NhatKy_ViPham!C:C, "T19")</f>
        <v>100</v>
      </c>
      <c r="AK22" s="6">
        <f>100 + SUMIFS(NhatKy_ViPham!J:J, NhatKy_ViPham!E:E, "10_Hoa_A", NhatKy_ViPham!F:F, B22, NhatKy_ViPham!C:C, "T20") - SUMIFS(NhatKy_ViPham!K:K, NhatKy_ViPham!E:E, "10_Hoa_A", NhatKy_ViPham!F:F, B22, NhatKy_ViPham!C:C, "T20")</f>
        <v>100</v>
      </c>
      <c r="AL22" s="6">
        <f>100 + SUMIFS(NhatKy_ViPham!J:J, NhatKy_ViPham!E:E, "10_Hoa_A", NhatKy_ViPham!F:F, B22, NhatKy_ViPham!C:C, "T21") - SUMIFS(NhatKy_ViPham!K:K, NhatKy_ViPham!E:E, "10_Hoa_A", NhatKy_ViPham!F:F, B22, NhatKy_ViPham!C:C, "T21")</f>
        <v>100</v>
      </c>
      <c r="AM22" s="6">
        <f>100 + SUMIFS(NhatKy_ViPham!J:J, NhatKy_ViPham!E:E, "10_Hoa_A", NhatKy_ViPham!F:F, B22, NhatKy_ViPham!C:C, "T22") - SUMIFS(NhatKy_ViPham!K:K, NhatKy_ViPham!E:E, "10_Hoa_A", NhatKy_ViPham!F:F, B22, NhatKy_ViPham!C:C, "T22")</f>
        <v>100</v>
      </c>
      <c r="AN22" s="6">
        <f>100 + SUMIFS(NhatKy_ViPham!J:J, NhatKy_ViPham!E:E, "10_Hoa_A", NhatKy_ViPham!F:F, B22, NhatKy_ViPham!C:C, "T23") - SUMIFS(NhatKy_ViPham!K:K, NhatKy_ViPham!E:E, "10_Hoa_A", NhatKy_ViPham!F:F, B22, NhatKy_ViPham!C:C, "T23")</f>
        <v>100</v>
      </c>
      <c r="AO22" s="6">
        <f>100 + SUMIFS(NhatKy_ViPham!J:J, NhatKy_ViPham!E:E, "10_Hoa_A", NhatKy_ViPham!F:F, B22, NhatKy_ViPham!C:C, "T24") - SUMIFS(NhatKy_ViPham!K:K, NhatKy_ViPham!E:E, "10_Hoa_A", NhatKy_ViPham!F:F, B22, NhatKy_ViPham!C:C, "T24")</f>
        <v>100</v>
      </c>
      <c r="AP22" s="6">
        <f>100 + SUMIFS(NhatKy_ViPham!J:J, NhatKy_ViPham!E:E, "10_Hoa_A", NhatKy_ViPham!F:F, B22, NhatKy_ViPham!C:C, "T25") - SUMIFS(NhatKy_ViPham!K:K, NhatKy_ViPham!E:E, "10_Hoa_A", NhatKy_ViPham!F:F, B22, NhatKy_ViPham!C:C, "T25")</f>
        <v>100</v>
      </c>
      <c r="AQ22" s="6">
        <f>100 + SUMIFS(NhatKy_ViPham!J:J, NhatKy_ViPham!E:E, "10_Hoa_A", NhatKy_ViPham!F:F, B22, NhatKy_ViPham!C:C, "T26") - SUMIFS(NhatKy_ViPham!K:K, NhatKy_ViPham!E:E, "10_Hoa_A", NhatKy_ViPham!F:F, B22, NhatKy_ViPham!C:C, "T26")</f>
        <v>100</v>
      </c>
      <c r="AR22" s="6">
        <f>100 + SUMIFS(NhatKy_ViPham!J:J, NhatKy_ViPham!E:E, "10_Hoa_A", NhatKy_ViPham!F:F, B22, NhatKy_ViPham!C:C, "T27") - SUMIFS(NhatKy_ViPham!K:K, NhatKy_ViPham!E:E, "10_Hoa_A", NhatKy_ViPham!F:F, B22, NhatKy_ViPham!C:C, "T27")</f>
        <v>100</v>
      </c>
      <c r="AS22" s="6">
        <f>100 + SUMIFS(NhatKy_ViPham!J:J, NhatKy_ViPham!E:E, "10_Hoa_A", NhatKy_ViPham!F:F, B22, NhatKy_ViPham!C:C, "T28") - SUMIFS(NhatKy_ViPham!K:K, NhatKy_ViPham!E:E, "10_Hoa_A", NhatKy_ViPham!F:F, B22, NhatKy_ViPham!C:C, "T28")</f>
        <v>100</v>
      </c>
      <c r="AT22" s="6">
        <f>100 + SUMIFS(NhatKy_ViPham!J:J, NhatKy_ViPham!E:E, "10_Hoa_A", NhatKy_ViPham!F:F, B22, NhatKy_ViPham!C:C, "T29") - SUMIFS(NhatKy_ViPham!K:K, NhatKy_ViPham!E:E, "10_Hoa_A", NhatKy_ViPham!F:F, B22, NhatKy_ViPham!C:C, "T29")</f>
        <v>100</v>
      </c>
      <c r="AU22" s="6">
        <f>100 + SUMIFS(NhatKy_ViPham!J:J, NhatKy_ViPham!E:E, "10_Hoa_A", NhatKy_ViPham!F:F, B22, NhatKy_ViPham!C:C, "T30") - SUMIFS(NhatKy_ViPham!K:K, NhatKy_ViPham!E:E, "10_Hoa_A", NhatKy_ViPham!F:F, B22, NhatKy_ViPham!C:C, "T30")</f>
        <v>100</v>
      </c>
      <c r="AV22" s="6">
        <f>100 + SUMIFS(NhatKy_ViPham!J:J, NhatKy_ViPham!E:E, "10_Hoa_A", NhatKy_ViPham!F:F, B22, NhatKy_ViPham!C:C, "T31") - SUMIFS(NhatKy_ViPham!K:K, NhatKy_ViPham!E:E, "10_Hoa_A", NhatKy_ViPham!F:F, B22, NhatKy_ViPham!C:C, "T31")</f>
        <v>100</v>
      </c>
      <c r="AW22" s="6">
        <f>100 + SUMIFS(NhatKy_ViPham!J:J, NhatKy_ViPham!E:E, "10_Hoa_A", NhatKy_ViPham!F:F, B22, NhatKy_ViPham!C:C, "T32") - SUMIFS(NhatKy_ViPham!K:K, NhatKy_ViPham!E:E, "10_Hoa_A", NhatKy_ViPham!F:F, B22, NhatKy_ViPham!C:C, "T32")</f>
        <v>100</v>
      </c>
      <c r="AX22" s="6">
        <f>100 + SUMIFS(NhatKy_ViPham!J:J, NhatKy_ViPham!E:E, "10_Hoa_A", NhatKy_ViPham!F:F, B22, NhatKy_ViPham!C:C, "T33") - SUMIFS(NhatKy_ViPham!K:K, NhatKy_ViPham!E:E, "10_Hoa_A", NhatKy_ViPham!F:F, B22, NhatKy_ViPham!C:C, "T33")</f>
        <v>100</v>
      </c>
      <c r="AY22" s="6">
        <f>100 + SUMIFS(NhatKy_ViPham!J:J, NhatKy_ViPham!E:E, "10_Hoa_A", NhatKy_ViPham!F:F, B22, NhatKy_ViPham!C:C, "T34") - SUMIFS(NhatKy_ViPham!K:K, NhatKy_ViPham!E:E, "10_Hoa_A", NhatKy_ViPham!F:F, B22, NhatKy_ViPham!C:C, "T34")</f>
        <v>100</v>
      </c>
      <c r="AZ22" s="6">
        <f>100 + SUMIFS(NhatKy_ViPham!J:J, NhatKy_ViPham!E:E, "10_Hoa_A", NhatKy_ViPham!F:F, B22, NhatKy_ViPham!C:C, "T35") - SUMIFS(NhatKy_ViPham!K:K, NhatKy_ViPham!E:E, "10_Hoa_A", NhatKy_ViPham!F:F, B22, NhatKy_ViPham!C:C, "T35")</f>
        <v>100</v>
      </c>
      <c r="BA22" s="12">
        <f t="shared" si="0"/>
        <v>100</v>
      </c>
      <c r="BB22" s="11" t="s">
        <v>430</v>
      </c>
      <c r="BC22" s="16" t="str">
        <f t="shared" si="1"/>
        <v>Tốt</v>
      </c>
      <c r="BD22" s="15" t="str">
        <f t="shared" si="2"/>
        <v>🟢 BÌNH THƯỜNG</v>
      </c>
    </row>
    <row r="23" spans="1:56" x14ac:dyDescent="0.25">
      <c r="A23" s="4">
        <v>15</v>
      </c>
      <c r="B23" s="10" t="s">
        <v>713</v>
      </c>
      <c r="C23" s="4" t="s">
        <v>714</v>
      </c>
      <c r="D23" s="4" t="s">
        <v>435</v>
      </c>
      <c r="E23" s="11" t="s">
        <v>430</v>
      </c>
      <c r="F23" s="7">
        <f>SUMIFS(NhatKy_ViPham!K:K, NhatKy_ViPham!E:E, "10_Hoa_A", NhatKy_ViPham!F:F, B23, NhatKy_ViPham!H:H, "L01")</f>
        <v>0</v>
      </c>
      <c r="G23" s="7">
        <f>SUMIFS(NhatKy_ViPham!K:K, NhatKy_ViPham!E:E, "10_Hoa_A", NhatKy_ViPham!F:F, B23, NhatKy_ViPham!H:H, "L02")</f>
        <v>0</v>
      </c>
      <c r="H23" s="7">
        <f>SUMIFS(NhatKy_ViPham!K:K, NhatKy_ViPham!E:E, "10_Hoa_A", NhatKy_ViPham!F:F, B23, NhatKy_ViPham!H:H, "L03")</f>
        <v>0</v>
      </c>
      <c r="I23" s="7">
        <f>SUMIFS(NhatKy_ViPham!K:K, NhatKy_ViPham!E:E, "10_Hoa_A", NhatKy_ViPham!F:F, B23, NhatKy_ViPham!H:H, "L04")</f>
        <v>0</v>
      </c>
      <c r="J23" s="7">
        <f>SUMIFS(NhatKy_ViPham!K:K, NhatKy_ViPham!E:E, "10_Hoa_A", NhatKy_ViPham!F:F, B23, NhatKy_ViPham!H:H, "L05")</f>
        <v>0</v>
      </c>
      <c r="K23" s="7">
        <f>SUMIFS(NhatKy_ViPham!K:K, NhatKy_ViPham!E:E, "10_Hoa_A", NhatKy_ViPham!F:F, B23, NhatKy_ViPham!H:H, "L06")</f>
        <v>0</v>
      </c>
      <c r="L23" s="7">
        <f>SUMIFS(NhatKy_ViPham!K:K, NhatKy_ViPham!E:E, "10_Hoa_A", NhatKy_ViPham!F:F, B23, NhatKy_ViPham!H:H, "L07")</f>
        <v>0</v>
      </c>
      <c r="M23" s="7">
        <f>SUMIFS(NhatKy_ViPham!K:K, NhatKy_ViPham!E:E, "10_Hoa_A", NhatKy_ViPham!F:F, B23, NhatKy_ViPham!H:H, "L08")</f>
        <v>0</v>
      </c>
      <c r="N23" s="7">
        <f>SUMIFS(NhatKy_ViPham!K:K, NhatKy_ViPham!E:E, "10_Hoa_A", NhatKy_ViPham!F:F, B23, NhatKy_ViPham!H:H, "L09")</f>
        <v>0</v>
      </c>
      <c r="O23" s="7">
        <f>SUMIFS(NhatKy_ViPham!K:K, NhatKy_ViPham!E:E, "10_Hoa_A", NhatKy_ViPham!F:F, B23, NhatKy_ViPham!H:H, "L10")</f>
        <v>0</v>
      </c>
      <c r="P23" s="12">
        <f>SUMIFS(NhatKy_ViPham!J:J, NhatKy_ViPham!E:E, "10_Hoa_A", NhatKy_ViPham!F:F, B23)</f>
        <v>0</v>
      </c>
      <c r="Q23" s="13">
        <f>SUMIFS(NhatKy_ViPham!K:K, NhatKy_ViPham!E:E, "10_Hoa_A", NhatKy_ViPham!F:F, B23)</f>
        <v>0</v>
      </c>
      <c r="R23" s="7">
        <f>100 + SUMIFS(NhatKy_ViPham!J:J, NhatKy_ViPham!E:E, "10_Hoa_A", NhatKy_ViPham!F:F, B23, NhatKy_ViPham!C:C, "T1") - SUMIFS(NhatKy_ViPham!K:K, NhatKy_ViPham!E:E, "10_Hoa_A", NhatKy_ViPham!F:F, B23, NhatKy_ViPham!C:C, "T1")</f>
        <v>100</v>
      </c>
      <c r="S23" s="7">
        <f>100 + SUMIFS(NhatKy_ViPham!J:J, NhatKy_ViPham!E:E, "10_Hoa_A", NhatKy_ViPham!F:F, B23, NhatKy_ViPham!C:C, "T2") - SUMIFS(NhatKy_ViPham!K:K, NhatKy_ViPham!E:E, "10_Hoa_A", NhatKy_ViPham!F:F, B23, NhatKy_ViPham!C:C, "T2")</f>
        <v>100</v>
      </c>
      <c r="T23" s="7">
        <f>100 + SUMIFS(NhatKy_ViPham!J:J, NhatKy_ViPham!E:E, "10_Hoa_A", NhatKy_ViPham!F:F, B23, NhatKy_ViPham!C:C, "T3") - SUMIFS(NhatKy_ViPham!K:K, NhatKy_ViPham!E:E, "10_Hoa_A", NhatKy_ViPham!F:F, B23, NhatKy_ViPham!C:C, "T3")</f>
        <v>100</v>
      </c>
      <c r="U23" s="7">
        <f>100 + SUMIFS(NhatKy_ViPham!J:J, NhatKy_ViPham!E:E, "10_Hoa_A", NhatKy_ViPham!F:F, B23, NhatKy_ViPham!C:C, "T4") - SUMIFS(NhatKy_ViPham!K:K, NhatKy_ViPham!E:E, "10_Hoa_A", NhatKy_ViPham!F:F, B23, NhatKy_ViPham!C:C, "T4")</f>
        <v>100</v>
      </c>
      <c r="V23" s="7">
        <f>100 + SUMIFS(NhatKy_ViPham!J:J, NhatKy_ViPham!E:E, "10_Hoa_A", NhatKy_ViPham!F:F, B23, NhatKy_ViPham!C:C, "T5") - SUMIFS(NhatKy_ViPham!K:K, NhatKy_ViPham!E:E, "10_Hoa_A", NhatKy_ViPham!F:F, B23, NhatKy_ViPham!C:C, "T5")</f>
        <v>100</v>
      </c>
      <c r="W23" s="7">
        <f>100 + SUMIFS(NhatKy_ViPham!J:J, NhatKy_ViPham!E:E, "10_Hoa_A", NhatKy_ViPham!F:F, B23, NhatKy_ViPham!C:C, "T6") - SUMIFS(NhatKy_ViPham!K:K, NhatKy_ViPham!E:E, "10_Hoa_A", NhatKy_ViPham!F:F, B23, NhatKy_ViPham!C:C, "T6")</f>
        <v>100</v>
      </c>
      <c r="X23" s="7">
        <f>100 + SUMIFS(NhatKy_ViPham!J:J, NhatKy_ViPham!E:E, "10_Hoa_A", NhatKy_ViPham!F:F, B23, NhatKy_ViPham!C:C, "T7") - SUMIFS(NhatKy_ViPham!K:K, NhatKy_ViPham!E:E, "10_Hoa_A", NhatKy_ViPham!F:F, B23, NhatKy_ViPham!C:C, "T7")</f>
        <v>100</v>
      </c>
      <c r="Y23" s="7">
        <f>100 + SUMIFS(NhatKy_ViPham!J:J, NhatKy_ViPham!E:E, "10_Hoa_A", NhatKy_ViPham!F:F, B23, NhatKy_ViPham!C:C, "T8") - SUMIFS(NhatKy_ViPham!K:K, NhatKy_ViPham!E:E, "10_Hoa_A", NhatKy_ViPham!F:F, B23, NhatKy_ViPham!C:C, "T8")</f>
        <v>100</v>
      </c>
      <c r="Z23" s="7">
        <f>100 + SUMIFS(NhatKy_ViPham!J:J, NhatKy_ViPham!E:E, "10_Hoa_A", NhatKy_ViPham!F:F, B23, NhatKy_ViPham!C:C, "T9") - SUMIFS(NhatKy_ViPham!K:K, NhatKy_ViPham!E:E, "10_Hoa_A", NhatKy_ViPham!F:F, B23, NhatKy_ViPham!C:C, "T9")</f>
        <v>100</v>
      </c>
      <c r="AA23" s="7">
        <f>100 + SUMIFS(NhatKy_ViPham!J:J, NhatKy_ViPham!E:E, "10_Hoa_A", NhatKy_ViPham!F:F, B23, NhatKy_ViPham!C:C, "T10") - SUMIFS(NhatKy_ViPham!K:K, NhatKy_ViPham!E:E, "10_Hoa_A", NhatKy_ViPham!F:F, B23, NhatKy_ViPham!C:C, "T10")</f>
        <v>100</v>
      </c>
      <c r="AB23" s="7">
        <f>100 + SUMIFS(NhatKy_ViPham!J:J, NhatKy_ViPham!E:E, "10_Hoa_A", NhatKy_ViPham!F:F, B23, NhatKy_ViPham!C:C, "T11") - SUMIFS(NhatKy_ViPham!K:K, NhatKy_ViPham!E:E, "10_Hoa_A", NhatKy_ViPham!F:F, B23, NhatKy_ViPham!C:C, "T11")</f>
        <v>100</v>
      </c>
      <c r="AC23" s="7">
        <f>100 + SUMIFS(NhatKy_ViPham!J:J, NhatKy_ViPham!E:E, "10_Hoa_A", NhatKy_ViPham!F:F, B23, NhatKy_ViPham!C:C, "T12") - SUMIFS(NhatKy_ViPham!K:K, NhatKy_ViPham!E:E, "10_Hoa_A", NhatKy_ViPham!F:F, B23, NhatKy_ViPham!C:C, "T12")</f>
        <v>100</v>
      </c>
      <c r="AD23" s="7">
        <f>100 + SUMIFS(NhatKy_ViPham!J:J, NhatKy_ViPham!E:E, "10_Hoa_A", NhatKy_ViPham!F:F, B23, NhatKy_ViPham!C:C, "T13") - SUMIFS(NhatKy_ViPham!K:K, NhatKy_ViPham!E:E, "10_Hoa_A", NhatKy_ViPham!F:F, B23, NhatKy_ViPham!C:C, "T13")</f>
        <v>100</v>
      </c>
      <c r="AE23" s="7">
        <f>100 + SUMIFS(NhatKy_ViPham!J:J, NhatKy_ViPham!E:E, "10_Hoa_A", NhatKy_ViPham!F:F, B23, NhatKy_ViPham!C:C, "T14") - SUMIFS(NhatKy_ViPham!K:K, NhatKy_ViPham!E:E, "10_Hoa_A", NhatKy_ViPham!F:F, B23, NhatKy_ViPham!C:C, "T14")</f>
        <v>100</v>
      </c>
      <c r="AF23" s="7">
        <f>100 + SUMIFS(NhatKy_ViPham!J:J, NhatKy_ViPham!E:E, "10_Hoa_A", NhatKy_ViPham!F:F, B23, NhatKy_ViPham!C:C, "T15") - SUMIFS(NhatKy_ViPham!K:K, NhatKy_ViPham!E:E, "10_Hoa_A", NhatKy_ViPham!F:F, B23, NhatKy_ViPham!C:C, "T15")</f>
        <v>100</v>
      </c>
      <c r="AG23" s="7">
        <f>100 + SUMIFS(NhatKy_ViPham!J:J, NhatKy_ViPham!E:E, "10_Hoa_A", NhatKy_ViPham!F:F, B23, NhatKy_ViPham!C:C, "T16") - SUMIFS(NhatKy_ViPham!K:K, NhatKy_ViPham!E:E, "10_Hoa_A", NhatKy_ViPham!F:F, B23, NhatKy_ViPham!C:C, "T16")</f>
        <v>100</v>
      </c>
      <c r="AH23" s="7">
        <f>100 + SUMIFS(NhatKy_ViPham!J:J, NhatKy_ViPham!E:E, "10_Hoa_A", NhatKy_ViPham!F:F, B23, NhatKy_ViPham!C:C, "T17") - SUMIFS(NhatKy_ViPham!K:K, NhatKy_ViPham!E:E, "10_Hoa_A", NhatKy_ViPham!F:F, B23, NhatKy_ViPham!C:C, "T17")</f>
        <v>100</v>
      </c>
      <c r="AI23" s="7">
        <f>100 + SUMIFS(NhatKy_ViPham!J:J, NhatKy_ViPham!E:E, "10_Hoa_A", NhatKy_ViPham!F:F, B23, NhatKy_ViPham!C:C, "T18") - SUMIFS(NhatKy_ViPham!K:K, NhatKy_ViPham!E:E, "10_Hoa_A", NhatKy_ViPham!F:F, B23, NhatKy_ViPham!C:C, "T18")</f>
        <v>100</v>
      </c>
      <c r="AJ23" s="7">
        <f>100 + SUMIFS(NhatKy_ViPham!J:J, NhatKy_ViPham!E:E, "10_Hoa_A", NhatKy_ViPham!F:F, B23, NhatKy_ViPham!C:C, "T19") - SUMIFS(NhatKy_ViPham!K:K, NhatKy_ViPham!E:E, "10_Hoa_A", NhatKy_ViPham!F:F, B23, NhatKy_ViPham!C:C, "T19")</f>
        <v>100</v>
      </c>
      <c r="AK23" s="7">
        <f>100 + SUMIFS(NhatKy_ViPham!J:J, NhatKy_ViPham!E:E, "10_Hoa_A", NhatKy_ViPham!F:F, B23, NhatKy_ViPham!C:C, "T20") - SUMIFS(NhatKy_ViPham!K:K, NhatKy_ViPham!E:E, "10_Hoa_A", NhatKy_ViPham!F:F, B23, NhatKy_ViPham!C:C, "T20")</f>
        <v>100</v>
      </c>
      <c r="AL23" s="7">
        <f>100 + SUMIFS(NhatKy_ViPham!J:J, NhatKy_ViPham!E:E, "10_Hoa_A", NhatKy_ViPham!F:F, B23, NhatKy_ViPham!C:C, "T21") - SUMIFS(NhatKy_ViPham!K:K, NhatKy_ViPham!E:E, "10_Hoa_A", NhatKy_ViPham!F:F, B23, NhatKy_ViPham!C:C, "T21")</f>
        <v>100</v>
      </c>
      <c r="AM23" s="7">
        <f>100 + SUMIFS(NhatKy_ViPham!J:J, NhatKy_ViPham!E:E, "10_Hoa_A", NhatKy_ViPham!F:F, B23, NhatKy_ViPham!C:C, "T22") - SUMIFS(NhatKy_ViPham!K:K, NhatKy_ViPham!E:E, "10_Hoa_A", NhatKy_ViPham!F:F, B23, NhatKy_ViPham!C:C, "T22")</f>
        <v>100</v>
      </c>
      <c r="AN23" s="7">
        <f>100 + SUMIFS(NhatKy_ViPham!J:J, NhatKy_ViPham!E:E, "10_Hoa_A", NhatKy_ViPham!F:F, B23, NhatKy_ViPham!C:C, "T23") - SUMIFS(NhatKy_ViPham!K:K, NhatKy_ViPham!E:E, "10_Hoa_A", NhatKy_ViPham!F:F, B23, NhatKy_ViPham!C:C, "T23")</f>
        <v>100</v>
      </c>
      <c r="AO23" s="7">
        <f>100 + SUMIFS(NhatKy_ViPham!J:J, NhatKy_ViPham!E:E, "10_Hoa_A", NhatKy_ViPham!F:F, B23, NhatKy_ViPham!C:C, "T24") - SUMIFS(NhatKy_ViPham!K:K, NhatKy_ViPham!E:E, "10_Hoa_A", NhatKy_ViPham!F:F, B23, NhatKy_ViPham!C:C, "T24")</f>
        <v>100</v>
      </c>
      <c r="AP23" s="7">
        <f>100 + SUMIFS(NhatKy_ViPham!J:J, NhatKy_ViPham!E:E, "10_Hoa_A", NhatKy_ViPham!F:F, B23, NhatKy_ViPham!C:C, "T25") - SUMIFS(NhatKy_ViPham!K:K, NhatKy_ViPham!E:E, "10_Hoa_A", NhatKy_ViPham!F:F, B23, NhatKy_ViPham!C:C, "T25")</f>
        <v>100</v>
      </c>
      <c r="AQ23" s="7">
        <f>100 + SUMIFS(NhatKy_ViPham!J:J, NhatKy_ViPham!E:E, "10_Hoa_A", NhatKy_ViPham!F:F, B23, NhatKy_ViPham!C:C, "T26") - SUMIFS(NhatKy_ViPham!K:K, NhatKy_ViPham!E:E, "10_Hoa_A", NhatKy_ViPham!F:F, B23, NhatKy_ViPham!C:C, "T26")</f>
        <v>100</v>
      </c>
      <c r="AR23" s="7">
        <f>100 + SUMIFS(NhatKy_ViPham!J:J, NhatKy_ViPham!E:E, "10_Hoa_A", NhatKy_ViPham!F:F, B23, NhatKy_ViPham!C:C, "T27") - SUMIFS(NhatKy_ViPham!K:K, NhatKy_ViPham!E:E, "10_Hoa_A", NhatKy_ViPham!F:F, B23, NhatKy_ViPham!C:C, "T27")</f>
        <v>100</v>
      </c>
      <c r="AS23" s="7">
        <f>100 + SUMIFS(NhatKy_ViPham!J:J, NhatKy_ViPham!E:E, "10_Hoa_A", NhatKy_ViPham!F:F, B23, NhatKy_ViPham!C:C, "T28") - SUMIFS(NhatKy_ViPham!K:K, NhatKy_ViPham!E:E, "10_Hoa_A", NhatKy_ViPham!F:F, B23, NhatKy_ViPham!C:C, "T28")</f>
        <v>100</v>
      </c>
      <c r="AT23" s="7">
        <f>100 + SUMIFS(NhatKy_ViPham!J:J, NhatKy_ViPham!E:E, "10_Hoa_A", NhatKy_ViPham!F:F, B23, NhatKy_ViPham!C:C, "T29") - SUMIFS(NhatKy_ViPham!K:K, NhatKy_ViPham!E:E, "10_Hoa_A", NhatKy_ViPham!F:F, B23, NhatKy_ViPham!C:C, "T29")</f>
        <v>100</v>
      </c>
      <c r="AU23" s="7">
        <f>100 + SUMIFS(NhatKy_ViPham!J:J, NhatKy_ViPham!E:E, "10_Hoa_A", NhatKy_ViPham!F:F, B23, NhatKy_ViPham!C:C, "T30") - SUMIFS(NhatKy_ViPham!K:K, NhatKy_ViPham!E:E, "10_Hoa_A", NhatKy_ViPham!F:F, B23, NhatKy_ViPham!C:C, "T30")</f>
        <v>100</v>
      </c>
      <c r="AV23" s="7">
        <f>100 + SUMIFS(NhatKy_ViPham!J:J, NhatKy_ViPham!E:E, "10_Hoa_A", NhatKy_ViPham!F:F, B23, NhatKy_ViPham!C:C, "T31") - SUMIFS(NhatKy_ViPham!K:K, NhatKy_ViPham!E:E, "10_Hoa_A", NhatKy_ViPham!F:F, B23, NhatKy_ViPham!C:C, "T31")</f>
        <v>100</v>
      </c>
      <c r="AW23" s="7">
        <f>100 + SUMIFS(NhatKy_ViPham!J:J, NhatKy_ViPham!E:E, "10_Hoa_A", NhatKy_ViPham!F:F, B23, NhatKy_ViPham!C:C, "T32") - SUMIFS(NhatKy_ViPham!K:K, NhatKy_ViPham!E:E, "10_Hoa_A", NhatKy_ViPham!F:F, B23, NhatKy_ViPham!C:C, "T32")</f>
        <v>100</v>
      </c>
      <c r="AX23" s="7">
        <f>100 + SUMIFS(NhatKy_ViPham!J:J, NhatKy_ViPham!E:E, "10_Hoa_A", NhatKy_ViPham!F:F, B23, NhatKy_ViPham!C:C, "T33") - SUMIFS(NhatKy_ViPham!K:K, NhatKy_ViPham!E:E, "10_Hoa_A", NhatKy_ViPham!F:F, B23, NhatKy_ViPham!C:C, "T33")</f>
        <v>100</v>
      </c>
      <c r="AY23" s="7">
        <f>100 + SUMIFS(NhatKy_ViPham!J:J, NhatKy_ViPham!E:E, "10_Hoa_A", NhatKy_ViPham!F:F, B23, NhatKy_ViPham!C:C, "T34") - SUMIFS(NhatKy_ViPham!K:K, NhatKy_ViPham!E:E, "10_Hoa_A", NhatKy_ViPham!F:F, B23, NhatKy_ViPham!C:C, "T34")</f>
        <v>100</v>
      </c>
      <c r="AZ23" s="7">
        <f>100 + SUMIFS(NhatKy_ViPham!J:J, NhatKy_ViPham!E:E, "10_Hoa_A", NhatKy_ViPham!F:F, B23, NhatKy_ViPham!C:C, "T35") - SUMIFS(NhatKy_ViPham!K:K, NhatKy_ViPham!E:E, "10_Hoa_A", NhatKy_ViPham!F:F, B23, NhatKy_ViPham!C:C, "T35")</f>
        <v>100</v>
      </c>
      <c r="BA23" s="12">
        <f t="shared" si="0"/>
        <v>100</v>
      </c>
      <c r="BB23" s="11" t="s">
        <v>430</v>
      </c>
      <c r="BC23" s="14" t="str">
        <f t="shared" si="1"/>
        <v>Tốt</v>
      </c>
      <c r="BD23" s="10" t="str">
        <f t="shared" si="2"/>
        <v>🟢 BÌNH THƯỜNG</v>
      </c>
    </row>
    <row r="24" spans="1:56" x14ac:dyDescent="0.25">
      <c r="A24" s="5">
        <v>16</v>
      </c>
      <c r="B24" s="15" t="s">
        <v>715</v>
      </c>
      <c r="C24" s="5" t="s">
        <v>716</v>
      </c>
      <c r="D24" s="5" t="s">
        <v>429</v>
      </c>
      <c r="E24" s="11" t="s">
        <v>430</v>
      </c>
      <c r="F24" s="6">
        <f>SUMIFS(NhatKy_ViPham!K:K, NhatKy_ViPham!E:E, "10_Hoa_A", NhatKy_ViPham!F:F, B24, NhatKy_ViPham!H:H, "L01")</f>
        <v>0</v>
      </c>
      <c r="G24" s="6">
        <f>SUMIFS(NhatKy_ViPham!K:K, NhatKy_ViPham!E:E, "10_Hoa_A", NhatKy_ViPham!F:F, B24, NhatKy_ViPham!H:H, "L02")</f>
        <v>0</v>
      </c>
      <c r="H24" s="6">
        <f>SUMIFS(NhatKy_ViPham!K:K, NhatKy_ViPham!E:E, "10_Hoa_A", NhatKy_ViPham!F:F, B24, NhatKy_ViPham!H:H, "L03")</f>
        <v>0</v>
      </c>
      <c r="I24" s="6">
        <f>SUMIFS(NhatKy_ViPham!K:K, NhatKy_ViPham!E:E, "10_Hoa_A", NhatKy_ViPham!F:F, B24, NhatKy_ViPham!H:H, "L04")</f>
        <v>0</v>
      </c>
      <c r="J24" s="6">
        <f>SUMIFS(NhatKy_ViPham!K:K, NhatKy_ViPham!E:E, "10_Hoa_A", NhatKy_ViPham!F:F, B24, NhatKy_ViPham!H:H, "L05")</f>
        <v>0</v>
      </c>
      <c r="K24" s="6">
        <f>SUMIFS(NhatKy_ViPham!K:K, NhatKy_ViPham!E:E, "10_Hoa_A", NhatKy_ViPham!F:F, B24, NhatKy_ViPham!H:H, "L06")</f>
        <v>0</v>
      </c>
      <c r="L24" s="6">
        <f>SUMIFS(NhatKy_ViPham!K:K, NhatKy_ViPham!E:E, "10_Hoa_A", NhatKy_ViPham!F:F, B24, NhatKy_ViPham!H:H, "L07")</f>
        <v>0</v>
      </c>
      <c r="M24" s="6">
        <f>SUMIFS(NhatKy_ViPham!K:K, NhatKy_ViPham!E:E, "10_Hoa_A", NhatKy_ViPham!F:F, B24, NhatKy_ViPham!H:H, "L08")</f>
        <v>0</v>
      </c>
      <c r="N24" s="6">
        <f>SUMIFS(NhatKy_ViPham!K:K, NhatKy_ViPham!E:E, "10_Hoa_A", NhatKy_ViPham!F:F, B24, NhatKy_ViPham!H:H, "L09")</f>
        <v>0</v>
      </c>
      <c r="O24" s="6">
        <f>SUMIFS(NhatKy_ViPham!K:K, NhatKy_ViPham!E:E, "10_Hoa_A", NhatKy_ViPham!F:F, B24, NhatKy_ViPham!H:H, "L10")</f>
        <v>0</v>
      </c>
      <c r="P24" s="12">
        <f>SUMIFS(NhatKy_ViPham!J:J, NhatKy_ViPham!E:E, "10_Hoa_A", NhatKy_ViPham!F:F, B24)</f>
        <v>0</v>
      </c>
      <c r="Q24" s="13">
        <f>SUMIFS(NhatKy_ViPham!K:K, NhatKy_ViPham!E:E, "10_Hoa_A", NhatKy_ViPham!F:F, B24)</f>
        <v>0</v>
      </c>
      <c r="R24" s="6">
        <f>100 + SUMIFS(NhatKy_ViPham!J:J, NhatKy_ViPham!E:E, "10_Hoa_A", NhatKy_ViPham!F:F, B24, NhatKy_ViPham!C:C, "T1") - SUMIFS(NhatKy_ViPham!K:K, NhatKy_ViPham!E:E, "10_Hoa_A", NhatKy_ViPham!F:F, B24, NhatKy_ViPham!C:C, "T1")</f>
        <v>100</v>
      </c>
      <c r="S24" s="6">
        <f>100 + SUMIFS(NhatKy_ViPham!J:J, NhatKy_ViPham!E:E, "10_Hoa_A", NhatKy_ViPham!F:F, B24, NhatKy_ViPham!C:C, "T2") - SUMIFS(NhatKy_ViPham!K:K, NhatKy_ViPham!E:E, "10_Hoa_A", NhatKy_ViPham!F:F, B24, NhatKy_ViPham!C:C, "T2")</f>
        <v>100</v>
      </c>
      <c r="T24" s="6">
        <f>100 + SUMIFS(NhatKy_ViPham!J:J, NhatKy_ViPham!E:E, "10_Hoa_A", NhatKy_ViPham!F:F, B24, NhatKy_ViPham!C:C, "T3") - SUMIFS(NhatKy_ViPham!K:K, NhatKy_ViPham!E:E, "10_Hoa_A", NhatKy_ViPham!F:F, B24, NhatKy_ViPham!C:C, "T3")</f>
        <v>100</v>
      </c>
      <c r="U24" s="6">
        <f>100 + SUMIFS(NhatKy_ViPham!J:J, NhatKy_ViPham!E:E, "10_Hoa_A", NhatKy_ViPham!F:F, B24, NhatKy_ViPham!C:C, "T4") - SUMIFS(NhatKy_ViPham!K:K, NhatKy_ViPham!E:E, "10_Hoa_A", NhatKy_ViPham!F:F, B24, NhatKy_ViPham!C:C, "T4")</f>
        <v>100</v>
      </c>
      <c r="V24" s="6">
        <f>100 + SUMIFS(NhatKy_ViPham!J:J, NhatKy_ViPham!E:E, "10_Hoa_A", NhatKy_ViPham!F:F, B24, NhatKy_ViPham!C:C, "T5") - SUMIFS(NhatKy_ViPham!K:K, NhatKy_ViPham!E:E, "10_Hoa_A", NhatKy_ViPham!F:F, B24, NhatKy_ViPham!C:C, "T5")</f>
        <v>100</v>
      </c>
      <c r="W24" s="6">
        <f>100 + SUMIFS(NhatKy_ViPham!J:J, NhatKy_ViPham!E:E, "10_Hoa_A", NhatKy_ViPham!F:F, B24, NhatKy_ViPham!C:C, "T6") - SUMIFS(NhatKy_ViPham!K:K, NhatKy_ViPham!E:E, "10_Hoa_A", NhatKy_ViPham!F:F, B24, NhatKy_ViPham!C:C, "T6")</f>
        <v>100</v>
      </c>
      <c r="X24" s="6">
        <f>100 + SUMIFS(NhatKy_ViPham!J:J, NhatKy_ViPham!E:E, "10_Hoa_A", NhatKy_ViPham!F:F, B24, NhatKy_ViPham!C:C, "T7") - SUMIFS(NhatKy_ViPham!K:K, NhatKy_ViPham!E:E, "10_Hoa_A", NhatKy_ViPham!F:F, B24, NhatKy_ViPham!C:C, "T7")</f>
        <v>100</v>
      </c>
      <c r="Y24" s="6">
        <f>100 + SUMIFS(NhatKy_ViPham!J:J, NhatKy_ViPham!E:E, "10_Hoa_A", NhatKy_ViPham!F:F, B24, NhatKy_ViPham!C:C, "T8") - SUMIFS(NhatKy_ViPham!K:K, NhatKy_ViPham!E:E, "10_Hoa_A", NhatKy_ViPham!F:F, B24, NhatKy_ViPham!C:C, "T8")</f>
        <v>100</v>
      </c>
      <c r="Z24" s="6">
        <f>100 + SUMIFS(NhatKy_ViPham!J:J, NhatKy_ViPham!E:E, "10_Hoa_A", NhatKy_ViPham!F:F, B24, NhatKy_ViPham!C:C, "T9") - SUMIFS(NhatKy_ViPham!K:K, NhatKy_ViPham!E:E, "10_Hoa_A", NhatKy_ViPham!F:F, B24, NhatKy_ViPham!C:C, "T9")</f>
        <v>100</v>
      </c>
      <c r="AA24" s="6">
        <f>100 + SUMIFS(NhatKy_ViPham!J:J, NhatKy_ViPham!E:E, "10_Hoa_A", NhatKy_ViPham!F:F, B24, NhatKy_ViPham!C:C, "T10") - SUMIFS(NhatKy_ViPham!K:K, NhatKy_ViPham!E:E, "10_Hoa_A", NhatKy_ViPham!F:F, B24, NhatKy_ViPham!C:C, "T10")</f>
        <v>100</v>
      </c>
      <c r="AB24" s="6">
        <f>100 + SUMIFS(NhatKy_ViPham!J:J, NhatKy_ViPham!E:E, "10_Hoa_A", NhatKy_ViPham!F:F, B24, NhatKy_ViPham!C:C, "T11") - SUMIFS(NhatKy_ViPham!K:K, NhatKy_ViPham!E:E, "10_Hoa_A", NhatKy_ViPham!F:F, B24, NhatKy_ViPham!C:C, "T11")</f>
        <v>100</v>
      </c>
      <c r="AC24" s="6">
        <f>100 + SUMIFS(NhatKy_ViPham!J:J, NhatKy_ViPham!E:E, "10_Hoa_A", NhatKy_ViPham!F:F, B24, NhatKy_ViPham!C:C, "T12") - SUMIFS(NhatKy_ViPham!K:K, NhatKy_ViPham!E:E, "10_Hoa_A", NhatKy_ViPham!F:F, B24, NhatKy_ViPham!C:C, "T12")</f>
        <v>100</v>
      </c>
      <c r="AD24" s="6">
        <f>100 + SUMIFS(NhatKy_ViPham!J:J, NhatKy_ViPham!E:E, "10_Hoa_A", NhatKy_ViPham!F:F, B24, NhatKy_ViPham!C:C, "T13") - SUMIFS(NhatKy_ViPham!K:K, NhatKy_ViPham!E:E, "10_Hoa_A", NhatKy_ViPham!F:F, B24, NhatKy_ViPham!C:C, "T13")</f>
        <v>100</v>
      </c>
      <c r="AE24" s="6">
        <f>100 + SUMIFS(NhatKy_ViPham!J:J, NhatKy_ViPham!E:E, "10_Hoa_A", NhatKy_ViPham!F:F, B24, NhatKy_ViPham!C:C, "T14") - SUMIFS(NhatKy_ViPham!K:K, NhatKy_ViPham!E:E, "10_Hoa_A", NhatKy_ViPham!F:F, B24, NhatKy_ViPham!C:C, "T14")</f>
        <v>100</v>
      </c>
      <c r="AF24" s="6">
        <f>100 + SUMIFS(NhatKy_ViPham!J:J, NhatKy_ViPham!E:E, "10_Hoa_A", NhatKy_ViPham!F:F, B24, NhatKy_ViPham!C:C, "T15") - SUMIFS(NhatKy_ViPham!K:K, NhatKy_ViPham!E:E, "10_Hoa_A", NhatKy_ViPham!F:F, B24, NhatKy_ViPham!C:C, "T15")</f>
        <v>100</v>
      </c>
      <c r="AG24" s="6">
        <f>100 + SUMIFS(NhatKy_ViPham!J:J, NhatKy_ViPham!E:E, "10_Hoa_A", NhatKy_ViPham!F:F, B24, NhatKy_ViPham!C:C, "T16") - SUMIFS(NhatKy_ViPham!K:K, NhatKy_ViPham!E:E, "10_Hoa_A", NhatKy_ViPham!F:F, B24, NhatKy_ViPham!C:C, "T16")</f>
        <v>100</v>
      </c>
      <c r="AH24" s="6">
        <f>100 + SUMIFS(NhatKy_ViPham!J:J, NhatKy_ViPham!E:E, "10_Hoa_A", NhatKy_ViPham!F:F, B24, NhatKy_ViPham!C:C, "T17") - SUMIFS(NhatKy_ViPham!K:K, NhatKy_ViPham!E:E, "10_Hoa_A", NhatKy_ViPham!F:F, B24, NhatKy_ViPham!C:C, "T17")</f>
        <v>100</v>
      </c>
      <c r="AI24" s="6">
        <f>100 + SUMIFS(NhatKy_ViPham!J:J, NhatKy_ViPham!E:E, "10_Hoa_A", NhatKy_ViPham!F:F, B24, NhatKy_ViPham!C:C, "T18") - SUMIFS(NhatKy_ViPham!K:K, NhatKy_ViPham!E:E, "10_Hoa_A", NhatKy_ViPham!F:F, B24, NhatKy_ViPham!C:C, "T18")</f>
        <v>100</v>
      </c>
      <c r="AJ24" s="6">
        <f>100 + SUMIFS(NhatKy_ViPham!J:J, NhatKy_ViPham!E:E, "10_Hoa_A", NhatKy_ViPham!F:F, B24, NhatKy_ViPham!C:C, "T19") - SUMIFS(NhatKy_ViPham!K:K, NhatKy_ViPham!E:E, "10_Hoa_A", NhatKy_ViPham!F:F, B24, NhatKy_ViPham!C:C, "T19")</f>
        <v>100</v>
      </c>
      <c r="AK24" s="6">
        <f>100 + SUMIFS(NhatKy_ViPham!J:J, NhatKy_ViPham!E:E, "10_Hoa_A", NhatKy_ViPham!F:F, B24, NhatKy_ViPham!C:C, "T20") - SUMIFS(NhatKy_ViPham!K:K, NhatKy_ViPham!E:E, "10_Hoa_A", NhatKy_ViPham!F:F, B24, NhatKy_ViPham!C:C, "T20")</f>
        <v>100</v>
      </c>
      <c r="AL24" s="6">
        <f>100 + SUMIFS(NhatKy_ViPham!J:J, NhatKy_ViPham!E:E, "10_Hoa_A", NhatKy_ViPham!F:F, B24, NhatKy_ViPham!C:C, "T21") - SUMIFS(NhatKy_ViPham!K:K, NhatKy_ViPham!E:E, "10_Hoa_A", NhatKy_ViPham!F:F, B24, NhatKy_ViPham!C:C, "T21")</f>
        <v>100</v>
      </c>
      <c r="AM24" s="6">
        <f>100 + SUMIFS(NhatKy_ViPham!J:J, NhatKy_ViPham!E:E, "10_Hoa_A", NhatKy_ViPham!F:F, B24, NhatKy_ViPham!C:C, "T22") - SUMIFS(NhatKy_ViPham!K:K, NhatKy_ViPham!E:E, "10_Hoa_A", NhatKy_ViPham!F:F, B24, NhatKy_ViPham!C:C, "T22")</f>
        <v>100</v>
      </c>
      <c r="AN24" s="6">
        <f>100 + SUMIFS(NhatKy_ViPham!J:J, NhatKy_ViPham!E:E, "10_Hoa_A", NhatKy_ViPham!F:F, B24, NhatKy_ViPham!C:C, "T23") - SUMIFS(NhatKy_ViPham!K:K, NhatKy_ViPham!E:E, "10_Hoa_A", NhatKy_ViPham!F:F, B24, NhatKy_ViPham!C:C, "T23")</f>
        <v>100</v>
      </c>
      <c r="AO24" s="6">
        <f>100 + SUMIFS(NhatKy_ViPham!J:J, NhatKy_ViPham!E:E, "10_Hoa_A", NhatKy_ViPham!F:F, B24, NhatKy_ViPham!C:C, "T24") - SUMIFS(NhatKy_ViPham!K:K, NhatKy_ViPham!E:E, "10_Hoa_A", NhatKy_ViPham!F:F, B24, NhatKy_ViPham!C:C, "T24")</f>
        <v>100</v>
      </c>
      <c r="AP24" s="6">
        <f>100 + SUMIFS(NhatKy_ViPham!J:J, NhatKy_ViPham!E:E, "10_Hoa_A", NhatKy_ViPham!F:F, B24, NhatKy_ViPham!C:C, "T25") - SUMIFS(NhatKy_ViPham!K:K, NhatKy_ViPham!E:E, "10_Hoa_A", NhatKy_ViPham!F:F, B24, NhatKy_ViPham!C:C, "T25")</f>
        <v>100</v>
      </c>
      <c r="AQ24" s="6">
        <f>100 + SUMIFS(NhatKy_ViPham!J:J, NhatKy_ViPham!E:E, "10_Hoa_A", NhatKy_ViPham!F:F, B24, NhatKy_ViPham!C:C, "T26") - SUMIFS(NhatKy_ViPham!K:K, NhatKy_ViPham!E:E, "10_Hoa_A", NhatKy_ViPham!F:F, B24, NhatKy_ViPham!C:C, "T26")</f>
        <v>100</v>
      </c>
      <c r="AR24" s="6">
        <f>100 + SUMIFS(NhatKy_ViPham!J:J, NhatKy_ViPham!E:E, "10_Hoa_A", NhatKy_ViPham!F:F, B24, NhatKy_ViPham!C:C, "T27") - SUMIFS(NhatKy_ViPham!K:K, NhatKy_ViPham!E:E, "10_Hoa_A", NhatKy_ViPham!F:F, B24, NhatKy_ViPham!C:C, "T27")</f>
        <v>100</v>
      </c>
      <c r="AS24" s="6">
        <f>100 + SUMIFS(NhatKy_ViPham!J:J, NhatKy_ViPham!E:E, "10_Hoa_A", NhatKy_ViPham!F:F, B24, NhatKy_ViPham!C:C, "T28") - SUMIFS(NhatKy_ViPham!K:K, NhatKy_ViPham!E:E, "10_Hoa_A", NhatKy_ViPham!F:F, B24, NhatKy_ViPham!C:C, "T28")</f>
        <v>100</v>
      </c>
      <c r="AT24" s="6">
        <f>100 + SUMIFS(NhatKy_ViPham!J:J, NhatKy_ViPham!E:E, "10_Hoa_A", NhatKy_ViPham!F:F, B24, NhatKy_ViPham!C:C, "T29") - SUMIFS(NhatKy_ViPham!K:K, NhatKy_ViPham!E:E, "10_Hoa_A", NhatKy_ViPham!F:F, B24, NhatKy_ViPham!C:C, "T29")</f>
        <v>100</v>
      </c>
      <c r="AU24" s="6">
        <f>100 + SUMIFS(NhatKy_ViPham!J:J, NhatKy_ViPham!E:E, "10_Hoa_A", NhatKy_ViPham!F:F, B24, NhatKy_ViPham!C:C, "T30") - SUMIFS(NhatKy_ViPham!K:K, NhatKy_ViPham!E:E, "10_Hoa_A", NhatKy_ViPham!F:F, B24, NhatKy_ViPham!C:C, "T30")</f>
        <v>100</v>
      </c>
      <c r="AV24" s="6">
        <f>100 + SUMIFS(NhatKy_ViPham!J:J, NhatKy_ViPham!E:E, "10_Hoa_A", NhatKy_ViPham!F:F, B24, NhatKy_ViPham!C:C, "T31") - SUMIFS(NhatKy_ViPham!K:K, NhatKy_ViPham!E:E, "10_Hoa_A", NhatKy_ViPham!F:F, B24, NhatKy_ViPham!C:C, "T31")</f>
        <v>100</v>
      </c>
      <c r="AW24" s="6">
        <f>100 + SUMIFS(NhatKy_ViPham!J:J, NhatKy_ViPham!E:E, "10_Hoa_A", NhatKy_ViPham!F:F, B24, NhatKy_ViPham!C:C, "T32") - SUMIFS(NhatKy_ViPham!K:K, NhatKy_ViPham!E:E, "10_Hoa_A", NhatKy_ViPham!F:F, B24, NhatKy_ViPham!C:C, "T32")</f>
        <v>100</v>
      </c>
      <c r="AX24" s="6">
        <f>100 + SUMIFS(NhatKy_ViPham!J:J, NhatKy_ViPham!E:E, "10_Hoa_A", NhatKy_ViPham!F:F, B24, NhatKy_ViPham!C:C, "T33") - SUMIFS(NhatKy_ViPham!K:K, NhatKy_ViPham!E:E, "10_Hoa_A", NhatKy_ViPham!F:F, B24, NhatKy_ViPham!C:C, "T33")</f>
        <v>100</v>
      </c>
      <c r="AY24" s="6">
        <f>100 + SUMIFS(NhatKy_ViPham!J:J, NhatKy_ViPham!E:E, "10_Hoa_A", NhatKy_ViPham!F:F, B24, NhatKy_ViPham!C:C, "T34") - SUMIFS(NhatKy_ViPham!K:K, NhatKy_ViPham!E:E, "10_Hoa_A", NhatKy_ViPham!F:F, B24, NhatKy_ViPham!C:C, "T34")</f>
        <v>100</v>
      </c>
      <c r="AZ24" s="6">
        <f>100 + SUMIFS(NhatKy_ViPham!J:J, NhatKy_ViPham!E:E, "10_Hoa_A", NhatKy_ViPham!F:F, B24, NhatKy_ViPham!C:C, "T35") - SUMIFS(NhatKy_ViPham!K:K, NhatKy_ViPham!E:E, "10_Hoa_A", NhatKy_ViPham!F:F, B24, NhatKy_ViPham!C:C, "T35")</f>
        <v>100</v>
      </c>
      <c r="BA24" s="12">
        <f t="shared" si="0"/>
        <v>100</v>
      </c>
      <c r="BB24" s="11" t="s">
        <v>430</v>
      </c>
      <c r="BC24" s="16" t="str">
        <f t="shared" si="1"/>
        <v>Tốt</v>
      </c>
      <c r="BD24" s="15" t="str">
        <f t="shared" si="2"/>
        <v>🟢 BÌNH THƯỜNG</v>
      </c>
    </row>
    <row r="25" spans="1:56" x14ac:dyDescent="0.25">
      <c r="A25" s="4">
        <v>17</v>
      </c>
      <c r="B25" s="10" t="s">
        <v>717</v>
      </c>
      <c r="C25" s="4" t="s">
        <v>718</v>
      </c>
      <c r="D25" s="4" t="s">
        <v>435</v>
      </c>
      <c r="E25" s="11" t="s">
        <v>430</v>
      </c>
      <c r="F25" s="7">
        <f>SUMIFS(NhatKy_ViPham!K:K, NhatKy_ViPham!E:E, "10_Hoa_A", NhatKy_ViPham!F:F, B25, NhatKy_ViPham!H:H, "L01")</f>
        <v>0</v>
      </c>
      <c r="G25" s="7">
        <f>SUMIFS(NhatKy_ViPham!K:K, NhatKy_ViPham!E:E, "10_Hoa_A", NhatKy_ViPham!F:F, B25, NhatKy_ViPham!H:H, "L02")</f>
        <v>0</v>
      </c>
      <c r="H25" s="7">
        <f>SUMIFS(NhatKy_ViPham!K:K, NhatKy_ViPham!E:E, "10_Hoa_A", NhatKy_ViPham!F:F, B25, NhatKy_ViPham!H:H, "L03")</f>
        <v>0</v>
      </c>
      <c r="I25" s="7">
        <f>SUMIFS(NhatKy_ViPham!K:K, NhatKy_ViPham!E:E, "10_Hoa_A", NhatKy_ViPham!F:F, B25, NhatKy_ViPham!H:H, "L04")</f>
        <v>0</v>
      </c>
      <c r="J25" s="7">
        <f>SUMIFS(NhatKy_ViPham!K:K, NhatKy_ViPham!E:E, "10_Hoa_A", NhatKy_ViPham!F:F, B25, NhatKy_ViPham!H:H, "L05")</f>
        <v>0</v>
      </c>
      <c r="K25" s="7">
        <f>SUMIFS(NhatKy_ViPham!K:K, NhatKy_ViPham!E:E, "10_Hoa_A", NhatKy_ViPham!F:F, B25, NhatKy_ViPham!H:H, "L06")</f>
        <v>0</v>
      </c>
      <c r="L25" s="7">
        <f>SUMIFS(NhatKy_ViPham!K:K, NhatKy_ViPham!E:E, "10_Hoa_A", NhatKy_ViPham!F:F, B25, NhatKy_ViPham!H:H, "L07")</f>
        <v>0</v>
      </c>
      <c r="M25" s="7">
        <f>SUMIFS(NhatKy_ViPham!K:K, NhatKy_ViPham!E:E, "10_Hoa_A", NhatKy_ViPham!F:F, B25, NhatKy_ViPham!H:H, "L08")</f>
        <v>0</v>
      </c>
      <c r="N25" s="7">
        <f>SUMIFS(NhatKy_ViPham!K:K, NhatKy_ViPham!E:E, "10_Hoa_A", NhatKy_ViPham!F:F, B25, NhatKy_ViPham!H:H, "L09")</f>
        <v>0</v>
      </c>
      <c r="O25" s="7">
        <f>SUMIFS(NhatKy_ViPham!K:K, NhatKy_ViPham!E:E, "10_Hoa_A", NhatKy_ViPham!F:F, B25, NhatKy_ViPham!H:H, "L10")</f>
        <v>0</v>
      </c>
      <c r="P25" s="12">
        <f>SUMIFS(NhatKy_ViPham!J:J, NhatKy_ViPham!E:E, "10_Hoa_A", NhatKy_ViPham!F:F, B25)</f>
        <v>0</v>
      </c>
      <c r="Q25" s="13">
        <f>SUMIFS(NhatKy_ViPham!K:K, NhatKy_ViPham!E:E, "10_Hoa_A", NhatKy_ViPham!F:F, B25)</f>
        <v>0</v>
      </c>
      <c r="R25" s="7">
        <f>100 + SUMIFS(NhatKy_ViPham!J:J, NhatKy_ViPham!E:E, "10_Hoa_A", NhatKy_ViPham!F:F, B25, NhatKy_ViPham!C:C, "T1") - SUMIFS(NhatKy_ViPham!K:K, NhatKy_ViPham!E:E, "10_Hoa_A", NhatKy_ViPham!F:F, B25, NhatKy_ViPham!C:C, "T1")</f>
        <v>100</v>
      </c>
      <c r="S25" s="7">
        <f>100 + SUMIFS(NhatKy_ViPham!J:J, NhatKy_ViPham!E:E, "10_Hoa_A", NhatKy_ViPham!F:F, B25, NhatKy_ViPham!C:C, "T2") - SUMIFS(NhatKy_ViPham!K:K, NhatKy_ViPham!E:E, "10_Hoa_A", NhatKy_ViPham!F:F, B25, NhatKy_ViPham!C:C, "T2")</f>
        <v>100</v>
      </c>
      <c r="T25" s="7">
        <f>100 + SUMIFS(NhatKy_ViPham!J:J, NhatKy_ViPham!E:E, "10_Hoa_A", NhatKy_ViPham!F:F, B25, NhatKy_ViPham!C:C, "T3") - SUMIFS(NhatKy_ViPham!K:K, NhatKy_ViPham!E:E, "10_Hoa_A", NhatKy_ViPham!F:F, B25, NhatKy_ViPham!C:C, "T3")</f>
        <v>100</v>
      </c>
      <c r="U25" s="7">
        <f>100 + SUMIFS(NhatKy_ViPham!J:J, NhatKy_ViPham!E:E, "10_Hoa_A", NhatKy_ViPham!F:F, B25, NhatKy_ViPham!C:C, "T4") - SUMIFS(NhatKy_ViPham!K:K, NhatKy_ViPham!E:E, "10_Hoa_A", NhatKy_ViPham!F:F, B25, NhatKy_ViPham!C:C, "T4")</f>
        <v>100</v>
      </c>
      <c r="V25" s="7">
        <f>100 + SUMIFS(NhatKy_ViPham!J:J, NhatKy_ViPham!E:E, "10_Hoa_A", NhatKy_ViPham!F:F, B25, NhatKy_ViPham!C:C, "T5") - SUMIFS(NhatKy_ViPham!K:K, NhatKy_ViPham!E:E, "10_Hoa_A", NhatKy_ViPham!F:F, B25, NhatKy_ViPham!C:C, "T5")</f>
        <v>100</v>
      </c>
      <c r="W25" s="7">
        <f>100 + SUMIFS(NhatKy_ViPham!J:J, NhatKy_ViPham!E:E, "10_Hoa_A", NhatKy_ViPham!F:F, B25, NhatKy_ViPham!C:C, "T6") - SUMIFS(NhatKy_ViPham!K:K, NhatKy_ViPham!E:E, "10_Hoa_A", NhatKy_ViPham!F:F, B25, NhatKy_ViPham!C:C, "T6")</f>
        <v>100</v>
      </c>
      <c r="X25" s="7">
        <f>100 + SUMIFS(NhatKy_ViPham!J:J, NhatKy_ViPham!E:E, "10_Hoa_A", NhatKy_ViPham!F:F, B25, NhatKy_ViPham!C:C, "T7") - SUMIFS(NhatKy_ViPham!K:K, NhatKy_ViPham!E:E, "10_Hoa_A", NhatKy_ViPham!F:F, B25, NhatKy_ViPham!C:C, "T7")</f>
        <v>100</v>
      </c>
      <c r="Y25" s="7">
        <f>100 + SUMIFS(NhatKy_ViPham!J:J, NhatKy_ViPham!E:E, "10_Hoa_A", NhatKy_ViPham!F:F, B25, NhatKy_ViPham!C:C, "T8") - SUMIFS(NhatKy_ViPham!K:K, NhatKy_ViPham!E:E, "10_Hoa_A", NhatKy_ViPham!F:F, B25, NhatKy_ViPham!C:C, "T8")</f>
        <v>100</v>
      </c>
      <c r="Z25" s="7">
        <f>100 + SUMIFS(NhatKy_ViPham!J:J, NhatKy_ViPham!E:E, "10_Hoa_A", NhatKy_ViPham!F:F, B25, NhatKy_ViPham!C:C, "T9") - SUMIFS(NhatKy_ViPham!K:K, NhatKy_ViPham!E:E, "10_Hoa_A", NhatKy_ViPham!F:F, B25, NhatKy_ViPham!C:C, "T9")</f>
        <v>100</v>
      </c>
      <c r="AA25" s="7">
        <f>100 + SUMIFS(NhatKy_ViPham!J:J, NhatKy_ViPham!E:E, "10_Hoa_A", NhatKy_ViPham!F:F, B25, NhatKy_ViPham!C:C, "T10") - SUMIFS(NhatKy_ViPham!K:K, NhatKy_ViPham!E:E, "10_Hoa_A", NhatKy_ViPham!F:F, B25, NhatKy_ViPham!C:C, "T10")</f>
        <v>100</v>
      </c>
      <c r="AB25" s="7">
        <f>100 + SUMIFS(NhatKy_ViPham!J:J, NhatKy_ViPham!E:E, "10_Hoa_A", NhatKy_ViPham!F:F, B25, NhatKy_ViPham!C:C, "T11") - SUMIFS(NhatKy_ViPham!K:K, NhatKy_ViPham!E:E, "10_Hoa_A", NhatKy_ViPham!F:F, B25, NhatKy_ViPham!C:C, "T11")</f>
        <v>100</v>
      </c>
      <c r="AC25" s="7">
        <f>100 + SUMIFS(NhatKy_ViPham!J:J, NhatKy_ViPham!E:E, "10_Hoa_A", NhatKy_ViPham!F:F, B25, NhatKy_ViPham!C:C, "T12") - SUMIFS(NhatKy_ViPham!K:K, NhatKy_ViPham!E:E, "10_Hoa_A", NhatKy_ViPham!F:F, B25, NhatKy_ViPham!C:C, "T12")</f>
        <v>100</v>
      </c>
      <c r="AD25" s="7">
        <f>100 + SUMIFS(NhatKy_ViPham!J:J, NhatKy_ViPham!E:E, "10_Hoa_A", NhatKy_ViPham!F:F, B25, NhatKy_ViPham!C:C, "T13") - SUMIFS(NhatKy_ViPham!K:K, NhatKy_ViPham!E:E, "10_Hoa_A", NhatKy_ViPham!F:F, B25, NhatKy_ViPham!C:C, "T13")</f>
        <v>100</v>
      </c>
      <c r="AE25" s="7">
        <f>100 + SUMIFS(NhatKy_ViPham!J:J, NhatKy_ViPham!E:E, "10_Hoa_A", NhatKy_ViPham!F:F, B25, NhatKy_ViPham!C:C, "T14") - SUMIFS(NhatKy_ViPham!K:K, NhatKy_ViPham!E:E, "10_Hoa_A", NhatKy_ViPham!F:F, B25, NhatKy_ViPham!C:C, "T14")</f>
        <v>100</v>
      </c>
      <c r="AF25" s="7">
        <f>100 + SUMIFS(NhatKy_ViPham!J:J, NhatKy_ViPham!E:E, "10_Hoa_A", NhatKy_ViPham!F:F, B25, NhatKy_ViPham!C:C, "T15") - SUMIFS(NhatKy_ViPham!K:K, NhatKy_ViPham!E:E, "10_Hoa_A", NhatKy_ViPham!F:F, B25, NhatKy_ViPham!C:C, "T15")</f>
        <v>100</v>
      </c>
      <c r="AG25" s="7">
        <f>100 + SUMIFS(NhatKy_ViPham!J:J, NhatKy_ViPham!E:E, "10_Hoa_A", NhatKy_ViPham!F:F, B25, NhatKy_ViPham!C:C, "T16") - SUMIFS(NhatKy_ViPham!K:K, NhatKy_ViPham!E:E, "10_Hoa_A", NhatKy_ViPham!F:F, B25, NhatKy_ViPham!C:C, "T16")</f>
        <v>100</v>
      </c>
      <c r="AH25" s="7">
        <f>100 + SUMIFS(NhatKy_ViPham!J:J, NhatKy_ViPham!E:E, "10_Hoa_A", NhatKy_ViPham!F:F, B25, NhatKy_ViPham!C:C, "T17") - SUMIFS(NhatKy_ViPham!K:K, NhatKy_ViPham!E:E, "10_Hoa_A", NhatKy_ViPham!F:F, B25, NhatKy_ViPham!C:C, "T17")</f>
        <v>100</v>
      </c>
      <c r="AI25" s="7">
        <f>100 + SUMIFS(NhatKy_ViPham!J:J, NhatKy_ViPham!E:E, "10_Hoa_A", NhatKy_ViPham!F:F, B25, NhatKy_ViPham!C:C, "T18") - SUMIFS(NhatKy_ViPham!K:K, NhatKy_ViPham!E:E, "10_Hoa_A", NhatKy_ViPham!F:F, B25, NhatKy_ViPham!C:C, "T18")</f>
        <v>100</v>
      </c>
      <c r="AJ25" s="7">
        <f>100 + SUMIFS(NhatKy_ViPham!J:J, NhatKy_ViPham!E:E, "10_Hoa_A", NhatKy_ViPham!F:F, B25, NhatKy_ViPham!C:C, "T19") - SUMIFS(NhatKy_ViPham!K:K, NhatKy_ViPham!E:E, "10_Hoa_A", NhatKy_ViPham!F:F, B25, NhatKy_ViPham!C:C, "T19")</f>
        <v>100</v>
      </c>
      <c r="AK25" s="7">
        <f>100 + SUMIFS(NhatKy_ViPham!J:J, NhatKy_ViPham!E:E, "10_Hoa_A", NhatKy_ViPham!F:F, B25, NhatKy_ViPham!C:C, "T20") - SUMIFS(NhatKy_ViPham!K:K, NhatKy_ViPham!E:E, "10_Hoa_A", NhatKy_ViPham!F:F, B25, NhatKy_ViPham!C:C, "T20")</f>
        <v>100</v>
      </c>
      <c r="AL25" s="7">
        <f>100 + SUMIFS(NhatKy_ViPham!J:J, NhatKy_ViPham!E:E, "10_Hoa_A", NhatKy_ViPham!F:F, B25, NhatKy_ViPham!C:C, "T21") - SUMIFS(NhatKy_ViPham!K:K, NhatKy_ViPham!E:E, "10_Hoa_A", NhatKy_ViPham!F:F, B25, NhatKy_ViPham!C:C, "T21")</f>
        <v>100</v>
      </c>
      <c r="AM25" s="7">
        <f>100 + SUMIFS(NhatKy_ViPham!J:J, NhatKy_ViPham!E:E, "10_Hoa_A", NhatKy_ViPham!F:F, B25, NhatKy_ViPham!C:C, "T22") - SUMIFS(NhatKy_ViPham!K:K, NhatKy_ViPham!E:E, "10_Hoa_A", NhatKy_ViPham!F:F, B25, NhatKy_ViPham!C:C, "T22")</f>
        <v>100</v>
      </c>
      <c r="AN25" s="7">
        <f>100 + SUMIFS(NhatKy_ViPham!J:J, NhatKy_ViPham!E:E, "10_Hoa_A", NhatKy_ViPham!F:F, B25, NhatKy_ViPham!C:C, "T23") - SUMIFS(NhatKy_ViPham!K:K, NhatKy_ViPham!E:E, "10_Hoa_A", NhatKy_ViPham!F:F, B25, NhatKy_ViPham!C:C, "T23")</f>
        <v>100</v>
      </c>
      <c r="AO25" s="7">
        <f>100 + SUMIFS(NhatKy_ViPham!J:J, NhatKy_ViPham!E:E, "10_Hoa_A", NhatKy_ViPham!F:F, B25, NhatKy_ViPham!C:C, "T24") - SUMIFS(NhatKy_ViPham!K:K, NhatKy_ViPham!E:E, "10_Hoa_A", NhatKy_ViPham!F:F, B25, NhatKy_ViPham!C:C, "T24")</f>
        <v>100</v>
      </c>
      <c r="AP25" s="7">
        <f>100 + SUMIFS(NhatKy_ViPham!J:J, NhatKy_ViPham!E:E, "10_Hoa_A", NhatKy_ViPham!F:F, B25, NhatKy_ViPham!C:C, "T25") - SUMIFS(NhatKy_ViPham!K:K, NhatKy_ViPham!E:E, "10_Hoa_A", NhatKy_ViPham!F:F, B25, NhatKy_ViPham!C:C, "T25")</f>
        <v>100</v>
      </c>
      <c r="AQ25" s="7">
        <f>100 + SUMIFS(NhatKy_ViPham!J:J, NhatKy_ViPham!E:E, "10_Hoa_A", NhatKy_ViPham!F:F, B25, NhatKy_ViPham!C:C, "T26") - SUMIFS(NhatKy_ViPham!K:K, NhatKy_ViPham!E:E, "10_Hoa_A", NhatKy_ViPham!F:F, B25, NhatKy_ViPham!C:C, "T26")</f>
        <v>100</v>
      </c>
      <c r="AR25" s="7">
        <f>100 + SUMIFS(NhatKy_ViPham!J:J, NhatKy_ViPham!E:E, "10_Hoa_A", NhatKy_ViPham!F:F, B25, NhatKy_ViPham!C:C, "T27") - SUMIFS(NhatKy_ViPham!K:K, NhatKy_ViPham!E:E, "10_Hoa_A", NhatKy_ViPham!F:F, B25, NhatKy_ViPham!C:C, "T27")</f>
        <v>100</v>
      </c>
      <c r="AS25" s="7">
        <f>100 + SUMIFS(NhatKy_ViPham!J:J, NhatKy_ViPham!E:E, "10_Hoa_A", NhatKy_ViPham!F:F, B25, NhatKy_ViPham!C:C, "T28") - SUMIFS(NhatKy_ViPham!K:K, NhatKy_ViPham!E:E, "10_Hoa_A", NhatKy_ViPham!F:F, B25, NhatKy_ViPham!C:C, "T28")</f>
        <v>100</v>
      </c>
      <c r="AT25" s="7">
        <f>100 + SUMIFS(NhatKy_ViPham!J:J, NhatKy_ViPham!E:E, "10_Hoa_A", NhatKy_ViPham!F:F, B25, NhatKy_ViPham!C:C, "T29") - SUMIFS(NhatKy_ViPham!K:K, NhatKy_ViPham!E:E, "10_Hoa_A", NhatKy_ViPham!F:F, B25, NhatKy_ViPham!C:C, "T29")</f>
        <v>100</v>
      </c>
      <c r="AU25" s="7">
        <f>100 + SUMIFS(NhatKy_ViPham!J:J, NhatKy_ViPham!E:E, "10_Hoa_A", NhatKy_ViPham!F:F, B25, NhatKy_ViPham!C:C, "T30") - SUMIFS(NhatKy_ViPham!K:K, NhatKy_ViPham!E:E, "10_Hoa_A", NhatKy_ViPham!F:F, B25, NhatKy_ViPham!C:C, "T30")</f>
        <v>100</v>
      </c>
      <c r="AV25" s="7">
        <f>100 + SUMIFS(NhatKy_ViPham!J:J, NhatKy_ViPham!E:E, "10_Hoa_A", NhatKy_ViPham!F:F, B25, NhatKy_ViPham!C:C, "T31") - SUMIFS(NhatKy_ViPham!K:K, NhatKy_ViPham!E:E, "10_Hoa_A", NhatKy_ViPham!F:F, B25, NhatKy_ViPham!C:C, "T31")</f>
        <v>100</v>
      </c>
      <c r="AW25" s="7">
        <f>100 + SUMIFS(NhatKy_ViPham!J:J, NhatKy_ViPham!E:E, "10_Hoa_A", NhatKy_ViPham!F:F, B25, NhatKy_ViPham!C:C, "T32") - SUMIFS(NhatKy_ViPham!K:K, NhatKy_ViPham!E:E, "10_Hoa_A", NhatKy_ViPham!F:F, B25, NhatKy_ViPham!C:C, "T32")</f>
        <v>100</v>
      </c>
      <c r="AX25" s="7">
        <f>100 + SUMIFS(NhatKy_ViPham!J:J, NhatKy_ViPham!E:E, "10_Hoa_A", NhatKy_ViPham!F:F, B25, NhatKy_ViPham!C:C, "T33") - SUMIFS(NhatKy_ViPham!K:K, NhatKy_ViPham!E:E, "10_Hoa_A", NhatKy_ViPham!F:F, B25, NhatKy_ViPham!C:C, "T33")</f>
        <v>100</v>
      </c>
      <c r="AY25" s="7">
        <f>100 + SUMIFS(NhatKy_ViPham!J:J, NhatKy_ViPham!E:E, "10_Hoa_A", NhatKy_ViPham!F:F, B25, NhatKy_ViPham!C:C, "T34") - SUMIFS(NhatKy_ViPham!K:K, NhatKy_ViPham!E:E, "10_Hoa_A", NhatKy_ViPham!F:F, B25, NhatKy_ViPham!C:C, "T34")</f>
        <v>100</v>
      </c>
      <c r="AZ25" s="7">
        <f>100 + SUMIFS(NhatKy_ViPham!J:J, NhatKy_ViPham!E:E, "10_Hoa_A", NhatKy_ViPham!F:F, B25, NhatKy_ViPham!C:C, "T35") - SUMIFS(NhatKy_ViPham!K:K, NhatKy_ViPham!E:E, "10_Hoa_A", NhatKy_ViPham!F:F, B25, NhatKy_ViPham!C:C, "T35")</f>
        <v>100</v>
      </c>
      <c r="BA25" s="12">
        <f t="shared" si="0"/>
        <v>100</v>
      </c>
      <c r="BB25" s="11" t="s">
        <v>430</v>
      </c>
      <c r="BC25" s="14" t="str">
        <f t="shared" si="1"/>
        <v>Tốt</v>
      </c>
      <c r="BD25" s="10" t="str">
        <f t="shared" si="2"/>
        <v>🟢 BÌNH THƯỜNG</v>
      </c>
    </row>
    <row r="26" spans="1:56" x14ac:dyDescent="0.25">
      <c r="A26" s="5">
        <v>18</v>
      </c>
      <c r="B26" s="15" t="s">
        <v>719</v>
      </c>
      <c r="C26" s="5" t="s">
        <v>720</v>
      </c>
      <c r="D26" s="5" t="s">
        <v>435</v>
      </c>
      <c r="E26" s="11" t="s">
        <v>430</v>
      </c>
      <c r="F26" s="6">
        <f>SUMIFS(NhatKy_ViPham!K:K, NhatKy_ViPham!E:E, "10_Hoa_A", NhatKy_ViPham!F:F, B26, NhatKy_ViPham!H:H, "L01")</f>
        <v>0</v>
      </c>
      <c r="G26" s="6">
        <f>SUMIFS(NhatKy_ViPham!K:K, NhatKy_ViPham!E:E, "10_Hoa_A", NhatKy_ViPham!F:F, B26, NhatKy_ViPham!H:H, "L02")</f>
        <v>0</v>
      </c>
      <c r="H26" s="6">
        <f>SUMIFS(NhatKy_ViPham!K:K, NhatKy_ViPham!E:E, "10_Hoa_A", NhatKy_ViPham!F:F, B26, NhatKy_ViPham!H:H, "L03")</f>
        <v>0</v>
      </c>
      <c r="I26" s="6">
        <f>SUMIFS(NhatKy_ViPham!K:K, NhatKy_ViPham!E:E, "10_Hoa_A", NhatKy_ViPham!F:F, B26, NhatKy_ViPham!H:H, "L04")</f>
        <v>0</v>
      </c>
      <c r="J26" s="6">
        <f>SUMIFS(NhatKy_ViPham!K:K, NhatKy_ViPham!E:E, "10_Hoa_A", NhatKy_ViPham!F:F, B26, NhatKy_ViPham!H:H, "L05")</f>
        <v>0</v>
      </c>
      <c r="K26" s="6">
        <f>SUMIFS(NhatKy_ViPham!K:K, NhatKy_ViPham!E:E, "10_Hoa_A", NhatKy_ViPham!F:F, B26, NhatKy_ViPham!H:H, "L06")</f>
        <v>0</v>
      </c>
      <c r="L26" s="6">
        <f>SUMIFS(NhatKy_ViPham!K:K, NhatKy_ViPham!E:E, "10_Hoa_A", NhatKy_ViPham!F:F, B26, NhatKy_ViPham!H:H, "L07")</f>
        <v>0</v>
      </c>
      <c r="M26" s="6">
        <f>SUMIFS(NhatKy_ViPham!K:K, NhatKy_ViPham!E:E, "10_Hoa_A", NhatKy_ViPham!F:F, B26, NhatKy_ViPham!H:H, "L08")</f>
        <v>0</v>
      </c>
      <c r="N26" s="6">
        <f>SUMIFS(NhatKy_ViPham!K:K, NhatKy_ViPham!E:E, "10_Hoa_A", NhatKy_ViPham!F:F, B26, NhatKy_ViPham!H:H, "L09")</f>
        <v>0</v>
      </c>
      <c r="O26" s="6">
        <f>SUMIFS(NhatKy_ViPham!K:K, NhatKy_ViPham!E:E, "10_Hoa_A", NhatKy_ViPham!F:F, B26, NhatKy_ViPham!H:H, "L10")</f>
        <v>0</v>
      </c>
      <c r="P26" s="12">
        <f>SUMIFS(NhatKy_ViPham!J:J, NhatKy_ViPham!E:E, "10_Hoa_A", NhatKy_ViPham!F:F, B26)</f>
        <v>0</v>
      </c>
      <c r="Q26" s="13">
        <f>SUMIFS(NhatKy_ViPham!K:K, NhatKy_ViPham!E:E, "10_Hoa_A", NhatKy_ViPham!F:F, B26)</f>
        <v>0</v>
      </c>
      <c r="R26" s="6">
        <f>100 + SUMIFS(NhatKy_ViPham!J:J, NhatKy_ViPham!E:E, "10_Hoa_A", NhatKy_ViPham!F:F, B26, NhatKy_ViPham!C:C, "T1") - SUMIFS(NhatKy_ViPham!K:K, NhatKy_ViPham!E:E, "10_Hoa_A", NhatKy_ViPham!F:F, B26, NhatKy_ViPham!C:C, "T1")</f>
        <v>100</v>
      </c>
      <c r="S26" s="6">
        <f>100 + SUMIFS(NhatKy_ViPham!J:J, NhatKy_ViPham!E:E, "10_Hoa_A", NhatKy_ViPham!F:F, B26, NhatKy_ViPham!C:C, "T2") - SUMIFS(NhatKy_ViPham!K:K, NhatKy_ViPham!E:E, "10_Hoa_A", NhatKy_ViPham!F:F, B26, NhatKy_ViPham!C:C, "T2")</f>
        <v>100</v>
      </c>
      <c r="T26" s="6">
        <f>100 + SUMIFS(NhatKy_ViPham!J:J, NhatKy_ViPham!E:E, "10_Hoa_A", NhatKy_ViPham!F:F, B26, NhatKy_ViPham!C:C, "T3") - SUMIFS(NhatKy_ViPham!K:K, NhatKy_ViPham!E:E, "10_Hoa_A", NhatKy_ViPham!F:F, B26, NhatKy_ViPham!C:C, "T3")</f>
        <v>100</v>
      </c>
      <c r="U26" s="6">
        <f>100 + SUMIFS(NhatKy_ViPham!J:J, NhatKy_ViPham!E:E, "10_Hoa_A", NhatKy_ViPham!F:F, B26, NhatKy_ViPham!C:C, "T4") - SUMIFS(NhatKy_ViPham!K:K, NhatKy_ViPham!E:E, "10_Hoa_A", NhatKy_ViPham!F:F, B26, NhatKy_ViPham!C:C, "T4")</f>
        <v>100</v>
      </c>
      <c r="V26" s="6">
        <f>100 + SUMIFS(NhatKy_ViPham!J:J, NhatKy_ViPham!E:E, "10_Hoa_A", NhatKy_ViPham!F:F, B26, NhatKy_ViPham!C:C, "T5") - SUMIFS(NhatKy_ViPham!K:K, NhatKy_ViPham!E:E, "10_Hoa_A", NhatKy_ViPham!F:F, B26, NhatKy_ViPham!C:C, "T5")</f>
        <v>100</v>
      </c>
      <c r="W26" s="6">
        <f>100 + SUMIFS(NhatKy_ViPham!J:J, NhatKy_ViPham!E:E, "10_Hoa_A", NhatKy_ViPham!F:F, B26, NhatKy_ViPham!C:C, "T6") - SUMIFS(NhatKy_ViPham!K:K, NhatKy_ViPham!E:E, "10_Hoa_A", NhatKy_ViPham!F:F, B26, NhatKy_ViPham!C:C, "T6")</f>
        <v>100</v>
      </c>
      <c r="X26" s="6">
        <f>100 + SUMIFS(NhatKy_ViPham!J:J, NhatKy_ViPham!E:E, "10_Hoa_A", NhatKy_ViPham!F:F, B26, NhatKy_ViPham!C:C, "T7") - SUMIFS(NhatKy_ViPham!K:K, NhatKy_ViPham!E:E, "10_Hoa_A", NhatKy_ViPham!F:F, B26, NhatKy_ViPham!C:C, "T7")</f>
        <v>100</v>
      </c>
      <c r="Y26" s="6">
        <f>100 + SUMIFS(NhatKy_ViPham!J:J, NhatKy_ViPham!E:E, "10_Hoa_A", NhatKy_ViPham!F:F, B26, NhatKy_ViPham!C:C, "T8") - SUMIFS(NhatKy_ViPham!K:K, NhatKy_ViPham!E:E, "10_Hoa_A", NhatKy_ViPham!F:F, B26, NhatKy_ViPham!C:C, "T8")</f>
        <v>100</v>
      </c>
      <c r="Z26" s="6">
        <f>100 + SUMIFS(NhatKy_ViPham!J:J, NhatKy_ViPham!E:E, "10_Hoa_A", NhatKy_ViPham!F:F, B26, NhatKy_ViPham!C:C, "T9") - SUMIFS(NhatKy_ViPham!K:K, NhatKy_ViPham!E:E, "10_Hoa_A", NhatKy_ViPham!F:F, B26, NhatKy_ViPham!C:C, "T9")</f>
        <v>100</v>
      </c>
      <c r="AA26" s="6">
        <f>100 + SUMIFS(NhatKy_ViPham!J:J, NhatKy_ViPham!E:E, "10_Hoa_A", NhatKy_ViPham!F:F, B26, NhatKy_ViPham!C:C, "T10") - SUMIFS(NhatKy_ViPham!K:K, NhatKy_ViPham!E:E, "10_Hoa_A", NhatKy_ViPham!F:F, B26, NhatKy_ViPham!C:C, "T10")</f>
        <v>100</v>
      </c>
      <c r="AB26" s="6">
        <f>100 + SUMIFS(NhatKy_ViPham!J:J, NhatKy_ViPham!E:E, "10_Hoa_A", NhatKy_ViPham!F:F, B26, NhatKy_ViPham!C:C, "T11") - SUMIFS(NhatKy_ViPham!K:K, NhatKy_ViPham!E:E, "10_Hoa_A", NhatKy_ViPham!F:F, B26, NhatKy_ViPham!C:C, "T11")</f>
        <v>100</v>
      </c>
      <c r="AC26" s="6">
        <f>100 + SUMIFS(NhatKy_ViPham!J:J, NhatKy_ViPham!E:E, "10_Hoa_A", NhatKy_ViPham!F:F, B26, NhatKy_ViPham!C:C, "T12") - SUMIFS(NhatKy_ViPham!K:K, NhatKy_ViPham!E:E, "10_Hoa_A", NhatKy_ViPham!F:F, B26, NhatKy_ViPham!C:C, "T12")</f>
        <v>100</v>
      </c>
      <c r="AD26" s="6">
        <f>100 + SUMIFS(NhatKy_ViPham!J:J, NhatKy_ViPham!E:E, "10_Hoa_A", NhatKy_ViPham!F:F, B26, NhatKy_ViPham!C:C, "T13") - SUMIFS(NhatKy_ViPham!K:K, NhatKy_ViPham!E:E, "10_Hoa_A", NhatKy_ViPham!F:F, B26, NhatKy_ViPham!C:C, "T13")</f>
        <v>100</v>
      </c>
      <c r="AE26" s="6">
        <f>100 + SUMIFS(NhatKy_ViPham!J:J, NhatKy_ViPham!E:E, "10_Hoa_A", NhatKy_ViPham!F:F, B26, NhatKy_ViPham!C:C, "T14") - SUMIFS(NhatKy_ViPham!K:K, NhatKy_ViPham!E:E, "10_Hoa_A", NhatKy_ViPham!F:F, B26, NhatKy_ViPham!C:C, "T14")</f>
        <v>100</v>
      </c>
      <c r="AF26" s="6">
        <f>100 + SUMIFS(NhatKy_ViPham!J:J, NhatKy_ViPham!E:E, "10_Hoa_A", NhatKy_ViPham!F:F, B26, NhatKy_ViPham!C:C, "T15") - SUMIFS(NhatKy_ViPham!K:K, NhatKy_ViPham!E:E, "10_Hoa_A", NhatKy_ViPham!F:F, B26, NhatKy_ViPham!C:C, "T15")</f>
        <v>100</v>
      </c>
      <c r="AG26" s="6">
        <f>100 + SUMIFS(NhatKy_ViPham!J:J, NhatKy_ViPham!E:E, "10_Hoa_A", NhatKy_ViPham!F:F, B26, NhatKy_ViPham!C:C, "T16") - SUMIFS(NhatKy_ViPham!K:K, NhatKy_ViPham!E:E, "10_Hoa_A", NhatKy_ViPham!F:F, B26, NhatKy_ViPham!C:C, "T16")</f>
        <v>100</v>
      </c>
      <c r="AH26" s="6">
        <f>100 + SUMIFS(NhatKy_ViPham!J:J, NhatKy_ViPham!E:E, "10_Hoa_A", NhatKy_ViPham!F:F, B26, NhatKy_ViPham!C:C, "T17") - SUMIFS(NhatKy_ViPham!K:K, NhatKy_ViPham!E:E, "10_Hoa_A", NhatKy_ViPham!F:F, B26, NhatKy_ViPham!C:C, "T17")</f>
        <v>100</v>
      </c>
      <c r="AI26" s="6">
        <f>100 + SUMIFS(NhatKy_ViPham!J:J, NhatKy_ViPham!E:E, "10_Hoa_A", NhatKy_ViPham!F:F, B26, NhatKy_ViPham!C:C, "T18") - SUMIFS(NhatKy_ViPham!K:K, NhatKy_ViPham!E:E, "10_Hoa_A", NhatKy_ViPham!F:F, B26, NhatKy_ViPham!C:C, "T18")</f>
        <v>100</v>
      </c>
      <c r="AJ26" s="6">
        <f>100 + SUMIFS(NhatKy_ViPham!J:J, NhatKy_ViPham!E:E, "10_Hoa_A", NhatKy_ViPham!F:F, B26, NhatKy_ViPham!C:C, "T19") - SUMIFS(NhatKy_ViPham!K:K, NhatKy_ViPham!E:E, "10_Hoa_A", NhatKy_ViPham!F:F, B26, NhatKy_ViPham!C:C, "T19")</f>
        <v>100</v>
      </c>
      <c r="AK26" s="6">
        <f>100 + SUMIFS(NhatKy_ViPham!J:J, NhatKy_ViPham!E:E, "10_Hoa_A", NhatKy_ViPham!F:F, B26, NhatKy_ViPham!C:C, "T20") - SUMIFS(NhatKy_ViPham!K:K, NhatKy_ViPham!E:E, "10_Hoa_A", NhatKy_ViPham!F:F, B26, NhatKy_ViPham!C:C, "T20")</f>
        <v>100</v>
      </c>
      <c r="AL26" s="6">
        <f>100 + SUMIFS(NhatKy_ViPham!J:J, NhatKy_ViPham!E:E, "10_Hoa_A", NhatKy_ViPham!F:F, B26, NhatKy_ViPham!C:C, "T21") - SUMIFS(NhatKy_ViPham!K:K, NhatKy_ViPham!E:E, "10_Hoa_A", NhatKy_ViPham!F:F, B26, NhatKy_ViPham!C:C, "T21")</f>
        <v>100</v>
      </c>
      <c r="AM26" s="6">
        <f>100 + SUMIFS(NhatKy_ViPham!J:J, NhatKy_ViPham!E:E, "10_Hoa_A", NhatKy_ViPham!F:F, B26, NhatKy_ViPham!C:C, "T22") - SUMIFS(NhatKy_ViPham!K:K, NhatKy_ViPham!E:E, "10_Hoa_A", NhatKy_ViPham!F:F, B26, NhatKy_ViPham!C:C, "T22")</f>
        <v>100</v>
      </c>
      <c r="AN26" s="6">
        <f>100 + SUMIFS(NhatKy_ViPham!J:J, NhatKy_ViPham!E:E, "10_Hoa_A", NhatKy_ViPham!F:F, B26, NhatKy_ViPham!C:C, "T23") - SUMIFS(NhatKy_ViPham!K:K, NhatKy_ViPham!E:E, "10_Hoa_A", NhatKy_ViPham!F:F, B26, NhatKy_ViPham!C:C, "T23")</f>
        <v>100</v>
      </c>
      <c r="AO26" s="6">
        <f>100 + SUMIFS(NhatKy_ViPham!J:J, NhatKy_ViPham!E:E, "10_Hoa_A", NhatKy_ViPham!F:F, B26, NhatKy_ViPham!C:C, "T24") - SUMIFS(NhatKy_ViPham!K:K, NhatKy_ViPham!E:E, "10_Hoa_A", NhatKy_ViPham!F:F, B26, NhatKy_ViPham!C:C, "T24")</f>
        <v>100</v>
      </c>
      <c r="AP26" s="6">
        <f>100 + SUMIFS(NhatKy_ViPham!J:J, NhatKy_ViPham!E:E, "10_Hoa_A", NhatKy_ViPham!F:F, B26, NhatKy_ViPham!C:C, "T25") - SUMIFS(NhatKy_ViPham!K:K, NhatKy_ViPham!E:E, "10_Hoa_A", NhatKy_ViPham!F:F, B26, NhatKy_ViPham!C:C, "T25")</f>
        <v>100</v>
      </c>
      <c r="AQ26" s="6">
        <f>100 + SUMIFS(NhatKy_ViPham!J:J, NhatKy_ViPham!E:E, "10_Hoa_A", NhatKy_ViPham!F:F, B26, NhatKy_ViPham!C:C, "T26") - SUMIFS(NhatKy_ViPham!K:K, NhatKy_ViPham!E:E, "10_Hoa_A", NhatKy_ViPham!F:F, B26, NhatKy_ViPham!C:C, "T26")</f>
        <v>100</v>
      </c>
      <c r="AR26" s="6">
        <f>100 + SUMIFS(NhatKy_ViPham!J:J, NhatKy_ViPham!E:E, "10_Hoa_A", NhatKy_ViPham!F:F, B26, NhatKy_ViPham!C:C, "T27") - SUMIFS(NhatKy_ViPham!K:K, NhatKy_ViPham!E:E, "10_Hoa_A", NhatKy_ViPham!F:F, B26, NhatKy_ViPham!C:C, "T27")</f>
        <v>100</v>
      </c>
      <c r="AS26" s="6">
        <f>100 + SUMIFS(NhatKy_ViPham!J:J, NhatKy_ViPham!E:E, "10_Hoa_A", NhatKy_ViPham!F:F, B26, NhatKy_ViPham!C:C, "T28") - SUMIFS(NhatKy_ViPham!K:K, NhatKy_ViPham!E:E, "10_Hoa_A", NhatKy_ViPham!F:F, B26, NhatKy_ViPham!C:C, "T28")</f>
        <v>100</v>
      </c>
      <c r="AT26" s="6">
        <f>100 + SUMIFS(NhatKy_ViPham!J:J, NhatKy_ViPham!E:E, "10_Hoa_A", NhatKy_ViPham!F:F, B26, NhatKy_ViPham!C:C, "T29") - SUMIFS(NhatKy_ViPham!K:K, NhatKy_ViPham!E:E, "10_Hoa_A", NhatKy_ViPham!F:F, B26, NhatKy_ViPham!C:C, "T29")</f>
        <v>100</v>
      </c>
      <c r="AU26" s="6">
        <f>100 + SUMIFS(NhatKy_ViPham!J:J, NhatKy_ViPham!E:E, "10_Hoa_A", NhatKy_ViPham!F:F, B26, NhatKy_ViPham!C:C, "T30") - SUMIFS(NhatKy_ViPham!K:K, NhatKy_ViPham!E:E, "10_Hoa_A", NhatKy_ViPham!F:F, B26, NhatKy_ViPham!C:C, "T30")</f>
        <v>100</v>
      </c>
      <c r="AV26" s="6">
        <f>100 + SUMIFS(NhatKy_ViPham!J:J, NhatKy_ViPham!E:E, "10_Hoa_A", NhatKy_ViPham!F:F, B26, NhatKy_ViPham!C:C, "T31") - SUMIFS(NhatKy_ViPham!K:K, NhatKy_ViPham!E:E, "10_Hoa_A", NhatKy_ViPham!F:F, B26, NhatKy_ViPham!C:C, "T31")</f>
        <v>100</v>
      </c>
      <c r="AW26" s="6">
        <f>100 + SUMIFS(NhatKy_ViPham!J:J, NhatKy_ViPham!E:E, "10_Hoa_A", NhatKy_ViPham!F:F, B26, NhatKy_ViPham!C:C, "T32") - SUMIFS(NhatKy_ViPham!K:K, NhatKy_ViPham!E:E, "10_Hoa_A", NhatKy_ViPham!F:F, B26, NhatKy_ViPham!C:C, "T32")</f>
        <v>100</v>
      </c>
      <c r="AX26" s="6">
        <f>100 + SUMIFS(NhatKy_ViPham!J:J, NhatKy_ViPham!E:E, "10_Hoa_A", NhatKy_ViPham!F:F, B26, NhatKy_ViPham!C:C, "T33") - SUMIFS(NhatKy_ViPham!K:K, NhatKy_ViPham!E:E, "10_Hoa_A", NhatKy_ViPham!F:F, B26, NhatKy_ViPham!C:C, "T33")</f>
        <v>100</v>
      </c>
      <c r="AY26" s="6">
        <f>100 + SUMIFS(NhatKy_ViPham!J:J, NhatKy_ViPham!E:E, "10_Hoa_A", NhatKy_ViPham!F:F, B26, NhatKy_ViPham!C:C, "T34") - SUMIFS(NhatKy_ViPham!K:K, NhatKy_ViPham!E:E, "10_Hoa_A", NhatKy_ViPham!F:F, B26, NhatKy_ViPham!C:C, "T34")</f>
        <v>100</v>
      </c>
      <c r="AZ26" s="6">
        <f>100 + SUMIFS(NhatKy_ViPham!J:J, NhatKy_ViPham!E:E, "10_Hoa_A", NhatKy_ViPham!F:F, B26, NhatKy_ViPham!C:C, "T35") - SUMIFS(NhatKy_ViPham!K:K, NhatKy_ViPham!E:E, "10_Hoa_A", NhatKy_ViPham!F:F, B26, NhatKy_ViPham!C:C, "T35")</f>
        <v>100</v>
      </c>
      <c r="BA26" s="12">
        <f t="shared" si="0"/>
        <v>100</v>
      </c>
      <c r="BB26" s="11" t="s">
        <v>430</v>
      </c>
      <c r="BC26" s="16" t="str">
        <f t="shared" si="1"/>
        <v>Tốt</v>
      </c>
      <c r="BD26" s="15" t="str">
        <f t="shared" si="2"/>
        <v>🟢 BÌNH THƯỜNG</v>
      </c>
    </row>
    <row r="27" spans="1:56" x14ac:dyDescent="0.25">
      <c r="A27" s="4">
        <v>19</v>
      </c>
      <c r="B27" s="10" t="s">
        <v>721</v>
      </c>
      <c r="C27" s="4" t="s">
        <v>722</v>
      </c>
      <c r="D27" s="4" t="s">
        <v>429</v>
      </c>
      <c r="E27" s="11" t="s">
        <v>430</v>
      </c>
      <c r="F27" s="7">
        <f>SUMIFS(NhatKy_ViPham!K:K, NhatKy_ViPham!E:E, "10_Hoa_A", NhatKy_ViPham!F:F, B27, NhatKy_ViPham!H:H, "L01")</f>
        <v>0</v>
      </c>
      <c r="G27" s="7">
        <f>SUMIFS(NhatKy_ViPham!K:K, NhatKy_ViPham!E:E, "10_Hoa_A", NhatKy_ViPham!F:F, B27, NhatKy_ViPham!H:H, "L02")</f>
        <v>0</v>
      </c>
      <c r="H27" s="7">
        <f>SUMIFS(NhatKy_ViPham!K:K, NhatKy_ViPham!E:E, "10_Hoa_A", NhatKy_ViPham!F:F, B27, NhatKy_ViPham!H:H, "L03")</f>
        <v>0</v>
      </c>
      <c r="I27" s="7">
        <f>SUMIFS(NhatKy_ViPham!K:K, NhatKy_ViPham!E:E, "10_Hoa_A", NhatKy_ViPham!F:F, B27, NhatKy_ViPham!H:H, "L04")</f>
        <v>0</v>
      </c>
      <c r="J27" s="7">
        <f>SUMIFS(NhatKy_ViPham!K:K, NhatKy_ViPham!E:E, "10_Hoa_A", NhatKy_ViPham!F:F, B27, NhatKy_ViPham!H:H, "L05")</f>
        <v>0</v>
      </c>
      <c r="K27" s="7">
        <f>SUMIFS(NhatKy_ViPham!K:K, NhatKy_ViPham!E:E, "10_Hoa_A", NhatKy_ViPham!F:F, B27, NhatKy_ViPham!H:H, "L06")</f>
        <v>0</v>
      </c>
      <c r="L27" s="7">
        <f>SUMIFS(NhatKy_ViPham!K:K, NhatKy_ViPham!E:E, "10_Hoa_A", NhatKy_ViPham!F:F, B27, NhatKy_ViPham!H:H, "L07")</f>
        <v>0</v>
      </c>
      <c r="M27" s="7">
        <f>SUMIFS(NhatKy_ViPham!K:K, NhatKy_ViPham!E:E, "10_Hoa_A", NhatKy_ViPham!F:F, B27, NhatKy_ViPham!H:H, "L08")</f>
        <v>0</v>
      </c>
      <c r="N27" s="7">
        <f>SUMIFS(NhatKy_ViPham!K:K, NhatKy_ViPham!E:E, "10_Hoa_A", NhatKy_ViPham!F:F, B27, NhatKy_ViPham!H:H, "L09")</f>
        <v>0</v>
      </c>
      <c r="O27" s="7">
        <f>SUMIFS(NhatKy_ViPham!K:K, NhatKy_ViPham!E:E, "10_Hoa_A", NhatKy_ViPham!F:F, B27, NhatKy_ViPham!H:H, "L10")</f>
        <v>0</v>
      </c>
      <c r="P27" s="12">
        <f>SUMIFS(NhatKy_ViPham!J:J, NhatKy_ViPham!E:E, "10_Hoa_A", NhatKy_ViPham!F:F, B27)</f>
        <v>0</v>
      </c>
      <c r="Q27" s="13">
        <f>SUMIFS(NhatKy_ViPham!K:K, NhatKy_ViPham!E:E, "10_Hoa_A", NhatKy_ViPham!F:F, B27)</f>
        <v>0</v>
      </c>
      <c r="R27" s="7">
        <f>100 + SUMIFS(NhatKy_ViPham!J:J, NhatKy_ViPham!E:E, "10_Hoa_A", NhatKy_ViPham!F:F, B27, NhatKy_ViPham!C:C, "T1") - SUMIFS(NhatKy_ViPham!K:K, NhatKy_ViPham!E:E, "10_Hoa_A", NhatKy_ViPham!F:F, B27, NhatKy_ViPham!C:C, "T1")</f>
        <v>100</v>
      </c>
      <c r="S27" s="7">
        <f>100 + SUMIFS(NhatKy_ViPham!J:J, NhatKy_ViPham!E:E, "10_Hoa_A", NhatKy_ViPham!F:F, B27, NhatKy_ViPham!C:C, "T2") - SUMIFS(NhatKy_ViPham!K:K, NhatKy_ViPham!E:E, "10_Hoa_A", NhatKy_ViPham!F:F, B27, NhatKy_ViPham!C:C, "T2")</f>
        <v>100</v>
      </c>
      <c r="T27" s="7">
        <f>100 + SUMIFS(NhatKy_ViPham!J:J, NhatKy_ViPham!E:E, "10_Hoa_A", NhatKy_ViPham!F:F, B27, NhatKy_ViPham!C:C, "T3") - SUMIFS(NhatKy_ViPham!K:K, NhatKy_ViPham!E:E, "10_Hoa_A", NhatKy_ViPham!F:F, B27, NhatKy_ViPham!C:C, "T3")</f>
        <v>100</v>
      </c>
      <c r="U27" s="7">
        <f>100 + SUMIFS(NhatKy_ViPham!J:J, NhatKy_ViPham!E:E, "10_Hoa_A", NhatKy_ViPham!F:F, B27, NhatKy_ViPham!C:C, "T4") - SUMIFS(NhatKy_ViPham!K:K, NhatKy_ViPham!E:E, "10_Hoa_A", NhatKy_ViPham!F:F, B27, NhatKy_ViPham!C:C, "T4")</f>
        <v>100</v>
      </c>
      <c r="V27" s="7">
        <f>100 + SUMIFS(NhatKy_ViPham!J:J, NhatKy_ViPham!E:E, "10_Hoa_A", NhatKy_ViPham!F:F, B27, NhatKy_ViPham!C:C, "T5") - SUMIFS(NhatKy_ViPham!K:K, NhatKy_ViPham!E:E, "10_Hoa_A", NhatKy_ViPham!F:F, B27, NhatKy_ViPham!C:C, "T5")</f>
        <v>100</v>
      </c>
      <c r="W27" s="7">
        <f>100 + SUMIFS(NhatKy_ViPham!J:J, NhatKy_ViPham!E:E, "10_Hoa_A", NhatKy_ViPham!F:F, B27, NhatKy_ViPham!C:C, "T6") - SUMIFS(NhatKy_ViPham!K:K, NhatKy_ViPham!E:E, "10_Hoa_A", NhatKy_ViPham!F:F, B27, NhatKy_ViPham!C:C, "T6")</f>
        <v>100</v>
      </c>
      <c r="X27" s="7">
        <f>100 + SUMIFS(NhatKy_ViPham!J:J, NhatKy_ViPham!E:E, "10_Hoa_A", NhatKy_ViPham!F:F, B27, NhatKy_ViPham!C:C, "T7") - SUMIFS(NhatKy_ViPham!K:K, NhatKy_ViPham!E:E, "10_Hoa_A", NhatKy_ViPham!F:F, B27, NhatKy_ViPham!C:C, "T7")</f>
        <v>100</v>
      </c>
      <c r="Y27" s="7">
        <f>100 + SUMIFS(NhatKy_ViPham!J:J, NhatKy_ViPham!E:E, "10_Hoa_A", NhatKy_ViPham!F:F, B27, NhatKy_ViPham!C:C, "T8") - SUMIFS(NhatKy_ViPham!K:K, NhatKy_ViPham!E:E, "10_Hoa_A", NhatKy_ViPham!F:F, B27, NhatKy_ViPham!C:C, "T8")</f>
        <v>100</v>
      </c>
      <c r="Z27" s="7">
        <f>100 + SUMIFS(NhatKy_ViPham!J:J, NhatKy_ViPham!E:E, "10_Hoa_A", NhatKy_ViPham!F:F, B27, NhatKy_ViPham!C:C, "T9") - SUMIFS(NhatKy_ViPham!K:K, NhatKy_ViPham!E:E, "10_Hoa_A", NhatKy_ViPham!F:F, B27, NhatKy_ViPham!C:C, "T9")</f>
        <v>100</v>
      </c>
      <c r="AA27" s="7">
        <f>100 + SUMIFS(NhatKy_ViPham!J:J, NhatKy_ViPham!E:E, "10_Hoa_A", NhatKy_ViPham!F:F, B27, NhatKy_ViPham!C:C, "T10") - SUMIFS(NhatKy_ViPham!K:K, NhatKy_ViPham!E:E, "10_Hoa_A", NhatKy_ViPham!F:F, B27, NhatKy_ViPham!C:C, "T10")</f>
        <v>100</v>
      </c>
      <c r="AB27" s="7">
        <f>100 + SUMIFS(NhatKy_ViPham!J:J, NhatKy_ViPham!E:E, "10_Hoa_A", NhatKy_ViPham!F:F, B27, NhatKy_ViPham!C:C, "T11") - SUMIFS(NhatKy_ViPham!K:K, NhatKy_ViPham!E:E, "10_Hoa_A", NhatKy_ViPham!F:F, B27, NhatKy_ViPham!C:C, "T11")</f>
        <v>100</v>
      </c>
      <c r="AC27" s="7">
        <f>100 + SUMIFS(NhatKy_ViPham!J:J, NhatKy_ViPham!E:E, "10_Hoa_A", NhatKy_ViPham!F:F, B27, NhatKy_ViPham!C:C, "T12") - SUMIFS(NhatKy_ViPham!K:K, NhatKy_ViPham!E:E, "10_Hoa_A", NhatKy_ViPham!F:F, B27, NhatKy_ViPham!C:C, "T12")</f>
        <v>100</v>
      </c>
      <c r="AD27" s="7">
        <f>100 + SUMIFS(NhatKy_ViPham!J:J, NhatKy_ViPham!E:E, "10_Hoa_A", NhatKy_ViPham!F:F, B27, NhatKy_ViPham!C:C, "T13") - SUMIFS(NhatKy_ViPham!K:K, NhatKy_ViPham!E:E, "10_Hoa_A", NhatKy_ViPham!F:F, B27, NhatKy_ViPham!C:C, "T13")</f>
        <v>100</v>
      </c>
      <c r="AE27" s="7">
        <f>100 + SUMIFS(NhatKy_ViPham!J:J, NhatKy_ViPham!E:E, "10_Hoa_A", NhatKy_ViPham!F:F, B27, NhatKy_ViPham!C:C, "T14") - SUMIFS(NhatKy_ViPham!K:K, NhatKy_ViPham!E:E, "10_Hoa_A", NhatKy_ViPham!F:F, B27, NhatKy_ViPham!C:C, "T14")</f>
        <v>100</v>
      </c>
      <c r="AF27" s="7">
        <f>100 + SUMIFS(NhatKy_ViPham!J:J, NhatKy_ViPham!E:E, "10_Hoa_A", NhatKy_ViPham!F:F, B27, NhatKy_ViPham!C:C, "T15") - SUMIFS(NhatKy_ViPham!K:K, NhatKy_ViPham!E:E, "10_Hoa_A", NhatKy_ViPham!F:F, B27, NhatKy_ViPham!C:C, "T15")</f>
        <v>100</v>
      </c>
      <c r="AG27" s="7">
        <f>100 + SUMIFS(NhatKy_ViPham!J:J, NhatKy_ViPham!E:E, "10_Hoa_A", NhatKy_ViPham!F:F, B27, NhatKy_ViPham!C:C, "T16") - SUMIFS(NhatKy_ViPham!K:K, NhatKy_ViPham!E:E, "10_Hoa_A", NhatKy_ViPham!F:F, B27, NhatKy_ViPham!C:C, "T16")</f>
        <v>100</v>
      </c>
      <c r="AH27" s="7">
        <f>100 + SUMIFS(NhatKy_ViPham!J:J, NhatKy_ViPham!E:E, "10_Hoa_A", NhatKy_ViPham!F:F, B27, NhatKy_ViPham!C:C, "T17") - SUMIFS(NhatKy_ViPham!K:K, NhatKy_ViPham!E:E, "10_Hoa_A", NhatKy_ViPham!F:F, B27, NhatKy_ViPham!C:C, "T17")</f>
        <v>100</v>
      </c>
      <c r="AI27" s="7">
        <f>100 + SUMIFS(NhatKy_ViPham!J:J, NhatKy_ViPham!E:E, "10_Hoa_A", NhatKy_ViPham!F:F, B27, NhatKy_ViPham!C:C, "T18") - SUMIFS(NhatKy_ViPham!K:K, NhatKy_ViPham!E:E, "10_Hoa_A", NhatKy_ViPham!F:F, B27, NhatKy_ViPham!C:C, "T18")</f>
        <v>100</v>
      </c>
      <c r="AJ27" s="7">
        <f>100 + SUMIFS(NhatKy_ViPham!J:J, NhatKy_ViPham!E:E, "10_Hoa_A", NhatKy_ViPham!F:F, B27, NhatKy_ViPham!C:C, "T19") - SUMIFS(NhatKy_ViPham!K:K, NhatKy_ViPham!E:E, "10_Hoa_A", NhatKy_ViPham!F:F, B27, NhatKy_ViPham!C:C, "T19")</f>
        <v>100</v>
      </c>
      <c r="AK27" s="7">
        <f>100 + SUMIFS(NhatKy_ViPham!J:J, NhatKy_ViPham!E:E, "10_Hoa_A", NhatKy_ViPham!F:F, B27, NhatKy_ViPham!C:C, "T20") - SUMIFS(NhatKy_ViPham!K:K, NhatKy_ViPham!E:E, "10_Hoa_A", NhatKy_ViPham!F:F, B27, NhatKy_ViPham!C:C, "T20")</f>
        <v>100</v>
      </c>
      <c r="AL27" s="7">
        <f>100 + SUMIFS(NhatKy_ViPham!J:J, NhatKy_ViPham!E:E, "10_Hoa_A", NhatKy_ViPham!F:F, B27, NhatKy_ViPham!C:C, "T21") - SUMIFS(NhatKy_ViPham!K:K, NhatKy_ViPham!E:E, "10_Hoa_A", NhatKy_ViPham!F:F, B27, NhatKy_ViPham!C:C, "T21")</f>
        <v>100</v>
      </c>
      <c r="AM27" s="7">
        <f>100 + SUMIFS(NhatKy_ViPham!J:J, NhatKy_ViPham!E:E, "10_Hoa_A", NhatKy_ViPham!F:F, B27, NhatKy_ViPham!C:C, "T22") - SUMIFS(NhatKy_ViPham!K:K, NhatKy_ViPham!E:E, "10_Hoa_A", NhatKy_ViPham!F:F, B27, NhatKy_ViPham!C:C, "T22")</f>
        <v>100</v>
      </c>
      <c r="AN27" s="7">
        <f>100 + SUMIFS(NhatKy_ViPham!J:J, NhatKy_ViPham!E:E, "10_Hoa_A", NhatKy_ViPham!F:F, B27, NhatKy_ViPham!C:C, "T23") - SUMIFS(NhatKy_ViPham!K:K, NhatKy_ViPham!E:E, "10_Hoa_A", NhatKy_ViPham!F:F, B27, NhatKy_ViPham!C:C, "T23")</f>
        <v>100</v>
      </c>
      <c r="AO27" s="7">
        <f>100 + SUMIFS(NhatKy_ViPham!J:J, NhatKy_ViPham!E:E, "10_Hoa_A", NhatKy_ViPham!F:F, B27, NhatKy_ViPham!C:C, "T24") - SUMIFS(NhatKy_ViPham!K:K, NhatKy_ViPham!E:E, "10_Hoa_A", NhatKy_ViPham!F:F, B27, NhatKy_ViPham!C:C, "T24")</f>
        <v>100</v>
      </c>
      <c r="AP27" s="7">
        <f>100 + SUMIFS(NhatKy_ViPham!J:J, NhatKy_ViPham!E:E, "10_Hoa_A", NhatKy_ViPham!F:F, B27, NhatKy_ViPham!C:C, "T25") - SUMIFS(NhatKy_ViPham!K:K, NhatKy_ViPham!E:E, "10_Hoa_A", NhatKy_ViPham!F:F, B27, NhatKy_ViPham!C:C, "T25")</f>
        <v>100</v>
      </c>
      <c r="AQ27" s="7">
        <f>100 + SUMIFS(NhatKy_ViPham!J:J, NhatKy_ViPham!E:E, "10_Hoa_A", NhatKy_ViPham!F:F, B27, NhatKy_ViPham!C:C, "T26") - SUMIFS(NhatKy_ViPham!K:K, NhatKy_ViPham!E:E, "10_Hoa_A", NhatKy_ViPham!F:F, B27, NhatKy_ViPham!C:C, "T26")</f>
        <v>100</v>
      </c>
      <c r="AR27" s="7">
        <f>100 + SUMIFS(NhatKy_ViPham!J:J, NhatKy_ViPham!E:E, "10_Hoa_A", NhatKy_ViPham!F:F, B27, NhatKy_ViPham!C:C, "T27") - SUMIFS(NhatKy_ViPham!K:K, NhatKy_ViPham!E:E, "10_Hoa_A", NhatKy_ViPham!F:F, B27, NhatKy_ViPham!C:C, "T27")</f>
        <v>100</v>
      </c>
      <c r="AS27" s="7">
        <f>100 + SUMIFS(NhatKy_ViPham!J:J, NhatKy_ViPham!E:E, "10_Hoa_A", NhatKy_ViPham!F:F, B27, NhatKy_ViPham!C:C, "T28") - SUMIFS(NhatKy_ViPham!K:K, NhatKy_ViPham!E:E, "10_Hoa_A", NhatKy_ViPham!F:F, B27, NhatKy_ViPham!C:C, "T28")</f>
        <v>100</v>
      </c>
      <c r="AT27" s="7">
        <f>100 + SUMIFS(NhatKy_ViPham!J:J, NhatKy_ViPham!E:E, "10_Hoa_A", NhatKy_ViPham!F:F, B27, NhatKy_ViPham!C:C, "T29") - SUMIFS(NhatKy_ViPham!K:K, NhatKy_ViPham!E:E, "10_Hoa_A", NhatKy_ViPham!F:F, B27, NhatKy_ViPham!C:C, "T29")</f>
        <v>100</v>
      </c>
      <c r="AU27" s="7">
        <f>100 + SUMIFS(NhatKy_ViPham!J:J, NhatKy_ViPham!E:E, "10_Hoa_A", NhatKy_ViPham!F:F, B27, NhatKy_ViPham!C:C, "T30") - SUMIFS(NhatKy_ViPham!K:K, NhatKy_ViPham!E:E, "10_Hoa_A", NhatKy_ViPham!F:F, B27, NhatKy_ViPham!C:C, "T30")</f>
        <v>100</v>
      </c>
      <c r="AV27" s="7">
        <f>100 + SUMIFS(NhatKy_ViPham!J:J, NhatKy_ViPham!E:E, "10_Hoa_A", NhatKy_ViPham!F:F, B27, NhatKy_ViPham!C:C, "T31") - SUMIFS(NhatKy_ViPham!K:K, NhatKy_ViPham!E:E, "10_Hoa_A", NhatKy_ViPham!F:F, B27, NhatKy_ViPham!C:C, "T31")</f>
        <v>100</v>
      </c>
      <c r="AW27" s="7">
        <f>100 + SUMIFS(NhatKy_ViPham!J:J, NhatKy_ViPham!E:E, "10_Hoa_A", NhatKy_ViPham!F:F, B27, NhatKy_ViPham!C:C, "T32") - SUMIFS(NhatKy_ViPham!K:K, NhatKy_ViPham!E:E, "10_Hoa_A", NhatKy_ViPham!F:F, B27, NhatKy_ViPham!C:C, "T32")</f>
        <v>100</v>
      </c>
      <c r="AX27" s="7">
        <f>100 + SUMIFS(NhatKy_ViPham!J:J, NhatKy_ViPham!E:E, "10_Hoa_A", NhatKy_ViPham!F:F, B27, NhatKy_ViPham!C:C, "T33") - SUMIFS(NhatKy_ViPham!K:K, NhatKy_ViPham!E:E, "10_Hoa_A", NhatKy_ViPham!F:F, B27, NhatKy_ViPham!C:C, "T33")</f>
        <v>100</v>
      </c>
      <c r="AY27" s="7">
        <f>100 + SUMIFS(NhatKy_ViPham!J:J, NhatKy_ViPham!E:E, "10_Hoa_A", NhatKy_ViPham!F:F, B27, NhatKy_ViPham!C:C, "T34") - SUMIFS(NhatKy_ViPham!K:K, NhatKy_ViPham!E:E, "10_Hoa_A", NhatKy_ViPham!F:F, B27, NhatKy_ViPham!C:C, "T34")</f>
        <v>100</v>
      </c>
      <c r="AZ27" s="7">
        <f>100 + SUMIFS(NhatKy_ViPham!J:J, NhatKy_ViPham!E:E, "10_Hoa_A", NhatKy_ViPham!F:F, B27, NhatKy_ViPham!C:C, "T35") - SUMIFS(NhatKy_ViPham!K:K, NhatKy_ViPham!E:E, "10_Hoa_A", NhatKy_ViPham!F:F, B27, NhatKy_ViPham!C:C, "T35")</f>
        <v>100</v>
      </c>
      <c r="BA27" s="12">
        <f t="shared" si="0"/>
        <v>100</v>
      </c>
      <c r="BB27" s="11" t="s">
        <v>430</v>
      </c>
      <c r="BC27" s="14" t="str">
        <f t="shared" si="1"/>
        <v>Tốt</v>
      </c>
      <c r="BD27" s="10" t="str">
        <f t="shared" si="2"/>
        <v>🟢 BÌNH THƯỜNG</v>
      </c>
    </row>
    <row r="28" spans="1:56" x14ac:dyDescent="0.25">
      <c r="A28" s="5">
        <v>20</v>
      </c>
      <c r="B28" s="15" t="s">
        <v>723</v>
      </c>
      <c r="C28" s="5" t="s">
        <v>724</v>
      </c>
      <c r="D28" s="5" t="s">
        <v>435</v>
      </c>
      <c r="E28" s="11" t="s">
        <v>430</v>
      </c>
      <c r="F28" s="6">
        <f>SUMIFS(NhatKy_ViPham!K:K, NhatKy_ViPham!E:E, "10_Hoa_A", NhatKy_ViPham!F:F, B28, NhatKy_ViPham!H:H, "L01")</f>
        <v>0</v>
      </c>
      <c r="G28" s="6">
        <f>SUMIFS(NhatKy_ViPham!K:K, NhatKy_ViPham!E:E, "10_Hoa_A", NhatKy_ViPham!F:F, B28, NhatKy_ViPham!H:H, "L02")</f>
        <v>0</v>
      </c>
      <c r="H28" s="6">
        <f>SUMIFS(NhatKy_ViPham!K:K, NhatKy_ViPham!E:E, "10_Hoa_A", NhatKy_ViPham!F:F, B28, NhatKy_ViPham!H:H, "L03")</f>
        <v>0</v>
      </c>
      <c r="I28" s="6">
        <f>SUMIFS(NhatKy_ViPham!K:K, NhatKy_ViPham!E:E, "10_Hoa_A", NhatKy_ViPham!F:F, B28, NhatKy_ViPham!H:H, "L04")</f>
        <v>0</v>
      </c>
      <c r="J28" s="6">
        <f>SUMIFS(NhatKy_ViPham!K:K, NhatKy_ViPham!E:E, "10_Hoa_A", NhatKy_ViPham!F:F, B28, NhatKy_ViPham!H:H, "L05")</f>
        <v>0</v>
      </c>
      <c r="K28" s="6">
        <f>SUMIFS(NhatKy_ViPham!K:K, NhatKy_ViPham!E:E, "10_Hoa_A", NhatKy_ViPham!F:F, B28, NhatKy_ViPham!H:H, "L06")</f>
        <v>0</v>
      </c>
      <c r="L28" s="6">
        <f>SUMIFS(NhatKy_ViPham!K:K, NhatKy_ViPham!E:E, "10_Hoa_A", NhatKy_ViPham!F:F, B28, NhatKy_ViPham!H:H, "L07")</f>
        <v>0</v>
      </c>
      <c r="M28" s="6">
        <f>SUMIFS(NhatKy_ViPham!K:K, NhatKy_ViPham!E:E, "10_Hoa_A", NhatKy_ViPham!F:F, B28, NhatKy_ViPham!H:H, "L08")</f>
        <v>0</v>
      </c>
      <c r="N28" s="6">
        <f>SUMIFS(NhatKy_ViPham!K:K, NhatKy_ViPham!E:E, "10_Hoa_A", NhatKy_ViPham!F:F, B28, NhatKy_ViPham!H:H, "L09")</f>
        <v>0</v>
      </c>
      <c r="O28" s="6">
        <f>SUMIFS(NhatKy_ViPham!K:K, NhatKy_ViPham!E:E, "10_Hoa_A", NhatKy_ViPham!F:F, B28, NhatKy_ViPham!H:H, "L10")</f>
        <v>0</v>
      </c>
      <c r="P28" s="12">
        <f>SUMIFS(NhatKy_ViPham!J:J, NhatKy_ViPham!E:E, "10_Hoa_A", NhatKy_ViPham!F:F, B28)</f>
        <v>0</v>
      </c>
      <c r="Q28" s="13">
        <f>SUMIFS(NhatKy_ViPham!K:K, NhatKy_ViPham!E:E, "10_Hoa_A", NhatKy_ViPham!F:F, B28)</f>
        <v>0</v>
      </c>
      <c r="R28" s="6">
        <f>100 + SUMIFS(NhatKy_ViPham!J:J, NhatKy_ViPham!E:E, "10_Hoa_A", NhatKy_ViPham!F:F, B28, NhatKy_ViPham!C:C, "T1") - SUMIFS(NhatKy_ViPham!K:K, NhatKy_ViPham!E:E, "10_Hoa_A", NhatKy_ViPham!F:F, B28, NhatKy_ViPham!C:C, "T1")</f>
        <v>100</v>
      </c>
      <c r="S28" s="6">
        <f>100 + SUMIFS(NhatKy_ViPham!J:J, NhatKy_ViPham!E:E, "10_Hoa_A", NhatKy_ViPham!F:F, B28, NhatKy_ViPham!C:C, "T2") - SUMIFS(NhatKy_ViPham!K:K, NhatKy_ViPham!E:E, "10_Hoa_A", NhatKy_ViPham!F:F, B28, NhatKy_ViPham!C:C, "T2")</f>
        <v>100</v>
      </c>
      <c r="T28" s="6">
        <f>100 + SUMIFS(NhatKy_ViPham!J:J, NhatKy_ViPham!E:E, "10_Hoa_A", NhatKy_ViPham!F:F, B28, NhatKy_ViPham!C:C, "T3") - SUMIFS(NhatKy_ViPham!K:K, NhatKy_ViPham!E:E, "10_Hoa_A", NhatKy_ViPham!F:F, B28, NhatKy_ViPham!C:C, "T3")</f>
        <v>100</v>
      </c>
      <c r="U28" s="6">
        <f>100 + SUMIFS(NhatKy_ViPham!J:J, NhatKy_ViPham!E:E, "10_Hoa_A", NhatKy_ViPham!F:F, B28, NhatKy_ViPham!C:C, "T4") - SUMIFS(NhatKy_ViPham!K:K, NhatKy_ViPham!E:E, "10_Hoa_A", NhatKy_ViPham!F:F, B28, NhatKy_ViPham!C:C, "T4")</f>
        <v>100</v>
      </c>
      <c r="V28" s="6">
        <f>100 + SUMIFS(NhatKy_ViPham!J:J, NhatKy_ViPham!E:E, "10_Hoa_A", NhatKy_ViPham!F:F, B28, NhatKy_ViPham!C:C, "T5") - SUMIFS(NhatKy_ViPham!K:K, NhatKy_ViPham!E:E, "10_Hoa_A", NhatKy_ViPham!F:F, B28, NhatKy_ViPham!C:C, "T5")</f>
        <v>100</v>
      </c>
      <c r="W28" s="6">
        <f>100 + SUMIFS(NhatKy_ViPham!J:J, NhatKy_ViPham!E:E, "10_Hoa_A", NhatKy_ViPham!F:F, B28, NhatKy_ViPham!C:C, "T6") - SUMIFS(NhatKy_ViPham!K:K, NhatKy_ViPham!E:E, "10_Hoa_A", NhatKy_ViPham!F:F, B28, NhatKy_ViPham!C:C, "T6")</f>
        <v>100</v>
      </c>
      <c r="X28" s="6">
        <f>100 + SUMIFS(NhatKy_ViPham!J:J, NhatKy_ViPham!E:E, "10_Hoa_A", NhatKy_ViPham!F:F, B28, NhatKy_ViPham!C:C, "T7") - SUMIFS(NhatKy_ViPham!K:K, NhatKy_ViPham!E:E, "10_Hoa_A", NhatKy_ViPham!F:F, B28, NhatKy_ViPham!C:C, "T7")</f>
        <v>100</v>
      </c>
      <c r="Y28" s="6">
        <f>100 + SUMIFS(NhatKy_ViPham!J:J, NhatKy_ViPham!E:E, "10_Hoa_A", NhatKy_ViPham!F:F, B28, NhatKy_ViPham!C:C, "T8") - SUMIFS(NhatKy_ViPham!K:K, NhatKy_ViPham!E:E, "10_Hoa_A", NhatKy_ViPham!F:F, B28, NhatKy_ViPham!C:C, "T8")</f>
        <v>100</v>
      </c>
      <c r="Z28" s="6">
        <f>100 + SUMIFS(NhatKy_ViPham!J:J, NhatKy_ViPham!E:E, "10_Hoa_A", NhatKy_ViPham!F:F, B28, NhatKy_ViPham!C:C, "T9") - SUMIFS(NhatKy_ViPham!K:K, NhatKy_ViPham!E:E, "10_Hoa_A", NhatKy_ViPham!F:F, B28, NhatKy_ViPham!C:C, "T9")</f>
        <v>100</v>
      </c>
      <c r="AA28" s="6">
        <f>100 + SUMIFS(NhatKy_ViPham!J:J, NhatKy_ViPham!E:E, "10_Hoa_A", NhatKy_ViPham!F:F, B28, NhatKy_ViPham!C:C, "T10") - SUMIFS(NhatKy_ViPham!K:K, NhatKy_ViPham!E:E, "10_Hoa_A", NhatKy_ViPham!F:F, B28, NhatKy_ViPham!C:C, "T10")</f>
        <v>100</v>
      </c>
      <c r="AB28" s="6">
        <f>100 + SUMIFS(NhatKy_ViPham!J:J, NhatKy_ViPham!E:E, "10_Hoa_A", NhatKy_ViPham!F:F, B28, NhatKy_ViPham!C:C, "T11") - SUMIFS(NhatKy_ViPham!K:K, NhatKy_ViPham!E:E, "10_Hoa_A", NhatKy_ViPham!F:F, B28, NhatKy_ViPham!C:C, "T11")</f>
        <v>100</v>
      </c>
      <c r="AC28" s="6">
        <f>100 + SUMIFS(NhatKy_ViPham!J:J, NhatKy_ViPham!E:E, "10_Hoa_A", NhatKy_ViPham!F:F, B28, NhatKy_ViPham!C:C, "T12") - SUMIFS(NhatKy_ViPham!K:K, NhatKy_ViPham!E:E, "10_Hoa_A", NhatKy_ViPham!F:F, B28, NhatKy_ViPham!C:C, "T12")</f>
        <v>100</v>
      </c>
      <c r="AD28" s="6">
        <f>100 + SUMIFS(NhatKy_ViPham!J:J, NhatKy_ViPham!E:E, "10_Hoa_A", NhatKy_ViPham!F:F, B28, NhatKy_ViPham!C:C, "T13") - SUMIFS(NhatKy_ViPham!K:K, NhatKy_ViPham!E:E, "10_Hoa_A", NhatKy_ViPham!F:F, B28, NhatKy_ViPham!C:C, "T13")</f>
        <v>100</v>
      </c>
      <c r="AE28" s="6">
        <f>100 + SUMIFS(NhatKy_ViPham!J:J, NhatKy_ViPham!E:E, "10_Hoa_A", NhatKy_ViPham!F:F, B28, NhatKy_ViPham!C:C, "T14") - SUMIFS(NhatKy_ViPham!K:K, NhatKy_ViPham!E:E, "10_Hoa_A", NhatKy_ViPham!F:F, B28, NhatKy_ViPham!C:C, "T14")</f>
        <v>100</v>
      </c>
      <c r="AF28" s="6">
        <f>100 + SUMIFS(NhatKy_ViPham!J:J, NhatKy_ViPham!E:E, "10_Hoa_A", NhatKy_ViPham!F:F, B28, NhatKy_ViPham!C:C, "T15") - SUMIFS(NhatKy_ViPham!K:K, NhatKy_ViPham!E:E, "10_Hoa_A", NhatKy_ViPham!F:F, B28, NhatKy_ViPham!C:C, "T15")</f>
        <v>100</v>
      </c>
      <c r="AG28" s="6">
        <f>100 + SUMIFS(NhatKy_ViPham!J:J, NhatKy_ViPham!E:E, "10_Hoa_A", NhatKy_ViPham!F:F, B28, NhatKy_ViPham!C:C, "T16") - SUMIFS(NhatKy_ViPham!K:K, NhatKy_ViPham!E:E, "10_Hoa_A", NhatKy_ViPham!F:F, B28, NhatKy_ViPham!C:C, "T16")</f>
        <v>100</v>
      </c>
      <c r="AH28" s="6">
        <f>100 + SUMIFS(NhatKy_ViPham!J:J, NhatKy_ViPham!E:E, "10_Hoa_A", NhatKy_ViPham!F:F, B28, NhatKy_ViPham!C:C, "T17") - SUMIFS(NhatKy_ViPham!K:K, NhatKy_ViPham!E:E, "10_Hoa_A", NhatKy_ViPham!F:F, B28, NhatKy_ViPham!C:C, "T17")</f>
        <v>100</v>
      </c>
      <c r="AI28" s="6">
        <f>100 + SUMIFS(NhatKy_ViPham!J:J, NhatKy_ViPham!E:E, "10_Hoa_A", NhatKy_ViPham!F:F, B28, NhatKy_ViPham!C:C, "T18") - SUMIFS(NhatKy_ViPham!K:K, NhatKy_ViPham!E:E, "10_Hoa_A", NhatKy_ViPham!F:F, B28, NhatKy_ViPham!C:C, "T18")</f>
        <v>100</v>
      </c>
      <c r="AJ28" s="6">
        <f>100 + SUMIFS(NhatKy_ViPham!J:J, NhatKy_ViPham!E:E, "10_Hoa_A", NhatKy_ViPham!F:F, B28, NhatKy_ViPham!C:C, "T19") - SUMIFS(NhatKy_ViPham!K:K, NhatKy_ViPham!E:E, "10_Hoa_A", NhatKy_ViPham!F:F, B28, NhatKy_ViPham!C:C, "T19")</f>
        <v>100</v>
      </c>
      <c r="AK28" s="6">
        <f>100 + SUMIFS(NhatKy_ViPham!J:J, NhatKy_ViPham!E:E, "10_Hoa_A", NhatKy_ViPham!F:F, B28, NhatKy_ViPham!C:C, "T20") - SUMIFS(NhatKy_ViPham!K:K, NhatKy_ViPham!E:E, "10_Hoa_A", NhatKy_ViPham!F:F, B28, NhatKy_ViPham!C:C, "T20")</f>
        <v>100</v>
      </c>
      <c r="AL28" s="6">
        <f>100 + SUMIFS(NhatKy_ViPham!J:J, NhatKy_ViPham!E:E, "10_Hoa_A", NhatKy_ViPham!F:F, B28, NhatKy_ViPham!C:C, "T21") - SUMIFS(NhatKy_ViPham!K:K, NhatKy_ViPham!E:E, "10_Hoa_A", NhatKy_ViPham!F:F, B28, NhatKy_ViPham!C:C, "T21")</f>
        <v>100</v>
      </c>
      <c r="AM28" s="6">
        <f>100 + SUMIFS(NhatKy_ViPham!J:J, NhatKy_ViPham!E:E, "10_Hoa_A", NhatKy_ViPham!F:F, B28, NhatKy_ViPham!C:C, "T22") - SUMIFS(NhatKy_ViPham!K:K, NhatKy_ViPham!E:E, "10_Hoa_A", NhatKy_ViPham!F:F, B28, NhatKy_ViPham!C:C, "T22")</f>
        <v>100</v>
      </c>
      <c r="AN28" s="6">
        <f>100 + SUMIFS(NhatKy_ViPham!J:J, NhatKy_ViPham!E:E, "10_Hoa_A", NhatKy_ViPham!F:F, B28, NhatKy_ViPham!C:C, "T23") - SUMIFS(NhatKy_ViPham!K:K, NhatKy_ViPham!E:E, "10_Hoa_A", NhatKy_ViPham!F:F, B28, NhatKy_ViPham!C:C, "T23")</f>
        <v>100</v>
      </c>
      <c r="AO28" s="6">
        <f>100 + SUMIFS(NhatKy_ViPham!J:J, NhatKy_ViPham!E:E, "10_Hoa_A", NhatKy_ViPham!F:F, B28, NhatKy_ViPham!C:C, "T24") - SUMIFS(NhatKy_ViPham!K:K, NhatKy_ViPham!E:E, "10_Hoa_A", NhatKy_ViPham!F:F, B28, NhatKy_ViPham!C:C, "T24")</f>
        <v>100</v>
      </c>
      <c r="AP28" s="6">
        <f>100 + SUMIFS(NhatKy_ViPham!J:J, NhatKy_ViPham!E:E, "10_Hoa_A", NhatKy_ViPham!F:F, B28, NhatKy_ViPham!C:C, "T25") - SUMIFS(NhatKy_ViPham!K:K, NhatKy_ViPham!E:E, "10_Hoa_A", NhatKy_ViPham!F:F, B28, NhatKy_ViPham!C:C, "T25")</f>
        <v>100</v>
      </c>
      <c r="AQ28" s="6">
        <f>100 + SUMIFS(NhatKy_ViPham!J:J, NhatKy_ViPham!E:E, "10_Hoa_A", NhatKy_ViPham!F:F, B28, NhatKy_ViPham!C:C, "T26") - SUMIFS(NhatKy_ViPham!K:K, NhatKy_ViPham!E:E, "10_Hoa_A", NhatKy_ViPham!F:F, B28, NhatKy_ViPham!C:C, "T26")</f>
        <v>100</v>
      </c>
      <c r="AR28" s="6">
        <f>100 + SUMIFS(NhatKy_ViPham!J:J, NhatKy_ViPham!E:E, "10_Hoa_A", NhatKy_ViPham!F:F, B28, NhatKy_ViPham!C:C, "T27") - SUMIFS(NhatKy_ViPham!K:K, NhatKy_ViPham!E:E, "10_Hoa_A", NhatKy_ViPham!F:F, B28, NhatKy_ViPham!C:C, "T27")</f>
        <v>100</v>
      </c>
      <c r="AS28" s="6">
        <f>100 + SUMIFS(NhatKy_ViPham!J:J, NhatKy_ViPham!E:E, "10_Hoa_A", NhatKy_ViPham!F:F, B28, NhatKy_ViPham!C:C, "T28") - SUMIFS(NhatKy_ViPham!K:K, NhatKy_ViPham!E:E, "10_Hoa_A", NhatKy_ViPham!F:F, B28, NhatKy_ViPham!C:C, "T28")</f>
        <v>100</v>
      </c>
      <c r="AT28" s="6">
        <f>100 + SUMIFS(NhatKy_ViPham!J:J, NhatKy_ViPham!E:E, "10_Hoa_A", NhatKy_ViPham!F:F, B28, NhatKy_ViPham!C:C, "T29") - SUMIFS(NhatKy_ViPham!K:K, NhatKy_ViPham!E:E, "10_Hoa_A", NhatKy_ViPham!F:F, B28, NhatKy_ViPham!C:C, "T29")</f>
        <v>100</v>
      </c>
      <c r="AU28" s="6">
        <f>100 + SUMIFS(NhatKy_ViPham!J:J, NhatKy_ViPham!E:E, "10_Hoa_A", NhatKy_ViPham!F:F, B28, NhatKy_ViPham!C:C, "T30") - SUMIFS(NhatKy_ViPham!K:K, NhatKy_ViPham!E:E, "10_Hoa_A", NhatKy_ViPham!F:F, B28, NhatKy_ViPham!C:C, "T30")</f>
        <v>100</v>
      </c>
      <c r="AV28" s="6">
        <f>100 + SUMIFS(NhatKy_ViPham!J:J, NhatKy_ViPham!E:E, "10_Hoa_A", NhatKy_ViPham!F:F, B28, NhatKy_ViPham!C:C, "T31") - SUMIFS(NhatKy_ViPham!K:K, NhatKy_ViPham!E:E, "10_Hoa_A", NhatKy_ViPham!F:F, B28, NhatKy_ViPham!C:C, "T31")</f>
        <v>100</v>
      </c>
      <c r="AW28" s="6">
        <f>100 + SUMIFS(NhatKy_ViPham!J:J, NhatKy_ViPham!E:E, "10_Hoa_A", NhatKy_ViPham!F:F, B28, NhatKy_ViPham!C:C, "T32") - SUMIFS(NhatKy_ViPham!K:K, NhatKy_ViPham!E:E, "10_Hoa_A", NhatKy_ViPham!F:F, B28, NhatKy_ViPham!C:C, "T32")</f>
        <v>100</v>
      </c>
      <c r="AX28" s="6">
        <f>100 + SUMIFS(NhatKy_ViPham!J:J, NhatKy_ViPham!E:E, "10_Hoa_A", NhatKy_ViPham!F:F, B28, NhatKy_ViPham!C:C, "T33") - SUMIFS(NhatKy_ViPham!K:K, NhatKy_ViPham!E:E, "10_Hoa_A", NhatKy_ViPham!F:F, B28, NhatKy_ViPham!C:C, "T33")</f>
        <v>100</v>
      </c>
      <c r="AY28" s="6">
        <f>100 + SUMIFS(NhatKy_ViPham!J:J, NhatKy_ViPham!E:E, "10_Hoa_A", NhatKy_ViPham!F:F, B28, NhatKy_ViPham!C:C, "T34") - SUMIFS(NhatKy_ViPham!K:K, NhatKy_ViPham!E:E, "10_Hoa_A", NhatKy_ViPham!F:F, B28, NhatKy_ViPham!C:C, "T34")</f>
        <v>100</v>
      </c>
      <c r="AZ28" s="6">
        <f>100 + SUMIFS(NhatKy_ViPham!J:J, NhatKy_ViPham!E:E, "10_Hoa_A", NhatKy_ViPham!F:F, B28, NhatKy_ViPham!C:C, "T35") - SUMIFS(NhatKy_ViPham!K:K, NhatKy_ViPham!E:E, "10_Hoa_A", NhatKy_ViPham!F:F, B28, NhatKy_ViPham!C:C, "T35")</f>
        <v>100</v>
      </c>
      <c r="BA28" s="12">
        <f t="shared" si="0"/>
        <v>100</v>
      </c>
      <c r="BB28" s="11" t="s">
        <v>430</v>
      </c>
      <c r="BC28" s="16" t="str">
        <f t="shared" si="1"/>
        <v>Tốt</v>
      </c>
      <c r="BD28" s="15" t="str">
        <f t="shared" si="2"/>
        <v>🟢 BÌNH THƯỜNG</v>
      </c>
    </row>
    <row r="29" spans="1:56" x14ac:dyDescent="0.25">
      <c r="A29" s="4">
        <v>21</v>
      </c>
      <c r="B29" s="10" t="s">
        <v>725</v>
      </c>
      <c r="C29" s="4" t="s">
        <v>726</v>
      </c>
      <c r="D29" s="4" t="s">
        <v>435</v>
      </c>
      <c r="E29" s="11" t="s">
        <v>430</v>
      </c>
      <c r="F29" s="7">
        <f>SUMIFS(NhatKy_ViPham!K:K, NhatKy_ViPham!E:E, "10_Hoa_A", NhatKy_ViPham!F:F, B29, NhatKy_ViPham!H:H, "L01")</f>
        <v>0</v>
      </c>
      <c r="G29" s="7">
        <f>SUMIFS(NhatKy_ViPham!K:K, NhatKy_ViPham!E:E, "10_Hoa_A", NhatKy_ViPham!F:F, B29, NhatKy_ViPham!H:H, "L02")</f>
        <v>0</v>
      </c>
      <c r="H29" s="7">
        <f>SUMIFS(NhatKy_ViPham!K:K, NhatKy_ViPham!E:E, "10_Hoa_A", NhatKy_ViPham!F:F, B29, NhatKy_ViPham!H:H, "L03")</f>
        <v>0</v>
      </c>
      <c r="I29" s="7">
        <f>SUMIFS(NhatKy_ViPham!K:K, NhatKy_ViPham!E:E, "10_Hoa_A", NhatKy_ViPham!F:F, B29, NhatKy_ViPham!H:H, "L04")</f>
        <v>0</v>
      </c>
      <c r="J29" s="7">
        <f>SUMIFS(NhatKy_ViPham!K:K, NhatKy_ViPham!E:E, "10_Hoa_A", NhatKy_ViPham!F:F, B29, NhatKy_ViPham!H:H, "L05")</f>
        <v>0</v>
      </c>
      <c r="K29" s="7">
        <f>SUMIFS(NhatKy_ViPham!K:K, NhatKy_ViPham!E:E, "10_Hoa_A", NhatKy_ViPham!F:F, B29, NhatKy_ViPham!H:H, "L06")</f>
        <v>0</v>
      </c>
      <c r="L29" s="7">
        <f>SUMIFS(NhatKy_ViPham!K:K, NhatKy_ViPham!E:E, "10_Hoa_A", NhatKy_ViPham!F:F, B29, NhatKy_ViPham!H:H, "L07")</f>
        <v>0</v>
      </c>
      <c r="M29" s="7">
        <f>SUMIFS(NhatKy_ViPham!K:K, NhatKy_ViPham!E:E, "10_Hoa_A", NhatKy_ViPham!F:F, B29, NhatKy_ViPham!H:H, "L08")</f>
        <v>0</v>
      </c>
      <c r="N29" s="7">
        <f>SUMIFS(NhatKy_ViPham!K:K, NhatKy_ViPham!E:E, "10_Hoa_A", NhatKy_ViPham!F:F, B29, NhatKy_ViPham!H:H, "L09")</f>
        <v>0</v>
      </c>
      <c r="O29" s="7">
        <f>SUMIFS(NhatKy_ViPham!K:K, NhatKy_ViPham!E:E, "10_Hoa_A", NhatKy_ViPham!F:F, B29, NhatKy_ViPham!H:H, "L10")</f>
        <v>0</v>
      </c>
      <c r="P29" s="12">
        <f>SUMIFS(NhatKy_ViPham!J:J, NhatKy_ViPham!E:E, "10_Hoa_A", NhatKy_ViPham!F:F, B29)</f>
        <v>0</v>
      </c>
      <c r="Q29" s="13">
        <f>SUMIFS(NhatKy_ViPham!K:K, NhatKy_ViPham!E:E, "10_Hoa_A", NhatKy_ViPham!F:F, B29)</f>
        <v>0</v>
      </c>
      <c r="R29" s="7">
        <f>100 + SUMIFS(NhatKy_ViPham!J:J, NhatKy_ViPham!E:E, "10_Hoa_A", NhatKy_ViPham!F:F, B29, NhatKy_ViPham!C:C, "T1") - SUMIFS(NhatKy_ViPham!K:K, NhatKy_ViPham!E:E, "10_Hoa_A", NhatKy_ViPham!F:F, B29, NhatKy_ViPham!C:C, "T1")</f>
        <v>100</v>
      </c>
      <c r="S29" s="7">
        <f>100 + SUMIFS(NhatKy_ViPham!J:J, NhatKy_ViPham!E:E, "10_Hoa_A", NhatKy_ViPham!F:F, B29, NhatKy_ViPham!C:C, "T2") - SUMIFS(NhatKy_ViPham!K:K, NhatKy_ViPham!E:E, "10_Hoa_A", NhatKy_ViPham!F:F, B29, NhatKy_ViPham!C:C, "T2")</f>
        <v>100</v>
      </c>
      <c r="T29" s="7">
        <f>100 + SUMIFS(NhatKy_ViPham!J:J, NhatKy_ViPham!E:E, "10_Hoa_A", NhatKy_ViPham!F:F, B29, NhatKy_ViPham!C:C, "T3") - SUMIFS(NhatKy_ViPham!K:K, NhatKy_ViPham!E:E, "10_Hoa_A", NhatKy_ViPham!F:F, B29, NhatKy_ViPham!C:C, "T3")</f>
        <v>100</v>
      </c>
      <c r="U29" s="7">
        <f>100 + SUMIFS(NhatKy_ViPham!J:J, NhatKy_ViPham!E:E, "10_Hoa_A", NhatKy_ViPham!F:F, B29, NhatKy_ViPham!C:C, "T4") - SUMIFS(NhatKy_ViPham!K:K, NhatKy_ViPham!E:E, "10_Hoa_A", NhatKy_ViPham!F:F, B29, NhatKy_ViPham!C:C, "T4")</f>
        <v>100</v>
      </c>
      <c r="V29" s="7">
        <f>100 + SUMIFS(NhatKy_ViPham!J:J, NhatKy_ViPham!E:E, "10_Hoa_A", NhatKy_ViPham!F:F, B29, NhatKy_ViPham!C:C, "T5") - SUMIFS(NhatKy_ViPham!K:K, NhatKy_ViPham!E:E, "10_Hoa_A", NhatKy_ViPham!F:F, B29, NhatKy_ViPham!C:C, "T5")</f>
        <v>100</v>
      </c>
      <c r="W29" s="7">
        <f>100 + SUMIFS(NhatKy_ViPham!J:J, NhatKy_ViPham!E:E, "10_Hoa_A", NhatKy_ViPham!F:F, B29, NhatKy_ViPham!C:C, "T6") - SUMIFS(NhatKy_ViPham!K:K, NhatKy_ViPham!E:E, "10_Hoa_A", NhatKy_ViPham!F:F, B29, NhatKy_ViPham!C:C, "T6")</f>
        <v>100</v>
      </c>
      <c r="X29" s="7">
        <f>100 + SUMIFS(NhatKy_ViPham!J:J, NhatKy_ViPham!E:E, "10_Hoa_A", NhatKy_ViPham!F:F, B29, NhatKy_ViPham!C:C, "T7") - SUMIFS(NhatKy_ViPham!K:K, NhatKy_ViPham!E:E, "10_Hoa_A", NhatKy_ViPham!F:F, B29, NhatKy_ViPham!C:C, "T7")</f>
        <v>100</v>
      </c>
      <c r="Y29" s="7">
        <f>100 + SUMIFS(NhatKy_ViPham!J:J, NhatKy_ViPham!E:E, "10_Hoa_A", NhatKy_ViPham!F:F, B29, NhatKy_ViPham!C:C, "T8") - SUMIFS(NhatKy_ViPham!K:K, NhatKy_ViPham!E:E, "10_Hoa_A", NhatKy_ViPham!F:F, B29, NhatKy_ViPham!C:C, "T8")</f>
        <v>100</v>
      </c>
      <c r="Z29" s="7">
        <f>100 + SUMIFS(NhatKy_ViPham!J:J, NhatKy_ViPham!E:E, "10_Hoa_A", NhatKy_ViPham!F:F, B29, NhatKy_ViPham!C:C, "T9") - SUMIFS(NhatKy_ViPham!K:K, NhatKy_ViPham!E:E, "10_Hoa_A", NhatKy_ViPham!F:F, B29, NhatKy_ViPham!C:C, "T9")</f>
        <v>100</v>
      </c>
      <c r="AA29" s="7">
        <f>100 + SUMIFS(NhatKy_ViPham!J:J, NhatKy_ViPham!E:E, "10_Hoa_A", NhatKy_ViPham!F:F, B29, NhatKy_ViPham!C:C, "T10") - SUMIFS(NhatKy_ViPham!K:K, NhatKy_ViPham!E:E, "10_Hoa_A", NhatKy_ViPham!F:F, B29, NhatKy_ViPham!C:C, "T10")</f>
        <v>100</v>
      </c>
      <c r="AB29" s="7">
        <f>100 + SUMIFS(NhatKy_ViPham!J:J, NhatKy_ViPham!E:E, "10_Hoa_A", NhatKy_ViPham!F:F, B29, NhatKy_ViPham!C:C, "T11") - SUMIFS(NhatKy_ViPham!K:K, NhatKy_ViPham!E:E, "10_Hoa_A", NhatKy_ViPham!F:F, B29, NhatKy_ViPham!C:C, "T11")</f>
        <v>100</v>
      </c>
      <c r="AC29" s="7">
        <f>100 + SUMIFS(NhatKy_ViPham!J:J, NhatKy_ViPham!E:E, "10_Hoa_A", NhatKy_ViPham!F:F, B29, NhatKy_ViPham!C:C, "T12") - SUMIFS(NhatKy_ViPham!K:K, NhatKy_ViPham!E:E, "10_Hoa_A", NhatKy_ViPham!F:F, B29, NhatKy_ViPham!C:C, "T12")</f>
        <v>100</v>
      </c>
      <c r="AD29" s="7">
        <f>100 + SUMIFS(NhatKy_ViPham!J:J, NhatKy_ViPham!E:E, "10_Hoa_A", NhatKy_ViPham!F:F, B29, NhatKy_ViPham!C:C, "T13") - SUMIFS(NhatKy_ViPham!K:K, NhatKy_ViPham!E:E, "10_Hoa_A", NhatKy_ViPham!F:F, B29, NhatKy_ViPham!C:C, "T13")</f>
        <v>100</v>
      </c>
      <c r="AE29" s="7">
        <f>100 + SUMIFS(NhatKy_ViPham!J:J, NhatKy_ViPham!E:E, "10_Hoa_A", NhatKy_ViPham!F:F, B29, NhatKy_ViPham!C:C, "T14") - SUMIFS(NhatKy_ViPham!K:K, NhatKy_ViPham!E:E, "10_Hoa_A", NhatKy_ViPham!F:F, B29, NhatKy_ViPham!C:C, "T14")</f>
        <v>100</v>
      </c>
      <c r="AF29" s="7">
        <f>100 + SUMIFS(NhatKy_ViPham!J:J, NhatKy_ViPham!E:E, "10_Hoa_A", NhatKy_ViPham!F:F, B29, NhatKy_ViPham!C:C, "T15") - SUMIFS(NhatKy_ViPham!K:K, NhatKy_ViPham!E:E, "10_Hoa_A", NhatKy_ViPham!F:F, B29, NhatKy_ViPham!C:C, "T15")</f>
        <v>100</v>
      </c>
      <c r="AG29" s="7">
        <f>100 + SUMIFS(NhatKy_ViPham!J:J, NhatKy_ViPham!E:E, "10_Hoa_A", NhatKy_ViPham!F:F, B29, NhatKy_ViPham!C:C, "T16") - SUMIFS(NhatKy_ViPham!K:K, NhatKy_ViPham!E:E, "10_Hoa_A", NhatKy_ViPham!F:F, B29, NhatKy_ViPham!C:C, "T16")</f>
        <v>100</v>
      </c>
      <c r="AH29" s="7">
        <f>100 + SUMIFS(NhatKy_ViPham!J:J, NhatKy_ViPham!E:E, "10_Hoa_A", NhatKy_ViPham!F:F, B29, NhatKy_ViPham!C:C, "T17") - SUMIFS(NhatKy_ViPham!K:K, NhatKy_ViPham!E:E, "10_Hoa_A", NhatKy_ViPham!F:F, B29, NhatKy_ViPham!C:C, "T17")</f>
        <v>100</v>
      </c>
      <c r="AI29" s="7">
        <f>100 + SUMIFS(NhatKy_ViPham!J:J, NhatKy_ViPham!E:E, "10_Hoa_A", NhatKy_ViPham!F:F, B29, NhatKy_ViPham!C:C, "T18") - SUMIFS(NhatKy_ViPham!K:K, NhatKy_ViPham!E:E, "10_Hoa_A", NhatKy_ViPham!F:F, B29, NhatKy_ViPham!C:C, "T18")</f>
        <v>100</v>
      </c>
      <c r="AJ29" s="7">
        <f>100 + SUMIFS(NhatKy_ViPham!J:J, NhatKy_ViPham!E:E, "10_Hoa_A", NhatKy_ViPham!F:F, B29, NhatKy_ViPham!C:C, "T19") - SUMIFS(NhatKy_ViPham!K:K, NhatKy_ViPham!E:E, "10_Hoa_A", NhatKy_ViPham!F:F, B29, NhatKy_ViPham!C:C, "T19")</f>
        <v>100</v>
      </c>
      <c r="AK29" s="7">
        <f>100 + SUMIFS(NhatKy_ViPham!J:J, NhatKy_ViPham!E:E, "10_Hoa_A", NhatKy_ViPham!F:F, B29, NhatKy_ViPham!C:C, "T20") - SUMIFS(NhatKy_ViPham!K:K, NhatKy_ViPham!E:E, "10_Hoa_A", NhatKy_ViPham!F:F, B29, NhatKy_ViPham!C:C, "T20")</f>
        <v>100</v>
      </c>
      <c r="AL29" s="7">
        <f>100 + SUMIFS(NhatKy_ViPham!J:J, NhatKy_ViPham!E:E, "10_Hoa_A", NhatKy_ViPham!F:F, B29, NhatKy_ViPham!C:C, "T21") - SUMIFS(NhatKy_ViPham!K:K, NhatKy_ViPham!E:E, "10_Hoa_A", NhatKy_ViPham!F:F, B29, NhatKy_ViPham!C:C, "T21")</f>
        <v>100</v>
      </c>
      <c r="AM29" s="7">
        <f>100 + SUMIFS(NhatKy_ViPham!J:J, NhatKy_ViPham!E:E, "10_Hoa_A", NhatKy_ViPham!F:F, B29, NhatKy_ViPham!C:C, "T22") - SUMIFS(NhatKy_ViPham!K:K, NhatKy_ViPham!E:E, "10_Hoa_A", NhatKy_ViPham!F:F, B29, NhatKy_ViPham!C:C, "T22")</f>
        <v>100</v>
      </c>
      <c r="AN29" s="7">
        <f>100 + SUMIFS(NhatKy_ViPham!J:J, NhatKy_ViPham!E:E, "10_Hoa_A", NhatKy_ViPham!F:F, B29, NhatKy_ViPham!C:C, "T23") - SUMIFS(NhatKy_ViPham!K:K, NhatKy_ViPham!E:E, "10_Hoa_A", NhatKy_ViPham!F:F, B29, NhatKy_ViPham!C:C, "T23")</f>
        <v>100</v>
      </c>
      <c r="AO29" s="7">
        <f>100 + SUMIFS(NhatKy_ViPham!J:J, NhatKy_ViPham!E:E, "10_Hoa_A", NhatKy_ViPham!F:F, B29, NhatKy_ViPham!C:C, "T24") - SUMIFS(NhatKy_ViPham!K:K, NhatKy_ViPham!E:E, "10_Hoa_A", NhatKy_ViPham!F:F, B29, NhatKy_ViPham!C:C, "T24")</f>
        <v>100</v>
      </c>
      <c r="AP29" s="7">
        <f>100 + SUMIFS(NhatKy_ViPham!J:J, NhatKy_ViPham!E:E, "10_Hoa_A", NhatKy_ViPham!F:F, B29, NhatKy_ViPham!C:C, "T25") - SUMIFS(NhatKy_ViPham!K:K, NhatKy_ViPham!E:E, "10_Hoa_A", NhatKy_ViPham!F:F, B29, NhatKy_ViPham!C:C, "T25")</f>
        <v>100</v>
      </c>
      <c r="AQ29" s="7">
        <f>100 + SUMIFS(NhatKy_ViPham!J:J, NhatKy_ViPham!E:E, "10_Hoa_A", NhatKy_ViPham!F:F, B29, NhatKy_ViPham!C:C, "T26") - SUMIFS(NhatKy_ViPham!K:K, NhatKy_ViPham!E:E, "10_Hoa_A", NhatKy_ViPham!F:F, B29, NhatKy_ViPham!C:C, "T26")</f>
        <v>100</v>
      </c>
      <c r="AR29" s="7">
        <f>100 + SUMIFS(NhatKy_ViPham!J:J, NhatKy_ViPham!E:E, "10_Hoa_A", NhatKy_ViPham!F:F, B29, NhatKy_ViPham!C:C, "T27") - SUMIFS(NhatKy_ViPham!K:K, NhatKy_ViPham!E:E, "10_Hoa_A", NhatKy_ViPham!F:F, B29, NhatKy_ViPham!C:C, "T27")</f>
        <v>100</v>
      </c>
      <c r="AS29" s="7">
        <f>100 + SUMIFS(NhatKy_ViPham!J:J, NhatKy_ViPham!E:E, "10_Hoa_A", NhatKy_ViPham!F:F, B29, NhatKy_ViPham!C:C, "T28") - SUMIFS(NhatKy_ViPham!K:K, NhatKy_ViPham!E:E, "10_Hoa_A", NhatKy_ViPham!F:F, B29, NhatKy_ViPham!C:C, "T28")</f>
        <v>100</v>
      </c>
      <c r="AT29" s="7">
        <f>100 + SUMIFS(NhatKy_ViPham!J:J, NhatKy_ViPham!E:E, "10_Hoa_A", NhatKy_ViPham!F:F, B29, NhatKy_ViPham!C:C, "T29") - SUMIFS(NhatKy_ViPham!K:K, NhatKy_ViPham!E:E, "10_Hoa_A", NhatKy_ViPham!F:F, B29, NhatKy_ViPham!C:C, "T29")</f>
        <v>100</v>
      </c>
      <c r="AU29" s="7">
        <f>100 + SUMIFS(NhatKy_ViPham!J:J, NhatKy_ViPham!E:E, "10_Hoa_A", NhatKy_ViPham!F:F, B29, NhatKy_ViPham!C:C, "T30") - SUMIFS(NhatKy_ViPham!K:K, NhatKy_ViPham!E:E, "10_Hoa_A", NhatKy_ViPham!F:F, B29, NhatKy_ViPham!C:C, "T30")</f>
        <v>100</v>
      </c>
      <c r="AV29" s="7">
        <f>100 + SUMIFS(NhatKy_ViPham!J:J, NhatKy_ViPham!E:E, "10_Hoa_A", NhatKy_ViPham!F:F, B29, NhatKy_ViPham!C:C, "T31") - SUMIFS(NhatKy_ViPham!K:K, NhatKy_ViPham!E:E, "10_Hoa_A", NhatKy_ViPham!F:F, B29, NhatKy_ViPham!C:C, "T31")</f>
        <v>100</v>
      </c>
      <c r="AW29" s="7">
        <f>100 + SUMIFS(NhatKy_ViPham!J:J, NhatKy_ViPham!E:E, "10_Hoa_A", NhatKy_ViPham!F:F, B29, NhatKy_ViPham!C:C, "T32") - SUMIFS(NhatKy_ViPham!K:K, NhatKy_ViPham!E:E, "10_Hoa_A", NhatKy_ViPham!F:F, B29, NhatKy_ViPham!C:C, "T32")</f>
        <v>100</v>
      </c>
      <c r="AX29" s="7">
        <f>100 + SUMIFS(NhatKy_ViPham!J:J, NhatKy_ViPham!E:E, "10_Hoa_A", NhatKy_ViPham!F:F, B29, NhatKy_ViPham!C:C, "T33") - SUMIFS(NhatKy_ViPham!K:K, NhatKy_ViPham!E:E, "10_Hoa_A", NhatKy_ViPham!F:F, B29, NhatKy_ViPham!C:C, "T33")</f>
        <v>100</v>
      </c>
      <c r="AY29" s="7">
        <f>100 + SUMIFS(NhatKy_ViPham!J:J, NhatKy_ViPham!E:E, "10_Hoa_A", NhatKy_ViPham!F:F, B29, NhatKy_ViPham!C:C, "T34") - SUMIFS(NhatKy_ViPham!K:K, NhatKy_ViPham!E:E, "10_Hoa_A", NhatKy_ViPham!F:F, B29, NhatKy_ViPham!C:C, "T34")</f>
        <v>100</v>
      </c>
      <c r="AZ29" s="7">
        <f>100 + SUMIFS(NhatKy_ViPham!J:J, NhatKy_ViPham!E:E, "10_Hoa_A", NhatKy_ViPham!F:F, B29, NhatKy_ViPham!C:C, "T35") - SUMIFS(NhatKy_ViPham!K:K, NhatKy_ViPham!E:E, "10_Hoa_A", NhatKy_ViPham!F:F, B29, NhatKy_ViPham!C:C, "T35")</f>
        <v>100</v>
      </c>
      <c r="BA29" s="12">
        <f t="shared" si="0"/>
        <v>100</v>
      </c>
      <c r="BB29" s="11" t="s">
        <v>430</v>
      </c>
      <c r="BC29" s="14" t="str">
        <f t="shared" si="1"/>
        <v>Tốt</v>
      </c>
      <c r="BD29" s="10" t="str">
        <f t="shared" si="2"/>
        <v>🟢 BÌNH THƯỜNG</v>
      </c>
    </row>
    <row r="30" spans="1:56" x14ac:dyDescent="0.25">
      <c r="A30" s="5">
        <v>22</v>
      </c>
      <c r="B30" s="15" t="s">
        <v>727</v>
      </c>
      <c r="C30" s="5" t="s">
        <v>728</v>
      </c>
      <c r="D30" s="5" t="s">
        <v>429</v>
      </c>
      <c r="E30" s="11" t="s">
        <v>430</v>
      </c>
      <c r="F30" s="6">
        <f>SUMIFS(NhatKy_ViPham!K:K, NhatKy_ViPham!E:E, "10_Hoa_A", NhatKy_ViPham!F:F, B30, NhatKy_ViPham!H:H, "L01")</f>
        <v>0</v>
      </c>
      <c r="G30" s="6">
        <f>SUMIFS(NhatKy_ViPham!K:K, NhatKy_ViPham!E:E, "10_Hoa_A", NhatKy_ViPham!F:F, B30, NhatKy_ViPham!H:H, "L02")</f>
        <v>0</v>
      </c>
      <c r="H30" s="6">
        <f>SUMIFS(NhatKy_ViPham!K:K, NhatKy_ViPham!E:E, "10_Hoa_A", NhatKy_ViPham!F:F, B30, NhatKy_ViPham!H:H, "L03")</f>
        <v>0</v>
      </c>
      <c r="I30" s="6">
        <f>SUMIFS(NhatKy_ViPham!K:K, NhatKy_ViPham!E:E, "10_Hoa_A", NhatKy_ViPham!F:F, B30, NhatKy_ViPham!H:H, "L04")</f>
        <v>0</v>
      </c>
      <c r="J30" s="6">
        <f>SUMIFS(NhatKy_ViPham!K:K, NhatKy_ViPham!E:E, "10_Hoa_A", NhatKy_ViPham!F:F, B30, NhatKy_ViPham!H:H, "L05")</f>
        <v>0</v>
      </c>
      <c r="K30" s="6">
        <f>SUMIFS(NhatKy_ViPham!K:K, NhatKy_ViPham!E:E, "10_Hoa_A", NhatKy_ViPham!F:F, B30, NhatKy_ViPham!H:H, "L06")</f>
        <v>0</v>
      </c>
      <c r="L30" s="6">
        <f>SUMIFS(NhatKy_ViPham!K:K, NhatKy_ViPham!E:E, "10_Hoa_A", NhatKy_ViPham!F:F, B30, NhatKy_ViPham!H:H, "L07")</f>
        <v>0</v>
      </c>
      <c r="M30" s="6">
        <f>SUMIFS(NhatKy_ViPham!K:K, NhatKy_ViPham!E:E, "10_Hoa_A", NhatKy_ViPham!F:F, B30, NhatKy_ViPham!H:H, "L08")</f>
        <v>0</v>
      </c>
      <c r="N30" s="6">
        <f>SUMIFS(NhatKy_ViPham!K:K, NhatKy_ViPham!E:E, "10_Hoa_A", NhatKy_ViPham!F:F, B30, NhatKy_ViPham!H:H, "L09")</f>
        <v>0</v>
      </c>
      <c r="O30" s="6">
        <f>SUMIFS(NhatKy_ViPham!K:K, NhatKy_ViPham!E:E, "10_Hoa_A", NhatKy_ViPham!F:F, B30, NhatKy_ViPham!H:H, "L10")</f>
        <v>0</v>
      </c>
      <c r="P30" s="12">
        <f>SUMIFS(NhatKy_ViPham!J:J, NhatKy_ViPham!E:E, "10_Hoa_A", NhatKy_ViPham!F:F, B30)</f>
        <v>0</v>
      </c>
      <c r="Q30" s="13">
        <f>SUMIFS(NhatKy_ViPham!K:K, NhatKy_ViPham!E:E, "10_Hoa_A", NhatKy_ViPham!F:F, B30)</f>
        <v>0</v>
      </c>
      <c r="R30" s="6">
        <f>100 + SUMIFS(NhatKy_ViPham!J:J, NhatKy_ViPham!E:E, "10_Hoa_A", NhatKy_ViPham!F:F, B30, NhatKy_ViPham!C:C, "T1") - SUMIFS(NhatKy_ViPham!K:K, NhatKy_ViPham!E:E, "10_Hoa_A", NhatKy_ViPham!F:F, B30, NhatKy_ViPham!C:C, "T1")</f>
        <v>100</v>
      </c>
      <c r="S30" s="6">
        <f>100 + SUMIFS(NhatKy_ViPham!J:J, NhatKy_ViPham!E:E, "10_Hoa_A", NhatKy_ViPham!F:F, B30, NhatKy_ViPham!C:C, "T2") - SUMIFS(NhatKy_ViPham!K:K, NhatKy_ViPham!E:E, "10_Hoa_A", NhatKy_ViPham!F:F, B30, NhatKy_ViPham!C:C, "T2")</f>
        <v>100</v>
      </c>
      <c r="T30" s="6">
        <f>100 + SUMIFS(NhatKy_ViPham!J:J, NhatKy_ViPham!E:E, "10_Hoa_A", NhatKy_ViPham!F:F, B30, NhatKy_ViPham!C:C, "T3") - SUMIFS(NhatKy_ViPham!K:K, NhatKy_ViPham!E:E, "10_Hoa_A", NhatKy_ViPham!F:F, B30, NhatKy_ViPham!C:C, "T3")</f>
        <v>100</v>
      </c>
      <c r="U30" s="6">
        <f>100 + SUMIFS(NhatKy_ViPham!J:J, NhatKy_ViPham!E:E, "10_Hoa_A", NhatKy_ViPham!F:F, B30, NhatKy_ViPham!C:C, "T4") - SUMIFS(NhatKy_ViPham!K:K, NhatKy_ViPham!E:E, "10_Hoa_A", NhatKy_ViPham!F:F, B30, NhatKy_ViPham!C:C, "T4")</f>
        <v>100</v>
      </c>
      <c r="V30" s="6">
        <f>100 + SUMIFS(NhatKy_ViPham!J:J, NhatKy_ViPham!E:E, "10_Hoa_A", NhatKy_ViPham!F:F, B30, NhatKy_ViPham!C:C, "T5") - SUMIFS(NhatKy_ViPham!K:K, NhatKy_ViPham!E:E, "10_Hoa_A", NhatKy_ViPham!F:F, B30, NhatKy_ViPham!C:C, "T5")</f>
        <v>100</v>
      </c>
      <c r="W30" s="6">
        <f>100 + SUMIFS(NhatKy_ViPham!J:J, NhatKy_ViPham!E:E, "10_Hoa_A", NhatKy_ViPham!F:F, B30, NhatKy_ViPham!C:C, "T6") - SUMIFS(NhatKy_ViPham!K:K, NhatKy_ViPham!E:E, "10_Hoa_A", NhatKy_ViPham!F:F, B30, NhatKy_ViPham!C:C, "T6")</f>
        <v>100</v>
      </c>
      <c r="X30" s="6">
        <f>100 + SUMIFS(NhatKy_ViPham!J:J, NhatKy_ViPham!E:E, "10_Hoa_A", NhatKy_ViPham!F:F, B30, NhatKy_ViPham!C:C, "T7") - SUMIFS(NhatKy_ViPham!K:K, NhatKy_ViPham!E:E, "10_Hoa_A", NhatKy_ViPham!F:F, B30, NhatKy_ViPham!C:C, "T7")</f>
        <v>100</v>
      </c>
      <c r="Y30" s="6">
        <f>100 + SUMIFS(NhatKy_ViPham!J:J, NhatKy_ViPham!E:E, "10_Hoa_A", NhatKy_ViPham!F:F, B30, NhatKy_ViPham!C:C, "T8") - SUMIFS(NhatKy_ViPham!K:K, NhatKy_ViPham!E:E, "10_Hoa_A", NhatKy_ViPham!F:F, B30, NhatKy_ViPham!C:C, "T8")</f>
        <v>100</v>
      </c>
      <c r="Z30" s="6">
        <f>100 + SUMIFS(NhatKy_ViPham!J:J, NhatKy_ViPham!E:E, "10_Hoa_A", NhatKy_ViPham!F:F, B30, NhatKy_ViPham!C:C, "T9") - SUMIFS(NhatKy_ViPham!K:K, NhatKy_ViPham!E:E, "10_Hoa_A", NhatKy_ViPham!F:F, B30, NhatKy_ViPham!C:C, "T9")</f>
        <v>100</v>
      </c>
      <c r="AA30" s="6">
        <f>100 + SUMIFS(NhatKy_ViPham!J:J, NhatKy_ViPham!E:E, "10_Hoa_A", NhatKy_ViPham!F:F, B30, NhatKy_ViPham!C:C, "T10") - SUMIFS(NhatKy_ViPham!K:K, NhatKy_ViPham!E:E, "10_Hoa_A", NhatKy_ViPham!F:F, B30, NhatKy_ViPham!C:C, "T10")</f>
        <v>100</v>
      </c>
      <c r="AB30" s="6">
        <f>100 + SUMIFS(NhatKy_ViPham!J:J, NhatKy_ViPham!E:E, "10_Hoa_A", NhatKy_ViPham!F:F, B30, NhatKy_ViPham!C:C, "T11") - SUMIFS(NhatKy_ViPham!K:K, NhatKy_ViPham!E:E, "10_Hoa_A", NhatKy_ViPham!F:F, B30, NhatKy_ViPham!C:C, "T11")</f>
        <v>100</v>
      </c>
      <c r="AC30" s="6">
        <f>100 + SUMIFS(NhatKy_ViPham!J:J, NhatKy_ViPham!E:E, "10_Hoa_A", NhatKy_ViPham!F:F, B30, NhatKy_ViPham!C:C, "T12") - SUMIFS(NhatKy_ViPham!K:K, NhatKy_ViPham!E:E, "10_Hoa_A", NhatKy_ViPham!F:F, B30, NhatKy_ViPham!C:C, "T12")</f>
        <v>100</v>
      </c>
      <c r="AD30" s="6">
        <f>100 + SUMIFS(NhatKy_ViPham!J:J, NhatKy_ViPham!E:E, "10_Hoa_A", NhatKy_ViPham!F:F, B30, NhatKy_ViPham!C:C, "T13") - SUMIFS(NhatKy_ViPham!K:K, NhatKy_ViPham!E:E, "10_Hoa_A", NhatKy_ViPham!F:F, B30, NhatKy_ViPham!C:C, "T13")</f>
        <v>100</v>
      </c>
      <c r="AE30" s="6">
        <f>100 + SUMIFS(NhatKy_ViPham!J:J, NhatKy_ViPham!E:E, "10_Hoa_A", NhatKy_ViPham!F:F, B30, NhatKy_ViPham!C:C, "T14") - SUMIFS(NhatKy_ViPham!K:K, NhatKy_ViPham!E:E, "10_Hoa_A", NhatKy_ViPham!F:F, B30, NhatKy_ViPham!C:C, "T14")</f>
        <v>100</v>
      </c>
      <c r="AF30" s="6">
        <f>100 + SUMIFS(NhatKy_ViPham!J:J, NhatKy_ViPham!E:E, "10_Hoa_A", NhatKy_ViPham!F:F, B30, NhatKy_ViPham!C:C, "T15") - SUMIFS(NhatKy_ViPham!K:K, NhatKy_ViPham!E:E, "10_Hoa_A", NhatKy_ViPham!F:F, B30, NhatKy_ViPham!C:C, "T15")</f>
        <v>100</v>
      </c>
      <c r="AG30" s="6">
        <f>100 + SUMIFS(NhatKy_ViPham!J:J, NhatKy_ViPham!E:E, "10_Hoa_A", NhatKy_ViPham!F:F, B30, NhatKy_ViPham!C:C, "T16") - SUMIFS(NhatKy_ViPham!K:K, NhatKy_ViPham!E:E, "10_Hoa_A", NhatKy_ViPham!F:F, B30, NhatKy_ViPham!C:C, "T16")</f>
        <v>100</v>
      </c>
      <c r="AH30" s="6">
        <f>100 + SUMIFS(NhatKy_ViPham!J:J, NhatKy_ViPham!E:E, "10_Hoa_A", NhatKy_ViPham!F:F, B30, NhatKy_ViPham!C:C, "T17") - SUMIFS(NhatKy_ViPham!K:K, NhatKy_ViPham!E:E, "10_Hoa_A", NhatKy_ViPham!F:F, B30, NhatKy_ViPham!C:C, "T17")</f>
        <v>100</v>
      </c>
      <c r="AI30" s="6">
        <f>100 + SUMIFS(NhatKy_ViPham!J:J, NhatKy_ViPham!E:E, "10_Hoa_A", NhatKy_ViPham!F:F, B30, NhatKy_ViPham!C:C, "T18") - SUMIFS(NhatKy_ViPham!K:K, NhatKy_ViPham!E:E, "10_Hoa_A", NhatKy_ViPham!F:F, B30, NhatKy_ViPham!C:C, "T18")</f>
        <v>100</v>
      </c>
      <c r="AJ30" s="6">
        <f>100 + SUMIFS(NhatKy_ViPham!J:J, NhatKy_ViPham!E:E, "10_Hoa_A", NhatKy_ViPham!F:F, B30, NhatKy_ViPham!C:C, "T19") - SUMIFS(NhatKy_ViPham!K:K, NhatKy_ViPham!E:E, "10_Hoa_A", NhatKy_ViPham!F:F, B30, NhatKy_ViPham!C:C, "T19")</f>
        <v>100</v>
      </c>
      <c r="AK30" s="6">
        <f>100 + SUMIFS(NhatKy_ViPham!J:J, NhatKy_ViPham!E:E, "10_Hoa_A", NhatKy_ViPham!F:F, B30, NhatKy_ViPham!C:C, "T20") - SUMIFS(NhatKy_ViPham!K:K, NhatKy_ViPham!E:E, "10_Hoa_A", NhatKy_ViPham!F:F, B30, NhatKy_ViPham!C:C, "T20")</f>
        <v>100</v>
      </c>
      <c r="AL30" s="6">
        <f>100 + SUMIFS(NhatKy_ViPham!J:J, NhatKy_ViPham!E:E, "10_Hoa_A", NhatKy_ViPham!F:F, B30, NhatKy_ViPham!C:C, "T21") - SUMIFS(NhatKy_ViPham!K:K, NhatKy_ViPham!E:E, "10_Hoa_A", NhatKy_ViPham!F:F, B30, NhatKy_ViPham!C:C, "T21")</f>
        <v>100</v>
      </c>
      <c r="AM30" s="6">
        <f>100 + SUMIFS(NhatKy_ViPham!J:J, NhatKy_ViPham!E:E, "10_Hoa_A", NhatKy_ViPham!F:F, B30, NhatKy_ViPham!C:C, "T22") - SUMIFS(NhatKy_ViPham!K:K, NhatKy_ViPham!E:E, "10_Hoa_A", NhatKy_ViPham!F:F, B30, NhatKy_ViPham!C:C, "T22")</f>
        <v>100</v>
      </c>
      <c r="AN30" s="6">
        <f>100 + SUMIFS(NhatKy_ViPham!J:J, NhatKy_ViPham!E:E, "10_Hoa_A", NhatKy_ViPham!F:F, B30, NhatKy_ViPham!C:C, "T23") - SUMIFS(NhatKy_ViPham!K:K, NhatKy_ViPham!E:E, "10_Hoa_A", NhatKy_ViPham!F:F, B30, NhatKy_ViPham!C:C, "T23")</f>
        <v>100</v>
      </c>
      <c r="AO30" s="6">
        <f>100 + SUMIFS(NhatKy_ViPham!J:J, NhatKy_ViPham!E:E, "10_Hoa_A", NhatKy_ViPham!F:F, B30, NhatKy_ViPham!C:C, "T24") - SUMIFS(NhatKy_ViPham!K:K, NhatKy_ViPham!E:E, "10_Hoa_A", NhatKy_ViPham!F:F, B30, NhatKy_ViPham!C:C, "T24")</f>
        <v>100</v>
      </c>
      <c r="AP30" s="6">
        <f>100 + SUMIFS(NhatKy_ViPham!J:J, NhatKy_ViPham!E:E, "10_Hoa_A", NhatKy_ViPham!F:F, B30, NhatKy_ViPham!C:C, "T25") - SUMIFS(NhatKy_ViPham!K:K, NhatKy_ViPham!E:E, "10_Hoa_A", NhatKy_ViPham!F:F, B30, NhatKy_ViPham!C:C, "T25")</f>
        <v>100</v>
      </c>
      <c r="AQ30" s="6">
        <f>100 + SUMIFS(NhatKy_ViPham!J:J, NhatKy_ViPham!E:E, "10_Hoa_A", NhatKy_ViPham!F:F, B30, NhatKy_ViPham!C:C, "T26") - SUMIFS(NhatKy_ViPham!K:K, NhatKy_ViPham!E:E, "10_Hoa_A", NhatKy_ViPham!F:F, B30, NhatKy_ViPham!C:C, "T26")</f>
        <v>100</v>
      </c>
      <c r="AR30" s="6">
        <f>100 + SUMIFS(NhatKy_ViPham!J:J, NhatKy_ViPham!E:E, "10_Hoa_A", NhatKy_ViPham!F:F, B30, NhatKy_ViPham!C:C, "T27") - SUMIFS(NhatKy_ViPham!K:K, NhatKy_ViPham!E:E, "10_Hoa_A", NhatKy_ViPham!F:F, B30, NhatKy_ViPham!C:C, "T27")</f>
        <v>100</v>
      </c>
      <c r="AS30" s="6">
        <f>100 + SUMIFS(NhatKy_ViPham!J:J, NhatKy_ViPham!E:E, "10_Hoa_A", NhatKy_ViPham!F:F, B30, NhatKy_ViPham!C:C, "T28") - SUMIFS(NhatKy_ViPham!K:K, NhatKy_ViPham!E:E, "10_Hoa_A", NhatKy_ViPham!F:F, B30, NhatKy_ViPham!C:C, "T28")</f>
        <v>100</v>
      </c>
      <c r="AT30" s="6">
        <f>100 + SUMIFS(NhatKy_ViPham!J:J, NhatKy_ViPham!E:E, "10_Hoa_A", NhatKy_ViPham!F:F, B30, NhatKy_ViPham!C:C, "T29") - SUMIFS(NhatKy_ViPham!K:K, NhatKy_ViPham!E:E, "10_Hoa_A", NhatKy_ViPham!F:F, B30, NhatKy_ViPham!C:C, "T29")</f>
        <v>100</v>
      </c>
      <c r="AU30" s="6">
        <f>100 + SUMIFS(NhatKy_ViPham!J:J, NhatKy_ViPham!E:E, "10_Hoa_A", NhatKy_ViPham!F:F, B30, NhatKy_ViPham!C:C, "T30") - SUMIFS(NhatKy_ViPham!K:K, NhatKy_ViPham!E:E, "10_Hoa_A", NhatKy_ViPham!F:F, B30, NhatKy_ViPham!C:C, "T30")</f>
        <v>100</v>
      </c>
      <c r="AV30" s="6">
        <f>100 + SUMIFS(NhatKy_ViPham!J:J, NhatKy_ViPham!E:E, "10_Hoa_A", NhatKy_ViPham!F:F, B30, NhatKy_ViPham!C:C, "T31") - SUMIFS(NhatKy_ViPham!K:K, NhatKy_ViPham!E:E, "10_Hoa_A", NhatKy_ViPham!F:F, B30, NhatKy_ViPham!C:C, "T31")</f>
        <v>100</v>
      </c>
      <c r="AW30" s="6">
        <f>100 + SUMIFS(NhatKy_ViPham!J:J, NhatKy_ViPham!E:E, "10_Hoa_A", NhatKy_ViPham!F:F, B30, NhatKy_ViPham!C:C, "T32") - SUMIFS(NhatKy_ViPham!K:K, NhatKy_ViPham!E:E, "10_Hoa_A", NhatKy_ViPham!F:F, B30, NhatKy_ViPham!C:C, "T32")</f>
        <v>100</v>
      </c>
      <c r="AX30" s="6">
        <f>100 + SUMIFS(NhatKy_ViPham!J:J, NhatKy_ViPham!E:E, "10_Hoa_A", NhatKy_ViPham!F:F, B30, NhatKy_ViPham!C:C, "T33") - SUMIFS(NhatKy_ViPham!K:K, NhatKy_ViPham!E:E, "10_Hoa_A", NhatKy_ViPham!F:F, B30, NhatKy_ViPham!C:C, "T33")</f>
        <v>100</v>
      </c>
      <c r="AY30" s="6">
        <f>100 + SUMIFS(NhatKy_ViPham!J:J, NhatKy_ViPham!E:E, "10_Hoa_A", NhatKy_ViPham!F:F, B30, NhatKy_ViPham!C:C, "T34") - SUMIFS(NhatKy_ViPham!K:K, NhatKy_ViPham!E:E, "10_Hoa_A", NhatKy_ViPham!F:F, B30, NhatKy_ViPham!C:C, "T34")</f>
        <v>100</v>
      </c>
      <c r="AZ30" s="6">
        <f>100 + SUMIFS(NhatKy_ViPham!J:J, NhatKy_ViPham!E:E, "10_Hoa_A", NhatKy_ViPham!F:F, B30, NhatKy_ViPham!C:C, "T35") - SUMIFS(NhatKy_ViPham!K:K, NhatKy_ViPham!E:E, "10_Hoa_A", NhatKy_ViPham!F:F, B30, NhatKy_ViPham!C:C, "T35")</f>
        <v>100</v>
      </c>
      <c r="BA30" s="12">
        <f t="shared" si="0"/>
        <v>100</v>
      </c>
      <c r="BB30" s="11" t="s">
        <v>430</v>
      </c>
      <c r="BC30" s="16" t="str">
        <f t="shared" si="1"/>
        <v>Tốt</v>
      </c>
      <c r="BD30" s="15" t="str">
        <f t="shared" si="2"/>
        <v>🟢 BÌNH THƯỜNG</v>
      </c>
    </row>
    <row r="31" spans="1:56" x14ac:dyDescent="0.25">
      <c r="A31" s="4">
        <v>23</v>
      </c>
      <c r="B31" s="10" t="s">
        <v>729</v>
      </c>
      <c r="C31" s="4" t="s">
        <v>730</v>
      </c>
      <c r="D31" s="4" t="s">
        <v>429</v>
      </c>
      <c r="E31" s="11" t="s">
        <v>430</v>
      </c>
      <c r="F31" s="7">
        <f>SUMIFS(NhatKy_ViPham!K:K, NhatKy_ViPham!E:E, "10_Hoa_A", NhatKy_ViPham!F:F, B31, NhatKy_ViPham!H:H, "L01")</f>
        <v>0</v>
      </c>
      <c r="G31" s="7">
        <f>SUMIFS(NhatKy_ViPham!K:K, NhatKy_ViPham!E:E, "10_Hoa_A", NhatKy_ViPham!F:F, B31, NhatKy_ViPham!H:H, "L02")</f>
        <v>0</v>
      </c>
      <c r="H31" s="7">
        <f>SUMIFS(NhatKy_ViPham!K:K, NhatKy_ViPham!E:E, "10_Hoa_A", NhatKy_ViPham!F:F, B31, NhatKy_ViPham!H:H, "L03")</f>
        <v>0</v>
      </c>
      <c r="I31" s="7">
        <f>SUMIFS(NhatKy_ViPham!K:K, NhatKy_ViPham!E:E, "10_Hoa_A", NhatKy_ViPham!F:F, B31, NhatKy_ViPham!H:H, "L04")</f>
        <v>0</v>
      </c>
      <c r="J31" s="7">
        <f>SUMIFS(NhatKy_ViPham!K:K, NhatKy_ViPham!E:E, "10_Hoa_A", NhatKy_ViPham!F:F, B31, NhatKy_ViPham!H:H, "L05")</f>
        <v>0</v>
      </c>
      <c r="K31" s="7">
        <f>SUMIFS(NhatKy_ViPham!K:K, NhatKy_ViPham!E:E, "10_Hoa_A", NhatKy_ViPham!F:F, B31, NhatKy_ViPham!H:H, "L06")</f>
        <v>0</v>
      </c>
      <c r="L31" s="7">
        <f>SUMIFS(NhatKy_ViPham!K:K, NhatKy_ViPham!E:E, "10_Hoa_A", NhatKy_ViPham!F:F, B31, NhatKy_ViPham!H:H, "L07")</f>
        <v>0</v>
      </c>
      <c r="M31" s="7">
        <f>SUMIFS(NhatKy_ViPham!K:K, NhatKy_ViPham!E:E, "10_Hoa_A", NhatKy_ViPham!F:F, B31, NhatKy_ViPham!H:H, "L08")</f>
        <v>0</v>
      </c>
      <c r="N31" s="7">
        <f>SUMIFS(NhatKy_ViPham!K:K, NhatKy_ViPham!E:E, "10_Hoa_A", NhatKy_ViPham!F:F, B31, NhatKy_ViPham!H:H, "L09")</f>
        <v>0</v>
      </c>
      <c r="O31" s="7">
        <f>SUMIFS(NhatKy_ViPham!K:K, NhatKy_ViPham!E:E, "10_Hoa_A", NhatKy_ViPham!F:F, B31, NhatKy_ViPham!H:H, "L10")</f>
        <v>0</v>
      </c>
      <c r="P31" s="12">
        <f>SUMIFS(NhatKy_ViPham!J:J, NhatKy_ViPham!E:E, "10_Hoa_A", NhatKy_ViPham!F:F, B31)</f>
        <v>0</v>
      </c>
      <c r="Q31" s="13">
        <f>SUMIFS(NhatKy_ViPham!K:K, NhatKy_ViPham!E:E, "10_Hoa_A", NhatKy_ViPham!F:F, B31)</f>
        <v>0</v>
      </c>
      <c r="R31" s="7">
        <f>100 + SUMIFS(NhatKy_ViPham!J:J, NhatKy_ViPham!E:E, "10_Hoa_A", NhatKy_ViPham!F:F, B31, NhatKy_ViPham!C:C, "T1") - SUMIFS(NhatKy_ViPham!K:K, NhatKy_ViPham!E:E, "10_Hoa_A", NhatKy_ViPham!F:F, B31, NhatKy_ViPham!C:C, "T1")</f>
        <v>100</v>
      </c>
      <c r="S31" s="7">
        <f>100 + SUMIFS(NhatKy_ViPham!J:J, NhatKy_ViPham!E:E, "10_Hoa_A", NhatKy_ViPham!F:F, B31, NhatKy_ViPham!C:C, "T2") - SUMIFS(NhatKy_ViPham!K:K, NhatKy_ViPham!E:E, "10_Hoa_A", NhatKy_ViPham!F:F, B31, NhatKy_ViPham!C:C, "T2")</f>
        <v>100</v>
      </c>
      <c r="T31" s="7">
        <f>100 + SUMIFS(NhatKy_ViPham!J:J, NhatKy_ViPham!E:E, "10_Hoa_A", NhatKy_ViPham!F:F, B31, NhatKy_ViPham!C:C, "T3") - SUMIFS(NhatKy_ViPham!K:K, NhatKy_ViPham!E:E, "10_Hoa_A", NhatKy_ViPham!F:F, B31, NhatKy_ViPham!C:C, "T3")</f>
        <v>100</v>
      </c>
      <c r="U31" s="7">
        <f>100 + SUMIFS(NhatKy_ViPham!J:J, NhatKy_ViPham!E:E, "10_Hoa_A", NhatKy_ViPham!F:F, B31, NhatKy_ViPham!C:C, "T4") - SUMIFS(NhatKy_ViPham!K:K, NhatKy_ViPham!E:E, "10_Hoa_A", NhatKy_ViPham!F:F, B31, NhatKy_ViPham!C:C, "T4")</f>
        <v>100</v>
      </c>
      <c r="V31" s="7">
        <f>100 + SUMIFS(NhatKy_ViPham!J:J, NhatKy_ViPham!E:E, "10_Hoa_A", NhatKy_ViPham!F:F, B31, NhatKy_ViPham!C:C, "T5") - SUMIFS(NhatKy_ViPham!K:K, NhatKy_ViPham!E:E, "10_Hoa_A", NhatKy_ViPham!F:F, B31, NhatKy_ViPham!C:C, "T5")</f>
        <v>100</v>
      </c>
      <c r="W31" s="7">
        <f>100 + SUMIFS(NhatKy_ViPham!J:J, NhatKy_ViPham!E:E, "10_Hoa_A", NhatKy_ViPham!F:F, B31, NhatKy_ViPham!C:C, "T6") - SUMIFS(NhatKy_ViPham!K:K, NhatKy_ViPham!E:E, "10_Hoa_A", NhatKy_ViPham!F:F, B31, NhatKy_ViPham!C:C, "T6")</f>
        <v>100</v>
      </c>
      <c r="X31" s="7">
        <f>100 + SUMIFS(NhatKy_ViPham!J:J, NhatKy_ViPham!E:E, "10_Hoa_A", NhatKy_ViPham!F:F, B31, NhatKy_ViPham!C:C, "T7") - SUMIFS(NhatKy_ViPham!K:K, NhatKy_ViPham!E:E, "10_Hoa_A", NhatKy_ViPham!F:F, B31, NhatKy_ViPham!C:C, "T7")</f>
        <v>100</v>
      </c>
      <c r="Y31" s="7">
        <f>100 + SUMIFS(NhatKy_ViPham!J:J, NhatKy_ViPham!E:E, "10_Hoa_A", NhatKy_ViPham!F:F, B31, NhatKy_ViPham!C:C, "T8") - SUMIFS(NhatKy_ViPham!K:K, NhatKy_ViPham!E:E, "10_Hoa_A", NhatKy_ViPham!F:F, B31, NhatKy_ViPham!C:C, "T8")</f>
        <v>100</v>
      </c>
      <c r="Z31" s="7">
        <f>100 + SUMIFS(NhatKy_ViPham!J:J, NhatKy_ViPham!E:E, "10_Hoa_A", NhatKy_ViPham!F:F, B31, NhatKy_ViPham!C:C, "T9") - SUMIFS(NhatKy_ViPham!K:K, NhatKy_ViPham!E:E, "10_Hoa_A", NhatKy_ViPham!F:F, B31, NhatKy_ViPham!C:C, "T9")</f>
        <v>100</v>
      </c>
      <c r="AA31" s="7">
        <f>100 + SUMIFS(NhatKy_ViPham!J:J, NhatKy_ViPham!E:E, "10_Hoa_A", NhatKy_ViPham!F:F, B31, NhatKy_ViPham!C:C, "T10") - SUMIFS(NhatKy_ViPham!K:K, NhatKy_ViPham!E:E, "10_Hoa_A", NhatKy_ViPham!F:F, B31, NhatKy_ViPham!C:C, "T10")</f>
        <v>100</v>
      </c>
      <c r="AB31" s="7">
        <f>100 + SUMIFS(NhatKy_ViPham!J:J, NhatKy_ViPham!E:E, "10_Hoa_A", NhatKy_ViPham!F:F, B31, NhatKy_ViPham!C:C, "T11") - SUMIFS(NhatKy_ViPham!K:K, NhatKy_ViPham!E:E, "10_Hoa_A", NhatKy_ViPham!F:F, B31, NhatKy_ViPham!C:C, "T11")</f>
        <v>100</v>
      </c>
      <c r="AC31" s="7">
        <f>100 + SUMIFS(NhatKy_ViPham!J:J, NhatKy_ViPham!E:E, "10_Hoa_A", NhatKy_ViPham!F:F, B31, NhatKy_ViPham!C:C, "T12") - SUMIFS(NhatKy_ViPham!K:K, NhatKy_ViPham!E:E, "10_Hoa_A", NhatKy_ViPham!F:F, B31, NhatKy_ViPham!C:C, "T12")</f>
        <v>100</v>
      </c>
      <c r="AD31" s="7">
        <f>100 + SUMIFS(NhatKy_ViPham!J:J, NhatKy_ViPham!E:E, "10_Hoa_A", NhatKy_ViPham!F:F, B31, NhatKy_ViPham!C:C, "T13") - SUMIFS(NhatKy_ViPham!K:K, NhatKy_ViPham!E:E, "10_Hoa_A", NhatKy_ViPham!F:F, B31, NhatKy_ViPham!C:C, "T13")</f>
        <v>100</v>
      </c>
      <c r="AE31" s="7">
        <f>100 + SUMIFS(NhatKy_ViPham!J:J, NhatKy_ViPham!E:E, "10_Hoa_A", NhatKy_ViPham!F:F, B31, NhatKy_ViPham!C:C, "T14") - SUMIFS(NhatKy_ViPham!K:K, NhatKy_ViPham!E:E, "10_Hoa_A", NhatKy_ViPham!F:F, B31, NhatKy_ViPham!C:C, "T14")</f>
        <v>100</v>
      </c>
      <c r="AF31" s="7">
        <f>100 + SUMIFS(NhatKy_ViPham!J:J, NhatKy_ViPham!E:E, "10_Hoa_A", NhatKy_ViPham!F:F, B31, NhatKy_ViPham!C:C, "T15") - SUMIFS(NhatKy_ViPham!K:K, NhatKy_ViPham!E:E, "10_Hoa_A", NhatKy_ViPham!F:F, B31, NhatKy_ViPham!C:C, "T15")</f>
        <v>100</v>
      </c>
      <c r="AG31" s="7">
        <f>100 + SUMIFS(NhatKy_ViPham!J:J, NhatKy_ViPham!E:E, "10_Hoa_A", NhatKy_ViPham!F:F, B31, NhatKy_ViPham!C:C, "T16") - SUMIFS(NhatKy_ViPham!K:K, NhatKy_ViPham!E:E, "10_Hoa_A", NhatKy_ViPham!F:F, B31, NhatKy_ViPham!C:C, "T16")</f>
        <v>100</v>
      </c>
      <c r="AH31" s="7">
        <f>100 + SUMIFS(NhatKy_ViPham!J:J, NhatKy_ViPham!E:E, "10_Hoa_A", NhatKy_ViPham!F:F, B31, NhatKy_ViPham!C:C, "T17") - SUMIFS(NhatKy_ViPham!K:K, NhatKy_ViPham!E:E, "10_Hoa_A", NhatKy_ViPham!F:F, B31, NhatKy_ViPham!C:C, "T17")</f>
        <v>100</v>
      </c>
      <c r="AI31" s="7">
        <f>100 + SUMIFS(NhatKy_ViPham!J:J, NhatKy_ViPham!E:E, "10_Hoa_A", NhatKy_ViPham!F:F, B31, NhatKy_ViPham!C:C, "T18") - SUMIFS(NhatKy_ViPham!K:K, NhatKy_ViPham!E:E, "10_Hoa_A", NhatKy_ViPham!F:F, B31, NhatKy_ViPham!C:C, "T18")</f>
        <v>100</v>
      </c>
      <c r="AJ31" s="7">
        <f>100 + SUMIFS(NhatKy_ViPham!J:J, NhatKy_ViPham!E:E, "10_Hoa_A", NhatKy_ViPham!F:F, B31, NhatKy_ViPham!C:C, "T19") - SUMIFS(NhatKy_ViPham!K:K, NhatKy_ViPham!E:E, "10_Hoa_A", NhatKy_ViPham!F:F, B31, NhatKy_ViPham!C:C, "T19")</f>
        <v>100</v>
      </c>
      <c r="AK31" s="7">
        <f>100 + SUMIFS(NhatKy_ViPham!J:J, NhatKy_ViPham!E:E, "10_Hoa_A", NhatKy_ViPham!F:F, B31, NhatKy_ViPham!C:C, "T20") - SUMIFS(NhatKy_ViPham!K:K, NhatKy_ViPham!E:E, "10_Hoa_A", NhatKy_ViPham!F:F, B31, NhatKy_ViPham!C:C, "T20")</f>
        <v>100</v>
      </c>
      <c r="AL31" s="7">
        <f>100 + SUMIFS(NhatKy_ViPham!J:J, NhatKy_ViPham!E:E, "10_Hoa_A", NhatKy_ViPham!F:F, B31, NhatKy_ViPham!C:C, "T21") - SUMIFS(NhatKy_ViPham!K:K, NhatKy_ViPham!E:E, "10_Hoa_A", NhatKy_ViPham!F:F, B31, NhatKy_ViPham!C:C, "T21")</f>
        <v>100</v>
      </c>
      <c r="AM31" s="7">
        <f>100 + SUMIFS(NhatKy_ViPham!J:J, NhatKy_ViPham!E:E, "10_Hoa_A", NhatKy_ViPham!F:F, B31, NhatKy_ViPham!C:C, "T22") - SUMIFS(NhatKy_ViPham!K:K, NhatKy_ViPham!E:E, "10_Hoa_A", NhatKy_ViPham!F:F, B31, NhatKy_ViPham!C:C, "T22")</f>
        <v>100</v>
      </c>
      <c r="AN31" s="7">
        <f>100 + SUMIFS(NhatKy_ViPham!J:J, NhatKy_ViPham!E:E, "10_Hoa_A", NhatKy_ViPham!F:F, B31, NhatKy_ViPham!C:C, "T23") - SUMIFS(NhatKy_ViPham!K:K, NhatKy_ViPham!E:E, "10_Hoa_A", NhatKy_ViPham!F:F, B31, NhatKy_ViPham!C:C, "T23")</f>
        <v>100</v>
      </c>
      <c r="AO31" s="7">
        <f>100 + SUMIFS(NhatKy_ViPham!J:J, NhatKy_ViPham!E:E, "10_Hoa_A", NhatKy_ViPham!F:F, B31, NhatKy_ViPham!C:C, "T24") - SUMIFS(NhatKy_ViPham!K:K, NhatKy_ViPham!E:E, "10_Hoa_A", NhatKy_ViPham!F:F, B31, NhatKy_ViPham!C:C, "T24")</f>
        <v>100</v>
      </c>
      <c r="AP31" s="7">
        <f>100 + SUMIFS(NhatKy_ViPham!J:J, NhatKy_ViPham!E:E, "10_Hoa_A", NhatKy_ViPham!F:F, B31, NhatKy_ViPham!C:C, "T25") - SUMIFS(NhatKy_ViPham!K:K, NhatKy_ViPham!E:E, "10_Hoa_A", NhatKy_ViPham!F:F, B31, NhatKy_ViPham!C:C, "T25")</f>
        <v>100</v>
      </c>
      <c r="AQ31" s="7">
        <f>100 + SUMIFS(NhatKy_ViPham!J:J, NhatKy_ViPham!E:E, "10_Hoa_A", NhatKy_ViPham!F:F, B31, NhatKy_ViPham!C:C, "T26") - SUMIFS(NhatKy_ViPham!K:K, NhatKy_ViPham!E:E, "10_Hoa_A", NhatKy_ViPham!F:F, B31, NhatKy_ViPham!C:C, "T26")</f>
        <v>100</v>
      </c>
      <c r="AR31" s="7">
        <f>100 + SUMIFS(NhatKy_ViPham!J:J, NhatKy_ViPham!E:E, "10_Hoa_A", NhatKy_ViPham!F:F, B31, NhatKy_ViPham!C:C, "T27") - SUMIFS(NhatKy_ViPham!K:K, NhatKy_ViPham!E:E, "10_Hoa_A", NhatKy_ViPham!F:F, B31, NhatKy_ViPham!C:C, "T27")</f>
        <v>100</v>
      </c>
      <c r="AS31" s="7">
        <f>100 + SUMIFS(NhatKy_ViPham!J:J, NhatKy_ViPham!E:E, "10_Hoa_A", NhatKy_ViPham!F:F, B31, NhatKy_ViPham!C:C, "T28") - SUMIFS(NhatKy_ViPham!K:K, NhatKy_ViPham!E:E, "10_Hoa_A", NhatKy_ViPham!F:F, B31, NhatKy_ViPham!C:C, "T28")</f>
        <v>100</v>
      </c>
      <c r="AT31" s="7">
        <f>100 + SUMIFS(NhatKy_ViPham!J:J, NhatKy_ViPham!E:E, "10_Hoa_A", NhatKy_ViPham!F:F, B31, NhatKy_ViPham!C:C, "T29") - SUMIFS(NhatKy_ViPham!K:K, NhatKy_ViPham!E:E, "10_Hoa_A", NhatKy_ViPham!F:F, B31, NhatKy_ViPham!C:C, "T29")</f>
        <v>100</v>
      </c>
      <c r="AU31" s="7">
        <f>100 + SUMIFS(NhatKy_ViPham!J:J, NhatKy_ViPham!E:E, "10_Hoa_A", NhatKy_ViPham!F:F, B31, NhatKy_ViPham!C:C, "T30") - SUMIFS(NhatKy_ViPham!K:K, NhatKy_ViPham!E:E, "10_Hoa_A", NhatKy_ViPham!F:F, B31, NhatKy_ViPham!C:C, "T30")</f>
        <v>100</v>
      </c>
      <c r="AV31" s="7">
        <f>100 + SUMIFS(NhatKy_ViPham!J:J, NhatKy_ViPham!E:E, "10_Hoa_A", NhatKy_ViPham!F:F, B31, NhatKy_ViPham!C:C, "T31") - SUMIFS(NhatKy_ViPham!K:K, NhatKy_ViPham!E:E, "10_Hoa_A", NhatKy_ViPham!F:F, B31, NhatKy_ViPham!C:C, "T31")</f>
        <v>100</v>
      </c>
      <c r="AW31" s="7">
        <f>100 + SUMIFS(NhatKy_ViPham!J:J, NhatKy_ViPham!E:E, "10_Hoa_A", NhatKy_ViPham!F:F, B31, NhatKy_ViPham!C:C, "T32") - SUMIFS(NhatKy_ViPham!K:K, NhatKy_ViPham!E:E, "10_Hoa_A", NhatKy_ViPham!F:F, B31, NhatKy_ViPham!C:C, "T32")</f>
        <v>100</v>
      </c>
      <c r="AX31" s="7">
        <f>100 + SUMIFS(NhatKy_ViPham!J:J, NhatKy_ViPham!E:E, "10_Hoa_A", NhatKy_ViPham!F:F, B31, NhatKy_ViPham!C:C, "T33") - SUMIFS(NhatKy_ViPham!K:K, NhatKy_ViPham!E:E, "10_Hoa_A", NhatKy_ViPham!F:F, B31, NhatKy_ViPham!C:C, "T33")</f>
        <v>100</v>
      </c>
      <c r="AY31" s="7">
        <f>100 + SUMIFS(NhatKy_ViPham!J:J, NhatKy_ViPham!E:E, "10_Hoa_A", NhatKy_ViPham!F:F, B31, NhatKy_ViPham!C:C, "T34") - SUMIFS(NhatKy_ViPham!K:K, NhatKy_ViPham!E:E, "10_Hoa_A", NhatKy_ViPham!F:F, B31, NhatKy_ViPham!C:C, "T34")</f>
        <v>100</v>
      </c>
      <c r="AZ31" s="7">
        <f>100 + SUMIFS(NhatKy_ViPham!J:J, NhatKy_ViPham!E:E, "10_Hoa_A", NhatKy_ViPham!F:F, B31, NhatKy_ViPham!C:C, "T35") - SUMIFS(NhatKy_ViPham!K:K, NhatKy_ViPham!E:E, "10_Hoa_A", NhatKy_ViPham!F:F, B31, NhatKy_ViPham!C:C, "T35")</f>
        <v>100</v>
      </c>
      <c r="BA31" s="12">
        <f t="shared" si="0"/>
        <v>100</v>
      </c>
      <c r="BB31" s="11" t="s">
        <v>430</v>
      </c>
      <c r="BC31" s="14" t="str">
        <f t="shared" si="1"/>
        <v>Tốt</v>
      </c>
      <c r="BD31" s="10" t="str">
        <f t="shared" si="2"/>
        <v>🟢 BÌNH THƯỜNG</v>
      </c>
    </row>
    <row r="32" spans="1:56" x14ac:dyDescent="0.25">
      <c r="A32" s="5">
        <v>24</v>
      </c>
      <c r="B32" s="15" t="s">
        <v>731</v>
      </c>
      <c r="C32" s="5" t="s">
        <v>609</v>
      </c>
      <c r="D32" s="5" t="s">
        <v>435</v>
      </c>
      <c r="E32" s="11" t="s">
        <v>430</v>
      </c>
      <c r="F32" s="6">
        <f>SUMIFS(NhatKy_ViPham!K:K, NhatKy_ViPham!E:E, "10_Hoa_A", NhatKy_ViPham!F:F, B32, NhatKy_ViPham!H:H, "L01")</f>
        <v>0</v>
      </c>
      <c r="G32" s="6">
        <f>SUMIFS(NhatKy_ViPham!K:K, NhatKy_ViPham!E:E, "10_Hoa_A", NhatKy_ViPham!F:F, B32, NhatKy_ViPham!H:H, "L02")</f>
        <v>0</v>
      </c>
      <c r="H32" s="6">
        <f>SUMIFS(NhatKy_ViPham!K:K, NhatKy_ViPham!E:E, "10_Hoa_A", NhatKy_ViPham!F:F, B32, NhatKy_ViPham!H:H, "L03")</f>
        <v>0</v>
      </c>
      <c r="I32" s="6">
        <f>SUMIFS(NhatKy_ViPham!K:K, NhatKy_ViPham!E:E, "10_Hoa_A", NhatKy_ViPham!F:F, B32, NhatKy_ViPham!H:H, "L04")</f>
        <v>0</v>
      </c>
      <c r="J32" s="6">
        <f>SUMIFS(NhatKy_ViPham!K:K, NhatKy_ViPham!E:E, "10_Hoa_A", NhatKy_ViPham!F:F, B32, NhatKy_ViPham!H:H, "L05")</f>
        <v>0</v>
      </c>
      <c r="K32" s="6">
        <f>SUMIFS(NhatKy_ViPham!K:K, NhatKy_ViPham!E:E, "10_Hoa_A", NhatKy_ViPham!F:F, B32, NhatKy_ViPham!H:H, "L06")</f>
        <v>0</v>
      </c>
      <c r="L32" s="6">
        <f>SUMIFS(NhatKy_ViPham!K:K, NhatKy_ViPham!E:E, "10_Hoa_A", NhatKy_ViPham!F:F, B32, NhatKy_ViPham!H:H, "L07")</f>
        <v>0</v>
      </c>
      <c r="M32" s="6">
        <f>SUMIFS(NhatKy_ViPham!K:K, NhatKy_ViPham!E:E, "10_Hoa_A", NhatKy_ViPham!F:F, B32, NhatKy_ViPham!H:H, "L08")</f>
        <v>0</v>
      </c>
      <c r="N32" s="6">
        <f>SUMIFS(NhatKy_ViPham!K:K, NhatKy_ViPham!E:E, "10_Hoa_A", NhatKy_ViPham!F:F, B32, NhatKy_ViPham!H:H, "L09")</f>
        <v>0</v>
      </c>
      <c r="O32" s="6">
        <f>SUMIFS(NhatKy_ViPham!K:K, NhatKy_ViPham!E:E, "10_Hoa_A", NhatKy_ViPham!F:F, B32, NhatKy_ViPham!H:H, "L10")</f>
        <v>0</v>
      </c>
      <c r="P32" s="12">
        <f>SUMIFS(NhatKy_ViPham!J:J, NhatKy_ViPham!E:E, "10_Hoa_A", NhatKy_ViPham!F:F, B32)</f>
        <v>0</v>
      </c>
      <c r="Q32" s="13">
        <f>SUMIFS(NhatKy_ViPham!K:K, NhatKy_ViPham!E:E, "10_Hoa_A", NhatKy_ViPham!F:F, B32)</f>
        <v>0</v>
      </c>
      <c r="R32" s="6">
        <f>100 + SUMIFS(NhatKy_ViPham!J:J, NhatKy_ViPham!E:E, "10_Hoa_A", NhatKy_ViPham!F:F, B32, NhatKy_ViPham!C:C, "T1") - SUMIFS(NhatKy_ViPham!K:K, NhatKy_ViPham!E:E, "10_Hoa_A", NhatKy_ViPham!F:F, B32, NhatKy_ViPham!C:C, "T1")</f>
        <v>100</v>
      </c>
      <c r="S32" s="6">
        <f>100 + SUMIFS(NhatKy_ViPham!J:J, NhatKy_ViPham!E:E, "10_Hoa_A", NhatKy_ViPham!F:F, B32, NhatKy_ViPham!C:C, "T2") - SUMIFS(NhatKy_ViPham!K:K, NhatKy_ViPham!E:E, "10_Hoa_A", NhatKy_ViPham!F:F, B32, NhatKy_ViPham!C:C, "T2")</f>
        <v>100</v>
      </c>
      <c r="T32" s="6">
        <f>100 + SUMIFS(NhatKy_ViPham!J:J, NhatKy_ViPham!E:E, "10_Hoa_A", NhatKy_ViPham!F:F, B32, NhatKy_ViPham!C:C, "T3") - SUMIFS(NhatKy_ViPham!K:K, NhatKy_ViPham!E:E, "10_Hoa_A", NhatKy_ViPham!F:F, B32, NhatKy_ViPham!C:C, "T3")</f>
        <v>100</v>
      </c>
      <c r="U32" s="6">
        <f>100 + SUMIFS(NhatKy_ViPham!J:J, NhatKy_ViPham!E:E, "10_Hoa_A", NhatKy_ViPham!F:F, B32, NhatKy_ViPham!C:C, "T4") - SUMIFS(NhatKy_ViPham!K:K, NhatKy_ViPham!E:E, "10_Hoa_A", NhatKy_ViPham!F:F, B32, NhatKy_ViPham!C:C, "T4")</f>
        <v>100</v>
      </c>
      <c r="V32" s="6">
        <f>100 + SUMIFS(NhatKy_ViPham!J:J, NhatKy_ViPham!E:E, "10_Hoa_A", NhatKy_ViPham!F:F, B32, NhatKy_ViPham!C:C, "T5") - SUMIFS(NhatKy_ViPham!K:K, NhatKy_ViPham!E:E, "10_Hoa_A", NhatKy_ViPham!F:F, B32, NhatKy_ViPham!C:C, "T5")</f>
        <v>100</v>
      </c>
      <c r="W32" s="6">
        <f>100 + SUMIFS(NhatKy_ViPham!J:J, NhatKy_ViPham!E:E, "10_Hoa_A", NhatKy_ViPham!F:F, B32, NhatKy_ViPham!C:C, "T6") - SUMIFS(NhatKy_ViPham!K:K, NhatKy_ViPham!E:E, "10_Hoa_A", NhatKy_ViPham!F:F, B32, NhatKy_ViPham!C:C, "T6")</f>
        <v>100</v>
      </c>
      <c r="X32" s="6">
        <f>100 + SUMIFS(NhatKy_ViPham!J:J, NhatKy_ViPham!E:E, "10_Hoa_A", NhatKy_ViPham!F:F, B32, NhatKy_ViPham!C:C, "T7") - SUMIFS(NhatKy_ViPham!K:K, NhatKy_ViPham!E:E, "10_Hoa_A", NhatKy_ViPham!F:F, B32, NhatKy_ViPham!C:C, "T7")</f>
        <v>100</v>
      </c>
      <c r="Y32" s="6">
        <f>100 + SUMIFS(NhatKy_ViPham!J:J, NhatKy_ViPham!E:E, "10_Hoa_A", NhatKy_ViPham!F:F, B32, NhatKy_ViPham!C:C, "T8") - SUMIFS(NhatKy_ViPham!K:K, NhatKy_ViPham!E:E, "10_Hoa_A", NhatKy_ViPham!F:F, B32, NhatKy_ViPham!C:C, "T8")</f>
        <v>100</v>
      </c>
      <c r="Z32" s="6">
        <f>100 + SUMIFS(NhatKy_ViPham!J:J, NhatKy_ViPham!E:E, "10_Hoa_A", NhatKy_ViPham!F:F, B32, NhatKy_ViPham!C:C, "T9") - SUMIFS(NhatKy_ViPham!K:K, NhatKy_ViPham!E:E, "10_Hoa_A", NhatKy_ViPham!F:F, B32, NhatKy_ViPham!C:C, "T9")</f>
        <v>100</v>
      </c>
      <c r="AA32" s="6">
        <f>100 + SUMIFS(NhatKy_ViPham!J:J, NhatKy_ViPham!E:E, "10_Hoa_A", NhatKy_ViPham!F:F, B32, NhatKy_ViPham!C:C, "T10") - SUMIFS(NhatKy_ViPham!K:K, NhatKy_ViPham!E:E, "10_Hoa_A", NhatKy_ViPham!F:F, B32, NhatKy_ViPham!C:C, "T10")</f>
        <v>100</v>
      </c>
      <c r="AB32" s="6">
        <f>100 + SUMIFS(NhatKy_ViPham!J:J, NhatKy_ViPham!E:E, "10_Hoa_A", NhatKy_ViPham!F:F, B32, NhatKy_ViPham!C:C, "T11") - SUMIFS(NhatKy_ViPham!K:K, NhatKy_ViPham!E:E, "10_Hoa_A", NhatKy_ViPham!F:F, B32, NhatKy_ViPham!C:C, "T11")</f>
        <v>100</v>
      </c>
      <c r="AC32" s="6">
        <f>100 + SUMIFS(NhatKy_ViPham!J:J, NhatKy_ViPham!E:E, "10_Hoa_A", NhatKy_ViPham!F:F, B32, NhatKy_ViPham!C:C, "T12") - SUMIFS(NhatKy_ViPham!K:K, NhatKy_ViPham!E:E, "10_Hoa_A", NhatKy_ViPham!F:F, B32, NhatKy_ViPham!C:C, "T12")</f>
        <v>100</v>
      </c>
      <c r="AD32" s="6">
        <f>100 + SUMIFS(NhatKy_ViPham!J:J, NhatKy_ViPham!E:E, "10_Hoa_A", NhatKy_ViPham!F:F, B32, NhatKy_ViPham!C:C, "T13") - SUMIFS(NhatKy_ViPham!K:K, NhatKy_ViPham!E:E, "10_Hoa_A", NhatKy_ViPham!F:F, B32, NhatKy_ViPham!C:C, "T13")</f>
        <v>100</v>
      </c>
      <c r="AE32" s="6">
        <f>100 + SUMIFS(NhatKy_ViPham!J:J, NhatKy_ViPham!E:E, "10_Hoa_A", NhatKy_ViPham!F:F, B32, NhatKy_ViPham!C:C, "T14") - SUMIFS(NhatKy_ViPham!K:K, NhatKy_ViPham!E:E, "10_Hoa_A", NhatKy_ViPham!F:F, B32, NhatKy_ViPham!C:C, "T14")</f>
        <v>100</v>
      </c>
      <c r="AF32" s="6">
        <f>100 + SUMIFS(NhatKy_ViPham!J:J, NhatKy_ViPham!E:E, "10_Hoa_A", NhatKy_ViPham!F:F, B32, NhatKy_ViPham!C:C, "T15") - SUMIFS(NhatKy_ViPham!K:K, NhatKy_ViPham!E:E, "10_Hoa_A", NhatKy_ViPham!F:F, B32, NhatKy_ViPham!C:C, "T15")</f>
        <v>100</v>
      </c>
      <c r="AG32" s="6">
        <f>100 + SUMIFS(NhatKy_ViPham!J:J, NhatKy_ViPham!E:E, "10_Hoa_A", NhatKy_ViPham!F:F, B32, NhatKy_ViPham!C:C, "T16") - SUMIFS(NhatKy_ViPham!K:K, NhatKy_ViPham!E:E, "10_Hoa_A", NhatKy_ViPham!F:F, B32, NhatKy_ViPham!C:C, "T16")</f>
        <v>100</v>
      </c>
      <c r="AH32" s="6">
        <f>100 + SUMIFS(NhatKy_ViPham!J:J, NhatKy_ViPham!E:E, "10_Hoa_A", NhatKy_ViPham!F:F, B32, NhatKy_ViPham!C:C, "T17") - SUMIFS(NhatKy_ViPham!K:K, NhatKy_ViPham!E:E, "10_Hoa_A", NhatKy_ViPham!F:F, B32, NhatKy_ViPham!C:C, "T17")</f>
        <v>100</v>
      </c>
      <c r="AI32" s="6">
        <f>100 + SUMIFS(NhatKy_ViPham!J:J, NhatKy_ViPham!E:E, "10_Hoa_A", NhatKy_ViPham!F:F, B32, NhatKy_ViPham!C:C, "T18") - SUMIFS(NhatKy_ViPham!K:K, NhatKy_ViPham!E:E, "10_Hoa_A", NhatKy_ViPham!F:F, B32, NhatKy_ViPham!C:C, "T18")</f>
        <v>100</v>
      </c>
      <c r="AJ32" s="6">
        <f>100 + SUMIFS(NhatKy_ViPham!J:J, NhatKy_ViPham!E:E, "10_Hoa_A", NhatKy_ViPham!F:F, B32, NhatKy_ViPham!C:C, "T19") - SUMIFS(NhatKy_ViPham!K:K, NhatKy_ViPham!E:E, "10_Hoa_A", NhatKy_ViPham!F:F, B32, NhatKy_ViPham!C:C, "T19")</f>
        <v>100</v>
      </c>
      <c r="AK32" s="6">
        <f>100 + SUMIFS(NhatKy_ViPham!J:J, NhatKy_ViPham!E:E, "10_Hoa_A", NhatKy_ViPham!F:F, B32, NhatKy_ViPham!C:C, "T20") - SUMIFS(NhatKy_ViPham!K:K, NhatKy_ViPham!E:E, "10_Hoa_A", NhatKy_ViPham!F:F, B32, NhatKy_ViPham!C:C, "T20")</f>
        <v>100</v>
      </c>
      <c r="AL32" s="6">
        <f>100 + SUMIFS(NhatKy_ViPham!J:J, NhatKy_ViPham!E:E, "10_Hoa_A", NhatKy_ViPham!F:F, B32, NhatKy_ViPham!C:C, "T21") - SUMIFS(NhatKy_ViPham!K:K, NhatKy_ViPham!E:E, "10_Hoa_A", NhatKy_ViPham!F:F, B32, NhatKy_ViPham!C:C, "T21")</f>
        <v>100</v>
      </c>
      <c r="AM32" s="6">
        <f>100 + SUMIFS(NhatKy_ViPham!J:J, NhatKy_ViPham!E:E, "10_Hoa_A", NhatKy_ViPham!F:F, B32, NhatKy_ViPham!C:C, "T22") - SUMIFS(NhatKy_ViPham!K:K, NhatKy_ViPham!E:E, "10_Hoa_A", NhatKy_ViPham!F:F, B32, NhatKy_ViPham!C:C, "T22")</f>
        <v>100</v>
      </c>
      <c r="AN32" s="6">
        <f>100 + SUMIFS(NhatKy_ViPham!J:J, NhatKy_ViPham!E:E, "10_Hoa_A", NhatKy_ViPham!F:F, B32, NhatKy_ViPham!C:C, "T23") - SUMIFS(NhatKy_ViPham!K:K, NhatKy_ViPham!E:E, "10_Hoa_A", NhatKy_ViPham!F:F, B32, NhatKy_ViPham!C:C, "T23")</f>
        <v>100</v>
      </c>
      <c r="AO32" s="6">
        <f>100 + SUMIFS(NhatKy_ViPham!J:J, NhatKy_ViPham!E:E, "10_Hoa_A", NhatKy_ViPham!F:F, B32, NhatKy_ViPham!C:C, "T24") - SUMIFS(NhatKy_ViPham!K:K, NhatKy_ViPham!E:E, "10_Hoa_A", NhatKy_ViPham!F:F, B32, NhatKy_ViPham!C:C, "T24")</f>
        <v>100</v>
      </c>
      <c r="AP32" s="6">
        <f>100 + SUMIFS(NhatKy_ViPham!J:J, NhatKy_ViPham!E:E, "10_Hoa_A", NhatKy_ViPham!F:F, B32, NhatKy_ViPham!C:C, "T25") - SUMIFS(NhatKy_ViPham!K:K, NhatKy_ViPham!E:E, "10_Hoa_A", NhatKy_ViPham!F:F, B32, NhatKy_ViPham!C:C, "T25")</f>
        <v>100</v>
      </c>
      <c r="AQ32" s="6">
        <f>100 + SUMIFS(NhatKy_ViPham!J:J, NhatKy_ViPham!E:E, "10_Hoa_A", NhatKy_ViPham!F:F, B32, NhatKy_ViPham!C:C, "T26") - SUMIFS(NhatKy_ViPham!K:K, NhatKy_ViPham!E:E, "10_Hoa_A", NhatKy_ViPham!F:F, B32, NhatKy_ViPham!C:C, "T26")</f>
        <v>100</v>
      </c>
      <c r="AR32" s="6">
        <f>100 + SUMIFS(NhatKy_ViPham!J:J, NhatKy_ViPham!E:E, "10_Hoa_A", NhatKy_ViPham!F:F, B32, NhatKy_ViPham!C:C, "T27") - SUMIFS(NhatKy_ViPham!K:K, NhatKy_ViPham!E:E, "10_Hoa_A", NhatKy_ViPham!F:F, B32, NhatKy_ViPham!C:C, "T27")</f>
        <v>100</v>
      </c>
      <c r="AS32" s="6">
        <f>100 + SUMIFS(NhatKy_ViPham!J:J, NhatKy_ViPham!E:E, "10_Hoa_A", NhatKy_ViPham!F:F, B32, NhatKy_ViPham!C:C, "T28") - SUMIFS(NhatKy_ViPham!K:K, NhatKy_ViPham!E:E, "10_Hoa_A", NhatKy_ViPham!F:F, B32, NhatKy_ViPham!C:C, "T28")</f>
        <v>100</v>
      </c>
      <c r="AT32" s="6">
        <f>100 + SUMIFS(NhatKy_ViPham!J:J, NhatKy_ViPham!E:E, "10_Hoa_A", NhatKy_ViPham!F:F, B32, NhatKy_ViPham!C:C, "T29") - SUMIFS(NhatKy_ViPham!K:K, NhatKy_ViPham!E:E, "10_Hoa_A", NhatKy_ViPham!F:F, B32, NhatKy_ViPham!C:C, "T29")</f>
        <v>100</v>
      </c>
      <c r="AU32" s="6">
        <f>100 + SUMIFS(NhatKy_ViPham!J:J, NhatKy_ViPham!E:E, "10_Hoa_A", NhatKy_ViPham!F:F, B32, NhatKy_ViPham!C:C, "T30") - SUMIFS(NhatKy_ViPham!K:K, NhatKy_ViPham!E:E, "10_Hoa_A", NhatKy_ViPham!F:F, B32, NhatKy_ViPham!C:C, "T30")</f>
        <v>100</v>
      </c>
      <c r="AV32" s="6">
        <f>100 + SUMIFS(NhatKy_ViPham!J:J, NhatKy_ViPham!E:E, "10_Hoa_A", NhatKy_ViPham!F:F, B32, NhatKy_ViPham!C:C, "T31") - SUMIFS(NhatKy_ViPham!K:K, NhatKy_ViPham!E:E, "10_Hoa_A", NhatKy_ViPham!F:F, B32, NhatKy_ViPham!C:C, "T31")</f>
        <v>100</v>
      </c>
      <c r="AW32" s="6">
        <f>100 + SUMIFS(NhatKy_ViPham!J:J, NhatKy_ViPham!E:E, "10_Hoa_A", NhatKy_ViPham!F:F, B32, NhatKy_ViPham!C:C, "T32") - SUMIFS(NhatKy_ViPham!K:K, NhatKy_ViPham!E:E, "10_Hoa_A", NhatKy_ViPham!F:F, B32, NhatKy_ViPham!C:C, "T32")</f>
        <v>100</v>
      </c>
      <c r="AX32" s="6">
        <f>100 + SUMIFS(NhatKy_ViPham!J:J, NhatKy_ViPham!E:E, "10_Hoa_A", NhatKy_ViPham!F:F, B32, NhatKy_ViPham!C:C, "T33") - SUMIFS(NhatKy_ViPham!K:K, NhatKy_ViPham!E:E, "10_Hoa_A", NhatKy_ViPham!F:F, B32, NhatKy_ViPham!C:C, "T33")</f>
        <v>100</v>
      </c>
      <c r="AY32" s="6">
        <f>100 + SUMIFS(NhatKy_ViPham!J:J, NhatKy_ViPham!E:E, "10_Hoa_A", NhatKy_ViPham!F:F, B32, NhatKy_ViPham!C:C, "T34") - SUMIFS(NhatKy_ViPham!K:K, NhatKy_ViPham!E:E, "10_Hoa_A", NhatKy_ViPham!F:F, B32, NhatKy_ViPham!C:C, "T34")</f>
        <v>100</v>
      </c>
      <c r="AZ32" s="6">
        <f>100 + SUMIFS(NhatKy_ViPham!J:J, NhatKy_ViPham!E:E, "10_Hoa_A", NhatKy_ViPham!F:F, B32, NhatKy_ViPham!C:C, "T35") - SUMIFS(NhatKy_ViPham!K:K, NhatKy_ViPham!E:E, "10_Hoa_A", NhatKy_ViPham!F:F, B32, NhatKy_ViPham!C:C, "T35")</f>
        <v>100</v>
      </c>
      <c r="BA32" s="12">
        <f t="shared" si="0"/>
        <v>100</v>
      </c>
      <c r="BB32" s="11" t="s">
        <v>430</v>
      </c>
      <c r="BC32" s="16" t="str">
        <f t="shared" si="1"/>
        <v>Tốt</v>
      </c>
      <c r="BD32" s="15" t="str">
        <f t="shared" si="2"/>
        <v>🟢 BÌNH THƯỜNG</v>
      </c>
    </row>
    <row r="33" spans="1:56" x14ac:dyDescent="0.25">
      <c r="A33" s="4">
        <v>25</v>
      </c>
      <c r="B33" s="10" t="s">
        <v>673</v>
      </c>
      <c r="C33" s="4" t="s">
        <v>732</v>
      </c>
      <c r="D33" s="4" t="s">
        <v>435</v>
      </c>
      <c r="E33" s="11" t="s">
        <v>430</v>
      </c>
      <c r="F33" s="7">
        <f>SUMIFS(NhatKy_ViPham!K:K, NhatKy_ViPham!E:E, "10_Hoa_A", NhatKy_ViPham!F:F, B33, NhatKy_ViPham!H:H, "L01")</f>
        <v>0</v>
      </c>
      <c r="G33" s="7">
        <f>SUMIFS(NhatKy_ViPham!K:K, NhatKy_ViPham!E:E, "10_Hoa_A", NhatKy_ViPham!F:F, B33, NhatKy_ViPham!H:H, "L02")</f>
        <v>0</v>
      </c>
      <c r="H33" s="7">
        <f>SUMIFS(NhatKy_ViPham!K:K, NhatKy_ViPham!E:E, "10_Hoa_A", NhatKy_ViPham!F:F, B33, NhatKy_ViPham!H:H, "L03")</f>
        <v>0</v>
      </c>
      <c r="I33" s="7">
        <f>SUMIFS(NhatKy_ViPham!K:K, NhatKy_ViPham!E:E, "10_Hoa_A", NhatKy_ViPham!F:F, B33, NhatKy_ViPham!H:H, "L04")</f>
        <v>0</v>
      </c>
      <c r="J33" s="7">
        <f>SUMIFS(NhatKy_ViPham!K:K, NhatKy_ViPham!E:E, "10_Hoa_A", NhatKy_ViPham!F:F, B33, NhatKy_ViPham!H:H, "L05")</f>
        <v>0</v>
      </c>
      <c r="K33" s="7">
        <f>SUMIFS(NhatKy_ViPham!K:K, NhatKy_ViPham!E:E, "10_Hoa_A", NhatKy_ViPham!F:F, B33, NhatKy_ViPham!H:H, "L06")</f>
        <v>0</v>
      </c>
      <c r="L33" s="7">
        <f>SUMIFS(NhatKy_ViPham!K:K, NhatKy_ViPham!E:E, "10_Hoa_A", NhatKy_ViPham!F:F, B33, NhatKy_ViPham!H:H, "L07")</f>
        <v>0</v>
      </c>
      <c r="M33" s="7">
        <f>SUMIFS(NhatKy_ViPham!K:K, NhatKy_ViPham!E:E, "10_Hoa_A", NhatKy_ViPham!F:F, B33, NhatKy_ViPham!H:H, "L08")</f>
        <v>0</v>
      </c>
      <c r="N33" s="7">
        <f>SUMIFS(NhatKy_ViPham!K:K, NhatKy_ViPham!E:E, "10_Hoa_A", NhatKy_ViPham!F:F, B33, NhatKy_ViPham!H:H, "L09")</f>
        <v>0</v>
      </c>
      <c r="O33" s="7">
        <f>SUMIFS(NhatKy_ViPham!K:K, NhatKy_ViPham!E:E, "10_Hoa_A", NhatKy_ViPham!F:F, B33, NhatKy_ViPham!H:H, "L10")</f>
        <v>0</v>
      </c>
      <c r="P33" s="12">
        <f>SUMIFS(NhatKy_ViPham!J:J, NhatKy_ViPham!E:E, "10_Hoa_A", NhatKy_ViPham!F:F, B33)</f>
        <v>0</v>
      </c>
      <c r="Q33" s="13">
        <f>SUMIFS(NhatKy_ViPham!K:K, NhatKy_ViPham!E:E, "10_Hoa_A", NhatKy_ViPham!F:F, B33)</f>
        <v>0</v>
      </c>
      <c r="R33" s="7">
        <f>100 + SUMIFS(NhatKy_ViPham!J:J, NhatKy_ViPham!E:E, "10_Hoa_A", NhatKy_ViPham!F:F, B33, NhatKy_ViPham!C:C, "T1") - SUMIFS(NhatKy_ViPham!K:K, NhatKy_ViPham!E:E, "10_Hoa_A", NhatKy_ViPham!F:F, B33, NhatKy_ViPham!C:C, "T1")</f>
        <v>100</v>
      </c>
      <c r="S33" s="7">
        <f>100 + SUMIFS(NhatKy_ViPham!J:J, NhatKy_ViPham!E:E, "10_Hoa_A", NhatKy_ViPham!F:F, B33, NhatKy_ViPham!C:C, "T2") - SUMIFS(NhatKy_ViPham!K:K, NhatKy_ViPham!E:E, "10_Hoa_A", NhatKy_ViPham!F:F, B33, NhatKy_ViPham!C:C, "T2")</f>
        <v>100</v>
      </c>
      <c r="T33" s="7">
        <f>100 + SUMIFS(NhatKy_ViPham!J:J, NhatKy_ViPham!E:E, "10_Hoa_A", NhatKy_ViPham!F:F, B33, NhatKy_ViPham!C:C, "T3") - SUMIFS(NhatKy_ViPham!K:K, NhatKy_ViPham!E:E, "10_Hoa_A", NhatKy_ViPham!F:F, B33, NhatKy_ViPham!C:C, "T3")</f>
        <v>100</v>
      </c>
      <c r="U33" s="7">
        <f>100 + SUMIFS(NhatKy_ViPham!J:J, NhatKy_ViPham!E:E, "10_Hoa_A", NhatKy_ViPham!F:F, B33, NhatKy_ViPham!C:C, "T4") - SUMIFS(NhatKy_ViPham!K:K, NhatKy_ViPham!E:E, "10_Hoa_A", NhatKy_ViPham!F:F, B33, NhatKy_ViPham!C:C, "T4")</f>
        <v>100</v>
      </c>
      <c r="V33" s="7">
        <f>100 + SUMIFS(NhatKy_ViPham!J:J, NhatKy_ViPham!E:E, "10_Hoa_A", NhatKy_ViPham!F:F, B33, NhatKy_ViPham!C:C, "T5") - SUMIFS(NhatKy_ViPham!K:K, NhatKy_ViPham!E:E, "10_Hoa_A", NhatKy_ViPham!F:F, B33, NhatKy_ViPham!C:C, "T5")</f>
        <v>100</v>
      </c>
      <c r="W33" s="7">
        <f>100 + SUMIFS(NhatKy_ViPham!J:J, NhatKy_ViPham!E:E, "10_Hoa_A", NhatKy_ViPham!F:F, B33, NhatKy_ViPham!C:C, "T6") - SUMIFS(NhatKy_ViPham!K:K, NhatKy_ViPham!E:E, "10_Hoa_A", NhatKy_ViPham!F:F, B33, NhatKy_ViPham!C:C, "T6")</f>
        <v>100</v>
      </c>
      <c r="X33" s="7">
        <f>100 + SUMIFS(NhatKy_ViPham!J:J, NhatKy_ViPham!E:E, "10_Hoa_A", NhatKy_ViPham!F:F, B33, NhatKy_ViPham!C:C, "T7") - SUMIFS(NhatKy_ViPham!K:K, NhatKy_ViPham!E:E, "10_Hoa_A", NhatKy_ViPham!F:F, B33, NhatKy_ViPham!C:C, "T7")</f>
        <v>100</v>
      </c>
      <c r="Y33" s="7">
        <f>100 + SUMIFS(NhatKy_ViPham!J:J, NhatKy_ViPham!E:E, "10_Hoa_A", NhatKy_ViPham!F:F, B33, NhatKy_ViPham!C:C, "T8") - SUMIFS(NhatKy_ViPham!K:K, NhatKy_ViPham!E:E, "10_Hoa_A", NhatKy_ViPham!F:F, B33, NhatKy_ViPham!C:C, "T8")</f>
        <v>100</v>
      </c>
      <c r="Z33" s="7">
        <f>100 + SUMIFS(NhatKy_ViPham!J:J, NhatKy_ViPham!E:E, "10_Hoa_A", NhatKy_ViPham!F:F, B33, NhatKy_ViPham!C:C, "T9") - SUMIFS(NhatKy_ViPham!K:K, NhatKy_ViPham!E:E, "10_Hoa_A", NhatKy_ViPham!F:F, B33, NhatKy_ViPham!C:C, "T9")</f>
        <v>100</v>
      </c>
      <c r="AA33" s="7">
        <f>100 + SUMIFS(NhatKy_ViPham!J:J, NhatKy_ViPham!E:E, "10_Hoa_A", NhatKy_ViPham!F:F, B33, NhatKy_ViPham!C:C, "T10") - SUMIFS(NhatKy_ViPham!K:K, NhatKy_ViPham!E:E, "10_Hoa_A", NhatKy_ViPham!F:F, B33, NhatKy_ViPham!C:C, "T10")</f>
        <v>100</v>
      </c>
      <c r="AB33" s="7">
        <f>100 + SUMIFS(NhatKy_ViPham!J:J, NhatKy_ViPham!E:E, "10_Hoa_A", NhatKy_ViPham!F:F, B33, NhatKy_ViPham!C:C, "T11") - SUMIFS(NhatKy_ViPham!K:K, NhatKy_ViPham!E:E, "10_Hoa_A", NhatKy_ViPham!F:F, B33, NhatKy_ViPham!C:C, "T11")</f>
        <v>100</v>
      </c>
      <c r="AC33" s="7">
        <f>100 + SUMIFS(NhatKy_ViPham!J:J, NhatKy_ViPham!E:E, "10_Hoa_A", NhatKy_ViPham!F:F, B33, NhatKy_ViPham!C:C, "T12") - SUMIFS(NhatKy_ViPham!K:K, NhatKy_ViPham!E:E, "10_Hoa_A", NhatKy_ViPham!F:F, B33, NhatKy_ViPham!C:C, "T12")</f>
        <v>100</v>
      </c>
      <c r="AD33" s="7">
        <f>100 + SUMIFS(NhatKy_ViPham!J:J, NhatKy_ViPham!E:E, "10_Hoa_A", NhatKy_ViPham!F:F, B33, NhatKy_ViPham!C:C, "T13") - SUMIFS(NhatKy_ViPham!K:K, NhatKy_ViPham!E:E, "10_Hoa_A", NhatKy_ViPham!F:F, B33, NhatKy_ViPham!C:C, "T13")</f>
        <v>100</v>
      </c>
      <c r="AE33" s="7">
        <f>100 + SUMIFS(NhatKy_ViPham!J:J, NhatKy_ViPham!E:E, "10_Hoa_A", NhatKy_ViPham!F:F, B33, NhatKy_ViPham!C:C, "T14") - SUMIFS(NhatKy_ViPham!K:K, NhatKy_ViPham!E:E, "10_Hoa_A", NhatKy_ViPham!F:F, B33, NhatKy_ViPham!C:C, "T14")</f>
        <v>100</v>
      </c>
      <c r="AF33" s="7">
        <f>100 + SUMIFS(NhatKy_ViPham!J:J, NhatKy_ViPham!E:E, "10_Hoa_A", NhatKy_ViPham!F:F, B33, NhatKy_ViPham!C:C, "T15") - SUMIFS(NhatKy_ViPham!K:K, NhatKy_ViPham!E:E, "10_Hoa_A", NhatKy_ViPham!F:F, B33, NhatKy_ViPham!C:C, "T15")</f>
        <v>100</v>
      </c>
      <c r="AG33" s="7">
        <f>100 + SUMIFS(NhatKy_ViPham!J:J, NhatKy_ViPham!E:E, "10_Hoa_A", NhatKy_ViPham!F:F, B33, NhatKy_ViPham!C:C, "T16") - SUMIFS(NhatKy_ViPham!K:K, NhatKy_ViPham!E:E, "10_Hoa_A", NhatKy_ViPham!F:F, B33, NhatKy_ViPham!C:C, "T16")</f>
        <v>100</v>
      </c>
      <c r="AH33" s="7">
        <f>100 + SUMIFS(NhatKy_ViPham!J:J, NhatKy_ViPham!E:E, "10_Hoa_A", NhatKy_ViPham!F:F, B33, NhatKy_ViPham!C:C, "T17") - SUMIFS(NhatKy_ViPham!K:K, NhatKy_ViPham!E:E, "10_Hoa_A", NhatKy_ViPham!F:F, B33, NhatKy_ViPham!C:C, "T17")</f>
        <v>100</v>
      </c>
      <c r="AI33" s="7">
        <f>100 + SUMIFS(NhatKy_ViPham!J:J, NhatKy_ViPham!E:E, "10_Hoa_A", NhatKy_ViPham!F:F, B33, NhatKy_ViPham!C:C, "T18") - SUMIFS(NhatKy_ViPham!K:K, NhatKy_ViPham!E:E, "10_Hoa_A", NhatKy_ViPham!F:F, B33, NhatKy_ViPham!C:C, "T18")</f>
        <v>100</v>
      </c>
      <c r="AJ33" s="7">
        <f>100 + SUMIFS(NhatKy_ViPham!J:J, NhatKy_ViPham!E:E, "10_Hoa_A", NhatKy_ViPham!F:F, B33, NhatKy_ViPham!C:C, "T19") - SUMIFS(NhatKy_ViPham!K:K, NhatKy_ViPham!E:E, "10_Hoa_A", NhatKy_ViPham!F:F, B33, NhatKy_ViPham!C:C, "T19")</f>
        <v>100</v>
      </c>
      <c r="AK33" s="7">
        <f>100 + SUMIFS(NhatKy_ViPham!J:J, NhatKy_ViPham!E:E, "10_Hoa_A", NhatKy_ViPham!F:F, B33, NhatKy_ViPham!C:C, "T20") - SUMIFS(NhatKy_ViPham!K:K, NhatKy_ViPham!E:E, "10_Hoa_A", NhatKy_ViPham!F:F, B33, NhatKy_ViPham!C:C, "T20")</f>
        <v>100</v>
      </c>
      <c r="AL33" s="7">
        <f>100 + SUMIFS(NhatKy_ViPham!J:J, NhatKy_ViPham!E:E, "10_Hoa_A", NhatKy_ViPham!F:F, B33, NhatKy_ViPham!C:C, "T21") - SUMIFS(NhatKy_ViPham!K:K, NhatKy_ViPham!E:E, "10_Hoa_A", NhatKy_ViPham!F:F, B33, NhatKy_ViPham!C:C, "T21")</f>
        <v>100</v>
      </c>
      <c r="AM33" s="7">
        <f>100 + SUMIFS(NhatKy_ViPham!J:J, NhatKy_ViPham!E:E, "10_Hoa_A", NhatKy_ViPham!F:F, B33, NhatKy_ViPham!C:C, "T22") - SUMIFS(NhatKy_ViPham!K:K, NhatKy_ViPham!E:E, "10_Hoa_A", NhatKy_ViPham!F:F, B33, NhatKy_ViPham!C:C, "T22")</f>
        <v>100</v>
      </c>
      <c r="AN33" s="7">
        <f>100 + SUMIFS(NhatKy_ViPham!J:J, NhatKy_ViPham!E:E, "10_Hoa_A", NhatKy_ViPham!F:F, B33, NhatKy_ViPham!C:C, "T23") - SUMIFS(NhatKy_ViPham!K:K, NhatKy_ViPham!E:E, "10_Hoa_A", NhatKy_ViPham!F:F, B33, NhatKy_ViPham!C:C, "T23")</f>
        <v>100</v>
      </c>
      <c r="AO33" s="7">
        <f>100 + SUMIFS(NhatKy_ViPham!J:J, NhatKy_ViPham!E:E, "10_Hoa_A", NhatKy_ViPham!F:F, B33, NhatKy_ViPham!C:C, "T24") - SUMIFS(NhatKy_ViPham!K:K, NhatKy_ViPham!E:E, "10_Hoa_A", NhatKy_ViPham!F:F, B33, NhatKy_ViPham!C:C, "T24")</f>
        <v>100</v>
      </c>
      <c r="AP33" s="7">
        <f>100 + SUMIFS(NhatKy_ViPham!J:J, NhatKy_ViPham!E:E, "10_Hoa_A", NhatKy_ViPham!F:F, B33, NhatKy_ViPham!C:C, "T25") - SUMIFS(NhatKy_ViPham!K:K, NhatKy_ViPham!E:E, "10_Hoa_A", NhatKy_ViPham!F:F, B33, NhatKy_ViPham!C:C, "T25")</f>
        <v>100</v>
      </c>
      <c r="AQ33" s="7">
        <f>100 + SUMIFS(NhatKy_ViPham!J:J, NhatKy_ViPham!E:E, "10_Hoa_A", NhatKy_ViPham!F:F, B33, NhatKy_ViPham!C:C, "T26") - SUMIFS(NhatKy_ViPham!K:K, NhatKy_ViPham!E:E, "10_Hoa_A", NhatKy_ViPham!F:F, B33, NhatKy_ViPham!C:C, "T26")</f>
        <v>100</v>
      </c>
      <c r="AR33" s="7">
        <f>100 + SUMIFS(NhatKy_ViPham!J:J, NhatKy_ViPham!E:E, "10_Hoa_A", NhatKy_ViPham!F:F, B33, NhatKy_ViPham!C:C, "T27") - SUMIFS(NhatKy_ViPham!K:K, NhatKy_ViPham!E:E, "10_Hoa_A", NhatKy_ViPham!F:F, B33, NhatKy_ViPham!C:C, "T27")</f>
        <v>100</v>
      </c>
      <c r="AS33" s="7">
        <f>100 + SUMIFS(NhatKy_ViPham!J:J, NhatKy_ViPham!E:E, "10_Hoa_A", NhatKy_ViPham!F:F, B33, NhatKy_ViPham!C:C, "T28") - SUMIFS(NhatKy_ViPham!K:K, NhatKy_ViPham!E:E, "10_Hoa_A", NhatKy_ViPham!F:F, B33, NhatKy_ViPham!C:C, "T28")</f>
        <v>100</v>
      </c>
      <c r="AT33" s="7">
        <f>100 + SUMIFS(NhatKy_ViPham!J:J, NhatKy_ViPham!E:E, "10_Hoa_A", NhatKy_ViPham!F:F, B33, NhatKy_ViPham!C:C, "T29") - SUMIFS(NhatKy_ViPham!K:K, NhatKy_ViPham!E:E, "10_Hoa_A", NhatKy_ViPham!F:F, B33, NhatKy_ViPham!C:C, "T29")</f>
        <v>100</v>
      </c>
      <c r="AU33" s="7">
        <f>100 + SUMIFS(NhatKy_ViPham!J:J, NhatKy_ViPham!E:E, "10_Hoa_A", NhatKy_ViPham!F:F, B33, NhatKy_ViPham!C:C, "T30") - SUMIFS(NhatKy_ViPham!K:K, NhatKy_ViPham!E:E, "10_Hoa_A", NhatKy_ViPham!F:F, B33, NhatKy_ViPham!C:C, "T30")</f>
        <v>100</v>
      </c>
      <c r="AV33" s="7">
        <f>100 + SUMIFS(NhatKy_ViPham!J:J, NhatKy_ViPham!E:E, "10_Hoa_A", NhatKy_ViPham!F:F, B33, NhatKy_ViPham!C:C, "T31") - SUMIFS(NhatKy_ViPham!K:K, NhatKy_ViPham!E:E, "10_Hoa_A", NhatKy_ViPham!F:F, B33, NhatKy_ViPham!C:C, "T31")</f>
        <v>100</v>
      </c>
      <c r="AW33" s="7">
        <f>100 + SUMIFS(NhatKy_ViPham!J:J, NhatKy_ViPham!E:E, "10_Hoa_A", NhatKy_ViPham!F:F, B33, NhatKy_ViPham!C:C, "T32") - SUMIFS(NhatKy_ViPham!K:K, NhatKy_ViPham!E:E, "10_Hoa_A", NhatKy_ViPham!F:F, B33, NhatKy_ViPham!C:C, "T32")</f>
        <v>100</v>
      </c>
      <c r="AX33" s="7">
        <f>100 + SUMIFS(NhatKy_ViPham!J:J, NhatKy_ViPham!E:E, "10_Hoa_A", NhatKy_ViPham!F:F, B33, NhatKy_ViPham!C:C, "T33") - SUMIFS(NhatKy_ViPham!K:K, NhatKy_ViPham!E:E, "10_Hoa_A", NhatKy_ViPham!F:F, B33, NhatKy_ViPham!C:C, "T33")</f>
        <v>100</v>
      </c>
      <c r="AY33" s="7">
        <f>100 + SUMIFS(NhatKy_ViPham!J:J, NhatKy_ViPham!E:E, "10_Hoa_A", NhatKy_ViPham!F:F, B33, NhatKy_ViPham!C:C, "T34") - SUMIFS(NhatKy_ViPham!K:K, NhatKy_ViPham!E:E, "10_Hoa_A", NhatKy_ViPham!F:F, B33, NhatKy_ViPham!C:C, "T34")</f>
        <v>100</v>
      </c>
      <c r="AZ33" s="7">
        <f>100 + SUMIFS(NhatKy_ViPham!J:J, NhatKy_ViPham!E:E, "10_Hoa_A", NhatKy_ViPham!F:F, B33, NhatKy_ViPham!C:C, "T35") - SUMIFS(NhatKy_ViPham!K:K, NhatKy_ViPham!E:E, "10_Hoa_A", NhatKy_ViPham!F:F, B33, NhatKy_ViPham!C:C, "T35")</f>
        <v>100</v>
      </c>
      <c r="BA33" s="12">
        <f t="shared" si="0"/>
        <v>100</v>
      </c>
      <c r="BB33" s="11" t="s">
        <v>430</v>
      </c>
      <c r="BC33" s="14" t="str">
        <f t="shared" si="1"/>
        <v>Tốt</v>
      </c>
      <c r="BD33" s="10" t="str">
        <f t="shared" si="2"/>
        <v>🟢 BÌNH THƯỜNG</v>
      </c>
    </row>
    <row r="34" spans="1:56" x14ac:dyDescent="0.25">
      <c r="A34" s="5">
        <v>26</v>
      </c>
      <c r="B34" s="15" t="s">
        <v>733</v>
      </c>
      <c r="C34" s="5" t="s">
        <v>734</v>
      </c>
      <c r="D34" s="5" t="s">
        <v>435</v>
      </c>
      <c r="E34" s="11" t="s">
        <v>430</v>
      </c>
      <c r="F34" s="6">
        <f>SUMIFS(NhatKy_ViPham!K:K, NhatKy_ViPham!E:E, "10_Hoa_A", NhatKy_ViPham!F:F, B34, NhatKy_ViPham!H:H, "L01")</f>
        <v>0</v>
      </c>
      <c r="G34" s="6">
        <f>SUMIFS(NhatKy_ViPham!K:K, NhatKy_ViPham!E:E, "10_Hoa_A", NhatKy_ViPham!F:F, B34, NhatKy_ViPham!H:H, "L02")</f>
        <v>0</v>
      </c>
      <c r="H34" s="6">
        <f>SUMIFS(NhatKy_ViPham!K:K, NhatKy_ViPham!E:E, "10_Hoa_A", NhatKy_ViPham!F:F, B34, NhatKy_ViPham!H:H, "L03")</f>
        <v>0</v>
      </c>
      <c r="I34" s="6">
        <f>SUMIFS(NhatKy_ViPham!K:K, NhatKy_ViPham!E:E, "10_Hoa_A", NhatKy_ViPham!F:F, B34, NhatKy_ViPham!H:H, "L04")</f>
        <v>0</v>
      </c>
      <c r="J34" s="6">
        <f>SUMIFS(NhatKy_ViPham!K:K, NhatKy_ViPham!E:E, "10_Hoa_A", NhatKy_ViPham!F:F, B34, NhatKy_ViPham!H:H, "L05")</f>
        <v>0</v>
      </c>
      <c r="K34" s="6">
        <f>SUMIFS(NhatKy_ViPham!K:K, NhatKy_ViPham!E:E, "10_Hoa_A", NhatKy_ViPham!F:F, B34, NhatKy_ViPham!H:H, "L06")</f>
        <v>0</v>
      </c>
      <c r="L34" s="6">
        <f>SUMIFS(NhatKy_ViPham!K:K, NhatKy_ViPham!E:E, "10_Hoa_A", NhatKy_ViPham!F:F, B34, NhatKy_ViPham!H:H, "L07")</f>
        <v>0</v>
      </c>
      <c r="M34" s="6">
        <f>SUMIFS(NhatKy_ViPham!K:K, NhatKy_ViPham!E:E, "10_Hoa_A", NhatKy_ViPham!F:F, B34, NhatKy_ViPham!H:H, "L08")</f>
        <v>0</v>
      </c>
      <c r="N34" s="6">
        <f>SUMIFS(NhatKy_ViPham!K:K, NhatKy_ViPham!E:E, "10_Hoa_A", NhatKy_ViPham!F:F, B34, NhatKy_ViPham!H:H, "L09")</f>
        <v>0</v>
      </c>
      <c r="O34" s="6">
        <f>SUMIFS(NhatKy_ViPham!K:K, NhatKy_ViPham!E:E, "10_Hoa_A", NhatKy_ViPham!F:F, B34, NhatKy_ViPham!H:H, "L10")</f>
        <v>0</v>
      </c>
      <c r="P34" s="12">
        <f>SUMIFS(NhatKy_ViPham!J:J, NhatKy_ViPham!E:E, "10_Hoa_A", NhatKy_ViPham!F:F, B34)</f>
        <v>0</v>
      </c>
      <c r="Q34" s="13">
        <f>SUMIFS(NhatKy_ViPham!K:K, NhatKy_ViPham!E:E, "10_Hoa_A", NhatKy_ViPham!F:F, B34)</f>
        <v>0</v>
      </c>
      <c r="R34" s="6">
        <f>100 + SUMIFS(NhatKy_ViPham!J:J, NhatKy_ViPham!E:E, "10_Hoa_A", NhatKy_ViPham!F:F, B34, NhatKy_ViPham!C:C, "T1") - SUMIFS(NhatKy_ViPham!K:K, NhatKy_ViPham!E:E, "10_Hoa_A", NhatKy_ViPham!F:F, B34, NhatKy_ViPham!C:C, "T1")</f>
        <v>100</v>
      </c>
      <c r="S34" s="6">
        <f>100 + SUMIFS(NhatKy_ViPham!J:J, NhatKy_ViPham!E:E, "10_Hoa_A", NhatKy_ViPham!F:F, B34, NhatKy_ViPham!C:C, "T2") - SUMIFS(NhatKy_ViPham!K:K, NhatKy_ViPham!E:E, "10_Hoa_A", NhatKy_ViPham!F:F, B34, NhatKy_ViPham!C:C, "T2")</f>
        <v>100</v>
      </c>
      <c r="T34" s="6">
        <f>100 + SUMIFS(NhatKy_ViPham!J:J, NhatKy_ViPham!E:E, "10_Hoa_A", NhatKy_ViPham!F:F, B34, NhatKy_ViPham!C:C, "T3") - SUMIFS(NhatKy_ViPham!K:K, NhatKy_ViPham!E:E, "10_Hoa_A", NhatKy_ViPham!F:F, B34, NhatKy_ViPham!C:C, "T3")</f>
        <v>100</v>
      </c>
      <c r="U34" s="6">
        <f>100 + SUMIFS(NhatKy_ViPham!J:J, NhatKy_ViPham!E:E, "10_Hoa_A", NhatKy_ViPham!F:F, B34, NhatKy_ViPham!C:C, "T4") - SUMIFS(NhatKy_ViPham!K:K, NhatKy_ViPham!E:E, "10_Hoa_A", NhatKy_ViPham!F:F, B34, NhatKy_ViPham!C:C, "T4")</f>
        <v>100</v>
      </c>
      <c r="V34" s="6">
        <f>100 + SUMIFS(NhatKy_ViPham!J:J, NhatKy_ViPham!E:E, "10_Hoa_A", NhatKy_ViPham!F:F, B34, NhatKy_ViPham!C:C, "T5") - SUMIFS(NhatKy_ViPham!K:K, NhatKy_ViPham!E:E, "10_Hoa_A", NhatKy_ViPham!F:F, B34, NhatKy_ViPham!C:C, "T5")</f>
        <v>100</v>
      </c>
      <c r="W34" s="6">
        <f>100 + SUMIFS(NhatKy_ViPham!J:J, NhatKy_ViPham!E:E, "10_Hoa_A", NhatKy_ViPham!F:F, B34, NhatKy_ViPham!C:C, "T6") - SUMIFS(NhatKy_ViPham!K:K, NhatKy_ViPham!E:E, "10_Hoa_A", NhatKy_ViPham!F:F, B34, NhatKy_ViPham!C:C, "T6")</f>
        <v>100</v>
      </c>
      <c r="X34" s="6">
        <f>100 + SUMIFS(NhatKy_ViPham!J:J, NhatKy_ViPham!E:E, "10_Hoa_A", NhatKy_ViPham!F:F, B34, NhatKy_ViPham!C:C, "T7") - SUMIFS(NhatKy_ViPham!K:K, NhatKy_ViPham!E:E, "10_Hoa_A", NhatKy_ViPham!F:F, B34, NhatKy_ViPham!C:C, "T7")</f>
        <v>100</v>
      </c>
      <c r="Y34" s="6">
        <f>100 + SUMIFS(NhatKy_ViPham!J:J, NhatKy_ViPham!E:E, "10_Hoa_A", NhatKy_ViPham!F:F, B34, NhatKy_ViPham!C:C, "T8") - SUMIFS(NhatKy_ViPham!K:K, NhatKy_ViPham!E:E, "10_Hoa_A", NhatKy_ViPham!F:F, B34, NhatKy_ViPham!C:C, "T8")</f>
        <v>100</v>
      </c>
      <c r="Z34" s="6">
        <f>100 + SUMIFS(NhatKy_ViPham!J:J, NhatKy_ViPham!E:E, "10_Hoa_A", NhatKy_ViPham!F:F, B34, NhatKy_ViPham!C:C, "T9") - SUMIFS(NhatKy_ViPham!K:K, NhatKy_ViPham!E:E, "10_Hoa_A", NhatKy_ViPham!F:F, B34, NhatKy_ViPham!C:C, "T9")</f>
        <v>100</v>
      </c>
      <c r="AA34" s="6">
        <f>100 + SUMIFS(NhatKy_ViPham!J:J, NhatKy_ViPham!E:E, "10_Hoa_A", NhatKy_ViPham!F:F, B34, NhatKy_ViPham!C:C, "T10") - SUMIFS(NhatKy_ViPham!K:K, NhatKy_ViPham!E:E, "10_Hoa_A", NhatKy_ViPham!F:F, B34, NhatKy_ViPham!C:C, "T10")</f>
        <v>100</v>
      </c>
      <c r="AB34" s="6">
        <f>100 + SUMIFS(NhatKy_ViPham!J:J, NhatKy_ViPham!E:E, "10_Hoa_A", NhatKy_ViPham!F:F, B34, NhatKy_ViPham!C:C, "T11") - SUMIFS(NhatKy_ViPham!K:K, NhatKy_ViPham!E:E, "10_Hoa_A", NhatKy_ViPham!F:F, B34, NhatKy_ViPham!C:C, "T11")</f>
        <v>100</v>
      </c>
      <c r="AC34" s="6">
        <f>100 + SUMIFS(NhatKy_ViPham!J:J, NhatKy_ViPham!E:E, "10_Hoa_A", NhatKy_ViPham!F:F, B34, NhatKy_ViPham!C:C, "T12") - SUMIFS(NhatKy_ViPham!K:K, NhatKy_ViPham!E:E, "10_Hoa_A", NhatKy_ViPham!F:F, B34, NhatKy_ViPham!C:C, "T12")</f>
        <v>100</v>
      </c>
      <c r="AD34" s="6">
        <f>100 + SUMIFS(NhatKy_ViPham!J:J, NhatKy_ViPham!E:E, "10_Hoa_A", NhatKy_ViPham!F:F, B34, NhatKy_ViPham!C:C, "T13") - SUMIFS(NhatKy_ViPham!K:K, NhatKy_ViPham!E:E, "10_Hoa_A", NhatKy_ViPham!F:F, B34, NhatKy_ViPham!C:C, "T13")</f>
        <v>100</v>
      </c>
      <c r="AE34" s="6">
        <f>100 + SUMIFS(NhatKy_ViPham!J:J, NhatKy_ViPham!E:E, "10_Hoa_A", NhatKy_ViPham!F:F, B34, NhatKy_ViPham!C:C, "T14") - SUMIFS(NhatKy_ViPham!K:K, NhatKy_ViPham!E:E, "10_Hoa_A", NhatKy_ViPham!F:F, B34, NhatKy_ViPham!C:C, "T14")</f>
        <v>100</v>
      </c>
      <c r="AF34" s="6">
        <f>100 + SUMIFS(NhatKy_ViPham!J:J, NhatKy_ViPham!E:E, "10_Hoa_A", NhatKy_ViPham!F:F, B34, NhatKy_ViPham!C:C, "T15") - SUMIFS(NhatKy_ViPham!K:K, NhatKy_ViPham!E:E, "10_Hoa_A", NhatKy_ViPham!F:F, B34, NhatKy_ViPham!C:C, "T15")</f>
        <v>100</v>
      </c>
      <c r="AG34" s="6">
        <f>100 + SUMIFS(NhatKy_ViPham!J:J, NhatKy_ViPham!E:E, "10_Hoa_A", NhatKy_ViPham!F:F, B34, NhatKy_ViPham!C:C, "T16") - SUMIFS(NhatKy_ViPham!K:K, NhatKy_ViPham!E:E, "10_Hoa_A", NhatKy_ViPham!F:F, B34, NhatKy_ViPham!C:C, "T16")</f>
        <v>100</v>
      </c>
      <c r="AH34" s="6">
        <f>100 + SUMIFS(NhatKy_ViPham!J:J, NhatKy_ViPham!E:E, "10_Hoa_A", NhatKy_ViPham!F:F, B34, NhatKy_ViPham!C:C, "T17") - SUMIFS(NhatKy_ViPham!K:K, NhatKy_ViPham!E:E, "10_Hoa_A", NhatKy_ViPham!F:F, B34, NhatKy_ViPham!C:C, "T17")</f>
        <v>100</v>
      </c>
      <c r="AI34" s="6">
        <f>100 + SUMIFS(NhatKy_ViPham!J:J, NhatKy_ViPham!E:E, "10_Hoa_A", NhatKy_ViPham!F:F, B34, NhatKy_ViPham!C:C, "T18") - SUMIFS(NhatKy_ViPham!K:K, NhatKy_ViPham!E:E, "10_Hoa_A", NhatKy_ViPham!F:F, B34, NhatKy_ViPham!C:C, "T18")</f>
        <v>100</v>
      </c>
      <c r="AJ34" s="6">
        <f>100 + SUMIFS(NhatKy_ViPham!J:J, NhatKy_ViPham!E:E, "10_Hoa_A", NhatKy_ViPham!F:F, B34, NhatKy_ViPham!C:C, "T19") - SUMIFS(NhatKy_ViPham!K:K, NhatKy_ViPham!E:E, "10_Hoa_A", NhatKy_ViPham!F:F, B34, NhatKy_ViPham!C:C, "T19")</f>
        <v>100</v>
      </c>
      <c r="AK34" s="6">
        <f>100 + SUMIFS(NhatKy_ViPham!J:J, NhatKy_ViPham!E:E, "10_Hoa_A", NhatKy_ViPham!F:F, B34, NhatKy_ViPham!C:C, "T20") - SUMIFS(NhatKy_ViPham!K:K, NhatKy_ViPham!E:E, "10_Hoa_A", NhatKy_ViPham!F:F, B34, NhatKy_ViPham!C:C, "T20")</f>
        <v>100</v>
      </c>
      <c r="AL34" s="6">
        <f>100 + SUMIFS(NhatKy_ViPham!J:J, NhatKy_ViPham!E:E, "10_Hoa_A", NhatKy_ViPham!F:F, B34, NhatKy_ViPham!C:C, "T21") - SUMIFS(NhatKy_ViPham!K:K, NhatKy_ViPham!E:E, "10_Hoa_A", NhatKy_ViPham!F:F, B34, NhatKy_ViPham!C:C, "T21")</f>
        <v>100</v>
      </c>
      <c r="AM34" s="6">
        <f>100 + SUMIFS(NhatKy_ViPham!J:J, NhatKy_ViPham!E:E, "10_Hoa_A", NhatKy_ViPham!F:F, B34, NhatKy_ViPham!C:C, "T22") - SUMIFS(NhatKy_ViPham!K:K, NhatKy_ViPham!E:E, "10_Hoa_A", NhatKy_ViPham!F:F, B34, NhatKy_ViPham!C:C, "T22")</f>
        <v>100</v>
      </c>
      <c r="AN34" s="6">
        <f>100 + SUMIFS(NhatKy_ViPham!J:J, NhatKy_ViPham!E:E, "10_Hoa_A", NhatKy_ViPham!F:F, B34, NhatKy_ViPham!C:C, "T23") - SUMIFS(NhatKy_ViPham!K:K, NhatKy_ViPham!E:E, "10_Hoa_A", NhatKy_ViPham!F:F, B34, NhatKy_ViPham!C:C, "T23")</f>
        <v>100</v>
      </c>
      <c r="AO34" s="6">
        <f>100 + SUMIFS(NhatKy_ViPham!J:J, NhatKy_ViPham!E:E, "10_Hoa_A", NhatKy_ViPham!F:F, B34, NhatKy_ViPham!C:C, "T24") - SUMIFS(NhatKy_ViPham!K:K, NhatKy_ViPham!E:E, "10_Hoa_A", NhatKy_ViPham!F:F, B34, NhatKy_ViPham!C:C, "T24")</f>
        <v>100</v>
      </c>
      <c r="AP34" s="6">
        <f>100 + SUMIFS(NhatKy_ViPham!J:J, NhatKy_ViPham!E:E, "10_Hoa_A", NhatKy_ViPham!F:F, B34, NhatKy_ViPham!C:C, "T25") - SUMIFS(NhatKy_ViPham!K:K, NhatKy_ViPham!E:E, "10_Hoa_A", NhatKy_ViPham!F:F, B34, NhatKy_ViPham!C:C, "T25")</f>
        <v>100</v>
      </c>
      <c r="AQ34" s="6">
        <f>100 + SUMIFS(NhatKy_ViPham!J:J, NhatKy_ViPham!E:E, "10_Hoa_A", NhatKy_ViPham!F:F, B34, NhatKy_ViPham!C:C, "T26") - SUMIFS(NhatKy_ViPham!K:K, NhatKy_ViPham!E:E, "10_Hoa_A", NhatKy_ViPham!F:F, B34, NhatKy_ViPham!C:C, "T26")</f>
        <v>100</v>
      </c>
      <c r="AR34" s="6">
        <f>100 + SUMIFS(NhatKy_ViPham!J:J, NhatKy_ViPham!E:E, "10_Hoa_A", NhatKy_ViPham!F:F, B34, NhatKy_ViPham!C:C, "T27") - SUMIFS(NhatKy_ViPham!K:K, NhatKy_ViPham!E:E, "10_Hoa_A", NhatKy_ViPham!F:F, B34, NhatKy_ViPham!C:C, "T27")</f>
        <v>100</v>
      </c>
      <c r="AS34" s="6">
        <f>100 + SUMIFS(NhatKy_ViPham!J:J, NhatKy_ViPham!E:E, "10_Hoa_A", NhatKy_ViPham!F:F, B34, NhatKy_ViPham!C:C, "T28") - SUMIFS(NhatKy_ViPham!K:K, NhatKy_ViPham!E:E, "10_Hoa_A", NhatKy_ViPham!F:F, B34, NhatKy_ViPham!C:C, "T28")</f>
        <v>100</v>
      </c>
      <c r="AT34" s="6">
        <f>100 + SUMIFS(NhatKy_ViPham!J:J, NhatKy_ViPham!E:E, "10_Hoa_A", NhatKy_ViPham!F:F, B34, NhatKy_ViPham!C:C, "T29") - SUMIFS(NhatKy_ViPham!K:K, NhatKy_ViPham!E:E, "10_Hoa_A", NhatKy_ViPham!F:F, B34, NhatKy_ViPham!C:C, "T29")</f>
        <v>100</v>
      </c>
      <c r="AU34" s="6">
        <f>100 + SUMIFS(NhatKy_ViPham!J:J, NhatKy_ViPham!E:E, "10_Hoa_A", NhatKy_ViPham!F:F, B34, NhatKy_ViPham!C:C, "T30") - SUMIFS(NhatKy_ViPham!K:K, NhatKy_ViPham!E:E, "10_Hoa_A", NhatKy_ViPham!F:F, B34, NhatKy_ViPham!C:C, "T30")</f>
        <v>100</v>
      </c>
      <c r="AV34" s="6">
        <f>100 + SUMIFS(NhatKy_ViPham!J:J, NhatKy_ViPham!E:E, "10_Hoa_A", NhatKy_ViPham!F:F, B34, NhatKy_ViPham!C:C, "T31") - SUMIFS(NhatKy_ViPham!K:K, NhatKy_ViPham!E:E, "10_Hoa_A", NhatKy_ViPham!F:F, B34, NhatKy_ViPham!C:C, "T31")</f>
        <v>100</v>
      </c>
      <c r="AW34" s="6">
        <f>100 + SUMIFS(NhatKy_ViPham!J:J, NhatKy_ViPham!E:E, "10_Hoa_A", NhatKy_ViPham!F:F, B34, NhatKy_ViPham!C:C, "T32") - SUMIFS(NhatKy_ViPham!K:K, NhatKy_ViPham!E:E, "10_Hoa_A", NhatKy_ViPham!F:F, B34, NhatKy_ViPham!C:C, "T32")</f>
        <v>100</v>
      </c>
      <c r="AX34" s="6">
        <f>100 + SUMIFS(NhatKy_ViPham!J:J, NhatKy_ViPham!E:E, "10_Hoa_A", NhatKy_ViPham!F:F, B34, NhatKy_ViPham!C:C, "T33") - SUMIFS(NhatKy_ViPham!K:K, NhatKy_ViPham!E:E, "10_Hoa_A", NhatKy_ViPham!F:F, B34, NhatKy_ViPham!C:C, "T33")</f>
        <v>100</v>
      </c>
      <c r="AY34" s="6">
        <f>100 + SUMIFS(NhatKy_ViPham!J:J, NhatKy_ViPham!E:E, "10_Hoa_A", NhatKy_ViPham!F:F, B34, NhatKy_ViPham!C:C, "T34") - SUMIFS(NhatKy_ViPham!K:K, NhatKy_ViPham!E:E, "10_Hoa_A", NhatKy_ViPham!F:F, B34, NhatKy_ViPham!C:C, "T34")</f>
        <v>100</v>
      </c>
      <c r="AZ34" s="6">
        <f>100 + SUMIFS(NhatKy_ViPham!J:J, NhatKy_ViPham!E:E, "10_Hoa_A", NhatKy_ViPham!F:F, B34, NhatKy_ViPham!C:C, "T35") - SUMIFS(NhatKy_ViPham!K:K, NhatKy_ViPham!E:E, "10_Hoa_A", NhatKy_ViPham!F:F, B34, NhatKy_ViPham!C:C, "T35")</f>
        <v>100</v>
      </c>
      <c r="BA34" s="12">
        <f t="shared" si="0"/>
        <v>100</v>
      </c>
      <c r="BB34" s="11" t="s">
        <v>430</v>
      </c>
      <c r="BC34" s="16" t="str">
        <f t="shared" si="1"/>
        <v>Tốt</v>
      </c>
      <c r="BD34" s="15" t="str">
        <f t="shared" si="2"/>
        <v>🟢 BÌNH THƯỜNG</v>
      </c>
    </row>
    <row r="35" spans="1:56" x14ac:dyDescent="0.25">
      <c r="A35" s="4">
        <v>27</v>
      </c>
      <c r="B35" s="10" t="s">
        <v>735</v>
      </c>
      <c r="C35" s="4" t="s">
        <v>459</v>
      </c>
      <c r="D35" s="4" t="s">
        <v>435</v>
      </c>
      <c r="E35" s="11" t="s">
        <v>430</v>
      </c>
      <c r="F35" s="7">
        <f>SUMIFS(NhatKy_ViPham!K:K, NhatKy_ViPham!E:E, "10_Hoa_A", NhatKy_ViPham!F:F, B35, NhatKy_ViPham!H:H, "L01")</f>
        <v>0</v>
      </c>
      <c r="G35" s="7">
        <f>SUMIFS(NhatKy_ViPham!K:K, NhatKy_ViPham!E:E, "10_Hoa_A", NhatKy_ViPham!F:F, B35, NhatKy_ViPham!H:H, "L02")</f>
        <v>0</v>
      </c>
      <c r="H35" s="7">
        <f>SUMIFS(NhatKy_ViPham!K:K, NhatKy_ViPham!E:E, "10_Hoa_A", NhatKy_ViPham!F:F, B35, NhatKy_ViPham!H:H, "L03")</f>
        <v>0</v>
      </c>
      <c r="I35" s="7">
        <f>SUMIFS(NhatKy_ViPham!K:K, NhatKy_ViPham!E:E, "10_Hoa_A", NhatKy_ViPham!F:F, B35, NhatKy_ViPham!H:H, "L04")</f>
        <v>0</v>
      </c>
      <c r="J35" s="7">
        <f>SUMIFS(NhatKy_ViPham!K:K, NhatKy_ViPham!E:E, "10_Hoa_A", NhatKy_ViPham!F:F, B35, NhatKy_ViPham!H:H, "L05")</f>
        <v>0</v>
      </c>
      <c r="K35" s="7">
        <f>SUMIFS(NhatKy_ViPham!K:K, NhatKy_ViPham!E:E, "10_Hoa_A", NhatKy_ViPham!F:F, B35, NhatKy_ViPham!H:H, "L06")</f>
        <v>0</v>
      </c>
      <c r="L35" s="7">
        <f>SUMIFS(NhatKy_ViPham!K:K, NhatKy_ViPham!E:E, "10_Hoa_A", NhatKy_ViPham!F:F, B35, NhatKy_ViPham!H:H, "L07")</f>
        <v>0</v>
      </c>
      <c r="M35" s="7">
        <f>SUMIFS(NhatKy_ViPham!K:K, NhatKy_ViPham!E:E, "10_Hoa_A", NhatKy_ViPham!F:F, B35, NhatKy_ViPham!H:H, "L08")</f>
        <v>0</v>
      </c>
      <c r="N35" s="7">
        <f>SUMIFS(NhatKy_ViPham!K:K, NhatKy_ViPham!E:E, "10_Hoa_A", NhatKy_ViPham!F:F, B35, NhatKy_ViPham!H:H, "L09")</f>
        <v>0</v>
      </c>
      <c r="O35" s="7">
        <f>SUMIFS(NhatKy_ViPham!K:K, NhatKy_ViPham!E:E, "10_Hoa_A", NhatKy_ViPham!F:F, B35, NhatKy_ViPham!H:H, "L10")</f>
        <v>0</v>
      </c>
      <c r="P35" s="12">
        <f>SUMIFS(NhatKy_ViPham!J:J, NhatKy_ViPham!E:E, "10_Hoa_A", NhatKy_ViPham!F:F, B35)</f>
        <v>0</v>
      </c>
      <c r="Q35" s="13">
        <f>SUMIFS(NhatKy_ViPham!K:K, NhatKy_ViPham!E:E, "10_Hoa_A", NhatKy_ViPham!F:F, B35)</f>
        <v>0</v>
      </c>
      <c r="R35" s="7">
        <f>100 + SUMIFS(NhatKy_ViPham!J:J, NhatKy_ViPham!E:E, "10_Hoa_A", NhatKy_ViPham!F:F, B35, NhatKy_ViPham!C:C, "T1") - SUMIFS(NhatKy_ViPham!K:K, NhatKy_ViPham!E:E, "10_Hoa_A", NhatKy_ViPham!F:F, B35, NhatKy_ViPham!C:C, "T1")</f>
        <v>100</v>
      </c>
      <c r="S35" s="7">
        <f>100 + SUMIFS(NhatKy_ViPham!J:J, NhatKy_ViPham!E:E, "10_Hoa_A", NhatKy_ViPham!F:F, B35, NhatKy_ViPham!C:C, "T2") - SUMIFS(NhatKy_ViPham!K:K, NhatKy_ViPham!E:E, "10_Hoa_A", NhatKy_ViPham!F:F, B35, NhatKy_ViPham!C:C, "T2")</f>
        <v>100</v>
      </c>
      <c r="T35" s="7">
        <f>100 + SUMIFS(NhatKy_ViPham!J:J, NhatKy_ViPham!E:E, "10_Hoa_A", NhatKy_ViPham!F:F, B35, NhatKy_ViPham!C:C, "T3") - SUMIFS(NhatKy_ViPham!K:K, NhatKy_ViPham!E:E, "10_Hoa_A", NhatKy_ViPham!F:F, B35, NhatKy_ViPham!C:C, "T3")</f>
        <v>100</v>
      </c>
      <c r="U35" s="7">
        <f>100 + SUMIFS(NhatKy_ViPham!J:J, NhatKy_ViPham!E:E, "10_Hoa_A", NhatKy_ViPham!F:F, B35, NhatKy_ViPham!C:C, "T4") - SUMIFS(NhatKy_ViPham!K:K, NhatKy_ViPham!E:E, "10_Hoa_A", NhatKy_ViPham!F:F, B35, NhatKy_ViPham!C:C, "T4")</f>
        <v>100</v>
      </c>
      <c r="V35" s="7">
        <f>100 + SUMIFS(NhatKy_ViPham!J:J, NhatKy_ViPham!E:E, "10_Hoa_A", NhatKy_ViPham!F:F, B35, NhatKy_ViPham!C:C, "T5") - SUMIFS(NhatKy_ViPham!K:K, NhatKy_ViPham!E:E, "10_Hoa_A", NhatKy_ViPham!F:F, B35, NhatKy_ViPham!C:C, "T5")</f>
        <v>100</v>
      </c>
      <c r="W35" s="7">
        <f>100 + SUMIFS(NhatKy_ViPham!J:J, NhatKy_ViPham!E:E, "10_Hoa_A", NhatKy_ViPham!F:F, B35, NhatKy_ViPham!C:C, "T6") - SUMIFS(NhatKy_ViPham!K:K, NhatKy_ViPham!E:E, "10_Hoa_A", NhatKy_ViPham!F:F, B35, NhatKy_ViPham!C:C, "T6")</f>
        <v>100</v>
      </c>
      <c r="X35" s="7">
        <f>100 + SUMIFS(NhatKy_ViPham!J:J, NhatKy_ViPham!E:E, "10_Hoa_A", NhatKy_ViPham!F:F, B35, NhatKy_ViPham!C:C, "T7") - SUMIFS(NhatKy_ViPham!K:K, NhatKy_ViPham!E:E, "10_Hoa_A", NhatKy_ViPham!F:F, B35, NhatKy_ViPham!C:C, "T7")</f>
        <v>100</v>
      </c>
      <c r="Y35" s="7">
        <f>100 + SUMIFS(NhatKy_ViPham!J:J, NhatKy_ViPham!E:E, "10_Hoa_A", NhatKy_ViPham!F:F, B35, NhatKy_ViPham!C:C, "T8") - SUMIFS(NhatKy_ViPham!K:K, NhatKy_ViPham!E:E, "10_Hoa_A", NhatKy_ViPham!F:F, B35, NhatKy_ViPham!C:C, "T8")</f>
        <v>100</v>
      </c>
      <c r="Z35" s="7">
        <f>100 + SUMIFS(NhatKy_ViPham!J:J, NhatKy_ViPham!E:E, "10_Hoa_A", NhatKy_ViPham!F:F, B35, NhatKy_ViPham!C:C, "T9") - SUMIFS(NhatKy_ViPham!K:K, NhatKy_ViPham!E:E, "10_Hoa_A", NhatKy_ViPham!F:F, B35, NhatKy_ViPham!C:C, "T9")</f>
        <v>100</v>
      </c>
      <c r="AA35" s="7">
        <f>100 + SUMIFS(NhatKy_ViPham!J:J, NhatKy_ViPham!E:E, "10_Hoa_A", NhatKy_ViPham!F:F, B35, NhatKy_ViPham!C:C, "T10") - SUMIFS(NhatKy_ViPham!K:K, NhatKy_ViPham!E:E, "10_Hoa_A", NhatKy_ViPham!F:F, B35, NhatKy_ViPham!C:C, "T10")</f>
        <v>100</v>
      </c>
      <c r="AB35" s="7">
        <f>100 + SUMIFS(NhatKy_ViPham!J:J, NhatKy_ViPham!E:E, "10_Hoa_A", NhatKy_ViPham!F:F, B35, NhatKy_ViPham!C:C, "T11") - SUMIFS(NhatKy_ViPham!K:K, NhatKy_ViPham!E:E, "10_Hoa_A", NhatKy_ViPham!F:F, B35, NhatKy_ViPham!C:C, "T11")</f>
        <v>100</v>
      </c>
      <c r="AC35" s="7">
        <f>100 + SUMIFS(NhatKy_ViPham!J:J, NhatKy_ViPham!E:E, "10_Hoa_A", NhatKy_ViPham!F:F, B35, NhatKy_ViPham!C:C, "T12") - SUMIFS(NhatKy_ViPham!K:K, NhatKy_ViPham!E:E, "10_Hoa_A", NhatKy_ViPham!F:F, B35, NhatKy_ViPham!C:C, "T12")</f>
        <v>100</v>
      </c>
      <c r="AD35" s="7">
        <f>100 + SUMIFS(NhatKy_ViPham!J:J, NhatKy_ViPham!E:E, "10_Hoa_A", NhatKy_ViPham!F:F, B35, NhatKy_ViPham!C:C, "T13") - SUMIFS(NhatKy_ViPham!K:K, NhatKy_ViPham!E:E, "10_Hoa_A", NhatKy_ViPham!F:F, B35, NhatKy_ViPham!C:C, "T13")</f>
        <v>100</v>
      </c>
      <c r="AE35" s="7">
        <f>100 + SUMIFS(NhatKy_ViPham!J:J, NhatKy_ViPham!E:E, "10_Hoa_A", NhatKy_ViPham!F:F, B35, NhatKy_ViPham!C:C, "T14") - SUMIFS(NhatKy_ViPham!K:K, NhatKy_ViPham!E:E, "10_Hoa_A", NhatKy_ViPham!F:F, B35, NhatKy_ViPham!C:C, "T14")</f>
        <v>100</v>
      </c>
      <c r="AF35" s="7">
        <f>100 + SUMIFS(NhatKy_ViPham!J:J, NhatKy_ViPham!E:E, "10_Hoa_A", NhatKy_ViPham!F:F, B35, NhatKy_ViPham!C:C, "T15") - SUMIFS(NhatKy_ViPham!K:K, NhatKy_ViPham!E:E, "10_Hoa_A", NhatKy_ViPham!F:F, B35, NhatKy_ViPham!C:C, "T15")</f>
        <v>100</v>
      </c>
      <c r="AG35" s="7">
        <f>100 + SUMIFS(NhatKy_ViPham!J:J, NhatKy_ViPham!E:E, "10_Hoa_A", NhatKy_ViPham!F:F, B35, NhatKy_ViPham!C:C, "T16") - SUMIFS(NhatKy_ViPham!K:K, NhatKy_ViPham!E:E, "10_Hoa_A", NhatKy_ViPham!F:F, B35, NhatKy_ViPham!C:C, "T16")</f>
        <v>100</v>
      </c>
      <c r="AH35" s="7">
        <f>100 + SUMIFS(NhatKy_ViPham!J:J, NhatKy_ViPham!E:E, "10_Hoa_A", NhatKy_ViPham!F:F, B35, NhatKy_ViPham!C:C, "T17") - SUMIFS(NhatKy_ViPham!K:K, NhatKy_ViPham!E:E, "10_Hoa_A", NhatKy_ViPham!F:F, B35, NhatKy_ViPham!C:C, "T17")</f>
        <v>100</v>
      </c>
      <c r="AI35" s="7">
        <f>100 + SUMIFS(NhatKy_ViPham!J:J, NhatKy_ViPham!E:E, "10_Hoa_A", NhatKy_ViPham!F:F, B35, NhatKy_ViPham!C:C, "T18") - SUMIFS(NhatKy_ViPham!K:K, NhatKy_ViPham!E:E, "10_Hoa_A", NhatKy_ViPham!F:F, B35, NhatKy_ViPham!C:C, "T18")</f>
        <v>100</v>
      </c>
      <c r="AJ35" s="7">
        <f>100 + SUMIFS(NhatKy_ViPham!J:J, NhatKy_ViPham!E:E, "10_Hoa_A", NhatKy_ViPham!F:F, B35, NhatKy_ViPham!C:C, "T19") - SUMIFS(NhatKy_ViPham!K:K, NhatKy_ViPham!E:E, "10_Hoa_A", NhatKy_ViPham!F:F, B35, NhatKy_ViPham!C:C, "T19")</f>
        <v>100</v>
      </c>
      <c r="AK35" s="7">
        <f>100 + SUMIFS(NhatKy_ViPham!J:J, NhatKy_ViPham!E:E, "10_Hoa_A", NhatKy_ViPham!F:F, B35, NhatKy_ViPham!C:C, "T20") - SUMIFS(NhatKy_ViPham!K:K, NhatKy_ViPham!E:E, "10_Hoa_A", NhatKy_ViPham!F:F, B35, NhatKy_ViPham!C:C, "T20")</f>
        <v>100</v>
      </c>
      <c r="AL35" s="7">
        <f>100 + SUMIFS(NhatKy_ViPham!J:J, NhatKy_ViPham!E:E, "10_Hoa_A", NhatKy_ViPham!F:F, B35, NhatKy_ViPham!C:C, "T21") - SUMIFS(NhatKy_ViPham!K:K, NhatKy_ViPham!E:E, "10_Hoa_A", NhatKy_ViPham!F:F, B35, NhatKy_ViPham!C:C, "T21")</f>
        <v>100</v>
      </c>
      <c r="AM35" s="7">
        <f>100 + SUMIFS(NhatKy_ViPham!J:J, NhatKy_ViPham!E:E, "10_Hoa_A", NhatKy_ViPham!F:F, B35, NhatKy_ViPham!C:C, "T22") - SUMIFS(NhatKy_ViPham!K:K, NhatKy_ViPham!E:E, "10_Hoa_A", NhatKy_ViPham!F:F, B35, NhatKy_ViPham!C:C, "T22")</f>
        <v>100</v>
      </c>
      <c r="AN35" s="7">
        <f>100 + SUMIFS(NhatKy_ViPham!J:J, NhatKy_ViPham!E:E, "10_Hoa_A", NhatKy_ViPham!F:F, B35, NhatKy_ViPham!C:C, "T23") - SUMIFS(NhatKy_ViPham!K:K, NhatKy_ViPham!E:E, "10_Hoa_A", NhatKy_ViPham!F:F, B35, NhatKy_ViPham!C:C, "T23")</f>
        <v>100</v>
      </c>
      <c r="AO35" s="7">
        <f>100 + SUMIFS(NhatKy_ViPham!J:J, NhatKy_ViPham!E:E, "10_Hoa_A", NhatKy_ViPham!F:F, B35, NhatKy_ViPham!C:C, "T24") - SUMIFS(NhatKy_ViPham!K:K, NhatKy_ViPham!E:E, "10_Hoa_A", NhatKy_ViPham!F:F, B35, NhatKy_ViPham!C:C, "T24")</f>
        <v>100</v>
      </c>
      <c r="AP35" s="7">
        <f>100 + SUMIFS(NhatKy_ViPham!J:J, NhatKy_ViPham!E:E, "10_Hoa_A", NhatKy_ViPham!F:F, B35, NhatKy_ViPham!C:C, "T25") - SUMIFS(NhatKy_ViPham!K:K, NhatKy_ViPham!E:E, "10_Hoa_A", NhatKy_ViPham!F:F, B35, NhatKy_ViPham!C:C, "T25")</f>
        <v>100</v>
      </c>
      <c r="AQ35" s="7">
        <f>100 + SUMIFS(NhatKy_ViPham!J:J, NhatKy_ViPham!E:E, "10_Hoa_A", NhatKy_ViPham!F:F, B35, NhatKy_ViPham!C:C, "T26") - SUMIFS(NhatKy_ViPham!K:K, NhatKy_ViPham!E:E, "10_Hoa_A", NhatKy_ViPham!F:F, B35, NhatKy_ViPham!C:C, "T26")</f>
        <v>100</v>
      </c>
      <c r="AR35" s="7">
        <f>100 + SUMIFS(NhatKy_ViPham!J:J, NhatKy_ViPham!E:E, "10_Hoa_A", NhatKy_ViPham!F:F, B35, NhatKy_ViPham!C:C, "T27") - SUMIFS(NhatKy_ViPham!K:K, NhatKy_ViPham!E:E, "10_Hoa_A", NhatKy_ViPham!F:F, B35, NhatKy_ViPham!C:C, "T27")</f>
        <v>100</v>
      </c>
      <c r="AS35" s="7">
        <f>100 + SUMIFS(NhatKy_ViPham!J:J, NhatKy_ViPham!E:E, "10_Hoa_A", NhatKy_ViPham!F:F, B35, NhatKy_ViPham!C:C, "T28") - SUMIFS(NhatKy_ViPham!K:K, NhatKy_ViPham!E:E, "10_Hoa_A", NhatKy_ViPham!F:F, B35, NhatKy_ViPham!C:C, "T28")</f>
        <v>100</v>
      </c>
      <c r="AT35" s="7">
        <f>100 + SUMIFS(NhatKy_ViPham!J:J, NhatKy_ViPham!E:E, "10_Hoa_A", NhatKy_ViPham!F:F, B35, NhatKy_ViPham!C:C, "T29") - SUMIFS(NhatKy_ViPham!K:K, NhatKy_ViPham!E:E, "10_Hoa_A", NhatKy_ViPham!F:F, B35, NhatKy_ViPham!C:C, "T29")</f>
        <v>100</v>
      </c>
      <c r="AU35" s="7">
        <f>100 + SUMIFS(NhatKy_ViPham!J:J, NhatKy_ViPham!E:E, "10_Hoa_A", NhatKy_ViPham!F:F, B35, NhatKy_ViPham!C:C, "T30") - SUMIFS(NhatKy_ViPham!K:K, NhatKy_ViPham!E:E, "10_Hoa_A", NhatKy_ViPham!F:F, B35, NhatKy_ViPham!C:C, "T30")</f>
        <v>100</v>
      </c>
      <c r="AV35" s="7">
        <f>100 + SUMIFS(NhatKy_ViPham!J:J, NhatKy_ViPham!E:E, "10_Hoa_A", NhatKy_ViPham!F:F, B35, NhatKy_ViPham!C:C, "T31") - SUMIFS(NhatKy_ViPham!K:K, NhatKy_ViPham!E:E, "10_Hoa_A", NhatKy_ViPham!F:F, B35, NhatKy_ViPham!C:C, "T31")</f>
        <v>100</v>
      </c>
      <c r="AW35" s="7">
        <f>100 + SUMIFS(NhatKy_ViPham!J:J, NhatKy_ViPham!E:E, "10_Hoa_A", NhatKy_ViPham!F:F, B35, NhatKy_ViPham!C:C, "T32") - SUMIFS(NhatKy_ViPham!K:K, NhatKy_ViPham!E:E, "10_Hoa_A", NhatKy_ViPham!F:F, B35, NhatKy_ViPham!C:C, "T32")</f>
        <v>100</v>
      </c>
      <c r="AX35" s="7">
        <f>100 + SUMIFS(NhatKy_ViPham!J:J, NhatKy_ViPham!E:E, "10_Hoa_A", NhatKy_ViPham!F:F, B35, NhatKy_ViPham!C:C, "T33") - SUMIFS(NhatKy_ViPham!K:K, NhatKy_ViPham!E:E, "10_Hoa_A", NhatKy_ViPham!F:F, B35, NhatKy_ViPham!C:C, "T33")</f>
        <v>100</v>
      </c>
      <c r="AY35" s="7">
        <f>100 + SUMIFS(NhatKy_ViPham!J:J, NhatKy_ViPham!E:E, "10_Hoa_A", NhatKy_ViPham!F:F, B35, NhatKy_ViPham!C:C, "T34") - SUMIFS(NhatKy_ViPham!K:K, NhatKy_ViPham!E:E, "10_Hoa_A", NhatKy_ViPham!F:F, B35, NhatKy_ViPham!C:C, "T34")</f>
        <v>100</v>
      </c>
      <c r="AZ35" s="7">
        <f>100 + SUMIFS(NhatKy_ViPham!J:J, NhatKy_ViPham!E:E, "10_Hoa_A", NhatKy_ViPham!F:F, B35, NhatKy_ViPham!C:C, "T35") - SUMIFS(NhatKy_ViPham!K:K, NhatKy_ViPham!E:E, "10_Hoa_A", NhatKy_ViPham!F:F, B35, NhatKy_ViPham!C:C, "T35")</f>
        <v>100</v>
      </c>
      <c r="BA35" s="12">
        <f t="shared" si="0"/>
        <v>100</v>
      </c>
      <c r="BB35" s="11" t="s">
        <v>430</v>
      </c>
      <c r="BC35" s="14" t="str">
        <f t="shared" si="1"/>
        <v>Tốt</v>
      </c>
      <c r="BD35" s="10" t="str">
        <f t="shared" si="2"/>
        <v>🟢 BÌNH THƯỜNG</v>
      </c>
    </row>
    <row r="36" spans="1:56" x14ac:dyDescent="0.25">
      <c r="A36" s="5">
        <v>28</v>
      </c>
      <c r="B36" s="15" t="s">
        <v>736</v>
      </c>
      <c r="C36" s="5" t="s">
        <v>737</v>
      </c>
      <c r="D36" s="5" t="s">
        <v>435</v>
      </c>
      <c r="E36" s="11" t="s">
        <v>430</v>
      </c>
      <c r="F36" s="6">
        <f>SUMIFS(NhatKy_ViPham!K:K, NhatKy_ViPham!E:E, "10_Hoa_A", NhatKy_ViPham!F:F, B36, NhatKy_ViPham!H:H, "L01")</f>
        <v>0</v>
      </c>
      <c r="G36" s="6">
        <f>SUMIFS(NhatKy_ViPham!K:K, NhatKy_ViPham!E:E, "10_Hoa_A", NhatKy_ViPham!F:F, B36, NhatKy_ViPham!H:H, "L02")</f>
        <v>0</v>
      </c>
      <c r="H36" s="6">
        <f>SUMIFS(NhatKy_ViPham!K:K, NhatKy_ViPham!E:E, "10_Hoa_A", NhatKy_ViPham!F:F, B36, NhatKy_ViPham!H:H, "L03")</f>
        <v>0</v>
      </c>
      <c r="I36" s="6">
        <f>SUMIFS(NhatKy_ViPham!K:K, NhatKy_ViPham!E:E, "10_Hoa_A", NhatKy_ViPham!F:F, B36, NhatKy_ViPham!H:H, "L04")</f>
        <v>0</v>
      </c>
      <c r="J36" s="6">
        <f>SUMIFS(NhatKy_ViPham!K:K, NhatKy_ViPham!E:E, "10_Hoa_A", NhatKy_ViPham!F:F, B36, NhatKy_ViPham!H:H, "L05")</f>
        <v>0</v>
      </c>
      <c r="K36" s="6">
        <f>SUMIFS(NhatKy_ViPham!K:K, NhatKy_ViPham!E:E, "10_Hoa_A", NhatKy_ViPham!F:F, B36, NhatKy_ViPham!H:H, "L06")</f>
        <v>0</v>
      </c>
      <c r="L36" s="6">
        <f>SUMIFS(NhatKy_ViPham!K:K, NhatKy_ViPham!E:E, "10_Hoa_A", NhatKy_ViPham!F:F, B36, NhatKy_ViPham!H:H, "L07")</f>
        <v>0</v>
      </c>
      <c r="M36" s="6">
        <f>SUMIFS(NhatKy_ViPham!K:K, NhatKy_ViPham!E:E, "10_Hoa_A", NhatKy_ViPham!F:F, B36, NhatKy_ViPham!H:H, "L08")</f>
        <v>0</v>
      </c>
      <c r="N36" s="6">
        <f>SUMIFS(NhatKy_ViPham!K:K, NhatKy_ViPham!E:E, "10_Hoa_A", NhatKy_ViPham!F:F, B36, NhatKy_ViPham!H:H, "L09")</f>
        <v>0</v>
      </c>
      <c r="O36" s="6">
        <f>SUMIFS(NhatKy_ViPham!K:K, NhatKy_ViPham!E:E, "10_Hoa_A", NhatKy_ViPham!F:F, B36, NhatKy_ViPham!H:H, "L10")</f>
        <v>0</v>
      </c>
      <c r="P36" s="12">
        <f>SUMIFS(NhatKy_ViPham!J:J, NhatKy_ViPham!E:E, "10_Hoa_A", NhatKy_ViPham!F:F, B36)</f>
        <v>0</v>
      </c>
      <c r="Q36" s="13">
        <f>SUMIFS(NhatKy_ViPham!K:K, NhatKy_ViPham!E:E, "10_Hoa_A", NhatKy_ViPham!F:F, B36)</f>
        <v>0</v>
      </c>
      <c r="R36" s="6">
        <f>100 + SUMIFS(NhatKy_ViPham!J:J, NhatKy_ViPham!E:E, "10_Hoa_A", NhatKy_ViPham!F:F, B36, NhatKy_ViPham!C:C, "T1") - SUMIFS(NhatKy_ViPham!K:K, NhatKy_ViPham!E:E, "10_Hoa_A", NhatKy_ViPham!F:F, B36, NhatKy_ViPham!C:C, "T1")</f>
        <v>100</v>
      </c>
      <c r="S36" s="6">
        <f>100 + SUMIFS(NhatKy_ViPham!J:J, NhatKy_ViPham!E:E, "10_Hoa_A", NhatKy_ViPham!F:F, B36, NhatKy_ViPham!C:C, "T2") - SUMIFS(NhatKy_ViPham!K:K, NhatKy_ViPham!E:E, "10_Hoa_A", NhatKy_ViPham!F:F, B36, NhatKy_ViPham!C:C, "T2")</f>
        <v>100</v>
      </c>
      <c r="T36" s="6">
        <f>100 + SUMIFS(NhatKy_ViPham!J:J, NhatKy_ViPham!E:E, "10_Hoa_A", NhatKy_ViPham!F:F, B36, NhatKy_ViPham!C:C, "T3") - SUMIFS(NhatKy_ViPham!K:K, NhatKy_ViPham!E:E, "10_Hoa_A", NhatKy_ViPham!F:F, B36, NhatKy_ViPham!C:C, "T3")</f>
        <v>100</v>
      </c>
      <c r="U36" s="6">
        <f>100 + SUMIFS(NhatKy_ViPham!J:J, NhatKy_ViPham!E:E, "10_Hoa_A", NhatKy_ViPham!F:F, B36, NhatKy_ViPham!C:C, "T4") - SUMIFS(NhatKy_ViPham!K:K, NhatKy_ViPham!E:E, "10_Hoa_A", NhatKy_ViPham!F:F, B36, NhatKy_ViPham!C:C, "T4")</f>
        <v>100</v>
      </c>
      <c r="V36" s="6">
        <f>100 + SUMIFS(NhatKy_ViPham!J:J, NhatKy_ViPham!E:E, "10_Hoa_A", NhatKy_ViPham!F:F, B36, NhatKy_ViPham!C:C, "T5") - SUMIFS(NhatKy_ViPham!K:K, NhatKy_ViPham!E:E, "10_Hoa_A", NhatKy_ViPham!F:F, B36, NhatKy_ViPham!C:C, "T5")</f>
        <v>100</v>
      </c>
      <c r="W36" s="6">
        <f>100 + SUMIFS(NhatKy_ViPham!J:J, NhatKy_ViPham!E:E, "10_Hoa_A", NhatKy_ViPham!F:F, B36, NhatKy_ViPham!C:C, "T6") - SUMIFS(NhatKy_ViPham!K:K, NhatKy_ViPham!E:E, "10_Hoa_A", NhatKy_ViPham!F:F, B36, NhatKy_ViPham!C:C, "T6")</f>
        <v>100</v>
      </c>
      <c r="X36" s="6">
        <f>100 + SUMIFS(NhatKy_ViPham!J:J, NhatKy_ViPham!E:E, "10_Hoa_A", NhatKy_ViPham!F:F, B36, NhatKy_ViPham!C:C, "T7") - SUMIFS(NhatKy_ViPham!K:K, NhatKy_ViPham!E:E, "10_Hoa_A", NhatKy_ViPham!F:F, B36, NhatKy_ViPham!C:C, "T7")</f>
        <v>100</v>
      </c>
      <c r="Y36" s="6">
        <f>100 + SUMIFS(NhatKy_ViPham!J:J, NhatKy_ViPham!E:E, "10_Hoa_A", NhatKy_ViPham!F:F, B36, NhatKy_ViPham!C:C, "T8") - SUMIFS(NhatKy_ViPham!K:K, NhatKy_ViPham!E:E, "10_Hoa_A", NhatKy_ViPham!F:F, B36, NhatKy_ViPham!C:C, "T8")</f>
        <v>100</v>
      </c>
      <c r="Z36" s="6">
        <f>100 + SUMIFS(NhatKy_ViPham!J:J, NhatKy_ViPham!E:E, "10_Hoa_A", NhatKy_ViPham!F:F, B36, NhatKy_ViPham!C:C, "T9") - SUMIFS(NhatKy_ViPham!K:K, NhatKy_ViPham!E:E, "10_Hoa_A", NhatKy_ViPham!F:F, B36, NhatKy_ViPham!C:C, "T9")</f>
        <v>100</v>
      </c>
      <c r="AA36" s="6">
        <f>100 + SUMIFS(NhatKy_ViPham!J:J, NhatKy_ViPham!E:E, "10_Hoa_A", NhatKy_ViPham!F:F, B36, NhatKy_ViPham!C:C, "T10") - SUMIFS(NhatKy_ViPham!K:K, NhatKy_ViPham!E:E, "10_Hoa_A", NhatKy_ViPham!F:F, B36, NhatKy_ViPham!C:C, "T10")</f>
        <v>100</v>
      </c>
      <c r="AB36" s="6">
        <f>100 + SUMIFS(NhatKy_ViPham!J:J, NhatKy_ViPham!E:E, "10_Hoa_A", NhatKy_ViPham!F:F, B36, NhatKy_ViPham!C:C, "T11") - SUMIFS(NhatKy_ViPham!K:K, NhatKy_ViPham!E:E, "10_Hoa_A", NhatKy_ViPham!F:F, B36, NhatKy_ViPham!C:C, "T11")</f>
        <v>100</v>
      </c>
      <c r="AC36" s="6">
        <f>100 + SUMIFS(NhatKy_ViPham!J:J, NhatKy_ViPham!E:E, "10_Hoa_A", NhatKy_ViPham!F:F, B36, NhatKy_ViPham!C:C, "T12") - SUMIFS(NhatKy_ViPham!K:K, NhatKy_ViPham!E:E, "10_Hoa_A", NhatKy_ViPham!F:F, B36, NhatKy_ViPham!C:C, "T12")</f>
        <v>100</v>
      </c>
      <c r="AD36" s="6">
        <f>100 + SUMIFS(NhatKy_ViPham!J:J, NhatKy_ViPham!E:E, "10_Hoa_A", NhatKy_ViPham!F:F, B36, NhatKy_ViPham!C:C, "T13") - SUMIFS(NhatKy_ViPham!K:K, NhatKy_ViPham!E:E, "10_Hoa_A", NhatKy_ViPham!F:F, B36, NhatKy_ViPham!C:C, "T13")</f>
        <v>100</v>
      </c>
      <c r="AE36" s="6">
        <f>100 + SUMIFS(NhatKy_ViPham!J:J, NhatKy_ViPham!E:E, "10_Hoa_A", NhatKy_ViPham!F:F, B36, NhatKy_ViPham!C:C, "T14") - SUMIFS(NhatKy_ViPham!K:K, NhatKy_ViPham!E:E, "10_Hoa_A", NhatKy_ViPham!F:F, B36, NhatKy_ViPham!C:C, "T14")</f>
        <v>100</v>
      </c>
      <c r="AF36" s="6">
        <f>100 + SUMIFS(NhatKy_ViPham!J:J, NhatKy_ViPham!E:E, "10_Hoa_A", NhatKy_ViPham!F:F, B36, NhatKy_ViPham!C:C, "T15") - SUMIFS(NhatKy_ViPham!K:K, NhatKy_ViPham!E:E, "10_Hoa_A", NhatKy_ViPham!F:F, B36, NhatKy_ViPham!C:C, "T15")</f>
        <v>100</v>
      </c>
      <c r="AG36" s="6">
        <f>100 + SUMIFS(NhatKy_ViPham!J:J, NhatKy_ViPham!E:E, "10_Hoa_A", NhatKy_ViPham!F:F, B36, NhatKy_ViPham!C:C, "T16") - SUMIFS(NhatKy_ViPham!K:K, NhatKy_ViPham!E:E, "10_Hoa_A", NhatKy_ViPham!F:F, B36, NhatKy_ViPham!C:C, "T16")</f>
        <v>100</v>
      </c>
      <c r="AH36" s="6">
        <f>100 + SUMIFS(NhatKy_ViPham!J:J, NhatKy_ViPham!E:E, "10_Hoa_A", NhatKy_ViPham!F:F, B36, NhatKy_ViPham!C:C, "T17") - SUMIFS(NhatKy_ViPham!K:K, NhatKy_ViPham!E:E, "10_Hoa_A", NhatKy_ViPham!F:F, B36, NhatKy_ViPham!C:C, "T17")</f>
        <v>100</v>
      </c>
      <c r="AI36" s="6">
        <f>100 + SUMIFS(NhatKy_ViPham!J:J, NhatKy_ViPham!E:E, "10_Hoa_A", NhatKy_ViPham!F:F, B36, NhatKy_ViPham!C:C, "T18") - SUMIFS(NhatKy_ViPham!K:K, NhatKy_ViPham!E:E, "10_Hoa_A", NhatKy_ViPham!F:F, B36, NhatKy_ViPham!C:C, "T18")</f>
        <v>100</v>
      </c>
      <c r="AJ36" s="6">
        <f>100 + SUMIFS(NhatKy_ViPham!J:J, NhatKy_ViPham!E:E, "10_Hoa_A", NhatKy_ViPham!F:F, B36, NhatKy_ViPham!C:C, "T19") - SUMIFS(NhatKy_ViPham!K:K, NhatKy_ViPham!E:E, "10_Hoa_A", NhatKy_ViPham!F:F, B36, NhatKy_ViPham!C:C, "T19")</f>
        <v>100</v>
      </c>
      <c r="AK36" s="6">
        <f>100 + SUMIFS(NhatKy_ViPham!J:J, NhatKy_ViPham!E:E, "10_Hoa_A", NhatKy_ViPham!F:F, B36, NhatKy_ViPham!C:C, "T20") - SUMIFS(NhatKy_ViPham!K:K, NhatKy_ViPham!E:E, "10_Hoa_A", NhatKy_ViPham!F:F, B36, NhatKy_ViPham!C:C, "T20")</f>
        <v>100</v>
      </c>
      <c r="AL36" s="6">
        <f>100 + SUMIFS(NhatKy_ViPham!J:J, NhatKy_ViPham!E:E, "10_Hoa_A", NhatKy_ViPham!F:F, B36, NhatKy_ViPham!C:C, "T21") - SUMIFS(NhatKy_ViPham!K:K, NhatKy_ViPham!E:E, "10_Hoa_A", NhatKy_ViPham!F:F, B36, NhatKy_ViPham!C:C, "T21")</f>
        <v>100</v>
      </c>
      <c r="AM36" s="6">
        <f>100 + SUMIFS(NhatKy_ViPham!J:J, NhatKy_ViPham!E:E, "10_Hoa_A", NhatKy_ViPham!F:F, B36, NhatKy_ViPham!C:C, "T22") - SUMIFS(NhatKy_ViPham!K:K, NhatKy_ViPham!E:E, "10_Hoa_A", NhatKy_ViPham!F:F, B36, NhatKy_ViPham!C:C, "T22")</f>
        <v>100</v>
      </c>
      <c r="AN36" s="6">
        <f>100 + SUMIFS(NhatKy_ViPham!J:J, NhatKy_ViPham!E:E, "10_Hoa_A", NhatKy_ViPham!F:F, B36, NhatKy_ViPham!C:C, "T23") - SUMIFS(NhatKy_ViPham!K:K, NhatKy_ViPham!E:E, "10_Hoa_A", NhatKy_ViPham!F:F, B36, NhatKy_ViPham!C:C, "T23")</f>
        <v>100</v>
      </c>
      <c r="AO36" s="6">
        <f>100 + SUMIFS(NhatKy_ViPham!J:J, NhatKy_ViPham!E:E, "10_Hoa_A", NhatKy_ViPham!F:F, B36, NhatKy_ViPham!C:C, "T24") - SUMIFS(NhatKy_ViPham!K:K, NhatKy_ViPham!E:E, "10_Hoa_A", NhatKy_ViPham!F:F, B36, NhatKy_ViPham!C:C, "T24")</f>
        <v>100</v>
      </c>
      <c r="AP36" s="6">
        <f>100 + SUMIFS(NhatKy_ViPham!J:J, NhatKy_ViPham!E:E, "10_Hoa_A", NhatKy_ViPham!F:F, B36, NhatKy_ViPham!C:C, "T25") - SUMIFS(NhatKy_ViPham!K:K, NhatKy_ViPham!E:E, "10_Hoa_A", NhatKy_ViPham!F:F, B36, NhatKy_ViPham!C:C, "T25")</f>
        <v>100</v>
      </c>
      <c r="AQ36" s="6">
        <f>100 + SUMIFS(NhatKy_ViPham!J:J, NhatKy_ViPham!E:E, "10_Hoa_A", NhatKy_ViPham!F:F, B36, NhatKy_ViPham!C:C, "T26") - SUMIFS(NhatKy_ViPham!K:K, NhatKy_ViPham!E:E, "10_Hoa_A", NhatKy_ViPham!F:F, B36, NhatKy_ViPham!C:C, "T26")</f>
        <v>100</v>
      </c>
      <c r="AR36" s="6">
        <f>100 + SUMIFS(NhatKy_ViPham!J:J, NhatKy_ViPham!E:E, "10_Hoa_A", NhatKy_ViPham!F:F, B36, NhatKy_ViPham!C:C, "T27") - SUMIFS(NhatKy_ViPham!K:K, NhatKy_ViPham!E:E, "10_Hoa_A", NhatKy_ViPham!F:F, B36, NhatKy_ViPham!C:C, "T27")</f>
        <v>100</v>
      </c>
      <c r="AS36" s="6">
        <f>100 + SUMIFS(NhatKy_ViPham!J:J, NhatKy_ViPham!E:E, "10_Hoa_A", NhatKy_ViPham!F:F, B36, NhatKy_ViPham!C:C, "T28") - SUMIFS(NhatKy_ViPham!K:K, NhatKy_ViPham!E:E, "10_Hoa_A", NhatKy_ViPham!F:F, B36, NhatKy_ViPham!C:C, "T28")</f>
        <v>100</v>
      </c>
      <c r="AT36" s="6">
        <f>100 + SUMIFS(NhatKy_ViPham!J:J, NhatKy_ViPham!E:E, "10_Hoa_A", NhatKy_ViPham!F:F, B36, NhatKy_ViPham!C:C, "T29") - SUMIFS(NhatKy_ViPham!K:K, NhatKy_ViPham!E:E, "10_Hoa_A", NhatKy_ViPham!F:F, B36, NhatKy_ViPham!C:C, "T29")</f>
        <v>100</v>
      </c>
      <c r="AU36" s="6">
        <f>100 + SUMIFS(NhatKy_ViPham!J:J, NhatKy_ViPham!E:E, "10_Hoa_A", NhatKy_ViPham!F:F, B36, NhatKy_ViPham!C:C, "T30") - SUMIFS(NhatKy_ViPham!K:K, NhatKy_ViPham!E:E, "10_Hoa_A", NhatKy_ViPham!F:F, B36, NhatKy_ViPham!C:C, "T30")</f>
        <v>100</v>
      </c>
      <c r="AV36" s="6">
        <f>100 + SUMIFS(NhatKy_ViPham!J:J, NhatKy_ViPham!E:E, "10_Hoa_A", NhatKy_ViPham!F:F, B36, NhatKy_ViPham!C:C, "T31") - SUMIFS(NhatKy_ViPham!K:K, NhatKy_ViPham!E:E, "10_Hoa_A", NhatKy_ViPham!F:F, B36, NhatKy_ViPham!C:C, "T31")</f>
        <v>100</v>
      </c>
      <c r="AW36" s="6">
        <f>100 + SUMIFS(NhatKy_ViPham!J:J, NhatKy_ViPham!E:E, "10_Hoa_A", NhatKy_ViPham!F:F, B36, NhatKy_ViPham!C:C, "T32") - SUMIFS(NhatKy_ViPham!K:K, NhatKy_ViPham!E:E, "10_Hoa_A", NhatKy_ViPham!F:F, B36, NhatKy_ViPham!C:C, "T32")</f>
        <v>100</v>
      </c>
      <c r="AX36" s="6">
        <f>100 + SUMIFS(NhatKy_ViPham!J:J, NhatKy_ViPham!E:E, "10_Hoa_A", NhatKy_ViPham!F:F, B36, NhatKy_ViPham!C:C, "T33") - SUMIFS(NhatKy_ViPham!K:K, NhatKy_ViPham!E:E, "10_Hoa_A", NhatKy_ViPham!F:F, B36, NhatKy_ViPham!C:C, "T33")</f>
        <v>100</v>
      </c>
      <c r="AY36" s="6">
        <f>100 + SUMIFS(NhatKy_ViPham!J:J, NhatKy_ViPham!E:E, "10_Hoa_A", NhatKy_ViPham!F:F, B36, NhatKy_ViPham!C:C, "T34") - SUMIFS(NhatKy_ViPham!K:K, NhatKy_ViPham!E:E, "10_Hoa_A", NhatKy_ViPham!F:F, B36, NhatKy_ViPham!C:C, "T34")</f>
        <v>100</v>
      </c>
      <c r="AZ36" s="6">
        <f>100 + SUMIFS(NhatKy_ViPham!J:J, NhatKy_ViPham!E:E, "10_Hoa_A", NhatKy_ViPham!F:F, B36, NhatKy_ViPham!C:C, "T35") - SUMIFS(NhatKy_ViPham!K:K, NhatKy_ViPham!E:E, "10_Hoa_A", NhatKy_ViPham!F:F, B36, NhatKy_ViPham!C:C, "T35")</f>
        <v>100</v>
      </c>
      <c r="BA36" s="12">
        <f t="shared" si="0"/>
        <v>100</v>
      </c>
      <c r="BB36" s="11" t="s">
        <v>430</v>
      </c>
      <c r="BC36" s="16" t="str">
        <f t="shared" si="1"/>
        <v>Tốt</v>
      </c>
      <c r="BD36" s="15" t="str">
        <f t="shared" si="2"/>
        <v>🟢 BÌNH THƯỜNG</v>
      </c>
    </row>
    <row r="37" spans="1:56" x14ac:dyDescent="0.25">
      <c r="A37" s="4">
        <v>29</v>
      </c>
      <c r="B37" s="10" t="s">
        <v>738</v>
      </c>
      <c r="C37" s="4" t="s">
        <v>560</v>
      </c>
      <c r="D37" s="4" t="s">
        <v>435</v>
      </c>
      <c r="E37" s="11" t="s">
        <v>430</v>
      </c>
      <c r="F37" s="7">
        <f>SUMIFS(NhatKy_ViPham!K:K, NhatKy_ViPham!E:E, "10_Hoa_A", NhatKy_ViPham!F:F, B37, NhatKy_ViPham!H:H, "L01")</f>
        <v>0</v>
      </c>
      <c r="G37" s="7">
        <f>SUMIFS(NhatKy_ViPham!K:K, NhatKy_ViPham!E:E, "10_Hoa_A", NhatKy_ViPham!F:F, B37, NhatKy_ViPham!H:H, "L02")</f>
        <v>0</v>
      </c>
      <c r="H37" s="7">
        <f>SUMIFS(NhatKy_ViPham!K:K, NhatKy_ViPham!E:E, "10_Hoa_A", NhatKy_ViPham!F:F, B37, NhatKy_ViPham!H:H, "L03")</f>
        <v>0</v>
      </c>
      <c r="I37" s="7">
        <f>SUMIFS(NhatKy_ViPham!K:K, NhatKy_ViPham!E:E, "10_Hoa_A", NhatKy_ViPham!F:F, B37, NhatKy_ViPham!H:H, "L04")</f>
        <v>0</v>
      </c>
      <c r="J37" s="7">
        <f>SUMIFS(NhatKy_ViPham!K:K, NhatKy_ViPham!E:E, "10_Hoa_A", NhatKy_ViPham!F:F, B37, NhatKy_ViPham!H:H, "L05")</f>
        <v>0</v>
      </c>
      <c r="K37" s="7">
        <f>SUMIFS(NhatKy_ViPham!K:K, NhatKy_ViPham!E:E, "10_Hoa_A", NhatKy_ViPham!F:F, B37, NhatKy_ViPham!H:H, "L06")</f>
        <v>0</v>
      </c>
      <c r="L37" s="7">
        <f>SUMIFS(NhatKy_ViPham!K:K, NhatKy_ViPham!E:E, "10_Hoa_A", NhatKy_ViPham!F:F, B37, NhatKy_ViPham!H:H, "L07")</f>
        <v>0</v>
      </c>
      <c r="M37" s="7">
        <f>SUMIFS(NhatKy_ViPham!K:K, NhatKy_ViPham!E:E, "10_Hoa_A", NhatKy_ViPham!F:F, B37, NhatKy_ViPham!H:H, "L08")</f>
        <v>0</v>
      </c>
      <c r="N37" s="7">
        <f>SUMIFS(NhatKy_ViPham!K:K, NhatKy_ViPham!E:E, "10_Hoa_A", NhatKy_ViPham!F:F, B37, NhatKy_ViPham!H:H, "L09")</f>
        <v>0</v>
      </c>
      <c r="O37" s="7">
        <f>SUMIFS(NhatKy_ViPham!K:K, NhatKy_ViPham!E:E, "10_Hoa_A", NhatKy_ViPham!F:F, B37, NhatKy_ViPham!H:H, "L10")</f>
        <v>0</v>
      </c>
      <c r="P37" s="12">
        <f>SUMIFS(NhatKy_ViPham!J:J, NhatKy_ViPham!E:E, "10_Hoa_A", NhatKy_ViPham!F:F, B37)</f>
        <v>0</v>
      </c>
      <c r="Q37" s="13">
        <f>SUMIFS(NhatKy_ViPham!K:K, NhatKy_ViPham!E:E, "10_Hoa_A", NhatKy_ViPham!F:F, B37)</f>
        <v>0</v>
      </c>
      <c r="R37" s="7">
        <f>100 + SUMIFS(NhatKy_ViPham!J:J, NhatKy_ViPham!E:E, "10_Hoa_A", NhatKy_ViPham!F:F, B37, NhatKy_ViPham!C:C, "T1") - SUMIFS(NhatKy_ViPham!K:K, NhatKy_ViPham!E:E, "10_Hoa_A", NhatKy_ViPham!F:F, B37, NhatKy_ViPham!C:C, "T1")</f>
        <v>100</v>
      </c>
      <c r="S37" s="7">
        <f>100 + SUMIFS(NhatKy_ViPham!J:J, NhatKy_ViPham!E:E, "10_Hoa_A", NhatKy_ViPham!F:F, B37, NhatKy_ViPham!C:C, "T2") - SUMIFS(NhatKy_ViPham!K:K, NhatKy_ViPham!E:E, "10_Hoa_A", NhatKy_ViPham!F:F, B37, NhatKy_ViPham!C:C, "T2")</f>
        <v>100</v>
      </c>
      <c r="T37" s="7">
        <f>100 + SUMIFS(NhatKy_ViPham!J:J, NhatKy_ViPham!E:E, "10_Hoa_A", NhatKy_ViPham!F:F, B37, NhatKy_ViPham!C:C, "T3") - SUMIFS(NhatKy_ViPham!K:K, NhatKy_ViPham!E:E, "10_Hoa_A", NhatKy_ViPham!F:F, B37, NhatKy_ViPham!C:C, "T3")</f>
        <v>100</v>
      </c>
      <c r="U37" s="7">
        <f>100 + SUMIFS(NhatKy_ViPham!J:J, NhatKy_ViPham!E:E, "10_Hoa_A", NhatKy_ViPham!F:F, B37, NhatKy_ViPham!C:C, "T4") - SUMIFS(NhatKy_ViPham!K:K, NhatKy_ViPham!E:E, "10_Hoa_A", NhatKy_ViPham!F:F, B37, NhatKy_ViPham!C:C, "T4")</f>
        <v>100</v>
      </c>
      <c r="V37" s="7">
        <f>100 + SUMIFS(NhatKy_ViPham!J:J, NhatKy_ViPham!E:E, "10_Hoa_A", NhatKy_ViPham!F:F, B37, NhatKy_ViPham!C:C, "T5") - SUMIFS(NhatKy_ViPham!K:K, NhatKy_ViPham!E:E, "10_Hoa_A", NhatKy_ViPham!F:F, B37, NhatKy_ViPham!C:C, "T5")</f>
        <v>100</v>
      </c>
      <c r="W37" s="7">
        <f>100 + SUMIFS(NhatKy_ViPham!J:J, NhatKy_ViPham!E:E, "10_Hoa_A", NhatKy_ViPham!F:F, B37, NhatKy_ViPham!C:C, "T6") - SUMIFS(NhatKy_ViPham!K:K, NhatKy_ViPham!E:E, "10_Hoa_A", NhatKy_ViPham!F:F, B37, NhatKy_ViPham!C:C, "T6")</f>
        <v>100</v>
      </c>
      <c r="X37" s="7">
        <f>100 + SUMIFS(NhatKy_ViPham!J:J, NhatKy_ViPham!E:E, "10_Hoa_A", NhatKy_ViPham!F:F, B37, NhatKy_ViPham!C:C, "T7") - SUMIFS(NhatKy_ViPham!K:K, NhatKy_ViPham!E:E, "10_Hoa_A", NhatKy_ViPham!F:F, B37, NhatKy_ViPham!C:C, "T7")</f>
        <v>100</v>
      </c>
      <c r="Y37" s="7">
        <f>100 + SUMIFS(NhatKy_ViPham!J:J, NhatKy_ViPham!E:E, "10_Hoa_A", NhatKy_ViPham!F:F, B37, NhatKy_ViPham!C:C, "T8") - SUMIFS(NhatKy_ViPham!K:K, NhatKy_ViPham!E:E, "10_Hoa_A", NhatKy_ViPham!F:F, B37, NhatKy_ViPham!C:C, "T8")</f>
        <v>100</v>
      </c>
      <c r="Z37" s="7">
        <f>100 + SUMIFS(NhatKy_ViPham!J:J, NhatKy_ViPham!E:E, "10_Hoa_A", NhatKy_ViPham!F:F, B37, NhatKy_ViPham!C:C, "T9") - SUMIFS(NhatKy_ViPham!K:K, NhatKy_ViPham!E:E, "10_Hoa_A", NhatKy_ViPham!F:F, B37, NhatKy_ViPham!C:C, "T9")</f>
        <v>100</v>
      </c>
      <c r="AA37" s="7">
        <f>100 + SUMIFS(NhatKy_ViPham!J:J, NhatKy_ViPham!E:E, "10_Hoa_A", NhatKy_ViPham!F:F, B37, NhatKy_ViPham!C:C, "T10") - SUMIFS(NhatKy_ViPham!K:K, NhatKy_ViPham!E:E, "10_Hoa_A", NhatKy_ViPham!F:F, B37, NhatKy_ViPham!C:C, "T10")</f>
        <v>100</v>
      </c>
      <c r="AB37" s="7">
        <f>100 + SUMIFS(NhatKy_ViPham!J:J, NhatKy_ViPham!E:E, "10_Hoa_A", NhatKy_ViPham!F:F, B37, NhatKy_ViPham!C:C, "T11") - SUMIFS(NhatKy_ViPham!K:K, NhatKy_ViPham!E:E, "10_Hoa_A", NhatKy_ViPham!F:F, B37, NhatKy_ViPham!C:C, "T11")</f>
        <v>100</v>
      </c>
      <c r="AC37" s="7">
        <f>100 + SUMIFS(NhatKy_ViPham!J:J, NhatKy_ViPham!E:E, "10_Hoa_A", NhatKy_ViPham!F:F, B37, NhatKy_ViPham!C:C, "T12") - SUMIFS(NhatKy_ViPham!K:K, NhatKy_ViPham!E:E, "10_Hoa_A", NhatKy_ViPham!F:F, B37, NhatKy_ViPham!C:C, "T12")</f>
        <v>100</v>
      </c>
      <c r="AD37" s="7">
        <f>100 + SUMIFS(NhatKy_ViPham!J:J, NhatKy_ViPham!E:E, "10_Hoa_A", NhatKy_ViPham!F:F, B37, NhatKy_ViPham!C:C, "T13") - SUMIFS(NhatKy_ViPham!K:K, NhatKy_ViPham!E:E, "10_Hoa_A", NhatKy_ViPham!F:F, B37, NhatKy_ViPham!C:C, "T13")</f>
        <v>100</v>
      </c>
      <c r="AE37" s="7">
        <f>100 + SUMIFS(NhatKy_ViPham!J:J, NhatKy_ViPham!E:E, "10_Hoa_A", NhatKy_ViPham!F:F, B37, NhatKy_ViPham!C:C, "T14") - SUMIFS(NhatKy_ViPham!K:K, NhatKy_ViPham!E:E, "10_Hoa_A", NhatKy_ViPham!F:F, B37, NhatKy_ViPham!C:C, "T14")</f>
        <v>100</v>
      </c>
      <c r="AF37" s="7">
        <f>100 + SUMIFS(NhatKy_ViPham!J:J, NhatKy_ViPham!E:E, "10_Hoa_A", NhatKy_ViPham!F:F, B37, NhatKy_ViPham!C:C, "T15") - SUMIFS(NhatKy_ViPham!K:K, NhatKy_ViPham!E:E, "10_Hoa_A", NhatKy_ViPham!F:F, B37, NhatKy_ViPham!C:C, "T15")</f>
        <v>100</v>
      </c>
      <c r="AG37" s="7">
        <f>100 + SUMIFS(NhatKy_ViPham!J:J, NhatKy_ViPham!E:E, "10_Hoa_A", NhatKy_ViPham!F:F, B37, NhatKy_ViPham!C:C, "T16") - SUMIFS(NhatKy_ViPham!K:K, NhatKy_ViPham!E:E, "10_Hoa_A", NhatKy_ViPham!F:F, B37, NhatKy_ViPham!C:C, "T16")</f>
        <v>100</v>
      </c>
      <c r="AH37" s="7">
        <f>100 + SUMIFS(NhatKy_ViPham!J:J, NhatKy_ViPham!E:E, "10_Hoa_A", NhatKy_ViPham!F:F, B37, NhatKy_ViPham!C:C, "T17") - SUMIFS(NhatKy_ViPham!K:K, NhatKy_ViPham!E:E, "10_Hoa_A", NhatKy_ViPham!F:F, B37, NhatKy_ViPham!C:C, "T17")</f>
        <v>100</v>
      </c>
      <c r="AI37" s="7">
        <f>100 + SUMIFS(NhatKy_ViPham!J:J, NhatKy_ViPham!E:E, "10_Hoa_A", NhatKy_ViPham!F:F, B37, NhatKy_ViPham!C:C, "T18") - SUMIFS(NhatKy_ViPham!K:K, NhatKy_ViPham!E:E, "10_Hoa_A", NhatKy_ViPham!F:F, B37, NhatKy_ViPham!C:C, "T18")</f>
        <v>100</v>
      </c>
      <c r="AJ37" s="7">
        <f>100 + SUMIFS(NhatKy_ViPham!J:J, NhatKy_ViPham!E:E, "10_Hoa_A", NhatKy_ViPham!F:F, B37, NhatKy_ViPham!C:C, "T19") - SUMIFS(NhatKy_ViPham!K:K, NhatKy_ViPham!E:E, "10_Hoa_A", NhatKy_ViPham!F:F, B37, NhatKy_ViPham!C:C, "T19")</f>
        <v>100</v>
      </c>
      <c r="AK37" s="7">
        <f>100 + SUMIFS(NhatKy_ViPham!J:J, NhatKy_ViPham!E:E, "10_Hoa_A", NhatKy_ViPham!F:F, B37, NhatKy_ViPham!C:C, "T20") - SUMIFS(NhatKy_ViPham!K:K, NhatKy_ViPham!E:E, "10_Hoa_A", NhatKy_ViPham!F:F, B37, NhatKy_ViPham!C:C, "T20")</f>
        <v>100</v>
      </c>
      <c r="AL37" s="7">
        <f>100 + SUMIFS(NhatKy_ViPham!J:J, NhatKy_ViPham!E:E, "10_Hoa_A", NhatKy_ViPham!F:F, B37, NhatKy_ViPham!C:C, "T21") - SUMIFS(NhatKy_ViPham!K:K, NhatKy_ViPham!E:E, "10_Hoa_A", NhatKy_ViPham!F:F, B37, NhatKy_ViPham!C:C, "T21")</f>
        <v>100</v>
      </c>
      <c r="AM37" s="7">
        <f>100 + SUMIFS(NhatKy_ViPham!J:J, NhatKy_ViPham!E:E, "10_Hoa_A", NhatKy_ViPham!F:F, B37, NhatKy_ViPham!C:C, "T22") - SUMIFS(NhatKy_ViPham!K:K, NhatKy_ViPham!E:E, "10_Hoa_A", NhatKy_ViPham!F:F, B37, NhatKy_ViPham!C:C, "T22")</f>
        <v>100</v>
      </c>
      <c r="AN37" s="7">
        <f>100 + SUMIFS(NhatKy_ViPham!J:J, NhatKy_ViPham!E:E, "10_Hoa_A", NhatKy_ViPham!F:F, B37, NhatKy_ViPham!C:C, "T23") - SUMIFS(NhatKy_ViPham!K:K, NhatKy_ViPham!E:E, "10_Hoa_A", NhatKy_ViPham!F:F, B37, NhatKy_ViPham!C:C, "T23")</f>
        <v>100</v>
      </c>
      <c r="AO37" s="7">
        <f>100 + SUMIFS(NhatKy_ViPham!J:J, NhatKy_ViPham!E:E, "10_Hoa_A", NhatKy_ViPham!F:F, B37, NhatKy_ViPham!C:C, "T24") - SUMIFS(NhatKy_ViPham!K:K, NhatKy_ViPham!E:E, "10_Hoa_A", NhatKy_ViPham!F:F, B37, NhatKy_ViPham!C:C, "T24")</f>
        <v>100</v>
      </c>
      <c r="AP37" s="7">
        <f>100 + SUMIFS(NhatKy_ViPham!J:J, NhatKy_ViPham!E:E, "10_Hoa_A", NhatKy_ViPham!F:F, B37, NhatKy_ViPham!C:C, "T25") - SUMIFS(NhatKy_ViPham!K:K, NhatKy_ViPham!E:E, "10_Hoa_A", NhatKy_ViPham!F:F, B37, NhatKy_ViPham!C:C, "T25")</f>
        <v>100</v>
      </c>
      <c r="AQ37" s="7">
        <f>100 + SUMIFS(NhatKy_ViPham!J:J, NhatKy_ViPham!E:E, "10_Hoa_A", NhatKy_ViPham!F:F, B37, NhatKy_ViPham!C:C, "T26") - SUMIFS(NhatKy_ViPham!K:K, NhatKy_ViPham!E:E, "10_Hoa_A", NhatKy_ViPham!F:F, B37, NhatKy_ViPham!C:C, "T26")</f>
        <v>100</v>
      </c>
      <c r="AR37" s="7">
        <f>100 + SUMIFS(NhatKy_ViPham!J:J, NhatKy_ViPham!E:E, "10_Hoa_A", NhatKy_ViPham!F:F, B37, NhatKy_ViPham!C:C, "T27") - SUMIFS(NhatKy_ViPham!K:K, NhatKy_ViPham!E:E, "10_Hoa_A", NhatKy_ViPham!F:F, B37, NhatKy_ViPham!C:C, "T27")</f>
        <v>100</v>
      </c>
      <c r="AS37" s="7">
        <f>100 + SUMIFS(NhatKy_ViPham!J:J, NhatKy_ViPham!E:E, "10_Hoa_A", NhatKy_ViPham!F:F, B37, NhatKy_ViPham!C:C, "T28") - SUMIFS(NhatKy_ViPham!K:K, NhatKy_ViPham!E:E, "10_Hoa_A", NhatKy_ViPham!F:F, B37, NhatKy_ViPham!C:C, "T28")</f>
        <v>100</v>
      </c>
      <c r="AT37" s="7">
        <f>100 + SUMIFS(NhatKy_ViPham!J:J, NhatKy_ViPham!E:E, "10_Hoa_A", NhatKy_ViPham!F:F, B37, NhatKy_ViPham!C:C, "T29") - SUMIFS(NhatKy_ViPham!K:K, NhatKy_ViPham!E:E, "10_Hoa_A", NhatKy_ViPham!F:F, B37, NhatKy_ViPham!C:C, "T29")</f>
        <v>100</v>
      </c>
      <c r="AU37" s="7">
        <f>100 + SUMIFS(NhatKy_ViPham!J:J, NhatKy_ViPham!E:E, "10_Hoa_A", NhatKy_ViPham!F:F, B37, NhatKy_ViPham!C:C, "T30") - SUMIFS(NhatKy_ViPham!K:K, NhatKy_ViPham!E:E, "10_Hoa_A", NhatKy_ViPham!F:F, B37, NhatKy_ViPham!C:C, "T30")</f>
        <v>100</v>
      </c>
      <c r="AV37" s="7">
        <f>100 + SUMIFS(NhatKy_ViPham!J:J, NhatKy_ViPham!E:E, "10_Hoa_A", NhatKy_ViPham!F:F, B37, NhatKy_ViPham!C:C, "T31") - SUMIFS(NhatKy_ViPham!K:K, NhatKy_ViPham!E:E, "10_Hoa_A", NhatKy_ViPham!F:F, B37, NhatKy_ViPham!C:C, "T31")</f>
        <v>100</v>
      </c>
      <c r="AW37" s="7">
        <f>100 + SUMIFS(NhatKy_ViPham!J:J, NhatKy_ViPham!E:E, "10_Hoa_A", NhatKy_ViPham!F:F, B37, NhatKy_ViPham!C:C, "T32") - SUMIFS(NhatKy_ViPham!K:K, NhatKy_ViPham!E:E, "10_Hoa_A", NhatKy_ViPham!F:F, B37, NhatKy_ViPham!C:C, "T32")</f>
        <v>100</v>
      </c>
      <c r="AX37" s="7">
        <f>100 + SUMIFS(NhatKy_ViPham!J:J, NhatKy_ViPham!E:E, "10_Hoa_A", NhatKy_ViPham!F:F, B37, NhatKy_ViPham!C:C, "T33") - SUMIFS(NhatKy_ViPham!K:K, NhatKy_ViPham!E:E, "10_Hoa_A", NhatKy_ViPham!F:F, B37, NhatKy_ViPham!C:C, "T33")</f>
        <v>100</v>
      </c>
      <c r="AY37" s="7">
        <f>100 + SUMIFS(NhatKy_ViPham!J:J, NhatKy_ViPham!E:E, "10_Hoa_A", NhatKy_ViPham!F:F, B37, NhatKy_ViPham!C:C, "T34") - SUMIFS(NhatKy_ViPham!K:K, NhatKy_ViPham!E:E, "10_Hoa_A", NhatKy_ViPham!F:F, B37, NhatKy_ViPham!C:C, "T34")</f>
        <v>100</v>
      </c>
      <c r="AZ37" s="7">
        <f>100 + SUMIFS(NhatKy_ViPham!J:J, NhatKy_ViPham!E:E, "10_Hoa_A", NhatKy_ViPham!F:F, B37, NhatKy_ViPham!C:C, "T35") - SUMIFS(NhatKy_ViPham!K:K, NhatKy_ViPham!E:E, "10_Hoa_A", NhatKy_ViPham!F:F, B37, NhatKy_ViPham!C:C, "T35")</f>
        <v>100</v>
      </c>
      <c r="BA37" s="12">
        <f t="shared" si="0"/>
        <v>100</v>
      </c>
      <c r="BB37" s="11" t="s">
        <v>430</v>
      </c>
      <c r="BC37" s="14" t="str">
        <f t="shared" si="1"/>
        <v>Tốt</v>
      </c>
      <c r="BD37" s="10" t="str">
        <f t="shared" si="2"/>
        <v>🟢 BÌNH THƯỜNG</v>
      </c>
    </row>
    <row r="38" spans="1:56" x14ac:dyDescent="0.25">
      <c r="A38" s="5">
        <v>30</v>
      </c>
      <c r="B38" s="15" t="s">
        <v>739</v>
      </c>
      <c r="C38" s="5" t="s">
        <v>702</v>
      </c>
      <c r="D38" s="5" t="s">
        <v>435</v>
      </c>
      <c r="E38" s="11" t="s">
        <v>430</v>
      </c>
      <c r="F38" s="6">
        <f>SUMIFS(NhatKy_ViPham!K:K, NhatKy_ViPham!E:E, "10_Hoa_A", NhatKy_ViPham!F:F, B38, NhatKy_ViPham!H:H, "L01")</f>
        <v>0</v>
      </c>
      <c r="G38" s="6">
        <f>SUMIFS(NhatKy_ViPham!K:K, NhatKy_ViPham!E:E, "10_Hoa_A", NhatKy_ViPham!F:F, B38, NhatKy_ViPham!H:H, "L02")</f>
        <v>0</v>
      </c>
      <c r="H38" s="6">
        <f>SUMIFS(NhatKy_ViPham!K:K, NhatKy_ViPham!E:E, "10_Hoa_A", NhatKy_ViPham!F:F, B38, NhatKy_ViPham!H:H, "L03")</f>
        <v>0</v>
      </c>
      <c r="I38" s="6">
        <f>SUMIFS(NhatKy_ViPham!K:K, NhatKy_ViPham!E:E, "10_Hoa_A", NhatKy_ViPham!F:F, B38, NhatKy_ViPham!H:H, "L04")</f>
        <v>0</v>
      </c>
      <c r="J38" s="6">
        <f>SUMIFS(NhatKy_ViPham!K:K, NhatKy_ViPham!E:E, "10_Hoa_A", NhatKy_ViPham!F:F, B38, NhatKy_ViPham!H:H, "L05")</f>
        <v>0</v>
      </c>
      <c r="K38" s="6">
        <f>SUMIFS(NhatKy_ViPham!K:K, NhatKy_ViPham!E:E, "10_Hoa_A", NhatKy_ViPham!F:F, B38, NhatKy_ViPham!H:H, "L06")</f>
        <v>0</v>
      </c>
      <c r="L38" s="6">
        <f>SUMIFS(NhatKy_ViPham!K:K, NhatKy_ViPham!E:E, "10_Hoa_A", NhatKy_ViPham!F:F, B38, NhatKy_ViPham!H:H, "L07")</f>
        <v>0</v>
      </c>
      <c r="M38" s="6">
        <f>SUMIFS(NhatKy_ViPham!K:K, NhatKy_ViPham!E:E, "10_Hoa_A", NhatKy_ViPham!F:F, B38, NhatKy_ViPham!H:H, "L08")</f>
        <v>0</v>
      </c>
      <c r="N38" s="6">
        <f>SUMIFS(NhatKy_ViPham!K:K, NhatKy_ViPham!E:E, "10_Hoa_A", NhatKy_ViPham!F:F, B38, NhatKy_ViPham!H:H, "L09")</f>
        <v>0</v>
      </c>
      <c r="O38" s="6">
        <f>SUMIFS(NhatKy_ViPham!K:K, NhatKy_ViPham!E:E, "10_Hoa_A", NhatKy_ViPham!F:F, B38, NhatKy_ViPham!H:H, "L10")</f>
        <v>0</v>
      </c>
      <c r="P38" s="12">
        <f>SUMIFS(NhatKy_ViPham!J:J, NhatKy_ViPham!E:E, "10_Hoa_A", NhatKy_ViPham!F:F, B38)</f>
        <v>0</v>
      </c>
      <c r="Q38" s="13">
        <f>SUMIFS(NhatKy_ViPham!K:K, NhatKy_ViPham!E:E, "10_Hoa_A", NhatKy_ViPham!F:F, B38)</f>
        <v>0</v>
      </c>
      <c r="R38" s="6">
        <f>100 + SUMIFS(NhatKy_ViPham!J:J, NhatKy_ViPham!E:E, "10_Hoa_A", NhatKy_ViPham!F:F, B38, NhatKy_ViPham!C:C, "T1") - SUMIFS(NhatKy_ViPham!K:K, NhatKy_ViPham!E:E, "10_Hoa_A", NhatKy_ViPham!F:F, B38, NhatKy_ViPham!C:C, "T1")</f>
        <v>100</v>
      </c>
      <c r="S38" s="6">
        <f>100 + SUMIFS(NhatKy_ViPham!J:J, NhatKy_ViPham!E:E, "10_Hoa_A", NhatKy_ViPham!F:F, B38, NhatKy_ViPham!C:C, "T2") - SUMIFS(NhatKy_ViPham!K:K, NhatKy_ViPham!E:E, "10_Hoa_A", NhatKy_ViPham!F:F, B38, NhatKy_ViPham!C:C, "T2")</f>
        <v>100</v>
      </c>
      <c r="T38" s="6">
        <f>100 + SUMIFS(NhatKy_ViPham!J:J, NhatKy_ViPham!E:E, "10_Hoa_A", NhatKy_ViPham!F:F, B38, NhatKy_ViPham!C:C, "T3") - SUMIFS(NhatKy_ViPham!K:K, NhatKy_ViPham!E:E, "10_Hoa_A", NhatKy_ViPham!F:F, B38, NhatKy_ViPham!C:C, "T3")</f>
        <v>100</v>
      </c>
      <c r="U38" s="6">
        <f>100 + SUMIFS(NhatKy_ViPham!J:J, NhatKy_ViPham!E:E, "10_Hoa_A", NhatKy_ViPham!F:F, B38, NhatKy_ViPham!C:C, "T4") - SUMIFS(NhatKy_ViPham!K:K, NhatKy_ViPham!E:E, "10_Hoa_A", NhatKy_ViPham!F:F, B38, NhatKy_ViPham!C:C, "T4")</f>
        <v>100</v>
      </c>
      <c r="V38" s="6">
        <f>100 + SUMIFS(NhatKy_ViPham!J:J, NhatKy_ViPham!E:E, "10_Hoa_A", NhatKy_ViPham!F:F, B38, NhatKy_ViPham!C:C, "T5") - SUMIFS(NhatKy_ViPham!K:K, NhatKy_ViPham!E:E, "10_Hoa_A", NhatKy_ViPham!F:F, B38, NhatKy_ViPham!C:C, "T5")</f>
        <v>100</v>
      </c>
      <c r="W38" s="6">
        <f>100 + SUMIFS(NhatKy_ViPham!J:J, NhatKy_ViPham!E:E, "10_Hoa_A", NhatKy_ViPham!F:F, B38, NhatKy_ViPham!C:C, "T6") - SUMIFS(NhatKy_ViPham!K:K, NhatKy_ViPham!E:E, "10_Hoa_A", NhatKy_ViPham!F:F, B38, NhatKy_ViPham!C:C, "T6")</f>
        <v>100</v>
      </c>
      <c r="X38" s="6">
        <f>100 + SUMIFS(NhatKy_ViPham!J:J, NhatKy_ViPham!E:E, "10_Hoa_A", NhatKy_ViPham!F:F, B38, NhatKy_ViPham!C:C, "T7") - SUMIFS(NhatKy_ViPham!K:K, NhatKy_ViPham!E:E, "10_Hoa_A", NhatKy_ViPham!F:F, B38, NhatKy_ViPham!C:C, "T7")</f>
        <v>100</v>
      </c>
      <c r="Y38" s="6">
        <f>100 + SUMIFS(NhatKy_ViPham!J:J, NhatKy_ViPham!E:E, "10_Hoa_A", NhatKy_ViPham!F:F, B38, NhatKy_ViPham!C:C, "T8") - SUMIFS(NhatKy_ViPham!K:K, NhatKy_ViPham!E:E, "10_Hoa_A", NhatKy_ViPham!F:F, B38, NhatKy_ViPham!C:C, "T8")</f>
        <v>100</v>
      </c>
      <c r="Z38" s="6">
        <f>100 + SUMIFS(NhatKy_ViPham!J:J, NhatKy_ViPham!E:E, "10_Hoa_A", NhatKy_ViPham!F:F, B38, NhatKy_ViPham!C:C, "T9") - SUMIFS(NhatKy_ViPham!K:K, NhatKy_ViPham!E:E, "10_Hoa_A", NhatKy_ViPham!F:F, B38, NhatKy_ViPham!C:C, "T9")</f>
        <v>100</v>
      </c>
      <c r="AA38" s="6">
        <f>100 + SUMIFS(NhatKy_ViPham!J:J, NhatKy_ViPham!E:E, "10_Hoa_A", NhatKy_ViPham!F:F, B38, NhatKy_ViPham!C:C, "T10") - SUMIFS(NhatKy_ViPham!K:K, NhatKy_ViPham!E:E, "10_Hoa_A", NhatKy_ViPham!F:F, B38, NhatKy_ViPham!C:C, "T10")</f>
        <v>100</v>
      </c>
      <c r="AB38" s="6">
        <f>100 + SUMIFS(NhatKy_ViPham!J:J, NhatKy_ViPham!E:E, "10_Hoa_A", NhatKy_ViPham!F:F, B38, NhatKy_ViPham!C:C, "T11") - SUMIFS(NhatKy_ViPham!K:K, NhatKy_ViPham!E:E, "10_Hoa_A", NhatKy_ViPham!F:F, B38, NhatKy_ViPham!C:C, "T11")</f>
        <v>100</v>
      </c>
      <c r="AC38" s="6">
        <f>100 + SUMIFS(NhatKy_ViPham!J:J, NhatKy_ViPham!E:E, "10_Hoa_A", NhatKy_ViPham!F:F, B38, NhatKy_ViPham!C:C, "T12") - SUMIFS(NhatKy_ViPham!K:K, NhatKy_ViPham!E:E, "10_Hoa_A", NhatKy_ViPham!F:F, B38, NhatKy_ViPham!C:C, "T12")</f>
        <v>100</v>
      </c>
      <c r="AD38" s="6">
        <f>100 + SUMIFS(NhatKy_ViPham!J:J, NhatKy_ViPham!E:E, "10_Hoa_A", NhatKy_ViPham!F:F, B38, NhatKy_ViPham!C:C, "T13") - SUMIFS(NhatKy_ViPham!K:K, NhatKy_ViPham!E:E, "10_Hoa_A", NhatKy_ViPham!F:F, B38, NhatKy_ViPham!C:C, "T13")</f>
        <v>100</v>
      </c>
      <c r="AE38" s="6">
        <f>100 + SUMIFS(NhatKy_ViPham!J:J, NhatKy_ViPham!E:E, "10_Hoa_A", NhatKy_ViPham!F:F, B38, NhatKy_ViPham!C:C, "T14") - SUMIFS(NhatKy_ViPham!K:K, NhatKy_ViPham!E:E, "10_Hoa_A", NhatKy_ViPham!F:F, B38, NhatKy_ViPham!C:C, "T14")</f>
        <v>100</v>
      </c>
      <c r="AF38" s="6">
        <f>100 + SUMIFS(NhatKy_ViPham!J:J, NhatKy_ViPham!E:E, "10_Hoa_A", NhatKy_ViPham!F:F, B38, NhatKy_ViPham!C:C, "T15") - SUMIFS(NhatKy_ViPham!K:K, NhatKy_ViPham!E:E, "10_Hoa_A", NhatKy_ViPham!F:F, B38, NhatKy_ViPham!C:C, "T15")</f>
        <v>100</v>
      </c>
      <c r="AG38" s="6">
        <f>100 + SUMIFS(NhatKy_ViPham!J:J, NhatKy_ViPham!E:E, "10_Hoa_A", NhatKy_ViPham!F:F, B38, NhatKy_ViPham!C:C, "T16") - SUMIFS(NhatKy_ViPham!K:K, NhatKy_ViPham!E:E, "10_Hoa_A", NhatKy_ViPham!F:F, B38, NhatKy_ViPham!C:C, "T16")</f>
        <v>100</v>
      </c>
      <c r="AH38" s="6">
        <f>100 + SUMIFS(NhatKy_ViPham!J:J, NhatKy_ViPham!E:E, "10_Hoa_A", NhatKy_ViPham!F:F, B38, NhatKy_ViPham!C:C, "T17") - SUMIFS(NhatKy_ViPham!K:K, NhatKy_ViPham!E:E, "10_Hoa_A", NhatKy_ViPham!F:F, B38, NhatKy_ViPham!C:C, "T17")</f>
        <v>100</v>
      </c>
      <c r="AI38" s="6">
        <f>100 + SUMIFS(NhatKy_ViPham!J:J, NhatKy_ViPham!E:E, "10_Hoa_A", NhatKy_ViPham!F:F, B38, NhatKy_ViPham!C:C, "T18") - SUMIFS(NhatKy_ViPham!K:K, NhatKy_ViPham!E:E, "10_Hoa_A", NhatKy_ViPham!F:F, B38, NhatKy_ViPham!C:C, "T18")</f>
        <v>100</v>
      </c>
      <c r="AJ38" s="6">
        <f>100 + SUMIFS(NhatKy_ViPham!J:J, NhatKy_ViPham!E:E, "10_Hoa_A", NhatKy_ViPham!F:F, B38, NhatKy_ViPham!C:C, "T19") - SUMIFS(NhatKy_ViPham!K:K, NhatKy_ViPham!E:E, "10_Hoa_A", NhatKy_ViPham!F:F, B38, NhatKy_ViPham!C:C, "T19")</f>
        <v>100</v>
      </c>
      <c r="AK38" s="6">
        <f>100 + SUMIFS(NhatKy_ViPham!J:J, NhatKy_ViPham!E:E, "10_Hoa_A", NhatKy_ViPham!F:F, B38, NhatKy_ViPham!C:C, "T20") - SUMIFS(NhatKy_ViPham!K:K, NhatKy_ViPham!E:E, "10_Hoa_A", NhatKy_ViPham!F:F, B38, NhatKy_ViPham!C:C, "T20")</f>
        <v>100</v>
      </c>
      <c r="AL38" s="6">
        <f>100 + SUMIFS(NhatKy_ViPham!J:J, NhatKy_ViPham!E:E, "10_Hoa_A", NhatKy_ViPham!F:F, B38, NhatKy_ViPham!C:C, "T21") - SUMIFS(NhatKy_ViPham!K:K, NhatKy_ViPham!E:E, "10_Hoa_A", NhatKy_ViPham!F:F, B38, NhatKy_ViPham!C:C, "T21")</f>
        <v>100</v>
      </c>
      <c r="AM38" s="6">
        <f>100 + SUMIFS(NhatKy_ViPham!J:J, NhatKy_ViPham!E:E, "10_Hoa_A", NhatKy_ViPham!F:F, B38, NhatKy_ViPham!C:C, "T22") - SUMIFS(NhatKy_ViPham!K:K, NhatKy_ViPham!E:E, "10_Hoa_A", NhatKy_ViPham!F:F, B38, NhatKy_ViPham!C:C, "T22")</f>
        <v>100</v>
      </c>
      <c r="AN38" s="6">
        <f>100 + SUMIFS(NhatKy_ViPham!J:J, NhatKy_ViPham!E:E, "10_Hoa_A", NhatKy_ViPham!F:F, B38, NhatKy_ViPham!C:C, "T23") - SUMIFS(NhatKy_ViPham!K:K, NhatKy_ViPham!E:E, "10_Hoa_A", NhatKy_ViPham!F:F, B38, NhatKy_ViPham!C:C, "T23")</f>
        <v>100</v>
      </c>
      <c r="AO38" s="6">
        <f>100 + SUMIFS(NhatKy_ViPham!J:J, NhatKy_ViPham!E:E, "10_Hoa_A", NhatKy_ViPham!F:F, B38, NhatKy_ViPham!C:C, "T24") - SUMIFS(NhatKy_ViPham!K:K, NhatKy_ViPham!E:E, "10_Hoa_A", NhatKy_ViPham!F:F, B38, NhatKy_ViPham!C:C, "T24")</f>
        <v>100</v>
      </c>
      <c r="AP38" s="6">
        <f>100 + SUMIFS(NhatKy_ViPham!J:J, NhatKy_ViPham!E:E, "10_Hoa_A", NhatKy_ViPham!F:F, B38, NhatKy_ViPham!C:C, "T25") - SUMIFS(NhatKy_ViPham!K:K, NhatKy_ViPham!E:E, "10_Hoa_A", NhatKy_ViPham!F:F, B38, NhatKy_ViPham!C:C, "T25")</f>
        <v>100</v>
      </c>
      <c r="AQ38" s="6">
        <f>100 + SUMIFS(NhatKy_ViPham!J:J, NhatKy_ViPham!E:E, "10_Hoa_A", NhatKy_ViPham!F:F, B38, NhatKy_ViPham!C:C, "T26") - SUMIFS(NhatKy_ViPham!K:K, NhatKy_ViPham!E:E, "10_Hoa_A", NhatKy_ViPham!F:F, B38, NhatKy_ViPham!C:C, "T26")</f>
        <v>100</v>
      </c>
      <c r="AR38" s="6">
        <f>100 + SUMIFS(NhatKy_ViPham!J:J, NhatKy_ViPham!E:E, "10_Hoa_A", NhatKy_ViPham!F:F, B38, NhatKy_ViPham!C:C, "T27") - SUMIFS(NhatKy_ViPham!K:K, NhatKy_ViPham!E:E, "10_Hoa_A", NhatKy_ViPham!F:F, B38, NhatKy_ViPham!C:C, "T27")</f>
        <v>100</v>
      </c>
      <c r="AS38" s="6">
        <f>100 + SUMIFS(NhatKy_ViPham!J:J, NhatKy_ViPham!E:E, "10_Hoa_A", NhatKy_ViPham!F:F, B38, NhatKy_ViPham!C:C, "T28") - SUMIFS(NhatKy_ViPham!K:K, NhatKy_ViPham!E:E, "10_Hoa_A", NhatKy_ViPham!F:F, B38, NhatKy_ViPham!C:C, "T28")</f>
        <v>100</v>
      </c>
      <c r="AT38" s="6">
        <f>100 + SUMIFS(NhatKy_ViPham!J:J, NhatKy_ViPham!E:E, "10_Hoa_A", NhatKy_ViPham!F:F, B38, NhatKy_ViPham!C:C, "T29") - SUMIFS(NhatKy_ViPham!K:K, NhatKy_ViPham!E:E, "10_Hoa_A", NhatKy_ViPham!F:F, B38, NhatKy_ViPham!C:C, "T29")</f>
        <v>100</v>
      </c>
      <c r="AU38" s="6">
        <f>100 + SUMIFS(NhatKy_ViPham!J:J, NhatKy_ViPham!E:E, "10_Hoa_A", NhatKy_ViPham!F:F, B38, NhatKy_ViPham!C:C, "T30") - SUMIFS(NhatKy_ViPham!K:K, NhatKy_ViPham!E:E, "10_Hoa_A", NhatKy_ViPham!F:F, B38, NhatKy_ViPham!C:C, "T30")</f>
        <v>100</v>
      </c>
      <c r="AV38" s="6">
        <f>100 + SUMIFS(NhatKy_ViPham!J:J, NhatKy_ViPham!E:E, "10_Hoa_A", NhatKy_ViPham!F:F, B38, NhatKy_ViPham!C:C, "T31") - SUMIFS(NhatKy_ViPham!K:K, NhatKy_ViPham!E:E, "10_Hoa_A", NhatKy_ViPham!F:F, B38, NhatKy_ViPham!C:C, "T31")</f>
        <v>100</v>
      </c>
      <c r="AW38" s="6">
        <f>100 + SUMIFS(NhatKy_ViPham!J:J, NhatKy_ViPham!E:E, "10_Hoa_A", NhatKy_ViPham!F:F, B38, NhatKy_ViPham!C:C, "T32") - SUMIFS(NhatKy_ViPham!K:K, NhatKy_ViPham!E:E, "10_Hoa_A", NhatKy_ViPham!F:F, B38, NhatKy_ViPham!C:C, "T32")</f>
        <v>100</v>
      </c>
      <c r="AX38" s="6">
        <f>100 + SUMIFS(NhatKy_ViPham!J:J, NhatKy_ViPham!E:E, "10_Hoa_A", NhatKy_ViPham!F:F, B38, NhatKy_ViPham!C:C, "T33") - SUMIFS(NhatKy_ViPham!K:K, NhatKy_ViPham!E:E, "10_Hoa_A", NhatKy_ViPham!F:F, B38, NhatKy_ViPham!C:C, "T33")</f>
        <v>100</v>
      </c>
      <c r="AY38" s="6">
        <f>100 + SUMIFS(NhatKy_ViPham!J:J, NhatKy_ViPham!E:E, "10_Hoa_A", NhatKy_ViPham!F:F, B38, NhatKy_ViPham!C:C, "T34") - SUMIFS(NhatKy_ViPham!K:K, NhatKy_ViPham!E:E, "10_Hoa_A", NhatKy_ViPham!F:F, B38, NhatKy_ViPham!C:C, "T34")</f>
        <v>100</v>
      </c>
      <c r="AZ38" s="6">
        <f>100 + SUMIFS(NhatKy_ViPham!J:J, NhatKy_ViPham!E:E, "10_Hoa_A", NhatKy_ViPham!F:F, B38, NhatKy_ViPham!C:C, "T35") - SUMIFS(NhatKy_ViPham!K:K, NhatKy_ViPham!E:E, "10_Hoa_A", NhatKy_ViPham!F:F, B38, NhatKy_ViPham!C:C, "T35")</f>
        <v>100</v>
      </c>
      <c r="BA38" s="12">
        <f t="shared" si="0"/>
        <v>100</v>
      </c>
      <c r="BB38" s="11" t="s">
        <v>430</v>
      </c>
      <c r="BC38" s="16" t="str">
        <f t="shared" si="1"/>
        <v>Tốt</v>
      </c>
      <c r="BD38" s="15" t="str">
        <f t="shared" si="2"/>
        <v>🟢 BÌNH THƯỜNG</v>
      </c>
    </row>
    <row r="39" spans="1:56" x14ac:dyDescent="0.25">
      <c r="A39" s="4">
        <v>31</v>
      </c>
      <c r="B39" s="10" t="s">
        <v>740</v>
      </c>
      <c r="C39" s="4" t="s">
        <v>453</v>
      </c>
      <c r="D39" s="4" t="s">
        <v>429</v>
      </c>
      <c r="E39" s="11" t="s">
        <v>430</v>
      </c>
      <c r="F39" s="7">
        <f>SUMIFS(NhatKy_ViPham!K:K, NhatKy_ViPham!E:E, "10_Hoa_A", NhatKy_ViPham!F:F, B39, NhatKy_ViPham!H:H, "L01")</f>
        <v>0</v>
      </c>
      <c r="G39" s="7">
        <f>SUMIFS(NhatKy_ViPham!K:K, NhatKy_ViPham!E:E, "10_Hoa_A", NhatKy_ViPham!F:F, B39, NhatKy_ViPham!H:H, "L02")</f>
        <v>0</v>
      </c>
      <c r="H39" s="7">
        <f>SUMIFS(NhatKy_ViPham!K:K, NhatKy_ViPham!E:E, "10_Hoa_A", NhatKy_ViPham!F:F, B39, NhatKy_ViPham!H:H, "L03")</f>
        <v>0</v>
      </c>
      <c r="I39" s="7">
        <f>SUMIFS(NhatKy_ViPham!K:K, NhatKy_ViPham!E:E, "10_Hoa_A", NhatKy_ViPham!F:F, B39, NhatKy_ViPham!H:H, "L04")</f>
        <v>0</v>
      </c>
      <c r="J39" s="7">
        <f>SUMIFS(NhatKy_ViPham!K:K, NhatKy_ViPham!E:E, "10_Hoa_A", NhatKy_ViPham!F:F, B39, NhatKy_ViPham!H:H, "L05")</f>
        <v>0</v>
      </c>
      <c r="K39" s="7">
        <f>SUMIFS(NhatKy_ViPham!K:K, NhatKy_ViPham!E:E, "10_Hoa_A", NhatKy_ViPham!F:F, B39, NhatKy_ViPham!H:H, "L06")</f>
        <v>0</v>
      </c>
      <c r="L39" s="7">
        <f>SUMIFS(NhatKy_ViPham!K:K, NhatKy_ViPham!E:E, "10_Hoa_A", NhatKy_ViPham!F:F, B39, NhatKy_ViPham!H:H, "L07")</f>
        <v>0</v>
      </c>
      <c r="M39" s="7">
        <f>SUMIFS(NhatKy_ViPham!K:K, NhatKy_ViPham!E:E, "10_Hoa_A", NhatKy_ViPham!F:F, B39, NhatKy_ViPham!H:H, "L08")</f>
        <v>0</v>
      </c>
      <c r="N39" s="7">
        <f>SUMIFS(NhatKy_ViPham!K:K, NhatKy_ViPham!E:E, "10_Hoa_A", NhatKy_ViPham!F:F, B39, NhatKy_ViPham!H:H, "L09")</f>
        <v>0</v>
      </c>
      <c r="O39" s="7">
        <f>SUMIFS(NhatKy_ViPham!K:K, NhatKy_ViPham!E:E, "10_Hoa_A", NhatKy_ViPham!F:F, B39, NhatKy_ViPham!H:H, "L10")</f>
        <v>0</v>
      </c>
      <c r="P39" s="12">
        <f>SUMIFS(NhatKy_ViPham!J:J, NhatKy_ViPham!E:E, "10_Hoa_A", NhatKy_ViPham!F:F, B39)</f>
        <v>0</v>
      </c>
      <c r="Q39" s="13">
        <f>SUMIFS(NhatKy_ViPham!K:K, NhatKy_ViPham!E:E, "10_Hoa_A", NhatKy_ViPham!F:F, B39)</f>
        <v>0</v>
      </c>
      <c r="R39" s="7">
        <f>100 + SUMIFS(NhatKy_ViPham!J:J, NhatKy_ViPham!E:E, "10_Hoa_A", NhatKy_ViPham!F:F, B39, NhatKy_ViPham!C:C, "T1") - SUMIFS(NhatKy_ViPham!K:K, NhatKy_ViPham!E:E, "10_Hoa_A", NhatKy_ViPham!F:F, B39, NhatKy_ViPham!C:C, "T1")</f>
        <v>100</v>
      </c>
      <c r="S39" s="7">
        <f>100 + SUMIFS(NhatKy_ViPham!J:J, NhatKy_ViPham!E:E, "10_Hoa_A", NhatKy_ViPham!F:F, B39, NhatKy_ViPham!C:C, "T2") - SUMIFS(NhatKy_ViPham!K:K, NhatKy_ViPham!E:E, "10_Hoa_A", NhatKy_ViPham!F:F, B39, NhatKy_ViPham!C:C, "T2")</f>
        <v>100</v>
      </c>
      <c r="T39" s="7">
        <f>100 + SUMIFS(NhatKy_ViPham!J:J, NhatKy_ViPham!E:E, "10_Hoa_A", NhatKy_ViPham!F:F, B39, NhatKy_ViPham!C:C, "T3") - SUMIFS(NhatKy_ViPham!K:K, NhatKy_ViPham!E:E, "10_Hoa_A", NhatKy_ViPham!F:F, B39, NhatKy_ViPham!C:C, "T3")</f>
        <v>100</v>
      </c>
      <c r="U39" s="7">
        <f>100 + SUMIFS(NhatKy_ViPham!J:J, NhatKy_ViPham!E:E, "10_Hoa_A", NhatKy_ViPham!F:F, B39, NhatKy_ViPham!C:C, "T4") - SUMIFS(NhatKy_ViPham!K:K, NhatKy_ViPham!E:E, "10_Hoa_A", NhatKy_ViPham!F:F, B39, NhatKy_ViPham!C:C, "T4")</f>
        <v>100</v>
      </c>
      <c r="V39" s="7">
        <f>100 + SUMIFS(NhatKy_ViPham!J:J, NhatKy_ViPham!E:E, "10_Hoa_A", NhatKy_ViPham!F:F, B39, NhatKy_ViPham!C:C, "T5") - SUMIFS(NhatKy_ViPham!K:K, NhatKy_ViPham!E:E, "10_Hoa_A", NhatKy_ViPham!F:F, B39, NhatKy_ViPham!C:C, "T5")</f>
        <v>100</v>
      </c>
      <c r="W39" s="7">
        <f>100 + SUMIFS(NhatKy_ViPham!J:J, NhatKy_ViPham!E:E, "10_Hoa_A", NhatKy_ViPham!F:F, B39, NhatKy_ViPham!C:C, "T6") - SUMIFS(NhatKy_ViPham!K:K, NhatKy_ViPham!E:E, "10_Hoa_A", NhatKy_ViPham!F:F, B39, NhatKy_ViPham!C:C, "T6")</f>
        <v>100</v>
      </c>
      <c r="X39" s="7">
        <f>100 + SUMIFS(NhatKy_ViPham!J:J, NhatKy_ViPham!E:E, "10_Hoa_A", NhatKy_ViPham!F:F, B39, NhatKy_ViPham!C:C, "T7") - SUMIFS(NhatKy_ViPham!K:K, NhatKy_ViPham!E:E, "10_Hoa_A", NhatKy_ViPham!F:F, B39, NhatKy_ViPham!C:C, "T7")</f>
        <v>100</v>
      </c>
      <c r="Y39" s="7">
        <f>100 + SUMIFS(NhatKy_ViPham!J:J, NhatKy_ViPham!E:E, "10_Hoa_A", NhatKy_ViPham!F:F, B39, NhatKy_ViPham!C:C, "T8") - SUMIFS(NhatKy_ViPham!K:K, NhatKy_ViPham!E:E, "10_Hoa_A", NhatKy_ViPham!F:F, B39, NhatKy_ViPham!C:C, "T8")</f>
        <v>100</v>
      </c>
      <c r="Z39" s="7">
        <f>100 + SUMIFS(NhatKy_ViPham!J:J, NhatKy_ViPham!E:E, "10_Hoa_A", NhatKy_ViPham!F:F, B39, NhatKy_ViPham!C:C, "T9") - SUMIFS(NhatKy_ViPham!K:K, NhatKy_ViPham!E:E, "10_Hoa_A", NhatKy_ViPham!F:F, B39, NhatKy_ViPham!C:C, "T9")</f>
        <v>100</v>
      </c>
      <c r="AA39" s="7">
        <f>100 + SUMIFS(NhatKy_ViPham!J:J, NhatKy_ViPham!E:E, "10_Hoa_A", NhatKy_ViPham!F:F, B39, NhatKy_ViPham!C:C, "T10") - SUMIFS(NhatKy_ViPham!K:K, NhatKy_ViPham!E:E, "10_Hoa_A", NhatKy_ViPham!F:F, B39, NhatKy_ViPham!C:C, "T10")</f>
        <v>100</v>
      </c>
      <c r="AB39" s="7">
        <f>100 + SUMIFS(NhatKy_ViPham!J:J, NhatKy_ViPham!E:E, "10_Hoa_A", NhatKy_ViPham!F:F, B39, NhatKy_ViPham!C:C, "T11") - SUMIFS(NhatKy_ViPham!K:K, NhatKy_ViPham!E:E, "10_Hoa_A", NhatKy_ViPham!F:F, B39, NhatKy_ViPham!C:C, "T11")</f>
        <v>100</v>
      </c>
      <c r="AC39" s="7">
        <f>100 + SUMIFS(NhatKy_ViPham!J:J, NhatKy_ViPham!E:E, "10_Hoa_A", NhatKy_ViPham!F:F, B39, NhatKy_ViPham!C:C, "T12") - SUMIFS(NhatKy_ViPham!K:K, NhatKy_ViPham!E:E, "10_Hoa_A", NhatKy_ViPham!F:F, B39, NhatKy_ViPham!C:C, "T12")</f>
        <v>100</v>
      </c>
      <c r="AD39" s="7">
        <f>100 + SUMIFS(NhatKy_ViPham!J:J, NhatKy_ViPham!E:E, "10_Hoa_A", NhatKy_ViPham!F:F, B39, NhatKy_ViPham!C:C, "T13") - SUMIFS(NhatKy_ViPham!K:K, NhatKy_ViPham!E:E, "10_Hoa_A", NhatKy_ViPham!F:F, B39, NhatKy_ViPham!C:C, "T13")</f>
        <v>100</v>
      </c>
      <c r="AE39" s="7">
        <f>100 + SUMIFS(NhatKy_ViPham!J:J, NhatKy_ViPham!E:E, "10_Hoa_A", NhatKy_ViPham!F:F, B39, NhatKy_ViPham!C:C, "T14") - SUMIFS(NhatKy_ViPham!K:K, NhatKy_ViPham!E:E, "10_Hoa_A", NhatKy_ViPham!F:F, B39, NhatKy_ViPham!C:C, "T14")</f>
        <v>100</v>
      </c>
      <c r="AF39" s="7">
        <f>100 + SUMIFS(NhatKy_ViPham!J:J, NhatKy_ViPham!E:E, "10_Hoa_A", NhatKy_ViPham!F:F, B39, NhatKy_ViPham!C:C, "T15") - SUMIFS(NhatKy_ViPham!K:K, NhatKy_ViPham!E:E, "10_Hoa_A", NhatKy_ViPham!F:F, B39, NhatKy_ViPham!C:C, "T15")</f>
        <v>100</v>
      </c>
      <c r="AG39" s="7">
        <f>100 + SUMIFS(NhatKy_ViPham!J:J, NhatKy_ViPham!E:E, "10_Hoa_A", NhatKy_ViPham!F:F, B39, NhatKy_ViPham!C:C, "T16") - SUMIFS(NhatKy_ViPham!K:K, NhatKy_ViPham!E:E, "10_Hoa_A", NhatKy_ViPham!F:F, B39, NhatKy_ViPham!C:C, "T16")</f>
        <v>100</v>
      </c>
      <c r="AH39" s="7">
        <f>100 + SUMIFS(NhatKy_ViPham!J:J, NhatKy_ViPham!E:E, "10_Hoa_A", NhatKy_ViPham!F:F, B39, NhatKy_ViPham!C:C, "T17") - SUMIFS(NhatKy_ViPham!K:K, NhatKy_ViPham!E:E, "10_Hoa_A", NhatKy_ViPham!F:F, B39, NhatKy_ViPham!C:C, "T17")</f>
        <v>100</v>
      </c>
      <c r="AI39" s="7">
        <f>100 + SUMIFS(NhatKy_ViPham!J:J, NhatKy_ViPham!E:E, "10_Hoa_A", NhatKy_ViPham!F:F, B39, NhatKy_ViPham!C:C, "T18") - SUMIFS(NhatKy_ViPham!K:K, NhatKy_ViPham!E:E, "10_Hoa_A", NhatKy_ViPham!F:F, B39, NhatKy_ViPham!C:C, "T18")</f>
        <v>100</v>
      </c>
      <c r="AJ39" s="7">
        <f>100 + SUMIFS(NhatKy_ViPham!J:J, NhatKy_ViPham!E:E, "10_Hoa_A", NhatKy_ViPham!F:F, B39, NhatKy_ViPham!C:C, "T19") - SUMIFS(NhatKy_ViPham!K:K, NhatKy_ViPham!E:E, "10_Hoa_A", NhatKy_ViPham!F:F, B39, NhatKy_ViPham!C:C, "T19")</f>
        <v>100</v>
      </c>
      <c r="AK39" s="7">
        <f>100 + SUMIFS(NhatKy_ViPham!J:J, NhatKy_ViPham!E:E, "10_Hoa_A", NhatKy_ViPham!F:F, B39, NhatKy_ViPham!C:C, "T20") - SUMIFS(NhatKy_ViPham!K:K, NhatKy_ViPham!E:E, "10_Hoa_A", NhatKy_ViPham!F:F, B39, NhatKy_ViPham!C:C, "T20")</f>
        <v>100</v>
      </c>
      <c r="AL39" s="7">
        <f>100 + SUMIFS(NhatKy_ViPham!J:J, NhatKy_ViPham!E:E, "10_Hoa_A", NhatKy_ViPham!F:F, B39, NhatKy_ViPham!C:C, "T21") - SUMIFS(NhatKy_ViPham!K:K, NhatKy_ViPham!E:E, "10_Hoa_A", NhatKy_ViPham!F:F, B39, NhatKy_ViPham!C:C, "T21")</f>
        <v>100</v>
      </c>
      <c r="AM39" s="7">
        <f>100 + SUMIFS(NhatKy_ViPham!J:J, NhatKy_ViPham!E:E, "10_Hoa_A", NhatKy_ViPham!F:F, B39, NhatKy_ViPham!C:C, "T22") - SUMIFS(NhatKy_ViPham!K:K, NhatKy_ViPham!E:E, "10_Hoa_A", NhatKy_ViPham!F:F, B39, NhatKy_ViPham!C:C, "T22")</f>
        <v>100</v>
      </c>
      <c r="AN39" s="7">
        <f>100 + SUMIFS(NhatKy_ViPham!J:J, NhatKy_ViPham!E:E, "10_Hoa_A", NhatKy_ViPham!F:F, B39, NhatKy_ViPham!C:C, "T23") - SUMIFS(NhatKy_ViPham!K:K, NhatKy_ViPham!E:E, "10_Hoa_A", NhatKy_ViPham!F:F, B39, NhatKy_ViPham!C:C, "T23")</f>
        <v>100</v>
      </c>
      <c r="AO39" s="7">
        <f>100 + SUMIFS(NhatKy_ViPham!J:J, NhatKy_ViPham!E:E, "10_Hoa_A", NhatKy_ViPham!F:F, B39, NhatKy_ViPham!C:C, "T24") - SUMIFS(NhatKy_ViPham!K:K, NhatKy_ViPham!E:E, "10_Hoa_A", NhatKy_ViPham!F:F, B39, NhatKy_ViPham!C:C, "T24")</f>
        <v>100</v>
      </c>
      <c r="AP39" s="7">
        <f>100 + SUMIFS(NhatKy_ViPham!J:J, NhatKy_ViPham!E:E, "10_Hoa_A", NhatKy_ViPham!F:F, B39, NhatKy_ViPham!C:C, "T25") - SUMIFS(NhatKy_ViPham!K:K, NhatKy_ViPham!E:E, "10_Hoa_A", NhatKy_ViPham!F:F, B39, NhatKy_ViPham!C:C, "T25")</f>
        <v>100</v>
      </c>
      <c r="AQ39" s="7">
        <f>100 + SUMIFS(NhatKy_ViPham!J:J, NhatKy_ViPham!E:E, "10_Hoa_A", NhatKy_ViPham!F:F, B39, NhatKy_ViPham!C:C, "T26") - SUMIFS(NhatKy_ViPham!K:K, NhatKy_ViPham!E:E, "10_Hoa_A", NhatKy_ViPham!F:F, B39, NhatKy_ViPham!C:C, "T26")</f>
        <v>100</v>
      </c>
      <c r="AR39" s="7">
        <f>100 + SUMIFS(NhatKy_ViPham!J:J, NhatKy_ViPham!E:E, "10_Hoa_A", NhatKy_ViPham!F:F, B39, NhatKy_ViPham!C:C, "T27") - SUMIFS(NhatKy_ViPham!K:K, NhatKy_ViPham!E:E, "10_Hoa_A", NhatKy_ViPham!F:F, B39, NhatKy_ViPham!C:C, "T27")</f>
        <v>100</v>
      </c>
      <c r="AS39" s="7">
        <f>100 + SUMIFS(NhatKy_ViPham!J:J, NhatKy_ViPham!E:E, "10_Hoa_A", NhatKy_ViPham!F:F, B39, NhatKy_ViPham!C:C, "T28") - SUMIFS(NhatKy_ViPham!K:K, NhatKy_ViPham!E:E, "10_Hoa_A", NhatKy_ViPham!F:F, B39, NhatKy_ViPham!C:C, "T28")</f>
        <v>100</v>
      </c>
      <c r="AT39" s="7">
        <f>100 + SUMIFS(NhatKy_ViPham!J:J, NhatKy_ViPham!E:E, "10_Hoa_A", NhatKy_ViPham!F:F, B39, NhatKy_ViPham!C:C, "T29") - SUMIFS(NhatKy_ViPham!K:K, NhatKy_ViPham!E:E, "10_Hoa_A", NhatKy_ViPham!F:F, B39, NhatKy_ViPham!C:C, "T29")</f>
        <v>100</v>
      </c>
      <c r="AU39" s="7">
        <f>100 + SUMIFS(NhatKy_ViPham!J:J, NhatKy_ViPham!E:E, "10_Hoa_A", NhatKy_ViPham!F:F, B39, NhatKy_ViPham!C:C, "T30") - SUMIFS(NhatKy_ViPham!K:K, NhatKy_ViPham!E:E, "10_Hoa_A", NhatKy_ViPham!F:F, B39, NhatKy_ViPham!C:C, "T30")</f>
        <v>100</v>
      </c>
      <c r="AV39" s="7">
        <f>100 + SUMIFS(NhatKy_ViPham!J:J, NhatKy_ViPham!E:E, "10_Hoa_A", NhatKy_ViPham!F:F, B39, NhatKy_ViPham!C:C, "T31") - SUMIFS(NhatKy_ViPham!K:K, NhatKy_ViPham!E:E, "10_Hoa_A", NhatKy_ViPham!F:F, B39, NhatKy_ViPham!C:C, "T31")</f>
        <v>100</v>
      </c>
      <c r="AW39" s="7">
        <f>100 + SUMIFS(NhatKy_ViPham!J:J, NhatKy_ViPham!E:E, "10_Hoa_A", NhatKy_ViPham!F:F, B39, NhatKy_ViPham!C:C, "T32") - SUMIFS(NhatKy_ViPham!K:K, NhatKy_ViPham!E:E, "10_Hoa_A", NhatKy_ViPham!F:F, B39, NhatKy_ViPham!C:C, "T32")</f>
        <v>100</v>
      </c>
      <c r="AX39" s="7">
        <f>100 + SUMIFS(NhatKy_ViPham!J:J, NhatKy_ViPham!E:E, "10_Hoa_A", NhatKy_ViPham!F:F, B39, NhatKy_ViPham!C:C, "T33") - SUMIFS(NhatKy_ViPham!K:K, NhatKy_ViPham!E:E, "10_Hoa_A", NhatKy_ViPham!F:F, B39, NhatKy_ViPham!C:C, "T33")</f>
        <v>100</v>
      </c>
      <c r="AY39" s="7">
        <f>100 + SUMIFS(NhatKy_ViPham!J:J, NhatKy_ViPham!E:E, "10_Hoa_A", NhatKy_ViPham!F:F, B39, NhatKy_ViPham!C:C, "T34") - SUMIFS(NhatKy_ViPham!K:K, NhatKy_ViPham!E:E, "10_Hoa_A", NhatKy_ViPham!F:F, B39, NhatKy_ViPham!C:C, "T34")</f>
        <v>100</v>
      </c>
      <c r="AZ39" s="7">
        <f>100 + SUMIFS(NhatKy_ViPham!J:J, NhatKy_ViPham!E:E, "10_Hoa_A", NhatKy_ViPham!F:F, B39, NhatKy_ViPham!C:C, "T35") - SUMIFS(NhatKy_ViPham!K:K, NhatKy_ViPham!E:E, "10_Hoa_A", NhatKy_ViPham!F:F, B39, NhatKy_ViPham!C:C, "T35")</f>
        <v>100</v>
      </c>
      <c r="BA39" s="12">
        <f t="shared" si="0"/>
        <v>100</v>
      </c>
      <c r="BB39" s="11" t="s">
        <v>430</v>
      </c>
      <c r="BC39" s="14" t="str">
        <f t="shared" si="1"/>
        <v>Tốt</v>
      </c>
      <c r="BD39" s="10" t="str">
        <f t="shared" si="2"/>
        <v>🟢 BÌNH THƯỜNG</v>
      </c>
    </row>
    <row r="40" spans="1:56" x14ac:dyDescent="0.25">
      <c r="A40" s="5">
        <v>32</v>
      </c>
      <c r="B40" s="15" t="s">
        <v>741</v>
      </c>
      <c r="C40" s="5" t="s">
        <v>742</v>
      </c>
      <c r="D40" s="5" t="s">
        <v>429</v>
      </c>
      <c r="E40" s="11" t="s">
        <v>430</v>
      </c>
      <c r="F40" s="6">
        <f>SUMIFS(NhatKy_ViPham!K:K, NhatKy_ViPham!E:E, "10_Hoa_A", NhatKy_ViPham!F:F, B40, NhatKy_ViPham!H:H, "L01")</f>
        <v>0</v>
      </c>
      <c r="G40" s="6">
        <f>SUMIFS(NhatKy_ViPham!K:K, NhatKy_ViPham!E:E, "10_Hoa_A", NhatKy_ViPham!F:F, B40, NhatKy_ViPham!H:H, "L02")</f>
        <v>0</v>
      </c>
      <c r="H40" s="6">
        <f>SUMIFS(NhatKy_ViPham!K:K, NhatKy_ViPham!E:E, "10_Hoa_A", NhatKy_ViPham!F:F, B40, NhatKy_ViPham!H:H, "L03")</f>
        <v>0</v>
      </c>
      <c r="I40" s="6">
        <f>SUMIFS(NhatKy_ViPham!K:K, NhatKy_ViPham!E:E, "10_Hoa_A", NhatKy_ViPham!F:F, B40, NhatKy_ViPham!H:H, "L04")</f>
        <v>0</v>
      </c>
      <c r="J40" s="6">
        <f>SUMIFS(NhatKy_ViPham!K:K, NhatKy_ViPham!E:E, "10_Hoa_A", NhatKy_ViPham!F:F, B40, NhatKy_ViPham!H:H, "L05")</f>
        <v>0</v>
      </c>
      <c r="K40" s="6">
        <f>SUMIFS(NhatKy_ViPham!K:K, NhatKy_ViPham!E:E, "10_Hoa_A", NhatKy_ViPham!F:F, B40, NhatKy_ViPham!H:H, "L06")</f>
        <v>0</v>
      </c>
      <c r="L40" s="6">
        <f>SUMIFS(NhatKy_ViPham!K:K, NhatKy_ViPham!E:E, "10_Hoa_A", NhatKy_ViPham!F:F, B40, NhatKy_ViPham!H:H, "L07")</f>
        <v>0</v>
      </c>
      <c r="M40" s="6">
        <f>SUMIFS(NhatKy_ViPham!K:K, NhatKy_ViPham!E:E, "10_Hoa_A", NhatKy_ViPham!F:F, B40, NhatKy_ViPham!H:H, "L08")</f>
        <v>0</v>
      </c>
      <c r="N40" s="6">
        <f>SUMIFS(NhatKy_ViPham!K:K, NhatKy_ViPham!E:E, "10_Hoa_A", NhatKy_ViPham!F:F, B40, NhatKy_ViPham!H:H, "L09")</f>
        <v>0</v>
      </c>
      <c r="O40" s="6">
        <f>SUMIFS(NhatKy_ViPham!K:K, NhatKy_ViPham!E:E, "10_Hoa_A", NhatKy_ViPham!F:F, B40, NhatKy_ViPham!H:H, "L10")</f>
        <v>0</v>
      </c>
      <c r="P40" s="12">
        <f>SUMIFS(NhatKy_ViPham!J:J, NhatKy_ViPham!E:E, "10_Hoa_A", NhatKy_ViPham!F:F, B40)</f>
        <v>0</v>
      </c>
      <c r="Q40" s="13">
        <f>SUMIFS(NhatKy_ViPham!K:K, NhatKy_ViPham!E:E, "10_Hoa_A", NhatKy_ViPham!F:F, B40)</f>
        <v>0</v>
      </c>
      <c r="R40" s="6">
        <f>100 + SUMIFS(NhatKy_ViPham!J:J, NhatKy_ViPham!E:E, "10_Hoa_A", NhatKy_ViPham!F:F, B40, NhatKy_ViPham!C:C, "T1") - SUMIFS(NhatKy_ViPham!K:K, NhatKy_ViPham!E:E, "10_Hoa_A", NhatKy_ViPham!F:F, B40, NhatKy_ViPham!C:C, "T1")</f>
        <v>100</v>
      </c>
      <c r="S40" s="6">
        <f>100 + SUMIFS(NhatKy_ViPham!J:J, NhatKy_ViPham!E:E, "10_Hoa_A", NhatKy_ViPham!F:F, B40, NhatKy_ViPham!C:C, "T2") - SUMIFS(NhatKy_ViPham!K:K, NhatKy_ViPham!E:E, "10_Hoa_A", NhatKy_ViPham!F:F, B40, NhatKy_ViPham!C:C, "T2")</f>
        <v>100</v>
      </c>
      <c r="T40" s="6">
        <f>100 + SUMIFS(NhatKy_ViPham!J:J, NhatKy_ViPham!E:E, "10_Hoa_A", NhatKy_ViPham!F:F, B40, NhatKy_ViPham!C:C, "T3") - SUMIFS(NhatKy_ViPham!K:K, NhatKy_ViPham!E:E, "10_Hoa_A", NhatKy_ViPham!F:F, B40, NhatKy_ViPham!C:C, "T3")</f>
        <v>100</v>
      </c>
      <c r="U40" s="6">
        <f>100 + SUMIFS(NhatKy_ViPham!J:J, NhatKy_ViPham!E:E, "10_Hoa_A", NhatKy_ViPham!F:F, B40, NhatKy_ViPham!C:C, "T4") - SUMIFS(NhatKy_ViPham!K:K, NhatKy_ViPham!E:E, "10_Hoa_A", NhatKy_ViPham!F:F, B40, NhatKy_ViPham!C:C, "T4")</f>
        <v>100</v>
      </c>
      <c r="V40" s="6">
        <f>100 + SUMIFS(NhatKy_ViPham!J:J, NhatKy_ViPham!E:E, "10_Hoa_A", NhatKy_ViPham!F:F, B40, NhatKy_ViPham!C:C, "T5") - SUMIFS(NhatKy_ViPham!K:K, NhatKy_ViPham!E:E, "10_Hoa_A", NhatKy_ViPham!F:F, B40, NhatKy_ViPham!C:C, "T5")</f>
        <v>100</v>
      </c>
      <c r="W40" s="6">
        <f>100 + SUMIFS(NhatKy_ViPham!J:J, NhatKy_ViPham!E:E, "10_Hoa_A", NhatKy_ViPham!F:F, B40, NhatKy_ViPham!C:C, "T6") - SUMIFS(NhatKy_ViPham!K:K, NhatKy_ViPham!E:E, "10_Hoa_A", NhatKy_ViPham!F:F, B40, NhatKy_ViPham!C:C, "T6")</f>
        <v>100</v>
      </c>
      <c r="X40" s="6">
        <f>100 + SUMIFS(NhatKy_ViPham!J:J, NhatKy_ViPham!E:E, "10_Hoa_A", NhatKy_ViPham!F:F, B40, NhatKy_ViPham!C:C, "T7") - SUMIFS(NhatKy_ViPham!K:K, NhatKy_ViPham!E:E, "10_Hoa_A", NhatKy_ViPham!F:F, B40, NhatKy_ViPham!C:C, "T7")</f>
        <v>100</v>
      </c>
      <c r="Y40" s="6">
        <f>100 + SUMIFS(NhatKy_ViPham!J:J, NhatKy_ViPham!E:E, "10_Hoa_A", NhatKy_ViPham!F:F, B40, NhatKy_ViPham!C:C, "T8") - SUMIFS(NhatKy_ViPham!K:K, NhatKy_ViPham!E:E, "10_Hoa_A", NhatKy_ViPham!F:F, B40, NhatKy_ViPham!C:C, "T8")</f>
        <v>100</v>
      </c>
      <c r="Z40" s="6">
        <f>100 + SUMIFS(NhatKy_ViPham!J:J, NhatKy_ViPham!E:E, "10_Hoa_A", NhatKy_ViPham!F:F, B40, NhatKy_ViPham!C:C, "T9") - SUMIFS(NhatKy_ViPham!K:K, NhatKy_ViPham!E:E, "10_Hoa_A", NhatKy_ViPham!F:F, B40, NhatKy_ViPham!C:C, "T9")</f>
        <v>100</v>
      </c>
      <c r="AA40" s="6">
        <f>100 + SUMIFS(NhatKy_ViPham!J:J, NhatKy_ViPham!E:E, "10_Hoa_A", NhatKy_ViPham!F:F, B40, NhatKy_ViPham!C:C, "T10") - SUMIFS(NhatKy_ViPham!K:K, NhatKy_ViPham!E:E, "10_Hoa_A", NhatKy_ViPham!F:F, B40, NhatKy_ViPham!C:C, "T10")</f>
        <v>100</v>
      </c>
      <c r="AB40" s="6">
        <f>100 + SUMIFS(NhatKy_ViPham!J:J, NhatKy_ViPham!E:E, "10_Hoa_A", NhatKy_ViPham!F:F, B40, NhatKy_ViPham!C:C, "T11") - SUMIFS(NhatKy_ViPham!K:K, NhatKy_ViPham!E:E, "10_Hoa_A", NhatKy_ViPham!F:F, B40, NhatKy_ViPham!C:C, "T11")</f>
        <v>100</v>
      </c>
      <c r="AC40" s="6">
        <f>100 + SUMIFS(NhatKy_ViPham!J:J, NhatKy_ViPham!E:E, "10_Hoa_A", NhatKy_ViPham!F:F, B40, NhatKy_ViPham!C:C, "T12") - SUMIFS(NhatKy_ViPham!K:K, NhatKy_ViPham!E:E, "10_Hoa_A", NhatKy_ViPham!F:F, B40, NhatKy_ViPham!C:C, "T12")</f>
        <v>100</v>
      </c>
      <c r="AD40" s="6">
        <f>100 + SUMIFS(NhatKy_ViPham!J:J, NhatKy_ViPham!E:E, "10_Hoa_A", NhatKy_ViPham!F:F, B40, NhatKy_ViPham!C:C, "T13") - SUMIFS(NhatKy_ViPham!K:K, NhatKy_ViPham!E:E, "10_Hoa_A", NhatKy_ViPham!F:F, B40, NhatKy_ViPham!C:C, "T13")</f>
        <v>100</v>
      </c>
      <c r="AE40" s="6">
        <f>100 + SUMIFS(NhatKy_ViPham!J:J, NhatKy_ViPham!E:E, "10_Hoa_A", NhatKy_ViPham!F:F, B40, NhatKy_ViPham!C:C, "T14") - SUMIFS(NhatKy_ViPham!K:K, NhatKy_ViPham!E:E, "10_Hoa_A", NhatKy_ViPham!F:F, B40, NhatKy_ViPham!C:C, "T14")</f>
        <v>100</v>
      </c>
      <c r="AF40" s="6">
        <f>100 + SUMIFS(NhatKy_ViPham!J:J, NhatKy_ViPham!E:E, "10_Hoa_A", NhatKy_ViPham!F:F, B40, NhatKy_ViPham!C:C, "T15") - SUMIFS(NhatKy_ViPham!K:K, NhatKy_ViPham!E:E, "10_Hoa_A", NhatKy_ViPham!F:F, B40, NhatKy_ViPham!C:C, "T15")</f>
        <v>100</v>
      </c>
      <c r="AG40" s="6">
        <f>100 + SUMIFS(NhatKy_ViPham!J:J, NhatKy_ViPham!E:E, "10_Hoa_A", NhatKy_ViPham!F:F, B40, NhatKy_ViPham!C:C, "T16") - SUMIFS(NhatKy_ViPham!K:K, NhatKy_ViPham!E:E, "10_Hoa_A", NhatKy_ViPham!F:F, B40, NhatKy_ViPham!C:C, "T16")</f>
        <v>100</v>
      </c>
      <c r="AH40" s="6">
        <f>100 + SUMIFS(NhatKy_ViPham!J:J, NhatKy_ViPham!E:E, "10_Hoa_A", NhatKy_ViPham!F:F, B40, NhatKy_ViPham!C:C, "T17") - SUMIFS(NhatKy_ViPham!K:K, NhatKy_ViPham!E:E, "10_Hoa_A", NhatKy_ViPham!F:F, B40, NhatKy_ViPham!C:C, "T17")</f>
        <v>100</v>
      </c>
      <c r="AI40" s="6">
        <f>100 + SUMIFS(NhatKy_ViPham!J:J, NhatKy_ViPham!E:E, "10_Hoa_A", NhatKy_ViPham!F:F, B40, NhatKy_ViPham!C:C, "T18") - SUMIFS(NhatKy_ViPham!K:K, NhatKy_ViPham!E:E, "10_Hoa_A", NhatKy_ViPham!F:F, B40, NhatKy_ViPham!C:C, "T18")</f>
        <v>100</v>
      </c>
      <c r="AJ40" s="6">
        <f>100 + SUMIFS(NhatKy_ViPham!J:J, NhatKy_ViPham!E:E, "10_Hoa_A", NhatKy_ViPham!F:F, B40, NhatKy_ViPham!C:C, "T19") - SUMIFS(NhatKy_ViPham!K:K, NhatKy_ViPham!E:E, "10_Hoa_A", NhatKy_ViPham!F:F, B40, NhatKy_ViPham!C:C, "T19")</f>
        <v>100</v>
      </c>
      <c r="AK40" s="6">
        <f>100 + SUMIFS(NhatKy_ViPham!J:J, NhatKy_ViPham!E:E, "10_Hoa_A", NhatKy_ViPham!F:F, B40, NhatKy_ViPham!C:C, "T20") - SUMIFS(NhatKy_ViPham!K:K, NhatKy_ViPham!E:E, "10_Hoa_A", NhatKy_ViPham!F:F, B40, NhatKy_ViPham!C:C, "T20")</f>
        <v>100</v>
      </c>
      <c r="AL40" s="6">
        <f>100 + SUMIFS(NhatKy_ViPham!J:J, NhatKy_ViPham!E:E, "10_Hoa_A", NhatKy_ViPham!F:F, B40, NhatKy_ViPham!C:C, "T21") - SUMIFS(NhatKy_ViPham!K:K, NhatKy_ViPham!E:E, "10_Hoa_A", NhatKy_ViPham!F:F, B40, NhatKy_ViPham!C:C, "T21")</f>
        <v>100</v>
      </c>
      <c r="AM40" s="6">
        <f>100 + SUMIFS(NhatKy_ViPham!J:J, NhatKy_ViPham!E:E, "10_Hoa_A", NhatKy_ViPham!F:F, B40, NhatKy_ViPham!C:C, "T22") - SUMIFS(NhatKy_ViPham!K:K, NhatKy_ViPham!E:E, "10_Hoa_A", NhatKy_ViPham!F:F, B40, NhatKy_ViPham!C:C, "T22")</f>
        <v>100</v>
      </c>
      <c r="AN40" s="6">
        <f>100 + SUMIFS(NhatKy_ViPham!J:J, NhatKy_ViPham!E:E, "10_Hoa_A", NhatKy_ViPham!F:F, B40, NhatKy_ViPham!C:C, "T23") - SUMIFS(NhatKy_ViPham!K:K, NhatKy_ViPham!E:E, "10_Hoa_A", NhatKy_ViPham!F:F, B40, NhatKy_ViPham!C:C, "T23")</f>
        <v>100</v>
      </c>
      <c r="AO40" s="6">
        <f>100 + SUMIFS(NhatKy_ViPham!J:J, NhatKy_ViPham!E:E, "10_Hoa_A", NhatKy_ViPham!F:F, B40, NhatKy_ViPham!C:C, "T24") - SUMIFS(NhatKy_ViPham!K:K, NhatKy_ViPham!E:E, "10_Hoa_A", NhatKy_ViPham!F:F, B40, NhatKy_ViPham!C:C, "T24")</f>
        <v>100</v>
      </c>
      <c r="AP40" s="6">
        <f>100 + SUMIFS(NhatKy_ViPham!J:J, NhatKy_ViPham!E:E, "10_Hoa_A", NhatKy_ViPham!F:F, B40, NhatKy_ViPham!C:C, "T25") - SUMIFS(NhatKy_ViPham!K:K, NhatKy_ViPham!E:E, "10_Hoa_A", NhatKy_ViPham!F:F, B40, NhatKy_ViPham!C:C, "T25")</f>
        <v>100</v>
      </c>
      <c r="AQ40" s="6">
        <f>100 + SUMIFS(NhatKy_ViPham!J:J, NhatKy_ViPham!E:E, "10_Hoa_A", NhatKy_ViPham!F:F, B40, NhatKy_ViPham!C:C, "T26") - SUMIFS(NhatKy_ViPham!K:K, NhatKy_ViPham!E:E, "10_Hoa_A", NhatKy_ViPham!F:F, B40, NhatKy_ViPham!C:C, "T26")</f>
        <v>100</v>
      </c>
      <c r="AR40" s="6">
        <f>100 + SUMIFS(NhatKy_ViPham!J:J, NhatKy_ViPham!E:E, "10_Hoa_A", NhatKy_ViPham!F:F, B40, NhatKy_ViPham!C:C, "T27") - SUMIFS(NhatKy_ViPham!K:K, NhatKy_ViPham!E:E, "10_Hoa_A", NhatKy_ViPham!F:F, B40, NhatKy_ViPham!C:C, "T27")</f>
        <v>100</v>
      </c>
      <c r="AS40" s="6">
        <f>100 + SUMIFS(NhatKy_ViPham!J:J, NhatKy_ViPham!E:E, "10_Hoa_A", NhatKy_ViPham!F:F, B40, NhatKy_ViPham!C:C, "T28") - SUMIFS(NhatKy_ViPham!K:K, NhatKy_ViPham!E:E, "10_Hoa_A", NhatKy_ViPham!F:F, B40, NhatKy_ViPham!C:C, "T28")</f>
        <v>100</v>
      </c>
      <c r="AT40" s="6">
        <f>100 + SUMIFS(NhatKy_ViPham!J:J, NhatKy_ViPham!E:E, "10_Hoa_A", NhatKy_ViPham!F:F, B40, NhatKy_ViPham!C:C, "T29") - SUMIFS(NhatKy_ViPham!K:K, NhatKy_ViPham!E:E, "10_Hoa_A", NhatKy_ViPham!F:F, B40, NhatKy_ViPham!C:C, "T29")</f>
        <v>100</v>
      </c>
      <c r="AU40" s="6">
        <f>100 + SUMIFS(NhatKy_ViPham!J:J, NhatKy_ViPham!E:E, "10_Hoa_A", NhatKy_ViPham!F:F, B40, NhatKy_ViPham!C:C, "T30") - SUMIFS(NhatKy_ViPham!K:K, NhatKy_ViPham!E:E, "10_Hoa_A", NhatKy_ViPham!F:F, B40, NhatKy_ViPham!C:C, "T30")</f>
        <v>100</v>
      </c>
      <c r="AV40" s="6">
        <f>100 + SUMIFS(NhatKy_ViPham!J:J, NhatKy_ViPham!E:E, "10_Hoa_A", NhatKy_ViPham!F:F, B40, NhatKy_ViPham!C:C, "T31") - SUMIFS(NhatKy_ViPham!K:K, NhatKy_ViPham!E:E, "10_Hoa_A", NhatKy_ViPham!F:F, B40, NhatKy_ViPham!C:C, "T31")</f>
        <v>100</v>
      </c>
      <c r="AW40" s="6">
        <f>100 + SUMIFS(NhatKy_ViPham!J:J, NhatKy_ViPham!E:E, "10_Hoa_A", NhatKy_ViPham!F:F, B40, NhatKy_ViPham!C:C, "T32") - SUMIFS(NhatKy_ViPham!K:K, NhatKy_ViPham!E:E, "10_Hoa_A", NhatKy_ViPham!F:F, B40, NhatKy_ViPham!C:C, "T32")</f>
        <v>100</v>
      </c>
      <c r="AX40" s="6">
        <f>100 + SUMIFS(NhatKy_ViPham!J:J, NhatKy_ViPham!E:E, "10_Hoa_A", NhatKy_ViPham!F:F, B40, NhatKy_ViPham!C:C, "T33") - SUMIFS(NhatKy_ViPham!K:K, NhatKy_ViPham!E:E, "10_Hoa_A", NhatKy_ViPham!F:F, B40, NhatKy_ViPham!C:C, "T33")</f>
        <v>100</v>
      </c>
      <c r="AY40" s="6">
        <f>100 + SUMIFS(NhatKy_ViPham!J:J, NhatKy_ViPham!E:E, "10_Hoa_A", NhatKy_ViPham!F:F, B40, NhatKy_ViPham!C:C, "T34") - SUMIFS(NhatKy_ViPham!K:K, NhatKy_ViPham!E:E, "10_Hoa_A", NhatKy_ViPham!F:F, B40, NhatKy_ViPham!C:C, "T34")</f>
        <v>100</v>
      </c>
      <c r="AZ40" s="6">
        <f>100 + SUMIFS(NhatKy_ViPham!J:J, NhatKy_ViPham!E:E, "10_Hoa_A", NhatKy_ViPham!F:F, B40, NhatKy_ViPham!C:C, "T35") - SUMIFS(NhatKy_ViPham!K:K, NhatKy_ViPham!E:E, "10_Hoa_A", NhatKy_ViPham!F:F, B40, NhatKy_ViPham!C:C, "T35")</f>
        <v>100</v>
      </c>
      <c r="BA40" s="12">
        <f t="shared" si="0"/>
        <v>100</v>
      </c>
      <c r="BB40" s="11" t="s">
        <v>430</v>
      </c>
      <c r="BC40" s="16" t="str">
        <f t="shared" si="1"/>
        <v>Tốt</v>
      </c>
      <c r="BD40" s="15" t="str">
        <f t="shared" si="2"/>
        <v>🟢 BÌNH THƯỜNG</v>
      </c>
    </row>
    <row r="41" spans="1:56" x14ac:dyDescent="0.25">
      <c r="A41" s="4">
        <v>33</v>
      </c>
      <c r="B41" s="10" t="s">
        <v>743</v>
      </c>
      <c r="C41" s="4" t="s">
        <v>744</v>
      </c>
      <c r="D41" s="4" t="s">
        <v>435</v>
      </c>
      <c r="E41" s="11" t="s">
        <v>430</v>
      </c>
      <c r="F41" s="7">
        <f>SUMIFS(NhatKy_ViPham!K:K, NhatKy_ViPham!E:E, "10_Hoa_A", NhatKy_ViPham!F:F, B41, NhatKy_ViPham!H:H, "L01")</f>
        <v>0</v>
      </c>
      <c r="G41" s="7">
        <f>SUMIFS(NhatKy_ViPham!K:K, NhatKy_ViPham!E:E, "10_Hoa_A", NhatKy_ViPham!F:F, B41, NhatKy_ViPham!H:H, "L02")</f>
        <v>0</v>
      </c>
      <c r="H41" s="7">
        <f>SUMIFS(NhatKy_ViPham!K:K, NhatKy_ViPham!E:E, "10_Hoa_A", NhatKy_ViPham!F:F, B41, NhatKy_ViPham!H:H, "L03")</f>
        <v>0</v>
      </c>
      <c r="I41" s="7">
        <f>SUMIFS(NhatKy_ViPham!K:K, NhatKy_ViPham!E:E, "10_Hoa_A", NhatKy_ViPham!F:F, B41, NhatKy_ViPham!H:H, "L04")</f>
        <v>0</v>
      </c>
      <c r="J41" s="7">
        <f>SUMIFS(NhatKy_ViPham!K:K, NhatKy_ViPham!E:E, "10_Hoa_A", NhatKy_ViPham!F:F, B41, NhatKy_ViPham!H:H, "L05")</f>
        <v>0</v>
      </c>
      <c r="K41" s="7">
        <f>SUMIFS(NhatKy_ViPham!K:K, NhatKy_ViPham!E:E, "10_Hoa_A", NhatKy_ViPham!F:F, B41, NhatKy_ViPham!H:H, "L06")</f>
        <v>0</v>
      </c>
      <c r="L41" s="7">
        <f>SUMIFS(NhatKy_ViPham!K:K, NhatKy_ViPham!E:E, "10_Hoa_A", NhatKy_ViPham!F:F, B41, NhatKy_ViPham!H:H, "L07")</f>
        <v>0</v>
      </c>
      <c r="M41" s="7">
        <f>SUMIFS(NhatKy_ViPham!K:K, NhatKy_ViPham!E:E, "10_Hoa_A", NhatKy_ViPham!F:F, B41, NhatKy_ViPham!H:H, "L08")</f>
        <v>0</v>
      </c>
      <c r="N41" s="7">
        <f>SUMIFS(NhatKy_ViPham!K:K, NhatKy_ViPham!E:E, "10_Hoa_A", NhatKy_ViPham!F:F, B41, NhatKy_ViPham!H:H, "L09")</f>
        <v>0</v>
      </c>
      <c r="O41" s="7">
        <f>SUMIFS(NhatKy_ViPham!K:K, NhatKy_ViPham!E:E, "10_Hoa_A", NhatKy_ViPham!F:F, B41, NhatKy_ViPham!H:H, "L10")</f>
        <v>0</v>
      </c>
      <c r="P41" s="12">
        <f>SUMIFS(NhatKy_ViPham!J:J, NhatKy_ViPham!E:E, "10_Hoa_A", NhatKy_ViPham!F:F, B41)</f>
        <v>0</v>
      </c>
      <c r="Q41" s="13">
        <f>SUMIFS(NhatKy_ViPham!K:K, NhatKy_ViPham!E:E, "10_Hoa_A", NhatKy_ViPham!F:F, B41)</f>
        <v>0</v>
      </c>
      <c r="R41" s="7">
        <f>100 + SUMIFS(NhatKy_ViPham!J:J, NhatKy_ViPham!E:E, "10_Hoa_A", NhatKy_ViPham!F:F, B41, NhatKy_ViPham!C:C, "T1") - SUMIFS(NhatKy_ViPham!K:K, NhatKy_ViPham!E:E, "10_Hoa_A", NhatKy_ViPham!F:F, B41, NhatKy_ViPham!C:C, "T1")</f>
        <v>100</v>
      </c>
      <c r="S41" s="7">
        <f>100 + SUMIFS(NhatKy_ViPham!J:J, NhatKy_ViPham!E:E, "10_Hoa_A", NhatKy_ViPham!F:F, B41, NhatKy_ViPham!C:C, "T2") - SUMIFS(NhatKy_ViPham!K:K, NhatKy_ViPham!E:E, "10_Hoa_A", NhatKy_ViPham!F:F, B41, NhatKy_ViPham!C:C, "T2")</f>
        <v>100</v>
      </c>
      <c r="T41" s="7">
        <f>100 + SUMIFS(NhatKy_ViPham!J:J, NhatKy_ViPham!E:E, "10_Hoa_A", NhatKy_ViPham!F:F, B41, NhatKy_ViPham!C:C, "T3") - SUMIFS(NhatKy_ViPham!K:K, NhatKy_ViPham!E:E, "10_Hoa_A", NhatKy_ViPham!F:F, B41, NhatKy_ViPham!C:C, "T3")</f>
        <v>100</v>
      </c>
      <c r="U41" s="7">
        <f>100 + SUMIFS(NhatKy_ViPham!J:J, NhatKy_ViPham!E:E, "10_Hoa_A", NhatKy_ViPham!F:F, B41, NhatKy_ViPham!C:C, "T4") - SUMIFS(NhatKy_ViPham!K:K, NhatKy_ViPham!E:E, "10_Hoa_A", NhatKy_ViPham!F:F, B41, NhatKy_ViPham!C:C, "T4")</f>
        <v>100</v>
      </c>
      <c r="V41" s="7">
        <f>100 + SUMIFS(NhatKy_ViPham!J:J, NhatKy_ViPham!E:E, "10_Hoa_A", NhatKy_ViPham!F:F, B41, NhatKy_ViPham!C:C, "T5") - SUMIFS(NhatKy_ViPham!K:K, NhatKy_ViPham!E:E, "10_Hoa_A", NhatKy_ViPham!F:F, B41, NhatKy_ViPham!C:C, "T5")</f>
        <v>100</v>
      </c>
      <c r="W41" s="7">
        <f>100 + SUMIFS(NhatKy_ViPham!J:J, NhatKy_ViPham!E:E, "10_Hoa_A", NhatKy_ViPham!F:F, B41, NhatKy_ViPham!C:C, "T6") - SUMIFS(NhatKy_ViPham!K:K, NhatKy_ViPham!E:E, "10_Hoa_A", NhatKy_ViPham!F:F, B41, NhatKy_ViPham!C:C, "T6")</f>
        <v>100</v>
      </c>
      <c r="X41" s="7">
        <f>100 + SUMIFS(NhatKy_ViPham!J:J, NhatKy_ViPham!E:E, "10_Hoa_A", NhatKy_ViPham!F:F, B41, NhatKy_ViPham!C:C, "T7") - SUMIFS(NhatKy_ViPham!K:K, NhatKy_ViPham!E:E, "10_Hoa_A", NhatKy_ViPham!F:F, B41, NhatKy_ViPham!C:C, "T7")</f>
        <v>100</v>
      </c>
      <c r="Y41" s="7">
        <f>100 + SUMIFS(NhatKy_ViPham!J:J, NhatKy_ViPham!E:E, "10_Hoa_A", NhatKy_ViPham!F:F, B41, NhatKy_ViPham!C:C, "T8") - SUMIFS(NhatKy_ViPham!K:K, NhatKy_ViPham!E:E, "10_Hoa_A", NhatKy_ViPham!F:F, B41, NhatKy_ViPham!C:C, "T8")</f>
        <v>100</v>
      </c>
      <c r="Z41" s="7">
        <f>100 + SUMIFS(NhatKy_ViPham!J:J, NhatKy_ViPham!E:E, "10_Hoa_A", NhatKy_ViPham!F:F, B41, NhatKy_ViPham!C:C, "T9") - SUMIFS(NhatKy_ViPham!K:K, NhatKy_ViPham!E:E, "10_Hoa_A", NhatKy_ViPham!F:F, B41, NhatKy_ViPham!C:C, "T9")</f>
        <v>100</v>
      </c>
      <c r="AA41" s="7">
        <f>100 + SUMIFS(NhatKy_ViPham!J:J, NhatKy_ViPham!E:E, "10_Hoa_A", NhatKy_ViPham!F:F, B41, NhatKy_ViPham!C:C, "T10") - SUMIFS(NhatKy_ViPham!K:K, NhatKy_ViPham!E:E, "10_Hoa_A", NhatKy_ViPham!F:F, B41, NhatKy_ViPham!C:C, "T10")</f>
        <v>100</v>
      </c>
      <c r="AB41" s="7">
        <f>100 + SUMIFS(NhatKy_ViPham!J:J, NhatKy_ViPham!E:E, "10_Hoa_A", NhatKy_ViPham!F:F, B41, NhatKy_ViPham!C:C, "T11") - SUMIFS(NhatKy_ViPham!K:K, NhatKy_ViPham!E:E, "10_Hoa_A", NhatKy_ViPham!F:F, B41, NhatKy_ViPham!C:C, "T11")</f>
        <v>100</v>
      </c>
      <c r="AC41" s="7">
        <f>100 + SUMIFS(NhatKy_ViPham!J:J, NhatKy_ViPham!E:E, "10_Hoa_A", NhatKy_ViPham!F:F, B41, NhatKy_ViPham!C:C, "T12") - SUMIFS(NhatKy_ViPham!K:K, NhatKy_ViPham!E:E, "10_Hoa_A", NhatKy_ViPham!F:F, B41, NhatKy_ViPham!C:C, "T12")</f>
        <v>100</v>
      </c>
      <c r="AD41" s="7">
        <f>100 + SUMIFS(NhatKy_ViPham!J:J, NhatKy_ViPham!E:E, "10_Hoa_A", NhatKy_ViPham!F:F, B41, NhatKy_ViPham!C:C, "T13") - SUMIFS(NhatKy_ViPham!K:K, NhatKy_ViPham!E:E, "10_Hoa_A", NhatKy_ViPham!F:F, B41, NhatKy_ViPham!C:C, "T13")</f>
        <v>100</v>
      </c>
      <c r="AE41" s="7">
        <f>100 + SUMIFS(NhatKy_ViPham!J:J, NhatKy_ViPham!E:E, "10_Hoa_A", NhatKy_ViPham!F:F, B41, NhatKy_ViPham!C:C, "T14") - SUMIFS(NhatKy_ViPham!K:K, NhatKy_ViPham!E:E, "10_Hoa_A", NhatKy_ViPham!F:F, B41, NhatKy_ViPham!C:C, "T14")</f>
        <v>100</v>
      </c>
      <c r="AF41" s="7">
        <f>100 + SUMIFS(NhatKy_ViPham!J:J, NhatKy_ViPham!E:E, "10_Hoa_A", NhatKy_ViPham!F:F, B41, NhatKy_ViPham!C:C, "T15") - SUMIFS(NhatKy_ViPham!K:K, NhatKy_ViPham!E:E, "10_Hoa_A", NhatKy_ViPham!F:F, B41, NhatKy_ViPham!C:C, "T15")</f>
        <v>100</v>
      </c>
      <c r="AG41" s="7">
        <f>100 + SUMIFS(NhatKy_ViPham!J:J, NhatKy_ViPham!E:E, "10_Hoa_A", NhatKy_ViPham!F:F, B41, NhatKy_ViPham!C:C, "T16") - SUMIFS(NhatKy_ViPham!K:K, NhatKy_ViPham!E:E, "10_Hoa_A", NhatKy_ViPham!F:F, B41, NhatKy_ViPham!C:C, "T16")</f>
        <v>100</v>
      </c>
      <c r="AH41" s="7">
        <f>100 + SUMIFS(NhatKy_ViPham!J:J, NhatKy_ViPham!E:E, "10_Hoa_A", NhatKy_ViPham!F:F, B41, NhatKy_ViPham!C:C, "T17") - SUMIFS(NhatKy_ViPham!K:K, NhatKy_ViPham!E:E, "10_Hoa_A", NhatKy_ViPham!F:F, B41, NhatKy_ViPham!C:C, "T17")</f>
        <v>100</v>
      </c>
      <c r="AI41" s="7">
        <f>100 + SUMIFS(NhatKy_ViPham!J:J, NhatKy_ViPham!E:E, "10_Hoa_A", NhatKy_ViPham!F:F, B41, NhatKy_ViPham!C:C, "T18") - SUMIFS(NhatKy_ViPham!K:K, NhatKy_ViPham!E:E, "10_Hoa_A", NhatKy_ViPham!F:F, B41, NhatKy_ViPham!C:C, "T18")</f>
        <v>100</v>
      </c>
      <c r="AJ41" s="7">
        <f>100 + SUMIFS(NhatKy_ViPham!J:J, NhatKy_ViPham!E:E, "10_Hoa_A", NhatKy_ViPham!F:F, B41, NhatKy_ViPham!C:C, "T19") - SUMIFS(NhatKy_ViPham!K:K, NhatKy_ViPham!E:E, "10_Hoa_A", NhatKy_ViPham!F:F, B41, NhatKy_ViPham!C:C, "T19")</f>
        <v>100</v>
      </c>
      <c r="AK41" s="7">
        <f>100 + SUMIFS(NhatKy_ViPham!J:J, NhatKy_ViPham!E:E, "10_Hoa_A", NhatKy_ViPham!F:F, B41, NhatKy_ViPham!C:C, "T20") - SUMIFS(NhatKy_ViPham!K:K, NhatKy_ViPham!E:E, "10_Hoa_A", NhatKy_ViPham!F:F, B41, NhatKy_ViPham!C:C, "T20")</f>
        <v>100</v>
      </c>
      <c r="AL41" s="7">
        <f>100 + SUMIFS(NhatKy_ViPham!J:J, NhatKy_ViPham!E:E, "10_Hoa_A", NhatKy_ViPham!F:F, B41, NhatKy_ViPham!C:C, "T21") - SUMIFS(NhatKy_ViPham!K:K, NhatKy_ViPham!E:E, "10_Hoa_A", NhatKy_ViPham!F:F, B41, NhatKy_ViPham!C:C, "T21")</f>
        <v>100</v>
      </c>
      <c r="AM41" s="7">
        <f>100 + SUMIFS(NhatKy_ViPham!J:J, NhatKy_ViPham!E:E, "10_Hoa_A", NhatKy_ViPham!F:F, B41, NhatKy_ViPham!C:C, "T22") - SUMIFS(NhatKy_ViPham!K:K, NhatKy_ViPham!E:E, "10_Hoa_A", NhatKy_ViPham!F:F, B41, NhatKy_ViPham!C:C, "T22")</f>
        <v>100</v>
      </c>
      <c r="AN41" s="7">
        <f>100 + SUMIFS(NhatKy_ViPham!J:J, NhatKy_ViPham!E:E, "10_Hoa_A", NhatKy_ViPham!F:F, B41, NhatKy_ViPham!C:C, "T23") - SUMIFS(NhatKy_ViPham!K:K, NhatKy_ViPham!E:E, "10_Hoa_A", NhatKy_ViPham!F:F, B41, NhatKy_ViPham!C:C, "T23")</f>
        <v>100</v>
      </c>
      <c r="AO41" s="7">
        <f>100 + SUMIFS(NhatKy_ViPham!J:J, NhatKy_ViPham!E:E, "10_Hoa_A", NhatKy_ViPham!F:F, B41, NhatKy_ViPham!C:C, "T24") - SUMIFS(NhatKy_ViPham!K:K, NhatKy_ViPham!E:E, "10_Hoa_A", NhatKy_ViPham!F:F, B41, NhatKy_ViPham!C:C, "T24")</f>
        <v>100</v>
      </c>
      <c r="AP41" s="7">
        <f>100 + SUMIFS(NhatKy_ViPham!J:J, NhatKy_ViPham!E:E, "10_Hoa_A", NhatKy_ViPham!F:F, B41, NhatKy_ViPham!C:C, "T25") - SUMIFS(NhatKy_ViPham!K:K, NhatKy_ViPham!E:E, "10_Hoa_A", NhatKy_ViPham!F:F, B41, NhatKy_ViPham!C:C, "T25")</f>
        <v>100</v>
      </c>
      <c r="AQ41" s="7">
        <f>100 + SUMIFS(NhatKy_ViPham!J:J, NhatKy_ViPham!E:E, "10_Hoa_A", NhatKy_ViPham!F:F, B41, NhatKy_ViPham!C:C, "T26") - SUMIFS(NhatKy_ViPham!K:K, NhatKy_ViPham!E:E, "10_Hoa_A", NhatKy_ViPham!F:F, B41, NhatKy_ViPham!C:C, "T26")</f>
        <v>100</v>
      </c>
      <c r="AR41" s="7">
        <f>100 + SUMIFS(NhatKy_ViPham!J:J, NhatKy_ViPham!E:E, "10_Hoa_A", NhatKy_ViPham!F:F, B41, NhatKy_ViPham!C:C, "T27") - SUMIFS(NhatKy_ViPham!K:K, NhatKy_ViPham!E:E, "10_Hoa_A", NhatKy_ViPham!F:F, B41, NhatKy_ViPham!C:C, "T27")</f>
        <v>100</v>
      </c>
      <c r="AS41" s="7">
        <f>100 + SUMIFS(NhatKy_ViPham!J:J, NhatKy_ViPham!E:E, "10_Hoa_A", NhatKy_ViPham!F:F, B41, NhatKy_ViPham!C:C, "T28") - SUMIFS(NhatKy_ViPham!K:K, NhatKy_ViPham!E:E, "10_Hoa_A", NhatKy_ViPham!F:F, B41, NhatKy_ViPham!C:C, "T28")</f>
        <v>100</v>
      </c>
      <c r="AT41" s="7">
        <f>100 + SUMIFS(NhatKy_ViPham!J:J, NhatKy_ViPham!E:E, "10_Hoa_A", NhatKy_ViPham!F:F, B41, NhatKy_ViPham!C:C, "T29") - SUMIFS(NhatKy_ViPham!K:K, NhatKy_ViPham!E:E, "10_Hoa_A", NhatKy_ViPham!F:F, B41, NhatKy_ViPham!C:C, "T29")</f>
        <v>100</v>
      </c>
      <c r="AU41" s="7">
        <f>100 + SUMIFS(NhatKy_ViPham!J:J, NhatKy_ViPham!E:E, "10_Hoa_A", NhatKy_ViPham!F:F, B41, NhatKy_ViPham!C:C, "T30") - SUMIFS(NhatKy_ViPham!K:K, NhatKy_ViPham!E:E, "10_Hoa_A", NhatKy_ViPham!F:F, B41, NhatKy_ViPham!C:C, "T30")</f>
        <v>100</v>
      </c>
      <c r="AV41" s="7">
        <f>100 + SUMIFS(NhatKy_ViPham!J:J, NhatKy_ViPham!E:E, "10_Hoa_A", NhatKy_ViPham!F:F, B41, NhatKy_ViPham!C:C, "T31") - SUMIFS(NhatKy_ViPham!K:K, NhatKy_ViPham!E:E, "10_Hoa_A", NhatKy_ViPham!F:F, B41, NhatKy_ViPham!C:C, "T31")</f>
        <v>100</v>
      </c>
      <c r="AW41" s="7">
        <f>100 + SUMIFS(NhatKy_ViPham!J:J, NhatKy_ViPham!E:E, "10_Hoa_A", NhatKy_ViPham!F:F, B41, NhatKy_ViPham!C:C, "T32") - SUMIFS(NhatKy_ViPham!K:K, NhatKy_ViPham!E:E, "10_Hoa_A", NhatKy_ViPham!F:F, B41, NhatKy_ViPham!C:C, "T32")</f>
        <v>100</v>
      </c>
      <c r="AX41" s="7">
        <f>100 + SUMIFS(NhatKy_ViPham!J:J, NhatKy_ViPham!E:E, "10_Hoa_A", NhatKy_ViPham!F:F, B41, NhatKy_ViPham!C:C, "T33") - SUMIFS(NhatKy_ViPham!K:K, NhatKy_ViPham!E:E, "10_Hoa_A", NhatKy_ViPham!F:F, B41, NhatKy_ViPham!C:C, "T33")</f>
        <v>100</v>
      </c>
      <c r="AY41" s="7">
        <f>100 + SUMIFS(NhatKy_ViPham!J:J, NhatKy_ViPham!E:E, "10_Hoa_A", NhatKy_ViPham!F:F, B41, NhatKy_ViPham!C:C, "T34") - SUMIFS(NhatKy_ViPham!K:K, NhatKy_ViPham!E:E, "10_Hoa_A", NhatKy_ViPham!F:F, B41, NhatKy_ViPham!C:C, "T34")</f>
        <v>100</v>
      </c>
      <c r="AZ41" s="7">
        <f>100 + SUMIFS(NhatKy_ViPham!J:J, NhatKy_ViPham!E:E, "10_Hoa_A", NhatKy_ViPham!F:F, B41, NhatKy_ViPham!C:C, "T35") - SUMIFS(NhatKy_ViPham!K:K, NhatKy_ViPham!E:E, "10_Hoa_A", NhatKy_ViPham!F:F, B41, NhatKy_ViPham!C:C, "T35")</f>
        <v>100</v>
      </c>
      <c r="BA41" s="12">
        <f t="shared" si="0"/>
        <v>100</v>
      </c>
      <c r="BB41" s="11" t="s">
        <v>430</v>
      </c>
      <c r="BC41" s="14" t="str">
        <f t="shared" si="1"/>
        <v>Tốt</v>
      </c>
      <c r="BD41" s="10" t="str">
        <f t="shared" si="2"/>
        <v>🟢 BÌNH THƯỜNG</v>
      </c>
    </row>
    <row r="42" spans="1:56" x14ac:dyDescent="0.25">
      <c r="A42" s="5">
        <v>34</v>
      </c>
      <c r="B42" s="15" t="s">
        <v>745</v>
      </c>
      <c r="C42" s="5" t="s">
        <v>746</v>
      </c>
      <c r="D42" s="5" t="s">
        <v>429</v>
      </c>
      <c r="E42" s="11" t="s">
        <v>430</v>
      </c>
      <c r="F42" s="6">
        <f>SUMIFS(NhatKy_ViPham!K:K, NhatKy_ViPham!E:E, "10_Hoa_A", NhatKy_ViPham!F:F, B42, NhatKy_ViPham!H:H, "L01")</f>
        <v>0</v>
      </c>
      <c r="G42" s="6">
        <f>SUMIFS(NhatKy_ViPham!K:K, NhatKy_ViPham!E:E, "10_Hoa_A", NhatKy_ViPham!F:F, B42, NhatKy_ViPham!H:H, "L02")</f>
        <v>0</v>
      </c>
      <c r="H42" s="6">
        <f>SUMIFS(NhatKy_ViPham!K:K, NhatKy_ViPham!E:E, "10_Hoa_A", NhatKy_ViPham!F:F, B42, NhatKy_ViPham!H:H, "L03")</f>
        <v>0</v>
      </c>
      <c r="I42" s="6">
        <f>SUMIFS(NhatKy_ViPham!K:K, NhatKy_ViPham!E:E, "10_Hoa_A", NhatKy_ViPham!F:F, B42, NhatKy_ViPham!H:H, "L04")</f>
        <v>0</v>
      </c>
      <c r="J42" s="6">
        <f>SUMIFS(NhatKy_ViPham!K:K, NhatKy_ViPham!E:E, "10_Hoa_A", NhatKy_ViPham!F:F, B42, NhatKy_ViPham!H:H, "L05")</f>
        <v>0</v>
      </c>
      <c r="K42" s="6">
        <f>SUMIFS(NhatKy_ViPham!K:K, NhatKy_ViPham!E:E, "10_Hoa_A", NhatKy_ViPham!F:F, B42, NhatKy_ViPham!H:H, "L06")</f>
        <v>0</v>
      </c>
      <c r="L42" s="6">
        <f>SUMIFS(NhatKy_ViPham!K:K, NhatKy_ViPham!E:E, "10_Hoa_A", NhatKy_ViPham!F:F, B42, NhatKy_ViPham!H:H, "L07")</f>
        <v>0</v>
      </c>
      <c r="M42" s="6">
        <f>SUMIFS(NhatKy_ViPham!K:K, NhatKy_ViPham!E:E, "10_Hoa_A", NhatKy_ViPham!F:F, B42, NhatKy_ViPham!H:H, "L08")</f>
        <v>0</v>
      </c>
      <c r="N42" s="6">
        <f>SUMIFS(NhatKy_ViPham!K:K, NhatKy_ViPham!E:E, "10_Hoa_A", NhatKy_ViPham!F:F, B42, NhatKy_ViPham!H:H, "L09")</f>
        <v>0</v>
      </c>
      <c r="O42" s="6">
        <f>SUMIFS(NhatKy_ViPham!K:K, NhatKy_ViPham!E:E, "10_Hoa_A", NhatKy_ViPham!F:F, B42, NhatKy_ViPham!H:H, "L10")</f>
        <v>0</v>
      </c>
      <c r="P42" s="12">
        <f>SUMIFS(NhatKy_ViPham!J:J, NhatKy_ViPham!E:E, "10_Hoa_A", NhatKy_ViPham!F:F, B42)</f>
        <v>0</v>
      </c>
      <c r="Q42" s="13">
        <f>SUMIFS(NhatKy_ViPham!K:K, NhatKy_ViPham!E:E, "10_Hoa_A", NhatKy_ViPham!F:F, B42)</f>
        <v>0</v>
      </c>
      <c r="R42" s="6">
        <f>100 + SUMIFS(NhatKy_ViPham!J:J, NhatKy_ViPham!E:E, "10_Hoa_A", NhatKy_ViPham!F:F, B42, NhatKy_ViPham!C:C, "T1") - SUMIFS(NhatKy_ViPham!K:K, NhatKy_ViPham!E:E, "10_Hoa_A", NhatKy_ViPham!F:F, B42, NhatKy_ViPham!C:C, "T1")</f>
        <v>100</v>
      </c>
      <c r="S42" s="6">
        <f>100 + SUMIFS(NhatKy_ViPham!J:J, NhatKy_ViPham!E:E, "10_Hoa_A", NhatKy_ViPham!F:F, B42, NhatKy_ViPham!C:C, "T2") - SUMIFS(NhatKy_ViPham!K:K, NhatKy_ViPham!E:E, "10_Hoa_A", NhatKy_ViPham!F:F, B42, NhatKy_ViPham!C:C, "T2")</f>
        <v>100</v>
      </c>
      <c r="T42" s="6">
        <f>100 + SUMIFS(NhatKy_ViPham!J:J, NhatKy_ViPham!E:E, "10_Hoa_A", NhatKy_ViPham!F:F, B42, NhatKy_ViPham!C:C, "T3") - SUMIFS(NhatKy_ViPham!K:K, NhatKy_ViPham!E:E, "10_Hoa_A", NhatKy_ViPham!F:F, B42, NhatKy_ViPham!C:C, "T3")</f>
        <v>100</v>
      </c>
      <c r="U42" s="6">
        <f>100 + SUMIFS(NhatKy_ViPham!J:J, NhatKy_ViPham!E:E, "10_Hoa_A", NhatKy_ViPham!F:F, B42, NhatKy_ViPham!C:C, "T4") - SUMIFS(NhatKy_ViPham!K:K, NhatKy_ViPham!E:E, "10_Hoa_A", NhatKy_ViPham!F:F, B42, NhatKy_ViPham!C:C, "T4")</f>
        <v>100</v>
      </c>
      <c r="V42" s="6">
        <f>100 + SUMIFS(NhatKy_ViPham!J:J, NhatKy_ViPham!E:E, "10_Hoa_A", NhatKy_ViPham!F:F, B42, NhatKy_ViPham!C:C, "T5") - SUMIFS(NhatKy_ViPham!K:K, NhatKy_ViPham!E:E, "10_Hoa_A", NhatKy_ViPham!F:F, B42, NhatKy_ViPham!C:C, "T5")</f>
        <v>100</v>
      </c>
      <c r="W42" s="6">
        <f>100 + SUMIFS(NhatKy_ViPham!J:J, NhatKy_ViPham!E:E, "10_Hoa_A", NhatKy_ViPham!F:F, B42, NhatKy_ViPham!C:C, "T6") - SUMIFS(NhatKy_ViPham!K:K, NhatKy_ViPham!E:E, "10_Hoa_A", NhatKy_ViPham!F:F, B42, NhatKy_ViPham!C:C, "T6")</f>
        <v>100</v>
      </c>
      <c r="X42" s="6">
        <f>100 + SUMIFS(NhatKy_ViPham!J:J, NhatKy_ViPham!E:E, "10_Hoa_A", NhatKy_ViPham!F:F, B42, NhatKy_ViPham!C:C, "T7") - SUMIFS(NhatKy_ViPham!K:K, NhatKy_ViPham!E:E, "10_Hoa_A", NhatKy_ViPham!F:F, B42, NhatKy_ViPham!C:C, "T7")</f>
        <v>100</v>
      </c>
      <c r="Y42" s="6">
        <f>100 + SUMIFS(NhatKy_ViPham!J:J, NhatKy_ViPham!E:E, "10_Hoa_A", NhatKy_ViPham!F:F, B42, NhatKy_ViPham!C:C, "T8") - SUMIFS(NhatKy_ViPham!K:K, NhatKy_ViPham!E:E, "10_Hoa_A", NhatKy_ViPham!F:F, B42, NhatKy_ViPham!C:C, "T8")</f>
        <v>100</v>
      </c>
      <c r="Z42" s="6">
        <f>100 + SUMIFS(NhatKy_ViPham!J:J, NhatKy_ViPham!E:E, "10_Hoa_A", NhatKy_ViPham!F:F, B42, NhatKy_ViPham!C:C, "T9") - SUMIFS(NhatKy_ViPham!K:K, NhatKy_ViPham!E:E, "10_Hoa_A", NhatKy_ViPham!F:F, B42, NhatKy_ViPham!C:C, "T9")</f>
        <v>100</v>
      </c>
      <c r="AA42" s="6">
        <f>100 + SUMIFS(NhatKy_ViPham!J:J, NhatKy_ViPham!E:E, "10_Hoa_A", NhatKy_ViPham!F:F, B42, NhatKy_ViPham!C:C, "T10") - SUMIFS(NhatKy_ViPham!K:K, NhatKy_ViPham!E:E, "10_Hoa_A", NhatKy_ViPham!F:F, B42, NhatKy_ViPham!C:C, "T10")</f>
        <v>100</v>
      </c>
      <c r="AB42" s="6">
        <f>100 + SUMIFS(NhatKy_ViPham!J:J, NhatKy_ViPham!E:E, "10_Hoa_A", NhatKy_ViPham!F:F, B42, NhatKy_ViPham!C:C, "T11") - SUMIFS(NhatKy_ViPham!K:K, NhatKy_ViPham!E:E, "10_Hoa_A", NhatKy_ViPham!F:F, B42, NhatKy_ViPham!C:C, "T11")</f>
        <v>100</v>
      </c>
      <c r="AC42" s="6">
        <f>100 + SUMIFS(NhatKy_ViPham!J:J, NhatKy_ViPham!E:E, "10_Hoa_A", NhatKy_ViPham!F:F, B42, NhatKy_ViPham!C:C, "T12") - SUMIFS(NhatKy_ViPham!K:K, NhatKy_ViPham!E:E, "10_Hoa_A", NhatKy_ViPham!F:F, B42, NhatKy_ViPham!C:C, "T12")</f>
        <v>100</v>
      </c>
      <c r="AD42" s="6">
        <f>100 + SUMIFS(NhatKy_ViPham!J:J, NhatKy_ViPham!E:E, "10_Hoa_A", NhatKy_ViPham!F:F, B42, NhatKy_ViPham!C:C, "T13") - SUMIFS(NhatKy_ViPham!K:K, NhatKy_ViPham!E:E, "10_Hoa_A", NhatKy_ViPham!F:F, B42, NhatKy_ViPham!C:C, "T13")</f>
        <v>100</v>
      </c>
      <c r="AE42" s="6">
        <f>100 + SUMIFS(NhatKy_ViPham!J:J, NhatKy_ViPham!E:E, "10_Hoa_A", NhatKy_ViPham!F:F, B42, NhatKy_ViPham!C:C, "T14") - SUMIFS(NhatKy_ViPham!K:K, NhatKy_ViPham!E:E, "10_Hoa_A", NhatKy_ViPham!F:F, B42, NhatKy_ViPham!C:C, "T14")</f>
        <v>100</v>
      </c>
      <c r="AF42" s="6">
        <f>100 + SUMIFS(NhatKy_ViPham!J:J, NhatKy_ViPham!E:E, "10_Hoa_A", NhatKy_ViPham!F:F, B42, NhatKy_ViPham!C:C, "T15") - SUMIFS(NhatKy_ViPham!K:K, NhatKy_ViPham!E:E, "10_Hoa_A", NhatKy_ViPham!F:F, B42, NhatKy_ViPham!C:C, "T15")</f>
        <v>100</v>
      </c>
      <c r="AG42" s="6">
        <f>100 + SUMIFS(NhatKy_ViPham!J:J, NhatKy_ViPham!E:E, "10_Hoa_A", NhatKy_ViPham!F:F, B42, NhatKy_ViPham!C:C, "T16") - SUMIFS(NhatKy_ViPham!K:K, NhatKy_ViPham!E:E, "10_Hoa_A", NhatKy_ViPham!F:F, B42, NhatKy_ViPham!C:C, "T16")</f>
        <v>100</v>
      </c>
      <c r="AH42" s="6">
        <f>100 + SUMIFS(NhatKy_ViPham!J:J, NhatKy_ViPham!E:E, "10_Hoa_A", NhatKy_ViPham!F:F, B42, NhatKy_ViPham!C:C, "T17") - SUMIFS(NhatKy_ViPham!K:K, NhatKy_ViPham!E:E, "10_Hoa_A", NhatKy_ViPham!F:F, B42, NhatKy_ViPham!C:C, "T17")</f>
        <v>100</v>
      </c>
      <c r="AI42" s="6">
        <f>100 + SUMIFS(NhatKy_ViPham!J:J, NhatKy_ViPham!E:E, "10_Hoa_A", NhatKy_ViPham!F:F, B42, NhatKy_ViPham!C:C, "T18") - SUMIFS(NhatKy_ViPham!K:K, NhatKy_ViPham!E:E, "10_Hoa_A", NhatKy_ViPham!F:F, B42, NhatKy_ViPham!C:C, "T18")</f>
        <v>100</v>
      </c>
      <c r="AJ42" s="6">
        <f>100 + SUMIFS(NhatKy_ViPham!J:J, NhatKy_ViPham!E:E, "10_Hoa_A", NhatKy_ViPham!F:F, B42, NhatKy_ViPham!C:C, "T19") - SUMIFS(NhatKy_ViPham!K:K, NhatKy_ViPham!E:E, "10_Hoa_A", NhatKy_ViPham!F:F, B42, NhatKy_ViPham!C:C, "T19")</f>
        <v>100</v>
      </c>
      <c r="AK42" s="6">
        <f>100 + SUMIFS(NhatKy_ViPham!J:J, NhatKy_ViPham!E:E, "10_Hoa_A", NhatKy_ViPham!F:F, B42, NhatKy_ViPham!C:C, "T20") - SUMIFS(NhatKy_ViPham!K:K, NhatKy_ViPham!E:E, "10_Hoa_A", NhatKy_ViPham!F:F, B42, NhatKy_ViPham!C:C, "T20")</f>
        <v>100</v>
      </c>
      <c r="AL42" s="6">
        <f>100 + SUMIFS(NhatKy_ViPham!J:J, NhatKy_ViPham!E:E, "10_Hoa_A", NhatKy_ViPham!F:F, B42, NhatKy_ViPham!C:C, "T21") - SUMIFS(NhatKy_ViPham!K:K, NhatKy_ViPham!E:E, "10_Hoa_A", NhatKy_ViPham!F:F, B42, NhatKy_ViPham!C:C, "T21")</f>
        <v>100</v>
      </c>
      <c r="AM42" s="6">
        <f>100 + SUMIFS(NhatKy_ViPham!J:J, NhatKy_ViPham!E:E, "10_Hoa_A", NhatKy_ViPham!F:F, B42, NhatKy_ViPham!C:C, "T22") - SUMIFS(NhatKy_ViPham!K:K, NhatKy_ViPham!E:E, "10_Hoa_A", NhatKy_ViPham!F:F, B42, NhatKy_ViPham!C:C, "T22")</f>
        <v>100</v>
      </c>
      <c r="AN42" s="6">
        <f>100 + SUMIFS(NhatKy_ViPham!J:J, NhatKy_ViPham!E:E, "10_Hoa_A", NhatKy_ViPham!F:F, B42, NhatKy_ViPham!C:C, "T23") - SUMIFS(NhatKy_ViPham!K:K, NhatKy_ViPham!E:E, "10_Hoa_A", NhatKy_ViPham!F:F, B42, NhatKy_ViPham!C:C, "T23")</f>
        <v>100</v>
      </c>
      <c r="AO42" s="6">
        <f>100 + SUMIFS(NhatKy_ViPham!J:J, NhatKy_ViPham!E:E, "10_Hoa_A", NhatKy_ViPham!F:F, B42, NhatKy_ViPham!C:C, "T24") - SUMIFS(NhatKy_ViPham!K:K, NhatKy_ViPham!E:E, "10_Hoa_A", NhatKy_ViPham!F:F, B42, NhatKy_ViPham!C:C, "T24")</f>
        <v>100</v>
      </c>
      <c r="AP42" s="6">
        <f>100 + SUMIFS(NhatKy_ViPham!J:J, NhatKy_ViPham!E:E, "10_Hoa_A", NhatKy_ViPham!F:F, B42, NhatKy_ViPham!C:C, "T25") - SUMIFS(NhatKy_ViPham!K:K, NhatKy_ViPham!E:E, "10_Hoa_A", NhatKy_ViPham!F:F, B42, NhatKy_ViPham!C:C, "T25")</f>
        <v>100</v>
      </c>
      <c r="AQ42" s="6">
        <f>100 + SUMIFS(NhatKy_ViPham!J:J, NhatKy_ViPham!E:E, "10_Hoa_A", NhatKy_ViPham!F:F, B42, NhatKy_ViPham!C:C, "T26") - SUMIFS(NhatKy_ViPham!K:K, NhatKy_ViPham!E:E, "10_Hoa_A", NhatKy_ViPham!F:F, B42, NhatKy_ViPham!C:C, "T26")</f>
        <v>100</v>
      </c>
      <c r="AR42" s="6">
        <f>100 + SUMIFS(NhatKy_ViPham!J:J, NhatKy_ViPham!E:E, "10_Hoa_A", NhatKy_ViPham!F:F, B42, NhatKy_ViPham!C:C, "T27") - SUMIFS(NhatKy_ViPham!K:K, NhatKy_ViPham!E:E, "10_Hoa_A", NhatKy_ViPham!F:F, B42, NhatKy_ViPham!C:C, "T27")</f>
        <v>100</v>
      </c>
      <c r="AS42" s="6">
        <f>100 + SUMIFS(NhatKy_ViPham!J:J, NhatKy_ViPham!E:E, "10_Hoa_A", NhatKy_ViPham!F:F, B42, NhatKy_ViPham!C:C, "T28") - SUMIFS(NhatKy_ViPham!K:K, NhatKy_ViPham!E:E, "10_Hoa_A", NhatKy_ViPham!F:F, B42, NhatKy_ViPham!C:C, "T28")</f>
        <v>100</v>
      </c>
      <c r="AT42" s="6">
        <f>100 + SUMIFS(NhatKy_ViPham!J:J, NhatKy_ViPham!E:E, "10_Hoa_A", NhatKy_ViPham!F:F, B42, NhatKy_ViPham!C:C, "T29") - SUMIFS(NhatKy_ViPham!K:K, NhatKy_ViPham!E:E, "10_Hoa_A", NhatKy_ViPham!F:F, B42, NhatKy_ViPham!C:C, "T29")</f>
        <v>100</v>
      </c>
      <c r="AU42" s="6">
        <f>100 + SUMIFS(NhatKy_ViPham!J:J, NhatKy_ViPham!E:E, "10_Hoa_A", NhatKy_ViPham!F:F, B42, NhatKy_ViPham!C:C, "T30") - SUMIFS(NhatKy_ViPham!K:K, NhatKy_ViPham!E:E, "10_Hoa_A", NhatKy_ViPham!F:F, B42, NhatKy_ViPham!C:C, "T30")</f>
        <v>100</v>
      </c>
      <c r="AV42" s="6">
        <f>100 + SUMIFS(NhatKy_ViPham!J:J, NhatKy_ViPham!E:E, "10_Hoa_A", NhatKy_ViPham!F:F, B42, NhatKy_ViPham!C:C, "T31") - SUMIFS(NhatKy_ViPham!K:K, NhatKy_ViPham!E:E, "10_Hoa_A", NhatKy_ViPham!F:F, B42, NhatKy_ViPham!C:C, "T31")</f>
        <v>100</v>
      </c>
      <c r="AW42" s="6">
        <f>100 + SUMIFS(NhatKy_ViPham!J:J, NhatKy_ViPham!E:E, "10_Hoa_A", NhatKy_ViPham!F:F, B42, NhatKy_ViPham!C:C, "T32") - SUMIFS(NhatKy_ViPham!K:K, NhatKy_ViPham!E:E, "10_Hoa_A", NhatKy_ViPham!F:F, B42, NhatKy_ViPham!C:C, "T32")</f>
        <v>100</v>
      </c>
      <c r="AX42" s="6">
        <f>100 + SUMIFS(NhatKy_ViPham!J:J, NhatKy_ViPham!E:E, "10_Hoa_A", NhatKy_ViPham!F:F, B42, NhatKy_ViPham!C:C, "T33") - SUMIFS(NhatKy_ViPham!K:K, NhatKy_ViPham!E:E, "10_Hoa_A", NhatKy_ViPham!F:F, B42, NhatKy_ViPham!C:C, "T33")</f>
        <v>100</v>
      </c>
      <c r="AY42" s="6">
        <f>100 + SUMIFS(NhatKy_ViPham!J:J, NhatKy_ViPham!E:E, "10_Hoa_A", NhatKy_ViPham!F:F, B42, NhatKy_ViPham!C:C, "T34") - SUMIFS(NhatKy_ViPham!K:K, NhatKy_ViPham!E:E, "10_Hoa_A", NhatKy_ViPham!F:F, B42, NhatKy_ViPham!C:C, "T34")</f>
        <v>100</v>
      </c>
      <c r="AZ42" s="6">
        <f>100 + SUMIFS(NhatKy_ViPham!J:J, NhatKy_ViPham!E:E, "10_Hoa_A", NhatKy_ViPham!F:F, B42, NhatKy_ViPham!C:C, "T35") - SUMIFS(NhatKy_ViPham!K:K, NhatKy_ViPham!E:E, "10_Hoa_A", NhatKy_ViPham!F:F, B42, NhatKy_ViPham!C:C, "T35")</f>
        <v>100</v>
      </c>
      <c r="BA42" s="12">
        <f t="shared" si="0"/>
        <v>100</v>
      </c>
      <c r="BB42" s="11" t="s">
        <v>430</v>
      </c>
      <c r="BC42" s="16" t="str">
        <f t="shared" si="1"/>
        <v>Tốt</v>
      </c>
      <c r="BD42" s="15" t="str">
        <f t="shared" si="2"/>
        <v>🟢 BÌNH THƯỜNG</v>
      </c>
    </row>
    <row r="43" spans="1:56" x14ac:dyDescent="0.25">
      <c r="A43" s="4">
        <v>35</v>
      </c>
      <c r="B43" s="10" t="s">
        <v>747</v>
      </c>
      <c r="C43" s="4" t="s">
        <v>711</v>
      </c>
      <c r="D43" s="4" t="s">
        <v>435</v>
      </c>
      <c r="E43" s="11" t="s">
        <v>430</v>
      </c>
      <c r="F43" s="7">
        <f>SUMIFS(NhatKy_ViPham!K:K, NhatKy_ViPham!E:E, "10_Hoa_A", NhatKy_ViPham!F:F, B43, NhatKy_ViPham!H:H, "L01")</f>
        <v>0</v>
      </c>
      <c r="G43" s="7">
        <f>SUMIFS(NhatKy_ViPham!K:K, NhatKy_ViPham!E:E, "10_Hoa_A", NhatKy_ViPham!F:F, B43, NhatKy_ViPham!H:H, "L02")</f>
        <v>0</v>
      </c>
      <c r="H43" s="7">
        <f>SUMIFS(NhatKy_ViPham!K:K, NhatKy_ViPham!E:E, "10_Hoa_A", NhatKy_ViPham!F:F, B43, NhatKy_ViPham!H:H, "L03")</f>
        <v>0</v>
      </c>
      <c r="I43" s="7">
        <f>SUMIFS(NhatKy_ViPham!K:K, NhatKy_ViPham!E:E, "10_Hoa_A", NhatKy_ViPham!F:F, B43, NhatKy_ViPham!H:H, "L04")</f>
        <v>0</v>
      </c>
      <c r="J43" s="7">
        <f>SUMIFS(NhatKy_ViPham!K:K, NhatKy_ViPham!E:E, "10_Hoa_A", NhatKy_ViPham!F:F, B43, NhatKy_ViPham!H:H, "L05")</f>
        <v>0</v>
      </c>
      <c r="K43" s="7">
        <f>SUMIFS(NhatKy_ViPham!K:K, NhatKy_ViPham!E:E, "10_Hoa_A", NhatKy_ViPham!F:F, B43, NhatKy_ViPham!H:H, "L06")</f>
        <v>0</v>
      </c>
      <c r="L43" s="7">
        <f>SUMIFS(NhatKy_ViPham!K:K, NhatKy_ViPham!E:E, "10_Hoa_A", NhatKy_ViPham!F:F, B43, NhatKy_ViPham!H:H, "L07")</f>
        <v>0</v>
      </c>
      <c r="M43" s="7">
        <f>SUMIFS(NhatKy_ViPham!K:K, NhatKy_ViPham!E:E, "10_Hoa_A", NhatKy_ViPham!F:F, B43, NhatKy_ViPham!H:H, "L08")</f>
        <v>0</v>
      </c>
      <c r="N43" s="7">
        <f>SUMIFS(NhatKy_ViPham!K:K, NhatKy_ViPham!E:E, "10_Hoa_A", NhatKy_ViPham!F:F, B43, NhatKy_ViPham!H:H, "L09")</f>
        <v>0</v>
      </c>
      <c r="O43" s="7">
        <f>SUMIFS(NhatKy_ViPham!K:K, NhatKy_ViPham!E:E, "10_Hoa_A", NhatKy_ViPham!F:F, B43, NhatKy_ViPham!H:H, "L10")</f>
        <v>0</v>
      </c>
      <c r="P43" s="12">
        <f>SUMIFS(NhatKy_ViPham!J:J, NhatKy_ViPham!E:E, "10_Hoa_A", NhatKy_ViPham!F:F, B43)</f>
        <v>0</v>
      </c>
      <c r="Q43" s="13">
        <f>SUMIFS(NhatKy_ViPham!K:K, NhatKy_ViPham!E:E, "10_Hoa_A", NhatKy_ViPham!F:F, B43)</f>
        <v>0</v>
      </c>
      <c r="R43" s="7">
        <f>100 + SUMIFS(NhatKy_ViPham!J:J, NhatKy_ViPham!E:E, "10_Hoa_A", NhatKy_ViPham!F:F, B43, NhatKy_ViPham!C:C, "T1") - SUMIFS(NhatKy_ViPham!K:K, NhatKy_ViPham!E:E, "10_Hoa_A", NhatKy_ViPham!F:F, B43, NhatKy_ViPham!C:C, "T1")</f>
        <v>100</v>
      </c>
      <c r="S43" s="7">
        <f>100 + SUMIFS(NhatKy_ViPham!J:J, NhatKy_ViPham!E:E, "10_Hoa_A", NhatKy_ViPham!F:F, B43, NhatKy_ViPham!C:C, "T2") - SUMIFS(NhatKy_ViPham!K:K, NhatKy_ViPham!E:E, "10_Hoa_A", NhatKy_ViPham!F:F, B43, NhatKy_ViPham!C:C, "T2")</f>
        <v>100</v>
      </c>
      <c r="T43" s="7">
        <f>100 + SUMIFS(NhatKy_ViPham!J:J, NhatKy_ViPham!E:E, "10_Hoa_A", NhatKy_ViPham!F:F, B43, NhatKy_ViPham!C:C, "T3") - SUMIFS(NhatKy_ViPham!K:K, NhatKy_ViPham!E:E, "10_Hoa_A", NhatKy_ViPham!F:F, B43, NhatKy_ViPham!C:C, "T3")</f>
        <v>100</v>
      </c>
      <c r="U43" s="7">
        <f>100 + SUMIFS(NhatKy_ViPham!J:J, NhatKy_ViPham!E:E, "10_Hoa_A", NhatKy_ViPham!F:F, B43, NhatKy_ViPham!C:C, "T4") - SUMIFS(NhatKy_ViPham!K:K, NhatKy_ViPham!E:E, "10_Hoa_A", NhatKy_ViPham!F:F, B43, NhatKy_ViPham!C:C, "T4")</f>
        <v>100</v>
      </c>
      <c r="V43" s="7">
        <f>100 + SUMIFS(NhatKy_ViPham!J:J, NhatKy_ViPham!E:E, "10_Hoa_A", NhatKy_ViPham!F:F, B43, NhatKy_ViPham!C:C, "T5") - SUMIFS(NhatKy_ViPham!K:K, NhatKy_ViPham!E:E, "10_Hoa_A", NhatKy_ViPham!F:F, B43, NhatKy_ViPham!C:C, "T5")</f>
        <v>100</v>
      </c>
      <c r="W43" s="7">
        <f>100 + SUMIFS(NhatKy_ViPham!J:J, NhatKy_ViPham!E:E, "10_Hoa_A", NhatKy_ViPham!F:F, B43, NhatKy_ViPham!C:C, "T6") - SUMIFS(NhatKy_ViPham!K:K, NhatKy_ViPham!E:E, "10_Hoa_A", NhatKy_ViPham!F:F, B43, NhatKy_ViPham!C:C, "T6")</f>
        <v>100</v>
      </c>
      <c r="X43" s="7">
        <f>100 + SUMIFS(NhatKy_ViPham!J:J, NhatKy_ViPham!E:E, "10_Hoa_A", NhatKy_ViPham!F:F, B43, NhatKy_ViPham!C:C, "T7") - SUMIFS(NhatKy_ViPham!K:K, NhatKy_ViPham!E:E, "10_Hoa_A", NhatKy_ViPham!F:F, B43, NhatKy_ViPham!C:C, "T7")</f>
        <v>100</v>
      </c>
      <c r="Y43" s="7">
        <f>100 + SUMIFS(NhatKy_ViPham!J:J, NhatKy_ViPham!E:E, "10_Hoa_A", NhatKy_ViPham!F:F, B43, NhatKy_ViPham!C:C, "T8") - SUMIFS(NhatKy_ViPham!K:K, NhatKy_ViPham!E:E, "10_Hoa_A", NhatKy_ViPham!F:F, B43, NhatKy_ViPham!C:C, "T8")</f>
        <v>100</v>
      </c>
      <c r="Z43" s="7">
        <f>100 + SUMIFS(NhatKy_ViPham!J:J, NhatKy_ViPham!E:E, "10_Hoa_A", NhatKy_ViPham!F:F, B43, NhatKy_ViPham!C:C, "T9") - SUMIFS(NhatKy_ViPham!K:K, NhatKy_ViPham!E:E, "10_Hoa_A", NhatKy_ViPham!F:F, B43, NhatKy_ViPham!C:C, "T9")</f>
        <v>100</v>
      </c>
      <c r="AA43" s="7">
        <f>100 + SUMIFS(NhatKy_ViPham!J:J, NhatKy_ViPham!E:E, "10_Hoa_A", NhatKy_ViPham!F:F, B43, NhatKy_ViPham!C:C, "T10") - SUMIFS(NhatKy_ViPham!K:K, NhatKy_ViPham!E:E, "10_Hoa_A", NhatKy_ViPham!F:F, B43, NhatKy_ViPham!C:C, "T10")</f>
        <v>100</v>
      </c>
      <c r="AB43" s="7">
        <f>100 + SUMIFS(NhatKy_ViPham!J:J, NhatKy_ViPham!E:E, "10_Hoa_A", NhatKy_ViPham!F:F, B43, NhatKy_ViPham!C:C, "T11") - SUMIFS(NhatKy_ViPham!K:K, NhatKy_ViPham!E:E, "10_Hoa_A", NhatKy_ViPham!F:F, B43, NhatKy_ViPham!C:C, "T11")</f>
        <v>100</v>
      </c>
      <c r="AC43" s="7">
        <f>100 + SUMIFS(NhatKy_ViPham!J:J, NhatKy_ViPham!E:E, "10_Hoa_A", NhatKy_ViPham!F:F, B43, NhatKy_ViPham!C:C, "T12") - SUMIFS(NhatKy_ViPham!K:K, NhatKy_ViPham!E:E, "10_Hoa_A", NhatKy_ViPham!F:F, B43, NhatKy_ViPham!C:C, "T12")</f>
        <v>100</v>
      </c>
      <c r="AD43" s="7">
        <f>100 + SUMIFS(NhatKy_ViPham!J:J, NhatKy_ViPham!E:E, "10_Hoa_A", NhatKy_ViPham!F:F, B43, NhatKy_ViPham!C:C, "T13") - SUMIFS(NhatKy_ViPham!K:K, NhatKy_ViPham!E:E, "10_Hoa_A", NhatKy_ViPham!F:F, B43, NhatKy_ViPham!C:C, "T13")</f>
        <v>100</v>
      </c>
      <c r="AE43" s="7">
        <f>100 + SUMIFS(NhatKy_ViPham!J:J, NhatKy_ViPham!E:E, "10_Hoa_A", NhatKy_ViPham!F:F, B43, NhatKy_ViPham!C:C, "T14") - SUMIFS(NhatKy_ViPham!K:K, NhatKy_ViPham!E:E, "10_Hoa_A", NhatKy_ViPham!F:F, B43, NhatKy_ViPham!C:C, "T14")</f>
        <v>100</v>
      </c>
      <c r="AF43" s="7">
        <f>100 + SUMIFS(NhatKy_ViPham!J:J, NhatKy_ViPham!E:E, "10_Hoa_A", NhatKy_ViPham!F:F, B43, NhatKy_ViPham!C:C, "T15") - SUMIFS(NhatKy_ViPham!K:K, NhatKy_ViPham!E:E, "10_Hoa_A", NhatKy_ViPham!F:F, B43, NhatKy_ViPham!C:C, "T15")</f>
        <v>100</v>
      </c>
      <c r="AG43" s="7">
        <f>100 + SUMIFS(NhatKy_ViPham!J:J, NhatKy_ViPham!E:E, "10_Hoa_A", NhatKy_ViPham!F:F, B43, NhatKy_ViPham!C:C, "T16") - SUMIFS(NhatKy_ViPham!K:K, NhatKy_ViPham!E:E, "10_Hoa_A", NhatKy_ViPham!F:F, B43, NhatKy_ViPham!C:C, "T16")</f>
        <v>100</v>
      </c>
      <c r="AH43" s="7">
        <f>100 + SUMIFS(NhatKy_ViPham!J:J, NhatKy_ViPham!E:E, "10_Hoa_A", NhatKy_ViPham!F:F, B43, NhatKy_ViPham!C:C, "T17") - SUMIFS(NhatKy_ViPham!K:K, NhatKy_ViPham!E:E, "10_Hoa_A", NhatKy_ViPham!F:F, B43, NhatKy_ViPham!C:C, "T17")</f>
        <v>100</v>
      </c>
      <c r="AI43" s="7">
        <f>100 + SUMIFS(NhatKy_ViPham!J:J, NhatKy_ViPham!E:E, "10_Hoa_A", NhatKy_ViPham!F:F, B43, NhatKy_ViPham!C:C, "T18") - SUMIFS(NhatKy_ViPham!K:K, NhatKy_ViPham!E:E, "10_Hoa_A", NhatKy_ViPham!F:F, B43, NhatKy_ViPham!C:C, "T18")</f>
        <v>100</v>
      </c>
      <c r="AJ43" s="7">
        <f>100 + SUMIFS(NhatKy_ViPham!J:J, NhatKy_ViPham!E:E, "10_Hoa_A", NhatKy_ViPham!F:F, B43, NhatKy_ViPham!C:C, "T19") - SUMIFS(NhatKy_ViPham!K:K, NhatKy_ViPham!E:E, "10_Hoa_A", NhatKy_ViPham!F:F, B43, NhatKy_ViPham!C:C, "T19")</f>
        <v>100</v>
      </c>
      <c r="AK43" s="7">
        <f>100 + SUMIFS(NhatKy_ViPham!J:J, NhatKy_ViPham!E:E, "10_Hoa_A", NhatKy_ViPham!F:F, B43, NhatKy_ViPham!C:C, "T20") - SUMIFS(NhatKy_ViPham!K:K, NhatKy_ViPham!E:E, "10_Hoa_A", NhatKy_ViPham!F:F, B43, NhatKy_ViPham!C:C, "T20")</f>
        <v>100</v>
      </c>
      <c r="AL43" s="7">
        <f>100 + SUMIFS(NhatKy_ViPham!J:J, NhatKy_ViPham!E:E, "10_Hoa_A", NhatKy_ViPham!F:F, B43, NhatKy_ViPham!C:C, "T21") - SUMIFS(NhatKy_ViPham!K:K, NhatKy_ViPham!E:E, "10_Hoa_A", NhatKy_ViPham!F:F, B43, NhatKy_ViPham!C:C, "T21")</f>
        <v>100</v>
      </c>
      <c r="AM43" s="7">
        <f>100 + SUMIFS(NhatKy_ViPham!J:J, NhatKy_ViPham!E:E, "10_Hoa_A", NhatKy_ViPham!F:F, B43, NhatKy_ViPham!C:C, "T22") - SUMIFS(NhatKy_ViPham!K:K, NhatKy_ViPham!E:E, "10_Hoa_A", NhatKy_ViPham!F:F, B43, NhatKy_ViPham!C:C, "T22")</f>
        <v>100</v>
      </c>
      <c r="AN43" s="7">
        <f>100 + SUMIFS(NhatKy_ViPham!J:J, NhatKy_ViPham!E:E, "10_Hoa_A", NhatKy_ViPham!F:F, B43, NhatKy_ViPham!C:C, "T23") - SUMIFS(NhatKy_ViPham!K:K, NhatKy_ViPham!E:E, "10_Hoa_A", NhatKy_ViPham!F:F, B43, NhatKy_ViPham!C:C, "T23")</f>
        <v>100</v>
      </c>
      <c r="AO43" s="7">
        <f>100 + SUMIFS(NhatKy_ViPham!J:J, NhatKy_ViPham!E:E, "10_Hoa_A", NhatKy_ViPham!F:F, B43, NhatKy_ViPham!C:C, "T24") - SUMIFS(NhatKy_ViPham!K:K, NhatKy_ViPham!E:E, "10_Hoa_A", NhatKy_ViPham!F:F, B43, NhatKy_ViPham!C:C, "T24")</f>
        <v>100</v>
      </c>
      <c r="AP43" s="7">
        <f>100 + SUMIFS(NhatKy_ViPham!J:J, NhatKy_ViPham!E:E, "10_Hoa_A", NhatKy_ViPham!F:F, B43, NhatKy_ViPham!C:C, "T25") - SUMIFS(NhatKy_ViPham!K:K, NhatKy_ViPham!E:E, "10_Hoa_A", NhatKy_ViPham!F:F, B43, NhatKy_ViPham!C:C, "T25")</f>
        <v>100</v>
      </c>
      <c r="AQ43" s="7">
        <f>100 + SUMIFS(NhatKy_ViPham!J:J, NhatKy_ViPham!E:E, "10_Hoa_A", NhatKy_ViPham!F:F, B43, NhatKy_ViPham!C:C, "T26") - SUMIFS(NhatKy_ViPham!K:K, NhatKy_ViPham!E:E, "10_Hoa_A", NhatKy_ViPham!F:F, B43, NhatKy_ViPham!C:C, "T26")</f>
        <v>100</v>
      </c>
      <c r="AR43" s="7">
        <f>100 + SUMIFS(NhatKy_ViPham!J:J, NhatKy_ViPham!E:E, "10_Hoa_A", NhatKy_ViPham!F:F, B43, NhatKy_ViPham!C:C, "T27") - SUMIFS(NhatKy_ViPham!K:K, NhatKy_ViPham!E:E, "10_Hoa_A", NhatKy_ViPham!F:F, B43, NhatKy_ViPham!C:C, "T27")</f>
        <v>100</v>
      </c>
      <c r="AS43" s="7">
        <f>100 + SUMIFS(NhatKy_ViPham!J:J, NhatKy_ViPham!E:E, "10_Hoa_A", NhatKy_ViPham!F:F, B43, NhatKy_ViPham!C:C, "T28") - SUMIFS(NhatKy_ViPham!K:K, NhatKy_ViPham!E:E, "10_Hoa_A", NhatKy_ViPham!F:F, B43, NhatKy_ViPham!C:C, "T28")</f>
        <v>100</v>
      </c>
      <c r="AT43" s="7">
        <f>100 + SUMIFS(NhatKy_ViPham!J:J, NhatKy_ViPham!E:E, "10_Hoa_A", NhatKy_ViPham!F:F, B43, NhatKy_ViPham!C:C, "T29") - SUMIFS(NhatKy_ViPham!K:K, NhatKy_ViPham!E:E, "10_Hoa_A", NhatKy_ViPham!F:F, B43, NhatKy_ViPham!C:C, "T29")</f>
        <v>100</v>
      </c>
      <c r="AU43" s="7">
        <f>100 + SUMIFS(NhatKy_ViPham!J:J, NhatKy_ViPham!E:E, "10_Hoa_A", NhatKy_ViPham!F:F, B43, NhatKy_ViPham!C:C, "T30") - SUMIFS(NhatKy_ViPham!K:K, NhatKy_ViPham!E:E, "10_Hoa_A", NhatKy_ViPham!F:F, B43, NhatKy_ViPham!C:C, "T30")</f>
        <v>100</v>
      </c>
      <c r="AV43" s="7">
        <f>100 + SUMIFS(NhatKy_ViPham!J:J, NhatKy_ViPham!E:E, "10_Hoa_A", NhatKy_ViPham!F:F, B43, NhatKy_ViPham!C:C, "T31") - SUMIFS(NhatKy_ViPham!K:K, NhatKy_ViPham!E:E, "10_Hoa_A", NhatKy_ViPham!F:F, B43, NhatKy_ViPham!C:C, "T31")</f>
        <v>100</v>
      </c>
      <c r="AW43" s="7">
        <f>100 + SUMIFS(NhatKy_ViPham!J:J, NhatKy_ViPham!E:E, "10_Hoa_A", NhatKy_ViPham!F:F, B43, NhatKy_ViPham!C:C, "T32") - SUMIFS(NhatKy_ViPham!K:K, NhatKy_ViPham!E:E, "10_Hoa_A", NhatKy_ViPham!F:F, B43, NhatKy_ViPham!C:C, "T32")</f>
        <v>100</v>
      </c>
      <c r="AX43" s="7">
        <f>100 + SUMIFS(NhatKy_ViPham!J:J, NhatKy_ViPham!E:E, "10_Hoa_A", NhatKy_ViPham!F:F, B43, NhatKy_ViPham!C:C, "T33") - SUMIFS(NhatKy_ViPham!K:K, NhatKy_ViPham!E:E, "10_Hoa_A", NhatKy_ViPham!F:F, B43, NhatKy_ViPham!C:C, "T33")</f>
        <v>100</v>
      </c>
      <c r="AY43" s="7">
        <f>100 + SUMIFS(NhatKy_ViPham!J:J, NhatKy_ViPham!E:E, "10_Hoa_A", NhatKy_ViPham!F:F, B43, NhatKy_ViPham!C:C, "T34") - SUMIFS(NhatKy_ViPham!K:K, NhatKy_ViPham!E:E, "10_Hoa_A", NhatKy_ViPham!F:F, B43, NhatKy_ViPham!C:C, "T34")</f>
        <v>100</v>
      </c>
      <c r="AZ43" s="7">
        <f>100 + SUMIFS(NhatKy_ViPham!J:J, NhatKy_ViPham!E:E, "10_Hoa_A", NhatKy_ViPham!F:F, B43, NhatKy_ViPham!C:C, "T35") - SUMIFS(NhatKy_ViPham!K:K, NhatKy_ViPham!E:E, "10_Hoa_A", NhatKy_ViPham!F:F, B43, NhatKy_ViPham!C:C, "T35")</f>
        <v>100</v>
      </c>
      <c r="BA43" s="12">
        <f t="shared" si="0"/>
        <v>100</v>
      </c>
      <c r="BB43" s="11" t="s">
        <v>430</v>
      </c>
      <c r="BC43" s="14" t="str">
        <f t="shared" si="1"/>
        <v>Tốt</v>
      </c>
      <c r="BD43" s="10" t="str">
        <f t="shared" si="2"/>
        <v>🟢 BÌNH THƯỜNG</v>
      </c>
    </row>
  </sheetData>
  <mergeCells count="42">
    <mergeCell ref="A4:B4"/>
    <mergeCell ref="G4:H4"/>
    <mergeCell ref="BB7:BB8"/>
    <mergeCell ref="I4:J4"/>
    <mergeCell ref="BD7:BD8"/>
    <mergeCell ref="B7:B8"/>
    <mergeCell ref="F7:F8"/>
    <mergeCell ref="L7:L8"/>
    <mergeCell ref="K4:L4"/>
    <mergeCell ref="N7:N8"/>
    <mergeCell ref="BC7:BC8"/>
    <mergeCell ref="C4:D4"/>
    <mergeCell ref="AX7:AZ7"/>
    <mergeCell ref="E4:F4"/>
    <mergeCell ref="D7:D8"/>
    <mergeCell ref="AT7:AW7"/>
    <mergeCell ref="AH7:AK7"/>
    <mergeCell ref="BA7:BA8"/>
    <mergeCell ref="M7:M8"/>
    <mergeCell ref="AP7:AS7"/>
    <mergeCell ref="AL7:AO7"/>
    <mergeCell ref="O7:O8"/>
    <mergeCell ref="Q7:Q8"/>
    <mergeCell ref="R7:U7"/>
    <mergeCell ref="Z7:AC7"/>
    <mergeCell ref="V7:Y7"/>
    <mergeCell ref="P7:P8"/>
    <mergeCell ref="A7:A8"/>
    <mergeCell ref="G7:G8"/>
    <mergeCell ref="I7:I8"/>
    <mergeCell ref="A5:B5"/>
    <mergeCell ref="AD7:AG7"/>
    <mergeCell ref="I5:J5"/>
    <mergeCell ref="E7:E8"/>
    <mergeCell ref="K7:K8"/>
    <mergeCell ref="E5:F5"/>
    <mergeCell ref="K5:L5"/>
    <mergeCell ref="H7:H8"/>
    <mergeCell ref="J7:J8"/>
    <mergeCell ref="G5:H5"/>
    <mergeCell ref="C7:C8"/>
    <mergeCell ref="C5:D5"/>
  </mergeCells>
  <dataValidations count="1">
    <dataValidation type="list" allowBlank="1" sqref="E9:E43 BB9:BB43" xr:uid="{00000000-0002-0000-0900-000000000000}">
      <formula1>"Không,Có"</formula1>
    </dataValidation>
  </dataValidations>
  <hyperlinks>
    <hyperlink ref="AX1" location="'TOC_HuongDan'!A1" display="🏠 về Mục Lục" xr:uid="{00000000-0004-0000-0900-000000000000}"/>
    <hyperlink ref="AX2" location="'NhatKy_ViPham'!A4" display="📋 Nhật Ký Vi Phạm Lớp 10_Hoa_A" xr:uid="{00000000-0004-0000-0900-000001000000}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D43"/>
  <sheetViews>
    <sheetView showGridLines="0" workbookViewId="0"/>
  </sheetViews>
  <sheetFormatPr defaultRowHeight="15" x14ac:dyDescent="0.25"/>
  <cols>
    <col min="1" max="1" width="6" customWidth="1"/>
    <col min="2" max="2" width="25" customWidth="1"/>
    <col min="3" max="3" width="12" customWidth="1"/>
    <col min="4" max="5" width="10" customWidth="1"/>
    <col min="6" max="17" width="16" customWidth="1"/>
    <col min="18" max="52" width="7" customWidth="1"/>
    <col min="53" max="55" width="14" customWidth="1"/>
    <col min="56" max="56" width="22" customWidth="1"/>
  </cols>
  <sheetData>
    <row r="1" spans="1:56" ht="21" x14ac:dyDescent="0.35">
      <c r="A1" s="1" t="s">
        <v>748</v>
      </c>
      <c r="AX1" s="8" t="s">
        <v>358</v>
      </c>
    </row>
    <row r="2" spans="1:56" x14ac:dyDescent="0.25">
      <c r="A2" s="2" t="s">
        <v>749</v>
      </c>
      <c r="AX2" s="8" t="s">
        <v>750</v>
      </c>
    </row>
    <row r="4" spans="1:56" x14ac:dyDescent="0.25">
      <c r="A4" s="55" t="s">
        <v>361</v>
      </c>
      <c r="B4" s="50"/>
      <c r="C4" s="55" t="s">
        <v>362</v>
      </c>
      <c r="D4" s="50"/>
      <c r="E4" s="55" t="s">
        <v>363</v>
      </c>
      <c r="F4" s="50"/>
      <c r="G4" s="55" t="s">
        <v>364</v>
      </c>
      <c r="H4" s="50"/>
      <c r="I4" s="55" t="s">
        <v>365</v>
      </c>
      <c r="J4" s="50"/>
      <c r="K4" s="55" t="s">
        <v>366</v>
      </c>
      <c r="L4" s="50"/>
    </row>
    <row r="5" spans="1:56" x14ac:dyDescent="0.25">
      <c r="A5" s="49">
        <f>COUNTA(A9:A43)</f>
        <v>35</v>
      </c>
      <c r="B5" s="50"/>
      <c r="C5" s="53">
        <f>COUNTIF(BC9:BC43, "Tốt")</f>
        <v>35</v>
      </c>
      <c r="D5" s="50"/>
      <c r="E5" s="49">
        <f>COUNTIF(BC9:BC43, "Khá")</f>
        <v>0</v>
      </c>
      <c r="F5" s="50"/>
      <c r="G5" s="49">
        <f>COUNTIF(BC9:BC43, "Đạt")</f>
        <v>0</v>
      </c>
      <c r="H5" s="50"/>
      <c r="I5" s="52">
        <f>COUNTIF(BC9:BC43, "Chưa đạt")</f>
        <v>0</v>
      </c>
      <c r="J5" s="50"/>
      <c r="K5" s="53">
        <f>ROUND(AVERAGE(BA9:BA43), 1)</f>
        <v>100</v>
      </c>
      <c r="L5" s="50"/>
    </row>
    <row r="7" spans="1:56" x14ac:dyDescent="0.25">
      <c r="A7" s="46" t="s">
        <v>3</v>
      </c>
      <c r="B7" s="46" t="s">
        <v>303</v>
      </c>
      <c r="C7" s="46" t="s">
        <v>367</v>
      </c>
      <c r="D7" s="46" t="s">
        <v>368</v>
      </c>
      <c r="E7" s="46" t="s">
        <v>369</v>
      </c>
      <c r="F7" s="48" t="s">
        <v>370</v>
      </c>
      <c r="G7" s="48" t="s">
        <v>371</v>
      </c>
      <c r="H7" s="48" t="s">
        <v>372</v>
      </c>
      <c r="I7" s="48" t="s">
        <v>373</v>
      </c>
      <c r="J7" s="48" t="s">
        <v>374</v>
      </c>
      <c r="K7" s="48" t="s">
        <v>375</v>
      </c>
      <c r="L7" s="48" t="s">
        <v>376</v>
      </c>
      <c r="M7" s="48" t="s">
        <v>377</v>
      </c>
      <c r="N7" s="48" t="s">
        <v>378</v>
      </c>
      <c r="O7" s="48" t="s">
        <v>379</v>
      </c>
      <c r="P7" s="54" t="s">
        <v>380</v>
      </c>
      <c r="Q7" s="48" t="s">
        <v>381</v>
      </c>
      <c r="R7" s="46" t="s">
        <v>382</v>
      </c>
      <c r="S7" s="51"/>
      <c r="T7" s="51"/>
      <c r="U7" s="51"/>
      <c r="V7" s="46" t="s">
        <v>383</v>
      </c>
      <c r="W7" s="51"/>
      <c r="X7" s="51"/>
      <c r="Y7" s="51"/>
      <c r="Z7" s="46" t="s">
        <v>384</v>
      </c>
      <c r="AA7" s="51"/>
      <c r="AB7" s="51"/>
      <c r="AC7" s="51"/>
      <c r="AD7" s="46" t="s">
        <v>385</v>
      </c>
      <c r="AE7" s="51"/>
      <c r="AF7" s="51"/>
      <c r="AG7" s="51"/>
      <c r="AH7" s="46" t="s">
        <v>386</v>
      </c>
      <c r="AI7" s="51"/>
      <c r="AJ7" s="51"/>
      <c r="AK7" s="51"/>
      <c r="AL7" s="46" t="s">
        <v>387</v>
      </c>
      <c r="AM7" s="51"/>
      <c r="AN7" s="51"/>
      <c r="AO7" s="51"/>
      <c r="AP7" s="46" t="s">
        <v>388</v>
      </c>
      <c r="AQ7" s="51"/>
      <c r="AR7" s="51"/>
      <c r="AS7" s="51"/>
      <c r="AT7" s="46" t="s">
        <v>389</v>
      </c>
      <c r="AU7" s="51"/>
      <c r="AV7" s="51"/>
      <c r="AW7" s="51"/>
      <c r="AX7" s="46" t="s">
        <v>390</v>
      </c>
      <c r="AY7" s="51"/>
      <c r="AZ7" s="51"/>
      <c r="BA7" s="46" t="s">
        <v>391</v>
      </c>
      <c r="BB7" s="46" t="s">
        <v>392</v>
      </c>
      <c r="BC7" s="46" t="s">
        <v>393</v>
      </c>
      <c r="BD7" s="46" t="s">
        <v>394</v>
      </c>
    </row>
    <row r="8" spans="1:56" x14ac:dyDescent="0.25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9" t="s">
        <v>311</v>
      </c>
      <c r="S8" s="9" t="s">
        <v>348</v>
      </c>
      <c r="T8" s="9" t="s">
        <v>395</v>
      </c>
      <c r="U8" s="9" t="s">
        <v>396</v>
      </c>
      <c r="V8" s="9" t="s">
        <v>397</v>
      </c>
      <c r="W8" s="9" t="s">
        <v>398</v>
      </c>
      <c r="X8" s="9" t="s">
        <v>399</v>
      </c>
      <c r="Y8" s="9" t="s">
        <v>400</v>
      </c>
      <c r="Z8" s="9" t="s">
        <v>401</v>
      </c>
      <c r="AA8" s="9" t="s">
        <v>402</v>
      </c>
      <c r="AB8" s="9" t="s">
        <v>403</v>
      </c>
      <c r="AC8" s="9" t="s">
        <v>404</v>
      </c>
      <c r="AD8" s="9" t="s">
        <v>405</v>
      </c>
      <c r="AE8" s="9" t="s">
        <v>406</v>
      </c>
      <c r="AF8" s="9" t="s">
        <v>407</v>
      </c>
      <c r="AG8" s="9" t="s">
        <v>408</v>
      </c>
      <c r="AH8" s="9" t="s">
        <v>409</v>
      </c>
      <c r="AI8" s="9" t="s">
        <v>410</v>
      </c>
      <c r="AJ8" s="9" t="s">
        <v>411</v>
      </c>
      <c r="AK8" s="9" t="s">
        <v>412</v>
      </c>
      <c r="AL8" s="9" t="s">
        <v>413</v>
      </c>
      <c r="AM8" s="9" t="s">
        <v>414</v>
      </c>
      <c r="AN8" s="9" t="s">
        <v>415</v>
      </c>
      <c r="AO8" s="9" t="s">
        <v>416</v>
      </c>
      <c r="AP8" s="9" t="s">
        <v>417</v>
      </c>
      <c r="AQ8" s="9" t="s">
        <v>418</v>
      </c>
      <c r="AR8" s="9" t="s">
        <v>419</v>
      </c>
      <c r="AS8" s="9" t="s">
        <v>420</v>
      </c>
      <c r="AT8" s="9" t="s">
        <v>421</v>
      </c>
      <c r="AU8" s="9" t="s">
        <v>422</v>
      </c>
      <c r="AV8" s="9" t="s">
        <v>423</v>
      </c>
      <c r="AW8" s="9" t="s">
        <v>424</v>
      </c>
      <c r="AX8" s="9" t="s">
        <v>425</v>
      </c>
      <c r="AY8" s="9" t="s">
        <v>426</v>
      </c>
      <c r="AZ8" s="9" t="s">
        <v>427</v>
      </c>
      <c r="BA8" s="47"/>
      <c r="BB8" s="47"/>
      <c r="BC8" s="47"/>
      <c r="BD8" s="47"/>
    </row>
    <row r="9" spans="1:56" x14ac:dyDescent="0.25">
      <c r="A9" s="4">
        <v>1</v>
      </c>
      <c r="B9" s="10" t="s">
        <v>751</v>
      </c>
      <c r="C9" s="4" t="s">
        <v>704</v>
      </c>
      <c r="D9" s="4" t="s">
        <v>435</v>
      </c>
      <c r="E9" s="11" t="s">
        <v>430</v>
      </c>
      <c r="F9" s="7">
        <f>SUMIFS(NhatKy_ViPham!K:K, NhatKy_ViPham!E:E, "10_Hoa_B", NhatKy_ViPham!F:F, B9, NhatKy_ViPham!H:H, "L01")</f>
        <v>0</v>
      </c>
      <c r="G9" s="7">
        <f>SUMIFS(NhatKy_ViPham!K:K, NhatKy_ViPham!E:E, "10_Hoa_B", NhatKy_ViPham!F:F, B9, NhatKy_ViPham!H:H, "L02")</f>
        <v>0</v>
      </c>
      <c r="H9" s="7">
        <f>SUMIFS(NhatKy_ViPham!K:K, NhatKy_ViPham!E:E, "10_Hoa_B", NhatKy_ViPham!F:F, B9, NhatKy_ViPham!H:H, "L03")</f>
        <v>0</v>
      </c>
      <c r="I9" s="7">
        <f>SUMIFS(NhatKy_ViPham!K:K, NhatKy_ViPham!E:E, "10_Hoa_B", NhatKy_ViPham!F:F, B9, NhatKy_ViPham!H:H, "L04")</f>
        <v>0</v>
      </c>
      <c r="J9" s="7">
        <f>SUMIFS(NhatKy_ViPham!K:K, NhatKy_ViPham!E:E, "10_Hoa_B", NhatKy_ViPham!F:F, B9, NhatKy_ViPham!H:H, "L05")</f>
        <v>0</v>
      </c>
      <c r="K9" s="7">
        <f>SUMIFS(NhatKy_ViPham!K:K, NhatKy_ViPham!E:E, "10_Hoa_B", NhatKy_ViPham!F:F, B9, NhatKy_ViPham!H:H, "L06")</f>
        <v>0</v>
      </c>
      <c r="L9" s="7">
        <f>SUMIFS(NhatKy_ViPham!K:K, NhatKy_ViPham!E:E, "10_Hoa_B", NhatKy_ViPham!F:F, B9, NhatKy_ViPham!H:H, "L07")</f>
        <v>0</v>
      </c>
      <c r="M9" s="7">
        <f>SUMIFS(NhatKy_ViPham!K:K, NhatKy_ViPham!E:E, "10_Hoa_B", NhatKy_ViPham!F:F, B9, NhatKy_ViPham!H:H, "L08")</f>
        <v>0</v>
      </c>
      <c r="N9" s="7">
        <f>SUMIFS(NhatKy_ViPham!K:K, NhatKy_ViPham!E:E, "10_Hoa_B", NhatKy_ViPham!F:F, B9, NhatKy_ViPham!H:H, "L09")</f>
        <v>0</v>
      </c>
      <c r="O9" s="7">
        <f>SUMIFS(NhatKy_ViPham!K:K, NhatKy_ViPham!E:E, "10_Hoa_B", NhatKy_ViPham!F:F, B9, NhatKy_ViPham!H:H, "L10")</f>
        <v>0</v>
      </c>
      <c r="P9" s="12">
        <f>SUMIFS(NhatKy_ViPham!J:J, NhatKy_ViPham!E:E, "10_Hoa_B", NhatKy_ViPham!F:F, B9)</f>
        <v>0</v>
      </c>
      <c r="Q9" s="13">
        <f>SUMIFS(NhatKy_ViPham!K:K, NhatKy_ViPham!E:E, "10_Hoa_B", NhatKy_ViPham!F:F, B9)</f>
        <v>0</v>
      </c>
      <c r="R9" s="7">
        <f>100 + SUMIFS(NhatKy_ViPham!J:J, NhatKy_ViPham!E:E, "10_Hoa_B", NhatKy_ViPham!F:F, B9, NhatKy_ViPham!C:C, "T1") - SUMIFS(NhatKy_ViPham!K:K, NhatKy_ViPham!E:E, "10_Hoa_B", NhatKy_ViPham!F:F, B9, NhatKy_ViPham!C:C, "T1")</f>
        <v>100</v>
      </c>
      <c r="S9" s="7">
        <f>100 + SUMIFS(NhatKy_ViPham!J:J, NhatKy_ViPham!E:E, "10_Hoa_B", NhatKy_ViPham!F:F, B9, NhatKy_ViPham!C:C, "T2") - SUMIFS(NhatKy_ViPham!K:K, NhatKy_ViPham!E:E, "10_Hoa_B", NhatKy_ViPham!F:F, B9, NhatKy_ViPham!C:C, "T2")</f>
        <v>100</v>
      </c>
      <c r="T9" s="7">
        <f>100 + SUMIFS(NhatKy_ViPham!J:J, NhatKy_ViPham!E:E, "10_Hoa_B", NhatKy_ViPham!F:F, B9, NhatKy_ViPham!C:C, "T3") - SUMIFS(NhatKy_ViPham!K:K, NhatKy_ViPham!E:E, "10_Hoa_B", NhatKy_ViPham!F:F, B9, NhatKy_ViPham!C:C, "T3")</f>
        <v>100</v>
      </c>
      <c r="U9" s="7">
        <f>100 + SUMIFS(NhatKy_ViPham!J:J, NhatKy_ViPham!E:E, "10_Hoa_B", NhatKy_ViPham!F:F, B9, NhatKy_ViPham!C:C, "T4") - SUMIFS(NhatKy_ViPham!K:K, NhatKy_ViPham!E:E, "10_Hoa_B", NhatKy_ViPham!F:F, B9, NhatKy_ViPham!C:C, "T4")</f>
        <v>100</v>
      </c>
      <c r="V9" s="7">
        <f>100 + SUMIFS(NhatKy_ViPham!J:J, NhatKy_ViPham!E:E, "10_Hoa_B", NhatKy_ViPham!F:F, B9, NhatKy_ViPham!C:C, "T5") - SUMIFS(NhatKy_ViPham!K:K, NhatKy_ViPham!E:E, "10_Hoa_B", NhatKy_ViPham!F:F, B9, NhatKy_ViPham!C:C, "T5")</f>
        <v>100</v>
      </c>
      <c r="W9" s="7">
        <f>100 + SUMIFS(NhatKy_ViPham!J:J, NhatKy_ViPham!E:E, "10_Hoa_B", NhatKy_ViPham!F:F, B9, NhatKy_ViPham!C:C, "T6") - SUMIFS(NhatKy_ViPham!K:K, NhatKy_ViPham!E:E, "10_Hoa_B", NhatKy_ViPham!F:F, B9, NhatKy_ViPham!C:C, "T6")</f>
        <v>100</v>
      </c>
      <c r="X9" s="7">
        <f>100 + SUMIFS(NhatKy_ViPham!J:J, NhatKy_ViPham!E:E, "10_Hoa_B", NhatKy_ViPham!F:F, B9, NhatKy_ViPham!C:C, "T7") - SUMIFS(NhatKy_ViPham!K:K, NhatKy_ViPham!E:E, "10_Hoa_B", NhatKy_ViPham!F:F, B9, NhatKy_ViPham!C:C, "T7")</f>
        <v>100</v>
      </c>
      <c r="Y9" s="7">
        <f>100 + SUMIFS(NhatKy_ViPham!J:J, NhatKy_ViPham!E:E, "10_Hoa_B", NhatKy_ViPham!F:F, B9, NhatKy_ViPham!C:C, "T8") - SUMIFS(NhatKy_ViPham!K:K, NhatKy_ViPham!E:E, "10_Hoa_B", NhatKy_ViPham!F:F, B9, NhatKy_ViPham!C:C, "T8")</f>
        <v>100</v>
      </c>
      <c r="Z9" s="7">
        <f>100 + SUMIFS(NhatKy_ViPham!J:J, NhatKy_ViPham!E:E, "10_Hoa_B", NhatKy_ViPham!F:F, B9, NhatKy_ViPham!C:C, "T9") - SUMIFS(NhatKy_ViPham!K:K, NhatKy_ViPham!E:E, "10_Hoa_B", NhatKy_ViPham!F:F, B9, NhatKy_ViPham!C:C, "T9")</f>
        <v>100</v>
      </c>
      <c r="AA9" s="7">
        <f>100 + SUMIFS(NhatKy_ViPham!J:J, NhatKy_ViPham!E:E, "10_Hoa_B", NhatKy_ViPham!F:F, B9, NhatKy_ViPham!C:C, "T10") - SUMIFS(NhatKy_ViPham!K:K, NhatKy_ViPham!E:E, "10_Hoa_B", NhatKy_ViPham!F:F, B9, NhatKy_ViPham!C:C, "T10")</f>
        <v>100</v>
      </c>
      <c r="AB9" s="7">
        <f>100 + SUMIFS(NhatKy_ViPham!J:J, NhatKy_ViPham!E:E, "10_Hoa_B", NhatKy_ViPham!F:F, B9, NhatKy_ViPham!C:C, "T11") - SUMIFS(NhatKy_ViPham!K:K, NhatKy_ViPham!E:E, "10_Hoa_B", NhatKy_ViPham!F:F, B9, NhatKy_ViPham!C:C, "T11")</f>
        <v>100</v>
      </c>
      <c r="AC9" s="7">
        <f>100 + SUMIFS(NhatKy_ViPham!J:J, NhatKy_ViPham!E:E, "10_Hoa_B", NhatKy_ViPham!F:F, B9, NhatKy_ViPham!C:C, "T12") - SUMIFS(NhatKy_ViPham!K:K, NhatKy_ViPham!E:E, "10_Hoa_B", NhatKy_ViPham!F:F, B9, NhatKy_ViPham!C:C, "T12")</f>
        <v>100</v>
      </c>
      <c r="AD9" s="7">
        <f>100 + SUMIFS(NhatKy_ViPham!J:J, NhatKy_ViPham!E:E, "10_Hoa_B", NhatKy_ViPham!F:F, B9, NhatKy_ViPham!C:C, "T13") - SUMIFS(NhatKy_ViPham!K:K, NhatKy_ViPham!E:E, "10_Hoa_B", NhatKy_ViPham!F:F, B9, NhatKy_ViPham!C:C, "T13")</f>
        <v>100</v>
      </c>
      <c r="AE9" s="7">
        <f>100 + SUMIFS(NhatKy_ViPham!J:J, NhatKy_ViPham!E:E, "10_Hoa_B", NhatKy_ViPham!F:F, B9, NhatKy_ViPham!C:C, "T14") - SUMIFS(NhatKy_ViPham!K:K, NhatKy_ViPham!E:E, "10_Hoa_B", NhatKy_ViPham!F:F, B9, NhatKy_ViPham!C:C, "T14")</f>
        <v>100</v>
      </c>
      <c r="AF9" s="7">
        <f>100 + SUMIFS(NhatKy_ViPham!J:J, NhatKy_ViPham!E:E, "10_Hoa_B", NhatKy_ViPham!F:F, B9, NhatKy_ViPham!C:C, "T15") - SUMIFS(NhatKy_ViPham!K:K, NhatKy_ViPham!E:E, "10_Hoa_B", NhatKy_ViPham!F:F, B9, NhatKy_ViPham!C:C, "T15")</f>
        <v>100</v>
      </c>
      <c r="AG9" s="7">
        <f>100 + SUMIFS(NhatKy_ViPham!J:J, NhatKy_ViPham!E:E, "10_Hoa_B", NhatKy_ViPham!F:F, B9, NhatKy_ViPham!C:C, "T16") - SUMIFS(NhatKy_ViPham!K:K, NhatKy_ViPham!E:E, "10_Hoa_B", NhatKy_ViPham!F:F, B9, NhatKy_ViPham!C:C, "T16")</f>
        <v>100</v>
      </c>
      <c r="AH9" s="7">
        <f>100 + SUMIFS(NhatKy_ViPham!J:J, NhatKy_ViPham!E:E, "10_Hoa_B", NhatKy_ViPham!F:F, B9, NhatKy_ViPham!C:C, "T17") - SUMIFS(NhatKy_ViPham!K:K, NhatKy_ViPham!E:E, "10_Hoa_B", NhatKy_ViPham!F:F, B9, NhatKy_ViPham!C:C, "T17")</f>
        <v>100</v>
      </c>
      <c r="AI9" s="7">
        <f>100 + SUMIFS(NhatKy_ViPham!J:J, NhatKy_ViPham!E:E, "10_Hoa_B", NhatKy_ViPham!F:F, B9, NhatKy_ViPham!C:C, "T18") - SUMIFS(NhatKy_ViPham!K:K, NhatKy_ViPham!E:E, "10_Hoa_B", NhatKy_ViPham!F:F, B9, NhatKy_ViPham!C:C, "T18")</f>
        <v>100</v>
      </c>
      <c r="AJ9" s="7">
        <f>100 + SUMIFS(NhatKy_ViPham!J:J, NhatKy_ViPham!E:E, "10_Hoa_B", NhatKy_ViPham!F:F, B9, NhatKy_ViPham!C:C, "T19") - SUMIFS(NhatKy_ViPham!K:K, NhatKy_ViPham!E:E, "10_Hoa_B", NhatKy_ViPham!F:F, B9, NhatKy_ViPham!C:C, "T19")</f>
        <v>100</v>
      </c>
      <c r="AK9" s="7">
        <f>100 + SUMIFS(NhatKy_ViPham!J:J, NhatKy_ViPham!E:E, "10_Hoa_B", NhatKy_ViPham!F:F, B9, NhatKy_ViPham!C:C, "T20") - SUMIFS(NhatKy_ViPham!K:K, NhatKy_ViPham!E:E, "10_Hoa_B", NhatKy_ViPham!F:F, B9, NhatKy_ViPham!C:C, "T20")</f>
        <v>100</v>
      </c>
      <c r="AL9" s="7">
        <f>100 + SUMIFS(NhatKy_ViPham!J:J, NhatKy_ViPham!E:E, "10_Hoa_B", NhatKy_ViPham!F:F, B9, NhatKy_ViPham!C:C, "T21") - SUMIFS(NhatKy_ViPham!K:K, NhatKy_ViPham!E:E, "10_Hoa_B", NhatKy_ViPham!F:F, B9, NhatKy_ViPham!C:C, "T21")</f>
        <v>100</v>
      </c>
      <c r="AM9" s="7">
        <f>100 + SUMIFS(NhatKy_ViPham!J:J, NhatKy_ViPham!E:E, "10_Hoa_B", NhatKy_ViPham!F:F, B9, NhatKy_ViPham!C:C, "T22") - SUMIFS(NhatKy_ViPham!K:K, NhatKy_ViPham!E:E, "10_Hoa_B", NhatKy_ViPham!F:F, B9, NhatKy_ViPham!C:C, "T22")</f>
        <v>100</v>
      </c>
      <c r="AN9" s="7">
        <f>100 + SUMIFS(NhatKy_ViPham!J:J, NhatKy_ViPham!E:E, "10_Hoa_B", NhatKy_ViPham!F:F, B9, NhatKy_ViPham!C:C, "T23") - SUMIFS(NhatKy_ViPham!K:K, NhatKy_ViPham!E:E, "10_Hoa_B", NhatKy_ViPham!F:F, B9, NhatKy_ViPham!C:C, "T23")</f>
        <v>100</v>
      </c>
      <c r="AO9" s="7">
        <f>100 + SUMIFS(NhatKy_ViPham!J:J, NhatKy_ViPham!E:E, "10_Hoa_B", NhatKy_ViPham!F:F, B9, NhatKy_ViPham!C:C, "T24") - SUMIFS(NhatKy_ViPham!K:K, NhatKy_ViPham!E:E, "10_Hoa_B", NhatKy_ViPham!F:F, B9, NhatKy_ViPham!C:C, "T24")</f>
        <v>100</v>
      </c>
      <c r="AP9" s="7">
        <f>100 + SUMIFS(NhatKy_ViPham!J:J, NhatKy_ViPham!E:E, "10_Hoa_B", NhatKy_ViPham!F:F, B9, NhatKy_ViPham!C:C, "T25") - SUMIFS(NhatKy_ViPham!K:K, NhatKy_ViPham!E:E, "10_Hoa_B", NhatKy_ViPham!F:F, B9, NhatKy_ViPham!C:C, "T25")</f>
        <v>100</v>
      </c>
      <c r="AQ9" s="7">
        <f>100 + SUMIFS(NhatKy_ViPham!J:J, NhatKy_ViPham!E:E, "10_Hoa_B", NhatKy_ViPham!F:F, B9, NhatKy_ViPham!C:C, "T26") - SUMIFS(NhatKy_ViPham!K:K, NhatKy_ViPham!E:E, "10_Hoa_B", NhatKy_ViPham!F:F, B9, NhatKy_ViPham!C:C, "T26")</f>
        <v>100</v>
      </c>
      <c r="AR9" s="7">
        <f>100 + SUMIFS(NhatKy_ViPham!J:J, NhatKy_ViPham!E:E, "10_Hoa_B", NhatKy_ViPham!F:F, B9, NhatKy_ViPham!C:C, "T27") - SUMIFS(NhatKy_ViPham!K:K, NhatKy_ViPham!E:E, "10_Hoa_B", NhatKy_ViPham!F:F, B9, NhatKy_ViPham!C:C, "T27")</f>
        <v>100</v>
      </c>
      <c r="AS9" s="7">
        <f>100 + SUMIFS(NhatKy_ViPham!J:J, NhatKy_ViPham!E:E, "10_Hoa_B", NhatKy_ViPham!F:F, B9, NhatKy_ViPham!C:C, "T28") - SUMIFS(NhatKy_ViPham!K:K, NhatKy_ViPham!E:E, "10_Hoa_B", NhatKy_ViPham!F:F, B9, NhatKy_ViPham!C:C, "T28")</f>
        <v>100</v>
      </c>
      <c r="AT9" s="7">
        <f>100 + SUMIFS(NhatKy_ViPham!J:J, NhatKy_ViPham!E:E, "10_Hoa_B", NhatKy_ViPham!F:F, B9, NhatKy_ViPham!C:C, "T29") - SUMIFS(NhatKy_ViPham!K:K, NhatKy_ViPham!E:E, "10_Hoa_B", NhatKy_ViPham!F:F, B9, NhatKy_ViPham!C:C, "T29")</f>
        <v>100</v>
      </c>
      <c r="AU9" s="7">
        <f>100 + SUMIFS(NhatKy_ViPham!J:J, NhatKy_ViPham!E:E, "10_Hoa_B", NhatKy_ViPham!F:F, B9, NhatKy_ViPham!C:C, "T30") - SUMIFS(NhatKy_ViPham!K:K, NhatKy_ViPham!E:E, "10_Hoa_B", NhatKy_ViPham!F:F, B9, NhatKy_ViPham!C:C, "T30")</f>
        <v>100</v>
      </c>
      <c r="AV9" s="7">
        <f>100 + SUMIFS(NhatKy_ViPham!J:J, NhatKy_ViPham!E:E, "10_Hoa_B", NhatKy_ViPham!F:F, B9, NhatKy_ViPham!C:C, "T31") - SUMIFS(NhatKy_ViPham!K:K, NhatKy_ViPham!E:E, "10_Hoa_B", NhatKy_ViPham!F:F, B9, NhatKy_ViPham!C:C, "T31")</f>
        <v>100</v>
      </c>
      <c r="AW9" s="7">
        <f>100 + SUMIFS(NhatKy_ViPham!J:J, NhatKy_ViPham!E:E, "10_Hoa_B", NhatKy_ViPham!F:F, B9, NhatKy_ViPham!C:C, "T32") - SUMIFS(NhatKy_ViPham!K:K, NhatKy_ViPham!E:E, "10_Hoa_B", NhatKy_ViPham!F:F, B9, NhatKy_ViPham!C:C, "T32")</f>
        <v>100</v>
      </c>
      <c r="AX9" s="7">
        <f>100 + SUMIFS(NhatKy_ViPham!J:J, NhatKy_ViPham!E:E, "10_Hoa_B", NhatKy_ViPham!F:F, B9, NhatKy_ViPham!C:C, "T33") - SUMIFS(NhatKy_ViPham!K:K, NhatKy_ViPham!E:E, "10_Hoa_B", NhatKy_ViPham!F:F, B9, NhatKy_ViPham!C:C, "T33")</f>
        <v>100</v>
      </c>
      <c r="AY9" s="7">
        <f>100 + SUMIFS(NhatKy_ViPham!J:J, NhatKy_ViPham!E:E, "10_Hoa_B", NhatKy_ViPham!F:F, B9, NhatKy_ViPham!C:C, "T34") - SUMIFS(NhatKy_ViPham!K:K, NhatKy_ViPham!E:E, "10_Hoa_B", NhatKy_ViPham!F:F, B9, NhatKy_ViPham!C:C, "T34")</f>
        <v>100</v>
      </c>
      <c r="AZ9" s="7">
        <f>100 + SUMIFS(NhatKy_ViPham!J:J, NhatKy_ViPham!E:E, "10_Hoa_B", NhatKy_ViPham!F:F, B9, NhatKy_ViPham!C:C, "T35") - SUMIFS(NhatKy_ViPham!K:K, NhatKy_ViPham!E:E, "10_Hoa_B", NhatKy_ViPham!F:F, B9, NhatKy_ViPham!C:C, "T35")</f>
        <v>100</v>
      </c>
      <c r="BA9" s="12">
        <f t="shared" ref="BA9:BA43" si="0">ROUND(AVERAGE(R9:AZ9), 1)</f>
        <v>100</v>
      </c>
      <c r="BB9" s="11" t="s">
        <v>430</v>
      </c>
      <c r="BC9" s="14" t="str">
        <f t="shared" ref="BC9:BC43" si="1">IF(BB9="Có", "Chưa đạt", IF(BA9&gt;=85, "Tốt", IF(BA9&gt;=70, "Khá", IF(BA9&gt;=50, "Đạt", "Chưa đạt"))))</f>
        <v>Tốt</v>
      </c>
      <c r="BD9" s="10" t="str">
        <f t="shared" ref="BD9:BD43" si="2">IF(BC9="Chưa đạt", "🔴 Nguy cơ CHƯA ĐẠT", IF(BC9="Đạt", "🟡 CẦN NHẮC NHỞ", "🟢 BÌNH THƯỜNG"))</f>
        <v>🟢 BÌNH THƯỜNG</v>
      </c>
    </row>
    <row r="10" spans="1:56" x14ac:dyDescent="0.25">
      <c r="A10" s="5">
        <v>2</v>
      </c>
      <c r="B10" s="15" t="s">
        <v>752</v>
      </c>
      <c r="C10" s="5" t="s">
        <v>753</v>
      </c>
      <c r="D10" s="5" t="s">
        <v>435</v>
      </c>
      <c r="E10" s="11" t="s">
        <v>430</v>
      </c>
      <c r="F10" s="6">
        <f>SUMIFS(NhatKy_ViPham!K:K, NhatKy_ViPham!E:E, "10_Hoa_B", NhatKy_ViPham!F:F, B10, NhatKy_ViPham!H:H, "L01")</f>
        <v>0</v>
      </c>
      <c r="G10" s="6">
        <f>SUMIFS(NhatKy_ViPham!K:K, NhatKy_ViPham!E:E, "10_Hoa_B", NhatKy_ViPham!F:F, B10, NhatKy_ViPham!H:H, "L02")</f>
        <v>0</v>
      </c>
      <c r="H10" s="6">
        <f>SUMIFS(NhatKy_ViPham!K:K, NhatKy_ViPham!E:E, "10_Hoa_B", NhatKy_ViPham!F:F, B10, NhatKy_ViPham!H:H, "L03")</f>
        <v>0</v>
      </c>
      <c r="I10" s="6">
        <f>SUMIFS(NhatKy_ViPham!K:K, NhatKy_ViPham!E:E, "10_Hoa_B", NhatKy_ViPham!F:F, B10, NhatKy_ViPham!H:H, "L04")</f>
        <v>0</v>
      </c>
      <c r="J10" s="6">
        <f>SUMIFS(NhatKy_ViPham!K:K, NhatKy_ViPham!E:E, "10_Hoa_B", NhatKy_ViPham!F:F, B10, NhatKy_ViPham!H:H, "L05")</f>
        <v>0</v>
      </c>
      <c r="K10" s="6">
        <f>SUMIFS(NhatKy_ViPham!K:K, NhatKy_ViPham!E:E, "10_Hoa_B", NhatKy_ViPham!F:F, B10, NhatKy_ViPham!H:H, "L06")</f>
        <v>0</v>
      </c>
      <c r="L10" s="6">
        <f>SUMIFS(NhatKy_ViPham!K:K, NhatKy_ViPham!E:E, "10_Hoa_B", NhatKy_ViPham!F:F, B10, NhatKy_ViPham!H:H, "L07")</f>
        <v>0</v>
      </c>
      <c r="M10" s="6">
        <f>SUMIFS(NhatKy_ViPham!K:K, NhatKy_ViPham!E:E, "10_Hoa_B", NhatKy_ViPham!F:F, B10, NhatKy_ViPham!H:H, "L08")</f>
        <v>0</v>
      </c>
      <c r="N10" s="6">
        <f>SUMIFS(NhatKy_ViPham!K:K, NhatKy_ViPham!E:E, "10_Hoa_B", NhatKy_ViPham!F:F, B10, NhatKy_ViPham!H:H, "L09")</f>
        <v>0</v>
      </c>
      <c r="O10" s="6">
        <f>SUMIFS(NhatKy_ViPham!K:K, NhatKy_ViPham!E:E, "10_Hoa_B", NhatKy_ViPham!F:F, B10, NhatKy_ViPham!H:H, "L10")</f>
        <v>0</v>
      </c>
      <c r="P10" s="12">
        <f>SUMIFS(NhatKy_ViPham!J:J, NhatKy_ViPham!E:E, "10_Hoa_B", NhatKy_ViPham!F:F, B10)</f>
        <v>0</v>
      </c>
      <c r="Q10" s="13">
        <f>SUMIFS(NhatKy_ViPham!K:K, NhatKy_ViPham!E:E, "10_Hoa_B", NhatKy_ViPham!F:F, B10)</f>
        <v>0</v>
      </c>
      <c r="R10" s="6">
        <f>100 + SUMIFS(NhatKy_ViPham!J:J, NhatKy_ViPham!E:E, "10_Hoa_B", NhatKy_ViPham!F:F, B10, NhatKy_ViPham!C:C, "T1") - SUMIFS(NhatKy_ViPham!K:K, NhatKy_ViPham!E:E, "10_Hoa_B", NhatKy_ViPham!F:F, B10, NhatKy_ViPham!C:C, "T1")</f>
        <v>100</v>
      </c>
      <c r="S10" s="6">
        <f>100 + SUMIFS(NhatKy_ViPham!J:J, NhatKy_ViPham!E:E, "10_Hoa_B", NhatKy_ViPham!F:F, B10, NhatKy_ViPham!C:C, "T2") - SUMIFS(NhatKy_ViPham!K:K, NhatKy_ViPham!E:E, "10_Hoa_B", NhatKy_ViPham!F:F, B10, NhatKy_ViPham!C:C, "T2")</f>
        <v>100</v>
      </c>
      <c r="T10" s="6">
        <f>100 + SUMIFS(NhatKy_ViPham!J:J, NhatKy_ViPham!E:E, "10_Hoa_B", NhatKy_ViPham!F:F, B10, NhatKy_ViPham!C:C, "T3") - SUMIFS(NhatKy_ViPham!K:K, NhatKy_ViPham!E:E, "10_Hoa_B", NhatKy_ViPham!F:F, B10, NhatKy_ViPham!C:C, "T3")</f>
        <v>100</v>
      </c>
      <c r="U10" s="6">
        <f>100 + SUMIFS(NhatKy_ViPham!J:J, NhatKy_ViPham!E:E, "10_Hoa_B", NhatKy_ViPham!F:F, B10, NhatKy_ViPham!C:C, "T4") - SUMIFS(NhatKy_ViPham!K:K, NhatKy_ViPham!E:E, "10_Hoa_B", NhatKy_ViPham!F:F, B10, NhatKy_ViPham!C:C, "T4")</f>
        <v>100</v>
      </c>
      <c r="V10" s="6">
        <f>100 + SUMIFS(NhatKy_ViPham!J:J, NhatKy_ViPham!E:E, "10_Hoa_B", NhatKy_ViPham!F:F, B10, NhatKy_ViPham!C:C, "T5") - SUMIFS(NhatKy_ViPham!K:K, NhatKy_ViPham!E:E, "10_Hoa_B", NhatKy_ViPham!F:F, B10, NhatKy_ViPham!C:C, "T5")</f>
        <v>100</v>
      </c>
      <c r="W10" s="6">
        <f>100 + SUMIFS(NhatKy_ViPham!J:J, NhatKy_ViPham!E:E, "10_Hoa_B", NhatKy_ViPham!F:F, B10, NhatKy_ViPham!C:C, "T6") - SUMIFS(NhatKy_ViPham!K:K, NhatKy_ViPham!E:E, "10_Hoa_B", NhatKy_ViPham!F:F, B10, NhatKy_ViPham!C:C, "T6")</f>
        <v>100</v>
      </c>
      <c r="X10" s="6">
        <f>100 + SUMIFS(NhatKy_ViPham!J:J, NhatKy_ViPham!E:E, "10_Hoa_B", NhatKy_ViPham!F:F, B10, NhatKy_ViPham!C:C, "T7") - SUMIFS(NhatKy_ViPham!K:K, NhatKy_ViPham!E:E, "10_Hoa_B", NhatKy_ViPham!F:F, B10, NhatKy_ViPham!C:C, "T7")</f>
        <v>100</v>
      </c>
      <c r="Y10" s="6">
        <f>100 + SUMIFS(NhatKy_ViPham!J:J, NhatKy_ViPham!E:E, "10_Hoa_B", NhatKy_ViPham!F:F, B10, NhatKy_ViPham!C:C, "T8") - SUMIFS(NhatKy_ViPham!K:K, NhatKy_ViPham!E:E, "10_Hoa_B", NhatKy_ViPham!F:F, B10, NhatKy_ViPham!C:C, "T8")</f>
        <v>100</v>
      </c>
      <c r="Z10" s="6">
        <f>100 + SUMIFS(NhatKy_ViPham!J:J, NhatKy_ViPham!E:E, "10_Hoa_B", NhatKy_ViPham!F:F, B10, NhatKy_ViPham!C:C, "T9") - SUMIFS(NhatKy_ViPham!K:K, NhatKy_ViPham!E:E, "10_Hoa_B", NhatKy_ViPham!F:F, B10, NhatKy_ViPham!C:C, "T9")</f>
        <v>100</v>
      </c>
      <c r="AA10" s="6">
        <f>100 + SUMIFS(NhatKy_ViPham!J:J, NhatKy_ViPham!E:E, "10_Hoa_B", NhatKy_ViPham!F:F, B10, NhatKy_ViPham!C:C, "T10") - SUMIFS(NhatKy_ViPham!K:K, NhatKy_ViPham!E:E, "10_Hoa_B", NhatKy_ViPham!F:F, B10, NhatKy_ViPham!C:C, "T10")</f>
        <v>100</v>
      </c>
      <c r="AB10" s="6">
        <f>100 + SUMIFS(NhatKy_ViPham!J:J, NhatKy_ViPham!E:E, "10_Hoa_B", NhatKy_ViPham!F:F, B10, NhatKy_ViPham!C:C, "T11") - SUMIFS(NhatKy_ViPham!K:K, NhatKy_ViPham!E:E, "10_Hoa_B", NhatKy_ViPham!F:F, B10, NhatKy_ViPham!C:C, "T11")</f>
        <v>100</v>
      </c>
      <c r="AC10" s="6">
        <f>100 + SUMIFS(NhatKy_ViPham!J:J, NhatKy_ViPham!E:E, "10_Hoa_B", NhatKy_ViPham!F:F, B10, NhatKy_ViPham!C:C, "T12") - SUMIFS(NhatKy_ViPham!K:K, NhatKy_ViPham!E:E, "10_Hoa_B", NhatKy_ViPham!F:F, B10, NhatKy_ViPham!C:C, "T12")</f>
        <v>100</v>
      </c>
      <c r="AD10" s="6">
        <f>100 + SUMIFS(NhatKy_ViPham!J:J, NhatKy_ViPham!E:E, "10_Hoa_B", NhatKy_ViPham!F:F, B10, NhatKy_ViPham!C:C, "T13") - SUMIFS(NhatKy_ViPham!K:K, NhatKy_ViPham!E:E, "10_Hoa_B", NhatKy_ViPham!F:F, B10, NhatKy_ViPham!C:C, "T13")</f>
        <v>100</v>
      </c>
      <c r="AE10" s="6">
        <f>100 + SUMIFS(NhatKy_ViPham!J:J, NhatKy_ViPham!E:E, "10_Hoa_B", NhatKy_ViPham!F:F, B10, NhatKy_ViPham!C:C, "T14") - SUMIFS(NhatKy_ViPham!K:K, NhatKy_ViPham!E:E, "10_Hoa_B", NhatKy_ViPham!F:F, B10, NhatKy_ViPham!C:C, "T14")</f>
        <v>100</v>
      </c>
      <c r="AF10" s="6">
        <f>100 + SUMIFS(NhatKy_ViPham!J:J, NhatKy_ViPham!E:E, "10_Hoa_B", NhatKy_ViPham!F:F, B10, NhatKy_ViPham!C:C, "T15") - SUMIFS(NhatKy_ViPham!K:K, NhatKy_ViPham!E:E, "10_Hoa_B", NhatKy_ViPham!F:F, B10, NhatKy_ViPham!C:C, "T15")</f>
        <v>100</v>
      </c>
      <c r="AG10" s="6">
        <f>100 + SUMIFS(NhatKy_ViPham!J:J, NhatKy_ViPham!E:E, "10_Hoa_B", NhatKy_ViPham!F:F, B10, NhatKy_ViPham!C:C, "T16") - SUMIFS(NhatKy_ViPham!K:K, NhatKy_ViPham!E:E, "10_Hoa_B", NhatKy_ViPham!F:F, B10, NhatKy_ViPham!C:C, "T16")</f>
        <v>100</v>
      </c>
      <c r="AH10" s="6">
        <f>100 + SUMIFS(NhatKy_ViPham!J:J, NhatKy_ViPham!E:E, "10_Hoa_B", NhatKy_ViPham!F:F, B10, NhatKy_ViPham!C:C, "T17") - SUMIFS(NhatKy_ViPham!K:K, NhatKy_ViPham!E:E, "10_Hoa_B", NhatKy_ViPham!F:F, B10, NhatKy_ViPham!C:C, "T17")</f>
        <v>100</v>
      </c>
      <c r="AI10" s="6">
        <f>100 + SUMIFS(NhatKy_ViPham!J:J, NhatKy_ViPham!E:E, "10_Hoa_B", NhatKy_ViPham!F:F, B10, NhatKy_ViPham!C:C, "T18") - SUMIFS(NhatKy_ViPham!K:K, NhatKy_ViPham!E:E, "10_Hoa_B", NhatKy_ViPham!F:F, B10, NhatKy_ViPham!C:C, "T18")</f>
        <v>100</v>
      </c>
      <c r="AJ10" s="6">
        <f>100 + SUMIFS(NhatKy_ViPham!J:J, NhatKy_ViPham!E:E, "10_Hoa_B", NhatKy_ViPham!F:F, B10, NhatKy_ViPham!C:C, "T19") - SUMIFS(NhatKy_ViPham!K:K, NhatKy_ViPham!E:E, "10_Hoa_B", NhatKy_ViPham!F:F, B10, NhatKy_ViPham!C:C, "T19")</f>
        <v>100</v>
      </c>
      <c r="AK10" s="6">
        <f>100 + SUMIFS(NhatKy_ViPham!J:J, NhatKy_ViPham!E:E, "10_Hoa_B", NhatKy_ViPham!F:F, B10, NhatKy_ViPham!C:C, "T20") - SUMIFS(NhatKy_ViPham!K:K, NhatKy_ViPham!E:E, "10_Hoa_B", NhatKy_ViPham!F:F, B10, NhatKy_ViPham!C:C, "T20")</f>
        <v>100</v>
      </c>
      <c r="AL10" s="6">
        <f>100 + SUMIFS(NhatKy_ViPham!J:J, NhatKy_ViPham!E:E, "10_Hoa_B", NhatKy_ViPham!F:F, B10, NhatKy_ViPham!C:C, "T21") - SUMIFS(NhatKy_ViPham!K:K, NhatKy_ViPham!E:E, "10_Hoa_B", NhatKy_ViPham!F:F, B10, NhatKy_ViPham!C:C, "T21")</f>
        <v>100</v>
      </c>
      <c r="AM10" s="6">
        <f>100 + SUMIFS(NhatKy_ViPham!J:J, NhatKy_ViPham!E:E, "10_Hoa_B", NhatKy_ViPham!F:F, B10, NhatKy_ViPham!C:C, "T22") - SUMIFS(NhatKy_ViPham!K:K, NhatKy_ViPham!E:E, "10_Hoa_B", NhatKy_ViPham!F:F, B10, NhatKy_ViPham!C:C, "T22")</f>
        <v>100</v>
      </c>
      <c r="AN10" s="6">
        <f>100 + SUMIFS(NhatKy_ViPham!J:J, NhatKy_ViPham!E:E, "10_Hoa_B", NhatKy_ViPham!F:F, B10, NhatKy_ViPham!C:C, "T23") - SUMIFS(NhatKy_ViPham!K:K, NhatKy_ViPham!E:E, "10_Hoa_B", NhatKy_ViPham!F:F, B10, NhatKy_ViPham!C:C, "T23")</f>
        <v>100</v>
      </c>
      <c r="AO10" s="6">
        <f>100 + SUMIFS(NhatKy_ViPham!J:J, NhatKy_ViPham!E:E, "10_Hoa_B", NhatKy_ViPham!F:F, B10, NhatKy_ViPham!C:C, "T24") - SUMIFS(NhatKy_ViPham!K:K, NhatKy_ViPham!E:E, "10_Hoa_B", NhatKy_ViPham!F:F, B10, NhatKy_ViPham!C:C, "T24")</f>
        <v>100</v>
      </c>
      <c r="AP10" s="6">
        <f>100 + SUMIFS(NhatKy_ViPham!J:J, NhatKy_ViPham!E:E, "10_Hoa_B", NhatKy_ViPham!F:F, B10, NhatKy_ViPham!C:C, "T25") - SUMIFS(NhatKy_ViPham!K:K, NhatKy_ViPham!E:E, "10_Hoa_B", NhatKy_ViPham!F:F, B10, NhatKy_ViPham!C:C, "T25")</f>
        <v>100</v>
      </c>
      <c r="AQ10" s="6">
        <f>100 + SUMIFS(NhatKy_ViPham!J:J, NhatKy_ViPham!E:E, "10_Hoa_B", NhatKy_ViPham!F:F, B10, NhatKy_ViPham!C:C, "T26") - SUMIFS(NhatKy_ViPham!K:K, NhatKy_ViPham!E:E, "10_Hoa_B", NhatKy_ViPham!F:F, B10, NhatKy_ViPham!C:C, "T26")</f>
        <v>100</v>
      </c>
      <c r="AR10" s="6">
        <f>100 + SUMIFS(NhatKy_ViPham!J:J, NhatKy_ViPham!E:E, "10_Hoa_B", NhatKy_ViPham!F:F, B10, NhatKy_ViPham!C:C, "T27") - SUMIFS(NhatKy_ViPham!K:K, NhatKy_ViPham!E:E, "10_Hoa_B", NhatKy_ViPham!F:F, B10, NhatKy_ViPham!C:C, "T27")</f>
        <v>100</v>
      </c>
      <c r="AS10" s="6">
        <f>100 + SUMIFS(NhatKy_ViPham!J:J, NhatKy_ViPham!E:E, "10_Hoa_B", NhatKy_ViPham!F:F, B10, NhatKy_ViPham!C:C, "T28") - SUMIFS(NhatKy_ViPham!K:K, NhatKy_ViPham!E:E, "10_Hoa_B", NhatKy_ViPham!F:F, B10, NhatKy_ViPham!C:C, "T28")</f>
        <v>100</v>
      </c>
      <c r="AT10" s="6">
        <f>100 + SUMIFS(NhatKy_ViPham!J:J, NhatKy_ViPham!E:E, "10_Hoa_B", NhatKy_ViPham!F:F, B10, NhatKy_ViPham!C:C, "T29") - SUMIFS(NhatKy_ViPham!K:K, NhatKy_ViPham!E:E, "10_Hoa_B", NhatKy_ViPham!F:F, B10, NhatKy_ViPham!C:C, "T29")</f>
        <v>100</v>
      </c>
      <c r="AU10" s="6">
        <f>100 + SUMIFS(NhatKy_ViPham!J:J, NhatKy_ViPham!E:E, "10_Hoa_B", NhatKy_ViPham!F:F, B10, NhatKy_ViPham!C:C, "T30") - SUMIFS(NhatKy_ViPham!K:K, NhatKy_ViPham!E:E, "10_Hoa_B", NhatKy_ViPham!F:F, B10, NhatKy_ViPham!C:C, "T30")</f>
        <v>100</v>
      </c>
      <c r="AV10" s="6">
        <f>100 + SUMIFS(NhatKy_ViPham!J:J, NhatKy_ViPham!E:E, "10_Hoa_B", NhatKy_ViPham!F:F, B10, NhatKy_ViPham!C:C, "T31") - SUMIFS(NhatKy_ViPham!K:K, NhatKy_ViPham!E:E, "10_Hoa_B", NhatKy_ViPham!F:F, B10, NhatKy_ViPham!C:C, "T31")</f>
        <v>100</v>
      </c>
      <c r="AW10" s="6">
        <f>100 + SUMIFS(NhatKy_ViPham!J:J, NhatKy_ViPham!E:E, "10_Hoa_B", NhatKy_ViPham!F:F, B10, NhatKy_ViPham!C:C, "T32") - SUMIFS(NhatKy_ViPham!K:K, NhatKy_ViPham!E:E, "10_Hoa_B", NhatKy_ViPham!F:F, B10, NhatKy_ViPham!C:C, "T32")</f>
        <v>100</v>
      </c>
      <c r="AX10" s="6">
        <f>100 + SUMIFS(NhatKy_ViPham!J:J, NhatKy_ViPham!E:E, "10_Hoa_B", NhatKy_ViPham!F:F, B10, NhatKy_ViPham!C:C, "T33") - SUMIFS(NhatKy_ViPham!K:K, NhatKy_ViPham!E:E, "10_Hoa_B", NhatKy_ViPham!F:F, B10, NhatKy_ViPham!C:C, "T33")</f>
        <v>100</v>
      </c>
      <c r="AY10" s="6">
        <f>100 + SUMIFS(NhatKy_ViPham!J:J, NhatKy_ViPham!E:E, "10_Hoa_B", NhatKy_ViPham!F:F, B10, NhatKy_ViPham!C:C, "T34") - SUMIFS(NhatKy_ViPham!K:K, NhatKy_ViPham!E:E, "10_Hoa_B", NhatKy_ViPham!F:F, B10, NhatKy_ViPham!C:C, "T34")</f>
        <v>100</v>
      </c>
      <c r="AZ10" s="6">
        <f>100 + SUMIFS(NhatKy_ViPham!J:J, NhatKy_ViPham!E:E, "10_Hoa_B", NhatKy_ViPham!F:F, B10, NhatKy_ViPham!C:C, "T35") - SUMIFS(NhatKy_ViPham!K:K, NhatKy_ViPham!E:E, "10_Hoa_B", NhatKy_ViPham!F:F, B10, NhatKy_ViPham!C:C, "T35")</f>
        <v>100</v>
      </c>
      <c r="BA10" s="12">
        <f t="shared" si="0"/>
        <v>100</v>
      </c>
      <c r="BB10" s="11" t="s">
        <v>430</v>
      </c>
      <c r="BC10" s="16" t="str">
        <f t="shared" si="1"/>
        <v>Tốt</v>
      </c>
      <c r="BD10" s="15" t="str">
        <f t="shared" si="2"/>
        <v>🟢 BÌNH THƯỜNG</v>
      </c>
    </row>
    <row r="11" spans="1:56" x14ac:dyDescent="0.25">
      <c r="A11" s="4">
        <v>3</v>
      </c>
      <c r="B11" s="10" t="s">
        <v>754</v>
      </c>
      <c r="C11" s="4" t="s">
        <v>581</v>
      </c>
      <c r="D11" s="4" t="s">
        <v>435</v>
      </c>
      <c r="E11" s="11" t="s">
        <v>430</v>
      </c>
      <c r="F11" s="7">
        <f>SUMIFS(NhatKy_ViPham!K:K, NhatKy_ViPham!E:E, "10_Hoa_B", NhatKy_ViPham!F:F, B11, NhatKy_ViPham!H:H, "L01")</f>
        <v>0</v>
      </c>
      <c r="G11" s="7">
        <f>SUMIFS(NhatKy_ViPham!K:K, NhatKy_ViPham!E:E, "10_Hoa_B", NhatKy_ViPham!F:F, B11, NhatKy_ViPham!H:H, "L02")</f>
        <v>0</v>
      </c>
      <c r="H11" s="7">
        <f>SUMIFS(NhatKy_ViPham!K:K, NhatKy_ViPham!E:E, "10_Hoa_B", NhatKy_ViPham!F:F, B11, NhatKy_ViPham!H:H, "L03")</f>
        <v>0</v>
      </c>
      <c r="I11" s="7">
        <f>SUMIFS(NhatKy_ViPham!K:K, NhatKy_ViPham!E:E, "10_Hoa_B", NhatKy_ViPham!F:F, B11, NhatKy_ViPham!H:H, "L04")</f>
        <v>0</v>
      </c>
      <c r="J11" s="7">
        <f>SUMIFS(NhatKy_ViPham!K:K, NhatKy_ViPham!E:E, "10_Hoa_B", NhatKy_ViPham!F:F, B11, NhatKy_ViPham!H:H, "L05")</f>
        <v>0</v>
      </c>
      <c r="K11" s="7">
        <f>SUMIFS(NhatKy_ViPham!K:K, NhatKy_ViPham!E:E, "10_Hoa_B", NhatKy_ViPham!F:F, B11, NhatKy_ViPham!H:H, "L06")</f>
        <v>0</v>
      </c>
      <c r="L11" s="7">
        <f>SUMIFS(NhatKy_ViPham!K:K, NhatKy_ViPham!E:E, "10_Hoa_B", NhatKy_ViPham!F:F, B11, NhatKy_ViPham!H:H, "L07")</f>
        <v>0</v>
      </c>
      <c r="M11" s="7">
        <f>SUMIFS(NhatKy_ViPham!K:K, NhatKy_ViPham!E:E, "10_Hoa_B", NhatKy_ViPham!F:F, B11, NhatKy_ViPham!H:H, "L08")</f>
        <v>0</v>
      </c>
      <c r="N11" s="7">
        <f>SUMIFS(NhatKy_ViPham!K:K, NhatKy_ViPham!E:E, "10_Hoa_B", NhatKy_ViPham!F:F, B11, NhatKy_ViPham!H:H, "L09")</f>
        <v>0</v>
      </c>
      <c r="O11" s="7">
        <f>SUMIFS(NhatKy_ViPham!K:K, NhatKy_ViPham!E:E, "10_Hoa_B", NhatKy_ViPham!F:F, B11, NhatKy_ViPham!H:H, "L10")</f>
        <v>0</v>
      </c>
      <c r="P11" s="12">
        <f>SUMIFS(NhatKy_ViPham!J:J, NhatKy_ViPham!E:E, "10_Hoa_B", NhatKy_ViPham!F:F, B11)</f>
        <v>0</v>
      </c>
      <c r="Q11" s="13">
        <f>SUMIFS(NhatKy_ViPham!K:K, NhatKy_ViPham!E:E, "10_Hoa_B", NhatKy_ViPham!F:F, B11)</f>
        <v>0</v>
      </c>
      <c r="R11" s="7">
        <f>100 + SUMIFS(NhatKy_ViPham!J:J, NhatKy_ViPham!E:E, "10_Hoa_B", NhatKy_ViPham!F:F, B11, NhatKy_ViPham!C:C, "T1") - SUMIFS(NhatKy_ViPham!K:K, NhatKy_ViPham!E:E, "10_Hoa_B", NhatKy_ViPham!F:F, B11, NhatKy_ViPham!C:C, "T1")</f>
        <v>100</v>
      </c>
      <c r="S11" s="7">
        <f>100 + SUMIFS(NhatKy_ViPham!J:J, NhatKy_ViPham!E:E, "10_Hoa_B", NhatKy_ViPham!F:F, B11, NhatKy_ViPham!C:C, "T2") - SUMIFS(NhatKy_ViPham!K:K, NhatKy_ViPham!E:E, "10_Hoa_B", NhatKy_ViPham!F:F, B11, NhatKy_ViPham!C:C, "T2")</f>
        <v>100</v>
      </c>
      <c r="T11" s="7">
        <f>100 + SUMIFS(NhatKy_ViPham!J:J, NhatKy_ViPham!E:E, "10_Hoa_B", NhatKy_ViPham!F:F, B11, NhatKy_ViPham!C:C, "T3") - SUMIFS(NhatKy_ViPham!K:K, NhatKy_ViPham!E:E, "10_Hoa_B", NhatKy_ViPham!F:F, B11, NhatKy_ViPham!C:C, "T3")</f>
        <v>100</v>
      </c>
      <c r="U11" s="7">
        <f>100 + SUMIFS(NhatKy_ViPham!J:J, NhatKy_ViPham!E:E, "10_Hoa_B", NhatKy_ViPham!F:F, B11, NhatKy_ViPham!C:C, "T4") - SUMIFS(NhatKy_ViPham!K:K, NhatKy_ViPham!E:E, "10_Hoa_B", NhatKy_ViPham!F:F, B11, NhatKy_ViPham!C:C, "T4")</f>
        <v>100</v>
      </c>
      <c r="V11" s="7">
        <f>100 + SUMIFS(NhatKy_ViPham!J:J, NhatKy_ViPham!E:E, "10_Hoa_B", NhatKy_ViPham!F:F, B11, NhatKy_ViPham!C:C, "T5") - SUMIFS(NhatKy_ViPham!K:K, NhatKy_ViPham!E:E, "10_Hoa_B", NhatKy_ViPham!F:F, B11, NhatKy_ViPham!C:C, "T5")</f>
        <v>100</v>
      </c>
      <c r="W11" s="7">
        <f>100 + SUMIFS(NhatKy_ViPham!J:J, NhatKy_ViPham!E:E, "10_Hoa_B", NhatKy_ViPham!F:F, B11, NhatKy_ViPham!C:C, "T6") - SUMIFS(NhatKy_ViPham!K:K, NhatKy_ViPham!E:E, "10_Hoa_B", NhatKy_ViPham!F:F, B11, NhatKy_ViPham!C:C, "T6")</f>
        <v>100</v>
      </c>
      <c r="X11" s="7">
        <f>100 + SUMIFS(NhatKy_ViPham!J:J, NhatKy_ViPham!E:E, "10_Hoa_B", NhatKy_ViPham!F:F, B11, NhatKy_ViPham!C:C, "T7") - SUMIFS(NhatKy_ViPham!K:K, NhatKy_ViPham!E:E, "10_Hoa_B", NhatKy_ViPham!F:F, B11, NhatKy_ViPham!C:C, "T7")</f>
        <v>100</v>
      </c>
      <c r="Y11" s="7">
        <f>100 + SUMIFS(NhatKy_ViPham!J:J, NhatKy_ViPham!E:E, "10_Hoa_B", NhatKy_ViPham!F:F, B11, NhatKy_ViPham!C:C, "T8") - SUMIFS(NhatKy_ViPham!K:K, NhatKy_ViPham!E:E, "10_Hoa_B", NhatKy_ViPham!F:F, B11, NhatKy_ViPham!C:C, "T8")</f>
        <v>100</v>
      </c>
      <c r="Z11" s="7">
        <f>100 + SUMIFS(NhatKy_ViPham!J:J, NhatKy_ViPham!E:E, "10_Hoa_B", NhatKy_ViPham!F:F, B11, NhatKy_ViPham!C:C, "T9") - SUMIFS(NhatKy_ViPham!K:K, NhatKy_ViPham!E:E, "10_Hoa_B", NhatKy_ViPham!F:F, B11, NhatKy_ViPham!C:C, "T9")</f>
        <v>100</v>
      </c>
      <c r="AA11" s="7">
        <f>100 + SUMIFS(NhatKy_ViPham!J:J, NhatKy_ViPham!E:E, "10_Hoa_B", NhatKy_ViPham!F:F, B11, NhatKy_ViPham!C:C, "T10") - SUMIFS(NhatKy_ViPham!K:K, NhatKy_ViPham!E:E, "10_Hoa_B", NhatKy_ViPham!F:F, B11, NhatKy_ViPham!C:C, "T10")</f>
        <v>100</v>
      </c>
      <c r="AB11" s="7">
        <f>100 + SUMIFS(NhatKy_ViPham!J:J, NhatKy_ViPham!E:E, "10_Hoa_B", NhatKy_ViPham!F:F, B11, NhatKy_ViPham!C:C, "T11") - SUMIFS(NhatKy_ViPham!K:K, NhatKy_ViPham!E:E, "10_Hoa_B", NhatKy_ViPham!F:F, B11, NhatKy_ViPham!C:C, "T11")</f>
        <v>100</v>
      </c>
      <c r="AC11" s="7">
        <f>100 + SUMIFS(NhatKy_ViPham!J:J, NhatKy_ViPham!E:E, "10_Hoa_B", NhatKy_ViPham!F:F, B11, NhatKy_ViPham!C:C, "T12") - SUMIFS(NhatKy_ViPham!K:K, NhatKy_ViPham!E:E, "10_Hoa_B", NhatKy_ViPham!F:F, B11, NhatKy_ViPham!C:C, "T12")</f>
        <v>100</v>
      </c>
      <c r="AD11" s="7">
        <f>100 + SUMIFS(NhatKy_ViPham!J:J, NhatKy_ViPham!E:E, "10_Hoa_B", NhatKy_ViPham!F:F, B11, NhatKy_ViPham!C:C, "T13") - SUMIFS(NhatKy_ViPham!K:K, NhatKy_ViPham!E:E, "10_Hoa_B", NhatKy_ViPham!F:F, B11, NhatKy_ViPham!C:C, "T13")</f>
        <v>100</v>
      </c>
      <c r="AE11" s="7">
        <f>100 + SUMIFS(NhatKy_ViPham!J:J, NhatKy_ViPham!E:E, "10_Hoa_B", NhatKy_ViPham!F:F, B11, NhatKy_ViPham!C:C, "T14") - SUMIFS(NhatKy_ViPham!K:K, NhatKy_ViPham!E:E, "10_Hoa_B", NhatKy_ViPham!F:F, B11, NhatKy_ViPham!C:C, "T14")</f>
        <v>100</v>
      </c>
      <c r="AF11" s="7">
        <f>100 + SUMIFS(NhatKy_ViPham!J:J, NhatKy_ViPham!E:E, "10_Hoa_B", NhatKy_ViPham!F:F, B11, NhatKy_ViPham!C:C, "T15") - SUMIFS(NhatKy_ViPham!K:K, NhatKy_ViPham!E:E, "10_Hoa_B", NhatKy_ViPham!F:F, B11, NhatKy_ViPham!C:C, "T15")</f>
        <v>100</v>
      </c>
      <c r="AG11" s="7">
        <f>100 + SUMIFS(NhatKy_ViPham!J:J, NhatKy_ViPham!E:E, "10_Hoa_B", NhatKy_ViPham!F:F, B11, NhatKy_ViPham!C:C, "T16") - SUMIFS(NhatKy_ViPham!K:K, NhatKy_ViPham!E:E, "10_Hoa_B", NhatKy_ViPham!F:F, B11, NhatKy_ViPham!C:C, "T16")</f>
        <v>100</v>
      </c>
      <c r="AH11" s="7">
        <f>100 + SUMIFS(NhatKy_ViPham!J:J, NhatKy_ViPham!E:E, "10_Hoa_B", NhatKy_ViPham!F:F, B11, NhatKy_ViPham!C:C, "T17") - SUMIFS(NhatKy_ViPham!K:K, NhatKy_ViPham!E:E, "10_Hoa_B", NhatKy_ViPham!F:F, B11, NhatKy_ViPham!C:C, "T17")</f>
        <v>100</v>
      </c>
      <c r="AI11" s="7">
        <f>100 + SUMIFS(NhatKy_ViPham!J:J, NhatKy_ViPham!E:E, "10_Hoa_B", NhatKy_ViPham!F:F, B11, NhatKy_ViPham!C:C, "T18") - SUMIFS(NhatKy_ViPham!K:K, NhatKy_ViPham!E:E, "10_Hoa_B", NhatKy_ViPham!F:F, B11, NhatKy_ViPham!C:C, "T18")</f>
        <v>100</v>
      </c>
      <c r="AJ11" s="7">
        <f>100 + SUMIFS(NhatKy_ViPham!J:J, NhatKy_ViPham!E:E, "10_Hoa_B", NhatKy_ViPham!F:F, B11, NhatKy_ViPham!C:C, "T19") - SUMIFS(NhatKy_ViPham!K:K, NhatKy_ViPham!E:E, "10_Hoa_B", NhatKy_ViPham!F:F, B11, NhatKy_ViPham!C:C, "T19")</f>
        <v>100</v>
      </c>
      <c r="AK11" s="7">
        <f>100 + SUMIFS(NhatKy_ViPham!J:J, NhatKy_ViPham!E:E, "10_Hoa_B", NhatKy_ViPham!F:F, B11, NhatKy_ViPham!C:C, "T20") - SUMIFS(NhatKy_ViPham!K:K, NhatKy_ViPham!E:E, "10_Hoa_B", NhatKy_ViPham!F:F, B11, NhatKy_ViPham!C:C, "T20")</f>
        <v>100</v>
      </c>
      <c r="AL11" s="7">
        <f>100 + SUMIFS(NhatKy_ViPham!J:J, NhatKy_ViPham!E:E, "10_Hoa_B", NhatKy_ViPham!F:F, B11, NhatKy_ViPham!C:C, "T21") - SUMIFS(NhatKy_ViPham!K:K, NhatKy_ViPham!E:E, "10_Hoa_B", NhatKy_ViPham!F:F, B11, NhatKy_ViPham!C:C, "T21")</f>
        <v>100</v>
      </c>
      <c r="AM11" s="7">
        <f>100 + SUMIFS(NhatKy_ViPham!J:J, NhatKy_ViPham!E:E, "10_Hoa_B", NhatKy_ViPham!F:F, B11, NhatKy_ViPham!C:C, "T22") - SUMIFS(NhatKy_ViPham!K:K, NhatKy_ViPham!E:E, "10_Hoa_B", NhatKy_ViPham!F:F, B11, NhatKy_ViPham!C:C, "T22")</f>
        <v>100</v>
      </c>
      <c r="AN11" s="7">
        <f>100 + SUMIFS(NhatKy_ViPham!J:J, NhatKy_ViPham!E:E, "10_Hoa_B", NhatKy_ViPham!F:F, B11, NhatKy_ViPham!C:C, "T23") - SUMIFS(NhatKy_ViPham!K:K, NhatKy_ViPham!E:E, "10_Hoa_B", NhatKy_ViPham!F:F, B11, NhatKy_ViPham!C:C, "T23")</f>
        <v>100</v>
      </c>
      <c r="AO11" s="7">
        <f>100 + SUMIFS(NhatKy_ViPham!J:J, NhatKy_ViPham!E:E, "10_Hoa_B", NhatKy_ViPham!F:F, B11, NhatKy_ViPham!C:C, "T24") - SUMIFS(NhatKy_ViPham!K:K, NhatKy_ViPham!E:E, "10_Hoa_B", NhatKy_ViPham!F:F, B11, NhatKy_ViPham!C:C, "T24")</f>
        <v>100</v>
      </c>
      <c r="AP11" s="7">
        <f>100 + SUMIFS(NhatKy_ViPham!J:J, NhatKy_ViPham!E:E, "10_Hoa_B", NhatKy_ViPham!F:F, B11, NhatKy_ViPham!C:C, "T25") - SUMIFS(NhatKy_ViPham!K:K, NhatKy_ViPham!E:E, "10_Hoa_B", NhatKy_ViPham!F:F, B11, NhatKy_ViPham!C:C, "T25")</f>
        <v>100</v>
      </c>
      <c r="AQ11" s="7">
        <f>100 + SUMIFS(NhatKy_ViPham!J:J, NhatKy_ViPham!E:E, "10_Hoa_B", NhatKy_ViPham!F:F, B11, NhatKy_ViPham!C:C, "T26") - SUMIFS(NhatKy_ViPham!K:K, NhatKy_ViPham!E:E, "10_Hoa_B", NhatKy_ViPham!F:F, B11, NhatKy_ViPham!C:C, "T26")</f>
        <v>100</v>
      </c>
      <c r="AR11" s="7">
        <f>100 + SUMIFS(NhatKy_ViPham!J:J, NhatKy_ViPham!E:E, "10_Hoa_B", NhatKy_ViPham!F:F, B11, NhatKy_ViPham!C:C, "T27") - SUMIFS(NhatKy_ViPham!K:K, NhatKy_ViPham!E:E, "10_Hoa_B", NhatKy_ViPham!F:F, B11, NhatKy_ViPham!C:C, "T27")</f>
        <v>100</v>
      </c>
      <c r="AS11" s="7">
        <f>100 + SUMIFS(NhatKy_ViPham!J:J, NhatKy_ViPham!E:E, "10_Hoa_B", NhatKy_ViPham!F:F, B11, NhatKy_ViPham!C:C, "T28") - SUMIFS(NhatKy_ViPham!K:K, NhatKy_ViPham!E:E, "10_Hoa_B", NhatKy_ViPham!F:F, B11, NhatKy_ViPham!C:C, "T28")</f>
        <v>100</v>
      </c>
      <c r="AT11" s="7">
        <f>100 + SUMIFS(NhatKy_ViPham!J:J, NhatKy_ViPham!E:E, "10_Hoa_B", NhatKy_ViPham!F:F, B11, NhatKy_ViPham!C:C, "T29") - SUMIFS(NhatKy_ViPham!K:K, NhatKy_ViPham!E:E, "10_Hoa_B", NhatKy_ViPham!F:F, B11, NhatKy_ViPham!C:C, "T29")</f>
        <v>100</v>
      </c>
      <c r="AU11" s="7">
        <f>100 + SUMIFS(NhatKy_ViPham!J:J, NhatKy_ViPham!E:E, "10_Hoa_B", NhatKy_ViPham!F:F, B11, NhatKy_ViPham!C:C, "T30") - SUMIFS(NhatKy_ViPham!K:K, NhatKy_ViPham!E:E, "10_Hoa_B", NhatKy_ViPham!F:F, B11, NhatKy_ViPham!C:C, "T30")</f>
        <v>100</v>
      </c>
      <c r="AV11" s="7">
        <f>100 + SUMIFS(NhatKy_ViPham!J:J, NhatKy_ViPham!E:E, "10_Hoa_B", NhatKy_ViPham!F:F, B11, NhatKy_ViPham!C:C, "T31") - SUMIFS(NhatKy_ViPham!K:K, NhatKy_ViPham!E:E, "10_Hoa_B", NhatKy_ViPham!F:F, B11, NhatKy_ViPham!C:C, "T31")</f>
        <v>100</v>
      </c>
      <c r="AW11" s="7">
        <f>100 + SUMIFS(NhatKy_ViPham!J:J, NhatKy_ViPham!E:E, "10_Hoa_B", NhatKy_ViPham!F:F, B11, NhatKy_ViPham!C:C, "T32") - SUMIFS(NhatKy_ViPham!K:K, NhatKy_ViPham!E:E, "10_Hoa_B", NhatKy_ViPham!F:F, B11, NhatKy_ViPham!C:C, "T32")</f>
        <v>100</v>
      </c>
      <c r="AX11" s="7">
        <f>100 + SUMIFS(NhatKy_ViPham!J:J, NhatKy_ViPham!E:E, "10_Hoa_B", NhatKy_ViPham!F:F, B11, NhatKy_ViPham!C:C, "T33") - SUMIFS(NhatKy_ViPham!K:K, NhatKy_ViPham!E:E, "10_Hoa_B", NhatKy_ViPham!F:F, B11, NhatKy_ViPham!C:C, "T33")</f>
        <v>100</v>
      </c>
      <c r="AY11" s="7">
        <f>100 + SUMIFS(NhatKy_ViPham!J:J, NhatKy_ViPham!E:E, "10_Hoa_B", NhatKy_ViPham!F:F, B11, NhatKy_ViPham!C:C, "T34") - SUMIFS(NhatKy_ViPham!K:K, NhatKy_ViPham!E:E, "10_Hoa_B", NhatKy_ViPham!F:F, B11, NhatKy_ViPham!C:C, "T34")</f>
        <v>100</v>
      </c>
      <c r="AZ11" s="7">
        <f>100 + SUMIFS(NhatKy_ViPham!J:J, NhatKy_ViPham!E:E, "10_Hoa_B", NhatKy_ViPham!F:F, B11, NhatKy_ViPham!C:C, "T35") - SUMIFS(NhatKy_ViPham!K:K, NhatKy_ViPham!E:E, "10_Hoa_B", NhatKy_ViPham!F:F, B11, NhatKy_ViPham!C:C, "T35")</f>
        <v>100</v>
      </c>
      <c r="BA11" s="12">
        <f t="shared" si="0"/>
        <v>100</v>
      </c>
      <c r="BB11" s="11" t="s">
        <v>430</v>
      </c>
      <c r="BC11" s="14" t="str">
        <f t="shared" si="1"/>
        <v>Tốt</v>
      </c>
      <c r="BD11" s="10" t="str">
        <f t="shared" si="2"/>
        <v>🟢 BÌNH THƯỜNG</v>
      </c>
    </row>
    <row r="12" spans="1:56" x14ac:dyDescent="0.25">
      <c r="A12" s="5">
        <v>4</v>
      </c>
      <c r="B12" s="15" t="s">
        <v>755</v>
      </c>
      <c r="C12" s="5" t="s">
        <v>756</v>
      </c>
      <c r="D12" s="5" t="s">
        <v>435</v>
      </c>
      <c r="E12" s="11" t="s">
        <v>430</v>
      </c>
      <c r="F12" s="6">
        <f>SUMIFS(NhatKy_ViPham!K:K, NhatKy_ViPham!E:E, "10_Hoa_B", NhatKy_ViPham!F:F, B12, NhatKy_ViPham!H:H, "L01")</f>
        <v>0</v>
      </c>
      <c r="G12" s="6">
        <f>SUMIFS(NhatKy_ViPham!K:K, NhatKy_ViPham!E:E, "10_Hoa_B", NhatKy_ViPham!F:F, B12, NhatKy_ViPham!H:H, "L02")</f>
        <v>0</v>
      </c>
      <c r="H12" s="6">
        <f>SUMIFS(NhatKy_ViPham!K:K, NhatKy_ViPham!E:E, "10_Hoa_B", NhatKy_ViPham!F:F, B12, NhatKy_ViPham!H:H, "L03")</f>
        <v>0</v>
      </c>
      <c r="I12" s="6">
        <f>SUMIFS(NhatKy_ViPham!K:K, NhatKy_ViPham!E:E, "10_Hoa_B", NhatKy_ViPham!F:F, B12, NhatKy_ViPham!H:H, "L04")</f>
        <v>0</v>
      </c>
      <c r="J12" s="6">
        <f>SUMIFS(NhatKy_ViPham!K:K, NhatKy_ViPham!E:E, "10_Hoa_B", NhatKy_ViPham!F:F, B12, NhatKy_ViPham!H:H, "L05")</f>
        <v>0</v>
      </c>
      <c r="K12" s="6">
        <f>SUMIFS(NhatKy_ViPham!K:K, NhatKy_ViPham!E:E, "10_Hoa_B", NhatKy_ViPham!F:F, B12, NhatKy_ViPham!H:H, "L06")</f>
        <v>0</v>
      </c>
      <c r="L12" s="6">
        <f>SUMIFS(NhatKy_ViPham!K:K, NhatKy_ViPham!E:E, "10_Hoa_B", NhatKy_ViPham!F:F, B12, NhatKy_ViPham!H:H, "L07")</f>
        <v>0</v>
      </c>
      <c r="M12" s="6">
        <f>SUMIFS(NhatKy_ViPham!K:K, NhatKy_ViPham!E:E, "10_Hoa_B", NhatKy_ViPham!F:F, B12, NhatKy_ViPham!H:H, "L08")</f>
        <v>0</v>
      </c>
      <c r="N12" s="6">
        <f>SUMIFS(NhatKy_ViPham!K:K, NhatKy_ViPham!E:E, "10_Hoa_B", NhatKy_ViPham!F:F, B12, NhatKy_ViPham!H:H, "L09")</f>
        <v>0</v>
      </c>
      <c r="O12" s="6">
        <f>SUMIFS(NhatKy_ViPham!K:K, NhatKy_ViPham!E:E, "10_Hoa_B", NhatKy_ViPham!F:F, B12, NhatKy_ViPham!H:H, "L10")</f>
        <v>0</v>
      </c>
      <c r="P12" s="12">
        <f>SUMIFS(NhatKy_ViPham!J:J, NhatKy_ViPham!E:E, "10_Hoa_B", NhatKy_ViPham!F:F, B12)</f>
        <v>0</v>
      </c>
      <c r="Q12" s="13">
        <f>SUMIFS(NhatKy_ViPham!K:K, NhatKy_ViPham!E:E, "10_Hoa_B", NhatKy_ViPham!F:F, B12)</f>
        <v>0</v>
      </c>
      <c r="R12" s="6">
        <f>100 + SUMIFS(NhatKy_ViPham!J:J, NhatKy_ViPham!E:E, "10_Hoa_B", NhatKy_ViPham!F:F, B12, NhatKy_ViPham!C:C, "T1") - SUMIFS(NhatKy_ViPham!K:K, NhatKy_ViPham!E:E, "10_Hoa_B", NhatKy_ViPham!F:F, B12, NhatKy_ViPham!C:C, "T1")</f>
        <v>100</v>
      </c>
      <c r="S12" s="6">
        <f>100 + SUMIFS(NhatKy_ViPham!J:J, NhatKy_ViPham!E:E, "10_Hoa_B", NhatKy_ViPham!F:F, B12, NhatKy_ViPham!C:C, "T2") - SUMIFS(NhatKy_ViPham!K:K, NhatKy_ViPham!E:E, "10_Hoa_B", NhatKy_ViPham!F:F, B12, NhatKy_ViPham!C:C, "T2")</f>
        <v>100</v>
      </c>
      <c r="T12" s="6">
        <f>100 + SUMIFS(NhatKy_ViPham!J:J, NhatKy_ViPham!E:E, "10_Hoa_B", NhatKy_ViPham!F:F, B12, NhatKy_ViPham!C:C, "T3") - SUMIFS(NhatKy_ViPham!K:K, NhatKy_ViPham!E:E, "10_Hoa_B", NhatKy_ViPham!F:F, B12, NhatKy_ViPham!C:C, "T3")</f>
        <v>100</v>
      </c>
      <c r="U12" s="6">
        <f>100 + SUMIFS(NhatKy_ViPham!J:J, NhatKy_ViPham!E:E, "10_Hoa_B", NhatKy_ViPham!F:F, B12, NhatKy_ViPham!C:C, "T4") - SUMIFS(NhatKy_ViPham!K:K, NhatKy_ViPham!E:E, "10_Hoa_B", NhatKy_ViPham!F:F, B12, NhatKy_ViPham!C:C, "T4")</f>
        <v>100</v>
      </c>
      <c r="V12" s="6">
        <f>100 + SUMIFS(NhatKy_ViPham!J:J, NhatKy_ViPham!E:E, "10_Hoa_B", NhatKy_ViPham!F:F, B12, NhatKy_ViPham!C:C, "T5") - SUMIFS(NhatKy_ViPham!K:K, NhatKy_ViPham!E:E, "10_Hoa_B", NhatKy_ViPham!F:F, B12, NhatKy_ViPham!C:C, "T5")</f>
        <v>100</v>
      </c>
      <c r="W12" s="6">
        <f>100 + SUMIFS(NhatKy_ViPham!J:J, NhatKy_ViPham!E:E, "10_Hoa_B", NhatKy_ViPham!F:F, B12, NhatKy_ViPham!C:C, "T6") - SUMIFS(NhatKy_ViPham!K:K, NhatKy_ViPham!E:E, "10_Hoa_B", NhatKy_ViPham!F:F, B12, NhatKy_ViPham!C:C, "T6")</f>
        <v>100</v>
      </c>
      <c r="X12" s="6">
        <f>100 + SUMIFS(NhatKy_ViPham!J:J, NhatKy_ViPham!E:E, "10_Hoa_B", NhatKy_ViPham!F:F, B12, NhatKy_ViPham!C:C, "T7") - SUMIFS(NhatKy_ViPham!K:K, NhatKy_ViPham!E:E, "10_Hoa_B", NhatKy_ViPham!F:F, B12, NhatKy_ViPham!C:C, "T7")</f>
        <v>100</v>
      </c>
      <c r="Y12" s="6">
        <f>100 + SUMIFS(NhatKy_ViPham!J:J, NhatKy_ViPham!E:E, "10_Hoa_B", NhatKy_ViPham!F:F, B12, NhatKy_ViPham!C:C, "T8") - SUMIFS(NhatKy_ViPham!K:K, NhatKy_ViPham!E:E, "10_Hoa_B", NhatKy_ViPham!F:F, B12, NhatKy_ViPham!C:C, "T8")</f>
        <v>100</v>
      </c>
      <c r="Z12" s="6">
        <f>100 + SUMIFS(NhatKy_ViPham!J:J, NhatKy_ViPham!E:E, "10_Hoa_B", NhatKy_ViPham!F:F, B12, NhatKy_ViPham!C:C, "T9") - SUMIFS(NhatKy_ViPham!K:K, NhatKy_ViPham!E:E, "10_Hoa_B", NhatKy_ViPham!F:F, B12, NhatKy_ViPham!C:C, "T9")</f>
        <v>100</v>
      </c>
      <c r="AA12" s="6">
        <f>100 + SUMIFS(NhatKy_ViPham!J:J, NhatKy_ViPham!E:E, "10_Hoa_B", NhatKy_ViPham!F:F, B12, NhatKy_ViPham!C:C, "T10") - SUMIFS(NhatKy_ViPham!K:K, NhatKy_ViPham!E:E, "10_Hoa_B", NhatKy_ViPham!F:F, B12, NhatKy_ViPham!C:C, "T10")</f>
        <v>100</v>
      </c>
      <c r="AB12" s="6">
        <f>100 + SUMIFS(NhatKy_ViPham!J:J, NhatKy_ViPham!E:E, "10_Hoa_B", NhatKy_ViPham!F:F, B12, NhatKy_ViPham!C:C, "T11") - SUMIFS(NhatKy_ViPham!K:K, NhatKy_ViPham!E:E, "10_Hoa_B", NhatKy_ViPham!F:F, B12, NhatKy_ViPham!C:C, "T11")</f>
        <v>100</v>
      </c>
      <c r="AC12" s="6">
        <f>100 + SUMIFS(NhatKy_ViPham!J:J, NhatKy_ViPham!E:E, "10_Hoa_B", NhatKy_ViPham!F:F, B12, NhatKy_ViPham!C:C, "T12") - SUMIFS(NhatKy_ViPham!K:K, NhatKy_ViPham!E:E, "10_Hoa_B", NhatKy_ViPham!F:F, B12, NhatKy_ViPham!C:C, "T12")</f>
        <v>100</v>
      </c>
      <c r="AD12" s="6">
        <f>100 + SUMIFS(NhatKy_ViPham!J:J, NhatKy_ViPham!E:E, "10_Hoa_B", NhatKy_ViPham!F:F, B12, NhatKy_ViPham!C:C, "T13") - SUMIFS(NhatKy_ViPham!K:K, NhatKy_ViPham!E:E, "10_Hoa_B", NhatKy_ViPham!F:F, B12, NhatKy_ViPham!C:C, "T13")</f>
        <v>100</v>
      </c>
      <c r="AE12" s="6">
        <f>100 + SUMIFS(NhatKy_ViPham!J:J, NhatKy_ViPham!E:E, "10_Hoa_B", NhatKy_ViPham!F:F, B12, NhatKy_ViPham!C:C, "T14") - SUMIFS(NhatKy_ViPham!K:K, NhatKy_ViPham!E:E, "10_Hoa_B", NhatKy_ViPham!F:F, B12, NhatKy_ViPham!C:C, "T14")</f>
        <v>100</v>
      </c>
      <c r="AF12" s="6">
        <f>100 + SUMIFS(NhatKy_ViPham!J:J, NhatKy_ViPham!E:E, "10_Hoa_B", NhatKy_ViPham!F:F, B12, NhatKy_ViPham!C:C, "T15") - SUMIFS(NhatKy_ViPham!K:K, NhatKy_ViPham!E:E, "10_Hoa_B", NhatKy_ViPham!F:F, B12, NhatKy_ViPham!C:C, "T15")</f>
        <v>100</v>
      </c>
      <c r="AG12" s="6">
        <f>100 + SUMIFS(NhatKy_ViPham!J:J, NhatKy_ViPham!E:E, "10_Hoa_B", NhatKy_ViPham!F:F, B12, NhatKy_ViPham!C:C, "T16") - SUMIFS(NhatKy_ViPham!K:K, NhatKy_ViPham!E:E, "10_Hoa_B", NhatKy_ViPham!F:F, B12, NhatKy_ViPham!C:C, "T16")</f>
        <v>100</v>
      </c>
      <c r="AH12" s="6">
        <f>100 + SUMIFS(NhatKy_ViPham!J:J, NhatKy_ViPham!E:E, "10_Hoa_B", NhatKy_ViPham!F:F, B12, NhatKy_ViPham!C:C, "T17") - SUMIFS(NhatKy_ViPham!K:K, NhatKy_ViPham!E:E, "10_Hoa_B", NhatKy_ViPham!F:F, B12, NhatKy_ViPham!C:C, "T17")</f>
        <v>100</v>
      </c>
      <c r="AI12" s="6">
        <f>100 + SUMIFS(NhatKy_ViPham!J:J, NhatKy_ViPham!E:E, "10_Hoa_B", NhatKy_ViPham!F:F, B12, NhatKy_ViPham!C:C, "T18") - SUMIFS(NhatKy_ViPham!K:K, NhatKy_ViPham!E:E, "10_Hoa_B", NhatKy_ViPham!F:F, B12, NhatKy_ViPham!C:C, "T18")</f>
        <v>100</v>
      </c>
      <c r="AJ12" s="6">
        <f>100 + SUMIFS(NhatKy_ViPham!J:J, NhatKy_ViPham!E:E, "10_Hoa_B", NhatKy_ViPham!F:F, B12, NhatKy_ViPham!C:C, "T19") - SUMIFS(NhatKy_ViPham!K:K, NhatKy_ViPham!E:E, "10_Hoa_B", NhatKy_ViPham!F:F, B12, NhatKy_ViPham!C:C, "T19")</f>
        <v>100</v>
      </c>
      <c r="AK12" s="6">
        <f>100 + SUMIFS(NhatKy_ViPham!J:J, NhatKy_ViPham!E:E, "10_Hoa_B", NhatKy_ViPham!F:F, B12, NhatKy_ViPham!C:C, "T20") - SUMIFS(NhatKy_ViPham!K:K, NhatKy_ViPham!E:E, "10_Hoa_B", NhatKy_ViPham!F:F, B12, NhatKy_ViPham!C:C, "T20")</f>
        <v>100</v>
      </c>
      <c r="AL12" s="6">
        <f>100 + SUMIFS(NhatKy_ViPham!J:J, NhatKy_ViPham!E:E, "10_Hoa_B", NhatKy_ViPham!F:F, B12, NhatKy_ViPham!C:C, "T21") - SUMIFS(NhatKy_ViPham!K:K, NhatKy_ViPham!E:E, "10_Hoa_B", NhatKy_ViPham!F:F, B12, NhatKy_ViPham!C:C, "T21")</f>
        <v>100</v>
      </c>
      <c r="AM12" s="6">
        <f>100 + SUMIFS(NhatKy_ViPham!J:J, NhatKy_ViPham!E:E, "10_Hoa_B", NhatKy_ViPham!F:F, B12, NhatKy_ViPham!C:C, "T22") - SUMIFS(NhatKy_ViPham!K:K, NhatKy_ViPham!E:E, "10_Hoa_B", NhatKy_ViPham!F:F, B12, NhatKy_ViPham!C:C, "T22")</f>
        <v>100</v>
      </c>
      <c r="AN12" s="6">
        <f>100 + SUMIFS(NhatKy_ViPham!J:J, NhatKy_ViPham!E:E, "10_Hoa_B", NhatKy_ViPham!F:F, B12, NhatKy_ViPham!C:C, "T23") - SUMIFS(NhatKy_ViPham!K:K, NhatKy_ViPham!E:E, "10_Hoa_B", NhatKy_ViPham!F:F, B12, NhatKy_ViPham!C:C, "T23")</f>
        <v>100</v>
      </c>
      <c r="AO12" s="6">
        <f>100 + SUMIFS(NhatKy_ViPham!J:J, NhatKy_ViPham!E:E, "10_Hoa_B", NhatKy_ViPham!F:F, B12, NhatKy_ViPham!C:C, "T24") - SUMIFS(NhatKy_ViPham!K:K, NhatKy_ViPham!E:E, "10_Hoa_B", NhatKy_ViPham!F:F, B12, NhatKy_ViPham!C:C, "T24")</f>
        <v>100</v>
      </c>
      <c r="AP12" s="6">
        <f>100 + SUMIFS(NhatKy_ViPham!J:J, NhatKy_ViPham!E:E, "10_Hoa_B", NhatKy_ViPham!F:F, B12, NhatKy_ViPham!C:C, "T25") - SUMIFS(NhatKy_ViPham!K:K, NhatKy_ViPham!E:E, "10_Hoa_B", NhatKy_ViPham!F:F, B12, NhatKy_ViPham!C:C, "T25")</f>
        <v>100</v>
      </c>
      <c r="AQ12" s="6">
        <f>100 + SUMIFS(NhatKy_ViPham!J:J, NhatKy_ViPham!E:E, "10_Hoa_B", NhatKy_ViPham!F:F, B12, NhatKy_ViPham!C:C, "T26") - SUMIFS(NhatKy_ViPham!K:K, NhatKy_ViPham!E:E, "10_Hoa_B", NhatKy_ViPham!F:F, B12, NhatKy_ViPham!C:C, "T26")</f>
        <v>100</v>
      </c>
      <c r="AR12" s="6">
        <f>100 + SUMIFS(NhatKy_ViPham!J:J, NhatKy_ViPham!E:E, "10_Hoa_B", NhatKy_ViPham!F:F, B12, NhatKy_ViPham!C:C, "T27") - SUMIFS(NhatKy_ViPham!K:K, NhatKy_ViPham!E:E, "10_Hoa_B", NhatKy_ViPham!F:F, B12, NhatKy_ViPham!C:C, "T27")</f>
        <v>100</v>
      </c>
      <c r="AS12" s="6">
        <f>100 + SUMIFS(NhatKy_ViPham!J:J, NhatKy_ViPham!E:E, "10_Hoa_B", NhatKy_ViPham!F:F, B12, NhatKy_ViPham!C:C, "T28") - SUMIFS(NhatKy_ViPham!K:K, NhatKy_ViPham!E:E, "10_Hoa_B", NhatKy_ViPham!F:F, B12, NhatKy_ViPham!C:C, "T28")</f>
        <v>100</v>
      </c>
      <c r="AT12" s="6">
        <f>100 + SUMIFS(NhatKy_ViPham!J:J, NhatKy_ViPham!E:E, "10_Hoa_B", NhatKy_ViPham!F:F, B12, NhatKy_ViPham!C:C, "T29") - SUMIFS(NhatKy_ViPham!K:K, NhatKy_ViPham!E:E, "10_Hoa_B", NhatKy_ViPham!F:F, B12, NhatKy_ViPham!C:C, "T29")</f>
        <v>100</v>
      </c>
      <c r="AU12" s="6">
        <f>100 + SUMIFS(NhatKy_ViPham!J:J, NhatKy_ViPham!E:E, "10_Hoa_B", NhatKy_ViPham!F:F, B12, NhatKy_ViPham!C:C, "T30") - SUMIFS(NhatKy_ViPham!K:K, NhatKy_ViPham!E:E, "10_Hoa_B", NhatKy_ViPham!F:F, B12, NhatKy_ViPham!C:C, "T30")</f>
        <v>100</v>
      </c>
      <c r="AV12" s="6">
        <f>100 + SUMIFS(NhatKy_ViPham!J:J, NhatKy_ViPham!E:E, "10_Hoa_B", NhatKy_ViPham!F:F, B12, NhatKy_ViPham!C:C, "T31") - SUMIFS(NhatKy_ViPham!K:K, NhatKy_ViPham!E:E, "10_Hoa_B", NhatKy_ViPham!F:F, B12, NhatKy_ViPham!C:C, "T31")</f>
        <v>100</v>
      </c>
      <c r="AW12" s="6">
        <f>100 + SUMIFS(NhatKy_ViPham!J:J, NhatKy_ViPham!E:E, "10_Hoa_B", NhatKy_ViPham!F:F, B12, NhatKy_ViPham!C:C, "T32") - SUMIFS(NhatKy_ViPham!K:K, NhatKy_ViPham!E:E, "10_Hoa_B", NhatKy_ViPham!F:F, B12, NhatKy_ViPham!C:C, "T32")</f>
        <v>100</v>
      </c>
      <c r="AX12" s="6">
        <f>100 + SUMIFS(NhatKy_ViPham!J:J, NhatKy_ViPham!E:E, "10_Hoa_B", NhatKy_ViPham!F:F, B12, NhatKy_ViPham!C:C, "T33") - SUMIFS(NhatKy_ViPham!K:K, NhatKy_ViPham!E:E, "10_Hoa_B", NhatKy_ViPham!F:F, B12, NhatKy_ViPham!C:C, "T33")</f>
        <v>100</v>
      </c>
      <c r="AY12" s="6">
        <f>100 + SUMIFS(NhatKy_ViPham!J:J, NhatKy_ViPham!E:E, "10_Hoa_B", NhatKy_ViPham!F:F, B12, NhatKy_ViPham!C:C, "T34") - SUMIFS(NhatKy_ViPham!K:K, NhatKy_ViPham!E:E, "10_Hoa_B", NhatKy_ViPham!F:F, B12, NhatKy_ViPham!C:C, "T34")</f>
        <v>100</v>
      </c>
      <c r="AZ12" s="6">
        <f>100 + SUMIFS(NhatKy_ViPham!J:J, NhatKy_ViPham!E:E, "10_Hoa_B", NhatKy_ViPham!F:F, B12, NhatKy_ViPham!C:C, "T35") - SUMIFS(NhatKy_ViPham!K:K, NhatKy_ViPham!E:E, "10_Hoa_B", NhatKy_ViPham!F:F, B12, NhatKy_ViPham!C:C, "T35")</f>
        <v>100</v>
      </c>
      <c r="BA12" s="12">
        <f t="shared" si="0"/>
        <v>100</v>
      </c>
      <c r="BB12" s="11" t="s">
        <v>430</v>
      </c>
      <c r="BC12" s="16" t="str">
        <f t="shared" si="1"/>
        <v>Tốt</v>
      </c>
      <c r="BD12" s="15" t="str">
        <f t="shared" si="2"/>
        <v>🟢 BÌNH THƯỜNG</v>
      </c>
    </row>
    <row r="13" spans="1:56" x14ac:dyDescent="0.25">
      <c r="A13" s="4">
        <v>5</v>
      </c>
      <c r="B13" s="10" t="s">
        <v>757</v>
      </c>
      <c r="C13" s="4" t="s">
        <v>758</v>
      </c>
      <c r="D13" s="4" t="s">
        <v>429</v>
      </c>
      <c r="E13" s="11" t="s">
        <v>430</v>
      </c>
      <c r="F13" s="7">
        <f>SUMIFS(NhatKy_ViPham!K:K, NhatKy_ViPham!E:E, "10_Hoa_B", NhatKy_ViPham!F:F, B13, NhatKy_ViPham!H:H, "L01")</f>
        <v>0</v>
      </c>
      <c r="G13" s="7">
        <f>SUMIFS(NhatKy_ViPham!K:K, NhatKy_ViPham!E:E, "10_Hoa_B", NhatKy_ViPham!F:F, B13, NhatKy_ViPham!H:H, "L02")</f>
        <v>0</v>
      </c>
      <c r="H13" s="7">
        <f>SUMIFS(NhatKy_ViPham!K:K, NhatKy_ViPham!E:E, "10_Hoa_B", NhatKy_ViPham!F:F, B13, NhatKy_ViPham!H:H, "L03")</f>
        <v>0</v>
      </c>
      <c r="I13" s="7">
        <f>SUMIFS(NhatKy_ViPham!K:K, NhatKy_ViPham!E:E, "10_Hoa_B", NhatKy_ViPham!F:F, B13, NhatKy_ViPham!H:H, "L04")</f>
        <v>0</v>
      </c>
      <c r="J13" s="7">
        <f>SUMIFS(NhatKy_ViPham!K:K, NhatKy_ViPham!E:E, "10_Hoa_B", NhatKy_ViPham!F:F, B13, NhatKy_ViPham!H:H, "L05")</f>
        <v>0</v>
      </c>
      <c r="K13" s="7">
        <f>SUMIFS(NhatKy_ViPham!K:K, NhatKy_ViPham!E:E, "10_Hoa_B", NhatKy_ViPham!F:F, B13, NhatKy_ViPham!H:H, "L06")</f>
        <v>0</v>
      </c>
      <c r="L13" s="7">
        <f>SUMIFS(NhatKy_ViPham!K:K, NhatKy_ViPham!E:E, "10_Hoa_B", NhatKy_ViPham!F:F, B13, NhatKy_ViPham!H:H, "L07")</f>
        <v>0</v>
      </c>
      <c r="M13" s="7">
        <f>SUMIFS(NhatKy_ViPham!K:K, NhatKy_ViPham!E:E, "10_Hoa_B", NhatKy_ViPham!F:F, B13, NhatKy_ViPham!H:H, "L08")</f>
        <v>0</v>
      </c>
      <c r="N13" s="7">
        <f>SUMIFS(NhatKy_ViPham!K:K, NhatKy_ViPham!E:E, "10_Hoa_B", NhatKy_ViPham!F:F, B13, NhatKy_ViPham!H:H, "L09")</f>
        <v>0</v>
      </c>
      <c r="O13" s="7">
        <f>SUMIFS(NhatKy_ViPham!K:K, NhatKy_ViPham!E:E, "10_Hoa_B", NhatKy_ViPham!F:F, B13, NhatKy_ViPham!H:H, "L10")</f>
        <v>0</v>
      </c>
      <c r="P13" s="12">
        <f>SUMIFS(NhatKy_ViPham!J:J, NhatKy_ViPham!E:E, "10_Hoa_B", NhatKy_ViPham!F:F, B13)</f>
        <v>0</v>
      </c>
      <c r="Q13" s="13">
        <f>SUMIFS(NhatKy_ViPham!K:K, NhatKy_ViPham!E:E, "10_Hoa_B", NhatKy_ViPham!F:F, B13)</f>
        <v>0</v>
      </c>
      <c r="R13" s="7">
        <f>100 + SUMIFS(NhatKy_ViPham!J:J, NhatKy_ViPham!E:E, "10_Hoa_B", NhatKy_ViPham!F:F, B13, NhatKy_ViPham!C:C, "T1") - SUMIFS(NhatKy_ViPham!K:K, NhatKy_ViPham!E:E, "10_Hoa_B", NhatKy_ViPham!F:F, B13, NhatKy_ViPham!C:C, "T1")</f>
        <v>100</v>
      </c>
      <c r="S13" s="7">
        <f>100 + SUMIFS(NhatKy_ViPham!J:J, NhatKy_ViPham!E:E, "10_Hoa_B", NhatKy_ViPham!F:F, B13, NhatKy_ViPham!C:C, "T2") - SUMIFS(NhatKy_ViPham!K:K, NhatKy_ViPham!E:E, "10_Hoa_B", NhatKy_ViPham!F:F, B13, NhatKy_ViPham!C:C, "T2")</f>
        <v>100</v>
      </c>
      <c r="T13" s="7">
        <f>100 + SUMIFS(NhatKy_ViPham!J:J, NhatKy_ViPham!E:E, "10_Hoa_B", NhatKy_ViPham!F:F, B13, NhatKy_ViPham!C:C, "T3") - SUMIFS(NhatKy_ViPham!K:K, NhatKy_ViPham!E:E, "10_Hoa_B", NhatKy_ViPham!F:F, B13, NhatKy_ViPham!C:C, "T3")</f>
        <v>100</v>
      </c>
      <c r="U13" s="7">
        <f>100 + SUMIFS(NhatKy_ViPham!J:J, NhatKy_ViPham!E:E, "10_Hoa_B", NhatKy_ViPham!F:F, B13, NhatKy_ViPham!C:C, "T4") - SUMIFS(NhatKy_ViPham!K:K, NhatKy_ViPham!E:E, "10_Hoa_B", NhatKy_ViPham!F:F, B13, NhatKy_ViPham!C:C, "T4")</f>
        <v>100</v>
      </c>
      <c r="V13" s="7">
        <f>100 + SUMIFS(NhatKy_ViPham!J:J, NhatKy_ViPham!E:E, "10_Hoa_B", NhatKy_ViPham!F:F, B13, NhatKy_ViPham!C:C, "T5") - SUMIFS(NhatKy_ViPham!K:K, NhatKy_ViPham!E:E, "10_Hoa_B", NhatKy_ViPham!F:F, B13, NhatKy_ViPham!C:C, "T5")</f>
        <v>100</v>
      </c>
      <c r="W13" s="7">
        <f>100 + SUMIFS(NhatKy_ViPham!J:J, NhatKy_ViPham!E:E, "10_Hoa_B", NhatKy_ViPham!F:F, B13, NhatKy_ViPham!C:C, "T6") - SUMIFS(NhatKy_ViPham!K:K, NhatKy_ViPham!E:E, "10_Hoa_B", NhatKy_ViPham!F:F, B13, NhatKy_ViPham!C:C, "T6")</f>
        <v>100</v>
      </c>
      <c r="X13" s="7">
        <f>100 + SUMIFS(NhatKy_ViPham!J:J, NhatKy_ViPham!E:E, "10_Hoa_B", NhatKy_ViPham!F:F, B13, NhatKy_ViPham!C:C, "T7") - SUMIFS(NhatKy_ViPham!K:K, NhatKy_ViPham!E:E, "10_Hoa_B", NhatKy_ViPham!F:F, B13, NhatKy_ViPham!C:C, "T7")</f>
        <v>100</v>
      </c>
      <c r="Y13" s="7">
        <f>100 + SUMIFS(NhatKy_ViPham!J:J, NhatKy_ViPham!E:E, "10_Hoa_B", NhatKy_ViPham!F:F, B13, NhatKy_ViPham!C:C, "T8") - SUMIFS(NhatKy_ViPham!K:K, NhatKy_ViPham!E:E, "10_Hoa_B", NhatKy_ViPham!F:F, B13, NhatKy_ViPham!C:C, "T8")</f>
        <v>100</v>
      </c>
      <c r="Z13" s="7">
        <f>100 + SUMIFS(NhatKy_ViPham!J:J, NhatKy_ViPham!E:E, "10_Hoa_B", NhatKy_ViPham!F:F, B13, NhatKy_ViPham!C:C, "T9") - SUMIFS(NhatKy_ViPham!K:K, NhatKy_ViPham!E:E, "10_Hoa_B", NhatKy_ViPham!F:F, B13, NhatKy_ViPham!C:C, "T9")</f>
        <v>100</v>
      </c>
      <c r="AA13" s="7">
        <f>100 + SUMIFS(NhatKy_ViPham!J:J, NhatKy_ViPham!E:E, "10_Hoa_B", NhatKy_ViPham!F:F, B13, NhatKy_ViPham!C:C, "T10") - SUMIFS(NhatKy_ViPham!K:K, NhatKy_ViPham!E:E, "10_Hoa_B", NhatKy_ViPham!F:F, B13, NhatKy_ViPham!C:C, "T10")</f>
        <v>100</v>
      </c>
      <c r="AB13" s="7">
        <f>100 + SUMIFS(NhatKy_ViPham!J:J, NhatKy_ViPham!E:E, "10_Hoa_B", NhatKy_ViPham!F:F, B13, NhatKy_ViPham!C:C, "T11") - SUMIFS(NhatKy_ViPham!K:K, NhatKy_ViPham!E:E, "10_Hoa_B", NhatKy_ViPham!F:F, B13, NhatKy_ViPham!C:C, "T11")</f>
        <v>100</v>
      </c>
      <c r="AC13" s="7">
        <f>100 + SUMIFS(NhatKy_ViPham!J:J, NhatKy_ViPham!E:E, "10_Hoa_B", NhatKy_ViPham!F:F, B13, NhatKy_ViPham!C:C, "T12") - SUMIFS(NhatKy_ViPham!K:K, NhatKy_ViPham!E:E, "10_Hoa_B", NhatKy_ViPham!F:F, B13, NhatKy_ViPham!C:C, "T12")</f>
        <v>100</v>
      </c>
      <c r="AD13" s="7">
        <f>100 + SUMIFS(NhatKy_ViPham!J:J, NhatKy_ViPham!E:E, "10_Hoa_B", NhatKy_ViPham!F:F, B13, NhatKy_ViPham!C:C, "T13") - SUMIFS(NhatKy_ViPham!K:K, NhatKy_ViPham!E:E, "10_Hoa_B", NhatKy_ViPham!F:F, B13, NhatKy_ViPham!C:C, "T13")</f>
        <v>100</v>
      </c>
      <c r="AE13" s="7">
        <f>100 + SUMIFS(NhatKy_ViPham!J:J, NhatKy_ViPham!E:E, "10_Hoa_B", NhatKy_ViPham!F:F, B13, NhatKy_ViPham!C:C, "T14") - SUMIFS(NhatKy_ViPham!K:K, NhatKy_ViPham!E:E, "10_Hoa_B", NhatKy_ViPham!F:F, B13, NhatKy_ViPham!C:C, "T14")</f>
        <v>100</v>
      </c>
      <c r="AF13" s="7">
        <f>100 + SUMIFS(NhatKy_ViPham!J:J, NhatKy_ViPham!E:E, "10_Hoa_B", NhatKy_ViPham!F:F, B13, NhatKy_ViPham!C:C, "T15") - SUMIFS(NhatKy_ViPham!K:K, NhatKy_ViPham!E:E, "10_Hoa_B", NhatKy_ViPham!F:F, B13, NhatKy_ViPham!C:C, "T15")</f>
        <v>100</v>
      </c>
      <c r="AG13" s="7">
        <f>100 + SUMIFS(NhatKy_ViPham!J:J, NhatKy_ViPham!E:E, "10_Hoa_B", NhatKy_ViPham!F:F, B13, NhatKy_ViPham!C:C, "T16") - SUMIFS(NhatKy_ViPham!K:K, NhatKy_ViPham!E:E, "10_Hoa_B", NhatKy_ViPham!F:F, B13, NhatKy_ViPham!C:C, "T16")</f>
        <v>100</v>
      </c>
      <c r="AH13" s="7">
        <f>100 + SUMIFS(NhatKy_ViPham!J:J, NhatKy_ViPham!E:E, "10_Hoa_B", NhatKy_ViPham!F:F, B13, NhatKy_ViPham!C:C, "T17") - SUMIFS(NhatKy_ViPham!K:K, NhatKy_ViPham!E:E, "10_Hoa_B", NhatKy_ViPham!F:F, B13, NhatKy_ViPham!C:C, "T17")</f>
        <v>100</v>
      </c>
      <c r="AI13" s="7">
        <f>100 + SUMIFS(NhatKy_ViPham!J:J, NhatKy_ViPham!E:E, "10_Hoa_B", NhatKy_ViPham!F:F, B13, NhatKy_ViPham!C:C, "T18") - SUMIFS(NhatKy_ViPham!K:K, NhatKy_ViPham!E:E, "10_Hoa_B", NhatKy_ViPham!F:F, B13, NhatKy_ViPham!C:C, "T18")</f>
        <v>100</v>
      </c>
      <c r="AJ13" s="7">
        <f>100 + SUMIFS(NhatKy_ViPham!J:J, NhatKy_ViPham!E:E, "10_Hoa_B", NhatKy_ViPham!F:F, B13, NhatKy_ViPham!C:C, "T19") - SUMIFS(NhatKy_ViPham!K:K, NhatKy_ViPham!E:E, "10_Hoa_B", NhatKy_ViPham!F:F, B13, NhatKy_ViPham!C:C, "T19")</f>
        <v>100</v>
      </c>
      <c r="AK13" s="7">
        <f>100 + SUMIFS(NhatKy_ViPham!J:J, NhatKy_ViPham!E:E, "10_Hoa_B", NhatKy_ViPham!F:F, B13, NhatKy_ViPham!C:C, "T20") - SUMIFS(NhatKy_ViPham!K:K, NhatKy_ViPham!E:E, "10_Hoa_B", NhatKy_ViPham!F:F, B13, NhatKy_ViPham!C:C, "T20")</f>
        <v>100</v>
      </c>
      <c r="AL13" s="7">
        <f>100 + SUMIFS(NhatKy_ViPham!J:J, NhatKy_ViPham!E:E, "10_Hoa_B", NhatKy_ViPham!F:F, B13, NhatKy_ViPham!C:C, "T21") - SUMIFS(NhatKy_ViPham!K:K, NhatKy_ViPham!E:E, "10_Hoa_B", NhatKy_ViPham!F:F, B13, NhatKy_ViPham!C:C, "T21")</f>
        <v>100</v>
      </c>
      <c r="AM13" s="7">
        <f>100 + SUMIFS(NhatKy_ViPham!J:J, NhatKy_ViPham!E:E, "10_Hoa_B", NhatKy_ViPham!F:F, B13, NhatKy_ViPham!C:C, "T22") - SUMIFS(NhatKy_ViPham!K:K, NhatKy_ViPham!E:E, "10_Hoa_B", NhatKy_ViPham!F:F, B13, NhatKy_ViPham!C:C, "T22")</f>
        <v>100</v>
      </c>
      <c r="AN13" s="7">
        <f>100 + SUMIFS(NhatKy_ViPham!J:J, NhatKy_ViPham!E:E, "10_Hoa_B", NhatKy_ViPham!F:F, B13, NhatKy_ViPham!C:C, "T23") - SUMIFS(NhatKy_ViPham!K:K, NhatKy_ViPham!E:E, "10_Hoa_B", NhatKy_ViPham!F:F, B13, NhatKy_ViPham!C:C, "T23")</f>
        <v>100</v>
      </c>
      <c r="AO13" s="7">
        <f>100 + SUMIFS(NhatKy_ViPham!J:J, NhatKy_ViPham!E:E, "10_Hoa_B", NhatKy_ViPham!F:F, B13, NhatKy_ViPham!C:C, "T24") - SUMIFS(NhatKy_ViPham!K:K, NhatKy_ViPham!E:E, "10_Hoa_B", NhatKy_ViPham!F:F, B13, NhatKy_ViPham!C:C, "T24")</f>
        <v>100</v>
      </c>
      <c r="AP13" s="7">
        <f>100 + SUMIFS(NhatKy_ViPham!J:J, NhatKy_ViPham!E:E, "10_Hoa_B", NhatKy_ViPham!F:F, B13, NhatKy_ViPham!C:C, "T25") - SUMIFS(NhatKy_ViPham!K:K, NhatKy_ViPham!E:E, "10_Hoa_B", NhatKy_ViPham!F:F, B13, NhatKy_ViPham!C:C, "T25")</f>
        <v>100</v>
      </c>
      <c r="AQ13" s="7">
        <f>100 + SUMIFS(NhatKy_ViPham!J:J, NhatKy_ViPham!E:E, "10_Hoa_B", NhatKy_ViPham!F:F, B13, NhatKy_ViPham!C:C, "T26") - SUMIFS(NhatKy_ViPham!K:K, NhatKy_ViPham!E:E, "10_Hoa_B", NhatKy_ViPham!F:F, B13, NhatKy_ViPham!C:C, "T26")</f>
        <v>100</v>
      </c>
      <c r="AR13" s="7">
        <f>100 + SUMIFS(NhatKy_ViPham!J:J, NhatKy_ViPham!E:E, "10_Hoa_B", NhatKy_ViPham!F:F, B13, NhatKy_ViPham!C:C, "T27") - SUMIFS(NhatKy_ViPham!K:K, NhatKy_ViPham!E:E, "10_Hoa_B", NhatKy_ViPham!F:F, B13, NhatKy_ViPham!C:C, "T27")</f>
        <v>100</v>
      </c>
      <c r="AS13" s="7">
        <f>100 + SUMIFS(NhatKy_ViPham!J:J, NhatKy_ViPham!E:E, "10_Hoa_B", NhatKy_ViPham!F:F, B13, NhatKy_ViPham!C:C, "T28") - SUMIFS(NhatKy_ViPham!K:K, NhatKy_ViPham!E:E, "10_Hoa_B", NhatKy_ViPham!F:F, B13, NhatKy_ViPham!C:C, "T28")</f>
        <v>100</v>
      </c>
      <c r="AT13" s="7">
        <f>100 + SUMIFS(NhatKy_ViPham!J:J, NhatKy_ViPham!E:E, "10_Hoa_B", NhatKy_ViPham!F:F, B13, NhatKy_ViPham!C:C, "T29") - SUMIFS(NhatKy_ViPham!K:K, NhatKy_ViPham!E:E, "10_Hoa_B", NhatKy_ViPham!F:F, B13, NhatKy_ViPham!C:C, "T29")</f>
        <v>100</v>
      </c>
      <c r="AU13" s="7">
        <f>100 + SUMIFS(NhatKy_ViPham!J:J, NhatKy_ViPham!E:E, "10_Hoa_B", NhatKy_ViPham!F:F, B13, NhatKy_ViPham!C:C, "T30") - SUMIFS(NhatKy_ViPham!K:K, NhatKy_ViPham!E:E, "10_Hoa_B", NhatKy_ViPham!F:F, B13, NhatKy_ViPham!C:C, "T30")</f>
        <v>100</v>
      </c>
      <c r="AV13" s="7">
        <f>100 + SUMIFS(NhatKy_ViPham!J:J, NhatKy_ViPham!E:E, "10_Hoa_B", NhatKy_ViPham!F:F, B13, NhatKy_ViPham!C:C, "T31") - SUMIFS(NhatKy_ViPham!K:K, NhatKy_ViPham!E:E, "10_Hoa_B", NhatKy_ViPham!F:F, B13, NhatKy_ViPham!C:C, "T31")</f>
        <v>100</v>
      </c>
      <c r="AW13" s="7">
        <f>100 + SUMIFS(NhatKy_ViPham!J:J, NhatKy_ViPham!E:E, "10_Hoa_B", NhatKy_ViPham!F:F, B13, NhatKy_ViPham!C:C, "T32") - SUMIFS(NhatKy_ViPham!K:K, NhatKy_ViPham!E:E, "10_Hoa_B", NhatKy_ViPham!F:F, B13, NhatKy_ViPham!C:C, "T32")</f>
        <v>100</v>
      </c>
      <c r="AX13" s="7">
        <f>100 + SUMIFS(NhatKy_ViPham!J:J, NhatKy_ViPham!E:E, "10_Hoa_B", NhatKy_ViPham!F:F, B13, NhatKy_ViPham!C:C, "T33") - SUMIFS(NhatKy_ViPham!K:K, NhatKy_ViPham!E:E, "10_Hoa_B", NhatKy_ViPham!F:F, B13, NhatKy_ViPham!C:C, "T33")</f>
        <v>100</v>
      </c>
      <c r="AY13" s="7">
        <f>100 + SUMIFS(NhatKy_ViPham!J:J, NhatKy_ViPham!E:E, "10_Hoa_B", NhatKy_ViPham!F:F, B13, NhatKy_ViPham!C:C, "T34") - SUMIFS(NhatKy_ViPham!K:K, NhatKy_ViPham!E:E, "10_Hoa_B", NhatKy_ViPham!F:F, B13, NhatKy_ViPham!C:C, "T34")</f>
        <v>100</v>
      </c>
      <c r="AZ13" s="7">
        <f>100 + SUMIFS(NhatKy_ViPham!J:J, NhatKy_ViPham!E:E, "10_Hoa_B", NhatKy_ViPham!F:F, B13, NhatKy_ViPham!C:C, "T35") - SUMIFS(NhatKy_ViPham!K:K, NhatKy_ViPham!E:E, "10_Hoa_B", NhatKy_ViPham!F:F, B13, NhatKy_ViPham!C:C, "T35")</f>
        <v>100</v>
      </c>
      <c r="BA13" s="12">
        <f t="shared" si="0"/>
        <v>100</v>
      </c>
      <c r="BB13" s="11" t="s">
        <v>430</v>
      </c>
      <c r="BC13" s="14" t="str">
        <f t="shared" si="1"/>
        <v>Tốt</v>
      </c>
      <c r="BD13" s="10" t="str">
        <f t="shared" si="2"/>
        <v>🟢 BÌNH THƯỜNG</v>
      </c>
    </row>
    <row r="14" spans="1:56" x14ac:dyDescent="0.25">
      <c r="A14" s="5">
        <v>6</v>
      </c>
      <c r="B14" s="15" t="s">
        <v>759</v>
      </c>
      <c r="C14" s="5" t="s">
        <v>760</v>
      </c>
      <c r="D14" s="5" t="s">
        <v>429</v>
      </c>
      <c r="E14" s="11" t="s">
        <v>430</v>
      </c>
      <c r="F14" s="6">
        <f>SUMIFS(NhatKy_ViPham!K:K, NhatKy_ViPham!E:E, "10_Hoa_B", NhatKy_ViPham!F:F, B14, NhatKy_ViPham!H:H, "L01")</f>
        <v>0</v>
      </c>
      <c r="G14" s="6">
        <f>SUMIFS(NhatKy_ViPham!K:K, NhatKy_ViPham!E:E, "10_Hoa_B", NhatKy_ViPham!F:F, B14, NhatKy_ViPham!H:H, "L02")</f>
        <v>0</v>
      </c>
      <c r="H14" s="6">
        <f>SUMIFS(NhatKy_ViPham!K:K, NhatKy_ViPham!E:E, "10_Hoa_B", NhatKy_ViPham!F:F, B14, NhatKy_ViPham!H:H, "L03")</f>
        <v>0</v>
      </c>
      <c r="I14" s="6">
        <f>SUMIFS(NhatKy_ViPham!K:K, NhatKy_ViPham!E:E, "10_Hoa_B", NhatKy_ViPham!F:F, B14, NhatKy_ViPham!H:H, "L04")</f>
        <v>0</v>
      </c>
      <c r="J14" s="6">
        <f>SUMIFS(NhatKy_ViPham!K:K, NhatKy_ViPham!E:E, "10_Hoa_B", NhatKy_ViPham!F:F, B14, NhatKy_ViPham!H:H, "L05")</f>
        <v>0</v>
      </c>
      <c r="K14" s="6">
        <f>SUMIFS(NhatKy_ViPham!K:K, NhatKy_ViPham!E:E, "10_Hoa_B", NhatKy_ViPham!F:F, B14, NhatKy_ViPham!H:H, "L06")</f>
        <v>0</v>
      </c>
      <c r="L14" s="6">
        <f>SUMIFS(NhatKy_ViPham!K:K, NhatKy_ViPham!E:E, "10_Hoa_B", NhatKy_ViPham!F:F, B14, NhatKy_ViPham!H:H, "L07")</f>
        <v>0</v>
      </c>
      <c r="M14" s="6">
        <f>SUMIFS(NhatKy_ViPham!K:K, NhatKy_ViPham!E:E, "10_Hoa_B", NhatKy_ViPham!F:F, B14, NhatKy_ViPham!H:H, "L08")</f>
        <v>0</v>
      </c>
      <c r="N14" s="6">
        <f>SUMIFS(NhatKy_ViPham!K:K, NhatKy_ViPham!E:E, "10_Hoa_B", NhatKy_ViPham!F:F, B14, NhatKy_ViPham!H:H, "L09")</f>
        <v>0</v>
      </c>
      <c r="O14" s="6">
        <f>SUMIFS(NhatKy_ViPham!K:K, NhatKy_ViPham!E:E, "10_Hoa_B", NhatKy_ViPham!F:F, B14, NhatKy_ViPham!H:H, "L10")</f>
        <v>0</v>
      </c>
      <c r="P14" s="12">
        <f>SUMIFS(NhatKy_ViPham!J:J, NhatKy_ViPham!E:E, "10_Hoa_B", NhatKy_ViPham!F:F, B14)</f>
        <v>0</v>
      </c>
      <c r="Q14" s="13">
        <f>SUMIFS(NhatKy_ViPham!K:K, NhatKy_ViPham!E:E, "10_Hoa_B", NhatKy_ViPham!F:F, B14)</f>
        <v>0</v>
      </c>
      <c r="R14" s="6">
        <f>100 + SUMIFS(NhatKy_ViPham!J:J, NhatKy_ViPham!E:E, "10_Hoa_B", NhatKy_ViPham!F:F, B14, NhatKy_ViPham!C:C, "T1") - SUMIFS(NhatKy_ViPham!K:K, NhatKy_ViPham!E:E, "10_Hoa_B", NhatKy_ViPham!F:F, B14, NhatKy_ViPham!C:C, "T1")</f>
        <v>100</v>
      </c>
      <c r="S14" s="6">
        <f>100 + SUMIFS(NhatKy_ViPham!J:J, NhatKy_ViPham!E:E, "10_Hoa_B", NhatKy_ViPham!F:F, B14, NhatKy_ViPham!C:C, "T2") - SUMIFS(NhatKy_ViPham!K:K, NhatKy_ViPham!E:E, "10_Hoa_B", NhatKy_ViPham!F:F, B14, NhatKy_ViPham!C:C, "T2")</f>
        <v>100</v>
      </c>
      <c r="T14" s="6">
        <f>100 + SUMIFS(NhatKy_ViPham!J:J, NhatKy_ViPham!E:E, "10_Hoa_B", NhatKy_ViPham!F:F, B14, NhatKy_ViPham!C:C, "T3") - SUMIFS(NhatKy_ViPham!K:K, NhatKy_ViPham!E:E, "10_Hoa_B", NhatKy_ViPham!F:F, B14, NhatKy_ViPham!C:C, "T3")</f>
        <v>100</v>
      </c>
      <c r="U14" s="6">
        <f>100 + SUMIFS(NhatKy_ViPham!J:J, NhatKy_ViPham!E:E, "10_Hoa_B", NhatKy_ViPham!F:F, B14, NhatKy_ViPham!C:C, "T4") - SUMIFS(NhatKy_ViPham!K:K, NhatKy_ViPham!E:E, "10_Hoa_B", NhatKy_ViPham!F:F, B14, NhatKy_ViPham!C:C, "T4")</f>
        <v>100</v>
      </c>
      <c r="V14" s="6">
        <f>100 + SUMIFS(NhatKy_ViPham!J:J, NhatKy_ViPham!E:E, "10_Hoa_B", NhatKy_ViPham!F:F, B14, NhatKy_ViPham!C:C, "T5") - SUMIFS(NhatKy_ViPham!K:K, NhatKy_ViPham!E:E, "10_Hoa_B", NhatKy_ViPham!F:F, B14, NhatKy_ViPham!C:C, "T5")</f>
        <v>100</v>
      </c>
      <c r="W14" s="6">
        <f>100 + SUMIFS(NhatKy_ViPham!J:J, NhatKy_ViPham!E:E, "10_Hoa_B", NhatKy_ViPham!F:F, B14, NhatKy_ViPham!C:C, "T6") - SUMIFS(NhatKy_ViPham!K:K, NhatKy_ViPham!E:E, "10_Hoa_B", NhatKy_ViPham!F:F, B14, NhatKy_ViPham!C:C, "T6")</f>
        <v>100</v>
      </c>
      <c r="X14" s="6">
        <f>100 + SUMIFS(NhatKy_ViPham!J:J, NhatKy_ViPham!E:E, "10_Hoa_B", NhatKy_ViPham!F:F, B14, NhatKy_ViPham!C:C, "T7") - SUMIFS(NhatKy_ViPham!K:K, NhatKy_ViPham!E:E, "10_Hoa_B", NhatKy_ViPham!F:F, B14, NhatKy_ViPham!C:C, "T7")</f>
        <v>100</v>
      </c>
      <c r="Y14" s="6">
        <f>100 + SUMIFS(NhatKy_ViPham!J:J, NhatKy_ViPham!E:E, "10_Hoa_B", NhatKy_ViPham!F:F, B14, NhatKy_ViPham!C:C, "T8") - SUMIFS(NhatKy_ViPham!K:K, NhatKy_ViPham!E:E, "10_Hoa_B", NhatKy_ViPham!F:F, B14, NhatKy_ViPham!C:C, "T8")</f>
        <v>100</v>
      </c>
      <c r="Z14" s="6">
        <f>100 + SUMIFS(NhatKy_ViPham!J:J, NhatKy_ViPham!E:E, "10_Hoa_B", NhatKy_ViPham!F:F, B14, NhatKy_ViPham!C:C, "T9") - SUMIFS(NhatKy_ViPham!K:K, NhatKy_ViPham!E:E, "10_Hoa_B", NhatKy_ViPham!F:F, B14, NhatKy_ViPham!C:C, "T9")</f>
        <v>100</v>
      </c>
      <c r="AA14" s="6">
        <f>100 + SUMIFS(NhatKy_ViPham!J:J, NhatKy_ViPham!E:E, "10_Hoa_B", NhatKy_ViPham!F:F, B14, NhatKy_ViPham!C:C, "T10") - SUMIFS(NhatKy_ViPham!K:K, NhatKy_ViPham!E:E, "10_Hoa_B", NhatKy_ViPham!F:F, B14, NhatKy_ViPham!C:C, "T10")</f>
        <v>100</v>
      </c>
      <c r="AB14" s="6">
        <f>100 + SUMIFS(NhatKy_ViPham!J:J, NhatKy_ViPham!E:E, "10_Hoa_B", NhatKy_ViPham!F:F, B14, NhatKy_ViPham!C:C, "T11") - SUMIFS(NhatKy_ViPham!K:K, NhatKy_ViPham!E:E, "10_Hoa_B", NhatKy_ViPham!F:F, B14, NhatKy_ViPham!C:C, "T11")</f>
        <v>100</v>
      </c>
      <c r="AC14" s="6">
        <f>100 + SUMIFS(NhatKy_ViPham!J:J, NhatKy_ViPham!E:E, "10_Hoa_B", NhatKy_ViPham!F:F, B14, NhatKy_ViPham!C:C, "T12") - SUMIFS(NhatKy_ViPham!K:K, NhatKy_ViPham!E:E, "10_Hoa_B", NhatKy_ViPham!F:F, B14, NhatKy_ViPham!C:C, "T12")</f>
        <v>100</v>
      </c>
      <c r="AD14" s="6">
        <f>100 + SUMIFS(NhatKy_ViPham!J:J, NhatKy_ViPham!E:E, "10_Hoa_B", NhatKy_ViPham!F:F, B14, NhatKy_ViPham!C:C, "T13") - SUMIFS(NhatKy_ViPham!K:K, NhatKy_ViPham!E:E, "10_Hoa_B", NhatKy_ViPham!F:F, B14, NhatKy_ViPham!C:C, "T13")</f>
        <v>100</v>
      </c>
      <c r="AE14" s="6">
        <f>100 + SUMIFS(NhatKy_ViPham!J:J, NhatKy_ViPham!E:E, "10_Hoa_B", NhatKy_ViPham!F:F, B14, NhatKy_ViPham!C:C, "T14") - SUMIFS(NhatKy_ViPham!K:K, NhatKy_ViPham!E:E, "10_Hoa_B", NhatKy_ViPham!F:F, B14, NhatKy_ViPham!C:C, "T14")</f>
        <v>100</v>
      </c>
      <c r="AF14" s="6">
        <f>100 + SUMIFS(NhatKy_ViPham!J:J, NhatKy_ViPham!E:E, "10_Hoa_B", NhatKy_ViPham!F:F, B14, NhatKy_ViPham!C:C, "T15") - SUMIFS(NhatKy_ViPham!K:K, NhatKy_ViPham!E:E, "10_Hoa_B", NhatKy_ViPham!F:F, B14, NhatKy_ViPham!C:C, "T15")</f>
        <v>100</v>
      </c>
      <c r="AG14" s="6">
        <f>100 + SUMIFS(NhatKy_ViPham!J:J, NhatKy_ViPham!E:E, "10_Hoa_B", NhatKy_ViPham!F:F, B14, NhatKy_ViPham!C:C, "T16") - SUMIFS(NhatKy_ViPham!K:K, NhatKy_ViPham!E:E, "10_Hoa_B", NhatKy_ViPham!F:F, B14, NhatKy_ViPham!C:C, "T16")</f>
        <v>100</v>
      </c>
      <c r="AH14" s="6">
        <f>100 + SUMIFS(NhatKy_ViPham!J:J, NhatKy_ViPham!E:E, "10_Hoa_B", NhatKy_ViPham!F:F, B14, NhatKy_ViPham!C:C, "T17") - SUMIFS(NhatKy_ViPham!K:K, NhatKy_ViPham!E:E, "10_Hoa_B", NhatKy_ViPham!F:F, B14, NhatKy_ViPham!C:C, "T17")</f>
        <v>100</v>
      </c>
      <c r="AI14" s="6">
        <f>100 + SUMIFS(NhatKy_ViPham!J:J, NhatKy_ViPham!E:E, "10_Hoa_B", NhatKy_ViPham!F:F, B14, NhatKy_ViPham!C:C, "T18") - SUMIFS(NhatKy_ViPham!K:K, NhatKy_ViPham!E:E, "10_Hoa_B", NhatKy_ViPham!F:F, B14, NhatKy_ViPham!C:C, "T18")</f>
        <v>100</v>
      </c>
      <c r="AJ14" s="6">
        <f>100 + SUMIFS(NhatKy_ViPham!J:J, NhatKy_ViPham!E:E, "10_Hoa_B", NhatKy_ViPham!F:F, B14, NhatKy_ViPham!C:C, "T19") - SUMIFS(NhatKy_ViPham!K:K, NhatKy_ViPham!E:E, "10_Hoa_B", NhatKy_ViPham!F:F, B14, NhatKy_ViPham!C:C, "T19")</f>
        <v>100</v>
      </c>
      <c r="AK14" s="6">
        <f>100 + SUMIFS(NhatKy_ViPham!J:J, NhatKy_ViPham!E:E, "10_Hoa_B", NhatKy_ViPham!F:F, B14, NhatKy_ViPham!C:C, "T20") - SUMIFS(NhatKy_ViPham!K:K, NhatKy_ViPham!E:E, "10_Hoa_B", NhatKy_ViPham!F:F, B14, NhatKy_ViPham!C:C, "T20")</f>
        <v>100</v>
      </c>
      <c r="AL14" s="6">
        <f>100 + SUMIFS(NhatKy_ViPham!J:J, NhatKy_ViPham!E:E, "10_Hoa_B", NhatKy_ViPham!F:F, B14, NhatKy_ViPham!C:C, "T21") - SUMIFS(NhatKy_ViPham!K:K, NhatKy_ViPham!E:E, "10_Hoa_B", NhatKy_ViPham!F:F, B14, NhatKy_ViPham!C:C, "T21")</f>
        <v>100</v>
      </c>
      <c r="AM14" s="6">
        <f>100 + SUMIFS(NhatKy_ViPham!J:J, NhatKy_ViPham!E:E, "10_Hoa_B", NhatKy_ViPham!F:F, B14, NhatKy_ViPham!C:C, "T22") - SUMIFS(NhatKy_ViPham!K:K, NhatKy_ViPham!E:E, "10_Hoa_B", NhatKy_ViPham!F:F, B14, NhatKy_ViPham!C:C, "T22")</f>
        <v>100</v>
      </c>
      <c r="AN14" s="6">
        <f>100 + SUMIFS(NhatKy_ViPham!J:J, NhatKy_ViPham!E:E, "10_Hoa_B", NhatKy_ViPham!F:F, B14, NhatKy_ViPham!C:C, "T23") - SUMIFS(NhatKy_ViPham!K:K, NhatKy_ViPham!E:E, "10_Hoa_B", NhatKy_ViPham!F:F, B14, NhatKy_ViPham!C:C, "T23")</f>
        <v>100</v>
      </c>
      <c r="AO14" s="6">
        <f>100 + SUMIFS(NhatKy_ViPham!J:J, NhatKy_ViPham!E:E, "10_Hoa_B", NhatKy_ViPham!F:F, B14, NhatKy_ViPham!C:C, "T24") - SUMIFS(NhatKy_ViPham!K:K, NhatKy_ViPham!E:E, "10_Hoa_B", NhatKy_ViPham!F:F, B14, NhatKy_ViPham!C:C, "T24")</f>
        <v>100</v>
      </c>
      <c r="AP14" s="6">
        <f>100 + SUMIFS(NhatKy_ViPham!J:J, NhatKy_ViPham!E:E, "10_Hoa_B", NhatKy_ViPham!F:F, B14, NhatKy_ViPham!C:C, "T25") - SUMIFS(NhatKy_ViPham!K:K, NhatKy_ViPham!E:E, "10_Hoa_B", NhatKy_ViPham!F:F, B14, NhatKy_ViPham!C:C, "T25")</f>
        <v>100</v>
      </c>
      <c r="AQ14" s="6">
        <f>100 + SUMIFS(NhatKy_ViPham!J:J, NhatKy_ViPham!E:E, "10_Hoa_B", NhatKy_ViPham!F:F, B14, NhatKy_ViPham!C:C, "T26") - SUMIFS(NhatKy_ViPham!K:K, NhatKy_ViPham!E:E, "10_Hoa_B", NhatKy_ViPham!F:F, B14, NhatKy_ViPham!C:C, "T26")</f>
        <v>100</v>
      </c>
      <c r="AR14" s="6">
        <f>100 + SUMIFS(NhatKy_ViPham!J:J, NhatKy_ViPham!E:E, "10_Hoa_B", NhatKy_ViPham!F:F, B14, NhatKy_ViPham!C:C, "T27") - SUMIFS(NhatKy_ViPham!K:K, NhatKy_ViPham!E:E, "10_Hoa_B", NhatKy_ViPham!F:F, B14, NhatKy_ViPham!C:C, "T27")</f>
        <v>100</v>
      </c>
      <c r="AS14" s="6">
        <f>100 + SUMIFS(NhatKy_ViPham!J:J, NhatKy_ViPham!E:E, "10_Hoa_B", NhatKy_ViPham!F:F, B14, NhatKy_ViPham!C:C, "T28") - SUMIFS(NhatKy_ViPham!K:K, NhatKy_ViPham!E:E, "10_Hoa_B", NhatKy_ViPham!F:F, B14, NhatKy_ViPham!C:C, "T28")</f>
        <v>100</v>
      </c>
      <c r="AT14" s="6">
        <f>100 + SUMIFS(NhatKy_ViPham!J:J, NhatKy_ViPham!E:E, "10_Hoa_B", NhatKy_ViPham!F:F, B14, NhatKy_ViPham!C:C, "T29") - SUMIFS(NhatKy_ViPham!K:K, NhatKy_ViPham!E:E, "10_Hoa_B", NhatKy_ViPham!F:F, B14, NhatKy_ViPham!C:C, "T29")</f>
        <v>100</v>
      </c>
      <c r="AU14" s="6">
        <f>100 + SUMIFS(NhatKy_ViPham!J:J, NhatKy_ViPham!E:E, "10_Hoa_B", NhatKy_ViPham!F:F, B14, NhatKy_ViPham!C:C, "T30") - SUMIFS(NhatKy_ViPham!K:K, NhatKy_ViPham!E:E, "10_Hoa_B", NhatKy_ViPham!F:F, B14, NhatKy_ViPham!C:C, "T30")</f>
        <v>100</v>
      </c>
      <c r="AV14" s="6">
        <f>100 + SUMIFS(NhatKy_ViPham!J:J, NhatKy_ViPham!E:E, "10_Hoa_B", NhatKy_ViPham!F:F, B14, NhatKy_ViPham!C:C, "T31") - SUMIFS(NhatKy_ViPham!K:K, NhatKy_ViPham!E:E, "10_Hoa_B", NhatKy_ViPham!F:F, B14, NhatKy_ViPham!C:C, "T31")</f>
        <v>100</v>
      </c>
      <c r="AW14" s="6">
        <f>100 + SUMIFS(NhatKy_ViPham!J:J, NhatKy_ViPham!E:E, "10_Hoa_B", NhatKy_ViPham!F:F, B14, NhatKy_ViPham!C:C, "T32") - SUMIFS(NhatKy_ViPham!K:K, NhatKy_ViPham!E:E, "10_Hoa_B", NhatKy_ViPham!F:F, B14, NhatKy_ViPham!C:C, "T32")</f>
        <v>100</v>
      </c>
      <c r="AX14" s="6">
        <f>100 + SUMIFS(NhatKy_ViPham!J:J, NhatKy_ViPham!E:E, "10_Hoa_B", NhatKy_ViPham!F:F, B14, NhatKy_ViPham!C:C, "T33") - SUMIFS(NhatKy_ViPham!K:K, NhatKy_ViPham!E:E, "10_Hoa_B", NhatKy_ViPham!F:F, B14, NhatKy_ViPham!C:C, "T33")</f>
        <v>100</v>
      </c>
      <c r="AY14" s="6">
        <f>100 + SUMIFS(NhatKy_ViPham!J:J, NhatKy_ViPham!E:E, "10_Hoa_B", NhatKy_ViPham!F:F, B14, NhatKy_ViPham!C:C, "T34") - SUMIFS(NhatKy_ViPham!K:K, NhatKy_ViPham!E:E, "10_Hoa_B", NhatKy_ViPham!F:F, B14, NhatKy_ViPham!C:C, "T34")</f>
        <v>100</v>
      </c>
      <c r="AZ14" s="6">
        <f>100 + SUMIFS(NhatKy_ViPham!J:J, NhatKy_ViPham!E:E, "10_Hoa_B", NhatKy_ViPham!F:F, B14, NhatKy_ViPham!C:C, "T35") - SUMIFS(NhatKy_ViPham!K:K, NhatKy_ViPham!E:E, "10_Hoa_B", NhatKy_ViPham!F:F, B14, NhatKy_ViPham!C:C, "T35")</f>
        <v>100</v>
      </c>
      <c r="BA14" s="12">
        <f t="shared" si="0"/>
        <v>100</v>
      </c>
      <c r="BB14" s="11" t="s">
        <v>430</v>
      </c>
      <c r="BC14" s="16" t="str">
        <f t="shared" si="1"/>
        <v>Tốt</v>
      </c>
      <c r="BD14" s="15" t="str">
        <f t="shared" si="2"/>
        <v>🟢 BÌNH THƯỜNG</v>
      </c>
    </row>
    <row r="15" spans="1:56" x14ac:dyDescent="0.25">
      <c r="A15" s="4">
        <v>7</v>
      </c>
      <c r="B15" s="10" t="s">
        <v>761</v>
      </c>
      <c r="C15" s="4" t="s">
        <v>762</v>
      </c>
      <c r="D15" s="4" t="s">
        <v>429</v>
      </c>
      <c r="E15" s="11" t="s">
        <v>430</v>
      </c>
      <c r="F15" s="7">
        <f>SUMIFS(NhatKy_ViPham!K:K, NhatKy_ViPham!E:E, "10_Hoa_B", NhatKy_ViPham!F:F, B15, NhatKy_ViPham!H:H, "L01")</f>
        <v>0</v>
      </c>
      <c r="G15" s="7">
        <f>SUMIFS(NhatKy_ViPham!K:K, NhatKy_ViPham!E:E, "10_Hoa_B", NhatKy_ViPham!F:F, B15, NhatKy_ViPham!H:H, "L02")</f>
        <v>0</v>
      </c>
      <c r="H15" s="7">
        <f>SUMIFS(NhatKy_ViPham!K:K, NhatKy_ViPham!E:E, "10_Hoa_B", NhatKy_ViPham!F:F, B15, NhatKy_ViPham!H:H, "L03")</f>
        <v>0</v>
      </c>
      <c r="I15" s="7">
        <f>SUMIFS(NhatKy_ViPham!K:K, NhatKy_ViPham!E:E, "10_Hoa_B", NhatKy_ViPham!F:F, B15, NhatKy_ViPham!H:H, "L04")</f>
        <v>0</v>
      </c>
      <c r="J15" s="7">
        <f>SUMIFS(NhatKy_ViPham!K:K, NhatKy_ViPham!E:E, "10_Hoa_B", NhatKy_ViPham!F:F, B15, NhatKy_ViPham!H:H, "L05")</f>
        <v>0</v>
      </c>
      <c r="K15" s="7">
        <f>SUMIFS(NhatKy_ViPham!K:K, NhatKy_ViPham!E:E, "10_Hoa_B", NhatKy_ViPham!F:F, B15, NhatKy_ViPham!H:H, "L06")</f>
        <v>0</v>
      </c>
      <c r="L15" s="7">
        <f>SUMIFS(NhatKy_ViPham!K:K, NhatKy_ViPham!E:E, "10_Hoa_B", NhatKy_ViPham!F:F, B15, NhatKy_ViPham!H:H, "L07")</f>
        <v>0</v>
      </c>
      <c r="M15" s="7">
        <f>SUMIFS(NhatKy_ViPham!K:K, NhatKy_ViPham!E:E, "10_Hoa_B", NhatKy_ViPham!F:F, B15, NhatKy_ViPham!H:H, "L08")</f>
        <v>0</v>
      </c>
      <c r="N15" s="7">
        <f>SUMIFS(NhatKy_ViPham!K:K, NhatKy_ViPham!E:E, "10_Hoa_B", NhatKy_ViPham!F:F, B15, NhatKy_ViPham!H:H, "L09")</f>
        <v>0</v>
      </c>
      <c r="O15" s="7">
        <f>SUMIFS(NhatKy_ViPham!K:K, NhatKy_ViPham!E:E, "10_Hoa_B", NhatKy_ViPham!F:F, B15, NhatKy_ViPham!H:H, "L10")</f>
        <v>0</v>
      </c>
      <c r="P15" s="12">
        <f>SUMIFS(NhatKy_ViPham!J:J, NhatKy_ViPham!E:E, "10_Hoa_B", NhatKy_ViPham!F:F, B15)</f>
        <v>0</v>
      </c>
      <c r="Q15" s="13">
        <f>SUMIFS(NhatKy_ViPham!K:K, NhatKy_ViPham!E:E, "10_Hoa_B", NhatKy_ViPham!F:F, B15)</f>
        <v>0</v>
      </c>
      <c r="R15" s="7">
        <f>100 + SUMIFS(NhatKy_ViPham!J:J, NhatKy_ViPham!E:E, "10_Hoa_B", NhatKy_ViPham!F:F, B15, NhatKy_ViPham!C:C, "T1") - SUMIFS(NhatKy_ViPham!K:K, NhatKy_ViPham!E:E, "10_Hoa_B", NhatKy_ViPham!F:F, B15, NhatKy_ViPham!C:C, "T1")</f>
        <v>100</v>
      </c>
      <c r="S15" s="7">
        <f>100 + SUMIFS(NhatKy_ViPham!J:J, NhatKy_ViPham!E:E, "10_Hoa_B", NhatKy_ViPham!F:F, B15, NhatKy_ViPham!C:C, "T2") - SUMIFS(NhatKy_ViPham!K:K, NhatKy_ViPham!E:E, "10_Hoa_B", NhatKy_ViPham!F:F, B15, NhatKy_ViPham!C:C, "T2")</f>
        <v>100</v>
      </c>
      <c r="T15" s="7">
        <f>100 + SUMIFS(NhatKy_ViPham!J:J, NhatKy_ViPham!E:E, "10_Hoa_B", NhatKy_ViPham!F:F, B15, NhatKy_ViPham!C:C, "T3") - SUMIFS(NhatKy_ViPham!K:K, NhatKy_ViPham!E:E, "10_Hoa_B", NhatKy_ViPham!F:F, B15, NhatKy_ViPham!C:C, "T3")</f>
        <v>100</v>
      </c>
      <c r="U15" s="7">
        <f>100 + SUMIFS(NhatKy_ViPham!J:J, NhatKy_ViPham!E:E, "10_Hoa_B", NhatKy_ViPham!F:F, B15, NhatKy_ViPham!C:C, "T4") - SUMIFS(NhatKy_ViPham!K:K, NhatKy_ViPham!E:E, "10_Hoa_B", NhatKy_ViPham!F:F, B15, NhatKy_ViPham!C:C, "T4")</f>
        <v>100</v>
      </c>
      <c r="V15" s="7">
        <f>100 + SUMIFS(NhatKy_ViPham!J:J, NhatKy_ViPham!E:E, "10_Hoa_B", NhatKy_ViPham!F:F, B15, NhatKy_ViPham!C:C, "T5") - SUMIFS(NhatKy_ViPham!K:K, NhatKy_ViPham!E:E, "10_Hoa_B", NhatKy_ViPham!F:F, B15, NhatKy_ViPham!C:C, "T5")</f>
        <v>100</v>
      </c>
      <c r="W15" s="7">
        <f>100 + SUMIFS(NhatKy_ViPham!J:J, NhatKy_ViPham!E:E, "10_Hoa_B", NhatKy_ViPham!F:F, B15, NhatKy_ViPham!C:C, "T6") - SUMIFS(NhatKy_ViPham!K:K, NhatKy_ViPham!E:E, "10_Hoa_B", NhatKy_ViPham!F:F, B15, NhatKy_ViPham!C:C, "T6")</f>
        <v>100</v>
      </c>
      <c r="X15" s="7">
        <f>100 + SUMIFS(NhatKy_ViPham!J:J, NhatKy_ViPham!E:E, "10_Hoa_B", NhatKy_ViPham!F:F, B15, NhatKy_ViPham!C:C, "T7") - SUMIFS(NhatKy_ViPham!K:K, NhatKy_ViPham!E:E, "10_Hoa_B", NhatKy_ViPham!F:F, B15, NhatKy_ViPham!C:C, "T7")</f>
        <v>100</v>
      </c>
      <c r="Y15" s="7">
        <f>100 + SUMIFS(NhatKy_ViPham!J:J, NhatKy_ViPham!E:E, "10_Hoa_B", NhatKy_ViPham!F:F, B15, NhatKy_ViPham!C:C, "T8") - SUMIFS(NhatKy_ViPham!K:K, NhatKy_ViPham!E:E, "10_Hoa_B", NhatKy_ViPham!F:F, B15, NhatKy_ViPham!C:C, "T8")</f>
        <v>100</v>
      </c>
      <c r="Z15" s="7">
        <f>100 + SUMIFS(NhatKy_ViPham!J:J, NhatKy_ViPham!E:E, "10_Hoa_B", NhatKy_ViPham!F:F, B15, NhatKy_ViPham!C:C, "T9") - SUMIFS(NhatKy_ViPham!K:K, NhatKy_ViPham!E:E, "10_Hoa_B", NhatKy_ViPham!F:F, B15, NhatKy_ViPham!C:C, "T9")</f>
        <v>100</v>
      </c>
      <c r="AA15" s="7">
        <f>100 + SUMIFS(NhatKy_ViPham!J:J, NhatKy_ViPham!E:E, "10_Hoa_B", NhatKy_ViPham!F:F, B15, NhatKy_ViPham!C:C, "T10") - SUMIFS(NhatKy_ViPham!K:K, NhatKy_ViPham!E:E, "10_Hoa_B", NhatKy_ViPham!F:F, B15, NhatKy_ViPham!C:C, "T10")</f>
        <v>100</v>
      </c>
      <c r="AB15" s="7">
        <f>100 + SUMIFS(NhatKy_ViPham!J:J, NhatKy_ViPham!E:E, "10_Hoa_B", NhatKy_ViPham!F:F, B15, NhatKy_ViPham!C:C, "T11") - SUMIFS(NhatKy_ViPham!K:K, NhatKy_ViPham!E:E, "10_Hoa_B", NhatKy_ViPham!F:F, B15, NhatKy_ViPham!C:C, "T11")</f>
        <v>100</v>
      </c>
      <c r="AC15" s="7">
        <f>100 + SUMIFS(NhatKy_ViPham!J:J, NhatKy_ViPham!E:E, "10_Hoa_B", NhatKy_ViPham!F:F, B15, NhatKy_ViPham!C:C, "T12") - SUMIFS(NhatKy_ViPham!K:K, NhatKy_ViPham!E:E, "10_Hoa_B", NhatKy_ViPham!F:F, B15, NhatKy_ViPham!C:C, "T12")</f>
        <v>100</v>
      </c>
      <c r="AD15" s="7">
        <f>100 + SUMIFS(NhatKy_ViPham!J:J, NhatKy_ViPham!E:E, "10_Hoa_B", NhatKy_ViPham!F:F, B15, NhatKy_ViPham!C:C, "T13") - SUMIFS(NhatKy_ViPham!K:K, NhatKy_ViPham!E:E, "10_Hoa_B", NhatKy_ViPham!F:F, B15, NhatKy_ViPham!C:C, "T13")</f>
        <v>100</v>
      </c>
      <c r="AE15" s="7">
        <f>100 + SUMIFS(NhatKy_ViPham!J:J, NhatKy_ViPham!E:E, "10_Hoa_B", NhatKy_ViPham!F:F, B15, NhatKy_ViPham!C:C, "T14") - SUMIFS(NhatKy_ViPham!K:K, NhatKy_ViPham!E:E, "10_Hoa_B", NhatKy_ViPham!F:F, B15, NhatKy_ViPham!C:C, "T14")</f>
        <v>100</v>
      </c>
      <c r="AF15" s="7">
        <f>100 + SUMIFS(NhatKy_ViPham!J:J, NhatKy_ViPham!E:E, "10_Hoa_B", NhatKy_ViPham!F:F, B15, NhatKy_ViPham!C:C, "T15") - SUMIFS(NhatKy_ViPham!K:K, NhatKy_ViPham!E:E, "10_Hoa_B", NhatKy_ViPham!F:F, B15, NhatKy_ViPham!C:C, "T15")</f>
        <v>100</v>
      </c>
      <c r="AG15" s="7">
        <f>100 + SUMIFS(NhatKy_ViPham!J:J, NhatKy_ViPham!E:E, "10_Hoa_B", NhatKy_ViPham!F:F, B15, NhatKy_ViPham!C:C, "T16") - SUMIFS(NhatKy_ViPham!K:K, NhatKy_ViPham!E:E, "10_Hoa_B", NhatKy_ViPham!F:F, B15, NhatKy_ViPham!C:C, "T16")</f>
        <v>100</v>
      </c>
      <c r="AH15" s="7">
        <f>100 + SUMIFS(NhatKy_ViPham!J:J, NhatKy_ViPham!E:E, "10_Hoa_B", NhatKy_ViPham!F:F, B15, NhatKy_ViPham!C:C, "T17") - SUMIFS(NhatKy_ViPham!K:K, NhatKy_ViPham!E:E, "10_Hoa_B", NhatKy_ViPham!F:F, B15, NhatKy_ViPham!C:C, "T17")</f>
        <v>100</v>
      </c>
      <c r="AI15" s="7">
        <f>100 + SUMIFS(NhatKy_ViPham!J:J, NhatKy_ViPham!E:E, "10_Hoa_B", NhatKy_ViPham!F:F, B15, NhatKy_ViPham!C:C, "T18") - SUMIFS(NhatKy_ViPham!K:K, NhatKy_ViPham!E:E, "10_Hoa_B", NhatKy_ViPham!F:F, B15, NhatKy_ViPham!C:C, "T18")</f>
        <v>100</v>
      </c>
      <c r="AJ15" s="7">
        <f>100 + SUMIFS(NhatKy_ViPham!J:J, NhatKy_ViPham!E:E, "10_Hoa_B", NhatKy_ViPham!F:F, B15, NhatKy_ViPham!C:C, "T19") - SUMIFS(NhatKy_ViPham!K:K, NhatKy_ViPham!E:E, "10_Hoa_B", NhatKy_ViPham!F:F, B15, NhatKy_ViPham!C:C, "T19")</f>
        <v>100</v>
      </c>
      <c r="AK15" s="7">
        <f>100 + SUMIFS(NhatKy_ViPham!J:J, NhatKy_ViPham!E:E, "10_Hoa_B", NhatKy_ViPham!F:F, B15, NhatKy_ViPham!C:C, "T20") - SUMIFS(NhatKy_ViPham!K:K, NhatKy_ViPham!E:E, "10_Hoa_B", NhatKy_ViPham!F:F, B15, NhatKy_ViPham!C:C, "T20")</f>
        <v>100</v>
      </c>
      <c r="AL15" s="7">
        <f>100 + SUMIFS(NhatKy_ViPham!J:J, NhatKy_ViPham!E:E, "10_Hoa_B", NhatKy_ViPham!F:F, B15, NhatKy_ViPham!C:C, "T21") - SUMIFS(NhatKy_ViPham!K:K, NhatKy_ViPham!E:E, "10_Hoa_B", NhatKy_ViPham!F:F, B15, NhatKy_ViPham!C:C, "T21")</f>
        <v>100</v>
      </c>
      <c r="AM15" s="7">
        <f>100 + SUMIFS(NhatKy_ViPham!J:J, NhatKy_ViPham!E:E, "10_Hoa_B", NhatKy_ViPham!F:F, B15, NhatKy_ViPham!C:C, "T22") - SUMIFS(NhatKy_ViPham!K:K, NhatKy_ViPham!E:E, "10_Hoa_B", NhatKy_ViPham!F:F, B15, NhatKy_ViPham!C:C, "T22")</f>
        <v>100</v>
      </c>
      <c r="AN15" s="7">
        <f>100 + SUMIFS(NhatKy_ViPham!J:J, NhatKy_ViPham!E:E, "10_Hoa_B", NhatKy_ViPham!F:F, B15, NhatKy_ViPham!C:C, "T23") - SUMIFS(NhatKy_ViPham!K:K, NhatKy_ViPham!E:E, "10_Hoa_B", NhatKy_ViPham!F:F, B15, NhatKy_ViPham!C:C, "T23")</f>
        <v>100</v>
      </c>
      <c r="AO15" s="7">
        <f>100 + SUMIFS(NhatKy_ViPham!J:J, NhatKy_ViPham!E:E, "10_Hoa_B", NhatKy_ViPham!F:F, B15, NhatKy_ViPham!C:C, "T24") - SUMIFS(NhatKy_ViPham!K:K, NhatKy_ViPham!E:E, "10_Hoa_B", NhatKy_ViPham!F:F, B15, NhatKy_ViPham!C:C, "T24")</f>
        <v>100</v>
      </c>
      <c r="AP15" s="7">
        <f>100 + SUMIFS(NhatKy_ViPham!J:J, NhatKy_ViPham!E:E, "10_Hoa_B", NhatKy_ViPham!F:F, B15, NhatKy_ViPham!C:C, "T25") - SUMIFS(NhatKy_ViPham!K:K, NhatKy_ViPham!E:E, "10_Hoa_B", NhatKy_ViPham!F:F, B15, NhatKy_ViPham!C:C, "T25")</f>
        <v>100</v>
      </c>
      <c r="AQ15" s="7">
        <f>100 + SUMIFS(NhatKy_ViPham!J:J, NhatKy_ViPham!E:E, "10_Hoa_B", NhatKy_ViPham!F:F, B15, NhatKy_ViPham!C:C, "T26") - SUMIFS(NhatKy_ViPham!K:K, NhatKy_ViPham!E:E, "10_Hoa_B", NhatKy_ViPham!F:F, B15, NhatKy_ViPham!C:C, "T26")</f>
        <v>100</v>
      </c>
      <c r="AR15" s="7">
        <f>100 + SUMIFS(NhatKy_ViPham!J:J, NhatKy_ViPham!E:E, "10_Hoa_B", NhatKy_ViPham!F:F, B15, NhatKy_ViPham!C:C, "T27") - SUMIFS(NhatKy_ViPham!K:K, NhatKy_ViPham!E:E, "10_Hoa_B", NhatKy_ViPham!F:F, B15, NhatKy_ViPham!C:C, "T27")</f>
        <v>100</v>
      </c>
      <c r="AS15" s="7">
        <f>100 + SUMIFS(NhatKy_ViPham!J:J, NhatKy_ViPham!E:E, "10_Hoa_B", NhatKy_ViPham!F:F, B15, NhatKy_ViPham!C:C, "T28") - SUMIFS(NhatKy_ViPham!K:K, NhatKy_ViPham!E:E, "10_Hoa_B", NhatKy_ViPham!F:F, B15, NhatKy_ViPham!C:C, "T28")</f>
        <v>100</v>
      </c>
      <c r="AT15" s="7">
        <f>100 + SUMIFS(NhatKy_ViPham!J:J, NhatKy_ViPham!E:E, "10_Hoa_B", NhatKy_ViPham!F:F, B15, NhatKy_ViPham!C:C, "T29") - SUMIFS(NhatKy_ViPham!K:K, NhatKy_ViPham!E:E, "10_Hoa_B", NhatKy_ViPham!F:F, B15, NhatKy_ViPham!C:C, "T29")</f>
        <v>100</v>
      </c>
      <c r="AU15" s="7">
        <f>100 + SUMIFS(NhatKy_ViPham!J:J, NhatKy_ViPham!E:E, "10_Hoa_B", NhatKy_ViPham!F:F, B15, NhatKy_ViPham!C:C, "T30") - SUMIFS(NhatKy_ViPham!K:K, NhatKy_ViPham!E:E, "10_Hoa_B", NhatKy_ViPham!F:F, B15, NhatKy_ViPham!C:C, "T30")</f>
        <v>100</v>
      </c>
      <c r="AV15" s="7">
        <f>100 + SUMIFS(NhatKy_ViPham!J:J, NhatKy_ViPham!E:E, "10_Hoa_B", NhatKy_ViPham!F:F, B15, NhatKy_ViPham!C:C, "T31") - SUMIFS(NhatKy_ViPham!K:K, NhatKy_ViPham!E:E, "10_Hoa_B", NhatKy_ViPham!F:F, B15, NhatKy_ViPham!C:C, "T31")</f>
        <v>100</v>
      </c>
      <c r="AW15" s="7">
        <f>100 + SUMIFS(NhatKy_ViPham!J:J, NhatKy_ViPham!E:E, "10_Hoa_B", NhatKy_ViPham!F:F, B15, NhatKy_ViPham!C:C, "T32") - SUMIFS(NhatKy_ViPham!K:K, NhatKy_ViPham!E:E, "10_Hoa_B", NhatKy_ViPham!F:F, B15, NhatKy_ViPham!C:C, "T32")</f>
        <v>100</v>
      </c>
      <c r="AX15" s="7">
        <f>100 + SUMIFS(NhatKy_ViPham!J:J, NhatKy_ViPham!E:E, "10_Hoa_B", NhatKy_ViPham!F:F, B15, NhatKy_ViPham!C:C, "T33") - SUMIFS(NhatKy_ViPham!K:K, NhatKy_ViPham!E:E, "10_Hoa_B", NhatKy_ViPham!F:F, B15, NhatKy_ViPham!C:C, "T33")</f>
        <v>100</v>
      </c>
      <c r="AY15" s="7">
        <f>100 + SUMIFS(NhatKy_ViPham!J:J, NhatKy_ViPham!E:E, "10_Hoa_B", NhatKy_ViPham!F:F, B15, NhatKy_ViPham!C:C, "T34") - SUMIFS(NhatKy_ViPham!K:K, NhatKy_ViPham!E:E, "10_Hoa_B", NhatKy_ViPham!F:F, B15, NhatKy_ViPham!C:C, "T34")</f>
        <v>100</v>
      </c>
      <c r="AZ15" s="7">
        <f>100 + SUMIFS(NhatKy_ViPham!J:J, NhatKy_ViPham!E:E, "10_Hoa_B", NhatKy_ViPham!F:F, B15, NhatKy_ViPham!C:C, "T35") - SUMIFS(NhatKy_ViPham!K:K, NhatKy_ViPham!E:E, "10_Hoa_B", NhatKy_ViPham!F:F, B15, NhatKy_ViPham!C:C, "T35")</f>
        <v>100</v>
      </c>
      <c r="BA15" s="12">
        <f t="shared" si="0"/>
        <v>100</v>
      </c>
      <c r="BB15" s="11" t="s">
        <v>430</v>
      </c>
      <c r="BC15" s="14" t="str">
        <f t="shared" si="1"/>
        <v>Tốt</v>
      </c>
      <c r="BD15" s="10" t="str">
        <f t="shared" si="2"/>
        <v>🟢 BÌNH THƯỜNG</v>
      </c>
    </row>
    <row r="16" spans="1:56" x14ac:dyDescent="0.25">
      <c r="A16" s="5">
        <v>8</v>
      </c>
      <c r="B16" s="15" t="s">
        <v>763</v>
      </c>
      <c r="C16" s="5" t="s">
        <v>461</v>
      </c>
      <c r="D16" s="5" t="s">
        <v>435</v>
      </c>
      <c r="E16" s="11" t="s">
        <v>430</v>
      </c>
      <c r="F16" s="6">
        <f>SUMIFS(NhatKy_ViPham!K:K, NhatKy_ViPham!E:E, "10_Hoa_B", NhatKy_ViPham!F:F, B16, NhatKy_ViPham!H:H, "L01")</f>
        <v>0</v>
      </c>
      <c r="G16" s="6">
        <f>SUMIFS(NhatKy_ViPham!K:K, NhatKy_ViPham!E:E, "10_Hoa_B", NhatKy_ViPham!F:F, B16, NhatKy_ViPham!H:H, "L02")</f>
        <v>0</v>
      </c>
      <c r="H16" s="6">
        <f>SUMIFS(NhatKy_ViPham!K:K, NhatKy_ViPham!E:E, "10_Hoa_B", NhatKy_ViPham!F:F, B16, NhatKy_ViPham!H:H, "L03")</f>
        <v>0</v>
      </c>
      <c r="I16" s="6">
        <f>SUMIFS(NhatKy_ViPham!K:K, NhatKy_ViPham!E:E, "10_Hoa_B", NhatKy_ViPham!F:F, B16, NhatKy_ViPham!H:H, "L04")</f>
        <v>0</v>
      </c>
      <c r="J16" s="6">
        <f>SUMIFS(NhatKy_ViPham!K:K, NhatKy_ViPham!E:E, "10_Hoa_B", NhatKy_ViPham!F:F, B16, NhatKy_ViPham!H:H, "L05")</f>
        <v>0</v>
      </c>
      <c r="K16" s="6">
        <f>SUMIFS(NhatKy_ViPham!K:K, NhatKy_ViPham!E:E, "10_Hoa_B", NhatKy_ViPham!F:F, B16, NhatKy_ViPham!H:H, "L06")</f>
        <v>0</v>
      </c>
      <c r="L16" s="6">
        <f>SUMIFS(NhatKy_ViPham!K:K, NhatKy_ViPham!E:E, "10_Hoa_B", NhatKy_ViPham!F:F, B16, NhatKy_ViPham!H:H, "L07")</f>
        <v>0</v>
      </c>
      <c r="M16" s="6">
        <f>SUMIFS(NhatKy_ViPham!K:K, NhatKy_ViPham!E:E, "10_Hoa_B", NhatKy_ViPham!F:F, B16, NhatKy_ViPham!H:H, "L08")</f>
        <v>0</v>
      </c>
      <c r="N16" s="6">
        <f>SUMIFS(NhatKy_ViPham!K:K, NhatKy_ViPham!E:E, "10_Hoa_B", NhatKy_ViPham!F:F, B16, NhatKy_ViPham!H:H, "L09")</f>
        <v>0</v>
      </c>
      <c r="O16" s="6">
        <f>SUMIFS(NhatKy_ViPham!K:K, NhatKy_ViPham!E:E, "10_Hoa_B", NhatKy_ViPham!F:F, B16, NhatKy_ViPham!H:H, "L10")</f>
        <v>0</v>
      </c>
      <c r="P16" s="12">
        <f>SUMIFS(NhatKy_ViPham!J:J, NhatKy_ViPham!E:E, "10_Hoa_B", NhatKy_ViPham!F:F, B16)</f>
        <v>0</v>
      </c>
      <c r="Q16" s="13">
        <f>SUMIFS(NhatKy_ViPham!K:K, NhatKy_ViPham!E:E, "10_Hoa_B", NhatKy_ViPham!F:F, B16)</f>
        <v>0</v>
      </c>
      <c r="R16" s="6">
        <f>100 + SUMIFS(NhatKy_ViPham!J:J, NhatKy_ViPham!E:E, "10_Hoa_B", NhatKy_ViPham!F:F, B16, NhatKy_ViPham!C:C, "T1") - SUMIFS(NhatKy_ViPham!K:K, NhatKy_ViPham!E:E, "10_Hoa_B", NhatKy_ViPham!F:F, B16, NhatKy_ViPham!C:C, "T1")</f>
        <v>100</v>
      </c>
      <c r="S16" s="6">
        <f>100 + SUMIFS(NhatKy_ViPham!J:J, NhatKy_ViPham!E:E, "10_Hoa_B", NhatKy_ViPham!F:F, B16, NhatKy_ViPham!C:C, "T2") - SUMIFS(NhatKy_ViPham!K:K, NhatKy_ViPham!E:E, "10_Hoa_B", NhatKy_ViPham!F:F, B16, NhatKy_ViPham!C:C, "T2")</f>
        <v>100</v>
      </c>
      <c r="T16" s="6">
        <f>100 + SUMIFS(NhatKy_ViPham!J:J, NhatKy_ViPham!E:E, "10_Hoa_B", NhatKy_ViPham!F:F, B16, NhatKy_ViPham!C:C, "T3") - SUMIFS(NhatKy_ViPham!K:K, NhatKy_ViPham!E:E, "10_Hoa_B", NhatKy_ViPham!F:F, B16, NhatKy_ViPham!C:C, "T3")</f>
        <v>100</v>
      </c>
      <c r="U16" s="6">
        <f>100 + SUMIFS(NhatKy_ViPham!J:J, NhatKy_ViPham!E:E, "10_Hoa_B", NhatKy_ViPham!F:F, B16, NhatKy_ViPham!C:C, "T4") - SUMIFS(NhatKy_ViPham!K:K, NhatKy_ViPham!E:E, "10_Hoa_B", NhatKy_ViPham!F:F, B16, NhatKy_ViPham!C:C, "T4")</f>
        <v>100</v>
      </c>
      <c r="V16" s="6">
        <f>100 + SUMIFS(NhatKy_ViPham!J:J, NhatKy_ViPham!E:E, "10_Hoa_B", NhatKy_ViPham!F:F, B16, NhatKy_ViPham!C:C, "T5") - SUMIFS(NhatKy_ViPham!K:K, NhatKy_ViPham!E:E, "10_Hoa_B", NhatKy_ViPham!F:F, B16, NhatKy_ViPham!C:C, "T5")</f>
        <v>100</v>
      </c>
      <c r="W16" s="6">
        <f>100 + SUMIFS(NhatKy_ViPham!J:J, NhatKy_ViPham!E:E, "10_Hoa_B", NhatKy_ViPham!F:F, B16, NhatKy_ViPham!C:C, "T6") - SUMIFS(NhatKy_ViPham!K:K, NhatKy_ViPham!E:E, "10_Hoa_B", NhatKy_ViPham!F:F, B16, NhatKy_ViPham!C:C, "T6")</f>
        <v>100</v>
      </c>
      <c r="X16" s="6">
        <f>100 + SUMIFS(NhatKy_ViPham!J:J, NhatKy_ViPham!E:E, "10_Hoa_B", NhatKy_ViPham!F:F, B16, NhatKy_ViPham!C:C, "T7") - SUMIFS(NhatKy_ViPham!K:K, NhatKy_ViPham!E:E, "10_Hoa_B", NhatKy_ViPham!F:F, B16, NhatKy_ViPham!C:C, "T7")</f>
        <v>100</v>
      </c>
      <c r="Y16" s="6">
        <f>100 + SUMIFS(NhatKy_ViPham!J:J, NhatKy_ViPham!E:E, "10_Hoa_B", NhatKy_ViPham!F:F, B16, NhatKy_ViPham!C:C, "T8") - SUMIFS(NhatKy_ViPham!K:K, NhatKy_ViPham!E:E, "10_Hoa_B", NhatKy_ViPham!F:F, B16, NhatKy_ViPham!C:C, "T8")</f>
        <v>100</v>
      </c>
      <c r="Z16" s="6">
        <f>100 + SUMIFS(NhatKy_ViPham!J:J, NhatKy_ViPham!E:E, "10_Hoa_B", NhatKy_ViPham!F:F, B16, NhatKy_ViPham!C:C, "T9") - SUMIFS(NhatKy_ViPham!K:K, NhatKy_ViPham!E:E, "10_Hoa_B", NhatKy_ViPham!F:F, B16, NhatKy_ViPham!C:C, "T9")</f>
        <v>100</v>
      </c>
      <c r="AA16" s="6">
        <f>100 + SUMIFS(NhatKy_ViPham!J:J, NhatKy_ViPham!E:E, "10_Hoa_B", NhatKy_ViPham!F:F, B16, NhatKy_ViPham!C:C, "T10") - SUMIFS(NhatKy_ViPham!K:K, NhatKy_ViPham!E:E, "10_Hoa_B", NhatKy_ViPham!F:F, B16, NhatKy_ViPham!C:C, "T10")</f>
        <v>100</v>
      </c>
      <c r="AB16" s="6">
        <f>100 + SUMIFS(NhatKy_ViPham!J:J, NhatKy_ViPham!E:E, "10_Hoa_B", NhatKy_ViPham!F:F, B16, NhatKy_ViPham!C:C, "T11") - SUMIFS(NhatKy_ViPham!K:K, NhatKy_ViPham!E:E, "10_Hoa_B", NhatKy_ViPham!F:F, B16, NhatKy_ViPham!C:C, "T11")</f>
        <v>100</v>
      </c>
      <c r="AC16" s="6">
        <f>100 + SUMIFS(NhatKy_ViPham!J:J, NhatKy_ViPham!E:E, "10_Hoa_B", NhatKy_ViPham!F:F, B16, NhatKy_ViPham!C:C, "T12") - SUMIFS(NhatKy_ViPham!K:K, NhatKy_ViPham!E:E, "10_Hoa_B", NhatKy_ViPham!F:F, B16, NhatKy_ViPham!C:C, "T12")</f>
        <v>100</v>
      </c>
      <c r="AD16" s="6">
        <f>100 + SUMIFS(NhatKy_ViPham!J:J, NhatKy_ViPham!E:E, "10_Hoa_B", NhatKy_ViPham!F:F, B16, NhatKy_ViPham!C:C, "T13") - SUMIFS(NhatKy_ViPham!K:K, NhatKy_ViPham!E:E, "10_Hoa_B", NhatKy_ViPham!F:F, B16, NhatKy_ViPham!C:C, "T13")</f>
        <v>100</v>
      </c>
      <c r="AE16" s="6">
        <f>100 + SUMIFS(NhatKy_ViPham!J:J, NhatKy_ViPham!E:E, "10_Hoa_B", NhatKy_ViPham!F:F, B16, NhatKy_ViPham!C:C, "T14") - SUMIFS(NhatKy_ViPham!K:K, NhatKy_ViPham!E:E, "10_Hoa_B", NhatKy_ViPham!F:F, B16, NhatKy_ViPham!C:C, "T14")</f>
        <v>100</v>
      </c>
      <c r="AF16" s="6">
        <f>100 + SUMIFS(NhatKy_ViPham!J:J, NhatKy_ViPham!E:E, "10_Hoa_B", NhatKy_ViPham!F:F, B16, NhatKy_ViPham!C:C, "T15") - SUMIFS(NhatKy_ViPham!K:K, NhatKy_ViPham!E:E, "10_Hoa_B", NhatKy_ViPham!F:F, B16, NhatKy_ViPham!C:C, "T15")</f>
        <v>100</v>
      </c>
      <c r="AG16" s="6">
        <f>100 + SUMIFS(NhatKy_ViPham!J:J, NhatKy_ViPham!E:E, "10_Hoa_B", NhatKy_ViPham!F:F, B16, NhatKy_ViPham!C:C, "T16") - SUMIFS(NhatKy_ViPham!K:K, NhatKy_ViPham!E:E, "10_Hoa_B", NhatKy_ViPham!F:F, B16, NhatKy_ViPham!C:C, "T16")</f>
        <v>100</v>
      </c>
      <c r="AH16" s="6">
        <f>100 + SUMIFS(NhatKy_ViPham!J:J, NhatKy_ViPham!E:E, "10_Hoa_B", NhatKy_ViPham!F:F, B16, NhatKy_ViPham!C:C, "T17") - SUMIFS(NhatKy_ViPham!K:K, NhatKy_ViPham!E:E, "10_Hoa_B", NhatKy_ViPham!F:F, B16, NhatKy_ViPham!C:C, "T17")</f>
        <v>100</v>
      </c>
      <c r="AI16" s="6">
        <f>100 + SUMIFS(NhatKy_ViPham!J:J, NhatKy_ViPham!E:E, "10_Hoa_B", NhatKy_ViPham!F:F, B16, NhatKy_ViPham!C:C, "T18") - SUMIFS(NhatKy_ViPham!K:K, NhatKy_ViPham!E:E, "10_Hoa_B", NhatKy_ViPham!F:F, B16, NhatKy_ViPham!C:C, "T18")</f>
        <v>100</v>
      </c>
      <c r="AJ16" s="6">
        <f>100 + SUMIFS(NhatKy_ViPham!J:J, NhatKy_ViPham!E:E, "10_Hoa_B", NhatKy_ViPham!F:F, B16, NhatKy_ViPham!C:C, "T19") - SUMIFS(NhatKy_ViPham!K:K, NhatKy_ViPham!E:E, "10_Hoa_B", NhatKy_ViPham!F:F, B16, NhatKy_ViPham!C:C, "T19")</f>
        <v>100</v>
      </c>
      <c r="AK16" s="6">
        <f>100 + SUMIFS(NhatKy_ViPham!J:J, NhatKy_ViPham!E:E, "10_Hoa_B", NhatKy_ViPham!F:F, B16, NhatKy_ViPham!C:C, "T20") - SUMIFS(NhatKy_ViPham!K:K, NhatKy_ViPham!E:E, "10_Hoa_B", NhatKy_ViPham!F:F, B16, NhatKy_ViPham!C:C, "T20")</f>
        <v>100</v>
      </c>
      <c r="AL16" s="6">
        <f>100 + SUMIFS(NhatKy_ViPham!J:J, NhatKy_ViPham!E:E, "10_Hoa_B", NhatKy_ViPham!F:F, B16, NhatKy_ViPham!C:C, "T21") - SUMIFS(NhatKy_ViPham!K:K, NhatKy_ViPham!E:E, "10_Hoa_B", NhatKy_ViPham!F:F, B16, NhatKy_ViPham!C:C, "T21")</f>
        <v>100</v>
      </c>
      <c r="AM16" s="6">
        <f>100 + SUMIFS(NhatKy_ViPham!J:J, NhatKy_ViPham!E:E, "10_Hoa_B", NhatKy_ViPham!F:F, B16, NhatKy_ViPham!C:C, "T22") - SUMIFS(NhatKy_ViPham!K:K, NhatKy_ViPham!E:E, "10_Hoa_B", NhatKy_ViPham!F:F, B16, NhatKy_ViPham!C:C, "T22")</f>
        <v>100</v>
      </c>
      <c r="AN16" s="6">
        <f>100 + SUMIFS(NhatKy_ViPham!J:J, NhatKy_ViPham!E:E, "10_Hoa_B", NhatKy_ViPham!F:F, B16, NhatKy_ViPham!C:C, "T23") - SUMIFS(NhatKy_ViPham!K:K, NhatKy_ViPham!E:E, "10_Hoa_B", NhatKy_ViPham!F:F, B16, NhatKy_ViPham!C:C, "T23")</f>
        <v>100</v>
      </c>
      <c r="AO16" s="6">
        <f>100 + SUMIFS(NhatKy_ViPham!J:J, NhatKy_ViPham!E:E, "10_Hoa_B", NhatKy_ViPham!F:F, B16, NhatKy_ViPham!C:C, "T24") - SUMIFS(NhatKy_ViPham!K:K, NhatKy_ViPham!E:E, "10_Hoa_B", NhatKy_ViPham!F:F, B16, NhatKy_ViPham!C:C, "T24")</f>
        <v>100</v>
      </c>
      <c r="AP16" s="6">
        <f>100 + SUMIFS(NhatKy_ViPham!J:J, NhatKy_ViPham!E:E, "10_Hoa_B", NhatKy_ViPham!F:F, B16, NhatKy_ViPham!C:C, "T25") - SUMIFS(NhatKy_ViPham!K:K, NhatKy_ViPham!E:E, "10_Hoa_B", NhatKy_ViPham!F:F, B16, NhatKy_ViPham!C:C, "T25")</f>
        <v>100</v>
      </c>
      <c r="AQ16" s="6">
        <f>100 + SUMIFS(NhatKy_ViPham!J:J, NhatKy_ViPham!E:E, "10_Hoa_B", NhatKy_ViPham!F:F, B16, NhatKy_ViPham!C:C, "T26") - SUMIFS(NhatKy_ViPham!K:K, NhatKy_ViPham!E:E, "10_Hoa_B", NhatKy_ViPham!F:F, B16, NhatKy_ViPham!C:C, "T26")</f>
        <v>100</v>
      </c>
      <c r="AR16" s="6">
        <f>100 + SUMIFS(NhatKy_ViPham!J:J, NhatKy_ViPham!E:E, "10_Hoa_B", NhatKy_ViPham!F:F, B16, NhatKy_ViPham!C:C, "T27") - SUMIFS(NhatKy_ViPham!K:K, NhatKy_ViPham!E:E, "10_Hoa_B", NhatKy_ViPham!F:F, B16, NhatKy_ViPham!C:C, "T27")</f>
        <v>100</v>
      </c>
      <c r="AS16" s="6">
        <f>100 + SUMIFS(NhatKy_ViPham!J:J, NhatKy_ViPham!E:E, "10_Hoa_B", NhatKy_ViPham!F:F, B16, NhatKy_ViPham!C:C, "T28") - SUMIFS(NhatKy_ViPham!K:K, NhatKy_ViPham!E:E, "10_Hoa_B", NhatKy_ViPham!F:F, B16, NhatKy_ViPham!C:C, "T28")</f>
        <v>100</v>
      </c>
      <c r="AT16" s="6">
        <f>100 + SUMIFS(NhatKy_ViPham!J:J, NhatKy_ViPham!E:E, "10_Hoa_B", NhatKy_ViPham!F:F, B16, NhatKy_ViPham!C:C, "T29") - SUMIFS(NhatKy_ViPham!K:K, NhatKy_ViPham!E:E, "10_Hoa_B", NhatKy_ViPham!F:F, B16, NhatKy_ViPham!C:C, "T29")</f>
        <v>100</v>
      </c>
      <c r="AU16" s="6">
        <f>100 + SUMIFS(NhatKy_ViPham!J:J, NhatKy_ViPham!E:E, "10_Hoa_B", NhatKy_ViPham!F:F, B16, NhatKy_ViPham!C:C, "T30") - SUMIFS(NhatKy_ViPham!K:K, NhatKy_ViPham!E:E, "10_Hoa_B", NhatKy_ViPham!F:F, B16, NhatKy_ViPham!C:C, "T30")</f>
        <v>100</v>
      </c>
      <c r="AV16" s="6">
        <f>100 + SUMIFS(NhatKy_ViPham!J:J, NhatKy_ViPham!E:E, "10_Hoa_B", NhatKy_ViPham!F:F, B16, NhatKy_ViPham!C:C, "T31") - SUMIFS(NhatKy_ViPham!K:K, NhatKy_ViPham!E:E, "10_Hoa_B", NhatKy_ViPham!F:F, B16, NhatKy_ViPham!C:C, "T31")</f>
        <v>100</v>
      </c>
      <c r="AW16" s="6">
        <f>100 + SUMIFS(NhatKy_ViPham!J:J, NhatKy_ViPham!E:E, "10_Hoa_B", NhatKy_ViPham!F:F, B16, NhatKy_ViPham!C:C, "T32") - SUMIFS(NhatKy_ViPham!K:K, NhatKy_ViPham!E:E, "10_Hoa_B", NhatKy_ViPham!F:F, B16, NhatKy_ViPham!C:C, "T32")</f>
        <v>100</v>
      </c>
      <c r="AX16" s="6">
        <f>100 + SUMIFS(NhatKy_ViPham!J:J, NhatKy_ViPham!E:E, "10_Hoa_B", NhatKy_ViPham!F:F, B16, NhatKy_ViPham!C:C, "T33") - SUMIFS(NhatKy_ViPham!K:K, NhatKy_ViPham!E:E, "10_Hoa_B", NhatKy_ViPham!F:F, B16, NhatKy_ViPham!C:C, "T33")</f>
        <v>100</v>
      </c>
      <c r="AY16" s="6">
        <f>100 + SUMIFS(NhatKy_ViPham!J:J, NhatKy_ViPham!E:E, "10_Hoa_B", NhatKy_ViPham!F:F, B16, NhatKy_ViPham!C:C, "T34") - SUMIFS(NhatKy_ViPham!K:K, NhatKy_ViPham!E:E, "10_Hoa_B", NhatKy_ViPham!F:F, B16, NhatKy_ViPham!C:C, "T34")</f>
        <v>100</v>
      </c>
      <c r="AZ16" s="6">
        <f>100 + SUMIFS(NhatKy_ViPham!J:J, NhatKy_ViPham!E:E, "10_Hoa_B", NhatKy_ViPham!F:F, B16, NhatKy_ViPham!C:C, "T35") - SUMIFS(NhatKy_ViPham!K:K, NhatKy_ViPham!E:E, "10_Hoa_B", NhatKy_ViPham!F:F, B16, NhatKy_ViPham!C:C, "T35")</f>
        <v>100</v>
      </c>
      <c r="BA16" s="12">
        <f t="shared" si="0"/>
        <v>100</v>
      </c>
      <c r="BB16" s="11" t="s">
        <v>430</v>
      </c>
      <c r="BC16" s="16" t="str">
        <f t="shared" si="1"/>
        <v>Tốt</v>
      </c>
      <c r="BD16" s="15" t="str">
        <f t="shared" si="2"/>
        <v>🟢 BÌNH THƯỜNG</v>
      </c>
    </row>
    <row r="17" spans="1:56" x14ac:dyDescent="0.25">
      <c r="A17" s="4">
        <v>9</v>
      </c>
      <c r="B17" s="10" t="s">
        <v>764</v>
      </c>
      <c r="C17" s="4" t="s">
        <v>765</v>
      </c>
      <c r="D17" s="4" t="s">
        <v>429</v>
      </c>
      <c r="E17" s="11" t="s">
        <v>430</v>
      </c>
      <c r="F17" s="7">
        <f>SUMIFS(NhatKy_ViPham!K:K, NhatKy_ViPham!E:E, "10_Hoa_B", NhatKy_ViPham!F:F, B17, NhatKy_ViPham!H:H, "L01")</f>
        <v>0</v>
      </c>
      <c r="G17" s="7">
        <f>SUMIFS(NhatKy_ViPham!K:K, NhatKy_ViPham!E:E, "10_Hoa_B", NhatKy_ViPham!F:F, B17, NhatKy_ViPham!H:H, "L02")</f>
        <v>0</v>
      </c>
      <c r="H17" s="7">
        <f>SUMIFS(NhatKy_ViPham!K:K, NhatKy_ViPham!E:E, "10_Hoa_B", NhatKy_ViPham!F:F, B17, NhatKy_ViPham!H:H, "L03")</f>
        <v>0</v>
      </c>
      <c r="I17" s="7">
        <f>SUMIFS(NhatKy_ViPham!K:K, NhatKy_ViPham!E:E, "10_Hoa_B", NhatKy_ViPham!F:F, B17, NhatKy_ViPham!H:H, "L04")</f>
        <v>0</v>
      </c>
      <c r="J17" s="7">
        <f>SUMIFS(NhatKy_ViPham!K:K, NhatKy_ViPham!E:E, "10_Hoa_B", NhatKy_ViPham!F:F, B17, NhatKy_ViPham!H:H, "L05")</f>
        <v>0</v>
      </c>
      <c r="K17" s="7">
        <f>SUMIFS(NhatKy_ViPham!K:K, NhatKy_ViPham!E:E, "10_Hoa_B", NhatKy_ViPham!F:F, B17, NhatKy_ViPham!H:H, "L06")</f>
        <v>0</v>
      </c>
      <c r="L17" s="7">
        <f>SUMIFS(NhatKy_ViPham!K:K, NhatKy_ViPham!E:E, "10_Hoa_B", NhatKy_ViPham!F:F, B17, NhatKy_ViPham!H:H, "L07")</f>
        <v>0</v>
      </c>
      <c r="M17" s="7">
        <f>SUMIFS(NhatKy_ViPham!K:K, NhatKy_ViPham!E:E, "10_Hoa_B", NhatKy_ViPham!F:F, B17, NhatKy_ViPham!H:H, "L08")</f>
        <v>0</v>
      </c>
      <c r="N17" s="7">
        <f>SUMIFS(NhatKy_ViPham!K:K, NhatKy_ViPham!E:E, "10_Hoa_B", NhatKy_ViPham!F:F, B17, NhatKy_ViPham!H:H, "L09")</f>
        <v>0</v>
      </c>
      <c r="O17" s="7">
        <f>SUMIFS(NhatKy_ViPham!K:K, NhatKy_ViPham!E:E, "10_Hoa_B", NhatKy_ViPham!F:F, B17, NhatKy_ViPham!H:H, "L10")</f>
        <v>0</v>
      </c>
      <c r="P17" s="12">
        <f>SUMIFS(NhatKy_ViPham!J:J, NhatKy_ViPham!E:E, "10_Hoa_B", NhatKy_ViPham!F:F, B17)</f>
        <v>0</v>
      </c>
      <c r="Q17" s="13">
        <f>SUMIFS(NhatKy_ViPham!K:K, NhatKy_ViPham!E:E, "10_Hoa_B", NhatKy_ViPham!F:F, B17)</f>
        <v>0</v>
      </c>
      <c r="R17" s="7">
        <f>100 + SUMIFS(NhatKy_ViPham!J:J, NhatKy_ViPham!E:E, "10_Hoa_B", NhatKy_ViPham!F:F, B17, NhatKy_ViPham!C:C, "T1") - SUMIFS(NhatKy_ViPham!K:K, NhatKy_ViPham!E:E, "10_Hoa_B", NhatKy_ViPham!F:F, B17, NhatKy_ViPham!C:C, "T1")</f>
        <v>100</v>
      </c>
      <c r="S17" s="7">
        <f>100 + SUMIFS(NhatKy_ViPham!J:J, NhatKy_ViPham!E:E, "10_Hoa_B", NhatKy_ViPham!F:F, B17, NhatKy_ViPham!C:C, "T2") - SUMIFS(NhatKy_ViPham!K:K, NhatKy_ViPham!E:E, "10_Hoa_B", NhatKy_ViPham!F:F, B17, NhatKy_ViPham!C:C, "T2")</f>
        <v>100</v>
      </c>
      <c r="T17" s="7">
        <f>100 + SUMIFS(NhatKy_ViPham!J:J, NhatKy_ViPham!E:E, "10_Hoa_B", NhatKy_ViPham!F:F, B17, NhatKy_ViPham!C:C, "T3") - SUMIFS(NhatKy_ViPham!K:K, NhatKy_ViPham!E:E, "10_Hoa_B", NhatKy_ViPham!F:F, B17, NhatKy_ViPham!C:C, "T3")</f>
        <v>100</v>
      </c>
      <c r="U17" s="7">
        <f>100 + SUMIFS(NhatKy_ViPham!J:J, NhatKy_ViPham!E:E, "10_Hoa_B", NhatKy_ViPham!F:F, B17, NhatKy_ViPham!C:C, "T4") - SUMIFS(NhatKy_ViPham!K:K, NhatKy_ViPham!E:E, "10_Hoa_B", NhatKy_ViPham!F:F, B17, NhatKy_ViPham!C:C, "T4")</f>
        <v>100</v>
      </c>
      <c r="V17" s="7">
        <f>100 + SUMIFS(NhatKy_ViPham!J:J, NhatKy_ViPham!E:E, "10_Hoa_B", NhatKy_ViPham!F:F, B17, NhatKy_ViPham!C:C, "T5") - SUMIFS(NhatKy_ViPham!K:K, NhatKy_ViPham!E:E, "10_Hoa_B", NhatKy_ViPham!F:F, B17, NhatKy_ViPham!C:C, "T5")</f>
        <v>100</v>
      </c>
      <c r="W17" s="7">
        <f>100 + SUMIFS(NhatKy_ViPham!J:J, NhatKy_ViPham!E:E, "10_Hoa_B", NhatKy_ViPham!F:F, B17, NhatKy_ViPham!C:C, "T6") - SUMIFS(NhatKy_ViPham!K:K, NhatKy_ViPham!E:E, "10_Hoa_B", NhatKy_ViPham!F:F, B17, NhatKy_ViPham!C:C, "T6")</f>
        <v>100</v>
      </c>
      <c r="X17" s="7">
        <f>100 + SUMIFS(NhatKy_ViPham!J:J, NhatKy_ViPham!E:E, "10_Hoa_B", NhatKy_ViPham!F:F, B17, NhatKy_ViPham!C:C, "T7") - SUMIFS(NhatKy_ViPham!K:K, NhatKy_ViPham!E:E, "10_Hoa_B", NhatKy_ViPham!F:F, B17, NhatKy_ViPham!C:C, "T7")</f>
        <v>100</v>
      </c>
      <c r="Y17" s="7">
        <f>100 + SUMIFS(NhatKy_ViPham!J:J, NhatKy_ViPham!E:E, "10_Hoa_B", NhatKy_ViPham!F:F, B17, NhatKy_ViPham!C:C, "T8") - SUMIFS(NhatKy_ViPham!K:K, NhatKy_ViPham!E:E, "10_Hoa_B", NhatKy_ViPham!F:F, B17, NhatKy_ViPham!C:C, "T8")</f>
        <v>100</v>
      </c>
      <c r="Z17" s="7">
        <f>100 + SUMIFS(NhatKy_ViPham!J:J, NhatKy_ViPham!E:E, "10_Hoa_B", NhatKy_ViPham!F:F, B17, NhatKy_ViPham!C:C, "T9") - SUMIFS(NhatKy_ViPham!K:K, NhatKy_ViPham!E:E, "10_Hoa_B", NhatKy_ViPham!F:F, B17, NhatKy_ViPham!C:C, "T9")</f>
        <v>100</v>
      </c>
      <c r="AA17" s="7">
        <f>100 + SUMIFS(NhatKy_ViPham!J:J, NhatKy_ViPham!E:E, "10_Hoa_B", NhatKy_ViPham!F:F, B17, NhatKy_ViPham!C:C, "T10") - SUMIFS(NhatKy_ViPham!K:K, NhatKy_ViPham!E:E, "10_Hoa_B", NhatKy_ViPham!F:F, B17, NhatKy_ViPham!C:C, "T10")</f>
        <v>100</v>
      </c>
      <c r="AB17" s="7">
        <f>100 + SUMIFS(NhatKy_ViPham!J:J, NhatKy_ViPham!E:E, "10_Hoa_B", NhatKy_ViPham!F:F, B17, NhatKy_ViPham!C:C, "T11") - SUMIFS(NhatKy_ViPham!K:K, NhatKy_ViPham!E:E, "10_Hoa_B", NhatKy_ViPham!F:F, B17, NhatKy_ViPham!C:C, "T11")</f>
        <v>100</v>
      </c>
      <c r="AC17" s="7">
        <f>100 + SUMIFS(NhatKy_ViPham!J:J, NhatKy_ViPham!E:E, "10_Hoa_B", NhatKy_ViPham!F:F, B17, NhatKy_ViPham!C:C, "T12") - SUMIFS(NhatKy_ViPham!K:K, NhatKy_ViPham!E:E, "10_Hoa_B", NhatKy_ViPham!F:F, B17, NhatKy_ViPham!C:C, "T12")</f>
        <v>100</v>
      </c>
      <c r="AD17" s="7">
        <f>100 + SUMIFS(NhatKy_ViPham!J:J, NhatKy_ViPham!E:E, "10_Hoa_B", NhatKy_ViPham!F:F, B17, NhatKy_ViPham!C:C, "T13") - SUMIFS(NhatKy_ViPham!K:K, NhatKy_ViPham!E:E, "10_Hoa_B", NhatKy_ViPham!F:F, B17, NhatKy_ViPham!C:C, "T13")</f>
        <v>100</v>
      </c>
      <c r="AE17" s="7">
        <f>100 + SUMIFS(NhatKy_ViPham!J:J, NhatKy_ViPham!E:E, "10_Hoa_B", NhatKy_ViPham!F:F, B17, NhatKy_ViPham!C:C, "T14") - SUMIFS(NhatKy_ViPham!K:K, NhatKy_ViPham!E:E, "10_Hoa_B", NhatKy_ViPham!F:F, B17, NhatKy_ViPham!C:C, "T14")</f>
        <v>100</v>
      </c>
      <c r="AF17" s="7">
        <f>100 + SUMIFS(NhatKy_ViPham!J:J, NhatKy_ViPham!E:E, "10_Hoa_B", NhatKy_ViPham!F:F, B17, NhatKy_ViPham!C:C, "T15") - SUMIFS(NhatKy_ViPham!K:K, NhatKy_ViPham!E:E, "10_Hoa_B", NhatKy_ViPham!F:F, B17, NhatKy_ViPham!C:C, "T15")</f>
        <v>100</v>
      </c>
      <c r="AG17" s="7">
        <f>100 + SUMIFS(NhatKy_ViPham!J:J, NhatKy_ViPham!E:E, "10_Hoa_B", NhatKy_ViPham!F:F, B17, NhatKy_ViPham!C:C, "T16") - SUMIFS(NhatKy_ViPham!K:K, NhatKy_ViPham!E:E, "10_Hoa_B", NhatKy_ViPham!F:F, B17, NhatKy_ViPham!C:C, "T16")</f>
        <v>100</v>
      </c>
      <c r="AH17" s="7">
        <f>100 + SUMIFS(NhatKy_ViPham!J:J, NhatKy_ViPham!E:E, "10_Hoa_B", NhatKy_ViPham!F:F, B17, NhatKy_ViPham!C:C, "T17") - SUMIFS(NhatKy_ViPham!K:K, NhatKy_ViPham!E:E, "10_Hoa_B", NhatKy_ViPham!F:F, B17, NhatKy_ViPham!C:C, "T17")</f>
        <v>100</v>
      </c>
      <c r="AI17" s="7">
        <f>100 + SUMIFS(NhatKy_ViPham!J:J, NhatKy_ViPham!E:E, "10_Hoa_B", NhatKy_ViPham!F:F, B17, NhatKy_ViPham!C:C, "T18") - SUMIFS(NhatKy_ViPham!K:K, NhatKy_ViPham!E:E, "10_Hoa_B", NhatKy_ViPham!F:F, B17, NhatKy_ViPham!C:C, "T18")</f>
        <v>100</v>
      </c>
      <c r="AJ17" s="7">
        <f>100 + SUMIFS(NhatKy_ViPham!J:J, NhatKy_ViPham!E:E, "10_Hoa_B", NhatKy_ViPham!F:F, B17, NhatKy_ViPham!C:C, "T19") - SUMIFS(NhatKy_ViPham!K:K, NhatKy_ViPham!E:E, "10_Hoa_B", NhatKy_ViPham!F:F, B17, NhatKy_ViPham!C:C, "T19")</f>
        <v>100</v>
      </c>
      <c r="AK17" s="7">
        <f>100 + SUMIFS(NhatKy_ViPham!J:J, NhatKy_ViPham!E:E, "10_Hoa_B", NhatKy_ViPham!F:F, B17, NhatKy_ViPham!C:C, "T20") - SUMIFS(NhatKy_ViPham!K:K, NhatKy_ViPham!E:E, "10_Hoa_B", NhatKy_ViPham!F:F, B17, NhatKy_ViPham!C:C, "T20")</f>
        <v>100</v>
      </c>
      <c r="AL17" s="7">
        <f>100 + SUMIFS(NhatKy_ViPham!J:J, NhatKy_ViPham!E:E, "10_Hoa_B", NhatKy_ViPham!F:F, B17, NhatKy_ViPham!C:C, "T21") - SUMIFS(NhatKy_ViPham!K:K, NhatKy_ViPham!E:E, "10_Hoa_B", NhatKy_ViPham!F:F, B17, NhatKy_ViPham!C:C, "T21")</f>
        <v>100</v>
      </c>
      <c r="AM17" s="7">
        <f>100 + SUMIFS(NhatKy_ViPham!J:J, NhatKy_ViPham!E:E, "10_Hoa_B", NhatKy_ViPham!F:F, B17, NhatKy_ViPham!C:C, "T22") - SUMIFS(NhatKy_ViPham!K:K, NhatKy_ViPham!E:E, "10_Hoa_B", NhatKy_ViPham!F:F, B17, NhatKy_ViPham!C:C, "T22")</f>
        <v>100</v>
      </c>
      <c r="AN17" s="7">
        <f>100 + SUMIFS(NhatKy_ViPham!J:J, NhatKy_ViPham!E:E, "10_Hoa_B", NhatKy_ViPham!F:F, B17, NhatKy_ViPham!C:C, "T23") - SUMIFS(NhatKy_ViPham!K:K, NhatKy_ViPham!E:E, "10_Hoa_B", NhatKy_ViPham!F:F, B17, NhatKy_ViPham!C:C, "T23")</f>
        <v>100</v>
      </c>
      <c r="AO17" s="7">
        <f>100 + SUMIFS(NhatKy_ViPham!J:J, NhatKy_ViPham!E:E, "10_Hoa_B", NhatKy_ViPham!F:F, B17, NhatKy_ViPham!C:C, "T24") - SUMIFS(NhatKy_ViPham!K:K, NhatKy_ViPham!E:E, "10_Hoa_B", NhatKy_ViPham!F:F, B17, NhatKy_ViPham!C:C, "T24")</f>
        <v>100</v>
      </c>
      <c r="AP17" s="7">
        <f>100 + SUMIFS(NhatKy_ViPham!J:J, NhatKy_ViPham!E:E, "10_Hoa_B", NhatKy_ViPham!F:F, B17, NhatKy_ViPham!C:C, "T25") - SUMIFS(NhatKy_ViPham!K:K, NhatKy_ViPham!E:E, "10_Hoa_B", NhatKy_ViPham!F:F, B17, NhatKy_ViPham!C:C, "T25")</f>
        <v>100</v>
      </c>
      <c r="AQ17" s="7">
        <f>100 + SUMIFS(NhatKy_ViPham!J:J, NhatKy_ViPham!E:E, "10_Hoa_B", NhatKy_ViPham!F:F, B17, NhatKy_ViPham!C:C, "T26") - SUMIFS(NhatKy_ViPham!K:K, NhatKy_ViPham!E:E, "10_Hoa_B", NhatKy_ViPham!F:F, B17, NhatKy_ViPham!C:C, "T26")</f>
        <v>100</v>
      </c>
      <c r="AR17" s="7">
        <f>100 + SUMIFS(NhatKy_ViPham!J:J, NhatKy_ViPham!E:E, "10_Hoa_B", NhatKy_ViPham!F:F, B17, NhatKy_ViPham!C:C, "T27") - SUMIFS(NhatKy_ViPham!K:K, NhatKy_ViPham!E:E, "10_Hoa_B", NhatKy_ViPham!F:F, B17, NhatKy_ViPham!C:C, "T27")</f>
        <v>100</v>
      </c>
      <c r="AS17" s="7">
        <f>100 + SUMIFS(NhatKy_ViPham!J:J, NhatKy_ViPham!E:E, "10_Hoa_B", NhatKy_ViPham!F:F, B17, NhatKy_ViPham!C:C, "T28") - SUMIFS(NhatKy_ViPham!K:K, NhatKy_ViPham!E:E, "10_Hoa_B", NhatKy_ViPham!F:F, B17, NhatKy_ViPham!C:C, "T28")</f>
        <v>100</v>
      </c>
      <c r="AT17" s="7">
        <f>100 + SUMIFS(NhatKy_ViPham!J:J, NhatKy_ViPham!E:E, "10_Hoa_B", NhatKy_ViPham!F:F, B17, NhatKy_ViPham!C:C, "T29") - SUMIFS(NhatKy_ViPham!K:K, NhatKy_ViPham!E:E, "10_Hoa_B", NhatKy_ViPham!F:F, B17, NhatKy_ViPham!C:C, "T29")</f>
        <v>100</v>
      </c>
      <c r="AU17" s="7">
        <f>100 + SUMIFS(NhatKy_ViPham!J:J, NhatKy_ViPham!E:E, "10_Hoa_B", NhatKy_ViPham!F:F, B17, NhatKy_ViPham!C:C, "T30") - SUMIFS(NhatKy_ViPham!K:K, NhatKy_ViPham!E:E, "10_Hoa_B", NhatKy_ViPham!F:F, B17, NhatKy_ViPham!C:C, "T30")</f>
        <v>100</v>
      </c>
      <c r="AV17" s="7">
        <f>100 + SUMIFS(NhatKy_ViPham!J:J, NhatKy_ViPham!E:E, "10_Hoa_B", NhatKy_ViPham!F:F, B17, NhatKy_ViPham!C:C, "T31") - SUMIFS(NhatKy_ViPham!K:K, NhatKy_ViPham!E:E, "10_Hoa_B", NhatKy_ViPham!F:F, B17, NhatKy_ViPham!C:C, "T31")</f>
        <v>100</v>
      </c>
      <c r="AW17" s="7">
        <f>100 + SUMIFS(NhatKy_ViPham!J:J, NhatKy_ViPham!E:E, "10_Hoa_B", NhatKy_ViPham!F:F, B17, NhatKy_ViPham!C:C, "T32") - SUMIFS(NhatKy_ViPham!K:K, NhatKy_ViPham!E:E, "10_Hoa_B", NhatKy_ViPham!F:F, B17, NhatKy_ViPham!C:C, "T32")</f>
        <v>100</v>
      </c>
      <c r="AX17" s="7">
        <f>100 + SUMIFS(NhatKy_ViPham!J:J, NhatKy_ViPham!E:E, "10_Hoa_B", NhatKy_ViPham!F:F, B17, NhatKy_ViPham!C:C, "T33") - SUMIFS(NhatKy_ViPham!K:K, NhatKy_ViPham!E:E, "10_Hoa_B", NhatKy_ViPham!F:F, B17, NhatKy_ViPham!C:C, "T33")</f>
        <v>100</v>
      </c>
      <c r="AY17" s="7">
        <f>100 + SUMIFS(NhatKy_ViPham!J:J, NhatKy_ViPham!E:E, "10_Hoa_B", NhatKy_ViPham!F:F, B17, NhatKy_ViPham!C:C, "T34") - SUMIFS(NhatKy_ViPham!K:K, NhatKy_ViPham!E:E, "10_Hoa_B", NhatKy_ViPham!F:F, B17, NhatKy_ViPham!C:C, "T34")</f>
        <v>100</v>
      </c>
      <c r="AZ17" s="7">
        <f>100 + SUMIFS(NhatKy_ViPham!J:J, NhatKy_ViPham!E:E, "10_Hoa_B", NhatKy_ViPham!F:F, B17, NhatKy_ViPham!C:C, "T35") - SUMIFS(NhatKy_ViPham!K:K, NhatKy_ViPham!E:E, "10_Hoa_B", NhatKy_ViPham!F:F, B17, NhatKy_ViPham!C:C, "T35")</f>
        <v>100</v>
      </c>
      <c r="BA17" s="12">
        <f t="shared" si="0"/>
        <v>100</v>
      </c>
      <c r="BB17" s="11" t="s">
        <v>430</v>
      </c>
      <c r="BC17" s="14" t="str">
        <f t="shared" si="1"/>
        <v>Tốt</v>
      </c>
      <c r="BD17" s="10" t="str">
        <f t="shared" si="2"/>
        <v>🟢 BÌNH THƯỜNG</v>
      </c>
    </row>
    <row r="18" spans="1:56" x14ac:dyDescent="0.25">
      <c r="A18" s="5">
        <v>10</v>
      </c>
      <c r="B18" s="15" t="s">
        <v>766</v>
      </c>
      <c r="C18" s="5" t="s">
        <v>583</v>
      </c>
      <c r="D18" s="5" t="s">
        <v>429</v>
      </c>
      <c r="E18" s="11" t="s">
        <v>430</v>
      </c>
      <c r="F18" s="6">
        <f>SUMIFS(NhatKy_ViPham!K:K, NhatKy_ViPham!E:E, "10_Hoa_B", NhatKy_ViPham!F:F, B18, NhatKy_ViPham!H:H, "L01")</f>
        <v>0</v>
      </c>
      <c r="G18" s="6">
        <f>SUMIFS(NhatKy_ViPham!K:K, NhatKy_ViPham!E:E, "10_Hoa_B", NhatKy_ViPham!F:F, B18, NhatKy_ViPham!H:H, "L02")</f>
        <v>0</v>
      </c>
      <c r="H18" s="6">
        <f>SUMIFS(NhatKy_ViPham!K:K, NhatKy_ViPham!E:E, "10_Hoa_B", NhatKy_ViPham!F:F, B18, NhatKy_ViPham!H:H, "L03")</f>
        <v>0</v>
      </c>
      <c r="I18" s="6">
        <f>SUMIFS(NhatKy_ViPham!K:K, NhatKy_ViPham!E:E, "10_Hoa_B", NhatKy_ViPham!F:F, B18, NhatKy_ViPham!H:H, "L04")</f>
        <v>0</v>
      </c>
      <c r="J18" s="6">
        <f>SUMIFS(NhatKy_ViPham!K:K, NhatKy_ViPham!E:E, "10_Hoa_B", NhatKy_ViPham!F:F, B18, NhatKy_ViPham!H:H, "L05")</f>
        <v>0</v>
      </c>
      <c r="K18" s="6">
        <f>SUMIFS(NhatKy_ViPham!K:K, NhatKy_ViPham!E:E, "10_Hoa_B", NhatKy_ViPham!F:F, B18, NhatKy_ViPham!H:H, "L06")</f>
        <v>0</v>
      </c>
      <c r="L18" s="6">
        <f>SUMIFS(NhatKy_ViPham!K:K, NhatKy_ViPham!E:E, "10_Hoa_B", NhatKy_ViPham!F:F, B18, NhatKy_ViPham!H:H, "L07")</f>
        <v>0</v>
      </c>
      <c r="M18" s="6">
        <f>SUMIFS(NhatKy_ViPham!K:K, NhatKy_ViPham!E:E, "10_Hoa_B", NhatKy_ViPham!F:F, B18, NhatKy_ViPham!H:H, "L08")</f>
        <v>0</v>
      </c>
      <c r="N18" s="6">
        <f>SUMIFS(NhatKy_ViPham!K:K, NhatKy_ViPham!E:E, "10_Hoa_B", NhatKy_ViPham!F:F, B18, NhatKy_ViPham!H:H, "L09")</f>
        <v>0</v>
      </c>
      <c r="O18" s="6">
        <f>SUMIFS(NhatKy_ViPham!K:K, NhatKy_ViPham!E:E, "10_Hoa_B", NhatKy_ViPham!F:F, B18, NhatKy_ViPham!H:H, "L10")</f>
        <v>0</v>
      </c>
      <c r="P18" s="12">
        <f>SUMIFS(NhatKy_ViPham!J:J, NhatKy_ViPham!E:E, "10_Hoa_B", NhatKy_ViPham!F:F, B18)</f>
        <v>0</v>
      </c>
      <c r="Q18" s="13">
        <f>SUMIFS(NhatKy_ViPham!K:K, NhatKy_ViPham!E:E, "10_Hoa_B", NhatKy_ViPham!F:F, B18)</f>
        <v>0</v>
      </c>
      <c r="R18" s="6">
        <f>100 + SUMIFS(NhatKy_ViPham!J:J, NhatKy_ViPham!E:E, "10_Hoa_B", NhatKy_ViPham!F:F, B18, NhatKy_ViPham!C:C, "T1") - SUMIFS(NhatKy_ViPham!K:K, NhatKy_ViPham!E:E, "10_Hoa_B", NhatKy_ViPham!F:F, B18, NhatKy_ViPham!C:C, "T1")</f>
        <v>100</v>
      </c>
      <c r="S18" s="6">
        <f>100 + SUMIFS(NhatKy_ViPham!J:J, NhatKy_ViPham!E:E, "10_Hoa_B", NhatKy_ViPham!F:F, B18, NhatKy_ViPham!C:C, "T2") - SUMIFS(NhatKy_ViPham!K:K, NhatKy_ViPham!E:E, "10_Hoa_B", NhatKy_ViPham!F:F, B18, NhatKy_ViPham!C:C, "T2")</f>
        <v>100</v>
      </c>
      <c r="T18" s="6">
        <f>100 + SUMIFS(NhatKy_ViPham!J:J, NhatKy_ViPham!E:E, "10_Hoa_B", NhatKy_ViPham!F:F, B18, NhatKy_ViPham!C:C, "T3") - SUMIFS(NhatKy_ViPham!K:K, NhatKy_ViPham!E:E, "10_Hoa_B", NhatKy_ViPham!F:F, B18, NhatKy_ViPham!C:C, "T3")</f>
        <v>100</v>
      </c>
      <c r="U18" s="6">
        <f>100 + SUMIFS(NhatKy_ViPham!J:J, NhatKy_ViPham!E:E, "10_Hoa_B", NhatKy_ViPham!F:F, B18, NhatKy_ViPham!C:C, "T4") - SUMIFS(NhatKy_ViPham!K:K, NhatKy_ViPham!E:E, "10_Hoa_B", NhatKy_ViPham!F:F, B18, NhatKy_ViPham!C:C, "T4")</f>
        <v>100</v>
      </c>
      <c r="V18" s="6">
        <f>100 + SUMIFS(NhatKy_ViPham!J:J, NhatKy_ViPham!E:E, "10_Hoa_B", NhatKy_ViPham!F:F, B18, NhatKy_ViPham!C:C, "T5") - SUMIFS(NhatKy_ViPham!K:K, NhatKy_ViPham!E:E, "10_Hoa_B", NhatKy_ViPham!F:F, B18, NhatKy_ViPham!C:C, "T5")</f>
        <v>100</v>
      </c>
      <c r="W18" s="6">
        <f>100 + SUMIFS(NhatKy_ViPham!J:J, NhatKy_ViPham!E:E, "10_Hoa_B", NhatKy_ViPham!F:F, B18, NhatKy_ViPham!C:C, "T6") - SUMIFS(NhatKy_ViPham!K:K, NhatKy_ViPham!E:E, "10_Hoa_B", NhatKy_ViPham!F:F, B18, NhatKy_ViPham!C:C, "T6")</f>
        <v>100</v>
      </c>
      <c r="X18" s="6">
        <f>100 + SUMIFS(NhatKy_ViPham!J:J, NhatKy_ViPham!E:E, "10_Hoa_B", NhatKy_ViPham!F:F, B18, NhatKy_ViPham!C:C, "T7") - SUMIFS(NhatKy_ViPham!K:K, NhatKy_ViPham!E:E, "10_Hoa_B", NhatKy_ViPham!F:F, B18, NhatKy_ViPham!C:C, "T7")</f>
        <v>100</v>
      </c>
      <c r="Y18" s="6">
        <f>100 + SUMIFS(NhatKy_ViPham!J:J, NhatKy_ViPham!E:E, "10_Hoa_B", NhatKy_ViPham!F:F, B18, NhatKy_ViPham!C:C, "T8") - SUMIFS(NhatKy_ViPham!K:K, NhatKy_ViPham!E:E, "10_Hoa_B", NhatKy_ViPham!F:F, B18, NhatKy_ViPham!C:C, "T8")</f>
        <v>100</v>
      </c>
      <c r="Z18" s="6">
        <f>100 + SUMIFS(NhatKy_ViPham!J:J, NhatKy_ViPham!E:E, "10_Hoa_B", NhatKy_ViPham!F:F, B18, NhatKy_ViPham!C:C, "T9") - SUMIFS(NhatKy_ViPham!K:K, NhatKy_ViPham!E:E, "10_Hoa_B", NhatKy_ViPham!F:F, B18, NhatKy_ViPham!C:C, "T9")</f>
        <v>100</v>
      </c>
      <c r="AA18" s="6">
        <f>100 + SUMIFS(NhatKy_ViPham!J:J, NhatKy_ViPham!E:E, "10_Hoa_B", NhatKy_ViPham!F:F, B18, NhatKy_ViPham!C:C, "T10") - SUMIFS(NhatKy_ViPham!K:K, NhatKy_ViPham!E:E, "10_Hoa_B", NhatKy_ViPham!F:F, B18, NhatKy_ViPham!C:C, "T10")</f>
        <v>100</v>
      </c>
      <c r="AB18" s="6">
        <f>100 + SUMIFS(NhatKy_ViPham!J:J, NhatKy_ViPham!E:E, "10_Hoa_B", NhatKy_ViPham!F:F, B18, NhatKy_ViPham!C:C, "T11") - SUMIFS(NhatKy_ViPham!K:K, NhatKy_ViPham!E:E, "10_Hoa_B", NhatKy_ViPham!F:F, B18, NhatKy_ViPham!C:C, "T11")</f>
        <v>100</v>
      </c>
      <c r="AC18" s="6">
        <f>100 + SUMIFS(NhatKy_ViPham!J:J, NhatKy_ViPham!E:E, "10_Hoa_B", NhatKy_ViPham!F:F, B18, NhatKy_ViPham!C:C, "T12") - SUMIFS(NhatKy_ViPham!K:K, NhatKy_ViPham!E:E, "10_Hoa_B", NhatKy_ViPham!F:F, B18, NhatKy_ViPham!C:C, "T12")</f>
        <v>100</v>
      </c>
      <c r="AD18" s="6">
        <f>100 + SUMIFS(NhatKy_ViPham!J:J, NhatKy_ViPham!E:E, "10_Hoa_B", NhatKy_ViPham!F:F, B18, NhatKy_ViPham!C:C, "T13") - SUMIFS(NhatKy_ViPham!K:K, NhatKy_ViPham!E:E, "10_Hoa_B", NhatKy_ViPham!F:F, B18, NhatKy_ViPham!C:C, "T13")</f>
        <v>100</v>
      </c>
      <c r="AE18" s="6">
        <f>100 + SUMIFS(NhatKy_ViPham!J:J, NhatKy_ViPham!E:E, "10_Hoa_B", NhatKy_ViPham!F:F, B18, NhatKy_ViPham!C:C, "T14") - SUMIFS(NhatKy_ViPham!K:K, NhatKy_ViPham!E:E, "10_Hoa_B", NhatKy_ViPham!F:F, B18, NhatKy_ViPham!C:C, "T14")</f>
        <v>100</v>
      </c>
      <c r="AF18" s="6">
        <f>100 + SUMIFS(NhatKy_ViPham!J:J, NhatKy_ViPham!E:E, "10_Hoa_B", NhatKy_ViPham!F:F, B18, NhatKy_ViPham!C:C, "T15") - SUMIFS(NhatKy_ViPham!K:K, NhatKy_ViPham!E:E, "10_Hoa_B", NhatKy_ViPham!F:F, B18, NhatKy_ViPham!C:C, "T15")</f>
        <v>100</v>
      </c>
      <c r="AG18" s="6">
        <f>100 + SUMIFS(NhatKy_ViPham!J:J, NhatKy_ViPham!E:E, "10_Hoa_B", NhatKy_ViPham!F:F, B18, NhatKy_ViPham!C:C, "T16") - SUMIFS(NhatKy_ViPham!K:K, NhatKy_ViPham!E:E, "10_Hoa_B", NhatKy_ViPham!F:F, B18, NhatKy_ViPham!C:C, "T16")</f>
        <v>100</v>
      </c>
      <c r="AH18" s="6">
        <f>100 + SUMIFS(NhatKy_ViPham!J:J, NhatKy_ViPham!E:E, "10_Hoa_B", NhatKy_ViPham!F:F, B18, NhatKy_ViPham!C:C, "T17") - SUMIFS(NhatKy_ViPham!K:K, NhatKy_ViPham!E:E, "10_Hoa_B", NhatKy_ViPham!F:F, B18, NhatKy_ViPham!C:C, "T17")</f>
        <v>100</v>
      </c>
      <c r="AI18" s="6">
        <f>100 + SUMIFS(NhatKy_ViPham!J:J, NhatKy_ViPham!E:E, "10_Hoa_B", NhatKy_ViPham!F:F, B18, NhatKy_ViPham!C:C, "T18") - SUMIFS(NhatKy_ViPham!K:K, NhatKy_ViPham!E:E, "10_Hoa_B", NhatKy_ViPham!F:F, B18, NhatKy_ViPham!C:C, "T18")</f>
        <v>100</v>
      </c>
      <c r="AJ18" s="6">
        <f>100 + SUMIFS(NhatKy_ViPham!J:J, NhatKy_ViPham!E:E, "10_Hoa_B", NhatKy_ViPham!F:F, B18, NhatKy_ViPham!C:C, "T19") - SUMIFS(NhatKy_ViPham!K:K, NhatKy_ViPham!E:E, "10_Hoa_B", NhatKy_ViPham!F:F, B18, NhatKy_ViPham!C:C, "T19")</f>
        <v>100</v>
      </c>
      <c r="AK18" s="6">
        <f>100 + SUMIFS(NhatKy_ViPham!J:J, NhatKy_ViPham!E:E, "10_Hoa_B", NhatKy_ViPham!F:F, B18, NhatKy_ViPham!C:C, "T20") - SUMIFS(NhatKy_ViPham!K:K, NhatKy_ViPham!E:E, "10_Hoa_B", NhatKy_ViPham!F:F, B18, NhatKy_ViPham!C:C, "T20")</f>
        <v>100</v>
      </c>
      <c r="AL18" s="6">
        <f>100 + SUMIFS(NhatKy_ViPham!J:J, NhatKy_ViPham!E:E, "10_Hoa_B", NhatKy_ViPham!F:F, B18, NhatKy_ViPham!C:C, "T21") - SUMIFS(NhatKy_ViPham!K:K, NhatKy_ViPham!E:E, "10_Hoa_B", NhatKy_ViPham!F:F, B18, NhatKy_ViPham!C:C, "T21")</f>
        <v>100</v>
      </c>
      <c r="AM18" s="6">
        <f>100 + SUMIFS(NhatKy_ViPham!J:J, NhatKy_ViPham!E:E, "10_Hoa_B", NhatKy_ViPham!F:F, B18, NhatKy_ViPham!C:C, "T22") - SUMIFS(NhatKy_ViPham!K:K, NhatKy_ViPham!E:E, "10_Hoa_B", NhatKy_ViPham!F:F, B18, NhatKy_ViPham!C:C, "T22")</f>
        <v>100</v>
      </c>
      <c r="AN18" s="6">
        <f>100 + SUMIFS(NhatKy_ViPham!J:J, NhatKy_ViPham!E:E, "10_Hoa_B", NhatKy_ViPham!F:F, B18, NhatKy_ViPham!C:C, "T23") - SUMIFS(NhatKy_ViPham!K:K, NhatKy_ViPham!E:E, "10_Hoa_B", NhatKy_ViPham!F:F, B18, NhatKy_ViPham!C:C, "T23")</f>
        <v>100</v>
      </c>
      <c r="AO18" s="6">
        <f>100 + SUMIFS(NhatKy_ViPham!J:J, NhatKy_ViPham!E:E, "10_Hoa_B", NhatKy_ViPham!F:F, B18, NhatKy_ViPham!C:C, "T24") - SUMIFS(NhatKy_ViPham!K:K, NhatKy_ViPham!E:E, "10_Hoa_B", NhatKy_ViPham!F:F, B18, NhatKy_ViPham!C:C, "T24")</f>
        <v>100</v>
      </c>
      <c r="AP18" s="6">
        <f>100 + SUMIFS(NhatKy_ViPham!J:J, NhatKy_ViPham!E:E, "10_Hoa_B", NhatKy_ViPham!F:F, B18, NhatKy_ViPham!C:C, "T25") - SUMIFS(NhatKy_ViPham!K:K, NhatKy_ViPham!E:E, "10_Hoa_B", NhatKy_ViPham!F:F, B18, NhatKy_ViPham!C:C, "T25")</f>
        <v>100</v>
      </c>
      <c r="AQ18" s="6">
        <f>100 + SUMIFS(NhatKy_ViPham!J:J, NhatKy_ViPham!E:E, "10_Hoa_B", NhatKy_ViPham!F:F, B18, NhatKy_ViPham!C:C, "T26") - SUMIFS(NhatKy_ViPham!K:K, NhatKy_ViPham!E:E, "10_Hoa_B", NhatKy_ViPham!F:F, B18, NhatKy_ViPham!C:C, "T26")</f>
        <v>100</v>
      </c>
      <c r="AR18" s="6">
        <f>100 + SUMIFS(NhatKy_ViPham!J:J, NhatKy_ViPham!E:E, "10_Hoa_B", NhatKy_ViPham!F:F, B18, NhatKy_ViPham!C:C, "T27") - SUMIFS(NhatKy_ViPham!K:K, NhatKy_ViPham!E:E, "10_Hoa_B", NhatKy_ViPham!F:F, B18, NhatKy_ViPham!C:C, "T27")</f>
        <v>100</v>
      </c>
      <c r="AS18" s="6">
        <f>100 + SUMIFS(NhatKy_ViPham!J:J, NhatKy_ViPham!E:E, "10_Hoa_B", NhatKy_ViPham!F:F, B18, NhatKy_ViPham!C:C, "T28") - SUMIFS(NhatKy_ViPham!K:K, NhatKy_ViPham!E:E, "10_Hoa_B", NhatKy_ViPham!F:F, B18, NhatKy_ViPham!C:C, "T28")</f>
        <v>100</v>
      </c>
      <c r="AT18" s="6">
        <f>100 + SUMIFS(NhatKy_ViPham!J:J, NhatKy_ViPham!E:E, "10_Hoa_B", NhatKy_ViPham!F:F, B18, NhatKy_ViPham!C:C, "T29") - SUMIFS(NhatKy_ViPham!K:K, NhatKy_ViPham!E:E, "10_Hoa_B", NhatKy_ViPham!F:F, B18, NhatKy_ViPham!C:C, "T29")</f>
        <v>100</v>
      </c>
      <c r="AU18" s="6">
        <f>100 + SUMIFS(NhatKy_ViPham!J:J, NhatKy_ViPham!E:E, "10_Hoa_B", NhatKy_ViPham!F:F, B18, NhatKy_ViPham!C:C, "T30") - SUMIFS(NhatKy_ViPham!K:K, NhatKy_ViPham!E:E, "10_Hoa_B", NhatKy_ViPham!F:F, B18, NhatKy_ViPham!C:C, "T30")</f>
        <v>100</v>
      </c>
      <c r="AV18" s="6">
        <f>100 + SUMIFS(NhatKy_ViPham!J:J, NhatKy_ViPham!E:E, "10_Hoa_B", NhatKy_ViPham!F:F, B18, NhatKy_ViPham!C:C, "T31") - SUMIFS(NhatKy_ViPham!K:K, NhatKy_ViPham!E:E, "10_Hoa_B", NhatKy_ViPham!F:F, B18, NhatKy_ViPham!C:C, "T31")</f>
        <v>100</v>
      </c>
      <c r="AW18" s="6">
        <f>100 + SUMIFS(NhatKy_ViPham!J:J, NhatKy_ViPham!E:E, "10_Hoa_B", NhatKy_ViPham!F:F, B18, NhatKy_ViPham!C:C, "T32") - SUMIFS(NhatKy_ViPham!K:K, NhatKy_ViPham!E:E, "10_Hoa_B", NhatKy_ViPham!F:F, B18, NhatKy_ViPham!C:C, "T32")</f>
        <v>100</v>
      </c>
      <c r="AX18" s="6">
        <f>100 + SUMIFS(NhatKy_ViPham!J:J, NhatKy_ViPham!E:E, "10_Hoa_B", NhatKy_ViPham!F:F, B18, NhatKy_ViPham!C:C, "T33") - SUMIFS(NhatKy_ViPham!K:K, NhatKy_ViPham!E:E, "10_Hoa_B", NhatKy_ViPham!F:F, B18, NhatKy_ViPham!C:C, "T33")</f>
        <v>100</v>
      </c>
      <c r="AY18" s="6">
        <f>100 + SUMIFS(NhatKy_ViPham!J:J, NhatKy_ViPham!E:E, "10_Hoa_B", NhatKy_ViPham!F:F, B18, NhatKy_ViPham!C:C, "T34") - SUMIFS(NhatKy_ViPham!K:K, NhatKy_ViPham!E:E, "10_Hoa_B", NhatKy_ViPham!F:F, B18, NhatKy_ViPham!C:C, "T34")</f>
        <v>100</v>
      </c>
      <c r="AZ18" s="6">
        <f>100 + SUMIFS(NhatKy_ViPham!J:J, NhatKy_ViPham!E:E, "10_Hoa_B", NhatKy_ViPham!F:F, B18, NhatKy_ViPham!C:C, "T35") - SUMIFS(NhatKy_ViPham!K:K, NhatKy_ViPham!E:E, "10_Hoa_B", NhatKy_ViPham!F:F, B18, NhatKy_ViPham!C:C, "T35")</f>
        <v>100</v>
      </c>
      <c r="BA18" s="12">
        <f t="shared" si="0"/>
        <v>100</v>
      </c>
      <c r="BB18" s="11" t="s">
        <v>430</v>
      </c>
      <c r="BC18" s="16" t="str">
        <f t="shared" si="1"/>
        <v>Tốt</v>
      </c>
      <c r="BD18" s="15" t="str">
        <f t="shared" si="2"/>
        <v>🟢 BÌNH THƯỜNG</v>
      </c>
    </row>
    <row r="19" spans="1:56" x14ac:dyDescent="0.25">
      <c r="A19" s="4">
        <v>11</v>
      </c>
      <c r="B19" s="10" t="s">
        <v>767</v>
      </c>
      <c r="C19" s="4" t="s">
        <v>535</v>
      </c>
      <c r="D19" s="4" t="s">
        <v>429</v>
      </c>
      <c r="E19" s="11" t="s">
        <v>430</v>
      </c>
      <c r="F19" s="7">
        <f>SUMIFS(NhatKy_ViPham!K:K, NhatKy_ViPham!E:E, "10_Hoa_B", NhatKy_ViPham!F:F, B19, NhatKy_ViPham!H:H, "L01")</f>
        <v>0</v>
      </c>
      <c r="G19" s="7">
        <f>SUMIFS(NhatKy_ViPham!K:K, NhatKy_ViPham!E:E, "10_Hoa_B", NhatKy_ViPham!F:F, B19, NhatKy_ViPham!H:H, "L02")</f>
        <v>0</v>
      </c>
      <c r="H19" s="7">
        <f>SUMIFS(NhatKy_ViPham!K:K, NhatKy_ViPham!E:E, "10_Hoa_B", NhatKy_ViPham!F:F, B19, NhatKy_ViPham!H:H, "L03")</f>
        <v>0</v>
      </c>
      <c r="I19" s="7">
        <f>SUMIFS(NhatKy_ViPham!K:K, NhatKy_ViPham!E:E, "10_Hoa_B", NhatKy_ViPham!F:F, B19, NhatKy_ViPham!H:H, "L04")</f>
        <v>0</v>
      </c>
      <c r="J19" s="7">
        <f>SUMIFS(NhatKy_ViPham!K:K, NhatKy_ViPham!E:E, "10_Hoa_B", NhatKy_ViPham!F:F, B19, NhatKy_ViPham!H:H, "L05")</f>
        <v>0</v>
      </c>
      <c r="K19" s="7">
        <f>SUMIFS(NhatKy_ViPham!K:K, NhatKy_ViPham!E:E, "10_Hoa_B", NhatKy_ViPham!F:F, B19, NhatKy_ViPham!H:H, "L06")</f>
        <v>0</v>
      </c>
      <c r="L19" s="7">
        <f>SUMIFS(NhatKy_ViPham!K:K, NhatKy_ViPham!E:E, "10_Hoa_B", NhatKy_ViPham!F:F, B19, NhatKy_ViPham!H:H, "L07")</f>
        <v>0</v>
      </c>
      <c r="M19" s="7">
        <f>SUMIFS(NhatKy_ViPham!K:K, NhatKy_ViPham!E:E, "10_Hoa_B", NhatKy_ViPham!F:F, B19, NhatKy_ViPham!H:H, "L08")</f>
        <v>0</v>
      </c>
      <c r="N19" s="7">
        <f>SUMIFS(NhatKy_ViPham!K:K, NhatKy_ViPham!E:E, "10_Hoa_B", NhatKy_ViPham!F:F, B19, NhatKy_ViPham!H:H, "L09")</f>
        <v>0</v>
      </c>
      <c r="O19" s="7">
        <f>SUMIFS(NhatKy_ViPham!K:K, NhatKy_ViPham!E:E, "10_Hoa_B", NhatKy_ViPham!F:F, B19, NhatKy_ViPham!H:H, "L10")</f>
        <v>0</v>
      </c>
      <c r="P19" s="12">
        <f>SUMIFS(NhatKy_ViPham!J:J, NhatKy_ViPham!E:E, "10_Hoa_B", NhatKy_ViPham!F:F, B19)</f>
        <v>0</v>
      </c>
      <c r="Q19" s="13">
        <f>SUMIFS(NhatKy_ViPham!K:K, NhatKy_ViPham!E:E, "10_Hoa_B", NhatKy_ViPham!F:F, B19)</f>
        <v>0</v>
      </c>
      <c r="R19" s="7">
        <f>100 + SUMIFS(NhatKy_ViPham!J:J, NhatKy_ViPham!E:E, "10_Hoa_B", NhatKy_ViPham!F:F, B19, NhatKy_ViPham!C:C, "T1") - SUMIFS(NhatKy_ViPham!K:K, NhatKy_ViPham!E:E, "10_Hoa_B", NhatKy_ViPham!F:F, B19, NhatKy_ViPham!C:C, "T1")</f>
        <v>100</v>
      </c>
      <c r="S19" s="7">
        <f>100 + SUMIFS(NhatKy_ViPham!J:J, NhatKy_ViPham!E:E, "10_Hoa_B", NhatKy_ViPham!F:F, B19, NhatKy_ViPham!C:C, "T2") - SUMIFS(NhatKy_ViPham!K:K, NhatKy_ViPham!E:E, "10_Hoa_B", NhatKy_ViPham!F:F, B19, NhatKy_ViPham!C:C, "T2")</f>
        <v>100</v>
      </c>
      <c r="T19" s="7">
        <f>100 + SUMIFS(NhatKy_ViPham!J:J, NhatKy_ViPham!E:E, "10_Hoa_B", NhatKy_ViPham!F:F, B19, NhatKy_ViPham!C:C, "T3") - SUMIFS(NhatKy_ViPham!K:K, NhatKy_ViPham!E:E, "10_Hoa_B", NhatKy_ViPham!F:F, B19, NhatKy_ViPham!C:C, "T3")</f>
        <v>100</v>
      </c>
      <c r="U19" s="7">
        <f>100 + SUMIFS(NhatKy_ViPham!J:J, NhatKy_ViPham!E:E, "10_Hoa_B", NhatKy_ViPham!F:F, B19, NhatKy_ViPham!C:C, "T4") - SUMIFS(NhatKy_ViPham!K:K, NhatKy_ViPham!E:E, "10_Hoa_B", NhatKy_ViPham!F:F, B19, NhatKy_ViPham!C:C, "T4")</f>
        <v>100</v>
      </c>
      <c r="V19" s="7">
        <f>100 + SUMIFS(NhatKy_ViPham!J:J, NhatKy_ViPham!E:E, "10_Hoa_B", NhatKy_ViPham!F:F, B19, NhatKy_ViPham!C:C, "T5") - SUMIFS(NhatKy_ViPham!K:K, NhatKy_ViPham!E:E, "10_Hoa_B", NhatKy_ViPham!F:F, B19, NhatKy_ViPham!C:C, "T5")</f>
        <v>100</v>
      </c>
      <c r="W19" s="7">
        <f>100 + SUMIFS(NhatKy_ViPham!J:J, NhatKy_ViPham!E:E, "10_Hoa_B", NhatKy_ViPham!F:F, B19, NhatKy_ViPham!C:C, "T6") - SUMIFS(NhatKy_ViPham!K:K, NhatKy_ViPham!E:E, "10_Hoa_B", NhatKy_ViPham!F:F, B19, NhatKy_ViPham!C:C, "T6")</f>
        <v>100</v>
      </c>
      <c r="X19" s="7">
        <f>100 + SUMIFS(NhatKy_ViPham!J:J, NhatKy_ViPham!E:E, "10_Hoa_B", NhatKy_ViPham!F:F, B19, NhatKy_ViPham!C:C, "T7") - SUMIFS(NhatKy_ViPham!K:K, NhatKy_ViPham!E:E, "10_Hoa_B", NhatKy_ViPham!F:F, B19, NhatKy_ViPham!C:C, "T7")</f>
        <v>100</v>
      </c>
      <c r="Y19" s="7">
        <f>100 + SUMIFS(NhatKy_ViPham!J:J, NhatKy_ViPham!E:E, "10_Hoa_B", NhatKy_ViPham!F:F, B19, NhatKy_ViPham!C:C, "T8") - SUMIFS(NhatKy_ViPham!K:K, NhatKy_ViPham!E:E, "10_Hoa_B", NhatKy_ViPham!F:F, B19, NhatKy_ViPham!C:C, "T8")</f>
        <v>100</v>
      </c>
      <c r="Z19" s="7">
        <f>100 + SUMIFS(NhatKy_ViPham!J:J, NhatKy_ViPham!E:E, "10_Hoa_B", NhatKy_ViPham!F:F, B19, NhatKy_ViPham!C:C, "T9") - SUMIFS(NhatKy_ViPham!K:K, NhatKy_ViPham!E:E, "10_Hoa_B", NhatKy_ViPham!F:F, B19, NhatKy_ViPham!C:C, "T9")</f>
        <v>100</v>
      </c>
      <c r="AA19" s="7">
        <f>100 + SUMIFS(NhatKy_ViPham!J:J, NhatKy_ViPham!E:E, "10_Hoa_B", NhatKy_ViPham!F:F, B19, NhatKy_ViPham!C:C, "T10") - SUMIFS(NhatKy_ViPham!K:K, NhatKy_ViPham!E:E, "10_Hoa_B", NhatKy_ViPham!F:F, B19, NhatKy_ViPham!C:C, "T10")</f>
        <v>100</v>
      </c>
      <c r="AB19" s="7">
        <f>100 + SUMIFS(NhatKy_ViPham!J:J, NhatKy_ViPham!E:E, "10_Hoa_B", NhatKy_ViPham!F:F, B19, NhatKy_ViPham!C:C, "T11") - SUMIFS(NhatKy_ViPham!K:K, NhatKy_ViPham!E:E, "10_Hoa_B", NhatKy_ViPham!F:F, B19, NhatKy_ViPham!C:C, "T11")</f>
        <v>100</v>
      </c>
      <c r="AC19" s="7">
        <f>100 + SUMIFS(NhatKy_ViPham!J:J, NhatKy_ViPham!E:E, "10_Hoa_B", NhatKy_ViPham!F:F, B19, NhatKy_ViPham!C:C, "T12") - SUMIFS(NhatKy_ViPham!K:K, NhatKy_ViPham!E:E, "10_Hoa_B", NhatKy_ViPham!F:F, B19, NhatKy_ViPham!C:C, "T12")</f>
        <v>100</v>
      </c>
      <c r="AD19" s="7">
        <f>100 + SUMIFS(NhatKy_ViPham!J:J, NhatKy_ViPham!E:E, "10_Hoa_B", NhatKy_ViPham!F:F, B19, NhatKy_ViPham!C:C, "T13") - SUMIFS(NhatKy_ViPham!K:K, NhatKy_ViPham!E:E, "10_Hoa_B", NhatKy_ViPham!F:F, B19, NhatKy_ViPham!C:C, "T13")</f>
        <v>100</v>
      </c>
      <c r="AE19" s="7">
        <f>100 + SUMIFS(NhatKy_ViPham!J:J, NhatKy_ViPham!E:E, "10_Hoa_B", NhatKy_ViPham!F:F, B19, NhatKy_ViPham!C:C, "T14") - SUMIFS(NhatKy_ViPham!K:K, NhatKy_ViPham!E:E, "10_Hoa_B", NhatKy_ViPham!F:F, B19, NhatKy_ViPham!C:C, "T14")</f>
        <v>100</v>
      </c>
      <c r="AF19" s="7">
        <f>100 + SUMIFS(NhatKy_ViPham!J:J, NhatKy_ViPham!E:E, "10_Hoa_B", NhatKy_ViPham!F:F, B19, NhatKy_ViPham!C:C, "T15") - SUMIFS(NhatKy_ViPham!K:K, NhatKy_ViPham!E:E, "10_Hoa_B", NhatKy_ViPham!F:F, B19, NhatKy_ViPham!C:C, "T15")</f>
        <v>100</v>
      </c>
      <c r="AG19" s="7">
        <f>100 + SUMIFS(NhatKy_ViPham!J:J, NhatKy_ViPham!E:E, "10_Hoa_B", NhatKy_ViPham!F:F, B19, NhatKy_ViPham!C:C, "T16") - SUMIFS(NhatKy_ViPham!K:K, NhatKy_ViPham!E:E, "10_Hoa_B", NhatKy_ViPham!F:F, B19, NhatKy_ViPham!C:C, "T16")</f>
        <v>100</v>
      </c>
      <c r="AH19" s="7">
        <f>100 + SUMIFS(NhatKy_ViPham!J:J, NhatKy_ViPham!E:E, "10_Hoa_B", NhatKy_ViPham!F:F, B19, NhatKy_ViPham!C:C, "T17") - SUMIFS(NhatKy_ViPham!K:K, NhatKy_ViPham!E:E, "10_Hoa_B", NhatKy_ViPham!F:F, B19, NhatKy_ViPham!C:C, "T17")</f>
        <v>100</v>
      </c>
      <c r="AI19" s="7">
        <f>100 + SUMIFS(NhatKy_ViPham!J:J, NhatKy_ViPham!E:E, "10_Hoa_B", NhatKy_ViPham!F:F, B19, NhatKy_ViPham!C:C, "T18") - SUMIFS(NhatKy_ViPham!K:K, NhatKy_ViPham!E:E, "10_Hoa_B", NhatKy_ViPham!F:F, B19, NhatKy_ViPham!C:C, "T18")</f>
        <v>100</v>
      </c>
      <c r="AJ19" s="7">
        <f>100 + SUMIFS(NhatKy_ViPham!J:J, NhatKy_ViPham!E:E, "10_Hoa_B", NhatKy_ViPham!F:F, B19, NhatKy_ViPham!C:C, "T19") - SUMIFS(NhatKy_ViPham!K:K, NhatKy_ViPham!E:E, "10_Hoa_B", NhatKy_ViPham!F:F, B19, NhatKy_ViPham!C:C, "T19")</f>
        <v>100</v>
      </c>
      <c r="AK19" s="7">
        <f>100 + SUMIFS(NhatKy_ViPham!J:J, NhatKy_ViPham!E:E, "10_Hoa_B", NhatKy_ViPham!F:F, B19, NhatKy_ViPham!C:C, "T20") - SUMIFS(NhatKy_ViPham!K:K, NhatKy_ViPham!E:E, "10_Hoa_B", NhatKy_ViPham!F:F, B19, NhatKy_ViPham!C:C, "T20")</f>
        <v>100</v>
      </c>
      <c r="AL19" s="7">
        <f>100 + SUMIFS(NhatKy_ViPham!J:J, NhatKy_ViPham!E:E, "10_Hoa_B", NhatKy_ViPham!F:F, B19, NhatKy_ViPham!C:C, "T21") - SUMIFS(NhatKy_ViPham!K:K, NhatKy_ViPham!E:E, "10_Hoa_B", NhatKy_ViPham!F:F, B19, NhatKy_ViPham!C:C, "T21")</f>
        <v>100</v>
      </c>
      <c r="AM19" s="7">
        <f>100 + SUMIFS(NhatKy_ViPham!J:J, NhatKy_ViPham!E:E, "10_Hoa_B", NhatKy_ViPham!F:F, B19, NhatKy_ViPham!C:C, "T22") - SUMIFS(NhatKy_ViPham!K:K, NhatKy_ViPham!E:E, "10_Hoa_B", NhatKy_ViPham!F:F, B19, NhatKy_ViPham!C:C, "T22")</f>
        <v>100</v>
      </c>
      <c r="AN19" s="7">
        <f>100 + SUMIFS(NhatKy_ViPham!J:J, NhatKy_ViPham!E:E, "10_Hoa_B", NhatKy_ViPham!F:F, B19, NhatKy_ViPham!C:C, "T23") - SUMIFS(NhatKy_ViPham!K:K, NhatKy_ViPham!E:E, "10_Hoa_B", NhatKy_ViPham!F:F, B19, NhatKy_ViPham!C:C, "T23")</f>
        <v>100</v>
      </c>
      <c r="AO19" s="7">
        <f>100 + SUMIFS(NhatKy_ViPham!J:J, NhatKy_ViPham!E:E, "10_Hoa_B", NhatKy_ViPham!F:F, B19, NhatKy_ViPham!C:C, "T24") - SUMIFS(NhatKy_ViPham!K:K, NhatKy_ViPham!E:E, "10_Hoa_B", NhatKy_ViPham!F:F, B19, NhatKy_ViPham!C:C, "T24")</f>
        <v>100</v>
      </c>
      <c r="AP19" s="7">
        <f>100 + SUMIFS(NhatKy_ViPham!J:J, NhatKy_ViPham!E:E, "10_Hoa_B", NhatKy_ViPham!F:F, B19, NhatKy_ViPham!C:C, "T25") - SUMIFS(NhatKy_ViPham!K:K, NhatKy_ViPham!E:E, "10_Hoa_B", NhatKy_ViPham!F:F, B19, NhatKy_ViPham!C:C, "T25")</f>
        <v>100</v>
      </c>
      <c r="AQ19" s="7">
        <f>100 + SUMIFS(NhatKy_ViPham!J:J, NhatKy_ViPham!E:E, "10_Hoa_B", NhatKy_ViPham!F:F, B19, NhatKy_ViPham!C:C, "T26") - SUMIFS(NhatKy_ViPham!K:K, NhatKy_ViPham!E:E, "10_Hoa_B", NhatKy_ViPham!F:F, B19, NhatKy_ViPham!C:C, "T26")</f>
        <v>100</v>
      </c>
      <c r="AR19" s="7">
        <f>100 + SUMIFS(NhatKy_ViPham!J:J, NhatKy_ViPham!E:E, "10_Hoa_B", NhatKy_ViPham!F:F, B19, NhatKy_ViPham!C:C, "T27") - SUMIFS(NhatKy_ViPham!K:K, NhatKy_ViPham!E:E, "10_Hoa_B", NhatKy_ViPham!F:F, B19, NhatKy_ViPham!C:C, "T27")</f>
        <v>100</v>
      </c>
      <c r="AS19" s="7">
        <f>100 + SUMIFS(NhatKy_ViPham!J:J, NhatKy_ViPham!E:E, "10_Hoa_B", NhatKy_ViPham!F:F, B19, NhatKy_ViPham!C:C, "T28") - SUMIFS(NhatKy_ViPham!K:K, NhatKy_ViPham!E:E, "10_Hoa_B", NhatKy_ViPham!F:F, B19, NhatKy_ViPham!C:C, "T28")</f>
        <v>100</v>
      </c>
      <c r="AT19" s="7">
        <f>100 + SUMIFS(NhatKy_ViPham!J:J, NhatKy_ViPham!E:E, "10_Hoa_B", NhatKy_ViPham!F:F, B19, NhatKy_ViPham!C:C, "T29") - SUMIFS(NhatKy_ViPham!K:K, NhatKy_ViPham!E:E, "10_Hoa_B", NhatKy_ViPham!F:F, B19, NhatKy_ViPham!C:C, "T29")</f>
        <v>100</v>
      </c>
      <c r="AU19" s="7">
        <f>100 + SUMIFS(NhatKy_ViPham!J:J, NhatKy_ViPham!E:E, "10_Hoa_B", NhatKy_ViPham!F:F, B19, NhatKy_ViPham!C:C, "T30") - SUMIFS(NhatKy_ViPham!K:K, NhatKy_ViPham!E:E, "10_Hoa_B", NhatKy_ViPham!F:F, B19, NhatKy_ViPham!C:C, "T30")</f>
        <v>100</v>
      </c>
      <c r="AV19" s="7">
        <f>100 + SUMIFS(NhatKy_ViPham!J:J, NhatKy_ViPham!E:E, "10_Hoa_B", NhatKy_ViPham!F:F, B19, NhatKy_ViPham!C:C, "T31") - SUMIFS(NhatKy_ViPham!K:K, NhatKy_ViPham!E:E, "10_Hoa_B", NhatKy_ViPham!F:F, B19, NhatKy_ViPham!C:C, "T31")</f>
        <v>100</v>
      </c>
      <c r="AW19" s="7">
        <f>100 + SUMIFS(NhatKy_ViPham!J:J, NhatKy_ViPham!E:E, "10_Hoa_B", NhatKy_ViPham!F:F, B19, NhatKy_ViPham!C:C, "T32") - SUMIFS(NhatKy_ViPham!K:K, NhatKy_ViPham!E:E, "10_Hoa_B", NhatKy_ViPham!F:F, B19, NhatKy_ViPham!C:C, "T32")</f>
        <v>100</v>
      </c>
      <c r="AX19" s="7">
        <f>100 + SUMIFS(NhatKy_ViPham!J:J, NhatKy_ViPham!E:E, "10_Hoa_B", NhatKy_ViPham!F:F, B19, NhatKy_ViPham!C:C, "T33") - SUMIFS(NhatKy_ViPham!K:K, NhatKy_ViPham!E:E, "10_Hoa_B", NhatKy_ViPham!F:F, B19, NhatKy_ViPham!C:C, "T33")</f>
        <v>100</v>
      </c>
      <c r="AY19" s="7">
        <f>100 + SUMIFS(NhatKy_ViPham!J:J, NhatKy_ViPham!E:E, "10_Hoa_B", NhatKy_ViPham!F:F, B19, NhatKy_ViPham!C:C, "T34") - SUMIFS(NhatKy_ViPham!K:K, NhatKy_ViPham!E:E, "10_Hoa_B", NhatKy_ViPham!F:F, B19, NhatKy_ViPham!C:C, "T34")</f>
        <v>100</v>
      </c>
      <c r="AZ19" s="7">
        <f>100 + SUMIFS(NhatKy_ViPham!J:J, NhatKy_ViPham!E:E, "10_Hoa_B", NhatKy_ViPham!F:F, B19, NhatKy_ViPham!C:C, "T35") - SUMIFS(NhatKy_ViPham!K:K, NhatKy_ViPham!E:E, "10_Hoa_B", NhatKy_ViPham!F:F, B19, NhatKy_ViPham!C:C, "T35")</f>
        <v>100</v>
      </c>
      <c r="BA19" s="12">
        <f t="shared" si="0"/>
        <v>100</v>
      </c>
      <c r="BB19" s="11" t="s">
        <v>430</v>
      </c>
      <c r="BC19" s="14" t="str">
        <f t="shared" si="1"/>
        <v>Tốt</v>
      </c>
      <c r="BD19" s="10" t="str">
        <f t="shared" si="2"/>
        <v>🟢 BÌNH THƯỜNG</v>
      </c>
    </row>
    <row r="20" spans="1:56" x14ac:dyDescent="0.25">
      <c r="A20" s="5">
        <v>12</v>
      </c>
      <c r="B20" s="15" t="s">
        <v>768</v>
      </c>
      <c r="C20" s="5" t="s">
        <v>769</v>
      </c>
      <c r="D20" s="5" t="s">
        <v>435</v>
      </c>
      <c r="E20" s="11" t="s">
        <v>430</v>
      </c>
      <c r="F20" s="6">
        <f>SUMIFS(NhatKy_ViPham!K:K, NhatKy_ViPham!E:E, "10_Hoa_B", NhatKy_ViPham!F:F, B20, NhatKy_ViPham!H:H, "L01")</f>
        <v>0</v>
      </c>
      <c r="G20" s="6">
        <f>SUMIFS(NhatKy_ViPham!K:K, NhatKy_ViPham!E:E, "10_Hoa_B", NhatKy_ViPham!F:F, B20, NhatKy_ViPham!H:H, "L02")</f>
        <v>0</v>
      </c>
      <c r="H20" s="6">
        <f>SUMIFS(NhatKy_ViPham!K:K, NhatKy_ViPham!E:E, "10_Hoa_B", NhatKy_ViPham!F:F, B20, NhatKy_ViPham!H:H, "L03")</f>
        <v>0</v>
      </c>
      <c r="I20" s="6">
        <f>SUMIFS(NhatKy_ViPham!K:K, NhatKy_ViPham!E:E, "10_Hoa_B", NhatKy_ViPham!F:F, B20, NhatKy_ViPham!H:H, "L04")</f>
        <v>0</v>
      </c>
      <c r="J20" s="6">
        <f>SUMIFS(NhatKy_ViPham!K:K, NhatKy_ViPham!E:E, "10_Hoa_B", NhatKy_ViPham!F:F, B20, NhatKy_ViPham!H:H, "L05")</f>
        <v>0</v>
      </c>
      <c r="K20" s="6">
        <f>SUMIFS(NhatKy_ViPham!K:K, NhatKy_ViPham!E:E, "10_Hoa_B", NhatKy_ViPham!F:F, B20, NhatKy_ViPham!H:H, "L06")</f>
        <v>0</v>
      </c>
      <c r="L20" s="6">
        <f>SUMIFS(NhatKy_ViPham!K:K, NhatKy_ViPham!E:E, "10_Hoa_B", NhatKy_ViPham!F:F, B20, NhatKy_ViPham!H:H, "L07")</f>
        <v>0</v>
      </c>
      <c r="M20" s="6">
        <f>SUMIFS(NhatKy_ViPham!K:K, NhatKy_ViPham!E:E, "10_Hoa_B", NhatKy_ViPham!F:F, B20, NhatKy_ViPham!H:H, "L08")</f>
        <v>0</v>
      </c>
      <c r="N20" s="6">
        <f>SUMIFS(NhatKy_ViPham!K:K, NhatKy_ViPham!E:E, "10_Hoa_B", NhatKy_ViPham!F:F, B20, NhatKy_ViPham!H:H, "L09")</f>
        <v>0</v>
      </c>
      <c r="O20" s="6">
        <f>SUMIFS(NhatKy_ViPham!K:K, NhatKy_ViPham!E:E, "10_Hoa_B", NhatKy_ViPham!F:F, B20, NhatKy_ViPham!H:H, "L10")</f>
        <v>0</v>
      </c>
      <c r="P20" s="12">
        <f>SUMIFS(NhatKy_ViPham!J:J, NhatKy_ViPham!E:E, "10_Hoa_B", NhatKy_ViPham!F:F, B20)</f>
        <v>0</v>
      </c>
      <c r="Q20" s="13">
        <f>SUMIFS(NhatKy_ViPham!K:K, NhatKy_ViPham!E:E, "10_Hoa_B", NhatKy_ViPham!F:F, B20)</f>
        <v>0</v>
      </c>
      <c r="R20" s="6">
        <f>100 + SUMIFS(NhatKy_ViPham!J:J, NhatKy_ViPham!E:E, "10_Hoa_B", NhatKy_ViPham!F:F, B20, NhatKy_ViPham!C:C, "T1") - SUMIFS(NhatKy_ViPham!K:K, NhatKy_ViPham!E:E, "10_Hoa_B", NhatKy_ViPham!F:F, B20, NhatKy_ViPham!C:C, "T1")</f>
        <v>100</v>
      </c>
      <c r="S20" s="6">
        <f>100 + SUMIFS(NhatKy_ViPham!J:J, NhatKy_ViPham!E:E, "10_Hoa_B", NhatKy_ViPham!F:F, B20, NhatKy_ViPham!C:C, "T2") - SUMIFS(NhatKy_ViPham!K:K, NhatKy_ViPham!E:E, "10_Hoa_B", NhatKy_ViPham!F:F, B20, NhatKy_ViPham!C:C, "T2")</f>
        <v>100</v>
      </c>
      <c r="T20" s="6">
        <f>100 + SUMIFS(NhatKy_ViPham!J:J, NhatKy_ViPham!E:E, "10_Hoa_B", NhatKy_ViPham!F:F, B20, NhatKy_ViPham!C:C, "T3") - SUMIFS(NhatKy_ViPham!K:K, NhatKy_ViPham!E:E, "10_Hoa_B", NhatKy_ViPham!F:F, B20, NhatKy_ViPham!C:C, "T3")</f>
        <v>100</v>
      </c>
      <c r="U20" s="6">
        <f>100 + SUMIFS(NhatKy_ViPham!J:J, NhatKy_ViPham!E:E, "10_Hoa_B", NhatKy_ViPham!F:F, B20, NhatKy_ViPham!C:C, "T4") - SUMIFS(NhatKy_ViPham!K:K, NhatKy_ViPham!E:E, "10_Hoa_B", NhatKy_ViPham!F:F, B20, NhatKy_ViPham!C:C, "T4")</f>
        <v>100</v>
      </c>
      <c r="V20" s="6">
        <f>100 + SUMIFS(NhatKy_ViPham!J:J, NhatKy_ViPham!E:E, "10_Hoa_B", NhatKy_ViPham!F:F, B20, NhatKy_ViPham!C:C, "T5") - SUMIFS(NhatKy_ViPham!K:K, NhatKy_ViPham!E:E, "10_Hoa_B", NhatKy_ViPham!F:F, B20, NhatKy_ViPham!C:C, "T5")</f>
        <v>100</v>
      </c>
      <c r="W20" s="6">
        <f>100 + SUMIFS(NhatKy_ViPham!J:J, NhatKy_ViPham!E:E, "10_Hoa_B", NhatKy_ViPham!F:F, B20, NhatKy_ViPham!C:C, "T6") - SUMIFS(NhatKy_ViPham!K:K, NhatKy_ViPham!E:E, "10_Hoa_B", NhatKy_ViPham!F:F, B20, NhatKy_ViPham!C:C, "T6")</f>
        <v>100</v>
      </c>
      <c r="X20" s="6">
        <f>100 + SUMIFS(NhatKy_ViPham!J:J, NhatKy_ViPham!E:E, "10_Hoa_B", NhatKy_ViPham!F:F, B20, NhatKy_ViPham!C:C, "T7") - SUMIFS(NhatKy_ViPham!K:K, NhatKy_ViPham!E:E, "10_Hoa_B", NhatKy_ViPham!F:F, B20, NhatKy_ViPham!C:C, "T7")</f>
        <v>100</v>
      </c>
      <c r="Y20" s="6">
        <f>100 + SUMIFS(NhatKy_ViPham!J:J, NhatKy_ViPham!E:E, "10_Hoa_B", NhatKy_ViPham!F:F, B20, NhatKy_ViPham!C:C, "T8") - SUMIFS(NhatKy_ViPham!K:K, NhatKy_ViPham!E:E, "10_Hoa_B", NhatKy_ViPham!F:F, B20, NhatKy_ViPham!C:C, "T8")</f>
        <v>100</v>
      </c>
      <c r="Z20" s="6">
        <f>100 + SUMIFS(NhatKy_ViPham!J:J, NhatKy_ViPham!E:E, "10_Hoa_B", NhatKy_ViPham!F:F, B20, NhatKy_ViPham!C:C, "T9") - SUMIFS(NhatKy_ViPham!K:K, NhatKy_ViPham!E:E, "10_Hoa_B", NhatKy_ViPham!F:F, B20, NhatKy_ViPham!C:C, "T9")</f>
        <v>100</v>
      </c>
      <c r="AA20" s="6">
        <f>100 + SUMIFS(NhatKy_ViPham!J:J, NhatKy_ViPham!E:E, "10_Hoa_B", NhatKy_ViPham!F:F, B20, NhatKy_ViPham!C:C, "T10") - SUMIFS(NhatKy_ViPham!K:K, NhatKy_ViPham!E:E, "10_Hoa_B", NhatKy_ViPham!F:F, B20, NhatKy_ViPham!C:C, "T10")</f>
        <v>100</v>
      </c>
      <c r="AB20" s="6">
        <f>100 + SUMIFS(NhatKy_ViPham!J:J, NhatKy_ViPham!E:E, "10_Hoa_B", NhatKy_ViPham!F:F, B20, NhatKy_ViPham!C:C, "T11") - SUMIFS(NhatKy_ViPham!K:K, NhatKy_ViPham!E:E, "10_Hoa_B", NhatKy_ViPham!F:F, B20, NhatKy_ViPham!C:C, "T11")</f>
        <v>100</v>
      </c>
      <c r="AC20" s="6">
        <f>100 + SUMIFS(NhatKy_ViPham!J:J, NhatKy_ViPham!E:E, "10_Hoa_B", NhatKy_ViPham!F:F, B20, NhatKy_ViPham!C:C, "T12") - SUMIFS(NhatKy_ViPham!K:K, NhatKy_ViPham!E:E, "10_Hoa_B", NhatKy_ViPham!F:F, B20, NhatKy_ViPham!C:C, "T12")</f>
        <v>100</v>
      </c>
      <c r="AD20" s="6">
        <f>100 + SUMIFS(NhatKy_ViPham!J:J, NhatKy_ViPham!E:E, "10_Hoa_B", NhatKy_ViPham!F:F, B20, NhatKy_ViPham!C:C, "T13") - SUMIFS(NhatKy_ViPham!K:K, NhatKy_ViPham!E:E, "10_Hoa_B", NhatKy_ViPham!F:F, B20, NhatKy_ViPham!C:C, "T13")</f>
        <v>100</v>
      </c>
      <c r="AE20" s="6">
        <f>100 + SUMIFS(NhatKy_ViPham!J:J, NhatKy_ViPham!E:E, "10_Hoa_B", NhatKy_ViPham!F:F, B20, NhatKy_ViPham!C:C, "T14") - SUMIFS(NhatKy_ViPham!K:K, NhatKy_ViPham!E:E, "10_Hoa_B", NhatKy_ViPham!F:F, B20, NhatKy_ViPham!C:C, "T14")</f>
        <v>100</v>
      </c>
      <c r="AF20" s="6">
        <f>100 + SUMIFS(NhatKy_ViPham!J:J, NhatKy_ViPham!E:E, "10_Hoa_B", NhatKy_ViPham!F:F, B20, NhatKy_ViPham!C:C, "T15") - SUMIFS(NhatKy_ViPham!K:K, NhatKy_ViPham!E:E, "10_Hoa_B", NhatKy_ViPham!F:F, B20, NhatKy_ViPham!C:C, "T15")</f>
        <v>100</v>
      </c>
      <c r="AG20" s="6">
        <f>100 + SUMIFS(NhatKy_ViPham!J:J, NhatKy_ViPham!E:E, "10_Hoa_B", NhatKy_ViPham!F:F, B20, NhatKy_ViPham!C:C, "T16") - SUMIFS(NhatKy_ViPham!K:K, NhatKy_ViPham!E:E, "10_Hoa_B", NhatKy_ViPham!F:F, B20, NhatKy_ViPham!C:C, "T16")</f>
        <v>100</v>
      </c>
      <c r="AH20" s="6">
        <f>100 + SUMIFS(NhatKy_ViPham!J:J, NhatKy_ViPham!E:E, "10_Hoa_B", NhatKy_ViPham!F:F, B20, NhatKy_ViPham!C:C, "T17") - SUMIFS(NhatKy_ViPham!K:K, NhatKy_ViPham!E:E, "10_Hoa_B", NhatKy_ViPham!F:F, B20, NhatKy_ViPham!C:C, "T17")</f>
        <v>100</v>
      </c>
      <c r="AI20" s="6">
        <f>100 + SUMIFS(NhatKy_ViPham!J:J, NhatKy_ViPham!E:E, "10_Hoa_B", NhatKy_ViPham!F:F, B20, NhatKy_ViPham!C:C, "T18") - SUMIFS(NhatKy_ViPham!K:K, NhatKy_ViPham!E:E, "10_Hoa_B", NhatKy_ViPham!F:F, B20, NhatKy_ViPham!C:C, "T18")</f>
        <v>100</v>
      </c>
      <c r="AJ20" s="6">
        <f>100 + SUMIFS(NhatKy_ViPham!J:J, NhatKy_ViPham!E:E, "10_Hoa_B", NhatKy_ViPham!F:F, B20, NhatKy_ViPham!C:C, "T19") - SUMIFS(NhatKy_ViPham!K:K, NhatKy_ViPham!E:E, "10_Hoa_B", NhatKy_ViPham!F:F, B20, NhatKy_ViPham!C:C, "T19")</f>
        <v>100</v>
      </c>
      <c r="AK20" s="6">
        <f>100 + SUMIFS(NhatKy_ViPham!J:J, NhatKy_ViPham!E:E, "10_Hoa_B", NhatKy_ViPham!F:F, B20, NhatKy_ViPham!C:C, "T20") - SUMIFS(NhatKy_ViPham!K:K, NhatKy_ViPham!E:E, "10_Hoa_B", NhatKy_ViPham!F:F, B20, NhatKy_ViPham!C:C, "T20")</f>
        <v>100</v>
      </c>
      <c r="AL20" s="6">
        <f>100 + SUMIFS(NhatKy_ViPham!J:J, NhatKy_ViPham!E:E, "10_Hoa_B", NhatKy_ViPham!F:F, B20, NhatKy_ViPham!C:C, "T21") - SUMIFS(NhatKy_ViPham!K:K, NhatKy_ViPham!E:E, "10_Hoa_B", NhatKy_ViPham!F:F, B20, NhatKy_ViPham!C:C, "T21")</f>
        <v>100</v>
      </c>
      <c r="AM20" s="6">
        <f>100 + SUMIFS(NhatKy_ViPham!J:J, NhatKy_ViPham!E:E, "10_Hoa_B", NhatKy_ViPham!F:F, B20, NhatKy_ViPham!C:C, "T22") - SUMIFS(NhatKy_ViPham!K:K, NhatKy_ViPham!E:E, "10_Hoa_B", NhatKy_ViPham!F:F, B20, NhatKy_ViPham!C:C, "T22")</f>
        <v>100</v>
      </c>
      <c r="AN20" s="6">
        <f>100 + SUMIFS(NhatKy_ViPham!J:J, NhatKy_ViPham!E:E, "10_Hoa_B", NhatKy_ViPham!F:F, B20, NhatKy_ViPham!C:C, "T23") - SUMIFS(NhatKy_ViPham!K:K, NhatKy_ViPham!E:E, "10_Hoa_B", NhatKy_ViPham!F:F, B20, NhatKy_ViPham!C:C, "T23")</f>
        <v>100</v>
      </c>
      <c r="AO20" s="6">
        <f>100 + SUMIFS(NhatKy_ViPham!J:J, NhatKy_ViPham!E:E, "10_Hoa_B", NhatKy_ViPham!F:F, B20, NhatKy_ViPham!C:C, "T24") - SUMIFS(NhatKy_ViPham!K:K, NhatKy_ViPham!E:E, "10_Hoa_B", NhatKy_ViPham!F:F, B20, NhatKy_ViPham!C:C, "T24")</f>
        <v>100</v>
      </c>
      <c r="AP20" s="6">
        <f>100 + SUMIFS(NhatKy_ViPham!J:J, NhatKy_ViPham!E:E, "10_Hoa_B", NhatKy_ViPham!F:F, B20, NhatKy_ViPham!C:C, "T25") - SUMIFS(NhatKy_ViPham!K:K, NhatKy_ViPham!E:E, "10_Hoa_B", NhatKy_ViPham!F:F, B20, NhatKy_ViPham!C:C, "T25")</f>
        <v>100</v>
      </c>
      <c r="AQ20" s="6">
        <f>100 + SUMIFS(NhatKy_ViPham!J:J, NhatKy_ViPham!E:E, "10_Hoa_B", NhatKy_ViPham!F:F, B20, NhatKy_ViPham!C:C, "T26") - SUMIFS(NhatKy_ViPham!K:K, NhatKy_ViPham!E:E, "10_Hoa_B", NhatKy_ViPham!F:F, B20, NhatKy_ViPham!C:C, "T26")</f>
        <v>100</v>
      </c>
      <c r="AR20" s="6">
        <f>100 + SUMIFS(NhatKy_ViPham!J:J, NhatKy_ViPham!E:E, "10_Hoa_B", NhatKy_ViPham!F:F, B20, NhatKy_ViPham!C:C, "T27") - SUMIFS(NhatKy_ViPham!K:K, NhatKy_ViPham!E:E, "10_Hoa_B", NhatKy_ViPham!F:F, B20, NhatKy_ViPham!C:C, "T27")</f>
        <v>100</v>
      </c>
      <c r="AS20" s="6">
        <f>100 + SUMIFS(NhatKy_ViPham!J:J, NhatKy_ViPham!E:E, "10_Hoa_B", NhatKy_ViPham!F:F, B20, NhatKy_ViPham!C:C, "T28") - SUMIFS(NhatKy_ViPham!K:K, NhatKy_ViPham!E:E, "10_Hoa_B", NhatKy_ViPham!F:F, B20, NhatKy_ViPham!C:C, "T28")</f>
        <v>100</v>
      </c>
      <c r="AT20" s="6">
        <f>100 + SUMIFS(NhatKy_ViPham!J:J, NhatKy_ViPham!E:E, "10_Hoa_B", NhatKy_ViPham!F:F, B20, NhatKy_ViPham!C:C, "T29") - SUMIFS(NhatKy_ViPham!K:K, NhatKy_ViPham!E:E, "10_Hoa_B", NhatKy_ViPham!F:F, B20, NhatKy_ViPham!C:C, "T29")</f>
        <v>100</v>
      </c>
      <c r="AU20" s="6">
        <f>100 + SUMIFS(NhatKy_ViPham!J:J, NhatKy_ViPham!E:E, "10_Hoa_B", NhatKy_ViPham!F:F, B20, NhatKy_ViPham!C:C, "T30") - SUMIFS(NhatKy_ViPham!K:K, NhatKy_ViPham!E:E, "10_Hoa_B", NhatKy_ViPham!F:F, B20, NhatKy_ViPham!C:C, "T30")</f>
        <v>100</v>
      </c>
      <c r="AV20" s="6">
        <f>100 + SUMIFS(NhatKy_ViPham!J:J, NhatKy_ViPham!E:E, "10_Hoa_B", NhatKy_ViPham!F:F, B20, NhatKy_ViPham!C:C, "T31") - SUMIFS(NhatKy_ViPham!K:K, NhatKy_ViPham!E:E, "10_Hoa_B", NhatKy_ViPham!F:F, B20, NhatKy_ViPham!C:C, "T31")</f>
        <v>100</v>
      </c>
      <c r="AW20" s="6">
        <f>100 + SUMIFS(NhatKy_ViPham!J:J, NhatKy_ViPham!E:E, "10_Hoa_B", NhatKy_ViPham!F:F, B20, NhatKy_ViPham!C:C, "T32") - SUMIFS(NhatKy_ViPham!K:K, NhatKy_ViPham!E:E, "10_Hoa_B", NhatKy_ViPham!F:F, B20, NhatKy_ViPham!C:C, "T32")</f>
        <v>100</v>
      </c>
      <c r="AX20" s="6">
        <f>100 + SUMIFS(NhatKy_ViPham!J:J, NhatKy_ViPham!E:E, "10_Hoa_B", NhatKy_ViPham!F:F, B20, NhatKy_ViPham!C:C, "T33") - SUMIFS(NhatKy_ViPham!K:K, NhatKy_ViPham!E:E, "10_Hoa_B", NhatKy_ViPham!F:F, B20, NhatKy_ViPham!C:C, "T33")</f>
        <v>100</v>
      </c>
      <c r="AY20" s="6">
        <f>100 + SUMIFS(NhatKy_ViPham!J:J, NhatKy_ViPham!E:E, "10_Hoa_B", NhatKy_ViPham!F:F, B20, NhatKy_ViPham!C:C, "T34") - SUMIFS(NhatKy_ViPham!K:K, NhatKy_ViPham!E:E, "10_Hoa_B", NhatKy_ViPham!F:F, B20, NhatKy_ViPham!C:C, "T34")</f>
        <v>100</v>
      </c>
      <c r="AZ20" s="6">
        <f>100 + SUMIFS(NhatKy_ViPham!J:J, NhatKy_ViPham!E:E, "10_Hoa_B", NhatKy_ViPham!F:F, B20, NhatKy_ViPham!C:C, "T35") - SUMIFS(NhatKy_ViPham!K:K, NhatKy_ViPham!E:E, "10_Hoa_B", NhatKy_ViPham!F:F, B20, NhatKy_ViPham!C:C, "T35")</f>
        <v>100</v>
      </c>
      <c r="BA20" s="12">
        <f t="shared" si="0"/>
        <v>100</v>
      </c>
      <c r="BB20" s="11" t="s">
        <v>430</v>
      </c>
      <c r="BC20" s="16" t="str">
        <f t="shared" si="1"/>
        <v>Tốt</v>
      </c>
      <c r="BD20" s="15" t="str">
        <f t="shared" si="2"/>
        <v>🟢 BÌNH THƯỜNG</v>
      </c>
    </row>
    <row r="21" spans="1:56" x14ac:dyDescent="0.25">
      <c r="A21" s="4">
        <v>13</v>
      </c>
      <c r="B21" s="10" t="s">
        <v>770</v>
      </c>
      <c r="C21" s="4" t="s">
        <v>771</v>
      </c>
      <c r="D21" s="4" t="s">
        <v>435</v>
      </c>
      <c r="E21" s="11" t="s">
        <v>430</v>
      </c>
      <c r="F21" s="7">
        <f>SUMIFS(NhatKy_ViPham!K:K, NhatKy_ViPham!E:E, "10_Hoa_B", NhatKy_ViPham!F:F, B21, NhatKy_ViPham!H:H, "L01")</f>
        <v>0</v>
      </c>
      <c r="G21" s="7">
        <f>SUMIFS(NhatKy_ViPham!K:K, NhatKy_ViPham!E:E, "10_Hoa_B", NhatKy_ViPham!F:F, B21, NhatKy_ViPham!H:H, "L02")</f>
        <v>0</v>
      </c>
      <c r="H21" s="7">
        <f>SUMIFS(NhatKy_ViPham!K:K, NhatKy_ViPham!E:E, "10_Hoa_B", NhatKy_ViPham!F:F, B21, NhatKy_ViPham!H:H, "L03")</f>
        <v>0</v>
      </c>
      <c r="I21" s="7">
        <f>SUMIFS(NhatKy_ViPham!K:K, NhatKy_ViPham!E:E, "10_Hoa_B", NhatKy_ViPham!F:F, B21, NhatKy_ViPham!H:H, "L04")</f>
        <v>0</v>
      </c>
      <c r="J21" s="7">
        <f>SUMIFS(NhatKy_ViPham!K:K, NhatKy_ViPham!E:E, "10_Hoa_B", NhatKy_ViPham!F:F, B21, NhatKy_ViPham!H:H, "L05")</f>
        <v>0</v>
      </c>
      <c r="K21" s="7">
        <f>SUMIFS(NhatKy_ViPham!K:K, NhatKy_ViPham!E:E, "10_Hoa_B", NhatKy_ViPham!F:F, B21, NhatKy_ViPham!H:H, "L06")</f>
        <v>0</v>
      </c>
      <c r="L21" s="7">
        <f>SUMIFS(NhatKy_ViPham!K:K, NhatKy_ViPham!E:E, "10_Hoa_B", NhatKy_ViPham!F:F, B21, NhatKy_ViPham!H:H, "L07")</f>
        <v>0</v>
      </c>
      <c r="M21" s="7">
        <f>SUMIFS(NhatKy_ViPham!K:K, NhatKy_ViPham!E:E, "10_Hoa_B", NhatKy_ViPham!F:F, B21, NhatKy_ViPham!H:H, "L08")</f>
        <v>0</v>
      </c>
      <c r="N21" s="7">
        <f>SUMIFS(NhatKy_ViPham!K:K, NhatKy_ViPham!E:E, "10_Hoa_B", NhatKy_ViPham!F:F, B21, NhatKy_ViPham!H:H, "L09")</f>
        <v>0</v>
      </c>
      <c r="O21" s="7">
        <f>SUMIFS(NhatKy_ViPham!K:K, NhatKy_ViPham!E:E, "10_Hoa_B", NhatKy_ViPham!F:F, B21, NhatKy_ViPham!H:H, "L10")</f>
        <v>0</v>
      </c>
      <c r="P21" s="12">
        <f>SUMIFS(NhatKy_ViPham!J:J, NhatKy_ViPham!E:E, "10_Hoa_B", NhatKy_ViPham!F:F, B21)</f>
        <v>0</v>
      </c>
      <c r="Q21" s="13">
        <f>SUMIFS(NhatKy_ViPham!K:K, NhatKy_ViPham!E:E, "10_Hoa_B", NhatKy_ViPham!F:F, B21)</f>
        <v>0</v>
      </c>
      <c r="R21" s="7">
        <f>100 + SUMIFS(NhatKy_ViPham!J:J, NhatKy_ViPham!E:E, "10_Hoa_B", NhatKy_ViPham!F:F, B21, NhatKy_ViPham!C:C, "T1") - SUMIFS(NhatKy_ViPham!K:K, NhatKy_ViPham!E:E, "10_Hoa_B", NhatKy_ViPham!F:F, B21, NhatKy_ViPham!C:C, "T1")</f>
        <v>100</v>
      </c>
      <c r="S21" s="7">
        <f>100 + SUMIFS(NhatKy_ViPham!J:J, NhatKy_ViPham!E:E, "10_Hoa_B", NhatKy_ViPham!F:F, B21, NhatKy_ViPham!C:C, "T2") - SUMIFS(NhatKy_ViPham!K:K, NhatKy_ViPham!E:E, "10_Hoa_B", NhatKy_ViPham!F:F, B21, NhatKy_ViPham!C:C, "T2")</f>
        <v>100</v>
      </c>
      <c r="T21" s="7">
        <f>100 + SUMIFS(NhatKy_ViPham!J:J, NhatKy_ViPham!E:E, "10_Hoa_B", NhatKy_ViPham!F:F, B21, NhatKy_ViPham!C:C, "T3") - SUMIFS(NhatKy_ViPham!K:K, NhatKy_ViPham!E:E, "10_Hoa_B", NhatKy_ViPham!F:F, B21, NhatKy_ViPham!C:C, "T3")</f>
        <v>100</v>
      </c>
      <c r="U21" s="7">
        <f>100 + SUMIFS(NhatKy_ViPham!J:J, NhatKy_ViPham!E:E, "10_Hoa_B", NhatKy_ViPham!F:F, B21, NhatKy_ViPham!C:C, "T4") - SUMIFS(NhatKy_ViPham!K:K, NhatKy_ViPham!E:E, "10_Hoa_B", NhatKy_ViPham!F:F, B21, NhatKy_ViPham!C:C, "T4")</f>
        <v>100</v>
      </c>
      <c r="V21" s="7">
        <f>100 + SUMIFS(NhatKy_ViPham!J:J, NhatKy_ViPham!E:E, "10_Hoa_B", NhatKy_ViPham!F:F, B21, NhatKy_ViPham!C:C, "T5") - SUMIFS(NhatKy_ViPham!K:K, NhatKy_ViPham!E:E, "10_Hoa_B", NhatKy_ViPham!F:F, B21, NhatKy_ViPham!C:C, "T5")</f>
        <v>100</v>
      </c>
      <c r="W21" s="7">
        <f>100 + SUMIFS(NhatKy_ViPham!J:J, NhatKy_ViPham!E:E, "10_Hoa_B", NhatKy_ViPham!F:F, B21, NhatKy_ViPham!C:C, "T6") - SUMIFS(NhatKy_ViPham!K:K, NhatKy_ViPham!E:E, "10_Hoa_B", NhatKy_ViPham!F:F, B21, NhatKy_ViPham!C:C, "T6")</f>
        <v>100</v>
      </c>
      <c r="X21" s="7">
        <f>100 + SUMIFS(NhatKy_ViPham!J:J, NhatKy_ViPham!E:E, "10_Hoa_B", NhatKy_ViPham!F:F, B21, NhatKy_ViPham!C:C, "T7") - SUMIFS(NhatKy_ViPham!K:K, NhatKy_ViPham!E:E, "10_Hoa_B", NhatKy_ViPham!F:F, B21, NhatKy_ViPham!C:C, "T7")</f>
        <v>100</v>
      </c>
      <c r="Y21" s="7">
        <f>100 + SUMIFS(NhatKy_ViPham!J:J, NhatKy_ViPham!E:E, "10_Hoa_B", NhatKy_ViPham!F:F, B21, NhatKy_ViPham!C:C, "T8") - SUMIFS(NhatKy_ViPham!K:K, NhatKy_ViPham!E:E, "10_Hoa_B", NhatKy_ViPham!F:F, B21, NhatKy_ViPham!C:C, "T8")</f>
        <v>100</v>
      </c>
      <c r="Z21" s="7">
        <f>100 + SUMIFS(NhatKy_ViPham!J:J, NhatKy_ViPham!E:E, "10_Hoa_B", NhatKy_ViPham!F:F, B21, NhatKy_ViPham!C:C, "T9") - SUMIFS(NhatKy_ViPham!K:K, NhatKy_ViPham!E:E, "10_Hoa_B", NhatKy_ViPham!F:F, B21, NhatKy_ViPham!C:C, "T9")</f>
        <v>100</v>
      </c>
      <c r="AA21" s="7">
        <f>100 + SUMIFS(NhatKy_ViPham!J:J, NhatKy_ViPham!E:E, "10_Hoa_B", NhatKy_ViPham!F:F, B21, NhatKy_ViPham!C:C, "T10") - SUMIFS(NhatKy_ViPham!K:K, NhatKy_ViPham!E:E, "10_Hoa_B", NhatKy_ViPham!F:F, B21, NhatKy_ViPham!C:C, "T10")</f>
        <v>100</v>
      </c>
      <c r="AB21" s="7">
        <f>100 + SUMIFS(NhatKy_ViPham!J:J, NhatKy_ViPham!E:E, "10_Hoa_B", NhatKy_ViPham!F:F, B21, NhatKy_ViPham!C:C, "T11") - SUMIFS(NhatKy_ViPham!K:K, NhatKy_ViPham!E:E, "10_Hoa_B", NhatKy_ViPham!F:F, B21, NhatKy_ViPham!C:C, "T11")</f>
        <v>100</v>
      </c>
      <c r="AC21" s="7">
        <f>100 + SUMIFS(NhatKy_ViPham!J:J, NhatKy_ViPham!E:E, "10_Hoa_B", NhatKy_ViPham!F:F, B21, NhatKy_ViPham!C:C, "T12") - SUMIFS(NhatKy_ViPham!K:K, NhatKy_ViPham!E:E, "10_Hoa_B", NhatKy_ViPham!F:F, B21, NhatKy_ViPham!C:C, "T12")</f>
        <v>100</v>
      </c>
      <c r="AD21" s="7">
        <f>100 + SUMIFS(NhatKy_ViPham!J:J, NhatKy_ViPham!E:E, "10_Hoa_B", NhatKy_ViPham!F:F, B21, NhatKy_ViPham!C:C, "T13") - SUMIFS(NhatKy_ViPham!K:K, NhatKy_ViPham!E:E, "10_Hoa_B", NhatKy_ViPham!F:F, B21, NhatKy_ViPham!C:C, "T13")</f>
        <v>100</v>
      </c>
      <c r="AE21" s="7">
        <f>100 + SUMIFS(NhatKy_ViPham!J:J, NhatKy_ViPham!E:E, "10_Hoa_B", NhatKy_ViPham!F:F, B21, NhatKy_ViPham!C:C, "T14") - SUMIFS(NhatKy_ViPham!K:K, NhatKy_ViPham!E:E, "10_Hoa_B", NhatKy_ViPham!F:F, B21, NhatKy_ViPham!C:C, "T14")</f>
        <v>100</v>
      </c>
      <c r="AF21" s="7">
        <f>100 + SUMIFS(NhatKy_ViPham!J:J, NhatKy_ViPham!E:E, "10_Hoa_B", NhatKy_ViPham!F:F, B21, NhatKy_ViPham!C:C, "T15") - SUMIFS(NhatKy_ViPham!K:K, NhatKy_ViPham!E:E, "10_Hoa_B", NhatKy_ViPham!F:F, B21, NhatKy_ViPham!C:C, "T15")</f>
        <v>100</v>
      </c>
      <c r="AG21" s="7">
        <f>100 + SUMIFS(NhatKy_ViPham!J:J, NhatKy_ViPham!E:E, "10_Hoa_B", NhatKy_ViPham!F:F, B21, NhatKy_ViPham!C:C, "T16") - SUMIFS(NhatKy_ViPham!K:K, NhatKy_ViPham!E:E, "10_Hoa_B", NhatKy_ViPham!F:F, B21, NhatKy_ViPham!C:C, "T16")</f>
        <v>100</v>
      </c>
      <c r="AH21" s="7">
        <f>100 + SUMIFS(NhatKy_ViPham!J:J, NhatKy_ViPham!E:E, "10_Hoa_B", NhatKy_ViPham!F:F, B21, NhatKy_ViPham!C:C, "T17") - SUMIFS(NhatKy_ViPham!K:K, NhatKy_ViPham!E:E, "10_Hoa_B", NhatKy_ViPham!F:F, B21, NhatKy_ViPham!C:C, "T17")</f>
        <v>100</v>
      </c>
      <c r="AI21" s="7">
        <f>100 + SUMIFS(NhatKy_ViPham!J:J, NhatKy_ViPham!E:E, "10_Hoa_B", NhatKy_ViPham!F:F, B21, NhatKy_ViPham!C:C, "T18") - SUMIFS(NhatKy_ViPham!K:K, NhatKy_ViPham!E:E, "10_Hoa_B", NhatKy_ViPham!F:F, B21, NhatKy_ViPham!C:C, "T18")</f>
        <v>100</v>
      </c>
      <c r="AJ21" s="7">
        <f>100 + SUMIFS(NhatKy_ViPham!J:J, NhatKy_ViPham!E:E, "10_Hoa_B", NhatKy_ViPham!F:F, B21, NhatKy_ViPham!C:C, "T19") - SUMIFS(NhatKy_ViPham!K:K, NhatKy_ViPham!E:E, "10_Hoa_B", NhatKy_ViPham!F:F, B21, NhatKy_ViPham!C:C, "T19")</f>
        <v>100</v>
      </c>
      <c r="AK21" s="7">
        <f>100 + SUMIFS(NhatKy_ViPham!J:J, NhatKy_ViPham!E:E, "10_Hoa_B", NhatKy_ViPham!F:F, B21, NhatKy_ViPham!C:C, "T20") - SUMIFS(NhatKy_ViPham!K:K, NhatKy_ViPham!E:E, "10_Hoa_B", NhatKy_ViPham!F:F, B21, NhatKy_ViPham!C:C, "T20")</f>
        <v>100</v>
      </c>
      <c r="AL21" s="7">
        <f>100 + SUMIFS(NhatKy_ViPham!J:J, NhatKy_ViPham!E:E, "10_Hoa_B", NhatKy_ViPham!F:F, B21, NhatKy_ViPham!C:C, "T21") - SUMIFS(NhatKy_ViPham!K:K, NhatKy_ViPham!E:E, "10_Hoa_B", NhatKy_ViPham!F:F, B21, NhatKy_ViPham!C:C, "T21")</f>
        <v>100</v>
      </c>
      <c r="AM21" s="7">
        <f>100 + SUMIFS(NhatKy_ViPham!J:J, NhatKy_ViPham!E:E, "10_Hoa_B", NhatKy_ViPham!F:F, B21, NhatKy_ViPham!C:C, "T22") - SUMIFS(NhatKy_ViPham!K:K, NhatKy_ViPham!E:E, "10_Hoa_B", NhatKy_ViPham!F:F, B21, NhatKy_ViPham!C:C, "T22")</f>
        <v>100</v>
      </c>
      <c r="AN21" s="7">
        <f>100 + SUMIFS(NhatKy_ViPham!J:J, NhatKy_ViPham!E:E, "10_Hoa_B", NhatKy_ViPham!F:F, B21, NhatKy_ViPham!C:C, "T23") - SUMIFS(NhatKy_ViPham!K:K, NhatKy_ViPham!E:E, "10_Hoa_B", NhatKy_ViPham!F:F, B21, NhatKy_ViPham!C:C, "T23")</f>
        <v>100</v>
      </c>
      <c r="AO21" s="7">
        <f>100 + SUMIFS(NhatKy_ViPham!J:J, NhatKy_ViPham!E:E, "10_Hoa_B", NhatKy_ViPham!F:F, B21, NhatKy_ViPham!C:C, "T24") - SUMIFS(NhatKy_ViPham!K:K, NhatKy_ViPham!E:E, "10_Hoa_B", NhatKy_ViPham!F:F, B21, NhatKy_ViPham!C:C, "T24")</f>
        <v>100</v>
      </c>
      <c r="AP21" s="7">
        <f>100 + SUMIFS(NhatKy_ViPham!J:J, NhatKy_ViPham!E:E, "10_Hoa_B", NhatKy_ViPham!F:F, B21, NhatKy_ViPham!C:C, "T25") - SUMIFS(NhatKy_ViPham!K:K, NhatKy_ViPham!E:E, "10_Hoa_B", NhatKy_ViPham!F:F, B21, NhatKy_ViPham!C:C, "T25")</f>
        <v>100</v>
      </c>
      <c r="AQ21" s="7">
        <f>100 + SUMIFS(NhatKy_ViPham!J:J, NhatKy_ViPham!E:E, "10_Hoa_B", NhatKy_ViPham!F:F, B21, NhatKy_ViPham!C:C, "T26") - SUMIFS(NhatKy_ViPham!K:K, NhatKy_ViPham!E:E, "10_Hoa_B", NhatKy_ViPham!F:F, B21, NhatKy_ViPham!C:C, "T26")</f>
        <v>100</v>
      </c>
      <c r="AR21" s="7">
        <f>100 + SUMIFS(NhatKy_ViPham!J:J, NhatKy_ViPham!E:E, "10_Hoa_B", NhatKy_ViPham!F:F, B21, NhatKy_ViPham!C:C, "T27") - SUMIFS(NhatKy_ViPham!K:K, NhatKy_ViPham!E:E, "10_Hoa_B", NhatKy_ViPham!F:F, B21, NhatKy_ViPham!C:C, "T27")</f>
        <v>100</v>
      </c>
      <c r="AS21" s="7">
        <f>100 + SUMIFS(NhatKy_ViPham!J:J, NhatKy_ViPham!E:E, "10_Hoa_B", NhatKy_ViPham!F:F, B21, NhatKy_ViPham!C:C, "T28") - SUMIFS(NhatKy_ViPham!K:K, NhatKy_ViPham!E:E, "10_Hoa_B", NhatKy_ViPham!F:F, B21, NhatKy_ViPham!C:C, "T28")</f>
        <v>100</v>
      </c>
      <c r="AT21" s="7">
        <f>100 + SUMIFS(NhatKy_ViPham!J:J, NhatKy_ViPham!E:E, "10_Hoa_B", NhatKy_ViPham!F:F, B21, NhatKy_ViPham!C:C, "T29") - SUMIFS(NhatKy_ViPham!K:K, NhatKy_ViPham!E:E, "10_Hoa_B", NhatKy_ViPham!F:F, B21, NhatKy_ViPham!C:C, "T29")</f>
        <v>100</v>
      </c>
      <c r="AU21" s="7">
        <f>100 + SUMIFS(NhatKy_ViPham!J:J, NhatKy_ViPham!E:E, "10_Hoa_B", NhatKy_ViPham!F:F, B21, NhatKy_ViPham!C:C, "T30") - SUMIFS(NhatKy_ViPham!K:K, NhatKy_ViPham!E:E, "10_Hoa_B", NhatKy_ViPham!F:F, B21, NhatKy_ViPham!C:C, "T30")</f>
        <v>100</v>
      </c>
      <c r="AV21" s="7">
        <f>100 + SUMIFS(NhatKy_ViPham!J:J, NhatKy_ViPham!E:E, "10_Hoa_B", NhatKy_ViPham!F:F, B21, NhatKy_ViPham!C:C, "T31") - SUMIFS(NhatKy_ViPham!K:K, NhatKy_ViPham!E:E, "10_Hoa_B", NhatKy_ViPham!F:F, B21, NhatKy_ViPham!C:C, "T31")</f>
        <v>100</v>
      </c>
      <c r="AW21" s="7">
        <f>100 + SUMIFS(NhatKy_ViPham!J:J, NhatKy_ViPham!E:E, "10_Hoa_B", NhatKy_ViPham!F:F, B21, NhatKy_ViPham!C:C, "T32") - SUMIFS(NhatKy_ViPham!K:K, NhatKy_ViPham!E:E, "10_Hoa_B", NhatKy_ViPham!F:F, B21, NhatKy_ViPham!C:C, "T32")</f>
        <v>100</v>
      </c>
      <c r="AX21" s="7">
        <f>100 + SUMIFS(NhatKy_ViPham!J:J, NhatKy_ViPham!E:E, "10_Hoa_B", NhatKy_ViPham!F:F, B21, NhatKy_ViPham!C:C, "T33") - SUMIFS(NhatKy_ViPham!K:K, NhatKy_ViPham!E:E, "10_Hoa_B", NhatKy_ViPham!F:F, B21, NhatKy_ViPham!C:C, "T33")</f>
        <v>100</v>
      </c>
      <c r="AY21" s="7">
        <f>100 + SUMIFS(NhatKy_ViPham!J:J, NhatKy_ViPham!E:E, "10_Hoa_B", NhatKy_ViPham!F:F, B21, NhatKy_ViPham!C:C, "T34") - SUMIFS(NhatKy_ViPham!K:K, NhatKy_ViPham!E:E, "10_Hoa_B", NhatKy_ViPham!F:F, B21, NhatKy_ViPham!C:C, "T34")</f>
        <v>100</v>
      </c>
      <c r="AZ21" s="7">
        <f>100 + SUMIFS(NhatKy_ViPham!J:J, NhatKy_ViPham!E:E, "10_Hoa_B", NhatKy_ViPham!F:F, B21, NhatKy_ViPham!C:C, "T35") - SUMIFS(NhatKy_ViPham!K:K, NhatKy_ViPham!E:E, "10_Hoa_B", NhatKy_ViPham!F:F, B21, NhatKy_ViPham!C:C, "T35")</f>
        <v>100</v>
      </c>
      <c r="BA21" s="12">
        <f t="shared" si="0"/>
        <v>100</v>
      </c>
      <c r="BB21" s="11" t="s">
        <v>430</v>
      </c>
      <c r="BC21" s="14" t="str">
        <f t="shared" si="1"/>
        <v>Tốt</v>
      </c>
      <c r="BD21" s="10" t="str">
        <f t="shared" si="2"/>
        <v>🟢 BÌNH THƯỜNG</v>
      </c>
    </row>
    <row r="22" spans="1:56" x14ac:dyDescent="0.25">
      <c r="A22" s="5">
        <v>14</v>
      </c>
      <c r="B22" s="15" t="s">
        <v>772</v>
      </c>
      <c r="C22" s="5" t="s">
        <v>510</v>
      </c>
      <c r="D22" s="5" t="s">
        <v>435</v>
      </c>
      <c r="E22" s="11" t="s">
        <v>430</v>
      </c>
      <c r="F22" s="6">
        <f>SUMIFS(NhatKy_ViPham!K:K, NhatKy_ViPham!E:E, "10_Hoa_B", NhatKy_ViPham!F:F, B22, NhatKy_ViPham!H:H, "L01")</f>
        <v>0</v>
      </c>
      <c r="G22" s="6">
        <f>SUMIFS(NhatKy_ViPham!K:K, NhatKy_ViPham!E:E, "10_Hoa_B", NhatKy_ViPham!F:F, B22, NhatKy_ViPham!H:H, "L02")</f>
        <v>0</v>
      </c>
      <c r="H22" s="6">
        <f>SUMIFS(NhatKy_ViPham!K:K, NhatKy_ViPham!E:E, "10_Hoa_B", NhatKy_ViPham!F:F, B22, NhatKy_ViPham!H:H, "L03")</f>
        <v>0</v>
      </c>
      <c r="I22" s="6">
        <f>SUMIFS(NhatKy_ViPham!K:K, NhatKy_ViPham!E:E, "10_Hoa_B", NhatKy_ViPham!F:F, B22, NhatKy_ViPham!H:H, "L04")</f>
        <v>0</v>
      </c>
      <c r="J22" s="6">
        <f>SUMIFS(NhatKy_ViPham!K:K, NhatKy_ViPham!E:E, "10_Hoa_B", NhatKy_ViPham!F:F, B22, NhatKy_ViPham!H:H, "L05")</f>
        <v>0</v>
      </c>
      <c r="K22" s="6">
        <f>SUMIFS(NhatKy_ViPham!K:K, NhatKy_ViPham!E:E, "10_Hoa_B", NhatKy_ViPham!F:F, B22, NhatKy_ViPham!H:H, "L06")</f>
        <v>0</v>
      </c>
      <c r="L22" s="6">
        <f>SUMIFS(NhatKy_ViPham!K:K, NhatKy_ViPham!E:E, "10_Hoa_B", NhatKy_ViPham!F:F, B22, NhatKy_ViPham!H:H, "L07")</f>
        <v>0</v>
      </c>
      <c r="M22" s="6">
        <f>SUMIFS(NhatKy_ViPham!K:K, NhatKy_ViPham!E:E, "10_Hoa_B", NhatKy_ViPham!F:F, B22, NhatKy_ViPham!H:H, "L08")</f>
        <v>0</v>
      </c>
      <c r="N22" s="6">
        <f>SUMIFS(NhatKy_ViPham!K:K, NhatKy_ViPham!E:E, "10_Hoa_B", NhatKy_ViPham!F:F, B22, NhatKy_ViPham!H:H, "L09")</f>
        <v>0</v>
      </c>
      <c r="O22" s="6">
        <f>SUMIFS(NhatKy_ViPham!K:K, NhatKy_ViPham!E:E, "10_Hoa_B", NhatKy_ViPham!F:F, B22, NhatKy_ViPham!H:H, "L10")</f>
        <v>0</v>
      </c>
      <c r="P22" s="12">
        <f>SUMIFS(NhatKy_ViPham!J:J, NhatKy_ViPham!E:E, "10_Hoa_B", NhatKy_ViPham!F:F, B22)</f>
        <v>0</v>
      </c>
      <c r="Q22" s="13">
        <f>SUMIFS(NhatKy_ViPham!K:K, NhatKy_ViPham!E:E, "10_Hoa_B", NhatKy_ViPham!F:F, B22)</f>
        <v>0</v>
      </c>
      <c r="R22" s="6">
        <f>100 + SUMIFS(NhatKy_ViPham!J:J, NhatKy_ViPham!E:E, "10_Hoa_B", NhatKy_ViPham!F:F, B22, NhatKy_ViPham!C:C, "T1") - SUMIFS(NhatKy_ViPham!K:K, NhatKy_ViPham!E:E, "10_Hoa_B", NhatKy_ViPham!F:F, B22, NhatKy_ViPham!C:C, "T1")</f>
        <v>100</v>
      </c>
      <c r="S22" s="6">
        <f>100 + SUMIFS(NhatKy_ViPham!J:J, NhatKy_ViPham!E:E, "10_Hoa_B", NhatKy_ViPham!F:F, B22, NhatKy_ViPham!C:C, "T2") - SUMIFS(NhatKy_ViPham!K:K, NhatKy_ViPham!E:E, "10_Hoa_B", NhatKy_ViPham!F:F, B22, NhatKy_ViPham!C:C, "T2")</f>
        <v>100</v>
      </c>
      <c r="T22" s="6">
        <f>100 + SUMIFS(NhatKy_ViPham!J:J, NhatKy_ViPham!E:E, "10_Hoa_B", NhatKy_ViPham!F:F, B22, NhatKy_ViPham!C:C, "T3") - SUMIFS(NhatKy_ViPham!K:K, NhatKy_ViPham!E:E, "10_Hoa_B", NhatKy_ViPham!F:F, B22, NhatKy_ViPham!C:C, "T3")</f>
        <v>100</v>
      </c>
      <c r="U22" s="6">
        <f>100 + SUMIFS(NhatKy_ViPham!J:J, NhatKy_ViPham!E:E, "10_Hoa_B", NhatKy_ViPham!F:F, B22, NhatKy_ViPham!C:C, "T4") - SUMIFS(NhatKy_ViPham!K:K, NhatKy_ViPham!E:E, "10_Hoa_B", NhatKy_ViPham!F:F, B22, NhatKy_ViPham!C:C, "T4")</f>
        <v>100</v>
      </c>
      <c r="V22" s="6">
        <f>100 + SUMIFS(NhatKy_ViPham!J:J, NhatKy_ViPham!E:E, "10_Hoa_B", NhatKy_ViPham!F:F, B22, NhatKy_ViPham!C:C, "T5") - SUMIFS(NhatKy_ViPham!K:K, NhatKy_ViPham!E:E, "10_Hoa_B", NhatKy_ViPham!F:F, B22, NhatKy_ViPham!C:C, "T5")</f>
        <v>100</v>
      </c>
      <c r="W22" s="6">
        <f>100 + SUMIFS(NhatKy_ViPham!J:J, NhatKy_ViPham!E:E, "10_Hoa_B", NhatKy_ViPham!F:F, B22, NhatKy_ViPham!C:C, "T6") - SUMIFS(NhatKy_ViPham!K:K, NhatKy_ViPham!E:E, "10_Hoa_B", NhatKy_ViPham!F:F, B22, NhatKy_ViPham!C:C, "T6")</f>
        <v>100</v>
      </c>
      <c r="X22" s="6">
        <f>100 + SUMIFS(NhatKy_ViPham!J:J, NhatKy_ViPham!E:E, "10_Hoa_B", NhatKy_ViPham!F:F, B22, NhatKy_ViPham!C:C, "T7") - SUMIFS(NhatKy_ViPham!K:K, NhatKy_ViPham!E:E, "10_Hoa_B", NhatKy_ViPham!F:F, B22, NhatKy_ViPham!C:C, "T7")</f>
        <v>100</v>
      </c>
      <c r="Y22" s="6">
        <f>100 + SUMIFS(NhatKy_ViPham!J:J, NhatKy_ViPham!E:E, "10_Hoa_B", NhatKy_ViPham!F:F, B22, NhatKy_ViPham!C:C, "T8") - SUMIFS(NhatKy_ViPham!K:K, NhatKy_ViPham!E:E, "10_Hoa_B", NhatKy_ViPham!F:F, B22, NhatKy_ViPham!C:C, "T8")</f>
        <v>100</v>
      </c>
      <c r="Z22" s="6">
        <f>100 + SUMIFS(NhatKy_ViPham!J:J, NhatKy_ViPham!E:E, "10_Hoa_B", NhatKy_ViPham!F:F, B22, NhatKy_ViPham!C:C, "T9") - SUMIFS(NhatKy_ViPham!K:K, NhatKy_ViPham!E:E, "10_Hoa_B", NhatKy_ViPham!F:F, B22, NhatKy_ViPham!C:C, "T9")</f>
        <v>100</v>
      </c>
      <c r="AA22" s="6">
        <f>100 + SUMIFS(NhatKy_ViPham!J:J, NhatKy_ViPham!E:E, "10_Hoa_B", NhatKy_ViPham!F:F, B22, NhatKy_ViPham!C:C, "T10") - SUMIFS(NhatKy_ViPham!K:K, NhatKy_ViPham!E:E, "10_Hoa_B", NhatKy_ViPham!F:F, B22, NhatKy_ViPham!C:C, "T10")</f>
        <v>100</v>
      </c>
      <c r="AB22" s="6">
        <f>100 + SUMIFS(NhatKy_ViPham!J:J, NhatKy_ViPham!E:E, "10_Hoa_B", NhatKy_ViPham!F:F, B22, NhatKy_ViPham!C:C, "T11") - SUMIFS(NhatKy_ViPham!K:K, NhatKy_ViPham!E:E, "10_Hoa_B", NhatKy_ViPham!F:F, B22, NhatKy_ViPham!C:C, "T11")</f>
        <v>100</v>
      </c>
      <c r="AC22" s="6">
        <f>100 + SUMIFS(NhatKy_ViPham!J:J, NhatKy_ViPham!E:E, "10_Hoa_B", NhatKy_ViPham!F:F, B22, NhatKy_ViPham!C:C, "T12") - SUMIFS(NhatKy_ViPham!K:K, NhatKy_ViPham!E:E, "10_Hoa_B", NhatKy_ViPham!F:F, B22, NhatKy_ViPham!C:C, "T12")</f>
        <v>100</v>
      </c>
      <c r="AD22" s="6">
        <f>100 + SUMIFS(NhatKy_ViPham!J:J, NhatKy_ViPham!E:E, "10_Hoa_B", NhatKy_ViPham!F:F, B22, NhatKy_ViPham!C:C, "T13") - SUMIFS(NhatKy_ViPham!K:K, NhatKy_ViPham!E:E, "10_Hoa_B", NhatKy_ViPham!F:F, B22, NhatKy_ViPham!C:C, "T13")</f>
        <v>100</v>
      </c>
      <c r="AE22" s="6">
        <f>100 + SUMIFS(NhatKy_ViPham!J:J, NhatKy_ViPham!E:E, "10_Hoa_B", NhatKy_ViPham!F:F, B22, NhatKy_ViPham!C:C, "T14") - SUMIFS(NhatKy_ViPham!K:K, NhatKy_ViPham!E:E, "10_Hoa_B", NhatKy_ViPham!F:F, B22, NhatKy_ViPham!C:C, "T14")</f>
        <v>100</v>
      </c>
      <c r="AF22" s="6">
        <f>100 + SUMIFS(NhatKy_ViPham!J:J, NhatKy_ViPham!E:E, "10_Hoa_B", NhatKy_ViPham!F:F, B22, NhatKy_ViPham!C:C, "T15") - SUMIFS(NhatKy_ViPham!K:K, NhatKy_ViPham!E:E, "10_Hoa_B", NhatKy_ViPham!F:F, B22, NhatKy_ViPham!C:C, "T15")</f>
        <v>100</v>
      </c>
      <c r="AG22" s="6">
        <f>100 + SUMIFS(NhatKy_ViPham!J:J, NhatKy_ViPham!E:E, "10_Hoa_B", NhatKy_ViPham!F:F, B22, NhatKy_ViPham!C:C, "T16") - SUMIFS(NhatKy_ViPham!K:K, NhatKy_ViPham!E:E, "10_Hoa_B", NhatKy_ViPham!F:F, B22, NhatKy_ViPham!C:C, "T16")</f>
        <v>100</v>
      </c>
      <c r="AH22" s="6">
        <f>100 + SUMIFS(NhatKy_ViPham!J:J, NhatKy_ViPham!E:E, "10_Hoa_B", NhatKy_ViPham!F:F, B22, NhatKy_ViPham!C:C, "T17") - SUMIFS(NhatKy_ViPham!K:K, NhatKy_ViPham!E:E, "10_Hoa_B", NhatKy_ViPham!F:F, B22, NhatKy_ViPham!C:C, "T17")</f>
        <v>100</v>
      </c>
      <c r="AI22" s="6">
        <f>100 + SUMIFS(NhatKy_ViPham!J:J, NhatKy_ViPham!E:E, "10_Hoa_B", NhatKy_ViPham!F:F, B22, NhatKy_ViPham!C:C, "T18") - SUMIFS(NhatKy_ViPham!K:K, NhatKy_ViPham!E:E, "10_Hoa_B", NhatKy_ViPham!F:F, B22, NhatKy_ViPham!C:C, "T18")</f>
        <v>100</v>
      </c>
      <c r="AJ22" s="6">
        <f>100 + SUMIFS(NhatKy_ViPham!J:J, NhatKy_ViPham!E:E, "10_Hoa_B", NhatKy_ViPham!F:F, B22, NhatKy_ViPham!C:C, "T19") - SUMIFS(NhatKy_ViPham!K:K, NhatKy_ViPham!E:E, "10_Hoa_B", NhatKy_ViPham!F:F, B22, NhatKy_ViPham!C:C, "T19")</f>
        <v>100</v>
      </c>
      <c r="AK22" s="6">
        <f>100 + SUMIFS(NhatKy_ViPham!J:J, NhatKy_ViPham!E:E, "10_Hoa_B", NhatKy_ViPham!F:F, B22, NhatKy_ViPham!C:C, "T20") - SUMIFS(NhatKy_ViPham!K:K, NhatKy_ViPham!E:E, "10_Hoa_B", NhatKy_ViPham!F:F, B22, NhatKy_ViPham!C:C, "T20")</f>
        <v>100</v>
      </c>
      <c r="AL22" s="6">
        <f>100 + SUMIFS(NhatKy_ViPham!J:J, NhatKy_ViPham!E:E, "10_Hoa_B", NhatKy_ViPham!F:F, B22, NhatKy_ViPham!C:C, "T21") - SUMIFS(NhatKy_ViPham!K:K, NhatKy_ViPham!E:E, "10_Hoa_B", NhatKy_ViPham!F:F, B22, NhatKy_ViPham!C:C, "T21")</f>
        <v>100</v>
      </c>
      <c r="AM22" s="6">
        <f>100 + SUMIFS(NhatKy_ViPham!J:J, NhatKy_ViPham!E:E, "10_Hoa_B", NhatKy_ViPham!F:F, B22, NhatKy_ViPham!C:C, "T22") - SUMIFS(NhatKy_ViPham!K:K, NhatKy_ViPham!E:E, "10_Hoa_B", NhatKy_ViPham!F:F, B22, NhatKy_ViPham!C:C, "T22")</f>
        <v>100</v>
      </c>
      <c r="AN22" s="6">
        <f>100 + SUMIFS(NhatKy_ViPham!J:J, NhatKy_ViPham!E:E, "10_Hoa_B", NhatKy_ViPham!F:F, B22, NhatKy_ViPham!C:C, "T23") - SUMIFS(NhatKy_ViPham!K:K, NhatKy_ViPham!E:E, "10_Hoa_B", NhatKy_ViPham!F:F, B22, NhatKy_ViPham!C:C, "T23")</f>
        <v>100</v>
      </c>
      <c r="AO22" s="6">
        <f>100 + SUMIFS(NhatKy_ViPham!J:J, NhatKy_ViPham!E:E, "10_Hoa_B", NhatKy_ViPham!F:F, B22, NhatKy_ViPham!C:C, "T24") - SUMIFS(NhatKy_ViPham!K:K, NhatKy_ViPham!E:E, "10_Hoa_B", NhatKy_ViPham!F:F, B22, NhatKy_ViPham!C:C, "T24")</f>
        <v>100</v>
      </c>
      <c r="AP22" s="6">
        <f>100 + SUMIFS(NhatKy_ViPham!J:J, NhatKy_ViPham!E:E, "10_Hoa_B", NhatKy_ViPham!F:F, B22, NhatKy_ViPham!C:C, "T25") - SUMIFS(NhatKy_ViPham!K:K, NhatKy_ViPham!E:E, "10_Hoa_B", NhatKy_ViPham!F:F, B22, NhatKy_ViPham!C:C, "T25")</f>
        <v>100</v>
      </c>
      <c r="AQ22" s="6">
        <f>100 + SUMIFS(NhatKy_ViPham!J:J, NhatKy_ViPham!E:E, "10_Hoa_B", NhatKy_ViPham!F:F, B22, NhatKy_ViPham!C:C, "T26") - SUMIFS(NhatKy_ViPham!K:K, NhatKy_ViPham!E:E, "10_Hoa_B", NhatKy_ViPham!F:F, B22, NhatKy_ViPham!C:C, "T26")</f>
        <v>100</v>
      </c>
      <c r="AR22" s="6">
        <f>100 + SUMIFS(NhatKy_ViPham!J:J, NhatKy_ViPham!E:E, "10_Hoa_B", NhatKy_ViPham!F:F, B22, NhatKy_ViPham!C:C, "T27") - SUMIFS(NhatKy_ViPham!K:K, NhatKy_ViPham!E:E, "10_Hoa_B", NhatKy_ViPham!F:F, B22, NhatKy_ViPham!C:C, "T27")</f>
        <v>100</v>
      </c>
      <c r="AS22" s="6">
        <f>100 + SUMIFS(NhatKy_ViPham!J:J, NhatKy_ViPham!E:E, "10_Hoa_B", NhatKy_ViPham!F:F, B22, NhatKy_ViPham!C:C, "T28") - SUMIFS(NhatKy_ViPham!K:K, NhatKy_ViPham!E:E, "10_Hoa_B", NhatKy_ViPham!F:F, B22, NhatKy_ViPham!C:C, "T28")</f>
        <v>100</v>
      </c>
      <c r="AT22" s="6">
        <f>100 + SUMIFS(NhatKy_ViPham!J:J, NhatKy_ViPham!E:E, "10_Hoa_B", NhatKy_ViPham!F:F, B22, NhatKy_ViPham!C:C, "T29") - SUMIFS(NhatKy_ViPham!K:K, NhatKy_ViPham!E:E, "10_Hoa_B", NhatKy_ViPham!F:F, B22, NhatKy_ViPham!C:C, "T29")</f>
        <v>100</v>
      </c>
      <c r="AU22" s="6">
        <f>100 + SUMIFS(NhatKy_ViPham!J:J, NhatKy_ViPham!E:E, "10_Hoa_B", NhatKy_ViPham!F:F, B22, NhatKy_ViPham!C:C, "T30") - SUMIFS(NhatKy_ViPham!K:K, NhatKy_ViPham!E:E, "10_Hoa_B", NhatKy_ViPham!F:F, B22, NhatKy_ViPham!C:C, "T30")</f>
        <v>100</v>
      </c>
      <c r="AV22" s="6">
        <f>100 + SUMIFS(NhatKy_ViPham!J:J, NhatKy_ViPham!E:E, "10_Hoa_B", NhatKy_ViPham!F:F, B22, NhatKy_ViPham!C:C, "T31") - SUMIFS(NhatKy_ViPham!K:K, NhatKy_ViPham!E:E, "10_Hoa_B", NhatKy_ViPham!F:F, B22, NhatKy_ViPham!C:C, "T31")</f>
        <v>100</v>
      </c>
      <c r="AW22" s="6">
        <f>100 + SUMIFS(NhatKy_ViPham!J:J, NhatKy_ViPham!E:E, "10_Hoa_B", NhatKy_ViPham!F:F, B22, NhatKy_ViPham!C:C, "T32") - SUMIFS(NhatKy_ViPham!K:K, NhatKy_ViPham!E:E, "10_Hoa_B", NhatKy_ViPham!F:F, B22, NhatKy_ViPham!C:C, "T32")</f>
        <v>100</v>
      </c>
      <c r="AX22" s="6">
        <f>100 + SUMIFS(NhatKy_ViPham!J:J, NhatKy_ViPham!E:E, "10_Hoa_B", NhatKy_ViPham!F:F, B22, NhatKy_ViPham!C:C, "T33") - SUMIFS(NhatKy_ViPham!K:K, NhatKy_ViPham!E:E, "10_Hoa_B", NhatKy_ViPham!F:F, B22, NhatKy_ViPham!C:C, "T33")</f>
        <v>100</v>
      </c>
      <c r="AY22" s="6">
        <f>100 + SUMIFS(NhatKy_ViPham!J:J, NhatKy_ViPham!E:E, "10_Hoa_B", NhatKy_ViPham!F:F, B22, NhatKy_ViPham!C:C, "T34") - SUMIFS(NhatKy_ViPham!K:K, NhatKy_ViPham!E:E, "10_Hoa_B", NhatKy_ViPham!F:F, B22, NhatKy_ViPham!C:C, "T34")</f>
        <v>100</v>
      </c>
      <c r="AZ22" s="6">
        <f>100 + SUMIFS(NhatKy_ViPham!J:J, NhatKy_ViPham!E:E, "10_Hoa_B", NhatKy_ViPham!F:F, B22, NhatKy_ViPham!C:C, "T35") - SUMIFS(NhatKy_ViPham!K:K, NhatKy_ViPham!E:E, "10_Hoa_B", NhatKy_ViPham!F:F, B22, NhatKy_ViPham!C:C, "T35")</f>
        <v>100</v>
      </c>
      <c r="BA22" s="12">
        <f t="shared" si="0"/>
        <v>100</v>
      </c>
      <c r="BB22" s="11" t="s">
        <v>430</v>
      </c>
      <c r="BC22" s="16" t="str">
        <f t="shared" si="1"/>
        <v>Tốt</v>
      </c>
      <c r="BD22" s="15" t="str">
        <f t="shared" si="2"/>
        <v>🟢 BÌNH THƯỜNG</v>
      </c>
    </row>
    <row r="23" spans="1:56" x14ac:dyDescent="0.25">
      <c r="A23" s="4">
        <v>15</v>
      </c>
      <c r="B23" s="10" t="s">
        <v>773</v>
      </c>
      <c r="C23" s="4" t="s">
        <v>711</v>
      </c>
      <c r="D23" s="4" t="s">
        <v>435</v>
      </c>
      <c r="E23" s="11" t="s">
        <v>430</v>
      </c>
      <c r="F23" s="7">
        <f>SUMIFS(NhatKy_ViPham!K:K, NhatKy_ViPham!E:E, "10_Hoa_B", NhatKy_ViPham!F:F, B23, NhatKy_ViPham!H:H, "L01")</f>
        <v>0</v>
      </c>
      <c r="G23" s="7">
        <f>SUMIFS(NhatKy_ViPham!K:K, NhatKy_ViPham!E:E, "10_Hoa_B", NhatKy_ViPham!F:F, B23, NhatKy_ViPham!H:H, "L02")</f>
        <v>0</v>
      </c>
      <c r="H23" s="7">
        <f>SUMIFS(NhatKy_ViPham!K:K, NhatKy_ViPham!E:E, "10_Hoa_B", NhatKy_ViPham!F:F, B23, NhatKy_ViPham!H:H, "L03")</f>
        <v>0</v>
      </c>
      <c r="I23" s="7">
        <f>SUMIFS(NhatKy_ViPham!K:K, NhatKy_ViPham!E:E, "10_Hoa_B", NhatKy_ViPham!F:F, B23, NhatKy_ViPham!H:H, "L04")</f>
        <v>0</v>
      </c>
      <c r="J23" s="7">
        <f>SUMIFS(NhatKy_ViPham!K:K, NhatKy_ViPham!E:E, "10_Hoa_B", NhatKy_ViPham!F:F, B23, NhatKy_ViPham!H:H, "L05")</f>
        <v>0</v>
      </c>
      <c r="K23" s="7">
        <f>SUMIFS(NhatKy_ViPham!K:K, NhatKy_ViPham!E:E, "10_Hoa_B", NhatKy_ViPham!F:F, B23, NhatKy_ViPham!H:H, "L06")</f>
        <v>0</v>
      </c>
      <c r="L23" s="7">
        <f>SUMIFS(NhatKy_ViPham!K:K, NhatKy_ViPham!E:E, "10_Hoa_B", NhatKy_ViPham!F:F, B23, NhatKy_ViPham!H:H, "L07")</f>
        <v>0</v>
      </c>
      <c r="M23" s="7">
        <f>SUMIFS(NhatKy_ViPham!K:K, NhatKy_ViPham!E:E, "10_Hoa_B", NhatKy_ViPham!F:F, B23, NhatKy_ViPham!H:H, "L08")</f>
        <v>0</v>
      </c>
      <c r="N23" s="7">
        <f>SUMIFS(NhatKy_ViPham!K:K, NhatKy_ViPham!E:E, "10_Hoa_B", NhatKy_ViPham!F:F, B23, NhatKy_ViPham!H:H, "L09")</f>
        <v>0</v>
      </c>
      <c r="O23" s="7">
        <f>SUMIFS(NhatKy_ViPham!K:K, NhatKy_ViPham!E:E, "10_Hoa_B", NhatKy_ViPham!F:F, B23, NhatKy_ViPham!H:H, "L10")</f>
        <v>0</v>
      </c>
      <c r="P23" s="12">
        <f>SUMIFS(NhatKy_ViPham!J:J, NhatKy_ViPham!E:E, "10_Hoa_B", NhatKy_ViPham!F:F, B23)</f>
        <v>0</v>
      </c>
      <c r="Q23" s="13">
        <f>SUMIFS(NhatKy_ViPham!K:K, NhatKy_ViPham!E:E, "10_Hoa_B", NhatKy_ViPham!F:F, B23)</f>
        <v>0</v>
      </c>
      <c r="R23" s="7">
        <f>100 + SUMIFS(NhatKy_ViPham!J:J, NhatKy_ViPham!E:E, "10_Hoa_B", NhatKy_ViPham!F:F, B23, NhatKy_ViPham!C:C, "T1") - SUMIFS(NhatKy_ViPham!K:K, NhatKy_ViPham!E:E, "10_Hoa_B", NhatKy_ViPham!F:F, B23, NhatKy_ViPham!C:C, "T1")</f>
        <v>100</v>
      </c>
      <c r="S23" s="7">
        <f>100 + SUMIFS(NhatKy_ViPham!J:J, NhatKy_ViPham!E:E, "10_Hoa_B", NhatKy_ViPham!F:F, B23, NhatKy_ViPham!C:C, "T2") - SUMIFS(NhatKy_ViPham!K:K, NhatKy_ViPham!E:E, "10_Hoa_B", NhatKy_ViPham!F:F, B23, NhatKy_ViPham!C:C, "T2")</f>
        <v>100</v>
      </c>
      <c r="T23" s="7">
        <f>100 + SUMIFS(NhatKy_ViPham!J:J, NhatKy_ViPham!E:E, "10_Hoa_B", NhatKy_ViPham!F:F, B23, NhatKy_ViPham!C:C, "T3") - SUMIFS(NhatKy_ViPham!K:K, NhatKy_ViPham!E:E, "10_Hoa_B", NhatKy_ViPham!F:F, B23, NhatKy_ViPham!C:C, "T3")</f>
        <v>100</v>
      </c>
      <c r="U23" s="7">
        <f>100 + SUMIFS(NhatKy_ViPham!J:J, NhatKy_ViPham!E:E, "10_Hoa_B", NhatKy_ViPham!F:F, B23, NhatKy_ViPham!C:C, "T4") - SUMIFS(NhatKy_ViPham!K:K, NhatKy_ViPham!E:E, "10_Hoa_B", NhatKy_ViPham!F:F, B23, NhatKy_ViPham!C:C, "T4")</f>
        <v>100</v>
      </c>
      <c r="V23" s="7">
        <f>100 + SUMIFS(NhatKy_ViPham!J:J, NhatKy_ViPham!E:E, "10_Hoa_B", NhatKy_ViPham!F:F, B23, NhatKy_ViPham!C:C, "T5") - SUMIFS(NhatKy_ViPham!K:K, NhatKy_ViPham!E:E, "10_Hoa_B", NhatKy_ViPham!F:F, B23, NhatKy_ViPham!C:C, "T5")</f>
        <v>100</v>
      </c>
      <c r="W23" s="7">
        <f>100 + SUMIFS(NhatKy_ViPham!J:J, NhatKy_ViPham!E:E, "10_Hoa_B", NhatKy_ViPham!F:F, B23, NhatKy_ViPham!C:C, "T6") - SUMIFS(NhatKy_ViPham!K:K, NhatKy_ViPham!E:E, "10_Hoa_B", NhatKy_ViPham!F:F, B23, NhatKy_ViPham!C:C, "T6")</f>
        <v>100</v>
      </c>
      <c r="X23" s="7">
        <f>100 + SUMIFS(NhatKy_ViPham!J:J, NhatKy_ViPham!E:E, "10_Hoa_B", NhatKy_ViPham!F:F, B23, NhatKy_ViPham!C:C, "T7") - SUMIFS(NhatKy_ViPham!K:K, NhatKy_ViPham!E:E, "10_Hoa_B", NhatKy_ViPham!F:F, B23, NhatKy_ViPham!C:C, "T7")</f>
        <v>100</v>
      </c>
      <c r="Y23" s="7">
        <f>100 + SUMIFS(NhatKy_ViPham!J:J, NhatKy_ViPham!E:E, "10_Hoa_B", NhatKy_ViPham!F:F, B23, NhatKy_ViPham!C:C, "T8") - SUMIFS(NhatKy_ViPham!K:K, NhatKy_ViPham!E:E, "10_Hoa_B", NhatKy_ViPham!F:F, B23, NhatKy_ViPham!C:C, "T8")</f>
        <v>100</v>
      </c>
      <c r="Z23" s="7">
        <f>100 + SUMIFS(NhatKy_ViPham!J:J, NhatKy_ViPham!E:E, "10_Hoa_B", NhatKy_ViPham!F:F, B23, NhatKy_ViPham!C:C, "T9") - SUMIFS(NhatKy_ViPham!K:K, NhatKy_ViPham!E:E, "10_Hoa_B", NhatKy_ViPham!F:F, B23, NhatKy_ViPham!C:C, "T9")</f>
        <v>100</v>
      </c>
      <c r="AA23" s="7">
        <f>100 + SUMIFS(NhatKy_ViPham!J:J, NhatKy_ViPham!E:E, "10_Hoa_B", NhatKy_ViPham!F:F, B23, NhatKy_ViPham!C:C, "T10") - SUMIFS(NhatKy_ViPham!K:K, NhatKy_ViPham!E:E, "10_Hoa_B", NhatKy_ViPham!F:F, B23, NhatKy_ViPham!C:C, "T10")</f>
        <v>100</v>
      </c>
      <c r="AB23" s="7">
        <f>100 + SUMIFS(NhatKy_ViPham!J:J, NhatKy_ViPham!E:E, "10_Hoa_B", NhatKy_ViPham!F:F, B23, NhatKy_ViPham!C:C, "T11") - SUMIFS(NhatKy_ViPham!K:K, NhatKy_ViPham!E:E, "10_Hoa_B", NhatKy_ViPham!F:F, B23, NhatKy_ViPham!C:C, "T11")</f>
        <v>100</v>
      </c>
      <c r="AC23" s="7">
        <f>100 + SUMIFS(NhatKy_ViPham!J:J, NhatKy_ViPham!E:E, "10_Hoa_B", NhatKy_ViPham!F:F, B23, NhatKy_ViPham!C:C, "T12") - SUMIFS(NhatKy_ViPham!K:K, NhatKy_ViPham!E:E, "10_Hoa_B", NhatKy_ViPham!F:F, B23, NhatKy_ViPham!C:C, "T12")</f>
        <v>100</v>
      </c>
      <c r="AD23" s="7">
        <f>100 + SUMIFS(NhatKy_ViPham!J:J, NhatKy_ViPham!E:E, "10_Hoa_B", NhatKy_ViPham!F:F, B23, NhatKy_ViPham!C:C, "T13") - SUMIFS(NhatKy_ViPham!K:K, NhatKy_ViPham!E:E, "10_Hoa_B", NhatKy_ViPham!F:F, B23, NhatKy_ViPham!C:C, "T13")</f>
        <v>100</v>
      </c>
      <c r="AE23" s="7">
        <f>100 + SUMIFS(NhatKy_ViPham!J:J, NhatKy_ViPham!E:E, "10_Hoa_B", NhatKy_ViPham!F:F, B23, NhatKy_ViPham!C:C, "T14") - SUMIFS(NhatKy_ViPham!K:K, NhatKy_ViPham!E:E, "10_Hoa_B", NhatKy_ViPham!F:F, B23, NhatKy_ViPham!C:C, "T14")</f>
        <v>100</v>
      </c>
      <c r="AF23" s="7">
        <f>100 + SUMIFS(NhatKy_ViPham!J:J, NhatKy_ViPham!E:E, "10_Hoa_B", NhatKy_ViPham!F:F, B23, NhatKy_ViPham!C:C, "T15") - SUMIFS(NhatKy_ViPham!K:K, NhatKy_ViPham!E:E, "10_Hoa_B", NhatKy_ViPham!F:F, B23, NhatKy_ViPham!C:C, "T15")</f>
        <v>100</v>
      </c>
      <c r="AG23" s="7">
        <f>100 + SUMIFS(NhatKy_ViPham!J:J, NhatKy_ViPham!E:E, "10_Hoa_B", NhatKy_ViPham!F:F, B23, NhatKy_ViPham!C:C, "T16") - SUMIFS(NhatKy_ViPham!K:K, NhatKy_ViPham!E:E, "10_Hoa_B", NhatKy_ViPham!F:F, B23, NhatKy_ViPham!C:C, "T16")</f>
        <v>100</v>
      </c>
      <c r="AH23" s="7">
        <f>100 + SUMIFS(NhatKy_ViPham!J:J, NhatKy_ViPham!E:E, "10_Hoa_B", NhatKy_ViPham!F:F, B23, NhatKy_ViPham!C:C, "T17") - SUMIFS(NhatKy_ViPham!K:K, NhatKy_ViPham!E:E, "10_Hoa_B", NhatKy_ViPham!F:F, B23, NhatKy_ViPham!C:C, "T17")</f>
        <v>100</v>
      </c>
      <c r="AI23" s="7">
        <f>100 + SUMIFS(NhatKy_ViPham!J:J, NhatKy_ViPham!E:E, "10_Hoa_B", NhatKy_ViPham!F:F, B23, NhatKy_ViPham!C:C, "T18") - SUMIFS(NhatKy_ViPham!K:K, NhatKy_ViPham!E:E, "10_Hoa_B", NhatKy_ViPham!F:F, B23, NhatKy_ViPham!C:C, "T18")</f>
        <v>100</v>
      </c>
      <c r="AJ23" s="7">
        <f>100 + SUMIFS(NhatKy_ViPham!J:J, NhatKy_ViPham!E:E, "10_Hoa_B", NhatKy_ViPham!F:F, B23, NhatKy_ViPham!C:C, "T19") - SUMIFS(NhatKy_ViPham!K:K, NhatKy_ViPham!E:E, "10_Hoa_B", NhatKy_ViPham!F:F, B23, NhatKy_ViPham!C:C, "T19")</f>
        <v>100</v>
      </c>
      <c r="AK23" s="7">
        <f>100 + SUMIFS(NhatKy_ViPham!J:J, NhatKy_ViPham!E:E, "10_Hoa_B", NhatKy_ViPham!F:F, B23, NhatKy_ViPham!C:C, "T20") - SUMIFS(NhatKy_ViPham!K:K, NhatKy_ViPham!E:E, "10_Hoa_B", NhatKy_ViPham!F:F, B23, NhatKy_ViPham!C:C, "T20")</f>
        <v>100</v>
      </c>
      <c r="AL23" s="7">
        <f>100 + SUMIFS(NhatKy_ViPham!J:J, NhatKy_ViPham!E:E, "10_Hoa_B", NhatKy_ViPham!F:F, B23, NhatKy_ViPham!C:C, "T21") - SUMIFS(NhatKy_ViPham!K:K, NhatKy_ViPham!E:E, "10_Hoa_B", NhatKy_ViPham!F:F, B23, NhatKy_ViPham!C:C, "T21")</f>
        <v>100</v>
      </c>
      <c r="AM23" s="7">
        <f>100 + SUMIFS(NhatKy_ViPham!J:J, NhatKy_ViPham!E:E, "10_Hoa_B", NhatKy_ViPham!F:F, B23, NhatKy_ViPham!C:C, "T22") - SUMIFS(NhatKy_ViPham!K:K, NhatKy_ViPham!E:E, "10_Hoa_B", NhatKy_ViPham!F:F, B23, NhatKy_ViPham!C:C, "T22")</f>
        <v>100</v>
      </c>
      <c r="AN23" s="7">
        <f>100 + SUMIFS(NhatKy_ViPham!J:J, NhatKy_ViPham!E:E, "10_Hoa_B", NhatKy_ViPham!F:F, B23, NhatKy_ViPham!C:C, "T23") - SUMIFS(NhatKy_ViPham!K:K, NhatKy_ViPham!E:E, "10_Hoa_B", NhatKy_ViPham!F:F, B23, NhatKy_ViPham!C:C, "T23")</f>
        <v>100</v>
      </c>
      <c r="AO23" s="7">
        <f>100 + SUMIFS(NhatKy_ViPham!J:J, NhatKy_ViPham!E:E, "10_Hoa_B", NhatKy_ViPham!F:F, B23, NhatKy_ViPham!C:C, "T24") - SUMIFS(NhatKy_ViPham!K:K, NhatKy_ViPham!E:E, "10_Hoa_B", NhatKy_ViPham!F:F, B23, NhatKy_ViPham!C:C, "T24")</f>
        <v>100</v>
      </c>
      <c r="AP23" s="7">
        <f>100 + SUMIFS(NhatKy_ViPham!J:J, NhatKy_ViPham!E:E, "10_Hoa_B", NhatKy_ViPham!F:F, B23, NhatKy_ViPham!C:C, "T25") - SUMIFS(NhatKy_ViPham!K:K, NhatKy_ViPham!E:E, "10_Hoa_B", NhatKy_ViPham!F:F, B23, NhatKy_ViPham!C:C, "T25")</f>
        <v>100</v>
      </c>
      <c r="AQ23" s="7">
        <f>100 + SUMIFS(NhatKy_ViPham!J:J, NhatKy_ViPham!E:E, "10_Hoa_B", NhatKy_ViPham!F:F, B23, NhatKy_ViPham!C:C, "T26") - SUMIFS(NhatKy_ViPham!K:K, NhatKy_ViPham!E:E, "10_Hoa_B", NhatKy_ViPham!F:F, B23, NhatKy_ViPham!C:C, "T26")</f>
        <v>100</v>
      </c>
      <c r="AR23" s="7">
        <f>100 + SUMIFS(NhatKy_ViPham!J:J, NhatKy_ViPham!E:E, "10_Hoa_B", NhatKy_ViPham!F:F, B23, NhatKy_ViPham!C:C, "T27") - SUMIFS(NhatKy_ViPham!K:K, NhatKy_ViPham!E:E, "10_Hoa_B", NhatKy_ViPham!F:F, B23, NhatKy_ViPham!C:C, "T27")</f>
        <v>100</v>
      </c>
      <c r="AS23" s="7">
        <f>100 + SUMIFS(NhatKy_ViPham!J:J, NhatKy_ViPham!E:E, "10_Hoa_B", NhatKy_ViPham!F:F, B23, NhatKy_ViPham!C:C, "T28") - SUMIFS(NhatKy_ViPham!K:K, NhatKy_ViPham!E:E, "10_Hoa_B", NhatKy_ViPham!F:F, B23, NhatKy_ViPham!C:C, "T28")</f>
        <v>100</v>
      </c>
      <c r="AT23" s="7">
        <f>100 + SUMIFS(NhatKy_ViPham!J:J, NhatKy_ViPham!E:E, "10_Hoa_B", NhatKy_ViPham!F:F, B23, NhatKy_ViPham!C:C, "T29") - SUMIFS(NhatKy_ViPham!K:K, NhatKy_ViPham!E:E, "10_Hoa_B", NhatKy_ViPham!F:F, B23, NhatKy_ViPham!C:C, "T29")</f>
        <v>100</v>
      </c>
      <c r="AU23" s="7">
        <f>100 + SUMIFS(NhatKy_ViPham!J:J, NhatKy_ViPham!E:E, "10_Hoa_B", NhatKy_ViPham!F:F, B23, NhatKy_ViPham!C:C, "T30") - SUMIFS(NhatKy_ViPham!K:K, NhatKy_ViPham!E:E, "10_Hoa_B", NhatKy_ViPham!F:F, B23, NhatKy_ViPham!C:C, "T30")</f>
        <v>100</v>
      </c>
      <c r="AV23" s="7">
        <f>100 + SUMIFS(NhatKy_ViPham!J:J, NhatKy_ViPham!E:E, "10_Hoa_B", NhatKy_ViPham!F:F, B23, NhatKy_ViPham!C:C, "T31") - SUMIFS(NhatKy_ViPham!K:K, NhatKy_ViPham!E:E, "10_Hoa_B", NhatKy_ViPham!F:F, B23, NhatKy_ViPham!C:C, "T31")</f>
        <v>100</v>
      </c>
      <c r="AW23" s="7">
        <f>100 + SUMIFS(NhatKy_ViPham!J:J, NhatKy_ViPham!E:E, "10_Hoa_B", NhatKy_ViPham!F:F, B23, NhatKy_ViPham!C:C, "T32") - SUMIFS(NhatKy_ViPham!K:K, NhatKy_ViPham!E:E, "10_Hoa_B", NhatKy_ViPham!F:F, B23, NhatKy_ViPham!C:C, "T32")</f>
        <v>100</v>
      </c>
      <c r="AX23" s="7">
        <f>100 + SUMIFS(NhatKy_ViPham!J:J, NhatKy_ViPham!E:E, "10_Hoa_B", NhatKy_ViPham!F:F, B23, NhatKy_ViPham!C:C, "T33") - SUMIFS(NhatKy_ViPham!K:K, NhatKy_ViPham!E:E, "10_Hoa_B", NhatKy_ViPham!F:F, B23, NhatKy_ViPham!C:C, "T33")</f>
        <v>100</v>
      </c>
      <c r="AY23" s="7">
        <f>100 + SUMIFS(NhatKy_ViPham!J:J, NhatKy_ViPham!E:E, "10_Hoa_B", NhatKy_ViPham!F:F, B23, NhatKy_ViPham!C:C, "T34") - SUMIFS(NhatKy_ViPham!K:K, NhatKy_ViPham!E:E, "10_Hoa_B", NhatKy_ViPham!F:F, B23, NhatKy_ViPham!C:C, "T34")</f>
        <v>100</v>
      </c>
      <c r="AZ23" s="7">
        <f>100 + SUMIFS(NhatKy_ViPham!J:J, NhatKy_ViPham!E:E, "10_Hoa_B", NhatKy_ViPham!F:F, B23, NhatKy_ViPham!C:C, "T35") - SUMIFS(NhatKy_ViPham!K:K, NhatKy_ViPham!E:E, "10_Hoa_B", NhatKy_ViPham!F:F, B23, NhatKy_ViPham!C:C, "T35")</f>
        <v>100</v>
      </c>
      <c r="BA23" s="12">
        <f t="shared" si="0"/>
        <v>100</v>
      </c>
      <c r="BB23" s="11" t="s">
        <v>430</v>
      </c>
      <c r="BC23" s="14" t="str">
        <f t="shared" si="1"/>
        <v>Tốt</v>
      </c>
      <c r="BD23" s="10" t="str">
        <f t="shared" si="2"/>
        <v>🟢 BÌNH THƯỜNG</v>
      </c>
    </row>
    <row r="24" spans="1:56" x14ac:dyDescent="0.25">
      <c r="A24" s="5">
        <v>16</v>
      </c>
      <c r="B24" s="15" t="s">
        <v>774</v>
      </c>
      <c r="C24" s="5" t="s">
        <v>696</v>
      </c>
      <c r="D24" s="5" t="s">
        <v>429</v>
      </c>
      <c r="E24" s="11" t="s">
        <v>430</v>
      </c>
      <c r="F24" s="6">
        <f>SUMIFS(NhatKy_ViPham!K:K, NhatKy_ViPham!E:E, "10_Hoa_B", NhatKy_ViPham!F:F, B24, NhatKy_ViPham!H:H, "L01")</f>
        <v>0</v>
      </c>
      <c r="G24" s="6">
        <f>SUMIFS(NhatKy_ViPham!K:K, NhatKy_ViPham!E:E, "10_Hoa_B", NhatKy_ViPham!F:F, B24, NhatKy_ViPham!H:H, "L02")</f>
        <v>0</v>
      </c>
      <c r="H24" s="6">
        <f>SUMIFS(NhatKy_ViPham!K:K, NhatKy_ViPham!E:E, "10_Hoa_B", NhatKy_ViPham!F:F, B24, NhatKy_ViPham!H:H, "L03")</f>
        <v>0</v>
      </c>
      <c r="I24" s="6">
        <f>SUMIFS(NhatKy_ViPham!K:K, NhatKy_ViPham!E:E, "10_Hoa_B", NhatKy_ViPham!F:F, B24, NhatKy_ViPham!H:H, "L04")</f>
        <v>0</v>
      </c>
      <c r="J24" s="6">
        <f>SUMIFS(NhatKy_ViPham!K:K, NhatKy_ViPham!E:E, "10_Hoa_B", NhatKy_ViPham!F:F, B24, NhatKy_ViPham!H:H, "L05")</f>
        <v>0</v>
      </c>
      <c r="K24" s="6">
        <f>SUMIFS(NhatKy_ViPham!K:K, NhatKy_ViPham!E:E, "10_Hoa_B", NhatKy_ViPham!F:F, B24, NhatKy_ViPham!H:H, "L06")</f>
        <v>0</v>
      </c>
      <c r="L24" s="6">
        <f>SUMIFS(NhatKy_ViPham!K:K, NhatKy_ViPham!E:E, "10_Hoa_B", NhatKy_ViPham!F:F, B24, NhatKy_ViPham!H:H, "L07")</f>
        <v>0</v>
      </c>
      <c r="M24" s="6">
        <f>SUMIFS(NhatKy_ViPham!K:K, NhatKy_ViPham!E:E, "10_Hoa_B", NhatKy_ViPham!F:F, B24, NhatKy_ViPham!H:H, "L08")</f>
        <v>0</v>
      </c>
      <c r="N24" s="6">
        <f>SUMIFS(NhatKy_ViPham!K:K, NhatKy_ViPham!E:E, "10_Hoa_B", NhatKy_ViPham!F:F, B24, NhatKy_ViPham!H:H, "L09")</f>
        <v>0</v>
      </c>
      <c r="O24" s="6">
        <f>SUMIFS(NhatKy_ViPham!K:K, NhatKy_ViPham!E:E, "10_Hoa_B", NhatKy_ViPham!F:F, B24, NhatKy_ViPham!H:H, "L10")</f>
        <v>0</v>
      </c>
      <c r="P24" s="12">
        <f>SUMIFS(NhatKy_ViPham!J:J, NhatKy_ViPham!E:E, "10_Hoa_B", NhatKy_ViPham!F:F, B24)</f>
        <v>0</v>
      </c>
      <c r="Q24" s="13">
        <f>SUMIFS(NhatKy_ViPham!K:K, NhatKy_ViPham!E:E, "10_Hoa_B", NhatKy_ViPham!F:F, B24)</f>
        <v>0</v>
      </c>
      <c r="R24" s="6">
        <f>100 + SUMIFS(NhatKy_ViPham!J:J, NhatKy_ViPham!E:E, "10_Hoa_B", NhatKy_ViPham!F:F, B24, NhatKy_ViPham!C:C, "T1") - SUMIFS(NhatKy_ViPham!K:K, NhatKy_ViPham!E:E, "10_Hoa_B", NhatKy_ViPham!F:F, B24, NhatKy_ViPham!C:C, "T1")</f>
        <v>100</v>
      </c>
      <c r="S24" s="6">
        <f>100 + SUMIFS(NhatKy_ViPham!J:J, NhatKy_ViPham!E:E, "10_Hoa_B", NhatKy_ViPham!F:F, B24, NhatKy_ViPham!C:C, "T2") - SUMIFS(NhatKy_ViPham!K:K, NhatKy_ViPham!E:E, "10_Hoa_B", NhatKy_ViPham!F:F, B24, NhatKy_ViPham!C:C, "T2")</f>
        <v>100</v>
      </c>
      <c r="T24" s="6">
        <f>100 + SUMIFS(NhatKy_ViPham!J:J, NhatKy_ViPham!E:E, "10_Hoa_B", NhatKy_ViPham!F:F, B24, NhatKy_ViPham!C:C, "T3") - SUMIFS(NhatKy_ViPham!K:K, NhatKy_ViPham!E:E, "10_Hoa_B", NhatKy_ViPham!F:F, B24, NhatKy_ViPham!C:C, "T3")</f>
        <v>100</v>
      </c>
      <c r="U24" s="6">
        <f>100 + SUMIFS(NhatKy_ViPham!J:J, NhatKy_ViPham!E:E, "10_Hoa_B", NhatKy_ViPham!F:F, B24, NhatKy_ViPham!C:C, "T4") - SUMIFS(NhatKy_ViPham!K:K, NhatKy_ViPham!E:E, "10_Hoa_B", NhatKy_ViPham!F:F, B24, NhatKy_ViPham!C:C, "T4")</f>
        <v>100</v>
      </c>
      <c r="V24" s="6">
        <f>100 + SUMIFS(NhatKy_ViPham!J:J, NhatKy_ViPham!E:E, "10_Hoa_B", NhatKy_ViPham!F:F, B24, NhatKy_ViPham!C:C, "T5") - SUMIFS(NhatKy_ViPham!K:K, NhatKy_ViPham!E:E, "10_Hoa_B", NhatKy_ViPham!F:F, B24, NhatKy_ViPham!C:C, "T5")</f>
        <v>100</v>
      </c>
      <c r="W24" s="6">
        <f>100 + SUMIFS(NhatKy_ViPham!J:J, NhatKy_ViPham!E:E, "10_Hoa_B", NhatKy_ViPham!F:F, B24, NhatKy_ViPham!C:C, "T6") - SUMIFS(NhatKy_ViPham!K:K, NhatKy_ViPham!E:E, "10_Hoa_B", NhatKy_ViPham!F:F, B24, NhatKy_ViPham!C:C, "T6")</f>
        <v>100</v>
      </c>
      <c r="X24" s="6">
        <f>100 + SUMIFS(NhatKy_ViPham!J:J, NhatKy_ViPham!E:E, "10_Hoa_B", NhatKy_ViPham!F:F, B24, NhatKy_ViPham!C:C, "T7") - SUMIFS(NhatKy_ViPham!K:K, NhatKy_ViPham!E:E, "10_Hoa_B", NhatKy_ViPham!F:F, B24, NhatKy_ViPham!C:C, "T7")</f>
        <v>100</v>
      </c>
      <c r="Y24" s="6">
        <f>100 + SUMIFS(NhatKy_ViPham!J:J, NhatKy_ViPham!E:E, "10_Hoa_B", NhatKy_ViPham!F:F, B24, NhatKy_ViPham!C:C, "T8") - SUMIFS(NhatKy_ViPham!K:K, NhatKy_ViPham!E:E, "10_Hoa_B", NhatKy_ViPham!F:F, B24, NhatKy_ViPham!C:C, "T8")</f>
        <v>100</v>
      </c>
      <c r="Z24" s="6">
        <f>100 + SUMIFS(NhatKy_ViPham!J:J, NhatKy_ViPham!E:E, "10_Hoa_B", NhatKy_ViPham!F:F, B24, NhatKy_ViPham!C:C, "T9") - SUMIFS(NhatKy_ViPham!K:K, NhatKy_ViPham!E:E, "10_Hoa_B", NhatKy_ViPham!F:F, B24, NhatKy_ViPham!C:C, "T9")</f>
        <v>100</v>
      </c>
      <c r="AA24" s="6">
        <f>100 + SUMIFS(NhatKy_ViPham!J:J, NhatKy_ViPham!E:E, "10_Hoa_B", NhatKy_ViPham!F:F, B24, NhatKy_ViPham!C:C, "T10") - SUMIFS(NhatKy_ViPham!K:K, NhatKy_ViPham!E:E, "10_Hoa_B", NhatKy_ViPham!F:F, B24, NhatKy_ViPham!C:C, "T10")</f>
        <v>100</v>
      </c>
      <c r="AB24" s="6">
        <f>100 + SUMIFS(NhatKy_ViPham!J:J, NhatKy_ViPham!E:E, "10_Hoa_B", NhatKy_ViPham!F:F, B24, NhatKy_ViPham!C:C, "T11") - SUMIFS(NhatKy_ViPham!K:K, NhatKy_ViPham!E:E, "10_Hoa_B", NhatKy_ViPham!F:F, B24, NhatKy_ViPham!C:C, "T11")</f>
        <v>100</v>
      </c>
      <c r="AC24" s="6">
        <f>100 + SUMIFS(NhatKy_ViPham!J:J, NhatKy_ViPham!E:E, "10_Hoa_B", NhatKy_ViPham!F:F, B24, NhatKy_ViPham!C:C, "T12") - SUMIFS(NhatKy_ViPham!K:K, NhatKy_ViPham!E:E, "10_Hoa_B", NhatKy_ViPham!F:F, B24, NhatKy_ViPham!C:C, "T12")</f>
        <v>100</v>
      </c>
      <c r="AD24" s="6">
        <f>100 + SUMIFS(NhatKy_ViPham!J:J, NhatKy_ViPham!E:E, "10_Hoa_B", NhatKy_ViPham!F:F, B24, NhatKy_ViPham!C:C, "T13") - SUMIFS(NhatKy_ViPham!K:K, NhatKy_ViPham!E:E, "10_Hoa_B", NhatKy_ViPham!F:F, B24, NhatKy_ViPham!C:C, "T13")</f>
        <v>100</v>
      </c>
      <c r="AE24" s="6">
        <f>100 + SUMIFS(NhatKy_ViPham!J:J, NhatKy_ViPham!E:E, "10_Hoa_B", NhatKy_ViPham!F:F, B24, NhatKy_ViPham!C:C, "T14") - SUMIFS(NhatKy_ViPham!K:K, NhatKy_ViPham!E:E, "10_Hoa_B", NhatKy_ViPham!F:F, B24, NhatKy_ViPham!C:C, "T14")</f>
        <v>100</v>
      </c>
      <c r="AF24" s="6">
        <f>100 + SUMIFS(NhatKy_ViPham!J:J, NhatKy_ViPham!E:E, "10_Hoa_B", NhatKy_ViPham!F:F, B24, NhatKy_ViPham!C:C, "T15") - SUMIFS(NhatKy_ViPham!K:K, NhatKy_ViPham!E:E, "10_Hoa_B", NhatKy_ViPham!F:F, B24, NhatKy_ViPham!C:C, "T15")</f>
        <v>100</v>
      </c>
      <c r="AG24" s="6">
        <f>100 + SUMIFS(NhatKy_ViPham!J:J, NhatKy_ViPham!E:E, "10_Hoa_B", NhatKy_ViPham!F:F, B24, NhatKy_ViPham!C:C, "T16") - SUMIFS(NhatKy_ViPham!K:K, NhatKy_ViPham!E:E, "10_Hoa_B", NhatKy_ViPham!F:F, B24, NhatKy_ViPham!C:C, "T16")</f>
        <v>100</v>
      </c>
      <c r="AH24" s="6">
        <f>100 + SUMIFS(NhatKy_ViPham!J:J, NhatKy_ViPham!E:E, "10_Hoa_B", NhatKy_ViPham!F:F, B24, NhatKy_ViPham!C:C, "T17") - SUMIFS(NhatKy_ViPham!K:K, NhatKy_ViPham!E:E, "10_Hoa_B", NhatKy_ViPham!F:F, B24, NhatKy_ViPham!C:C, "T17")</f>
        <v>100</v>
      </c>
      <c r="AI24" s="6">
        <f>100 + SUMIFS(NhatKy_ViPham!J:J, NhatKy_ViPham!E:E, "10_Hoa_B", NhatKy_ViPham!F:F, B24, NhatKy_ViPham!C:C, "T18") - SUMIFS(NhatKy_ViPham!K:K, NhatKy_ViPham!E:E, "10_Hoa_B", NhatKy_ViPham!F:F, B24, NhatKy_ViPham!C:C, "T18")</f>
        <v>100</v>
      </c>
      <c r="AJ24" s="6">
        <f>100 + SUMIFS(NhatKy_ViPham!J:J, NhatKy_ViPham!E:E, "10_Hoa_B", NhatKy_ViPham!F:F, B24, NhatKy_ViPham!C:C, "T19") - SUMIFS(NhatKy_ViPham!K:K, NhatKy_ViPham!E:E, "10_Hoa_B", NhatKy_ViPham!F:F, B24, NhatKy_ViPham!C:C, "T19")</f>
        <v>100</v>
      </c>
      <c r="AK24" s="6">
        <f>100 + SUMIFS(NhatKy_ViPham!J:J, NhatKy_ViPham!E:E, "10_Hoa_B", NhatKy_ViPham!F:F, B24, NhatKy_ViPham!C:C, "T20") - SUMIFS(NhatKy_ViPham!K:K, NhatKy_ViPham!E:E, "10_Hoa_B", NhatKy_ViPham!F:F, B24, NhatKy_ViPham!C:C, "T20")</f>
        <v>100</v>
      </c>
      <c r="AL24" s="6">
        <f>100 + SUMIFS(NhatKy_ViPham!J:J, NhatKy_ViPham!E:E, "10_Hoa_B", NhatKy_ViPham!F:F, B24, NhatKy_ViPham!C:C, "T21") - SUMIFS(NhatKy_ViPham!K:K, NhatKy_ViPham!E:E, "10_Hoa_B", NhatKy_ViPham!F:F, B24, NhatKy_ViPham!C:C, "T21")</f>
        <v>100</v>
      </c>
      <c r="AM24" s="6">
        <f>100 + SUMIFS(NhatKy_ViPham!J:J, NhatKy_ViPham!E:E, "10_Hoa_B", NhatKy_ViPham!F:F, B24, NhatKy_ViPham!C:C, "T22") - SUMIFS(NhatKy_ViPham!K:K, NhatKy_ViPham!E:E, "10_Hoa_B", NhatKy_ViPham!F:F, B24, NhatKy_ViPham!C:C, "T22")</f>
        <v>100</v>
      </c>
      <c r="AN24" s="6">
        <f>100 + SUMIFS(NhatKy_ViPham!J:J, NhatKy_ViPham!E:E, "10_Hoa_B", NhatKy_ViPham!F:F, B24, NhatKy_ViPham!C:C, "T23") - SUMIFS(NhatKy_ViPham!K:K, NhatKy_ViPham!E:E, "10_Hoa_B", NhatKy_ViPham!F:F, B24, NhatKy_ViPham!C:C, "T23")</f>
        <v>100</v>
      </c>
      <c r="AO24" s="6">
        <f>100 + SUMIFS(NhatKy_ViPham!J:J, NhatKy_ViPham!E:E, "10_Hoa_B", NhatKy_ViPham!F:F, B24, NhatKy_ViPham!C:C, "T24") - SUMIFS(NhatKy_ViPham!K:K, NhatKy_ViPham!E:E, "10_Hoa_B", NhatKy_ViPham!F:F, B24, NhatKy_ViPham!C:C, "T24")</f>
        <v>100</v>
      </c>
      <c r="AP24" s="6">
        <f>100 + SUMIFS(NhatKy_ViPham!J:J, NhatKy_ViPham!E:E, "10_Hoa_B", NhatKy_ViPham!F:F, B24, NhatKy_ViPham!C:C, "T25") - SUMIFS(NhatKy_ViPham!K:K, NhatKy_ViPham!E:E, "10_Hoa_B", NhatKy_ViPham!F:F, B24, NhatKy_ViPham!C:C, "T25")</f>
        <v>100</v>
      </c>
      <c r="AQ24" s="6">
        <f>100 + SUMIFS(NhatKy_ViPham!J:J, NhatKy_ViPham!E:E, "10_Hoa_B", NhatKy_ViPham!F:F, B24, NhatKy_ViPham!C:C, "T26") - SUMIFS(NhatKy_ViPham!K:K, NhatKy_ViPham!E:E, "10_Hoa_B", NhatKy_ViPham!F:F, B24, NhatKy_ViPham!C:C, "T26")</f>
        <v>100</v>
      </c>
      <c r="AR24" s="6">
        <f>100 + SUMIFS(NhatKy_ViPham!J:J, NhatKy_ViPham!E:E, "10_Hoa_B", NhatKy_ViPham!F:F, B24, NhatKy_ViPham!C:C, "T27") - SUMIFS(NhatKy_ViPham!K:K, NhatKy_ViPham!E:E, "10_Hoa_B", NhatKy_ViPham!F:F, B24, NhatKy_ViPham!C:C, "T27")</f>
        <v>100</v>
      </c>
      <c r="AS24" s="6">
        <f>100 + SUMIFS(NhatKy_ViPham!J:J, NhatKy_ViPham!E:E, "10_Hoa_B", NhatKy_ViPham!F:F, B24, NhatKy_ViPham!C:C, "T28") - SUMIFS(NhatKy_ViPham!K:K, NhatKy_ViPham!E:E, "10_Hoa_B", NhatKy_ViPham!F:F, B24, NhatKy_ViPham!C:C, "T28")</f>
        <v>100</v>
      </c>
      <c r="AT24" s="6">
        <f>100 + SUMIFS(NhatKy_ViPham!J:J, NhatKy_ViPham!E:E, "10_Hoa_B", NhatKy_ViPham!F:F, B24, NhatKy_ViPham!C:C, "T29") - SUMIFS(NhatKy_ViPham!K:K, NhatKy_ViPham!E:E, "10_Hoa_B", NhatKy_ViPham!F:F, B24, NhatKy_ViPham!C:C, "T29")</f>
        <v>100</v>
      </c>
      <c r="AU24" s="6">
        <f>100 + SUMIFS(NhatKy_ViPham!J:J, NhatKy_ViPham!E:E, "10_Hoa_B", NhatKy_ViPham!F:F, B24, NhatKy_ViPham!C:C, "T30") - SUMIFS(NhatKy_ViPham!K:K, NhatKy_ViPham!E:E, "10_Hoa_B", NhatKy_ViPham!F:F, B24, NhatKy_ViPham!C:C, "T30")</f>
        <v>100</v>
      </c>
      <c r="AV24" s="6">
        <f>100 + SUMIFS(NhatKy_ViPham!J:J, NhatKy_ViPham!E:E, "10_Hoa_B", NhatKy_ViPham!F:F, B24, NhatKy_ViPham!C:C, "T31") - SUMIFS(NhatKy_ViPham!K:K, NhatKy_ViPham!E:E, "10_Hoa_B", NhatKy_ViPham!F:F, B24, NhatKy_ViPham!C:C, "T31")</f>
        <v>100</v>
      </c>
      <c r="AW24" s="6">
        <f>100 + SUMIFS(NhatKy_ViPham!J:J, NhatKy_ViPham!E:E, "10_Hoa_B", NhatKy_ViPham!F:F, B24, NhatKy_ViPham!C:C, "T32") - SUMIFS(NhatKy_ViPham!K:K, NhatKy_ViPham!E:E, "10_Hoa_B", NhatKy_ViPham!F:F, B24, NhatKy_ViPham!C:C, "T32")</f>
        <v>100</v>
      </c>
      <c r="AX24" s="6">
        <f>100 + SUMIFS(NhatKy_ViPham!J:J, NhatKy_ViPham!E:E, "10_Hoa_B", NhatKy_ViPham!F:F, B24, NhatKy_ViPham!C:C, "T33") - SUMIFS(NhatKy_ViPham!K:K, NhatKy_ViPham!E:E, "10_Hoa_B", NhatKy_ViPham!F:F, B24, NhatKy_ViPham!C:C, "T33")</f>
        <v>100</v>
      </c>
      <c r="AY24" s="6">
        <f>100 + SUMIFS(NhatKy_ViPham!J:J, NhatKy_ViPham!E:E, "10_Hoa_B", NhatKy_ViPham!F:F, B24, NhatKy_ViPham!C:C, "T34") - SUMIFS(NhatKy_ViPham!K:K, NhatKy_ViPham!E:E, "10_Hoa_B", NhatKy_ViPham!F:F, B24, NhatKy_ViPham!C:C, "T34")</f>
        <v>100</v>
      </c>
      <c r="AZ24" s="6">
        <f>100 + SUMIFS(NhatKy_ViPham!J:J, NhatKy_ViPham!E:E, "10_Hoa_B", NhatKy_ViPham!F:F, B24, NhatKy_ViPham!C:C, "T35") - SUMIFS(NhatKy_ViPham!K:K, NhatKy_ViPham!E:E, "10_Hoa_B", NhatKy_ViPham!F:F, B24, NhatKy_ViPham!C:C, "T35")</f>
        <v>100</v>
      </c>
      <c r="BA24" s="12">
        <f t="shared" si="0"/>
        <v>100</v>
      </c>
      <c r="BB24" s="11" t="s">
        <v>430</v>
      </c>
      <c r="BC24" s="16" t="str">
        <f t="shared" si="1"/>
        <v>Tốt</v>
      </c>
      <c r="BD24" s="15" t="str">
        <f t="shared" si="2"/>
        <v>🟢 BÌNH THƯỜNG</v>
      </c>
    </row>
    <row r="25" spans="1:56" x14ac:dyDescent="0.25">
      <c r="A25" s="4">
        <v>17</v>
      </c>
      <c r="B25" s="10" t="s">
        <v>775</v>
      </c>
      <c r="C25" s="4" t="s">
        <v>581</v>
      </c>
      <c r="D25" s="4" t="s">
        <v>429</v>
      </c>
      <c r="E25" s="11" t="s">
        <v>430</v>
      </c>
      <c r="F25" s="7">
        <f>SUMIFS(NhatKy_ViPham!K:K, NhatKy_ViPham!E:E, "10_Hoa_B", NhatKy_ViPham!F:F, B25, NhatKy_ViPham!H:H, "L01")</f>
        <v>0</v>
      </c>
      <c r="G25" s="7">
        <f>SUMIFS(NhatKy_ViPham!K:K, NhatKy_ViPham!E:E, "10_Hoa_B", NhatKy_ViPham!F:F, B25, NhatKy_ViPham!H:H, "L02")</f>
        <v>0</v>
      </c>
      <c r="H25" s="7">
        <f>SUMIFS(NhatKy_ViPham!K:K, NhatKy_ViPham!E:E, "10_Hoa_B", NhatKy_ViPham!F:F, B25, NhatKy_ViPham!H:H, "L03")</f>
        <v>0</v>
      </c>
      <c r="I25" s="7">
        <f>SUMIFS(NhatKy_ViPham!K:K, NhatKy_ViPham!E:E, "10_Hoa_B", NhatKy_ViPham!F:F, B25, NhatKy_ViPham!H:H, "L04")</f>
        <v>0</v>
      </c>
      <c r="J25" s="7">
        <f>SUMIFS(NhatKy_ViPham!K:K, NhatKy_ViPham!E:E, "10_Hoa_B", NhatKy_ViPham!F:F, B25, NhatKy_ViPham!H:H, "L05")</f>
        <v>0</v>
      </c>
      <c r="K25" s="7">
        <f>SUMIFS(NhatKy_ViPham!K:K, NhatKy_ViPham!E:E, "10_Hoa_B", NhatKy_ViPham!F:F, B25, NhatKy_ViPham!H:H, "L06")</f>
        <v>0</v>
      </c>
      <c r="L25" s="7">
        <f>SUMIFS(NhatKy_ViPham!K:K, NhatKy_ViPham!E:E, "10_Hoa_B", NhatKy_ViPham!F:F, B25, NhatKy_ViPham!H:H, "L07")</f>
        <v>0</v>
      </c>
      <c r="M25" s="7">
        <f>SUMIFS(NhatKy_ViPham!K:K, NhatKy_ViPham!E:E, "10_Hoa_B", NhatKy_ViPham!F:F, B25, NhatKy_ViPham!H:H, "L08")</f>
        <v>0</v>
      </c>
      <c r="N25" s="7">
        <f>SUMIFS(NhatKy_ViPham!K:K, NhatKy_ViPham!E:E, "10_Hoa_B", NhatKy_ViPham!F:F, B25, NhatKy_ViPham!H:H, "L09")</f>
        <v>0</v>
      </c>
      <c r="O25" s="7">
        <f>SUMIFS(NhatKy_ViPham!K:K, NhatKy_ViPham!E:E, "10_Hoa_B", NhatKy_ViPham!F:F, B25, NhatKy_ViPham!H:H, "L10")</f>
        <v>0</v>
      </c>
      <c r="P25" s="12">
        <f>SUMIFS(NhatKy_ViPham!J:J, NhatKy_ViPham!E:E, "10_Hoa_B", NhatKy_ViPham!F:F, B25)</f>
        <v>0</v>
      </c>
      <c r="Q25" s="13">
        <f>SUMIFS(NhatKy_ViPham!K:K, NhatKy_ViPham!E:E, "10_Hoa_B", NhatKy_ViPham!F:F, B25)</f>
        <v>0</v>
      </c>
      <c r="R25" s="7">
        <f>100 + SUMIFS(NhatKy_ViPham!J:J, NhatKy_ViPham!E:E, "10_Hoa_B", NhatKy_ViPham!F:F, B25, NhatKy_ViPham!C:C, "T1") - SUMIFS(NhatKy_ViPham!K:K, NhatKy_ViPham!E:E, "10_Hoa_B", NhatKy_ViPham!F:F, B25, NhatKy_ViPham!C:C, "T1")</f>
        <v>100</v>
      </c>
      <c r="S25" s="7">
        <f>100 + SUMIFS(NhatKy_ViPham!J:J, NhatKy_ViPham!E:E, "10_Hoa_B", NhatKy_ViPham!F:F, B25, NhatKy_ViPham!C:C, "T2") - SUMIFS(NhatKy_ViPham!K:K, NhatKy_ViPham!E:E, "10_Hoa_B", NhatKy_ViPham!F:F, B25, NhatKy_ViPham!C:C, "T2")</f>
        <v>100</v>
      </c>
      <c r="T25" s="7">
        <f>100 + SUMIFS(NhatKy_ViPham!J:J, NhatKy_ViPham!E:E, "10_Hoa_B", NhatKy_ViPham!F:F, B25, NhatKy_ViPham!C:C, "T3") - SUMIFS(NhatKy_ViPham!K:K, NhatKy_ViPham!E:E, "10_Hoa_B", NhatKy_ViPham!F:F, B25, NhatKy_ViPham!C:C, "T3")</f>
        <v>100</v>
      </c>
      <c r="U25" s="7">
        <f>100 + SUMIFS(NhatKy_ViPham!J:J, NhatKy_ViPham!E:E, "10_Hoa_B", NhatKy_ViPham!F:F, B25, NhatKy_ViPham!C:C, "T4") - SUMIFS(NhatKy_ViPham!K:K, NhatKy_ViPham!E:E, "10_Hoa_B", NhatKy_ViPham!F:F, B25, NhatKy_ViPham!C:C, "T4")</f>
        <v>100</v>
      </c>
      <c r="V25" s="7">
        <f>100 + SUMIFS(NhatKy_ViPham!J:J, NhatKy_ViPham!E:E, "10_Hoa_B", NhatKy_ViPham!F:F, B25, NhatKy_ViPham!C:C, "T5") - SUMIFS(NhatKy_ViPham!K:K, NhatKy_ViPham!E:E, "10_Hoa_B", NhatKy_ViPham!F:F, B25, NhatKy_ViPham!C:C, "T5")</f>
        <v>100</v>
      </c>
      <c r="W25" s="7">
        <f>100 + SUMIFS(NhatKy_ViPham!J:J, NhatKy_ViPham!E:E, "10_Hoa_B", NhatKy_ViPham!F:F, B25, NhatKy_ViPham!C:C, "T6") - SUMIFS(NhatKy_ViPham!K:K, NhatKy_ViPham!E:E, "10_Hoa_B", NhatKy_ViPham!F:F, B25, NhatKy_ViPham!C:C, "T6")</f>
        <v>100</v>
      </c>
      <c r="X25" s="7">
        <f>100 + SUMIFS(NhatKy_ViPham!J:J, NhatKy_ViPham!E:E, "10_Hoa_B", NhatKy_ViPham!F:F, B25, NhatKy_ViPham!C:C, "T7") - SUMIFS(NhatKy_ViPham!K:K, NhatKy_ViPham!E:E, "10_Hoa_B", NhatKy_ViPham!F:F, B25, NhatKy_ViPham!C:C, "T7")</f>
        <v>100</v>
      </c>
      <c r="Y25" s="7">
        <f>100 + SUMIFS(NhatKy_ViPham!J:J, NhatKy_ViPham!E:E, "10_Hoa_B", NhatKy_ViPham!F:F, B25, NhatKy_ViPham!C:C, "T8") - SUMIFS(NhatKy_ViPham!K:K, NhatKy_ViPham!E:E, "10_Hoa_B", NhatKy_ViPham!F:F, B25, NhatKy_ViPham!C:C, "T8")</f>
        <v>100</v>
      </c>
      <c r="Z25" s="7">
        <f>100 + SUMIFS(NhatKy_ViPham!J:J, NhatKy_ViPham!E:E, "10_Hoa_B", NhatKy_ViPham!F:F, B25, NhatKy_ViPham!C:C, "T9") - SUMIFS(NhatKy_ViPham!K:K, NhatKy_ViPham!E:E, "10_Hoa_B", NhatKy_ViPham!F:F, B25, NhatKy_ViPham!C:C, "T9")</f>
        <v>100</v>
      </c>
      <c r="AA25" s="7">
        <f>100 + SUMIFS(NhatKy_ViPham!J:J, NhatKy_ViPham!E:E, "10_Hoa_B", NhatKy_ViPham!F:F, B25, NhatKy_ViPham!C:C, "T10") - SUMIFS(NhatKy_ViPham!K:K, NhatKy_ViPham!E:E, "10_Hoa_B", NhatKy_ViPham!F:F, B25, NhatKy_ViPham!C:C, "T10")</f>
        <v>100</v>
      </c>
      <c r="AB25" s="7">
        <f>100 + SUMIFS(NhatKy_ViPham!J:J, NhatKy_ViPham!E:E, "10_Hoa_B", NhatKy_ViPham!F:F, B25, NhatKy_ViPham!C:C, "T11") - SUMIFS(NhatKy_ViPham!K:K, NhatKy_ViPham!E:E, "10_Hoa_B", NhatKy_ViPham!F:F, B25, NhatKy_ViPham!C:C, "T11")</f>
        <v>100</v>
      </c>
      <c r="AC25" s="7">
        <f>100 + SUMIFS(NhatKy_ViPham!J:J, NhatKy_ViPham!E:E, "10_Hoa_B", NhatKy_ViPham!F:F, B25, NhatKy_ViPham!C:C, "T12") - SUMIFS(NhatKy_ViPham!K:K, NhatKy_ViPham!E:E, "10_Hoa_B", NhatKy_ViPham!F:F, B25, NhatKy_ViPham!C:C, "T12")</f>
        <v>100</v>
      </c>
      <c r="AD25" s="7">
        <f>100 + SUMIFS(NhatKy_ViPham!J:J, NhatKy_ViPham!E:E, "10_Hoa_B", NhatKy_ViPham!F:F, B25, NhatKy_ViPham!C:C, "T13") - SUMIFS(NhatKy_ViPham!K:K, NhatKy_ViPham!E:E, "10_Hoa_B", NhatKy_ViPham!F:F, B25, NhatKy_ViPham!C:C, "T13")</f>
        <v>100</v>
      </c>
      <c r="AE25" s="7">
        <f>100 + SUMIFS(NhatKy_ViPham!J:J, NhatKy_ViPham!E:E, "10_Hoa_B", NhatKy_ViPham!F:F, B25, NhatKy_ViPham!C:C, "T14") - SUMIFS(NhatKy_ViPham!K:K, NhatKy_ViPham!E:E, "10_Hoa_B", NhatKy_ViPham!F:F, B25, NhatKy_ViPham!C:C, "T14")</f>
        <v>100</v>
      </c>
      <c r="AF25" s="7">
        <f>100 + SUMIFS(NhatKy_ViPham!J:J, NhatKy_ViPham!E:E, "10_Hoa_B", NhatKy_ViPham!F:F, B25, NhatKy_ViPham!C:C, "T15") - SUMIFS(NhatKy_ViPham!K:K, NhatKy_ViPham!E:E, "10_Hoa_B", NhatKy_ViPham!F:F, B25, NhatKy_ViPham!C:C, "T15")</f>
        <v>100</v>
      </c>
      <c r="AG25" s="7">
        <f>100 + SUMIFS(NhatKy_ViPham!J:J, NhatKy_ViPham!E:E, "10_Hoa_B", NhatKy_ViPham!F:F, B25, NhatKy_ViPham!C:C, "T16") - SUMIFS(NhatKy_ViPham!K:K, NhatKy_ViPham!E:E, "10_Hoa_B", NhatKy_ViPham!F:F, B25, NhatKy_ViPham!C:C, "T16")</f>
        <v>100</v>
      </c>
      <c r="AH25" s="7">
        <f>100 + SUMIFS(NhatKy_ViPham!J:J, NhatKy_ViPham!E:E, "10_Hoa_B", NhatKy_ViPham!F:F, B25, NhatKy_ViPham!C:C, "T17") - SUMIFS(NhatKy_ViPham!K:K, NhatKy_ViPham!E:E, "10_Hoa_B", NhatKy_ViPham!F:F, B25, NhatKy_ViPham!C:C, "T17")</f>
        <v>100</v>
      </c>
      <c r="AI25" s="7">
        <f>100 + SUMIFS(NhatKy_ViPham!J:J, NhatKy_ViPham!E:E, "10_Hoa_B", NhatKy_ViPham!F:F, B25, NhatKy_ViPham!C:C, "T18") - SUMIFS(NhatKy_ViPham!K:K, NhatKy_ViPham!E:E, "10_Hoa_B", NhatKy_ViPham!F:F, B25, NhatKy_ViPham!C:C, "T18")</f>
        <v>100</v>
      </c>
      <c r="AJ25" s="7">
        <f>100 + SUMIFS(NhatKy_ViPham!J:J, NhatKy_ViPham!E:E, "10_Hoa_B", NhatKy_ViPham!F:F, B25, NhatKy_ViPham!C:C, "T19") - SUMIFS(NhatKy_ViPham!K:K, NhatKy_ViPham!E:E, "10_Hoa_B", NhatKy_ViPham!F:F, B25, NhatKy_ViPham!C:C, "T19")</f>
        <v>100</v>
      </c>
      <c r="AK25" s="7">
        <f>100 + SUMIFS(NhatKy_ViPham!J:J, NhatKy_ViPham!E:E, "10_Hoa_B", NhatKy_ViPham!F:F, B25, NhatKy_ViPham!C:C, "T20") - SUMIFS(NhatKy_ViPham!K:K, NhatKy_ViPham!E:E, "10_Hoa_B", NhatKy_ViPham!F:F, B25, NhatKy_ViPham!C:C, "T20")</f>
        <v>100</v>
      </c>
      <c r="AL25" s="7">
        <f>100 + SUMIFS(NhatKy_ViPham!J:J, NhatKy_ViPham!E:E, "10_Hoa_B", NhatKy_ViPham!F:F, B25, NhatKy_ViPham!C:C, "T21") - SUMIFS(NhatKy_ViPham!K:K, NhatKy_ViPham!E:E, "10_Hoa_B", NhatKy_ViPham!F:F, B25, NhatKy_ViPham!C:C, "T21")</f>
        <v>100</v>
      </c>
      <c r="AM25" s="7">
        <f>100 + SUMIFS(NhatKy_ViPham!J:J, NhatKy_ViPham!E:E, "10_Hoa_B", NhatKy_ViPham!F:F, B25, NhatKy_ViPham!C:C, "T22") - SUMIFS(NhatKy_ViPham!K:K, NhatKy_ViPham!E:E, "10_Hoa_B", NhatKy_ViPham!F:F, B25, NhatKy_ViPham!C:C, "T22")</f>
        <v>100</v>
      </c>
      <c r="AN25" s="7">
        <f>100 + SUMIFS(NhatKy_ViPham!J:J, NhatKy_ViPham!E:E, "10_Hoa_B", NhatKy_ViPham!F:F, B25, NhatKy_ViPham!C:C, "T23") - SUMIFS(NhatKy_ViPham!K:K, NhatKy_ViPham!E:E, "10_Hoa_B", NhatKy_ViPham!F:F, B25, NhatKy_ViPham!C:C, "T23")</f>
        <v>100</v>
      </c>
      <c r="AO25" s="7">
        <f>100 + SUMIFS(NhatKy_ViPham!J:J, NhatKy_ViPham!E:E, "10_Hoa_B", NhatKy_ViPham!F:F, B25, NhatKy_ViPham!C:C, "T24") - SUMIFS(NhatKy_ViPham!K:K, NhatKy_ViPham!E:E, "10_Hoa_B", NhatKy_ViPham!F:F, B25, NhatKy_ViPham!C:C, "T24")</f>
        <v>100</v>
      </c>
      <c r="AP25" s="7">
        <f>100 + SUMIFS(NhatKy_ViPham!J:J, NhatKy_ViPham!E:E, "10_Hoa_B", NhatKy_ViPham!F:F, B25, NhatKy_ViPham!C:C, "T25") - SUMIFS(NhatKy_ViPham!K:K, NhatKy_ViPham!E:E, "10_Hoa_B", NhatKy_ViPham!F:F, B25, NhatKy_ViPham!C:C, "T25")</f>
        <v>100</v>
      </c>
      <c r="AQ25" s="7">
        <f>100 + SUMIFS(NhatKy_ViPham!J:J, NhatKy_ViPham!E:E, "10_Hoa_B", NhatKy_ViPham!F:F, B25, NhatKy_ViPham!C:C, "T26") - SUMIFS(NhatKy_ViPham!K:K, NhatKy_ViPham!E:E, "10_Hoa_B", NhatKy_ViPham!F:F, B25, NhatKy_ViPham!C:C, "T26")</f>
        <v>100</v>
      </c>
      <c r="AR25" s="7">
        <f>100 + SUMIFS(NhatKy_ViPham!J:J, NhatKy_ViPham!E:E, "10_Hoa_B", NhatKy_ViPham!F:F, B25, NhatKy_ViPham!C:C, "T27") - SUMIFS(NhatKy_ViPham!K:K, NhatKy_ViPham!E:E, "10_Hoa_B", NhatKy_ViPham!F:F, B25, NhatKy_ViPham!C:C, "T27")</f>
        <v>100</v>
      </c>
      <c r="AS25" s="7">
        <f>100 + SUMIFS(NhatKy_ViPham!J:J, NhatKy_ViPham!E:E, "10_Hoa_B", NhatKy_ViPham!F:F, B25, NhatKy_ViPham!C:C, "T28") - SUMIFS(NhatKy_ViPham!K:K, NhatKy_ViPham!E:E, "10_Hoa_B", NhatKy_ViPham!F:F, B25, NhatKy_ViPham!C:C, "T28")</f>
        <v>100</v>
      </c>
      <c r="AT25" s="7">
        <f>100 + SUMIFS(NhatKy_ViPham!J:J, NhatKy_ViPham!E:E, "10_Hoa_B", NhatKy_ViPham!F:F, B25, NhatKy_ViPham!C:C, "T29") - SUMIFS(NhatKy_ViPham!K:K, NhatKy_ViPham!E:E, "10_Hoa_B", NhatKy_ViPham!F:F, B25, NhatKy_ViPham!C:C, "T29")</f>
        <v>100</v>
      </c>
      <c r="AU25" s="7">
        <f>100 + SUMIFS(NhatKy_ViPham!J:J, NhatKy_ViPham!E:E, "10_Hoa_B", NhatKy_ViPham!F:F, B25, NhatKy_ViPham!C:C, "T30") - SUMIFS(NhatKy_ViPham!K:K, NhatKy_ViPham!E:E, "10_Hoa_B", NhatKy_ViPham!F:F, B25, NhatKy_ViPham!C:C, "T30")</f>
        <v>100</v>
      </c>
      <c r="AV25" s="7">
        <f>100 + SUMIFS(NhatKy_ViPham!J:J, NhatKy_ViPham!E:E, "10_Hoa_B", NhatKy_ViPham!F:F, B25, NhatKy_ViPham!C:C, "T31") - SUMIFS(NhatKy_ViPham!K:K, NhatKy_ViPham!E:E, "10_Hoa_B", NhatKy_ViPham!F:F, B25, NhatKy_ViPham!C:C, "T31")</f>
        <v>100</v>
      </c>
      <c r="AW25" s="7">
        <f>100 + SUMIFS(NhatKy_ViPham!J:J, NhatKy_ViPham!E:E, "10_Hoa_B", NhatKy_ViPham!F:F, B25, NhatKy_ViPham!C:C, "T32") - SUMIFS(NhatKy_ViPham!K:K, NhatKy_ViPham!E:E, "10_Hoa_B", NhatKy_ViPham!F:F, B25, NhatKy_ViPham!C:C, "T32")</f>
        <v>100</v>
      </c>
      <c r="AX25" s="7">
        <f>100 + SUMIFS(NhatKy_ViPham!J:J, NhatKy_ViPham!E:E, "10_Hoa_B", NhatKy_ViPham!F:F, B25, NhatKy_ViPham!C:C, "T33") - SUMIFS(NhatKy_ViPham!K:K, NhatKy_ViPham!E:E, "10_Hoa_B", NhatKy_ViPham!F:F, B25, NhatKy_ViPham!C:C, "T33")</f>
        <v>100</v>
      </c>
      <c r="AY25" s="7">
        <f>100 + SUMIFS(NhatKy_ViPham!J:J, NhatKy_ViPham!E:E, "10_Hoa_B", NhatKy_ViPham!F:F, B25, NhatKy_ViPham!C:C, "T34") - SUMIFS(NhatKy_ViPham!K:K, NhatKy_ViPham!E:E, "10_Hoa_B", NhatKy_ViPham!F:F, B25, NhatKy_ViPham!C:C, "T34")</f>
        <v>100</v>
      </c>
      <c r="AZ25" s="7">
        <f>100 + SUMIFS(NhatKy_ViPham!J:J, NhatKy_ViPham!E:E, "10_Hoa_B", NhatKy_ViPham!F:F, B25, NhatKy_ViPham!C:C, "T35") - SUMIFS(NhatKy_ViPham!K:K, NhatKy_ViPham!E:E, "10_Hoa_B", NhatKy_ViPham!F:F, B25, NhatKy_ViPham!C:C, "T35")</f>
        <v>100</v>
      </c>
      <c r="BA25" s="12">
        <f t="shared" si="0"/>
        <v>100</v>
      </c>
      <c r="BB25" s="11" t="s">
        <v>430</v>
      </c>
      <c r="BC25" s="14" t="str">
        <f t="shared" si="1"/>
        <v>Tốt</v>
      </c>
      <c r="BD25" s="10" t="str">
        <f t="shared" si="2"/>
        <v>🟢 BÌNH THƯỜNG</v>
      </c>
    </row>
    <row r="26" spans="1:56" x14ac:dyDescent="0.25">
      <c r="A26" s="5">
        <v>18</v>
      </c>
      <c r="B26" s="15" t="s">
        <v>466</v>
      </c>
      <c r="C26" s="5" t="s">
        <v>451</v>
      </c>
      <c r="D26" s="5" t="s">
        <v>429</v>
      </c>
      <c r="E26" s="11" t="s">
        <v>430</v>
      </c>
      <c r="F26" s="6">
        <f>SUMIFS(NhatKy_ViPham!K:K, NhatKy_ViPham!E:E, "10_Hoa_B", NhatKy_ViPham!F:F, B26, NhatKy_ViPham!H:H, "L01")</f>
        <v>0</v>
      </c>
      <c r="G26" s="6">
        <f>SUMIFS(NhatKy_ViPham!K:K, NhatKy_ViPham!E:E, "10_Hoa_B", NhatKy_ViPham!F:F, B26, NhatKy_ViPham!H:H, "L02")</f>
        <v>0</v>
      </c>
      <c r="H26" s="6">
        <f>SUMIFS(NhatKy_ViPham!K:K, NhatKy_ViPham!E:E, "10_Hoa_B", NhatKy_ViPham!F:F, B26, NhatKy_ViPham!H:H, "L03")</f>
        <v>0</v>
      </c>
      <c r="I26" s="6">
        <f>SUMIFS(NhatKy_ViPham!K:K, NhatKy_ViPham!E:E, "10_Hoa_B", NhatKy_ViPham!F:F, B26, NhatKy_ViPham!H:H, "L04")</f>
        <v>0</v>
      </c>
      <c r="J26" s="6">
        <f>SUMIFS(NhatKy_ViPham!K:K, NhatKy_ViPham!E:E, "10_Hoa_B", NhatKy_ViPham!F:F, B26, NhatKy_ViPham!H:H, "L05")</f>
        <v>0</v>
      </c>
      <c r="K26" s="6">
        <f>SUMIFS(NhatKy_ViPham!K:K, NhatKy_ViPham!E:E, "10_Hoa_B", NhatKy_ViPham!F:F, B26, NhatKy_ViPham!H:H, "L06")</f>
        <v>0</v>
      </c>
      <c r="L26" s="6">
        <f>SUMIFS(NhatKy_ViPham!K:K, NhatKy_ViPham!E:E, "10_Hoa_B", NhatKy_ViPham!F:F, B26, NhatKy_ViPham!H:H, "L07")</f>
        <v>0</v>
      </c>
      <c r="M26" s="6">
        <f>SUMIFS(NhatKy_ViPham!K:K, NhatKy_ViPham!E:E, "10_Hoa_B", NhatKy_ViPham!F:F, B26, NhatKy_ViPham!H:H, "L08")</f>
        <v>0</v>
      </c>
      <c r="N26" s="6">
        <f>SUMIFS(NhatKy_ViPham!K:K, NhatKy_ViPham!E:E, "10_Hoa_B", NhatKy_ViPham!F:F, B26, NhatKy_ViPham!H:H, "L09")</f>
        <v>0</v>
      </c>
      <c r="O26" s="6">
        <f>SUMIFS(NhatKy_ViPham!K:K, NhatKy_ViPham!E:E, "10_Hoa_B", NhatKy_ViPham!F:F, B26, NhatKy_ViPham!H:H, "L10")</f>
        <v>0</v>
      </c>
      <c r="P26" s="12">
        <f>SUMIFS(NhatKy_ViPham!J:J, NhatKy_ViPham!E:E, "10_Hoa_B", NhatKy_ViPham!F:F, B26)</f>
        <v>0</v>
      </c>
      <c r="Q26" s="13">
        <f>SUMIFS(NhatKy_ViPham!K:K, NhatKy_ViPham!E:E, "10_Hoa_B", NhatKy_ViPham!F:F, B26)</f>
        <v>0</v>
      </c>
      <c r="R26" s="6">
        <f>100 + SUMIFS(NhatKy_ViPham!J:J, NhatKy_ViPham!E:E, "10_Hoa_B", NhatKy_ViPham!F:F, B26, NhatKy_ViPham!C:C, "T1") - SUMIFS(NhatKy_ViPham!K:K, NhatKy_ViPham!E:E, "10_Hoa_B", NhatKy_ViPham!F:F, B26, NhatKy_ViPham!C:C, "T1")</f>
        <v>100</v>
      </c>
      <c r="S26" s="6">
        <f>100 + SUMIFS(NhatKy_ViPham!J:J, NhatKy_ViPham!E:E, "10_Hoa_B", NhatKy_ViPham!F:F, B26, NhatKy_ViPham!C:C, "T2") - SUMIFS(NhatKy_ViPham!K:K, NhatKy_ViPham!E:E, "10_Hoa_B", NhatKy_ViPham!F:F, B26, NhatKy_ViPham!C:C, "T2")</f>
        <v>100</v>
      </c>
      <c r="T26" s="6">
        <f>100 + SUMIFS(NhatKy_ViPham!J:J, NhatKy_ViPham!E:E, "10_Hoa_B", NhatKy_ViPham!F:F, B26, NhatKy_ViPham!C:C, "T3") - SUMIFS(NhatKy_ViPham!K:K, NhatKy_ViPham!E:E, "10_Hoa_B", NhatKy_ViPham!F:F, B26, NhatKy_ViPham!C:C, "T3")</f>
        <v>100</v>
      </c>
      <c r="U26" s="6">
        <f>100 + SUMIFS(NhatKy_ViPham!J:J, NhatKy_ViPham!E:E, "10_Hoa_B", NhatKy_ViPham!F:F, B26, NhatKy_ViPham!C:C, "T4") - SUMIFS(NhatKy_ViPham!K:K, NhatKy_ViPham!E:E, "10_Hoa_B", NhatKy_ViPham!F:F, B26, NhatKy_ViPham!C:C, "T4")</f>
        <v>100</v>
      </c>
      <c r="V26" s="6">
        <f>100 + SUMIFS(NhatKy_ViPham!J:J, NhatKy_ViPham!E:E, "10_Hoa_B", NhatKy_ViPham!F:F, B26, NhatKy_ViPham!C:C, "T5") - SUMIFS(NhatKy_ViPham!K:K, NhatKy_ViPham!E:E, "10_Hoa_B", NhatKy_ViPham!F:F, B26, NhatKy_ViPham!C:C, "T5")</f>
        <v>100</v>
      </c>
      <c r="W26" s="6">
        <f>100 + SUMIFS(NhatKy_ViPham!J:J, NhatKy_ViPham!E:E, "10_Hoa_B", NhatKy_ViPham!F:F, B26, NhatKy_ViPham!C:C, "T6") - SUMIFS(NhatKy_ViPham!K:K, NhatKy_ViPham!E:E, "10_Hoa_B", NhatKy_ViPham!F:F, B26, NhatKy_ViPham!C:C, "T6")</f>
        <v>100</v>
      </c>
      <c r="X26" s="6">
        <f>100 + SUMIFS(NhatKy_ViPham!J:J, NhatKy_ViPham!E:E, "10_Hoa_B", NhatKy_ViPham!F:F, B26, NhatKy_ViPham!C:C, "T7") - SUMIFS(NhatKy_ViPham!K:K, NhatKy_ViPham!E:E, "10_Hoa_B", NhatKy_ViPham!F:F, B26, NhatKy_ViPham!C:C, "T7")</f>
        <v>100</v>
      </c>
      <c r="Y26" s="6">
        <f>100 + SUMIFS(NhatKy_ViPham!J:J, NhatKy_ViPham!E:E, "10_Hoa_B", NhatKy_ViPham!F:F, B26, NhatKy_ViPham!C:C, "T8") - SUMIFS(NhatKy_ViPham!K:K, NhatKy_ViPham!E:E, "10_Hoa_B", NhatKy_ViPham!F:F, B26, NhatKy_ViPham!C:C, "T8")</f>
        <v>100</v>
      </c>
      <c r="Z26" s="6">
        <f>100 + SUMIFS(NhatKy_ViPham!J:J, NhatKy_ViPham!E:E, "10_Hoa_B", NhatKy_ViPham!F:F, B26, NhatKy_ViPham!C:C, "T9") - SUMIFS(NhatKy_ViPham!K:K, NhatKy_ViPham!E:E, "10_Hoa_B", NhatKy_ViPham!F:F, B26, NhatKy_ViPham!C:C, "T9")</f>
        <v>100</v>
      </c>
      <c r="AA26" s="6">
        <f>100 + SUMIFS(NhatKy_ViPham!J:J, NhatKy_ViPham!E:E, "10_Hoa_B", NhatKy_ViPham!F:F, B26, NhatKy_ViPham!C:C, "T10") - SUMIFS(NhatKy_ViPham!K:K, NhatKy_ViPham!E:E, "10_Hoa_B", NhatKy_ViPham!F:F, B26, NhatKy_ViPham!C:C, "T10")</f>
        <v>100</v>
      </c>
      <c r="AB26" s="6">
        <f>100 + SUMIFS(NhatKy_ViPham!J:J, NhatKy_ViPham!E:E, "10_Hoa_B", NhatKy_ViPham!F:F, B26, NhatKy_ViPham!C:C, "T11") - SUMIFS(NhatKy_ViPham!K:K, NhatKy_ViPham!E:E, "10_Hoa_B", NhatKy_ViPham!F:F, B26, NhatKy_ViPham!C:C, "T11")</f>
        <v>100</v>
      </c>
      <c r="AC26" s="6">
        <f>100 + SUMIFS(NhatKy_ViPham!J:J, NhatKy_ViPham!E:E, "10_Hoa_B", NhatKy_ViPham!F:F, B26, NhatKy_ViPham!C:C, "T12") - SUMIFS(NhatKy_ViPham!K:K, NhatKy_ViPham!E:E, "10_Hoa_B", NhatKy_ViPham!F:F, B26, NhatKy_ViPham!C:C, "T12")</f>
        <v>100</v>
      </c>
      <c r="AD26" s="6">
        <f>100 + SUMIFS(NhatKy_ViPham!J:J, NhatKy_ViPham!E:E, "10_Hoa_B", NhatKy_ViPham!F:F, B26, NhatKy_ViPham!C:C, "T13") - SUMIFS(NhatKy_ViPham!K:K, NhatKy_ViPham!E:E, "10_Hoa_B", NhatKy_ViPham!F:F, B26, NhatKy_ViPham!C:C, "T13")</f>
        <v>100</v>
      </c>
      <c r="AE26" s="6">
        <f>100 + SUMIFS(NhatKy_ViPham!J:J, NhatKy_ViPham!E:E, "10_Hoa_B", NhatKy_ViPham!F:F, B26, NhatKy_ViPham!C:C, "T14") - SUMIFS(NhatKy_ViPham!K:K, NhatKy_ViPham!E:E, "10_Hoa_B", NhatKy_ViPham!F:F, B26, NhatKy_ViPham!C:C, "T14")</f>
        <v>100</v>
      </c>
      <c r="AF26" s="6">
        <f>100 + SUMIFS(NhatKy_ViPham!J:J, NhatKy_ViPham!E:E, "10_Hoa_B", NhatKy_ViPham!F:F, B26, NhatKy_ViPham!C:C, "T15") - SUMIFS(NhatKy_ViPham!K:K, NhatKy_ViPham!E:E, "10_Hoa_B", NhatKy_ViPham!F:F, B26, NhatKy_ViPham!C:C, "T15")</f>
        <v>100</v>
      </c>
      <c r="AG26" s="6">
        <f>100 + SUMIFS(NhatKy_ViPham!J:J, NhatKy_ViPham!E:E, "10_Hoa_B", NhatKy_ViPham!F:F, B26, NhatKy_ViPham!C:C, "T16") - SUMIFS(NhatKy_ViPham!K:K, NhatKy_ViPham!E:E, "10_Hoa_B", NhatKy_ViPham!F:F, B26, NhatKy_ViPham!C:C, "T16")</f>
        <v>100</v>
      </c>
      <c r="AH26" s="6">
        <f>100 + SUMIFS(NhatKy_ViPham!J:J, NhatKy_ViPham!E:E, "10_Hoa_B", NhatKy_ViPham!F:F, B26, NhatKy_ViPham!C:C, "T17") - SUMIFS(NhatKy_ViPham!K:K, NhatKy_ViPham!E:E, "10_Hoa_B", NhatKy_ViPham!F:F, B26, NhatKy_ViPham!C:C, "T17")</f>
        <v>100</v>
      </c>
      <c r="AI26" s="6">
        <f>100 + SUMIFS(NhatKy_ViPham!J:J, NhatKy_ViPham!E:E, "10_Hoa_B", NhatKy_ViPham!F:F, B26, NhatKy_ViPham!C:C, "T18") - SUMIFS(NhatKy_ViPham!K:K, NhatKy_ViPham!E:E, "10_Hoa_B", NhatKy_ViPham!F:F, B26, NhatKy_ViPham!C:C, "T18")</f>
        <v>100</v>
      </c>
      <c r="AJ26" s="6">
        <f>100 + SUMIFS(NhatKy_ViPham!J:J, NhatKy_ViPham!E:E, "10_Hoa_B", NhatKy_ViPham!F:F, B26, NhatKy_ViPham!C:C, "T19") - SUMIFS(NhatKy_ViPham!K:K, NhatKy_ViPham!E:E, "10_Hoa_B", NhatKy_ViPham!F:F, B26, NhatKy_ViPham!C:C, "T19")</f>
        <v>100</v>
      </c>
      <c r="AK26" s="6">
        <f>100 + SUMIFS(NhatKy_ViPham!J:J, NhatKy_ViPham!E:E, "10_Hoa_B", NhatKy_ViPham!F:F, B26, NhatKy_ViPham!C:C, "T20") - SUMIFS(NhatKy_ViPham!K:K, NhatKy_ViPham!E:E, "10_Hoa_B", NhatKy_ViPham!F:F, B26, NhatKy_ViPham!C:C, "T20")</f>
        <v>100</v>
      </c>
      <c r="AL26" s="6">
        <f>100 + SUMIFS(NhatKy_ViPham!J:J, NhatKy_ViPham!E:E, "10_Hoa_B", NhatKy_ViPham!F:F, B26, NhatKy_ViPham!C:C, "T21") - SUMIFS(NhatKy_ViPham!K:K, NhatKy_ViPham!E:E, "10_Hoa_B", NhatKy_ViPham!F:F, B26, NhatKy_ViPham!C:C, "T21")</f>
        <v>100</v>
      </c>
      <c r="AM26" s="6">
        <f>100 + SUMIFS(NhatKy_ViPham!J:J, NhatKy_ViPham!E:E, "10_Hoa_B", NhatKy_ViPham!F:F, B26, NhatKy_ViPham!C:C, "T22") - SUMIFS(NhatKy_ViPham!K:K, NhatKy_ViPham!E:E, "10_Hoa_B", NhatKy_ViPham!F:F, B26, NhatKy_ViPham!C:C, "T22")</f>
        <v>100</v>
      </c>
      <c r="AN26" s="6">
        <f>100 + SUMIFS(NhatKy_ViPham!J:J, NhatKy_ViPham!E:E, "10_Hoa_B", NhatKy_ViPham!F:F, B26, NhatKy_ViPham!C:C, "T23") - SUMIFS(NhatKy_ViPham!K:K, NhatKy_ViPham!E:E, "10_Hoa_B", NhatKy_ViPham!F:F, B26, NhatKy_ViPham!C:C, "T23")</f>
        <v>100</v>
      </c>
      <c r="AO26" s="6">
        <f>100 + SUMIFS(NhatKy_ViPham!J:J, NhatKy_ViPham!E:E, "10_Hoa_B", NhatKy_ViPham!F:F, B26, NhatKy_ViPham!C:C, "T24") - SUMIFS(NhatKy_ViPham!K:K, NhatKy_ViPham!E:E, "10_Hoa_B", NhatKy_ViPham!F:F, B26, NhatKy_ViPham!C:C, "T24")</f>
        <v>100</v>
      </c>
      <c r="AP26" s="6">
        <f>100 + SUMIFS(NhatKy_ViPham!J:J, NhatKy_ViPham!E:E, "10_Hoa_B", NhatKy_ViPham!F:F, B26, NhatKy_ViPham!C:C, "T25") - SUMIFS(NhatKy_ViPham!K:K, NhatKy_ViPham!E:E, "10_Hoa_B", NhatKy_ViPham!F:F, B26, NhatKy_ViPham!C:C, "T25")</f>
        <v>100</v>
      </c>
      <c r="AQ26" s="6">
        <f>100 + SUMIFS(NhatKy_ViPham!J:J, NhatKy_ViPham!E:E, "10_Hoa_B", NhatKy_ViPham!F:F, B26, NhatKy_ViPham!C:C, "T26") - SUMIFS(NhatKy_ViPham!K:K, NhatKy_ViPham!E:E, "10_Hoa_B", NhatKy_ViPham!F:F, B26, NhatKy_ViPham!C:C, "T26")</f>
        <v>100</v>
      </c>
      <c r="AR26" s="6">
        <f>100 + SUMIFS(NhatKy_ViPham!J:J, NhatKy_ViPham!E:E, "10_Hoa_B", NhatKy_ViPham!F:F, B26, NhatKy_ViPham!C:C, "T27") - SUMIFS(NhatKy_ViPham!K:K, NhatKy_ViPham!E:E, "10_Hoa_B", NhatKy_ViPham!F:F, B26, NhatKy_ViPham!C:C, "T27")</f>
        <v>100</v>
      </c>
      <c r="AS26" s="6">
        <f>100 + SUMIFS(NhatKy_ViPham!J:J, NhatKy_ViPham!E:E, "10_Hoa_B", NhatKy_ViPham!F:F, B26, NhatKy_ViPham!C:C, "T28") - SUMIFS(NhatKy_ViPham!K:K, NhatKy_ViPham!E:E, "10_Hoa_B", NhatKy_ViPham!F:F, B26, NhatKy_ViPham!C:C, "T28")</f>
        <v>100</v>
      </c>
      <c r="AT26" s="6">
        <f>100 + SUMIFS(NhatKy_ViPham!J:J, NhatKy_ViPham!E:E, "10_Hoa_B", NhatKy_ViPham!F:F, B26, NhatKy_ViPham!C:C, "T29") - SUMIFS(NhatKy_ViPham!K:K, NhatKy_ViPham!E:E, "10_Hoa_B", NhatKy_ViPham!F:F, B26, NhatKy_ViPham!C:C, "T29")</f>
        <v>100</v>
      </c>
      <c r="AU26" s="6">
        <f>100 + SUMIFS(NhatKy_ViPham!J:J, NhatKy_ViPham!E:E, "10_Hoa_B", NhatKy_ViPham!F:F, B26, NhatKy_ViPham!C:C, "T30") - SUMIFS(NhatKy_ViPham!K:K, NhatKy_ViPham!E:E, "10_Hoa_B", NhatKy_ViPham!F:F, B26, NhatKy_ViPham!C:C, "T30")</f>
        <v>100</v>
      </c>
      <c r="AV26" s="6">
        <f>100 + SUMIFS(NhatKy_ViPham!J:J, NhatKy_ViPham!E:E, "10_Hoa_B", NhatKy_ViPham!F:F, B26, NhatKy_ViPham!C:C, "T31") - SUMIFS(NhatKy_ViPham!K:K, NhatKy_ViPham!E:E, "10_Hoa_B", NhatKy_ViPham!F:F, B26, NhatKy_ViPham!C:C, "T31")</f>
        <v>100</v>
      </c>
      <c r="AW26" s="6">
        <f>100 + SUMIFS(NhatKy_ViPham!J:J, NhatKy_ViPham!E:E, "10_Hoa_B", NhatKy_ViPham!F:F, B26, NhatKy_ViPham!C:C, "T32") - SUMIFS(NhatKy_ViPham!K:K, NhatKy_ViPham!E:E, "10_Hoa_B", NhatKy_ViPham!F:F, B26, NhatKy_ViPham!C:C, "T32")</f>
        <v>100</v>
      </c>
      <c r="AX26" s="6">
        <f>100 + SUMIFS(NhatKy_ViPham!J:J, NhatKy_ViPham!E:E, "10_Hoa_B", NhatKy_ViPham!F:F, B26, NhatKy_ViPham!C:C, "T33") - SUMIFS(NhatKy_ViPham!K:K, NhatKy_ViPham!E:E, "10_Hoa_B", NhatKy_ViPham!F:F, B26, NhatKy_ViPham!C:C, "T33")</f>
        <v>100</v>
      </c>
      <c r="AY26" s="6">
        <f>100 + SUMIFS(NhatKy_ViPham!J:J, NhatKy_ViPham!E:E, "10_Hoa_B", NhatKy_ViPham!F:F, B26, NhatKy_ViPham!C:C, "T34") - SUMIFS(NhatKy_ViPham!K:K, NhatKy_ViPham!E:E, "10_Hoa_B", NhatKy_ViPham!F:F, B26, NhatKy_ViPham!C:C, "T34")</f>
        <v>100</v>
      </c>
      <c r="AZ26" s="6">
        <f>100 + SUMIFS(NhatKy_ViPham!J:J, NhatKy_ViPham!E:E, "10_Hoa_B", NhatKy_ViPham!F:F, B26, NhatKy_ViPham!C:C, "T35") - SUMIFS(NhatKy_ViPham!K:K, NhatKy_ViPham!E:E, "10_Hoa_B", NhatKy_ViPham!F:F, B26, NhatKy_ViPham!C:C, "T35")</f>
        <v>100</v>
      </c>
      <c r="BA26" s="12">
        <f t="shared" si="0"/>
        <v>100</v>
      </c>
      <c r="BB26" s="11" t="s">
        <v>430</v>
      </c>
      <c r="BC26" s="16" t="str">
        <f t="shared" si="1"/>
        <v>Tốt</v>
      </c>
      <c r="BD26" s="15" t="str">
        <f t="shared" si="2"/>
        <v>🟢 BÌNH THƯỜNG</v>
      </c>
    </row>
    <row r="27" spans="1:56" x14ac:dyDescent="0.25">
      <c r="A27" s="4">
        <v>19</v>
      </c>
      <c r="B27" s="10" t="s">
        <v>776</v>
      </c>
      <c r="C27" s="4" t="s">
        <v>777</v>
      </c>
      <c r="D27" s="4" t="s">
        <v>435</v>
      </c>
      <c r="E27" s="11" t="s">
        <v>430</v>
      </c>
      <c r="F27" s="7">
        <f>SUMIFS(NhatKy_ViPham!K:K, NhatKy_ViPham!E:E, "10_Hoa_B", NhatKy_ViPham!F:F, B27, NhatKy_ViPham!H:H, "L01")</f>
        <v>0</v>
      </c>
      <c r="G27" s="7">
        <f>SUMIFS(NhatKy_ViPham!K:K, NhatKy_ViPham!E:E, "10_Hoa_B", NhatKy_ViPham!F:F, B27, NhatKy_ViPham!H:H, "L02")</f>
        <v>0</v>
      </c>
      <c r="H27" s="7">
        <f>SUMIFS(NhatKy_ViPham!K:K, NhatKy_ViPham!E:E, "10_Hoa_B", NhatKy_ViPham!F:F, B27, NhatKy_ViPham!H:H, "L03")</f>
        <v>0</v>
      </c>
      <c r="I27" s="7">
        <f>SUMIFS(NhatKy_ViPham!K:K, NhatKy_ViPham!E:E, "10_Hoa_B", NhatKy_ViPham!F:F, B27, NhatKy_ViPham!H:H, "L04")</f>
        <v>0</v>
      </c>
      <c r="J27" s="7">
        <f>SUMIFS(NhatKy_ViPham!K:K, NhatKy_ViPham!E:E, "10_Hoa_B", NhatKy_ViPham!F:F, B27, NhatKy_ViPham!H:H, "L05")</f>
        <v>0</v>
      </c>
      <c r="K27" s="7">
        <f>SUMIFS(NhatKy_ViPham!K:K, NhatKy_ViPham!E:E, "10_Hoa_B", NhatKy_ViPham!F:F, B27, NhatKy_ViPham!H:H, "L06")</f>
        <v>0</v>
      </c>
      <c r="L27" s="7">
        <f>SUMIFS(NhatKy_ViPham!K:K, NhatKy_ViPham!E:E, "10_Hoa_B", NhatKy_ViPham!F:F, B27, NhatKy_ViPham!H:H, "L07")</f>
        <v>0</v>
      </c>
      <c r="M27" s="7">
        <f>SUMIFS(NhatKy_ViPham!K:K, NhatKy_ViPham!E:E, "10_Hoa_B", NhatKy_ViPham!F:F, B27, NhatKy_ViPham!H:H, "L08")</f>
        <v>0</v>
      </c>
      <c r="N27" s="7">
        <f>SUMIFS(NhatKy_ViPham!K:K, NhatKy_ViPham!E:E, "10_Hoa_B", NhatKy_ViPham!F:F, B27, NhatKy_ViPham!H:H, "L09")</f>
        <v>0</v>
      </c>
      <c r="O27" s="7">
        <f>SUMIFS(NhatKy_ViPham!K:K, NhatKy_ViPham!E:E, "10_Hoa_B", NhatKy_ViPham!F:F, B27, NhatKy_ViPham!H:H, "L10")</f>
        <v>0</v>
      </c>
      <c r="P27" s="12">
        <f>SUMIFS(NhatKy_ViPham!J:J, NhatKy_ViPham!E:E, "10_Hoa_B", NhatKy_ViPham!F:F, B27)</f>
        <v>0</v>
      </c>
      <c r="Q27" s="13">
        <f>SUMIFS(NhatKy_ViPham!K:K, NhatKy_ViPham!E:E, "10_Hoa_B", NhatKy_ViPham!F:F, B27)</f>
        <v>0</v>
      </c>
      <c r="R27" s="7">
        <f>100 + SUMIFS(NhatKy_ViPham!J:J, NhatKy_ViPham!E:E, "10_Hoa_B", NhatKy_ViPham!F:F, B27, NhatKy_ViPham!C:C, "T1") - SUMIFS(NhatKy_ViPham!K:K, NhatKy_ViPham!E:E, "10_Hoa_B", NhatKy_ViPham!F:F, B27, NhatKy_ViPham!C:C, "T1")</f>
        <v>100</v>
      </c>
      <c r="S27" s="7">
        <f>100 + SUMIFS(NhatKy_ViPham!J:J, NhatKy_ViPham!E:E, "10_Hoa_B", NhatKy_ViPham!F:F, B27, NhatKy_ViPham!C:C, "T2") - SUMIFS(NhatKy_ViPham!K:K, NhatKy_ViPham!E:E, "10_Hoa_B", NhatKy_ViPham!F:F, B27, NhatKy_ViPham!C:C, "T2")</f>
        <v>100</v>
      </c>
      <c r="T27" s="7">
        <f>100 + SUMIFS(NhatKy_ViPham!J:J, NhatKy_ViPham!E:E, "10_Hoa_B", NhatKy_ViPham!F:F, B27, NhatKy_ViPham!C:C, "T3") - SUMIFS(NhatKy_ViPham!K:K, NhatKy_ViPham!E:E, "10_Hoa_B", NhatKy_ViPham!F:F, B27, NhatKy_ViPham!C:C, "T3")</f>
        <v>100</v>
      </c>
      <c r="U27" s="7">
        <f>100 + SUMIFS(NhatKy_ViPham!J:J, NhatKy_ViPham!E:E, "10_Hoa_B", NhatKy_ViPham!F:F, B27, NhatKy_ViPham!C:C, "T4") - SUMIFS(NhatKy_ViPham!K:K, NhatKy_ViPham!E:E, "10_Hoa_B", NhatKy_ViPham!F:F, B27, NhatKy_ViPham!C:C, "T4")</f>
        <v>100</v>
      </c>
      <c r="V27" s="7">
        <f>100 + SUMIFS(NhatKy_ViPham!J:J, NhatKy_ViPham!E:E, "10_Hoa_B", NhatKy_ViPham!F:F, B27, NhatKy_ViPham!C:C, "T5") - SUMIFS(NhatKy_ViPham!K:K, NhatKy_ViPham!E:E, "10_Hoa_B", NhatKy_ViPham!F:F, B27, NhatKy_ViPham!C:C, "T5")</f>
        <v>100</v>
      </c>
      <c r="W27" s="7">
        <f>100 + SUMIFS(NhatKy_ViPham!J:J, NhatKy_ViPham!E:E, "10_Hoa_B", NhatKy_ViPham!F:F, B27, NhatKy_ViPham!C:C, "T6") - SUMIFS(NhatKy_ViPham!K:K, NhatKy_ViPham!E:E, "10_Hoa_B", NhatKy_ViPham!F:F, B27, NhatKy_ViPham!C:C, "T6")</f>
        <v>100</v>
      </c>
      <c r="X27" s="7">
        <f>100 + SUMIFS(NhatKy_ViPham!J:J, NhatKy_ViPham!E:E, "10_Hoa_B", NhatKy_ViPham!F:F, B27, NhatKy_ViPham!C:C, "T7") - SUMIFS(NhatKy_ViPham!K:K, NhatKy_ViPham!E:E, "10_Hoa_B", NhatKy_ViPham!F:F, B27, NhatKy_ViPham!C:C, "T7")</f>
        <v>100</v>
      </c>
      <c r="Y27" s="7">
        <f>100 + SUMIFS(NhatKy_ViPham!J:J, NhatKy_ViPham!E:E, "10_Hoa_B", NhatKy_ViPham!F:F, B27, NhatKy_ViPham!C:C, "T8") - SUMIFS(NhatKy_ViPham!K:K, NhatKy_ViPham!E:E, "10_Hoa_B", NhatKy_ViPham!F:F, B27, NhatKy_ViPham!C:C, "T8")</f>
        <v>100</v>
      </c>
      <c r="Z27" s="7">
        <f>100 + SUMIFS(NhatKy_ViPham!J:J, NhatKy_ViPham!E:E, "10_Hoa_B", NhatKy_ViPham!F:F, B27, NhatKy_ViPham!C:C, "T9") - SUMIFS(NhatKy_ViPham!K:K, NhatKy_ViPham!E:E, "10_Hoa_B", NhatKy_ViPham!F:F, B27, NhatKy_ViPham!C:C, "T9")</f>
        <v>100</v>
      </c>
      <c r="AA27" s="7">
        <f>100 + SUMIFS(NhatKy_ViPham!J:J, NhatKy_ViPham!E:E, "10_Hoa_B", NhatKy_ViPham!F:F, B27, NhatKy_ViPham!C:C, "T10") - SUMIFS(NhatKy_ViPham!K:K, NhatKy_ViPham!E:E, "10_Hoa_B", NhatKy_ViPham!F:F, B27, NhatKy_ViPham!C:C, "T10")</f>
        <v>100</v>
      </c>
      <c r="AB27" s="7">
        <f>100 + SUMIFS(NhatKy_ViPham!J:J, NhatKy_ViPham!E:E, "10_Hoa_B", NhatKy_ViPham!F:F, B27, NhatKy_ViPham!C:C, "T11") - SUMIFS(NhatKy_ViPham!K:K, NhatKy_ViPham!E:E, "10_Hoa_B", NhatKy_ViPham!F:F, B27, NhatKy_ViPham!C:C, "T11")</f>
        <v>100</v>
      </c>
      <c r="AC27" s="7">
        <f>100 + SUMIFS(NhatKy_ViPham!J:J, NhatKy_ViPham!E:E, "10_Hoa_B", NhatKy_ViPham!F:F, B27, NhatKy_ViPham!C:C, "T12") - SUMIFS(NhatKy_ViPham!K:K, NhatKy_ViPham!E:E, "10_Hoa_B", NhatKy_ViPham!F:F, B27, NhatKy_ViPham!C:C, "T12")</f>
        <v>100</v>
      </c>
      <c r="AD27" s="7">
        <f>100 + SUMIFS(NhatKy_ViPham!J:J, NhatKy_ViPham!E:E, "10_Hoa_B", NhatKy_ViPham!F:F, B27, NhatKy_ViPham!C:C, "T13") - SUMIFS(NhatKy_ViPham!K:K, NhatKy_ViPham!E:E, "10_Hoa_B", NhatKy_ViPham!F:F, B27, NhatKy_ViPham!C:C, "T13")</f>
        <v>100</v>
      </c>
      <c r="AE27" s="7">
        <f>100 + SUMIFS(NhatKy_ViPham!J:J, NhatKy_ViPham!E:E, "10_Hoa_B", NhatKy_ViPham!F:F, B27, NhatKy_ViPham!C:C, "T14") - SUMIFS(NhatKy_ViPham!K:K, NhatKy_ViPham!E:E, "10_Hoa_B", NhatKy_ViPham!F:F, B27, NhatKy_ViPham!C:C, "T14")</f>
        <v>100</v>
      </c>
      <c r="AF27" s="7">
        <f>100 + SUMIFS(NhatKy_ViPham!J:J, NhatKy_ViPham!E:E, "10_Hoa_B", NhatKy_ViPham!F:F, B27, NhatKy_ViPham!C:C, "T15") - SUMIFS(NhatKy_ViPham!K:K, NhatKy_ViPham!E:E, "10_Hoa_B", NhatKy_ViPham!F:F, B27, NhatKy_ViPham!C:C, "T15")</f>
        <v>100</v>
      </c>
      <c r="AG27" s="7">
        <f>100 + SUMIFS(NhatKy_ViPham!J:J, NhatKy_ViPham!E:E, "10_Hoa_B", NhatKy_ViPham!F:F, B27, NhatKy_ViPham!C:C, "T16") - SUMIFS(NhatKy_ViPham!K:K, NhatKy_ViPham!E:E, "10_Hoa_B", NhatKy_ViPham!F:F, B27, NhatKy_ViPham!C:C, "T16")</f>
        <v>100</v>
      </c>
      <c r="AH27" s="7">
        <f>100 + SUMIFS(NhatKy_ViPham!J:J, NhatKy_ViPham!E:E, "10_Hoa_B", NhatKy_ViPham!F:F, B27, NhatKy_ViPham!C:C, "T17") - SUMIFS(NhatKy_ViPham!K:K, NhatKy_ViPham!E:E, "10_Hoa_B", NhatKy_ViPham!F:F, B27, NhatKy_ViPham!C:C, "T17")</f>
        <v>100</v>
      </c>
      <c r="AI27" s="7">
        <f>100 + SUMIFS(NhatKy_ViPham!J:J, NhatKy_ViPham!E:E, "10_Hoa_B", NhatKy_ViPham!F:F, B27, NhatKy_ViPham!C:C, "T18") - SUMIFS(NhatKy_ViPham!K:K, NhatKy_ViPham!E:E, "10_Hoa_B", NhatKy_ViPham!F:F, B27, NhatKy_ViPham!C:C, "T18")</f>
        <v>100</v>
      </c>
      <c r="AJ27" s="7">
        <f>100 + SUMIFS(NhatKy_ViPham!J:J, NhatKy_ViPham!E:E, "10_Hoa_B", NhatKy_ViPham!F:F, B27, NhatKy_ViPham!C:C, "T19") - SUMIFS(NhatKy_ViPham!K:K, NhatKy_ViPham!E:E, "10_Hoa_B", NhatKy_ViPham!F:F, B27, NhatKy_ViPham!C:C, "T19")</f>
        <v>100</v>
      </c>
      <c r="AK27" s="7">
        <f>100 + SUMIFS(NhatKy_ViPham!J:J, NhatKy_ViPham!E:E, "10_Hoa_B", NhatKy_ViPham!F:F, B27, NhatKy_ViPham!C:C, "T20") - SUMIFS(NhatKy_ViPham!K:K, NhatKy_ViPham!E:E, "10_Hoa_B", NhatKy_ViPham!F:F, B27, NhatKy_ViPham!C:C, "T20")</f>
        <v>100</v>
      </c>
      <c r="AL27" s="7">
        <f>100 + SUMIFS(NhatKy_ViPham!J:J, NhatKy_ViPham!E:E, "10_Hoa_B", NhatKy_ViPham!F:F, B27, NhatKy_ViPham!C:C, "T21") - SUMIFS(NhatKy_ViPham!K:K, NhatKy_ViPham!E:E, "10_Hoa_B", NhatKy_ViPham!F:F, B27, NhatKy_ViPham!C:C, "T21")</f>
        <v>100</v>
      </c>
      <c r="AM27" s="7">
        <f>100 + SUMIFS(NhatKy_ViPham!J:J, NhatKy_ViPham!E:E, "10_Hoa_B", NhatKy_ViPham!F:F, B27, NhatKy_ViPham!C:C, "T22") - SUMIFS(NhatKy_ViPham!K:K, NhatKy_ViPham!E:E, "10_Hoa_B", NhatKy_ViPham!F:F, B27, NhatKy_ViPham!C:C, "T22")</f>
        <v>100</v>
      </c>
      <c r="AN27" s="7">
        <f>100 + SUMIFS(NhatKy_ViPham!J:J, NhatKy_ViPham!E:E, "10_Hoa_B", NhatKy_ViPham!F:F, B27, NhatKy_ViPham!C:C, "T23") - SUMIFS(NhatKy_ViPham!K:K, NhatKy_ViPham!E:E, "10_Hoa_B", NhatKy_ViPham!F:F, B27, NhatKy_ViPham!C:C, "T23")</f>
        <v>100</v>
      </c>
      <c r="AO27" s="7">
        <f>100 + SUMIFS(NhatKy_ViPham!J:J, NhatKy_ViPham!E:E, "10_Hoa_B", NhatKy_ViPham!F:F, B27, NhatKy_ViPham!C:C, "T24") - SUMIFS(NhatKy_ViPham!K:K, NhatKy_ViPham!E:E, "10_Hoa_B", NhatKy_ViPham!F:F, B27, NhatKy_ViPham!C:C, "T24")</f>
        <v>100</v>
      </c>
      <c r="AP27" s="7">
        <f>100 + SUMIFS(NhatKy_ViPham!J:J, NhatKy_ViPham!E:E, "10_Hoa_B", NhatKy_ViPham!F:F, B27, NhatKy_ViPham!C:C, "T25") - SUMIFS(NhatKy_ViPham!K:K, NhatKy_ViPham!E:E, "10_Hoa_B", NhatKy_ViPham!F:F, B27, NhatKy_ViPham!C:C, "T25")</f>
        <v>100</v>
      </c>
      <c r="AQ27" s="7">
        <f>100 + SUMIFS(NhatKy_ViPham!J:J, NhatKy_ViPham!E:E, "10_Hoa_B", NhatKy_ViPham!F:F, B27, NhatKy_ViPham!C:C, "T26") - SUMIFS(NhatKy_ViPham!K:K, NhatKy_ViPham!E:E, "10_Hoa_B", NhatKy_ViPham!F:F, B27, NhatKy_ViPham!C:C, "T26")</f>
        <v>100</v>
      </c>
      <c r="AR27" s="7">
        <f>100 + SUMIFS(NhatKy_ViPham!J:J, NhatKy_ViPham!E:E, "10_Hoa_B", NhatKy_ViPham!F:F, B27, NhatKy_ViPham!C:C, "T27") - SUMIFS(NhatKy_ViPham!K:K, NhatKy_ViPham!E:E, "10_Hoa_B", NhatKy_ViPham!F:F, B27, NhatKy_ViPham!C:C, "T27")</f>
        <v>100</v>
      </c>
      <c r="AS27" s="7">
        <f>100 + SUMIFS(NhatKy_ViPham!J:J, NhatKy_ViPham!E:E, "10_Hoa_B", NhatKy_ViPham!F:F, B27, NhatKy_ViPham!C:C, "T28") - SUMIFS(NhatKy_ViPham!K:K, NhatKy_ViPham!E:E, "10_Hoa_B", NhatKy_ViPham!F:F, B27, NhatKy_ViPham!C:C, "T28")</f>
        <v>100</v>
      </c>
      <c r="AT27" s="7">
        <f>100 + SUMIFS(NhatKy_ViPham!J:J, NhatKy_ViPham!E:E, "10_Hoa_B", NhatKy_ViPham!F:F, B27, NhatKy_ViPham!C:C, "T29") - SUMIFS(NhatKy_ViPham!K:K, NhatKy_ViPham!E:E, "10_Hoa_B", NhatKy_ViPham!F:F, B27, NhatKy_ViPham!C:C, "T29")</f>
        <v>100</v>
      </c>
      <c r="AU27" s="7">
        <f>100 + SUMIFS(NhatKy_ViPham!J:J, NhatKy_ViPham!E:E, "10_Hoa_B", NhatKy_ViPham!F:F, B27, NhatKy_ViPham!C:C, "T30") - SUMIFS(NhatKy_ViPham!K:K, NhatKy_ViPham!E:E, "10_Hoa_B", NhatKy_ViPham!F:F, B27, NhatKy_ViPham!C:C, "T30")</f>
        <v>100</v>
      </c>
      <c r="AV27" s="7">
        <f>100 + SUMIFS(NhatKy_ViPham!J:J, NhatKy_ViPham!E:E, "10_Hoa_B", NhatKy_ViPham!F:F, B27, NhatKy_ViPham!C:C, "T31") - SUMIFS(NhatKy_ViPham!K:K, NhatKy_ViPham!E:E, "10_Hoa_B", NhatKy_ViPham!F:F, B27, NhatKy_ViPham!C:C, "T31")</f>
        <v>100</v>
      </c>
      <c r="AW27" s="7">
        <f>100 + SUMIFS(NhatKy_ViPham!J:J, NhatKy_ViPham!E:E, "10_Hoa_B", NhatKy_ViPham!F:F, B27, NhatKy_ViPham!C:C, "T32") - SUMIFS(NhatKy_ViPham!K:K, NhatKy_ViPham!E:E, "10_Hoa_B", NhatKy_ViPham!F:F, B27, NhatKy_ViPham!C:C, "T32")</f>
        <v>100</v>
      </c>
      <c r="AX27" s="7">
        <f>100 + SUMIFS(NhatKy_ViPham!J:J, NhatKy_ViPham!E:E, "10_Hoa_B", NhatKy_ViPham!F:F, B27, NhatKy_ViPham!C:C, "T33") - SUMIFS(NhatKy_ViPham!K:K, NhatKy_ViPham!E:E, "10_Hoa_B", NhatKy_ViPham!F:F, B27, NhatKy_ViPham!C:C, "T33")</f>
        <v>100</v>
      </c>
      <c r="AY27" s="7">
        <f>100 + SUMIFS(NhatKy_ViPham!J:J, NhatKy_ViPham!E:E, "10_Hoa_B", NhatKy_ViPham!F:F, B27, NhatKy_ViPham!C:C, "T34") - SUMIFS(NhatKy_ViPham!K:K, NhatKy_ViPham!E:E, "10_Hoa_B", NhatKy_ViPham!F:F, B27, NhatKy_ViPham!C:C, "T34")</f>
        <v>100</v>
      </c>
      <c r="AZ27" s="7">
        <f>100 + SUMIFS(NhatKy_ViPham!J:J, NhatKy_ViPham!E:E, "10_Hoa_B", NhatKy_ViPham!F:F, B27, NhatKy_ViPham!C:C, "T35") - SUMIFS(NhatKy_ViPham!K:K, NhatKy_ViPham!E:E, "10_Hoa_B", NhatKy_ViPham!F:F, B27, NhatKy_ViPham!C:C, "T35")</f>
        <v>100</v>
      </c>
      <c r="BA27" s="12">
        <f t="shared" si="0"/>
        <v>100</v>
      </c>
      <c r="BB27" s="11" t="s">
        <v>430</v>
      </c>
      <c r="BC27" s="14" t="str">
        <f t="shared" si="1"/>
        <v>Tốt</v>
      </c>
      <c r="BD27" s="10" t="str">
        <f t="shared" si="2"/>
        <v>🟢 BÌNH THƯỜNG</v>
      </c>
    </row>
    <row r="28" spans="1:56" x14ac:dyDescent="0.25">
      <c r="A28" s="5">
        <v>20</v>
      </c>
      <c r="B28" s="15" t="s">
        <v>778</v>
      </c>
      <c r="C28" s="5" t="s">
        <v>473</v>
      </c>
      <c r="D28" s="5" t="s">
        <v>435</v>
      </c>
      <c r="E28" s="11" t="s">
        <v>430</v>
      </c>
      <c r="F28" s="6">
        <f>SUMIFS(NhatKy_ViPham!K:K, NhatKy_ViPham!E:E, "10_Hoa_B", NhatKy_ViPham!F:F, B28, NhatKy_ViPham!H:H, "L01")</f>
        <v>0</v>
      </c>
      <c r="G28" s="6">
        <f>SUMIFS(NhatKy_ViPham!K:K, NhatKy_ViPham!E:E, "10_Hoa_B", NhatKy_ViPham!F:F, B28, NhatKy_ViPham!H:H, "L02")</f>
        <v>0</v>
      </c>
      <c r="H28" s="6">
        <f>SUMIFS(NhatKy_ViPham!K:K, NhatKy_ViPham!E:E, "10_Hoa_B", NhatKy_ViPham!F:F, B28, NhatKy_ViPham!H:H, "L03")</f>
        <v>0</v>
      </c>
      <c r="I28" s="6">
        <f>SUMIFS(NhatKy_ViPham!K:K, NhatKy_ViPham!E:E, "10_Hoa_B", NhatKy_ViPham!F:F, B28, NhatKy_ViPham!H:H, "L04")</f>
        <v>0</v>
      </c>
      <c r="J28" s="6">
        <f>SUMIFS(NhatKy_ViPham!K:K, NhatKy_ViPham!E:E, "10_Hoa_B", NhatKy_ViPham!F:F, B28, NhatKy_ViPham!H:H, "L05")</f>
        <v>0</v>
      </c>
      <c r="K28" s="6">
        <f>SUMIFS(NhatKy_ViPham!K:K, NhatKy_ViPham!E:E, "10_Hoa_B", NhatKy_ViPham!F:F, B28, NhatKy_ViPham!H:H, "L06")</f>
        <v>0</v>
      </c>
      <c r="L28" s="6">
        <f>SUMIFS(NhatKy_ViPham!K:K, NhatKy_ViPham!E:E, "10_Hoa_B", NhatKy_ViPham!F:F, B28, NhatKy_ViPham!H:H, "L07")</f>
        <v>0</v>
      </c>
      <c r="M28" s="6">
        <f>SUMIFS(NhatKy_ViPham!K:K, NhatKy_ViPham!E:E, "10_Hoa_B", NhatKy_ViPham!F:F, B28, NhatKy_ViPham!H:H, "L08")</f>
        <v>0</v>
      </c>
      <c r="N28" s="6">
        <f>SUMIFS(NhatKy_ViPham!K:K, NhatKy_ViPham!E:E, "10_Hoa_B", NhatKy_ViPham!F:F, B28, NhatKy_ViPham!H:H, "L09")</f>
        <v>0</v>
      </c>
      <c r="O28" s="6">
        <f>SUMIFS(NhatKy_ViPham!K:K, NhatKy_ViPham!E:E, "10_Hoa_B", NhatKy_ViPham!F:F, B28, NhatKy_ViPham!H:H, "L10")</f>
        <v>0</v>
      </c>
      <c r="P28" s="12">
        <f>SUMIFS(NhatKy_ViPham!J:J, NhatKy_ViPham!E:E, "10_Hoa_B", NhatKy_ViPham!F:F, B28)</f>
        <v>0</v>
      </c>
      <c r="Q28" s="13">
        <f>SUMIFS(NhatKy_ViPham!K:K, NhatKy_ViPham!E:E, "10_Hoa_B", NhatKy_ViPham!F:F, B28)</f>
        <v>0</v>
      </c>
      <c r="R28" s="6">
        <f>100 + SUMIFS(NhatKy_ViPham!J:J, NhatKy_ViPham!E:E, "10_Hoa_B", NhatKy_ViPham!F:F, B28, NhatKy_ViPham!C:C, "T1") - SUMIFS(NhatKy_ViPham!K:K, NhatKy_ViPham!E:E, "10_Hoa_B", NhatKy_ViPham!F:F, B28, NhatKy_ViPham!C:C, "T1")</f>
        <v>100</v>
      </c>
      <c r="S28" s="6">
        <f>100 + SUMIFS(NhatKy_ViPham!J:J, NhatKy_ViPham!E:E, "10_Hoa_B", NhatKy_ViPham!F:F, B28, NhatKy_ViPham!C:C, "T2") - SUMIFS(NhatKy_ViPham!K:K, NhatKy_ViPham!E:E, "10_Hoa_B", NhatKy_ViPham!F:F, B28, NhatKy_ViPham!C:C, "T2")</f>
        <v>100</v>
      </c>
      <c r="T28" s="6">
        <f>100 + SUMIFS(NhatKy_ViPham!J:J, NhatKy_ViPham!E:E, "10_Hoa_B", NhatKy_ViPham!F:F, B28, NhatKy_ViPham!C:C, "T3") - SUMIFS(NhatKy_ViPham!K:K, NhatKy_ViPham!E:E, "10_Hoa_B", NhatKy_ViPham!F:F, B28, NhatKy_ViPham!C:C, "T3")</f>
        <v>100</v>
      </c>
      <c r="U28" s="6">
        <f>100 + SUMIFS(NhatKy_ViPham!J:J, NhatKy_ViPham!E:E, "10_Hoa_B", NhatKy_ViPham!F:F, B28, NhatKy_ViPham!C:C, "T4") - SUMIFS(NhatKy_ViPham!K:K, NhatKy_ViPham!E:E, "10_Hoa_B", NhatKy_ViPham!F:F, B28, NhatKy_ViPham!C:C, "T4")</f>
        <v>100</v>
      </c>
      <c r="V28" s="6">
        <f>100 + SUMIFS(NhatKy_ViPham!J:J, NhatKy_ViPham!E:E, "10_Hoa_B", NhatKy_ViPham!F:F, B28, NhatKy_ViPham!C:C, "T5") - SUMIFS(NhatKy_ViPham!K:K, NhatKy_ViPham!E:E, "10_Hoa_B", NhatKy_ViPham!F:F, B28, NhatKy_ViPham!C:C, "T5")</f>
        <v>100</v>
      </c>
      <c r="W28" s="6">
        <f>100 + SUMIFS(NhatKy_ViPham!J:J, NhatKy_ViPham!E:E, "10_Hoa_B", NhatKy_ViPham!F:F, B28, NhatKy_ViPham!C:C, "T6") - SUMIFS(NhatKy_ViPham!K:K, NhatKy_ViPham!E:E, "10_Hoa_B", NhatKy_ViPham!F:F, B28, NhatKy_ViPham!C:C, "T6")</f>
        <v>100</v>
      </c>
      <c r="X28" s="6">
        <f>100 + SUMIFS(NhatKy_ViPham!J:J, NhatKy_ViPham!E:E, "10_Hoa_B", NhatKy_ViPham!F:F, B28, NhatKy_ViPham!C:C, "T7") - SUMIFS(NhatKy_ViPham!K:K, NhatKy_ViPham!E:E, "10_Hoa_B", NhatKy_ViPham!F:F, B28, NhatKy_ViPham!C:C, "T7")</f>
        <v>100</v>
      </c>
      <c r="Y28" s="6">
        <f>100 + SUMIFS(NhatKy_ViPham!J:J, NhatKy_ViPham!E:E, "10_Hoa_B", NhatKy_ViPham!F:F, B28, NhatKy_ViPham!C:C, "T8") - SUMIFS(NhatKy_ViPham!K:K, NhatKy_ViPham!E:E, "10_Hoa_B", NhatKy_ViPham!F:F, B28, NhatKy_ViPham!C:C, "T8")</f>
        <v>100</v>
      </c>
      <c r="Z28" s="6">
        <f>100 + SUMIFS(NhatKy_ViPham!J:J, NhatKy_ViPham!E:E, "10_Hoa_B", NhatKy_ViPham!F:F, B28, NhatKy_ViPham!C:C, "T9") - SUMIFS(NhatKy_ViPham!K:K, NhatKy_ViPham!E:E, "10_Hoa_B", NhatKy_ViPham!F:F, B28, NhatKy_ViPham!C:C, "T9")</f>
        <v>100</v>
      </c>
      <c r="AA28" s="6">
        <f>100 + SUMIFS(NhatKy_ViPham!J:J, NhatKy_ViPham!E:E, "10_Hoa_B", NhatKy_ViPham!F:F, B28, NhatKy_ViPham!C:C, "T10") - SUMIFS(NhatKy_ViPham!K:K, NhatKy_ViPham!E:E, "10_Hoa_B", NhatKy_ViPham!F:F, B28, NhatKy_ViPham!C:C, "T10")</f>
        <v>100</v>
      </c>
      <c r="AB28" s="6">
        <f>100 + SUMIFS(NhatKy_ViPham!J:J, NhatKy_ViPham!E:E, "10_Hoa_B", NhatKy_ViPham!F:F, B28, NhatKy_ViPham!C:C, "T11") - SUMIFS(NhatKy_ViPham!K:K, NhatKy_ViPham!E:E, "10_Hoa_B", NhatKy_ViPham!F:F, B28, NhatKy_ViPham!C:C, "T11")</f>
        <v>100</v>
      </c>
      <c r="AC28" s="6">
        <f>100 + SUMIFS(NhatKy_ViPham!J:J, NhatKy_ViPham!E:E, "10_Hoa_B", NhatKy_ViPham!F:F, B28, NhatKy_ViPham!C:C, "T12") - SUMIFS(NhatKy_ViPham!K:K, NhatKy_ViPham!E:E, "10_Hoa_B", NhatKy_ViPham!F:F, B28, NhatKy_ViPham!C:C, "T12")</f>
        <v>100</v>
      </c>
      <c r="AD28" s="6">
        <f>100 + SUMIFS(NhatKy_ViPham!J:J, NhatKy_ViPham!E:E, "10_Hoa_B", NhatKy_ViPham!F:F, B28, NhatKy_ViPham!C:C, "T13") - SUMIFS(NhatKy_ViPham!K:K, NhatKy_ViPham!E:E, "10_Hoa_B", NhatKy_ViPham!F:F, B28, NhatKy_ViPham!C:C, "T13")</f>
        <v>100</v>
      </c>
      <c r="AE28" s="6">
        <f>100 + SUMIFS(NhatKy_ViPham!J:J, NhatKy_ViPham!E:E, "10_Hoa_B", NhatKy_ViPham!F:F, B28, NhatKy_ViPham!C:C, "T14") - SUMIFS(NhatKy_ViPham!K:K, NhatKy_ViPham!E:E, "10_Hoa_B", NhatKy_ViPham!F:F, B28, NhatKy_ViPham!C:C, "T14")</f>
        <v>100</v>
      </c>
      <c r="AF28" s="6">
        <f>100 + SUMIFS(NhatKy_ViPham!J:J, NhatKy_ViPham!E:E, "10_Hoa_B", NhatKy_ViPham!F:F, B28, NhatKy_ViPham!C:C, "T15") - SUMIFS(NhatKy_ViPham!K:K, NhatKy_ViPham!E:E, "10_Hoa_B", NhatKy_ViPham!F:F, B28, NhatKy_ViPham!C:C, "T15")</f>
        <v>100</v>
      </c>
      <c r="AG28" s="6">
        <f>100 + SUMIFS(NhatKy_ViPham!J:J, NhatKy_ViPham!E:E, "10_Hoa_B", NhatKy_ViPham!F:F, B28, NhatKy_ViPham!C:C, "T16") - SUMIFS(NhatKy_ViPham!K:K, NhatKy_ViPham!E:E, "10_Hoa_B", NhatKy_ViPham!F:F, B28, NhatKy_ViPham!C:C, "T16")</f>
        <v>100</v>
      </c>
      <c r="AH28" s="6">
        <f>100 + SUMIFS(NhatKy_ViPham!J:J, NhatKy_ViPham!E:E, "10_Hoa_B", NhatKy_ViPham!F:F, B28, NhatKy_ViPham!C:C, "T17") - SUMIFS(NhatKy_ViPham!K:K, NhatKy_ViPham!E:E, "10_Hoa_B", NhatKy_ViPham!F:F, B28, NhatKy_ViPham!C:C, "T17")</f>
        <v>100</v>
      </c>
      <c r="AI28" s="6">
        <f>100 + SUMIFS(NhatKy_ViPham!J:J, NhatKy_ViPham!E:E, "10_Hoa_B", NhatKy_ViPham!F:F, B28, NhatKy_ViPham!C:C, "T18") - SUMIFS(NhatKy_ViPham!K:K, NhatKy_ViPham!E:E, "10_Hoa_B", NhatKy_ViPham!F:F, B28, NhatKy_ViPham!C:C, "T18")</f>
        <v>100</v>
      </c>
      <c r="AJ28" s="6">
        <f>100 + SUMIFS(NhatKy_ViPham!J:J, NhatKy_ViPham!E:E, "10_Hoa_B", NhatKy_ViPham!F:F, B28, NhatKy_ViPham!C:C, "T19") - SUMIFS(NhatKy_ViPham!K:K, NhatKy_ViPham!E:E, "10_Hoa_B", NhatKy_ViPham!F:F, B28, NhatKy_ViPham!C:C, "T19")</f>
        <v>100</v>
      </c>
      <c r="AK28" s="6">
        <f>100 + SUMIFS(NhatKy_ViPham!J:J, NhatKy_ViPham!E:E, "10_Hoa_B", NhatKy_ViPham!F:F, B28, NhatKy_ViPham!C:C, "T20") - SUMIFS(NhatKy_ViPham!K:K, NhatKy_ViPham!E:E, "10_Hoa_B", NhatKy_ViPham!F:F, B28, NhatKy_ViPham!C:C, "T20")</f>
        <v>100</v>
      </c>
      <c r="AL28" s="6">
        <f>100 + SUMIFS(NhatKy_ViPham!J:J, NhatKy_ViPham!E:E, "10_Hoa_B", NhatKy_ViPham!F:F, B28, NhatKy_ViPham!C:C, "T21") - SUMIFS(NhatKy_ViPham!K:K, NhatKy_ViPham!E:E, "10_Hoa_B", NhatKy_ViPham!F:F, B28, NhatKy_ViPham!C:C, "T21")</f>
        <v>100</v>
      </c>
      <c r="AM28" s="6">
        <f>100 + SUMIFS(NhatKy_ViPham!J:J, NhatKy_ViPham!E:E, "10_Hoa_B", NhatKy_ViPham!F:F, B28, NhatKy_ViPham!C:C, "T22") - SUMIFS(NhatKy_ViPham!K:K, NhatKy_ViPham!E:E, "10_Hoa_B", NhatKy_ViPham!F:F, B28, NhatKy_ViPham!C:C, "T22")</f>
        <v>100</v>
      </c>
      <c r="AN28" s="6">
        <f>100 + SUMIFS(NhatKy_ViPham!J:J, NhatKy_ViPham!E:E, "10_Hoa_B", NhatKy_ViPham!F:F, B28, NhatKy_ViPham!C:C, "T23") - SUMIFS(NhatKy_ViPham!K:K, NhatKy_ViPham!E:E, "10_Hoa_B", NhatKy_ViPham!F:F, B28, NhatKy_ViPham!C:C, "T23")</f>
        <v>100</v>
      </c>
      <c r="AO28" s="6">
        <f>100 + SUMIFS(NhatKy_ViPham!J:J, NhatKy_ViPham!E:E, "10_Hoa_B", NhatKy_ViPham!F:F, B28, NhatKy_ViPham!C:C, "T24") - SUMIFS(NhatKy_ViPham!K:K, NhatKy_ViPham!E:E, "10_Hoa_B", NhatKy_ViPham!F:F, B28, NhatKy_ViPham!C:C, "T24")</f>
        <v>100</v>
      </c>
      <c r="AP28" s="6">
        <f>100 + SUMIFS(NhatKy_ViPham!J:J, NhatKy_ViPham!E:E, "10_Hoa_B", NhatKy_ViPham!F:F, B28, NhatKy_ViPham!C:C, "T25") - SUMIFS(NhatKy_ViPham!K:K, NhatKy_ViPham!E:E, "10_Hoa_B", NhatKy_ViPham!F:F, B28, NhatKy_ViPham!C:C, "T25")</f>
        <v>100</v>
      </c>
      <c r="AQ28" s="6">
        <f>100 + SUMIFS(NhatKy_ViPham!J:J, NhatKy_ViPham!E:E, "10_Hoa_B", NhatKy_ViPham!F:F, B28, NhatKy_ViPham!C:C, "T26") - SUMIFS(NhatKy_ViPham!K:K, NhatKy_ViPham!E:E, "10_Hoa_B", NhatKy_ViPham!F:F, B28, NhatKy_ViPham!C:C, "T26")</f>
        <v>100</v>
      </c>
      <c r="AR28" s="6">
        <f>100 + SUMIFS(NhatKy_ViPham!J:J, NhatKy_ViPham!E:E, "10_Hoa_B", NhatKy_ViPham!F:F, B28, NhatKy_ViPham!C:C, "T27") - SUMIFS(NhatKy_ViPham!K:K, NhatKy_ViPham!E:E, "10_Hoa_B", NhatKy_ViPham!F:F, B28, NhatKy_ViPham!C:C, "T27")</f>
        <v>100</v>
      </c>
      <c r="AS28" s="6">
        <f>100 + SUMIFS(NhatKy_ViPham!J:J, NhatKy_ViPham!E:E, "10_Hoa_B", NhatKy_ViPham!F:F, B28, NhatKy_ViPham!C:C, "T28") - SUMIFS(NhatKy_ViPham!K:K, NhatKy_ViPham!E:E, "10_Hoa_B", NhatKy_ViPham!F:F, B28, NhatKy_ViPham!C:C, "T28")</f>
        <v>100</v>
      </c>
      <c r="AT28" s="6">
        <f>100 + SUMIFS(NhatKy_ViPham!J:J, NhatKy_ViPham!E:E, "10_Hoa_B", NhatKy_ViPham!F:F, B28, NhatKy_ViPham!C:C, "T29") - SUMIFS(NhatKy_ViPham!K:K, NhatKy_ViPham!E:E, "10_Hoa_B", NhatKy_ViPham!F:F, B28, NhatKy_ViPham!C:C, "T29")</f>
        <v>100</v>
      </c>
      <c r="AU28" s="6">
        <f>100 + SUMIFS(NhatKy_ViPham!J:J, NhatKy_ViPham!E:E, "10_Hoa_B", NhatKy_ViPham!F:F, B28, NhatKy_ViPham!C:C, "T30") - SUMIFS(NhatKy_ViPham!K:K, NhatKy_ViPham!E:E, "10_Hoa_B", NhatKy_ViPham!F:F, B28, NhatKy_ViPham!C:C, "T30")</f>
        <v>100</v>
      </c>
      <c r="AV28" s="6">
        <f>100 + SUMIFS(NhatKy_ViPham!J:J, NhatKy_ViPham!E:E, "10_Hoa_B", NhatKy_ViPham!F:F, B28, NhatKy_ViPham!C:C, "T31") - SUMIFS(NhatKy_ViPham!K:K, NhatKy_ViPham!E:E, "10_Hoa_B", NhatKy_ViPham!F:F, B28, NhatKy_ViPham!C:C, "T31")</f>
        <v>100</v>
      </c>
      <c r="AW28" s="6">
        <f>100 + SUMIFS(NhatKy_ViPham!J:J, NhatKy_ViPham!E:E, "10_Hoa_B", NhatKy_ViPham!F:F, B28, NhatKy_ViPham!C:C, "T32") - SUMIFS(NhatKy_ViPham!K:K, NhatKy_ViPham!E:E, "10_Hoa_B", NhatKy_ViPham!F:F, B28, NhatKy_ViPham!C:C, "T32")</f>
        <v>100</v>
      </c>
      <c r="AX28" s="6">
        <f>100 + SUMIFS(NhatKy_ViPham!J:J, NhatKy_ViPham!E:E, "10_Hoa_B", NhatKy_ViPham!F:F, B28, NhatKy_ViPham!C:C, "T33") - SUMIFS(NhatKy_ViPham!K:K, NhatKy_ViPham!E:E, "10_Hoa_B", NhatKy_ViPham!F:F, B28, NhatKy_ViPham!C:C, "T33")</f>
        <v>100</v>
      </c>
      <c r="AY28" s="6">
        <f>100 + SUMIFS(NhatKy_ViPham!J:J, NhatKy_ViPham!E:E, "10_Hoa_B", NhatKy_ViPham!F:F, B28, NhatKy_ViPham!C:C, "T34") - SUMIFS(NhatKy_ViPham!K:K, NhatKy_ViPham!E:E, "10_Hoa_B", NhatKy_ViPham!F:F, B28, NhatKy_ViPham!C:C, "T34")</f>
        <v>100</v>
      </c>
      <c r="AZ28" s="6">
        <f>100 + SUMIFS(NhatKy_ViPham!J:J, NhatKy_ViPham!E:E, "10_Hoa_B", NhatKy_ViPham!F:F, B28, NhatKy_ViPham!C:C, "T35") - SUMIFS(NhatKy_ViPham!K:K, NhatKy_ViPham!E:E, "10_Hoa_B", NhatKy_ViPham!F:F, B28, NhatKy_ViPham!C:C, "T35")</f>
        <v>100</v>
      </c>
      <c r="BA28" s="12">
        <f t="shared" si="0"/>
        <v>100</v>
      </c>
      <c r="BB28" s="11" t="s">
        <v>430</v>
      </c>
      <c r="BC28" s="16" t="str">
        <f t="shared" si="1"/>
        <v>Tốt</v>
      </c>
      <c r="BD28" s="15" t="str">
        <f t="shared" si="2"/>
        <v>🟢 BÌNH THƯỜNG</v>
      </c>
    </row>
    <row r="29" spans="1:56" x14ac:dyDescent="0.25">
      <c r="A29" s="4">
        <v>21</v>
      </c>
      <c r="B29" s="10" t="s">
        <v>779</v>
      </c>
      <c r="C29" s="4" t="s">
        <v>603</v>
      </c>
      <c r="D29" s="4" t="s">
        <v>435</v>
      </c>
      <c r="E29" s="11" t="s">
        <v>430</v>
      </c>
      <c r="F29" s="7">
        <f>SUMIFS(NhatKy_ViPham!K:K, NhatKy_ViPham!E:E, "10_Hoa_B", NhatKy_ViPham!F:F, B29, NhatKy_ViPham!H:H, "L01")</f>
        <v>0</v>
      </c>
      <c r="G29" s="7">
        <f>SUMIFS(NhatKy_ViPham!K:K, NhatKy_ViPham!E:E, "10_Hoa_B", NhatKy_ViPham!F:F, B29, NhatKy_ViPham!H:H, "L02")</f>
        <v>0</v>
      </c>
      <c r="H29" s="7">
        <f>SUMIFS(NhatKy_ViPham!K:K, NhatKy_ViPham!E:E, "10_Hoa_B", NhatKy_ViPham!F:F, B29, NhatKy_ViPham!H:H, "L03")</f>
        <v>0</v>
      </c>
      <c r="I29" s="7">
        <f>SUMIFS(NhatKy_ViPham!K:K, NhatKy_ViPham!E:E, "10_Hoa_B", NhatKy_ViPham!F:F, B29, NhatKy_ViPham!H:H, "L04")</f>
        <v>0</v>
      </c>
      <c r="J29" s="7">
        <f>SUMIFS(NhatKy_ViPham!K:K, NhatKy_ViPham!E:E, "10_Hoa_B", NhatKy_ViPham!F:F, B29, NhatKy_ViPham!H:H, "L05")</f>
        <v>0</v>
      </c>
      <c r="K29" s="7">
        <f>SUMIFS(NhatKy_ViPham!K:K, NhatKy_ViPham!E:E, "10_Hoa_B", NhatKy_ViPham!F:F, B29, NhatKy_ViPham!H:H, "L06")</f>
        <v>0</v>
      </c>
      <c r="L29" s="7">
        <f>SUMIFS(NhatKy_ViPham!K:K, NhatKy_ViPham!E:E, "10_Hoa_B", NhatKy_ViPham!F:F, B29, NhatKy_ViPham!H:H, "L07")</f>
        <v>0</v>
      </c>
      <c r="M29" s="7">
        <f>SUMIFS(NhatKy_ViPham!K:K, NhatKy_ViPham!E:E, "10_Hoa_B", NhatKy_ViPham!F:F, B29, NhatKy_ViPham!H:H, "L08")</f>
        <v>0</v>
      </c>
      <c r="N29" s="7">
        <f>SUMIFS(NhatKy_ViPham!K:K, NhatKy_ViPham!E:E, "10_Hoa_B", NhatKy_ViPham!F:F, B29, NhatKy_ViPham!H:H, "L09")</f>
        <v>0</v>
      </c>
      <c r="O29" s="7">
        <f>SUMIFS(NhatKy_ViPham!K:K, NhatKy_ViPham!E:E, "10_Hoa_B", NhatKy_ViPham!F:F, B29, NhatKy_ViPham!H:H, "L10")</f>
        <v>0</v>
      </c>
      <c r="P29" s="12">
        <f>SUMIFS(NhatKy_ViPham!J:J, NhatKy_ViPham!E:E, "10_Hoa_B", NhatKy_ViPham!F:F, B29)</f>
        <v>0</v>
      </c>
      <c r="Q29" s="13">
        <f>SUMIFS(NhatKy_ViPham!K:K, NhatKy_ViPham!E:E, "10_Hoa_B", NhatKy_ViPham!F:F, B29)</f>
        <v>0</v>
      </c>
      <c r="R29" s="7">
        <f>100 + SUMIFS(NhatKy_ViPham!J:J, NhatKy_ViPham!E:E, "10_Hoa_B", NhatKy_ViPham!F:F, B29, NhatKy_ViPham!C:C, "T1") - SUMIFS(NhatKy_ViPham!K:K, NhatKy_ViPham!E:E, "10_Hoa_B", NhatKy_ViPham!F:F, B29, NhatKy_ViPham!C:C, "T1")</f>
        <v>100</v>
      </c>
      <c r="S29" s="7">
        <f>100 + SUMIFS(NhatKy_ViPham!J:J, NhatKy_ViPham!E:E, "10_Hoa_B", NhatKy_ViPham!F:F, B29, NhatKy_ViPham!C:C, "T2") - SUMIFS(NhatKy_ViPham!K:K, NhatKy_ViPham!E:E, "10_Hoa_B", NhatKy_ViPham!F:F, B29, NhatKy_ViPham!C:C, "T2")</f>
        <v>100</v>
      </c>
      <c r="T29" s="7">
        <f>100 + SUMIFS(NhatKy_ViPham!J:J, NhatKy_ViPham!E:E, "10_Hoa_B", NhatKy_ViPham!F:F, B29, NhatKy_ViPham!C:C, "T3") - SUMIFS(NhatKy_ViPham!K:K, NhatKy_ViPham!E:E, "10_Hoa_B", NhatKy_ViPham!F:F, B29, NhatKy_ViPham!C:C, "T3")</f>
        <v>100</v>
      </c>
      <c r="U29" s="7">
        <f>100 + SUMIFS(NhatKy_ViPham!J:J, NhatKy_ViPham!E:E, "10_Hoa_B", NhatKy_ViPham!F:F, B29, NhatKy_ViPham!C:C, "T4") - SUMIFS(NhatKy_ViPham!K:K, NhatKy_ViPham!E:E, "10_Hoa_B", NhatKy_ViPham!F:F, B29, NhatKy_ViPham!C:C, "T4")</f>
        <v>100</v>
      </c>
      <c r="V29" s="7">
        <f>100 + SUMIFS(NhatKy_ViPham!J:J, NhatKy_ViPham!E:E, "10_Hoa_B", NhatKy_ViPham!F:F, B29, NhatKy_ViPham!C:C, "T5") - SUMIFS(NhatKy_ViPham!K:K, NhatKy_ViPham!E:E, "10_Hoa_B", NhatKy_ViPham!F:F, B29, NhatKy_ViPham!C:C, "T5")</f>
        <v>100</v>
      </c>
      <c r="W29" s="7">
        <f>100 + SUMIFS(NhatKy_ViPham!J:J, NhatKy_ViPham!E:E, "10_Hoa_B", NhatKy_ViPham!F:F, B29, NhatKy_ViPham!C:C, "T6") - SUMIFS(NhatKy_ViPham!K:K, NhatKy_ViPham!E:E, "10_Hoa_B", NhatKy_ViPham!F:F, B29, NhatKy_ViPham!C:C, "T6")</f>
        <v>100</v>
      </c>
      <c r="X29" s="7">
        <f>100 + SUMIFS(NhatKy_ViPham!J:J, NhatKy_ViPham!E:E, "10_Hoa_B", NhatKy_ViPham!F:F, B29, NhatKy_ViPham!C:C, "T7") - SUMIFS(NhatKy_ViPham!K:K, NhatKy_ViPham!E:E, "10_Hoa_B", NhatKy_ViPham!F:F, B29, NhatKy_ViPham!C:C, "T7")</f>
        <v>100</v>
      </c>
      <c r="Y29" s="7">
        <f>100 + SUMIFS(NhatKy_ViPham!J:J, NhatKy_ViPham!E:E, "10_Hoa_B", NhatKy_ViPham!F:F, B29, NhatKy_ViPham!C:C, "T8") - SUMIFS(NhatKy_ViPham!K:K, NhatKy_ViPham!E:E, "10_Hoa_B", NhatKy_ViPham!F:F, B29, NhatKy_ViPham!C:C, "T8")</f>
        <v>100</v>
      </c>
      <c r="Z29" s="7">
        <f>100 + SUMIFS(NhatKy_ViPham!J:J, NhatKy_ViPham!E:E, "10_Hoa_B", NhatKy_ViPham!F:F, B29, NhatKy_ViPham!C:C, "T9") - SUMIFS(NhatKy_ViPham!K:K, NhatKy_ViPham!E:E, "10_Hoa_B", NhatKy_ViPham!F:F, B29, NhatKy_ViPham!C:C, "T9")</f>
        <v>100</v>
      </c>
      <c r="AA29" s="7">
        <f>100 + SUMIFS(NhatKy_ViPham!J:J, NhatKy_ViPham!E:E, "10_Hoa_B", NhatKy_ViPham!F:F, B29, NhatKy_ViPham!C:C, "T10") - SUMIFS(NhatKy_ViPham!K:K, NhatKy_ViPham!E:E, "10_Hoa_B", NhatKy_ViPham!F:F, B29, NhatKy_ViPham!C:C, "T10")</f>
        <v>100</v>
      </c>
      <c r="AB29" s="7">
        <f>100 + SUMIFS(NhatKy_ViPham!J:J, NhatKy_ViPham!E:E, "10_Hoa_B", NhatKy_ViPham!F:F, B29, NhatKy_ViPham!C:C, "T11") - SUMIFS(NhatKy_ViPham!K:K, NhatKy_ViPham!E:E, "10_Hoa_B", NhatKy_ViPham!F:F, B29, NhatKy_ViPham!C:C, "T11")</f>
        <v>100</v>
      </c>
      <c r="AC29" s="7">
        <f>100 + SUMIFS(NhatKy_ViPham!J:J, NhatKy_ViPham!E:E, "10_Hoa_B", NhatKy_ViPham!F:F, B29, NhatKy_ViPham!C:C, "T12") - SUMIFS(NhatKy_ViPham!K:K, NhatKy_ViPham!E:E, "10_Hoa_B", NhatKy_ViPham!F:F, B29, NhatKy_ViPham!C:C, "T12")</f>
        <v>100</v>
      </c>
      <c r="AD29" s="7">
        <f>100 + SUMIFS(NhatKy_ViPham!J:J, NhatKy_ViPham!E:E, "10_Hoa_B", NhatKy_ViPham!F:F, B29, NhatKy_ViPham!C:C, "T13") - SUMIFS(NhatKy_ViPham!K:K, NhatKy_ViPham!E:E, "10_Hoa_B", NhatKy_ViPham!F:F, B29, NhatKy_ViPham!C:C, "T13")</f>
        <v>100</v>
      </c>
      <c r="AE29" s="7">
        <f>100 + SUMIFS(NhatKy_ViPham!J:J, NhatKy_ViPham!E:E, "10_Hoa_B", NhatKy_ViPham!F:F, B29, NhatKy_ViPham!C:C, "T14") - SUMIFS(NhatKy_ViPham!K:K, NhatKy_ViPham!E:E, "10_Hoa_B", NhatKy_ViPham!F:F, B29, NhatKy_ViPham!C:C, "T14")</f>
        <v>100</v>
      </c>
      <c r="AF29" s="7">
        <f>100 + SUMIFS(NhatKy_ViPham!J:J, NhatKy_ViPham!E:E, "10_Hoa_B", NhatKy_ViPham!F:F, B29, NhatKy_ViPham!C:C, "T15") - SUMIFS(NhatKy_ViPham!K:K, NhatKy_ViPham!E:E, "10_Hoa_B", NhatKy_ViPham!F:F, B29, NhatKy_ViPham!C:C, "T15")</f>
        <v>100</v>
      </c>
      <c r="AG29" s="7">
        <f>100 + SUMIFS(NhatKy_ViPham!J:J, NhatKy_ViPham!E:E, "10_Hoa_B", NhatKy_ViPham!F:F, B29, NhatKy_ViPham!C:C, "T16") - SUMIFS(NhatKy_ViPham!K:K, NhatKy_ViPham!E:E, "10_Hoa_B", NhatKy_ViPham!F:F, B29, NhatKy_ViPham!C:C, "T16")</f>
        <v>100</v>
      </c>
      <c r="AH29" s="7">
        <f>100 + SUMIFS(NhatKy_ViPham!J:J, NhatKy_ViPham!E:E, "10_Hoa_B", NhatKy_ViPham!F:F, B29, NhatKy_ViPham!C:C, "T17") - SUMIFS(NhatKy_ViPham!K:K, NhatKy_ViPham!E:E, "10_Hoa_B", NhatKy_ViPham!F:F, B29, NhatKy_ViPham!C:C, "T17")</f>
        <v>100</v>
      </c>
      <c r="AI29" s="7">
        <f>100 + SUMIFS(NhatKy_ViPham!J:J, NhatKy_ViPham!E:E, "10_Hoa_B", NhatKy_ViPham!F:F, B29, NhatKy_ViPham!C:C, "T18") - SUMIFS(NhatKy_ViPham!K:K, NhatKy_ViPham!E:E, "10_Hoa_B", NhatKy_ViPham!F:F, B29, NhatKy_ViPham!C:C, "T18")</f>
        <v>100</v>
      </c>
      <c r="AJ29" s="7">
        <f>100 + SUMIFS(NhatKy_ViPham!J:J, NhatKy_ViPham!E:E, "10_Hoa_B", NhatKy_ViPham!F:F, B29, NhatKy_ViPham!C:C, "T19") - SUMIFS(NhatKy_ViPham!K:K, NhatKy_ViPham!E:E, "10_Hoa_B", NhatKy_ViPham!F:F, B29, NhatKy_ViPham!C:C, "T19")</f>
        <v>100</v>
      </c>
      <c r="AK29" s="7">
        <f>100 + SUMIFS(NhatKy_ViPham!J:J, NhatKy_ViPham!E:E, "10_Hoa_B", NhatKy_ViPham!F:F, B29, NhatKy_ViPham!C:C, "T20") - SUMIFS(NhatKy_ViPham!K:K, NhatKy_ViPham!E:E, "10_Hoa_B", NhatKy_ViPham!F:F, B29, NhatKy_ViPham!C:C, "T20")</f>
        <v>100</v>
      </c>
      <c r="AL29" s="7">
        <f>100 + SUMIFS(NhatKy_ViPham!J:J, NhatKy_ViPham!E:E, "10_Hoa_B", NhatKy_ViPham!F:F, B29, NhatKy_ViPham!C:C, "T21") - SUMIFS(NhatKy_ViPham!K:K, NhatKy_ViPham!E:E, "10_Hoa_B", NhatKy_ViPham!F:F, B29, NhatKy_ViPham!C:C, "T21")</f>
        <v>100</v>
      </c>
      <c r="AM29" s="7">
        <f>100 + SUMIFS(NhatKy_ViPham!J:J, NhatKy_ViPham!E:E, "10_Hoa_B", NhatKy_ViPham!F:F, B29, NhatKy_ViPham!C:C, "T22") - SUMIFS(NhatKy_ViPham!K:K, NhatKy_ViPham!E:E, "10_Hoa_B", NhatKy_ViPham!F:F, B29, NhatKy_ViPham!C:C, "T22")</f>
        <v>100</v>
      </c>
      <c r="AN29" s="7">
        <f>100 + SUMIFS(NhatKy_ViPham!J:J, NhatKy_ViPham!E:E, "10_Hoa_B", NhatKy_ViPham!F:F, B29, NhatKy_ViPham!C:C, "T23") - SUMIFS(NhatKy_ViPham!K:K, NhatKy_ViPham!E:E, "10_Hoa_B", NhatKy_ViPham!F:F, B29, NhatKy_ViPham!C:C, "T23")</f>
        <v>100</v>
      </c>
      <c r="AO29" s="7">
        <f>100 + SUMIFS(NhatKy_ViPham!J:J, NhatKy_ViPham!E:E, "10_Hoa_B", NhatKy_ViPham!F:F, B29, NhatKy_ViPham!C:C, "T24") - SUMIFS(NhatKy_ViPham!K:K, NhatKy_ViPham!E:E, "10_Hoa_B", NhatKy_ViPham!F:F, B29, NhatKy_ViPham!C:C, "T24")</f>
        <v>100</v>
      </c>
      <c r="AP29" s="7">
        <f>100 + SUMIFS(NhatKy_ViPham!J:J, NhatKy_ViPham!E:E, "10_Hoa_B", NhatKy_ViPham!F:F, B29, NhatKy_ViPham!C:C, "T25") - SUMIFS(NhatKy_ViPham!K:K, NhatKy_ViPham!E:E, "10_Hoa_B", NhatKy_ViPham!F:F, B29, NhatKy_ViPham!C:C, "T25")</f>
        <v>100</v>
      </c>
      <c r="AQ29" s="7">
        <f>100 + SUMIFS(NhatKy_ViPham!J:J, NhatKy_ViPham!E:E, "10_Hoa_B", NhatKy_ViPham!F:F, B29, NhatKy_ViPham!C:C, "T26") - SUMIFS(NhatKy_ViPham!K:K, NhatKy_ViPham!E:E, "10_Hoa_B", NhatKy_ViPham!F:F, B29, NhatKy_ViPham!C:C, "T26")</f>
        <v>100</v>
      </c>
      <c r="AR29" s="7">
        <f>100 + SUMIFS(NhatKy_ViPham!J:J, NhatKy_ViPham!E:E, "10_Hoa_B", NhatKy_ViPham!F:F, B29, NhatKy_ViPham!C:C, "T27") - SUMIFS(NhatKy_ViPham!K:K, NhatKy_ViPham!E:E, "10_Hoa_B", NhatKy_ViPham!F:F, B29, NhatKy_ViPham!C:C, "T27")</f>
        <v>100</v>
      </c>
      <c r="AS29" s="7">
        <f>100 + SUMIFS(NhatKy_ViPham!J:J, NhatKy_ViPham!E:E, "10_Hoa_B", NhatKy_ViPham!F:F, B29, NhatKy_ViPham!C:C, "T28") - SUMIFS(NhatKy_ViPham!K:K, NhatKy_ViPham!E:E, "10_Hoa_B", NhatKy_ViPham!F:F, B29, NhatKy_ViPham!C:C, "T28")</f>
        <v>100</v>
      </c>
      <c r="AT29" s="7">
        <f>100 + SUMIFS(NhatKy_ViPham!J:J, NhatKy_ViPham!E:E, "10_Hoa_B", NhatKy_ViPham!F:F, B29, NhatKy_ViPham!C:C, "T29") - SUMIFS(NhatKy_ViPham!K:K, NhatKy_ViPham!E:E, "10_Hoa_B", NhatKy_ViPham!F:F, B29, NhatKy_ViPham!C:C, "T29")</f>
        <v>100</v>
      </c>
      <c r="AU29" s="7">
        <f>100 + SUMIFS(NhatKy_ViPham!J:J, NhatKy_ViPham!E:E, "10_Hoa_B", NhatKy_ViPham!F:F, B29, NhatKy_ViPham!C:C, "T30") - SUMIFS(NhatKy_ViPham!K:K, NhatKy_ViPham!E:E, "10_Hoa_B", NhatKy_ViPham!F:F, B29, NhatKy_ViPham!C:C, "T30")</f>
        <v>100</v>
      </c>
      <c r="AV29" s="7">
        <f>100 + SUMIFS(NhatKy_ViPham!J:J, NhatKy_ViPham!E:E, "10_Hoa_B", NhatKy_ViPham!F:F, B29, NhatKy_ViPham!C:C, "T31") - SUMIFS(NhatKy_ViPham!K:K, NhatKy_ViPham!E:E, "10_Hoa_B", NhatKy_ViPham!F:F, B29, NhatKy_ViPham!C:C, "T31")</f>
        <v>100</v>
      </c>
      <c r="AW29" s="7">
        <f>100 + SUMIFS(NhatKy_ViPham!J:J, NhatKy_ViPham!E:E, "10_Hoa_B", NhatKy_ViPham!F:F, B29, NhatKy_ViPham!C:C, "T32") - SUMIFS(NhatKy_ViPham!K:K, NhatKy_ViPham!E:E, "10_Hoa_B", NhatKy_ViPham!F:F, B29, NhatKy_ViPham!C:C, "T32")</f>
        <v>100</v>
      </c>
      <c r="AX29" s="7">
        <f>100 + SUMIFS(NhatKy_ViPham!J:J, NhatKy_ViPham!E:E, "10_Hoa_B", NhatKy_ViPham!F:F, B29, NhatKy_ViPham!C:C, "T33") - SUMIFS(NhatKy_ViPham!K:K, NhatKy_ViPham!E:E, "10_Hoa_B", NhatKy_ViPham!F:F, B29, NhatKy_ViPham!C:C, "T33")</f>
        <v>100</v>
      </c>
      <c r="AY29" s="7">
        <f>100 + SUMIFS(NhatKy_ViPham!J:J, NhatKy_ViPham!E:E, "10_Hoa_B", NhatKy_ViPham!F:F, B29, NhatKy_ViPham!C:C, "T34") - SUMIFS(NhatKy_ViPham!K:K, NhatKy_ViPham!E:E, "10_Hoa_B", NhatKy_ViPham!F:F, B29, NhatKy_ViPham!C:C, "T34")</f>
        <v>100</v>
      </c>
      <c r="AZ29" s="7">
        <f>100 + SUMIFS(NhatKy_ViPham!J:J, NhatKy_ViPham!E:E, "10_Hoa_B", NhatKy_ViPham!F:F, B29, NhatKy_ViPham!C:C, "T35") - SUMIFS(NhatKy_ViPham!K:K, NhatKy_ViPham!E:E, "10_Hoa_B", NhatKy_ViPham!F:F, B29, NhatKy_ViPham!C:C, "T35")</f>
        <v>100</v>
      </c>
      <c r="BA29" s="12">
        <f t="shared" si="0"/>
        <v>100</v>
      </c>
      <c r="BB29" s="11" t="s">
        <v>430</v>
      </c>
      <c r="BC29" s="14" t="str">
        <f t="shared" si="1"/>
        <v>Tốt</v>
      </c>
      <c r="BD29" s="10" t="str">
        <f t="shared" si="2"/>
        <v>🟢 BÌNH THƯỜNG</v>
      </c>
    </row>
    <row r="30" spans="1:56" x14ac:dyDescent="0.25">
      <c r="A30" s="5">
        <v>22</v>
      </c>
      <c r="B30" s="15" t="s">
        <v>780</v>
      </c>
      <c r="C30" s="5" t="s">
        <v>781</v>
      </c>
      <c r="D30" s="5" t="s">
        <v>429</v>
      </c>
      <c r="E30" s="11" t="s">
        <v>430</v>
      </c>
      <c r="F30" s="6">
        <f>SUMIFS(NhatKy_ViPham!K:K, NhatKy_ViPham!E:E, "10_Hoa_B", NhatKy_ViPham!F:F, B30, NhatKy_ViPham!H:H, "L01")</f>
        <v>0</v>
      </c>
      <c r="G30" s="6">
        <f>SUMIFS(NhatKy_ViPham!K:K, NhatKy_ViPham!E:E, "10_Hoa_B", NhatKy_ViPham!F:F, B30, NhatKy_ViPham!H:H, "L02")</f>
        <v>0</v>
      </c>
      <c r="H30" s="6">
        <f>SUMIFS(NhatKy_ViPham!K:K, NhatKy_ViPham!E:E, "10_Hoa_B", NhatKy_ViPham!F:F, B30, NhatKy_ViPham!H:H, "L03")</f>
        <v>0</v>
      </c>
      <c r="I30" s="6">
        <f>SUMIFS(NhatKy_ViPham!K:K, NhatKy_ViPham!E:E, "10_Hoa_B", NhatKy_ViPham!F:F, B30, NhatKy_ViPham!H:H, "L04")</f>
        <v>0</v>
      </c>
      <c r="J30" s="6">
        <f>SUMIFS(NhatKy_ViPham!K:K, NhatKy_ViPham!E:E, "10_Hoa_B", NhatKy_ViPham!F:F, B30, NhatKy_ViPham!H:H, "L05")</f>
        <v>0</v>
      </c>
      <c r="K30" s="6">
        <f>SUMIFS(NhatKy_ViPham!K:K, NhatKy_ViPham!E:E, "10_Hoa_B", NhatKy_ViPham!F:F, B30, NhatKy_ViPham!H:H, "L06")</f>
        <v>0</v>
      </c>
      <c r="L30" s="6">
        <f>SUMIFS(NhatKy_ViPham!K:K, NhatKy_ViPham!E:E, "10_Hoa_B", NhatKy_ViPham!F:F, B30, NhatKy_ViPham!H:H, "L07")</f>
        <v>0</v>
      </c>
      <c r="M30" s="6">
        <f>SUMIFS(NhatKy_ViPham!K:K, NhatKy_ViPham!E:E, "10_Hoa_B", NhatKy_ViPham!F:F, B30, NhatKy_ViPham!H:H, "L08")</f>
        <v>0</v>
      </c>
      <c r="N30" s="6">
        <f>SUMIFS(NhatKy_ViPham!K:K, NhatKy_ViPham!E:E, "10_Hoa_B", NhatKy_ViPham!F:F, B30, NhatKy_ViPham!H:H, "L09")</f>
        <v>0</v>
      </c>
      <c r="O30" s="6">
        <f>SUMIFS(NhatKy_ViPham!K:K, NhatKy_ViPham!E:E, "10_Hoa_B", NhatKy_ViPham!F:F, B30, NhatKy_ViPham!H:H, "L10")</f>
        <v>0</v>
      </c>
      <c r="P30" s="12">
        <f>SUMIFS(NhatKy_ViPham!J:J, NhatKy_ViPham!E:E, "10_Hoa_B", NhatKy_ViPham!F:F, B30)</f>
        <v>0</v>
      </c>
      <c r="Q30" s="13">
        <f>SUMIFS(NhatKy_ViPham!K:K, NhatKy_ViPham!E:E, "10_Hoa_B", NhatKy_ViPham!F:F, B30)</f>
        <v>0</v>
      </c>
      <c r="R30" s="6">
        <f>100 + SUMIFS(NhatKy_ViPham!J:J, NhatKy_ViPham!E:E, "10_Hoa_B", NhatKy_ViPham!F:F, B30, NhatKy_ViPham!C:C, "T1") - SUMIFS(NhatKy_ViPham!K:K, NhatKy_ViPham!E:E, "10_Hoa_B", NhatKy_ViPham!F:F, B30, NhatKy_ViPham!C:C, "T1")</f>
        <v>100</v>
      </c>
      <c r="S30" s="6">
        <f>100 + SUMIFS(NhatKy_ViPham!J:J, NhatKy_ViPham!E:E, "10_Hoa_B", NhatKy_ViPham!F:F, B30, NhatKy_ViPham!C:C, "T2") - SUMIFS(NhatKy_ViPham!K:K, NhatKy_ViPham!E:E, "10_Hoa_B", NhatKy_ViPham!F:F, B30, NhatKy_ViPham!C:C, "T2")</f>
        <v>100</v>
      </c>
      <c r="T30" s="6">
        <f>100 + SUMIFS(NhatKy_ViPham!J:J, NhatKy_ViPham!E:E, "10_Hoa_B", NhatKy_ViPham!F:F, B30, NhatKy_ViPham!C:C, "T3") - SUMIFS(NhatKy_ViPham!K:K, NhatKy_ViPham!E:E, "10_Hoa_B", NhatKy_ViPham!F:F, B30, NhatKy_ViPham!C:C, "T3")</f>
        <v>100</v>
      </c>
      <c r="U30" s="6">
        <f>100 + SUMIFS(NhatKy_ViPham!J:J, NhatKy_ViPham!E:E, "10_Hoa_B", NhatKy_ViPham!F:F, B30, NhatKy_ViPham!C:C, "T4") - SUMIFS(NhatKy_ViPham!K:K, NhatKy_ViPham!E:E, "10_Hoa_B", NhatKy_ViPham!F:F, B30, NhatKy_ViPham!C:C, "T4")</f>
        <v>100</v>
      </c>
      <c r="V30" s="6">
        <f>100 + SUMIFS(NhatKy_ViPham!J:J, NhatKy_ViPham!E:E, "10_Hoa_B", NhatKy_ViPham!F:F, B30, NhatKy_ViPham!C:C, "T5") - SUMIFS(NhatKy_ViPham!K:K, NhatKy_ViPham!E:E, "10_Hoa_B", NhatKy_ViPham!F:F, B30, NhatKy_ViPham!C:C, "T5")</f>
        <v>100</v>
      </c>
      <c r="W30" s="6">
        <f>100 + SUMIFS(NhatKy_ViPham!J:J, NhatKy_ViPham!E:E, "10_Hoa_B", NhatKy_ViPham!F:F, B30, NhatKy_ViPham!C:C, "T6") - SUMIFS(NhatKy_ViPham!K:K, NhatKy_ViPham!E:E, "10_Hoa_B", NhatKy_ViPham!F:F, B30, NhatKy_ViPham!C:C, "T6")</f>
        <v>100</v>
      </c>
      <c r="X30" s="6">
        <f>100 + SUMIFS(NhatKy_ViPham!J:J, NhatKy_ViPham!E:E, "10_Hoa_B", NhatKy_ViPham!F:F, B30, NhatKy_ViPham!C:C, "T7") - SUMIFS(NhatKy_ViPham!K:K, NhatKy_ViPham!E:E, "10_Hoa_B", NhatKy_ViPham!F:F, B30, NhatKy_ViPham!C:C, "T7")</f>
        <v>100</v>
      </c>
      <c r="Y30" s="6">
        <f>100 + SUMIFS(NhatKy_ViPham!J:J, NhatKy_ViPham!E:E, "10_Hoa_B", NhatKy_ViPham!F:F, B30, NhatKy_ViPham!C:C, "T8") - SUMIFS(NhatKy_ViPham!K:K, NhatKy_ViPham!E:E, "10_Hoa_B", NhatKy_ViPham!F:F, B30, NhatKy_ViPham!C:C, "T8")</f>
        <v>100</v>
      </c>
      <c r="Z30" s="6">
        <f>100 + SUMIFS(NhatKy_ViPham!J:J, NhatKy_ViPham!E:E, "10_Hoa_B", NhatKy_ViPham!F:F, B30, NhatKy_ViPham!C:C, "T9") - SUMIFS(NhatKy_ViPham!K:K, NhatKy_ViPham!E:E, "10_Hoa_B", NhatKy_ViPham!F:F, B30, NhatKy_ViPham!C:C, "T9")</f>
        <v>100</v>
      </c>
      <c r="AA30" s="6">
        <f>100 + SUMIFS(NhatKy_ViPham!J:J, NhatKy_ViPham!E:E, "10_Hoa_B", NhatKy_ViPham!F:F, B30, NhatKy_ViPham!C:C, "T10") - SUMIFS(NhatKy_ViPham!K:K, NhatKy_ViPham!E:E, "10_Hoa_B", NhatKy_ViPham!F:F, B30, NhatKy_ViPham!C:C, "T10")</f>
        <v>100</v>
      </c>
      <c r="AB30" s="6">
        <f>100 + SUMIFS(NhatKy_ViPham!J:J, NhatKy_ViPham!E:E, "10_Hoa_B", NhatKy_ViPham!F:F, B30, NhatKy_ViPham!C:C, "T11") - SUMIFS(NhatKy_ViPham!K:K, NhatKy_ViPham!E:E, "10_Hoa_B", NhatKy_ViPham!F:F, B30, NhatKy_ViPham!C:C, "T11")</f>
        <v>100</v>
      </c>
      <c r="AC30" s="6">
        <f>100 + SUMIFS(NhatKy_ViPham!J:J, NhatKy_ViPham!E:E, "10_Hoa_B", NhatKy_ViPham!F:F, B30, NhatKy_ViPham!C:C, "T12") - SUMIFS(NhatKy_ViPham!K:K, NhatKy_ViPham!E:E, "10_Hoa_B", NhatKy_ViPham!F:F, B30, NhatKy_ViPham!C:C, "T12")</f>
        <v>100</v>
      </c>
      <c r="AD30" s="6">
        <f>100 + SUMIFS(NhatKy_ViPham!J:J, NhatKy_ViPham!E:E, "10_Hoa_B", NhatKy_ViPham!F:F, B30, NhatKy_ViPham!C:C, "T13") - SUMIFS(NhatKy_ViPham!K:K, NhatKy_ViPham!E:E, "10_Hoa_B", NhatKy_ViPham!F:F, B30, NhatKy_ViPham!C:C, "T13")</f>
        <v>100</v>
      </c>
      <c r="AE30" s="6">
        <f>100 + SUMIFS(NhatKy_ViPham!J:J, NhatKy_ViPham!E:E, "10_Hoa_B", NhatKy_ViPham!F:F, B30, NhatKy_ViPham!C:C, "T14") - SUMIFS(NhatKy_ViPham!K:K, NhatKy_ViPham!E:E, "10_Hoa_B", NhatKy_ViPham!F:F, B30, NhatKy_ViPham!C:C, "T14")</f>
        <v>100</v>
      </c>
      <c r="AF30" s="6">
        <f>100 + SUMIFS(NhatKy_ViPham!J:J, NhatKy_ViPham!E:E, "10_Hoa_B", NhatKy_ViPham!F:F, B30, NhatKy_ViPham!C:C, "T15") - SUMIFS(NhatKy_ViPham!K:K, NhatKy_ViPham!E:E, "10_Hoa_B", NhatKy_ViPham!F:F, B30, NhatKy_ViPham!C:C, "T15")</f>
        <v>100</v>
      </c>
      <c r="AG30" s="6">
        <f>100 + SUMIFS(NhatKy_ViPham!J:J, NhatKy_ViPham!E:E, "10_Hoa_B", NhatKy_ViPham!F:F, B30, NhatKy_ViPham!C:C, "T16") - SUMIFS(NhatKy_ViPham!K:K, NhatKy_ViPham!E:E, "10_Hoa_B", NhatKy_ViPham!F:F, B30, NhatKy_ViPham!C:C, "T16")</f>
        <v>100</v>
      </c>
      <c r="AH30" s="6">
        <f>100 + SUMIFS(NhatKy_ViPham!J:J, NhatKy_ViPham!E:E, "10_Hoa_B", NhatKy_ViPham!F:F, B30, NhatKy_ViPham!C:C, "T17") - SUMIFS(NhatKy_ViPham!K:K, NhatKy_ViPham!E:E, "10_Hoa_B", NhatKy_ViPham!F:F, B30, NhatKy_ViPham!C:C, "T17")</f>
        <v>100</v>
      </c>
      <c r="AI30" s="6">
        <f>100 + SUMIFS(NhatKy_ViPham!J:J, NhatKy_ViPham!E:E, "10_Hoa_B", NhatKy_ViPham!F:F, B30, NhatKy_ViPham!C:C, "T18") - SUMIFS(NhatKy_ViPham!K:K, NhatKy_ViPham!E:E, "10_Hoa_B", NhatKy_ViPham!F:F, B30, NhatKy_ViPham!C:C, "T18")</f>
        <v>100</v>
      </c>
      <c r="AJ30" s="6">
        <f>100 + SUMIFS(NhatKy_ViPham!J:J, NhatKy_ViPham!E:E, "10_Hoa_B", NhatKy_ViPham!F:F, B30, NhatKy_ViPham!C:C, "T19") - SUMIFS(NhatKy_ViPham!K:K, NhatKy_ViPham!E:E, "10_Hoa_B", NhatKy_ViPham!F:F, B30, NhatKy_ViPham!C:C, "T19")</f>
        <v>100</v>
      </c>
      <c r="AK30" s="6">
        <f>100 + SUMIFS(NhatKy_ViPham!J:J, NhatKy_ViPham!E:E, "10_Hoa_B", NhatKy_ViPham!F:F, B30, NhatKy_ViPham!C:C, "T20") - SUMIFS(NhatKy_ViPham!K:K, NhatKy_ViPham!E:E, "10_Hoa_B", NhatKy_ViPham!F:F, B30, NhatKy_ViPham!C:C, "T20")</f>
        <v>100</v>
      </c>
      <c r="AL30" s="6">
        <f>100 + SUMIFS(NhatKy_ViPham!J:J, NhatKy_ViPham!E:E, "10_Hoa_B", NhatKy_ViPham!F:F, B30, NhatKy_ViPham!C:C, "T21") - SUMIFS(NhatKy_ViPham!K:K, NhatKy_ViPham!E:E, "10_Hoa_B", NhatKy_ViPham!F:F, B30, NhatKy_ViPham!C:C, "T21")</f>
        <v>100</v>
      </c>
      <c r="AM30" s="6">
        <f>100 + SUMIFS(NhatKy_ViPham!J:J, NhatKy_ViPham!E:E, "10_Hoa_B", NhatKy_ViPham!F:F, B30, NhatKy_ViPham!C:C, "T22") - SUMIFS(NhatKy_ViPham!K:K, NhatKy_ViPham!E:E, "10_Hoa_B", NhatKy_ViPham!F:F, B30, NhatKy_ViPham!C:C, "T22")</f>
        <v>100</v>
      </c>
      <c r="AN30" s="6">
        <f>100 + SUMIFS(NhatKy_ViPham!J:J, NhatKy_ViPham!E:E, "10_Hoa_B", NhatKy_ViPham!F:F, B30, NhatKy_ViPham!C:C, "T23") - SUMIFS(NhatKy_ViPham!K:K, NhatKy_ViPham!E:E, "10_Hoa_B", NhatKy_ViPham!F:F, B30, NhatKy_ViPham!C:C, "T23")</f>
        <v>100</v>
      </c>
      <c r="AO30" s="6">
        <f>100 + SUMIFS(NhatKy_ViPham!J:J, NhatKy_ViPham!E:E, "10_Hoa_B", NhatKy_ViPham!F:F, B30, NhatKy_ViPham!C:C, "T24") - SUMIFS(NhatKy_ViPham!K:K, NhatKy_ViPham!E:E, "10_Hoa_B", NhatKy_ViPham!F:F, B30, NhatKy_ViPham!C:C, "T24")</f>
        <v>100</v>
      </c>
      <c r="AP30" s="6">
        <f>100 + SUMIFS(NhatKy_ViPham!J:J, NhatKy_ViPham!E:E, "10_Hoa_B", NhatKy_ViPham!F:F, B30, NhatKy_ViPham!C:C, "T25") - SUMIFS(NhatKy_ViPham!K:K, NhatKy_ViPham!E:E, "10_Hoa_B", NhatKy_ViPham!F:F, B30, NhatKy_ViPham!C:C, "T25")</f>
        <v>100</v>
      </c>
      <c r="AQ30" s="6">
        <f>100 + SUMIFS(NhatKy_ViPham!J:J, NhatKy_ViPham!E:E, "10_Hoa_B", NhatKy_ViPham!F:F, B30, NhatKy_ViPham!C:C, "T26") - SUMIFS(NhatKy_ViPham!K:K, NhatKy_ViPham!E:E, "10_Hoa_B", NhatKy_ViPham!F:F, B30, NhatKy_ViPham!C:C, "T26")</f>
        <v>100</v>
      </c>
      <c r="AR30" s="6">
        <f>100 + SUMIFS(NhatKy_ViPham!J:J, NhatKy_ViPham!E:E, "10_Hoa_B", NhatKy_ViPham!F:F, B30, NhatKy_ViPham!C:C, "T27") - SUMIFS(NhatKy_ViPham!K:K, NhatKy_ViPham!E:E, "10_Hoa_B", NhatKy_ViPham!F:F, B30, NhatKy_ViPham!C:C, "T27")</f>
        <v>100</v>
      </c>
      <c r="AS30" s="6">
        <f>100 + SUMIFS(NhatKy_ViPham!J:J, NhatKy_ViPham!E:E, "10_Hoa_B", NhatKy_ViPham!F:F, B30, NhatKy_ViPham!C:C, "T28") - SUMIFS(NhatKy_ViPham!K:K, NhatKy_ViPham!E:E, "10_Hoa_B", NhatKy_ViPham!F:F, B30, NhatKy_ViPham!C:C, "T28")</f>
        <v>100</v>
      </c>
      <c r="AT30" s="6">
        <f>100 + SUMIFS(NhatKy_ViPham!J:J, NhatKy_ViPham!E:E, "10_Hoa_B", NhatKy_ViPham!F:F, B30, NhatKy_ViPham!C:C, "T29") - SUMIFS(NhatKy_ViPham!K:K, NhatKy_ViPham!E:E, "10_Hoa_B", NhatKy_ViPham!F:F, B30, NhatKy_ViPham!C:C, "T29")</f>
        <v>100</v>
      </c>
      <c r="AU30" s="6">
        <f>100 + SUMIFS(NhatKy_ViPham!J:J, NhatKy_ViPham!E:E, "10_Hoa_B", NhatKy_ViPham!F:F, B30, NhatKy_ViPham!C:C, "T30") - SUMIFS(NhatKy_ViPham!K:K, NhatKy_ViPham!E:E, "10_Hoa_B", NhatKy_ViPham!F:F, B30, NhatKy_ViPham!C:C, "T30")</f>
        <v>100</v>
      </c>
      <c r="AV30" s="6">
        <f>100 + SUMIFS(NhatKy_ViPham!J:J, NhatKy_ViPham!E:E, "10_Hoa_B", NhatKy_ViPham!F:F, B30, NhatKy_ViPham!C:C, "T31") - SUMIFS(NhatKy_ViPham!K:K, NhatKy_ViPham!E:E, "10_Hoa_B", NhatKy_ViPham!F:F, B30, NhatKy_ViPham!C:C, "T31")</f>
        <v>100</v>
      </c>
      <c r="AW30" s="6">
        <f>100 + SUMIFS(NhatKy_ViPham!J:J, NhatKy_ViPham!E:E, "10_Hoa_B", NhatKy_ViPham!F:F, B30, NhatKy_ViPham!C:C, "T32") - SUMIFS(NhatKy_ViPham!K:K, NhatKy_ViPham!E:E, "10_Hoa_B", NhatKy_ViPham!F:F, B30, NhatKy_ViPham!C:C, "T32")</f>
        <v>100</v>
      </c>
      <c r="AX30" s="6">
        <f>100 + SUMIFS(NhatKy_ViPham!J:J, NhatKy_ViPham!E:E, "10_Hoa_B", NhatKy_ViPham!F:F, B30, NhatKy_ViPham!C:C, "T33") - SUMIFS(NhatKy_ViPham!K:K, NhatKy_ViPham!E:E, "10_Hoa_B", NhatKy_ViPham!F:F, B30, NhatKy_ViPham!C:C, "T33")</f>
        <v>100</v>
      </c>
      <c r="AY30" s="6">
        <f>100 + SUMIFS(NhatKy_ViPham!J:J, NhatKy_ViPham!E:E, "10_Hoa_B", NhatKy_ViPham!F:F, B30, NhatKy_ViPham!C:C, "T34") - SUMIFS(NhatKy_ViPham!K:K, NhatKy_ViPham!E:E, "10_Hoa_B", NhatKy_ViPham!F:F, B30, NhatKy_ViPham!C:C, "T34")</f>
        <v>100</v>
      </c>
      <c r="AZ30" s="6">
        <f>100 + SUMIFS(NhatKy_ViPham!J:J, NhatKy_ViPham!E:E, "10_Hoa_B", NhatKy_ViPham!F:F, B30, NhatKy_ViPham!C:C, "T35") - SUMIFS(NhatKy_ViPham!K:K, NhatKy_ViPham!E:E, "10_Hoa_B", NhatKy_ViPham!F:F, B30, NhatKy_ViPham!C:C, "T35")</f>
        <v>100</v>
      </c>
      <c r="BA30" s="12">
        <f t="shared" si="0"/>
        <v>100</v>
      </c>
      <c r="BB30" s="11" t="s">
        <v>430</v>
      </c>
      <c r="BC30" s="16" t="str">
        <f t="shared" si="1"/>
        <v>Tốt</v>
      </c>
      <c r="BD30" s="15" t="str">
        <f t="shared" si="2"/>
        <v>🟢 BÌNH THƯỜNG</v>
      </c>
    </row>
    <row r="31" spans="1:56" x14ac:dyDescent="0.25">
      <c r="A31" s="4">
        <v>23</v>
      </c>
      <c r="B31" s="10" t="s">
        <v>782</v>
      </c>
      <c r="C31" s="4" t="s">
        <v>530</v>
      </c>
      <c r="D31" s="4" t="s">
        <v>429</v>
      </c>
      <c r="E31" s="11" t="s">
        <v>430</v>
      </c>
      <c r="F31" s="7">
        <f>SUMIFS(NhatKy_ViPham!K:K, NhatKy_ViPham!E:E, "10_Hoa_B", NhatKy_ViPham!F:F, B31, NhatKy_ViPham!H:H, "L01")</f>
        <v>0</v>
      </c>
      <c r="G31" s="7">
        <f>SUMIFS(NhatKy_ViPham!K:K, NhatKy_ViPham!E:E, "10_Hoa_B", NhatKy_ViPham!F:F, B31, NhatKy_ViPham!H:H, "L02")</f>
        <v>0</v>
      </c>
      <c r="H31" s="7">
        <f>SUMIFS(NhatKy_ViPham!K:K, NhatKy_ViPham!E:E, "10_Hoa_B", NhatKy_ViPham!F:F, B31, NhatKy_ViPham!H:H, "L03")</f>
        <v>0</v>
      </c>
      <c r="I31" s="7">
        <f>SUMIFS(NhatKy_ViPham!K:K, NhatKy_ViPham!E:E, "10_Hoa_B", NhatKy_ViPham!F:F, B31, NhatKy_ViPham!H:H, "L04")</f>
        <v>0</v>
      </c>
      <c r="J31" s="7">
        <f>SUMIFS(NhatKy_ViPham!K:K, NhatKy_ViPham!E:E, "10_Hoa_B", NhatKy_ViPham!F:F, B31, NhatKy_ViPham!H:H, "L05")</f>
        <v>0</v>
      </c>
      <c r="K31" s="7">
        <f>SUMIFS(NhatKy_ViPham!K:K, NhatKy_ViPham!E:E, "10_Hoa_B", NhatKy_ViPham!F:F, B31, NhatKy_ViPham!H:H, "L06")</f>
        <v>0</v>
      </c>
      <c r="L31" s="7">
        <f>SUMIFS(NhatKy_ViPham!K:K, NhatKy_ViPham!E:E, "10_Hoa_B", NhatKy_ViPham!F:F, B31, NhatKy_ViPham!H:H, "L07")</f>
        <v>0</v>
      </c>
      <c r="M31" s="7">
        <f>SUMIFS(NhatKy_ViPham!K:K, NhatKy_ViPham!E:E, "10_Hoa_B", NhatKy_ViPham!F:F, B31, NhatKy_ViPham!H:H, "L08")</f>
        <v>0</v>
      </c>
      <c r="N31" s="7">
        <f>SUMIFS(NhatKy_ViPham!K:K, NhatKy_ViPham!E:E, "10_Hoa_B", NhatKy_ViPham!F:F, B31, NhatKy_ViPham!H:H, "L09")</f>
        <v>0</v>
      </c>
      <c r="O31" s="7">
        <f>SUMIFS(NhatKy_ViPham!K:K, NhatKy_ViPham!E:E, "10_Hoa_B", NhatKy_ViPham!F:F, B31, NhatKy_ViPham!H:H, "L10")</f>
        <v>0</v>
      </c>
      <c r="P31" s="12">
        <f>SUMIFS(NhatKy_ViPham!J:J, NhatKy_ViPham!E:E, "10_Hoa_B", NhatKy_ViPham!F:F, B31)</f>
        <v>0</v>
      </c>
      <c r="Q31" s="13">
        <f>SUMIFS(NhatKy_ViPham!K:K, NhatKy_ViPham!E:E, "10_Hoa_B", NhatKy_ViPham!F:F, B31)</f>
        <v>0</v>
      </c>
      <c r="R31" s="7">
        <f>100 + SUMIFS(NhatKy_ViPham!J:J, NhatKy_ViPham!E:E, "10_Hoa_B", NhatKy_ViPham!F:F, B31, NhatKy_ViPham!C:C, "T1") - SUMIFS(NhatKy_ViPham!K:K, NhatKy_ViPham!E:E, "10_Hoa_B", NhatKy_ViPham!F:F, B31, NhatKy_ViPham!C:C, "T1")</f>
        <v>100</v>
      </c>
      <c r="S31" s="7">
        <f>100 + SUMIFS(NhatKy_ViPham!J:J, NhatKy_ViPham!E:E, "10_Hoa_B", NhatKy_ViPham!F:F, B31, NhatKy_ViPham!C:C, "T2") - SUMIFS(NhatKy_ViPham!K:K, NhatKy_ViPham!E:E, "10_Hoa_B", NhatKy_ViPham!F:F, B31, NhatKy_ViPham!C:C, "T2")</f>
        <v>100</v>
      </c>
      <c r="T31" s="7">
        <f>100 + SUMIFS(NhatKy_ViPham!J:J, NhatKy_ViPham!E:E, "10_Hoa_B", NhatKy_ViPham!F:F, B31, NhatKy_ViPham!C:C, "T3") - SUMIFS(NhatKy_ViPham!K:K, NhatKy_ViPham!E:E, "10_Hoa_B", NhatKy_ViPham!F:F, B31, NhatKy_ViPham!C:C, "T3")</f>
        <v>100</v>
      </c>
      <c r="U31" s="7">
        <f>100 + SUMIFS(NhatKy_ViPham!J:J, NhatKy_ViPham!E:E, "10_Hoa_B", NhatKy_ViPham!F:F, B31, NhatKy_ViPham!C:C, "T4") - SUMIFS(NhatKy_ViPham!K:K, NhatKy_ViPham!E:E, "10_Hoa_B", NhatKy_ViPham!F:F, B31, NhatKy_ViPham!C:C, "T4")</f>
        <v>100</v>
      </c>
      <c r="V31" s="7">
        <f>100 + SUMIFS(NhatKy_ViPham!J:J, NhatKy_ViPham!E:E, "10_Hoa_B", NhatKy_ViPham!F:F, B31, NhatKy_ViPham!C:C, "T5") - SUMIFS(NhatKy_ViPham!K:K, NhatKy_ViPham!E:E, "10_Hoa_B", NhatKy_ViPham!F:F, B31, NhatKy_ViPham!C:C, "T5")</f>
        <v>100</v>
      </c>
      <c r="W31" s="7">
        <f>100 + SUMIFS(NhatKy_ViPham!J:J, NhatKy_ViPham!E:E, "10_Hoa_B", NhatKy_ViPham!F:F, B31, NhatKy_ViPham!C:C, "T6") - SUMIFS(NhatKy_ViPham!K:K, NhatKy_ViPham!E:E, "10_Hoa_B", NhatKy_ViPham!F:F, B31, NhatKy_ViPham!C:C, "T6")</f>
        <v>100</v>
      </c>
      <c r="X31" s="7">
        <f>100 + SUMIFS(NhatKy_ViPham!J:J, NhatKy_ViPham!E:E, "10_Hoa_B", NhatKy_ViPham!F:F, B31, NhatKy_ViPham!C:C, "T7") - SUMIFS(NhatKy_ViPham!K:K, NhatKy_ViPham!E:E, "10_Hoa_B", NhatKy_ViPham!F:F, B31, NhatKy_ViPham!C:C, "T7")</f>
        <v>100</v>
      </c>
      <c r="Y31" s="7">
        <f>100 + SUMIFS(NhatKy_ViPham!J:J, NhatKy_ViPham!E:E, "10_Hoa_B", NhatKy_ViPham!F:F, B31, NhatKy_ViPham!C:C, "T8") - SUMIFS(NhatKy_ViPham!K:K, NhatKy_ViPham!E:E, "10_Hoa_B", NhatKy_ViPham!F:F, B31, NhatKy_ViPham!C:C, "T8")</f>
        <v>100</v>
      </c>
      <c r="Z31" s="7">
        <f>100 + SUMIFS(NhatKy_ViPham!J:J, NhatKy_ViPham!E:E, "10_Hoa_B", NhatKy_ViPham!F:F, B31, NhatKy_ViPham!C:C, "T9") - SUMIFS(NhatKy_ViPham!K:K, NhatKy_ViPham!E:E, "10_Hoa_B", NhatKy_ViPham!F:F, B31, NhatKy_ViPham!C:C, "T9")</f>
        <v>100</v>
      </c>
      <c r="AA31" s="7">
        <f>100 + SUMIFS(NhatKy_ViPham!J:J, NhatKy_ViPham!E:E, "10_Hoa_B", NhatKy_ViPham!F:F, B31, NhatKy_ViPham!C:C, "T10") - SUMIFS(NhatKy_ViPham!K:K, NhatKy_ViPham!E:E, "10_Hoa_B", NhatKy_ViPham!F:F, B31, NhatKy_ViPham!C:C, "T10")</f>
        <v>100</v>
      </c>
      <c r="AB31" s="7">
        <f>100 + SUMIFS(NhatKy_ViPham!J:J, NhatKy_ViPham!E:E, "10_Hoa_B", NhatKy_ViPham!F:F, B31, NhatKy_ViPham!C:C, "T11") - SUMIFS(NhatKy_ViPham!K:K, NhatKy_ViPham!E:E, "10_Hoa_B", NhatKy_ViPham!F:F, B31, NhatKy_ViPham!C:C, "T11")</f>
        <v>100</v>
      </c>
      <c r="AC31" s="7">
        <f>100 + SUMIFS(NhatKy_ViPham!J:J, NhatKy_ViPham!E:E, "10_Hoa_B", NhatKy_ViPham!F:F, B31, NhatKy_ViPham!C:C, "T12") - SUMIFS(NhatKy_ViPham!K:K, NhatKy_ViPham!E:E, "10_Hoa_B", NhatKy_ViPham!F:F, B31, NhatKy_ViPham!C:C, "T12")</f>
        <v>100</v>
      </c>
      <c r="AD31" s="7">
        <f>100 + SUMIFS(NhatKy_ViPham!J:J, NhatKy_ViPham!E:E, "10_Hoa_B", NhatKy_ViPham!F:F, B31, NhatKy_ViPham!C:C, "T13") - SUMIFS(NhatKy_ViPham!K:K, NhatKy_ViPham!E:E, "10_Hoa_B", NhatKy_ViPham!F:F, B31, NhatKy_ViPham!C:C, "T13")</f>
        <v>100</v>
      </c>
      <c r="AE31" s="7">
        <f>100 + SUMIFS(NhatKy_ViPham!J:J, NhatKy_ViPham!E:E, "10_Hoa_B", NhatKy_ViPham!F:F, B31, NhatKy_ViPham!C:C, "T14") - SUMIFS(NhatKy_ViPham!K:K, NhatKy_ViPham!E:E, "10_Hoa_B", NhatKy_ViPham!F:F, B31, NhatKy_ViPham!C:C, "T14")</f>
        <v>100</v>
      </c>
      <c r="AF31" s="7">
        <f>100 + SUMIFS(NhatKy_ViPham!J:J, NhatKy_ViPham!E:E, "10_Hoa_B", NhatKy_ViPham!F:F, B31, NhatKy_ViPham!C:C, "T15") - SUMIFS(NhatKy_ViPham!K:K, NhatKy_ViPham!E:E, "10_Hoa_B", NhatKy_ViPham!F:F, B31, NhatKy_ViPham!C:C, "T15")</f>
        <v>100</v>
      </c>
      <c r="AG31" s="7">
        <f>100 + SUMIFS(NhatKy_ViPham!J:J, NhatKy_ViPham!E:E, "10_Hoa_B", NhatKy_ViPham!F:F, B31, NhatKy_ViPham!C:C, "T16") - SUMIFS(NhatKy_ViPham!K:K, NhatKy_ViPham!E:E, "10_Hoa_B", NhatKy_ViPham!F:F, B31, NhatKy_ViPham!C:C, "T16")</f>
        <v>100</v>
      </c>
      <c r="AH31" s="7">
        <f>100 + SUMIFS(NhatKy_ViPham!J:J, NhatKy_ViPham!E:E, "10_Hoa_B", NhatKy_ViPham!F:F, B31, NhatKy_ViPham!C:C, "T17") - SUMIFS(NhatKy_ViPham!K:K, NhatKy_ViPham!E:E, "10_Hoa_B", NhatKy_ViPham!F:F, B31, NhatKy_ViPham!C:C, "T17")</f>
        <v>100</v>
      </c>
      <c r="AI31" s="7">
        <f>100 + SUMIFS(NhatKy_ViPham!J:J, NhatKy_ViPham!E:E, "10_Hoa_B", NhatKy_ViPham!F:F, B31, NhatKy_ViPham!C:C, "T18") - SUMIFS(NhatKy_ViPham!K:K, NhatKy_ViPham!E:E, "10_Hoa_B", NhatKy_ViPham!F:F, B31, NhatKy_ViPham!C:C, "T18")</f>
        <v>100</v>
      </c>
      <c r="AJ31" s="7">
        <f>100 + SUMIFS(NhatKy_ViPham!J:J, NhatKy_ViPham!E:E, "10_Hoa_B", NhatKy_ViPham!F:F, B31, NhatKy_ViPham!C:C, "T19") - SUMIFS(NhatKy_ViPham!K:K, NhatKy_ViPham!E:E, "10_Hoa_B", NhatKy_ViPham!F:F, B31, NhatKy_ViPham!C:C, "T19")</f>
        <v>100</v>
      </c>
      <c r="AK31" s="7">
        <f>100 + SUMIFS(NhatKy_ViPham!J:J, NhatKy_ViPham!E:E, "10_Hoa_B", NhatKy_ViPham!F:F, B31, NhatKy_ViPham!C:C, "T20") - SUMIFS(NhatKy_ViPham!K:K, NhatKy_ViPham!E:E, "10_Hoa_B", NhatKy_ViPham!F:F, B31, NhatKy_ViPham!C:C, "T20")</f>
        <v>100</v>
      </c>
      <c r="AL31" s="7">
        <f>100 + SUMIFS(NhatKy_ViPham!J:J, NhatKy_ViPham!E:E, "10_Hoa_B", NhatKy_ViPham!F:F, B31, NhatKy_ViPham!C:C, "T21") - SUMIFS(NhatKy_ViPham!K:K, NhatKy_ViPham!E:E, "10_Hoa_B", NhatKy_ViPham!F:F, B31, NhatKy_ViPham!C:C, "T21")</f>
        <v>100</v>
      </c>
      <c r="AM31" s="7">
        <f>100 + SUMIFS(NhatKy_ViPham!J:J, NhatKy_ViPham!E:E, "10_Hoa_B", NhatKy_ViPham!F:F, B31, NhatKy_ViPham!C:C, "T22") - SUMIFS(NhatKy_ViPham!K:K, NhatKy_ViPham!E:E, "10_Hoa_B", NhatKy_ViPham!F:F, B31, NhatKy_ViPham!C:C, "T22")</f>
        <v>100</v>
      </c>
      <c r="AN31" s="7">
        <f>100 + SUMIFS(NhatKy_ViPham!J:J, NhatKy_ViPham!E:E, "10_Hoa_B", NhatKy_ViPham!F:F, B31, NhatKy_ViPham!C:C, "T23") - SUMIFS(NhatKy_ViPham!K:K, NhatKy_ViPham!E:E, "10_Hoa_B", NhatKy_ViPham!F:F, B31, NhatKy_ViPham!C:C, "T23")</f>
        <v>100</v>
      </c>
      <c r="AO31" s="7">
        <f>100 + SUMIFS(NhatKy_ViPham!J:J, NhatKy_ViPham!E:E, "10_Hoa_B", NhatKy_ViPham!F:F, B31, NhatKy_ViPham!C:C, "T24") - SUMIFS(NhatKy_ViPham!K:K, NhatKy_ViPham!E:E, "10_Hoa_B", NhatKy_ViPham!F:F, B31, NhatKy_ViPham!C:C, "T24")</f>
        <v>100</v>
      </c>
      <c r="AP31" s="7">
        <f>100 + SUMIFS(NhatKy_ViPham!J:J, NhatKy_ViPham!E:E, "10_Hoa_B", NhatKy_ViPham!F:F, B31, NhatKy_ViPham!C:C, "T25") - SUMIFS(NhatKy_ViPham!K:K, NhatKy_ViPham!E:E, "10_Hoa_B", NhatKy_ViPham!F:F, B31, NhatKy_ViPham!C:C, "T25")</f>
        <v>100</v>
      </c>
      <c r="AQ31" s="7">
        <f>100 + SUMIFS(NhatKy_ViPham!J:J, NhatKy_ViPham!E:E, "10_Hoa_B", NhatKy_ViPham!F:F, B31, NhatKy_ViPham!C:C, "T26") - SUMIFS(NhatKy_ViPham!K:K, NhatKy_ViPham!E:E, "10_Hoa_B", NhatKy_ViPham!F:F, B31, NhatKy_ViPham!C:C, "T26")</f>
        <v>100</v>
      </c>
      <c r="AR31" s="7">
        <f>100 + SUMIFS(NhatKy_ViPham!J:J, NhatKy_ViPham!E:E, "10_Hoa_B", NhatKy_ViPham!F:F, B31, NhatKy_ViPham!C:C, "T27") - SUMIFS(NhatKy_ViPham!K:K, NhatKy_ViPham!E:E, "10_Hoa_B", NhatKy_ViPham!F:F, B31, NhatKy_ViPham!C:C, "T27")</f>
        <v>100</v>
      </c>
      <c r="AS31" s="7">
        <f>100 + SUMIFS(NhatKy_ViPham!J:J, NhatKy_ViPham!E:E, "10_Hoa_B", NhatKy_ViPham!F:F, B31, NhatKy_ViPham!C:C, "T28") - SUMIFS(NhatKy_ViPham!K:K, NhatKy_ViPham!E:E, "10_Hoa_B", NhatKy_ViPham!F:F, B31, NhatKy_ViPham!C:C, "T28")</f>
        <v>100</v>
      </c>
      <c r="AT31" s="7">
        <f>100 + SUMIFS(NhatKy_ViPham!J:J, NhatKy_ViPham!E:E, "10_Hoa_B", NhatKy_ViPham!F:F, B31, NhatKy_ViPham!C:C, "T29") - SUMIFS(NhatKy_ViPham!K:K, NhatKy_ViPham!E:E, "10_Hoa_B", NhatKy_ViPham!F:F, B31, NhatKy_ViPham!C:C, "T29")</f>
        <v>100</v>
      </c>
      <c r="AU31" s="7">
        <f>100 + SUMIFS(NhatKy_ViPham!J:J, NhatKy_ViPham!E:E, "10_Hoa_B", NhatKy_ViPham!F:F, B31, NhatKy_ViPham!C:C, "T30") - SUMIFS(NhatKy_ViPham!K:K, NhatKy_ViPham!E:E, "10_Hoa_B", NhatKy_ViPham!F:F, B31, NhatKy_ViPham!C:C, "T30")</f>
        <v>100</v>
      </c>
      <c r="AV31" s="7">
        <f>100 + SUMIFS(NhatKy_ViPham!J:J, NhatKy_ViPham!E:E, "10_Hoa_B", NhatKy_ViPham!F:F, B31, NhatKy_ViPham!C:C, "T31") - SUMIFS(NhatKy_ViPham!K:K, NhatKy_ViPham!E:E, "10_Hoa_B", NhatKy_ViPham!F:F, B31, NhatKy_ViPham!C:C, "T31")</f>
        <v>100</v>
      </c>
      <c r="AW31" s="7">
        <f>100 + SUMIFS(NhatKy_ViPham!J:J, NhatKy_ViPham!E:E, "10_Hoa_B", NhatKy_ViPham!F:F, B31, NhatKy_ViPham!C:C, "T32") - SUMIFS(NhatKy_ViPham!K:K, NhatKy_ViPham!E:E, "10_Hoa_B", NhatKy_ViPham!F:F, B31, NhatKy_ViPham!C:C, "T32")</f>
        <v>100</v>
      </c>
      <c r="AX31" s="7">
        <f>100 + SUMIFS(NhatKy_ViPham!J:J, NhatKy_ViPham!E:E, "10_Hoa_B", NhatKy_ViPham!F:F, B31, NhatKy_ViPham!C:C, "T33") - SUMIFS(NhatKy_ViPham!K:K, NhatKy_ViPham!E:E, "10_Hoa_B", NhatKy_ViPham!F:F, B31, NhatKy_ViPham!C:C, "T33")</f>
        <v>100</v>
      </c>
      <c r="AY31" s="7">
        <f>100 + SUMIFS(NhatKy_ViPham!J:J, NhatKy_ViPham!E:E, "10_Hoa_B", NhatKy_ViPham!F:F, B31, NhatKy_ViPham!C:C, "T34") - SUMIFS(NhatKy_ViPham!K:K, NhatKy_ViPham!E:E, "10_Hoa_B", NhatKy_ViPham!F:F, B31, NhatKy_ViPham!C:C, "T34")</f>
        <v>100</v>
      </c>
      <c r="AZ31" s="7">
        <f>100 + SUMIFS(NhatKy_ViPham!J:J, NhatKy_ViPham!E:E, "10_Hoa_B", NhatKy_ViPham!F:F, B31, NhatKy_ViPham!C:C, "T35") - SUMIFS(NhatKy_ViPham!K:K, NhatKy_ViPham!E:E, "10_Hoa_B", NhatKy_ViPham!F:F, B31, NhatKy_ViPham!C:C, "T35")</f>
        <v>100</v>
      </c>
      <c r="BA31" s="12">
        <f t="shared" si="0"/>
        <v>100</v>
      </c>
      <c r="BB31" s="11" t="s">
        <v>430</v>
      </c>
      <c r="BC31" s="14" t="str">
        <f t="shared" si="1"/>
        <v>Tốt</v>
      </c>
      <c r="BD31" s="10" t="str">
        <f t="shared" si="2"/>
        <v>🟢 BÌNH THƯỜNG</v>
      </c>
    </row>
    <row r="32" spans="1:56" x14ac:dyDescent="0.25">
      <c r="A32" s="5">
        <v>24</v>
      </c>
      <c r="B32" s="15" t="s">
        <v>783</v>
      </c>
      <c r="C32" s="5" t="s">
        <v>777</v>
      </c>
      <c r="D32" s="5" t="s">
        <v>429</v>
      </c>
      <c r="E32" s="11" t="s">
        <v>430</v>
      </c>
      <c r="F32" s="6">
        <f>SUMIFS(NhatKy_ViPham!K:K, NhatKy_ViPham!E:E, "10_Hoa_B", NhatKy_ViPham!F:F, B32, NhatKy_ViPham!H:H, "L01")</f>
        <v>0</v>
      </c>
      <c r="G32" s="6">
        <f>SUMIFS(NhatKy_ViPham!K:K, NhatKy_ViPham!E:E, "10_Hoa_B", NhatKy_ViPham!F:F, B32, NhatKy_ViPham!H:H, "L02")</f>
        <v>0</v>
      </c>
      <c r="H32" s="6">
        <f>SUMIFS(NhatKy_ViPham!K:K, NhatKy_ViPham!E:E, "10_Hoa_B", NhatKy_ViPham!F:F, B32, NhatKy_ViPham!H:H, "L03")</f>
        <v>0</v>
      </c>
      <c r="I32" s="6">
        <f>SUMIFS(NhatKy_ViPham!K:K, NhatKy_ViPham!E:E, "10_Hoa_B", NhatKy_ViPham!F:F, B32, NhatKy_ViPham!H:H, "L04")</f>
        <v>0</v>
      </c>
      <c r="J32" s="6">
        <f>SUMIFS(NhatKy_ViPham!K:K, NhatKy_ViPham!E:E, "10_Hoa_B", NhatKy_ViPham!F:F, B32, NhatKy_ViPham!H:H, "L05")</f>
        <v>0</v>
      </c>
      <c r="K32" s="6">
        <f>SUMIFS(NhatKy_ViPham!K:K, NhatKy_ViPham!E:E, "10_Hoa_B", NhatKy_ViPham!F:F, B32, NhatKy_ViPham!H:H, "L06")</f>
        <v>0</v>
      </c>
      <c r="L32" s="6">
        <f>SUMIFS(NhatKy_ViPham!K:K, NhatKy_ViPham!E:E, "10_Hoa_B", NhatKy_ViPham!F:F, B32, NhatKy_ViPham!H:H, "L07")</f>
        <v>0</v>
      </c>
      <c r="M32" s="6">
        <f>SUMIFS(NhatKy_ViPham!K:K, NhatKy_ViPham!E:E, "10_Hoa_B", NhatKy_ViPham!F:F, B32, NhatKy_ViPham!H:H, "L08")</f>
        <v>0</v>
      </c>
      <c r="N32" s="6">
        <f>SUMIFS(NhatKy_ViPham!K:K, NhatKy_ViPham!E:E, "10_Hoa_B", NhatKy_ViPham!F:F, B32, NhatKy_ViPham!H:H, "L09")</f>
        <v>0</v>
      </c>
      <c r="O32" s="6">
        <f>SUMIFS(NhatKy_ViPham!K:K, NhatKy_ViPham!E:E, "10_Hoa_B", NhatKy_ViPham!F:F, B32, NhatKy_ViPham!H:H, "L10")</f>
        <v>0</v>
      </c>
      <c r="P32" s="12">
        <f>SUMIFS(NhatKy_ViPham!J:J, NhatKy_ViPham!E:E, "10_Hoa_B", NhatKy_ViPham!F:F, B32)</f>
        <v>0</v>
      </c>
      <c r="Q32" s="13">
        <f>SUMIFS(NhatKy_ViPham!K:K, NhatKy_ViPham!E:E, "10_Hoa_B", NhatKy_ViPham!F:F, B32)</f>
        <v>0</v>
      </c>
      <c r="R32" s="6">
        <f>100 + SUMIFS(NhatKy_ViPham!J:J, NhatKy_ViPham!E:E, "10_Hoa_B", NhatKy_ViPham!F:F, B32, NhatKy_ViPham!C:C, "T1") - SUMIFS(NhatKy_ViPham!K:K, NhatKy_ViPham!E:E, "10_Hoa_B", NhatKy_ViPham!F:F, B32, NhatKy_ViPham!C:C, "T1")</f>
        <v>100</v>
      </c>
      <c r="S32" s="6">
        <f>100 + SUMIFS(NhatKy_ViPham!J:J, NhatKy_ViPham!E:E, "10_Hoa_B", NhatKy_ViPham!F:F, B32, NhatKy_ViPham!C:C, "T2") - SUMIFS(NhatKy_ViPham!K:K, NhatKy_ViPham!E:E, "10_Hoa_B", NhatKy_ViPham!F:F, B32, NhatKy_ViPham!C:C, "T2")</f>
        <v>100</v>
      </c>
      <c r="T32" s="6">
        <f>100 + SUMIFS(NhatKy_ViPham!J:J, NhatKy_ViPham!E:E, "10_Hoa_B", NhatKy_ViPham!F:F, B32, NhatKy_ViPham!C:C, "T3") - SUMIFS(NhatKy_ViPham!K:K, NhatKy_ViPham!E:E, "10_Hoa_B", NhatKy_ViPham!F:F, B32, NhatKy_ViPham!C:C, "T3")</f>
        <v>100</v>
      </c>
      <c r="U32" s="6">
        <f>100 + SUMIFS(NhatKy_ViPham!J:J, NhatKy_ViPham!E:E, "10_Hoa_B", NhatKy_ViPham!F:F, B32, NhatKy_ViPham!C:C, "T4") - SUMIFS(NhatKy_ViPham!K:K, NhatKy_ViPham!E:E, "10_Hoa_B", NhatKy_ViPham!F:F, B32, NhatKy_ViPham!C:C, "T4")</f>
        <v>100</v>
      </c>
      <c r="V32" s="6">
        <f>100 + SUMIFS(NhatKy_ViPham!J:J, NhatKy_ViPham!E:E, "10_Hoa_B", NhatKy_ViPham!F:F, B32, NhatKy_ViPham!C:C, "T5") - SUMIFS(NhatKy_ViPham!K:K, NhatKy_ViPham!E:E, "10_Hoa_B", NhatKy_ViPham!F:F, B32, NhatKy_ViPham!C:C, "T5")</f>
        <v>100</v>
      </c>
      <c r="W32" s="6">
        <f>100 + SUMIFS(NhatKy_ViPham!J:J, NhatKy_ViPham!E:E, "10_Hoa_B", NhatKy_ViPham!F:F, B32, NhatKy_ViPham!C:C, "T6") - SUMIFS(NhatKy_ViPham!K:K, NhatKy_ViPham!E:E, "10_Hoa_B", NhatKy_ViPham!F:F, B32, NhatKy_ViPham!C:C, "T6")</f>
        <v>100</v>
      </c>
      <c r="X32" s="6">
        <f>100 + SUMIFS(NhatKy_ViPham!J:J, NhatKy_ViPham!E:E, "10_Hoa_B", NhatKy_ViPham!F:F, B32, NhatKy_ViPham!C:C, "T7") - SUMIFS(NhatKy_ViPham!K:K, NhatKy_ViPham!E:E, "10_Hoa_B", NhatKy_ViPham!F:F, B32, NhatKy_ViPham!C:C, "T7")</f>
        <v>100</v>
      </c>
      <c r="Y32" s="6">
        <f>100 + SUMIFS(NhatKy_ViPham!J:J, NhatKy_ViPham!E:E, "10_Hoa_B", NhatKy_ViPham!F:F, B32, NhatKy_ViPham!C:C, "T8") - SUMIFS(NhatKy_ViPham!K:K, NhatKy_ViPham!E:E, "10_Hoa_B", NhatKy_ViPham!F:F, B32, NhatKy_ViPham!C:C, "T8")</f>
        <v>100</v>
      </c>
      <c r="Z32" s="6">
        <f>100 + SUMIFS(NhatKy_ViPham!J:J, NhatKy_ViPham!E:E, "10_Hoa_B", NhatKy_ViPham!F:F, B32, NhatKy_ViPham!C:C, "T9") - SUMIFS(NhatKy_ViPham!K:K, NhatKy_ViPham!E:E, "10_Hoa_B", NhatKy_ViPham!F:F, B32, NhatKy_ViPham!C:C, "T9")</f>
        <v>100</v>
      </c>
      <c r="AA32" s="6">
        <f>100 + SUMIFS(NhatKy_ViPham!J:J, NhatKy_ViPham!E:E, "10_Hoa_B", NhatKy_ViPham!F:F, B32, NhatKy_ViPham!C:C, "T10") - SUMIFS(NhatKy_ViPham!K:K, NhatKy_ViPham!E:E, "10_Hoa_B", NhatKy_ViPham!F:F, B32, NhatKy_ViPham!C:C, "T10")</f>
        <v>100</v>
      </c>
      <c r="AB32" s="6">
        <f>100 + SUMIFS(NhatKy_ViPham!J:J, NhatKy_ViPham!E:E, "10_Hoa_B", NhatKy_ViPham!F:F, B32, NhatKy_ViPham!C:C, "T11") - SUMIFS(NhatKy_ViPham!K:K, NhatKy_ViPham!E:E, "10_Hoa_B", NhatKy_ViPham!F:F, B32, NhatKy_ViPham!C:C, "T11")</f>
        <v>100</v>
      </c>
      <c r="AC32" s="6">
        <f>100 + SUMIFS(NhatKy_ViPham!J:J, NhatKy_ViPham!E:E, "10_Hoa_B", NhatKy_ViPham!F:F, B32, NhatKy_ViPham!C:C, "T12") - SUMIFS(NhatKy_ViPham!K:K, NhatKy_ViPham!E:E, "10_Hoa_B", NhatKy_ViPham!F:F, B32, NhatKy_ViPham!C:C, "T12")</f>
        <v>100</v>
      </c>
      <c r="AD32" s="6">
        <f>100 + SUMIFS(NhatKy_ViPham!J:J, NhatKy_ViPham!E:E, "10_Hoa_B", NhatKy_ViPham!F:F, B32, NhatKy_ViPham!C:C, "T13") - SUMIFS(NhatKy_ViPham!K:K, NhatKy_ViPham!E:E, "10_Hoa_B", NhatKy_ViPham!F:F, B32, NhatKy_ViPham!C:C, "T13")</f>
        <v>100</v>
      </c>
      <c r="AE32" s="6">
        <f>100 + SUMIFS(NhatKy_ViPham!J:J, NhatKy_ViPham!E:E, "10_Hoa_B", NhatKy_ViPham!F:F, B32, NhatKy_ViPham!C:C, "T14") - SUMIFS(NhatKy_ViPham!K:K, NhatKy_ViPham!E:E, "10_Hoa_B", NhatKy_ViPham!F:F, B32, NhatKy_ViPham!C:C, "T14")</f>
        <v>100</v>
      </c>
      <c r="AF32" s="6">
        <f>100 + SUMIFS(NhatKy_ViPham!J:J, NhatKy_ViPham!E:E, "10_Hoa_B", NhatKy_ViPham!F:F, B32, NhatKy_ViPham!C:C, "T15") - SUMIFS(NhatKy_ViPham!K:K, NhatKy_ViPham!E:E, "10_Hoa_B", NhatKy_ViPham!F:F, B32, NhatKy_ViPham!C:C, "T15")</f>
        <v>100</v>
      </c>
      <c r="AG32" s="6">
        <f>100 + SUMIFS(NhatKy_ViPham!J:J, NhatKy_ViPham!E:E, "10_Hoa_B", NhatKy_ViPham!F:F, B32, NhatKy_ViPham!C:C, "T16") - SUMIFS(NhatKy_ViPham!K:K, NhatKy_ViPham!E:E, "10_Hoa_B", NhatKy_ViPham!F:F, B32, NhatKy_ViPham!C:C, "T16")</f>
        <v>100</v>
      </c>
      <c r="AH32" s="6">
        <f>100 + SUMIFS(NhatKy_ViPham!J:J, NhatKy_ViPham!E:E, "10_Hoa_B", NhatKy_ViPham!F:F, B32, NhatKy_ViPham!C:C, "T17") - SUMIFS(NhatKy_ViPham!K:K, NhatKy_ViPham!E:E, "10_Hoa_B", NhatKy_ViPham!F:F, B32, NhatKy_ViPham!C:C, "T17")</f>
        <v>100</v>
      </c>
      <c r="AI32" s="6">
        <f>100 + SUMIFS(NhatKy_ViPham!J:J, NhatKy_ViPham!E:E, "10_Hoa_B", NhatKy_ViPham!F:F, B32, NhatKy_ViPham!C:C, "T18") - SUMIFS(NhatKy_ViPham!K:K, NhatKy_ViPham!E:E, "10_Hoa_B", NhatKy_ViPham!F:F, B32, NhatKy_ViPham!C:C, "T18")</f>
        <v>100</v>
      </c>
      <c r="AJ32" s="6">
        <f>100 + SUMIFS(NhatKy_ViPham!J:J, NhatKy_ViPham!E:E, "10_Hoa_B", NhatKy_ViPham!F:F, B32, NhatKy_ViPham!C:C, "T19") - SUMIFS(NhatKy_ViPham!K:K, NhatKy_ViPham!E:E, "10_Hoa_B", NhatKy_ViPham!F:F, B32, NhatKy_ViPham!C:C, "T19")</f>
        <v>100</v>
      </c>
      <c r="AK32" s="6">
        <f>100 + SUMIFS(NhatKy_ViPham!J:J, NhatKy_ViPham!E:E, "10_Hoa_B", NhatKy_ViPham!F:F, B32, NhatKy_ViPham!C:C, "T20") - SUMIFS(NhatKy_ViPham!K:K, NhatKy_ViPham!E:E, "10_Hoa_B", NhatKy_ViPham!F:F, B32, NhatKy_ViPham!C:C, "T20")</f>
        <v>100</v>
      </c>
      <c r="AL32" s="6">
        <f>100 + SUMIFS(NhatKy_ViPham!J:J, NhatKy_ViPham!E:E, "10_Hoa_B", NhatKy_ViPham!F:F, B32, NhatKy_ViPham!C:C, "T21") - SUMIFS(NhatKy_ViPham!K:K, NhatKy_ViPham!E:E, "10_Hoa_B", NhatKy_ViPham!F:F, B32, NhatKy_ViPham!C:C, "T21")</f>
        <v>100</v>
      </c>
      <c r="AM32" s="6">
        <f>100 + SUMIFS(NhatKy_ViPham!J:J, NhatKy_ViPham!E:E, "10_Hoa_B", NhatKy_ViPham!F:F, B32, NhatKy_ViPham!C:C, "T22") - SUMIFS(NhatKy_ViPham!K:K, NhatKy_ViPham!E:E, "10_Hoa_B", NhatKy_ViPham!F:F, B32, NhatKy_ViPham!C:C, "T22")</f>
        <v>100</v>
      </c>
      <c r="AN32" s="6">
        <f>100 + SUMIFS(NhatKy_ViPham!J:J, NhatKy_ViPham!E:E, "10_Hoa_B", NhatKy_ViPham!F:F, B32, NhatKy_ViPham!C:C, "T23") - SUMIFS(NhatKy_ViPham!K:K, NhatKy_ViPham!E:E, "10_Hoa_B", NhatKy_ViPham!F:F, B32, NhatKy_ViPham!C:C, "T23")</f>
        <v>100</v>
      </c>
      <c r="AO32" s="6">
        <f>100 + SUMIFS(NhatKy_ViPham!J:J, NhatKy_ViPham!E:E, "10_Hoa_B", NhatKy_ViPham!F:F, B32, NhatKy_ViPham!C:C, "T24") - SUMIFS(NhatKy_ViPham!K:K, NhatKy_ViPham!E:E, "10_Hoa_B", NhatKy_ViPham!F:F, B32, NhatKy_ViPham!C:C, "T24")</f>
        <v>100</v>
      </c>
      <c r="AP32" s="6">
        <f>100 + SUMIFS(NhatKy_ViPham!J:J, NhatKy_ViPham!E:E, "10_Hoa_B", NhatKy_ViPham!F:F, B32, NhatKy_ViPham!C:C, "T25") - SUMIFS(NhatKy_ViPham!K:K, NhatKy_ViPham!E:E, "10_Hoa_B", NhatKy_ViPham!F:F, B32, NhatKy_ViPham!C:C, "T25")</f>
        <v>100</v>
      </c>
      <c r="AQ32" s="6">
        <f>100 + SUMIFS(NhatKy_ViPham!J:J, NhatKy_ViPham!E:E, "10_Hoa_B", NhatKy_ViPham!F:F, B32, NhatKy_ViPham!C:C, "T26") - SUMIFS(NhatKy_ViPham!K:K, NhatKy_ViPham!E:E, "10_Hoa_B", NhatKy_ViPham!F:F, B32, NhatKy_ViPham!C:C, "T26")</f>
        <v>100</v>
      </c>
      <c r="AR32" s="6">
        <f>100 + SUMIFS(NhatKy_ViPham!J:J, NhatKy_ViPham!E:E, "10_Hoa_B", NhatKy_ViPham!F:F, B32, NhatKy_ViPham!C:C, "T27") - SUMIFS(NhatKy_ViPham!K:K, NhatKy_ViPham!E:E, "10_Hoa_B", NhatKy_ViPham!F:F, B32, NhatKy_ViPham!C:C, "T27")</f>
        <v>100</v>
      </c>
      <c r="AS32" s="6">
        <f>100 + SUMIFS(NhatKy_ViPham!J:J, NhatKy_ViPham!E:E, "10_Hoa_B", NhatKy_ViPham!F:F, B32, NhatKy_ViPham!C:C, "T28") - SUMIFS(NhatKy_ViPham!K:K, NhatKy_ViPham!E:E, "10_Hoa_B", NhatKy_ViPham!F:F, B32, NhatKy_ViPham!C:C, "T28")</f>
        <v>100</v>
      </c>
      <c r="AT32" s="6">
        <f>100 + SUMIFS(NhatKy_ViPham!J:J, NhatKy_ViPham!E:E, "10_Hoa_B", NhatKy_ViPham!F:F, B32, NhatKy_ViPham!C:C, "T29") - SUMIFS(NhatKy_ViPham!K:K, NhatKy_ViPham!E:E, "10_Hoa_B", NhatKy_ViPham!F:F, B32, NhatKy_ViPham!C:C, "T29")</f>
        <v>100</v>
      </c>
      <c r="AU32" s="6">
        <f>100 + SUMIFS(NhatKy_ViPham!J:J, NhatKy_ViPham!E:E, "10_Hoa_B", NhatKy_ViPham!F:F, B32, NhatKy_ViPham!C:C, "T30") - SUMIFS(NhatKy_ViPham!K:K, NhatKy_ViPham!E:E, "10_Hoa_B", NhatKy_ViPham!F:F, B32, NhatKy_ViPham!C:C, "T30")</f>
        <v>100</v>
      </c>
      <c r="AV32" s="6">
        <f>100 + SUMIFS(NhatKy_ViPham!J:J, NhatKy_ViPham!E:E, "10_Hoa_B", NhatKy_ViPham!F:F, B32, NhatKy_ViPham!C:C, "T31") - SUMIFS(NhatKy_ViPham!K:K, NhatKy_ViPham!E:E, "10_Hoa_B", NhatKy_ViPham!F:F, B32, NhatKy_ViPham!C:C, "T31")</f>
        <v>100</v>
      </c>
      <c r="AW32" s="6">
        <f>100 + SUMIFS(NhatKy_ViPham!J:J, NhatKy_ViPham!E:E, "10_Hoa_B", NhatKy_ViPham!F:F, B32, NhatKy_ViPham!C:C, "T32") - SUMIFS(NhatKy_ViPham!K:K, NhatKy_ViPham!E:E, "10_Hoa_B", NhatKy_ViPham!F:F, B32, NhatKy_ViPham!C:C, "T32")</f>
        <v>100</v>
      </c>
      <c r="AX32" s="6">
        <f>100 + SUMIFS(NhatKy_ViPham!J:J, NhatKy_ViPham!E:E, "10_Hoa_B", NhatKy_ViPham!F:F, B32, NhatKy_ViPham!C:C, "T33") - SUMIFS(NhatKy_ViPham!K:K, NhatKy_ViPham!E:E, "10_Hoa_B", NhatKy_ViPham!F:F, B32, NhatKy_ViPham!C:C, "T33")</f>
        <v>100</v>
      </c>
      <c r="AY32" s="6">
        <f>100 + SUMIFS(NhatKy_ViPham!J:J, NhatKy_ViPham!E:E, "10_Hoa_B", NhatKy_ViPham!F:F, B32, NhatKy_ViPham!C:C, "T34") - SUMIFS(NhatKy_ViPham!K:K, NhatKy_ViPham!E:E, "10_Hoa_B", NhatKy_ViPham!F:F, B32, NhatKy_ViPham!C:C, "T34")</f>
        <v>100</v>
      </c>
      <c r="AZ32" s="6">
        <f>100 + SUMIFS(NhatKy_ViPham!J:J, NhatKy_ViPham!E:E, "10_Hoa_B", NhatKy_ViPham!F:F, B32, NhatKy_ViPham!C:C, "T35") - SUMIFS(NhatKy_ViPham!K:K, NhatKy_ViPham!E:E, "10_Hoa_B", NhatKy_ViPham!F:F, B32, NhatKy_ViPham!C:C, "T35")</f>
        <v>100</v>
      </c>
      <c r="BA32" s="12">
        <f t="shared" si="0"/>
        <v>100</v>
      </c>
      <c r="BB32" s="11" t="s">
        <v>430</v>
      </c>
      <c r="BC32" s="16" t="str">
        <f t="shared" si="1"/>
        <v>Tốt</v>
      </c>
      <c r="BD32" s="15" t="str">
        <f t="shared" si="2"/>
        <v>🟢 BÌNH THƯỜNG</v>
      </c>
    </row>
    <row r="33" spans="1:56" x14ac:dyDescent="0.25">
      <c r="A33" s="4">
        <v>25</v>
      </c>
      <c r="B33" s="10" t="s">
        <v>784</v>
      </c>
      <c r="C33" s="4" t="s">
        <v>785</v>
      </c>
      <c r="D33" s="4" t="s">
        <v>429</v>
      </c>
      <c r="E33" s="11" t="s">
        <v>430</v>
      </c>
      <c r="F33" s="7">
        <f>SUMIFS(NhatKy_ViPham!K:K, NhatKy_ViPham!E:E, "10_Hoa_B", NhatKy_ViPham!F:F, B33, NhatKy_ViPham!H:H, "L01")</f>
        <v>0</v>
      </c>
      <c r="G33" s="7">
        <f>SUMIFS(NhatKy_ViPham!K:K, NhatKy_ViPham!E:E, "10_Hoa_B", NhatKy_ViPham!F:F, B33, NhatKy_ViPham!H:H, "L02")</f>
        <v>0</v>
      </c>
      <c r="H33" s="7">
        <f>SUMIFS(NhatKy_ViPham!K:K, NhatKy_ViPham!E:E, "10_Hoa_B", NhatKy_ViPham!F:F, B33, NhatKy_ViPham!H:H, "L03")</f>
        <v>0</v>
      </c>
      <c r="I33" s="7">
        <f>SUMIFS(NhatKy_ViPham!K:K, NhatKy_ViPham!E:E, "10_Hoa_B", NhatKy_ViPham!F:F, B33, NhatKy_ViPham!H:H, "L04")</f>
        <v>0</v>
      </c>
      <c r="J33" s="7">
        <f>SUMIFS(NhatKy_ViPham!K:K, NhatKy_ViPham!E:E, "10_Hoa_B", NhatKy_ViPham!F:F, B33, NhatKy_ViPham!H:H, "L05")</f>
        <v>0</v>
      </c>
      <c r="K33" s="7">
        <f>SUMIFS(NhatKy_ViPham!K:K, NhatKy_ViPham!E:E, "10_Hoa_B", NhatKy_ViPham!F:F, B33, NhatKy_ViPham!H:H, "L06")</f>
        <v>0</v>
      </c>
      <c r="L33" s="7">
        <f>SUMIFS(NhatKy_ViPham!K:K, NhatKy_ViPham!E:E, "10_Hoa_B", NhatKy_ViPham!F:F, B33, NhatKy_ViPham!H:H, "L07")</f>
        <v>0</v>
      </c>
      <c r="M33" s="7">
        <f>SUMIFS(NhatKy_ViPham!K:K, NhatKy_ViPham!E:E, "10_Hoa_B", NhatKy_ViPham!F:F, B33, NhatKy_ViPham!H:H, "L08")</f>
        <v>0</v>
      </c>
      <c r="N33" s="7">
        <f>SUMIFS(NhatKy_ViPham!K:K, NhatKy_ViPham!E:E, "10_Hoa_B", NhatKy_ViPham!F:F, B33, NhatKy_ViPham!H:H, "L09")</f>
        <v>0</v>
      </c>
      <c r="O33" s="7">
        <f>SUMIFS(NhatKy_ViPham!K:K, NhatKy_ViPham!E:E, "10_Hoa_B", NhatKy_ViPham!F:F, B33, NhatKy_ViPham!H:H, "L10")</f>
        <v>0</v>
      </c>
      <c r="P33" s="12">
        <f>SUMIFS(NhatKy_ViPham!J:J, NhatKy_ViPham!E:E, "10_Hoa_B", NhatKy_ViPham!F:F, B33)</f>
        <v>0</v>
      </c>
      <c r="Q33" s="13">
        <f>SUMIFS(NhatKy_ViPham!K:K, NhatKy_ViPham!E:E, "10_Hoa_B", NhatKy_ViPham!F:F, B33)</f>
        <v>0</v>
      </c>
      <c r="R33" s="7">
        <f>100 + SUMIFS(NhatKy_ViPham!J:J, NhatKy_ViPham!E:E, "10_Hoa_B", NhatKy_ViPham!F:F, B33, NhatKy_ViPham!C:C, "T1") - SUMIFS(NhatKy_ViPham!K:K, NhatKy_ViPham!E:E, "10_Hoa_B", NhatKy_ViPham!F:F, B33, NhatKy_ViPham!C:C, "T1")</f>
        <v>100</v>
      </c>
      <c r="S33" s="7">
        <f>100 + SUMIFS(NhatKy_ViPham!J:J, NhatKy_ViPham!E:E, "10_Hoa_B", NhatKy_ViPham!F:F, B33, NhatKy_ViPham!C:C, "T2") - SUMIFS(NhatKy_ViPham!K:K, NhatKy_ViPham!E:E, "10_Hoa_B", NhatKy_ViPham!F:F, B33, NhatKy_ViPham!C:C, "T2")</f>
        <v>100</v>
      </c>
      <c r="T33" s="7">
        <f>100 + SUMIFS(NhatKy_ViPham!J:J, NhatKy_ViPham!E:E, "10_Hoa_B", NhatKy_ViPham!F:F, B33, NhatKy_ViPham!C:C, "T3") - SUMIFS(NhatKy_ViPham!K:K, NhatKy_ViPham!E:E, "10_Hoa_B", NhatKy_ViPham!F:F, B33, NhatKy_ViPham!C:C, "T3")</f>
        <v>100</v>
      </c>
      <c r="U33" s="7">
        <f>100 + SUMIFS(NhatKy_ViPham!J:J, NhatKy_ViPham!E:E, "10_Hoa_B", NhatKy_ViPham!F:F, B33, NhatKy_ViPham!C:C, "T4") - SUMIFS(NhatKy_ViPham!K:K, NhatKy_ViPham!E:E, "10_Hoa_B", NhatKy_ViPham!F:F, B33, NhatKy_ViPham!C:C, "T4")</f>
        <v>100</v>
      </c>
      <c r="V33" s="7">
        <f>100 + SUMIFS(NhatKy_ViPham!J:J, NhatKy_ViPham!E:E, "10_Hoa_B", NhatKy_ViPham!F:F, B33, NhatKy_ViPham!C:C, "T5") - SUMIFS(NhatKy_ViPham!K:K, NhatKy_ViPham!E:E, "10_Hoa_B", NhatKy_ViPham!F:F, B33, NhatKy_ViPham!C:C, "T5")</f>
        <v>100</v>
      </c>
      <c r="W33" s="7">
        <f>100 + SUMIFS(NhatKy_ViPham!J:J, NhatKy_ViPham!E:E, "10_Hoa_B", NhatKy_ViPham!F:F, B33, NhatKy_ViPham!C:C, "T6") - SUMIFS(NhatKy_ViPham!K:K, NhatKy_ViPham!E:E, "10_Hoa_B", NhatKy_ViPham!F:F, B33, NhatKy_ViPham!C:C, "T6")</f>
        <v>100</v>
      </c>
      <c r="X33" s="7">
        <f>100 + SUMIFS(NhatKy_ViPham!J:J, NhatKy_ViPham!E:E, "10_Hoa_B", NhatKy_ViPham!F:F, B33, NhatKy_ViPham!C:C, "T7") - SUMIFS(NhatKy_ViPham!K:K, NhatKy_ViPham!E:E, "10_Hoa_B", NhatKy_ViPham!F:F, B33, NhatKy_ViPham!C:C, "T7")</f>
        <v>100</v>
      </c>
      <c r="Y33" s="7">
        <f>100 + SUMIFS(NhatKy_ViPham!J:J, NhatKy_ViPham!E:E, "10_Hoa_B", NhatKy_ViPham!F:F, B33, NhatKy_ViPham!C:C, "T8") - SUMIFS(NhatKy_ViPham!K:K, NhatKy_ViPham!E:E, "10_Hoa_B", NhatKy_ViPham!F:F, B33, NhatKy_ViPham!C:C, "T8")</f>
        <v>100</v>
      </c>
      <c r="Z33" s="7">
        <f>100 + SUMIFS(NhatKy_ViPham!J:J, NhatKy_ViPham!E:E, "10_Hoa_B", NhatKy_ViPham!F:F, B33, NhatKy_ViPham!C:C, "T9") - SUMIFS(NhatKy_ViPham!K:K, NhatKy_ViPham!E:E, "10_Hoa_B", NhatKy_ViPham!F:F, B33, NhatKy_ViPham!C:C, "T9")</f>
        <v>100</v>
      </c>
      <c r="AA33" s="7">
        <f>100 + SUMIFS(NhatKy_ViPham!J:J, NhatKy_ViPham!E:E, "10_Hoa_B", NhatKy_ViPham!F:F, B33, NhatKy_ViPham!C:C, "T10") - SUMIFS(NhatKy_ViPham!K:K, NhatKy_ViPham!E:E, "10_Hoa_B", NhatKy_ViPham!F:F, B33, NhatKy_ViPham!C:C, "T10")</f>
        <v>100</v>
      </c>
      <c r="AB33" s="7">
        <f>100 + SUMIFS(NhatKy_ViPham!J:J, NhatKy_ViPham!E:E, "10_Hoa_B", NhatKy_ViPham!F:F, B33, NhatKy_ViPham!C:C, "T11") - SUMIFS(NhatKy_ViPham!K:K, NhatKy_ViPham!E:E, "10_Hoa_B", NhatKy_ViPham!F:F, B33, NhatKy_ViPham!C:C, "T11")</f>
        <v>100</v>
      </c>
      <c r="AC33" s="7">
        <f>100 + SUMIFS(NhatKy_ViPham!J:J, NhatKy_ViPham!E:E, "10_Hoa_B", NhatKy_ViPham!F:F, B33, NhatKy_ViPham!C:C, "T12") - SUMIFS(NhatKy_ViPham!K:K, NhatKy_ViPham!E:E, "10_Hoa_B", NhatKy_ViPham!F:F, B33, NhatKy_ViPham!C:C, "T12")</f>
        <v>100</v>
      </c>
      <c r="AD33" s="7">
        <f>100 + SUMIFS(NhatKy_ViPham!J:J, NhatKy_ViPham!E:E, "10_Hoa_B", NhatKy_ViPham!F:F, B33, NhatKy_ViPham!C:C, "T13") - SUMIFS(NhatKy_ViPham!K:K, NhatKy_ViPham!E:E, "10_Hoa_B", NhatKy_ViPham!F:F, B33, NhatKy_ViPham!C:C, "T13")</f>
        <v>100</v>
      </c>
      <c r="AE33" s="7">
        <f>100 + SUMIFS(NhatKy_ViPham!J:J, NhatKy_ViPham!E:E, "10_Hoa_B", NhatKy_ViPham!F:F, B33, NhatKy_ViPham!C:C, "T14") - SUMIFS(NhatKy_ViPham!K:K, NhatKy_ViPham!E:E, "10_Hoa_B", NhatKy_ViPham!F:F, B33, NhatKy_ViPham!C:C, "T14")</f>
        <v>100</v>
      </c>
      <c r="AF33" s="7">
        <f>100 + SUMIFS(NhatKy_ViPham!J:J, NhatKy_ViPham!E:E, "10_Hoa_B", NhatKy_ViPham!F:F, B33, NhatKy_ViPham!C:C, "T15") - SUMIFS(NhatKy_ViPham!K:K, NhatKy_ViPham!E:E, "10_Hoa_B", NhatKy_ViPham!F:F, B33, NhatKy_ViPham!C:C, "T15")</f>
        <v>100</v>
      </c>
      <c r="AG33" s="7">
        <f>100 + SUMIFS(NhatKy_ViPham!J:J, NhatKy_ViPham!E:E, "10_Hoa_B", NhatKy_ViPham!F:F, B33, NhatKy_ViPham!C:C, "T16") - SUMIFS(NhatKy_ViPham!K:K, NhatKy_ViPham!E:E, "10_Hoa_B", NhatKy_ViPham!F:F, B33, NhatKy_ViPham!C:C, "T16")</f>
        <v>100</v>
      </c>
      <c r="AH33" s="7">
        <f>100 + SUMIFS(NhatKy_ViPham!J:J, NhatKy_ViPham!E:E, "10_Hoa_B", NhatKy_ViPham!F:F, B33, NhatKy_ViPham!C:C, "T17") - SUMIFS(NhatKy_ViPham!K:K, NhatKy_ViPham!E:E, "10_Hoa_B", NhatKy_ViPham!F:F, B33, NhatKy_ViPham!C:C, "T17")</f>
        <v>100</v>
      </c>
      <c r="AI33" s="7">
        <f>100 + SUMIFS(NhatKy_ViPham!J:J, NhatKy_ViPham!E:E, "10_Hoa_B", NhatKy_ViPham!F:F, B33, NhatKy_ViPham!C:C, "T18") - SUMIFS(NhatKy_ViPham!K:K, NhatKy_ViPham!E:E, "10_Hoa_B", NhatKy_ViPham!F:F, B33, NhatKy_ViPham!C:C, "T18")</f>
        <v>100</v>
      </c>
      <c r="AJ33" s="7">
        <f>100 + SUMIFS(NhatKy_ViPham!J:J, NhatKy_ViPham!E:E, "10_Hoa_B", NhatKy_ViPham!F:F, B33, NhatKy_ViPham!C:C, "T19") - SUMIFS(NhatKy_ViPham!K:K, NhatKy_ViPham!E:E, "10_Hoa_B", NhatKy_ViPham!F:F, B33, NhatKy_ViPham!C:C, "T19")</f>
        <v>100</v>
      </c>
      <c r="AK33" s="7">
        <f>100 + SUMIFS(NhatKy_ViPham!J:J, NhatKy_ViPham!E:E, "10_Hoa_B", NhatKy_ViPham!F:F, B33, NhatKy_ViPham!C:C, "T20") - SUMIFS(NhatKy_ViPham!K:K, NhatKy_ViPham!E:E, "10_Hoa_B", NhatKy_ViPham!F:F, B33, NhatKy_ViPham!C:C, "T20")</f>
        <v>100</v>
      </c>
      <c r="AL33" s="7">
        <f>100 + SUMIFS(NhatKy_ViPham!J:J, NhatKy_ViPham!E:E, "10_Hoa_B", NhatKy_ViPham!F:F, B33, NhatKy_ViPham!C:C, "T21") - SUMIFS(NhatKy_ViPham!K:K, NhatKy_ViPham!E:E, "10_Hoa_B", NhatKy_ViPham!F:F, B33, NhatKy_ViPham!C:C, "T21")</f>
        <v>100</v>
      </c>
      <c r="AM33" s="7">
        <f>100 + SUMIFS(NhatKy_ViPham!J:J, NhatKy_ViPham!E:E, "10_Hoa_B", NhatKy_ViPham!F:F, B33, NhatKy_ViPham!C:C, "T22") - SUMIFS(NhatKy_ViPham!K:K, NhatKy_ViPham!E:E, "10_Hoa_B", NhatKy_ViPham!F:F, B33, NhatKy_ViPham!C:C, "T22")</f>
        <v>100</v>
      </c>
      <c r="AN33" s="7">
        <f>100 + SUMIFS(NhatKy_ViPham!J:J, NhatKy_ViPham!E:E, "10_Hoa_B", NhatKy_ViPham!F:F, B33, NhatKy_ViPham!C:C, "T23") - SUMIFS(NhatKy_ViPham!K:K, NhatKy_ViPham!E:E, "10_Hoa_B", NhatKy_ViPham!F:F, B33, NhatKy_ViPham!C:C, "T23")</f>
        <v>100</v>
      </c>
      <c r="AO33" s="7">
        <f>100 + SUMIFS(NhatKy_ViPham!J:J, NhatKy_ViPham!E:E, "10_Hoa_B", NhatKy_ViPham!F:F, B33, NhatKy_ViPham!C:C, "T24") - SUMIFS(NhatKy_ViPham!K:K, NhatKy_ViPham!E:E, "10_Hoa_B", NhatKy_ViPham!F:F, B33, NhatKy_ViPham!C:C, "T24")</f>
        <v>100</v>
      </c>
      <c r="AP33" s="7">
        <f>100 + SUMIFS(NhatKy_ViPham!J:J, NhatKy_ViPham!E:E, "10_Hoa_B", NhatKy_ViPham!F:F, B33, NhatKy_ViPham!C:C, "T25") - SUMIFS(NhatKy_ViPham!K:K, NhatKy_ViPham!E:E, "10_Hoa_B", NhatKy_ViPham!F:F, B33, NhatKy_ViPham!C:C, "T25")</f>
        <v>100</v>
      </c>
      <c r="AQ33" s="7">
        <f>100 + SUMIFS(NhatKy_ViPham!J:J, NhatKy_ViPham!E:E, "10_Hoa_B", NhatKy_ViPham!F:F, B33, NhatKy_ViPham!C:C, "T26") - SUMIFS(NhatKy_ViPham!K:K, NhatKy_ViPham!E:E, "10_Hoa_B", NhatKy_ViPham!F:F, B33, NhatKy_ViPham!C:C, "T26")</f>
        <v>100</v>
      </c>
      <c r="AR33" s="7">
        <f>100 + SUMIFS(NhatKy_ViPham!J:J, NhatKy_ViPham!E:E, "10_Hoa_B", NhatKy_ViPham!F:F, B33, NhatKy_ViPham!C:C, "T27") - SUMIFS(NhatKy_ViPham!K:K, NhatKy_ViPham!E:E, "10_Hoa_B", NhatKy_ViPham!F:F, B33, NhatKy_ViPham!C:C, "T27")</f>
        <v>100</v>
      </c>
      <c r="AS33" s="7">
        <f>100 + SUMIFS(NhatKy_ViPham!J:J, NhatKy_ViPham!E:E, "10_Hoa_B", NhatKy_ViPham!F:F, B33, NhatKy_ViPham!C:C, "T28") - SUMIFS(NhatKy_ViPham!K:K, NhatKy_ViPham!E:E, "10_Hoa_B", NhatKy_ViPham!F:F, B33, NhatKy_ViPham!C:C, "T28")</f>
        <v>100</v>
      </c>
      <c r="AT33" s="7">
        <f>100 + SUMIFS(NhatKy_ViPham!J:J, NhatKy_ViPham!E:E, "10_Hoa_B", NhatKy_ViPham!F:F, B33, NhatKy_ViPham!C:C, "T29") - SUMIFS(NhatKy_ViPham!K:K, NhatKy_ViPham!E:E, "10_Hoa_B", NhatKy_ViPham!F:F, B33, NhatKy_ViPham!C:C, "T29")</f>
        <v>100</v>
      </c>
      <c r="AU33" s="7">
        <f>100 + SUMIFS(NhatKy_ViPham!J:J, NhatKy_ViPham!E:E, "10_Hoa_B", NhatKy_ViPham!F:F, B33, NhatKy_ViPham!C:C, "T30") - SUMIFS(NhatKy_ViPham!K:K, NhatKy_ViPham!E:E, "10_Hoa_B", NhatKy_ViPham!F:F, B33, NhatKy_ViPham!C:C, "T30")</f>
        <v>100</v>
      </c>
      <c r="AV33" s="7">
        <f>100 + SUMIFS(NhatKy_ViPham!J:J, NhatKy_ViPham!E:E, "10_Hoa_B", NhatKy_ViPham!F:F, B33, NhatKy_ViPham!C:C, "T31") - SUMIFS(NhatKy_ViPham!K:K, NhatKy_ViPham!E:E, "10_Hoa_B", NhatKy_ViPham!F:F, B33, NhatKy_ViPham!C:C, "T31")</f>
        <v>100</v>
      </c>
      <c r="AW33" s="7">
        <f>100 + SUMIFS(NhatKy_ViPham!J:J, NhatKy_ViPham!E:E, "10_Hoa_B", NhatKy_ViPham!F:F, B33, NhatKy_ViPham!C:C, "T32") - SUMIFS(NhatKy_ViPham!K:K, NhatKy_ViPham!E:E, "10_Hoa_B", NhatKy_ViPham!F:F, B33, NhatKy_ViPham!C:C, "T32")</f>
        <v>100</v>
      </c>
      <c r="AX33" s="7">
        <f>100 + SUMIFS(NhatKy_ViPham!J:J, NhatKy_ViPham!E:E, "10_Hoa_B", NhatKy_ViPham!F:F, B33, NhatKy_ViPham!C:C, "T33") - SUMIFS(NhatKy_ViPham!K:K, NhatKy_ViPham!E:E, "10_Hoa_B", NhatKy_ViPham!F:F, B33, NhatKy_ViPham!C:C, "T33")</f>
        <v>100</v>
      </c>
      <c r="AY33" s="7">
        <f>100 + SUMIFS(NhatKy_ViPham!J:J, NhatKy_ViPham!E:E, "10_Hoa_B", NhatKy_ViPham!F:F, B33, NhatKy_ViPham!C:C, "T34") - SUMIFS(NhatKy_ViPham!K:K, NhatKy_ViPham!E:E, "10_Hoa_B", NhatKy_ViPham!F:F, B33, NhatKy_ViPham!C:C, "T34")</f>
        <v>100</v>
      </c>
      <c r="AZ33" s="7">
        <f>100 + SUMIFS(NhatKy_ViPham!J:J, NhatKy_ViPham!E:E, "10_Hoa_B", NhatKy_ViPham!F:F, B33, NhatKy_ViPham!C:C, "T35") - SUMIFS(NhatKy_ViPham!K:K, NhatKy_ViPham!E:E, "10_Hoa_B", NhatKy_ViPham!F:F, B33, NhatKy_ViPham!C:C, "T35")</f>
        <v>100</v>
      </c>
      <c r="BA33" s="12">
        <f t="shared" si="0"/>
        <v>100</v>
      </c>
      <c r="BB33" s="11" t="s">
        <v>430</v>
      </c>
      <c r="BC33" s="14" t="str">
        <f t="shared" si="1"/>
        <v>Tốt</v>
      </c>
      <c r="BD33" s="10" t="str">
        <f t="shared" si="2"/>
        <v>🟢 BÌNH THƯỜNG</v>
      </c>
    </row>
    <row r="34" spans="1:56" x14ac:dyDescent="0.25">
      <c r="A34" s="5">
        <v>26</v>
      </c>
      <c r="B34" s="15" t="s">
        <v>786</v>
      </c>
      <c r="C34" s="5" t="s">
        <v>722</v>
      </c>
      <c r="D34" s="5" t="s">
        <v>435</v>
      </c>
      <c r="E34" s="11" t="s">
        <v>430</v>
      </c>
      <c r="F34" s="6">
        <f>SUMIFS(NhatKy_ViPham!K:K, NhatKy_ViPham!E:E, "10_Hoa_B", NhatKy_ViPham!F:F, B34, NhatKy_ViPham!H:H, "L01")</f>
        <v>0</v>
      </c>
      <c r="G34" s="6">
        <f>SUMIFS(NhatKy_ViPham!K:K, NhatKy_ViPham!E:E, "10_Hoa_B", NhatKy_ViPham!F:F, B34, NhatKy_ViPham!H:H, "L02")</f>
        <v>0</v>
      </c>
      <c r="H34" s="6">
        <f>SUMIFS(NhatKy_ViPham!K:K, NhatKy_ViPham!E:E, "10_Hoa_B", NhatKy_ViPham!F:F, B34, NhatKy_ViPham!H:H, "L03")</f>
        <v>0</v>
      </c>
      <c r="I34" s="6">
        <f>SUMIFS(NhatKy_ViPham!K:K, NhatKy_ViPham!E:E, "10_Hoa_B", NhatKy_ViPham!F:F, B34, NhatKy_ViPham!H:H, "L04")</f>
        <v>0</v>
      </c>
      <c r="J34" s="6">
        <f>SUMIFS(NhatKy_ViPham!K:K, NhatKy_ViPham!E:E, "10_Hoa_B", NhatKy_ViPham!F:F, B34, NhatKy_ViPham!H:H, "L05")</f>
        <v>0</v>
      </c>
      <c r="K34" s="6">
        <f>SUMIFS(NhatKy_ViPham!K:K, NhatKy_ViPham!E:E, "10_Hoa_B", NhatKy_ViPham!F:F, B34, NhatKy_ViPham!H:H, "L06")</f>
        <v>0</v>
      </c>
      <c r="L34" s="6">
        <f>SUMIFS(NhatKy_ViPham!K:K, NhatKy_ViPham!E:E, "10_Hoa_B", NhatKy_ViPham!F:F, B34, NhatKy_ViPham!H:H, "L07")</f>
        <v>0</v>
      </c>
      <c r="M34" s="6">
        <f>SUMIFS(NhatKy_ViPham!K:K, NhatKy_ViPham!E:E, "10_Hoa_B", NhatKy_ViPham!F:F, B34, NhatKy_ViPham!H:H, "L08")</f>
        <v>0</v>
      </c>
      <c r="N34" s="6">
        <f>SUMIFS(NhatKy_ViPham!K:K, NhatKy_ViPham!E:E, "10_Hoa_B", NhatKy_ViPham!F:F, B34, NhatKy_ViPham!H:H, "L09")</f>
        <v>0</v>
      </c>
      <c r="O34" s="6">
        <f>SUMIFS(NhatKy_ViPham!K:K, NhatKy_ViPham!E:E, "10_Hoa_B", NhatKy_ViPham!F:F, B34, NhatKy_ViPham!H:H, "L10")</f>
        <v>0</v>
      </c>
      <c r="P34" s="12">
        <f>SUMIFS(NhatKy_ViPham!J:J, NhatKy_ViPham!E:E, "10_Hoa_B", NhatKy_ViPham!F:F, B34)</f>
        <v>0</v>
      </c>
      <c r="Q34" s="13">
        <f>SUMIFS(NhatKy_ViPham!K:K, NhatKy_ViPham!E:E, "10_Hoa_B", NhatKy_ViPham!F:F, B34)</f>
        <v>0</v>
      </c>
      <c r="R34" s="6">
        <f>100 + SUMIFS(NhatKy_ViPham!J:J, NhatKy_ViPham!E:E, "10_Hoa_B", NhatKy_ViPham!F:F, B34, NhatKy_ViPham!C:C, "T1") - SUMIFS(NhatKy_ViPham!K:K, NhatKy_ViPham!E:E, "10_Hoa_B", NhatKy_ViPham!F:F, B34, NhatKy_ViPham!C:C, "T1")</f>
        <v>100</v>
      </c>
      <c r="S34" s="6">
        <f>100 + SUMIFS(NhatKy_ViPham!J:J, NhatKy_ViPham!E:E, "10_Hoa_B", NhatKy_ViPham!F:F, B34, NhatKy_ViPham!C:C, "T2") - SUMIFS(NhatKy_ViPham!K:K, NhatKy_ViPham!E:E, "10_Hoa_B", NhatKy_ViPham!F:F, B34, NhatKy_ViPham!C:C, "T2")</f>
        <v>100</v>
      </c>
      <c r="T34" s="6">
        <f>100 + SUMIFS(NhatKy_ViPham!J:J, NhatKy_ViPham!E:E, "10_Hoa_B", NhatKy_ViPham!F:F, B34, NhatKy_ViPham!C:C, "T3") - SUMIFS(NhatKy_ViPham!K:K, NhatKy_ViPham!E:E, "10_Hoa_B", NhatKy_ViPham!F:F, B34, NhatKy_ViPham!C:C, "T3")</f>
        <v>100</v>
      </c>
      <c r="U34" s="6">
        <f>100 + SUMIFS(NhatKy_ViPham!J:J, NhatKy_ViPham!E:E, "10_Hoa_B", NhatKy_ViPham!F:F, B34, NhatKy_ViPham!C:C, "T4") - SUMIFS(NhatKy_ViPham!K:K, NhatKy_ViPham!E:E, "10_Hoa_B", NhatKy_ViPham!F:F, B34, NhatKy_ViPham!C:C, "T4")</f>
        <v>100</v>
      </c>
      <c r="V34" s="6">
        <f>100 + SUMIFS(NhatKy_ViPham!J:J, NhatKy_ViPham!E:E, "10_Hoa_B", NhatKy_ViPham!F:F, B34, NhatKy_ViPham!C:C, "T5") - SUMIFS(NhatKy_ViPham!K:K, NhatKy_ViPham!E:E, "10_Hoa_B", NhatKy_ViPham!F:F, B34, NhatKy_ViPham!C:C, "T5")</f>
        <v>100</v>
      </c>
      <c r="W34" s="6">
        <f>100 + SUMIFS(NhatKy_ViPham!J:J, NhatKy_ViPham!E:E, "10_Hoa_B", NhatKy_ViPham!F:F, B34, NhatKy_ViPham!C:C, "T6") - SUMIFS(NhatKy_ViPham!K:K, NhatKy_ViPham!E:E, "10_Hoa_B", NhatKy_ViPham!F:F, B34, NhatKy_ViPham!C:C, "T6")</f>
        <v>100</v>
      </c>
      <c r="X34" s="6">
        <f>100 + SUMIFS(NhatKy_ViPham!J:J, NhatKy_ViPham!E:E, "10_Hoa_B", NhatKy_ViPham!F:F, B34, NhatKy_ViPham!C:C, "T7") - SUMIFS(NhatKy_ViPham!K:K, NhatKy_ViPham!E:E, "10_Hoa_B", NhatKy_ViPham!F:F, B34, NhatKy_ViPham!C:C, "T7")</f>
        <v>100</v>
      </c>
      <c r="Y34" s="6">
        <f>100 + SUMIFS(NhatKy_ViPham!J:J, NhatKy_ViPham!E:E, "10_Hoa_B", NhatKy_ViPham!F:F, B34, NhatKy_ViPham!C:C, "T8") - SUMIFS(NhatKy_ViPham!K:K, NhatKy_ViPham!E:E, "10_Hoa_B", NhatKy_ViPham!F:F, B34, NhatKy_ViPham!C:C, "T8")</f>
        <v>100</v>
      </c>
      <c r="Z34" s="6">
        <f>100 + SUMIFS(NhatKy_ViPham!J:J, NhatKy_ViPham!E:E, "10_Hoa_B", NhatKy_ViPham!F:F, B34, NhatKy_ViPham!C:C, "T9") - SUMIFS(NhatKy_ViPham!K:K, NhatKy_ViPham!E:E, "10_Hoa_B", NhatKy_ViPham!F:F, B34, NhatKy_ViPham!C:C, "T9")</f>
        <v>100</v>
      </c>
      <c r="AA34" s="6">
        <f>100 + SUMIFS(NhatKy_ViPham!J:J, NhatKy_ViPham!E:E, "10_Hoa_B", NhatKy_ViPham!F:F, B34, NhatKy_ViPham!C:C, "T10") - SUMIFS(NhatKy_ViPham!K:K, NhatKy_ViPham!E:E, "10_Hoa_B", NhatKy_ViPham!F:F, B34, NhatKy_ViPham!C:C, "T10")</f>
        <v>100</v>
      </c>
      <c r="AB34" s="6">
        <f>100 + SUMIFS(NhatKy_ViPham!J:J, NhatKy_ViPham!E:E, "10_Hoa_B", NhatKy_ViPham!F:F, B34, NhatKy_ViPham!C:C, "T11") - SUMIFS(NhatKy_ViPham!K:K, NhatKy_ViPham!E:E, "10_Hoa_B", NhatKy_ViPham!F:F, B34, NhatKy_ViPham!C:C, "T11")</f>
        <v>100</v>
      </c>
      <c r="AC34" s="6">
        <f>100 + SUMIFS(NhatKy_ViPham!J:J, NhatKy_ViPham!E:E, "10_Hoa_B", NhatKy_ViPham!F:F, B34, NhatKy_ViPham!C:C, "T12") - SUMIFS(NhatKy_ViPham!K:K, NhatKy_ViPham!E:E, "10_Hoa_B", NhatKy_ViPham!F:F, B34, NhatKy_ViPham!C:C, "T12")</f>
        <v>100</v>
      </c>
      <c r="AD34" s="6">
        <f>100 + SUMIFS(NhatKy_ViPham!J:J, NhatKy_ViPham!E:E, "10_Hoa_B", NhatKy_ViPham!F:F, B34, NhatKy_ViPham!C:C, "T13") - SUMIFS(NhatKy_ViPham!K:K, NhatKy_ViPham!E:E, "10_Hoa_B", NhatKy_ViPham!F:F, B34, NhatKy_ViPham!C:C, "T13")</f>
        <v>100</v>
      </c>
      <c r="AE34" s="6">
        <f>100 + SUMIFS(NhatKy_ViPham!J:J, NhatKy_ViPham!E:E, "10_Hoa_B", NhatKy_ViPham!F:F, B34, NhatKy_ViPham!C:C, "T14") - SUMIFS(NhatKy_ViPham!K:K, NhatKy_ViPham!E:E, "10_Hoa_B", NhatKy_ViPham!F:F, B34, NhatKy_ViPham!C:C, "T14")</f>
        <v>100</v>
      </c>
      <c r="AF34" s="6">
        <f>100 + SUMIFS(NhatKy_ViPham!J:J, NhatKy_ViPham!E:E, "10_Hoa_B", NhatKy_ViPham!F:F, B34, NhatKy_ViPham!C:C, "T15") - SUMIFS(NhatKy_ViPham!K:K, NhatKy_ViPham!E:E, "10_Hoa_B", NhatKy_ViPham!F:F, B34, NhatKy_ViPham!C:C, "T15")</f>
        <v>100</v>
      </c>
      <c r="AG34" s="6">
        <f>100 + SUMIFS(NhatKy_ViPham!J:J, NhatKy_ViPham!E:E, "10_Hoa_B", NhatKy_ViPham!F:F, B34, NhatKy_ViPham!C:C, "T16") - SUMIFS(NhatKy_ViPham!K:K, NhatKy_ViPham!E:E, "10_Hoa_B", NhatKy_ViPham!F:F, B34, NhatKy_ViPham!C:C, "T16")</f>
        <v>100</v>
      </c>
      <c r="AH34" s="6">
        <f>100 + SUMIFS(NhatKy_ViPham!J:J, NhatKy_ViPham!E:E, "10_Hoa_B", NhatKy_ViPham!F:F, B34, NhatKy_ViPham!C:C, "T17") - SUMIFS(NhatKy_ViPham!K:K, NhatKy_ViPham!E:E, "10_Hoa_B", NhatKy_ViPham!F:F, B34, NhatKy_ViPham!C:C, "T17")</f>
        <v>100</v>
      </c>
      <c r="AI34" s="6">
        <f>100 + SUMIFS(NhatKy_ViPham!J:J, NhatKy_ViPham!E:E, "10_Hoa_B", NhatKy_ViPham!F:F, B34, NhatKy_ViPham!C:C, "T18") - SUMIFS(NhatKy_ViPham!K:K, NhatKy_ViPham!E:E, "10_Hoa_B", NhatKy_ViPham!F:F, B34, NhatKy_ViPham!C:C, "T18")</f>
        <v>100</v>
      </c>
      <c r="AJ34" s="6">
        <f>100 + SUMIFS(NhatKy_ViPham!J:J, NhatKy_ViPham!E:E, "10_Hoa_B", NhatKy_ViPham!F:F, B34, NhatKy_ViPham!C:C, "T19") - SUMIFS(NhatKy_ViPham!K:K, NhatKy_ViPham!E:E, "10_Hoa_B", NhatKy_ViPham!F:F, B34, NhatKy_ViPham!C:C, "T19")</f>
        <v>100</v>
      </c>
      <c r="AK34" s="6">
        <f>100 + SUMIFS(NhatKy_ViPham!J:J, NhatKy_ViPham!E:E, "10_Hoa_B", NhatKy_ViPham!F:F, B34, NhatKy_ViPham!C:C, "T20") - SUMIFS(NhatKy_ViPham!K:K, NhatKy_ViPham!E:E, "10_Hoa_B", NhatKy_ViPham!F:F, B34, NhatKy_ViPham!C:C, "T20")</f>
        <v>100</v>
      </c>
      <c r="AL34" s="6">
        <f>100 + SUMIFS(NhatKy_ViPham!J:J, NhatKy_ViPham!E:E, "10_Hoa_B", NhatKy_ViPham!F:F, B34, NhatKy_ViPham!C:C, "T21") - SUMIFS(NhatKy_ViPham!K:K, NhatKy_ViPham!E:E, "10_Hoa_B", NhatKy_ViPham!F:F, B34, NhatKy_ViPham!C:C, "T21")</f>
        <v>100</v>
      </c>
      <c r="AM34" s="6">
        <f>100 + SUMIFS(NhatKy_ViPham!J:J, NhatKy_ViPham!E:E, "10_Hoa_B", NhatKy_ViPham!F:F, B34, NhatKy_ViPham!C:C, "T22") - SUMIFS(NhatKy_ViPham!K:K, NhatKy_ViPham!E:E, "10_Hoa_B", NhatKy_ViPham!F:F, B34, NhatKy_ViPham!C:C, "T22")</f>
        <v>100</v>
      </c>
      <c r="AN34" s="6">
        <f>100 + SUMIFS(NhatKy_ViPham!J:J, NhatKy_ViPham!E:E, "10_Hoa_B", NhatKy_ViPham!F:F, B34, NhatKy_ViPham!C:C, "T23") - SUMIFS(NhatKy_ViPham!K:K, NhatKy_ViPham!E:E, "10_Hoa_B", NhatKy_ViPham!F:F, B34, NhatKy_ViPham!C:C, "T23")</f>
        <v>100</v>
      </c>
      <c r="AO34" s="6">
        <f>100 + SUMIFS(NhatKy_ViPham!J:J, NhatKy_ViPham!E:E, "10_Hoa_B", NhatKy_ViPham!F:F, B34, NhatKy_ViPham!C:C, "T24") - SUMIFS(NhatKy_ViPham!K:K, NhatKy_ViPham!E:E, "10_Hoa_B", NhatKy_ViPham!F:F, B34, NhatKy_ViPham!C:C, "T24")</f>
        <v>100</v>
      </c>
      <c r="AP34" s="6">
        <f>100 + SUMIFS(NhatKy_ViPham!J:J, NhatKy_ViPham!E:E, "10_Hoa_B", NhatKy_ViPham!F:F, B34, NhatKy_ViPham!C:C, "T25") - SUMIFS(NhatKy_ViPham!K:K, NhatKy_ViPham!E:E, "10_Hoa_B", NhatKy_ViPham!F:F, B34, NhatKy_ViPham!C:C, "T25")</f>
        <v>100</v>
      </c>
      <c r="AQ34" s="6">
        <f>100 + SUMIFS(NhatKy_ViPham!J:J, NhatKy_ViPham!E:E, "10_Hoa_B", NhatKy_ViPham!F:F, B34, NhatKy_ViPham!C:C, "T26") - SUMIFS(NhatKy_ViPham!K:K, NhatKy_ViPham!E:E, "10_Hoa_B", NhatKy_ViPham!F:F, B34, NhatKy_ViPham!C:C, "T26")</f>
        <v>100</v>
      </c>
      <c r="AR34" s="6">
        <f>100 + SUMIFS(NhatKy_ViPham!J:J, NhatKy_ViPham!E:E, "10_Hoa_B", NhatKy_ViPham!F:F, B34, NhatKy_ViPham!C:C, "T27") - SUMIFS(NhatKy_ViPham!K:K, NhatKy_ViPham!E:E, "10_Hoa_B", NhatKy_ViPham!F:F, B34, NhatKy_ViPham!C:C, "T27")</f>
        <v>100</v>
      </c>
      <c r="AS34" s="6">
        <f>100 + SUMIFS(NhatKy_ViPham!J:J, NhatKy_ViPham!E:E, "10_Hoa_B", NhatKy_ViPham!F:F, B34, NhatKy_ViPham!C:C, "T28") - SUMIFS(NhatKy_ViPham!K:K, NhatKy_ViPham!E:E, "10_Hoa_B", NhatKy_ViPham!F:F, B34, NhatKy_ViPham!C:C, "T28")</f>
        <v>100</v>
      </c>
      <c r="AT34" s="6">
        <f>100 + SUMIFS(NhatKy_ViPham!J:J, NhatKy_ViPham!E:E, "10_Hoa_B", NhatKy_ViPham!F:F, B34, NhatKy_ViPham!C:C, "T29") - SUMIFS(NhatKy_ViPham!K:K, NhatKy_ViPham!E:E, "10_Hoa_B", NhatKy_ViPham!F:F, B34, NhatKy_ViPham!C:C, "T29")</f>
        <v>100</v>
      </c>
      <c r="AU34" s="6">
        <f>100 + SUMIFS(NhatKy_ViPham!J:J, NhatKy_ViPham!E:E, "10_Hoa_B", NhatKy_ViPham!F:F, B34, NhatKy_ViPham!C:C, "T30") - SUMIFS(NhatKy_ViPham!K:K, NhatKy_ViPham!E:E, "10_Hoa_B", NhatKy_ViPham!F:F, B34, NhatKy_ViPham!C:C, "T30")</f>
        <v>100</v>
      </c>
      <c r="AV34" s="6">
        <f>100 + SUMIFS(NhatKy_ViPham!J:J, NhatKy_ViPham!E:E, "10_Hoa_B", NhatKy_ViPham!F:F, B34, NhatKy_ViPham!C:C, "T31") - SUMIFS(NhatKy_ViPham!K:K, NhatKy_ViPham!E:E, "10_Hoa_B", NhatKy_ViPham!F:F, B34, NhatKy_ViPham!C:C, "T31")</f>
        <v>100</v>
      </c>
      <c r="AW34" s="6">
        <f>100 + SUMIFS(NhatKy_ViPham!J:J, NhatKy_ViPham!E:E, "10_Hoa_B", NhatKy_ViPham!F:F, B34, NhatKy_ViPham!C:C, "T32") - SUMIFS(NhatKy_ViPham!K:K, NhatKy_ViPham!E:E, "10_Hoa_B", NhatKy_ViPham!F:F, B34, NhatKy_ViPham!C:C, "T32")</f>
        <v>100</v>
      </c>
      <c r="AX34" s="6">
        <f>100 + SUMIFS(NhatKy_ViPham!J:J, NhatKy_ViPham!E:E, "10_Hoa_B", NhatKy_ViPham!F:F, B34, NhatKy_ViPham!C:C, "T33") - SUMIFS(NhatKy_ViPham!K:K, NhatKy_ViPham!E:E, "10_Hoa_B", NhatKy_ViPham!F:F, B34, NhatKy_ViPham!C:C, "T33")</f>
        <v>100</v>
      </c>
      <c r="AY34" s="6">
        <f>100 + SUMIFS(NhatKy_ViPham!J:J, NhatKy_ViPham!E:E, "10_Hoa_B", NhatKy_ViPham!F:F, B34, NhatKy_ViPham!C:C, "T34") - SUMIFS(NhatKy_ViPham!K:K, NhatKy_ViPham!E:E, "10_Hoa_B", NhatKy_ViPham!F:F, B34, NhatKy_ViPham!C:C, "T34")</f>
        <v>100</v>
      </c>
      <c r="AZ34" s="6">
        <f>100 + SUMIFS(NhatKy_ViPham!J:J, NhatKy_ViPham!E:E, "10_Hoa_B", NhatKy_ViPham!F:F, B34, NhatKy_ViPham!C:C, "T35") - SUMIFS(NhatKy_ViPham!K:K, NhatKy_ViPham!E:E, "10_Hoa_B", NhatKy_ViPham!F:F, B34, NhatKy_ViPham!C:C, "T35")</f>
        <v>100</v>
      </c>
      <c r="BA34" s="12">
        <f t="shared" si="0"/>
        <v>100</v>
      </c>
      <c r="BB34" s="11" t="s">
        <v>430</v>
      </c>
      <c r="BC34" s="16" t="str">
        <f t="shared" si="1"/>
        <v>Tốt</v>
      </c>
      <c r="BD34" s="15" t="str">
        <f t="shared" si="2"/>
        <v>🟢 BÌNH THƯỜNG</v>
      </c>
    </row>
    <row r="35" spans="1:56" x14ac:dyDescent="0.25">
      <c r="A35" s="4">
        <v>27</v>
      </c>
      <c r="B35" s="10" t="s">
        <v>787</v>
      </c>
      <c r="C35" s="4" t="s">
        <v>788</v>
      </c>
      <c r="D35" s="4" t="s">
        <v>429</v>
      </c>
      <c r="E35" s="11" t="s">
        <v>430</v>
      </c>
      <c r="F35" s="7">
        <f>SUMIFS(NhatKy_ViPham!K:K, NhatKy_ViPham!E:E, "10_Hoa_B", NhatKy_ViPham!F:F, B35, NhatKy_ViPham!H:H, "L01")</f>
        <v>0</v>
      </c>
      <c r="G35" s="7">
        <f>SUMIFS(NhatKy_ViPham!K:K, NhatKy_ViPham!E:E, "10_Hoa_B", NhatKy_ViPham!F:F, B35, NhatKy_ViPham!H:H, "L02")</f>
        <v>0</v>
      </c>
      <c r="H35" s="7">
        <f>SUMIFS(NhatKy_ViPham!K:K, NhatKy_ViPham!E:E, "10_Hoa_B", NhatKy_ViPham!F:F, B35, NhatKy_ViPham!H:H, "L03")</f>
        <v>0</v>
      </c>
      <c r="I35" s="7">
        <f>SUMIFS(NhatKy_ViPham!K:K, NhatKy_ViPham!E:E, "10_Hoa_B", NhatKy_ViPham!F:F, B35, NhatKy_ViPham!H:H, "L04")</f>
        <v>0</v>
      </c>
      <c r="J35" s="7">
        <f>SUMIFS(NhatKy_ViPham!K:K, NhatKy_ViPham!E:E, "10_Hoa_B", NhatKy_ViPham!F:F, B35, NhatKy_ViPham!H:H, "L05")</f>
        <v>0</v>
      </c>
      <c r="K35" s="7">
        <f>SUMIFS(NhatKy_ViPham!K:K, NhatKy_ViPham!E:E, "10_Hoa_B", NhatKy_ViPham!F:F, B35, NhatKy_ViPham!H:H, "L06")</f>
        <v>0</v>
      </c>
      <c r="L35" s="7">
        <f>SUMIFS(NhatKy_ViPham!K:K, NhatKy_ViPham!E:E, "10_Hoa_B", NhatKy_ViPham!F:F, B35, NhatKy_ViPham!H:H, "L07")</f>
        <v>0</v>
      </c>
      <c r="M35" s="7">
        <f>SUMIFS(NhatKy_ViPham!K:K, NhatKy_ViPham!E:E, "10_Hoa_B", NhatKy_ViPham!F:F, B35, NhatKy_ViPham!H:H, "L08")</f>
        <v>0</v>
      </c>
      <c r="N35" s="7">
        <f>SUMIFS(NhatKy_ViPham!K:K, NhatKy_ViPham!E:E, "10_Hoa_B", NhatKy_ViPham!F:F, B35, NhatKy_ViPham!H:H, "L09")</f>
        <v>0</v>
      </c>
      <c r="O35" s="7">
        <f>SUMIFS(NhatKy_ViPham!K:K, NhatKy_ViPham!E:E, "10_Hoa_B", NhatKy_ViPham!F:F, B35, NhatKy_ViPham!H:H, "L10")</f>
        <v>0</v>
      </c>
      <c r="P35" s="12">
        <f>SUMIFS(NhatKy_ViPham!J:J, NhatKy_ViPham!E:E, "10_Hoa_B", NhatKy_ViPham!F:F, B35)</f>
        <v>0</v>
      </c>
      <c r="Q35" s="13">
        <f>SUMIFS(NhatKy_ViPham!K:K, NhatKy_ViPham!E:E, "10_Hoa_B", NhatKy_ViPham!F:F, B35)</f>
        <v>0</v>
      </c>
      <c r="R35" s="7">
        <f>100 + SUMIFS(NhatKy_ViPham!J:J, NhatKy_ViPham!E:E, "10_Hoa_B", NhatKy_ViPham!F:F, B35, NhatKy_ViPham!C:C, "T1") - SUMIFS(NhatKy_ViPham!K:K, NhatKy_ViPham!E:E, "10_Hoa_B", NhatKy_ViPham!F:F, B35, NhatKy_ViPham!C:C, "T1")</f>
        <v>100</v>
      </c>
      <c r="S35" s="7">
        <f>100 + SUMIFS(NhatKy_ViPham!J:J, NhatKy_ViPham!E:E, "10_Hoa_B", NhatKy_ViPham!F:F, B35, NhatKy_ViPham!C:C, "T2") - SUMIFS(NhatKy_ViPham!K:K, NhatKy_ViPham!E:E, "10_Hoa_B", NhatKy_ViPham!F:F, B35, NhatKy_ViPham!C:C, "T2")</f>
        <v>100</v>
      </c>
      <c r="T35" s="7">
        <f>100 + SUMIFS(NhatKy_ViPham!J:J, NhatKy_ViPham!E:E, "10_Hoa_B", NhatKy_ViPham!F:F, B35, NhatKy_ViPham!C:C, "T3") - SUMIFS(NhatKy_ViPham!K:K, NhatKy_ViPham!E:E, "10_Hoa_B", NhatKy_ViPham!F:F, B35, NhatKy_ViPham!C:C, "T3")</f>
        <v>100</v>
      </c>
      <c r="U35" s="7">
        <f>100 + SUMIFS(NhatKy_ViPham!J:J, NhatKy_ViPham!E:E, "10_Hoa_B", NhatKy_ViPham!F:F, B35, NhatKy_ViPham!C:C, "T4") - SUMIFS(NhatKy_ViPham!K:K, NhatKy_ViPham!E:E, "10_Hoa_B", NhatKy_ViPham!F:F, B35, NhatKy_ViPham!C:C, "T4")</f>
        <v>100</v>
      </c>
      <c r="V35" s="7">
        <f>100 + SUMIFS(NhatKy_ViPham!J:J, NhatKy_ViPham!E:E, "10_Hoa_B", NhatKy_ViPham!F:F, B35, NhatKy_ViPham!C:C, "T5") - SUMIFS(NhatKy_ViPham!K:K, NhatKy_ViPham!E:E, "10_Hoa_B", NhatKy_ViPham!F:F, B35, NhatKy_ViPham!C:C, "T5")</f>
        <v>100</v>
      </c>
      <c r="W35" s="7">
        <f>100 + SUMIFS(NhatKy_ViPham!J:J, NhatKy_ViPham!E:E, "10_Hoa_B", NhatKy_ViPham!F:F, B35, NhatKy_ViPham!C:C, "T6") - SUMIFS(NhatKy_ViPham!K:K, NhatKy_ViPham!E:E, "10_Hoa_B", NhatKy_ViPham!F:F, B35, NhatKy_ViPham!C:C, "T6")</f>
        <v>100</v>
      </c>
      <c r="X35" s="7">
        <f>100 + SUMIFS(NhatKy_ViPham!J:J, NhatKy_ViPham!E:E, "10_Hoa_B", NhatKy_ViPham!F:F, B35, NhatKy_ViPham!C:C, "T7") - SUMIFS(NhatKy_ViPham!K:K, NhatKy_ViPham!E:E, "10_Hoa_B", NhatKy_ViPham!F:F, B35, NhatKy_ViPham!C:C, "T7")</f>
        <v>100</v>
      </c>
      <c r="Y35" s="7">
        <f>100 + SUMIFS(NhatKy_ViPham!J:J, NhatKy_ViPham!E:E, "10_Hoa_B", NhatKy_ViPham!F:F, B35, NhatKy_ViPham!C:C, "T8") - SUMIFS(NhatKy_ViPham!K:K, NhatKy_ViPham!E:E, "10_Hoa_B", NhatKy_ViPham!F:F, B35, NhatKy_ViPham!C:C, "T8")</f>
        <v>100</v>
      </c>
      <c r="Z35" s="7">
        <f>100 + SUMIFS(NhatKy_ViPham!J:J, NhatKy_ViPham!E:E, "10_Hoa_B", NhatKy_ViPham!F:F, B35, NhatKy_ViPham!C:C, "T9") - SUMIFS(NhatKy_ViPham!K:K, NhatKy_ViPham!E:E, "10_Hoa_B", NhatKy_ViPham!F:F, B35, NhatKy_ViPham!C:C, "T9")</f>
        <v>100</v>
      </c>
      <c r="AA35" s="7">
        <f>100 + SUMIFS(NhatKy_ViPham!J:J, NhatKy_ViPham!E:E, "10_Hoa_B", NhatKy_ViPham!F:F, B35, NhatKy_ViPham!C:C, "T10") - SUMIFS(NhatKy_ViPham!K:K, NhatKy_ViPham!E:E, "10_Hoa_B", NhatKy_ViPham!F:F, B35, NhatKy_ViPham!C:C, "T10")</f>
        <v>100</v>
      </c>
      <c r="AB35" s="7">
        <f>100 + SUMIFS(NhatKy_ViPham!J:J, NhatKy_ViPham!E:E, "10_Hoa_B", NhatKy_ViPham!F:F, B35, NhatKy_ViPham!C:C, "T11") - SUMIFS(NhatKy_ViPham!K:K, NhatKy_ViPham!E:E, "10_Hoa_B", NhatKy_ViPham!F:F, B35, NhatKy_ViPham!C:C, "T11")</f>
        <v>100</v>
      </c>
      <c r="AC35" s="7">
        <f>100 + SUMIFS(NhatKy_ViPham!J:J, NhatKy_ViPham!E:E, "10_Hoa_B", NhatKy_ViPham!F:F, B35, NhatKy_ViPham!C:C, "T12") - SUMIFS(NhatKy_ViPham!K:K, NhatKy_ViPham!E:E, "10_Hoa_B", NhatKy_ViPham!F:F, B35, NhatKy_ViPham!C:C, "T12")</f>
        <v>100</v>
      </c>
      <c r="AD35" s="7">
        <f>100 + SUMIFS(NhatKy_ViPham!J:J, NhatKy_ViPham!E:E, "10_Hoa_B", NhatKy_ViPham!F:F, B35, NhatKy_ViPham!C:C, "T13") - SUMIFS(NhatKy_ViPham!K:K, NhatKy_ViPham!E:E, "10_Hoa_B", NhatKy_ViPham!F:F, B35, NhatKy_ViPham!C:C, "T13")</f>
        <v>100</v>
      </c>
      <c r="AE35" s="7">
        <f>100 + SUMIFS(NhatKy_ViPham!J:J, NhatKy_ViPham!E:E, "10_Hoa_B", NhatKy_ViPham!F:F, B35, NhatKy_ViPham!C:C, "T14") - SUMIFS(NhatKy_ViPham!K:K, NhatKy_ViPham!E:E, "10_Hoa_B", NhatKy_ViPham!F:F, B35, NhatKy_ViPham!C:C, "T14")</f>
        <v>100</v>
      </c>
      <c r="AF35" s="7">
        <f>100 + SUMIFS(NhatKy_ViPham!J:J, NhatKy_ViPham!E:E, "10_Hoa_B", NhatKy_ViPham!F:F, B35, NhatKy_ViPham!C:C, "T15") - SUMIFS(NhatKy_ViPham!K:K, NhatKy_ViPham!E:E, "10_Hoa_B", NhatKy_ViPham!F:F, B35, NhatKy_ViPham!C:C, "T15")</f>
        <v>100</v>
      </c>
      <c r="AG35" s="7">
        <f>100 + SUMIFS(NhatKy_ViPham!J:J, NhatKy_ViPham!E:E, "10_Hoa_B", NhatKy_ViPham!F:F, B35, NhatKy_ViPham!C:C, "T16") - SUMIFS(NhatKy_ViPham!K:K, NhatKy_ViPham!E:E, "10_Hoa_B", NhatKy_ViPham!F:F, B35, NhatKy_ViPham!C:C, "T16")</f>
        <v>100</v>
      </c>
      <c r="AH35" s="7">
        <f>100 + SUMIFS(NhatKy_ViPham!J:J, NhatKy_ViPham!E:E, "10_Hoa_B", NhatKy_ViPham!F:F, B35, NhatKy_ViPham!C:C, "T17") - SUMIFS(NhatKy_ViPham!K:K, NhatKy_ViPham!E:E, "10_Hoa_B", NhatKy_ViPham!F:F, B35, NhatKy_ViPham!C:C, "T17")</f>
        <v>100</v>
      </c>
      <c r="AI35" s="7">
        <f>100 + SUMIFS(NhatKy_ViPham!J:J, NhatKy_ViPham!E:E, "10_Hoa_B", NhatKy_ViPham!F:F, B35, NhatKy_ViPham!C:C, "T18") - SUMIFS(NhatKy_ViPham!K:K, NhatKy_ViPham!E:E, "10_Hoa_B", NhatKy_ViPham!F:F, B35, NhatKy_ViPham!C:C, "T18")</f>
        <v>100</v>
      </c>
      <c r="AJ35" s="7">
        <f>100 + SUMIFS(NhatKy_ViPham!J:J, NhatKy_ViPham!E:E, "10_Hoa_B", NhatKy_ViPham!F:F, B35, NhatKy_ViPham!C:C, "T19") - SUMIFS(NhatKy_ViPham!K:K, NhatKy_ViPham!E:E, "10_Hoa_B", NhatKy_ViPham!F:F, B35, NhatKy_ViPham!C:C, "T19")</f>
        <v>100</v>
      </c>
      <c r="AK35" s="7">
        <f>100 + SUMIFS(NhatKy_ViPham!J:J, NhatKy_ViPham!E:E, "10_Hoa_B", NhatKy_ViPham!F:F, B35, NhatKy_ViPham!C:C, "T20") - SUMIFS(NhatKy_ViPham!K:K, NhatKy_ViPham!E:E, "10_Hoa_B", NhatKy_ViPham!F:F, B35, NhatKy_ViPham!C:C, "T20")</f>
        <v>100</v>
      </c>
      <c r="AL35" s="7">
        <f>100 + SUMIFS(NhatKy_ViPham!J:J, NhatKy_ViPham!E:E, "10_Hoa_B", NhatKy_ViPham!F:F, B35, NhatKy_ViPham!C:C, "T21") - SUMIFS(NhatKy_ViPham!K:K, NhatKy_ViPham!E:E, "10_Hoa_B", NhatKy_ViPham!F:F, B35, NhatKy_ViPham!C:C, "T21")</f>
        <v>100</v>
      </c>
      <c r="AM35" s="7">
        <f>100 + SUMIFS(NhatKy_ViPham!J:J, NhatKy_ViPham!E:E, "10_Hoa_B", NhatKy_ViPham!F:F, B35, NhatKy_ViPham!C:C, "T22") - SUMIFS(NhatKy_ViPham!K:K, NhatKy_ViPham!E:E, "10_Hoa_B", NhatKy_ViPham!F:F, B35, NhatKy_ViPham!C:C, "T22")</f>
        <v>100</v>
      </c>
      <c r="AN35" s="7">
        <f>100 + SUMIFS(NhatKy_ViPham!J:J, NhatKy_ViPham!E:E, "10_Hoa_B", NhatKy_ViPham!F:F, B35, NhatKy_ViPham!C:C, "T23") - SUMIFS(NhatKy_ViPham!K:K, NhatKy_ViPham!E:E, "10_Hoa_B", NhatKy_ViPham!F:F, B35, NhatKy_ViPham!C:C, "T23")</f>
        <v>100</v>
      </c>
      <c r="AO35" s="7">
        <f>100 + SUMIFS(NhatKy_ViPham!J:J, NhatKy_ViPham!E:E, "10_Hoa_B", NhatKy_ViPham!F:F, B35, NhatKy_ViPham!C:C, "T24") - SUMIFS(NhatKy_ViPham!K:K, NhatKy_ViPham!E:E, "10_Hoa_B", NhatKy_ViPham!F:F, B35, NhatKy_ViPham!C:C, "T24")</f>
        <v>100</v>
      </c>
      <c r="AP35" s="7">
        <f>100 + SUMIFS(NhatKy_ViPham!J:J, NhatKy_ViPham!E:E, "10_Hoa_B", NhatKy_ViPham!F:F, B35, NhatKy_ViPham!C:C, "T25") - SUMIFS(NhatKy_ViPham!K:K, NhatKy_ViPham!E:E, "10_Hoa_B", NhatKy_ViPham!F:F, B35, NhatKy_ViPham!C:C, "T25")</f>
        <v>100</v>
      </c>
      <c r="AQ35" s="7">
        <f>100 + SUMIFS(NhatKy_ViPham!J:J, NhatKy_ViPham!E:E, "10_Hoa_B", NhatKy_ViPham!F:F, B35, NhatKy_ViPham!C:C, "T26") - SUMIFS(NhatKy_ViPham!K:K, NhatKy_ViPham!E:E, "10_Hoa_B", NhatKy_ViPham!F:F, B35, NhatKy_ViPham!C:C, "T26")</f>
        <v>100</v>
      </c>
      <c r="AR35" s="7">
        <f>100 + SUMIFS(NhatKy_ViPham!J:J, NhatKy_ViPham!E:E, "10_Hoa_B", NhatKy_ViPham!F:F, B35, NhatKy_ViPham!C:C, "T27") - SUMIFS(NhatKy_ViPham!K:K, NhatKy_ViPham!E:E, "10_Hoa_B", NhatKy_ViPham!F:F, B35, NhatKy_ViPham!C:C, "T27")</f>
        <v>100</v>
      </c>
      <c r="AS35" s="7">
        <f>100 + SUMIFS(NhatKy_ViPham!J:J, NhatKy_ViPham!E:E, "10_Hoa_B", NhatKy_ViPham!F:F, B35, NhatKy_ViPham!C:C, "T28") - SUMIFS(NhatKy_ViPham!K:K, NhatKy_ViPham!E:E, "10_Hoa_B", NhatKy_ViPham!F:F, B35, NhatKy_ViPham!C:C, "T28")</f>
        <v>100</v>
      </c>
      <c r="AT35" s="7">
        <f>100 + SUMIFS(NhatKy_ViPham!J:J, NhatKy_ViPham!E:E, "10_Hoa_B", NhatKy_ViPham!F:F, B35, NhatKy_ViPham!C:C, "T29") - SUMIFS(NhatKy_ViPham!K:K, NhatKy_ViPham!E:E, "10_Hoa_B", NhatKy_ViPham!F:F, B35, NhatKy_ViPham!C:C, "T29")</f>
        <v>100</v>
      </c>
      <c r="AU35" s="7">
        <f>100 + SUMIFS(NhatKy_ViPham!J:J, NhatKy_ViPham!E:E, "10_Hoa_B", NhatKy_ViPham!F:F, B35, NhatKy_ViPham!C:C, "T30") - SUMIFS(NhatKy_ViPham!K:K, NhatKy_ViPham!E:E, "10_Hoa_B", NhatKy_ViPham!F:F, B35, NhatKy_ViPham!C:C, "T30")</f>
        <v>100</v>
      </c>
      <c r="AV35" s="7">
        <f>100 + SUMIFS(NhatKy_ViPham!J:J, NhatKy_ViPham!E:E, "10_Hoa_B", NhatKy_ViPham!F:F, B35, NhatKy_ViPham!C:C, "T31") - SUMIFS(NhatKy_ViPham!K:K, NhatKy_ViPham!E:E, "10_Hoa_B", NhatKy_ViPham!F:F, B35, NhatKy_ViPham!C:C, "T31")</f>
        <v>100</v>
      </c>
      <c r="AW35" s="7">
        <f>100 + SUMIFS(NhatKy_ViPham!J:J, NhatKy_ViPham!E:E, "10_Hoa_B", NhatKy_ViPham!F:F, B35, NhatKy_ViPham!C:C, "T32") - SUMIFS(NhatKy_ViPham!K:K, NhatKy_ViPham!E:E, "10_Hoa_B", NhatKy_ViPham!F:F, B35, NhatKy_ViPham!C:C, "T32")</f>
        <v>100</v>
      </c>
      <c r="AX35" s="7">
        <f>100 + SUMIFS(NhatKy_ViPham!J:J, NhatKy_ViPham!E:E, "10_Hoa_B", NhatKy_ViPham!F:F, B35, NhatKy_ViPham!C:C, "T33") - SUMIFS(NhatKy_ViPham!K:K, NhatKy_ViPham!E:E, "10_Hoa_B", NhatKy_ViPham!F:F, B35, NhatKy_ViPham!C:C, "T33")</f>
        <v>100</v>
      </c>
      <c r="AY35" s="7">
        <f>100 + SUMIFS(NhatKy_ViPham!J:J, NhatKy_ViPham!E:E, "10_Hoa_B", NhatKy_ViPham!F:F, B35, NhatKy_ViPham!C:C, "T34") - SUMIFS(NhatKy_ViPham!K:K, NhatKy_ViPham!E:E, "10_Hoa_B", NhatKy_ViPham!F:F, B35, NhatKy_ViPham!C:C, "T34")</f>
        <v>100</v>
      </c>
      <c r="AZ35" s="7">
        <f>100 + SUMIFS(NhatKy_ViPham!J:J, NhatKy_ViPham!E:E, "10_Hoa_B", NhatKy_ViPham!F:F, B35, NhatKy_ViPham!C:C, "T35") - SUMIFS(NhatKy_ViPham!K:K, NhatKy_ViPham!E:E, "10_Hoa_B", NhatKy_ViPham!F:F, B35, NhatKy_ViPham!C:C, "T35")</f>
        <v>100</v>
      </c>
      <c r="BA35" s="12">
        <f t="shared" si="0"/>
        <v>100</v>
      </c>
      <c r="BB35" s="11" t="s">
        <v>430</v>
      </c>
      <c r="BC35" s="14" t="str">
        <f t="shared" si="1"/>
        <v>Tốt</v>
      </c>
      <c r="BD35" s="10" t="str">
        <f t="shared" si="2"/>
        <v>🟢 BÌNH THƯỜNG</v>
      </c>
    </row>
    <row r="36" spans="1:56" x14ac:dyDescent="0.25">
      <c r="A36" s="5">
        <v>28</v>
      </c>
      <c r="B36" s="15" t="s">
        <v>673</v>
      </c>
      <c r="C36" s="5" t="s">
        <v>635</v>
      </c>
      <c r="D36" s="5" t="s">
        <v>435</v>
      </c>
      <c r="E36" s="11" t="s">
        <v>430</v>
      </c>
      <c r="F36" s="6">
        <f>SUMIFS(NhatKy_ViPham!K:K, NhatKy_ViPham!E:E, "10_Hoa_B", NhatKy_ViPham!F:F, B36, NhatKy_ViPham!H:H, "L01")</f>
        <v>0</v>
      </c>
      <c r="G36" s="6">
        <f>SUMIFS(NhatKy_ViPham!K:K, NhatKy_ViPham!E:E, "10_Hoa_B", NhatKy_ViPham!F:F, B36, NhatKy_ViPham!H:H, "L02")</f>
        <v>0</v>
      </c>
      <c r="H36" s="6">
        <f>SUMIFS(NhatKy_ViPham!K:K, NhatKy_ViPham!E:E, "10_Hoa_B", NhatKy_ViPham!F:F, B36, NhatKy_ViPham!H:H, "L03")</f>
        <v>0</v>
      </c>
      <c r="I36" s="6">
        <f>SUMIFS(NhatKy_ViPham!K:K, NhatKy_ViPham!E:E, "10_Hoa_B", NhatKy_ViPham!F:F, B36, NhatKy_ViPham!H:H, "L04")</f>
        <v>0</v>
      </c>
      <c r="J36" s="6">
        <f>SUMIFS(NhatKy_ViPham!K:K, NhatKy_ViPham!E:E, "10_Hoa_B", NhatKy_ViPham!F:F, B36, NhatKy_ViPham!H:H, "L05")</f>
        <v>0</v>
      </c>
      <c r="K36" s="6">
        <f>SUMIFS(NhatKy_ViPham!K:K, NhatKy_ViPham!E:E, "10_Hoa_B", NhatKy_ViPham!F:F, B36, NhatKy_ViPham!H:H, "L06")</f>
        <v>0</v>
      </c>
      <c r="L36" s="6">
        <f>SUMIFS(NhatKy_ViPham!K:K, NhatKy_ViPham!E:E, "10_Hoa_B", NhatKy_ViPham!F:F, B36, NhatKy_ViPham!H:H, "L07")</f>
        <v>0</v>
      </c>
      <c r="M36" s="6">
        <f>SUMIFS(NhatKy_ViPham!K:K, NhatKy_ViPham!E:E, "10_Hoa_B", NhatKy_ViPham!F:F, B36, NhatKy_ViPham!H:H, "L08")</f>
        <v>0</v>
      </c>
      <c r="N36" s="6">
        <f>SUMIFS(NhatKy_ViPham!K:K, NhatKy_ViPham!E:E, "10_Hoa_B", NhatKy_ViPham!F:F, B36, NhatKy_ViPham!H:H, "L09")</f>
        <v>0</v>
      </c>
      <c r="O36" s="6">
        <f>SUMIFS(NhatKy_ViPham!K:K, NhatKy_ViPham!E:E, "10_Hoa_B", NhatKy_ViPham!F:F, B36, NhatKy_ViPham!H:H, "L10")</f>
        <v>0</v>
      </c>
      <c r="P36" s="12">
        <f>SUMIFS(NhatKy_ViPham!J:J, NhatKy_ViPham!E:E, "10_Hoa_B", NhatKy_ViPham!F:F, B36)</f>
        <v>0</v>
      </c>
      <c r="Q36" s="13">
        <f>SUMIFS(NhatKy_ViPham!K:K, NhatKy_ViPham!E:E, "10_Hoa_B", NhatKy_ViPham!F:F, B36)</f>
        <v>0</v>
      </c>
      <c r="R36" s="6">
        <f>100 + SUMIFS(NhatKy_ViPham!J:J, NhatKy_ViPham!E:E, "10_Hoa_B", NhatKy_ViPham!F:F, B36, NhatKy_ViPham!C:C, "T1") - SUMIFS(NhatKy_ViPham!K:K, NhatKy_ViPham!E:E, "10_Hoa_B", NhatKy_ViPham!F:F, B36, NhatKy_ViPham!C:C, "T1")</f>
        <v>100</v>
      </c>
      <c r="S36" s="6">
        <f>100 + SUMIFS(NhatKy_ViPham!J:J, NhatKy_ViPham!E:E, "10_Hoa_B", NhatKy_ViPham!F:F, B36, NhatKy_ViPham!C:C, "T2") - SUMIFS(NhatKy_ViPham!K:K, NhatKy_ViPham!E:E, "10_Hoa_B", NhatKy_ViPham!F:F, B36, NhatKy_ViPham!C:C, "T2")</f>
        <v>100</v>
      </c>
      <c r="T36" s="6">
        <f>100 + SUMIFS(NhatKy_ViPham!J:J, NhatKy_ViPham!E:E, "10_Hoa_B", NhatKy_ViPham!F:F, B36, NhatKy_ViPham!C:C, "T3") - SUMIFS(NhatKy_ViPham!K:K, NhatKy_ViPham!E:E, "10_Hoa_B", NhatKy_ViPham!F:F, B36, NhatKy_ViPham!C:C, "T3")</f>
        <v>100</v>
      </c>
      <c r="U36" s="6">
        <f>100 + SUMIFS(NhatKy_ViPham!J:J, NhatKy_ViPham!E:E, "10_Hoa_B", NhatKy_ViPham!F:F, B36, NhatKy_ViPham!C:C, "T4") - SUMIFS(NhatKy_ViPham!K:K, NhatKy_ViPham!E:E, "10_Hoa_B", NhatKy_ViPham!F:F, B36, NhatKy_ViPham!C:C, "T4")</f>
        <v>100</v>
      </c>
      <c r="V36" s="6">
        <f>100 + SUMIFS(NhatKy_ViPham!J:J, NhatKy_ViPham!E:E, "10_Hoa_B", NhatKy_ViPham!F:F, B36, NhatKy_ViPham!C:C, "T5") - SUMIFS(NhatKy_ViPham!K:K, NhatKy_ViPham!E:E, "10_Hoa_B", NhatKy_ViPham!F:F, B36, NhatKy_ViPham!C:C, "T5")</f>
        <v>100</v>
      </c>
      <c r="W36" s="6">
        <f>100 + SUMIFS(NhatKy_ViPham!J:J, NhatKy_ViPham!E:E, "10_Hoa_B", NhatKy_ViPham!F:F, B36, NhatKy_ViPham!C:C, "T6") - SUMIFS(NhatKy_ViPham!K:K, NhatKy_ViPham!E:E, "10_Hoa_B", NhatKy_ViPham!F:F, B36, NhatKy_ViPham!C:C, "T6")</f>
        <v>100</v>
      </c>
      <c r="X36" s="6">
        <f>100 + SUMIFS(NhatKy_ViPham!J:J, NhatKy_ViPham!E:E, "10_Hoa_B", NhatKy_ViPham!F:F, B36, NhatKy_ViPham!C:C, "T7") - SUMIFS(NhatKy_ViPham!K:K, NhatKy_ViPham!E:E, "10_Hoa_B", NhatKy_ViPham!F:F, B36, NhatKy_ViPham!C:C, "T7")</f>
        <v>100</v>
      </c>
      <c r="Y36" s="6">
        <f>100 + SUMIFS(NhatKy_ViPham!J:J, NhatKy_ViPham!E:E, "10_Hoa_B", NhatKy_ViPham!F:F, B36, NhatKy_ViPham!C:C, "T8") - SUMIFS(NhatKy_ViPham!K:K, NhatKy_ViPham!E:E, "10_Hoa_B", NhatKy_ViPham!F:F, B36, NhatKy_ViPham!C:C, "T8")</f>
        <v>100</v>
      </c>
      <c r="Z36" s="6">
        <f>100 + SUMIFS(NhatKy_ViPham!J:J, NhatKy_ViPham!E:E, "10_Hoa_B", NhatKy_ViPham!F:F, B36, NhatKy_ViPham!C:C, "T9") - SUMIFS(NhatKy_ViPham!K:K, NhatKy_ViPham!E:E, "10_Hoa_B", NhatKy_ViPham!F:F, B36, NhatKy_ViPham!C:C, "T9")</f>
        <v>100</v>
      </c>
      <c r="AA36" s="6">
        <f>100 + SUMIFS(NhatKy_ViPham!J:J, NhatKy_ViPham!E:E, "10_Hoa_B", NhatKy_ViPham!F:F, B36, NhatKy_ViPham!C:C, "T10") - SUMIFS(NhatKy_ViPham!K:K, NhatKy_ViPham!E:E, "10_Hoa_B", NhatKy_ViPham!F:F, B36, NhatKy_ViPham!C:C, "T10")</f>
        <v>100</v>
      </c>
      <c r="AB36" s="6">
        <f>100 + SUMIFS(NhatKy_ViPham!J:J, NhatKy_ViPham!E:E, "10_Hoa_B", NhatKy_ViPham!F:F, B36, NhatKy_ViPham!C:C, "T11") - SUMIFS(NhatKy_ViPham!K:K, NhatKy_ViPham!E:E, "10_Hoa_B", NhatKy_ViPham!F:F, B36, NhatKy_ViPham!C:C, "T11")</f>
        <v>100</v>
      </c>
      <c r="AC36" s="6">
        <f>100 + SUMIFS(NhatKy_ViPham!J:J, NhatKy_ViPham!E:E, "10_Hoa_B", NhatKy_ViPham!F:F, B36, NhatKy_ViPham!C:C, "T12") - SUMIFS(NhatKy_ViPham!K:K, NhatKy_ViPham!E:E, "10_Hoa_B", NhatKy_ViPham!F:F, B36, NhatKy_ViPham!C:C, "T12")</f>
        <v>100</v>
      </c>
      <c r="AD36" s="6">
        <f>100 + SUMIFS(NhatKy_ViPham!J:J, NhatKy_ViPham!E:E, "10_Hoa_B", NhatKy_ViPham!F:F, B36, NhatKy_ViPham!C:C, "T13") - SUMIFS(NhatKy_ViPham!K:K, NhatKy_ViPham!E:E, "10_Hoa_B", NhatKy_ViPham!F:F, B36, NhatKy_ViPham!C:C, "T13")</f>
        <v>100</v>
      </c>
      <c r="AE36" s="6">
        <f>100 + SUMIFS(NhatKy_ViPham!J:J, NhatKy_ViPham!E:E, "10_Hoa_B", NhatKy_ViPham!F:F, B36, NhatKy_ViPham!C:C, "T14") - SUMIFS(NhatKy_ViPham!K:K, NhatKy_ViPham!E:E, "10_Hoa_B", NhatKy_ViPham!F:F, B36, NhatKy_ViPham!C:C, "T14")</f>
        <v>100</v>
      </c>
      <c r="AF36" s="6">
        <f>100 + SUMIFS(NhatKy_ViPham!J:J, NhatKy_ViPham!E:E, "10_Hoa_B", NhatKy_ViPham!F:F, B36, NhatKy_ViPham!C:C, "T15") - SUMIFS(NhatKy_ViPham!K:K, NhatKy_ViPham!E:E, "10_Hoa_B", NhatKy_ViPham!F:F, B36, NhatKy_ViPham!C:C, "T15")</f>
        <v>100</v>
      </c>
      <c r="AG36" s="6">
        <f>100 + SUMIFS(NhatKy_ViPham!J:J, NhatKy_ViPham!E:E, "10_Hoa_B", NhatKy_ViPham!F:F, B36, NhatKy_ViPham!C:C, "T16") - SUMIFS(NhatKy_ViPham!K:K, NhatKy_ViPham!E:E, "10_Hoa_B", NhatKy_ViPham!F:F, B36, NhatKy_ViPham!C:C, "T16")</f>
        <v>100</v>
      </c>
      <c r="AH36" s="6">
        <f>100 + SUMIFS(NhatKy_ViPham!J:J, NhatKy_ViPham!E:E, "10_Hoa_B", NhatKy_ViPham!F:F, B36, NhatKy_ViPham!C:C, "T17") - SUMIFS(NhatKy_ViPham!K:K, NhatKy_ViPham!E:E, "10_Hoa_B", NhatKy_ViPham!F:F, B36, NhatKy_ViPham!C:C, "T17")</f>
        <v>100</v>
      </c>
      <c r="AI36" s="6">
        <f>100 + SUMIFS(NhatKy_ViPham!J:J, NhatKy_ViPham!E:E, "10_Hoa_B", NhatKy_ViPham!F:F, B36, NhatKy_ViPham!C:C, "T18") - SUMIFS(NhatKy_ViPham!K:K, NhatKy_ViPham!E:E, "10_Hoa_B", NhatKy_ViPham!F:F, B36, NhatKy_ViPham!C:C, "T18")</f>
        <v>100</v>
      </c>
      <c r="AJ36" s="6">
        <f>100 + SUMIFS(NhatKy_ViPham!J:J, NhatKy_ViPham!E:E, "10_Hoa_B", NhatKy_ViPham!F:F, B36, NhatKy_ViPham!C:C, "T19") - SUMIFS(NhatKy_ViPham!K:K, NhatKy_ViPham!E:E, "10_Hoa_B", NhatKy_ViPham!F:F, B36, NhatKy_ViPham!C:C, "T19")</f>
        <v>100</v>
      </c>
      <c r="AK36" s="6">
        <f>100 + SUMIFS(NhatKy_ViPham!J:J, NhatKy_ViPham!E:E, "10_Hoa_B", NhatKy_ViPham!F:F, B36, NhatKy_ViPham!C:C, "T20") - SUMIFS(NhatKy_ViPham!K:K, NhatKy_ViPham!E:E, "10_Hoa_B", NhatKy_ViPham!F:F, B36, NhatKy_ViPham!C:C, "T20")</f>
        <v>100</v>
      </c>
      <c r="AL36" s="6">
        <f>100 + SUMIFS(NhatKy_ViPham!J:J, NhatKy_ViPham!E:E, "10_Hoa_B", NhatKy_ViPham!F:F, B36, NhatKy_ViPham!C:C, "T21") - SUMIFS(NhatKy_ViPham!K:K, NhatKy_ViPham!E:E, "10_Hoa_B", NhatKy_ViPham!F:F, B36, NhatKy_ViPham!C:C, "T21")</f>
        <v>100</v>
      </c>
      <c r="AM36" s="6">
        <f>100 + SUMIFS(NhatKy_ViPham!J:J, NhatKy_ViPham!E:E, "10_Hoa_B", NhatKy_ViPham!F:F, B36, NhatKy_ViPham!C:C, "T22") - SUMIFS(NhatKy_ViPham!K:K, NhatKy_ViPham!E:E, "10_Hoa_B", NhatKy_ViPham!F:F, B36, NhatKy_ViPham!C:C, "T22")</f>
        <v>100</v>
      </c>
      <c r="AN36" s="6">
        <f>100 + SUMIFS(NhatKy_ViPham!J:J, NhatKy_ViPham!E:E, "10_Hoa_B", NhatKy_ViPham!F:F, B36, NhatKy_ViPham!C:C, "T23") - SUMIFS(NhatKy_ViPham!K:K, NhatKy_ViPham!E:E, "10_Hoa_B", NhatKy_ViPham!F:F, B36, NhatKy_ViPham!C:C, "T23")</f>
        <v>100</v>
      </c>
      <c r="AO36" s="6">
        <f>100 + SUMIFS(NhatKy_ViPham!J:J, NhatKy_ViPham!E:E, "10_Hoa_B", NhatKy_ViPham!F:F, B36, NhatKy_ViPham!C:C, "T24") - SUMIFS(NhatKy_ViPham!K:K, NhatKy_ViPham!E:E, "10_Hoa_B", NhatKy_ViPham!F:F, B36, NhatKy_ViPham!C:C, "T24")</f>
        <v>100</v>
      </c>
      <c r="AP36" s="6">
        <f>100 + SUMIFS(NhatKy_ViPham!J:J, NhatKy_ViPham!E:E, "10_Hoa_B", NhatKy_ViPham!F:F, B36, NhatKy_ViPham!C:C, "T25") - SUMIFS(NhatKy_ViPham!K:K, NhatKy_ViPham!E:E, "10_Hoa_B", NhatKy_ViPham!F:F, B36, NhatKy_ViPham!C:C, "T25")</f>
        <v>100</v>
      </c>
      <c r="AQ36" s="6">
        <f>100 + SUMIFS(NhatKy_ViPham!J:J, NhatKy_ViPham!E:E, "10_Hoa_B", NhatKy_ViPham!F:F, B36, NhatKy_ViPham!C:C, "T26") - SUMIFS(NhatKy_ViPham!K:K, NhatKy_ViPham!E:E, "10_Hoa_B", NhatKy_ViPham!F:F, B36, NhatKy_ViPham!C:C, "T26")</f>
        <v>100</v>
      </c>
      <c r="AR36" s="6">
        <f>100 + SUMIFS(NhatKy_ViPham!J:J, NhatKy_ViPham!E:E, "10_Hoa_B", NhatKy_ViPham!F:F, B36, NhatKy_ViPham!C:C, "T27") - SUMIFS(NhatKy_ViPham!K:K, NhatKy_ViPham!E:E, "10_Hoa_B", NhatKy_ViPham!F:F, B36, NhatKy_ViPham!C:C, "T27")</f>
        <v>100</v>
      </c>
      <c r="AS36" s="6">
        <f>100 + SUMIFS(NhatKy_ViPham!J:J, NhatKy_ViPham!E:E, "10_Hoa_B", NhatKy_ViPham!F:F, B36, NhatKy_ViPham!C:C, "T28") - SUMIFS(NhatKy_ViPham!K:K, NhatKy_ViPham!E:E, "10_Hoa_B", NhatKy_ViPham!F:F, B36, NhatKy_ViPham!C:C, "T28")</f>
        <v>100</v>
      </c>
      <c r="AT36" s="6">
        <f>100 + SUMIFS(NhatKy_ViPham!J:J, NhatKy_ViPham!E:E, "10_Hoa_B", NhatKy_ViPham!F:F, B36, NhatKy_ViPham!C:C, "T29") - SUMIFS(NhatKy_ViPham!K:K, NhatKy_ViPham!E:E, "10_Hoa_B", NhatKy_ViPham!F:F, B36, NhatKy_ViPham!C:C, "T29")</f>
        <v>100</v>
      </c>
      <c r="AU36" s="6">
        <f>100 + SUMIFS(NhatKy_ViPham!J:J, NhatKy_ViPham!E:E, "10_Hoa_B", NhatKy_ViPham!F:F, B36, NhatKy_ViPham!C:C, "T30") - SUMIFS(NhatKy_ViPham!K:K, NhatKy_ViPham!E:E, "10_Hoa_B", NhatKy_ViPham!F:F, B36, NhatKy_ViPham!C:C, "T30")</f>
        <v>100</v>
      </c>
      <c r="AV36" s="6">
        <f>100 + SUMIFS(NhatKy_ViPham!J:J, NhatKy_ViPham!E:E, "10_Hoa_B", NhatKy_ViPham!F:F, B36, NhatKy_ViPham!C:C, "T31") - SUMIFS(NhatKy_ViPham!K:K, NhatKy_ViPham!E:E, "10_Hoa_B", NhatKy_ViPham!F:F, B36, NhatKy_ViPham!C:C, "T31")</f>
        <v>100</v>
      </c>
      <c r="AW36" s="6">
        <f>100 + SUMIFS(NhatKy_ViPham!J:J, NhatKy_ViPham!E:E, "10_Hoa_B", NhatKy_ViPham!F:F, B36, NhatKy_ViPham!C:C, "T32") - SUMIFS(NhatKy_ViPham!K:K, NhatKy_ViPham!E:E, "10_Hoa_B", NhatKy_ViPham!F:F, B36, NhatKy_ViPham!C:C, "T32")</f>
        <v>100</v>
      </c>
      <c r="AX36" s="6">
        <f>100 + SUMIFS(NhatKy_ViPham!J:J, NhatKy_ViPham!E:E, "10_Hoa_B", NhatKy_ViPham!F:F, B36, NhatKy_ViPham!C:C, "T33") - SUMIFS(NhatKy_ViPham!K:K, NhatKy_ViPham!E:E, "10_Hoa_B", NhatKy_ViPham!F:F, B36, NhatKy_ViPham!C:C, "T33")</f>
        <v>100</v>
      </c>
      <c r="AY36" s="6">
        <f>100 + SUMIFS(NhatKy_ViPham!J:J, NhatKy_ViPham!E:E, "10_Hoa_B", NhatKy_ViPham!F:F, B36, NhatKy_ViPham!C:C, "T34") - SUMIFS(NhatKy_ViPham!K:K, NhatKy_ViPham!E:E, "10_Hoa_B", NhatKy_ViPham!F:F, B36, NhatKy_ViPham!C:C, "T34")</f>
        <v>100</v>
      </c>
      <c r="AZ36" s="6">
        <f>100 + SUMIFS(NhatKy_ViPham!J:J, NhatKy_ViPham!E:E, "10_Hoa_B", NhatKy_ViPham!F:F, B36, NhatKy_ViPham!C:C, "T35") - SUMIFS(NhatKy_ViPham!K:K, NhatKy_ViPham!E:E, "10_Hoa_B", NhatKy_ViPham!F:F, B36, NhatKy_ViPham!C:C, "T35")</f>
        <v>100</v>
      </c>
      <c r="BA36" s="12">
        <f t="shared" si="0"/>
        <v>100</v>
      </c>
      <c r="BB36" s="11" t="s">
        <v>430</v>
      </c>
      <c r="BC36" s="16" t="str">
        <f t="shared" si="1"/>
        <v>Tốt</v>
      </c>
      <c r="BD36" s="15" t="str">
        <f t="shared" si="2"/>
        <v>🟢 BÌNH THƯỜNG</v>
      </c>
    </row>
    <row r="37" spans="1:56" x14ac:dyDescent="0.25">
      <c r="A37" s="4">
        <v>29</v>
      </c>
      <c r="B37" s="10" t="s">
        <v>789</v>
      </c>
      <c r="C37" s="4" t="s">
        <v>790</v>
      </c>
      <c r="D37" s="4" t="s">
        <v>435</v>
      </c>
      <c r="E37" s="11" t="s">
        <v>430</v>
      </c>
      <c r="F37" s="7">
        <f>SUMIFS(NhatKy_ViPham!K:K, NhatKy_ViPham!E:E, "10_Hoa_B", NhatKy_ViPham!F:F, B37, NhatKy_ViPham!H:H, "L01")</f>
        <v>0</v>
      </c>
      <c r="G37" s="7">
        <f>SUMIFS(NhatKy_ViPham!K:K, NhatKy_ViPham!E:E, "10_Hoa_B", NhatKy_ViPham!F:F, B37, NhatKy_ViPham!H:H, "L02")</f>
        <v>0</v>
      </c>
      <c r="H37" s="7">
        <f>SUMIFS(NhatKy_ViPham!K:K, NhatKy_ViPham!E:E, "10_Hoa_B", NhatKy_ViPham!F:F, B37, NhatKy_ViPham!H:H, "L03")</f>
        <v>0</v>
      </c>
      <c r="I37" s="7">
        <f>SUMIFS(NhatKy_ViPham!K:K, NhatKy_ViPham!E:E, "10_Hoa_B", NhatKy_ViPham!F:F, B37, NhatKy_ViPham!H:H, "L04")</f>
        <v>0</v>
      </c>
      <c r="J37" s="7">
        <f>SUMIFS(NhatKy_ViPham!K:K, NhatKy_ViPham!E:E, "10_Hoa_B", NhatKy_ViPham!F:F, B37, NhatKy_ViPham!H:H, "L05")</f>
        <v>0</v>
      </c>
      <c r="K37" s="7">
        <f>SUMIFS(NhatKy_ViPham!K:K, NhatKy_ViPham!E:E, "10_Hoa_B", NhatKy_ViPham!F:F, B37, NhatKy_ViPham!H:H, "L06")</f>
        <v>0</v>
      </c>
      <c r="L37" s="7">
        <f>SUMIFS(NhatKy_ViPham!K:K, NhatKy_ViPham!E:E, "10_Hoa_B", NhatKy_ViPham!F:F, B37, NhatKy_ViPham!H:H, "L07")</f>
        <v>0</v>
      </c>
      <c r="M37" s="7">
        <f>SUMIFS(NhatKy_ViPham!K:K, NhatKy_ViPham!E:E, "10_Hoa_B", NhatKy_ViPham!F:F, B37, NhatKy_ViPham!H:H, "L08")</f>
        <v>0</v>
      </c>
      <c r="N37" s="7">
        <f>SUMIFS(NhatKy_ViPham!K:K, NhatKy_ViPham!E:E, "10_Hoa_B", NhatKy_ViPham!F:F, B37, NhatKy_ViPham!H:H, "L09")</f>
        <v>0</v>
      </c>
      <c r="O37" s="7">
        <f>SUMIFS(NhatKy_ViPham!K:K, NhatKy_ViPham!E:E, "10_Hoa_B", NhatKy_ViPham!F:F, B37, NhatKy_ViPham!H:H, "L10")</f>
        <v>0</v>
      </c>
      <c r="P37" s="12">
        <f>SUMIFS(NhatKy_ViPham!J:J, NhatKy_ViPham!E:E, "10_Hoa_B", NhatKy_ViPham!F:F, B37)</f>
        <v>0</v>
      </c>
      <c r="Q37" s="13">
        <f>SUMIFS(NhatKy_ViPham!K:K, NhatKy_ViPham!E:E, "10_Hoa_B", NhatKy_ViPham!F:F, B37)</f>
        <v>0</v>
      </c>
      <c r="R37" s="7">
        <f>100 + SUMIFS(NhatKy_ViPham!J:J, NhatKy_ViPham!E:E, "10_Hoa_B", NhatKy_ViPham!F:F, B37, NhatKy_ViPham!C:C, "T1") - SUMIFS(NhatKy_ViPham!K:K, NhatKy_ViPham!E:E, "10_Hoa_B", NhatKy_ViPham!F:F, B37, NhatKy_ViPham!C:C, "T1")</f>
        <v>100</v>
      </c>
      <c r="S37" s="7">
        <f>100 + SUMIFS(NhatKy_ViPham!J:J, NhatKy_ViPham!E:E, "10_Hoa_B", NhatKy_ViPham!F:F, B37, NhatKy_ViPham!C:C, "T2") - SUMIFS(NhatKy_ViPham!K:K, NhatKy_ViPham!E:E, "10_Hoa_B", NhatKy_ViPham!F:F, B37, NhatKy_ViPham!C:C, "T2")</f>
        <v>100</v>
      </c>
      <c r="T37" s="7">
        <f>100 + SUMIFS(NhatKy_ViPham!J:J, NhatKy_ViPham!E:E, "10_Hoa_B", NhatKy_ViPham!F:F, B37, NhatKy_ViPham!C:C, "T3") - SUMIFS(NhatKy_ViPham!K:K, NhatKy_ViPham!E:E, "10_Hoa_B", NhatKy_ViPham!F:F, B37, NhatKy_ViPham!C:C, "T3")</f>
        <v>100</v>
      </c>
      <c r="U37" s="7">
        <f>100 + SUMIFS(NhatKy_ViPham!J:J, NhatKy_ViPham!E:E, "10_Hoa_B", NhatKy_ViPham!F:F, B37, NhatKy_ViPham!C:C, "T4") - SUMIFS(NhatKy_ViPham!K:K, NhatKy_ViPham!E:E, "10_Hoa_B", NhatKy_ViPham!F:F, B37, NhatKy_ViPham!C:C, "T4")</f>
        <v>100</v>
      </c>
      <c r="V37" s="7">
        <f>100 + SUMIFS(NhatKy_ViPham!J:J, NhatKy_ViPham!E:E, "10_Hoa_B", NhatKy_ViPham!F:F, B37, NhatKy_ViPham!C:C, "T5") - SUMIFS(NhatKy_ViPham!K:K, NhatKy_ViPham!E:E, "10_Hoa_B", NhatKy_ViPham!F:F, B37, NhatKy_ViPham!C:C, "T5")</f>
        <v>100</v>
      </c>
      <c r="W37" s="7">
        <f>100 + SUMIFS(NhatKy_ViPham!J:J, NhatKy_ViPham!E:E, "10_Hoa_B", NhatKy_ViPham!F:F, B37, NhatKy_ViPham!C:C, "T6") - SUMIFS(NhatKy_ViPham!K:K, NhatKy_ViPham!E:E, "10_Hoa_B", NhatKy_ViPham!F:F, B37, NhatKy_ViPham!C:C, "T6")</f>
        <v>100</v>
      </c>
      <c r="X37" s="7">
        <f>100 + SUMIFS(NhatKy_ViPham!J:J, NhatKy_ViPham!E:E, "10_Hoa_B", NhatKy_ViPham!F:F, B37, NhatKy_ViPham!C:C, "T7") - SUMIFS(NhatKy_ViPham!K:K, NhatKy_ViPham!E:E, "10_Hoa_B", NhatKy_ViPham!F:F, B37, NhatKy_ViPham!C:C, "T7")</f>
        <v>100</v>
      </c>
      <c r="Y37" s="7">
        <f>100 + SUMIFS(NhatKy_ViPham!J:J, NhatKy_ViPham!E:E, "10_Hoa_B", NhatKy_ViPham!F:F, B37, NhatKy_ViPham!C:C, "T8") - SUMIFS(NhatKy_ViPham!K:K, NhatKy_ViPham!E:E, "10_Hoa_B", NhatKy_ViPham!F:F, B37, NhatKy_ViPham!C:C, "T8")</f>
        <v>100</v>
      </c>
      <c r="Z37" s="7">
        <f>100 + SUMIFS(NhatKy_ViPham!J:J, NhatKy_ViPham!E:E, "10_Hoa_B", NhatKy_ViPham!F:F, B37, NhatKy_ViPham!C:C, "T9") - SUMIFS(NhatKy_ViPham!K:K, NhatKy_ViPham!E:E, "10_Hoa_B", NhatKy_ViPham!F:F, B37, NhatKy_ViPham!C:C, "T9")</f>
        <v>100</v>
      </c>
      <c r="AA37" s="7">
        <f>100 + SUMIFS(NhatKy_ViPham!J:J, NhatKy_ViPham!E:E, "10_Hoa_B", NhatKy_ViPham!F:F, B37, NhatKy_ViPham!C:C, "T10") - SUMIFS(NhatKy_ViPham!K:K, NhatKy_ViPham!E:E, "10_Hoa_B", NhatKy_ViPham!F:F, B37, NhatKy_ViPham!C:C, "T10")</f>
        <v>100</v>
      </c>
      <c r="AB37" s="7">
        <f>100 + SUMIFS(NhatKy_ViPham!J:J, NhatKy_ViPham!E:E, "10_Hoa_B", NhatKy_ViPham!F:F, B37, NhatKy_ViPham!C:C, "T11") - SUMIFS(NhatKy_ViPham!K:K, NhatKy_ViPham!E:E, "10_Hoa_B", NhatKy_ViPham!F:F, B37, NhatKy_ViPham!C:C, "T11")</f>
        <v>100</v>
      </c>
      <c r="AC37" s="7">
        <f>100 + SUMIFS(NhatKy_ViPham!J:J, NhatKy_ViPham!E:E, "10_Hoa_B", NhatKy_ViPham!F:F, B37, NhatKy_ViPham!C:C, "T12") - SUMIFS(NhatKy_ViPham!K:K, NhatKy_ViPham!E:E, "10_Hoa_B", NhatKy_ViPham!F:F, B37, NhatKy_ViPham!C:C, "T12")</f>
        <v>100</v>
      </c>
      <c r="AD37" s="7">
        <f>100 + SUMIFS(NhatKy_ViPham!J:J, NhatKy_ViPham!E:E, "10_Hoa_B", NhatKy_ViPham!F:F, B37, NhatKy_ViPham!C:C, "T13") - SUMIFS(NhatKy_ViPham!K:K, NhatKy_ViPham!E:E, "10_Hoa_B", NhatKy_ViPham!F:F, B37, NhatKy_ViPham!C:C, "T13")</f>
        <v>100</v>
      </c>
      <c r="AE37" s="7">
        <f>100 + SUMIFS(NhatKy_ViPham!J:J, NhatKy_ViPham!E:E, "10_Hoa_B", NhatKy_ViPham!F:F, B37, NhatKy_ViPham!C:C, "T14") - SUMIFS(NhatKy_ViPham!K:K, NhatKy_ViPham!E:E, "10_Hoa_B", NhatKy_ViPham!F:F, B37, NhatKy_ViPham!C:C, "T14")</f>
        <v>100</v>
      </c>
      <c r="AF37" s="7">
        <f>100 + SUMIFS(NhatKy_ViPham!J:J, NhatKy_ViPham!E:E, "10_Hoa_B", NhatKy_ViPham!F:F, B37, NhatKy_ViPham!C:C, "T15") - SUMIFS(NhatKy_ViPham!K:K, NhatKy_ViPham!E:E, "10_Hoa_B", NhatKy_ViPham!F:F, B37, NhatKy_ViPham!C:C, "T15")</f>
        <v>100</v>
      </c>
      <c r="AG37" s="7">
        <f>100 + SUMIFS(NhatKy_ViPham!J:J, NhatKy_ViPham!E:E, "10_Hoa_B", NhatKy_ViPham!F:F, B37, NhatKy_ViPham!C:C, "T16") - SUMIFS(NhatKy_ViPham!K:K, NhatKy_ViPham!E:E, "10_Hoa_B", NhatKy_ViPham!F:F, B37, NhatKy_ViPham!C:C, "T16")</f>
        <v>100</v>
      </c>
      <c r="AH37" s="7">
        <f>100 + SUMIFS(NhatKy_ViPham!J:J, NhatKy_ViPham!E:E, "10_Hoa_B", NhatKy_ViPham!F:F, B37, NhatKy_ViPham!C:C, "T17") - SUMIFS(NhatKy_ViPham!K:K, NhatKy_ViPham!E:E, "10_Hoa_B", NhatKy_ViPham!F:F, B37, NhatKy_ViPham!C:C, "T17")</f>
        <v>100</v>
      </c>
      <c r="AI37" s="7">
        <f>100 + SUMIFS(NhatKy_ViPham!J:J, NhatKy_ViPham!E:E, "10_Hoa_B", NhatKy_ViPham!F:F, B37, NhatKy_ViPham!C:C, "T18") - SUMIFS(NhatKy_ViPham!K:K, NhatKy_ViPham!E:E, "10_Hoa_B", NhatKy_ViPham!F:F, B37, NhatKy_ViPham!C:C, "T18")</f>
        <v>100</v>
      </c>
      <c r="AJ37" s="7">
        <f>100 + SUMIFS(NhatKy_ViPham!J:J, NhatKy_ViPham!E:E, "10_Hoa_B", NhatKy_ViPham!F:F, B37, NhatKy_ViPham!C:C, "T19") - SUMIFS(NhatKy_ViPham!K:K, NhatKy_ViPham!E:E, "10_Hoa_B", NhatKy_ViPham!F:F, B37, NhatKy_ViPham!C:C, "T19")</f>
        <v>100</v>
      </c>
      <c r="AK37" s="7">
        <f>100 + SUMIFS(NhatKy_ViPham!J:J, NhatKy_ViPham!E:E, "10_Hoa_B", NhatKy_ViPham!F:F, B37, NhatKy_ViPham!C:C, "T20") - SUMIFS(NhatKy_ViPham!K:K, NhatKy_ViPham!E:E, "10_Hoa_B", NhatKy_ViPham!F:F, B37, NhatKy_ViPham!C:C, "T20")</f>
        <v>100</v>
      </c>
      <c r="AL37" s="7">
        <f>100 + SUMIFS(NhatKy_ViPham!J:J, NhatKy_ViPham!E:E, "10_Hoa_B", NhatKy_ViPham!F:F, B37, NhatKy_ViPham!C:C, "T21") - SUMIFS(NhatKy_ViPham!K:K, NhatKy_ViPham!E:E, "10_Hoa_B", NhatKy_ViPham!F:F, B37, NhatKy_ViPham!C:C, "T21")</f>
        <v>100</v>
      </c>
      <c r="AM37" s="7">
        <f>100 + SUMIFS(NhatKy_ViPham!J:J, NhatKy_ViPham!E:E, "10_Hoa_B", NhatKy_ViPham!F:F, B37, NhatKy_ViPham!C:C, "T22") - SUMIFS(NhatKy_ViPham!K:K, NhatKy_ViPham!E:E, "10_Hoa_B", NhatKy_ViPham!F:F, B37, NhatKy_ViPham!C:C, "T22")</f>
        <v>100</v>
      </c>
      <c r="AN37" s="7">
        <f>100 + SUMIFS(NhatKy_ViPham!J:J, NhatKy_ViPham!E:E, "10_Hoa_B", NhatKy_ViPham!F:F, B37, NhatKy_ViPham!C:C, "T23") - SUMIFS(NhatKy_ViPham!K:K, NhatKy_ViPham!E:E, "10_Hoa_B", NhatKy_ViPham!F:F, B37, NhatKy_ViPham!C:C, "T23")</f>
        <v>100</v>
      </c>
      <c r="AO37" s="7">
        <f>100 + SUMIFS(NhatKy_ViPham!J:J, NhatKy_ViPham!E:E, "10_Hoa_B", NhatKy_ViPham!F:F, B37, NhatKy_ViPham!C:C, "T24") - SUMIFS(NhatKy_ViPham!K:K, NhatKy_ViPham!E:E, "10_Hoa_B", NhatKy_ViPham!F:F, B37, NhatKy_ViPham!C:C, "T24")</f>
        <v>100</v>
      </c>
      <c r="AP37" s="7">
        <f>100 + SUMIFS(NhatKy_ViPham!J:J, NhatKy_ViPham!E:E, "10_Hoa_B", NhatKy_ViPham!F:F, B37, NhatKy_ViPham!C:C, "T25") - SUMIFS(NhatKy_ViPham!K:K, NhatKy_ViPham!E:E, "10_Hoa_B", NhatKy_ViPham!F:F, B37, NhatKy_ViPham!C:C, "T25")</f>
        <v>100</v>
      </c>
      <c r="AQ37" s="7">
        <f>100 + SUMIFS(NhatKy_ViPham!J:J, NhatKy_ViPham!E:E, "10_Hoa_B", NhatKy_ViPham!F:F, B37, NhatKy_ViPham!C:C, "T26") - SUMIFS(NhatKy_ViPham!K:K, NhatKy_ViPham!E:E, "10_Hoa_B", NhatKy_ViPham!F:F, B37, NhatKy_ViPham!C:C, "T26")</f>
        <v>100</v>
      </c>
      <c r="AR37" s="7">
        <f>100 + SUMIFS(NhatKy_ViPham!J:J, NhatKy_ViPham!E:E, "10_Hoa_B", NhatKy_ViPham!F:F, B37, NhatKy_ViPham!C:C, "T27") - SUMIFS(NhatKy_ViPham!K:K, NhatKy_ViPham!E:E, "10_Hoa_B", NhatKy_ViPham!F:F, B37, NhatKy_ViPham!C:C, "T27")</f>
        <v>100</v>
      </c>
      <c r="AS37" s="7">
        <f>100 + SUMIFS(NhatKy_ViPham!J:J, NhatKy_ViPham!E:E, "10_Hoa_B", NhatKy_ViPham!F:F, B37, NhatKy_ViPham!C:C, "T28") - SUMIFS(NhatKy_ViPham!K:K, NhatKy_ViPham!E:E, "10_Hoa_B", NhatKy_ViPham!F:F, B37, NhatKy_ViPham!C:C, "T28")</f>
        <v>100</v>
      </c>
      <c r="AT37" s="7">
        <f>100 + SUMIFS(NhatKy_ViPham!J:J, NhatKy_ViPham!E:E, "10_Hoa_B", NhatKy_ViPham!F:F, B37, NhatKy_ViPham!C:C, "T29") - SUMIFS(NhatKy_ViPham!K:K, NhatKy_ViPham!E:E, "10_Hoa_B", NhatKy_ViPham!F:F, B37, NhatKy_ViPham!C:C, "T29")</f>
        <v>100</v>
      </c>
      <c r="AU37" s="7">
        <f>100 + SUMIFS(NhatKy_ViPham!J:J, NhatKy_ViPham!E:E, "10_Hoa_B", NhatKy_ViPham!F:F, B37, NhatKy_ViPham!C:C, "T30") - SUMIFS(NhatKy_ViPham!K:K, NhatKy_ViPham!E:E, "10_Hoa_B", NhatKy_ViPham!F:F, B37, NhatKy_ViPham!C:C, "T30")</f>
        <v>100</v>
      </c>
      <c r="AV37" s="7">
        <f>100 + SUMIFS(NhatKy_ViPham!J:J, NhatKy_ViPham!E:E, "10_Hoa_B", NhatKy_ViPham!F:F, B37, NhatKy_ViPham!C:C, "T31") - SUMIFS(NhatKy_ViPham!K:K, NhatKy_ViPham!E:E, "10_Hoa_B", NhatKy_ViPham!F:F, B37, NhatKy_ViPham!C:C, "T31")</f>
        <v>100</v>
      </c>
      <c r="AW37" s="7">
        <f>100 + SUMIFS(NhatKy_ViPham!J:J, NhatKy_ViPham!E:E, "10_Hoa_B", NhatKy_ViPham!F:F, B37, NhatKy_ViPham!C:C, "T32") - SUMIFS(NhatKy_ViPham!K:K, NhatKy_ViPham!E:E, "10_Hoa_B", NhatKy_ViPham!F:F, B37, NhatKy_ViPham!C:C, "T32")</f>
        <v>100</v>
      </c>
      <c r="AX37" s="7">
        <f>100 + SUMIFS(NhatKy_ViPham!J:J, NhatKy_ViPham!E:E, "10_Hoa_B", NhatKy_ViPham!F:F, B37, NhatKy_ViPham!C:C, "T33") - SUMIFS(NhatKy_ViPham!K:K, NhatKy_ViPham!E:E, "10_Hoa_B", NhatKy_ViPham!F:F, B37, NhatKy_ViPham!C:C, "T33")</f>
        <v>100</v>
      </c>
      <c r="AY37" s="7">
        <f>100 + SUMIFS(NhatKy_ViPham!J:J, NhatKy_ViPham!E:E, "10_Hoa_B", NhatKy_ViPham!F:F, B37, NhatKy_ViPham!C:C, "T34") - SUMIFS(NhatKy_ViPham!K:K, NhatKy_ViPham!E:E, "10_Hoa_B", NhatKy_ViPham!F:F, B37, NhatKy_ViPham!C:C, "T34")</f>
        <v>100</v>
      </c>
      <c r="AZ37" s="7">
        <f>100 + SUMIFS(NhatKy_ViPham!J:J, NhatKy_ViPham!E:E, "10_Hoa_B", NhatKy_ViPham!F:F, B37, NhatKy_ViPham!C:C, "T35") - SUMIFS(NhatKy_ViPham!K:K, NhatKy_ViPham!E:E, "10_Hoa_B", NhatKy_ViPham!F:F, B37, NhatKy_ViPham!C:C, "T35")</f>
        <v>100</v>
      </c>
      <c r="BA37" s="12">
        <f t="shared" si="0"/>
        <v>100</v>
      </c>
      <c r="BB37" s="11" t="s">
        <v>430</v>
      </c>
      <c r="BC37" s="14" t="str">
        <f t="shared" si="1"/>
        <v>Tốt</v>
      </c>
      <c r="BD37" s="10" t="str">
        <f t="shared" si="2"/>
        <v>🟢 BÌNH THƯỜNG</v>
      </c>
    </row>
    <row r="38" spans="1:56" x14ac:dyDescent="0.25">
      <c r="A38" s="5">
        <v>30</v>
      </c>
      <c r="B38" s="15" t="s">
        <v>791</v>
      </c>
      <c r="C38" s="5" t="s">
        <v>571</v>
      </c>
      <c r="D38" s="5" t="s">
        <v>435</v>
      </c>
      <c r="E38" s="11" t="s">
        <v>430</v>
      </c>
      <c r="F38" s="6">
        <f>SUMIFS(NhatKy_ViPham!K:K, NhatKy_ViPham!E:E, "10_Hoa_B", NhatKy_ViPham!F:F, B38, NhatKy_ViPham!H:H, "L01")</f>
        <v>0</v>
      </c>
      <c r="G38" s="6">
        <f>SUMIFS(NhatKy_ViPham!K:K, NhatKy_ViPham!E:E, "10_Hoa_B", NhatKy_ViPham!F:F, B38, NhatKy_ViPham!H:H, "L02")</f>
        <v>0</v>
      </c>
      <c r="H38" s="6">
        <f>SUMIFS(NhatKy_ViPham!K:K, NhatKy_ViPham!E:E, "10_Hoa_B", NhatKy_ViPham!F:F, B38, NhatKy_ViPham!H:H, "L03")</f>
        <v>0</v>
      </c>
      <c r="I38" s="6">
        <f>SUMIFS(NhatKy_ViPham!K:K, NhatKy_ViPham!E:E, "10_Hoa_B", NhatKy_ViPham!F:F, B38, NhatKy_ViPham!H:H, "L04")</f>
        <v>0</v>
      </c>
      <c r="J38" s="6">
        <f>SUMIFS(NhatKy_ViPham!K:K, NhatKy_ViPham!E:E, "10_Hoa_B", NhatKy_ViPham!F:F, B38, NhatKy_ViPham!H:H, "L05")</f>
        <v>0</v>
      </c>
      <c r="K38" s="6">
        <f>SUMIFS(NhatKy_ViPham!K:K, NhatKy_ViPham!E:E, "10_Hoa_B", NhatKy_ViPham!F:F, B38, NhatKy_ViPham!H:H, "L06")</f>
        <v>0</v>
      </c>
      <c r="L38" s="6">
        <f>SUMIFS(NhatKy_ViPham!K:K, NhatKy_ViPham!E:E, "10_Hoa_B", NhatKy_ViPham!F:F, B38, NhatKy_ViPham!H:H, "L07")</f>
        <v>0</v>
      </c>
      <c r="M38" s="6">
        <f>SUMIFS(NhatKy_ViPham!K:K, NhatKy_ViPham!E:E, "10_Hoa_B", NhatKy_ViPham!F:F, B38, NhatKy_ViPham!H:H, "L08")</f>
        <v>0</v>
      </c>
      <c r="N38" s="6">
        <f>SUMIFS(NhatKy_ViPham!K:K, NhatKy_ViPham!E:E, "10_Hoa_B", NhatKy_ViPham!F:F, B38, NhatKy_ViPham!H:H, "L09")</f>
        <v>0</v>
      </c>
      <c r="O38" s="6">
        <f>SUMIFS(NhatKy_ViPham!K:K, NhatKy_ViPham!E:E, "10_Hoa_B", NhatKy_ViPham!F:F, B38, NhatKy_ViPham!H:H, "L10")</f>
        <v>0</v>
      </c>
      <c r="P38" s="12">
        <f>SUMIFS(NhatKy_ViPham!J:J, NhatKy_ViPham!E:E, "10_Hoa_B", NhatKy_ViPham!F:F, B38)</f>
        <v>0</v>
      </c>
      <c r="Q38" s="13">
        <f>SUMIFS(NhatKy_ViPham!K:K, NhatKy_ViPham!E:E, "10_Hoa_B", NhatKy_ViPham!F:F, B38)</f>
        <v>0</v>
      </c>
      <c r="R38" s="6">
        <f>100 + SUMIFS(NhatKy_ViPham!J:J, NhatKy_ViPham!E:E, "10_Hoa_B", NhatKy_ViPham!F:F, B38, NhatKy_ViPham!C:C, "T1") - SUMIFS(NhatKy_ViPham!K:K, NhatKy_ViPham!E:E, "10_Hoa_B", NhatKy_ViPham!F:F, B38, NhatKy_ViPham!C:C, "T1")</f>
        <v>100</v>
      </c>
      <c r="S38" s="6">
        <f>100 + SUMIFS(NhatKy_ViPham!J:J, NhatKy_ViPham!E:E, "10_Hoa_B", NhatKy_ViPham!F:F, B38, NhatKy_ViPham!C:C, "T2") - SUMIFS(NhatKy_ViPham!K:K, NhatKy_ViPham!E:E, "10_Hoa_B", NhatKy_ViPham!F:F, B38, NhatKy_ViPham!C:C, "T2")</f>
        <v>100</v>
      </c>
      <c r="T38" s="6">
        <f>100 + SUMIFS(NhatKy_ViPham!J:J, NhatKy_ViPham!E:E, "10_Hoa_B", NhatKy_ViPham!F:F, B38, NhatKy_ViPham!C:C, "T3") - SUMIFS(NhatKy_ViPham!K:K, NhatKy_ViPham!E:E, "10_Hoa_B", NhatKy_ViPham!F:F, B38, NhatKy_ViPham!C:C, "T3")</f>
        <v>100</v>
      </c>
      <c r="U38" s="6">
        <f>100 + SUMIFS(NhatKy_ViPham!J:J, NhatKy_ViPham!E:E, "10_Hoa_B", NhatKy_ViPham!F:F, B38, NhatKy_ViPham!C:C, "T4") - SUMIFS(NhatKy_ViPham!K:K, NhatKy_ViPham!E:E, "10_Hoa_B", NhatKy_ViPham!F:F, B38, NhatKy_ViPham!C:C, "T4")</f>
        <v>100</v>
      </c>
      <c r="V38" s="6">
        <f>100 + SUMIFS(NhatKy_ViPham!J:J, NhatKy_ViPham!E:E, "10_Hoa_B", NhatKy_ViPham!F:F, B38, NhatKy_ViPham!C:C, "T5") - SUMIFS(NhatKy_ViPham!K:K, NhatKy_ViPham!E:E, "10_Hoa_B", NhatKy_ViPham!F:F, B38, NhatKy_ViPham!C:C, "T5")</f>
        <v>100</v>
      </c>
      <c r="W38" s="6">
        <f>100 + SUMIFS(NhatKy_ViPham!J:J, NhatKy_ViPham!E:E, "10_Hoa_B", NhatKy_ViPham!F:F, B38, NhatKy_ViPham!C:C, "T6") - SUMIFS(NhatKy_ViPham!K:K, NhatKy_ViPham!E:E, "10_Hoa_B", NhatKy_ViPham!F:F, B38, NhatKy_ViPham!C:C, "T6")</f>
        <v>100</v>
      </c>
      <c r="X38" s="6">
        <f>100 + SUMIFS(NhatKy_ViPham!J:J, NhatKy_ViPham!E:E, "10_Hoa_B", NhatKy_ViPham!F:F, B38, NhatKy_ViPham!C:C, "T7") - SUMIFS(NhatKy_ViPham!K:K, NhatKy_ViPham!E:E, "10_Hoa_B", NhatKy_ViPham!F:F, B38, NhatKy_ViPham!C:C, "T7")</f>
        <v>100</v>
      </c>
      <c r="Y38" s="6">
        <f>100 + SUMIFS(NhatKy_ViPham!J:J, NhatKy_ViPham!E:E, "10_Hoa_B", NhatKy_ViPham!F:F, B38, NhatKy_ViPham!C:C, "T8") - SUMIFS(NhatKy_ViPham!K:K, NhatKy_ViPham!E:E, "10_Hoa_B", NhatKy_ViPham!F:F, B38, NhatKy_ViPham!C:C, "T8")</f>
        <v>100</v>
      </c>
      <c r="Z38" s="6">
        <f>100 + SUMIFS(NhatKy_ViPham!J:J, NhatKy_ViPham!E:E, "10_Hoa_B", NhatKy_ViPham!F:F, B38, NhatKy_ViPham!C:C, "T9") - SUMIFS(NhatKy_ViPham!K:K, NhatKy_ViPham!E:E, "10_Hoa_B", NhatKy_ViPham!F:F, B38, NhatKy_ViPham!C:C, "T9")</f>
        <v>100</v>
      </c>
      <c r="AA38" s="6">
        <f>100 + SUMIFS(NhatKy_ViPham!J:J, NhatKy_ViPham!E:E, "10_Hoa_B", NhatKy_ViPham!F:F, B38, NhatKy_ViPham!C:C, "T10") - SUMIFS(NhatKy_ViPham!K:K, NhatKy_ViPham!E:E, "10_Hoa_B", NhatKy_ViPham!F:F, B38, NhatKy_ViPham!C:C, "T10")</f>
        <v>100</v>
      </c>
      <c r="AB38" s="6">
        <f>100 + SUMIFS(NhatKy_ViPham!J:J, NhatKy_ViPham!E:E, "10_Hoa_B", NhatKy_ViPham!F:F, B38, NhatKy_ViPham!C:C, "T11") - SUMIFS(NhatKy_ViPham!K:K, NhatKy_ViPham!E:E, "10_Hoa_B", NhatKy_ViPham!F:F, B38, NhatKy_ViPham!C:C, "T11")</f>
        <v>100</v>
      </c>
      <c r="AC38" s="6">
        <f>100 + SUMIFS(NhatKy_ViPham!J:J, NhatKy_ViPham!E:E, "10_Hoa_B", NhatKy_ViPham!F:F, B38, NhatKy_ViPham!C:C, "T12") - SUMIFS(NhatKy_ViPham!K:K, NhatKy_ViPham!E:E, "10_Hoa_B", NhatKy_ViPham!F:F, B38, NhatKy_ViPham!C:C, "T12")</f>
        <v>100</v>
      </c>
      <c r="AD38" s="6">
        <f>100 + SUMIFS(NhatKy_ViPham!J:J, NhatKy_ViPham!E:E, "10_Hoa_B", NhatKy_ViPham!F:F, B38, NhatKy_ViPham!C:C, "T13") - SUMIFS(NhatKy_ViPham!K:K, NhatKy_ViPham!E:E, "10_Hoa_B", NhatKy_ViPham!F:F, B38, NhatKy_ViPham!C:C, "T13")</f>
        <v>100</v>
      </c>
      <c r="AE38" s="6">
        <f>100 + SUMIFS(NhatKy_ViPham!J:J, NhatKy_ViPham!E:E, "10_Hoa_B", NhatKy_ViPham!F:F, B38, NhatKy_ViPham!C:C, "T14") - SUMIFS(NhatKy_ViPham!K:K, NhatKy_ViPham!E:E, "10_Hoa_B", NhatKy_ViPham!F:F, B38, NhatKy_ViPham!C:C, "T14")</f>
        <v>100</v>
      </c>
      <c r="AF38" s="6">
        <f>100 + SUMIFS(NhatKy_ViPham!J:J, NhatKy_ViPham!E:E, "10_Hoa_B", NhatKy_ViPham!F:F, B38, NhatKy_ViPham!C:C, "T15") - SUMIFS(NhatKy_ViPham!K:K, NhatKy_ViPham!E:E, "10_Hoa_B", NhatKy_ViPham!F:F, B38, NhatKy_ViPham!C:C, "T15")</f>
        <v>100</v>
      </c>
      <c r="AG38" s="6">
        <f>100 + SUMIFS(NhatKy_ViPham!J:J, NhatKy_ViPham!E:E, "10_Hoa_B", NhatKy_ViPham!F:F, B38, NhatKy_ViPham!C:C, "T16") - SUMIFS(NhatKy_ViPham!K:K, NhatKy_ViPham!E:E, "10_Hoa_B", NhatKy_ViPham!F:F, B38, NhatKy_ViPham!C:C, "T16")</f>
        <v>100</v>
      </c>
      <c r="AH38" s="6">
        <f>100 + SUMIFS(NhatKy_ViPham!J:J, NhatKy_ViPham!E:E, "10_Hoa_B", NhatKy_ViPham!F:F, B38, NhatKy_ViPham!C:C, "T17") - SUMIFS(NhatKy_ViPham!K:K, NhatKy_ViPham!E:E, "10_Hoa_B", NhatKy_ViPham!F:F, B38, NhatKy_ViPham!C:C, "T17")</f>
        <v>100</v>
      </c>
      <c r="AI38" s="6">
        <f>100 + SUMIFS(NhatKy_ViPham!J:J, NhatKy_ViPham!E:E, "10_Hoa_B", NhatKy_ViPham!F:F, B38, NhatKy_ViPham!C:C, "T18") - SUMIFS(NhatKy_ViPham!K:K, NhatKy_ViPham!E:E, "10_Hoa_B", NhatKy_ViPham!F:F, B38, NhatKy_ViPham!C:C, "T18")</f>
        <v>100</v>
      </c>
      <c r="AJ38" s="6">
        <f>100 + SUMIFS(NhatKy_ViPham!J:J, NhatKy_ViPham!E:E, "10_Hoa_B", NhatKy_ViPham!F:F, B38, NhatKy_ViPham!C:C, "T19") - SUMIFS(NhatKy_ViPham!K:K, NhatKy_ViPham!E:E, "10_Hoa_B", NhatKy_ViPham!F:F, B38, NhatKy_ViPham!C:C, "T19")</f>
        <v>100</v>
      </c>
      <c r="AK38" s="6">
        <f>100 + SUMIFS(NhatKy_ViPham!J:J, NhatKy_ViPham!E:E, "10_Hoa_B", NhatKy_ViPham!F:F, B38, NhatKy_ViPham!C:C, "T20") - SUMIFS(NhatKy_ViPham!K:K, NhatKy_ViPham!E:E, "10_Hoa_B", NhatKy_ViPham!F:F, B38, NhatKy_ViPham!C:C, "T20")</f>
        <v>100</v>
      </c>
      <c r="AL38" s="6">
        <f>100 + SUMIFS(NhatKy_ViPham!J:J, NhatKy_ViPham!E:E, "10_Hoa_B", NhatKy_ViPham!F:F, B38, NhatKy_ViPham!C:C, "T21") - SUMIFS(NhatKy_ViPham!K:K, NhatKy_ViPham!E:E, "10_Hoa_B", NhatKy_ViPham!F:F, B38, NhatKy_ViPham!C:C, "T21")</f>
        <v>100</v>
      </c>
      <c r="AM38" s="6">
        <f>100 + SUMIFS(NhatKy_ViPham!J:J, NhatKy_ViPham!E:E, "10_Hoa_B", NhatKy_ViPham!F:F, B38, NhatKy_ViPham!C:C, "T22") - SUMIFS(NhatKy_ViPham!K:K, NhatKy_ViPham!E:E, "10_Hoa_B", NhatKy_ViPham!F:F, B38, NhatKy_ViPham!C:C, "T22")</f>
        <v>100</v>
      </c>
      <c r="AN38" s="6">
        <f>100 + SUMIFS(NhatKy_ViPham!J:J, NhatKy_ViPham!E:E, "10_Hoa_B", NhatKy_ViPham!F:F, B38, NhatKy_ViPham!C:C, "T23") - SUMIFS(NhatKy_ViPham!K:K, NhatKy_ViPham!E:E, "10_Hoa_B", NhatKy_ViPham!F:F, B38, NhatKy_ViPham!C:C, "T23")</f>
        <v>100</v>
      </c>
      <c r="AO38" s="6">
        <f>100 + SUMIFS(NhatKy_ViPham!J:J, NhatKy_ViPham!E:E, "10_Hoa_B", NhatKy_ViPham!F:F, B38, NhatKy_ViPham!C:C, "T24") - SUMIFS(NhatKy_ViPham!K:K, NhatKy_ViPham!E:E, "10_Hoa_B", NhatKy_ViPham!F:F, B38, NhatKy_ViPham!C:C, "T24")</f>
        <v>100</v>
      </c>
      <c r="AP38" s="6">
        <f>100 + SUMIFS(NhatKy_ViPham!J:J, NhatKy_ViPham!E:E, "10_Hoa_B", NhatKy_ViPham!F:F, B38, NhatKy_ViPham!C:C, "T25") - SUMIFS(NhatKy_ViPham!K:K, NhatKy_ViPham!E:E, "10_Hoa_B", NhatKy_ViPham!F:F, B38, NhatKy_ViPham!C:C, "T25")</f>
        <v>100</v>
      </c>
      <c r="AQ38" s="6">
        <f>100 + SUMIFS(NhatKy_ViPham!J:J, NhatKy_ViPham!E:E, "10_Hoa_B", NhatKy_ViPham!F:F, B38, NhatKy_ViPham!C:C, "T26") - SUMIFS(NhatKy_ViPham!K:K, NhatKy_ViPham!E:E, "10_Hoa_B", NhatKy_ViPham!F:F, B38, NhatKy_ViPham!C:C, "T26")</f>
        <v>100</v>
      </c>
      <c r="AR38" s="6">
        <f>100 + SUMIFS(NhatKy_ViPham!J:J, NhatKy_ViPham!E:E, "10_Hoa_B", NhatKy_ViPham!F:F, B38, NhatKy_ViPham!C:C, "T27") - SUMIFS(NhatKy_ViPham!K:K, NhatKy_ViPham!E:E, "10_Hoa_B", NhatKy_ViPham!F:F, B38, NhatKy_ViPham!C:C, "T27")</f>
        <v>100</v>
      </c>
      <c r="AS38" s="6">
        <f>100 + SUMIFS(NhatKy_ViPham!J:J, NhatKy_ViPham!E:E, "10_Hoa_B", NhatKy_ViPham!F:F, B38, NhatKy_ViPham!C:C, "T28") - SUMIFS(NhatKy_ViPham!K:K, NhatKy_ViPham!E:E, "10_Hoa_B", NhatKy_ViPham!F:F, B38, NhatKy_ViPham!C:C, "T28")</f>
        <v>100</v>
      </c>
      <c r="AT38" s="6">
        <f>100 + SUMIFS(NhatKy_ViPham!J:J, NhatKy_ViPham!E:E, "10_Hoa_B", NhatKy_ViPham!F:F, B38, NhatKy_ViPham!C:C, "T29") - SUMIFS(NhatKy_ViPham!K:K, NhatKy_ViPham!E:E, "10_Hoa_B", NhatKy_ViPham!F:F, B38, NhatKy_ViPham!C:C, "T29")</f>
        <v>100</v>
      </c>
      <c r="AU38" s="6">
        <f>100 + SUMIFS(NhatKy_ViPham!J:J, NhatKy_ViPham!E:E, "10_Hoa_B", NhatKy_ViPham!F:F, B38, NhatKy_ViPham!C:C, "T30") - SUMIFS(NhatKy_ViPham!K:K, NhatKy_ViPham!E:E, "10_Hoa_B", NhatKy_ViPham!F:F, B38, NhatKy_ViPham!C:C, "T30")</f>
        <v>100</v>
      </c>
      <c r="AV38" s="6">
        <f>100 + SUMIFS(NhatKy_ViPham!J:J, NhatKy_ViPham!E:E, "10_Hoa_B", NhatKy_ViPham!F:F, B38, NhatKy_ViPham!C:C, "T31") - SUMIFS(NhatKy_ViPham!K:K, NhatKy_ViPham!E:E, "10_Hoa_B", NhatKy_ViPham!F:F, B38, NhatKy_ViPham!C:C, "T31")</f>
        <v>100</v>
      </c>
      <c r="AW38" s="6">
        <f>100 + SUMIFS(NhatKy_ViPham!J:J, NhatKy_ViPham!E:E, "10_Hoa_B", NhatKy_ViPham!F:F, B38, NhatKy_ViPham!C:C, "T32") - SUMIFS(NhatKy_ViPham!K:K, NhatKy_ViPham!E:E, "10_Hoa_B", NhatKy_ViPham!F:F, B38, NhatKy_ViPham!C:C, "T32")</f>
        <v>100</v>
      </c>
      <c r="AX38" s="6">
        <f>100 + SUMIFS(NhatKy_ViPham!J:J, NhatKy_ViPham!E:E, "10_Hoa_B", NhatKy_ViPham!F:F, B38, NhatKy_ViPham!C:C, "T33") - SUMIFS(NhatKy_ViPham!K:K, NhatKy_ViPham!E:E, "10_Hoa_B", NhatKy_ViPham!F:F, B38, NhatKy_ViPham!C:C, "T33")</f>
        <v>100</v>
      </c>
      <c r="AY38" s="6">
        <f>100 + SUMIFS(NhatKy_ViPham!J:J, NhatKy_ViPham!E:E, "10_Hoa_B", NhatKy_ViPham!F:F, B38, NhatKy_ViPham!C:C, "T34") - SUMIFS(NhatKy_ViPham!K:K, NhatKy_ViPham!E:E, "10_Hoa_B", NhatKy_ViPham!F:F, B38, NhatKy_ViPham!C:C, "T34")</f>
        <v>100</v>
      </c>
      <c r="AZ38" s="6">
        <f>100 + SUMIFS(NhatKy_ViPham!J:J, NhatKy_ViPham!E:E, "10_Hoa_B", NhatKy_ViPham!F:F, B38, NhatKy_ViPham!C:C, "T35") - SUMIFS(NhatKy_ViPham!K:K, NhatKy_ViPham!E:E, "10_Hoa_B", NhatKy_ViPham!F:F, B38, NhatKy_ViPham!C:C, "T35")</f>
        <v>100</v>
      </c>
      <c r="BA38" s="12">
        <f t="shared" si="0"/>
        <v>100</v>
      </c>
      <c r="BB38" s="11" t="s">
        <v>430</v>
      </c>
      <c r="BC38" s="16" t="str">
        <f t="shared" si="1"/>
        <v>Tốt</v>
      </c>
      <c r="BD38" s="15" t="str">
        <f t="shared" si="2"/>
        <v>🟢 BÌNH THƯỜNG</v>
      </c>
    </row>
    <row r="39" spans="1:56" x14ac:dyDescent="0.25">
      <c r="A39" s="4">
        <v>31</v>
      </c>
      <c r="B39" s="10" t="s">
        <v>792</v>
      </c>
      <c r="C39" s="4" t="s">
        <v>790</v>
      </c>
      <c r="D39" s="4" t="s">
        <v>435</v>
      </c>
      <c r="E39" s="11" t="s">
        <v>430</v>
      </c>
      <c r="F39" s="7">
        <f>SUMIFS(NhatKy_ViPham!K:K, NhatKy_ViPham!E:E, "10_Hoa_B", NhatKy_ViPham!F:F, B39, NhatKy_ViPham!H:H, "L01")</f>
        <v>0</v>
      </c>
      <c r="G39" s="7">
        <f>SUMIFS(NhatKy_ViPham!K:K, NhatKy_ViPham!E:E, "10_Hoa_B", NhatKy_ViPham!F:F, B39, NhatKy_ViPham!H:H, "L02")</f>
        <v>0</v>
      </c>
      <c r="H39" s="7">
        <f>SUMIFS(NhatKy_ViPham!K:K, NhatKy_ViPham!E:E, "10_Hoa_B", NhatKy_ViPham!F:F, B39, NhatKy_ViPham!H:H, "L03")</f>
        <v>0</v>
      </c>
      <c r="I39" s="7">
        <f>SUMIFS(NhatKy_ViPham!K:K, NhatKy_ViPham!E:E, "10_Hoa_B", NhatKy_ViPham!F:F, B39, NhatKy_ViPham!H:H, "L04")</f>
        <v>0</v>
      </c>
      <c r="J39" s="7">
        <f>SUMIFS(NhatKy_ViPham!K:K, NhatKy_ViPham!E:E, "10_Hoa_B", NhatKy_ViPham!F:F, B39, NhatKy_ViPham!H:H, "L05")</f>
        <v>0</v>
      </c>
      <c r="K39" s="7">
        <f>SUMIFS(NhatKy_ViPham!K:K, NhatKy_ViPham!E:E, "10_Hoa_B", NhatKy_ViPham!F:F, B39, NhatKy_ViPham!H:H, "L06")</f>
        <v>0</v>
      </c>
      <c r="L39" s="7">
        <f>SUMIFS(NhatKy_ViPham!K:K, NhatKy_ViPham!E:E, "10_Hoa_B", NhatKy_ViPham!F:F, B39, NhatKy_ViPham!H:H, "L07")</f>
        <v>0</v>
      </c>
      <c r="M39" s="7">
        <f>SUMIFS(NhatKy_ViPham!K:K, NhatKy_ViPham!E:E, "10_Hoa_B", NhatKy_ViPham!F:F, B39, NhatKy_ViPham!H:H, "L08")</f>
        <v>0</v>
      </c>
      <c r="N39" s="7">
        <f>SUMIFS(NhatKy_ViPham!K:K, NhatKy_ViPham!E:E, "10_Hoa_B", NhatKy_ViPham!F:F, B39, NhatKy_ViPham!H:H, "L09")</f>
        <v>0</v>
      </c>
      <c r="O39" s="7">
        <f>SUMIFS(NhatKy_ViPham!K:K, NhatKy_ViPham!E:E, "10_Hoa_B", NhatKy_ViPham!F:F, B39, NhatKy_ViPham!H:H, "L10")</f>
        <v>0</v>
      </c>
      <c r="P39" s="12">
        <f>SUMIFS(NhatKy_ViPham!J:J, NhatKy_ViPham!E:E, "10_Hoa_B", NhatKy_ViPham!F:F, B39)</f>
        <v>0</v>
      </c>
      <c r="Q39" s="13">
        <f>SUMIFS(NhatKy_ViPham!K:K, NhatKy_ViPham!E:E, "10_Hoa_B", NhatKy_ViPham!F:F, B39)</f>
        <v>0</v>
      </c>
      <c r="R39" s="7">
        <f>100 + SUMIFS(NhatKy_ViPham!J:J, NhatKy_ViPham!E:E, "10_Hoa_B", NhatKy_ViPham!F:F, B39, NhatKy_ViPham!C:C, "T1") - SUMIFS(NhatKy_ViPham!K:K, NhatKy_ViPham!E:E, "10_Hoa_B", NhatKy_ViPham!F:F, B39, NhatKy_ViPham!C:C, "T1")</f>
        <v>100</v>
      </c>
      <c r="S39" s="7">
        <f>100 + SUMIFS(NhatKy_ViPham!J:J, NhatKy_ViPham!E:E, "10_Hoa_B", NhatKy_ViPham!F:F, B39, NhatKy_ViPham!C:C, "T2") - SUMIFS(NhatKy_ViPham!K:K, NhatKy_ViPham!E:E, "10_Hoa_B", NhatKy_ViPham!F:F, B39, NhatKy_ViPham!C:C, "T2")</f>
        <v>100</v>
      </c>
      <c r="T39" s="7">
        <f>100 + SUMIFS(NhatKy_ViPham!J:J, NhatKy_ViPham!E:E, "10_Hoa_B", NhatKy_ViPham!F:F, B39, NhatKy_ViPham!C:C, "T3") - SUMIFS(NhatKy_ViPham!K:K, NhatKy_ViPham!E:E, "10_Hoa_B", NhatKy_ViPham!F:F, B39, NhatKy_ViPham!C:C, "T3")</f>
        <v>100</v>
      </c>
      <c r="U39" s="7">
        <f>100 + SUMIFS(NhatKy_ViPham!J:J, NhatKy_ViPham!E:E, "10_Hoa_B", NhatKy_ViPham!F:F, B39, NhatKy_ViPham!C:C, "T4") - SUMIFS(NhatKy_ViPham!K:K, NhatKy_ViPham!E:E, "10_Hoa_B", NhatKy_ViPham!F:F, B39, NhatKy_ViPham!C:C, "T4")</f>
        <v>100</v>
      </c>
      <c r="V39" s="7">
        <f>100 + SUMIFS(NhatKy_ViPham!J:J, NhatKy_ViPham!E:E, "10_Hoa_B", NhatKy_ViPham!F:F, B39, NhatKy_ViPham!C:C, "T5") - SUMIFS(NhatKy_ViPham!K:K, NhatKy_ViPham!E:E, "10_Hoa_B", NhatKy_ViPham!F:F, B39, NhatKy_ViPham!C:C, "T5")</f>
        <v>100</v>
      </c>
      <c r="W39" s="7">
        <f>100 + SUMIFS(NhatKy_ViPham!J:J, NhatKy_ViPham!E:E, "10_Hoa_B", NhatKy_ViPham!F:F, B39, NhatKy_ViPham!C:C, "T6") - SUMIFS(NhatKy_ViPham!K:K, NhatKy_ViPham!E:E, "10_Hoa_B", NhatKy_ViPham!F:F, B39, NhatKy_ViPham!C:C, "T6")</f>
        <v>100</v>
      </c>
      <c r="X39" s="7">
        <f>100 + SUMIFS(NhatKy_ViPham!J:J, NhatKy_ViPham!E:E, "10_Hoa_B", NhatKy_ViPham!F:F, B39, NhatKy_ViPham!C:C, "T7") - SUMIFS(NhatKy_ViPham!K:K, NhatKy_ViPham!E:E, "10_Hoa_B", NhatKy_ViPham!F:F, B39, NhatKy_ViPham!C:C, "T7")</f>
        <v>100</v>
      </c>
      <c r="Y39" s="7">
        <f>100 + SUMIFS(NhatKy_ViPham!J:J, NhatKy_ViPham!E:E, "10_Hoa_B", NhatKy_ViPham!F:F, B39, NhatKy_ViPham!C:C, "T8") - SUMIFS(NhatKy_ViPham!K:K, NhatKy_ViPham!E:E, "10_Hoa_B", NhatKy_ViPham!F:F, B39, NhatKy_ViPham!C:C, "T8")</f>
        <v>100</v>
      </c>
      <c r="Z39" s="7">
        <f>100 + SUMIFS(NhatKy_ViPham!J:J, NhatKy_ViPham!E:E, "10_Hoa_B", NhatKy_ViPham!F:F, B39, NhatKy_ViPham!C:C, "T9") - SUMIFS(NhatKy_ViPham!K:K, NhatKy_ViPham!E:E, "10_Hoa_B", NhatKy_ViPham!F:F, B39, NhatKy_ViPham!C:C, "T9")</f>
        <v>100</v>
      </c>
      <c r="AA39" s="7">
        <f>100 + SUMIFS(NhatKy_ViPham!J:J, NhatKy_ViPham!E:E, "10_Hoa_B", NhatKy_ViPham!F:F, B39, NhatKy_ViPham!C:C, "T10") - SUMIFS(NhatKy_ViPham!K:K, NhatKy_ViPham!E:E, "10_Hoa_B", NhatKy_ViPham!F:F, B39, NhatKy_ViPham!C:C, "T10")</f>
        <v>100</v>
      </c>
      <c r="AB39" s="7">
        <f>100 + SUMIFS(NhatKy_ViPham!J:J, NhatKy_ViPham!E:E, "10_Hoa_B", NhatKy_ViPham!F:F, B39, NhatKy_ViPham!C:C, "T11") - SUMIFS(NhatKy_ViPham!K:K, NhatKy_ViPham!E:E, "10_Hoa_B", NhatKy_ViPham!F:F, B39, NhatKy_ViPham!C:C, "T11")</f>
        <v>100</v>
      </c>
      <c r="AC39" s="7">
        <f>100 + SUMIFS(NhatKy_ViPham!J:J, NhatKy_ViPham!E:E, "10_Hoa_B", NhatKy_ViPham!F:F, B39, NhatKy_ViPham!C:C, "T12") - SUMIFS(NhatKy_ViPham!K:K, NhatKy_ViPham!E:E, "10_Hoa_B", NhatKy_ViPham!F:F, B39, NhatKy_ViPham!C:C, "T12")</f>
        <v>100</v>
      </c>
      <c r="AD39" s="7">
        <f>100 + SUMIFS(NhatKy_ViPham!J:J, NhatKy_ViPham!E:E, "10_Hoa_B", NhatKy_ViPham!F:F, B39, NhatKy_ViPham!C:C, "T13") - SUMIFS(NhatKy_ViPham!K:K, NhatKy_ViPham!E:E, "10_Hoa_B", NhatKy_ViPham!F:F, B39, NhatKy_ViPham!C:C, "T13")</f>
        <v>100</v>
      </c>
      <c r="AE39" s="7">
        <f>100 + SUMIFS(NhatKy_ViPham!J:J, NhatKy_ViPham!E:E, "10_Hoa_B", NhatKy_ViPham!F:F, B39, NhatKy_ViPham!C:C, "T14") - SUMIFS(NhatKy_ViPham!K:K, NhatKy_ViPham!E:E, "10_Hoa_B", NhatKy_ViPham!F:F, B39, NhatKy_ViPham!C:C, "T14")</f>
        <v>100</v>
      </c>
      <c r="AF39" s="7">
        <f>100 + SUMIFS(NhatKy_ViPham!J:J, NhatKy_ViPham!E:E, "10_Hoa_B", NhatKy_ViPham!F:F, B39, NhatKy_ViPham!C:C, "T15") - SUMIFS(NhatKy_ViPham!K:K, NhatKy_ViPham!E:E, "10_Hoa_B", NhatKy_ViPham!F:F, B39, NhatKy_ViPham!C:C, "T15")</f>
        <v>100</v>
      </c>
      <c r="AG39" s="7">
        <f>100 + SUMIFS(NhatKy_ViPham!J:J, NhatKy_ViPham!E:E, "10_Hoa_B", NhatKy_ViPham!F:F, B39, NhatKy_ViPham!C:C, "T16") - SUMIFS(NhatKy_ViPham!K:K, NhatKy_ViPham!E:E, "10_Hoa_B", NhatKy_ViPham!F:F, B39, NhatKy_ViPham!C:C, "T16")</f>
        <v>100</v>
      </c>
      <c r="AH39" s="7">
        <f>100 + SUMIFS(NhatKy_ViPham!J:J, NhatKy_ViPham!E:E, "10_Hoa_B", NhatKy_ViPham!F:F, B39, NhatKy_ViPham!C:C, "T17") - SUMIFS(NhatKy_ViPham!K:K, NhatKy_ViPham!E:E, "10_Hoa_B", NhatKy_ViPham!F:F, B39, NhatKy_ViPham!C:C, "T17")</f>
        <v>100</v>
      </c>
      <c r="AI39" s="7">
        <f>100 + SUMIFS(NhatKy_ViPham!J:J, NhatKy_ViPham!E:E, "10_Hoa_B", NhatKy_ViPham!F:F, B39, NhatKy_ViPham!C:C, "T18") - SUMIFS(NhatKy_ViPham!K:K, NhatKy_ViPham!E:E, "10_Hoa_B", NhatKy_ViPham!F:F, B39, NhatKy_ViPham!C:C, "T18")</f>
        <v>100</v>
      </c>
      <c r="AJ39" s="7">
        <f>100 + SUMIFS(NhatKy_ViPham!J:J, NhatKy_ViPham!E:E, "10_Hoa_B", NhatKy_ViPham!F:F, B39, NhatKy_ViPham!C:C, "T19") - SUMIFS(NhatKy_ViPham!K:K, NhatKy_ViPham!E:E, "10_Hoa_B", NhatKy_ViPham!F:F, B39, NhatKy_ViPham!C:C, "T19")</f>
        <v>100</v>
      </c>
      <c r="AK39" s="7">
        <f>100 + SUMIFS(NhatKy_ViPham!J:J, NhatKy_ViPham!E:E, "10_Hoa_B", NhatKy_ViPham!F:F, B39, NhatKy_ViPham!C:C, "T20") - SUMIFS(NhatKy_ViPham!K:K, NhatKy_ViPham!E:E, "10_Hoa_B", NhatKy_ViPham!F:F, B39, NhatKy_ViPham!C:C, "T20")</f>
        <v>100</v>
      </c>
      <c r="AL39" s="7">
        <f>100 + SUMIFS(NhatKy_ViPham!J:J, NhatKy_ViPham!E:E, "10_Hoa_B", NhatKy_ViPham!F:F, B39, NhatKy_ViPham!C:C, "T21") - SUMIFS(NhatKy_ViPham!K:K, NhatKy_ViPham!E:E, "10_Hoa_B", NhatKy_ViPham!F:F, B39, NhatKy_ViPham!C:C, "T21")</f>
        <v>100</v>
      </c>
      <c r="AM39" s="7">
        <f>100 + SUMIFS(NhatKy_ViPham!J:J, NhatKy_ViPham!E:E, "10_Hoa_B", NhatKy_ViPham!F:F, B39, NhatKy_ViPham!C:C, "T22") - SUMIFS(NhatKy_ViPham!K:K, NhatKy_ViPham!E:E, "10_Hoa_B", NhatKy_ViPham!F:F, B39, NhatKy_ViPham!C:C, "T22")</f>
        <v>100</v>
      </c>
      <c r="AN39" s="7">
        <f>100 + SUMIFS(NhatKy_ViPham!J:J, NhatKy_ViPham!E:E, "10_Hoa_B", NhatKy_ViPham!F:F, B39, NhatKy_ViPham!C:C, "T23") - SUMIFS(NhatKy_ViPham!K:K, NhatKy_ViPham!E:E, "10_Hoa_B", NhatKy_ViPham!F:F, B39, NhatKy_ViPham!C:C, "T23")</f>
        <v>100</v>
      </c>
      <c r="AO39" s="7">
        <f>100 + SUMIFS(NhatKy_ViPham!J:J, NhatKy_ViPham!E:E, "10_Hoa_B", NhatKy_ViPham!F:F, B39, NhatKy_ViPham!C:C, "T24") - SUMIFS(NhatKy_ViPham!K:K, NhatKy_ViPham!E:E, "10_Hoa_B", NhatKy_ViPham!F:F, B39, NhatKy_ViPham!C:C, "T24")</f>
        <v>100</v>
      </c>
      <c r="AP39" s="7">
        <f>100 + SUMIFS(NhatKy_ViPham!J:J, NhatKy_ViPham!E:E, "10_Hoa_B", NhatKy_ViPham!F:F, B39, NhatKy_ViPham!C:C, "T25") - SUMIFS(NhatKy_ViPham!K:K, NhatKy_ViPham!E:E, "10_Hoa_B", NhatKy_ViPham!F:F, B39, NhatKy_ViPham!C:C, "T25")</f>
        <v>100</v>
      </c>
      <c r="AQ39" s="7">
        <f>100 + SUMIFS(NhatKy_ViPham!J:J, NhatKy_ViPham!E:E, "10_Hoa_B", NhatKy_ViPham!F:F, B39, NhatKy_ViPham!C:C, "T26") - SUMIFS(NhatKy_ViPham!K:K, NhatKy_ViPham!E:E, "10_Hoa_B", NhatKy_ViPham!F:F, B39, NhatKy_ViPham!C:C, "T26")</f>
        <v>100</v>
      </c>
      <c r="AR39" s="7">
        <f>100 + SUMIFS(NhatKy_ViPham!J:J, NhatKy_ViPham!E:E, "10_Hoa_B", NhatKy_ViPham!F:F, B39, NhatKy_ViPham!C:C, "T27") - SUMIFS(NhatKy_ViPham!K:K, NhatKy_ViPham!E:E, "10_Hoa_B", NhatKy_ViPham!F:F, B39, NhatKy_ViPham!C:C, "T27")</f>
        <v>100</v>
      </c>
      <c r="AS39" s="7">
        <f>100 + SUMIFS(NhatKy_ViPham!J:J, NhatKy_ViPham!E:E, "10_Hoa_B", NhatKy_ViPham!F:F, B39, NhatKy_ViPham!C:C, "T28") - SUMIFS(NhatKy_ViPham!K:K, NhatKy_ViPham!E:E, "10_Hoa_B", NhatKy_ViPham!F:F, B39, NhatKy_ViPham!C:C, "T28")</f>
        <v>100</v>
      </c>
      <c r="AT39" s="7">
        <f>100 + SUMIFS(NhatKy_ViPham!J:J, NhatKy_ViPham!E:E, "10_Hoa_B", NhatKy_ViPham!F:F, B39, NhatKy_ViPham!C:C, "T29") - SUMIFS(NhatKy_ViPham!K:K, NhatKy_ViPham!E:E, "10_Hoa_B", NhatKy_ViPham!F:F, B39, NhatKy_ViPham!C:C, "T29")</f>
        <v>100</v>
      </c>
      <c r="AU39" s="7">
        <f>100 + SUMIFS(NhatKy_ViPham!J:J, NhatKy_ViPham!E:E, "10_Hoa_B", NhatKy_ViPham!F:F, B39, NhatKy_ViPham!C:C, "T30") - SUMIFS(NhatKy_ViPham!K:K, NhatKy_ViPham!E:E, "10_Hoa_B", NhatKy_ViPham!F:F, B39, NhatKy_ViPham!C:C, "T30")</f>
        <v>100</v>
      </c>
      <c r="AV39" s="7">
        <f>100 + SUMIFS(NhatKy_ViPham!J:J, NhatKy_ViPham!E:E, "10_Hoa_B", NhatKy_ViPham!F:F, B39, NhatKy_ViPham!C:C, "T31") - SUMIFS(NhatKy_ViPham!K:K, NhatKy_ViPham!E:E, "10_Hoa_B", NhatKy_ViPham!F:F, B39, NhatKy_ViPham!C:C, "T31")</f>
        <v>100</v>
      </c>
      <c r="AW39" s="7">
        <f>100 + SUMIFS(NhatKy_ViPham!J:J, NhatKy_ViPham!E:E, "10_Hoa_B", NhatKy_ViPham!F:F, B39, NhatKy_ViPham!C:C, "T32") - SUMIFS(NhatKy_ViPham!K:K, NhatKy_ViPham!E:E, "10_Hoa_B", NhatKy_ViPham!F:F, B39, NhatKy_ViPham!C:C, "T32")</f>
        <v>100</v>
      </c>
      <c r="AX39" s="7">
        <f>100 + SUMIFS(NhatKy_ViPham!J:J, NhatKy_ViPham!E:E, "10_Hoa_B", NhatKy_ViPham!F:F, B39, NhatKy_ViPham!C:C, "T33") - SUMIFS(NhatKy_ViPham!K:K, NhatKy_ViPham!E:E, "10_Hoa_B", NhatKy_ViPham!F:F, B39, NhatKy_ViPham!C:C, "T33")</f>
        <v>100</v>
      </c>
      <c r="AY39" s="7">
        <f>100 + SUMIFS(NhatKy_ViPham!J:J, NhatKy_ViPham!E:E, "10_Hoa_B", NhatKy_ViPham!F:F, B39, NhatKy_ViPham!C:C, "T34") - SUMIFS(NhatKy_ViPham!K:K, NhatKy_ViPham!E:E, "10_Hoa_B", NhatKy_ViPham!F:F, B39, NhatKy_ViPham!C:C, "T34")</f>
        <v>100</v>
      </c>
      <c r="AZ39" s="7">
        <f>100 + SUMIFS(NhatKy_ViPham!J:J, NhatKy_ViPham!E:E, "10_Hoa_B", NhatKy_ViPham!F:F, B39, NhatKy_ViPham!C:C, "T35") - SUMIFS(NhatKy_ViPham!K:K, NhatKy_ViPham!E:E, "10_Hoa_B", NhatKy_ViPham!F:F, B39, NhatKy_ViPham!C:C, "T35")</f>
        <v>100</v>
      </c>
      <c r="BA39" s="12">
        <f t="shared" si="0"/>
        <v>100</v>
      </c>
      <c r="BB39" s="11" t="s">
        <v>430</v>
      </c>
      <c r="BC39" s="14" t="str">
        <f t="shared" si="1"/>
        <v>Tốt</v>
      </c>
      <c r="BD39" s="10" t="str">
        <f t="shared" si="2"/>
        <v>🟢 BÌNH THƯỜNG</v>
      </c>
    </row>
    <row r="40" spans="1:56" x14ac:dyDescent="0.25">
      <c r="A40" s="5">
        <v>32</v>
      </c>
      <c r="B40" s="15" t="s">
        <v>793</v>
      </c>
      <c r="C40" s="5" t="s">
        <v>794</v>
      </c>
      <c r="D40" s="5" t="s">
        <v>429</v>
      </c>
      <c r="E40" s="11" t="s">
        <v>430</v>
      </c>
      <c r="F40" s="6">
        <f>SUMIFS(NhatKy_ViPham!K:K, NhatKy_ViPham!E:E, "10_Hoa_B", NhatKy_ViPham!F:F, B40, NhatKy_ViPham!H:H, "L01")</f>
        <v>0</v>
      </c>
      <c r="G40" s="6">
        <f>SUMIFS(NhatKy_ViPham!K:K, NhatKy_ViPham!E:E, "10_Hoa_B", NhatKy_ViPham!F:F, B40, NhatKy_ViPham!H:H, "L02")</f>
        <v>0</v>
      </c>
      <c r="H40" s="6">
        <f>SUMIFS(NhatKy_ViPham!K:K, NhatKy_ViPham!E:E, "10_Hoa_B", NhatKy_ViPham!F:F, B40, NhatKy_ViPham!H:H, "L03")</f>
        <v>0</v>
      </c>
      <c r="I40" s="6">
        <f>SUMIFS(NhatKy_ViPham!K:K, NhatKy_ViPham!E:E, "10_Hoa_B", NhatKy_ViPham!F:F, B40, NhatKy_ViPham!H:H, "L04")</f>
        <v>0</v>
      </c>
      <c r="J40" s="6">
        <f>SUMIFS(NhatKy_ViPham!K:K, NhatKy_ViPham!E:E, "10_Hoa_B", NhatKy_ViPham!F:F, B40, NhatKy_ViPham!H:H, "L05")</f>
        <v>0</v>
      </c>
      <c r="K40" s="6">
        <f>SUMIFS(NhatKy_ViPham!K:K, NhatKy_ViPham!E:E, "10_Hoa_B", NhatKy_ViPham!F:F, B40, NhatKy_ViPham!H:H, "L06")</f>
        <v>0</v>
      </c>
      <c r="L40" s="6">
        <f>SUMIFS(NhatKy_ViPham!K:K, NhatKy_ViPham!E:E, "10_Hoa_B", NhatKy_ViPham!F:F, B40, NhatKy_ViPham!H:H, "L07")</f>
        <v>0</v>
      </c>
      <c r="M40" s="6">
        <f>SUMIFS(NhatKy_ViPham!K:K, NhatKy_ViPham!E:E, "10_Hoa_B", NhatKy_ViPham!F:F, B40, NhatKy_ViPham!H:H, "L08")</f>
        <v>0</v>
      </c>
      <c r="N40" s="6">
        <f>SUMIFS(NhatKy_ViPham!K:K, NhatKy_ViPham!E:E, "10_Hoa_B", NhatKy_ViPham!F:F, B40, NhatKy_ViPham!H:H, "L09")</f>
        <v>0</v>
      </c>
      <c r="O40" s="6">
        <f>SUMIFS(NhatKy_ViPham!K:K, NhatKy_ViPham!E:E, "10_Hoa_B", NhatKy_ViPham!F:F, B40, NhatKy_ViPham!H:H, "L10")</f>
        <v>0</v>
      </c>
      <c r="P40" s="12">
        <f>SUMIFS(NhatKy_ViPham!J:J, NhatKy_ViPham!E:E, "10_Hoa_B", NhatKy_ViPham!F:F, B40)</f>
        <v>0</v>
      </c>
      <c r="Q40" s="13">
        <f>SUMIFS(NhatKy_ViPham!K:K, NhatKy_ViPham!E:E, "10_Hoa_B", NhatKy_ViPham!F:F, B40)</f>
        <v>0</v>
      </c>
      <c r="R40" s="6">
        <f>100 + SUMIFS(NhatKy_ViPham!J:J, NhatKy_ViPham!E:E, "10_Hoa_B", NhatKy_ViPham!F:F, B40, NhatKy_ViPham!C:C, "T1") - SUMIFS(NhatKy_ViPham!K:K, NhatKy_ViPham!E:E, "10_Hoa_B", NhatKy_ViPham!F:F, B40, NhatKy_ViPham!C:C, "T1")</f>
        <v>100</v>
      </c>
      <c r="S40" s="6">
        <f>100 + SUMIFS(NhatKy_ViPham!J:J, NhatKy_ViPham!E:E, "10_Hoa_B", NhatKy_ViPham!F:F, B40, NhatKy_ViPham!C:C, "T2") - SUMIFS(NhatKy_ViPham!K:K, NhatKy_ViPham!E:E, "10_Hoa_B", NhatKy_ViPham!F:F, B40, NhatKy_ViPham!C:C, "T2")</f>
        <v>100</v>
      </c>
      <c r="T40" s="6">
        <f>100 + SUMIFS(NhatKy_ViPham!J:J, NhatKy_ViPham!E:E, "10_Hoa_B", NhatKy_ViPham!F:F, B40, NhatKy_ViPham!C:C, "T3") - SUMIFS(NhatKy_ViPham!K:K, NhatKy_ViPham!E:E, "10_Hoa_B", NhatKy_ViPham!F:F, B40, NhatKy_ViPham!C:C, "T3")</f>
        <v>100</v>
      </c>
      <c r="U40" s="6">
        <f>100 + SUMIFS(NhatKy_ViPham!J:J, NhatKy_ViPham!E:E, "10_Hoa_B", NhatKy_ViPham!F:F, B40, NhatKy_ViPham!C:C, "T4") - SUMIFS(NhatKy_ViPham!K:K, NhatKy_ViPham!E:E, "10_Hoa_B", NhatKy_ViPham!F:F, B40, NhatKy_ViPham!C:C, "T4")</f>
        <v>100</v>
      </c>
      <c r="V40" s="6">
        <f>100 + SUMIFS(NhatKy_ViPham!J:J, NhatKy_ViPham!E:E, "10_Hoa_B", NhatKy_ViPham!F:F, B40, NhatKy_ViPham!C:C, "T5") - SUMIFS(NhatKy_ViPham!K:K, NhatKy_ViPham!E:E, "10_Hoa_B", NhatKy_ViPham!F:F, B40, NhatKy_ViPham!C:C, "T5")</f>
        <v>100</v>
      </c>
      <c r="W40" s="6">
        <f>100 + SUMIFS(NhatKy_ViPham!J:J, NhatKy_ViPham!E:E, "10_Hoa_B", NhatKy_ViPham!F:F, B40, NhatKy_ViPham!C:C, "T6") - SUMIFS(NhatKy_ViPham!K:K, NhatKy_ViPham!E:E, "10_Hoa_B", NhatKy_ViPham!F:F, B40, NhatKy_ViPham!C:C, "T6")</f>
        <v>100</v>
      </c>
      <c r="X40" s="6">
        <f>100 + SUMIFS(NhatKy_ViPham!J:J, NhatKy_ViPham!E:E, "10_Hoa_B", NhatKy_ViPham!F:F, B40, NhatKy_ViPham!C:C, "T7") - SUMIFS(NhatKy_ViPham!K:K, NhatKy_ViPham!E:E, "10_Hoa_B", NhatKy_ViPham!F:F, B40, NhatKy_ViPham!C:C, "T7")</f>
        <v>100</v>
      </c>
      <c r="Y40" s="6">
        <f>100 + SUMIFS(NhatKy_ViPham!J:J, NhatKy_ViPham!E:E, "10_Hoa_B", NhatKy_ViPham!F:F, B40, NhatKy_ViPham!C:C, "T8") - SUMIFS(NhatKy_ViPham!K:K, NhatKy_ViPham!E:E, "10_Hoa_B", NhatKy_ViPham!F:F, B40, NhatKy_ViPham!C:C, "T8")</f>
        <v>100</v>
      </c>
      <c r="Z40" s="6">
        <f>100 + SUMIFS(NhatKy_ViPham!J:J, NhatKy_ViPham!E:E, "10_Hoa_B", NhatKy_ViPham!F:F, B40, NhatKy_ViPham!C:C, "T9") - SUMIFS(NhatKy_ViPham!K:K, NhatKy_ViPham!E:E, "10_Hoa_B", NhatKy_ViPham!F:F, B40, NhatKy_ViPham!C:C, "T9")</f>
        <v>100</v>
      </c>
      <c r="AA40" s="6">
        <f>100 + SUMIFS(NhatKy_ViPham!J:J, NhatKy_ViPham!E:E, "10_Hoa_B", NhatKy_ViPham!F:F, B40, NhatKy_ViPham!C:C, "T10") - SUMIFS(NhatKy_ViPham!K:K, NhatKy_ViPham!E:E, "10_Hoa_B", NhatKy_ViPham!F:F, B40, NhatKy_ViPham!C:C, "T10")</f>
        <v>100</v>
      </c>
      <c r="AB40" s="6">
        <f>100 + SUMIFS(NhatKy_ViPham!J:J, NhatKy_ViPham!E:E, "10_Hoa_B", NhatKy_ViPham!F:F, B40, NhatKy_ViPham!C:C, "T11") - SUMIFS(NhatKy_ViPham!K:K, NhatKy_ViPham!E:E, "10_Hoa_B", NhatKy_ViPham!F:F, B40, NhatKy_ViPham!C:C, "T11")</f>
        <v>100</v>
      </c>
      <c r="AC40" s="6">
        <f>100 + SUMIFS(NhatKy_ViPham!J:J, NhatKy_ViPham!E:E, "10_Hoa_B", NhatKy_ViPham!F:F, B40, NhatKy_ViPham!C:C, "T12") - SUMIFS(NhatKy_ViPham!K:K, NhatKy_ViPham!E:E, "10_Hoa_B", NhatKy_ViPham!F:F, B40, NhatKy_ViPham!C:C, "T12")</f>
        <v>100</v>
      </c>
      <c r="AD40" s="6">
        <f>100 + SUMIFS(NhatKy_ViPham!J:J, NhatKy_ViPham!E:E, "10_Hoa_B", NhatKy_ViPham!F:F, B40, NhatKy_ViPham!C:C, "T13") - SUMIFS(NhatKy_ViPham!K:K, NhatKy_ViPham!E:E, "10_Hoa_B", NhatKy_ViPham!F:F, B40, NhatKy_ViPham!C:C, "T13")</f>
        <v>100</v>
      </c>
      <c r="AE40" s="6">
        <f>100 + SUMIFS(NhatKy_ViPham!J:J, NhatKy_ViPham!E:E, "10_Hoa_B", NhatKy_ViPham!F:F, B40, NhatKy_ViPham!C:C, "T14") - SUMIFS(NhatKy_ViPham!K:K, NhatKy_ViPham!E:E, "10_Hoa_B", NhatKy_ViPham!F:F, B40, NhatKy_ViPham!C:C, "T14")</f>
        <v>100</v>
      </c>
      <c r="AF40" s="6">
        <f>100 + SUMIFS(NhatKy_ViPham!J:J, NhatKy_ViPham!E:E, "10_Hoa_B", NhatKy_ViPham!F:F, B40, NhatKy_ViPham!C:C, "T15") - SUMIFS(NhatKy_ViPham!K:K, NhatKy_ViPham!E:E, "10_Hoa_B", NhatKy_ViPham!F:F, B40, NhatKy_ViPham!C:C, "T15")</f>
        <v>100</v>
      </c>
      <c r="AG40" s="6">
        <f>100 + SUMIFS(NhatKy_ViPham!J:J, NhatKy_ViPham!E:E, "10_Hoa_B", NhatKy_ViPham!F:F, B40, NhatKy_ViPham!C:C, "T16") - SUMIFS(NhatKy_ViPham!K:K, NhatKy_ViPham!E:E, "10_Hoa_B", NhatKy_ViPham!F:F, B40, NhatKy_ViPham!C:C, "T16")</f>
        <v>100</v>
      </c>
      <c r="AH40" s="6">
        <f>100 + SUMIFS(NhatKy_ViPham!J:J, NhatKy_ViPham!E:E, "10_Hoa_B", NhatKy_ViPham!F:F, B40, NhatKy_ViPham!C:C, "T17") - SUMIFS(NhatKy_ViPham!K:K, NhatKy_ViPham!E:E, "10_Hoa_B", NhatKy_ViPham!F:F, B40, NhatKy_ViPham!C:C, "T17")</f>
        <v>100</v>
      </c>
      <c r="AI40" s="6">
        <f>100 + SUMIFS(NhatKy_ViPham!J:J, NhatKy_ViPham!E:E, "10_Hoa_B", NhatKy_ViPham!F:F, B40, NhatKy_ViPham!C:C, "T18") - SUMIFS(NhatKy_ViPham!K:K, NhatKy_ViPham!E:E, "10_Hoa_B", NhatKy_ViPham!F:F, B40, NhatKy_ViPham!C:C, "T18")</f>
        <v>100</v>
      </c>
      <c r="AJ40" s="6">
        <f>100 + SUMIFS(NhatKy_ViPham!J:J, NhatKy_ViPham!E:E, "10_Hoa_B", NhatKy_ViPham!F:F, B40, NhatKy_ViPham!C:C, "T19") - SUMIFS(NhatKy_ViPham!K:K, NhatKy_ViPham!E:E, "10_Hoa_B", NhatKy_ViPham!F:F, B40, NhatKy_ViPham!C:C, "T19")</f>
        <v>100</v>
      </c>
      <c r="AK40" s="6">
        <f>100 + SUMIFS(NhatKy_ViPham!J:J, NhatKy_ViPham!E:E, "10_Hoa_B", NhatKy_ViPham!F:F, B40, NhatKy_ViPham!C:C, "T20") - SUMIFS(NhatKy_ViPham!K:K, NhatKy_ViPham!E:E, "10_Hoa_B", NhatKy_ViPham!F:F, B40, NhatKy_ViPham!C:C, "T20")</f>
        <v>100</v>
      </c>
      <c r="AL40" s="6">
        <f>100 + SUMIFS(NhatKy_ViPham!J:J, NhatKy_ViPham!E:E, "10_Hoa_B", NhatKy_ViPham!F:F, B40, NhatKy_ViPham!C:C, "T21") - SUMIFS(NhatKy_ViPham!K:K, NhatKy_ViPham!E:E, "10_Hoa_B", NhatKy_ViPham!F:F, B40, NhatKy_ViPham!C:C, "T21")</f>
        <v>100</v>
      </c>
      <c r="AM40" s="6">
        <f>100 + SUMIFS(NhatKy_ViPham!J:J, NhatKy_ViPham!E:E, "10_Hoa_B", NhatKy_ViPham!F:F, B40, NhatKy_ViPham!C:C, "T22") - SUMIFS(NhatKy_ViPham!K:K, NhatKy_ViPham!E:E, "10_Hoa_B", NhatKy_ViPham!F:F, B40, NhatKy_ViPham!C:C, "T22")</f>
        <v>100</v>
      </c>
      <c r="AN40" s="6">
        <f>100 + SUMIFS(NhatKy_ViPham!J:J, NhatKy_ViPham!E:E, "10_Hoa_B", NhatKy_ViPham!F:F, B40, NhatKy_ViPham!C:C, "T23") - SUMIFS(NhatKy_ViPham!K:K, NhatKy_ViPham!E:E, "10_Hoa_B", NhatKy_ViPham!F:F, B40, NhatKy_ViPham!C:C, "T23")</f>
        <v>100</v>
      </c>
      <c r="AO40" s="6">
        <f>100 + SUMIFS(NhatKy_ViPham!J:J, NhatKy_ViPham!E:E, "10_Hoa_B", NhatKy_ViPham!F:F, B40, NhatKy_ViPham!C:C, "T24") - SUMIFS(NhatKy_ViPham!K:K, NhatKy_ViPham!E:E, "10_Hoa_B", NhatKy_ViPham!F:F, B40, NhatKy_ViPham!C:C, "T24")</f>
        <v>100</v>
      </c>
      <c r="AP40" s="6">
        <f>100 + SUMIFS(NhatKy_ViPham!J:J, NhatKy_ViPham!E:E, "10_Hoa_B", NhatKy_ViPham!F:F, B40, NhatKy_ViPham!C:C, "T25") - SUMIFS(NhatKy_ViPham!K:K, NhatKy_ViPham!E:E, "10_Hoa_B", NhatKy_ViPham!F:F, B40, NhatKy_ViPham!C:C, "T25")</f>
        <v>100</v>
      </c>
      <c r="AQ40" s="6">
        <f>100 + SUMIFS(NhatKy_ViPham!J:J, NhatKy_ViPham!E:E, "10_Hoa_B", NhatKy_ViPham!F:F, B40, NhatKy_ViPham!C:C, "T26") - SUMIFS(NhatKy_ViPham!K:K, NhatKy_ViPham!E:E, "10_Hoa_B", NhatKy_ViPham!F:F, B40, NhatKy_ViPham!C:C, "T26")</f>
        <v>100</v>
      </c>
      <c r="AR40" s="6">
        <f>100 + SUMIFS(NhatKy_ViPham!J:J, NhatKy_ViPham!E:E, "10_Hoa_B", NhatKy_ViPham!F:F, B40, NhatKy_ViPham!C:C, "T27") - SUMIFS(NhatKy_ViPham!K:K, NhatKy_ViPham!E:E, "10_Hoa_B", NhatKy_ViPham!F:F, B40, NhatKy_ViPham!C:C, "T27")</f>
        <v>100</v>
      </c>
      <c r="AS40" s="6">
        <f>100 + SUMIFS(NhatKy_ViPham!J:J, NhatKy_ViPham!E:E, "10_Hoa_B", NhatKy_ViPham!F:F, B40, NhatKy_ViPham!C:C, "T28") - SUMIFS(NhatKy_ViPham!K:K, NhatKy_ViPham!E:E, "10_Hoa_B", NhatKy_ViPham!F:F, B40, NhatKy_ViPham!C:C, "T28")</f>
        <v>100</v>
      </c>
      <c r="AT40" s="6">
        <f>100 + SUMIFS(NhatKy_ViPham!J:J, NhatKy_ViPham!E:E, "10_Hoa_B", NhatKy_ViPham!F:F, B40, NhatKy_ViPham!C:C, "T29") - SUMIFS(NhatKy_ViPham!K:K, NhatKy_ViPham!E:E, "10_Hoa_B", NhatKy_ViPham!F:F, B40, NhatKy_ViPham!C:C, "T29")</f>
        <v>100</v>
      </c>
      <c r="AU40" s="6">
        <f>100 + SUMIFS(NhatKy_ViPham!J:J, NhatKy_ViPham!E:E, "10_Hoa_B", NhatKy_ViPham!F:F, B40, NhatKy_ViPham!C:C, "T30") - SUMIFS(NhatKy_ViPham!K:K, NhatKy_ViPham!E:E, "10_Hoa_B", NhatKy_ViPham!F:F, B40, NhatKy_ViPham!C:C, "T30")</f>
        <v>100</v>
      </c>
      <c r="AV40" s="6">
        <f>100 + SUMIFS(NhatKy_ViPham!J:J, NhatKy_ViPham!E:E, "10_Hoa_B", NhatKy_ViPham!F:F, B40, NhatKy_ViPham!C:C, "T31") - SUMIFS(NhatKy_ViPham!K:K, NhatKy_ViPham!E:E, "10_Hoa_B", NhatKy_ViPham!F:F, B40, NhatKy_ViPham!C:C, "T31")</f>
        <v>100</v>
      </c>
      <c r="AW40" s="6">
        <f>100 + SUMIFS(NhatKy_ViPham!J:J, NhatKy_ViPham!E:E, "10_Hoa_B", NhatKy_ViPham!F:F, B40, NhatKy_ViPham!C:C, "T32") - SUMIFS(NhatKy_ViPham!K:K, NhatKy_ViPham!E:E, "10_Hoa_B", NhatKy_ViPham!F:F, B40, NhatKy_ViPham!C:C, "T32")</f>
        <v>100</v>
      </c>
      <c r="AX40" s="6">
        <f>100 + SUMIFS(NhatKy_ViPham!J:J, NhatKy_ViPham!E:E, "10_Hoa_B", NhatKy_ViPham!F:F, B40, NhatKy_ViPham!C:C, "T33") - SUMIFS(NhatKy_ViPham!K:K, NhatKy_ViPham!E:E, "10_Hoa_B", NhatKy_ViPham!F:F, B40, NhatKy_ViPham!C:C, "T33")</f>
        <v>100</v>
      </c>
      <c r="AY40" s="6">
        <f>100 + SUMIFS(NhatKy_ViPham!J:J, NhatKy_ViPham!E:E, "10_Hoa_B", NhatKy_ViPham!F:F, B40, NhatKy_ViPham!C:C, "T34") - SUMIFS(NhatKy_ViPham!K:K, NhatKy_ViPham!E:E, "10_Hoa_B", NhatKy_ViPham!F:F, B40, NhatKy_ViPham!C:C, "T34")</f>
        <v>100</v>
      </c>
      <c r="AZ40" s="6">
        <f>100 + SUMIFS(NhatKy_ViPham!J:J, NhatKy_ViPham!E:E, "10_Hoa_B", NhatKy_ViPham!F:F, B40, NhatKy_ViPham!C:C, "T35") - SUMIFS(NhatKy_ViPham!K:K, NhatKy_ViPham!E:E, "10_Hoa_B", NhatKy_ViPham!F:F, B40, NhatKy_ViPham!C:C, "T35")</f>
        <v>100</v>
      </c>
      <c r="BA40" s="12">
        <f t="shared" si="0"/>
        <v>100</v>
      </c>
      <c r="BB40" s="11" t="s">
        <v>430</v>
      </c>
      <c r="BC40" s="16" t="str">
        <f t="shared" si="1"/>
        <v>Tốt</v>
      </c>
      <c r="BD40" s="15" t="str">
        <f t="shared" si="2"/>
        <v>🟢 BÌNH THƯỜNG</v>
      </c>
    </row>
    <row r="41" spans="1:56" x14ac:dyDescent="0.25">
      <c r="A41" s="4">
        <v>33</v>
      </c>
      <c r="B41" s="10" t="s">
        <v>795</v>
      </c>
      <c r="C41" s="4" t="s">
        <v>734</v>
      </c>
      <c r="D41" s="4" t="s">
        <v>435</v>
      </c>
      <c r="E41" s="11" t="s">
        <v>430</v>
      </c>
      <c r="F41" s="7">
        <f>SUMIFS(NhatKy_ViPham!K:K, NhatKy_ViPham!E:E, "10_Hoa_B", NhatKy_ViPham!F:F, B41, NhatKy_ViPham!H:H, "L01")</f>
        <v>0</v>
      </c>
      <c r="G41" s="7">
        <f>SUMIFS(NhatKy_ViPham!K:K, NhatKy_ViPham!E:E, "10_Hoa_B", NhatKy_ViPham!F:F, B41, NhatKy_ViPham!H:H, "L02")</f>
        <v>0</v>
      </c>
      <c r="H41" s="7">
        <f>SUMIFS(NhatKy_ViPham!K:K, NhatKy_ViPham!E:E, "10_Hoa_B", NhatKy_ViPham!F:F, B41, NhatKy_ViPham!H:H, "L03")</f>
        <v>0</v>
      </c>
      <c r="I41" s="7">
        <f>SUMIFS(NhatKy_ViPham!K:K, NhatKy_ViPham!E:E, "10_Hoa_B", NhatKy_ViPham!F:F, B41, NhatKy_ViPham!H:H, "L04")</f>
        <v>0</v>
      </c>
      <c r="J41" s="7">
        <f>SUMIFS(NhatKy_ViPham!K:K, NhatKy_ViPham!E:E, "10_Hoa_B", NhatKy_ViPham!F:F, B41, NhatKy_ViPham!H:H, "L05")</f>
        <v>0</v>
      </c>
      <c r="K41" s="7">
        <f>SUMIFS(NhatKy_ViPham!K:K, NhatKy_ViPham!E:E, "10_Hoa_B", NhatKy_ViPham!F:F, B41, NhatKy_ViPham!H:H, "L06")</f>
        <v>0</v>
      </c>
      <c r="L41" s="7">
        <f>SUMIFS(NhatKy_ViPham!K:K, NhatKy_ViPham!E:E, "10_Hoa_B", NhatKy_ViPham!F:F, B41, NhatKy_ViPham!H:H, "L07")</f>
        <v>0</v>
      </c>
      <c r="M41" s="7">
        <f>SUMIFS(NhatKy_ViPham!K:K, NhatKy_ViPham!E:E, "10_Hoa_B", NhatKy_ViPham!F:F, B41, NhatKy_ViPham!H:H, "L08")</f>
        <v>0</v>
      </c>
      <c r="N41" s="7">
        <f>SUMIFS(NhatKy_ViPham!K:K, NhatKy_ViPham!E:E, "10_Hoa_B", NhatKy_ViPham!F:F, B41, NhatKy_ViPham!H:H, "L09")</f>
        <v>0</v>
      </c>
      <c r="O41" s="7">
        <f>SUMIFS(NhatKy_ViPham!K:K, NhatKy_ViPham!E:E, "10_Hoa_B", NhatKy_ViPham!F:F, B41, NhatKy_ViPham!H:H, "L10")</f>
        <v>0</v>
      </c>
      <c r="P41" s="12">
        <f>SUMIFS(NhatKy_ViPham!J:J, NhatKy_ViPham!E:E, "10_Hoa_B", NhatKy_ViPham!F:F, B41)</f>
        <v>0</v>
      </c>
      <c r="Q41" s="13">
        <f>SUMIFS(NhatKy_ViPham!K:K, NhatKy_ViPham!E:E, "10_Hoa_B", NhatKy_ViPham!F:F, B41)</f>
        <v>0</v>
      </c>
      <c r="R41" s="7">
        <f>100 + SUMIFS(NhatKy_ViPham!J:J, NhatKy_ViPham!E:E, "10_Hoa_B", NhatKy_ViPham!F:F, B41, NhatKy_ViPham!C:C, "T1") - SUMIFS(NhatKy_ViPham!K:K, NhatKy_ViPham!E:E, "10_Hoa_B", NhatKy_ViPham!F:F, B41, NhatKy_ViPham!C:C, "T1")</f>
        <v>100</v>
      </c>
      <c r="S41" s="7">
        <f>100 + SUMIFS(NhatKy_ViPham!J:J, NhatKy_ViPham!E:E, "10_Hoa_B", NhatKy_ViPham!F:F, B41, NhatKy_ViPham!C:C, "T2") - SUMIFS(NhatKy_ViPham!K:K, NhatKy_ViPham!E:E, "10_Hoa_B", NhatKy_ViPham!F:F, B41, NhatKy_ViPham!C:C, "T2")</f>
        <v>100</v>
      </c>
      <c r="T41" s="7">
        <f>100 + SUMIFS(NhatKy_ViPham!J:J, NhatKy_ViPham!E:E, "10_Hoa_B", NhatKy_ViPham!F:F, B41, NhatKy_ViPham!C:C, "T3") - SUMIFS(NhatKy_ViPham!K:K, NhatKy_ViPham!E:E, "10_Hoa_B", NhatKy_ViPham!F:F, B41, NhatKy_ViPham!C:C, "T3")</f>
        <v>100</v>
      </c>
      <c r="U41" s="7">
        <f>100 + SUMIFS(NhatKy_ViPham!J:J, NhatKy_ViPham!E:E, "10_Hoa_B", NhatKy_ViPham!F:F, B41, NhatKy_ViPham!C:C, "T4") - SUMIFS(NhatKy_ViPham!K:K, NhatKy_ViPham!E:E, "10_Hoa_B", NhatKy_ViPham!F:F, B41, NhatKy_ViPham!C:C, "T4")</f>
        <v>100</v>
      </c>
      <c r="V41" s="7">
        <f>100 + SUMIFS(NhatKy_ViPham!J:J, NhatKy_ViPham!E:E, "10_Hoa_B", NhatKy_ViPham!F:F, B41, NhatKy_ViPham!C:C, "T5") - SUMIFS(NhatKy_ViPham!K:K, NhatKy_ViPham!E:E, "10_Hoa_B", NhatKy_ViPham!F:F, B41, NhatKy_ViPham!C:C, "T5")</f>
        <v>100</v>
      </c>
      <c r="W41" s="7">
        <f>100 + SUMIFS(NhatKy_ViPham!J:J, NhatKy_ViPham!E:E, "10_Hoa_B", NhatKy_ViPham!F:F, B41, NhatKy_ViPham!C:C, "T6") - SUMIFS(NhatKy_ViPham!K:K, NhatKy_ViPham!E:E, "10_Hoa_B", NhatKy_ViPham!F:F, B41, NhatKy_ViPham!C:C, "T6")</f>
        <v>100</v>
      </c>
      <c r="X41" s="7">
        <f>100 + SUMIFS(NhatKy_ViPham!J:J, NhatKy_ViPham!E:E, "10_Hoa_B", NhatKy_ViPham!F:F, B41, NhatKy_ViPham!C:C, "T7") - SUMIFS(NhatKy_ViPham!K:K, NhatKy_ViPham!E:E, "10_Hoa_B", NhatKy_ViPham!F:F, B41, NhatKy_ViPham!C:C, "T7")</f>
        <v>100</v>
      </c>
      <c r="Y41" s="7">
        <f>100 + SUMIFS(NhatKy_ViPham!J:J, NhatKy_ViPham!E:E, "10_Hoa_B", NhatKy_ViPham!F:F, B41, NhatKy_ViPham!C:C, "T8") - SUMIFS(NhatKy_ViPham!K:K, NhatKy_ViPham!E:E, "10_Hoa_B", NhatKy_ViPham!F:F, B41, NhatKy_ViPham!C:C, "T8")</f>
        <v>100</v>
      </c>
      <c r="Z41" s="7">
        <f>100 + SUMIFS(NhatKy_ViPham!J:J, NhatKy_ViPham!E:E, "10_Hoa_B", NhatKy_ViPham!F:F, B41, NhatKy_ViPham!C:C, "T9") - SUMIFS(NhatKy_ViPham!K:K, NhatKy_ViPham!E:E, "10_Hoa_B", NhatKy_ViPham!F:F, B41, NhatKy_ViPham!C:C, "T9")</f>
        <v>100</v>
      </c>
      <c r="AA41" s="7">
        <f>100 + SUMIFS(NhatKy_ViPham!J:J, NhatKy_ViPham!E:E, "10_Hoa_B", NhatKy_ViPham!F:F, B41, NhatKy_ViPham!C:C, "T10") - SUMIFS(NhatKy_ViPham!K:K, NhatKy_ViPham!E:E, "10_Hoa_B", NhatKy_ViPham!F:F, B41, NhatKy_ViPham!C:C, "T10")</f>
        <v>100</v>
      </c>
      <c r="AB41" s="7">
        <f>100 + SUMIFS(NhatKy_ViPham!J:J, NhatKy_ViPham!E:E, "10_Hoa_B", NhatKy_ViPham!F:F, B41, NhatKy_ViPham!C:C, "T11") - SUMIFS(NhatKy_ViPham!K:K, NhatKy_ViPham!E:E, "10_Hoa_B", NhatKy_ViPham!F:F, B41, NhatKy_ViPham!C:C, "T11")</f>
        <v>100</v>
      </c>
      <c r="AC41" s="7">
        <f>100 + SUMIFS(NhatKy_ViPham!J:J, NhatKy_ViPham!E:E, "10_Hoa_B", NhatKy_ViPham!F:F, B41, NhatKy_ViPham!C:C, "T12") - SUMIFS(NhatKy_ViPham!K:K, NhatKy_ViPham!E:E, "10_Hoa_B", NhatKy_ViPham!F:F, B41, NhatKy_ViPham!C:C, "T12")</f>
        <v>100</v>
      </c>
      <c r="AD41" s="7">
        <f>100 + SUMIFS(NhatKy_ViPham!J:J, NhatKy_ViPham!E:E, "10_Hoa_B", NhatKy_ViPham!F:F, B41, NhatKy_ViPham!C:C, "T13") - SUMIFS(NhatKy_ViPham!K:K, NhatKy_ViPham!E:E, "10_Hoa_B", NhatKy_ViPham!F:F, B41, NhatKy_ViPham!C:C, "T13")</f>
        <v>100</v>
      </c>
      <c r="AE41" s="7">
        <f>100 + SUMIFS(NhatKy_ViPham!J:J, NhatKy_ViPham!E:E, "10_Hoa_B", NhatKy_ViPham!F:F, B41, NhatKy_ViPham!C:C, "T14") - SUMIFS(NhatKy_ViPham!K:K, NhatKy_ViPham!E:E, "10_Hoa_B", NhatKy_ViPham!F:F, B41, NhatKy_ViPham!C:C, "T14")</f>
        <v>100</v>
      </c>
      <c r="AF41" s="7">
        <f>100 + SUMIFS(NhatKy_ViPham!J:J, NhatKy_ViPham!E:E, "10_Hoa_B", NhatKy_ViPham!F:F, B41, NhatKy_ViPham!C:C, "T15") - SUMIFS(NhatKy_ViPham!K:K, NhatKy_ViPham!E:E, "10_Hoa_B", NhatKy_ViPham!F:F, B41, NhatKy_ViPham!C:C, "T15")</f>
        <v>100</v>
      </c>
      <c r="AG41" s="7">
        <f>100 + SUMIFS(NhatKy_ViPham!J:J, NhatKy_ViPham!E:E, "10_Hoa_B", NhatKy_ViPham!F:F, B41, NhatKy_ViPham!C:C, "T16") - SUMIFS(NhatKy_ViPham!K:K, NhatKy_ViPham!E:E, "10_Hoa_B", NhatKy_ViPham!F:F, B41, NhatKy_ViPham!C:C, "T16")</f>
        <v>100</v>
      </c>
      <c r="AH41" s="7">
        <f>100 + SUMIFS(NhatKy_ViPham!J:J, NhatKy_ViPham!E:E, "10_Hoa_B", NhatKy_ViPham!F:F, B41, NhatKy_ViPham!C:C, "T17") - SUMIFS(NhatKy_ViPham!K:K, NhatKy_ViPham!E:E, "10_Hoa_B", NhatKy_ViPham!F:F, B41, NhatKy_ViPham!C:C, "T17")</f>
        <v>100</v>
      </c>
      <c r="AI41" s="7">
        <f>100 + SUMIFS(NhatKy_ViPham!J:J, NhatKy_ViPham!E:E, "10_Hoa_B", NhatKy_ViPham!F:F, B41, NhatKy_ViPham!C:C, "T18") - SUMIFS(NhatKy_ViPham!K:K, NhatKy_ViPham!E:E, "10_Hoa_B", NhatKy_ViPham!F:F, B41, NhatKy_ViPham!C:C, "T18")</f>
        <v>100</v>
      </c>
      <c r="AJ41" s="7">
        <f>100 + SUMIFS(NhatKy_ViPham!J:J, NhatKy_ViPham!E:E, "10_Hoa_B", NhatKy_ViPham!F:F, B41, NhatKy_ViPham!C:C, "T19") - SUMIFS(NhatKy_ViPham!K:K, NhatKy_ViPham!E:E, "10_Hoa_B", NhatKy_ViPham!F:F, B41, NhatKy_ViPham!C:C, "T19")</f>
        <v>100</v>
      </c>
      <c r="AK41" s="7">
        <f>100 + SUMIFS(NhatKy_ViPham!J:J, NhatKy_ViPham!E:E, "10_Hoa_B", NhatKy_ViPham!F:F, B41, NhatKy_ViPham!C:C, "T20") - SUMIFS(NhatKy_ViPham!K:K, NhatKy_ViPham!E:E, "10_Hoa_B", NhatKy_ViPham!F:F, B41, NhatKy_ViPham!C:C, "T20")</f>
        <v>100</v>
      </c>
      <c r="AL41" s="7">
        <f>100 + SUMIFS(NhatKy_ViPham!J:J, NhatKy_ViPham!E:E, "10_Hoa_B", NhatKy_ViPham!F:F, B41, NhatKy_ViPham!C:C, "T21") - SUMIFS(NhatKy_ViPham!K:K, NhatKy_ViPham!E:E, "10_Hoa_B", NhatKy_ViPham!F:F, B41, NhatKy_ViPham!C:C, "T21")</f>
        <v>100</v>
      </c>
      <c r="AM41" s="7">
        <f>100 + SUMIFS(NhatKy_ViPham!J:J, NhatKy_ViPham!E:E, "10_Hoa_B", NhatKy_ViPham!F:F, B41, NhatKy_ViPham!C:C, "T22") - SUMIFS(NhatKy_ViPham!K:K, NhatKy_ViPham!E:E, "10_Hoa_B", NhatKy_ViPham!F:F, B41, NhatKy_ViPham!C:C, "T22")</f>
        <v>100</v>
      </c>
      <c r="AN41" s="7">
        <f>100 + SUMIFS(NhatKy_ViPham!J:J, NhatKy_ViPham!E:E, "10_Hoa_B", NhatKy_ViPham!F:F, B41, NhatKy_ViPham!C:C, "T23") - SUMIFS(NhatKy_ViPham!K:K, NhatKy_ViPham!E:E, "10_Hoa_B", NhatKy_ViPham!F:F, B41, NhatKy_ViPham!C:C, "T23")</f>
        <v>100</v>
      </c>
      <c r="AO41" s="7">
        <f>100 + SUMIFS(NhatKy_ViPham!J:J, NhatKy_ViPham!E:E, "10_Hoa_B", NhatKy_ViPham!F:F, B41, NhatKy_ViPham!C:C, "T24") - SUMIFS(NhatKy_ViPham!K:K, NhatKy_ViPham!E:E, "10_Hoa_B", NhatKy_ViPham!F:F, B41, NhatKy_ViPham!C:C, "T24")</f>
        <v>100</v>
      </c>
      <c r="AP41" s="7">
        <f>100 + SUMIFS(NhatKy_ViPham!J:J, NhatKy_ViPham!E:E, "10_Hoa_B", NhatKy_ViPham!F:F, B41, NhatKy_ViPham!C:C, "T25") - SUMIFS(NhatKy_ViPham!K:K, NhatKy_ViPham!E:E, "10_Hoa_B", NhatKy_ViPham!F:F, B41, NhatKy_ViPham!C:C, "T25")</f>
        <v>100</v>
      </c>
      <c r="AQ41" s="7">
        <f>100 + SUMIFS(NhatKy_ViPham!J:J, NhatKy_ViPham!E:E, "10_Hoa_B", NhatKy_ViPham!F:F, B41, NhatKy_ViPham!C:C, "T26") - SUMIFS(NhatKy_ViPham!K:K, NhatKy_ViPham!E:E, "10_Hoa_B", NhatKy_ViPham!F:F, B41, NhatKy_ViPham!C:C, "T26")</f>
        <v>100</v>
      </c>
      <c r="AR41" s="7">
        <f>100 + SUMIFS(NhatKy_ViPham!J:J, NhatKy_ViPham!E:E, "10_Hoa_B", NhatKy_ViPham!F:F, B41, NhatKy_ViPham!C:C, "T27") - SUMIFS(NhatKy_ViPham!K:K, NhatKy_ViPham!E:E, "10_Hoa_B", NhatKy_ViPham!F:F, B41, NhatKy_ViPham!C:C, "T27")</f>
        <v>100</v>
      </c>
      <c r="AS41" s="7">
        <f>100 + SUMIFS(NhatKy_ViPham!J:J, NhatKy_ViPham!E:E, "10_Hoa_B", NhatKy_ViPham!F:F, B41, NhatKy_ViPham!C:C, "T28") - SUMIFS(NhatKy_ViPham!K:K, NhatKy_ViPham!E:E, "10_Hoa_B", NhatKy_ViPham!F:F, B41, NhatKy_ViPham!C:C, "T28")</f>
        <v>100</v>
      </c>
      <c r="AT41" s="7">
        <f>100 + SUMIFS(NhatKy_ViPham!J:J, NhatKy_ViPham!E:E, "10_Hoa_B", NhatKy_ViPham!F:F, B41, NhatKy_ViPham!C:C, "T29") - SUMIFS(NhatKy_ViPham!K:K, NhatKy_ViPham!E:E, "10_Hoa_B", NhatKy_ViPham!F:F, B41, NhatKy_ViPham!C:C, "T29")</f>
        <v>100</v>
      </c>
      <c r="AU41" s="7">
        <f>100 + SUMIFS(NhatKy_ViPham!J:J, NhatKy_ViPham!E:E, "10_Hoa_B", NhatKy_ViPham!F:F, B41, NhatKy_ViPham!C:C, "T30") - SUMIFS(NhatKy_ViPham!K:K, NhatKy_ViPham!E:E, "10_Hoa_B", NhatKy_ViPham!F:F, B41, NhatKy_ViPham!C:C, "T30")</f>
        <v>100</v>
      </c>
      <c r="AV41" s="7">
        <f>100 + SUMIFS(NhatKy_ViPham!J:J, NhatKy_ViPham!E:E, "10_Hoa_B", NhatKy_ViPham!F:F, B41, NhatKy_ViPham!C:C, "T31") - SUMIFS(NhatKy_ViPham!K:K, NhatKy_ViPham!E:E, "10_Hoa_B", NhatKy_ViPham!F:F, B41, NhatKy_ViPham!C:C, "T31")</f>
        <v>100</v>
      </c>
      <c r="AW41" s="7">
        <f>100 + SUMIFS(NhatKy_ViPham!J:J, NhatKy_ViPham!E:E, "10_Hoa_B", NhatKy_ViPham!F:F, B41, NhatKy_ViPham!C:C, "T32") - SUMIFS(NhatKy_ViPham!K:K, NhatKy_ViPham!E:E, "10_Hoa_B", NhatKy_ViPham!F:F, B41, NhatKy_ViPham!C:C, "T32")</f>
        <v>100</v>
      </c>
      <c r="AX41" s="7">
        <f>100 + SUMIFS(NhatKy_ViPham!J:J, NhatKy_ViPham!E:E, "10_Hoa_B", NhatKy_ViPham!F:F, B41, NhatKy_ViPham!C:C, "T33") - SUMIFS(NhatKy_ViPham!K:K, NhatKy_ViPham!E:E, "10_Hoa_B", NhatKy_ViPham!F:F, B41, NhatKy_ViPham!C:C, "T33")</f>
        <v>100</v>
      </c>
      <c r="AY41" s="7">
        <f>100 + SUMIFS(NhatKy_ViPham!J:J, NhatKy_ViPham!E:E, "10_Hoa_B", NhatKy_ViPham!F:F, B41, NhatKy_ViPham!C:C, "T34") - SUMIFS(NhatKy_ViPham!K:K, NhatKy_ViPham!E:E, "10_Hoa_B", NhatKy_ViPham!F:F, B41, NhatKy_ViPham!C:C, "T34")</f>
        <v>100</v>
      </c>
      <c r="AZ41" s="7">
        <f>100 + SUMIFS(NhatKy_ViPham!J:J, NhatKy_ViPham!E:E, "10_Hoa_B", NhatKy_ViPham!F:F, B41, NhatKy_ViPham!C:C, "T35") - SUMIFS(NhatKy_ViPham!K:K, NhatKy_ViPham!E:E, "10_Hoa_B", NhatKy_ViPham!F:F, B41, NhatKy_ViPham!C:C, "T35")</f>
        <v>100</v>
      </c>
      <c r="BA41" s="12">
        <f t="shared" si="0"/>
        <v>100</v>
      </c>
      <c r="BB41" s="11" t="s">
        <v>430</v>
      </c>
      <c r="BC41" s="14" t="str">
        <f t="shared" si="1"/>
        <v>Tốt</v>
      </c>
      <c r="BD41" s="10" t="str">
        <f t="shared" si="2"/>
        <v>🟢 BÌNH THƯỜNG</v>
      </c>
    </row>
    <row r="42" spans="1:56" x14ac:dyDescent="0.25">
      <c r="A42" s="5">
        <v>34</v>
      </c>
      <c r="B42" s="15" t="s">
        <v>796</v>
      </c>
      <c r="C42" s="5" t="s">
        <v>797</v>
      </c>
      <c r="D42" s="5" t="s">
        <v>435</v>
      </c>
      <c r="E42" s="11" t="s">
        <v>430</v>
      </c>
      <c r="F42" s="6">
        <f>SUMIFS(NhatKy_ViPham!K:K, NhatKy_ViPham!E:E, "10_Hoa_B", NhatKy_ViPham!F:F, B42, NhatKy_ViPham!H:H, "L01")</f>
        <v>0</v>
      </c>
      <c r="G42" s="6">
        <f>SUMIFS(NhatKy_ViPham!K:K, NhatKy_ViPham!E:E, "10_Hoa_B", NhatKy_ViPham!F:F, B42, NhatKy_ViPham!H:H, "L02")</f>
        <v>0</v>
      </c>
      <c r="H42" s="6">
        <f>SUMIFS(NhatKy_ViPham!K:K, NhatKy_ViPham!E:E, "10_Hoa_B", NhatKy_ViPham!F:F, B42, NhatKy_ViPham!H:H, "L03")</f>
        <v>0</v>
      </c>
      <c r="I42" s="6">
        <f>SUMIFS(NhatKy_ViPham!K:K, NhatKy_ViPham!E:E, "10_Hoa_B", NhatKy_ViPham!F:F, B42, NhatKy_ViPham!H:H, "L04")</f>
        <v>0</v>
      </c>
      <c r="J42" s="6">
        <f>SUMIFS(NhatKy_ViPham!K:K, NhatKy_ViPham!E:E, "10_Hoa_B", NhatKy_ViPham!F:F, B42, NhatKy_ViPham!H:H, "L05")</f>
        <v>0</v>
      </c>
      <c r="K42" s="6">
        <f>SUMIFS(NhatKy_ViPham!K:K, NhatKy_ViPham!E:E, "10_Hoa_B", NhatKy_ViPham!F:F, B42, NhatKy_ViPham!H:H, "L06")</f>
        <v>0</v>
      </c>
      <c r="L42" s="6">
        <f>SUMIFS(NhatKy_ViPham!K:K, NhatKy_ViPham!E:E, "10_Hoa_B", NhatKy_ViPham!F:F, B42, NhatKy_ViPham!H:H, "L07")</f>
        <v>0</v>
      </c>
      <c r="M42" s="6">
        <f>SUMIFS(NhatKy_ViPham!K:K, NhatKy_ViPham!E:E, "10_Hoa_B", NhatKy_ViPham!F:F, B42, NhatKy_ViPham!H:H, "L08")</f>
        <v>0</v>
      </c>
      <c r="N42" s="6">
        <f>SUMIFS(NhatKy_ViPham!K:K, NhatKy_ViPham!E:E, "10_Hoa_B", NhatKy_ViPham!F:F, B42, NhatKy_ViPham!H:H, "L09")</f>
        <v>0</v>
      </c>
      <c r="O42" s="6">
        <f>SUMIFS(NhatKy_ViPham!K:K, NhatKy_ViPham!E:E, "10_Hoa_B", NhatKy_ViPham!F:F, B42, NhatKy_ViPham!H:H, "L10")</f>
        <v>0</v>
      </c>
      <c r="P42" s="12">
        <f>SUMIFS(NhatKy_ViPham!J:J, NhatKy_ViPham!E:E, "10_Hoa_B", NhatKy_ViPham!F:F, B42)</f>
        <v>0</v>
      </c>
      <c r="Q42" s="13">
        <f>SUMIFS(NhatKy_ViPham!K:K, NhatKy_ViPham!E:E, "10_Hoa_B", NhatKy_ViPham!F:F, B42)</f>
        <v>0</v>
      </c>
      <c r="R42" s="6">
        <f>100 + SUMIFS(NhatKy_ViPham!J:J, NhatKy_ViPham!E:E, "10_Hoa_B", NhatKy_ViPham!F:F, B42, NhatKy_ViPham!C:C, "T1") - SUMIFS(NhatKy_ViPham!K:K, NhatKy_ViPham!E:E, "10_Hoa_B", NhatKy_ViPham!F:F, B42, NhatKy_ViPham!C:C, "T1")</f>
        <v>100</v>
      </c>
      <c r="S42" s="6">
        <f>100 + SUMIFS(NhatKy_ViPham!J:J, NhatKy_ViPham!E:E, "10_Hoa_B", NhatKy_ViPham!F:F, B42, NhatKy_ViPham!C:C, "T2") - SUMIFS(NhatKy_ViPham!K:K, NhatKy_ViPham!E:E, "10_Hoa_B", NhatKy_ViPham!F:F, B42, NhatKy_ViPham!C:C, "T2")</f>
        <v>100</v>
      </c>
      <c r="T42" s="6">
        <f>100 + SUMIFS(NhatKy_ViPham!J:J, NhatKy_ViPham!E:E, "10_Hoa_B", NhatKy_ViPham!F:F, B42, NhatKy_ViPham!C:C, "T3") - SUMIFS(NhatKy_ViPham!K:K, NhatKy_ViPham!E:E, "10_Hoa_B", NhatKy_ViPham!F:F, B42, NhatKy_ViPham!C:C, "T3")</f>
        <v>100</v>
      </c>
      <c r="U42" s="6">
        <f>100 + SUMIFS(NhatKy_ViPham!J:J, NhatKy_ViPham!E:E, "10_Hoa_B", NhatKy_ViPham!F:F, B42, NhatKy_ViPham!C:C, "T4") - SUMIFS(NhatKy_ViPham!K:K, NhatKy_ViPham!E:E, "10_Hoa_B", NhatKy_ViPham!F:F, B42, NhatKy_ViPham!C:C, "T4")</f>
        <v>100</v>
      </c>
      <c r="V42" s="6">
        <f>100 + SUMIFS(NhatKy_ViPham!J:J, NhatKy_ViPham!E:E, "10_Hoa_B", NhatKy_ViPham!F:F, B42, NhatKy_ViPham!C:C, "T5") - SUMIFS(NhatKy_ViPham!K:K, NhatKy_ViPham!E:E, "10_Hoa_B", NhatKy_ViPham!F:F, B42, NhatKy_ViPham!C:C, "T5")</f>
        <v>100</v>
      </c>
      <c r="W42" s="6">
        <f>100 + SUMIFS(NhatKy_ViPham!J:J, NhatKy_ViPham!E:E, "10_Hoa_B", NhatKy_ViPham!F:F, B42, NhatKy_ViPham!C:C, "T6") - SUMIFS(NhatKy_ViPham!K:K, NhatKy_ViPham!E:E, "10_Hoa_B", NhatKy_ViPham!F:F, B42, NhatKy_ViPham!C:C, "T6")</f>
        <v>100</v>
      </c>
      <c r="X42" s="6">
        <f>100 + SUMIFS(NhatKy_ViPham!J:J, NhatKy_ViPham!E:E, "10_Hoa_B", NhatKy_ViPham!F:F, B42, NhatKy_ViPham!C:C, "T7") - SUMIFS(NhatKy_ViPham!K:K, NhatKy_ViPham!E:E, "10_Hoa_B", NhatKy_ViPham!F:F, B42, NhatKy_ViPham!C:C, "T7")</f>
        <v>100</v>
      </c>
      <c r="Y42" s="6">
        <f>100 + SUMIFS(NhatKy_ViPham!J:J, NhatKy_ViPham!E:E, "10_Hoa_B", NhatKy_ViPham!F:F, B42, NhatKy_ViPham!C:C, "T8") - SUMIFS(NhatKy_ViPham!K:K, NhatKy_ViPham!E:E, "10_Hoa_B", NhatKy_ViPham!F:F, B42, NhatKy_ViPham!C:C, "T8")</f>
        <v>100</v>
      </c>
      <c r="Z42" s="6">
        <f>100 + SUMIFS(NhatKy_ViPham!J:J, NhatKy_ViPham!E:E, "10_Hoa_B", NhatKy_ViPham!F:F, B42, NhatKy_ViPham!C:C, "T9") - SUMIFS(NhatKy_ViPham!K:K, NhatKy_ViPham!E:E, "10_Hoa_B", NhatKy_ViPham!F:F, B42, NhatKy_ViPham!C:C, "T9")</f>
        <v>100</v>
      </c>
      <c r="AA42" s="6">
        <f>100 + SUMIFS(NhatKy_ViPham!J:J, NhatKy_ViPham!E:E, "10_Hoa_B", NhatKy_ViPham!F:F, B42, NhatKy_ViPham!C:C, "T10") - SUMIFS(NhatKy_ViPham!K:K, NhatKy_ViPham!E:E, "10_Hoa_B", NhatKy_ViPham!F:F, B42, NhatKy_ViPham!C:C, "T10")</f>
        <v>100</v>
      </c>
      <c r="AB42" s="6">
        <f>100 + SUMIFS(NhatKy_ViPham!J:J, NhatKy_ViPham!E:E, "10_Hoa_B", NhatKy_ViPham!F:F, B42, NhatKy_ViPham!C:C, "T11") - SUMIFS(NhatKy_ViPham!K:K, NhatKy_ViPham!E:E, "10_Hoa_B", NhatKy_ViPham!F:F, B42, NhatKy_ViPham!C:C, "T11")</f>
        <v>100</v>
      </c>
      <c r="AC42" s="6">
        <f>100 + SUMIFS(NhatKy_ViPham!J:J, NhatKy_ViPham!E:E, "10_Hoa_B", NhatKy_ViPham!F:F, B42, NhatKy_ViPham!C:C, "T12") - SUMIFS(NhatKy_ViPham!K:K, NhatKy_ViPham!E:E, "10_Hoa_B", NhatKy_ViPham!F:F, B42, NhatKy_ViPham!C:C, "T12")</f>
        <v>100</v>
      </c>
      <c r="AD42" s="6">
        <f>100 + SUMIFS(NhatKy_ViPham!J:J, NhatKy_ViPham!E:E, "10_Hoa_B", NhatKy_ViPham!F:F, B42, NhatKy_ViPham!C:C, "T13") - SUMIFS(NhatKy_ViPham!K:K, NhatKy_ViPham!E:E, "10_Hoa_B", NhatKy_ViPham!F:F, B42, NhatKy_ViPham!C:C, "T13")</f>
        <v>100</v>
      </c>
      <c r="AE42" s="6">
        <f>100 + SUMIFS(NhatKy_ViPham!J:J, NhatKy_ViPham!E:E, "10_Hoa_B", NhatKy_ViPham!F:F, B42, NhatKy_ViPham!C:C, "T14") - SUMIFS(NhatKy_ViPham!K:K, NhatKy_ViPham!E:E, "10_Hoa_B", NhatKy_ViPham!F:F, B42, NhatKy_ViPham!C:C, "T14")</f>
        <v>100</v>
      </c>
      <c r="AF42" s="6">
        <f>100 + SUMIFS(NhatKy_ViPham!J:J, NhatKy_ViPham!E:E, "10_Hoa_B", NhatKy_ViPham!F:F, B42, NhatKy_ViPham!C:C, "T15") - SUMIFS(NhatKy_ViPham!K:K, NhatKy_ViPham!E:E, "10_Hoa_B", NhatKy_ViPham!F:F, B42, NhatKy_ViPham!C:C, "T15")</f>
        <v>100</v>
      </c>
      <c r="AG42" s="6">
        <f>100 + SUMIFS(NhatKy_ViPham!J:J, NhatKy_ViPham!E:E, "10_Hoa_B", NhatKy_ViPham!F:F, B42, NhatKy_ViPham!C:C, "T16") - SUMIFS(NhatKy_ViPham!K:K, NhatKy_ViPham!E:E, "10_Hoa_B", NhatKy_ViPham!F:F, B42, NhatKy_ViPham!C:C, "T16")</f>
        <v>100</v>
      </c>
      <c r="AH42" s="6">
        <f>100 + SUMIFS(NhatKy_ViPham!J:J, NhatKy_ViPham!E:E, "10_Hoa_B", NhatKy_ViPham!F:F, B42, NhatKy_ViPham!C:C, "T17") - SUMIFS(NhatKy_ViPham!K:K, NhatKy_ViPham!E:E, "10_Hoa_B", NhatKy_ViPham!F:F, B42, NhatKy_ViPham!C:C, "T17")</f>
        <v>100</v>
      </c>
      <c r="AI42" s="6">
        <f>100 + SUMIFS(NhatKy_ViPham!J:J, NhatKy_ViPham!E:E, "10_Hoa_B", NhatKy_ViPham!F:F, B42, NhatKy_ViPham!C:C, "T18") - SUMIFS(NhatKy_ViPham!K:K, NhatKy_ViPham!E:E, "10_Hoa_B", NhatKy_ViPham!F:F, B42, NhatKy_ViPham!C:C, "T18")</f>
        <v>100</v>
      </c>
      <c r="AJ42" s="6">
        <f>100 + SUMIFS(NhatKy_ViPham!J:J, NhatKy_ViPham!E:E, "10_Hoa_B", NhatKy_ViPham!F:F, B42, NhatKy_ViPham!C:C, "T19") - SUMIFS(NhatKy_ViPham!K:K, NhatKy_ViPham!E:E, "10_Hoa_B", NhatKy_ViPham!F:F, B42, NhatKy_ViPham!C:C, "T19")</f>
        <v>100</v>
      </c>
      <c r="AK42" s="6">
        <f>100 + SUMIFS(NhatKy_ViPham!J:J, NhatKy_ViPham!E:E, "10_Hoa_B", NhatKy_ViPham!F:F, B42, NhatKy_ViPham!C:C, "T20") - SUMIFS(NhatKy_ViPham!K:K, NhatKy_ViPham!E:E, "10_Hoa_B", NhatKy_ViPham!F:F, B42, NhatKy_ViPham!C:C, "T20")</f>
        <v>100</v>
      </c>
      <c r="AL42" s="6">
        <f>100 + SUMIFS(NhatKy_ViPham!J:J, NhatKy_ViPham!E:E, "10_Hoa_B", NhatKy_ViPham!F:F, B42, NhatKy_ViPham!C:C, "T21") - SUMIFS(NhatKy_ViPham!K:K, NhatKy_ViPham!E:E, "10_Hoa_B", NhatKy_ViPham!F:F, B42, NhatKy_ViPham!C:C, "T21")</f>
        <v>100</v>
      </c>
      <c r="AM42" s="6">
        <f>100 + SUMIFS(NhatKy_ViPham!J:J, NhatKy_ViPham!E:E, "10_Hoa_B", NhatKy_ViPham!F:F, B42, NhatKy_ViPham!C:C, "T22") - SUMIFS(NhatKy_ViPham!K:K, NhatKy_ViPham!E:E, "10_Hoa_B", NhatKy_ViPham!F:F, B42, NhatKy_ViPham!C:C, "T22")</f>
        <v>100</v>
      </c>
      <c r="AN42" s="6">
        <f>100 + SUMIFS(NhatKy_ViPham!J:J, NhatKy_ViPham!E:E, "10_Hoa_B", NhatKy_ViPham!F:F, B42, NhatKy_ViPham!C:C, "T23") - SUMIFS(NhatKy_ViPham!K:K, NhatKy_ViPham!E:E, "10_Hoa_B", NhatKy_ViPham!F:F, B42, NhatKy_ViPham!C:C, "T23")</f>
        <v>100</v>
      </c>
      <c r="AO42" s="6">
        <f>100 + SUMIFS(NhatKy_ViPham!J:J, NhatKy_ViPham!E:E, "10_Hoa_B", NhatKy_ViPham!F:F, B42, NhatKy_ViPham!C:C, "T24") - SUMIFS(NhatKy_ViPham!K:K, NhatKy_ViPham!E:E, "10_Hoa_B", NhatKy_ViPham!F:F, B42, NhatKy_ViPham!C:C, "T24")</f>
        <v>100</v>
      </c>
      <c r="AP42" s="6">
        <f>100 + SUMIFS(NhatKy_ViPham!J:J, NhatKy_ViPham!E:E, "10_Hoa_B", NhatKy_ViPham!F:F, B42, NhatKy_ViPham!C:C, "T25") - SUMIFS(NhatKy_ViPham!K:K, NhatKy_ViPham!E:E, "10_Hoa_B", NhatKy_ViPham!F:F, B42, NhatKy_ViPham!C:C, "T25")</f>
        <v>100</v>
      </c>
      <c r="AQ42" s="6">
        <f>100 + SUMIFS(NhatKy_ViPham!J:J, NhatKy_ViPham!E:E, "10_Hoa_B", NhatKy_ViPham!F:F, B42, NhatKy_ViPham!C:C, "T26") - SUMIFS(NhatKy_ViPham!K:K, NhatKy_ViPham!E:E, "10_Hoa_B", NhatKy_ViPham!F:F, B42, NhatKy_ViPham!C:C, "T26")</f>
        <v>100</v>
      </c>
      <c r="AR42" s="6">
        <f>100 + SUMIFS(NhatKy_ViPham!J:J, NhatKy_ViPham!E:E, "10_Hoa_B", NhatKy_ViPham!F:F, B42, NhatKy_ViPham!C:C, "T27") - SUMIFS(NhatKy_ViPham!K:K, NhatKy_ViPham!E:E, "10_Hoa_B", NhatKy_ViPham!F:F, B42, NhatKy_ViPham!C:C, "T27")</f>
        <v>100</v>
      </c>
      <c r="AS42" s="6">
        <f>100 + SUMIFS(NhatKy_ViPham!J:J, NhatKy_ViPham!E:E, "10_Hoa_B", NhatKy_ViPham!F:F, B42, NhatKy_ViPham!C:C, "T28") - SUMIFS(NhatKy_ViPham!K:K, NhatKy_ViPham!E:E, "10_Hoa_B", NhatKy_ViPham!F:F, B42, NhatKy_ViPham!C:C, "T28")</f>
        <v>100</v>
      </c>
      <c r="AT42" s="6">
        <f>100 + SUMIFS(NhatKy_ViPham!J:J, NhatKy_ViPham!E:E, "10_Hoa_B", NhatKy_ViPham!F:F, B42, NhatKy_ViPham!C:C, "T29") - SUMIFS(NhatKy_ViPham!K:K, NhatKy_ViPham!E:E, "10_Hoa_B", NhatKy_ViPham!F:F, B42, NhatKy_ViPham!C:C, "T29")</f>
        <v>100</v>
      </c>
      <c r="AU42" s="6">
        <f>100 + SUMIFS(NhatKy_ViPham!J:J, NhatKy_ViPham!E:E, "10_Hoa_B", NhatKy_ViPham!F:F, B42, NhatKy_ViPham!C:C, "T30") - SUMIFS(NhatKy_ViPham!K:K, NhatKy_ViPham!E:E, "10_Hoa_B", NhatKy_ViPham!F:F, B42, NhatKy_ViPham!C:C, "T30")</f>
        <v>100</v>
      </c>
      <c r="AV42" s="6">
        <f>100 + SUMIFS(NhatKy_ViPham!J:J, NhatKy_ViPham!E:E, "10_Hoa_B", NhatKy_ViPham!F:F, B42, NhatKy_ViPham!C:C, "T31") - SUMIFS(NhatKy_ViPham!K:K, NhatKy_ViPham!E:E, "10_Hoa_B", NhatKy_ViPham!F:F, B42, NhatKy_ViPham!C:C, "T31")</f>
        <v>100</v>
      </c>
      <c r="AW42" s="6">
        <f>100 + SUMIFS(NhatKy_ViPham!J:J, NhatKy_ViPham!E:E, "10_Hoa_B", NhatKy_ViPham!F:F, B42, NhatKy_ViPham!C:C, "T32") - SUMIFS(NhatKy_ViPham!K:K, NhatKy_ViPham!E:E, "10_Hoa_B", NhatKy_ViPham!F:F, B42, NhatKy_ViPham!C:C, "T32")</f>
        <v>100</v>
      </c>
      <c r="AX42" s="6">
        <f>100 + SUMIFS(NhatKy_ViPham!J:J, NhatKy_ViPham!E:E, "10_Hoa_B", NhatKy_ViPham!F:F, B42, NhatKy_ViPham!C:C, "T33") - SUMIFS(NhatKy_ViPham!K:K, NhatKy_ViPham!E:E, "10_Hoa_B", NhatKy_ViPham!F:F, B42, NhatKy_ViPham!C:C, "T33")</f>
        <v>100</v>
      </c>
      <c r="AY42" s="6">
        <f>100 + SUMIFS(NhatKy_ViPham!J:J, NhatKy_ViPham!E:E, "10_Hoa_B", NhatKy_ViPham!F:F, B42, NhatKy_ViPham!C:C, "T34") - SUMIFS(NhatKy_ViPham!K:K, NhatKy_ViPham!E:E, "10_Hoa_B", NhatKy_ViPham!F:F, B42, NhatKy_ViPham!C:C, "T34")</f>
        <v>100</v>
      </c>
      <c r="AZ42" s="6">
        <f>100 + SUMIFS(NhatKy_ViPham!J:J, NhatKy_ViPham!E:E, "10_Hoa_B", NhatKy_ViPham!F:F, B42, NhatKy_ViPham!C:C, "T35") - SUMIFS(NhatKy_ViPham!K:K, NhatKy_ViPham!E:E, "10_Hoa_B", NhatKy_ViPham!F:F, B42, NhatKy_ViPham!C:C, "T35")</f>
        <v>100</v>
      </c>
      <c r="BA42" s="12">
        <f t="shared" si="0"/>
        <v>100</v>
      </c>
      <c r="BB42" s="11" t="s">
        <v>430</v>
      </c>
      <c r="BC42" s="16" t="str">
        <f t="shared" si="1"/>
        <v>Tốt</v>
      </c>
      <c r="BD42" s="15" t="str">
        <f t="shared" si="2"/>
        <v>🟢 BÌNH THƯỜNG</v>
      </c>
    </row>
    <row r="43" spans="1:56" x14ac:dyDescent="0.25">
      <c r="A43" s="4">
        <v>35</v>
      </c>
      <c r="B43" s="10" t="s">
        <v>562</v>
      </c>
      <c r="C43" s="4" t="s">
        <v>568</v>
      </c>
      <c r="D43" s="4" t="s">
        <v>435</v>
      </c>
      <c r="E43" s="11" t="s">
        <v>430</v>
      </c>
      <c r="F43" s="7">
        <f>SUMIFS(NhatKy_ViPham!K:K, NhatKy_ViPham!E:E, "10_Hoa_B", NhatKy_ViPham!F:F, B43, NhatKy_ViPham!H:H, "L01")</f>
        <v>0</v>
      </c>
      <c r="G43" s="7">
        <f>SUMIFS(NhatKy_ViPham!K:K, NhatKy_ViPham!E:E, "10_Hoa_B", NhatKy_ViPham!F:F, B43, NhatKy_ViPham!H:H, "L02")</f>
        <v>0</v>
      </c>
      <c r="H43" s="7">
        <f>SUMIFS(NhatKy_ViPham!K:K, NhatKy_ViPham!E:E, "10_Hoa_B", NhatKy_ViPham!F:F, B43, NhatKy_ViPham!H:H, "L03")</f>
        <v>0</v>
      </c>
      <c r="I43" s="7">
        <f>SUMIFS(NhatKy_ViPham!K:K, NhatKy_ViPham!E:E, "10_Hoa_B", NhatKy_ViPham!F:F, B43, NhatKy_ViPham!H:H, "L04")</f>
        <v>0</v>
      </c>
      <c r="J43" s="7">
        <f>SUMIFS(NhatKy_ViPham!K:K, NhatKy_ViPham!E:E, "10_Hoa_B", NhatKy_ViPham!F:F, B43, NhatKy_ViPham!H:H, "L05")</f>
        <v>0</v>
      </c>
      <c r="K43" s="7">
        <f>SUMIFS(NhatKy_ViPham!K:K, NhatKy_ViPham!E:E, "10_Hoa_B", NhatKy_ViPham!F:F, B43, NhatKy_ViPham!H:H, "L06")</f>
        <v>0</v>
      </c>
      <c r="L43" s="7">
        <f>SUMIFS(NhatKy_ViPham!K:K, NhatKy_ViPham!E:E, "10_Hoa_B", NhatKy_ViPham!F:F, B43, NhatKy_ViPham!H:H, "L07")</f>
        <v>0</v>
      </c>
      <c r="M43" s="7">
        <f>SUMIFS(NhatKy_ViPham!K:K, NhatKy_ViPham!E:E, "10_Hoa_B", NhatKy_ViPham!F:F, B43, NhatKy_ViPham!H:H, "L08")</f>
        <v>0</v>
      </c>
      <c r="N43" s="7">
        <f>SUMIFS(NhatKy_ViPham!K:K, NhatKy_ViPham!E:E, "10_Hoa_B", NhatKy_ViPham!F:F, B43, NhatKy_ViPham!H:H, "L09")</f>
        <v>0</v>
      </c>
      <c r="O43" s="7">
        <f>SUMIFS(NhatKy_ViPham!K:K, NhatKy_ViPham!E:E, "10_Hoa_B", NhatKy_ViPham!F:F, B43, NhatKy_ViPham!H:H, "L10")</f>
        <v>0</v>
      </c>
      <c r="P43" s="12">
        <f>SUMIFS(NhatKy_ViPham!J:J, NhatKy_ViPham!E:E, "10_Hoa_B", NhatKy_ViPham!F:F, B43)</f>
        <v>0</v>
      </c>
      <c r="Q43" s="13">
        <f>SUMIFS(NhatKy_ViPham!K:K, NhatKy_ViPham!E:E, "10_Hoa_B", NhatKy_ViPham!F:F, B43)</f>
        <v>0</v>
      </c>
      <c r="R43" s="7">
        <f>100 + SUMIFS(NhatKy_ViPham!J:J, NhatKy_ViPham!E:E, "10_Hoa_B", NhatKy_ViPham!F:F, B43, NhatKy_ViPham!C:C, "T1") - SUMIFS(NhatKy_ViPham!K:K, NhatKy_ViPham!E:E, "10_Hoa_B", NhatKy_ViPham!F:F, B43, NhatKy_ViPham!C:C, "T1")</f>
        <v>100</v>
      </c>
      <c r="S43" s="7">
        <f>100 + SUMIFS(NhatKy_ViPham!J:J, NhatKy_ViPham!E:E, "10_Hoa_B", NhatKy_ViPham!F:F, B43, NhatKy_ViPham!C:C, "T2") - SUMIFS(NhatKy_ViPham!K:K, NhatKy_ViPham!E:E, "10_Hoa_B", NhatKy_ViPham!F:F, B43, NhatKy_ViPham!C:C, "T2")</f>
        <v>100</v>
      </c>
      <c r="T43" s="7">
        <f>100 + SUMIFS(NhatKy_ViPham!J:J, NhatKy_ViPham!E:E, "10_Hoa_B", NhatKy_ViPham!F:F, B43, NhatKy_ViPham!C:C, "T3") - SUMIFS(NhatKy_ViPham!K:K, NhatKy_ViPham!E:E, "10_Hoa_B", NhatKy_ViPham!F:F, B43, NhatKy_ViPham!C:C, "T3")</f>
        <v>100</v>
      </c>
      <c r="U43" s="7">
        <f>100 + SUMIFS(NhatKy_ViPham!J:J, NhatKy_ViPham!E:E, "10_Hoa_B", NhatKy_ViPham!F:F, B43, NhatKy_ViPham!C:C, "T4") - SUMIFS(NhatKy_ViPham!K:K, NhatKy_ViPham!E:E, "10_Hoa_B", NhatKy_ViPham!F:F, B43, NhatKy_ViPham!C:C, "T4")</f>
        <v>100</v>
      </c>
      <c r="V43" s="7">
        <f>100 + SUMIFS(NhatKy_ViPham!J:J, NhatKy_ViPham!E:E, "10_Hoa_B", NhatKy_ViPham!F:F, B43, NhatKy_ViPham!C:C, "T5") - SUMIFS(NhatKy_ViPham!K:K, NhatKy_ViPham!E:E, "10_Hoa_B", NhatKy_ViPham!F:F, B43, NhatKy_ViPham!C:C, "T5")</f>
        <v>100</v>
      </c>
      <c r="W43" s="7">
        <f>100 + SUMIFS(NhatKy_ViPham!J:J, NhatKy_ViPham!E:E, "10_Hoa_B", NhatKy_ViPham!F:F, B43, NhatKy_ViPham!C:C, "T6") - SUMIFS(NhatKy_ViPham!K:K, NhatKy_ViPham!E:E, "10_Hoa_B", NhatKy_ViPham!F:F, B43, NhatKy_ViPham!C:C, "T6")</f>
        <v>100</v>
      </c>
      <c r="X43" s="7">
        <f>100 + SUMIFS(NhatKy_ViPham!J:J, NhatKy_ViPham!E:E, "10_Hoa_B", NhatKy_ViPham!F:F, B43, NhatKy_ViPham!C:C, "T7") - SUMIFS(NhatKy_ViPham!K:K, NhatKy_ViPham!E:E, "10_Hoa_B", NhatKy_ViPham!F:F, B43, NhatKy_ViPham!C:C, "T7")</f>
        <v>100</v>
      </c>
      <c r="Y43" s="7">
        <f>100 + SUMIFS(NhatKy_ViPham!J:J, NhatKy_ViPham!E:E, "10_Hoa_B", NhatKy_ViPham!F:F, B43, NhatKy_ViPham!C:C, "T8") - SUMIFS(NhatKy_ViPham!K:K, NhatKy_ViPham!E:E, "10_Hoa_B", NhatKy_ViPham!F:F, B43, NhatKy_ViPham!C:C, "T8")</f>
        <v>100</v>
      </c>
      <c r="Z43" s="7">
        <f>100 + SUMIFS(NhatKy_ViPham!J:J, NhatKy_ViPham!E:E, "10_Hoa_B", NhatKy_ViPham!F:F, B43, NhatKy_ViPham!C:C, "T9") - SUMIFS(NhatKy_ViPham!K:K, NhatKy_ViPham!E:E, "10_Hoa_B", NhatKy_ViPham!F:F, B43, NhatKy_ViPham!C:C, "T9")</f>
        <v>100</v>
      </c>
      <c r="AA43" s="7">
        <f>100 + SUMIFS(NhatKy_ViPham!J:J, NhatKy_ViPham!E:E, "10_Hoa_B", NhatKy_ViPham!F:F, B43, NhatKy_ViPham!C:C, "T10") - SUMIFS(NhatKy_ViPham!K:K, NhatKy_ViPham!E:E, "10_Hoa_B", NhatKy_ViPham!F:F, B43, NhatKy_ViPham!C:C, "T10")</f>
        <v>100</v>
      </c>
      <c r="AB43" s="7">
        <f>100 + SUMIFS(NhatKy_ViPham!J:J, NhatKy_ViPham!E:E, "10_Hoa_B", NhatKy_ViPham!F:F, B43, NhatKy_ViPham!C:C, "T11") - SUMIFS(NhatKy_ViPham!K:K, NhatKy_ViPham!E:E, "10_Hoa_B", NhatKy_ViPham!F:F, B43, NhatKy_ViPham!C:C, "T11")</f>
        <v>100</v>
      </c>
      <c r="AC43" s="7">
        <f>100 + SUMIFS(NhatKy_ViPham!J:J, NhatKy_ViPham!E:E, "10_Hoa_B", NhatKy_ViPham!F:F, B43, NhatKy_ViPham!C:C, "T12") - SUMIFS(NhatKy_ViPham!K:K, NhatKy_ViPham!E:E, "10_Hoa_B", NhatKy_ViPham!F:F, B43, NhatKy_ViPham!C:C, "T12")</f>
        <v>100</v>
      </c>
      <c r="AD43" s="7">
        <f>100 + SUMIFS(NhatKy_ViPham!J:J, NhatKy_ViPham!E:E, "10_Hoa_B", NhatKy_ViPham!F:F, B43, NhatKy_ViPham!C:C, "T13") - SUMIFS(NhatKy_ViPham!K:K, NhatKy_ViPham!E:E, "10_Hoa_B", NhatKy_ViPham!F:F, B43, NhatKy_ViPham!C:C, "T13")</f>
        <v>100</v>
      </c>
      <c r="AE43" s="7">
        <f>100 + SUMIFS(NhatKy_ViPham!J:J, NhatKy_ViPham!E:E, "10_Hoa_B", NhatKy_ViPham!F:F, B43, NhatKy_ViPham!C:C, "T14") - SUMIFS(NhatKy_ViPham!K:K, NhatKy_ViPham!E:E, "10_Hoa_B", NhatKy_ViPham!F:F, B43, NhatKy_ViPham!C:C, "T14")</f>
        <v>100</v>
      </c>
      <c r="AF43" s="7">
        <f>100 + SUMIFS(NhatKy_ViPham!J:J, NhatKy_ViPham!E:E, "10_Hoa_B", NhatKy_ViPham!F:F, B43, NhatKy_ViPham!C:C, "T15") - SUMIFS(NhatKy_ViPham!K:K, NhatKy_ViPham!E:E, "10_Hoa_B", NhatKy_ViPham!F:F, B43, NhatKy_ViPham!C:C, "T15")</f>
        <v>100</v>
      </c>
      <c r="AG43" s="7">
        <f>100 + SUMIFS(NhatKy_ViPham!J:J, NhatKy_ViPham!E:E, "10_Hoa_B", NhatKy_ViPham!F:F, B43, NhatKy_ViPham!C:C, "T16") - SUMIFS(NhatKy_ViPham!K:K, NhatKy_ViPham!E:E, "10_Hoa_B", NhatKy_ViPham!F:F, B43, NhatKy_ViPham!C:C, "T16")</f>
        <v>100</v>
      </c>
      <c r="AH43" s="7">
        <f>100 + SUMIFS(NhatKy_ViPham!J:J, NhatKy_ViPham!E:E, "10_Hoa_B", NhatKy_ViPham!F:F, B43, NhatKy_ViPham!C:C, "T17") - SUMIFS(NhatKy_ViPham!K:K, NhatKy_ViPham!E:E, "10_Hoa_B", NhatKy_ViPham!F:F, B43, NhatKy_ViPham!C:C, "T17")</f>
        <v>100</v>
      </c>
      <c r="AI43" s="7">
        <f>100 + SUMIFS(NhatKy_ViPham!J:J, NhatKy_ViPham!E:E, "10_Hoa_B", NhatKy_ViPham!F:F, B43, NhatKy_ViPham!C:C, "T18") - SUMIFS(NhatKy_ViPham!K:K, NhatKy_ViPham!E:E, "10_Hoa_B", NhatKy_ViPham!F:F, B43, NhatKy_ViPham!C:C, "T18")</f>
        <v>100</v>
      </c>
      <c r="AJ43" s="7">
        <f>100 + SUMIFS(NhatKy_ViPham!J:J, NhatKy_ViPham!E:E, "10_Hoa_B", NhatKy_ViPham!F:F, B43, NhatKy_ViPham!C:C, "T19") - SUMIFS(NhatKy_ViPham!K:K, NhatKy_ViPham!E:E, "10_Hoa_B", NhatKy_ViPham!F:F, B43, NhatKy_ViPham!C:C, "T19")</f>
        <v>100</v>
      </c>
      <c r="AK43" s="7">
        <f>100 + SUMIFS(NhatKy_ViPham!J:J, NhatKy_ViPham!E:E, "10_Hoa_B", NhatKy_ViPham!F:F, B43, NhatKy_ViPham!C:C, "T20") - SUMIFS(NhatKy_ViPham!K:K, NhatKy_ViPham!E:E, "10_Hoa_B", NhatKy_ViPham!F:F, B43, NhatKy_ViPham!C:C, "T20")</f>
        <v>100</v>
      </c>
      <c r="AL43" s="7">
        <f>100 + SUMIFS(NhatKy_ViPham!J:J, NhatKy_ViPham!E:E, "10_Hoa_B", NhatKy_ViPham!F:F, B43, NhatKy_ViPham!C:C, "T21") - SUMIFS(NhatKy_ViPham!K:K, NhatKy_ViPham!E:E, "10_Hoa_B", NhatKy_ViPham!F:F, B43, NhatKy_ViPham!C:C, "T21")</f>
        <v>100</v>
      </c>
      <c r="AM43" s="7">
        <f>100 + SUMIFS(NhatKy_ViPham!J:J, NhatKy_ViPham!E:E, "10_Hoa_B", NhatKy_ViPham!F:F, B43, NhatKy_ViPham!C:C, "T22") - SUMIFS(NhatKy_ViPham!K:K, NhatKy_ViPham!E:E, "10_Hoa_B", NhatKy_ViPham!F:F, B43, NhatKy_ViPham!C:C, "T22")</f>
        <v>100</v>
      </c>
      <c r="AN43" s="7">
        <f>100 + SUMIFS(NhatKy_ViPham!J:J, NhatKy_ViPham!E:E, "10_Hoa_B", NhatKy_ViPham!F:F, B43, NhatKy_ViPham!C:C, "T23") - SUMIFS(NhatKy_ViPham!K:K, NhatKy_ViPham!E:E, "10_Hoa_B", NhatKy_ViPham!F:F, B43, NhatKy_ViPham!C:C, "T23")</f>
        <v>100</v>
      </c>
      <c r="AO43" s="7">
        <f>100 + SUMIFS(NhatKy_ViPham!J:J, NhatKy_ViPham!E:E, "10_Hoa_B", NhatKy_ViPham!F:F, B43, NhatKy_ViPham!C:C, "T24") - SUMIFS(NhatKy_ViPham!K:K, NhatKy_ViPham!E:E, "10_Hoa_B", NhatKy_ViPham!F:F, B43, NhatKy_ViPham!C:C, "T24")</f>
        <v>100</v>
      </c>
      <c r="AP43" s="7">
        <f>100 + SUMIFS(NhatKy_ViPham!J:J, NhatKy_ViPham!E:E, "10_Hoa_B", NhatKy_ViPham!F:F, B43, NhatKy_ViPham!C:C, "T25") - SUMIFS(NhatKy_ViPham!K:K, NhatKy_ViPham!E:E, "10_Hoa_B", NhatKy_ViPham!F:F, B43, NhatKy_ViPham!C:C, "T25")</f>
        <v>100</v>
      </c>
      <c r="AQ43" s="7">
        <f>100 + SUMIFS(NhatKy_ViPham!J:J, NhatKy_ViPham!E:E, "10_Hoa_B", NhatKy_ViPham!F:F, B43, NhatKy_ViPham!C:C, "T26") - SUMIFS(NhatKy_ViPham!K:K, NhatKy_ViPham!E:E, "10_Hoa_B", NhatKy_ViPham!F:F, B43, NhatKy_ViPham!C:C, "T26")</f>
        <v>100</v>
      </c>
      <c r="AR43" s="7">
        <f>100 + SUMIFS(NhatKy_ViPham!J:J, NhatKy_ViPham!E:E, "10_Hoa_B", NhatKy_ViPham!F:F, B43, NhatKy_ViPham!C:C, "T27") - SUMIFS(NhatKy_ViPham!K:K, NhatKy_ViPham!E:E, "10_Hoa_B", NhatKy_ViPham!F:F, B43, NhatKy_ViPham!C:C, "T27")</f>
        <v>100</v>
      </c>
      <c r="AS43" s="7">
        <f>100 + SUMIFS(NhatKy_ViPham!J:J, NhatKy_ViPham!E:E, "10_Hoa_B", NhatKy_ViPham!F:F, B43, NhatKy_ViPham!C:C, "T28") - SUMIFS(NhatKy_ViPham!K:K, NhatKy_ViPham!E:E, "10_Hoa_B", NhatKy_ViPham!F:F, B43, NhatKy_ViPham!C:C, "T28")</f>
        <v>100</v>
      </c>
      <c r="AT43" s="7">
        <f>100 + SUMIFS(NhatKy_ViPham!J:J, NhatKy_ViPham!E:E, "10_Hoa_B", NhatKy_ViPham!F:F, B43, NhatKy_ViPham!C:C, "T29") - SUMIFS(NhatKy_ViPham!K:K, NhatKy_ViPham!E:E, "10_Hoa_B", NhatKy_ViPham!F:F, B43, NhatKy_ViPham!C:C, "T29")</f>
        <v>100</v>
      </c>
      <c r="AU43" s="7">
        <f>100 + SUMIFS(NhatKy_ViPham!J:J, NhatKy_ViPham!E:E, "10_Hoa_B", NhatKy_ViPham!F:F, B43, NhatKy_ViPham!C:C, "T30") - SUMIFS(NhatKy_ViPham!K:K, NhatKy_ViPham!E:E, "10_Hoa_B", NhatKy_ViPham!F:F, B43, NhatKy_ViPham!C:C, "T30")</f>
        <v>100</v>
      </c>
      <c r="AV43" s="7">
        <f>100 + SUMIFS(NhatKy_ViPham!J:J, NhatKy_ViPham!E:E, "10_Hoa_B", NhatKy_ViPham!F:F, B43, NhatKy_ViPham!C:C, "T31") - SUMIFS(NhatKy_ViPham!K:K, NhatKy_ViPham!E:E, "10_Hoa_B", NhatKy_ViPham!F:F, B43, NhatKy_ViPham!C:C, "T31")</f>
        <v>100</v>
      </c>
      <c r="AW43" s="7">
        <f>100 + SUMIFS(NhatKy_ViPham!J:J, NhatKy_ViPham!E:E, "10_Hoa_B", NhatKy_ViPham!F:F, B43, NhatKy_ViPham!C:C, "T32") - SUMIFS(NhatKy_ViPham!K:K, NhatKy_ViPham!E:E, "10_Hoa_B", NhatKy_ViPham!F:F, B43, NhatKy_ViPham!C:C, "T32")</f>
        <v>100</v>
      </c>
      <c r="AX43" s="7">
        <f>100 + SUMIFS(NhatKy_ViPham!J:J, NhatKy_ViPham!E:E, "10_Hoa_B", NhatKy_ViPham!F:F, B43, NhatKy_ViPham!C:C, "T33") - SUMIFS(NhatKy_ViPham!K:K, NhatKy_ViPham!E:E, "10_Hoa_B", NhatKy_ViPham!F:F, B43, NhatKy_ViPham!C:C, "T33")</f>
        <v>100</v>
      </c>
      <c r="AY43" s="7">
        <f>100 + SUMIFS(NhatKy_ViPham!J:J, NhatKy_ViPham!E:E, "10_Hoa_B", NhatKy_ViPham!F:F, B43, NhatKy_ViPham!C:C, "T34") - SUMIFS(NhatKy_ViPham!K:K, NhatKy_ViPham!E:E, "10_Hoa_B", NhatKy_ViPham!F:F, B43, NhatKy_ViPham!C:C, "T34")</f>
        <v>100</v>
      </c>
      <c r="AZ43" s="7">
        <f>100 + SUMIFS(NhatKy_ViPham!J:J, NhatKy_ViPham!E:E, "10_Hoa_B", NhatKy_ViPham!F:F, B43, NhatKy_ViPham!C:C, "T35") - SUMIFS(NhatKy_ViPham!K:K, NhatKy_ViPham!E:E, "10_Hoa_B", NhatKy_ViPham!F:F, B43, NhatKy_ViPham!C:C, "T35")</f>
        <v>100</v>
      </c>
      <c r="BA43" s="12">
        <f t="shared" si="0"/>
        <v>100</v>
      </c>
      <c r="BB43" s="11" t="s">
        <v>430</v>
      </c>
      <c r="BC43" s="14" t="str">
        <f t="shared" si="1"/>
        <v>Tốt</v>
      </c>
      <c r="BD43" s="10" t="str">
        <f t="shared" si="2"/>
        <v>🟢 BÌNH THƯỜNG</v>
      </c>
    </row>
  </sheetData>
  <mergeCells count="42">
    <mergeCell ref="A4:B4"/>
    <mergeCell ref="G4:H4"/>
    <mergeCell ref="BB7:BB8"/>
    <mergeCell ref="I4:J4"/>
    <mergeCell ref="BD7:BD8"/>
    <mergeCell ref="B7:B8"/>
    <mergeCell ref="F7:F8"/>
    <mergeCell ref="L7:L8"/>
    <mergeCell ref="K4:L4"/>
    <mergeCell ref="N7:N8"/>
    <mergeCell ref="BC7:BC8"/>
    <mergeCell ref="C4:D4"/>
    <mergeCell ref="AX7:AZ7"/>
    <mergeCell ref="E4:F4"/>
    <mergeCell ref="D7:D8"/>
    <mergeCell ref="AT7:AW7"/>
    <mergeCell ref="AH7:AK7"/>
    <mergeCell ref="BA7:BA8"/>
    <mergeCell ref="M7:M8"/>
    <mergeCell ref="AP7:AS7"/>
    <mergeCell ref="AL7:AO7"/>
    <mergeCell ref="O7:O8"/>
    <mergeCell ref="Q7:Q8"/>
    <mergeCell ref="R7:U7"/>
    <mergeCell ref="Z7:AC7"/>
    <mergeCell ref="V7:Y7"/>
    <mergeCell ref="P7:P8"/>
    <mergeCell ref="A7:A8"/>
    <mergeCell ref="G7:G8"/>
    <mergeCell ref="I7:I8"/>
    <mergeCell ref="A5:B5"/>
    <mergeCell ref="AD7:AG7"/>
    <mergeCell ref="I5:J5"/>
    <mergeCell ref="E7:E8"/>
    <mergeCell ref="K7:K8"/>
    <mergeCell ref="E5:F5"/>
    <mergeCell ref="K5:L5"/>
    <mergeCell ref="H7:H8"/>
    <mergeCell ref="J7:J8"/>
    <mergeCell ref="G5:H5"/>
    <mergeCell ref="C7:C8"/>
    <mergeCell ref="C5:D5"/>
  </mergeCells>
  <dataValidations count="1">
    <dataValidation type="list" allowBlank="1" sqref="E9:E43 BB9:BB43" xr:uid="{00000000-0002-0000-0A00-000000000000}">
      <formula1>"Không,Có"</formula1>
    </dataValidation>
  </dataValidations>
  <hyperlinks>
    <hyperlink ref="AX1" location="'TOC_HuongDan'!A1" display="🏠 về Mục Lục" xr:uid="{00000000-0004-0000-0A00-000000000000}"/>
    <hyperlink ref="AX2" location="'NhatKy_ViPham'!A4" display="📋 Nhật Ký Vi Phạm Lớp 10_Hoa_B" xr:uid="{00000000-0004-0000-0A00-000001000000}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D43"/>
  <sheetViews>
    <sheetView showGridLines="0" workbookViewId="0"/>
  </sheetViews>
  <sheetFormatPr defaultRowHeight="15" x14ac:dyDescent="0.25"/>
  <cols>
    <col min="1" max="1" width="6" customWidth="1"/>
    <col min="2" max="2" width="25" customWidth="1"/>
    <col min="3" max="3" width="12" customWidth="1"/>
    <col min="4" max="5" width="10" customWidth="1"/>
    <col min="6" max="17" width="16" customWidth="1"/>
    <col min="18" max="52" width="7" customWidth="1"/>
    <col min="53" max="55" width="14" customWidth="1"/>
    <col min="56" max="56" width="22" customWidth="1"/>
  </cols>
  <sheetData>
    <row r="1" spans="1:56" ht="21" x14ac:dyDescent="0.35">
      <c r="A1" s="1" t="s">
        <v>798</v>
      </c>
      <c r="AX1" s="8" t="s">
        <v>358</v>
      </c>
    </row>
    <row r="2" spans="1:56" x14ac:dyDescent="0.25">
      <c r="A2" s="2" t="s">
        <v>799</v>
      </c>
      <c r="AX2" s="8" t="s">
        <v>800</v>
      </c>
    </row>
    <row r="4" spans="1:56" x14ac:dyDescent="0.25">
      <c r="A4" s="55" t="s">
        <v>361</v>
      </c>
      <c r="B4" s="50"/>
      <c r="C4" s="55" t="s">
        <v>362</v>
      </c>
      <c r="D4" s="50"/>
      <c r="E4" s="55" t="s">
        <v>363</v>
      </c>
      <c r="F4" s="50"/>
      <c r="G4" s="55" t="s">
        <v>364</v>
      </c>
      <c r="H4" s="50"/>
      <c r="I4" s="55" t="s">
        <v>365</v>
      </c>
      <c r="J4" s="50"/>
      <c r="K4" s="55" t="s">
        <v>366</v>
      </c>
      <c r="L4" s="50"/>
    </row>
    <row r="5" spans="1:56" x14ac:dyDescent="0.25">
      <c r="A5" s="49">
        <f>COUNTA(A9:A43)</f>
        <v>35</v>
      </c>
      <c r="B5" s="50"/>
      <c r="C5" s="53">
        <f>COUNTIF(BC9:BC43, "Tốt")</f>
        <v>35</v>
      </c>
      <c r="D5" s="50"/>
      <c r="E5" s="49">
        <f>COUNTIF(BC9:BC43, "Khá")</f>
        <v>0</v>
      </c>
      <c r="F5" s="50"/>
      <c r="G5" s="49">
        <f>COUNTIF(BC9:BC43, "Đạt")</f>
        <v>0</v>
      </c>
      <c r="H5" s="50"/>
      <c r="I5" s="52">
        <f>COUNTIF(BC9:BC43, "Chưa đạt")</f>
        <v>0</v>
      </c>
      <c r="J5" s="50"/>
      <c r="K5" s="53">
        <f>ROUND(AVERAGE(BA9:BA43), 1)</f>
        <v>100</v>
      </c>
      <c r="L5" s="50"/>
    </row>
    <row r="7" spans="1:56" x14ac:dyDescent="0.25">
      <c r="A7" s="46" t="s">
        <v>3</v>
      </c>
      <c r="B7" s="46" t="s">
        <v>303</v>
      </c>
      <c r="C7" s="46" t="s">
        <v>367</v>
      </c>
      <c r="D7" s="46" t="s">
        <v>368</v>
      </c>
      <c r="E7" s="46" t="s">
        <v>369</v>
      </c>
      <c r="F7" s="48" t="s">
        <v>370</v>
      </c>
      <c r="G7" s="48" t="s">
        <v>371</v>
      </c>
      <c r="H7" s="48" t="s">
        <v>372</v>
      </c>
      <c r="I7" s="48" t="s">
        <v>373</v>
      </c>
      <c r="J7" s="48" t="s">
        <v>374</v>
      </c>
      <c r="K7" s="48" t="s">
        <v>375</v>
      </c>
      <c r="L7" s="48" t="s">
        <v>376</v>
      </c>
      <c r="M7" s="48" t="s">
        <v>377</v>
      </c>
      <c r="N7" s="48" t="s">
        <v>378</v>
      </c>
      <c r="O7" s="48" t="s">
        <v>379</v>
      </c>
      <c r="P7" s="54" t="s">
        <v>380</v>
      </c>
      <c r="Q7" s="48" t="s">
        <v>381</v>
      </c>
      <c r="R7" s="46" t="s">
        <v>382</v>
      </c>
      <c r="S7" s="51"/>
      <c r="T7" s="51"/>
      <c r="U7" s="51"/>
      <c r="V7" s="46" t="s">
        <v>383</v>
      </c>
      <c r="W7" s="51"/>
      <c r="X7" s="51"/>
      <c r="Y7" s="51"/>
      <c r="Z7" s="46" t="s">
        <v>384</v>
      </c>
      <c r="AA7" s="51"/>
      <c r="AB7" s="51"/>
      <c r="AC7" s="51"/>
      <c r="AD7" s="46" t="s">
        <v>385</v>
      </c>
      <c r="AE7" s="51"/>
      <c r="AF7" s="51"/>
      <c r="AG7" s="51"/>
      <c r="AH7" s="46" t="s">
        <v>386</v>
      </c>
      <c r="AI7" s="51"/>
      <c r="AJ7" s="51"/>
      <c r="AK7" s="51"/>
      <c r="AL7" s="46" t="s">
        <v>387</v>
      </c>
      <c r="AM7" s="51"/>
      <c r="AN7" s="51"/>
      <c r="AO7" s="51"/>
      <c r="AP7" s="46" t="s">
        <v>388</v>
      </c>
      <c r="AQ7" s="51"/>
      <c r="AR7" s="51"/>
      <c r="AS7" s="51"/>
      <c r="AT7" s="46" t="s">
        <v>389</v>
      </c>
      <c r="AU7" s="51"/>
      <c r="AV7" s="51"/>
      <c r="AW7" s="51"/>
      <c r="AX7" s="46" t="s">
        <v>390</v>
      </c>
      <c r="AY7" s="51"/>
      <c r="AZ7" s="51"/>
      <c r="BA7" s="46" t="s">
        <v>391</v>
      </c>
      <c r="BB7" s="46" t="s">
        <v>392</v>
      </c>
      <c r="BC7" s="46" t="s">
        <v>393</v>
      </c>
      <c r="BD7" s="46" t="s">
        <v>394</v>
      </c>
    </row>
    <row r="8" spans="1:56" x14ac:dyDescent="0.25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9" t="s">
        <v>311</v>
      </c>
      <c r="S8" s="9" t="s">
        <v>348</v>
      </c>
      <c r="T8" s="9" t="s">
        <v>395</v>
      </c>
      <c r="U8" s="9" t="s">
        <v>396</v>
      </c>
      <c r="V8" s="9" t="s">
        <v>397</v>
      </c>
      <c r="W8" s="9" t="s">
        <v>398</v>
      </c>
      <c r="X8" s="9" t="s">
        <v>399</v>
      </c>
      <c r="Y8" s="9" t="s">
        <v>400</v>
      </c>
      <c r="Z8" s="9" t="s">
        <v>401</v>
      </c>
      <c r="AA8" s="9" t="s">
        <v>402</v>
      </c>
      <c r="AB8" s="9" t="s">
        <v>403</v>
      </c>
      <c r="AC8" s="9" t="s">
        <v>404</v>
      </c>
      <c r="AD8" s="9" t="s">
        <v>405</v>
      </c>
      <c r="AE8" s="9" t="s">
        <v>406</v>
      </c>
      <c r="AF8" s="9" t="s">
        <v>407</v>
      </c>
      <c r="AG8" s="9" t="s">
        <v>408</v>
      </c>
      <c r="AH8" s="9" t="s">
        <v>409</v>
      </c>
      <c r="AI8" s="9" t="s">
        <v>410</v>
      </c>
      <c r="AJ8" s="9" t="s">
        <v>411</v>
      </c>
      <c r="AK8" s="9" t="s">
        <v>412</v>
      </c>
      <c r="AL8" s="9" t="s">
        <v>413</v>
      </c>
      <c r="AM8" s="9" t="s">
        <v>414</v>
      </c>
      <c r="AN8" s="9" t="s">
        <v>415</v>
      </c>
      <c r="AO8" s="9" t="s">
        <v>416</v>
      </c>
      <c r="AP8" s="9" t="s">
        <v>417</v>
      </c>
      <c r="AQ8" s="9" t="s">
        <v>418</v>
      </c>
      <c r="AR8" s="9" t="s">
        <v>419</v>
      </c>
      <c r="AS8" s="9" t="s">
        <v>420</v>
      </c>
      <c r="AT8" s="9" t="s">
        <v>421</v>
      </c>
      <c r="AU8" s="9" t="s">
        <v>422</v>
      </c>
      <c r="AV8" s="9" t="s">
        <v>423</v>
      </c>
      <c r="AW8" s="9" t="s">
        <v>424</v>
      </c>
      <c r="AX8" s="9" t="s">
        <v>425</v>
      </c>
      <c r="AY8" s="9" t="s">
        <v>426</v>
      </c>
      <c r="AZ8" s="9" t="s">
        <v>427</v>
      </c>
      <c r="BA8" s="47"/>
      <c r="BB8" s="47"/>
      <c r="BC8" s="47"/>
      <c r="BD8" s="47"/>
    </row>
    <row r="9" spans="1:56" x14ac:dyDescent="0.25">
      <c r="A9" s="4">
        <v>1</v>
      </c>
      <c r="B9" s="10" t="s">
        <v>801</v>
      </c>
      <c r="C9" s="4" t="s">
        <v>769</v>
      </c>
      <c r="D9" s="4" t="s">
        <v>429</v>
      </c>
      <c r="E9" s="11" t="s">
        <v>430</v>
      </c>
      <c r="F9" s="7">
        <f>SUMIFS(NhatKy_ViPham!K:K, NhatKy_ViPham!E:E, "10_Sinh", NhatKy_ViPham!F:F, B9, NhatKy_ViPham!H:H, "L01")</f>
        <v>0</v>
      </c>
      <c r="G9" s="7">
        <f>SUMIFS(NhatKy_ViPham!K:K, NhatKy_ViPham!E:E, "10_Sinh", NhatKy_ViPham!F:F, B9, NhatKy_ViPham!H:H, "L02")</f>
        <v>0</v>
      </c>
      <c r="H9" s="7">
        <f>SUMIFS(NhatKy_ViPham!K:K, NhatKy_ViPham!E:E, "10_Sinh", NhatKy_ViPham!F:F, B9, NhatKy_ViPham!H:H, "L03")</f>
        <v>0</v>
      </c>
      <c r="I9" s="7">
        <f>SUMIFS(NhatKy_ViPham!K:K, NhatKy_ViPham!E:E, "10_Sinh", NhatKy_ViPham!F:F, B9, NhatKy_ViPham!H:H, "L04")</f>
        <v>0</v>
      </c>
      <c r="J9" s="7">
        <f>SUMIFS(NhatKy_ViPham!K:K, NhatKy_ViPham!E:E, "10_Sinh", NhatKy_ViPham!F:F, B9, NhatKy_ViPham!H:H, "L05")</f>
        <v>0</v>
      </c>
      <c r="K9" s="7">
        <f>SUMIFS(NhatKy_ViPham!K:K, NhatKy_ViPham!E:E, "10_Sinh", NhatKy_ViPham!F:F, B9, NhatKy_ViPham!H:H, "L06")</f>
        <v>0</v>
      </c>
      <c r="L9" s="7">
        <f>SUMIFS(NhatKy_ViPham!K:K, NhatKy_ViPham!E:E, "10_Sinh", NhatKy_ViPham!F:F, B9, NhatKy_ViPham!H:H, "L07")</f>
        <v>0</v>
      </c>
      <c r="M9" s="7">
        <f>SUMIFS(NhatKy_ViPham!K:K, NhatKy_ViPham!E:E, "10_Sinh", NhatKy_ViPham!F:F, B9, NhatKy_ViPham!H:H, "L08")</f>
        <v>0</v>
      </c>
      <c r="N9" s="7">
        <f>SUMIFS(NhatKy_ViPham!K:K, NhatKy_ViPham!E:E, "10_Sinh", NhatKy_ViPham!F:F, B9, NhatKy_ViPham!H:H, "L09")</f>
        <v>0</v>
      </c>
      <c r="O9" s="7">
        <f>SUMIFS(NhatKy_ViPham!K:K, NhatKy_ViPham!E:E, "10_Sinh", NhatKy_ViPham!F:F, B9, NhatKy_ViPham!H:H, "L10")</f>
        <v>0</v>
      </c>
      <c r="P9" s="12">
        <f>SUMIFS(NhatKy_ViPham!J:J, NhatKy_ViPham!E:E, "10_Sinh", NhatKy_ViPham!F:F, B9)</f>
        <v>0</v>
      </c>
      <c r="Q9" s="13">
        <f>SUMIFS(NhatKy_ViPham!K:K, NhatKy_ViPham!E:E, "10_Sinh", NhatKy_ViPham!F:F, B9)</f>
        <v>0</v>
      </c>
      <c r="R9" s="7">
        <f>100 + SUMIFS(NhatKy_ViPham!J:J, NhatKy_ViPham!E:E, "10_Sinh", NhatKy_ViPham!F:F, B9, NhatKy_ViPham!C:C, "T1") - SUMIFS(NhatKy_ViPham!K:K, NhatKy_ViPham!E:E, "10_Sinh", NhatKy_ViPham!F:F, B9, NhatKy_ViPham!C:C, "T1")</f>
        <v>100</v>
      </c>
      <c r="S9" s="7">
        <f>100 + SUMIFS(NhatKy_ViPham!J:J, NhatKy_ViPham!E:E, "10_Sinh", NhatKy_ViPham!F:F, B9, NhatKy_ViPham!C:C, "T2") - SUMIFS(NhatKy_ViPham!K:K, NhatKy_ViPham!E:E, "10_Sinh", NhatKy_ViPham!F:F, B9, NhatKy_ViPham!C:C, "T2")</f>
        <v>100</v>
      </c>
      <c r="T9" s="7">
        <f>100 + SUMIFS(NhatKy_ViPham!J:J, NhatKy_ViPham!E:E, "10_Sinh", NhatKy_ViPham!F:F, B9, NhatKy_ViPham!C:C, "T3") - SUMIFS(NhatKy_ViPham!K:K, NhatKy_ViPham!E:E, "10_Sinh", NhatKy_ViPham!F:F, B9, NhatKy_ViPham!C:C, "T3")</f>
        <v>100</v>
      </c>
      <c r="U9" s="7">
        <f>100 + SUMIFS(NhatKy_ViPham!J:J, NhatKy_ViPham!E:E, "10_Sinh", NhatKy_ViPham!F:F, B9, NhatKy_ViPham!C:C, "T4") - SUMIFS(NhatKy_ViPham!K:K, NhatKy_ViPham!E:E, "10_Sinh", NhatKy_ViPham!F:F, B9, NhatKy_ViPham!C:C, "T4")</f>
        <v>100</v>
      </c>
      <c r="V9" s="7">
        <f>100 + SUMIFS(NhatKy_ViPham!J:J, NhatKy_ViPham!E:E, "10_Sinh", NhatKy_ViPham!F:F, B9, NhatKy_ViPham!C:C, "T5") - SUMIFS(NhatKy_ViPham!K:K, NhatKy_ViPham!E:E, "10_Sinh", NhatKy_ViPham!F:F, B9, NhatKy_ViPham!C:C, "T5")</f>
        <v>100</v>
      </c>
      <c r="W9" s="7">
        <f>100 + SUMIFS(NhatKy_ViPham!J:J, NhatKy_ViPham!E:E, "10_Sinh", NhatKy_ViPham!F:F, B9, NhatKy_ViPham!C:C, "T6") - SUMIFS(NhatKy_ViPham!K:K, NhatKy_ViPham!E:E, "10_Sinh", NhatKy_ViPham!F:F, B9, NhatKy_ViPham!C:C, "T6")</f>
        <v>100</v>
      </c>
      <c r="X9" s="7">
        <f>100 + SUMIFS(NhatKy_ViPham!J:J, NhatKy_ViPham!E:E, "10_Sinh", NhatKy_ViPham!F:F, B9, NhatKy_ViPham!C:C, "T7") - SUMIFS(NhatKy_ViPham!K:K, NhatKy_ViPham!E:E, "10_Sinh", NhatKy_ViPham!F:F, B9, NhatKy_ViPham!C:C, "T7")</f>
        <v>100</v>
      </c>
      <c r="Y9" s="7">
        <f>100 + SUMIFS(NhatKy_ViPham!J:J, NhatKy_ViPham!E:E, "10_Sinh", NhatKy_ViPham!F:F, B9, NhatKy_ViPham!C:C, "T8") - SUMIFS(NhatKy_ViPham!K:K, NhatKy_ViPham!E:E, "10_Sinh", NhatKy_ViPham!F:F, B9, NhatKy_ViPham!C:C, "T8")</f>
        <v>100</v>
      </c>
      <c r="Z9" s="7">
        <f>100 + SUMIFS(NhatKy_ViPham!J:J, NhatKy_ViPham!E:E, "10_Sinh", NhatKy_ViPham!F:F, B9, NhatKy_ViPham!C:C, "T9") - SUMIFS(NhatKy_ViPham!K:K, NhatKy_ViPham!E:E, "10_Sinh", NhatKy_ViPham!F:F, B9, NhatKy_ViPham!C:C, "T9")</f>
        <v>100</v>
      </c>
      <c r="AA9" s="7">
        <f>100 + SUMIFS(NhatKy_ViPham!J:J, NhatKy_ViPham!E:E, "10_Sinh", NhatKy_ViPham!F:F, B9, NhatKy_ViPham!C:C, "T10") - SUMIFS(NhatKy_ViPham!K:K, NhatKy_ViPham!E:E, "10_Sinh", NhatKy_ViPham!F:F, B9, NhatKy_ViPham!C:C, "T10")</f>
        <v>100</v>
      </c>
      <c r="AB9" s="7">
        <f>100 + SUMIFS(NhatKy_ViPham!J:J, NhatKy_ViPham!E:E, "10_Sinh", NhatKy_ViPham!F:F, B9, NhatKy_ViPham!C:C, "T11") - SUMIFS(NhatKy_ViPham!K:K, NhatKy_ViPham!E:E, "10_Sinh", NhatKy_ViPham!F:F, B9, NhatKy_ViPham!C:C, "T11")</f>
        <v>100</v>
      </c>
      <c r="AC9" s="7">
        <f>100 + SUMIFS(NhatKy_ViPham!J:J, NhatKy_ViPham!E:E, "10_Sinh", NhatKy_ViPham!F:F, B9, NhatKy_ViPham!C:C, "T12") - SUMIFS(NhatKy_ViPham!K:K, NhatKy_ViPham!E:E, "10_Sinh", NhatKy_ViPham!F:F, B9, NhatKy_ViPham!C:C, "T12")</f>
        <v>100</v>
      </c>
      <c r="AD9" s="7">
        <f>100 + SUMIFS(NhatKy_ViPham!J:J, NhatKy_ViPham!E:E, "10_Sinh", NhatKy_ViPham!F:F, B9, NhatKy_ViPham!C:C, "T13") - SUMIFS(NhatKy_ViPham!K:K, NhatKy_ViPham!E:E, "10_Sinh", NhatKy_ViPham!F:F, B9, NhatKy_ViPham!C:C, "T13")</f>
        <v>100</v>
      </c>
      <c r="AE9" s="7">
        <f>100 + SUMIFS(NhatKy_ViPham!J:J, NhatKy_ViPham!E:E, "10_Sinh", NhatKy_ViPham!F:F, B9, NhatKy_ViPham!C:C, "T14") - SUMIFS(NhatKy_ViPham!K:K, NhatKy_ViPham!E:E, "10_Sinh", NhatKy_ViPham!F:F, B9, NhatKy_ViPham!C:C, "T14")</f>
        <v>100</v>
      </c>
      <c r="AF9" s="7">
        <f>100 + SUMIFS(NhatKy_ViPham!J:J, NhatKy_ViPham!E:E, "10_Sinh", NhatKy_ViPham!F:F, B9, NhatKy_ViPham!C:C, "T15") - SUMIFS(NhatKy_ViPham!K:K, NhatKy_ViPham!E:E, "10_Sinh", NhatKy_ViPham!F:F, B9, NhatKy_ViPham!C:C, "T15")</f>
        <v>100</v>
      </c>
      <c r="AG9" s="7">
        <f>100 + SUMIFS(NhatKy_ViPham!J:J, NhatKy_ViPham!E:E, "10_Sinh", NhatKy_ViPham!F:F, B9, NhatKy_ViPham!C:C, "T16") - SUMIFS(NhatKy_ViPham!K:K, NhatKy_ViPham!E:E, "10_Sinh", NhatKy_ViPham!F:F, B9, NhatKy_ViPham!C:C, "T16")</f>
        <v>100</v>
      </c>
      <c r="AH9" s="7">
        <f>100 + SUMIFS(NhatKy_ViPham!J:J, NhatKy_ViPham!E:E, "10_Sinh", NhatKy_ViPham!F:F, B9, NhatKy_ViPham!C:C, "T17") - SUMIFS(NhatKy_ViPham!K:K, NhatKy_ViPham!E:E, "10_Sinh", NhatKy_ViPham!F:F, B9, NhatKy_ViPham!C:C, "T17")</f>
        <v>100</v>
      </c>
      <c r="AI9" s="7">
        <f>100 + SUMIFS(NhatKy_ViPham!J:J, NhatKy_ViPham!E:E, "10_Sinh", NhatKy_ViPham!F:F, B9, NhatKy_ViPham!C:C, "T18") - SUMIFS(NhatKy_ViPham!K:K, NhatKy_ViPham!E:E, "10_Sinh", NhatKy_ViPham!F:F, B9, NhatKy_ViPham!C:C, "T18")</f>
        <v>100</v>
      </c>
      <c r="AJ9" s="7">
        <f>100 + SUMIFS(NhatKy_ViPham!J:J, NhatKy_ViPham!E:E, "10_Sinh", NhatKy_ViPham!F:F, B9, NhatKy_ViPham!C:C, "T19") - SUMIFS(NhatKy_ViPham!K:K, NhatKy_ViPham!E:E, "10_Sinh", NhatKy_ViPham!F:F, B9, NhatKy_ViPham!C:C, "T19")</f>
        <v>100</v>
      </c>
      <c r="AK9" s="7">
        <f>100 + SUMIFS(NhatKy_ViPham!J:J, NhatKy_ViPham!E:E, "10_Sinh", NhatKy_ViPham!F:F, B9, NhatKy_ViPham!C:C, "T20") - SUMIFS(NhatKy_ViPham!K:K, NhatKy_ViPham!E:E, "10_Sinh", NhatKy_ViPham!F:F, B9, NhatKy_ViPham!C:C, "T20")</f>
        <v>100</v>
      </c>
      <c r="AL9" s="7">
        <f>100 + SUMIFS(NhatKy_ViPham!J:J, NhatKy_ViPham!E:E, "10_Sinh", NhatKy_ViPham!F:F, B9, NhatKy_ViPham!C:C, "T21") - SUMIFS(NhatKy_ViPham!K:K, NhatKy_ViPham!E:E, "10_Sinh", NhatKy_ViPham!F:F, B9, NhatKy_ViPham!C:C, "T21")</f>
        <v>100</v>
      </c>
      <c r="AM9" s="7">
        <f>100 + SUMIFS(NhatKy_ViPham!J:J, NhatKy_ViPham!E:E, "10_Sinh", NhatKy_ViPham!F:F, B9, NhatKy_ViPham!C:C, "T22") - SUMIFS(NhatKy_ViPham!K:K, NhatKy_ViPham!E:E, "10_Sinh", NhatKy_ViPham!F:F, B9, NhatKy_ViPham!C:C, "T22")</f>
        <v>100</v>
      </c>
      <c r="AN9" s="7">
        <f>100 + SUMIFS(NhatKy_ViPham!J:J, NhatKy_ViPham!E:E, "10_Sinh", NhatKy_ViPham!F:F, B9, NhatKy_ViPham!C:C, "T23") - SUMIFS(NhatKy_ViPham!K:K, NhatKy_ViPham!E:E, "10_Sinh", NhatKy_ViPham!F:F, B9, NhatKy_ViPham!C:C, "T23")</f>
        <v>100</v>
      </c>
      <c r="AO9" s="7">
        <f>100 + SUMIFS(NhatKy_ViPham!J:J, NhatKy_ViPham!E:E, "10_Sinh", NhatKy_ViPham!F:F, B9, NhatKy_ViPham!C:C, "T24") - SUMIFS(NhatKy_ViPham!K:K, NhatKy_ViPham!E:E, "10_Sinh", NhatKy_ViPham!F:F, B9, NhatKy_ViPham!C:C, "T24")</f>
        <v>100</v>
      </c>
      <c r="AP9" s="7">
        <f>100 + SUMIFS(NhatKy_ViPham!J:J, NhatKy_ViPham!E:E, "10_Sinh", NhatKy_ViPham!F:F, B9, NhatKy_ViPham!C:C, "T25") - SUMIFS(NhatKy_ViPham!K:K, NhatKy_ViPham!E:E, "10_Sinh", NhatKy_ViPham!F:F, B9, NhatKy_ViPham!C:C, "T25")</f>
        <v>100</v>
      </c>
      <c r="AQ9" s="7">
        <f>100 + SUMIFS(NhatKy_ViPham!J:J, NhatKy_ViPham!E:E, "10_Sinh", NhatKy_ViPham!F:F, B9, NhatKy_ViPham!C:C, "T26") - SUMIFS(NhatKy_ViPham!K:K, NhatKy_ViPham!E:E, "10_Sinh", NhatKy_ViPham!F:F, B9, NhatKy_ViPham!C:C, "T26")</f>
        <v>100</v>
      </c>
      <c r="AR9" s="7">
        <f>100 + SUMIFS(NhatKy_ViPham!J:J, NhatKy_ViPham!E:E, "10_Sinh", NhatKy_ViPham!F:F, B9, NhatKy_ViPham!C:C, "T27") - SUMIFS(NhatKy_ViPham!K:K, NhatKy_ViPham!E:E, "10_Sinh", NhatKy_ViPham!F:F, B9, NhatKy_ViPham!C:C, "T27")</f>
        <v>100</v>
      </c>
      <c r="AS9" s="7">
        <f>100 + SUMIFS(NhatKy_ViPham!J:J, NhatKy_ViPham!E:E, "10_Sinh", NhatKy_ViPham!F:F, B9, NhatKy_ViPham!C:C, "T28") - SUMIFS(NhatKy_ViPham!K:K, NhatKy_ViPham!E:E, "10_Sinh", NhatKy_ViPham!F:F, B9, NhatKy_ViPham!C:C, "T28")</f>
        <v>100</v>
      </c>
      <c r="AT9" s="7">
        <f>100 + SUMIFS(NhatKy_ViPham!J:J, NhatKy_ViPham!E:E, "10_Sinh", NhatKy_ViPham!F:F, B9, NhatKy_ViPham!C:C, "T29") - SUMIFS(NhatKy_ViPham!K:K, NhatKy_ViPham!E:E, "10_Sinh", NhatKy_ViPham!F:F, B9, NhatKy_ViPham!C:C, "T29")</f>
        <v>100</v>
      </c>
      <c r="AU9" s="7">
        <f>100 + SUMIFS(NhatKy_ViPham!J:J, NhatKy_ViPham!E:E, "10_Sinh", NhatKy_ViPham!F:F, B9, NhatKy_ViPham!C:C, "T30") - SUMIFS(NhatKy_ViPham!K:K, NhatKy_ViPham!E:E, "10_Sinh", NhatKy_ViPham!F:F, B9, NhatKy_ViPham!C:C, "T30")</f>
        <v>100</v>
      </c>
      <c r="AV9" s="7">
        <f>100 + SUMIFS(NhatKy_ViPham!J:J, NhatKy_ViPham!E:E, "10_Sinh", NhatKy_ViPham!F:F, B9, NhatKy_ViPham!C:C, "T31") - SUMIFS(NhatKy_ViPham!K:K, NhatKy_ViPham!E:E, "10_Sinh", NhatKy_ViPham!F:F, B9, NhatKy_ViPham!C:C, "T31")</f>
        <v>100</v>
      </c>
      <c r="AW9" s="7">
        <f>100 + SUMIFS(NhatKy_ViPham!J:J, NhatKy_ViPham!E:E, "10_Sinh", NhatKy_ViPham!F:F, B9, NhatKy_ViPham!C:C, "T32") - SUMIFS(NhatKy_ViPham!K:K, NhatKy_ViPham!E:E, "10_Sinh", NhatKy_ViPham!F:F, B9, NhatKy_ViPham!C:C, "T32")</f>
        <v>100</v>
      </c>
      <c r="AX9" s="7">
        <f>100 + SUMIFS(NhatKy_ViPham!J:J, NhatKy_ViPham!E:E, "10_Sinh", NhatKy_ViPham!F:F, B9, NhatKy_ViPham!C:C, "T33") - SUMIFS(NhatKy_ViPham!K:K, NhatKy_ViPham!E:E, "10_Sinh", NhatKy_ViPham!F:F, B9, NhatKy_ViPham!C:C, "T33")</f>
        <v>100</v>
      </c>
      <c r="AY9" s="7">
        <f>100 + SUMIFS(NhatKy_ViPham!J:J, NhatKy_ViPham!E:E, "10_Sinh", NhatKy_ViPham!F:F, B9, NhatKy_ViPham!C:C, "T34") - SUMIFS(NhatKy_ViPham!K:K, NhatKy_ViPham!E:E, "10_Sinh", NhatKy_ViPham!F:F, B9, NhatKy_ViPham!C:C, "T34")</f>
        <v>100</v>
      </c>
      <c r="AZ9" s="7">
        <f>100 + SUMIFS(NhatKy_ViPham!J:J, NhatKy_ViPham!E:E, "10_Sinh", NhatKy_ViPham!F:F, B9, NhatKy_ViPham!C:C, "T35") - SUMIFS(NhatKy_ViPham!K:K, NhatKy_ViPham!E:E, "10_Sinh", NhatKy_ViPham!F:F, B9, NhatKy_ViPham!C:C, "T35")</f>
        <v>100</v>
      </c>
      <c r="BA9" s="12">
        <f t="shared" ref="BA9:BA43" si="0">ROUND(AVERAGE(R9:AZ9), 1)</f>
        <v>100</v>
      </c>
      <c r="BB9" s="11" t="s">
        <v>430</v>
      </c>
      <c r="BC9" s="14" t="str">
        <f t="shared" ref="BC9:BC43" si="1">IF(BB9="Có", "Chưa đạt", IF(BA9&gt;=85, "Tốt", IF(BA9&gt;=70, "Khá", IF(BA9&gt;=50, "Đạt", "Chưa đạt"))))</f>
        <v>Tốt</v>
      </c>
      <c r="BD9" s="10" t="str">
        <f t="shared" ref="BD9:BD43" si="2">IF(BC9="Chưa đạt", "🔴 Nguy cơ CHƯA ĐẠT", IF(BC9="Đạt", "🟡 CẦN NHẮC NHỞ", "🟢 BÌNH THƯỜNG"))</f>
        <v>🟢 BÌNH THƯỜNG</v>
      </c>
    </row>
    <row r="10" spans="1:56" x14ac:dyDescent="0.25">
      <c r="A10" s="5">
        <v>2</v>
      </c>
      <c r="B10" s="15" t="s">
        <v>802</v>
      </c>
      <c r="C10" s="5" t="s">
        <v>803</v>
      </c>
      <c r="D10" s="5" t="s">
        <v>435</v>
      </c>
      <c r="E10" s="11" t="s">
        <v>430</v>
      </c>
      <c r="F10" s="6">
        <f>SUMIFS(NhatKy_ViPham!K:K, NhatKy_ViPham!E:E, "10_Sinh", NhatKy_ViPham!F:F, B10, NhatKy_ViPham!H:H, "L01")</f>
        <v>0</v>
      </c>
      <c r="G10" s="6">
        <f>SUMIFS(NhatKy_ViPham!K:K, NhatKy_ViPham!E:E, "10_Sinh", NhatKy_ViPham!F:F, B10, NhatKy_ViPham!H:H, "L02")</f>
        <v>0</v>
      </c>
      <c r="H10" s="6">
        <f>SUMIFS(NhatKy_ViPham!K:K, NhatKy_ViPham!E:E, "10_Sinh", NhatKy_ViPham!F:F, B10, NhatKy_ViPham!H:H, "L03")</f>
        <v>0</v>
      </c>
      <c r="I10" s="6">
        <f>SUMIFS(NhatKy_ViPham!K:K, NhatKy_ViPham!E:E, "10_Sinh", NhatKy_ViPham!F:F, B10, NhatKy_ViPham!H:H, "L04")</f>
        <v>0</v>
      </c>
      <c r="J10" s="6">
        <f>SUMIFS(NhatKy_ViPham!K:K, NhatKy_ViPham!E:E, "10_Sinh", NhatKy_ViPham!F:F, B10, NhatKy_ViPham!H:H, "L05")</f>
        <v>0</v>
      </c>
      <c r="K10" s="6">
        <f>SUMIFS(NhatKy_ViPham!K:K, NhatKy_ViPham!E:E, "10_Sinh", NhatKy_ViPham!F:F, B10, NhatKy_ViPham!H:H, "L06")</f>
        <v>0</v>
      </c>
      <c r="L10" s="6">
        <f>SUMIFS(NhatKy_ViPham!K:K, NhatKy_ViPham!E:E, "10_Sinh", NhatKy_ViPham!F:F, B10, NhatKy_ViPham!H:H, "L07")</f>
        <v>0</v>
      </c>
      <c r="M10" s="6">
        <f>SUMIFS(NhatKy_ViPham!K:K, NhatKy_ViPham!E:E, "10_Sinh", NhatKy_ViPham!F:F, B10, NhatKy_ViPham!H:H, "L08")</f>
        <v>0</v>
      </c>
      <c r="N10" s="6">
        <f>SUMIFS(NhatKy_ViPham!K:K, NhatKy_ViPham!E:E, "10_Sinh", NhatKy_ViPham!F:F, B10, NhatKy_ViPham!H:H, "L09")</f>
        <v>0</v>
      </c>
      <c r="O10" s="6">
        <f>SUMIFS(NhatKy_ViPham!K:K, NhatKy_ViPham!E:E, "10_Sinh", NhatKy_ViPham!F:F, B10, NhatKy_ViPham!H:H, "L10")</f>
        <v>0</v>
      </c>
      <c r="P10" s="12">
        <f>SUMIFS(NhatKy_ViPham!J:J, NhatKy_ViPham!E:E, "10_Sinh", NhatKy_ViPham!F:F, B10)</f>
        <v>0</v>
      </c>
      <c r="Q10" s="13">
        <f>SUMIFS(NhatKy_ViPham!K:K, NhatKy_ViPham!E:E, "10_Sinh", NhatKy_ViPham!F:F, B10)</f>
        <v>0</v>
      </c>
      <c r="R10" s="6">
        <f>100 + SUMIFS(NhatKy_ViPham!J:J, NhatKy_ViPham!E:E, "10_Sinh", NhatKy_ViPham!F:F, B10, NhatKy_ViPham!C:C, "T1") - SUMIFS(NhatKy_ViPham!K:K, NhatKy_ViPham!E:E, "10_Sinh", NhatKy_ViPham!F:F, B10, NhatKy_ViPham!C:C, "T1")</f>
        <v>100</v>
      </c>
      <c r="S10" s="6">
        <f>100 + SUMIFS(NhatKy_ViPham!J:J, NhatKy_ViPham!E:E, "10_Sinh", NhatKy_ViPham!F:F, B10, NhatKy_ViPham!C:C, "T2") - SUMIFS(NhatKy_ViPham!K:K, NhatKy_ViPham!E:E, "10_Sinh", NhatKy_ViPham!F:F, B10, NhatKy_ViPham!C:C, "T2")</f>
        <v>100</v>
      </c>
      <c r="T10" s="6">
        <f>100 + SUMIFS(NhatKy_ViPham!J:J, NhatKy_ViPham!E:E, "10_Sinh", NhatKy_ViPham!F:F, B10, NhatKy_ViPham!C:C, "T3") - SUMIFS(NhatKy_ViPham!K:K, NhatKy_ViPham!E:E, "10_Sinh", NhatKy_ViPham!F:F, B10, NhatKy_ViPham!C:C, "T3")</f>
        <v>100</v>
      </c>
      <c r="U10" s="6">
        <f>100 + SUMIFS(NhatKy_ViPham!J:J, NhatKy_ViPham!E:E, "10_Sinh", NhatKy_ViPham!F:F, B10, NhatKy_ViPham!C:C, "T4") - SUMIFS(NhatKy_ViPham!K:K, NhatKy_ViPham!E:E, "10_Sinh", NhatKy_ViPham!F:F, B10, NhatKy_ViPham!C:C, "T4")</f>
        <v>100</v>
      </c>
      <c r="V10" s="6">
        <f>100 + SUMIFS(NhatKy_ViPham!J:J, NhatKy_ViPham!E:E, "10_Sinh", NhatKy_ViPham!F:F, B10, NhatKy_ViPham!C:C, "T5") - SUMIFS(NhatKy_ViPham!K:K, NhatKy_ViPham!E:E, "10_Sinh", NhatKy_ViPham!F:F, B10, NhatKy_ViPham!C:C, "T5")</f>
        <v>100</v>
      </c>
      <c r="W10" s="6">
        <f>100 + SUMIFS(NhatKy_ViPham!J:J, NhatKy_ViPham!E:E, "10_Sinh", NhatKy_ViPham!F:F, B10, NhatKy_ViPham!C:C, "T6") - SUMIFS(NhatKy_ViPham!K:K, NhatKy_ViPham!E:E, "10_Sinh", NhatKy_ViPham!F:F, B10, NhatKy_ViPham!C:C, "T6")</f>
        <v>100</v>
      </c>
      <c r="X10" s="6">
        <f>100 + SUMIFS(NhatKy_ViPham!J:J, NhatKy_ViPham!E:E, "10_Sinh", NhatKy_ViPham!F:F, B10, NhatKy_ViPham!C:C, "T7") - SUMIFS(NhatKy_ViPham!K:K, NhatKy_ViPham!E:E, "10_Sinh", NhatKy_ViPham!F:F, B10, NhatKy_ViPham!C:C, "T7")</f>
        <v>100</v>
      </c>
      <c r="Y10" s="6">
        <f>100 + SUMIFS(NhatKy_ViPham!J:J, NhatKy_ViPham!E:E, "10_Sinh", NhatKy_ViPham!F:F, B10, NhatKy_ViPham!C:C, "T8") - SUMIFS(NhatKy_ViPham!K:K, NhatKy_ViPham!E:E, "10_Sinh", NhatKy_ViPham!F:F, B10, NhatKy_ViPham!C:C, "T8")</f>
        <v>100</v>
      </c>
      <c r="Z10" s="6">
        <f>100 + SUMIFS(NhatKy_ViPham!J:J, NhatKy_ViPham!E:E, "10_Sinh", NhatKy_ViPham!F:F, B10, NhatKy_ViPham!C:C, "T9") - SUMIFS(NhatKy_ViPham!K:K, NhatKy_ViPham!E:E, "10_Sinh", NhatKy_ViPham!F:F, B10, NhatKy_ViPham!C:C, "T9")</f>
        <v>100</v>
      </c>
      <c r="AA10" s="6">
        <f>100 + SUMIFS(NhatKy_ViPham!J:J, NhatKy_ViPham!E:E, "10_Sinh", NhatKy_ViPham!F:F, B10, NhatKy_ViPham!C:C, "T10") - SUMIFS(NhatKy_ViPham!K:K, NhatKy_ViPham!E:E, "10_Sinh", NhatKy_ViPham!F:F, B10, NhatKy_ViPham!C:C, "T10")</f>
        <v>100</v>
      </c>
      <c r="AB10" s="6">
        <f>100 + SUMIFS(NhatKy_ViPham!J:J, NhatKy_ViPham!E:E, "10_Sinh", NhatKy_ViPham!F:F, B10, NhatKy_ViPham!C:C, "T11") - SUMIFS(NhatKy_ViPham!K:K, NhatKy_ViPham!E:E, "10_Sinh", NhatKy_ViPham!F:F, B10, NhatKy_ViPham!C:C, "T11")</f>
        <v>100</v>
      </c>
      <c r="AC10" s="6">
        <f>100 + SUMIFS(NhatKy_ViPham!J:J, NhatKy_ViPham!E:E, "10_Sinh", NhatKy_ViPham!F:F, B10, NhatKy_ViPham!C:C, "T12") - SUMIFS(NhatKy_ViPham!K:K, NhatKy_ViPham!E:E, "10_Sinh", NhatKy_ViPham!F:F, B10, NhatKy_ViPham!C:C, "T12")</f>
        <v>100</v>
      </c>
      <c r="AD10" s="6">
        <f>100 + SUMIFS(NhatKy_ViPham!J:J, NhatKy_ViPham!E:E, "10_Sinh", NhatKy_ViPham!F:F, B10, NhatKy_ViPham!C:C, "T13") - SUMIFS(NhatKy_ViPham!K:K, NhatKy_ViPham!E:E, "10_Sinh", NhatKy_ViPham!F:F, B10, NhatKy_ViPham!C:C, "T13")</f>
        <v>100</v>
      </c>
      <c r="AE10" s="6">
        <f>100 + SUMIFS(NhatKy_ViPham!J:J, NhatKy_ViPham!E:E, "10_Sinh", NhatKy_ViPham!F:F, B10, NhatKy_ViPham!C:C, "T14") - SUMIFS(NhatKy_ViPham!K:K, NhatKy_ViPham!E:E, "10_Sinh", NhatKy_ViPham!F:F, B10, NhatKy_ViPham!C:C, "T14")</f>
        <v>100</v>
      </c>
      <c r="AF10" s="6">
        <f>100 + SUMIFS(NhatKy_ViPham!J:J, NhatKy_ViPham!E:E, "10_Sinh", NhatKy_ViPham!F:F, B10, NhatKy_ViPham!C:C, "T15") - SUMIFS(NhatKy_ViPham!K:K, NhatKy_ViPham!E:E, "10_Sinh", NhatKy_ViPham!F:F, B10, NhatKy_ViPham!C:C, "T15")</f>
        <v>100</v>
      </c>
      <c r="AG10" s="6">
        <f>100 + SUMIFS(NhatKy_ViPham!J:J, NhatKy_ViPham!E:E, "10_Sinh", NhatKy_ViPham!F:F, B10, NhatKy_ViPham!C:C, "T16") - SUMIFS(NhatKy_ViPham!K:K, NhatKy_ViPham!E:E, "10_Sinh", NhatKy_ViPham!F:F, B10, NhatKy_ViPham!C:C, "T16")</f>
        <v>100</v>
      </c>
      <c r="AH10" s="6">
        <f>100 + SUMIFS(NhatKy_ViPham!J:J, NhatKy_ViPham!E:E, "10_Sinh", NhatKy_ViPham!F:F, B10, NhatKy_ViPham!C:C, "T17") - SUMIFS(NhatKy_ViPham!K:K, NhatKy_ViPham!E:E, "10_Sinh", NhatKy_ViPham!F:F, B10, NhatKy_ViPham!C:C, "T17")</f>
        <v>100</v>
      </c>
      <c r="AI10" s="6">
        <f>100 + SUMIFS(NhatKy_ViPham!J:J, NhatKy_ViPham!E:E, "10_Sinh", NhatKy_ViPham!F:F, B10, NhatKy_ViPham!C:C, "T18") - SUMIFS(NhatKy_ViPham!K:K, NhatKy_ViPham!E:E, "10_Sinh", NhatKy_ViPham!F:F, B10, NhatKy_ViPham!C:C, "T18")</f>
        <v>100</v>
      </c>
      <c r="AJ10" s="6">
        <f>100 + SUMIFS(NhatKy_ViPham!J:J, NhatKy_ViPham!E:E, "10_Sinh", NhatKy_ViPham!F:F, B10, NhatKy_ViPham!C:C, "T19") - SUMIFS(NhatKy_ViPham!K:K, NhatKy_ViPham!E:E, "10_Sinh", NhatKy_ViPham!F:F, B10, NhatKy_ViPham!C:C, "T19")</f>
        <v>100</v>
      </c>
      <c r="AK10" s="6">
        <f>100 + SUMIFS(NhatKy_ViPham!J:J, NhatKy_ViPham!E:E, "10_Sinh", NhatKy_ViPham!F:F, B10, NhatKy_ViPham!C:C, "T20") - SUMIFS(NhatKy_ViPham!K:K, NhatKy_ViPham!E:E, "10_Sinh", NhatKy_ViPham!F:F, B10, NhatKy_ViPham!C:C, "T20")</f>
        <v>100</v>
      </c>
      <c r="AL10" s="6">
        <f>100 + SUMIFS(NhatKy_ViPham!J:J, NhatKy_ViPham!E:E, "10_Sinh", NhatKy_ViPham!F:F, B10, NhatKy_ViPham!C:C, "T21") - SUMIFS(NhatKy_ViPham!K:K, NhatKy_ViPham!E:E, "10_Sinh", NhatKy_ViPham!F:F, B10, NhatKy_ViPham!C:C, "T21")</f>
        <v>100</v>
      </c>
      <c r="AM10" s="6">
        <f>100 + SUMIFS(NhatKy_ViPham!J:J, NhatKy_ViPham!E:E, "10_Sinh", NhatKy_ViPham!F:F, B10, NhatKy_ViPham!C:C, "T22") - SUMIFS(NhatKy_ViPham!K:K, NhatKy_ViPham!E:E, "10_Sinh", NhatKy_ViPham!F:F, B10, NhatKy_ViPham!C:C, "T22")</f>
        <v>100</v>
      </c>
      <c r="AN10" s="6">
        <f>100 + SUMIFS(NhatKy_ViPham!J:J, NhatKy_ViPham!E:E, "10_Sinh", NhatKy_ViPham!F:F, B10, NhatKy_ViPham!C:C, "T23") - SUMIFS(NhatKy_ViPham!K:K, NhatKy_ViPham!E:E, "10_Sinh", NhatKy_ViPham!F:F, B10, NhatKy_ViPham!C:C, "T23")</f>
        <v>100</v>
      </c>
      <c r="AO10" s="6">
        <f>100 + SUMIFS(NhatKy_ViPham!J:J, NhatKy_ViPham!E:E, "10_Sinh", NhatKy_ViPham!F:F, B10, NhatKy_ViPham!C:C, "T24") - SUMIFS(NhatKy_ViPham!K:K, NhatKy_ViPham!E:E, "10_Sinh", NhatKy_ViPham!F:F, B10, NhatKy_ViPham!C:C, "T24")</f>
        <v>100</v>
      </c>
      <c r="AP10" s="6">
        <f>100 + SUMIFS(NhatKy_ViPham!J:J, NhatKy_ViPham!E:E, "10_Sinh", NhatKy_ViPham!F:F, B10, NhatKy_ViPham!C:C, "T25") - SUMIFS(NhatKy_ViPham!K:K, NhatKy_ViPham!E:E, "10_Sinh", NhatKy_ViPham!F:F, B10, NhatKy_ViPham!C:C, "T25")</f>
        <v>100</v>
      </c>
      <c r="AQ10" s="6">
        <f>100 + SUMIFS(NhatKy_ViPham!J:J, NhatKy_ViPham!E:E, "10_Sinh", NhatKy_ViPham!F:F, B10, NhatKy_ViPham!C:C, "T26") - SUMIFS(NhatKy_ViPham!K:K, NhatKy_ViPham!E:E, "10_Sinh", NhatKy_ViPham!F:F, B10, NhatKy_ViPham!C:C, "T26")</f>
        <v>100</v>
      </c>
      <c r="AR10" s="6">
        <f>100 + SUMIFS(NhatKy_ViPham!J:J, NhatKy_ViPham!E:E, "10_Sinh", NhatKy_ViPham!F:F, B10, NhatKy_ViPham!C:C, "T27") - SUMIFS(NhatKy_ViPham!K:K, NhatKy_ViPham!E:E, "10_Sinh", NhatKy_ViPham!F:F, B10, NhatKy_ViPham!C:C, "T27")</f>
        <v>100</v>
      </c>
      <c r="AS10" s="6">
        <f>100 + SUMIFS(NhatKy_ViPham!J:J, NhatKy_ViPham!E:E, "10_Sinh", NhatKy_ViPham!F:F, B10, NhatKy_ViPham!C:C, "T28") - SUMIFS(NhatKy_ViPham!K:K, NhatKy_ViPham!E:E, "10_Sinh", NhatKy_ViPham!F:F, B10, NhatKy_ViPham!C:C, "T28")</f>
        <v>100</v>
      </c>
      <c r="AT10" s="6">
        <f>100 + SUMIFS(NhatKy_ViPham!J:J, NhatKy_ViPham!E:E, "10_Sinh", NhatKy_ViPham!F:F, B10, NhatKy_ViPham!C:C, "T29") - SUMIFS(NhatKy_ViPham!K:K, NhatKy_ViPham!E:E, "10_Sinh", NhatKy_ViPham!F:F, B10, NhatKy_ViPham!C:C, "T29")</f>
        <v>100</v>
      </c>
      <c r="AU10" s="6">
        <f>100 + SUMIFS(NhatKy_ViPham!J:J, NhatKy_ViPham!E:E, "10_Sinh", NhatKy_ViPham!F:F, B10, NhatKy_ViPham!C:C, "T30") - SUMIFS(NhatKy_ViPham!K:K, NhatKy_ViPham!E:E, "10_Sinh", NhatKy_ViPham!F:F, B10, NhatKy_ViPham!C:C, "T30")</f>
        <v>100</v>
      </c>
      <c r="AV10" s="6">
        <f>100 + SUMIFS(NhatKy_ViPham!J:J, NhatKy_ViPham!E:E, "10_Sinh", NhatKy_ViPham!F:F, B10, NhatKy_ViPham!C:C, "T31") - SUMIFS(NhatKy_ViPham!K:K, NhatKy_ViPham!E:E, "10_Sinh", NhatKy_ViPham!F:F, B10, NhatKy_ViPham!C:C, "T31")</f>
        <v>100</v>
      </c>
      <c r="AW10" s="6">
        <f>100 + SUMIFS(NhatKy_ViPham!J:J, NhatKy_ViPham!E:E, "10_Sinh", NhatKy_ViPham!F:F, B10, NhatKy_ViPham!C:C, "T32") - SUMIFS(NhatKy_ViPham!K:K, NhatKy_ViPham!E:E, "10_Sinh", NhatKy_ViPham!F:F, B10, NhatKy_ViPham!C:C, "T32")</f>
        <v>100</v>
      </c>
      <c r="AX10" s="6">
        <f>100 + SUMIFS(NhatKy_ViPham!J:J, NhatKy_ViPham!E:E, "10_Sinh", NhatKy_ViPham!F:F, B10, NhatKy_ViPham!C:C, "T33") - SUMIFS(NhatKy_ViPham!K:K, NhatKy_ViPham!E:E, "10_Sinh", NhatKy_ViPham!F:F, B10, NhatKy_ViPham!C:C, "T33")</f>
        <v>100</v>
      </c>
      <c r="AY10" s="6">
        <f>100 + SUMIFS(NhatKy_ViPham!J:J, NhatKy_ViPham!E:E, "10_Sinh", NhatKy_ViPham!F:F, B10, NhatKy_ViPham!C:C, "T34") - SUMIFS(NhatKy_ViPham!K:K, NhatKy_ViPham!E:E, "10_Sinh", NhatKy_ViPham!F:F, B10, NhatKy_ViPham!C:C, "T34")</f>
        <v>100</v>
      </c>
      <c r="AZ10" s="6">
        <f>100 + SUMIFS(NhatKy_ViPham!J:J, NhatKy_ViPham!E:E, "10_Sinh", NhatKy_ViPham!F:F, B10, NhatKy_ViPham!C:C, "T35") - SUMIFS(NhatKy_ViPham!K:K, NhatKy_ViPham!E:E, "10_Sinh", NhatKy_ViPham!F:F, B10, NhatKy_ViPham!C:C, "T35")</f>
        <v>100</v>
      </c>
      <c r="BA10" s="12">
        <f t="shared" si="0"/>
        <v>100</v>
      </c>
      <c r="BB10" s="11" t="s">
        <v>430</v>
      </c>
      <c r="BC10" s="16" t="str">
        <f t="shared" si="1"/>
        <v>Tốt</v>
      </c>
      <c r="BD10" s="15" t="str">
        <f t="shared" si="2"/>
        <v>🟢 BÌNH THƯỜNG</v>
      </c>
    </row>
    <row r="11" spans="1:56" x14ac:dyDescent="0.25">
      <c r="A11" s="4">
        <v>3</v>
      </c>
      <c r="B11" s="10" t="s">
        <v>804</v>
      </c>
      <c r="C11" s="4" t="s">
        <v>805</v>
      </c>
      <c r="D11" s="4" t="s">
        <v>429</v>
      </c>
      <c r="E11" s="11" t="s">
        <v>430</v>
      </c>
      <c r="F11" s="7">
        <f>SUMIFS(NhatKy_ViPham!K:K, NhatKy_ViPham!E:E, "10_Sinh", NhatKy_ViPham!F:F, B11, NhatKy_ViPham!H:H, "L01")</f>
        <v>0</v>
      </c>
      <c r="G11" s="7">
        <f>SUMIFS(NhatKy_ViPham!K:K, NhatKy_ViPham!E:E, "10_Sinh", NhatKy_ViPham!F:F, B11, NhatKy_ViPham!H:H, "L02")</f>
        <v>0</v>
      </c>
      <c r="H11" s="7">
        <f>SUMIFS(NhatKy_ViPham!K:K, NhatKy_ViPham!E:E, "10_Sinh", NhatKy_ViPham!F:F, B11, NhatKy_ViPham!H:H, "L03")</f>
        <v>0</v>
      </c>
      <c r="I11" s="7">
        <f>SUMIFS(NhatKy_ViPham!K:K, NhatKy_ViPham!E:E, "10_Sinh", NhatKy_ViPham!F:F, B11, NhatKy_ViPham!H:H, "L04")</f>
        <v>0</v>
      </c>
      <c r="J11" s="7">
        <f>SUMIFS(NhatKy_ViPham!K:K, NhatKy_ViPham!E:E, "10_Sinh", NhatKy_ViPham!F:F, B11, NhatKy_ViPham!H:H, "L05")</f>
        <v>0</v>
      </c>
      <c r="K11" s="7">
        <f>SUMIFS(NhatKy_ViPham!K:K, NhatKy_ViPham!E:E, "10_Sinh", NhatKy_ViPham!F:F, B11, NhatKy_ViPham!H:H, "L06")</f>
        <v>0</v>
      </c>
      <c r="L11" s="7">
        <f>SUMIFS(NhatKy_ViPham!K:K, NhatKy_ViPham!E:E, "10_Sinh", NhatKy_ViPham!F:F, B11, NhatKy_ViPham!H:H, "L07")</f>
        <v>0</v>
      </c>
      <c r="M11" s="7">
        <f>SUMIFS(NhatKy_ViPham!K:K, NhatKy_ViPham!E:E, "10_Sinh", NhatKy_ViPham!F:F, B11, NhatKy_ViPham!H:H, "L08")</f>
        <v>0</v>
      </c>
      <c r="N11" s="7">
        <f>SUMIFS(NhatKy_ViPham!K:K, NhatKy_ViPham!E:E, "10_Sinh", NhatKy_ViPham!F:F, B11, NhatKy_ViPham!H:H, "L09")</f>
        <v>0</v>
      </c>
      <c r="O11" s="7">
        <f>SUMIFS(NhatKy_ViPham!K:K, NhatKy_ViPham!E:E, "10_Sinh", NhatKy_ViPham!F:F, B11, NhatKy_ViPham!H:H, "L10")</f>
        <v>0</v>
      </c>
      <c r="P11" s="12">
        <f>SUMIFS(NhatKy_ViPham!J:J, NhatKy_ViPham!E:E, "10_Sinh", NhatKy_ViPham!F:F, B11)</f>
        <v>0</v>
      </c>
      <c r="Q11" s="13">
        <f>SUMIFS(NhatKy_ViPham!K:K, NhatKy_ViPham!E:E, "10_Sinh", NhatKy_ViPham!F:F, B11)</f>
        <v>0</v>
      </c>
      <c r="R11" s="7">
        <f>100 + SUMIFS(NhatKy_ViPham!J:J, NhatKy_ViPham!E:E, "10_Sinh", NhatKy_ViPham!F:F, B11, NhatKy_ViPham!C:C, "T1") - SUMIFS(NhatKy_ViPham!K:K, NhatKy_ViPham!E:E, "10_Sinh", NhatKy_ViPham!F:F, B11, NhatKy_ViPham!C:C, "T1")</f>
        <v>100</v>
      </c>
      <c r="S11" s="7">
        <f>100 + SUMIFS(NhatKy_ViPham!J:J, NhatKy_ViPham!E:E, "10_Sinh", NhatKy_ViPham!F:F, B11, NhatKy_ViPham!C:C, "T2") - SUMIFS(NhatKy_ViPham!K:K, NhatKy_ViPham!E:E, "10_Sinh", NhatKy_ViPham!F:F, B11, NhatKy_ViPham!C:C, "T2")</f>
        <v>100</v>
      </c>
      <c r="T11" s="7">
        <f>100 + SUMIFS(NhatKy_ViPham!J:J, NhatKy_ViPham!E:E, "10_Sinh", NhatKy_ViPham!F:F, B11, NhatKy_ViPham!C:C, "T3") - SUMIFS(NhatKy_ViPham!K:K, NhatKy_ViPham!E:E, "10_Sinh", NhatKy_ViPham!F:F, B11, NhatKy_ViPham!C:C, "T3")</f>
        <v>100</v>
      </c>
      <c r="U11" s="7">
        <f>100 + SUMIFS(NhatKy_ViPham!J:J, NhatKy_ViPham!E:E, "10_Sinh", NhatKy_ViPham!F:F, B11, NhatKy_ViPham!C:C, "T4") - SUMIFS(NhatKy_ViPham!K:K, NhatKy_ViPham!E:E, "10_Sinh", NhatKy_ViPham!F:F, B11, NhatKy_ViPham!C:C, "T4")</f>
        <v>100</v>
      </c>
      <c r="V11" s="7">
        <f>100 + SUMIFS(NhatKy_ViPham!J:J, NhatKy_ViPham!E:E, "10_Sinh", NhatKy_ViPham!F:F, B11, NhatKy_ViPham!C:C, "T5") - SUMIFS(NhatKy_ViPham!K:K, NhatKy_ViPham!E:E, "10_Sinh", NhatKy_ViPham!F:F, B11, NhatKy_ViPham!C:C, "T5")</f>
        <v>100</v>
      </c>
      <c r="W11" s="7">
        <f>100 + SUMIFS(NhatKy_ViPham!J:J, NhatKy_ViPham!E:E, "10_Sinh", NhatKy_ViPham!F:F, B11, NhatKy_ViPham!C:C, "T6") - SUMIFS(NhatKy_ViPham!K:K, NhatKy_ViPham!E:E, "10_Sinh", NhatKy_ViPham!F:F, B11, NhatKy_ViPham!C:C, "T6")</f>
        <v>100</v>
      </c>
      <c r="X11" s="7">
        <f>100 + SUMIFS(NhatKy_ViPham!J:J, NhatKy_ViPham!E:E, "10_Sinh", NhatKy_ViPham!F:F, B11, NhatKy_ViPham!C:C, "T7") - SUMIFS(NhatKy_ViPham!K:K, NhatKy_ViPham!E:E, "10_Sinh", NhatKy_ViPham!F:F, B11, NhatKy_ViPham!C:C, "T7")</f>
        <v>100</v>
      </c>
      <c r="Y11" s="7">
        <f>100 + SUMIFS(NhatKy_ViPham!J:J, NhatKy_ViPham!E:E, "10_Sinh", NhatKy_ViPham!F:F, B11, NhatKy_ViPham!C:C, "T8") - SUMIFS(NhatKy_ViPham!K:K, NhatKy_ViPham!E:E, "10_Sinh", NhatKy_ViPham!F:F, B11, NhatKy_ViPham!C:C, "T8")</f>
        <v>100</v>
      </c>
      <c r="Z11" s="7">
        <f>100 + SUMIFS(NhatKy_ViPham!J:J, NhatKy_ViPham!E:E, "10_Sinh", NhatKy_ViPham!F:F, B11, NhatKy_ViPham!C:C, "T9") - SUMIFS(NhatKy_ViPham!K:K, NhatKy_ViPham!E:E, "10_Sinh", NhatKy_ViPham!F:F, B11, NhatKy_ViPham!C:C, "T9")</f>
        <v>100</v>
      </c>
      <c r="AA11" s="7">
        <f>100 + SUMIFS(NhatKy_ViPham!J:J, NhatKy_ViPham!E:E, "10_Sinh", NhatKy_ViPham!F:F, B11, NhatKy_ViPham!C:C, "T10") - SUMIFS(NhatKy_ViPham!K:K, NhatKy_ViPham!E:E, "10_Sinh", NhatKy_ViPham!F:F, B11, NhatKy_ViPham!C:C, "T10")</f>
        <v>100</v>
      </c>
      <c r="AB11" s="7">
        <f>100 + SUMIFS(NhatKy_ViPham!J:J, NhatKy_ViPham!E:E, "10_Sinh", NhatKy_ViPham!F:F, B11, NhatKy_ViPham!C:C, "T11") - SUMIFS(NhatKy_ViPham!K:K, NhatKy_ViPham!E:E, "10_Sinh", NhatKy_ViPham!F:F, B11, NhatKy_ViPham!C:C, "T11")</f>
        <v>100</v>
      </c>
      <c r="AC11" s="7">
        <f>100 + SUMIFS(NhatKy_ViPham!J:J, NhatKy_ViPham!E:E, "10_Sinh", NhatKy_ViPham!F:F, B11, NhatKy_ViPham!C:C, "T12") - SUMIFS(NhatKy_ViPham!K:K, NhatKy_ViPham!E:E, "10_Sinh", NhatKy_ViPham!F:F, B11, NhatKy_ViPham!C:C, "T12")</f>
        <v>100</v>
      </c>
      <c r="AD11" s="7">
        <f>100 + SUMIFS(NhatKy_ViPham!J:J, NhatKy_ViPham!E:E, "10_Sinh", NhatKy_ViPham!F:F, B11, NhatKy_ViPham!C:C, "T13") - SUMIFS(NhatKy_ViPham!K:K, NhatKy_ViPham!E:E, "10_Sinh", NhatKy_ViPham!F:F, B11, NhatKy_ViPham!C:C, "T13")</f>
        <v>100</v>
      </c>
      <c r="AE11" s="7">
        <f>100 + SUMIFS(NhatKy_ViPham!J:J, NhatKy_ViPham!E:E, "10_Sinh", NhatKy_ViPham!F:F, B11, NhatKy_ViPham!C:C, "T14") - SUMIFS(NhatKy_ViPham!K:K, NhatKy_ViPham!E:E, "10_Sinh", NhatKy_ViPham!F:F, B11, NhatKy_ViPham!C:C, "T14")</f>
        <v>100</v>
      </c>
      <c r="AF11" s="7">
        <f>100 + SUMIFS(NhatKy_ViPham!J:J, NhatKy_ViPham!E:E, "10_Sinh", NhatKy_ViPham!F:F, B11, NhatKy_ViPham!C:C, "T15") - SUMIFS(NhatKy_ViPham!K:K, NhatKy_ViPham!E:E, "10_Sinh", NhatKy_ViPham!F:F, B11, NhatKy_ViPham!C:C, "T15")</f>
        <v>100</v>
      </c>
      <c r="AG11" s="7">
        <f>100 + SUMIFS(NhatKy_ViPham!J:J, NhatKy_ViPham!E:E, "10_Sinh", NhatKy_ViPham!F:F, B11, NhatKy_ViPham!C:C, "T16") - SUMIFS(NhatKy_ViPham!K:K, NhatKy_ViPham!E:E, "10_Sinh", NhatKy_ViPham!F:F, B11, NhatKy_ViPham!C:C, "T16")</f>
        <v>100</v>
      </c>
      <c r="AH11" s="7">
        <f>100 + SUMIFS(NhatKy_ViPham!J:J, NhatKy_ViPham!E:E, "10_Sinh", NhatKy_ViPham!F:F, B11, NhatKy_ViPham!C:C, "T17") - SUMIFS(NhatKy_ViPham!K:K, NhatKy_ViPham!E:E, "10_Sinh", NhatKy_ViPham!F:F, B11, NhatKy_ViPham!C:C, "T17")</f>
        <v>100</v>
      </c>
      <c r="AI11" s="7">
        <f>100 + SUMIFS(NhatKy_ViPham!J:J, NhatKy_ViPham!E:E, "10_Sinh", NhatKy_ViPham!F:F, B11, NhatKy_ViPham!C:C, "T18") - SUMIFS(NhatKy_ViPham!K:K, NhatKy_ViPham!E:E, "10_Sinh", NhatKy_ViPham!F:F, B11, NhatKy_ViPham!C:C, "T18")</f>
        <v>100</v>
      </c>
      <c r="AJ11" s="7">
        <f>100 + SUMIFS(NhatKy_ViPham!J:J, NhatKy_ViPham!E:E, "10_Sinh", NhatKy_ViPham!F:F, B11, NhatKy_ViPham!C:C, "T19") - SUMIFS(NhatKy_ViPham!K:K, NhatKy_ViPham!E:E, "10_Sinh", NhatKy_ViPham!F:F, B11, NhatKy_ViPham!C:C, "T19")</f>
        <v>100</v>
      </c>
      <c r="AK11" s="7">
        <f>100 + SUMIFS(NhatKy_ViPham!J:J, NhatKy_ViPham!E:E, "10_Sinh", NhatKy_ViPham!F:F, B11, NhatKy_ViPham!C:C, "T20") - SUMIFS(NhatKy_ViPham!K:K, NhatKy_ViPham!E:E, "10_Sinh", NhatKy_ViPham!F:F, B11, NhatKy_ViPham!C:C, "T20")</f>
        <v>100</v>
      </c>
      <c r="AL11" s="7">
        <f>100 + SUMIFS(NhatKy_ViPham!J:J, NhatKy_ViPham!E:E, "10_Sinh", NhatKy_ViPham!F:F, B11, NhatKy_ViPham!C:C, "T21") - SUMIFS(NhatKy_ViPham!K:K, NhatKy_ViPham!E:E, "10_Sinh", NhatKy_ViPham!F:F, B11, NhatKy_ViPham!C:C, "T21")</f>
        <v>100</v>
      </c>
      <c r="AM11" s="7">
        <f>100 + SUMIFS(NhatKy_ViPham!J:J, NhatKy_ViPham!E:E, "10_Sinh", NhatKy_ViPham!F:F, B11, NhatKy_ViPham!C:C, "T22") - SUMIFS(NhatKy_ViPham!K:K, NhatKy_ViPham!E:E, "10_Sinh", NhatKy_ViPham!F:F, B11, NhatKy_ViPham!C:C, "T22")</f>
        <v>100</v>
      </c>
      <c r="AN11" s="7">
        <f>100 + SUMIFS(NhatKy_ViPham!J:J, NhatKy_ViPham!E:E, "10_Sinh", NhatKy_ViPham!F:F, B11, NhatKy_ViPham!C:C, "T23") - SUMIFS(NhatKy_ViPham!K:K, NhatKy_ViPham!E:E, "10_Sinh", NhatKy_ViPham!F:F, B11, NhatKy_ViPham!C:C, "T23")</f>
        <v>100</v>
      </c>
      <c r="AO11" s="7">
        <f>100 + SUMIFS(NhatKy_ViPham!J:J, NhatKy_ViPham!E:E, "10_Sinh", NhatKy_ViPham!F:F, B11, NhatKy_ViPham!C:C, "T24") - SUMIFS(NhatKy_ViPham!K:K, NhatKy_ViPham!E:E, "10_Sinh", NhatKy_ViPham!F:F, B11, NhatKy_ViPham!C:C, "T24")</f>
        <v>100</v>
      </c>
      <c r="AP11" s="7">
        <f>100 + SUMIFS(NhatKy_ViPham!J:J, NhatKy_ViPham!E:E, "10_Sinh", NhatKy_ViPham!F:F, B11, NhatKy_ViPham!C:C, "T25") - SUMIFS(NhatKy_ViPham!K:K, NhatKy_ViPham!E:E, "10_Sinh", NhatKy_ViPham!F:F, B11, NhatKy_ViPham!C:C, "T25")</f>
        <v>100</v>
      </c>
      <c r="AQ11" s="7">
        <f>100 + SUMIFS(NhatKy_ViPham!J:J, NhatKy_ViPham!E:E, "10_Sinh", NhatKy_ViPham!F:F, B11, NhatKy_ViPham!C:C, "T26") - SUMIFS(NhatKy_ViPham!K:K, NhatKy_ViPham!E:E, "10_Sinh", NhatKy_ViPham!F:F, B11, NhatKy_ViPham!C:C, "T26")</f>
        <v>100</v>
      </c>
      <c r="AR11" s="7">
        <f>100 + SUMIFS(NhatKy_ViPham!J:J, NhatKy_ViPham!E:E, "10_Sinh", NhatKy_ViPham!F:F, B11, NhatKy_ViPham!C:C, "T27") - SUMIFS(NhatKy_ViPham!K:K, NhatKy_ViPham!E:E, "10_Sinh", NhatKy_ViPham!F:F, B11, NhatKy_ViPham!C:C, "T27")</f>
        <v>100</v>
      </c>
      <c r="AS11" s="7">
        <f>100 + SUMIFS(NhatKy_ViPham!J:J, NhatKy_ViPham!E:E, "10_Sinh", NhatKy_ViPham!F:F, B11, NhatKy_ViPham!C:C, "T28") - SUMIFS(NhatKy_ViPham!K:K, NhatKy_ViPham!E:E, "10_Sinh", NhatKy_ViPham!F:F, B11, NhatKy_ViPham!C:C, "T28")</f>
        <v>100</v>
      </c>
      <c r="AT11" s="7">
        <f>100 + SUMIFS(NhatKy_ViPham!J:J, NhatKy_ViPham!E:E, "10_Sinh", NhatKy_ViPham!F:F, B11, NhatKy_ViPham!C:C, "T29") - SUMIFS(NhatKy_ViPham!K:K, NhatKy_ViPham!E:E, "10_Sinh", NhatKy_ViPham!F:F, B11, NhatKy_ViPham!C:C, "T29")</f>
        <v>100</v>
      </c>
      <c r="AU11" s="7">
        <f>100 + SUMIFS(NhatKy_ViPham!J:J, NhatKy_ViPham!E:E, "10_Sinh", NhatKy_ViPham!F:F, B11, NhatKy_ViPham!C:C, "T30") - SUMIFS(NhatKy_ViPham!K:K, NhatKy_ViPham!E:E, "10_Sinh", NhatKy_ViPham!F:F, B11, NhatKy_ViPham!C:C, "T30")</f>
        <v>100</v>
      </c>
      <c r="AV11" s="7">
        <f>100 + SUMIFS(NhatKy_ViPham!J:J, NhatKy_ViPham!E:E, "10_Sinh", NhatKy_ViPham!F:F, B11, NhatKy_ViPham!C:C, "T31") - SUMIFS(NhatKy_ViPham!K:K, NhatKy_ViPham!E:E, "10_Sinh", NhatKy_ViPham!F:F, B11, NhatKy_ViPham!C:C, "T31")</f>
        <v>100</v>
      </c>
      <c r="AW11" s="7">
        <f>100 + SUMIFS(NhatKy_ViPham!J:J, NhatKy_ViPham!E:E, "10_Sinh", NhatKy_ViPham!F:F, B11, NhatKy_ViPham!C:C, "T32") - SUMIFS(NhatKy_ViPham!K:K, NhatKy_ViPham!E:E, "10_Sinh", NhatKy_ViPham!F:F, B11, NhatKy_ViPham!C:C, "T32")</f>
        <v>100</v>
      </c>
      <c r="AX11" s="7">
        <f>100 + SUMIFS(NhatKy_ViPham!J:J, NhatKy_ViPham!E:E, "10_Sinh", NhatKy_ViPham!F:F, B11, NhatKy_ViPham!C:C, "T33") - SUMIFS(NhatKy_ViPham!K:K, NhatKy_ViPham!E:E, "10_Sinh", NhatKy_ViPham!F:F, B11, NhatKy_ViPham!C:C, "T33")</f>
        <v>100</v>
      </c>
      <c r="AY11" s="7">
        <f>100 + SUMIFS(NhatKy_ViPham!J:J, NhatKy_ViPham!E:E, "10_Sinh", NhatKy_ViPham!F:F, B11, NhatKy_ViPham!C:C, "T34") - SUMIFS(NhatKy_ViPham!K:K, NhatKy_ViPham!E:E, "10_Sinh", NhatKy_ViPham!F:F, B11, NhatKy_ViPham!C:C, "T34")</f>
        <v>100</v>
      </c>
      <c r="AZ11" s="7">
        <f>100 + SUMIFS(NhatKy_ViPham!J:J, NhatKy_ViPham!E:E, "10_Sinh", NhatKy_ViPham!F:F, B11, NhatKy_ViPham!C:C, "T35") - SUMIFS(NhatKy_ViPham!K:K, NhatKy_ViPham!E:E, "10_Sinh", NhatKy_ViPham!F:F, B11, NhatKy_ViPham!C:C, "T35")</f>
        <v>100</v>
      </c>
      <c r="BA11" s="12">
        <f t="shared" si="0"/>
        <v>100</v>
      </c>
      <c r="BB11" s="11" t="s">
        <v>430</v>
      </c>
      <c r="BC11" s="14" t="str">
        <f t="shared" si="1"/>
        <v>Tốt</v>
      </c>
      <c r="BD11" s="10" t="str">
        <f t="shared" si="2"/>
        <v>🟢 BÌNH THƯỜNG</v>
      </c>
    </row>
    <row r="12" spans="1:56" x14ac:dyDescent="0.25">
      <c r="A12" s="5">
        <v>4</v>
      </c>
      <c r="B12" s="15" t="s">
        <v>806</v>
      </c>
      <c r="C12" s="5" t="s">
        <v>807</v>
      </c>
      <c r="D12" s="5" t="s">
        <v>435</v>
      </c>
      <c r="E12" s="11" t="s">
        <v>430</v>
      </c>
      <c r="F12" s="6">
        <f>SUMIFS(NhatKy_ViPham!K:K, NhatKy_ViPham!E:E, "10_Sinh", NhatKy_ViPham!F:F, B12, NhatKy_ViPham!H:H, "L01")</f>
        <v>0</v>
      </c>
      <c r="G12" s="6">
        <f>SUMIFS(NhatKy_ViPham!K:K, NhatKy_ViPham!E:E, "10_Sinh", NhatKy_ViPham!F:F, B12, NhatKy_ViPham!H:H, "L02")</f>
        <v>0</v>
      </c>
      <c r="H12" s="6">
        <f>SUMIFS(NhatKy_ViPham!K:K, NhatKy_ViPham!E:E, "10_Sinh", NhatKy_ViPham!F:F, B12, NhatKy_ViPham!H:H, "L03")</f>
        <v>0</v>
      </c>
      <c r="I12" s="6">
        <f>SUMIFS(NhatKy_ViPham!K:K, NhatKy_ViPham!E:E, "10_Sinh", NhatKy_ViPham!F:F, B12, NhatKy_ViPham!H:H, "L04")</f>
        <v>0</v>
      </c>
      <c r="J12" s="6">
        <f>SUMIFS(NhatKy_ViPham!K:K, NhatKy_ViPham!E:E, "10_Sinh", NhatKy_ViPham!F:F, B12, NhatKy_ViPham!H:H, "L05")</f>
        <v>0</v>
      </c>
      <c r="K12" s="6">
        <f>SUMIFS(NhatKy_ViPham!K:K, NhatKy_ViPham!E:E, "10_Sinh", NhatKy_ViPham!F:F, B12, NhatKy_ViPham!H:H, "L06")</f>
        <v>0</v>
      </c>
      <c r="L12" s="6">
        <f>SUMIFS(NhatKy_ViPham!K:K, NhatKy_ViPham!E:E, "10_Sinh", NhatKy_ViPham!F:F, B12, NhatKy_ViPham!H:H, "L07")</f>
        <v>0</v>
      </c>
      <c r="M12" s="6">
        <f>SUMIFS(NhatKy_ViPham!K:K, NhatKy_ViPham!E:E, "10_Sinh", NhatKy_ViPham!F:F, B12, NhatKy_ViPham!H:H, "L08")</f>
        <v>0</v>
      </c>
      <c r="N12" s="6">
        <f>SUMIFS(NhatKy_ViPham!K:K, NhatKy_ViPham!E:E, "10_Sinh", NhatKy_ViPham!F:F, B12, NhatKy_ViPham!H:H, "L09")</f>
        <v>0</v>
      </c>
      <c r="O12" s="6">
        <f>SUMIFS(NhatKy_ViPham!K:K, NhatKy_ViPham!E:E, "10_Sinh", NhatKy_ViPham!F:F, B12, NhatKy_ViPham!H:H, "L10")</f>
        <v>0</v>
      </c>
      <c r="P12" s="12">
        <f>SUMIFS(NhatKy_ViPham!J:J, NhatKy_ViPham!E:E, "10_Sinh", NhatKy_ViPham!F:F, B12)</f>
        <v>0</v>
      </c>
      <c r="Q12" s="13">
        <f>SUMIFS(NhatKy_ViPham!K:K, NhatKy_ViPham!E:E, "10_Sinh", NhatKy_ViPham!F:F, B12)</f>
        <v>0</v>
      </c>
      <c r="R12" s="6">
        <f>100 + SUMIFS(NhatKy_ViPham!J:J, NhatKy_ViPham!E:E, "10_Sinh", NhatKy_ViPham!F:F, B12, NhatKy_ViPham!C:C, "T1") - SUMIFS(NhatKy_ViPham!K:K, NhatKy_ViPham!E:E, "10_Sinh", NhatKy_ViPham!F:F, B12, NhatKy_ViPham!C:C, "T1")</f>
        <v>100</v>
      </c>
      <c r="S12" s="6">
        <f>100 + SUMIFS(NhatKy_ViPham!J:J, NhatKy_ViPham!E:E, "10_Sinh", NhatKy_ViPham!F:F, B12, NhatKy_ViPham!C:C, "T2") - SUMIFS(NhatKy_ViPham!K:K, NhatKy_ViPham!E:E, "10_Sinh", NhatKy_ViPham!F:F, B12, NhatKy_ViPham!C:C, "T2")</f>
        <v>100</v>
      </c>
      <c r="T12" s="6">
        <f>100 + SUMIFS(NhatKy_ViPham!J:J, NhatKy_ViPham!E:E, "10_Sinh", NhatKy_ViPham!F:F, B12, NhatKy_ViPham!C:C, "T3") - SUMIFS(NhatKy_ViPham!K:K, NhatKy_ViPham!E:E, "10_Sinh", NhatKy_ViPham!F:F, B12, NhatKy_ViPham!C:C, "T3")</f>
        <v>100</v>
      </c>
      <c r="U12" s="6">
        <f>100 + SUMIFS(NhatKy_ViPham!J:J, NhatKy_ViPham!E:E, "10_Sinh", NhatKy_ViPham!F:F, B12, NhatKy_ViPham!C:C, "T4") - SUMIFS(NhatKy_ViPham!K:K, NhatKy_ViPham!E:E, "10_Sinh", NhatKy_ViPham!F:F, B12, NhatKy_ViPham!C:C, "T4")</f>
        <v>100</v>
      </c>
      <c r="V12" s="6">
        <f>100 + SUMIFS(NhatKy_ViPham!J:J, NhatKy_ViPham!E:E, "10_Sinh", NhatKy_ViPham!F:F, B12, NhatKy_ViPham!C:C, "T5") - SUMIFS(NhatKy_ViPham!K:K, NhatKy_ViPham!E:E, "10_Sinh", NhatKy_ViPham!F:F, B12, NhatKy_ViPham!C:C, "T5")</f>
        <v>100</v>
      </c>
      <c r="W12" s="6">
        <f>100 + SUMIFS(NhatKy_ViPham!J:J, NhatKy_ViPham!E:E, "10_Sinh", NhatKy_ViPham!F:F, B12, NhatKy_ViPham!C:C, "T6") - SUMIFS(NhatKy_ViPham!K:K, NhatKy_ViPham!E:E, "10_Sinh", NhatKy_ViPham!F:F, B12, NhatKy_ViPham!C:C, "T6")</f>
        <v>100</v>
      </c>
      <c r="X12" s="6">
        <f>100 + SUMIFS(NhatKy_ViPham!J:J, NhatKy_ViPham!E:E, "10_Sinh", NhatKy_ViPham!F:F, B12, NhatKy_ViPham!C:C, "T7") - SUMIFS(NhatKy_ViPham!K:K, NhatKy_ViPham!E:E, "10_Sinh", NhatKy_ViPham!F:F, B12, NhatKy_ViPham!C:C, "T7")</f>
        <v>100</v>
      </c>
      <c r="Y12" s="6">
        <f>100 + SUMIFS(NhatKy_ViPham!J:J, NhatKy_ViPham!E:E, "10_Sinh", NhatKy_ViPham!F:F, B12, NhatKy_ViPham!C:C, "T8") - SUMIFS(NhatKy_ViPham!K:K, NhatKy_ViPham!E:E, "10_Sinh", NhatKy_ViPham!F:F, B12, NhatKy_ViPham!C:C, "T8")</f>
        <v>100</v>
      </c>
      <c r="Z12" s="6">
        <f>100 + SUMIFS(NhatKy_ViPham!J:J, NhatKy_ViPham!E:E, "10_Sinh", NhatKy_ViPham!F:F, B12, NhatKy_ViPham!C:C, "T9") - SUMIFS(NhatKy_ViPham!K:K, NhatKy_ViPham!E:E, "10_Sinh", NhatKy_ViPham!F:F, B12, NhatKy_ViPham!C:C, "T9")</f>
        <v>100</v>
      </c>
      <c r="AA12" s="6">
        <f>100 + SUMIFS(NhatKy_ViPham!J:J, NhatKy_ViPham!E:E, "10_Sinh", NhatKy_ViPham!F:F, B12, NhatKy_ViPham!C:C, "T10") - SUMIFS(NhatKy_ViPham!K:K, NhatKy_ViPham!E:E, "10_Sinh", NhatKy_ViPham!F:F, B12, NhatKy_ViPham!C:C, "T10")</f>
        <v>100</v>
      </c>
      <c r="AB12" s="6">
        <f>100 + SUMIFS(NhatKy_ViPham!J:J, NhatKy_ViPham!E:E, "10_Sinh", NhatKy_ViPham!F:F, B12, NhatKy_ViPham!C:C, "T11") - SUMIFS(NhatKy_ViPham!K:K, NhatKy_ViPham!E:E, "10_Sinh", NhatKy_ViPham!F:F, B12, NhatKy_ViPham!C:C, "T11")</f>
        <v>100</v>
      </c>
      <c r="AC12" s="6">
        <f>100 + SUMIFS(NhatKy_ViPham!J:J, NhatKy_ViPham!E:E, "10_Sinh", NhatKy_ViPham!F:F, B12, NhatKy_ViPham!C:C, "T12") - SUMIFS(NhatKy_ViPham!K:K, NhatKy_ViPham!E:E, "10_Sinh", NhatKy_ViPham!F:F, B12, NhatKy_ViPham!C:C, "T12")</f>
        <v>100</v>
      </c>
      <c r="AD12" s="6">
        <f>100 + SUMIFS(NhatKy_ViPham!J:J, NhatKy_ViPham!E:E, "10_Sinh", NhatKy_ViPham!F:F, B12, NhatKy_ViPham!C:C, "T13") - SUMIFS(NhatKy_ViPham!K:K, NhatKy_ViPham!E:E, "10_Sinh", NhatKy_ViPham!F:F, B12, NhatKy_ViPham!C:C, "T13")</f>
        <v>100</v>
      </c>
      <c r="AE12" s="6">
        <f>100 + SUMIFS(NhatKy_ViPham!J:J, NhatKy_ViPham!E:E, "10_Sinh", NhatKy_ViPham!F:F, B12, NhatKy_ViPham!C:C, "T14") - SUMIFS(NhatKy_ViPham!K:K, NhatKy_ViPham!E:E, "10_Sinh", NhatKy_ViPham!F:F, B12, NhatKy_ViPham!C:C, "T14")</f>
        <v>100</v>
      </c>
      <c r="AF12" s="6">
        <f>100 + SUMIFS(NhatKy_ViPham!J:J, NhatKy_ViPham!E:E, "10_Sinh", NhatKy_ViPham!F:F, B12, NhatKy_ViPham!C:C, "T15") - SUMIFS(NhatKy_ViPham!K:K, NhatKy_ViPham!E:E, "10_Sinh", NhatKy_ViPham!F:F, B12, NhatKy_ViPham!C:C, "T15")</f>
        <v>100</v>
      </c>
      <c r="AG12" s="6">
        <f>100 + SUMIFS(NhatKy_ViPham!J:J, NhatKy_ViPham!E:E, "10_Sinh", NhatKy_ViPham!F:F, B12, NhatKy_ViPham!C:C, "T16") - SUMIFS(NhatKy_ViPham!K:K, NhatKy_ViPham!E:E, "10_Sinh", NhatKy_ViPham!F:F, B12, NhatKy_ViPham!C:C, "T16")</f>
        <v>100</v>
      </c>
      <c r="AH12" s="6">
        <f>100 + SUMIFS(NhatKy_ViPham!J:J, NhatKy_ViPham!E:E, "10_Sinh", NhatKy_ViPham!F:F, B12, NhatKy_ViPham!C:C, "T17") - SUMIFS(NhatKy_ViPham!K:K, NhatKy_ViPham!E:E, "10_Sinh", NhatKy_ViPham!F:F, B12, NhatKy_ViPham!C:C, "T17")</f>
        <v>100</v>
      </c>
      <c r="AI12" s="6">
        <f>100 + SUMIFS(NhatKy_ViPham!J:J, NhatKy_ViPham!E:E, "10_Sinh", NhatKy_ViPham!F:F, B12, NhatKy_ViPham!C:C, "T18") - SUMIFS(NhatKy_ViPham!K:K, NhatKy_ViPham!E:E, "10_Sinh", NhatKy_ViPham!F:F, B12, NhatKy_ViPham!C:C, "T18")</f>
        <v>100</v>
      </c>
      <c r="AJ12" s="6">
        <f>100 + SUMIFS(NhatKy_ViPham!J:J, NhatKy_ViPham!E:E, "10_Sinh", NhatKy_ViPham!F:F, B12, NhatKy_ViPham!C:C, "T19") - SUMIFS(NhatKy_ViPham!K:K, NhatKy_ViPham!E:E, "10_Sinh", NhatKy_ViPham!F:F, B12, NhatKy_ViPham!C:C, "T19")</f>
        <v>100</v>
      </c>
      <c r="AK12" s="6">
        <f>100 + SUMIFS(NhatKy_ViPham!J:J, NhatKy_ViPham!E:E, "10_Sinh", NhatKy_ViPham!F:F, B12, NhatKy_ViPham!C:C, "T20") - SUMIFS(NhatKy_ViPham!K:K, NhatKy_ViPham!E:E, "10_Sinh", NhatKy_ViPham!F:F, B12, NhatKy_ViPham!C:C, "T20")</f>
        <v>100</v>
      </c>
      <c r="AL12" s="6">
        <f>100 + SUMIFS(NhatKy_ViPham!J:J, NhatKy_ViPham!E:E, "10_Sinh", NhatKy_ViPham!F:F, B12, NhatKy_ViPham!C:C, "T21") - SUMIFS(NhatKy_ViPham!K:K, NhatKy_ViPham!E:E, "10_Sinh", NhatKy_ViPham!F:F, B12, NhatKy_ViPham!C:C, "T21")</f>
        <v>100</v>
      </c>
      <c r="AM12" s="6">
        <f>100 + SUMIFS(NhatKy_ViPham!J:J, NhatKy_ViPham!E:E, "10_Sinh", NhatKy_ViPham!F:F, B12, NhatKy_ViPham!C:C, "T22") - SUMIFS(NhatKy_ViPham!K:K, NhatKy_ViPham!E:E, "10_Sinh", NhatKy_ViPham!F:F, B12, NhatKy_ViPham!C:C, "T22")</f>
        <v>100</v>
      </c>
      <c r="AN12" s="6">
        <f>100 + SUMIFS(NhatKy_ViPham!J:J, NhatKy_ViPham!E:E, "10_Sinh", NhatKy_ViPham!F:F, B12, NhatKy_ViPham!C:C, "T23") - SUMIFS(NhatKy_ViPham!K:K, NhatKy_ViPham!E:E, "10_Sinh", NhatKy_ViPham!F:F, B12, NhatKy_ViPham!C:C, "T23")</f>
        <v>100</v>
      </c>
      <c r="AO12" s="6">
        <f>100 + SUMIFS(NhatKy_ViPham!J:J, NhatKy_ViPham!E:E, "10_Sinh", NhatKy_ViPham!F:F, B12, NhatKy_ViPham!C:C, "T24") - SUMIFS(NhatKy_ViPham!K:K, NhatKy_ViPham!E:E, "10_Sinh", NhatKy_ViPham!F:F, B12, NhatKy_ViPham!C:C, "T24")</f>
        <v>100</v>
      </c>
      <c r="AP12" s="6">
        <f>100 + SUMIFS(NhatKy_ViPham!J:J, NhatKy_ViPham!E:E, "10_Sinh", NhatKy_ViPham!F:F, B12, NhatKy_ViPham!C:C, "T25") - SUMIFS(NhatKy_ViPham!K:K, NhatKy_ViPham!E:E, "10_Sinh", NhatKy_ViPham!F:F, B12, NhatKy_ViPham!C:C, "T25")</f>
        <v>100</v>
      </c>
      <c r="AQ12" s="6">
        <f>100 + SUMIFS(NhatKy_ViPham!J:J, NhatKy_ViPham!E:E, "10_Sinh", NhatKy_ViPham!F:F, B12, NhatKy_ViPham!C:C, "T26") - SUMIFS(NhatKy_ViPham!K:K, NhatKy_ViPham!E:E, "10_Sinh", NhatKy_ViPham!F:F, B12, NhatKy_ViPham!C:C, "T26")</f>
        <v>100</v>
      </c>
      <c r="AR12" s="6">
        <f>100 + SUMIFS(NhatKy_ViPham!J:J, NhatKy_ViPham!E:E, "10_Sinh", NhatKy_ViPham!F:F, B12, NhatKy_ViPham!C:C, "T27") - SUMIFS(NhatKy_ViPham!K:K, NhatKy_ViPham!E:E, "10_Sinh", NhatKy_ViPham!F:F, B12, NhatKy_ViPham!C:C, "T27")</f>
        <v>100</v>
      </c>
      <c r="AS12" s="6">
        <f>100 + SUMIFS(NhatKy_ViPham!J:J, NhatKy_ViPham!E:E, "10_Sinh", NhatKy_ViPham!F:F, B12, NhatKy_ViPham!C:C, "T28") - SUMIFS(NhatKy_ViPham!K:K, NhatKy_ViPham!E:E, "10_Sinh", NhatKy_ViPham!F:F, B12, NhatKy_ViPham!C:C, "T28")</f>
        <v>100</v>
      </c>
      <c r="AT12" s="6">
        <f>100 + SUMIFS(NhatKy_ViPham!J:J, NhatKy_ViPham!E:E, "10_Sinh", NhatKy_ViPham!F:F, B12, NhatKy_ViPham!C:C, "T29") - SUMIFS(NhatKy_ViPham!K:K, NhatKy_ViPham!E:E, "10_Sinh", NhatKy_ViPham!F:F, B12, NhatKy_ViPham!C:C, "T29")</f>
        <v>100</v>
      </c>
      <c r="AU12" s="6">
        <f>100 + SUMIFS(NhatKy_ViPham!J:J, NhatKy_ViPham!E:E, "10_Sinh", NhatKy_ViPham!F:F, B12, NhatKy_ViPham!C:C, "T30") - SUMIFS(NhatKy_ViPham!K:K, NhatKy_ViPham!E:E, "10_Sinh", NhatKy_ViPham!F:F, B12, NhatKy_ViPham!C:C, "T30")</f>
        <v>100</v>
      </c>
      <c r="AV12" s="6">
        <f>100 + SUMIFS(NhatKy_ViPham!J:J, NhatKy_ViPham!E:E, "10_Sinh", NhatKy_ViPham!F:F, B12, NhatKy_ViPham!C:C, "T31") - SUMIFS(NhatKy_ViPham!K:K, NhatKy_ViPham!E:E, "10_Sinh", NhatKy_ViPham!F:F, B12, NhatKy_ViPham!C:C, "T31")</f>
        <v>100</v>
      </c>
      <c r="AW12" s="6">
        <f>100 + SUMIFS(NhatKy_ViPham!J:J, NhatKy_ViPham!E:E, "10_Sinh", NhatKy_ViPham!F:F, B12, NhatKy_ViPham!C:C, "T32") - SUMIFS(NhatKy_ViPham!K:K, NhatKy_ViPham!E:E, "10_Sinh", NhatKy_ViPham!F:F, B12, NhatKy_ViPham!C:C, "T32")</f>
        <v>100</v>
      </c>
      <c r="AX12" s="6">
        <f>100 + SUMIFS(NhatKy_ViPham!J:J, NhatKy_ViPham!E:E, "10_Sinh", NhatKy_ViPham!F:F, B12, NhatKy_ViPham!C:C, "T33") - SUMIFS(NhatKy_ViPham!K:K, NhatKy_ViPham!E:E, "10_Sinh", NhatKy_ViPham!F:F, B12, NhatKy_ViPham!C:C, "T33")</f>
        <v>100</v>
      </c>
      <c r="AY12" s="6">
        <f>100 + SUMIFS(NhatKy_ViPham!J:J, NhatKy_ViPham!E:E, "10_Sinh", NhatKy_ViPham!F:F, B12, NhatKy_ViPham!C:C, "T34") - SUMIFS(NhatKy_ViPham!K:K, NhatKy_ViPham!E:E, "10_Sinh", NhatKy_ViPham!F:F, B12, NhatKy_ViPham!C:C, "T34")</f>
        <v>100</v>
      </c>
      <c r="AZ12" s="6">
        <f>100 + SUMIFS(NhatKy_ViPham!J:J, NhatKy_ViPham!E:E, "10_Sinh", NhatKy_ViPham!F:F, B12, NhatKy_ViPham!C:C, "T35") - SUMIFS(NhatKy_ViPham!K:K, NhatKy_ViPham!E:E, "10_Sinh", NhatKy_ViPham!F:F, B12, NhatKy_ViPham!C:C, "T35")</f>
        <v>100</v>
      </c>
      <c r="BA12" s="12">
        <f t="shared" si="0"/>
        <v>100</v>
      </c>
      <c r="BB12" s="11" t="s">
        <v>430</v>
      </c>
      <c r="BC12" s="16" t="str">
        <f t="shared" si="1"/>
        <v>Tốt</v>
      </c>
      <c r="BD12" s="15" t="str">
        <f t="shared" si="2"/>
        <v>🟢 BÌNH THƯỜNG</v>
      </c>
    </row>
    <row r="13" spans="1:56" x14ac:dyDescent="0.25">
      <c r="A13" s="4">
        <v>5</v>
      </c>
      <c r="B13" s="10" t="s">
        <v>808</v>
      </c>
      <c r="C13" s="4" t="s">
        <v>809</v>
      </c>
      <c r="D13" s="4" t="s">
        <v>435</v>
      </c>
      <c r="E13" s="11" t="s">
        <v>430</v>
      </c>
      <c r="F13" s="7">
        <f>SUMIFS(NhatKy_ViPham!K:K, NhatKy_ViPham!E:E, "10_Sinh", NhatKy_ViPham!F:F, B13, NhatKy_ViPham!H:H, "L01")</f>
        <v>0</v>
      </c>
      <c r="G13" s="7">
        <f>SUMIFS(NhatKy_ViPham!K:K, NhatKy_ViPham!E:E, "10_Sinh", NhatKy_ViPham!F:F, B13, NhatKy_ViPham!H:H, "L02")</f>
        <v>0</v>
      </c>
      <c r="H13" s="7">
        <f>SUMIFS(NhatKy_ViPham!K:K, NhatKy_ViPham!E:E, "10_Sinh", NhatKy_ViPham!F:F, B13, NhatKy_ViPham!H:H, "L03")</f>
        <v>0</v>
      </c>
      <c r="I13" s="7">
        <f>SUMIFS(NhatKy_ViPham!K:K, NhatKy_ViPham!E:E, "10_Sinh", NhatKy_ViPham!F:F, B13, NhatKy_ViPham!H:H, "L04")</f>
        <v>0</v>
      </c>
      <c r="J13" s="7">
        <f>SUMIFS(NhatKy_ViPham!K:K, NhatKy_ViPham!E:E, "10_Sinh", NhatKy_ViPham!F:F, B13, NhatKy_ViPham!H:H, "L05")</f>
        <v>0</v>
      </c>
      <c r="K13" s="7">
        <f>SUMIFS(NhatKy_ViPham!K:K, NhatKy_ViPham!E:E, "10_Sinh", NhatKy_ViPham!F:F, B13, NhatKy_ViPham!H:H, "L06")</f>
        <v>0</v>
      </c>
      <c r="L13" s="7">
        <f>SUMIFS(NhatKy_ViPham!K:K, NhatKy_ViPham!E:E, "10_Sinh", NhatKy_ViPham!F:F, B13, NhatKy_ViPham!H:H, "L07")</f>
        <v>0</v>
      </c>
      <c r="M13" s="7">
        <f>SUMIFS(NhatKy_ViPham!K:K, NhatKy_ViPham!E:E, "10_Sinh", NhatKy_ViPham!F:F, B13, NhatKy_ViPham!H:H, "L08")</f>
        <v>0</v>
      </c>
      <c r="N13" s="7">
        <f>SUMIFS(NhatKy_ViPham!K:K, NhatKy_ViPham!E:E, "10_Sinh", NhatKy_ViPham!F:F, B13, NhatKy_ViPham!H:H, "L09")</f>
        <v>0</v>
      </c>
      <c r="O13" s="7">
        <f>SUMIFS(NhatKy_ViPham!K:K, NhatKy_ViPham!E:E, "10_Sinh", NhatKy_ViPham!F:F, B13, NhatKy_ViPham!H:H, "L10")</f>
        <v>0</v>
      </c>
      <c r="P13" s="12">
        <f>SUMIFS(NhatKy_ViPham!J:J, NhatKy_ViPham!E:E, "10_Sinh", NhatKy_ViPham!F:F, B13)</f>
        <v>0</v>
      </c>
      <c r="Q13" s="13">
        <f>SUMIFS(NhatKy_ViPham!K:K, NhatKy_ViPham!E:E, "10_Sinh", NhatKy_ViPham!F:F, B13)</f>
        <v>0</v>
      </c>
      <c r="R13" s="7">
        <f>100 + SUMIFS(NhatKy_ViPham!J:J, NhatKy_ViPham!E:E, "10_Sinh", NhatKy_ViPham!F:F, B13, NhatKy_ViPham!C:C, "T1") - SUMIFS(NhatKy_ViPham!K:K, NhatKy_ViPham!E:E, "10_Sinh", NhatKy_ViPham!F:F, B13, NhatKy_ViPham!C:C, "T1")</f>
        <v>100</v>
      </c>
      <c r="S13" s="7">
        <f>100 + SUMIFS(NhatKy_ViPham!J:J, NhatKy_ViPham!E:E, "10_Sinh", NhatKy_ViPham!F:F, B13, NhatKy_ViPham!C:C, "T2") - SUMIFS(NhatKy_ViPham!K:K, NhatKy_ViPham!E:E, "10_Sinh", NhatKy_ViPham!F:F, B13, NhatKy_ViPham!C:C, "T2")</f>
        <v>100</v>
      </c>
      <c r="T13" s="7">
        <f>100 + SUMIFS(NhatKy_ViPham!J:J, NhatKy_ViPham!E:E, "10_Sinh", NhatKy_ViPham!F:F, B13, NhatKy_ViPham!C:C, "T3") - SUMIFS(NhatKy_ViPham!K:K, NhatKy_ViPham!E:E, "10_Sinh", NhatKy_ViPham!F:F, B13, NhatKy_ViPham!C:C, "T3")</f>
        <v>100</v>
      </c>
      <c r="U13" s="7">
        <f>100 + SUMIFS(NhatKy_ViPham!J:J, NhatKy_ViPham!E:E, "10_Sinh", NhatKy_ViPham!F:F, B13, NhatKy_ViPham!C:C, "T4") - SUMIFS(NhatKy_ViPham!K:K, NhatKy_ViPham!E:E, "10_Sinh", NhatKy_ViPham!F:F, B13, NhatKy_ViPham!C:C, "T4")</f>
        <v>100</v>
      </c>
      <c r="V13" s="7">
        <f>100 + SUMIFS(NhatKy_ViPham!J:J, NhatKy_ViPham!E:E, "10_Sinh", NhatKy_ViPham!F:F, B13, NhatKy_ViPham!C:C, "T5") - SUMIFS(NhatKy_ViPham!K:K, NhatKy_ViPham!E:E, "10_Sinh", NhatKy_ViPham!F:F, B13, NhatKy_ViPham!C:C, "T5")</f>
        <v>100</v>
      </c>
      <c r="W13" s="7">
        <f>100 + SUMIFS(NhatKy_ViPham!J:J, NhatKy_ViPham!E:E, "10_Sinh", NhatKy_ViPham!F:F, B13, NhatKy_ViPham!C:C, "T6") - SUMIFS(NhatKy_ViPham!K:K, NhatKy_ViPham!E:E, "10_Sinh", NhatKy_ViPham!F:F, B13, NhatKy_ViPham!C:C, "T6")</f>
        <v>100</v>
      </c>
      <c r="X13" s="7">
        <f>100 + SUMIFS(NhatKy_ViPham!J:J, NhatKy_ViPham!E:E, "10_Sinh", NhatKy_ViPham!F:F, B13, NhatKy_ViPham!C:C, "T7") - SUMIFS(NhatKy_ViPham!K:K, NhatKy_ViPham!E:E, "10_Sinh", NhatKy_ViPham!F:F, B13, NhatKy_ViPham!C:C, "T7")</f>
        <v>100</v>
      </c>
      <c r="Y13" s="7">
        <f>100 + SUMIFS(NhatKy_ViPham!J:J, NhatKy_ViPham!E:E, "10_Sinh", NhatKy_ViPham!F:F, B13, NhatKy_ViPham!C:C, "T8") - SUMIFS(NhatKy_ViPham!K:K, NhatKy_ViPham!E:E, "10_Sinh", NhatKy_ViPham!F:F, B13, NhatKy_ViPham!C:C, "T8")</f>
        <v>100</v>
      </c>
      <c r="Z13" s="7">
        <f>100 + SUMIFS(NhatKy_ViPham!J:J, NhatKy_ViPham!E:E, "10_Sinh", NhatKy_ViPham!F:F, B13, NhatKy_ViPham!C:C, "T9") - SUMIFS(NhatKy_ViPham!K:K, NhatKy_ViPham!E:E, "10_Sinh", NhatKy_ViPham!F:F, B13, NhatKy_ViPham!C:C, "T9")</f>
        <v>100</v>
      </c>
      <c r="AA13" s="7">
        <f>100 + SUMIFS(NhatKy_ViPham!J:J, NhatKy_ViPham!E:E, "10_Sinh", NhatKy_ViPham!F:F, B13, NhatKy_ViPham!C:C, "T10") - SUMIFS(NhatKy_ViPham!K:K, NhatKy_ViPham!E:E, "10_Sinh", NhatKy_ViPham!F:F, B13, NhatKy_ViPham!C:C, "T10")</f>
        <v>100</v>
      </c>
      <c r="AB13" s="7">
        <f>100 + SUMIFS(NhatKy_ViPham!J:J, NhatKy_ViPham!E:E, "10_Sinh", NhatKy_ViPham!F:F, B13, NhatKy_ViPham!C:C, "T11") - SUMIFS(NhatKy_ViPham!K:K, NhatKy_ViPham!E:E, "10_Sinh", NhatKy_ViPham!F:F, B13, NhatKy_ViPham!C:C, "T11")</f>
        <v>100</v>
      </c>
      <c r="AC13" s="7">
        <f>100 + SUMIFS(NhatKy_ViPham!J:J, NhatKy_ViPham!E:E, "10_Sinh", NhatKy_ViPham!F:F, B13, NhatKy_ViPham!C:C, "T12") - SUMIFS(NhatKy_ViPham!K:K, NhatKy_ViPham!E:E, "10_Sinh", NhatKy_ViPham!F:F, B13, NhatKy_ViPham!C:C, "T12")</f>
        <v>100</v>
      </c>
      <c r="AD13" s="7">
        <f>100 + SUMIFS(NhatKy_ViPham!J:J, NhatKy_ViPham!E:E, "10_Sinh", NhatKy_ViPham!F:F, B13, NhatKy_ViPham!C:C, "T13") - SUMIFS(NhatKy_ViPham!K:K, NhatKy_ViPham!E:E, "10_Sinh", NhatKy_ViPham!F:F, B13, NhatKy_ViPham!C:C, "T13")</f>
        <v>100</v>
      </c>
      <c r="AE13" s="7">
        <f>100 + SUMIFS(NhatKy_ViPham!J:J, NhatKy_ViPham!E:E, "10_Sinh", NhatKy_ViPham!F:F, B13, NhatKy_ViPham!C:C, "T14") - SUMIFS(NhatKy_ViPham!K:K, NhatKy_ViPham!E:E, "10_Sinh", NhatKy_ViPham!F:F, B13, NhatKy_ViPham!C:C, "T14")</f>
        <v>100</v>
      </c>
      <c r="AF13" s="7">
        <f>100 + SUMIFS(NhatKy_ViPham!J:J, NhatKy_ViPham!E:E, "10_Sinh", NhatKy_ViPham!F:F, B13, NhatKy_ViPham!C:C, "T15") - SUMIFS(NhatKy_ViPham!K:K, NhatKy_ViPham!E:E, "10_Sinh", NhatKy_ViPham!F:F, B13, NhatKy_ViPham!C:C, "T15")</f>
        <v>100</v>
      </c>
      <c r="AG13" s="7">
        <f>100 + SUMIFS(NhatKy_ViPham!J:J, NhatKy_ViPham!E:E, "10_Sinh", NhatKy_ViPham!F:F, B13, NhatKy_ViPham!C:C, "T16") - SUMIFS(NhatKy_ViPham!K:K, NhatKy_ViPham!E:E, "10_Sinh", NhatKy_ViPham!F:F, B13, NhatKy_ViPham!C:C, "T16")</f>
        <v>100</v>
      </c>
      <c r="AH13" s="7">
        <f>100 + SUMIFS(NhatKy_ViPham!J:J, NhatKy_ViPham!E:E, "10_Sinh", NhatKy_ViPham!F:F, B13, NhatKy_ViPham!C:C, "T17") - SUMIFS(NhatKy_ViPham!K:K, NhatKy_ViPham!E:E, "10_Sinh", NhatKy_ViPham!F:F, B13, NhatKy_ViPham!C:C, "T17")</f>
        <v>100</v>
      </c>
      <c r="AI13" s="7">
        <f>100 + SUMIFS(NhatKy_ViPham!J:J, NhatKy_ViPham!E:E, "10_Sinh", NhatKy_ViPham!F:F, B13, NhatKy_ViPham!C:C, "T18") - SUMIFS(NhatKy_ViPham!K:K, NhatKy_ViPham!E:E, "10_Sinh", NhatKy_ViPham!F:F, B13, NhatKy_ViPham!C:C, "T18")</f>
        <v>100</v>
      </c>
      <c r="AJ13" s="7">
        <f>100 + SUMIFS(NhatKy_ViPham!J:J, NhatKy_ViPham!E:E, "10_Sinh", NhatKy_ViPham!F:F, B13, NhatKy_ViPham!C:C, "T19") - SUMIFS(NhatKy_ViPham!K:K, NhatKy_ViPham!E:E, "10_Sinh", NhatKy_ViPham!F:F, B13, NhatKy_ViPham!C:C, "T19")</f>
        <v>100</v>
      </c>
      <c r="AK13" s="7">
        <f>100 + SUMIFS(NhatKy_ViPham!J:J, NhatKy_ViPham!E:E, "10_Sinh", NhatKy_ViPham!F:F, B13, NhatKy_ViPham!C:C, "T20") - SUMIFS(NhatKy_ViPham!K:K, NhatKy_ViPham!E:E, "10_Sinh", NhatKy_ViPham!F:F, B13, NhatKy_ViPham!C:C, "T20")</f>
        <v>100</v>
      </c>
      <c r="AL13" s="7">
        <f>100 + SUMIFS(NhatKy_ViPham!J:J, NhatKy_ViPham!E:E, "10_Sinh", NhatKy_ViPham!F:F, B13, NhatKy_ViPham!C:C, "T21") - SUMIFS(NhatKy_ViPham!K:K, NhatKy_ViPham!E:E, "10_Sinh", NhatKy_ViPham!F:F, B13, NhatKy_ViPham!C:C, "T21")</f>
        <v>100</v>
      </c>
      <c r="AM13" s="7">
        <f>100 + SUMIFS(NhatKy_ViPham!J:J, NhatKy_ViPham!E:E, "10_Sinh", NhatKy_ViPham!F:F, B13, NhatKy_ViPham!C:C, "T22") - SUMIFS(NhatKy_ViPham!K:K, NhatKy_ViPham!E:E, "10_Sinh", NhatKy_ViPham!F:F, B13, NhatKy_ViPham!C:C, "T22")</f>
        <v>100</v>
      </c>
      <c r="AN13" s="7">
        <f>100 + SUMIFS(NhatKy_ViPham!J:J, NhatKy_ViPham!E:E, "10_Sinh", NhatKy_ViPham!F:F, B13, NhatKy_ViPham!C:C, "T23") - SUMIFS(NhatKy_ViPham!K:K, NhatKy_ViPham!E:E, "10_Sinh", NhatKy_ViPham!F:F, B13, NhatKy_ViPham!C:C, "T23")</f>
        <v>100</v>
      </c>
      <c r="AO13" s="7">
        <f>100 + SUMIFS(NhatKy_ViPham!J:J, NhatKy_ViPham!E:E, "10_Sinh", NhatKy_ViPham!F:F, B13, NhatKy_ViPham!C:C, "T24") - SUMIFS(NhatKy_ViPham!K:K, NhatKy_ViPham!E:E, "10_Sinh", NhatKy_ViPham!F:F, B13, NhatKy_ViPham!C:C, "T24")</f>
        <v>100</v>
      </c>
      <c r="AP13" s="7">
        <f>100 + SUMIFS(NhatKy_ViPham!J:J, NhatKy_ViPham!E:E, "10_Sinh", NhatKy_ViPham!F:F, B13, NhatKy_ViPham!C:C, "T25") - SUMIFS(NhatKy_ViPham!K:K, NhatKy_ViPham!E:E, "10_Sinh", NhatKy_ViPham!F:F, B13, NhatKy_ViPham!C:C, "T25")</f>
        <v>100</v>
      </c>
      <c r="AQ13" s="7">
        <f>100 + SUMIFS(NhatKy_ViPham!J:J, NhatKy_ViPham!E:E, "10_Sinh", NhatKy_ViPham!F:F, B13, NhatKy_ViPham!C:C, "T26") - SUMIFS(NhatKy_ViPham!K:K, NhatKy_ViPham!E:E, "10_Sinh", NhatKy_ViPham!F:F, B13, NhatKy_ViPham!C:C, "T26")</f>
        <v>100</v>
      </c>
      <c r="AR13" s="7">
        <f>100 + SUMIFS(NhatKy_ViPham!J:J, NhatKy_ViPham!E:E, "10_Sinh", NhatKy_ViPham!F:F, B13, NhatKy_ViPham!C:C, "T27") - SUMIFS(NhatKy_ViPham!K:K, NhatKy_ViPham!E:E, "10_Sinh", NhatKy_ViPham!F:F, B13, NhatKy_ViPham!C:C, "T27")</f>
        <v>100</v>
      </c>
      <c r="AS13" s="7">
        <f>100 + SUMIFS(NhatKy_ViPham!J:J, NhatKy_ViPham!E:E, "10_Sinh", NhatKy_ViPham!F:F, B13, NhatKy_ViPham!C:C, "T28") - SUMIFS(NhatKy_ViPham!K:K, NhatKy_ViPham!E:E, "10_Sinh", NhatKy_ViPham!F:F, B13, NhatKy_ViPham!C:C, "T28")</f>
        <v>100</v>
      </c>
      <c r="AT13" s="7">
        <f>100 + SUMIFS(NhatKy_ViPham!J:J, NhatKy_ViPham!E:E, "10_Sinh", NhatKy_ViPham!F:F, B13, NhatKy_ViPham!C:C, "T29") - SUMIFS(NhatKy_ViPham!K:K, NhatKy_ViPham!E:E, "10_Sinh", NhatKy_ViPham!F:F, B13, NhatKy_ViPham!C:C, "T29")</f>
        <v>100</v>
      </c>
      <c r="AU13" s="7">
        <f>100 + SUMIFS(NhatKy_ViPham!J:J, NhatKy_ViPham!E:E, "10_Sinh", NhatKy_ViPham!F:F, B13, NhatKy_ViPham!C:C, "T30") - SUMIFS(NhatKy_ViPham!K:K, NhatKy_ViPham!E:E, "10_Sinh", NhatKy_ViPham!F:F, B13, NhatKy_ViPham!C:C, "T30")</f>
        <v>100</v>
      </c>
      <c r="AV13" s="7">
        <f>100 + SUMIFS(NhatKy_ViPham!J:J, NhatKy_ViPham!E:E, "10_Sinh", NhatKy_ViPham!F:F, B13, NhatKy_ViPham!C:C, "T31") - SUMIFS(NhatKy_ViPham!K:K, NhatKy_ViPham!E:E, "10_Sinh", NhatKy_ViPham!F:F, B13, NhatKy_ViPham!C:C, "T31")</f>
        <v>100</v>
      </c>
      <c r="AW13" s="7">
        <f>100 + SUMIFS(NhatKy_ViPham!J:J, NhatKy_ViPham!E:E, "10_Sinh", NhatKy_ViPham!F:F, B13, NhatKy_ViPham!C:C, "T32") - SUMIFS(NhatKy_ViPham!K:K, NhatKy_ViPham!E:E, "10_Sinh", NhatKy_ViPham!F:F, B13, NhatKy_ViPham!C:C, "T32")</f>
        <v>100</v>
      </c>
      <c r="AX13" s="7">
        <f>100 + SUMIFS(NhatKy_ViPham!J:J, NhatKy_ViPham!E:E, "10_Sinh", NhatKy_ViPham!F:F, B13, NhatKy_ViPham!C:C, "T33") - SUMIFS(NhatKy_ViPham!K:K, NhatKy_ViPham!E:E, "10_Sinh", NhatKy_ViPham!F:F, B13, NhatKy_ViPham!C:C, "T33")</f>
        <v>100</v>
      </c>
      <c r="AY13" s="7">
        <f>100 + SUMIFS(NhatKy_ViPham!J:J, NhatKy_ViPham!E:E, "10_Sinh", NhatKy_ViPham!F:F, B13, NhatKy_ViPham!C:C, "T34") - SUMIFS(NhatKy_ViPham!K:K, NhatKy_ViPham!E:E, "10_Sinh", NhatKy_ViPham!F:F, B13, NhatKy_ViPham!C:C, "T34")</f>
        <v>100</v>
      </c>
      <c r="AZ13" s="7">
        <f>100 + SUMIFS(NhatKy_ViPham!J:J, NhatKy_ViPham!E:E, "10_Sinh", NhatKy_ViPham!F:F, B13, NhatKy_ViPham!C:C, "T35") - SUMIFS(NhatKy_ViPham!K:K, NhatKy_ViPham!E:E, "10_Sinh", NhatKy_ViPham!F:F, B13, NhatKy_ViPham!C:C, "T35")</f>
        <v>100</v>
      </c>
      <c r="BA13" s="12">
        <f t="shared" si="0"/>
        <v>100</v>
      </c>
      <c r="BB13" s="11" t="s">
        <v>430</v>
      </c>
      <c r="BC13" s="14" t="str">
        <f t="shared" si="1"/>
        <v>Tốt</v>
      </c>
      <c r="BD13" s="10" t="str">
        <f t="shared" si="2"/>
        <v>🟢 BÌNH THƯỜNG</v>
      </c>
    </row>
    <row r="14" spans="1:56" x14ac:dyDescent="0.25">
      <c r="A14" s="5">
        <v>6</v>
      </c>
      <c r="B14" s="15" t="s">
        <v>810</v>
      </c>
      <c r="C14" s="5" t="s">
        <v>467</v>
      </c>
      <c r="D14" s="5" t="s">
        <v>429</v>
      </c>
      <c r="E14" s="11" t="s">
        <v>430</v>
      </c>
      <c r="F14" s="6">
        <f>SUMIFS(NhatKy_ViPham!K:K, NhatKy_ViPham!E:E, "10_Sinh", NhatKy_ViPham!F:F, B14, NhatKy_ViPham!H:H, "L01")</f>
        <v>0</v>
      </c>
      <c r="G14" s="6">
        <f>SUMIFS(NhatKy_ViPham!K:K, NhatKy_ViPham!E:E, "10_Sinh", NhatKy_ViPham!F:F, B14, NhatKy_ViPham!H:H, "L02")</f>
        <v>0</v>
      </c>
      <c r="H14" s="6">
        <f>SUMIFS(NhatKy_ViPham!K:K, NhatKy_ViPham!E:E, "10_Sinh", NhatKy_ViPham!F:F, B14, NhatKy_ViPham!H:H, "L03")</f>
        <v>0</v>
      </c>
      <c r="I14" s="6">
        <f>SUMIFS(NhatKy_ViPham!K:K, NhatKy_ViPham!E:E, "10_Sinh", NhatKy_ViPham!F:F, B14, NhatKy_ViPham!H:H, "L04")</f>
        <v>0</v>
      </c>
      <c r="J14" s="6">
        <f>SUMIFS(NhatKy_ViPham!K:K, NhatKy_ViPham!E:E, "10_Sinh", NhatKy_ViPham!F:F, B14, NhatKy_ViPham!H:H, "L05")</f>
        <v>0</v>
      </c>
      <c r="K14" s="6">
        <f>SUMIFS(NhatKy_ViPham!K:K, NhatKy_ViPham!E:E, "10_Sinh", NhatKy_ViPham!F:F, B14, NhatKy_ViPham!H:H, "L06")</f>
        <v>0</v>
      </c>
      <c r="L14" s="6">
        <f>SUMIFS(NhatKy_ViPham!K:K, NhatKy_ViPham!E:E, "10_Sinh", NhatKy_ViPham!F:F, B14, NhatKy_ViPham!H:H, "L07")</f>
        <v>0</v>
      </c>
      <c r="M14" s="6">
        <f>SUMIFS(NhatKy_ViPham!K:K, NhatKy_ViPham!E:E, "10_Sinh", NhatKy_ViPham!F:F, B14, NhatKy_ViPham!H:H, "L08")</f>
        <v>0</v>
      </c>
      <c r="N14" s="6">
        <f>SUMIFS(NhatKy_ViPham!K:K, NhatKy_ViPham!E:E, "10_Sinh", NhatKy_ViPham!F:F, B14, NhatKy_ViPham!H:H, "L09")</f>
        <v>0</v>
      </c>
      <c r="O14" s="6">
        <f>SUMIFS(NhatKy_ViPham!K:K, NhatKy_ViPham!E:E, "10_Sinh", NhatKy_ViPham!F:F, B14, NhatKy_ViPham!H:H, "L10")</f>
        <v>0</v>
      </c>
      <c r="P14" s="12">
        <f>SUMIFS(NhatKy_ViPham!J:J, NhatKy_ViPham!E:E, "10_Sinh", NhatKy_ViPham!F:F, B14)</f>
        <v>0</v>
      </c>
      <c r="Q14" s="13">
        <f>SUMIFS(NhatKy_ViPham!K:K, NhatKy_ViPham!E:E, "10_Sinh", NhatKy_ViPham!F:F, B14)</f>
        <v>0</v>
      </c>
      <c r="R14" s="6">
        <f>100 + SUMIFS(NhatKy_ViPham!J:J, NhatKy_ViPham!E:E, "10_Sinh", NhatKy_ViPham!F:F, B14, NhatKy_ViPham!C:C, "T1") - SUMIFS(NhatKy_ViPham!K:K, NhatKy_ViPham!E:E, "10_Sinh", NhatKy_ViPham!F:F, B14, NhatKy_ViPham!C:C, "T1")</f>
        <v>100</v>
      </c>
      <c r="S14" s="6">
        <f>100 + SUMIFS(NhatKy_ViPham!J:J, NhatKy_ViPham!E:E, "10_Sinh", NhatKy_ViPham!F:F, B14, NhatKy_ViPham!C:C, "T2") - SUMIFS(NhatKy_ViPham!K:K, NhatKy_ViPham!E:E, "10_Sinh", NhatKy_ViPham!F:F, B14, NhatKy_ViPham!C:C, "T2")</f>
        <v>100</v>
      </c>
      <c r="T14" s="6">
        <f>100 + SUMIFS(NhatKy_ViPham!J:J, NhatKy_ViPham!E:E, "10_Sinh", NhatKy_ViPham!F:F, B14, NhatKy_ViPham!C:C, "T3") - SUMIFS(NhatKy_ViPham!K:K, NhatKy_ViPham!E:E, "10_Sinh", NhatKy_ViPham!F:F, B14, NhatKy_ViPham!C:C, "T3")</f>
        <v>100</v>
      </c>
      <c r="U14" s="6">
        <f>100 + SUMIFS(NhatKy_ViPham!J:J, NhatKy_ViPham!E:E, "10_Sinh", NhatKy_ViPham!F:F, B14, NhatKy_ViPham!C:C, "T4") - SUMIFS(NhatKy_ViPham!K:K, NhatKy_ViPham!E:E, "10_Sinh", NhatKy_ViPham!F:F, B14, NhatKy_ViPham!C:C, "T4")</f>
        <v>100</v>
      </c>
      <c r="V14" s="6">
        <f>100 + SUMIFS(NhatKy_ViPham!J:J, NhatKy_ViPham!E:E, "10_Sinh", NhatKy_ViPham!F:F, B14, NhatKy_ViPham!C:C, "T5") - SUMIFS(NhatKy_ViPham!K:K, NhatKy_ViPham!E:E, "10_Sinh", NhatKy_ViPham!F:F, B14, NhatKy_ViPham!C:C, "T5")</f>
        <v>100</v>
      </c>
      <c r="W14" s="6">
        <f>100 + SUMIFS(NhatKy_ViPham!J:J, NhatKy_ViPham!E:E, "10_Sinh", NhatKy_ViPham!F:F, B14, NhatKy_ViPham!C:C, "T6") - SUMIFS(NhatKy_ViPham!K:K, NhatKy_ViPham!E:E, "10_Sinh", NhatKy_ViPham!F:F, B14, NhatKy_ViPham!C:C, "T6")</f>
        <v>100</v>
      </c>
      <c r="X14" s="6">
        <f>100 + SUMIFS(NhatKy_ViPham!J:J, NhatKy_ViPham!E:E, "10_Sinh", NhatKy_ViPham!F:F, B14, NhatKy_ViPham!C:C, "T7") - SUMIFS(NhatKy_ViPham!K:K, NhatKy_ViPham!E:E, "10_Sinh", NhatKy_ViPham!F:F, B14, NhatKy_ViPham!C:C, "T7")</f>
        <v>100</v>
      </c>
      <c r="Y14" s="6">
        <f>100 + SUMIFS(NhatKy_ViPham!J:J, NhatKy_ViPham!E:E, "10_Sinh", NhatKy_ViPham!F:F, B14, NhatKy_ViPham!C:C, "T8") - SUMIFS(NhatKy_ViPham!K:K, NhatKy_ViPham!E:E, "10_Sinh", NhatKy_ViPham!F:F, B14, NhatKy_ViPham!C:C, "T8")</f>
        <v>100</v>
      </c>
      <c r="Z14" s="6">
        <f>100 + SUMIFS(NhatKy_ViPham!J:J, NhatKy_ViPham!E:E, "10_Sinh", NhatKy_ViPham!F:F, B14, NhatKy_ViPham!C:C, "T9") - SUMIFS(NhatKy_ViPham!K:K, NhatKy_ViPham!E:E, "10_Sinh", NhatKy_ViPham!F:F, B14, NhatKy_ViPham!C:C, "T9")</f>
        <v>100</v>
      </c>
      <c r="AA14" s="6">
        <f>100 + SUMIFS(NhatKy_ViPham!J:J, NhatKy_ViPham!E:E, "10_Sinh", NhatKy_ViPham!F:F, B14, NhatKy_ViPham!C:C, "T10") - SUMIFS(NhatKy_ViPham!K:K, NhatKy_ViPham!E:E, "10_Sinh", NhatKy_ViPham!F:F, B14, NhatKy_ViPham!C:C, "T10")</f>
        <v>100</v>
      </c>
      <c r="AB14" s="6">
        <f>100 + SUMIFS(NhatKy_ViPham!J:J, NhatKy_ViPham!E:E, "10_Sinh", NhatKy_ViPham!F:F, B14, NhatKy_ViPham!C:C, "T11") - SUMIFS(NhatKy_ViPham!K:K, NhatKy_ViPham!E:E, "10_Sinh", NhatKy_ViPham!F:F, B14, NhatKy_ViPham!C:C, "T11")</f>
        <v>100</v>
      </c>
      <c r="AC14" s="6">
        <f>100 + SUMIFS(NhatKy_ViPham!J:J, NhatKy_ViPham!E:E, "10_Sinh", NhatKy_ViPham!F:F, B14, NhatKy_ViPham!C:C, "T12") - SUMIFS(NhatKy_ViPham!K:K, NhatKy_ViPham!E:E, "10_Sinh", NhatKy_ViPham!F:F, B14, NhatKy_ViPham!C:C, "T12")</f>
        <v>100</v>
      </c>
      <c r="AD14" s="6">
        <f>100 + SUMIFS(NhatKy_ViPham!J:J, NhatKy_ViPham!E:E, "10_Sinh", NhatKy_ViPham!F:F, B14, NhatKy_ViPham!C:C, "T13") - SUMIFS(NhatKy_ViPham!K:K, NhatKy_ViPham!E:E, "10_Sinh", NhatKy_ViPham!F:F, B14, NhatKy_ViPham!C:C, "T13")</f>
        <v>100</v>
      </c>
      <c r="AE14" s="6">
        <f>100 + SUMIFS(NhatKy_ViPham!J:J, NhatKy_ViPham!E:E, "10_Sinh", NhatKy_ViPham!F:F, B14, NhatKy_ViPham!C:C, "T14") - SUMIFS(NhatKy_ViPham!K:K, NhatKy_ViPham!E:E, "10_Sinh", NhatKy_ViPham!F:F, B14, NhatKy_ViPham!C:C, "T14")</f>
        <v>100</v>
      </c>
      <c r="AF14" s="6">
        <f>100 + SUMIFS(NhatKy_ViPham!J:J, NhatKy_ViPham!E:E, "10_Sinh", NhatKy_ViPham!F:F, B14, NhatKy_ViPham!C:C, "T15") - SUMIFS(NhatKy_ViPham!K:K, NhatKy_ViPham!E:E, "10_Sinh", NhatKy_ViPham!F:F, B14, NhatKy_ViPham!C:C, "T15")</f>
        <v>100</v>
      </c>
      <c r="AG14" s="6">
        <f>100 + SUMIFS(NhatKy_ViPham!J:J, NhatKy_ViPham!E:E, "10_Sinh", NhatKy_ViPham!F:F, B14, NhatKy_ViPham!C:C, "T16") - SUMIFS(NhatKy_ViPham!K:K, NhatKy_ViPham!E:E, "10_Sinh", NhatKy_ViPham!F:F, B14, NhatKy_ViPham!C:C, "T16")</f>
        <v>100</v>
      </c>
      <c r="AH14" s="6">
        <f>100 + SUMIFS(NhatKy_ViPham!J:J, NhatKy_ViPham!E:E, "10_Sinh", NhatKy_ViPham!F:F, B14, NhatKy_ViPham!C:C, "T17") - SUMIFS(NhatKy_ViPham!K:K, NhatKy_ViPham!E:E, "10_Sinh", NhatKy_ViPham!F:F, B14, NhatKy_ViPham!C:C, "T17")</f>
        <v>100</v>
      </c>
      <c r="AI14" s="6">
        <f>100 + SUMIFS(NhatKy_ViPham!J:J, NhatKy_ViPham!E:E, "10_Sinh", NhatKy_ViPham!F:F, B14, NhatKy_ViPham!C:C, "T18") - SUMIFS(NhatKy_ViPham!K:K, NhatKy_ViPham!E:E, "10_Sinh", NhatKy_ViPham!F:F, B14, NhatKy_ViPham!C:C, "T18")</f>
        <v>100</v>
      </c>
      <c r="AJ14" s="6">
        <f>100 + SUMIFS(NhatKy_ViPham!J:J, NhatKy_ViPham!E:E, "10_Sinh", NhatKy_ViPham!F:F, B14, NhatKy_ViPham!C:C, "T19") - SUMIFS(NhatKy_ViPham!K:K, NhatKy_ViPham!E:E, "10_Sinh", NhatKy_ViPham!F:F, B14, NhatKy_ViPham!C:C, "T19")</f>
        <v>100</v>
      </c>
      <c r="AK14" s="6">
        <f>100 + SUMIFS(NhatKy_ViPham!J:J, NhatKy_ViPham!E:E, "10_Sinh", NhatKy_ViPham!F:F, B14, NhatKy_ViPham!C:C, "T20") - SUMIFS(NhatKy_ViPham!K:K, NhatKy_ViPham!E:E, "10_Sinh", NhatKy_ViPham!F:F, B14, NhatKy_ViPham!C:C, "T20")</f>
        <v>100</v>
      </c>
      <c r="AL14" s="6">
        <f>100 + SUMIFS(NhatKy_ViPham!J:J, NhatKy_ViPham!E:E, "10_Sinh", NhatKy_ViPham!F:F, B14, NhatKy_ViPham!C:C, "T21") - SUMIFS(NhatKy_ViPham!K:K, NhatKy_ViPham!E:E, "10_Sinh", NhatKy_ViPham!F:F, B14, NhatKy_ViPham!C:C, "T21")</f>
        <v>100</v>
      </c>
      <c r="AM14" s="6">
        <f>100 + SUMIFS(NhatKy_ViPham!J:J, NhatKy_ViPham!E:E, "10_Sinh", NhatKy_ViPham!F:F, B14, NhatKy_ViPham!C:C, "T22") - SUMIFS(NhatKy_ViPham!K:K, NhatKy_ViPham!E:E, "10_Sinh", NhatKy_ViPham!F:F, B14, NhatKy_ViPham!C:C, "T22")</f>
        <v>100</v>
      </c>
      <c r="AN14" s="6">
        <f>100 + SUMIFS(NhatKy_ViPham!J:J, NhatKy_ViPham!E:E, "10_Sinh", NhatKy_ViPham!F:F, B14, NhatKy_ViPham!C:C, "T23") - SUMIFS(NhatKy_ViPham!K:K, NhatKy_ViPham!E:E, "10_Sinh", NhatKy_ViPham!F:F, B14, NhatKy_ViPham!C:C, "T23")</f>
        <v>100</v>
      </c>
      <c r="AO14" s="6">
        <f>100 + SUMIFS(NhatKy_ViPham!J:J, NhatKy_ViPham!E:E, "10_Sinh", NhatKy_ViPham!F:F, B14, NhatKy_ViPham!C:C, "T24") - SUMIFS(NhatKy_ViPham!K:K, NhatKy_ViPham!E:E, "10_Sinh", NhatKy_ViPham!F:F, B14, NhatKy_ViPham!C:C, "T24")</f>
        <v>100</v>
      </c>
      <c r="AP14" s="6">
        <f>100 + SUMIFS(NhatKy_ViPham!J:J, NhatKy_ViPham!E:E, "10_Sinh", NhatKy_ViPham!F:F, B14, NhatKy_ViPham!C:C, "T25") - SUMIFS(NhatKy_ViPham!K:K, NhatKy_ViPham!E:E, "10_Sinh", NhatKy_ViPham!F:F, B14, NhatKy_ViPham!C:C, "T25")</f>
        <v>100</v>
      </c>
      <c r="AQ14" s="6">
        <f>100 + SUMIFS(NhatKy_ViPham!J:J, NhatKy_ViPham!E:E, "10_Sinh", NhatKy_ViPham!F:F, B14, NhatKy_ViPham!C:C, "T26") - SUMIFS(NhatKy_ViPham!K:K, NhatKy_ViPham!E:E, "10_Sinh", NhatKy_ViPham!F:F, B14, NhatKy_ViPham!C:C, "T26")</f>
        <v>100</v>
      </c>
      <c r="AR14" s="6">
        <f>100 + SUMIFS(NhatKy_ViPham!J:J, NhatKy_ViPham!E:E, "10_Sinh", NhatKy_ViPham!F:F, B14, NhatKy_ViPham!C:C, "T27") - SUMIFS(NhatKy_ViPham!K:K, NhatKy_ViPham!E:E, "10_Sinh", NhatKy_ViPham!F:F, B14, NhatKy_ViPham!C:C, "T27")</f>
        <v>100</v>
      </c>
      <c r="AS14" s="6">
        <f>100 + SUMIFS(NhatKy_ViPham!J:J, NhatKy_ViPham!E:E, "10_Sinh", NhatKy_ViPham!F:F, B14, NhatKy_ViPham!C:C, "T28") - SUMIFS(NhatKy_ViPham!K:K, NhatKy_ViPham!E:E, "10_Sinh", NhatKy_ViPham!F:F, B14, NhatKy_ViPham!C:C, "T28")</f>
        <v>100</v>
      </c>
      <c r="AT14" s="6">
        <f>100 + SUMIFS(NhatKy_ViPham!J:J, NhatKy_ViPham!E:E, "10_Sinh", NhatKy_ViPham!F:F, B14, NhatKy_ViPham!C:C, "T29") - SUMIFS(NhatKy_ViPham!K:K, NhatKy_ViPham!E:E, "10_Sinh", NhatKy_ViPham!F:F, B14, NhatKy_ViPham!C:C, "T29")</f>
        <v>100</v>
      </c>
      <c r="AU14" s="6">
        <f>100 + SUMIFS(NhatKy_ViPham!J:J, NhatKy_ViPham!E:E, "10_Sinh", NhatKy_ViPham!F:F, B14, NhatKy_ViPham!C:C, "T30") - SUMIFS(NhatKy_ViPham!K:K, NhatKy_ViPham!E:E, "10_Sinh", NhatKy_ViPham!F:F, B14, NhatKy_ViPham!C:C, "T30")</f>
        <v>100</v>
      </c>
      <c r="AV14" s="6">
        <f>100 + SUMIFS(NhatKy_ViPham!J:J, NhatKy_ViPham!E:E, "10_Sinh", NhatKy_ViPham!F:F, B14, NhatKy_ViPham!C:C, "T31") - SUMIFS(NhatKy_ViPham!K:K, NhatKy_ViPham!E:E, "10_Sinh", NhatKy_ViPham!F:F, B14, NhatKy_ViPham!C:C, "T31")</f>
        <v>100</v>
      </c>
      <c r="AW14" s="6">
        <f>100 + SUMIFS(NhatKy_ViPham!J:J, NhatKy_ViPham!E:E, "10_Sinh", NhatKy_ViPham!F:F, B14, NhatKy_ViPham!C:C, "T32") - SUMIFS(NhatKy_ViPham!K:K, NhatKy_ViPham!E:E, "10_Sinh", NhatKy_ViPham!F:F, B14, NhatKy_ViPham!C:C, "T32")</f>
        <v>100</v>
      </c>
      <c r="AX14" s="6">
        <f>100 + SUMIFS(NhatKy_ViPham!J:J, NhatKy_ViPham!E:E, "10_Sinh", NhatKy_ViPham!F:F, B14, NhatKy_ViPham!C:C, "T33") - SUMIFS(NhatKy_ViPham!K:K, NhatKy_ViPham!E:E, "10_Sinh", NhatKy_ViPham!F:F, B14, NhatKy_ViPham!C:C, "T33")</f>
        <v>100</v>
      </c>
      <c r="AY14" s="6">
        <f>100 + SUMIFS(NhatKy_ViPham!J:J, NhatKy_ViPham!E:E, "10_Sinh", NhatKy_ViPham!F:F, B14, NhatKy_ViPham!C:C, "T34") - SUMIFS(NhatKy_ViPham!K:K, NhatKy_ViPham!E:E, "10_Sinh", NhatKy_ViPham!F:F, B14, NhatKy_ViPham!C:C, "T34")</f>
        <v>100</v>
      </c>
      <c r="AZ14" s="6">
        <f>100 + SUMIFS(NhatKy_ViPham!J:J, NhatKy_ViPham!E:E, "10_Sinh", NhatKy_ViPham!F:F, B14, NhatKy_ViPham!C:C, "T35") - SUMIFS(NhatKy_ViPham!K:K, NhatKy_ViPham!E:E, "10_Sinh", NhatKy_ViPham!F:F, B14, NhatKy_ViPham!C:C, "T35")</f>
        <v>100</v>
      </c>
      <c r="BA14" s="12">
        <f t="shared" si="0"/>
        <v>100</v>
      </c>
      <c r="BB14" s="11" t="s">
        <v>430</v>
      </c>
      <c r="BC14" s="16" t="str">
        <f t="shared" si="1"/>
        <v>Tốt</v>
      </c>
      <c r="BD14" s="15" t="str">
        <f t="shared" si="2"/>
        <v>🟢 BÌNH THƯỜNG</v>
      </c>
    </row>
    <row r="15" spans="1:56" x14ac:dyDescent="0.25">
      <c r="A15" s="4">
        <v>7</v>
      </c>
      <c r="B15" s="10" t="s">
        <v>811</v>
      </c>
      <c r="C15" s="4" t="s">
        <v>528</v>
      </c>
      <c r="D15" s="4" t="s">
        <v>429</v>
      </c>
      <c r="E15" s="11" t="s">
        <v>430</v>
      </c>
      <c r="F15" s="7">
        <f>SUMIFS(NhatKy_ViPham!K:K, NhatKy_ViPham!E:E, "10_Sinh", NhatKy_ViPham!F:F, B15, NhatKy_ViPham!H:H, "L01")</f>
        <v>0</v>
      </c>
      <c r="G15" s="7">
        <f>SUMIFS(NhatKy_ViPham!K:K, NhatKy_ViPham!E:E, "10_Sinh", NhatKy_ViPham!F:F, B15, NhatKy_ViPham!H:H, "L02")</f>
        <v>0</v>
      </c>
      <c r="H15" s="7">
        <f>SUMIFS(NhatKy_ViPham!K:K, NhatKy_ViPham!E:E, "10_Sinh", NhatKy_ViPham!F:F, B15, NhatKy_ViPham!H:H, "L03")</f>
        <v>0</v>
      </c>
      <c r="I15" s="7">
        <f>SUMIFS(NhatKy_ViPham!K:K, NhatKy_ViPham!E:E, "10_Sinh", NhatKy_ViPham!F:F, B15, NhatKy_ViPham!H:H, "L04")</f>
        <v>0</v>
      </c>
      <c r="J15" s="7">
        <f>SUMIFS(NhatKy_ViPham!K:K, NhatKy_ViPham!E:E, "10_Sinh", NhatKy_ViPham!F:F, B15, NhatKy_ViPham!H:H, "L05")</f>
        <v>0</v>
      </c>
      <c r="K15" s="7">
        <f>SUMIFS(NhatKy_ViPham!K:K, NhatKy_ViPham!E:E, "10_Sinh", NhatKy_ViPham!F:F, B15, NhatKy_ViPham!H:H, "L06")</f>
        <v>0</v>
      </c>
      <c r="L15" s="7">
        <f>SUMIFS(NhatKy_ViPham!K:K, NhatKy_ViPham!E:E, "10_Sinh", NhatKy_ViPham!F:F, B15, NhatKy_ViPham!H:H, "L07")</f>
        <v>0</v>
      </c>
      <c r="M15" s="7">
        <f>SUMIFS(NhatKy_ViPham!K:K, NhatKy_ViPham!E:E, "10_Sinh", NhatKy_ViPham!F:F, B15, NhatKy_ViPham!H:H, "L08")</f>
        <v>0</v>
      </c>
      <c r="N15" s="7">
        <f>SUMIFS(NhatKy_ViPham!K:K, NhatKy_ViPham!E:E, "10_Sinh", NhatKy_ViPham!F:F, B15, NhatKy_ViPham!H:H, "L09")</f>
        <v>0</v>
      </c>
      <c r="O15" s="7">
        <f>SUMIFS(NhatKy_ViPham!K:K, NhatKy_ViPham!E:E, "10_Sinh", NhatKy_ViPham!F:F, B15, NhatKy_ViPham!H:H, "L10")</f>
        <v>0</v>
      </c>
      <c r="P15" s="12">
        <f>SUMIFS(NhatKy_ViPham!J:J, NhatKy_ViPham!E:E, "10_Sinh", NhatKy_ViPham!F:F, B15)</f>
        <v>0</v>
      </c>
      <c r="Q15" s="13">
        <f>SUMIFS(NhatKy_ViPham!K:K, NhatKy_ViPham!E:E, "10_Sinh", NhatKy_ViPham!F:F, B15)</f>
        <v>0</v>
      </c>
      <c r="R15" s="7">
        <f>100 + SUMIFS(NhatKy_ViPham!J:J, NhatKy_ViPham!E:E, "10_Sinh", NhatKy_ViPham!F:F, B15, NhatKy_ViPham!C:C, "T1") - SUMIFS(NhatKy_ViPham!K:K, NhatKy_ViPham!E:E, "10_Sinh", NhatKy_ViPham!F:F, B15, NhatKy_ViPham!C:C, "T1")</f>
        <v>100</v>
      </c>
      <c r="S15" s="7">
        <f>100 + SUMIFS(NhatKy_ViPham!J:J, NhatKy_ViPham!E:E, "10_Sinh", NhatKy_ViPham!F:F, B15, NhatKy_ViPham!C:C, "T2") - SUMIFS(NhatKy_ViPham!K:K, NhatKy_ViPham!E:E, "10_Sinh", NhatKy_ViPham!F:F, B15, NhatKy_ViPham!C:C, "T2")</f>
        <v>100</v>
      </c>
      <c r="T15" s="7">
        <f>100 + SUMIFS(NhatKy_ViPham!J:J, NhatKy_ViPham!E:E, "10_Sinh", NhatKy_ViPham!F:F, B15, NhatKy_ViPham!C:C, "T3") - SUMIFS(NhatKy_ViPham!K:K, NhatKy_ViPham!E:E, "10_Sinh", NhatKy_ViPham!F:F, B15, NhatKy_ViPham!C:C, "T3")</f>
        <v>100</v>
      </c>
      <c r="U15" s="7">
        <f>100 + SUMIFS(NhatKy_ViPham!J:J, NhatKy_ViPham!E:E, "10_Sinh", NhatKy_ViPham!F:F, B15, NhatKy_ViPham!C:C, "T4") - SUMIFS(NhatKy_ViPham!K:K, NhatKy_ViPham!E:E, "10_Sinh", NhatKy_ViPham!F:F, B15, NhatKy_ViPham!C:C, "T4")</f>
        <v>100</v>
      </c>
      <c r="V15" s="7">
        <f>100 + SUMIFS(NhatKy_ViPham!J:J, NhatKy_ViPham!E:E, "10_Sinh", NhatKy_ViPham!F:F, B15, NhatKy_ViPham!C:C, "T5") - SUMIFS(NhatKy_ViPham!K:K, NhatKy_ViPham!E:E, "10_Sinh", NhatKy_ViPham!F:F, B15, NhatKy_ViPham!C:C, "T5")</f>
        <v>100</v>
      </c>
      <c r="W15" s="7">
        <f>100 + SUMIFS(NhatKy_ViPham!J:J, NhatKy_ViPham!E:E, "10_Sinh", NhatKy_ViPham!F:F, B15, NhatKy_ViPham!C:C, "T6") - SUMIFS(NhatKy_ViPham!K:K, NhatKy_ViPham!E:E, "10_Sinh", NhatKy_ViPham!F:F, B15, NhatKy_ViPham!C:C, "T6")</f>
        <v>100</v>
      </c>
      <c r="X15" s="7">
        <f>100 + SUMIFS(NhatKy_ViPham!J:J, NhatKy_ViPham!E:E, "10_Sinh", NhatKy_ViPham!F:F, B15, NhatKy_ViPham!C:C, "T7") - SUMIFS(NhatKy_ViPham!K:K, NhatKy_ViPham!E:E, "10_Sinh", NhatKy_ViPham!F:F, B15, NhatKy_ViPham!C:C, "T7")</f>
        <v>100</v>
      </c>
      <c r="Y15" s="7">
        <f>100 + SUMIFS(NhatKy_ViPham!J:J, NhatKy_ViPham!E:E, "10_Sinh", NhatKy_ViPham!F:F, B15, NhatKy_ViPham!C:C, "T8") - SUMIFS(NhatKy_ViPham!K:K, NhatKy_ViPham!E:E, "10_Sinh", NhatKy_ViPham!F:F, B15, NhatKy_ViPham!C:C, "T8")</f>
        <v>100</v>
      </c>
      <c r="Z15" s="7">
        <f>100 + SUMIFS(NhatKy_ViPham!J:J, NhatKy_ViPham!E:E, "10_Sinh", NhatKy_ViPham!F:F, B15, NhatKy_ViPham!C:C, "T9") - SUMIFS(NhatKy_ViPham!K:K, NhatKy_ViPham!E:E, "10_Sinh", NhatKy_ViPham!F:F, B15, NhatKy_ViPham!C:C, "T9")</f>
        <v>100</v>
      </c>
      <c r="AA15" s="7">
        <f>100 + SUMIFS(NhatKy_ViPham!J:J, NhatKy_ViPham!E:E, "10_Sinh", NhatKy_ViPham!F:F, B15, NhatKy_ViPham!C:C, "T10") - SUMIFS(NhatKy_ViPham!K:K, NhatKy_ViPham!E:E, "10_Sinh", NhatKy_ViPham!F:F, B15, NhatKy_ViPham!C:C, "T10")</f>
        <v>100</v>
      </c>
      <c r="AB15" s="7">
        <f>100 + SUMIFS(NhatKy_ViPham!J:J, NhatKy_ViPham!E:E, "10_Sinh", NhatKy_ViPham!F:F, B15, NhatKy_ViPham!C:C, "T11") - SUMIFS(NhatKy_ViPham!K:K, NhatKy_ViPham!E:E, "10_Sinh", NhatKy_ViPham!F:F, B15, NhatKy_ViPham!C:C, "T11")</f>
        <v>100</v>
      </c>
      <c r="AC15" s="7">
        <f>100 + SUMIFS(NhatKy_ViPham!J:J, NhatKy_ViPham!E:E, "10_Sinh", NhatKy_ViPham!F:F, B15, NhatKy_ViPham!C:C, "T12") - SUMIFS(NhatKy_ViPham!K:K, NhatKy_ViPham!E:E, "10_Sinh", NhatKy_ViPham!F:F, B15, NhatKy_ViPham!C:C, "T12")</f>
        <v>100</v>
      </c>
      <c r="AD15" s="7">
        <f>100 + SUMIFS(NhatKy_ViPham!J:J, NhatKy_ViPham!E:E, "10_Sinh", NhatKy_ViPham!F:F, B15, NhatKy_ViPham!C:C, "T13") - SUMIFS(NhatKy_ViPham!K:K, NhatKy_ViPham!E:E, "10_Sinh", NhatKy_ViPham!F:F, B15, NhatKy_ViPham!C:C, "T13")</f>
        <v>100</v>
      </c>
      <c r="AE15" s="7">
        <f>100 + SUMIFS(NhatKy_ViPham!J:J, NhatKy_ViPham!E:E, "10_Sinh", NhatKy_ViPham!F:F, B15, NhatKy_ViPham!C:C, "T14") - SUMIFS(NhatKy_ViPham!K:K, NhatKy_ViPham!E:E, "10_Sinh", NhatKy_ViPham!F:F, B15, NhatKy_ViPham!C:C, "T14")</f>
        <v>100</v>
      </c>
      <c r="AF15" s="7">
        <f>100 + SUMIFS(NhatKy_ViPham!J:J, NhatKy_ViPham!E:E, "10_Sinh", NhatKy_ViPham!F:F, B15, NhatKy_ViPham!C:C, "T15") - SUMIFS(NhatKy_ViPham!K:K, NhatKy_ViPham!E:E, "10_Sinh", NhatKy_ViPham!F:F, B15, NhatKy_ViPham!C:C, "T15")</f>
        <v>100</v>
      </c>
      <c r="AG15" s="7">
        <f>100 + SUMIFS(NhatKy_ViPham!J:J, NhatKy_ViPham!E:E, "10_Sinh", NhatKy_ViPham!F:F, B15, NhatKy_ViPham!C:C, "T16") - SUMIFS(NhatKy_ViPham!K:K, NhatKy_ViPham!E:E, "10_Sinh", NhatKy_ViPham!F:F, B15, NhatKy_ViPham!C:C, "T16")</f>
        <v>100</v>
      </c>
      <c r="AH15" s="7">
        <f>100 + SUMIFS(NhatKy_ViPham!J:J, NhatKy_ViPham!E:E, "10_Sinh", NhatKy_ViPham!F:F, B15, NhatKy_ViPham!C:C, "T17") - SUMIFS(NhatKy_ViPham!K:K, NhatKy_ViPham!E:E, "10_Sinh", NhatKy_ViPham!F:F, B15, NhatKy_ViPham!C:C, "T17")</f>
        <v>100</v>
      </c>
      <c r="AI15" s="7">
        <f>100 + SUMIFS(NhatKy_ViPham!J:J, NhatKy_ViPham!E:E, "10_Sinh", NhatKy_ViPham!F:F, B15, NhatKy_ViPham!C:C, "T18") - SUMIFS(NhatKy_ViPham!K:K, NhatKy_ViPham!E:E, "10_Sinh", NhatKy_ViPham!F:F, B15, NhatKy_ViPham!C:C, "T18")</f>
        <v>100</v>
      </c>
      <c r="AJ15" s="7">
        <f>100 + SUMIFS(NhatKy_ViPham!J:J, NhatKy_ViPham!E:E, "10_Sinh", NhatKy_ViPham!F:F, B15, NhatKy_ViPham!C:C, "T19") - SUMIFS(NhatKy_ViPham!K:K, NhatKy_ViPham!E:E, "10_Sinh", NhatKy_ViPham!F:F, B15, NhatKy_ViPham!C:C, "T19")</f>
        <v>100</v>
      </c>
      <c r="AK15" s="7">
        <f>100 + SUMIFS(NhatKy_ViPham!J:J, NhatKy_ViPham!E:E, "10_Sinh", NhatKy_ViPham!F:F, B15, NhatKy_ViPham!C:C, "T20") - SUMIFS(NhatKy_ViPham!K:K, NhatKy_ViPham!E:E, "10_Sinh", NhatKy_ViPham!F:F, B15, NhatKy_ViPham!C:C, "T20")</f>
        <v>100</v>
      </c>
      <c r="AL15" s="7">
        <f>100 + SUMIFS(NhatKy_ViPham!J:J, NhatKy_ViPham!E:E, "10_Sinh", NhatKy_ViPham!F:F, B15, NhatKy_ViPham!C:C, "T21") - SUMIFS(NhatKy_ViPham!K:K, NhatKy_ViPham!E:E, "10_Sinh", NhatKy_ViPham!F:F, B15, NhatKy_ViPham!C:C, "T21")</f>
        <v>100</v>
      </c>
      <c r="AM15" s="7">
        <f>100 + SUMIFS(NhatKy_ViPham!J:J, NhatKy_ViPham!E:E, "10_Sinh", NhatKy_ViPham!F:F, B15, NhatKy_ViPham!C:C, "T22") - SUMIFS(NhatKy_ViPham!K:K, NhatKy_ViPham!E:E, "10_Sinh", NhatKy_ViPham!F:F, B15, NhatKy_ViPham!C:C, "T22")</f>
        <v>100</v>
      </c>
      <c r="AN15" s="7">
        <f>100 + SUMIFS(NhatKy_ViPham!J:J, NhatKy_ViPham!E:E, "10_Sinh", NhatKy_ViPham!F:F, B15, NhatKy_ViPham!C:C, "T23") - SUMIFS(NhatKy_ViPham!K:K, NhatKy_ViPham!E:E, "10_Sinh", NhatKy_ViPham!F:F, B15, NhatKy_ViPham!C:C, "T23")</f>
        <v>100</v>
      </c>
      <c r="AO15" s="7">
        <f>100 + SUMIFS(NhatKy_ViPham!J:J, NhatKy_ViPham!E:E, "10_Sinh", NhatKy_ViPham!F:F, B15, NhatKy_ViPham!C:C, "T24") - SUMIFS(NhatKy_ViPham!K:K, NhatKy_ViPham!E:E, "10_Sinh", NhatKy_ViPham!F:F, B15, NhatKy_ViPham!C:C, "T24")</f>
        <v>100</v>
      </c>
      <c r="AP15" s="7">
        <f>100 + SUMIFS(NhatKy_ViPham!J:J, NhatKy_ViPham!E:E, "10_Sinh", NhatKy_ViPham!F:F, B15, NhatKy_ViPham!C:C, "T25") - SUMIFS(NhatKy_ViPham!K:K, NhatKy_ViPham!E:E, "10_Sinh", NhatKy_ViPham!F:F, B15, NhatKy_ViPham!C:C, "T25")</f>
        <v>100</v>
      </c>
      <c r="AQ15" s="7">
        <f>100 + SUMIFS(NhatKy_ViPham!J:J, NhatKy_ViPham!E:E, "10_Sinh", NhatKy_ViPham!F:F, B15, NhatKy_ViPham!C:C, "T26") - SUMIFS(NhatKy_ViPham!K:K, NhatKy_ViPham!E:E, "10_Sinh", NhatKy_ViPham!F:F, B15, NhatKy_ViPham!C:C, "T26")</f>
        <v>100</v>
      </c>
      <c r="AR15" s="7">
        <f>100 + SUMIFS(NhatKy_ViPham!J:J, NhatKy_ViPham!E:E, "10_Sinh", NhatKy_ViPham!F:F, B15, NhatKy_ViPham!C:C, "T27") - SUMIFS(NhatKy_ViPham!K:K, NhatKy_ViPham!E:E, "10_Sinh", NhatKy_ViPham!F:F, B15, NhatKy_ViPham!C:C, "T27")</f>
        <v>100</v>
      </c>
      <c r="AS15" s="7">
        <f>100 + SUMIFS(NhatKy_ViPham!J:J, NhatKy_ViPham!E:E, "10_Sinh", NhatKy_ViPham!F:F, B15, NhatKy_ViPham!C:C, "T28") - SUMIFS(NhatKy_ViPham!K:K, NhatKy_ViPham!E:E, "10_Sinh", NhatKy_ViPham!F:F, B15, NhatKy_ViPham!C:C, "T28")</f>
        <v>100</v>
      </c>
      <c r="AT15" s="7">
        <f>100 + SUMIFS(NhatKy_ViPham!J:J, NhatKy_ViPham!E:E, "10_Sinh", NhatKy_ViPham!F:F, B15, NhatKy_ViPham!C:C, "T29") - SUMIFS(NhatKy_ViPham!K:K, NhatKy_ViPham!E:E, "10_Sinh", NhatKy_ViPham!F:F, B15, NhatKy_ViPham!C:C, "T29")</f>
        <v>100</v>
      </c>
      <c r="AU15" s="7">
        <f>100 + SUMIFS(NhatKy_ViPham!J:J, NhatKy_ViPham!E:E, "10_Sinh", NhatKy_ViPham!F:F, B15, NhatKy_ViPham!C:C, "T30") - SUMIFS(NhatKy_ViPham!K:K, NhatKy_ViPham!E:E, "10_Sinh", NhatKy_ViPham!F:F, B15, NhatKy_ViPham!C:C, "T30")</f>
        <v>100</v>
      </c>
      <c r="AV15" s="7">
        <f>100 + SUMIFS(NhatKy_ViPham!J:J, NhatKy_ViPham!E:E, "10_Sinh", NhatKy_ViPham!F:F, B15, NhatKy_ViPham!C:C, "T31") - SUMIFS(NhatKy_ViPham!K:K, NhatKy_ViPham!E:E, "10_Sinh", NhatKy_ViPham!F:F, B15, NhatKy_ViPham!C:C, "T31")</f>
        <v>100</v>
      </c>
      <c r="AW15" s="7">
        <f>100 + SUMIFS(NhatKy_ViPham!J:J, NhatKy_ViPham!E:E, "10_Sinh", NhatKy_ViPham!F:F, B15, NhatKy_ViPham!C:C, "T32") - SUMIFS(NhatKy_ViPham!K:K, NhatKy_ViPham!E:E, "10_Sinh", NhatKy_ViPham!F:F, B15, NhatKy_ViPham!C:C, "T32")</f>
        <v>100</v>
      </c>
      <c r="AX15" s="7">
        <f>100 + SUMIFS(NhatKy_ViPham!J:J, NhatKy_ViPham!E:E, "10_Sinh", NhatKy_ViPham!F:F, B15, NhatKy_ViPham!C:C, "T33") - SUMIFS(NhatKy_ViPham!K:K, NhatKy_ViPham!E:E, "10_Sinh", NhatKy_ViPham!F:F, B15, NhatKy_ViPham!C:C, "T33")</f>
        <v>100</v>
      </c>
      <c r="AY15" s="7">
        <f>100 + SUMIFS(NhatKy_ViPham!J:J, NhatKy_ViPham!E:E, "10_Sinh", NhatKy_ViPham!F:F, B15, NhatKy_ViPham!C:C, "T34") - SUMIFS(NhatKy_ViPham!K:K, NhatKy_ViPham!E:E, "10_Sinh", NhatKy_ViPham!F:F, B15, NhatKy_ViPham!C:C, "T34")</f>
        <v>100</v>
      </c>
      <c r="AZ15" s="7">
        <f>100 + SUMIFS(NhatKy_ViPham!J:J, NhatKy_ViPham!E:E, "10_Sinh", NhatKy_ViPham!F:F, B15, NhatKy_ViPham!C:C, "T35") - SUMIFS(NhatKy_ViPham!K:K, NhatKy_ViPham!E:E, "10_Sinh", NhatKy_ViPham!F:F, B15, NhatKy_ViPham!C:C, "T35")</f>
        <v>100</v>
      </c>
      <c r="BA15" s="12">
        <f t="shared" si="0"/>
        <v>100</v>
      </c>
      <c r="BB15" s="11" t="s">
        <v>430</v>
      </c>
      <c r="BC15" s="14" t="str">
        <f t="shared" si="1"/>
        <v>Tốt</v>
      </c>
      <c r="BD15" s="10" t="str">
        <f t="shared" si="2"/>
        <v>🟢 BÌNH THƯỜNG</v>
      </c>
    </row>
    <row r="16" spans="1:56" x14ac:dyDescent="0.25">
      <c r="A16" s="5">
        <v>8</v>
      </c>
      <c r="B16" s="15" t="s">
        <v>812</v>
      </c>
      <c r="C16" s="5" t="s">
        <v>648</v>
      </c>
      <c r="D16" s="5" t="s">
        <v>429</v>
      </c>
      <c r="E16" s="11" t="s">
        <v>430</v>
      </c>
      <c r="F16" s="6">
        <f>SUMIFS(NhatKy_ViPham!K:K, NhatKy_ViPham!E:E, "10_Sinh", NhatKy_ViPham!F:F, B16, NhatKy_ViPham!H:H, "L01")</f>
        <v>0</v>
      </c>
      <c r="G16" s="6">
        <f>SUMIFS(NhatKy_ViPham!K:K, NhatKy_ViPham!E:E, "10_Sinh", NhatKy_ViPham!F:F, B16, NhatKy_ViPham!H:H, "L02")</f>
        <v>0</v>
      </c>
      <c r="H16" s="6">
        <f>SUMIFS(NhatKy_ViPham!K:K, NhatKy_ViPham!E:E, "10_Sinh", NhatKy_ViPham!F:F, B16, NhatKy_ViPham!H:H, "L03")</f>
        <v>0</v>
      </c>
      <c r="I16" s="6">
        <f>SUMIFS(NhatKy_ViPham!K:K, NhatKy_ViPham!E:E, "10_Sinh", NhatKy_ViPham!F:F, B16, NhatKy_ViPham!H:H, "L04")</f>
        <v>0</v>
      </c>
      <c r="J16" s="6">
        <f>SUMIFS(NhatKy_ViPham!K:K, NhatKy_ViPham!E:E, "10_Sinh", NhatKy_ViPham!F:F, B16, NhatKy_ViPham!H:H, "L05")</f>
        <v>0</v>
      </c>
      <c r="K16" s="6">
        <f>SUMIFS(NhatKy_ViPham!K:K, NhatKy_ViPham!E:E, "10_Sinh", NhatKy_ViPham!F:F, B16, NhatKy_ViPham!H:H, "L06")</f>
        <v>0</v>
      </c>
      <c r="L16" s="6">
        <f>SUMIFS(NhatKy_ViPham!K:K, NhatKy_ViPham!E:E, "10_Sinh", NhatKy_ViPham!F:F, B16, NhatKy_ViPham!H:H, "L07")</f>
        <v>0</v>
      </c>
      <c r="M16" s="6">
        <f>SUMIFS(NhatKy_ViPham!K:K, NhatKy_ViPham!E:E, "10_Sinh", NhatKy_ViPham!F:F, B16, NhatKy_ViPham!H:H, "L08")</f>
        <v>0</v>
      </c>
      <c r="N16" s="6">
        <f>SUMIFS(NhatKy_ViPham!K:K, NhatKy_ViPham!E:E, "10_Sinh", NhatKy_ViPham!F:F, B16, NhatKy_ViPham!H:H, "L09")</f>
        <v>0</v>
      </c>
      <c r="O16" s="6">
        <f>SUMIFS(NhatKy_ViPham!K:K, NhatKy_ViPham!E:E, "10_Sinh", NhatKy_ViPham!F:F, B16, NhatKy_ViPham!H:H, "L10")</f>
        <v>0</v>
      </c>
      <c r="P16" s="12">
        <f>SUMIFS(NhatKy_ViPham!J:J, NhatKy_ViPham!E:E, "10_Sinh", NhatKy_ViPham!F:F, B16)</f>
        <v>0</v>
      </c>
      <c r="Q16" s="13">
        <f>SUMIFS(NhatKy_ViPham!K:K, NhatKy_ViPham!E:E, "10_Sinh", NhatKy_ViPham!F:F, B16)</f>
        <v>0</v>
      </c>
      <c r="R16" s="6">
        <f>100 + SUMIFS(NhatKy_ViPham!J:J, NhatKy_ViPham!E:E, "10_Sinh", NhatKy_ViPham!F:F, B16, NhatKy_ViPham!C:C, "T1") - SUMIFS(NhatKy_ViPham!K:K, NhatKy_ViPham!E:E, "10_Sinh", NhatKy_ViPham!F:F, B16, NhatKy_ViPham!C:C, "T1")</f>
        <v>100</v>
      </c>
      <c r="S16" s="6">
        <f>100 + SUMIFS(NhatKy_ViPham!J:J, NhatKy_ViPham!E:E, "10_Sinh", NhatKy_ViPham!F:F, B16, NhatKy_ViPham!C:C, "T2") - SUMIFS(NhatKy_ViPham!K:K, NhatKy_ViPham!E:E, "10_Sinh", NhatKy_ViPham!F:F, B16, NhatKy_ViPham!C:C, "T2")</f>
        <v>100</v>
      </c>
      <c r="T16" s="6">
        <f>100 + SUMIFS(NhatKy_ViPham!J:J, NhatKy_ViPham!E:E, "10_Sinh", NhatKy_ViPham!F:F, B16, NhatKy_ViPham!C:C, "T3") - SUMIFS(NhatKy_ViPham!K:K, NhatKy_ViPham!E:E, "10_Sinh", NhatKy_ViPham!F:F, B16, NhatKy_ViPham!C:C, "T3")</f>
        <v>100</v>
      </c>
      <c r="U16" s="6">
        <f>100 + SUMIFS(NhatKy_ViPham!J:J, NhatKy_ViPham!E:E, "10_Sinh", NhatKy_ViPham!F:F, B16, NhatKy_ViPham!C:C, "T4") - SUMIFS(NhatKy_ViPham!K:K, NhatKy_ViPham!E:E, "10_Sinh", NhatKy_ViPham!F:F, B16, NhatKy_ViPham!C:C, "T4")</f>
        <v>100</v>
      </c>
      <c r="V16" s="6">
        <f>100 + SUMIFS(NhatKy_ViPham!J:J, NhatKy_ViPham!E:E, "10_Sinh", NhatKy_ViPham!F:F, B16, NhatKy_ViPham!C:C, "T5") - SUMIFS(NhatKy_ViPham!K:K, NhatKy_ViPham!E:E, "10_Sinh", NhatKy_ViPham!F:F, B16, NhatKy_ViPham!C:C, "T5")</f>
        <v>100</v>
      </c>
      <c r="W16" s="6">
        <f>100 + SUMIFS(NhatKy_ViPham!J:J, NhatKy_ViPham!E:E, "10_Sinh", NhatKy_ViPham!F:F, B16, NhatKy_ViPham!C:C, "T6") - SUMIFS(NhatKy_ViPham!K:K, NhatKy_ViPham!E:E, "10_Sinh", NhatKy_ViPham!F:F, B16, NhatKy_ViPham!C:C, "T6")</f>
        <v>100</v>
      </c>
      <c r="X16" s="6">
        <f>100 + SUMIFS(NhatKy_ViPham!J:J, NhatKy_ViPham!E:E, "10_Sinh", NhatKy_ViPham!F:F, B16, NhatKy_ViPham!C:C, "T7") - SUMIFS(NhatKy_ViPham!K:K, NhatKy_ViPham!E:E, "10_Sinh", NhatKy_ViPham!F:F, B16, NhatKy_ViPham!C:C, "T7")</f>
        <v>100</v>
      </c>
      <c r="Y16" s="6">
        <f>100 + SUMIFS(NhatKy_ViPham!J:J, NhatKy_ViPham!E:E, "10_Sinh", NhatKy_ViPham!F:F, B16, NhatKy_ViPham!C:C, "T8") - SUMIFS(NhatKy_ViPham!K:K, NhatKy_ViPham!E:E, "10_Sinh", NhatKy_ViPham!F:F, B16, NhatKy_ViPham!C:C, "T8")</f>
        <v>100</v>
      </c>
      <c r="Z16" s="6">
        <f>100 + SUMIFS(NhatKy_ViPham!J:J, NhatKy_ViPham!E:E, "10_Sinh", NhatKy_ViPham!F:F, B16, NhatKy_ViPham!C:C, "T9") - SUMIFS(NhatKy_ViPham!K:K, NhatKy_ViPham!E:E, "10_Sinh", NhatKy_ViPham!F:F, B16, NhatKy_ViPham!C:C, "T9")</f>
        <v>100</v>
      </c>
      <c r="AA16" s="6">
        <f>100 + SUMIFS(NhatKy_ViPham!J:J, NhatKy_ViPham!E:E, "10_Sinh", NhatKy_ViPham!F:F, B16, NhatKy_ViPham!C:C, "T10") - SUMIFS(NhatKy_ViPham!K:K, NhatKy_ViPham!E:E, "10_Sinh", NhatKy_ViPham!F:F, B16, NhatKy_ViPham!C:C, "T10")</f>
        <v>100</v>
      </c>
      <c r="AB16" s="6">
        <f>100 + SUMIFS(NhatKy_ViPham!J:J, NhatKy_ViPham!E:E, "10_Sinh", NhatKy_ViPham!F:F, B16, NhatKy_ViPham!C:C, "T11") - SUMIFS(NhatKy_ViPham!K:K, NhatKy_ViPham!E:E, "10_Sinh", NhatKy_ViPham!F:F, B16, NhatKy_ViPham!C:C, "T11")</f>
        <v>100</v>
      </c>
      <c r="AC16" s="6">
        <f>100 + SUMIFS(NhatKy_ViPham!J:J, NhatKy_ViPham!E:E, "10_Sinh", NhatKy_ViPham!F:F, B16, NhatKy_ViPham!C:C, "T12") - SUMIFS(NhatKy_ViPham!K:K, NhatKy_ViPham!E:E, "10_Sinh", NhatKy_ViPham!F:F, B16, NhatKy_ViPham!C:C, "T12")</f>
        <v>100</v>
      </c>
      <c r="AD16" s="6">
        <f>100 + SUMIFS(NhatKy_ViPham!J:J, NhatKy_ViPham!E:E, "10_Sinh", NhatKy_ViPham!F:F, B16, NhatKy_ViPham!C:C, "T13") - SUMIFS(NhatKy_ViPham!K:K, NhatKy_ViPham!E:E, "10_Sinh", NhatKy_ViPham!F:F, B16, NhatKy_ViPham!C:C, "T13")</f>
        <v>100</v>
      </c>
      <c r="AE16" s="6">
        <f>100 + SUMIFS(NhatKy_ViPham!J:J, NhatKy_ViPham!E:E, "10_Sinh", NhatKy_ViPham!F:F, B16, NhatKy_ViPham!C:C, "T14") - SUMIFS(NhatKy_ViPham!K:K, NhatKy_ViPham!E:E, "10_Sinh", NhatKy_ViPham!F:F, B16, NhatKy_ViPham!C:C, "T14")</f>
        <v>100</v>
      </c>
      <c r="AF16" s="6">
        <f>100 + SUMIFS(NhatKy_ViPham!J:J, NhatKy_ViPham!E:E, "10_Sinh", NhatKy_ViPham!F:F, B16, NhatKy_ViPham!C:C, "T15") - SUMIFS(NhatKy_ViPham!K:K, NhatKy_ViPham!E:E, "10_Sinh", NhatKy_ViPham!F:F, B16, NhatKy_ViPham!C:C, "T15")</f>
        <v>100</v>
      </c>
      <c r="AG16" s="6">
        <f>100 + SUMIFS(NhatKy_ViPham!J:J, NhatKy_ViPham!E:E, "10_Sinh", NhatKy_ViPham!F:F, B16, NhatKy_ViPham!C:C, "T16") - SUMIFS(NhatKy_ViPham!K:K, NhatKy_ViPham!E:E, "10_Sinh", NhatKy_ViPham!F:F, B16, NhatKy_ViPham!C:C, "T16")</f>
        <v>100</v>
      </c>
      <c r="AH16" s="6">
        <f>100 + SUMIFS(NhatKy_ViPham!J:J, NhatKy_ViPham!E:E, "10_Sinh", NhatKy_ViPham!F:F, B16, NhatKy_ViPham!C:C, "T17") - SUMIFS(NhatKy_ViPham!K:K, NhatKy_ViPham!E:E, "10_Sinh", NhatKy_ViPham!F:F, B16, NhatKy_ViPham!C:C, "T17")</f>
        <v>100</v>
      </c>
      <c r="AI16" s="6">
        <f>100 + SUMIFS(NhatKy_ViPham!J:J, NhatKy_ViPham!E:E, "10_Sinh", NhatKy_ViPham!F:F, B16, NhatKy_ViPham!C:C, "T18") - SUMIFS(NhatKy_ViPham!K:K, NhatKy_ViPham!E:E, "10_Sinh", NhatKy_ViPham!F:F, B16, NhatKy_ViPham!C:C, "T18")</f>
        <v>100</v>
      </c>
      <c r="AJ16" s="6">
        <f>100 + SUMIFS(NhatKy_ViPham!J:J, NhatKy_ViPham!E:E, "10_Sinh", NhatKy_ViPham!F:F, B16, NhatKy_ViPham!C:C, "T19") - SUMIFS(NhatKy_ViPham!K:K, NhatKy_ViPham!E:E, "10_Sinh", NhatKy_ViPham!F:F, B16, NhatKy_ViPham!C:C, "T19")</f>
        <v>100</v>
      </c>
      <c r="AK16" s="6">
        <f>100 + SUMIFS(NhatKy_ViPham!J:J, NhatKy_ViPham!E:E, "10_Sinh", NhatKy_ViPham!F:F, B16, NhatKy_ViPham!C:C, "T20") - SUMIFS(NhatKy_ViPham!K:K, NhatKy_ViPham!E:E, "10_Sinh", NhatKy_ViPham!F:F, B16, NhatKy_ViPham!C:C, "T20")</f>
        <v>100</v>
      </c>
      <c r="AL16" s="6">
        <f>100 + SUMIFS(NhatKy_ViPham!J:J, NhatKy_ViPham!E:E, "10_Sinh", NhatKy_ViPham!F:F, B16, NhatKy_ViPham!C:C, "T21") - SUMIFS(NhatKy_ViPham!K:K, NhatKy_ViPham!E:E, "10_Sinh", NhatKy_ViPham!F:F, B16, NhatKy_ViPham!C:C, "T21")</f>
        <v>100</v>
      </c>
      <c r="AM16" s="6">
        <f>100 + SUMIFS(NhatKy_ViPham!J:J, NhatKy_ViPham!E:E, "10_Sinh", NhatKy_ViPham!F:F, B16, NhatKy_ViPham!C:C, "T22") - SUMIFS(NhatKy_ViPham!K:K, NhatKy_ViPham!E:E, "10_Sinh", NhatKy_ViPham!F:F, B16, NhatKy_ViPham!C:C, "T22")</f>
        <v>100</v>
      </c>
      <c r="AN16" s="6">
        <f>100 + SUMIFS(NhatKy_ViPham!J:J, NhatKy_ViPham!E:E, "10_Sinh", NhatKy_ViPham!F:F, B16, NhatKy_ViPham!C:C, "T23") - SUMIFS(NhatKy_ViPham!K:K, NhatKy_ViPham!E:E, "10_Sinh", NhatKy_ViPham!F:F, B16, NhatKy_ViPham!C:C, "T23")</f>
        <v>100</v>
      </c>
      <c r="AO16" s="6">
        <f>100 + SUMIFS(NhatKy_ViPham!J:J, NhatKy_ViPham!E:E, "10_Sinh", NhatKy_ViPham!F:F, B16, NhatKy_ViPham!C:C, "T24") - SUMIFS(NhatKy_ViPham!K:K, NhatKy_ViPham!E:E, "10_Sinh", NhatKy_ViPham!F:F, B16, NhatKy_ViPham!C:C, "T24")</f>
        <v>100</v>
      </c>
      <c r="AP16" s="6">
        <f>100 + SUMIFS(NhatKy_ViPham!J:J, NhatKy_ViPham!E:E, "10_Sinh", NhatKy_ViPham!F:F, B16, NhatKy_ViPham!C:C, "T25") - SUMIFS(NhatKy_ViPham!K:K, NhatKy_ViPham!E:E, "10_Sinh", NhatKy_ViPham!F:F, B16, NhatKy_ViPham!C:C, "T25")</f>
        <v>100</v>
      </c>
      <c r="AQ16" s="6">
        <f>100 + SUMIFS(NhatKy_ViPham!J:J, NhatKy_ViPham!E:E, "10_Sinh", NhatKy_ViPham!F:F, B16, NhatKy_ViPham!C:C, "T26") - SUMIFS(NhatKy_ViPham!K:K, NhatKy_ViPham!E:E, "10_Sinh", NhatKy_ViPham!F:F, B16, NhatKy_ViPham!C:C, "T26")</f>
        <v>100</v>
      </c>
      <c r="AR16" s="6">
        <f>100 + SUMIFS(NhatKy_ViPham!J:J, NhatKy_ViPham!E:E, "10_Sinh", NhatKy_ViPham!F:F, B16, NhatKy_ViPham!C:C, "T27") - SUMIFS(NhatKy_ViPham!K:K, NhatKy_ViPham!E:E, "10_Sinh", NhatKy_ViPham!F:F, B16, NhatKy_ViPham!C:C, "T27")</f>
        <v>100</v>
      </c>
      <c r="AS16" s="6">
        <f>100 + SUMIFS(NhatKy_ViPham!J:J, NhatKy_ViPham!E:E, "10_Sinh", NhatKy_ViPham!F:F, B16, NhatKy_ViPham!C:C, "T28") - SUMIFS(NhatKy_ViPham!K:K, NhatKy_ViPham!E:E, "10_Sinh", NhatKy_ViPham!F:F, B16, NhatKy_ViPham!C:C, "T28")</f>
        <v>100</v>
      </c>
      <c r="AT16" s="6">
        <f>100 + SUMIFS(NhatKy_ViPham!J:J, NhatKy_ViPham!E:E, "10_Sinh", NhatKy_ViPham!F:F, B16, NhatKy_ViPham!C:C, "T29") - SUMIFS(NhatKy_ViPham!K:K, NhatKy_ViPham!E:E, "10_Sinh", NhatKy_ViPham!F:F, B16, NhatKy_ViPham!C:C, "T29")</f>
        <v>100</v>
      </c>
      <c r="AU16" s="6">
        <f>100 + SUMIFS(NhatKy_ViPham!J:J, NhatKy_ViPham!E:E, "10_Sinh", NhatKy_ViPham!F:F, B16, NhatKy_ViPham!C:C, "T30") - SUMIFS(NhatKy_ViPham!K:K, NhatKy_ViPham!E:E, "10_Sinh", NhatKy_ViPham!F:F, B16, NhatKy_ViPham!C:C, "T30")</f>
        <v>100</v>
      </c>
      <c r="AV16" s="6">
        <f>100 + SUMIFS(NhatKy_ViPham!J:J, NhatKy_ViPham!E:E, "10_Sinh", NhatKy_ViPham!F:F, B16, NhatKy_ViPham!C:C, "T31") - SUMIFS(NhatKy_ViPham!K:K, NhatKy_ViPham!E:E, "10_Sinh", NhatKy_ViPham!F:F, B16, NhatKy_ViPham!C:C, "T31")</f>
        <v>100</v>
      </c>
      <c r="AW16" s="6">
        <f>100 + SUMIFS(NhatKy_ViPham!J:J, NhatKy_ViPham!E:E, "10_Sinh", NhatKy_ViPham!F:F, B16, NhatKy_ViPham!C:C, "T32") - SUMIFS(NhatKy_ViPham!K:K, NhatKy_ViPham!E:E, "10_Sinh", NhatKy_ViPham!F:F, B16, NhatKy_ViPham!C:C, "T32")</f>
        <v>100</v>
      </c>
      <c r="AX16" s="6">
        <f>100 + SUMIFS(NhatKy_ViPham!J:J, NhatKy_ViPham!E:E, "10_Sinh", NhatKy_ViPham!F:F, B16, NhatKy_ViPham!C:C, "T33") - SUMIFS(NhatKy_ViPham!K:K, NhatKy_ViPham!E:E, "10_Sinh", NhatKy_ViPham!F:F, B16, NhatKy_ViPham!C:C, "T33")</f>
        <v>100</v>
      </c>
      <c r="AY16" s="6">
        <f>100 + SUMIFS(NhatKy_ViPham!J:J, NhatKy_ViPham!E:E, "10_Sinh", NhatKy_ViPham!F:F, B16, NhatKy_ViPham!C:C, "T34") - SUMIFS(NhatKy_ViPham!K:K, NhatKy_ViPham!E:E, "10_Sinh", NhatKy_ViPham!F:F, B16, NhatKy_ViPham!C:C, "T34")</f>
        <v>100</v>
      </c>
      <c r="AZ16" s="6">
        <f>100 + SUMIFS(NhatKy_ViPham!J:J, NhatKy_ViPham!E:E, "10_Sinh", NhatKy_ViPham!F:F, B16, NhatKy_ViPham!C:C, "T35") - SUMIFS(NhatKy_ViPham!K:K, NhatKy_ViPham!E:E, "10_Sinh", NhatKy_ViPham!F:F, B16, NhatKy_ViPham!C:C, "T35")</f>
        <v>100</v>
      </c>
      <c r="BA16" s="12">
        <f t="shared" si="0"/>
        <v>100</v>
      </c>
      <c r="BB16" s="11" t="s">
        <v>430</v>
      </c>
      <c r="BC16" s="16" t="str">
        <f t="shared" si="1"/>
        <v>Tốt</v>
      </c>
      <c r="BD16" s="15" t="str">
        <f t="shared" si="2"/>
        <v>🟢 BÌNH THƯỜNG</v>
      </c>
    </row>
    <row r="17" spans="1:56" x14ac:dyDescent="0.25">
      <c r="A17" s="4">
        <v>9</v>
      </c>
      <c r="B17" s="10" t="s">
        <v>813</v>
      </c>
      <c r="C17" s="4" t="s">
        <v>762</v>
      </c>
      <c r="D17" s="4" t="s">
        <v>429</v>
      </c>
      <c r="E17" s="11" t="s">
        <v>430</v>
      </c>
      <c r="F17" s="7">
        <f>SUMIFS(NhatKy_ViPham!K:K, NhatKy_ViPham!E:E, "10_Sinh", NhatKy_ViPham!F:F, B17, NhatKy_ViPham!H:H, "L01")</f>
        <v>0</v>
      </c>
      <c r="G17" s="7">
        <f>SUMIFS(NhatKy_ViPham!K:K, NhatKy_ViPham!E:E, "10_Sinh", NhatKy_ViPham!F:F, B17, NhatKy_ViPham!H:H, "L02")</f>
        <v>0</v>
      </c>
      <c r="H17" s="7">
        <f>SUMIFS(NhatKy_ViPham!K:K, NhatKy_ViPham!E:E, "10_Sinh", NhatKy_ViPham!F:F, B17, NhatKy_ViPham!H:H, "L03")</f>
        <v>0</v>
      </c>
      <c r="I17" s="7">
        <f>SUMIFS(NhatKy_ViPham!K:K, NhatKy_ViPham!E:E, "10_Sinh", NhatKy_ViPham!F:F, B17, NhatKy_ViPham!H:H, "L04")</f>
        <v>0</v>
      </c>
      <c r="J17" s="7">
        <f>SUMIFS(NhatKy_ViPham!K:K, NhatKy_ViPham!E:E, "10_Sinh", NhatKy_ViPham!F:F, B17, NhatKy_ViPham!H:H, "L05")</f>
        <v>0</v>
      </c>
      <c r="K17" s="7">
        <f>SUMIFS(NhatKy_ViPham!K:K, NhatKy_ViPham!E:E, "10_Sinh", NhatKy_ViPham!F:F, B17, NhatKy_ViPham!H:H, "L06")</f>
        <v>0</v>
      </c>
      <c r="L17" s="7">
        <f>SUMIFS(NhatKy_ViPham!K:K, NhatKy_ViPham!E:E, "10_Sinh", NhatKy_ViPham!F:F, B17, NhatKy_ViPham!H:H, "L07")</f>
        <v>0</v>
      </c>
      <c r="M17" s="7">
        <f>SUMIFS(NhatKy_ViPham!K:K, NhatKy_ViPham!E:E, "10_Sinh", NhatKy_ViPham!F:F, B17, NhatKy_ViPham!H:H, "L08")</f>
        <v>0</v>
      </c>
      <c r="N17" s="7">
        <f>SUMIFS(NhatKy_ViPham!K:K, NhatKy_ViPham!E:E, "10_Sinh", NhatKy_ViPham!F:F, B17, NhatKy_ViPham!H:H, "L09")</f>
        <v>0</v>
      </c>
      <c r="O17" s="7">
        <f>SUMIFS(NhatKy_ViPham!K:K, NhatKy_ViPham!E:E, "10_Sinh", NhatKy_ViPham!F:F, B17, NhatKy_ViPham!H:H, "L10")</f>
        <v>0</v>
      </c>
      <c r="P17" s="12">
        <f>SUMIFS(NhatKy_ViPham!J:J, NhatKy_ViPham!E:E, "10_Sinh", NhatKy_ViPham!F:F, B17)</f>
        <v>0</v>
      </c>
      <c r="Q17" s="13">
        <f>SUMIFS(NhatKy_ViPham!K:K, NhatKy_ViPham!E:E, "10_Sinh", NhatKy_ViPham!F:F, B17)</f>
        <v>0</v>
      </c>
      <c r="R17" s="7">
        <f>100 + SUMIFS(NhatKy_ViPham!J:J, NhatKy_ViPham!E:E, "10_Sinh", NhatKy_ViPham!F:F, B17, NhatKy_ViPham!C:C, "T1") - SUMIFS(NhatKy_ViPham!K:K, NhatKy_ViPham!E:E, "10_Sinh", NhatKy_ViPham!F:F, B17, NhatKy_ViPham!C:C, "T1")</f>
        <v>100</v>
      </c>
      <c r="S17" s="7">
        <f>100 + SUMIFS(NhatKy_ViPham!J:J, NhatKy_ViPham!E:E, "10_Sinh", NhatKy_ViPham!F:F, B17, NhatKy_ViPham!C:C, "T2") - SUMIFS(NhatKy_ViPham!K:K, NhatKy_ViPham!E:E, "10_Sinh", NhatKy_ViPham!F:F, B17, NhatKy_ViPham!C:C, "T2")</f>
        <v>100</v>
      </c>
      <c r="T17" s="7">
        <f>100 + SUMIFS(NhatKy_ViPham!J:J, NhatKy_ViPham!E:E, "10_Sinh", NhatKy_ViPham!F:F, B17, NhatKy_ViPham!C:C, "T3") - SUMIFS(NhatKy_ViPham!K:K, NhatKy_ViPham!E:E, "10_Sinh", NhatKy_ViPham!F:F, B17, NhatKy_ViPham!C:C, "T3")</f>
        <v>100</v>
      </c>
      <c r="U17" s="7">
        <f>100 + SUMIFS(NhatKy_ViPham!J:J, NhatKy_ViPham!E:E, "10_Sinh", NhatKy_ViPham!F:F, B17, NhatKy_ViPham!C:C, "T4") - SUMIFS(NhatKy_ViPham!K:K, NhatKy_ViPham!E:E, "10_Sinh", NhatKy_ViPham!F:F, B17, NhatKy_ViPham!C:C, "T4")</f>
        <v>100</v>
      </c>
      <c r="V17" s="7">
        <f>100 + SUMIFS(NhatKy_ViPham!J:J, NhatKy_ViPham!E:E, "10_Sinh", NhatKy_ViPham!F:F, B17, NhatKy_ViPham!C:C, "T5") - SUMIFS(NhatKy_ViPham!K:K, NhatKy_ViPham!E:E, "10_Sinh", NhatKy_ViPham!F:F, B17, NhatKy_ViPham!C:C, "T5")</f>
        <v>100</v>
      </c>
      <c r="W17" s="7">
        <f>100 + SUMIFS(NhatKy_ViPham!J:J, NhatKy_ViPham!E:E, "10_Sinh", NhatKy_ViPham!F:F, B17, NhatKy_ViPham!C:C, "T6") - SUMIFS(NhatKy_ViPham!K:K, NhatKy_ViPham!E:E, "10_Sinh", NhatKy_ViPham!F:F, B17, NhatKy_ViPham!C:C, "T6")</f>
        <v>100</v>
      </c>
      <c r="X17" s="7">
        <f>100 + SUMIFS(NhatKy_ViPham!J:J, NhatKy_ViPham!E:E, "10_Sinh", NhatKy_ViPham!F:F, B17, NhatKy_ViPham!C:C, "T7") - SUMIFS(NhatKy_ViPham!K:K, NhatKy_ViPham!E:E, "10_Sinh", NhatKy_ViPham!F:F, B17, NhatKy_ViPham!C:C, "T7")</f>
        <v>100</v>
      </c>
      <c r="Y17" s="7">
        <f>100 + SUMIFS(NhatKy_ViPham!J:J, NhatKy_ViPham!E:E, "10_Sinh", NhatKy_ViPham!F:F, B17, NhatKy_ViPham!C:C, "T8") - SUMIFS(NhatKy_ViPham!K:K, NhatKy_ViPham!E:E, "10_Sinh", NhatKy_ViPham!F:F, B17, NhatKy_ViPham!C:C, "T8")</f>
        <v>100</v>
      </c>
      <c r="Z17" s="7">
        <f>100 + SUMIFS(NhatKy_ViPham!J:J, NhatKy_ViPham!E:E, "10_Sinh", NhatKy_ViPham!F:F, B17, NhatKy_ViPham!C:C, "T9") - SUMIFS(NhatKy_ViPham!K:K, NhatKy_ViPham!E:E, "10_Sinh", NhatKy_ViPham!F:F, B17, NhatKy_ViPham!C:C, "T9")</f>
        <v>100</v>
      </c>
      <c r="AA17" s="7">
        <f>100 + SUMIFS(NhatKy_ViPham!J:J, NhatKy_ViPham!E:E, "10_Sinh", NhatKy_ViPham!F:F, B17, NhatKy_ViPham!C:C, "T10") - SUMIFS(NhatKy_ViPham!K:K, NhatKy_ViPham!E:E, "10_Sinh", NhatKy_ViPham!F:F, B17, NhatKy_ViPham!C:C, "T10")</f>
        <v>100</v>
      </c>
      <c r="AB17" s="7">
        <f>100 + SUMIFS(NhatKy_ViPham!J:J, NhatKy_ViPham!E:E, "10_Sinh", NhatKy_ViPham!F:F, B17, NhatKy_ViPham!C:C, "T11") - SUMIFS(NhatKy_ViPham!K:K, NhatKy_ViPham!E:E, "10_Sinh", NhatKy_ViPham!F:F, B17, NhatKy_ViPham!C:C, "T11")</f>
        <v>100</v>
      </c>
      <c r="AC17" s="7">
        <f>100 + SUMIFS(NhatKy_ViPham!J:J, NhatKy_ViPham!E:E, "10_Sinh", NhatKy_ViPham!F:F, B17, NhatKy_ViPham!C:C, "T12") - SUMIFS(NhatKy_ViPham!K:K, NhatKy_ViPham!E:E, "10_Sinh", NhatKy_ViPham!F:F, B17, NhatKy_ViPham!C:C, "T12")</f>
        <v>100</v>
      </c>
      <c r="AD17" s="7">
        <f>100 + SUMIFS(NhatKy_ViPham!J:J, NhatKy_ViPham!E:E, "10_Sinh", NhatKy_ViPham!F:F, B17, NhatKy_ViPham!C:C, "T13") - SUMIFS(NhatKy_ViPham!K:K, NhatKy_ViPham!E:E, "10_Sinh", NhatKy_ViPham!F:F, B17, NhatKy_ViPham!C:C, "T13")</f>
        <v>100</v>
      </c>
      <c r="AE17" s="7">
        <f>100 + SUMIFS(NhatKy_ViPham!J:J, NhatKy_ViPham!E:E, "10_Sinh", NhatKy_ViPham!F:F, B17, NhatKy_ViPham!C:C, "T14") - SUMIFS(NhatKy_ViPham!K:K, NhatKy_ViPham!E:E, "10_Sinh", NhatKy_ViPham!F:F, B17, NhatKy_ViPham!C:C, "T14")</f>
        <v>100</v>
      </c>
      <c r="AF17" s="7">
        <f>100 + SUMIFS(NhatKy_ViPham!J:J, NhatKy_ViPham!E:E, "10_Sinh", NhatKy_ViPham!F:F, B17, NhatKy_ViPham!C:C, "T15") - SUMIFS(NhatKy_ViPham!K:K, NhatKy_ViPham!E:E, "10_Sinh", NhatKy_ViPham!F:F, B17, NhatKy_ViPham!C:C, "T15")</f>
        <v>100</v>
      </c>
      <c r="AG17" s="7">
        <f>100 + SUMIFS(NhatKy_ViPham!J:J, NhatKy_ViPham!E:E, "10_Sinh", NhatKy_ViPham!F:F, B17, NhatKy_ViPham!C:C, "T16") - SUMIFS(NhatKy_ViPham!K:K, NhatKy_ViPham!E:E, "10_Sinh", NhatKy_ViPham!F:F, B17, NhatKy_ViPham!C:C, "T16")</f>
        <v>100</v>
      </c>
      <c r="AH17" s="7">
        <f>100 + SUMIFS(NhatKy_ViPham!J:J, NhatKy_ViPham!E:E, "10_Sinh", NhatKy_ViPham!F:F, B17, NhatKy_ViPham!C:C, "T17") - SUMIFS(NhatKy_ViPham!K:K, NhatKy_ViPham!E:E, "10_Sinh", NhatKy_ViPham!F:F, B17, NhatKy_ViPham!C:C, "T17")</f>
        <v>100</v>
      </c>
      <c r="AI17" s="7">
        <f>100 + SUMIFS(NhatKy_ViPham!J:J, NhatKy_ViPham!E:E, "10_Sinh", NhatKy_ViPham!F:F, B17, NhatKy_ViPham!C:C, "T18") - SUMIFS(NhatKy_ViPham!K:K, NhatKy_ViPham!E:E, "10_Sinh", NhatKy_ViPham!F:F, B17, NhatKy_ViPham!C:C, "T18")</f>
        <v>100</v>
      </c>
      <c r="AJ17" s="7">
        <f>100 + SUMIFS(NhatKy_ViPham!J:J, NhatKy_ViPham!E:E, "10_Sinh", NhatKy_ViPham!F:F, B17, NhatKy_ViPham!C:C, "T19") - SUMIFS(NhatKy_ViPham!K:K, NhatKy_ViPham!E:E, "10_Sinh", NhatKy_ViPham!F:F, B17, NhatKy_ViPham!C:C, "T19")</f>
        <v>100</v>
      </c>
      <c r="AK17" s="7">
        <f>100 + SUMIFS(NhatKy_ViPham!J:J, NhatKy_ViPham!E:E, "10_Sinh", NhatKy_ViPham!F:F, B17, NhatKy_ViPham!C:C, "T20") - SUMIFS(NhatKy_ViPham!K:K, NhatKy_ViPham!E:E, "10_Sinh", NhatKy_ViPham!F:F, B17, NhatKy_ViPham!C:C, "T20")</f>
        <v>100</v>
      </c>
      <c r="AL17" s="7">
        <f>100 + SUMIFS(NhatKy_ViPham!J:J, NhatKy_ViPham!E:E, "10_Sinh", NhatKy_ViPham!F:F, B17, NhatKy_ViPham!C:C, "T21") - SUMIFS(NhatKy_ViPham!K:K, NhatKy_ViPham!E:E, "10_Sinh", NhatKy_ViPham!F:F, B17, NhatKy_ViPham!C:C, "T21")</f>
        <v>100</v>
      </c>
      <c r="AM17" s="7">
        <f>100 + SUMIFS(NhatKy_ViPham!J:J, NhatKy_ViPham!E:E, "10_Sinh", NhatKy_ViPham!F:F, B17, NhatKy_ViPham!C:C, "T22") - SUMIFS(NhatKy_ViPham!K:K, NhatKy_ViPham!E:E, "10_Sinh", NhatKy_ViPham!F:F, B17, NhatKy_ViPham!C:C, "T22")</f>
        <v>100</v>
      </c>
      <c r="AN17" s="7">
        <f>100 + SUMIFS(NhatKy_ViPham!J:J, NhatKy_ViPham!E:E, "10_Sinh", NhatKy_ViPham!F:F, B17, NhatKy_ViPham!C:C, "T23") - SUMIFS(NhatKy_ViPham!K:K, NhatKy_ViPham!E:E, "10_Sinh", NhatKy_ViPham!F:F, B17, NhatKy_ViPham!C:C, "T23")</f>
        <v>100</v>
      </c>
      <c r="AO17" s="7">
        <f>100 + SUMIFS(NhatKy_ViPham!J:J, NhatKy_ViPham!E:E, "10_Sinh", NhatKy_ViPham!F:F, B17, NhatKy_ViPham!C:C, "T24") - SUMIFS(NhatKy_ViPham!K:K, NhatKy_ViPham!E:E, "10_Sinh", NhatKy_ViPham!F:F, B17, NhatKy_ViPham!C:C, "T24")</f>
        <v>100</v>
      </c>
      <c r="AP17" s="7">
        <f>100 + SUMIFS(NhatKy_ViPham!J:J, NhatKy_ViPham!E:E, "10_Sinh", NhatKy_ViPham!F:F, B17, NhatKy_ViPham!C:C, "T25") - SUMIFS(NhatKy_ViPham!K:K, NhatKy_ViPham!E:E, "10_Sinh", NhatKy_ViPham!F:F, B17, NhatKy_ViPham!C:C, "T25")</f>
        <v>100</v>
      </c>
      <c r="AQ17" s="7">
        <f>100 + SUMIFS(NhatKy_ViPham!J:J, NhatKy_ViPham!E:E, "10_Sinh", NhatKy_ViPham!F:F, B17, NhatKy_ViPham!C:C, "T26") - SUMIFS(NhatKy_ViPham!K:K, NhatKy_ViPham!E:E, "10_Sinh", NhatKy_ViPham!F:F, B17, NhatKy_ViPham!C:C, "T26")</f>
        <v>100</v>
      </c>
      <c r="AR17" s="7">
        <f>100 + SUMIFS(NhatKy_ViPham!J:J, NhatKy_ViPham!E:E, "10_Sinh", NhatKy_ViPham!F:F, B17, NhatKy_ViPham!C:C, "T27") - SUMIFS(NhatKy_ViPham!K:K, NhatKy_ViPham!E:E, "10_Sinh", NhatKy_ViPham!F:F, B17, NhatKy_ViPham!C:C, "T27")</f>
        <v>100</v>
      </c>
      <c r="AS17" s="7">
        <f>100 + SUMIFS(NhatKy_ViPham!J:J, NhatKy_ViPham!E:E, "10_Sinh", NhatKy_ViPham!F:F, B17, NhatKy_ViPham!C:C, "T28") - SUMIFS(NhatKy_ViPham!K:K, NhatKy_ViPham!E:E, "10_Sinh", NhatKy_ViPham!F:F, B17, NhatKy_ViPham!C:C, "T28")</f>
        <v>100</v>
      </c>
      <c r="AT17" s="7">
        <f>100 + SUMIFS(NhatKy_ViPham!J:J, NhatKy_ViPham!E:E, "10_Sinh", NhatKy_ViPham!F:F, B17, NhatKy_ViPham!C:C, "T29") - SUMIFS(NhatKy_ViPham!K:K, NhatKy_ViPham!E:E, "10_Sinh", NhatKy_ViPham!F:F, B17, NhatKy_ViPham!C:C, "T29")</f>
        <v>100</v>
      </c>
      <c r="AU17" s="7">
        <f>100 + SUMIFS(NhatKy_ViPham!J:J, NhatKy_ViPham!E:E, "10_Sinh", NhatKy_ViPham!F:F, B17, NhatKy_ViPham!C:C, "T30") - SUMIFS(NhatKy_ViPham!K:K, NhatKy_ViPham!E:E, "10_Sinh", NhatKy_ViPham!F:F, B17, NhatKy_ViPham!C:C, "T30")</f>
        <v>100</v>
      </c>
      <c r="AV17" s="7">
        <f>100 + SUMIFS(NhatKy_ViPham!J:J, NhatKy_ViPham!E:E, "10_Sinh", NhatKy_ViPham!F:F, B17, NhatKy_ViPham!C:C, "T31") - SUMIFS(NhatKy_ViPham!K:K, NhatKy_ViPham!E:E, "10_Sinh", NhatKy_ViPham!F:F, B17, NhatKy_ViPham!C:C, "T31")</f>
        <v>100</v>
      </c>
      <c r="AW17" s="7">
        <f>100 + SUMIFS(NhatKy_ViPham!J:J, NhatKy_ViPham!E:E, "10_Sinh", NhatKy_ViPham!F:F, B17, NhatKy_ViPham!C:C, "T32") - SUMIFS(NhatKy_ViPham!K:K, NhatKy_ViPham!E:E, "10_Sinh", NhatKy_ViPham!F:F, B17, NhatKy_ViPham!C:C, "T32")</f>
        <v>100</v>
      </c>
      <c r="AX17" s="7">
        <f>100 + SUMIFS(NhatKy_ViPham!J:J, NhatKy_ViPham!E:E, "10_Sinh", NhatKy_ViPham!F:F, B17, NhatKy_ViPham!C:C, "T33") - SUMIFS(NhatKy_ViPham!K:K, NhatKy_ViPham!E:E, "10_Sinh", NhatKy_ViPham!F:F, B17, NhatKy_ViPham!C:C, "T33")</f>
        <v>100</v>
      </c>
      <c r="AY17" s="7">
        <f>100 + SUMIFS(NhatKy_ViPham!J:J, NhatKy_ViPham!E:E, "10_Sinh", NhatKy_ViPham!F:F, B17, NhatKy_ViPham!C:C, "T34") - SUMIFS(NhatKy_ViPham!K:K, NhatKy_ViPham!E:E, "10_Sinh", NhatKy_ViPham!F:F, B17, NhatKy_ViPham!C:C, "T34")</f>
        <v>100</v>
      </c>
      <c r="AZ17" s="7">
        <f>100 + SUMIFS(NhatKy_ViPham!J:J, NhatKy_ViPham!E:E, "10_Sinh", NhatKy_ViPham!F:F, B17, NhatKy_ViPham!C:C, "T35") - SUMIFS(NhatKy_ViPham!K:K, NhatKy_ViPham!E:E, "10_Sinh", NhatKy_ViPham!F:F, B17, NhatKy_ViPham!C:C, "T35")</f>
        <v>100</v>
      </c>
      <c r="BA17" s="12">
        <f t="shared" si="0"/>
        <v>100</v>
      </c>
      <c r="BB17" s="11" t="s">
        <v>430</v>
      </c>
      <c r="BC17" s="14" t="str">
        <f t="shared" si="1"/>
        <v>Tốt</v>
      </c>
      <c r="BD17" s="10" t="str">
        <f t="shared" si="2"/>
        <v>🟢 BÌNH THƯỜNG</v>
      </c>
    </row>
    <row r="18" spans="1:56" x14ac:dyDescent="0.25">
      <c r="A18" s="5">
        <v>10</v>
      </c>
      <c r="B18" s="15" t="s">
        <v>814</v>
      </c>
      <c r="C18" s="5" t="s">
        <v>815</v>
      </c>
      <c r="D18" s="5" t="s">
        <v>435</v>
      </c>
      <c r="E18" s="11" t="s">
        <v>430</v>
      </c>
      <c r="F18" s="6">
        <f>SUMIFS(NhatKy_ViPham!K:K, NhatKy_ViPham!E:E, "10_Sinh", NhatKy_ViPham!F:F, B18, NhatKy_ViPham!H:H, "L01")</f>
        <v>0</v>
      </c>
      <c r="G18" s="6">
        <f>SUMIFS(NhatKy_ViPham!K:K, NhatKy_ViPham!E:E, "10_Sinh", NhatKy_ViPham!F:F, B18, NhatKy_ViPham!H:H, "L02")</f>
        <v>0</v>
      </c>
      <c r="H18" s="6">
        <f>SUMIFS(NhatKy_ViPham!K:K, NhatKy_ViPham!E:E, "10_Sinh", NhatKy_ViPham!F:F, B18, NhatKy_ViPham!H:H, "L03")</f>
        <v>0</v>
      </c>
      <c r="I18" s="6">
        <f>SUMIFS(NhatKy_ViPham!K:K, NhatKy_ViPham!E:E, "10_Sinh", NhatKy_ViPham!F:F, B18, NhatKy_ViPham!H:H, "L04")</f>
        <v>0</v>
      </c>
      <c r="J18" s="6">
        <f>SUMIFS(NhatKy_ViPham!K:K, NhatKy_ViPham!E:E, "10_Sinh", NhatKy_ViPham!F:F, B18, NhatKy_ViPham!H:H, "L05")</f>
        <v>0</v>
      </c>
      <c r="K18" s="6">
        <f>SUMIFS(NhatKy_ViPham!K:K, NhatKy_ViPham!E:E, "10_Sinh", NhatKy_ViPham!F:F, B18, NhatKy_ViPham!H:H, "L06")</f>
        <v>0</v>
      </c>
      <c r="L18" s="6">
        <f>SUMIFS(NhatKy_ViPham!K:K, NhatKy_ViPham!E:E, "10_Sinh", NhatKy_ViPham!F:F, B18, NhatKy_ViPham!H:H, "L07")</f>
        <v>0</v>
      </c>
      <c r="M18" s="6">
        <f>SUMIFS(NhatKy_ViPham!K:K, NhatKy_ViPham!E:E, "10_Sinh", NhatKy_ViPham!F:F, B18, NhatKy_ViPham!H:H, "L08")</f>
        <v>0</v>
      </c>
      <c r="N18" s="6">
        <f>SUMIFS(NhatKy_ViPham!K:K, NhatKy_ViPham!E:E, "10_Sinh", NhatKy_ViPham!F:F, B18, NhatKy_ViPham!H:H, "L09")</f>
        <v>0</v>
      </c>
      <c r="O18" s="6">
        <f>SUMIFS(NhatKy_ViPham!K:K, NhatKy_ViPham!E:E, "10_Sinh", NhatKy_ViPham!F:F, B18, NhatKy_ViPham!H:H, "L10")</f>
        <v>0</v>
      </c>
      <c r="P18" s="12">
        <f>SUMIFS(NhatKy_ViPham!J:J, NhatKy_ViPham!E:E, "10_Sinh", NhatKy_ViPham!F:F, B18)</f>
        <v>0</v>
      </c>
      <c r="Q18" s="13">
        <f>SUMIFS(NhatKy_ViPham!K:K, NhatKy_ViPham!E:E, "10_Sinh", NhatKy_ViPham!F:F, B18)</f>
        <v>0</v>
      </c>
      <c r="R18" s="6">
        <f>100 + SUMIFS(NhatKy_ViPham!J:J, NhatKy_ViPham!E:E, "10_Sinh", NhatKy_ViPham!F:F, B18, NhatKy_ViPham!C:C, "T1") - SUMIFS(NhatKy_ViPham!K:K, NhatKy_ViPham!E:E, "10_Sinh", NhatKy_ViPham!F:F, B18, NhatKy_ViPham!C:C, "T1")</f>
        <v>100</v>
      </c>
      <c r="S18" s="6">
        <f>100 + SUMIFS(NhatKy_ViPham!J:J, NhatKy_ViPham!E:E, "10_Sinh", NhatKy_ViPham!F:F, B18, NhatKy_ViPham!C:C, "T2") - SUMIFS(NhatKy_ViPham!K:K, NhatKy_ViPham!E:E, "10_Sinh", NhatKy_ViPham!F:F, B18, NhatKy_ViPham!C:C, "T2")</f>
        <v>100</v>
      </c>
      <c r="T18" s="6">
        <f>100 + SUMIFS(NhatKy_ViPham!J:J, NhatKy_ViPham!E:E, "10_Sinh", NhatKy_ViPham!F:F, B18, NhatKy_ViPham!C:C, "T3") - SUMIFS(NhatKy_ViPham!K:K, NhatKy_ViPham!E:E, "10_Sinh", NhatKy_ViPham!F:F, B18, NhatKy_ViPham!C:C, "T3")</f>
        <v>100</v>
      </c>
      <c r="U18" s="6">
        <f>100 + SUMIFS(NhatKy_ViPham!J:J, NhatKy_ViPham!E:E, "10_Sinh", NhatKy_ViPham!F:F, B18, NhatKy_ViPham!C:C, "T4") - SUMIFS(NhatKy_ViPham!K:K, NhatKy_ViPham!E:E, "10_Sinh", NhatKy_ViPham!F:F, B18, NhatKy_ViPham!C:C, "T4")</f>
        <v>100</v>
      </c>
      <c r="V18" s="6">
        <f>100 + SUMIFS(NhatKy_ViPham!J:J, NhatKy_ViPham!E:E, "10_Sinh", NhatKy_ViPham!F:F, B18, NhatKy_ViPham!C:C, "T5") - SUMIFS(NhatKy_ViPham!K:K, NhatKy_ViPham!E:E, "10_Sinh", NhatKy_ViPham!F:F, B18, NhatKy_ViPham!C:C, "T5")</f>
        <v>100</v>
      </c>
      <c r="W18" s="6">
        <f>100 + SUMIFS(NhatKy_ViPham!J:J, NhatKy_ViPham!E:E, "10_Sinh", NhatKy_ViPham!F:F, B18, NhatKy_ViPham!C:C, "T6") - SUMIFS(NhatKy_ViPham!K:K, NhatKy_ViPham!E:E, "10_Sinh", NhatKy_ViPham!F:F, B18, NhatKy_ViPham!C:C, "T6")</f>
        <v>100</v>
      </c>
      <c r="X18" s="6">
        <f>100 + SUMIFS(NhatKy_ViPham!J:J, NhatKy_ViPham!E:E, "10_Sinh", NhatKy_ViPham!F:F, B18, NhatKy_ViPham!C:C, "T7") - SUMIFS(NhatKy_ViPham!K:K, NhatKy_ViPham!E:E, "10_Sinh", NhatKy_ViPham!F:F, B18, NhatKy_ViPham!C:C, "T7")</f>
        <v>100</v>
      </c>
      <c r="Y18" s="6">
        <f>100 + SUMIFS(NhatKy_ViPham!J:J, NhatKy_ViPham!E:E, "10_Sinh", NhatKy_ViPham!F:F, B18, NhatKy_ViPham!C:C, "T8") - SUMIFS(NhatKy_ViPham!K:K, NhatKy_ViPham!E:E, "10_Sinh", NhatKy_ViPham!F:F, B18, NhatKy_ViPham!C:C, "T8")</f>
        <v>100</v>
      </c>
      <c r="Z18" s="6">
        <f>100 + SUMIFS(NhatKy_ViPham!J:J, NhatKy_ViPham!E:E, "10_Sinh", NhatKy_ViPham!F:F, B18, NhatKy_ViPham!C:C, "T9") - SUMIFS(NhatKy_ViPham!K:K, NhatKy_ViPham!E:E, "10_Sinh", NhatKy_ViPham!F:F, B18, NhatKy_ViPham!C:C, "T9")</f>
        <v>100</v>
      </c>
      <c r="AA18" s="6">
        <f>100 + SUMIFS(NhatKy_ViPham!J:J, NhatKy_ViPham!E:E, "10_Sinh", NhatKy_ViPham!F:F, B18, NhatKy_ViPham!C:C, "T10") - SUMIFS(NhatKy_ViPham!K:K, NhatKy_ViPham!E:E, "10_Sinh", NhatKy_ViPham!F:F, B18, NhatKy_ViPham!C:C, "T10")</f>
        <v>100</v>
      </c>
      <c r="AB18" s="6">
        <f>100 + SUMIFS(NhatKy_ViPham!J:J, NhatKy_ViPham!E:E, "10_Sinh", NhatKy_ViPham!F:F, B18, NhatKy_ViPham!C:C, "T11") - SUMIFS(NhatKy_ViPham!K:K, NhatKy_ViPham!E:E, "10_Sinh", NhatKy_ViPham!F:F, B18, NhatKy_ViPham!C:C, "T11")</f>
        <v>100</v>
      </c>
      <c r="AC18" s="6">
        <f>100 + SUMIFS(NhatKy_ViPham!J:J, NhatKy_ViPham!E:E, "10_Sinh", NhatKy_ViPham!F:F, B18, NhatKy_ViPham!C:C, "T12") - SUMIFS(NhatKy_ViPham!K:K, NhatKy_ViPham!E:E, "10_Sinh", NhatKy_ViPham!F:F, B18, NhatKy_ViPham!C:C, "T12")</f>
        <v>100</v>
      </c>
      <c r="AD18" s="6">
        <f>100 + SUMIFS(NhatKy_ViPham!J:J, NhatKy_ViPham!E:E, "10_Sinh", NhatKy_ViPham!F:F, B18, NhatKy_ViPham!C:C, "T13") - SUMIFS(NhatKy_ViPham!K:K, NhatKy_ViPham!E:E, "10_Sinh", NhatKy_ViPham!F:F, B18, NhatKy_ViPham!C:C, "T13")</f>
        <v>100</v>
      </c>
      <c r="AE18" s="6">
        <f>100 + SUMIFS(NhatKy_ViPham!J:J, NhatKy_ViPham!E:E, "10_Sinh", NhatKy_ViPham!F:F, B18, NhatKy_ViPham!C:C, "T14") - SUMIFS(NhatKy_ViPham!K:K, NhatKy_ViPham!E:E, "10_Sinh", NhatKy_ViPham!F:F, B18, NhatKy_ViPham!C:C, "T14")</f>
        <v>100</v>
      </c>
      <c r="AF18" s="6">
        <f>100 + SUMIFS(NhatKy_ViPham!J:J, NhatKy_ViPham!E:E, "10_Sinh", NhatKy_ViPham!F:F, B18, NhatKy_ViPham!C:C, "T15") - SUMIFS(NhatKy_ViPham!K:K, NhatKy_ViPham!E:E, "10_Sinh", NhatKy_ViPham!F:F, B18, NhatKy_ViPham!C:C, "T15")</f>
        <v>100</v>
      </c>
      <c r="AG18" s="6">
        <f>100 + SUMIFS(NhatKy_ViPham!J:J, NhatKy_ViPham!E:E, "10_Sinh", NhatKy_ViPham!F:F, B18, NhatKy_ViPham!C:C, "T16") - SUMIFS(NhatKy_ViPham!K:K, NhatKy_ViPham!E:E, "10_Sinh", NhatKy_ViPham!F:F, B18, NhatKy_ViPham!C:C, "T16")</f>
        <v>100</v>
      </c>
      <c r="AH18" s="6">
        <f>100 + SUMIFS(NhatKy_ViPham!J:J, NhatKy_ViPham!E:E, "10_Sinh", NhatKy_ViPham!F:F, B18, NhatKy_ViPham!C:C, "T17") - SUMIFS(NhatKy_ViPham!K:K, NhatKy_ViPham!E:E, "10_Sinh", NhatKy_ViPham!F:F, B18, NhatKy_ViPham!C:C, "T17")</f>
        <v>100</v>
      </c>
      <c r="AI18" s="6">
        <f>100 + SUMIFS(NhatKy_ViPham!J:J, NhatKy_ViPham!E:E, "10_Sinh", NhatKy_ViPham!F:F, B18, NhatKy_ViPham!C:C, "T18") - SUMIFS(NhatKy_ViPham!K:K, NhatKy_ViPham!E:E, "10_Sinh", NhatKy_ViPham!F:F, B18, NhatKy_ViPham!C:C, "T18")</f>
        <v>100</v>
      </c>
      <c r="AJ18" s="6">
        <f>100 + SUMIFS(NhatKy_ViPham!J:J, NhatKy_ViPham!E:E, "10_Sinh", NhatKy_ViPham!F:F, B18, NhatKy_ViPham!C:C, "T19") - SUMIFS(NhatKy_ViPham!K:K, NhatKy_ViPham!E:E, "10_Sinh", NhatKy_ViPham!F:F, B18, NhatKy_ViPham!C:C, "T19")</f>
        <v>100</v>
      </c>
      <c r="AK18" s="6">
        <f>100 + SUMIFS(NhatKy_ViPham!J:J, NhatKy_ViPham!E:E, "10_Sinh", NhatKy_ViPham!F:F, B18, NhatKy_ViPham!C:C, "T20") - SUMIFS(NhatKy_ViPham!K:K, NhatKy_ViPham!E:E, "10_Sinh", NhatKy_ViPham!F:F, B18, NhatKy_ViPham!C:C, "T20")</f>
        <v>100</v>
      </c>
      <c r="AL18" s="6">
        <f>100 + SUMIFS(NhatKy_ViPham!J:J, NhatKy_ViPham!E:E, "10_Sinh", NhatKy_ViPham!F:F, B18, NhatKy_ViPham!C:C, "T21") - SUMIFS(NhatKy_ViPham!K:K, NhatKy_ViPham!E:E, "10_Sinh", NhatKy_ViPham!F:F, B18, NhatKy_ViPham!C:C, "T21")</f>
        <v>100</v>
      </c>
      <c r="AM18" s="6">
        <f>100 + SUMIFS(NhatKy_ViPham!J:J, NhatKy_ViPham!E:E, "10_Sinh", NhatKy_ViPham!F:F, B18, NhatKy_ViPham!C:C, "T22") - SUMIFS(NhatKy_ViPham!K:K, NhatKy_ViPham!E:E, "10_Sinh", NhatKy_ViPham!F:F, B18, NhatKy_ViPham!C:C, "T22")</f>
        <v>100</v>
      </c>
      <c r="AN18" s="6">
        <f>100 + SUMIFS(NhatKy_ViPham!J:J, NhatKy_ViPham!E:E, "10_Sinh", NhatKy_ViPham!F:F, B18, NhatKy_ViPham!C:C, "T23") - SUMIFS(NhatKy_ViPham!K:K, NhatKy_ViPham!E:E, "10_Sinh", NhatKy_ViPham!F:F, B18, NhatKy_ViPham!C:C, "T23")</f>
        <v>100</v>
      </c>
      <c r="AO18" s="6">
        <f>100 + SUMIFS(NhatKy_ViPham!J:J, NhatKy_ViPham!E:E, "10_Sinh", NhatKy_ViPham!F:F, B18, NhatKy_ViPham!C:C, "T24") - SUMIFS(NhatKy_ViPham!K:K, NhatKy_ViPham!E:E, "10_Sinh", NhatKy_ViPham!F:F, B18, NhatKy_ViPham!C:C, "T24")</f>
        <v>100</v>
      </c>
      <c r="AP18" s="6">
        <f>100 + SUMIFS(NhatKy_ViPham!J:J, NhatKy_ViPham!E:E, "10_Sinh", NhatKy_ViPham!F:F, B18, NhatKy_ViPham!C:C, "T25") - SUMIFS(NhatKy_ViPham!K:K, NhatKy_ViPham!E:E, "10_Sinh", NhatKy_ViPham!F:F, B18, NhatKy_ViPham!C:C, "T25")</f>
        <v>100</v>
      </c>
      <c r="AQ18" s="6">
        <f>100 + SUMIFS(NhatKy_ViPham!J:J, NhatKy_ViPham!E:E, "10_Sinh", NhatKy_ViPham!F:F, B18, NhatKy_ViPham!C:C, "T26") - SUMIFS(NhatKy_ViPham!K:K, NhatKy_ViPham!E:E, "10_Sinh", NhatKy_ViPham!F:F, B18, NhatKy_ViPham!C:C, "T26")</f>
        <v>100</v>
      </c>
      <c r="AR18" s="6">
        <f>100 + SUMIFS(NhatKy_ViPham!J:J, NhatKy_ViPham!E:E, "10_Sinh", NhatKy_ViPham!F:F, B18, NhatKy_ViPham!C:C, "T27") - SUMIFS(NhatKy_ViPham!K:K, NhatKy_ViPham!E:E, "10_Sinh", NhatKy_ViPham!F:F, B18, NhatKy_ViPham!C:C, "T27")</f>
        <v>100</v>
      </c>
      <c r="AS18" s="6">
        <f>100 + SUMIFS(NhatKy_ViPham!J:J, NhatKy_ViPham!E:E, "10_Sinh", NhatKy_ViPham!F:F, B18, NhatKy_ViPham!C:C, "T28") - SUMIFS(NhatKy_ViPham!K:K, NhatKy_ViPham!E:E, "10_Sinh", NhatKy_ViPham!F:F, B18, NhatKy_ViPham!C:C, "T28")</f>
        <v>100</v>
      </c>
      <c r="AT18" s="6">
        <f>100 + SUMIFS(NhatKy_ViPham!J:J, NhatKy_ViPham!E:E, "10_Sinh", NhatKy_ViPham!F:F, B18, NhatKy_ViPham!C:C, "T29") - SUMIFS(NhatKy_ViPham!K:K, NhatKy_ViPham!E:E, "10_Sinh", NhatKy_ViPham!F:F, B18, NhatKy_ViPham!C:C, "T29")</f>
        <v>100</v>
      </c>
      <c r="AU18" s="6">
        <f>100 + SUMIFS(NhatKy_ViPham!J:J, NhatKy_ViPham!E:E, "10_Sinh", NhatKy_ViPham!F:F, B18, NhatKy_ViPham!C:C, "T30") - SUMIFS(NhatKy_ViPham!K:K, NhatKy_ViPham!E:E, "10_Sinh", NhatKy_ViPham!F:F, B18, NhatKy_ViPham!C:C, "T30")</f>
        <v>100</v>
      </c>
      <c r="AV18" s="6">
        <f>100 + SUMIFS(NhatKy_ViPham!J:J, NhatKy_ViPham!E:E, "10_Sinh", NhatKy_ViPham!F:F, B18, NhatKy_ViPham!C:C, "T31") - SUMIFS(NhatKy_ViPham!K:K, NhatKy_ViPham!E:E, "10_Sinh", NhatKy_ViPham!F:F, B18, NhatKy_ViPham!C:C, "T31")</f>
        <v>100</v>
      </c>
      <c r="AW18" s="6">
        <f>100 + SUMIFS(NhatKy_ViPham!J:J, NhatKy_ViPham!E:E, "10_Sinh", NhatKy_ViPham!F:F, B18, NhatKy_ViPham!C:C, "T32") - SUMIFS(NhatKy_ViPham!K:K, NhatKy_ViPham!E:E, "10_Sinh", NhatKy_ViPham!F:F, B18, NhatKy_ViPham!C:C, "T32")</f>
        <v>100</v>
      </c>
      <c r="AX18" s="6">
        <f>100 + SUMIFS(NhatKy_ViPham!J:J, NhatKy_ViPham!E:E, "10_Sinh", NhatKy_ViPham!F:F, B18, NhatKy_ViPham!C:C, "T33") - SUMIFS(NhatKy_ViPham!K:K, NhatKy_ViPham!E:E, "10_Sinh", NhatKy_ViPham!F:F, B18, NhatKy_ViPham!C:C, "T33")</f>
        <v>100</v>
      </c>
      <c r="AY18" s="6">
        <f>100 + SUMIFS(NhatKy_ViPham!J:J, NhatKy_ViPham!E:E, "10_Sinh", NhatKy_ViPham!F:F, B18, NhatKy_ViPham!C:C, "T34") - SUMIFS(NhatKy_ViPham!K:K, NhatKy_ViPham!E:E, "10_Sinh", NhatKy_ViPham!F:F, B18, NhatKy_ViPham!C:C, "T34")</f>
        <v>100</v>
      </c>
      <c r="AZ18" s="6">
        <f>100 + SUMIFS(NhatKy_ViPham!J:J, NhatKy_ViPham!E:E, "10_Sinh", NhatKy_ViPham!F:F, B18, NhatKy_ViPham!C:C, "T35") - SUMIFS(NhatKy_ViPham!K:K, NhatKy_ViPham!E:E, "10_Sinh", NhatKy_ViPham!F:F, B18, NhatKy_ViPham!C:C, "T35")</f>
        <v>100</v>
      </c>
      <c r="BA18" s="12">
        <f t="shared" si="0"/>
        <v>100</v>
      </c>
      <c r="BB18" s="11" t="s">
        <v>430</v>
      </c>
      <c r="BC18" s="16" t="str">
        <f t="shared" si="1"/>
        <v>Tốt</v>
      </c>
      <c r="BD18" s="15" t="str">
        <f t="shared" si="2"/>
        <v>🟢 BÌNH THƯỜNG</v>
      </c>
    </row>
    <row r="19" spans="1:56" x14ac:dyDescent="0.25">
      <c r="A19" s="4">
        <v>11</v>
      </c>
      <c r="B19" s="10" t="s">
        <v>816</v>
      </c>
      <c r="C19" s="4" t="s">
        <v>612</v>
      </c>
      <c r="D19" s="4" t="s">
        <v>429</v>
      </c>
      <c r="E19" s="11" t="s">
        <v>430</v>
      </c>
      <c r="F19" s="7">
        <f>SUMIFS(NhatKy_ViPham!K:K, NhatKy_ViPham!E:E, "10_Sinh", NhatKy_ViPham!F:F, B19, NhatKy_ViPham!H:H, "L01")</f>
        <v>0</v>
      </c>
      <c r="G19" s="7">
        <f>SUMIFS(NhatKy_ViPham!K:K, NhatKy_ViPham!E:E, "10_Sinh", NhatKy_ViPham!F:F, B19, NhatKy_ViPham!H:H, "L02")</f>
        <v>0</v>
      </c>
      <c r="H19" s="7">
        <f>SUMIFS(NhatKy_ViPham!K:K, NhatKy_ViPham!E:E, "10_Sinh", NhatKy_ViPham!F:F, B19, NhatKy_ViPham!H:H, "L03")</f>
        <v>0</v>
      </c>
      <c r="I19" s="7">
        <f>SUMIFS(NhatKy_ViPham!K:K, NhatKy_ViPham!E:E, "10_Sinh", NhatKy_ViPham!F:F, B19, NhatKy_ViPham!H:H, "L04")</f>
        <v>0</v>
      </c>
      <c r="J19" s="7">
        <f>SUMIFS(NhatKy_ViPham!K:K, NhatKy_ViPham!E:E, "10_Sinh", NhatKy_ViPham!F:F, B19, NhatKy_ViPham!H:H, "L05")</f>
        <v>0</v>
      </c>
      <c r="K19" s="7">
        <f>SUMIFS(NhatKy_ViPham!K:K, NhatKy_ViPham!E:E, "10_Sinh", NhatKy_ViPham!F:F, B19, NhatKy_ViPham!H:H, "L06")</f>
        <v>0</v>
      </c>
      <c r="L19" s="7">
        <f>SUMIFS(NhatKy_ViPham!K:K, NhatKy_ViPham!E:E, "10_Sinh", NhatKy_ViPham!F:F, B19, NhatKy_ViPham!H:H, "L07")</f>
        <v>0</v>
      </c>
      <c r="M19" s="7">
        <f>SUMIFS(NhatKy_ViPham!K:K, NhatKy_ViPham!E:E, "10_Sinh", NhatKy_ViPham!F:F, B19, NhatKy_ViPham!H:H, "L08")</f>
        <v>0</v>
      </c>
      <c r="N19" s="7">
        <f>SUMIFS(NhatKy_ViPham!K:K, NhatKy_ViPham!E:E, "10_Sinh", NhatKy_ViPham!F:F, B19, NhatKy_ViPham!H:H, "L09")</f>
        <v>0</v>
      </c>
      <c r="O19" s="7">
        <f>SUMIFS(NhatKy_ViPham!K:K, NhatKy_ViPham!E:E, "10_Sinh", NhatKy_ViPham!F:F, B19, NhatKy_ViPham!H:H, "L10")</f>
        <v>0</v>
      </c>
      <c r="P19" s="12">
        <f>SUMIFS(NhatKy_ViPham!J:J, NhatKy_ViPham!E:E, "10_Sinh", NhatKy_ViPham!F:F, B19)</f>
        <v>0</v>
      </c>
      <c r="Q19" s="13">
        <f>SUMIFS(NhatKy_ViPham!K:K, NhatKy_ViPham!E:E, "10_Sinh", NhatKy_ViPham!F:F, B19)</f>
        <v>0</v>
      </c>
      <c r="R19" s="7">
        <f>100 + SUMIFS(NhatKy_ViPham!J:J, NhatKy_ViPham!E:E, "10_Sinh", NhatKy_ViPham!F:F, B19, NhatKy_ViPham!C:C, "T1") - SUMIFS(NhatKy_ViPham!K:K, NhatKy_ViPham!E:E, "10_Sinh", NhatKy_ViPham!F:F, B19, NhatKy_ViPham!C:C, "T1")</f>
        <v>100</v>
      </c>
      <c r="S19" s="7">
        <f>100 + SUMIFS(NhatKy_ViPham!J:J, NhatKy_ViPham!E:E, "10_Sinh", NhatKy_ViPham!F:F, B19, NhatKy_ViPham!C:C, "T2") - SUMIFS(NhatKy_ViPham!K:K, NhatKy_ViPham!E:E, "10_Sinh", NhatKy_ViPham!F:F, B19, NhatKy_ViPham!C:C, "T2")</f>
        <v>100</v>
      </c>
      <c r="T19" s="7">
        <f>100 + SUMIFS(NhatKy_ViPham!J:J, NhatKy_ViPham!E:E, "10_Sinh", NhatKy_ViPham!F:F, B19, NhatKy_ViPham!C:C, "T3") - SUMIFS(NhatKy_ViPham!K:K, NhatKy_ViPham!E:E, "10_Sinh", NhatKy_ViPham!F:F, B19, NhatKy_ViPham!C:C, "T3")</f>
        <v>100</v>
      </c>
      <c r="U19" s="7">
        <f>100 + SUMIFS(NhatKy_ViPham!J:J, NhatKy_ViPham!E:E, "10_Sinh", NhatKy_ViPham!F:F, B19, NhatKy_ViPham!C:C, "T4") - SUMIFS(NhatKy_ViPham!K:K, NhatKy_ViPham!E:E, "10_Sinh", NhatKy_ViPham!F:F, B19, NhatKy_ViPham!C:C, "T4")</f>
        <v>100</v>
      </c>
      <c r="V19" s="7">
        <f>100 + SUMIFS(NhatKy_ViPham!J:J, NhatKy_ViPham!E:E, "10_Sinh", NhatKy_ViPham!F:F, B19, NhatKy_ViPham!C:C, "T5") - SUMIFS(NhatKy_ViPham!K:K, NhatKy_ViPham!E:E, "10_Sinh", NhatKy_ViPham!F:F, B19, NhatKy_ViPham!C:C, "T5")</f>
        <v>100</v>
      </c>
      <c r="W19" s="7">
        <f>100 + SUMIFS(NhatKy_ViPham!J:J, NhatKy_ViPham!E:E, "10_Sinh", NhatKy_ViPham!F:F, B19, NhatKy_ViPham!C:C, "T6") - SUMIFS(NhatKy_ViPham!K:K, NhatKy_ViPham!E:E, "10_Sinh", NhatKy_ViPham!F:F, B19, NhatKy_ViPham!C:C, "T6")</f>
        <v>100</v>
      </c>
      <c r="X19" s="7">
        <f>100 + SUMIFS(NhatKy_ViPham!J:J, NhatKy_ViPham!E:E, "10_Sinh", NhatKy_ViPham!F:F, B19, NhatKy_ViPham!C:C, "T7") - SUMIFS(NhatKy_ViPham!K:K, NhatKy_ViPham!E:E, "10_Sinh", NhatKy_ViPham!F:F, B19, NhatKy_ViPham!C:C, "T7")</f>
        <v>100</v>
      </c>
      <c r="Y19" s="7">
        <f>100 + SUMIFS(NhatKy_ViPham!J:J, NhatKy_ViPham!E:E, "10_Sinh", NhatKy_ViPham!F:F, B19, NhatKy_ViPham!C:C, "T8") - SUMIFS(NhatKy_ViPham!K:K, NhatKy_ViPham!E:E, "10_Sinh", NhatKy_ViPham!F:F, B19, NhatKy_ViPham!C:C, "T8")</f>
        <v>100</v>
      </c>
      <c r="Z19" s="7">
        <f>100 + SUMIFS(NhatKy_ViPham!J:J, NhatKy_ViPham!E:E, "10_Sinh", NhatKy_ViPham!F:F, B19, NhatKy_ViPham!C:C, "T9") - SUMIFS(NhatKy_ViPham!K:K, NhatKy_ViPham!E:E, "10_Sinh", NhatKy_ViPham!F:F, B19, NhatKy_ViPham!C:C, "T9")</f>
        <v>100</v>
      </c>
      <c r="AA19" s="7">
        <f>100 + SUMIFS(NhatKy_ViPham!J:J, NhatKy_ViPham!E:E, "10_Sinh", NhatKy_ViPham!F:F, B19, NhatKy_ViPham!C:C, "T10") - SUMIFS(NhatKy_ViPham!K:K, NhatKy_ViPham!E:E, "10_Sinh", NhatKy_ViPham!F:F, B19, NhatKy_ViPham!C:C, "T10")</f>
        <v>100</v>
      </c>
      <c r="AB19" s="7">
        <f>100 + SUMIFS(NhatKy_ViPham!J:J, NhatKy_ViPham!E:E, "10_Sinh", NhatKy_ViPham!F:F, B19, NhatKy_ViPham!C:C, "T11") - SUMIFS(NhatKy_ViPham!K:K, NhatKy_ViPham!E:E, "10_Sinh", NhatKy_ViPham!F:F, B19, NhatKy_ViPham!C:C, "T11")</f>
        <v>100</v>
      </c>
      <c r="AC19" s="7">
        <f>100 + SUMIFS(NhatKy_ViPham!J:J, NhatKy_ViPham!E:E, "10_Sinh", NhatKy_ViPham!F:F, B19, NhatKy_ViPham!C:C, "T12") - SUMIFS(NhatKy_ViPham!K:K, NhatKy_ViPham!E:E, "10_Sinh", NhatKy_ViPham!F:F, B19, NhatKy_ViPham!C:C, "T12")</f>
        <v>100</v>
      </c>
      <c r="AD19" s="7">
        <f>100 + SUMIFS(NhatKy_ViPham!J:J, NhatKy_ViPham!E:E, "10_Sinh", NhatKy_ViPham!F:F, B19, NhatKy_ViPham!C:C, "T13") - SUMIFS(NhatKy_ViPham!K:K, NhatKy_ViPham!E:E, "10_Sinh", NhatKy_ViPham!F:F, B19, NhatKy_ViPham!C:C, "T13")</f>
        <v>100</v>
      </c>
      <c r="AE19" s="7">
        <f>100 + SUMIFS(NhatKy_ViPham!J:J, NhatKy_ViPham!E:E, "10_Sinh", NhatKy_ViPham!F:F, B19, NhatKy_ViPham!C:C, "T14") - SUMIFS(NhatKy_ViPham!K:K, NhatKy_ViPham!E:E, "10_Sinh", NhatKy_ViPham!F:F, B19, NhatKy_ViPham!C:C, "T14")</f>
        <v>100</v>
      </c>
      <c r="AF19" s="7">
        <f>100 + SUMIFS(NhatKy_ViPham!J:J, NhatKy_ViPham!E:E, "10_Sinh", NhatKy_ViPham!F:F, B19, NhatKy_ViPham!C:C, "T15") - SUMIFS(NhatKy_ViPham!K:K, NhatKy_ViPham!E:E, "10_Sinh", NhatKy_ViPham!F:F, B19, NhatKy_ViPham!C:C, "T15")</f>
        <v>100</v>
      </c>
      <c r="AG19" s="7">
        <f>100 + SUMIFS(NhatKy_ViPham!J:J, NhatKy_ViPham!E:E, "10_Sinh", NhatKy_ViPham!F:F, B19, NhatKy_ViPham!C:C, "T16") - SUMIFS(NhatKy_ViPham!K:K, NhatKy_ViPham!E:E, "10_Sinh", NhatKy_ViPham!F:F, B19, NhatKy_ViPham!C:C, "T16")</f>
        <v>100</v>
      </c>
      <c r="AH19" s="7">
        <f>100 + SUMIFS(NhatKy_ViPham!J:J, NhatKy_ViPham!E:E, "10_Sinh", NhatKy_ViPham!F:F, B19, NhatKy_ViPham!C:C, "T17") - SUMIFS(NhatKy_ViPham!K:K, NhatKy_ViPham!E:E, "10_Sinh", NhatKy_ViPham!F:F, B19, NhatKy_ViPham!C:C, "T17")</f>
        <v>100</v>
      </c>
      <c r="AI19" s="7">
        <f>100 + SUMIFS(NhatKy_ViPham!J:J, NhatKy_ViPham!E:E, "10_Sinh", NhatKy_ViPham!F:F, B19, NhatKy_ViPham!C:C, "T18") - SUMIFS(NhatKy_ViPham!K:K, NhatKy_ViPham!E:E, "10_Sinh", NhatKy_ViPham!F:F, B19, NhatKy_ViPham!C:C, "T18")</f>
        <v>100</v>
      </c>
      <c r="AJ19" s="7">
        <f>100 + SUMIFS(NhatKy_ViPham!J:J, NhatKy_ViPham!E:E, "10_Sinh", NhatKy_ViPham!F:F, B19, NhatKy_ViPham!C:C, "T19") - SUMIFS(NhatKy_ViPham!K:K, NhatKy_ViPham!E:E, "10_Sinh", NhatKy_ViPham!F:F, B19, NhatKy_ViPham!C:C, "T19")</f>
        <v>100</v>
      </c>
      <c r="AK19" s="7">
        <f>100 + SUMIFS(NhatKy_ViPham!J:J, NhatKy_ViPham!E:E, "10_Sinh", NhatKy_ViPham!F:F, B19, NhatKy_ViPham!C:C, "T20") - SUMIFS(NhatKy_ViPham!K:K, NhatKy_ViPham!E:E, "10_Sinh", NhatKy_ViPham!F:F, B19, NhatKy_ViPham!C:C, "T20")</f>
        <v>100</v>
      </c>
      <c r="AL19" s="7">
        <f>100 + SUMIFS(NhatKy_ViPham!J:J, NhatKy_ViPham!E:E, "10_Sinh", NhatKy_ViPham!F:F, B19, NhatKy_ViPham!C:C, "T21") - SUMIFS(NhatKy_ViPham!K:K, NhatKy_ViPham!E:E, "10_Sinh", NhatKy_ViPham!F:F, B19, NhatKy_ViPham!C:C, "T21")</f>
        <v>100</v>
      </c>
      <c r="AM19" s="7">
        <f>100 + SUMIFS(NhatKy_ViPham!J:J, NhatKy_ViPham!E:E, "10_Sinh", NhatKy_ViPham!F:F, B19, NhatKy_ViPham!C:C, "T22") - SUMIFS(NhatKy_ViPham!K:K, NhatKy_ViPham!E:E, "10_Sinh", NhatKy_ViPham!F:F, B19, NhatKy_ViPham!C:C, "T22")</f>
        <v>100</v>
      </c>
      <c r="AN19" s="7">
        <f>100 + SUMIFS(NhatKy_ViPham!J:J, NhatKy_ViPham!E:E, "10_Sinh", NhatKy_ViPham!F:F, B19, NhatKy_ViPham!C:C, "T23") - SUMIFS(NhatKy_ViPham!K:K, NhatKy_ViPham!E:E, "10_Sinh", NhatKy_ViPham!F:F, B19, NhatKy_ViPham!C:C, "T23")</f>
        <v>100</v>
      </c>
      <c r="AO19" s="7">
        <f>100 + SUMIFS(NhatKy_ViPham!J:J, NhatKy_ViPham!E:E, "10_Sinh", NhatKy_ViPham!F:F, B19, NhatKy_ViPham!C:C, "T24") - SUMIFS(NhatKy_ViPham!K:K, NhatKy_ViPham!E:E, "10_Sinh", NhatKy_ViPham!F:F, B19, NhatKy_ViPham!C:C, "T24")</f>
        <v>100</v>
      </c>
      <c r="AP19" s="7">
        <f>100 + SUMIFS(NhatKy_ViPham!J:J, NhatKy_ViPham!E:E, "10_Sinh", NhatKy_ViPham!F:F, B19, NhatKy_ViPham!C:C, "T25") - SUMIFS(NhatKy_ViPham!K:K, NhatKy_ViPham!E:E, "10_Sinh", NhatKy_ViPham!F:F, B19, NhatKy_ViPham!C:C, "T25")</f>
        <v>100</v>
      </c>
      <c r="AQ19" s="7">
        <f>100 + SUMIFS(NhatKy_ViPham!J:J, NhatKy_ViPham!E:E, "10_Sinh", NhatKy_ViPham!F:F, B19, NhatKy_ViPham!C:C, "T26") - SUMIFS(NhatKy_ViPham!K:K, NhatKy_ViPham!E:E, "10_Sinh", NhatKy_ViPham!F:F, B19, NhatKy_ViPham!C:C, "T26")</f>
        <v>100</v>
      </c>
      <c r="AR19" s="7">
        <f>100 + SUMIFS(NhatKy_ViPham!J:J, NhatKy_ViPham!E:E, "10_Sinh", NhatKy_ViPham!F:F, B19, NhatKy_ViPham!C:C, "T27") - SUMIFS(NhatKy_ViPham!K:K, NhatKy_ViPham!E:E, "10_Sinh", NhatKy_ViPham!F:F, B19, NhatKy_ViPham!C:C, "T27")</f>
        <v>100</v>
      </c>
      <c r="AS19" s="7">
        <f>100 + SUMIFS(NhatKy_ViPham!J:J, NhatKy_ViPham!E:E, "10_Sinh", NhatKy_ViPham!F:F, B19, NhatKy_ViPham!C:C, "T28") - SUMIFS(NhatKy_ViPham!K:K, NhatKy_ViPham!E:E, "10_Sinh", NhatKy_ViPham!F:F, B19, NhatKy_ViPham!C:C, "T28")</f>
        <v>100</v>
      </c>
      <c r="AT19" s="7">
        <f>100 + SUMIFS(NhatKy_ViPham!J:J, NhatKy_ViPham!E:E, "10_Sinh", NhatKy_ViPham!F:F, B19, NhatKy_ViPham!C:C, "T29") - SUMIFS(NhatKy_ViPham!K:K, NhatKy_ViPham!E:E, "10_Sinh", NhatKy_ViPham!F:F, B19, NhatKy_ViPham!C:C, "T29")</f>
        <v>100</v>
      </c>
      <c r="AU19" s="7">
        <f>100 + SUMIFS(NhatKy_ViPham!J:J, NhatKy_ViPham!E:E, "10_Sinh", NhatKy_ViPham!F:F, B19, NhatKy_ViPham!C:C, "T30") - SUMIFS(NhatKy_ViPham!K:K, NhatKy_ViPham!E:E, "10_Sinh", NhatKy_ViPham!F:F, B19, NhatKy_ViPham!C:C, "T30")</f>
        <v>100</v>
      </c>
      <c r="AV19" s="7">
        <f>100 + SUMIFS(NhatKy_ViPham!J:J, NhatKy_ViPham!E:E, "10_Sinh", NhatKy_ViPham!F:F, B19, NhatKy_ViPham!C:C, "T31") - SUMIFS(NhatKy_ViPham!K:K, NhatKy_ViPham!E:E, "10_Sinh", NhatKy_ViPham!F:F, B19, NhatKy_ViPham!C:C, "T31")</f>
        <v>100</v>
      </c>
      <c r="AW19" s="7">
        <f>100 + SUMIFS(NhatKy_ViPham!J:J, NhatKy_ViPham!E:E, "10_Sinh", NhatKy_ViPham!F:F, B19, NhatKy_ViPham!C:C, "T32") - SUMIFS(NhatKy_ViPham!K:K, NhatKy_ViPham!E:E, "10_Sinh", NhatKy_ViPham!F:F, B19, NhatKy_ViPham!C:C, "T32")</f>
        <v>100</v>
      </c>
      <c r="AX19" s="7">
        <f>100 + SUMIFS(NhatKy_ViPham!J:J, NhatKy_ViPham!E:E, "10_Sinh", NhatKy_ViPham!F:F, B19, NhatKy_ViPham!C:C, "T33") - SUMIFS(NhatKy_ViPham!K:K, NhatKy_ViPham!E:E, "10_Sinh", NhatKy_ViPham!F:F, B19, NhatKy_ViPham!C:C, "T33")</f>
        <v>100</v>
      </c>
      <c r="AY19" s="7">
        <f>100 + SUMIFS(NhatKy_ViPham!J:J, NhatKy_ViPham!E:E, "10_Sinh", NhatKy_ViPham!F:F, B19, NhatKy_ViPham!C:C, "T34") - SUMIFS(NhatKy_ViPham!K:K, NhatKy_ViPham!E:E, "10_Sinh", NhatKy_ViPham!F:F, B19, NhatKy_ViPham!C:C, "T34")</f>
        <v>100</v>
      </c>
      <c r="AZ19" s="7">
        <f>100 + SUMIFS(NhatKy_ViPham!J:J, NhatKy_ViPham!E:E, "10_Sinh", NhatKy_ViPham!F:F, B19, NhatKy_ViPham!C:C, "T35") - SUMIFS(NhatKy_ViPham!K:K, NhatKy_ViPham!E:E, "10_Sinh", NhatKy_ViPham!F:F, B19, NhatKy_ViPham!C:C, "T35")</f>
        <v>100</v>
      </c>
      <c r="BA19" s="12">
        <f t="shared" si="0"/>
        <v>100</v>
      </c>
      <c r="BB19" s="11" t="s">
        <v>430</v>
      </c>
      <c r="BC19" s="14" t="str">
        <f t="shared" si="1"/>
        <v>Tốt</v>
      </c>
      <c r="BD19" s="10" t="str">
        <f t="shared" si="2"/>
        <v>🟢 BÌNH THƯỜNG</v>
      </c>
    </row>
    <row r="20" spans="1:56" x14ac:dyDescent="0.25">
      <c r="A20" s="5">
        <v>12</v>
      </c>
      <c r="B20" s="15" t="s">
        <v>817</v>
      </c>
      <c r="C20" s="5" t="s">
        <v>453</v>
      </c>
      <c r="D20" s="5" t="s">
        <v>435</v>
      </c>
      <c r="E20" s="11" t="s">
        <v>430</v>
      </c>
      <c r="F20" s="6">
        <f>SUMIFS(NhatKy_ViPham!K:K, NhatKy_ViPham!E:E, "10_Sinh", NhatKy_ViPham!F:F, B20, NhatKy_ViPham!H:H, "L01")</f>
        <v>0</v>
      </c>
      <c r="G20" s="6">
        <f>SUMIFS(NhatKy_ViPham!K:K, NhatKy_ViPham!E:E, "10_Sinh", NhatKy_ViPham!F:F, B20, NhatKy_ViPham!H:H, "L02")</f>
        <v>0</v>
      </c>
      <c r="H20" s="6">
        <f>SUMIFS(NhatKy_ViPham!K:K, NhatKy_ViPham!E:E, "10_Sinh", NhatKy_ViPham!F:F, B20, NhatKy_ViPham!H:H, "L03")</f>
        <v>0</v>
      </c>
      <c r="I20" s="6">
        <f>SUMIFS(NhatKy_ViPham!K:K, NhatKy_ViPham!E:E, "10_Sinh", NhatKy_ViPham!F:F, B20, NhatKy_ViPham!H:H, "L04")</f>
        <v>0</v>
      </c>
      <c r="J20" s="6">
        <f>SUMIFS(NhatKy_ViPham!K:K, NhatKy_ViPham!E:E, "10_Sinh", NhatKy_ViPham!F:F, B20, NhatKy_ViPham!H:H, "L05")</f>
        <v>0</v>
      </c>
      <c r="K20" s="6">
        <f>SUMIFS(NhatKy_ViPham!K:K, NhatKy_ViPham!E:E, "10_Sinh", NhatKy_ViPham!F:F, B20, NhatKy_ViPham!H:H, "L06")</f>
        <v>0</v>
      </c>
      <c r="L20" s="6">
        <f>SUMIFS(NhatKy_ViPham!K:K, NhatKy_ViPham!E:E, "10_Sinh", NhatKy_ViPham!F:F, B20, NhatKy_ViPham!H:H, "L07")</f>
        <v>0</v>
      </c>
      <c r="M20" s="6">
        <f>SUMIFS(NhatKy_ViPham!K:K, NhatKy_ViPham!E:E, "10_Sinh", NhatKy_ViPham!F:F, B20, NhatKy_ViPham!H:H, "L08")</f>
        <v>0</v>
      </c>
      <c r="N20" s="6">
        <f>SUMIFS(NhatKy_ViPham!K:K, NhatKy_ViPham!E:E, "10_Sinh", NhatKy_ViPham!F:F, B20, NhatKy_ViPham!H:H, "L09")</f>
        <v>0</v>
      </c>
      <c r="O20" s="6">
        <f>SUMIFS(NhatKy_ViPham!K:K, NhatKy_ViPham!E:E, "10_Sinh", NhatKy_ViPham!F:F, B20, NhatKy_ViPham!H:H, "L10")</f>
        <v>0</v>
      </c>
      <c r="P20" s="12">
        <f>SUMIFS(NhatKy_ViPham!J:J, NhatKy_ViPham!E:E, "10_Sinh", NhatKy_ViPham!F:F, B20)</f>
        <v>0</v>
      </c>
      <c r="Q20" s="13">
        <f>SUMIFS(NhatKy_ViPham!K:K, NhatKy_ViPham!E:E, "10_Sinh", NhatKy_ViPham!F:F, B20)</f>
        <v>0</v>
      </c>
      <c r="R20" s="6">
        <f>100 + SUMIFS(NhatKy_ViPham!J:J, NhatKy_ViPham!E:E, "10_Sinh", NhatKy_ViPham!F:F, B20, NhatKy_ViPham!C:C, "T1") - SUMIFS(NhatKy_ViPham!K:K, NhatKy_ViPham!E:E, "10_Sinh", NhatKy_ViPham!F:F, B20, NhatKy_ViPham!C:C, "T1")</f>
        <v>100</v>
      </c>
      <c r="S20" s="6">
        <f>100 + SUMIFS(NhatKy_ViPham!J:J, NhatKy_ViPham!E:E, "10_Sinh", NhatKy_ViPham!F:F, B20, NhatKy_ViPham!C:C, "T2") - SUMIFS(NhatKy_ViPham!K:K, NhatKy_ViPham!E:E, "10_Sinh", NhatKy_ViPham!F:F, B20, NhatKy_ViPham!C:C, "T2")</f>
        <v>100</v>
      </c>
      <c r="T20" s="6">
        <f>100 + SUMIFS(NhatKy_ViPham!J:J, NhatKy_ViPham!E:E, "10_Sinh", NhatKy_ViPham!F:F, B20, NhatKy_ViPham!C:C, "T3") - SUMIFS(NhatKy_ViPham!K:K, NhatKy_ViPham!E:E, "10_Sinh", NhatKy_ViPham!F:F, B20, NhatKy_ViPham!C:C, "T3")</f>
        <v>100</v>
      </c>
      <c r="U20" s="6">
        <f>100 + SUMIFS(NhatKy_ViPham!J:J, NhatKy_ViPham!E:E, "10_Sinh", NhatKy_ViPham!F:F, B20, NhatKy_ViPham!C:C, "T4") - SUMIFS(NhatKy_ViPham!K:K, NhatKy_ViPham!E:E, "10_Sinh", NhatKy_ViPham!F:F, B20, NhatKy_ViPham!C:C, "T4")</f>
        <v>100</v>
      </c>
      <c r="V20" s="6">
        <f>100 + SUMIFS(NhatKy_ViPham!J:J, NhatKy_ViPham!E:E, "10_Sinh", NhatKy_ViPham!F:F, B20, NhatKy_ViPham!C:C, "T5") - SUMIFS(NhatKy_ViPham!K:K, NhatKy_ViPham!E:E, "10_Sinh", NhatKy_ViPham!F:F, B20, NhatKy_ViPham!C:C, "T5")</f>
        <v>100</v>
      </c>
      <c r="W20" s="6">
        <f>100 + SUMIFS(NhatKy_ViPham!J:J, NhatKy_ViPham!E:E, "10_Sinh", NhatKy_ViPham!F:F, B20, NhatKy_ViPham!C:C, "T6") - SUMIFS(NhatKy_ViPham!K:K, NhatKy_ViPham!E:E, "10_Sinh", NhatKy_ViPham!F:F, B20, NhatKy_ViPham!C:C, "T6")</f>
        <v>100</v>
      </c>
      <c r="X20" s="6">
        <f>100 + SUMIFS(NhatKy_ViPham!J:J, NhatKy_ViPham!E:E, "10_Sinh", NhatKy_ViPham!F:F, B20, NhatKy_ViPham!C:C, "T7") - SUMIFS(NhatKy_ViPham!K:K, NhatKy_ViPham!E:E, "10_Sinh", NhatKy_ViPham!F:F, B20, NhatKy_ViPham!C:C, "T7")</f>
        <v>100</v>
      </c>
      <c r="Y20" s="6">
        <f>100 + SUMIFS(NhatKy_ViPham!J:J, NhatKy_ViPham!E:E, "10_Sinh", NhatKy_ViPham!F:F, B20, NhatKy_ViPham!C:C, "T8") - SUMIFS(NhatKy_ViPham!K:K, NhatKy_ViPham!E:E, "10_Sinh", NhatKy_ViPham!F:F, B20, NhatKy_ViPham!C:C, "T8")</f>
        <v>100</v>
      </c>
      <c r="Z20" s="6">
        <f>100 + SUMIFS(NhatKy_ViPham!J:J, NhatKy_ViPham!E:E, "10_Sinh", NhatKy_ViPham!F:F, B20, NhatKy_ViPham!C:C, "T9") - SUMIFS(NhatKy_ViPham!K:K, NhatKy_ViPham!E:E, "10_Sinh", NhatKy_ViPham!F:F, B20, NhatKy_ViPham!C:C, "T9")</f>
        <v>100</v>
      </c>
      <c r="AA20" s="6">
        <f>100 + SUMIFS(NhatKy_ViPham!J:J, NhatKy_ViPham!E:E, "10_Sinh", NhatKy_ViPham!F:F, B20, NhatKy_ViPham!C:C, "T10") - SUMIFS(NhatKy_ViPham!K:K, NhatKy_ViPham!E:E, "10_Sinh", NhatKy_ViPham!F:F, B20, NhatKy_ViPham!C:C, "T10")</f>
        <v>100</v>
      </c>
      <c r="AB20" s="6">
        <f>100 + SUMIFS(NhatKy_ViPham!J:J, NhatKy_ViPham!E:E, "10_Sinh", NhatKy_ViPham!F:F, B20, NhatKy_ViPham!C:C, "T11") - SUMIFS(NhatKy_ViPham!K:K, NhatKy_ViPham!E:E, "10_Sinh", NhatKy_ViPham!F:F, B20, NhatKy_ViPham!C:C, "T11")</f>
        <v>100</v>
      </c>
      <c r="AC20" s="6">
        <f>100 + SUMIFS(NhatKy_ViPham!J:J, NhatKy_ViPham!E:E, "10_Sinh", NhatKy_ViPham!F:F, B20, NhatKy_ViPham!C:C, "T12") - SUMIFS(NhatKy_ViPham!K:K, NhatKy_ViPham!E:E, "10_Sinh", NhatKy_ViPham!F:F, B20, NhatKy_ViPham!C:C, "T12")</f>
        <v>100</v>
      </c>
      <c r="AD20" s="6">
        <f>100 + SUMIFS(NhatKy_ViPham!J:J, NhatKy_ViPham!E:E, "10_Sinh", NhatKy_ViPham!F:F, B20, NhatKy_ViPham!C:C, "T13") - SUMIFS(NhatKy_ViPham!K:K, NhatKy_ViPham!E:E, "10_Sinh", NhatKy_ViPham!F:F, B20, NhatKy_ViPham!C:C, "T13")</f>
        <v>100</v>
      </c>
      <c r="AE20" s="6">
        <f>100 + SUMIFS(NhatKy_ViPham!J:J, NhatKy_ViPham!E:E, "10_Sinh", NhatKy_ViPham!F:F, B20, NhatKy_ViPham!C:C, "T14") - SUMIFS(NhatKy_ViPham!K:K, NhatKy_ViPham!E:E, "10_Sinh", NhatKy_ViPham!F:F, B20, NhatKy_ViPham!C:C, "T14")</f>
        <v>100</v>
      </c>
      <c r="AF20" s="6">
        <f>100 + SUMIFS(NhatKy_ViPham!J:J, NhatKy_ViPham!E:E, "10_Sinh", NhatKy_ViPham!F:F, B20, NhatKy_ViPham!C:C, "T15") - SUMIFS(NhatKy_ViPham!K:K, NhatKy_ViPham!E:E, "10_Sinh", NhatKy_ViPham!F:F, B20, NhatKy_ViPham!C:C, "T15")</f>
        <v>100</v>
      </c>
      <c r="AG20" s="6">
        <f>100 + SUMIFS(NhatKy_ViPham!J:J, NhatKy_ViPham!E:E, "10_Sinh", NhatKy_ViPham!F:F, B20, NhatKy_ViPham!C:C, "T16") - SUMIFS(NhatKy_ViPham!K:K, NhatKy_ViPham!E:E, "10_Sinh", NhatKy_ViPham!F:F, B20, NhatKy_ViPham!C:C, "T16")</f>
        <v>100</v>
      </c>
      <c r="AH20" s="6">
        <f>100 + SUMIFS(NhatKy_ViPham!J:J, NhatKy_ViPham!E:E, "10_Sinh", NhatKy_ViPham!F:F, B20, NhatKy_ViPham!C:C, "T17") - SUMIFS(NhatKy_ViPham!K:K, NhatKy_ViPham!E:E, "10_Sinh", NhatKy_ViPham!F:F, B20, NhatKy_ViPham!C:C, "T17")</f>
        <v>100</v>
      </c>
      <c r="AI20" s="6">
        <f>100 + SUMIFS(NhatKy_ViPham!J:J, NhatKy_ViPham!E:E, "10_Sinh", NhatKy_ViPham!F:F, B20, NhatKy_ViPham!C:C, "T18") - SUMIFS(NhatKy_ViPham!K:K, NhatKy_ViPham!E:E, "10_Sinh", NhatKy_ViPham!F:F, B20, NhatKy_ViPham!C:C, "T18")</f>
        <v>100</v>
      </c>
      <c r="AJ20" s="6">
        <f>100 + SUMIFS(NhatKy_ViPham!J:J, NhatKy_ViPham!E:E, "10_Sinh", NhatKy_ViPham!F:F, B20, NhatKy_ViPham!C:C, "T19") - SUMIFS(NhatKy_ViPham!K:K, NhatKy_ViPham!E:E, "10_Sinh", NhatKy_ViPham!F:F, B20, NhatKy_ViPham!C:C, "T19")</f>
        <v>100</v>
      </c>
      <c r="AK20" s="6">
        <f>100 + SUMIFS(NhatKy_ViPham!J:J, NhatKy_ViPham!E:E, "10_Sinh", NhatKy_ViPham!F:F, B20, NhatKy_ViPham!C:C, "T20") - SUMIFS(NhatKy_ViPham!K:K, NhatKy_ViPham!E:E, "10_Sinh", NhatKy_ViPham!F:F, B20, NhatKy_ViPham!C:C, "T20")</f>
        <v>100</v>
      </c>
      <c r="AL20" s="6">
        <f>100 + SUMIFS(NhatKy_ViPham!J:J, NhatKy_ViPham!E:E, "10_Sinh", NhatKy_ViPham!F:F, B20, NhatKy_ViPham!C:C, "T21") - SUMIFS(NhatKy_ViPham!K:K, NhatKy_ViPham!E:E, "10_Sinh", NhatKy_ViPham!F:F, B20, NhatKy_ViPham!C:C, "T21")</f>
        <v>100</v>
      </c>
      <c r="AM20" s="6">
        <f>100 + SUMIFS(NhatKy_ViPham!J:J, NhatKy_ViPham!E:E, "10_Sinh", NhatKy_ViPham!F:F, B20, NhatKy_ViPham!C:C, "T22") - SUMIFS(NhatKy_ViPham!K:K, NhatKy_ViPham!E:E, "10_Sinh", NhatKy_ViPham!F:F, B20, NhatKy_ViPham!C:C, "T22")</f>
        <v>100</v>
      </c>
      <c r="AN20" s="6">
        <f>100 + SUMIFS(NhatKy_ViPham!J:J, NhatKy_ViPham!E:E, "10_Sinh", NhatKy_ViPham!F:F, B20, NhatKy_ViPham!C:C, "T23") - SUMIFS(NhatKy_ViPham!K:K, NhatKy_ViPham!E:E, "10_Sinh", NhatKy_ViPham!F:F, B20, NhatKy_ViPham!C:C, "T23")</f>
        <v>100</v>
      </c>
      <c r="AO20" s="6">
        <f>100 + SUMIFS(NhatKy_ViPham!J:J, NhatKy_ViPham!E:E, "10_Sinh", NhatKy_ViPham!F:F, B20, NhatKy_ViPham!C:C, "T24") - SUMIFS(NhatKy_ViPham!K:K, NhatKy_ViPham!E:E, "10_Sinh", NhatKy_ViPham!F:F, B20, NhatKy_ViPham!C:C, "T24")</f>
        <v>100</v>
      </c>
      <c r="AP20" s="6">
        <f>100 + SUMIFS(NhatKy_ViPham!J:J, NhatKy_ViPham!E:E, "10_Sinh", NhatKy_ViPham!F:F, B20, NhatKy_ViPham!C:C, "T25") - SUMIFS(NhatKy_ViPham!K:K, NhatKy_ViPham!E:E, "10_Sinh", NhatKy_ViPham!F:F, B20, NhatKy_ViPham!C:C, "T25")</f>
        <v>100</v>
      </c>
      <c r="AQ20" s="6">
        <f>100 + SUMIFS(NhatKy_ViPham!J:J, NhatKy_ViPham!E:E, "10_Sinh", NhatKy_ViPham!F:F, B20, NhatKy_ViPham!C:C, "T26") - SUMIFS(NhatKy_ViPham!K:K, NhatKy_ViPham!E:E, "10_Sinh", NhatKy_ViPham!F:F, B20, NhatKy_ViPham!C:C, "T26")</f>
        <v>100</v>
      </c>
      <c r="AR20" s="6">
        <f>100 + SUMIFS(NhatKy_ViPham!J:J, NhatKy_ViPham!E:E, "10_Sinh", NhatKy_ViPham!F:F, B20, NhatKy_ViPham!C:C, "T27") - SUMIFS(NhatKy_ViPham!K:K, NhatKy_ViPham!E:E, "10_Sinh", NhatKy_ViPham!F:F, B20, NhatKy_ViPham!C:C, "T27")</f>
        <v>100</v>
      </c>
      <c r="AS20" s="6">
        <f>100 + SUMIFS(NhatKy_ViPham!J:J, NhatKy_ViPham!E:E, "10_Sinh", NhatKy_ViPham!F:F, B20, NhatKy_ViPham!C:C, "T28") - SUMIFS(NhatKy_ViPham!K:K, NhatKy_ViPham!E:E, "10_Sinh", NhatKy_ViPham!F:F, B20, NhatKy_ViPham!C:C, "T28")</f>
        <v>100</v>
      </c>
      <c r="AT20" s="6">
        <f>100 + SUMIFS(NhatKy_ViPham!J:J, NhatKy_ViPham!E:E, "10_Sinh", NhatKy_ViPham!F:F, B20, NhatKy_ViPham!C:C, "T29") - SUMIFS(NhatKy_ViPham!K:K, NhatKy_ViPham!E:E, "10_Sinh", NhatKy_ViPham!F:F, B20, NhatKy_ViPham!C:C, "T29")</f>
        <v>100</v>
      </c>
      <c r="AU20" s="6">
        <f>100 + SUMIFS(NhatKy_ViPham!J:J, NhatKy_ViPham!E:E, "10_Sinh", NhatKy_ViPham!F:F, B20, NhatKy_ViPham!C:C, "T30") - SUMIFS(NhatKy_ViPham!K:K, NhatKy_ViPham!E:E, "10_Sinh", NhatKy_ViPham!F:F, B20, NhatKy_ViPham!C:C, "T30")</f>
        <v>100</v>
      </c>
      <c r="AV20" s="6">
        <f>100 + SUMIFS(NhatKy_ViPham!J:J, NhatKy_ViPham!E:E, "10_Sinh", NhatKy_ViPham!F:F, B20, NhatKy_ViPham!C:C, "T31") - SUMIFS(NhatKy_ViPham!K:K, NhatKy_ViPham!E:E, "10_Sinh", NhatKy_ViPham!F:F, B20, NhatKy_ViPham!C:C, "T31")</f>
        <v>100</v>
      </c>
      <c r="AW20" s="6">
        <f>100 + SUMIFS(NhatKy_ViPham!J:J, NhatKy_ViPham!E:E, "10_Sinh", NhatKy_ViPham!F:F, B20, NhatKy_ViPham!C:C, "T32") - SUMIFS(NhatKy_ViPham!K:K, NhatKy_ViPham!E:E, "10_Sinh", NhatKy_ViPham!F:F, B20, NhatKy_ViPham!C:C, "T32")</f>
        <v>100</v>
      </c>
      <c r="AX20" s="6">
        <f>100 + SUMIFS(NhatKy_ViPham!J:J, NhatKy_ViPham!E:E, "10_Sinh", NhatKy_ViPham!F:F, B20, NhatKy_ViPham!C:C, "T33") - SUMIFS(NhatKy_ViPham!K:K, NhatKy_ViPham!E:E, "10_Sinh", NhatKy_ViPham!F:F, B20, NhatKy_ViPham!C:C, "T33")</f>
        <v>100</v>
      </c>
      <c r="AY20" s="6">
        <f>100 + SUMIFS(NhatKy_ViPham!J:J, NhatKy_ViPham!E:E, "10_Sinh", NhatKy_ViPham!F:F, B20, NhatKy_ViPham!C:C, "T34") - SUMIFS(NhatKy_ViPham!K:K, NhatKy_ViPham!E:E, "10_Sinh", NhatKy_ViPham!F:F, B20, NhatKy_ViPham!C:C, "T34")</f>
        <v>100</v>
      </c>
      <c r="AZ20" s="6">
        <f>100 + SUMIFS(NhatKy_ViPham!J:J, NhatKy_ViPham!E:E, "10_Sinh", NhatKy_ViPham!F:F, B20, NhatKy_ViPham!C:C, "T35") - SUMIFS(NhatKy_ViPham!K:K, NhatKy_ViPham!E:E, "10_Sinh", NhatKy_ViPham!F:F, B20, NhatKy_ViPham!C:C, "T35")</f>
        <v>100</v>
      </c>
      <c r="BA20" s="12">
        <f t="shared" si="0"/>
        <v>100</v>
      </c>
      <c r="BB20" s="11" t="s">
        <v>430</v>
      </c>
      <c r="BC20" s="16" t="str">
        <f t="shared" si="1"/>
        <v>Tốt</v>
      </c>
      <c r="BD20" s="15" t="str">
        <f t="shared" si="2"/>
        <v>🟢 BÌNH THƯỜNG</v>
      </c>
    </row>
    <row r="21" spans="1:56" x14ac:dyDescent="0.25">
      <c r="A21" s="4">
        <v>13</v>
      </c>
      <c r="B21" s="10" t="s">
        <v>818</v>
      </c>
      <c r="C21" s="4" t="s">
        <v>532</v>
      </c>
      <c r="D21" s="4" t="s">
        <v>435</v>
      </c>
      <c r="E21" s="11" t="s">
        <v>430</v>
      </c>
      <c r="F21" s="7">
        <f>SUMIFS(NhatKy_ViPham!K:K, NhatKy_ViPham!E:E, "10_Sinh", NhatKy_ViPham!F:F, B21, NhatKy_ViPham!H:H, "L01")</f>
        <v>0</v>
      </c>
      <c r="G21" s="7">
        <f>SUMIFS(NhatKy_ViPham!K:K, NhatKy_ViPham!E:E, "10_Sinh", NhatKy_ViPham!F:F, B21, NhatKy_ViPham!H:H, "L02")</f>
        <v>0</v>
      </c>
      <c r="H21" s="7">
        <f>SUMIFS(NhatKy_ViPham!K:K, NhatKy_ViPham!E:E, "10_Sinh", NhatKy_ViPham!F:F, B21, NhatKy_ViPham!H:H, "L03")</f>
        <v>0</v>
      </c>
      <c r="I21" s="7">
        <f>SUMIFS(NhatKy_ViPham!K:K, NhatKy_ViPham!E:E, "10_Sinh", NhatKy_ViPham!F:F, B21, NhatKy_ViPham!H:H, "L04")</f>
        <v>0</v>
      </c>
      <c r="J21" s="7">
        <f>SUMIFS(NhatKy_ViPham!K:K, NhatKy_ViPham!E:E, "10_Sinh", NhatKy_ViPham!F:F, B21, NhatKy_ViPham!H:H, "L05")</f>
        <v>0</v>
      </c>
      <c r="K21" s="7">
        <f>SUMIFS(NhatKy_ViPham!K:K, NhatKy_ViPham!E:E, "10_Sinh", NhatKy_ViPham!F:F, B21, NhatKy_ViPham!H:H, "L06")</f>
        <v>0</v>
      </c>
      <c r="L21" s="7">
        <f>SUMIFS(NhatKy_ViPham!K:K, NhatKy_ViPham!E:E, "10_Sinh", NhatKy_ViPham!F:F, B21, NhatKy_ViPham!H:H, "L07")</f>
        <v>0</v>
      </c>
      <c r="M21" s="7">
        <f>SUMIFS(NhatKy_ViPham!K:K, NhatKy_ViPham!E:E, "10_Sinh", NhatKy_ViPham!F:F, B21, NhatKy_ViPham!H:H, "L08")</f>
        <v>0</v>
      </c>
      <c r="N21" s="7">
        <f>SUMIFS(NhatKy_ViPham!K:K, NhatKy_ViPham!E:E, "10_Sinh", NhatKy_ViPham!F:F, B21, NhatKy_ViPham!H:H, "L09")</f>
        <v>0</v>
      </c>
      <c r="O21" s="7">
        <f>SUMIFS(NhatKy_ViPham!K:K, NhatKy_ViPham!E:E, "10_Sinh", NhatKy_ViPham!F:F, B21, NhatKy_ViPham!H:H, "L10")</f>
        <v>0</v>
      </c>
      <c r="P21" s="12">
        <f>SUMIFS(NhatKy_ViPham!J:J, NhatKy_ViPham!E:E, "10_Sinh", NhatKy_ViPham!F:F, B21)</f>
        <v>0</v>
      </c>
      <c r="Q21" s="13">
        <f>SUMIFS(NhatKy_ViPham!K:K, NhatKy_ViPham!E:E, "10_Sinh", NhatKy_ViPham!F:F, B21)</f>
        <v>0</v>
      </c>
      <c r="R21" s="7">
        <f>100 + SUMIFS(NhatKy_ViPham!J:J, NhatKy_ViPham!E:E, "10_Sinh", NhatKy_ViPham!F:F, B21, NhatKy_ViPham!C:C, "T1") - SUMIFS(NhatKy_ViPham!K:K, NhatKy_ViPham!E:E, "10_Sinh", NhatKy_ViPham!F:F, B21, NhatKy_ViPham!C:C, "T1")</f>
        <v>100</v>
      </c>
      <c r="S21" s="7">
        <f>100 + SUMIFS(NhatKy_ViPham!J:J, NhatKy_ViPham!E:E, "10_Sinh", NhatKy_ViPham!F:F, B21, NhatKy_ViPham!C:C, "T2") - SUMIFS(NhatKy_ViPham!K:K, NhatKy_ViPham!E:E, "10_Sinh", NhatKy_ViPham!F:F, B21, NhatKy_ViPham!C:C, "T2")</f>
        <v>100</v>
      </c>
      <c r="T21" s="7">
        <f>100 + SUMIFS(NhatKy_ViPham!J:J, NhatKy_ViPham!E:E, "10_Sinh", NhatKy_ViPham!F:F, B21, NhatKy_ViPham!C:C, "T3") - SUMIFS(NhatKy_ViPham!K:K, NhatKy_ViPham!E:E, "10_Sinh", NhatKy_ViPham!F:F, B21, NhatKy_ViPham!C:C, "T3")</f>
        <v>100</v>
      </c>
      <c r="U21" s="7">
        <f>100 + SUMIFS(NhatKy_ViPham!J:J, NhatKy_ViPham!E:E, "10_Sinh", NhatKy_ViPham!F:F, B21, NhatKy_ViPham!C:C, "T4") - SUMIFS(NhatKy_ViPham!K:K, NhatKy_ViPham!E:E, "10_Sinh", NhatKy_ViPham!F:F, B21, NhatKy_ViPham!C:C, "T4")</f>
        <v>100</v>
      </c>
      <c r="V21" s="7">
        <f>100 + SUMIFS(NhatKy_ViPham!J:J, NhatKy_ViPham!E:E, "10_Sinh", NhatKy_ViPham!F:F, B21, NhatKy_ViPham!C:C, "T5") - SUMIFS(NhatKy_ViPham!K:K, NhatKy_ViPham!E:E, "10_Sinh", NhatKy_ViPham!F:F, B21, NhatKy_ViPham!C:C, "T5")</f>
        <v>100</v>
      </c>
      <c r="W21" s="7">
        <f>100 + SUMIFS(NhatKy_ViPham!J:J, NhatKy_ViPham!E:E, "10_Sinh", NhatKy_ViPham!F:F, B21, NhatKy_ViPham!C:C, "T6") - SUMIFS(NhatKy_ViPham!K:K, NhatKy_ViPham!E:E, "10_Sinh", NhatKy_ViPham!F:F, B21, NhatKy_ViPham!C:C, "T6")</f>
        <v>100</v>
      </c>
      <c r="X21" s="7">
        <f>100 + SUMIFS(NhatKy_ViPham!J:J, NhatKy_ViPham!E:E, "10_Sinh", NhatKy_ViPham!F:F, B21, NhatKy_ViPham!C:C, "T7") - SUMIFS(NhatKy_ViPham!K:K, NhatKy_ViPham!E:E, "10_Sinh", NhatKy_ViPham!F:F, B21, NhatKy_ViPham!C:C, "T7")</f>
        <v>100</v>
      </c>
      <c r="Y21" s="7">
        <f>100 + SUMIFS(NhatKy_ViPham!J:J, NhatKy_ViPham!E:E, "10_Sinh", NhatKy_ViPham!F:F, B21, NhatKy_ViPham!C:C, "T8") - SUMIFS(NhatKy_ViPham!K:K, NhatKy_ViPham!E:E, "10_Sinh", NhatKy_ViPham!F:F, B21, NhatKy_ViPham!C:C, "T8")</f>
        <v>100</v>
      </c>
      <c r="Z21" s="7">
        <f>100 + SUMIFS(NhatKy_ViPham!J:J, NhatKy_ViPham!E:E, "10_Sinh", NhatKy_ViPham!F:F, B21, NhatKy_ViPham!C:C, "T9") - SUMIFS(NhatKy_ViPham!K:K, NhatKy_ViPham!E:E, "10_Sinh", NhatKy_ViPham!F:F, B21, NhatKy_ViPham!C:C, "T9")</f>
        <v>100</v>
      </c>
      <c r="AA21" s="7">
        <f>100 + SUMIFS(NhatKy_ViPham!J:J, NhatKy_ViPham!E:E, "10_Sinh", NhatKy_ViPham!F:F, B21, NhatKy_ViPham!C:C, "T10") - SUMIFS(NhatKy_ViPham!K:K, NhatKy_ViPham!E:E, "10_Sinh", NhatKy_ViPham!F:F, B21, NhatKy_ViPham!C:C, "T10")</f>
        <v>100</v>
      </c>
      <c r="AB21" s="7">
        <f>100 + SUMIFS(NhatKy_ViPham!J:J, NhatKy_ViPham!E:E, "10_Sinh", NhatKy_ViPham!F:F, B21, NhatKy_ViPham!C:C, "T11") - SUMIFS(NhatKy_ViPham!K:K, NhatKy_ViPham!E:E, "10_Sinh", NhatKy_ViPham!F:F, B21, NhatKy_ViPham!C:C, "T11")</f>
        <v>100</v>
      </c>
      <c r="AC21" s="7">
        <f>100 + SUMIFS(NhatKy_ViPham!J:J, NhatKy_ViPham!E:E, "10_Sinh", NhatKy_ViPham!F:F, B21, NhatKy_ViPham!C:C, "T12") - SUMIFS(NhatKy_ViPham!K:K, NhatKy_ViPham!E:E, "10_Sinh", NhatKy_ViPham!F:F, B21, NhatKy_ViPham!C:C, "T12")</f>
        <v>100</v>
      </c>
      <c r="AD21" s="7">
        <f>100 + SUMIFS(NhatKy_ViPham!J:J, NhatKy_ViPham!E:E, "10_Sinh", NhatKy_ViPham!F:F, B21, NhatKy_ViPham!C:C, "T13") - SUMIFS(NhatKy_ViPham!K:K, NhatKy_ViPham!E:E, "10_Sinh", NhatKy_ViPham!F:F, B21, NhatKy_ViPham!C:C, "T13")</f>
        <v>100</v>
      </c>
      <c r="AE21" s="7">
        <f>100 + SUMIFS(NhatKy_ViPham!J:J, NhatKy_ViPham!E:E, "10_Sinh", NhatKy_ViPham!F:F, B21, NhatKy_ViPham!C:C, "T14") - SUMIFS(NhatKy_ViPham!K:K, NhatKy_ViPham!E:E, "10_Sinh", NhatKy_ViPham!F:F, B21, NhatKy_ViPham!C:C, "T14")</f>
        <v>100</v>
      </c>
      <c r="AF21" s="7">
        <f>100 + SUMIFS(NhatKy_ViPham!J:J, NhatKy_ViPham!E:E, "10_Sinh", NhatKy_ViPham!F:F, B21, NhatKy_ViPham!C:C, "T15") - SUMIFS(NhatKy_ViPham!K:K, NhatKy_ViPham!E:E, "10_Sinh", NhatKy_ViPham!F:F, B21, NhatKy_ViPham!C:C, "T15")</f>
        <v>100</v>
      </c>
      <c r="AG21" s="7">
        <f>100 + SUMIFS(NhatKy_ViPham!J:J, NhatKy_ViPham!E:E, "10_Sinh", NhatKy_ViPham!F:F, B21, NhatKy_ViPham!C:C, "T16") - SUMIFS(NhatKy_ViPham!K:K, NhatKy_ViPham!E:E, "10_Sinh", NhatKy_ViPham!F:F, B21, NhatKy_ViPham!C:C, "T16")</f>
        <v>100</v>
      </c>
      <c r="AH21" s="7">
        <f>100 + SUMIFS(NhatKy_ViPham!J:J, NhatKy_ViPham!E:E, "10_Sinh", NhatKy_ViPham!F:F, B21, NhatKy_ViPham!C:C, "T17") - SUMIFS(NhatKy_ViPham!K:K, NhatKy_ViPham!E:E, "10_Sinh", NhatKy_ViPham!F:F, B21, NhatKy_ViPham!C:C, "T17")</f>
        <v>100</v>
      </c>
      <c r="AI21" s="7">
        <f>100 + SUMIFS(NhatKy_ViPham!J:J, NhatKy_ViPham!E:E, "10_Sinh", NhatKy_ViPham!F:F, B21, NhatKy_ViPham!C:C, "T18") - SUMIFS(NhatKy_ViPham!K:K, NhatKy_ViPham!E:E, "10_Sinh", NhatKy_ViPham!F:F, B21, NhatKy_ViPham!C:C, "T18")</f>
        <v>100</v>
      </c>
      <c r="AJ21" s="7">
        <f>100 + SUMIFS(NhatKy_ViPham!J:J, NhatKy_ViPham!E:E, "10_Sinh", NhatKy_ViPham!F:F, B21, NhatKy_ViPham!C:C, "T19") - SUMIFS(NhatKy_ViPham!K:K, NhatKy_ViPham!E:E, "10_Sinh", NhatKy_ViPham!F:F, B21, NhatKy_ViPham!C:C, "T19")</f>
        <v>100</v>
      </c>
      <c r="AK21" s="7">
        <f>100 + SUMIFS(NhatKy_ViPham!J:J, NhatKy_ViPham!E:E, "10_Sinh", NhatKy_ViPham!F:F, B21, NhatKy_ViPham!C:C, "T20") - SUMIFS(NhatKy_ViPham!K:K, NhatKy_ViPham!E:E, "10_Sinh", NhatKy_ViPham!F:F, B21, NhatKy_ViPham!C:C, "T20")</f>
        <v>100</v>
      </c>
      <c r="AL21" s="7">
        <f>100 + SUMIFS(NhatKy_ViPham!J:J, NhatKy_ViPham!E:E, "10_Sinh", NhatKy_ViPham!F:F, B21, NhatKy_ViPham!C:C, "T21") - SUMIFS(NhatKy_ViPham!K:K, NhatKy_ViPham!E:E, "10_Sinh", NhatKy_ViPham!F:F, B21, NhatKy_ViPham!C:C, "T21")</f>
        <v>100</v>
      </c>
      <c r="AM21" s="7">
        <f>100 + SUMIFS(NhatKy_ViPham!J:J, NhatKy_ViPham!E:E, "10_Sinh", NhatKy_ViPham!F:F, B21, NhatKy_ViPham!C:C, "T22") - SUMIFS(NhatKy_ViPham!K:K, NhatKy_ViPham!E:E, "10_Sinh", NhatKy_ViPham!F:F, B21, NhatKy_ViPham!C:C, "T22")</f>
        <v>100</v>
      </c>
      <c r="AN21" s="7">
        <f>100 + SUMIFS(NhatKy_ViPham!J:J, NhatKy_ViPham!E:E, "10_Sinh", NhatKy_ViPham!F:F, B21, NhatKy_ViPham!C:C, "T23") - SUMIFS(NhatKy_ViPham!K:K, NhatKy_ViPham!E:E, "10_Sinh", NhatKy_ViPham!F:F, B21, NhatKy_ViPham!C:C, "T23")</f>
        <v>100</v>
      </c>
      <c r="AO21" s="7">
        <f>100 + SUMIFS(NhatKy_ViPham!J:J, NhatKy_ViPham!E:E, "10_Sinh", NhatKy_ViPham!F:F, B21, NhatKy_ViPham!C:C, "T24") - SUMIFS(NhatKy_ViPham!K:K, NhatKy_ViPham!E:E, "10_Sinh", NhatKy_ViPham!F:F, B21, NhatKy_ViPham!C:C, "T24")</f>
        <v>100</v>
      </c>
      <c r="AP21" s="7">
        <f>100 + SUMIFS(NhatKy_ViPham!J:J, NhatKy_ViPham!E:E, "10_Sinh", NhatKy_ViPham!F:F, B21, NhatKy_ViPham!C:C, "T25") - SUMIFS(NhatKy_ViPham!K:K, NhatKy_ViPham!E:E, "10_Sinh", NhatKy_ViPham!F:F, B21, NhatKy_ViPham!C:C, "T25")</f>
        <v>100</v>
      </c>
      <c r="AQ21" s="7">
        <f>100 + SUMIFS(NhatKy_ViPham!J:J, NhatKy_ViPham!E:E, "10_Sinh", NhatKy_ViPham!F:F, B21, NhatKy_ViPham!C:C, "T26") - SUMIFS(NhatKy_ViPham!K:K, NhatKy_ViPham!E:E, "10_Sinh", NhatKy_ViPham!F:F, B21, NhatKy_ViPham!C:C, "T26")</f>
        <v>100</v>
      </c>
      <c r="AR21" s="7">
        <f>100 + SUMIFS(NhatKy_ViPham!J:J, NhatKy_ViPham!E:E, "10_Sinh", NhatKy_ViPham!F:F, B21, NhatKy_ViPham!C:C, "T27") - SUMIFS(NhatKy_ViPham!K:K, NhatKy_ViPham!E:E, "10_Sinh", NhatKy_ViPham!F:F, B21, NhatKy_ViPham!C:C, "T27")</f>
        <v>100</v>
      </c>
      <c r="AS21" s="7">
        <f>100 + SUMIFS(NhatKy_ViPham!J:J, NhatKy_ViPham!E:E, "10_Sinh", NhatKy_ViPham!F:F, B21, NhatKy_ViPham!C:C, "T28") - SUMIFS(NhatKy_ViPham!K:K, NhatKy_ViPham!E:E, "10_Sinh", NhatKy_ViPham!F:F, B21, NhatKy_ViPham!C:C, "T28")</f>
        <v>100</v>
      </c>
      <c r="AT21" s="7">
        <f>100 + SUMIFS(NhatKy_ViPham!J:J, NhatKy_ViPham!E:E, "10_Sinh", NhatKy_ViPham!F:F, B21, NhatKy_ViPham!C:C, "T29") - SUMIFS(NhatKy_ViPham!K:K, NhatKy_ViPham!E:E, "10_Sinh", NhatKy_ViPham!F:F, B21, NhatKy_ViPham!C:C, "T29")</f>
        <v>100</v>
      </c>
      <c r="AU21" s="7">
        <f>100 + SUMIFS(NhatKy_ViPham!J:J, NhatKy_ViPham!E:E, "10_Sinh", NhatKy_ViPham!F:F, B21, NhatKy_ViPham!C:C, "T30") - SUMIFS(NhatKy_ViPham!K:K, NhatKy_ViPham!E:E, "10_Sinh", NhatKy_ViPham!F:F, B21, NhatKy_ViPham!C:C, "T30")</f>
        <v>100</v>
      </c>
      <c r="AV21" s="7">
        <f>100 + SUMIFS(NhatKy_ViPham!J:J, NhatKy_ViPham!E:E, "10_Sinh", NhatKy_ViPham!F:F, B21, NhatKy_ViPham!C:C, "T31") - SUMIFS(NhatKy_ViPham!K:K, NhatKy_ViPham!E:E, "10_Sinh", NhatKy_ViPham!F:F, B21, NhatKy_ViPham!C:C, "T31")</f>
        <v>100</v>
      </c>
      <c r="AW21" s="7">
        <f>100 + SUMIFS(NhatKy_ViPham!J:J, NhatKy_ViPham!E:E, "10_Sinh", NhatKy_ViPham!F:F, B21, NhatKy_ViPham!C:C, "T32") - SUMIFS(NhatKy_ViPham!K:K, NhatKy_ViPham!E:E, "10_Sinh", NhatKy_ViPham!F:F, B21, NhatKy_ViPham!C:C, "T32")</f>
        <v>100</v>
      </c>
      <c r="AX21" s="7">
        <f>100 + SUMIFS(NhatKy_ViPham!J:J, NhatKy_ViPham!E:E, "10_Sinh", NhatKy_ViPham!F:F, B21, NhatKy_ViPham!C:C, "T33") - SUMIFS(NhatKy_ViPham!K:K, NhatKy_ViPham!E:E, "10_Sinh", NhatKy_ViPham!F:F, B21, NhatKy_ViPham!C:C, "T33")</f>
        <v>100</v>
      </c>
      <c r="AY21" s="7">
        <f>100 + SUMIFS(NhatKy_ViPham!J:J, NhatKy_ViPham!E:E, "10_Sinh", NhatKy_ViPham!F:F, B21, NhatKy_ViPham!C:C, "T34") - SUMIFS(NhatKy_ViPham!K:K, NhatKy_ViPham!E:E, "10_Sinh", NhatKy_ViPham!F:F, B21, NhatKy_ViPham!C:C, "T34")</f>
        <v>100</v>
      </c>
      <c r="AZ21" s="7">
        <f>100 + SUMIFS(NhatKy_ViPham!J:J, NhatKy_ViPham!E:E, "10_Sinh", NhatKy_ViPham!F:F, B21, NhatKy_ViPham!C:C, "T35") - SUMIFS(NhatKy_ViPham!K:K, NhatKy_ViPham!E:E, "10_Sinh", NhatKy_ViPham!F:F, B21, NhatKy_ViPham!C:C, "T35")</f>
        <v>100</v>
      </c>
      <c r="BA21" s="12">
        <f t="shared" si="0"/>
        <v>100</v>
      </c>
      <c r="BB21" s="11" t="s">
        <v>430</v>
      </c>
      <c r="BC21" s="14" t="str">
        <f t="shared" si="1"/>
        <v>Tốt</v>
      </c>
      <c r="BD21" s="10" t="str">
        <f t="shared" si="2"/>
        <v>🟢 BÌNH THƯỜNG</v>
      </c>
    </row>
    <row r="22" spans="1:56" x14ac:dyDescent="0.25">
      <c r="A22" s="5">
        <v>14</v>
      </c>
      <c r="B22" s="15" t="s">
        <v>819</v>
      </c>
      <c r="C22" s="5" t="s">
        <v>820</v>
      </c>
      <c r="D22" s="5" t="s">
        <v>429</v>
      </c>
      <c r="E22" s="11" t="s">
        <v>430</v>
      </c>
      <c r="F22" s="6">
        <f>SUMIFS(NhatKy_ViPham!K:K, NhatKy_ViPham!E:E, "10_Sinh", NhatKy_ViPham!F:F, B22, NhatKy_ViPham!H:H, "L01")</f>
        <v>0</v>
      </c>
      <c r="G22" s="6">
        <f>SUMIFS(NhatKy_ViPham!K:K, NhatKy_ViPham!E:E, "10_Sinh", NhatKy_ViPham!F:F, B22, NhatKy_ViPham!H:H, "L02")</f>
        <v>0</v>
      </c>
      <c r="H22" s="6">
        <f>SUMIFS(NhatKy_ViPham!K:K, NhatKy_ViPham!E:E, "10_Sinh", NhatKy_ViPham!F:F, B22, NhatKy_ViPham!H:H, "L03")</f>
        <v>0</v>
      </c>
      <c r="I22" s="6">
        <f>SUMIFS(NhatKy_ViPham!K:K, NhatKy_ViPham!E:E, "10_Sinh", NhatKy_ViPham!F:F, B22, NhatKy_ViPham!H:H, "L04")</f>
        <v>0</v>
      </c>
      <c r="J22" s="6">
        <f>SUMIFS(NhatKy_ViPham!K:K, NhatKy_ViPham!E:E, "10_Sinh", NhatKy_ViPham!F:F, B22, NhatKy_ViPham!H:H, "L05")</f>
        <v>0</v>
      </c>
      <c r="K22" s="6">
        <f>SUMIFS(NhatKy_ViPham!K:K, NhatKy_ViPham!E:E, "10_Sinh", NhatKy_ViPham!F:F, B22, NhatKy_ViPham!H:H, "L06")</f>
        <v>0</v>
      </c>
      <c r="L22" s="6">
        <f>SUMIFS(NhatKy_ViPham!K:K, NhatKy_ViPham!E:E, "10_Sinh", NhatKy_ViPham!F:F, B22, NhatKy_ViPham!H:H, "L07")</f>
        <v>0</v>
      </c>
      <c r="M22" s="6">
        <f>SUMIFS(NhatKy_ViPham!K:K, NhatKy_ViPham!E:E, "10_Sinh", NhatKy_ViPham!F:F, B22, NhatKy_ViPham!H:H, "L08")</f>
        <v>0</v>
      </c>
      <c r="N22" s="6">
        <f>SUMIFS(NhatKy_ViPham!K:K, NhatKy_ViPham!E:E, "10_Sinh", NhatKy_ViPham!F:F, B22, NhatKy_ViPham!H:H, "L09")</f>
        <v>0</v>
      </c>
      <c r="O22" s="6">
        <f>SUMIFS(NhatKy_ViPham!K:K, NhatKy_ViPham!E:E, "10_Sinh", NhatKy_ViPham!F:F, B22, NhatKy_ViPham!H:H, "L10")</f>
        <v>0</v>
      </c>
      <c r="P22" s="12">
        <f>SUMIFS(NhatKy_ViPham!J:J, NhatKy_ViPham!E:E, "10_Sinh", NhatKy_ViPham!F:F, B22)</f>
        <v>0</v>
      </c>
      <c r="Q22" s="13">
        <f>SUMIFS(NhatKy_ViPham!K:K, NhatKy_ViPham!E:E, "10_Sinh", NhatKy_ViPham!F:F, B22)</f>
        <v>0</v>
      </c>
      <c r="R22" s="6">
        <f>100 + SUMIFS(NhatKy_ViPham!J:J, NhatKy_ViPham!E:E, "10_Sinh", NhatKy_ViPham!F:F, B22, NhatKy_ViPham!C:C, "T1") - SUMIFS(NhatKy_ViPham!K:K, NhatKy_ViPham!E:E, "10_Sinh", NhatKy_ViPham!F:F, B22, NhatKy_ViPham!C:C, "T1")</f>
        <v>100</v>
      </c>
      <c r="S22" s="6">
        <f>100 + SUMIFS(NhatKy_ViPham!J:J, NhatKy_ViPham!E:E, "10_Sinh", NhatKy_ViPham!F:F, B22, NhatKy_ViPham!C:C, "T2") - SUMIFS(NhatKy_ViPham!K:K, NhatKy_ViPham!E:E, "10_Sinh", NhatKy_ViPham!F:F, B22, NhatKy_ViPham!C:C, "T2")</f>
        <v>100</v>
      </c>
      <c r="T22" s="6">
        <f>100 + SUMIFS(NhatKy_ViPham!J:J, NhatKy_ViPham!E:E, "10_Sinh", NhatKy_ViPham!F:F, B22, NhatKy_ViPham!C:C, "T3") - SUMIFS(NhatKy_ViPham!K:K, NhatKy_ViPham!E:E, "10_Sinh", NhatKy_ViPham!F:F, B22, NhatKy_ViPham!C:C, "T3")</f>
        <v>100</v>
      </c>
      <c r="U22" s="6">
        <f>100 + SUMIFS(NhatKy_ViPham!J:J, NhatKy_ViPham!E:E, "10_Sinh", NhatKy_ViPham!F:F, B22, NhatKy_ViPham!C:C, "T4") - SUMIFS(NhatKy_ViPham!K:K, NhatKy_ViPham!E:E, "10_Sinh", NhatKy_ViPham!F:F, B22, NhatKy_ViPham!C:C, "T4")</f>
        <v>100</v>
      </c>
      <c r="V22" s="6">
        <f>100 + SUMIFS(NhatKy_ViPham!J:J, NhatKy_ViPham!E:E, "10_Sinh", NhatKy_ViPham!F:F, B22, NhatKy_ViPham!C:C, "T5") - SUMIFS(NhatKy_ViPham!K:K, NhatKy_ViPham!E:E, "10_Sinh", NhatKy_ViPham!F:F, B22, NhatKy_ViPham!C:C, "T5")</f>
        <v>100</v>
      </c>
      <c r="W22" s="6">
        <f>100 + SUMIFS(NhatKy_ViPham!J:J, NhatKy_ViPham!E:E, "10_Sinh", NhatKy_ViPham!F:F, B22, NhatKy_ViPham!C:C, "T6") - SUMIFS(NhatKy_ViPham!K:K, NhatKy_ViPham!E:E, "10_Sinh", NhatKy_ViPham!F:F, B22, NhatKy_ViPham!C:C, "T6")</f>
        <v>100</v>
      </c>
      <c r="X22" s="6">
        <f>100 + SUMIFS(NhatKy_ViPham!J:J, NhatKy_ViPham!E:E, "10_Sinh", NhatKy_ViPham!F:F, B22, NhatKy_ViPham!C:C, "T7") - SUMIFS(NhatKy_ViPham!K:K, NhatKy_ViPham!E:E, "10_Sinh", NhatKy_ViPham!F:F, B22, NhatKy_ViPham!C:C, "T7")</f>
        <v>100</v>
      </c>
      <c r="Y22" s="6">
        <f>100 + SUMIFS(NhatKy_ViPham!J:J, NhatKy_ViPham!E:E, "10_Sinh", NhatKy_ViPham!F:F, B22, NhatKy_ViPham!C:C, "T8") - SUMIFS(NhatKy_ViPham!K:K, NhatKy_ViPham!E:E, "10_Sinh", NhatKy_ViPham!F:F, B22, NhatKy_ViPham!C:C, "T8")</f>
        <v>100</v>
      </c>
      <c r="Z22" s="6">
        <f>100 + SUMIFS(NhatKy_ViPham!J:J, NhatKy_ViPham!E:E, "10_Sinh", NhatKy_ViPham!F:F, B22, NhatKy_ViPham!C:C, "T9") - SUMIFS(NhatKy_ViPham!K:K, NhatKy_ViPham!E:E, "10_Sinh", NhatKy_ViPham!F:F, B22, NhatKy_ViPham!C:C, "T9")</f>
        <v>100</v>
      </c>
      <c r="AA22" s="6">
        <f>100 + SUMIFS(NhatKy_ViPham!J:J, NhatKy_ViPham!E:E, "10_Sinh", NhatKy_ViPham!F:F, B22, NhatKy_ViPham!C:C, "T10") - SUMIFS(NhatKy_ViPham!K:K, NhatKy_ViPham!E:E, "10_Sinh", NhatKy_ViPham!F:F, B22, NhatKy_ViPham!C:C, "T10")</f>
        <v>100</v>
      </c>
      <c r="AB22" s="6">
        <f>100 + SUMIFS(NhatKy_ViPham!J:J, NhatKy_ViPham!E:E, "10_Sinh", NhatKy_ViPham!F:F, B22, NhatKy_ViPham!C:C, "T11") - SUMIFS(NhatKy_ViPham!K:K, NhatKy_ViPham!E:E, "10_Sinh", NhatKy_ViPham!F:F, B22, NhatKy_ViPham!C:C, "T11")</f>
        <v>100</v>
      </c>
      <c r="AC22" s="6">
        <f>100 + SUMIFS(NhatKy_ViPham!J:J, NhatKy_ViPham!E:E, "10_Sinh", NhatKy_ViPham!F:F, B22, NhatKy_ViPham!C:C, "T12") - SUMIFS(NhatKy_ViPham!K:K, NhatKy_ViPham!E:E, "10_Sinh", NhatKy_ViPham!F:F, B22, NhatKy_ViPham!C:C, "T12")</f>
        <v>100</v>
      </c>
      <c r="AD22" s="6">
        <f>100 + SUMIFS(NhatKy_ViPham!J:J, NhatKy_ViPham!E:E, "10_Sinh", NhatKy_ViPham!F:F, B22, NhatKy_ViPham!C:C, "T13") - SUMIFS(NhatKy_ViPham!K:K, NhatKy_ViPham!E:E, "10_Sinh", NhatKy_ViPham!F:F, B22, NhatKy_ViPham!C:C, "T13")</f>
        <v>100</v>
      </c>
      <c r="AE22" s="6">
        <f>100 + SUMIFS(NhatKy_ViPham!J:J, NhatKy_ViPham!E:E, "10_Sinh", NhatKy_ViPham!F:F, B22, NhatKy_ViPham!C:C, "T14") - SUMIFS(NhatKy_ViPham!K:K, NhatKy_ViPham!E:E, "10_Sinh", NhatKy_ViPham!F:F, B22, NhatKy_ViPham!C:C, "T14")</f>
        <v>100</v>
      </c>
      <c r="AF22" s="6">
        <f>100 + SUMIFS(NhatKy_ViPham!J:J, NhatKy_ViPham!E:E, "10_Sinh", NhatKy_ViPham!F:F, B22, NhatKy_ViPham!C:C, "T15") - SUMIFS(NhatKy_ViPham!K:K, NhatKy_ViPham!E:E, "10_Sinh", NhatKy_ViPham!F:F, B22, NhatKy_ViPham!C:C, "T15")</f>
        <v>100</v>
      </c>
      <c r="AG22" s="6">
        <f>100 + SUMIFS(NhatKy_ViPham!J:J, NhatKy_ViPham!E:E, "10_Sinh", NhatKy_ViPham!F:F, B22, NhatKy_ViPham!C:C, "T16") - SUMIFS(NhatKy_ViPham!K:K, NhatKy_ViPham!E:E, "10_Sinh", NhatKy_ViPham!F:F, B22, NhatKy_ViPham!C:C, "T16")</f>
        <v>100</v>
      </c>
      <c r="AH22" s="6">
        <f>100 + SUMIFS(NhatKy_ViPham!J:J, NhatKy_ViPham!E:E, "10_Sinh", NhatKy_ViPham!F:F, B22, NhatKy_ViPham!C:C, "T17") - SUMIFS(NhatKy_ViPham!K:K, NhatKy_ViPham!E:E, "10_Sinh", NhatKy_ViPham!F:F, B22, NhatKy_ViPham!C:C, "T17")</f>
        <v>100</v>
      </c>
      <c r="AI22" s="6">
        <f>100 + SUMIFS(NhatKy_ViPham!J:J, NhatKy_ViPham!E:E, "10_Sinh", NhatKy_ViPham!F:F, B22, NhatKy_ViPham!C:C, "T18") - SUMIFS(NhatKy_ViPham!K:K, NhatKy_ViPham!E:E, "10_Sinh", NhatKy_ViPham!F:F, B22, NhatKy_ViPham!C:C, "T18")</f>
        <v>100</v>
      </c>
      <c r="AJ22" s="6">
        <f>100 + SUMIFS(NhatKy_ViPham!J:J, NhatKy_ViPham!E:E, "10_Sinh", NhatKy_ViPham!F:F, B22, NhatKy_ViPham!C:C, "T19") - SUMIFS(NhatKy_ViPham!K:K, NhatKy_ViPham!E:E, "10_Sinh", NhatKy_ViPham!F:F, B22, NhatKy_ViPham!C:C, "T19")</f>
        <v>100</v>
      </c>
      <c r="AK22" s="6">
        <f>100 + SUMIFS(NhatKy_ViPham!J:J, NhatKy_ViPham!E:E, "10_Sinh", NhatKy_ViPham!F:F, B22, NhatKy_ViPham!C:C, "T20") - SUMIFS(NhatKy_ViPham!K:K, NhatKy_ViPham!E:E, "10_Sinh", NhatKy_ViPham!F:F, B22, NhatKy_ViPham!C:C, "T20")</f>
        <v>100</v>
      </c>
      <c r="AL22" s="6">
        <f>100 + SUMIFS(NhatKy_ViPham!J:J, NhatKy_ViPham!E:E, "10_Sinh", NhatKy_ViPham!F:F, B22, NhatKy_ViPham!C:C, "T21") - SUMIFS(NhatKy_ViPham!K:K, NhatKy_ViPham!E:E, "10_Sinh", NhatKy_ViPham!F:F, B22, NhatKy_ViPham!C:C, "T21")</f>
        <v>100</v>
      </c>
      <c r="AM22" s="6">
        <f>100 + SUMIFS(NhatKy_ViPham!J:J, NhatKy_ViPham!E:E, "10_Sinh", NhatKy_ViPham!F:F, B22, NhatKy_ViPham!C:C, "T22") - SUMIFS(NhatKy_ViPham!K:K, NhatKy_ViPham!E:E, "10_Sinh", NhatKy_ViPham!F:F, B22, NhatKy_ViPham!C:C, "T22")</f>
        <v>100</v>
      </c>
      <c r="AN22" s="6">
        <f>100 + SUMIFS(NhatKy_ViPham!J:J, NhatKy_ViPham!E:E, "10_Sinh", NhatKy_ViPham!F:F, B22, NhatKy_ViPham!C:C, "T23") - SUMIFS(NhatKy_ViPham!K:K, NhatKy_ViPham!E:E, "10_Sinh", NhatKy_ViPham!F:F, B22, NhatKy_ViPham!C:C, "T23")</f>
        <v>100</v>
      </c>
      <c r="AO22" s="6">
        <f>100 + SUMIFS(NhatKy_ViPham!J:J, NhatKy_ViPham!E:E, "10_Sinh", NhatKy_ViPham!F:F, B22, NhatKy_ViPham!C:C, "T24") - SUMIFS(NhatKy_ViPham!K:K, NhatKy_ViPham!E:E, "10_Sinh", NhatKy_ViPham!F:F, B22, NhatKy_ViPham!C:C, "T24")</f>
        <v>100</v>
      </c>
      <c r="AP22" s="6">
        <f>100 + SUMIFS(NhatKy_ViPham!J:J, NhatKy_ViPham!E:E, "10_Sinh", NhatKy_ViPham!F:F, B22, NhatKy_ViPham!C:C, "T25") - SUMIFS(NhatKy_ViPham!K:K, NhatKy_ViPham!E:E, "10_Sinh", NhatKy_ViPham!F:F, B22, NhatKy_ViPham!C:C, "T25")</f>
        <v>100</v>
      </c>
      <c r="AQ22" s="6">
        <f>100 + SUMIFS(NhatKy_ViPham!J:J, NhatKy_ViPham!E:E, "10_Sinh", NhatKy_ViPham!F:F, B22, NhatKy_ViPham!C:C, "T26") - SUMIFS(NhatKy_ViPham!K:K, NhatKy_ViPham!E:E, "10_Sinh", NhatKy_ViPham!F:F, B22, NhatKy_ViPham!C:C, "T26")</f>
        <v>100</v>
      </c>
      <c r="AR22" s="6">
        <f>100 + SUMIFS(NhatKy_ViPham!J:J, NhatKy_ViPham!E:E, "10_Sinh", NhatKy_ViPham!F:F, B22, NhatKy_ViPham!C:C, "T27") - SUMIFS(NhatKy_ViPham!K:K, NhatKy_ViPham!E:E, "10_Sinh", NhatKy_ViPham!F:F, B22, NhatKy_ViPham!C:C, "T27")</f>
        <v>100</v>
      </c>
      <c r="AS22" s="6">
        <f>100 + SUMIFS(NhatKy_ViPham!J:J, NhatKy_ViPham!E:E, "10_Sinh", NhatKy_ViPham!F:F, B22, NhatKy_ViPham!C:C, "T28") - SUMIFS(NhatKy_ViPham!K:K, NhatKy_ViPham!E:E, "10_Sinh", NhatKy_ViPham!F:F, B22, NhatKy_ViPham!C:C, "T28")</f>
        <v>100</v>
      </c>
      <c r="AT22" s="6">
        <f>100 + SUMIFS(NhatKy_ViPham!J:J, NhatKy_ViPham!E:E, "10_Sinh", NhatKy_ViPham!F:F, B22, NhatKy_ViPham!C:C, "T29") - SUMIFS(NhatKy_ViPham!K:K, NhatKy_ViPham!E:E, "10_Sinh", NhatKy_ViPham!F:F, B22, NhatKy_ViPham!C:C, "T29")</f>
        <v>100</v>
      </c>
      <c r="AU22" s="6">
        <f>100 + SUMIFS(NhatKy_ViPham!J:J, NhatKy_ViPham!E:E, "10_Sinh", NhatKy_ViPham!F:F, B22, NhatKy_ViPham!C:C, "T30") - SUMIFS(NhatKy_ViPham!K:K, NhatKy_ViPham!E:E, "10_Sinh", NhatKy_ViPham!F:F, B22, NhatKy_ViPham!C:C, "T30")</f>
        <v>100</v>
      </c>
      <c r="AV22" s="6">
        <f>100 + SUMIFS(NhatKy_ViPham!J:J, NhatKy_ViPham!E:E, "10_Sinh", NhatKy_ViPham!F:F, B22, NhatKy_ViPham!C:C, "T31") - SUMIFS(NhatKy_ViPham!K:K, NhatKy_ViPham!E:E, "10_Sinh", NhatKy_ViPham!F:F, B22, NhatKy_ViPham!C:C, "T31")</f>
        <v>100</v>
      </c>
      <c r="AW22" s="6">
        <f>100 + SUMIFS(NhatKy_ViPham!J:J, NhatKy_ViPham!E:E, "10_Sinh", NhatKy_ViPham!F:F, B22, NhatKy_ViPham!C:C, "T32") - SUMIFS(NhatKy_ViPham!K:K, NhatKy_ViPham!E:E, "10_Sinh", NhatKy_ViPham!F:F, B22, NhatKy_ViPham!C:C, "T32")</f>
        <v>100</v>
      </c>
      <c r="AX22" s="6">
        <f>100 + SUMIFS(NhatKy_ViPham!J:J, NhatKy_ViPham!E:E, "10_Sinh", NhatKy_ViPham!F:F, B22, NhatKy_ViPham!C:C, "T33") - SUMIFS(NhatKy_ViPham!K:K, NhatKy_ViPham!E:E, "10_Sinh", NhatKy_ViPham!F:F, B22, NhatKy_ViPham!C:C, "T33")</f>
        <v>100</v>
      </c>
      <c r="AY22" s="6">
        <f>100 + SUMIFS(NhatKy_ViPham!J:J, NhatKy_ViPham!E:E, "10_Sinh", NhatKy_ViPham!F:F, B22, NhatKy_ViPham!C:C, "T34") - SUMIFS(NhatKy_ViPham!K:K, NhatKy_ViPham!E:E, "10_Sinh", NhatKy_ViPham!F:F, B22, NhatKy_ViPham!C:C, "T34")</f>
        <v>100</v>
      </c>
      <c r="AZ22" s="6">
        <f>100 + SUMIFS(NhatKy_ViPham!J:J, NhatKy_ViPham!E:E, "10_Sinh", NhatKy_ViPham!F:F, B22, NhatKy_ViPham!C:C, "T35") - SUMIFS(NhatKy_ViPham!K:K, NhatKy_ViPham!E:E, "10_Sinh", NhatKy_ViPham!F:F, B22, NhatKy_ViPham!C:C, "T35")</f>
        <v>100</v>
      </c>
      <c r="BA22" s="12">
        <f t="shared" si="0"/>
        <v>100</v>
      </c>
      <c r="BB22" s="11" t="s">
        <v>430</v>
      </c>
      <c r="BC22" s="16" t="str">
        <f t="shared" si="1"/>
        <v>Tốt</v>
      </c>
      <c r="BD22" s="15" t="str">
        <f t="shared" si="2"/>
        <v>🟢 BÌNH THƯỜNG</v>
      </c>
    </row>
    <row r="23" spans="1:56" x14ac:dyDescent="0.25">
      <c r="A23" s="4">
        <v>15</v>
      </c>
      <c r="B23" s="10" t="s">
        <v>821</v>
      </c>
      <c r="C23" s="4" t="s">
        <v>822</v>
      </c>
      <c r="D23" s="4" t="s">
        <v>429</v>
      </c>
      <c r="E23" s="11" t="s">
        <v>430</v>
      </c>
      <c r="F23" s="7">
        <f>SUMIFS(NhatKy_ViPham!K:K, NhatKy_ViPham!E:E, "10_Sinh", NhatKy_ViPham!F:F, B23, NhatKy_ViPham!H:H, "L01")</f>
        <v>0</v>
      </c>
      <c r="G23" s="7">
        <f>SUMIFS(NhatKy_ViPham!K:K, NhatKy_ViPham!E:E, "10_Sinh", NhatKy_ViPham!F:F, B23, NhatKy_ViPham!H:H, "L02")</f>
        <v>0</v>
      </c>
      <c r="H23" s="7">
        <f>SUMIFS(NhatKy_ViPham!K:K, NhatKy_ViPham!E:E, "10_Sinh", NhatKy_ViPham!F:F, B23, NhatKy_ViPham!H:H, "L03")</f>
        <v>0</v>
      </c>
      <c r="I23" s="7">
        <f>SUMIFS(NhatKy_ViPham!K:K, NhatKy_ViPham!E:E, "10_Sinh", NhatKy_ViPham!F:F, B23, NhatKy_ViPham!H:H, "L04")</f>
        <v>0</v>
      </c>
      <c r="J23" s="7">
        <f>SUMIFS(NhatKy_ViPham!K:K, NhatKy_ViPham!E:E, "10_Sinh", NhatKy_ViPham!F:F, B23, NhatKy_ViPham!H:H, "L05")</f>
        <v>0</v>
      </c>
      <c r="K23" s="7">
        <f>SUMIFS(NhatKy_ViPham!K:K, NhatKy_ViPham!E:E, "10_Sinh", NhatKy_ViPham!F:F, B23, NhatKy_ViPham!H:H, "L06")</f>
        <v>0</v>
      </c>
      <c r="L23" s="7">
        <f>SUMIFS(NhatKy_ViPham!K:K, NhatKy_ViPham!E:E, "10_Sinh", NhatKy_ViPham!F:F, B23, NhatKy_ViPham!H:H, "L07")</f>
        <v>0</v>
      </c>
      <c r="M23" s="7">
        <f>SUMIFS(NhatKy_ViPham!K:K, NhatKy_ViPham!E:E, "10_Sinh", NhatKy_ViPham!F:F, B23, NhatKy_ViPham!H:H, "L08")</f>
        <v>0</v>
      </c>
      <c r="N23" s="7">
        <f>SUMIFS(NhatKy_ViPham!K:K, NhatKy_ViPham!E:E, "10_Sinh", NhatKy_ViPham!F:F, B23, NhatKy_ViPham!H:H, "L09")</f>
        <v>0</v>
      </c>
      <c r="O23" s="7">
        <f>SUMIFS(NhatKy_ViPham!K:K, NhatKy_ViPham!E:E, "10_Sinh", NhatKy_ViPham!F:F, B23, NhatKy_ViPham!H:H, "L10")</f>
        <v>0</v>
      </c>
      <c r="P23" s="12">
        <f>SUMIFS(NhatKy_ViPham!J:J, NhatKy_ViPham!E:E, "10_Sinh", NhatKy_ViPham!F:F, B23)</f>
        <v>0</v>
      </c>
      <c r="Q23" s="13">
        <f>SUMIFS(NhatKy_ViPham!K:K, NhatKy_ViPham!E:E, "10_Sinh", NhatKy_ViPham!F:F, B23)</f>
        <v>0</v>
      </c>
      <c r="R23" s="7">
        <f>100 + SUMIFS(NhatKy_ViPham!J:J, NhatKy_ViPham!E:E, "10_Sinh", NhatKy_ViPham!F:F, B23, NhatKy_ViPham!C:C, "T1") - SUMIFS(NhatKy_ViPham!K:K, NhatKy_ViPham!E:E, "10_Sinh", NhatKy_ViPham!F:F, B23, NhatKy_ViPham!C:C, "T1")</f>
        <v>100</v>
      </c>
      <c r="S23" s="7">
        <f>100 + SUMIFS(NhatKy_ViPham!J:J, NhatKy_ViPham!E:E, "10_Sinh", NhatKy_ViPham!F:F, B23, NhatKy_ViPham!C:C, "T2") - SUMIFS(NhatKy_ViPham!K:K, NhatKy_ViPham!E:E, "10_Sinh", NhatKy_ViPham!F:F, B23, NhatKy_ViPham!C:C, "T2")</f>
        <v>100</v>
      </c>
      <c r="T23" s="7">
        <f>100 + SUMIFS(NhatKy_ViPham!J:J, NhatKy_ViPham!E:E, "10_Sinh", NhatKy_ViPham!F:F, B23, NhatKy_ViPham!C:C, "T3") - SUMIFS(NhatKy_ViPham!K:K, NhatKy_ViPham!E:E, "10_Sinh", NhatKy_ViPham!F:F, B23, NhatKy_ViPham!C:C, "T3")</f>
        <v>100</v>
      </c>
      <c r="U23" s="7">
        <f>100 + SUMIFS(NhatKy_ViPham!J:J, NhatKy_ViPham!E:E, "10_Sinh", NhatKy_ViPham!F:F, B23, NhatKy_ViPham!C:C, "T4") - SUMIFS(NhatKy_ViPham!K:K, NhatKy_ViPham!E:E, "10_Sinh", NhatKy_ViPham!F:F, B23, NhatKy_ViPham!C:C, "T4")</f>
        <v>100</v>
      </c>
      <c r="V23" s="7">
        <f>100 + SUMIFS(NhatKy_ViPham!J:J, NhatKy_ViPham!E:E, "10_Sinh", NhatKy_ViPham!F:F, B23, NhatKy_ViPham!C:C, "T5") - SUMIFS(NhatKy_ViPham!K:K, NhatKy_ViPham!E:E, "10_Sinh", NhatKy_ViPham!F:F, B23, NhatKy_ViPham!C:C, "T5")</f>
        <v>100</v>
      </c>
      <c r="W23" s="7">
        <f>100 + SUMIFS(NhatKy_ViPham!J:J, NhatKy_ViPham!E:E, "10_Sinh", NhatKy_ViPham!F:F, B23, NhatKy_ViPham!C:C, "T6") - SUMIFS(NhatKy_ViPham!K:K, NhatKy_ViPham!E:E, "10_Sinh", NhatKy_ViPham!F:F, B23, NhatKy_ViPham!C:C, "T6")</f>
        <v>100</v>
      </c>
      <c r="X23" s="7">
        <f>100 + SUMIFS(NhatKy_ViPham!J:J, NhatKy_ViPham!E:E, "10_Sinh", NhatKy_ViPham!F:F, B23, NhatKy_ViPham!C:C, "T7") - SUMIFS(NhatKy_ViPham!K:K, NhatKy_ViPham!E:E, "10_Sinh", NhatKy_ViPham!F:F, B23, NhatKy_ViPham!C:C, "T7")</f>
        <v>100</v>
      </c>
      <c r="Y23" s="7">
        <f>100 + SUMIFS(NhatKy_ViPham!J:J, NhatKy_ViPham!E:E, "10_Sinh", NhatKy_ViPham!F:F, B23, NhatKy_ViPham!C:C, "T8") - SUMIFS(NhatKy_ViPham!K:K, NhatKy_ViPham!E:E, "10_Sinh", NhatKy_ViPham!F:F, B23, NhatKy_ViPham!C:C, "T8")</f>
        <v>100</v>
      </c>
      <c r="Z23" s="7">
        <f>100 + SUMIFS(NhatKy_ViPham!J:J, NhatKy_ViPham!E:E, "10_Sinh", NhatKy_ViPham!F:F, B23, NhatKy_ViPham!C:C, "T9") - SUMIFS(NhatKy_ViPham!K:K, NhatKy_ViPham!E:E, "10_Sinh", NhatKy_ViPham!F:F, B23, NhatKy_ViPham!C:C, "T9")</f>
        <v>100</v>
      </c>
      <c r="AA23" s="7">
        <f>100 + SUMIFS(NhatKy_ViPham!J:J, NhatKy_ViPham!E:E, "10_Sinh", NhatKy_ViPham!F:F, B23, NhatKy_ViPham!C:C, "T10") - SUMIFS(NhatKy_ViPham!K:K, NhatKy_ViPham!E:E, "10_Sinh", NhatKy_ViPham!F:F, B23, NhatKy_ViPham!C:C, "T10")</f>
        <v>100</v>
      </c>
      <c r="AB23" s="7">
        <f>100 + SUMIFS(NhatKy_ViPham!J:J, NhatKy_ViPham!E:E, "10_Sinh", NhatKy_ViPham!F:F, B23, NhatKy_ViPham!C:C, "T11") - SUMIFS(NhatKy_ViPham!K:K, NhatKy_ViPham!E:E, "10_Sinh", NhatKy_ViPham!F:F, B23, NhatKy_ViPham!C:C, "T11")</f>
        <v>100</v>
      </c>
      <c r="AC23" s="7">
        <f>100 + SUMIFS(NhatKy_ViPham!J:J, NhatKy_ViPham!E:E, "10_Sinh", NhatKy_ViPham!F:F, B23, NhatKy_ViPham!C:C, "T12") - SUMIFS(NhatKy_ViPham!K:K, NhatKy_ViPham!E:E, "10_Sinh", NhatKy_ViPham!F:F, B23, NhatKy_ViPham!C:C, "T12")</f>
        <v>100</v>
      </c>
      <c r="AD23" s="7">
        <f>100 + SUMIFS(NhatKy_ViPham!J:J, NhatKy_ViPham!E:E, "10_Sinh", NhatKy_ViPham!F:F, B23, NhatKy_ViPham!C:C, "T13") - SUMIFS(NhatKy_ViPham!K:K, NhatKy_ViPham!E:E, "10_Sinh", NhatKy_ViPham!F:F, B23, NhatKy_ViPham!C:C, "T13")</f>
        <v>100</v>
      </c>
      <c r="AE23" s="7">
        <f>100 + SUMIFS(NhatKy_ViPham!J:J, NhatKy_ViPham!E:E, "10_Sinh", NhatKy_ViPham!F:F, B23, NhatKy_ViPham!C:C, "T14") - SUMIFS(NhatKy_ViPham!K:K, NhatKy_ViPham!E:E, "10_Sinh", NhatKy_ViPham!F:F, B23, NhatKy_ViPham!C:C, "T14")</f>
        <v>100</v>
      </c>
      <c r="AF23" s="7">
        <f>100 + SUMIFS(NhatKy_ViPham!J:J, NhatKy_ViPham!E:E, "10_Sinh", NhatKy_ViPham!F:F, B23, NhatKy_ViPham!C:C, "T15") - SUMIFS(NhatKy_ViPham!K:K, NhatKy_ViPham!E:E, "10_Sinh", NhatKy_ViPham!F:F, B23, NhatKy_ViPham!C:C, "T15")</f>
        <v>100</v>
      </c>
      <c r="AG23" s="7">
        <f>100 + SUMIFS(NhatKy_ViPham!J:J, NhatKy_ViPham!E:E, "10_Sinh", NhatKy_ViPham!F:F, B23, NhatKy_ViPham!C:C, "T16") - SUMIFS(NhatKy_ViPham!K:K, NhatKy_ViPham!E:E, "10_Sinh", NhatKy_ViPham!F:F, B23, NhatKy_ViPham!C:C, "T16")</f>
        <v>100</v>
      </c>
      <c r="AH23" s="7">
        <f>100 + SUMIFS(NhatKy_ViPham!J:J, NhatKy_ViPham!E:E, "10_Sinh", NhatKy_ViPham!F:F, B23, NhatKy_ViPham!C:C, "T17") - SUMIFS(NhatKy_ViPham!K:K, NhatKy_ViPham!E:E, "10_Sinh", NhatKy_ViPham!F:F, B23, NhatKy_ViPham!C:C, "T17")</f>
        <v>100</v>
      </c>
      <c r="AI23" s="7">
        <f>100 + SUMIFS(NhatKy_ViPham!J:J, NhatKy_ViPham!E:E, "10_Sinh", NhatKy_ViPham!F:F, B23, NhatKy_ViPham!C:C, "T18") - SUMIFS(NhatKy_ViPham!K:K, NhatKy_ViPham!E:E, "10_Sinh", NhatKy_ViPham!F:F, B23, NhatKy_ViPham!C:C, "T18")</f>
        <v>100</v>
      </c>
      <c r="AJ23" s="7">
        <f>100 + SUMIFS(NhatKy_ViPham!J:J, NhatKy_ViPham!E:E, "10_Sinh", NhatKy_ViPham!F:F, B23, NhatKy_ViPham!C:C, "T19") - SUMIFS(NhatKy_ViPham!K:K, NhatKy_ViPham!E:E, "10_Sinh", NhatKy_ViPham!F:F, B23, NhatKy_ViPham!C:C, "T19")</f>
        <v>100</v>
      </c>
      <c r="AK23" s="7">
        <f>100 + SUMIFS(NhatKy_ViPham!J:J, NhatKy_ViPham!E:E, "10_Sinh", NhatKy_ViPham!F:F, B23, NhatKy_ViPham!C:C, "T20") - SUMIFS(NhatKy_ViPham!K:K, NhatKy_ViPham!E:E, "10_Sinh", NhatKy_ViPham!F:F, B23, NhatKy_ViPham!C:C, "T20")</f>
        <v>100</v>
      </c>
      <c r="AL23" s="7">
        <f>100 + SUMIFS(NhatKy_ViPham!J:J, NhatKy_ViPham!E:E, "10_Sinh", NhatKy_ViPham!F:F, B23, NhatKy_ViPham!C:C, "T21") - SUMIFS(NhatKy_ViPham!K:K, NhatKy_ViPham!E:E, "10_Sinh", NhatKy_ViPham!F:F, B23, NhatKy_ViPham!C:C, "T21")</f>
        <v>100</v>
      </c>
      <c r="AM23" s="7">
        <f>100 + SUMIFS(NhatKy_ViPham!J:J, NhatKy_ViPham!E:E, "10_Sinh", NhatKy_ViPham!F:F, B23, NhatKy_ViPham!C:C, "T22") - SUMIFS(NhatKy_ViPham!K:K, NhatKy_ViPham!E:E, "10_Sinh", NhatKy_ViPham!F:F, B23, NhatKy_ViPham!C:C, "T22")</f>
        <v>100</v>
      </c>
      <c r="AN23" s="7">
        <f>100 + SUMIFS(NhatKy_ViPham!J:J, NhatKy_ViPham!E:E, "10_Sinh", NhatKy_ViPham!F:F, B23, NhatKy_ViPham!C:C, "T23") - SUMIFS(NhatKy_ViPham!K:K, NhatKy_ViPham!E:E, "10_Sinh", NhatKy_ViPham!F:F, B23, NhatKy_ViPham!C:C, "T23")</f>
        <v>100</v>
      </c>
      <c r="AO23" s="7">
        <f>100 + SUMIFS(NhatKy_ViPham!J:J, NhatKy_ViPham!E:E, "10_Sinh", NhatKy_ViPham!F:F, B23, NhatKy_ViPham!C:C, "T24") - SUMIFS(NhatKy_ViPham!K:K, NhatKy_ViPham!E:E, "10_Sinh", NhatKy_ViPham!F:F, B23, NhatKy_ViPham!C:C, "T24")</f>
        <v>100</v>
      </c>
      <c r="AP23" s="7">
        <f>100 + SUMIFS(NhatKy_ViPham!J:J, NhatKy_ViPham!E:E, "10_Sinh", NhatKy_ViPham!F:F, B23, NhatKy_ViPham!C:C, "T25") - SUMIFS(NhatKy_ViPham!K:K, NhatKy_ViPham!E:E, "10_Sinh", NhatKy_ViPham!F:F, B23, NhatKy_ViPham!C:C, "T25")</f>
        <v>100</v>
      </c>
      <c r="AQ23" s="7">
        <f>100 + SUMIFS(NhatKy_ViPham!J:J, NhatKy_ViPham!E:E, "10_Sinh", NhatKy_ViPham!F:F, B23, NhatKy_ViPham!C:C, "T26") - SUMIFS(NhatKy_ViPham!K:K, NhatKy_ViPham!E:E, "10_Sinh", NhatKy_ViPham!F:F, B23, NhatKy_ViPham!C:C, "T26")</f>
        <v>100</v>
      </c>
      <c r="AR23" s="7">
        <f>100 + SUMIFS(NhatKy_ViPham!J:J, NhatKy_ViPham!E:E, "10_Sinh", NhatKy_ViPham!F:F, B23, NhatKy_ViPham!C:C, "T27") - SUMIFS(NhatKy_ViPham!K:K, NhatKy_ViPham!E:E, "10_Sinh", NhatKy_ViPham!F:F, B23, NhatKy_ViPham!C:C, "T27")</f>
        <v>100</v>
      </c>
      <c r="AS23" s="7">
        <f>100 + SUMIFS(NhatKy_ViPham!J:J, NhatKy_ViPham!E:E, "10_Sinh", NhatKy_ViPham!F:F, B23, NhatKy_ViPham!C:C, "T28") - SUMIFS(NhatKy_ViPham!K:K, NhatKy_ViPham!E:E, "10_Sinh", NhatKy_ViPham!F:F, B23, NhatKy_ViPham!C:C, "T28")</f>
        <v>100</v>
      </c>
      <c r="AT23" s="7">
        <f>100 + SUMIFS(NhatKy_ViPham!J:J, NhatKy_ViPham!E:E, "10_Sinh", NhatKy_ViPham!F:F, B23, NhatKy_ViPham!C:C, "T29") - SUMIFS(NhatKy_ViPham!K:K, NhatKy_ViPham!E:E, "10_Sinh", NhatKy_ViPham!F:F, B23, NhatKy_ViPham!C:C, "T29")</f>
        <v>100</v>
      </c>
      <c r="AU23" s="7">
        <f>100 + SUMIFS(NhatKy_ViPham!J:J, NhatKy_ViPham!E:E, "10_Sinh", NhatKy_ViPham!F:F, B23, NhatKy_ViPham!C:C, "T30") - SUMIFS(NhatKy_ViPham!K:K, NhatKy_ViPham!E:E, "10_Sinh", NhatKy_ViPham!F:F, B23, NhatKy_ViPham!C:C, "T30")</f>
        <v>100</v>
      </c>
      <c r="AV23" s="7">
        <f>100 + SUMIFS(NhatKy_ViPham!J:J, NhatKy_ViPham!E:E, "10_Sinh", NhatKy_ViPham!F:F, B23, NhatKy_ViPham!C:C, "T31") - SUMIFS(NhatKy_ViPham!K:K, NhatKy_ViPham!E:E, "10_Sinh", NhatKy_ViPham!F:F, B23, NhatKy_ViPham!C:C, "T31")</f>
        <v>100</v>
      </c>
      <c r="AW23" s="7">
        <f>100 + SUMIFS(NhatKy_ViPham!J:J, NhatKy_ViPham!E:E, "10_Sinh", NhatKy_ViPham!F:F, B23, NhatKy_ViPham!C:C, "T32") - SUMIFS(NhatKy_ViPham!K:K, NhatKy_ViPham!E:E, "10_Sinh", NhatKy_ViPham!F:F, B23, NhatKy_ViPham!C:C, "T32")</f>
        <v>100</v>
      </c>
      <c r="AX23" s="7">
        <f>100 + SUMIFS(NhatKy_ViPham!J:J, NhatKy_ViPham!E:E, "10_Sinh", NhatKy_ViPham!F:F, B23, NhatKy_ViPham!C:C, "T33") - SUMIFS(NhatKy_ViPham!K:K, NhatKy_ViPham!E:E, "10_Sinh", NhatKy_ViPham!F:F, B23, NhatKy_ViPham!C:C, "T33")</f>
        <v>100</v>
      </c>
      <c r="AY23" s="7">
        <f>100 + SUMIFS(NhatKy_ViPham!J:J, NhatKy_ViPham!E:E, "10_Sinh", NhatKy_ViPham!F:F, B23, NhatKy_ViPham!C:C, "T34") - SUMIFS(NhatKy_ViPham!K:K, NhatKy_ViPham!E:E, "10_Sinh", NhatKy_ViPham!F:F, B23, NhatKy_ViPham!C:C, "T34")</f>
        <v>100</v>
      </c>
      <c r="AZ23" s="7">
        <f>100 + SUMIFS(NhatKy_ViPham!J:J, NhatKy_ViPham!E:E, "10_Sinh", NhatKy_ViPham!F:F, B23, NhatKy_ViPham!C:C, "T35") - SUMIFS(NhatKy_ViPham!K:K, NhatKy_ViPham!E:E, "10_Sinh", NhatKy_ViPham!F:F, B23, NhatKy_ViPham!C:C, "T35")</f>
        <v>100</v>
      </c>
      <c r="BA23" s="12">
        <f t="shared" si="0"/>
        <v>100</v>
      </c>
      <c r="BB23" s="11" t="s">
        <v>430</v>
      </c>
      <c r="BC23" s="14" t="str">
        <f t="shared" si="1"/>
        <v>Tốt</v>
      </c>
      <c r="BD23" s="10" t="str">
        <f t="shared" si="2"/>
        <v>🟢 BÌNH THƯỜNG</v>
      </c>
    </row>
    <row r="24" spans="1:56" x14ac:dyDescent="0.25">
      <c r="A24" s="5">
        <v>16</v>
      </c>
      <c r="B24" s="15" t="s">
        <v>823</v>
      </c>
      <c r="C24" s="5" t="s">
        <v>824</v>
      </c>
      <c r="D24" s="5" t="s">
        <v>435</v>
      </c>
      <c r="E24" s="11" t="s">
        <v>430</v>
      </c>
      <c r="F24" s="6">
        <f>SUMIFS(NhatKy_ViPham!K:K, NhatKy_ViPham!E:E, "10_Sinh", NhatKy_ViPham!F:F, B24, NhatKy_ViPham!H:H, "L01")</f>
        <v>0</v>
      </c>
      <c r="G24" s="6">
        <f>SUMIFS(NhatKy_ViPham!K:K, NhatKy_ViPham!E:E, "10_Sinh", NhatKy_ViPham!F:F, B24, NhatKy_ViPham!H:H, "L02")</f>
        <v>0</v>
      </c>
      <c r="H24" s="6">
        <f>SUMIFS(NhatKy_ViPham!K:K, NhatKy_ViPham!E:E, "10_Sinh", NhatKy_ViPham!F:F, B24, NhatKy_ViPham!H:H, "L03")</f>
        <v>0</v>
      </c>
      <c r="I24" s="6">
        <f>SUMIFS(NhatKy_ViPham!K:K, NhatKy_ViPham!E:E, "10_Sinh", NhatKy_ViPham!F:F, B24, NhatKy_ViPham!H:H, "L04")</f>
        <v>0</v>
      </c>
      <c r="J24" s="6">
        <f>SUMIFS(NhatKy_ViPham!K:K, NhatKy_ViPham!E:E, "10_Sinh", NhatKy_ViPham!F:F, B24, NhatKy_ViPham!H:H, "L05")</f>
        <v>0</v>
      </c>
      <c r="K24" s="6">
        <f>SUMIFS(NhatKy_ViPham!K:K, NhatKy_ViPham!E:E, "10_Sinh", NhatKy_ViPham!F:F, B24, NhatKy_ViPham!H:H, "L06")</f>
        <v>0</v>
      </c>
      <c r="L24" s="6">
        <f>SUMIFS(NhatKy_ViPham!K:K, NhatKy_ViPham!E:E, "10_Sinh", NhatKy_ViPham!F:F, B24, NhatKy_ViPham!H:H, "L07")</f>
        <v>0</v>
      </c>
      <c r="M24" s="6">
        <f>SUMIFS(NhatKy_ViPham!K:K, NhatKy_ViPham!E:E, "10_Sinh", NhatKy_ViPham!F:F, B24, NhatKy_ViPham!H:H, "L08")</f>
        <v>0</v>
      </c>
      <c r="N24" s="6">
        <f>SUMIFS(NhatKy_ViPham!K:K, NhatKy_ViPham!E:E, "10_Sinh", NhatKy_ViPham!F:F, B24, NhatKy_ViPham!H:H, "L09")</f>
        <v>0</v>
      </c>
      <c r="O24" s="6">
        <f>SUMIFS(NhatKy_ViPham!K:K, NhatKy_ViPham!E:E, "10_Sinh", NhatKy_ViPham!F:F, B24, NhatKy_ViPham!H:H, "L10")</f>
        <v>0</v>
      </c>
      <c r="P24" s="12">
        <f>SUMIFS(NhatKy_ViPham!J:J, NhatKy_ViPham!E:E, "10_Sinh", NhatKy_ViPham!F:F, B24)</f>
        <v>0</v>
      </c>
      <c r="Q24" s="13">
        <f>SUMIFS(NhatKy_ViPham!K:K, NhatKy_ViPham!E:E, "10_Sinh", NhatKy_ViPham!F:F, B24)</f>
        <v>0</v>
      </c>
      <c r="R24" s="6">
        <f>100 + SUMIFS(NhatKy_ViPham!J:J, NhatKy_ViPham!E:E, "10_Sinh", NhatKy_ViPham!F:F, B24, NhatKy_ViPham!C:C, "T1") - SUMIFS(NhatKy_ViPham!K:K, NhatKy_ViPham!E:E, "10_Sinh", NhatKy_ViPham!F:F, B24, NhatKy_ViPham!C:C, "T1")</f>
        <v>100</v>
      </c>
      <c r="S24" s="6">
        <f>100 + SUMIFS(NhatKy_ViPham!J:J, NhatKy_ViPham!E:E, "10_Sinh", NhatKy_ViPham!F:F, B24, NhatKy_ViPham!C:C, "T2") - SUMIFS(NhatKy_ViPham!K:K, NhatKy_ViPham!E:E, "10_Sinh", NhatKy_ViPham!F:F, B24, NhatKy_ViPham!C:C, "T2")</f>
        <v>100</v>
      </c>
      <c r="T24" s="6">
        <f>100 + SUMIFS(NhatKy_ViPham!J:J, NhatKy_ViPham!E:E, "10_Sinh", NhatKy_ViPham!F:F, B24, NhatKy_ViPham!C:C, "T3") - SUMIFS(NhatKy_ViPham!K:K, NhatKy_ViPham!E:E, "10_Sinh", NhatKy_ViPham!F:F, B24, NhatKy_ViPham!C:C, "T3")</f>
        <v>100</v>
      </c>
      <c r="U24" s="6">
        <f>100 + SUMIFS(NhatKy_ViPham!J:J, NhatKy_ViPham!E:E, "10_Sinh", NhatKy_ViPham!F:F, B24, NhatKy_ViPham!C:C, "T4") - SUMIFS(NhatKy_ViPham!K:K, NhatKy_ViPham!E:E, "10_Sinh", NhatKy_ViPham!F:F, B24, NhatKy_ViPham!C:C, "T4")</f>
        <v>100</v>
      </c>
      <c r="V24" s="6">
        <f>100 + SUMIFS(NhatKy_ViPham!J:J, NhatKy_ViPham!E:E, "10_Sinh", NhatKy_ViPham!F:F, B24, NhatKy_ViPham!C:C, "T5") - SUMIFS(NhatKy_ViPham!K:K, NhatKy_ViPham!E:E, "10_Sinh", NhatKy_ViPham!F:F, B24, NhatKy_ViPham!C:C, "T5")</f>
        <v>100</v>
      </c>
      <c r="W24" s="6">
        <f>100 + SUMIFS(NhatKy_ViPham!J:J, NhatKy_ViPham!E:E, "10_Sinh", NhatKy_ViPham!F:F, B24, NhatKy_ViPham!C:C, "T6") - SUMIFS(NhatKy_ViPham!K:K, NhatKy_ViPham!E:E, "10_Sinh", NhatKy_ViPham!F:F, B24, NhatKy_ViPham!C:C, "T6")</f>
        <v>100</v>
      </c>
      <c r="X24" s="6">
        <f>100 + SUMIFS(NhatKy_ViPham!J:J, NhatKy_ViPham!E:E, "10_Sinh", NhatKy_ViPham!F:F, B24, NhatKy_ViPham!C:C, "T7") - SUMIFS(NhatKy_ViPham!K:K, NhatKy_ViPham!E:E, "10_Sinh", NhatKy_ViPham!F:F, B24, NhatKy_ViPham!C:C, "T7")</f>
        <v>100</v>
      </c>
      <c r="Y24" s="6">
        <f>100 + SUMIFS(NhatKy_ViPham!J:J, NhatKy_ViPham!E:E, "10_Sinh", NhatKy_ViPham!F:F, B24, NhatKy_ViPham!C:C, "T8") - SUMIFS(NhatKy_ViPham!K:K, NhatKy_ViPham!E:E, "10_Sinh", NhatKy_ViPham!F:F, B24, NhatKy_ViPham!C:C, "T8")</f>
        <v>100</v>
      </c>
      <c r="Z24" s="6">
        <f>100 + SUMIFS(NhatKy_ViPham!J:J, NhatKy_ViPham!E:E, "10_Sinh", NhatKy_ViPham!F:F, B24, NhatKy_ViPham!C:C, "T9") - SUMIFS(NhatKy_ViPham!K:K, NhatKy_ViPham!E:E, "10_Sinh", NhatKy_ViPham!F:F, B24, NhatKy_ViPham!C:C, "T9")</f>
        <v>100</v>
      </c>
      <c r="AA24" s="6">
        <f>100 + SUMIFS(NhatKy_ViPham!J:J, NhatKy_ViPham!E:E, "10_Sinh", NhatKy_ViPham!F:F, B24, NhatKy_ViPham!C:C, "T10") - SUMIFS(NhatKy_ViPham!K:K, NhatKy_ViPham!E:E, "10_Sinh", NhatKy_ViPham!F:F, B24, NhatKy_ViPham!C:C, "T10")</f>
        <v>100</v>
      </c>
      <c r="AB24" s="6">
        <f>100 + SUMIFS(NhatKy_ViPham!J:J, NhatKy_ViPham!E:E, "10_Sinh", NhatKy_ViPham!F:F, B24, NhatKy_ViPham!C:C, "T11") - SUMIFS(NhatKy_ViPham!K:K, NhatKy_ViPham!E:E, "10_Sinh", NhatKy_ViPham!F:F, B24, NhatKy_ViPham!C:C, "T11")</f>
        <v>100</v>
      </c>
      <c r="AC24" s="6">
        <f>100 + SUMIFS(NhatKy_ViPham!J:J, NhatKy_ViPham!E:E, "10_Sinh", NhatKy_ViPham!F:F, B24, NhatKy_ViPham!C:C, "T12") - SUMIFS(NhatKy_ViPham!K:K, NhatKy_ViPham!E:E, "10_Sinh", NhatKy_ViPham!F:F, B24, NhatKy_ViPham!C:C, "T12")</f>
        <v>100</v>
      </c>
      <c r="AD24" s="6">
        <f>100 + SUMIFS(NhatKy_ViPham!J:J, NhatKy_ViPham!E:E, "10_Sinh", NhatKy_ViPham!F:F, B24, NhatKy_ViPham!C:C, "T13") - SUMIFS(NhatKy_ViPham!K:K, NhatKy_ViPham!E:E, "10_Sinh", NhatKy_ViPham!F:F, B24, NhatKy_ViPham!C:C, "T13")</f>
        <v>100</v>
      </c>
      <c r="AE24" s="6">
        <f>100 + SUMIFS(NhatKy_ViPham!J:J, NhatKy_ViPham!E:E, "10_Sinh", NhatKy_ViPham!F:F, B24, NhatKy_ViPham!C:C, "T14") - SUMIFS(NhatKy_ViPham!K:K, NhatKy_ViPham!E:E, "10_Sinh", NhatKy_ViPham!F:F, B24, NhatKy_ViPham!C:C, "T14")</f>
        <v>100</v>
      </c>
      <c r="AF24" s="6">
        <f>100 + SUMIFS(NhatKy_ViPham!J:J, NhatKy_ViPham!E:E, "10_Sinh", NhatKy_ViPham!F:F, B24, NhatKy_ViPham!C:C, "T15") - SUMIFS(NhatKy_ViPham!K:K, NhatKy_ViPham!E:E, "10_Sinh", NhatKy_ViPham!F:F, B24, NhatKy_ViPham!C:C, "T15")</f>
        <v>100</v>
      </c>
      <c r="AG24" s="6">
        <f>100 + SUMIFS(NhatKy_ViPham!J:J, NhatKy_ViPham!E:E, "10_Sinh", NhatKy_ViPham!F:F, B24, NhatKy_ViPham!C:C, "T16") - SUMIFS(NhatKy_ViPham!K:K, NhatKy_ViPham!E:E, "10_Sinh", NhatKy_ViPham!F:F, B24, NhatKy_ViPham!C:C, "T16")</f>
        <v>100</v>
      </c>
      <c r="AH24" s="6">
        <f>100 + SUMIFS(NhatKy_ViPham!J:J, NhatKy_ViPham!E:E, "10_Sinh", NhatKy_ViPham!F:F, B24, NhatKy_ViPham!C:C, "T17") - SUMIFS(NhatKy_ViPham!K:K, NhatKy_ViPham!E:E, "10_Sinh", NhatKy_ViPham!F:F, B24, NhatKy_ViPham!C:C, "T17")</f>
        <v>100</v>
      </c>
      <c r="AI24" s="6">
        <f>100 + SUMIFS(NhatKy_ViPham!J:J, NhatKy_ViPham!E:E, "10_Sinh", NhatKy_ViPham!F:F, B24, NhatKy_ViPham!C:C, "T18") - SUMIFS(NhatKy_ViPham!K:K, NhatKy_ViPham!E:E, "10_Sinh", NhatKy_ViPham!F:F, B24, NhatKy_ViPham!C:C, "T18")</f>
        <v>100</v>
      </c>
      <c r="AJ24" s="6">
        <f>100 + SUMIFS(NhatKy_ViPham!J:J, NhatKy_ViPham!E:E, "10_Sinh", NhatKy_ViPham!F:F, B24, NhatKy_ViPham!C:C, "T19") - SUMIFS(NhatKy_ViPham!K:K, NhatKy_ViPham!E:E, "10_Sinh", NhatKy_ViPham!F:F, B24, NhatKy_ViPham!C:C, "T19")</f>
        <v>100</v>
      </c>
      <c r="AK24" s="6">
        <f>100 + SUMIFS(NhatKy_ViPham!J:J, NhatKy_ViPham!E:E, "10_Sinh", NhatKy_ViPham!F:F, B24, NhatKy_ViPham!C:C, "T20") - SUMIFS(NhatKy_ViPham!K:K, NhatKy_ViPham!E:E, "10_Sinh", NhatKy_ViPham!F:F, B24, NhatKy_ViPham!C:C, "T20")</f>
        <v>100</v>
      </c>
      <c r="AL24" s="6">
        <f>100 + SUMIFS(NhatKy_ViPham!J:J, NhatKy_ViPham!E:E, "10_Sinh", NhatKy_ViPham!F:F, B24, NhatKy_ViPham!C:C, "T21") - SUMIFS(NhatKy_ViPham!K:K, NhatKy_ViPham!E:E, "10_Sinh", NhatKy_ViPham!F:F, B24, NhatKy_ViPham!C:C, "T21")</f>
        <v>100</v>
      </c>
      <c r="AM24" s="6">
        <f>100 + SUMIFS(NhatKy_ViPham!J:J, NhatKy_ViPham!E:E, "10_Sinh", NhatKy_ViPham!F:F, B24, NhatKy_ViPham!C:C, "T22") - SUMIFS(NhatKy_ViPham!K:K, NhatKy_ViPham!E:E, "10_Sinh", NhatKy_ViPham!F:F, B24, NhatKy_ViPham!C:C, "T22")</f>
        <v>100</v>
      </c>
      <c r="AN24" s="6">
        <f>100 + SUMIFS(NhatKy_ViPham!J:J, NhatKy_ViPham!E:E, "10_Sinh", NhatKy_ViPham!F:F, B24, NhatKy_ViPham!C:C, "T23") - SUMIFS(NhatKy_ViPham!K:K, NhatKy_ViPham!E:E, "10_Sinh", NhatKy_ViPham!F:F, B24, NhatKy_ViPham!C:C, "T23")</f>
        <v>100</v>
      </c>
      <c r="AO24" s="6">
        <f>100 + SUMIFS(NhatKy_ViPham!J:J, NhatKy_ViPham!E:E, "10_Sinh", NhatKy_ViPham!F:F, B24, NhatKy_ViPham!C:C, "T24") - SUMIFS(NhatKy_ViPham!K:K, NhatKy_ViPham!E:E, "10_Sinh", NhatKy_ViPham!F:F, B24, NhatKy_ViPham!C:C, "T24")</f>
        <v>100</v>
      </c>
      <c r="AP24" s="6">
        <f>100 + SUMIFS(NhatKy_ViPham!J:J, NhatKy_ViPham!E:E, "10_Sinh", NhatKy_ViPham!F:F, B24, NhatKy_ViPham!C:C, "T25") - SUMIFS(NhatKy_ViPham!K:K, NhatKy_ViPham!E:E, "10_Sinh", NhatKy_ViPham!F:F, B24, NhatKy_ViPham!C:C, "T25")</f>
        <v>100</v>
      </c>
      <c r="AQ24" s="6">
        <f>100 + SUMIFS(NhatKy_ViPham!J:J, NhatKy_ViPham!E:E, "10_Sinh", NhatKy_ViPham!F:F, B24, NhatKy_ViPham!C:C, "T26") - SUMIFS(NhatKy_ViPham!K:K, NhatKy_ViPham!E:E, "10_Sinh", NhatKy_ViPham!F:F, B24, NhatKy_ViPham!C:C, "T26")</f>
        <v>100</v>
      </c>
      <c r="AR24" s="6">
        <f>100 + SUMIFS(NhatKy_ViPham!J:J, NhatKy_ViPham!E:E, "10_Sinh", NhatKy_ViPham!F:F, B24, NhatKy_ViPham!C:C, "T27") - SUMIFS(NhatKy_ViPham!K:K, NhatKy_ViPham!E:E, "10_Sinh", NhatKy_ViPham!F:F, B24, NhatKy_ViPham!C:C, "T27")</f>
        <v>100</v>
      </c>
      <c r="AS24" s="6">
        <f>100 + SUMIFS(NhatKy_ViPham!J:J, NhatKy_ViPham!E:E, "10_Sinh", NhatKy_ViPham!F:F, B24, NhatKy_ViPham!C:C, "T28") - SUMIFS(NhatKy_ViPham!K:K, NhatKy_ViPham!E:E, "10_Sinh", NhatKy_ViPham!F:F, B24, NhatKy_ViPham!C:C, "T28")</f>
        <v>100</v>
      </c>
      <c r="AT24" s="6">
        <f>100 + SUMIFS(NhatKy_ViPham!J:J, NhatKy_ViPham!E:E, "10_Sinh", NhatKy_ViPham!F:F, B24, NhatKy_ViPham!C:C, "T29") - SUMIFS(NhatKy_ViPham!K:K, NhatKy_ViPham!E:E, "10_Sinh", NhatKy_ViPham!F:F, B24, NhatKy_ViPham!C:C, "T29")</f>
        <v>100</v>
      </c>
      <c r="AU24" s="6">
        <f>100 + SUMIFS(NhatKy_ViPham!J:J, NhatKy_ViPham!E:E, "10_Sinh", NhatKy_ViPham!F:F, B24, NhatKy_ViPham!C:C, "T30") - SUMIFS(NhatKy_ViPham!K:K, NhatKy_ViPham!E:E, "10_Sinh", NhatKy_ViPham!F:F, B24, NhatKy_ViPham!C:C, "T30")</f>
        <v>100</v>
      </c>
      <c r="AV24" s="6">
        <f>100 + SUMIFS(NhatKy_ViPham!J:J, NhatKy_ViPham!E:E, "10_Sinh", NhatKy_ViPham!F:F, B24, NhatKy_ViPham!C:C, "T31") - SUMIFS(NhatKy_ViPham!K:K, NhatKy_ViPham!E:E, "10_Sinh", NhatKy_ViPham!F:F, B24, NhatKy_ViPham!C:C, "T31")</f>
        <v>100</v>
      </c>
      <c r="AW24" s="6">
        <f>100 + SUMIFS(NhatKy_ViPham!J:J, NhatKy_ViPham!E:E, "10_Sinh", NhatKy_ViPham!F:F, B24, NhatKy_ViPham!C:C, "T32") - SUMIFS(NhatKy_ViPham!K:K, NhatKy_ViPham!E:E, "10_Sinh", NhatKy_ViPham!F:F, B24, NhatKy_ViPham!C:C, "T32")</f>
        <v>100</v>
      </c>
      <c r="AX24" s="6">
        <f>100 + SUMIFS(NhatKy_ViPham!J:J, NhatKy_ViPham!E:E, "10_Sinh", NhatKy_ViPham!F:F, B24, NhatKy_ViPham!C:C, "T33") - SUMIFS(NhatKy_ViPham!K:K, NhatKy_ViPham!E:E, "10_Sinh", NhatKy_ViPham!F:F, B24, NhatKy_ViPham!C:C, "T33")</f>
        <v>100</v>
      </c>
      <c r="AY24" s="6">
        <f>100 + SUMIFS(NhatKy_ViPham!J:J, NhatKy_ViPham!E:E, "10_Sinh", NhatKy_ViPham!F:F, B24, NhatKy_ViPham!C:C, "T34") - SUMIFS(NhatKy_ViPham!K:K, NhatKy_ViPham!E:E, "10_Sinh", NhatKy_ViPham!F:F, B24, NhatKy_ViPham!C:C, "T34")</f>
        <v>100</v>
      </c>
      <c r="AZ24" s="6">
        <f>100 + SUMIFS(NhatKy_ViPham!J:J, NhatKy_ViPham!E:E, "10_Sinh", NhatKy_ViPham!F:F, B24, NhatKy_ViPham!C:C, "T35") - SUMIFS(NhatKy_ViPham!K:K, NhatKy_ViPham!E:E, "10_Sinh", NhatKy_ViPham!F:F, B24, NhatKy_ViPham!C:C, "T35")</f>
        <v>100</v>
      </c>
      <c r="BA24" s="12">
        <f t="shared" si="0"/>
        <v>100</v>
      </c>
      <c r="BB24" s="11" t="s">
        <v>430</v>
      </c>
      <c r="BC24" s="16" t="str">
        <f t="shared" si="1"/>
        <v>Tốt</v>
      </c>
      <c r="BD24" s="15" t="str">
        <f t="shared" si="2"/>
        <v>🟢 BÌNH THƯỜNG</v>
      </c>
    </row>
    <row r="25" spans="1:56" x14ac:dyDescent="0.25">
      <c r="A25" s="4">
        <v>17</v>
      </c>
      <c r="B25" s="10" t="s">
        <v>825</v>
      </c>
      <c r="C25" s="4" t="s">
        <v>826</v>
      </c>
      <c r="D25" s="4" t="s">
        <v>435</v>
      </c>
      <c r="E25" s="11" t="s">
        <v>430</v>
      </c>
      <c r="F25" s="7">
        <f>SUMIFS(NhatKy_ViPham!K:K, NhatKy_ViPham!E:E, "10_Sinh", NhatKy_ViPham!F:F, B25, NhatKy_ViPham!H:H, "L01")</f>
        <v>0</v>
      </c>
      <c r="G25" s="7">
        <f>SUMIFS(NhatKy_ViPham!K:K, NhatKy_ViPham!E:E, "10_Sinh", NhatKy_ViPham!F:F, B25, NhatKy_ViPham!H:H, "L02")</f>
        <v>0</v>
      </c>
      <c r="H25" s="7">
        <f>SUMIFS(NhatKy_ViPham!K:K, NhatKy_ViPham!E:E, "10_Sinh", NhatKy_ViPham!F:F, B25, NhatKy_ViPham!H:H, "L03")</f>
        <v>0</v>
      </c>
      <c r="I25" s="7">
        <f>SUMIFS(NhatKy_ViPham!K:K, NhatKy_ViPham!E:E, "10_Sinh", NhatKy_ViPham!F:F, B25, NhatKy_ViPham!H:H, "L04")</f>
        <v>0</v>
      </c>
      <c r="J25" s="7">
        <f>SUMIFS(NhatKy_ViPham!K:K, NhatKy_ViPham!E:E, "10_Sinh", NhatKy_ViPham!F:F, B25, NhatKy_ViPham!H:H, "L05")</f>
        <v>0</v>
      </c>
      <c r="K25" s="7">
        <f>SUMIFS(NhatKy_ViPham!K:K, NhatKy_ViPham!E:E, "10_Sinh", NhatKy_ViPham!F:F, B25, NhatKy_ViPham!H:H, "L06")</f>
        <v>0</v>
      </c>
      <c r="L25" s="7">
        <f>SUMIFS(NhatKy_ViPham!K:K, NhatKy_ViPham!E:E, "10_Sinh", NhatKy_ViPham!F:F, B25, NhatKy_ViPham!H:H, "L07")</f>
        <v>0</v>
      </c>
      <c r="M25" s="7">
        <f>SUMIFS(NhatKy_ViPham!K:K, NhatKy_ViPham!E:E, "10_Sinh", NhatKy_ViPham!F:F, B25, NhatKy_ViPham!H:H, "L08")</f>
        <v>0</v>
      </c>
      <c r="N25" s="7">
        <f>SUMIFS(NhatKy_ViPham!K:K, NhatKy_ViPham!E:E, "10_Sinh", NhatKy_ViPham!F:F, B25, NhatKy_ViPham!H:H, "L09")</f>
        <v>0</v>
      </c>
      <c r="O25" s="7">
        <f>SUMIFS(NhatKy_ViPham!K:K, NhatKy_ViPham!E:E, "10_Sinh", NhatKy_ViPham!F:F, B25, NhatKy_ViPham!H:H, "L10")</f>
        <v>0</v>
      </c>
      <c r="P25" s="12">
        <f>SUMIFS(NhatKy_ViPham!J:J, NhatKy_ViPham!E:E, "10_Sinh", NhatKy_ViPham!F:F, B25)</f>
        <v>0</v>
      </c>
      <c r="Q25" s="13">
        <f>SUMIFS(NhatKy_ViPham!K:K, NhatKy_ViPham!E:E, "10_Sinh", NhatKy_ViPham!F:F, B25)</f>
        <v>0</v>
      </c>
      <c r="R25" s="7">
        <f>100 + SUMIFS(NhatKy_ViPham!J:J, NhatKy_ViPham!E:E, "10_Sinh", NhatKy_ViPham!F:F, B25, NhatKy_ViPham!C:C, "T1") - SUMIFS(NhatKy_ViPham!K:K, NhatKy_ViPham!E:E, "10_Sinh", NhatKy_ViPham!F:F, B25, NhatKy_ViPham!C:C, "T1")</f>
        <v>100</v>
      </c>
      <c r="S25" s="7">
        <f>100 + SUMIFS(NhatKy_ViPham!J:J, NhatKy_ViPham!E:E, "10_Sinh", NhatKy_ViPham!F:F, B25, NhatKy_ViPham!C:C, "T2") - SUMIFS(NhatKy_ViPham!K:K, NhatKy_ViPham!E:E, "10_Sinh", NhatKy_ViPham!F:F, B25, NhatKy_ViPham!C:C, "T2")</f>
        <v>100</v>
      </c>
      <c r="T25" s="7">
        <f>100 + SUMIFS(NhatKy_ViPham!J:J, NhatKy_ViPham!E:E, "10_Sinh", NhatKy_ViPham!F:F, B25, NhatKy_ViPham!C:C, "T3") - SUMIFS(NhatKy_ViPham!K:K, NhatKy_ViPham!E:E, "10_Sinh", NhatKy_ViPham!F:F, B25, NhatKy_ViPham!C:C, "T3")</f>
        <v>100</v>
      </c>
      <c r="U25" s="7">
        <f>100 + SUMIFS(NhatKy_ViPham!J:J, NhatKy_ViPham!E:E, "10_Sinh", NhatKy_ViPham!F:F, B25, NhatKy_ViPham!C:C, "T4") - SUMIFS(NhatKy_ViPham!K:K, NhatKy_ViPham!E:E, "10_Sinh", NhatKy_ViPham!F:F, B25, NhatKy_ViPham!C:C, "T4")</f>
        <v>100</v>
      </c>
      <c r="V25" s="7">
        <f>100 + SUMIFS(NhatKy_ViPham!J:J, NhatKy_ViPham!E:E, "10_Sinh", NhatKy_ViPham!F:F, B25, NhatKy_ViPham!C:C, "T5") - SUMIFS(NhatKy_ViPham!K:K, NhatKy_ViPham!E:E, "10_Sinh", NhatKy_ViPham!F:F, B25, NhatKy_ViPham!C:C, "T5")</f>
        <v>100</v>
      </c>
      <c r="W25" s="7">
        <f>100 + SUMIFS(NhatKy_ViPham!J:J, NhatKy_ViPham!E:E, "10_Sinh", NhatKy_ViPham!F:F, B25, NhatKy_ViPham!C:C, "T6") - SUMIFS(NhatKy_ViPham!K:K, NhatKy_ViPham!E:E, "10_Sinh", NhatKy_ViPham!F:F, B25, NhatKy_ViPham!C:C, "T6")</f>
        <v>100</v>
      </c>
      <c r="X25" s="7">
        <f>100 + SUMIFS(NhatKy_ViPham!J:J, NhatKy_ViPham!E:E, "10_Sinh", NhatKy_ViPham!F:F, B25, NhatKy_ViPham!C:C, "T7") - SUMIFS(NhatKy_ViPham!K:K, NhatKy_ViPham!E:E, "10_Sinh", NhatKy_ViPham!F:F, B25, NhatKy_ViPham!C:C, "T7")</f>
        <v>100</v>
      </c>
      <c r="Y25" s="7">
        <f>100 + SUMIFS(NhatKy_ViPham!J:J, NhatKy_ViPham!E:E, "10_Sinh", NhatKy_ViPham!F:F, B25, NhatKy_ViPham!C:C, "T8") - SUMIFS(NhatKy_ViPham!K:K, NhatKy_ViPham!E:E, "10_Sinh", NhatKy_ViPham!F:F, B25, NhatKy_ViPham!C:C, "T8")</f>
        <v>100</v>
      </c>
      <c r="Z25" s="7">
        <f>100 + SUMIFS(NhatKy_ViPham!J:J, NhatKy_ViPham!E:E, "10_Sinh", NhatKy_ViPham!F:F, B25, NhatKy_ViPham!C:C, "T9") - SUMIFS(NhatKy_ViPham!K:K, NhatKy_ViPham!E:E, "10_Sinh", NhatKy_ViPham!F:F, B25, NhatKy_ViPham!C:C, "T9")</f>
        <v>100</v>
      </c>
      <c r="AA25" s="7">
        <f>100 + SUMIFS(NhatKy_ViPham!J:J, NhatKy_ViPham!E:E, "10_Sinh", NhatKy_ViPham!F:F, B25, NhatKy_ViPham!C:C, "T10") - SUMIFS(NhatKy_ViPham!K:K, NhatKy_ViPham!E:E, "10_Sinh", NhatKy_ViPham!F:F, B25, NhatKy_ViPham!C:C, "T10")</f>
        <v>100</v>
      </c>
      <c r="AB25" s="7">
        <f>100 + SUMIFS(NhatKy_ViPham!J:J, NhatKy_ViPham!E:E, "10_Sinh", NhatKy_ViPham!F:F, B25, NhatKy_ViPham!C:C, "T11") - SUMIFS(NhatKy_ViPham!K:K, NhatKy_ViPham!E:E, "10_Sinh", NhatKy_ViPham!F:F, B25, NhatKy_ViPham!C:C, "T11")</f>
        <v>100</v>
      </c>
      <c r="AC25" s="7">
        <f>100 + SUMIFS(NhatKy_ViPham!J:J, NhatKy_ViPham!E:E, "10_Sinh", NhatKy_ViPham!F:F, B25, NhatKy_ViPham!C:C, "T12") - SUMIFS(NhatKy_ViPham!K:K, NhatKy_ViPham!E:E, "10_Sinh", NhatKy_ViPham!F:F, B25, NhatKy_ViPham!C:C, "T12")</f>
        <v>100</v>
      </c>
      <c r="AD25" s="7">
        <f>100 + SUMIFS(NhatKy_ViPham!J:J, NhatKy_ViPham!E:E, "10_Sinh", NhatKy_ViPham!F:F, B25, NhatKy_ViPham!C:C, "T13") - SUMIFS(NhatKy_ViPham!K:K, NhatKy_ViPham!E:E, "10_Sinh", NhatKy_ViPham!F:F, B25, NhatKy_ViPham!C:C, "T13")</f>
        <v>100</v>
      </c>
      <c r="AE25" s="7">
        <f>100 + SUMIFS(NhatKy_ViPham!J:J, NhatKy_ViPham!E:E, "10_Sinh", NhatKy_ViPham!F:F, B25, NhatKy_ViPham!C:C, "T14") - SUMIFS(NhatKy_ViPham!K:K, NhatKy_ViPham!E:E, "10_Sinh", NhatKy_ViPham!F:F, B25, NhatKy_ViPham!C:C, "T14")</f>
        <v>100</v>
      </c>
      <c r="AF25" s="7">
        <f>100 + SUMIFS(NhatKy_ViPham!J:J, NhatKy_ViPham!E:E, "10_Sinh", NhatKy_ViPham!F:F, B25, NhatKy_ViPham!C:C, "T15") - SUMIFS(NhatKy_ViPham!K:K, NhatKy_ViPham!E:E, "10_Sinh", NhatKy_ViPham!F:F, B25, NhatKy_ViPham!C:C, "T15")</f>
        <v>100</v>
      </c>
      <c r="AG25" s="7">
        <f>100 + SUMIFS(NhatKy_ViPham!J:J, NhatKy_ViPham!E:E, "10_Sinh", NhatKy_ViPham!F:F, B25, NhatKy_ViPham!C:C, "T16") - SUMIFS(NhatKy_ViPham!K:K, NhatKy_ViPham!E:E, "10_Sinh", NhatKy_ViPham!F:F, B25, NhatKy_ViPham!C:C, "T16")</f>
        <v>100</v>
      </c>
      <c r="AH25" s="7">
        <f>100 + SUMIFS(NhatKy_ViPham!J:J, NhatKy_ViPham!E:E, "10_Sinh", NhatKy_ViPham!F:F, B25, NhatKy_ViPham!C:C, "T17") - SUMIFS(NhatKy_ViPham!K:K, NhatKy_ViPham!E:E, "10_Sinh", NhatKy_ViPham!F:F, B25, NhatKy_ViPham!C:C, "T17")</f>
        <v>100</v>
      </c>
      <c r="AI25" s="7">
        <f>100 + SUMIFS(NhatKy_ViPham!J:J, NhatKy_ViPham!E:E, "10_Sinh", NhatKy_ViPham!F:F, B25, NhatKy_ViPham!C:C, "T18") - SUMIFS(NhatKy_ViPham!K:K, NhatKy_ViPham!E:E, "10_Sinh", NhatKy_ViPham!F:F, B25, NhatKy_ViPham!C:C, "T18")</f>
        <v>100</v>
      </c>
      <c r="AJ25" s="7">
        <f>100 + SUMIFS(NhatKy_ViPham!J:J, NhatKy_ViPham!E:E, "10_Sinh", NhatKy_ViPham!F:F, B25, NhatKy_ViPham!C:C, "T19") - SUMIFS(NhatKy_ViPham!K:K, NhatKy_ViPham!E:E, "10_Sinh", NhatKy_ViPham!F:F, B25, NhatKy_ViPham!C:C, "T19")</f>
        <v>100</v>
      </c>
      <c r="AK25" s="7">
        <f>100 + SUMIFS(NhatKy_ViPham!J:J, NhatKy_ViPham!E:E, "10_Sinh", NhatKy_ViPham!F:F, B25, NhatKy_ViPham!C:C, "T20") - SUMIFS(NhatKy_ViPham!K:K, NhatKy_ViPham!E:E, "10_Sinh", NhatKy_ViPham!F:F, B25, NhatKy_ViPham!C:C, "T20")</f>
        <v>100</v>
      </c>
      <c r="AL25" s="7">
        <f>100 + SUMIFS(NhatKy_ViPham!J:J, NhatKy_ViPham!E:E, "10_Sinh", NhatKy_ViPham!F:F, B25, NhatKy_ViPham!C:C, "T21") - SUMIFS(NhatKy_ViPham!K:K, NhatKy_ViPham!E:E, "10_Sinh", NhatKy_ViPham!F:F, B25, NhatKy_ViPham!C:C, "T21")</f>
        <v>100</v>
      </c>
      <c r="AM25" s="7">
        <f>100 + SUMIFS(NhatKy_ViPham!J:J, NhatKy_ViPham!E:E, "10_Sinh", NhatKy_ViPham!F:F, B25, NhatKy_ViPham!C:C, "T22") - SUMIFS(NhatKy_ViPham!K:K, NhatKy_ViPham!E:E, "10_Sinh", NhatKy_ViPham!F:F, B25, NhatKy_ViPham!C:C, "T22")</f>
        <v>100</v>
      </c>
      <c r="AN25" s="7">
        <f>100 + SUMIFS(NhatKy_ViPham!J:J, NhatKy_ViPham!E:E, "10_Sinh", NhatKy_ViPham!F:F, B25, NhatKy_ViPham!C:C, "T23") - SUMIFS(NhatKy_ViPham!K:K, NhatKy_ViPham!E:E, "10_Sinh", NhatKy_ViPham!F:F, B25, NhatKy_ViPham!C:C, "T23")</f>
        <v>100</v>
      </c>
      <c r="AO25" s="7">
        <f>100 + SUMIFS(NhatKy_ViPham!J:J, NhatKy_ViPham!E:E, "10_Sinh", NhatKy_ViPham!F:F, B25, NhatKy_ViPham!C:C, "T24") - SUMIFS(NhatKy_ViPham!K:K, NhatKy_ViPham!E:E, "10_Sinh", NhatKy_ViPham!F:F, B25, NhatKy_ViPham!C:C, "T24")</f>
        <v>100</v>
      </c>
      <c r="AP25" s="7">
        <f>100 + SUMIFS(NhatKy_ViPham!J:J, NhatKy_ViPham!E:E, "10_Sinh", NhatKy_ViPham!F:F, B25, NhatKy_ViPham!C:C, "T25") - SUMIFS(NhatKy_ViPham!K:K, NhatKy_ViPham!E:E, "10_Sinh", NhatKy_ViPham!F:F, B25, NhatKy_ViPham!C:C, "T25")</f>
        <v>100</v>
      </c>
      <c r="AQ25" s="7">
        <f>100 + SUMIFS(NhatKy_ViPham!J:J, NhatKy_ViPham!E:E, "10_Sinh", NhatKy_ViPham!F:F, B25, NhatKy_ViPham!C:C, "T26") - SUMIFS(NhatKy_ViPham!K:K, NhatKy_ViPham!E:E, "10_Sinh", NhatKy_ViPham!F:F, B25, NhatKy_ViPham!C:C, "T26")</f>
        <v>100</v>
      </c>
      <c r="AR25" s="7">
        <f>100 + SUMIFS(NhatKy_ViPham!J:J, NhatKy_ViPham!E:E, "10_Sinh", NhatKy_ViPham!F:F, B25, NhatKy_ViPham!C:C, "T27") - SUMIFS(NhatKy_ViPham!K:K, NhatKy_ViPham!E:E, "10_Sinh", NhatKy_ViPham!F:F, B25, NhatKy_ViPham!C:C, "T27")</f>
        <v>100</v>
      </c>
      <c r="AS25" s="7">
        <f>100 + SUMIFS(NhatKy_ViPham!J:J, NhatKy_ViPham!E:E, "10_Sinh", NhatKy_ViPham!F:F, B25, NhatKy_ViPham!C:C, "T28") - SUMIFS(NhatKy_ViPham!K:K, NhatKy_ViPham!E:E, "10_Sinh", NhatKy_ViPham!F:F, B25, NhatKy_ViPham!C:C, "T28")</f>
        <v>100</v>
      </c>
      <c r="AT25" s="7">
        <f>100 + SUMIFS(NhatKy_ViPham!J:J, NhatKy_ViPham!E:E, "10_Sinh", NhatKy_ViPham!F:F, B25, NhatKy_ViPham!C:C, "T29") - SUMIFS(NhatKy_ViPham!K:K, NhatKy_ViPham!E:E, "10_Sinh", NhatKy_ViPham!F:F, B25, NhatKy_ViPham!C:C, "T29")</f>
        <v>100</v>
      </c>
      <c r="AU25" s="7">
        <f>100 + SUMIFS(NhatKy_ViPham!J:J, NhatKy_ViPham!E:E, "10_Sinh", NhatKy_ViPham!F:F, B25, NhatKy_ViPham!C:C, "T30") - SUMIFS(NhatKy_ViPham!K:K, NhatKy_ViPham!E:E, "10_Sinh", NhatKy_ViPham!F:F, B25, NhatKy_ViPham!C:C, "T30")</f>
        <v>100</v>
      </c>
      <c r="AV25" s="7">
        <f>100 + SUMIFS(NhatKy_ViPham!J:J, NhatKy_ViPham!E:E, "10_Sinh", NhatKy_ViPham!F:F, B25, NhatKy_ViPham!C:C, "T31") - SUMIFS(NhatKy_ViPham!K:K, NhatKy_ViPham!E:E, "10_Sinh", NhatKy_ViPham!F:F, B25, NhatKy_ViPham!C:C, "T31")</f>
        <v>100</v>
      </c>
      <c r="AW25" s="7">
        <f>100 + SUMIFS(NhatKy_ViPham!J:J, NhatKy_ViPham!E:E, "10_Sinh", NhatKy_ViPham!F:F, B25, NhatKy_ViPham!C:C, "T32") - SUMIFS(NhatKy_ViPham!K:K, NhatKy_ViPham!E:E, "10_Sinh", NhatKy_ViPham!F:F, B25, NhatKy_ViPham!C:C, "T32")</f>
        <v>100</v>
      </c>
      <c r="AX25" s="7">
        <f>100 + SUMIFS(NhatKy_ViPham!J:J, NhatKy_ViPham!E:E, "10_Sinh", NhatKy_ViPham!F:F, B25, NhatKy_ViPham!C:C, "T33") - SUMIFS(NhatKy_ViPham!K:K, NhatKy_ViPham!E:E, "10_Sinh", NhatKy_ViPham!F:F, B25, NhatKy_ViPham!C:C, "T33")</f>
        <v>100</v>
      </c>
      <c r="AY25" s="7">
        <f>100 + SUMIFS(NhatKy_ViPham!J:J, NhatKy_ViPham!E:E, "10_Sinh", NhatKy_ViPham!F:F, B25, NhatKy_ViPham!C:C, "T34") - SUMIFS(NhatKy_ViPham!K:K, NhatKy_ViPham!E:E, "10_Sinh", NhatKy_ViPham!F:F, B25, NhatKy_ViPham!C:C, "T34")</f>
        <v>100</v>
      </c>
      <c r="AZ25" s="7">
        <f>100 + SUMIFS(NhatKy_ViPham!J:J, NhatKy_ViPham!E:E, "10_Sinh", NhatKy_ViPham!F:F, B25, NhatKy_ViPham!C:C, "T35") - SUMIFS(NhatKy_ViPham!K:K, NhatKy_ViPham!E:E, "10_Sinh", NhatKy_ViPham!F:F, B25, NhatKy_ViPham!C:C, "T35")</f>
        <v>100</v>
      </c>
      <c r="BA25" s="12">
        <f t="shared" si="0"/>
        <v>100</v>
      </c>
      <c r="BB25" s="11" t="s">
        <v>430</v>
      </c>
      <c r="BC25" s="14" t="str">
        <f t="shared" si="1"/>
        <v>Tốt</v>
      </c>
      <c r="BD25" s="10" t="str">
        <f t="shared" si="2"/>
        <v>🟢 BÌNH THƯỜNG</v>
      </c>
    </row>
    <row r="26" spans="1:56" x14ac:dyDescent="0.25">
      <c r="A26" s="5">
        <v>18</v>
      </c>
      <c r="B26" s="15" t="s">
        <v>827</v>
      </c>
      <c r="C26" s="5" t="s">
        <v>828</v>
      </c>
      <c r="D26" s="5" t="s">
        <v>429</v>
      </c>
      <c r="E26" s="11" t="s">
        <v>430</v>
      </c>
      <c r="F26" s="6">
        <f>SUMIFS(NhatKy_ViPham!K:K, NhatKy_ViPham!E:E, "10_Sinh", NhatKy_ViPham!F:F, B26, NhatKy_ViPham!H:H, "L01")</f>
        <v>0</v>
      </c>
      <c r="G26" s="6">
        <f>SUMIFS(NhatKy_ViPham!K:K, NhatKy_ViPham!E:E, "10_Sinh", NhatKy_ViPham!F:F, B26, NhatKy_ViPham!H:H, "L02")</f>
        <v>0</v>
      </c>
      <c r="H26" s="6">
        <f>SUMIFS(NhatKy_ViPham!K:K, NhatKy_ViPham!E:E, "10_Sinh", NhatKy_ViPham!F:F, B26, NhatKy_ViPham!H:H, "L03")</f>
        <v>0</v>
      </c>
      <c r="I26" s="6">
        <f>SUMIFS(NhatKy_ViPham!K:K, NhatKy_ViPham!E:E, "10_Sinh", NhatKy_ViPham!F:F, B26, NhatKy_ViPham!H:H, "L04")</f>
        <v>0</v>
      </c>
      <c r="J26" s="6">
        <f>SUMIFS(NhatKy_ViPham!K:K, NhatKy_ViPham!E:E, "10_Sinh", NhatKy_ViPham!F:F, B26, NhatKy_ViPham!H:H, "L05")</f>
        <v>0</v>
      </c>
      <c r="K26" s="6">
        <f>SUMIFS(NhatKy_ViPham!K:K, NhatKy_ViPham!E:E, "10_Sinh", NhatKy_ViPham!F:F, B26, NhatKy_ViPham!H:H, "L06")</f>
        <v>0</v>
      </c>
      <c r="L26" s="6">
        <f>SUMIFS(NhatKy_ViPham!K:K, NhatKy_ViPham!E:E, "10_Sinh", NhatKy_ViPham!F:F, B26, NhatKy_ViPham!H:H, "L07")</f>
        <v>0</v>
      </c>
      <c r="M26" s="6">
        <f>SUMIFS(NhatKy_ViPham!K:K, NhatKy_ViPham!E:E, "10_Sinh", NhatKy_ViPham!F:F, B26, NhatKy_ViPham!H:H, "L08")</f>
        <v>0</v>
      </c>
      <c r="N26" s="6">
        <f>SUMIFS(NhatKy_ViPham!K:K, NhatKy_ViPham!E:E, "10_Sinh", NhatKy_ViPham!F:F, B26, NhatKy_ViPham!H:H, "L09")</f>
        <v>0</v>
      </c>
      <c r="O26" s="6">
        <f>SUMIFS(NhatKy_ViPham!K:K, NhatKy_ViPham!E:E, "10_Sinh", NhatKy_ViPham!F:F, B26, NhatKy_ViPham!H:H, "L10")</f>
        <v>0</v>
      </c>
      <c r="P26" s="12">
        <f>SUMIFS(NhatKy_ViPham!J:J, NhatKy_ViPham!E:E, "10_Sinh", NhatKy_ViPham!F:F, B26)</f>
        <v>0</v>
      </c>
      <c r="Q26" s="13">
        <f>SUMIFS(NhatKy_ViPham!K:K, NhatKy_ViPham!E:E, "10_Sinh", NhatKy_ViPham!F:F, B26)</f>
        <v>0</v>
      </c>
      <c r="R26" s="6">
        <f>100 + SUMIFS(NhatKy_ViPham!J:J, NhatKy_ViPham!E:E, "10_Sinh", NhatKy_ViPham!F:F, B26, NhatKy_ViPham!C:C, "T1") - SUMIFS(NhatKy_ViPham!K:K, NhatKy_ViPham!E:E, "10_Sinh", NhatKy_ViPham!F:F, B26, NhatKy_ViPham!C:C, "T1")</f>
        <v>100</v>
      </c>
      <c r="S26" s="6">
        <f>100 + SUMIFS(NhatKy_ViPham!J:J, NhatKy_ViPham!E:E, "10_Sinh", NhatKy_ViPham!F:F, B26, NhatKy_ViPham!C:C, "T2") - SUMIFS(NhatKy_ViPham!K:K, NhatKy_ViPham!E:E, "10_Sinh", NhatKy_ViPham!F:F, B26, NhatKy_ViPham!C:C, "T2")</f>
        <v>100</v>
      </c>
      <c r="T26" s="6">
        <f>100 + SUMIFS(NhatKy_ViPham!J:J, NhatKy_ViPham!E:E, "10_Sinh", NhatKy_ViPham!F:F, B26, NhatKy_ViPham!C:C, "T3") - SUMIFS(NhatKy_ViPham!K:K, NhatKy_ViPham!E:E, "10_Sinh", NhatKy_ViPham!F:F, B26, NhatKy_ViPham!C:C, "T3")</f>
        <v>100</v>
      </c>
      <c r="U26" s="6">
        <f>100 + SUMIFS(NhatKy_ViPham!J:J, NhatKy_ViPham!E:E, "10_Sinh", NhatKy_ViPham!F:F, B26, NhatKy_ViPham!C:C, "T4") - SUMIFS(NhatKy_ViPham!K:K, NhatKy_ViPham!E:E, "10_Sinh", NhatKy_ViPham!F:F, B26, NhatKy_ViPham!C:C, "T4")</f>
        <v>100</v>
      </c>
      <c r="V26" s="6">
        <f>100 + SUMIFS(NhatKy_ViPham!J:J, NhatKy_ViPham!E:E, "10_Sinh", NhatKy_ViPham!F:F, B26, NhatKy_ViPham!C:C, "T5") - SUMIFS(NhatKy_ViPham!K:K, NhatKy_ViPham!E:E, "10_Sinh", NhatKy_ViPham!F:F, B26, NhatKy_ViPham!C:C, "T5")</f>
        <v>100</v>
      </c>
      <c r="W26" s="6">
        <f>100 + SUMIFS(NhatKy_ViPham!J:J, NhatKy_ViPham!E:E, "10_Sinh", NhatKy_ViPham!F:F, B26, NhatKy_ViPham!C:C, "T6") - SUMIFS(NhatKy_ViPham!K:K, NhatKy_ViPham!E:E, "10_Sinh", NhatKy_ViPham!F:F, B26, NhatKy_ViPham!C:C, "T6")</f>
        <v>100</v>
      </c>
      <c r="X26" s="6">
        <f>100 + SUMIFS(NhatKy_ViPham!J:J, NhatKy_ViPham!E:E, "10_Sinh", NhatKy_ViPham!F:F, B26, NhatKy_ViPham!C:C, "T7") - SUMIFS(NhatKy_ViPham!K:K, NhatKy_ViPham!E:E, "10_Sinh", NhatKy_ViPham!F:F, B26, NhatKy_ViPham!C:C, "T7")</f>
        <v>100</v>
      </c>
      <c r="Y26" s="6">
        <f>100 + SUMIFS(NhatKy_ViPham!J:J, NhatKy_ViPham!E:E, "10_Sinh", NhatKy_ViPham!F:F, B26, NhatKy_ViPham!C:C, "T8") - SUMIFS(NhatKy_ViPham!K:K, NhatKy_ViPham!E:E, "10_Sinh", NhatKy_ViPham!F:F, B26, NhatKy_ViPham!C:C, "T8")</f>
        <v>100</v>
      </c>
      <c r="Z26" s="6">
        <f>100 + SUMIFS(NhatKy_ViPham!J:J, NhatKy_ViPham!E:E, "10_Sinh", NhatKy_ViPham!F:F, B26, NhatKy_ViPham!C:C, "T9") - SUMIFS(NhatKy_ViPham!K:K, NhatKy_ViPham!E:E, "10_Sinh", NhatKy_ViPham!F:F, B26, NhatKy_ViPham!C:C, "T9")</f>
        <v>100</v>
      </c>
      <c r="AA26" s="6">
        <f>100 + SUMIFS(NhatKy_ViPham!J:J, NhatKy_ViPham!E:E, "10_Sinh", NhatKy_ViPham!F:F, B26, NhatKy_ViPham!C:C, "T10") - SUMIFS(NhatKy_ViPham!K:K, NhatKy_ViPham!E:E, "10_Sinh", NhatKy_ViPham!F:F, B26, NhatKy_ViPham!C:C, "T10")</f>
        <v>100</v>
      </c>
      <c r="AB26" s="6">
        <f>100 + SUMIFS(NhatKy_ViPham!J:J, NhatKy_ViPham!E:E, "10_Sinh", NhatKy_ViPham!F:F, B26, NhatKy_ViPham!C:C, "T11") - SUMIFS(NhatKy_ViPham!K:K, NhatKy_ViPham!E:E, "10_Sinh", NhatKy_ViPham!F:F, B26, NhatKy_ViPham!C:C, "T11")</f>
        <v>100</v>
      </c>
      <c r="AC26" s="6">
        <f>100 + SUMIFS(NhatKy_ViPham!J:J, NhatKy_ViPham!E:E, "10_Sinh", NhatKy_ViPham!F:F, B26, NhatKy_ViPham!C:C, "T12") - SUMIFS(NhatKy_ViPham!K:K, NhatKy_ViPham!E:E, "10_Sinh", NhatKy_ViPham!F:F, B26, NhatKy_ViPham!C:C, "T12")</f>
        <v>100</v>
      </c>
      <c r="AD26" s="6">
        <f>100 + SUMIFS(NhatKy_ViPham!J:J, NhatKy_ViPham!E:E, "10_Sinh", NhatKy_ViPham!F:F, B26, NhatKy_ViPham!C:C, "T13") - SUMIFS(NhatKy_ViPham!K:K, NhatKy_ViPham!E:E, "10_Sinh", NhatKy_ViPham!F:F, B26, NhatKy_ViPham!C:C, "T13")</f>
        <v>100</v>
      </c>
      <c r="AE26" s="6">
        <f>100 + SUMIFS(NhatKy_ViPham!J:J, NhatKy_ViPham!E:E, "10_Sinh", NhatKy_ViPham!F:F, B26, NhatKy_ViPham!C:C, "T14") - SUMIFS(NhatKy_ViPham!K:K, NhatKy_ViPham!E:E, "10_Sinh", NhatKy_ViPham!F:F, B26, NhatKy_ViPham!C:C, "T14")</f>
        <v>100</v>
      </c>
      <c r="AF26" s="6">
        <f>100 + SUMIFS(NhatKy_ViPham!J:J, NhatKy_ViPham!E:E, "10_Sinh", NhatKy_ViPham!F:F, B26, NhatKy_ViPham!C:C, "T15") - SUMIFS(NhatKy_ViPham!K:K, NhatKy_ViPham!E:E, "10_Sinh", NhatKy_ViPham!F:F, B26, NhatKy_ViPham!C:C, "T15")</f>
        <v>100</v>
      </c>
      <c r="AG26" s="6">
        <f>100 + SUMIFS(NhatKy_ViPham!J:J, NhatKy_ViPham!E:E, "10_Sinh", NhatKy_ViPham!F:F, B26, NhatKy_ViPham!C:C, "T16") - SUMIFS(NhatKy_ViPham!K:K, NhatKy_ViPham!E:E, "10_Sinh", NhatKy_ViPham!F:F, B26, NhatKy_ViPham!C:C, "T16")</f>
        <v>100</v>
      </c>
      <c r="AH26" s="6">
        <f>100 + SUMIFS(NhatKy_ViPham!J:J, NhatKy_ViPham!E:E, "10_Sinh", NhatKy_ViPham!F:F, B26, NhatKy_ViPham!C:C, "T17") - SUMIFS(NhatKy_ViPham!K:K, NhatKy_ViPham!E:E, "10_Sinh", NhatKy_ViPham!F:F, B26, NhatKy_ViPham!C:C, "T17")</f>
        <v>100</v>
      </c>
      <c r="AI26" s="6">
        <f>100 + SUMIFS(NhatKy_ViPham!J:J, NhatKy_ViPham!E:E, "10_Sinh", NhatKy_ViPham!F:F, B26, NhatKy_ViPham!C:C, "T18") - SUMIFS(NhatKy_ViPham!K:K, NhatKy_ViPham!E:E, "10_Sinh", NhatKy_ViPham!F:F, B26, NhatKy_ViPham!C:C, "T18")</f>
        <v>100</v>
      </c>
      <c r="AJ26" s="6">
        <f>100 + SUMIFS(NhatKy_ViPham!J:J, NhatKy_ViPham!E:E, "10_Sinh", NhatKy_ViPham!F:F, B26, NhatKy_ViPham!C:C, "T19") - SUMIFS(NhatKy_ViPham!K:K, NhatKy_ViPham!E:E, "10_Sinh", NhatKy_ViPham!F:F, B26, NhatKy_ViPham!C:C, "T19")</f>
        <v>100</v>
      </c>
      <c r="AK26" s="6">
        <f>100 + SUMIFS(NhatKy_ViPham!J:J, NhatKy_ViPham!E:E, "10_Sinh", NhatKy_ViPham!F:F, B26, NhatKy_ViPham!C:C, "T20") - SUMIFS(NhatKy_ViPham!K:K, NhatKy_ViPham!E:E, "10_Sinh", NhatKy_ViPham!F:F, B26, NhatKy_ViPham!C:C, "T20")</f>
        <v>100</v>
      </c>
      <c r="AL26" s="6">
        <f>100 + SUMIFS(NhatKy_ViPham!J:J, NhatKy_ViPham!E:E, "10_Sinh", NhatKy_ViPham!F:F, B26, NhatKy_ViPham!C:C, "T21") - SUMIFS(NhatKy_ViPham!K:K, NhatKy_ViPham!E:E, "10_Sinh", NhatKy_ViPham!F:F, B26, NhatKy_ViPham!C:C, "T21")</f>
        <v>100</v>
      </c>
      <c r="AM26" s="6">
        <f>100 + SUMIFS(NhatKy_ViPham!J:J, NhatKy_ViPham!E:E, "10_Sinh", NhatKy_ViPham!F:F, B26, NhatKy_ViPham!C:C, "T22") - SUMIFS(NhatKy_ViPham!K:K, NhatKy_ViPham!E:E, "10_Sinh", NhatKy_ViPham!F:F, B26, NhatKy_ViPham!C:C, "T22")</f>
        <v>100</v>
      </c>
      <c r="AN26" s="6">
        <f>100 + SUMIFS(NhatKy_ViPham!J:J, NhatKy_ViPham!E:E, "10_Sinh", NhatKy_ViPham!F:F, B26, NhatKy_ViPham!C:C, "T23") - SUMIFS(NhatKy_ViPham!K:K, NhatKy_ViPham!E:E, "10_Sinh", NhatKy_ViPham!F:F, B26, NhatKy_ViPham!C:C, "T23")</f>
        <v>100</v>
      </c>
      <c r="AO26" s="6">
        <f>100 + SUMIFS(NhatKy_ViPham!J:J, NhatKy_ViPham!E:E, "10_Sinh", NhatKy_ViPham!F:F, B26, NhatKy_ViPham!C:C, "T24") - SUMIFS(NhatKy_ViPham!K:K, NhatKy_ViPham!E:E, "10_Sinh", NhatKy_ViPham!F:F, B26, NhatKy_ViPham!C:C, "T24")</f>
        <v>100</v>
      </c>
      <c r="AP26" s="6">
        <f>100 + SUMIFS(NhatKy_ViPham!J:J, NhatKy_ViPham!E:E, "10_Sinh", NhatKy_ViPham!F:F, B26, NhatKy_ViPham!C:C, "T25") - SUMIFS(NhatKy_ViPham!K:K, NhatKy_ViPham!E:E, "10_Sinh", NhatKy_ViPham!F:F, B26, NhatKy_ViPham!C:C, "T25")</f>
        <v>100</v>
      </c>
      <c r="AQ26" s="6">
        <f>100 + SUMIFS(NhatKy_ViPham!J:J, NhatKy_ViPham!E:E, "10_Sinh", NhatKy_ViPham!F:F, B26, NhatKy_ViPham!C:C, "T26") - SUMIFS(NhatKy_ViPham!K:K, NhatKy_ViPham!E:E, "10_Sinh", NhatKy_ViPham!F:F, B26, NhatKy_ViPham!C:C, "T26")</f>
        <v>100</v>
      </c>
      <c r="AR26" s="6">
        <f>100 + SUMIFS(NhatKy_ViPham!J:J, NhatKy_ViPham!E:E, "10_Sinh", NhatKy_ViPham!F:F, B26, NhatKy_ViPham!C:C, "T27") - SUMIFS(NhatKy_ViPham!K:K, NhatKy_ViPham!E:E, "10_Sinh", NhatKy_ViPham!F:F, B26, NhatKy_ViPham!C:C, "T27")</f>
        <v>100</v>
      </c>
      <c r="AS26" s="6">
        <f>100 + SUMIFS(NhatKy_ViPham!J:J, NhatKy_ViPham!E:E, "10_Sinh", NhatKy_ViPham!F:F, B26, NhatKy_ViPham!C:C, "T28") - SUMIFS(NhatKy_ViPham!K:K, NhatKy_ViPham!E:E, "10_Sinh", NhatKy_ViPham!F:F, B26, NhatKy_ViPham!C:C, "T28")</f>
        <v>100</v>
      </c>
      <c r="AT26" s="6">
        <f>100 + SUMIFS(NhatKy_ViPham!J:J, NhatKy_ViPham!E:E, "10_Sinh", NhatKy_ViPham!F:F, B26, NhatKy_ViPham!C:C, "T29") - SUMIFS(NhatKy_ViPham!K:K, NhatKy_ViPham!E:E, "10_Sinh", NhatKy_ViPham!F:F, B26, NhatKy_ViPham!C:C, "T29")</f>
        <v>100</v>
      </c>
      <c r="AU26" s="6">
        <f>100 + SUMIFS(NhatKy_ViPham!J:J, NhatKy_ViPham!E:E, "10_Sinh", NhatKy_ViPham!F:F, B26, NhatKy_ViPham!C:C, "T30") - SUMIFS(NhatKy_ViPham!K:K, NhatKy_ViPham!E:E, "10_Sinh", NhatKy_ViPham!F:F, B26, NhatKy_ViPham!C:C, "T30")</f>
        <v>100</v>
      </c>
      <c r="AV26" s="6">
        <f>100 + SUMIFS(NhatKy_ViPham!J:J, NhatKy_ViPham!E:E, "10_Sinh", NhatKy_ViPham!F:F, B26, NhatKy_ViPham!C:C, "T31") - SUMIFS(NhatKy_ViPham!K:K, NhatKy_ViPham!E:E, "10_Sinh", NhatKy_ViPham!F:F, B26, NhatKy_ViPham!C:C, "T31")</f>
        <v>100</v>
      </c>
      <c r="AW26" s="6">
        <f>100 + SUMIFS(NhatKy_ViPham!J:J, NhatKy_ViPham!E:E, "10_Sinh", NhatKy_ViPham!F:F, B26, NhatKy_ViPham!C:C, "T32") - SUMIFS(NhatKy_ViPham!K:K, NhatKy_ViPham!E:E, "10_Sinh", NhatKy_ViPham!F:F, B26, NhatKy_ViPham!C:C, "T32")</f>
        <v>100</v>
      </c>
      <c r="AX26" s="6">
        <f>100 + SUMIFS(NhatKy_ViPham!J:J, NhatKy_ViPham!E:E, "10_Sinh", NhatKy_ViPham!F:F, B26, NhatKy_ViPham!C:C, "T33") - SUMIFS(NhatKy_ViPham!K:K, NhatKy_ViPham!E:E, "10_Sinh", NhatKy_ViPham!F:F, B26, NhatKy_ViPham!C:C, "T33")</f>
        <v>100</v>
      </c>
      <c r="AY26" s="6">
        <f>100 + SUMIFS(NhatKy_ViPham!J:J, NhatKy_ViPham!E:E, "10_Sinh", NhatKy_ViPham!F:F, B26, NhatKy_ViPham!C:C, "T34") - SUMIFS(NhatKy_ViPham!K:K, NhatKy_ViPham!E:E, "10_Sinh", NhatKy_ViPham!F:F, B26, NhatKy_ViPham!C:C, "T34")</f>
        <v>100</v>
      </c>
      <c r="AZ26" s="6">
        <f>100 + SUMIFS(NhatKy_ViPham!J:J, NhatKy_ViPham!E:E, "10_Sinh", NhatKy_ViPham!F:F, B26, NhatKy_ViPham!C:C, "T35") - SUMIFS(NhatKy_ViPham!K:K, NhatKy_ViPham!E:E, "10_Sinh", NhatKy_ViPham!F:F, B26, NhatKy_ViPham!C:C, "T35")</f>
        <v>100</v>
      </c>
      <c r="BA26" s="12">
        <f t="shared" si="0"/>
        <v>100</v>
      </c>
      <c r="BB26" s="11" t="s">
        <v>430</v>
      </c>
      <c r="BC26" s="16" t="str">
        <f t="shared" si="1"/>
        <v>Tốt</v>
      </c>
      <c r="BD26" s="15" t="str">
        <f t="shared" si="2"/>
        <v>🟢 BÌNH THƯỜNG</v>
      </c>
    </row>
    <row r="27" spans="1:56" x14ac:dyDescent="0.25">
      <c r="A27" s="4">
        <v>19</v>
      </c>
      <c r="B27" s="10" t="s">
        <v>829</v>
      </c>
      <c r="C27" s="4" t="s">
        <v>830</v>
      </c>
      <c r="D27" s="4" t="s">
        <v>435</v>
      </c>
      <c r="E27" s="11" t="s">
        <v>430</v>
      </c>
      <c r="F27" s="7">
        <f>SUMIFS(NhatKy_ViPham!K:K, NhatKy_ViPham!E:E, "10_Sinh", NhatKy_ViPham!F:F, B27, NhatKy_ViPham!H:H, "L01")</f>
        <v>0</v>
      </c>
      <c r="G27" s="7">
        <f>SUMIFS(NhatKy_ViPham!K:K, NhatKy_ViPham!E:E, "10_Sinh", NhatKy_ViPham!F:F, B27, NhatKy_ViPham!H:H, "L02")</f>
        <v>0</v>
      </c>
      <c r="H27" s="7">
        <f>SUMIFS(NhatKy_ViPham!K:K, NhatKy_ViPham!E:E, "10_Sinh", NhatKy_ViPham!F:F, B27, NhatKy_ViPham!H:H, "L03")</f>
        <v>0</v>
      </c>
      <c r="I27" s="7">
        <f>SUMIFS(NhatKy_ViPham!K:K, NhatKy_ViPham!E:E, "10_Sinh", NhatKy_ViPham!F:F, B27, NhatKy_ViPham!H:H, "L04")</f>
        <v>0</v>
      </c>
      <c r="J27" s="7">
        <f>SUMIFS(NhatKy_ViPham!K:K, NhatKy_ViPham!E:E, "10_Sinh", NhatKy_ViPham!F:F, B27, NhatKy_ViPham!H:H, "L05")</f>
        <v>0</v>
      </c>
      <c r="K27" s="7">
        <f>SUMIFS(NhatKy_ViPham!K:K, NhatKy_ViPham!E:E, "10_Sinh", NhatKy_ViPham!F:F, B27, NhatKy_ViPham!H:H, "L06")</f>
        <v>0</v>
      </c>
      <c r="L27" s="7">
        <f>SUMIFS(NhatKy_ViPham!K:K, NhatKy_ViPham!E:E, "10_Sinh", NhatKy_ViPham!F:F, B27, NhatKy_ViPham!H:H, "L07")</f>
        <v>0</v>
      </c>
      <c r="M27" s="7">
        <f>SUMIFS(NhatKy_ViPham!K:K, NhatKy_ViPham!E:E, "10_Sinh", NhatKy_ViPham!F:F, B27, NhatKy_ViPham!H:H, "L08")</f>
        <v>0</v>
      </c>
      <c r="N27" s="7">
        <f>SUMIFS(NhatKy_ViPham!K:K, NhatKy_ViPham!E:E, "10_Sinh", NhatKy_ViPham!F:F, B27, NhatKy_ViPham!H:H, "L09")</f>
        <v>0</v>
      </c>
      <c r="O27" s="7">
        <f>SUMIFS(NhatKy_ViPham!K:K, NhatKy_ViPham!E:E, "10_Sinh", NhatKy_ViPham!F:F, B27, NhatKy_ViPham!H:H, "L10")</f>
        <v>0</v>
      </c>
      <c r="P27" s="12">
        <f>SUMIFS(NhatKy_ViPham!J:J, NhatKy_ViPham!E:E, "10_Sinh", NhatKy_ViPham!F:F, B27)</f>
        <v>0</v>
      </c>
      <c r="Q27" s="13">
        <f>SUMIFS(NhatKy_ViPham!K:K, NhatKy_ViPham!E:E, "10_Sinh", NhatKy_ViPham!F:F, B27)</f>
        <v>0</v>
      </c>
      <c r="R27" s="7">
        <f>100 + SUMIFS(NhatKy_ViPham!J:J, NhatKy_ViPham!E:E, "10_Sinh", NhatKy_ViPham!F:F, B27, NhatKy_ViPham!C:C, "T1") - SUMIFS(NhatKy_ViPham!K:K, NhatKy_ViPham!E:E, "10_Sinh", NhatKy_ViPham!F:F, B27, NhatKy_ViPham!C:C, "T1")</f>
        <v>100</v>
      </c>
      <c r="S27" s="7">
        <f>100 + SUMIFS(NhatKy_ViPham!J:J, NhatKy_ViPham!E:E, "10_Sinh", NhatKy_ViPham!F:F, B27, NhatKy_ViPham!C:C, "T2") - SUMIFS(NhatKy_ViPham!K:K, NhatKy_ViPham!E:E, "10_Sinh", NhatKy_ViPham!F:F, B27, NhatKy_ViPham!C:C, "T2")</f>
        <v>100</v>
      </c>
      <c r="T27" s="7">
        <f>100 + SUMIFS(NhatKy_ViPham!J:J, NhatKy_ViPham!E:E, "10_Sinh", NhatKy_ViPham!F:F, B27, NhatKy_ViPham!C:C, "T3") - SUMIFS(NhatKy_ViPham!K:K, NhatKy_ViPham!E:E, "10_Sinh", NhatKy_ViPham!F:F, B27, NhatKy_ViPham!C:C, "T3")</f>
        <v>100</v>
      </c>
      <c r="U27" s="7">
        <f>100 + SUMIFS(NhatKy_ViPham!J:J, NhatKy_ViPham!E:E, "10_Sinh", NhatKy_ViPham!F:F, B27, NhatKy_ViPham!C:C, "T4") - SUMIFS(NhatKy_ViPham!K:K, NhatKy_ViPham!E:E, "10_Sinh", NhatKy_ViPham!F:F, B27, NhatKy_ViPham!C:C, "T4")</f>
        <v>100</v>
      </c>
      <c r="V27" s="7">
        <f>100 + SUMIFS(NhatKy_ViPham!J:J, NhatKy_ViPham!E:E, "10_Sinh", NhatKy_ViPham!F:F, B27, NhatKy_ViPham!C:C, "T5") - SUMIFS(NhatKy_ViPham!K:K, NhatKy_ViPham!E:E, "10_Sinh", NhatKy_ViPham!F:F, B27, NhatKy_ViPham!C:C, "T5")</f>
        <v>100</v>
      </c>
      <c r="W27" s="7">
        <f>100 + SUMIFS(NhatKy_ViPham!J:J, NhatKy_ViPham!E:E, "10_Sinh", NhatKy_ViPham!F:F, B27, NhatKy_ViPham!C:C, "T6") - SUMIFS(NhatKy_ViPham!K:K, NhatKy_ViPham!E:E, "10_Sinh", NhatKy_ViPham!F:F, B27, NhatKy_ViPham!C:C, "T6")</f>
        <v>100</v>
      </c>
      <c r="X27" s="7">
        <f>100 + SUMIFS(NhatKy_ViPham!J:J, NhatKy_ViPham!E:E, "10_Sinh", NhatKy_ViPham!F:F, B27, NhatKy_ViPham!C:C, "T7") - SUMIFS(NhatKy_ViPham!K:K, NhatKy_ViPham!E:E, "10_Sinh", NhatKy_ViPham!F:F, B27, NhatKy_ViPham!C:C, "T7")</f>
        <v>100</v>
      </c>
      <c r="Y27" s="7">
        <f>100 + SUMIFS(NhatKy_ViPham!J:J, NhatKy_ViPham!E:E, "10_Sinh", NhatKy_ViPham!F:F, B27, NhatKy_ViPham!C:C, "T8") - SUMIFS(NhatKy_ViPham!K:K, NhatKy_ViPham!E:E, "10_Sinh", NhatKy_ViPham!F:F, B27, NhatKy_ViPham!C:C, "T8")</f>
        <v>100</v>
      </c>
      <c r="Z27" s="7">
        <f>100 + SUMIFS(NhatKy_ViPham!J:J, NhatKy_ViPham!E:E, "10_Sinh", NhatKy_ViPham!F:F, B27, NhatKy_ViPham!C:C, "T9") - SUMIFS(NhatKy_ViPham!K:K, NhatKy_ViPham!E:E, "10_Sinh", NhatKy_ViPham!F:F, B27, NhatKy_ViPham!C:C, "T9")</f>
        <v>100</v>
      </c>
      <c r="AA27" s="7">
        <f>100 + SUMIFS(NhatKy_ViPham!J:J, NhatKy_ViPham!E:E, "10_Sinh", NhatKy_ViPham!F:F, B27, NhatKy_ViPham!C:C, "T10") - SUMIFS(NhatKy_ViPham!K:K, NhatKy_ViPham!E:E, "10_Sinh", NhatKy_ViPham!F:F, B27, NhatKy_ViPham!C:C, "T10")</f>
        <v>100</v>
      </c>
      <c r="AB27" s="7">
        <f>100 + SUMIFS(NhatKy_ViPham!J:J, NhatKy_ViPham!E:E, "10_Sinh", NhatKy_ViPham!F:F, B27, NhatKy_ViPham!C:C, "T11") - SUMIFS(NhatKy_ViPham!K:K, NhatKy_ViPham!E:E, "10_Sinh", NhatKy_ViPham!F:F, B27, NhatKy_ViPham!C:C, "T11")</f>
        <v>100</v>
      </c>
      <c r="AC27" s="7">
        <f>100 + SUMIFS(NhatKy_ViPham!J:J, NhatKy_ViPham!E:E, "10_Sinh", NhatKy_ViPham!F:F, B27, NhatKy_ViPham!C:C, "T12") - SUMIFS(NhatKy_ViPham!K:K, NhatKy_ViPham!E:E, "10_Sinh", NhatKy_ViPham!F:F, B27, NhatKy_ViPham!C:C, "T12")</f>
        <v>100</v>
      </c>
      <c r="AD27" s="7">
        <f>100 + SUMIFS(NhatKy_ViPham!J:J, NhatKy_ViPham!E:E, "10_Sinh", NhatKy_ViPham!F:F, B27, NhatKy_ViPham!C:C, "T13") - SUMIFS(NhatKy_ViPham!K:K, NhatKy_ViPham!E:E, "10_Sinh", NhatKy_ViPham!F:F, B27, NhatKy_ViPham!C:C, "T13")</f>
        <v>100</v>
      </c>
      <c r="AE27" s="7">
        <f>100 + SUMIFS(NhatKy_ViPham!J:J, NhatKy_ViPham!E:E, "10_Sinh", NhatKy_ViPham!F:F, B27, NhatKy_ViPham!C:C, "T14") - SUMIFS(NhatKy_ViPham!K:K, NhatKy_ViPham!E:E, "10_Sinh", NhatKy_ViPham!F:F, B27, NhatKy_ViPham!C:C, "T14")</f>
        <v>100</v>
      </c>
      <c r="AF27" s="7">
        <f>100 + SUMIFS(NhatKy_ViPham!J:J, NhatKy_ViPham!E:E, "10_Sinh", NhatKy_ViPham!F:F, B27, NhatKy_ViPham!C:C, "T15") - SUMIFS(NhatKy_ViPham!K:K, NhatKy_ViPham!E:E, "10_Sinh", NhatKy_ViPham!F:F, B27, NhatKy_ViPham!C:C, "T15")</f>
        <v>100</v>
      </c>
      <c r="AG27" s="7">
        <f>100 + SUMIFS(NhatKy_ViPham!J:J, NhatKy_ViPham!E:E, "10_Sinh", NhatKy_ViPham!F:F, B27, NhatKy_ViPham!C:C, "T16") - SUMIFS(NhatKy_ViPham!K:K, NhatKy_ViPham!E:E, "10_Sinh", NhatKy_ViPham!F:F, B27, NhatKy_ViPham!C:C, "T16")</f>
        <v>100</v>
      </c>
      <c r="AH27" s="7">
        <f>100 + SUMIFS(NhatKy_ViPham!J:J, NhatKy_ViPham!E:E, "10_Sinh", NhatKy_ViPham!F:F, B27, NhatKy_ViPham!C:C, "T17") - SUMIFS(NhatKy_ViPham!K:K, NhatKy_ViPham!E:E, "10_Sinh", NhatKy_ViPham!F:F, B27, NhatKy_ViPham!C:C, "T17")</f>
        <v>100</v>
      </c>
      <c r="AI27" s="7">
        <f>100 + SUMIFS(NhatKy_ViPham!J:J, NhatKy_ViPham!E:E, "10_Sinh", NhatKy_ViPham!F:F, B27, NhatKy_ViPham!C:C, "T18") - SUMIFS(NhatKy_ViPham!K:K, NhatKy_ViPham!E:E, "10_Sinh", NhatKy_ViPham!F:F, B27, NhatKy_ViPham!C:C, "T18")</f>
        <v>100</v>
      </c>
      <c r="AJ27" s="7">
        <f>100 + SUMIFS(NhatKy_ViPham!J:J, NhatKy_ViPham!E:E, "10_Sinh", NhatKy_ViPham!F:F, B27, NhatKy_ViPham!C:C, "T19") - SUMIFS(NhatKy_ViPham!K:K, NhatKy_ViPham!E:E, "10_Sinh", NhatKy_ViPham!F:F, B27, NhatKy_ViPham!C:C, "T19")</f>
        <v>100</v>
      </c>
      <c r="AK27" s="7">
        <f>100 + SUMIFS(NhatKy_ViPham!J:J, NhatKy_ViPham!E:E, "10_Sinh", NhatKy_ViPham!F:F, B27, NhatKy_ViPham!C:C, "T20") - SUMIFS(NhatKy_ViPham!K:K, NhatKy_ViPham!E:E, "10_Sinh", NhatKy_ViPham!F:F, B27, NhatKy_ViPham!C:C, "T20")</f>
        <v>100</v>
      </c>
      <c r="AL27" s="7">
        <f>100 + SUMIFS(NhatKy_ViPham!J:J, NhatKy_ViPham!E:E, "10_Sinh", NhatKy_ViPham!F:F, B27, NhatKy_ViPham!C:C, "T21") - SUMIFS(NhatKy_ViPham!K:K, NhatKy_ViPham!E:E, "10_Sinh", NhatKy_ViPham!F:F, B27, NhatKy_ViPham!C:C, "T21")</f>
        <v>100</v>
      </c>
      <c r="AM27" s="7">
        <f>100 + SUMIFS(NhatKy_ViPham!J:J, NhatKy_ViPham!E:E, "10_Sinh", NhatKy_ViPham!F:F, B27, NhatKy_ViPham!C:C, "T22") - SUMIFS(NhatKy_ViPham!K:K, NhatKy_ViPham!E:E, "10_Sinh", NhatKy_ViPham!F:F, B27, NhatKy_ViPham!C:C, "T22")</f>
        <v>100</v>
      </c>
      <c r="AN27" s="7">
        <f>100 + SUMIFS(NhatKy_ViPham!J:J, NhatKy_ViPham!E:E, "10_Sinh", NhatKy_ViPham!F:F, B27, NhatKy_ViPham!C:C, "T23") - SUMIFS(NhatKy_ViPham!K:K, NhatKy_ViPham!E:E, "10_Sinh", NhatKy_ViPham!F:F, B27, NhatKy_ViPham!C:C, "T23")</f>
        <v>100</v>
      </c>
      <c r="AO27" s="7">
        <f>100 + SUMIFS(NhatKy_ViPham!J:J, NhatKy_ViPham!E:E, "10_Sinh", NhatKy_ViPham!F:F, B27, NhatKy_ViPham!C:C, "T24") - SUMIFS(NhatKy_ViPham!K:K, NhatKy_ViPham!E:E, "10_Sinh", NhatKy_ViPham!F:F, B27, NhatKy_ViPham!C:C, "T24")</f>
        <v>100</v>
      </c>
      <c r="AP27" s="7">
        <f>100 + SUMIFS(NhatKy_ViPham!J:J, NhatKy_ViPham!E:E, "10_Sinh", NhatKy_ViPham!F:F, B27, NhatKy_ViPham!C:C, "T25") - SUMIFS(NhatKy_ViPham!K:K, NhatKy_ViPham!E:E, "10_Sinh", NhatKy_ViPham!F:F, B27, NhatKy_ViPham!C:C, "T25")</f>
        <v>100</v>
      </c>
      <c r="AQ27" s="7">
        <f>100 + SUMIFS(NhatKy_ViPham!J:J, NhatKy_ViPham!E:E, "10_Sinh", NhatKy_ViPham!F:F, B27, NhatKy_ViPham!C:C, "T26") - SUMIFS(NhatKy_ViPham!K:K, NhatKy_ViPham!E:E, "10_Sinh", NhatKy_ViPham!F:F, B27, NhatKy_ViPham!C:C, "T26")</f>
        <v>100</v>
      </c>
      <c r="AR27" s="7">
        <f>100 + SUMIFS(NhatKy_ViPham!J:J, NhatKy_ViPham!E:E, "10_Sinh", NhatKy_ViPham!F:F, B27, NhatKy_ViPham!C:C, "T27") - SUMIFS(NhatKy_ViPham!K:K, NhatKy_ViPham!E:E, "10_Sinh", NhatKy_ViPham!F:F, B27, NhatKy_ViPham!C:C, "T27")</f>
        <v>100</v>
      </c>
      <c r="AS27" s="7">
        <f>100 + SUMIFS(NhatKy_ViPham!J:J, NhatKy_ViPham!E:E, "10_Sinh", NhatKy_ViPham!F:F, B27, NhatKy_ViPham!C:C, "T28") - SUMIFS(NhatKy_ViPham!K:K, NhatKy_ViPham!E:E, "10_Sinh", NhatKy_ViPham!F:F, B27, NhatKy_ViPham!C:C, "T28")</f>
        <v>100</v>
      </c>
      <c r="AT27" s="7">
        <f>100 + SUMIFS(NhatKy_ViPham!J:J, NhatKy_ViPham!E:E, "10_Sinh", NhatKy_ViPham!F:F, B27, NhatKy_ViPham!C:C, "T29") - SUMIFS(NhatKy_ViPham!K:K, NhatKy_ViPham!E:E, "10_Sinh", NhatKy_ViPham!F:F, B27, NhatKy_ViPham!C:C, "T29")</f>
        <v>100</v>
      </c>
      <c r="AU27" s="7">
        <f>100 + SUMIFS(NhatKy_ViPham!J:J, NhatKy_ViPham!E:E, "10_Sinh", NhatKy_ViPham!F:F, B27, NhatKy_ViPham!C:C, "T30") - SUMIFS(NhatKy_ViPham!K:K, NhatKy_ViPham!E:E, "10_Sinh", NhatKy_ViPham!F:F, B27, NhatKy_ViPham!C:C, "T30")</f>
        <v>100</v>
      </c>
      <c r="AV27" s="7">
        <f>100 + SUMIFS(NhatKy_ViPham!J:J, NhatKy_ViPham!E:E, "10_Sinh", NhatKy_ViPham!F:F, B27, NhatKy_ViPham!C:C, "T31") - SUMIFS(NhatKy_ViPham!K:K, NhatKy_ViPham!E:E, "10_Sinh", NhatKy_ViPham!F:F, B27, NhatKy_ViPham!C:C, "T31")</f>
        <v>100</v>
      </c>
      <c r="AW27" s="7">
        <f>100 + SUMIFS(NhatKy_ViPham!J:J, NhatKy_ViPham!E:E, "10_Sinh", NhatKy_ViPham!F:F, B27, NhatKy_ViPham!C:C, "T32") - SUMIFS(NhatKy_ViPham!K:K, NhatKy_ViPham!E:E, "10_Sinh", NhatKy_ViPham!F:F, B27, NhatKy_ViPham!C:C, "T32")</f>
        <v>100</v>
      </c>
      <c r="AX27" s="7">
        <f>100 + SUMIFS(NhatKy_ViPham!J:J, NhatKy_ViPham!E:E, "10_Sinh", NhatKy_ViPham!F:F, B27, NhatKy_ViPham!C:C, "T33") - SUMIFS(NhatKy_ViPham!K:K, NhatKy_ViPham!E:E, "10_Sinh", NhatKy_ViPham!F:F, B27, NhatKy_ViPham!C:C, "T33")</f>
        <v>100</v>
      </c>
      <c r="AY27" s="7">
        <f>100 + SUMIFS(NhatKy_ViPham!J:J, NhatKy_ViPham!E:E, "10_Sinh", NhatKy_ViPham!F:F, B27, NhatKy_ViPham!C:C, "T34") - SUMIFS(NhatKy_ViPham!K:K, NhatKy_ViPham!E:E, "10_Sinh", NhatKy_ViPham!F:F, B27, NhatKy_ViPham!C:C, "T34")</f>
        <v>100</v>
      </c>
      <c r="AZ27" s="7">
        <f>100 + SUMIFS(NhatKy_ViPham!J:J, NhatKy_ViPham!E:E, "10_Sinh", NhatKy_ViPham!F:F, B27, NhatKy_ViPham!C:C, "T35") - SUMIFS(NhatKy_ViPham!K:K, NhatKy_ViPham!E:E, "10_Sinh", NhatKy_ViPham!F:F, B27, NhatKy_ViPham!C:C, "T35")</f>
        <v>100</v>
      </c>
      <c r="BA27" s="12">
        <f t="shared" si="0"/>
        <v>100</v>
      </c>
      <c r="BB27" s="11" t="s">
        <v>430</v>
      </c>
      <c r="BC27" s="14" t="str">
        <f t="shared" si="1"/>
        <v>Tốt</v>
      </c>
      <c r="BD27" s="10" t="str">
        <f t="shared" si="2"/>
        <v>🟢 BÌNH THƯỜNG</v>
      </c>
    </row>
    <row r="28" spans="1:56" x14ac:dyDescent="0.25">
      <c r="A28" s="5">
        <v>20</v>
      </c>
      <c r="B28" s="15" t="s">
        <v>831</v>
      </c>
      <c r="C28" s="5" t="s">
        <v>832</v>
      </c>
      <c r="D28" s="5" t="s">
        <v>435</v>
      </c>
      <c r="E28" s="11" t="s">
        <v>430</v>
      </c>
      <c r="F28" s="6">
        <f>SUMIFS(NhatKy_ViPham!K:K, NhatKy_ViPham!E:E, "10_Sinh", NhatKy_ViPham!F:F, B28, NhatKy_ViPham!H:H, "L01")</f>
        <v>0</v>
      </c>
      <c r="G28" s="6">
        <f>SUMIFS(NhatKy_ViPham!K:K, NhatKy_ViPham!E:E, "10_Sinh", NhatKy_ViPham!F:F, B28, NhatKy_ViPham!H:H, "L02")</f>
        <v>0</v>
      </c>
      <c r="H28" s="6">
        <f>SUMIFS(NhatKy_ViPham!K:K, NhatKy_ViPham!E:E, "10_Sinh", NhatKy_ViPham!F:F, B28, NhatKy_ViPham!H:H, "L03")</f>
        <v>0</v>
      </c>
      <c r="I28" s="6">
        <f>SUMIFS(NhatKy_ViPham!K:K, NhatKy_ViPham!E:E, "10_Sinh", NhatKy_ViPham!F:F, B28, NhatKy_ViPham!H:H, "L04")</f>
        <v>0</v>
      </c>
      <c r="J28" s="6">
        <f>SUMIFS(NhatKy_ViPham!K:K, NhatKy_ViPham!E:E, "10_Sinh", NhatKy_ViPham!F:F, B28, NhatKy_ViPham!H:H, "L05")</f>
        <v>0</v>
      </c>
      <c r="K28" s="6">
        <f>SUMIFS(NhatKy_ViPham!K:K, NhatKy_ViPham!E:E, "10_Sinh", NhatKy_ViPham!F:F, B28, NhatKy_ViPham!H:H, "L06")</f>
        <v>0</v>
      </c>
      <c r="L28" s="6">
        <f>SUMIFS(NhatKy_ViPham!K:K, NhatKy_ViPham!E:E, "10_Sinh", NhatKy_ViPham!F:F, B28, NhatKy_ViPham!H:H, "L07")</f>
        <v>0</v>
      </c>
      <c r="M28" s="6">
        <f>SUMIFS(NhatKy_ViPham!K:K, NhatKy_ViPham!E:E, "10_Sinh", NhatKy_ViPham!F:F, B28, NhatKy_ViPham!H:H, "L08")</f>
        <v>0</v>
      </c>
      <c r="N28" s="6">
        <f>SUMIFS(NhatKy_ViPham!K:K, NhatKy_ViPham!E:E, "10_Sinh", NhatKy_ViPham!F:F, B28, NhatKy_ViPham!H:H, "L09")</f>
        <v>0</v>
      </c>
      <c r="O28" s="6">
        <f>SUMIFS(NhatKy_ViPham!K:K, NhatKy_ViPham!E:E, "10_Sinh", NhatKy_ViPham!F:F, B28, NhatKy_ViPham!H:H, "L10")</f>
        <v>0</v>
      </c>
      <c r="P28" s="12">
        <f>SUMIFS(NhatKy_ViPham!J:J, NhatKy_ViPham!E:E, "10_Sinh", NhatKy_ViPham!F:F, B28)</f>
        <v>0</v>
      </c>
      <c r="Q28" s="13">
        <f>SUMIFS(NhatKy_ViPham!K:K, NhatKy_ViPham!E:E, "10_Sinh", NhatKy_ViPham!F:F, B28)</f>
        <v>0</v>
      </c>
      <c r="R28" s="6">
        <f>100 + SUMIFS(NhatKy_ViPham!J:J, NhatKy_ViPham!E:E, "10_Sinh", NhatKy_ViPham!F:F, B28, NhatKy_ViPham!C:C, "T1") - SUMIFS(NhatKy_ViPham!K:K, NhatKy_ViPham!E:E, "10_Sinh", NhatKy_ViPham!F:F, B28, NhatKy_ViPham!C:C, "T1")</f>
        <v>100</v>
      </c>
      <c r="S28" s="6">
        <f>100 + SUMIFS(NhatKy_ViPham!J:J, NhatKy_ViPham!E:E, "10_Sinh", NhatKy_ViPham!F:F, B28, NhatKy_ViPham!C:C, "T2") - SUMIFS(NhatKy_ViPham!K:K, NhatKy_ViPham!E:E, "10_Sinh", NhatKy_ViPham!F:F, B28, NhatKy_ViPham!C:C, "T2")</f>
        <v>100</v>
      </c>
      <c r="T28" s="6">
        <f>100 + SUMIFS(NhatKy_ViPham!J:J, NhatKy_ViPham!E:E, "10_Sinh", NhatKy_ViPham!F:F, B28, NhatKy_ViPham!C:C, "T3") - SUMIFS(NhatKy_ViPham!K:K, NhatKy_ViPham!E:E, "10_Sinh", NhatKy_ViPham!F:F, B28, NhatKy_ViPham!C:C, "T3")</f>
        <v>100</v>
      </c>
      <c r="U28" s="6">
        <f>100 + SUMIFS(NhatKy_ViPham!J:J, NhatKy_ViPham!E:E, "10_Sinh", NhatKy_ViPham!F:F, B28, NhatKy_ViPham!C:C, "T4") - SUMIFS(NhatKy_ViPham!K:K, NhatKy_ViPham!E:E, "10_Sinh", NhatKy_ViPham!F:F, B28, NhatKy_ViPham!C:C, "T4")</f>
        <v>100</v>
      </c>
      <c r="V28" s="6">
        <f>100 + SUMIFS(NhatKy_ViPham!J:J, NhatKy_ViPham!E:E, "10_Sinh", NhatKy_ViPham!F:F, B28, NhatKy_ViPham!C:C, "T5") - SUMIFS(NhatKy_ViPham!K:K, NhatKy_ViPham!E:E, "10_Sinh", NhatKy_ViPham!F:F, B28, NhatKy_ViPham!C:C, "T5")</f>
        <v>100</v>
      </c>
      <c r="W28" s="6">
        <f>100 + SUMIFS(NhatKy_ViPham!J:J, NhatKy_ViPham!E:E, "10_Sinh", NhatKy_ViPham!F:F, B28, NhatKy_ViPham!C:C, "T6") - SUMIFS(NhatKy_ViPham!K:K, NhatKy_ViPham!E:E, "10_Sinh", NhatKy_ViPham!F:F, B28, NhatKy_ViPham!C:C, "T6")</f>
        <v>100</v>
      </c>
      <c r="X28" s="6">
        <f>100 + SUMIFS(NhatKy_ViPham!J:J, NhatKy_ViPham!E:E, "10_Sinh", NhatKy_ViPham!F:F, B28, NhatKy_ViPham!C:C, "T7") - SUMIFS(NhatKy_ViPham!K:K, NhatKy_ViPham!E:E, "10_Sinh", NhatKy_ViPham!F:F, B28, NhatKy_ViPham!C:C, "T7")</f>
        <v>100</v>
      </c>
      <c r="Y28" s="6">
        <f>100 + SUMIFS(NhatKy_ViPham!J:J, NhatKy_ViPham!E:E, "10_Sinh", NhatKy_ViPham!F:F, B28, NhatKy_ViPham!C:C, "T8") - SUMIFS(NhatKy_ViPham!K:K, NhatKy_ViPham!E:E, "10_Sinh", NhatKy_ViPham!F:F, B28, NhatKy_ViPham!C:C, "T8")</f>
        <v>100</v>
      </c>
      <c r="Z28" s="6">
        <f>100 + SUMIFS(NhatKy_ViPham!J:J, NhatKy_ViPham!E:E, "10_Sinh", NhatKy_ViPham!F:F, B28, NhatKy_ViPham!C:C, "T9") - SUMIFS(NhatKy_ViPham!K:K, NhatKy_ViPham!E:E, "10_Sinh", NhatKy_ViPham!F:F, B28, NhatKy_ViPham!C:C, "T9")</f>
        <v>100</v>
      </c>
      <c r="AA28" s="6">
        <f>100 + SUMIFS(NhatKy_ViPham!J:J, NhatKy_ViPham!E:E, "10_Sinh", NhatKy_ViPham!F:F, B28, NhatKy_ViPham!C:C, "T10") - SUMIFS(NhatKy_ViPham!K:K, NhatKy_ViPham!E:E, "10_Sinh", NhatKy_ViPham!F:F, B28, NhatKy_ViPham!C:C, "T10")</f>
        <v>100</v>
      </c>
      <c r="AB28" s="6">
        <f>100 + SUMIFS(NhatKy_ViPham!J:J, NhatKy_ViPham!E:E, "10_Sinh", NhatKy_ViPham!F:F, B28, NhatKy_ViPham!C:C, "T11") - SUMIFS(NhatKy_ViPham!K:K, NhatKy_ViPham!E:E, "10_Sinh", NhatKy_ViPham!F:F, B28, NhatKy_ViPham!C:C, "T11")</f>
        <v>100</v>
      </c>
      <c r="AC28" s="6">
        <f>100 + SUMIFS(NhatKy_ViPham!J:J, NhatKy_ViPham!E:E, "10_Sinh", NhatKy_ViPham!F:F, B28, NhatKy_ViPham!C:C, "T12") - SUMIFS(NhatKy_ViPham!K:K, NhatKy_ViPham!E:E, "10_Sinh", NhatKy_ViPham!F:F, B28, NhatKy_ViPham!C:C, "T12")</f>
        <v>100</v>
      </c>
      <c r="AD28" s="6">
        <f>100 + SUMIFS(NhatKy_ViPham!J:J, NhatKy_ViPham!E:E, "10_Sinh", NhatKy_ViPham!F:F, B28, NhatKy_ViPham!C:C, "T13") - SUMIFS(NhatKy_ViPham!K:K, NhatKy_ViPham!E:E, "10_Sinh", NhatKy_ViPham!F:F, B28, NhatKy_ViPham!C:C, "T13")</f>
        <v>100</v>
      </c>
      <c r="AE28" s="6">
        <f>100 + SUMIFS(NhatKy_ViPham!J:J, NhatKy_ViPham!E:E, "10_Sinh", NhatKy_ViPham!F:F, B28, NhatKy_ViPham!C:C, "T14") - SUMIFS(NhatKy_ViPham!K:K, NhatKy_ViPham!E:E, "10_Sinh", NhatKy_ViPham!F:F, B28, NhatKy_ViPham!C:C, "T14")</f>
        <v>100</v>
      </c>
      <c r="AF28" s="6">
        <f>100 + SUMIFS(NhatKy_ViPham!J:J, NhatKy_ViPham!E:E, "10_Sinh", NhatKy_ViPham!F:F, B28, NhatKy_ViPham!C:C, "T15") - SUMIFS(NhatKy_ViPham!K:K, NhatKy_ViPham!E:E, "10_Sinh", NhatKy_ViPham!F:F, B28, NhatKy_ViPham!C:C, "T15")</f>
        <v>100</v>
      </c>
      <c r="AG28" s="6">
        <f>100 + SUMIFS(NhatKy_ViPham!J:J, NhatKy_ViPham!E:E, "10_Sinh", NhatKy_ViPham!F:F, B28, NhatKy_ViPham!C:C, "T16") - SUMIFS(NhatKy_ViPham!K:K, NhatKy_ViPham!E:E, "10_Sinh", NhatKy_ViPham!F:F, B28, NhatKy_ViPham!C:C, "T16")</f>
        <v>100</v>
      </c>
      <c r="AH28" s="6">
        <f>100 + SUMIFS(NhatKy_ViPham!J:J, NhatKy_ViPham!E:E, "10_Sinh", NhatKy_ViPham!F:F, B28, NhatKy_ViPham!C:C, "T17") - SUMIFS(NhatKy_ViPham!K:K, NhatKy_ViPham!E:E, "10_Sinh", NhatKy_ViPham!F:F, B28, NhatKy_ViPham!C:C, "T17")</f>
        <v>100</v>
      </c>
      <c r="AI28" s="6">
        <f>100 + SUMIFS(NhatKy_ViPham!J:J, NhatKy_ViPham!E:E, "10_Sinh", NhatKy_ViPham!F:F, B28, NhatKy_ViPham!C:C, "T18") - SUMIFS(NhatKy_ViPham!K:K, NhatKy_ViPham!E:E, "10_Sinh", NhatKy_ViPham!F:F, B28, NhatKy_ViPham!C:C, "T18")</f>
        <v>100</v>
      </c>
      <c r="AJ28" s="6">
        <f>100 + SUMIFS(NhatKy_ViPham!J:J, NhatKy_ViPham!E:E, "10_Sinh", NhatKy_ViPham!F:F, B28, NhatKy_ViPham!C:C, "T19") - SUMIFS(NhatKy_ViPham!K:K, NhatKy_ViPham!E:E, "10_Sinh", NhatKy_ViPham!F:F, B28, NhatKy_ViPham!C:C, "T19")</f>
        <v>100</v>
      </c>
      <c r="AK28" s="6">
        <f>100 + SUMIFS(NhatKy_ViPham!J:J, NhatKy_ViPham!E:E, "10_Sinh", NhatKy_ViPham!F:F, B28, NhatKy_ViPham!C:C, "T20") - SUMIFS(NhatKy_ViPham!K:K, NhatKy_ViPham!E:E, "10_Sinh", NhatKy_ViPham!F:F, B28, NhatKy_ViPham!C:C, "T20")</f>
        <v>100</v>
      </c>
      <c r="AL28" s="6">
        <f>100 + SUMIFS(NhatKy_ViPham!J:J, NhatKy_ViPham!E:E, "10_Sinh", NhatKy_ViPham!F:F, B28, NhatKy_ViPham!C:C, "T21") - SUMIFS(NhatKy_ViPham!K:K, NhatKy_ViPham!E:E, "10_Sinh", NhatKy_ViPham!F:F, B28, NhatKy_ViPham!C:C, "T21")</f>
        <v>100</v>
      </c>
      <c r="AM28" s="6">
        <f>100 + SUMIFS(NhatKy_ViPham!J:J, NhatKy_ViPham!E:E, "10_Sinh", NhatKy_ViPham!F:F, B28, NhatKy_ViPham!C:C, "T22") - SUMIFS(NhatKy_ViPham!K:K, NhatKy_ViPham!E:E, "10_Sinh", NhatKy_ViPham!F:F, B28, NhatKy_ViPham!C:C, "T22")</f>
        <v>100</v>
      </c>
      <c r="AN28" s="6">
        <f>100 + SUMIFS(NhatKy_ViPham!J:J, NhatKy_ViPham!E:E, "10_Sinh", NhatKy_ViPham!F:F, B28, NhatKy_ViPham!C:C, "T23") - SUMIFS(NhatKy_ViPham!K:K, NhatKy_ViPham!E:E, "10_Sinh", NhatKy_ViPham!F:F, B28, NhatKy_ViPham!C:C, "T23")</f>
        <v>100</v>
      </c>
      <c r="AO28" s="6">
        <f>100 + SUMIFS(NhatKy_ViPham!J:J, NhatKy_ViPham!E:E, "10_Sinh", NhatKy_ViPham!F:F, B28, NhatKy_ViPham!C:C, "T24") - SUMIFS(NhatKy_ViPham!K:K, NhatKy_ViPham!E:E, "10_Sinh", NhatKy_ViPham!F:F, B28, NhatKy_ViPham!C:C, "T24")</f>
        <v>100</v>
      </c>
      <c r="AP28" s="6">
        <f>100 + SUMIFS(NhatKy_ViPham!J:J, NhatKy_ViPham!E:E, "10_Sinh", NhatKy_ViPham!F:F, B28, NhatKy_ViPham!C:C, "T25") - SUMIFS(NhatKy_ViPham!K:K, NhatKy_ViPham!E:E, "10_Sinh", NhatKy_ViPham!F:F, B28, NhatKy_ViPham!C:C, "T25")</f>
        <v>100</v>
      </c>
      <c r="AQ28" s="6">
        <f>100 + SUMIFS(NhatKy_ViPham!J:J, NhatKy_ViPham!E:E, "10_Sinh", NhatKy_ViPham!F:F, B28, NhatKy_ViPham!C:C, "T26") - SUMIFS(NhatKy_ViPham!K:K, NhatKy_ViPham!E:E, "10_Sinh", NhatKy_ViPham!F:F, B28, NhatKy_ViPham!C:C, "T26")</f>
        <v>100</v>
      </c>
      <c r="AR28" s="6">
        <f>100 + SUMIFS(NhatKy_ViPham!J:J, NhatKy_ViPham!E:E, "10_Sinh", NhatKy_ViPham!F:F, B28, NhatKy_ViPham!C:C, "T27") - SUMIFS(NhatKy_ViPham!K:K, NhatKy_ViPham!E:E, "10_Sinh", NhatKy_ViPham!F:F, B28, NhatKy_ViPham!C:C, "T27")</f>
        <v>100</v>
      </c>
      <c r="AS28" s="6">
        <f>100 + SUMIFS(NhatKy_ViPham!J:J, NhatKy_ViPham!E:E, "10_Sinh", NhatKy_ViPham!F:F, B28, NhatKy_ViPham!C:C, "T28") - SUMIFS(NhatKy_ViPham!K:K, NhatKy_ViPham!E:E, "10_Sinh", NhatKy_ViPham!F:F, B28, NhatKy_ViPham!C:C, "T28")</f>
        <v>100</v>
      </c>
      <c r="AT28" s="6">
        <f>100 + SUMIFS(NhatKy_ViPham!J:J, NhatKy_ViPham!E:E, "10_Sinh", NhatKy_ViPham!F:F, B28, NhatKy_ViPham!C:C, "T29") - SUMIFS(NhatKy_ViPham!K:K, NhatKy_ViPham!E:E, "10_Sinh", NhatKy_ViPham!F:F, B28, NhatKy_ViPham!C:C, "T29")</f>
        <v>100</v>
      </c>
      <c r="AU28" s="6">
        <f>100 + SUMIFS(NhatKy_ViPham!J:J, NhatKy_ViPham!E:E, "10_Sinh", NhatKy_ViPham!F:F, B28, NhatKy_ViPham!C:C, "T30") - SUMIFS(NhatKy_ViPham!K:K, NhatKy_ViPham!E:E, "10_Sinh", NhatKy_ViPham!F:F, B28, NhatKy_ViPham!C:C, "T30")</f>
        <v>100</v>
      </c>
      <c r="AV28" s="6">
        <f>100 + SUMIFS(NhatKy_ViPham!J:J, NhatKy_ViPham!E:E, "10_Sinh", NhatKy_ViPham!F:F, B28, NhatKy_ViPham!C:C, "T31") - SUMIFS(NhatKy_ViPham!K:K, NhatKy_ViPham!E:E, "10_Sinh", NhatKy_ViPham!F:F, B28, NhatKy_ViPham!C:C, "T31")</f>
        <v>100</v>
      </c>
      <c r="AW28" s="6">
        <f>100 + SUMIFS(NhatKy_ViPham!J:J, NhatKy_ViPham!E:E, "10_Sinh", NhatKy_ViPham!F:F, B28, NhatKy_ViPham!C:C, "T32") - SUMIFS(NhatKy_ViPham!K:K, NhatKy_ViPham!E:E, "10_Sinh", NhatKy_ViPham!F:F, B28, NhatKy_ViPham!C:C, "T32")</f>
        <v>100</v>
      </c>
      <c r="AX28" s="6">
        <f>100 + SUMIFS(NhatKy_ViPham!J:J, NhatKy_ViPham!E:E, "10_Sinh", NhatKy_ViPham!F:F, B28, NhatKy_ViPham!C:C, "T33") - SUMIFS(NhatKy_ViPham!K:K, NhatKy_ViPham!E:E, "10_Sinh", NhatKy_ViPham!F:F, B28, NhatKy_ViPham!C:C, "T33")</f>
        <v>100</v>
      </c>
      <c r="AY28" s="6">
        <f>100 + SUMIFS(NhatKy_ViPham!J:J, NhatKy_ViPham!E:E, "10_Sinh", NhatKy_ViPham!F:F, B28, NhatKy_ViPham!C:C, "T34") - SUMIFS(NhatKy_ViPham!K:K, NhatKy_ViPham!E:E, "10_Sinh", NhatKy_ViPham!F:F, B28, NhatKy_ViPham!C:C, "T34")</f>
        <v>100</v>
      </c>
      <c r="AZ28" s="6">
        <f>100 + SUMIFS(NhatKy_ViPham!J:J, NhatKy_ViPham!E:E, "10_Sinh", NhatKy_ViPham!F:F, B28, NhatKy_ViPham!C:C, "T35") - SUMIFS(NhatKy_ViPham!K:K, NhatKy_ViPham!E:E, "10_Sinh", NhatKy_ViPham!F:F, B28, NhatKy_ViPham!C:C, "T35")</f>
        <v>100</v>
      </c>
      <c r="BA28" s="12">
        <f t="shared" si="0"/>
        <v>100</v>
      </c>
      <c r="BB28" s="11" t="s">
        <v>430</v>
      </c>
      <c r="BC28" s="16" t="str">
        <f t="shared" si="1"/>
        <v>Tốt</v>
      </c>
      <c r="BD28" s="15" t="str">
        <f t="shared" si="2"/>
        <v>🟢 BÌNH THƯỜNG</v>
      </c>
    </row>
    <row r="29" spans="1:56" x14ac:dyDescent="0.25">
      <c r="A29" s="4">
        <v>21</v>
      </c>
      <c r="B29" s="10" t="s">
        <v>833</v>
      </c>
      <c r="C29" s="4" t="s">
        <v>601</v>
      </c>
      <c r="D29" s="4" t="s">
        <v>435</v>
      </c>
      <c r="E29" s="11" t="s">
        <v>430</v>
      </c>
      <c r="F29" s="7">
        <f>SUMIFS(NhatKy_ViPham!K:K, NhatKy_ViPham!E:E, "10_Sinh", NhatKy_ViPham!F:F, B29, NhatKy_ViPham!H:H, "L01")</f>
        <v>0</v>
      </c>
      <c r="G29" s="7">
        <f>SUMIFS(NhatKy_ViPham!K:K, NhatKy_ViPham!E:E, "10_Sinh", NhatKy_ViPham!F:F, B29, NhatKy_ViPham!H:H, "L02")</f>
        <v>0</v>
      </c>
      <c r="H29" s="7">
        <f>SUMIFS(NhatKy_ViPham!K:K, NhatKy_ViPham!E:E, "10_Sinh", NhatKy_ViPham!F:F, B29, NhatKy_ViPham!H:H, "L03")</f>
        <v>0</v>
      </c>
      <c r="I29" s="7">
        <f>SUMIFS(NhatKy_ViPham!K:K, NhatKy_ViPham!E:E, "10_Sinh", NhatKy_ViPham!F:F, B29, NhatKy_ViPham!H:H, "L04")</f>
        <v>0</v>
      </c>
      <c r="J29" s="7">
        <f>SUMIFS(NhatKy_ViPham!K:K, NhatKy_ViPham!E:E, "10_Sinh", NhatKy_ViPham!F:F, B29, NhatKy_ViPham!H:H, "L05")</f>
        <v>0</v>
      </c>
      <c r="K29" s="7">
        <f>SUMIFS(NhatKy_ViPham!K:K, NhatKy_ViPham!E:E, "10_Sinh", NhatKy_ViPham!F:F, B29, NhatKy_ViPham!H:H, "L06")</f>
        <v>0</v>
      </c>
      <c r="L29" s="7">
        <f>SUMIFS(NhatKy_ViPham!K:K, NhatKy_ViPham!E:E, "10_Sinh", NhatKy_ViPham!F:F, B29, NhatKy_ViPham!H:H, "L07")</f>
        <v>0</v>
      </c>
      <c r="M29" s="7">
        <f>SUMIFS(NhatKy_ViPham!K:K, NhatKy_ViPham!E:E, "10_Sinh", NhatKy_ViPham!F:F, B29, NhatKy_ViPham!H:H, "L08")</f>
        <v>0</v>
      </c>
      <c r="N29" s="7">
        <f>SUMIFS(NhatKy_ViPham!K:K, NhatKy_ViPham!E:E, "10_Sinh", NhatKy_ViPham!F:F, B29, NhatKy_ViPham!H:H, "L09")</f>
        <v>0</v>
      </c>
      <c r="O29" s="7">
        <f>SUMIFS(NhatKy_ViPham!K:K, NhatKy_ViPham!E:E, "10_Sinh", NhatKy_ViPham!F:F, B29, NhatKy_ViPham!H:H, "L10")</f>
        <v>0</v>
      </c>
      <c r="P29" s="12">
        <f>SUMIFS(NhatKy_ViPham!J:J, NhatKy_ViPham!E:E, "10_Sinh", NhatKy_ViPham!F:F, B29)</f>
        <v>0</v>
      </c>
      <c r="Q29" s="13">
        <f>SUMIFS(NhatKy_ViPham!K:K, NhatKy_ViPham!E:E, "10_Sinh", NhatKy_ViPham!F:F, B29)</f>
        <v>0</v>
      </c>
      <c r="R29" s="7">
        <f>100 + SUMIFS(NhatKy_ViPham!J:J, NhatKy_ViPham!E:E, "10_Sinh", NhatKy_ViPham!F:F, B29, NhatKy_ViPham!C:C, "T1") - SUMIFS(NhatKy_ViPham!K:K, NhatKy_ViPham!E:E, "10_Sinh", NhatKy_ViPham!F:F, B29, NhatKy_ViPham!C:C, "T1")</f>
        <v>100</v>
      </c>
      <c r="S29" s="7">
        <f>100 + SUMIFS(NhatKy_ViPham!J:J, NhatKy_ViPham!E:E, "10_Sinh", NhatKy_ViPham!F:F, B29, NhatKy_ViPham!C:C, "T2") - SUMIFS(NhatKy_ViPham!K:K, NhatKy_ViPham!E:E, "10_Sinh", NhatKy_ViPham!F:F, B29, NhatKy_ViPham!C:C, "T2")</f>
        <v>100</v>
      </c>
      <c r="T29" s="7">
        <f>100 + SUMIFS(NhatKy_ViPham!J:J, NhatKy_ViPham!E:E, "10_Sinh", NhatKy_ViPham!F:F, B29, NhatKy_ViPham!C:C, "T3") - SUMIFS(NhatKy_ViPham!K:K, NhatKy_ViPham!E:E, "10_Sinh", NhatKy_ViPham!F:F, B29, NhatKy_ViPham!C:C, "T3")</f>
        <v>100</v>
      </c>
      <c r="U29" s="7">
        <f>100 + SUMIFS(NhatKy_ViPham!J:J, NhatKy_ViPham!E:E, "10_Sinh", NhatKy_ViPham!F:F, B29, NhatKy_ViPham!C:C, "T4") - SUMIFS(NhatKy_ViPham!K:K, NhatKy_ViPham!E:E, "10_Sinh", NhatKy_ViPham!F:F, B29, NhatKy_ViPham!C:C, "T4")</f>
        <v>100</v>
      </c>
      <c r="V29" s="7">
        <f>100 + SUMIFS(NhatKy_ViPham!J:J, NhatKy_ViPham!E:E, "10_Sinh", NhatKy_ViPham!F:F, B29, NhatKy_ViPham!C:C, "T5") - SUMIFS(NhatKy_ViPham!K:K, NhatKy_ViPham!E:E, "10_Sinh", NhatKy_ViPham!F:F, B29, NhatKy_ViPham!C:C, "T5")</f>
        <v>100</v>
      </c>
      <c r="W29" s="7">
        <f>100 + SUMIFS(NhatKy_ViPham!J:J, NhatKy_ViPham!E:E, "10_Sinh", NhatKy_ViPham!F:F, B29, NhatKy_ViPham!C:C, "T6") - SUMIFS(NhatKy_ViPham!K:K, NhatKy_ViPham!E:E, "10_Sinh", NhatKy_ViPham!F:F, B29, NhatKy_ViPham!C:C, "T6")</f>
        <v>100</v>
      </c>
      <c r="X29" s="7">
        <f>100 + SUMIFS(NhatKy_ViPham!J:J, NhatKy_ViPham!E:E, "10_Sinh", NhatKy_ViPham!F:F, B29, NhatKy_ViPham!C:C, "T7") - SUMIFS(NhatKy_ViPham!K:K, NhatKy_ViPham!E:E, "10_Sinh", NhatKy_ViPham!F:F, B29, NhatKy_ViPham!C:C, "T7")</f>
        <v>100</v>
      </c>
      <c r="Y29" s="7">
        <f>100 + SUMIFS(NhatKy_ViPham!J:J, NhatKy_ViPham!E:E, "10_Sinh", NhatKy_ViPham!F:F, B29, NhatKy_ViPham!C:C, "T8") - SUMIFS(NhatKy_ViPham!K:K, NhatKy_ViPham!E:E, "10_Sinh", NhatKy_ViPham!F:F, B29, NhatKy_ViPham!C:C, "T8")</f>
        <v>100</v>
      </c>
      <c r="Z29" s="7">
        <f>100 + SUMIFS(NhatKy_ViPham!J:J, NhatKy_ViPham!E:E, "10_Sinh", NhatKy_ViPham!F:F, B29, NhatKy_ViPham!C:C, "T9") - SUMIFS(NhatKy_ViPham!K:K, NhatKy_ViPham!E:E, "10_Sinh", NhatKy_ViPham!F:F, B29, NhatKy_ViPham!C:C, "T9")</f>
        <v>100</v>
      </c>
      <c r="AA29" s="7">
        <f>100 + SUMIFS(NhatKy_ViPham!J:J, NhatKy_ViPham!E:E, "10_Sinh", NhatKy_ViPham!F:F, B29, NhatKy_ViPham!C:C, "T10") - SUMIFS(NhatKy_ViPham!K:K, NhatKy_ViPham!E:E, "10_Sinh", NhatKy_ViPham!F:F, B29, NhatKy_ViPham!C:C, "T10")</f>
        <v>100</v>
      </c>
      <c r="AB29" s="7">
        <f>100 + SUMIFS(NhatKy_ViPham!J:J, NhatKy_ViPham!E:E, "10_Sinh", NhatKy_ViPham!F:F, B29, NhatKy_ViPham!C:C, "T11") - SUMIFS(NhatKy_ViPham!K:K, NhatKy_ViPham!E:E, "10_Sinh", NhatKy_ViPham!F:F, B29, NhatKy_ViPham!C:C, "T11")</f>
        <v>100</v>
      </c>
      <c r="AC29" s="7">
        <f>100 + SUMIFS(NhatKy_ViPham!J:J, NhatKy_ViPham!E:E, "10_Sinh", NhatKy_ViPham!F:F, B29, NhatKy_ViPham!C:C, "T12") - SUMIFS(NhatKy_ViPham!K:K, NhatKy_ViPham!E:E, "10_Sinh", NhatKy_ViPham!F:F, B29, NhatKy_ViPham!C:C, "T12")</f>
        <v>100</v>
      </c>
      <c r="AD29" s="7">
        <f>100 + SUMIFS(NhatKy_ViPham!J:J, NhatKy_ViPham!E:E, "10_Sinh", NhatKy_ViPham!F:F, B29, NhatKy_ViPham!C:C, "T13") - SUMIFS(NhatKy_ViPham!K:K, NhatKy_ViPham!E:E, "10_Sinh", NhatKy_ViPham!F:F, B29, NhatKy_ViPham!C:C, "T13")</f>
        <v>100</v>
      </c>
      <c r="AE29" s="7">
        <f>100 + SUMIFS(NhatKy_ViPham!J:J, NhatKy_ViPham!E:E, "10_Sinh", NhatKy_ViPham!F:F, B29, NhatKy_ViPham!C:C, "T14") - SUMIFS(NhatKy_ViPham!K:K, NhatKy_ViPham!E:E, "10_Sinh", NhatKy_ViPham!F:F, B29, NhatKy_ViPham!C:C, "T14")</f>
        <v>100</v>
      </c>
      <c r="AF29" s="7">
        <f>100 + SUMIFS(NhatKy_ViPham!J:J, NhatKy_ViPham!E:E, "10_Sinh", NhatKy_ViPham!F:F, B29, NhatKy_ViPham!C:C, "T15") - SUMIFS(NhatKy_ViPham!K:K, NhatKy_ViPham!E:E, "10_Sinh", NhatKy_ViPham!F:F, B29, NhatKy_ViPham!C:C, "T15")</f>
        <v>100</v>
      </c>
      <c r="AG29" s="7">
        <f>100 + SUMIFS(NhatKy_ViPham!J:J, NhatKy_ViPham!E:E, "10_Sinh", NhatKy_ViPham!F:F, B29, NhatKy_ViPham!C:C, "T16") - SUMIFS(NhatKy_ViPham!K:K, NhatKy_ViPham!E:E, "10_Sinh", NhatKy_ViPham!F:F, B29, NhatKy_ViPham!C:C, "T16")</f>
        <v>100</v>
      </c>
      <c r="AH29" s="7">
        <f>100 + SUMIFS(NhatKy_ViPham!J:J, NhatKy_ViPham!E:E, "10_Sinh", NhatKy_ViPham!F:F, B29, NhatKy_ViPham!C:C, "T17") - SUMIFS(NhatKy_ViPham!K:K, NhatKy_ViPham!E:E, "10_Sinh", NhatKy_ViPham!F:F, B29, NhatKy_ViPham!C:C, "T17")</f>
        <v>100</v>
      </c>
      <c r="AI29" s="7">
        <f>100 + SUMIFS(NhatKy_ViPham!J:J, NhatKy_ViPham!E:E, "10_Sinh", NhatKy_ViPham!F:F, B29, NhatKy_ViPham!C:C, "T18") - SUMIFS(NhatKy_ViPham!K:K, NhatKy_ViPham!E:E, "10_Sinh", NhatKy_ViPham!F:F, B29, NhatKy_ViPham!C:C, "T18")</f>
        <v>100</v>
      </c>
      <c r="AJ29" s="7">
        <f>100 + SUMIFS(NhatKy_ViPham!J:J, NhatKy_ViPham!E:E, "10_Sinh", NhatKy_ViPham!F:F, B29, NhatKy_ViPham!C:C, "T19") - SUMIFS(NhatKy_ViPham!K:K, NhatKy_ViPham!E:E, "10_Sinh", NhatKy_ViPham!F:F, B29, NhatKy_ViPham!C:C, "T19")</f>
        <v>100</v>
      </c>
      <c r="AK29" s="7">
        <f>100 + SUMIFS(NhatKy_ViPham!J:J, NhatKy_ViPham!E:E, "10_Sinh", NhatKy_ViPham!F:F, B29, NhatKy_ViPham!C:C, "T20") - SUMIFS(NhatKy_ViPham!K:K, NhatKy_ViPham!E:E, "10_Sinh", NhatKy_ViPham!F:F, B29, NhatKy_ViPham!C:C, "T20")</f>
        <v>100</v>
      </c>
      <c r="AL29" s="7">
        <f>100 + SUMIFS(NhatKy_ViPham!J:J, NhatKy_ViPham!E:E, "10_Sinh", NhatKy_ViPham!F:F, B29, NhatKy_ViPham!C:C, "T21") - SUMIFS(NhatKy_ViPham!K:K, NhatKy_ViPham!E:E, "10_Sinh", NhatKy_ViPham!F:F, B29, NhatKy_ViPham!C:C, "T21")</f>
        <v>100</v>
      </c>
      <c r="AM29" s="7">
        <f>100 + SUMIFS(NhatKy_ViPham!J:J, NhatKy_ViPham!E:E, "10_Sinh", NhatKy_ViPham!F:F, B29, NhatKy_ViPham!C:C, "T22") - SUMIFS(NhatKy_ViPham!K:K, NhatKy_ViPham!E:E, "10_Sinh", NhatKy_ViPham!F:F, B29, NhatKy_ViPham!C:C, "T22")</f>
        <v>100</v>
      </c>
      <c r="AN29" s="7">
        <f>100 + SUMIFS(NhatKy_ViPham!J:J, NhatKy_ViPham!E:E, "10_Sinh", NhatKy_ViPham!F:F, B29, NhatKy_ViPham!C:C, "T23") - SUMIFS(NhatKy_ViPham!K:K, NhatKy_ViPham!E:E, "10_Sinh", NhatKy_ViPham!F:F, B29, NhatKy_ViPham!C:C, "T23")</f>
        <v>100</v>
      </c>
      <c r="AO29" s="7">
        <f>100 + SUMIFS(NhatKy_ViPham!J:J, NhatKy_ViPham!E:E, "10_Sinh", NhatKy_ViPham!F:F, B29, NhatKy_ViPham!C:C, "T24") - SUMIFS(NhatKy_ViPham!K:K, NhatKy_ViPham!E:E, "10_Sinh", NhatKy_ViPham!F:F, B29, NhatKy_ViPham!C:C, "T24")</f>
        <v>100</v>
      </c>
      <c r="AP29" s="7">
        <f>100 + SUMIFS(NhatKy_ViPham!J:J, NhatKy_ViPham!E:E, "10_Sinh", NhatKy_ViPham!F:F, B29, NhatKy_ViPham!C:C, "T25") - SUMIFS(NhatKy_ViPham!K:K, NhatKy_ViPham!E:E, "10_Sinh", NhatKy_ViPham!F:F, B29, NhatKy_ViPham!C:C, "T25")</f>
        <v>100</v>
      </c>
      <c r="AQ29" s="7">
        <f>100 + SUMIFS(NhatKy_ViPham!J:J, NhatKy_ViPham!E:E, "10_Sinh", NhatKy_ViPham!F:F, B29, NhatKy_ViPham!C:C, "T26") - SUMIFS(NhatKy_ViPham!K:K, NhatKy_ViPham!E:E, "10_Sinh", NhatKy_ViPham!F:F, B29, NhatKy_ViPham!C:C, "T26")</f>
        <v>100</v>
      </c>
      <c r="AR29" s="7">
        <f>100 + SUMIFS(NhatKy_ViPham!J:J, NhatKy_ViPham!E:E, "10_Sinh", NhatKy_ViPham!F:F, B29, NhatKy_ViPham!C:C, "T27") - SUMIFS(NhatKy_ViPham!K:K, NhatKy_ViPham!E:E, "10_Sinh", NhatKy_ViPham!F:F, B29, NhatKy_ViPham!C:C, "T27")</f>
        <v>100</v>
      </c>
      <c r="AS29" s="7">
        <f>100 + SUMIFS(NhatKy_ViPham!J:J, NhatKy_ViPham!E:E, "10_Sinh", NhatKy_ViPham!F:F, B29, NhatKy_ViPham!C:C, "T28") - SUMIFS(NhatKy_ViPham!K:K, NhatKy_ViPham!E:E, "10_Sinh", NhatKy_ViPham!F:F, B29, NhatKy_ViPham!C:C, "T28")</f>
        <v>100</v>
      </c>
      <c r="AT29" s="7">
        <f>100 + SUMIFS(NhatKy_ViPham!J:J, NhatKy_ViPham!E:E, "10_Sinh", NhatKy_ViPham!F:F, B29, NhatKy_ViPham!C:C, "T29") - SUMIFS(NhatKy_ViPham!K:K, NhatKy_ViPham!E:E, "10_Sinh", NhatKy_ViPham!F:F, B29, NhatKy_ViPham!C:C, "T29")</f>
        <v>100</v>
      </c>
      <c r="AU29" s="7">
        <f>100 + SUMIFS(NhatKy_ViPham!J:J, NhatKy_ViPham!E:E, "10_Sinh", NhatKy_ViPham!F:F, B29, NhatKy_ViPham!C:C, "T30") - SUMIFS(NhatKy_ViPham!K:K, NhatKy_ViPham!E:E, "10_Sinh", NhatKy_ViPham!F:F, B29, NhatKy_ViPham!C:C, "T30")</f>
        <v>100</v>
      </c>
      <c r="AV29" s="7">
        <f>100 + SUMIFS(NhatKy_ViPham!J:J, NhatKy_ViPham!E:E, "10_Sinh", NhatKy_ViPham!F:F, B29, NhatKy_ViPham!C:C, "T31") - SUMIFS(NhatKy_ViPham!K:K, NhatKy_ViPham!E:E, "10_Sinh", NhatKy_ViPham!F:F, B29, NhatKy_ViPham!C:C, "T31")</f>
        <v>100</v>
      </c>
      <c r="AW29" s="7">
        <f>100 + SUMIFS(NhatKy_ViPham!J:J, NhatKy_ViPham!E:E, "10_Sinh", NhatKy_ViPham!F:F, B29, NhatKy_ViPham!C:C, "T32") - SUMIFS(NhatKy_ViPham!K:K, NhatKy_ViPham!E:E, "10_Sinh", NhatKy_ViPham!F:F, B29, NhatKy_ViPham!C:C, "T32")</f>
        <v>100</v>
      </c>
      <c r="AX29" s="7">
        <f>100 + SUMIFS(NhatKy_ViPham!J:J, NhatKy_ViPham!E:E, "10_Sinh", NhatKy_ViPham!F:F, B29, NhatKy_ViPham!C:C, "T33") - SUMIFS(NhatKy_ViPham!K:K, NhatKy_ViPham!E:E, "10_Sinh", NhatKy_ViPham!F:F, B29, NhatKy_ViPham!C:C, "T33")</f>
        <v>100</v>
      </c>
      <c r="AY29" s="7">
        <f>100 + SUMIFS(NhatKy_ViPham!J:J, NhatKy_ViPham!E:E, "10_Sinh", NhatKy_ViPham!F:F, B29, NhatKy_ViPham!C:C, "T34") - SUMIFS(NhatKy_ViPham!K:K, NhatKy_ViPham!E:E, "10_Sinh", NhatKy_ViPham!F:F, B29, NhatKy_ViPham!C:C, "T34")</f>
        <v>100</v>
      </c>
      <c r="AZ29" s="7">
        <f>100 + SUMIFS(NhatKy_ViPham!J:J, NhatKy_ViPham!E:E, "10_Sinh", NhatKy_ViPham!F:F, B29, NhatKy_ViPham!C:C, "T35") - SUMIFS(NhatKy_ViPham!K:K, NhatKy_ViPham!E:E, "10_Sinh", NhatKy_ViPham!F:F, B29, NhatKy_ViPham!C:C, "T35")</f>
        <v>100</v>
      </c>
      <c r="BA29" s="12">
        <f t="shared" si="0"/>
        <v>100</v>
      </c>
      <c r="BB29" s="11" t="s">
        <v>430</v>
      </c>
      <c r="BC29" s="14" t="str">
        <f t="shared" si="1"/>
        <v>Tốt</v>
      </c>
      <c r="BD29" s="10" t="str">
        <f t="shared" si="2"/>
        <v>🟢 BÌNH THƯỜNG</v>
      </c>
    </row>
    <row r="30" spans="1:56" x14ac:dyDescent="0.25">
      <c r="A30" s="5">
        <v>22</v>
      </c>
      <c r="B30" s="15" t="s">
        <v>834</v>
      </c>
      <c r="C30" s="5" t="s">
        <v>835</v>
      </c>
      <c r="D30" s="5" t="s">
        <v>435</v>
      </c>
      <c r="E30" s="11" t="s">
        <v>430</v>
      </c>
      <c r="F30" s="6">
        <f>SUMIFS(NhatKy_ViPham!K:K, NhatKy_ViPham!E:E, "10_Sinh", NhatKy_ViPham!F:F, B30, NhatKy_ViPham!H:H, "L01")</f>
        <v>0</v>
      </c>
      <c r="G30" s="6">
        <f>SUMIFS(NhatKy_ViPham!K:K, NhatKy_ViPham!E:E, "10_Sinh", NhatKy_ViPham!F:F, B30, NhatKy_ViPham!H:H, "L02")</f>
        <v>0</v>
      </c>
      <c r="H30" s="6">
        <f>SUMIFS(NhatKy_ViPham!K:K, NhatKy_ViPham!E:E, "10_Sinh", NhatKy_ViPham!F:F, B30, NhatKy_ViPham!H:H, "L03")</f>
        <v>0</v>
      </c>
      <c r="I30" s="6">
        <f>SUMIFS(NhatKy_ViPham!K:K, NhatKy_ViPham!E:E, "10_Sinh", NhatKy_ViPham!F:F, B30, NhatKy_ViPham!H:H, "L04")</f>
        <v>0</v>
      </c>
      <c r="J30" s="6">
        <f>SUMIFS(NhatKy_ViPham!K:K, NhatKy_ViPham!E:E, "10_Sinh", NhatKy_ViPham!F:F, B30, NhatKy_ViPham!H:H, "L05")</f>
        <v>0</v>
      </c>
      <c r="K30" s="6">
        <f>SUMIFS(NhatKy_ViPham!K:K, NhatKy_ViPham!E:E, "10_Sinh", NhatKy_ViPham!F:F, B30, NhatKy_ViPham!H:H, "L06")</f>
        <v>0</v>
      </c>
      <c r="L30" s="6">
        <f>SUMIFS(NhatKy_ViPham!K:K, NhatKy_ViPham!E:E, "10_Sinh", NhatKy_ViPham!F:F, B30, NhatKy_ViPham!H:H, "L07")</f>
        <v>0</v>
      </c>
      <c r="M30" s="6">
        <f>SUMIFS(NhatKy_ViPham!K:K, NhatKy_ViPham!E:E, "10_Sinh", NhatKy_ViPham!F:F, B30, NhatKy_ViPham!H:H, "L08")</f>
        <v>0</v>
      </c>
      <c r="N30" s="6">
        <f>SUMIFS(NhatKy_ViPham!K:K, NhatKy_ViPham!E:E, "10_Sinh", NhatKy_ViPham!F:F, B30, NhatKy_ViPham!H:H, "L09")</f>
        <v>0</v>
      </c>
      <c r="O30" s="6">
        <f>SUMIFS(NhatKy_ViPham!K:K, NhatKy_ViPham!E:E, "10_Sinh", NhatKy_ViPham!F:F, B30, NhatKy_ViPham!H:H, "L10")</f>
        <v>0</v>
      </c>
      <c r="P30" s="12">
        <f>SUMIFS(NhatKy_ViPham!J:J, NhatKy_ViPham!E:E, "10_Sinh", NhatKy_ViPham!F:F, B30)</f>
        <v>0</v>
      </c>
      <c r="Q30" s="13">
        <f>SUMIFS(NhatKy_ViPham!K:K, NhatKy_ViPham!E:E, "10_Sinh", NhatKy_ViPham!F:F, B30)</f>
        <v>0</v>
      </c>
      <c r="R30" s="6">
        <f>100 + SUMIFS(NhatKy_ViPham!J:J, NhatKy_ViPham!E:E, "10_Sinh", NhatKy_ViPham!F:F, B30, NhatKy_ViPham!C:C, "T1") - SUMIFS(NhatKy_ViPham!K:K, NhatKy_ViPham!E:E, "10_Sinh", NhatKy_ViPham!F:F, B30, NhatKy_ViPham!C:C, "T1")</f>
        <v>100</v>
      </c>
      <c r="S30" s="6">
        <f>100 + SUMIFS(NhatKy_ViPham!J:J, NhatKy_ViPham!E:E, "10_Sinh", NhatKy_ViPham!F:F, B30, NhatKy_ViPham!C:C, "T2") - SUMIFS(NhatKy_ViPham!K:K, NhatKy_ViPham!E:E, "10_Sinh", NhatKy_ViPham!F:F, B30, NhatKy_ViPham!C:C, "T2")</f>
        <v>100</v>
      </c>
      <c r="T30" s="6">
        <f>100 + SUMIFS(NhatKy_ViPham!J:J, NhatKy_ViPham!E:E, "10_Sinh", NhatKy_ViPham!F:F, B30, NhatKy_ViPham!C:C, "T3") - SUMIFS(NhatKy_ViPham!K:K, NhatKy_ViPham!E:E, "10_Sinh", NhatKy_ViPham!F:F, B30, NhatKy_ViPham!C:C, "T3")</f>
        <v>100</v>
      </c>
      <c r="U30" s="6">
        <f>100 + SUMIFS(NhatKy_ViPham!J:J, NhatKy_ViPham!E:E, "10_Sinh", NhatKy_ViPham!F:F, B30, NhatKy_ViPham!C:C, "T4") - SUMIFS(NhatKy_ViPham!K:K, NhatKy_ViPham!E:E, "10_Sinh", NhatKy_ViPham!F:F, B30, NhatKy_ViPham!C:C, "T4")</f>
        <v>100</v>
      </c>
      <c r="V30" s="6">
        <f>100 + SUMIFS(NhatKy_ViPham!J:J, NhatKy_ViPham!E:E, "10_Sinh", NhatKy_ViPham!F:F, B30, NhatKy_ViPham!C:C, "T5") - SUMIFS(NhatKy_ViPham!K:K, NhatKy_ViPham!E:E, "10_Sinh", NhatKy_ViPham!F:F, B30, NhatKy_ViPham!C:C, "T5")</f>
        <v>100</v>
      </c>
      <c r="W30" s="6">
        <f>100 + SUMIFS(NhatKy_ViPham!J:J, NhatKy_ViPham!E:E, "10_Sinh", NhatKy_ViPham!F:F, B30, NhatKy_ViPham!C:C, "T6") - SUMIFS(NhatKy_ViPham!K:K, NhatKy_ViPham!E:E, "10_Sinh", NhatKy_ViPham!F:F, B30, NhatKy_ViPham!C:C, "T6")</f>
        <v>100</v>
      </c>
      <c r="X30" s="6">
        <f>100 + SUMIFS(NhatKy_ViPham!J:J, NhatKy_ViPham!E:E, "10_Sinh", NhatKy_ViPham!F:F, B30, NhatKy_ViPham!C:C, "T7") - SUMIFS(NhatKy_ViPham!K:K, NhatKy_ViPham!E:E, "10_Sinh", NhatKy_ViPham!F:F, B30, NhatKy_ViPham!C:C, "T7")</f>
        <v>100</v>
      </c>
      <c r="Y30" s="6">
        <f>100 + SUMIFS(NhatKy_ViPham!J:J, NhatKy_ViPham!E:E, "10_Sinh", NhatKy_ViPham!F:F, B30, NhatKy_ViPham!C:C, "T8") - SUMIFS(NhatKy_ViPham!K:K, NhatKy_ViPham!E:E, "10_Sinh", NhatKy_ViPham!F:F, B30, NhatKy_ViPham!C:C, "T8")</f>
        <v>100</v>
      </c>
      <c r="Z30" s="6">
        <f>100 + SUMIFS(NhatKy_ViPham!J:J, NhatKy_ViPham!E:E, "10_Sinh", NhatKy_ViPham!F:F, B30, NhatKy_ViPham!C:C, "T9") - SUMIFS(NhatKy_ViPham!K:K, NhatKy_ViPham!E:E, "10_Sinh", NhatKy_ViPham!F:F, B30, NhatKy_ViPham!C:C, "T9")</f>
        <v>100</v>
      </c>
      <c r="AA30" s="6">
        <f>100 + SUMIFS(NhatKy_ViPham!J:J, NhatKy_ViPham!E:E, "10_Sinh", NhatKy_ViPham!F:F, B30, NhatKy_ViPham!C:C, "T10") - SUMIFS(NhatKy_ViPham!K:K, NhatKy_ViPham!E:E, "10_Sinh", NhatKy_ViPham!F:F, B30, NhatKy_ViPham!C:C, "T10")</f>
        <v>100</v>
      </c>
      <c r="AB30" s="6">
        <f>100 + SUMIFS(NhatKy_ViPham!J:J, NhatKy_ViPham!E:E, "10_Sinh", NhatKy_ViPham!F:F, B30, NhatKy_ViPham!C:C, "T11") - SUMIFS(NhatKy_ViPham!K:K, NhatKy_ViPham!E:E, "10_Sinh", NhatKy_ViPham!F:F, B30, NhatKy_ViPham!C:C, "T11")</f>
        <v>100</v>
      </c>
      <c r="AC30" s="6">
        <f>100 + SUMIFS(NhatKy_ViPham!J:J, NhatKy_ViPham!E:E, "10_Sinh", NhatKy_ViPham!F:F, B30, NhatKy_ViPham!C:C, "T12") - SUMIFS(NhatKy_ViPham!K:K, NhatKy_ViPham!E:E, "10_Sinh", NhatKy_ViPham!F:F, B30, NhatKy_ViPham!C:C, "T12")</f>
        <v>100</v>
      </c>
      <c r="AD30" s="6">
        <f>100 + SUMIFS(NhatKy_ViPham!J:J, NhatKy_ViPham!E:E, "10_Sinh", NhatKy_ViPham!F:F, B30, NhatKy_ViPham!C:C, "T13") - SUMIFS(NhatKy_ViPham!K:K, NhatKy_ViPham!E:E, "10_Sinh", NhatKy_ViPham!F:F, B30, NhatKy_ViPham!C:C, "T13")</f>
        <v>100</v>
      </c>
      <c r="AE30" s="6">
        <f>100 + SUMIFS(NhatKy_ViPham!J:J, NhatKy_ViPham!E:E, "10_Sinh", NhatKy_ViPham!F:F, B30, NhatKy_ViPham!C:C, "T14") - SUMIFS(NhatKy_ViPham!K:K, NhatKy_ViPham!E:E, "10_Sinh", NhatKy_ViPham!F:F, B30, NhatKy_ViPham!C:C, "T14")</f>
        <v>100</v>
      </c>
      <c r="AF30" s="6">
        <f>100 + SUMIFS(NhatKy_ViPham!J:J, NhatKy_ViPham!E:E, "10_Sinh", NhatKy_ViPham!F:F, B30, NhatKy_ViPham!C:C, "T15") - SUMIFS(NhatKy_ViPham!K:K, NhatKy_ViPham!E:E, "10_Sinh", NhatKy_ViPham!F:F, B30, NhatKy_ViPham!C:C, "T15")</f>
        <v>100</v>
      </c>
      <c r="AG30" s="6">
        <f>100 + SUMIFS(NhatKy_ViPham!J:J, NhatKy_ViPham!E:E, "10_Sinh", NhatKy_ViPham!F:F, B30, NhatKy_ViPham!C:C, "T16") - SUMIFS(NhatKy_ViPham!K:K, NhatKy_ViPham!E:E, "10_Sinh", NhatKy_ViPham!F:F, B30, NhatKy_ViPham!C:C, "T16")</f>
        <v>100</v>
      </c>
      <c r="AH30" s="6">
        <f>100 + SUMIFS(NhatKy_ViPham!J:J, NhatKy_ViPham!E:E, "10_Sinh", NhatKy_ViPham!F:F, B30, NhatKy_ViPham!C:C, "T17") - SUMIFS(NhatKy_ViPham!K:K, NhatKy_ViPham!E:E, "10_Sinh", NhatKy_ViPham!F:F, B30, NhatKy_ViPham!C:C, "T17")</f>
        <v>100</v>
      </c>
      <c r="AI30" s="6">
        <f>100 + SUMIFS(NhatKy_ViPham!J:J, NhatKy_ViPham!E:E, "10_Sinh", NhatKy_ViPham!F:F, B30, NhatKy_ViPham!C:C, "T18") - SUMIFS(NhatKy_ViPham!K:K, NhatKy_ViPham!E:E, "10_Sinh", NhatKy_ViPham!F:F, B30, NhatKy_ViPham!C:C, "T18")</f>
        <v>100</v>
      </c>
      <c r="AJ30" s="6">
        <f>100 + SUMIFS(NhatKy_ViPham!J:J, NhatKy_ViPham!E:E, "10_Sinh", NhatKy_ViPham!F:F, B30, NhatKy_ViPham!C:C, "T19") - SUMIFS(NhatKy_ViPham!K:K, NhatKy_ViPham!E:E, "10_Sinh", NhatKy_ViPham!F:F, B30, NhatKy_ViPham!C:C, "T19")</f>
        <v>100</v>
      </c>
      <c r="AK30" s="6">
        <f>100 + SUMIFS(NhatKy_ViPham!J:J, NhatKy_ViPham!E:E, "10_Sinh", NhatKy_ViPham!F:F, B30, NhatKy_ViPham!C:C, "T20") - SUMIFS(NhatKy_ViPham!K:K, NhatKy_ViPham!E:E, "10_Sinh", NhatKy_ViPham!F:F, B30, NhatKy_ViPham!C:C, "T20")</f>
        <v>100</v>
      </c>
      <c r="AL30" s="6">
        <f>100 + SUMIFS(NhatKy_ViPham!J:J, NhatKy_ViPham!E:E, "10_Sinh", NhatKy_ViPham!F:F, B30, NhatKy_ViPham!C:C, "T21") - SUMIFS(NhatKy_ViPham!K:K, NhatKy_ViPham!E:E, "10_Sinh", NhatKy_ViPham!F:F, B30, NhatKy_ViPham!C:C, "T21")</f>
        <v>100</v>
      </c>
      <c r="AM30" s="6">
        <f>100 + SUMIFS(NhatKy_ViPham!J:J, NhatKy_ViPham!E:E, "10_Sinh", NhatKy_ViPham!F:F, B30, NhatKy_ViPham!C:C, "T22") - SUMIFS(NhatKy_ViPham!K:K, NhatKy_ViPham!E:E, "10_Sinh", NhatKy_ViPham!F:F, B30, NhatKy_ViPham!C:C, "T22")</f>
        <v>100</v>
      </c>
      <c r="AN30" s="6">
        <f>100 + SUMIFS(NhatKy_ViPham!J:J, NhatKy_ViPham!E:E, "10_Sinh", NhatKy_ViPham!F:F, B30, NhatKy_ViPham!C:C, "T23") - SUMIFS(NhatKy_ViPham!K:K, NhatKy_ViPham!E:E, "10_Sinh", NhatKy_ViPham!F:F, B30, NhatKy_ViPham!C:C, "T23")</f>
        <v>100</v>
      </c>
      <c r="AO30" s="6">
        <f>100 + SUMIFS(NhatKy_ViPham!J:J, NhatKy_ViPham!E:E, "10_Sinh", NhatKy_ViPham!F:F, B30, NhatKy_ViPham!C:C, "T24") - SUMIFS(NhatKy_ViPham!K:K, NhatKy_ViPham!E:E, "10_Sinh", NhatKy_ViPham!F:F, B30, NhatKy_ViPham!C:C, "T24")</f>
        <v>100</v>
      </c>
      <c r="AP30" s="6">
        <f>100 + SUMIFS(NhatKy_ViPham!J:J, NhatKy_ViPham!E:E, "10_Sinh", NhatKy_ViPham!F:F, B30, NhatKy_ViPham!C:C, "T25") - SUMIFS(NhatKy_ViPham!K:K, NhatKy_ViPham!E:E, "10_Sinh", NhatKy_ViPham!F:F, B30, NhatKy_ViPham!C:C, "T25")</f>
        <v>100</v>
      </c>
      <c r="AQ30" s="6">
        <f>100 + SUMIFS(NhatKy_ViPham!J:J, NhatKy_ViPham!E:E, "10_Sinh", NhatKy_ViPham!F:F, B30, NhatKy_ViPham!C:C, "T26") - SUMIFS(NhatKy_ViPham!K:K, NhatKy_ViPham!E:E, "10_Sinh", NhatKy_ViPham!F:F, B30, NhatKy_ViPham!C:C, "T26")</f>
        <v>100</v>
      </c>
      <c r="AR30" s="6">
        <f>100 + SUMIFS(NhatKy_ViPham!J:J, NhatKy_ViPham!E:E, "10_Sinh", NhatKy_ViPham!F:F, B30, NhatKy_ViPham!C:C, "T27") - SUMIFS(NhatKy_ViPham!K:K, NhatKy_ViPham!E:E, "10_Sinh", NhatKy_ViPham!F:F, B30, NhatKy_ViPham!C:C, "T27")</f>
        <v>100</v>
      </c>
      <c r="AS30" s="6">
        <f>100 + SUMIFS(NhatKy_ViPham!J:J, NhatKy_ViPham!E:E, "10_Sinh", NhatKy_ViPham!F:F, B30, NhatKy_ViPham!C:C, "T28") - SUMIFS(NhatKy_ViPham!K:K, NhatKy_ViPham!E:E, "10_Sinh", NhatKy_ViPham!F:F, B30, NhatKy_ViPham!C:C, "T28")</f>
        <v>100</v>
      </c>
      <c r="AT30" s="6">
        <f>100 + SUMIFS(NhatKy_ViPham!J:J, NhatKy_ViPham!E:E, "10_Sinh", NhatKy_ViPham!F:F, B30, NhatKy_ViPham!C:C, "T29") - SUMIFS(NhatKy_ViPham!K:K, NhatKy_ViPham!E:E, "10_Sinh", NhatKy_ViPham!F:F, B30, NhatKy_ViPham!C:C, "T29")</f>
        <v>100</v>
      </c>
      <c r="AU30" s="6">
        <f>100 + SUMIFS(NhatKy_ViPham!J:J, NhatKy_ViPham!E:E, "10_Sinh", NhatKy_ViPham!F:F, B30, NhatKy_ViPham!C:C, "T30") - SUMIFS(NhatKy_ViPham!K:K, NhatKy_ViPham!E:E, "10_Sinh", NhatKy_ViPham!F:F, B30, NhatKy_ViPham!C:C, "T30")</f>
        <v>100</v>
      </c>
      <c r="AV30" s="6">
        <f>100 + SUMIFS(NhatKy_ViPham!J:J, NhatKy_ViPham!E:E, "10_Sinh", NhatKy_ViPham!F:F, B30, NhatKy_ViPham!C:C, "T31") - SUMIFS(NhatKy_ViPham!K:K, NhatKy_ViPham!E:E, "10_Sinh", NhatKy_ViPham!F:F, B30, NhatKy_ViPham!C:C, "T31")</f>
        <v>100</v>
      </c>
      <c r="AW30" s="6">
        <f>100 + SUMIFS(NhatKy_ViPham!J:J, NhatKy_ViPham!E:E, "10_Sinh", NhatKy_ViPham!F:F, B30, NhatKy_ViPham!C:C, "T32") - SUMIFS(NhatKy_ViPham!K:K, NhatKy_ViPham!E:E, "10_Sinh", NhatKy_ViPham!F:F, B30, NhatKy_ViPham!C:C, "T32")</f>
        <v>100</v>
      </c>
      <c r="AX30" s="6">
        <f>100 + SUMIFS(NhatKy_ViPham!J:J, NhatKy_ViPham!E:E, "10_Sinh", NhatKy_ViPham!F:F, B30, NhatKy_ViPham!C:C, "T33") - SUMIFS(NhatKy_ViPham!K:K, NhatKy_ViPham!E:E, "10_Sinh", NhatKy_ViPham!F:F, B30, NhatKy_ViPham!C:C, "T33")</f>
        <v>100</v>
      </c>
      <c r="AY30" s="6">
        <f>100 + SUMIFS(NhatKy_ViPham!J:J, NhatKy_ViPham!E:E, "10_Sinh", NhatKy_ViPham!F:F, B30, NhatKy_ViPham!C:C, "T34") - SUMIFS(NhatKy_ViPham!K:K, NhatKy_ViPham!E:E, "10_Sinh", NhatKy_ViPham!F:F, B30, NhatKy_ViPham!C:C, "T34")</f>
        <v>100</v>
      </c>
      <c r="AZ30" s="6">
        <f>100 + SUMIFS(NhatKy_ViPham!J:J, NhatKy_ViPham!E:E, "10_Sinh", NhatKy_ViPham!F:F, B30, NhatKy_ViPham!C:C, "T35") - SUMIFS(NhatKy_ViPham!K:K, NhatKy_ViPham!E:E, "10_Sinh", NhatKy_ViPham!F:F, B30, NhatKy_ViPham!C:C, "T35")</f>
        <v>100</v>
      </c>
      <c r="BA30" s="12">
        <f t="shared" si="0"/>
        <v>100</v>
      </c>
      <c r="BB30" s="11" t="s">
        <v>430</v>
      </c>
      <c r="BC30" s="16" t="str">
        <f t="shared" si="1"/>
        <v>Tốt</v>
      </c>
      <c r="BD30" s="15" t="str">
        <f t="shared" si="2"/>
        <v>🟢 BÌNH THƯỜNG</v>
      </c>
    </row>
    <row r="31" spans="1:56" x14ac:dyDescent="0.25">
      <c r="A31" s="4">
        <v>23</v>
      </c>
      <c r="B31" s="10" t="s">
        <v>836</v>
      </c>
      <c r="C31" s="4" t="s">
        <v>837</v>
      </c>
      <c r="D31" s="4" t="s">
        <v>429</v>
      </c>
      <c r="E31" s="11" t="s">
        <v>430</v>
      </c>
      <c r="F31" s="7">
        <f>SUMIFS(NhatKy_ViPham!K:K, NhatKy_ViPham!E:E, "10_Sinh", NhatKy_ViPham!F:F, B31, NhatKy_ViPham!H:H, "L01")</f>
        <v>0</v>
      </c>
      <c r="G31" s="7">
        <f>SUMIFS(NhatKy_ViPham!K:K, NhatKy_ViPham!E:E, "10_Sinh", NhatKy_ViPham!F:F, B31, NhatKy_ViPham!H:H, "L02")</f>
        <v>0</v>
      </c>
      <c r="H31" s="7">
        <f>SUMIFS(NhatKy_ViPham!K:K, NhatKy_ViPham!E:E, "10_Sinh", NhatKy_ViPham!F:F, B31, NhatKy_ViPham!H:H, "L03")</f>
        <v>0</v>
      </c>
      <c r="I31" s="7">
        <f>SUMIFS(NhatKy_ViPham!K:K, NhatKy_ViPham!E:E, "10_Sinh", NhatKy_ViPham!F:F, B31, NhatKy_ViPham!H:H, "L04")</f>
        <v>0</v>
      </c>
      <c r="J31" s="7">
        <f>SUMIFS(NhatKy_ViPham!K:K, NhatKy_ViPham!E:E, "10_Sinh", NhatKy_ViPham!F:F, B31, NhatKy_ViPham!H:H, "L05")</f>
        <v>0</v>
      </c>
      <c r="K31" s="7">
        <f>SUMIFS(NhatKy_ViPham!K:K, NhatKy_ViPham!E:E, "10_Sinh", NhatKy_ViPham!F:F, B31, NhatKy_ViPham!H:H, "L06")</f>
        <v>0</v>
      </c>
      <c r="L31" s="7">
        <f>SUMIFS(NhatKy_ViPham!K:K, NhatKy_ViPham!E:E, "10_Sinh", NhatKy_ViPham!F:F, B31, NhatKy_ViPham!H:H, "L07")</f>
        <v>0</v>
      </c>
      <c r="M31" s="7">
        <f>SUMIFS(NhatKy_ViPham!K:K, NhatKy_ViPham!E:E, "10_Sinh", NhatKy_ViPham!F:F, B31, NhatKy_ViPham!H:H, "L08")</f>
        <v>0</v>
      </c>
      <c r="N31" s="7">
        <f>SUMIFS(NhatKy_ViPham!K:K, NhatKy_ViPham!E:E, "10_Sinh", NhatKy_ViPham!F:F, B31, NhatKy_ViPham!H:H, "L09")</f>
        <v>0</v>
      </c>
      <c r="O31" s="7">
        <f>SUMIFS(NhatKy_ViPham!K:K, NhatKy_ViPham!E:E, "10_Sinh", NhatKy_ViPham!F:F, B31, NhatKy_ViPham!H:H, "L10")</f>
        <v>0</v>
      </c>
      <c r="P31" s="12">
        <f>SUMIFS(NhatKy_ViPham!J:J, NhatKy_ViPham!E:E, "10_Sinh", NhatKy_ViPham!F:F, B31)</f>
        <v>0</v>
      </c>
      <c r="Q31" s="13">
        <f>SUMIFS(NhatKy_ViPham!K:K, NhatKy_ViPham!E:E, "10_Sinh", NhatKy_ViPham!F:F, B31)</f>
        <v>0</v>
      </c>
      <c r="R31" s="7">
        <f>100 + SUMIFS(NhatKy_ViPham!J:J, NhatKy_ViPham!E:E, "10_Sinh", NhatKy_ViPham!F:F, B31, NhatKy_ViPham!C:C, "T1") - SUMIFS(NhatKy_ViPham!K:K, NhatKy_ViPham!E:E, "10_Sinh", NhatKy_ViPham!F:F, B31, NhatKy_ViPham!C:C, "T1")</f>
        <v>100</v>
      </c>
      <c r="S31" s="7">
        <f>100 + SUMIFS(NhatKy_ViPham!J:J, NhatKy_ViPham!E:E, "10_Sinh", NhatKy_ViPham!F:F, B31, NhatKy_ViPham!C:C, "T2") - SUMIFS(NhatKy_ViPham!K:K, NhatKy_ViPham!E:E, "10_Sinh", NhatKy_ViPham!F:F, B31, NhatKy_ViPham!C:C, "T2")</f>
        <v>100</v>
      </c>
      <c r="T31" s="7">
        <f>100 + SUMIFS(NhatKy_ViPham!J:J, NhatKy_ViPham!E:E, "10_Sinh", NhatKy_ViPham!F:F, B31, NhatKy_ViPham!C:C, "T3") - SUMIFS(NhatKy_ViPham!K:K, NhatKy_ViPham!E:E, "10_Sinh", NhatKy_ViPham!F:F, B31, NhatKy_ViPham!C:C, "T3")</f>
        <v>100</v>
      </c>
      <c r="U31" s="7">
        <f>100 + SUMIFS(NhatKy_ViPham!J:J, NhatKy_ViPham!E:E, "10_Sinh", NhatKy_ViPham!F:F, B31, NhatKy_ViPham!C:C, "T4") - SUMIFS(NhatKy_ViPham!K:K, NhatKy_ViPham!E:E, "10_Sinh", NhatKy_ViPham!F:F, B31, NhatKy_ViPham!C:C, "T4")</f>
        <v>100</v>
      </c>
      <c r="V31" s="7">
        <f>100 + SUMIFS(NhatKy_ViPham!J:J, NhatKy_ViPham!E:E, "10_Sinh", NhatKy_ViPham!F:F, B31, NhatKy_ViPham!C:C, "T5") - SUMIFS(NhatKy_ViPham!K:K, NhatKy_ViPham!E:E, "10_Sinh", NhatKy_ViPham!F:F, B31, NhatKy_ViPham!C:C, "T5")</f>
        <v>100</v>
      </c>
      <c r="W31" s="7">
        <f>100 + SUMIFS(NhatKy_ViPham!J:J, NhatKy_ViPham!E:E, "10_Sinh", NhatKy_ViPham!F:F, B31, NhatKy_ViPham!C:C, "T6") - SUMIFS(NhatKy_ViPham!K:K, NhatKy_ViPham!E:E, "10_Sinh", NhatKy_ViPham!F:F, B31, NhatKy_ViPham!C:C, "T6")</f>
        <v>100</v>
      </c>
      <c r="X31" s="7">
        <f>100 + SUMIFS(NhatKy_ViPham!J:J, NhatKy_ViPham!E:E, "10_Sinh", NhatKy_ViPham!F:F, B31, NhatKy_ViPham!C:C, "T7") - SUMIFS(NhatKy_ViPham!K:K, NhatKy_ViPham!E:E, "10_Sinh", NhatKy_ViPham!F:F, B31, NhatKy_ViPham!C:C, "T7")</f>
        <v>100</v>
      </c>
      <c r="Y31" s="7">
        <f>100 + SUMIFS(NhatKy_ViPham!J:J, NhatKy_ViPham!E:E, "10_Sinh", NhatKy_ViPham!F:F, B31, NhatKy_ViPham!C:C, "T8") - SUMIFS(NhatKy_ViPham!K:K, NhatKy_ViPham!E:E, "10_Sinh", NhatKy_ViPham!F:F, B31, NhatKy_ViPham!C:C, "T8")</f>
        <v>100</v>
      </c>
      <c r="Z31" s="7">
        <f>100 + SUMIFS(NhatKy_ViPham!J:J, NhatKy_ViPham!E:E, "10_Sinh", NhatKy_ViPham!F:F, B31, NhatKy_ViPham!C:C, "T9") - SUMIFS(NhatKy_ViPham!K:K, NhatKy_ViPham!E:E, "10_Sinh", NhatKy_ViPham!F:F, B31, NhatKy_ViPham!C:C, "T9")</f>
        <v>100</v>
      </c>
      <c r="AA31" s="7">
        <f>100 + SUMIFS(NhatKy_ViPham!J:J, NhatKy_ViPham!E:E, "10_Sinh", NhatKy_ViPham!F:F, B31, NhatKy_ViPham!C:C, "T10") - SUMIFS(NhatKy_ViPham!K:K, NhatKy_ViPham!E:E, "10_Sinh", NhatKy_ViPham!F:F, B31, NhatKy_ViPham!C:C, "T10")</f>
        <v>100</v>
      </c>
      <c r="AB31" s="7">
        <f>100 + SUMIFS(NhatKy_ViPham!J:J, NhatKy_ViPham!E:E, "10_Sinh", NhatKy_ViPham!F:F, B31, NhatKy_ViPham!C:C, "T11") - SUMIFS(NhatKy_ViPham!K:K, NhatKy_ViPham!E:E, "10_Sinh", NhatKy_ViPham!F:F, B31, NhatKy_ViPham!C:C, "T11")</f>
        <v>100</v>
      </c>
      <c r="AC31" s="7">
        <f>100 + SUMIFS(NhatKy_ViPham!J:J, NhatKy_ViPham!E:E, "10_Sinh", NhatKy_ViPham!F:F, B31, NhatKy_ViPham!C:C, "T12") - SUMIFS(NhatKy_ViPham!K:K, NhatKy_ViPham!E:E, "10_Sinh", NhatKy_ViPham!F:F, B31, NhatKy_ViPham!C:C, "T12")</f>
        <v>100</v>
      </c>
      <c r="AD31" s="7">
        <f>100 + SUMIFS(NhatKy_ViPham!J:J, NhatKy_ViPham!E:E, "10_Sinh", NhatKy_ViPham!F:F, B31, NhatKy_ViPham!C:C, "T13") - SUMIFS(NhatKy_ViPham!K:K, NhatKy_ViPham!E:E, "10_Sinh", NhatKy_ViPham!F:F, B31, NhatKy_ViPham!C:C, "T13")</f>
        <v>100</v>
      </c>
      <c r="AE31" s="7">
        <f>100 + SUMIFS(NhatKy_ViPham!J:J, NhatKy_ViPham!E:E, "10_Sinh", NhatKy_ViPham!F:F, B31, NhatKy_ViPham!C:C, "T14") - SUMIFS(NhatKy_ViPham!K:K, NhatKy_ViPham!E:E, "10_Sinh", NhatKy_ViPham!F:F, B31, NhatKy_ViPham!C:C, "T14")</f>
        <v>100</v>
      </c>
      <c r="AF31" s="7">
        <f>100 + SUMIFS(NhatKy_ViPham!J:J, NhatKy_ViPham!E:E, "10_Sinh", NhatKy_ViPham!F:F, B31, NhatKy_ViPham!C:C, "T15") - SUMIFS(NhatKy_ViPham!K:K, NhatKy_ViPham!E:E, "10_Sinh", NhatKy_ViPham!F:F, B31, NhatKy_ViPham!C:C, "T15")</f>
        <v>100</v>
      </c>
      <c r="AG31" s="7">
        <f>100 + SUMIFS(NhatKy_ViPham!J:J, NhatKy_ViPham!E:E, "10_Sinh", NhatKy_ViPham!F:F, B31, NhatKy_ViPham!C:C, "T16") - SUMIFS(NhatKy_ViPham!K:K, NhatKy_ViPham!E:E, "10_Sinh", NhatKy_ViPham!F:F, B31, NhatKy_ViPham!C:C, "T16")</f>
        <v>100</v>
      </c>
      <c r="AH31" s="7">
        <f>100 + SUMIFS(NhatKy_ViPham!J:J, NhatKy_ViPham!E:E, "10_Sinh", NhatKy_ViPham!F:F, B31, NhatKy_ViPham!C:C, "T17") - SUMIFS(NhatKy_ViPham!K:K, NhatKy_ViPham!E:E, "10_Sinh", NhatKy_ViPham!F:F, B31, NhatKy_ViPham!C:C, "T17")</f>
        <v>100</v>
      </c>
      <c r="AI31" s="7">
        <f>100 + SUMIFS(NhatKy_ViPham!J:J, NhatKy_ViPham!E:E, "10_Sinh", NhatKy_ViPham!F:F, B31, NhatKy_ViPham!C:C, "T18") - SUMIFS(NhatKy_ViPham!K:K, NhatKy_ViPham!E:E, "10_Sinh", NhatKy_ViPham!F:F, B31, NhatKy_ViPham!C:C, "T18")</f>
        <v>100</v>
      </c>
      <c r="AJ31" s="7">
        <f>100 + SUMIFS(NhatKy_ViPham!J:J, NhatKy_ViPham!E:E, "10_Sinh", NhatKy_ViPham!F:F, B31, NhatKy_ViPham!C:C, "T19") - SUMIFS(NhatKy_ViPham!K:K, NhatKy_ViPham!E:E, "10_Sinh", NhatKy_ViPham!F:F, B31, NhatKy_ViPham!C:C, "T19")</f>
        <v>100</v>
      </c>
      <c r="AK31" s="7">
        <f>100 + SUMIFS(NhatKy_ViPham!J:J, NhatKy_ViPham!E:E, "10_Sinh", NhatKy_ViPham!F:F, B31, NhatKy_ViPham!C:C, "T20") - SUMIFS(NhatKy_ViPham!K:K, NhatKy_ViPham!E:E, "10_Sinh", NhatKy_ViPham!F:F, B31, NhatKy_ViPham!C:C, "T20")</f>
        <v>100</v>
      </c>
      <c r="AL31" s="7">
        <f>100 + SUMIFS(NhatKy_ViPham!J:J, NhatKy_ViPham!E:E, "10_Sinh", NhatKy_ViPham!F:F, B31, NhatKy_ViPham!C:C, "T21") - SUMIFS(NhatKy_ViPham!K:K, NhatKy_ViPham!E:E, "10_Sinh", NhatKy_ViPham!F:F, B31, NhatKy_ViPham!C:C, "T21")</f>
        <v>100</v>
      </c>
      <c r="AM31" s="7">
        <f>100 + SUMIFS(NhatKy_ViPham!J:J, NhatKy_ViPham!E:E, "10_Sinh", NhatKy_ViPham!F:F, B31, NhatKy_ViPham!C:C, "T22") - SUMIFS(NhatKy_ViPham!K:K, NhatKy_ViPham!E:E, "10_Sinh", NhatKy_ViPham!F:F, B31, NhatKy_ViPham!C:C, "T22")</f>
        <v>100</v>
      </c>
      <c r="AN31" s="7">
        <f>100 + SUMIFS(NhatKy_ViPham!J:J, NhatKy_ViPham!E:E, "10_Sinh", NhatKy_ViPham!F:F, B31, NhatKy_ViPham!C:C, "T23") - SUMIFS(NhatKy_ViPham!K:K, NhatKy_ViPham!E:E, "10_Sinh", NhatKy_ViPham!F:F, B31, NhatKy_ViPham!C:C, "T23")</f>
        <v>100</v>
      </c>
      <c r="AO31" s="7">
        <f>100 + SUMIFS(NhatKy_ViPham!J:J, NhatKy_ViPham!E:E, "10_Sinh", NhatKy_ViPham!F:F, B31, NhatKy_ViPham!C:C, "T24") - SUMIFS(NhatKy_ViPham!K:K, NhatKy_ViPham!E:E, "10_Sinh", NhatKy_ViPham!F:F, B31, NhatKy_ViPham!C:C, "T24")</f>
        <v>100</v>
      </c>
      <c r="AP31" s="7">
        <f>100 + SUMIFS(NhatKy_ViPham!J:J, NhatKy_ViPham!E:E, "10_Sinh", NhatKy_ViPham!F:F, B31, NhatKy_ViPham!C:C, "T25") - SUMIFS(NhatKy_ViPham!K:K, NhatKy_ViPham!E:E, "10_Sinh", NhatKy_ViPham!F:F, B31, NhatKy_ViPham!C:C, "T25")</f>
        <v>100</v>
      </c>
      <c r="AQ31" s="7">
        <f>100 + SUMIFS(NhatKy_ViPham!J:J, NhatKy_ViPham!E:E, "10_Sinh", NhatKy_ViPham!F:F, B31, NhatKy_ViPham!C:C, "T26") - SUMIFS(NhatKy_ViPham!K:K, NhatKy_ViPham!E:E, "10_Sinh", NhatKy_ViPham!F:F, B31, NhatKy_ViPham!C:C, "T26")</f>
        <v>100</v>
      </c>
      <c r="AR31" s="7">
        <f>100 + SUMIFS(NhatKy_ViPham!J:J, NhatKy_ViPham!E:E, "10_Sinh", NhatKy_ViPham!F:F, B31, NhatKy_ViPham!C:C, "T27") - SUMIFS(NhatKy_ViPham!K:K, NhatKy_ViPham!E:E, "10_Sinh", NhatKy_ViPham!F:F, B31, NhatKy_ViPham!C:C, "T27")</f>
        <v>100</v>
      </c>
      <c r="AS31" s="7">
        <f>100 + SUMIFS(NhatKy_ViPham!J:J, NhatKy_ViPham!E:E, "10_Sinh", NhatKy_ViPham!F:F, B31, NhatKy_ViPham!C:C, "T28") - SUMIFS(NhatKy_ViPham!K:K, NhatKy_ViPham!E:E, "10_Sinh", NhatKy_ViPham!F:F, B31, NhatKy_ViPham!C:C, "T28")</f>
        <v>100</v>
      </c>
      <c r="AT31" s="7">
        <f>100 + SUMIFS(NhatKy_ViPham!J:J, NhatKy_ViPham!E:E, "10_Sinh", NhatKy_ViPham!F:F, B31, NhatKy_ViPham!C:C, "T29") - SUMIFS(NhatKy_ViPham!K:K, NhatKy_ViPham!E:E, "10_Sinh", NhatKy_ViPham!F:F, B31, NhatKy_ViPham!C:C, "T29")</f>
        <v>100</v>
      </c>
      <c r="AU31" s="7">
        <f>100 + SUMIFS(NhatKy_ViPham!J:J, NhatKy_ViPham!E:E, "10_Sinh", NhatKy_ViPham!F:F, B31, NhatKy_ViPham!C:C, "T30") - SUMIFS(NhatKy_ViPham!K:K, NhatKy_ViPham!E:E, "10_Sinh", NhatKy_ViPham!F:F, B31, NhatKy_ViPham!C:C, "T30")</f>
        <v>100</v>
      </c>
      <c r="AV31" s="7">
        <f>100 + SUMIFS(NhatKy_ViPham!J:J, NhatKy_ViPham!E:E, "10_Sinh", NhatKy_ViPham!F:F, B31, NhatKy_ViPham!C:C, "T31") - SUMIFS(NhatKy_ViPham!K:K, NhatKy_ViPham!E:E, "10_Sinh", NhatKy_ViPham!F:F, B31, NhatKy_ViPham!C:C, "T31")</f>
        <v>100</v>
      </c>
      <c r="AW31" s="7">
        <f>100 + SUMIFS(NhatKy_ViPham!J:J, NhatKy_ViPham!E:E, "10_Sinh", NhatKy_ViPham!F:F, B31, NhatKy_ViPham!C:C, "T32") - SUMIFS(NhatKy_ViPham!K:K, NhatKy_ViPham!E:E, "10_Sinh", NhatKy_ViPham!F:F, B31, NhatKy_ViPham!C:C, "T32")</f>
        <v>100</v>
      </c>
      <c r="AX31" s="7">
        <f>100 + SUMIFS(NhatKy_ViPham!J:J, NhatKy_ViPham!E:E, "10_Sinh", NhatKy_ViPham!F:F, B31, NhatKy_ViPham!C:C, "T33") - SUMIFS(NhatKy_ViPham!K:K, NhatKy_ViPham!E:E, "10_Sinh", NhatKy_ViPham!F:F, B31, NhatKy_ViPham!C:C, "T33")</f>
        <v>100</v>
      </c>
      <c r="AY31" s="7">
        <f>100 + SUMIFS(NhatKy_ViPham!J:J, NhatKy_ViPham!E:E, "10_Sinh", NhatKy_ViPham!F:F, B31, NhatKy_ViPham!C:C, "T34") - SUMIFS(NhatKy_ViPham!K:K, NhatKy_ViPham!E:E, "10_Sinh", NhatKy_ViPham!F:F, B31, NhatKy_ViPham!C:C, "T34")</f>
        <v>100</v>
      </c>
      <c r="AZ31" s="7">
        <f>100 + SUMIFS(NhatKy_ViPham!J:J, NhatKy_ViPham!E:E, "10_Sinh", NhatKy_ViPham!F:F, B31, NhatKy_ViPham!C:C, "T35") - SUMIFS(NhatKy_ViPham!K:K, NhatKy_ViPham!E:E, "10_Sinh", NhatKy_ViPham!F:F, B31, NhatKy_ViPham!C:C, "T35")</f>
        <v>100</v>
      </c>
      <c r="BA31" s="12">
        <f t="shared" si="0"/>
        <v>100</v>
      </c>
      <c r="BB31" s="11" t="s">
        <v>430</v>
      </c>
      <c r="BC31" s="14" t="str">
        <f t="shared" si="1"/>
        <v>Tốt</v>
      </c>
      <c r="BD31" s="10" t="str">
        <f t="shared" si="2"/>
        <v>🟢 BÌNH THƯỜNG</v>
      </c>
    </row>
    <row r="32" spans="1:56" x14ac:dyDescent="0.25">
      <c r="A32" s="5">
        <v>24</v>
      </c>
      <c r="B32" s="15" t="s">
        <v>838</v>
      </c>
      <c r="C32" s="5" t="s">
        <v>839</v>
      </c>
      <c r="D32" s="5" t="s">
        <v>429</v>
      </c>
      <c r="E32" s="11" t="s">
        <v>430</v>
      </c>
      <c r="F32" s="6">
        <f>SUMIFS(NhatKy_ViPham!K:K, NhatKy_ViPham!E:E, "10_Sinh", NhatKy_ViPham!F:F, B32, NhatKy_ViPham!H:H, "L01")</f>
        <v>0</v>
      </c>
      <c r="G32" s="6">
        <f>SUMIFS(NhatKy_ViPham!K:K, NhatKy_ViPham!E:E, "10_Sinh", NhatKy_ViPham!F:F, B32, NhatKy_ViPham!H:H, "L02")</f>
        <v>0</v>
      </c>
      <c r="H32" s="6">
        <f>SUMIFS(NhatKy_ViPham!K:K, NhatKy_ViPham!E:E, "10_Sinh", NhatKy_ViPham!F:F, B32, NhatKy_ViPham!H:H, "L03")</f>
        <v>0</v>
      </c>
      <c r="I32" s="6">
        <f>SUMIFS(NhatKy_ViPham!K:K, NhatKy_ViPham!E:E, "10_Sinh", NhatKy_ViPham!F:F, B32, NhatKy_ViPham!H:H, "L04")</f>
        <v>0</v>
      </c>
      <c r="J32" s="6">
        <f>SUMIFS(NhatKy_ViPham!K:K, NhatKy_ViPham!E:E, "10_Sinh", NhatKy_ViPham!F:F, B32, NhatKy_ViPham!H:H, "L05")</f>
        <v>0</v>
      </c>
      <c r="K32" s="6">
        <f>SUMIFS(NhatKy_ViPham!K:K, NhatKy_ViPham!E:E, "10_Sinh", NhatKy_ViPham!F:F, B32, NhatKy_ViPham!H:H, "L06")</f>
        <v>0</v>
      </c>
      <c r="L32" s="6">
        <f>SUMIFS(NhatKy_ViPham!K:K, NhatKy_ViPham!E:E, "10_Sinh", NhatKy_ViPham!F:F, B32, NhatKy_ViPham!H:H, "L07")</f>
        <v>0</v>
      </c>
      <c r="M32" s="6">
        <f>SUMIFS(NhatKy_ViPham!K:K, NhatKy_ViPham!E:E, "10_Sinh", NhatKy_ViPham!F:F, B32, NhatKy_ViPham!H:H, "L08")</f>
        <v>0</v>
      </c>
      <c r="N32" s="6">
        <f>SUMIFS(NhatKy_ViPham!K:K, NhatKy_ViPham!E:E, "10_Sinh", NhatKy_ViPham!F:F, B32, NhatKy_ViPham!H:H, "L09")</f>
        <v>0</v>
      </c>
      <c r="O32" s="6">
        <f>SUMIFS(NhatKy_ViPham!K:K, NhatKy_ViPham!E:E, "10_Sinh", NhatKy_ViPham!F:F, B32, NhatKy_ViPham!H:H, "L10")</f>
        <v>0</v>
      </c>
      <c r="P32" s="12">
        <f>SUMIFS(NhatKy_ViPham!J:J, NhatKy_ViPham!E:E, "10_Sinh", NhatKy_ViPham!F:F, B32)</f>
        <v>0</v>
      </c>
      <c r="Q32" s="13">
        <f>SUMIFS(NhatKy_ViPham!K:K, NhatKy_ViPham!E:E, "10_Sinh", NhatKy_ViPham!F:F, B32)</f>
        <v>0</v>
      </c>
      <c r="R32" s="6">
        <f>100 + SUMIFS(NhatKy_ViPham!J:J, NhatKy_ViPham!E:E, "10_Sinh", NhatKy_ViPham!F:F, B32, NhatKy_ViPham!C:C, "T1") - SUMIFS(NhatKy_ViPham!K:K, NhatKy_ViPham!E:E, "10_Sinh", NhatKy_ViPham!F:F, B32, NhatKy_ViPham!C:C, "T1")</f>
        <v>100</v>
      </c>
      <c r="S32" s="6">
        <f>100 + SUMIFS(NhatKy_ViPham!J:J, NhatKy_ViPham!E:E, "10_Sinh", NhatKy_ViPham!F:F, B32, NhatKy_ViPham!C:C, "T2") - SUMIFS(NhatKy_ViPham!K:K, NhatKy_ViPham!E:E, "10_Sinh", NhatKy_ViPham!F:F, B32, NhatKy_ViPham!C:C, "T2")</f>
        <v>100</v>
      </c>
      <c r="T32" s="6">
        <f>100 + SUMIFS(NhatKy_ViPham!J:J, NhatKy_ViPham!E:E, "10_Sinh", NhatKy_ViPham!F:F, B32, NhatKy_ViPham!C:C, "T3") - SUMIFS(NhatKy_ViPham!K:K, NhatKy_ViPham!E:E, "10_Sinh", NhatKy_ViPham!F:F, B32, NhatKy_ViPham!C:C, "T3")</f>
        <v>100</v>
      </c>
      <c r="U32" s="6">
        <f>100 + SUMIFS(NhatKy_ViPham!J:J, NhatKy_ViPham!E:E, "10_Sinh", NhatKy_ViPham!F:F, B32, NhatKy_ViPham!C:C, "T4") - SUMIFS(NhatKy_ViPham!K:K, NhatKy_ViPham!E:E, "10_Sinh", NhatKy_ViPham!F:F, B32, NhatKy_ViPham!C:C, "T4")</f>
        <v>100</v>
      </c>
      <c r="V32" s="6">
        <f>100 + SUMIFS(NhatKy_ViPham!J:J, NhatKy_ViPham!E:E, "10_Sinh", NhatKy_ViPham!F:F, B32, NhatKy_ViPham!C:C, "T5") - SUMIFS(NhatKy_ViPham!K:K, NhatKy_ViPham!E:E, "10_Sinh", NhatKy_ViPham!F:F, B32, NhatKy_ViPham!C:C, "T5")</f>
        <v>100</v>
      </c>
      <c r="W32" s="6">
        <f>100 + SUMIFS(NhatKy_ViPham!J:J, NhatKy_ViPham!E:E, "10_Sinh", NhatKy_ViPham!F:F, B32, NhatKy_ViPham!C:C, "T6") - SUMIFS(NhatKy_ViPham!K:K, NhatKy_ViPham!E:E, "10_Sinh", NhatKy_ViPham!F:F, B32, NhatKy_ViPham!C:C, "T6")</f>
        <v>100</v>
      </c>
      <c r="X32" s="6">
        <f>100 + SUMIFS(NhatKy_ViPham!J:J, NhatKy_ViPham!E:E, "10_Sinh", NhatKy_ViPham!F:F, B32, NhatKy_ViPham!C:C, "T7") - SUMIFS(NhatKy_ViPham!K:K, NhatKy_ViPham!E:E, "10_Sinh", NhatKy_ViPham!F:F, B32, NhatKy_ViPham!C:C, "T7")</f>
        <v>100</v>
      </c>
      <c r="Y32" s="6">
        <f>100 + SUMIFS(NhatKy_ViPham!J:J, NhatKy_ViPham!E:E, "10_Sinh", NhatKy_ViPham!F:F, B32, NhatKy_ViPham!C:C, "T8") - SUMIFS(NhatKy_ViPham!K:K, NhatKy_ViPham!E:E, "10_Sinh", NhatKy_ViPham!F:F, B32, NhatKy_ViPham!C:C, "T8")</f>
        <v>100</v>
      </c>
      <c r="Z32" s="6">
        <f>100 + SUMIFS(NhatKy_ViPham!J:J, NhatKy_ViPham!E:E, "10_Sinh", NhatKy_ViPham!F:F, B32, NhatKy_ViPham!C:C, "T9") - SUMIFS(NhatKy_ViPham!K:K, NhatKy_ViPham!E:E, "10_Sinh", NhatKy_ViPham!F:F, B32, NhatKy_ViPham!C:C, "T9")</f>
        <v>100</v>
      </c>
      <c r="AA32" s="6">
        <f>100 + SUMIFS(NhatKy_ViPham!J:J, NhatKy_ViPham!E:E, "10_Sinh", NhatKy_ViPham!F:F, B32, NhatKy_ViPham!C:C, "T10") - SUMIFS(NhatKy_ViPham!K:K, NhatKy_ViPham!E:E, "10_Sinh", NhatKy_ViPham!F:F, B32, NhatKy_ViPham!C:C, "T10")</f>
        <v>100</v>
      </c>
      <c r="AB32" s="6">
        <f>100 + SUMIFS(NhatKy_ViPham!J:J, NhatKy_ViPham!E:E, "10_Sinh", NhatKy_ViPham!F:F, B32, NhatKy_ViPham!C:C, "T11") - SUMIFS(NhatKy_ViPham!K:K, NhatKy_ViPham!E:E, "10_Sinh", NhatKy_ViPham!F:F, B32, NhatKy_ViPham!C:C, "T11")</f>
        <v>100</v>
      </c>
      <c r="AC32" s="6">
        <f>100 + SUMIFS(NhatKy_ViPham!J:J, NhatKy_ViPham!E:E, "10_Sinh", NhatKy_ViPham!F:F, B32, NhatKy_ViPham!C:C, "T12") - SUMIFS(NhatKy_ViPham!K:K, NhatKy_ViPham!E:E, "10_Sinh", NhatKy_ViPham!F:F, B32, NhatKy_ViPham!C:C, "T12")</f>
        <v>100</v>
      </c>
      <c r="AD32" s="6">
        <f>100 + SUMIFS(NhatKy_ViPham!J:J, NhatKy_ViPham!E:E, "10_Sinh", NhatKy_ViPham!F:F, B32, NhatKy_ViPham!C:C, "T13") - SUMIFS(NhatKy_ViPham!K:K, NhatKy_ViPham!E:E, "10_Sinh", NhatKy_ViPham!F:F, B32, NhatKy_ViPham!C:C, "T13")</f>
        <v>100</v>
      </c>
      <c r="AE32" s="6">
        <f>100 + SUMIFS(NhatKy_ViPham!J:J, NhatKy_ViPham!E:E, "10_Sinh", NhatKy_ViPham!F:F, B32, NhatKy_ViPham!C:C, "T14") - SUMIFS(NhatKy_ViPham!K:K, NhatKy_ViPham!E:E, "10_Sinh", NhatKy_ViPham!F:F, B32, NhatKy_ViPham!C:C, "T14")</f>
        <v>100</v>
      </c>
      <c r="AF32" s="6">
        <f>100 + SUMIFS(NhatKy_ViPham!J:J, NhatKy_ViPham!E:E, "10_Sinh", NhatKy_ViPham!F:F, B32, NhatKy_ViPham!C:C, "T15") - SUMIFS(NhatKy_ViPham!K:K, NhatKy_ViPham!E:E, "10_Sinh", NhatKy_ViPham!F:F, B32, NhatKy_ViPham!C:C, "T15")</f>
        <v>100</v>
      </c>
      <c r="AG32" s="6">
        <f>100 + SUMIFS(NhatKy_ViPham!J:J, NhatKy_ViPham!E:E, "10_Sinh", NhatKy_ViPham!F:F, B32, NhatKy_ViPham!C:C, "T16") - SUMIFS(NhatKy_ViPham!K:K, NhatKy_ViPham!E:E, "10_Sinh", NhatKy_ViPham!F:F, B32, NhatKy_ViPham!C:C, "T16")</f>
        <v>100</v>
      </c>
      <c r="AH32" s="6">
        <f>100 + SUMIFS(NhatKy_ViPham!J:J, NhatKy_ViPham!E:E, "10_Sinh", NhatKy_ViPham!F:F, B32, NhatKy_ViPham!C:C, "T17") - SUMIFS(NhatKy_ViPham!K:K, NhatKy_ViPham!E:E, "10_Sinh", NhatKy_ViPham!F:F, B32, NhatKy_ViPham!C:C, "T17")</f>
        <v>100</v>
      </c>
      <c r="AI32" s="6">
        <f>100 + SUMIFS(NhatKy_ViPham!J:J, NhatKy_ViPham!E:E, "10_Sinh", NhatKy_ViPham!F:F, B32, NhatKy_ViPham!C:C, "T18") - SUMIFS(NhatKy_ViPham!K:K, NhatKy_ViPham!E:E, "10_Sinh", NhatKy_ViPham!F:F, B32, NhatKy_ViPham!C:C, "T18")</f>
        <v>100</v>
      </c>
      <c r="AJ32" s="6">
        <f>100 + SUMIFS(NhatKy_ViPham!J:J, NhatKy_ViPham!E:E, "10_Sinh", NhatKy_ViPham!F:F, B32, NhatKy_ViPham!C:C, "T19") - SUMIFS(NhatKy_ViPham!K:K, NhatKy_ViPham!E:E, "10_Sinh", NhatKy_ViPham!F:F, B32, NhatKy_ViPham!C:C, "T19")</f>
        <v>100</v>
      </c>
      <c r="AK32" s="6">
        <f>100 + SUMIFS(NhatKy_ViPham!J:J, NhatKy_ViPham!E:E, "10_Sinh", NhatKy_ViPham!F:F, B32, NhatKy_ViPham!C:C, "T20") - SUMIFS(NhatKy_ViPham!K:K, NhatKy_ViPham!E:E, "10_Sinh", NhatKy_ViPham!F:F, B32, NhatKy_ViPham!C:C, "T20")</f>
        <v>100</v>
      </c>
      <c r="AL32" s="6">
        <f>100 + SUMIFS(NhatKy_ViPham!J:J, NhatKy_ViPham!E:E, "10_Sinh", NhatKy_ViPham!F:F, B32, NhatKy_ViPham!C:C, "T21") - SUMIFS(NhatKy_ViPham!K:K, NhatKy_ViPham!E:E, "10_Sinh", NhatKy_ViPham!F:F, B32, NhatKy_ViPham!C:C, "T21")</f>
        <v>100</v>
      </c>
      <c r="AM32" s="6">
        <f>100 + SUMIFS(NhatKy_ViPham!J:J, NhatKy_ViPham!E:E, "10_Sinh", NhatKy_ViPham!F:F, B32, NhatKy_ViPham!C:C, "T22") - SUMIFS(NhatKy_ViPham!K:K, NhatKy_ViPham!E:E, "10_Sinh", NhatKy_ViPham!F:F, B32, NhatKy_ViPham!C:C, "T22")</f>
        <v>100</v>
      </c>
      <c r="AN32" s="6">
        <f>100 + SUMIFS(NhatKy_ViPham!J:J, NhatKy_ViPham!E:E, "10_Sinh", NhatKy_ViPham!F:F, B32, NhatKy_ViPham!C:C, "T23") - SUMIFS(NhatKy_ViPham!K:K, NhatKy_ViPham!E:E, "10_Sinh", NhatKy_ViPham!F:F, B32, NhatKy_ViPham!C:C, "T23")</f>
        <v>100</v>
      </c>
      <c r="AO32" s="6">
        <f>100 + SUMIFS(NhatKy_ViPham!J:J, NhatKy_ViPham!E:E, "10_Sinh", NhatKy_ViPham!F:F, B32, NhatKy_ViPham!C:C, "T24") - SUMIFS(NhatKy_ViPham!K:K, NhatKy_ViPham!E:E, "10_Sinh", NhatKy_ViPham!F:F, B32, NhatKy_ViPham!C:C, "T24")</f>
        <v>100</v>
      </c>
      <c r="AP32" s="6">
        <f>100 + SUMIFS(NhatKy_ViPham!J:J, NhatKy_ViPham!E:E, "10_Sinh", NhatKy_ViPham!F:F, B32, NhatKy_ViPham!C:C, "T25") - SUMIFS(NhatKy_ViPham!K:K, NhatKy_ViPham!E:E, "10_Sinh", NhatKy_ViPham!F:F, B32, NhatKy_ViPham!C:C, "T25")</f>
        <v>100</v>
      </c>
      <c r="AQ32" s="6">
        <f>100 + SUMIFS(NhatKy_ViPham!J:J, NhatKy_ViPham!E:E, "10_Sinh", NhatKy_ViPham!F:F, B32, NhatKy_ViPham!C:C, "T26") - SUMIFS(NhatKy_ViPham!K:K, NhatKy_ViPham!E:E, "10_Sinh", NhatKy_ViPham!F:F, B32, NhatKy_ViPham!C:C, "T26")</f>
        <v>100</v>
      </c>
      <c r="AR32" s="6">
        <f>100 + SUMIFS(NhatKy_ViPham!J:J, NhatKy_ViPham!E:E, "10_Sinh", NhatKy_ViPham!F:F, B32, NhatKy_ViPham!C:C, "T27") - SUMIFS(NhatKy_ViPham!K:K, NhatKy_ViPham!E:E, "10_Sinh", NhatKy_ViPham!F:F, B32, NhatKy_ViPham!C:C, "T27")</f>
        <v>100</v>
      </c>
      <c r="AS32" s="6">
        <f>100 + SUMIFS(NhatKy_ViPham!J:J, NhatKy_ViPham!E:E, "10_Sinh", NhatKy_ViPham!F:F, B32, NhatKy_ViPham!C:C, "T28") - SUMIFS(NhatKy_ViPham!K:K, NhatKy_ViPham!E:E, "10_Sinh", NhatKy_ViPham!F:F, B32, NhatKy_ViPham!C:C, "T28")</f>
        <v>100</v>
      </c>
      <c r="AT32" s="6">
        <f>100 + SUMIFS(NhatKy_ViPham!J:J, NhatKy_ViPham!E:E, "10_Sinh", NhatKy_ViPham!F:F, B32, NhatKy_ViPham!C:C, "T29") - SUMIFS(NhatKy_ViPham!K:K, NhatKy_ViPham!E:E, "10_Sinh", NhatKy_ViPham!F:F, B32, NhatKy_ViPham!C:C, "T29")</f>
        <v>100</v>
      </c>
      <c r="AU32" s="6">
        <f>100 + SUMIFS(NhatKy_ViPham!J:J, NhatKy_ViPham!E:E, "10_Sinh", NhatKy_ViPham!F:F, B32, NhatKy_ViPham!C:C, "T30") - SUMIFS(NhatKy_ViPham!K:K, NhatKy_ViPham!E:E, "10_Sinh", NhatKy_ViPham!F:F, B32, NhatKy_ViPham!C:C, "T30")</f>
        <v>100</v>
      </c>
      <c r="AV32" s="6">
        <f>100 + SUMIFS(NhatKy_ViPham!J:J, NhatKy_ViPham!E:E, "10_Sinh", NhatKy_ViPham!F:F, B32, NhatKy_ViPham!C:C, "T31") - SUMIFS(NhatKy_ViPham!K:K, NhatKy_ViPham!E:E, "10_Sinh", NhatKy_ViPham!F:F, B32, NhatKy_ViPham!C:C, "T31")</f>
        <v>100</v>
      </c>
      <c r="AW32" s="6">
        <f>100 + SUMIFS(NhatKy_ViPham!J:J, NhatKy_ViPham!E:E, "10_Sinh", NhatKy_ViPham!F:F, B32, NhatKy_ViPham!C:C, "T32") - SUMIFS(NhatKy_ViPham!K:K, NhatKy_ViPham!E:E, "10_Sinh", NhatKy_ViPham!F:F, B32, NhatKy_ViPham!C:C, "T32")</f>
        <v>100</v>
      </c>
      <c r="AX32" s="6">
        <f>100 + SUMIFS(NhatKy_ViPham!J:J, NhatKy_ViPham!E:E, "10_Sinh", NhatKy_ViPham!F:F, B32, NhatKy_ViPham!C:C, "T33") - SUMIFS(NhatKy_ViPham!K:K, NhatKy_ViPham!E:E, "10_Sinh", NhatKy_ViPham!F:F, B32, NhatKy_ViPham!C:C, "T33")</f>
        <v>100</v>
      </c>
      <c r="AY32" s="6">
        <f>100 + SUMIFS(NhatKy_ViPham!J:J, NhatKy_ViPham!E:E, "10_Sinh", NhatKy_ViPham!F:F, B32, NhatKy_ViPham!C:C, "T34") - SUMIFS(NhatKy_ViPham!K:K, NhatKy_ViPham!E:E, "10_Sinh", NhatKy_ViPham!F:F, B32, NhatKy_ViPham!C:C, "T34")</f>
        <v>100</v>
      </c>
      <c r="AZ32" s="6">
        <f>100 + SUMIFS(NhatKy_ViPham!J:J, NhatKy_ViPham!E:E, "10_Sinh", NhatKy_ViPham!F:F, B32, NhatKy_ViPham!C:C, "T35") - SUMIFS(NhatKy_ViPham!K:K, NhatKy_ViPham!E:E, "10_Sinh", NhatKy_ViPham!F:F, B32, NhatKy_ViPham!C:C, "T35")</f>
        <v>100</v>
      </c>
      <c r="BA32" s="12">
        <f t="shared" si="0"/>
        <v>100</v>
      </c>
      <c r="BB32" s="11" t="s">
        <v>430</v>
      </c>
      <c r="BC32" s="16" t="str">
        <f t="shared" si="1"/>
        <v>Tốt</v>
      </c>
      <c r="BD32" s="15" t="str">
        <f t="shared" si="2"/>
        <v>🟢 BÌNH THƯỜNG</v>
      </c>
    </row>
    <row r="33" spans="1:56" x14ac:dyDescent="0.25">
      <c r="A33" s="4">
        <v>25</v>
      </c>
      <c r="B33" s="10" t="s">
        <v>840</v>
      </c>
      <c r="C33" s="4" t="s">
        <v>815</v>
      </c>
      <c r="D33" s="4" t="s">
        <v>429</v>
      </c>
      <c r="E33" s="11" t="s">
        <v>430</v>
      </c>
      <c r="F33" s="7">
        <f>SUMIFS(NhatKy_ViPham!K:K, NhatKy_ViPham!E:E, "10_Sinh", NhatKy_ViPham!F:F, B33, NhatKy_ViPham!H:H, "L01")</f>
        <v>0</v>
      </c>
      <c r="G33" s="7">
        <f>SUMIFS(NhatKy_ViPham!K:K, NhatKy_ViPham!E:E, "10_Sinh", NhatKy_ViPham!F:F, B33, NhatKy_ViPham!H:H, "L02")</f>
        <v>0</v>
      </c>
      <c r="H33" s="7">
        <f>SUMIFS(NhatKy_ViPham!K:K, NhatKy_ViPham!E:E, "10_Sinh", NhatKy_ViPham!F:F, B33, NhatKy_ViPham!H:H, "L03")</f>
        <v>0</v>
      </c>
      <c r="I33" s="7">
        <f>SUMIFS(NhatKy_ViPham!K:K, NhatKy_ViPham!E:E, "10_Sinh", NhatKy_ViPham!F:F, B33, NhatKy_ViPham!H:H, "L04")</f>
        <v>0</v>
      </c>
      <c r="J33" s="7">
        <f>SUMIFS(NhatKy_ViPham!K:K, NhatKy_ViPham!E:E, "10_Sinh", NhatKy_ViPham!F:F, B33, NhatKy_ViPham!H:H, "L05")</f>
        <v>0</v>
      </c>
      <c r="K33" s="7">
        <f>SUMIFS(NhatKy_ViPham!K:K, NhatKy_ViPham!E:E, "10_Sinh", NhatKy_ViPham!F:F, B33, NhatKy_ViPham!H:H, "L06")</f>
        <v>0</v>
      </c>
      <c r="L33" s="7">
        <f>SUMIFS(NhatKy_ViPham!K:K, NhatKy_ViPham!E:E, "10_Sinh", NhatKy_ViPham!F:F, B33, NhatKy_ViPham!H:H, "L07")</f>
        <v>0</v>
      </c>
      <c r="M33" s="7">
        <f>SUMIFS(NhatKy_ViPham!K:K, NhatKy_ViPham!E:E, "10_Sinh", NhatKy_ViPham!F:F, B33, NhatKy_ViPham!H:H, "L08")</f>
        <v>0</v>
      </c>
      <c r="N33" s="7">
        <f>SUMIFS(NhatKy_ViPham!K:K, NhatKy_ViPham!E:E, "10_Sinh", NhatKy_ViPham!F:F, B33, NhatKy_ViPham!H:H, "L09")</f>
        <v>0</v>
      </c>
      <c r="O33" s="7">
        <f>SUMIFS(NhatKy_ViPham!K:K, NhatKy_ViPham!E:E, "10_Sinh", NhatKy_ViPham!F:F, B33, NhatKy_ViPham!H:H, "L10")</f>
        <v>0</v>
      </c>
      <c r="P33" s="12">
        <f>SUMIFS(NhatKy_ViPham!J:J, NhatKy_ViPham!E:E, "10_Sinh", NhatKy_ViPham!F:F, B33)</f>
        <v>0</v>
      </c>
      <c r="Q33" s="13">
        <f>SUMIFS(NhatKy_ViPham!K:K, NhatKy_ViPham!E:E, "10_Sinh", NhatKy_ViPham!F:F, B33)</f>
        <v>0</v>
      </c>
      <c r="R33" s="7">
        <f>100 + SUMIFS(NhatKy_ViPham!J:J, NhatKy_ViPham!E:E, "10_Sinh", NhatKy_ViPham!F:F, B33, NhatKy_ViPham!C:C, "T1") - SUMIFS(NhatKy_ViPham!K:K, NhatKy_ViPham!E:E, "10_Sinh", NhatKy_ViPham!F:F, B33, NhatKy_ViPham!C:C, "T1")</f>
        <v>100</v>
      </c>
      <c r="S33" s="7">
        <f>100 + SUMIFS(NhatKy_ViPham!J:J, NhatKy_ViPham!E:E, "10_Sinh", NhatKy_ViPham!F:F, B33, NhatKy_ViPham!C:C, "T2") - SUMIFS(NhatKy_ViPham!K:K, NhatKy_ViPham!E:E, "10_Sinh", NhatKy_ViPham!F:F, B33, NhatKy_ViPham!C:C, "T2")</f>
        <v>100</v>
      </c>
      <c r="T33" s="7">
        <f>100 + SUMIFS(NhatKy_ViPham!J:J, NhatKy_ViPham!E:E, "10_Sinh", NhatKy_ViPham!F:F, B33, NhatKy_ViPham!C:C, "T3") - SUMIFS(NhatKy_ViPham!K:K, NhatKy_ViPham!E:E, "10_Sinh", NhatKy_ViPham!F:F, B33, NhatKy_ViPham!C:C, "T3")</f>
        <v>100</v>
      </c>
      <c r="U33" s="7">
        <f>100 + SUMIFS(NhatKy_ViPham!J:J, NhatKy_ViPham!E:E, "10_Sinh", NhatKy_ViPham!F:F, B33, NhatKy_ViPham!C:C, "T4") - SUMIFS(NhatKy_ViPham!K:K, NhatKy_ViPham!E:E, "10_Sinh", NhatKy_ViPham!F:F, B33, NhatKy_ViPham!C:C, "T4")</f>
        <v>100</v>
      </c>
      <c r="V33" s="7">
        <f>100 + SUMIFS(NhatKy_ViPham!J:J, NhatKy_ViPham!E:E, "10_Sinh", NhatKy_ViPham!F:F, B33, NhatKy_ViPham!C:C, "T5") - SUMIFS(NhatKy_ViPham!K:K, NhatKy_ViPham!E:E, "10_Sinh", NhatKy_ViPham!F:F, B33, NhatKy_ViPham!C:C, "T5")</f>
        <v>100</v>
      </c>
      <c r="W33" s="7">
        <f>100 + SUMIFS(NhatKy_ViPham!J:J, NhatKy_ViPham!E:E, "10_Sinh", NhatKy_ViPham!F:F, B33, NhatKy_ViPham!C:C, "T6") - SUMIFS(NhatKy_ViPham!K:K, NhatKy_ViPham!E:E, "10_Sinh", NhatKy_ViPham!F:F, B33, NhatKy_ViPham!C:C, "T6")</f>
        <v>100</v>
      </c>
      <c r="X33" s="7">
        <f>100 + SUMIFS(NhatKy_ViPham!J:J, NhatKy_ViPham!E:E, "10_Sinh", NhatKy_ViPham!F:F, B33, NhatKy_ViPham!C:C, "T7") - SUMIFS(NhatKy_ViPham!K:K, NhatKy_ViPham!E:E, "10_Sinh", NhatKy_ViPham!F:F, B33, NhatKy_ViPham!C:C, "T7")</f>
        <v>100</v>
      </c>
      <c r="Y33" s="7">
        <f>100 + SUMIFS(NhatKy_ViPham!J:J, NhatKy_ViPham!E:E, "10_Sinh", NhatKy_ViPham!F:F, B33, NhatKy_ViPham!C:C, "T8") - SUMIFS(NhatKy_ViPham!K:K, NhatKy_ViPham!E:E, "10_Sinh", NhatKy_ViPham!F:F, B33, NhatKy_ViPham!C:C, "T8")</f>
        <v>100</v>
      </c>
      <c r="Z33" s="7">
        <f>100 + SUMIFS(NhatKy_ViPham!J:J, NhatKy_ViPham!E:E, "10_Sinh", NhatKy_ViPham!F:F, B33, NhatKy_ViPham!C:C, "T9") - SUMIFS(NhatKy_ViPham!K:K, NhatKy_ViPham!E:E, "10_Sinh", NhatKy_ViPham!F:F, B33, NhatKy_ViPham!C:C, "T9")</f>
        <v>100</v>
      </c>
      <c r="AA33" s="7">
        <f>100 + SUMIFS(NhatKy_ViPham!J:J, NhatKy_ViPham!E:E, "10_Sinh", NhatKy_ViPham!F:F, B33, NhatKy_ViPham!C:C, "T10") - SUMIFS(NhatKy_ViPham!K:K, NhatKy_ViPham!E:E, "10_Sinh", NhatKy_ViPham!F:F, B33, NhatKy_ViPham!C:C, "T10")</f>
        <v>100</v>
      </c>
      <c r="AB33" s="7">
        <f>100 + SUMIFS(NhatKy_ViPham!J:J, NhatKy_ViPham!E:E, "10_Sinh", NhatKy_ViPham!F:F, B33, NhatKy_ViPham!C:C, "T11") - SUMIFS(NhatKy_ViPham!K:K, NhatKy_ViPham!E:E, "10_Sinh", NhatKy_ViPham!F:F, B33, NhatKy_ViPham!C:C, "T11")</f>
        <v>100</v>
      </c>
      <c r="AC33" s="7">
        <f>100 + SUMIFS(NhatKy_ViPham!J:J, NhatKy_ViPham!E:E, "10_Sinh", NhatKy_ViPham!F:F, B33, NhatKy_ViPham!C:C, "T12") - SUMIFS(NhatKy_ViPham!K:K, NhatKy_ViPham!E:E, "10_Sinh", NhatKy_ViPham!F:F, B33, NhatKy_ViPham!C:C, "T12")</f>
        <v>100</v>
      </c>
      <c r="AD33" s="7">
        <f>100 + SUMIFS(NhatKy_ViPham!J:J, NhatKy_ViPham!E:E, "10_Sinh", NhatKy_ViPham!F:F, B33, NhatKy_ViPham!C:C, "T13") - SUMIFS(NhatKy_ViPham!K:K, NhatKy_ViPham!E:E, "10_Sinh", NhatKy_ViPham!F:F, B33, NhatKy_ViPham!C:C, "T13")</f>
        <v>100</v>
      </c>
      <c r="AE33" s="7">
        <f>100 + SUMIFS(NhatKy_ViPham!J:J, NhatKy_ViPham!E:E, "10_Sinh", NhatKy_ViPham!F:F, B33, NhatKy_ViPham!C:C, "T14") - SUMIFS(NhatKy_ViPham!K:K, NhatKy_ViPham!E:E, "10_Sinh", NhatKy_ViPham!F:F, B33, NhatKy_ViPham!C:C, "T14")</f>
        <v>100</v>
      </c>
      <c r="AF33" s="7">
        <f>100 + SUMIFS(NhatKy_ViPham!J:J, NhatKy_ViPham!E:E, "10_Sinh", NhatKy_ViPham!F:F, B33, NhatKy_ViPham!C:C, "T15") - SUMIFS(NhatKy_ViPham!K:K, NhatKy_ViPham!E:E, "10_Sinh", NhatKy_ViPham!F:F, B33, NhatKy_ViPham!C:C, "T15")</f>
        <v>100</v>
      </c>
      <c r="AG33" s="7">
        <f>100 + SUMIFS(NhatKy_ViPham!J:J, NhatKy_ViPham!E:E, "10_Sinh", NhatKy_ViPham!F:F, B33, NhatKy_ViPham!C:C, "T16") - SUMIFS(NhatKy_ViPham!K:K, NhatKy_ViPham!E:E, "10_Sinh", NhatKy_ViPham!F:F, B33, NhatKy_ViPham!C:C, "T16")</f>
        <v>100</v>
      </c>
      <c r="AH33" s="7">
        <f>100 + SUMIFS(NhatKy_ViPham!J:J, NhatKy_ViPham!E:E, "10_Sinh", NhatKy_ViPham!F:F, B33, NhatKy_ViPham!C:C, "T17") - SUMIFS(NhatKy_ViPham!K:K, NhatKy_ViPham!E:E, "10_Sinh", NhatKy_ViPham!F:F, B33, NhatKy_ViPham!C:C, "T17")</f>
        <v>100</v>
      </c>
      <c r="AI33" s="7">
        <f>100 + SUMIFS(NhatKy_ViPham!J:J, NhatKy_ViPham!E:E, "10_Sinh", NhatKy_ViPham!F:F, B33, NhatKy_ViPham!C:C, "T18") - SUMIFS(NhatKy_ViPham!K:K, NhatKy_ViPham!E:E, "10_Sinh", NhatKy_ViPham!F:F, B33, NhatKy_ViPham!C:C, "T18")</f>
        <v>100</v>
      </c>
      <c r="AJ33" s="7">
        <f>100 + SUMIFS(NhatKy_ViPham!J:J, NhatKy_ViPham!E:E, "10_Sinh", NhatKy_ViPham!F:F, B33, NhatKy_ViPham!C:C, "T19") - SUMIFS(NhatKy_ViPham!K:K, NhatKy_ViPham!E:E, "10_Sinh", NhatKy_ViPham!F:F, B33, NhatKy_ViPham!C:C, "T19")</f>
        <v>100</v>
      </c>
      <c r="AK33" s="7">
        <f>100 + SUMIFS(NhatKy_ViPham!J:J, NhatKy_ViPham!E:E, "10_Sinh", NhatKy_ViPham!F:F, B33, NhatKy_ViPham!C:C, "T20") - SUMIFS(NhatKy_ViPham!K:K, NhatKy_ViPham!E:E, "10_Sinh", NhatKy_ViPham!F:F, B33, NhatKy_ViPham!C:C, "T20")</f>
        <v>100</v>
      </c>
      <c r="AL33" s="7">
        <f>100 + SUMIFS(NhatKy_ViPham!J:J, NhatKy_ViPham!E:E, "10_Sinh", NhatKy_ViPham!F:F, B33, NhatKy_ViPham!C:C, "T21") - SUMIFS(NhatKy_ViPham!K:K, NhatKy_ViPham!E:E, "10_Sinh", NhatKy_ViPham!F:F, B33, NhatKy_ViPham!C:C, "T21")</f>
        <v>100</v>
      </c>
      <c r="AM33" s="7">
        <f>100 + SUMIFS(NhatKy_ViPham!J:J, NhatKy_ViPham!E:E, "10_Sinh", NhatKy_ViPham!F:F, B33, NhatKy_ViPham!C:C, "T22") - SUMIFS(NhatKy_ViPham!K:K, NhatKy_ViPham!E:E, "10_Sinh", NhatKy_ViPham!F:F, B33, NhatKy_ViPham!C:C, "T22")</f>
        <v>100</v>
      </c>
      <c r="AN33" s="7">
        <f>100 + SUMIFS(NhatKy_ViPham!J:J, NhatKy_ViPham!E:E, "10_Sinh", NhatKy_ViPham!F:F, B33, NhatKy_ViPham!C:C, "T23") - SUMIFS(NhatKy_ViPham!K:K, NhatKy_ViPham!E:E, "10_Sinh", NhatKy_ViPham!F:F, B33, NhatKy_ViPham!C:C, "T23")</f>
        <v>100</v>
      </c>
      <c r="AO33" s="7">
        <f>100 + SUMIFS(NhatKy_ViPham!J:J, NhatKy_ViPham!E:E, "10_Sinh", NhatKy_ViPham!F:F, B33, NhatKy_ViPham!C:C, "T24") - SUMIFS(NhatKy_ViPham!K:K, NhatKy_ViPham!E:E, "10_Sinh", NhatKy_ViPham!F:F, B33, NhatKy_ViPham!C:C, "T24")</f>
        <v>100</v>
      </c>
      <c r="AP33" s="7">
        <f>100 + SUMIFS(NhatKy_ViPham!J:J, NhatKy_ViPham!E:E, "10_Sinh", NhatKy_ViPham!F:F, B33, NhatKy_ViPham!C:C, "T25") - SUMIFS(NhatKy_ViPham!K:K, NhatKy_ViPham!E:E, "10_Sinh", NhatKy_ViPham!F:F, B33, NhatKy_ViPham!C:C, "T25")</f>
        <v>100</v>
      </c>
      <c r="AQ33" s="7">
        <f>100 + SUMIFS(NhatKy_ViPham!J:J, NhatKy_ViPham!E:E, "10_Sinh", NhatKy_ViPham!F:F, B33, NhatKy_ViPham!C:C, "T26") - SUMIFS(NhatKy_ViPham!K:K, NhatKy_ViPham!E:E, "10_Sinh", NhatKy_ViPham!F:F, B33, NhatKy_ViPham!C:C, "T26")</f>
        <v>100</v>
      </c>
      <c r="AR33" s="7">
        <f>100 + SUMIFS(NhatKy_ViPham!J:J, NhatKy_ViPham!E:E, "10_Sinh", NhatKy_ViPham!F:F, B33, NhatKy_ViPham!C:C, "T27") - SUMIFS(NhatKy_ViPham!K:K, NhatKy_ViPham!E:E, "10_Sinh", NhatKy_ViPham!F:F, B33, NhatKy_ViPham!C:C, "T27")</f>
        <v>100</v>
      </c>
      <c r="AS33" s="7">
        <f>100 + SUMIFS(NhatKy_ViPham!J:J, NhatKy_ViPham!E:E, "10_Sinh", NhatKy_ViPham!F:F, B33, NhatKy_ViPham!C:C, "T28") - SUMIFS(NhatKy_ViPham!K:K, NhatKy_ViPham!E:E, "10_Sinh", NhatKy_ViPham!F:F, B33, NhatKy_ViPham!C:C, "T28")</f>
        <v>100</v>
      </c>
      <c r="AT33" s="7">
        <f>100 + SUMIFS(NhatKy_ViPham!J:J, NhatKy_ViPham!E:E, "10_Sinh", NhatKy_ViPham!F:F, B33, NhatKy_ViPham!C:C, "T29") - SUMIFS(NhatKy_ViPham!K:K, NhatKy_ViPham!E:E, "10_Sinh", NhatKy_ViPham!F:F, B33, NhatKy_ViPham!C:C, "T29")</f>
        <v>100</v>
      </c>
      <c r="AU33" s="7">
        <f>100 + SUMIFS(NhatKy_ViPham!J:J, NhatKy_ViPham!E:E, "10_Sinh", NhatKy_ViPham!F:F, B33, NhatKy_ViPham!C:C, "T30") - SUMIFS(NhatKy_ViPham!K:K, NhatKy_ViPham!E:E, "10_Sinh", NhatKy_ViPham!F:F, B33, NhatKy_ViPham!C:C, "T30")</f>
        <v>100</v>
      </c>
      <c r="AV33" s="7">
        <f>100 + SUMIFS(NhatKy_ViPham!J:J, NhatKy_ViPham!E:E, "10_Sinh", NhatKy_ViPham!F:F, B33, NhatKy_ViPham!C:C, "T31") - SUMIFS(NhatKy_ViPham!K:K, NhatKy_ViPham!E:E, "10_Sinh", NhatKy_ViPham!F:F, B33, NhatKy_ViPham!C:C, "T31")</f>
        <v>100</v>
      </c>
      <c r="AW33" s="7">
        <f>100 + SUMIFS(NhatKy_ViPham!J:J, NhatKy_ViPham!E:E, "10_Sinh", NhatKy_ViPham!F:F, B33, NhatKy_ViPham!C:C, "T32") - SUMIFS(NhatKy_ViPham!K:K, NhatKy_ViPham!E:E, "10_Sinh", NhatKy_ViPham!F:F, B33, NhatKy_ViPham!C:C, "T32")</f>
        <v>100</v>
      </c>
      <c r="AX33" s="7">
        <f>100 + SUMIFS(NhatKy_ViPham!J:J, NhatKy_ViPham!E:E, "10_Sinh", NhatKy_ViPham!F:F, B33, NhatKy_ViPham!C:C, "T33") - SUMIFS(NhatKy_ViPham!K:K, NhatKy_ViPham!E:E, "10_Sinh", NhatKy_ViPham!F:F, B33, NhatKy_ViPham!C:C, "T33")</f>
        <v>100</v>
      </c>
      <c r="AY33" s="7">
        <f>100 + SUMIFS(NhatKy_ViPham!J:J, NhatKy_ViPham!E:E, "10_Sinh", NhatKy_ViPham!F:F, B33, NhatKy_ViPham!C:C, "T34") - SUMIFS(NhatKy_ViPham!K:K, NhatKy_ViPham!E:E, "10_Sinh", NhatKy_ViPham!F:F, B33, NhatKy_ViPham!C:C, "T34")</f>
        <v>100</v>
      </c>
      <c r="AZ33" s="7">
        <f>100 + SUMIFS(NhatKy_ViPham!J:J, NhatKy_ViPham!E:E, "10_Sinh", NhatKy_ViPham!F:F, B33, NhatKy_ViPham!C:C, "T35") - SUMIFS(NhatKy_ViPham!K:K, NhatKy_ViPham!E:E, "10_Sinh", NhatKy_ViPham!F:F, B33, NhatKy_ViPham!C:C, "T35")</f>
        <v>100</v>
      </c>
      <c r="BA33" s="12">
        <f t="shared" si="0"/>
        <v>100</v>
      </c>
      <c r="BB33" s="11" t="s">
        <v>430</v>
      </c>
      <c r="BC33" s="14" t="str">
        <f t="shared" si="1"/>
        <v>Tốt</v>
      </c>
      <c r="BD33" s="10" t="str">
        <f t="shared" si="2"/>
        <v>🟢 BÌNH THƯỜNG</v>
      </c>
    </row>
    <row r="34" spans="1:56" x14ac:dyDescent="0.25">
      <c r="A34" s="5">
        <v>26</v>
      </c>
      <c r="B34" s="15" t="s">
        <v>841</v>
      </c>
      <c r="C34" s="5" t="s">
        <v>603</v>
      </c>
      <c r="D34" s="5" t="s">
        <v>429</v>
      </c>
      <c r="E34" s="11" t="s">
        <v>430</v>
      </c>
      <c r="F34" s="6">
        <f>SUMIFS(NhatKy_ViPham!K:K, NhatKy_ViPham!E:E, "10_Sinh", NhatKy_ViPham!F:F, B34, NhatKy_ViPham!H:H, "L01")</f>
        <v>0</v>
      </c>
      <c r="G34" s="6">
        <f>SUMIFS(NhatKy_ViPham!K:K, NhatKy_ViPham!E:E, "10_Sinh", NhatKy_ViPham!F:F, B34, NhatKy_ViPham!H:H, "L02")</f>
        <v>0</v>
      </c>
      <c r="H34" s="6">
        <f>SUMIFS(NhatKy_ViPham!K:K, NhatKy_ViPham!E:E, "10_Sinh", NhatKy_ViPham!F:F, B34, NhatKy_ViPham!H:H, "L03")</f>
        <v>0</v>
      </c>
      <c r="I34" s="6">
        <f>SUMIFS(NhatKy_ViPham!K:K, NhatKy_ViPham!E:E, "10_Sinh", NhatKy_ViPham!F:F, B34, NhatKy_ViPham!H:H, "L04")</f>
        <v>0</v>
      </c>
      <c r="J34" s="6">
        <f>SUMIFS(NhatKy_ViPham!K:K, NhatKy_ViPham!E:E, "10_Sinh", NhatKy_ViPham!F:F, B34, NhatKy_ViPham!H:H, "L05")</f>
        <v>0</v>
      </c>
      <c r="K34" s="6">
        <f>SUMIFS(NhatKy_ViPham!K:K, NhatKy_ViPham!E:E, "10_Sinh", NhatKy_ViPham!F:F, B34, NhatKy_ViPham!H:H, "L06")</f>
        <v>0</v>
      </c>
      <c r="L34" s="6">
        <f>SUMIFS(NhatKy_ViPham!K:K, NhatKy_ViPham!E:E, "10_Sinh", NhatKy_ViPham!F:F, B34, NhatKy_ViPham!H:H, "L07")</f>
        <v>0</v>
      </c>
      <c r="M34" s="6">
        <f>SUMIFS(NhatKy_ViPham!K:K, NhatKy_ViPham!E:E, "10_Sinh", NhatKy_ViPham!F:F, B34, NhatKy_ViPham!H:H, "L08")</f>
        <v>0</v>
      </c>
      <c r="N34" s="6">
        <f>SUMIFS(NhatKy_ViPham!K:K, NhatKy_ViPham!E:E, "10_Sinh", NhatKy_ViPham!F:F, B34, NhatKy_ViPham!H:H, "L09")</f>
        <v>0</v>
      </c>
      <c r="O34" s="6">
        <f>SUMIFS(NhatKy_ViPham!K:K, NhatKy_ViPham!E:E, "10_Sinh", NhatKy_ViPham!F:F, B34, NhatKy_ViPham!H:H, "L10")</f>
        <v>0</v>
      </c>
      <c r="P34" s="12">
        <f>SUMIFS(NhatKy_ViPham!J:J, NhatKy_ViPham!E:E, "10_Sinh", NhatKy_ViPham!F:F, B34)</f>
        <v>0</v>
      </c>
      <c r="Q34" s="13">
        <f>SUMIFS(NhatKy_ViPham!K:K, NhatKy_ViPham!E:E, "10_Sinh", NhatKy_ViPham!F:F, B34)</f>
        <v>0</v>
      </c>
      <c r="R34" s="6">
        <f>100 + SUMIFS(NhatKy_ViPham!J:J, NhatKy_ViPham!E:E, "10_Sinh", NhatKy_ViPham!F:F, B34, NhatKy_ViPham!C:C, "T1") - SUMIFS(NhatKy_ViPham!K:K, NhatKy_ViPham!E:E, "10_Sinh", NhatKy_ViPham!F:F, B34, NhatKy_ViPham!C:C, "T1")</f>
        <v>100</v>
      </c>
      <c r="S34" s="6">
        <f>100 + SUMIFS(NhatKy_ViPham!J:J, NhatKy_ViPham!E:E, "10_Sinh", NhatKy_ViPham!F:F, B34, NhatKy_ViPham!C:C, "T2") - SUMIFS(NhatKy_ViPham!K:K, NhatKy_ViPham!E:E, "10_Sinh", NhatKy_ViPham!F:F, B34, NhatKy_ViPham!C:C, "T2")</f>
        <v>100</v>
      </c>
      <c r="T34" s="6">
        <f>100 + SUMIFS(NhatKy_ViPham!J:J, NhatKy_ViPham!E:E, "10_Sinh", NhatKy_ViPham!F:F, B34, NhatKy_ViPham!C:C, "T3") - SUMIFS(NhatKy_ViPham!K:K, NhatKy_ViPham!E:E, "10_Sinh", NhatKy_ViPham!F:F, B34, NhatKy_ViPham!C:C, "T3")</f>
        <v>100</v>
      </c>
      <c r="U34" s="6">
        <f>100 + SUMIFS(NhatKy_ViPham!J:J, NhatKy_ViPham!E:E, "10_Sinh", NhatKy_ViPham!F:F, B34, NhatKy_ViPham!C:C, "T4") - SUMIFS(NhatKy_ViPham!K:K, NhatKy_ViPham!E:E, "10_Sinh", NhatKy_ViPham!F:F, B34, NhatKy_ViPham!C:C, "T4")</f>
        <v>100</v>
      </c>
      <c r="V34" s="6">
        <f>100 + SUMIFS(NhatKy_ViPham!J:J, NhatKy_ViPham!E:E, "10_Sinh", NhatKy_ViPham!F:F, B34, NhatKy_ViPham!C:C, "T5") - SUMIFS(NhatKy_ViPham!K:K, NhatKy_ViPham!E:E, "10_Sinh", NhatKy_ViPham!F:F, B34, NhatKy_ViPham!C:C, "T5")</f>
        <v>100</v>
      </c>
      <c r="W34" s="6">
        <f>100 + SUMIFS(NhatKy_ViPham!J:J, NhatKy_ViPham!E:E, "10_Sinh", NhatKy_ViPham!F:F, B34, NhatKy_ViPham!C:C, "T6") - SUMIFS(NhatKy_ViPham!K:K, NhatKy_ViPham!E:E, "10_Sinh", NhatKy_ViPham!F:F, B34, NhatKy_ViPham!C:C, "T6")</f>
        <v>100</v>
      </c>
      <c r="X34" s="6">
        <f>100 + SUMIFS(NhatKy_ViPham!J:J, NhatKy_ViPham!E:E, "10_Sinh", NhatKy_ViPham!F:F, B34, NhatKy_ViPham!C:C, "T7") - SUMIFS(NhatKy_ViPham!K:K, NhatKy_ViPham!E:E, "10_Sinh", NhatKy_ViPham!F:F, B34, NhatKy_ViPham!C:C, "T7")</f>
        <v>100</v>
      </c>
      <c r="Y34" s="6">
        <f>100 + SUMIFS(NhatKy_ViPham!J:J, NhatKy_ViPham!E:E, "10_Sinh", NhatKy_ViPham!F:F, B34, NhatKy_ViPham!C:C, "T8") - SUMIFS(NhatKy_ViPham!K:K, NhatKy_ViPham!E:E, "10_Sinh", NhatKy_ViPham!F:F, B34, NhatKy_ViPham!C:C, "T8")</f>
        <v>100</v>
      </c>
      <c r="Z34" s="6">
        <f>100 + SUMIFS(NhatKy_ViPham!J:J, NhatKy_ViPham!E:E, "10_Sinh", NhatKy_ViPham!F:F, B34, NhatKy_ViPham!C:C, "T9") - SUMIFS(NhatKy_ViPham!K:K, NhatKy_ViPham!E:E, "10_Sinh", NhatKy_ViPham!F:F, B34, NhatKy_ViPham!C:C, "T9")</f>
        <v>100</v>
      </c>
      <c r="AA34" s="6">
        <f>100 + SUMIFS(NhatKy_ViPham!J:J, NhatKy_ViPham!E:E, "10_Sinh", NhatKy_ViPham!F:F, B34, NhatKy_ViPham!C:C, "T10") - SUMIFS(NhatKy_ViPham!K:K, NhatKy_ViPham!E:E, "10_Sinh", NhatKy_ViPham!F:F, B34, NhatKy_ViPham!C:C, "T10")</f>
        <v>100</v>
      </c>
      <c r="AB34" s="6">
        <f>100 + SUMIFS(NhatKy_ViPham!J:J, NhatKy_ViPham!E:E, "10_Sinh", NhatKy_ViPham!F:F, B34, NhatKy_ViPham!C:C, "T11") - SUMIFS(NhatKy_ViPham!K:K, NhatKy_ViPham!E:E, "10_Sinh", NhatKy_ViPham!F:F, B34, NhatKy_ViPham!C:C, "T11")</f>
        <v>100</v>
      </c>
      <c r="AC34" s="6">
        <f>100 + SUMIFS(NhatKy_ViPham!J:J, NhatKy_ViPham!E:E, "10_Sinh", NhatKy_ViPham!F:F, B34, NhatKy_ViPham!C:C, "T12") - SUMIFS(NhatKy_ViPham!K:K, NhatKy_ViPham!E:E, "10_Sinh", NhatKy_ViPham!F:F, B34, NhatKy_ViPham!C:C, "T12")</f>
        <v>100</v>
      </c>
      <c r="AD34" s="6">
        <f>100 + SUMIFS(NhatKy_ViPham!J:J, NhatKy_ViPham!E:E, "10_Sinh", NhatKy_ViPham!F:F, B34, NhatKy_ViPham!C:C, "T13") - SUMIFS(NhatKy_ViPham!K:K, NhatKy_ViPham!E:E, "10_Sinh", NhatKy_ViPham!F:F, B34, NhatKy_ViPham!C:C, "T13")</f>
        <v>100</v>
      </c>
      <c r="AE34" s="6">
        <f>100 + SUMIFS(NhatKy_ViPham!J:J, NhatKy_ViPham!E:E, "10_Sinh", NhatKy_ViPham!F:F, B34, NhatKy_ViPham!C:C, "T14") - SUMIFS(NhatKy_ViPham!K:K, NhatKy_ViPham!E:E, "10_Sinh", NhatKy_ViPham!F:F, B34, NhatKy_ViPham!C:C, "T14")</f>
        <v>100</v>
      </c>
      <c r="AF34" s="6">
        <f>100 + SUMIFS(NhatKy_ViPham!J:J, NhatKy_ViPham!E:E, "10_Sinh", NhatKy_ViPham!F:F, B34, NhatKy_ViPham!C:C, "T15") - SUMIFS(NhatKy_ViPham!K:K, NhatKy_ViPham!E:E, "10_Sinh", NhatKy_ViPham!F:F, B34, NhatKy_ViPham!C:C, "T15")</f>
        <v>100</v>
      </c>
      <c r="AG34" s="6">
        <f>100 + SUMIFS(NhatKy_ViPham!J:J, NhatKy_ViPham!E:E, "10_Sinh", NhatKy_ViPham!F:F, B34, NhatKy_ViPham!C:C, "T16") - SUMIFS(NhatKy_ViPham!K:K, NhatKy_ViPham!E:E, "10_Sinh", NhatKy_ViPham!F:F, B34, NhatKy_ViPham!C:C, "T16")</f>
        <v>100</v>
      </c>
      <c r="AH34" s="6">
        <f>100 + SUMIFS(NhatKy_ViPham!J:J, NhatKy_ViPham!E:E, "10_Sinh", NhatKy_ViPham!F:F, B34, NhatKy_ViPham!C:C, "T17") - SUMIFS(NhatKy_ViPham!K:K, NhatKy_ViPham!E:E, "10_Sinh", NhatKy_ViPham!F:F, B34, NhatKy_ViPham!C:C, "T17")</f>
        <v>100</v>
      </c>
      <c r="AI34" s="6">
        <f>100 + SUMIFS(NhatKy_ViPham!J:J, NhatKy_ViPham!E:E, "10_Sinh", NhatKy_ViPham!F:F, B34, NhatKy_ViPham!C:C, "T18") - SUMIFS(NhatKy_ViPham!K:K, NhatKy_ViPham!E:E, "10_Sinh", NhatKy_ViPham!F:F, B34, NhatKy_ViPham!C:C, "T18")</f>
        <v>100</v>
      </c>
      <c r="AJ34" s="6">
        <f>100 + SUMIFS(NhatKy_ViPham!J:J, NhatKy_ViPham!E:E, "10_Sinh", NhatKy_ViPham!F:F, B34, NhatKy_ViPham!C:C, "T19") - SUMIFS(NhatKy_ViPham!K:K, NhatKy_ViPham!E:E, "10_Sinh", NhatKy_ViPham!F:F, B34, NhatKy_ViPham!C:C, "T19")</f>
        <v>100</v>
      </c>
      <c r="AK34" s="6">
        <f>100 + SUMIFS(NhatKy_ViPham!J:J, NhatKy_ViPham!E:E, "10_Sinh", NhatKy_ViPham!F:F, B34, NhatKy_ViPham!C:C, "T20") - SUMIFS(NhatKy_ViPham!K:K, NhatKy_ViPham!E:E, "10_Sinh", NhatKy_ViPham!F:F, B34, NhatKy_ViPham!C:C, "T20")</f>
        <v>100</v>
      </c>
      <c r="AL34" s="6">
        <f>100 + SUMIFS(NhatKy_ViPham!J:J, NhatKy_ViPham!E:E, "10_Sinh", NhatKy_ViPham!F:F, B34, NhatKy_ViPham!C:C, "T21") - SUMIFS(NhatKy_ViPham!K:K, NhatKy_ViPham!E:E, "10_Sinh", NhatKy_ViPham!F:F, B34, NhatKy_ViPham!C:C, "T21")</f>
        <v>100</v>
      </c>
      <c r="AM34" s="6">
        <f>100 + SUMIFS(NhatKy_ViPham!J:J, NhatKy_ViPham!E:E, "10_Sinh", NhatKy_ViPham!F:F, B34, NhatKy_ViPham!C:C, "T22") - SUMIFS(NhatKy_ViPham!K:K, NhatKy_ViPham!E:E, "10_Sinh", NhatKy_ViPham!F:F, B34, NhatKy_ViPham!C:C, "T22")</f>
        <v>100</v>
      </c>
      <c r="AN34" s="6">
        <f>100 + SUMIFS(NhatKy_ViPham!J:J, NhatKy_ViPham!E:E, "10_Sinh", NhatKy_ViPham!F:F, B34, NhatKy_ViPham!C:C, "T23") - SUMIFS(NhatKy_ViPham!K:K, NhatKy_ViPham!E:E, "10_Sinh", NhatKy_ViPham!F:F, B34, NhatKy_ViPham!C:C, "T23")</f>
        <v>100</v>
      </c>
      <c r="AO34" s="6">
        <f>100 + SUMIFS(NhatKy_ViPham!J:J, NhatKy_ViPham!E:E, "10_Sinh", NhatKy_ViPham!F:F, B34, NhatKy_ViPham!C:C, "T24") - SUMIFS(NhatKy_ViPham!K:K, NhatKy_ViPham!E:E, "10_Sinh", NhatKy_ViPham!F:F, B34, NhatKy_ViPham!C:C, "T24")</f>
        <v>100</v>
      </c>
      <c r="AP34" s="6">
        <f>100 + SUMIFS(NhatKy_ViPham!J:J, NhatKy_ViPham!E:E, "10_Sinh", NhatKy_ViPham!F:F, B34, NhatKy_ViPham!C:C, "T25") - SUMIFS(NhatKy_ViPham!K:K, NhatKy_ViPham!E:E, "10_Sinh", NhatKy_ViPham!F:F, B34, NhatKy_ViPham!C:C, "T25")</f>
        <v>100</v>
      </c>
      <c r="AQ34" s="6">
        <f>100 + SUMIFS(NhatKy_ViPham!J:J, NhatKy_ViPham!E:E, "10_Sinh", NhatKy_ViPham!F:F, B34, NhatKy_ViPham!C:C, "T26") - SUMIFS(NhatKy_ViPham!K:K, NhatKy_ViPham!E:E, "10_Sinh", NhatKy_ViPham!F:F, B34, NhatKy_ViPham!C:C, "T26")</f>
        <v>100</v>
      </c>
      <c r="AR34" s="6">
        <f>100 + SUMIFS(NhatKy_ViPham!J:J, NhatKy_ViPham!E:E, "10_Sinh", NhatKy_ViPham!F:F, B34, NhatKy_ViPham!C:C, "T27") - SUMIFS(NhatKy_ViPham!K:K, NhatKy_ViPham!E:E, "10_Sinh", NhatKy_ViPham!F:F, B34, NhatKy_ViPham!C:C, "T27")</f>
        <v>100</v>
      </c>
      <c r="AS34" s="6">
        <f>100 + SUMIFS(NhatKy_ViPham!J:J, NhatKy_ViPham!E:E, "10_Sinh", NhatKy_ViPham!F:F, B34, NhatKy_ViPham!C:C, "T28") - SUMIFS(NhatKy_ViPham!K:K, NhatKy_ViPham!E:E, "10_Sinh", NhatKy_ViPham!F:F, B34, NhatKy_ViPham!C:C, "T28")</f>
        <v>100</v>
      </c>
      <c r="AT34" s="6">
        <f>100 + SUMIFS(NhatKy_ViPham!J:J, NhatKy_ViPham!E:E, "10_Sinh", NhatKy_ViPham!F:F, B34, NhatKy_ViPham!C:C, "T29") - SUMIFS(NhatKy_ViPham!K:K, NhatKy_ViPham!E:E, "10_Sinh", NhatKy_ViPham!F:F, B34, NhatKy_ViPham!C:C, "T29")</f>
        <v>100</v>
      </c>
      <c r="AU34" s="6">
        <f>100 + SUMIFS(NhatKy_ViPham!J:J, NhatKy_ViPham!E:E, "10_Sinh", NhatKy_ViPham!F:F, B34, NhatKy_ViPham!C:C, "T30") - SUMIFS(NhatKy_ViPham!K:K, NhatKy_ViPham!E:E, "10_Sinh", NhatKy_ViPham!F:F, B34, NhatKy_ViPham!C:C, "T30")</f>
        <v>100</v>
      </c>
      <c r="AV34" s="6">
        <f>100 + SUMIFS(NhatKy_ViPham!J:J, NhatKy_ViPham!E:E, "10_Sinh", NhatKy_ViPham!F:F, B34, NhatKy_ViPham!C:C, "T31") - SUMIFS(NhatKy_ViPham!K:K, NhatKy_ViPham!E:E, "10_Sinh", NhatKy_ViPham!F:F, B34, NhatKy_ViPham!C:C, "T31")</f>
        <v>100</v>
      </c>
      <c r="AW34" s="6">
        <f>100 + SUMIFS(NhatKy_ViPham!J:J, NhatKy_ViPham!E:E, "10_Sinh", NhatKy_ViPham!F:F, B34, NhatKy_ViPham!C:C, "T32") - SUMIFS(NhatKy_ViPham!K:K, NhatKy_ViPham!E:E, "10_Sinh", NhatKy_ViPham!F:F, B34, NhatKy_ViPham!C:C, "T32")</f>
        <v>100</v>
      </c>
      <c r="AX34" s="6">
        <f>100 + SUMIFS(NhatKy_ViPham!J:J, NhatKy_ViPham!E:E, "10_Sinh", NhatKy_ViPham!F:F, B34, NhatKy_ViPham!C:C, "T33") - SUMIFS(NhatKy_ViPham!K:K, NhatKy_ViPham!E:E, "10_Sinh", NhatKy_ViPham!F:F, B34, NhatKy_ViPham!C:C, "T33")</f>
        <v>100</v>
      </c>
      <c r="AY34" s="6">
        <f>100 + SUMIFS(NhatKy_ViPham!J:J, NhatKy_ViPham!E:E, "10_Sinh", NhatKy_ViPham!F:F, B34, NhatKy_ViPham!C:C, "T34") - SUMIFS(NhatKy_ViPham!K:K, NhatKy_ViPham!E:E, "10_Sinh", NhatKy_ViPham!F:F, B34, NhatKy_ViPham!C:C, "T34")</f>
        <v>100</v>
      </c>
      <c r="AZ34" s="6">
        <f>100 + SUMIFS(NhatKy_ViPham!J:J, NhatKy_ViPham!E:E, "10_Sinh", NhatKy_ViPham!F:F, B34, NhatKy_ViPham!C:C, "T35") - SUMIFS(NhatKy_ViPham!K:K, NhatKy_ViPham!E:E, "10_Sinh", NhatKy_ViPham!F:F, B34, NhatKy_ViPham!C:C, "T35")</f>
        <v>100</v>
      </c>
      <c r="BA34" s="12">
        <f t="shared" si="0"/>
        <v>100</v>
      </c>
      <c r="BB34" s="11" t="s">
        <v>430</v>
      </c>
      <c r="BC34" s="16" t="str">
        <f t="shared" si="1"/>
        <v>Tốt</v>
      </c>
      <c r="BD34" s="15" t="str">
        <f t="shared" si="2"/>
        <v>🟢 BÌNH THƯỜNG</v>
      </c>
    </row>
    <row r="35" spans="1:56" x14ac:dyDescent="0.25">
      <c r="A35" s="4">
        <v>27</v>
      </c>
      <c r="B35" s="10" t="s">
        <v>842</v>
      </c>
      <c r="C35" s="4" t="s">
        <v>843</v>
      </c>
      <c r="D35" s="4" t="s">
        <v>429</v>
      </c>
      <c r="E35" s="11" t="s">
        <v>430</v>
      </c>
      <c r="F35" s="7">
        <f>SUMIFS(NhatKy_ViPham!K:K, NhatKy_ViPham!E:E, "10_Sinh", NhatKy_ViPham!F:F, B35, NhatKy_ViPham!H:H, "L01")</f>
        <v>0</v>
      </c>
      <c r="G35" s="7">
        <f>SUMIFS(NhatKy_ViPham!K:K, NhatKy_ViPham!E:E, "10_Sinh", NhatKy_ViPham!F:F, B35, NhatKy_ViPham!H:H, "L02")</f>
        <v>0</v>
      </c>
      <c r="H35" s="7">
        <f>SUMIFS(NhatKy_ViPham!K:K, NhatKy_ViPham!E:E, "10_Sinh", NhatKy_ViPham!F:F, B35, NhatKy_ViPham!H:H, "L03")</f>
        <v>0</v>
      </c>
      <c r="I35" s="7">
        <f>SUMIFS(NhatKy_ViPham!K:K, NhatKy_ViPham!E:E, "10_Sinh", NhatKy_ViPham!F:F, B35, NhatKy_ViPham!H:H, "L04")</f>
        <v>0</v>
      </c>
      <c r="J35" s="7">
        <f>SUMIFS(NhatKy_ViPham!K:K, NhatKy_ViPham!E:E, "10_Sinh", NhatKy_ViPham!F:F, B35, NhatKy_ViPham!H:H, "L05")</f>
        <v>0</v>
      </c>
      <c r="K35" s="7">
        <f>SUMIFS(NhatKy_ViPham!K:K, NhatKy_ViPham!E:E, "10_Sinh", NhatKy_ViPham!F:F, B35, NhatKy_ViPham!H:H, "L06")</f>
        <v>0</v>
      </c>
      <c r="L35" s="7">
        <f>SUMIFS(NhatKy_ViPham!K:K, NhatKy_ViPham!E:E, "10_Sinh", NhatKy_ViPham!F:F, B35, NhatKy_ViPham!H:H, "L07")</f>
        <v>0</v>
      </c>
      <c r="M35" s="7">
        <f>SUMIFS(NhatKy_ViPham!K:K, NhatKy_ViPham!E:E, "10_Sinh", NhatKy_ViPham!F:F, B35, NhatKy_ViPham!H:H, "L08")</f>
        <v>0</v>
      </c>
      <c r="N35" s="7">
        <f>SUMIFS(NhatKy_ViPham!K:K, NhatKy_ViPham!E:E, "10_Sinh", NhatKy_ViPham!F:F, B35, NhatKy_ViPham!H:H, "L09")</f>
        <v>0</v>
      </c>
      <c r="O35" s="7">
        <f>SUMIFS(NhatKy_ViPham!K:K, NhatKy_ViPham!E:E, "10_Sinh", NhatKy_ViPham!F:F, B35, NhatKy_ViPham!H:H, "L10")</f>
        <v>0</v>
      </c>
      <c r="P35" s="12">
        <f>SUMIFS(NhatKy_ViPham!J:J, NhatKy_ViPham!E:E, "10_Sinh", NhatKy_ViPham!F:F, B35)</f>
        <v>0</v>
      </c>
      <c r="Q35" s="13">
        <f>SUMIFS(NhatKy_ViPham!K:K, NhatKy_ViPham!E:E, "10_Sinh", NhatKy_ViPham!F:F, B35)</f>
        <v>0</v>
      </c>
      <c r="R35" s="7">
        <f>100 + SUMIFS(NhatKy_ViPham!J:J, NhatKy_ViPham!E:E, "10_Sinh", NhatKy_ViPham!F:F, B35, NhatKy_ViPham!C:C, "T1") - SUMIFS(NhatKy_ViPham!K:K, NhatKy_ViPham!E:E, "10_Sinh", NhatKy_ViPham!F:F, B35, NhatKy_ViPham!C:C, "T1")</f>
        <v>100</v>
      </c>
      <c r="S35" s="7">
        <f>100 + SUMIFS(NhatKy_ViPham!J:J, NhatKy_ViPham!E:E, "10_Sinh", NhatKy_ViPham!F:F, B35, NhatKy_ViPham!C:C, "T2") - SUMIFS(NhatKy_ViPham!K:K, NhatKy_ViPham!E:E, "10_Sinh", NhatKy_ViPham!F:F, B35, NhatKy_ViPham!C:C, "T2")</f>
        <v>100</v>
      </c>
      <c r="T35" s="7">
        <f>100 + SUMIFS(NhatKy_ViPham!J:J, NhatKy_ViPham!E:E, "10_Sinh", NhatKy_ViPham!F:F, B35, NhatKy_ViPham!C:C, "T3") - SUMIFS(NhatKy_ViPham!K:K, NhatKy_ViPham!E:E, "10_Sinh", NhatKy_ViPham!F:F, B35, NhatKy_ViPham!C:C, "T3")</f>
        <v>100</v>
      </c>
      <c r="U35" s="7">
        <f>100 + SUMIFS(NhatKy_ViPham!J:J, NhatKy_ViPham!E:E, "10_Sinh", NhatKy_ViPham!F:F, B35, NhatKy_ViPham!C:C, "T4") - SUMIFS(NhatKy_ViPham!K:K, NhatKy_ViPham!E:E, "10_Sinh", NhatKy_ViPham!F:F, B35, NhatKy_ViPham!C:C, "T4")</f>
        <v>100</v>
      </c>
      <c r="V35" s="7">
        <f>100 + SUMIFS(NhatKy_ViPham!J:J, NhatKy_ViPham!E:E, "10_Sinh", NhatKy_ViPham!F:F, B35, NhatKy_ViPham!C:C, "T5") - SUMIFS(NhatKy_ViPham!K:K, NhatKy_ViPham!E:E, "10_Sinh", NhatKy_ViPham!F:F, B35, NhatKy_ViPham!C:C, "T5")</f>
        <v>100</v>
      </c>
      <c r="W35" s="7">
        <f>100 + SUMIFS(NhatKy_ViPham!J:J, NhatKy_ViPham!E:E, "10_Sinh", NhatKy_ViPham!F:F, B35, NhatKy_ViPham!C:C, "T6") - SUMIFS(NhatKy_ViPham!K:K, NhatKy_ViPham!E:E, "10_Sinh", NhatKy_ViPham!F:F, B35, NhatKy_ViPham!C:C, "T6")</f>
        <v>100</v>
      </c>
      <c r="X35" s="7">
        <f>100 + SUMIFS(NhatKy_ViPham!J:J, NhatKy_ViPham!E:E, "10_Sinh", NhatKy_ViPham!F:F, B35, NhatKy_ViPham!C:C, "T7") - SUMIFS(NhatKy_ViPham!K:K, NhatKy_ViPham!E:E, "10_Sinh", NhatKy_ViPham!F:F, B35, NhatKy_ViPham!C:C, "T7")</f>
        <v>100</v>
      </c>
      <c r="Y35" s="7">
        <f>100 + SUMIFS(NhatKy_ViPham!J:J, NhatKy_ViPham!E:E, "10_Sinh", NhatKy_ViPham!F:F, B35, NhatKy_ViPham!C:C, "T8") - SUMIFS(NhatKy_ViPham!K:K, NhatKy_ViPham!E:E, "10_Sinh", NhatKy_ViPham!F:F, B35, NhatKy_ViPham!C:C, "T8")</f>
        <v>100</v>
      </c>
      <c r="Z35" s="7">
        <f>100 + SUMIFS(NhatKy_ViPham!J:J, NhatKy_ViPham!E:E, "10_Sinh", NhatKy_ViPham!F:F, B35, NhatKy_ViPham!C:C, "T9") - SUMIFS(NhatKy_ViPham!K:K, NhatKy_ViPham!E:E, "10_Sinh", NhatKy_ViPham!F:F, B35, NhatKy_ViPham!C:C, "T9")</f>
        <v>100</v>
      </c>
      <c r="AA35" s="7">
        <f>100 + SUMIFS(NhatKy_ViPham!J:J, NhatKy_ViPham!E:E, "10_Sinh", NhatKy_ViPham!F:F, B35, NhatKy_ViPham!C:C, "T10") - SUMIFS(NhatKy_ViPham!K:K, NhatKy_ViPham!E:E, "10_Sinh", NhatKy_ViPham!F:F, B35, NhatKy_ViPham!C:C, "T10")</f>
        <v>100</v>
      </c>
      <c r="AB35" s="7">
        <f>100 + SUMIFS(NhatKy_ViPham!J:J, NhatKy_ViPham!E:E, "10_Sinh", NhatKy_ViPham!F:F, B35, NhatKy_ViPham!C:C, "T11") - SUMIFS(NhatKy_ViPham!K:K, NhatKy_ViPham!E:E, "10_Sinh", NhatKy_ViPham!F:F, B35, NhatKy_ViPham!C:C, "T11")</f>
        <v>100</v>
      </c>
      <c r="AC35" s="7">
        <f>100 + SUMIFS(NhatKy_ViPham!J:J, NhatKy_ViPham!E:E, "10_Sinh", NhatKy_ViPham!F:F, B35, NhatKy_ViPham!C:C, "T12") - SUMIFS(NhatKy_ViPham!K:K, NhatKy_ViPham!E:E, "10_Sinh", NhatKy_ViPham!F:F, B35, NhatKy_ViPham!C:C, "T12")</f>
        <v>100</v>
      </c>
      <c r="AD35" s="7">
        <f>100 + SUMIFS(NhatKy_ViPham!J:J, NhatKy_ViPham!E:E, "10_Sinh", NhatKy_ViPham!F:F, B35, NhatKy_ViPham!C:C, "T13") - SUMIFS(NhatKy_ViPham!K:K, NhatKy_ViPham!E:E, "10_Sinh", NhatKy_ViPham!F:F, B35, NhatKy_ViPham!C:C, "T13")</f>
        <v>100</v>
      </c>
      <c r="AE35" s="7">
        <f>100 + SUMIFS(NhatKy_ViPham!J:J, NhatKy_ViPham!E:E, "10_Sinh", NhatKy_ViPham!F:F, B35, NhatKy_ViPham!C:C, "T14") - SUMIFS(NhatKy_ViPham!K:K, NhatKy_ViPham!E:E, "10_Sinh", NhatKy_ViPham!F:F, B35, NhatKy_ViPham!C:C, "T14")</f>
        <v>100</v>
      </c>
      <c r="AF35" s="7">
        <f>100 + SUMIFS(NhatKy_ViPham!J:J, NhatKy_ViPham!E:E, "10_Sinh", NhatKy_ViPham!F:F, B35, NhatKy_ViPham!C:C, "T15") - SUMIFS(NhatKy_ViPham!K:K, NhatKy_ViPham!E:E, "10_Sinh", NhatKy_ViPham!F:F, B35, NhatKy_ViPham!C:C, "T15")</f>
        <v>100</v>
      </c>
      <c r="AG35" s="7">
        <f>100 + SUMIFS(NhatKy_ViPham!J:J, NhatKy_ViPham!E:E, "10_Sinh", NhatKy_ViPham!F:F, B35, NhatKy_ViPham!C:C, "T16") - SUMIFS(NhatKy_ViPham!K:K, NhatKy_ViPham!E:E, "10_Sinh", NhatKy_ViPham!F:F, B35, NhatKy_ViPham!C:C, "T16")</f>
        <v>100</v>
      </c>
      <c r="AH35" s="7">
        <f>100 + SUMIFS(NhatKy_ViPham!J:J, NhatKy_ViPham!E:E, "10_Sinh", NhatKy_ViPham!F:F, B35, NhatKy_ViPham!C:C, "T17") - SUMIFS(NhatKy_ViPham!K:K, NhatKy_ViPham!E:E, "10_Sinh", NhatKy_ViPham!F:F, B35, NhatKy_ViPham!C:C, "T17")</f>
        <v>100</v>
      </c>
      <c r="AI35" s="7">
        <f>100 + SUMIFS(NhatKy_ViPham!J:J, NhatKy_ViPham!E:E, "10_Sinh", NhatKy_ViPham!F:F, B35, NhatKy_ViPham!C:C, "T18") - SUMIFS(NhatKy_ViPham!K:K, NhatKy_ViPham!E:E, "10_Sinh", NhatKy_ViPham!F:F, B35, NhatKy_ViPham!C:C, "T18")</f>
        <v>100</v>
      </c>
      <c r="AJ35" s="7">
        <f>100 + SUMIFS(NhatKy_ViPham!J:J, NhatKy_ViPham!E:E, "10_Sinh", NhatKy_ViPham!F:F, B35, NhatKy_ViPham!C:C, "T19") - SUMIFS(NhatKy_ViPham!K:K, NhatKy_ViPham!E:E, "10_Sinh", NhatKy_ViPham!F:F, B35, NhatKy_ViPham!C:C, "T19")</f>
        <v>100</v>
      </c>
      <c r="AK35" s="7">
        <f>100 + SUMIFS(NhatKy_ViPham!J:J, NhatKy_ViPham!E:E, "10_Sinh", NhatKy_ViPham!F:F, B35, NhatKy_ViPham!C:C, "T20") - SUMIFS(NhatKy_ViPham!K:K, NhatKy_ViPham!E:E, "10_Sinh", NhatKy_ViPham!F:F, B35, NhatKy_ViPham!C:C, "T20")</f>
        <v>100</v>
      </c>
      <c r="AL35" s="7">
        <f>100 + SUMIFS(NhatKy_ViPham!J:J, NhatKy_ViPham!E:E, "10_Sinh", NhatKy_ViPham!F:F, B35, NhatKy_ViPham!C:C, "T21") - SUMIFS(NhatKy_ViPham!K:K, NhatKy_ViPham!E:E, "10_Sinh", NhatKy_ViPham!F:F, B35, NhatKy_ViPham!C:C, "T21")</f>
        <v>100</v>
      </c>
      <c r="AM35" s="7">
        <f>100 + SUMIFS(NhatKy_ViPham!J:J, NhatKy_ViPham!E:E, "10_Sinh", NhatKy_ViPham!F:F, B35, NhatKy_ViPham!C:C, "T22") - SUMIFS(NhatKy_ViPham!K:K, NhatKy_ViPham!E:E, "10_Sinh", NhatKy_ViPham!F:F, B35, NhatKy_ViPham!C:C, "T22")</f>
        <v>100</v>
      </c>
      <c r="AN35" s="7">
        <f>100 + SUMIFS(NhatKy_ViPham!J:J, NhatKy_ViPham!E:E, "10_Sinh", NhatKy_ViPham!F:F, B35, NhatKy_ViPham!C:C, "T23") - SUMIFS(NhatKy_ViPham!K:K, NhatKy_ViPham!E:E, "10_Sinh", NhatKy_ViPham!F:F, B35, NhatKy_ViPham!C:C, "T23")</f>
        <v>100</v>
      </c>
      <c r="AO35" s="7">
        <f>100 + SUMIFS(NhatKy_ViPham!J:J, NhatKy_ViPham!E:E, "10_Sinh", NhatKy_ViPham!F:F, B35, NhatKy_ViPham!C:C, "T24") - SUMIFS(NhatKy_ViPham!K:K, NhatKy_ViPham!E:E, "10_Sinh", NhatKy_ViPham!F:F, B35, NhatKy_ViPham!C:C, "T24")</f>
        <v>100</v>
      </c>
      <c r="AP35" s="7">
        <f>100 + SUMIFS(NhatKy_ViPham!J:J, NhatKy_ViPham!E:E, "10_Sinh", NhatKy_ViPham!F:F, B35, NhatKy_ViPham!C:C, "T25") - SUMIFS(NhatKy_ViPham!K:K, NhatKy_ViPham!E:E, "10_Sinh", NhatKy_ViPham!F:F, B35, NhatKy_ViPham!C:C, "T25")</f>
        <v>100</v>
      </c>
      <c r="AQ35" s="7">
        <f>100 + SUMIFS(NhatKy_ViPham!J:J, NhatKy_ViPham!E:E, "10_Sinh", NhatKy_ViPham!F:F, B35, NhatKy_ViPham!C:C, "T26") - SUMIFS(NhatKy_ViPham!K:K, NhatKy_ViPham!E:E, "10_Sinh", NhatKy_ViPham!F:F, B35, NhatKy_ViPham!C:C, "T26")</f>
        <v>100</v>
      </c>
      <c r="AR35" s="7">
        <f>100 + SUMIFS(NhatKy_ViPham!J:J, NhatKy_ViPham!E:E, "10_Sinh", NhatKy_ViPham!F:F, B35, NhatKy_ViPham!C:C, "T27") - SUMIFS(NhatKy_ViPham!K:K, NhatKy_ViPham!E:E, "10_Sinh", NhatKy_ViPham!F:F, B35, NhatKy_ViPham!C:C, "T27")</f>
        <v>100</v>
      </c>
      <c r="AS35" s="7">
        <f>100 + SUMIFS(NhatKy_ViPham!J:J, NhatKy_ViPham!E:E, "10_Sinh", NhatKy_ViPham!F:F, B35, NhatKy_ViPham!C:C, "T28") - SUMIFS(NhatKy_ViPham!K:K, NhatKy_ViPham!E:E, "10_Sinh", NhatKy_ViPham!F:F, B35, NhatKy_ViPham!C:C, "T28")</f>
        <v>100</v>
      </c>
      <c r="AT35" s="7">
        <f>100 + SUMIFS(NhatKy_ViPham!J:J, NhatKy_ViPham!E:E, "10_Sinh", NhatKy_ViPham!F:F, B35, NhatKy_ViPham!C:C, "T29") - SUMIFS(NhatKy_ViPham!K:K, NhatKy_ViPham!E:E, "10_Sinh", NhatKy_ViPham!F:F, B35, NhatKy_ViPham!C:C, "T29")</f>
        <v>100</v>
      </c>
      <c r="AU35" s="7">
        <f>100 + SUMIFS(NhatKy_ViPham!J:J, NhatKy_ViPham!E:E, "10_Sinh", NhatKy_ViPham!F:F, B35, NhatKy_ViPham!C:C, "T30") - SUMIFS(NhatKy_ViPham!K:K, NhatKy_ViPham!E:E, "10_Sinh", NhatKy_ViPham!F:F, B35, NhatKy_ViPham!C:C, "T30")</f>
        <v>100</v>
      </c>
      <c r="AV35" s="7">
        <f>100 + SUMIFS(NhatKy_ViPham!J:J, NhatKy_ViPham!E:E, "10_Sinh", NhatKy_ViPham!F:F, B35, NhatKy_ViPham!C:C, "T31") - SUMIFS(NhatKy_ViPham!K:K, NhatKy_ViPham!E:E, "10_Sinh", NhatKy_ViPham!F:F, B35, NhatKy_ViPham!C:C, "T31")</f>
        <v>100</v>
      </c>
      <c r="AW35" s="7">
        <f>100 + SUMIFS(NhatKy_ViPham!J:J, NhatKy_ViPham!E:E, "10_Sinh", NhatKy_ViPham!F:F, B35, NhatKy_ViPham!C:C, "T32") - SUMIFS(NhatKy_ViPham!K:K, NhatKy_ViPham!E:E, "10_Sinh", NhatKy_ViPham!F:F, B35, NhatKy_ViPham!C:C, "T32")</f>
        <v>100</v>
      </c>
      <c r="AX35" s="7">
        <f>100 + SUMIFS(NhatKy_ViPham!J:J, NhatKy_ViPham!E:E, "10_Sinh", NhatKy_ViPham!F:F, B35, NhatKy_ViPham!C:C, "T33") - SUMIFS(NhatKy_ViPham!K:K, NhatKy_ViPham!E:E, "10_Sinh", NhatKy_ViPham!F:F, B35, NhatKy_ViPham!C:C, "T33")</f>
        <v>100</v>
      </c>
      <c r="AY35" s="7">
        <f>100 + SUMIFS(NhatKy_ViPham!J:J, NhatKy_ViPham!E:E, "10_Sinh", NhatKy_ViPham!F:F, B35, NhatKy_ViPham!C:C, "T34") - SUMIFS(NhatKy_ViPham!K:K, NhatKy_ViPham!E:E, "10_Sinh", NhatKy_ViPham!F:F, B35, NhatKy_ViPham!C:C, "T34")</f>
        <v>100</v>
      </c>
      <c r="AZ35" s="7">
        <f>100 + SUMIFS(NhatKy_ViPham!J:J, NhatKy_ViPham!E:E, "10_Sinh", NhatKy_ViPham!F:F, B35, NhatKy_ViPham!C:C, "T35") - SUMIFS(NhatKy_ViPham!K:K, NhatKy_ViPham!E:E, "10_Sinh", NhatKy_ViPham!F:F, B35, NhatKy_ViPham!C:C, "T35")</f>
        <v>100</v>
      </c>
      <c r="BA35" s="12">
        <f t="shared" si="0"/>
        <v>100</v>
      </c>
      <c r="BB35" s="11" t="s">
        <v>430</v>
      </c>
      <c r="BC35" s="14" t="str">
        <f t="shared" si="1"/>
        <v>Tốt</v>
      </c>
      <c r="BD35" s="10" t="str">
        <f t="shared" si="2"/>
        <v>🟢 BÌNH THƯỜNG</v>
      </c>
    </row>
    <row r="36" spans="1:56" x14ac:dyDescent="0.25">
      <c r="A36" s="5">
        <v>28</v>
      </c>
      <c r="B36" s="15" t="s">
        <v>844</v>
      </c>
      <c r="C36" s="5" t="s">
        <v>558</v>
      </c>
      <c r="D36" s="5" t="s">
        <v>435</v>
      </c>
      <c r="E36" s="11" t="s">
        <v>430</v>
      </c>
      <c r="F36" s="6">
        <f>SUMIFS(NhatKy_ViPham!K:K, NhatKy_ViPham!E:E, "10_Sinh", NhatKy_ViPham!F:F, B36, NhatKy_ViPham!H:H, "L01")</f>
        <v>0</v>
      </c>
      <c r="G36" s="6">
        <f>SUMIFS(NhatKy_ViPham!K:K, NhatKy_ViPham!E:E, "10_Sinh", NhatKy_ViPham!F:F, B36, NhatKy_ViPham!H:H, "L02")</f>
        <v>0</v>
      </c>
      <c r="H36" s="6">
        <f>SUMIFS(NhatKy_ViPham!K:K, NhatKy_ViPham!E:E, "10_Sinh", NhatKy_ViPham!F:F, B36, NhatKy_ViPham!H:H, "L03")</f>
        <v>0</v>
      </c>
      <c r="I36" s="6">
        <f>SUMIFS(NhatKy_ViPham!K:K, NhatKy_ViPham!E:E, "10_Sinh", NhatKy_ViPham!F:F, B36, NhatKy_ViPham!H:H, "L04")</f>
        <v>0</v>
      </c>
      <c r="J36" s="6">
        <f>SUMIFS(NhatKy_ViPham!K:K, NhatKy_ViPham!E:E, "10_Sinh", NhatKy_ViPham!F:F, B36, NhatKy_ViPham!H:H, "L05")</f>
        <v>0</v>
      </c>
      <c r="K36" s="6">
        <f>SUMIFS(NhatKy_ViPham!K:K, NhatKy_ViPham!E:E, "10_Sinh", NhatKy_ViPham!F:F, B36, NhatKy_ViPham!H:H, "L06")</f>
        <v>0</v>
      </c>
      <c r="L36" s="6">
        <f>SUMIFS(NhatKy_ViPham!K:K, NhatKy_ViPham!E:E, "10_Sinh", NhatKy_ViPham!F:F, B36, NhatKy_ViPham!H:H, "L07")</f>
        <v>0</v>
      </c>
      <c r="M36" s="6">
        <f>SUMIFS(NhatKy_ViPham!K:K, NhatKy_ViPham!E:E, "10_Sinh", NhatKy_ViPham!F:F, B36, NhatKy_ViPham!H:H, "L08")</f>
        <v>0</v>
      </c>
      <c r="N36" s="6">
        <f>SUMIFS(NhatKy_ViPham!K:K, NhatKy_ViPham!E:E, "10_Sinh", NhatKy_ViPham!F:F, B36, NhatKy_ViPham!H:H, "L09")</f>
        <v>0</v>
      </c>
      <c r="O36" s="6">
        <f>SUMIFS(NhatKy_ViPham!K:K, NhatKy_ViPham!E:E, "10_Sinh", NhatKy_ViPham!F:F, B36, NhatKy_ViPham!H:H, "L10")</f>
        <v>0</v>
      </c>
      <c r="P36" s="12">
        <f>SUMIFS(NhatKy_ViPham!J:J, NhatKy_ViPham!E:E, "10_Sinh", NhatKy_ViPham!F:F, B36)</f>
        <v>0</v>
      </c>
      <c r="Q36" s="13">
        <f>SUMIFS(NhatKy_ViPham!K:K, NhatKy_ViPham!E:E, "10_Sinh", NhatKy_ViPham!F:F, B36)</f>
        <v>0</v>
      </c>
      <c r="R36" s="6">
        <f>100 + SUMIFS(NhatKy_ViPham!J:J, NhatKy_ViPham!E:E, "10_Sinh", NhatKy_ViPham!F:F, B36, NhatKy_ViPham!C:C, "T1") - SUMIFS(NhatKy_ViPham!K:K, NhatKy_ViPham!E:E, "10_Sinh", NhatKy_ViPham!F:F, B36, NhatKy_ViPham!C:C, "T1")</f>
        <v>100</v>
      </c>
      <c r="S36" s="6">
        <f>100 + SUMIFS(NhatKy_ViPham!J:J, NhatKy_ViPham!E:E, "10_Sinh", NhatKy_ViPham!F:F, B36, NhatKy_ViPham!C:C, "T2") - SUMIFS(NhatKy_ViPham!K:K, NhatKy_ViPham!E:E, "10_Sinh", NhatKy_ViPham!F:F, B36, NhatKy_ViPham!C:C, "T2")</f>
        <v>100</v>
      </c>
      <c r="T36" s="6">
        <f>100 + SUMIFS(NhatKy_ViPham!J:J, NhatKy_ViPham!E:E, "10_Sinh", NhatKy_ViPham!F:F, B36, NhatKy_ViPham!C:C, "T3") - SUMIFS(NhatKy_ViPham!K:K, NhatKy_ViPham!E:E, "10_Sinh", NhatKy_ViPham!F:F, B36, NhatKy_ViPham!C:C, "T3")</f>
        <v>100</v>
      </c>
      <c r="U36" s="6">
        <f>100 + SUMIFS(NhatKy_ViPham!J:J, NhatKy_ViPham!E:E, "10_Sinh", NhatKy_ViPham!F:F, B36, NhatKy_ViPham!C:C, "T4") - SUMIFS(NhatKy_ViPham!K:K, NhatKy_ViPham!E:E, "10_Sinh", NhatKy_ViPham!F:F, B36, NhatKy_ViPham!C:C, "T4")</f>
        <v>100</v>
      </c>
      <c r="V36" s="6">
        <f>100 + SUMIFS(NhatKy_ViPham!J:J, NhatKy_ViPham!E:E, "10_Sinh", NhatKy_ViPham!F:F, B36, NhatKy_ViPham!C:C, "T5") - SUMIFS(NhatKy_ViPham!K:K, NhatKy_ViPham!E:E, "10_Sinh", NhatKy_ViPham!F:F, B36, NhatKy_ViPham!C:C, "T5")</f>
        <v>100</v>
      </c>
      <c r="W36" s="6">
        <f>100 + SUMIFS(NhatKy_ViPham!J:J, NhatKy_ViPham!E:E, "10_Sinh", NhatKy_ViPham!F:F, B36, NhatKy_ViPham!C:C, "T6") - SUMIFS(NhatKy_ViPham!K:K, NhatKy_ViPham!E:E, "10_Sinh", NhatKy_ViPham!F:F, B36, NhatKy_ViPham!C:C, "T6")</f>
        <v>100</v>
      </c>
      <c r="X36" s="6">
        <f>100 + SUMIFS(NhatKy_ViPham!J:J, NhatKy_ViPham!E:E, "10_Sinh", NhatKy_ViPham!F:F, B36, NhatKy_ViPham!C:C, "T7") - SUMIFS(NhatKy_ViPham!K:K, NhatKy_ViPham!E:E, "10_Sinh", NhatKy_ViPham!F:F, B36, NhatKy_ViPham!C:C, "T7")</f>
        <v>100</v>
      </c>
      <c r="Y36" s="6">
        <f>100 + SUMIFS(NhatKy_ViPham!J:J, NhatKy_ViPham!E:E, "10_Sinh", NhatKy_ViPham!F:F, B36, NhatKy_ViPham!C:C, "T8") - SUMIFS(NhatKy_ViPham!K:K, NhatKy_ViPham!E:E, "10_Sinh", NhatKy_ViPham!F:F, B36, NhatKy_ViPham!C:C, "T8")</f>
        <v>100</v>
      </c>
      <c r="Z36" s="6">
        <f>100 + SUMIFS(NhatKy_ViPham!J:J, NhatKy_ViPham!E:E, "10_Sinh", NhatKy_ViPham!F:F, B36, NhatKy_ViPham!C:C, "T9") - SUMIFS(NhatKy_ViPham!K:K, NhatKy_ViPham!E:E, "10_Sinh", NhatKy_ViPham!F:F, B36, NhatKy_ViPham!C:C, "T9")</f>
        <v>100</v>
      </c>
      <c r="AA36" s="6">
        <f>100 + SUMIFS(NhatKy_ViPham!J:J, NhatKy_ViPham!E:E, "10_Sinh", NhatKy_ViPham!F:F, B36, NhatKy_ViPham!C:C, "T10") - SUMIFS(NhatKy_ViPham!K:K, NhatKy_ViPham!E:E, "10_Sinh", NhatKy_ViPham!F:F, B36, NhatKy_ViPham!C:C, "T10")</f>
        <v>100</v>
      </c>
      <c r="AB36" s="6">
        <f>100 + SUMIFS(NhatKy_ViPham!J:J, NhatKy_ViPham!E:E, "10_Sinh", NhatKy_ViPham!F:F, B36, NhatKy_ViPham!C:C, "T11") - SUMIFS(NhatKy_ViPham!K:K, NhatKy_ViPham!E:E, "10_Sinh", NhatKy_ViPham!F:F, B36, NhatKy_ViPham!C:C, "T11")</f>
        <v>100</v>
      </c>
      <c r="AC36" s="6">
        <f>100 + SUMIFS(NhatKy_ViPham!J:J, NhatKy_ViPham!E:E, "10_Sinh", NhatKy_ViPham!F:F, B36, NhatKy_ViPham!C:C, "T12") - SUMIFS(NhatKy_ViPham!K:K, NhatKy_ViPham!E:E, "10_Sinh", NhatKy_ViPham!F:F, B36, NhatKy_ViPham!C:C, "T12")</f>
        <v>100</v>
      </c>
      <c r="AD36" s="6">
        <f>100 + SUMIFS(NhatKy_ViPham!J:J, NhatKy_ViPham!E:E, "10_Sinh", NhatKy_ViPham!F:F, B36, NhatKy_ViPham!C:C, "T13") - SUMIFS(NhatKy_ViPham!K:K, NhatKy_ViPham!E:E, "10_Sinh", NhatKy_ViPham!F:F, B36, NhatKy_ViPham!C:C, "T13")</f>
        <v>100</v>
      </c>
      <c r="AE36" s="6">
        <f>100 + SUMIFS(NhatKy_ViPham!J:J, NhatKy_ViPham!E:E, "10_Sinh", NhatKy_ViPham!F:F, B36, NhatKy_ViPham!C:C, "T14") - SUMIFS(NhatKy_ViPham!K:K, NhatKy_ViPham!E:E, "10_Sinh", NhatKy_ViPham!F:F, B36, NhatKy_ViPham!C:C, "T14")</f>
        <v>100</v>
      </c>
      <c r="AF36" s="6">
        <f>100 + SUMIFS(NhatKy_ViPham!J:J, NhatKy_ViPham!E:E, "10_Sinh", NhatKy_ViPham!F:F, B36, NhatKy_ViPham!C:C, "T15") - SUMIFS(NhatKy_ViPham!K:K, NhatKy_ViPham!E:E, "10_Sinh", NhatKy_ViPham!F:F, B36, NhatKy_ViPham!C:C, "T15")</f>
        <v>100</v>
      </c>
      <c r="AG36" s="6">
        <f>100 + SUMIFS(NhatKy_ViPham!J:J, NhatKy_ViPham!E:E, "10_Sinh", NhatKy_ViPham!F:F, B36, NhatKy_ViPham!C:C, "T16") - SUMIFS(NhatKy_ViPham!K:K, NhatKy_ViPham!E:E, "10_Sinh", NhatKy_ViPham!F:F, B36, NhatKy_ViPham!C:C, "T16")</f>
        <v>100</v>
      </c>
      <c r="AH36" s="6">
        <f>100 + SUMIFS(NhatKy_ViPham!J:J, NhatKy_ViPham!E:E, "10_Sinh", NhatKy_ViPham!F:F, B36, NhatKy_ViPham!C:C, "T17") - SUMIFS(NhatKy_ViPham!K:K, NhatKy_ViPham!E:E, "10_Sinh", NhatKy_ViPham!F:F, B36, NhatKy_ViPham!C:C, "T17")</f>
        <v>100</v>
      </c>
      <c r="AI36" s="6">
        <f>100 + SUMIFS(NhatKy_ViPham!J:J, NhatKy_ViPham!E:E, "10_Sinh", NhatKy_ViPham!F:F, B36, NhatKy_ViPham!C:C, "T18") - SUMIFS(NhatKy_ViPham!K:K, NhatKy_ViPham!E:E, "10_Sinh", NhatKy_ViPham!F:F, B36, NhatKy_ViPham!C:C, "T18")</f>
        <v>100</v>
      </c>
      <c r="AJ36" s="6">
        <f>100 + SUMIFS(NhatKy_ViPham!J:J, NhatKy_ViPham!E:E, "10_Sinh", NhatKy_ViPham!F:F, B36, NhatKy_ViPham!C:C, "T19") - SUMIFS(NhatKy_ViPham!K:K, NhatKy_ViPham!E:E, "10_Sinh", NhatKy_ViPham!F:F, B36, NhatKy_ViPham!C:C, "T19")</f>
        <v>100</v>
      </c>
      <c r="AK36" s="6">
        <f>100 + SUMIFS(NhatKy_ViPham!J:J, NhatKy_ViPham!E:E, "10_Sinh", NhatKy_ViPham!F:F, B36, NhatKy_ViPham!C:C, "T20") - SUMIFS(NhatKy_ViPham!K:K, NhatKy_ViPham!E:E, "10_Sinh", NhatKy_ViPham!F:F, B36, NhatKy_ViPham!C:C, "T20")</f>
        <v>100</v>
      </c>
      <c r="AL36" s="6">
        <f>100 + SUMIFS(NhatKy_ViPham!J:J, NhatKy_ViPham!E:E, "10_Sinh", NhatKy_ViPham!F:F, B36, NhatKy_ViPham!C:C, "T21") - SUMIFS(NhatKy_ViPham!K:K, NhatKy_ViPham!E:E, "10_Sinh", NhatKy_ViPham!F:F, B36, NhatKy_ViPham!C:C, "T21")</f>
        <v>100</v>
      </c>
      <c r="AM36" s="6">
        <f>100 + SUMIFS(NhatKy_ViPham!J:J, NhatKy_ViPham!E:E, "10_Sinh", NhatKy_ViPham!F:F, B36, NhatKy_ViPham!C:C, "T22") - SUMIFS(NhatKy_ViPham!K:K, NhatKy_ViPham!E:E, "10_Sinh", NhatKy_ViPham!F:F, B36, NhatKy_ViPham!C:C, "T22")</f>
        <v>100</v>
      </c>
      <c r="AN36" s="6">
        <f>100 + SUMIFS(NhatKy_ViPham!J:J, NhatKy_ViPham!E:E, "10_Sinh", NhatKy_ViPham!F:F, B36, NhatKy_ViPham!C:C, "T23") - SUMIFS(NhatKy_ViPham!K:K, NhatKy_ViPham!E:E, "10_Sinh", NhatKy_ViPham!F:F, B36, NhatKy_ViPham!C:C, "T23")</f>
        <v>100</v>
      </c>
      <c r="AO36" s="6">
        <f>100 + SUMIFS(NhatKy_ViPham!J:J, NhatKy_ViPham!E:E, "10_Sinh", NhatKy_ViPham!F:F, B36, NhatKy_ViPham!C:C, "T24") - SUMIFS(NhatKy_ViPham!K:K, NhatKy_ViPham!E:E, "10_Sinh", NhatKy_ViPham!F:F, B36, NhatKy_ViPham!C:C, "T24")</f>
        <v>100</v>
      </c>
      <c r="AP36" s="6">
        <f>100 + SUMIFS(NhatKy_ViPham!J:J, NhatKy_ViPham!E:E, "10_Sinh", NhatKy_ViPham!F:F, B36, NhatKy_ViPham!C:C, "T25") - SUMIFS(NhatKy_ViPham!K:K, NhatKy_ViPham!E:E, "10_Sinh", NhatKy_ViPham!F:F, B36, NhatKy_ViPham!C:C, "T25")</f>
        <v>100</v>
      </c>
      <c r="AQ36" s="6">
        <f>100 + SUMIFS(NhatKy_ViPham!J:J, NhatKy_ViPham!E:E, "10_Sinh", NhatKy_ViPham!F:F, B36, NhatKy_ViPham!C:C, "T26") - SUMIFS(NhatKy_ViPham!K:K, NhatKy_ViPham!E:E, "10_Sinh", NhatKy_ViPham!F:F, B36, NhatKy_ViPham!C:C, "T26")</f>
        <v>100</v>
      </c>
      <c r="AR36" s="6">
        <f>100 + SUMIFS(NhatKy_ViPham!J:J, NhatKy_ViPham!E:E, "10_Sinh", NhatKy_ViPham!F:F, B36, NhatKy_ViPham!C:C, "T27") - SUMIFS(NhatKy_ViPham!K:K, NhatKy_ViPham!E:E, "10_Sinh", NhatKy_ViPham!F:F, B36, NhatKy_ViPham!C:C, "T27")</f>
        <v>100</v>
      </c>
      <c r="AS36" s="6">
        <f>100 + SUMIFS(NhatKy_ViPham!J:J, NhatKy_ViPham!E:E, "10_Sinh", NhatKy_ViPham!F:F, B36, NhatKy_ViPham!C:C, "T28") - SUMIFS(NhatKy_ViPham!K:K, NhatKy_ViPham!E:E, "10_Sinh", NhatKy_ViPham!F:F, B36, NhatKy_ViPham!C:C, "T28")</f>
        <v>100</v>
      </c>
      <c r="AT36" s="6">
        <f>100 + SUMIFS(NhatKy_ViPham!J:J, NhatKy_ViPham!E:E, "10_Sinh", NhatKy_ViPham!F:F, B36, NhatKy_ViPham!C:C, "T29") - SUMIFS(NhatKy_ViPham!K:K, NhatKy_ViPham!E:E, "10_Sinh", NhatKy_ViPham!F:F, B36, NhatKy_ViPham!C:C, "T29")</f>
        <v>100</v>
      </c>
      <c r="AU36" s="6">
        <f>100 + SUMIFS(NhatKy_ViPham!J:J, NhatKy_ViPham!E:E, "10_Sinh", NhatKy_ViPham!F:F, B36, NhatKy_ViPham!C:C, "T30") - SUMIFS(NhatKy_ViPham!K:K, NhatKy_ViPham!E:E, "10_Sinh", NhatKy_ViPham!F:F, B36, NhatKy_ViPham!C:C, "T30")</f>
        <v>100</v>
      </c>
      <c r="AV36" s="6">
        <f>100 + SUMIFS(NhatKy_ViPham!J:J, NhatKy_ViPham!E:E, "10_Sinh", NhatKy_ViPham!F:F, B36, NhatKy_ViPham!C:C, "T31") - SUMIFS(NhatKy_ViPham!K:K, NhatKy_ViPham!E:E, "10_Sinh", NhatKy_ViPham!F:F, B36, NhatKy_ViPham!C:C, "T31")</f>
        <v>100</v>
      </c>
      <c r="AW36" s="6">
        <f>100 + SUMIFS(NhatKy_ViPham!J:J, NhatKy_ViPham!E:E, "10_Sinh", NhatKy_ViPham!F:F, B36, NhatKy_ViPham!C:C, "T32") - SUMIFS(NhatKy_ViPham!K:K, NhatKy_ViPham!E:E, "10_Sinh", NhatKy_ViPham!F:F, B36, NhatKy_ViPham!C:C, "T32")</f>
        <v>100</v>
      </c>
      <c r="AX36" s="6">
        <f>100 + SUMIFS(NhatKy_ViPham!J:J, NhatKy_ViPham!E:E, "10_Sinh", NhatKy_ViPham!F:F, B36, NhatKy_ViPham!C:C, "T33") - SUMIFS(NhatKy_ViPham!K:K, NhatKy_ViPham!E:E, "10_Sinh", NhatKy_ViPham!F:F, B36, NhatKy_ViPham!C:C, "T33")</f>
        <v>100</v>
      </c>
      <c r="AY36" s="6">
        <f>100 + SUMIFS(NhatKy_ViPham!J:J, NhatKy_ViPham!E:E, "10_Sinh", NhatKy_ViPham!F:F, B36, NhatKy_ViPham!C:C, "T34") - SUMIFS(NhatKy_ViPham!K:K, NhatKy_ViPham!E:E, "10_Sinh", NhatKy_ViPham!F:F, B36, NhatKy_ViPham!C:C, "T34")</f>
        <v>100</v>
      </c>
      <c r="AZ36" s="6">
        <f>100 + SUMIFS(NhatKy_ViPham!J:J, NhatKy_ViPham!E:E, "10_Sinh", NhatKy_ViPham!F:F, B36, NhatKy_ViPham!C:C, "T35") - SUMIFS(NhatKy_ViPham!K:K, NhatKy_ViPham!E:E, "10_Sinh", NhatKy_ViPham!F:F, B36, NhatKy_ViPham!C:C, "T35")</f>
        <v>100</v>
      </c>
      <c r="BA36" s="12">
        <f t="shared" si="0"/>
        <v>100</v>
      </c>
      <c r="BB36" s="11" t="s">
        <v>430</v>
      </c>
      <c r="BC36" s="16" t="str">
        <f t="shared" si="1"/>
        <v>Tốt</v>
      </c>
      <c r="BD36" s="15" t="str">
        <f t="shared" si="2"/>
        <v>🟢 BÌNH THƯỜNG</v>
      </c>
    </row>
    <row r="37" spans="1:56" x14ac:dyDescent="0.25">
      <c r="A37" s="4">
        <v>29</v>
      </c>
      <c r="B37" s="10" t="s">
        <v>845</v>
      </c>
      <c r="C37" s="4" t="s">
        <v>583</v>
      </c>
      <c r="D37" s="4" t="s">
        <v>429</v>
      </c>
      <c r="E37" s="11" t="s">
        <v>430</v>
      </c>
      <c r="F37" s="7">
        <f>SUMIFS(NhatKy_ViPham!K:K, NhatKy_ViPham!E:E, "10_Sinh", NhatKy_ViPham!F:F, B37, NhatKy_ViPham!H:H, "L01")</f>
        <v>0</v>
      </c>
      <c r="G37" s="7">
        <f>SUMIFS(NhatKy_ViPham!K:K, NhatKy_ViPham!E:E, "10_Sinh", NhatKy_ViPham!F:F, B37, NhatKy_ViPham!H:H, "L02")</f>
        <v>0</v>
      </c>
      <c r="H37" s="7">
        <f>SUMIFS(NhatKy_ViPham!K:K, NhatKy_ViPham!E:E, "10_Sinh", NhatKy_ViPham!F:F, B37, NhatKy_ViPham!H:H, "L03")</f>
        <v>0</v>
      </c>
      <c r="I37" s="7">
        <f>SUMIFS(NhatKy_ViPham!K:K, NhatKy_ViPham!E:E, "10_Sinh", NhatKy_ViPham!F:F, B37, NhatKy_ViPham!H:H, "L04")</f>
        <v>0</v>
      </c>
      <c r="J37" s="7">
        <f>SUMIFS(NhatKy_ViPham!K:K, NhatKy_ViPham!E:E, "10_Sinh", NhatKy_ViPham!F:F, B37, NhatKy_ViPham!H:H, "L05")</f>
        <v>0</v>
      </c>
      <c r="K37" s="7">
        <f>SUMIFS(NhatKy_ViPham!K:K, NhatKy_ViPham!E:E, "10_Sinh", NhatKy_ViPham!F:F, B37, NhatKy_ViPham!H:H, "L06")</f>
        <v>0</v>
      </c>
      <c r="L37" s="7">
        <f>SUMIFS(NhatKy_ViPham!K:K, NhatKy_ViPham!E:E, "10_Sinh", NhatKy_ViPham!F:F, B37, NhatKy_ViPham!H:H, "L07")</f>
        <v>0</v>
      </c>
      <c r="M37" s="7">
        <f>SUMIFS(NhatKy_ViPham!K:K, NhatKy_ViPham!E:E, "10_Sinh", NhatKy_ViPham!F:F, B37, NhatKy_ViPham!H:H, "L08")</f>
        <v>0</v>
      </c>
      <c r="N37" s="7">
        <f>SUMIFS(NhatKy_ViPham!K:K, NhatKy_ViPham!E:E, "10_Sinh", NhatKy_ViPham!F:F, B37, NhatKy_ViPham!H:H, "L09")</f>
        <v>0</v>
      </c>
      <c r="O37" s="7">
        <f>SUMIFS(NhatKy_ViPham!K:K, NhatKy_ViPham!E:E, "10_Sinh", NhatKy_ViPham!F:F, B37, NhatKy_ViPham!H:H, "L10")</f>
        <v>0</v>
      </c>
      <c r="P37" s="12">
        <f>SUMIFS(NhatKy_ViPham!J:J, NhatKy_ViPham!E:E, "10_Sinh", NhatKy_ViPham!F:F, B37)</f>
        <v>0</v>
      </c>
      <c r="Q37" s="13">
        <f>SUMIFS(NhatKy_ViPham!K:K, NhatKy_ViPham!E:E, "10_Sinh", NhatKy_ViPham!F:F, B37)</f>
        <v>0</v>
      </c>
      <c r="R37" s="7">
        <f>100 + SUMIFS(NhatKy_ViPham!J:J, NhatKy_ViPham!E:E, "10_Sinh", NhatKy_ViPham!F:F, B37, NhatKy_ViPham!C:C, "T1") - SUMIFS(NhatKy_ViPham!K:K, NhatKy_ViPham!E:E, "10_Sinh", NhatKy_ViPham!F:F, B37, NhatKy_ViPham!C:C, "T1")</f>
        <v>100</v>
      </c>
      <c r="S37" s="7">
        <f>100 + SUMIFS(NhatKy_ViPham!J:J, NhatKy_ViPham!E:E, "10_Sinh", NhatKy_ViPham!F:F, B37, NhatKy_ViPham!C:C, "T2") - SUMIFS(NhatKy_ViPham!K:K, NhatKy_ViPham!E:E, "10_Sinh", NhatKy_ViPham!F:F, B37, NhatKy_ViPham!C:C, "T2")</f>
        <v>100</v>
      </c>
      <c r="T37" s="7">
        <f>100 + SUMIFS(NhatKy_ViPham!J:J, NhatKy_ViPham!E:E, "10_Sinh", NhatKy_ViPham!F:F, B37, NhatKy_ViPham!C:C, "T3") - SUMIFS(NhatKy_ViPham!K:K, NhatKy_ViPham!E:E, "10_Sinh", NhatKy_ViPham!F:F, B37, NhatKy_ViPham!C:C, "T3")</f>
        <v>100</v>
      </c>
      <c r="U37" s="7">
        <f>100 + SUMIFS(NhatKy_ViPham!J:J, NhatKy_ViPham!E:E, "10_Sinh", NhatKy_ViPham!F:F, B37, NhatKy_ViPham!C:C, "T4") - SUMIFS(NhatKy_ViPham!K:K, NhatKy_ViPham!E:E, "10_Sinh", NhatKy_ViPham!F:F, B37, NhatKy_ViPham!C:C, "T4")</f>
        <v>100</v>
      </c>
      <c r="V37" s="7">
        <f>100 + SUMIFS(NhatKy_ViPham!J:J, NhatKy_ViPham!E:E, "10_Sinh", NhatKy_ViPham!F:F, B37, NhatKy_ViPham!C:C, "T5") - SUMIFS(NhatKy_ViPham!K:K, NhatKy_ViPham!E:E, "10_Sinh", NhatKy_ViPham!F:F, B37, NhatKy_ViPham!C:C, "T5")</f>
        <v>100</v>
      </c>
      <c r="W37" s="7">
        <f>100 + SUMIFS(NhatKy_ViPham!J:J, NhatKy_ViPham!E:E, "10_Sinh", NhatKy_ViPham!F:F, B37, NhatKy_ViPham!C:C, "T6") - SUMIFS(NhatKy_ViPham!K:K, NhatKy_ViPham!E:E, "10_Sinh", NhatKy_ViPham!F:F, B37, NhatKy_ViPham!C:C, "T6")</f>
        <v>100</v>
      </c>
      <c r="X37" s="7">
        <f>100 + SUMIFS(NhatKy_ViPham!J:J, NhatKy_ViPham!E:E, "10_Sinh", NhatKy_ViPham!F:F, B37, NhatKy_ViPham!C:C, "T7") - SUMIFS(NhatKy_ViPham!K:K, NhatKy_ViPham!E:E, "10_Sinh", NhatKy_ViPham!F:F, B37, NhatKy_ViPham!C:C, "T7")</f>
        <v>100</v>
      </c>
      <c r="Y37" s="7">
        <f>100 + SUMIFS(NhatKy_ViPham!J:J, NhatKy_ViPham!E:E, "10_Sinh", NhatKy_ViPham!F:F, B37, NhatKy_ViPham!C:C, "T8") - SUMIFS(NhatKy_ViPham!K:K, NhatKy_ViPham!E:E, "10_Sinh", NhatKy_ViPham!F:F, B37, NhatKy_ViPham!C:C, "T8")</f>
        <v>100</v>
      </c>
      <c r="Z37" s="7">
        <f>100 + SUMIFS(NhatKy_ViPham!J:J, NhatKy_ViPham!E:E, "10_Sinh", NhatKy_ViPham!F:F, B37, NhatKy_ViPham!C:C, "T9") - SUMIFS(NhatKy_ViPham!K:K, NhatKy_ViPham!E:E, "10_Sinh", NhatKy_ViPham!F:F, B37, NhatKy_ViPham!C:C, "T9")</f>
        <v>100</v>
      </c>
      <c r="AA37" s="7">
        <f>100 + SUMIFS(NhatKy_ViPham!J:J, NhatKy_ViPham!E:E, "10_Sinh", NhatKy_ViPham!F:F, B37, NhatKy_ViPham!C:C, "T10") - SUMIFS(NhatKy_ViPham!K:K, NhatKy_ViPham!E:E, "10_Sinh", NhatKy_ViPham!F:F, B37, NhatKy_ViPham!C:C, "T10")</f>
        <v>100</v>
      </c>
      <c r="AB37" s="7">
        <f>100 + SUMIFS(NhatKy_ViPham!J:J, NhatKy_ViPham!E:E, "10_Sinh", NhatKy_ViPham!F:F, B37, NhatKy_ViPham!C:C, "T11") - SUMIFS(NhatKy_ViPham!K:K, NhatKy_ViPham!E:E, "10_Sinh", NhatKy_ViPham!F:F, B37, NhatKy_ViPham!C:C, "T11")</f>
        <v>100</v>
      </c>
      <c r="AC37" s="7">
        <f>100 + SUMIFS(NhatKy_ViPham!J:J, NhatKy_ViPham!E:E, "10_Sinh", NhatKy_ViPham!F:F, B37, NhatKy_ViPham!C:C, "T12") - SUMIFS(NhatKy_ViPham!K:K, NhatKy_ViPham!E:E, "10_Sinh", NhatKy_ViPham!F:F, B37, NhatKy_ViPham!C:C, "T12")</f>
        <v>100</v>
      </c>
      <c r="AD37" s="7">
        <f>100 + SUMIFS(NhatKy_ViPham!J:J, NhatKy_ViPham!E:E, "10_Sinh", NhatKy_ViPham!F:F, B37, NhatKy_ViPham!C:C, "T13") - SUMIFS(NhatKy_ViPham!K:K, NhatKy_ViPham!E:E, "10_Sinh", NhatKy_ViPham!F:F, B37, NhatKy_ViPham!C:C, "T13")</f>
        <v>100</v>
      </c>
      <c r="AE37" s="7">
        <f>100 + SUMIFS(NhatKy_ViPham!J:J, NhatKy_ViPham!E:E, "10_Sinh", NhatKy_ViPham!F:F, B37, NhatKy_ViPham!C:C, "T14") - SUMIFS(NhatKy_ViPham!K:K, NhatKy_ViPham!E:E, "10_Sinh", NhatKy_ViPham!F:F, B37, NhatKy_ViPham!C:C, "T14")</f>
        <v>100</v>
      </c>
      <c r="AF37" s="7">
        <f>100 + SUMIFS(NhatKy_ViPham!J:J, NhatKy_ViPham!E:E, "10_Sinh", NhatKy_ViPham!F:F, B37, NhatKy_ViPham!C:C, "T15") - SUMIFS(NhatKy_ViPham!K:K, NhatKy_ViPham!E:E, "10_Sinh", NhatKy_ViPham!F:F, B37, NhatKy_ViPham!C:C, "T15")</f>
        <v>100</v>
      </c>
      <c r="AG37" s="7">
        <f>100 + SUMIFS(NhatKy_ViPham!J:J, NhatKy_ViPham!E:E, "10_Sinh", NhatKy_ViPham!F:F, B37, NhatKy_ViPham!C:C, "T16") - SUMIFS(NhatKy_ViPham!K:K, NhatKy_ViPham!E:E, "10_Sinh", NhatKy_ViPham!F:F, B37, NhatKy_ViPham!C:C, "T16")</f>
        <v>100</v>
      </c>
      <c r="AH37" s="7">
        <f>100 + SUMIFS(NhatKy_ViPham!J:J, NhatKy_ViPham!E:E, "10_Sinh", NhatKy_ViPham!F:F, B37, NhatKy_ViPham!C:C, "T17") - SUMIFS(NhatKy_ViPham!K:K, NhatKy_ViPham!E:E, "10_Sinh", NhatKy_ViPham!F:F, B37, NhatKy_ViPham!C:C, "T17")</f>
        <v>100</v>
      </c>
      <c r="AI37" s="7">
        <f>100 + SUMIFS(NhatKy_ViPham!J:J, NhatKy_ViPham!E:E, "10_Sinh", NhatKy_ViPham!F:F, B37, NhatKy_ViPham!C:C, "T18") - SUMIFS(NhatKy_ViPham!K:K, NhatKy_ViPham!E:E, "10_Sinh", NhatKy_ViPham!F:F, B37, NhatKy_ViPham!C:C, "T18")</f>
        <v>100</v>
      </c>
      <c r="AJ37" s="7">
        <f>100 + SUMIFS(NhatKy_ViPham!J:J, NhatKy_ViPham!E:E, "10_Sinh", NhatKy_ViPham!F:F, B37, NhatKy_ViPham!C:C, "T19") - SUMIFS(NhatKy_ViPham!K:K, NhatKy_ViPham!E:E, "10_Sinh", NhatKy_ViPham!F:F, B37, NhatKy_ViPham!C:C, "T19")</f>
        <v>100</v>
      </c>
      <c r="AK37" s="7">
        <f>100 + SUMIFS(NhatKy_ViPham!J:J, NhatKy_ViPham!E:E, "10_Sinh", NhatKy_ViPham!F:F, B37, NhatKy_ViPham!C:C, "T20") - SUMIFS(NhatKy_ViPham!K:K, NhatKy_ViPham!E:E, "10_Sinh", NhatKy_ViPham!F:F, B37, NhatKy_ViPham!C:C, "T20")</f>
        <v>100</v>
      </c>
      <c r="AL37" s="7">
        <f>100 + SUMIFS(NhatKy_ViPham!J:J, NhatKy_ViPham!E:E, "10_Sinh", NhatKy_ViPham!F:F, B37, NhatKy_ViPham!C:C, "T21") - SUMIFS(NhatKy_ViPham!K:K, NhatKy_ViPham!E:E, "10_Sinh", NhatKy_ViPham!F:F, B37, NhatKy_ViPham!C:C, "T21")</f>
        <v>100</v>
      </c>
      <c r="AM37" s="7">
        <f>100 + SUMIFS(NhatKy_ViPham!J:J, NhatKy_ViPham!E:E, "10_Sinh", NhatKy_ViPham!F:F, B37, NhatKy_ViPham!C:C, "T22") - SUMIFS(NhatKy_ViPham!K:K, NhatKy_ViPham!E:E, "10_Sinh", NhatKy_ViPham!F:F, B37, NhatKy_ViPham!C:C, "T22")</f>
        <v>100</v>
      </c>
      <c r="AN37" s="7">
        <f>100 + SUMIFS(NhatKy_ViPham!J:J, NhatKy_ViPham!E:E, "10_Sinh", NhatKy_ViPham!F:F, B37, NhatKy_ViPham!C:C, "T23") - SUMIFS(NhatKy_ViPham!K:K, NhatKy_ViPham!E:E, "10_Sinh", NhatKy_ViPham!F:F, B37, NhatKy_ViPham!C:C, "T23")</f>
        <v>100</v>
      </c>
      <c r="AO37" s="7">
        <f>100 + SUMIFS(NhatKy_ViPham!J:J, NhatKy_ViPham!E:E, "10_Sinh", NhatKy_ViPham!F:F, B37, NhatKy_ViPham!C:C, "T24") - SUMIFS(NhatKy_ViPham!K:K, NhatKy_ViPham!E:E, "10_Sinh", NhatKy_ViPham!F:F, B37, NhatKy_ViPham!C:C, "T24")</f>
        <v>100</v>
      </c>
      <c r="AP37" s="7">
        <f>100 + SUMIFS(NhatKy_ViPham!J:J, NhatKy_ViPham!E:E, "10_Sinh", NhatKy_ViPham!F:F, B37, NhatKy_ViPham!C:C, "T25") - SUMIFS(NhatKy_ViPham!K:K, NhatKy_ViPham!E:E, "10_Sinh", NhatKy_ViPham!F:F, B37, NhatKy_ViPham!C:C, "T25")</f>
        <v>100</v>
      </c>
      <c r="AQ37" s="7">
        <f>100 + SUMIFS(NhatKy_ViPham!J:J, NhatKy_ViPham!E:E, "10_Sinh", NhatKy_ViPham!F:F, B37, NhatKy_ViPham!C:C, "T26") - SUMIFS(NhatKy_ViPham!K:K, NhatKy_ViPham!E:E, "10_Sinh", NhatKy_ViPham!F:F, B37, NhatKy_ViPham!C:C, "T26")</f>
        <v>100</v>
      </c>
      <c r="AR37" s="7">
        <f>100 + SUMIFS(NhatKy_ViPham!J:J, NhatKy_ViPham!E:E, "10_Sinh", NhatKy_ViPham!F:F, B37, NhatKy_ViPham!C:C, "T27") - SUMIFS(NhatKy_ViPham!K:K, NhatKy_ViPham!E:E, "10_Sinh", NhatKy_ViPham!F:F, B37, NhatKy_ViPham!C:C, "T27")</f>
        <v>100</v>
      </c>
      <c r="AS37" s="7">
        <f>100 + SUMIFS(NhatKy_ViPham!J:J, NhatKy_ViPham!E:E, "10_Sinh", NhatKy_ViPham!F:F, B37, NhatKy_ViPham!C:C, "T28") - SUMIFS(NhatKy_ViPham!K:K, NhatKy_ViPham!E:E, "10_Sinh", NhatKy_ViPham!F:F, B37, NhatKy_ViPham!C:C, "T28")</f>
        <v>100</v>
      </c>
      <c r="AT37" s="7">
        <f>100 + SUMIFS(NhatKy_ViPham!J:J, NhatKy_ViPham!E:E, "10_Sinh", NhatKy_ViPham!F:F, B37, NhatKy_ViPham!C:C, "T29") - SUMIFS(NhatKy_ViPham!K:K, NhatKy_ViPham!E:E, "10_Sinh", NhatKy_ViPham!F:F, B37, NhatKy_ViPham!C:C, "T29")</f>
        <v>100</v>
      </c>
      <c r="AU37" s="7">
        <f>100 + SUMIFS(NhatKy_ViPham!J:J, NhatKy_ViPham!E:E, "10_Sinh", NhatKy_ViPham!F:F, B37, NhatKy_ViPham!C:C, "T30") - SUMIFS(NhatKy_ViPham!K:K, NhatKy_ViPham!E:E, "10_Sinh", NhatKy_ViPham!F:F, B37, NhatKy_ViPham!C:C, "T30")</f>
        <v>100</v>
      </c>
      <c r="AV37" s="7">
        <f>100 + SUMIFS(NhatKy_ViPham!J:J, NhatKy_ViPham!E:E, "10_Sinh", NhatKy_ViPham!F:F, B37, NhatKy_ViPham!C:C, "T31") - SUMIFS(NhatKy_ViPham!K:K, NhatKy_ViPham!E:E, "10_Sinh", NhatKy_ViPham!F:F, B37, NhatKy_ViPham!C:C, "T31")</f>
        <v>100</v>
      </c>
      <c r="AW37" s="7">
        <f>100 + SUMIFS(NhatKy_ViPham!J:J, NhatKy_ViPham!E:E, "10_Sinh", NhatKy_ViPham!F:F, B37, NhatKy_ViPham!C:C, "T32") - SUMIFS(NhatKy_ViPham!K:K, NhatKy_ViPham!E:E, "10_Sinh", NhatKy_ViPham!F:F, B37, NhatKy_ViPham!C:C, "T32")</f>
        <v>100</v>
      </c>
      <c r="AX37" s="7">
        <f>100 + SUMIFS(NhatKy_ViPham!J:J, NhatKy_ViPham!E:E, "10_Sinh", NhatKy_ViPham!F:F, B37, NhatKy_ViPham!C:C, "T33") - SUMIFS(NhatKy_ViPham!K:K, NhatKy_ViPham!E:E, "10_Sinh", NhatKy_ViPham!F:F, B37, NhatKy_ViPham!C:C, "T33")</f>
        <v>100</v>
      </c>
      <c r="AY37" s="7">
        <f>100 + SUMIFS(NhatKy_ViPham!J:J, NhatKy_ViPham!E:E, "10_Sinh", NhatKy_ViPham!F:F, B37, NhatKy_ViPham!C:C, "T34") - SUMIFS(NhatKy_ViPham!K:K, NhatKy_ViPham!E:E, "10_Sinh", NhatKy_ViPham!F:F, B37, NhatKy_ViPham!C:C, "T34")</f>
        <v>100</v>
      </c>
      <c r="AZ37" s="7">
        <f>100 + SUMIFS(NhatKy_ViPham!J:J, NhatKy_ViPham!E:E, "10_Sinh", NhatKy_ViPham!F:F, B37, NhatKy_ViPham!C:C, "T35") - SUMIFS(NhatKy_ViPham!K:K, NhatKy_ViPham!E:E, "10_Sinh", NhatKy_ViPham!F:F, B37, NhatKy_ViPham!C:C, "T35")</f>
        <v>100</v>
      </c>
      <c r="BA37" s="12">
        <f t="shared" si="0"/>
        <v>100</v>
      </c>
      <c r="BB37" s="11" t="s">
        <v>430</v>
      </c>
      <c r="BC37" s="14" t="str">
        <f t="shared" si="1"/>
        <v>Tốt</v>
      </c>
      <c r="BD37" s="10" t="str">
        <f t="shared" si="2"/>
        <v>🟢 BÌNH THƯỜNG</v>
      </c>
    </row>
    <row r="38" spans="1:56" x14ac:dyDescent="0.25">
      <c r="A38" s="5">
        <v>30</v>
      </c>
      <c r="B38" s="15" t="s">
        <v>846</v>
      </c>
      <c r="C38" s="5" t="s">
        <v>490</v>
      </c>
      <c r="D38" s="5" t="s">
        <v>435</v>
      </c>
      <c r="E38" s="11" t="s">
        <v>430</v>
      </c>
      <c r="F38" s="6">
        <f>SUMIFS(NhatKy_ViPham!K:K, NhatKy_ViPham!E:E, "10_Sinh", NhatKy_ViPham!F:F, B38, NhatKy_ViPham!H:H, "L01")</f>
        <v>0</v>
      </c>
      <c r="G38" s="6">
        <f>SUMIFS(NhatKy_ViPham!K:K, NhatKy_ViPham!E:E, "10_Sinh", NhatKy_ViPham!F:F, B38, NhatKy_ViPham!H:H, "L02")</f>
        <v>0</v>
      </c>
      <c r="H38" s="6">
        <f>SUMIFS(NhatKy_ViPham!K:K, NhatKy_ViPham!E:E, "10_Sinh", NhatKy_ViPham!F:F, B38, NhatKy_ViPham!H:H, "L03")</f>
        <v>0</v>
      </c>
      <c r="I38" s="6">
        <f>SUMIFS(NhatKy_ViPham!K:K, NhatKy_ViPham!E:E, "10_Sinh", NhatKy_ViPham!F:F, B38, NhatKy_ViPham!H:H, "L04")</f>
        <v>0</v>
      </c>
      <c r="J38" s="6">
        <f>SUMIFS(NhatKy_ViPham!K:K, NhatKy_ViPham!E:E, "10_Sinh", NhatKy_ViPham!F:F, B38, NhatKy_ViPham!H:H, "L05")</f>
        <v>0</v>
      </c>
      <c r="K38" s="6">
        <f>SUMIFS(NhatKy_ViPham!K:K, NhatKy_ViPham!E:E, "10_Sinh", NhatKy_ViPham!F:F, B38, NhatKy_ViPham!H:H, "L06")</f>
        <v>0</v>
      </c>
      <c r="L38" s="6">
        <f>SUMIFS(NhatKy_ViPham!K:K, NhatKy_ViPham!E:E, "10_Sinh", NhatKy_ViPham!F:F, B38, NhatKy_ViPham!H:H, "L07")</f>
        <v>0</v>
      </c>
      <c r="M38" s="6">
        <f>SUMIFS(NhatKy_ViPham!K:K, NhatKy_ViPham!E:E, "10_Sinh", NhatKy_ViPham!F:F, B38, NhatKy_ViPham!H:H, "L08")</f>
        <v>0</v>
      </c>
      <c r="N38" s="6">
        <f>SUMIFS(NhatKy_ViPham!K:K, NhatKy_ViPham!E:E, "10_Sinh", NhatKy_ViPham!F:F, B38, NhatKy_ViPham!H:H, "L09")</f>
        <v>0</v>
      </c>
      <c r="O38" s="6">
        <f>SUMIFS(NhatKy_ViPham!K:K, NhatKy_ViPham!E:E, "10_Sinh", NhatKy_ViPham!F:F, B38, NhatKy_ViPham!H:H, "L10")</f>
        <v>0</v>
      </c>
      <c r="P38" s="12">
        <f>SUMIFS(NhatKy_ViPham!J:J, NhatKy_ViPham!E:E, "10_Sinh", NhatKy_ViPham!F:F, B38)</f>
        <v>0</v>
      </c>
      <c r="Q38" s="13">
        <f>SUMIFS(NhatKy_ViPham!K:K, NhatKy_ViPham!E:E, "10_Sinh", NhatKy_ViPham!F:F, B38)</f>
        <v>0</v>
      </c>
      <c r="R38" s="6">
        <f>100 + SUMIFS(NhatKy_ViPham!J:J, NhatKy_ViPham!E:E, "10_Sinh", NhatKy_ViPham!F:F, B38, NhatKy_ViPham!C:C, "T1") - SUMIFS(NhatKy_ViPham!K:K, NhatKy_ViPham!E:E, "10_Sinh", NhatKy_ViPham!F:F, B38, NhatKy_ViPham!C:C, "T1")</f>
        <v>100</v>
      </c>
      <c r="S38" s="6">
        <f>100 + SUMIFS(NhatKy_ViPham!J:J, NhatKy_ViPham!E:E, "10_Sinh", NhatKy_ViPham!F:F, B38, NhatKy_ViPham!C:C, "T2") - SUMIFS(NhatKy_ViPham!K:K, NhatKy_ViPham!E:E, "10_Sinh", NhatKy_ViPham!F:F, B38, NhatKy_ViPham!C:C, "T2")</f>
        <v>100</v>
      </c>
      <c r="T38" s="6">
        <f>100 + SUMIFS(NhatKy_ViPham!J:J, NhatKy_ViPham!E:E, "10_Sinh", NhatKy_ViPham!F:F, B38, NhatKy_ViPham!C:C, "T3") - SUMIFS(NhatKy_ViPham!K:K, NhatKy_ViPham!E:E, "10_Sinh", NhatKy_ViPham!F:F, B38, NhatKy_ViPham!C:C, "T3")</f>
        <v>100</v>
      </c>
      <c r="U38" s="6">
        <f>100 + SUMIFS(NhatKy_ViPham!J:J, NhatKy_ViPham!E:E, "10_Sinh", NhatKy_ViPham!F:F, B38, NhatKy_ViPham!C:C, "T4") - SUMIFS(NhatKy_ViPham!K:K, NhatKy_ViPham!E:E, "10_Sinh", NhatKy_ViPham!F:F, B38, NhatKy_ViPham!C:C, "T4")</f>
        <v>100</v>
      </c>
      <c r="V38" s="6">
        <f>100 + SUMIFS(NhatKy_ViPham!J:J, NhatKy_ViPham!E:E, "10_Sinh", NhatKy_ViPham!F:F, B38, NhatKy_ViPham!C:C, "T5") - SUMIFS(NhatKy_ViPham!K:K, NhatKy_ViPham!E:E, "10_Sinh", NhatKy_ViPham!F:F, B38, NhatKy_ViPham!C:C, "T5")</f>
        <v>100</v>
      </c>
      <c r="W38" s="6">
        <f>100 + SUMIFS(NhatKy_ViPham!J:J, NhatKy_ViPham!E:E, "10_Sinh", NhatKy_ViPham!F:F, B38, NhatKy_ViPham!C:C, "T6") - SUMIFS(NhatKy_ViPham!K:K, NhatKy_ViPham!E:E, "10_Sinh", NhatKy_ViPham!F:F, B38, NhatKy_ViPham!C:C, "T6")</f>
        <v>100</v>
      </c>
      <c r="X38" s="6">
        <f>100 + SUMIFS(NhatKy_ViPham!J:J, NhatKy_ViPham!E:E, "10_Sinh", NhatKy_ViPham!F:F, B38, NhatKy_ViPham!C:C, "T7") - SUMIFS(NhatKy_ViPham!K:K, NhatKy_ViPham!E:E, "10_Sinh", NhatKy_ViPham!F:F, B38, NhatKy_ViPham!C:C, "T7")</f>
        <v>100</v>
      </c>
      <c r="Y38" s="6">
        <f>100 + SUMIFS(NhatKy_ViPham!J:J, NhatKy_ViPham!E:E, "10_Sinh", NhatKy_ViPham!F:F, B38, NhatKy_ViPham!C:C, "T8") - SUMIFS(NhatKy_ViPham!K:K, NhatKy_ViPham!E:E, "10_Sinh", NhatKy_ViPham!F:F, B38, NhatKy_ViPham!C:C, "T8")</f>
        <v>100</v>
      </c>
      <c r="Z38" s="6">
        <f>100 + SUMIFS(NhatKy_ViPham!J:J, NhatKy_ViPham!E:E, "10_Sinh", NhatKy_ViPham!F:F, B38, NhatKy_ViPham!C:C, "T9") - SUMIFS(NhatKy_ViPham!K:K, NhatKy_ViPham!E:E, "10_Sinh", NhatKy_ViPham!F:F, B38, NhatKy_ViPham!C:C, "T9")</f>
        <v>100</v>
      </c>
      <c r="AA38" s="6">
        <f>100 + SUMIFS(NhatKy_ViPham!J:J, NhatKy_ViPham!E:E, "10_Sinh", NhatKy_ViPham!F:F, B38, NhatKy_ViPham!C:C, "T10") - SUMIFS(NhatKy_ViPham!K:K, NhatKy_ViPham!E:E, "10_Sinh", NhatKy_ViPham!F:F, B38, NhatKy_ViPham!C:C, "T10")</f>
        <v>100</v>
      </c>
      <c r="AB38" s="6">
        <f>100 + SUMIFS(NhatKy_ViPham!J:J, NhatKy_ViPham!E:E, "10_Sinh", NhatKy_ViPham!F:F, B38, NhatKy_ViPham!C:C, "T11") - SUMIFS(NhatKy_ViPham!K:K, NhatKy_ViPham!E:E, "10_Sinh", NhatKy_ViPham!F:F, B38, NhatKy_ViPham!C:C, "T11")</f>
        <v>100</v>
      </c>
      <c r="AC38" s="6">
        <f>100 + SUMIFS(NhatKy_ViPham!J:J, NhatKy_ViPham!E:E, "10_Sinh", NhatKy_ViPham!F:F, B38, NhatKy_ViPham!C:C, "T12") - SUMIFS(NhatKy_ViPham!K:K, NhatKy_ViPham!E:E, "10_Sinh", NhatKy_ViPham!F:F, B38, NhatKy_ViPham!C:C, "T12")</f>
        <v>100</v>
      </c>
      <c r="AD38" s="6">
        <f>100 + SUMIFS(NhatKy_ViPham!J:J, NhatKy_ViPham!E:E, "10_Sinh", NhatKy_ViPham!F:F, B38, NhatKy_ViPham!C:C, "T13") - SUMIFS(NhatKy_ViPham!K:K, NhatKy_ViPham!E:E, "10_Sinh", NhatKy_ViPham!F:F, B38, NhatKy_ViPham!C:C, "T13")</f>
        <v>100</v>
      </c>
      <c r="AE38" s="6">
        <f>100 + SUMIFS(NhatKy_ViPham!J:J, NhatKy_ViPham!E:E, "10_Sinh", NhatKy_ViPham!F:F, B38, NhatKy_ViPham!C:C, "T14") - SUMIFS(NhatKy_ViPham!K:K, NhatKy_ViPham!E:E, "10_Sinh", NhatKy_ViPham!F:F, B38, NhatKy_ViPham!C:C, "T14")</f>
        <v>100</v>
      </c>
      <c r="AF38" s="6">
        <f>100 + SUMIFS(NhatKy_ViPham!J:J, NhatKy_ViPham!E:E, "10_Sinh", NhatKy_ViPham!F:F, B38, NhatKy_ViPham!C:C, "T15") - SUMIFS(NhatKy_ViPham!K:K, NhatKy_ViPham!E:E, "10_Sinh", NhatKy_ViPham!F:F, B38, NhatKy_ViPham!C:C, "T15")</f>
        <v>100</v>
      </c>
      <c r="AG38" s="6">
        <f>100 + SUMIFS(NhatKy_ViPham!J:J, NhatKy_ViPham!E:E, "10_Sinh", NhatKy_ViPham!F:F, B38, NhatKy_ViPham!C:C, "T16") - SUMIFS(NhatKy_ViPham!K:K, NhatKy_ViPham!E:E, "10_Sinh", NhatKy_ViPham!F:F, B38, NhatKy_ViPham!C:C, "T16")</f>
        <v>100</v>
      </c>
      <c r="AH38" s="6">
        <f>100 + SUMIFS(NhatKy_ViPham!J:J, NhatKy_ViPham!E:E, "10_Sinh", NhatKy_ViPham!F:F, B38, NhatKy_ViPham!C:C, "T17") - SUMIFS(NhatKy_ViPham!K:K, NhatKy_ViPham!E:E, "10_Sinh", NhatKy_ViPham!F:F, B38, NhatKy_ViPham!C:C, "T17")</f>
        <v>100</v>
      </c>
      <c r="AI38" s="6">
        <f>100 + SUMIFS(NhatKy_ViPham!J:J, NhatKy_ViPham!E:E, "10_Sinh", NhatKy_ViPham!F:F, B38, NhatKy_ViPham!C:C, "T18") - SUMIFS(NhatKy_ViPham!K:K, NhatKy_ViPham!E:E, "10_Sinh", NhatKy_ViPham!F:F, B38, NhatKy_ViPham!C:C, "T18")</f>
        <v>100</v>
      </c>
      <c r="AJ38" s="6">
        <f>100 + SUMIFS(NhatKy_ViPham!J:J, NhatKy_ViPham!E:E, "10_Sinh", NhatKy_ViPham!F:F, B38, NhatKy_ViPham!C:C, "T19") - SUMIFS(NhatKy_ViPham!K:K, NhatKy_ViPham!E:E, "10_Sinh", NhatKy_ViPham!F:F, B38, NhatKy_ViPham!C:C, "T19")</f>
        <v>100</v>
      </c>
      <c r="AK38" s="6">
        <f>100 + SUMIFS(NhatKy_ViPham!J:J, NhatKy_ViPham!E:E, "10_Sinh", NhatKy_ViPham!F:F, B38, NhatKy_ViPham!C:C, "T20") - SUMIFS(NhatKy_ViPham!K:K, NhatKy_ViPham!E:E, "10_Sinh", NhatKy_ViPham!F:F, B38, NhatKy_ViPham!C:C, "T20")</f>
        <v>100</v>
      </c>
      <c r="AL38" s="6">
        <f>100 + SUMIFS(NhatKy_ViPham!J:J, NhatKy_ViPham!E:E, "10_Sinh", NhatKy_ViPham!F:F, B38, NhatKy_ViPham!C:C, "T21") - SUMIFS(NhatKy_ViPham!K:K, NhatKy_ViPham!E:E, "10_Sinh", NhatKy_ViPham!F:F, B38, NhatKy_ViPham!C:C, "T21")</f>
        <v>100</v>
      </c>
      <c r="AM38" s="6">
        <f>100 + SUMIFS(NhatKy_ViPham!J:J, NhatKy_ViPham!E:E, "10_Sinh", NhatKy_ViPham!F:F, B38, NhatKy_ViPham!C:C, "T22") - SUMIFS(NhatKy_ViPham!K:K, NhatKy_ViPham!E:E, "10_Sinh", NhatKy_ViPham!F:F, B38, NhatKy_ViPham!C:C, "T22")</f>
        <v>100</v>
      </c>
      <c r="AN38" s="6">
        <f>100 + SUMIFS(NhatKy_ViPham!J:J, NhatKy_ViPham!E:E, "10_Sinh", NhatKy_ViPham!F:F, B38, NhatKy_ViPham!C:C, "T23") - SUMIFS(NhatKy_ViPham!K:K, NhatKy_ViPham!E:E, "10_Sinh", NhatKy_ViPham!F:F, B38, NhatKy_ViPham!C:C, "T23")</f>
        <v>100</v>
      </c>
      <c r="AO38" s="6">
        <f>100 + SUMIFS(NhatKy_ViPham!J:J, NhatKy_ViPham!E:E, "10_Sinh", NhatKy_ViPham!F:F, B38, NhatKy_ViPham!C:C, "T24") - SUMIFS(NhatKy_ViPham!K:K, NhatKy_ViPham!E:E, "10_Sinh", NhatKy_ViPham!F:F, B38, NhatKy_ViPham!C:C, "T24")</f>
        <v>100</v>
      </c>
      <c r="AP38" s="6">
        <f>100 + SUMIFS(NhatKy_ViPham!J:J, NhatKy_ViPham!E:E, "10_Sinh", NhatKy_ViPham!F:F, B38, NhatKy_ViPham!C:C, "T25") - SUMIFS(NhatKy_ViPham!K:K, NhatKy_ViPham!E:E, "10_Sinh", NhatKy_ViPham!F:F, B38, NhatKy_ViPham!C:C, "T25")</f>
        <v>100</v>
      </c>
      <c r="AQ38" s="6">
        <f>100 + SUMIFS(NhatKy_ViPham!J:J, NhatKy_ViPham!E:E, "10_Sinh", NhatKy_ViPham!F:F, B38, NhatKy_ViPham!C:C, "T26") - SUMIFS(NhatKy_ViPham!K:K, NhatKy_ViPham!E:E, "10_Sinh", NhatKy_ViPham!F:F, B38, NhatKy_ViPham!C:C, "T26")</f>
        <v>100</v>
      </c>
      <c r="AR38" s="6">
        <f>100 + SUMIFS(NhatKy_ViPham!J:J, NhatKy_ViPham!E:E, "10_Sinh", NhatKy_ViPham!F:F, B38, NhatKy_ViPham!C:C, "T27") - SUMIFS(NhatKy_ViPham!K:K, NhatKy_ViPham!E:E, "10_Sinh", NhatKy_ViPham!F:F, B38, NhatKy_ViPham!C:C, "T27")</f>
        <v>100</v>
      </c>
      <c r="AS38" s="6">
        <f>100 + SUMIFS(NhatKy_ViPham!J:J, NhatKy_ViPham!E:E, "10_Sinh", NhatKy_ViPham!F:F, B38, NhatKy_ViPham!C:C, "T28") - SUMIFS(NhatKy_ViPham!K:K, NhatKy_ViPham!E:E, "10_Sinh", NhatKy_ViPham!F:F, B38, NhatKy_ViPham!C:C, "T28")</f>
        <v>100</v>
      </c>
      <c r="AT38" s="6">
        <f>100 + SUMIFS(NhatKy_ViPham!J:J, NhatKy_ViPham!E:E, "10_Sinh", NhatKy_ViPham!F:F, B38, NhatKy_ViPham!C:C, "T29") - SUMIFS(NhatKy_ViPham!K:K, NhatKy_ViPham!E:E, "10_Sinh", NhatKy_ViPham!F:F, B38, NhatKy_ViPham!C:C, "T29")</f>
        <v>100</v>
      </c>
      <c r="AU38" s="6">
        <f>100 + SUMIFS(NhatKy_ViPham!J:J, NhatKy_ViPham!E:E, "10_Sinh", NhatKy_ViPham!F:F, B38, NhatKy_ViPham!C:C, "T30") - SUMIFS(NhatKy_ViPham!K:K, NhatKy_ViPham!E:E, "10_Sinh", NhatKy_ViPham!F:F, B38, NhatKy_ViPham!C:C, "T30")</f>
        <v>100</v>
      </c>
      <c r="AV38" s="6">
        <f>100 + SUMIFS(NhatKy_ViPham!J:J, NhatKy_ViPham!E:E, "10_Sinh", NhatKy_ViPham!F:F, B38, NhatKy_ViPham!C:C, "T31") - SUMIFS(NhatKy_ViPham!K:K, NhatKy_ViPham!E:E, "10_Sinh", NhatKy_ViPham!F:F, B38, NhatKy_ViPham!C:C, "T31")</f>
        <v>100</v>
      </c>
      <c r="AW38" s="6">
        <f>100 + SUMIFS(NhatKy_ViPham!J:J, NhatKy_ViPham!E:E, "10_Sinh", NhatKy_ViPham!F:F, B38, NhatKy_ViPham!C:C, "T32") - SUMIFS(NhatKy_ViPham!K:K, NhatKy_ViPham!E:E, "10_Sinh", NhatKy_ViPham!F:F, B38, NhatKy_ViPham!C:C, "T32")</f>
        <v>100</v>
      </c>
      <c r="AX38" s="6">
        <f>100 + SUMIFS(NhatKy_ViPham!J:J, NhatKy_ViPham!E:E, "10_Sinh", NhatKy_ViPham!F:F, B38, NhatKy_ViPham!C:C, "T33") - SUMIFS(NhatKy_ViPham!K:K, NhatKy_ViPham!E:E, "10_Sinh", NhatKy_ViPham!F:F, B38, NhatKy_ViPham!C:C, "T33")</f>
        <v>100</v>
      </c>
      <c r="AY38" s="6">
        <f>100 + SUMIFS(NhatKy_ViPham!J:J, NhatKy_ViPham!E:E, "10_Sinh", NhatKy_ViPham!F:F, B38, NhatKy_ViPham!C:C, "T34") - SUMIFS(NhatKy_ViPham!K:K, NhatKy_ViPham!E:E, "10_Sinh", NhatKy_ViPham!F:F, B38, NhatKy_ViPham!C:C, "T34")</f>
        <v>100</v>
      </c>
      <c r="AZ38" s="6">
        <f>100 + SUMIFS(NhatKy_ViPham!J:J, NhatKy_ViPham!E:E, "10_Sinh", NhatKy_ViPham!F:F, B38, NhatKy_ViPham!C:C, "T35") - SUMIFS(NhatKy_ViPham!K:K, NhatKy_ViPham!E:E, "10_Sinh", NhatKy_ViPham!F:F, B38, NhatKy_ViPham!C:C, "T35")</f>
        <v>100</v>
      </c>
      <c r="BA38" s="12">
        <f t="shared" si="0"/>
        <v>100</v>
      </c>
      <c r="BB38" s="11" t="s">
        <v>430</v>
      </c>
      <c r="BC38" s="16" t="str">
        <f t="shared" si="1"/>
        <v>Tốt</v>
      </c>
      <c r="BD38" s="15" t="str">
        <f t="shared" si="2"/>
        <v>🟢 BÌNH THƯỜNG</v>
      </c>
    </row>
    <row r="39" spans="1:56" x14ac:dyDescent="0.25">
      <c r="A39" s="4">
        <v>31</v>
      </c>
      <c r="B39" s="10" t="s">
        <v>847</v>
      </c>
      <c r="C39" s="4" t="s">
        <v>848</v>
      </c>
      <c r="D39" s="4" t="s">
        <v>435</v>
      </c>
      <c r="E39" s="11" t="s">
        <v>430</v>
      </c>
      <c r="F39" s="7">
        <f>SUMIFS(NhatKy_ViPham!K:K, NhatKy_ViPham!E:E, "10_Sinh", NhatKy_ViPham!F:F, B39, NhatKy_ViPham!H:H, "L01")</f>
        <v>0</v>
      </c>
      <c r="G39" s="7">
        <f>SUMIFS(NhatKy_ViPham!K:K, NhatKy_ViPham!E:E, "10_Sinh", NhatKy_ViPham!F:F, B39, NhatKy_ViPham!H:H, "L02")</f>
        <v>0</v>
      </c>
      <c r="H39" s="7">
        <f>SUMIFS(NhatKy_ViPham!K:K, NhatKy_ViPham!E:E, "10_Sinh", NhatKy_ViPham!F:F, B39, NhatKy_ViPham!H:H, "L03")</f>
        <v>0</v>
      </c>
      <c r="I39" s="7">
        <f>SUMIFS(NhatKy_ViPham!K:K, NhatKy_ViPham!E:E, "10_Sinh", NhatKy_ViPham!F:F, B39, NhatKy_ViPham!H:H, "L04")</f>
        <v>0</v>
      </c>
      <c r="J39" s="7">
        <f>SUMIFS(NhatKy_ViPham!K:K, NhatKy_ViPham!E:E, "10_Sinh", NhatKy_ViPham!F:F, B39, NhatKy_ViPham!H:H, "L05")</f>
        <v>0</v>
      </c>
      <c r="K39" s="7">
        <f>SUMIFS(NhatKy_ViPham!K:K, NhatKy_ViPham!E:E, "10_Sinh", NhatKy_ViPham!F:F, B39, NhatKy_ViPham!H:H, "L06")</f>
        <v>0</v>
      </c>
      <c r="L39" s="7">
        <f>SUMIFS(NhatKy_ViPham!K:K, NhatKy_ViPham!E:E, "10_Sinh", NhatKy_ViPham!F:F, B39, NhatKy_ViPham!H:H, "L07")</f>
        <v>0</v>
      </c>
      <c r="M39" s="7">
        <f>SUMIFS(NhatKy_ViPham!K:K, NhatKy_ViPham!E:E, "10_Sinh", NhatKy_ViPham!F:F, B39, NhatKy_ViPham!H:H, "L08")</f>
        <v>0</v>
      </c>
      <c r="N39" s="7">
        <f>SUMIFS(NhatKy_ViPham!K:K, NhatKy_ViPham!E:E, "10_Sinh", NhatKy_ViPham!F:F, B39, NhatKy_ViPham!H:H, "L09")</f>
        <v>0</v>
      </c>
      <c r="O39" s="7">
        <f>SUMIFS(NhatKy_ViPham!K:K, NhatKy_ViPham!E:E, "10_Sinh", NhatKy_ViPham!F:F, B39, NhatKy_ViPham!H:H, "L10")</f>
        <v>0</v>
      </c>
      <c r="P39" s="12">
        <f>SUMIFS(NhatKy_ViPham!J:J, NhatKy_ViPham!E:E, "10_Sinh", NhatKy_ViPham!F:F, B39)</f>
        <v>0</v>
      </c>
      <c r="Q39" s="13">
        <f>SUMIFS(NhatKy_ViPham!K:K, NhatKy_ViPham!E:E, "10_Sinh", NhatKy_ViPham!F:F, B39)</f>
        <v>0</v>
      </c>
      <c r="R39" s="7">
        <f>100 + SUMIFS(NhatKy_ViPham!J:J, NhatKy_ViPham!E:E, "10_Sinh", NhatKy_ViPham!F:F, B39, NhatKy_ViPham!C:C, "T1") - SUMIFS(NhatKy_ViPham!K:K, NhatKy_ViPham!E:E, "10_Sinh", NhatKy_ViPham!F:F, B39, NhatKy_ViPham!C:C, "T1")</f>
        <v>100</v>
      </c>
      <c r="S39" s="7">
        <f>100 + SUMIFS(NhatKy_ViPham!J:J, NhatKy_ViPham!E:E, "10_Sinh", NhatKy_ViPham!F:F, B39, NhatKy_ViPham!C:C, "T2") - SUMIFS(NhatKy_ViPham!K:K, NhatKy_ViPham!E:E, "10_Sinh", NhatKy_ViPham!F:F, B39, NhatKy_ViPham!C:C, "T2")</f>
        <v>100</v>
      </c>
      <c r="T39" s="7">
        <f>100 + SUMIFS(NhatKy_ViPham!J:J, NhatKy_ViPham!E:E, "10_Sinh", NhatKy_ViPham!F:F, B39, NhatKy_ViPham!C:C, "T3") - SUMIFS(NhatKy_ViPham!K:K, NhatKy_ViPham!E:E, "10_Sinh", NhatKy_ViPham!F:F, B39, NhatKy_ViPham!C:C, "T3")</f>
        <v>100</v>
      </c>
      <c r="U39" s="7">
        <f>100 + SUMIFS(NhatKy_ViPham!J:J, NhatKy_ViPham!E:E, "10_Sinh", NhatKy_ViPham!F:F, B39, NhatKy_ViPham!C:C, "T4") - SUMIFS(NhatKy_ViPham!K:K, NhatKy_ViPham!E:E, "10_Sinh", NhatKy_ViPham!F:F, B39, NhatKy_ViPham!C:C, "T4")</f>
        <v>100</v>
      </c>
      <c r="V39" s="7">
        <f>100 + SUMIFS(NhatKy_ViPham!J:J, NhatKy_ViPham!E:E, "10_Sinh", NhatKy_ViPham!F:F, B39, NhatKy_ViPham!C:C, "T5") - SUMIFS(NhatKy_ViPham!K:K, NhatKy_ViPham!E:E, "10_Sinh", NhatKy_ViPham!F:F, B39, NhatKy_ViPham!C:C, "T5")</f>
        <v>100</v>
      </c>
      <c r="W39" s="7">
        <f>100 + SUMIFS(NhatKy_ViPham!J:J, NhatKy_ViPham!E:E, "10_Sinh", NhatKy_ViPham!F:F, B39, NhatKy_ViPham!C:C, "T6") - SUMIFS(NhatKy_ViPham!K:K, NhatKy_ViPham!E:E, "10_Sinh", NhatKy_ViPham!F:F, B39, NhatKy_ViPham!C:C, "T6")</f>
        <v>100</v>
      </c>
      <c r="X39" s="7">
        <f>100 + SUMIFS(NhatKy_ViPham!J:J, NhatKy_ViPham!E:E, "10_Sinh", NhatKy_ViPham!F:F, B39, NhatKy_ViPham!C:C, "T7") - SUMIFS(NhatKy_ViPham!K:K, NhatKy_ViPham!E:E, "10_Sinh", NhatKy_ViPham!F:F, B39, NhatKy_ViPham!C:C, "T7")</f>
        <v>100</v>
      </c>
      <c r="Y39" s="7">
        <f>100 + SUMIFS(NhatKy_ViPham!J:J, NhatKy_ViPham!E:E, "10_Sinh", NhatKy_ViPham!F:F, B39, NhatKy_ViPham!C:C, "T8") - SUMIFS(NhatKy_ViPham!K:K, NhatKy_ViPham!E:E, "10_Sinh", NhatKy_ViPham!F:F, B39, NhatKy_ViPham!C:C, "T8")</f>
        <v>100</v>
      </c>
      <c r="Z39" s="7">
        <f>100 + SUMIFS(NhatKy_ViPham!J:J, NhatKy_ViPham!E:E, "10_Sinh", NhatKy_ViPham!F:F, B39, NhatKy_ViPham!C:C, "T9") - SUMIFS(NhatKy_ViPham!K:K, NhatKy_ViPham!E:E, "10_Sinh", NhatKy_ViPham!F:F, B39, NhatKy_ViPham!C:C, "T9")</f>
        <v>100</v>
      </c>
      <c r="AA39" s="7">
        <f>100 + SUMIFS(NhatKy_ViPham!J:J, NhatKy_ViPham!E:E, "10_Sinh", NhatKy_ViPham!F:F, B39, NhatKy_ViPham!C:C, "T10") - SUMIFS(NhatKy_ViPham!K:K, NhatKy_ViPham!E:E, "10_Sinh", NhatKy_ViPham!F:F, B39, NhatKy_ViPham!C:C, "T10")</f>
        <v>100</v>
      </c>
      <c r="AB39" s="7">
        <f>100 + SUMIFS(NhatKy_ViPham!J:J, NhatKy_ViPham!E:E, "10_Sinh", NhatKy_ViPham!F:F, B39, NhatKy_ViPham!C:C, "T11") - SUMIFS(NhatKy_ViPham!K:K, NhatKy_ViPham!E:E, "10_Sinh", NhatKy_ViPham!F:F, B39, NhatKy_ViPham!C:C, "T11")</f>
        <v>100</v>
      </c>
      <c r="AC39" s="7">
        <f>100 + SUMIFS(NhatKy_ViPham!J:J, NhatKy_ViPham!E:E, "10_Sinh", NhatKy_ViPham!F:F, B39, NhatKy_ViPham!C:C, "T12") - SUMIFS(NhatKy_ViPham!K:K, NhatKy_ViPham!E:E, "10_Sinh", NhatKy_ViPham!F:F, B39, NhatKy_ViPham!C:C, "T12")</f>
        <v>100</v>
      </c>
      <c r="AD39" s="7">
        <f>100 + SUMIFS(NhatKy_ViPham!J:J, NhatKy_ViPham!E:E, "10_Sinh", NhatKy_ViPham!F:F, B39, NhatKy_ViPham!C:C, "T13") - SUMIFS(NhatKy_ViPham!K:K, NhatKy_ViPham!E:E, "10_Sinh", NhatKy_ViPham!F:F, B39, NhatKy_ViPham!C:C, "T13")</f>
        <v>100</v>
      </c>
      <c r="AE39" s="7">
        <f>100 + SUMIFS(NhatKy_ViPham!J:J, NhatKy_ViPham!E:E, "10_Sinh", NhatKy_ViPham!F:F, B39, NhatKy_ViPham!C:C, "T14") - SUMIFS(NhatKy_ViPham!K:K, NhatKy_ViPham!E:E, "10_Sinh", NhatKy_ViPham!F:F, B39, NhatKy_ViPham!C:C, "T14")</f>
        <v>100</v>
      </c>
      <c r="AF39" s="7">
        <f>100 + SUMIFS(NhatKy_ViPham!J:J, NhatKy_ViPham!E:E, "10_Sinh", NhatKy_ViPham!F:F, B39, NhatKy_ViPham!C:C, "T15") - SUMIFS(NhatKy_ViPham!K:K, NhatKy_ViPham!E:E, "10_Sinh", NhatKy_ViPham!F:F, B39, NhatKy_ViPham!C:C, "T15")</f>
        <v>100</v>
      </c>
      <c r="AG39" s="7">
        <f>100 + SUMIFS(NhatKy_ViPham!J:J, NhatKy_ViPham!E:E, "10_Sinh", NhatKy_ViPham!F:F, B39, NhatKy_ViPham!C:C, "T16") - SUMIFS(NhatKy_ViPham!K:K, NhatKy_ViPham!E:E, "10_Sinh", NhatKy_ViPham!F:F, B39, NhatKy_ViPham!C:C, "T16")</f>
        <v>100</v>
      </c>
      <c r="AH39" s="7">
        <f>100 + SUMIFS(NhatKy_ViPham!J:J, NhatKy_ViPham!E:E, "10_Sinh", NhatKy_ViPham!F:F, B39, NhatKy_ViPham!C:C, "T17") - SUMIFS(NhatKy_ViPham!K:K, NhatKy_ViPham!E:E, "10_Sinh", NhatKy_ViPham!F:F, B39, NhatKy_ViPham!C:C, "T17")</f>
        <v>100</v>
      </c>
      <c r="AI39" s="7">
        <f>100 + SUMIFS(NhatKy_ViPham!J:J, NhatKy_ViPham!E:E, "10_Sinh", NhatKy_ViPham!F:F, B39, NhatKy_ViPham!C:C, "T18") - SUMIFS(NhatKy_ViPham!K:K, NhatKy_ViPham!E:E, "10_Sinh", NhatKy_ViPham!F:F, B39, NhatKy_ViPham!C:C, "T18")</f>
        <v>100</v>
      </c>
      <c r="AJ39" s="7">
        <f>100 + SUMIFS(NhatKy_ViPham!J:J, NhatKy_ViPham!E:E, "10_Sinh", NhatKy_ViPham!F:F, B39, NhatKy_ViPham!C:C, "T19") - SUMIFS(NhatKy_ViPham!K:K, NhatKy_ViPham!E:E, "10_Sinh", NhatKy_ViPham!F:F, B39, NhatKy_ViPham!C:C, "T19")</f>
        <v>100</v>
      </c>
      <c r="AK39" s="7">
        <f>100 + SUMIFS(NhatKy_ViPham!J:J, NhatKy_ViPham!E:E, "10_Sinh", NhatKy_ViPham!F:F, B39, NhatKy_ViPham!C:C, "T20") - SUMIFS(NhatKy_ViPham!K:K, NhatKy_ViPham!E:E, "10_Sinh", NhatKy_ViPham!F:F, B39, NhatKy_ViPham!C:C, "T20")</f>
        <v>100</v>
      </c>
      <c r="AL39" s="7">
        <f>100 + SUMIFS(NhatKy_ViPham!J:J, NhatKy_ViPham!E:E, "10_Sinh", NhatKy_ViPham!F:F, B39, NhatKy_ViPham!C:C, "T21") - SUMIFS(NhatKy_ViPham!K:K, NhatKy_ViPham!E:E, "10_Sinh", NhatKy_ViPham!F:F, B39, NhatKy_ViPham!C:C, "T21")</f>
        <v>100</v>
      </c>
      <c r="AM39" s="7">
        <f>100 + SUMIFS(NhatKy_ViPham!J:J, NhatKy_ViPham!E:E, "10_Sinh", NhatKy_ViPham!F:F, B39, NhatKy_ViPham!C:C, "T22") - SUMIFS(NhatKy_ViPham!K:K, NhatKy_ViPham!E:E, "10_Sinh", NhatKy_ViPham!F:F, B39, NhatKy_ViPham!C:C, "T22")</f>
        <v>100</v>
      </c>
      <c r="AN39" s="7">
        <f>100 + SUMIFS(NhatKy_ViPham!J:J, NhatKy_ViPham!E:E, "10_Sinh", NhatKy_ViPham!F:F, B39, NhatKy_ViPham!C:C, "T23") - SUMIFS(NhatKy_ViPham!K:K, NhatKy_ViPham!E:E, "10_Sinh", NhatKy_ViPham!F:F, B39, NhatKy_ViPham!C:C, "T23")</f>
        <v>100</v>
      </c>
      <c r="AO39" s="7">
        <f>100 + SUMIFS(NhatKy_ViPham!J:J, NhatKy_ViPham!E:E, "10_Sinh", NhatKy_ViPham!F:F, B39, NhatKy_ViPham!C:C, "T24") - SUMIFS(NhatKy_ViPham!K:K, NhatKy_ViPham!E:E, "10_Sinh", NhatKy_ViPham!F:F, B39, NhatKy_ViPham!C:C, "T24")</f>
        <v>100</v>
      </c>
      <c r="AP39" s="7">
        <f>100 + SUMIFS(NhatKy_ViPham!J:J, NhatKy_ViPham!E:E, "10_Sinh", NhatKy_ViPham!F:F, B39, NhatKy_ViPham!C:C, "T25") - SUMIFS(NhatKy_ViPham!K:K, NhatKy_ViPham!E:E, "10_Sinh", NhatKy_ViPham!F:F, B39, NhatKy_ViPham!C:C, "T25")</f>
        <v>100</v>
      </c>
      <c r="AQ39" s="7">
        <f>100 + SUMIFS(NhatKy_ViPham!J:J, NhatKy_ViPham!E:E, "10_Sinh", NhatKy_ViPham!F:F, B39, NhatKy_ViPham!C:C, "T26") - SUMIFS(NhatKy_ViPham!K:K, NhatKy_ViPham!E:E, "10_Sinh", NhatKy_ViPham!F:F, B39, NhatKy_ViPham!C:C, "T26")</f>
        <v>100</v>
      </c>
      <c r="AR39" s="7">
        <f>100 + SUMIFS(NhatKy_ViPham!J:J, NhatKy_ViPham!E:E, "10_Sinh", NhatKy_ViPham!F:F, B39, NhatKy_ViPham!C:C, "T27") - SUMIFS(NhatKy_ViPham!K:K, NhatKy_ViPham!E:E, "10_Sinh", NhatKy_ViPham!F:F, B39, NhatKy_ViPham!C:C, "T27")</f>
        <v>100</v>
      </c>
      <c r="AS39" s="7">
        <f>100 + SUMIFS(NhatKy_ViPham!J:J, NhatKy_ViPham!E:E, "10_Sinh", NhatKy_ViPham!F:F, B39, NhatKy_ViPham!C:C, "T28") - SUMIFS(NhatKy_ViPham!K:K, NhatKy_ViPham!E:E, "10_Sinh", NhatKy_ViPham!F:F, B39, NhatKy_ViPham!C:C, "T28")</f>
        <v>100</v>
      </c>
      <c r="AT39" s="7">
        <f>100 + SUMIFS(NhatKy_ViPham!J:J, NhatKy_ViPham!E:E, "10_Sinh", NhatKy_ViPham!F:F, B39, NhatKy_ViPham!C:C, "T29") - SUMIFS(NhatKy_ViPham!K:K, NhatKy_ViPham!E:E, "10_Sinh", NhatKy_ViPham!F:F, B39, NhatKy_ViPham!C:C, "T29")</f>
        <v>100</v>
      </c>
      <c r="AU39" s="7">
        <f>100 + SUMIFS(NhatKy_ViPham!J:J, NhatKy_ViPham!E:E, "10_Sinh", NhatKy_ViPham!F:F, B39, NhatKy_ViPham!C:C, "T30") - SUMIFS(NhatKy_ViPham!K:K, NhatKy_ViPham!E:E, "10_Sinh", NhatKy_ViPham!F:F, B39, NhatKy_ViPham!C:C, "T30")</f>
        <v>100</v>
      </c>
      <c r="AV39" s="7">
        <f>100 + SUMIFS(NhatKy_ViPham!J:J, NhatKy_ViPham!E:E, "10_Sinh", NhatKy_ViPham!F:F, B39, NhatKy_ViPham!C:C, "T31") - SUMIFS(NhatKy_ViPham!K:K, NhatKy_ViPham!E:E, "10_Sinh", NhatKy_ViPham!F:F, B39, NhatKy_ViPham!C:C, "T31")</f>
        <v>100</v>
      </c>
      <c r="AW39" s="7">
        <f>100 + SUMIFS(NhatKy_ViPham!J:J, NhatKy_ViPham!E:E, "10_Sinh", NhatKy_ViPham!F:F, B39, NhatKy_ViPham!C:C, "T32") - SUMIFS(NhatKy_ViPham!K:K, NhatKy_ViPham!E:E, "10_Sinh", NhatKy_ViPham!F:F, B39, NhatKy_ViPham!C:C, "T32")</f>
        <v>100</v>
      </c>
      <c r="AX39" s="7">
        <f>100 + SUMIFS(NhatKy_ViPham!J:J, NhatKy_ViPham!E:E, "10_Sinh", NhatKy_ViPham!F:F, B39, NhatKy_ViPham!C:C, "T33") - SUMIFS(NhatKy_ViPham!K:K, NhatKy_ViPham!E:E, "10_Sinh", NhatKy_ViPham!F:F, B39, NhatKy_ViPham!C:C, "T33")</f>
        <v>100</v>
      </c>
      <c r="AY39" s="7">
        <f>100 + SUMIFS(NhatKy_ViPham!J:J, NhatKy_ViPham!E:E, "10_Sinh", NhatKy_ViPham!F:F, B39, NhatKy_ViPham!C:C, "T34") - SUMIFS(NhatKy_ViPham!K:K, NhatKy_ViPham!E:E, "10_Sinh", NhatKy_ViPham!F:F, B39, NhatKy_ViPham!C:C, "T34")</f>
        <v>100</v>
      </c>
      <c r="AZ39" s="7">
        <f>100 + SUMIFS(NhatKy_ViPham!J:J, NhatKy_ViPham!E:E, "10_Sinh", NhatKy_ViPham!F:F, B39, NhatKy_ViPham!C:C, "T35") - SUMIFS(NhatKy_ViPham!K:K, NhatKy_ViPham!E:E, "10_Sinh", NhatKy_ViPham!F:F, B39, NhatKy_ViPham!C:C, "T35")</f>
        <v>100</v>
      </c>
      <c r="BA39" s="12">
        <f t="shared" si="0"/>
        <v>100</v>
      </c>
      <c r="BB39" s="11" t="s">
        <v>430</v>
      </c>
      <c r="BC39" s="14" t="str">
        <f t="shared" si="1"/>
        <v>Tốt</v>
      </c>
      <c r="BD39" s="10" t="str">
        <f t="shared" si="2"/>
        <v>🟢 BÌNH THƯỜNG</v>
      </c>
    </row>
    <row r="40" spans="1:56" x14ac:dyDescent="0.25">
      <c r="A40" s="5">
        <v>32</v>
      </c>
      <c r="B40" s="15" t="s">
        <v>849</v>
      </c>
      <c r="C40" s="5" t="s">
        <v>522</v>
      </c>
      <c r="D40" s="5" t="s">
        <v>435</v>
      </c>
      <c r="E40" s="11" t="s">
        <v>430</v>
      </c>
      <c r="F40" s="6">
        <f>SUMIFS(NhatKy_ViPham!K:K, NhatKy_ViPham!E:E, "10_Sinh", NhatKy_ViPham!F:F, B40, NhatKy_ViPham!H:H, "L01")</f>
        <v>0</v>
      </c>
      <c r="G40" s="6">
        <f>SUMIFS(NhatKy_ViPham!K:K, NhatKy_ViPham!E:E, "10_Sinh", NhatKy_ViPham!F:F, B40, NhatKy_ViPham!H:H, "L02")</f>
        <v>0</v>
      </c>
      <c r="H40" s="6">
        <f>SUMIFS(NhatKy_ViPham!K:K, NhatKy_ViPham!E:E, "10_Sinh", NhatKy_ViPham!F:F, B40, NhatKy_ViPham!H:H, "L03")</f>
        <v>0</v>
      </c>
      <c r="I40" s="6">
        <f>SUMIFS(NhatKy_ViPham!K:K, NhatKy_ViPham!E:E, "10_Sinh", NhatKy_ViPham!F:F, B40, NhatKy_ViPham!H:H, "L04")</f>
        <v>0</v>
      </c>
      <c r="J40" s="6">
        <f>SUMIFS(NhatKy_ViPham!K:K, NhatKy_ViPham!E:E, "10_Sinh", NhatKy_ViPham!F:F, B40, NhatKy_ViPham!H:H, "L05")</f>
        <v>0</v>
      </c>
      <c r="K40" s="6">
        <f>SUMIFS(NhatKy_ViPham!K:K, NhatKy_ViPham!E:E, "10_Sinh", NhatKy_ViPham!F:F, B40, NhatKy_ViPham!H:H, "L06")</f>
        <v>0</v>
      </c>
      <c r="L40" s="6">
        <f>SUMIFS(NhatKy_ViPham!K:K, NhatKy_ViPham!E:E, "10_Sinh", NhatKy_ViPham!F:F, B40, NhatKy_ViPham!H:H, "L07")</f>
        <v>0</v>
      </c>
      <c r="M40" s="6">
        <f>SUMIFS(NhatKy_ViPham!K:K, NhatKy_ViPham!E:E, "10_Sinh", NhatKy_ViPham!F:F, B40, NhatKy_ViPham!H:H, "L08")</f>
        <v>0</v>
      </c>
      <c r="N40" s="6">
        <f>SUMIFS(NhatKy_ViPham!K:K, NhatKy_ViPham!E:E, "10_Sinh", NhatKy_ViPham!F:F, B40, NhatKy_ViPham!H:H, "L09")</f>
        <v>0</v>
      </c>
      <c r="O40" s="6">
        <f>SUMIFS(NhatKy_ViPham!K:K, NhatKy_ViPham!E:E, "10_Sinh", NhatKy_ViPham!F:F, B40, NhatKy_ViPham!H:H, "L10")</f>
        <v>0</v>
      </c>
      <c r="P40" s="12">
        <f>SUMIFS(NhatKy_ViPham!J:J, NhatKy_ViPham!E:E, "10_Sinh", NhatKy_ViPham!F:F, B40)</f>
        <v>0</v>
      </c>
      <c r="Q40" s="13">
        <f>SUMIFS(NhatKy_ViPham!K:K, NhatKy_ViPham!E:E, "10_Sinh", NhatKy_ViPham!F:F, B40)</f>
        <v>0</v>
      </c>
      <c r="R40" s="6">
        <f>100 + SUMIFS(NhatKy_ViPham!J:J, NhatKy_ViPham!E:E, "10_Sinh", NhatKy_ViPham!F:F, B40, NhatKy_ViPham!C:C, "T1") - SUMIFS(NhatKy_ViPham!K:K, NhatKy_ViPham!E:E, "10_Sinh", NhatKy_ViPham!F:F, B40, NhatKy_ViPham!C:C, "T1")</f>
        <v>100</v>
      </c>
      <c r="S40" s="6">
        <f>100 + SUMIFS(NhatKy_ViPham!J:J, NhatKy_ViPham!E:E, "10_Sinh", NhatKy_ViPham!F:F, B40, NhatKy_ViPham!C:C, "T2") - SUMIFS(NhatKy_ViPham!K:K, NhatKy_ViPham!E:E, "10_Sinh", NhatKy_ViPham!F:F, B40, NhatKy_ViPham!C:C, "T2")</f>
        <v>100</v>
      </c>
      <c r="T40" s="6">
        <f>100 + SUMIFS(NhatKy_ViPham!J:J, NhatKy_ViPham!E:E, "10_Sinh", NhatKy_ViPham!F:F, B40, NhatKy_ViPham!C:C, "T3") - SUMIFS(NhatKy_ViPham!K:K, NhatKy_ViPham!E:E, "10_Sinh", NhatKy_ViPham!F:F, B40, NhatKy_ViPham!C:C, "T3")</f>
        <v>100</v>
      </c>
      <c r="U40" s="6">
        <f>100 + SUMIFS(NhatKy_ViPham!J:J, NhatKy_ViPham!E:E, "10_Sinh", NhatKy_ViPham!F:F, B40, NhatKy_ViPham!C:C, "T4") - SUMIFS(NhatKy_ViPham!K:K, NhatKy_ViPham!E:E, "10_Sinh", NhatKy_ViPham!F:F, B40, NhatKy_ViPham!C:C, "T4")</f>
        <v>100</v>
      </c>
      <c r="V40" s="6">
        <f>100 + SUMIFS(NhatKy_ViPham!J:J, NhatKy_ViPham!E:E, "10_Sinh", NhatKy_ViPham!F:F, B40, NhatKy_ViPham!C:C, "T5") - SUMIFS(NhatKy_ViPham!K:K, NhatKy_ViPham!E:E, "10_Sinh", NhatKy_ViPham!F:F, B40, NhatKy_ViPham!C:C, "T5")</f>
        <v>100</v>
      </c>
      <c r="W40" s="6">
        <f>100 + SUMIFS(NhatKy_ViPham!J:J, NhatKy_ViPham!E:E, "10_Sinh", NhatKy_ViPham!F:F, B40, NhatKy_ViPham!C:C, "T6") - SUMIFS(NhatKy_ViPham!K:K, NhatKy_ViPham!E:E, "10_Sinh", NhatKy_ViPham!F:F, B40, NhatKy_ViPham!C:C, "T6")</f>
        <v>100</v>
      </c>
      <c r="X40" s="6">
        <f>100 + SUMIFS(NhatKy_ViPham!J:J, NhatKy_ViPham!E:E, "10_Sinh", NhatKy_ViPham!F:F, B40, NhatKy_ViPham!C:C, "T7") - SUMIFS(NhatKy_ViPham!K:K, NhatKy_ViPham!E:E, "10_Sinh", NhatKy_ViPham!F:F, B40, NhatKy_ViPham!C:C, "T7")</f>
        <v>100</v>
      </c>
      <c r="Y40" s="6">
        <f>100 + SUMIFS(NhatKy_ViPham!J:J, NhatKy_ViPham!E:E, "10_Sinh", NhatKy_ViPham!F:F, B40, NhatKy_ViPham!C:C, "T8") - SUMIFS(NhatKy_ViPham!K:K, NhatKy_ViPham!E:E, "10_Sinh", NhatKy_ViPham!F:F, B40, NhatKy_ViPham!C:C, "T8")</f>
        <v>100</v>
      </c>
      <c r="Z40" s="6">
        <f>100 + SUMIFS(NhatKy_ViPham!J:J, NhatKy_ViPham!E:E, "10_Sinh", NhatKy_ViPham!F:F, B40, NhatKy_ViPham!C:C, "T9") - SUMIFS(NhatKy_ViPham!K:K, NhatKy_ViPham!E:E, "10_Sinh", NhatKy_ViPham!F:F, B40, NhatKy_ViPham!C:C, "T9")</f>
        <v>100</v>
      </c>
      <c r="AA40" s="6">
        <f>100 + SUMIFS(NhatKy_ViPham!J:J, NhatKy_ViPham!E:E, "10_Sinh", NhatKy_ViPham!F:F, B40, NhatKy_ViPham!C:C, "T10") - SUMIFS(NhatKy_ViPham!K:K, NhatKy_ViPham!E:E, "10_Sinh", NhatKy_ViPham!F:F, B40, NhatKy_ViPham!C:C, "T10")</f>
        <v>100</v>
      </c>
      <c r="AB40" s="6">
        <f>100 + SUMIFS(NhatKy_ViPham!J:J, NhatKy_ViPham!E:E, "10_Sinh", NhatKy_ViPham!F:F, B40, NhatKy_ViPham!C:C, "T11") - SUMIFS(NhatKy_ViPham!K:K, NhatKy_ViPham!E:E, "10_Sinh", NhatKy_ViPham!F:F, B40, NhatKy_ViPham!C:C, "T11")</f>
        <v>100</v>
      </c>
      <c r="AC40" s="6">
        <f>100 + SUMIFS(NhatKy_ViPham!J:J, NhatKy_ViPham!E:E, "10_Sinh", NhatKy_ViPham!F:F, B40, NhatKy_ViPham!C:C, "T12") - SUMIFS(NhatKy_ViPham!K:K, NhatKy_ViPham!E:E, "10_Sinh", NhatKy_ViPham!F:F, B40, NhatKy_ViPham!C:C, "T12")</f>
        <v>100</v>
      </c>
      <c r="AD40" s="6">
        <f>100 + SUMIFS(NhatKy_ViPham!J:J, NhatKy_ViPham!E:E, "10_Sinh", NhatKy_ViPham!F:F, B40, NhatKy_ViPham!C:C, "T13") - SUMIFS(NhatKy_ViPham!K:K, NhatKy_ViPham!E:E, "10_Sinh", NhatKy_ViPham!F:F, B40, NhatKy_ViPham!C:C, "T13")</f>
        <v>100</v>
      </c>
      <c r="AE40" s="6">
        <f>100 + SUMIFS(NhatKy_ViPham!J:J, NhatKy_ViPham!E:E, "10_Sinh", NhatKy_ViPham!F:F, B40, NhatKy_ViPham!C:C, "T14") - SUMIFS(NhatKy_ViPham!K:K, NhatKy_ViPham!E:E, "10_Sinh", NhatKy_ViPham!F:F, B40, NhatKy_ViPham!C:C, "T14")</f>
        <v>100</v>
      </c>
      <c r="AF40" s="6">
        <f>100 + SUMIFS(NhatKy_ViPham!J:J, NhatKy_ViPham!E:E, "10_Sinh", NhatKy_ViPham!F:F, B40, NhatKy_ViPham!C:C, "T15") - SUMIFS(NhatKy_ViPham!K:K, NhatKy_ViPham!E:E, "10_Sinh", NhatKy_ViPham!F:F, B40, NhatKy_ViPham!C:C, "T15")</f>
        <v>100</v>
      </c>
      <c r="AG40" s="6">
        <f>100 + SUMIFS(NhatKy_ViPham!J:J, NhatKy_ViPham!E:E, "10_Sinh", NhatKy_ViPham!F:F, B40, NhatKy_ViPham!C:C, "T16") - SUMIFS(NhatKy_ViPham!K:K, NhatKy_ViPham!E:E, "10_Sinh", NhatKy_ViPham!F:F, B40, NhatKy_ViPham!C:C, "T16")</f>
        <v>100</v>
      </c>
      <c r="AH40" s="6">
        <f>100 + SUMIFS(NhatKy_ViPham!J:J, NhatKy_ViPham!E:E, "10_Sinh", NhatKy_ViPham!F:F, B40, NhatKy_ViPham!C:C, "T17") - SUMIFS(NhatKy_ViPham!K:K, NhatKy_ViPham!E:E, "10_Sinh", NhatKy_ViPham!F:F, B40, NhatKy_ViPham!C:C, "T17")</f>
        <v>100</v>
      </c>
      <c r="AI40" s="6">
        <f>100 + SUMIFS(NhatKy_ViPham!J:J, NhatKy_ViPham!E:E, "10_Sinh", NhatKy_ViPham!F:F, B40, NhatKy_ViPham!C:C, "T18") - SUMIFS(NhatKy_ViPham!K:K, NhatKy_ViPham!E:E, "10_Sinh", NhatKy_ViPham!F:F, B40, NhatKy_ViPham!C:C, "T18")</f>
        <v>100</v>
      </c>
      <c r="AJ40" s="6">
        <f>100 + SUMIFS(NhatKy_ViPham!J:J, NhatKy_ViPham!E:E, "10_Sinh", NhatKy_ViPham!F:F, B40, NhatKy_ViPham!C:C, "T19") - SUMIFS(NhatKy_ViPham!K:K, NhatKy_ViPham!E:E, "10_Sinh", NhatKy_ViPham!F:F, B40, NhatKy_ViPham!C:C, "T19")</f>
        <v>100</v>
      </c>
      <c r="AK40" s="6">
        <f>100 + SUMIFS(NhatKy_ViPham!J:J, NhatKy_ViPham!E:E, "10_Sinh", NhatKy_ViPham!F:F, B40, NhatKy_ViPham!C:C, "T20") - SUMIFS(NhatKy_ViPham!K:K, NhatKy_ViPham!E:E, "10_Sinh", NhatKy_ViPham!F:F, B40, NhatKy_ViPham!C:C, "T20")</f>
        <v>100</v>
      </c>
      <c r="AL40" s="6">
        <f>100 + SUMIFS(NhatKy_ViPham!J:J, NhatKy_ViPham!E:E, "10_Sinh", NhatKy_ViPham!F:F, B40, NhatKy_ViPham!C:C, "T21") - SUMIFS(NhatKy_ViPham!K:K, NhatKy_ViPham!E:E, "10_Sinh", NhatKy_ViPham!F:F, B40, NhatKy_ViPham!C:C, "T21")</f>
        <v>100</v>
      </c>
      <c r="AM40" s="6">
        <f>100 + SUMIFS(NhatKy_ViPham!J:J, NhatKy_ViPham!E:E, "10_Sinh", NhatKy_ViPham!F:F, B40, NhatKy_ViPham!C:C, "T22") - SUMIFS(NhatKy_ViPham!K:K, NhatKy_ViPham!E:E, "10_Sinh", NhatKy_ViPham!F:F, B40, NhatKy_ViPham!C:C, "T22")</f>
        <v>100</v>
      </c>
      <c r="AN40" s="6">
        <f>100 + SUMIFS(NhatKy_ViPham!J:J, NhatKy_ViPham!E:E, "10_Sinh", NhatKy_ViPham!F:F, B40, NhatKy_ViPham!C:C, "T23") - SUMIFS(NhatKy_ViPham!K:K, NhatKy_ViPham!E:E, "10_Sinh", NhatKy_ViPham!F:F, B40, NhatKy_ViPham!C:C, "T23")</f>
        <v>100</v>
      </c>
      <c r="AO40" s="6">
        <f>100 + SUMIFS(NhatKy_ViPham!J:J, NhatKy_ViPham!E:E, "10_Sinh", NhatKy_ViPham!F:F, B40, NhatKy_ViPham!C:C, "T24") - SUMIFS(NhatKy_ViPham!K:K, NhatKy_ViPham!E:E, "10_Sinh", NhatKy_ViPham!F:F, B40, NhatKy_ViPham!C:C, "T24")</f>
        <v>100</v>
      </c>
      <c r="AP40" s="6">
        <f>100 + SUMIFS(NhatKy_ViPham!J:J, NhatKy_ViPham!E:E, "10_Sinh", NhatKy_ViPham!F:F, B40, NhatKy_ViPham!C:C, "T25") - SUMIFS(NhatKy_ViPham!K:K, NhatKy_ViPham!E:E, "10_Sinh", NhatKy_ViPham!F:F, B40, NhatKy_ViPham!C:C, "T25")</f>
        <v>100</v>
      </c>
      <c r="AQ40" s="6">
        <f>100 + SUMIFS(NhatKy_ViPham!J:J, NhatKy_ViPham!E:E, "10_Sinh", NhatKy_ViPham!F:F, B40, NhatKy_ViPham!C:C, "T26") - SUMIFS(NhatKy_ViPham!K:K, NhatKy_ViPham!E:E, "10_Sinh", NhatKy_ViPham!F:F, B40, NhatKy_ViPham!C:C, "T26")</f>
        <v>100</v>
      </c>
      <c r="AR40" s="6">
        <f>100 + SUMIFS(NhatKy_ViPham!J:J, NhatKy_ViPham!E:E, "10_Sinh", NhatKy_ViPham!F:F, B40, NhatKy_ViPham!C:C, "T27") - SUMIFS(NhatKy_ViPham!K:K, NhatKy_ViPham!E:E, "10_Sinh", NhatKy_ViPham!F:F, B40, NhatKy_ViPham!C:C, "T27")</f>
        <v>100</v>
      </c>
      <c r="AS40" s="6">
        <f>100 + SUMIFS(NhatKy_ViPham!J:J, NhatKy_ViPham!E:E, "10_Sinh", NhatKy_ViPham!F:F, B40, NhatKy_ViPham!C:C, "T28") - SUMIFS(NhatKy_ViPham!K:K, NhatKy_ViPham!E:E, "10_Sinh", NhatKy_ViPham!F:F, B40, NhatKy_ViPham!C:C, "T28")</f>
        <v>100</v>
      </c>
      <c r="AT40" s="6">
        <f>100 + SUMIFS(NhatKy_ViPham!J:J, NhatKy_ViPham!E:E, "10_Sinh", NhatKy_ViPham!F:F, B40, NhatKy_ViPham!C:C, "T29") - SUMIFS(NhatKy_ViPham!K:K, NhatKy_ViPham!E:E, "10_Sinh", NhatKy_ViPham!F:F, B40, NhatKy_ViPham!C:C, "T29")</f>
        <v>100</v>
      </c>
      <c r="AU40" s="6">
        <f>100 + SUMIFS(NhatKy_ViPham!J:J, NhatKy_ViPham!E:E, "10_Sinh", NhatKy_ViPham!F:F, B40, NhatKy_ViPham!C:C, "T30") - SUMIFS(NhatKy_ViPham!K:K, NhatKy_ViPham!E:E, "10_Sinh", NhatKy_ViPham!F:F, B40, NhatKy_ViPham!C:C, "T30")</f>
        <v>100</v>
      </c>
      <c r="AV40" s="6">
        <f>100 + SUMIFS(NhatKy_ViPham!J:J, NhatKy_ViPham!E:E, "10_Sinh", NhatKy_ViPham!F:F, B40, NhatKy_ViPham!C:C, "T31") - SUMIFS(NhatKy_ViPham!K:K, NhatKy_ViPham!E:E, "10_Sinh", NhatKy_ViPham!F:F, B40, NhatKy_ViPham!C:C, "T31")</f>
        <v>100</v>
      </c>
      <c r="AW40" s="6">
        <f>100 + SUMIFS(NhatKy_ViPham!J:J, NhatKy_ViPham!E:E, "10_Sinh", NhatKy_ViPham!F:F, B40, NhatKy_ViPham!C:C, "T32") - SUMIFS(NhatKy_ViPham!K:K, NhatKy_ViPham!E:E, "10_Sinh", NhatKy_ViPham!F:F, B40, NhatKy_ViPham!C:C, "T32")</f>
        <v>100</v>
      </c>
      <c r="AX40" s="6">
        <f>100 + SUMIFS(NhatKy_ViPham!J:J, NhatKy_ViPham!E:E, "10_Sinh", NhatKy_ViPham!F:F, B40, NhatKy_ViPham!C:C, "T33") - SUMIFS(NhatKy_ViPham!K:K, NhatKy_ViPham!E:E, "10_Sinh", NhatKy_ViPham!F:F, B40, NhatKy_ViPham!C:C, "T33")</f>
        <v>100</v>
      </c>
      <c r="AY40" s="6">
        <f>100 + SUMIFS(NhatKy_ViPham!J:J, NhatKy_ViPham!E:E, "10_Sinh", NhatKy_ViPham!F:F, B40, NhatKy_ViPham!C:C, "T34") - SUMIFS(NhatKy_ViPham!K:K, NhatKy_ViPham!E:E, "10_Sinh", NhatKy_ViPham!F:F, B40, NhatKy_ViPham!C:C, "T34")</f>
        <v>100</v>
      </c>
      <c r="AZ40" s="6">
        <f>100 + SUMIFS(NhatKy_ViPham!J:J, NhatKy_ViPham!E:E, "10_Sinh", NhatKy_ViPham!F:F, B40, NhatKy_ViPham!C:C, "T35") - SUMIFS(NhatKy_ViPham!K:K, NhatKy_ViPham!E:E, "10_Sinh", NhatKy_ViPham!F:F, B40, NhatKy_ViPham!C:C, "T35")</f>
        <v>100</v>
      </c>
      <c r="BA40" s="12">
        <f t="shared" si="0"/>
        <v>100</v>
      </c>
      <c r="BB40" s="11" t="s">
        <v>430</v>
      </c>
      <c r="BC40" s="16" t="str">
        <f t="shared" si="1"/>
        <v>Tốt</v>
      </c>
      <c r="BD40" s="15" t="str">
        <f t="shared" si="2"/>
        <v>🟢 BÌNH THƯỜNG</v>
      </c>
    </row>
    <row r="41" spans="1:56" x14ac:dyDescent="0.25">
      <c r="A41" s="4">
        <v>33</v>
      </c>
      <c r="B41" s="10" t="s">
        <v>850</v>
      </c>
      <c r="C41" s="4" t="s">
        <v>643</v>
      </c>
      <c r="D41" s="4" t="s">
        <v>435</v>
      </c>
      <c r="E41" s="11" t="s">
        <v>430</v>
      </c>
      <c r="F41" s="7">
        <f>SUMIFS(NhatKy_ViPham!K:K, NhatKy_ViPham!E:E, "10_Sinh", NhatKy_ViPham!F:F, B41, NhatKy_ViPham!H:H, "L01")</f>
        <v>0</v>
      </c>
      <c r="G41" s="7">
        <f>SUMIFS(NhatKy_ViPham!K:K, NhatKy_ViPham!E:E, "10_Sinh", NhatKy_ViPham!F:F, B41, NhatKy_ViPham!H:H, "L02")</f>
        <v>0</v>
      </c>
      <c r="H41" s="7">
        <f>SUMIFS(NhatKy_ViPham!K:K, NhatKy_ViPham!E:E, "10_Sinh", NhatKy_ViPham!F:F, B41, NhatKy_ViPham!H:H, "L03")</f>
        <v>0</v>
      </c>
      <c r="I41" s="7">
        <f>SUMIFS(NhatKy_ViPham!K:K, NhatKy_ViPham!E:E, "10_Sinh", NhatKy_ViPham!F:F, B41, NhatKy_ViPham!H:H, "L04")</f>
        <v>0</v>
      </c>
      <c r="J41" s="7">
        <f>SUMIFS(NhatKy_ViPham!K:K, NhatKy_ViPham!E:E, "10_Sinh", NhatKy_ViPham!F:F, B41, NhatKy_ViPham!H:H, "L05")</f>
        <v>0</v>
      </c>
      <c r="K41" s="7">
        <f>SUMIFS(NhatKy_ViPham!K:K, NhatKy_ViPham!E:E, "10_Sinh", NhatKy_ViPham!F:F, B41, NhatKy_ViPham!H:H, "L06")</f>
        <v>0</v>
      </c>
      <c r="L41" s="7">
        <f>SUMIFS(NhatKy_ViPham!K:K, NhatKy_ViPham!E:E, "10_Sinh", NhatKy_ViPham!F:F, B41, NhatKy_ViPham!H:H, "L07")</f>
        <v>0</v>
      </c>
      <c r="M41" s="7">
        <f>SUMIFS(NhatKy_ViPham!K:K, NhatKy_ViPham!E:E, "10_Sinh", NhatKy_ViPham!F:F, B41, NhatKy_ViPham!H:H, "L08")</f>
        <v>0</v>
      </c>
      <c r="N41" s="7">
        <f>SUMIFS(NhatKy_ViPham!K:K, NhatKy_ViPham!E:E, "10_Sinh", NhatKy_ViPham!F:F, B41, NhatKy_ViPham!H:H, "L09")</f>
        <v>0</v>
      </c>
      <c r="O41" s="7">
        <f>SUMIFS(NhatKy_ViPham!K:K, NhatKy_ViPham!E:E, "10_Sinh", NhatKy_ViPham!F:F, B41, NhatKy_ViPham!H:H, "L10")</f>
        <v>0</v>
      </c>
      <c r="P41" s="12">
        <f>SUMIFS(NhatKy_ViPham!J:J, NhatKy_ViPham!E:E, "10_Sinh", NhatKy_ViPham!F:F, B41)</f>
        <v>0</v>
      </c>
      <c r="Q41" s="13">
        <f>SUMIFS(NhatKy_ViPham!K:K, NhatKy_ViPham!E:E, "10_Sinh", NhatKy_ViPham!F:F, B41)</f>
        <v>0</v>
      </c>
      <c r="R41" s="7">
        <f>100 + SUMIFS(NhatKy_ViPham!J:J, NhatKy_ViPham!E:E, "10_Sinh", NhatKy_ViPham!F:F, B41, NhatKy_ViPham!C:C, "T1") - SUMIFS(NhatKy_ViPham!K:K, NhatKy_ViPham!E:E, "10_Sinh", NhatKy_ViPham!F:F, B41, NhatKy_ViPham!C:C, "T1")</f>
        <v>100</v>
      </c>
      <c r="S41" s="7">
        <f>100 + SUMIFS(NhatKy_ViPham!J:J, NhatKy_ViPham!E:E, "10_Sinh", NhatKy_ViPham!F:F, B41, NhatKy_ViPham!C:C, "T2") - SUMIFS(NhatKy_ViPham!K:K, NhatKy_ViPham!E:E, "10_Sinh", NhatKy_ViPham!F:F, B41, NhatKy_ViPham!C:C, "T2")</f>
        <v>100</v>
      </c>
      <c r="T41" s="7">
        <f>100 + SUMIFS(NhatKy_ViPham!J:J, NhatKy_ViPham!E:E, "10_Sinh", NhatKy_ViPham!F:F, B41, NhatKy_ViPham!C:C, "T3") - SUMIFS(NhatKy_ViPham!K:K, NhatKy_ViPham!E:E, "10_Sinh", NhatKy_ViPham!F:F, B41, NhatKy_ViPham!C:C, "T3")</f>
        <v>100</v>
      </c>
      <c r="U41" s="7">
        <f>100 + SUMIFS(NhatKy_ViPham!J:J, NhatKy_ViPham!E:E, "10_Sinh", NhatKy_ViPham!F:F, B41, NhatKy_ViPham!C:C, "T4") - SUMIFS(NhatKy_ViPham!K:K, NhatKy_ViPham!E:E, "10_Sinh", NhatKy_ViPham!F:F, B41, NhatKy_ViPham!C:C, "T4")</f>
        <v>100</v>
      </c>
      <c r="V41" s="7">
        <f>100 + SUMIFS(NhatKy_ViPham!J:J, NhatKy_ViPham!E:E, "10_Sinh", NhatKy_ViPham!F:F, B41, NhatKy_ViPham!C:C, "T5") - SUMIFS(NhatKy_ViPham!K:K, NhatKy_ViPham!E:E, "10_Sinh", NhatKy_ViPham!F:F, B41, NhatKy_ViPham!C:C, "T5")</f>
        <v>100</v>
      </c>
      <c r="W41" s="7">
        <f>100 + SUMIFS(NhatKy_ViPham!J:J, NhatKy_ViPham!E:E, "10_Sinh", NhatKy_ViPham!F:F, B41, NhatKy_ViPham!C:C, "T6") - SUMIFS(NhatKy_ViPham!K:K, NhatKy_ViPham!E:E, "10_Sinh", NhatKy_ViPham!F:F, B41, NhatKy_ViPham!C:C, "T6")</f>
        <v>100</v>
      </c>
      <c r="X41" s="7">
        <f>100 + SUMIFS(NhatKy_ViPham!J:J, NhatKy_ViPham!E:E, "10_Sinh", NhatKy_ViPham!F:F, B41, NhatKy_ViPham!C:C, "T7") - SUMIFS(NhatKy_ViPham!K:K, NhatKy_ViPham!E:E, "10_Sinh", NhatKy_ViPham!F:F, B41, NhatKy_ViPham!C:C, "T7")</f>
        <v>100</v>
      </c>
      <c r="Y41" s="7">
        <f>100 + SUMIFS(NhatKy_ViPham!J:J, NhatKy_ViPham!E:E, "10_Sinh", NhatKy_ViPham!F:F, B41, NhatKy_ViPham!C:C, "T8") - SUMIFS(NhatKy_ViPham!K:K, NhatKy_ViPham!E:E, "10_Sinh", NhatKy_ViPham!F:F, B41, NhatKy_ViPham!C:C, "T8")</f>
        <v>100</v>
      </c>
      <c r="Z41" s="7">
        <f>100 + SUMIFS(NhatKy_ViPham!J:J, NhatKy_ViPham!E:E, "10_Sinh", NhatKy_ViPham!F:F, B41, NhatKy_ViPham!C:C, "T9") - SUMIFS(NhatKy_ViPham!K:K, NhatKy_ViPham!E:E, "10_Sinh", NhatKy_ViPham!F:F, B41, NhatKy_ViPham!C:C, "T9")</f>
        <v>100</v>
      </c>
      <c r="AA41" s="7">
        <f>100 + SUMIFS(NhatKy_ViPham!J:J, NhatKy_ViPham!E:E, "10_Sinh", NhatKy_ViPham!F:F, B41, NhatKy_ViPham!C:C, "T10") - SUMIFS(NhatKy_ViPham!K:K, NhatKy_ViPham!E:E, "10_Sinh", NhatKy_ViPham!F:F, B41, NhatKy_ViPham!C:C, "T10")</f>
        <v>100</v>
      </c>
      <c r="AB41" s="7">
        <f>100 + SUMIFS(NhatKy_ViPham!J:J, NhatKy_ViPham!E:E, "10_Sinh", NhatKy_ViPham!F:F, B41, NhatKy_ViPham!C:C, "T11") - SUMIFS(NhatKy_ViPham!K:K, NhatKy_ViPham!E:E, "10_Sinh", NhatKy_ViPham!F:F, B41, NhatKy_ViPham!C:C, "T11")</f>
        <v>100</v>
      </c>
      <c r="AC41" s="7">
        <f>100 + SUMIFS(NhatKy_ViPham!J:J, NhatKy_ViPham!E:E, "10_Sinh", NhatKy_ViPham!F:F, B41, NhatKy_ViPham!C:C, "T12") - SUMIFS(NhatKy_ViPham!K:K, NhatKy_ViPham!E:E, "10_Sinh", NhatKy_ViPham!F:F, B41, NhatKy_ViPham!C:C, "T12")</f>
        <v>100</v>
      </c>
      <c r="AD41" s="7">
        <f>100 + SUMIFS(NhatKy_ViPham!J:J, NhatKy_ViPham!E:E, "10_Sinh", NhatKy_ViPham!F:F, B41, NhatKy_ViPham!C:C, "T13") - SUMIFS(NhatKy_ViPham!K:K, NhatKy_ViPham!E:E, "10_Sinh", NhatKy_ViPham!F:F, B41, NhatKy_ViPham!C:C, "T13")</f>
        <v>100</v>
      </c>
      <c r="AE41" s="7">
        <f>100 + SUMIFS(NhatKy_ViPham!J:J, NhatKy_ViPham!E:E, "10_Sinh", NhatKy_ViPham!F:F, B41, NhatKy_ViPham!C:C, "T14") - SUMIFS(NhatKy_ViPham!K:K, NhatKy_ViPham!E:E, "10_Sinh", NhatKy_ViPham!F:F, B41, NhatKy_ViPham!C:C, "T14")</f>
        <v>100</v>
      </c>
      <c r="AF41" s="7">
        <f>100 + SUMIFS(NhatKy_ViPham!J:J, NhatKy_ViPham!E:E, "10_Sinh", NhatKy_ViPham!F:F, B41, NhatKy_ViPham!C:C, "T15") - SUMIFS(NhatKy_ViPham!K:K, NhatKy_ViPham!E:E, "10_Sinh", NhatKy_ViPham!F:F, B41, NhatKy_ViPham!C:C, "T15")</f>
        <v>100</v>
      </c>
      <c r="AG41" s="7">
        <f>100 + SUMIFS(NhatKy_ViPham!J:J, NhatKy_ViPham!E:E, "10_Sinh", NhatKy_ViPham!F:F, B41, NhatKy_ViPham!C:C, "T16") - SUMIFS(NhatKy_ViPham!K:K, NhatKy_ViPham!E:E, "10_Sinh", NhatKy_ViPham!F:F, B41, NhatKy_ViPham!C:C, "T16")</f>
        <v>100</v>
      </c>
      <c r="AH41" s="7">
        <f>100 + SUMIFS(NhatKy_ViPham!J:J, NhatKy_ViPham!E:E, "10_Sinh", NhatKy_ViPham!F:F, B41, NhatKy_ViPham!C:C, "T17") - SUMIFS(NhatKy_ViPham!K:K, NhatKy_ViPham!E:E, "10_Sinh", NhatKy_ViPham!F:F, B41, NhatKy_ViPham!C:C, "T17")</f>
        <v>100</v>
      </c>
      <c r="AI41" s="7">
        <f>100 + SUMIFS(NhatKy_ViPham!J:J, NhatKy_ViPham!E:E, "10_Sinh", NhatKy_ViPham!F:F, B41, NhatKy_ViPham!C:C, "T18") - SUMIFS(NhatKy_ViPham!K:K, NhatKy_ViPham!E:E, "10_Sinh", NhatKy_ViPham!F:F, B41, NhatKy_ViPham!C:C, "T18")</f>
        <v>100</v>
      </c>
      <c r="AJ41" s="7">
        <f>100 + SUMIFS(NhatKy_ViPham!J:J, NhatKy_ViPham!E:E, "10_Sinh", NhatKy_ViPham!F:F, B41, NhatKy_ViPham!C:C, "T19") - SUMIFS(NhatKy_ViPham!K:K, NhatKy_ViPham!E:E, "10_Sinh", NhatKy_ViPham!F:F, B41, NhatKy_ViPham!C:C, "T19")</f>
        <v>100</v>
      </c>
      <c r="AK41" s="7">
        <f>100 + SUMIFS(NhatKy_ViPham!J:J, NhatKy_ViPham!E:E, "10_Sinh", NhatKy_ViPham!F:F, B41, NhatKy_ViPham!C:C, "T20") - SUMIFS(NhatKy_ViPham!K:K, NhatKy_ViPham!E:E, "10_Sinh", NhatKy_ViPham!F:F, B41, NhatKy_ViPham!C:C, "T20")</f>
        <v>100</v>
      </c>
      <c r="AL41" s="7">
        <f>100 + SUMIFS(NhatKy_ViPham!J:J, NhatKy_ViPham!E:E, "10_Sinh", NhatKy_ViPham!F:F, B41, NhatKy_ViPham!C:C, "T21") - SUMIFS(NhatKy_ViPham!K:K, NhatKy_ViPham!E:E, "10_Sinh", NhatKy_ViPham!F:F, B41, NhatKy_ViPham!C:C, "T21")</f>
        <v>100</v>
      </c>
      <c r="AM41" s="7">
        <f>100 + SUMIFS(NhatKy_ViPham!J:J, NhatKy_ViPham!E:E, "10_Sinh", NhatKy_ViPham!F:F, B41, NhatKy_ViPham!C:C, "T22") - SUMIFS(NhatKy_ViPham!K:K, NhatKy_ViPham!E:E, "10_Sinh", NhatKy_ViPham!F:F, B41, NhatKy_ViPham!C:C, "T22")</f>
        <v>100</v>
      </c>
      <c r="AN41" s="7">
        <f>100 + SUMIFS(NhatKy_ViPham!J:J, NhatKy_ViPham!E:E, "10_Sinh", NhatKy_ViPham!F:F, B41, NhatKy_ViPham!C:C, "T23") - SUMIFS(NhatKy_ViPham!K:K, NhatKy_ViPham!E:E, "10_Sinh", NhatKy_ViPham!F:F, B41, NhatKy_ViPham!C:C, "T23")</f>
        <v>100</v>
      </c>
      <c r="AO41" s="7">
        <f>100 + SUMIFS(NhatKy_ViPham!J:J, NhatKy_ViPham!E:E, "10_Sinh", NhatKy_ViPham!F:F, B41, NhatKy_ViPham!C:C, "T24") - SUMIFS(NhatKy_ViPham!K:K, NhatKy_ViPham!E:E, "10_Sinh", NhatKy_ViPham!F:F, B41, NhatKy_ViPham!C:C, "T24")</f>
        <v>100</v>
      </c>
      <c r="AP41" s="7">
        <f>100 + SUMIFS(NhatKy_ViPham!J:J, NhatKy_ViPham!E:E, "10_Sinh", NhatKy_ViPham!F:F, B41, NhatKy_ViPham!C:C, "T25") - SUMIFS(NhatKy_ViPham!K:K, NhatKy_ViPham!E:E, "10_Sinh", NhatKy_ViPham!F:F, B41, NhatKy_ViPham!C:C, "T25")</f>
        <v>100</v>
      </c>
      <c r="AQ41" s="7">
        <f>100 + SUMIFS(NhatKy_ViPham!J:J, NhatKy_ViPham!E:E, "10_Sinh", NhatKy_ViPham!F:F, B41, NhatKy_ViPham!C:C, "T26") - SUMIFS(NhatKy_ViPham!K:K, NhatKy_ViPham!E:E, "10_Sinh", NhatKy_ViPham!F:F, B41, NhatKy_ViPham!C:C, "T26")</f>
        <v>100</v>
      </c>
      <c r="AR41" s="7">
        <f>100 + SUMIFS(NhatKy_ViPham!J:J, NhatKy_ViPham!E:E, "10_Sinh", NhatKy_ViPham!F:F, B41, NhatKy_ViPham!C:C, "T27") - SUMIFS(NhatKy_ViPham!K:K, NhatKy_ViPham!E:E, "10_Sinh", NhatKy_ViPham!F:F, B41, NhatKy_ViPham!C:C, "T27")</f>
        <v>100</v>
      </c>
      <c r="AS41" s="7">
        <f>100 + SUMIFS(NhatKy_ViPham!J:J, NhatKy_ViPham!E:E, "10_Sinh", NhatKy_ViPham!F:F, B41, NhatKy_ViPham!C:C, "T28") - SUMIFS(NhatKy_ViPham!K:K, NhatKy_ViPham!E:E, "10_Sinh", NhatKy_ViPham!F:F, B41, NhatKy_ViPham!C:C, "T28")</f>
        <v>100</v>
      </c>
      <c r="AT41" s="7">
        <f>100 + SUMIFS(NhatKy_ViPham!J:J, NhatKy_ViPham!E:E, "10_Sinh", NhatKy_ViPham!F:F, B41, NhatKy_ViPham!C:C, "T29") - SUMIFS(NhatKy_ViPham!K:K, NhatKy_ViPham!E:E, "10_Sinh", NhatKy_ViPham!F:F, B41, NhatKy_ViPham!C:C, "T29")</f>
        <v>100</v>
      </c>
      <c r="AU41" s="7">
        <f>100 + SUMIFS(NhatKy_ViPham!J:J, NhatKy_ViPham!E:E, "10_Sinh", NhatKy_ViPham!F:F, B41, NhatKy_ViPham!C:C, "T30") - SUMIFS(NhatKy_ViPham!K:K, NhatKy_ViPham!E:E, "10_Sinh", NhatKy_ViPham!F:F, B41, NhatKy_ViPham!C:C, "T30")</f>
        <v>100</v>
      </c>
      <c r="AV41" s="7">
        <f>100 + SUMIFS(NhatKy_ViPham!J:J, NhatKy_ViPham!E:E, "10_Sinh", NhatKy_ViPham!F:F, B41, NhatKy_ViPham!C:C, "T31") - SUMIFS(NhatKy_ViPham!K:K, NhatKy_ViPham!E:E, "10_Sinh", NhatKy_ViPham!F:F, B41, NhatKy_ViPham!C:C, "T31")</f>
        <v>100</v>
      </c>
      <c r="AW41" s="7">
        <f>100 + SUMIFS(NhatKy_ViPham!J:J, NhatKy_ViPham!E:E, "10_Sinh", NhatKy_ViPham!F:F, B41, NhatKy_ViPham!C:C, "T32") - SUMIFS(NhatKy_ViPham!K:K, NhatKy_ViPham!E:E, "10_Sinh", NhatKy_ViPham!F:F, B41, NhatKy_ViPham!C:C, "T32")</f>
        <v>100</v>
      </c>
      <c r="AX41" s="7">
        <f>100 + SUMIFS(NhatKy_ViPham!J:J, NhatKy_ViPham!E:E, "10_Sinh", NhatKy_ViPham!F:F, B41, NhatKy_ViPham!C:C, "T33") - SUMIFS(NhatKy_ViPham!K:K, NhatKy_ViPham!E:E, "10_Sinh", NhatKy_ViPham!F:F, B41, NhatKy_ViPham!C:C, "T33")</f>
        <v>100</v>
      </c>
      <c r="AY41" s="7">
        <f>100 + SUMIFS(NhatKy_ViPham!J:J, NhatKy_ViPham!E:E, "10_Sinh", NhatKy_ViPham!F:F, B41, NhatKy_ViPham!C:C, "T34") - SUMIFS(NhatKy_ViPham!K:K, NhatKy_ViPham!E:E, "10_Sinh", NhatKy_ViPham!F:F, B41, NhatKy_ViPham!C:C, "T34")</f>
        <v>100</v>
      </c>
      <c r="AZ41" s="7">
        <f>100 + SUMIFS(NhatKy_ViPham!J:J, NhatKy_ViPham!E:E, "10_Sinh", NhatKy_ViPham!F:F, B41, NhatKy_ViPham!C:C, "T35") - SUMIFS(NhatKy_ViPham!K:K, NhatKy_ViPham!E:E, "10_Sinh", NhatKy_ViPham!F:F, B41, NhatKy_ViPham!C:C, "T35")</f>
        <v>100</v>
      </c>
      <c r="BA41" s="12">
        <f t="shared" si="0"/>
        <v>100</v>
      </c>
      <c r="BB41" s="11" t="s">
        <v>430</v>
      </c>
      <c r="BC41" s="14" t="str">
        <f t="shared" si="1"/>
        <v>Tốt</v>
      </c>
      <c r="BD41" s="10" t="str">
        <f t="shared" si="2"/>
        <v>🟢 BÌNH THƯỜNG</v>
      </c>
    </row>
    <row r="42" spans="1:56" x14ac:dyDescent="0.25">
      <c r="A42" s="5">
        <v>34</v>
      </c>
      <c r="B42" s="15" t="s">
        <v>851</v>
      </c>
      <c r="C42" s="5" t="s">
        <v>852</v>
      </c>
      <c r="D42" s="5" t="s">
        <v>429</v>
      </c>
      <c r="E42" s="11" t="s">
        <v>430</v>
      </c>
      <c r="F42" s="6">
        <f>SUMIFS(NhatKy_ViPham!K:K, NhatKy_ViPham!E:E, "10_Sinh", NhatKy_ViPham!F:F, B42, NhatKy_ViPham!H:H, "L01")</f>
        <v>0</v>
      </c>
      <c r="G42" s="6">
        <f>SUMIFS(NhatKy_ViPham!K:K, NhatKy_ViPham!E:E, "10_Sinh", NhatKy_ViPham!F:F, B42, NhatKy_ViPham!H:H, "L02")</f>
        <v>0</v>
      </c>
      <c r="H42" s="6">
        <f>SUMIFS(NhatKy_ViPham!K:K, NhatKy_ViPham!E:E, "10_Sinh", NhatKy_ViPham!F:F, B42, NhatKy_ViPham!H:H, "L03")</f>
        <v>0</v>
      </c>
      <c r="I42" s="6">
        <f>SUMIFS(NhatKy_ViPham!K:K, NhatKy_ViPham!E:E, "10_Sinh", NhatKy_ViPham!F:F, B42, NhatKy_ViPham!H:H, "L04")</f>
        <v>0</v>
      </c>
      <c r="J42" s="6">
        <f>SUMIFS(NhatKy_ViPham!K:K, NhatKy_ViPham!E:E, "10_Sinh", NhatKy_ViPham!F:F, B42, NhatKy_ViPham!H:H, "L05")</f>
        <v>0</v>
      </c>
      <c r="K42" s="6">
        <f>SUMIFS(NhatKy_ViPham!K:K, NhatKy_ViPham!E:E, "10_Sinh", NhatKy_ViPham!F:F, B42, NhatKy_ViPham!H:H, "L06")</f>
        <v>0</v>
      </c>
      <c r="L42" s="6">
        <f>SUMIFS(NhatKy_ViPham!K:K, NhatKy_ViPham!E:E, "10_Sinh", NhatKy_ViPham!F:F, B42, NhatKy_ViPham!H:H, "L07")</f>
        <v>0</v>
      </c>
      <c r="M42" s="6">
        <f>SUMIFS(NhatKy_ViPham!K:K, NhatKy_ViPham!E:E, "10_Sinh", NhatKy_ViPham!F:F, B42, NhatKy_ViPham!H:H, "L08")</f>
        <v>0</v>
      </c>
      <c r="N42" s="6">
        <f>SUMIFS(NhatKy_ViPham!K:K, NhatKy_ViPham!E:E, "10_Sinh", NhatKy_ViPham!F:F, B42, NhatKy_ViPham!H:H, "L09")</f>
        <v>0</v>
      </c>
      <c r="O42" s="6">
        <f>SUMIFS(NhatKy_ViPham!K:K, NhatKy_ViPham!E:E, "10_Sinh", NhatKy_ViPham!F:F, B42, NhatKy_ViPham!H:H, "L10")</f>
        <v>0</v>
      </c>
      <c r="P42" s="12">
        <f>SUMIFS(NhatKy_ViPham!J:J, NhatKy_ViPham!E:E, "10_Sinh", NhatKy_ViPham!F:F, B42)</f>
        <v>0</v>
      </c>
      <c r="Q42" s="13">
        <f>SUMIFS(NhatKy_ViPham!K:K, NhatKy_ViPham!E:E, "10_Sinh", NhatKy_ViPham!F:F, B42)</f>
        <v>0</v>
      </c>
      <c r="R42" s="6">
        <f>100 + SUMIFS(NhatKy_ViPham!J:J, NhatKy_ViPham!E:E, "10_Sinh", NhatKy_ViPham!F:F, B42, NhatKy_ViPham!C:C, "T1") - SUMIFS(NhatKy_ViPham!K:K, NhatKy_ViPham!E:E, "10_Sinh", NhatKy_ViPham!F:F, B42, NhatKy_ViPham!C:C, "T1")</f>
        <v>100</v>
      </c>
      <c r="S42" s="6">
        <f>100 + SUMIFS(NhatKy_ViPham!J:J, NhatKy_ViPham!E:E, "10_Sinh", NhatKy_ViPham!F:F, B42, NhatKy_ViPham!C:C, "T2") - SUMIFS(NhatKy_ViPham!K:K, NhatKy_ViPham!E:E, "10_Sinh", NhatKy_ViPham!F:F, B42, NhatKy_ViPham!C:C, "T2")</f>
        <v>100</v>
      </c>
      <c r="T42" s="6">
        <f>100 + SUMIFS(NhatKy_ViPham!J:J, NhatKy_ViPham!E:E, "10_Sinh", NhatKy_ViPham!F:F, B42, NhatKy_ViPham!C:C, "T3") - SUMIFS(NhatKy_ViPham!K:K, NhatKy_ViPham!E:E, "10_Sinh", NhatKy_ViPham!F:F, B42, NhatKy_ViPham!C:C, "T3")</f>
        <v>100</v>
      </c>
      <c r="U42" s="6">
        <f>100 + SUMIFS(NhatKy_ViPham!J:J, NhatKy_ViPham!E:E, "10_Sinh", NhatKy_ViPham!F:F, B42, NhatKy_ViPham!C:C, "T4") - SUMIFS(NhatKy_ViPham!K:K, NhatKy_ViPham!E:E, "10_Sinh", NhatKy_ViPham!F:F, B42, NhatKy_ViPham!C:C, "T4")</f>
        <v>100</v>
      </c>
      <c r="V42" s="6">
        <f>100 + SUMIFS(NhatKy_ViPham!J:J, NhatKy_ViPham!E:E, "10_Sinh", NhatKy_ViPham!F:F, B42, NhatKy_ViPham!C:C, "T5") - SUMIFS(NhatKy_ViPham!K:K, NhatKy_ViPham!E:E, "10_Sinh", NhatKy_ViPham!F:F, B42, NhatKy_ViPham!C:C, "T5")</f>
        <v>100</v>
      </c>
      <c r="W42" s="6">
        <f>100 + SUMIFS(NhatKy_ViPham!J:J, NhatKy_ViPham!E:E, "10_Sinh", NhatKy_ViPham!F:F, B42, NhatKy_ViPham!C:C, "T6") - SUMIFS(NhatKy_ViPham!K:K, NhatKy_ViPham!E:E, "10_Sinh", NhatKy_ViPham!F:F, B42, NhatKy_ViPham!C:C, "T6")</f>
        <v>100</v>
      </c>
      <c r="X42" s="6">
        <f>100 + SUMIFS(NhatKy_ViPham!J:J, NhatKy_ViPham!E:E, "10_Sinh", NhatKy_ViPham!F:F, B42, NhatKy_ViPham!C:C, "T7") - SUMIFS(NhatKy_ViPham!K:K, NhatKy_ViPham!E:E, "10_Sinh", NhatKy_ViPham!F:F, B42, NhatKy_ViPham!C:C, "T7")</f>
        <v>100</v>
      </c>
      <c r="Y42" s="6">
        <f>100 + SUMIFS(NhatKy_ViPham!J:J, NhatKy_ViPham!E:E, "10_Sinh", NhatKy_ViPham!F:F, B42, NhatKy_ViPham!C:C, "T8") - SUMIFS(NhatKy_ViPham!K:K, NhatKy_ViPham!E:E, "10_Sinh", NhatKy_ViPham!F:F, B42, NhatKy_ViPham!C:C, "T8")</f>
        <v>100</v>
      </c>
      <c r="Z42" s="6">
        <f>100 + SUMIFS(NhatKy_ViPham!J:J, NhatKy_ViPham!E:E, "10_Sinh", NhatKy_ViPham!F:F, B42, NhatKy_ViPham!C:C, "T9") - SUMIFS(NhatKy_ViPham!K:K, NhatKy_ViPham!E:E, "10_Sinh", NhatKy_ViPham!F:F, B42, NhatKy_ViPham!C:C, "T9")</f>
        <v>100</v>
      </c>
      <c r="AA42" s="6">
        <f>100 + SUMIFS(NhatKy_ViPham!J:J, NhatKy_ViPham!E:E, "10_Sinh", NhatKy_ViPham!F:F, B42, NhatKy_ViPham!C:C, "T10") - SUMIFS(NhatKy_ViPham!K:K, NhatKy_ViPham!E:E, "10_Sinh", NhatKy_ViPham!F:F, B42, NhatKy_ViPham!C:C, "T10")</f>
        <v>100</v>
      </c>
      <c r="AB42" s="6">
        <f>100 + SUMIFS(NhatKy_ViPham!J:J, NhatKy_ViPham!E:E, "10_Sinh", NhatKy_ViPham!F:F, B42, NhatKy_ViPham!C:C, "T11") - SUMIFS(NhatKy_ViPham!K:K, NhatKy_ViPham!E:E, "10_Sinh", NhatKy_ViPham!F:F, B42, NhatKy_ViPham!C:C, "T11")</f>
        <v>100</v>
      </c>
      <c r="AC42" s="6">
        <f>100 + SUMIFS(NhatKy_ViPham!J:J, NhatKy_ViPham!E:E, "10_Sinh", NhatKy_ViPham!F:F, B42, NhatKy_ViPham!C:C, "T12") - SUMIFS(NhatKy_ViPham!K:K, NhatKy_ViPham!E:E, "10_Sinh", NhatKy_ViPham!F:F, B42, NhatKy_ViPham!C:C, "T12")</f>
        <v>100</v>
      </c>
      <c r="AD42" s="6">
        <f>100 + SUMIFS(NhatKy_ViPham!J:J, NhatKy_ViPham!E:E, "10_Sinh", NhatKy_ViPham!F:F, B42, NhatKy_ViPham!C:C, "T13") - SUMIFS(NhatKy_ViPham!K:K, NhatKy_ViPham!E:E, "10_Sinh", NhatKy_ViPham!F:F, B42, NhatKy_ViPham!C:C, "T13")</f>
        <v>100</v>
      </c>
      <c r="AE42" s="6">
        <f>100 + SUMIFS(NhatKy_ViPham!J:J, NhatKy_ViPham!E:E, "10_Sinh", NhatKy_ViPham!F:F, B42, NhatKy_ViPham!C:C, "T14") - SUMIFS(NhatKy_ViPham!K:K, NhatKy_ViPham!E:E, "10_Sinh", NhatKy_ViPham!F:F, B42, NhatKy_ViPham!C:C, "T14")</f>
        <v>100</v>
      </c>
      <c r="AF42" s="6">
        <f>100 + SUMIFS(NhatKy_ViPham!J:J, NhatKy_ViPham!E:E, "10_Sinh", NhatKy_ViPham!F:F, B42, NhatKy_ViPham!C:C, "T15") - SUMIFS(NhatKy_ViPham!K:K, NhatKy_ViPham!E:E, "10_Sinh", NhatKy_ViPham!F:F, B42, NhatKy_ViPham!C:C, "T15")</f>
        <v>100</v>
      </c>
      <c r="AG42" s="6">
        <f>100 + SUMIFS(NhatKy_ViPham!J:J, NhatKy_ViPham!E:E, "10_Sinh", NhatKy_ViPham!F:F, B42, NhatKy_ViPham!C:C, "T16") - SUMIFS(NhatKy_ViPham!K:K, NhatKy_ViPham!E:E, "10_Sinh", NhatKy_ViPham!F:F, B42, NhatKy_ViPham!C:C, "T16")</f>
        <v>100</v>
      </c>
      <c r="AH42" s="6">
        <f>100 + SUMIFS(NhatKy_ViPham!J:J, NhatKy_ViPham!E:E, "10_Sinh", NhatKy_ViPham!F:F, B42, NhatKy_ViPham!C:C, "T17") - SUMIFS(NhatKy_ViPham!K:K, NhatKy_ViPham!E:E, "10_Sinh", NhatKy_ViPham!F:F, B42, NhatKy_ViPham!C:C, "T17")</f>
        <v>100</v>
      </c>
      <c r="AI42" s="6">
        <f>100 + SUMIFS(NhatKy_ViPham!J:J, NhatKy_ViPham!E:E, "10_Sinh", NhatKy_ViPham!F:F, B42, NhatKy_ViPham!C:C, "T18") - SUMIFS(NhatKy_ViPham!K:K, NhatKy_ViPham!E:E, "10_Sinh", NhatKy_ViPham!F:F, B42, NhatKy_ViPham!C:C, "T18")</f>
        <v>100</v>
      </c>
      <c r="AJ42" s="6">
        <f>100 + SUMIFS(NhatKy_ViPham!J:J, NhatKy_ViPham!E:E, "10_Sinh", NhatKy_ViPham!F:F, B42, NhatKy_ViPham!C:C, "T19") - SUMIFS(NhatKy_ViPham!K:K, NhatKy_ViPham!E:E, "10_Sinh", NhatKy_ViPham!F:F, B42, NhatKy_ViPham!C:C, "T19")</f>
        <v>100</v>
      </c>
      <c r="AK42" s="6">
        <f>100 + SUMIFS(NhatKy_ViPham!J:J, NhatKy_ViPham!E:E, "10_Sinh", NhatKy_ViPham!F:F, B42, NhatKy_ViPham!C:C, "T20") - SUMIFS(NhatKy_ViPham!K:K, NhatKy_ViPham!E:E, "10_Sinh", NhatKy_ViPham!F:F, B42, NhatKy_ViPham!C:C, "T20")</f>
        <v>100</v>
      </c>
      <c r="AL42" s="6">
        <f>100 + SUMIFS(NhatKy_ViPham!J:J, NhatKy_ViPham!E:E, "10_Sinh", NhatKy_ViPham!F:F, B42, NhatKy_ViPham!C:C, "T21") - SUMIFS(NhatKy_ViPham!K:K, NhatKy_ViPham!E:E, "10_Sinh", NhatKy_ViPham!F:F, B42, NhatKy_ViPham!C:C, "T21")</f>
        <v>100</v>
      </c>
      <c r="AM42" s="6">
        <f>100 + SUMIFS(NhatKy_ViPham!J:J, NhatKy_ViPham!E:E, "10_Sinh", NhatKy_ViPham!F:F, B42, NhatKy_ViPham!C:C, "T22") - SUMIFS(NhatKy_ViPham!K:K, NhatKy_ViPham!E:E, "10_Sinh", NhatKy_ViPham!F:F, B42, NhatKy_ViPham!C:C, "T22")</f>
        <v>100</v>
      </c>
      <c r="AN42" s="6">
        <f>100 + SUMIFS(NhatKy_ViPham!J:J, NhatKy_ViPham!E:E, "10_Sinh", NhatKy_ViPham!F:F, B42, NhatKy_ViPham!C:C, "T23") - SUMIFS(NhatKy_ViPham!K:K, NhatKy_ViPham!E:E, "10_Sinh", NhatKy_ViPham!F:F, B42, NhatKy_ViPham!C:C, "T23")</f>
        <v>100</v>
      </c>
      <c r="AO42" s="6">
        <f>100 + SUMIFS(NhatKy_ViPham!J:J, NhatKy_ViPham!E:E, "10_Sinh", NhatKy_ViPham!F:F, B42, NhatKy_ViPham!C:C, "T24") - SUMIFS(NhatKy_ViPham!K:K, NhatKy_ViPham!E:E, "10_Sinh", NhatKy_ViPham!F:F, B42, NhatKy_ViPham!C:C, "T24")</f>
        <v>100</v>
      </c>
      <c r="AP42" s="6">
        <f>100 + SUMIFS(NhatKy_ViPham!J:J, NhatKy_ViPham!E:E, "10_Sinh", NhatKy_ViPham!F:F, B42, NhatKy_ViPham!C:C, "T25") - SUMIFS(NhatKy_ViPham!K:K, NhatKy_ViPham!E:E, "10_Sinh", NhatKy_ViPham!F:F, B42, NhatKy_ViPham!C:C, "T25")</f>
        <v>100</v>
      </c>
      <c r="AQ42" s="6">
        <f>100 + SUMIFS(NhatKy_ViPham!J:J, NhatKy_ViPham!E:E, "10_Sinh", NhatKy_ViPham!F:F, B42, NhatKy_ViPham!C:C, "T26") - SUMIFS(NhatKy_ViPham!K:K, NhatKy_ViPham!E:E, "10_Sinh", NhatKy_ViPham!F:F, B42, NhatKy_ViPham!C:C, "T26")</f>
        <v>100</v>
      </c>
      <c r="AR42" s="6">
        <f>100 + SUMIFS(NhatKy_ViPham!J:J, NhatKy_ViPham!E:E, "10_Sinh", NhatKy_ViPham!F:F, B42, NhatKy_ViPham!C:C, "T27") - SUMIFS(NhatKy_ViPham!K:K, NhatKy_ViPham!E:E, "10_Sinh", NhatKy_ViPham!F:F, B42, NhatKy_ViPham!C:C, "T27")</f>
        <v>100</v>
      </c>
      <c r="AS42" s="6">
        <f>100 + SUMIFS(NhatKy_ViPham!J:J, NhatKy_ViPham!E:E, "10_Sinh", NhatKy_ViPham!F:F, B42, NhatKy_ViPham!C:C, "T28") - SUMIFS(NhatKy_ViPham!K:K, NhatKy_ViPham!E:E, "10_Sinh", NhatKy_ViPham!F:F, B42, NhatKy_ViPham!C:C, "T28")</f>
        <v>100</v>
      </c>
      <c r="AT42" s="6">
        <f>100 + SUMIFS(NhatKy_ViPham!J:J, NhatKy_ViPham!E:E, "10_Sinh", NhatKy_ViPham!F:F, B42, NhatKy_ViPham!C:C, "T29") - SUMIFS(NhatKy_ViPham!K:K, NhatKy_ViPham!E:E, "10_Sinh", NhatKy_ViPham!F:F, B42, NhatKy_ViPham!C:C, "T29")</f>
        <v>100</v>
      </c>
      <c r="AU42" s="6">
        <f>100 + SUMIFS(NhatKy_ViPham!J:J, NhatKy_ViPham!E:E, "10_Sinh", NhatKy_ViPham!F:F, B42, NhatKy_ViPham!C:C, "T30") - SUMIFS(NhatKy_ViPham!K:K, NhatKy_ViPham!E:E, "10_Sinh", NhatKy_ViPham!F:F, B42, NhatKy_ViPham!C:C, "T30")</f>
        <v>100</v>
      </c>
      <c r="AV42" s="6">
        <f>100 + SUMIFS(NhatKy_ViPham!J:J, NhatKy_ViPham!E:E, "10_Sinh", NhatKy_ViPham!F:F, B42, NhatKy_ViPham!C:C, "T31") - SUMIFS(NhatKy_ViPham!K:K, NhatKy_ViPham!E:E, "10_Sinh", NhatKy_ViPham!F:F, B42, NhatKy_ViPham!C:C, "T31")</f>
        <v>100</v>
      </c>
      <c r="AW42" s="6">
        <f>100 + SUMIFS(NhatKy_ViPham!J:J, NhatKy_ViPham!E:E, "10_Sinh", NhatKy_ViPham!F:F, B42, NhatKy_ViPham!C:C, "T32") - SUMIFS(NhatKy_ViPham!K:K, NhatKy_ViPham!E:E, "10_Sinh", NhatKy_ViPham!F:F, B42, NhatKy_ViPham!C:C, "T32")</f>
        <v>100</v>
      </c>
      <c r="AX42" s="6">
        <f>100 + SUMIFS(NhatKy_ViPham!J:J, NhatKy_ViPham!E:E, "10_Sinh", NhatKy_ViPham!F:F, B42, NhatKy_ViPham!C:C, "T33") - SUMIFS(NhatKy_ViPham!K:K, NhatKy_ViPham!E:E, "10_Sinh", NhatKy_ViPham!F:F, B42, NhatKy_ViPham!C:C, "T33")</f>
        <v>100</v>
      </c>
      <c r="AY42" s="6">
        <f>100 + SUMIFS(NhatKy_ViPham!J:J, NhatKy_ViPham!E:E, "10_Sinh", NhatKy_ViPham!F:F, B42, NhatKy_ViPham!C:C, "T34") - SUMIFS(NhatKy_ViPham!K:K, NhatKy_ViPham!E:E, "10_Sinh", NhatKy_ViPham!F:F, B42, NhatKy_ViPham!C:C, "T34")</f>
        <v>100</v>
      </c>
      <c r="AZ42" s="6">
        <f>100 + SUMIFS(NhatKy_ViPham!J:J, NhatKy_ViPham!E:E, "10_Sinh", NhatKy_ViPham!F:F, B42, NhatKy_ViPham!C:C, "T35") - SUMIFS(NhatKy_ViPham!K:K, NhatKy_ViPham!E:E, "10_Sinh", NhatKy_ViPham!F:F, B42, NhatKy_ViPham!C:C, "T35")</f>
        <v>100</v>
      </c>
      <c r="BA42" s="12">
        <f t="shared" si="0"/>
        <v>100</v>
      </c>
      <c r="BB42" s="11" t="s">
        <v>430</v>
      </c>
      <c r="BC42" s="16" t="str">
        <f t="shared" si="1"/>
        <v>Tốt</v>
      </c>
      <c r="BD42" s="15" t="str">
        <f t="shared" si="2"/>
        <v>🟢 BÌNH THƯỜNG</v>
      </c>
    </row>
    <row r="43" spans="1:56" x14ac:dyDescent="0.25">
      <c r="A43" s="4">
        <v>35</v>
      </c>
      <c r="B43" s="10" t="s">
        <v>853</v>
      </c>
      <c r="C43" s="4" t="s">
        <v>854</v>
      </c>
      <c r="D43" s="4" t="s">
        <v>435</v>
      </c>
      <c r="E43" s="11" t="s">
        <v>430</v>
      </c>
      <c r="F43" s="7">
        <f>SUMIFS(NhatKy_ViPham!K:K, NhatKy_ViPham!E:E, "10_Sinh", NhatKy_ViPham!F:F, B43, NhatKy_ViPham!H:H, "L01")</f>
        <v>0</v>
      </c>
      <c r="G43" s="7">
        <f>SUMIFS(NhatKy_ViPham!K:K, NhatKy_ViPham!E:E, "10_Sinh", NhatKy_ViPham!F:F, B43, NhatKy_ViPham!H:H, "L02")</f>
        <v>0</v>
      </c>
      <c r="H43" s="7">
        <f>SUMIFS(NhatKy_ViPham!K:K, NhatKy_ViPham!E:E, "10_Sinh", NhatKy_ViPham!F:F, B43, NhatKy_ViPham!H:H, "L03")</f>
        <v>0</v>
      </c>
      <c r="I43" s="7">
        <f>SUMIFS(NhatKy_ViPham!K:K, NhatKy_ViPham!E:E, "10_Sinh", NhatKy_ViPham!F:F, B43, NhatKy_ViPham!H:H, "L04")</f>
        <v>0</v>
      </c>
      <c r="J43" s="7">
        <f>SUMIFS(NhatKy_ViPham!K:K, NhatKy_ViPham!E:E, "10_Sinh", NhatKy_ViPham!F:F, B43, NhatKy_ViPham!H:H, "L05")</f>
        <v>0</v>
      </c>
      <c r="K43" s="7">
        <f>SUMIFS(NhatKy_ViPham!K:K, NhatKy_ViPham!E:E, "10_Sinh", NhatKy_ViPham!F:F, B43, NhatKy_ViPham!H:H, "L06")</f>
        <v>0</v>
      </c>
      <c r="L43" s="7">
        <f>SUMIFS(NhatKy_ViPham!K:K, NhatKy_ViPham!E:E, "10_Sinh", NhatKy_ViPham!F:F, B43, NhatKy_ViPham!H:H, "L07")</f>
        <v>0</v>
      </c>
      <c r="M43" s="7">
        <f>SUMIFS(NhatKy_ViPham!K:K, NhatKy_ViPham!E:E, "10_Sinh", NhatKy_ViPham!F:F, B43, NhatKy_ViPham!H:H, "L08")</f>
        <v>0</v>
      </c>
      <c r="N43" s="7">
        <f>SUMIFS(NhatKy_ViPham!K:K, NhatKy_ViPham!E:E, "10_Sinh", NhatKy_ViPham!F:F, B43, NhatKy_ViPham!H:H, "L09")</f>
        <v>0</v>
      </c>
      <c r="O43" s="7">
        <f>SUMIFS(NhatKy_ViPham!K:K, NhatKy_ViPham!E:E, "10_Sinh", NhatKy_ViPham!F:F, B43, NhatKy_ViPham!H:H, "L10")</f>
        <v>0</v>
      </c>
      <c r="P43" s="12">
        <f>SUMIFS(NhatKy_ViPham!J:J, NhatKy_ViPham!E:E, "10_Sinh", NhatKy_ViPham!F:F, B43)</f>
        <v>0</v>
      </c>
      <c r="Q43" s="13">
        <f>SUMIFS(NhatKy_ViPham!K:K, NhatKy_ViPham!E:E, "10_Sinh", NhatKy_ViPham!F:F, B43)</f>
        <v>0</v>
      </c>
      <c r="R43" s="7">
        <f>100 + SUMIFS(NhatKy_ViPham!J:J, NhatKy_ViPham!E:E, "10_Sinh", NhatKy_ViPham!F:F, B43, NhatKy_ViPham!C:C, "T1") - SUMIFS(NhatKy_ViPham!K:K, NhatKy_ViPham!E:E, "10_Sinh", NhatKy_ViPham!F:F, B43, NhatKy_ViPham!C:C, "T1")</f>
        <v>100</v>
      </c>
      <c r="S43" s="7">
        <f>100 + SUMIFS(NhatKy_ViPham!J:J, NhatKy_ViPham!E:E, "10_Sinh", NhatKy_ViPham!F:F, B43, NhatKy_ViPham!C:C, "T2") - SUMIFS(NhatKy_ViPham!K:K, NhatKy_ViPham!E:E, "10_Sinh", NhatKy_ViPham!F:F, B43, NhatKy_ViPham!C:C, "T2")</f>
        <v>100</v>
      </c>
      <c r="T43" s="7">
        <f>100 + SUMIFS(NhatKy_ViPham!J:J, NhatKy_ViPham!E:E, "10_Sinh", NhatKy_ViPham!F:F, B43, NhatKy_ViPham!C:C, "T3") - SUMIFS(NhatKy_ViPham!K:K, NhatKy_ViPham!E:E, "10_Sinh", NhatKy_ViPham!F:F, B43, NhatKy_ViPham!C:C, "T3")</f>
        <v>100</v>
      </c>
      <c r="U43" s="7">
        <f>100 + SUMIFS(NhatKy_ViPham!J:J, NhatKy_ViPham!E:E, "10_Sinh", NhatKy_ViPham!F:F, B43, NhatKy_ViPham!C:C, "T4") - SUMIFS(NhatKy_ViPham!K:K, NhatKy_ViPham!E:E, "10_Sinh", NhatKy_ViPham!F:F, B43, NhatKy_ViPham!C:C, "T4")</f>
        <v>100</v>
      </c>
      <c r="V43" s="7">
        <f>100 + SUMIFS(NhatKy_ViPham!J:J, NhatKy_ViPham!E:E, "10_Sinh", NhatKy_ViPham!F:F, B43, NhatKy_ViPham!C:C, "T5") - SUMIFS(NhatKy_ViPham!K:K, NhatKy_ViPham!E:E, "10_Sinh", NhatKy_ViPham!F:F, B43, NhatKy_ViPham!C:C, "T5")</f>
        <v>100</v>
      </c>
      <c r="W43" s="7">
        <f>100 + SUMIFS(NhatKy_ViPham!J:J, NhatKy_ViPham!E:E, "10_Sinh", NhatKy_ViPham!F:F, B43, NhatKy_ViPham!C:C, "T6") - SUMIFS(NhatKy_ViPham!K:K, NhatKy_ViPham!E:E, "10_Sinh", NhatKy_ViPham!F:F, B43, NhatKy_ViPham!C:C, "T6")</f>
        <v>100</v>
      </c>
      <c r="X43" s="7">
        <f>100 + SUMIFS(NhatKy_ViPham!J:J, NhatKy_ViPham!E:E, "10_Sinh", NhatKy_ViPham!F:F, B43, NhatKy_ViPham!C:C, "T7") - SUMIFS(NhatKy_ViPham!K:K, NhatKy_ViPham!E:E, "10_Sinh", NhatKy_ViPham!F:F, B43, NhatKy_ViPham!C:C, "T7")</f>
        <v>100</v>
      </c>
      <c r="Y43" s="7">
        <f>100 + SUMIFS(NhatKy_ViPham!J:J, NhatKy_ViPham!E:E, "10_Sinh", NhatKy_ViPham!F:F, B43, NhatKy_ViPham!C:C, "T8") - SUMIFS(NhatKy_ViPham!K:K, NhatKy_ViPham!E:E, "10_Sinh", NhatKy_ViPham!F:F, B43, NhatKy_ViPham!C:C, "T8")</f>
        <v>100</v>
      </c>
      <c r="Z43" s="7">
        <f>100 + SUMIFS(NhatKy_ViPham!J:J, NhatKy_ViPham!E:E, "10_Sinh", NhatKy_ViPham!F:F, B43, NhatKy_ViPham!C:C, "T9") - SUMIFS(NhatKy_ViPham!K:K, NhatKy_ViPham!E:E, "10_Sinh", NhatKy_ViPham!F:F, B43, NhatKy_ViPham!C:C, "T9")</f>
        <v>100</v>
      </c>
      <c r="AA43" s="7">
        <f>100 + SUMIFS(NhatKy_ViPham!J:J, NhatKy_ViPham!E:E, "10_Sinh", NhatKy_ViPham!F:F, B43, NhatKy_ViPham!C:C, "T10") - SUMIFS(NhatKy_ViPham!K:K, NhatKy_ViPham!E:E, "10_Sinh", NhatKy_ViPham!F:F, B43, NhatKy_ViPham!C:C, "T10")</f>
        <v>100</v>
      </c>
      <c r="AB43" s="7">
        <f>100 + SUMIFS(NhatKy_ViPham!J:J, NhatKy_ViPham!E:E, "10_Sinh", NhatKy_ViPham!F:F, B43, NhatKy_ViPham!C:C, "T11") - SUMIFS(NhatKy_ViPham!K:K, NhatKy_ViPham!E:E, "10_Sinh", NhatKy_ViPham!F:F, B43, NhatKy_ViPham!C:C, "T11")</f>
        <v>100</v>
      </c>
      <c r="AC43" s="7">
        <f>100 + SUMIFS(NhatKy_ViPham!J:J, NhatKy_ViPham!E:E, "10_Sinh", NhatKy_ViPham!F:F, B43, NhatKy_ViPham!C:C, "T12") - SUMIFS(NhatKy_ViPham!K:K, NhatKy_ViPham!E:E, "10_Sinh", NhatKy_ViPham!F:F, B43, NhatKy_ViPham!C:C, "T12")</f>
        <v>100</v>
      </c>
      <c r="AD43" s="7">
        <f>100 + SUMIFS(NhatKy_ViPham!J:J, NhatKy_ViPham!E:E, "10_Sinh", NhatKy_ViPham!F:F, B43, NhatKy_ViPham!C:C, "T13") - SUMIFS(NhatKy_ViPham!K:K, NhatKy_ViPham!E:E, "10_Sinh", NhatKy_ViPham!F:F, B43, NhatKy_ViPham!C:C, "T13")</f>
        <v>100</v>
      </c>
      <c r="AE43" s="7">
        <f>100 + SUMIFS(NhatKy_ViPham!J:J, NhatKy_ViPham!E:E, "10_Sinh", NhatKy_ViPham!F:F, B43, NhatKy_ViPham!C:C, "T14") - SUMIFS(NhatKy_ViPham!K:K, NhatKy_ViPham!E:E, "10_Sinh", NhatKy_ViPham!F:F, B43, NhatKy_ViPham!C:C, "T14")</f>
        <v>100</v>
      </c>
      <c r="AF43" s="7">
        <f>100 + SUMIFS(NhatKy_ViPham!J:J, NhatKy_ViPham!E:E, "10_Sinh", NhatKy_ViPham!F:F, B43, NhatKy_ViPham!C:C, "T15") - SUMIFS(NhatKy_ViPham!K:K, NhatKy_ViPham!E:E, "10_Sinh", NhatKy_ViPham!F:F, B43, NhatKy_ViPham!C:C, "T15")</f>
        <v>100</v>
      </c>
      <c r="AG43" s="7">
        <f>100 + SUMIFS(NhatKy_ViPham!J:J, NhatKy_ViPham!E:E, "10_Sinh", NhatKy_ViPham!F:F, B43, NhatKy_ViPham!C:C, "T16") - SUMIFS(NhatKy_ViPham!K:K, NhatKy_ViPham!E:E, "10_Sinh", NhatKy_ViPham!F:F, B43, NhatKy_ViPham!C:C, "T16")</f>
        <v>100</v>
      </c>
      <c r="AH43" s="7">
        <f>100 + SUMIFS(NhatKy_ViPham!J:J, NhatKy_ViPham!E:E, "10_Sinh", NhatKy_ViPham!F:F, B43, NhatKy_ViPham!C:C, "T17") - SUMIFS(NhatKy_ViPham!K:K, NhatKy_ViPham!E:E, "10_Sinh", NhatKy_ViPham!F:F, B43, NhatKy_ViPham!C:C, "T17")</f>
        <v>100</v>
      </c>
      <c r="AI43" s="7">
        <f>100 + SUMIFS(NhatKy_ViPham!J:J, NhatKy_ViPham!E:E, "10_Sinh", NhatKy_ViPham!F:F, B43, NhatKy_ViPham!C:C, "T18") - SUMIFS(NhatKy_ViPham!K:K, NhatKy_ViPham!E:E, "10_Sinh", NhatKy_ViPham!F:F, B43, NhatKy_ViPham!C:C, "T18")</f>
        <v>100</v>
      </c>
      <c r="AJ43" s="7">
        <f>100 + SUMIFS(NhatKy_ViPham!J:J, NhatKy_ViPham!E:E, "10_Sinh", NhatKy_ViPham!F:F, B43, NhatKy_ViPham!C:C, "T19") - SUMIFS(NhatKy_ViPham!K:K, NhatKy_ViPham!E:E, "10_Sinh", NhatKy_ViPham!F:F, B43, NhatKy_ViPham!C:C, "T19")</f>
        <v>100</v>
      </c>
      <c r="AK43" s="7">
        <f>100 + SUMIFS(NhatKy_ViPham!J:J, NhatKy_ViPham!E:E, "10_Sinh", NhatKy_ViPham!F:F, B43, NhatKy_ViPham!C:C, "T20") - SUMIFS(NhatKy_ViPham!K:K, NhatKy_ViPham!E:E, "10_Sinh", NhatKy_ViPham!F:F, B43, NhatKy_ViPham!C:C, "T20")</f>
        <v>100</v>
      </c>
      <c r="AL43" s="7">
        <f>100 + SUMIFS(NhatKy_ViPham!J:J, NhatKy_ViPham!E:E, "10_Sinh", NhatKy_ViPham!F:F, B43, NhatKy_ViPham!C:C, "T21") - SUMIFS(NhatKy_ViPham!K:K, NhatKy_ViPham!E:E, "10_Sinh", NhatKy_ViPham!F:F, B43, NhatKy_ViPham!C:C, "T21")</f>
        <v>100</v>
      </c>
      <c r="AM43" s="7">
        <f>100 + SUMIFS(NhatKy_ViPham!J:J, NhatKy_ViPham!E:E, "10_Sinh", NhatKy_ViPham!F:F, B43, NhatKy_ViPham!C:C, "T22") - SUMIFS(NhatKy_ViPham!K:K, NhatKy_ViPham!E:E, "10_Sinh", NhatKy_ViPham!F:F, B43, NhatKy_ViPham!C:C, "T22")</f>
        <v>100</v>
      </c>
      <c r="AN43" s="7">
        <f>100 + SUMIFS(NhatKy_ViPham!J:J, NhatKy_ViPham!E:E, "10_Sinh", NhatKy_ViPham!F:F, B43, NhatKy_ViPham!C:C, "T23") - SUMIFS(NhatKy_ViPham!K:K, NhatKy_ViPham!E:E, "10_Sinh", NhatKy_ViPham!F:F, B43, NhatKy_ViPham!C:C, "T23")</f>
        <v>100</v>
      </c>
      <c r="AO43" s="7">
        <f>100 + SUMIFS(NhatKy_ViPham!J:J, NhatKy_ViPham!E:E, "10_Sinh", NhatKy_ViPham!F:F, B43, NhatKy_ViPham!C:C, "T24") - SUMIFS(NhatKy_ViPham!K:K, NhatKy_ViPham!E:E, "10_Sinh", NhatKy_ViPham!F:F, B43, NhatKy_ViPham!C:C, "T24")</f>
        <v>100</v>
      </c>
      <c r="AP43" s="7">
        <f>100 + SUMIFS(NhatKy_ViPham!J:J, NhatKy_ViPham!E:E, "10_Sinh", NhatKy_ViPham!F:F, B43, NhatKy_ViPham!C:C, "T25") - SUMIFS(NhatKy_ViPham!K:K, NhatKy_ViPham!E:E, "10_Sinh", NhatKy_ViPham!F:F, B43, NhatKy_ViPham!C:C, "T25")</f>
        <v>100</v>
      </c>
      <c r="AQ43" s="7">
        <f>100 + SUMIFS(NhatKy_ViPham!J:J, NhatKy_ViPham!E:E, "10_Sinh", NhatKy_ViPham!F:F, B43, NhatKy_ViPham!C:C, "T26") - SUMIFS(NhatKy_ViPham!K:K, NhatKy_ViPham!E:E, "10_Sinh", NhatKy_ViPham!F:F, B43, NhatKy_ViPham!C:C, "T26")</f>
        <v>100</v>
      </c>
      <c r="AR43" s="7">
        <f>100 + SUMIFS(NhatKy_ViPham!J:J, NhatKy_ViPham!E:E, "10_Sinh", NhatKy_ViPham!F:F, B43, NhatKy_ViPham!C:C, "T27") - SUMIFS(NhatKy_ViPham!K:K, NhatKy_ViPham!E:E, "10_Sinh", NhatKy_ViPham!F:F, B43, NhatKy_ViPham!C:C, "T27")</f>
        <v>100</v>
      </c>
      <c r="AS43" s="7">
        <f>100 + SUMIFS(NhatKy_ViPham!J:J, NhatKy_ViPham!E:E, "10_Sinh", NhatKy_ViPham!F:F, B43, NhatKy_ViPham!C:C, "T28") - SUMIFS(NhatKy_ViPham!K:K, NhatKy_ViPham!E:E, "10_Sinh", NhatKy_ViPham!F:F, B43, NhatKy_ViPham!C:C, "T28")</f>
        <v>100</v>
      </c>
      <c r="AT43" s="7">
        <f>100 + SUMIFS(NhatKy_ViPham!J:J, NhatKy_ViPham!E:E, "10_Sinh", NhatKy_ViPham!F:F, B43, NhatKy_ViPham!C:C, "T29") - SUMIFS(NhatKy_ViPham!K:K, NhatKy_ViPham!E:E, "10_Sinh", NhatKy_ViPham!F:F, B43, NhatKy_ViPham!C:C, "T29")</f>
        <v>100</v>
      </c>
      <c r="AU43" s="7">
        <f>100 + SUMIFS(NhatKy_ViPham!J:J, NhatKy_ViPham!E:E, "10_Sinh", NhatKy_ViPham!F:F, B43, NhatKy_ViPham!C:C, "T30") - SUMIFS(NhatKy_ViPham!K:K, NhatKy_ViPham!E:E, "10_Sinh", NhatKy_ViPham!F:F, B43, NhatKy_ViPham!C:C, "T30")</f>
        <v>100</v>
      </c>
      <c r="AV43" s="7">
        <f>100 + SUMIFS(NhatKy_ViPham!J:J, NhatKy_ViPham!E:E, "10_Sinh", NhatKy_ViPham!F:F, B43, NhatKy_ViPham!C:C, "T31") - SUMIFS(NhatKy_ViPham!K:K, NhatKy_ViPham!E:E, "10_Sinh", NhatKy_ViPham!F:F, B43, NhatKy_ViPham!C:C, "T31")</f>
        <v>100</v>
      </c>
      <c r="AW43" s="7">
        <f>100 + SUMIFS(NhatKy_ViPham!J:J, NhatKy_ViPham!E:E, "10_Sinh", NhatKy_ViPham!F:F, B43, NhatKy_ViPham!C:C, "T32") - SUMIFS(NhatKy_ViPham!K:K, NhatKy_ViPham!E:E, "10_Sinh", NhatKy_ViPham!F:F, B43, NhatKy_ViPham!C:C, "T32")</f>
        <v>100</v>
      </c>
      <c r="AX43" s="7">
        <f>100 + SUMIFS(NhatKy_ViPham!J:J, NhatKy_ViPham!E:E, "10_Sinh", NhatKy_ViPham!F:F, B43, NhatKy_ViPham!C:C, "T33") - SUMIFS(NhatKy_ViPham!K:K, NhatKy_ViPham!E:E, "10_Sinh", NhatKy_ViPham!F:F, B43, NhatKy_ViPham!C:C, "T33")</f>
        <v>100</v>
      </c>
      <c r="AY43" s="7">
        <f>100 + SUMIFS(NhatKy_ViPham!J:J, NhatKy_ViPham!E:E, "10_Sinh", NhatKy_ViPham!F:F, B43, NhatKy_ViPham!C:C, "T34") - SUMIFS(NhatKy_ViPham!K:K, NhatKy_ViPham!E:E, "10_Sinh", NhatKy_ViPham!F:F, B43, NhatKy_ViPham!C:C, "T34")</f>
        <v>100</v>
      </c>
      <c r="AZ43" s="7">
        <f>100 + SUMIFS(NhatKy_ViPham!J:J, NhatKy_ViPham!E:E, "10_Sinh", NhatKy_ViPham!F:F, B43, NhatKy_ViPham!C:C, "T35") - SUMIFS(NhatKy_ViPham!K:K, NhatKy_ViPham!E:E, "10_Sinh", NhatKy_ViPham!F:F, B43, NhatKy_ViPham!C:C, "T35")</f>
        <v>100</v>
      </c>
      <c r="BA43" s="12">
        <f t="shared" si="0"/>
        <v>100</v>
      </c>
      <c r="BB43" s="11" t="s">
        <v>430</v>
      </c>
      <c r="BC43" s="14" t="str">
        <f t="shared" si="1"/>
        <v>Tốt</v>
      </c>
      <c r="BD43" s="10" t="str">
        <f t="shared" si="2"/>
        <v>🟢 BÌNH THƯỜNG</v>
      </c>
    </row>
  </sheetData>
  <mergeCells count="42">
    <mergeCell ref="A4:B4"/>
    <mergeCell ref="G4:H4"/>
    <mergeCell ref="BB7:BB8"/>
    <mergeCell ref="I4:J4"/>
    <mergeCell ref="BD7:BD8"/>
    <mergeCell ref="B7:B8"/>
    <mergeCell ref="F7:F8"/>
    <mergeCell ref="L7:L8"/>
    <mergeCell ref="K4:L4"/>
    <mergeCell ref="N7:N8"/>
    <mergeCell ref="BC7:BC8"/>
    <mergeCell ref="C4:D4"/>
    <mergeCell ref="AX7:AZ7"/>
    <mergeCell ref="E4:F4"/>
    <mergeCell ref="D7:D8"/>
    <mergeCell ref="AT7:AW7"/>
    <mergeCell ref="AH7:AK7"/>
    <mergeCell ref="BA7:BA8"/>
    <mergeCell ref="M7:M8"/>
    <mergeCell ref="AP7:AS7"/>
    <mergeCell ref="AL7:AO7"/>
    <mergeCell ref="O7:O8"/>
    <mergeCell ref="Q7:Q8"/>
    <mergeCell ref="R7:U7"/>
    <mergeCell ref="Z7:AC7"/>
    <mergeCell ref="V7:Y7"/>
    <mergeCell ref="P7:P8"/>
    <mergeCell ref="A7:A8"/>
    <mergeCell ref="G7:G8"/>
    <mergeCell ref="I7:I8"/>
    <mergeCell ref="A5:B5"/>
    <mergeCell ref="AD7:AG7"/>
    <mergeCell ref="I5:J5"/>
    <mergeCell ref="E7:E8"/>
    <mergeCell ref="K7:K8"/>
    <mergeCell ref="E5:F5"/>
    <mergeCell ref="K5:L5"/>
    <mergeCell ref="H7:H8"/>
    <mergeCell ref="J7:J8"/>
    <mergeCell ref="G5:H5"/>
    <mergeCell ref="C7:C8"/>
    <mergeCell ref="C5:D5"/>
  </mergeCells>
  <dataValidations count="1">
    <dataValidation type="list" allowBlank="1" sqref="E9:E43 BB9:BB43" xr:uid="{00000000-0002-0000-0B00-000000000000}">
      <formula1>"Không,Có"</formula1>
    </dataValidation>
  </dataValidations>
  <hyperlinks>
    <hyperlink ref="AX1" location="'TOC_HuongDan'!A1" display="🏠 về Mục Lục" xr:uid="{00000000-0004-0000-0B00-000000000000}"/>
    <hyperlink ref="AX2" location="'NhatKy_ViPham'!A4" display="📋 Nhật Ký Vi Phạm Lớp 10_Sinh" xr:uid="{00000000-0004-0000-0B00-000001000000}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D42"/>
  <sheetViews>
    <sheetView showGridLines="0" workbookViewId="0"/>
  </sheetViews>
  <sheetFormatPr defaultRowHeight="15" x14ac:dyDescent="0.25"/>
  <cols>
    <col min="1" max="1" width="6" customWidth="1"/>
    <col min="2" max="2" width="25" customWidth="1"/>
    <col min="3" max="3" width="12" customWidth="1"/>
    <col min="4" max="5" width="10" customWidth="1"/>
    <col min="6" max="17" width="16" customWidth="1"/>
    <col min="18" max="52" width="7" customWidth="1"/>
    <col min="53" max="55" width="14" customWidth="1"/>
    <col min="56" max="56" width="22" customWidth="1"/>
  </cols>
  <sheetData>
    <row r="1" spans="1:56" ht="21" x14ac:dyDescent="0.35">
      <c r="A1" s="1" t="s">
        <v>855</v>
      </c>
      <c r="AX1" s="8" t="s">
        <v>358</v>
      </c>
    </row>
    <row r="2" spans="1:56" x14ac:dyDescent="0.25">
      <c r="A2" s="2" t="s">
        <v>856</v>
      </c>
      <c r="AX2" s="8" t="s">
        <v>857</v>
      </c>
    </row>
    <row r="4" spans="1:56" x14ac:dyDescent="0.25">
      <c r="A4" s="55" t="s">
        <v>361</v>
      </c>
      <c r="B4" s="50"/>
      <c r="C4" s="55" t="s">
        <v>362</v>
      </c>
      <c r="D4" s="50"/>
      <c r="E4" s="55" t="s">
        <v>363</v>
      </c>
      <c r="F4" s="50"/>
      <c r="G4" s="55" t="s">
        <v>364</v>
      </c>
      <c r="H4" s="50"/>
      <c r="I4" s="55" t="s">
        <v>365</v>
      </c>
      <c r="J4" s="50"/>
      <c r="K4" s="55" t="s">
        <v>366</v>
      </c>
      <c r="L4" s="50"/>
    </row>
    <row r="5" spans="1:56" x14ac:dyDescent="0.25">
      <c r="A5" s="49">
        <f>COUNTA(A9:A42)</f>
        <v>34</v>
      </c>
      <c r="B5" s="50"/>
      <c r="C5" s="53">
        <f>COUNTIF(BC9:BC42, "Tốt")</f>
        <v>34</v>
      </c>
      <c r="D5" s="50"/>
      <c r="E5" s="49">
        <f>COUNTIF(BC9:BC42, "Khá")</f>
        <v>0</v>
      </c>
      <c r="F5" s="50"/>
      <c r="G5" s="49">
        <f>COUNTIF(BC9:BC42, "Đạt")</f>
        <v>0</v>
      </c>
      <c r="H5" s="50"/>
      <c r="I5" s="52">
        <f>COUNTIF(BC9:BC42, "Chưa đạt")</f>
        <v>0</v>
      </c>
      <c r="J5" s="50"/>
      <c r="K5" s="53">
        <f>ROUND(AVERAGE(BA9:BA42), 1)</f>
        <v>100</v>
      </c>
      <c r="L5" s="50"/>
    </row>
    <row r="7" spans="1:56" x14ac:dyDescent="0.25">
      <c r="A7" s="46" t="s">
        <v>3</v>
      </c>
      <c r="B7" s="46" t="s">
        <v>303</v>
      </c>
      <c r="C7" s="46" t="s">
        <v>367</v>
      </c>
      <c r="D7" s="46" t="s">
        <v>368</v>
      </c>
      <c r="E7" s="46" t="s">
        <v>369</v>
      </c>
      <c r="F7" s="48" t="s">
        <v>370</v>
      </c>
      <c r="G7" s="48" t="s">
        <v>371</v>
      </c>
      <c r="H7" s="48" t="s">
        <v>372</v>
      </c>
      <c r="I7" s="48" t="s">
        <v>373</v>
      </c>
      <c r="J7" s="48" t="s">
        <v>374</v>
      </c>
      <c r="K7" s="48" t="s">
        <v>375</v>
      </c>
      <c r="L7" s="48" t="s">
        <v>376</v>
      </c>
      <c r="M7" s="48" t="s">
        <v>377</v>
      </c>
      <c r="N7" s="48" t="s">
        <v>378</v>
      </c>
      <c r="O7" s="48" t="s">
        <v>379</v>
      </c>
      <c r="P7" s="54" t="s">
        <v>380</v>
      </c>
      <c r="Q7" s="48" t="s">
        <v>381</v>
      </c>
      <c r="R7" s="46" t="s">
        <v>382</v>
      </c>
      <c r="S7" s="51"/>
      <c r="T7" s="51"/>
      <c r="U7" s="51"/>
      <c r="V7" s="46" t="s">
        <v>383</v>
      </c>
      <c r="W7" s="51"/>
      <c r="X7" s="51"/>
      <c r="Y7" s="51"/>
      <c r="Z7" s="46" t="s">
        <v>384</v>
      </c>
      <c r="AA7" s="51"/>
      <c r="AB7" s="51"/>
      <c r="AC7" s="51"/>
      <c r="AD7" s="46" t="s">
        <v>385</v>
      </c>
      <c r="AE7" s="51"/>
      <c r="AF7" s="51"/>
      <c r="AG7" s="51"/>
      <c r="AH7" s="46" t="s">
        <v>386</v>
      </c>
      <c r="AI7" s="51"/>
      <c r="AJ7" s="51"/>
      <c r="AK7" s="51"/>
      <c r="AL7" s="46" t="s">
        <v>387</v>
      </c>
      <c r="AM7" s="51"/>
      <c r="AN7" s="51"/>
      <c r="AO7" s="51"/>
      <c r="AP7" s="46" t="s">
        <v>388</v>
      </c>
      <c r="AQ7" s="51"/>
      <c r="AR7" s="51"/>
      <c r="AS7" s="51"/>
      <c r="AT7" s="46" t="s">
        <v>389</v>
      </c>
      <c r="AU7" s="51"/>
      <c r="AV7" s="51"/>
      <c r="AW7" s="51"/>
      <c r="AX7" s="46" t="s">
        <v>390</v>
      </c>
      <c r="AY7" s="51"/>
      <c r="AZ7" s="51"/>
      <c r="BA7" s="46" t="s">
        <v>391</v>
      </c>
      <c r="BB7" s="46" t="s">
        <v>392</v>
      </c>
      <c r="BC7" s="46" t="s">
        <v>393</v>
      </c>
      <c r="BD7" s="46" t="s">
        <v>394</v>
      </c>
    </row>
    <row r="8" spans="1:56" x14ac:dyDescent="0.25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9" t="s">
        <v>311</v>
      </c>
      <c r="S8" s="9" t="s">
        <v>348</v>
      </c>
      <c r="T8" s="9" t="s">
        <v>395</v>
      </c>
      <c r="U8" s="9" t="s">
        <v>396</v>
      </c>
      <c r="V8" s="9" t="s">
        <v>397</v>
      </c>
      <c r="W8" s="9" t="s">
        <v>398</v>
      </c>
      <c r="X8" s="9" t="s">
        <v>399</v>
      </c>
      <c r="Y8" s="9" t="s">
        <v>400</v>
      </c>
      <c r="Z8" s="9" t="s">
        <v>401</v>
      </c>
      <c r="AA8" s="9" t="s">
        <v>402</v>
      </c>
      <c r="AB8" s="9" t="s">
        <v>403</v>
      </c>
      <c r="AC8" s="9" t="s">
        <v>404</v>
      </c>
      <c r="AD8" s="9" t="s">
        <v>405</v>
      </c>
      <c r="AE8" s="9" t="s">
        <v>406</v>
      </c>
      <c r="AF8" s="9" t="s">
        <v>407</v>
      </c>
      <c r="AG8" s="9" t="s">
        <v>408</v>
      </c>
      <c r="AH8" s="9" t="s">
        <v>409</v>
      </c>
      <c r="AI8" s="9" t="s">
        <v>410</v>
      </c>
      <c r="AJ8" s="9" t="s">
        <v>411</v>
      </c>
      <c r="AK8" s="9" t="s">
        <v>412</v>
      </c>
      <c r="AL8" s="9" t="s">
        <v>413</v>
      </c>
      <c r="AM8" s="9" t="s">
        <v>414</v>
      </c>
      <c r="AN8" s="9" t="s">
        <v>415</v>
      </c>
      <c r="AO8" s="9" t="s">
        <v>416</v>
      </c>
      <c r="AP8" s="9" t="s">
        <v>417</v>
      </c>
      <c r="AQ8" s="9" t="s">
        <v>418</v>
      </c>
      <c r="AR8" s="9" t="s">
        <v>419</v>
      </c>
      <c r="AS8" s="9" t="s">
        <v>420</v>
      </c>
      <c r="AT8" s="9" t="s">
        <v>421</v>
      </c>
      <c r="AU8" s="9" t="s">
        <v>422</v>
      </c>
      <c r="AV8" s="9" t="s">
        <v>423</v>
      </c>
      <c r="AW8" s="9" t="s">
        <v>424</v>
      </c>
      <c r="AX8" s="9" t="s">
        <v>425</v>
      </c>
      <c r="AY8" s="9" t="s">
        <v>426</v>
      </c>
      <c r="AZ8" s="9" t="s">
        <v>427</v>
      </c>
      <c r="BA8" s="47"/>
      <c r="BB8" s="47"/>
      <c r="BC8" s="47"/>
      <c r="BD8" s="47"/>
    </row>
    <row r="9" spans="1:56" x14ac:dyDescent="0.25">
      <c r="A9" s="4">
        <v>1</v>
      </c>
      <c r="B9" s="10" t="s">
        <v>858</v>
      </c>
      <c r="C9" s="4" t="s">
        <v>859</v>
      </c>
      <c r="D9" s="4" t="s">
        <v>435</v>
      </c>
      <c r="E9" s="11" t="s">
        <v>430</v>
      </c>
      <c r="F9" s="7">
        <f>SUMIFS(NhatKy_ViPham!K:K, NhatKy_ViPham!E:E, "10_Tin_A", NhatKy_ViPham!F:F, B9, NhatKy_ViPham!H:H, "L01")</f>
        <v>0</v>
      </c>
      <c r="G9" s="7">
        <f>SUMIFS(NhatKy_ViPham!K:K, NhatKy_ViPham!E:E, "10_Tin_A", NhatKy_ViPham!F:F, B9, NhatKy_ViPham!H:H, "L02")</f>
        <v>0</v>
      </c>
      <c r="H9" s="7">
        <f>SUMIFS(NhatKy_ViPham!K:K, NhatKy_ViPham!E:E, "10_Tin_A", NhatKy_ViPham!F:F, B9, NhatKy_ViPham!H:H, "L03")</f>
        <v>0</v>
      </c>
      <c r="I9" s="7">
        <f>SUMIFS(NhatKy_ViPham!K:K, NhatKy_ViPham!E:E, "10_Tin_A", NhatKy_ViPham!F:F, B9, NhatKy_ViPham!H:H, "L04")</f>
        <v>0</v>
      </c>
      <c r="J9" s="7">
        <f>SUMIFS(NhatKy_ViPham!K:K, NhatKy_ViPham!E:E, "10_Tin_A", NhatKy_ViPham!F:F, B9, NhatKy_ViPham!H:H, "L05")</f>
        <v>0</v>
      </c>
      <c r="K9" s="7">
        <f>SUMIFS(NhatKy_ViPham!K:K, NhatKy_ViPham!E:E, "10_Tin_A", NhatKy_ViPham!F:F, B9, NhatKy_ViPham!H:H, "L06")</f>
        <v>0</v>
      </c>
      <c r="L9" s="7">
        <f>SUMIFS(NhatKy_ViPham!K:K, NhatKy_ViPham!E:E, "10_Tin_A", NhatKy_ViPham!F:F, B9, NhatKy_ViPham!H:H, "L07")</f>
        <v>0</v>
      </c>
      <c r="M9" s="7">
        <f>SUMIFS(NhatKy_ViPham!K:K, NhatKy_ViPham!E:E, "10_Tin_A", NhatKy_ViPham!F:F, B9, NhatKy_ViPham!H:H, "L08")</f>
        <v>0</v>
      </c>
      <c r="N9" s="7">
        <f>SUMIFS(NhatKy_ViPham!K:K, NhatKy_ViPham!E:E, "10_Tin_A", NhatKy_ViPham!F:F, B9, NhatKy_ViPham!H:H, "L09")</f>
        <v>0</v>
      </c>
      <c r="O9" s="7">
        <f>SUMIFS(NhatKy_ViPham!K:K, NhatKy_ViPham!E:E, "10_Tin_A", NhatKy_ViPham!F:F, B9, NhatKy_ViPham!H:H, "L10")</f>
        <v>0</v>
      </c>
      <c r="P9" s="12">
        <f>SUMIFS(NhatKy_ViPham!J:J, NhatKy_ViPham!E:E, "10_Tin_A", NhatKy_ViPham!F:F, B9)</f>
        <v>0</v>
      </c>
      <c r="Q9" s="13">
        <f>SUMIFS(NhatKy_ViPham!K:K, NhatKy_ViPham!E:E, "10_Tin_A", NhatKy_ViPham!F:F, B9)</f>
        <v>0</v>
      </c>
      <c r="R9" s="7">
        <f>100 + SUMIFS(NhatKy_ViPham!J:J, NhatKy_ViPham!E:E, "10_Tin_A", NhatKy_ViPham!F:F, B9, NhatKy_ViPham!C:C, "T1") - SUMIFS(NhatKy_ViPham!K:K, NhatKy_ViPham!E:E, "10_Tin_A", NhatKy_ViPham!F:F, B9, NhatKy_ViPham!C:C, "T1")</f>
        <v>100</v>
      </c>
      <c r="S9" s="7">
        <f>100 + SUMIFS(NhatKy_ViPham!J:J, NhatKy_ViPham!E:E, "10_Tin_A", NhatKy_ViPham!F:F, B9, NhatKy_ViPham!C:C, "T2") - SUMIFS(NhatKy_ViPham!K:K, NhatKy_ViPham!E:E, "10_Tin_A", NhatKy_ViPham!F:F, B9, NhatKy_ViPham!C:C, "T2")</f>
        <v>100</v>
      </c>
      <c r="T9" s="7">
        <f>100 + SUMIFS(NhatKy_ViPham!J:J, NhatKy_ViPham!E:E, "10_Tin_A", NhatKy_ViPham!F:F, B9, NhatKy_ViPham!C:C, "T3") - SUMIFS(NhatKy_ViPham!K:K, NhatKy_ViPham!E:E, "10_Tin_A", NhatKy_ViPham!F:F, B9, NhatKy_ViPham!C:C, "T3")</f>
        <v>100</v>
      </c>
      <c r="U9" s="7">
        <f>100 + SUMIFS(NhatKy_ViPham!J:J, NhatKy_ViPham!E:E, "10_Tin_A", NhatKy_ViPham!F:F, B9, NhatKy_ViPham!C:C, "T4") - SUMIFS(NhatKy_ViPham!K:K, NhatKy_ViPham!E:E, "10_Tin_A", NhatKy_ViPham!F:F, B9, NhatKy_ViPham!C:C, "T4")</f>
        <v>100</v>
      </c>
      <c r="V9" s="7">
        <f>100 + SUMIFS(NhatKy_ViPham!J:J, NhatKy_ViPham!E:E, "10_Tin_A", NhatKy_ViPham!F:F, B9, NhatKy_ViPham!C:C, "T5") - SUMIFS(NhatKy_ViPham!K:K, NhatKy_ViPham!E:E, "10_Tin_A", NhatKy_ViPham!F:F, B9, NhatKy_ViPham!C:C, "T5")</f>
        <v>100</v>
      </c>
      <c r="W9" s="7">
        <f>100 + SUMIFS(NhatKy_ViPham!J:J, NhatKy_ViPham!E:E, "10_Tin_A", NhatKy_ViPham!F:F, B9, NhatKy_ViPham!C:C, "T6") - SUMIFS(NhatKy_ViPham!K:K, NhatKy_ViPham!E:E, "10_Tin_A", NhatKy_ViPham!F:F, B9, NhatKy_ViPham!C:C, "T6")</f>
        <v>100</v>
      </c>
      <c r="X9" s="7">
        <f>100 + SUMIFS(NhatKy_ViPham!J:J, NhatKy_ViPham!E:E, "10_Tin_A", NhatKy_ViPham!F:F, B9, NhatKy_ViPham!C:C, "T7") - SUMIFS(NhatKy_ViPham!K:K, NhatKy_ViPham!E:E, "10_Tin_A", NhatKy_ViPham!F:F, B9, NhatKy_ViPham!C:C, "T7")</f>
        <v>100</v>
      </c>
      <c r="Y9" s="7">
        <f>100 + SUMIFS(NhatKy_ViPham!J:J, NhatKy_ViPham!E:E, "10_Tin_A", NhatKy_ViPham!F:F, B9, NhatKy_ViPham!C:C, "T8") - SUMIFS(NhatKy_ViPham!K:K, NhatKy_ViPham!E:E, "10_Tin_A", NhatKy_ViPham!F:F, B9, NhatKy_ViPham!C:C, "T8")</f>
        <v>100</v>
      </c>
      <c r="Z9" s="7">
        <f>100 + SUMIFS(NhatKy_ViPham!J:J, NhatKy_ViPham!E:E, "10_Tin_A", NhatKy_ViPham!F:F, B9, NhatKy_ViPham!C:C, "T9") - SUMIFS(NhatKy_ViPham!K:K, NhatKy_ViPham!E:E, "10_Tin_A", NhatKy_ViPham!F:F, B9, NhatKy_ViPham!C:C, "T9")</f>
        <v>100</v>
      </c>
      <c r="AA9" s="7">
        <f>100 + SUMIFS(NhatKy_ViPham!J:J, NhatKy_ViPham!E:E, "10_Tin_A", NhatKy_ViPham!F:F, B9, NhatKy_ViPham!C:C, "T10") - SUMIFS(NhatKy_ViPham!K:K, NhatKy_ViPham!E:E, "10_Tin_A", NhatKy_ViPham!F:F, B9, NhatKy_ViPham!C:C, "T10")</f>
        <v>100</v>
      </c>
      <c r="AB9" s="7">
        <f>100 + SUMIFS(NhatKy_ViPham!J:J, NhatKy_ViPham!E:E, "10_Tin_A", NhatKy_ViPham!F:F, B9, NhatKy_ViPham!C:C, "T11") - SUMIFS(NhatKy_ViPham!K:K, NhatKy_ViPham!E:E, "10_Tin_A", NhatKy_ViPham!F:F, B9, NhatKy_ViPham!C:C, "T11")</f>
        <v>100</v>
      </c>
      <c r="AC9" s="7">
        <f>100 + SUMIFS(NhatKy_ViPham!J:J, NhatKy_ViPham!E:E, "10_Tin_A", NhatKy_ViPham!F:F, B9, NhatKy_ViPham!C:C, "T12") - SUMIFS(NhatKy_ViPham!K:K, NhatKy_ViPham!E:E, "10_Tin_A", NhatKy_ViPham!F:F, B9, NhatKy_ViPham!C:C, "T12")</f>
        <v>100</v>
      </c>
      <c r="AD9" s="7">
        <f>100 + SUMIFS(NhatKy_ViPham!J:J, NhatKy_ViPham!E:E, "10_Tin_A", NhatKy_ViPham!F:F, B9, NhatKy_ViPham!C:C, "T13") - SUMIFS(NhatKy_ViPham!K:K, NhatKy_ViPham!E:E, "10_Tin_A", NhatKy_ViPham!F:F, B9, NhatKy_ViPham!C:C, "T13")</f>
        <v>100</v>
      </c>
      <c r="AE9" s="7">
        <f>100 + SUMIFS(NhatKy_ViPham!J:J, NhatKy_ViPham!E:E, "10_Tin_A", NhatKy_ViPham!F:F, B9, NhatKy_ViPham!C:C, "T14") - SUMIFS(NhatKy_ViPham!K:K, NhatKy_ViPham!E:E, "10_Tin_A", NhatKy_ViPham!F:F, B9, NhatKy_ViPham!C:C, "T14")</f>
        <v>100</v>
      </c>
      <c r="AF9" s="7">
        <f>100 + SUMIFS(NhatKy_ViPham!J:J, NhatKy_ViPham!E:E, "10_Tin_A", NhatKy_ViPham!F:F, B9, NhatKy_ViPham!C:C, "T15") - SUMIFS(NhatKy_ViPham!K:K, NhatKy_ViPham!E:E, "10_Tin_A", NhatKy_ViPham!F:F, B9, NhatKy_ViPham!C:C, "T15")</f>
        <v>100</v>
      </c>
      <c r="AG9" s="7">
        <f>100 + SUMIFS(NhatKy_ViPham!J:J, NhatKy_ViPham!E:E, "10_Tin_A", NhatKy_ViPham!F:F, B9, NhatKy_ViPham!C:C, "T16") - SUMIFS(NhatKy_ViPham!K:K, NhatKy_ViPham!E:E, "10_Tin_A", NhatKy_ViPham!F:F, B9, NhatKy_ViPham!C:C, "T16")</f>
        <v>100</v>
      </c>
      <c r="AH9" s="7">
        <f>100 + SUMIFS(NhatKy_ViPham!J:J, NhatKy_ViPham!E:E, "10_Tin_A", NhatKy_ViPham!F:F, B9, NhatKy_ViPham!C:C, "T17") - SUMIFS(NhatKy_ViPham!K:K, NhatKy_ViPham!E:E, "10_Tin_A", NhatKy_ViPham!F:F, B9, NhatKy_ViPham!C:C, "T17")</f>
        <v>100</v>
      </c>
      <c r="AI9" s="7">
        <f>100 + SUMIFS(NhatKy_ViPham!J:J, NhatKy_ViPham!E:E, "10_Tin_A", NhatKy_ViPham!F:F, B9, NhatKy_ViPham!C:C, "T18") - SUMIFS(NhatKy_ViPham!K:K, NhatKy_ViPham!E:E, "10_Tin_A", NhatKy_ViPham!F:F, B9, NhatKy_ViPham!C:C, "T18")</f>
        <v>100</v>
      </c>
      <c r="AJ9" s="7">
        <f>100 + SUMIFS(NhatKy_ViPham!J:J, NhatKy_ViPham!E:E, "10_Tin_A", NhatKy_ViPham!F:F, B9, NhatKy_ViPham!C:C, "T19") - SUMIFS(NhatKy_ViPham!K:K, NhatKy_ViPham!E:E, "10_Tin_A", NhatKy_ViPham!F:F, B9, NhatKy_ViPham!C:C, "T19")</f>
        <v>100</v>
      </c>
      <c r="AK9" s="7">
        <f>100 + SUMIFS(NhatKy_ViPham!J:J, NhatKy_ViPham!E:E, "10_Tin_A", NhatKy_ViPham!F:F, B9, NhatKy_ViPham!C:C, "T20") - SUMIFS(NhatKy_ViPham!K:K, NhatKy_ViPham!E:E, "10_Tin_A", NhatKy_ViPham!F:F, B9, NhatKy_ViPham!C:C, "T20")</f>
        <v>100</v>
      </c>
      <c r="AL9" s="7">
        <f>100 + SUMIFS(NhatKy_ViPham!J:J, NhatKy_ViPham!E:E, "10_Tin_A", NhatKy_ViPham!F:F, B9, NhatKy_ViPham!C:C, "T21") - SUMIFS(NhatKy_ViPham!K:K, NhatKy_ViPham!E:E, "10_Tin_A", NhatKy_ViPham!F:F, B9, NhatKy_ViPham!C:C, "T21")</f>
        <v>100</v>
      </c>
      <c r="AM9" s="7">
        <f>100 + SUMIFS(NhatKy_ViPham!J:J, NhatKy_ViPham!E:E, "10_Tin_A", NhatKy_ViPham!F:F, B9, NhatKy_ViPham!C:C, "T22") - SUMIFS(NhatKy_ViPham!K:K, NhatKy_ViPham!E:E, "10_Tin_A", NhatKy_ViPham!F:F, B9, NhatKy_ViPham!C:C, "T22")</f>
        <v>100</v>
      </c>
      <c r="AN9" s="7">
        <f>100 + SUMIFS(NhatKy_ViPham!J:J, NhatKy_ViPham!E:E, "10_Tin_A", NhatKy_ViPham!F:F, B9, NhatKy_ViPham!C:C, "T23") - SUMIFS(NhatKy_ViPham!K:K, NhatKy_ViPham!E:E, "10_Tin_A", NhatKy_ViPham!F:F, B9, NhatKy_ViPham!C:C, "T23")</f>
        <v>100</v>
      </c>
      <c r="AO9" s="7">
        <f>100 + SUMIFS(NhatKy_ViPham!J:J, NhatKy_ViPham!E:E, "10_Tin_A", NhatKy_ViPham!F:F, B9, NhatKy_ViPham!C:C, "T24") - SUMIFS(NhatKy_ViPham!K:K, NhatKy_ViPham!E:E, "10_Tin_A", NhatKy_ViPham!F:F, B9, NhatKy_ViPham!C:C, "T24")</f>
        <v>100</v>
      </c>
      <c r="AP9" s="7">
        <f>100 + SUMIFS(NhatKy_ViPham!J:J, NhatKy_ViPham!E:E, "10_Tin_A", NhatKy_ViPham!F:F, B9, NhatKy_ViPham!C:C, "T25") - SUMIFS(NhatKy_ViPham!K:K, NhatKy_ViPham!E:E, "10_Tin_A", NhatKy_ViPham!F:F, B9, NhatKy_ViPham!C:C, "T25")</f>
        <v>100</v>
      </c>
      <c r="AQ9" s="7">
        <f>100 + SUMIFS(NhatKy_ViPham!J:J, NhatKy_ViPham!E:E, "10_Tin_A", NhatKy_ViPham!F:F, B9, NhatKy_ViPham!C:C, "T26") - SUMIFS(NhatKy_ViPham!K:K, NhatKy_ViPham!E:E, "10_Tin_A", NhatKy_ViPham!F:F, B9, NhatKy_ViPham!C:C, "T26")</f>
        <v>100</v>
      </c>
      <c r="AR9" s="7">
        <f>100 + SUMIFS(NhatKy_ViPham!J:J, NhatKy_ViPham!E:E, "10_Tin_A", NhatKy_ViPham!F:F, B9, NhatKy_ViPham!C:C, "T27") - SUMIFS(NhatKy_ViPham!K:K, NhatKy_ViPham!E:E, "10_Tin_A", NhatKy_ViPham!F:F, B9, NhatKy_ViPham!C:C, "T27")</f>
        <v>100</v>
      </c>
      <c r="AS9" s="7">
        <f>100 + SUMIFS(NhatKy_ViPham!J:J, NhatKy_ViPham!E:E, "10_Tin_A", NhatKy_ViPham!F:F, B9, NhatKy_ViPham!C:C, "T28") - SUMIFS(NhatKy_ViPham!K:K, NhatKy_ViPham!E:E, "10_Tin_A", NhatKy_ViPham!F:F, B9, NhatKy_ViPham!C:C, "T28")</f>
        <v>100</v>
      </c>
      <c r="AT9" s="7">
        <f>100 + SUMIFS(NhatKy_ViPham!J:J, NhatKy_ViPham!E:E, "10_Tin_A", NhatKy_ViPham!F:F, B9, NhatKy_ViPham!C:C, "T29") - SUMIFS(NhatKy_ViPham!K:K, NhatKy_ViPham!E:E, "10_Tin_A", NhatKy_ViPham!F:F, B9, NhatKy_ViPham!C:C, "T29")</f>
        <v>100</v>
      </c>
      <c r="AU9" s="7">
        <f>100 + SUMIFS(NhatKy_ViPham!J:J, NhatKy_ViPham!E:E, "10_Tin_A", NhatKy_ViPham!F:F, B9, NhatKy_ViPham!C:C, "T30") - SUMIFS(NhatKy_ViPham!K:K, NhatKy_ViPham!E:E, "10_Tin_A", NhatKy_ViPham!F:F, B9, NhatKy_ViPham!C:C, "T30")</f>
        <v>100</v>
      </c>
      <c r="AV9" s="7">
        <f>100 + SUMIFS(NhatKy_ViPham!J:J, NhatKy_ViPham!E:E, "10_Tin_A", NhatKy_ViPham!F:F, B9, NhatKy_ViPham!C:C, "T31") - SUMIFS(NhatKy_ViPham!K:K, NhatKy_ViPham!E:E, "10_Tin_A", NhatKy_ViPham!F:F, B9, NhatKy_ViPham!C:C, "T31")</f>
        <v>100</v>
      </c>
      <c r="AW9" s="7">
        <f>100 + SUMIFS(NhatKy_ViPham!J:J, NhatKy_ViPham!E:E, "10_Tin_A", NhatKy_ViPham!F:F, B9, NhatKy_ViPham!C:C, "T32") - SUMIFS(NhatKy_ViPham!K:K, NhatKy_ViPham!E:E, "10_Tin_A", NhatKy_ViPham!F:F, B9, NhatKy_ViPham!C:C, "T32")</f>
        <v>100</v>
      </c>
      <c r="AX9" s="7">
        <f>100 + SUMIFS(NhatKy_ViPham!J:J, NhatKy_ViPham!E:E, "10_Tin_A", NhatKy_ViPham!F:F, B9, NhatKy_ViPham!C:C, "T33") - SUMIFS(NhatKy_ViPham!K:K, NhatKy_ViPham!E:E, "10_Tin_A", NhatKy_ViPham!F:F, B9, NhatKy_ViPham!C:C, "T33")</f>
        <v>100</v>
      </c>
      <c r="AY9" s="7">
        <f>100 + SUMIFS(NhatKy_ViPham!J:J, NhatKy_ViPham!E:E, "10_Tin_A", NhatKy_ViPham!F:F, B9, NhatKy_ViPham!C:C, "T34") - SUMIFS(NhatKy_ViPham!K:K, NhatKy_ViPham!E:E, "10_Tin_A", NhatKy_ViPham!F:F, B9, NhatKy_ViPham!C:C, "T34")</f>
        <v>100</v>
      </c>
      <c r="AZ9" s="7">
        <f>100 + SUMIFS(NhatKy_ViPham!J:J, NhatKy_ViPham!E:E, "10_Tin_A", NhatKy_ViPham!F:F, B9, NhatKy_ViPham!C:C, "T35") - SUMIFS(NhatKy_ViPham!K:K, NhatKy_ViPham!E:E, "10_Tin_A", NhatKy_ViPham!F:F, B9, NhatKy_ViPham!C:C, "T35")</f>
        <v>100</v>
      </c>
      <c r="BA9" s="12">
        <f t="shared" ref="BA9:BA42" si="0">ROUND(AVERAGE(R9:AZ9), 1)</f>
        <v>100</v>
      </c>
      <c r="BB9" s="11" t="s">
        <v>430</v>
      </c>
      <c r="BC9" s="14" t="str">
        <f t="shared" ref="BC9:BC42" si="1">IF(BB9="Có", "Chưa đạt", IF(BA9&gt;=85, "Tốt", IF(BA9&gt;=70, "Khá", IF(BA9&gt;=50, "Đạt", "Chưa đạt"))))</f>
        <v>Tốt</v>
      </c>
      <c r="BD9" s="10" t="str">
        <f t="shared" ref="BD9:BD42" si="2">IF(BC9="Chưa đạt", "🔴 Nguy cơ CHƯA ĐẠT", IF(BC9="Đạt", "🟡 CẦN NHẮC NHỞ", "🟢 BÌNH THƯỜNG"))</f>
        <v>🟢 BÌNH THƯỜNG</v>
      </c>
    </row>
    <row r="10" spans="1:56" x14ac:dyDescent="0.25">
      <c r="A10" s="5">
        <v>2</v>
      </c>
      <c r="B10" s="15" t="s">
        <v>860</v>
      </c>
      <c r="C10" s="5" t="s">
        <v>652</v>
      </c>
      <c r="D10" s="5" t="s">
        <v>435</v>
      </c>
      <c r="E10" s="11" t="s">
        <v>430</v>
      </c>
      <c r="F10" s="6">
        <f>SUMIFS(NhatKy_ViPham!K:K, NhatKy_ViPham!E:E, "10_Tin_A", NhatKy_ViPham!F:F, B10, NhatKy_ViPham!H:H, "L01")</f>
        <v>0</v>
      </c>
      <c r="G10" s="6">
        <f>SUMIFS(NhatKy_ViPham!K:K, NhatKy_ViPham!E:E, "10_Tin_A", NhatKy_ViPham!F:F, B10, NhatKy_ViPham!H:H, "L02")</f>
        <v>0</v>
      </c>
      <c r="H10" s="6">
        <f>SUMIFS(NhatKy_ViPham!K:K, NhatKy_ViPham!E:E, "10_Tin_A", NhatKy_ViPham!F:F, B10, NhatKy_ViPham!H:H, "L03")</f>
        <v>0</v>
      </c>
      <c r="I10" s="6">
        <f>SUMIFS(NhatKy_ViPham!K:K, NhatKy_ViPham!E:E, "10_Tin_A", NhatKy_ViPham!F:F, B10, NhatKy_ViPham!H:H, "L04")</f>
        <v>0</v>
      </c>
      <c r="J10" s="6">
        <f>SUMIFS(NhatKy_ViPham!K:K, NhatKy_ViPham!E:E, "10_Tin_A", NhatKy_ViPham!F:F, B10, NhatKy_ViPham!H:H, "L05")</f>
        <v>0</v>
      </c>
      <c r="K10" s="6">
        <f>SUMIFS(NhatKy_ViPham!K:K, NhatKy_ViPham!E:E, "10_Tin_A", NhatKy_ViPham!F:F, B10, NhatKy_ViPham!H:H, "L06")</f>
        <v>0</v>
      </c>
      <c r="L10" s="6">
        <f>SUMIFS(NhatKy_ViPham!K:K, NhatKy_ViPham!E:E, "10_Tin_A", NhatKy_ViPham!F:F, B10, NhatKy_ViPham!H:H, "L07")</f>
        <v>0</v>
      </c>
      <c r="M10" s="6">
        <f>SUMIFS(NhatKy_ViPham!K:K, NhatKy_ViPham!E:E, "10_Tin_A", NhatKy_ViPham!F:F, B10, NhatKy_ViPham!H:H, "L08")</f>
        <v>0</v>
      </c>
      <c r="N10" s="6">
        <f>SUMIFS(NhatKy_ViPham!K:K, NhatKy_ViPham!E:E, "10_Tin_A", NhatKy_ViPham!F:F, B10, NhatKy_ViPham!H:H, "L09")</f>
        <v>0</v>
      </c>
      <c r="O10" s="6">
        <f>SUMIFS(NhatKy_ViPham!K:K, NhatKy_ViPham!E:E, "10_Tin_A", NhatKy_ViPham!F:F, B10, NhatKy_ViPham!H:H, "L10")</f>
        <v>0</v>
      </c>
      <c r="P10" s="12">
        <f>SUMIFS(NhatKy_ViPham!J:J, NhatKy_ViPham!E:E, "10_Tin_A", NhatKy_ViPham!F:F, B10)</f>
        <v>0</v>
      </c>
      <c r="Q10" s="13">
        <f>SUMIFS(NhatKy_ViPham!K:K, NhatKy_ViPham!E:E, "10_Tin_A", NhatKy_ViPham!F:F, B10)</f>
        <v>0</v>
      </c>
      <c r="R10" s="6">
        <f>100 + SUMIFS(NhatKy_ViPham!J:J, NhatKy_ViPham!E:E, "10_Tin_A", NhatKy_ViPham!F:F, B10, NhatKy_ViPham!C:C, "T1") - SUMIFS(NhatKy_ViPham!K:K, NhatKy_ViPham!E:E, "10_Tin_A", NhatKy_ViPham!F:F, B10, NhatKy_ViPham!C:C, "T1")</f>
        <v>100</v>
      </c>
      <c r="S10" s="6">
        <f>100 + SUMIFS(NhatKy_ViPham!J:J, NhatKy_ViPham!E:E, "10_Tin_A", NhatKy_ViPham!F:F, B10, NhatKy_ViPham!C:C, "T2") - SUMIFS(NhatKy_ViPham!K:K, NhatKy_ViPham!E:E, "10_Tin_A", NhatKy_ViPham!F:F, B10, NhatKy_ViPham!C:C, "T2")</f>
        <v>100</v>
      </c>
      <c r="T10" s="6">
        <f>100 + SUMIFS(NhatKy_ViPham!J:J, NhatKy_ViPham!E:E, "10_Tin_A", NhatKy_ViPham!F:F, B10, NhatKy_ViPham!C:C, "T3") - SUMIFS(NhatKy_ViPham!K:K, NhatKy_ViPham!E:E, "10_Tin_A", NhatKy_ViPham!F:F, B10, NhatKy_ViPham!C:C, "T3")</f>
        <v>100</v>
      </c>
      <c r="U10" s="6">
        <f>100 + SUMIFS(NhatKy_ViPham!J:J, NhatKy_ViPham!E:E, "10_Tin_A", NhatKy_ViPham!F:F, B10, NhatKy_ViPham!C:C, "T4") - SUMIFS(NhatKy_ViPham!K:K, NhatKy_ViPham!E:E, "10_Tin_A", NhatKy_ViPham!F:F, B10, NhatKy_ViPham!C:C, "T4")</f>
        <v>100</v>
      </c>
      <c r="V10" s="6">
        <f>100 + SUMIFS(NhatKy_ViPham!J:J, NhatKy_ViPham!E:E, "10_Tin_A", NhatKy_ViPham!F:F, B10, NhatKy_ViPham!C:C, "T5") - SUMIFS(NhatKy_ViPham!K:K, NhatKy_ViPham!E:E, "10_Tin_A", NhatKy_ViPham!F:F, B10, NhatKy_ViPham!C:C, "T5")</f>
        <v>100</v>
      </c>
      <c r="W10" s="6">
        <f>100 + SUMIFS(NhatKy_ViPham!J:J, NhatKy_ViPham!E:E, "10_Tin_A", NhatKy_ViPham!F:F, B10, NhatKy_ViPham!C:C, "T6") - SUMIFS(NhatKy_ViPham!K:K, NhatKy_ViPham!E:E, "10_Tin_A", NhatKy_ViPham!F:F, B10, NhatKy_ViPham!C:C, "T6")</f>
        <v>100</v>
      </c>
      <c r="X10" s="6">
        <f>100 + SUMIFS(NhatKy_ViPham!J:J, NhatKy_ViPham!E:E, "10_Tin_A", NhatKy_ViPham!F:F, B10, NhatKy_ViPham!C:C, "T7") - SUMIFS(NhatKy_ViPham!K:K, NhatKy_ViPham!E:E, "10_Tin_A", NhatKy_ViPham!F:F, B10, NhatKy_ViPham!C:C, "T7")</f>
        <v>100</v>
      </c>
      <c r="Y10" s="6">
        <f>100 + SUMIFS(NhatKy_ViPham!J:J, NhatKy_ViPham!E:E, "10_Tin_A", NhatKy_ViPham!F:F, B10, NhatKy_ViPham!C:C, "T8") - SUMIFS(NhatKy_ViPham!K:K, NhatKy_ViPham!E:E, "10_Tin_A", NhatKy_ViPham!F:F, B10, NhatKy_ViPham!C:C, "T8")</f>
        <v>100</v>
      </c>
      <c r="Z10" s="6">
        <f>100 + SUMIFS(NhatKy_ViPham!J:J, NhatKy_ViPham!E:E, "10_Tin_A", NhatKy_ViPham!F:F, B10, NhatKy_ViPham!C:C, "T9") - SUMIFS(NhatKy_ViPham!K:K, NhatKy_ViPham!E:E, "10_Tin_A", NhatKy_ViPham!F:F, B10, NhatKy_ViPham!C:C, "T9")</f>
        <v>100</v>
      </c>
      <c r="AA10" s="6">
        <f>100 + SUMIFS(NhatKy_ViPham!J:J, NhatKy_ViPham!E:E, "10_Tin_A", NhatKy_ViPham!F:F, B10, NhatKy_ViPham!C:C, "T10") - SUMIFS(NhatKy_ViPham!K:K, NhatKy_ViPham!E:E, "10_Tin_A", NhatKy_ViPham!F:F, B10, NhatKy_ViPham!C:C, "T10")</f>
        <v>100</v>
      </c>
      <c r="AB10" s="6">
        <f>100 + SUMIFS(NhatKy_ViPham!J:J, NhatKy_ViPham!E:E, "10_Tin_A", NhatKy_ViPham!F:F, B10, NhatKy_ViPham!C:C, "T11") - SUMIFS(NhatKy_ViPham!K:K, NhatKy_ViPham!E:E, "10_Tin_A", NhatKy_ViPham!F:F, B10, NhatKy_ViPham!C:C, "T11")</f>
        <v>100</v>
      </c>
      <c r="AC10" s="6">
        <f>100 + SUMIFS(NhatKy_ViPham!J:J, NhatKy_ViPham!E:E, "10_Tin_A", NhatKy_ViPham!F:F, B10, NhatKy_ViPham!C:C, "T12") - SUMIFS(NhatKy_ViPham!K:K, NhatKy_ViPham!E:E, "10_Tin_A", NhatKy_ViPham!F:F, B10, NhatKy_ViPham!C:C, "T12")</f>
        <v>100</v>
      </c>
      <c r="AD10" s="6">
        <f>100 + SUMIFS(NhatKy_ViPham!J:J, NhatKy_ViPham!E:E, "10_Tin_A", NhatKy_ViPham!F:F, B10, NhatKy_ViPham!C:C, "T13") - SUMIFS(NhatKy_ViPham!K:K, NhatKy_ViPham!E:E, "10_Tin_A", NhatKy_ViPham!F:F, B10, NhatKy_ViPham!C:C, "T13")</f>
        <v>100</v>
      </c>
      <c r="AE10" s="6">
        <f>100 + SUMIFS(NhatKy_ViPham!J:J, NhatKy_ViPham!E:E, "10_Tin_A", NhatKy_ViPham!F:F, B10, NhatKy_ViPham!C:C, "T14") - SUMIFS(NhatKy_ViPham!K:K, NhatKy_ViPham!E:E, "10_Tin_A", NhatKy_ViPham!F:F, B10, NhatKy_ViPham!C:C, "T14")</f>
        <v>100</v>
      </c>
      <c r="AF10" s="6">
        <f>100 + SUMIFS(NhatKy_ViPham!J:J, NhatKy_ViPham!E:E, "10_Tin_A", NhatKy_ViPham!F:F, B10, NhatKy_ViPham!C:C, "T15") - SUMIFS(NhatKy_ViPham!K:K, NhatKy_ViPham!E:E, "10_Tin_A", NhatKy_ViPham!F:F, B10, NhatKy_ViPham!C:C, "T15")</f>
        <v>100</v>
      </c>
      <c r="AG10" s="6">
        <f>100 + SUMIFS(NhatKy_ViPham!J:J, NhatKy_ViPham!E:E, "10_Tin_A", NhatKy_ViPham!F:F, B10, NhatKy_ViPham!C:C, "T16") - SUMIFS(NhatKy_ViPham!K:K, NhatKy_ViPham!E:E, "10_Tin_A", NhatKy_ViPham!F:F, B10, NhatKy_ViPham!C:C, "T16")</f>
        <v>100</v>
      </c>
      <c r="AH10" s="6">
        <f>100 + SUMIFS(NhatKy_ViPham!J:J, NhatKy_ViPham!E:E, "10_Tin_A", NhatKy_ViPham!F:F, B10, NhatKy_ViPham!C:C, "T17") - SUMIFS(NhatKy_ViPham!K:K, NhatKy_ViPham!E:E, "10_Tin_A", NhatKy_ViPham!F:F, B10, NhatKy_ViPham!C:C, "T17")</f>
        <v>100</v>
      </c>
      <c r="AI10" s="6">
        <f>100 + SUMIFS(NhatKy_ViPham!J:J, NhatKy_ViPham!E:E, "10_Tin_A", NhatKy_ViPham!F:F, B10, NhatKy_ViPham!C:C, "T18") - SUMIFS(NhatKy_ViPham!K:K, NhatKy_ViPham!E:E, "10_Tin_A", NhatKy_ViPham!F:F, B10, NhatKy_ViPham!C:C, "T18")</f>
        <v>100</v>
      </c>
      <c r="AJ10" s="6">
        <f>100 + SUMIFS(NhatKy_ViPham!J:J, NhatKy_ViPham!E:E, "10_Tin_A", NhatKy_ViPham!F:F, B10, NhatKy_ViPham!C:C, "T19") - SUMIFS(NhatKy_ViPham!K:K, NhatKy_ViPham!E:E, "10_Tin_A", NhatKy_ViPham!F:F, B10, NhatKy_ViPham!C:C, "T19")</f>
        <v>100</v>
      </c>
      <c r="AK10" s="6">
        <f>100 + SUMIFS(NhatKy_ViPham!J:J, NhatKy_ViPham!E:E, "10_Tin_A", NhatKy_ViPham!F:F, B10, NhatKy_ViPham!C:C, "T20") - SUMIFS(NhatKy_ViPham!K:K, NhatKy_ViPham!E:E, "10_Tin_A", NhatKy_ViPham!F:F, B10, NhatKy_ViPham!C:C, "T20")</f>
        <v>100</v>
      </c>
      <c r="AL10" s="6">
        <f>100 + SUMIFS(NhatKy_ViPham!J:J, NhatKy_ViPham!E:E, "10_Tin_A", NhatKy_ViPham!F:F, B10, NhatKy_ViPham!C:C, "T21") - SUMIFS(NhatKy_ViPham!K:K, NhatKy_ViPham!E:E, "10_Tin_A", NhatKy_ViPham!F:F, B10, NhatKy_ViPham!C:C, "T21")</f>
        <v>100</v>
      </c>
      <c r="AM10" s="6">
        <f>100 + SUMIFS(NhatKy_ViPham!J:J, NhatKy_ViPham!E:E, "10_Tin_A", NhatKy_ViPham!F:F, B10, NhatKy_ViPham!C:C, "T22") - SUMIFS(NhatKy_ViPham!K:K, NhatKy_ViPham!E:E, "10_Tin_A", NhatKy_ViPham!F:F, B10, NhatKy_ViPham!C:C, "T22")</f>
        <v>100</v>
      </c>
      <c r="AN10" s="6">
        <f>100 + SUMIFS(NhatKy_ViPham!J:J, NhatKy_ViPham!E:E, "10_Tin_A", NhatKy_ViPham!F:F, B10, NhatKy_ViPham!C:C, "T23") - SUMIFS(NhatKy_ViPham!K:K, NhatKy_ViPham!E:E, "10_Tin_A", NhatKy_ViPham!F:F, B10, NhatKy_ViPham!C:C, "T23")</f>
        <v>100</v>
      </c>
      <c r="AO10" s="6">
        <f>100 + SUMIFS(NhatKy_ViPham!J:J, NhatKy_ViPham!E:E, "10_Tin_A", NhatKy_ViPham!F:F, B10, NhatKy_ViPham!C:C, "T24") - SUMIFS(NhatKy_ViPham!K:K, NhatKy_ViPham!E:E, "10_Tin_A", NhatKy_ViPham!F:F, B10, NhatKy_ViPham!C:C, "T24")</f>
        <v>100</v>
      </c>
      <c r="AP10" s="6">
        <f>100 + SUMIFS(NhatKy_ViPham!J:J, NhatKy_ViPham!E:E, "10_Tin_A", NhatKy_ViPham!F:F, B10, NhatKy_ViPham!C:C, "T25") - SUMIFS(NhatKy_ViPham!K:K, NhatKy_ViPham!E:E, "10_Tin_A", NhatKy_ViPham!F:F, B10, NhatKy_ViPham!C:C, "T25")</f>
        <v>100</v>
      </c>
      <c r="AQ10" s="6">
        <f>100 + SUMIFS(NhatKy_ViPham!J:J, NhatKy_ViPham!E:E, "10_Tin_A", NhatKy_ViPham!F:F, B10, NhatKy_ViPham!C:C, "T26") - SUMIFS(NhatKy_ViPham!K:K, NhatKy_ViPham!E:E, "10_Tin_A", NhatKy_ViPham!F:F, B10, NhatKy_ViPham!C:C, "T26")</f>
        <v>100</v>
      </c>
      <c r="AR10" s="6">
        <f>100 + SUMIFS(NhatKy_ViPham!J:J, NhatKy_ViPham!E:E, "10_Tin_A", NhatKy_ViPham!F:F, B10, NhatKy_ViPham!C:C, "T27") - SUMIFS(NhatKy_ViPham!K:K, NhatKy_ViPham!E:E, "10_Tin_A", NhatKy_ViPham!F:F, B10, NhatKy_ViPham!C:C, "T27")</f>
        <v>100</v>
      </c>
      <c r="AS10" s="6">
        <f>100 + SUMIFS(NhatKy_ViPham!J:J, NhatKy_ViPham!E:E, "10_Tin_A", NhatKy_ViPham!F:F, B10, NhatKy_ViPham!C:C, "T28") - SUMIFS(NhatKy_ViPham!K:K, NhatKy_ViPham!E:E, "10_Tin_A", NhatKy_ViPham!F:F, B10, NhatKy_ViPham!C:C, "T28")</f>
        <v>100</v>
      </c>
      <c r="AT10" s="6">
        <f>100 + SUMIFS(NhatKy_ViPham!J:J, NhatKy_ViPham!E:E, "10_Tin_A", NhatKy_ViPham!F:F, B10, NhatKy_ViPham!C:C, "T29") - SUMIFS(NhatKy_ViPham!K:K, NhatKy_ViPham!E:E, "10_Tin_A", NhatKy_ViPham!F:F, B10, NhatKy_ViPham!C:C, "T29")</f>
        <v>100</v>
      </c>
      <c r="AU10" s="6">
        <f>100 + SUMIFS(NhatKy_ViPham!J:J, NhatKy_ViPham!E:E, "10_Tin_A", NhatKy_ViPham!F:F, B10, NhatKy_ViPham!C:C, "T30") - SUMIFS(NhatKy_ViPham!K:K, NhatKy_ViPham!E:E, "10_Tin_A", NhatKy_ViPham!F:F, B10, NhatKy_ViPham!C:C, "T30")</f>
        <v>100</v>
      </c>
      <c r="AV10" s="6">
        <f>100 + SUMIFS(NhatKy_ViPham!J:J, NhatKy_ViPham!E:E, "10_Tin_A", NhatKy_ViPham!F:F, B10, NhatKy_ViPham!C:C, "T31") - SUMIFS(NhatKy_ViPham!K:K, NhatKy_ViPham!E:E, "10_Tin_A", NhatKy_ViPham!F:F, B10, NhatKy_ViPham!C:C, "T31")</f>
        <v>100</v>
      </c>
      <c r="AW10" s="6">
        <f>100 + SUMIFS(NhatKy_ViPham!J:J, NhatKy_ViPham!E:E, "10_Tin_A", NhatKy_ViPham!F:F, B10, NhatKy_ViPham!C:C, "T32") - SUMIFS(NhatKy_ViPham!K:K, NhatKy_ViPham!E:E, "10_Tin_A", NhatKy_ViPham!F:F, B10, NhatKy_ViPham!C:C, "T32")</f>
        <v>100</v>
      </c>
      <c r="AX10" s="6">
        <f>100 + SUMIFS(NhatKy_ViPham!J:J, NhatKy_ViPham!E:E, "10_Tin_A", NhatKy_ViPham!F:F, B10, NhatKy_ViPham!C:C, "T33") - SUMIFS(NhatKy_ViPham!K:K, NhatKy_ViPham!E:E, "10_Tin_A", NhatKy_ViPham!F:F, B10, NhatKy_ViPham!C:C, "T33")</f>
        <v>100</v>
      </c>
      <c r="AY10" s="6">
        <f>100 + SUMIFS(NhatKy_ViPham!J:J, NhatKy_ViPham!E:E, "10_Tin_A", NhatKy_ViPham!F:F, B10, NhatKy_ViPham!C:C, "T34") - SUMIFS(NhatKy_ViPham!K:K, NhatKy_ViPham!E:E, "10_Tin_A", NhatKy_ViPham!F:F, B10, NhatKy_ViPham!C:C, "T34")</f>
        <v>100</v>
      </c>
      <c r="AZ10" s="6">
        <f>100 + SUMIFS(NhatKy_ViPham!J:J, NhatKy_ViPham!E:E, "10_Tin_A", NhatKy_ViPham!F:F, B10, NhatKy_ViPham!C:C, "T35") - SUMIFS(NhatKy_ViPham!K:K, NhatKy_ViPham!E:E, "10_Tin_A", NhatKy_ViPham!F:F, B10, NhatKy_ViPham!C:C, "T35")</f>
        <v>100</v>
      </c>
      <c r="BA10" s="12">
        <f t="shared" si="0"/>
        <v>100</v>
      </c>
      <c r="BB10" s="11" t="s">
        <v>430</v>
      </c>
      <c r="BC10" s="16" t="str">
        <f t="shared" si="1"/>
        <v>Tốt</v>
      </c>
      <c r="BD10" s="15" t="str">
        <f t="shared" si="2"/>
        <v>🟢 BÌNH THƯỜNG</v>
      </c>
    </row>
    <row r="11" spans="1:56" x14ac:dyDescent="0.25">
      <c r="A11" s="4">
        <v>3</v>
      </c>
      <c r="B11" s="10" t="s">
        <v>861</v>
      </c>
      <c r="C11" s="4" t="s">
        <v>862</v>
      </c>
      <c r="D11" s="4" t="s">
        <v>435</v>
      </c>
      <c r="E11" s="11" t="s">
        <v>430</v>
      </c>
      <c r="F11" s="7">
        <f>SUMIFS(NhatKy_ViPham!K:K, NhatKy_ViPham!E:E, "10_Tin_A", NhatKy_ViPham!F:F, B11, NhatKy_ViPham!H:H, "L01")</f>
        <v>0</v>
      </c>
      <c r="G11" s="7">
        <f>SUMIFS(NhatKy_ViPham!K:K, NhatKy_ViPham!E:E, "10_Tin_A", NhatKy_ViPham!F:F, B11, NhatKy_ViPham!H:H, "L02")</f>
        <v>0</v>
      </c>
      <c r="H11" s="7">
        <f>SUMIFS(NhatKy_ViPham!K:K, NhatKy_ViPham!E:E, "10_Tin_A", NhatKy_ViPham!F:F, B11, NhatKy_ViPham!H:H, "L03")</f>
        <v>0</v>
      </c>
      <c r="I11" s="7">
        <f>SUMIFS(NhatKy_ViPham!K:K, NhatKy_ViPham!E:E, "10_Tin_A", NhatKy_ViPham!F:F, B11, NhatKy_ViPham!H:H, "L04")</f>
        <v>0</v>
      </c>
      <c r="J11" s="7">
        <f>SUMIFS(NhatKy_ViPham!K:K, NhatKy_ViPham!E:E, "10_Tin_A", NhatKy_ViPham!F:F, B11, NhatKy_ViPham!H:H, "L05")</f>
        <v>0</v>
      </c>
      <c r="K11" s="7">
        <f>SUMIFS(NhatKy_ViPham!K:K, NhatKy_ViPham!E:E, "10_Tin_A", NhatKy_ViPham!F:F, B11, NhatKy_ViPham!H:H, "L06")</f>
        <v>0</v>
      </c>
      <c r="L11" s="7">
        <f>SUMIFS(NhatKy_ViPham!K:K, NhatKy_ViPham!E:E, "10_Tin_A", NhatKy_ViPham!F:F, B11, NhatKy_ViPham!H:H, "L07")</f>
        <v>0</v>
      </c>
      <c r="M11" s="7">
        <f>SUMIFS(NhatKy_ViPham!K:K, NhatKy_ViPham!E:E, "10_Tin_A", NhatKy_ViPham!F:F, B11, NhatKy_ViPham!H:H, "L08")</f>
        <v>0</v>
      </c>
      <c r="N11" s="7">
        <f>SUMIFS(NhatKy_ViPham!K:K, NhatKy_ViPham!E:E, "10_Tin_A", NhatKy_ViPham!F:F, B11, NhatKy_ViPham!H:H, "L09")</f>
        <v>0</v>
      </c>
      <c r="O11" s="7">
        <f>SUMIFS(NhatKy_ViPham!K:K, NhatKy_ViPham!E:E, "10_Tin_A", NhatKy_ViPham!F:F, B11, NhatKy_ViPham!H:H, "L10")</f>
        <v>0</v>
      </c>
      <c r="P11" s="12">
        <f>SUMIFS(NhatKy_ViPham!J:J, NhatKy_ViPham!E:E, "10_Tin_A", NhatKy_ViPham!F:F, B11)</f>
        <v>0</v>
      </c>
      <c r="Q11" s="13">
        <f>SUMIFS(NhatKy_ViPham!K:K, NhatKy_ViPham!E:E, "10_Tin_A", NhatKy_ViPham!F:F, B11)</f>
        <v>0</v>
      </c>
      <c r="R11" s="7">
        <f>100 + SUMIFS(NhatKy_ViPham!J:J, NhatKy_ViPham!E:E, "10_Tin_A", NhatKy_ViPham!F:F, B11, NhatKy_ViPham!C:C, "T1") - SUMIFS(NhatKy_ViPham!K:K, NhatKy_ViPham!E:E, "10_Tin_A", NhatKy_ViPham!F:F, B11, NhatKy_ViPham!C:C, "T1")</f>
        <v>100</v>
      </c>
      <c r="S11" s="7">
        <f>100 + SUMIFS(NhatKy_ViPham!J:J, NhatKy_ViPham!E:E, "10_Tin_A", NhatKy_ViPham!F:F, B11, NhatKy_ViPham!C:C, "T2") - SUMIFS(NhatKy_ViPham!K:K, NhatKy_ViPham!E:E, "10_Tin_A", NhatKy_ViPham!F:F, B11, NhatKy_ViPham!C:C, "T2")</f>
        <v>100</v>
      </c>
      <c r="T11" s="7">
        <f>100 + SUMIFS(NhatKy_ViPham!J:J, NhatKy_ViPham!E:E, "10_Tin_A", NhatKy_ViPham!F:F, B11, NhatKy_ViPham!C:C, "T3") - SUMIFS(NhatKy_ViPham!K:K, NhatKy_ViPham!E:E, "10_Tin_A", NhatKy_ViPham!F:F, B11, NhatKy_ViPham!C:C, "T3")</f>
        <v>100</v>
      </c>
      <c r="U11" s="7">
        <f>100 + SUMIFS(NhatKy_ViPham!J:J, NhatKy_ViPham!E:E, "10_Tin_A", NhatKy_ViPham!F:F, B11, NhatKy_ViPham!C:C, "T4") - SUMIFS(NhatKy_ViPham!K:K, NhatKy_ViPham!E:E, "10_Tin_A", NhatKy_ViPham!F:F, B11, NhatKy_ViPham!C:C, "T4")</f>
        <v>100</v>
      </c>
      <c r="V11" s="7">
        <f>100 + SUMIFS(NhatKy_ViPham!J:J, NhatKy_ViPham!E:E, "10_Tin_A", NhatKy_ViPham!F:F, B11, NhatKy_ViPham!C:C, "T5") - SUMIFS(NhatKy_ViPham!K:K, NhatKy_ViPham!E:E, "10_Tin_A", NhatKy_ViPham!F:F, B11, NhatKy_ViPham!C:C, "T5")</f>
        <v>100</v>
      </c>
      <c r="W11" s="7">
        <f>100 + SUMIFS(NhatKy_ViPham!J:J, NhatKy_ViPham!E:E, "10_Tin_A", NhatKy_ViPham!F:F, B11, NhatKy_ViPham!C:C, "T6") - SUMIFS(NhatKy_ViPham!K:K, NhatKy_ViPham!E:E, "10_Tin_A", NhatKy_ViPham!F:F, B11, NhatKy_ViPham!C:C, "T6")</f>
        <v>100</v>
      </c>
      <c r="X11" s="7">
        <f>100 + SUMIFS(NhatKy_ViPham!J:J, NhatKy_ViPham!E:E, "10_Tin_A", NhatKy_ViPham!F:F, B11, NhatKy_ViPham!C:C, "T7") - SUMIFS(NhatKy_ViPham!K:K, NhatKy_ViPham!E:E, "10_Tin_A", NhatKy_ViPham!F:F, B11, NhatKy_ViPham!C:C, "T7")</f>
        <v>100</v>
      </c>
      <c r="Y11" s="7">
        <f>100 + SUMIFS(NhatKy_ViPham!J:J, NhatKy_ViPham!E:E, "10_Tin_A", NhatKy_ViPham!F:F, B11, NhatKy_ViPham!C:C, "T8") - SUMIFS(NhatKy_ViPham!K:K, NhatKy_ViPham!E:E, "10_Tin_A", NhatKy_ViPham!F:F, B11, NhatKy_ViPham!C:C, "T8")</f>
        <v>100</v>
      </c>
      <c r="Z11" s="7">
        <f>100 + SUMIFS(NhatKy_ViPham!J:J, NhatKy_ViPham!E:E, "10_Tin_A", NhatKy_ViPham!F:F, B11, NhatKy_ViPham!C:C, "T9") - SUMIFS(NhatKy_ViPham!K:K, NhatKy_ViPham!E:E, "10_Tin_A", NhatKy_ViPham!F:F, B11, NhatKy_ViPham!C:C, "T9")</f>
        <v>100</v>
      </c>
      <c r="AA11" s="7">
        <f>100 + SUMIFS(NhatKy_ViPham!J:J, NhatKy_ViPham!E:E, "10_Tin_A", NhatKy_ViPham!F:F, B11, NhatKy_ViPham!C:C, "T10") - SUMIFS(NhatKy_ViPham!K:K, NhatKy_ViPham!E:E, "10_Tin_A", NhatKy_ViPham!F:F, B11, NhatKy_ViPham!C:C, "T10")</f>
        <v>100</v>
      </c>
      <c r="AB11" s="7">
        <f>100 + SUMIFS(NhatKy_ViPham!J:J, NhatKy_ViPham!E:E, "10_Tin_A", NhatKy_ViPham!F:F, B11, NhatKy_ViPham!C:C, "T11") - SUMIFS(NhatKy_ViPham!K:K, NhatKy_ViPham!E:E, "10_Tin_A", NhatKy_ViPham!F:F, B11, NhatKy_ViPham!C:C, "T11")</f>
        <v>100</v>
      </c>
      <c r="AC11" s="7">
        <f>100 + SUMIFS(NhatKy_ViPham!J:J, NhatKy_ViPham!E:E, "10_Tin_A", NhatKy_ViPham!F:F, B11, NhatKy_ViPham!C:C, "T12") - SUMIFS(NhatKy_ViPham!K:K, NhatKy_ViPham!E:E, "10_Tin_A", NhatKy_ViPham!F:F, B11, NhatKy_ViPham!C:C, "T12")</f>
        <v>100</v>
      </c>
      <c r="AD11" s="7">
        <f>100 + SUMIFS(NhatKy_ViPham!J:J, NhatKy_ViPham!E:E, "10_Tin_A", NhatKy_ViPham!F:F, B11, NhatKy_ViPham!C:C, "T13") - SUMIFS(NhatKy_ViPham!K:K, NhatKy_ViPham!E:E, "10_Tin_A", NhatKy_ViPham!F:F, B11, NhatKy_ViPham!C:C, "T13")</f>
        <v>100</v>
      </c>
      <c r="AE11" s="7">
        <f>100 + SUMIFS(NhatKy_ViPham!J:J, NhatKy_ViPham!E:E, "10_Tin_A", NhatKy_ViPham!F:F, B11, NhatKy_ViPham!C:C, "T14") - SUMIFS(NhatKy_ViPham!K:K, NhatKy_ViPham!E:E, "10_Tin_A", NhatKy_ViPham!F:F, B11, NhatKy_ViPham!C:C, "T14")</f>
        <v>100</v>
      </c>
      <c r="AF11" s="7">
        <f>100 + SUMIFS(NhatKy_ViPham!J:J, NhatKy_ViPham!E:E, "10_Tin_A", NhatKy_ViPham!F:F, B11, NhatKy_ViPham!C:C, "T15") - SUMIFS(NhatKy_ViPham!K:K, NhatKy_ViPham!E:E, "10_Tin_A", NhatKy_ViPham!F:F, B11, NhatKy_ViPham!C:C, "T15")</f>
        <v>100</v>
      </c>
      <c r="AG11" s="7">
        <f>100 + SUMIFS(NhatKy_ViPham!J:J, NhatKy_ViPham!E:E, "10_Tin_A", NhatKy_ViPham!F:F, B11, NhatKy_ViPham!C:C, "T16") - SUMIFS(NhatKy_ViPham!K:K, NhatKy_ViPham!E:E, "10_Tin_A", NhatKy_ViPham!F:F, B11, NhatKy_ViPham!C:C, "T16")</f>
        <v>100</v>
      </c>
      <c r="AH11" s="7">
        <f>100 + SUMIFS(NhatKy_ViPham!J:J, NhatKy_ViPham!E:E, "10_Tin_A", NhatKy_ViPham!F:F, B11, NhatKy_ViPham!C:C, "T17") - SUMIFS(NhatKy_ViPham!K:K, NhatKy_ViPham!E:E, "10_Tin_A", NhatKy_ViPham!F:F, B11, NhatKy_ViPham!C:C, "T17")</f>
        <v>100</v>
      </c>
      <c r="AI11" s="7">
        <f>100 + SUMIFS(NhatKy_ViPham!J:J, NhatKy_ViPham!E:E, "10_Tin_A", NhatKy_ViPham!F:F, B11, NhatKy_ViPham!C:C, "T18") - SUMIFS(NhatKy_ViPham!K:K, NhatKy_ViPham!E:E, "10_Tin_A", NhatKy_ViPham!F:F, B11, NhatKy_ViPham!C:C, "T18")</f>
        <v>100</v>
      </c>
      <c r="AJ11" s="7">
        <f>100 + SUMIFS(NhatKy_ViPham!J:J, NhatKy_ViPham!E:E, "10_Tin_A", NhatKy_ViPham!F:F, B11, NhatKy_ViPham!C:C, "T19") - SUMIFS(NhatKy_ViPham!K:K, NhatKy_ViPham!E:E, "10_Tin_A", NhatKy_ViPham!F:F, B11, NhatKy_ViPham!C:C, "T19")</f>
        <v>100</v>
      </c>
      <c r="AK11" s="7">
        <f>100 + SUMIFS(NhatKy_ViPham!J:J, NhatKy_ViPham!E:E, "10_Tin_A", NhatKy_ViPham!F:F, B11, NhatKy_ViPham!C:C, "T20") - SUMIFS(NhatKy_ViPham!K:K, NhatKy_ViPham!E:E, "10_Tin_A", NhatKy_ViPham!F:F, B11, NhatKy_ViPham!C:C, "T20")</f>
        <v>100</v>
      </c>
      <c r="AL11" s="7">
        <f>100 + SUMIFS(NhatKy_ViPham!J:J, NhatKy_ViPham!E:E, "10_Tin_A", NhatKy_ViPham!F:F, B11, NhatKy_ViPham!C:C, "T21") - SUMIFS(NhatKy_ViPham!K:K, NhatKy_ViPham!E:E, "10_Tin_A", NhatKy_ViPham!F:F, B11, NhatKy_ViPham!C:C, "T21")</f>
        <v>100</v>
      </c>
      <c r="AM11" s="7">
        <f>100 + SUMIFS(NhatKy_ViPham!J:J, NhatKy_ViPham!E:E, "10_Tin_A", NhatKy_ViPham!F:F, B11, NhatKy_ViPham!C:C, "T22") - SUMIFS(NhatKy_ViPham!K:K, NhatKy_ViPham!E:E, "10_Tin_A", NhatKy_ViPham!F:F, B11, NhatKy_ViPham!C:C, "T22")</f>
        <v>100</v>
      </c>
      <c r="AN11" s="7">
        <f>100 + SUMIFS(NhatKy_ViPham!J:J, NhatKy_ViPham!E:E, "10_Tin_A", NhatKy_ViPham!F:F, B11, NhatKy_ViPham!C:C, "T23") - SUMIFS(NhatKy_ViPham!K:K, NhatKy_ViPham!E:E, "10_Tin_A", NhatKy_ViPham!F:F, B11, NhatKy_ViPham!C:C, "T23")</f>
        <v>100</v>
      </c>
      <c r="AO11" s="7">
        <f>100 + SUMIFS(NhatKy_ViPham!J:J, NhatKy_ViPham!E:E, "10_Tin_A", NhatKy_ViPham!F:F, B11, NhatKy_ViPham!C:C, "T24") - SUMIFS(NhatKy_ViPham!K:K, NhatKy_ViPham!E:E, "10_Tin_A", NhatKy_ViPham!F:F, B11, NhatKy_ViPham!C:C, "T24")</f>
        <v>100</v>
      </c>
      <c r="AP11" s="7">
        <f>100 + SUMIFS(NhatKy_ViPham!J:J, NhatKy_ViPham!E:E, "10_Tin_A", NhatKy_ViPham!F:F, B11, NhatKy_ViPham!C:C, "T25") - SUMIFS(NhatKy_ViPham!K:K, NhatKy_ViPham!E:E, "10_Tin_A", NhatKy_ViPham!F:F, B11, NhatKy_ViPham!C:C, "T25")</f>
        <v>100</v>
      </c>
      <c r="AQ11" s="7">
        <f>100 + SUMIFS(NhatKy_ViPham!J:J, NhatKy_ViPham!E:E, "10_Tin_A", NhatKy_ViPham!F:F, B11, NhatKy_ViPham!C:C, "T26") - SUMIFS(NhatKy_ViPham!K:K, NhatKy_ViPham!E:E, "10_Tin_A", NhatKy_ViPham!F:F, B11, NhatKy_ViPham!C:C, "T26")</f>
        <v>100</v>
      </c>
      <c r="AR11" s="7">
        <f>100 + SUMIFS(NhatKy_ViPham!J:J, NhatKy_ViPham!E:E, "10_Tin_A", NhatKy_ViPham!F:F, B11, NhatKy_ViPham!C:C, "T27") - SUMIFS(NhatKy_ViPham!K:K, NhatKy_ViPham!E:E, "10_Tin_A", NhatKy_ViPham!F:F, B11, NhatKy_ViPham!C:C, "T27")</f>
        <v>100</v>
      </c>
      <c r="AS11" s="7">
        <f>100 + SUMIFS(NhatKy_ViPham!J:J, NhatKy_ViPham!E:E, "10_Tin_A", NhatKy_ViPham!F:F, B11, NhatKy_ViPham!C:C, "T28") - SUMIFS(NhatKy_ViPham!K:K, NhatKy_ViPham!E:E, "10_Tin_A", NhatKy_ViPham!F:F, B11, NhatKy_ViPham!C:C, "T28")</f>
        <v>100</v>
      </c>
      <c r="AT11" s="7">
        <f>100 + SUMIFS(NhatKy_ViPham!J:J, NhatKy_ViPham!E:E, "10_Tin_A", NhatKy_ViPham!F:F, B11, NhatKy_ViPham!C:C, "T29") - SUMIFS(NhatKy_ViPham!K:K, NhatKy_ViPham!E:E, "10_Tin_A", NhatKy_ViPham!F:F, B11, NhatKy_ViPham!C:C, "T29")</f>
        <v>100</v>
      </c>
      <c r="AU11" s="7">
        <f>100 + SUMIFS(NhatKy_ViPham!J:J, NhatKy_ViPham!E:E, "10_Tin_A", NhatKy_ViPham!F:F, B11, NhatKy_ViPham!C:C, "T30") - SUMIFS(NhatKy_ViPham!K:K, NhatKy_ViPham!E:E, "10_Tin_A", NhatKy_ViPham!F:F, B11, NhatKy_ViPham!C:C, "T30")</f>
        <v>100</v>
      </c>
      <c r="AV11" s="7">
        <f>100 + SUMIFS(NhatKy_ViPham!J:J, NhatKy_ViPham!E:E, "10_Tin_A", NhatKy_ViPham!F:F, B11, NhatKy_ViPham!C:C, "T31") - SUMIFS(NhatKy_ViPham!K:K, NhatKy_ViPham!E:E, "10_Tin_A", NhatKy_ViPham!F:F, B11, NhatKy_ViPham!C:C, "T31")</f>
        <v>100</v>
      </c>
      <c r="AW11" s="7">
        <f>100 + SUMIFS(NhatKy_ViPham!J:J, NhatKy_ViPham!E:E, "10_Tin_A", NhatKy_ViPham!F:F, B11, NhatKy_ViPham!C:C, "T32") - SUMIFS(NhatKy_ViPham!K:K, NhatKy_ViPham!E:E, "10_Tin_A", NhatKy_ViPham!F:F, B11, NhatKy_ViPham!C:C, "T32")</f>
        <v>100</v>
      </c>
      <c r="AX11" s="7">
        <f>100 + SUMIFS(NhatKy_ViPham!J:J, NhatKy_ViPham!E:E, "10_Tin_A", NhatKy_ViPham!F:F, B11, NhatKy_ViPham!C:C, "T33") - SUMIFS(NhatKy_ViPham!K:K, NhatKy_ViPham!E:E, "10_Tin_A", NhatKy_ViPham!F:F, B11, NhatKy_ViPham!C:C, "T33")</f>
        <v>100</v>
      </c>
      <c r="AY11" s="7">
        <f>100 + SUMIFS(NhatKy_ViPham!J:J, NhatKy_ViPham!E:E, "10_Tin_A", NhatKy_ViPham!F:F, B11, NhatKy_ViPham!C:C, "T34") - SUMIFS(NhatKy_ViPham!K:K, NhatKy_ViPham!E:E, "10_Tin_A", NhatKy_ViPham!F:F, B11, NhatKy_ViPham!C:C, "T34")</f>
        <v>100</v>
      </c>
      <c r="AZ11" s="7">
        <f>100 + SUMIFS(NhatKy_ViPham!J:J, NhatKy_ViPham!E:E, "10_Tin_A", NhatKy_ViPham!F:F, B11, NhatKy_ViPham!C:C, "T35") - SUMIFS(NhatKy_ViPham!K:K, NhatKy_ViPham!E:E, "10_Tin_A", NhatKy_ViPham!F:F, B11, NhatKy_ViPham!C:C, "T35")</f>
        <v>100</v>
      </c>
      <c r="BA11" s="12">
        <f t="shared" si="0"/>
        <v>100</v>
      </c>
      <c r="BB11" s="11" t="s">
        <v>430</v>
      </c>
      <c r="BC11" s="14" t="str">
        <f t="shared" si="1"/>
        <v>Tốt</v>
      </c>
      <c r="BD11" s="10" t="str">
        <f t="shared" si="2"/>
        <v>🟢 BÌNH THƯỜNG</v>
      </c>
    </row>
    <row r="12" spans="1:56" x14ac:dyDescent="0.25">
      <c r="A12" s="5">
        <v>4</v>
      </c>
      <c r="B12" s="15" t="s">
        <v>863</v>
      </c>
      <c r="C12" s="5" t="s">
        <v>546</v>
      </c>
      <c r="D12" s="5" t="s">
        <v>429</v>
      </c>
      <c r="E12" s="11" t="s">
        <v>430</v>
      </c>
      <c r="F12" s="6">
        <f>SUMIFS(NhatKy_ViPham!K:K, NhatKy_ViPham!E:E, "10_Tin_A", NhatKy_ViPham!F:F, B12, NhatKy_ViPham!H:H, "L01")</f>
        <v>0</v>
      </c>
      <c r="G12" s="6">
        <f>SUMIFS(NhatKy_ViPham!K:K, NhatKy_ViPham!E:E, "10_Tin_A", NhatKy_ViPham!F:F, B12, NhatKy_ViPham!H:H, "L02")</f>
        <v>0</v>
      </c>
      <c r="H12" s="6">
        <f>SUMIFS(NhatKy_ViPham!K:K, NhatKy_ViPham!E:E, "10_Tin_A", NhatKy_ViPham!F:F, B12, NhatKy_ViPham!H:H, "L03")</f>
        <v>0</v>
      </c>
      <c r="I12" s="6">
        <f>SUMIFS(NhatKy_ViPham!K:K, NhatKy_ViPham!E:E, "10_Tin_A", NhatKy_ViPham!F:F, B12, NhatKy_ViPham!H:H, "L04")</f>
        <v>0</v>
      </c>
      <c r="J12" s="6">
        <f>SUMIFS(NhatKy_ViPham!K:K, NhatKy_ViPham!E:E, "10_Tin_A", NhatKy_ViPham!F:F, B12, NhatKy_ViPham!H:H, "L05")</f>
        <v>0</v>
      </c>
      <c r="K12" s="6">
        <f>SUMIFS(NhatKy_ViPham!K:K, NhatKy_ViPham!E:E, "10_Tin_A", NhatKy_ViPham!F:F, B12, NhatKy_ViPham!H:H, "L06")</f>
        <v>0</v>
      </c>
      <c r="L12" s="6">
        <f>SUMIFS(NhatKy_ViPham!K:K, NhatKy_ViPham!E:E, "10_Tin_A", NhatKy_ViPham!F:F, B12, NhatKy_ViPham!H:H, "L07")</f>
        <v>0</v>
      </c>
      <c r="M12" s="6">
        <f>SUMIFS(NhatKy_ViPham!K:K, NhatKy_ViPham!E:E, "10_Tin_A", NhatKy_ViPham!F:F, B12, NhatKy_ViPham!H:H, "L08")</f>
        <v>0</v>
      </c>
      <c r="N12" s="6">
        <f>SUMIFS(NhatKy_ViPham!K:K, NhatKy_ViPham!E:E, "10_Tin_A", NhatKy_ViPham!F:F, B12, NhatKy_ViPham!H:H, "L09")</f>
        <v>0</v>
      </c>
      <c r="O12" s="6">
        <f>SUMIFS(NhatKy_ViPham!K:K, NhatKy_ViPham!E:E, "10_Tin_A", NhatKy_ViPham!F:F, B12, NhatKy_ViPham!H:H, "L10")</f>
        <v>0</v>
      </c>
      <c r="P12" s="12">
        <f>SUMIFS(NhatKy_ViPham!J:J, NhatKy_ViPham!E:E, "10_Tin_A", NhatKy_ViPham!F:F, B12)</f>
        <v>0</v>
      </c>
      <c r="Q12" s="13">
        <f>SUMIFS(NhatKy_ViPham!K:K, NhatKy_ViPham!E:E, "10_Tin_A", NhatKy_ViPham!F:F, B12)</f>
        <v>0</v>
      </c>
      <c r="R12" s="6">
        <f>100 + SUMIFS(NhatKy_ViPham!J:J, NhatKy_ViPham!E:E, "10_Tin_A", NhatKy_ViPham!F:F, B12, NhatKy_ViPham!C:C, "T1") - SUMIFS(NhatKy_ViPham!K:K, NhatKy_ViPham!E:E, "10_Tin_A", NhatKy_ViPham!F:F, B12, NhatKy_ViPham!C:C, "T1")</f>
        <v>100</v>
      </c>
      <c r="S12" s="6">
        <f>100 + SUMIFS(NhatKy_ViPham!J:J, NhatKy_ViPham!E:E, "10_Tin_A", NhatKy_ViPham!F:F, B12, NhatKy_ViPham!C:C, "T2") - SUMIFS(NhatKy_ViPham!K:K, NhatKy_ViPham!E:E, "10_Tin_A", NhatKy_ViPham!F:F, B12, NhatKy_ViPham!C:C, "T2")</f>
        <v>100</v>
      </c>
      <c r="T12" s="6">
        <f>100 + SUMIFS(NhatKy_ViPham!J:J, NhatKy_ViPham!E:E, "10_Tin_A", NhatKy_ViPham!F:F, B12, NhatKy_ViPham!C:C, "T3") - SUMIFS(NhatKy_ViPham!K:K, NhatKy_ViPham!E:E, "10_Tin_A", NhatKy_ViPham!F:F, B12, NhatKy_ViPham!C:C, "T3")</f>
        <v>100</v>
      </c>
      <c r="U12" s="6">
        <f>100 + SUMIFS(NhatKy_ViPham!J:J, NhatKy_ViPham!E:E, "10_Tin_A", NhatKy_ViPham!F:F, B12, NhatKy_ViPham!C:C, "T4") - SUMIFS(NhatKy_ViPham!K:K, NhatKy_ViPham!E:E, "10_Tin_A", NhatKy_ViPham!F:F, B12, NhatKy_ViPham!C:C, "T4")</f>
        <v>100</v>
      </c>
      <c r="V12" s="6">
        <f>100 + SUMIFS(NhatKy_ViPham!J:J, NhatKy_ViPham!E:E, "10_Tin_A", NhatKy_ViPham!F:F, B12, NhatKy_ViPham!C:C, "T5") - SUMIFS(NhatKy_ViPham!K:K, NhatKy_ViPham!E:E, "10_Tin_A", NhatKy_ViPham!F:F, B12, NhatKy_ViPham!C:C, "T5")</f>
        <v>100</v>
      </c>
      <c r="W12" s="6">
        <f>100 + SUMIFS(NhatKy_ViPham!J:J, NhatKy_ViPham!E:E, "10_Tin_A", NhatKy_ViPham!F:F, B12, NhatKy_ViPham!C:C, "T6") - SUMIFS(NhatKy_ViPham!K:K, NhatKy_ViPham!E:E, "10_Tin_A", NhatKy_ViPham!F:F, B12, NhatKy_ViPham!C:C, "T6")</f>
        <v>100</v>
      </c>
      <c r="X12" s="6">
        <f>100 + SUMIFS(NhatKy_ViPham!J:J, NhatKy_ViPham!E:E, "10_Tin_A", NhatKy_ViPham!F:F, B12, NhatKy_ViPham!C:C, "T7") - SUMIFS(NhatKy_ViPham!K:K, NhatKy_ViPham!E:E, "10_Tin_A", NhatKy_ViPham!F:F, B12, NhatKy_ViPham!C:C, "T7")</f>
        <v>100</v>
      </c>
      <c r="Y12" s="6">
        <f>100 + SUMIFS(NhatKy_ViPham!J:J, NhatKy_ViPham!E:E, "10_Tin_A", NhatKy_ViPham!F:F, B12, NhatKy_ViPham!C:C, "T8") - SUMIFS(NhatKy_ViPham!K:K, NhatKy_ViPham!E:E, "10_Tin_A", NhatKy_ViPham!F:F, B12, NhatKy_ViPham!C:C, "T8")</f>
        <v>100</v>
      </c>
      <c r="Z12" s="6">
        <f>100 + SUMIFS(NhatKy_ViPham!J:J, NhatKy_ViPham!E:E, "10_Tin_A", NhatKy_ViPham!F:F, B12, NhatKy_ViPham!C:C, "T9") - SUMIFS(NhatKy_ViPham!K:K, NhatKy_ViPham!E:E, "10_Tin_A", NhatKy_ViPham!F:F, B12, NhatKy_ViPham!C:C, "T9")</f>
        <v>100</v>
      </c>
      <c r="AA12" s="6">
        <f>100 + SUMIFS(NhatKy_ViPham!J:J, NhatKy_ViPham!E:E, "10_Tin_A", NhatKy_ViPham!F:F, B12, NhatKy_ViPham!C:C, "T10") - SUMIFS(NhatKy_ViPham!K:K, NhatKy_ViPham!E:E, "10_Tin_A", NhatKy_ViPham!F:F, B12, NhatKy_ViPham!C:C, "T10")</f>
        <v>100</v>
      </c>
      <c r="AB12" s="6">
        <f>100 + SUMIFS(NhatKy_ViPham!J:J, NhatKy_ViPham!E:E, "10_Tin_A", NhatKy_ViPham!F:F, B12, NhatKy_ViPham!C:C, "T11") - SUMIFS(NhatKy_ViPham!K:K, NhatKy_ViPham!E:E, "10_Tin_A", NhatKy_ViPham!F:F, B12, NhatKy_ViPham!C:C, "T11")</f>
        <v>100</v>
      </c>
      <c r="AC12" s="6">
        <f>100 + SUMIFS(NhatKy_ViPham!J:J, NhatKy_ViPham!E:E, "10_Tin_A", NhatKy_ViPham!F:F, B12, NhatKy_ViPham!C:C, "T12") - SUMIFS(NhatKy_ViPham!K:K, NhatKy_ViPham!E:E, "10_Tin_A", NhatKy_ViPham!F:F, B12, NhatKy_ViPham!C:C, "T12")</f>
        <v>100</v>
      </c>
      <c r="AD12" s="6">
        <f>100 + SUMIFS(NhatKy_ViPham!J:J, NhatKy_ViPham!E:E, "10_Tin_A", NhatKy_ViPham!F:F, B12, NhatKy_ViPham!C:C, "T13") - SUMIFS(NhatKy_ViPham!K:K, NhatKy_ViPham!E:E, "10_Tin_A", NhatKy_ViPham!F:F, B12, NhatKy_ViPham!C:C, "T13")</f>
        <v>100</v>
      </c>
      <c r="AE12" s="6">
        <f>100 + SUMIFS(NhatKy_ViPham!J:J, NhatKy_ViPham!E:E, "10_Tin_A", NhatKy_ViPham!F:F, B12, NhatKy_ViPham!C:C, "T14") - SUMIFS(NhatKy_ViPham!K:K, NhatKy_ViPham!E:E, "10_Tin_A", NhatKy_ViPham!F:F, B12, NhatKy_ViPham!C:C, "T14")</f>
        <v>100</v>
      </c>
      <c r="AF12" s="6">
        <f>100 + SUMIFS(NhatKy_ViPham!J:J, NhatKy_ViPham!E:E, "10_Tin_A", NhatKy_ViPham!F:F, B12, NhatKy_ViPham!C:C, "T15") - SUMIFS(NhatKy_ViPham!K:K, NhatKy_ViPham!E:E, "10_Tin_A", NhatKy_ViPham!F:F, B12, NhatKy_ViPham!C:C, "T15")</f>
        <v>100</v>
      </c>
      <c r="AG12" s="6">
        <f>100 + SUMIFS(NhatKy_ViPham!J:J, NhatKy_ViPham!E:E, "10_Tin_A", NhatKy_ViPham!F:F, B12, NhatKy_ViPham!C:C, "T16") - SUMIFS(NhatKy_ViPham!K:K, NhatKy_ViPham!E:E, "10_Tin_A", NhatKy_ViPham!F:F, B12, NhatKy_ViPham!C:C, "T16")</f>
        <v>100</v>
      </c>
      <c r="AH12" s="6">
        <f>100 + SUMIFS(NhatKy_ViPham!J:J, NhatKy_ViPham!E:E, "10_Tin_A", NhatKy_ViPham!F:F, B12, NhatKy_ViPham!C:C, "T17") - SUMIFS(NhatKy_ViPham!K:K, NhatKy_ViPham!E:E, "10_Tin_A", NhatKy_ViPham!F:F, B12, NhatKy_ViPham!C:C, "T17")</f>
        <v>100</v>
      </c>
      <c r="AI12" s="6">
        <f>100 + SUMIFS(NhatKy_ViPham!J:J, NhatKy_ViPham!E:E, "10_Tin_A", NhatKy_ViPham!F:F, B12, NhatKy_ViPham!C:C, "T18") - SUMIFS(NhatKy_ViPham!K:K, NhatKy_ViPham!E:E, "10_Tin_A", NhatKy_ViPham!F:F, B12, NhatKy_ViPham!C:C, "T18")</f>
        <v>100</v>
      </c>
      <c r="AJ12" s="6">
        <f>100 + SUMIFS(NhatKy_ViPham!J:J, NhatKy_ViPham!E:E, "10_Tin_A", NhatKy_ViPham!F:F, B12, NhatKy_ViPham!C:C, "T19") - SUMIFS(NhatKy_ViPham!K:K, NhatKy_ViPham!E:E, "10_Tin_A", NhatKy_ViPham!F:F, B12, NhatKy_ViPham!C:C, "T19")</f>
        <v>100</v>
      </c>
      <c r="AK12" s="6">
        <f>100 + SUMIFS(NhatKy_ViPham!J:J, NhatKy_ViPham!E:E, "10_Tin_A", NhatKy_ViPham!F:F, B12, NhatKy_ViPham!C:C, "T20") - SUMIFS(NhatKy_ViPham!K:K, NhatKy_ViPham!E:E, "10_Tin_A", NhatKy_ViPham!F:F, B12, NhatKy_ViPham!C:C, "T20")</f>
        <v>100</v>
      </c>
      <c r="AL12" s="6">
        <f>100 + SUMIFS(NhatKy_ViPham!J:J, NhatKy_ViPham!E:E, "10_Tin_A", NhatKy_ViPham!F:F, B12, NhatKy_ViPham!C:C, "T21") - SUMIFS(NhatKy_ViPham!K:K, NhatKy_ViPham!E:E, "10_Tin_A", NhatKy_ViPham!F:F, B12, NhatKy_ViPham!C:C, "T21")</f>
        <v>100</v>
      </c>
      <c r="AM12" s="6">
        <f>100 + SUMIFS(NhatKy_ViPham!J:J, NhatKy_ViPham!E:E, "10_Tin_A", NhatKy_ViPham!F:F, B12, NhatKy_ViPham!C:C, "T22") - SUMIFS(NhatKy_ViPham!K:K, NhatKy_ViPham!E:E, "10_Tin_A", NhatKy_ViPham!F:F, B12, NhatKy_ViPham!C:C, "T22")</f>
        <v>100</v>
      </c>
      <c r="AN12" s="6">
        <f>100 + SUMIFS(NhatKy_ViPham!J:J, NhatKy_ViPham!E:E, "10_Tin_A", NhatKy_ViPham!F:F, B12, NhatKy_ViPham!C:C, "T23") - SUMIFS(NhatKy_ViPham!K:K, NhatKy_ViPham!E:E, "10_Tin_A", NhatKy_ViPham!F:F, B12, NhatKy_ViPham!C:C, "T23")</f>
        <v>100</v>
      </c>
      <c r="AO12" s="6">
        <f>100 + SUMIFS(NhatKy_ViPham!J:J, NhatKy_ViPham!E:E, "10_Tin_A", NhatKy_ViPham!F:F, B12, NhatKy_ViPham!C:C, "T24") - SUMIFS(NhatKy_ViPham!K:K, NhatKy_ViPham!E:E, "10_Tin_A", NhatKy_ViPham!F:F, B12, NhatKy_ViPham!C:C, "T24")</f>
        <v>100</v>
      </c>
      <c r="AP12" s="6">
        <f>100 + SUMIFS(NhatKy_ViPham!J:J, NhatKy_ViPham!E:E, "10_Tin_A", NhatKy_ViPham!F:F, B12, NhatKy_ViPham!C:C, "T25") - SUMIFS(NhatKy_ViPham!K:K, NhatKy_ViPham!E:E, "10_Tin_A", NhatKy_ViPham!F:F, B12, NhatKy_ViPham!C:C, "T25")</f>
        <v>100</v>
      </c>
      <c r="AQ12" s="6">
        <f>100 + SUMIFS(NhatKy_ViPham!J:J, NhatKy_ViPham!E:E, "10_Tin_A", NhatKy_ViPham!F:F, B12, NhatKy_ViPham!C:C, "T26") - SUMIFS(NhatKy_ViPham!K:K, NhatKy_ViPham!E:E, "10_Tin_A", NhatKy_ViPham!F:F, B12, NhatKy_ViPham!C:C, "T26")</f>
        <v>100</v>
      </c>
      <c r="AR12" s="6">
        <f>100 + SUMIFS(NhatKy_ViPham!J:J, NhatKy_ViPham!E:E, "10_Tin_A", NhatKy_ViPham!F:F, B12, NhatKy_ViPham!C:C, "T27") - SUMIFS(NhatKy_ViPham!K:K, NhatKy_ViPham!E:E, "10_Tin_A", NhatKy_ViPham!F:F, B12, NhatKy_ViPham!C:C, "T27")</f>
        <v>100</v>
      </c>
      <c r="AS12" s="6">
        <f>100 + SUMIFS(NhatKy_ViPham!J:J, NhatKy_ViPham!E:E, "10_Tin_A", NhatKy_ViPham!F:F, B12, NhatKy_ViPham!C:C, "T28") - SUMIFS(NhatKy_ViPham!K:K, NhatKy_ViPham!E:E, "10_Tin_A", NhatKy_ViPham!F:F, B12, NhatKy_ViPham!C:C, "T28")</f>
        <v>100</v>
      </c>
      <c r="AT12" s="6">
        <f>100 + SUMIFS(NhatKy_ViPham!J:J, NhatKy_ViPham!E:E, "10_Tin_A", NhatKy_ViPham!F:F, B12, NhatKy_ViPham!C:C, "T29") - SUMIFS(NhatKy_ViPham!K:K, NhatKy_ViPham!E:E, "10_Tin_A", NhatKy_ViPham!F:F, B12, NhatKy_ViPham!C:C, "T29")</f>
        <v>100</v>
      </c>
      <c r="AU12" s="6">
        <f>100 + SUMIFS(NhatKy_ViPham!J:J, NhatKy_ViPham!E:E, "10_Tin_A", NhatKy_ViPham!F:F, B12, NhatKy_ViPham!C:C, "T30") - SUMIFS(NhatKy_ViPham!K:K, NhatKy_ViPham!E:E, "10_Tin_A", NhatKy_ViPham!F:F, B12, NhatKy_ViPham!C:C, "T30")</f>
        <v>100</v>
      </c>
      <c r="AV12" s="6">
        <f>100 + SUMIFS(NhatKy_ViPham!J:J, NhatKy_ViPham!E:E, "10_Tin_A", NhatKy_ViPham!F:F, B12, NhatKy_ViPham!C:C, "T31") - SUMIFS(NhatKy_ViPham!K:K, NhatKy_ViPham!E:E, "10_Tin_A", NhatKy_ViPham!F:F, B12, NhatKy_ViPham!C:C, "T31")</f>
        <v>100</v>
      </c>
      <c r="AW12" s="6">
        <f>100 + SUMIFS(NhatKy_ViPham!J:J, NhatKy_ViPham!E:E, "10_Tin_A", NhatKy_ViPham!F:F, B12, NhatKy_ViPham!C:C, "T32") - SUMIFS(NhatKy_ViPham!K:K, NhatKy_ViPham!E:E, "10_Tin_A", NhatKy_ViPham!F:F, B12, NhatKy_ViPham!C:C, "T32")</f>
        <v>100</v>
      </c>
      <c r="AX12" s="6">
        <f>100 + SUMIFS(NhatKy_ViPham!J:J, NhatKy_ViPham!E:E, "10_Tin_A", NhatKy_ViPham!F:F, B12, NhatKy_ViPham!C:C, "T33") - SUMIFS(NhatKy_ViPham!K:K, NhatKy_ViPham!E:E, "10_Tin_A", NhatKy_ViPham!F:F, B12, NhatKy_ViPham!C:C, "T33")</f>
        <v>100</v>
      </c>
      <c r="AY12" s="6">
        <f>100 + SUMIFS(NhatKy_ViPham!J:J, NhatKy_ViPham!E:E, "10_Tin_A", NhatKy_ViPham!F:F, B12, NhatKy_ViPham!C:C, "T34") - SUMIFS(NhatKy_ViPham!K:K, NhatKy_ViPham!E:E, "10_Tin_A", NhatKy_ViPham!F:F, B12, NhatKy_ViPham!C:C, "T34")</f>
        <v>100</v>
      </c>
      <c r="AZ12" s="6">
        <f>100 + SUMIFS(NhatKy_ViPham!J:J, NhatKy_ViPham!E:E, "10_Tin_A", NhatKy_ViPham!F:F, B12, NhatKy_ViPham!C:C, "T35") - SUMIFS(NhatKy_ViPham!K:K, NhatKy_ViPham!E:E, "10_Tin_A", NhatKy_ViPham!F:F, B12, NhatKy_ViPham!C:C, "T35")</f>
        <v>100</v>
      </c>
      <c r="BA12" s="12">
        <f t="shared" si="0"/>
        <v>100</v>
      </c>
      <c r="BB12" s="11" t="s">
        <v>430</v>
      </c>
      <c r="BC12" s="16" t="str">
        <f t="shared" si="1"/>
        <v>Tốt</v>
      </c>
      <c r="BD12" s="15" t="str">
        <f t="shared" si="2"/>
        <v>🟢 BÌNH THƯỜNG</v>
      </c>
    </row>
    <row r="13" spans="1:56" x14ac:dyDescent="0.25">
      <c r="A13" s="4">
        <v>5</v>
      </c>
      <c r="B13" s="10" t="s">
        <v>864</v>
      </c>
      <c r="C13" s="4" t="s">
        <v>822</v>
      </c>
      <c r="D13" s="4" t="s">
        <v>429</v>
      </c>
      <c r="E13" s="11" t="s">
        <v>430</v>
      </c>
      <c r="F13" s="7">
        <f>SUMIFS(NhatKy_ViPham!K:K, NhatKy_ViPham!E:E, "10_Tin_A", NhatKy_ViPham!F:F, B13, NhatKy_ViPham!H:H, "L01")</f>
        <v>0</v>
      </c>
      <c r="G13" s="7">
        <f>SUMIFS(NhatKy_ViPham!K:K, NhatKy_ViPham!E:E, "10_Tin_A", NhatKy_ViPham!F:F, B13, NhatKy_ViPham!H:H, "L02")</f>
        <v>0</v>
      </c>
      <c r="H13" s="7">
        <f>SUMIFS(NhatKy_ViPham!K:K, NhatKy_ViPham!E:E, "10_Tin_A", NhatKy_ViPham!F:F, B13, NhatKy_ViPham!H:H, "L03")</f>
        <v>0</v>
      </c>
      <c r="I13" s="7">
        <f>SUMIFS(NhatKy_ViPham!K:K, NhatKy_ViPham!E:E, "10_Tin_A", NhatKy_ViPham!F:F, B13, NhatKy_ViPham!H:H, "L04")</f>
        <v>0</v>
      </c>
      <c r="J13" s="7">
        <f>SUMIFS(NhatKy_ViPham!K:K, NhatKy_ViPham!E:E, "10_Tin_A", NhatKy_ViPham!F:F, B13, NhatKy_ViPham!H:H, "L05")</f>
        <v>0</v>
      </c>
      <c r="K13" s="7">
        <f>SUMIFS(NhatKy_ViPham!K:K, NhatKy_ViPham!E:E, "10_Tin_A", NhatKy_ViPham!F:F, B13, NhatKy_ViPham!H:H, "L06")</f>
        <v>0</v>
      </c>
      <c r="L13" s="7">
        <f>SUMIFS(NhatKy_ViPham!K:K, NhatKy_ViPham!E:E, "10_Tin_A", NhatKy_ViPham!F:F, B13, NhatKy_ViPham!H:H, "L07")</f>
        <v>0</v>
      </c>
      <c r="M13" s="7">
        <f>SUMIFS(NhatKy_ViPham!K:K, NhatKy_ViPham!E:E, "10_Tin_A", NhatKy_ViPham!F:F, B13, NhatKy_ViPham!H:H, "L08")</f>
        <v>0</v>
      </c>
      <c r="N13" s="7">
        <f>SUMIFS(NhatKy_ViPham!K:K, NhatKy_ViPham!E:E, "10_Tin_A", NhatKy_ViPham!F:F, B13, NhatKy_ViPham!H:H, "L09")</f>
        <v>0</v>
      </c>
      <c r="O13" s="7">
        <f>SUMIFS(NhatKy_ViPham!K:K, NhatKy_ViPham!E:E, "10_Tin_A", NhatKy_ViPham!F:F, B13, NhatKy_ViPham!H:H, "L10")</f>
        <v>0</v>
      </c>
      <c r="P13" s="12">
        <f>SUMIFS(NhatKy_ViPham!J:J, NhatKy_ViPham!E:E, "10_Tin_A", NhatKy_ViPham!F:F, B13)</f>
        <v>0</v>
      </c>
      <c r="Q13" s="13">
        <f>SUMIFS(NhatKy_ViPham!K:K, NhatKy_ViPham!E:E, "10_Tin_A", NhatKy_ViPham!F:F, B13)</f>
        <v>0</v>
      </c>
      <c r="R13" s="7">
        <f>100 + SUMIFS(NhatKy_ViPham!J:J, NhatKy_ViPham!E:E, "10_Tin_A", NhatKy_ViPham!F:F, B13, NhatKy_ViPham!C:C, "T1") - SUMIFS(NhatKy_ViPham!K:K, NhatKy_ViPham!E:E, "10_Tin_A", NhatKy_ViPham!F:F, B13, NhatKy_ViPham!C:C, "T1")</f>
        <v>100</v>
      </c>
      <c r="S13" s="7">
        <f>100 + SUMIFS(NhatKy_ViPham!J:J, NhatKy_ViPham!E:E, "10_Tin_A", NhatKy_ViPham!F:F, B13, NhatKy_ViPham!C:C, "T2") - SUMIFS(NhatKy_ViPham!K:K, NhatKy_ViPham!E:E, "10_Tin_A", NhatKy_ViPham!F:F, B13, NhatKy_ViPham!C:C, "T2")</f>
        <v>100</v>
      </c>
      <c r="T13" s="7">
        <f>100 + SUMIFS(NhatKy_ViPham!J:J, NhatKy_ViPham!E:E, "10_Tin_A", NhatKy_ViPham!F:F, B13, NhatKy_ViPham!C:C, "T3") - SUMIFS(NhatKy_ViPham!K:K, NhatKy_ViPham!E:E, "10_Tin_A", NhatKy_ViPham!F:F, B13, NhatKy_ViPham!C:C, "T3")</f>
        <v>100</v>
      </c>
      <c r="U13" s="7">
        <f>100 + SUMIFS(NhatKy_ViPham!J:J, NhatKy_ViPham!E:E, "10_Tin_A", NhatKy_ViPham!F:F, B13, NhatKy_ViPham!C:C, "T4") - SUMIFS(NhatKy_ViPham!K:K, NhatKy_ViPham!E:E, "10_Tin_A", NhatKy_ViPham!F:F, B13, NhatKy_ViPham!C:C, "T4")</f>
        <v>100</v>
      </c>
      <c r="V13" s="7">
        <f>100 + SUMIFS(NhatKy_ViPham!J:J, NhatKy_ViPham!E:E, "10_Tin_A", NhatKy_ViPham!F:F, B13, NhatKy_ViPham!C:C, "T5") - SUMIFS(NhatKy_ViPham!K:K, NhatKy_ViPham!E:E, "10_Tin_A", NhatKy_ViPham!F:F, B13, NhatKy_ViPham!C:C, "T5")</f>
        <v>100</v>
      </c>
      <c r="W13" s="7">
        <f>100 + SUMIFS(NhatKy_ViPham!J:J, NhatKy_ViPham!E:E, "10_Tin_A", NhatKy_ViPham!F:F, B13, NhatKy_ViPham!C:C, "T6") - SUMIFS(NhatKy_ViPham!K:K, NhatKy_ViPham!E:E, "10_Tin_A", NhatKy_ViPham!F:F, B13, NhatKy_ViPham!C:C, "T6")</f>
        <v>100</v>
      </c>
      <c r="X13" s="7">
        <f>100 + SUMIFS(NhatKy_ViPham!J:J, NhatKy_ViPham!E:E, "10_Tin_A", NhatKy_ViPham!F:F, B13, NhatKy_ViPham!C:C, "T7") - SUMIFS(NhatKy_ViPham!K:K, NhatKy_ViPham!E:E, "10_Tin_A", NhatKy_ViPham!F:F, B13, NhatKy_ViPham!C:C, "T7")</f>
        <v>100</v>
      </c>
      <c r="Y13" s="7">
        <f>100 + SUMIFS(NhatKy_ViPham!J:J, NhatKy_ViPham!E:E, "10_Tin_A", NhatKy_ViPham!F:F, B13, NhatKy_ViPham!C:C, "T8") - SUMIFS(NhatKy_ViPham!K:K, NhatKy_ViPham!E:E, "10_Tin_A", NhatKy_ViPham!F:F, B13, NhatKy_ViPham!C:C, "T8")</f>
        <v>100</v>
      </c>
      <c r="Z13" s="7">
        <f>100 + SUMIFS(NhatKy_ViPham!J:J, NhatKy_ViPham!E:E, "10_Tin_A", NhatKy_ViPham!F:F, B13, NhatKy_ViPham!C:C, "T9") - SUMIFS(NhatKy_ViPham!K:K, NhatKy_ViPham!E:E, "10_Tin_A", NhatKy_ViPham!F:F, B13, NhatKy_ViPham!C:C, "T9")</f>
        <v>100</v>
      </c>
      <c r="AA13" s="7">
        <f>100 + SUMIFS(NhatKy_ViPham!J:J, NhatKy_ViPham!E:E, "10_Tin_A", NhatKy_ViPham!F:F, B13, NhatKy_ViPham!C:C, "T10") - SUMIFS(NhatKy_ViPham!K:K, NhatKy_ViPham!E:E, "10_Tin_A", NhatKy_ViPham!F:F, B13, NhatKy_ViPham!C:C, "T10")</f>
        <v>100</v>
      </c>
      <c r="AB13" s="7">
        <f>100 + SUMIFS(NhatKy_ViPham!J:J, NhatKy_ViPham!E:E, "10_Tin_A", NhatKy_ViPham!F:F, B13, NhatKy_ViPham!C:C, "T11") - SUMIFS(NhatKy_ViPham!K:K, NhatKy_ViPham!E:E, "10_Tin_A", NhatKy_ViPham!F:F, B13, NhatKy_ViPham!C:C, "T11")</f>
        <v>100</v>
      </c>
      <c r="AC13" s="7">
        <f>100 + SUMIFS(NhatKy_ViPham!J:J, NhatKy_ViPham!E:E, "10_Tin_A", NhatKy_ViPham!F:F, B13, NhatKy_ViPham!C:C, "T12") - SUMIFS(NhatKy_ViPham!K:K, NhatKy_ViPham!E:E, "10_Tin_A", NhatKy_ViPham!F:F, B13, NhatKy_ViPham!C:C, "T12")</f>
        <v>100</v>
      </c>
      <c r="AD13" s="7">
        <f>100 + SUMIFS(NhatKy_ViPham!J:J, NhatKy_ViPham!E:E, "10_Tin_A", NhatKy_ViPham!F:F, B13, NhatKy_ViPham!C:C, "T13") - SUMIFS(NhatKy_ViPham!K:K, NhatKy_ViPham!E:E, "10_Tin_A", NhatKy_ViPham!F:F, B13, NhatKy_ViPham!C:C, "T13")</f>
        <v>100</v>
      </c>
      <c r="AE13" s="7">
        <f>100 + SUMIFS(NhatKy_ViPham!J:J, NhatKy_ViPham!E:E, "10_Tin_A", NhatKy_ViPham!F:F, B13, NhatKy_ViPham!C:C, "T14") - SUMIFS(NhatKy_ViPham!K:K, NhatKy_ViPham!E:E, "10_Tin_A", NhatKy_ViPham!F:F, B13, NhatKy_ViPham!C:C, "T14")</f>
        <v>100</v>
      </c>
      <c r="AF13" s="7">
        <f>100 + SUMIFS(NhatKy_ViPham!J:J, NhatKy_ViPham!E:E, "10_Tin_A", NhatKy_ViPham!F:F, B13, NhatKy_ViPham!C:C, "T15") - SUMIFS(NhatKy_ViPham!K:K, NhatKy_ViPham!E:E, "10_Tin_A", NhatKy_ViPham!F:F, B13, NhatKy_ViPham!C:C, "T15")</f>
        <v>100</v>
      </c>
      <c r="AG13" s="7">
        <f>100 + SUMIFS(NhatKy_ViPham!J:J, NhatKy_ViPham!E:E, "10_Tin_A", NhatKy_ViPham!F:F, B13, NhatKy_ViPham!C:C, "T16") - SUMIFS(NhatKy_ViPham!K:K, NhatKy_ViPham!E:E, "10_Tin_A", NhatKy_ViPham!F:F, B13, NhatKy_ViPham!C:C, "T16")</f>
        <v>100</v>
      </c>
      <c r="AH13" s="7">
        <f>100 + SUMIFS(NhatKy_ViPham!J:J, NhatKy_ViPham!E:E, "10_Tin_A", NhatKy_ViPham!F:F, B13, NhatKy_ViPham!C:C, "T17") - SUMIFS(NhatKy_ViPham!K:K, NhatKy_ViPham!E:E, "10_Tin_A", NhatKy_ViPham!F:F, B13, NhatKy_ViPham!C:C, "T17")</f>
        <v>100</v>
      </c>
      <c r="AI13" s="7">
        <f>100 + SUMIFS(NhatKy_ViPham!J:J, NhatKy_ViPham!E:E, "10_Tin_A", NhatKy_ViPham!F:F, B13, NhatKy_ViPham!C:C, "T18") - SUMIFS(NhatKy_ViPham!K:K, NhatKy_ViPham!E:E, "10_Tin_A", NhatKy_ViPham!F:F, B13, NhatKy_ViPham!C:C, "T18")</f>
        <v>100</v>
      </c>
      <c r="AJ13" s="7">
        <f>100 + SUMIFS(NhatKy_ViPham!J:J, NhatKy_ViPham!E:E, "10_Tin_A", NhatKy_ViPham!F:F, B13, NhatKy_ViPham!C:C, "T19") - SUMIFS(NhatKy_ViPham!K:K, NhatKy_ViPham!E:E, "10_Tin_A", NhatKy_ViPham!F:F, B13, NhatKy_ViPham!C:C, "T19")</f>
        <v>100</v>
      </c>
      <c r="AK13" s="7">
        <f>100 + SUMIFS(NhatKy_ViPham!J:J, NhatKy_ViPham!E:E, "10_Tin_A", NhatKy_ViPham!F:F, B13, NhatKy_ViPham!C:C, "T20") - SUMIFS(NhatKy_ViPham!K:K, NhatKy_ViPham!E:E, "10_Tin_A", NhatKy_ViPham!F:F, B13, NhatKy_ViPham!C:C, "T20")</f>
        <v>100</v>
      </c>
      <c r="AL13" s="7">
        <f>100 + SUMIFS(NhatKy_ViPham!J:J, NhatKy_ViPham!E:E, "10_Tin_A", NhatKy_ViPham!F:F, B13, NhatKy_ViPham!C:C, "T21") - SUMIFS(NhatKy_ViPham!K:K, NhatKy_ViPham!E:E, "10_Tin_A", NhatKy_ViPham!F:F, B13, NhatKy_ViPham!C:C, "T21")</f>
        <v>100</v>
      </c>
      <c r="AM13" s="7">
        <f>100 + SUMIFS(NhatKy_ViPham!J:J, NhatKy_ViPham!E:E, "10_Tin_A", NhatKy_ViPham!F:F, B13, NhatKy_ViPham!C:C, "T22") - SUMIFS(NhatKy_ViPham!K:K, NhatKy_ViPham!E:E, "10_Tin_A", NhatKy_ViPham!F:F, B13, NhatKy_ViPham!C:C, "T22")</f>
        <v>100</v>
      </c>
      <c r="AN13" s="7">
        <f>100 + SUMIFS(NhatKy_ViPham!J:J, NhatKy_ViPham!E:E, "10_Tin_A", NhatKy_ViPham!F:F, B13, NhatKy_ViPham!C:C, "T23") - SUMIFS(NhatKy_ViPham!K:K, NhatKy_ViPham!E:E, "10_Tin_A", NhatKy_ViPham!F:F, B13, NhatKy_ViPham!C:C, "T23")</f>
        <v>100</v>
      </c>
      <c r="AO13" s="7">
        <f>100 + SUMIFS(NhatKy_ViPham!J:J, NhatKy_ViPham!E:E, "10_Tin_A", NhatKy_ViPham!F:F, B13, NhatKy_ViPham!C:C, "T24") - SUMIFS(NhatKy_ViPham!K:K, NhatKy_ViPham!E:E, "10_Tin_A", NhatKy_ViPham!F:F, B13, NhatKy_ViPham!C:C, "T24")</f>
        <v>100</v>
      </c>
      <c r="AP13" s="7">
        <f>100 + SUMIFS(NhatKy_ViPham!J:J, NhatKy_ViPham!E:E, "10_Tin_A", NhatKy_ViPham!F:F, B13, NhatKy_ViPham!C:C, "T25") - SUMIFS(NhatKy_ViPham!K:K, NhatKy_ViPham!E:E, "10_Tin_A", NhatKy_ViPham!F:F, B13, NhatKy_ViPham!C:C, "T25")</f>
        <v>100</v>
      </c>
      <c r="AQ13" s="7">
        <f>100 + SUMIFS(NhatKy_ViPham!J:J, NhatKy_ViPham!E:E, "10_Tin_A", NhatKy_ViPham!F:F, B13, NhatKy_ViPham!C:C, "T26") - SUMIFS(NhatKy_ViPham!K:K, NhatKy_ViPham!E:E, "10_Tin_A", NhatKy_ViPham!F:F, B13, NhatKy_ViPham!C:C, "T26")</f>
        <v>100</v>
      </c>
      <c r="AR13" s="7">
        <f>100 + SUMIFS(NhatKy_ViPham!J:J, NhatKy_ViPham!E:E, "10_Tin_A", NhatKy_ViPham!F:F, B13, NhatKy_ViPham!C:C, "T27") - SUMIFS(NhatKy_ViPham!K:K, NhatKy_ViPham!E:E, "10_Tin_A", NhatKy_ViPham!F:F, B13, NhatKy_ViPham!C:C, "T27")</f>
        <v>100</v>
      </c>
      <c r="AS13" s="7">
        <f>100 + SUMIFS(NhatKy_ViPham!J:J, NhatKy_ViPham!E:E, "10_Tin_A", NhatKy_ViPham!F:F, B13, NhatKy_ViPham!C:C, "T28") - SUMIFS(NhatKy_ViPham!K:K, NhatKy_ViPham!E:E, "10_Tin_A", NhatKy_ViPham!F:F, B13, NhatKy_ViPham!C:C, "T28")</f>
        <v>100</v>
      </c>
      <c r="AT13" s="7">
        <f>100 + SUMIFS(NhatKy_ViPham!J:J, NhatKy_ViPham!E:E, "10_Tin_A", NhatKy_ViPham!F:F, B13, NhatKy_ViPham!C:C, "T29") - SUMIFS(NhatKy_ViPham!K:K, NhatKy_ViPham!E:E, "10_Tin_A", NhatKy_ViPham!F:F, B13, NhatKy_ViPham!C:C, "T29")</f>
        <v>100</v>
      </c>
      <c r="AU13" s="7">
        <f>100 + SUMIFS(NhatKy_ViPham!J:J, NhatKy_ViPham!E:E, "10_Tin_A", NhatKy_ViPham!F:F, B13, NhatKy_ViPham!C:C, "T30") - SUMIFS(NhatKy_ViPham!K:K, NhatKy_ViPham!E:E, "10_Tin_A", NhatKy_ViPham!F:F, B13, NhatKy_ViPham!C:C, "T30")</f>
        <v>100</v>
      </c>
      <c r="AV13" s="7">
        <f>100 + SUMIFS(NhatKy_ViPham!J:J, NhatKy_ViPham!E:E, "10_Tin_A", NhatKy_ViPham!F:F, B13, NhatKy_ViPham!C:C, "T31") - SUMIFS(NhatKy_ViPham!K:K, NhatKy_ViPham!E:E, "10_Tin_A", NhatKy_ViPham!F:F, B13, NhatKy_ViPham!C:C, "T31")</f>
        <v>100</v>
      </c>
      <c r="AW13" s="7">
        <f>100 + SUMIFS(NhatKy_ViPham!J:J, NhatKy_ViPham!E:E, "10_Tin_A", NhatKy_ViPham!F:F, B13, NhatKy_ViPham!C:C, "T32") - SUMIFS(NhatKy_ViPham!K:K, NhatKy_ViPham!E:E, "10_Tin_A", NhatKy_ViPham!F:F, B13, NhatKy_ViPham!C:C, "T32")</f>
        <v>100</v>
      </c>
      <c r="AX13" s="7">
        <f>100 + SUMIFS(NhatKy_ViPham!J:J, NhatKy_ViPham!E:E, "10_Tin_A", NhatKy_ViPham!F:F, B13, NhatKy_ViPham!C:C, "T33") - SUMIFS(NhatKy_ViPham!K:K, NhatKy_ViPham!E:E, "10_Tin_A", NhatKy_ViPham!F:F, B13, NhatKy_ViPham!C:C, "T33")</f>
        <v>100</v>
      </c>
      <c r="AY13" s="7">
        <f>100 + SUMIFS(NhatKy_ViPham!J:J, NhatKy_ViPham!E:E, "10_Tin_A", NhatKy_ViPham!F:F, B13, NhatKy_ViPham!C:C, "T34") - SUMIFS(NhatKy_ViPham!K:K, NhatKy_ViPham!E:E, "10_Tin_A", NhatKy_ViPham!F:F, B13, NhatKy_ViPham!C:C, "T34")</f>
        <v>100</v>
      </c>
      <c r="AZ13" s="7">
        <f>100 + SUMIFS(NhatKy_ViPham!J:J, NhatKy_ViPham!E:E, "10_Tin_A", NhatKy_ViPham!F:F, B13, NhatKy_ViPham!C:C, "T35") - SUMIFS(NhatKy_ViPham!K:K, NhatKy_ViPham!E:E, "10_Tin_A", NhatKy_ViPham!F:F, B13, NhatKy_ViPham!C:C, "T35")</f>
        <v>100</v>
      </c>
      <c r="BA13" s="12">
        <f t="shared" si="0"/>
        <v>100</v>
      </c>
      <c r="BB13" s="11" t="s">
        <v>430</v>
      </c>
      <c r="BC13" s="14" t="str">
        <f t="shared" si="1"/>
        <v>Tốt</v>
      </c>
      <c r="BD13" s="10" t="str">
        <f t="shared" si="2"/>
        <v>🟢 BÌNH THƯỜNG</v>
      </c>
    </row>
    <row r="14" spans="1:56" x14ac:dyDescent="0.25">
      <c r="A14" s="5">
        <v>6</v>
      </c>
      <c r="B14" s="15" t="s">
        <v>865</v>
      </c>
      <c r="C14" s="5" t="s">
        <v>457</v>
      </c>
      <c r="D14" s="5" t="s">
        <v>435</v>
      </c>
      <c r="E14" s="11" t="s">
        <v>430</v>
      </c>
      <c r="F14" s="6">
        <f>SUMIFS(NhatKy_ViPham!K:K, NhatKy_ViPham!E:E, "10_Tin_A", NhatKy_ViPham!F:F, B14, NhatKy_ViPham!H:H, "L01")</f>
        <v>0</v>
      </c>
      <c r="G14" s="6">
        <f>SUMIFS(NhatKy_ViPham!K:K, NhatKy_ViPham!E:E, "10_Tin_A", NhatKy_ViPham!F:F, B14, NhatKy_ViPham!H:H, "L02")</f>
        <v>0</v>
      </c>
      <c r="H14" s="6">
        <f>SUMIFS(NhatKy_ViPham!K:K, NhatKy_ViPham!E:E, "10_Tin_A", NhatKy_ViPham!F:F, B14, NhatKy_ViPham!H:H, "L03")</f>
        <v>0</v>
      </c>
      <c r="I14" s="6">
        <f>SUMIFS(NhatKy_ViPham!K:K, NhatKy_ViPham!E:E, "10_Tin_A", NhatKy_ViPham!F:F, B14, NhatKy_ViPham!H:H, "L04")</f>
        <v>0</v>
      </c>
      <c r="J14" s="6">
        <f>SUMIFS(NhatKy_ViPham!K:K, NhatKy_ViPham!E:E, "10_Tin_A", NhatKy_ViPham!F:F, B14, NhatKy_ViPham!H:H, "L05")</f>
        <v>0</v>
      </c>
      <c r="K14" s="6">
        <f>SUMIFS(NhatKy_ViPham!K:K, NhatKy_ViPham!E:E, "10_Tin_A", NhatKy_ViPham!F:F, B14, NhatKy_ViPham!H:H, "L06")</f>
        <v>0</v>
      </c>
      <c r="L14" s="6">
        <f>SUMIFS(NhatKy_ViPham!K:K, NhatKy_ViPham!E:E, "10_Tin_A", NhatKy_ViPham!F:F, B14, NhatKy_ViPham!H:H, "L07")</f>
        <v>0</v>
      </c>
      <c r="M14" s="6">
        <f>SUMIFS(NhatKy_ViPham!K:K, NhatKy_ViPham!E:E, "10_Tin_A", NhatKy_ViPham!F:F, B14, NhatKy_ViPham!H:H, "L08")</f>
        <v>0</v>
      </c>
      <c r="N14" s="6">
        <f>SUMIFS(NhatKy_ViPham!K:K, NhatKy_ViPham!E:E, "10_Tin_A", NhatKy_ViPham!F:F, B14, NhatKy_ViPham!H:H, "L09")</f>
        <v>0</v>
      </c>
      <c r="O14" s="6">
        <f>SUMIFS(NhatKy_ViPham!K:K, NhatKy_ViPham!E:E, "10_Tin_A", NhatKy_ViPham!F:F, B14, NhatKy_ViPham!H:H, "L10")</f>
        <v>0</v>
      </c>
      <c r="P14" s="12">
        <f>SUMIFS(NhatKy_ViPham!J:J, NhatKy_ViPham!E:E, "10_Tin_A", NhatKy_ViPham!F:F, B14)</f>
        <v>0</v>
      </c>
      <c r="Q14" s="13">
        <f>SUMIFS(NhatKy_ViPham!K:K, NhatKy_ViPham!E:E, "10_Tin_A", NhatKy_ViPham!F:F, B14)</f>
        <v>0</v>
      </c>
      <c r="R14" s="6">
        <f>100 + SUMIFS(NhatKy_ViPham!J:J, NhatKy_ViPham!E:E, "10_Tin_A", NhatKy_ViPham!F:F, B14, NhatKy_ViPham!C:C, "T1") - SUMIFS(NhatKy_ViPham!K:K, NhatKy_ViPham!E:E, "10_Tin_A", NhatKy_ViPham!F:F, B14, NhatKy_ViPham!C:C, "T1")</f>
        <v>100</v>
      </c>
      <c r="S14" s="6">
        <f>100 + SUMIFS(NhatKy_ViPham!J:J, NhatKy_ViPham!E:E, "10_Tin_A", NhatKy_ViPham!F:F, B14, NhatKy_ViPham!C:C, "T2") - SUMIFS(NhatKy_ViPham!K:K, NhatKy_ViPham!E:E, "10_Tin_A", NhatKy_ViPham!F:F, B14, NhatKy_ViPham!C:C, "T2")</f>
        <v>100</v>
      </c>
      <c r="T14" s="6">
        <f>100 + SUMIFS(NhatKy_ViPham!J:J, NhatKy_ViPham!E:E, "10_Tin_A", NhatKy_ViPham!F:F, B14, NhatKy_ViPham!C:C, "T3") - SUMIFS(NhatKy_ViPham!K:K, NhatKy_ViPham!E:E, "10_Tin_A", NhatKy_ViPham!F:F, B14, NhatKy_ViPham!C:C, "T3")</f>
        <v>100</v>
      </c>
      <c r="U14" s="6">
        <f>100 + SUMIFS(NhatKy_ViPham!J:J, NhatKy_ViPham!E:E, "10_Tin_A", NhatKy_ViPham!F:F, B14, NhatKy_ViPham!C:C, "T4") - SUMIFS(NhatKy_ViPham!K:K, NhatKy_ViPham!E:E, "10_Tin_A", NhatKy_ViPham!F:F, B14, NhatKy_ViPham!C:C, "T4")</f>
        <v>100</v>
      </c>
      <c r="V14" s="6">
        <f>100 + SUMIFS(NhatKy_ViPham!J:J, NhatKy_ViPham!E:E, "10_Tin_A", NhatKy_ViPham!F:F, B14, NhatKy_ViPham!C:C, "T5") - SUMIFS(NhatKy_ViPham!K:K, NhatKy_ViPham!E:E, "10_Tin_A", NhatKy_ViPham!F:F, B14, NhatKy_ViPham!C:C, "T5")</f>
        <v>100</v>
      </c>
      <c r="W14" s="6">
        <f>100 + SUMIFS(NhatKy_ViPham!J:J, NhatKy_ViPham!E:E, "10_Tin_A", NhatKy_ViPham!F:F, B14, NhatKy_ViPham!C:C, "T6") - SUMIFS(NhatKy_ViPham!K:K, NhatKy_ViPham!E:E, "10_Tin_A", NhatKy_ViPham!F:F, B14, NhatKy_ViPham!C:C, "T6")</f>
        <v>100</v>
      </c>
      <c r="X14" s="6">
        <f>100 + SUMIFS(NhatKy_ViPham!J:J, NhatKy_ViPham!E:E, "10_Tin_A", NhatKy_ViPham!F:F, B14, NhatKy_ViPham!C:C, "T7") - SUMIFS(NhatKy_ViPham!K:K, NhatKy_ViPham!E:E, "10_Tin_A", NhatKy_ViPham!F:F, B14, NhatKy_ViPham!C:C, "T7")</f>
        <v>100</v>
      </c>
      <c r="Y14" s="6">
        <f>100 + SUMIFS(NhatKy_ViPham!J:J, NhatKy_ViPham!E:E, "10_Tin_A", NhatKy_ViPham!F:F, B14, NhatKy_ViPham!C:C, "T8") - SUMIFS(NhatKy_ViPham!K:K, NhatKy_ViPham!E:E, "10_Tin_A", NhatKy_ViPham!F:F, B14, NhatKy_ViPham!C:C, "T8")</f>
        <v>100</v>
      </c>
      <c r="Z14" s="6">
        <f>100 + SUMIFS(NhatKy_ViPham!J:J, NhatKy_ViPham!E:E, "10_Tin_A", NhatKy_ViPham!F:F, B14, NhatKy_ViPham!C:C, "T9") - SUMIFS(NhatKy_ViPham!K:K, NhatKy_ViPham!E:E, "10_Tin_A", NhatKy_ViPham!F:F, B14, NhatKy_ViPham!C:C, "T9")</f>
        <v>100</v>
      </c>
      <c r="AA14" s="6">
        <f>100 + SUMIFS(NhatKy_ViPham!J:J, NhatKy_ViPham!E:E, "10_Tin_A", NhatKy_ViPham!F:F, B14, NhatKy_ViPham!C:C, "T10") - SUMIFS(NhatKy_ViPham!K:K, NhatKy_ViPham!E:E, "10_Tin_A", NhatKy_ViPham!F:F, B14, NhatKy_ViPham!C:C, "T10")</f>
        <v>100</v>
      </c>
      <c r="AB14" s="6">
        <f>100 + SUMIFS(NhatKy_ViPham!J:J, NhatKy_ViPham!E:E, "10_Tin_A", NhatKy_ViPham!F:F, B14, NhatKy_ViPham!C:C, "T11") - SUMIFS(NhatKy_ViPham!K:K, NhatKy_ViPham!E:E, "10_Tin_A", NhatKy_ViPham!F:F, B14, NhatKy_ViPham!C:C, "T11")</f>
        <v>100</v>
      </c>
      <c r="AC14" s="6">
        <f>100 + SUMIFS(NhatKy_ViPham!J:J, NhatKy_ViPham!E:E, "10_Tin_A", NhatKy_ViPham!F:F, B14, NhatKy_ViPham!C:C, "T12") - SUMIFS(NhatKy_ViPham!K:K, NhatKy_ViPham!E:E, "10_Tin_A", NhatKy_ViPham!F:F, B14, NhatKy_ViPham!C:C, "T12")</f>
        <v>100</v>
      </c>
      <c r="AD14" s="6">
        <f>100 + SUMIFS(NhatKy_ViPham!J:J, NhatKy_ViPham!E:E, "10_Tin_A", NhatKy_ViPham!F:F, B14, NhatKy_ViPham!C:C, "T13") - SUMIFS(NhatKy_ViPham!K:K, NhatKy_ViPham!E:E, "10_Tin_A", NhatKy_ViPham!F:F, B14, NhatKy_ViPham!C:C, "T13")</f>
        <v>100</v>
      </c>
      <c r="AE14" s="6">
        <f>100 + SUMIFS(NhatKy_ViPham!J:J, NhatKy_ViPham!E:E, "10_Tin_A", NhatKy_ViPham!F:F, B14, NhatKy_ViPham!C:C, "T14") - SUMIFS(NhatKy_ViPham!K:K, NhatKy_ViPham!E:E, "10_Tin_A", NhatKy_ViPham!F:F, B14, NhatKy_ViPham!C:C, "T14")</f>
        <v>100</v>
      </c>
      <c r="AF14" s="6">
        <f>100 + SUMIFS(NhatKy_ViPham!J:J, NhatKy_ViPham!E:E, "10_Tin_A", NhatKy_ViPham!F:F, B14, NhatKy_ViPham!C:C, "T15") - SUMIFS(NhatKy_ViPham!K:K, NhatKy_ViPham!E:E, "10_Tin_A", NhatKy_ViPham!F:F, B14, NhatKy_ViPham!C:C, "T15")</f>
        <v>100</v>
      </c>
      <c r="AG14" s="6">
        <f>100 + SUMIFS(NhatKy_ViPham!J:J, NhatKy_ViPham!E:E, "10_Tin_A", NhatKy_ViPham!F:F, B14, NhatKy_ViPham!C:C, "T16") - SUMIFS(NhatKy_ViPham!K:K, NhatKy_ViPham!E:E, "10_Tin_A", NhatKy_ViPham!F:F, B14, NhatKy_ViPham!C:C, "T16")</f>
        <v>100</v>
      </c>
      <c r="AH14" s="6">
        <f>100 + SUMIFS(NhatKy_ViPham!J:J, NhatKy_ViPham!E:E, "10_Tin_A", NhatKy_ViPham!F:F, B14, NhatKy_ViPham!C:C, "T17") - SUMIFS(NhatKy_ViPham!K:K, NhatKy_ViPham!E:E, "10_Tin_A", NhatKy_ViPham!F:F, B14, NhatKy_ViPham!C:C, "T17")</f>
        <v>100</v>
      </c>
      <c r="AI14" s="6">
        <f>100 + SUMIFS(NhatKy_ViPham!J:J, NhatKy_ViPham!E:E, "10_Tin_A", NhatKy_ViPham!F:F, B14, NhatKy_ViPham!C:C, "T18") - SUMIFS(NhatKy_ViPham!K:K, NhatKy_ViPham!E:E, "10_Tin_A", NhatKy_ViPham!F:F, B14, NhatKy_ViPham!C:C, "T18")</f>
        <v>100</v>
      </c>
      <c r="AJ14" s="6">
        <f>100 + SUMIFS(NhatKy_ViPham!J:J, NhatKy_ViPham!E:E, "10_Tin_A", NhatKy_ViPham!F:F, B14, NhatKy_ViPham!C:C, "T19") - SUMIFS(NhatKy_ViPham!K:K, NhatKy_ViPham!E:E, "10_Tin_A", NhatKy_ViPham!F:F, B14, NhatKy_ViPham!C:C, "T19")</f>
        <v>100</v>
      </c>
      <c r="AK14" s="6">
        <f>100 + SUMIFS(NhatKy_ViPham!J:J, NhatKy_ViPham!E:E, "10_Tin_A", NhatKy_ViPham!F:F, B14, NhatKy_ViPham!C:C, "T20") - SUMIFS(NhatKy_ViPham!K:K, NhatKy_ViPham!E:E, "10_Tin_A", NhatKy_ViPham!F:F, B14, NhatKy_ViPham!C:C, "T20")</f>
        <v>100</v>
      </c>
      <c r="AL14" s="6">
        <f>100 + SUMIFS(NhatKy_ViPham!J:J, NhatKy_ViPham!E:E, "10_Tin_A", NhatKy_ViPham!F:F, B14, NhatKy_ViPham!C:C, "T21") - SUMIFS(NhatKy_ViPham!K:K, NhatKy_ViPham!E:E, "10_Tin_A", NhatKy_ViPham!F:F, B14, NhatKy_ViPham!C:C, "T21")</f>
        <v>100</v>
      </c>
      <c r="AM14" s="6">
        <f>100 + SUMIFS(NhatKy_ViPham!J:J, NhatKy_ViPham!E:E, "10_Tin_A", NhatKy_ViPham!F:F, B14, NhatKy_ViPham!C:C, "T22") - SUMIFS(NhatKy_ViPham!K:K, NhatKy_ViPham!E:E, "10_Tin_A", NhatKy_ViPham!F:F, B14, NhatKy_ViPham!C:C, "T22")</f>
        <v>100</v>
      </c>
      <c r="AN14" s="6">
        <f>100 + SUMIFS(NhatKy_ViPham!J:J, NhatKy_ViPham!E:E, "10_Tin_A", NhatKy_ViPham!F:F, B14, NhatKy_ViPham!C:C, "T23") - SUMIFS(NhatKy_ViPham!K:K, NhatKy_ViPham!E:E, "10_Tin_A", NhatKy_ViPham!F:F, B14, NhatKy_ViPham!C:C, "T23")</f>
        <v>100</v>
      </c>
      <c r="AO14" s="6">
        <f>100 + SUMIFS(NhatKy_ViPham!J:J, NhatKy_ViPham!E:E, "10_Tin_A", NhatKy_ViPham!F:F, B14, NhatKy_ViPham!C:C, "T24") - SUMIFS(NhatKy_ViPham!K:K, NhatKy_ViPham!E:E, "10_Tin_A", NhatKy_ViPham!F:F, B14, NhatKy_ViPham!C:C, "T24")</f>
        <v>100</v>
      </c>
      <c r="AP14" s="6">
        <f>100 + SUMIFS(NhatKy_ViPham!J:J, NhatKy_ViPham!E:E, "10_Tin_A", NhatKy_ViPham!F:F, B14, NhatKy_ViPham!C:C, "T25") - SUMIFS(NhatKy_ViPham!K:K, NhatKy_ViPham!E:E, "10_Tin_A", NhatKy_ViPham!F:F, B14, NhatKy_ViPham!C:C, "T25")</f>
        <v>100</v>
      </c>
      <c r="AQ14" s="6">
        <f>100 + SUMIFS(NhatKy_ViPham!J:J, NhatKy_ViPham!E:E, "10_Tin_A", NhatKy_ViPham!F:F, B14, NhatKy_ViPham!C:C, "T26") - SUMIFS(NhatKy_ViPham!K:K, NhatKy_ViPham!E:E, "10_Tin_A", NhatKy_ViPham!F:F, B14, NhatKy_ViPham!C:C, "T26")</f>
        <v>100</v>
      </c>
      <c r="AR14" s="6">
        <f>100 + SUMIFS(NhatKy_ViPham!J:J, NhatKy_ViPham!E:E, "10_Tin_A", NhatKy_ViPham!F:F, B14, NhatKy_ViPham!C:C, "T27") - SUMIFS(NhatKy_ViPham!K:K, NhatKy_ViPham!E:E, "10_Tin_A", NhatKy_ViPham!F:F, B14, NhatKy_ViPham!C:C, "T27")</f>
        <v>100</v>
      </c>
      <c r="AS14" s="6">
        <f>100 + SUMIFS(NhatKy_ViPham!J:J, NhatKy_ViPham!E:E, "10_Tin_A", NhatKy_ViPham!F:F, B14, NhatKy_ViPham!C:C, "T28") - SUMIFS(NhatKy_ViPham!K:K, NhatKy_ViPham!E:E, "10_Tin_A", NhatKy_ViPham!F:F, B14, NhatKy_ViPham!C:C, "T28")</f>
        <v>100</v>
      </c>
      <c r="AT14" s="6">
        <f>100 + SUMIFS(NhatKy_ViPham!J:J, NhatKy_ViPham!E:E, "10_Tin_A", NhatKy_ViPham!F:F, B14, NhatKy_ViPham!C:C, "T29") - SUMIFS(NhatKy_ViPham!K:K, NhatKy_ViPham!E:E, "10_Tin_A", NhatKy_ViPham!F:F, B14, NhatKy_ViPham!C:C, "T29")</f>
        <v>100</v>
      </c>
      <c r="AU14" s="6">
        <f>100 + SUMIFS(NhatKy_ViPham!J:J, NhatKy_ViPham!E:E, "10_Tin_A", NhatKy_ViPham!F:F, B14, NhatKy_ViPham!C:C, "T30") - SUMIFS(NhatKy_ViPham!K:K, NhatKy_ViPham!E:E, "10_Tin_A", NhatKy_ViPham!F:F, B14, NhatKy_ViPham!C:C, "T30")</f>
        <v>100</v>
      </c>
      <c r="AV14" s="6">
        <f>100 + SUMIFS(NhatKy_ViPham!J:J, NhatKy_ViPham!E:E, "10_Tin_A", NhatKy_ViPham!F:F, B14, NhatKy_ViPham!C:C, "T31") - SUMIFS(NhatKy_ViPham!K:K, NhatKy_ViPham!E:E, "10_Tin_A", NhatKy_ViPham!F:F, B14, NhatKy_ViPham!C:C, "T31")</f>
        <v>100</v>
      </c>
      <c r="AW14" s="6">
        <f>100 + SUMIFS(NhatKy_ViPham!J:J, NhatKy_ViPham!E:E, "10_Tin_A", NhatKy_ViPham!F:F, B14, NhatKy_ViPham!C:C, "T32") - SUMIFS(NhatKy_ViPham!K:K, NhatKy_ViPham!E:E, "10_Tin_A", NhatKy_ViPham!F:F, B14, NhatKy_ViPham!C:C, "T32")</f>
        <v>100</v>
      </c>
      <c r="AX14" s="6">
        <f>100 + SUMIFS(NhatKy_ViPham!J:J, NhatKy_ViPham!E:E, "10_Tin_A", NhatKy_ViPham!F:F, B14, NhatKy_ViPham!C:C, "T33") - SUMIFS(NhatKy_ViPham!K:K, NhatKy_ViPham!E:E, "10_Tin_A", NhatKy_ViPham!F:F, B14, NhatKy_ViPham!C:C, "T33")</f>
        <v>100</v>
      </c>
      <c r="AY14" s="6">
        <f>100 + SUMIFS(NhatKy_ViPham!J:J, NhatKy_ViPham!E:E, "10_Tin_A", NhatKy_ViPham!F:F, B14, NhatKy_ViPham!C:C, "T34") - SUMIFS(NhatKy_ViPham!K:K, NhatKy_ViPham!E:E, "10_Tin_A", NhatKy_ViPham!F:F, B14, NhatKy_ViPham!C:C, "T34")</f>
        <v>100</v>
      </c>
      <c r="AZ14" s="6">
        <f>100 + SUMIFS(NhatKy_ViPham!J:J, NhatKy_ViPham!E:E, "10_Tin_A", NhatKy_ViPham!F:F, B14, NhatKy_ViPham!C:C, "T35") - SUMIFS(NhatKy_ViPham!K:K, NhatKy_ViPham!E:E, "10_Tin_A", NhatKy_ViPham!F:F, B14, NhatKy_ViPham!C:C, "T35")</f>
        <v>100</v>
      </c>
      <c r="BA14" s="12">
        <f t="shared" si="0"/>
        <v>100</v>
      </c>
      <c r="BB14" s="11" t="s">
        <v>430</v>
      </c>
      <c r="BC14" s="16" t="str">
        <f t="shared" si="1"/>
        <v>Tốt</v>
      </c>
      <c r="BD14" s="15" t="str">
        <f t="shared" si="2"/>
        <v>🟢 BÌNH THƯỜNG</v>
      </c>
    </row>
    <row r="15" spans="1:56" x14ac:dyDescent="0.25">
      <c r="A15" s="4">
        <v>7</v>
      </c>
      <c r="B15" s="10" t="s">
        <v>866</v>
      </c>
      <c r="C15" s="4" t="s">
        <v>639</v>
      </c>
      <c r="D15" s="4" t="s">
        <v>435</v>
      </c>
      <c r="E15" s="11" t="s">
        <v>430</v>
      </c>
      <c r="F15" s="7">
        <f>SUMIFS(NhatKy_ViPham!K:K, NhatKy_ViPham!E:E, "10_Tin_A", NhatKy_ViPham!F:F, B15, NhatKy_ViPham!H:H, "L01")</f>
        <v>0</v>
      </c>
      <c r="G15" s="7">
        <f>SUMIFS(NhatKy_ViPham!K:K, NhatKy_ViPham!E:E, "10_Tin_A", NhatKy_ViPham!F:F, B15, NhatKy_ViPham!H:H, "L02")</f>
        <v>0</v>
      </c>
      <c r="H15" s="7">
        <f>SUMIFS(NhatKy_ViPham!K:K, NhatKy_ViPham!E:E, "10_Tin_A", NhatKy_ViPham!F:F, B15, NhatKy_ViPham!H:H, "L03")</f>
        <v>0</v>
      </c>
      <c r="I15" s="7">
        <f>SUMIFS(NhatKy_ViPham!K:K, NhatKy_ViPham!E:E, "10_Tin_A", NhatKy_ViPham!F:F, B15, NhatKy_ViPham!H:H, "L04")</f>
        <v>0</v>
      </c>
      <c r="J15" s="7">
        <f>SUMIFS(NhatKy_ViPham!K:K, NhatKy_ViPham!E:E, "10_Tin_A", NhatKy_ViPham!F:F, B15, NhatKy_ViPham!H:H, "L05")</f>
        <v>0</v>
      </c>
      <c r="K15" s="7">
        <f>SUMIFS(NhatKy_ViPham!K:K, NhatKy_ViPham!E:E, "10_Tin_A", NhatKy_ViPham!F:F, B15, NhatKy_ViPham!H:H, "L06")</f>
        <v>0</v>
      </c>
      <c r="L15" s="7">
        <f>SUMIFS(NhatKy_ViPham!K:K, NhatKy_ViPham!E:E, "10_Tin_A", NhatKy_ViPham!F:F, B15, NhatKy_ViPham!H:H, "L07")</f>
        <v>0</v>
      </c>
      <c r="M15" s="7">
        <f>SUMIFS(NhatKy_ViPham!K:K, NhatKy_ViPham!E:E, "10_Tin_A", NhatKy_ViPham!F:F, B15, NhatKy_ViPham!H:H, "L08")</f>
        <v>0</v>
      </c>
      <c r="N15" s="7">
        <f>SUMIFS(NhatKy_ViPham!K:K, NhatKy_ViPham!E:E, "10_Tin_A", NhatKy_ViPham!F:F, B15, NhatKy_ViPham!H:H, "L09")</f>
        <v>0</v>
      </c>
      <c r="O15" s="7">
        <f>SUMIFS(NhatKy_ViPham!K:K, NhatKy_ViPham!E:E, "10_Tin_A", NhatKy_ViPham!F:F, B15, NhatKy_ViPham!H:H, "L10")</f>
        <v>0</v>
      </c>
      <c r="P15" s="12">
        <f>SUMIFS(NhatKy_ViPham!J:J, NhatKy_ViPham!E:E, "10_Tin_A", NhatKy_ViPham!F:F, B15)</f>
        <v>0</v>
      </c>
      <c r="Q15" s="13">
        <f>SUMIFS(NhatKy_ViPham!K:K, NhatKy_ViPham!E:E, "10_Tin_A", NhatKy_ViPham!F:F, B15)</f>
        <v>0</v>
      </c>
      <c r="R15" s="7">
        <f>100 + SUMIFS(NhatKy_ViPham!J:J, NhatKy_ViPham!E:E, "10_Tin_A", NhatKy_ViPham!F:F, B15, NhatKy_ViPham!C:C, "T1") - SUMIFS(NhatKy_ViPham!K:K, NhatKy_ViPham!E:E, "10_Tin_A", NhatKy_ViPham!F:F, B15, NhatKy_ViPham!C:C, "T1")</f>
        <v>100</v>
      </c>
      <c r="S15" s="7">
        <f>100 + SUMIFS(NhatKy_ViPham!J:J, NhatKy_ViPham!E:E, "10_Tin_A", NhatKy_ViPham!F:F, B15, NhatKy_ViPham!C:C, "T2") - SUMIFS(NhatKy_ViPham!K:K, NhatKy_ViPham!E:E, "10_Tin_A", NhatKy_ViPham!F:F, B15, NhatKy_ViPham!C:C, "T2")</f>
        <v>100</v>
      </c>
      <c r="T15" s="7">
        <f>100 + SUMIFS(NhatKy_ViPham!J:J, NhatKy_ViPham!E:E, "10_Tin_A", NhatKy_ViPham!F:F, B15, NhatKy_ViPham!C:C, "T3") - SUMIFS(NhatKy_ViPham!K:K, NhatKy_ViPham!E:E, "10_Tin_A", NhatKy_ViPham!F:F, B15, NhatKy_ViPham!C:C, "T3")</f>
        <v>100</v>
      </c>
      <c r="U15" s="7">
        <f>100 + SUMIFS(NhatKy_ViPham!J:J, NhatKy_ViPham!E:E, "10_Tin_A", NhatKy_ViPham!F:F, B15, NhatKy_ViPham!C:C, "T4") - SUMIFS(NhatKy_ViPham!K:K, NhatKy_ViPham!E:E, "10_Tin_A", NhatKy_ViPham!F:F, B15, NhatKy_ViPham!C:C, "T4")</f>
        <v>100</v>
      </c>
      <c r="V15" s="7">
        <f>100 + SUMIFS(NhatKy_ViPham!J:J, NhatKy_ViPham!E:E, "10_Tin_A", NhatKy_ViPham!F:F, B15, NhatKy_ViPham!C:C, "T5") - SUMIFS(NhatKy_ViPham!K:K, NhatKy_ViPham!E:E, "10_Tin_A", NhatKy_ViPham!F:F, B15, NhatKy_ViPham!C:C, "T5")</f>
        <v>100</v>
      </c>
      <c r="W15" s="7">
        <f>100 + SUMIFS(NhatKy_ViPham!J:J, NhatKy_ViPham!E:E, "10_Tin_A", NhatKy_ViPham!F:F, B15, NhatKy_ViPham!C:C, "T6") - SUMIFS(NhatKy_ViPham!K:K, NhatKy_ViPham!E:E, "10_Tin_A", NhatKy_ViPham!F:F, B15, NhatKy_ViPham!C:C, "T6")</f>
        <v>100</v>
      </c>
      <c r="X15" s="7">
        <f>100 + SUMIFS(NhatKy_ViPham!J:J, NhatKy_ViPham!E:E, "10_Tin_A", NhatKy_ViPham!F:F, B15, NhatKy_ViPham!C:C, "T7") - SUMIFS(NhatKy_ViPham!K:K, NhatKy_ViPham!E:E, "10_Tin_A", NhatKy_ViPham!F:F, B15, NhatKy_ViPham!C:C, "T7")</f>
        <v>100</v>
      </c>
      <c r="Y15" s="7">
        <f>100 + SUMIFS(NhatKy_ViPham!J:J, NhatKy_ViPham!E:E, "10_Tin_A", NhatKy_ViPham!F:F, B15, NhatKy_ViPham!C:C, "T8") - SUMIFS(NhatKy_ViPham!K:K, NhatKy_ViPham!E:E, "10_Tin_A", NhatKy_ViPham!F:F, B15, NhatKy_ViPham!C:C, "T8")</f>
        <v>100</v>
      </c>
      <c r="Z15" s="7">
        <f>100 + SUMIFS(NhatKy_ViPham!J:J, NhatKy_ViPham!E:E, "10_Tin_A", NhatKy_ViPham!F:F, B15, NhatKy_ViPham!C:C, "T9") - SUMIFS(NhatKy_ViPham!K:K, NhatKy_ViPham!E:E, "10_Tin_A", NhatKy_ViPham!F:F, B15, NhatKy_ViPham!C:C, "T9")</f>
        <v>100</v>
      </c>
      <c r="AA15" s="7">
        <f>100 + SUMIFS(NhatKy_ViPham!J:J, NhatKy_ViPham!E:E, "10_Tin_A", NhatKy_ViPham!F:F, B15, NhatKy_ViPham!C:C, "T10") - SUMIFS(NhatKy_ViPham!K:K, NhatKy_ViPham!E:E, "10_Tin_A", NhatKy_ViPham!F:F, B15, NhatKy_ViPham!C:C, "T10")</f>
        <v>100</v>
      </c>
      <c r="AB15" s="7">
        <f>100 + SUMIFS(NhatKy_ViPham!J:J, NhatKy_ViPham!E:E, "10_Tin_A", NhatKy_ViPham!F:F, B15, NhatKy_ViPham!C:C, "T11") - SUMIFS(NhatKy_ViPham!K:K, NhatKy_ViPham!E:E, "10_Tin_A", NhatKy_ViPham!F:F, B15, NhatKy_ViPham!C:C, "T11")</f>
        <v>100</v>
      </c>
      <c r="AC15" s="7">
        <f>100 + SUMIFS(NhatKy_ViPham!J:J, NhatKy_ViPham!E:E, "10_Tin_A", NhatKy_ViPham!F:F, B15, NhatKy_ViPham!C:C, "T12") - SUMIFS(NhatKy_ViPham!K:K, NhatKy_ViPham!E:E, "10_Tin_A", NhatKy_ViPham!F:F, B15, NhatKy_ViPham!C:C, "T12")</f>
        <v>100</v>
      </c>
      <c r="AD15" s="7">
        <f>100 + SUMIFS(NhatKy_ViPham!J:J, NhatKy_ViPham!E:E, "10_Tin_A", NhatKy_ViPham!F:F, B15, NhatKy_ViPham!C:C, "T13") - SUMIFS(NhatKy_ViPham!K:K, NhatKy_ViPham!E:E, "10_Tin_A", NhatKy_ViPham!F:F, B15, NhatKy_ViPham!C:C, "T13")</f>
        <v>100</v>
      </c>
      <c r="AE15" s="7">
        <f>100 + SUMIFS(NhatKy_ViPham!J:J, NhatKy_ViPham!E:E, "10_Tin_A", NhatKy_ViPham!F:F, B15, NhatKy_ViPham!C:C, "T14") - SUMIFS(NhatKy_ViPham!K:K, NhatKy_ViPham!E:E, "10_Tin_A", NhatKy_ViPham!F:F, B15, NhatKy_ViPham!C:C, "T14")</f>
        <v>100</v>
      </c>
      <c r="AF15" s="7">
        <f>100 + SUMIFS(NhatKy_ViPham!J:J, NhatKy_ViPham!E:E, "10_Tin_A", NhatKy_ViPham!F:F, B15, NhatKy_ViPham!C:C, "T15") - SUMIFS(NhatKy_ViPham!K:K, NhatKy_ViPham!E:E, "10_Tin_A", NhatKy_ViPham!F:F, B15, NhatKy_ViPham!C:C, "T15")</f>
        <v>100</v>
      </c>
      <c r="AG15" s="7">
        <f>100 + SUMIFS(NhatKy_ViPham!J:J, NhatKy_ViPham!E:E, "10_Tin_A", NhatKy_ViPham!F:F, B15, NhatKy_ViPham!C:C, "T16") - SUMIFS(NhatKy_ViPham!K:K, NhatKy_ViPham!E:E, "10_Tin_A", NhatKy_ViPham!F:F, B15, NhatKy_ViPham!C:C, "T16")</f>
        <v>100</v>
      </c>
      <c r="AH15" s="7">
        <f>100 + SUMIFS(NhatKy_ViPham!J:J, NhatKy_ViPham!E:E, "10_Tin_A", NhatKy_ViPham!F:F, B15, NhatKy_ViPham!C:C, "T17") - SUMIFS(NhatKy_ViPham!K:K, NhatKy_ViPham!E:E, "10_Tin_A", NhatKy_ViPham!F:F, B15, NhatKy_ViPham!C:C, "T17")</f>
        <v>100</v>
      </c>
      <c r="AI15" s="7">
        <f>100 + SUMIFS(NhatKy_ViPham!J:J, NhatKy_ViPham!E:E, "10_Tin_A", NhatKy_ViPham!F:F, B15, NhatKy_ViPham!C:C, "T18") - SUMIFS(NhatKy_ViPham!K:K, NhatKy_ViPham!E:E, "10_Tin_A", NhatKy_ViPham!F:F, B15, NhatKy_ViPham!C:C, "T18")</f>
        <v>100</v>
      </c>
      <c r="AJ15" s="7">
        <f>100 + SUMIFS(NhatKy_ViPham!J:J, NhatKy_ViPham!E:E, "10_Tin_A", NhatKy_ViPham!F:F, B15, NhatKy_ViPham!C:C, "T19") - SUMIFS(NhatKy_ViPham!K:K, NhatKy_ViPham!E:E, "10_Tin_A", NhatKy_ViPham!F:F, B15, NhatKy_ViPham!C:C, "T19")</f>
        <v>100</v>
      </c>
      <c r="AK15" s="7">
        <f>100 + SUMIFS(NhatKy_ViPham!J:J, NhatKy_ViPham!E:E, "10_Tin_A", NhatKy_ViPham!F:F, B15, NhatKy_ViPham!C:C, "T20") - SUMIFS(NhatKy_ViPham!K:K, NhatKy_ViPham!E:E, "10_Tin_A", NhatKy_ViPham!F:F, B15, NhatKy_ViPham!C:C, "T20")</f>
        <v>100</v>
      </c>
      <c r="AL15" s="7">
        <f>100 + SUMIFS(NhatKy_ViPham!J:J, NhatKy_ViPham!E:E, "10_Tin_A", NhatKy_ViPham!F:F, B15, NhatKy_ViPham!C:C, "T21") - SUMIFS(NhatKy_ViPham!K:K, NhatKy_ViPham!E:E, "10_Tin_A", NhatKy_ViPham!F:F, B15, NhatKy_ViPham!C:C, "T21")</f>
        <v>100</v>
      </c>
      <c r="AM15" s="7">
        <f>100 + SUMIFS(NhatKy_ViPham!J:J, NhatKy_ViPham!E:E, "10_Tin_A", NhatKy_ViPham!F:F, B15, NhatKy_ViPham!C:C, "T22") - SUMIFS(NhatKy_ViPham!K:K, NhatKy_ViPham!E:E, "10_Tin_A", NhatKy_ViPham!F:F, B15, NhatKy_ViPham!C:C, "T22")</f>
        <v>100</v>
      </c>
      <c r="AN15" s="7">
        <f>100 + SUMIFS(NhatKy_ViPham!J:J, NhatKy_ViPham!E:E, "10_Tin_A", NhatKy_ViPham!F:F, B15, NhatKy_ViPham!C:C, "T23") - SUMIFS(NhatKy_ViPham!K:K, NhatKy_ViPham!E:E, "10_Tin_A", NhatKy_ViPham!F:F, B15, NhatKy_ViPham!C:C, "T23")</f>
        <v>100</v>
      </c>
      <c r="AO15" s="7">
        <f>100 + SUMIFS(NhatKy_ViPham!J:J, NhatKy_ViPham!E:E, "10_Tin_A", NhatKy_ViPham!F:F, B15, NhatKy_ViPham!C:C, "T24") - SUMIFS(NhatKy_ViPham!K:K, NhatKy_ViPham!E:E, "10_Tin_A", NhatKy_ViPham!F:F, B15, NhatKy_ViPham!C:C, "T24")</f>
        <v>100</v>
      </c>
      <c r="AP15" s="7">
        <f>100 + SUMIFS(NhatKy_ViPham!J:J, NhatKy_ViPham!E:E, "10_Tin_A", NhatKy_ViPham!F:F, B15, NhatKy_ViPham!C:C, "T25") - SUMIFS(NhatKy_ViPham!K:K, NhatKy_ViPham!E:E, "10_Tin_A", NhatKy_ViPham!F:F, B15, NhatKy_ViPham!C:C, "T25")</f>
        <v>100</v>
      </c>
      <c r="AQ15" s="7">
        <f>100 + SUMIFS(NhatKy_ViPham!J:J, NhatKy_ViPham!E:E, "10_Tin_A", NhatKy_ViPham!F:F, B15, NhatKy_ViPham!C:C, "T26") - SUMIFS(NhatKy_ViPham!K:K, NhatKy_ViPham!E:E, "10_Tin_A", NhatKy_ViPham!F:F, B15, NhatKy_ViPham!C:C, "T26")</f>
        <v>100</v>
      </c>
      <c r="AR15" s="7">
        <f>100 + SUMIFS(NhatKy_ViPham!J:J, NhatKy_ViPham!E:E, "10_Tin_A", NhatKy_ViPham!F:F, B15, NhatKy_ViPham!C:C, "T27") - SUMIFS(NhatKy_ViPham!K:K, NhatKy_ViPham!E:E, "10_Tin_A", NhatKy_ViPham!F:F, B15, NhatKy_ViPham!C:C, "T27")</f>
        <v>100</v>
      </c>
      <c r="AS15" s="7">
        <f>100 + SUMIFS(NhatKy_ViPham!J:J, NhatKy_ViPham!E:E, "10_Tin_A", NhatKy_ViPham!F:F, B15, NhatKy_ViPham!C:C, "T28") - SUMIFS(NhatKy_ViPham!K:K, NhatKy_ViPham!E:E, "10_Tin_A", NhatKy_ViPham!F:F, B15, NhatKy_ViPham!C:C, "T28")</f>
        <v>100</v>
      </c>
      <c r="AT15" s="7">
        <f>100 + SUMIFS(NhatKy_ViPham!J:J, NhatKy_ViPham!E:E, "10_Tin_A", NhatKy_ViPham!F:F, B15, NhatKy_ViPham!C:C, "T29") - SUMIFS(NhatKy_ViPham!K:K, NhatKy_ViPham!E:E, "10_Tin_A", NhatKy_ViPham!F:F, B15, NhatKy_ViPham!C:C, "T29")</f>
        <v>100</v>
      </c>
      <c r="AU15" s="7">
        <f>100 + SUMIFS(NhatKy_ViPham!J:J, NhatKy_ViPham!E:E, "10_Tin_A", NhatKy_ViPham!F:F, B15, NhatKy_ViPham!C:C, "T30") - SUMIFS(NhatKy_ViPham!K:K, NhatKy_ViPham!E:E, "10_Tin_A", NhatKy_ViPham!F:F, B15, NhatKy_ViPham!C:C, "T30")</f>
        <v>100</v>
      </c>
      <c r="AV15" s="7">
        <f>100 + SUMIFS(NhatKy_ViPham!J:J, NhatKy_ViPham!E:E, "10_Tin_A", NhatKy_ViPham!F:F, B15, NhatKy_ViPham!C:C, "T31") - SUMIFS(NhatKy_ViPham!K:K, NhatKy_ViPham!E:E, "10_Tin_A", NhatKy_ViPham!F:F, B15, NhatKy_ViPham!C:C, "T31")</f>
        <v>100</v>
      </c>
      <c r="AW15" s="7">
        <f>100 + SUMIFS(NhatKy_ViPham!J:J, NhatKy_ViPham!E:E, "10_Tin_A", NhatKy_ViPham!F:F, B15, NhatKy_ViPham!C:C, "T32") - SUMIFS(NhatKy_ViPham!K:K, NhatKy_ViPham!E:E, "10_Tin_A", NhatKy_ViPham!F:F, B15, NhatKy_ViPham!C:C, "T32")</f>
        <v>100</v>
      </c>
      <c r="AX15" s="7">
        <f>100 + SUMIFS(NhatKy_ViPham!J:J, NhatKy_ViPham!E:E, "10_Tin_A", NhatKy_ViPham!F:F, B15, NhatKy_ViPham!C:C, "T33") - SUMIFS(NhatKy_ViPham!K:K, NhatKy_ViPham!E:E, "10_Tin_A", NhatKy_ViPham!F:F, B15, NhatKy_ViPham!C:C, "T33")</f>
        <v>100</v>
      </c>
      <c r="AY15" s="7">
        <f>100 + SUMIFS(NhatKy_ViPham!J:J, NhatKy_ViPham!E:E, "10_Tin_A", NhatKy_ViPham!F:F, B15, NhatKy_ViPham!C:C, "T34") - SUMIFS(NhatKy_ViPham!K:K, NhatKy_ViPham!E:E, "10_Tin_A", NhatKy_ViPham!F:F, B15, NhatKy_ViPham!C:C, "T34")</f>
        <v>100</v>
      </c>
      <c r="AZ15" s="7">
        <f>100 + SUMIFS(NhatKy_ViPham!J:J, NhatKy_ViPham!E:E, "10_Tin_A", NhatKy_ViPham!F:F, B15, NhatKy_ViPham!C:C, "T35") - SUMIFS(NhatKy_ViPham!K:K, NhatKy_ViPham!E:E, "10_Tin_A", NhatKy_ViPham!F:F, B15, NhatKy_ViPham!C:C, "T35")</f>
        <v>100</v>
      </c>
      <c r="BA15" s="12">
        <f t="shared" si="0"/>
        <v>100</v>
      </c>
      <c r="BB15" s="11" t="s">
        <v>430</v>
      </c>
      <c r="BC15" s="14" t="str">
        <f t="shared" si="1"/>
        <v>Tốt</v>
      </c>
      <c r="BD15" s="10" t="str">
        <f t="shared" si="2"/>
        <v>🟢 BÌNH THƯỜNG</v>
      </c>
    </row>
    <row r="16" spans="1:56" x14ac:dyDescent="0.25">
      <c r="A16" s="5">
        <v>8</v>
      </c>
      <c r="B16" s="15" t="s">
        <v>867</v>
      </c>
      <c r="C16" s="5" t="s">
        <v>868</v>
      </c>
      <c r="D16" s="5" t="s">
        <v>435</v>
      </c>
      <c r="E16" s="11" t="s">
        <v>430</v>
      </c>
      <c r="F16" s="6">
        <f>SUMIFS(NhatKy_ViPham!K:K, NhatKy_ViPham!E:E, "10_Tin_A", NhatKy_ViPham!F:F, B16, NhatKy_ViPham!H:H, "L01")</f>
        <v>0</v>
      </c>
      <c r="G16" s="6">
        <f>SUMIFS(NhatKy_ViPham!K:K, NhatKy_ViPham!E:E, "10_Tin_A", NhatKy_ViPham!F:F, B16, NhatKy_ViPham!H:H, "L02")</f>
        <v>0</v>
      </c>
      <c r="H16" s="6">
        <f>SUMIFS(NhatKy_ViPham!K:K, NhatKy_ViPham!E:E, "10_Tin_A", NhatKy_ViPham!F:F, B16, NhatKy_ViPham!H:H, "L03")</f>
        <v>0</v>
      </c>
      <c r="I16" s="6">
        <f>SUMIFS(NhatKy_ViPham!K:K, NhatKy_ViPham!E:E, "10_Tin_A", NhatKy_ViPham!F:F, B16, NhatKy_ViPham!H:H, "L04")</f>
        <v>0</v>
      </c>
      <c r="J16" s="6">
        <f>SUMIFS(NhatKy_ViPham!K:K, NhatKy_ViPham!E:E, "10_Tin_A", NhatKy_ViPham!F:F, B16, NhatKy_ViPham!H:H, "L05")</f>
        <v>0</v>
      </c>
      <c r="K16" s="6">
        <f>SUMIFS(NhatKy_ViPham!K:K, NhatKy_ViPham!E:E, "10_Tin_A", NhatKy_ViPham!F:F, B16, NhatKy_ViPham!H:H, "L06")</f>
        <v>0</v>
      </c>
      <c r="L16" s="6">
        <f>SUMIFS(NhatKy_ViPham!K:K, NhatKy_ViPham!E:E, "10_Tin_A", NhatKy_ViPham!F:F, B16, NhatKy_ViPham!H:H, "L07")</f>
        <v>0</v>
      </c>
      <c r="M16" s="6">
        <f>SUMIFS(NhatKy_ViPham!K:K, NhatKy_ViPham!E:E, "10_Tin_A", NhatKy_ViPham!F:F, B16, NhatKy_ViPham!H:H, "L08")</f>
        <v>0</v>
      </c>
      <c r="N16" s="6">
        <f>SUMIFS(NhatKy_ViPham!K:K, NhatKy_ViPham!E:E, "10_Tin_A", NhatKy_ViPham!F:F, B16, NhatKy_ViPham!H:H, "L09")</f>
        <v>0</v>
      </c>
      <c r="O16" s="6">
        <f>SUMIFS(NhatKy_ViPham!K:K, NhatKy_ViPham!E:E, "10_Tin_A", NhatKy_ViPham!F:F, B16, NhatKy_ViPham!H:H, "L10")</f>
        <v>0</v>
      </c>
      <c r="P16" s="12">
        <f>SUMIFS(NhatKy_ViPham!J:J, NhatKy_ViPham!E:E, "10_Tin_A", NhatKy_ViPham!F:F, B16)</f>
        <v>0</v>
      </c>
      <c r="Q16" s="13">
        <f>SUMIFS(NhatKy_ViPham!K:K, NhatKy_ViPham!E:E, "10_Tin_A", NhatKy_ViPham!F:F, B16)</f>
        <v>0</v>
      </c>
      <c r="R16" s="6">
        <f>100 + SUMIFS(NhatKy_ViPham!J:J, NhatKy_ViPham!E:E, "10_Tin_A", NhatKy_ViPham!F:F, B16, NhatKy_ViPham!C:C, "T1") - SUMIFS(NhatKy_ViPham!K:K, NhatKy_ViPham!E:E, "10_Tin_A", NhatKy_ViPham!F:F, B16, NhatKy_ViPham!C:C, "T1")</f>
        <v>100</v>
      </c>
      <c r="S16" s="6">
        <f>100 + SUMIFS(NhatKy_ViPham!J:J, NhatKy_ViPham!E:E, "10_Tin_A", NhatKy_ViPham!F:F, B16, NhatKy_ViPham!C:C, "T2") - SUMIFS(NhatKy_ViPham!K:K, NhatKy_ViPham!E:E, "10_Tin_A", NhatKy_ViPham!F:F, B16, NhatKy_ViPham!C:C, "T2")</f>
        <v>100</v>
      </c>
      <c r="T16" s="6">
        <f>100 + SUMIFS(NhatKy_ViPham!J:J, NhatKy_ViPham!E:E, "10_Tin_A", NhatKy_ViPham!F:F, B16, NhatKy_ViPham!C:C, "T3") - SUMIFS(NhatKy_ViPham!K:K, NhatKy_ViPham!E:E, "10_Tin_A", NhatKy_ViPham!F:F, B16, NhatKy_ViPham!C:C, "T3")</f>
        <v>100</v>
      </c>
      <c r="U16" s="6">
        <f>100 + SUMIFS(NhatKy_ViPham!J:J, NhatKy_ViPham!E:E, "10_Tin_A", NhatKy_ViPham!F:F, B16, NhatKy_ViPham!C:C, "T4") - SUMIFS(NhatKy_ViPham!K:K, NhatKy_ViPham!E:E, "10_Tin_A", NhatKy_ViPham!F:F, B16, NhatKy_ViPham!C:C, "T4")</f>
        <v>100</v>
      </c>
      <c r="V16" s="6">
        <f>100 + SUMIFS(NhatKy_ViPham!J:J, NhatKy_ViPham!E:E, "10_Tin_A", NhatKy_ViPham!F:F, B16, NhatKy_ViPham!C:C, "T5") - SUMIFS(NhatKy_ViPham!K:K, NhatKy_ViPham!E:E, "10_Tin_A", NhatKy_ViPham!F:F, B16, NhatKy_ViPham!C:C, "T5")</f>
        <v>100</v>
      </c>
      <c r="W16" s="6">
        <f>100 + SUMIFS(NhatKy_ViPham!J:J, NhatKy_ViPham!E:E, "10_Tin_A", NhatKy_ViPham!F:F, B16, NhatKy_ViPham!C:C, "T6") - SUMIFS(NhatKy_ViPham!K:K, NhatKy_ViPham!E:E, "10_Tin_A", NhatKy_ViPham!F:F, B16, NhatKy_ViPham!C:C, "T6")</f>
        <v>100</v>
      </c>
      <c r="X16" s="6">
        <f>100 + SUMIFS(NhatKy_ViPham!J:J, NhatKy_ViPham!E:E, "10_Tin_A", NhatKy_ViPham!F:F, B16, NhatKy_ViPham!C:C, "T7") - SUMIFS(NhatKy_ViPham!K:K, NhatKy_ViPham!E:E, "10_Tin_A", NhatKy_ViPham!F:F, B16, NhatKy_ViPham!C:C, "T7")</f>
        <v>100</v>
      </c>
      <c r="Y16" s="6">
        <f>100 + SUMIFS(NhatKy_ViPham!J:J, NhatKy_ViPham!E:E, "10_Tin_A", NhatKy_ViPham!F:F, B16, NhatKy_ViPham!C:C, "T8") - SUMIFS(NhatKy_ViPham!K:K, NhatKy_ViPham!E:E, "10_Tin_A", NhatKy_ViPham!F:F, B16, NhatKy_ViPham!C:C, "T8")</f>
        <v>100</v>
      </c>
      <c r="Z16" s="6">
        <f>100 + SUMIFS(NhatKy_ViPham!J:J, NhatKy_ViPham!E:E, "10_Tin_A", NhatKy_ViPham!F:F, B16, NhatKy_ViPham!C:C, "T9") - SUMIFS(NhatKy_ViPham!K:K, NhatKy_ViPham!E:E, "10_Tin_A", NhatKy_ViPham!F:F, B16, NhatKy_ViPham!C:C, "T9")</f>
        <v>100</v>
      </c>
      <c r="AA16" s="6">
        <f>100 + SUMIFS(NhatKy_ViPham!J:J, NhatKy_ViPham!E:E, "10_Tin_A", NhatKy_ViPham!F:F, B16, NhatKy_ViPham!C:C, "T10") - SUMIFS(NhatKy_ViPham!K:K, NhatKy_ViPham!E:E, "10_Tin_A", NhatKy_ViPham!F:F, B16, NhatKy_ViPham!C:C, "T10")</f>
        <v>100</v>
      </c>
      <c r="AB16" s="6">
        <f>100 + SUMIFS(NhatKy_ViPham!J:J, NhatKy_ViPham!E:E, "10_Tin_A", NhatKy_ViPham!F:F, B16, NhatKy_ViPham!C:C, "T11") - SUMIFS(NhatKy_ViPham!K:K, NhatKy_ViPham!E:E, "10_Tin_A", NhatKy_ViPham!F:F, B16, NhatKy_ViPham!C:C, "T11")</f>
        <v>100</v>
      </c>
      <c r="AC16" s="6">
        <f>100 + SUMIFS(NhatKy_ViPham!J:J, NhatKy_ViPham!E:E, "10_Tin_A", NhatKy_ViPham!F:F, B16, NhatKy_ViPham!C:C, "T12") - SUMIFS(NhatKy_ViPham!K:K, NhatKy_ViPham!E:E, "10_Tin_A", NhatKy_ViPham!F:F, B16, NhatKy_ViPham!C:C, "T12")</f>
        <v>100</v>
      </c>
      <c r="AD16" s="6">
        <f>100 + SUMIFS(NhatKy_ViPham!J:J, NhatKy_ViPham!E:E, "10_Tin_A", NhatKy_ViPham!F:F, B16, NhatKy_ViPham!C:C, "T13") - SUMIFS(NhatKy_ViPham!K:K, NhatKy_ViPham!E:E, "10_Tin_A", NhatKy_ViPham!F:F, B16, NhatKy_ViPham!C:C, "T13")</f>
        <v>100</v>
      </c>
      <c r="AE16" s="6">
        <f>100 + SUMIFS(NhatKy_ViPham!J:J, NhatKy_ViPham!E:E, "10_Tin_A", NhatKy_ViPham!F:F, B16, NhatKy_ViPham!C:C, "T14") - SUMIFS(NhatKy_ViPham!K:K, NhatKy_ViPham!E:E, "10_Tin_A", NhatKy_ViPham!F:F, B16, NhatKy_ViPham!C:C, "T14")</f>
        <v>100</v>
      </c>
      <c r="AF16" s="6">
        <f>100 + SUMIFS(NhatKy_ViPham!J:J, NhatKy_ViPham!E:E, "10_Tin_A", NhatKy_ViPham!F:F, B16, NhatKy_ViPham!C:C, "T15") - SUMIFS(NhatKy_ViPham!K:K, NhatKy_ViPham!E:E, "10_Tin_A", NhatKy_ViPham!F:F, B16, NhatKy_ViPham!C:C, "T15")</f>
        <v>100</v>
      </c>
      <c r="AG16" s="6">
        <f>100 + SUMIFS(NhatKy_ViPham!J:J, NhatKy_ViPham!E:E, "10_Tin_A", NhatKy_ViPham!F:F, B16, NhatKy_ViPham!C:C, "T16") - SUMIFS(NhatKy_ViPham!K:K, NhatKy_ViPham!E:E, "10_Tin_A", NhatKy_ViPham!F:F, B16, NhatKy_ViPham!C:C, "T16")</f>
        <v>100</v>
      </c>
      <c r="AH16" s="6">
        <f>100 + SUMIFS(NhatKy_ViPham!J:J, NhatKy_ViPham!E:E, "10_Tin_A", NhatKy_ViPham!F:F, B16, NhatKy_ViPham!C:C, "T17") - SUMIFS(NhatKy_ViPham!K:K, NhatKy_ViPham!E:E, "10_Tin_A", NhatKy_ViPham!F:F, B16, NhatKy_ViPham!C:C, "T17")</f>
        <v>100</v>
      </c>
      <c r="AI16" s="6">
        <f>100 + SUMIFS(NhatKy_ViPham!J:J, NhatKy_ViPham!E:E, "10_Tin_A", NhatKy_ViPham!F:F, B16, NhatKy_ViPham!C:C, "T18") - SUMIFS(NhatKy_ViPham!K:K, NhatKy_ViPham!E:E, "10_Tin_A", NhatKy_ViPham!F:F, B16, NhatKy_ViPham!C:C, "T18")</f>
        <v>100</v>
      </c>
      <c r="AJ16" s="6">
        <f>100 + SUMIFS(NhatKy_ViPham!J:J, NhatKy_ViPham!E:E, "10_Tin_A", NhatKy_ViPham!F:F, B16, NhatKy_ViPham!C:C, "T19") - SUMIFS(NhatKy_ViPham!K:K, NhatKy_ViPham!E:E, "10_Tin_A", NhatKy_ViPham!F:F, B16, NhatKy_ViPham!C:C, "T19")</f>
        <v>100</v>
      </c>
      <c r="AK16" s="6">
        <f>100 + SUMIFS(NhatKy_ViPham!J:J, NhatKy_ViPham!E:E, "10_Tin_A", NhatKy_ViPham!F:F, B16, NhatKy_ViPham!C:C, "T20") - SUMIFS(NhatKy_ViPham!K:K, NhatKy_ViPham!E:E, "10_Tin_A", NhatKy_ViPham!F:F, B16, NhatKy_ViPham!C:C, "T20")</f>
        <v>100</v>
      </c>
      <c r="AL16" s="6">
        <f>100 + SUMIFS(NhatKy_ViPham!J:J, NhatKy_ViPham!E:E, "10_Tin_A", NhatKy_ViPham!F:F, B16, NhatKy_ViPham!C:C, "T21") - SUMIFS(NhatKy_ViPham!K:K, NhatKy_ViPham!E:E, "10_Tin_A", NhatKy_ViPham!F:F, B16, NhatKy_ViPham!C:C, "T21")</f>
        <v>100</v>
      </c>
      <c r="AM16" s="6">
        <f>100 + SUMIFS(NhatKy_ViPham!J:J, NhatKy_ViPham!E:E, "10_Tin_A", NhatKy_ViPham!F:F, B16, NhatKy_ViPham!C:C, "T22") - SUMIFS(NhatKy_ViPham!K:K, NhatKy_ViPham!E:E, "10_Tin_A", NhatKy_ViPham!F:F, B16, NhatKy_ViPham!C:C, "T22")</f>
        <v>100</v>
      </c>
      <c r="AN16" s="6">
        <f>100 + SUMIFS(NhatKy_ViPham!J:J, NhatKy_ViPham!E:E, "10_Tin_A", NhatKy_ViPham!F:F, B16, NhatKy_ViPham!C:C, "T23") - SUMIFS(NhatKy_ViPham!K:K, NhatKy_ViPham!E:E, "10_Tin_A", NhatKy_ViPham!F:F, B16, NhatKy_ViPham!C:C, "T23")</f>
        <v>100</v>
      </c>
      <c r="AO16" s="6">
        <f>100 + SUMIFS(NhatKy_ViPham!J:J, NhatKy_ViPham!E:E, "10_Tin_A", NhatKy_ViPham!F:F, B16, NhatKy_ViPham!C:C, "T24") - SUMIFS(NhatKy_ViPham!K:K, NhatKy_ViPham!E:E, "10_Tin_A", NhatKy_ViPham!F:F, B16, NhatKy_ViPham!C:C, "T24")</f>
        <v>100</v>
      </c>
      <c r="AP16" s="6">
        <f>100 + SUMIFS(NhatKy_ViPham!J:J, NhatKy_ViPham!E:E, "10_Tin_A", NhatKy_ViPham!F:F, B16, NhatKy_ViPham!C:C, "T25") - SUMIFS(NhatKy_ViPham!K:K, NhatKy_ViPham!E:E, "10_Tin_A", NhatKy_ViPham!F:F, B16, NhatKy_ViPham!C:C, "T25")</f>
        <v>100</v>
      </c>
      <c r="AQ16" s="6">
        <f>100 + SUMIFS(NhatKy_ViPham!J:J, NhatKy_ViPham!E:E, "10_Tin_A", NhatKy_ViPham!F:F, B16, NhatKy_ViPham!C:C, "T26") - SUMIFS(NhatKy_ViPham!K:K, NhatKy_ViPham!E:E, "10_Tin_A", NhatKy_ViPham!F:F, B16, NhatKy_ViPham!C:C, "T26")</f>
        <v>100</v>
      </c>
      <c r="AR16" s="6">
        <f>100 + SUMIFS(NhatKy_ViPham!J:J, NhatKy_ViPham!E:E, "10_Tin_A", NhatKy_ViPham!F:F, B16, NhatKy_ViPham!C:C, "T27") - SUMIFS(NhatKy_ViPham!K:K, NhatKy_ViPham!E:E, "10_Tin_A", NhatKy_ViPham!F:F, B16, NhatKy_ViPham!C:C, "T27")</f>
        <v>100</v>
      </c>
      <c r="AS16" s="6">
        <f>100 + SUMIFS(NhatKy_ViPham!J:J, NhatKy_ViPham!E:E, "10_Tin_A", NhatKy_ViPham!F:F, B16, NhatKy_ViPham!C:C, "T28") - SUMIFS(NhatKy_ViPham!K:K, NhatKy_ViPham!E:E, "10_Tin_A", NhatKy_ViPham!F:F, B16, NhatKy_ViPham!C:C, "T28")</f>
        <v>100</v>
      </c>
      <c r="AT16" s="6">
        <f>100 + SUMIFS(NhatKy_ViPham!J:J, NhatKy_ViPham!E:E, "10_Tin_A", NhatKy_ViPham!F:F, B16, NhatKy_ViPham!C:C, "T29") - SUMIFS(NhatKy_ViPham!K:K, NhatKy_ViPham!E:E, "10_Tin_A", NhatKy_ViPham!F:F, B16, NhatKy_ViPham!C:C, "T29")</f>
        <v>100</v>
      </c>
      <c r="AU16" s="6">
        <f>100 + SUMIFS(NhatKy_ViPham!J:J, NhatKy_ViPham!E:E, "10_Tin_A", NhatKy_ViPham!F:F, B16, NhatKy_ViPham!C:C, "T30") - SUMIFS(NhatKy_ViPham!K:K, NhatKy_ViPham!E:E, "10_Tin_A", NhatKy_ViPham!F:F, B16, NhatKy_ViPham!C:C, "T30")</f>
        <v>100</v>
      </c>
      <c r="AV16" s="6">
        <f>100 + SUMIFS(NhatKy_ViPham!J:J, NhatKy_ViPham!E:E, "10_Tin_A", NhatKy_ViPham!F:F, B16, NhatKy_ViPham!C:C, "T31") - SUMIFS(NhatKy_ViPham!K:K, NhatKy_ViPham!E:E, "10_Tin_A", NhatKy_ViPham!F:F, B16, NhatKy_ViPham!C:C, "T31")</f>
        <v>100</v>
      </c>
      <c r="AW16" s="6">
        <f>100 + SUMIFS(NhatKy_ViPham!J:J, NhatKy_ViPham!E:E, "10_Tin_A", NhatKy_ViPham!F:F, B16, NhatKy_ViPham!C:C, "T32") - SUMIFS(NhatKy_ViPham!K:K, NhatKy_ViPham!E:E, "10_Tin_A", NhatKy_ViPham!F:F, B16, NhatKy_ViPham!C:C, "T32")</f>
        <v>100</v>
      </c>
      <c r="AX16" s="6">
        <f>100 + SUMIFS(NhatKy_ViPham!J:J, NhatKy_ViPham!E:E, "10_Tin_A", NhatKy_ViPham!F:F, B16, NhatKy_ViPham!C:C, "T33") - SUMIFS(NhatKy_ViPham!K:K, NhatKy_ViPham!E:E, "10_Tin_A", NhatKy_ViPham!F:F, B16, NhatKy_ViPham!C:C, "T33")</f>
        <v>100</v>
      </c>
      <c r="AY16" s="6">
        <f>100 + SUMIFS(NhatKy_ViPham!J:J, NhatKy_ViPham!E:E, "10_Tin_A", NhatKy_ViPham!F:F, B16, NhatKy_ViPham!C:C, "T34") - SUMIFS(NhatKy_ViPham!K:K, NhatKy_ViPham!E:E, "10_Tin_A", NhatKy_ViPham!F:F, B16, NhatKy_ViPham!C:C, "T34")</f>
        <v>100</v>
      </c>
      <c r="AZ16" s="6">
        <f>100 + SUMIFS(NhatKy_ViPham!J:J, NhatKy_ViPham!E:E, "10_Tin_A", NhatKy_ViPham!F:F, B16, NhatKy_ViPham!C:C, "T35") - SUMIFS(NhatKy_ViPham!K:K, NhatKy_ViPham!E:E, "10_Tin_A", NhatKy_ViPham!F:F, B16, NhatKy_ViPham!C:C, "T35")</f>
        <v>100</v>
      </c>
      <c r="BA16" s="12">
        <f t="shared" si="0"/>
        <v>100</v>
      </c>
      <c r="BB16" s="11" t="s">
        <v>430</v>
      </c>
      <c r="BC16" s="16" t="str">
        <f t="shared" si="1"/>
        <v>Tốt</v>
      </c>
      <c r="BD16" s="15" t="str">
        <f t="shared" si="2"/>
        <v>🟢 BÌNH THƯỜNG</v>
      </c>
    </row>
    <row r="17" spans="1:56" x14ac:dyDescent="0.25">
      <c r="A17" s="4">
        <v>9</v>
      </c>
      <c r="B17" s="10" t="s">
        <v>869</v>
      </c>
      <c r="C17" s="4" t="s">
        <v>633</v>
      </c>
      <c r="D17" s="4" t="s">
        <v>435</v>
      </c>
      <c r="E17" s="11" t="s">
        <v>430</v>
      </c>
      <c r="F17" s="7">
        <f>SUMIFS(NhatKy_ViPham!K:K, NhatKy_ViPham!E:E, "10_Tin_A", NhatKy_ViPham!F:F, B17, NhatKy_ViPham!H:H, "L01")</f>
        <v>0</v>
      </c>
      <c r="G17" s="7">
        <f>SUMIFS(NhatKy_ViPham!K:K, NhatKy_ViPham!E:E, "10_Tin_A", NhatKy_ViPham!F:F, B17, NhatKy_ViPham!H:H, "L02")</f>
        <v>0</v>
      </c>
      <c r="H17" s="7">
        <f>SUMIFS(NhatKy_ViPham!K:K, NhatKy_ViPham!E:E, "10_Tin_A", NhatKy_ViPham!F:F, B17, NhatKy_ViPham!H:H, "L03")</f>
        <v>0</v>
      </c>
      <c r="I17" s="7">
        <f>SUMIFS(NhatKy_ViPham!K:K, NhatKy_ViPham!E:E, "10_Tin_A", NhatKy_ViPham!F:F, B17, NhatKy_ViPham!H:H, "L04")</f>
        <v>0</v>
      </c>
      <c r="J17" s="7">
        <f>SUMIFS(NhatKy_ViPham!K:K, NhatKy_ViPham!E:E, "10_Tin_A", NhatKy_ViPham!F:F, B17, NhatKy_ViPham!H:H, "L05")</f>
        <v>0</v>
      </c>
      <c r="K17" s="7">
        <f>SUMIFS(NhatKy_ViPham!K:K, NhatKy_ViPham!E:E, "10_Tin_A", NhatKy_ViPham!F:F, B17, NhatKy_ViPham!H:H, "L06")</f>
        <v>0</v>
      </c>
      <c r="L17" s="7">
        <f>SUMIFS(NhatKy_ViPham!K:K, NhatKy_ViPham!E:E, "10_Tin_A", NhatKy_ViPham!F:F, B17, NhatKy_ViPham!H:H, "L07")</f>
        <v>0</v>
      </c>
      <c r="M17" s="7">
        <f>SUMIFS(NhatKy_ViPham!K:K, NhatKy_ViPham!E:E, "10_Tin_A", NhatKy_ViPham!F:F, B17, NhatKy_ViPham!H:H, "L08")</f>
        <v>0</v>
      </c>
      <c r="N17" s="7">
        <f>SUMIFS(NhatKy_ViPham!K:K, NhatKy_ViPham!E:E, "10_Tin_A", NhatKy_ViPham!F:F, B17, NhatKy_ViPham!H:H, "L09")</f>
        <v>0</v>
      </c>
      <c r="O17" s="7">
        <f>SUMIFS(NhatKy_ViPham!K:K, NhatKy_ViPham!E:E, "10_Tin_A", NhatKy_ViPham!F:F, B17, NhatKy_ViPham!H:H, "L10")</f>
        <v>0</v>
      </c>
      <c r="P17" s="12">
        <f>SUMIFS(NhatKy_ViPham!J:J, NhatKy_ViPham!E:E, "10_Tin_A", NhatKy_ViPham!F:F, B17)</f>
        <v>0</v>
      </c>
      <c r="Q17" s="13">
        <f>SUMIFS(NhatKy_ViPham!K:K, NhatKy_ViPham!E:E, "10_Tin_A", NhatKy_ViPham!F:F, B17)</f>
        <v>0</v>
      </c>
      <c r="R17" s="7">
        <f>100 + SUMIFS(NhatKy_ViPham!J:J, NhatKy_ViPham!E:E, "10_Tin_A", NhatKy_ViPham!F:F, B17, NhatKy_ViPham!C:C, "T1") - SUMIFS(NhatKy_ViPham!K:K, NhatKy_ViPham!E:E, "10_Tin_A", NhatKy_ViPham!F:F, B17, NhatKy_ViPham!C:C, "T1")</f>
        <v>100</v>
      </c>
      <c r="S17" s="7">
        <f>100 + SUMIFS(NhatKy_ViPham!J:J, NhatKy_ViPham!E:E, "10_Tin_A", NhatKy_ViPham!F:F, B17, NhatKy_ViPham!C:C, "T2") - SUMIFS(NhatKy_ViPham!K:K, NhatKy_ViPham!E:E, "10_Tin_A", NhatKy_ViPham!F:F, B17, NhatKy_ViPham!C:C, "T2")</f>
        <v>100</v>
      </c>
      <c r="T17" s="7">
        <f>100 + SUMIFS(NhatKy_ViPham!J:J, NhatKy_ViPham!E:E, "10_Tin_A", NhatKy_ViPham!F:F, B17, NhatKy_ViPham!C:C, "T3") - SUMIFS(NhatKy_ViPham!K:K, NhatKy_ViPham!E:E, "10_Tin_A", NhatKy_ViPham!F:F, B17, NhatKy_ViPham!C:C, "T3")</f>
        <v>100</v>
      </c>
      <c r="U17" s="7">
        <f>100 + SUMIFS(NhatKy_ViPham!J:J, NhatKy_ViPham!E:E, "10_Tin_A", NhatKy_ViPham!F:F, B17, NhatKy_ViPham!C:C, "T4") - SUMIFS(NhatKy_ViPham!K:K, NhatKy_ViPham!E:E, "10_Tin_A", NhatKy_ViPham!F:F, B17, NhatKy_ViPham!C:C, "T4")</f>
        <v>100</v>
      </c>
      <c r="V17" s="7">
        <f>100 + SUMIFS(NhatKy_ViPham!J:J, NhatKy_ViPham!E:E, "10_Tin_A", NhatKy_ViPham!F:F, B17, NhatKy_ViPham!C:C, "T5") - SUMIFS(NhatKy_ViPham!K:K, NhatKy_ViPham!E:E, "10_Tin_A", NhatKy_ViPham!F:F, B17, NhatKy_ViPham!C:C, "T5")</f>
        <v>100</v>
      </c>
      <c r="W17" s="7">
        <f>100 + SUMIFS(NhatKy_ViPham!J:J, NhatKy_ViPham!E:E, "10_Tin_A", NhatKy_ViPham!F:F, B17, NhatKy_ViPham!C:C, "T6") - SUMIFS(NhatKy_ViPham!K:K, NhatKy_ViPham!E:E, "10_Tin_A", NhatKy_ViPham!F:F, B17, NhatKy_ViPham!C:C, "T6")</f>
        <v>100</v>
      </c>
      <c r="X17" s="7">
        <f>100 + SUMIFS(NhatKy_ViPham!J:J, NhatKy_ViPham!E:E, "10_Tin_A", NhatKy_ViPham!F:F, B17, NhatKy_ViPham!C:C, "T7") - SUMIFS(NhatKy_ViPham!K:K, NhatKy_ViPham!E:E, "10_Tin_A", NhatKy_ViPham!F:F, B17, NhatKy_ViPham!C:C, "T7")</f>
        <v>100</v>
      </c>
      <c r="Y17" s="7">
        <f>100 + SUMIFS(NhatKy_ViPham!J:J, NhatKy_ViPham!E:E, "10_Tin_A", NhatKy_ViPham!F:F, B17, NhatKy_ViPham!C:C, "T8") - SUMIFS(NhatKy_ViPham!K:K, NhatKy_ViPham!E:E, "10_Tin_A", NhatKy_ViPham!F:F, B17, NhatKy_ViPham!C:C, "T8")</f>
        <v>100</v>
      </c>
      <c r="Z17" s="7">
        <f>100 + SUMIFS(NhatKy_ViPham!J:J, NhatKy_ViPham!E:E, "10_Tin_A", NhatKy_ViPham!F:F, B17, NhatKy_ViPham!C:C, "T9") - SUMIFS(NhatKy_ViPham!K:K, NhatKy_ViPham!E:E, "10_Tin_A", NhatKy_ViPham!F:F, B17, NhatKy_ViPham!C:C, "T9")</f>
        <v>100</v>
      </c>
      <c r="AA17" s="7">
        <f>100 + SUMIFS(NhatKy_ViPham!J:J, NhatKy_ViPham!E:E, "10_Tin_A", NhatKy_ViPham!F:F, B17, NhatKy_ViPham!C:C, "T10") - SUMIFS(NhatKy_ViPham!K:K, NhatKy_ViPham!E:E, "10_Tin_A", NhatKy_ViPham!F:F, B17, NhatKy_ViPham!C:C, "T10")</f>
        <v>100</v>
      </c>
      <c r="AB17" s="7">
        <f>100 + SUMIFS(NhatKy_ViPham!J:J, NhatKy_ViPham!E:E, "10_Tin_A", NhatKy_ViPham!F:F, B17, NhatKy_ViPham!C:C, "T11") - SUMIFS(NhatKy_ViPham!K:K, NhatKy_ViPham!E:E, "10_Tin_A", NhatKy_ViPham!F:F, B17, NhatKy_ViPham!C:C, "T11")</f>
        <v>100</v>
      </c>
      <c r="AC17" s="7">
        <f>100 + SUMIFS(NhatKy_ViPham!J:J, NhatKy_ViPham!E:E, "10_Tin_A", NhatKy_ViPham!F:F, B17, NhatKy_ViPham!C:C, "T12") - SUMIFS(NhatKy_ViPham!K:K, NhatKy_ViPham!E:E, "10_Tin_A", NhatKy_ViPham!F:F, B17, NhatKy_ViPham!C:C, "T12")</f>
        <v>100</v>
      </c>
      <c r="AD17" s="7">
        <f>100 + SUMIFS(NhatKy_ViPham!J:J, NhatKy_ViPham!E:E, "10_Tin_A", NhatKy_ViPham!F:F, B17, NhatKy_ViPham!C:C, "T13") - SUMIFS(NhatKy_ViPham!K:K, NhatKy_ViPham!E:E, "10_Tin_A", NhatKy_ViPham!F:F, B17, NhatKy_ViPham!C:C, "T13")</f>
        <v>100</v>
      </c>
      <c r="AE17" s="7">
        <f>100 + SUMIFS(NhatKy_ViPham!J:J, NhatKy_ViPham!E:E, "10_Tin_A", NhatKy_ViPham!F:F, B17, NhatKy_ViPham!C:C, "T14") - SUMIFS(NhatKy_ViPham!K:K, NhatKy_ViPham!E:E, "10_Tin_A", NhatKy_ViPham!F:F, B17, NhatKy_ViPham!C:C, "T14")</f>
        <v>100</v>
      </c>
      <c r="AF17" s="7">
        <f>100 + SUMIFS(NhatKy_ViPham!J:J, NhatKy_ViPham!E:E, "10_Tin_A", NhatKy_ViPham!F:F, B17, NhatKy_ViPham!C:C, "T15") - SUMIFS(NhatKy_ViPham!K:K, NhatKy_ViPham!E:E, "10_Tin_A", NhatKy_ViPham!F:F, B17, NhatKy_ViPham!C:C, "T15")</f>
        <v>100</v>
      </c>
      <c r="AG17" s="7">
        <f>100 + SUMIFS(NhatKy_ViPham!J:J, NhatKy_ViPham!E:E, "10_Tin_A", NhatKy_ViPham!F:F, B17, NhatKy_ViPham!C:C, "T16") - SUMIFS(NhatKy_ViPham!K:K, NhatKy_ViPham!E:E, "10_Tin_A", NhatKy_ViPham!F:F, B17, NhatKy_ViPham!C:C, "T16")</f>
        <v>100</v>
      </c>
      <c r="AH17" s="7">
        <f>100 + SUMIFS(NhatKy_ViPham!J:J, NhatKy_ViPham!E:E, "10_Tin_A", NhatKy_ViPham!F:F, B17, NhatKy_ViPham!C:C, "T17") - SUMIFS(NhatKy_ViPham!K:K, NhatKy_ViPham!E:E, "10_Tin_A", NhatKy_ViPham!F:F, B17, NhatKy_ViPham!C:C, "T17")</f>
        <v>100</v>
      </c>
      <c r="AI17" s="7">
        <f>100 + SUMIFS(NhatKy_ViPham!J:J, NhatKy_ViPham!E:E, "10_Tin_A", NhatKy_ViPham!F:F, B17, NhatKy_ViPham!C:C, "T18") - SUMIFS(NhatKy_ViPham!K:K, NhatKy_ViPham!E:E, "10_Tin_A", NhatKy_ViPham!F:F, B17, NhatKy_ViPham!C:C, "T18")</f>
        <v>100</v>
      </c>
      <c r="AJ17" s="7">
        <f>100 + SUMIFS(NhatKy_ViPham!J:J, NhatKy_ViPham!E:E, "10_Tin_A", NhatKy_ViPham!F:F, B17, NhatKy_ViPham!C:C, "T19") - SUMIFS(NhatKy_ViPham!K:K, NhatKy_ViPham!E:E, "10_Tin_A", NhatKy_ViPham!F:F, B17, NhatKy_ViPham!C:C, "T19")</f>
        <v>100</v>
      </c>
      <c r="AK17" s="7">
        <f>100 + SUMIFS(NhatKy_ViPham!J:J, NhatKy_ViPham!E:E, "10_Tin_A", NhatKy_ViPham!F:F, B17, NhatKy_ViPham!C:C, "T20") - SUMIFS(NhatKy_ViPham!K:K, NhatKy_ViPham!E:E, "10_Tin_A", NhatKy_ViPham!F:F, B17, NhatKy_ViPham!C:C, "T20")</f>
        <v>100</v>
      </c>
      <c r="AL17" s="7">
        <f>100 + SUMIFS(NhatKy_ViPham!J:J, NhatKy_ViPham!E:E, "10_Tin_A", NhatKy_ViPham!F:F, B17, NhatKy_ViPham!C:C, "T21") - SUMIFS(NhatKy_ViPham!K:K, NhatKy_ViPham!E:E, "10_Tin_A", NhatKy_ViPham!F:F, B17, NhatKy_ViPham!C:C, "T21")</f>
        <v>100</v>
      </c>
      <c r="AM17" s="7">
        <f>100 + SUMIFS(NhatKy_ViPham!J:J, NhatKy_ViPham!E:E, "10_Tin_A", NhatKy_ViPham!F:F, B17, NhatKy_ViPham!C:C, "T22") - SUMIFS(NhatKy_ViPham!K:K, NhatKy_ViPham!E:E, "10_Tin_A", NhatKy_ViPham!F:F, B17, NhatKy_ViPham!C:C, "T22")</f>
        <v>100</v>
      </c>
      <c r="AN17" s="7">
        <f>100 + SUMIFS(NhatKy_ViPham!J:J, NhatKy_ViPham!E:E, "10_Tin_A", NhatKy_ViPham!F:F, B17, NhatKy_ViPham!C:C, "T23") - SUMIFS(NhatKy_ViPham!K:K, NhatKy_ViPham!E:E, "10_Tin_A", NhatKy_ViPham!F:F, B17, NhatKy_ViPham!C:C, "T23")</f>
        <v>100</v>
      </c>
      <c r="AO17" s="7">
        <f>100 + SUMIFS(NhatKy_ViPham!J:J, NhatKy_ViPham!E:E, "10_Tin_A", NhatKy_ViPham!F:F, B17, NhatKy_ViPham!C:C, "T24") - SUMIFS(NhatKy_ViPham!K:K, NhatKy_ViPham!E:E, "10_Tin_A", NhatKy_ViPham!F:F, B17, NhatKy_ViPham!C:C, "T24")</f>
        <v>100</v>
      </c>
      <c r="AP17" s="7">
        <f>100 + SUMIFS(NhatKy_ViPham!J:J, NhatKy_ViPham!E:E, "10_Tin_A", NhatKy_ViPham!F:F, B17, NhatKy_ViPham!C:C, "T25") - SUMIFS(NhatKy_ViPham!K:K, NhatKy_ViPham!E:E, "10_Tin_A", NhatKy_ViPham!F:F, B17, NhatKy_ViPham!C:C, "T25")</f>
        <v>100</v>
      </c>
      <c r="AQ17" s="7">
        <f>100 + SUMIFS(NhatKy_ViPham!J:J, NhatKy_ViPham!E:E, "10_Tin_A", NhatKy_ViPham!F:F, B17, NhatKy_ViPham!C:C, "T26") - SUMIFS(NhatKy_ViPham!K:K, NhatKy_ViPham!E:E, "10_Tin_A", NhatKy_ViPham!F:F, B17, NhatKy_ViPham!C:C, "T26")</f>
        <v>100</v>
      </c>
      <c r="AR17" s="7">
        <f>100 + SUMIFS(NhatKy_ViPham!J:J, NhatKy_ViPham!E:E, "10_Tin_A", NhatKy_ViPham!F:F, B17, NhatKy_ViPham!C:C, "T27") - SUMIFS(NhatKy_ViPham!K:K, NhatKy_ViPham!E:E, "10_Tin_A", NhatKy_ViPham!F:F, B17, NhatKy_ViPham!C:C, "T27")</f>
        <v>100</v>
      </c>
      <c r="AS17" s="7">
        <f>100 + SUMIFS(NhatKy_ViPham!J:J, NhatKy_ViPham!E:E, "10_Tin_A", NhatKy_ViPham!F:F, B17, NhatKy_ViPham!C:C, "T28") - SUMIFS(NhatKy_ViPham!K:K, NhatKy_ViPham!E:E, "10_Tin_A", NhatKy_ViPham!F:F, B17, NhatKy_ViPham!C:C, "T28")</f>
        <v>100</v>
      </c>
      <c r="AT17" s="7">
        <f>100 + SUMIFS(NhatKy_ViPham!J:J, NhatKy_ViPham!E:E, "10_Tin_A", NhatKy_ViPham!F:F, B17, NhatKy_ViPham!C:C, "T29") - SUMIFS(NhatKy_ViPham!K:K, NhatKy_ViPham!E:E, "10_Tin_A", NhatKy_ViPham!F:F, B17, NhatKy_ViPham!C:C, "T29")</f>
        <v>100</v>
      </c>
      <c r="AU17" s="7">
        <f>100 + SUMIFS(NhatKy_ViPham!J:J, NhatKy_ViPham!E:E, "10_Tin_A", NhatKy_ViPham!F:F, B17, NhatKy_ViPham!C:C, "T30") - SUMIFS(NhatKy_ViPham!K:K, NhatKy_ViPham!E:E, "10_Tin_A", NhatKy_ViPham!F:F, B17, NhatKy_ViPham!C:C, "T30")</f>
        <v>100</v>
      </c>
      <c r="AV17" s="7">
        <f>100 + SUMIFS(NhatKy_ViPham!J:J, NhatKy_ViPham!E:E, "10_Tin_A", NhatKy_ViPham!F:F, B17, NhatKy_ViPham!C:C, "T31") - SUMIFS(NhatKy_ViPham!K:K, NhatKy_ViPham!E:E, "10_Tin_A", NhatKy_ViPham!F:F, B17, NhatKy_ViPham!C:C, "T31")</f>
        <v>100</v>
      </c>
      <c r="AW17" s="7">
        <f>100 + SUMIFS(NhatKy_ViPham!J:J, NhatKy_ViPham!E:E, "10_Tin_A", NhatKy_ViPham!F:F, B17, NhatKy_ViPham!C:C, "T32") - SUMIFS(NhatKy_ViPham!K:K, NhatKy_ViPham!E:E, "10_Tin_A", NhatKy_ViPham!F:F, B17, NhatKy_ViPham!C:C, "T32")</f>
        <v>100</v>
      </c>
      <c r="AX17" s="7">
        <f>100 + SUMIFS(NhatKy_ViPham!J:J, NhatKy_ViPham!E:E, "10_Tin_A", NhatKy_ViPham!F:F, B17, NhatKy_ViPham!C:C, "T33") - SUMIFS(NhatKy_ViPham!K:K, NhatKy_ViPham!E:E, "10_Tin_A", NhatKy_ViPham!F:F, B17, NhatKy_ViPham!C:C, "T33")</f>
        <v>100</v>
      </c>
      <c r="AY17" s="7">
        <f>100 + SUMIFS(NhatKy_ViPham!J:J, NhatKy_ViPham!E:E, "10_Tin_A", NhatKy_ViPham!F:F, B17, NhatKy_ViPham!C:C, "T34") - SUMIFS(NhatKy_ViPham!K:K, NhatKy_ViPham!E:E, "10_Tin_A", NhatKy_ViPham!F:F, B17, NhatKy_ViPham!C:C, "T34")</f>
        <v>100</v>
      </c>
      <c r="AZ17" s="7">
        <f>100 + SUMIFS(NhatKy_ViPham!J:J, NhatKy_ViPham!E:E, "10_Tin_A", NhatKy_ViPham!F:F, B17, NhatKy_ViPham!C:C, "T35") - SUMIFS(NhatKy_ViPham!K:K, NhatKy_ViPham!E:E, "10_Tin_A", NhatKy_ViPham!F:F, B17, NhatKy_ViPham!C:C, "T35")</f>
        <v>100</v>
      </c>
      <c r="BA17" s="12">
        <f t="shared" si="0"/>
        <v>100</v>
      </c>
      <c r="BB17" s="11" t="s">
        <v>430</v>
      </c>
      <c r="BC17" s="14" t="str">
        <f t="shared" si="1"/>
        <v>Tốt</v>
      </c>
      <c r="BD17" s="10" t="str">
        <f t="shared" si="2"/>
        <v>🟢 BÌNH THƯỜNG</v>
      </c>
    </row>
    <row r="18" spans="1:56" x14ac:dyDescent="0.25">
      <c r="A18" s="5">
        <v>10</v>
      </c>
      <c r="B18" s="15" t="s">
        <v>870</v>
      </c>
      <c r="C18" s="5" t="s">
        <v>871</v>
      </c>
      <c r="D18" s="5" t="s">
        <v>435</v>
      </c>
      <c r="E18" s="11" t="s">
        <v>430</v>
      </c>
      <c r="F18" s="6">
        <f>SUMIFS(NhatKy_ViPham!K:K, NhatKy_ViPham!E:E, "10_Tin_A", NhatKy_ViPham!F:F, B18, NhatKy_ViPham!H:H, "L01")</f>
        <v>0</v>
      </c>
      <c r="G18" s="6">
        <f>SUMIFS(NhatKy_ViPham!K:K, NhatKy_ViPham!E:E, "10_Tin_A", NhatKy_ViPham!F:F, B18, NhatKy_ViPham!H:H, "L02")</f>
        <v>0</v>
      </c>
      <c r="H18" s="6">
        <f>SUMIFS(NhatKy_ViPham!K:K, NhatKy_ViPham!E:E, "10_Tin_A", NhatKy_ViPham!F:F, B18, NhatKy_ViPham!H:H, "L03")</f>
        <v>0</v>
      </c>
      <c r="I18" s="6">
        <f>SUMIFS(NhatKy_ViPham!K:K, NhatKy_ViPham!E:E, "10_Tin_A", NhatKy_ViPham!F:F, B18, NhatKy_ViPham!H:H, "L04")</f>
        <v>0</v>
      </c>
      <c r="J18" s="6">
        <f>SUMIFS(NhatKy_ViPham!K:K, NhatKy_ViPham!E:E, "10_Tin_A", NhatKy_ViPham!F:F, B18, NhatKy_ViPham!H:H, "L05")</f>
        <v>0</v>
      </c>
      <c r="K18" s="6">
        <f>SUMIFS(NhatKy_ViPham!K:K, NhatKy_ViPham!E:E, "10_Tin_A", NhatKy_ViPham!F:F, B18, NhatKy_ViPham!H:H, "L06")</f>
        <v>0</v>
      </c>
      <c r="L18" s="6">
        <f>SUMIFS(NhatKy_ViPham!K:K, NhatKy_ViPham!E:E, "10_Tin_A", NhatKy_ViPham!F:F, B18, NhatKy_ViPham!H:H, "L07")</f>
        <v>0</v>
      </c>
      <c r="M18" s="6">
        <f>SUMIFS(NhatKy_ViPham!K:K, NhatKy_ViPham!E:E, "10_Tin_A", NhatKy_ViPham!F:F, B18, NhatKy_ViPham!H:H, "L08")</f>
        <v>0</v>
      </c>
      <c r="N18" s="6">
        <f>SUMIFS(NhatKy_ViPham!K:K, NhatKy_ViPham!E:E, "10_Tin_A", NhatKy_ViPham!F:F, B18, NhatKy_ViPham!H:H, "L09")</f>
        <v>0</v>
      </c>
      <c r="O18" s="6">
        <f>SUMIFS(NhatKy_ViPham!K:K, NhatKy_ViPham!E:E, "10_Tin_A", NhatKy_ViPham!F:F, B18, NhatKy_ViPham!H:H, "L10")</f>
        <v>0</v>
      </c>
      <c r="P18" s="12">
        <f>SUMIFS(NhatKy_ViPham!J:J, NhatKy_ViPham!E:E, "10_Tin_A", NhatKy_ViPham!F:F, B18)</f>
        <v>0</v>
      </c>
      <c r="Q18" s="13">
        <f>SUMIFS(NhatKy_ViPham!K:K, NhatKy_ViPham!E:E, "10_Tin_A", NhatKy_ViPham!F:F, B18)</f>
        <v>0</v>
      </c>
      <c r="R18" s="6">
        <f>100 + SUMIFS(NhatKy_ViPham!J:J, NhatKy_ViPham!E:E, "10_Tin_A", NhatKy_ViPham!F:F, B18, NhatKy_ViPham!C:C, "T1") - SUMIFS(NhatKy_ViPham!K:K, NhatKy_ViPham!E:E, "10_Tin_A", NhatKy_ViPham!F:F, B18, NhatKy_ViPham!C:C, "T1")</f>
        <v>100</v>
      </c>
      <c r="S18" s="6">
        <f>100 + SUMIFS(NhatKy_ViPham!J:J, NhatKy_ViPham!E:E, "10_Tin_A", NhatKy_ViPham!F:F, B18, NhatKy_ViPham!C:C, "T2") - SUMIFS(NhatKy_ViPham!K:K, NhatKy_ViPham!E:E, "10_Tin_A", NhatKy_ViPham!F:F, B18, NhatKy_ViPham!C:C, "T2")</f>
        <v>100</v>
      </c>
      <c r="T18" s="6">
        <f>100 + SUMIFS(NhatKy_ViPham!J:J, NhatKy_ViPham!E:E, "10_Tin_A", NhatKy_ViPham!F:F, B18, NhatKy_ViPham!C:C, "T3") - SUMIFS(NhatKy_ViPham!K:K, NhatKy_ViPham!E:E, "10_Tin_A", NhatKy_ViPham!F:F, B18, NhatKy_ViPham!C:C, "T3")</f>
        <v>100</v>
      </c>
      <c r="U18" s="6">
        <f>100 + SUMIFS(NhatKy_ViPham!J:J, NhatKy_ViPham!E:E, "10_Tin_A", NhatKy_ViPham!F:F, B18, NhatKy_ViPham!C:C, "T4") - SUMIFS(NhatKy_ViPham!K:K, NhatKy_ViPham!E:E, "10_Tin_A", NhatKy_ViPham!F:F, B18, NhatKy_ViPham!C:C, "T4")</f>
        <v>100</v>
      </c>
      <c r="V18" s="6">
        <f>100 + SUMIFS(NhatKy_ViPham!J:J, NhatKy_ViPham!E:E, "10_Tin_A", NhatKy_ViPham!F:F, B18, NhatKy_ViPham!C:C, "T5") - SUMIFS(NhatKy_ViPham!K:K, NhatKy_ViPham!E:E, "10_Tin_A", NhatKy_ViPham!F:F, B18, NhatKy_ViPham!C:C, "T5")</f>
        <v>100</v>
      </c>
      <c r="W18" s="6">
        <f>100 + SUMIFS(NhatKy_ViPham!J:J, NhatKy_ViPham!E:E, "10_Tin_A", NhatKy_ViPham!F:F, B18, NhatKy_ViPham!C:C, "T6") - SUMIFS(NhatKy_ViPham!K:K, NhatKy_ViPham!E:E, "10_Tin_A", NhatKy_ViPham!F:F, B18, NhatKy_ViPham!C:C, "T6")</f>
        <v>100</v>
      </c>
      <c r="X18" s="6">
        <f>100 + SUMIFS(NhatKy_ViPham!J:J, NhatKy_ViPham!E:E, "10_Tin_A", NhatKy_ViPham!F:F, B18, NhatKy_ViPham!C:C, "T7") - SUMIFS(NhatKy_ViPham!K:K, NhatKy_ViPham!E:E, "10_Tin_A", NhatKy_ViPham!F:F, B18, NhatKy_ViPham!C:C, "T7")</f>
        <v>100</v>
      </c>
      <c r="Y18" s="6">
        <f>100 + SUMIFS(NhatKy_ViPham!J:J, NhatKy_ViPham!E:E, "10_Tin_A", NhatKy_ViPham!F:F, B18, NhatKy_ViPham!C:C, "T8") - SUMIFS(NhatKy_ViPham!K:K, NhatKy_ViPham!E:E, "10_Tin_A", NhatKy_ViPham!F:F, B18, NhatKy_ViPham!C:C, "T8")</f>
        <v>100</v>
      </c>
      <c r="Z18" s="6">
        <f>100 + SUMIFS(NhatKy_ViPham!J:J, NhatKy_ViPham!E:E, "10_Tin_A", NhatKy_ViPham!F:F, B18, NhatKy_ViPham!C:C, "T9") - SUMIFS(NhatKy_ViPham!K:K, NhatKy_ViPham!E:E, "10_Tin_A", NhatKy_ViPham!F:F, B18, NhatKy_ViPham!C:C, "T9")</f>
        <v>100</v>
      </c>
      <c r="AA18" s="6">
        <f>100 + SUMIFS(NhatKy_ViPham!J:J, NhatKy_ViPham!E:E, "10_Tin_A", NhatKy_ViPham!F:F, B18, NhatKy_ViPham!C:C, "T10") - SUMIFS(NhatKy_ViPham!K:K, NhatKy_ViPham!E:E, "10_Tin_A", NhatKy_ViPham!F:F, B18, NhatKy_ViPham!C:C, "T10")</f>
        <v>100</v>
      </c>
      <c r="AB18" s="6">
        <f>100 + SUMIFS(NhatKy_ViPham!J:J, NhatKy_ViPham!E:E, "10_Tin_A", NhatKy_ViPham!F:F, B18, NhatKy_ViPham!C:C, "T11") - SUMIFS(NhatKy_ViPham!K:K, NhatKy_ViPham!E:E, "10_Tin_A", NhatKy_ViPham!F:F, B18, NhatKy_ViPham!C:C, "T11")</f>
        <v>100</v>
      </c>
      <c r="AC18" s="6">
        <f>100 + SUMIFS(NhatKy_ViPham!J:J, NhatKy_ViPham!E:E, "10_Tin_A", NhatKy_ViPham!F:F, B18, NhatKy_ViPham!C:C, "T12") - SUMIFS(NhatKy_ViPham!K:K, NhatKy_ViPham!E:E, "10_Tin_A", NhatKy_ViPham!F:F, B18, NhatKy_ViPham!C:C, "T12")</f>
        <v>100</v>
      </c>
      <c r="AD18" s="6">
        <f>100 + SUMIFS(NhatKy_ViPham!J:J, NhatKy_ViPham!E:E, "10_Tin_A", NhatKy_ViPham!F:F, B18, NhatKy_ViPham!C:C, "T13") - SUMIFS(NhatKy_ViPham!K:K, NhatKy_ViPham!E:E, "10_Tin_A", NhatKy_ViPham!F:F, B18, NhatKy_ViPham!C:C, "T13")</f>
        <v>100</v>
      </c>
      <c r="AE18" s="6">
        <f>100 + SUMIFS(NhatKy_ViPham!J:J, NhatKy_ViPham!E:E, "10_Tin_A", NhatKy_ViPham!F:F, B18, NhatKy_ViPham!C:C, "T14") - SUMIFS(NhatKy_ViPham!K:K, NhatKy_ViPham!E:E, "10_Tin_A", NhatKy_ViPham!F:F, B18, NhatKy_ViPham!C:C, "T14")</f>
        <v>100</v>
      </c>
      <c r="AF18" s="6">
        <f>100 + SUMIFS(NhatKy_ViPham!J:J, NhatKy_ViPham!E:E, "10_Tin_A", NhatKy_ViPham!F:F, B18, NhatKy_ViPham!C:C, "T15") - SUMIFS(NhatKy_ViPham!K:K, NhatKy_ViPham!E:E, "10_Tin_A", NhatKy_ViPham!F:F, B18, NhatKy_ViPham!C:C, "T15")</f>
        <v>100</v>
      </c>
      <c r="AG18" s="6">
        <f>100 + SUMIFS(NhatKy_ViPham!J:J, NhatKy_ViPham!E:E, "10_Tin_A", NhatKy_ViPham!F:F, B18, NhatKy_ViPham!C:C, "T16") - SUMIFS(NhatKy_ViPham!K:K, NhatKy_ViPham!E:E, "10_Tin_A", NhatKy_ViPham!F:F, B18, NhatKy_ViPham!C:C, "T16")</f>
        <v>100</v>
      </c>
      <c r="AH18" s="6">
        <f>100 + SUMIFS(NhatKy_ViPham!J:J, NhatKy_ViPham!E:E, "10_Tin_A", NhatKy_ViPham!F:F, B18, NhatKy_ViPham!C:C, "T17") - SUMIFS(NhatKy_ViPham!K:K, NhatKy_ViPham!E:E, "10_Tin_A", NhatKy_ViPham!F:F, B18, NhatKy_ViPham!C:C, "T17")</f>
        <v>100</v>
      </c>
      <c r="AI18" s="6">
        <f>100 + SUMIFS(NhatKy_ViPham!J:J, NhatKy_ViPham!E:E, "10_Tin_A", NhatKy_ViPham!F:F, B18, NhatKy_ViPham!C:C, "T18") - SUMIFS(NhatKy_ViPham!K:K, NhatKy_ViPham!E:E, "10_Tin_A", NhatKy_ViPham!F:F, B18, NhatKy_ViPham!C:C, "T18")</f>
        <v>100</v>
      </c>
      <c r="AJ18" s="6">
        <f>100 + SUMIFS(NhatKy_ViPham!J:J, NhatKy_ViPham!E:E, "10_Tin_A", NhatKy_ViPham!F:F, B18, NhatKy_ViPham!C:C, "T19") - SUMIFS(NhatKy_ViPham!K:K, NhatKy_ViPham!E:E, "10_Tin_A", NhatKy_ViPham!F:F, B18, NhatKy_ViPham!C:C, "T19")</f>
        <v>100</v>
      </c>
      <c r="AK18" s="6">
        <f>100 + SUMIFS(NhatKy_ViPham!J:J, NhatKy_ViPham!E:E, "10_Tin_A", NhatKy_ViPham!F:F, B18, NhatKy_ViPham!C:C, "T20") - SUMIFS(NhatKy_ViPham!K:K, NhatKy_ViPham!E:E, "10_Tin_A", NhatKy_ViPham!F:F, B18, NhatKy_ViPham!C:C, "T20")</f>
        <v>100</v>
      </c>
      <c r="AL18" s="6">
        <f>100 + SUMIFS(NhatKy_ViPham!J:J, NhatKy_ViPham!E:E, "10_Tin_A", NhatKy_ViPham!F:F, B18, NhatKy_ViPham!C:C, "T21") - SUMIFS(NhatKy_ViPham!K:K, NhatKy_ViPham!E:E, "10_Tin_A", NhatKy_ViPham!F:F, B18, NhatKy_ViPham!C:C, "T21")</f>
        <v>100</v>
      </c>
      <c r="AM18" s="6">
        <f>100 + SUMIFS(NhatKy_ViPham!J:J, NhatKy_ViPham!E:E, "10_Tin_A", NhatKy_ViPham!F:F, B18, NhatKy_ViPham!C:C, "T22") - SUMIFS(NhatKy_ViPham!K:K, NhatKy_ViPham!E:E, "10_Tin_A", NhatKy_ViPham!F:F, B18, NhatKy_ViPham!C:C, "T22")</f>
        <v>100</v>
      </c>
      <c r="AN18" s="6">
        <f>100 + SUMIFS(NhatKy_ViPham!J:J, NhatKy_ViPham!E:E, "10_Tin_A", NhatKy_ViPham!F:F, B18, NhatKy_ViPham!C:C, "T23") - SUMIFS(NhatKy_ViPham!K:K, NhatKy_ViPham!E:E, "10_Tin_A", NhatKy_ViPham!F:F, B18, NhatKy_ViPham!C:C, "T23")</f>
        <v>100</v>
      </c>
      <c r="AO18" s="6">
        <f>100 + SUMIFS(NhatKy_ViPham!J:J, NhatKy_ViPham!E:E, "10_Tin_A", NhatKy_ViPham!F:F, B18, NhatKy_ViPham!C:C, "T24") - SUMIFS(NhatKy_ViPham!K:K, NhatKy_ViPham!E:E, "10_Tin_A", NhatKy_ViPham!F:F, B18, NhatKy_ViPham!C:C, "T24")</f>
        <v>100</v>
      </c>
      <c r="AP18" s="6">
        <f>100 + SUMIFS(NhatKy_ViPham!J:J, NhatKy_ViPham!E:E, "10_Tin_A", NhatKy_ViPham!F:F, B18, NhatKy_ViPham!C:C, "T25") - SUMIFS(NhatKy_ViPham!K:K, NhatKy_ViPham!E:E, "10_Tin_A", NhatKy_ViPham!F:F, B18, NhatKy_ViPham!C:C, "T25")</f>
        <v>100</v>
      </c>
      <c r="AQ18" s="6">
        <f>100 + SUMIFS(NhatKy_ViPham!J:J, NhatKy_ViPham!E:E, "10_Tin_A", NhatKy_ViPham!F:F, B18, NhatKy_ViPham!C:C, "T26") - SUMIFS(NhatKy_ViPham!K:K, NhatKy_ViPham!E:E, "10_Tin_A", NhatKy_ViPham!F:F, B18, NhatKy_ViPham!C:C, "T26")</f>
        <v>100</v>
      </c>
      <c r="AR18" s="6">
        <f>100 + SUMIFS(NhatKy_ViPham!J:J, NhatKy_ViPham!E:E, "10_Tin_A", NhatKy_ViPham!F:F, B18, NhatKy_ViPham!C:C, "T27") - SUMIFS(NhatKy_ViPham!K:K, NhatKy_ViPham!E:E, "10_Tin_A", NhatKy_ViPham!F:F, B18, NhatKy_ViPham!C:C, "T27")</f>
        <v>100</v>
      </c>
      <c r="AS18" s="6">
        <f>100 + SUMIFS(NhatKy_ViPham!J:J, NhatKy_ViPham!E:E, "10_Tin_A", NhatKy_ViPham!F:F, B18, NhatKy_ViPham!C:C, "T28") - SUMIFS(NhatKy_ViPham!K:K, NhatKy_ViPham!E:E, "10_Tin_A", NhatKy_ViPham!F:F, B18, NhatKy_ViPham!C:C, "T28")</f>
        <v>100</v>
      </c>
      <c r="AT18" s="6">
        <f>100 + SUMIFS(NhatKy_ViPham!J:J, NhatKy_ViPham!E:E, "10_Tin_A", NhatKy_ViPham!F:F, B18, NhatKy_ViPham!C:C, "T29") - SUMIFS(NhatKy_ViPham!K:K, NhatKy_ViPham!E:E, "10_Tin_A", NhatKy_ViPham!F:F, B18, NhatKy_ViPham!C:C, "T29")</f>
        <v>100</v>
      </c>
      <c r="AU18" s="6">
        <f>100 + SUMIFS(NhatKy_ViPham!J:J, NhatKy_ViPham!E:E, "10_Tin_A", NhatKy_ViPham!F:F, B18, NhatKy_ViPham!C:C, "T30") - SUMIFS(NhatKy_ViPham!K:K, NhatKy_ViPham!E:E, "10_Tin_A", NhatKy_ViPham!F:F, B18, NhatKy_ViPham!C:C, "T30")</f>
        <v>100</v>
      </c>
      <c r="AV18" s="6">
        <f>100 + SUMIFS(NhatKy_ViPham!J:J, NhatKy_ViPham!E:E, "10_Tin_A", NhatKy_ViPham!F:F, B18, NhatKy_ViPham!C:C, "T31") - SUMIFS(NhatKy_ViPham!K:K, NhatKy_ViPham!E:E, "10_Tin_A", NhatKy_ViPham!F:F, B18, NhatKy_ViPham!C:C, "T31")</f>
        <v>100</v>
      </c>
      <c r="AW18" s="6">
        <f>100 + SUMIFS(NhatKy_ViPham!J:J, NhatKy_ViPham!E:E, "10_Tin_A", NhatKy_ViPham!F:F, B18, NhatKy_ViPham!C:C, "T32") - SUMIFS(NhatKy_ViPham!K:K, NhatKy_ViPham!E:E, "10_Tin_A", NhatKy_ViPham!F:F, B18, NhatKy_ViPham!C:C, "T32")</f>
        <v>100</v>
      </c>
      <c r="AX18" s="6">
        <f>100 + SUMIFS(NhatKy_ViPham!J:J, NhatKy_ViPham!E:E, "10_Tin_A", NhatKy_ViPham!F:F, B18, NhatKy_ViPham!C:C, "T33") - SUMIFS(NhatKy_ViPham!K:K, NhatKy_ViPham!E:E, "10_Tin_A", NhatKy_ViPham!F:F, B18, NhatKy_ViPham!C:C, "T33")</f>
        <v>100</v>
      </c>
      <c r="AY18" s="6">
        <f>100 + SUMIFS(NhatKy_ViPham!J:J, NhatKy_ViPham!E:E, "10_Tin_A", NhatKy_ViPham!F:F, B18, NhatKy_ViPham!C:C, "T34") - SUMIFS(NhatKy_ViPham!K:K, NhatKy_ViPham!E:E, "10_Tin_A", NhatKy_ViPham!F:F, B18, NhatKy_ViPham!C:C, "T34")</f>
        <v>100</v>
      </c>
      <c r="AZ18" s="6">
        <f>100 + SUMIFS(NhatKy_ViPham!J:J, NhatKy_ViPham!E:E, "10_Tin_A", NhatKy_ViPham!F:F, B18, NhatKy_ViPham!C:C, "T35") - SUMIFS(NhatKy_ViPham!K:K, NhatKy_ViPham!E:E, "10_Tin_A", NhatKy_ViPham!F:F, B18, NhatKy_ViPham!C:C, "T35")</f>
        <v>100</v>
      </c>
      <c r="BA18" s="12">
        <f t="shared" si="0"/>
        <v>100</v>
      </c>
      <c r="BB18" s="11" t="s">
        <v>430</v>
      </c>
      <c r="BC18" s="16" t="str">
        <f t="shared" si="1"/>
        <v>Tốt</v>
      </c>
      <c r="BD18" s="15" t="str">
        <f t="shared" si="2"/>
        <v>🟢 BÌNH THƯỜNG</v>
      </c>
    </row>
    <row r="19" spans="1:56" x14ac:dyDescent="0.25">
      <c r="A19" s="4">
        <v>11</v>
      </c>
      <c r="B19" s="10" t="s">
        <v>872</v>
      </c>
      <c r="C19" s="4" t="s">
        <v>658</v>
      </c>
      <c r="D19" s="4" t="s">
        <v>435</v>
      </c>
      <c r="E19" s="11" t="s">
        <v>430</v>
      </c>
      <c r="F19" s="7">
        <f>SUMIFS(NhatKy_ViPham!K:K, NhatKy_ViPham!E:E, "10_Tin_A", NhatKy_ViPham!F:F, B19, NhatKy_ViPham!H:H, "L01")</f>
        <v>0</v>
      </c>
      <c r="G19" s="7">
        <f>SUMIFS(NhatKy_ViPham!K:K, NhatKy_ViPham!E:E, "10_Tin_A", NhatKy_ViPham!F:F, B19, NhatKy_ViPham!H:H, "L02")</f>
        <v>0</v>
      </c>
      <c r="H19" s="7">
        <f>SUMIFS(NhatKy_ViPham!K:K, NhatKy_ViPham!E:E, "10_Tin_A", NhatKy_ViPham!F:F, B19, NhatKy_ViPham!H:H, "L03")</f>
        <v>0</v>
      </c>
      <c r="I19" s="7">
        <f>SUMIFS(NhatKy_ViPham!K:K, NhatKy_ViPham!E:E, "10_Tin_A", NhatKy_ViPham!F:F, B19, NhatKy_ViPham!H:H, "L04")</f>
        <v>0</v>
      </c>
      <c r="J19" s="7">
        <f>SUMIFS(NhatKy_ViPham!K:K, NhatKy_ViPham!E:E, "10_Tin_A", NhatKy_ViPham!F:F, B19, NhatKy_ViPham!H:H, "L05")</f>
        <v>0</v>
      </c>
      <c r="K19" s="7">
        <f>SUMIFS(NhatKy_ViPham!K:K, NhatKy_ViPham!E:E, "10_Tin_A", NhatKy_ViPham!F:F, B19, NhatKy_ViPham!H:H, "L06")</f>
        <v>0</v>
      </c>
      <c r="L19" s="7">
        <f>SUMIFS(NhatKy_ViPham!K:K, NhatKy_ViPham!E:E, "10_Tin_A", NhatKy_ViPham!F:F, B19, NhatKy_ViPham!H:H, "L07")</f>
        <v>0</v>
      </c>
      <c r="M19" s="7">
        <f>SUMIFS(NhatKy_ViPham!K:K, NhatKy_ViPham!E:E, "10_Tin_A", NhatKy_ViPham!F:F, B19, NhatKy_ViPham!H:H, "L08")</f>
        <v>0</v>
      </c>
      <c r="N19" s="7">
        <f>SUMIFS(NhatKy_ViPham!K:K, NhatKy_ViPham!E:E, "10_Tin_A", NhatKy_ViPham!F:F, B19, NhatKy_ViPham!H:H, "L09")</f>
        <v>0</v>
      </c>
      <c r="O19" s="7">
        <f>SUMIFS(NhatKy_ViPham!K:K, NhatKy_ViPham!E:E, "10_Tin_A", NhatKy_ViPham!F:F, B19, NhatKy_ViPham!H:H, "L10")</f>
        <v>0</v>
      </c>
      <c r="P19" s="12">
        <f>SUMIFS(NhatKy_ViPham!J:J, NhatKy_ViPham!E:E, "10_Tin_A", NhatKy_ViPham!F:F, B19)</f>
        <v>0</v>
      </c>
      <c r="Q19" s="13">
        <f>SUMIFS(NhatKy_ViPham!K:K, NhatKy_ViPham!E:E, "10_Tin_A", NhatKy_ViPham!F:F, B19)</f>
        <v>0</v>
      </c>
      <c r="R19" s="7">
        <f>100 + SUMIFS(NhatKy_ViPham!J:J, NhatKy_ViPham!E:E, "10_Tin_A", NhatKy_ViPham!F:F, B19, NhatKy_ViPham!C:C, "T1") - SUMIFS(NhatKy_ViPham!K:K, NhatKy_ViPham!E:E, "10_Tin_A", NhatKy_ViPham!F:F, B19, NhatKy_ViPham!C:C, "T1")</f>
        <v>100</v>
      </c>
      <c r="S19" s="7">
        <f>100 + SUMIFS(NhatKy_ViPham!J:J, NhatKy_ViPham!E:E, "10_Tin_A", NhatKy_ViPham!F:F, B19, NhatKy_ViPham!C:C, "T2") - SUMIFS(NhatKy_ViPham!K:K, NhatKy_ViPham!E:E, "10_Tin_A", NhatKy_ViPham!F:F, B19, NhatKy_ViPham!C:C, "T2")</f>
        <v>100</v>
      </c>
      <c r="T19" s="7">
        <f>100 + SUMIFS(NhatKy_ViPham!J:J, NhatKy_ViPham!E:E, "10_Tin_A", NhatKy_ViPham!F:F, B19, NhatKy_ViPham!C:C, "T3") - SUMIFS(NhatKy_ViPham!K:K, NhatKy_ViPham!E:E, "10_Tin_A", NhatKy_ViPham!F:F, B19, NhatKy_ViPham!C:C, "T3")</f>
        <v>100</v>
      </c>
      <c r="U19" s="7">
        <f>100 + SUMIFS(NhatKy_ViPham!J:J, NhatKy_ViPham!E:E, "10_Tin_A", NhatKy_ViPham!F:F, B19, NhatKy_ViPham!C:C, "T4") - SUMIFS(NhatKy_ViPham!K:K, NhatKy_ViPham!E:E, "10_Tin_A", NhatKy_ViPham!F:F, B19, NhatKy_ViPham!C:C, "T4")</f>
        <v>100</v>
      </c>
      <c r="V19" s="7">
        <f>100 + SUMIFS(NhatKy_ViPham!J:J, NhatKy_ViPham!E:E, "10_Tin_A", NhatKy_ViPham!F:F, B19, NhatKy_ViPham!C:C, "T5") - SUMIFS(NhatKy_ViPham!K:K, NhatKy_ViPham!E:E, "10_Tin_A", NhatKy_ViPham!F:F, B19, NhatKy_ViPham!C:C, "T5")</f>
        <v>100</v>
      </c>
      <c r="W19" s="7">
        <f>100 + SUMIFS(NhatKy_ViPham!J:J, NhatKy_ViPham!E:E, "10_Tin_A", NhatKy_ViPham!F:F, B19, NhatKy_ViPham!C:C, "T6") - SUMIFS(NhatKy_ViPham!K:K, NhatKy_ViPham!E:E, "10_Tin_A", NhatKy_ViPham!F:F, B19, NhatKy_ViPham!C:C, "T6")</f>
        <v>100</v>
      </c>
      <c r="X19" s="7">
        <f>100 + SUMIFS(NhatKy_ViPham!J:J, NhatKy_ViPham!E:E, "10_Tin_A", NhatKy_ViPham!F:F, B19, NhatKy_ViPham!C:C, "T7") - SUMIFS(NhatKy_ViPham!K:K, NhatKy_ViPham!E:E, "10_Tin_A", NhatKy_ViPham!F:F, B19, NhatKy_ViPham!C:C, "T7")</f>
        <v>100</v>
      </c>
      <c r="Y19" s="7">
        <f>100 + SUMIFS(NhatKy_ViPham!J:J, NhatKy_ViPham!E:E, "10_Tin_A", NhatKy_ViPham!F:F, B19, NhatKy_ViPham!C:C, "T8") - SUMIFS(NhatKy_ViPham!K:K, NhatKy_ViPham!E:E, "10_Tin_A", NhatKy_ViPham!F:F, B19, NhatKy_ViPham!C:C, "T8")</f>
        <v>100</v>
      </c>
      <c r="Z19" s="7">
        <f>100 + SUMIFS(NhatKy_ViPham!J:J, NhatKy_ViPham!E:E, "10_Tin_A", NhatKy_ViPham!F:F, B19, NhatKy_ViPham!C:C, "T9") - SUMIFS(NhatKy_ViPham!K:K, NhatKy_ViPham!E:E, "10_Tin_A", NhatKy_ViPham!F:F, B19, NhatKy_ViPham!C:C, "T9")</f>
        <v>100</v>
      </c>
      <c r="AA19" s="7">
        <f>100 + SUMIFS(NhatKy_ViPham!J:J, NhatKy_ViPham!E:E, "10_Tin_A", NhatKy_ViPham!F:F, B19, NhatKy_ViPham!C:C, "T10") - SUMIFS(NhatKy_ViPham!K:K, NhatKy_ViPham!E:E, "10_Tin_A", NhatKy_ViPham!F:F, B19, NhatKy_ViPham!C:C, "T10")</f>
        <v>100</v>
      </c>
      <c r="AB19" s="7">
        <f>100 + SUMIFS(NhatKy_ViPham!J:J, NhatKy_ViPham!E:E, "10_Tin_A", NhatKy_ViPham!F:F, B19, NhatKy_ViPham!C:C, "T11") - SUMIFS(NhatKy_ViPham!K:K, NhatKy_ViPham!E:E, "10_Tin_A", NhatKy_ViPham!F:F, B19, NhatKy_ViPham!C:C, "T11")</f>
        <v>100</v>
      </c>
      <c r="AC19" s="7">
        <f>100 + SUMIFS(NhatKy_ViPham!J:J, NhatKy_ViPham!E:E, "10_Tin_A", NhatKy_ViPham!F:F, B19, NhatKy_ViPham!C:C, "T12") - SUMIFS(NhatKy_ViPham!K:K, NhatKy_ViPham!E:E, "10_Tin_A", NhatKy_ViPham!F:F, B19, NhatKy_ViPham!C:C, "T12")</f>
        <v>100</v>
      </c>
      <c r="AD19" s="7">
        <f>100 + SUMIFS(NhatKy_ViPham!J:J, NhatKy_ViPham!E:E, "10_Tin_A", NhatKy_ViPham!F:F, B19, NhatKy_ViPham!C:C, "T13") - SUMIFS(NhatKy_ViPham!K:K, NhatKy_ViPham!E:E, "10_Tin_A", NhatKy_ViPham!F:F, B19, NhatKy_ViPham!C:C, "T13")</f>
        <v>100</v>
      </c>
      <c r="AE19" s="7">
        <f>100 + SUMIFS(NhatKy_ViPham!J:J, NhatKy_ViPham!E:E, "10_Tin_A", NhatKy_ViPham!F:F, B19, NhatKy_ViPham!C:C, "T14") - SUMIFS(NhatKy_ViPham!K:K, NhatKy_ViPham!E:E, "10_Tin_A", NhatKy_ViPham!F:F, B19, NhatKy_ViPham!C:C, "T14")</f>
        <v>100</v>
      </c>
      <c r="AF19" s="7">
        <f>100 + SUMIFS(NhatKy_ViPham!J:J, NhatKy_ViPham!E:E, "10_Tin_A", NhatKy_ViPham!F:F, B19, NhatKy_ViPham!C:C, "T15") - SUMIFS(NhatKy_ViPham!K:K, NhatKy_ViPham!E:E, "10_Tin_A", NhatKy_ViPham!F:F, B19, NhatKy_ViPham!C:C, "T15")</f>
        <v>100</v>
      </c>
      <c r="AG19" s="7">
        <f>100 + SUMIFS(NhatKy_ViPham!J:J, NhatKy_ViPham!E:E, "10_Tin_A", NhatKy_ViPham!F:F, B19, NhatKy_ViPham!C:C, "T16") - SUMIFS(NhatKy_ViPham!K:K, NhatKy_ViPham!E:E, "10_Tin_A", NhatKy_ViPham!F:F, B19, NhatKy_ViPham!C:C, "T16")</f>
        <v>100</v>
      </c>
      <c r="AH19" s="7">
        <f>100 + SUMIFS(NhatKy_ViPham!J:J, NhatKy_ViPham!E:E, "10_Tin_A", NhatKy_ViPham!F:F, B19, NhatKy_ViPham!C:C, "T17") - SUMIFS(NhatKy_ViPham!K:K, NhatKy_ViPham!E:E, "10_Tin_A", NhatKy_ViPham!F:F, B19, NhatKy_ViPham!C:C, "T17")</f>
        <v>100</v>
      </c>
      <c r="AI19" s="7">
        <f>100 + SUMIFS(NhatKy_ViPham!J:J, NhatKy_ViPham!E:E, "10_Tin_A", NhatKy_ViPham!F:F, B19, NhatKy_ViPham!C:C, "T18") - SUMIFS(NhatKy_ViPham!K:K, NhatKy_ViPham!E:E, "10_Tin_A", NhatKy_ViPham!F:F, B19, NhatKy_ViPham!C:C, "T18")</f>
        <v>100</v>
      </c>
      <c r="AJ19" s="7">
        <f>100 + SUMIFS(NhatKy_ViPham!J:J, NhatKy_ViPham!E:E, "10_Tin_A", NhatKy_ViPham!F:F, B19, NhatKy_ViPham!C:C, "T19") - SUMIFS(NhatKy_ViPham!K:K, NhatKy_ViPham!E:E, "10_Tin_A", NhatKy_ViPham!F:F, B19, NhatKy_ViPham!C:C, "T19")</f>
        <v>100</v>
      </c>
      <c r="AK19" s="7">
        <f>100 + SUMIFS(NhatKy_ViPham!J:J, NhatKy_ViPham!E:E, "10_Tin_A", NhatKy_ViPham!F:F, B19, NhatKy_ViPham!C:C, "T20") - SUMIFS(NhatKy_ViPham!K:K, NhatKy_ViPham!E:E, "10_Tin_A", NhatKy_ViPham!F:F, B19, NhatKy_ViPham!C:C, "T20")</f>
        <v>100</v>
      </c>
      <c r="AL19" s="7">
        <f>100 + SUMIFS(NhatKy_ViPham!J:J, NhatKy_ViPham!E:E, "10_Tin_A", NhatKy_ViPham!F:F, B19, NhatKy_ViPham!C:C, "T21") - SUMIFS(NhatKy_ViPham!K:K, NhatKy_ViPham!E:E, "10_Tin_A", NhatKy_ViPham!F:F, B19, NhatKy_ViPham!C:C, "T21")</f>
        <v>100</v>
      </c>
      <c r="AM19" s="7">
        <f>100 + SUMIFS(NhatKy_ViPham!J:J, NhatKy_ViPham!E:E, "10_Tin_A", NhatKy_ViPham!F:F, B19, NhatKy_ViPham!C:C, "T22") - SUMIFS(NhatKy_ViPham!K:K, NhatKy_ViPham!E:E, "10_Tin_A", NhatKy_ViPham!F:F, B19, NhatKy_ViPham!C:C, "T22")</f>
        <v>100</v>
      </c>
      <c r="AN19" s="7">
        <f>100 + SUMIFS(NhatKy_ViPham!J:J, NhatKy_ViPham!E:E, "10_Tin_A", NhatKy_ViPham!F:F, B19, NhatKy_ViPham!C:C, "T23") - SUMIFS(NhatKy_ViPham!K:K, NhatKy_ViPham!E:E, "10_Tin_A", NhatKy_ViPham!F:F, B19, NhatKy_ViPham!C:C, "T23")</f>
        <v>100</v>
      </c>
      <c r="AO19" s="7">
        <f>100 + SUMIFS(NhatKy_ViPham!J:J, NhatKy_ViPham!E:E, "10_Tin_A", NhatKy_ViPham!F:F, B19, NhatKy_ViPham!C:C, "T24") - SUMIFS(NhatKy_ViPham!K:K, NhatKy_ViPham!E:E, "10_Tin_A", NhatKy_ViPham!F:F, B19, NhatKy_ViPham!C:C, "T24")</f>
        <v>100</v>
      </c>
      <c r="AP19" s="7">
        <f>100 + SUMIFS(NhatKy_ViPham!J:J, NhatKy_ViPham!E:E, "10_Tin_A", NhatKy_ViPham!F:F, B19, NhatKy_ViPham!C:C, "T25") - SUMIFS(NhatKy_ViPham!K:K, NhatKy_ViPham!E:E, "10_Tin_A", NhatKy_ViPham!F:F, B19, NhatKy_ViPham!C:C, "T25")</f>
        <v>100</v>
      </c>
      <c r="AQ19" s="7">
        <f>100 + SUMIFS(NhatKy_ViPham!J:J, NhatKy_ViPham!E:E, "10_Tin_A", NhatKy_ViPham!F:F, B19, NhatKy_ViPham!C:C, "T26") - SUMIFS(NhatKy_ViPham!K:K, NhatKy_ViPham!E:E, "10_Tin_A", NhatKy_ViPham!F:F, B19, NhatKy_ViPham!C:C, "T26")</f>
        <v>100</v>
      </c>
      <c r="AR19" s="7">
        <f>100 + SUMIFS(NhatKy_ViPham!J:J, NhatKy_ViPham!E:E, "10_Tin_A", NhatKy_ViPham!F:F, B19, NhatKy_ViPham!C:C, "T27") - SUMIFS(NhatKy_ViPham!K:K, NhatKy_ViPham!E:E, "10_Tin_A", NhatKy_ViPham!F:F, B19, NhatKy_ViPham!C:C, "T27")</f>
        <v>100</v>
      </c>
      <c r="AS19" s="7">
        <f>100 + SUMIFS(NhatKy_ViPham!J:J, NhatKy_ViPham!E:E, "10_Tin_A", NhatKy_ViPham!F:F, B19, NhatKy_ViPham!C:C, "T28") - SUMIFS(NhatKy_ViPham!K:K, NhatKy_ViPham!E:E, "10_Tin_A", NhatKy_ViPham!F:F, B19, NhatKy_ViPham!C:C, "T28")</f>
        <v>100</v>
      </c>
      <c r="AT19" s="7">
        <f>100 + SUMIFS(NhatKy_ViPham!J:J, NhatKy_ViPham!E:E, "10_Tin_A", NhatKy_ViPham!F:F, B19, NhatKy_ViPham!C:C, "T29") - SUMIFS(NhatKy_ViPham!K:K, NhatKy_ViPham!E:E, "10_Tin_A", NhatKy_ViPham!F:F, B19, NhatKy_ViPham!C:C, "T29")</f>
        <v>100</v>
      </c>
      <c r="AU19" s="7">
        <f>100 + SUMIFS(NhatKy_ViPham!J:J, NhatKy_ViPham!E:E, "10_Tin_A", NhatKy_ViPham!F:F, B19, NhatKy_ViPham!C:C, "T30") - SUMIFS(NhatKy_ViPham!K:K, NhatKy_ViPham!E:E, "10_Tin_A", NhatKy_ViPham!F:F, B19, NhatKy_ViPham!C:C, "T30")</f>
        <v>100</v>
      </c>
      <c r="AV19" s="7">
        <f>100 + SUMIFS(NhatKy_ViPham!J:J, NhatKy_ViPham!E:E, "10_Tin_A", NhatKy_ViPham!F:F, B19, NhatKy_ViPham!C:C, "T31") - SUMIFS(NhatKy_ViPham!K:K, NhatKy_ViPham!E:E, "10_Tin_A", NhatKy_ViPham!F:F, B19, NhatKy_ViPham!C:C, "T31")</f>
        <v>100</v>
      </c>
      <c r="AW19" s="7">
        <f>100 + SUMIFS(NhatKy_ViPham!J:J, NhatKy_ViPham!E:E, "10_Tin_A", NhatKy_ViPham!F:F, B19, NhatKy_ViPham!C:C, "T32") - SUMIFS(NhatKy_ViPham!K:K, NhatKy_ViPham!E:E, "10_Tin_A", NhatKy_ViPham!F:F, B19, NhatKy_ViPham!C:C, "T32")</f>
        <v>100</v>
      </c>
      <c r="AX19" s="7">
        <f>100 + SUMIFS(NhatKy_ViPham!J:J, NhatKy_ViPham!E:E, "10_Tin_A", NhatKy_ViPham!F:F, B19, NhatKy_ViPham!C:C, "T33") - SUMIFS(NhatKy_ViPham!K:K, NhatKy_ViPham!E:E, "10_Tin_A", NhatKy_ViPham!F:F, B19, NhatKy_ViPham!C:C, "T33")</f>
        <v>100</v>
      </c>
      <c r="AY19" s="7">
        <f>100 + SUMIFS(NhatKy_ViPham!J:J, NhatKy_ViPham!E:E, "10_Tin_A", NhatKy_ViPham!F:F, B19, NhatKy_ViPham!C:C, "T34") - SUMIFS(NhatKy_ViPham!K:K, NhatKy_ViPham!E:E, "10_Tin_A", NhatKy_ViPham!F:F, B19, NhatKy_ViPham!C:C, "T34")</f>
        <v>100</v>
      </c>
      <c r="AZ19" s="7">
        <f>100 + SUMIFS(NhatKy_ViPham!J:J, NhatKy_ViPham!E:E, "10_Tin_A", NhatKy_ViPham!F:F, B19, NhatKy_ViPham!C:C, "T35") - SUMIFS(NhatKy_ViPham!K:K, NhatKy_ViPham!E:E, "10_Tin_A", NhatKy_ViPham!F:F, B19, NhatKy_ViPham!C:C, "T35")</f>
        <v>100</v>
      </c>
      <c r="BA19" s="12">
        <f t="shared" si="0"/>
        <v>100</v>
      </c>
      <c r="BB19" s="11" t="s">
        <v>430</v>
      </c>
      <c r="BC19" s="14" t="str">
        <f t="shared" si="1"/>
        <v>Tốt</v>
      </c>
      <c r="BD19" s="10" t="str">
        <f t="shared" si="2"/>
        <v>🟢 BÌNH THƯỜNG</v>
      </c>
    </row>
    <row r="20" spans="1:56" x14ac:dyDescent="0.25">
      <c r="A20" s="5">
        <v>12</v>
      </c>
      <c r="B20" s="15" t="s">
        <v>873</v>
      </c>
      <c r="C20" s="5" t="s">
        <v>504</v>
      </c>
      <c r="D20" s="5" t="s">
        <v>435</v>
      </c>
      <c r="E20" s="11" t="s">
        <v>430</v>
      </c>
      <c r="F20" s="6">
        <f>SUMIFS(NhatKy_ViPham!K:K, NhatKy_ViPham!E:E, "10_Tin_A", NhatKy_ViPham!F:F, B20, NhatKy_ViPham!H:H, "L01")</f>
        <v>0</v>
      </c>
      <c r="G20" s="6">
        <f>SUMIFS(NhatKy_ViPham!K:K, NhatKy_ViPham!E:E, "10_Tin_A", NhatKy_ViPham!F:F, B20, NhatKy_ViPham!H:H, "L02")</f>
        <v>0</v>
      </c>
      <c r="H20" s="6">
        <f>SUMIFS(NhatKy_ViPham!K:K, NhatKy_ViPham!E:E, "10_Tin_A", NhatKy_ViPham!F:F, B20, NhatKy_ViPham!H:H, "L03")</f>
        <v>0</v>
      </c>
      <c r="I20" s="6">
        <f>SUMIFS(NhatKy_ViPham!K:K, NhatKy_ViPham!E:E, "10_Tin_A", NhatKy_ViPham!F:F, B20, NhatKy_ViPham!H:H, "L04")</f>
        <v>0</v>
      </c>
      <c r="J20" s="6">
        <f>SUMIFS(NhatKy_ViPham!K:K, NhatKy_ViPham!E:E, "10_Tin_A", NhatKy_ViPham!F:F, B20, NhatKy_ViPham!H:H, "L05")</f>
        <v>0</v>
      </c>
      <c r="K20" s="6">
        <f>SUMIFS(NhatKy_ViPham!K:K, NhatKy_ViPham!E:E, "10_Tin_A", NhatKy_ViPham!F:F, B20, NhatKy_ViPham!H:H, "L06")</f>
        <v>0</v>
      </c>
      <c r="L20" s="6">
        <f>SUMIFS(NhatKy_ViPham!K:K, NhatKy_ViPham!E:E, "10_Tin_A", NhatKy_ViPham!F:F, B20, NhatKy_ViPham!H:H, "L07")</f>
        <v>0</v>
      </c>
      <c r="M20" s="6">
        <f>SUMIFS(NhatKy_ViPham!K:K, NhatKy_ViPham!E:E, "10_Tin_A", NhatKy_ViPham!F:F, B20, NhatKy_ViPham!H:H, "L08")</f>
        <v>0</v>
      </c>
      <c r="N20" s="6">
        <f>SUMIFS(NhatKy_ViPham!K:K, NhatKy_ViPham!E:E, "10_Tin_A", NhatKy_ViPham!F:F, B20, NhatKy_ViPham!H:H, "L09")</f>
        <v>0</v>
      </c>
      <c r="O20" s="6">
        <f>SUMIFS(NhatKy_ViPham!K:K, NhatKy_ViPham!E:E, "10_Tin_A", NhatKy_ViPham!F:F, B20, NhatKy_ViPham!H:H, "L10")</f>
        <v>0</v>
      </c>
      <c r="P20" s="12">
        <f>SUMIFS(NhatKy_ViPham!J:J, NhatKy_ViPham!E:E, "10_Tin_A", NhatKy_ViPham!F:F, B20)</f>
        <v>0</v>
      </c>
      <c r="Q20" s="13">
        <f>SUMIFS(NhatKy_ViPham!K:K, NhatKy_ViPham!E:E, "10_Tin_A", NhatKy_ViPham!F:F, B20)</f>
        <v>0</v>
      </c>
      <c r="R20" s="6">
        <f>100 + SUMIFS(NhatKy_ViPham!J:J, NhatKy_ViPham!E:E, "10_Tin_A", NhatKy_ViPham!F:F, B20, NhatKy_ViPham!C:C, "T1") - SUMIFS(NhatKy_ViPham!K:K, NhatKy_ViPham!E:E, "10_Tin_A", NhatKy_ViPham!F:F, B20, NhatKy_ViPham!C:C, "T1")</f>
        <v>100</v>
      </c>
      <c r="S20" s="6">
        <f>100 + SUMIFS(NhatKy_ViPham!J:J, NhatKy_ViPham!E:E, "10_Tin_A", NhatKy_ViPham!F:F, B20, NhatKy_ViPham!C:C, "T2") - SUMIFS(NhatKy_ViPham!K:K, NhatKy_ViPham!E:E, "10_Tin_A", NhatKy_ViPham!F:F, B20, NhatKy_ViPham!C:C, "T2")</f>
        <v>100</v>
      </c>
      <c r="T20" s="6">
        <f>100 + SUMIFS(NhatKy_ViPham!J:J, NhatKy_ViPham!E:E, "10_Tin_A", NhatKy_ViPham!F:F, B20, NhatKy_ViPham!C:C, "T3") - SUMIFS(NhatKy_ViPham!K:K, NhatKy_ViPham!E:E, "10_Tin_A", NhatKy_ViPham!F:F, B20, NhatKy_ViPham!C:C, "T3")</f>
        <v>100</v>
      </c>
      <c r="U20" s="6">
        <f>100 + SUMIFS(NhatKy_ViPham!J:J, NhatKy_ViPham!E:E, "10_Tin_A", NhatKy_ViPham!F:F, B20, NhatKy_ViPham!C:C, "T4") - SUMIFS(NhatKy_ViPham!K:K, NhatKy_ViPham!E:E, "10_Tin_A", NhatKy_ViPham!F:F, B20, NhatKy_ViPham!C:C, "T4")</f>
        <v>100</v>
      </c>
      <c r="V20" s="6">
        <f>100 + SUMIFS(NhatKy_ViPham!J:J, NhatKy_ViPham!E:E, "10_Tin_A", NhatKy_ViPham!F:F, B20, NhatKy_ViPham!C:C, "T5") - SUMIFS(NhatKy_ViPham!K:K, NhatKy_ViPham!E:E, "10_Tin_A", NhatKy_ViPham!F:F, B20, NhatKy_ViPham!C:C, "T5")</f>
        <v>100</v>
      </c>
      <c r="W20" s="6">
        <f>100 + SUMIFS(NhatKy_ViPham!J:J, NhatKy_ViPham!E:E, "10_Tin_A", NhatKy_ViPham!F:F, B20, NhatKy_ViPham!C:C, "T6") - SUMIFS(NhatKy_ViPham!K:K, NhatKy_ViPham!E:E, "10_Tin_A", NhatKy_ViPham!F:F, B20, NhatKy_ViPham!C:C, "T6")</f>
        <v>100</v>
      </c>
      <c r="X20" s="6">
        <f>100 + SUMIFS(NhatKy_ViPham!J:J, NhatKy_ViPham!E:E, "10_Tin_A", NhatKy_ViPham!F:F, B20, NhatKy_ViPham!C:C, "T7") - SUMIFS(NhatKy_ViPham!K:K, NhatKy_ViPham!E:E, "10_Tin_A", NhatKy_ViPham!F:F, B20, NhatKy_ViPham!C:C, "T7")</f>
        <v>100</v>
      </c>
      <c r="Y20" s="6">
        <f>100 + SUMIFS(NhatKy_ViPham!J:J, NhatKy_ViPham!E:E, "10_Tin_A", NhatKy_ViPham!F:F, B20, NhatKy_ViPham!C:C, "T8") - SUMIFS(NhatKy_ViPham!K:K, NhatKy_ViPham!E:E, "10_Tin_A", NhatKy_ViPham!F:F, B20, NhatKy_ViPham!C:C, "T8")</f>
        <v>100</v>
      </c>
      <c r="Z20" s="6">
        <f>100 + SUMIFS(NhatKy_ViPham!J:J, NhatKy_ViPham!E:E, "10_Tin_A", NhatKy_ViPham!F:F, B20, NhatKy_ViPham!C:C, "T9") - SUMIFS(NhatKy_ViPham!K:K, NhatKy_ViPham!E:E, "10_Tin_A", NhatKy_ViPham!F:F, B20, NhatKy_ViPham!C:C, "T9")</f>
        <v>100</v>
      </c>
      <c r="AA20" s="6">
        <f>100 + SUMIFS(NhatKy_ViPham!J:J, NhatKy_ViPham!E:E, "10_Tin_A", NhatKy_ViPham!F:F, B20, NhatKy_ViPham!C:C, "T10") - SUMIFS(NhatKy_ViPham!K:K, NhatKy_ViPham!E:E, "10_Tin_A", NhatKy_ViPham!F:F, B20, NhatKy_ViPham!C:C, "T10")</f>
        <v>100</v>
      </c>
      <c r="AB20" s="6">
        <f>100 + SUMIFS(NhatKy_ViPham!J:J, NhatKy_ViPham!E:E, "10_Tin_A", NhatKy_ViPham!F:F, B20, NhatKy_ViPham!C:C, "T11") - SUMIFS(NhatKy_ViPham!K:K, NhatKy_ViPham!E:E, "10_Tin_A", NhatKy_ViPham!F:F, B20, NhatKy_ViPham!C:C, "T11")</f>
        <v>100</v>
      </c>
      <c r="AC20" s="6">
        <f>100 + SUMIFS(NhatKy_ViPham!J:J, NhatKy_ViPham!E:E, "10_Tin_A", NhatKy_ViPham!F:F, B20, NhatKy_ViPham!C:C, "T12") - SUMIFS(NhatKy_ViPham!K:K, NhatKy_ViPham!E:E, "10_Tin_A", NhatKy_ViPham!F:F, B20, NhatKy_ViPham!C:C, "T12")</f>
        <v>100</v>
      </c>
      <c r="AD20" s="6">
        <f>100 + SUMIFS(NhatKy_ViPham!J:J, NhatKy_ViPham!E:E, "10_Tin_A", NhatKy_ViPham!F:F, B20, NhatKy_ViPham!C:C, "T13") - SUMIFS(NhatKy_ViPham!K:K, NhatKy_ViPham!E:E, "10_Tin_A", NhatKy_ViPham!F:F, B20, NhatKy_ViPham!C:C, "T13")</f>
        <v>100</v>
      </c>
      <c r="AE20" s="6">
        <f>100 + SUMIFS(NhatKy_ViPham!J:J, NhatKy_ViPham!E:E, "10_Tin_A", NhatKy_ViPham!F:F, B20, NhatKy_ViPham!C:C, "T14") - SUMIFS(NhatKy_ViPham!K:K, NhatKy_ViPham!E:E, "10_Tin_A", NhatKy_ViPham!F:F, B20, NhatKy_ViPham!C:C, "T14")</f>
        <v>100</v>
      </c>
      <c r="AF20" s="6">
        <f>100 + SUMIFS(NhatKy_ViPham!J:J, NhatKy_ViPham!E:E, "10_Tin_A", NhatKy_ViPham!F:F, B20, NhatKy_ViPham!C:C, "T15") - SUMIFS(NhatKy_ViPham!K:K, NhatKy_ViPham!E:E, "10_Tin_A", NhatKy_ViPham!F:F, B20, NhatKy_ViPham!C:C, "T15")</f>
        <v>100</v>
      </c>
      <c r="AG20" s="6">
        <f>100 + SUMIFS(NhatKy_ViPham!J:J, NhatKy_ViPham!E:E, "10_Tin_A", NhatKy_ViPham!F:F, B20, NhatKy_ViPham!C:C, "T16") - SUMIFS(NhatKy_ViPham!K:K, NhatKy_ViPham!E:E, "10_Tin_A", NhatKy_ViPham!F:F, B20, NhatKy_ViPham!C:C, "T16")</f>
        <v>100</v>
      </c>
      <c r="AH20" s="6">
        <f>100 + SUMIFS(NhatKy_ViPham!J:J, NhatKy_ViPham!E:E, "10_Tin_A", NhatKy_ViPham!F:F, B20, NhatKy_ViPham!C:C, "T17") - SUMIFS(NhatKy_ViPham!K:K, NhatKy_ViPham!E:E, "10_Tin_A", NhatKy_ViPham!F:F, B20, NhatKy_ViPham!C:C, "T17")</f>
        <v>100</v>
      </c>
      <c r="AI20" s="6">
        <f>100 + SUMIFS(NhatKy_ViPham!J:J, NhatKy_ViPham!E:E, "10_Tin_A", NhatKy_ViPham!F:F, B20, NhatKy_ViPham!C:C, "T18") - SUMIFS(NhatKy_ViPham!K:K, NhatKy_ViPham!E:E, "10_Tin_A", NhatKy_ViPham!F:F, B20, NhatKy_ViPham!C:C, "T18")</f>
        <v>100</v>
      </c>
      <c r="AJ20" s="6">
        <f>100 + SUMIFS(NhatKy_ViPham!J:J, NhatKy_ViPham!E:E, "10_Tin_A", NhatKy_ViPham!F:F, B20, NhatKy_ViPham!C:C, "T19") - SUMIFS(NhatKy_ViPham!K:K, NhatKy_ViPham!E:E, "10_Tin_A", NhatKy_ViPham!F:F, B20, NhatKy_ViPham!C:C, "T19")</f>
        <v>100</v>
      </c>
      <c r="AK20" s="6">
        <f>100 + SUMIFS(NhatKy_ViPham!J:J, NhatKy_ViPham!E:E, "10_Tin_A", NhatKy_ViPham!F:F, B20, NhatKy_ViPham!C:C, "T20") - SUMIFS(NhatKy_ViPham!K:K, NhatKy_ViPham!E:E, "10_Tin_A", NhatKy_ViPham!F:F, B20, NhatKy_ViPham!C:C, "T20")</f>
        <v>100</v>
      </c>
      <c r="AL20" s="6">
        <f>100 + SUMIFS(NhatKy_ViPham!J:J, NhatKy_ViPham!E:E, "10_Tin_A", NhatKy_ViPham!F:F, B20, NhatKy_ViPham!C:C, "T21") - SUMIFS(NhatKy_ViPham!K:K, NhatKy_ViPham!E:E, "10_Tin_A", NhatKy_ViPham!F:F, B20, NhatKy_ViPham!C:C, "T21")</f>
        <v>100</v>
      </c>
      <c r="AM20" s="6">
        <f>100 + SUMIFS(NhatKy_ViPham!J:J, NhatKy_ViPham!E:E, "10_Tin_A", NhatKy_ViPham!F:F, B20, NhatKy_ViPham!C:C, "T22") - SUMIFS(NhatKy_ViPham!K:K, NhatKy_ViPham!E:E, "10_Tin_A", NhatKy_ViPham!F:F, B20, NhatKy_ViPham!C:C, "T22")</f>
        <v>100</v>
      </c>
      <c r="AN20" s="6">
        <f>100 + SUMIFS(NhatKy_ViPham!J:J, NhatKy_ViPham!E:E, "10_Tin_A", NhatKy_ViPham!F:F, B20, NhatKy_ViPham!C:C, "T23") - SUMIFS(NhatKy_ViPham!K:K, NhatKy_ViPham!E:E, "10_Tin_A", NhatKy_ViPham!F:F, B20, NhatKy_ViPham!C:C, "T23")</f>
        <v>100</v>
      </c>
      <c r="AO20" s="6">
        <f>100 + SUMIFS(NhatKy_ViPham!J:J, NhatKy_ViPham!E:E, "10_Tin_A", NhatKy_ViPham!F:F, B20, NhatKy_ViPham!C:C, "T24") - SUMIFS(NhatKy_ViPham!K:K, NhatKy_ViPham!E:E, "10_Tin_A", NhatKy_ViPham!F:F, B20, NhatKy_ViPham!C:C, "T24")</f>
        <v>100</v>
      </c>
      <c r="AP20" s="6">
        <f>100 + SUMIFS(NhatKy_ViPham!J:J, NhatKy_ViPham!E:E, "10_Tin_A", NhatKy_ViPham!F:F, B20, NhatKy_ViPham!C:C, "T25") - SUMIFS(NhatKy_ViPham!K:K, NhatKy_ViPham!E:E, "10_Tin_A", NhatKy_ViPham!F:F, B20, NhatKy_ViPham!C:C, "T25")</f>
        <v>100</v>
      </c>
      <c r="AQ20" s="6">
        <f>100 + SUMIFS(NhatKy_ViPham!J:J, NhatKy_ViPham!E:E, "10_Tin_A", NhatKy_ViPham!F:F, B20, NhatKy_ViPham!C:C, "T26") - SUMIFS(NhatKy_ViPham!K:K, NhatKy_ViPham!E:E, "10_Tin_A", NhatKy_ViPham!F:F, B20, NhatKy_ViPham!C:C, "T26")</f>
        <v>100</v>
      </c>
      <c r="AR20" s="6">
        <f>100 + SUMIFS(NhatKy_ViPham!J:J, NhatKy_ViPham!E:E, "10_Tin_A", NhatKy_ViPham!F:F, B20, NhatKy_ViPham!C:C, "T27") - SUMIFS(NhatKy_ViPham!K:K, NhatKy_ViPham!E:E, "10_Tin_A", NhatKy_ViPham!F:F, B20, NhatKy_ViPham!C:C, "T27")</f>
        <v>100</v>
      </c>
      <c r="AS20" s="6">
        <f>100 + SUMIFS(NhatKy_ViPham!J:J, NhatKy_ViPham!E:E, "10_Tin_A", NhatKy_ViPham!F:F, B20, NhatKy_ViPham!C:C, "T28") - SUMIFS(NhatKy_ViPham!K:K, NhatKy_ViPham!E:E, "10_Tin_A", NhatKy_ViPham!F:F, B20, NhatKy_ViPham!C:C, "T28")</f>
        <v>100</v>
      </c>
      <c r="AT20" s="6">
        <f>100 + SUMIFS(NhatKy_ViPham!J:J, NhatKy_ViPham!E:E, "10_Tin_A", NhatKy_ViPham!F:F, B20, NhatKy_ViPham!C:C, "T29") - SUMIFS(NhatKy_ViPham!K:K, NhatKy_ViPham!E:E, "10_Tin_A", NhatKy_ViPham!F:F, B20, NhatKy_ViPham!C:C, "T29")</f>
        <v>100</v>
      </c>
      <c r="AU20" s="6">
        <f>100 + SUMIFS(NhatKy_ViPham!J:J, NhatKy_ViPham!E:E, "10_Tin_A", NhatKy_ViPham!F:F, B20, NhatKy_ViPham!C:C, "T30") - SUMIFS(NhatKy_ViPham!K:K, NhatKy_ViPham!E:E, "10_Tin_A", NhatKy_ViPham!F:F, B20, NhatKy_ViPham!C:C, "T30")</f>
        <v>100</v>
      </c>
      <c r="AV20" s="6">
        <f>100 + SUMIFS(NhatKy_ViPham!J:J, NhatKy_ViPham!E:E, "10_Tin_A", NhatKy_ViPham!F:F, B20, NhatKy_ViPham!C:C, "T31") - SUMIFS(NhatKy_ViPham!K:K, NhatKy_ViPham!E:E, "10_Tin_A", NhatKy_ViPham!F:F, B20, NhatKy_ViPham!C:C, "T31")</f>
        <v>100</v>
      </c>
      <c r="AW20" s="6">
        <f>100 + SUMIFS(NhatKy_ViPham!J:J, NhatKy_ViPham!E:E, "10_Tin_A", NhatKy_ViPham!F:F, B20, NhatKy_ViPham!C:C, "T32") - SUMIFS(NhatKy_ViPham!K:K, NhatKy_ViPham!E:E, "10_Tin_A", NhatKy_ViPham!F:F, B20, NhatKy_ViPham!C:C, "T32")</f>
        <v>100</v>
      </c>
      <c r="AX20" s="6">
        <f>100 + SUMIFS(NhatKy_ViPham!J:J, NhatKy_ViPham!E:E, "10_Tin_A", NhatKy_ViPham!F:F, B20, NhatKy_ViPham!C:C, "T33") - SUMIFS(NhatKy_ViPham!K:K, NhatKy_ViPham!E:E, "10_Tin_A", NhatKy_ViPham!F:F, B20, NhatKy_ViPham!C:C, "T33")</f>
        <v>100</v>
      </c>
      <c r="AY20" s="6">
        <f>100 + SUMIFS(NhatKy_ViPham!J:J, NhatKy_ViPham!E:E, "10_Tin_A", NhatKy_ViPham!F:F, B20, NhatKy_ViPham!C:C, "T34") - SUMIFS(NhatKy_ViPham!K:K, NhatKy_ViPham!E:E, "10_Tin_A", NhatKy_ViPham!F:F, B20, NhatKy_ViPham!C:C, "T34")</f>
        <v>100</v>
      </c>
      <c r="AZ20" s="6">
        <f>100 + SUMIFS(NhatKy_ViPham!J:J, NhatKy_ViPham!E:E, "10_Tin_A", NhatKy_ViPham!F:F, B20, NhatKy_ViPham!C:C, "T35") - SUMIFS(NhatKy_ViPham!K:K, NhatKy_ViPham!E:E, "10_Tin_A", NhatKy_ViPham!F:F, B20, NhatKy_ViPham!C:C, "T35")</f>
        <v>100</v>
      </c>
      <c r="BA20" s="12">
        <f t="shared" si="0"/>
        <v>100</v>
      </c>
      <c r="BB20" s="11" t="s">
        <v>430</v>
      </c>
      <c r="BC20" s="16" t="str">
        <f t="shared" si="1"/>
        <v>Tốt</v>
      </c>
      <c r="BD20" s="15" t="str">
        <f t="shared" si="2"/>
        <v>🟢 BÌNH THƯỜNG</v>
      </c>
    </row>
    <row r="21" spans="1:56" x14ac:dyDescent="0.25">
      <c r="A21" s="4">
        <v>13</v>
      </c>
      <c r="B21" s="10" t="s">
        <v>874</v>
      </c>
      <c r="C21" s="4" t="s">
        <v>875</v>
      </c>
      <c r="D21" s="4" t="s">
        <v>435</v>
      </c>
      <c r="E21" s="11" t="s">
        <v>430</v>
      </c>
      <c r="F21" s="7">
        <f>SUMIFS(NhatKy_ViPham!K:K, NhatKy_ViPham!E:E, "10_Tin_A", NhatKy_ViPham!F:F, B21, NhatKy_ViPham!H:H, "L01")</f>
        <v>0</v>
      </c>
      <c r="G21" s="7">
        <f>SUMIFS(NhatKy_ViPham!K:K, NhatKy_ViPham!E:E, "10_Tin_A", NhatKy_ViPham!F:F, B21, NhatKy_ViPham!H:H, "L02")</f>
        <v>0</v>
      </c>
      <c r="H21" s="7">
        <f>SUMIFS(NhatKy_ViPham!K:K, NhatKy_ViPham!E:E, "10_Tin_A", NhatKy_ViPham!F:F, B21, NhatKy_ViPham!H:H, "L03")</f>
        <v>0</v>
      </c>
      <c r="I21" s="7">
        <f>SUMIFS(NhatKy_ViPham!K:K, NhatKy_ViPham!E:E, "10_Tin_A", NhatKy_ViPham!F:F, B21, NhatKy_ViPham!H:H, "L04")</f>
        <v>0</v>
      </c>
      <c r="J21" s="7">
        <f>SUMIFS(NhatKy_ViPham!K:K, NhatKy_ViPham!E:E, "10_Tin_A", NhatKy_ViPham!F:F, B21, NhatKy_ViPham!H:H, "L05")</f>
        <v>0</v>
      </c>
      <c r="K21" s="7">
        <f>SUMIFS(NhatKy_ViPham!K:K, NhatKy_ViPham!E:E, "10_Tin_A", NhatKy_ViPham!F:F, B21, NhatKy_ViPham!H:H, "L06")</f>
        <v>0</v>
      </c>
      <c r="L21" s="7">
        <f>SUMIFS(NhatKy_ViPham!K:K, NhatKy_ViPham!E:E, "10_Tin_A", NhatKy_ViPham!F:F, B21, NhatKy_ViPham!H:H, "L07")</f>
        <v>0</v>
      </c>
      <c r="M21" s="7">
        <f>SUMIFS(NhatKy_ViPham!K:K, NhatKy_ViPham!E:E, "10_Tin_A", NhatKy_ViPham!F:F, B21, NhatKy_ViPham!H:H, "L08")</f>
        <v>0</v>
      </c>
      <c r="N21" s="7">
        <f>SUMIFS(NhatKy_ViPham!K:K, NhatKy_ViPham!E:E, "10_Tin_A", NhatKy_ViPham!F:F, B21, NhatKy_ViPham!H:H, "L09")</f>
        <v>0</v>
      </c>
      <c r="O21" s="7">
        <f>SUMIFS(NhatKy_ViPham!K:K, NhatKy_ViPham!E:E, "10_Tin_A", NhatKy_ViPham!F:F, B21, NhatKy_ViPham!H:H, "L10")</f>
        <v>0</v>
      </c>
      <c r="P21" s="12">
        <f>SUMIFS(NhatKy_ViPham!J:J, NhatKy_ViPham!E:E, "10_Tin_A", NhatKy_ViPham!F:F, B21)</f>
        <v>0</v>
      </c>
      <c r="Q21" s="13">
        <f>SUMIFS(NhatKy_ViPham!K:K, NhatKy_ViPham!E:E, "10_Tin_A", NhatKy_ViPham!F:F, B21)</f>
        <v>0</v>
      </c>
      <c r="R21" s="7">
        <f>100 + SUMIFS(NhatKy_ViPham!J:J, NhatKy_ViPham!E:E, "10_Tin_A", NhatKy_ViPham!F:F, B21, NhatKy_ViPham!C:C, "T1") - SUMIFS(NhatKy_ViPham!K:K, NhatKy_ViPham!E:E, "10_Tin_A", NhatKy_ViPham!F:F, B21, NhatKy_ViPham!C:C, "T1")</f>
        <v>100</v>
      </c>
      <c r="S21" s="7">
        <f>100 + SUMIFS(NhatKy_ViPham!J:J, NhatKy_ViPham!E:E, "10_Tin_A", NhatKy_ViPham!F:F, B21, NhatKy_ViPham!C:C, "T2") - SUMIFS(NhatKy_ViPham!K:K, NhatKy_ViPham!E:E, "10_Tin_A", NhatKy_ViPham!F:F, B21, NhatKy_ViPham!C:C, "T2")</f>
        <v>100</v>
      </c>
      <c r="T21" s="7">
        <f>100 + SUMIFS(NhatKy_ViPham!J:J, NhatKy_ViPham!E:E, "10_Tin_A", NhatKy_ViPham!F:F, B21, NhatKy_ViPham!C:C, "T3") - SUMIFS(NhatKy_ViPham!K:K, NhatKy_ViPham!E:E, "10_Tin_A", NhatKy_ViPham!F:F, B21, NhatKy_ViPham!C:C, "T3")</f>
        <v>100</v>
      </c>
      <c r="U21" s="7">
        <f>100 + SUMIFS(NhatKy_ViPham!J:J, NhatKy_ViPham!E:E, "10_Tin_A", NhatKy_ViPham!F:F, B21, NhatKy_ViPham!C:C, "T4") - SUMIFS(NhatKy_ViPham!K:K, NhatKy_ViPham!E:E, "10_Tin_A", NhatKy_ViPham!F:F, B21, NhatKy_ViPham!C:C, "T4")</f>
        <v>100</v>
      </c>
      <c r="V21" s="7">
        <f>100 + SUMIFS(NhatKy_ViPham!J:J, NhatKy_ViPham!E:E, "10_Tin_A", NhatKy_ViPham!F:F, B21, NhatKy_ViPham!C:C, "T5") - SUMIFS(NhatKy_ViPham!K:K, NhatKy_ViPham!E:E, "10_Tin_A", NhatKy_ViPham!F:F, B21, NhatKy_ViPham!C:C, "T5")</f>
        <v>100</v>
      </c>
      <c r="W21" s="7">
        <f>100 + SUMIFS(NhatKy_ViPham!J:J, NhatKy_ViPham!E:E, "10_Tin_A", NhatKy_ViPham!F:F, B21, NhatKy_ViPham!C:C, "T6") - SUMIFS(NhatKy_ViPham!K:K, NhatKy_ViPham!E:E, "10_Tin_A", NhatKy_ViPham!F:F, B21, NhatKy_ViPham!C:C, "T6")</f>
        <v>100</v>
      </c>
      <c r="X21" s="7">
        <f>100 + SUMIFS(NhatKy_ViPham!J:J, NhatKy_ViPham!E:E, "10_Tin_A", NhatKy_ViPham!F:F, B21, NhatKy_ViPham!C:C, "T7") - SUMIFS(NhatKy_ViPham!K:K, NhatKy_ViPham!E:E, "10_Tin_A", NhatKy_ViPham!F:F, B21, NhatKy_ViPham!C:C, "T7")</f>
        <v>100</v>
      </c>
      <c r="Y21" s="7">
        <f>100 + SUMIFS(NhatKy_ViPham!J:J, NhatKy_ViPham!E:E, "10_Tin_A", NhatKy_ViPham!F:F, B21, NhatKy_ViPham!C:C, "T8") - SUMIFS(NhatKy_ViPham!K:K, NhatKy_ViPham!E:E, "10_Tin_A", NhatKy_ViPham!F:F, B21, NhatKy_ViPham!C:C, "T8")</f>
        <v>100</v>
      </c>
      <c r="Z21" s="7">
        <f>100 + SUMIFS(NhatKy_ViPham!J:J, NhatKy_ViPham!E:E, "10_Tin_A", NhatKy_ViPham!F:F, B21, NhatKy_ViPham!C:C, "T9") - SUMIFS(NhatKy_ViPham!K:K, NhatKy_ViPham!E:E, "10_Tin_A", NhatKy_ViPham!F:F, B21, NhatKy_ViPham!C:C, "T9")</f>
        <v>100</v>
      </c>
      <c r="AA21" s="7">
        <f>100 + SUMIFS(NhatKy_ViPham!J:J, NhatKy_ViPham!E:E, "10_Tin_A", NhatKy_ViPham!F:F, B21, NhatKy_ViPham!C:C, "T10") - SUMIFS(NhatKy_ViPham!K:K, NhatKy_ViPham!E:E, "10_Tin_A", NhatKy_ViPham!F:F, B21, NhatKy_ViPham!C:C, "T10")</f>
        <v>100</v>
      </c>
      <c r="AB21" s="7">
        <f>100 + SUMIFS(NhatKy_ViPham!J:J, NhatKy_ViPham!E:E, "10_Tin_A", NhatKy_ViPham!F:F, B21, NhatKy_ViPham!C:C, "T11") - SUMIFS(NhatKy_ViPham!K:K, NhatKy_ViPham!E:E, "10_Tin_A", NhatKy_ViPham!F:F, B21, NhatKy_ViPham!C:C, "T11")</f>
        <v>100</v>
      </c>
      <c r="AC21" s="7">
        <f>100 + SUMIFS(NhatKy_ViPham!J:J, NhatKy_ViPham!E:E, "10_Tin_A", NhatKy_ViPham!F:F, B21, NhatKy_ViPham!C:C, "T12") - SUMIFS(NhatKy_ViPham!K:K, NhatKy_ViPham!E:E, "10_Tin_A", NhatKy_ViPham!F:F, B21, NhatKy_ViPham!C:C, "T12")</f>
        <v>100</v>
      </c>
      <c r="AD21" s="7">
        <f>100 + SUMIFS(NhatKy_ViPham!J:J, NhatKy_ViPham!E:E, "10_Tin_A", NhatKy_ViPham!F:F, B21, NhatKy_ViPham!C:C, "T13") - SUMIFS(NhatKy_ViPham!K:K, NhatKy_ViPham!E:E, "10_Tin_A", NhatKy_ViPham!F:F, B21, NhatKy_ViPham!C:C, "T13")</f>
        <v>100</v>
      </c>
      <c r="AE21" s="7">
        <f>100 + SUMIFS(NhatKy_ViPham!J:J, NhatKy_ViPham!E:E, "10_Tin_A", NhatKy_ViPham!F:F, B21, NhatKy_ViPham!C:C, "T14") - SUMIFS(NhatKy_ViPham!K:K, NhatKy_ViPham!E:E, "10_Tin_A", NhatKy_ViPham!F:F, B21, NhatKy_ViPham!C:C, "T14")</f>
        <v>100</v>
      </c>
      <c r="AF21" s="7">
        <f>100 + SUMIFS(NhatKy_ViPham!J:J, NhatKy_ViPham!E:E, "10_Tin_A", NhatKy_ViPham!F:F, B21, NhatKy_ViPham!C:C, "T15") - SUMIFS(NhatKy_ViPham!K:K, NhatKy_ViPham!E:E, "10_Tin_A", NhatKy_ViPham!F:F, B21, NhatKy_ViPham!C:C, "T15")</f>
        <v>100</v>
      </c>
      <c r="AG21" s="7">
        <f>100 + SUMIFS(NhatKy_ViPham!J:J, NhatKy_ViPham!E:E, "10_Tin_A", NhatKy_ViPham!F:F, B21, NhatKy_ViPham!C:C, "T16") - SUMIFS(NhatKy_ViPham!K:K, NhatKy_ViPham!E:E, "10_Tin_A", NhatKy_ViPham!F:F, B21, NhatKy_ViPham!C:C, "T16")</f>
        <v>100</v>
      </c>
      <c r="AH21" s="7">
        <f>100 + SUMIFS(NhatKy_ViPham!J:J, NhatKy_ViPham!E:E, "10_Tin_A", NhatKy_ViPham!F:F, B21, NhatKy_ViPham!C:C, "T17") - SUMIFS(NhatKy_ViPham!K:K, NhatKy_ViPham!E:E, "10_Tin_A", NhatKy_ViPham!F:F, B21, NhatKy_ViPham!C:C, "T17")</f>
        <v>100</v>
      </c>
      <c r="AI21" s="7">
        <f>100 + SUMIFS(NhatKy_ViPham!J:J, NhatKy_ViPham!E:E, "10_Tin_A", NhatKy_ViPham!F:F, B21, NhatKy_ViPham!C:C, "T18") - SUMIFS(NhatKy_ViPham!K:K, NhatKy_ViPham!E:E, "10_Tin_A", NhatKy_ViPham!F:F, B21, NhatKy_ViPham!C:C, "T18")</f>
        <v>100</v>
      </c>
      <c r="AJ21" s="7">
        <f>100 + SUMIFS(NhatKy_ViPham!J:J, NhatKy_ViPham!E:E, "10_Tin_A", NhatKy_ViPham!F:F, B21, NhatKy_ViPham!C:C, "T19") - SUMIFS(NhatKy_ViPham!K:K, NhatKy_ViPham!E:E, "10_Tin_A", NhatKy_ViPham!F:F, B21, NhatKy_ViPham!C:C, "T19")</f>
        <v>100</v>
      </c>
      <c r="AK21" s="7">
        <f>100 + SUMIFS(NhatKy_ViPham!J:J, NhatKy_ViPham!E:E, "10_Tin_A", NhatKy_ViPham!F:F, B21, NhatKy_ViPham!C:C, "T20") - SUMIFS(NhatKy_ViPham!K:K, NhatKy_ViPham!E:E, "10_Tin_A", NhatKy_ViPham!F:F, B21, NhatKy_ViPham!C:C, "T20")</f>
        <v>100</v>
      </c>
      <c r="AL21" s="7">
        <f>100 + SUMIFS(NhatKy_ViPham!J:J, NhatKy_ViPham!E:E, "10_Tin_A", NhatKy_ViPham!F:F, B21, NhatKy_ViPham!C:C, "T21") - SUMIFS(NhatKy_ViPham!K:K, NhatKy_ViPham!E:E, "10_Tin_A", NhatKy_ViPham!F:F, B21, NhatKy_ViPham!C:C, "T21")</f>
        <v>100</v>
      </c>
      <c r="AM21" s="7">
        <f>100 + SUMIFS(NhatKy_ViPham!J:J, NhatKy_ViPham!E:E, "10_Tin_A", NhatKy_ViPham!F:F, B21, NhatKy_ViPham!C:C, "T22") - SUMIFS(NhatKy_ViPham!K:K, NhatKy_ViPham!E:E, "10_Tin_A", NhatKy_ViPham!F:F, B21, NhatKy_ViPham!C:C, "T22")</f>
        <v>100</v>
      </c>
      <c r="AN21" s="7">
        <f>100 + SUMIFS(NhatKy_ViPham!J:J, NhatKy_ViPham!E:E, "10_Tin_A", NhatKy_ViPham!F:F, B21, NhatKy_ViPham!C:C, "T23") - SUMIFS(NhatKy_ViPham!K:K, NhatKy_ViPham!E:E, "10_Tin_A", NhatKy_ViPham!F:F, B21, NhatKy_ViPham!C:C, "T23")</f>
        <v>100</v>
      </c>
      <c r="AO21" s="7">
        <f>100 + SUMIFS(NhatKy_ViPham!J:J, NhatKy_ViPham!E:E, "10_Tin_A", NhatKy_ViPham!F:F, B21, NhatKy_ViPham!C:C, "T24") - SUMIFS(NhatKy_ViPham!K:K, NhatKy_ViPham!E:E, "10_Tin_A", NhatKy_ViPham!F:F, B21, NhatKy_ViPham!C:C, "T24")</f>
        <v>100</v>
      </c>
      <c r="AP21" s="7">
        <f>100 + SUMIFS(NhatKy_ViPham!J:J, NhatKy_ViPham!E:E, "10_Tin_A", NhatKy_ViPham!F:F, B21, NhatKy_ViPham!C:C, "T25") - SUMIFS(NhatKy_ViPham!K:K, NhatKy_ViPham!E:E, "10_Tin_A", NhatKy_ViPham!F:F, B21, NhatKy_ViPham!C:C, "T25")</f>
        <v>100</v>
      </c>
      <c r="AQ21" s="7">
        <f>100 + SUMIFS(NhatKy_ViPham!J:J, NhatKy_ViPham!E:E, "10_Tin_A", NhatKy_ViPham!F:F, B21, NhatKy_ViPham!C:C, "T26") - SUMIFS(NhatKy_ViPham!K:K, NhatKy_ViPham!E:E, "10_Tin_A", NhatKy_ViPham!F:F, B21, NhatKy_ViPham!C:C, "T26")</f>
        <v>100</v>
      </c>
      <c r="AR21" s="7">
        <f>100 + SUMIFS(NhatKy_ViPham!J:J, NhatKy_ViPham!E:E, "10_Tin_A", NhatKy_ViPham!F:F, B21, NhatKy_ViPham!C:C, "T27") - SUMIFS(NhatKy_ViPham!K:K, NhatKy_ViPham!E:E, "10_Tin_A", NhatKy_ViPham!F:F, B21, NhatKy_ViPham!C:C, "T27")</f>
        <v>100</v>
      </c>
      <c r="AS21" s="7">
        <f>100 + SUMIFS(NhatKy_ViPham!J:J, NhatKy_ViPham!E:E, "10_Tin_A", NhatKy_ViPham!F:F, B21, NhatKy_ViPham!C:C, "T28") - SUMIFS(NhatKy_ViPham!K:K, NhatKy_ViPham!E:E, "10_Tin_A", NhatKy_ViPham!F:F, B21, NhatKy_ViPham!C:C, "T28")</f>
        <v>100</v>
      </c>
      <c r="AT21" s="7">
        <f>100 + SUMIFS(NhatKy_ViPham!J:J, NhatKy_ViPham!E:E, "10_Tin_A", NhatKy_ViPham!F:F, B21, NhatKy_ViPham!C:C, "T29") - SUMIFS(NhatKy_ViPham!K:K, NhatKy_ViPham!E:E, "10_Tin_A", NhatKy_ViPham!F:F, B21, NhatKy_ViPham!C:C, "T29")</f>
        <v>100</v>
      </c>
      <c r="AU21" s="7">
        <f>100 + SUMIFS(NhatKy_ViPham!J:J, NhatKy_ViPham!E:E, "10_Tin_A", NhatKy_ViPham!F:F, B21, NhatKy_ViPham!C:C, "T30") - SUMIFS(NhatKy_ViPham!K:K, NhatKy_ViPham!E:E, "10_Tin_A", NhatKy_ViPham!F:F, B21, NhatKy_ViPham!C:C, "T30")</f>
        <v>100</v>
      </c>
      <c r="AV21" s="7">
        <f>100 + SUMIFS(NhatKy_ViPham!J:J, NhatKy_ViPham!E:E, "10_Tin_A", NhatKy_ViPham!F:F, B21, NhatKy_ViPham!C:C, "T31") - SUMIFS(NhatKy_ViPham!K:K, NhatKy_ViPham!E:E, "10_Tin_A", NhatKy_ViPham!F:F, B21, NhatKy_ViPham!C:C, "T31")</f>
        <v>100</v>
      </c>
      <c r="AW21" s="7">
        <f>100 + SUMIFS(NhatKy_ViPham!J:J, NhatKy_ViPham!E:E, "10_Tin_A", NhatKy_ViPham!F:F, B21, NhatKy_ViPham!C:C, "T32") - SUMIFS(NhatKy_ViPham!K:K, NhatKy_ViPham!E:E, "10_Tin_A", NhatKy_ViPham!F:F, B21, NhatKy_ViPham!C:C, "T32")</f>
        <v>100</v>
      </c>
      <c r="AX21" s="7">
        <f>100 + SUMIFS(NhatKy_ViPham!J:J, NhatKy_ViPham!E:E, "10_Tin_A", NhatKy_ViPham!F:F, B21, NhatKy_ViPham!C:C, "T33") - SUMIFS(NhatKy_ViPham!K:K, NhatKy_ViPham!E:E, "10_Tin_A", NhatKy_ViPham!F:F, B21, NhatKy_ViPham!C:C, "T33")</f>
        <v>100</v>
      </c>
      <c r="AY21" s="7">
        <f>100 + SUMIFS(NhatKy_ViPham!J:J, NhatKy_ViPham!E:E, "10_Tin_A", NhatKy_ViPham!F:F, B21, NhatKy_ViPham!C:C, "T34") - SUMIFS(NhatKy_ViPham!K:K, NhatKy_ViPham!E:E, "10_Tin_A", NhatKy_ViPham!F:F, B21, NhatKy_ViPham!C:C, "T34")</f>
        <v>100</v>
      </c>
      <c r="AZ21" s="7">
        <f>100 + SUMIFS(NhatKy_ViPham!J:J, NhatKy_ViPham!E:E, "10_Tin_A", NhatKy_ViPham!F:F, B21, NhatKy_ViPham!C:C, "T35") - SUMIFS(NhatKy_ViPham!K:K, NhatKy_ViPham!E:E, "10_Tin_A", NhatKy_ViPham!F:F, B21, NhatKy_ViPham!C:C, "T35")</f>
        <v>100</v>
      </c>
      <c r="BA21" s="12">
        <f t="shared" si="0"/>
        <v>100</v>
      </c>
      <c r="BB21" s="11" t="s">
        <v>430</v>
      </c>
      <c r="BC21" s="14" t="str">
        <f t="shared" si="1"/>
        <v>Tốt</v>
      </c>
      <c r="BD21" s="10" t="str">
        <f t="shared" si="2"/>
        <v>🟢 BÌNH THƯỜNG</v>
      </c>
    </row>
    <row r="22" spans="1:56" x14ac:dyDescent="0.25">
      <c r="A22" s="5">
        <v>14</v>
      </c>
      <c r="B22" s="15" t="s">
        <v>876</v>
      </c>
      <c r="C22" s="5" t="s">
        <v>877</v>
      </c>
      <c r="D22" s="5" t="s">
        <v>429</v>
      </c>
      <c r="E22" s="11" t="s">
        <v>430</v>
      </c>
      <c r="F22" s="6">
        <f>SUMIFS(NhatKy_ViPham!K:K, NhatKy_ViPham!E:E, "10_Tin_A", NhatKy_ViPham!F:F, B22, NhatKy_ViPham!H:H, "L01")</f>
        <v>0</v>
      </c>
      <c r="G22" s="6">
        <f>SUMIFS(NhatKy_ViPham!K:K, NhatKy_ViPham!E:E, "10_Tin_A", NhatKy_ViPham!F:F, B22, NhatKy_ViPham!H:H, "L02")</f>
        <v>0</v>
      </c>
      <c r="H22" s="6">
        <f>SUMIFS(NhatKy_ViPham!K:K, NhatKy_ViPham!E:E, "10_Tin_A", NhatKy_ViPham!F:F, B22, NhatKy_ViPham!H:H, "L03")</f>
        <v>0</v>
      </c>
      <c r="I22" s="6">
        <f>SUMIFS(NhatKy_ViPham!K:K, NhatKy_ViPham!E:E, "10_Tin_A", NhatKy_ViPham!F:F, B22, NhatKy_ViPham!H:H, "L04")</f>
        <v>0</v>
      </c>
      <c r="J22" s="6">
        <f>SUMIFS(NhatKy_ViPham!K:K, NhatKy_ViPham!E:E, "10_Tin_A", NhatKy_ViPham!F:F, B22, NhatKy_ViPham!H:H, "L05")</f>
        <v>0</v>
      </c>
      <c r="K22" s="6">
        <f>SUMIFS(NhatKy_ViPham!K:K, NhatKy_ViPham!E:E, "10_Tin_A", NhatKy_ViPham!F:F, B22, NhatKy_ViPham!H:H, "L06")</f>
        <v>0</v>
      </c>
      <c r="L22" s="6">
        <f>SUMIFS(NhatKy_ViPham!K:K, NhatKy_ViPham!E:E, "10_Tin_A", NhatKy_ViPham!F:F, B22, NhatKy_ViPham!H:H, "L07")</f>
        <v>0</v>
      </c>
      <c r="M22" s="6">
        <f>SUMIFS(NhatKy_ViPham!K:K, NhatKy_ViPham!E:E, "10_Tin_A", NhatKy_ViPham!F:F, B22, NhatKy_ViPham!H:H, "L08")</f>
        <v>0</v>
      </c>
      <c r="N22" s="6">
        <f>SUMIFS(NhatKy_ViPham!K:K, NhatKy_ViPham!E:E, "10_Tin_A", NhatKy_ViPham!F:F, B22, NhatKy_ViPham!H:H, "L09")</f>
        <v>0</v>
      </c>
      <c r="O22" s="6">
        <f>SUMIFS(NhatKy_ViPham!K:K, NhatKy_ViPham!E:E, "10_Tin_A", NhatKy_ViPham!F:F, B22, NhatKy_ViPham!H:H, "L10")</f>
        <v>0</v>
      </c>
      <c r="P22" s="12">
        <f>SUMIFS(NhatKy_ViPham!J:J, NhatKy_ViPham!E:E, "10_Tin_A", NhatKy_ViPham!F:F, B22)</f>
        <v>0</v>
      </c>
      <c r="Q22" s="13">
        <f>SUMIFS(NhatKy_ViPham!K:K, NhatKy_ViPham!E:E, "10_Tin_A", NhatKy_ViPham!F:F, B22)</f>
        <v>0</v>
      </c>
      <c r="R22" s="6">
        <f>100 + SUMIFS(NhatKy_ViPham!J:J, NhatKy_ViPham!E:E, "10_Tin_A", NhatKy_ViPham!F:F, B22, NhatKy_ViPham!C:C, "T1") - SUMIFS(NhatKy_ViPham!K:K, NhatKy_ViPham!E:E, "10_Tin_A", NhatKy_ViPham!F:F, B22, NhatKy_ViPham!C:C, "T1")</f>
        <v>100</v>
      </c>
      <c r="S22" s="6">
        <f>100 + SUMIFS(NhatKy_ViPham!J:J, NhatKy_ViPham!E:E, "10_Tin_A", NhatKy_ViPham!F:F, B22, NhatKy_ViPham!C:C, "T2") - SUMIFS(NhatKy_ViPham!K:K, NhatKy_ViPham!E:E, "10_Tin_A", NhatKy_ViPham!F:F, B22, NhatKy_ViPham!C:C, "T2")</f>
        <v>100</v>
      </c>
      <c r="T22" s="6">
        <f>100 + SUMIFS(NhatKy_ViPham!J:J, NhatKy_ViPham!E:E, "10_Tin_A", NhatKy_ViPham!F:F, B22, NhatKy_ViPham!C:C, "T3") - SUMIFS(NhatKy_ViPham!K:K, NhatKy_ViPham!E:E, "10_Tin_A", NhatKy_ViPham!F:F, B22, NhatKy_ViPham!C:C, "T3")</f>
        <v>100</v>
      </c>
      <c r="U22" s="6">
        <f>100 + SUMIFS(NhatKy_ViPham!J:J, NhatKy_ViPham!E:E, "10_Tin_A", NhatKy_ViPham!F:F, B22, NhatKy_ViPham!C:C, "T4") - SUMIFS(NhatKy_ViPham!K:K, NhatKy_ViPham!E:E, "10_Tin_A", NhatKy_ViPham!F:F, B22, NhatKy_ViPham!C:C, "T4")</f>
        <v>100</v>
      </c>
      <c r="V22" s="6">
        <f>100 + SUMIFS(NhatKy_ViPham!J:J, NhatKy_ViPham!E:E, "10_Tin_A", NhatKy_ViPham!F:F, B22, NhatKy_ViPham!C:C, "T5") - SUMIFS(NhatKy_ViPham!K:K, NhatKy_ViPham!E:E, "10_Tin_A", NhatKy_ViPham!F:F, B22, NhatKy_ViPham!C:C, "T5")</f>
        <v>100</v>
      </c>
      <c r="W22" s="6">
        <f>100 + SUMIFS(NhatKy_ViPham!J:J, NhatKy_ViPham!E:E, "10_Tin_A", NhatKy_ViPham!F:F, B22, NhatKy_ViPham!C:C, "T6") - SUMIFS(NhatKy_ViPham!K:K, NhatKy_ViPham!E:E, "10_Tin_A", NhatKy_ViPham!F:F, B22, NhatKy_ViPham!C:C, "T6")</f>
        <v>100</v>
      </c>
      <c r="X22" s="6">
        <f>100 + SUMIFS(NhatKy_ViPham!J:J, NhatKy_ViPham!E:E, "10_Tin_A", NhatKy_ViPham!F:F, B22, NhatKy_ViPham!C:C, "T7") - SUMIFS(NhatKy_ViPham!K:K, NhatKy_ViPham!E:E, "10_Tin_A", NhatKy_ViPham!F:F, B22, NhatKy_ViPham!C:C, "T7")</f>
        <v>100</v>
      </c>
      <c r="Y22" s="6">
        <f>100 + SUMIFS(NhatKy_ViPham!J:J, NhatKy_ViPham!E:E, "10_Tin_A", NhatKy_ViPham!F:F, B22, NhatKy_ViPham!C:C, "T8") - SUMIFS(NhatKy_ViPham!K:K, NhatKy_ViPham!E:E, "10_Tin_A", NhatKy_ViPham!F:F, B22, NhatKy_ViPham!C:C, "T8")</f>
        <v>100</v>
      </c>
      <c r="Z22" s="6">
        <f>100 + SUMIFS(NhatKy_ViPham!J:J, NhatKy_ViPham!E:E, "10_Tin_A", NhatKy_ViPham!F:F, B22, NhatKy_ViPham!C:C, "T9") - SUMIFS(NhatKy_ViPham!K:K, NhatKy_ViPham!E:E, "10_Tin_A", NhatKy_ViPham!F:F, B22, NhatKy_ViPham!C:C, "T9")</f>
        <v>100</v>
      </c>
      <c r="AA22" s="6">
        <f>100 + SUMIFS(NhatKy_ViPham!J:J, NhatKy_ViPham!E:E, "10_Tin_A", NhatKy_ViPham!F:F, B22, NhatKy_ViPham!C:C, "T10") - SUMIFS(NhatKy_ViPham!K:K, NhatKy_ViPham!E:E, "10_Tin_A", NhatKy_ViPham!F:F, B22, NhatKy_ViPham!C:C, "T10")</f>
        <v>100</v>
      </c>
      <c r="AB22" s="6">
        <f>100 + SUMIFS(NhatKy_ViPham!J:J, NhatKy_ViPham!E:E, "10_Tin_A", NhatKy_ViPham!F:F, B22, NhatKy_ViPham!C:C, "T11") - SUMIFS(NhatKy_ViPham!K:K, NhatKy_ViPham!E:E, "10_Tin_A", NhatKy_ViPham!F:F, B22, NhatKy_ViPham!C:C, "T11")</f>
        <v>100</v>
      </c>
      <c r="AC22" s="6">
        <f>100 + SUMIFS(NhatKy_ViPham!J:J, NhatKy_ViPham!E:E, "10_Tin_A", NhatKy_ViPham!F:F, B22, NhatKy_ViPham!C:C, "T12") - SUMIFS(NhatKy_ViPham!K:K, NhatKy_ViPham!E:E, "10_Tin_A", NhatKy_ViPham!F:F, B22, NhatKy_ViPham!C:C, "T12")</f>
        <v>100</v>
      </c>
      <c r="AD22" s="6">
        <f>100 + SUMIFS(NhatKy_ViPham!J:J, NhatKy_ViPham!E:E, "10_Tin_A", NhatKy_ViPham!F:F, B22, NhatKy_ViPham!C:C, "T13") - SUMIFS(NhatKy_ViPham!K:K, NhatKy_ViPham!E:E, "10_Tin_A", NhatKy_ViPham!F:F, B22, NhatKy_ViPham!C:C, "T13")</f>
        <v>100</v>
      </c>
      <c r="AE22" s="6">
        <f>100 + SUMIFS(NhatKy_ViPham!J:J, NhatKy_ViPham!E:E, "10_Tin_A", NhatKy_ViPham!F:F, B22, NhatKy_ViPham!C:C, "T14") - SUMIFS(NhatKy_ViPham!K:K, NhatKy_ViPham!E:E, "10_Tin_A", NhatKy_ViPham!F:F, B22, NhatKy_ViPham!C:C, "T14")</f>
        <v>100</v>
      </c>
      <c r="AF22" s="6">
        <f>100 + SUMIFS(NhatKy_ViPham!J:J, NhatKy_ViPham!E:E, "10_Tin_A", NhatKy_ViPham!F:F, B22, NhatKy_ViPham!C:C, "T15") - SUMIFS(NhatKy_ViPham!K:K, NhatKy_ViPham!E:E, "10_Tin_A", NhatKy_ViPham!F:F, B22, NhatKy_ViPham!C:C, "T15")</f>
        <v>100</v>
      </c>
      <c r="AG22" s="6">
        <f>100 + SUMIFS(NhatKy_ViPham!J:J, NhatKy_ViPham!E:E, "10_Tin_A", NhatKy_ViPham!F:F, B22, NhatKy_ViPham!C:C, "T16") - SUMIFS(NhatKy_ViPham!K:K, NhatKy_ViPham!E:E, "10_Tin_A", NhatKy_ViPham!F:F, B22, NhatKy_ViPham!C:C, "T16")</f>
        <v>100</v>
      </c>
      <c r="AH22" s="6">
        <f>100 + SUMIFS(NhatKy_ViPham!J:J, NhatKy_ViPham!E:E, "10_Tin_A", NhatKy_ViPham!F:F, B22, NhatKy_ViPham!C:C, "T17") - SUMIFS(NhatKy_ViPham!K:K, NhatKy_ViPham!E:E, "10_Tin_A", NhatKy_ViPham!F:F, B22, NhatKy_ViPham!C:C, "T17")</f>
        <v>100</v>
      </c>
      <c r="AI22" s="6">
        <f>100 + SUMIFS(NhatKy_ViPham!J:J, NhatKy_ViPham!E:E, "10_Tin_A", NhatKy_ViPham!F:F, B22, NhatKy_ViPham!C:C, "T18") - SUMIFS(NhatKy_ViPham!K:K, NhatKy_ViPham!E:E, "10_Tin_A", NhatKy_ViPham!F:F, B22, NhatKy_ViPham!C:C, "T18")</f>
        <v>100</v>
      </c>
      <c r="AJ22" s="6">
        <f>100 + SUMIFS(NhatKy_ViPham!J:J, NhatKy_ViPham!E:E, "10_Tin_A", NhatKy_ViPham!F:F, B22, NhatKy_ViPham!C:C, "T19") - SUMIFS(NhatKy_ViPham!K:K, NhatKy_ViPham!E:E, "10_Tin_A", NhatKy_ViPham!F:F, B22, NhatKy_ViPham!C:C, "T19")</f>
        <v>100</v>
      </c>
      <c r="AK22" s="6">
        <f>100 + SUMIFS(NhatKy_ViPham!J:J, NhatKy_ViPham!E:E, "10_Tin_A", NhatKy_ViPham!F:F, B22, NhatKy_ViPham!C:C, "T20") - SUMIFS(NhatKy_ViPham!K:K, NhatKy_ViPham!E:E, "10_Tin_A", NhatKy_ViPham!F:F, B22, NhatKy_ViPham!C:C, "T20")</f>
        <v>100</v>
      </c>
      <c r="AL22" s="6">
        <f>100 + SUMIFS(NhatKy_ViPham!J:J, NhatKy_ViPham!E:E, "10_Tin_A", NhatKy_ViPham!F:F, B22, NhatKy_ViPham!C:C, "T21") - SUMIFS(NhatKy_ViPham!K:K, NhatKy_ViPham!E:E, "10_Tin_A", NhatKy_ViPham!F:F, B22, NhatKy_ViPham!C:C, "T21")</f>
        <v>100</v>
      </c>
      <c r="AM22" s="6">
        <f>100 + SUMIFS(NhatKy_ViPham!J:J, NhatKy_ViPham!E:E, "10_Tin_A", NhatKy_ViPham!F:F, B22, NhatKy_ViPham!C:C, "T22") - SUMIFS(NhatKy_ViPham!K:K, NhatKy_ViPham!E:E, "10_Tin_A", NhatKy_ViPham!F:F, B22, NhatKy_ViPham!C:C, "T22")</f>
        <v>100</v>
      </c>
      <c r="AN22" s="6">
        <f>100 + SUMIFS(NhatKy_ViPham!J:J, NhatKy_ViPham!E:E, "10_Tin_A", NhatKy_ViPham!F:F, B22, NhatKy_ViPham!C:C, "T23") - SUMIFS(NhatKy_ViPham!K:K, NhatKy_ViPham!E:E, "10_Tin_A", NhatKy_ViPham!F:F, B22, NhatKy_ViPham!C:C, "T23")</f>
        <v>100</v>
      </c>
      <c r="AO22" s="6">
        <f>100 + SUMIFS(NhatKy_ViPham!J:J, NhatKy_ViPham!E:E, "10_Tin_A", NhatKy_ViPham!F:F, B22, NhatKy_ViPham!C:C, "T24") - SUMIFS(NhatKy_ViPham!K:K, NhatKy_ViPham!E:E, "10_Tin_A", NhatKy_ViPham!F:F, B22, NhatKy_ViPham!C:C, "T24")</f>
        <v>100</v>
      </c>
      <c r="AP22" s="6">
        <f>100 + SUMIFS(NhatKy_ViPham!J:J, NhatKy_ViPham!E:E, "10_Tin_A", NhatKy_ViPham!F:F, B22, NhatKy_ViPham!C:C, "T25") - SUMIFS(NhatKy_ViPham!K:K, NhatKy_ViPham!E:E, "10_Tin_A", NhatKy_ViPham!F:F, B22, NhatKy_ViPham!C:C, "T25")</f>
        <v>100</v>
      </c>
      <c r="AQ22" s="6">
        <f>100 + SUMIFS(NhatKy_ViPham!J:J, NhatKy_ViPham!E:E, "10_Tin_A", NhatKy_ViPham!F:F, B22, NhatKy_ViPham!C:C, "T26") - SUMIFS(NhatKy_ViPham!K:K, NhatKy_ViPham!E:E, "10_Tin_A", NhatKy_ViPham!F:F, B22, NhatKy_ViPham!C:C, "T26")</f>
        <v>100</v>
      </c>
      <c r="AR22" s="6">
        <f>100 + SUMIFS(NhatKy_ViPham!J:J, NhatKy_ViPham!E:E, "10_Tin_A", NhatKy_ViPham!F:F, B22, NhatKy_ViPham!C:C, "T27") - SUMIFS(NhatKy_ViPham!K:K, NhatKy_ViPham!E:E, "10_Tin_A", NhatKy_ViPham!F:F, B22, NhatKy_ViPham!C:C, "T27")</f>
        <v>100</v>
      </c>
      <c r="AS22" s="6">
        <f>100 + SUMIFS(NhatKy_ViPham!J:J, NhatKy_ViPham!E:E, "10_Tin_A", NhatKy_ViPham!F:F, B22, NhatKy_ViPham!C:C, "T28") - SUMIFS(NhatKy_ViPham!K:K, NhatKy_ViPham!E:E, "10_Tin_A", NhatKy_ViPham!F:F, B22, NhatKy_ViPham!C:C, "T28")</f>
        <v>100</v>
      </c>
      <c r="AT22" s="6">
        <f>100 + SUMIFS(NhatKy_ViPham!J:J, NhatKy_ViPham!E:E, "10_Tin_A", NhatKy_ViPham!F:F, B22, NhatKy_ViPham!C:C, "T29") - SUMIFS(NhatKy_ViPham!K:K, NhatKy_ViPham!E:E, "10_Tin_A", NhatKy_ViPham!F:F, B22, NhatKy_ViPham!C:C, "T29")</f>
        <v>100</v>
      </c>
      <c r="AU22" s="6">
        <f>100 + SUMIFS(NhatKy_ViPham!J:J, NhatKy_ViPham!E:E, "10_Tin_A", NhatKy_ViPham!F:F, B22, NhatKy_ViPham!C:C, "T30") - SUMIFS(NhatKy_ViPham!K:K, NhatKy_ViPham!E:E, "10_Tin_A", NhatKy_ViPham!F:F, B22, NhatKy_ViPham!C:C, "T30")</f>
        <v>100</v>
      </c>
      <c r="AV22" s="6">
        <f>100 + SUMIFS(NhatKy_ViPham!J:J, NhatKy_ViPham!E:E, "10_Tin_A", NhatKy_ViPham!F:F, B22, NhatKy_ViPham!C:C, "T31") - SUMIFS(NhatKy_ViPham!K:K, NhatKy_ViPham!E:E, "10_Tin_A", NhatKy_ViPham!F:F, B22, NhatKy_ViPham!C:C, "T31")</f>
        <v>100</v>
      </c>
      <c r="AW22" s="6">
        <f>100 + SUMIFS(NhatKy_ViPham!J:J, NhatKy_ViPham!E:E, "10_Tin_A", NhatKy_ViPham!F:F, B22, NhatKy_ViPham!C:C, "T32") - SUMIFS(NhatKy_ViPham!K:K, NhatKy_ViPham!E:E, "10_Tin_A", NhatKy_ViPham!F:F, B22, NhatKy_ViPham!C:C, "T32")</f>
        <v>100</v>
      </c>
      <c r="AX22" s="6">
        <f>100 + SUMIFS(NhatKy_ViPham!J:J, NhatKy_ViPham!E:E, "10_Tin_A", NhatKy_ViPham!F:F, B22, NhatKy_ViPham!C:C, "T33") - SUMIFS(NhatKy_ViPham!K:K, NhatKy_ViPham!E:E, "10_Tin_A", NhatKy_ViPham!F:F, B22, NhatKy_ViPham!C:C, "T33")</f>
        <v>100</v>
      </c>
      <c r="AY22" s="6">
        <f>100 + SUMIFS(NhatKy_ViPham!J:J, NhatKy_ViPham!E:E, "10_Tin_A", NhatKy_ViPham!F:F, B22, NhatKy_ViPham!C:C, "T34") - SUMIFS(NhatKy_ViPham!K:K, NhatKy_ViPham!E:E, "10_Tin_A", NhatKy_ViPham!F:F, B22, NhatKy_ViPham!C:C, "T34")</f>
        <v>100</v>
      </c>
      <c r="AZ22" s="6">
        <f>100 + SUMIFS(NhatKy_ViPham!J:J, NhatKy_ViPham!E:E, "10_Tin_A", NhatKy_ViPham!F:F, B22, NhatKy_ViPham!C:C, "T35") - SUMIFS(NhatKy_ViPham!K:K, NhatKy_ViPham!E:E, "10_Tin_A", NhatKy_ViPham!F:F, B22, NhatKy_ViPham!C:C, "T35")</f>
        <v>100</v>
      </c>
      <c r="BA22" s="12">
        <f t="shared" si="0"/>
        <v>100</v>
      </c>
      <c r="BB22" s="11" t="s">
        <v>430</v>
      </c>
      <c r="BC22" s="16" t="str">
        <f t="shared" si="1"/>
        <v>Tốt</v>
      </c>
      <c r="BD22" s="15" t="str">
        <f t="shared" si="2"/>
        <v>🟢 BÌNH THƯỜNG</v>
      </c>
    </row>
    <row r="23" spans="1:56" x14ac:dyDescent="0.25">
      <c r="A23" s="4">
        <v>15</v>
      </c>
      <c r="B23" s="10" t="s">
        <v>878</v>
      </c>
      <c r="C23" s="4" t="s">
        <v>643</v>
      </c>
      <c r="D23" s="4" t="s">
        <v>435</v>
      </c>
      <c r="E23" s="11" t="s">
        <v>430</v>
      </c>
      <c r="F23" s="7">
        <f>SUMIFS(NhatKy_ViPham!K:K, NhatKy_ViPham!E:E, "10_Tin_A", NhatKy_ViPham!F:F, B23, NhatKy_ViPham!H:H, "L01")</f>
        <v>0</v>
      </c>
      <c r="G23" s="7">
        <f>SUMIFS(NhatKy_ViPham!K:K, NhatKy_ViPham!E:E, "10_Tin_A", NhatKy_ViPham!F:F, B23, NhatKy_ViPham!H:H, "L02")</f>
        <v>0</v>
      </c>
      <c r="H23" s="7">
        <f>SUMIFS(NhatKy_ViPham!K:K, NhatKy_ViPham!E:E, "10_Tin_A", NhatKy_ViPham!F:F, B23, NhatKy_ViPham!H:H, "L03")</f>
        <v>0</v>
      </c>
      <c r="I23" s="7">
        <f>SUMIFS(NhatKy_ViPham!K:K, NhatKy_ViPham!E:E, "10_Tin_A", NhatKy_ViPham!F:F, B23, NhatKy_ViPham!H:H, "L04")</f>
        <v>0</v>
      </c>
      <c r="J23" s="7">
        <f>SUMIFS(NhatKy_ViPham!K:K, NhatKy_ViPham!E:E, "10_Tin_A", NhatKy_ViPham!F:F, B23, NhatKy_ViPham!H:H, "L05")</f>
        <v>0</v>
      </c>
      <c r="K23" s="7">
        <f>SUMIFS(NhatKy_ViPham!K:K, NhatKy_ViPham!E:E, "10_Tin_A", NhatKy_ViPham!F:F, B23, NhatKy_ViPham!H:H, "L06")</f>
        <v>0</v>
      </c>
      <c r="L23" s="7">
        <f>SUMIFS(NhatKy_ViPham!K:K, NhatKy_ViPham!E:E, "10_Tin_A", NhatKy_ViPham!F:F, B23, NhatKy_ViPham!H:H, "L07")</f>
        <v>0</v>
      </c>
      <c r="M23" s="7">
        <f>SUMIFS(NhatKy_ViPham!K:K, NhatKy_ViPham!E:E, "10_Tin_A", NhatKy_ViPham!F:F, B23, NhatKy_ViPham!H:H, "L08")</f>
        <v>0</v>
      </c>
      <c r="N23" s="7">
        <f>SUMIFS(NhatKy_ViPham!K:K, NhatKy_ViPham!E:E, "10_Tin_A", NhatKy_ViPham!F:F, B23, NhatKy_ViPham!H:H, "L09")</f>
        <v>0</v>
      </c>
      <c r="O23" s="7">
        <f>SUMIFS(NhatKy_ViPham!K:K, NhatKy_ViPham!E:E, "10_Tin_A", NhatKy_ViPham!F:F, B23, NhatKy_ViPham!H:H, "L10")</f>
        <v>0</v>
      </c>
      <c r="P23" s="12">
        <f>SUMIFS(NhatKy_ViPham!J:J, NhatKy_ViPham!E:E, "10_Tin_A", NhatKy_ViPham!F:F, B23)</f>
        <v>0</v>
      </c>
      <c r="Q23" s="13">
        <f>SUMIFS(NhatKy_ViPham!K:K, NhatKy_ViPham!E:E, "10_Tin_A", NhatKy_ViPham!F:F, B23)</f>
        <v>0</v>
      </c>
      <c r="R23" s="7">
        <f>100 + SUMIFS(NhatKy_ViPham!J:J, NhatKy_ViPham!E:E, "10_Tin_A", NhatKy_ViPham!F:F, B23, NhatKy_ViPham!C:C, "T1") - SUMIFS(NhatKy_ViPham!K:K, NhatKy_ViPham!E:E, "10_Tin_A", NhatKy_ViPham!F:F, B23, NhatKy_ViPham!C:C, "T1")</f>
        <v>100</v>
      </c>
      <c r="S23" s="7">
        <f>100 + SUMIFS(NhatKy_ViPham!J:J, NhatKy_ViPham!E:E, "10_Tin_A", NhatKy_ViPham!F:F, B23, NhatKy_ViPham!C:C, "T2") - SUMIFS(NhatKy_ViPham!K:K, NhatKy_ViPham!E:E, "10_Tin_A", NhatKy_ViPham!F:F, B23, NhatKy_ViPham!C:C, "T2")</f>
        <v>100</v>
      </c>
      <c r="T23" s="7">
        <f>100 + SUMIFS(NhatKy_ViPham!J:J, NhatKy_ViPham!E:E, "10_Tin_A", NhatKy_ViPham!F:F, B23, NhatKy_ViPham!C:C, "T3") - SUMIFS(NhatKy_ViPham!K:K, NhatKy_ViPham!E:E, "10_Tin_A", NhatKy_ViPham!F:F, B23, NhatKy_ViPham!C:C, "T3")</f>
        <v>100</v>
      </c>
      <c r="U23" s="7">
        <f>100 + SUMIFS(NhatKy_ViPham!J:J, NhatKy_ViPham!E:E, "10_Tin_A", NhatKy_ViPham!F:F, B23, NhatKy_ViPham!C:C, "T4") - SUMIFS(NhatKy_ViPham!K:K, NhatKy_ViPham!E:E, "10_Tin_A", NhatKy_ViPham!F:F, B23, NhatKy_ViPham!C:C, "T4")</f>
        <v>100</v>
      </c>
      <c r="V23" s="7">
        <f>100 + SUMIFS(NhatKy_ViPham!J:J, NhatKy_ViPham!E:E, "10_Tin_A", NhatKy_ViPham!F:F, B23, NhatKy_ViPham!C:C, "T5") - SUMIFS(NhatKy_ViPham!K:K, NhatKy_ViPham!E:E, "10_Tin_A", NhatKy_ViPham!F:F, B23, NhatKy_ViPham!C:C, "T5")</f>
        <v>100</v>
      </c>
      <c r="W23" s="7">
        <f>100 + SUMIFS(NhatKy_ViPham!J:J, NhatKy_ViPham!E:E, "10_Tin_A", NhatKy_ViPham!F:F, B23, NhatKy_ViPham!C:C, "T6") - SUMIFS(NhatKy_ViPham!K:K, NhatKy_ViPham!E:E, "10_Tin_A", NhatKy_ViPham!F:F, B23, NhatKy_ViPham!C:C, "T6")</f>
        <v>100</v>
      </c>
      <c r="X23" s="7">
        <f>100 + SUMIFS(NhatKy_ViPham!J:J, NhatKy_ViPham!E:E, "10_Tin_A", NhatKy_ViPham!F:F, B23, NhatKy_ViPham!C:C, "T7") - SUMIFS(NhatKy_ViPham!K:K, NhatKy_ViPham!E:E, "10_Tin_A", NhatKy_ViPham!F:F, B23, NhatKy_ViPham!C:C, "T7")</f>
        <v>100</v>
      </c>
      <c r="Y23" s="7">
        <f>100 + SUMIFS(NhatKy_ViPham!J:J, NhatKy_ViPham!E:E, "10_Tin_A", NhatKy_ViPham!F:F, B23, NhatKy_ViPham!C:C, "T8") - SUMIFS(NhatKy_ViPham!K:K, NhatKy_ViPham!E:E, "10_Tin_A", NhatKy_ViPham!F:F, B23, NhatKy_ViPham!C:C, "T8")</f>
        <v>100</v>
      </c>
      <c r="Z23" s="7">
        <f>100 + SUMIFS(NhatKy_ViPham!J:J, NhatKy_ViPham!E:E, "10_Tin_A", NhatKy_ViPham!F:F, B23, NhatKy_ViPham!C:C, "T9") - SUMIFS(NhatKy_ViPham!K:K, NhatKy_ViPham!E:E, "10_Tin_A", NhatKy_ViPham!F:F, B23, NhatKy_ViPham!C:C, "T9")</f>
        <v>100</v>
      </c>
      <c r="AA23" s="7">
        <f>100 + SUMIFS(NhatKy_ViPham!J:J, NhatKy_ViPham!E:E, "10_Tin_A", NhatKy_ViPham!F:F, B23, NhatKy_ViPham!C:C, "T10") - SUMIFS(NhatKy_ViPham!K:K, NhatKy_ViPham!E:E, "10_Tin_A", NhatKy_ViPham!F:F, B23, NhatKy_ViPham!C:C, "T10")</f>
        <v>100</v>
      </c>
      <c r="AB23" s="7">
        <f>100 + SUMIFS(NhatKy_ViPham!J:J, NhatKy_ViPham!E:E, "10_Tin_A", NhatKy_ViPham!F:F, B23, NhatKy_ViPham!C:C, "T11") - SUMIFS(NhatKy_ViPham!K:K, NhatKy_ViPham!E:E, "10_Tin_A", NhatKy_ViPham!F:F, B23, NhatKy_ViPham!C:C, "T11")</f>
        <v>100</v>
      </c>
      <c r="AC23" s="7">
        <f>100 + SUMIFS(NhatKy_ViPham!J:J, NhatKy_ViPham!E:E, "10_Tin_A", NhatKy_ViPham!F:F, B23, NhatKy_ViPham!C:C, "T12") - SUMIFS(NhatKy_ViPham!K:K, NhatKy_ViPham!E:E, "10_Tin_A", NhatKy_ViPham!F:F, B23, NhatKy_ViPham!C:C, "T12")</f>
        <v>100</v>
      </c>
      <c r="AD23" s="7">
        <f>100 + SUMIFS(NhatKy_ViPham!J:J, NhatKy_ViPham!E:E, "10_Tin_A", NhatKy_ViPham!F:F, B23, NhatKy_ViPham!C:C, "T13") - SUMIFS(NhatKy_ViPham!K:K, NhatKy_ViPham!E:E, "10_Tin_A", NhatKy_ViPham!F:F, B23, NhatKy_ViPham!C:C, "T13")</f>
        <v>100</v>
      </c>
      <c r="AE23" s="7">
        <f>100 + SUMIFS(NhatKy_ViPham!J:J, NhatKy_ViPham!E:E, "10_Tin_A", NhatKy_ViPham!F:F, B23, NhatKy_ViPham!C:C, "T14") - SUMIFS(NhatKy_ViPham!K:K, NhatKy_ViPham!E:E, "10_Tin_A", NhatKy_ViPham!F:F, B23, NhatKy_ViPham!C:C, "T14")</f>
        <v>100</v>
      </c>
      <c r="AF23" s="7">
        <f>100 + SUMIFS(NhatKy_ViPham!J:J, NhatKy_ViPham!E:E, "10_Tin_A", NhatKy_ViPham!F:F, B23, NhatKy_ViPham!C:C, "T15") - SUMIFS(NhatKy_ViPham!K:K, NhatKy_ViPham!E:E, "10_Tin_A", NhatKy_ViPham!F:F, B23, NhatKy_ViPham!C:C, "T15")</f>
        <v>100</v>
      </c>
      <c r="AG23" s="7">
        <f>100 + SUMIFS(NhatKy_ViPham!J:J, NhatKy_ViPham!E:E, "10_Tin_A", NhatKy_ViPham!F:F, B23, NhatKy_ViPham!C:C, "T16") - SUMIFS(NhatKy_ViPham!K:K, NhatKy_ViPham!E:E, "10_Tin_A", NhatKy_ViPham!F:F, B23, NhatKy_ViPham!C:C, "T16")</f>
        <v>100</v>
      </c>
      <c r="AH23" s="7">
        <f>100 + SUMIFS(NhatKy_ViPham!J:J, NhatKy_ViPham!E:E, "10_Tin_A", NhatKy_ViPham!F:F, B23, NhatKy_ViPham!C:C, "T17") - SUMIFS(NhatKy_ViPham!K:K, NhatKy_ViPham!E:E, "10_Tin_A", NhatKy_ViPham!F:F, B23, NhatKy_ViPham!C:C, "T17")</f>
        <v>100</v>
      </c>
      <c r="AI23" s="7">
        <f>100 + SUMIFS(NhatKy_ViPham!J:J, NhatKy_ViPham!E:E, "10_Tin_A", NhatKy_ViPham!F:F, B23, NhatKy_ViPham!C:C, "T18") - SUMIFS(NhatKy_ViPham!K:K, NhatKy_ViPham!E:E, "10_Tin_A", NhatKy_ViPham!F:F, B23, NhatKy_ViPham!C:C, "T18")</f>
        <v>100</v>
      </c>
      <c r="AJ23" s="7">
        <f>100 + SUMIFS(NhatKy_ViPham!J:J, NhatKy_ViPham!E:E, "10_Tin_A", NhatKy_ViPham!F:F, B23, NhatKy_ViPham!C:C, "T19") - SUMIFS(NhatKy_ViPham!K:K, NhatKy_ViPham!E:E, "10_Tin_A", NhatKy_ViPham!F:F, B23, NhatKy_ViPham!C:C, "T19")</f>
        <v>100</v>
      </c>
      <c r="AK23" s="7">
        <f>100 + SUMIFS(NhatKy_ViPham!J:J, NhatKy_ViPham!E:E, "10_Tin_A", NhatKy_ViPham!F:F, B23, NhatKy_ViPham!C:C, "T20") - SUMIFS(NhatKy_ViPham!K:K, NhatKy_ViPham!E:E, "10_Tin_A", NhatKy_ViPham!F:F, B23, NhatKy_ViPham!C:C, "T20")</f>
        <v>100</v>
      </c>
      <c r="AL23" s="7">
        <f>100 + SUMIFS(NhatKy_ViPham!J:J, NhatKy_ViPham!E:E, "10_Tin_A", NhatKy_ViPham!F:F, B23, NhatKy_ViPham!C:C, "T21") - SUMIFS(NhatKy_ViPham!K:K, NhatKy_ViPham!E:E, "10_Tin_A", NhatKy_ViPham!F:F, B23, NhatKy_ViPham!C:C, "T21")</f>
        <v>100</v>
      </c>
      <c r="AM23" s="7">
        <f>100 + SUMIFS(NhatKy_ViPham!J:J, NhatKy_ViPham!E:E, "10_Tin_A", NhatKy_ViPham!F:F, B23, NhatKy_ViPham!C:C, "T22") - SUMIFS(NhatKy_ViPham!K:K, NhatKy_ViPham!E:E, "10_Tin_A", NhatKy_ViPham!F:F, B23, NhatKy_ViPham!C:C, "T22")</f>
        <v>100</v>
      </c>
      <c r="AN23" s="7">
        <f>100 + SUMIFS(NhatKy_ViPham!J:J, NhatKy_ViPham!E:E, "10_Tin_A", NhatKy_ViPham!F:F, B23, NhatKy_ViPham!C:C, "T23") - SUMIFS(NhatKy_ViPham!K:K, NhatKy_ViPham!E:E, "10_Tin_A", NhatKy_ViPham!F:F, B23, NhatKy_ViPham!C:C, "T23")</f>
        <v>100</v>
      </c>
      <c r="AO23" s="7">
        <f>100 + SUMIFS(NhatKy_ViPham!J:J, NhatKy_ViPham!E:E, "10_Tin_A", NhatKy_ViPham!F:F, B23, NhatKy_ViPham!C:C, "T24") - SUMIFS(NhatKy_ViPham!K:K, NhatKy_ViPham!E:E, "10_Tin_A", NhatKy_ViPham!F:F, B23, NhatKy_ViPham!C:C, "T24")</f>
        <v>100</v>
      </c>
      <c r="AP23" s="7">
        <f>100 + SUMIFS(NhatKy_ViPham!J:J, NhatKy_ViPham!E:E, "10_Tin_A", NhatKy_ViPham!F:F, B23, NhatKy_ViPham!C:C, "T25") - SUMIFS(NhatKy_ViPham!K:K, NhatKy_ViPham!E:E, "10_Tin_A", NhatKy_ViPham!F:F, B23, NhatKy_ViPham!C:C, "T25")</f>
        <v>100</v>
      </c>
      <c r="AQ23" s="7">
        <f>100 + SUMIFS(NhatKy_ViPham!J:J, NhatKy_ViPham!E:E, "10_Tin_A", NhatKy_ViPham!F:F, B23, NhatKy_ViPham!C:C, "T26") - SUMIFS(NhatKy_ViPham!K:K, NhatKy_ViPham!E:E, "10_Tin_A", NhatKy_ViPham!F:F, B23, NhatKy_ViPham!C:C, "T26")</f>
        <v>100</v>
      </c>
      <c r="AR23" s="7">
        <f>100 + SUMIFS(NhatKy_ViPham!J:J, NhatKy_ViPham!E:E, "10_Tin_A", NhatKy_ViPham!F:F, B23, NhatKy_ViPham!C:C, "T27") - SUMIFS(NhatKy_ViPham!K:K, NhatKy_ViPham!E:E, "10_Tin_A", NhatKy_ViPham!F:F, B23, NhatKy_ViPham!C:C, "T27")</f>
        <v>100</v>
      </c>
      <c r="AS23" s="7">
        <f>100 + SUMIFS(NhatKy_ViPham!J:J, NhatKy_ViPham!E:E, "10_Tin_A", NhatKy_ViPham!F:F, B23, NhatKy_ViPham!C:C, "T28") - SUMIFS(NhatKy_ViPham!K:K, NhatKy_ViPham!E:E, "10_Tin_A", NhatKy_ViPham!F:F, B23, NhatKy_ViPham!C:C, "T28")</f>
        <v>100</v>
      </c>
      <c r="AT23" s="7">
        <f>100 + SUMIFS(NhatKy_ViPham!J:J, NhatKy_ViPham!E:E, "10_Tin_A", NhatKy_ViPham!F:F, B23, NhatKy_ViPham!C:C, "T29") - SUMIFS(NhatKy_ViPham!K:K, NhatKy_ViPham!E:E, "10_Tin_A", NhatKy_ViPham!F:F, B23, NhatKy_ViPham!C:C, "T29")</f>
        <v>100</v>
      </c>
      <c r="AU23" s="7">
        <f>100 + SUMIFS(NhatKy_ViPham!J:J, NhatKy_ViPham!E:E, "10_Tin_A", NhatKy_ViPham!F:F, B23, NhatKy_ViPham!C:C, "T30") - SUMIFS(NhatKy_ViPham!K:K, NhatKy_ViPham!E:E, "10_Tin_A", NhatKy_ViPham!F:F, B23, NhatKy_ViPham!C:C, "T30")</f>
        <v>100</v>
      </c>
      <c r="AV23" s="7">
        <f>100 + SUMIFS(NhatKy_ViPham!J:J, NhatKy_ViPham!E:E, "10_Tin_A", NhatKy_ViPham!F:F, B23, NhatKy_ViPham!C:C, "T31") - SUMIFS(NhatKy_ViPham!K:K, NhatKy_ViPham!E:E, "10_Tin_A", NhatKy_ViPham!F:F, B23, NhatKy_ViPham!C:C, "T31")</f>
        <v>100</v>
      </c>
      <c r="AW23" s="7">
        <f>100 + SUMIFS(NhatKy_ViPham!J:J, NhatKy_ViPham!E:E, "10_Tin_A", NhatKy_ViPham!F:F, B23, NhatKy_ViPham!C:C, "T32") - SUMIFS(NhatKy_ViPham!K:K, NhatKy_ViPham!E:E, "10_Tin_A", NhatKy_ViPham!F:F, B23, NhatKy_ViPham!C:C, "T32")</f>
        <v>100</v>
      </c>
      <c r="AX23" s="7">
        <f>100 + SUMIFS(NhatKy_ViPham!J:J, NhatKy_ViPham!E:E, "10_Tin_A", NhatKy_ViPham!F:F, B23, NhatKy_ViPham!C:C, "T33") - SUMIFS(NhatKy_ViPham!K:K, NhatKy_ViPham!E:E, "10_Tin_A", NhatKy_ViPham!F:F, B23, NhatKy_ViPham!C:C, "T33")</f>
        <v>100</v>
      </c>
      <c r="AY23" s="7">
        <f>100 + SUMIFS(NhatKy_ViPham!J:J, NhatKy_ViPham!E:E, "10_Tin_A", NhatKy_ViPham!F:F, B23, NhatKy_ViPham!C:C, "T34") - SUMIFS(NhatKy_ViPham!K:K, NhatKy_ViPham!E:E, "10_Tin_A", NhatKy_ViPham!F:F, B23, NhatKy_ViPham!C:C, "T34")</f>
        <v>100</v>
      </c>
      <c r="AZ23" s="7">
        <f>100 + SUMIFS(NhatKy_ViPham!J:J, NhatKy_ViPham!E:E, "10_Tin_A", NhatKy_ViPham!F:F, B23, NhatKy_ViPham!C:C, "T35") - SUMIFS(NhatKy_ViPham!K:K, NhatKy_ViPham!E:E, "10_Tin_A", NhatKy_ViPham!F:F, B23, NhatKy_ViPham!C:C, "T35")</f>
        <v>100</v>
      </c>
      <c r="BA23" s="12">
        <f t="shared" si="0"/>
        <v>100</v>
      </c>
      <c r="BB23" s="11" t="s">
        <v>430</v>
      </c>
      <c r="BC23" s="14" t="str">
        <f t="shared" si="1"/>
        <v>Tốt</v>
      </c>
      <c r="BD23" s="10" t="str">
        <f t="shared" si="2"/>
        <v>🟢 BÌNH THƯỜNG</v>
      </c>
    </row>
    <row r="24" spans="1:56" x14ac:dyDescent="0.25">
      <c r="A24" s="5">
        <v>16</v>
      </c>
      <c r="B24" s="15" t="s">
        <v>879</v>
      </c>
      <c r="C24" s="5" t="s">
        <v>522</v>
      </c>
      <c r="D24" s="5" t="s">
        <v>429</v>
      </c>
      <c r="E24" s="11" t="s">
        <v>430</v>
      </c>
      <c r="F24" s="6">
        <f>SUMIFS(NhatKy_ViPham!K:K, NhatKy_ViPham!E:E, "10_Tin_A", NhatKy_ViPham!F:F, B24, NhatKy_ViPham!H:H, "L01")</f>
        <v>0</v>
      </c>
      <c r="G24" s="6">
        <f>SUMIFS(NhatKy_ViPham!K:K, NhatKy_ViPham!E:E, "10_Tin_A", NhatKy_ViPham!F:F, B24, NhatKy_ViPham!H:H, "L02")</f>
        <v>0</v>
      </c>
      <c r="H24" s="6">
        <f>SUMIFS(NhatKy_ViPham!K:K, NhatKy_ViPham!E:E, "10_Tin_A", NhatKy_ViPham!F:F, B24, NhatKy_ViPham!H:H, "L03")</f>
        <v>0</v>
      </c>
      <c r="I24" s="6">
        <f>SUMIFS(NhatKy_ViPham!K:K, NhatKy_ViPham!E:E, "10_Tin_A", NhatKy_ViPham!F:F, B24, NhatKy_ViPham!H:H, "L04")</f>
        <v>0</v>
      </c>
      <c r="J24" s="6">
        <f>SUMIFS(NhatKy_ViPham!K:K, NhatKy_ViPham!E:E, "10_Tin_A", NhatKy_ViPham!F:F, B24, NhatKy_ViPham!H:H, "L05")</f>
        <v>0</v>
      </c>
      <c r="K24" s="6">
        <f>SUMIFS(NhatKy_ViPham!K:K, NhatKy_ViPham!E:E, "10_Tin_A", NhatKy_ViPham!F:F, B24, NhatKy_ViPham!H:H, "L06")</f>
        <v>0</v>
      </c>
      <c r="L24" s="6">
        <f>SUMIFS(NhatKy_ViPham!K:K, NhatKy_ViPham!E:E, "10_Tin_A", NhatKy_ViPham!F:F, B24, NhatKy_ViPham!H:H, "L07")</f>
        <v>0</v>
      </c>
      <c r="M24" s="6">
        <f>SUMIFS(NhatKy_ViPham!K:K, NhatKy_ViPham!E:E, "10_Tin_A", NhatKy_ViPham!F:F, B24, NhatKy_ViPham!H:H, "L08")</f>
        <v>0</v>
      </c>
      <c r="N24" s="6">
        <f>SUMIFS(NhatKy_ViPham!K:K, NhatKy_ViPham!E:E, "10_Tin_A", NhatKy_ViPham!F:F, B24, NhatKy_ViPham!H:H, "L09")</f>
        <v>0</v>
      </c>
      <c r="O24" s="6">
        <f>SUMIFS(NhatKy_ViPham!K:K, NhatKy_ViPham!E:E, "10_Tin_A", NhatKy_ViPham!F:F, B24, NhatKy_ViPham!H:H, "L10")</f>
        <v>0</v>
      </c>
      <c r="P24" s="12">
        <f>SUMIFS(NhatKy_ViPham!J:J, NhatKy_ViPham!E:E, "10_Tin_A", NhatKy_ViPham!F:F, B24)</f>
        <v>0</v>
      </c>
      <c r="Q24" s="13">
        <f>SUMIFS(NhatKy_ViPham!K:K, NhatKy_ViPham!E:E, "10_Tin_A", NhatKy_ViPham!F:F, B24)</f>
        <v>0</v>
      </c>
      <c r="R24" s="6">
        <f>100 + SUMIFS(NhatKy_ViPham!J:J, NhatKy_ViPham!E:E, "10_Tin_A", NhatKy_ViPham!F:F, B24, NhatKy_ViPham!C:C, "T1") - SUMIFS(NhatKy_ViPham!K:K, NhatKy_ViPham!E:E, "10_Tin_A", NhatKy_ViPham!F:F, B24, NhatKy_ViPham!C:C, "T1")</f>
        <v>100</v>
      </c>
      <c r="S24" s="6">
        <f>100 + SUMIFS(NhatKy_ViPham!J:J, NhatKy_ViPham!E:E, "10_Tin_A", NhatKy_ViPham!F:F, B24, NhatKy_ViPham!C:C, "T2") - SUMIFS(NhatKy_ViPham!K:K, NhatKy_ViPham!E:E, "10_Tin_A", NhatKy_ViPham!F:F, B24, NhatKy_ViPham!C:C, "T2")</f>
        <v>100</v>
      </c>
      <c r="T24" s="6">
        <f>100 + SUMIFS(NhatKy_ViPham!J:J, NhatKy_ViPham!E:E, "10_Tin_A", NhatKy_ViPham!F:F, B24, NhatKy_ViPham!C:C, "T3") - SUMIFS(NhatKy_ViPham!K:K, NhatKy_ViPham!E:E, "10_Tin_A", NhatKy_ViPham!F:F, B24, NhatKy_ViPham!C:C, "T3")</f>
        <v>100</v>
      </c>
      <c r="U24" s="6">
        <f>100 + SUMIFS(NhatKy_ViPham!J:J, NhatKy_ViPham!E:E, "10_Tin_A", NhatKy_ViPham!F:F, B24, NhatKy_ViPham!C:C, "T4") - SUMIFS(NhatKy_ViPham!K:K, NhatKy_ViPham!E:E, "10_Tin_A", NhatKy_ViPham!F:F, B24, NhatKy_ViPham!C:C, "T4")</f>
        <v>100</v>
      </c>
      <c r="V24" s="6">
        <f>100 + SUMIFS(NhatKy_ViPham!J:J, NhatKy_ViPham!E:E, "10_Tin_A", NhatKy_ViPham!F:F, B24, NhatKy_ViPham!C:C, "T5") - SUMIFS(NhatKy_ViPham!K:K, NhatKy_ViPham!E:E, "10_Tin_A", NhatKy_ViPham!F:F, B24, NhatKy_ViPham!C:C, "T5")</f>
        <v>100</v>
      </c>
      <c r="W24" s="6">
        <f>100 + SUMIFS(NhatKy_ViPham!J:J, NhatKy_ViPham!E:E, "10_Tin_A", NhatKy_ViPham!F:F, B24, NhatKy_ViPham!C:C, "T6") - SUMIFS(NhatKy_ViPham!K:K, NhatKy_ViPham!E:E, "10_Tin_A", NhatKy_ViPham!F:F, B24, NhatKy_ViPham!C:C, "T6")</f>
        <v>100</v>
      </c>
      <c r="X24" s="6">
        <f>100 + SUMIFS(NhatKy_ViPham!J:J, NhatKy_ViPham!E:E, "10_Tin_A", NhatKy_ViPham!F:F, B24, NhatKy_ViPham!C:C, "T7") - SUMIFS(NhatKy_ViPham!K:K, NhatKy_ViPham!E:E, "10_Tin_A", NhatKy_ViPham!F:F, B24, NhatKy_ViPham!C:C, "T7")</f>
        <v>100</v>
      </c>
      <c r="Y24" s="6">
        <f>100 + SUMIFS(NhatKy_ViPham!J:J, NhatKy_ViPham!E:E, "10_Tin_A", NhatKy_ViPham!F:F, B24, NhatKy_ViPham!C:C, "T8") - SUMIFS(NhatKy_ViPham!K:K, NhatKy_ViPham!E:E, "10_Tin_A", NhatKy_ViPham!F:F, B24, NhatKy_ViPham!C:C, "T8")</f>
        <v>100</v>
      </c>
      <c r="Z24" s="6">
        <f>100 + SUMIFS(NhatKy_ViPham!J:J, NhatKy_ViPham!E:E, "10_Tin_A", NhatKy_ViPham!F:F, B24, NhatKy_ViPham!C:C, "T9") - SUMIFS(NhatKy_ViPham!K:K, NhatKy_ViPham!E:E, "10_Tin_A", NhatKy_ViPham!F:F, B24, NhatKy_ViPham!C:C, "T9")</f>
        <v>100</v>
      </c>
      <c r="AA24" s="6">
        <f>100 + SUMIFS(NhatKy_ViPham!J:J, NhatKy_ViPham!E:E, "10_Tin_A", NhatKy_ViPham!F:F, B24, NhatKy_ViPham!C:C, "T10") - SUMIFS(NhatKy_ViPham!K:K, NhatKy_ViPham!E:E, "10_Tin_A", NhatKy_ViPham!F:F, B24, NhatKy_ViPham!C:C, "T10")</f>
        <v>100</v>
      </c>
      <c r="AB24" s="6">
        <f>100 + SUMIFS(NhatKy_ViPham!J:J, NhatKy_ViPham!E:E, "10_Tin_A", NhatKy_ViPham!F:F, B24, NhatKy_ViPham!C:C, "T11") - SUMIFS(NhatKy_ViPham!K:K, NhatKy_ViPham!E:E, "10_Tin_A", NhatKy_ViPham!F:F, B24, NhatKy_ViPham!C:C, "T11")</f>
        <v>100</v>
      </c>
      <c r="AC24" s="6">
        <f>100 + SUMIFS(NhatKy_ViPham!J:J, NhatKy_ViPham!E:E, "10_Tin_A", NhatKy_ViPham!F:F, B24, NhatKy_ViPham!C:C, "T12") - SUMIFS(NhatKy_ViPham!K:K, NhatKy_ViPham!E:E, "10_Tin_A", NhatKy_ViPham!F:F, B24, NhatKy_ViPham!C:C, "T12")</f>
        <v>100</v>
      </c>
      <c r="AD24" s="6">
        <f>100 + SUMIFS(NhatKy_ViPham!J:J, NhatKy_ViPham!E:E, "10_Tin_A", NhatKy_ViPham!F:F, B24, NhatKy_ViPham!C:C, "T13") - SUMIFS(NhatKy_ViPham!K:K, NhatKy_ViPham!E:E, "10_Tin_A", NhatKy_ViPham!F:F, B24, NhatKy_ViPham!C:C, "T13")</f>
        <v>100</v>
      </c>
      <c r="AE24" s="6">
        <f>100 + SUMIFS(NhatKy_ViPham!J:J, NhatKy_ViPham!E:E, "10_Tin_A", NhatKy_ViPham!F:F, B24, NhatKy_ViPham!C:C, "T14") - SUMIFS(NhatKy_ViPham!K:K, NhatKy_ViPham!E:E, "10_Tin_A", NhatKy_ViPham!F:F, B24, NhatKy_ViPham!C:C, "T14")</f>
        <v>100</v>
      </c>
      <c r="AF24" s="6">
        <f>100 + SUMIFS(NhatKy_ViPham!J:J, NhatKy_ViPham!E:E, "10_Tin_A", NhatKy_ViPham!F:F, B24, NhatKy_ViPham!C:C, "T15") - SUMIFS(NhatKy_ViPham!K:K, NhatKy_ViPham!E:E, "10_Tin_A", NhatKy_ViPham!F:F, B24, NhatKy_ViPham!C:C, "T15")</f>
        <v>100</v>
      </c>
      <c r="AG24" s="6">
        <f>100 + SUMIFS(NhatKy_ViPham!J:J, NhatKy_ViPham!E:E, "10_Tin_A", NhatKy_ViPham!F:F, B24, NhatKy_ViPham!C:C, "T16") - SUMIFS(NhatKy_ViPham!K:K, NhatKy_ViPham!E:E, "10_Tin_A", NhatKy_ViPham!F:F, B24, NhatKy_ViPham!C:C, "T16")</f>
        <v>100</v>
      </c>
      <c r="AH24" s="6">
        <f>100 + SUMIFS(NhatKy_ViPham!J:J, NhatKy_ViPham!E:E, "10_Tin_A", NhatKy_ViPham!F:F, B24, NhatKy_ViPham!C:C, "T17") - SUMIFS(NhatKy_ViPham!K:K, NhatKy_ViPham!E:E, "10_Tin_A", NhatKy_ViPham!F:F, B24, NhatKy_ViPham!C:C, "T17")</f>
        <v>100</v>
      </c>
      <c r="AI24" s="6">
        <f>100 + SUMIFS(NhatKy_ViPham!J:J, NhatKy_ViPham!E:E, "10_Tin_A", NhatKy_ViPham!F:F, B24, NhatKy_ViPham!C:C, "T18") - SUMIFS(NhatKy_ViPham!K:K, NhatKy_ViPham!E:E, "10_Tin_A", NhatKy_ViPham!F:F, B24, NhatKy_ViPham!C:C, "T18")</f>
        <v>100</v>
      </c>
      <c r="AJ24" s="6">
        <f>100 + SUMIFS(NhatKy_ViPham!J:J, NhatKy_ViPham!E:E, "10_Tin_A", NhatKy_ViPham!F:F, B24, NhatKy_ViPham!C:C, "T19") - SUMIFS(NhatKy_ViPham!K:K, NhatKy_ViPham!E:E, "10_Tin_A", NhatKy_ViPham!F:F, B24, NhatKy_ViPham!C:C, "T19")</f>
        <v>100</v>
      </c>
      <c r="AK24" s="6">
        <f>100 + SUMIFS(NhatKy_ViPham!J:J, NhatKy_ViPham!E:E, "10_Tin_A", NhatKy_ViPham!F:F, B24, NhatKy_ViPham!C:C, "T20") - SUMIFS(NhatKy_ViPham!K:K, NhatKy_ViPham!E:E, "10_Tin_A", NhatKy_ViPham!F:F, B24, NhatKy_ViPham!C:C, "T20")</f>
        <v>100</v>
      </c>
      <c r="AL24" s="6">
        <f>100 + SUMIFS(NhatKy_ViPham!J:J, NhatKy_ViPham!E:E, "10_Tin_A", NhatKy_ViPham!F:F, B24, NhatKy_ViPham!C:C, "T21") - SUMIFS(NhatKy_ViPham!K:K, NhatKy_ViPham!E:E, "10_Tin_A", NhatKy_ViPham!F:F, B24, NhatKy_ViPham!C:C, "T21")</f>
        <v>100</v>
      </c>
      <c r="AM24" s="6">
        <f>100 + SUMIFS(NhatKy_ViPham!J:J, NhatKy_ViPham!E:E, "10_Tin_A", NhatKy_ViPham!F:F, B24, NhatKy_ViPham!C:C, "T22") - SUMIFS(NhatKy_ViPham!K:K, NhatKy_ViPham!E:E, "10_Tin_A", NhatKy_ViPham!F:F, B24, NhatKy_ViPham!C:C, "T22")</f>
        <v>100</v>
      </c>
      <c r="AN24" s="6">
        <f>100 + SUMIFS(NhatKy_ViPham!J:J, NhatKy_ViPham!E:E, "10_Tin_A", NhatKy_ViPham!F:F, B24, NhatKy_ViPham!C:C, "T23") - SUMIFS(NhatKy_ViPham!K:K, NhatKy_ViPham!E:E, "10_Tin_A", NhatKy_ViPham!F:F, B24, NhatKy_ViPham!C:C, "T23")</f>
        <v>100</v>
      </c>
      <c r="AO24" s="6">
        <f>100 + SUMIFS(NhatKy_ViPham!J:J, NhatKy_ViPham!E:E, "10_Tin_A", NhatKy_ViPham!F:F, B24, NhatKy_ViPham!C:C, "T24") - SUMIFS(NhatKy_ViPham!K:K, NhatKy_ViPham!E:E, "10_Tin_A", NhatKy_ViPham!F:F, B24, NhatKy_ViPham!C:C, "T24")</f>
        <v>100</v>
      </c>
      <c r="AP24" s="6">
        <f>100 + SUMIFS(NhatKy_ViPham!J:J, NhatKy_ViPham!E:E, "10_Tin_A", NhatKy_ViPham!F:F, B24, NhatKy_ViPham!C:C, "T25") - SUMIFS(NhatKy_ViPham!K:K, NhatKy_ViPham!E:E, "10_Tin_A", NhatKy_ViPham!F:F, B24, NhatKy_ViPham!C:C, "T25")</f>
        <v>100</v>
      </c>
      <c r="AQ24" s="6">
        <f>100 + SUMIFS(NhatKy_ViPham!J:J, NhatKy_ViPham!E:E, "10_Tin_A", NhatKy_ViPham!F:F, B24, NhatKy_ViPham!C:C, "T26") - SUMIFS(NhatKy_ViPham!K:K, NhatKy_ViPham!E:E, "10_Tin_A", NhatKy_ViPham!F:F, B24, NhatKy_ViPham!C:C, "T26")</f>
        <v>100</v>
      </c>
      <c r="AR24" s="6">
        <f>100 + SUMIFS(NhatKy_ViPham!J:J, NhatKy_ViPham!E:E, "10_Tin_A", NhatKy_ViPham!F:F, B24, NhatKy_ViPham!C:C, "T27") - SUMIFS(NhatKy_ViPham!K:K, NhatKy_ViPham!E:E, "10_Tin_A", NhatKy_ViPham!F:F, B24, NhatKy_ViPham!C:C, "T27")</f>
        <v>100</v>
      </c>
      <c r="AS24" s="6">
        <f>100 + SUMIFS(NhatKy_ViPham!J:J, NhatKy_ViPham!E:E, "10_Tin_A", NhatKy_ViPham!F:F, B24, NhatKy_ViPham!C:C, "T28") - SUMIFS(NhatKy_ViPham!K:K, NhatKy_ViPham!E:E, "10_Tin_A", NhatKy_ViPham!F:F, B24, NhatKy_ViPham!C:C, "T28")</f>
        <v>100</v>
      </c>
      <c r="AT24" s="6">
        <f>100 + SUMIFS(NhatKy_ViPham!J:J, NhatKy_ViPham!E:E, "10_Tin_A", NhatKy_ViPham!F:F, B24, NhatKy_ViPham!C:C, "T29") - SUMIFS(NhatKy_ViPham!K:K, NhatKy_ViPham!E:E, "10_Tin_A", NhatKy_ViPham!F:F, B24, NhatKy_ViPham!C:C, "T29")</f>
        <v>100</v>
      </c>
      <c r="AU24" s="6">
        <f>100 + SUMIFS(NhatKy_ViPham!J:J, NhatKy_ViPham!E:E, "10_Tin_A", NhatKy_ViPham!F:F, B24, NhatKy_ViPham!C:C, "T30") - SUMIFS(NhatKy_ViPham!K:K, NhatKy_ViPham!E:E, "10_Tin_A", NhatKy_ViPham!F:F, B24, NhatKy_ViPham!C:C, "T30")</f>
        <v>100</v>
      </c>
      <c r="AV24" s="6">
        <f>100 + SUMIFS(NhatKy_ViPham!J:J, NhatKy_ViPham!E:E, "10_Tin_A", NhatKy_ViPham!F:F, B24, NhatKy_ViPham!C:C, "T31") - SUMIFS(NhatKy_ViPham!K:K, NhatKy_ViPham!E:E, "10_Tin_A", NhatKy_ViPham!F:F, B24, NhatKy_ViPham!C:C, "T31")</f>
        <v>100</v>
      </c>
      <c r="AW24" s="6">
        <f>100 + SUMIFS(NhatKy_ViPham!J:J, NhatKy_ViPham!E:E, "10_Tin_A", NhatKy_ViPham!F:F, B24, NhatKy_ViPham!C:C, "T32") - SUMIFS(NhatKy_ViPham!K:K, NhatKy_ViPham!E:E, "10_Tin_A", NhatKy_ViPham!F:F, B24, NhatKy_ViPham!C:C, "T32")</f>
        <v>100</v>
      </c>
      <c r="AX24" s="6">
        <f>100 + SUMIFS(NhatKy_ViPham!J:J, NhatKy_ViPham!E:E, "10_Tin_A", NhatKy_ViPham!F:F, B24, NhatKy_ViPham!C:C, "T33") - SUMIFS(NhatKy_ViPham!K:K, NhatKy_ViPham!E:E, "10_Tin_A", NhatKy_ViPham!F:F, B24, NhatKy_ViPham!C:C, "T33")</f>
        <v>100</v>
      </c>
      <c r="AY24" s="6">
        <f>100 + SUMIFS(NhatKy_ViPham!J:J, NhatKy_ViPham!E:E, "10_Tin_A", NhatKy_ViPham!F:F, B24, NhatKy_ViPham!C:C, "T34") - SUMIFS(NhatKy_ViPham!K:K, NhatKy_ViPham!E:E, "10_Tin_A", NhatKy_ViPham!F:F, B24, NhatKy_ViPham!C:C, "T34")</f>
        <v>100</v>
      </c>
      <c r="AZ24" s="6">
        <f>100 + SUMIFS(NhatKy_ViPham!J:J, NhatKy_ViPham!E:E, "10_Tin_A", NhatKy_ViPham!F:F, B24, NhatKy_ViPham!C:C, "T35") - SUMIFS(NhatKy_ViPham!K:K, NhatKy_ViPham!E:E, "10_Tin_A", NhatKy_ViPham!F:F, B24, NhatKy_ViPham!C:C, "T35")</f>
        <v>100</v>
      </c>
      <c r="BA24" s="12">
        <f t="shared" si="0"/>
        <v>100</v>
      </c>
      <c r="BB24" s="11" t="s">
        <v>430</v>
      </c>
      <c r="BC24" s="16" t="str">
        <f t="shared" si="1"/>
        <v>Tốt</v>
      </c>
      <c r="BD24" s="15" t="str">
        <f t="shared" si="2"/>
        <v>🟢 BÌNH THƯỜNG</v>
      </c>
    </row>
    <row r="25" spans="1:56" x14ac:dyDescent="0.25">
      <c r="A25" s="4">
        <v>17</v>
      </c>
      <c r="B25" s="10" t="s">
        <v>880</v>
      </c>
      <c r="C25" s="4" t="s">
        <v>881</v>
      </c>
      <c r="D25" s="4" t="s">
        <v>435</v>
      </c>
      <c r="E25" s="11" t="s">
        <v>430</v>
      </c>
      <c r="F25" s="7">
        <f>SUMIFS(NhatKy_ViPham!K:K, NhatKy_ViPham!E:E, "10_Tin_A", NhatKy_ViPham!F:F, B25, NhatKy_ViPham!H:H, "L01")</f>
        <v>0</v>
      </c>
      <c r="G25" s="7">
        <f>SUMIFS(NhatKy_ViPham!K:K, NhatKy_ViPham!E:E, "10_Tin_A", NhatKy_ViPham!F:F, B25, NhatKy_ViPham!H:H, "L02")</f>
        <v>0</v>
      </c>
      <c r="H25" s="7">
        <f>SUMIFS(NhatKy_ViPham!K:K, NhatKy_ViPham!E:E, "10_Tin_A", NhatKy_ViPham!F:F, B25, NhatKy_ViPham!H:H, "L03")</f>
        <v>0</v>
      </c>
      <c r="I25" s="7">
        <f>SUMIFS(NhatKy_ViPham!K:K, NhatKy_ViPham!E:E, "10_Tin_A", NhatKy_ViPham!F:F, B25, NhatKy_ViPham!H:H, "L04")</f>
        <v>0</v>
      </c>
      <c r="J25" s="7">
        <f>SUMIFS(NhatKy_ViPham!K:K, NhatKy_ViPham!E:E, "10_Tin_A", NhatKy_ViPham!F:F, B25, NhatKy_ViPham!H:H, "L05")</f>
        <v>0</v>
      </c>
      <c r="K25" s="7">
        <f>SUMIFS(NhatKy_ViPham!K:K, NhatKy_ViPham!E:E, "10_Tin_A", NhatKy_ViPham!F:F, B25, NhatKy_ViPham!H:H, "L06")</f>
        <v>0</v>
      </c>
      <c r="L25" s="7">
        <f>SUMIFS(NhatKy_ViPham!K:K, NhatKy_ViPham!E:E, "10_Tin_A", NhatKy_ViPham!F:F, B25, NhatKy_ViPham!H:H, "L07")</f>
        <v>0</v>
      </c>
      <c r="M25" s="7">
        <f>SUMIFS(NhatKy_ViPham!K:K, NhatKy_ViPham!E:E, "10_Tin_A", NhatKy_ViPham!F:F, B25, NhatKy_ViPham!H:H, "L08")</f>
        <v>0</v>
      </c>
      <c r="N25" s="7">
        <f>SUMIFS(NhatKy_ViPham!K:K, NhatKy_ViPham!E:E, "10_Tin_A", NhatKy_ViPham!F:F, B25, NhatKy_ViPham!H:H, "L09")</f>
        <v>0</v>
      </c>
      <c r="O25" s="7">
        <f>SUMIFS(NhatKy_ViPham!K:K, NhatKy_ViPham!E:E, "10_Tin_A", NhatKy_ViPham!F:F, B25, NhatKy_ViPham!H:H, "L10")</f>
        <v>0</v>
      </c>
      <c r="P25" s="12">
        <f>SUMIFS(NhatKy_ViPham!J:J, NhatKy_ViPham!E:E, "10_Tin_A", NhatKy_ViPham!F:F, B25)</f>
        <v>0</v>
      </c>
      <c r="Q25" s="13">
        <f>SUMIFS(NhatKy_ViPham!K:K, NhatKy_ViPham!E:E, "10_Tin_A", NhatKy_ViPham!F:F, B25)</f>
        <v>0</v>
      </c>
      <c r="R25" s="7">
        <f>100 + SUMIFS(NhatKy_ViPham!J:J, NhatKy_ViPham!E:E, "10_Tin_A", NhatKy_ViPham!F:F, B25, NhatKy_ViPham!C:C, "T1") - SUMIFS(NhatKy_ViPham!K:K, NhatKy_ViPham!E:E, "10_Tin_A", NhatKy_ViPham!F:F, B25, NhatKy_ViPham!C:C, "T1")</f>
        <v>100</v>
      </c>
      <c r="S25" s="7">
        <f>100 + SUMIFS(NhatKy_ViPham!J:J, NhatKy_ViPham!E:E, "10_Tin_A", NhatKy_ViPham!F:F, B25, NhatKy_ViPham!C:C, "T2") - SUMIFS(NhatKy_ViPham!K:K, NhatKy_ViPham!E:E, "10_Tin_A", NhatKy_ViPham!F:F, B25, NhatKy_ViPham!C:C, "T2")</f>
        <v>100</v>
      </c>
      <c r="T25" s="7">
        <f>100 + SUMIFS(NhatKy_ViPham!J:J, NhatKy_ViPham!E:E, "10_Tin_A", NhatKy_ViPham!F:F, B25, NhatKy_ViPham!C:C, "T3") - SUMIFS(NhatKy_ViPham!K:K, NhatKy_ViPham!E:E, "10_Tin_A", NhatKy_ViPham!F:F, B25, NhatKy_ViPham!C:C, "T3")</f>
        <v>100</v>
      </c>
      <c r="U25" s="7">
        <f>100 + SUMIFS(NhatKy_ViPham!J:J, NhatKy_ViPham!E:E, "10_Tin_A", NhatKy_ViPham!F:F, B25, NhatKy_ViPham!C:C, "T4") - SUMIFS(NhatKy_ViPham!K:K, NhatKy_ViPham!E:E, "10_Tin_A", NhatKy_ViPham!F:F, B25, NhatKy_ViPham!C:C, "T4")</f>
        <v>100</v>
      </c>
      <c r="V25" s="7">
        <f>100 + SUMIFS(NhatKy_ViPham!J:J, NhatKy_ViPham!E:E, "10_Tin_A", NhatKy_ViPham!F:F, B25, NhatKy_ViPham!C:C, "T5") - SUMIFS(NhatKy_ViPham!K:K, NhatKy_ViPham!E:E, "10_Tin_A", NhatKy_ViPham!F:F, B25, NhatKy_ViPham!C:C, "T5")</f>
        <v>100</v>
      </c>
      <c r="W25" s="7">
        <f>100 + SUMIFS(NhatKy_ViPham!J:J, NhatKy_ViPham!E:E, "10_Tin_A", NhatKy_ViPham!F:F, B25, NhatKy_ViPham!C:C, "T6") - SUMIFS(NhatKy_ViPham!K:K, NhatKy_ViPham!E:E, "10_Tin_A", NhatKy_ViPham!F:F, B25, NhatKy_ViPham!C:C, "T6")</f>
        <v>100</v>
      </c>
      <c r="X25" s="7">
        <f>100 + SUMIFS(NhatKy_ViPham!J:J, NhatKy_ViPham!E:E, "10_Tin_A", NhatKy_ViPham!F:F, B25, NhatKy_ViPham!C:C, "T7") - SUMIFS(NhatKy_ViPham!K:K, NhatKy_ViPham!E:E, "10_Tin_A", NhatKy_ViPham!F:F, B25, NhatKy_ViPham!C:C, "T7")</f>
        <v>100</v>
      </c>
      <c r="Y25" s="7">
        <f>100 + SUMIFS(NhatKy_ViPham!J:J, NhatKy_ViPham!E:E, "10_Tin_A", NhatKy_ViPham!F:F, B25, NhatKy_ViPham!C:C, "T8") - SUMIFS(NhatKy_ViPham!K:K, NhatKy_ViPham!E:E, "10_Tin_A", NhatKy_ViPham!F:F, B25, NhatKy_ViPham!C:C, "T8")</f>
        <v>100</v>
      </c>
      <c r="Z25" s="7">
        <f>100 + SUMIFS(NhatKy_ViPham!J:J, NhatKy_ViPham!E:E, "10_Tin_A", NhatKy_ViPham!F:F, B25, NhatKy_ViPham!C:C, "T9") - SUMIFS(NhatKy_ViPham!K:K, NhatKy_ViPham!E:E, "10_Tin_A", NhatKy_ViPham!F:F, B25, NhatKy_ViPham!C:C, "T9")</f>
        <v>100</v>
      </c>
      <c r="AA25" s="7">
        <f>100 + SUMIFS(NhatKy_ViPham!J:J, NhatKy_ViPham!E:E, "10_Tin_A", NhatKy_ViPham!F:F, B25, NhatKy_ViPham!C:C, "T10") - SUMIFS(NhatKy_ViPham!K:K, NhatKy_ViPham!E:E, "10_Tin_A", NhatKy_ViPham!F:F, B25, NhatKy_ViPham!C:C, "T10")</f>
        <v>100</v>
      </c>
      <c r="AB25" s="7">
        <f>100 + SUMIFS(NhatKy_ViPham!J:J, NhatKy_ViPham!E:E, "10_Tin_A", NhatKy_ViPham!F:F, B25, NhatKy_ViPham!C:C, "T11") - SUMIFS(NhatKy_ViPham!K:K, NhatKy_ViPham!E:E, "10_Tin_A", NhatKy_ViPham!F:F, B25, NhatKy_ViPham!C:C, "T11")</f>
        <v>100</v>
      </c>
      <c r="AC25" s="7">
        <f>100 + SUMIFS(NhatKy_ViPham!J:J, NhatKy_ViPham!E:E, "10_Tin_A", NhatKy_ViPham!F:F, B25, NhatKy_ViPham!C:C, "T12") - SUMIFS(NhatKy_ViPham!K:K, NhatKy_ViPham!E:E, "10_Tin_A", NhatKy_ViPham!F:F, B25, NhatKy_ViPham!C:C, "T12")</f>
        <v>100</v>
      </c>
      <c r="AD25" s="7">
        <f>100 + SUMIFS(NhatKy_ViPham!J:J, NhatKy_ViPham!E:E, "10_Tin_A", NhatKy_ViPham!F:F, B25, NhatKy_ViPham!C:C, "T13") - SUMIFS(NhatKy_ViPham!K:K, NhatKy_ViPham!E:E, "10_Tin_A", NhatKy_ViPham!F:F, B25, NhatKy_ViPham!C:C, "T13")</f>
        <v>100</v>
      </c>
      <c r="AE25" s="7">
        <f>100 + SUMIFS(NhatKy_ViPham!J:J, NhatKy_ViPham!E:E, "10_Tin_A", NhatKy_ViPham!F:F, B25, NhatKy_ViPham!C:C, "T14") - SUMIFS(NhatKy_ViPham!K:K, NhatKy_ViPham!E:E, "10_Tin_A", NhatKy_ViPham!F:F, B25, NhatKy_ViPham!C:C, "T14")</f>
        <v>100</v>
      </c>
      <c r="AF25" s="7">
        <f>100 + SUMIFS(NhatKy_ViPham!J:J, NhatKy_ViPham!E:E, "10_Tin_A", NhatKy_ViPham!F:F, B25, NhatKy_ViPham!C:C, "T15") - SUMIFS(NhatKy_ViPham!K:K, NhatKy_ViPham!E:E, "10_Tin_A", NhatKy_ViPham!F:F, B25, NhatKy_ViPham!C:C, "T15")</f>
        <v>100</v>
      </c>
      <c r="AG25" s="7">
        <f>100 + SUMIFS(NhatKy_ViPham!J:J, NhatKy_ViPham!E:E, "10_Tin_A", NhatKy_ViPham!F:F, B25, NhatKy_ViPham!C:C, "T16") - SUMIFS(NhatKy_ViPham!K:K, NhatKy_ViPham!E:E, "10_Tin_A", NhatKy_ViPham!F:F, B25, NhatKy_ViPham!C:C, "T16")</f>
        <v>100</v>
      </c>
      <c r="AH25" s="7">
        <f>100 + SUMIFS(NhatKy_ViPham!J:J, NhatKy_ViPham!E:E, "10_Tin_A", NhatKy_ViPham!F:F, B25, NhatKy_ViPham!C:C, "T17") - SUMIFS(NhatKy_ViPham!K:K, NhatKy_ViPham!E:E, "10_Tin_A", NhatKy_ViPham!F:F, B25, NhatKy_ViPham!C:C, "T17")</f>
        <v>100</v>
      </c>
      <c r="AI25" s="7">
        <f>100 + SUMIFS(NhatKy_ViPham!J:J, NhatKy_ViPham!E:E, "10_Tin_A", NhatKy_ViPham!F:F, B25, NhatKy_ViPham!C:C, "T18") - SUMIFS(NhatKy_ViPham!K:K, NhatKy_ViPham!E:E, "10_Tin_A", NhatKy_ViPham!F:F, B25, NhatKy_ViPham!C:C, "T18")</f>
        <v>100</v>
      </c>
      <c r="AJ25" s="7">
        <f>100 + SUMIFS(NhatKy_ViPham!J:J, NhatKy_ViPham!E:E, "10_Tin_A", NhatKy_ViPham!F:F, B25, NhatKy_ViPham!C:C, "T19") - SUMIFS(NhatKy_ViPham!K:K, NhatKy_ViPham!E:E, "10_Tin_A", NhatKy_ViPham!F:F, B25, NhatKy_ViPham!C:C, "T19")</f>
        <v>100</v>
      </c>
      <c r="AK25" s="7">
        <f>100 + SUMIFS(NhatKy_ViPham!J:J, NhatKy_ViPham!E:E, "10_Tin_A", NhatKy_ViPham!F:F, B25, NhatKy_ViPham!C:C, "T20") - SUMIFS(NhatKy_ViPham!K:K, NhatKy_ViPham!E:E, "10_Tin_A", NhatKy_ViPham!F:F, B25, NhatKy_ViPham!C:C, "T20")</f>
        <v>100</v>
      </c>
      <c r="AL25" s="7">
        <f>100 + SUMIFS(NhatKy_ViPham!J:J, NhatKy_ViPham!E:E, "10_Tin_A", NhatKy_ViPham!F:F, B25, NhatKy_ViPham!C:C, "T21") - SUMIFS(NhatKy_ViPham!K:K, NhatKy_ViPham!E:E, "10_Tin_A", NhatKy_ViPham!F:F, B25, NhatKy_ViPham!C:C, "T21")</f>
        <v>100</v>
      </c>
      <c r="AM25" s="7">
        <f>100 + SUMIFS(NhatKy_ViPham!J:J, NhatKy_ViPham!E:E, "10_Tin_A", NhatKy_ViPham!F:F, B25, NhatKy_ViPham!C:C, "T22") - SUMIFS(NhatKy_ViPham!K:K, NhatKy_ViPham!E:E, "10_Tin_A", NhatKy_ViPham!F:F, B25, NhatKy_ViPham!C:C, "T22")</f>
        <v>100</v>
      </c>
      <c r="AN25" s="7">
        <f>100 + SUMIFS(NhatKy_ViPham!J:J, NhatKy_ViPham!E:E, "10_Tin_A", NhatKy_ViPham!F:F, B25, NhatKy_ViPham!C:C, "T23") - SUMIFS(NhatKy_ViPham!K:K, NhatKy_ViPham!E:E, "10_Tin_A", NhatKy_ViPham!F:F, B25, NhatKy_ViPham!C:C, "T23")</f>
        <v>100</v>
      </c>
      <c r="AO25" s="7">
        <f>100 + SUMIFS(NhatKy_ViPham!J:J, NhatKy_ViPham!E:E, "10_Tin_A", NhatKy_ViPham!F:F, B25, NhatKy_ViPham!C:C, "T24") - SUMIFS(NhatKy_ViPham!K:K, NhatKy_ViPham!E:E, "10_Tin_A", NhatKy_ViPham!F:F, B25, NhatKy_ViPham!C:C, "T24")</f>
        <v>100</v>
      </c>
      <c r="AP25" s="7">
        <f>100 + SUMIFS(NhatKy_ViPham!J:J, NhatKy_ViPham!E:E, "10_Tin_A", NhatKy_ViPham!F:F, B25, NhatKy_ViPham!C:C, "T25") - SUMIFS(NhatKy_ViPham!K:K, NhatKy_ViPham!E:E, "10_Tin_A", NhatKy_ViPham!F:F, B25, NhatKy_ViPham!C:C, "T25")</f>
        <v>100</v>
      </c>
      <c r="AQ25" s="7">
        <f>100 + SUMIFS(NhatKy_ViPham!J:J, NhatKy_ViPham!E:E, "10_Tin_A", NhatKy_ViPham!F:F, B25, NhatKy_ViPham!C:C, "T26") - SUMIFS(NhatKy_ViPham!K:K, NhatKy_ViPham!E:E, "10_Tin_A", NhatKy_ViPham!F:F, B25, NhatKy_ViPham!C:C, "T26")</f>
        <v>100</v>
      </c>
      <c r="AR25" s="7">
        <f>100 + SUMIFS(NhatKy_ViPham!J:J, NhatKy_ViPham!E:E, "10_Tin_A", NhatKy_ViPham!F:F, B25, NhatKy_ViPham!C:C, "T27") - SUMIFS(NhatKy_ViPham!K:K, NhatKy_ViPham!E:E, "10_Tin_A", NhatKy_ViPham!F:F, B25, NhatKy_ViPham!C:C, "T27")</f>
        <v>100</v>
      </c>
      <c r="AS25" s="7">
        <f>100 + SUMIFS(NhatKy_ViPham!J:J, NhatKy_ViPham!E:E, "10_Tin_A", NhatKy_ViPham!F:F, B25, NhatKy_ViPham!C:C, "T28") - SUMIFS(NhatKy_ViPham!K:K, NhatKy_ViPham!E:E, "10_Tin_A", NhatKy_ViPham!F:F, B25, NhatKy_ViPham!C:C, "T28")</f>
        <v>100</v>
      </c>
      <c r="AT25" s="7">
        <f>100 + SUMIFS(NhatKy_ViPham!J:J, NhatKy_ViPham!E:E, "10_Tin_A", NhatKy_ViPham!F:F, B25, NhatKy_ViPham!C:C, "T29") - SUMIFS(NhatKy_ViPham!K:K, NhatKy_ViPham!E:E, "10_Tin_A", NhatKy_ViPham!F:F, B25, NhatKy_ViPham!C:C, "T29")</f>
        <v>100</v>
      </c>
      <c r="AU25" s="7">
        <f>100 + SUMIFS(NhatKy_ViPham!J:J, NhatKy_ViPham!E:E, "10_Tin_A", NhatKy_ViPham!F:F, B25, NhatKy_ViPham!C:C, "T30") - SUMIFS(NhatKy_ViPham!K:K, NhatKy_ViPham!E:E, "10_Tin_A", NhatKy_ViPham!F:F, B25, NhatKy_ViPham!C:C, "T30")</f>
        <v>100</v>
      </c>
      <c r="AV25" s="7">
        <f>100 + SUMIFS(NhatKy_ViPham!J:J, NhatKy_ViPham!E:E, "10_Tin_A", NhatKy_ViPham!F:F, B25, NhatKy_ViPham!C:C, "T31") - SUMIFS(NhatKy_ViPham!K:K, NhatKy_ViPham!E:E, "10_Tin_A", NhatKy_ViPham!F:F, B25, NhatKy_ViPham!C:C, "T31")</f>
        <v>100</v>
      </c>
      <c r="AW25" s="7">
        <f>100 + SUMIFS(NhatKy_ViPham!J:J, NhatKy_ViPham!E:E, "10_Tin_A", NhatKy_ViPham!F:F, B25, NhatKy_ViPham!C:C, "T32") - SUMIFS(NhatKy_ViPham!K:K, NhatKy_ViPham!E:E, "10_Tin_A", NhatKy_ViPham!F:F, B25, NhatKy_ViPham!C:C, "T32")</f>
        <v>100</v>
      </c>
      <c r="AX25" s="7">
        <f>100 + SUMIFS(NhatKy_ViPham!J:J, NhatKy_ViPham!E:E, "10_Tin_A", NhatKy_ViPham!F:F, B25, NhatKy_ViPham!C:C, "T33") - SUMIFS(NhatKy_ViPham!K:K, NhatKy_ViPham!E:E, "10_Tin_A", NhatKy_ViPham!F:F, B25, NhatKy_ViPham!C:C, "T33")</f>
        <v>100</v>
      </c>
      <c r="AY25" s="7">
        <f>100 + SUMIFS(NhatKy_ViPham!J:J, NhatKy_ViPham!E:E, "10_Tin_A", NhatKy_ViPham!F:F, B25, NhatKy_ViPham!C:C, "T34") - SUMIFS(NhatKy_ViPham!K:K, NhatKy_ViPham!E:E, "10_Tin_A", NhatKy_ViPham!F:F, B25, NhatKy_ViPham!C:C, "T34")</f>
        <v>100</v>
      </c>
      <c r="AZ25" s="7">
        <f>100 + SUMIFS(NhatKy_ViPham!J:J, NhatKy_ViPham!E:E, "10_Tin_A", NhatKy_ViPham!F:F, B25, NhatKy_ViPham!C:C, "T35") - SUMIFS(NhatKy_ViPham!K:K, NhatKy_ViPham!E:E, "10_Tin_A", NhatKy_ViPham!F:F, B25, NhatKy_ViPham!C:C, "T35")</f>
        <v>100</v>
      </c>
      <c r="BA25" s="12">
        <f t="shared" si="0"/>
        <v>100</v>
      </c>
      <c r="BB25" s="11" t="s">
        <v>430</v>
      </c>
      <c r="BC25" s="14" t="str">
        <f t="shared" si="1"/>
        <v>Tốt</v>
      </c>
      <c r="BD25" s="10" t="str">
        <f t="shared" si="2"/>
        <v>🟢 BÌNH THƯỜNG</v>
      </c>
    </row>
    <row r="26" spans="1:56" x14ac:dyDescent="0.25">
      <c r="A26" s="5">
        <v>18</v>
      </c>
      <c r="B26" s="15" t="s">
        <v>882</v>
      </c>
      <c r="C26" s="5" t="s">
        <v>883</v>
      </c>
      <c r="D26" s="5" t="s">
        <v>435</v>
      </c>
      <c r="E26" s="11" t="s">
        <v>430</v>
      </c>
      <c r="F26" s="6">
        <f>SUMIFS(NhatKy_ViPham!K:K, NhatKy_ViPham!E:E, "10_Tin_A", NhatKy_ViPham!F:F, B26, NhatKy_ViPham!H:H, "L01")</f>
        <v>0</v>
      </c>
      <c r="G26" s="6">
        <f>SUMIFS(NhatKy_ViPham!K:K, NhatKy_ViPham!E:E, "10_Tin_A", NhatKy_ViPham!F:F, B26, NhatKy_ViPham!H:H, "L02")</f>
        <v>0</v>
      </c>
      <c r="H26" s="6">
        <f>SUMIFS(NhatKy_ViPham!K:K, NhatKy_ViPham!E:E, "10_Tin_A", NhatKy_ViPham!F:F, B26, NhatKy_ViPham!H:H, "L03")</f>
        <v>0</v>
      </c>
      <c r="I26" s="6">
        <f>SUMIFS(NhatKy_ViPham!K:K, NhatKy_ViPham!E:E, "10_Tin_A", NhatKy_ViPham!F:F, B26, NhatKy_ViPham!H:H, "L04")</f>
        <v>0</v>
      </c>
      <c r="J26" s="6">
        <f>SUMIFS(NhatKy_ViPham!K:K, NhatKy_ViPham!E:E, "10_Tin_A", NhatKy_ViPham!F:F, B26, NhatKy_ViPham!H:H, "L05")</f>
        <v>0</v>
      </c>
      <c r="K26" s="6">
        <f>SUMIFS(NhatKy_ViPham!K:K, NhatKy_ViPham!E:E, "10_Tin_A", NhatKy_ViPham!F:F, B26, NhatKy_ViPham!H:H, "L06")</f>
        <v>0</v>
      </c>
      <c r="L26" s="6">
        <f>SUMIFS(NhatKy_ViPham!K:K, NhatKy_ViPham!E:E, "10_Tin_A", NhatKy_ViPham!F:F, B26, NhatKy_ViPham!H:H, "L07")</f>
        <v>0</v>
      </c>
      <c r="M26" s="6">
        <f>SUMIFS(NhatKy_ViPham!K:K, NhatKy_ViPham!E:E, "10_Tin_A", NhatKy_ViPham!F:F, B26, NhatKy_ViPham!H:H, "L08")</f>
        <v>0</v>
      </c>
      <c r="N26" s="6">
        <f>SUMIFS(NhatKy_ViPham!K:K, NhatKy_ViPham!E:E, "10_Tin_A", NhatKy_ViPham!F:F, B26, NhatKy_ViPham!H:H, "L09")</f>
        <v>0</v>
      </c>
      <c r="O26" s="6">
        <f>SUMIFS(NhatKy_ViPham!K:K, NhatKy_ViPham!E:E, "10_Tin_A", NhatKy_ViPham!F:F, B26, NhatKy_ViPham!H:H, "L10")</f>
        <v>0</v>
      </c>
      <c r="P26" s="12">
        <f>SUMIFS(NhatKy_ViPham!J:J, NhatKy_ViPham!E:E, "10_Tin_A", NhatKy_ViPham!F:F, B26)</f>
        <v>0</v>
      </c>
      <c r="Q26" s="13">
        <f>SUMIFS(NhatKy_ViPham!K:K, NhatKy_ViPham!E:E, "10_Tin_A", NhatKy_ViPham!F:F, B26)</f>
        <v>0</v>
      </c>
      <c r="R26" s="6">
        <f>100 + SUMIFS(NhatKy_ViPham!J:J, NhatKy_ViPham!E:E, "10_Tin_A", NhatKy_ViPham!F:F, B26, NhatKy_ViPham!C:C, "T1") - SUMIFS(NhatKy_ViPham!K:K, NhatKy_ViPham!E:E, "10_Tin_A", NhatKy_ViPham!F:F, B26, NhatKy_ViPham!C:C, "T1")</f>
        <v>100</v>
      </c>
      <c r="S26" s="6">
        <f>100 + SUMIFS(NhatKy_ViPham!J:J, NhatKy_ViPham!E:E, "10_Tin_A", NhatKy_ViPham!F:F, B26, NhatKy_ViPham!C:C, "T2") - SUMIFS(NhatKy_ViPham!K:K, NhatKy_ViPham!E:E, "10_Tin_A", NhatKy_ViPham!F:F, B26, NhatKy_ViPham!C:C, "T2")</f>
        <v>100</v>
      </c>
      <c r="T26" s="6">
        <f>100 + SUMIFS(NhatKy_ViPham!J:J, NhatKy_ViPham!E:E, "10_Tin_A", NhatKy_ViPham!F:F, B26, NhatKy_ViPham!C:C, "T3") - SUMIFS(NhatKy_ViPham!K:K, NhatKy_ViPham!E:E, "10_Tin_A", NhatKy_ViPham!F:F, B26, NhatKy_ViPham!C:C, "T3")</f>
        <v>100</v>
      </c>
      <c r="U26" s="6">
        <f>100 + SUMIFS(NhatKy_ViPham!J:J, NhatKy_ViPham!E:E, "10_Tin_A", NhatKy_ViPham!F:F, B26, NhatKy_ViPham!C:C, "T4") - SUMIFS(NhatKy_ViPham!K:K, NhatKy_ViPham!E:E, "10_Tin_A", NhatKy_ViPham!F:F, B26, NhatKy_ViPham!C:C, "T4")</f>
        <v>100</v>
      </c>
      <c r="V26" s="6">
        <f>100 + SUMIFS(NhatKy_ViPham!J:J, NhatKy_ViPham!E:E, "10_Tin_A", NhatKy_ViPham!F:F, B26, NhatKy_ViPham!C:C, "T5") - SUMIFS(NhatKy_ViPham!K:K, NhatKy_ViPham!E:E, "10_Tin_A", NhatKy_ViPham!F:F, B26, NhatKy_ViPham!C:C, "T5")</f>
        <v>100</v>
      </c>
      <c r="W26" s="6">
        <f>100 + SUMIFS(NhatKy_ViPham!J:J, NhatKy_ViPham!E:E, "10_Tin_A", NhatKy_ViPham!F:F, B26, NhatKy_ViPham!C:C, "T6") - SUMIFS(NhatKy_ViPham!K:K, NhatKy_ViPham!E:E, "10_Tin_A", NhatKy_ViPham!F:F, B26, NhatKy_ViPham!C:C, "T6")</f>
        <v>100</v>
      </c>
      <c r="X26" s="6">
        <f>100 + SUMIFS(NhatKy_ViPham!J:J, NhatKy_ViPham!E:E, "10_Tin_A", NhatKy_ViPham!F:F, B26, NhatKy_ViPham!C:C, "T7") - SUMIFS(NhatKy_ViPham!K:K, NhatKy_ViPham!E:E, "10_Tin_A", NhatKy_ViPham!F:F, B26, NhatKy_ViPham!C:C, "T7")</f>
        <v>100</v>
      </c>
      <c r="Y26" s="6">
        <f>100 + SUMIFS(NhatKy_ViPham!J:J, NhatKy_ViPham!E:E, "10_Tin_A", NhatKy_ViPham!F:F, B26, NhatKy_ViPham!C:C, "T8") - SUMIFS(NhatKy_ViPham!K:K, NhatKy_ViPham!E:E, "10_Tin_A", NhatKy_ViPham!F:F, B26, NhatKy_ViPham!C:C, "T8")</f>
        <v>100</v>
      </c>
      <c r="Z26" s="6">
        <f>100 + SUMIFS(NhatKy_ViPham!J:J, NhatKy_ViPham!E:E, "10_Tin_A", NhatKy_ViPham!F:F, B26, NhatKy_ViPham!C:C, "T9") - SUMIFS(NhatKy_ViPham!K:K, NhatKy_ViPham!E:E, "10_Tin_A", NhatKy_ViPham!F:F, B26, NhatKy_ViPham!C:C, "T9")</f>
        <v>100</v>
      </c>
      <c r="AA26" s="6">
        <f>100 + SUMIFS(NhatKy_ViPham!J:J, NhatKy_ViPham!E:E, "10_Tin_A", NhatKy_ViPham!F:F, B26, NhatKy_ViPham!C:C, "T10") - SUMIFS(NhatKy_ViPham!K:K, NhatKy_ViPham!E:E, "10_Tin_A", NhatKy_ViPham!F:F, B26, NhatKy_ViPham!C:C, "T10")</f>
        <v>100</v>
      </c>
      <c r="AB26" s="6">
        <f>100 + SUMIFS(NhatKy_ViPham!J:J, NhatKy_ViPham!E:E, "10_Tin_A", NhatKy_ViPham!F:F, B26, NhatKy_ViPham!C:C, "T11") - SUMIFS(NhatKy_ViPham!K:K, NhatKy_ViPham!E:E, "10_Tin_A", NhatKy_ViPham!F:F, B26, NhatKy_ViPham!C:C, "T11")</f>
        <v>100</v>
      </c>
      <c r="AC26" s="6">
        <f>100 + SUMIFS(NhatKy_ViPham!J:J, NhatKy_ViPham!E:E, "10_Tin_A", NhatKy_ViPham!F:F, B26, NhatKy_ViPham!C:C, "T12") - SUMIFS(NhatKy_ViPham!K:K, NhatKy_ViPham!E:E, "10_Tin_A", NhatKy_ViPham!F:F, B26, NhatKy_ViPham!C:C, "T12")</f>
        <v>100</v>
      </c>
      <c r="AD26" s="6">
        <f>100 + SUMIFS(NhatKy_ViPham!J:J, NhatKy_ViPham!E:E, "10_Tin_A", NhatKy_ViPham!F:F, B26, NhatKy_ViPham!C:C, "T13") - SUMIFS(NhatKy_ViPham!K:K, NhatKy_ViPham!E:E, "10_Tin_A", NhatKy_ViPham!F:F, B26, NhatKy_ViPham!C:C, "T13")</f>
        <v>100</v>
      </c>
      <c r="AE26" s="6">
        <f>100 + SUMIFS(NhatKy_ViPham!J:J, NhatKy_ViPham!E:E, "10_Tin_A", NhatKy_ViPham!F:F, B26, NhatKy_ViPham!C:C, "T14") - SUMIFS(NhatKy_ViPham!K:K, NhatKy_ViPham!E:E, "10_Tin_A", NhatKy_ViPham!F:F, B26, NhatKy_ViPham!C:C, "T14")</f>
        <v>100</v>
      </c>
      <c r="AF26" s="6">
        <f>100 + SUMIFS(NhatKy_ViPham!J:J, NhatKy_ViPham!E:E, "10_Tin_A", NhatKy_ViPham!F:F, B26, NhatKy_ViPham!C:C, "T15") - SUMIFS(NhatKy_ViPham!K:K, NhatKy_ViPham!E:E, "10_Tin_A", NhatKy_ViPham!F:F, B26, NhatKy_ViPham!C:C, "T15")</f>
        <v>100</v>
      </c>
      <c r="AG26" s="6">
        <f>100 + SUMIFS(NhatKy_ViPham!J:J, NhatKy_ViPham!E:E, "10_Tin_A", NhatKy_ViPham!F:F, B26, NhatKy_ViPham!C:C, "T16") - SUMIFS(NhatKy_ViPham!K:K, NhatKy_ViPham!E:E, "10_Tin_A", NhatKy_ViPham!F:F, B26, NhatKy_ViPham!C:C, "T16")</f>
        <v>100</v>
      </c>
      <c r="AH26" s="6">
        <f>100 + SUMIFS(NhatKy_ViPham!J:J, NhatKy_ViPham!E:E, "10_Tin_A", NhatKy_ViPham!F:F, B26, NhatKy_ViPham!C:C, "T17") - SUMIFS(NhatKy_ViPham!K:K, NhatKy_ViPham!E:E, "10_Tin_A", NhatKy_ViPham!F:F, B26, NhatKy_ViPham!C:C, "T17")</f>
        <v>100</v>
      </c>
      <c r="AI26" s="6">
        <f>100 + SUMIFS(NhatKy_ViPham!J:J, NhatKy_ViPham!E:E, "10_Tin_A", NhatKy_ViPham!F:F, B26, NhatKy_ViPham!C:C, "T18") - SUMIFS(NhatKy_ViPham!K:K, NhatKy_ViPham!E:E, "10_Tin_A", NhatKy_ViPham!F:F, B26, NhatKy_ViPham!C:C, "T18")</f>
        <v>100</v>
      </c>
      <c r="AJ26" s="6">
        <f>100 + SUMIFS(NhatKy_ViPham!J:J, NhatKy_ViPham!E:E, "10_Tin_A", NhatKy_ViPham!F:F, B26, NhatKy_ViPham!C:C, "T19") - SUMIFS(NhatKy_ViPham!K:K, NhatKy_ViPham!E:E, "10_Tin_A", NhatKy_ViPham!F:F, B26, NhatKy_ViPham!C:C, "T19")</f>
        <v>100</v>
      </c>
      <c r="AK26" s="6">
        <f>100 + SUMIFS(NhatKy_ViPham!J:J, NhatKy_ViPham!E:E, "10_Tin_A", NhatKy_ViPham!F:F, B26, NhatKy_ViPham!C:C, "T20") - SUMIFS(NhatKy_ViPham!K:K, NhatKy_ViPham!E:E, "10_Tin_A", NhatKy_ViPham!F:F, B26, NhatKy_ViPham!C:C, "T20")</f>
        <v>100</v>
      </c>
      <c r="AL26" s="6">
        <f>100 + SUMIFS(NhatKy_ViPham!J:J, NhatKy_ViPham!E:E, "10_Tin_A", NhatKy_ViPham!F:F, B26, NhatKy_ViPham!C:C, "T21") - SUMIFS(NhatKy_ViPham!K:K, NhatKy_ViPham!E:E, "10_Tin_A", NhatKy_ViPham!F:F, B26, NhatKy_ViPham!C:C, "T21")</f>
        <v>100</v>
      </c>
      <c r="AM26" s="6">
        <f>100 + SUMIFS(NhatKy_ViPham!J:J, NhatKy_ViPham!E:E, "10_Tin_A", NhatKy_ViPham!F:F, B26, NhatKy_ViPham!C:C, "T22") - SUMIFS(NhatKy_ViPham!K:K, NhatKy_ViPham!E:E, "10_Tin_A", NhatKy_ViPham!F:F, B26, NhatKy_ViPham!C:C, "T22")</f>
        <v>100</v>
      </c>
      <c r="AN26" s="6">
        <f>100 + SUMIFS(NhatKy_ViPham!J:J, NhatKy_ViPham!E:E, "10_Tin_A", NhatKy_ViPham!F:F, B26, NhatKy_ViPham!C:C, "T23") - SUMIFS(NhatKy_ViPham!K:K, NhatKy_ViPham!E:E, "10_Tin_A", NhatKy_ViPham!F:F, B26, NhatKy_ViPham!C:C, "T23")</f>
        <v>100</v>
      </c>
      <c r="AO26" s="6">
        <f>100 + SUMIFS(NhatKy_ViPham!J:J, NhatKy_ViPham!E:E, "10_Tin_A", NhatKy_ViPham!F:F, B26, NhatKy_ViPham!C:C, "T24") - SUMIFS(NhatKy_ViPham!K:K, NhatKy_ViPham!E:E, "10_Tin_A", NhatKy_ViPham!F:F, B26, NhatKy_ViPham!C:C, "T24")</f>
        <v>100</v>
      </c>
      <c r="AP26" s="6">
        <f>100 + SUMIFS(NhatKy_ViPham!J:J, NhatKy_ViPham!E:E, "10_Tin_A", NhatKy_ViPham!F:F, B26, NhatKy_ViPham!C:C, "T25") - SUMIFS(NhatKy_ViPham!K:K, NhatKy_ViPham!E:E, "10_Tin_A", NhatKy_ViPham!F:F, B26, NhatKy_ViPham!C:C, "T25")</f>
        <v>100</v>
      </c>
      <c r="AQ26" s="6">
        <f>100 + SUMIFS(NhatKy_ViPham!J:J, NhatKy_ViPham!E:E, "10_Tin_A", NhatKy_ViPham!F:F, B26, NhatKy_ViPham!C:C, "T26") - SUMIFS(NhatKy_ViPham!K:K, NhatKy_ViPham!E:E, "10_Tin_A", NhatKy_ViPham!F:F, B26, NhatKy_ViPham!C:C, "T26")</f>
        <v>100</v>
      </c>
      <c r="AR26" s="6">
        <f>100 + SUMIFS(NhatKy_ViPham!J:J, NhatKy_ViPham!E:E, "10_Tin_A", NhatKy_ViPham!F:F, B26, NhatKy_ViPham!C:C, "T27") - SUMIFS(NhatKy_ViPham!K:K, NhatKy_ViPham!E:E, "10_Tin_A", NhatKy_ViPham!F:F, B26, NhatKy_ViPham!C:C, "T27")</f>
        <v>100</v>
      </c>
      <c r="AS26" s="6">
        <f>100 + SUMIFS(NhatKy_ViPham!J:J, NhatKy_ViPham!E:E, "10_Tin_A", NhatKy_ViPham!F:F, B26, NhatKy_ViPham!C:C, "T28") - SUMIFS(NhatKy_ViPham!K:K, NhatKy_ViPham!E:E, "10_Tin_A", NhatKy_ViPham!F:F, B26, NhatKy_ViPham!C:C, "T28")</f>
        <v>100</v>
      </c>
      <c r="AT26" s="6">
        <f>100 + SUMIFS(NhatKy_ViPham!J:J, NhatKy_ViPham!E:E, "10_Tin_A", NhatKy_ViPham!F:F, B26, NhatKy_ViPham!C:C, "T29") - SUMIFS(NhatKy_ViPham!K:K, NhatKy_ViPham!E:E, "10_Tin_A", NhatKy_ViPham!F:F, B26, NhatKy_ViPham!C:C, "T29")</f>
        <v>100</v>
      </c>
      <c r="AU26" s="6">
        <f>100 + SUMIFS(NhatKy_ViPham!J:J, NhatKy_ViPham!E:E, "10_Tin_A", NhatKy_ViPham!F:F, B26, NhatKy_ViPham!C:C, "T30") - SUMIFS(NhatKy_ViPham!K:K, NhatKy_ViPham!E:E, "10_Tin_A", NhatKy_ViPham!F:F, B26, NhatKy_ViPham!C:C, "T30")</f>
        <v>100</v>
      </c>
      <c r="AV26" s="6">
        <f>100 + SUMIFS(NhatKy_ViPham!J:J, NhatKy_ViPham!E:E, "10_Tin_A", NhatKy_ViPham!F:F, B26, NhatKy_ViPham!C:C, "T31") - SUMIFS(NhatKy_ViPham!K:K, NhatKy_ViPham!E:E, "10_Tin_A", NhatKy_ViPham!F:F, B26, NhatKy_ViPham!C:C, "T31")</f>
        <v>100</v>
      </c>
      <c r="AW26" s="6">
        <f>100 + SUMIFS(NhatKy_ViPham!J:J, NhatKy_ViPham!E:E, "10_Tin_A", NhatKy_ViPham!F:F, B26, NhatKy_ViPham!C:C, "T32") - SUMIFS(NhatKy_ViPham!K:K, NhatKy_ViPham!E:E, "10_Tin_A", NhatKy_ViPham!F:F, B26, NhatKy_ViPham!C:C, "T32")</f>
        <v>100</v>
      </c>
      <c r="AX26" s="6">
        <f>100 + SUMIFS(NhatKy_ViPham!J:J, NhatKy_ViPham!E:E, "10_Tin_A", NhatKy_ViPham!F:F, B26, NhatKy_ViPham!C:C, "T33") - SUMIFS(NhatKy_ViPham!K:K, NhatKy_ViPham!E:E, "10_Tin_A", NhatKy_ViPham!F:F, B26, NhatKy_ViPham!C:C, "T33")</f>
        <v>100</v>
      </c>
      <c r="AY26" s="6">
        <f>100 + SUMIFS(NhatKy_ViPham!J:J, NhatKy_ViPham!E:E, "10_Tin_A", NhatKy_ViPham!F:F, B26, NhatKy_ViPham!C:C, "T34") - SUMIFS(NhatKy_ViPham!K:K, NhatKy_ViPham!E:E, "10_Tin_A", NhatKy_ViPham!F:F, B26, NhatKy_ViPham!C:C, "T34")</f>
        <v>100</v>
      </c>
      <c r="AZ26" s="6">
        <f>100 + SUMIFS(NhatKy_ViPham!J:J, NhatKy_ViPham!E:E, "10_Tin_A", NhatKy_ViPham!F:F, B26, NhatKy_ViPham!C:C, "T35") - SUMIFS(NhatKy_ViPham!K:K, NhatKy_ViPham!E:E, "10_Tin_A", NhatKy_ViPham!F:F, B26, NhatKy_ViPham!C:C, "T35")</f>
        <v>100</v>
      </c>
      <c r="BA26" s="12">
        <f t="shared" si="0"/>
        <v>100</v>
      </c>
      <c r="BB26" s="11" t="s">
        <v>430</v>
      </c>
      <c r="BC26" s="16" t="str">
        <f t="shared" si="1"/>
        <v>Tốt</v>
      </c>
      <c r="BD26" s="15" t="str">
        <f t="shared" si="2"/>
        <v>🟢 BÌNH THƯỜNG</v>
      </c>
    </row>
    <row r="27" spans="1:56" x14ac:dyDescent="0.25">
      <c r="A27" s="4">
        <v>19</v>
      </c>
      <c r="B27" s="10" t="s">
        <v>450</v>
      </c>
      <c r="C27" s="4" t="s">
        <v>884</v>
      </c>
      <c r="D27" s="4" t="s">
        <v>435</v>
      </c>
      <c r="E27" s="11" t="s">
        <v>430</v>
      </c>
      <c r="F27" s="7">
        <f>SUMIFS(NhatKy_ViPham!K:K, NhatKy_ViPham!E:E, "10_Tin_A", NhatKy_ViPham!F:F, B27, NhatKy_ViPham!H:H, "L01")</f>
        <v>0</v>
      </c>
      <c r="G27" s="7">
        <f>SUMIFS(NhatKy_ViPham!K:K, NhatKy_ViPham!E:E, "10_Tin_A", NhatKy_ViPham!F:F, B27, NhatKy_ViPham!H:H, "L02")</f>
        <v>0</v>
      </c>
      <c r="H27" s="7">
        <f>SUMIFS(NhatKy_ViPham!K:K, NhatKy_ViPham!E:E, "10_Tin_A", NhatKy_ViPham!F:F, B27, NhatKy_ViPham!H:H, "L03")</f>
        <v>0</v>
      </c>
      <c r="I27" s="7">
        <f>SUMIFS(NhatKy_ViPham!K:K, NhatKy_ViPham!E:E, "10_Tin_A", NhatKy_ViPham!F:F, B27, NhatKy_ViPham!H:H, "L04")</f>
        <v>0</v>
      </c>
      <c r="J27" s="7">
        <f>SUMIFS(NhatKy_ViPham!K:K, NhatKy_ViPham!E:E, "10_Tin_A", NhatKy_ViPham!F:F, B27, NhatKy_ViPham!H:H, "L05")</f>
        <v>0</v>
      </c>
      <c r="K27" s="7">
        <f>SUMIFS(NhatKy_ViPham!K:K, NhatKy_ViPham!E:E, "10_Tin_A", NhatKy_ViPham!F:F, B27, NhatKy_ViPham!H:H, "L06")</f>
        <v>0</v>
      </c>
      <c r="L27" s="7">
        <f>SUMIFS(NhatKy_ViPham!K:K, NhatKy_ViPham!E:E, "10_Tin_A", NhatKy_ViPham!F:F, B27, NhatKy_ViPham!H:H, "L07")</f>
        <v>0</v>
      </c>
      <c r="M27" s="7">
        <f>SUMIFS(NhatKy_ViPham!K:K, NhatKy_ViPham!E:E, "10_Tin_A", NhatKy_ViPham!F:F, B27, NhatKy_ViPham!H:H, "L08")</f>
        <v>0</v>
      </c>
      <c r="N27" s="7">
        <f>SUMIFS(NhatKy_ViPham!K:K, NhatKy_ViPham!E:E, "10_Tin_A", NhatKy_ViPham!F:F, B27, NhatKy_ViPham!H:H, "L09")</f>
        <v>0</v>
      </c>
      <c r="O27" s="7">
        <f>SUMIFS(NhatKy_ViPham!K:K, NhatKy_ViPham!E:E, "10_Tin_A", NhatKy_ViPham!F:F, B27, NhatKy_ViPham!H:H, "L10")</f>
        <v>0</v>
      </c>
      <c r="P27" s="12">
        <f>SUMIFS(NhatKy_ViPham!J:J, NhatKy_ViPham!E:E, "10_Tin_A", NhatKy_ViPham!F:F, B27)</f>
        <v>0</v>
      </c>
      <c r="Q27" s="13">
        <f>SUMIFS(NhatKy_ViPham!K:K, NhatKy_ViPham!E:E, "10_Tin_A", NhatKy_ViPham!F:F, B27)</f>
        <v>0</v>
      </c>
      <c r="R27" s="7">
        <f>100 + SUMIFS(NhatKy_ViPham!J:J, NhatKy_ViPham!E:E, "10_Tin_A", NhatKy_ViPham!F:F, B27, NhatKy_ViPham!C:C, "T1") - SUMIFS(NhatKy_ViPham!K:K, NhatKy_ViPham!E:E, "10_Tin_A", NhatKy_ViPham!F:F, B27, NhatKy_ViPham!C:C, "T1")</f>
        <v>100</v>
      </c>
      <c r="S27" s="7">
        <f>100 + SUMIFS(NhatKy_ViPham!J:J, NhatKy_ViPham!E:E, "10_Tin_A", NhatKy_ViPham!F:F, B27, NhatKy_ViPham!C:C, "T2") - SUMIFS(NhatKy_ViPham!K:K, NhatKy_ViPham!E:E, "10_Tin_A", NhatKy_ViPham!F:F, B27, NhatKy_ViPham!C:C, "T2")</f>
        <v>100</v>
      </c>
      <c r="T27" s="7">
        <f>100 + SUMIFS(NhatKy_ViPham!J:J, NhatKy_ViPham!E:E, "10_Tin_A", NhatKy_ViPham!F:F, B27, NhatKy_ViPham!C:C, "T3") - SUMIFS(NhatKy_ViPham!K:K, NhatKy_ViPham!E:E, "10_Tin_A", NhatKy_ViPham!F:F, B27, NhatKy_ViPham!C:C, "T3")</f>
        <v>100</v>
      </c>
      <c r="U27" s="7">
        <f>100 + SUMIFS(NhatKy_ViPham!J:J, NhatKy_ViPham!E:E, "10_Tin_A", NhatKy_ViPham!F:F, B27, NhatKy_ViPham!C:C, "T4") - SUMIFS(NhatKy_ViPham!K:K, NhatKy_ViPham!E:E, "10_Tin_A", NhatKy_ViPham!F:F, B27, NhatKy_ViPham!C:C, "T4")</f>
        <v>100</v>
      </c>
      <c r="V27" s="7">
        <f>100 + SUMIFS(NhatKy_ViPham!J:J, NhatKy_ViPham!E:E, "10_Tin_A", NhatKy_ViPham!F:F, B27, NhatKy_ViPham!C:C, "T5") - SUMIFS(NhatKy_ViPham!K:K, NhatKy_ViPham!E:E, "10_Tin_A", NhatKy_ViPham!F:F, B27, NhatKy_ViPham!C:C, "T5")</f>
        <v>100</v>
      </c>
      <c r="W27" s="7">
        <f>100 + SUMIFS(NhatKy_ViPham!J:J, NhatKy_ViPham!E:E, "10_Tin_A", NhatKy_ViPham!F:F, B27, NhatKy_ViPham!C:C, "T6") - SUMIFS(NhatKy_ViPham!K:K, NhatKy_ViPham!E:E, "10_Tin_A", NhatKy_ViPham!F:F, B27, NhatKy_ViPham!C:C, "T6")</f>
        <v>100</v>
      </c>
      <c r="X27" s="7">
        <f>100 + SUMIFS(NhatKy_ViPham!J:J, NhatKy_ViPham!E:E, "10_Tin_A", NhatKy_ViPham!F:F, B27, NhatKy_ViPham!C:C, "T7") - SUMIFS(NhatKy_ViPham!K:K, NhatKy_ViPham!E:E, "10_Tin_A", NhatKy_ViPham!F:F, B27, NhatKy_ViPham!C:C, "T7")</f>
        <v>100</v>
      </c>
      <c r="Y27" s="7">
        <f>100 + SUMIFS(NhatKy_ViPham!J:J, NhatKy_ViPham!E:E, "10_Tin_A", NhatKy_ViPham!F:F, B27, NhatKy_ViPham!C:C, "T8") - SUMIFS(NhatKy_ViPham!K:K, NhatKy_ViPham!E:E, "10_Tin_A", NhatKy_ViPham!F:F, B27, NhatKy_ViPham!C:C, "T8")</f>
        <v>100</v>
      </c>
      <c r="Z27" s="7">
        <f>100 + SUMIFS(NhatKy_ViPham!J:J, NhatKy_ViPham!E:E, "10_Tin_A", NhatKy_ViPham!F:F, B27, NhatKy_ViPham!C:C, "T9") - SUMIFS(NhatKy_ViPham!K:K, NhatKy_ViPham!E:E, "10_Tin_A", NhatKy_ViPham!F:F, B27, NhatKy_ViPham!C:C, "T9")</f>
        <v>100</v>
      </c>
      <c r="AA27" s="7">
        <f>100 + SUMIFS(NhatKy_ViPham!J:J, NhatKy_ViPham!E:E, "10_Tin_A", NhatKy_ViPham!F:F, B27, NhatKy_ViPham!C:C, "T10") - SUMIFS(NhatKy_ViPham!K:K, NhatKy_ViPham!E:E, "10_Tin_A", NhatKy_ViPham!F:F, B27, NhatKy_ViPham!C:C, "T10")</f>
        <v>100</v>
      </c>
      <c r="AB27" s="7">
        <f>100 + SUMIFS(NhatKy_ViPham!J:J, NhatKy_ViPham!E:E, "10_Tin_A", NhatKy_ViPham!F:F, B27, NhatKy_ViPham!C:C, "T11") - SUMIFS(NhatKy_ViPham!K:K, NhatKy_ViPham!E:E, "10_Tin_A", NhatKy_ViPham!F:F, B27, NhatKy_ViPham!C:C, "T11")</f>
        <v>100</v>
      </c>
      <c r="AC27" s="7">
        <f>100 + SUMIFS(NhatKy_ViPham!J:J, NhatKy_ViPham!E:E, "10_Tin_A", NhatKy_ViPham!F:F, B27, NhatKy_ViPham!C:C, "T12") - SUMIFS(NhatKy_ViPham!K:K, NhatKy_ViPham!E:E, "10_Tin_A", NhatKy_ViPham!F:F, B27, NhatKy_ViPham!C:C, "T12")</f>
        <v>100</v>
      </c>
      <c r="AD27" s="7">
        <f>100 + SUMIFS(NhatKy_ViPham!J:J, NhatKy_ViPham!E:E, "10_Tin_A", NhatKy_ViPham!F:F, B27, NhatKy_ViPham!C:C, "T13") - SUMIFS(NhatKy_ViPham!K:K, NhatKy_ViPham!E:E, "10_Tin_A", NhatKy_ViPham!F:F, B27, NhatKy_ViPham!C:C, "T13")</f>
        <v>100</v>
      </c>
      <c r="AE27" s="7">
        <f>100 + SUMIFS(NhatKy_ViPham!J:J, NhatKy_ViPham!E:E, "10_Tin_A", NhatKy_ViPham!F:F, B27, NhatKy_ViPham!C:C, "T14") - SUMIFS(NhatKy_ViPham!K:K, NhatKy_ViPham!E:E, "10_Tin_A", NhatKy_ViPham!F:F, B27, NhatKy_ViPham!C:C, "T14")</f>
        <v>100</v>
      </c>
      <c r="AF27" s="7">
        <f>100 + SUMIFS(NhatKy_ViPham!J:J, NhatKy_ViPham!E:E, "10_Tin_A", NhatKy_ViPham!F:F, B27, NhatKy_ViPham!C:C, "T15") - SUMIFS(NhatKy_ViPham!K:K, NhatKy_ViPham!E:E, "10_Tin_A", NhatKy_ViPham!F:F, B27, NhatKy_ViPham!C:C, "T15")</f>
        <v>100</v>
      </c>
      <c r="AG27" s="7">
        <f>100 + SUMIFS(NhatKy_ViPham!J:J, NhatKy_ViPham!E:E, "10_Tin_A", NhatKy_ViPham!F:F, B27, NhatKy_ViPham!C:C, "T16") - SUMIFS(NhatKy_ViPham!K:K, NhatKy_ViPham!E:E, "10_Tin_A", NhatKy_ViPham!F:F, B27, NhatKy_ViPham!C:C, "T16")</f>
        <v>100</v>
      </c>
      <c r="AH27" s="7">
        <f>100 + SUMIFS(NhatKy_ViPham!J:J, NhatKy_ViPham!E:E, "10_Tin_A", NhatKy_ViPham!F:F, B27, NhatKy_ViPham!C:C, "T17") - SUMIFS(NhatKy_ViPham!K:K, NhatKy_ViPham!E:E, "10_Tin_A", NhatKy_ViPham!F:F, B27, NhatKy_ViPham!C:C, "T17")</f>
        <v>100</v>
      </c>
      <c r="AI27" s="7">
        <f>100 + SUMIFS(NhatKy_ViPham!J:J, NhatKy_ViPham!E:E, "10_Tin_A", NhatKy_ViPham!F:F, B27, NhatKy_ViPham!C:C, "T18") - SUMIFS(NhatKy_ViPham!K:K, NhatKy_ViPham!E:E, "10_Tin_A", NhatKy_ViPham!F:F, B27, NhatKy_ViPham!C:C, "T18")</f>
        <v>100</v>
      </c>
      <c r="AJ27" s="7">
        <f>100 + SUMIFS(NhatKy_ViPham!J:J, NhatKy_ViPham!E:E, "10_Tin_A", NhatKy_ViPham!F:F, B27, NhatKy_ViPham!C:C, "T19") - SUMIFS(NhatKy_ViPham!K:K, NhatKy_ViPham!E:E, "10_Tin_A", NhatKy_ViPham!F:F, B27, NhatKy_ViPham!C:C, "T19")</f>
        <v>100</v>
      </c>
      <c r="AK27" s="7">
        <f>100 + SUMIFS(NhatKy_ViPham!J:J, NhatKy_ViPham!E:E, "10_Tin_A", NhatKy_ViPham!F:F, B27, NhatKy_ViPham!C:C, "T20") - SUMIFS(NhatKy_ViPham!K:K, NhatKy_ViPham!E:E, "10_Tin_A", NhatKy_ViPham!F:F, B27, NhatKy_ViPham!C:C, "T20")</f>
        <v>100</v>
      </c>
      <c r="AL27" s="7">
        <f>100 + SUMIFS(NhatKy_ViPham!J:J, NhatKy_ViPham!E:E, "10_Tin_A", NhatKy_ViPham!F:F, B27, NhatKy_ViPham!C:C, "T21") - SUMIFS(NhatKy_ViPham!K:K, NhatKy_ViPham!E:E, "10_Tin_A", NhatKy_ViPham!F:F, B27, NhatKy_ViPham!C:C, "T21")</f>
        <v>100</v>
      </c>
      <c r="AM27" s="7">
        <f>100 + SUMIFS(NhatKy_ViPham!J:J, NhatKy_ViPham!E:E, "10_Tin_A", NhatKy_ViPham!F:F, B27, NhatKy_ViPham!C:C, "T22") - SUMIFS(NhatKy_ViPham!K:K, NhatKy_ViPham!E:E, "10_Tin_A", NhatKy_ViPham!F:F, B27, NhatKy_ViPham!C:C, "T22")</f>
        <v>100</v>
      </c>
      <c r="AN27" s="7">
        <f>100 + SUMIFS(NhatKy_ViPham!J:J, NhatKy_ViPham!E:E, "10_Tin_A", NhatKy_ViPham!F:F, B27, NhatKy_ViPham!C:C, "T23") - SUMIFS(NhatKy_ViPham!K:K, NhatKy_ViPham!E:E, "10_Tin_A", NhatKy_ViPham!F:F, B27, NhatKy_ViPham!C:C, "T23")</f>
        <v>100</v>
      </c>
      <c r="AO27" s="7">
        <f>100 + SUMIFS(NhatKy_ViPham!J:J, NhatKy_ViPham!E:E, "10_Tin_A", NhatKy_ViPham!F:F, B27, NhatKy_ViPham!C:C, "T24") - SUMIFS(NhatKy_ViPham!K:K, NhatKy_ViPham!E:E, "10_Tin_A", NhatKy_ViPham!F:F, B27, NhatKy_ViPham!C:C, "T24")</f>
        <v>100</v>
      </c>
      <c r="AP27" s="7">
        <f>100 + SUMIFS(NhatKy_ViPham!J:J, NhatKy_ViPham!E:E, "10_Tin_A", NhatKy_ViPham!F:F, B27, NhatKy_ViPham!C:C, "T25") - SUMIFS(NhatKy_ViPham!K:K, NhatKy_ViPham!E:E, "10_Tin_A", NhatKy_ViPham!F:F, B27, NhatKy_ViPham!C:C, "T25")</f>
        <v>100</v>
      </c>
      <c r="AQ27" s="7">
        <f>100 + SUMIFS(NhatKy_ViPham!J:J, NhatKy_ViPham!E:E, "10_Tin_A", NhatKy_ViPham!F:F, B27, NhatKy_ViPham!C:C, "T26") - SUMIFS(NhatKy_ViPham!K:K, NhatKy_ViPham!E:E, "10_Tin_A", NhatKy_ViPham!F:F, B27, NhatKy_ViPham!C:C, "T26")</f>
        <v>100</v>
      </c>
      <c r="AR27" s="7">
        <f>100 + SUMIFS(NhatKy_ViPham!J:J, NhatKy_ViPham!E:E, "10_Tin_A", NhatKy_ViPham!F:F, B27, NhatKy_ViPham!C:C, "T27") - SUMIFS(NhatKy_ViPham!K:K, NhatKy_ViPham!E:E, "10_Tin_A", NhatKy_ViPham!F:F, B27, NhatKy_ViPham!C:C, "T27")</f>
        <v>100</v>
      </c>
      <c r="AS27" s="7">
        <f>100 + SUMIFS(NhatKy_ViPham!J:J, NhatKy_ViPham!E:E, "10_Tin_A", NhatKy_ViPham!F:F, B27, NhatKy_ViPham!C:C, "T28") - SUMIFS(NhatKy_ViPham!K:K, NhatKy_ViPham!E:E, "10_Tin_A", NhatKy_ViPham!F:F, B27, NhatKy_ViPham!C:C, "T28")</f>
        <v>100</v>
      </c>
      <c r="AT27" s="7">
        <f>100 + SUMIFS(NhatKy_ViPham!J:J, NhatKy_ViPham!E:E, "10_Tin_A", NhatKy_ViPham!F:F, B27, NhatKy_ViPham!C:C, "T29") - SUMIFS(NhatKy_ViPham!K:K, NhatKy_ViPham!E:E, "10_Tin_A", NhatKy_ViPham!F:F, B27, NhatKy_ViPham!C:C, "T29")</f>
        <v>100</v>
      </c>
      <c r="AU27" s="7">
        <f>100 + SUMIFS(NhatKy_ViPham!J:J, NhatKy_ViPham!E:E, "10_Tin_A", NhatKy_ViPham!F:F, B27, NhatKy_ViPham!C:C, "T30") - SUMIFS(NhatKy_ViPham!K:K, NhatKy_ViPham!E:E, "10_Tin_A", NhatKy_ViPham!F:F, B27, NhatKy_ViPham!C:C, "T30")</f>
        <v>100</v>
      </c>
      <c r="AV27" s="7">
        <f>100 + SUMIFS(NhatKy_ViPham!J:J, NhatKy_ViPham!E:E, "10_Tin_A", NhatKy_ViPham!F:F, B27, NhatKy_ViPham!C:C, "T31") - SUMIFS(NhatKy_ViPham!K:K, NhatKy_ViPham!E:E, "10_Tin_A", NhatKy_ViPham!F:F, B27, NhatKy_ViPham!C:C, "T31")</f>
        <v>100</v>
      </c>
      <c r="AW27" s="7">
        <f>100 + SUMIFS(NhatKy_ViPham!J:J, NhatKy_ViPham!E:E, "10_Tin_A", NhatKy_ViPham!F:F, B27, NhatKy_ViPham!C:C, "T32") - SUMIFS(NhatKy_ViPham!K:K, NhatKy_ViPham!E:E, "10_Tin_A", NhatKy_ViPham!F:F, B27, NhatKy_ViPham!C:C, "T32")</f>
        <v>100</v>
      </c>
      <c r="AX27" s="7">
        <f>100 + SUMIFS(NhatKy_ViPham!J:J, NhatKy_ViPham!E:E, "10_Tin_A", NhatKy_ViPham!F:F, B27, NhatKy_ViPham!C:C, "T33") - SUMIFS(NhatKy_ViPham!K:K, NhatKy_ViPham!E:E, "10_Tin_A", NhatKy_ViPham!F:F, B27, NhatKy_ViPham!C:C, "T33")</f>
        <v>100</v>
      </c>
      <c r="AY27" s="7">
        <f>100 + SUMIFS(NhatKy_ViPham!J:J, NhatKy_ViPham!E:E, "10_Tin_A", NhatKy_ViPham!F:F, B27, NhatKy_ViPham!C:C, "T34") - SUMIFS(NhatKy_ViPham!K:K, NhatKy_ViPham!E:E, "10_Tin_A", NhatKy_ViPham!F:F, B27, NhatKy_ViPham!C:C, "T34")</f>
        <v>100</v>
      </c>
      <c r="AZ27" s="7">
        <f>100 + SUMIFS(NhatKy_ViPham!J:J, NhatKy_ViPham!E:E, "10_Tin_A", NhatKy_ViPham!F:F, B27, NhatKy_ViPham!C:C, "T35") - SUMIFS(NhatKy_ViPham!K:K, NhatKy_ViPham!E:E, "10_Tin_A", NhatKy_ViPham!F:F, B27, NhatKy_ViPham!C:C, "T35")</f>
        <v>100</v>
      </c>
      <c r="BA27" s="12">
        <f t="shared" si="0"/>
        <v>100</v>
      </c>
      <c r="BB27" s="11" t="s">
        <v>430</v>
      </c>
      <c r="BC27" s="14" t="str">
        <f t="shared" si="1"/>
        <v>Tốt</v>
      </c>
      <c r="BD27" s="10" t="str">
        <f t="shared" si="2"/>
        <v>🟢 BÌNH THƯỜNG</v>
      </c>
    </row>
    <row r="28" spans="1:56" x14ac:dyDescent="0.25">
      <c r="A28" s="5">
        <v>20</v>
      </c>
      <c r="B28" s="15" t="s">
        <v>885</v>
      </c>
      <c r="C28" s="5" t="s">
        <v>886</v>
      </c>
      <c r="D28" s="5" t="s">
        <v>435</v>
      </c>
      <c r="E28" s="11" t="s">
        <v>430</v>
      </c>
      <c r="F28" s="6">
        <f>SUMIFS(NhatKy_ViPham!K:K, NhatKy_ViPham!E:E, "10_Tin_A", NhatKy_ViPham!F:F, B28, NhatKy_ViPham!H:H, "L01")</f>
        <v>0</v>
      </c>
      <c r="G28" s="6">
        <f>SUMIFS(NhatKy_ViPham!K:K, NhatKy_ViPham!E:E, "10_Tin_A", NhatKy_ViPham!F:F, B28, NhatKy_ViPham!H:H, "L02")</f>
        <v>0</v>
      </c>
      <c r="H28" s="6">
        <f>SUMIFS(NhatKy_ViPham!K:K, NhatKy_ViPham!E:E, "10_Tin_A", NhatKy_ViPham!F:F, B28, NhatKy_ViPham!H:H, "L03")</f>
        <v>0</v>
      </c>
      <c r="I28" s="6">
        <f>SUMIFS(NhatKy_ViPham!K:K, NhatKy_ViPham!E:E, "10_Tin_A", NhatKy_ViPham!F:F, B28, NhatKy_ViPham!H:H, "L04")</f>
        <v>0</v>
      </c>
      <c r="J28" s="6">
        <f>SUMIFS(NhatKy_ViPham!K:K, NhatKy_ViPham!E:E, "10_Tin_A", NhatKy_ViPham!F:F, B28, NhatKy_ViPham!H:H, "L05")</f>
        <v>0</v>
      </c>
      <c r="K28" s="6">
        <f>SUMIFS(NhatKy_ViPham!K:K, NhatKy_ViPham!E:E, "10_Tin_A", NhatKy_ViPham!F:F, B28, NhatKy_ViPham!H:H, "L06")</f>
        <v>0</v>
      </c>
      <c r="L28" s="6">
        <f>SUMIFS(NhatKy_ViPham!K:K, NhatKy_ViPham!E:E, "10_Tin_A", NhatKy_ViPham!F:F, B28, NhatKy_ViPham!H:H, "L07")</f>
        <v>0</v>
      </c>
      <c r="M28" s="6">
        <f>SUMIFS(NhatKy_ViPham!K:K, NhatKy_ViPham!E:E, "10_Tin_A", NhatKy_ViPham!F:F, B28, NhatKy_ViPham!H:H, "L08")</f>
        <v>0</v>
      </c>
      <c r="N28" s="6">
        <f>SUMIFS(NhatKy_ViPham!K:K, NhatKy_ViPham!E:E, "10_Tin_A", NhatKy_ViPham!F:F, B28, NhatKy_ViPham!H:H, "L09")</f>
        <v>0</v>
      </c>
      <c r="O28" s="6">
        <f>SUMIFS(NhatKy_ViPham!K:K, NhatKy_ViPham!E:E, "10_Tin_A", NhatKy_ViPham!F:F, B28, NhatKy_ViPham!H:H, "L10")</f>
        <v>0</v>
      </c>
      <c r="P28" s="12">
        <f>SUMIFS(NhatKy_ViPham!J:J, NhatKy_ViPham!E:E, "10_Tin_A", NhatKy_ViPham!F:F, B28)</f>
        <v>0</v>
      </c>
      <c r="Q28" s="13">
        <f>SUMIFS(NhatKy_ViPham!K:K, NhatKy_ViPham!E:E, "10_Tin_A", NhatKy_ViPham!F:F, B28)</f>
        <v>0</v>
      </c>
      <c r="R28" s="6">
        <f>100 + SUMIFS(NhatKy_ViPham!J:J, NhatKy_ViPham!E:E, "10_Tin_A", NhatKy_ViPham!F:F, B28, NhatKy_ViPham!C:C, "T1") - SUMIFS(NhatKy_ViPham!K:K, NhatKy_ViPham!E:E, "10_Tin_A", NhatKy_ViPham!F:F, B28, NhatKy_ViPham!C:C, "T1")</f>
        <v>100</v>
      </c>
      <c r="S28" s="6">
        <f>100 + SUMIFS(NhatKy_ViPham!J:J, NhatKy_ViPham!E:E, "10_Tin_A", NhatKy_ViPham!F:F, B28, NhatKy_ViPham!C:C, "T2") - SUMIFS(NhatKy_ViPham!K:K, NhatKy_ViPham!E:E, "10_Tin_A", NhatKy_ViPham!F:F, B28, NhatKy_ViPham!C:C, "T2")</f>
        <v>100</v>
      </c>
      <c r="T28" s="6">
        <f>100 + SUMIFS(NhatKy_ViPham!J:J, NhatKy_ViPham!E:E, "10_Tin_A", NhatKy_ViPham!F:F, B28, NhatKy_ViPham!C:C, "T3") - SUMIFS(NhatKy_ViPham!K:K, NhatKy_ViPham!E:E, "10_Tin_A", NhatKy_ViPham!F:F, B28, NhatKy_ViPham!C:C, "T3")</f>
        <v>100</v>
      </c>
      <c r="U28" s="6">
        <f>100 + SUMIFS(NhatKy_ViPham!J:J, NhatKy_ViPham!E:E, "10_Tin_A", NhatKy_ViPham!F:F, B28, NhatKy_ViPham!C:C, "T4") - SUMIFS(NhatKy_ViPham!K:K, NhatKy_ViPham!E:E, "10_Tin_A", NhatKy_ViPham!F:F, B28, NhatKy_ViPham!C:C, "T4")</f>
        <v>100</v>
      </c>
      <c r="V28" s="6">
        <f>100 + SUMIFS(NhatKy_ViPham!J:J, NhatKy_ViPham!E:E, "10_Tin_A", NhatKy_ViPham!F:F, B28, NhatKy_ViPham!C:C, "T5") - SUMIFS(NhatKy_ViPham!K:K, NhatKy_ViPham!E:E, "10_Tin_A", NhatKy_ViPham!F:F, B28, NhatKy_ViPham!C:C, "T5")</f>
        <v>100</v>
      </c>
      <c r="W28" s="6">
        <f>100 + SUMIFS(NhatKy_ViPham!J:J, NhatKy_ViPham!E:E, "10_Tin_A", NhatKy_ViPham!F:F, B28, NhatKy_ViPham!C:C, "T6") - SUMIFS(NhatKy_ViPham!K:K, NhatKy_ViPham!E:E, "10_Tin_A", NhatKy_ViPham!F:F, B28, NhatKy_ViPham!C:C, "T6")</f>
        <v>100</v>
      </c>
      <c r="X28" s="6">
        <f>100 + SUMIFS(NhatKy_ViPham!J:J, NhatKy_ViPham!E:E, "10_Tin_A", NhatKy_ViPham!F:F, B28, NhatKy_ViPham!C:C, "T7") - SUMIFS(NhatKy_ViPham!K:K, NhatKy_ViPham!E:E, "10_Tin_A", NhatKy_ViPham!F:F, B28, NhatKy_ViPham!C:C, "T7")</f>
        <v>100</v>
      </c>
      <c r="Y28" s="6">
        <f>100 + SUMIFS(NhatKy_ViPham!J:J, NhatKy_ViPham!E:E, "10_Tin_A", NhatKy_ViPham!F:F, B28, NhatKy_ViPham!C:C, "T8") - SUMIFS(NhatKy_ViPham!K:K, NhatKy_ViPham!E:E, "10_Tin_A", NhatKy_ViPham!F:F, B28, NhatKy_ViPham!C:C, "T8")</f>
        <v>100</v>
      </c>
      <c r="Z28" s="6">
        <f>100 + SUMIFS(NhatKy_ViPham!J:J, NhatKy_ViPham!E:E, "10_Tin_A", NhatKy_ViPham!F:F, B28, NhatKy_ViPham!C:C, "T9") - SUMIFS(NhatKy_ViPham!K:K, NhatKy_ViPham!E:E, "10_Tin_A", NhatKy_ViPham!F:F, B28, NhatKy_ViPham!C:C, "T9")</f>
        <v>100</v>
      </c>
      <c r="AA28" s="6">
        <f>100 + SUMIFS(NhatKy_ViPham!J:J, NhatKy_ViPham!E:E, "10_Tin_A", NhatKy_ViPham!F:F, B28, NhatKy_ViPham!C:C, "T10") - SUMIFS(NhatKy_ViPham!K:K, NhatKy_ViPham!E:E, "10_Tin_A", NhatKy_ViPham!F:F, B28, NhatKy_ViPham!C:C, "T10")</f>
        <v>100</v>
      </c>
      <c r="AB28" s="6">
        <f>100 + SUMIFS(NhatKy_ViPham!J:J, NhatKy_ViPham!E:E, "10_Tin_A", NhatKy_ViPham!F:F, B28, NhatKy_ViPham!C:C, "T11") - SUMIFS(NhatKy_ViPham!K:K, NhatKy_ViPham!E:E, "10_Tin_A", NhatKy_ViPham!F:F, B28, NhatKy_ViPham!C:C, "T11")</f>
        <v>100</v>
      </c>
      <c r="AC28" s="6">
        <f>100 + SUMIFS(NhatKy_ViPham!J:J, NhatKy_ViPham!E:E, "10_Tin_A", NhatKy_ViPham!F:F, B28, NhatKy_ViPham!C:C, "T12") - SUMIFS(NhatKy_ViPham!K:K, NhatKy_ViPham!E:E, "10_Tin_A", NhatKy_ViPham!F:F, B28, NhatKy_ViPham!C:C, "T12")</f>
        <v>100</v>
      </c>
      <c r="AD28" s="6">
        <f>100 + SUMIFS(NhatKy_ViPham!J:J, NhatKy_ViPham!E:E, "10_Tin_A", NhatKy_ViPham!F:F, B28, NhatKy_ViPham!C:C, "T13") - SUMIFS(NhatKy_ViPham!K:K, NhatKy_ViPham!E:E, "10_Tin_A", NhatKy_ViPham!F:F, B28, NhatKy_ViPham!C:C, "T13")</f>
        <v>100</v>
      </c>
      <c r="AE28" s="6">
        <f>100 + SUMIFS(NhatKy_ViPham!J:J, NhatKy_ViPham!E:E, "10_Tin_A", NhatKy_ViPham!F:F, B28, NhatKy_ViPham!C:C, "T14") - SUMIFS(NhatKy_ViPham!K:K, NhatKy_ViPham!E:E, "10_Tin_A", NhatKy_ViPham!F:F, B28, NhatKy_ViPham!C:C, "T14")</f>
        <v>100</v>
      </c>
      <c r="AF28" s="6">
        <f>100 + SUMIFS(NhatKy_ViPham!J:J, NhatKy_ViPham!E:E, "10_Tin_A", NhatKy_ViPham!F:F, B28, NhatKy_ViPham!C:C, "T15") - SUMIFS(NhatKy_ViPham!K:K, NhatKy_ViPham!E:E, "10_Tin_A", NhatKy_ViPham!F:F, B28, NhatKy_ViPham!C:C, "T15")</f>
        <v>100</v>
      </c>
      <c r="AG28" s="6">
        <f>100 + SUMIFS(NhatKy_ViPham!J:J, NhatKy_ViPham!E:E, "10_Tin_A", NhatKy_ViPham!F:F, B28, NhatKy_ViPham!C:C, "T16") - SUMIFS(NhatKy_ViPham!K:K, NhatKy_ViPham!E:E, "10_Tin_A", NhatKy_ViPham!F:F, B28, NhatKy_ViPham!C:C, "T16")</f>
        <v>100</v>
      </c>
      <c r="AH28" s="6">
        <f>100 + SUMIFS(NhatKy_ViPham!J:J, NhatKy_ViPham!E:E, "10_Tin_A", NhatKy_ViPham!F:F, B28, NhatKy_ViPham!C:C, "T17") - SUMIFS(NhatKy_ViPham!K:K, NhatKy_ViPham!E:E, "10_Tin_A", NhatKy_ViPham!F:F, B28, NhatKy_ViPham!C:C, "T17")</f>
        <v>100</v>
      </c>
      <c r="AI28" s="6">
        <f>100 + SUMIFS(NhatKy_ViPham!J:J, NhatKy_ViPham!E:E, "10_Tin_A", NhatKy_ViPham!F:F, B28, NhatKy_ViPham!C:C, "T18") - SUMIFS(NhatKy_ViPham!K:K, NhatKy_ViPham!E:E, "10_Tin_A", NhatKy_ViPham!F:F, B28, NhatKy_ViPham!C:C, "T18")</f>
        <v>100</v>
      </c>
      <c r="AJ28" s="6">
        <f>100 + SUMIFS(NhatKy_ViPham!J:J, NhatKy_ViPham!E:E, "10_Tin_A", NhatKy_ViPham!F:F, B28, NhatKy_ViPham!C:C, "T19") - SUMIFS(NhatKy_ViPham!K:K, NhatKy_ViPham!E:E, "10_Tin_A", NhatKy_ViPham!F:F, B28, NhatKy_ViPham!C:C, "T19")</f>
        <v>100</v>
      </c>
      <c r="AK28" s="6">
        <f>100 + SUMIFS(NhatKy_ViPham!J:J, NhatKy_ViPham!E:E, "10_Tin_A", NhatKy_ViPham!F:F, B28, NhatKy_ViPham!C:C, "T20") - SUMIFS(NhatKy_ViPham!K:K, NhatKy_ViPham!E:E, "10_Tin_A", NhatKy_ViPham!F:F, B28, NhatKy_ViPham!C:C, "T20")</f>
        <v>100</v>
      </c>
      <c r="AL28" s="6">
        <f>100 + SUMIFS(NhatKy_ViPham!J:J, NhatKy_ViPham!E:E, "10_Tin_A", NhatKy_ViPham!F:F, B28, NhatKy_ViPham!C:C, "T21") - SUMIFS(NhatKy_ViPham!K:K, NhatKy_ViPham!E:E, "10_Tin_A", NhatKy_ViPham!F:F, B28, NhatKy_ViPham!C:C, "T21")</f>
        <v>100</v>
      </c>
      <c r="AM28" s="6">
        <f>100 + SUMIFS(NhatKy_ViPham!J:J, NhatKy_ViPham!E:E, "10_Tin_A", NhatKy_ViPham!F:F, B28, NhatKy_ViPham!C:C, "T22") - SUMIFS(NhatKy_ViPham!K:K, NhatKy_ViPham!E:E, "10_Tin_A", NhatKy_ViPham!F:F, B28, NhatKy_ViPham!C:C, "T22")</f>
        <v>100</v>
      </c>
      <c r="AN28" s="6">
        <f>100 + SUMIFS(NhatKy_ViPham!J:J, NhatKy_ViPham!E:E, "10_Tin_A", NhatKy_ViPham!F:F, B28, NhatKy_ViPham!C:C, "T23") - SUMIFS(NhatKy_ViPham!K:K, NhatKy_ViPham!E:E, "10_Tin_A", NhatKy_ViPham!F:F, B28, NhatKy_ViPham!C:C, "T23")</f>
        <v>100</v>
      </c>
      <c r="AO28" s="6">
        <f>100 + SUMIFS(NhatKy_ViPham!J:J, NhatKy_ViPham!E:E, "10_Tin_A", NhatKy_ViPham!F:F, B28, NhatKy_ViPham!C:C, "T24") - SUMIFS(NhatKy_ViPham!K:K, NhatKy_ViPham!E:E, "10_Tin_A", NhatKy_ViPham!F:F, B28, NhatKy_ViPham!C:C, "T24")</f>
        <v>100</v>
      </c>
      <c r="AP28" s="6">
        <f>100 + SUMIFS(NhatKy_ViPham!J:J, NhatKy_ViPham!E:E, "10_Tin_A", NhatKy_ViPham!F:F, B28, NhatKy_ViPham!C:C, "T25") - SUMIFS(NhatKy_ViPham!K:K, NhatKy_ViPham!E:E, "10_Tin_A", NhatKy_ViPham!F:F, B28, NhatKy_ViPham!C:C, "T25")</f>
        <v>100</v>
      </c>
      <c r="AQ28" s="6">
        <f>100 + SUMIFS(NhatKy_ViPham!J:J, NhatKy_ViPham!E:E, "10_Tin_A", NhatKy_ViPham!F:F, B28, NhatKy_ViPham!C:C, "T26") - SUMIFS(NhatKy_ViPham!K:K, NhatKy_ViPham!E:E, "10_Tin_A", NhatKy_ViPham!F:F, B28, NhatKy_ViPham!C:C, "T26")</f>
        <v>100</v>
      </c>
      <c r="AR28" s="6">
        <f>100 + SUMIFS(NhatKy_ViPham!J:J, NhatKy_ViPham!E:E, "10_Tin_A", NhatKy_ViPham!F:F, B28, NhatKy_ViPham!C:C, "T27") - SUMIFS(NhatKy_ViPham!K:K, NhatKy_ViPham!E:E, "10_Tin_A", NhatKy_ViPham!F:F, B28, NhatKy_ViPham!C:C, "T27")</f>
        <v>100</v>
      </c>
      <c r="AS28" s="6">
        <f>100 + SUMIFS(NhatKy_ViPham!J:J, NhatKy_ViPham!E:E, "10_Tin_A", NhatKy_ViPham!F:F, B28, NhatKy_ViPham!C:C, "T28") - SUMIFS(NhatKy_ViPham!K:K, NhatKy_ViPham!E:E, "10_Tin_A", NhatKy_ViPham!F:F, B28, NhatKy_ViPham!C:C, "T28")</f>
        <v>100</v>
      </c>
      <c r="AT28" s="6">
        <f>100 + SUMIFS(NhatKy_ViPham!J:J, NhatKy_ViPham!E:E, "10_Tin_A", NhatKy_ViPham!F:F, B28, NhatKy_ViPham!C:C, "T29") - SUMIFS(NhatKy_ViPham!K:K, NhatKy_ViPham!E:E, "10_Tin_A", NhatKy_ViPham!F:F, B28, NhatKy_ViPham!C:C, "T29")</f>
        <v>100</v>
      </c>
      <c r="AU28" s="6">
        <f>100 + SUMIFS(NhatKy_ViPham!J:J, NhatKy_ViPham!E:E, "10_Tin_A", NhatKy_ViPham!F:F, B28, NhatKy_ViPham!C:C, "T30") - SUMIFS(NhatKy_ViPham!K:K, NhatKy_ViPham!E:E, "10_Tin_A", NhatKy_ViPham!F:F, B28, NhatKy_ViPham!C:C, "T30")</f>
        <v>100</v>
      </c>
      <c r="AV28" s="6">
        <f>100 + SUMIFS(NhatKy_ViPham!J:J, NhatKy_ViPham!E:E, "10_Tin_A", NhatKy_ViPham!F:F, B28, NhatKy_ViPham!C:C, "T31") - SUMIFS(NhatKy_ViPham!K:K, NhatKy_ViPham!E:E, "10_Tin_A", NhatKy_ViPham!F:F, B28, NhatKy_ViPham!C:C, "T31")</f>
        <v>100</v>
      </c>
      <c r="AW28" s="6">
        <f>100 + SUMIFS(NhatKy_ViPham!J:J, NhatKy_ViPham!E:E, "10_Tin_A", NhatKy_ViPham!F:F, B28, NhatKy_ViPham!C:C, "T32") - SUMIFS(NhatKy_ViPham!K:K, NhatKy_ViPham!E:E, "10_Tin_A", NhatKy_ViPham!F:F, B28, NhatKy_ViPham!C:C, "T32")</f>
        <v>100</v>
      </c>
      <c r="AX28" s="6">
        <f>100 + SUMIFS(NhatKy_ViPham!J:J, NhatKy_ViPham!E:E, "10_Tin_A", NhatKy_ViPham!F:F, B28, NhatKy_ViPham!C:C, "T33") - SUMIFS(NhatKy_ViPham!K:K, NhatKy_ViPham!E:E, "10_Tin_A", NhatKy_ViPham!F:F, B28, NhatKy_ViPham!C:C, "T33")</f>
        <v>100</v>
      </c>
      <c r="AY28" s="6">
        <f>100 + SUMIFS(NhatKy_ViPham!J:J, NhatKy_ViPham!E:E, "10_Tin_A", NhatKy_ViPham!F:F, B28, NhatKy_ViPham!C:C, "T34") - SUMIFS(NhatKy_ViPham!K:K, NhatKy_ViPham!E:E, "10_Tin_A", NhatKy_ViPham!F:F, B28, NhatKy_ViPham!C:C, "T34")</f>
        <v>100</v>
      </c>
      <c r="AZ28" s="6">
        <f>100 + SUMIFS(NhatKy_ViPham!J:J, NhatKy_ViPham!E:E, "10_Tin_A", NhatKy_ViPham!F:F, B28, NhatKy_ViPham!C:C, "T35") - SUMIFS(NhatKy_ViPham!K:K, NhatKy_ViPham!E:E, "10_Tin_A", NhatKy_ViPham!F:F, B28, NhatKy_ViPham!C:C, "T35")</f>
        <v>100</v>
      </c>
      <c r="BA28" s="12">
        <f t="shared" si="0"/>
        <v>100</v>
      </c>
      <c r="BB28" s="11" t="s">
        <v>430</v>
      </c>
      <c r="BC28" s="16" t="str">
        <f t="shared" si="1"/>
        <v>Tốt</v>
      </c>
      <c r="BD28" s="15" t="str">
        <f t="shared" si="2"/>
        <v>🟢 BÌNH THƯỜNG</v>
      </c>
    </row>
    <row r="29" spans="1:56" x14ac:dyDescent="0.25">
      <c r="A29" s="4">
        <v>21</v>
      </c>
      <c r="B29" s="10" t="s">
        <v>887</v>
      </c>
      <c r="C29" s="4" t="s">
        <v>888</v>
      </c>
      <c r="D29" s="4" t="s">
        <v>429</v>
      </c>
      <c r="E29" s="11" t="s">
        <v>430</v>
      </c>
      <c r="F29" s="7">
        <f>SUMIFS(NhatKy_ViPham!K:K, NhatKy_ViPham!E:E, "10_Tin_A", NhatKy_ViPham!F:F, B29, NhatKy_ViPham!H:H, "L01")</f>
        <v>0</v>
      </c>
      <c r="G29" s="7">
        <f>SUMIFS(NhatKy_ViPham!K:K, NhatKy_ViPham!E:E, "10_Tin_A", NhatKy_ViPham!F:F, B29, NhatKy_ViPham!H:H, "L02")</f>
        <v>0</v>
      </c>
      <c r="H29" s="7">
        <f>SUMIFS(NhatKy_ViPham!K:K, NhatKy_ViPham!E:E, "10_Tin_A", NhatKy_ViPham!F:F, B29, NhatKy_ViPham!H:H, "L03")</f>
        <v>0</v>
      </c>
      <c r="I29" s="7">
        <f>SUMIFS(NhatKy_ViPham!K:K, NhatKy_ViPham!E:E, "10_Tin_A", NhatKy_ViPham!F:F, B29, NhatKy_ViPham!H:H, "L04")</f>
        <v>0</v>
      </c>
      <c r="J29" s="7">
        <f>SUMIFS(NhatKy_ViPham!K:K, NhatKy_ViPham!E:E, "10_Tin_A", NhatKy_ViPham!F:F, B29, NhatKy_ViPham!H:H, "L05")</f>
        <v>0</v>
      </c>
      <c r="K29" s="7">
        <f>SUMIFS(NhatKy_ViPham!K:K, NhatKy_ViPham!E:E, "10_Tin_A", NhatKy_ViPham!F:F, B29, NhatKy_ViPham!H:H, "L06")</f>
        <v>0</v>
      </c>
      <c r="L29" s="7">
        <f>SUMIFS(NhatKy_ViPham!K:K, NhatKy_ViPham!E:E, "10_Tin_A", NhatKy_ViPham!F:F, B29, NhatKy_ViPham!H:H, "L07")</f>
        <v>0</v>
      </c>
      <c r="M29" s="7">
        <f>SUMIFS(NhatKy_ViPham!K:K, NhatKy_ViPham!E:E, "10_Tin_A", NhatKy_ViPham!F:F, B29, NhatKy_ViPham!H:H, "L08")</f>
        <v>0</v>
      </c>
      <c r="N29" s="7">
        <f>SUMIFS(NhatKy_ViPham!K:K, NhatKy_ViPham!E:E, "10_Tin_A", NhatKy_ViPham!F:F, B29, NhatKy_ViPham!H:H, "L09")</f>
        <v>0</v>
      </c>
      <c r="O29" s="7">
        <f>SUMIFS(NhatKy_ViPham!K:K, NhatKy_ViPham!E:E, "10_Tin_A", NhatKy_ViPham!F:F, B29, NhatKy_ViPham!H:H, "L10")</f>
        <v>0</v>
      </c>
      <c r="P29" s="12">
        <f>SUMIFS(NhatKy_ViPham!J:J, NhatKy_ViPham!E:E, "10_Tin_A", NhatKy_ViPham!F:F, B29)</f>
        <v>0</v>
      </c>
      <c r="Q29" s="13">
        <f>SUMIFS(NhatKy_ViPham!K:K, NhatKy_ViPham!E:E, "10_Tin_A", NhatKy_ViPham!F:F, B29)</f>
        <v>0</v>
      </c>
      <c r="R29" s="7">
        <f>100 + SUMIFS(NhatKy_ViPham!J:J, NhatKy_ViPham!E:E, "10_Tin_A", NhatKy_ViPham!F:F, B29, NhatKy_ViPham!C:C, "T1") - SUMIFS(NhatKy_ViPham!K:K, NhatKy_ViPham!E:E, "10_Tin_A", NhatKy_ViPham!F:F, B29, NhatKy_ViPham!C:C, "T1")</f>
        <v>100</v>
      </c>
      <c r="S29" s="7">
        <f>100 + SUMIFS(NhatKy_ViPham!J:J, NhatKy_ViPham!E:E, "10_Tin_A", NhatKy_ViPham!F:F, B29, NhatKy_ViPham!C:C, "T2") - SUMIFS(NhatKy_ViPham!K:K, NhatKy_ViPham!E:E, "10_Tin_A", NhatKy_ViPham!F:F, B29, NhatKy_ViPham!C:C, "T2")</f>
        <v>100</v>
      </c>
      <c r="T29" s="7">
        <f>100 + SUMIFS(NhatKy_ViPham!J:J, NhatKy_ViPham!E:E, "10_Tin_A", NhatKy_ViPham!F:F, B29, NhatKy_ViPham!C:C, "T3") - SUMIFS(NhatKy_ViPham!K:K, NhatKy_ViPham!E:E, "10_Tin_A", NhatKy_ViPham!F:F, B29, NhatKy_ViPham!C:C, "T3")</f>
        <v>100</v>
      </c>
      <c r="U29" s="7">
        <f>100 + SUMIFS(NhatKy_ViPham!J:J, NhatKy_ViPham!E:E, "10_Tin_A", NhatKy_ViPham!F:F, B29, NhatKy_ViPham!C:C, "T4") - SUMIFS(NhatKy_ViPham!K:K, NhatKy_ViPham!E:E, "10_Tin_A", NhatKy_ViPham!F:F, B29, NhatKy_ViPham!C:C, "T4")</f>
        <v>100</v>
      </c>
      <c r="V29" s="7">
        <f>100 + SUMIFS(NhatKy_ViPham!J:J, NhatKy_ViPham!E:E, "10_Tin_A", NhatKy_ViPham!F:F, B29, NhatKy_ViPham!C:C, "T5") - SUMIFS(NhatKy_ViPham!K:K, NhatKy_ViPham!E:E, "10_Tin_A", NhatKy_ViPham!F:F, B29, NhatKy_ViPham!C:C, "T5")</f>
        <v>100</v>
      </c>
      <c r="W29" s="7">
        <f>100 + SUMIFS(NhatKy_ViPham!J:J, NhatKy_ViPham!E:E, "10_Tin_A", NhatKy_ViPham!F:F, B29, NhatKy_ViPham!C:C, "T6") - SUMIFS(NhatKy_ViPham!K:K, NhatKy_ViPham!E:E, "10_Tin_A", NhatKy_ViPham!F:F, B29, NhatKy_ViPham!C:C, "T6")</f>
        <v>100</v>
      </c>
      <c r="X29" s="7">
        <f>100 + SUMIFS(NhatKy_ViPham!J:J, NhatKy_ViPham!E:E, "10_Tin_A", NhatKy_ViPham!F:F, B29, NhatKy_ViPham!C:C, "T7") - SUMIFS(NhatKy_ViPham!K:K, NhatKy_ViPham!E:E, "10_Tin_A", NhatKy_ViPham!F:F, B29, NhatKy_ViPham!C:C, "T7")</f>
        <v>100</v>
      </c>
      <c r="Y29" s="7">
        <f>100 + SUMIFS(NhatKy_ViPham!J:J, NhatKy_ViPham!E:E, "10_Tin_A", NhatKy_ViPham!F:F, B29, NhatKy_ViPham!C:C, "T8") - SUMIFS(NhatKy_ViPham!K:K, NhatKy_ViPham!E:E, "10_Tin_A", NhatKy_ViPham!F:F, B29, NhatKy_ViPham!C:C, "T8")</f>
        <v>100</v>
      </c>
      <c r="Z29" s="7">
        <f>100 + SUMIFS(NhatKy_ViPham!J:J, NhatKy_ViPham!E:E, "10_Tin_A", NhatKy_ViPham!F:F, B29, NhatKy_ViPham!C:C, "T9") - SUMIFS(NhatKy_ViPham!K:K, NhatKy_ViPham!E:E, "10_Tin_A", NhatKy_ViPham!F:F, B29, NhatKy_ViPham!C:C, "T9")</f>
        <v>100</v>
      </c>
      <c r="AA29" s="7">
        <f>100 + SUMIFS(NhatKy_ViPham!J:J, NhatKy_ViPham!E:E, "10_Tin_A", NhatKy_ViPham!F:F, B29, NhatKy_ViPham!C:C, "T10") - SUMIFS(NhatKy_ViPham!K:K, NhatKy_ViPham!E:E, "10_Tin_A", NhatKy_ViPham!F:F, B29, NhatKy_ViPham!C:C, "T10")</f>
        <v>100</v>
      </c>
      <c r="AB29" s="7">
        <f>100 + SUMIFS(NhatKy_ViPham!J:J, NhatKy_ViPham!E:E, "10_Tin_A", NhatKy_ViPham!F:F, B29, NhatKy_ViPham!C:C, "T11") - SUMIFS(NhatKy_ViPham!K:K, NhatKy_ViPham!E:E, "10_Tin_A", NhatKy_ViPham!F:F, B29, NhatKy_ViPham!C:C, "T11")</f>
        <v>100</v>
      </c>
      <c r="AC29" s="7">
        <f>100 + SUMIFS(NhatKy_ViPham!J:J, NhatKy_ViPham!E:E, "10_Tin_A", NhatKy_ViPham!F:F, B29, NhatKy_ViPham!C:C, "T12") - SUMIFS(NhatKy_ViPham!K:K, NhatKy_ViPham!E:E, "10_Tin_A", NhatKy_ViPham!F:F, B29, NhatKy_ViPham!C:C, "T12")</f>
        <v>100</v>
      </c>
      <c r="AD29" s="7">
        <f>100 + SUMIFS(NhatKy_ViPham!J:J, NhatKy_ViPham!E:E, "10_Tin_A", NhatKy_ViPham!F:F, B29, NhatKy_ViPham!C:C, "T13") - SUMIFS(NhatKy_ViPham!K:K, NhatKy_ViPham!E:E, "10_Tin_A", NhatKy_ViPham!F:F, B29, NhatKy_ViPham!C:C, "T13")</f>
        <v>100</v>
      </c>
      <c r="AE29" s="7">
        <f>100 + SUMIFS(NhatKy_ViPham!J:J, NhatKy_ViPham!E:E, "10_Tin_A", NhatKy_ViPham!F:F, B29, NhatKy_ViPham!C:C, "T14") - SUMIFS(NhatKy_ViPham!K:K, NhatKy_ViPham!E:E, "10_Tin_A", NhatKy_ViPham!F:F, B29, NhatKy_ViPham!C:C, "T14")</f>
        <v>100</v>
      </c>
      <c r="AF29" s="7">
        <f>100 + SUMIFS(NhatKy_ViPham!J:J, NhatKy_ViPham!E:E, "10_Tin_A", NhatKy_ViPham!F:F, B29, NhatKy_ViPham!C:C, "T15") - SUMIFS(NhatKy_ViPham!K:K, NhatKy_ViPham!E:E, "10_Tin_A", NhatKy_ViPham!F:F, B29, NhatKy_ViPham!C:C, "T15")</f>
        <v>100</v>
      </c>
      <c r="AG29" s="7">
        <f>100 + SUMIFS(NhatKy_ViPham!J:J, NhatKy_ViPham!E:E, "10_Tin_A", NhatKy_ViPham!F:F, B29, NhatKy_ViPham!C:C, "T16") - SUMIFS(NhatKy_ViPham!K:K, NhatKy_ViPham!E:E, "10_Tin_A", NhatKy_ViPham!F:F, B29, NhatKy_ViPham!C:C, "T16")</f>
        <v>100</v>
      </c>
      <c r="AH29" s="7">
        <f>100 + SUMIFS(NhatKy_ViPham!J:J, NhatKy_ViPham!E:E, "10_Tin_A", NhatKy_ViPham!F:F, B29, NhatKy_ViPham!C:C, "T17") - SUMIFS(NhatKy_ViPham!K:K, NhatKy_ViPham!E:E, "10_Tin_A", NhatKy_ViPham!F:F, B29, NhatKy_ViPham!C:C, "T17")</f>
        <v>100</v>
      </c>
      <c r="AI29" s="7">
        <f>100 + SUMIFS(NhatKy_ViPham!J:J, NhatKy_ViPham!E:E, "10_Tin_A", NhatKy_ViPham!F:F, B29, NhatKy_ViPham!C:C, "T18") - SUMIFS(NhatKy_ViPham!K:K, NhatKy_ViPham!E:E, "10_Tin_A", NhatKy_ViPham!F:F, B29, NhatKy_ViPham!C:C, "T18")</f>
        <v>100</v>
      </c>
      <c r="AJ29" s="7">
        <f>100 + SUMIFS(NhatKy_ViPham!J:J, NhatKy_ViPham!E:E, "10_Tin_A", NhatKy_ViPham!F:F, B29, NhatKy_ViPham!C:C, "T19") - SUMIFS(NhatKy_ViPham!K:K, NhatKy_ViPham!E:E, "10_Tin_A", NhatKy_ViPham!F:F, B29, NhatKy_ViPham!C:C, "T19")</f>
        <v>100</v>
      </c>
      <c r="AK29" s="7">
        <f>100 + SUMIFS(NhatKy_ViPham!J:J, NhatKy_ViPham!E:E, "10_Tin_A", NhatKy_ViPham!F:F, B29, NhatKy_ViPham!C:C, "T20") - SUMIFS(NhatKy_ViPham!K:K, NhatKy_ViPham!E:E, "10_Tin_A", NhatKy_ViPham!F:F, B29, NhatKy_ViPham!C:C, "T20")</f>
        <v>100</v>
      </c>
      <c r="AL29" s="7">
        <f>100 + SUMIFS(NhatKy_ViPham!J:J, NhatKy_ViPham!E:E, "10_Tin_A", NhatKy_ViPham!F:F, B29, NhatKy_ViPham!C:C, "T21") - SUMIFS(NhatKy_ViPham!K:K, NhatKy_ViPham!E:E, "10_Tin_A", NhatKy_ViPham!F:F, B29, NhatKy_ViPham!C:C, "T21")</f>
        <v>100</v>
      </c>
      <c r="AM29" s="7">
        <f>100 + SUMIFS(NhatKy_ViPham!J:J, NhatKy_ViPham!E:E, "10_Tin_A", NhatKy_ViPham!F:F, B29, NhatKy_ViPham!C:C, "T22") - SUMIFS(NhatKy_ViPham!K:K, NhatKy_ViPham!E:E, "10_Tin_A", NhatKy_ViPham!F:F, B29, NhatKy_ViPham!C:C, "T22")</f>
        <v>100</v>
      </c>
      <c r="AN29" s="7">
        <f>100 + SUMIFS(NhatKy_ViPham!J:J, NhatKy_ViPham!E:E, "10_Tin_A", NhatKy_ViPham!F:F, B29, NhatKy_ViPham!C:C, "T23") - SUMIFS(NhatKy_ViPham!K:K, NhatKy_ViPham!E:E, "10_Tin_A", NhatKy_ViPham!F:F, B29, NhatKy_ViPham!C:C, "T23")</f>
        <v>100</v>
      </c>
      <c r="AO29" s="7">
        <f>100 + SUMIFS(NhatKy_ViPham!J:J, NhatKy_ViPham!E:E, "10_Tin_A", NhatKy_ViPham!F:F, B29, NhatKy_ViPham!C:C, "T24") - SUMIFS(NhatKy_ViPham!K:K, NhatKy_ViPham!E:E, "10_Tin_A", NhatKy_ViPham!F:F, B29, NhatKy_ViPham!C:C, "T24")</f>
        <v>100</v>
      </c>
      <c r="AP29" s="7">
        <f>100 + SUMIFS(NhatKy_ViPham!J:J, NhatKy_ViPham!E:E, "10_Tin_A", NhatKy_ViPham!F:F, B29, NhatKy_ViPham!C:C, "T25") - SUMIFS(NhatKy_ViPham!K:K, NhatKy_ViPham!E:E, "10_Tin_A", NhatKy_ViPham!F:F, B29, NhatKy_ViPham!C:C, "T25")</f>
        <v>100</v>
      </c>
      <c r="AQ29" s="7">
        <f>100 + SUMIFS(NhatKy_ViPham!J:J, NhatKy_ViPham!E:E, "10_Tin_A", NhatKy_ViPham!F:F, B29, NhatKy_ViPham!C:C, "T26") - SUMIFS(NhatKy_ViPham!K:K, NhatKy_ViPham!E:E, "10_Tin_A", NhatKy_ViPham!F:F, B29, NhatKy_ViPham!C:C, "T26")</f>
        <v>100</v>
      </c>
      <c r="AR29" s="7">
        <f>100 + SUMIFS(NhatKy_ViPham!J:J, NhatKy_ViPham!E:E, "10_Tin_A", NhatKy_ViPham!F:F, B29, NhatKy_ViPham!C:C, "T27") - SUMIFS(NhatKy_ViPham!K:K, NhatKy_ViPham!E:E, "10_Tin_A", NhatKy_ViPham!F:F, B29, NhatKy_ViPham!C:C, "T27")</f>
        <v>100</v>
      </c>
      <c r="AS29" s="7">
        <f>100 + SUMIFS(NhatKy_ViPham!J:J, NhatKy_ViPham!E:E, "10_Tin_A", NhatKy_ViPham!F:F, B29, NhatKy_ViPham!C:C, "T28") - SUMIFS(NhatKy_ViPham!K:K, NhatKy_ViPham!E:E, "10_Tin_A", NhatKy_ViPham!F:F, B29, NhatKy_ViPham!C:C, "T28")</f>
        <v>100</v>
      </c>
      <c r="AT29" s="7">
        <f>100 + SUMIFS(NhatKy_ViPham!J:J, NhatKy_ViPham!E:E, "10_Tin_A", NhatKy_ViPham!F:F, B29, NhatKy_ViPham!C:C, "T29") - SUMIFS(NhatKy_ViPham!K:K, NhatKy_ViPham!E:E, "10_Tin_A", NhatKy_ViPham!F:F, B29, NhatKy_ViPham!C:C, "T29")</f>
        <v>100</v>
      </c>
      <c r="AU29" s="7">
        <f>100 + SUMIFS(NhatKy_ViPham!J:J, NhatKy_ViPham!E:E, "10_Tin_A", NhatKy_ViPham!F:F, B29, NhatKy_ViPham!C:C, "T30") - SUMIFS(NhatKy_ViPham!K:K, NhatKy_ViPham!E:E, "10_Tin_A", NhatKy_ViPham!F:F, B29, NhatKy_ViPham!C:C, "T30")</f>
        <v>100</v>
      </c>
      <c r="AV29" s="7">
        <f>100 + SUMIFS(NhatKy_ViPham!J:J, NhatKy_ViPham!E:E, "10_Tin_A", NhatKy_ViPham!F:F, B29, NhatKy_ViPham!C:C, "T31") - SUMIFS(NhatKy_ViPham!K:K, NhatKy_ViPham!E:E, "10_Tin_A", NhatKy_ViPham!F:F, B29, NhatKy_ViPham!C:C, "T31")</f>
        <v>100</v>
      </c>
      <c r="AW29" s="7">
        <f>100 + SUMIFS(NhatKy_ViPham!J:J, NhatKy_ViPham!E:E, "10_Tin_A", NhatKy_ViPham!F:F, B29, NhatKy_ViPham!C:C, "T32") - SUMIFS(NhatKy_ViPham!K:K, NhatKy_ViPham!E:E, "10_Tin_A", NhatKy_ViPham!F:F, B29, NhatKy_ViPham!C:C, "T32")</f>
        <v>100</v>
      </c>
      <c r="AX29" s="7">
        <f>100 + SUMIFS(NhatKy_ViPham!J:J, NhatKy_ViPham!E:E, "10_Tin_A", NhatKy_ViPham!F:F, B29, NhatKy_ViPham!C:C, "T33") - SUMIFS(NhatKy_ViPham!K:K, NhatKy_ViPham!E:E, "10_Tin_A", NhatKy_ViPham!F:F, B29, NhatKy_ViPham!C:C, "T33")</f>
        <v>100</v>
      </c>
      <c r="AY29" s="7">
        <f>100 + SUMIFS(NhatKy_ViPham!J:J, NhatKy_ViPham!E:E, "10_Tin_A", NhatKy_ViPham!F:F, B29, NhatKy_ViPham!C:C, "T34") - SUMIFS(NhatKy_ViPham!K:K, NhatKy_ViPham!E:E, "10_Tin_A", NhatKy_ViPham!F:F, B29, NhatKy_ViPham!C:C, "T34")</f>
        <v>100</v>
      </c>
      <c r="AZ29" s="7">
        <f>100 + SUMIFS(NhatKy_ViPham!J:J, NhatKy_ViPham!E:E, "10_Tin_A", NhatKy_ViPham!F:F, B29, NhatKy_ViPham!C:C, "T35") - SUMIFS(NhatKy_ViPham!K:K, NhatKy_ViPham!E:E, "10_Tin_A", NhatKy_ViPham!F:F, B29, NhatKy_ViPham!C:C, "T35")</f>
        <v>100</v>
      </c>
      <c r="BA29" s="12">
        <f t="shared" si="0"/>
        <v>100</v>
      </c>
      <c r="BB29" s="11" t="s">
        <v>430</v>
      </c>
      <c r="BC29" s="14" t="str">
        <f t="shared" si="1"/>
        <v>Tốt</v>
      </c>
      <c r="BD29" s="10" t="str">
        <f t="shared" si="2"/>
        <v>🟢 BÌNH THƯỜNG</v>
      </c>
    </row>
    <row r="30" spans="1:56" x14ac:dyDescent="0.25">
      <c r="A30" s="5">
        <v>22</v>
      </c>
      <c r="B30" s="15" t="s">
        <v>889</v>
      </c>
      <c r="C30" s="5" t="s">
        <v>890</v>
      </c>
      <c r="D30" s="5" t="s">
        <v>435</v>
      </c>
      <c r="E30" s="11" t="s">
        <v>430</v>
      </c>
      <c r="F30" s="6">
        <f>SUMIFS(NhatKy_ViPham!K:K, NhatKy_ViPham!E:E, "10_Tin_A", NhatKy_ViPham!F:F, B30, NhatKy_ViPham!H:H, "L01")</f>
        <v>0</v>
      </c>
      <c r="G30" s="6">
        <f>SUMIFS(NhatKy_ViPham!K:K, NhatKy_ViPham!E:E, "10_Tin_A", NhatKy_ViPham!F:F, B30, NhatKy_ViPham!H:H, "L02")</f>
        <v>0</v>
      </c>
      <c r="H30" s="6">
        <f>SUMIFS(NhatKy_ViPham!K:K, NhatKy_ViPham!E:E, "10_Tin_A", NhatKy_ViPham!F:F, B30, NhatKy_ViPham!H:H, "L03")</f>
        <v>0</v>
      </c>
      <c r="I30" s="6">
        <f>SUMIFS(NhatKy_ViPham!K:K, NhatKy_ViPham!E:E, "10_Tin_A", NhatKy_ViPham!F:F, B30, NhatKy_ViPham!H:H, "L04")</f>
        <v>0</v>
      </c>
      <c r="J30" s="6">
        <f>SUMIFS(NhatKy_ViPham!K:K, NhatKy_ViPham!E:E, "10_Tin_A", NhatKy_ViPham!F:F, B30, NhatKy_ViPham!H:H, "L05")</f>
        <v>0</v>
      </c>
      <c r="K30" s="6">
        <f>SUMIFS(NhatKy_ViPham!K:K, NhatKy_ViPham!E:E, "10_Tin_A", NhatKy_ViPham!F:F, B30, NhatKy_ViPham!H:H, "L06")</f>
        <v>0</v>
      </c>
      <c r="L30" s="6">
        <f>SUMIFS(NhatKy_ViPham!K:K, NhatKy_ViPham!E:E, "10_Tin_A", NhatKy_ViPham!F:F, B30, NhatKy_ViPham!H:H, "L07")</f>
        <v>0</v>
      </c>
      <c r="M30" s="6">
        <f>SUMIFS(NhatKy_ViPham!K:K, NhatKy_ViPham!E:E, "10_Tin_A", NhatKy_ViPham!F:F, B30, NhatKy_ViPham!H:H, "L08")</f>
        <v>0</v>
      </c>
      <c r="N30" s="6">
        <f>SUMIFS(NhatKy_ViPham!K:K, NhatKy_ViPham!E:E, "10_Tin_A", NhatKy_ViPham!F:F, B30, NhatKy_ViPham!H:H, "L09")</f>
        <v>0</v>
      </c>
      <c r="O30" s="6">
        <f>SUMIFS(NhatKy_ViPham!K:K, NhatKy_ViPham!E:E, "10_Tin_A", NhatKy_ViPham!F:F, B30, NhatKy_ViPham!H:H, "L10")</f>
        <v>0</v>
      </c>
      <c r="P30" s="12">
        <f>SUMIFS(NhatKy_ViPham!J:J, NhatKy_ViPham!E:E, "10_Tin_A", NhatKy_ViPham!F:F, B30)</f>
        <v>0</v>
      </c>
      <c r="Q30" s="13">
        <f>SUMIFS(NhatKy_ViPham!K:K, NhatKy_ViPham!E:E, "10_Tin_A", NhatKy_ViPham!F:F, B30)</f>
        <v>0</v>
      </c>
      <c r="R30" s="6">
        <f>100 + SUMIFS(NhatKy_ViPham!J:J, NhatKy_ViPham!E:E, "10_Tin_A", NhatKy_ViPham!F:F, B30, NhatKy_ViPham!C:C, "T1") - SUMIFS(NhatKy_ViPham!K:K, NhatKy_ViPham!E:E, "10_Tin_A", NhatKy_ViPham!F:F, B30, NhatKy_ViPham!C:C, "T1")</f>
        <v>100</v>
      </c>
      <c r="S30" s="6">
        <f>100 + SUMIFS(NhatKy_ViPham!J:J, NhatKy_ViPham!E:E, "10_Tin_A", NhatKy_ViPham!F:F, B30, NhatKy_ViPham!C:C, "T2") - SUMIFS(NhatKy_ViPham!K:K, NhatKy_ViPham!E:E, "10_Tin_A", NhatKy_ViPham!F:F, B30, NhatKy_ViPham!C:C, "T2")</f>
        <v>100</v>
      </c>
      <c r="T30" s="6">
        <f>100 + SUMIFS(NhatKy_ViPham!J:J, NhatKy_ViPham!E:E, "10_Tin_A", NhatKy_ViPham!F:F, B30, NhatKy_ViPham!C:C, "T3") - SUMIFS(NhatKy_ViPham!K:K, NhatKy_ViPham!E:E, "10_Tin_A", NhatKy_ViPham!F:F, B30, NhatKy_ViPham!C:C, "T3")</f>
        <v>100</v>
      </c>
      <c r="U30" s="6">
        <f>100 + SUMIFS(NhatKy_ViPham!J:J, NhatKy_ViPham!E:E, "10_Tin_A", NhatKy_ViPham!F:F, B30, NhatKy_ViPham!C:C, "T4") - SUMIFS(NhatKy_ViPham!K:K, NhatKy_ViPham!E:E, "10_Tin_A", NhatKy_ViPham!F:F, B30, NhatKy_ViPham!C:C, "T4")</f>
        <v>100</v>
      </c>
      <c r="V30" s="6">
        <f>100 + SUMIFS(NhatKy_ViPham!J:J, NhatKy_ViPham!E:E, "10_Tin_A", NhatKy_ViPham!F:F, B30, NhatKy_ViPham!C:C, "T5") - SUMIFS(NhatKy_ViPham!K:K, NhatKy_ViPham!E:E, "10_Tin_A", NhatKy_ViPham!F:F, B30, NhatKy_ViPham!C:C, "T5")</f>
        <v>100</v>
      </c>
      <c r="W30" s="6">
        <f>100 + SUMIFS(NhatKy_ViPham!J:J, NhatKy_ViPham!E:E, "10_Tin_A", NhatKy_ViPham!F:F, B30, NhatKy_ViPham!C:C, "T6") - SUMIFS(NhatKy_ViPham!K:K, NhatKy_ViPham!E:E, "10_Tin_A", NhatKy_ViPham!F:F, B30, NhatKy_ViPham!C:C, "T6")</f>
        <v>100</v>
      </c>
      <c r="X30" s="6">
        <f>100 + SUMIFS(NhatKy_ViPham!J:J, NhatKy_ViPham!E:E, "10_Tin_A", NhatKy_ViPham!F:F, B30, NhatKy_ViPham!C:C, "T7") - SUMIFS(NhatKy_ViPham!K:K, NhatKy_ViPham!E:E, "10_Tin_A", NhatKy_ViPham!F:F, B30, NhatKy_ViPham!C:C, "T7")</f>
        <v>100</v>
      </c>
      <c r="Y30" s="6">
        <f>100 + SUMIFS(NhatKy_ViPham!J:J, NhatKy_ViPham!E:E, "10_Tin_A", NhatKy_ViPham!F:F, B30, NhatKy_ViPham!C:C, "T8") - SUMIFS(NhatKy_ViPham!K:K, NhatKy_ViPham!E:E, "10_Tin_A", NhatKy_ViPham!F:F, B30, NhatKy_ViPham!C:C, "T8")</f>
        <v>100</v>
      </c>
      <c r="Z30" s="6">
        <f>100 + SUMIFS(NhatKy_ViPham!J:J, NhatKy_ViPham!E:E, "10_Tin_A", NhatKy_ViPham!F:F, B30, NhatKy_ViPham!C:C, "T9") - SUMIFS(NhatKy_ViPham!K:K, NhatKy_ViPham!E:E, "10_Tin_A", NhatKy_ViPham!F:F, B30, NhatKy_ViPham!C:C, "T9")</f>
        <v>100</v>
      </c>
      <c r="AA30" s="6">
        <f>100 + SUMIFS(NhatKy_ViPham!J:J, NhatKy_ViPham!E:E, "10_Tin_A", NhatKy_ViPham!F:F, B30, NhatKy_ViPham!C:C, "T10") - SUMIFS(NhatKy_ViPham!K:K, NhatKy_ViPham!E:E, "10_Tin_A", NhatKy_ViPham!F:F, B30, NhatKy_ViPham!C:C, "T10")</f>
        <v>100</v>
      </c>
      <c r="AB30" s="6">
        <f>100 + SUMIFS(NhatKy_ViPham!J:J, NhatKy_ViPham!E:E, "10_Tin_A", NhatKy_ViPham!F:F, B30, NhatKy_ViPham!C:C, "T11") - SUMIFS(NhatKy_ViPham!K:K, NhatKy_ViPham!E:E, "10_Tin_A", NhatKy_ViPham!F:F, B30, NhatKy_ViPham!C:C, "T11")</f>
        <v>100</v>
      </c>
      <c r="AC30" s="6">
        <f>100 + SUMIFS(NhatKy_ViPham!J:J, NhatKy_ViPham!E:E, "10_Tin_A", NhatKy_ViPham!F:F, B30, NhatKy_ViPham!C:C, "T12") - SUMIFS(NhatKy_ViPham!K:K, NhatKy_ViPham!E:E, "10_Tin_A", NhatKy_ViPham!F:F, B30, NhatKy_ViPham!C:C, "T12")</f>
        <v>100</v>
      </c>
      <c r="AD30" s="6">
        <f>100 + SUMIFS(NhatKy_ViPham!J:J, NhatKy_ViPham!E:E, "10_Tin_A", NhatKy_ViPham!F:F, B30, NhatKy_ViPham!C:C, "T13") - SUMIFS(NhatKy_ViPham!K:K, NhatKy_ViPham!E:E, "10_Tin_A", NhatKy_ViPham!F:F, B30, NhatKy_ViPham!C:C, "T13")</f>
        <v>100</v>
      </c>
      <c r="AE30" s="6">
        <f>100 + SUMIFS(NhatKy_ViPham!J:J, NhatKy_ViPham!E:E, "10_Tin_A", NhatKy_ViPham!F:F, B30, NhatKy_ViPham!C:C, "T14") - SUMIFS(NhatKy_ViPham!K:K, NhatKy_ViPham!E:E, "10_Tin_A", NhatKy_ViPham!F:F, B30, NhatKy_ViPham!C:C, "T14")</f>
        <v>100</v>
      </c>
      <c r="AF30" s="6">
        <f>100 + SUMIFS(NhatKy_ViPham!J:J, NhatKy_ViPham!E:E, "10_Tin_A", NhatKy_ViPham!F:F, B30, NhatKy_ViPham!C:C, "T15") - SUMIFS(NhatKy_ViPham!K:K, NhatKy_ViPham!E:E, "10_Tin_A", NhatKy_ViPham!F:F, B30, NhatKy_ViPham!C:C, "T15")</f>
        <v>100</v>
      </c>
      <c r="AG30" s="6">
        <f>100 + SUMIFS(NhatKy_ViPham!J:J, NhatKy_ViPham!E:E, "10_Tin_A", NhatKy_ViPham!F:F, B30, NhatKy_ViPham!C:C, "T16") - SUMIFS(NhatKy_ViPham!K:K, NhatKy_ViPham!E:E, "10_Tin_A", NhatKy_ViPham!F:F, B30, NhatKy_ViPham!C:C, "T16")</f>
        <v>100</v>
      </c>
      <c r="AH30" s="6">
        <f>100 + SUMIFS(NhatKy_ViPham!J:J, NhatKy_ViPham!E:E, "10_Tin_A", NhatKy_ViPham!F:F, B30, NhatKy_ViPham!C:C, "T17") - SUMIFS(NhatKy_ViPham!K:K, NhatKy_ViPham!E:E, "10_Tin_A", NhatKy_ViPham!F:F, B30, NhatKy_ViPham!C:C, "T17")</f>
        <v>100</v>
      </c>
      <c r="AI30" s="6">
        <f>100 + SUMIFS(NhatKy_ViPham!J:J, NhatKy_ViPham!E:E, "10_Tin_A", NhatKy_ViPham!F:F, B30, NhatKy_ViPham!C:C, "T18") - SUMIFS(NhatKy_ViPham!K:K, NhatKy_ViPham!E:E, "10_Tin_A", NhatKy_ViPham!F:F, B30, NhatKy_ViPham!C:C, "T18")</f>
        <v>100</v>
      </c>
      <c r="AJ30" s="6">
        <f>100 + SUMIFS(NhatKy_ViPham!J:J, NhatKy_ViPham!E:E, "10_Tin_A", NhatKy_ViPham!F:F, B30, NhatKy_ViPham!C:C, "T19") - SUMIFS(NhatKy_ViPham!K:K, NhatKy_ViPham!E:E, "10_Tin_A", NhatKy_ViPham!F:F, B30, NhatKy_ViPham!C:C, "T19")</f>
        <v>100</v>
      </c>
      <c r="AK30" s="6">
        <f>100 + SUMIFS(NhatKy_ViPham!J:J, NhatKy_ViPham!E:E, "10_Tin_A", NhatKy_ViPham!F:F, B30, NhatKy_ViPham!C:C, "T20") - SUMIFS(NhatKy_ViPham!K:K, NhatKy_ViPham!E:E, "10_Tin_A", NhatKy_ViPham!F:F, B30, NhatKy_ViPham!C:C, "T20")</f>
        <v>100</v>
      </c>
      <c r="AL30" s="6">
        <f>100 + SUMIFS(NhatKy_ViPham!J:J, NhatKy_ViPham!E:E, "10_Tin_A", NhatKy_ViPham!F:F, B30, NhatKy_ViPham!C:C, "T21") - SUMIFS(NhatKy_ViPham!K:K, NhatKy_ViPham!E:E, "10_Tin_A", NhatKy_ViPham!F:F, B30, NhatKy_ViPham!C:C, "T21")</f>
        <v>100</v>
      </c>
      <c r="AM30" s="6">
        <f>100 + SUMIFS(NhatKy_ViPham!J:J, NhatKy_ViPham!E:E, "10_Tin_A", NhatKy_ViPham!F:F, B30, NhatKy_ViPham!C:C, "T22") - SUMIFS(NhatKy_ViPham!K:K, NhatKy_ViPham!E:E, "10_Tin_A", NhatKy_ViPham!F:F, B30, NhatKy_ViPham!C:C, "T22")</f>
        <v>100</v>
      </c>
      <c r="AN30" s="6">
        <f>100 + SUMIFS(NhatKy_ViPham!J:J, NhatKy_ViPham!E:E, "10_Tin_A", NhatKy_ViPham!F:F, B30, NhatKy_ViPham!C:C, "T23") - SUMIFS(NhatKy_ViPham!K:K, NhatKy_ViPham!E:E, "10_Tin_A", NhatKy_ViPham!F:F, B30, NhatKy_ViPham!C:C, "T23")</f>
        <v>100</v>
      </c>
      <c r="AO30" s="6">
        <f>100 + SUMIFS(NhatKy_ViPham!J:J, NhatKy_ViPham!E:E, "10_Tin_A", NhatKy_ViPham!F:F, B30, NhatKy_ViPham!C:C, "T24") - SUMIFS(NhatKy_ViPham!K:K, NhatKy_ViPham!E:E, "10_Tin_A", NhatKy_ViPham!F:F, B30, NhatKy_ViPham!C:C, "T24")</f>
        <v>100</v>
      </c>
      <c r="AP30" s="6">
        <f>100 + SUMIFS(NhatKy_ViPham!J:J, NhatKy_ViPham!E:E, "10_Tin_A", NhatKy_ViPham!F:F, B30, NhatKy_ViPham!C:C, "T25") - SUMIFS(NhatKy_ViPham!K:K, NhatKy_ViPham!E:E, "10_Tin_A", NhatKy_ViPham!F:F, B30, NhatKy_ViPham!C:C, "T25")</f>
        <v>100</v>
      </c>
      <c r="AQ30" s="6">
        <f>100 + SUMIFS(NhatKy_ViPham!J:J, NhatKy_ViPham!E:E, "10_Tin_A", NhatKy_ViPham!F:F, B30, NhatKy_ViPham!C:C, "T26") - SUMIFS(NhatKy_ViPham!K:K, NhatKy_ViPham!E:E, "10_Tin_A", NhatKy_ViPham!F:F, B30, NhatKy_ViPham!C:C, "T26")</f>
        <v>100</v>
      </c>
      <c r="AR30" s="6">
        <f>100 + SUMIFS(NhatKy_ViPham!J:J, NhatKy_ViPham!E:E, "10_Tin_A", NhatKy_ViPham!F:F, B30, NhatKy_ViPham!C:C, "T27") - SUMIFS(NhatKy_ViPham!K:K, NhatKy_ViPham!E:E, "10_Tin_A", NhatKy_ViPham!F:F, B30, NhatKy_ViPham!C:C, "T27")</f>
        <v>100</v>
      </c>
      <c r="AS30" s="6">
        <f>100 + SUMIFS(NhatKy_ViPham!J:J, NhatKy_ViPham!E:E, "10_Tin_A", NhatKy_ViPham!F:F, B30, NhatKy_ViPham!C:C, "T28") - SUMIFS(NhatKy_ViPham!K:K, NhatKy_ViPham!E:E, "10_Tin_A", NhatKy_ViPham!F:F, B30, NhatKy_ViPham!C:C, "T28")</f>
        <v>100</v>
      </c>
      <c r="AT30" s="6">
        <f>100 + SUMIFS(NhatKy_ViPham!J:J, NhatKy_ViPham!E:E, "10_Tin_A", NhatKy_ViPham!F:F, B30, NhatKy_ViPham!C:C, "T29") - SUMIFS(NhatKy_ViPham!K:K, NhatKy_ViPham!E:E, "10_Tin_A", NhatKy_ViPham!F:F, B30, NhatKy_ViPham!C:C, "T29")</f>
        <v>100</v>
      </c>
      <c r="AU30" s="6">
        <f>100 + SUMIFS(NhatKy_ViPham!J:J, NhatKy_ViPham!E:E, "10_Tin_A", NhatKy_ViPham!F:F, B30, NhatKy_ViPham!C:C, "T30") - SUMIFS(NhatKy_ViPham!K:K, NhatKy_ViPham!E:E, "10_Tin_A", NhatKy_ViPham!F:F, B30, NhatKy_ViPham!C:C, "T30")</f>
        <v>100</v>
      </c>
      <c r="AV30" s="6">
        <f>100 + SUMIFS(NhatKy_ViPham!J:J, NhatKy_ViPham!E:E, "10_Tin_A", NhatKy_ViPham!F:F, B30, NhatKy_ViPham!C:C, "T31") - SUMIFS(NhatKy_ViPham!K:K, NhatKy_ViPham!E:E, "10_Tin_A", NhatKy_ViPham!F:F, B30, NhatKy_ViPham!C:C, "T31")</f>
        <v>100</v>
      </c>
      <c r="AW30" s="6">
        <f>100 + SUMIFS(NhatKy_ViPham!J:J, NhatKy_ViPham!E:E, "10_Tin_A", NhatKy_ViPham!F:F, B30, NhatKy_ViPham!C:C, "T32") - SUMIFS(NhatKy_ViPham!K:K, NhatKy_ViPham!E:E, "10_Tin_A", NhatKy_ViPham!F:F, B30, NhatKy_ViPham!C:C, "T32")</f>
        <v>100</v>
      </c>
      <c r="AX30" s="6">
        <f>100 + SUMIFS(NhatKy_ViPham!J:J, NhatKy_ViPham!E:E, "10_Tin_A", NhatKy_ViPham!F:F, B30, NhatKy_ViPham!C:C, "T33") - SUMIFS(NhatKy_ViPham!K:K, NhatKy_ViPham!E:E, "10_Tin_A", NhatKy_ViPham!F:F, B30, NhatKy_ViPham!C:C, "T33")</f>
        <v>100</v>
      </c>
      <c r="AY30" s="6">
        <f>100 + SUMIFS(NhatKy_ViPham!J:J, NhatKy_ViPham!E:E, "10_Tin_A", NhatKy_ViPham!F:F, B30, NhatKy_ViPham!C:C, "T34") - SUMIFS(NhatKy_ViPham!K:K, NhatKy_ViPham!E:E, "10_Tin_A", NhatKy_ViPham!F:F, B30, NhatKy_ViPham!C:C, "T34")</f>
        <v>100</v>
      </c>
      <c r="AZ30" s="6">
        <f>100 + SUMIFS(NhatKy_ViPham!J:J, NhatKy_ViPham!E:E, "10_Tin_A", NhatKy_ViPham!F:F, B30, NhatKy_ViPham!C:C, "T35") - SUMIFS(NhatKy_ViPham!K:K, NhatKy_ViPham!E:E, "10_Tin_A", NhatKy_ViPham!F:F, B30, NhatKy_ViPham!C:C, "T35")</f>
        <v>100</v>
      </c>
      <c r="BA30" s="12">
        <f t="shared" si="0"/>
        <v>100</v>
      </c>
      <c r="BB30" s="11" t="s">
        <v>430</v>
      </c>
      <c r="BC30" s="16" t="str">
        <f t="shared" si="1"/>
        <v>Tốt</v>
      </c>
      <c r="BD30" s="15" t="str">
        <f t="shared" si="2"/>
        <v>🟢 BÌNH THƯỜNG</v>
      </c>
    </row>
    <row r="31" spans="1:56" x14ac:dyDescent="0.25">
      <c r="A31" s="4">
        <v>23</v>
      </c>
      <c r="B31" s="10" t="s">
        <v>891</v>
      </c>
      <c r="C31" s="4" t="s">
        <v>603</v>
      </c>
      <c r="D31" s="4" t="s">
        <v>435</v>
      </c>
      <c r="E31" s="11" t="s">
        <v>430</v>
      </c>
      <c r="F31" s="7">
        <f>SUMIFS(NhatKy_ViPham!K:K, NhatKy_ViPham!E:E, "10_Tin_A", NhatKy_ViPham!F:F, B31, NhatKy_ViPham!H:H, "L01")</f>
        <v>0</v>
      </c>
      <c r="G31" s="7">
        <f>SUMIFS(NhatKy_ViPham!K:K, NhatKy_ViPham!E:E, "10_Tin_A", NhatKy_ViPham!F:F, B31, NhatKy_ViPham!H:H, "L02")</f>
        <v>0</v>
      </c>
      <c r="H31" s="7">
        <f>SUMIFS(NhatKy_ViPham!K:K, NhatKy_ViPham!E:E, "10_Tin_A", NhatKy_ViPham!F:F, B31, NhatKy_ViPham!H:H, "L03")</f>
        <v>0</v>
      </c>
      <c r="I31" s="7">
        <f>SUMIFS(NhatKy_ViPham!K:K, NhatKy_ViPham!E:E, "10_Tin_A", NhatKy_ViPham!F:F, B31, NhatKy_ViPham!H:H, "L04")</f>
        <v>0</v>
      </c>
      <c r="J31" s="7">
        <f>SUMIFS(NhatKy_ViPham!K:K, NhatKy_ViPham!E:E, "10_Tin_A", NhatKy_ViPham!F:F, B31, NhatKy_ViPham!H:H, "L05")</f>
        <v>0</v>
      </c>
      <c r="K31" s="7">
        <f>SUMIFS(NhatKy_ViPham!K:K, NhatKy_ViPham!E:E, "10_Tin_A", NhatKy_ViPham!F:F, B31, NhatKy_ViPham!H:H, "L06")</f>
        <v>0</v>
      </c>
      <c r="L31" s="7">
        <f>SUMIFS(NhatKy_ViPham!K:K, NhatKy_ViPham!E:E, "10_Tin_A", NhatKy_ViPham!F:F, B31, NhatKy_ViPham!H:H, "L07")</f>
        <v>0</v>
      </c>
      <c r="M31" s="7">
        <f>SUMIFS(NhatKy_ViPham!K:K, NhatKy_ViPham!E:E, "10_Tin_A", NhatKy_ViPham!F:F, B31, NhatKy_ViPham!H:H, "L08")</f>
        <v>0</v>
      </c>
      <c r="N31" s="7">
        <f>SUMIFS(NhatKy_ViPham!K:K, NhatKy_ViPham!E:E, "10_Tin_A", NhatKy_ViPham!F:F, B31, NhatKy_ViPham!H:H, "L09")</f>
        <v>0</v>
      </c>
      <c r="O31" s="7">
        <f>SUMIFS(NhatKy_ViPham!K:K, NhatKy_ViPham!E:E, "10_Tin_A", NhatKy_ViPham!F:F, B31, NhatKy_ViPham!H:H, "L10")</f>
        <v>0</v>
      </c>
      <c r="P31" s="12">
        <f>SUMIFS(NhatKy_ViPham!J:J, NhatKy_ViPham!E:E, "10_Tin_A", NhatKy_ViPham!F:F, B31)</f>
        <v>0</v>
      </c>
      <c r="Q31" s="13">
        <f>SUMIFS(NhatKy_ViPham!K:K, NhatKy_ViPham!E:E, "10_Tin_A", NhatKy_ViPham!F:F, B31)</f>
        <v>0</v>
      </c>
      <c r="R31" s="7">
        <f>100 + SUMIFS(NhatKy_ViPham!J:J, NhatKy_ViPham!E:E, "10_Tin_A", NhatKy_ViPham!F:F, B31, NhatKy_ViPham!C:C, "T1") - SUMIFS(NhatKy_ViPham!K:K, NhatKy_ViPham!E:E, "10_Tin_A", NhatKy_ViPham!F:F, B31, NhatKy_ViPham!C:C, "T1")</f>
        <v>100</v>
      </c>
      <c r="S31" s="7">
        <f>100 + SUMIFS(NhatKy_ViPham!J:J, NhatKy_ViPham!E:E, "10_Tin_A", NhatKy_ViPham!F:F, B31, NhatKy_ViPham!C:C, "T2") - SUMIFS(NhatKy_ViPham!K:K, NhatKy_ViPham!E:E, "10_Tin_A", NhatKy_ViPham!F:F, B31, NhatKy_ViPham!C:C, "T2")</f>
        <v>100</v>
      </c>
      <c r="T31" s="7">
        <f>100 + SUMIFS(NhatKy_ViPham!J:J, NhatKy_ViPham!E:E, "10_Tin_A", NhatKy_ViPham!F:F, B31, NhatKy_ViPham!C:C, "T3") - SUMIFS(NhatKy_ViPham!K:K, NhatKy_ViPham!E:E, "10_Tin_A", NhatKy_ViPham!F:F, B31, NhatKy_ViPham!C:C, "T3")</f>
        <v>100</v>
      </c>
      <c r="U31" s="7">
        <f>100 + SUMIFS(NhatKy_ViPham!J:J, NhatKy_ViPham!E:E, "10_Tin_A", NhatKy_ViPham!F:F, B31, NhatKy_ViPham!C:C, "T4") - SUMIFS(NhatKy_ViPham!K:K, NhatKy_ViPham!E:E, "10_Tin_A", NhatKy_ViPham!F:F, B31, NhatKy_ViPham!C:C, "T4")</f>
        <v>100</v>
      </c>
      <c r="V31" s="7">
        <f>100 + SUMIFS(NhatKy_ViPham!J:J, NhatKy_ViPham!E:E, "10_Tin_A", NhatKy_ViPham!F:F, B31, NhatKy_ViPham!C:C, "T5") - SUMIFS(NhatKy_ViPham!K:K, NhatKy_ViPham!E:E, "10_Tin_A", NhatKy_ViPham!F:F, B31, NhatKy_ViPham!C:C, "T5")</f>
        <v>100</v>
      </c>
      <c r="W31" s="7">
        <f>100 + SUMIFS(NhatKy_ViPham!J:J, NhatKy_ViPham!E:E, "10_Tin_A", NhatKy_ViPham!F:F, B31, NhatKy_ViPham!C:C, "T6") - SUMIFS(NhatKy_ViPham!K:K, NhatKy_ViPham!E:E, "10_Tin_A", NhatKy_ViPham!F:F, B31, NhatKy_ViPham!C:C, "T6")</f>
        <v>100</v>
      </c>
      <c r="X31" s="7">
        <f>100 + SUMIFS(NhatKy_ViPham!J:J, NhatKy_ViPham!E:E, "10_Tin_A", NhatKy_ViPham!F:F, B31, NhatKy_ViPham!C:C, "T7") - SUMIFS(NhatKy_ViPham!K:K, NhatKy_ViPham!E:E, "10_Tin_A", NhatKy_ViPham!F:F, B31, NhatKy_ViPham!C:C, "T7")</f>
        <v>100</v>
      </c>
      <c r="Y31" s="7">
        <f>100 + SUMIFS(NhatKy_ViPham!J:J, NhatKy_ViPham!E:E, "10_Tin_A", NhatKy_ViPham!F:F, B31, NhatKy_ViPham!C:C, "T8") - SUMIFS(NhatKy_ViPham!K:K, NhatKy_ViPham!E:E, "10_Tin_A", NhatKy_ViPham!F:F, B31, NhatKy_ViPham!C:C, "T8")</f>
        <v>100</v>
      </c>
      <c r="Z31" s="7">
        <f>100 + SUMIFS(NhatKy_ViPham!J:J, NhatKy_ViPham!E:E, "10_Tin_A", NhatKy_ViPham!F:F, B31, NhatKy_ViPham!C:C, "T9") - SUMIFS(NhatKy_ViPham!K:K, NhatKy_ViPham!E:E, "10_Tin_A", NhatKy_ViPham!F:F, B31, NhatKy_ViPham!C:C, "T9")</f>
        <v>100</v>
      </c>
      <c r="AA31" s="7">
        <f>100 + SUMIFS(NhatKy_ViPham!J:J, NhatKy_ViPham!E:E, "10_Tin_A", NhatKy_ViPham!F:F, B31, NhatKy_ViPham!C:C, "T10") - SUMIFS(NhatKy_ViPham!K:K, NhatKy_ViPham!E:E, "10_Tin_A", NhatKy_ViPham!F:F, B31, NhatKy_ViPham!C:C, "T10")</f>
        <v>100</v>
      </c>
      <c r="AB31" s="7">
        <f>100 + SUMIFS(NhatKy_ViPham!J:J, NhatKy_ViPham!E:E, "10_Tin_A", NhatKy_ViPham!F:F, B31, NhatKy_ViPham!C:C, "T11") - SUMIFS(NhatKy_ViPham!K:K, NhatKy_ViPham!E:E, "10_Tin_A", NhatKy_ViPham!F:F, B31, NhatKy_ViPham!C:C, "T11")</f>
        <v>100</v>
      </c>
      <c r="AC31" s="7">
        <f>100 + SUMIFS(NhatKy_ViPham!J:J, NhatKy_ViPham!E:E, "10_Tin_A", NhatKy_ViPham!F:F, B31, NhatKy_ViPham!C:C, "T12") - SUMIFS(NhatKy_ViPham!K:K, NhatKy_ViPham!E:E, "10_Tin_A", NhatKy_ViPham!F:F, B31, NhatKy_ViPham!C:C, "T12")</f>
        <v>100</v>
      </c>
      <c r="AD31" s="7">
        <f>100 + SUMIFS(NhatKy_ViPham!J:J, NhatKy_ViPham!E:E, "10_Tin_A", NhatKy_ViPham!F:F, B31, NhatKy_ViPham!C:C, "T13") - SUMIFS(NhatKy_ViPham!K:K, NhatKy_ViPham!E:E, "10_Tin_A", NhatKy_ViPham!F:F, B31, NhatKy_ViPham!C:C, "T13")</f>
        <v>100</v>
      </c>
      <c r="AE31" s="7">
        <f>100 + SUMIFS(NhatKy_ViPham!J:J, NhatKy_ViPham!E:E, "10_Tin_A", NhatKy_ViPham!F:F, B31, NhatKy_ViPham!C:C, "T14") - SUMIFS(NhatKy_ViPham!K:K, NhatKy_ViPham!E:E, "10_Tin_A", NhatKy_ViPham!F:F, B31, NhatKy_ViPham!C:C, "T14")</f>
        <v>100</v>
      </c>
      <c r="AF31" s="7">
        <f>100 + SUMIFS(NhatKy_ViPham!J:J, NhatKy_ViPham!E:E, "10_Tin_A", NhatKy_ViPham!F:F, B31, NhatKy_ViPham!C:C, "T15") - SUMIFS(NhatKy_ViPham!K:K, NhatKy_ViPham!E:E, "10_Tin_A", NhatKy_ViPham!F:F, B31, NhatKy_ViPham!C:C, "T15")</f>
        <v>100</v>
      </c>
      <c r="AG31" s="7">
        <f>100 + SUMIFS(NhatKy_ViPham!J:J, NhatKy_ViPham!E:E, "10_Tin_A", NhatKy_ViPham!F:F, B31, NhatKy_ViPham!C:C, "T16") - SUMIFS(NhatKy_ViPham!K:K, NhatKy_ViPham!E:E, "10_Tin_A", NhatKy_ViPham!F:F, B31, NhatKy_ViPham!C:C, "T16")</f>
        <v>100</v>
      </c>
      <c r="AH31" s="7">
        <f>100 + SUMIFS(NhatKy_ViPham!J:J, NhatKy_ViPham!E:E, "10_Tin_A", NhatKy_ViPham!F:F, B31, NhatKy_ViPham!C:C, "T17") - SUMIFS(NhatKy_ViPham!K:K, NhatKy_ViPham!E:E, "10_Tin_A", NhatKy_ViPham!F:F, B31, NhatKy_ViPham!C:C, "T17")</f>
        <v>100</v>
      </c>
      <c r="AI31" s="7">
        <f>100 + SUMIFS(NhatKy_ViPham!J:J, NhatKy_ViPham!E:E, "10_Tin_A", NhatKy_ViPham!F:F, B31, NhatKy_ViPham!C:C, "T18") - SUMIFS(NhatKy_ViPham!K:K, NhatKy_ViPham!E:E, "10_Tin_A", NhatKy_ViPham!F:F, B31, NhatKy_ViPham!C:C, "T18")</f>
        <v>100</v>
      </c>
      <c r="AJ31" s="7">
        <f>100 + SUMIFS(NhatKy_ViPham!J:J, NhatKy_ViPham!E:E, "10_Tin_A", NhatKy_ViPham!F:F, B31, NhatKy_ViPham!C:C, "T19") - SUMIFS(NhatKy_ViPham!K:K, NhatKy_ViPham!E:E, "10_Tin_A", NhatKy_ViPham!F:F, B31, NhatKy_ViPham!C:C, "T19")</f>
        <v>100</v>
      </c>
      <c r="AK31" s="7">
        <f>100 + SUMIFS(NhatKy_ViPham!J:J, NhatKy_ViPham!E:E, "10_Tin_A", NhatKy_ViPham!F:F, B31, NhatKy_ViPham!C:C, "T20") - SUMIFS(NhatKy_ViPham!K:K, NhatKy_ViPham!E:E, "10_Tin_A", NhatKy_ViPham!F:F, B31, NhatKy_ViPham!C:C, "T20")</f>
        <v>100</v>
      </c>
      <c r="AL31" s="7">
        <f>100 + SUMIFS(NhatKy_ViPham!J:J, NhatKy_ViPham!E:E, "10_Tin_A", NhatKy_ViPham!F:F, B31, NhatKy_ViPham!C:C, "T21") - SUMIFS(NhatKy_ViPham!K:K, NhatKy_ViPham!E:E, "10_Tin_A", NhatKy_ViPham!F:F, B31, NhatKy_ViPham!C:C, "T21")</f>
        <v>100</v>
      </c>
      <c r="AM31" s="7">
        <f>100 + SUMIFS(NhatKy_ViPham!J:J, NhatKy_ViPham!E:E, "10_Tin_A", NhatKy_ViPham!F:F, B31, NhatKy_ViPham!C:C, "T22") - SUMIFS(NhatKy_ViPham!K:K, NhatKy_ViPham!E:E, "10_Tin_A", NhatKy_ViPham!F:F, B31, NhatKy_ViPham!C:C, "T22")</f>
        <v>100</v>
      </c>
      <c r="AN31" s="7">
        <f>100 + SUMIFS(NhatKy_ViPham!J:J, NhatKy_ViPham!E:E, "10_Tin_A", NhatKy_ViPham!F:F, B31, NhatKy_ViPham!C:C, "T23") - SUMIFS(NhatKy_ViPham!K:K, NhatKy_ViPham!E:E, "10_Tin_A", NhatKy_ViPham!F:F, B31, NhatKy_ViPham!C:C, "T23")</f>
        <v>100</v>
      </c>
      <c r="AO31" s="7">
        <f>100 + SUMIFS(NhatKy_ViPham!J:J, NhatKy_ViPham!E:E, "10_Tin_A", NhatKy_ViPham!F:F, B31, NhatKy_ViPham!C:C, "T24") - SUMIFS(NhatKy_ViPham!K:K, NhatKy_ViPham!E:E, "10_Tin_A", NhatKy_ViPham!F:F, B31, NhatKy_ViPham!C:C, "T24")</f>
        <v>100</v>
      </c>
      <c r="AP31" s="7">
        <f>100 + SUMIFS(NhatKy_ViPham!J:J, NhatKy_ViPham!E:E, "10_Tin_A", NhatKy_ViPham!F:F, B31, NhatKy_ViPham!C:C, "T25") - SUMIFS(NhatKy_ViPham!K:K, NhatKy_ViPham!E:E, "10_Tin_A", NhatKy_ViPham!F:F, B31, NhatKy_ViPham!C:C, "T25")</f>
        <v>100</v>
      </c>
      <c r="AQ31" s="7">
        <f>100 + SUMIFS(NhatKy_ViPham!J:J, NhatKy_ViPham!E:E, "10_Tin_A", NhatKy_ViPham!F:F, B31, NhatKy_ViPham!C:C, "T26") - SUMIFS(NhatKy_ViPham!K:K, NhatKy_ViPham!E:E, "10_Tin_A", NhatKy_ViPham!F:F, B31, NhatKy_ViPham!C:C, "T26")</f>
        <v>100</v>
      </c>
      <c r="AR31" s="7">
        <f>100 + SUMIFS(NhatKy_ViPham!J:J, NhatKy_ViPham!E:E, "10_Tin_A", NhatKy_ViPham!F:F, B31, NhatKy_ViPham!C:C, "T27") - SUMIFS(NhatKy_ViPham!K:K, NhatKy_ViPham!E:E, "10_Tin_A", NhatKy_ViPham!F:F, B31, NhatKy_ViPham!C:C, "T27")</f>
        <v>100</v>
      </c>
      <c r="AS31" s="7">
        <f>100 + SUMIFS(NhatKy_ViPham!J:J, NhatKy_ViPham!E:E, "10_Tin_A", NhatKy_ViPham!F:F, B31, NhatKy_ViPham!C:C, "T28") - SUMIFS(NhatKy_ViPham!K:K, NhatKy_ViPham!E:E, "10_Tin_A", NhatKy_ViPham!F:F, B31, NhatKy_ViPham!C:C, "T28")</f>
        <v>100</v>
      </c>
      <c r="AT31" s="7">
        <f>100 + SUMIFS(NhatKy_ViPham!J:J, NhatKy_ViPham!E:E, "10_Tin_A", NhatKy_ViPham!F:F, B31, NhatKy_ViPham!C:C, "T29") - SUMIFS(NhatKy_ViPham!K:K, NhatKy_ViPham!E:E, "10_Tin_A", NhatKy_ViPham!F:F, B31, NhatKy_ViPham!C:C, "T29")</f>
        <v>100</v>
      </c>
      <c r="AU31" s="7">
        <f>100 + SUMIFS(NhatKy_ViPham!J:J, NhatKy_ViPham!E:E, "10_Tin_A", NhatKy_ViPham!F:F, B31, NhatKy_ViPham!C:C, "T30") - SUMIFS(NhatKy_ViPham!K:K, NhatKy_ViPham!E:E, "10_Tin_A", NhatKy_ViPham!F:F, B31, NhatKy_ViPham!C:C, "T30")</f>
        <v>100</v>
      </c>
      <c r="AV31" s="7">
        <f>100 + SUMIFS(NhatKy_ViPham!J:J, NhatKy_ViPham!E:E, "10_Tin_A", NhatKy_ViPham!F:F, B31, NhatKy_ViPham!C:C, "T31") - SUMIFS(NhatKy_ViPham!K:K, NhatKy_ViPham!E:E, "10_Tin_A", NhatKy_ViPham!F:F, B31, NhatKy_ViPham!C:C, "T31")</f>
        <v>100</v>
      </c>
      <c r="AW31" s="7">
        <f>100 + SUMIFS(NhatKy_ViPham!J:J, NhatKy_ViPham!E:E, "10_Tin_A", NhatKy_ViPham!F:F, B31, NhatKy_ViPham!C:C, "T32") - SUMIFS(NhatKy_ViPham!K:K, NhatKy_ViPham!E:E, "10_Tin_A", NhatKy_ViPham!F:F, B31, NhatKy_ViPham!C:C, "T32")</f>
        <v>100</v>
      </c>
      <c r="AX31" s="7">
        <f>100 + SUMIFS(NhatKy_ViPham!J:J, NhatKy_ViPham!E:E, "10_Tin_A", NhatKy_ViPham!F:F, B31, NhatKy_ViPham!C:C, "T33") - SUMIFS(NhatKy_ViPham!K:K, NhatKy_ViPham!E:E, "10_Tin_A", NhatKy_ViPham!F:F, B31, NhatKy_ViPham!C:C, "T33")</f>
        <v>100</v>
      </c>
      <c r="AY31" s="7">
        <f>100 + SUMIFS(NhatKy_ViPham!J:J, NhatKy_ViPham!E:E, "10_Tin_A", NhatKy_ViPham!F:F, B31, NhatKy_ViPham!C:C, "T34") - SUMIFS(NhatKy_ViPham!K:K, NhatKy_ViPham!E:E, "10_Tin_A", NhatKy_ViPham!F:F, B31, NhatKy_ViPham!C:C, "T34")</f>
        <v>100</v>
      </c>
      <c r="AZ31" s="7">
        <f>100 + SUMIFS(NhatKy_ViPham!J:J, NhatKy_ViPham!E:E, "10_Tin_A", NhatKy_ViPham!F:F, B31, NhatKy_ViPham!C:C, "T35") - SUMIFS(NhatKy_ViPham!K:K, NhatKy_ViPham!E:E, "10_Tin_A", NhatKy_ViPham!F:F, B31, NhatKy_ViPham!C:C, "T35")</f>
        <v>100</v>
      </c>
      <c r="BA31" s="12">
        <f t="shared" si="0"/>
        <v>100</v>
      </c>
      <c r="BB31" s="11" t="s">
        <v>430</v>
      </c>
      <c r="BC31" s="14" t="str">
        <f t="shared" si="1"/>
        <v>Tốt</v>
      </c>
      <c r="BD31" s="10" t="str">
        <f t="shared" si="2"/>
        <v>🟢 BÌNH THƯỜNG</v>
      </c>
    </row>
    <row r="32" spans="1:56" x14ac:dyDescent="0.25">
      <c r="A32" s="5">
        <v>24</v>
      </c>
      <c r="B32" s="15" t="s">
        <v>892</v>
      </c>
      <c r="C32" s="5" t="s">
        <v>893</v>
      </c>
      <c r="D32" s="5" t="s">
        <v>435</v>
      </c>
      <c r="E32" s="11" t="s">
        <v>430</v>
      </c>
      <c r="F32" s="6">
        <f>SUMIFS(NhatKy_ViPham!K:K, NhatKy_ViPham!E:E, "10_Tin_A", NhatKy_ViPham!F:F, B32, NhatKy_ViPham!H:H, "L01")</f>
        <v>0</v>
      </c>
      <c r="G32" s="6">
        <f>SUMIFS(NhatKy_ViPham!K:K, NhatKy_ViPham!E:E, "10_Tin_A", NhatKy_ViPham!F:F, B32, NhatKy_ViPham!H:H, "L02")</f>
        <v>0</v>
      </c>
      <c r="H32" s="6">
        <f>SUMIFS(NhatKy_ViPham!K:K, NhatKy_ViPham!E:E, "10_Tin_A", NhatKy_ViPham!F:F, B32, NhatKy_ViPham!H:H, "L03")</f>
        <v>0</v>
      </c>
      <c r="I32" s="6">
        <f>SUMIFS(NhatKy_ViPham!K:K, NhatKy_ViPham!E:E, "10_Tin_A", NhatKy_ViPham!F:F, B32, NhatKy_ViPham!H:H, "L04")</f>
        <v>0</v>
      </c>
      <c r="J32" s="6">
        <f>SUMIFS(NhatKy_ViPham!K:K, NhatKy_ViPham!E:E, "10_Tin_A", NhatKy_ViPham!F:F, B32, NhatKy_ViPham!H:H, "L05")</f>
        <v>0</v>
      </c>
      <c r="K32" s="6">
        <f>SUMIFS(NhatKy_ViPham!K:K, NhatKy_ViPham!E:E, "10_Tin_A", NhatKy_ViPham!F:F, B32, NhatKy_ViPham!H:H, "L06")</f>
        <v>0</v>
      </c>
      <c r="L32" s="6">
        <f>SUMIFS(NhatKy_ViPham!K:K, NhatKy_ViPham!E:E, "10_Tin_A", NhatKy_ViPham!F:F, B32, NhatKy_ViPham!H:H, "L07")</f>
        <v>0</v>
      </c>
      <c r="M32" s="6">
        <f>SUMIFS(NhatKy_ViPham!K:K, NhatKy_ViPham!E:E, "10_Tin_A", NhatKy_ViPham!F:F, B32, NhatKy_ViPham!H:H, "L08")</f>
        <v>0</v>
      </c>
      <c r="N32" s="6">
        <f>SUMIFS(NhatKy_ViPham!K:K, NhatKy_ViPham!E:E, "10_Tin_A", NhatKy_ViPham!F:F, B32, NhatKy_ViPham!H:H, "L09")</f>
        <v>0</v>
      </c>
      <c r="O32" s="6">
        <f>SUMIFS(NhatKy_ViPham!K:K, NhatKy_ViPham!E:E, "10_Tin_A", NhatKy_ViPham!F:F, B32, NhatKy_ViPham!H:H, "L10")</f>
        <v>0</v>
      </c>
      <c r="P32" s="12">
        <f>SUMIFS(NhatKy_ViPham!J:J, NhatKy_ViPham!E:E, "10_Tin_A", NhatKy_ViPham!F:F, B32)</f>
        <v>0</v>
      </c>
      <c r="Q32" s="13">
        <f>SUMIFS(NhatKy_ViPham!K:K, NhatKy_ViPham!E:E, "10_Tin_A", NhatKy_ViPham!F:F, B32)</f>
        <v>0</v>
      </c>
      <c r="R32" s="6">
        <f>100 + SUMIFS(NhatKy_ViPham!J:J, NhatKy_ViPham!E:E, "10_Tin_A", NhatKy_ViPham!F:F, B32, NhatKy_ViPham!C:C, "T1") - SUMIFS(NhatKy_ViPham!K:K, NhatKy_ViPham!E:E, "10_Tin_A", NhatKy_ViPham!F:F, B32, NhatKy_ViPham!C:C, "T1")</f>
        <v>100</v>
      </c>
      <c r="S32" s="6">
        <f>100 + SUMIFS(NhatKy_ViPham!J:J, NhatKy_ViPham!E:E, "10_Tin_A", NhatKy_ViPham!F:F, B32, NhatKy_ViPham!C:C, "T2") - SUMIFS(NhatKy_ViPham!K:K, NhatKy_ViPham!E:E, "10_Tin_A", NhatKy_ViPham!F:F, B32, NhatKy_ViPham!C:C, "T2")</f>
        <v>100</v>
      </c>
      <c r="T32" s="6">
        <f>100 + SUMIFS(NhatKy_ViPham!J:J, NhatKy_ViPham!E:E, "10_Tin_A", NhatKy_ViPham!F:F, B32, NhatKy_ViPham!C:C, "T3") - SUMIFS(NhatKy_ViPham!K:K, NhatKy_ViPham!E:E, "10_Tin_A", NhatKy_ViPham!F:F, B32, NhatKy_ViPham!C:C, "T3")</f>
        <v>100</v>
      </c>
      <c r="U32" s="6">
        <f>100 + SUMIFS(NhatKy_ViPham!J:J, NhatKy_ViPham!E:E, "10_Tin_A", NhatKy_ViPham!F:F, B32, NhatKy_ViPham!C:C, "T4") - SUMIFS(NhatKy_ViPham!K:K, NhatKy_ViPham!E:E, "10_Tin_A", NhatKy_ViPham!F:F, B32, NhatKy_ViPham!C:C, "T4")</f>
        <v>100</v>
      </c>
      <c r="V32" s="6">
        <f>100 + SUMIFS(NhatKy_ViPham!J:J, NhatKy_ViPham!E:E, "10_Tin_A", NhatKy_ViPham!F:F, B32, NhatKy_ViPham!C:C, "T5") - SUMIFS(NhatKy_ViPham!K:K, NhatKy_ViPham!E:E, "10_Tin_A", NhatKy_ViPham!F:F, B32, NhatKy_ViPham!C:C, "T5")</f>
        <v>100</v>
      </c>
      <c r="W32" s="6">
        <f>100 + SUMIFS(NhatKy_ViPham!J:J, NhatKy_ViPham!E:E, "10_Tin_A", NhatKy_ViPham!F:F, B32, NhatKy_ViPham!C:C, "T6") - SUMIFS(NhatKy_ViPham!K:K, NhatKy_ViPham!E:E, "10_Tin_A", NhatKy_ViPham!F:F, B32, NhatKy_ViPham!C:C, "T6")</f>
        <v>100</v>
      </c>
      <c r="X32" s="6">
        <f>100 + SUMIFS(NhatKy_ViPham!J:J, NhatKy_ViPham!E:E, "10_Tin_A", NhatKy_ViPham!F:F, B32, NhatKy_ViPham!C:C, "T7") - SUMIFS(NhatKy_ViPham!K:K, NhatKy_ViPham!E:E, "10_Tin_A", NhatKy_ViPham!F:F, B32, NhatKy_ViPham!C:C, "T7")</f>
        <v>100</v>
      </c>
      <c r="Y32" s="6">
        <f>100 + SUMIFS(NhatKy_ViPham!J:J, NhatKy_ViPham!E:E, "10_Tin_A", NhatKy_ViPham!F:F, B32, NhatKy_ViPham!C:C, "T8") - SUMIFS(NhatKy_ViPham!K:K, NhatKy_ViPham!E:E, "10_Tin_A", NhatKy_ViPham!F:F, B32, NhatKy_ViPham!C:C, "T8")</f>
        <v>100</v>
      </c>
      <c r="Z32" s="6">
        <f>100 + SUMIFS(NhatKy_ViPham!J:J, NhatKy_ViPham!E:E, "10_Tin_A", NhatKy_ViPham!F:F, B32, NhatKy_ViPham!C:C, "T9") - SUMIFS(NhatKy_ViPham!K:K, NhatKy_ViPham!E:E, "10_Tin_A", NhatKy_ViPham!F:F, B32, NhatKy_ViPham!C:C, "T9")</f>
        <v>100</v>
      </c>
      <c r="AA32" s="6">
        <f>100 + SUMIFS(NhatKy_ViPham!J:J, NhatKy_ViPham!E:E, "10_Tin_A", NhatKy_ViPham!F:F, B32, NhatKy_ViPham!C:C, "T10") - SUMIFS(NhatKy_ViPham!K:K, NhatKy_ViPham!E:E, "10_Tin_A", NhatKy_ViPham!F:F, B32, NhatKy_ViPham!C:C, "T10")</f>
        <v>100</v>
      </c>
      <c r="AB32" s="6">
        <f>100 + SUMIFS(NhatKy_ViPham!J:J, NhatKy_ViPham!E:E, "10_Tin_A", NhatKy_ViPham!F:F, B32, NhatKy_ViPham!C:C, "T11") - SUMIFS(NhatKy_ViPham!K:K, NhatKy_ViPham!E:E, "10_Tin_A", NhatKy_ViPham!F:F, B32, NhatKy_ViPham!C:C, "T11")</f>
        <v>100</v>
      </c>
      <c r="AC32" s="6">
        <f>100 + SUMIFS(NhatKy_ViPham!J:J, NhatKy_ViPham!E:E, "10_Tin_A", NhatKy_ViPham!F:F, B32, NhatKy_ViPham!C:C, "T12") - SUMIFS(NhatKy_ViPham!K:K, NhatKy_ViPham!E:E, "10_Tin_A", NhatKy_ViPham!F:F, B32, NhatKy_ViPham!C:C, "T12")</f>
        <v>100</v>
      </c>
      <c r="AD32" s="6">
        <f>100 + SUMIFS(NhatKy_ViPham!J:J, NhatKy_ViPham!E:E, "10_Tin_A", NhatKy_ViPham!F:F, B32, NhatKy_ViPham!C:C, "T13") - SUMIFS(NhatKy_ViPham!K:K, NhatKy_ViPham!E:E, "10_Tin_A", NhatKy_ViPham!F:F, B32, NhatKy_ViPham!C:C, "T13")</f>
        <v>100</v>
      </c>
      <c r="AE32" s="6">
        <f>100 + SUMIFS(NhatKy_ViPham!J:J, NhatKy_ViPham!E:E, "10_Tin_A", NhatKy_ViPham!F:F, B32, NhatKy_ViPham!C:C, "T14") - SUMIFS(NhatKy_ViPham!K:K, NhatKy_ViPham!E:E, "10_Tin_A", NhatKy_ViPham!F:F, B32, NhatKy_ViPham!C:C, "T14")</f>
        <v>100</v>
      </c>
      <c r="AF32" s="6">
        <f>100 + SUMIFS(NhatKy_ViPham!J:J, NhatKy_ViPham!E:E, "10_Tin_A", NhatKy_ViPham!F:F, B32, NhatKy_ViPham!C:C, "T15") - SUMIFS(NhatKy_ViPham!K:K, NhatKy_ViPham!E:E, "10_Tin_A", NhatKy_ViPham!F:F, B32, NhatKy_ViPham!C:C, "T15")</f>
        <v>100</v>
      </c>
      <c r="AG32" s="6">
        <f>100 + SUMIFS(NhatKy_ViPham!J:J, NhatKy_ViPham!E:E, "10_Tin_A", NhatKy_ViPham!F:F, B32, NhatKy_ViPham!C:C, "T16") - SUMIFS(NhatKy_ViPham!K:K, NhatKy_ViPham!E:E, "10_Tin_A", NhatKy_ViPham!F:F, B32, NhatKy_ViPham!C:C, "T16")</f>
        <v>100</v>
      </c>
      <c r="AH32" s="6">
        <f>100 + SUMIFS(NhatKy_ViPham!J:J, NhatKy_ViPham!E:E, "10_Tin_A", NhatKy_ViPham!F:F, B32, NhatKy_ViPham!C:C, "T17") - SUMIFS(NhatKy_ViPham!K:K, NhatKy_ViPham!E:E, "10_Tin_A", NhatKy_ViPham!F:F, B32, NhatKy_ViPham!C:C, "T17")</f>
        <v>100</v>
      </c>
      <c r="AI32" s="6">
        <f>100 + SUMIFS(NhatKy_ViPham!J:J, NhatKy_ViPham!E:E, "10_Tin_A", NhatKy_ViPham!F:F, B32, NhatKy_ViPham!C:C, "T18") - SUMIFS(NhatKy_ViPham!K:K, NhatKy_ViPham!E:E, "10_Tin_A", NhatKy_ViPham!F:F, B32, NhatKy_ViPham!C:C, "T18")</f>
        <v>100</v>
      </c>
      <c r="AJ32" s="6">
        <f>100 + SUMIFS(NhatKy_ViPham!J:J, NhatKy_ViPham!E:E, "10_Tin_A", NhatKy_ViPham!F:F, B32, NhatKy_ViPham!C:C, "T19") - SUMIFS(NhatKy_ViPham!K:K, NhatKy_ViPham!E:E, "10_Tin_A", NhatKy_ViPham!F:F, B32, NhatKy_ViPham!C:C, "T19")</f>
        <v>100</v>
      </c>
      <c r="AK32" s="6">
        <f>100 + SUMIFS(NhatKy_ViPham!J:J, NhatKy_ViPham!E:E, "10_Tin_A", NhatKy_ViPham!F:F, B32, NhatKy_ViPham!C:C, "T20") - SUMIFS(NhatKy_ViPham!K:K, NhatKy_ViPham!E:E, "10_Tin_A", NhatKy_ViPham!F:F, B32, NhatKy_ViPham!C:C, "T20")</f>
        <v>100</v>
      </c>
      <c r="AL32" s="6">
        <f>100 + SUMIFS(NhatKy_ViPham!J:J, NhatKy_ViPham!E:E, "10_Tin_A", NhatKy_ViPham!F:F, B32, NhatKy_ViPham!C:C, "T21") - SUMIFS(NhatKy_ViPham!K:K, NhatKy_ViPham!E:E, "10_Tin_A", NhatKy_ViPham!F:F, B32, NhatKy_ViPham!C:C, "T21")</f>
        <v>100</v>
      </c>
      <c r="AM32" s="6">
        <f>100 + SUMIFS(NhatKy_ViPham!J:J, NhatKy_ViPham!E:E, "10_Tin_A", NhatKy_ViPham!F:F, B32, NhatKy_ViPham!C:C, "T22") - SUMIFS(NhatKy_ViPham!K:K, NhatKy_ViPham!E:E, "10_Tin_A", NhatKy_ViPham!F:F, B32, NhatKy_ViPham!C:C, "T22")</f>
        <v>100</v>
      </c>
      <c r="AN32" s="6">
        <f>100 + SUMIFS(NhatKy_ViPham!J:J, NhatKy_ViPham!E:E, "10_Tin_A", NhatKy_ViPham!F:F, B32, NhatKy_ViPham!C:C, "T23") - SUMIFS(NhatKy_ViPham!K:K, NhatKy_ViPham!E:E, "10_Tin_A", NhatKy_ViPham!F:F, B32, NhatKy_ViPham!C:C, "T23")</f>
        <v>100</v>
      </c>
      <c r="AO32" s="6">
        <f>100 + SUMIFS(NhatKy_ViPham!J:J, NhatKy_ViPham!E:E, "10_Tin_A", NhatKy_ViPham!F:F, B32, NhatKy_ViPham!C:C, "T24") - SUMIFS(NhatKy_ViPham!K:K, NhatKy_ViPham!E:E, "10_Tin_A", NhatKy_ViPham!F:F, B32, NhatKy_ViPham!C:C, "T24")</f>
        <v>100</v>
      </c>
      <c r="AP32" s="6">
        <f>100 + SUMIFS(NhatKy_ViPham!J:J, NhatKy_ViPham!E:E, "10_Tin_A", NhatKy_ViPham!F:F, B32, NhatKy_ViPham!C:C, "T25") - SUMIFS(NhatKy_ViPham!K:K, NhatKy_ViPham!E:E, "10_Tin_A", NhatKy_ViPham!F:F, B32, NhatKy_ViPham!C:C, "T25")</f>
        <v>100</v>
      </c>
      <c r="AQ32" s="6">
        <f>100 + SUMIFS(NhatKy_ViPham!J:J, NhatKy_ViPham!E:E, "10_Tin_A", NhatKy_ViPham!F:F, B32, NhatKy_ViPham!C:C, "T26") - SUMIFS(NhatKy_ViPham!K:K, NhatKy_ViPham!E:E, "10_Tin_A", NhatKy_ViPham!F:F, B32, NhatKy_ViPham!C:C, "T26")</f>
        <v>100</v>
      </c>
      <c r="AR32" s="6">
        <f>100 + SUMIFS(NhatKy_ViPham!J:J, NhatKy_ViPham!E:E, "10_Tin_A", NhatKy_ViPham!F:F, B32, NhatKy_ViPham!C:C, "T27") - SUMIFS(NhatKy_ViPham!K:K, NhatKy_ViPham!E:E, "10_Tin_A", NhatKy_ViPham!F:F, B32, NhatKy_ViPham!C:C, "T27")</f>
        <v>100</v>
      </c>
      <c r="AS32" s="6">
        <f>100 + SUMIFS(NhatKy_ViPham!J:J, NhatKy_ViPham!E:E, "10_Tin_A", NhatKy_ViPham!F:F, B32, NhatKy_ViPham!C:C, "T28") - SUMIFS(NhatKy_ViPham!K:K, NhatKy_ViPham!E:E, "10_Tin_A", NhatKy_ViPham!F:F, B32, NhatKy_ViPham!C:C, "T28")</f>
        <v>100</v>
      </c>
      <c r="AT32" s="6">
        <f>100 + SUMIFS(NhatKy_ViPham!J:J, NhatKy_ViPham!E:E, "10_Tin_A", NhatKy_ViPham!F:F, B32, NhatKy_ViPham!C:C, "T29") - SUMIFS(NhatKy_ViPham!K:K, NhatKy_ViPham!E:E, "10_Tin_A", NhatKy_ViPham!F:F, B32, NhatKy_ViPham!C:C, "T29")</f>
        <v>100</v>
      </c>
      <c r="AU32" s="6">
        <f>100 + SUMIFS(NhatKy_ViPham!J:J, NhatKy_ViPham!E:E, "10_Tin_A", NhatKy_ViPham!F:F, B32, NhatKy_ViPham!C:C, "T30") - SUMIFS(NhatKy_ViPham!K:K, NhatKy_ViPham!E:E, "10_Tin_A", NhatKy_ViPham!F:F, B32, NhatKy_ViPham!C:C, "T30")</f>
        <v>100</v>
      </c>
      <c r="AV32" s="6">
        <f>100 + SUMIFS(NhatKy_ViPham!J:J, NhatKy_ViPham!E:E, "10_Tin_A", NhatKy_ViPham!F:F, B32, NhatKy_ViPham!C:C, "T31") - SUMIFS(NhatKy_ViPham!K:K, NhatKy_ViPham!E:E, "10_Tin_A", NhatKy_ViPham!F:F, B32, NhatKy_ViPham!C:C, "T31")</f>
        <v>100</v>
      </c>
      <c r="AW32" s="6">
        <f>100 + SUMIFS(NhatKy_ViPham!J:J, NhatKy_ViPham!E:E, "10_Tin_A", NhatKy_ViPham!F:F, B32, NhatKy_ViPham!C:C, "T32") - SUMIFS(NhatKy_ViPham!K:K, NhatKy_ViPham!E:E, "10_Tin_A", NhatKy_ViPham!F:F, B32, NhatKy_ViPham!C:C, "T32")</f>
        <v>100</v>
      </c>
      <c r="AX32" s="6">
        <f>100 + SUMIFS(NhatKy_ViPham!J:J, NhatKy_ViPham!E:E, "10_Tin_A", NhatKy_ViPham!F:F, B32, NhatKy_ViPham!C:C, "T33") - SUMIFS(NhatKy_ViPham!K:K, NhatKy_ViPham!E:E, "10_Tin_A", NhatKy_ViPham!F:F, B32, NhatKy_ViPham!C:C, "T33")</f>
        <v>100</v>
      </c>
      <c r="AY32" s="6">
        <f>100 + SUMIFS(NhatKy_ViPham!J:J, NhatKy_ViPham!E:E, "10_Tin_A", NhatKy_ViPham!F:F, B32, NhatKy_ViPham!C:C, "T34") - SUMIFS(NhatKy_ViPham!K:K, NhatKy_ViPham!E:E, "10_Tin_A", NhatKy_ViPham!F:F, B32, NhatKy_ViPham!C:C, "T34")</f>
        <v>100</v>
      </c>
      <c r="AZ32" s="6">
        <f>100 + SUMIFS(NhatKy_ViPham!J:J, NhatKy_ViPham!E:E, "10_Tin_A", NhatKy_ViPham!F:F, B32, NhatKy_ViPham!C:C, "T35") - SUMIFS(NhatKy_ViPham!K:K, NhatKy_ViPham!E:E, "10_Tin_A", NhatKy_ViPham!F:F, B32, NhatKy_ViPham!C:C, "T35")</f>
        <v>100</v>
      </c>
      <c r="BA32" s="12">
        <f t="shared" si="0"/>
        <v>100</v>
      </c>
      <c r="BB32" s="11" t="s">
        <v>430</v>
      </c>
      <c r="BC32" s="16" t="str">
        <f t="shared" si="1"/>
        <v>Tốt</v>
      </c>
      <c r="BD32" s="15" t="str">
        <f t="shared" si="2"/>
        <v>🟢 BÌNH THƯỜNG</v>
      </c>
    </row>
    <row r="33" spans="1:56" x14ac:dyDescent="0.25">
      <c r="A33" s="4">
        <v>25</v>
      </c>
      <c r="B33" s="10" t="s">
        <v>894</v>
      </c>
      <c r="C33" s="4" t="s">
        <v>895</v>
      </c>
      <c r="D33" s="4" t="s">
        <v>435</v>
      </c>
      <c r="E33" s="11" t="s">
        <v>430</v>
      </c>
      <c r="F33" s="7">
        <f>SUMIFS(NhatKy_ViPham!K:K, NhatKy_ViPham!E:E, "10_Tin_A", NhatKy_ViPham!F:F, B33, NhatKy_ViPham!H:H, "L01")</f>
        <v>0</v>
      </c>
      <c r="G33" s="7">
        <f>SUMIFS(NhatKy_ViPham!K:K, NhatKy_ViPham!E:E, "10_Tin_A", NhatKy_ViPham!F:F, B33, NhatKy_ViPham!H:H, "L02")</f>
        <v>0</v>
      </c>
      <c r="H33" s="7">
        <f>SUMIFS(NhatKy_ViPham!K:K, NhatKy_ViPham!E:E, "10_Tin_A", NhatKy_ViPham!F:F, B33, NhatKy_ViPham!H:H, "L03")</f>
        <v>0</v>
      </c>
      <c r="I33" s="7">
        <f>SUMIFS(NhatKy_ViPham!K:K, NhatKy_ViPham!E:E, "10_Tin_A", NhatKy_ViPham!F:F, B33, NhatKy_ViPham!H:H, "L04")</f>
        <v>0</v>
      </c>
      <c r="J33" s="7">
        <f>SUMIFS(NhatKy_ViPham!K:K, NhatKy_ViPham!E:E, "10_Tin_A", NhatKy_ViPham!F:F, B33, NhatKy_ViPham!H:H, "L05")</f>
        <v>0</v>
      </c>
      <c r="K33" s="7">
        <f>SUMIFS(NhatKy_ViPham!K:K, NhatKy_ViPham!E:E, "10_Tin_A", NhatKy_ViPham!F:F, B33, NhatKy_ViPham!H:H, "L06")</f>
        <v>0</v>
      </c>
      <c r="L33" s="7">
        <f>SUMIFS(NhatKy_ViPham!K:K, NhatKy_ViPham!E:E, "10_Tin_A", NhatKy_ViPham!F:F, B33, NhatKy_ViPham!H:H, "L07")</f>
        <v>0</v>
      </c>
      <c r="M33" s="7">
        <f>SUMIFS(NhatKy_ViPham!K:K, NhatKy_ViPham!E:E, "10_Tin_A", NhatKy_ViPham!F:F, B33, NhatKy_ViPham!H:H, "L08")</f>
        <v>0</v>
      </c>
      <c r="N33" s="7">
        <f>SUMIFS(NhatKy_ViPham!K:K, NhatKy_ViPham!E:E, "10_Tin_A", NhatKy_ViPham!F:F, B33, NhatKy_ViPham!H:H, "L09")</f>
        <v>0</v>
      </c>
      <c r="O33" s="7">
        <f>SUMIFS(NhatKy_ViPham!K:K, NhatKy_ViPham!E:E, "10_Tin_A", NhatKy_ViPham!F:F, B33, NhatKy_ViPham!H:H, "L10")</f>
        <v>0</v>
      </c>
      <c r="P33" s="12">
        <f>SUMIFS(NhatKy_ViPham!J:J, NhatKy_ViPham!E:E, "10_Tin_A", NhatKy_ViPham!F:F, B33)</f>
        <v>0</v>
      </c>
      <c r="Q33" s="13">
        <f>SUMIFS(NhatKy_ViPham!K:K, NhatKy_ViPham!E:E, "10_Tin_A", NhatKy_ViPham!F:F, B33)</f>
        <v>0</v>
      </c>
      <c r="R33" s="7">
        <f>100 + SUMIFS(NhatKy_ViPham!J:J, NhatKy_ViPham!E:E, "10_Tin_A", NhatKy_ViPham!F:F, B33, NhatKy_ViPham!C:C, "T1") - SUMIFS(NhatKy_ViPham!K:K, NhatKy_ViPham!E:E, "10_Tin_A", NhatKy_ViPham!F:F, B33, NhatKy_ViPham!C:C, "T1")</f>
        <v>100</v>
      </c>
      <c r="S33" s="7">
        <f>100 + SUMIFS(NhatKy_ViPham!J:J, NhatKy_ViPham!E:E, "10_Tin_A", NhatKy_ViPham!F:F, B33, NhatKy_ViPham!C:C, "T2") - SUMIFS(NhatKy_ViPham!K:K, NhatKy_ViPham!E:E, "10_Tin_A", NhatKy_ViPham!F:F, B33, NhatKy_ViPham!C:C, "T2")</f>
        <v>100</v>
      </c>
      <c r="T33" s="7">
        <f>100 + SUMIFS(NhatKy_ViPham!J:J, NhatKy_ViPham!E:E, "10_Tin_A", NhatKy_ViPham!F:F, B33, NhatKy_ViPham!C:C, "T3") - SUMIFS(NhatKy_ViPham!K:K, NhatKy_ViPham!E:E, "10_Tin_A", NhatKy_ViPham!F:F, B33, NhatKy_ViPham!C:C, "T3")</f>
        <v>100</v>
      </c>
      <c r="U33" s="7">
        <f>100 + SUMIFS(NhatKy_ViPham!J:J, NhatKy_ViPham!E:E, "10_Tin_A", NhatKy_ViPham!F:F, B33, NhatKy_ViPham!C:C, "T4") - SUMIFS(NhatKy_ViPham!K:K, NhatKy_ViPham!E:E, "10_Tin_A", NhatKy_ViPham!F:F, B33, NhatKy_ViPham!C:C, "T4")</f>
        <v>100</v>
      </c>
      <c r="V33" s="7">
        <f>100 + SUMIFS(NhatKy_ViPham!J:J, NhatKy_ViPham!E:E, "10_Tin_A", NhatKy_ViPham!F:F, B33, NhatKy_ViPham!C:C, "T5") - SUMIFS(NhatKy_ViPham!K:K, NhatKy_ViPham!E:E, "10_Tin_A", NhatKy_ViPham!F:F, B33, NhatKy_ViPham!C:C, "T5")</f>
        <v>100</v>
      </c>
      <c r="W33" s="7">
        <f>100 + SUMIFS(NhatKy_ViPham!J:J, NhatKy_ViPham!E:E, "10_Tin_A", NhatKy_ViPham!F:F, B33, NhatKy_ViPham!C:C, "T6") - SUMIFS(NhatKy_ViPham!K:K, NhatKy_ViPham!E:E, "10_Tin_A", NhatKy_ViPham!F:F, B33, NhatKy_ViPham!C:C, "T6")</f>
        <v>100</v>
      </c>
      <c r="X33" s="7">
        <f>100 + SUMIFS(NhatKy_ViPham!J:J, NhatKy_ViPham!E:E, "10_Tin_A", NhatKy_ViPham!F:F, B33, NhatKy_ViPham!C:C, "T7") - SUMIFS(NhatKy_ViPham!K:K, NhatKy_ViPham!E:E, "10_Tin_A", NhatKy_ViPham!F:F, B33, NhatKy_ViPham!C:C, "T7")</f>
        <v>100</v>
      </c>
      <c r="Y33" s="7">
        <f>100 + SUMIFS(NhatKy_ViPham!J:J, NhatKy_ViPham!E:E, "10_Tin_A", NhatKy_ViPham!F:F, B33, NhatKy_ViPham!C:C, "T8") - SUMIFS(NhatKy_ViPham!K:K, NhatKy_ViPham!E:E, "10_Tin_A", NhatKy_ViPham!F:F, B33, NhatKy_ViPham!C:C, "T8")</f>
        <v>100</v>
      </c>
      <c r="Z33" s="7">
        <f>100 + SUMIFS(NhatKy_ViPham!J:J, NhatKy_ViPham!E:E, "10_Tin_A", NhatKy_ViPham!F:F, B33, NhatKy_ViPham!C:C, "T9") - SUMIFS(NhatKy_ViPham!K:K, NhatKy_ViPham!E:E, "10_Tin_A", NhatKy_ViPham!F:F, B33, NhatKy_ViPham!C:C, "T9")</f>
        <v>100</v>
      </c>
      <c r="AA33" s="7">
        <f>100 + SUMIFS(NhatKy_ViPham!J:J, NhatKy_ViPham!E:E, "10_Tin_A", NhatKy_ViPham!F:F, B33, NhatKy_ViPham!C:C, "T10") - SUMIFS(NhatKy_ViPham!K:K, NhatKy_ViPham!E:E, "10_Tin_A", NhatKy_ViPham!F:F, B33, NhatKy_ViPham!C:C, "T10")</f>
        <v>100</v>
      </c>
      <c r="AB33" s="7">
        <f>100 + SUMIFS(NhatKy_ViPham!J:J, NhatKy_ViPham!E:E, "10_Tin_A", NhatKy_ViPham!F:F, B33, NhatKy_ViPham!C:C, "T11") - SUMIFS(NhatKy_ViPham!K:K, NhatKy_ViPham!E:E, "10_Tin_A", NhatKy_ViPham!F:F, B33, NhatKy_ViPham!C:C, "T11")</f>
        <v>100</v>
      </c>
      <c r="AC33" s="7">
        <f>100 + SUMIFS(NhatKy_ViPham!J:J, NhatKy_ViPham!E:E, "10_Tin_A", NhatKy_ViPham!F:F, B33, NhatKy_ViPham!C:C, "T12") - SUMIFS(NhatKy_ViPham!K:K, NhatKy_ViPham!E:E, "10_Tin_A", NhatKy_ViPham!F:F, B33, NhatKy_ViPham!C:C, "T12")</f>
        <v>100</v>
      </c>
      <c r="AD33" s="7">
        <f>100 + SUMIFS(NhatKy_ViPham!J:J, NhatKy_ViPham!E:E, "10_Tin_A", NhatKy_ViPham!F:F, B33, NhatKy_ViPham!C:C, "T13") - SUMIFS(NhatKy_ViPham!K:K, NhatKy_ViPham!E:E, "10_Tin_A", NhatKy_ViPham!F:F, B33, NhatKy_ViPham!C:C, "T13")</f>
        <v>100</v>
      </c>
      <c r="AE33" s="7">
        <f>100 + SUMIFS(NhatKy_ViPham!J:J, NhatKy_ViPham!E:E, "10_Tin_A", NhatKy_ViPham!F:F, B33, NhatKy_ViPham!C:C, "T14") - SUMIFS(NhatKy_ViPham!K:K, NhatKy_ViPham!E:E, "10_Tin_A", NhatKy_ViPham!F:F, B33, NhatKy_ViPham!C:C, "T14")</f>
        <v>100</v>
      </c>
      <c r="AF33" s="7">
        <f>100 + SUMIFS(NhatKy_ViPham!J:J, NhatKy_ViPham!E:E, "10_Tin_A", NhatKy_ViPham!F:F, B33, NhatKy_ViPham!C:C, "T15") - SUMIFS(NhatKy_ViPham!K:K, NhatKy_ViPham!E:E, "10_Tin_A", NhatKy_ViPham!F:F, B33, NhatKy_ViPham!C:C, "T15")</f>
        <v>100</v>
      </c>
      <c r="AG33" s="7">
        <f>100 + SUMIFS(NhatKy_ViPham!J:J, NhatKy_ViPham!E:E, "10_Tin_A", NhatKy_ViPham!F:F, B33, NhatKy_ViPham!C:C, "T16") - SUMIFS(NhatKy_ViPham!K:K, NhatKy_ViPham!E:E, "10_Tin_A", NhatKy_ViPham!F:F, B33, NhatKy_ViPham!C:C, "T16")</f>
        <v>100</v>
      </c>
      <c r="AH33" s="7">
        <f>100 + SUMIFS(NhatKy_ViPham!J:J, NhatKy_ViPham!E:E, "10_Tin_A", NhatKy_ViPham!F:F, B33, NhatKy_ViPham!C:C, "T17") - SUMIFS(NhatKy_ViPham!K:K, NhatKy_ViPham!E:E, "10_Tin_A", NhatKy_ViPham!F:F, B33, NhatKy_ViPham!C:C, "T17")</f>
        <v>100</v>
      </c>
      <c r="AI33" s="7">
        <f>100 + SUMIFS(NhatKy_ViPham!J:J, NhatKy_ViPham!E:E, "10_Tin_A", NhatKy_ViPham!F:F, B33, NhatKy_ViPham!C:C, "T18") - SUMIFS(NhatKy_ViPham!K:K, NhatKy_ViPham!E:E, "10_Tin_A", NhatKy_ViPham!F:F, B33, NhatKy_ViPham!C:C, "T18")</f>
        <v>100</v>
      </c>
      <c r="AJ33" s="7">
        <f>100 + SUMIFS(NhatKy_ViPham!J:J, NhatKy_ViPham!E:E, "10_Tin_A", NhatKy_ViPham!F:F, B33, NhatKy_ViPham!C:C, "T19") - SUMIFS(NhatKy_ViPham!K:K, NhatKy_ViPham!E:E, "10_Tin_A", NhatKy_ViPham!F:F, B33, NhatKy_ViPham!C:C, "T19")</f>
        <v>100</v>
      </c>
      <c r="AK33" s="7">
        <f>100 + SUMIFS(NhatKy_ViPham!J:J, NhatKy_ViPham!E:E, "10_Tin_A", NhatKy_ViPham!F:F, B33, NhatKy_ViPham!C:C, "T20") - SUMIFS(NhatKy_ViPham!K:K, NhatKy_ViPham!E:E, "10_Tin_A", NhatKy_ViPham!F:F, B33, NhatKy_ViPham!C:C, "T20")</f>
        <v>100</v>
      </c>
      <c r="AL33" s="7">
        <f>100 + SUMIFS(NhatKy_ViPham!J:J, NhatKy_ViPham!E:E, "10_Tin_A", NhatKy_ViPham!F:F, B33, NhatKy_ViPham!C:C, "T21") - SUMIFS(NhatKy_ViPham!K:K, NhatKy_ViPham!E:E, "10_Tin_A", NhatKy_ViPham!F:F, B33, NhatKy_ViPham!C:C, "T21")</f>
        <v>100</v>
      </c>
      <c r="AM33" s="7">
        <f>100 + SUMIFS(NhatKy_ViPham!J:J, NhatKy_ViPham!E:E, "10_Tin_A", NhatKy_ViPham!F:F, B33, NhatKy_ViPham!C:C, "T22") - SUMIFS(NhatKy_ViPham!K:K, NhatKy_ViPham!E:E, "10_Tin_A", NhatKy_ViPham!F:F, B33, NhatKy_ViPham!C:C, "T22")</f>
        <v>100</v>
      </c>
      <c r="AN33" s="7">
        <f>100 + SUMIFS(NhatKy_ViPham!J:J, NhatKy_ViPham!E:E, "10_Tin_A", NhatKy_ViPham!F:F, B33, NhatKy_ViPham!C:C, "T23") - SUMIFS(NhatKy_ViPham!K:K, NhatKy_ViPham!E:E, "10_Tin_A", NhatKy_ViPham!F:F, B33, NhatKy_ViPham!C:C, "T23")</f>
        <v>100</v>
      </c>
      <c r="AO33" s="7">
        <f>100 + SUMIFS(NhatKy_ViPham!J:J, NhatKy_ViPham!E:E, "10_Tin_A", NhatKy_ViPham!F:F, B33, NhatKy_ViPham!C:C, "T24") - SUMIFS(NhatKy_ViPham!K:K, NhatKy_ViPham!E:E, "10_Tin_A", NhatKy_ViPham!F:F, B33, NhatKy_ViPham!C:C, "T24")</f>
        <v>100</v>
      </c>
      <c r="AP33" s="7">
        <f>100 + SUMIFS(NhatKy_ViPham!J:J, NhatKy_ViPham!E:E, "10_Tin_A", NhatKy_ViPham!F:F, B33, NhatKy_ViPham!C:C, "T25") - SUMIFS(NhatKy_ViPham!K:K, NhatKy_ViPham!E:E, "10_Tin_A", NhatKy_ViPham!F:F, B33, NhatKy_ViPham!C:C, "T25")</f>
        <v>100</v>
      </c>
      <c r="AQ33" s="7">
        <f>100 + SUMIFS(NhatKy_ViPham!J:J, NhatKy_ViPham!E:E, "10_Tin_A", NhatKy_ViPham!F:F, B33, NhatKy_ViPham!C:C, "T26") - SUMIFS(NhatKy_ViPham!K:K, NhatKy_ViPham!E:E, "10_Tin_A", NhatKy_ViPham!F:F, B33, NhatKy_ViPham!C:C, "T26")</f>
        <v>100</v>
      </c>
      <c r="AR33" s="7">
        <f>100 + SUMIFS(NhatKy_ViPham!J:J, NhatKy_ViPham!E:E, "10_Tin_A", NhatKy_ViPham!F:F, B33, NhatKy_ViPham!C:C, "T27") - SUMIFS(NhatKy_ViPham!K:K, NhatKy_ViPham!E:E, "10_Tin_A", NhatKy_ViPham!F:F, B33, NhatKy_ViPham!C:C, "T27")</f>
        <v>100</v>
      </c>
      <c r="AS33" s="7">
        <f>100 + SUMIFS(NhatKy_ViPham!J:J, NhatKy_ViPham!E:E, "10_Tin_A", NhatKy_ViPham!F:F, B33, NhatKy_ViPham!C:C, "T28") - SUMIFS(NhatKy_ViPham!K:K, NhatKy_ViPham!E:E, "10_Tin_A", NhatKy_ViPham!F:F, B33, NhatKy_ViPham!C:C, "T28")</f>
        <v>100</v>
      </c>
      <c r="AT33" s="7">
        <f>100 + SUMIFS(NhatKy_ViPham!J:J, NhatKy_ViPham!E:E, "10_Tin_A", NhatKy_ViPham!F:F, B33, NhatKy_ViPham!C:C, "T29") - SUMIFS(NhatKy_ViPham!K:K, NhatKy_ViPham!E:E, "10_Tin_A", NhatKy_ViPham!F:F, B33, NhatKy_ViPham!C:C, "T29")</f>
        <v>100</v>
      </c>
      <c r="AU33" s="7">
        <f>100 + SUMIFS(NhatKy_ViPham!J:J, NhatKy_ViPham!E:E, "10_Tin_A", NhatKy_ViPham!F:F, B33, NhatKy_ViPham!C:C, "T30") - SUMIFS(NhatKy_ViPham!K:K, NhatKy_ViPham!E:E, "10_Tin_A", NhatKy_ViPham!F:F, B33, NhatKy_ViPham!C:C, "T30")</f>
        <v>100</v>
      </c>
      <c r="AV33" s="7">
        <f>100 + SUMIFS(NhatKy_ViPham!J:J, NhatKy_ViPham!E:E, "10_Tin_A", NhatKy_ViPham!F:F, B33, NhatKy_ViPham!C:C, "T31") - SUMIFS(NhatKy_ViPham!K:K, NhatKy_ViPham!E:E, "10_Tin_A", NhatKy_ViPham!F:F, B33, NhatKy_ViPham!C:C, "T31")</f>
        <v>100</v>
      </c>
      <c r="AW33" s="7">
        <f>100 + SUMIFS(NhatKy_ViPham!J:J, NhatKy_ViPham!E:E, "10_Tin_A", NhatKy_ViPham!F:F, B33, NhatKy_ViPham!C:C, "T32") - SUMIFS(NhatKy_ViPham!K:K, NhatKy_ViPham!E:E, "10_Tin_A", NhatKy_ViPham!F:F, B33, NhatKy_ViPham!C:C, "T32")</f>
        <v>100</v>
      </c>
      <c r="AX33" s="7">
        <f>100 + SUMIFS(NhatKy_ViPham!J:J, NhatKy_ViPham!E:E, "10_Tin_A", NhatKy_ViPham!F:F, B33, NhatKy_ViPham!C:C, "T33") - SUMIFS(NhatKy_ViPham!K:K, NhatKy_ViPham!E:E, "10_Tin_A", NhatKy_ViPham!F:F, B33, NhatKy_ViPham!C:C, "T33")</f>
        <v>100</v>
      </c>
      <c r="AY33" s="7">
        <f>100 + SUMIFS(NhatKy_ViPham!J:J, NhatKy_ViPham!E:E, "10_Tin_A", NhatKy_ViPham!F:F, B33, NhatKy_ViPham!C:C, "T34") - SUMIFS(NhatKy_ViPham!K:K, NhatKy_ViPham!E:E, "10_Tin_A", NhatKy_ViPham!F:F, B33, NhatKy_ViPham!C:C, "T34")</f>
        <v>100</v>
      </c>
      <c r="AZ33" s="7">
        <f>100 + SUMIFS(NhatKy_ViPham!J:J, NhatKy_ViPham!E:E, "10_Tin_A", NhatKy_ViPham!F:F, B33, NhatKy_ViPham!C:C, "T35") - SUMIFS(NhatKy_ViPham!K:K, NhatKy_ViPham!E:E, "10_Tin_A", NhatKy_ViPham!F:F, B33, NhatKy_ViPham!C:C, "T35")</f>
        <v>100</v>
      </c>
      <c r="BA33" s="12">
        <f t="shared" si="0"/>
        <v>100</v>
      </c>
      <c r="BB33" s="11" t="s">
        <v>430</v>
      </c>
      <c r="BC33" s="14" t="str">
        <f t="shared" si="1"/>
        <v>Tốt</v>
      </c>
      <c r="BD33" s="10" t="str">
        <f t="shared" si="2"/>
        <v>🟢 BÌNH THƯỜNG</v>
      </c>
    </row>
    <row r="34" spans="1:56" x14ac:dyDescent="0.25">
      <c r="A34" s="5">
        <v>26</v>
      </c>
      <c r="B34" s="15" t="s">
        <v>896</v>
      </c>
      <c r="C34" s="5" t="s">
        <v>612</v>
      </c>
      <c r="D34" s="5" t="s">
        <v>435</v>
      </c>
      <c r="E34" s="11" t="s">
        <v>430</v>
      </c>
      <c r="F34" s="6">
        <f>SUMIFS(NhatKy_ViPham!K:K, NhatKy_ViPham!E:E, "10_Tin_A", NhatKy_ViPham!F:F, B34, NhatKy_ViPham!H:H, "L01")</f>
        <v>0</v>
      </c>
      <c r="G34" s="6">
        <f>SUMIFS(NhatKy_ViPham!K:K, NhatKy_ViPham!E:E, "10_Tin_A", NhatKy_ViPham!F:F, B34, NhatKy_ViPham!H:H, "L02")</f>
        <v>0</v>
      </c>
      <c r="H34" s="6">
        <f>SUMIFS(NhatKy_ViPham!K:K, NhatKy_ViPham!E:E, "10_Tin_A", NhatKy_ViPham!F:F, B34, NhatKy_ViPham!H:H, "L03")</f>
        <v>0</v>
      </c>
      <c r="I34" s="6">
        <f>SUMIFS(NhatKy_ViPham!K:K, NhatKy_ViPham!E:E, "10_Tin_A", NhatKy_ViPham!F:F, B34, NhatKy_ViPham!H:H, "L04")</f>
        <v>0</v>
      </c>
      <c r="J34" s="6">
        <f>SUMIFS(NhatKy_ViPham!K:K, NhatKy_ViPham!E:E, "10_Tin_A", NhatKy_ViPham!F:F, B34, NhatKy_ViPham!H:H, "L05")</f>
        <v>0</v>
      </c>
      <c r="K34" s="6">
        <f>SUMIFS(NhatKy_ViPham!K:K, NhatKy_ViPham!E:E, "10_Tin_A", NhatKy_ViPham!F:F, B34, NhatKy_ViPham!H:H, "L06")</f>
        <v>0</v>
      </c>
      <c r="L34" s="6">
        <f>SUMIFS(NhatKy_ViPham!K:K, NhatKy_ViPham!E:E, "10_Tin_A", NhatKy_ViPham!F:F, B34, NhatKy_ViPham!H:H, "L07")</f>
        <v>0</v>
      </c>
      <c r="M34" s="6">
        <f>SUMIFS(NhatKy_ViPham!K:K, NhatKy_ViPham!E:E, "10_Tin_A", NhatKy_ViPham!F:F, B34, NhatKy_ViPham!H:H, "L08")</f>
        <v>0</v>
      </c>
      <c r="N34" s="6">
        <f>SUMIFS(NhatKy_ViPham!K:K, NhatKy_ViPham!E:E, "10_Tin_A", NhatKy_ViPham!F:F, B34, NhatKy_ViPham!H:H, "L09")</f>
        <v>0</v>
      </c>
      <c r="O34" s="6">
        <f>SUMIFS(NhatKy_ViPham!K:K, NhatKy_ViPham!E:E, "10_Tin_A", NhatKy_ViPham!F:F, B34, NhatKy_ViPham!H:H, "L10")</f>
        <v>0</v>
      </c>
      <c r="P34" s="12">
        <f>SUMIFS(NhatKy_ViPham!J:J, NhatKy_ViPham!E:E, "10_Tin_A", NhatKy_ViPham!F:F, B34)</f>
        <v>0</v>
      </c>
      <c r="Q34" s="13">
        <f>SUMIFS(NhatKy_ViPham!K:K, NhatKy_ViPham!E:E, "10_Tin_A", NhatKy_ViPham!F:F, B34)</f>
        <v>0</v>
      </c>
      <c r="R34" s="6">
        <f>100 + SUMIFS(NhatKy_ViPham!J:J, NhatKy_ViPham!E:E, "10_Tin_A", NhatKy_ViPham!F:F, B34, NhatKy_ViPham!C:C, "T1") - SUMIFS(NhatKy_ViPham!K:K, NhatKy_ViPham!E:E, "10_Tin_A", NhatKy_ViPham!F:F, B34, NhatKy_ViPham!C:C, "T1")</f>
        <v>100</v>
      </c>
      <c r="S34" s="6">
        <f>100 + SUMIFS(NhatKy_ViPham!J:J, NhatKy_ViPham!E:E, "10_Tin_A", NhatKy_ViPham!F:F, B34, NhatKy_ViPham!C:C, "T2") - SUMIFS(NhatKy_ViPham!K:K, NhatKy_ViPham!E:E, "10_Tin_A", NhatKy_ViPham!F:F, B34, NhatKy_ViPham!C:C, "T2")</f>
        <v>100</v>
      </c>
      <c r="T34" s="6">
        <f>100 + SUMIFS(NhatKy_ViPham!J:J, NhatKy_ViPham!E:E, "10_Tin_A", NhatKy_ViPham!F:F, B34, NhatKy_ViPham!C:C, "T3") - SUMIFS(NhatKy_ViPham!K:K, NhatKy_ViPham!E:E, "10_Tin_A", NhatKy_ViPham!F:F, B34, NhatKy_ViPham!C:C, "T3")</f>
        <v>100</v>
      </c>
      <c r="U34" s="6">
        <f>100 + SUMIFS(NhatKy_ViPham!J:J, NhatKy_ViPham!E:E, "10_Tin_A", NhatKy_ViPham!F:F, B34, NhatKy_ViPham!C:C, "T4") - SUMIFS(NhatKy_ViPham!K:K, NhatKy_ViPham!E:E, "10_Tin_A", NhatKy_ViPham!F:F, B34, NhatKy_ViPham!C:C, "T4")</f>
        <v>100</v>
      </c>
      <c r="V34" s="6">
        <f>100 + SUMIFS(NhatKy_ViPham!J:J, NhatKy_ViPham!E:E, "10_Tin_A", NhatKy_ViPham!F:F, B34, NhatKy_ViPham!C:C, "T5") - SUMIFS(NhatKy_ViPham!K:K, NhatKy_ViPham!E:E, "10_Tin_A", NhatKy_ViPham!F:F, B34, NhatKy_ViPham!C:C, "T5")</f>
        <v>100</v>
      </c>
      <c r="W34" s="6">
        <f>100 + SUMIFS(NhatKy_ViPham!J:J, NhatKy_ViPham!E:E, "10_Tin_A", NhatKy_ViPham!F:F, B34, NhatKy_ViPham!C:C, "T6") - SUMIFS(NhatKy_ViPham!K:K, NhatKy_ViPham!E:E, "10_Tin_A", NhatKy_ViPham!F:F, B34, NhatKy_ViPham!C:C, "T6")</f>
        <v>100</v>
      </c>
      <c r="X34" s="6">
        <f>100 + SUMIFS(NhatKy_ViPham!J:J, NhatKy_ViPham!E:E, "10_Tin_A", NhatKy_ViPham!F:F, B34, NhatKy_ViPham!C:C, "T7") - SUMIFS(NhatKy_ViPham!K:K, NhatKy_ViPham!E:E, "10_Tin_A", NhatKy_ViPham!F:F, B34, NhatKy_ViPham!C:C, "T7")</f>
        <v>100</v>
      </c>
      <c r="Y34" s="6">
        <f>100 + SUMIFS(NhatKy_ViPham!J:J, NhatKy_ViPham!E:E, "10_Tin_A", NhatKy_ViPham!F:F, B34, NhatKy_ViPham!C:C, "T8") - SUMIFS(NhatKy_ViPham!K:K, NhatKy_ViPham!E:E, "10_Tin_A", NhatKy_ViPham!F:F, B34, NhatKy_ViPham!C:C, "T8")</f>
        <v>100</v>
      </c>
      <c r="Z34" s="6">
        <f>100 + SUMIFS(NhatKy_ViPham!J:J, NhatKy_ViPham!E:E, "10_Tin_A", NhatKy_ViPham!F:F, B34, NhatKy_ViPham!C:C, "T9") - SUMIFS(NhatKy_ViPham!K:K, NhatKy_ViPham!E:E, "10_Tin_A", NhatKy_ViPham!F:F, B34, NhatKy_ViPham!C:C, "T9")</f>
        <v>100</v>
      </c>
      <c r="AA34" s="6">
        <f>100 + SUMIFS(NhatKy_ViPham!J:J, NhatKy_ViPham!E:E, "10_Tin_A", NhatKy_ViPham!F:F, B34, NhatKy_ViPham!C:C, "T10") - SUMIFS(NhatKy_ViPham!K:K, NhatKy_ViPham!E:E, "10_Tin_A", NhatKy_ViPham!F:F, B34, NhatKy_ViPham!C:C, "T10")</f>
        <v>100</v>
      </c>
      <c r="AB34" s="6">
        <f>100 + SUMIFS(NhatKy_ViPham!J:J, NhatKy_ViPham!E:E, "10_Tin_A", NhatKy_ViPham!F:F, B34, NhatKy_ViPham!C:C, "T11") - SUMIFS(NhatKy_ViPham!K:K, NhatKy_ViPham!E:E, "10_Tin_A", NhatKy_ViPham!F:F, B34, NhatKy_ViPham!C:C, "T11")</f>
        <v>100</v>
      </c>
      <c r="AC34" s="6">
        <f>100 + SUMIFS(NhatKy_ViPham!J:J, NhatKy_ViPham!E:E, "10_Tin_A", NhatKy_ViPham!F:F, B34, NhatKy_ViPham!C:C, "T12") - SUMIFS(NhatKy_ViPham!K:K, NhatKy_ViPham!E:E, "10_Tin_A", NhatKy_ViPham!F:F, B34, NhatKy_ViPham!C:C, "T12")</f>
        <v>100</v>
      </c>
      <c r="AD34" s="6">
        <f>100 + SUMIFS(NhatKy_ViPham!J:J, NhatKy_ViPham!E:E, "10_Tin_A", NhatKy_ViPham!F:F, B34, NhatKy_ViPham!C:C, "T13") - SUMIFS(NhatKy_ViPham!K:K, NhatKy_ViPham!E:E, "10_Tin_A", NhatKy_ViPham!F:F, B34, NhatKy_ViPham!C:C, "T13")</f>
        <v>100</v>
      </c>
      <c r="AE34" s="6">
        <f>100 + SUMIFS(NhatKy_ViPham!J:J, NhatKy_ViPham!E:E, "10_Tin_A", NhatKy_ViPham!F:F, B34, NhatKy_ViPham!C:C, "T14") - SUMIFS(NhatKy_ViPham!K:K, NhatKy_ViPham!E:E, "10_Tin_A", NhatKy_ViPham!F:F, B34, NhatKy_ViPham!C:C, "T14")</f>
        <v>100</v>
      </c>
      <c r="AF34" s="6">
        <f>100 + SUMIFS(NhatKy_ViPham!J:J, NhatKy_ViPham!E:E, "10_Tin_A", NhatKy_ViPham!F:F, B34, NhatKy_ViPham!C:C, "T15") - SUMIFS(NhatKy_ViPham!K:K, NhatKy_ViPham!E:E, "10_Tin_A", NhatKy_ViPham!F:F, B34, NhatKy_ViPham!C:C, "T15")</f>
        <v>100</v>
      </c>
      <c r="AG34" s="6">
        <f>100 + SUMIFS(NhatKy_ViPham!J:J, NhatKy_ViPham!E:E, "10_Tin_A", NhatKy_ViPham!F:F, B34, NhatKy_ViPham!C:C, "T16") - SUMIFS(NhatKy_ViPham!K:K, NhatKy_ViPham!E:E, "10_Tin_A", NhatKy_ViPham!F:F, B34, NhatKy_ViPham!C:C, "T16")</f>
        <v>100</v>
      </c>
      <c r="AH34" s="6">
        <f>100 + SUMIFS(NhatKy_ViPham!J:J, NhatKy_ViPham!E:E, "10_Tin_A", NhatKy_ViPham!F:F, B34, NhatKy_ViPham!C:C, "T17") - SUMIFS(NhatKy_ViPham!K:K, NhatKy_ViPham!E:E, "10_Tin_A", NhatKy_ViPham!F:F, B34, NhatKy_ViPham!C:C, "T17")</f>
        <v>100</v>
      </c>
      <c r="AI34" s="6">
        <f>100 + SUMIFS(NhatKy_ViPham!J:J, NhatKy_ViPham!E:E, "10_Tin_A", NhatKy_ViPham!F:F, B34, NhatKy_ViPham!C:C, "T18") - SUMIFS(NhatKy_ViPham!K:K, NhatKy_ViPham!E:E, "10_Tin_A", NhatKy_ViPham!F:F, B34, NhatKy_ViPham!C:C, "T18")</f>
        <v>100</v>
      </c>
      <c r="AJ34" s="6">
        <f>100 + SUMIFS(NhatKy_ViPham!J:J, NhatKy_ViPham!E:E, "10_Tin_A", NhatKy_ViPham!F:F, B34, NhatKy_ViPham!C:C, "T19") - SUMIFS(NhatKy_ViPham!K:K, NhatKy_ViPham!E:E, "10_Tin_A", NhatKy_ViPham!F:F, B34, NhatKy_ViPham!C:C, "T19")</f>
        <v>100</v>
      </c>
      <c r="AK34" s="6">
        <f>100 + SUMIFS(NhatKy_ViPham!J:J, NhatKy_ViPham!E:E, "10_Tin_A", NhatKy_ViPham!F:F, B34, NhatKy_ViPham!C:C, "T20") - SUMIFS(NhatKy_ViPham!K:K, NhatKy_ViPham!E:E, "10_Tin_A", NhatKy_ViPham!F:F, B34, NhatKy_ViPham!C:C, "T20")</f>
        <v>100</v>
      </c>
      <c r="AL34" s="6">
        <f>100 + SUMIFS(NhatKy_ViPham!J:J, NhatKy_ViPham!E:E, "10_Tin_A", NhatKy_ViPham!F:F, B34, NhatKy_ViPham!C:C, "T21") - SUMIFS(NhatKy_ViPham!K:K, NhatKy_ViPham!E:E, "10_Tin_A", NhatKy_ViPham!F:F, B34, NhatKy_ViPham!C:C, "T21")</f>
        <v>100</v>
      </c>
      <c r="AM34" s="6">
        <f>100 + SUMIFS(NhatKy_ViPham!J:J, NhatKy_ViPham!E:E, "10_Tin_A", NhatKy_ViPham!F:F, B34, NhatKy_ViPham!C:C, "T22") - SUMIFS(NhatKy_ViPham!K:K, NhatKy_ViPham!E:E, "10_Tin_A", NhatKy_ViPham!F:F, B34, NhatKy_ViPham!C:C, "T22")</f>
        <v>100</v>
      </c>
      <c r="AN34" s="6">
        <f>100 + SUMIFS(NhatKy_ViPham!J:J, NhatKy_ViPham!E:E, "10_Tin_A", NhatKy_ViPham!F:F, B34, NhatKy_ViPham!C:C, "T23") - SUMIFS(NhatKy_ViPham!K:K, NhatKy_ViPham!E:E, "10_Tin_A", NhatKy_ViPham!F:F, B34, NhatKy_ViPham!C:C, "T23")</f>
        <v>100</v>
      </c>
      <c r="AO34" s="6">
        <f>100 + SUMIFS(NhatKy_ViPham!J:J, NhatKy_ViPham!E:E, "10_Tin_A", NhatKy_ViPham!F:F, B34, NhatKy_ViPham!C:C, "T24") - SUMIFS(NhatKy_ViPham!K:K, NhatKy_ViPham!E:E, "10_Tin_A", NhatKy_ViPham!F:F, B34, NhatKy_ViPham!C:C, "T24")</f>
        <v>100</v>
      </c>
      <c r="AP34" s="6">
        <f>100 + SUMIFS(NhatKy_ViPham!J:J, NhatKy_ViPham!E:E, "10_Tin_A", NhatKy_ViPham!F:F, B34, NhatKy_ViPham!C:C, "T25") - SUMIFS(NhatKy_ViPham!K:K, NhatKy_ViPham!E:E, "10_Tin_A", NhatKy_ViPham!F:F, B34, NhatKy_ViPham!C:C, "T25")</f>
        <v>100</v>
      </c>
      <c r="AQ34" s="6">
        <f>100 + SUMIFS(NhatKy_ViPham!J:J, NhatKy_ViPham!E:E, "10_Tin_A", NhatKy_ViPham!F:F, B34, NhatKy_ViPham!C:C, "T26") - SUMIFS(NhatKy_ViPham!K:K, NhatKy_ViPham!E:E, "10_Tin_A", NhatKy_ViPham!F:F, B34, NhatKy_ViPham!C:C, "T26")</f>
        <v>100</v>
      </c>
      <c r="AR34" s="6">
        <f>100 + SUMIFS(NhatKy_ViPham!J:J, NhatKy_ViPham!E:E, "10_Tin_A", NhatKy_ViPham!F:F, B34, NhatKy_ViPham!C:C, "T27") - SUMIFS(NhatKy_ViPham!K:K, NhatKy_ViPham!E:E, "10_Tin_A", NhatKy_ViPham!F:F, B34, NhatKy_ViPham!C:C, "T27")</f>
        <v>100</v>
      </c>
      <c r="AS34" s="6">
        <f>100 + SUMIFS(NhatKy_ViPham!J:J, NhatKy_ViPham!E:E, "10_Tin_A", NhatKy_ViPham!F:F, B34, NhatKy_ViPham!C:C, "T28") - SUMIFS(NhatKy_ViPham!K:K, NhatKy_ViPham!E:E, "10_Tin_A", NhatKy_ViPham!F:F, B34, NhatKy_ViPham!C:C, "T28")</f>
        <v>100</v>
      </c>
      <c r="AT34" s="6">
        <f>100 + SUMIFS(NhatKy_ViPham!J:J, NhatKy_ViPham!E:E, "10_Tin_A", NhatKy_ViPham!F:F, B34, NhatKy_ViPham!C:C, "T29") - SUMIFS(NhatKy_ViPham!K:K, NhatKy_ViPham!E:E, "10_Tin_A", NhatKy_ViPham!F:F, B34, NhatKy_ViPham!C:C, "T29")</f>
        <v>100</v>
      </c>
      <c r="AU34" s="6">
        <f>100 + SUMIFS(NhatKy_ViPham!J:J, NhatKy_ViPham!E:E, "10_Tin_A", NhatKy_ViPham!F:F, B34, NhatKy_ViPham!C:C, "T30") - SUMIFS(NhatKy_ViPham!K:K, NhatKy_ViPham!E:E, "10_Tin_A", NhatKy_ViPham!F:F, B34, NhatKy_ViPham!C:C, "T30")</f>
        <v>100</v>
      </c>
      <c r="AV34" s="6">
        <f>100 + SUMIFS(NhatKy_ViPham!J:J, NhatKy_ViPham!E:E, "10_Tin_A", NhatKy_ViPham!F:F, B34, NhatKy_ViPham!C:C, "T31") - SUMIFS(NhatKy_ViPham!K:K, NhatKy_ViPham!E:E, "10_Tin_A", NhatKy_ViPham!F:F, B34, NhatKy_ViPham!C:C, "T31")</f>
        <v>100</v>
      </c>
      <c r="AW34" s="6">
        <f>100 + SUMIFS(NhatKy_ViPham!J:J, NhatKy_ViPham!E:E, "10_Tin_A", NhatKy_ViPham!F:F, B34, NhatKy_ViPham!C:C, "T32") - SUMIFS(NhatKy_ViPham!K:K, NhatKy_ViPham!E:E, "10_Tin_A", NhatKy_ViPham!F:F, B34, NhatKy_ViPham!C:C, "T32")</f>
        <v>100</v>
      </c>
      <c r="AX34" s="6">
        <f>100 + SUMIFS(NhatKy_ViPham!J:J, NhatKy_ViPham!E:E, "10_Tin_A", NhatKy_ViPham!F:F, B34, NhatKy_ViPham!C:C, "T33") - SUMIFS(NhatKy_ViPham!K:K, NhatKy_ViPham!E:E, "10_Tin_A", NhatKy_ViPham!F:F, B34, NhatKy_ViPham!C:C, "T33")</f>
        <v>100</v>
      </c>
      <c r="AY34" s="6">
        <f>100 + SUMIFS(NhatKy_ViPham!J:J, NhatKy_ViPham!E:E, "10_Tin_A", NhatKy_ViPham!F:F, B34, NhatKy_ViPham!C:C, "T34") - SUMIFS(NhatKy_ViPham!K:K, NhatKy_ViPham!E:E, "10_Tin_A", NhatKy_ViPham!F:F, B34, NhatKy_ViPham!C:C, "T34")</f>
        <v>100</v>
      </c>
      <c r="AZ34" s="6">
        <f>100 + SUMIFS(NhatKy_ViPham!J:J, NhatKy_ViPham!E:E, "10_Tin_A", NhatKy_ViPham!F:F, B34, NhatKy_ViPham!C:C, "T35") - SUMIFS(NhatKy_ViPham!K:K, NhatKy_ViPham!E:E, "10_Tin_A", NhatKy_ViPham!F:F, B34, NhatKy_ViPham!C:C, "T35")</f>
        <v>100</v>
      </c>
      <c r="BA34" s="12">
        <f t="shared" si="0"/>
        <v>100</v>
      </c>
      <c r="BB34" s="11" t="s">
        <v>430</v>
      </c>
      <c r="BC34" s="16" t="str">
        <f t="shared" si="1"/>
        <v>Tốt</v>
      </c>
      <c r="BD34" s="15" t="str">
        <f t="shared" si="2"/>
        <v>🟢 BÌNH THƯỜNG</v>
      </c>
    </row>
    <row r="35" spans="1:56" x14ac:dyDescent="0.25">
      <c r="A35" s="4">
        <v>27</v>
      </c>
      <c r="B35" s="10" t="s">
        <v>897</v>
      </c>
      <c r="C35" s="4" t="s">
        <v>639</v>
      </c>
      <c r="D35" s="4" t="s">
        <v>435</v>
      </c>
      <c r="E35" s="11" t="s">
        <v>430</v>
      </c>
      <c r="F35" s="7">
        <f>SUMIFS(NhatKy_ViPham!K:K, NhatKy_ViPham!E:E, "10_Tin_A", NhatKy_ViPham!F:F, B35, NhatKy_ViPham!H:H, "L01")</f>
        <v>0</v>
      </c>
      <c r="G35" s="7">
        <f>SUMIFS(NhatKy_ViPham!K:K, NhatKy_ViPham!E:E, "10_Tin_A", NhatKy_ViPham!F:F, B35, NhatKy_ViPham!H:H, "L02")</f>
        <v>0</v>
      </c>
      <c r="H35" s="7">
        <f>SUMIFS(NhatKy_ViPham!K:K, NhatKy_ViPham!E:E, "10_Tin_A", NhatKy_ViPham!F:F, B35, NhatKy_ViPham!H:H, "L03")</f>
        <v>0</v>
      </c>
      <c r="I35" s="7">
        <f>SUMIFS(NhatKy_ViPham!K:K, NhatKy_ViPham!E:E, "10_Tin_A", NhatKy_ViPham!F:F, B35, NhatKy_ViPham!H:H, "L04")</f>
        <v>0</v>
      </c>
      <c r="J35" s="7">
        <f>SUMIFS(NhatKy_ViPham!K:K, NhatKy_ViPham!E:E, "10_Tin_A", NhatKy_ViPham!F:F, B35, NhatKy_ViPham!H:H, "L05")</f>
        <v>0</v>
      </c>
      <c r="K35" s="7">
        <f>SUMIFS(NhatKy_ViPham!K:K, NhatKy_ViPham!E:E, "10_Tin_A", NhatKy_ViPham!F:F, B35, NhatKy_ViPham!H:H, "L06")</f>
        <v>0</v>
      </c>
      <c r="L35" s="7">
        <f>SUMIFS(NhatKy_ViPham!K:K, NhatKy_ViPham!E:E, "10_Tin_A", NhatKy_ViPham!F:F, B35, NhatKy_ViPham!H:H, "L07")</f>
        <v>0</v>
      </c>
      <c r="M35" s="7">
        <f>SUMIFS(NhatKy_ViPham!K:K, NhatKy_ViPham!E:E, "10_Tin_A", NhatKy_ViPham!F:F, B35, NhatKy_ViPham!H:H, "L08")</f>
        <v>0</v>
      </c>
      <c r="N35" s="7">
        <f>SUMIFS(NhatKy_ViPham!K:K, NhatKy_ViPham!E:E, "10_Tin_A", NhatKy_ViPham!F:F, B35, NhatKy_ViPham!H:H, "L09")</f>
        <v>0</v>
      </c>
      <c r="O35" s="7">
        <f>SUMIFS(NhatKy_ViPham!K:K, NhatKy_ViPham!E:E, "10_Tin_A", NhatKy_ViPham!F:F, B35, NhatKy_ViPham!H:H, "L10")</f>
        <v>0</v>
      </c>
      <c r="P35" s="12">
        <f>SUMIFS(NhatKy_ViPham!J:J, NhatKy_ViPham!E:E, "10_Tin_A", NhatKy_ViPham!F:F, B35)</f>
        <v>0</v>
      </c>
      <c r="Q35" s="13">
        <f>SUMIFS(NhatKy_ViPham!K:K, NhatKy_ViPham!E:E, "10_Tin_A", NhatKy_ViPham!F:F, B35)</f>
        <v>0</v>
      </c>
      <c r="R35" s="7">
        <f>100 + SUMIFS(NhatKy_ViPham!J:J, NhatKy_ViPham!E:E, "10_Tin_A", NhatKy_ViPham!F:F, B35, NhatKy_ViPham!C:C, "T1") - SUMIFS(NhatKy_ViPham!K:K, NhatKy_ViPham!E:E, "10_Tin_A", NhatKy_ViPham!F:F, B35, NhatKy_ViPham!C:C, "T1")</f>
        <v>100</v>
      </c>
      <c r="S35" s="7">
        <f>100 + SUMIFS(NhatKy_ViPham!J:J, NhatKy_ViPham!E:E, "10_Tin_A", NhatKy_ViPham!F:F, B35, NhatKy_ViPham!C:C, "T2") - SUMIFS(NhatKy_ViPham!K:K, NhatKy_ViPham!E:E, "10_Tin_A", NhatKy_ViPham!F:F, B35, NhatKy_ViPham!C:C, "T2")</f>
        <v>100</v>
      </c>
      <c r="T35" s="7">
        <f>100 + SUMIFS(NhatKy_ViPham!J:J, NhatKy_ViPham!E:E, "10_Tin_A", NhatKy_ViPham!F:F, B35, NhatKy_ViPham!C:C, "T3") - SUMIFS(NhatKy_ViPham!K:K, NhatKy_ViPham!E:E, "10_Tin_A", NhatKy_ViPham!F:F, B35, NhatKy_ViPham!C:C, "T3")</f>
        <v>100</v>
      </c>
      <c r="U35" s="7">
        <f>100 + SUMIFS(NhatKy_ViPham!J:J, NhatKy_ViPham!E:E, "10_Tin_A", NhatKy_ViPham!F:F, B35, NhatKy_ViPham!C:C, "T4") - SUMIFS(NhatKy_ViPham!K:K, NhatKy_ViPham!E:E, "10_Tin_A", NhatKy_ViPham!F:F, B35, NhatKy_ViPham!C:C, "T4")</f>
        <v>100</v>
      </c>
      <c r="V35" s="7">
        <f>100 + SUMIFS(NhatKy_ViPham!J:J, NhatKy_ViPham!E:E, "10_Tin_A", NhatKy_ViPham!F:F, B35, NhatKy_ViPham!C:C, "T5") - SUMIFS(NhatKy_ViPham!K:K, NhatKy_ViPham!E:E, "10_Tin_A", NhatKy_ViPham!F:F, B35, NhatKy_ViPham!C:C, "T5")</f>
        <v>100</v>
      </c>
      <c r="W35" s="7">
        <f>100 + SUMIFS(NhatKy_ViPham!J:J, NhatKy_ViPham!E:E, "10_Tin_A", NhatKy_ViPham!F:F, B35, NhatKy_ViPham!C:C, "T6") - SUMIFS(NhatKy_ViPham!K:K, NhatKy_ViPham!E:E, "10_Tin_A", NhatKy_ViPham!F:F, B35, NhatKy_ViPham!C:C, "T6")</f>
        <v>100</v>
      </c>
      <c r="X35" s="7">
        <f>100 + SUMIFS(NhatKy_ViPham!J:J, NhatKy_ViPham!E:E, "10_Tin_A", NhatKy_ViPham!F:F, B35, NhatKy_ViPham!C:C, "T7") - SUMIFS(NhatKy_ViPham!K:K, NhatKy_ViPham!E:E, "10_Tin_A", NhatKy_ViPham!F:F, B35, NhatKy_ViPham!C:C, "T7")</f>
        <v>100</v>
      </c>
      <c r="Y35" s="7">
        <f>100 + SUMIFS(NhatKy_ViPham!J:J, NhatKy_ViPham!E:E, "10_Tin_A", NhatKy_ViPham!F:F, B35, NhatKy_ViPham!C:C, "T8") - SUMIFS(NhatKy_ViPham!K:K, NhatKy_ViPham!E:E, "10_Tin_A", NhatKy_ViPham!F:F, B35, NhatKy_ViPham!C:C, "T8")</f>
        <v>100</v>
      </c>
      <c r="Z35" s="7">
        <f>100 + SUMIFS(NhatKy_ViPham!J:J, NhatKy_ViPham!E:E, "10_Tin_A", NhatKy_ViPham!F:F, B35, NhatKy_ViPham!C:C, "T9") - SUMIFS(NhatKy_ViPham!K:K, NhatKy_ViPham!E:E, "10_Tin_A", NhatKy_ViPham!F:F, B35, NhatKy_ViPham!C:C, "T9")</f>
        <v>100</v>
      </c>
      <c r="AA35" s="7">
        <f>100 + SUMIFS(NhatKy_ViPham!J:J, NhatKy_ViPham!E:E, "10_Tin_A", NhatKy_ViPham!F:F, B35, NhatKy_ViPham!C:C, "T10") - SUMIFS(NhatKy_ViPham!K:K, NhatKy_ViPham!E:E, "10_Tin_A", NhatKy_ViPham!F:F, B35, NhatKy_ViPham!C:C, "T10")</f>
        <v>100</v>
      </c>
      <c r="AB35" s="7">
        <f>100 + SUMIFS(NhatKy_ViPham!J:J, NhatKy_ViPham!E:E, "10_Tin_A", NhatKy_ViPham!F:F, B35, NhatKy_ViPham!C:C, "T11") - SUMIFS(NhatKy_ViPham!K:K, NhatKy_ViPham!E:E, "10_Tin_A", NhatKy_ViPham!F:F, B35, NhatKy_ViPham!C:C, "T11")</f>
        <v>100</v>
      </c>
      <c r="AC35" s="7">
        <f>100 + SUMIFS(NhatKy_ViPham!J:J, NhatKy_ViPham!E:E, "10_Tin_A", NhatKy_ViPham!F:F, B35, NhatKy_ViPham!C:C, "T12") - SUMIFS(NhatKy_ViPham!K:K, NhatKy_ViPham!E:E, "10_Tin_A", NhatKy_ViPham!F:F, B35, NhatKy_ViPham!C:C, "T12")</f>
        <v>100</v>
      </c>
      <c r="AD35" s="7">
        <f>100 + SUMIFS(NhatKy_ViPham!J:J, NhatKy_ViPham!E:E, "10_Tin_A", NhatKy_ViPham!F:F, B35, NhatKy_ViPham!C:C, "T13") - SUMIFS(NhatKy_ViPham!K:K, NhatKy_ViPham!E:E, "10_Tin_A", NhatKy_ViPham!F:F, B35, NhatKy_ViPham!C:C, "T13")</f>
        <v>100</v>
      </c>
      <c r="AE35" s="7">
        <f>100 + SUMIFS(NhatKy_ViPham!J:J, NhatKy_ViPham!E:E, "10_Tin_A", NhatKy_ViPham!F:F, B35, NhatKy_ViPham!C:C, "T14") - SUMIFS(NhatKy_ViPham!K:K, NhatKy_ViPham!E:E, "10_Tin_A", NhatKy_ViPham!F:F, B35, NhatKy_ViPham!C:C, "T14")</f>
        <v>100</v>
      </c>
      <c r="AF35" s="7">
        <f>100 + SUMIFS(NhatKy_ViPham!J:J, NhatKy_ViPham!E:E, "10_Tin_A", NhatKy_ViPham!F:F, B35, NhatKy_ViPham!C:C, "T15") - SUMIFS(NhatKy_ViPham!K:K, NhatKy_ViPham!E:E, "10_Tin_A", NhatKy_ViPham!F:F, B35, NhatKy_ViPham!C:C, "T15")</f>
        <v>100</v>
      </c>
      <c r="AG35" s="7">
        <f>100 + SUMIFS(NhatKy_ViPham!J:J, NhatKy_ViPham!E:E, "10_Tin_A", NhatKy_ViPham!F:F, B35, NhatKy_ViPham!C:C, "T16") - SUMIFS(NhatKy_ViPham!K:K, NhatKy_ViPham!E:E, "10_Tin_A", NhatKy_ViPham!F:F, B35, NhatKy_ViPham!C:C, "T16")</f>
        <v>100</v>
      </c>
      <c r="AH35" s="7">
        <f>100 + SUMIFS(NhatKy_ViPham!J:J, NhatKy_ViPham!E:E, "10_Tin_A", NhatKy_ViPham!F:F, B35, NhatKy_ViPham!C:C, "T17") - SUMIFS(NhatKy_ViPham!K:K, NhatKy_ViPham!E:E, "10_Tin_A", NhatKy_ViPham!F:F, B35, NhatKy_ViPham!C:C, "T17")</f>
        <v>100</v>
      </c>
      <c r="AI35" s="7">
        <f>100 + SUMIFS(NhatKy_ViPham!J:J, NhatKy_ViPham!E:E, "10_Tin_A", NhatKy_ViPham!F:F, B35, NhatKy_ViPham!C:C, "T18") - SUMIFS(NhatKy_ViPham!K:K, NhatKy_ViPham!E:E, "10_Tin_A", NhatKy_ViPham!F:F, B35, NhatKy_ViPham!C:C, "T18")</f>
        <v>100</v>
      </c>
      <c r="AJ35" s="7">
        <f>100 + SUMIFS(NhatKy_ViPham!J:J, NhatKy_ViPham!E:E, "10_Tin_A", NhatKy_ViPham!F:F, B35, NhatKy_ViPham!C:C, "T19") - SUMIFS(NhatKy_ViPham!K:K, NhatKy_ViPham!E:E, "10_Tin_A", NhatKy_ViPham!F:F, B35, NhatKy_ViPham!C:C, "T19")</f>
        <v>100</v>
      </c>
      <c r="AK35" s="7">
        <f>100 + SUMIFS(NhatKy_ViPham!J:J, NhatKy_ViPham!E:E, "10_Tin_A", NhatKy_ViPham!F:F, B35, NhatKy_ViPham!C:C, "T20") - SUMIFS(NhatKy_ViPham!K:K, NhatKy_ViPham!E:E, "10_Tin_A", NhatKy_ViPham!F:F, B35, NhatKy_ViPham!C:C, "T20")</f>
        <v>100</v>
      </c>
      <c r="AL35" s="7">
        <f>100 + SUMIFS(NhatKy_ViPham!J:J, NhatKy_ViPham!E:E, "10_Tin_A", NhatKy_ViPham!F:F, B35, NhatKy_ViPham!C:C, "T21") - SUMIFS(NhatKy_ViPham!K:K, NhatKy_ViPham!E:E, "10_Tin_A", NhatKy_ViPham!F:F, B35, NhatKy_ViPham!C:C, "T21")</f>
        <v>100</v>
      </c>
      <c r="AM35" s="7">
        <f>100 + SUMIFS(NhatKy_ViPham!J:J, NhatKy_ViPham!E:E, "10_Tin_A", NhatKy_ViPham!F:F, B35, NhatKy_ViPham!C:C, "T22") - SUMIFS(NhatKy_ViPham!K:K, NhatKy_ViPham!E:E, "10_Tin_A", NhatKy_ViPham!F:F, B35, NhatKy_ViPham!C:C, "T22")</f>
        <v>100</v>
      </c>
      <c r="AN35" s="7">
        <f>100 + SUMIFS(NhatKy_ViPham!J:J, NhatKy_ViPham!E:E, "10_Tin_A", NhatKy_ViPham!F:F, B35, NhatKy_ViPham!C:C, "T23") - SUMIFS(NhatKy_ViPham!K:K, NhatKy_ViPham!E:E, "10_Tin_A", NhatKy_ViPham!F:F, B35, NhatKy_ViPham!C:C, "T23")</f>
        <v>100</v>
      </c>
      <c r="AO35" s="7">
        <f>100 + SUMIFS(NhatKy_ViPham!J:J, NhatKy_ViPham!E:E, "10_Tin_A", NhatKy_ViPham!F:F, B35, NhatKy_ViPham!C:C, "T24") - SUMIFS(NhatKy_ViPham!K:K, NhatKy_ViPham!E:E, "10_Tin_A", NhatKy_ViPham!F:F, B35, NhatKy_ViPham!C:C, "T24")</f>
        <v>100</v>
      </c>
      <c r="AP35" s="7">
        <f>100 + SUMIFS(NhatKy_ViPham!J:J, NhatKy_ViPham!E:E, "10_Tin_A", NhatKy_ViPham!F:F, B35, NhatKy_ViPham!C:C, "T25") - SUMIFS(NhatKy_ViPham!K:K, NhatKy_ViPham!E:E, "10_Tin_A", NhatKy_ViPham!F:F, B35, NhatKy_ViPham!C:C, "T25")</f>
        <v>100</v>
      </c>
      <c r="AQ35" s="7">
        <f>100 + SUMIFS(NhatKy_ViPham!J:J, NhatKy_ViPham!E:E, "10_Tin_A", NhatKy_ViPham!F:F, B35, NhatKy_ViPham!C:C, "T26") - SUMIFS(NhatKy_ViPham!K:K, NhatKy_ViPham!E:E, "10_Tin_A", NhatKy_ViPham!F:F, B35, NhatKy_ViPham!C:C, "T26")</f>
        <v>100</v>
      </c>
      <c r="AR35" s="7">
        <f>100 + SUMIFS(NhatKy_ViPham!J:J, NhatKy_ViPham!E:E, "10_Tin_A", NhatKy_ViPham!F:F, B35, NhatKy_ViPham!C:C, "T27") - SUMIFS(NhatKy_ViPham!K:K, NhatKy_ViPham!E:E, "10_Tin_A", NhatKy_ViPham!F:F, B35, NhatKy_ViPham!C:C, "T27")</f>
        <v>100</v>
      </c>
      <c r="AS35" s="7">
        <f>100 + SUMIFS(NhatKy_ViPham!J:J, NhatKy_ViPham!E:E, "10_Tin_A", NhatKy_ViPham!F:F, B35, NhatKy_ViPham!C:C, "T28") - SUMIFS(NhatKy_ViPham!K:K, NhatKy_ViPham!E:E, "10_Tin_A", NhatKy_ViPham!F:F, B35, NhatKy_ViPham!C:C, "T28")</f>
        <v>100</v>
      </c>
      <c r="AT35" s="7">
        <f>100 + SUMIFS(NhatKy_ViPham!J:J, NhatKy_ViPham!E:E, "10_Tin_A", NhatKy_ViPham!F:F, B35, NhatKy_ViPham!C:C, "T29") - SUMIFS(NhatKy_ViPham!K:K, NhatKy_ViPham!E:E, "10_Tin_A", NhatKy_ViPham!F:F, B35, NhatKy_ViPham!C:C, "T29")</f>
        <v>100</v>
      </c>
      <c r="AU35" s="7">
        <f>100 + SUMIFS(NhatKy_ViPham!J:J, NhatKy_ViPham!E:E, "10_Tin_A", NhatKy_ViPham!F:F, B35, NhatKy_ViPham!C:C, "T30") - SUMIFS(NhatKy_ViPham!K:K, NhatKy_ViPham!E:E, "10_Tin_A", NhatKy_ViPham!F:F, B35, NhatKy_ViPham!C:C, "T30")</f>
        <v>100</v>
      </c>
      <c r="AV35" s="7">
        <f>100 + SUMIFS(NhatKy_ViPham!J:J, NhatKy_ViPham!E:E, "10_Tin_A", NhatKy_ViPham!F:F, B35, NhatKy_ViPham!C:C, "T31") - SUMIFS(NhatKy_ViPham!K:K, NhatKy_ViPham!E:E, "10_Tin_A", NhatKy_ViPham!F:F, B35, NhatKy_ViPham!C:C, "T31")</f>
        <v>100</v>
      </c>
      <c r="AW35" s="7">
        <f>100 + SUMIFS(NhatKy_ViPham!J:J, NhatKy_ViPham!E:E, "10_Tin_A", NhatKy_ViPham!F:F, B35, NhatKy_ViPham!C:C, "T32") - SUMIFS(NhatKy_ViPham!K:K, NhatKy_ViPham!E:E, "10_Tin_A", NhatKy_ViPham!F:F, B35, NhatKy_ViPham!C:C, "T32")</f>
        <v>100</v>
      </c>
      <c r="AX35" s="7">
        <f>100 + SUMIFS(NhatKy_ViPham!J:J, NhatKy_ViPham!E:E, "10_Tin_A", NhatKy_ViPham!F:F, B35, NhatKy_ViPham!C:C, "T33") - SUMIFS(NhatKy_ViPham!K:K, NhatKy_ViPham!E:E, "10_Tin_A", NhatKy_ViPham!F:F, B35, NhatKy_ViPham!C:C, "T33")</f>
        <v>100</v>
      </c>
      <c r="AY35" s="7">
        <f>100 + SUMIFS(NhatKy_ViPham!J:J, NhatKy_ViPham!E:E, "10_Tin_A", NhatKy_ViPham!F:F, B35, NhatKy_ViPham!C:C, "T34") - SUMIFS(NhatKy_ViPham!K:K, NhatKy_ViPham!E:E, "10_Tin_A", NhatKy_ViPham!F:F, B35, NhatKy_ViPham!C:C, "T34")</f>
        <v>100</v>
      </c>
      <c r="AZ35" s="7">
        <f>100 + SUMIFS(NhatKy_ViPham!J:J, NhatKy_ViPham!E:E, "10_Tin_A", NhatKy_ViPham!F:F, B35, NhatKy_ViPham!C:C, "T35") - SUMIFS(NhatKy_ViPham!K:K, NhatKy_ViPham!E:E, "10_Tin_A", NhatKy_ViPham!F:F, B35, NhatKy_ViPham!C:C, "T35")</f>
        <v>100</v>
      </c>
      <c r="BA35" s="12">
        <f t="shared" si="0"/>
        <v>100</v>
      </c>
      <c r="BB35" s="11" t="s">
        <v>430</v>
      </c>
      <c r="BC35" s="14" t="str">
        <f t="shared" si="1"/>
        <v>Tốt</v>
      </c>
      <c r="BD35" s="10" t="str">
        <f t="shared" si="2"/>
        <v>🟢 BÌNH THƯỜNG</v>
      </c>
    </row>
    <row r="36" spans="1:56" x14ac:dyDescent="0.25">
      <c r="A36" s="5">
        <v>28</v>
      </c>
      <c r="B36" s="15" t="s">
        <v>898</v>
      </c>
      <c r="C36" s="5" t="s">
        <v>681</v>
      </c>
      <c r="D36" s="5" t="s">
        <v>435</v>
      </c>
      <c r="E36" s="11" t="s">
        <v>430</v>
      </c>
      <c r="F36" s="6">
        <f>SUMIFS(NhatKy_ViPham!K:K, NhatKy_ViPham!E:E, "10_Tin_A", NhatKy_ViPham!F:F, B36, NhatKy_ViPham!H:H, "L01")</f>
        <v>0</v>
      </c>
      <c r="G36" s="6">
        <f>SUMIFS(NhatKy_ViPham!K:K, NhatKy_ViPham!E:E, "10_Tin_A", NhatKy_ViPham!F:F, B36, NhatKy_ViPham!H:H, "L02")</f>
        <v>0</v>
      </c>
      <c r="H36" s="6">
        <f>SUMIFS(NhatKy_ViPham!K:K, NhatKy_ViPham!E:E, "10_Tin_A", NhatKy_ViPham!F:F, B36, NhatKy_ViPham!H:H, "L03")</f>
        <v>0</v>
      </c>
      <c r="I36" s="6">
        <f>SUMIFS(NhatKy_ViPham!K:K, NhatKy_ViPham!E:E, "10_Tin_A", NhatKy_ViPham!F:F, B36, NhatKy_ViPham!H:H, "L04")</f>
        <v>0</v>
      </c>
      <c r="J36" s="6">
        <f>SUMIFS(NhatKy_ViPham!K:K, NhatKy_ViPham!E:E, "10_Tin_A", NhatKy_ViPham!F:F, B36, NhatKy_ViPham!H:H, "L05")</f>
        <v>0</v>
      </c>
      <c r="K36" s="6">
        <f>SUMIFS(NhatKy_ViPham!K:K, NhatKy_ViPham!E:E, "10_Tin_A", NhatKy_ViPham!F:F, B36, NhatKy_ViPham!H:H, "L06")</f>
        <v>0</v>
      </c>
      <c r="L36" s="6">
        <f>SUMIFS(NhatKy_ViPham!K:K, NhatKy_ViPham!E:E, "10_Tin_A", NhatKy_ViPham!F:F, B36, NhatKy_ViPham!H:H, "L07")</f>
        <v>0</v>
      </c>
      <c r="M36" s="6">
        <f>SUMIFS(NhatKy_ViPham!K:K, NhatKy_ViPham!E:E, "10_Tin_A", NhatKy_ViPham!F:F, B36, NhatKy_ViPham!H:H, "L08")</f>
        <v>0</v>
      </c>
      <c r="N36" s="6">
        <f>SUMIFS(NhatKy_ViPham!K:K, NhatKy_ViPham!E:E, "10_Tin_A", NhatKy_ViPham!F:F, B36, NhatKy_ViPham!H:H, "L09")</f>
        <v>0</v>
      </c>
      <c r="O36" s="6">
        <f>SUMIFS(NhatKy_ViPham!K:K, NhatKy_ViPham!E:E, "10_Tin_A", NhatKy_ViPham!F:F, B36, NhatKy_ViPham!H:H, "L10")</f>
        <v>0</v>
      </c>
      <c r="P36" s="12">
        <f>SUMIFS(NhatKy_ViPham!J:J, NhatKy_ViPham!E:E, "10_Tin_A", NhatKy_ViPham!F:F, B36)</f>
        <v>0</v>
      </c>
      <c r="Q36" s="13">
        <f>SUMIFS(NhatKy_ViPham!K:K, NhatKy_ViPham!E:E, "10_Tin_A", NhatKy_ViPham!F:F, B36)</f>
        <v>0</v>
      </c>
      <c r="R36" s="6">
        <f>100 + SUMIFS(NhatKy_ViPham!J:J, NhatKy_ViPham!E:E, "10_Tin_A", NhatKy_ViPham!F:F, B36, NhatKy_ViPham!C:C, "T1") - SUMIFS(NhatKy_ViPham!K:K, NhatKy_ViPham!E:E, "10_Tin_A", NhatKy_ViPham!F:F, B36, NhatKy_ViPham!C:C, "T1")</f>
        <v>100</v>
      </c>
      <c r="S36" s="6">
        <f>100 + SUMIFS(NhatKy_ViPham!J:J, NhatKy_ViPham!E:E, "10_Tin_A", NhatKy_ViPham!F:F, B36, NhatKy_ViPham!C:C, "T2") - SUMIFS(NhatKy_ViPham!K:K, NhatKy_ViPham!E:E, "10_Tin_A", NhatKy_ViPham!F:F, B36, NhatKy_ViPham!C:C, "T2")</f>
        <v>100</v>
      </c>
      <c r="T36" s="6">
        <f>100 + SUMIFS(NhatKy_ViPham!J:J, NhatKy_ViPham!E:E, "10_Tin_A", NhatKy_ViPham!F:F, B36, NhatKy_ViPham!C:C, "T3") - SUMIFS(NhatKy_ViPham!K:K, NhatKy_ViPham!E:E, "10_Tin_A", NhatKy_ViPham!F:F, B36, NhatKy_ViPham!C:C, "T3")</f>
        <v>100</v>
      </c>
      <c r="U36" s="6">
        <f>100 + SUMIFS(NhatKy_ViPham!J:J, NhatKy_ViPham!E:E, "10_Tin_A", NhatKy_ViPham!F:F, B36, NhatKy_ViPham!C:C, "T4") - SUMIFS(NhatKy_ViPham!K:K, NhatKy_ViPham!E:E, "10_Tin_A", NhatKy_ViPham!F:F, B36, NhatKy_ViPham!C:C, "T4")</f>
        <v>100</v>
      </c>
      <c r="V36" s="6">
        <f>100 + SUMIFS(NhatKy_ViPham!J:J, NhatKy_ViPham!E:E, "10_Tin_A", NhatKy_ViPham!F:F, B36, NhatKy_ViPham!C:C, "T5") - SUMIFS(NhatKy_ViPham!K:K, NhatKy_ViPham!E:E, "10_Tin_A", NhatKy_ViPham!F:F, B36, NhatKy_ViPham!C:C, "T5")</f>
        <v>100</v>
      </c>
      <c r="W36" s="6">
        <f>100 + SUMIFS(NhatKy_ViPham!J:J, NhatKy_ViPham!E:E, "10_Tin_A", NhatKy_ViPham!F:F, B36, NhatKy_ViPham!C:C, "T6") - SUMIFS(NhatKy_ViPham!K:K, NhatKy_ViPham!E:E, "10_Tin_A", NhatKy_ViPham!F:F, B36, NhatKy_ViPham!C:C, "T6")</f>
        <v>100</v>
      </c>
      <c r="X36" s="6">
        <f>100 + SUMIFS(NhatKy_ViPham!J:J, NhatKy_ViPham!E:E, "10_Tin_A", NhatKy_ViPham!F:F, B36, NhatKy_ViPham!C:C, "T7") - SUMIFS(NhatKy_ViPham!K:K, NhatKy_ViPham!E:E, "10_Tin_A", NhatKy_ViPham!F:F, B36, NhatKy_ViPham!C:C, "T7")</f>
        <v>100</v>
      </c>
      <c r="Y36" s="6">
        <f>100 + SUMIFS(NhatKy_ViPham!J:J, NhatKy_ViPham!E:E, "10_Tin_A", NhatKy_ViPham!F:F, B36, NhatKy_ViPham!C:C, "T8") - SUMIFS(NhatKy_ViPham!K:K, NhatKy_ViPham!E:E, "10_Tin_A", NhatKy_ViPham!F:F, B36, NhatKy_ViPham!C:C, "T8")</f>
        <v>100</v>
      </c>
      <c r="Z36" s="6">
        <f>100 + SUMIFS(NhatKy_ViPham!J:J, NhatKy_ViPham!E:E, "10_Tin_A", NhatKy_ViPham!F:F, B36, NhatKy_ViPham!C:C, "T9") - SUMIFS(NhatKy_ViPham!K:K, NhatKy_ViPham!E:E, "10_Tin_A", NhatKy_ViPham!F:F, B36, NhatKy_ViPham!C:C, "T9")</f>
        <v>100</v>
      </c>
      <c r="AA36" s="6">
        <f>100 + SUMIFS(NhatKy_ViPham!J:J, NhatKy_ViPham!E:E, "10_Tin_A", NhatKy_ViPham!F:F, B36, NhatKy_ViPham!C:C, "T10") - SUMIFS(NhatKy_ViPham!K:K, NhatKy_ViPham!E:E, "10_Tin_A", NhatKy_ViPham!F:F, B36, NhatKy_ViPham!C:C, "T10")</f>
        <v>100</v>
      </c>
      <c r="AB36" s="6">
        <f>100 + SUMIFS(NhatKy_ViPham!J:J, NhatKy_ViPham!E:E, "10_Tin_A", NhatKy_ViPham!F:F, B36, NhatKy_ViPham!C:C, "T11") - SUMIFS(NhatKy_ViPham!K:K, NhatKy_ViPham!E:E, "10_Tin_A", NhatKy_ViPham!F:F, B36, NhatKy_ViPham!C:C, "T11")</f>
        <v>100</v>
      </c>
      <c r="AC36" s="6">
        <f>100 + SUMIFS(NhatKy_ViPham!J:J, NhatKy_ViPham!E:E, "10_Tin_A", NhatKy_ViPham!F:F, B36, NhatKy_ViPham!C:C, "T12") - SUMIFS(NhatKy_ViPham!K:K, NhatKy_ViPham!E:E, "10_Tin_A", NhatKy_ViPham!F:F, B36, NhatKy_ViPham!C:C, "T12")</f>
        <v>100</v>
      </c>
      <c r="AD36" s="6">
        <f>100 + SUMIFS(NhatKy_ViPham!J:J, NhatKy_ViPham!E:E, "10_Tin_A", NhatKy_ViPham!F:F, B36, NhatKy_ViPham!C:C, "T13") - SUMIFS(NhatKy_ViPham!K:K, NhatKy_ViPham!E:E, "10_Tin_A", NhatKy_ViPham!F:F, B36, NhatKy_ViPham!C:C, "T13")</f>
        <v>100</v>
      </c>
      <c r="AE36" s="6">
        <f>100 + SUMIFS(NhatKy_ViPham!J:J, NhatKy_ViPham!E:E, "10_Tin_A", NhatKy_ViPham!F:F, B36, NhatKy_ViPham!C:C, "T14") - SUMIFS(NhatKy_ViPham!K:K, NhatKy_ViPham!E:E, "10_Tin_A", NhatKy_ViPham!F:F, B36, NhatKy_ViPham!C:C, "T14")</f>
        <v>100</v>
      </c>
      <c r="AF36" s="6">
        <f>100 + SUMIFS(NhatKy_ViPham!J:J, NhatKy_ViPham!E:E, "10_Tin_A", NhatKy_ViPham!F:F, B36, NhatKy_ViPham!C:C, "T15") - SUMIFS(NhatKy_ViPham!K:K, NhatKy_ViPham!E:E, "10_Tin_A", NhatKy_ViPham!F:F, B36, NhatKy_ViPham!C:C, "T15")</f>
        <v>100</v>
      </c>
      <c r="AG36" s="6">
        <f>100 + SUMIFS(NhatKy_ViPham!J:J, NhatKy_ViPham!E:E, "10_Tin_A", NhatKy_ViPham!F:F, B36, NhatKy_ViPham!C:C, "T16") - SUMIFS(NhatKy_ViPham!K:K, NhatKy_ViPham!E:E, "10_Tin_A", NhatKy_ViPham!F:F, B36, NhatKy_ViPham!C:C, "T16")</f>
        <v>100</v>
      </c>
      <c r="AH36" s="6">
        <f>100 + SUMIFS(NhatKy_ViPham!J:J, NhatKy_ViPham!E:E, "10_Tin_A", NhatKy_ViPham!F:F, B36, NhatKy_ViPham!C:C, "T17") - SUMIFS(NhatKy_ViPham!K:K, NhatKy_ViPham!E:E, "10_Tin_A", NhatKy_ViPham!F:F, B36, NhatKy_ViPham!C:C, "T17")</f>
        <v>100</v>
      </c>
      <c r="AI36" s="6">
        <f>100 + SUMIFS(NhatKy_ViPham!J:J, NhatKy_ViPham!E:E, "10_Tin_A", NhatKy_ViPham!F:F, B36, NhatKy_ViPham!C:C, "T18") - SUMIFS(NhatKy_ViPham!K:K, NhatKy_ViPham!E:E, "10_Tin_A", NhatKy_ViPham!F:F, B36, NhatKy_ViPham!C:C, "T18")</f>
        <v>100</v>
      </c>
      <c r="AJ36" s="6">
        <f>100 + SUMIFS(NhatKy_ViPham!J:J, NhatKy_ViPham!E:E, "10_Tin_A", NhatKy_ViPham!F:F, B36, NhatKy_ViPham!C:C, "T19") - SUMIFS(NhatKy_ViPham!K:K, NhatKy_ViPham!E:E, "10_Tin_A", NhatKy_ViPham!F:F, B36, NhatKy_ViPham!C:C, "T19")</f>
        <v>100</v>
      </c>
      <c r="AK36" s="6">
        <f>100 + SUMIFS(NhatKy_ViPham!J:J, NhatKy_ViPham!E:E, "10_Tin_A", NhatKy_ViPham!F:F, B36, NhatKy_ViPham!C:C, "T20") - SUMIFS(NhatKy_ViPham!K:K, NhatKy_ViPham!E:E, "10_Tin_A", NhatKy_ViPham!F:F, B36, NhatKy_ViPham!C:C, "T20")</f>
        <v>100</v>
      </c>
      <c r="AL36" s="6">
        <f>100 + SUMIFS(NhatKy_ViPham!J:J, NhatKy_ViPham!E:E, "10_Tin_A", NhatKy_ViPham!F:F, B36, NhatKy_ViPham!C:C, "T21") - SUMIFS(NhatKy_ViPham!K:K, NhatKy_ViPham!E:E, "10_Tin_A", NhatKy_ViPham!F:F, B36, NhatKy_ViPham!C:C, "T21")</f>
        <v>100</v>
      </c>
      <c r="AM36" s="6">
        <f>100 + SUMIFS(NhatKy_ViPham!J:J, NhatKy_ViPham!E:E, "10_Tin_A", NhatKy_ViPham!F:F, B36, NhatKy_ViPham!C:C, "T22") - SUMIFS(NhatKy_ViPham!K:K, NhatKy_ViPham!E:E, "10_Tin_A", NhatKy_ViPham!F:F, B36, NhatKy_ViPham!C:C, "T22")</f>
        <v>100</v>
      </c>
      <c r="AN36" s="6">
        <f>100 + SUMIFS(NhatKy_ViPham!J:J, NhatKy_ViPham!E:E, "10_Tin_A", NhatKy_ViPham!F:F, B36, NhatKy_ViPham!C:C, "T23") - SUMIFS(NhatKy_ViPham!K:K, NhatKy_ViPham!E:E, "10_Tin_A", NhatKy_ViPham!F:F, B36, NhatKy_ViPham!C:C, "T23")</f>
        <v>100</v>
      </c>
      <c r="AO36" s="6">
        <f>100 + SUMIFS(NhatKy_ViPham!J:J, NhatKy_ViPham!E:E, "10_Tin_A", NhatKy_ViPham!F:F, B36, NhatKy_ViPham!C:C, "T24") - SUMIFS(NhatKy_ViPham!K:K, NhatKy_ViPham!E:E, "10_Tin_A", NhatKy_ViPham!F:F, B36, NhatKy_ViPham!C:C, "T24")</f>
        <v>100</v>
      </c>
      <c r="AP36" s="6">
        <f>100 + SUMIFS(NhatKy_ViPham!J:J, NhatKy_ViPham!E:E, "10_Tin_A", NhatKy_ViPham!F:F, B36, NhatKy_ViPham!C:C, "T25") - SUMIFS(NhatKy_ViPham!K:K, NhatKy_ViPham!E:E, "10_Tin_A", NhatKy_ViPham!F:F, B36, NhatKy_ViPham!C:C, "T25")</f>
        <v>100</v>
      </c>
      <c r="AQ36" s="6">
        <f>100 + SUMIFS(NhatKy_ViPham!J:J, NhatKy_ViPham!E:E, "10_Tin_A", NhatKy_ViPham!F:F, B36, NhatKy_ViPham!C:C, "T26") - SUMIFS(NhatKy_ViPham!K:K, NhatKy_ViPham!E:E, "10_Tin_A", NhatKy_ViPham!F:F, B36, NhatKy_ViPham!C:C, "T26")</f>
        <v>100</v>
      </c>
      <c r="AR36" s="6">
        <f>100 + SUMIFS(NhatKy_ViPham!J:J, NhatKy_ViPham!E:E, "10_Tin_A", NhatKy_ViPham!F:F, B36, NhatKy_ViPham!C:C, "T27") - SUMIFS(NhatKy_ViPham!K:K, NhatKy_ViPham!E:E, "10_Tin_A", NhatKy_ViPham!F:F, B36, NhatKy_ViPham!C:C, "T27")</f>
        <v>100</v>
      </c>
      <c r="AS36" s="6">
        <f>100 + SUMIFS(NhatKy_ViPham!J:J, NhatKy_ViPham!E:E, "10_Tin_A", NhatKy_ViPham!F:F, B36, NhatKy_ViPham!C:C, "T28") - SUMIFS(NhatKy_ViPham!K:K, NhatKy_ViPham!E:E, "10_Tin_A", NhatKy_ViPham!F:F, B36, NhatKy_ViPham!C:C, "T28")</f>
        <v>100</v>
      </c>
      <c r="AT36" s="6">
        <f>100 + SUMIFS(NhatKy_ViPham!J:J, NhatKy_ViPham!E:E, "10_Tin_A", NhatKy_ViPham!F:F, B36, NhatKy_ViPham!C:C, "T29") - SUMIFS(NhatKy_ViPham!K:K, NhatKy_ViPham!E:E, "10_Tin_A", NhatKy_ViPham!F:F, B36, NhatKy_ViPham!C:C, "T29")</f>
        <v>100</v>
      </c>
      <c r="AU36" s="6">
        <f>100 + SUMIFS(NhatKy_ViPham!J:J, NhatKy_ViPham!E:E, "10_Tin_A", NhatKy_ViPham!F:F, B36, NhatKy_ViPham!C:C, "T30") - SUMIFS(NhatKy_ViPham!K:K, NhatKy_ViPham!E:E, "10_Tin_A", NhatKy_ViPham!F:F, B36, NhatKy_ViPham!C:C, "T30")</f>
        <v>100</v>
      </c>
      <c r="AV36" s="6">
        <f>100 + SUMIFS(NhatKy_ViPham!J:J, NhatKy_ViPham!E:E, "10_Tin_A", NhatKy_ViPham!F:F, B36, NhatKy_ViPham!C:C, "T31") - SUMIFS(NhatKy_ViPham!K:K, NhatKy_ViPham!E:E, "10_Tin_A", NhatKy_ViPham!F:F, B36, NhatKy_ViPham!C:C, "T31")</f>
        <v>100</v>
      </c>
      <c r="AW36" s="6">
        <f>100 + SUMIFS(NhatKy_ViPham!J:J, NhatKy_ViPham!E:E, "10_Tin_A", NhatKy_ViPham!F:F, B36, NhatKy_ViPham!C:C, "T32") - SUMIFS(NhatKy_ViPham!K:K, NhatKy_ViPham!E:E, "10_Tin_A", NhatKy_ViPham!F:F, B36, NhatKy_ViPham!C:C, "T32")</f>
        <v>100</v>
      </c>
      <c r="AX36" s="6">
        <f>100 + SUMIFS(NhatKy_ViPham!J:J, NhatKy_ViPham!E:E, "10_Tin_A", NhatKy_ViPham!F:F, B36, NhatKy_ViPham!C:C, "T33") - SUMIFS(NhatKy_ViPham!K:K, NhatKy_ViPham!E:E, "10_Tin_A", NhatKy_ViPham!F:F, B36, NhatKy_ViPham!C:C, "T33")</f>
        <v>100</v>
      </c>
      <c r="AY36" s="6">
        <f>100 + SUMIFS(NhatKy_ViPham!J:J, NhatKy_ViPham!E:E, "10_Tin_A", NhatKy_ViPham!F:F, B36, NhatKy_ViPham!C:C, "T34") - SUMIFS(NhatKy_ViPham!K:K, NhatKy_ViPham!E:E, "10_Tin_A", NhatKy_ViPham!F:F, B36, NhatKy_ViPham!C:C, "T34")</f>
        <v>100</v>
      </c>
      <c r="AZ36" s="6">
        <f>100 + SUMIFS(NhatKy_ViPham!J:J, NhatKy_ViPham!E:E, "10_Tin_A", NhatKy_ViPham!F:F, B36, NhatKy_ViPham!C:C, "T35") - SUMIFS(NhatKy_ViPham!K:K, NhatKy_ViPham!E:E, "10_Tin_A", NhatKy_ViPham!F:F, B36, NhatKy_ViPham!C:C, "T35")</f>
        <v>100</v>
      </c>
      <c r="BA36" s="12">
        <f t="shared" si="0"/>
        <v>100</v>
      </c>
      <c r="BB36" s="11" t="s">
        <v>430</v>
      </c>
      <c r="BC36" s="16" t="str">
        <f t="shared" si="1"/>
        <v>Tốt</v>
      </c>
      <c r="BD36" s="15" t="str">
        <f t="shared" si="2"/>
        <v>🟢 BÌNH THƯỜNG</v>
      </c>
    </row>
    <row r="37" spans="1:56" x14ac:dyDescent="0.25">
      <c r="A37" s="4">
        <v>29</v>
      </c>
      <c r="B37" s="10" t="s">
        <v>899</v>
      </c>
      <c r="C37" s="4" t="s">
        <v>900</v>
      </c>
      <c r="D37" s="4" t="s">
        <v>429</v>
      </c>
      <c r="E37" s="11" t="s">
        <v>430</v>
      </c>
      <c r="F37" s="7">
        <f>SUMIFS(NhatKy_ViPham!K:K, NhatKy_ViPham!E:E, "10_Tin_A", NhatKy_ViPham!F:F, B37, NhatKy_ViPham!H:H, "L01")</f>
        <v>0</v>
      </c>
      <c r="G37" s="7">
        <f>SUMIFS(NhatKy_ViPham!K:K, NhatKy_ViPham!E:E, "10_Tin_A", NhatKy_ViPham!F:F, B37, NhatKy_ViPham!H:H, "L02")</f>
        <v>0</v>
      </c>
      <c r="H37" s="7">
        <f>SUMIFS(NhatKy_ViPham!K:K, NhatKy_ViPham!E:E, "10_Tin_A", NhatKy_ViPham!F:F, B37, NhatKy_ViPham!H:H, "L03")</f>
        <v>0</v>
      </c>
      <c r="I37" s="7">
        <f>SUMIFS(NhatKy_ViPham!K:K, NhatKy_ViPham!E:E, "10_Tin_A", NhatKy_ViPham!F:F, B37, NhatKy_ViPham!H:H, "L04")</f>
        <v>0</v>
      </c>
      <c r="J37" s="7">
        <f>SUMIFS(NhatKy_ViPham!K:K, NhatKy_ViPham!E:E, "10_Tin_A", NhatKy_ViPham!F:F, B37, NhatKy_ViPham!H:H, "L05")</f>
        <v>0</v>
      </c>
      <c r="K37" s="7">
        <f>SUMIFS(NhatKy_ViPham!K:K, NhatKy_ViPham!E:E, "10_Tin_A", NhatKy_ViPham!F:F, B37, NhatKy_ViPham!H:H, "L06")</f>
        <v>0</v>
      </c>
      <c r="L37" s="7">
        <f>SUMIFS(NhatKy_ViPham!K:K, NhatKy_ViPham!E:E, "10_Tin_A", NhatKy_ViPham!F:F, B37, NhatKy_ViPham!H:H, "L07")</f>
        <v>0</v>
      </c>
      <c r="M37" s="7">
        <f>SUMIFS(NhatKy_ViPham!K:K, NhatKy_ViPham!E:E, "10_Tin_A", NhatKy_ViPham!F:F, B37, NhatKy_ViPham!H:H, "L08")</f>
        <v>0</v>
      </c>
      <c r="N37" s="7">
        <f>SUMIFS(NhatKy_ViPham!K:K, NhatKy_ViPham!E:E, "10_Tin_A", NhatKy_ViPham!F:F, B37, NhatKy_ViPham!H:H, "L09")</f>
        <v>0</v>
      </c>
      <c r="O37" s="7">
        <f>SUMIFS(NhatKy_ViPham!K:K, NhatKy_ViPham!E:E, "10_Tin_A", NhatKy_ViPham!F:F, B37, NhatKy_ViPham!H:H, "L10")</f>
        <v>0</v>
      </c>
      <c r="P37" s="12">
        <f>SUMIFS(NhatKy_ViPham!J:J, NhatKy_ViPham!E:E, "10_Tin_A", NhatKy_ViPham!F:F, B37)</f>
        <v>0</v>
      </c>
      <c r="Q37" s="13">
        <f>SUMIFS(NhatKy_ViPham!K:K, NhatKy_ViPham!E:E, "10_Tin_A", NhatKy_ViPham!F:F, B37)</f>
        <v>0</v>
      </c>
      <c r="R37" s="7">
        <f>100 + SUMIFS(NhatKy_ViPham!J:J, NhatKy_ViPham!E:E, "10_Tin_A", NhatKy_ViPham!F:F, B37, NhatKy_ViPham!C:C, "T1") - SUMIFS(NhatKy_ViPham!K:K, NhatKy_ViPham!E:E, "10_Tin_A", NhatKy_ViPham!F:F, B37, NhatKy_ViPham!C:C, "T1")</f>
        <v>100</v>
      </c>
      <c r="S37" s="7">
        <f>100 + SUMIFS(NhatKy_ViPham!J:J, NhatKy_ViPham!E:E, "10_Tin_A", NhatKy_ViPham!F:F, B37, NhatKy_ViPham!C:C, "T2") - SUMIFS(NhatKy_ViPham!K:K, NhatKy_ViPham!E:E, "10_Tin_A", NhatKy_ViPham!F:F, B37, NhatKy_ViPham!C:C, "T2")</f>
        <v>100</v>
      </c>
      <c r="T37" s="7">
        <f>100 + SUMIFS(NhatKy_ViPham!J:J, NhatKy_ViPham!E:E, "10_Tin_A", NhatKy_ViPham!F:F, B37, NhatKy_ViPham!C:C, "T3") - SUMIFS(NhatKy_ViPham!K:K, NhatKy_ViPham!E:E, "10_Tin_A", NhatKy_ViPham!F:F, B37, NhatKy_ViPham!C:C, "T3")</f>
        <v>100</v>
      </c>
      <c r="U37" s="7">
        <f>100 + SUMIFS(NhatKy_ViPham!J:J, NhatKy_ViPham!E:E, "10_Tin_A", NhatKy_ViPham!F:F, B37, NhatKy_ViPham!C:C, "T4") - SUMIFS(NhatKy_ViPham!K:K, NhatKy_ViPham!E:E, "10_Tin_A", NhatKy_ViPham!F:F, B37, NhatKy_ViPham!C:C, "T4")</f>
        <v>100</v>
      </c>
      <c r="V37" s="7">
        <f>100 + SUMIFS(NhatKy_ViPham!J:J, NhatKy_ViPham!E:E, "10_Tin_A", NhatKy_ViPham!F:F, B37, NhatKy_ViPham!C:C, "T5") - SUMIFS(NhatKy_ViPham!K:K, NhatKy_ViPham!E:E, "10_Tin_A", NhatKy_ViPham!F:F, B37, NhatKy_ViPham!C:C, "T5")</f>
        <v>100</v>
      </c>
      <c r="W37" s="7">
        <f>100 + SUMIFS(NhatKy_ViPham!J:J, NhatKy_ViPham!E:E, "10_Tin_A", NhatKy_ViPham!F:F, B37, NhatKy_ViPham!C:C, "T6") - SUMIFS(NhatKy_ViPham!K:K, NhatKy_ViPham!E:E, "10_Tin_A", NhatKy_ViPham!F:F, B37, NhatKy_ViPham!C:C, "T6")</f>
        <v>100</v>
      </c>
      <c r="X37" s="7">
        <f>100 + SUMIFS(NhatKy_ViPham!J:J, NhatKy_ViPham!E:E, "10_Tin_A", NhatKy_ViPham!F:F, B37, NhatKy_ViPham!C:C, "T7") - SUMIFS(NhatKy_ViPham!K:K, NhatKy_ViPham!E:E, "10_Tin_A", NhatKy_ViPham!F:F, B37, NhatKy_ViPham!C:C, "T7")</f>
        <v>100</v>
      </c>
      <c r="Y37" s="7">
        <f>100 + SUMIFS(NhatKy_ViPham!J:J, NhatKy_ViPham!E:E, "10_Tin_A", NhatKy_ViPham!F:F, B37, NhatKy_ViPham!C:C, "T8") - SUMIFS(NhatKy_ViPham!K:K, NhatKy_ViPham!E:E, "10_Tin_A", NhatKy_ViPham!F:F, B37, NhatKy_ViPham!C:C, "T8")</f>
        <v>100</v>
      </c>
      <c r="Z37" s="7">
        <f>100 + SUMIFS(NhatKy_ViPham!J:J, NhatKy_ViPham!E:E, "10_Tin_A", NhatKy_ViPham!F:F, B37, NhatKy_ViPham!C:C, "T9") - SUMIFS(NhatKy_ViPham!K:K, NhatKy_ViPham!E:E, "10_Tin_A", NhatKy_ViPham!F:F, B37, NhatKy_ViPham!C:C, "T9")</f>
        <v>100</v>
      </c>
      <c r="AA37" s="7">
        <f>100 + SUMIFS(NhatKy_ViPham!J:J, NhatKy_ViPham!E:E, "10_Tin_A", NhatKy_ViPham!F:F, B37, NhatKy_ViPham!C:C, "T10") - SUMIFS(NhatKy_ViPham!K:K, NhatKy_ViPham!E:E, "10_Tin_A", NhatKy_ViPham!F:F, B37, NhatKy_ViPham!C:C, "T10")</f>
        <v>100</v>
      </c>
      <c r="AB37" s="7">
        <f>100 + SUMIFS(NhatKy_ViPham!J:J, NhatKy_ViPham!E:E, "10_Tin_A", NhatKy_ViPham!F:F, B37, NhatKy_ViPham!C:C, "T11") - SUMIFS(NhatKy_ViPham!K:K, NhatKy_ViPham!E:E, "10_Tin_A", NhatKy_ViPham!F:F, B37, NhatKy_ViPham!C:C, "T11")</f>
        <v>100</v>
      </c>
      <c r="AC37" s="7">
        <f>100 + SUMIFS(NhatKy_ViPham!J:J, NhatKy_ViPham!E:E, "10_Tin_A", NhatKy_ViPham!F:F, B37, NhatKy_ViPham!C:C, "T12") - SUMIFS(NhatKy_ViPham!K:K, NhatKy_ViPham!E:E, "10_Tin_A", NhatKy_ViPham!F:F, B37, NhatKy_ViPham!C:C, "T12")</f>
        <v>100</v>
      </c>
      <c r="AD37" s="7">
        <f>100 + SUMIFS(NhatKy_ViPham!J:J, NhatKy_ViPham!E:E, "10_Tin_A", NhatKy_ViPham!F:F, B37, NhatKy_ViPham!C:C, "T13") - SUMIFS(NhatKy_ViPham!K:K, NhatKy_ViPham!E:E, "10_Tin_A", NhatKy_ViPham!F:F, B37, NhatKy_ViPham!C:C, "T13")</f>
        <v>100</v>
      </c>
      <c r="AE37" s="7">
        <f>100 + SUMIFS(NhatKy_ViPham!J:J, NhatKy_ViPham!E:E, "10_Tin_A", NhatKy_ViPham!F:F, B37, NhatKy_ViPham!C:C, "T14") - SUMIFS(NhatKy_ViPham!K:K, NhatKy_ViPham!E:E, "10_Tin_A", NhatKy_ViPham!F:F, B37, NhatKy_ViPham!C:C, "T14")</f>
        <v>100</v>
      </c>
      <c r="AF37" s="7">
        <f>100 + SUMIFS(NhatKy_ViPham!J:J, NhatKy_ViPham!E:E, "10_Tin_A", NhatKy_ViPham!F:F, B37, NhatKy_ViPham!C:C, "T15") - SUMIFS(NhatKy_ViPham!K:K, NhatKy_ViPham!E:E, "10_Tin_A", NhatKy_ViPham!F:F, B37, NhatKy_ViPham!C:C, "T15")</f>
        <v>100</v>
      </c>
      <c r="AG37" s="7">
        <f>100 + SUMIFS(NhatKy_ViPham!J:J, NhatKy_ViPham!E:E, "10_Tin_A", NhatKy_ViPham!F:F, B37, NhatKy_ViPham!C:C, "T16") - SUMIFS(NhatKy_ViPham!K:K, NhatKy_ViPham!E:E, "10_Tin_A", NhatKy_ViPham!F:F, B37, NhatKy_ViPham!C:C, "T16")</f>
        <v>100</v>
      </c>
      <c r="AH37" s="7">
        <f>100 + SUMIFS(NhatKy_ViPham!J:J, NhatKy_ViPham!E:E, "10_Tin_A", NhatKy_ViPham!F:F, B37, NhatKy_ViPham!C:C, "T17") - SUMIFS(NhatKy_ViPham!K:K, NhatKy_ViPham!E:E, "10_Tin_A", NhatKy_ViPham!F:F, B37, NhatKy_ViPham!C:C, "T17")</f>
        <v>100</v>
      </c>
      <c r="AI37" s="7">
        <f>100 + SUMIFS(NhatKy_ViPham!J:J, NhatKy_ViPham!E:E, "10_Tin_A", NhatKy_ViPham!F:F, B37, NhatKy_ViPham!C:C, "T18") - SUMIFS(NhatKy_ViPham!K:K, NhatKy_ViPham!E:E, "10_Tin_A", NhatKy_ViPham!F:F, B37, NhatKy_ViPham!C:C, "T18")</f>
        <v>100</v>
      </c>
      <c r="AJ37" s="7">
        <f>100 + SUMIFS(NhatKy_ViPham!J:J, NhatKy_ViPham!E:E, "10_Tin_A", NhatKy_ViPham!F:F, B37, NhatKy_ViPham!C:C, "T19") - SUMIFS(NhatKy_ViPham!K:K, NhatKy_ViPham!E:E, "10_Tin_A", NhatKy_ViPham!F:F, B37, NhatKy_ViPham!C:C, "T19")</f>
        <v>100</v>
      </c>
      <c r="AK37" s="7">
        <f>100 + SUMIFS(NhatKy_ViPham!J:J, NhatKy_ViPham!E:E, "10_Tin_A", NhatKy_ViPham!F:F, B37, NhatKy_ViPham!C:C, "T20") - SUMIFS(NhatKy_ViPham!K:K, NhatKy_ViPham!E:E, "10_Tin_A", NhatKy_ViPham!F:F, B37, NhatKy_ViPham!C:C, "T20")</f>
        <v>100</v>
      </c>
      <c r="AL37" s="7">
        <f>100 + SUMIFS(NhatKy_ViPham!J:J, NhatKy_ViPham!E:E, "10_Tin_A", NhatKy_ViPham!F:F, B37, NhatKy_ViPham!C:C, "T21") - SUMIFS(NhatKy_ViPham!K:K, NhatKy_ViPham!E:E, "10_Tin_A", NhatKy_ViPham!F:F, B37, NhatKy_ViPham!C:C, "T21")</f>
        <v>100</v>
      </c>
      <c r="AM37" s="7">
        <f>100 + SUMIFS(NhatKy_ViPham!J:J, NhatKy_ViPham!E:E, "10_Tin_A", NhatKy_ViPham!F:F, B37, NhatKy_ViPham!C:C, "T22") - SUMIFS(NhatKy_ViPham!K:K, NhatKy_ViPham!E:E, "10_Tin_A", NhatKy_ViPham!F:F, B37, NhatKy_ViPham!C:C, "T22")</f>
        <v>100</v>
      </c>
      <c r="AN37" s="7">
        <f>100 + SUMIFS(NhatKy_ViPham!J:J, NhatKy_ViPham!E:E, "10_Tin_A", NhatKy_ViPham!F:F, B37, NhatKy_ViPham!C:C, "T23") - SUMIFS(NhatKy_ViPham!K:K, NhatKy_ViPham!E:E, "10_Tin_A", NhatKy_ViPham!F:F, B37, NhatKy_ViPham!C:C, "T23")</f>
        <v>100</v>
      </c>
      <c r="AO37" s="7">
        <f>100 + SUMIFS(NhatKy_ViPham!J:J, NhatKy_ViPham!E:E, "10_Tin_A", NhatKy_ViPham!F:F, B37, NhatKy_ViPham!C:C, "T24") - SUMIFS(NhatKy_ViPham!K:K, NhatKy_ViPham!E:E, "10_Tin_A", NhatKy_ViPham!F:F, B37, NhatKy_ViPham!C:C, "T24")</f>
        <v>100</v>
      </c>
      <c r="AP37" s="7">
        <f>100 + SUMIFS(NhatKy_ViPham!J:J, NhatKy_ViPham!E:E, "10_Tin_A", NhatKy_ViPham!F:F, B37, NhatKy_ViPham!C:C, "T25") - SUMIFS(NhatKy_ViPham!K:K, NhatKy_ViPham!E:E, "10_Tin_A", NhatKy_ViPham!F:F, B37, NhatKy_ViPham!C:C, "T25")</f>
        <v>100</v>
      </c>
      <c r="AQ37" s="7">
        <f>100 + SUMIFS(NhatKy_ViPham!J:J, NhatKy_ViPham!E:E, "10_Tin_A", NhatKy_ViPham!F:F, B37, NhatKy_ViPham!C:C, "T26") - SUMIFS(NhatKy_ViPham!K:K, NhatKy_ViPham!E:E, "10_Tin_A", NhatKy_ViPham!F:F, B37, NhatKy_ViPham!C:C, "T26")</f>
        <v>100</v>
      </c>
      <c r="AR37" s="7">
        <f>100 + SUMIFS(NhatKy_ViPham!J:J, NhatKy_ViPham!E:E, "10_Tin_A", NhatKy_ViPham!F:F, B37, NhatKy_ViPham!C:C, "T27") - SUMIFS(NhatKy_ViPham!K:K, NhatKy_ViPham!E:E, "10_Tin_A", NhatKy_ViPham!F:F, B37, NhatKy_ViPham!C:C, "T27")</f>
        <v>100</v>
      </c>
      <c r="AS37" s="7">
        <f>100 + SUMIFS(NhatKy_ViPham!J:J, NhatKy_ViPham!E:E, "10_Tin_A", NhatKy_ViPham!F:F, B37, NhatKy_ViPham!C:C, "T28") - SUMIFS(NhatKy_ViPham!K:K, NhatKy_ViPham!E:E, "10_Tin_A", NhatKy_ViPham!F:F, B37, NhatKy_ViPham!C:C, "T28")</f>
        <v>100</v>
      </c>
      <c r="AT37" s="7">
        <f>100 + SUMIFS(NhatKy_ViPham!J:J, NhatKy_ViPham!E:E, "10_Tin_A", NhatKy_ViPham!F:F, B37, NhatKy_ViPham!C:C, "T29") - SUMIFS(NhatKy_ViPham!K:K, NhatKy_ViPham!E:E, "10_Tin_A", NhatKy_ViPham!F:F, B37, NhatKy_ViPham!C:C, "T29")</f>
        <v>100</v>
      </c>
      <c r="AU37" s="7">
        <f>100 + SUMIFS(NhatKy_ViPham!J:J, NhatKy_ViPham!E:E, "10_Tin_A", NhatKy_ViPham!F:F, B37, NhatKy_ViPham!C:C, "T30") - SUMIFS(NhatKy_ViPham!K:K, NhatKy_ViPham!E:E, "10_Tin_A", NhatKy_ViPham!F:F, B37, NhatKy_ViPham!C:C, "T30")</f>
        <v>100</v>
      </c>
      <c r="AV37" s="7">
        <f>100 + SUMIFS(NhatKy_ViPham!J:J, NhatKy_ViPham!E:E, "10_Tin_A", NhatKy_ViPham!F:F, B37, NhatKy_ViPham!C:C, "T31") - SUMIFS(NhatKy_ViPham!K:K, NhatKy_ViPham!E:E, "10_Tin_A", NhatKy_ViPham!F:F, B37, NhatKy_ViPham!C:C, "T31")</f>
        <v>100</v>
      </c>
      <c r="AW37" s="7">
        <f>100 + SUMIFS(NhatKy_ViPham!J:J, NhatKy_ViPham!E:E, "10_Tin_A", NhatKy_ViPham!F:F, B37, NhatKy_ViPham!C:C, "T32") - SUMIFS(NhatKy_ViPham!K:K, NhatKy_ViPham!E:E, "10_Tin_A", NhatKy_ViPham!F:F, B37, NhatKy_ViPham!C:C, "T32")</f>
        <v>100</v>
      </c>
      <c r="AX37" s="7">
        <f>100 + SUMIFS(NhatKy_ViPham!J:J, NhatKy_ViPham!E:E, "10_Tin_A", NhatKy_ViPham!F:F, B37, NhatKy_ViPham!C:C, "T33") - SUMIFS(NhatKy_ViPham!K:K, NhatKy_ViPham!E:E, "10_Tin_A", NhatKy_ViPham!F:F, B37, NhatKy_ViPham!C:C, "T33")</f>
        <v>100</v>
      </c>
      <c r="AY37" s="7">
        <f>100 + SUMIFS(NhatKy_ViPham!J:J, NhatKy_ViPham!E:E, "10_Tin_A", NhatKy_ViPham!F:F, B37, NhatKy_ViPham!C:C, "T34") - SUMIFS(NhatKy_ViPham!K:K, NhatKy_ViPham!E:E, "10_Tin_A", NhatKy_ViPham!F:F, B37, NhatKy_ViPham!C:C, "T34")</f>
        <v>100</v>
      </c>
      <c r="AZ37" s="7">
        <f>100 + SUMIFS(NhatKy_ViPham!J:J, NhatKy_ViPham!E:E, "10_Tin_A", NhatKy_ViPham!F:F, B37, NhatKy_ViPham!C:C, "T35") - SUMIFS(NhatKy_ViPham!K:K, NhatKy_ViPham!E:E, "10_Tin_A", NhatKy_ViPham!F:F, B37, NhatKy_ViPham!C:C, "T35")</f>
        <v>100</v>
      </c>
      <c r="BA37" s="12">
        <f t="shared" si="0"/>
        <v>100</v>
      </c>
      <c r="BB37" s="11" t="s">
        <v>430</v>
      </c>
      <c r="BC37" s="14" t="str">
        <f t="shared" si="1"/>
        <v>Tốt</v>
      </c>
      <c r="BD37" s="10" t="str">
        <f t="shared" si="2"/>
        <v>🟢 BÌNH THƯỜNG</v>
      </c>
    </row>
    <row r="38" spans="1:56" x14ac:dyDescent="0.25">
      <c r="A38" s="5">
        <v>30</v>
      </c>
      <c r="B38" s="15" t="s">
        <v>901</v>
      </c>
      <c r="C38" s="5" t="s">
        <v>684</v>
      </c>
      <c r="D38" s="5" t="s">
        <v>435</v>
      </c>
      <c r="E38" s="11" t="s">
        <v>430</v>
      </c>
      <c r="F38" s="6">
        <f>SUMIFS(NhatKy_ViPham!K:K, NhatKy_ViPham!E:E, "10_Tin_A", NhatKy_ViPham!F:F, B38, NhatKy_ViPham!H:H, "L01")</f>
        <v>0</v>
      </c>
      <c r="G38" s="6">
        <f>SUMIFS(NhatKy_ViPham!K:K, NhatKy_ViPham!E:E, "10_Tin_A", NhatKy_ViPham!F:F, B38, NhatKy_ViPham!H:H, "L02")</f>
        <v>0</v>
      </c>
      <c r="H38" s="6">
        <f>SUMIFS(NhatKy_ViPham!K:K, NhatKy_ViPham!E:E, "10_Tin_A", NhatKy_ViPham!F:F, B38, NhatKy_ViPham!H:H, "L03")</f>
        <v>0</v>
      </c>
      <c r="I38" s="6">
        <f>SUMIFS(NhatKy_ViPham!K:K, NhatKy_ViPham!E:E, "10_Tin_A", NhatKy_ViPham!F:F, B38, NhatKy_ViPham!H:H, "L04")</f>
        <v>0</v>
      </c>
      <c r="J38" s="6">
        <f>SUMIFS(NhatKy_ViPham!K:K, NhatKy_ViPham!E:E, "10_Tin_A", NhatKy_ViPham!F:F, B38, NhatKy_ViPham!H:H, "L05")</f>
        <v>0</v>
      </c>
      <c r="K38" s="6">
        <f>SUMIFS(NhatKy_ViPham!K:K, NhatKy_ViPham!E:E, "10_Tin_A", NhatKy_ViPham!F:F, B38, NhatKy_ViPham!H:H, "L06")</f>
        <v>0</v>
      </c>
      <c r="L38" s="6">
        <f>SUMIFS(NhatKy_ViPham!K:K, NhatKy_ViPham!E:E, "10_Tin_A", NhatKy_ViPham!F:F, B38, NhatKy_ViPham!H:H, "L07")</f>
        <v>0</v>
      </c>
      <c r="M38" s="6">
        <f>SUMIFS(NhatKy_ViPham!K:K, NhatKy_ViPham!E:E, "10_Tin_A", NhatKy_ViPham!F:F, B38, NhatKy_ViPham!H:H, "L08")</f>
        <v>0</v>
      </c>
      <c r="N38" s="6">
        <f>SUMIFS(NhatKy_ViPham!K:K, NhatKy_ViPham!E:E, "10_Tin_A", NhatKy_ViPham!F:F, B38, NhatKy_ViPham!H:H, "L09")</f>
        <v>0</v>
      </c>
      <c r="O38" s="6">
        <f>SUMIFS(NhatKy_ViPham!K:K, NhatKy_ViPham!E:E, "10_Tin_A", NhatKy_ViPham!F:F, B38, NhatKy_ViPham!H:H, "L10")</f>
        <v>0</v>
      </c>
      <c r="P38" s="12">
        <f>SUMIFS(NhatKy_ViPham!J:J, NhatKy_ViPham!E:E, "10_Tin_A", NhatKy_ViPham!F:F, B38)</f>
        <v>0</v>
      </c>
      <c r="Q38" s="13">
        <f>SUMIFS(NhatKy_ViPham!K:K, NhatKy_ViPham!E:E, "10_Tin_A", NhatKy_ViPham!F:F, B38)</f>
        <v>0</v>
      </c>
      <c r="R38" s="6">
        <f>100 + SUMIFS(NhatKy_ViPham!J:J, NhatKy_ViPham!E:E, "10_Tin_A", NhatKy_ViPham!F:F, B38, NhatKy_ViPham!C:C, "T1") - SUMIFS(NhatKy_ViPham!K:K, NhatKy_ViPham!E:E, "10_Tin_A", NhatKy_ViPham!F:F, B38, NhatKy_ViPham!C:C, "T1")</f>
        <v>100</v>
      </c>
      <c r="S38" s="6">
        <f>100 + SUMIFS(NhatKy_ViPham!J:J, NhatKy_ViPham!E:E, "10_Tin_A", NhatKy_ViPham!F:F, B38, NhatKy_ViPham!C:C, "T2") - SUMIFS(NhatKy_ViPham!K:K, NhatKy_ViPham!E:E, "10_Tin_A", NhatKy_ViPham!F:F, B38, NhatKy_ViPham!C:C, "T2")</f>
        <v>100</v>
      </c>
      <c r="T38" s="6">
        <f>100 + SUMIFS(NhatKy_ViPham!J:J, NhatKy_ViPham!E:E, "10_Tin_A", NhatKy_ViPham!F:F, B38, NhatKy_ViPham!C:C, "T3") - SUMIFS(NhatKy_ViPham!K:K, NhatKy_ViPham!E:E, "10_Tin_A", NhatKy_ViPham!F:F, B38, NhatKy_ViPham!C:C, "T3")</f>
        <v>100</v>
      </c>
      <c r="U38" s="6">
        <f>100 + SUMIFS(NhatKy_ViPham!J:J, NhatKy_ViPham!E:E, "10_Tin_A", NhatKy_ViPham!F:F, B38, NhatKy_ViPham!C:C, "T4") - SUMIFS(NhatKy_ViPham!K:K, NhatKy_ViPham!E:E, "10_Tin_A", NhatKy_ViPham!F:F, B38, NhatKy_ViPham!C:C, "T4")</f>
        <v>100</v>
      </c>
      <c r="V38" s="6">
        <f>100 + SUMIFS(NhatKy_ViPham!J:J, NhatKy_ViPham!E:E, "10_Tin_A", NhatKy_ViPham!F:F, B38, NhatKy_ViPham!C:C, "T5") - SUMIFS(NhatKy_ViPham!K:K, NhatKy_ViPham!E:E, "10_Tin_A", NhatKy_ViPham!F:F, B38, NhatKy_ViPham!C:C, "T5")</f>
        <v>100</v>
      </c>
      <c r="W38" s="6">
        <f>100 + SUMIFS(NhatKy_ViPham!J:J, NhatKy_ViPham!E:E, "10_Tin_A", NhatKy_ViPham!F:F, B38, NhatKy_ViPham!C:C, "T6") - SUMIFS(NhatKy_ViPham!K:K, NhatKy_ViPham!E:E, "10_Tin_A", NhatKy_ViPham!F:F, B38, NhatKy_ViPham!C:C, "T6")</f>
        <v>100</v>
      </c>
      <c r="X38" s="6">
        <f>100 + SUMIFS(NhatKy_ViPham!J:J, NhatKy_ViPham!E:E, "10_Tin_A", NhatKy_ViPham!F:F, B38, NhatKy_ViPham!C:C, "T7") - SUMIFS(NhatKy_ViPham!K:K, NhatKy_ViPham!E:E, "10_Tin_A", NhatKy_ViPham!F:F, B38, NhatKy_ViPham!C:C, "T7")</f>
        <v>100</v>
      </c>
      <c r="Y38" s="6">
        <f>100 + SUMIFS(NhatKy_ViPham!J:J, NhatKy_ViPham!E:E, "10_Tin_A", NhatKy_ViPham!F:F, B38, NhatKy_ViPham!C:C, "T8") - SUMIFS(NhatKy_ViPham!K:K, NhatKy_ViPham!E:E, "10_Tin_A", NhatKy_ViPham!F:F, B38, NhatKy_ViPham!C:C, "T8")</f>
        <v>100</v>
      </c>
      <c r="Z38" s="6">
        <f>100 + SUMIFS(NhatKy_ViPham!J:J, NhatKy_ViPham!E:E, "10_Tin_A", NhatKy_ViPham!F:F, B38, NhatKy_ViPham!C:C, "T9") - SUMIFS(NhatKy_ViPham!K:K, NhatKy_ViPham!E:E, "10_Tin_A", NhatKy_ViPham!F:F, B38, NhatKy_ViPham!C:C, "T9")</f>
        <v>100</v>
      </c>
      <c r="AA38" s="6">
        <f>100 + SUMIFS(NhatKy_ViPham!J:J, NhatKy_ViPham!E:E, "10_Tin_A", NhatKy_ViPham!F:F, B38, NhatKy_ViPham!C:C, "T10") - SUMIFS(NhatKy_ViPham!K:K, NhatKy_ViPham!E:E, "10_Tin_A", NhatKy_ViPham!F:F, B38, NhatKy_ViPham!C:C, "T10")</f>
        <v>100</v>
      </c>
      <c r="AB38" s="6">
        <f>100 + SUMIFS(NhatKy_ViPham!J:J, NhatKy_ViPham!E:E, "10_Tin_A", NhatKy_ViPham!F:F, B38, NhatKy_ViPham!C:C, "T11") - SUMIFS(NhatKy_ViPham!K:K, NhatKy_ViPham!E:E, "10_Tin_A", NhatKy_ViPham!F:F, B38, NhatKy_ViPham!C:C, "T11")</f>
        <v>100</v>
      </c>
      <c r="AC38" s="6">
        <f>100 + SUMIFS(NhatKy_ViPham!J:J, NhatKy_ViPham!E:E, "10_Tin_A", NhatKy_ViPham!F:F, B38, NhatKy_ViPham!C:C, "T12") - SUMIFS(NhatKy_ViPham!K:K, NhatKy_ViPham!E:E, "10_Tin_A", NhatKy_ViPham!F:F, B38, NhatKy_ViPham!C:C, "T12")</f>
        <v>100</v>
      </c>
      <c r="AD38" s="6">
        <f>100 + SUMIFS(NhatKy_ViPham!J:J, NhatKy_ViPham!E:E, "10_Tin_A", NhatKy_ViPham!F:F, B38, NhatKy_ViPham!C:C, "T13") - SUMIFS(NhatKy_ViPham!K:K, NhatKy_ViPham!E:E, "10_Tin_A", NhatKy_ViPham!F:F, B38, NhatKy_ViPham!C:C, "T13")</f>
        <v>100</v>
      </c>
      <c r="AE38" s="6">
        <f>100 + SUMIFS(NhatKy_ViPham!J:J, NhatKy_ViPham!E:E, "10_Tin_A", NhatKy_ViPham!F:F, B38, NhatKy_ViPham!C:C, "T14") - SUMIFS(NhatKy_ViPham!K:K, NhatKy_ViPham!E:E, "10_Tin_A", NhatKy_ViPham!F:F, B38, NhatKy_ViPham!C:C, "T14")</f>
        <v>100</v>
      </c>
      <c r="AF38" s="6">
        <f>100 + SUMIFS(NhatKy_ViPham!J:J, NhatKy_ViPham!E:E, "10_Tin_A", NhatKy_ViPham!F:F, B38, NhatKy_ViPham!C:C, "T15") - SUMIFS(NhatKy_ViPham!K:K, NhatKy_ViPham!E:E, "10_Tin_A", NhatKy_ViPham!F:F, B38, NhatKy_ViPham!C:C, "T15")</f>
        <v>100</v>
      </c>
      <c r="AG38" s="6">
        <f>100 + SUMIFS(NhatKy_ViPham!J:J, NhatKy_ViPham!E:E, "10_Tin_A", NhatKy_ViPham!F:F, B38, NhatKy_ViPham!C:C, "T16") - SUMIFS(NhatKy_ViPham!K:K, NhatKy_ViPham!E:E, "10_Tin_A", NhatKy_ViPham!F:F, B38, NhatKy_ViPham!C:C, "T16")</f>
        <v>100</v>
      </c>
      <c r="AH38" s="6">
        <f>100 + SUMIFS(NhatKy_ViPham!J:J, NhatKy_ViPham!E:E, "10_Tin_A", NhatKy_ViPham!F:F, B38, NhatKy_ViPham!C:C, "T17") - SUMIFS(NhatKy_ViPham!K:K, NhatKy_ViPham!E:E, "10_Tin_A", NhatKy_ViPham!F:F, B38, NhatKy_ViPham!C:C, "T17")</f>
        <v>100</v>
      </c>
      <c r="AI38" s="6">
        <f>100 + SUMIFS(NhatKy_ViPham!J:J, NhatKy_ViPham!E:E, "10_Tin_A", NhatKy_ViPham!F:F, B38, NhatKy_ViPham!C:C, "T18") - SUMIFS(NhatKy_ViPham!K:K, NhatKy_ViPham!E:E, "10_Tin_A", NhatKy_ViPham!F:F, B38, NhatKy_ViPham!C:C, "T18")</f>
        <v>100</v>
      </c>
      <c r="AJ38" s="6">
        <f>100 + SUMIFS(NhatKy_ViPham!J:J, NhatKy_ViPham!E:E, "10_Tin_A", NhatKy_ViPham!F:F, B38, NhatKy_ViPham!C:C, "T19") - SUMIFS(NhatKy_ViPham!K:K, NhatKy_ViPham!E:E, "10_Tin_A", NhatKy_ViPham!F:F, B38, NhatKy_ViPham!C:C, "T19")</f>
        <v>100</v>
      </c>
      <c r="AK38" s="6">
        <f>100 + SUMIFS(NhatKy_ViPham!J:J, NhatKy_ViPham!E:E, "10_Tin_A", NhatKy_ViPham!F:F, B38, NhatKy_ViPham!C:C, "T20") - SUMIFS(NhatKy_ViPham!K:K, NhatKy_ViPham!E:E, "10_Tin_A", NhatKy_ViPham!F:F, B38, NhatKy_ViPham!C:C, "T20")</f>
        <v>100</v>
      </c>
      <c r="AL38" s="6">
        <f>100 + SUMIFS(NhatKy_ViPham!J:J, NhatKy_ViPham!E:E, "10_Tin_A", NhatKy_ViPham!F:F, B38, NhatKy_ViPham!C:C, "T21") - SUMIFS(NhatKy_ViPham!K:K, NhatKy_ViPham!E:E, "10_Tin_A", NhatKy_ViPham!F:F, B38, NhatKy_ViPham!C:C, "T21")</f>
        <v>100</v>
      </c>
      <c r="AM38" s="6">
        <f>100 + SUMIFS(NhatKy_ViPham!J:J, NhatKy_ViPham!E:E, "10_Tin_A", NhatKy_ViPham!F:F, B38, NhatKy_ViPham!C:C, "T22") - SUMIFS(NhatKy_ViPham!K:K, NhatKy_ViPham!E:E, "10_Tin_A", NhatKy_ViPham!F:F, B38, NhatKy_ViPham!C:C, "T22")</f>
        <v>100</v>
      </c>
      <c r="AN38" s="6">
        <f>100 + SUMIFS(NhatKy_ViPham!J:J, NhatKy_ViPham!E:E, "10_Tin_A", NhatKy_ViPham!F:F, B38, NhatKy_ViPham!C:C, "T23") - SUMIFS(NhatKy_ViPham!K:K, NhatKy_ViPham!E:E, "10_Tin_A", NhatKy_ViPham!F:F, B38, NhatKy_ViPham!C:C, "T23")</f>
        <v>100</v>
      </c>
      <c r="AO38" s="6">
        <f>100 + SUMIFS(NhatKy_ViPham!J:J, NhatKy_ViPham!E:E, "10_Tin_A", NhatKy_ViPham!F:F, B38, NhatKy_ViPham!C:C, "T24") - SUMIFS(NhatKy_ViPham!K:K, NhatKy_ViPham!E:E, "10_Tin_A", NhatKy_ViPham!F:F, B38, NhatKy_ViPham!C:C, "T24")</f>
        <v>100</v>
      </c>
      <c r="AP38" s="6">
        <f>100 + SUMIFS(NhatKy_ViPham!J:J, NhatKy_ViPham!E:E, "10_Tin_A", NhatKy_ViPham!F:F, B38, NhatKy_ViPham!C:C, "T25") - SUMIFS(NhatKy_ViPham!K:K, NhatKy_ViPham!E:E, "10_Tin_A", NhatKy_ViPham!F:F, B38, NhatKy_ViPham!C:C, "T25")</f>
        <v>100</v>
      </c>
      <c r="AQ38" s="6">
        <f>100 + SUMIFS(NhatKy_ViPham!J:J, NhatKy_ViPham!E:E, "10_Tin_A", NhatKy_ViPham!F:F, B38, NhatKy_ViPham!C:C, "T26") - SUMIFS(NhatKy_ViPham!K:K, NhatKy_ViPham!E:E, "10_Tin_A", NhatKy_ViPham!F:F, B38, NhatKy_ViPham!C:C, "T26")</f>
        <v>100</v>
      </c>
      <c r="AR38" s="6">
        <f>100 + SUMIFS(NhatKy_ViPham!J:J, NhatKy_ViPham!E:E, "10_Tin_A", NhatKy_ViPham!F:F, B38, NhatKy_ViPham!C:C, "T27") - SUMIFS(NhatKy_ViPham!K:K, NhatKy_ViPham!E:E, "10_Tin_A", NhatKy_ViPham!F:F, B38, NhatKy_ViPham!C:C, "T27")</f>
        <v>100</v>
      </c>
      <c r="AS38" s="6">
        <f>100 + SUMIFS(NhatKy_ViPham!J:J, NhatKy_ViPham!E:E, "10_Tin_A", NhatKy_ViPham!F:F, B38, NhatKy_ViPham!C:C, "T28") - SUMIFS(NhatKy_ViPham!K:K, NhatKy_ViPham!E:E, "10_Tin_A", NhatKy_ViPham!F:F, B38, NhatKy_ViPham!C:C, "T28")</f>
        <v>100</v>
      </c>
      <c r="AT38" s="6">
        <f>100 + SUMIFS(NhatKy_ViPham!J:J, NhatKy_ViPham!E:E, "10_Tin_A", NhatKy_ViPham!F:F, B38, NhatKy_ViPham!C:C, "T29") - SUMIFS(NhatKy_ViPham!K:K, NhatKy_ViPham!E:E, "10_Tin_A", NhatKy_ViPham!F:F, B38, NhatKy_ViPham!C:C, "T29")</f>
        <v>100</v>
      </c>
      <c r="AU38" s="6">
        <f>100 + SUMIFS(NhatKy_ViPham!J:J, NhatKy_ViPham!E:E, "10_Tin_A", NhatKy_ViPham!F:F, B38, NhatKy_ViPham!C:C, "T30") - SUMIFS(NhatKy_ViPham!K:K, NhatKy_ViPham!E:E, "10_Tin_A", NhatKy_ViPham!F:F, B38, NhatKy_ViPham!C:C, "T30")</f>
        <v>100</v>
      </c>
      <c r="AV38" s="6">
        <f>100 + SUMIFS(NhatKy_ViPham!J:J, NhatKy_ViPham!E:E, "10_Tin_A", NhatKy_ViPham!F:F, B38, NhatKy_ViPham!C:C, "T31") - SUMIFS(NhatKy_ViPham!K:K, NhatKy_ViPham!E:E, "10_Tin_A", NhatKy_ViPham!F:F, B38, NhatKy_ViPham!C:C, "T31")</f>
        <v>100</v>
      </c>
      <c r="AW38" s="6">
        <f>100 + SUMIFS(NhatKy_ViPham!J:J, NhatKy_ViPham!E:E, "10_Tin_A", NhatKy_ViPham!F:F, B38, NhatKy_ViPham!C:C, "T32") - SUMIFS(NhatKy_ViPham!K:K, NhatKy_ViPham!E:E, "10_Tin_A", NhatKy_ViPham!F:F, B38, NhatKy_ViPham!C:C, "T32")</f>
        <v>100</v>
      </c>
      <c r="AX38" s="6">
        <f>100 + SUMIFS(NhatKy_ViPham!J:J, NhatKy_ViPham!E:E, "10_Tin_A", NhatKy_ViPham!F:F, B38, NhatKy_ViPham!C:C, "T33") - SUMIFS(NhatKy_ViPham!K:K, NhatKy_ViPham!E:E, "10_Tin_A", NhatKy_ViPham!F:F, B38, NhatKy_ViPham!C:C, "T33")</f>
        <v>100</v>
      </c>
      <c r="AY38" s="6">
        <f>100 + SUMIFS(NhatKy_ViPham!J:J, NhatKy_ViPham!E:E, "10_Tin_A", NhatKy_ViPham!F:F, B38, NhatKy_ViPham!C:C, "T34") - SUMIFS(NhatKy_ViPham!K:K, NhatKy_ViPham!E:E, "10_Tin_A", NhatKy_ViPham!F:F, B38, NhatKy_ViPham!C:C, "T34")</f>
        <v>100</v>
      </c>
      <c r="AZ38" s="6">
        <f>100 + SUMIFS(NhatKy_ViPham!J:J, NhatKy_ViPham!E:E, "10_Tin_A", NhatKy_ViPham!F:F, B38, NhatKy_ViPham!C:C, "T35") - SUMIFS(NhatKy_ViPham!K:K, NhatKy_ViPham!E:E, "10_Tin_A", NhatKy_ViPham!F:F, B38, NhatKy_ViPham!C:C, "T35")</f>
        <v>100</v>
      </c>
      <c r="BA38" s="12">
        <f t="shared" si="0"/>
        <v>100</v>
      </c>
      <c r="BB38" s="11" t="s">
        <v>430</v>
      </c>
      <c r="BC38" s="16" t="str">
        <f t="shared" si="1"/>
        <v>Tốt</v>
      </c>
      <c r="BD38" s="15" t="str">
        <f t="shared" si="2"/>
        <v>🟢 BÌNH THƯỜNG</v>
      </c>
    </row>
    <row r="39" spans="1:56" x14ac:dyDescent="0.25">
      <c r="A39" s="4">
        <v>31</v>
      </c>
      <c r="B39" s="10" t="s">
        <v>902</v>
      </c>
      <c r="C39" s="4" t="s">
        <v>903</v>
      </c>
      <c r="D39" s="4" t="s">
        <v>435</v>
      </c>
      <c r="E39" s="11" t="s">
        <v>430</v>
      </c>
      <c r="F39" s="7">
        <f>SUMIFS(NhatKy_ViPham!K:K, NhatKy_ViPham!E:E, "10_Tin_A", NhatKy_ViPham!F:F, B39, NhatKy_ViPham!H:H, "L01")</f>
        <v>0</v>
      </c>
      <c r="G39" s="7">
        <f>SUMIFS(NhatKy_ViPham!K:K, NhatKy_ViPham!E:E, "10_Tin_A", NhatKy_ViPham!F:F, B39, NhatKy_ViPham!H:H, "L02")</f>
        <v>0</v>
      </c>
      <c r="H39" s="7">
        <f>SUMIFS(NhatKy_ViPham!K:K, NhatKy_ViPham!E:E, "10_Tin_A", NhatKy_ViPham!F:F, B39, NhatKy_ViPham!H:H, "L03")</f>
        <v>0</v>
      </c>
      <c r="I39" s="7">
        <f>SUMIFS(NhatKy_ViPham!K:K, NhatKy_ViPham!E:E, "10_Tin_A", NhatKy_ViPham!F:F, B39, NhatKy_ViPham!H:H, "L04")</f>
        <v>0</v>
      </c>
      <c r="J39" s="7">
        <f>SUMIFS(NhatKy_ViPham!K:K, NhatKy_ViPham!E:E, "10_Tin_A", NhatKy_ViPham!F:F, B39, NhatKy_ViPham!H:H, "L05")</f>
        <v>0</v>
      </c>
      <c r="K39" s="7">
        <f>SUMIFS(NhatKy_ViPham!K:K, NhatKy_ViPham!E:E, "10_Tin_A", NhatKy_ViPham!F:F, B39, NhatKy_ViPham!H:H, "L06")</f>
        <v>0</v>
      </c>
      <c r="L39" s="7">
        <f>SUMIFS(NhatKy_ViPham!K:K, NhatKy_ViPham!E:E, "10_Tin_A", NhatKy_ViPham!F:F, B39, NhatKy_ViPham!H:H, "L07")</f>
        <v>0</v>
      </c>
      <c r="M39" s="7">
        <f>SUMIFS(NhatKy_ViPham!K:K, NhatKy_ViPham!E:E, "10_Tin_A", NhatKy_ViPham!F:F, B39, NhatKy_ViPham!H:H, "L08")</f>
        <v>0</v>
      </c>
      <c r="N39" s="7">
        <f>SUMIFS(NhatKy_ViPham!K:K, NhatKy_ViPham!E:E, "10_Tin_A", NhatKy_ViPham!F:F, B39, NhatKy_ViPham!H:H, "L09")</f>
        <v>0</v>
      </c>
      <c r="O39" s="7">
        <f>SUMIFS(NhatKy_ViPham!K:K, NhatKy_ViPham!E:E, "10_Tin_A", NhatKy_ViPham!F:F, B39, NhatKy_ViPham!H:H, "L10")</f>
        <v>0</v>
      </c>
      <c r="P39" s="12">
        <f>SUMIFS(NhatKy_ViPham!J:J, NhatKy_ViPham!E:E, "10_Tin_A", NhatKy_ViPham!F:F, B39)</f>
        <v>0</v>
      </c>
      <c r="Q39" s="13">
        <f>SUMIFS(NhatKy_ViPham!K:K, NhatKy_ViPham!E:E, "10_Tin_A", NhatKy_ViPham!F:F, B39)</f>
        <v>0</v>
      </c>
      <c r="R39" s="7">
        <f>100 + SUMIFS(NhatKy_ViPham!J:J, NhatKy_ViPham!E:E, "10_Tin_A", NhatKy_ViPham!F:F, B39, NhatKy_ViPham!C:C, "T1") - SUMIFS(NhatKy_ViPham!K:K, NhatKy_ViPham!E:E, "10_Tin_A", NhatKy_ViPham!F:F, B39, NhatKy_ViPham!C:C, "T1")</f>
        <v>100</v>
      </c>
      <c r="S39" s="7">
        <f>100 + SUMIFS(NhatKy_ViPham!J:J, NhatKy_ViPham!E:E, "10_Tin_A", NhatKy_ViPham!F:F, B39, NhatKy_ViPham!C:C, "T2") - SUMIFS(NhatKy_ViPham!K:K, NhatKy_ViPham!E:E, "10_Tin_A", NhatKy_ViPham!F:F, B39, NhatKy_ViPham!C:C, "T2")</f>
        <v>100</v>
      </c>
      <c r="T39" s="7">
        <f>100 + SUMIFS(NhatKy_ViPham!J:J, NhatKy_ViPham!E:E, "10_Tin_A", NhatKy_ViPham!F:F, B39, NhatKy_ViPham!C:C, "T3") - SUMIFS(NhatKy_ViPham!K:K, NhatKy_ViPham!E:E, "10_Tin_A", NhatKy_ViPham!F:F, B39, NhatKy_ViPham!C:C, "T3")</f>
        <v>100</v>
      </c>
      <c r="U39" s="7">
        <f>100 + SUMIFS(NhatKy_ViPham!J:J, NhatKy_ViPham!E:E, "10_Tin_A", NhatKy_ViPham!F:F, B39, NhatKy_ViPham!C:C, "T4") - SUMIFS(NhatKy_ViPham!K:K, NhatKy_ViPham!E:E, "10_Tin_A", NhatKy_ViPham!F:F, B39, NhatKy_ViPham!C:C, "T4")</f>
        <v>100</v>
      </c>
      <c r="V39" s="7">
        <f>100 + SUMIFS(NhatKy_ViPham!J:J, NhatKy_ViPham!E:E, "10_Tin_A", NhatKy_ViPham!F:F, B39, NhatKy_ViPham!C:C, "T5") - SUMIFS(NhatKy_ViPham!K:K, NhatKy_ViPham!E:E, "10_Tin_A", NhatKy_ViPham!F:F, B39, NhatKy_ViPham!C:C, "T5")</f>
        <v>100</v>
      </c>
      <c r="W39" s="7">
        <f>100 + SUMIFS(NhatKy_ViPham!J:J, NhatKy_ViPham!E:E, "10_Tin_A", NhatKy_ViPham!F:F, B39, NhatKy_ViPham!C:C, "T6") - SUMIFS(NhatKy_ViPham!K:K, NhatKy_ViPham!E:E, "10_Tin_A", NhatKy_ViPham!F:F, B39, NhatKy_ViPham!C:C, "T6")</f>
        <v>100</v>
      </c>
      <c r="X39" s="7">
        <f>100 + SUMIFS(NhatKy_ViPham!J:J, NhatKy_ViPham!E:E, "10_Tin_A", NhatKy_ViPham!F:F, B39, NhatKy_ViPham!C:C, "T7") - SUMIFS(NhatKy_ViPham!K:K, NhatKy_ViPham!E:E, "10_Tin_A", NhatKy_ViPham!F:F, B39, NhatKy_ViPham!C:C, "T7")</f>
        <v>100</v>
      </c>
      <c r="Y39" s="7">
        <f>100 + SUMIFS(NhatKy_ViPham!J:J, NhatKy_ViPham!E:E, "10_Tin_A", NhatKy_ViPham!F:F, B39, NhatKy_ViPham!C:C, "T8") - SUMIFS(NhatKy_ViPham!K:K, NhatKy_ViPham!E:E, "10_Tin_A", NhatKy_ViPham!F:F, B39, NhatKy_ViPham!C:C, "T8")</f>
        <v>100</v>
      </c>
      <c r="Z39" s="7">
        <f>100 + SUMIFS(NhatKy_ViPham!J:J, NhatKy_ViPham!E:E, "10_Tin_A", NhatKy_ViPham!F:F, B39, NhatKy_ViPham!C:C, "T9") - SUMIFS(NhatKy_ViPham!K:K, NhatKy_ViPham!E:E, "10_Tin_A", NhatKy_ViPham!F:F, B39, NhatKy_ViPham!C:C, "T9")</f>
        <v>100</v>
      </c>
      <c r="AA39" s="7">
        <f>100 + SUMIFS(NhatKy_ViPham!J:J, NhatKy_ViPham!E:E, "10_Tin_A", NhatKy_ViPham!F:F, B39, NhatKy_ViPham!C:C, "T10") - SUMIFS(NhatKy_ViPham!K:K, NhatKy_ViPham!E:E, "10_Tin_A", NhatKy_ViPham!F:F, B39, NhatKy_ViPham!C:C, "T10")</f>
        <v>100</v>
      </c>
      <c r="AB39" s="7">
        <f>100 + SUMIFS(NhatKy_ViPham!J:J, NhatKy_ViPham!E:E, "10_Tin_A", NhatKy_ViPham!F:F, B39, NhatKy_ViPham!C:C, "T11") - SUMIFS(NhatKy_ViPham!K:K, NhatKy_ViPham!E:E, "10_Tin_A", NhatKy_ViPham!F:F, B39, NhatKy_ViPham!C:C, "T11")</f>
        <v>100</v>
      </c>
      <c r="AC39" s="7">
        <f>100 + SUMIFS(NhatKy_ViPham!J:J, NhatKy_ViPham!E:E, "10_Tin_A", NhatKy_ViPham!F:F, B39, NhatKy_ViPham!C:C, "T12") - SUMIFS(NhatKy_ViPham!K:K, NhatKy_ViPham!E:E, "10_Tin_A", NhatKy_ViPham!F:F, B39, NhatKy_ViPham!C:C, "T12")</f>
        <v>100</v>
      </c>
      <c r="AD39" s="7">
        <f>100 + SUMIFS(NhatKy_ViPham!J:J, NhatKy_ViPham!E:E, "10_Tin_A", NhatKy_ViPham!F:F, B39, NhatKy_ViPham!C:C, "T13") - SUMIFS(NhatKy_ViPham!K:K, NhatKy_ViPham!E:E, "10_Tin_A", NhatKy_ViPham!F:F, B39, NhatKy_ViPham!C:C, "T13")</f>
        <v>100</v>
      </c>
      <c r="AE39" s="7">
        <f>100 + SUMIFS(NhatKy_ViPham!J:J, NhatKy_ViPham!E:E, "10_Tin_A", NhatKy_ViPham!F:F, B39, NhatKy_ViPham!C:C, "T14") - SUMIFS(NhatKy_ViPham!K:K, NhatKy_ViPham!E:E, "10_Tin_A", NhatKy_ViPham!F:F, B39, NhatKy_ViPham!C:C, "T14")</f>
        <v>100</v>
      </c>
      <c r="AF39" s="7">
        <f>100 + SUMIFS(NhatKy_ViPham!J:J, NhatKy_ViPham!E:E, "10_Tin_A", NhatKy_ViPham!F:F, B39, NhatKy_ViPham!C:C, "T15") - SUMIFS(NhatKy_ViPham!K:K, NhatKy_ViPham!E:E, "10_Tin_A", NhatKy_ViPham!F:F, B39, NhatKy_ViPham!C:C, "T15")</f>
        <v>100</v>
      </c>
      <c r="AG39" s="7">
        <f>100 + SUMIFS(NhatKy_ViPham!J:J, NhatKy_ViPham!E:E, "10_Tin_A", NhatKy_ViPham!F:F, B39, NhatKy_ViPham!C:C, "T16") - SUMIFS(NhatKy_ViPham!K:K, NhatKy_ViPham!E:E, "10_Tin_A", NhatKy_ViPham!F:F, B39, NhatKy_ViPham!C:C, "T16")</f>
        <v>100</v>
      </c>
      <c r="AH39" s="7">
        <f>100 + SUMIFS(NhatKy_ViPham!J:J, NhatKy_ViPham!E:E, "10_Tin_A", NhatKy_ViPham!F:F, B39, NhatKy_ViPham!C:C, "T17") - SUMIFS(NhatKy_ViPham!K:K, NhatKy_ViPham!E:E, "10_Tin_A", NhatKy_ViPham!F:F, B39, NhatKy_ViPham!C:C, "T17")</f>
        <v>100</v>
      </c>
      <c r="AI39" s="7">
        <f>100 + SUMIFS(NhatKy_ViPham!J:J, NhatKy_ViPham!E:E, "10_Tin_A", NhatKy_ViPham!F:F, B39, NhatKy_ViPham!C:C, "T18") - SUMIFS(NhatKy_ViPham!K:K, NhatKy_ViPham!E:E, "10_Tin_A", NhatKy_ViPham!F:F, B39, NhatKy_ViPham!C:C, "T18")</f>
        <v>100</v>
      </c>
      <c r="AJ39" s="7">
        <f>100 + SUMIFS(NhatKy_ViPham!J:J, NhatKy_ViPham!E:E, "10_Tin_A", NhatKy_ViPham!F:F, B39, NhatKy_ViPham!C:C, "T19") - SUMIFS(NhatKy_ViPham!K:K, NhatKy_ViPham!E:E, "10_Tin_A", NhatKy_ViPham!F:F, B39, NhatKy_ViPham!C:C, "T19")</f>
        <v>100</v>
      </c>
      <c r="AK39" s="7">
        <f>100 + SUMIFS(NhatKy_ViPham!J:J, NhatKy_ViPham!E:E, "10_Tin_A", NhatKy_ViPham!F:F, B39, NhatKy_ViPham!C:C, "T20") - SUMIFS(NhatKy_ViPham!K:K, NhatKy_ViPham!E:E, "10_Tin_A", NhatKy_ViPham!F:F, B39, NhatKy_ViPham!C:C, "T20")</f>
        <v>100</v>
      </c>
      <c r="AL39" s="7">
        <f>100 + SUMIFS(NhatKy_ViPham!J:J, NhatKy_ViPham!E:E, "10_Tin_A", NhatKy_ViPham!F:F, B39, NhatKy_ViPham!C:C, "T21") - SUMIFS(NhatKy_ViPham!K:K, NhatKy_ViPham!E:E, "10_Tin_A", NhatKy_ViPham!F:F, B39, NhatKy_ViPham!C:C, "T21")</f>
        <v>100</v>
      </c>
      <c r="AM39" s="7">
        <f>100 + SUMIFS(NhatKy_ViPham!J:J, NhatKy_ViPham!E:E, "10_Tin_A", NhatKy_ViPham!F:F, B39, NhatKy_ViPham!C:C, "T22") - SUMIFS(NhatKy_ViPham!K:K, NhatKy_ViPham!E:E, "10_Tin_A", NhatKy_ViPham!F:F, B39, NhatKy_ViPham!C:C, "T22")</f>
        <v>100</v>
      </c>
      <c r="AN39" s="7">
        <f>100 + SUMIFS(NhatKy_ViPham!J:J, NhatKy_ViPham!E:E, "10_Tin_A", NhatKy_ViPham!F:F, B39, NhatKy_ViPham!C:C, "T23") - SUMIFS(NhatKy_ViPham!K:K, NhatKy_ViPham!E:E, "10_Tin_A", NhatKy_ViPham!F:F, B39, NhatKy_ViPham!C:C, "T23")</f>
        <v>100</v>
      </c>
      <c r="AO39" s="7">
        <f>100 + SUMIFS(NhatKy_ViPham!J:J, NhatKy_ViPham!E:E, "10_Tin_A", NhatKy_ViPham!F:F, B39, NhatKy_ViPham!C:C, "T24") - SUMIFS(NhatKy_ViPham!K:K, NhatKy_ViPham!E:E, "10_Tin_A", NhatKy_ViPham!F:F, B39, NhatKy_ViPham!C:C, "T24")</f>
        <v>100</v>
      </c>
      <c r="AP39" s="7">
        <f>100 + SUMIFS(NhatKy_ViPham!J:J, NhatKy_ViPham!E:E, "10_Tin_A", NhatKy_ViPham!F:F, B39, NhatKy_ViPham!C:C, "T25") - SUMIFS(NhatKy_ViPham!K:K, NhatKy_ViPham!E:E, "10_Tin_A", NhatKy_ViPham!F:F, B39, NhatKy_ViPham!C:C, "T25")</f>
        <v>100</v>
      </c>
      <c r="AQ39" s="7">
        <f>100 + SUMIFS(NhatKy_ViPham!J:J, NhatKy_ViPham!E:E, "10_Tin_A", NhatKy_ViPham!F:F, B39, NhatKy_ViPham!C:C, "T26") - SUMIFS(NhatKy_ViPham!K:K, NhatKy_ViPham!E:E, "10_Tin_A", NhatKy_ViPham!F:F, B39, NhatKy_ViPham!C:C, "T26")</f>
        <v>100</v>
      </c>
      <c r="AR39" s="7">
        <f>100 + SUMIFS(NhatKy_ViPham!J:J, NhatKy_ViPham!E:E, "10_Tin_A", NhatKy_ViPham!F:F, B39, NhatKy_ViPham!C:C, "T27") - SUMIFS(NhatKy_ViPham!K:K, NhatKy_ViPham!E:E, "10_Tin_A", NhatKy_ViPham!F:F, B39, NhatKy_ViPham!C:C, "T27")</f>
        <v>100</v>
      </c>
      <c r="AS39" s="7">
        <f>100 + SUMIFS(NhatKy_ViPham!J:J, NhatKy_ViPham!E:E, "10_Tin_A", NhatKy_ViPham!F:F, B39, NhatKy_ViPham!C:C, "T28") - SUMIFS(NhatKy_ViPham!K:K, NhatKy_ViPham!E:E, "10_Tin_A", NhatKy_ViPham!F:F, B39, NhatKy_ViPham!C:C, "T28")</f>
        <v>100</v>
      </c>
      <c r="AT39" s="7">
        <f>100 + SUMIFS(NhatKy_ViPham!J:J, NhatKy_ViPham!E:E, "10_Tin_A", NhatKy_ViPham!F:F, B39, NhatKy_ViPham!C:C, "T29") - SUMIFS(NhatKy_ViPham!K:K, NhatKy_ViPham!E:E, "10_Tin_A", NhatKy_ViPham!F:F, B39, NhatKy_ViPham!C:C, "T29")</f>
        <v>100</v>
      </c>
      <c r="AU39" s="7">
        <f>100 + SUMIFS(NhatKy_ViPham!J:J, NhatKy_ViPham!E:E, "10_Tin_A", NhatKy_ViPham!F:F, B39, NhatKy_ViPham!C:C, "T30") - SUMIFS(NhatKy_ViPham!K:K, NhatKy_ViPham!E:E, "10_Tin_A", NhatKy_ViPham!F:F, B39, NhatKy_ViPham!C:C, "T30")</f>
        <v>100</v>
      </c>
      <c r="AV39" s="7">
        <f>100 + SUMIFS(NhatKy_ViPham!J:J, NhatKy_ViPham!E:E, "10_Tin_A", NhatKy_ViPham!F:F, B39, NhatKy_ViPham!C:C, "T31") - SUMIFS(NhatKy_ViPham!K:K, NhatKy_ViPham!E:E, "10_Tin_A", NhatKy_ViPham!F:F, B39, NhatKy_ViPham!C:C, "T31")</f>
        <v>100</v>
      </c>
      <c r="AW39" s="7">
        <f>100 + SUMIFS(NhatKy_ViPham!J:J, NhatKy_ViPham!E:E, "10_Tin_A", NhatKy_ViPham!F:F, B39, NhatKy_ViPham!C:C, "T32") - SUMIFS(NhatKy_ViPham!K:K, NhatKy_ViPham!E:E, "10_Tin_A", NhatKy_ViPham!F:F, B39, NhatKy_ViPham!C:C, "T32")</f>
        <v>100</v>
      </c>
      <c r="AX39" s="7">
        <f>100 + SUMIFS(NhatKy_ViPham!J:J, NhatKy_ViPham!E:E, "10_Tin_A", NhatKy_ViPham!F:F, B39, NhatKy_ViPham!C:C, "T33") - SUMIFS(NhatKy_ViPham!K:K, NhatKy_ViPham!E:E, "10_Tin_A", NhatKy_ViPham!F:F, B39, NhatKy_ViPham!C:C, "T33")</f>
        <v>100</v>
      </c>
      <c r="AY39" s="7">
        <f>100 + SUMIFS(NhatKy_ViPham!J:J, NhatKy_ViPham!E:E, "10_Tin_A", NhatKy_ViPham!F:F, B39, NhatKy_ViPham!C:C, "T34") - SUMIFS(NhatKy_ViPham!K:K, NhatKy_ViPham!E:E, "10_Tin_A", NhatKy_ViPham!F:F, B39, NhatKy_ViPham!C:C, "T34")</f>
        <v>100</v>
      </c>
      <c r="AZ39" s="7">
        <f>100 + SUMIFS(NhatKy_ViPham!J:J, NhatKy_ViPham!E:E, "10_Tin_A", NhatKy_ViPham!F:F, B39, NhatKy_ViPham!C:C, "T35") - SUMIFS(NhatKy_ViPham!K:K, NhatKy_ViPham!E:E, "10_Tin_A", NhatKy_ViPham!F:F, B39, NhatKy_ViPham!C:C, "T35")</f>
        <v>100</v>
      </c>
      <c r="BA39" s="12">
        <f t="shared" si="0"/>
        <v>100</v>
      </c>
      <c r="BB39" s="11" t="s">
        <v>430</v>
      </c>
      <c r="BC39" s="14" t="str">
        <f t="shared" si="1"/>
        <v>Tốt</v>
      </c>
      <c r="BD39" s="10" t="str">
        <f t="shared" si="2"/>
        <v>🟢 BÌNH THƯỜNG</v>
      </c>
    </row>
    <row r="40" spans="1:56" x14ac:dyDescent="0.25">
      <c r="A40" s="5">
        <v>32</v>
      </c>
      <c r="B40" s="15" t="s">
        <v>904</v>
      </c>
      <c r="C40" s="5" t="s">
        <v>737</v>
      </c>
      <c r="D40" s="5" t="s">
        <v>435</v>
      </c>
      <c r="E40" s="11" t="s">
        <v>430</v>
      </c>
      <c r="F40" s="6">
        <f>SUMIFS(NhatKy_ViPham!K:K, NhatKy_ViPham!E:E, "10_Tin_A", NhatKy_ViPham!F:F, B40, NhatKy_ViPham!H:H, "L01")</f>
        <v>0</v>
      </c>
      <c r="G40" s="6">
        <f>SUMIFS(NhatKy_ViPham!K:K, NhatKy_ViPham!E:E, "10_Tin_A", NhatKy_ViPham!F:F, B40, NhatKy_ViPham!H:H, "L02")</f>
        <v>0</v>
      </c>
      <c r="H40" s="6">
        <f>SUMIFS(NhatKy_ViPham!K:K, NhatKy_ViPham!E:E, "10_Tin_A", NhatKy_ViPham!F:F, B40, NhatKy_ViPham!H:H, "L03")</f>
        <v>0</v>
      </c>
      <c r="I40" s="6">
        <f>SUMIFS(NhatKy_ViPham!K:K, NhatKy_ViPham!E:E, "10_Tin_A", NhatKy_ViPham!F:F, B40, NhatKy_ViPham!H:H, "L04")</f>
        <v>0</v>
      </c>
      <c r="J40" s="6">
        <f>SUMIFS(NhatKy_ViPham!K:K, NhatKy_ViPham!E:E, "10_Tin_A", NhatKy_ViPham!F:F, B40, NhatKy_ViPham!H:H, "L05")</f>
        <v>0</v>
      </c>
      <c r="K40" s="6">
        <f>SUMIFS(NhatKy_ViPham!K:K, NhatKy_ViPham!E:E, "10_Tin_A", NhatKy_ViPham!F:F, B40, NhatKy_ViPham!H:H, "L06")</f>
        <v>0</v>
      </c>
      <c r="L40" s="6">
        <f>SUMIFS(NhatKy_ViPham!K:K, NhatKy_ViPham!E:E, "10_Tin_A", NhatKy_ViPham!F:F, B40, NhatKy_ViPham!H:H, "L07")</f>
        <v>0</v>
      </c>
      <c r="M40" s="6">
        <f>SUMIFS(NhatKy_ViPham!K:K, NhatKy_ViPham!E:E, "10_Tin_A", NhatKy_ViPham!F:F, B40, NhatKy_ViPham!H:H, "L08")</f>
        <v>0</v>
      </c>
      <c r="N40" s="6">
        <f>SUMIFS(NhatKy_ViPham!K:K, NhatKy_ViPham!E:E, "10_Tin_A", NhatKy_ViPham!F:F, B40, NhatKy_ViPham!H:H, "L09")</f>
        <v>0</v>
      </c>
      <c r="O40" s="6">
        <f>SUMIFS(NhatKy_ViPham!K:K, NhatKy_ViPham!E:E, "10_Tin_A", NhatKy_ViPham!F:F, B40, NhatKy_ViPham!H:H, "L10")</f>
        <v>0</v>
      </c>
      <c r="P40" s="12">
        <f>SUMIFS(NhatKy_ViPham!J:J, NhatKy_ViPham!E:E, "10_Tin_A", NhatKy_ViPham!F:F, B40)</f>
        <v>0</v>
      </c>
      <c r="Q40" s="13">
        <f>SUMIFS(NhatKy_ViPham!K:K, NhatKy_ViPham!E:E, "10_Tin_A", NhatKy_ViPham!F:F, B40)</f>
        <v>0</v>
      </c>
      <c r="R40" s="6">
        <f>100 + SUMIFS(NhatKy_ViPham!J:J, NhatKy_ViPham!E:E, "10_Tin_A", NhatKy_ViPham!F:F, B40, NhatKy_ViPham!C:C, "T1") - SUMIFS(NhatKy_ViPham!K:K, NhatKy_ViPham!E:E, "10_Tin_A", NhatKy_ViPham!F:F, B40, NhatKy_ViPham!C:C, "T1")</f>
        <v>100</v>
      </c>
      <c r="S40" s="6">
        <f>100 + SUMIFS(NhatKy_ViPham!J:J, NhatKy_ViPham!E:E, "10_Tin_A", NhatKy_ViPham!F:F, B40, NhatKy_ViPham!C:C, "T2") - SUMIFS(NhatKy_ViPham!K:K, NhatKy_ViPham!E:E, "10_Tin_A", NhatKy_ViPham!F:F, B40, NhatKy_ViPham!C:C, "T2")</f>
        <v>100</v>
      </c>
      <c r="T40" s="6">
        <f>100 + SUMIFS(NhatKy_ViPham!J:J, NhatKy_ViPham!E:E, "10_Tin_A", NhatKy_ViPham!F:F, B40, NhatKy_ViPham!C:C, "T3") - SUMIFS(NhatKy_ViPham!K:K, NhatKy_ViPham!E:E, "10_Tin_A", NhatKy_ViPham!F:F, B40, NhatKy_ViPham!C:C, "T3")</f>
        <v>100</v>
      </c>
      <c r="U40" s="6">
        <f>100 + SUMIFS(NhatKy_ViPham!J:J, NhatKy_ViPham!E:E, "10_Tin_A", NhatKy_ViPham!F:F, B40, NhatKy_ViPham!C:C, "T4") - SUMIFS(NhatKy_ViPham!K:K, NhatKy_ViPham!E:E, "10_Tin_A", NhatKy_ViPham!F:F, B40, NhatKy_ViPham!C:C, "T4")</f>
        <v>100</v>
      </c>
      <c r="V40" s="6">
        <f>100 + SUMIFS(NhatKy_ViPham!J:J, NhatKy_ViPham!E:E, "10_Tin_A", NhatKy_ViPham!F:F, B40, NhatKy_ViPham!C:C, "T5") - SUMIFS(NhatKy_ViPham!K:K, NhatKy_ViPham!E:E, "10_Tin_A", NhatKy_ViPham!F:F, B40, NhatKy_ViPham!C:C, "T5")</f>
        <v>100</v>
      </c>
      <c r="W40" s="6">
        <f>100 + SUMIFS(NhatKy_ViPham!J:J, NhatKy_ViPham!E:E, "10_Tin_A", NhatKy_ViPham!F:F, B40, NhatKy_ViPham!C:C, "T6") - SUMIFS(NhatKy_ViPham!K:K, NhatKy_ViPham!E:E, "10_Tin_A", NhatKy_ViPham!F:F, B40, NhatKy_ViPham!C:C, "T6")</f>
        <v>100</v>
      </c>
      <c r="X40" s="6">
        <f>100 + SUMIFS(NhatKy_ViPham!J:J, NhatKy_ViPham!E:E, "10_Tin_A", NhatKy_ViPham!F:F, B40, NhatKy_ViPham!C:C, "T7") - SUMIFS(NhatKy_ViPham!K:K, NhatKy_ViPham!E:E, "10_Tin_A", NhatKy_ViPham!F:F, B40, NhatKy_ViPham!C:C, "T7")</f>
        <v>100</v>
      </c>
      <c r="Y40" s="6">
        <f>100 + SUMIFS(NhatKy_ViPham!J:J, NhatKy_ViPham!E:E, "10_Tin_A", NhatKy_ViPham!F:F, B40, NhatKy_ViPham!C:C, "T8") - SUMIFS(NhatKy_ViPham!K:K, NhatKy_ViPham!E:E, "10_Tin_A", NhatKy_ViPham!F:F, B40, NhatKy_ViPham!C:C, "T8")</f>
        <v>100</v>
      </c>
      <c r="Z40" s="6">
        <f>100 + SUMIFS(NhatKy_ViPham!J:J, NhatKy_ViPham!E:E, "10_Tin_A", NhatKy_ViPham!F:F, B40, NhatKy_ViPham!C:C, "T9") - SUMIFS(NhatKy_ViPham!K:K, NhatKy_ViPham!E:E, "10_Tin_A", NhatKy_ViPham!F:F, B40, NhatKy_ViPham!C:C, "T9")</f>
        <v>100</v>
      </c>
      <c r="AA40" s="6">
        <f>100 + SUMIFS(NhatKy_ViPham!J:J, NhatKy_ViPham!E:E, "10_Tin_A", NhatKy_ViPham!F:F, B40, NhatKy_ViPham!C:C, "T10") - SUMIFS(NhatKy_ViPham!K:K, NhatKy_ViPham!E:E, "10_Tin_A", NhatKy_ViPham!F:F, B40, NhatKy_ViPham!C:C, "T10")</f>
        <v>100</v>
      </c>
      <c r="AB40" s="6">
        <f>100 + SUMIFS(NhatKy_ViPham!J:J, NhatKy_ViPham!E:E, "10_Tin_A", NhatKy_ViPham!F:F, B40, NhatKy_ViPham!C:C, "T11") - SUMIFS(NhatKy_ViPham!K:K, NhatKy_ViPham!E:E, "10_Tin_A", NhatKy_ViPham!F:F, B40, NhatKy_ViPham!C:C, "T11")</f>
        <v>100</v>
      </c>
      <c r="AC40" s="6">
        <f>100 + SUMIFS(NhatKy_ViPham!J:J, NhatKy_ViPham!E:E, "10_Tin_A", NhatKy_ViPham!F:F, B40, NhatKy_ViPham!C:C, "T12") - SUMIFS(NhatKy_ViPham!K:K, NhatKy_ViPham!E:E, "10_Tin_A", NhatKy_ViPham!F:F, B40, NhatKy_ViPham!C:C, "T12")</f>
        <v>100</v>
      </c>
      <c r="AD40" s="6">
        <f>100 + SUMIFS(NhatKy_ViPham!J:J, NhatKy_ViPham!E:E, "10_Tin_A", NhatKy_ViPham!F:F, B40, NhatKy_ViPham!C:C, "T13") - SUMIFS(NhatKy_ViPham!K:K, NhatKy_ViPham!E:E, "10_Tin_A", NhatKy_ViPham!F:F, B40, NhatKy_ViPham!C:C, "T13")</f>
        <v>100</v>
      </c>
      <c r="AE40" s="6">
        <f>100 + SUMIFS(NhatKy_ViPham!J:J, NhatKy_ViPham!E:E, "10_Tin_A", NhatKy_ViPham!F:F, B40, NhatKy_ViPham!C:C, "T14") - SUMIFS(NhatKy_ViPham!K:K, NhatKy_ViPham!E:E, "10_Tin_A", NhatKy_ViPham!F:F, B40, NhatKy_ViPham!C:C, "T14")</f>
        <v>100</v>
      </c>
      <c r="AF40" s="6">
        <f>100 + SUMIFS(NhatKy_ViPham!J:J, NhatKy_ViPham!E:E, "10_Tin_A", NhatKy_ViPham!F:F, B40, NhatKy_ViPham!C:C, "T15") - SUMIFS(NhatKy_ViPham!K:K, NhatKy_ViPham!E:E, "10_Tin_A", NhatKy_ViPham!F:F, B40, NhatKy_ViPham!C:C, "T15")</f>
        <v>100</v>
      </c>
      <c r="AG40" s="6">
        <f>100 + SUMIFS(NhatKy_ViPham!J:J, NhatKy_ViPham!E:E, "10_Tin_A", NhatKy_ViPham!F:F, B40, NhatKy_ViPham!C:C, "T16") - SUMIFS(NhatKy_ViPham!K:K, NhatKy_ViPham!E:E, "10_Tin_A", NhatKy_ViPham!F:F, B40, NhatKy_ViPham!C:C, "T16")</f>
        <v>100</v>
      </c>
      <c r="AH40" s="6">
        <f>100 + SUMIFS(NhatKy_ViPham!J:J, NhatKy_ViPham!E:E, "10_Tin_A", NhatKy_ViPham!F:F, B40, NhatKy_ViPham!C:C, "T17") - SUMIFS(NhatKy_ViPham!K:K, NhatKy_ViPham!E:E, "10_Tin_A", NhatKy_ViPham!F:F, B40, NhatKy_ViPham!C:C, "T17")</f>
        <v>100</v>
      </c>
      <c r="AI40" s="6">
        <f>100 + SUMIFS(NhatKy_ViPham!J:J, NhatKy_ViPham!E:E, "10_Tin_A", NhatKy_ViPham!F:F, B40, NhatKy_ViPham!C:C, "T18") - SUMIFS(NhatKy_ViPham!K:K, NhatKy_ViPham!E:E, "10_Tin_A", NhatKy_ViPham!F:F, B40, NhatKy_ViPham!C:C, "T18")</f>
        <v>100</v>
      </c>
      <c r="AJ40" s="6">
        <f>100 + SUMIFS(NhatKy_ViPham!J:J, NhatKy_ViPham!E:E, "10_Tin_A", NhatKy_ViPham!F:F, B40, NhatKy_ViPham!C:C, "T19") - SUMIFS(NhatKy_ViPham!K:K, NhatKy_ViPham!E:E, "10_Tin_A", NhatKy_ViPham!F:F, B40, NhatKy_ViPham!C:C, "T19")</f>
        <v>100</v>
      </c>
      <c r="AK40" s="6">
        <f>100 + SUMIFS(NhatKy_ViPham!J:J, NhatKy_ViPham!E:E, "10_Tin_A", NhatKy_ViPham!F:F, B40, NhatKy_ViPham!C:C, "T20") - SUMIFS(NhatKy_ViPham!K:K, NhatKy_ViPham!E:E, "10_Tin_A", NhatKy_ViPham!F:F, B40, NhatKy_ViPham!C:C, "T20")</f>
        <v>100</v>
      </c>
      <c r="AL40" s="6">
        <f>100 + SUMIFS(NhatKy_ViPham!J:J, NhatKy_ViPham!E:E, "10_Tin_A", NhatKy_ViPham!F:F, B40, NhatKy_ViPham!C:C, "T21") - SUMIFS(NhatKy_ViPham!K:K, NhatKy_ViPham!E:E, "10_Tin_A", NhatKy_ViPham!F:F, B40, NhatKy_ViPham!C:C, "T21")</f>
        <v>100</v>
      </c>
      <c r="AM40" s="6">
        <f>100 + SUMIFS(NhatKy_ViPham!J:J, NhatKy_ViPham!E:E, "10_Tin_A", NhatKy_ViPham!F:F, B40, NhatKy_ViPham!C:C, "T22") - SUMIFS(NhatKy_ViPham!K:K, NhatKy_ViPham!E:E, "10_Tin_A", NhatKy_ViPham!F:F, B40, NhatKy_ViPham!C:C, "T22")</f>
        <v>100</v>
      </c>
      <c r="AN40" s="6">
        <f>100 + SUMIFS(NhatKy_ViPham!J:J, NhatKy_ViPham!E:E, "10_Tin_A", NhatKy_ViPham!F:F, B40, NhatKy_ViPham!C:C, "T23") - SUMIFS(NhatKy_ViPham!K:K, NhatKy_ViPham!E:E, "10_Tin_A", NhatKy_ViPham!F:F, B40, NhatKy_ViPham!C:C, "T23")</f>
        <v>100</v>
      </c>
      <c r="AO40" s="6">
        <f>100 + SUMIFS(NhatKy_ViPham!J:J, NhatKy_ViPham!E:E, "10_Tin_A", NhatKy_ViPham!F:F, B40, NhatKy_ViPham!C:C, "T24") - SUMIFS(NhatKy_ViPham!K:K, NhatKy_ViPham!E:E, "10_Tin_A", NhatKy_ViPham!F:F, B40, NhatKy_ViPham!C:C, "T24")</f>
        <v>100</v>
      </c>
      <c r="AP40" s="6">
        <f>100 + SUMIFS(NhatKy_ViPham!J:J, NhatKy_ViPham!E:E, "10_Tin_A", NhatKy_ViPham!F:F, B40, NhatKy_ViPham!C:C, "T25") - SUMIFS(NhatKy_ViPham!K:K, NhatKy_ViPham!E:E, "10_Tin_A", NhatKy_ViPham!F:F, B40, NhatKy_ViPham!C:C, "T25")</f>
        <v>100</v>
      </c>
      <c r="AQ40" s="6">
        <f>100 + SUMIFS(NhatKy_ViPham!J:J, NhatKy_ViPham!E:E, "10_Tin_A", NhatKy_ViPham!F:F, B40, NhatKy_ViPham!C:C, "T26") - SUMIFS(NhatKy_ViPham!K:K, NhatKy_ViPham!E:E, "10_Tin_A", NhatKy_ViPham!F:F, B40, NhatKy_ViPham!C:C, "T26")</f>
        <v>100</v>
      </c>
      <c r="AR40" s="6">
        <f>100 + SUMIFS(NhatKy_ViPham!J:J, NhatKy_ViPham!E:E, "10_Tin_A", NhatKy_ViPham!F:F, B40, NhatKy_ViPham!C:C, "T27") - SUMIFS(NhatKy_ViPham!K:K, NhatKy_ViPham!E:E, "10_Tin_A", NhatKy_ViPham!F:F, B40, NhatKy_ViPham!C:C, "T27")</f>
        <v>100</v>
      </c>
      <c r="AS40" s="6">
        <f>100 + SUMIFS(NhatKy_ViPham!J:J, NhatKy_ViPham!E:E, "10_Tin_A", NhatKy_ViPham!F:F, B40, NhatKy_ViPham!C:C, "T28") - SUMIFS(NhatKy_ViPham!K:K, NhatKy_ViPham!E:E, "10_Tin_A", NhatKy_ViPham!F:F, B40, NhatKy_ViPham!C:C, "T28")</f>
        <v>100</v>
      </c>
      <c r="AT40" s="6">
        <f>100 + SUMIFS(NhatKy_ViPham!J:J, NhatKy_ViPham!E:E, "10_Tin_A", NhatKy_ViPham!F:F, B40, NhatKy_ViPham!C:C, "T29") - SUMIFS(NhatKy_ViPham!K:K, NhatKy_ViPham!E:E, "10_Tin_A", NhatKy_ViPham!F:F, B40, NhatKy_ViPham!C:C, "T29")</f>
        <v>100</v>
      </c>
      <c r="AU40" s="6">
        <f>100 + SUMIFS(NhatKy_ViPham!J:J, NhatKy_ViPham!E:E, "10_Tin_A", NhatKy_ViPham!F:F, B40, NhatKy_ViPham!C:C, "T30") - SUMIFS(NhatKy_ViPham!K:K, NhatKy_ViPham!E:E, "10_Tin_A", NhatKy_ViPham!F:F, B40, NhatKy_ViPham!C:C, "T30")</f>
        <v>100</v>
      </c>
      <c r="AV40" s="6">
        <f>100 + SUMIFS(NhatKy_ViPham!J:J, NhatKy_ViPham!E:E, "10_Tin_A", NhatKy_ViPham!F:F, B40, NhatKy_ViPham!C:C, "T31") - SUMIFS(NhatKy_ViPham!K:K, NhatKy_ViPham!E:E, "10_Tin_A", NhatKy_ViPham!F:F, B40, NhatKy_ViPham!C:C, "T31")</f>
        <v>100</v>
      </c>
      <c r="AW40" s="6">
        <f>100 + SUMIFS(NhatKy_ViPham!J:J, NhatKy_ViPham!E:E, "10_Tin_A", NhatKy_ViPham!F:F, B40, NhatKy_ViPham!C:C, "T32") - SUMIFS(NhatKy_ViPham!K:K, NhatKy_ViPham!E:E, "10_Tin_A", NhatKy_ViPham!F:F, B40, NhatKy_ViPham!C:C, "T32")</f>
        <v>100</v>
      </c>
      <c r="AX40" s="6">
        <f>100 + SUMIFS(NhatKy_ViPham!J:J, NhatKy_ViPham!E:E, "10_Tin_A", NhatKy_ViPham!F:F, B40, NhatKy_ViPham!C:C, "T33") - SUMIFS(NhatKy_ViPham!K:K, NhatKy_ViPham!E:E, "10_Tin_A", NhatKy_ViPham!F:F, B40, NhatKy_ViPham!C:C, "T33")</f>
        <v>100</v>
      </c>
      <c r="AY40" s="6">
        <f>100 + SUMIFS(NhatKy_ViPham!J:J, NhatKy_ViPham!E:E, "10_Tin_A", NhatKy_ViPham!F:F, B40, NhatKy_ViPham!C:C, "T34") - SUMIFS(NhatKy_ViPham!K:K, NhatKy_ViPham!E:E, "10_Tin_A", NhatKy_ViPham!F:F, B40, NhatKy_ViPham!C:C, "T34")</f>
        <v>100</v>
      </c>
      <c r="AZ40" s="6">
        <f>100 + SUMIFS(NhatKy_ViPham!J:J, NhatKy_ViPham!E:E, "10_Tin_A", NhatKy_ViPham!F:F, B40, NhatKy_ViPham!C:C, "T35") - SUMIFS(NhatKy_ViPham!K:K, NhatKy_ViPham!E:E, "10_Tin_A", NhatKy_ViPham!F:F, B40, NhatKy_ViPham!C:C, "T35")</f>
        <v>100</v>
      </c>
      <c r="BA40" s="12">
        <f t="shared" si="0"/>
        <v>100</v>
      </c>
      <c r="BB40" s="11" t="s">
        <v>430</v>
      </c>
      <c r="BC40" s="16" t="str">
        <f t="shared" si="1"/>
        <v>Tốt</v>
      </c>
      <c r="BD40" s="15" t="str">
        <f t="shared" si="2"/>
        <v>🟢 BÌNH THƯỜNG</v>
      </c>
    </row>
    <row r="41" spans="1:56" x14ac:dyDescent="0.25">
      <c r="A41" s="4">
        <v>33</v>
      </c>
      <c r="B41" s="10" t="s">
        <v>905</v>
      </c>
      <c r="C41" s="4" t="s">
        <v>635</v>
      </c>
      <c r="D41" s="4" t="s">
        <v>435</v>
      </c>
      <c r="E41" s="11" t="s">
        <v>430</v>
      </c>
      <c r="F41" s="7">
        <f>SUMIFS(NhatKy_ViPham!K:K, NhatKy_ViPham!E:E, "10_Tin_A", NhatKy_ViPham!F:F, B41, NhatKy_ViPham!H:H, "L01")</f>
        <v>0</v>
      </c>
      <c r="G41" s="7">
        <f>SUMIFS(NhatKy_ViPham!K:K, NhatKy_ViPham!E:E, "10_Tin_A", NhatKy_ViPham!F:F, B41, NhatKy_ViPham!H:H, "L02")</f>
        <v>0</v>
      </c>
      <c r="H41" s="7">
        <f>SUMIFS(NhatKy_ViPham!K:K, NhatKy_ViPham!E:E, "10_Tin_A", NhatKy_ViPham!F:F, B41, NhatKy_ViPham!H:H, "L03")</f>
        <v>0</v>
      </c>
      <c r="I41" s="7">
        <f>SUMIFS(NhatKy_ViPham!K:K, NhatKy_ViPham!E:E, "10_Tin_A", NhatKy_ViPham!F:F, B41, NhatKy_ViPham!H:H, "L04")</f>
        <v>0</v>
      </c>
      <c r="J41" s="7">
        <f>SUMIFS(NhatKy_ViPham!K:K, NhatKy_ViPham!E:E, "10_Tin_A", NhatKy_ViPham!F:F, B41, NhatKy_ViPham!H:H, "L05")</f>
        <v>0</v>
      </c>
      <c r="K41" s="7">
        <f>SUMIFS(NhatKy_ViPham!K:K, NhatKy_ViPham!E:E, "10_Tin_A", NhatKy_ViPham!F:F, B41, NhatKy_ViPham!H:H, "L06")</f>
        <v>0</v>
      </c>
      <c r="L41" s="7">
        <f>SUMIFS(NhatKy_ViPham!K:K, NhatKy_ViPham!E:E, "10_Tin_A", NhatKy_ViPham!F:F, B41, NhatKy_ViPham!H:H, "L07")</f>
        <v>0</v>
      </c>
      <c r="M41" s="7">
        <f>SUMIFS(NhatKy_ViPham!K:K, NhatKy_ViPham!E:E, "10_Tin_A", NhatKy_ViPham!F:F, B41, NhatKy_ViPham!H:H, "L08")</f>
        <v>0</v>
      </c>
      <c r="N41" s="7">
        <f>SUMIFS(NhatKy_ViPham!K:K, NhatKy_ViPham!E:E, "10_Tin_A", NhatKy_ViPham!F:F, B41, NhatKy_ViPham!H:H, "L09")</f>
        <v>0</v>
      </c>
      <c r="O41" s="7">
        <f>SUMIFS(NhatKy_ViPham!K:K, NhatKy_ViPham!E:E, "10_Tin_A", NhatKy_ViPham!F:F, B41, NhatKy_ViPham!H:H, "L10")</f>
        <v>0</v>
      </c>
      <c r="P41" s="12">
        <f>SUMIFS(NhatKy_ViPham!J:J, NhatKy_ViPham!E:E, "10_Tin_A", NhatKy_ViPham!F:F, B41)</f>
        <v>0</v>
      </c>
      <c r="Q41" s="13">
        <f>SUMIFS(NhatKy_ViPham!K:K, NhatKy_ViPham!E:E, "10_Tin_A", NhatKy_ViPham!F:F, B41)</f>
        <v>0</v>
      </c>
      <c r="R41" s="7">
        <f>100 + SUMIFS(NhatKy_ViPham!J:J, NhatKy_ViPham!E:E, "10_Tin_A", NhatKy_ViPham!F:F, B41, NhatKy_ViPham!C:C, "T1") - SUMIFS(NhatKy_ViPham!K:K, NhatKy_ViPham!E:E, "10_Tin_A", NhatKy_ViPham!F:F, B41, NhatKy_ViPham!C:C, "T1")</f>
        <v>100</v>
      </c>
      <c r="S41" s="7">
        <f>100 + SUMIFS(NhatKy_ViPham!J:J, NhatKy_ViPham!E:E, "10_Tin_A", NhatKy_ViPham!F:F, B41, NhatKy_ViPham!C:C, "T2") - SUMIFS(NhatKy_ViPham!K:K, NhatKy_ViPham!E:E, "10_Tin_A", NhatKy_ViPham!F:F, B41, NhatKy_ViPham!C:C, "T2")</f>
        <v>100</v>
      </c>
      <c r="T41" s="7">
        <f>100 + SUMIFS(NhatKy_ViPham!J:J, NhatKy_ViPham!E:E, "10_Tin_A", NhatKy_ViPham!F:F, B41, NhatKy_ViPham!C:C, "T3") - SUMIFS(NhatKy_ViPham!K:K, NhatKy_ViPham!E:E, "10_Tin_A", NhatKy_ViPham!F:F, B41, NhatKy_ViPham!C:C, "T3")</f>
        <v>100</v>
      </c>
      <c r="U41" s="7">
        <f>100 + SUMIFS(NhatKy_ViPham!J:J, NhatKy_ViPham!E:E, "10_Tin_A", NhatKy_ViPham!F:F, B41, NhatKy_ViPham!C:C, "T4") - SUMIFS(NhatKy_ViPham!K:K, NhatKy_ViPham!E:E, "10_Tin_A", NhatKy_ViPham!F:F, B41, NhatKy_ViPham!C:C, "T4")</f>
        <v>100</v>
      </c>
      <c r="V41" s="7">
        <f>100 + SUMIFS(NhatKy_ViPham!J:J, NhatKy_ViPham!E:E, "10_Tin_A", NhatKy_ViPham!F:F, B41, NhatKy_ViPham!C:C, "T5") - SUMIFS(NhatKy_ViPham!K:K, NhatKy_ViPham!E:E, "10_Tin_A", NhatKy_ViPham!F:F, B41, NhatKy_ViPham!C:C, "T5")</f>
        <v>100</v>
      </c>
      <c r="W41" s="7">
        <f>100 + SUMIFS(NhatKy_ViPham!J:J, NhatKy_ViPham!E:E, "10_Tin_A", NhatKy_ViPham!F:F, B41, NhatKy_ViPham!C:C, "T6") - SUMIFS(NhatKy_ViPham!K:K, NhatKy_ViPham!E:E, "10_Tin_A", NhatKy_ViPham!F:F, B41, NhatKy_ViPham!C:C, "T6")</f>
        <v>100</v>
      </c>
      <c r="X41" s="7">
        <f>100 + SUMIFS(NhatKy_ViPham!J:J, NhatKy_ViPham!E:E, "10_Tin_A", NhatKy_ViPham!F:F, B41, NhatKy_ViPham!C:C, "T7") - SUMIFS(NhatKy_ViPham!K:K, NhatKy_ViPham!E:E, "10_Tin_A", NhatKy_ViPham!F:F, B41, NhatKy_ViPham!C:C, "T7")</f>
        <v>100</v>
      </c>
      <c r="Y41" s="7">
        <f>100 + SUMIFS(NhatKy_ViPham!J:J, NhatKy_ViPham!E:E, "10_Tin_A", NhatKy_ViPham!F:F, B41, NhatKy_ViPham!C:C, "T8") - SUMIFS(NhatKy_ViPham!K:K, NhatKy_ViPham!E:E, "10_Tin_A", NhatKy_ViPham!F:F, B41, NhatKy_ViPham!C:C, "T8")</f>
        <v>100</v>
      </c>
      <c r="Z41" s="7">
        <f>100 + SUMIFS(NhatKy_ViPham!J:J, NhatKy_ViPham!E:E, "10_Tin_A", NhatKy_ViPham!F:F, B41, NhatKy_ViPham!C:C, "T9") - SUMIFS(NhatKy_ViPham!K:K, NhatKy_ViPham!E:E, "10_Tin_A", NhatKy_ViPham!F:F, B41, NhatKy_ViPham!C:C, "T9")</f>
        <v>100</v>
      </c>
      <c r="AA41" s="7">
        <f>100 + SUMIFS(NhatKy_ViPham!J:J, NhatKy_ViPham!E:E, "10_Tin_A", NhatKy_ViPham!F:F, B41, NhatKy_ViPham!C:C, "T10") - SUMIFS(NhatKy_ViPham!K:K, NhatKy_ViPham!E:E, "10_Tin_A", NhatKy_ViPham!F:F, B41, NhatKy_ViPham!C:C, "T10")</f>
        <v>100</v>
      </c>
      <c r="AB41" s="7">
        <f>100 + SUMIFS(NhatKy_ViPham!J:J, NhatKy_ViPham!E:E, "10_Tin_A", NhatKy_ViPham!F:F, B41, NhatKy_ViPham!C:C, "T11") - SUMIFS(NhatKy_ViPham!K:K, NhatKy_ViPham!E:E, "10_Tin_A", NhatKy_ViPham!F:F, B41, NhatKy_ViPham!C:C, "T11")</f>
        <v>100</v>
      </c>
      <c r="AC41" s="7">
        <f>100 + SUMIFS(NhatKy_ViPham!J:J, NhatKy_ViPham!E:E, "10_Tin_A", NhatKy_ViPham!F:F, B41, NhatKy_ViPham!C:C, "T12") - SUMIFS(NhatKy_ViPham!K:K, NhatKy_ViPham!E:E, "10_Tin_A", NhatKy_ViPham!F:F, B41, NhatKy_ViPham!C:C, "T12")</f>
        <v>100</v>
      </c>
      <c r="AD41" s="7">
        <f>100 + SUMIFS(NhatKy_ViPham!J:J, NhatKy_ViPham!E:E, "10_Tin_A", NhatKy_ViPham!F:F, B41, NhatKy_ViPham!C:C, "T13") - SUMIFS(NhatKy_ViPham!K:K, NhatKy_ViPham!E:E, "10_Tin_A", NhatKy_ViPham!F:F, B41, NhatKy_ViPham!C:C, "T13")</f>
        <v>100</v>
      </c>
      <c r="AE41" s="7">
        <f>100 + SUMIFS(NhatKy_ViPham!J:J, NhatKy_ViPham!E:E, "10_Tin_A", NhatKy_ViPham!F:F, B41, NhatKy_ViPham!C:C, "T14") - SUMIFS(NhatKy_ViPham!K:K, NhatKy_ViPham!E:E, "10_Tin_A", NhatKy_ViPham!F:F, B41, NhatKy_ViPham!C:C, "T14")</f>
        <v>100</v>
      </c>
      <c r="AF41" s="7">
        <f>100 + SUMIFS(NhatKy_ViPham!J:J, NhatKy_ViPham!E:E, "10_Tin_A", NhatKy_ViPham!F:F, B41, NhatKy_ViPham!C:C, "T15") - SUMIFS(NhatKy_ViPham!K:K, NhatKy_ViPham!E:E, "10_Tin_A", NhatKy_ViPham!F:F, B41, NhatKy_ViPham!C:C, "T15")</f>
        <v>100</v>
      </c>
      <c r="AG41" s="7">
        <f>100 + SUMIFS(NhatKy_ViPham!J:J, NhatKy_ViPham!E:E, "10_Tin_A", NhatKy_ViPham!F:F, B41, NhatKy_ViPham!C:C, "T16") - SUMIFS(NhatKy_ViPham!K:K, NhatKy_ViPham!E:E, "10_Tin_A", NhatKy_ViPham!F:F, B41, NhatKy_ViPham!C:C, "T16")</f>
        <v>100</v>
      </c>
      <c r="AH41" s="7">
        <f>100 + SUMIFS(NhatKy_ViPham!J:J, NhatKy_ViPham!E:E, "10_Tin_A", NhatKy_ViPham!F:F, B41, NhatKy_ViPham!C:C, "T17") - SUMIFS(NhatKy_ViPham!K:K, NhatKy_ViPham!E:E, "10_Tin_A", NhatKy_ViPham!F:F, B41, NhatKy_ViPham!C:C, "T17")</f>
        <v>100</v>
      </c>
      <c r="AI41" s="7">
        <f>100 + SUMIFS(NhatKy_ViPham!J:J, NhatKy_ViPham!E:E, "10_Tin_A", NhatKy_ViPham!F:F, B41, NhatKy_ViPham!C:C, "T18") - SUMIFS(NhatKy_ViPham!K:K, NhatKy_ViPham!E:E, "10_Tin_A", NhatKy_ViPham!F:F, B41, NhatKy_ViPham!C:C, "T18")</f>
        <v>100</v>
      </c>
      <c r="AJ41" s="7">
        <f>100 + SUMIFS(NhatKy_ViPham!J:J, NhatKy_ViPham!E:E, "10_Tin_A", NhatKy_ViPham!F:F, B41, NhatKy_ViPham!C:C, "T19") - SUMIFS(NhatKy_ViPham!K:K, NhatKy_ViPham!E:E, "10_Tin_A", NhatKy_ViPham!F:F, B41, NhatKy_ViPham!C:C, "T19")</f>
        <v>100</v>
      </c>
      <c r="AK41" s="7">
        <f>100 + SUMIFS(NhatKy_ViPham!J:J, NhatKy_ViPham!E:E, "10_Tin_A", NhatKy_ViPham!F:F, B41, NhatKy_ViPham!C:C, "T20") - SUMIFS(NhatKy_ViPham!K:K, NhatKy_ViPham!E:E, "10_Tin_A", NhatKy_ViPham!F:F, B41, NhatKy_ViPham!C:C, "T20")</f>
        <v>100</v>
      </c>
      <c r="AL41" s="7">
        <f>100 + SUMIFS(NhatKy_ViPham!J:J, NhatKy_ViPham!E:E, "10_Tin_A", NhatKy_ViPham!F:F, B41, NhatKy_ViPham!C:C, "T21") - SUMIFS(NhatKy_ViPham!K:K, NhatKy_ViPham!E:E, "10_Tin_A", NhatKy_ViPham!F:F, B41, NhatKy_ViPham!C:C, "T21")</f>
        <v>100</v>
      </c>
      <c r="AM41" s="7">
        <f>100 + SUMIFS(NhatKy_ViPham!J:J, NhatKy_ViPham!E:E, "10_Tin_A", NhatKy_ViPham!F:F, B41, NhatKy_ViPham!C:C, "T22") - SUMIFS(NhatKy_ViPham!K:K, NhatKy_ViPham!E:E, "10_Tin_A", NhatKy_ViPham!F:F, B41, NhatKy_ViPham!C:C, "T22")</f>
        <v>100</v>
      </c>
      <c r="AN41" s="7">
        <f>100 + SUMIFS(NhatKy_ViPham!J:J, NhatKy_ViPham!E:E, "10_Tin_A", NhatKy_ViPham!F:F, B41, NhatKy_ViPham!C:C, "T23") - SUMIFS(NhatKy_ViPham!K:K, NhatKy_ViPham!E:E, "10_Tin_A", NhatKy_ViPham!F:F, B41, NhatKy_ViPham!C:C, "T23")</f>
        <v>100</v>
      </c>
      <c r="AO41" s="7">
        <f>100 + SUMIFS(NhatKy_ViPham!J:J, NhatKy_ViPham!E:E, "10_Tin_A", NhatKy_ViPham!F:F, B41, NhatKy_ViPham!C:C, "T24") - SUMIFS(NhatKy_ViPham!K:K, NhatKy_ViPham!E:E, "10_Tin_A", NhatKy_ViPham!F:F, B41, NhatKy_ViPham!C:C, "T24")</f>
        <v>100</v>
      </c>
      <c r="AP41" s="7">
        <f>100 + SUMIFS(NhatKy_ViPham!J:J, NhatKy_ViPham!E:E, "10_Tin_A", NhatKy_ViPham!F:F, B41, NhatKy_ViPham!C:C, "T25") - SUMIFS(NhatKy_ViPham!K:K, NhatKy_ViPham!E:E, "10_Tin_A", NhatKy_ViPham!F:F, B41, NhatKy_ViPham!C:C, "T25")</f>
        <v>100</v>
      </c>
      <c r="AQ41" s="7">
        <f>100 + SUMIFS(NhatKy_ViPham!J:J, NhatKy_ViPham!E:E, "10_Tin_A", NhatKy_ViPham!F:F, B41, NhatKy_ViPham!C:C, "T26") - SUMIFS(NhatKy_ViPham!K:K, NhatKy_ViPham!E:E, "10_Tin_A", NhatKy_ViPham!F:F, B41, NhatKy_ViPham!C:C, "T26")</f>
        <v>100</v>
      </c>
      <c r="AR41" s="7">
        <f>100 + SUMIFS(NhatKy_ViPham!J:J, NhatKy_ViPham!E:E, "10_Tin_A", NhatKy_ViPham!F:F, B41, NhatKy_ViPham!C:C, "T27") - SUMIFS(NhatKy_ViPham!K:K, NhatKy_ViPham!E:E, "10_Tin_A", NhatKy_ViPham!F:F, B41, NhatKy_ViPham!C:C, "T27")</f>
        <v>100</v>
      </c>
      <c r="AS41" s="7">
        <f>100 + SUMIFS(NhatKy_ViPham!J:J, NhatKy_ViPham!E:E, "10_Tin_A", NhatKy_ViPham!F:F, B41, NhatKy_ViPham!C:C, "T28") - SUMIFS(NhatKy_ViPham!K:K, NhatKy_ViPham!E:E, "10_Tin_A", NhatKy_ViPham!F:F, B41, NhatKy_ViPham!C:C, "T28")</f>
        <v>100</v>
      </c>
      <c r="AT41" s="7">
        <f>100 + SUMIFS(NhatKy_ViPham!J:J, NhatKy_ViPham!E:E, "10_Tin_A", NhatKy_ViPham!F:F, B41, NhatKy_ViPham!C:C, "T29") - SUMIFS(NhatKy_ViPham!K:K, NhatKy_ViPham!E:E, "10_Tin_A", NhatKy_ViPham!F:F, B41, NhatKy_ViPham!C:C, "T29")</f>
        <v>100</v>
      </c>
      <c r="AU41" s="7">
        <f>100 + SUMIFS(NhatKy_ViPham!J:J, NhatKy_ViPham!E:E, "10_Tin_A", NhatKy_ViPham!F:F, B41, NhatKy_ViPham!C:C, "T30") - SUMIFS(NhatKy_ViPham!K:K, NhatKy_ViPham!E:E, "10_Tin_A", NhatKy_ViPham!F:F, B41, NhatKy_ViPham!C:C, "T30")</f>
        <v>100</v>
      </c>
      <c r="AV41" s="7">
        <f>100 + SUMIFS(NhatKy_ViPham!J:J, NhatKy_ViPham!E:E, "10_Tin_A", NhatKy_ViPham!F:F, B41, NhatKy_ViPham!C:C, "T31") - SUMIFS(NhatKy_ViPham!K:K, NhatKy_ViPham!E:E, "10_Tin_A", NhatKy_ViPham!F:F, B41, NhatKy_ViPham!C:C, "T31")</f>
        <v>100</v>
      </c>
      <c r="AW41" s="7">
        <f>100 + SUMIFS(NhatKy_ViPham!J:J, NhatKy_ViPham!E:E, "10_Tin_A", NhatKy_ViPham!F:F, B41, NhatKy_ViPham!C:C, "T32") - SUMIFS(NhatKy_ViPham!K:K, NhatKy_ViPham!E:E, "10_Tin_A", NhatKy_ViPham!F:F, B41, NhatKy_ViPham!C:C, "T32")</f>
        <v>100</v>
      </c>
      <c r="AX41" s="7">
        <f>100 + SUMIFS(NhatKy_ViPham!J:J, NhatKy_ViPham!E:E, "10_Tin_A", NhatKy_ViPham!F:F, B41, NhatKy_ViPham!C:C, "T33") - SUMIFS(NhatKy_ViPham!K:K, NhatKy_ViPham!E:E, "10_Tin_A", NhatKy_ViPham!F:F, B41, NhatKy_ViPham!C:C, "T33")</f>
        <v>100</v>
      </c>
      <c r="AY41" s="7">
        <f>100 + SUMIFS(NhatKy_ViPham!J:J, NhatKy_ViPham!E:E, "10_Tin_A", NhatKy_ViPham!F:F, B41, NhatKy_ViPham!C:C, "T34") - SUMIFS(NhatKy_ViPham!K:K, NhatKy_ViPham!E:E, "10_Tin_A", NhatKy_ViPham!F:F, B41, NhatKy_ViPham!C:C, "T34")</f>
        <v>100</v>
      </c>
      <c r="AZ41" s="7">
        <f>100 + SUMIFS(NhatKy_ViPham!J:J, NhatKy_ViPham!E:E, "10_Tin_A", NhatKy_ViPham!F:F, B41, NhatKy_ViPham!C:C, "T35") - SUMIFS(NhatKy_ViPham!K:K, NhatKy_ViPham!E:E, "10_Tin_A", NhatKy_ViPham!F:F, B41, NhatKy_ViPham!C:C, "T35")</f>
        <v>100</v>
      </c>
      <c r="BA41" s="12">
        <f t="shared" si="0"/>
        <v>100</v>
      </c>
      <c r="BB41" s="11" t="s">
        <v>430</v>
      </c>
      <c r="BC41" s="14" t="str">
        <f t="shared" si="1"/>
        <v>Tốt</v>
      </c>
      <c r="BD41" s="10" t="str">
        <f t="shared" si="2"/>
        <v>🟢 BÌNH THƯỜNG</v>
      </c>
    </row>
    <row r="42" spans="1:56" x14ac:dyDescent="0.25">
      <c r="A42" s="5">
        <v>34</v>
      </c>
      <c r="B42" s="15" t="s">
        <v>906</v>
      </c>
      <c r="C42" s="5" t="s">
        <v>907</v>
      </c>
      <c r="D42" s="5" t="s">
        <v>429</v>
      </c>
      <c r="E42" s="11" t="s">
        <v>430</v>
      </c>
      <c r="F42" s="6">
        <f>SUMIFS(NhatKy_ViPham!K:K, NhatKy_ViPham!E:E, "10_Tin_A", NhatKy_ViPham!F:F, B42, NhatKy_ViPham!H:H, "L01")</f>
        <v>0</v>
      </c>
      <c r="G42" s="6">
        <f>SUMIFS(NhatKy_ViPham!K:K, NhatKy_ViPham!E:E, "10_Tin_A", NhatKy_ViPham!F:F, B42, NhatKy_ViPham!H:H, "L02")</f>
        <v>0</v>
      </c>
      <c r="H42" s="6">
        <f>SUMIFS(NhatKy_ViPham!K:K, NhatKy_ViPham!E:E, "10_Tin_A", NhatKy_ViPham!F:F, B42, NhatKy_ViPham!H:H, "L03")</f>
        <v>0</v>
      </c>
      <c r="I42" s="6">
        <f>SUMIFS(NhatKy_ViPham!K:K, NhatKy_ViPham!E:E, "10_Tin_A", NhatKy_ViPham!F:F, B42, NhatKy_ViPham!H:H, "L04")</f>
        <v>0</v>
      </c>
      <c r="J42" s="6">
        <f>SUMIFS(NhatKy_ViPham!K:K, NhatKy_ViPham!E:E, "10_Tin_A", NhatKy_ViPham!F:F, B42, NhatKy_ViPham!H:H, "L05")</f>
        <v>0</v>
      </c>
      <c r="K42" s="6">
        <f>SUMIFS(NhatKy_ViPham!K:K, NhatKy_ViPham!E:E, "10_Tin_A", NhatKy_ViPham!F:F, B42, NhatKy_ViPham!H:H, "L06")</f>
        <v>0</v>
      </c>
      <c r="L42" s="6">
        <f>SUMIFS(NhatKy_ViPham!K:K, NhatKy_ViPham!E:E, "10_Tin_A", NhatKy_ViPham!F:F, B42, NhatKy_ViPham!H:H, "L07")</f>
        <v>0</v>
      </c>
      <c r="M42" s="6">
        <f>SUMIFS(NhatKy_ViPham!K:K, NhatKy_ViPham!E:E, "10_Tin_A", NhatKy_ViPham!F:F, B42, NhatKy_ViPham!H:H, "L08")</f>
        <v>0</v>
      </c>
      <c r="N42" s="6">
        <f>SUMIFS(NhatKy_ViPham!K:K, NhatKy_ViPham!E:E, "10_Tin_A", NhatKy_ViPham!F:F, B42, NhatKy_ViPham!H:H, "L09")</f>
        <v>0</v>
      </c>
      <c r="O42" s="6">
        <f>SUMIFS(NhatKy_ViPham!K:K, NhatKy_ViPham!E:E, "10_Tin_A", NhatKy_ViPham!F:F, B42, NhatKy_ViPham!H:H, "L10")</f>
        <v>0</v>
      </c>
      <c r="P42" s="12">
        <f>SUMIFS(NhatKy_ViPham!J:J, NhatKy_ViPham!E:E, "10_Tin_A", NhatKy_ViPham!F:F, B42)</f>
        <v>0</v>
      </c>
      <c r="Q42" s="13">
        <f>SUMIFS(NhatKy_ViPham!K:K, NhatKy_ViPham!E:E, "10_Tin_A", NhatKy_ViPham!F:F, B42)</f>
        <v>0</v>
      </c>
      <c r="R42" s="6">
        <f>100 + SUMIFS(NhatKy_ViPham!J:J, NhatKy_ViPham!E:E, "10_Tin_A", NhatKy_ViPham!F:F, B42, NhatKy_ViPham!C:C, "T1") - SUMIFS(NhatKy_ViPham!K:K, NhatKy_ViPham!E:E, "10_Tin_A", NhatKy_ViPham!F:F, B42, NhatKy_ViPham!C:C, "T1")</f>
        <v>100</v>
      </c>
      <c r="S42" s="6">
        <f>100 + SUMIFS(NhatKy_ViPham!J:J, NhatKy_ViPham!E:E, "10_Tin_A", NhatKy_ViPham!F:F, B42, NhatKy_ViPham!C:C, "T2") - SUMIFS(NhatKy_ViPham!K:K, NhatKy_ViPham!E:E, "10_Tin_A", NhatKy_ViPham!F:F, B42, NhatKy_ViPham!C:C, "T2")</f>
        <v>100</v>
      </c>
      <c r="T42" s="6">
        <f>100 + SUMIFS(NhatKy_ViPham!J:J, NhatKy_ViPham!E:E, "10_Tin_A", NhatKy_ViPham!F:F, B42, NhatKy_ViPham!C:C, "T3") - SUMIFS(NhatKy_ViPham!K:K, NhatKy_ViPham!E:E, "10_Tin_A", NhatKy_ViPham!F:F, B42, NhatKy_ViPham!C:C, "T3")</f>
        <v>100</v>
      </c>
      <c r="U42" s="6">
        <f>100 + SUMIFS(NhatKy_ViPham!J:J, NhatKy_ViPham!E:E, "10_Tin_A", NhatKy_ViPham!F:F, B42, NhatKy_ViPham!C:C, "T4") - SUMIFS(NhatKy_ViPham!K:K, NhatKy_ViPham!E:E, "10_Tin_A", NhatKy_ViPham!F:F, B42, NhatKy_ViPham!C:C, "T4")</f>
        <v>100</v>
      </c>
      <c r="V42" s="6">
        <f>100 + SUMIFS(NhatKy_ViPham!J:J, NhatKy_ViPham!E:E, "10_Tin_A", NhatKy_ViPham!F:F, B42, NhatKy_ViPham!C:C, "T5") - SUMIFS(NhatKy_ViPham!K:K, NhatKy_ViPham!E:E, "10_Tin_A", NhatKy_ViPham!F:F, B42, NhatKy_ViPham!C:C, "T5")</f>
        <v>100</v>
      </c>
      <c r="W42" s="6">
        <f>100 + SUMIFS(NhatKy_ViPham!J:J, NhatKy_ViPham!E:E, "10_Tin_A", NhatKy_ViPham!F:F, B42, NhatKy_ViPham!C:C, "T6") - SUMIFS(NhatKy_ViPham!K:K, NhatKy_ViPham!E:E, "10_Tin_A", NhatKy_ViPham!F:F, B42, NhatKy_ViPham!C:C, "T6")</f>
        <v>100</v>
      </c>
      <c r="X42" s="6">
        <f>100 + SUMIFS(NhatKy_ViPham!J:J, NhatKy_ViPham!E:E, "10_Tin_A", NhatKy_ViPham!F:F, B42, NhatKy_ViPham!C:C, "T7") - SUMIFS(NhatKy_ViPham!K:K, NhatKy_ViPham!E:E, "10_Tin_A", NhatKy_ViPham!F:F, B42, NhatKy_ViPham!C:C, "T7")</f>
        <v>100</v>
      </c>
      <c r="Y42" s="6">
        <f>100 + SUMIFS(NhatKy_ViPham!J:J, NhatKy_ViPham!E:E, "10_Tin_A", NhatKy_ViPham!F:F, B42, NhatKy_ViPham!C:C, "T8") - SUMIFS(NhatKy_ViPham!K:K, NhatKy_ViPham!E:E, "10_Tin_A", NhatKy_ViPham!F:F, B42, NhatKy_ViPham!C:C, "T8")</f>
        <v>100</v>
      </c>
      <c r="Z42" s="6">
        <f>100 + SUMIFS(NhatKy_ViPham!J:J, NhatKy_ViPham!E:E, "10_Tin_A", NhatKy_ViPham!F:F, B42, NhatKy_ViPham!C:C, "T9") - SUMIFS(NhatKy_ViPham!K:K, NhatKy_ViPham!E:E, "10_Tin_A", NhatKy_ViPham!F:F, B42, NhatKy_ViPham!C:C, "T9")</f>
        <v>100</v>
      </c>
      <c r="AA42" s="6">
        <f>100 + SUMIFS(NhatKy_ViPham!J:J, NhatKy_ViPham!E:E, "10_Tin_A", NhatKy_ViPham!F:F, B42, NhatKy_ViPham!C:C, "T10") - SUMIFS(NhatKy_ViPham!K:K, NhatKy_ViPham!E:E, "10_Tin_A", NhatKy_ViPham!F:F, B42, NhatKy_ViPham!C:C, "T10")</f>
        <v>100</v>
      </c>
      <c r="AB42" s="6">
        <f>100 + SUMIFS(NhatKy_ViPham!J:J, NhatKy_ViPham!E:E, "10_Tin_A", NhatKy_ViPham!F:F, B42, NhatKy_ViPham!C:C, "T11") - SUMIFS(NhatKy_ViPham!K:K, NhatKy_ViPham!E:E, "10_Tin_A", NhatKy_ViPham!F:F, B42, NhatKy_ViPham!C:C, "T11")</f>
        <v>100</v>
      </c>
      <c r="AC42" s="6">
        <f>100 + SUMIFS(NhatKy_ViPham!J:J, NhatKy_ViPham!E:E, "10_Tin_A", NhatKy_ViPham!F:F, B42, NhatKy_ViPham!C:C, "T12") - SUMIFS(NhatKy_ViPham!K:K, NhatKy_ViPham!E:E, "10_Tin_A", NhatKy_ViPham!F:F, B42, NhatKy_ViPham!C:C, "T12")</f>
        <v>100</v>
      </c>
      <c r="AD42" s="6">
        <f>100 + SUMIFS(NhatKy_ViPham!J:J, NhatKy_ViPham!E:E, "10_Tin_A", NhatKy_ViPham!F:F, B42, NhatKy_ViPham!C:C, "T13") - SUMIFS(NhatKy_ViPham!K:K, NhatKy_ViPham!E:E, "10_Tin_A", NhatKy_ViPham!F:F, B42, NhatKy_ViPham!C:C, "T13")</f>
        <v>100</v>
      </c>
      <c r="AE42" s="6">
        <f>100 + SUMIFS(NhatKy_ViPham!J:J, NhatKy_ViPham!E:E, "10_Tin_A", NhatKy_ViPham!F:F, B42, NhatKy_ViPham!C:C, "T14") - SUMIFS(NhatKy_ViPham!K:K, NhatKy_ViPham!E:E, "10_Tin_A", NhatKy_ViPham!F:F, B42, NhatKy_ViPham!C:C, "T14")</f>
        <v>100</v>
      </c>
      <c r="AF42" s="6">
        <f>100 + SUMIFS(NhatKy_ViPham!J:J, NhatKy_ViPham!E:E, "10_Tin_A", NhatKy_ViPham!F:F, B42, NhatKy_ViPham!C:C, "T15") - SUMIFS(NhatKy_ViPham!K:K, NhatKy_ViPham!E:E, "10_Tin_A", NhatKy_ViPham!F:F, B42, NhatKy_ViPham!C:C, "T15")</f>
        <v>100</v>
      </c>
      <c r="AG42" s="6">
        <f>100 + SUMIFS(NhatKy_ViPham!J:J, NhatKy_ViPham!E:E, "10_Tin_A", NhatKy_ViPham!F:F, B42, NhatKy_ViPham!C:C, "T16") - SUMIFS(NhatKy_ViPham!K:K, NhatKy_ViPham!E:E, "10_Tin_A", NhatKy_ViPham!F:F, B42, NhatKy_ViPham!C:C, "T16")</f>
        <v>100</v>
      </c>
      <c r="AH42" s="6">
        <f>100 + SUMIFS(NhatKy_ViPham!J:J, NhatKy_ViPham!E:E, "10_Tin_A", NhatKy_ViPham!F:F, B42, NhatKy_ViPham!C:C, "T17") - SUMIFS(NhatKy_ViPham!K:K, NhatKy_ViPham!E:E, "10_Tin_A", NhatKy_ViPham!F:F, B42, NhatKy_ViPham!C:C, "T17")</f>
        <v>100</v>
      </c>
      <c r="AI42" s="6">
        <f>100 + SUMIFS(NhatKy_ViPham!J:J, NhatKy_ViPham!E:E, "10_Tin_A", NhatKy_ViPham!F:F, B42, NhatKy_ViPham!C:C, "T18") - SUMIFS(NhatKy_ViPham!K:K, NhatKy_ViPham!E:E, "10_Tin_A", NhatKy_ViPham!F:F, B42, NhatKy_ViPham!C:C, "T18")</f>
        <v>100</v>
      </c>
      <c r="AJ42" s="6">
        <f>100 + SUMIFS(NhatKy_ViPham!J:J, NhatKy_ViPham!E:E, "10_Tin_A", NhatKy_ViPham!F:F, B42, NhatKy_ViPham!C:C, "T19") - SUMIFS(NhatKy_ViPham!K:K, NhatKy_ViPham!E:E, "10_Tin_A", NhatKy_ViPham!F:F, B42, NhatKy_ViPham!C:C, "T19")</f>
        <v>100</v>
      </c>
      <c r="AK42" s="6">
        <f>100 + SUMIFS(NhatKy_ViPham!J:J, NhatKy_ViPham!E:E, "10_Tin_A", NhatKy_ViPham!F:F, B42, NhatKy_ViPham!C:C, "T20") - SUMIFS(NhatKy_ViPham!K:K, NhatKy_ViPham!E:E, "10_Tin_A", NhatKy_ViPham!F:F, B42, NhatKy_ViPham!C:C, "T20")</f>
        <v>100</v>
      </c>
      <c r="AL42" s="6">
        <f>100 + SUMIFS(NhatKy_ViPham!J:J, NhatKy_ViPham!E:E, "10_Tin_A", NhatKy_ViPham!F:F, B42, NhatKy_ViPham!C:C, "T21") - SUMIFS(NhatKy_ViPham!K:K, NhatKy_ViPham!E:E, "10_Tin_A", NhatKy_ViPham!F:F, B42, NhatKy_ViPham!C:C, "T21")</f>
        <v>100</v>
      </c>
      <c r="AM42" s="6">
        <f>100 + SUMIFS(NhatKy_ViPham!J:J, NhatKy_ViPham!E:E, "10_Tin_A", NhatKy_ViPham!F:F, B42, NhatKy_ViPham!C:C, "T22") - SUMIFS(NhatKy_ViPham!K:K, NhatKy_ViPham!E:E, "10_Tin_A", NhatKy_ViPham!F:F, B42, NhatKy_ViPham!C:C, "T22")</f>
        <v>100</v>
      </c>
      <c r="AN42" s="6">
        <f>100 + SUMIFS(NhatKy_ViPham!J:J, NhatKy_ViPham!E:E, "10_Tin_A", NhatKy_ViPham!F:F, B42, NhatKy_ViPham!C:C, "T23") - SUMIFS(NhatKy_ViPham!K:K, NhatKy_ViPham!E:E, "10_Tin_A", NhatKy_ViPham!F:F, B42, NhatKy_ViPham!C:C, "T23")</f>
        <v>100</v>
      </c>
      <c r="AO42" s="6">
        <f>100 + SUMIFS(NhatKy_ViPham!J:J, NhatKy_ViPham!E:E, "10_Tin_A", NhatKy_ViPham!F:F, B42, NhatKy_ViPham!C:C, "T24") - SUMIFS(NhatKy_ViPham!K:K, NhatKy_ViPham!E:E, "10_Tin_A", NhatKy_ViPham!F:F, B42, NhatKy_ViPham!C:C, "T24")</f>
        <v>100</v>
      </c>
      <c r="AP42" s="6">
        <f>100 + SUMIFS(NhatKy_ViPham!J:J, NhatKy_ViPham!E:E, "10_Tin_A", NhatKy_ViPham!F:F, B42, NhatKy_ViPham!C:C, "T25") - SUMIFS(NhatKy_ViPham!K:K, NhatKy_ViPham!E:E, "10_Tin_A", NhatKy_ViPham!F:F, B42, NhatKy_ViPham!C:C, "T25")</f>
        <v>100</v>
      </c>
      <c r="AQ42" s="6">
        <f>100 + SUMIFS(NhatKy_ViPham!J:J, NhatKy_ViPham!E:E, "10_Tin_A", NhatKy_ViPham!F:F, B42, NhatKy_ViPham!C:C, "T26") - SUMIFS(NhatKy_ViPham!K:K, NhatKy_ViPham!E:E, "10_Tin_A", NhatKy_ViPham!F:F, B42, NhatKy_ViPham!C:C, "T26")</f>
        <v>100</v>
      </c>
      <c r="AR42" s="6">
        <f>100 + SUMIFS(NhatKy_ViPham!J:J, NhatKy_ViPham!E:E, "10_Tin_A", NhatKy_ViPham!F:F, B42, NhatKy_ViPham!C:C, "T27") - SUMIFS(NhatKy_ViPham!K:K, NhatKy_ViPham!E:E, "10_Tin_A", NhatKy_ViPham!F:F, B42, NhatKy_ViPham!C:C, "T27")</f>
        <v>100</v>
      </c>
      <c r="AS42" s="6">
        <f>100 + SUMIFS(NhatKy_ViPham!J:J, NhatKy_ViPham!E:E, "10_Tin_A", NhatKy_ViPham!F:F, B42, NhatKy_ViPham!C:C, "T28") - SUMIFS(NhatKy_ViPham!K:K, NhatKy_ViPham!E:E, "10_Tin_A", NhatKy_ViPham!F:F, B42, NhatKy_ViPham!C:C, "T28")</f>
        <v>100</v>
      </c>
      <c r="AT42" s="6">
        <f>100 + SUMIFS(NhatKy_ViPham!J:J, NhatKy_ViPham!E:E, "10_Tin_A", NhatKy_ViPham!F:F, B42, NhatKy_ViPham!C:C, "T29") - SUMIFS(NhatKy_ViPham!K:K, NhatKy_ViPham!E:E, "10_Tin_A", NhatKy_ViPham!F:F, B42, NhatKy_ViPham!C:C, "T29")</f>
        <v>100</v>
      </c>
      <c r="AU42" s="6">
        <f>100 + SUMIFS(NhatKy_ViPham!J:J, NhatKy_ViPham!E:E, "10_Tin_A", NhatKy_ViPham!F:F, B42, NhatKy_ViPham!C:C, "T30") - SUMIFS(NhatKy_ViPham!K:K, NhatKy_ViPham!E:E, "10_Tin_A", NhatKy_ViPham!F:F, B42, NhatKy_ViPham!C:C, "T30")</f>
        <v>100</v>
      </c>
      <c r="AV42" s="6">
        <f>100 + SUMIFS(NhatKy_ViPham!J:J, NhatKy_ViPham!E:E, "10_Tin_A", NhatKy_ViPham!F:F, B42, NhatKy_ViPham!C:C, "T31") - SUMIFS(NhatKy_ViPham!K:K, NhatKy_ViPham!E:E, "10_Tin_A", NhatKy_ViPham!F:F, B42, NhatKy_ViPham!C:C, "T31")</f>
        <v>100</v>
      </c>
      <c r="AW42" s="6">
        <f>100 + SUMIFS(NhatKy_ViPham!J:J, NhatKy_ViPham!E:E, "10_Tin_A", NhatKy_ViPham!F:F, B42, NhatKy_ViPham!C:C, "T32") - SUMIFS(NhatKy_ViPham!K:K, NhatKy_ViPham!E:E, "10_Tin_A", NhatKy_ViPham!F:F, B42, NhatKy_ViPham!C:C, "T32")</f>
        <v>100</v>
      </c>
      <c r="AX42" s="6">
        <f>100 + SUMIFS(NhatKy_ViPham!J:J, NhatKy_ViPham!E:E, "10_Tin_A", NhatKy_ViPham!F:F, B42, NhatKy_ViPham!C:C, "T33") - SUMIFS(NhatKy_ViPham!K:K, NhatKy_ViPham!E:E, "10_Tin_A", NhatKy_ViPham!F:F, B42, NhatKy_ViPham!C:C, "T33")</f>
        <v>100</v>
      </c>
      <c r="AY42" s="6">
        <f>100 + SUMIFS(NhatKy_ViPham!J:J, NhatKy_ViPham!E:E, "10_Tin_A", NhatKy_ViPham!F:F, B42, NhatKy_ViPham!C:C, "T34") - SUMIFS(NhatKy_ViPham!K:K, NhatKy_ViPham!E:E, "10_Tin_A", NhatKy_ViPham!F:F, B42, NhatKy_ViPham!C:C, "T34")</f>
        <v>100</v>
      </c>
      <c r="AZ42" s="6">
        <f>100 + SUMIFS(NhatKy_ViPham!J:J, NhatKy_ViPham!E:E, "10_Tin_A", NhatKy_ViPham!F:F, B42, NhatKy_ViPham!C:C, "T35") - SUMIFS(NhatKy_ViPham!K:K, NhatKy_ViPham!E:E, "10_Tin_A", NhatKy_ViPham!F:F, B42, NhatKy_ViPham!C:C, "T35")</f>
        <v>100</v>
      </c>
      <c r="BA42" s="12">
        <f t="shared" si="0"/>
        <v>100</v>
      </c>
      <c r="BB42" s="11" t="s">
        <v>430</v>
      </c>
      <c r="BC42" s="16" t="str">
        <f t="shared" si="1"/>
        <v>Tốt</v>
      </c>
      <c r="BD42" s="15" t="str">
        <f t="shared" si="2"/>
        <v>🟢 BÌNH THƯỜNG</v>
      </c>
    </row>
  </sheetData>
  <mergeCells count="42">
    <mergeCell ref="A4:B4"/>
    <mergeCell ref="G4:H4"/>
    <mergeCell ref="BB7:BB8"/>
    <mergeCell ref="I4:J4"/>
    <mergeCell ref="BD7:BD8"/>
    <mergeCell ref="B7:B8"/>
    <mergeCell ref="F7:F8"/>
    <mergeCell ref="L7:L8"/>
    <mergeCell ref="K4:L4"/>
    <mergeCell ref="N7:N8"/>
    <mergeCell ref="BC7:BC8"/>
    <mergeCell ref="C4:D4"/>
    <mergeCell ref="AX7:AZ7"/>
    <mergeCell ref="E4:F4"/>
    <mergeCell ref="D7:D8"/>
    <mergeCell ref="AT7:AW7"/>
    <mergeCell ref="AH7:AK7"/>
    <mergeCell ref="BA7:BA8"/>
    <mergeCell ref="M7:M8"/>
    <mergeCell ref="AP7:AS7"/>
    <mergeCell ref="AL7:AO7"/>
    <mergeCell ref="O7:O8"/>
    <mergeCell ref="Q7:Q8"/>
    <mergeCell ref="R7:U7"/>
    <mergeCell ref="Z7:AC7"/>
    <mergeCell ref="V7:Y7"/>
    <mergeCell ref="P7:P8"/>
    <mergeCell ref="A7:A8"/>
    <mergeCell ref="G7:G8"/>
    <mergeCell ref="I7:I8"/>
    <mergeCell ref="A5:B5"/>
    <mergeCell ref="AD7:AG7"/>
    <mergeCell ref="I5:J5"/>
    <mergeCell ref="E7:E8"/>
    <mergeCell ref="K7:K8"/>
    <mergeCell ref="E5:F5"/>
    <mergeCell ref="K5:L5"/>
    <mergeCell ref="H7:H8"/>
    <mergeCell ref="J7:J8"/>
    <mergeCell ref="G5:H5"/>
    <mergeCell ref="C7:C8"/>
    <mergeCell ref="C5:D5"/>
  </mergeCells>
  <dataValidations count="1">
    <dataValidation type="list" allowBlank="1" sqref="E9:E42 BB9:BB42" xr:uid="{00000000-0002-0000-0C00-000000000000}">
      <formula1>"Không,Có"</formula1>
    </dataValidation>
  </dataValidations>
  <hyperlinks>
    <hyperlink ref="AX1" location="'TOC_HuongDan'!A1" display="🏠 về Mục Lục" xr:uid="{00000000-0004-0000-0C00-000000000000}"/>
    <hyperlink ref="AX2" location="'NhatKy_ViPham'!A4" display="📋 Nhật Ký Vi Phạm Lớp 10_Tin_A" xr:uid="{00000000-0004-0000-0C00-000001000000}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D43"/>
  <sheetViews>
    <sheetView showGridLines="0" workbookViewId="0"/>
  </sheetViews>
  <sheetFormatPr defaultRowHeight="15" x14ac:dyDescent="0.25"/>
  <cols>
    <col min="1" max="1" width="6" customWidth="1"/>
    <col min="2" max="2" width="25" customWidth="1"/>
    <col min="3" max="3" width="12" customWidth="1"/>
    <col min="4" max="5" width="10" customWidth="1"/>
    <col min="6" max="17" width="16" customWidth="1"/>
    <col min="18" max="52" width="7" customWidth="1"/>
    <col min="53" max="55" width="14" customWidth="1"/>
    <col min="56" max="56" width="22" customWidth="1"/>
  </cols>
  <sheetData>
    <row r="1" spans="1:56" ht="21" x14ac:dyDescent="0.35">
      <c r="A1" s="1" t="s">
        <v>908</v>
      </c>
      <c r="AX1" s="8" t="s">
        <v>358</v>
      </c>
    </row>
    <row r="2" spans="1:56" x14ac:dyDescent="0.25">
      <c r="A2" s="2" t="s">
        <v>909</v>
      </c>
      <c r="AX2" s="8" t="s">
        <v>910</v>
      </c>
    </row>
    <row r="4" spans="1:56" x14ac:dyDescent="0.25">
      <c r="A4" s="55" t="s">
        <v>361</v>
      </c>
      <c r="B4" s="50"/>
      <c r="C4" s="55" t="s">
        <v>362</v>
      </c>
      <c r="D4" s="50"/>
      <c r="E4" s="55" t="s">
        <v>363</v>
      </c>
      <c r="F4" s="50"/>
      <c r="G4" s="55" t="s">
        <v>364</v>
      </c>
      <c r="H4" s="50"/>
      <c r="I4" s="55" t="s">
        <v>365</v>
      </c>
      <c r="J4" s="50"/>
      <c r="K4" s="55" t="s">
        <v>366</v>
      </c>
      <c r="L4" s="50"/>
    </row>
    <row r="5" spans="1:56" x14ac:dyDescent="0.25">
      <c r="A5" s="49">
        <f>COUNTA(A9:A43)</f>
        <v>35</v>
      </c>
      <c r="B5" s="50"/>
      <c r="C5" s="53">
        <f>COUNTIF(BC9:BC43, "Tốt")</f>
        <v>35</v>
      </c>
      <c r="D5" s="50"/>
      <c r="E5" s="49">
        <f>COUNTIF(BC9:BC43, "Khá")</f>
        <v>0</v>
      </c>
      <c r="F5" s="50"/>
      <c r="G5" s="49">
        <f>COUNTIF(BC9:BC43, "Đạt")</f>
        <v>0</v>
      </c>
      <c r="H5" s="50"/>
      <c r="I5" s="52">
        <f>COUNTIF(BC9:BC43, "Chưa đạt")</f>
        <v>0</v>
      </c>
      <c r="J5" s="50"/>
      <c r="K5" s="53">
        <f>ROUND(AVERAGE(BA9:BA43), 1)</f>
        <v>100</v>
      </c>
      <c r="L5" s="50"/>
    </row>
    <row r="7" spans="1:56" x14ac:dyDescent="0.25">
      <c r="A7" s="46" t="s">
        <v>3</v>
      </c>
      <c r="B7" s="46" t="s">
        <v>303</v>
      </c>
      <c r="C7" s="46" t="s">
        <v>367</v>
      </c>
      <c r="D7" s="46" t="s">
        <v>368</v>
      </c>
      <c r="E7" s="46" t="s">
        <v>369</v>
      </c>
      <c r="F7" s="48" t="s">
        <v>370</v>
      </c>
      <c r="G7" s="48" t="s">
        <v>371</v>
      </c>
      <c r="H7" s="48" t="s">
        <v>372</v>
      </c>
      <c r="I7" s="48" t="s">
        <v>373</v>
      </c>
      <c r="J7" s="48" t="s">
        <v>374</v>
      </c>
      <c r="K7" s="48" t="s">
        <v>375</v>
      </c>
      <c r="L7" s="48" t="s">
        <v>376</v>
      </c>
      <c r="M7" s="48" t="s">
        <v>377</v>
      </c>
      <c r="N7" s="48" t="s">
        <v>378</v>
      </c>
      <c r="O7" s="48" t="s">
        <v>379</v>
      </c>
      <c r="P7" s="54" t="s">
        <v>380</v>
      </c>
      <c r="Q7" s="48" t="s">
        <v>381</v>
      </c>
      <c r="R7" s="46" t="s">
        <v>382</v>
      </c>
      <c r="S7" s="51"/>
      <c r="T7" s="51"/>
      <c r="U7" s="51"/>
      <c r="V7" s="46" t="s">
        <v>383</v>
      </c>
      <c r="W7" s="51"/>
      <c r="X7" s="51"/>
      <c r="Y7" s="51"/>
      <c r="Z7" s="46" t="s">
        <v>384</v>
      </c>
      <c r="AA7" s="51"/>
      <c r="AB7" s="51"/>
      <c r="AC7" s="51"/>
      <c r="AD7" s="46" t="s">
        <v>385</v>
      </c>
      <c r="AE7" s="51"/>
      <c r="AF7" s="51"/>
      <c r="AG7" s="51"/>
      <c r="AH7" s="46" t="s">
        <v>386</v>
      </c>
      <c r="AI7" s="51"/>
      <c r="AJ7" s="51"/>
      <c r="AK7" s="51"/>
      <c r="AL7" s="46" t="s">
        <v>387</v>
      </c>
      <c r="AM7" s="51"/>
      <c r="AN7" s="51"/>
      <c r="AO7" s="51"/>
      <c r="AP7" s="46" t="s">
        <v>388</v>
      </c>
      <c r="AQ7" s="51"/>
      <c r="AR7" s="51"/>
      <c r="AS7" s="51"/>
      <c r="AT7" s="46" t="s">
        <v>389</v>
      </c>
      <c r="AU7" s="51"/>
      <c r="AV7" s="51"/>
      <c r="AW7" s="51"/>
      <c r="AX7" s="46" t="s">
        <v>390</v>
      </c>
      <c r="AY7" s="51"/>
      <c r="AZ7" s="51"/>
      <c r="BA7" s="46" t="s">
        <v>391</v>
      </c>
      <c r="BB7" s="46" t="s">
        <v>392</v>
      </c>
      <c r="BC7" s="46" t="s">
        <v>393</v>
      </c>
      <c r="BD7" s="46" t="s">
        <v>394</v>
      </c>
    </row>
    <row r="8" spans="1:56" x14ac:dyDescent="0.25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9" t="s">
        <v>311</v>
      </c>
      <c r="S8" s="9" t="s">
        <v>348</v>
      </c>
      <c r="T8" s="9" t="s">
        <v>395</v>
      </c>
      <c r="U8" s="9" t="s">
        <v>396</v>
      </c>
      <c r="V8" s="9" t="s">
        <v>397</v>
      </c>
      <c r="W8" s="9" t="s">
        <v>398</v>
      </c>
      <c r="X8" s="9" t="s">
        <v>399</v>
      </c>
      <c r="Y8" s="9" t="s">
        <v>400</v>
      </c>
      <c r="Z8" s="9" t="s">
        <v>401</v>
      </c>
      <c r="AA8" s="9" t="s">
        <v>402</v>
      </c>
      <c r="AB8" s="9" t="s">
        <v>403</v>
      </c>
      <c r="AC8" s="9" t="s">
        <v>404</v>
      </c>
      <c r="AD8" s="9" t="s">
        <v>405</v>
      </c>
      <c r="AE8" s="9" t="s">
        <v>406</v>
      </c>
      <c r="AF8" s="9" t="s">
        <v>407</v>
      </c>
      <c r="AG8" s="9" t="s">
        <v>408</v>
      </c>
      <c r="AH8" s="9" t="s">
        <v>409</v>
      </c>
      <c r="AI8" s="9" t="s">
        <v>410</v>
      </c>
      <c r="AJ8" s="9" t="s">
        <v>411</v>
      </c>
      <c r="AK8" s="9" t="s">
        <v>412</v>
      </c>
      <c r="AL8" s="9" t="s">
        <v>413</v>
      </c>
      <c r="AM8" s="9" t="s">
        <v>414</v>
      </c>
      <c r="AN8" s="9" t="s">
        <v>415</v>
      </c>
      <c r="AO8" s="9" t="s">
        <v>416</v>
      </c>
      <c r="AP8" s="9" t="s">
        <v>417</v>
      </c>
      <c r="AQ8" s="9" t="s">
        <v>418</v>
      </c>
      <c r="AR8" s="9" t="s">
        <v>419</v>
      </c>
      <c r="AS8" s="9" t="s">
        <v>420</v>
      </c>
      <c r="AT8" s="9" t="s">
        <v>421</v>
      </c>
      <c r="AU8" s="9" t="s">
        <v>422</v>
      </c>
      <c r="AV8" s="9" t="s">
        <v>423</v>
      </c>
      <c r="AW8" s="9" t="s">
        <v>424</v>
      </c>
      <c r="AX8" s="9" t="s">
        <v>425</v>
      </c>
      <c r="AY8" s="9" t="s">
        <v>426</v>
      </c>
      <c r="AZ8" s="9" t="s">
        <v>427</v>
      </c>
      <c r="BA8" s="47"/>
      <c r="BB8" s="47"/>
      <c r="BC8" s="47"/>
      <c r="BD8" s="47"/>
    </row>
    <row r="9" spans="1:56" x14ac:dyDescent="0.25">
      <c r="A9" s="4">
        <v>1</v>
      </c>
      <c r="B9" s="10" t="s">
        <v>911</v>
      </c>
      <c r="C9" s="4" t="s">
        <v>912</v>
      </c>
      <c r="D9" s="4" t="s">
        <v>435</v>
      </c>
      <c r="E9" s="11" t="s">
        <v>430</v>
      </c>
      <c r="F9" s="7">
        <f>SUMIFS(NhatKy_ViPham!K:K, NhatKy_ViPham!E:E, "10_Tin_B", NhatKy_ViPham!F:F, B9, NhatKy_ViPham!H:H, "L01")</f>
        <v>0</v>
      </c>
      <c r="G9" s="7">
        <f>SUMIFS(NhatKy_ViPham!K:K, NhatKy_ViPham!E:E, "10_Tin_B", NhatKy_ViPham!F:F, B9, NhatKy_ViPham!H:H, "L02")</f>
        <v>0</v>
      </c>
      <c r="H9" s="7">
        <f>SUMIFS(NhatKy_ViPham!K:K, NhatKy_ViPham!E:E, "10_Tin_B", NhatKy_ViPham!F:F, B9, NhatKy_ViPham!H:H, "L03")</f>
        <v>0</v>
      </c>
      <c r="I9" s="7">
        <f>SUMIFS(NhatKy_ViPham!K:K, NhatKy_ViPham!E:E, "10_Tin_B", NhatKy_ViPham!F:F, B9, NhatKy_ViPham!H:H, "L04")</f>
        <v>0</v>
      </c>
      <c r="J9" s="7">
        <f>SUMIFS(NhatKy_ViPham!K:K, NhatKy_ViPham!E:E, "10_Tin_B", NhatKy_ViPham!F:F, B9, NhatKy_ViPham!H:H, "L05")</f>
        <v>0</v>
      </c>
      <c r="K9" s="7">
        <f>SUMIFS(NhatKy_ViPham!K:K, NhatKy_ViPham!E:E, "10_Tin_B", NhatKy_ViPham!F:F, B9, NhatKy_ViPham!H:H, "L06")</f>
        <v>0</v>
      </c>
      <c r="L9" s="7">
        <f>SUMIFS(NhatKy_ViPham!K:K, NhatKy_ViPham!E:E, "10_Tin_B", NhatKy_ViPham!F:F, B9, NhatKy_ViPham!H:H, "L07")</f>
        <v>0</v>
      </c>
      <c r="M9" s="7">
        <f>SUMIFS(NhatKy_ViPham!K:K, NhatKy_ViPham!E:E, "10_Tin_B", NhatKy_ViPham!F:F, B9, NhatKy_ViPham!H:H, "L08")</f>
        <v>0</v>
      </c>
      <c r="N9" s="7">
        <f>SUMIFS(NhatKy_ViPham!K:K, NhatKy_ViPham!E:E, "10_Tin_B", NhatKy_ViPham!F:F, B9, NhatKy_ViPham!H:H, "L09")</f>
        <v>0</v>
      </c>
      <c r="O9" s="7">
        <f>SUMIFS(NhatKy_ViPham!K:K, NhatKy_ViPham!E:E, "10_Tin_B", NhatKy_ViPham!F:F, B9, NhatKy_ViPham!H:H, "L10")</f>
        <v>0</v>
      </c>
      <c r="P9" s="12">
        <f>SUMIFS(NhatKy_ViPham!J:J, NhatKy_ViPham!E:E, "10_Tin_B", NhatKy_ViPham!F:F, B9)</f>
        <v>0</v>
      </c>
      <c r="Q9" s="13">
        <f>SUMIFS(NhatKy_ViPham!K:K, NhatKy_ViPham!E:E, "10_Tin_B", NhatKy_ViPham!F:F, B9)</f>
        <v>0</v>
      </c>
      <c r="R9" s="7">
        <f>100 + SUMIFS(NhatKy_ViPham!J:J, NhatKy_ViPham!E:E, "10_Tin_B", NhatKy_ViPham!F:F, B9, NhatKy_ViPham!C:C, "T1") - SUMIFS(NhatKy_ViPham!K:K, NhatKy_ViPham!E:E, "10_Tin_B", NhatKy_ViPham!F:F, B9, NhatKy_ViPham!C:C, "T1")</f>
        <v>100</v>
      </c>
      <c r="S9" s="7">
        <f>100 + SUMIFS(NhatKy_ViPham!J:J, NhatKy_ViPham!E:E, "10_Tin_B", NhatKy_ViPham!F:F, B9, NhatKy_ViPham!C:C, "T2") - SUMIFS(NhatKy_ViPham!K:K, NhatKy_ViPham!E:E, "10_Tin_B", NhatKy_ViPham!F:F, B9, NhatKy_ViPham!C:C, "T2")</f>
        <v>100</v>
      </c>
      <c r="T9" s="7">
        <f>100 + SUMIFS(NhatKy_ViPham!J:J, NhatKy_ViPham!E:E, "10_Tin_B", NhatKy_ViPham!F:F, B9, NhatKy_ViPham!C:C, "T3") - SUMIFS(NhatKy_ViPham!K:K, NhatKy_ViPham!E:E, "10_Tin_B", NhatKy_ViPham!F:F, B9, NhatKy_ViPham!C:C, "T3")</f>
        <v>100</v>
      </c>
      <c r="U9" s="7">
        <f>100 + SUMIFS(NhatKy_ViPham!J:J, NhatKy_ViPham!E:E, "10_Tin_B", NhatKy_ViPham!F:F, B9, NhatKy_ViPham!C:C, "T4") - SUMIFS(NhatKy_ViPham!K:K, NhatKy_ViPham!E:E, "10_Tin_B", NhatKy_ViPham!F:F, B9, NhatKy_ViPham!C:C, "T4")</f>
        <v>100</v>
      </c>
      <c r="V9" s="7">
        <f>100 + SUMIFS(NhatKy_ViPham!J:J, NhatKy_ViPham!E:E, "10_Tin_B", NhatKy_ViPham!F:F, B9, NhatKy_ViPham!C:C, "T5") - SUMIFS(NhatKy_ViPham!K:K, NhatKy_ViPham!E:E, "10_Tin_B", NhatKy_ViPham!F:F, B9, NhatKy_ViPham!C:C, "T5")</f>
        <v>100</v>
      </c>
      <c r="W9" s="7">
        <f>100 + SUMIFS(NhatKy_ViPham!J:J, NhatKy_ViPham!E:E, "10_Tin_B", NhatKy_ViPham!F:F, B9, NhatKy_ViPham!C:C, "T6") - SUMIFS(NhatKy_ViPham!K:K, NhatKy_ViPham!E:E, "10_Tin_B", NhatKy_ViPham!F:F, B9, NhatKy_ViPham!C:C, "T6")</f>
        <v>100</v>
      </c>
      <c r="X9" s="7">
        <f>100 + SUMIFS(NhatKy_ViPham!J:J, NhatKy_ViPham!E:E, "10_Tin_B", NhatKy_ViPham!F:F, B9, NhatKy_ViPham!C:C, "T7") - SUMIFS(NhatKy_ViPham!K:K, NhatKy_ViPham!E:E, "10_Tin_B", NhatKy_ViPham!F:F, B9, NhatKy_ViPham!C:C, "T7")</f>
        <v>100</v>
      </c>
      <c r="Y9" s="7">
        <f>100 + SUMIFS(NhatKy_ViPham!J:J, NhatKy_ViPham!E:E, "10_Tin_B", NhatKy_ViPham!F:F, B9, NhatKy_ViPham!C:C, "T8") - SUMIFS(NhatKy_ViPham!K:K, NhatKy_ViPham!E:E, "10_Tin_B", NhatKy_ViPham!F:F, B9, NhatKy_ViPham!C:C, "T8")</f>
        <v>100</v>
      </c>
      <c r="Z9" s="7">
        <f>100 + SUMIFS(NhatKy_ViPham!J:J, NhatKy_ViPham!E:E, "10_Tin_B", NhatKy_ViPham!F:F, B9, NhatKy_ViPham!C:C, "T9") - SUMIFS(NhatKy_ViPham!K:K, NhatKy_ViPham!E:E, "10_Tin_B", NhatKy_ViPham!F:F, B9, NhatKy_ViPham!C:C, "T9")</f>
        <v>100</v>
      </c>
      <c r="AA9" s="7">
        <f>100 + SUMIFS(NhatKy_ViPham!J:J, NhatKy_ViPham!E:E, "10_Tin_B", NhatKy_ViPham!F:F, B9, NhatKy_ViPham!C:C, "T10") - SUMIFS(NhatKy_ViPham!K:K, NhatKy_ViPham!E:E, "10_Tin_B", NhatKy_ViPham!F:F, B9, NhatKy_ViPham!C:C, "T10")</f>
        <v>100</v>
      </c>
      <c r="AB9" s="7">
        <f>100 + SUMIFS(NhatKy_ViPham!J:J, NhatKy_ViPham!E:E, "10_Tin_B", NhatKy_ViPham!F:F, B9, NhatKy_ViPham!C:C, "T11") - SUMIFS(NhatKy_ViPham!K:K, NhatKy_ViPham!E:E, "10_Tin_B", NhatKy_ViPham!F:F, B9, NhatKy_ViPham!C:C, "T11")</f>
        <v>100</v>
      </c>
      <c r="AC9" s="7">
        <f>100 + SUMIFS(NhatKy_ViPham!J:J, NhatKy_ViPham!E:E, "10_Tin_B", NhatKy_ViPham!F:F, B9, NhatKy_ViPham!C:C, "T12") - SUMIFS(NhatKy_ViPham!K:K, NhatKy_ViPham!E:E, "10_Tin_B", NhatKy_ViPham!F:F, B9, NhatKy_ViPham!C:C, "T12")</f>
        <v>100</v>
      </c>
      <c r="AD9" s="7">
        <f>100 + SUMIFS(NhatKy_ViPham!J:J, NhatKy_ViPham!E:E, "10_Tin_B", NhatKy_ViPham!F:F, B9, NhatKy_ViPham!C:C, "T13") - SUMIFS(NhatKy_ViPham!K:K, NhatKy_ViPham!E:E, "10_Tin_B", NhatKy_ViPham!F:F, B9, NhatKy_ViPham!C:C, "T13")</f>
        <v>100</v>
      </c>
      <c r="AE9" s="7">
        <f>100 + SUMIFS(NhatKy_ViPham!J:J, NhatKy_ViPham!E:E, "10_Tin_B", NhatKy_ViPham!F:F, B9, NhatKy_ViPham!C:C, "T14") - SUMIFS(NhatKy_ViPham!K:K, NhatKy_ViPham!E:E, "10_Tin_B", NhatKy_ViPham!F:F, B9, NhatKy_ViPham!C:C, "T14")</f>
        <v>100</v>
      </c>
      <c r="AF9" s="7">
        <f>100 + SUMIFS(NhatKy_ViPham!J:J, NhatKy_ViPham!E:E, "10_Tin_B", NhatKy_ViPham!F:F, B9, NhatKy_ViPham!C:C, "T15") - SUMIFS(NhatKy_ViPham!K:K, NhatKy_ViPham!E:E, "10_Tin_B", NhatKy_ViPham!F:F, B9, NhatKy_ViPham!C:C, "T15")</f>
        <v>100</v>
      </c>
      <c r="AG9" s="7">
        <f>100 + SUMIFS(NhatKy_ViPham!J:J, NhatKy_ViPham!E:E, "10_Tin_B", NhatKy_ViPham!F:F, B9, NhatKy_ViPham!C:C, "T16") - SUMIFS(NhatKy_ViPham!K:K, NhatKy_ViPham!E:E, "10_Tin_B", NhatKy_ViPham!F:F, B9, NhatKy_ViPham!C:C, "T16")</f>
        <v>100</v>
      </c>
      <c r="AH9" s="7">
        <f>100 + SUMIFS(NhatKy_ViPham!J:J, NhatKy_ViPham!E:E, "10_Tin_B", NhatKy_ViPham!F:F, B9, NhatKy_ViPham!C:C, "T17") - SUMIFS(NhatKy_ViPham!K:K, NhatKy_ViPham!E:E, "10_Tin_B", NhatKy_ViPham!F:F, B9, NhatKy_ViPham!C:C, "T17")</f>
        <v>100</v>
      </c>
      <c r="AI9" s="7">
        <f>100 + SUMIFS(NhatKy_ViPham!J:J, NhatKy_ViPham!E:E, "10_Tin_B", NhatKy_ViPham!F:F, B9, NhatKy_ViPham!C:C, "T18") - SUMIFS(NhatKy_ViPham!K:K, NhatKy_ViPham!E:E, "10_Tin_B", NhatKy_ViPham!F:F, B9, NhatKy_ViPham!C:C, "T18")</f>
        <v>100</v>
      </c>
      <c r="AJ9" s="7">
        <f>100 + SUMIFS(NhatKy_ViPham!J:J, NhatKy_ViPham!E:E, "10_Tin_B", NhatKy_ViPham!F:F, B9, NhatKy_ViPham!C:C, "T19") - SUMIFS(NhatKy_ViPham!K:K, NhatKy_ViPham!E:E, "10_Tin_B", NhatKy_ViPham!F:F, B9, NhatKy_ViPham!C:C, "T19")</f>
        <v>100</v>
      </c>
      <c r="AK9" s="7">
        <f>100 + SUMIFS(NhatKy_ViPham!J:J, NhatKy_ViPham!E:E, "10_Tin_B", NhatKy_ViPham!F:F, B9, NhatKy_ViPham!C:C, "T20") - SUMIFS(NhatKy_ViPham!K:K, NhatKy_ViPham!E:E, "10_Tin_B", NhatKy_ViPham!F:F, B9, NhatKy_ViPham!C:C, "T20")</f>
        <v>100</v>
      </c>
      <c r="AL9" s="7">
        <f>100 + SUMIFS(NhatKy_ViPham!J:J, NhatKy_ViPham!E:E, "10_Tin_B", NhatKy_ViPham!F:F, B9, NhatKy_ViPham!C:C, "T21") - SUMIFS(NhatKy_ViPham!K:K, NhatKy_ViPham!E:E, "10_Tin_B", NhatKy_ViPham!F:F, B9, NhatKy_ViPham!C:C, "T21")</f>
        <v>100</v>
      </c>
      <c r="AM9" s="7">
        <f>100 + SUMIFS(NhatKy_ViPham!J:J, NhatKy_ViPham!E:E, "10_Tin_B", NhatKy_ViPham!F:F, B9, NhatKy_ViPham!C:C, "T22") - SUMIFS(NhatKy_ViPham!K:K, NhatKy_ViPham!E:E, "10_Tin_B", NhatKy_ViPham!F:F, B9, NhatKy_ViPham!C:C, "T22")</f>
        <v>100</v>
      </c>
      <c r="AN9" s="7">
        <f>100 + SUMIFS(NhatKy_ViPham!J:J, NhatKy_ViPham!E:E, "10_Tin_B", NhatKy_ViPham!F:F, B9, NhatKy_ViPham!C:C, "T23") - SUMIFS(NhatKy_ViPham!K:K, NhatKy_ViPham!E:E, "10_Tin_B", NhatKy_ViPham!F:F, B9, NhatKy_ViPham!C:C, "T23")</f>
        <v>100</v>
      </c>
      <c r="AO9" s="7">
        <f>100 + SUMIFS(NhatKy_ViPham!J:J, NhatKy_ViPham!E:E, "10_Tin_B", NhatKy_ViPham!F:F, B9, NhatKy_ViPham!C:C, "T24") - SUMIFS(NhatKy_ViPham!K:K, NhatKy_ViPham!E:E, "10_Tin_B", NhatKy_ViPham!F:F, B9, NhatKy_ViPham!C:C, "T24")</f>
        <v>100</v>
      </c>
      <c r="AP9" s="7">
        <f>100 + SUMIFS(NhatKy_ViPham!J:J, NhatKy_ViPham!E:E, "10_Tin_B", NhatKy_ViPham!F:F, B9, NhatKy_ViPham!C:C, "T25") - SUMIFS(NhatKy_ViPham!K:K, NhatKy_ViPham!E:E, "10_Tin_B", NhatKy_ViPham!F:F, B9, NhatKy_ViPham!C:C, "T25")</f>
        <v>100</v>
      </c>
      <c r="AQ9" s="7">
        <f>100 + SUMIFS(NhatKy_ViPham!J:J, NhatKy_ViPham!E:E, "10_Tin_B", NhatKy_ViPham!F:F, B9, NhatKy_ViPham!C:C, "T26") - SUMIFS(NhatKy_ViPham!K:K, NhatKy_ViPham!E:E, "10_Tin_B", NhatKy_ViPham!F:F, B9, NhatKy_ViPham!C:C, "T26")</f>
        <v>100</v>
      </c>
      <c r="AR9" s="7">
        <f>100 + SUMIFS(NhatKy_ViPham!J:J, NhatKy_ViPham!E:E, "10_Tin_B", NhatKy_ViPham!F:F, B9, NhatKy_ViPham!C:C, "T27") - SUMIFS(NhatKy_ViPham!K:K, NhatKy_ViPham!E:E, "10_Tin_B", NhatKy_ViPham!F:F, B9, NhatKy_ViPham!C:C, "T27")</f>
        <v>100</v>
      </c>
      <c r="AS9" s="7">
        <f>100 + SUMIFS(NhatKy_ViPham!J:J, NhatKy_ViPham!E:E, "10_Tin_B", NhatKy_ViPham!F:F, B9, NhatKy_ViPham!C:C, "T28") - SUMIFS(NhatKy_ViPham!K:K, NhatKy_ViPham!E:E, "10_Tin_B", NhatKy_ViPham!F:F, B9, NhatKy_ViPham!C:C, "T28")</f>
        <v>100</v>
      </c>
      <c r="AT9" s="7">
        <f>100 + SUMIFS(NhatKy_ViPham!J:J, NhatKy_ViPham!E:E, "10_Tin_B", NhatKy_ViPham!F:F, B9, NhatKy_ViPham!C:C, "T29") - SUMIFS(NhatKy_ViPham!K:K, NhatKy_ViPham!E:E, "10_Tin_B", NhatKy_ViPham!F:F, B9, NhatKy_ViPham!C:C, "T29")</f>
        <v>100</v>
      </c>
      <c r="AU9" s="7">
        <f>100 + SUMIFS(NhatKy_ViPham!J:J, NhatKy_ViPham!E:E, "10_Tin_B", NhatKy_ViPham!F:F, B9, NhatKy_ViPham!C:C, "T30") - SUMIFS(NhatKy_ViPham!K:K, NhatKy_ViPham!E:E, "10_Tin_B", NhatKy_ViPham!F:F, B9, NhatKy_ViPham!C:C, "T30")</f>
        <v>100</v>
      </c>
      <c r="AV9" s="7">
        <f>100 + SUMIFS(NhatKy_ViPham!J:J, NhatKy_ViPham!E:E, "10_Tin_B", NhatKy_ViPham!F:F, B9, NhatKy_ViPham!C:C, "T31") - SUMIFS(NhatKy_ViPham!K:K, NhatKy_ViPham!E:E, "10_Tin_B", NhatKy_ViPham!F:F, B9, NhatKy_ViPham!C:C, "T31")</f>
        <v>100</v>
      </c>
      <c r="AW9" s="7">
        <f>100 + SUMIFS(NhatKy_ViPham!J:J, NhatKy_ViPham!E:E, "10_Tin_B", NhatKy_ViPham!F:F, B9, NhatKy_ViPham!C:C, "T32") - SUMIFS(NhatKy_ViPham!K:K, NhatKy_ViPham!E:E, "10_Tin_B", NhatKy_ViPham!F:F, B9, NhatKy_ViPham!C:C, "T32")</f>
        <v>100</v>
      </c>
      <c r="AX9" s="7">
        <f>100 + SUMIFS(NhatKy_ViPham!J:J, NhatKy_ViPham!E:E, "10_Tin_B", NhatKy_ViPham!F:F, B9, NhatKy_ViPham!C:C, "T33") - SUMIFS(NhatKy_ViPham!K:K, NhatKy_ViPham!E:E, "10_Tin_B", NhatKy_ViPham!F:F, B9, NhatKy_ViPham!C:C, "T33")</f>
        <v>100</v>
      </c>
      <c r="AY9" s="7">
        <f>100 + SUMIFS(NhatKy_ViPham!J:J, NhatKy_ViPham!E:E, "10_Tin_B", NhatKy_ViPham!F:F, B9, NhatKy_ViPham!C:C, "T34") - SUMIFS(NhatKy_ViPham!K:K, NhatKy_ViPham!E:E, "10_Tin_B", NhatKy_ViPham!F:F, B9, NhatKy_ViPham!C:C, "T34")</f>
        <v>100</v>
      </c>
      <c r="AZ9" s="7">
        <f>100 + SUMIFS(NhatKy_ViPham!J:J, NhatKy_ViPham!E:E, "10_Tin_B", NhatKy_ViPham!F:F, B9, NhatKy_ViPham!C:C, "T35") - SUMIFS(NhatKy_ViPham!K:K, NhatKy_ViPham!E:E, "10_Tin_B", NhatKy_ViPham!F:F, B9, NhatKy_ViPham!C:C, "T35")</f>
        <v>100</v>
      </c>
      <c r="BA9" s="12">
        <f t="shared" ref="BA9:BA43" si="0">ROUND(AVERAGE(R9:AZ9), 1)</f>
        <v>100</v>
      </c>
      <c r="BB9" s="11" t="s">
        <v>430</v>
      </c>
      <c r="BC9" s="14" t="str">
        <f t="shared" ref="BC9:BC43" si="1">IF(BB9="Có", "Chưa đạt", IF(BA9&gt;=85, "Tốt", IF(BA9&gt;=70, "Khá", IF(BA9&gt;=50, "Đạt", "Chưa đạt"))))</f>
        <v>Tốt</v>
      </c>
      <c r="BD9" s="10" t="str">
        <f t="shared" ref="BD9:BD43" si="2">IF(BC9="Chưa đạt", "🔴 Nguy cơ CHƯA ĐẠT", IF(BC9="Đạt", "🟡 CẦN NHẮC NHỞ", "🟢 BÌNH THƯỜNG"))</f>
        <v>🟢 BÌNH THƯỜNG</v>
      </c>
    </row>
    <row r="10" spans="1:56" x14ac:dyDescent="0.25">
      <c r="A10" s="5">
        <v>2</v>
      </c>
      <c r="B10" s="15" t="s">
        <v>701</v>
      </c>
      <c r="C10" s="5" t="s">
        <v>552</v>
      </c>
      <c r="D10" s="5" t="s">
        <v>435</v>
      </c>
      <c r="E10" s="11" t="s">
        <v>430</v>
      </c>
      <c r="F10" s="6">
        <f>SUMIFS(NhatKy_ViPham!K:K, NhatKy_ViPham!E:E, "10_Tin_B", NhatKy_ViPham!F:F, B10, NhatKy_ViPham!H:H, "L01")</f>
        <v>0</v>
      </c>
      <c r="G10" s="6">
        <f>SUMIFS(NhatKy_ViPham!K:K, NhatKy_ViPham!E:E, "10_Tin_B", NhatKy_ViPham!F:F, B10, NhatKy_ViPham!H:H, "L02")</f>
        <v>0</v>
      </c>
      <c r="H10" s="6">
        <f>SUMIFS(NhatKy_ViPham!K:K, NhatKy_ViPham!E:E, "10_Tin_B", NhatKy_ViPham!F:F, B10, NhatKy_ViPham!H:H, "L03")</f>
        <v>0</v>
      </c>
      <c r="I10" s="6">
        <f>SUMIFS(NhatKy_ViPham!K:K, NhatKy_ViPham!E:E, "10_Tin_B", NhatKy_ViPham!F:F, B10, NhatKy_ViPham!H:H, "L04")</f>
        <v>0</v>
      </c>
      <c r="J10" s="6">
        <f>SUMIFS(NhatKy_ViPham!K:K, NhatKy_ViPham!E:E, "10_Tin_B", NhatKy_ViPham!F:F, B10, NhatKy_ViPham!H:H, "L05")</f>
        <v>0</v>
      </c>
      <c r="K10" s="6">
        <f>SUMIFS(NhatKy_ViPham!K:K, NhatKy_ViPham!E:E, "10_Tin_B", NhatKy_ViPham!F:F, B10, NhatKy_ViPham!H:H, "L06")</f>
        <v>0</v>
      </c>
      <c r="L10" s="6">
        <f>SUMIFS(NhatKy_ViPham!K:K, NhatKy_ViPham!E:E, "10_Tin_B", NhatKy_ViPham!F:F, B10, NhatKy_ViPham!H:H, "L07")</f>
        <v>0</v>
      </c>
      <c r="M10" s="6">
        <f>SUMIFS(NhatKy_ViPham!K:K, NhatKy_ViPham!E:E, "10_Tin_B", NhatKy_ViPham!F:F, B10, NhatKy_ViPham!H:H, "L08")</f>
        <v>0</v>
      </c>
      <c r="N10" s="6">
        <f>SUMIFS(NhatKy_ViPham!K:K, NhatKy_ViPham!E:E, "10_Tin_B", NhatKy_ViPham!F:F, B10, NhatKy_ViPham!H:H, "L09")</f>
        <v>0</v>
      </c>
      <c r="O10" s="6">
        <f>SUMIFS(NhatKy_ViPham!K:K, NhatKy_ViPham!E:E, "10_Tin_B", NhatKy_ViPham!F:F, B10, NhatKy_ViPham!H:H, "L10")</f>
        <v>0</v>
      </c>
      <c r="P10" s="12">
        <f>SUMIFS(NhatKy_ViPham!J:J, NhatKy_ViPham!E:E, "10_Tin_B", NhatKy_ViPham!F:F, B10)</f>
        <v>0</v>
      </c>
      <c r="Q10" s="13">
        <f>SUMIFS(NhatKy_ViPham!K:K, NhatKy_ViPham!E:E, "10_Tin_B", NhatKy_ViPham!F:F, B10)</f>
        <v>0</v>
      </c>
      <c r="R10" s="6">
        <f>100 + SUMIFS(NhatKy_ViPham!J:J, NhatKy_ViPham!E:E, "10_Tin_B", NhatKy_ViPham!F:F, B10, NhatKy_ViPham!C:C, "T1") - SUMIFS(NhatKy_ViPham!K:K, NhatKy_ViPham!E:E, "10_Tin_B", NhatKy_ViPham!F:F, B10, NhatKy_ViPham!C:C, "T1")</f>
        <v>100</v>
      </c>
      <c r="S10" s="6">
        <f>100 + SUMIFS(NhatKy_ViPham!J:J, NhatKy_ViPham!E:E, "10_Tin_B", NhatKy_ViPham!F:F, B10, NhatKy_ViPham!C:C, "T2") - SUMIFS(NhatKy_ViPham!K:K, NhatKy_ViPham!E:E, "10_Tin_B", NhatKy_ViPham!F:F, B10, NhatKy_ViPham!C:C, "T2")</f>
        <v>100</v>
      </c>
      <c r="T10" s="6">
        <f>100 + SUMIFS(NhatKy_ViPham!J:J, NhatKy_ViPham!E:E, "10_Tin_B", NhatKy_ViPham!F:F, B10, NhatKy_ViPham!C:C, "T3") - SUMIFS(NhatKy_ViPham!K:K, NhatKy_ViPham!E:E, "10_Tin_B", NhatKy_ViPham!F:F, B10, NhatKy_ViPham!C:C, "T3")</f>
        <v>100</v>
      </c>
      <c r="U10" s="6">
        <f>100 + SUMIFS(NhatKy_ViPham!J:J, NhatKy_ViPham!E:E, "10_Tin_B", NhatKy_ViPham!F:F, B10, NhatKy_ViPham!C:C, "T4") - SUMIFS(NhatKy_ViPham!K:K, NhatKy_ViPham!E:E, "10_Tin_B", NhatKy_ViPham!F:F, B10, NhatKy_ViPham!C:C, "T4")</f>
        <v>100</v>
      </c>
      <c r="V10" s="6">
        <f>100 + SUMIFS(NhatKy_ViPham!J:J, NhatKy_ViPham!E:E, "10_Tin_B", NhatKy_ViPham!F:F, B10, NhatKy_ViPham!C:C, "T5") - SUMIFS(NhatKy_ViPham!K:K, NhatKy_ViPham!E:E, "10_Tin_B", NhatKy_ViPham!F:F, B10, NhatKy_ViPham!C:C, "T5")</f>
        <v>100</v>
      </c>
      <c r="W10" s="6">
        <f>100 + SUMIFS(NhatKy_ViPham!J:J, NhatKy_ViPham!E:E, "10_Tin_B", NhatKy_ViPham!F:F, B10, NhatKy_ViPham!C:C, "T6") - SUMIFS(NhatKy_ViPham!K:K, NhatKy_ViPham!E:E, "10_Tin_B", NhatKy_ViPham!F:F, B10, NhatKy_ViPham!C:C, "T6")</f>
        <v>100</v>
      </c>
      <c r="X10" s="6">
        <f>100 + SUMIFS(NhatKy_ViPham!J:J, NhatKy_ViPham!E:E, "10_Tin_B", NhatKy_ViPham!F:F, B10, NhatKy_ViPham!C:C, "T7") - SUMIFS(NhatKy_ViPham!K:K, NhatKy_ViPham!E:E, "10_Tin_B", NhatKy_ViPham!F:F, B10, NhatKy_ViPham!C:C, "T7")</f>
        <v>100</v>
      </c>
      <c r="Y10" s="6">
        <f>100 + SUMIFS(NhatKy_ViPham!J:J, NhatKy_ViPham!E:E, "10_Tin_B", NhatKy_ViPham!F:F, B10, NhatKy_ViPham!C:C, "T8") - SUMIFS(NhatKy_ViPham!K:K, NhatKy_ViPham!E:E, "10_Tin_B", NhatKy_ViPham!F:F, B10, NhatKy_ViPham!C:C, "T8")</f>
        <v>100</v>
      </c>
      <c r="Z10" s="6">
        <f>100 + SUMIFS(NhatKy_ViPham!J:J, NhatKy_ViPham!E:E, "10_Tin_B", NhatKy_ViPham!F:F, B10, NhatKy_ViPham!C:C, "T9") - SUMIFS(NhatKy_ViPham!K:K, NhatKy_ViPham!E:E, "10_Tin_B", NhatKy_ViPham!F:F, B10, NhatKy_ViPham!C:C, "T9")</f>
        <v>100</v>
      </c>
      <c r="AA10" s="6">
        <f>100 + SUMIFS(NhatKy_ViPham!J:J, NhatKy_ViPham!E:E, "10_Tin_B", NhatKy_ViPham!F:F, B10, NhatKy_ViPham!C:C, "T10") - SUMIFS(NhatKy_ViPham!K:K, NhatKy_ViPham!E:E, "10_Tin_B", NhatKy_ViPham!F:F, B10, NhatKy_ViPham!C:C, "T10")</f>
        <v>100</v>
      </c>
      <c r="AB10" s="6">
        <f>100 + SUMIFS(NhatKy_ViPham!J:J, NhatKy_ViPham!E:E, "10_Tin_B", NhatKy_ViPham!F:F, B10, NhatKy_ViPham!C:C, "T11") - SUMIFS(NhatKy_ViPham!K:K, NhatKy_ViPham!E:E, "10_Tin_B", NhatKy_ViPham!F:F, B10, NhatKy_ViPham!C:C, "T11")</f>
        <v>100</v>
      </c>
      <c r="AC10" s="6">
        <f>100 + SUMIFS(NhatKy_ViPham!J:J, NhatKy_ViPham!E:E, "10_Tin_B", NhatKy_ViPham!F:F, B10, NhatKy_ViPham!C:C, "T12") - SUMIFS(NhatKy_ViPham!K:K, NhatKy_ViPham!E:E, "10_Tin_B", NhatKy_ViPham!F:F, B10, NhatKy_ViPham!C:C, "T12")</f>
        <v>100</v>
      </c>
      <c r="AD10" s="6">
        <f>100 + SUMIFS(NhatKy_ViPham!J:J, NhatKy_ViPham!E:E, "10_Tin_B", NhatKy_ViPham!F:F, B10, NhatKy_ViPham!C:C, "T13") - SUMIFS(NhatKy_ViPham!K:K, NhatKy_ViPham!E:E, "10_Tin_B", NhatKy_ViPham!F:F, B10, NhatKy_ViPham!C:C, "T13")</f>
        <v>100</v>
      </c>
      <c r="AE10" s="6">
        <f>100 + SUMIFS(NhatKy_ViPham!J:J, NhatKy_ViPham!E:E, "10_Tin_B", NhatKy_ViPham!F:F, B10, NhatKy_ViPham!C:C, "T14") - SUMIFS(NhatKy_ViPham!K:K, NhatKy_ViPham!E:E, "10_Tin_B", NhatKy_ViPham!F:F, B10, NhatKy_ViPham!C:C, "T14")</f>
        <v>100</v>
      </c>
      <c r="AF10" s="6">
        <f>100 + SUMIFS(NhatKy_ViPham!J:J, NhatKy_ViPham!E:E, "10_Tin_B", NhatKy_ViPham!F:F, B10, NhatKy_ViPham!C:C, "T15") - SUMIFS(NhatKy_ViPham!K:K, NhatKy_ViPham!E:E, "10_Tin_B", NhatKy_ViPham!F:F, B10, NhatKy_ViPham!C:C, "T15")</f>
        <v>100</v>
      </c>
      <c r="AG10" s="6">
        <f>100 + SUMIFS(NhatKy_ViPham!J:J, NhatKy_ViPham!E:E, "10_Tin_B", NhatKy_ViPham!F:F, B10, NhatKy_ViPham!C:C, "T16") - SUMIFS(NhatKy_ViPham!K:K, NhatKy_ViPham!E:E, "10_Tin_B", NhatKy_ViPham!F:F, B10, NhatKy_ViPham!C:C, "T16")</f>
        <v>100</v>
      </c>
      <c r="AH10" s="6">
        <f>100 + SUMIFS(NhatKy_ViPham!J:J, NhatKy_ViPham!E:E, "10_Tin_B", NhatKy_ViPham!F:F, B10, NhatKy_ViPham!C:C, "T17") - SUMIFS(NhatKy_ViPham!K:K, NhatKy_ViPham!E:E, "10_Tin_B", NhatKy_ViPham!F:F, B10, NhatKy_ViPham!C:C, "T17")</f>
        <v>100</v>
      </c>
      <c r="AI10" s="6">
        <f>100 + SUMIFS(NhatKy_ViPham!J:J, NhatKy_ViPham!E:E, "10_Tin_B", NhatKy_ViPham!F:F, B10, NhatKy_ViPham!C:C, "T18") - SUMIFS(NhatKy_ViPham!K:K, NhatKy_ViPham!E:E, "10_Tin_B", NhatKy_ViPham!F:F, B10, NhatKy_ViPham!C:C, "T18")</f>
        <v>100</v>
      </c>
      <c r="AJ10" s="6">
        <f>100 + SUMIFS(NhatKy_ViPham!J:J, NhatKy_ViPham!E:E, "10_Tin_B", NhatKy_ViPham!F:F, B10, NhatKy_ViPham!C:C, "T19") - SUMIFS(NhatKy_ViPham!K:K, NhatKy_ViPham!E:E, "10_Tin_B", NhatKy_ViPham!F:F, B10, NhatKy_ViPham!C:C, "T19")</f>
        <v>100</v>
      </c>
      <c r="AK10" s="6">
        <f>100 + SUMIFS(NhatKy_ViPham!J:J, NhatKy_ViPham!E:E, "10_Tin_B", NhatKy_ViPham!F:F, B10, NhatKy_ViPham!C:C, "T20") - SUMIFS(NhatKy_ViPham!K:K, NhatKy_ViPham!E:E, "10_Tin_B", NhatKy_ViPham!F:F, B10, NhatKy_ViPham!C:C, "T20")</f>
        <v>100</v>
      </c>
      <c r="AL10" s="6">
        <f>100 + SUMIFS(NhatKy_ViPham!J:J, NhatKy_ViPham!E:E, "10_Tin_B", NhatKy_ViPham!F:F, B10, NhatKy_ViPham!C:C, "T21") - SUMIFS(NhatKy_ViPham!K:K, NhatKy_ViPham!E:E, "10_Tin_B", NhatKy_ViPham!F:F, B10, NhatKy_ViPham!C:C, "T21")</f>
        <v>100</v>
      </c>
      <c r="AM10" s="6">
        <f>100 + SUMIFS(NhatKy_ViPham!J:J, NhatKy_ViPham!E:E, "10_Tin_B", NhatKy_ViPham!F:F, B10, NhatKy_ViPham!C:C, "T22") - SUMIFS(NhatKy_ViPham!K:K, NhatKy_ViPham!E:E, "10_Tin_B", NhatKy_ViPham!F:F, B10, NhatKy_ViPham!C:C, "T22")</f>
        <v>100</v>
      </c>
      <c r="AN10" s="6">
        <f>100 + SUMIFS(NhatKy_ViPham!J:J, NhatKy_ViPham!E:E, "10_Tin_B", NhatKy_ViPham!F:F, B10, NhatKy_ViPham!C:C, "T23") - SUMIFS(NhatKy_ViPham!K:K, NhatKy_ViPham!E:E, "10_Tin_B", NhatKy_ViPham!F:F, B10, NhatKy_ViPham!C:C, "T23")</f>
        <v>100</v>
      </c>
      <c r="AO10" s="6">
        <f>100 + SUMIFS(NhatKy_ViPham!J:J, NhatKy_ViPham!E:E, "10_Tin_B", NhatKy_ViPham!F:F, B10, NhatKy_ViPham!C:C, "T24") - SUMIFS(NhatKy_ViPham!K:K, NhatKy_ViPham!E:E, "10_Tin_B", NhatKy_ViPham!F:F, B10, NhatKy_ViPham!C:C, "T24")</f>
        <v>100</v>
      </c>
      <c r="AP10" s="6">
        <f>100 + SUMIFS(NhatKy_ViPham!J:J, NhatKy_ViPham!E:E, "10_Tin_B", NhatKy_ViPham!F:F, B10, NhatKy_ViPham!C:C, "T25") - SUMIFS(NhatKy_ViPham!K:K, NhatKy_ViPham!E:E, "10_Tin_B", NhatKy_ViPham!F:F, B10, NhatKy_ViPham!C:C, "T25")</f>
        <v>100</v>
      </c>
      <c r="AQ10" s="6">
        <f>100 + SUMIFS(NhatKy_ViPham!J:J, NhatKy_ViPham!E:E, "10_Tin_B", NhatKy_ViPham!F:F, B10, NhatKy_ViPham!C:C, "T26") - SUMIFS(NhatKy_ViPham!K:K, NhatKy_ViPham!E:E, "10_Tin_B", NhatKy_ViPham!F:F, B10, NhatKy_ViPham!C:C, "T26")</f>
        <v>100</v>
      </c>
      <c r="AR10" s="6">
        <f>100 + SUMIFS(NhatKy_ViPham!J:J, NhatKy_ViPham!E:E, "10_Tin_B", NhatKy_ViPham!F:F, B10, NhatKy_ViPham!C:C, "T27") - SUMIFS(NhatKy_ViPham!K:K, NhatKy_ViPham!E:E, "10_Tin_B", NhatKy_ViPham!F:F, B10, NhatKy_ViPham!C:C, "T27")</f>
        <v>100</v>
      </c>
      <c r="AS10" s="6">
        <f>100 + SUMIFS(NhatKy_ViPham!J:J, NhatKy_ViPham!E:E, "10_Tin_B", NhatKy_ViPham!F:F, B10, NhatKy_ViPham!C:C, "T28") - SUMIFS(NhatKy_ViPham!K:K, NhatKy_ViPham!E:E, "10_Tin_B", NhatKy_ViPham!F:F, B10, NhatKy_ViPham!C:C, "T28")</f>
        <v>100</v>
      </c>
      <c r="AT10" s="6">
        <f>100 + SUMIFS(NhatKy_ViPham!J:J, NhatKy_ViPham!E:E, "10_Tin_B", NhatKy_ViPham!F:F, B10, NhatKy_ViPham!C:C, "T29") - SUMIFS(NhatKy_ViPham!K:K, NhatKy_ViPham!E:E, "10_Tin_B", NhatKy_ViPham!F:F, B10, NhatKy_ViPham!C:C, "T29")</f>
        <v>100</v>
      </c>
      <c r="AU10" s="6">
        <f>100 + SUMIFS(NhatKy_ViPham!J:J, NhatKy_ViPham!E:E, "10_Tin_B", NhatKy_ViPham!F:F, B10, NhatKy_ViPham!C:C, "T30") - SUMIFS(NhatKy_ViPham!K:K, NhatKy_ViPham!E:E, "10_Tin_B", NhatKy_ViPham!F:F, B10, NhatKy_ViPham!C:C, "T30")</f>
        <v>100</v>
      </c>
      <c r="AV10" s="6">
        <f>100 + SUMIFS(NhatKy_ViPham!J:J, NhatKy_ViPham!E:E, "10_Tin_B", NhatKy_ViPham!F:F, B10, NhatKy_ViPham!C:C, "T31") - SUMIFS(NhatKy_ViPham!K:K, NhatKy_ViPham!E:E, "10_Tin_B", NhatKy_ViPham!F:F, B10, NhatKy_ViPham!C:C, "T31")</f>
        <v>100</v>
      </c>
      <c r="AW10" s="6">
        <f>100 + SUMIFS(NhatKy_ViPham!J:J, NhatKy_ViPham!E:E, "10_Tin_B", NhatKy_ViPham!F:F, B10, NhatKy_ViPham!C:C, "T32") - SUMIFS(NhatKy_ViPham!K:K, NhatKy_ViPham!E:E, "10_Tin_B", NhatKy_ViPham!F:F, B10, NhatKy_ViPham!C:C, "T32")</f>
        <v>100</v>
      </c>
      <c r="AX10" s="6">
        <f>100 + SUMIFS(NhatKy_ViPham!J:J, NhatKy_ViPham!E:E, "10_Tin_B", NhatKy_ViPham!F:F, B10, NhatKy_ViPham!C:C, "T33") - SUMIFS(NhatKy_ViPham!K:K, NhatKy_ViPham!E:E, "10_Tin_B", NhatKy_ViPham!F:F, B10, NhatKy_ViPham!C:C, "T33")</f>
        <v>100</v>
      </c>
      <c r="AY10" s="6">
        <f>100 + SUMIFS(NhatKy_ViPham!J:J, NhatKy_ViPham!E:E, "10_Tin_B", NhatKy_ViPham!F:F, B10, NhatKy_ViPham!C:C, "T34") - SUMIFS(NhatKy_ViPham!K:K, NhatKy_ViPham!E:E, "10_Tin_B", NhatKy_ViPham!F:F, B10, NhatKy_ViPham!C:C, "T34")</f>
        <v>100</v>
      </c>
      <c r="AZ10" s="6">
        <f>100 + SUMIFS(NhatKy_ViPham!J:J, NhatKy_ViPham!E:E, "10_Tin_B", NhatKy_ViPham!F:F, B10, NhatKy_ViPham!C:C, "T35") - SUMIFS(NhatKy_ViPham!K:K, NhatKy_ViPham!E:E, "10_Tin_B", NhatKy_ViPham!F:F, B10, NhatKy_ViPham!C:C, "T35")</f>
        <v>100</v>
      </c>
      <c r="BA10" s="12">
        <f t="shared" si="0"/>
        <v>100</v>
      </c>
      <c r="BB10" s="11" t="s">
        <v>430</v>
      </c>
      <c r="BC10" s="16" t="str">
        <f t="shared" si="1"/>
        <v>Tốt</v>
      </c>
      <c r="BD10" s="15" t="str">
        <f t="shared" si="2"/>
        <v>🟢 BÌNH THƯỜNG</v>
      </c>
    </row>
    <row r="11" spans="1:56" x14ac:dyDescent="0.25">
      <c r="A11" s="4">
        <v>3</v>
      </c>
      <c r="B11" s="10" t="s">
        <v>913</v>
      </c>
      <c r="C11" s="4" t="s">
        <v>914</v>
      </c>
      <c r="D11" s="4" t="s">
        <v>435</v>
      </c>
      <c r="E11" s="11" t="s">
        <v>430</v>
      </c>
      <c r="F11" s="7">
        <f>SUMIFS(NhatKy_ViPham!K:K, NhatKy_ViPham!E:E, "10_Tin_B", NhatKy_ViPham!F:F, B11, NhatKy_ViPham!H:H, "L01")</f>
        <v>0</v>
      </c>
      <c r="G11" s="7">
        <f>SUMIFS(NhatKy_ViPham!K:K, NhatKy_ViPham!E:E, "10_Tin_B", NhatKy_ViPham!F:F, B11, NhatKy_ViPham!H:H, "L02")</f>
        <v>0</v>
      </c>
      <c r="H11" s="7">
        <f>SUMIFS(NhatKy_ViPham!K:K, NhatKy_ViPham!E:E, "10_Tin_B", NhatKy_ViPham!F:F, B11, NhatKy_ViPham!H:H, "L03")</f>
        <v>0</v>
      </c>
      <c r="I11" s="7">
        <f>SUMIFS(NhatKy_ViPham!K:K, NhatKy_ViPham!E:E, "10_Tin_B", NhatKy_ViPham!F:F, B11, NhatKy_ViPham!H:H, "L04")</f>
        <v>0</v>
      </c>
      <c r="J11" s="7">
        <f>SUMIFS(NhatKy_ViPham!K:K, NhatKy_ViPham!E:E, "10_Tin_B", NhatKy_ViPham!F:F, B11, NhatKy_ViPham!H:H, "L05")</f>
        <v>0</v>
      </c>
      <c r="K11" s="7">
        <f>SUMIFS(NhatKy_ViPham!K:K, NhatKy_ViPham!E:E, "10_Tin_B", NhatKy_ViPham!F:F, B11, NhatKy_ViPham!H:H, "L06")</f>
        <v>0</v>
      </c>
      <c r="L11" s="7">
        <f>SUMIFS(NhatKy_ViPham!K:K, NhatKy_ViPham!E:E, "10_Tin_B", NhatKy_ViPham!F:F, B11, NhatKy_ViPham!H:H, "L07")</f>
        <v>0</v>
      </c>
      <c r="M11" s="7">
        <f>SUMIFS(NhatKy_ViPham!K:K, NhatKy_ViPham!E:E, "10_Tin_B", NhatKy_ViPham!F:F, B11, NhatKy_ViPham!H:H, "L08")</f>
        <v>0</v>
      </c>
      <c r="N11" s="7">
        <f>SUMIFS(NhatKy_ViPham!K:K, NhatKy_ViPham!E:E, "10_Tin_B", NhatKy_ViPham!F:F, B11, NhatKy_ViPham!H:H, "L09")</f>
        <v>0</v>
      </c>
      <c r="O11" s="7">
        <f>SUMIFS(NhatKy_ViPham!K:K, NhatKy_ViPham!E:E, "10_Tin_B", NhatKy_ViPham!F:F, B11, NhatKy_ViPham!H:H, "L10")</f>
        <v>0</v>
      </c>
      <c r="P11" s="12">
        <f>SUMIFS(NhatKy_ViPham!J:J, NhatKy_ViPham!E:E, "10_Tin_B", NhatKy_ViPham!F:F, B11)</f>
        <v>0</v>
      </c>
      <c r="Q11" s="13">
        <f>SUMIFS(NhatKy_ViPham!K:K, NhatKy_ViPham!E:E, "10_Tin_B", NhatKy_ViPham!F:F, B11)</f>
        <v>0</v>
      </c>
      <c r="R11" s="7">
        <f>100 + SUMIFS(NhatKy_ViPham!J:J, NhatKy_ViPham!E:E, "10_Tin_B", NhatKy_ViPham!F:F, B11, NhatKy_ViPham!C:C, "T1") - SUMIFS(NhatKy_ViPham!K:K, NhatKy_ViPham!E:E, "10_Tin_B", NhatKy_ViPham!F:F, B11, NhatKy_ViPham!C:C, "T1")</f>
        <v>100</v>
      </c>
      <c r="S11" s="7">
        <f>100 + SUMIFS(NhatKy_ViPham!J:J, NhatKy_ViPham!E:E, "10_Tin_B", NhatKy_ViPham!F:F, B11, NhatKy_ViPham!C:C, "T2") - SUMIFS(NhatKy_ViPham!K:K, NhatKy_ViPham!E:E, "10_Tin_B", NhatKy_ViPham!F:F, B11, NhatKy_ViPham!C:C, "T2")</f>
        <v>100</v>
      </c>
      <c r="T11" s="7">
        <f>100 + SUMIFS(NhatKy_ViPham!J:J, NhatKy_ViPham!E:E, "10_Tin_B", NhatKy_ViPham!F:F, B11, NhatKy_ViPham!C:C, "T3") - SUMIFS(NhatKy_ViPham!K:K, NhatKy_ViPham!E:E, "10_Tin_B", NhatKy_ViPham!F:F, B11, NhatKy_ViPham!C:C, "T3")</f>
        <v>100</v>
      </c>
      <c r="U11" s="7">
        <f>100 + SUMIFS(NhatKy_ViPham!J:J, NhatKy_ViPham!E:E, "10_Tin_B", NhatKy_ViPham!F:F, B11, NhatKy_ViPham!C:C, "T4") - SUMIFS(NhatKy_ViPham!K:K, NhatKy_ViPham!E:E, "10_Tin_B", NhatKy_ViPham!F:F, B11, NhatKy_ViPham!C:C, "T4")</f>
        <v>100</v>
      </c>
      <c r="V11" s="7">
        <f>100 + SUMIFS(NhatKy_ViPham!J:J, NhatKy_ViPham!E:E, "10_Tin_B", NhatKy_ViPham!F:F, B11, NhatKy_ViPham!C:C, "T5") - SUMIFS(NhatKy_ViPham!K:K, NhatKy_ViPham!E:E, "10_Tin_B", NhatKy_ViPham!F:F, B11, NhatKy_ViPham!C:C, "T5")</f>
        <v>100</v>
      </c>
      <c r="W11" s="7">
        <f>100 + SUMIFS(NhatKy_ViPham!J:J, NhatKy_ViPham!E:E, "10_Tin_B", NhatKy_ViPham!F:F, B11, NhatKy_ViPham!C:C, "T6") - SUMIFS(NhatKy_ViPham!K:K, NhatKy_ViPham!E:E, "10_Tin_B", NhatKy_ViPham!F:F, B11, NhatKy_ViPham!C:C, "T6")</f>
        <v>100</v>
      </c>
      <c r="X11" s="7">
        <f>100 + SUMIFS(NhatKy_ViPham!J:J, NhatKy_ViPham!E:E, "10_Tin_B", NhatKy_ViPham!F:F, B11, NhatKy_ViPham!C:C, "T7") - SUMIFS(NhatKy_ViPham!K:K, NhatKy_ViPham!E:E, "10_Tin_B", NhatKy_ViPham!F:F, B11, NhatKy_ViPham!C:C, "T7")</f>
        <v>100</v>
      </c>
      <c r="Y11" s="7">
        <f>100 + SUMIFS(NhatKy_ViPham!J:J, NhatKy_ViPham!E:E, "10_Tin_B", NhatKy_ViPham!F:F, B11, NhatKy_ViPham!C:C, "T8") - SUMIFS(NhatKy_ViPham!K:K, NhatKy_ViPham!E:E, "10_Tin_B", NhatKy_ViPham!F:F, B11, NhatKy_ViPham!C:C, "T8")</f>
        <v>100</v>
      </c>
      <c r="Z11" s="7">
        <f>100 + SUMIFS(NhatKy_ViPham!J:J, NhatKy_ViPham!E:E, "10_Tin_B", NhatKy_ViPham!F:F, B11, NhatKy_ViPham!C:C, "T9") - SUMIFS(NhatKy_ViPham!K:K, NhatKy_ViPham!E:E, "10_Tin_B", NhatKy_ViPham!F:F, B11, NhatKy_ViPham!C:C, "T9")</f>
        <v>100</v>
      </c>
      <c r="AA11" s="7">
        <f>100 + SUMIFS(NhatKy_ViPham!J:J, NhatKy_ViPham!E:E, "10_Tin_B", NhatKy_ViPham!F:F, B11, NhatKy_ViPham!C:C, "T10") - SUMIFS(NhatKy_ViPham!K:K, NhatKy_ViPham!E:E, "10_Tin_B", NhatKy_ViPham!F:F, B11, NhatKy_ViPham!C:C, "T10")</f>
        <v>100</v>
      </c>
      <c r="AB11" s="7">
        <f>100 + SUMIFS(NhatKy_ViPham!J:J, NhatKy_ViPham!E:E, "10_Tin_B", NhatKy_ViPham!F:F, B11, NhatKy_ViPham!C:C, "T11") - SUMIFS(NhatKy_ViPham!K:K, NhatKy_ViPham!E:E, "10_Tin_B", NhatKy_ViPham!F:F, B11, NhatKy_ViPham!C:C, "T11")</f>
        <v>100</v>
      </c>
      <c r="AC11" s="7">
        <f>100 + SUMIFS(NhatKy_ViPham!J:J, NhatKy_ViPham!E:E, "10_Tin_B", NhatKy_ViPham!F:F, B11, NhatKy_ViPham!C:C, "T12") - SUMIFS(NhatKy_ViPham!K:K, NhatKy_ViPham!E:E, "10_Tin_B", NhatKy_ViPham!F:F, B11, NhatKy_ViPham!C:C, "T12")</f>
        <v>100</v>
      </c>
      <c r="AD11" s="7">
        <f>100 + SUMIFS(NhatKy_ViPham!J:J, NhatKy_ViPham!E:E, "10_Tin_B", NhatKy_ViPham!F:F, B11, NhatKy_ViPham!C:C, "T13") - SUMIFS(NhatKy_ViPham!K:K, NhatKy_ViPham!E:E, "10_Tin_B", NhatKy_ViPham!F:F, B11, NhatKy_ViPham!C:C, "T13")</f>
        <v>100</v>
      </c>
      <c r="AE11" s="7">
        <f>100 + SUMIFS(NhatKy_ViPham!J:J, NhatKy_ViPham!E:E, "10_Tin_B", NhatKy_ViPham!F:F, B11, NhatKy_ViPham!C:C, "T14") - SUMIFS(NhatKy_ViPham!K:K, NhatKy_ViPham!E:E, "10_Tin_B", NhatKy_ViPham!F:F, B11, NhatKy_ViPham!C:C, "T14")</f>
        <v>100</v>
      </c>
      <c r="AF11" s="7">
        <f>100 + SUMIFS(NhatKy_ViPham!J:J, NhatKy_ViPham!E:E, "10_Tin_B", NhatKy_ViPham!F:F, B11, NhatKy_ViPham!C:C, "T15") - SUMIFS(NhatKy_ViPham!K:K, NhatKy_ViPham!E:E, "10_Tin_B", NhatKy_ViPham!F:F, B11, NhatKy_ViPham!C:C, "T15")</f>
        <v>100</v>
      </c>
      <c r="AG11" s="7">
        <f>100 + SUMIFS(NhatKy_ViPham!J:J, NhatKy_ViPham!E:E, "10_Tin_B", NhatKy_ViPham!F:F, B11, NhatKy_ViPham!C:C, "T16") - SUMIFS(NhatKy_ViPham!K:K, NhatKy_ViPham!E:E, "10_Tin_B", NhatKy_ViPham!F:F, B11, NhatKy_ViPham!C:C, "T16")</f>
        <v>100</v>
      </c>
      <c r="AH11" s="7">
        <f>100 + SUMIFS(NhatKy_ViPham!J:J, NhatKy_ViPham!E:E, "10_Tin_B", NhatKy_ViPham!F:F, B11, NhatKy_ViPham!C:C, "T17") - SUMIFS(NhatKy_ViPham!K:K, NhatKy_ViPham!E:E, "10_Tin_B", NhatKy_ViPham!F:F, B11, NhatKy_ViPham!C:C, "T17")</f>
        <v>100</v>
      </c>
      <c r="AI11" s="7">
        <f>100 + SUMIFS(NhatKy_ViPham!J:J, NhatKy_ViPham!E:E, "10_Tin_B", NhatKy_ViPham!F:F, B11, NhatKy_ViPham!C:C, "T18") - SUMIFS(NhatKy_ViPham!K:K, NhatKy_ViPham!E:E, "10_Tin_B", NhatKy_ViPham!F:F, B11, NhatKy_ViPham!C:C, "T18")</f>
        <v>100</v>
      </c>
      <c r="AJ11" s="7">
        <f>100 + SUMIFS(NhatKy_ViPham!J:J, NhatKy_ViPham!E:E, "10_Tin_B", NhatKy_ViPham!F:F, B11, NhatKy_ViPham!C:C, "T19") - SUMIFS(NhatKy_ViPham!K:K, NhatKy_ViPham!E:E, "10_Tin_B", NhatKy_ViPham!F:F, B11, NhatKy_ViPham!C:C, "T19")</f>
        <v>100</v>
      </c>
      <c r="AK11" s="7">
        <f>100 + SUMIFS(NhatKy_ViPham!J:J, NhatKy_ViPham!E:E, "10_Tin_B", NhatKy_ViPham!F:F, B11, NhatKy_ViPham!C:C, "T20") - SUMIFS(NhatKy_ViPham!K:K, NhatKy_ViPham!E:E, "10_Tin_B", NhatKy_ViPham!F:F, B11, NhatKy_ViPham!C:C, "T20")</f>
        <v>100</v>
      </c>
      <c r="AL11" s="7">
        <f>100 + SUMIFS(NhatKy_ViPham!J:J, NhatKy_ViPham!E:E, "10_Tin_B", NhatKy_ViPham!F:F, B11, NhatKy_ViPham!C:C, "T21") - SUMIFS(NhatKy_ViPham!K:K, NhatKy_ViPham!E:E, "10_Tin_B", NhatKy_ViPham!F:F, B11, NhatKy_ViPham!C:C, "T21")</f>
        <v>100</v>
      </c>
      <c r="AM11" s="7">
        <f>100 + SUMIFS(NhatKy_ViPham!J:J, NhatKy_ViPham!E:E, "10_Tin_B", NhatKy_ViPham!F:F, B11, NhatKy_ViPham!C:C, "T22") - SUMIFS(NhatKy_ViPham!K:K, NhatKy_ViPham!E:E, "10_Tin_B", NhatKy_ViPham!F:F, B11, NhatKy_ViPham!C:C, "T22")</f>
        <v>100</v>
      </c>
      <c r="AN11" s="7">
        <f>100 + SUMIFS(NhatKy_ViPham!J:J, NhatKy_ViPham!E:E, "10_Tin_B", NhatKy_ViPham!F:F, B11, NhatKy_ViPham!C:C, "T23") - SUMIFS(NhatKy_ViPham!K:K, NhatKy_ViPham!E:E, "10_Tin_B", NhatKy_ViPham!F:F, B11, NhatKy_ViPham!C:C, "T23")</f>
        <v>100</v>
      </c>
      <c r="AO11" s="7">
        <f>100 + SUMIFS(NhatKy_ViPham!J:J, NhatKy_ViPham!E:E, "10_Tin_B", NhatKy_ViPham!F:F, B11, NhatKy_ViPham!C:C, "T24") - SUMIFS(NhatKy_ViPham!K:K, NhatKy_ViPham!E:E, "10_Tin_B", NhatKy_ViPham!F:F, B11, NhatKy_ViPham!C:C, "T24")</f>
        <v>100</v>
      </c>
      <c r="AP11" s="7">
        <f>100 + SUMIFS(NhatKy_ViPham!J:J, NhatKy_ViPham!E:E, "10_Tin_B", NhatKy_ViPham!F:F, B11, NhatKy_ViPham!C:C, "T25") - SUMIFS(NhatKy_ViPham!K:K, NhatKy_ViPham!E:E, "10_Tin_B", NhatKy_ViPham!F:F, B11, NhatKy_ViPham!C:C, "T25")</f>
        <v>100</v>
      </c>
      <c r="AQ11" s="7">
        <f>100 + SUMIFS(NhatKy_ViPham!J:J, NhatKy_ViPham!E:E, "10_Tin_B", NhatKy_ViPham!F:F, B11, NhatKy_ViPham!C:C, "T26") - SUMIFS(NhatKy_ViPham!K:K, NhatKy_ViPham!E:E, "10_Tin_B", NhatKy_ViPham!F:F, B11, NhatKy_ViPham!C:C, "T26")</f>
        <v>100</v>
      </c>
      <c r="AR11" s="7">
        <f>100 + SUMIFS(NhatKy_ViPham!J:J, NhatKy_ViPham!E:E, "10_Tin_B", NhatKy_ViPham!F:F, B11, NhatKy_ViPham!C:C, "T27") - SUMIFS(NhatKy_ViPham!K:K, NhatKy_ViPham!E:E, "10_Tin_B", NhatKy_ViPham!F:F, B11, NhatKy_ViPham!C:C, "T27")</f>
        <v>100</v>
      </c>
      <c r="AS11" s="7">
        <f>100 + SUMIFS(NhatKy_ViPham!J:J, NhatKy_ViPham!E:E, "10_Tin_B", NhatKy_ViPham!F:F, B11, NhatKy_ViPham!C:C, "T28") - SUMIFS(NhatKy_ViPham!K:K, NhatKy_ViPham!E:E, "10_Tin_B", NhatKy_ViPham!F:F, B11, NhatKy_ViPham!C:C, "T28")</f>
        <v>100</v>
      </c>
      <c r="AT11" s="7">
        <f>100 + SUMIFS(NhatKy_ViPham!J:J, NhatKy_ViPham!E:E, "10_Tin_B", NhatKy_ViPham!F:F, B11, NhatKy_ViPham!C:C, "T29") - SUMIFS(NhatKy_ViPham!K:K, NhatKy_ViPham!E:E, "10_Tin_B", NhatKy_ViPham!F:F, B11, NhatKy_ViPham!C:C, "T29")</f>
        <v>100</v>
      </c>
      <c r="AU11" s="7">
        <f>100 + SUMIFS(NhatKy_ViPham!J:J, NhatKy_ViPham!E:E, "10_Tin_B", NhatKy_ViPham!F:F, B11, NhatKy_ViPham!C:C, "T30") - SUMIFS(NhatKy_ViPham!K:K, NhatKy_ViPham!E:E, "10_Tin_B", NhatKy_ViPham!F:F, B11, NhatKy_ViPham!C:C, "T30")</f>
        <v>100</v>
      </c>
      <c r="AV11" s="7">
        <f>100 + SUMIFS(NhatKy_ViPham!J:J, NhatKy_ViPham!E:E, "10_Tin_B", NhatKy_ViPham!F:F, B11, NhatKy_ViPham!C:C, "T31") - SUMIFS(NhatKy_ViPham!K:K, NhatKy_ViPham!E:E, "10_Tin_B", NhatKy_ViPham!F:F, B11, NhatKy_ViPham!C:C, "T31")</f>
        <v>100</v>
      </c>
      <c r="AW11" s="7">
        <f>100 + SUMIFS(NhatKy_ViPham!J:J, NhatKy_ViPham!E:E, "10_Tin_B", NhatKy_ViPham!F:F, B11, NhatKy_ViPham!C:C, "T32") - SUMIFS(NhatKy_ViPham!K:K, NhatKy_ViPham!E:E, "10_Tin_B", NhatKy_ViPham!F:F, B11, NhatKy_ViPham!C:C, "T32")</f>
        <v>100</v>
      </c>
      <c r="AX11" s="7">
        <f>100 + SUMIFS(NhatKy_ViPham!J:J, NhatKy_ViPham!E:E, "10_Tin_B", NhatKy_ViPham!F:F, B11, NhatKy_ViPham!C:C, "T33") - SUMIFS(NhatKy_ViPham!K:K, NhatKy_ViPham!E:E, "10_Tin_B", NhatKy_ViPham!F:F, B11, NhatKy_ViPham!C:C, "T33")</f>
        <v>100</v>
      </c>
      <c r="AY11" s="7">
        <f>100 + SUMIFS(NhatKy_ViPham!J:J, NhatKy_ViPham!E:E, "10_Tin_B", NhatKy_ViPham!F:F, B11, NhatKy_ViPham!C:C, "T34") - SUMIFS(NhatKy_ViPham!K:K, NhatKy_ViPham!E:E, "10_Tin_B", NhatKy_ViPham!F:F, B11, NhatKy_ViPham!C:C, "T34")</f>
        <v>100</v>
      </c>
      <c r="AZ11" s="7">
        <f>100 + SUMIFS(NhatKy_ViPham!J:J, NhatKy_ViPham!E:E, "10_Tin_B", NhatKy_ViPham!F:F, B11, NhatKy_ViPham!C:C, "T35") - SUMIFS(NhatKy_ViPham!K:K, NhatKy_ViPham!E:E, "10_Tin_B", NhatKy_ViPham!F:F, B11, NhatKy_ViPham!C:C, "T35")</f>
        <v>100</v>
      </c>
      <c r="BA11" s="12">
        <f t="shared" si="0"/>
        <v>100</v>
      </c>
      <c r="BB11" s="11" t="s">
        <v>430</v>
      </c>
      <c r="BC11" s="14" t="str">
        <f t="shared" si="1"/>
        <v>Tốt</v>
      </c>
      <c r="BD11" s="10" t="str">
        <f t="shared" si="2"/>
        <v>🟢 BÌNH THƯỜNG</v>
      </c>
    </row>
    <row r="12" spans="1:56" x14ac:dyDescent="0.25">
      <c r="A12" s="5">
        <v>4</v>
      </c>
      <c r="B12" s="15" t="s">
        <v>915</v>
      </c>
      <c r="C12" s="5" t="s">
        <v>704</v>
      </c>
      <c r="D12" s="5" t="s">
        <v>435</v>
      </c>
      <c r="E12" s="11" t="s">
        <v>430</v>
      </c>
      <c r="F12" s="6">
        <f>SUMIFS(NhatKy_ViPham!K:K, NhatKy_ViPham!E:E, "10_Tin_B", NhatKy_ViPham!F:F, B12, NhatKy_ViPham!H:H, "L01")</f>
        <v>0</v>
      </c>
      <c r="G12" s="6">
        <f>SUMIFS(NhatKy_ViPham!K:K, NhatKy_ViPham!E:E, "10_Tin_B", NhatKy_ViPham!F:F, B12, NhatKy_ViPham!H:H, "L02")</f>
        <v>0</v>
      </c>
      <c r="H12" s="6">
        <f>SUMIFS(NhatKy_ViPham!K:K, NhatKy_ViPham!E:E, "10_Tin_B", NhatKy_ViPham!F:F, B12, NhatKy_ViPham!H:H, "L03")</f>
        <v>0</v>
      </c>
      <c r="I12" s="6">
        <f>SUMIFS(NhatKy_ViPham!K:K, NhatKy_ViPham!E:E, "10_Tin_B", NhatKy_ViPham!F:F, B12, NhatKy_ViPham!H:H, "L04")</f>
        <v>0</v>
      </c>
      <c r="J12" s="6">
        <f>SUMIFS(NhatKy_ViPham!K:K, NhatKy_ViPham!E:E, "10_Tin_B", NhatKy_ViPham!F:F, B12, NhatKy_ViPham!H:H, "L05")</f>
        <v>0</v>
      </c>
      <c r="K12" s="6">
        <f>SUMIFS(NhatKy_ViPham!K:K, NhatKy_ViPham!E:E, "10_Tin_B", NhatKy_ViPham!F:F, B12, NhatKy_ViPham!H:H, "L06")</f>
        <v>0</v>
      </c>
      <c r="L12" s="6">
        <f>SUMIFS(NhatKy_ViPham!K:K, NhatKy_ViPham!E:E, "10_Tin_B", NhatKy_ViPham!F:F, B12, NhatKy_ViPham!H:H, "L07")</f>
        <v>0</v>
      </c>
      <c r="M12" s="6">
        <f>SUMIFS(NhatKy_ViPham!K:K, NhatKy_ViPham!E:E, "10_Tin_B", NhatKy_ViPham!F:F, B12, NhatKy_ViPham!H:H, "L08")</f>
        <v>0</v>
      </c>
      <c r="N12" s="6">
        <f>SUMIFS(NhatKy_ViPham!K:K, NhatKy_ViPham!E:E, "10_Tin_B", NhatKy_ViPham!F:F, B12, NhatKy_ViPham!H:H, "L09")</f>
        <v>0</v>
      </c>
      <c r="O12" s="6">
        <f>SUMIFS(NhatKy_ViPham!K:K, NhatKy_ViPham!E:E, "10_Tin_B", NhatKy_ViPham!F:F, B12, NhatKy_ViPham!H:H, "L10")</f>
        <v>0</v>
      </c>
      <c r="P12" s="12">
        <f>SUMIFS(NhatKy_ViPham!J:J, NhatKy_ViPham!E:E, "10_Tin_B", NhatKy_ViPham!F:F, B12)</f>
        <v>0</v>
      </c>
      <c r="Q12" s="13">
        <f>SUMIFS(NhatKy_ViPham!K:K, NhatKy_ViPham!E:E, "10_Tin_B", NhatKy_ViPham!F:F, B12)</f>
        <v>0</v>
      </c>
      <c r="R12" s="6">
        <f>100 + SUMIFS(NhatKy_ViPham!J:J, NhatKy_ViPham!E:E, "10_Tin_B", NhatKy_ViPham!F:F, B12, NhatKy_ViPham!C:C, "T1") - SUMIFS(NhatKy_ViPham!K:K, NhatKy_ViPham!E:E, "10_Tin_B", NhatKy_ViPham!F:F, B12, NhatKy_ViPham!C:C, "T1")</f>
        <v>100</v>
      </c>
      <c r="S12" s="6">
        <f>100 + SUMIFS(NhatKy_ViPham!J:J, NhatKy_ViPham!E:E, "10_Tin_B", NhatKy_ViPham!F:F, B12, NhatKy_ViPham!C:C, "T2") - SUMIFS(NhatKy_ViPham!K:K, NhatKy_ViPham!E:E, "10_Tin_B", NhatKy_ViPham!F:F, B12, NhatKy_ViPham!C:C, "T2")</f>
        <v>100</v>
      </c>
      <c r="T12" s="6">
        <f>100 + SUMIFS(NhatKy_ViPham!J:J, NhatKy_ViPham!E:E, "10_Tin_B", NhatKy_ViPham!F:F, B12, NhatKy_ViPham!C:C, "T3") - SUMIFS(NhatKy_ViPham!K:K, NhatKy_ViPham!E:E, "10_Tin_B", NhatKy_ViPham!F:F, B12, NhatKy_ViPham!C:C, "T3")</f>
        <v>100</v>
      </c>
      <c r="U12" s="6">
        <f>100 + SUMIFS(NhatKy_ViPham!J:J, NhatKy_ViPham!E:E, "10_Tin_B", NhatKy_ViPham!F:F, B12, NhatKy_ViPham!C:C, "T4") - SUMIFS(NhatKy_ViPham!K:K, NhatKy_ViPham!E:E, "10_Tin_B", NhatKy_ViPham!F:F, B12, NhatKy_ViPham!C:C, "T4")</f>
        <v>100</v>
      </c>
      <c r="V12" s="6">
        <f>100 + SUMIFS(NhatKy_ViPham!J:J, NhatKy_ViPham!E:E, "10_Tin_B", NhatKy_ViPham!F:F, B12, NhatKy_ViPham!C:C, "T5") - SUMIFS(NhatKy_ViPham!K:K, NhatKy_ViPham!E:E, "10_Tin_B", NhatKy_ViPham!F:F, B12, NhatKy_ViPham!C:C, "T5")</f>
        <v>100</v>
      </c>
      <c r="W12" s="6">
        <f>100 + SUMIFS(NhatKy_ViPham!J:J, NhatKy_ViPham!E:E, "10_Tin_B", NhatKy_ViPham!F:F, B12, NhatKy_ViPham!C:C, "T6") - SUMIFS(NhatKy_ViPham!K:K, NhatKy_ViPham!E:E, "10_Tin_B", NhatKy_ViPham!F:F, B12, NhatKy_ViPham!C:C, "T6")</f>
        <v>100</v>
      </c>
      <c r="X12" s="6">
        <f>100 + SUMIFS(NhatKy_ViPham!J:J, NhatKy_ViPham!E:E, "10_Tin_B", NhatKy_ViPham!F:F, B12, NhatKy_ViPham!C:C, "T7") - SUMIFS(NhatKy_ViPham!K:K, NhatKy_ViPham!E:E, "10_Tin_B", NhatKy_ViPham!F:F, B12, NhatKy_ViPham!C:C, "T7")</f>
        <v>100</v>
      </c>
      <c r="Y12" s="6">
        <f>100 + SUMIFS(NhatKy_ViPham!J:J, NhatKy_ViPham!E:E, "10_Tin_B", NhatKy_ViPham!F:F, B12, NhatKy_ViPham!C:C, "T8") - SUMIFS(NhatKy_ViPham!K:K, NhatKy_ViPham!E:E, "10_Tin_B", NhatKy_ViPham!F:F, B12, NhatKy_ViPham!C:C, "T8")</f>
        <v>100</v>
      </c>
      <c r="Z12" s="6">
        <f>100 + SUMIFS(NhatKy_ViPham!J:J, NhatKy_ViPham!E:E, "10_Tin_B", NhatKy_ViPham!F:F, B12, NhatKy_ViPham!C:C, "T9") - SUMIFS(NhatKy_ViPham!K:K, NhatKy_ViPham!E:E, "10_Tin_B", NhatKy_ViPham!F:F, B12, NhatKy_ViPham!C:C, "T9")</f>
        <v>100</v>
      </c>
      <c r="AA12" s="6">
        <f>100 + SUMIFS(NhatKy_ViPham!J:J, NhatKy_ViPham!E:E, "10_Tin_B", NhatKy_ViPham!F:F, B12, NhatKy_ViPham!C:C, "T10") - SUMIFS(NhatKy_ViPham!K:K, NhatKy_ViPham!E:E, "10_Tin_B", NhatKy_ViPham!F:F, B12, NhatKy_ViPham!C:C, "T10")</f>
        <v>100</v>
      </c>
      <c r="AB12" s="6">
        <f>100 + SUMIFS(NhatKy_ViPham!J:J, NhatKy_ViPham!E:E, "10_Tin_B", NhatKy_ViPham!F:F, B12, NhatKy_ViPham!C:C, "T11") - SUMIFS(NhatKy_ViPham!K:K, NhatKy_ViPham!E:E, "10_Tin_B", NhatKy_ViPham!F:F, B12, NhatKy_ViPham!C:C, "T11")</f>
        <v>100</v>
      </c>
      <c r="AC12" s="6">
        <f>100 + SUMIFS(NhatKy_ViPham!J:J, NhatKy_ViPham!E:E, "10_Tin_B", NhatKy_ViPham!F:F, B12, NhatKy_ViPham!C:C, "T12") - SUMIFS(NhatKy_ViPham!K:K, NhatKy_ViPham!E:E, "10_Tin_B", NhatKy_ViPham!F:F, B12, NhatKy_ViPham!C:C, "T12")</f>
        <v>100</v>
      </c>
      <c r="AD12" s="6">
        <f>100 + SUMIFS(NhatKy_ViPham!J:J, NhatKy_ViPham!E:E, "10_Tin_B", NhatKy_ViPham!F:F, B12, NhatKy_ViPham!C:C, "T13") - SUMIFS(NhatKy_ViPham!K:K, NhatKy_ViPham!E:E, "10_Tin_B", NhatKy_ViPham!F:F, B12, NhatKy_ViPham!C:C, "T13")</f>
        <v>100</v>
      </c>
      <c r="AE12" s="6">
        <f>100 + SUMIFS(NhatKy_ViPham!J:J, NhatKy_ViPham!E:E, "10_Tin_B", NhatKy_ViPham!F:F, B12, NhatKy_ViPham!C:C, "T14") - SUMIFS(NhatKy_ViPham!K:K, NhatKy_ViPham!E:E, "10_Tin_B", NhatKy_ViPham!F:F, B12, NhatKy_ViPham!C:C, "T14")</f>
        <v>100</v>
      </c>
      <c r="AF12" s="6">
        <f>100 + SUMIFS(NhatKy_ViPham!J:J, NhatKy_ViPham!E:E, "10_Tin_B", NhatKy_ViPham!F:F, B12, NhatKy_ViPham!C:C, "T15") - SUMIFS(NhatKy_ViPham!K:K, NhatKy_ViPham!E:E, "10_Tin_B", NhatKy_ViPham!F:F, B12, NhatKy_ViPham!C:C, "T15")</f>
        <v>100</v>
      </c>
      <c r="AG12" s="6">
        <f>100 + SUMIFS(NhatKy_ViPham!J:J, NhatKy_ViPham!E:E, "10_Tin_B", NhatKy_ViPham!F:F, B12, NhatKy_ViPham!C:C, "T16") - SUMIFS(NhatKy_ViPham!K:K, NhatKy_ViPham!E:E, "10_Tin_B", NhatKy_ViPham!F:F, B12, NhatKy_ViPham!C:C, "T16")</f>
        <v>100</v>
      </c>
      <c r="AH12" s="6">
        <f>100 + SUMIFS(NhatKy_ViPham!J:J, NhatKy_ViPham!E:E, "10_Tin_B", NhatKy_ViPham!F:F, B12, NhatKy_ViPham!C:C, "T17") - SUMIFS(NhatKy_ViPham!K:K, NhatKy_ViPham!E:E, "10_Tin_B", NhatKy_ViPham!F:F, B12, NhatKy_ViPham!C:C, "T17")</f>
        <v>100</v>
      </c>
      <c r="AI12" s="6">
        <f>100 + SUMIFS(NhatKy_ViPham!J:J, NhatKy_ViPham!E:E, "10_Tin_B", NhatKy_ViPham!F:F, B12, NhatKy_ViPham!C:C, "T18") - SUMIFS(NhatKy_ViPham!K:K, NhatKy_ViPham!E:E, "10_Tin_B", NhatKy_ViPham!F:F, B12, NhatKy_ViPham!C:C, "T18")</f>
        <v>100</v>
      </c>
      <c r="AJ12" s="6">
        <f>100 + SUMIFS(NhatKy_ViPham!J:J, NhatKy_ViPham!E:E, "10_Tin_B", NhatKy_ViPham!F:F, B12, NhatKy_ViPham!C:C, "T19") - SUMIFS(NhatKy_ViPham!K:K, NhatKy_ViPham!E:E, "10_Tin_B", NhatKy_ViPham!F:F, B12, NhatKy_ViPham!C:C, "T19")</f>
        <v>100</v>
      </c>
      <c r="AK12" s="6">
        <f>100 + SUMIFS(NhatKy_ViPham!J:J, NhatKy_ViPham!E:E, "10_Tin_B", NhatKy_ViPham!F:F, B12, NhatKy_ViPham!C:C, "T20") - SUMIFS(NhatKy_ViPham!K:K, NhatKy_ViPham!E:E, "10_Tin_B", NhatKy_ViPham!F:F, B12, NhatKy_ViPham!C:C, "T20")</f>
        <v>100</v>
      </c>
      <c r="AL12" s="6">
        <f>100 + SUMIFS(NhatKy_ViPham!J:J, NhatKy_ViPham!E:E, "10_Tin_B", NhatKy_ViPham!F:F, B12, NhatKy_ViPham!C:C, "T21") - SUMIFS(NhatKy_ViPham!K:K, NhatKy_ViPham!E:E, "10_Tin_B", NhatKy_ViPham!F:F, B12, NhatKy_ViPham!C:C, "T21")</f>
        <v>100</v>
      </c>
      <c r="AM12" s="6">
        <f>100 + SUMIFS(NhatKy_ViPham!J:J, NhatKy_ViPham!E:E, "10_Tin_B", NhatKy_ViPham!F:F, B12, NhatKy_ViPham!C:C, "T22") - SUMIFS(NhatKy_ViPham!K:K, NhatKy_ViPham!E:E, "10_Tin_B", NhatKy_ViPham!F:F, B12, NhatKy_ViPham!C:C, "T22")</f>
        <v>100</v>
      </c>
      <c r="AN12" s="6">
        <f>100 + SUMIFS(NhatKy_ViPham!J:J, NhatKy_ViPham!E:E, "10_Tin_B", NhatKy_ViPham!F:F, B12, NhatKy_ViPham!C:C, "T23") - SUMIFS(NhatKy_ViPham!K:K, NhatKy_ViPham!E:E, "10_Tin_B", NhatKy_ViPham!F:F, B12, NhatKy_ViPham!C:C, "T23")</f>
        <v>100</v>
      </c>
      <c r="AO12" s="6">
        <f>100 + SUMIFS(NhatKy_ViPham!J:J, NhatKy_ViPham!E:E, "10_Tin_B", NhatKy_ViPham!F:F, B12, NhatKy_ViPham!C:C, "T24") - SUMIFS(NhatKy_ViPham!K:K, NhatKy_ViPham!E:E, "10_Tin_B", NhatKy_ViPham!F:F, B12, NhatKy_ViPham!C:C, "T24")</f>
        <v>100</v>
      </c>
      <c r="AP12" s="6">
        <f>100 + SUMIFS(NhatKy_ViPham!J:J, NhatKy_ViPham!E:E, "10_Tin_B", NhatKy_ViPham!F:F, B12, NhatKy_ViPham!C:C, "T25") - SUMIFS(NhatKy_ViPham!K:K, NhatKy_ViPham!E:E, "10_Tin_B", NhatKy_ViPham!F:F, B12, NhatKy_ViPham!C:C, "T25")</f>
        <v>100</v>
      </c>
      <c r="AQ12" s="6">
        <f>100 + SUMIFS(NhatKy_ViPham!J:J, NhatKy_ViPham!E:E, "10_Tin_B", NhatKy_ViPham!F:F, B12, NhatKy_ViPham!C:C, "T26") - SUMIFS(NhatKy_ViPham!K:K, NhatKy_ViPham!E:E, "10_Tin_B", NhatKy_ViPham!F:F, B12, NhatKy_ViPham!C:C, "T26")</f>
        <v>100</v>
      </c>
      <c r="AR12" s="6">
        <f>100 + SUMIFS(NhatKy_ViPham!J:J, NhatKy_ViPham!E:E, "10_Tin_B", NhatKy_ViPham!F:F, B12, NhatKy_ViPham!C:C, "T27") - SUMIFS(NhatKy_ViPham!K:K, NhatKy_ViPham!E:E, "10_Tin_B", NhatKy_ViPham!F:F, B12, NhatKy_ViPham!C:C, "T27")</f>
        <v>100</v>
      </c>
      <c r="AS12" s="6">
        <f>100 + SUMIFS(NhatKy_ViPham!J:J, NhatKy_ViPham!E:E, "10_Tin_B", NhatKy_ViPham!F:F, B12, NhatKy_ViPham!C:C, "T28") - SUMIFS(NhatKy_ViPham!K:K, NhatKy_ViPham!E:E, "10_Tin_B", NhatKy_ViPham!F:F, B12, NhatKy_ViPham!C:C, "T28")</f>
        <v>100</v>
      </c>
      <c r="AT12" s="6">
        <f>100 + SUMIFS(NhatKy_ViPham!J:J, NhatKy_ViPham!E:E, "10_Tin_B", NhatKy_ViPham!F:F, B12, NhatKy_ViPham!C:C, "T29") - SUMIFS(NhatKy_ViPham!K:K, NhatKy_ViPham!E:E, "10_Tin_B", NhatKy_ViPham!F:F, B12, NhatKy_ViPham!C:C, "T29")</f>
        <v>100</v>
      </c>
      <c r="AU12" s="6">
        <f>100 + SUMIFS(NhatKy_ViPham!J:J, NhatKy_ViPham!E:E, "10_Tin_B", NhatKy_ViPham!F:F, B12, NhatKy_ViPham!C:C, "T30") - SUMIFS(NhatKy_ViPham!K:K, NhatKy_ViPham!E:E, "10_Tin_B", NhatKy_ViPham!F:F, B12, NhatKy_ViPham!C:C, "T30")</f>
        <v>100</v>
      </c>
      <c r="AV12" s="6">
        <f>100 + SUMIFS(NhatKy_ViPham!J:J, NhatKy_ViPham!E:E, "10_Tin_B", NhatKy_ViPham!F:F, B12, NhatKy_ViPham!C:C, "T31") - SUMIFS(NhatKy_ViPham!K:K, NhatKy_ViPham!E:E, "10_Tin_B", NhatKy_ViPham!F:F, B12, NhatKy_ViPham!C:C, "T31")</f>
        <v>100</v>
      </c>
      <c r="AW12" s="6">
        <f>100 + SUMIFS(NhatKy_ViPham!J:J, NhatKy_ViPham!E:E, "10_Tin_B", NhatKy_ViPham!F:F, B12, NhatKy_ViPham!C:C, "T32") - SUMIFS(NhatKy_ViPham!K:K, NhatKy_ViPham!E:E, "10_Tin_B", NhatKy_ViPham!F:F, B12, NhatKy_ViPham!C:C, "T32")</f>
        <v>100</v>
      </c>
      <c r="AX12" s="6">
        <f>100 + SUMIFS(NhatKy_ViPham!J:J, NhatKy_ViPham!E:E, "10_Tin_B", NhatKy_ViPham!F:F, B12, NhatKy_ViPham!C:C, "T33") - SUMIFS(NhatKy_ViPham!K:K, NhatKy_ViPham!E:E, "10_Tin_B", NhatKy_ViPham!F:F, B12, NhatKy_ViPham!C:C, "T33")</f>
        <v>100</v>
      </c>
      <c r="AY12" s="6">
        <f>100 + SUMIFS(NhatKy_ViPham!J:J, NhatKy_ViPham!E:E, "10_Tin_B", NhatKy_ViPham!F:F, B12, NhatKy_ViPham!C:C, "T34") - SUMIFS(NhatKy_ViPham!K:K, NhatKy_ViPham!E:E, "10_Tin_B", NhatKy_ViPham!F:F, B12, NhatKy_ViPham!C:C, "T34")</f>
        <v>100</v>
      </c>
      <c r="AZ12" s="6">
        <f>100 + SUMIFS(NhatKy_ViPham!J:J, NhatKy_ViPham!E:E, "10_Tin_B", NhatKy_ViPham!F:F, B12, NhatKy_ViPham!C:C, "T35") - SUMIFS(NhatKy_ViPham!K:K, NhatKy_ViPham!E:E, "10_Tin_B", NhatKy_ViPham!F:F, B12, NhatKy_ViPham!C:C, "T35")</f>
        <v>100</v>
      </c>
      <c r="BA12" s="12">
        <f t="shared" si="0"/>
        <v>100</v>
      </c>
      <c r="BB12" s="11" t="s">
        <v>430</v>
      </c>
      <c r="BC12" s="16" t="str">
        <f t="shared" si="1"/>
        <v>Tốt</v>
      </c>
      <c r="BD12" s="15" t="str">
        <f t="shared" si="2"/>
        <v>🟢 BÌNH THƯỜNG</v>
      </c>
    </row>
    <row r="13" spans="1:56" x14ac:dyDescent="0.25">
      <c r="A13" s="4">
        <v>5</v>
      </c>
      <c r="B13" s="10" t="s">
        <v>916</v>
      </c>
      <c r="C13" s="4" t="s">
        <v>917</v>
      </c>
      <c r="D13" s="4" t="s">
        <v>435</v>
      </c>
      <c r="E13" s="11" t="s">
        <v>430</v>
      </c>
      <c r="F13" s="7">
        <f>SUMIFS(NhatKy_ViPham!K:K, NhatKy_ViPham!E:E, "10_Tin_B", NhatKy_ViPham!F:F, B13, NhatKy_ViPham!H:H, "L01")</f>
        <v>0</v>
      </c>
      <c r="G13" s="7">
        <f>SUMIFS(NhatKy_ViPham!K:K, NhatKy_ViPham!E:E, "10_Tin_B", NhatKy_ViPham!F:F, B13, NhatKy_ViPham!H:H, "L02")</f>
        <v>0</v>
      </c>
      <c r="H13" s="7">
        <f>SUMIFS(NhatKy_ViPham!K:K, NhatKy_ViPham!E:E, "10_Tin_B", NhatKy_ViPham!F:F, B13, NhatKy_ViPham!H:H, "L03")</f>
        <v>0</v>
      </c>
      <c r="I13" s="7">
        <f>SUMIFS(NhatKy_ViPham!K:K, NhatKy_ViPham!E:E, "10_Tin_B", NhatKy_ViPham!F:F, B13, NhatKy_ViPham!H:H, "L04")</f>
        <v>0</v>
      </c>
      <c r="J13" s="7">
        <f>SUMIFS(NhatKy_ViPham!K:K, NhatKy_ViPham!E:E, "10_Tin_B", NhatKy_ViPham!F:F, B13, NhatKy_ViPham!H:H, "L05")</f>
        <v>0</v>
      </c>
      <c r="K13" s="7">
        <f>SUMIFS(NhatKy_ViPham!K:K, NhatKy_ViPham!E:E, "10_Tin_B", NhatKy_ViPham!F:F, B13, NhatKy_ViPham!H:H, "L06")</f>
        <v>0</v>
      </c>
      <c r="L13" s="7">
        <f>SUMIFS(NhatKy_ViPham!K:K, NhatKy_ViPham!E:E, "10_Tin_B", NhatKy_ViPham!F:F, B13, NhatKy_ViPham!H:H, "L07")</f>
        <v>0</v>
      </c>
      <c r="M13" s="7">
        <f>SUMIFS(NhatKy_ViPham!K:K, NhatKy_ViPham!E:E, "10_Tin_B", NhatKy_ViPham!F:F, B13, NhatKy_ViPham!H:H, "L08")</f>
        <v>0</v>
      </c>
      <c r="N13" s="7">
        <f>SUMIFS(NhatKy_ViPham!K:K, NhatKy_ViPham!E:E, "10_Tin_B", NhatKy_ViPham!F:F, B13, NhatKy_ViPham!H:H, "L09")</f>
        <v>0</v>
      </c>
      <c r="O13" s="7">
        <f>SUMIFS(NhatKy_ViPham!K:K, NhatKy_ViPham!E:E, "10_Tin_B", NhatKy_ViPham!F:F, B13, NhatKy_ViPham!H:H, "L10")</f>
        <v>0</v>
      </c>
      <c r="P13" s="12">
        <f>SUMIFS(NhatKy_ViPham!J:J, NhatKy_ViPham!E:E, "10_Tin_B", NhatKy_ViPham!F:F, B13)</f>
        <v>0</v>
      </c>
      <c r="Q13" s="13">
        <f>SUMIFS(NhatKy_ViPham!K:K, NhatKy_ViPham!E:E, "10_Tin_B", NhatKy_ViPham!F:F, B13)</f>
        <v>0</v>
      </c>
      <c r="R13" s="7">
        <f>100 + SUMIFS(NhatKy_ViPham!J:J, NhatKy_ViPham!E:E, "10_Tin_B", NhatKy_ViPham!F:F, B13, NhatKy_ViPham!C:C, "T1") - SUMIFS(NhatKy_ViPham!K:K, NhatKy_ViPham!E:E, "10_Tin_B", NhatKy_ViPham!F:F, B13, NhatKy_ViPham!C:C, "T1")</f>
        <v>100</v>
      </c>
      <c r="S13" s="7">
        <f>100 + SUMIFS(NhatKy_ViPham!J:J, NhatKy_ViPham!E:E, "10_Tin_B", NhatKy_ViPham!F:F, B13, NhatKy_ViPham!C:C, "T2") - SUMIFS(NhatKy_ViPham!K:K, NhatKy_ViPham!E:E, "10_Tin_B", NhatKy_ViPham!F:F, B13, NhatKy_ViPham!C:C, "T2")</f>
        <v>100</v>
      </c>
      <c r="T13" s="7">
        <f>100 + SUMIFS(NhatKy_ViPham!J:J, NhatKy_ViPham!E:E, "10_Tin_B", NhatKy_ViPham!F:F, B13, NhatKy_ViPham!C:C, "T3") - SUMIFS(NhatKy_ViPham!K:K, NhatKy_ViPham!E:E, "10_Tin_B", NhatKy_ViPham!F:F, B13, NhatKy_ViPham!C:C, "T3")</f>
        <v>100</v>
      </c>
      <c r="U13" s="7">
        <f>100 + SUMIFS(NhatKy_ViPham!J:J, NhatKy_ViPham!E:E, "10_Tin_B", NhatKy_ViPham!F:F, B13, NhatKy_ViPham!C:C, "T4") - SUMIFS(NhatKy_ViPham!K:K, NhatKy_ViPham!E:E, "10_Tin_B", NhatKy_ViPham!F:F, B13, NhatKy_ViPham!C:C, "T4")</f>
        <v>100</v>
      </c>
      <c r="V13" s="7">
        <f>100 + SUMIFS(NhatKy_ViPham!J:J, NhatKy_ViPham!E:E, "10_Tin_B", NhatKy_ViPham!F:F, B13, NhatKy_ViPham!C:C, "T5") - SUMIFS(NhatKy_ViPham!K:K, NhatKy_ViPham!E:E, "10_Tin_B", NhatKy_ViPham!F:F, B13, NhatKy_ViPham!C:C, "T5")</f>
        <v>100</v>
      </c>
      <c r="W13" s="7">
        <f>100 + SUMIFS(NhatKy_ViPham!J:J, NhatKy_ViPham!E:E, "10_Tin_B", NhatKy_ViPham!F:F, B13, NhatKy_ViPham!C:C, "T6") - SUMIFS(NhatKy_ViPham!K:K, NhatKy_ViPham!E:E, "10_Tin_B", NhatKy_ViPham!F:F, B13, NhatKy_ViPham!C:C, "T6")</f>
        <v>100</v>
      </c>
      <c r="X13" s="7">
        <f>100 + SUMIFS(NhatKy_ViPham!J:J, NhatKy_ViPham!E:E, "10_Tin_B", NhatKy_ViPham!F:F, B13, NhatKy_ViPham!C:C, "T7") - SUMIFS(NhatKy_ViPham!K:K, NhatKy_ViPham!E:E, "10_Tin_B", NhatKy_ViPham!F:F, B13, NhatKy_ViPham!C:C, "T7")</f>
        <v>100</v>
      </c>
      <c r="Y13" s="7">
        <f>100 + SUMIFS(NhatKy_ViPham!J:J, NhatKy_ViPham!E:E, "10_Tin_B", NhatKy_ViPham!F:F, B13, NhatKy_ViPham!C:C, "T8") - SUMIFS(NhatKy_ViPham!K:K, NhatKy_ViPham!E:E, "10_Tin_B", NhatKy_ViPham!F:F, B13, NhatKy_ViPham!C:C, "T8")</f>
        <v>100</v>
      </c>
      <c r="Z13" s="7">
        <f>100 + SUMIFS(NhatKy_ViPham!J:J, NhatKy_ViPham!E:E, "10_Tin_B", NhatKy_ViPham!F:F, B13, NhatKy_ViPham!C:C, "T9") - SUMIFS(NhatKy_ViPham!K:K, NhatKy_ViPham!E:E, "10_Tin_B", NhatKy_ViPham!F:F, B13, NhatKy_ViPham!C:C, "T9")</f>
        <v>100</v>
      </c>
      <c r="AA13" s="7">
        <f>100 + SUMIFS(NhatKy_ViPham!J:J, NhatKy_ViPham!E:E, "10_Tin_B", NhatKy_ViPham!F:F, B13, NhatKy_ViPham!C:C, "T10") - SUMIFS(NhatKy_ViPham!K:K, NhatKy_ViPham!E:E, "10_Tin_B", NhatKy_ViPham!F:F, B13, NhatKy_ViPham!C:C, "T10")</f>
        <v>100</v>
      </c>
      <c r="AB13" s="7">
        <f>100 + SUMIFS(NhatKy_ViPham!J:J, NhatKy_ViPham!E:E, "10_Tin_B", NhatKy_ViPham!F:F, B13, NhatKy_ViPham!C:C, "T11") - SUMIFS(NhatKy_ViPham!K:K, NhatKy_ViPham!E:E, "10_Tin_B", NhatKy_ViPham!F:F, B13, NhatKy_ViPham!C:C, "T11")</f>
        <v>100</v>
      </c>
      <c r="AC13" s="7">
        <f>100 + SUMIFS(NhatKy_ViPham!J:J, NhatKy_ViPham!E:E, "10_Tin_B", NhatKy_ViPham!F:F, B13, NhatKy_ViPham!C:C, "T12") - SUMIFS(NhatKy_ViPham!K:K, NhatKy_ViPham!E:E, "10_Tin_B", NhatKy_ViPham!F:F, B13, NhatKy_ViPham!C:C, "T12")</f>
        <v>100</v>
      </c>
      <c r="AD13" s="7">
        <f>100 + SUMIFS(NhatKy_ViPham!J:J, NhatKy_ViPham!E:E, "10_Tin_B", NhatKy_ViPham!F:F, B13, NhatKy_ViPham!C:C, "T13") - SUMIFS(NhatKy_ViPham!K:K, NhatKy_ViPham!E:E, "10_Tin_B", NhatKy_ViPham!F:F, B13, NhatKy_ViPham!C:C, "T13")</f>
        <v>100</v>
      </c>
      <c r="AE13" s="7">
        <f>100 + SUMIFS(NhatKy_ViPham!J:J, NhatKy_ViPham!E:E, "10_Tin_B", NhatKy_ViPham!F:F, B13, NhatKy_ViPham!C:C, "T14") - SUMIFS(NhatKy_ViPham!K:K, NhatKy_ViPham!E:E, "10_Tin_B", NhatKy_ViPham!F:F, B13, NhatKy_ViPham!C:C, "T14")</f>
        <v>100</v>
      </c>
      <c r="AF13" s="7">
        <f>100 + SUMIFS(NhatKy_ViPham!J:J, NhatKy_ViPham!E:E, "10_Tin_B", NhatKy_ViPham!F:F, B13, NhatKy_ViPham!C:C, "T15") - SUMIFS(NhatKy_ViPham!K:K, NhatKy_ViPham!E:E, "10_Tin_B", NhatKy_ViPham!F:F, B13, NhatKy_ViPham!C:C, "T15")</f>
        <v>100</v>
      </c>
      <c r="AG13" s="7">
        <f>100 + SUMIFS(NhatKy_ViPham!J:J, NhatKy_ViPham!E:E, "10_Tin_B", NhatKy_ViPham!F:F, B13, NhatKy_ViPham!C:C, "T16") - SUMIFS(NhatKy_ViPham!K:K, NhatKy_ViPham!E:E, "10_Tin_B", NhatKy_ViPham!F:F, B13, NhatKy_ViPham!C:C, "T16")</f>
        <v>100</v>
      </c>
      <c r="AH13" s="7">
        <f>100 + SUMIFS(NhatKy_ViPham!J:J, NhatKy_ViPham!E:E, "10_Tin_B", NhatKy_ViPham!F:F, B13, NhatKy_ViPham!C:C, "T17") - SUMIFS(NhatKy_ViPham!K:K, NhatKy_ViPham!E:E, "10_Tin_B", NhatKy_ViPham!F:F, B13, NhatKy_ViPham!C:C, "T17")</f>
        <v>100</v>
      </c>
      <c r="AI13" s="7">
        <f>100 + SUMIFS(NhatKy_ViPham!J:J, NhatKy_ViPham!E:E, "10_Tin_B", NhatKy_ViPham!F:F, B13, NhatKy_ViPham!C:C, "T18") - SUMIFS(NhatKy_ViPham!K:K, NhatKy_ViPham!E:E, "10_Tin_B", NhatKy_ViPham!F:F, B13, NhatKy_ViPham!C:C, "T18")</f>
        <v>100</v>
      </c>
      <c r="AJ13" s="7">
        <f>100 + SUMIFS(NhatKy_ViPham!J:J, NhatKy_ViPham!E:E, "10_Tin_B", NhatKy_ViPham!F:F, B13, NhatKy_ViPham!C:C, "T19") - SUMIFS(NhatKy_ViPham!K:K, NhatKy_ViPham!E:E, "10_Tin_B", NhatKy_ViPham!F:F, B13, NhatKy_ViPham!C:C, "T19")</f>
        <v>100</v>
      </c>
      <c r="AK13" s="7">
        <f>100 + SUMIFS(NhatKy_ViPham!J:J, NhatKy_ViPham!E:E, "10_Tin_B", NhatKy_ViPham!F:F, B13, NhatKy_ViPham!C:C, "T20") - SUMIFS(NhatKy_ViPham!K:K, NhatKy_ViPham!E:E, "10_Tin_B", NhatKy_ViPham!F:F, B13, NhatKy_ViPham!C:C, "T20")</f>
        <v>100</v>
      </c>
      <c r="AL13" s="7">
        <f>100 + SUMIFS(NhatKy_ViPham!J:J, NhatKy_ViPham!E:E, "10_Tin_B", NhatKy_ViPham!F:F, B13, NhatKy_ViPham!C:C, "T21") - SUMIFS(NhatKy_ViPham!K:K, NhatKy_ViPham!E:E, "10_Tin_B", NhatKy_ViPham!F:F, B13, NhatKy_ViPham!C:C, "T21")</f>
        <v>100</v>
      </c>
      <c r="AM13" s="7">
        <f>100 + SUMIFS(NhatKy_ViPham!J:J, NhatKy_ViPham!E:E, "10_Tin_B", NhatKy_ViPham!F:F, B13, NhatKy_ViPham!C:C, "T22") - SUMIFS(NhatKy_ViPham!K:K, NhatKy_ViPham!E:E, "10_Tin_B", NhatKy_ViPham!F:F, B13, NhatKy_ViPham!C:C, "T22")</f>
        <v>100</v>
      </c>
      <c r="AN13" s="7">
        <f>100 + SUMIFS(NhatKy_ViPham!J:J, NhatKy_ViPham!E:E, "10_Tin_B", NhatKy_ViPham!F:F, B13, NhatKy_ViPham!C:C, "T23") - SUMIFS(NhatKy_ViPham!K:K, NhatKy_ViPham!E:E, "10_Tin_B", NhatKy_ViPham!F:F, B13, NhatKy_ViPham!C:C, "T23")</f>
        <v>100</v>
      </c>
      <c r="AO13" s="7">
        <f>100 + SUMIFS(NhatKy_ViPham!J:J, NhatKy_ViPham!E:E, "10_Tin_B", NhatKy_ViPham!F:F, B13, NhatKy_ViPham!C:C, "T24") - SUMIFS(NhatKy_ViPham!K:K, NhatKy_ViPham!E:E, "10_Tin_B", NhatKy_ViPham!F:F, B13, NhatKy_ViPham!C:C, "T24")</f>
        <v>100</v>
      </c>
      <c r="AP13" s="7">
        <f>100 + SUMIFS(NhatKy_ViPham!J:J, NhatKy_ViPham!E:E, "10_Tin_B", NhatKy_ViPham!F:F, B13, NhatKy_ViPham!C:C, "T25") - SUMIFS(NhatKy_ViPham!K:K, NhatKy_ViPham!E:E, "10_Tin_B", NhatKy_ViPham!F:F, B13, NhatKy_ViPham!C:C, "T25")</f>
        <v>100</v>
      </c>
      <c r="AQ13" s="7">
        <f>100 + SUMIFS(NhatKy_ViPham!J:J, NhatKy_ViPham!E:E, "10_Tin_B", NhatKy_ViPham!F:F, B13, NhatKy_ViPham!C:C, "T26") - SUMIFS(NhatKy_ViPham!K:K, NhatKy_ViPham!E:E, "10_Tin_B", NhatKy_ViPham!F:F, B13, NhatKy_ViPham!C:C, "T26")</f>
        <v>100</v>
      </c>
      <c r="AR13" s="7">
        <f>100 + SUMIFS(NhatKy_ViPham!J:J, NhatKy_ViPham!E:E, "10_Tin_B", NhatKy_ViPham!F:F, B13, NhatKy_ViPham!C:C, "T27") - SUMIFS(NhatKy_ViPham!K:K, NhatKy_ViPham!E:E, "10_Tin_B", NhatKy_ViPham!F:F, B13, NhatKy_ViPham!C:C, "T27")</f>
        <v>100</v>
      </c>
      <c r="AS13" s="7">
        <f>100 + SUMIFS(NhatKy_ViPham!J:J, NhatKy_ViPham!E:E, "10_Tin_B", NhatKy_ViPham!F:F, B13, NhatKy_ViPham!C:C, "T28") - SUMIFS(NhatKy_ViPham!K:K, NhatKy_ViPham!E:E, "10_Tin_B", NhatKy_ViPham!F:F, B13, NhatKy_ViPham!C:C, "T28")</f>
        <v>100</v>
      </c>
      <c r="AT13" s="7">
        <f>100 + SUMIFS(NhatKy_ViPham!J:J, NhatKy_ViPham!E:E, "10_Tin_B", NhatKy_ViPham!F:F, B13, NhatKy_ViPham!C:C, "T29") - SUMIFS(NhatKy_ViPham!K:K, NhatKy_ViPham!E:E, "10_Tin_B", NhatKy_ViPham!F:F, B13, NhatKy_ViPham!C:C, "T29")</f>
        <v>100</v>
      </c>
      <c r="AU13" s="7">
        <f>100 + SUMIFS(NhatKy_ViPham!J:J, NhatKy_ViPham!E:E, "10_Tin_B", NhatKy_ViPham!F:F, B13, NhatKy_ViPham!C:C, "T30") - SUMIFS(NhatKy_ViPham!K:K, NhatKy_ViPham!E:E, "10_Tin_B", NhatKy_ViPham!F:F, B13, NhatKy_ViPham!C:C, "T30")</f>
        <v>100</v>
      </c>
      <c r="AV13" s="7">
        <f>100 + SUMIFS(NhatKy_ViPham!J:J, NhatKy_ViPham!E:E, "10_Tin_B", NhatKy_ViPham!F:F, B13, NhatKy_ViPham!C:C, "T31") - SUMIFS(NhatKy_ViPham!K:K, NhatKy_ViPham!E:E, "10_Tin_B", NhatKy_ViPham!F:F, B13, NhatKy_ViPham!C:C, "T31")</f>
        <v>100</v>
      </c>
      <c r="AW13" s="7">
        <f>100 + SUMIFS(NhatKy_ViPham!J:J, NhatKy_ViPham!E:E, "10_Tin_B", NhatKy_ViPham!F:F, B13, NhatKy_ViPham!C:C, "T32") - SUMIFS(NhatKy_ViPham!K:K, NhatKy_ViPham!E:E, "10_Tin_B", NhatKy_ViPham!F:F, B13, NhatKy_ViPham!C:C, "T32")</f>
        <v>100</v>
      </c>
      <c r="AX13" s="7">
        <f>100 + SUMIFS(NhatKy_ViPham!J:J, NhatKy_ViPham!E:E, "10_Tin_B", NhatKy_ViPham!F:F, B13, NhatKy_ViPham!C:C, "T33") - SUMIFS(NhatKy_ViPham!K:K, NhatKy_ViPham!E:E, "10_Tin_B", NhatKy_ViPham!F:F, B13, NhatKy_ViPham!C:C, "T33")</f>
        <v>100</v>
      </c>
      <c r="AY13" s="7">
        <f>100 + SUMIFS(NhatKy_ViPham!J:J, NhatKy_ViPham!E:E, "10_Tin_B", NhatKy_ViPham!F:F, B13, NhatKy_ViPham!C:C, "T34") - SUMIFS(NhatKy_ViPham!K:K, NhatKy_ViPham!E:E, "10_Tin_B", NhatKy_ViPham!F:F, B13, NhatKy_ViPham!C:C, "T34")</f>
        <v>100</v>
      </c>
      <c r="AZ13" s="7">
        <f>100 + SUMIFS(NhatKy_ViPham!J:J, NhatKy_ViPham!E:E, "10_Tin_B", NhatKy_ViPham!F:F, B13, NhatKy_ViPham!C:C, "T35") - SUMIFS(NhatKy_ViPham!K:K, NhatKy_ViPham!E:E, "10_Tin_B", NhatKy_ViPham!F:F, B13, NhatKy_ViPham!C:C, "T35")</f>
        <v>100</v>
      </c>
      <c r="BA13" s="12">
        <f t="shared" si="0"/>
        <v>100</v>
      </c>
      <c r="BB13" s="11" t="s">
        <v>430</v>
      </c>
      <c r="BC13" s="14" t="str">
        <f t="shared" si="1"/>
        <v>Tốt</v>
      </c>
      <c r="BD13" s="10" t="str">
        <f t="shared" si="2"/>
        <v>🟢 BÌNH THƯỜNG</v>
      </c>
    </row>
    <row r="14" spans="1:56" x14ac:dyDescent="0.25">
      <c r="A14" s="5">
        <v>6</v>
      </c>
      <c r="B14" s="15" t="s">
        <v>918</v>
      </c>
      <c r="C14" s="5" t="s">
        <v>919</v>
      </c>
      <c r="D14" s="5" t="s">
        <v>435</v>
      </c>
      <c r="E14" s="11" t="s">
        <v>430</v>
      </c>
      <c r="F14" s="6">
        <f>SUMIFS(NhatKy_ViPham!K:K, NhatKy_ViPham!E:E, "10_Tin_B", NhatKy_ViPham!F:F, B14, NhatKy_ViPham!H:H, "L01")</f>
        <v>0</v>
      </c>
      <c r="G14" s="6">
        <f>SUMIFS(NhatKy_ViPham!K:K, NhatKy_ViPham!E:E, "10_Tin_B", NhatKy_ViPham!F:F, B14, NhatKy_ViPham!H:H, "L02")</f>
        <v>0</v>
      </c>
      <c r="H14" s="6">
        <f>SUMIFS(NhatKy_ViPham!K:K, NhatKy_ViPham!E:E, "10_Tin_B", NhatKy_ViPham!F:F, B14, NhatKy_ViPham!H:H, "L03")</f>
        <v>0</v>
      </c>
      <c r="I14" s="6">
        <f>SUMIFS(NhatKy_ViPham!K:K, NhatKy_ViPham!E:E, "10_Tin_B", NhatKy_ViPham!F:F, B14, NhatKy_ViPham!H:H, "L04")</f>
        <v>0</v>
      </c>
      <c r="J14" s="6">
        <f>SUMIFS(NhatKy_ViPham!K:K, NhatKy_ViPham!E:E, "10_Tin_B", NhatKy_ViPham!F:F, B14, NhatKy_ViPham!H:H, "L05")</f>
        <v>0</v>
      </c>
      <c r="K14" s="6">
        <f>SUMIFS(NhatKy_ViPham!K:K, NhatKy_ViPham!E:E, "10_Tin_B", NhatKy_ViPham!F:F, B14, NhatKy_ViPham!H:H, "L06")</f>
        <v>0</v>
      </c>
      <c r="L14" s="6">
        <f>SUMIFS(NhatKy_ViPham!K:K, NhatKy_ViPham!E:E, "10_Tin_B", NhatKy_ViPham!F:F, B14, NhatKy_ViPham!H:H, "L07")</f>
        <v>0</v>
      </c>
      <c r="M14" s="6">
        <f>SUMIFS(NhatKy_ViPham!K:K, NhatKy_ViPham!E:E, "10_Tin_B", NhatKy_ViPham!F:F, B14, NhatKy_ViPham!H:H, "L08")</f>
        <v>0</v>
      </c>
      <c r="N14" s="6">
        <f>SUMIFS(NhatKy_ViPham!K:K, NhatKy_ViPham!E:E, "10_Tin_B", NhatKy_ViPham!F:F, B14, NhatKy_ViPham!H:H, "L09")</f>
        <v>0</v>
      </c>
      <c r="O14" s="6">
        <f>SUMIFS(NhatKy_ViPham!K:K, NhatKy_ViPham!E:E, "10_Tin_B", NhatKy_ViPham!F:F, B14, NhatKy_ViPham!H:H, "L10")</f>
        <v>0</v>
      </c>
      <c r="P14" s="12">
        <f>SUMIFS(NhatKy_ViPham!J:J, NhatKy_ViPham!E:E, "10_Tin_B", NhatKy_ViPham!F:F, B14)</f>
        <v>0</v>
      </c>
      <c r="Q14" s="13">
        <f>SUMIFS(NhatKy_ViPham!K:K, NhatKy_ViPham!E:E, "10_Tin_B", NhatKy_ViPham!F:F, B14)</f>
        <v>0</v>
      </c>
      <c r="R14" s="6">
        <f>100 + SUMIFS(NhatKy_ViPham!J:J, NhatKy_ViPham!E:E, "10_Tin_B", NhatKy_ViPham!F:F, B14, NhatKy_ViPham!C:C, "T1") - SUMIFS(NhatKy_ViPham!K:K, NhatKy_ViPham!E:E, "10_Tin_B", NhatKy_ViPham!F:F, B14, NhatKy_ViPham!C:C, "T1")</f>
        <v>100</v>
      </c>
      <c r="S14" s="6">
        <f>100 + SUMIFS(NhatKy_ViPham!J:J, NhatKy_ViPham!E:E, "10_Tin_B", NhatKy_ViPham!F:F, B14, NhatKy_ViPham!C:C, "T2") - SUMIFS(NhatKy_ViPham!K:K, NhatKy_ViPham!E:E, "10_Tin_B", NhatKy_ViPham!F:F, B14, NhatKy_ViPham!C:C, "T2")</f>
        <v>100</v>
      </c>
      <c r="T14" s="6">
        <f>100 + SUMIFS(NhatKy_ViPham!J:J, NhatKy_ViPham!E:E, "10_Tin_B", NhatKy_ViPham!F:F, B14, NhatKy_ViPham!C:C, "T3") - SUMIFS(NhatKy_ViPham!K:K, NhatKy_ViPham!E:E, "10_Tin_B", NhatKy_ViPham!F:F, B14, NhatKy_ViPham!C:C, "T3")</f>
        <v>100</v>
      </c>
      <c r="U14" s="6">
        <f>100 + SUMIFS(NhatKy_ViPham!J:J, NhatKy_ViPham!E:E, "10_Tin_B", NhatKy_ViPham!F:F, B14, NhatKy_ViPham!C:C, "T4") - SUMIFS(NhatKy_ViPham!K:K, NhatKy_ViPham!E:E, "10_Tin_B", NhatKy_ViPham!F:F, B14, NhatKy_ViPham!C:C, "T4")</f>
        <v>100</v>
      </c>
      <c r="V14" s="6">
        <f>100 + SUMIFS(NhatKy_ViPham!J:J, NhatKy_ViPham!E:E, "10_Tin_B", NhatKy_ViPham!F:F, B14, NhatKy_ViPham!C:C, "T5") - SUMIFS(NhatKy_ViPham!K:K, NhatKy_ViPham!E:E, "10_Tin_B", NhatKy_ViPham!F:F, B14, NhatKy_ViPham!C:C, "T5")</f>
        <v>100</v>
      </c>
      <c r="W14" s="6">
        <f>100 + SUMIFS(NhatKy_ViPham!J:J, NhatKy_ViPham!E:E, "10_Tin_B", NhatKy_ViPham!F:F, B14, NhatKy_ViPham!C:C, "T6") - SUMIFS(NhatKy_ViPham!K:K, NhatKy_ViPham!E:E, "10_Tin_B", NhatKy_ViPham!F:F, B14, NhatKy_ViPham!C:C, "T6")</f>
        <v>100</v>
      </c>
      <c r="X14" s="6">
        <f>100 + SUMIFS(NhatKy_ViPham!J:J, NhatKy_ViPham!E:E, "10_Tin_B", NhatKy_ViPham!F:F, B14, NhatKy_ViPham!C:C, "T7") - SUMIFS(NhatKy_ViPham!K:K, NhatKy_ViPham!E:E, "10_Tin_B", NhatKy_ViPham!F:F, B14, NhatKy_ViPham!C:C, "T7")</f>
        <v>100</v>
      </c>
      <c r="Y14" s="6">
        <f>100 + SUMIFS(NhatKy_ViPham!J:J, NhatKy_ViPham!E:E, "10_Tin_B", NhatKy_ViPham!F:F, B14, NhatKy_ViPham!C:C, "T8") - SUMIFS(NhatKy_ViPham!K:K, NhatKy_ViPham!E:E, "10_Tin_B", NhatKy_ViPham!F:F, B14, NhatKy_ViPham!C:C, "T8")</f>
        <v>100</v>
      </c>
      <c r="Z14" s="6">
        <f>100 + SUMIFS(NhatKy_ViPham!J:J, NhatKy_ViPham!E:E, "10_Tin_B", NhatKy_ViPham!F:F, B14, NhatKy_ViPham!C:C, "T9") - SUMIFS(NhatKy_ViPham!K:K, NhatKy_ViPham!E:E, "10_Tin_B", NhatKy_ViPham!F:F, B14, NhatKy_ViPham!C:C, "T9")</f>
        <v>100</v>
      </c>
      <c r="AA14" s="6">
        <f>100 + SUMIFS(NhatKy_ViPham!J:J, NhatKy_ViPham!E:E, "10_Tin_B", NhatKy_ViPham!F:F, B14, NhatKy_ViPham!C:C, "T10") - SUMIFS(NhatKy_ViPham!K:K, NhatKy_ViPham!E:E, "10_Tin_B", NhatKy_ViPham!F:F, B14, NhatKy_ViPham!C:C, "T10")</f>
        <v>100</v>
      </c>
      <c r="AB14" s="6">
        <f>100 + SUMIFS(NhatKy_ViPham!J:J, NhatKy_ViPham!E:E, "10_Tin_B", NhatKy_ViPham!F:F, B14, NhatKy_ViPham!C:C, "T11") - SUMIFS(NhatKy_ViPham!K:K, NhatKy_ViPham!E:E, "10_Tin_B", NhatKy_ViPham!F:F, B14, NhatKy_ViPham!C:C, "T11")</f>
        <v>100</v>
      </c>
      <c r="AC14" s="6">
        <f>100 + SUMIFS(NhatKy_ViPham!J:J, NhatKy_ViPham!E:E, "10_Tin_B", NhatKy_ViPham!F:F, B14, NhatKy_ViPham!C:C, "T12") - SUMIFS(NhatKy_ViPham!K:K, NhatKy_ViPham!E:E, "10_Tin_B", NhatKy_ViPham!F:F, B14, NhatKy_ViPham!C:C, "T12")</f>
        <v>100</v>
      </c>
      <c r="AD14" s="6">
        <f>100 + SUMIFS(NhatKy_ViPham!J:J, NhatKy_ViPham!E:E, "10_Tin_B", NhatKy_ViPham!F:F, B14, NhatKy_ViPham!C:C, "T13") - SUMIFS(NhatKy_ViPham!K:K, NhatKy_ViPham!E:E, "10_Tin_B", NhatKy_ViPham!F:F, B14, NhatKy_ViPham!C:C, "T13")</f>
        <v>100</v>
      </c>
      <c r="AE14" s="6">
        <f>100 + SUMIFS(NhatKy_ViPham!J:J, NhatKy_ViPham!E:E, "10_Tin_B", NhatKy_ViPham!F:F, B14, NhatKy_ViPham!C:C, "T14") - SUMIFS(NhatKy_ViPham!K:K, NhatKy_ViPham!E:E, "10_Tin_B", NhatKy_ViPham!F:F, B14, NhatKy_ViPham!C:C, "T14")</f>
        <v>100</v>
      </c>
      <c r="AF14" s="6">
        <f>100 + SUMIFS(NhatKy_ViPham!J:J, NhatKy_ViPham!E:E, "10_Tin_B", NhatKy_ViPham!F:F, B14, NhatKy_ViPham!C:C, "T15") - SUMIFS(NhatKy_ViPham!K:K, NhatKy_ViPham!E:E, "10_Tin_B", NhatKy_ViPham!F:F, B14, NhatKy_ViPham!C:C, "T15")</f>
        <v>100</v>
      </c>
      <c r="AG14" s="6">
        <f>100 + SUMIFS(NhatKy_ViPham!J:J, NhatKy_ViPham!E:E, "10_Tin_B", NhatKy_ViPham!F:F, B14, NhatKy_ViPham!C:C, "T16") - SUMIFS(NhatKy_ViPham!K:K, NhatKy_ViPham!E:E, "10_Tin_B", NhatKy_ViPham!F:F, B14, NhatKy_ViPham!C:C, "T16")</f>
        <v>100</v>
      </c>
      <c r="AH14" s="6">
        <f>100 + SUMIFS(NhatKy_ViPham!J:J, NhatKy_ViPham!E:E, "10_Tin_B", NhatKy_ViPham!F:F, B14, NhatKy_ViPham!C:C, "T17") - SUMIFS(NhatKy_ViPham!K:K, NhatKy_ViPham!E:E, "10_Tin_B", NhatKy_ViPham!F:F, B14, NhatKy_ViPham!C:C, "T17")</f>
        <v>100</v>
      </c>
      <c r="AI14" s="6">
        <f>100 + SUMIFS(NhatKy_ViPham!J:J, NhatKy_ViPham!E:E, "10_Tin_B", NhatKy_ViPham!F:F, B14, NhatKy_ViPham!C:C, "T18") - SUMIFS(NhatKy_ViPham!K:K, NhatKy_ViPham!E:E, "10_Tin_B", NhatKy_ViPham!F:F, B14, NhatKy_ViPham!C:C, "T18")</f>
        <v>100</v>
      </c>
      <c r="AJ14" s="6">
        <f>100 + SUMIFS(NhatKy_ViPham!J:J, NhatKy_ViPham!E:E, "10_Tin_B", NhatKy_ViPham!F:F, B14, NhatKy_ViPham!C:C, "T19") - SUMIFS(NhatKy_ViPham!K:K, NhatKy_ViPham!E:E, "10_Tin_B", NhatKy_ViPham!F:F, B14, NhatKy_ViPham!C:C, "T19")</f>
        <v>100</v>
      </c>
      <c r="AK14" s="6">
        <f>100 + SUMIFS(NhatKy_ViPham!J:J, NhatKy_ViPham!E:E, "10_Tin_B", NhatKy_ViPham!F:F, B14, NhatKy_ViPham!C:C, "T20") - SUMIFS(NhatKy_ViPham!K:K, NhatKy_ViPham!E:E, "10_Tin_B", NhatKy_ViPham!F:F, B14, NhatKy_ViPham!C:C, "T20")</f>
        <v>100</v>
      </c>
      <c r="AL14" s="6">
        <f>100 + SUMIFS(NhatKy_ViPham!J:J, NhatKy_ViPham!E:E, "10_Tin_B", NhatKy_ViPham!F:F, B14, NhatKy_ViPham!C:C, "T21") - SUMIFS(NhatKy_ViPham!K:K, NhatKy_ViPham!E:E, "10_Tin_B", NhatKy_ViPham!F:F, B14, NhatKy_ViPham!C:C, "T21")</f>
        <v>100</v>
      </c>
      <c r="AM14" s="6">
        <f>100 + SUMIFS(NhatKy_ViPham!J:J, NhatKy_ViPham!E:E, "10_Tin_B", NhatKy_ViPham!F:F, B14, NhatKy_ViPham!C:C, "T22") - SUMIFS(NhatKy_ViPham!K:K, NhatKy_ViPham!E:E, "10_Tin_B", NhatKy_ViPham!F:F, B14, NhatKy_ViPham!C:C, "T22")</f>
        <v>100</v>
      </c>
      <c r="AN14" s="6">
        <f>100 + SUMIFS(NhatKy_ViPham!J:J, NhatKy_ViPham!E:E, "10_Tin_B", NhatKy_ViPham!F:F, B14, NhatKy_ViPham!C:C, "T23") - SUMIFS(NhatKy_ViPham!K:K, NhatKy_ViPham!E:E, "10_Tin_B", NhatKy_ViPham!F:F, B14, NhatKy_ViPham!C:C, "T23")</f>
        <v>100</v>
      </c>
      <c r="AO14" s="6">
        <f>100 + SUMIFS(NhatKy_ViPham!J:J, NhatKy_ViPham!E:E, "10_Tin_B", NhatKy_ViPham!F:F, B14, NhatKy_ViPham!C:C, "T24") - SUMIFS(NhatKy_ViPham!K:K, NhatKy_ViPham!E:E, "10_Tin_B", NhatKy_ViPham!F:F, B14, NhatKy_ViPham!C:C, "T24")</f>
        <v>100</v>
      </c>
      <c r="AP14" s="6">
        <f>100 + SUMIFS(NhatKy_ViPham!J:J, NhatKy_ViPham!E:E, "10_Tin_B", NhatKy_ViPham!F:F, B14, NhatKy_ViPham!C:C, "T25") - SUMIFS(NhatKy_ViPham!K:K, NhatKy_ViPham!E:E, "10_Tin_B", NhatKy_ViPham!F:F, B14, NhatKy_ViPham!C:C, "T25")</f>
        <v>100</v>
      </c>
      <c r="AQ14" s="6">
        <f>100 + SUMIFS(NhatKy_ViPham!J:J, NhatKy_ViPham!E:E, "10_Tin_B", NhatKy_ViPham!F:F, B14, NhatKy_ViPham!C:C, "T26") - SUMIFS(NhatKy_ViPham!K:K, NhatKy_ViPham!E:E, "10_Tin_B", NhatKy_ViPham!F:F, B14, NhatKy_ViPham!C:C, "T26")</f>
        <v>100</v>
      </c>
      <c r="AR14" s="6">
        <f>100 + SUMIFS(NhatKy_ViPham!J:J, NhatKy_ViPham!E:E, "10_Tin_B", NhatKy_ViPham!F:F, B14, NhatKy_ViPham!C:C, "T27") - SUMIFS(NhatKy_ViPham!K:K, NhatKy_ViPham!E:E, "10_Tin_B", NhatKy_ViPham!F:F, B14, NhatKy_ViPham!C:C, "T27")</f>
        <v>100</v>
      </c>
      <c r="AS14" s="6">
        <f>100 + SUMIFS(NhatKy_ViPham!J:J, NhatKy_ViPham!E:E, "10_Tin_B", NhatKy_ViPham!F:F, B14, NhatKy_ViPham!C:C, "T28") - SUMIFS(NhatKy_ViPham!K:K, NhatKy_ViPham!E:E, "10_Tin_B", NhatKy_ViPham!F:F, B14, NhatKy_ViPham!C:C, "T28")</f>
        <v>100</v>
      </c>
      <c r="AT14" s="6">
        <f>100 + SUMIFS(NhatKy_ViPham!J:J, NhatKy_ViPham!E:E, "10_Tin_B", NhatKy_ViPham!F:F, B14, NhatKy_ViPham!C:C, "T29") - SUMIFS(NhatKy_ViPham!K:K, NhatKy_ViPham!E:E, "10_Tin_B", NhatKy_ViPham!F:F, B14, NhatKy_ViPham!C:C, "T29")</f>
        <v>100</v>
      </c>
      <c r="AU14" s="6">
        <f>100 + SUMIFS(NhatKy_ViPham!J:J, NhatKy_ViPham!E:E, "10_Tin_B", NhatKy_ViPham!F:F, B14, NhatKy_ViPham!C:C, "T30") - SUMIFS(NhatKy_ViPham!K:K, NhatKy_ViPham!E:E, "10_Tin_B", NhatKy_ViPham!F:F, B14, NhatKy_ViPham!C:C, "T30")</f>
        <v>100</v>
      </c>
      <c r="AV14" s="6">
        <f>100 + SUMIFS(NhatKy_ViPham!J:J, NhatKy_ViPham!E:E, "10_Tin_B", NhatKy_ViPham!F:F, B14, NhatKy_ViPham!C:C, "T31") - SUMIFS(NhatKy_ViPham!K:K, NhatKy_ViPham!E:E, "10_Tin_B", NhatKy_ViPham!F:F, B14, NhatKy_ViPham!C:C, "T31")</f>
        <v>100</v>
      </c>
      <c r="AW14" s="6">
        <f>100 + SUMIFS(NhatKy_ViPham!J:J, NhatKy_ViPham!E:E, "10_Tin_B", NhatKy_ViPham!F:F, B14, NhatKy_ViPham!C:C, "T32") - SUMIFS(NhatKy_ViPham!K:K, NhatKy_ViPham!E:E, "10_Tin_B", NhatKy_ViPham!F:F, B14, NhatKy_ViPham!C:C, "T32")</f>
        <v>100</v>
      </c>
      <c r="AX14" s="6">
        <f>100 + SUMIFS(NhatKy_ViPham!J:J, NhatKy_ViPham!E:E, "10_Tin_B", NhatKy_ViPham!F:F, B14, NhatKy_ViPham!C:C, "T33") - SUMIFS(NhatKy_ViPham!K:K, NhatKy_ViPham!E:E, "10_Tin_B", NhatKy_ViPham!F:F, B14, NhatKy_ViPham!C:C, "T33")</f>
        <v>100</v>
      </c>
      <c r="AY14" s="6">
        <f>100 + SUMIFS(NhatKy_ViPham!J:J, NhatKy_ViPham!E:E, "10_Tin_B", NhatKy_ViPham!F:F, B14, NhatKy_ViPham!C:C, "T34") - SUMIFS(NhatKy_ViPham!K:K, NhatKy_ViPham!E:E, "10_Tin_B", NhatKy_ViPham!F:F, B14, NhatKy_ViPham!C:C, "T34")</f>
        <v>100</v>
      </c>
      <c r="AZ14" s="6">
        <f>100 + SUMIFS(NhatKy_ViPham!J:J, NhatKy_ViPham!E:E, "10_Tin_B", NhatKy_ViPham!F:F, B14, NhatKy_ViPham!C:C, "T35") - SUMIFS(NhatKy_ViPham!K:K, NhatKy_ViPham!E:E, "10_Tin_B", NhatKy_ViPham!F:F, B14, NhatKy_ViPham!C:C, "T35")</f>
        <v>100</v>
      </c>
      <c r="BA14" s="12">
        <f t="shared" si="0"/>
        <v>100</v>
      </c>
      <c r="BB14" s="11" t="s">
        <v>430</v>
      </c>
      <c r="BC14" s="16" t="str">
        <f t="shared" si="1"/>
        <v>Tốt</v>
      </c>
      <c r="BD14" s="15" t="str">
        <f t="shared" si="2"/>
        <v>🟢 BÌNH THƯỜNG</v>
      </c>
    </row>
    <row r="15" spans="1:56" x14ac:dyDescent="0.25">
      <c r="A15" s="4">
        <v>7</v>
      </c>
      <c r="B15" s="10" t="s">
        <v>920</v>
      </c>
      <c r="C15" s="4" t="s">
        <v>881</v>
      </c>
      <c r="D15" s="4" t="s">
        <v>435</v>
      </c>
      <c r="E15" s="11" t="s">
        <v>430</v>
      </c>
      <c r="F15" s="7">
        <f>SUMIFS(NhatKy_ViPham!K:K, NhatKy_ViPham!E:E, "10_Tin_B", NhatKy_ViPham!F:F, B15, NhatKy_ViPham!H:H, "L01")</f>
        <v>0</v>
      </c>
      <c r="G15" s="7">
        <f>SUMIFS(NhatKy_ViPham!K:K, NhatKy_ViPham!E:E, "10_Tin_B", NhatKy_ViPham!F:F, B15, NhatKy_ViPham!H:H, "L02")</f>
        <v>0</v>
      </c>
      <c r="H15" s="7">
        <f>SUMIFS(NhatKy_ViPham!K:K, NhatKy_ViPham!E:E, "10_Tin_B", NhatKy_ViPham!F:F, B15, NhatKy_ViPham!H:H, "L03")</f>
        <v>0</v>
      </c>
      <c r="I15" s="7">
        <f>SUMIFS(NhatKy_ViPham!K:K, NhatKy_ViPham!E:E, "10_Tin_B", NhatKy_ViPham!F:F, B15, NhatKy_ViPham!H:H, "L04")</f>
        <v>0</v>
      </c>
      <c r="J15" s="7">
        <f>SUMIFS(NhatKy_ViPham!K:K, NhatKy_ViPham!E:E, "10_Tin_B", NhatKy_ViPham!F:F, B15, NhatKy_ViPham!H:H, "L05")</f>
        <v>0</v>
      </c>
      <c r="K15" s="7">
        <f>SUMIFS(NhatKy_ViPham!K:K, NhatKy_ViPham!E:E, "10_Tin_B", NhatKy_ViPham!F:F, B15, NhatKy_ViPham!H:H, "L06")</f>
        <v>0</v>
      </c>
      <c r="L15" s="7">
        <f>SUMIFS(NhatKy_ViPham!K:K, NhatKy_ViPham!E:E, "10_Tin_B", NhatKy_ViPham!F:F, B15, NhatKy_ViPham!H:H, "L07")</f>
        <v>0</v>
      </c>
      <c r="M15" s="7">
        <f>SUMIFS(NhatKy_ViPham!K:K, NhatKy_ViPham!E:E, "10_Tin_B", NhatKy_ViPham!F:F, B15, NhatKy_ViPham!H:H, "L08")</f>
        <v>0</v>
      </c>
      <c r="N15" s="7">
        <f>SUMIFS(NhatKy_ViPham!K:K, NhatKy_ViPham!E:E, "10_Tin_B", NhatKy_ViPham!F:F, B15, NhatKy_ViPham!H:H, "L09")</f>
        <v>0</v>
      </c>
      <c r="O15" s="7">
        <f>SUMIFS(NhatKy_ViPham!K:K, NhatKy_ViPham!E:E, "10_Tin_B", NhatKy_ViPham!F:F, B15, NhatKy_ViPham!H:H, "L10")</f>
        <v>0</v>
      </c>
      <c r="P15" s="12">
        <f>SUMIFS(NhatKy_ViPham!J:J, NhatKy_ViPham!E:E, "10_Tin_B", NhatKy_ViPham!F:F, B15)</f>
        <v>0</v>
      </c>
      <c r="Q15" s="13">
        <f>SUMIFS(NhatKy_ViPham!K:K, NhatKy_ViPham!E:E, "10_Tin_B", NhatKy_ViPham!F:F, B15)</f>
        <v>0</v>
      </c>
      <c r="R15" s="7">
        <f>100 + SUMIFS(NhatKy_ViPham!J:J, NhatKy_ViPham!E:E, "10_Tin_B", NhatKy_ViPham!F:F, B15, NhatKy_ViPham!C:C, "T1") - SUMIFS(NhatKy_ViPham!K:K, NhatKy_ViPham!E:E, "10_Tin_B", NhatKy_ViPham!F:F, B15, NhatKy_ViPham!C:C, "T1")</f>
        <v>100</v>
      </c>
      <c r="S15" s="7">
        <f>100 + SUMIFS(NhatKy_ViPham!J:J, NhatKy_ViPham!E:E, "10_Tin_B", NhatKy_ViPham!F:F, B15, NhatKy_ViPham!C:C, "T2") - SUMIFS(NhatKy_ViPham!K:K, NhatKy_ViPham!E:E, "10_Tin_B", NhatKy_ViPham!F:F, B15, NhatKy_ViPham!C:C, "T2")</f>
        <v>100</v>
      </c>
      <c r="T15" s="7">
        <f>100 + SUMIFS(NhatKy_ViPham!J:J, NhatKy_ViPham!E:E, "10_Tin_B", NhatKy_ViPham!F:F, B15, NhatKy_ViPham!C:C, "T3") - SUMIFS(NhatKy_ViPham!K:K, NhatKy_ViPham!E:E, "10_Tin_B", NhatKy_ViPham!F:F, B15, NhatKy_ViPham!C:C, "T3")</f>
        <v>100</v>
      </c>
      <c r="U15" s="7">
        <f>100 + SUMIFS(NhatKy_ViPham!J:J, NhatKy_ViPham!E:E, "10_Tin_B", NhatKy_ViPham!F:F, B15, NhatKy_ViPham!C:C, "T4") - SUMIFS(NhatKy_ViPham!K:K, NhatKy_ViPham!E:E, "10_Tin_B", NhatKy_ViPham!F:F, B15, NhatKy_ViPham!C:C, "T4")</f>
        <v>100</v>
      </c>
      <c r="V15" s="7">
        <f>100 + SUMIFS(NhatKy_ViPham!J:J, NhatKy_ViPham!E:E, "10_Tin_B", NhatKy_ViPham!F:F, B15, NhatKy_ViPham!C:C, "T5") - SUMIFS(NhatKy_ViPham!K:K, NhatKy_ViPham!E:E, "10_Tin_B", NhatKy_ViPham!F:F, B15, NhatKy_ViPham!C:C, "T5")</f>
        <v>100</v>
      </c>
      <c r="W15" s="7">
        <f>100 + SUMIFS(NhatKy_ViPham!J:J, NhatKy_ViPham!E:E, "10_Tin_B", NhatKy_ViPham!F:F, B15, NhatKy_ViPham!C:C, "T6") - SUMIFS(NhatKy_ViPham!K:K, NhatKy_ViPham!E:E, "10_Tin_B", NhatKy_ViPham!F:F, B15, NhatKy_ViPham!C:C, "T6")</f>
        <v>100</v>
      </c>
      <c r="X15" s="7">
        <f>100 + SUMIFS(NhatKy_ViPham!J:J, NhatKy_ViPham!E:E, "10_Tin_B", NhatKy_ViPham!F:F, B15, NhatKy_ViPham!C:C, "T7") - SUMIFS(NhatKy_ViPham!K:K, NhatKy_ViPham!E:E, "10_Tin_B", NhatKy_ViPham!F:F, B15, NhatKy_ViPham!C:C, "T7")</f>
        <v>100</v>
      </c>
      <c r="Y15" s="7">
        <f>100 + SUMIFS(NhatKy_ViPham!J:J, NhatKy_ViPham!E:E, "10_Tin_B", NhatKy_ViPham!F:F, B15, NhatKy_ViPham!C:C, "T8") - SUMIFS(NhatKy_ViPham!K:K, NhatKy_ViPham!E:E, "10_Tin_B", NhatKy_ViPham!F:F, B15, NhatKy_ViPham!C:C, "T8")</f>
        <v>100</v>
      </c>
      <c r="Z15" s="7">
        <f>100 + SUMIFS(NhatKy_ViPham!J:J, NhatKy_ViPham!E:E, "10_Tin_B", NhatKy_ViPham!F:F, B15, NhatKy_ViPham!C:C, "T9") - SUMIFS(NhatKy_ViPham!K:K, NhatKy_ViPham!E:E, "10_Tin_B", NhatKy_ViPham!F:F, B15, NhatKy_ViPham!C:C, "T9")</f>
        <v>100</v>
      </c>
      <c r="AA15" s="7">
        <f>100 + SUMIFS(NhatKy_ViPham!J:J, NhatKy_ViPham!E:E, "10_Tin_B", NhatKy_ViPham!F:F, B15, NhatKy_ViPham!C:C, "T10") - SUMIFS(NhatKy_ViPham!K:K, NhatKy_ViPham!E:E, "10_Tin_B", NhatKy_ViPham!F:F, B15, NhatKy_ViPham!C:C, "T10")</f>
        <v>100</v>
      </c>
      <c r="AB15" s="7">
        <f>100 + SUMIFS(NhatKy_ViPham!J:J, NhatKy_ViPham!E:E, "10_Tin_B", NhatKy_ViPham!F:F, B15, NhatKy_ViPham!C:C, "T11") - SUMIFS(NhatKy_ViPham!K:K, NhatKy_ViPham!E:E, "10_Tin_B", NhatKy_ViPham!F:F, B15, NhatKy_ViPham!C:C, "T11")</f>
        <v>100</v>
      </c>
      <c r="AC15" s="7">
        <f>100 + SUMIFS(NhatKy_ViPham!J:J, NhatKy_ViPham!E:E, "10_Tin_B", NhatKy_ViPham!F:F, B15, NhatKy_ViPham!C:C, "T12") - SUMIFS(NhatKy_ViPham!K:K, NhatKy_ViPham!E:E, "10_Tin_B", NhatKy_ViPham!F:F, B15, NhatKy_ViPham!C:C, "T12")</f>
        <v>100</v>
      </c>
      <c r="AD15" s="7">
        <f>100 + SUMIFS(NhatKy_ViPham!J:J, NhatKy_ViPham!E:E, "10_Tin_B", NhatKy_ViPham!F:F, B15, NhatKy_ViPham!C:C, "T13") - SUMIFS(NhatKy_ViPham!K:K, NhatKy_ViPham!E:E, "10_Tin_B", NhatKy_ViPham!F:F, B15, NhatKy_ViPham!C:C, "T13")</f>
        <v>100</v>
      </c>
      <c r="AE15" s="7">
        <f>100 + SUMIFS(NhatKy_ViPham!J:J, NhatKy_ViPham!E:E, "10_Tin_B", NhatKy_ViPham!F:F, B15, NhatKy_ViPham!C:C, "T14") - SUMIFS(NhatKy_ViPham!K:K, NhatKy_ViPham!E:E, "10_Tin_B", NhatKy_ViPham!F:F, B15, NhatKy_ViPham!C:C, "T14")</f>
        <v>100</v>
      </c>
      <c r="AF15" s="7">
        <f>100 + SUMIFS(NhatKy_ViPham!J:J, NhatKy_ViPham!E:E, "10_Tin_B", NhatKy_ViPham!F:F, B15, NhatKy_ViPham!C:C, "T15") - SUMIFS(NhatKy_ViPham!K:K, NhatKy_ViPham!E:E, "10_Tin_B", NhatKy_ViPham!F:F, B15, NhatKy_ViPham!C:C, "T15")</f>
        <v>100</v>
      </c>
      <c r="AG15" s="7">
        <f>100 + SUMIFS(NhatKy_ViPham!J:J, NhatKy_ViPham!E:E, "10_Tin_B", NhatKy_ViPham!F:F, B15, NhatKy_ViPham!C:C, "T16") - SUMIFS(NhatKy_ViPham!K:K, NhatKy_ViPham!E:E, "10_Tin_B", NhatKy_ViPham!F:F, B15, NhatKy_ViPham!C:C, "T16")</f>
        <v>100</v>
      </c>
      <c r="AH15" s="7">
        <f>100 + SUMIFS(NhatKy_ViPham!J:J, NhatKy_ViPham!E:E, "10_Tin_B", NhatKy_ViPham!F:F, B15, NhatKy_ViPham!C:C, "T17") - SUMIFS(NhatKy_ViPham!K:K, NhatKy_ViPham!E:E, "10_Tin_B", NhatKy_ViPham!F:F, B15, NhatKy_ViPham!C:C, "T17")</f>
        <v>100</v>
      </c>
      <c r="AI15" s="7">
        <f>100 + SUMIFS(NhatKy_ViPham!J:J, NhatKy_ViPham!E:E, "10_Tin_B", NhatKy_ViPham!F:F, B15, NhatKy_ViPham!C:C, "T18") - SUMIFS(NhatKy_ViPham!K:K, NhatKy_ViPham!E:E, "10_Tin_B", NhatKy_ViPham!F:F, B15, NhatKy_ViPham!C:C, "T18")</f>
        <v>100</v>
      </c>
      <c r="AJ15" s="7">
        <f>100 + SUMIFS(NhatKy_ViPham!J:J, NhatKy_ViPham!E:E, "10_Tin_B", NhatKy_ViPham!F:F, B15, NhatKy_ViPham!C:C, "T19") - SUMIFS(NhatKy_ViPham!K:K, NhatKy_ViPham!E:E, "10_Tin_B", NhatKy_ViPham!F:F, B15, NhatKy_ViPham!C:C, "T19")</f>
        <v>100</v>
      </c>
      <c r="AK15" s="7">
        <f>100 + SUMIFS(NhatKy_ViPham!J:J, NhatKy_ViPham!E:E, "10_Tin_B", NhatKy_ViPham!F:F, B15, NhatKy_ViPham!C:C, "T20") - SUMIFS(NhatKy_ViPham!K:K, NhatKy_ViPham!E:E, "10_Tin_B", NhatKy_ViPham!F:F, B15, NhatKy_ViPham!C:C, "T20")</f>
        <v>100</v>
      </c>
      <c r="AL15" s="7">
        <f>100 + SUMIFS(NhatKy_ViPham!J:J, NhatKy_ViPham!E:E, "10_Tin_B", NhatKy_ViPham!F:F, B15, NhatKy_ViPham!C:C, "T21") - SUMIFS(NhatKy_ViPham!K:K, NhatKy_ViPham!E:E, "10_Tin_B", NhatKy_ViPham!F:F, B15, NhatKy_ViPham!C:C, "T21")</f>
        <v>100</v>
      </c>
      <c r="AM15" s="7">
        <f>100 + SUMIFS(NhatKy_ViPham!J:J, NhatKy_ViPham!E:E, "10_Tin_B", NhatKy_ViPham!F:F, B15, NhatKy_ViPham!C:C, "T22") - SUMIFS(NhatKy_ViPham!K:K, NhatKy_ViPham!E:E, "10_Tin_B", NhatKy_ViPham!F:F, B15, NhatKy_ViPham!C:C, "T22")</f>
        <v>100</v>
      </c>
      <c r="AN15" s="7">
        <f>100 + SUMIFS(NhatKy_ViPham!J:J, NhatKy_ViPham!E:E, "10_Tin_B", NhatKy_ViPham!F:F, B15, NhatKy_ViPham!C:C, "T23") - SUMIFS(NhatKy_ViPham!K:K, NhatKy_ViPham!E:E, "10_Tin_B", NhatKy_ViPham!F:F, B15, NhatKy_ViPham!C:C, "T23")</f>
        <v>100</v>
      </c>
      <c r="AO15" s="7">
        <f>100 + SUMIFS(NhatKy_ViPham!J:J, NhatKy_ViPham!E:E, "10_Tin_B", NhatKy_ViPham!F:F, B15, NhatKy_ViPham!C:C, "T24") - SUMIFS(NhatKy_ViPham!K:K, NhatKy_ViPham!E:E, "10_Tin_B", NhatKy_ViPham!F:F, B15, NhatKy_ViPham!C:C, "T24")</f>
        <v>100</v>
      </c>
      <c r="AP15" s="7">
        <f>100 + SUMIFS(NhatKy_ViPham!J:J, NhatKy_ViPham!E:E, "10_Tin_B", NhatKy_ViPham!F:F, B15, NhatKy_ViPham!C:C, "T25") - SUMIFS(NhatKy_ViPham!K:K, NhatKy_ViPham!E:E, "10_Tin_B", NhatKy_ViPham!F:F, B15, NhatKy_ViPham!C:C, "T25")</f>
        <v>100</v>
      </c>
      <c r="AQ15" s="7">
        <f>100 + SUMIFS(NhatKy_ViPham!J:J, NhatKy_ViPham!E:E, "10_Tin_B", NhatKy_ViPham!F:F, B15, NhatKy_ViPham!C:C, "T26") - SUMIFS(NhatKy_ViPham!K:K, NhatKy_ViPham!E:E, "10_Tin_B", NhatKy_ViPham!F:F, B15, NhatKy_ViPham!C:C, "T26")</f>
        <v>100</v>
      </c>
      <c r="AR15" s="7">
        <f>100 + SUMIFS(NhatKy_ViPham!J:J, NhatKy_ViPham!E:E, "10_Tin_B", NhatKy_ViPham!F:F, B15, NhatKy_ViPham!C:C, "T27") - SUMIFS(NhatKy_ViPham!K:K, NhatKy_ViPham!E:E, "10_Tin_B", NhatKy_ViPham!F:F, B15, NhatKy_ViPham!C:C, "T27")</f>
        <v>100</v>
      </c>
      <c r="AS15" s="7">
        <f>100 + SUMIFS(NhatKy_ViPham!J:J, NhatKy_ViPham!E:E, "10_Tin_B", NhatKy_ViPham!F:F, B15, NhatKy_ViPham!C:C, "T28") - SUMIFS(NhatKy_ViPham!K:K, NhatKy_ViPham!E:E, "10_Tin_B", NhatKy_ViPham!F:F, B15, NhatKy_ViPham!C:C, "T28")</f>
        <v>100</v>
      </c>
      <c r="AT15" s="7">
        <f>100 + SUMIFS(NhatKy_ViPham!J:J, NhatKy_ViPham!E:E, "10_Tin_B", NhatKy_ViPham!F:F, B15, NhatKy_ViPham!C:C, "T29") - SUMIFS(NhatKy_ViPham!K:K, NhatKy_ViPham!E:E, "10_Tin_B", NhatKy_ViPham!F:F, B15, NhatKy_ViPham!C:C, "T29")</f>
        <v>100</v>
      </c>
      <c r="AU15" s="7">
        <f>100 + SUMIFS(NhatKy_ViPham!J:J, NhatKy_ViPham!E:E, "10_Tin_B", NhatKy_ViPham!F:F, B15, NhatKy_ViPham!C:C, "T30") - SUMIFS(NhatKy_ViPham!K:K, NhatKy_ViPham!E:E, "10_Tin_B", NhatKy_ViPham!F:F, B15, NhatKy_ViPham!C:C, "T30")</f>
        <v>100</v>
      </c>
      <c r="AV15" s="7">
        <f>100 + SUMIFS(NhatKy_ViPham!J:J, NhatKy_ViPham!E:E, "10_Tin_B", NhatKy_ViPham!F:F, B15, NhatKy_ViPham!C:C, "T31") - SUMIFS(NhatKy_ViPham!K:K, NhatKy_ViPham!E:E, "10_Tin_B", NhatKy_ViPham!F:F, B15, NhatKy_ViPham!C:C, "T31")</f>
        <v>100</v>
      </c>
      <c r="AW15" s="7">
        <f>100 + SUMIFS(NhatKy_ViPham!J:J, NhatKy_ViPham!E:E, "10_Tin_B", NhatKy_ViPham!F:F, B15, NhatKy_ViPham!C:C, "T32") - SUMIFS(NhatKy_ViPham!K:K, NhatKy_ViPham!E:E, "10_Tin_B", NhatKy_ViPham!F:F, B15, NhatKy_ViPham!C:C, "T32")</f>
        <v>100</v>
      </c>
      <c r="AX15" s="7">
        <f>100 + SUMIFS(NhatKy_ViPham!J:J, NhatKy_ViPham!E:E, "10_Tin_B", NhatKy_ViPham!F:F, B15, NhatKy_ViPham!C:C, "T33") - SUMIFS(NhatKy_ViPham!K:K, NhatKy_ViPham!E:E, "10_Tin_B", NhatKy_ViPham!F:F, B15, NhatKy_ViPham!C:C, "T33")</f>
        <v>100</v>
      </c>
      <c r="AY15" s="7">
        <f>100 + SUMIFS(NhatKy_ViPham!J:J, NhatKy_ViPham!E:E, "10_Tin_B", NhatKy_ViPham!F:F, B15, NhatKy_ViPham!C:C, "T34") - SUMIFS(NhatKy_ViPham!K:K, NhatKy_ViPham!E:E, "10_Tin_B", NhatKy_ViPham!F:F, B15, NhatKy_ViPham!C:C, "T34")</f>
        <v>100</v>
      </c>
      <c r="AZ15" s="7">
        <f>100 + SUMIFS(NhatKy_ViPham!J:J, NhatKy_ViPham!E:E, "10_Tin_B", NhatKy_ViPham!F:F, B15, NhatKy_ViPham!C:C, "T35") - SUMIFS(NhatKy_ViPham!K:K, NhatKy_ViPham!E:E, "10_Tin_B", NhatKy_ViPham!F:F, B15, NhatKy_ViPham!C:C, "T35")</f>
        <v>100</v>
      </c>
      <c r="BA15" s="12">
        <f t="shared" si="0"/>
        <v>100</v>
      </c>
      <c r="BB15" s="11" t="s">
        <v>430</v>
      </c>
      <c r="BC15" s="14" t="str">
        <f t="shared" si="1"/>
        <v>Tốt</v>
      </c>
      <c r="BD15" s="10" t="str">
        <f t="shared" si="2"/>
        <v>🟢 BÌNH THƯỜNG</v>
      </c>
    </row>
    <row r="16" spans="1:56" x14ac:dyDescent="0.25">
      <c r="A16" s="5">
        <v>8</v>
      </c>
      <c r="B16" s="15" t="s">
        <v>921</v>
      </c>
      <c r="C16" s="5" t="s">
        <v>922</v>
      </c>
      <c r="D16" s="5" t="s">
        <v>435</v>
      </c>
      <c r="E16" s="11" t="s">
        <v>430</v>
      </c>
      <c r="F16" s="6">
        <f>SUMIFS(NhatKy_ViPham!K:K, NhatKy_ViPham!E:E, "10_Tin_B", NhatKy_ViPham!F:F, B16, NhatKy_ViPham!H:H, "L01")</f>
        <v>0</v>
      </c>
      <c r="G16" s="6">
        <f>SUMIFS(NhatKy_ViPham!K:K, NhatKy_ViPham!E:E, "10_Tin_B", NhatKy_ViPham!F:F, B16, NhatKy_ViPham!H:H, "L02")</f>
        <v>0</v>
      </c>
      <c r="H16" s="6">
        <f>SUMIFS(NhatKy_ViPham!K:K, NhatKy_ViPham!E:E, "10_Tin_B", NhatKy_ViPham!F:F, B16, NhatKy_ViPham!H:H, "L03")</f>
        <v>0</v>
      </c>
      <c r="I16" s="6">
        <f>SUMIFS(NhatKy_ViPham!K:K, NhatKy_ViPham!E:E, "10_Tin_B", NhatKy_ViPham!F:F, B16, NhatKy_ViPham!H:H, "L04")</f>
        <v>0</v>
      </c>
      <c r="J16" s="6">
        <f>SUMIFS(NhatKy_ViPham!K:K, NhatKy_ViPham!E:E, "10_Tin_B", NhatKy_ViPham!F:F, B16, NhatKy_ViPham!H:H, "L05")</f>
        <v>0</v>
      </c>
      <c r="K16" s="6">
        <f>SUMIFS(NhatKy_ViPham!K:K, NhatKy_ViPham!E:E, "10_Tin_B", NhatKy_ViPham!F:F, B16, NhatKy_ViPham!H:H, "L06")</f>
        <v>0</v>
      </c>
      <c r="L16" s="6">
        <f>SUMIFS(NhatKy_ViPham!K:K, NhatKy_ViPham!E:E, "10_Tin_B", NhatKy_ViPham!F:F, B16, NhatKy_ViPham!H:H, "L07")</f>
        <v>0</v>
      </c>
      <c r="M16" s="6">
        <f>SUMIFS(NhatKy_ViPham!K:K, NhatKy_ViPham!E:E, "10_Tin_B", NhatKy_ViPham!F:F, B16, NhatKy_ViPham!H:H, "L08")</f>
        <v>0</v>
      </c>
      <c r="N16" s="6">
        <f>SUMIFS(NhatKy_ViPham!K:K, NhatKy_ViPham!E:E, "10_Tin_B", NhatKy_ViPham!F:F, B16, NhatKy_ViPham!H:H, "L09")</f>
        <v>0</v>
      </c>
      <c r="O16" s="6">
        <f>SUMIFS(NhatKy_ViPham!K:K, NhatKy_ViPham!E:E, "10_Tin_B", NhatKy_ViPham!F:F, B16, NhatKy_ViPham!H:H, "L10")</f>
        <v>0</v>
      </c>
      <c r="P16" s="12">
        <f>SUMIFS(NhatKy_ViPham!J:J, NhatKy_ViPham!E:E, "10_Tin_B", NhatKy_ViPham!F:F, B16)</f>
        <v>0</v>
      </c>
      <c r="Q16" s="13">
        <f>SUMIFS(NhatKy_ViPham!K:K, NhatKy_ViPham!E:E, "10_Tin_B", NhatKy_ViPham!F:F, B16)</f>
        <v>0</v>
      </c>
      <c r="R16" s="6">
        <f>100 + SUMIFS(NhatKy_ViPham!J:J, NhatKy_ViPham!E:E, "10_Tin_B", NhatKy_ViPham!F:F, B16, NhatKy_ViPham!C:C, "T1") - SUMIFS(NhatKy_ViPham!K:K, NhatKy_ViPham!E:E, "10_Tin_B", NhatKy_ViPham!F:F, B16, NhatKy_ViPham!C:C, "T1")</f>
        <v>100</v>
      </c>
      <c r="S16" s="6">
        <f>100 + SUMIFS(NhatKy_ViPham!J:J, NhatKy_ViPham!E:E, "10_Tin_B", NhatKy_ViPham!F:F, B16, NhatKy_ViPham!C:C, "T2") - SUMIFS(NhatKy_ViPham!K:K, NhatKy_ViPham!E:E, "10_Tin_B", NhatKy_ViPham!F:F, B16, NhatKy_ViPham!C:C, "T2")</f>
        <v>100</v>
      </c>
      <c r="T16" s="6">
        <f>100 + SUMIFS(NhatKy_ViPham!J:J, NhatKy_ViPham!E:E, "10_Tin_B", NhatKy_ViPham!F:F, B16, NhatKy_ViPham!C:C, "T3") - SUMIFS(NhatKy_ViPham!K:K, NhatKy_ViPham!E:E, "10_Tin_B", NhatKy_ViPham!F:F, B16, NhatKy_ViPham!C:C, "T3")</f>
        <v>100</v>
      </c>
      <c r="U16" s="6">
        <f>100 + SUMIFS(NhatKy_ViPham!J:J, NhatKy_ViPham!E:E, "10_Tin_B", NhatKy_ViPham!F:F, B16, NhatKy_ViPham!C:C, "T4") - SUMIFS(NhatKy_ViPham!K:K, NhatKy_ViPham!E:E, "10_Tin_B", NhatKy_ViPham!F:F, B16, NhatKy_ViPham!C:C, "T4")</f>
        <v>100</v>
      </c>
      <c r="V16" s="6">
        <f>100 + SUMIFS(NhatKy_ViPham!J:J, NhatKy_ViPham!E:E, "10_Tin_B", NhatKy_ViPham!F:F, B16, NhatKy_ViPham!C:C, "T5") - SUMIFS(NhatKy_ViPham!K:K, NhatKy_ViPham!E:E, "10_Tin_B", NhatKy_ViPham!F:F, B16, NhatKy_ViPham!C:C, "T5")</f>
        <v>100</v>
      </c>
      <c r="W16" s="6">
        <f>100 + SUMIFS(NhatKy_ViPham!J:J, NhatKy_ViPham!E:E, "10_Tin_B", NhatKy_ViPham!F:F, B16, NhatKy_ViPham!C:C, "T6") - SUMIFS(NhatKy_ViPham!K:K, NhatKy_ViPham!E:E, "10_Tin_B", NhatKy_ViPham!F:F, B16, NhatKy_ViPham!C:C, "T6")</f>
        <v>100</v>
      </c>
      <c r="X16" s="6">
        <f>100 + SUMIFS(NhatKy_ViPham!J:J, NhatKy_ViPham!E:E, "10_Tin_B", NhatKy_ViPham!F:F, B16, NhatKy_ViPham!C:C, "T7") - SUMIFS(NhatKy_ViPham!K:K, NhatKy_ViPham!E:E, "10_Tin_B", NhatKy_ViPham!F:F, B16, NhatKy_ViPham!C:C, "T7")</f>
        <v>100</v>
      </c>
      <c r="Y16" s="6">
        <f>100 + SUMIFS(NhatKy_ViPham!J:J, NhatKy_ViPham!E:E, "10_Tin_B", NhatKy_ViPham!F:F, B16, NhatKy_ViPham!C:C, "T8") - SUMIFS(NhatKy_ViPham!K:K, NhatKy_ViPham!E:E, "10_Tin_B", NhatKy_ViPham!F:F, B16, NhatKy_ViPham!C:C, "T8")</f>
        <v>100</v>
      </c>
      <c r="Z16" s="6">
        <f>100 + SUMIFS(NhatKy_ViPham!J:J, NhatKy_ViPham!E:E, "10_Tin_B", NhatKy_ViPham!F:F, B16, NhatKy_ViPham!C:C, "T9") - SUMIFS(NhatKy_ViPham!K:K, NhatKy_ViPham!E:E, "10_Tin_B", NhatKy_ViPham!F:F, B16, NhatKy_ViPham!C:C, "T9")</f>
        <v>100</v>
      </c>
      <c r="AA16" s="6">
        <f>100 + SUMIFS(NhatKy_ViPham!J:J, NhatKy_ViPham!E:E, "10_Tin_B", NhatKy_ViPham!F:F, B16, NhatKy_ViPham!C:C, "T10") - SUMIFS(NhatKy_ViPham!K:K, NhatKy_ViPham!E:E, "10_Tin_B", NhatKy_ViPham!F:F, B16, NhatKy_ViPham!C:C, "T10")</f>
        <v>100</v>
      </c>
      <c r="AB16" s="6">
        <f>100 + SUMIFS(NhatKy_ViPham!J:J, NhatKy_ViPham!E:E, "10_Tin_B", NhatKy_ViPham!F:F, B16, NhatKy_ViPham!C:C, "T11") - SUMIFS(NhatKy_ViPham!K:K, NhatKy_ViPham!E:E, "10_Tin_B", NhatKy_ViPham!F:F, B16, NhatKy_ViPham!C:C, "T11")</f>
        <v>100</v>
      </c>
      <c r="AC16" s="6">
        <f>100 + SUMIFS(NhatKy_ViPham!J:J, NhatKy_ViPham!E:E, "10_Tin_B", NhatKy_ViPham!F:F, B16, NhatKy_ViPham!C:C, "T12") - SUMIFS(NhatKy_ViPham!K:K, NhatKy_ViPham!E:E, "10_Tin_B", NhatKy_ViPham!F:F, B16, NhatKy_ViPham!C:C, "T12")</f>
        <v>100</v>
      </c>
      <c r="AD16" s="6">
        <f>100 + SUMIFS(NhatKy_ViPham!J:J, NhatKy_ViPham!E:E, "10_Tin_B", NhatKy_ViPham!F:F, B16, NhatKy_ViPham!C:C, "T13") - SUMIFS(NhatKy_ViPham!K:K, NhatKy_ViPham!E:E, "10_Tin_B", NhatKy_ViPham!F:F, B16, NhatKy_ViPham!C:C, "T13")</f>
        <v>100</v>
      </c>
      <c r="AE16" s="6">
        <f>100 + SUMIFS(NhatKy_ViPham!J:J, NhatKy_ViPham!E:E, "10_Tin_B", NhatKy_ViPham!F:F, B16, NhatKy_ViPham!C:C, "T14") - SUMIFS(NhatKy_ViPham!K:K, NhatKy_ViPham!E:E, "10_Tin_B", NhatKy_ViPham!F:F, B16, NhatKy_ViPham!C:C, "T14")</f>
        <v>100</v>
      </c>
      <c r="AF16" s="6">
        <f>100 + SUMIFS(NhatKy_ViPham!J:J, NhatKy_ViPham!E:E, "10_Tin_B", NhatKy_ViPham!F:F, B16, NhatKy_ViPham!C:C, "T15") - SUMIFS(NhatKy_ViPham!K:K, NhatKy_ViPham!E:E, "10_Tin_B", NhatKy_ViPham!F:F, B16, NhatKy_ViPham!C:C, "T15")</f>
        <v>100</v>
      </c>
      <c r="AG16" s="6">
        <f>100 + SUMIFS(NhatKy_ViPham!J:J, NhatKy_ViPham!E:E, "10_Tin_B", NhatKy_ViPham!F:F, B16, NhatKy_ViPham!C:C, "T16") - SUMIFS(NhatKy_ViPham!K:K, NhatKy_ViPham!E:E, "10_Tin_B", NhatKy_ViPham!F:F, B16, NhatKy_ViPham!C:C, "T16")</f>
        <v>100</v>
      </c>
      <c r="AH16" s="6">
        <f>100 + SUMIFS(NhatKy_ViPham!J:J, NhatKy_ViPham!E:E, "10_Tin_B", NhatKy_ViPham!F:F, B16, NhatKy_ViPham!C:C, "T17") - SUMIFS(NhatKy_ViPham!K:K, NhatKy_ViPham!E:E, "10_Tin_B", NhatKy_ViPham!F:F, B16, NhatKy_ViPham!C:C, "T17")</f>
        <v>100</v>
      </c>
      <c r="AI16" s="6">
        <f>100 + SUMIFS(NhatKy_ViPham!J:J, NhatKy_ViPham!E:E, "10_Tin_B", NhatKy_ViPham!F:F, B16, NhatKy_ViPham!C:C, "T18") - SUMIFS(NhatKy_ViPham!K:K, NhatKy_ViPham!E:E, "10_Tin_B", NhatKy_ViPham!F:F, B16, NhatKy_ViPham!C:C, "T18")</f>
        <v>100</v>
      </c>
      <c r="AJ16" s="6">
        <f>100 + SUMIFS(NhatKy_ViPham!J:J, NhatKy_ViPham!E:E, "10_Tin_B", NhatKy_ViPham!F:F, B16, NhatKy_ViPham!C:C, "T19") - SUMIFS(NhatKy_ViPham!K:K, NhatKy_ViPham!E:E, "10_Tin_B", NhatKy_ViPham!F:F, B16, NhatKy_ViPham!C:C, "T19")</f>
        <v>100</v>
      </c>
      <c r="AK16" s="6">
        <f>100 + SUMIFS(NhatKy_ViPham!J:J, NhatKy_ViPham!E:E, "10_Tin_B", NhatKy_ViPham!F:F, B16, NhatKy_ViPham!C:C, "T20") - SUMIFS(NhatKy_ViPham!K:K, NhatKy_ViPham!E:E, "10_Tin_B", NhatKy_ViPham!F:F, B16, NhatKy_ViPham!C:C, "T20")</f>
        <v>100</v>
      </c>
      <c r="AL16" s="6">
        <f>100 + SUMIFS(NhatKy_ViPham!J:J, NhatKy_ViPham!E:E, "10_Tin_B", NhatKy_ViPham!F:F, B16, NhatKy_ViPham!C:C, "T21") - SUMIFS(NhatKy_ViPham!K:K, NhatKy_ViPham!E:E, "10_Tin_B", NhatKy_ViPham!F:F, B16, NhatKy_ViPham!C:C, "T21")</f>
        <v>100</v>
      </c>
      <c r="AM16" s="6">
        <f>100 + SUMIFS(NhatKy_ViPham!J:J, NhatKy_ViPham!E:E, "10_Tin_B", NhatKy_ViPham!F:F, B16, NhatKy_ViPham!C:C, "T22") - SUMIFS(NhatKy_ViPham!K:K, NhatKy_ViPham!E:E, "10_Tin_B", NhatKy_ViPham!F:F, B16, NhatKy_ViPham!C:C, "T22")</f>
        <v>100</v>
      </c>
      <c r="AN16" s="6">
        <f>100 + SUMIFS(NhatKy_ViPham!J:J, NhatKy_ViPham!E:E, "10_Tin_B", NhatKy_ViPham!F:F, B16, NhatKy_ViPham!C:C, "T23") - SUMIFS(NhatKy_ViPham!K:K, NhatKy_ViPham!E:E, "10_Tin_B", NhatKy_ViPham!F:F, B16, NhatKy_ViPham!C:C, "T23")</f>
        <v>100</v>
      </c>
      <c r="AO16" s="6">
        <f>100 + SUMIFS(NhatKy_ViPham!J:J, NhatKy_ViPham!E:E, "10_Tin_B", NhatKy_ViPham!F:F, B16, NhatKy_ViPham!C:C, "T24") - SUMIFS(NhatKy_ViPham!K:K, NhatKy_ViPham!E:E, "10_Tin_B", NhatKy_ViPham!F:F, B16, NhatKy_ViPham!C:C, "T24")</f>
        <v>100</v>
      </c>
      <c r="AP16" s="6">
        <f>100 + SUMIFS(NhatKy_ViPham!J:J, NhatKy_ViPham!E:E, "10_Tin_B", NhatKy_ViPham!F:F, B16, NhatKy_ViPham!C:C, "T25") - SUMIFS(NhatKy_ViPham!K:K, NhatKy_ViPham!E:E, "10_Tin_B", NhatKy_ViPham!F:F, B16, NhatKy_ViPham!C:C, "T25")</f>
        <v>100</v>
      </c>
      <c r="AQ16" s="6">
        <f>100 + SUMIFS(NhatKy_ViPham!J:J, NhatKy_ViPham!E:E, "10_Tin_B", NhatKy_ViPham!F:F, B16, NhatKy_ViPham!C:C, "T26") - SUMIFS(NhatKy_ViPham!K:K, NhatKy_ViPham!E:E, "10_Tin_B", NhatKy_ViPham!F:F, B16, NhatKy_ViPham!C:C, "T26")</f>
        <v>100</v>
      </c>
      <c r="AR16" s="6">
        <f>100 + SUMIFS(NhatKy_ViPham!J:J, NhatKy_ViPham!E:E, "10_Tin_B", NhatKy_ViPham!F:F, B16, NhatKy_ViPham!C:C, "T27") - SUMIFS(NhatKy_ViPham!K:K, NhatKy_ViPham!E:E, "10_Tin_B", NhatKy_ViPham!F:F, B16, NhatKy_ViPham!C:C, "T27")</f>
        <v>100</v>
      </c>
      <c r="AS16" s="6">
        <f>100 + SUMIFS(NhatKy_ViPham!J:J, NhatKy_ViPham!E:E, "10_Tin_B", NhatKy_ViPham!F:F, B16, NhatKy_ViPham!C:C, "T28") - SUMIFS(NhatKy_ViPham!K:K, NhatKy_ViPham!E:E, "10_Tin_B", NhatKy_ViPham!F:F, B16, NhatKy_ViPham!C:C, "T28")</f>
        <v>100</v>
      </c>
      <c r="AT16" s="6">
        <f>100 + SUMIFS(NhatKy_ViPham!J:J, NhatKy_ViPham!E:E, "10_Tin_B", NhatKy_ViPham!F:F, B16, NhatKy_ViPham!C:C, "T29") - SUMIFS(NhatKy_ViPham!K:K, NhatKy_ViPham!E:E, "10_Tin_B", NhatKy_ViPham!F:F, B16, NhatKy_ViPham!C:C, "T29")</f>
        <v>100</v>
      </c>
      <c r="AU16" s="6">
        <f>100 + SUMIFS(NhatKy_ViPham!J:J, NhatKy_ViPham!E:E, "10_Tin_B", NhatKy_ViPham!F:F, B16, NhatKy_ViPham!C:C, "T30") - SUMIFS(NhatKy_ViPham!K:K, NhatKy_ViPham!E:E, "10_Tin_B", NhatKy_ViPham!F:F, B16, NhatKy_ViPham!C:C, "T30")</f>
        <v>100</v>
      </c>
      <c r="AV16" s="6">
        <f>100 + SUMIFS(NhatKy_ViPham!J:J, NhatKy_ViPham!E:E, "10_Tin_B", NhatKy_ViPham!F:F, B16, NhatKy_ViPham!C:C, "T31") - SUMIFS(NhatKy_ViPham!K:K, NhatKy_ViPham!E:E, "10_Tin_B", NhatKy_ViPham!F:F, B16, NhatKy_ViPham!C:C, "T31")</f>
        <v>100</v>
      </c>
      <c r="AW16" s="6">
        <f>100 + SUMIFS(NhatKy_ViPham!J:J, NhatKy_ViPham!E:E, "10_Tin_B", NhatKy_ViPham!F:F, B16, NhatKy_ViPham!C:C, "T32") - SUMIFS(NhatKy_ViPham!K:K, NhatKy_ViPham!E:E, "10_Tin_B", NhatKy_ViPham!F:F, B16, NhatKy_ViPham!C:C, "T32")</f>
        <v>100</v>
      </c>
      <c r="AX16" s="6">
        <f>100 + SUMIFS(NhatKy_ViPham!J:J, NhatKy_ViPham!E:E, "10_Tin_B", NhatKy_ViPham!F:F, B16, NhatKy_ViPham!C:C, "T33") - SUMIFS(NhatKy_ViPham!K:K, NhatKy_ViPham!E:E, "10_Tin_B", NhatKy_ViPham!F:F, B16, NhatKy_ViPham!C:C, "T33")</f>
        <v>100</v>
      </c>
      <c r="AY16" s="6">
        <f>100 + SUMIFS(NhatKy_ViPham!J:J, NhatKy_ViPham!E:E, "10_Tin_B", NhatKy_ViPham!F:F, B16, NhatKy_ViPham!C:C, "T34") - SUMIFS(NhatKy_ViPham!K:K, NhatKy_ViPham!E:E, "10_Tin_B", NhatKy_ViPham!F:F, B16, NhatKy_ViPham!C:C, "T34")</f>
        <v>100</v>
      </c>
      <c r="AZ16" s="6">
        <f>100 + SUMIFS(NhatKy_ViPham!J:J, NhatKy_ViPham!E:E, "10_Tin_B", NhatKy_ViPham!F:F, B16, NhatKy_ViPham!C:C, "T35") - SUMIFS(NhatKy_ViPham!K:K, NhatKy_ViPham!E:E, "10_Tin_B", NhatKy_ViPham!F:F, B16, NhatKy_ViPham!C:C, "T35")</f>
        <v>100</v>
      </c>
      <c r="BA16" s="12">
        <f t="shared" si="0"/>
        <v>100</v>
      </c>
      <c r="BB16" s="11" t="s">
        <v>430</v>
      </c>
      <c r="BC16" s="16" t="str">
        <f t="shared" si="1"/>
        <v>Tốt</v>
      </c>
      <c r="BD16" s="15" t="str">
        <f t="shared" si="2"/>
        <v>🟢 BÌNH THƯỜNG</v>
      </c>
    </row>
    <row r="17" spans="1:56" x14ac:dyDescent="0.25">
      <c r="A17" s="4">
        <v>9</v>
      </c>
      <c r="B17" s="10" t="s">
        <v>923</v>
      </c>
      <c r="C17" s="4" t="s">
        <v>859</v>
      </c>
      <c r="D17" s="4" t="s">
        <v>435</v>
      </c>
      <c r="E17" s="11" t="s">
        <v>430</v>
      </c>
      <c r="F17" s="7">
        <f>SUMIFS(NhatKy_ViPham!K:K, NhatKy_ViPham!E:E, "10_Tin_B", NhatKy_ViPham!F:F, B17, NhatKy_ViPham!H:H, "L01")</f>
        <v>0</v>
      </c>
      <c r="G17" s="7">
        <f>SUMIFS(NhatKy_ViPham!K:K, NhatKy_ViPham!E:E, "10_Tin_B", NhatKy_ViPham!F:F, B17, NhatKy_ViPham!H:H, "L02")</f>
        <v>0</v>
      </c>
      <c r="H17" s="7">
        <f>SUMIFS(NhatKy_ViPham!K:K, NhatKy_ViPham!E:E, "10_Tin_B", NhatKy_ViPham!F:F, B17, NhatKy_ViPham!H:H, "L03")</f>
        <v>0</v>
      </c>
      <c r="I17" s="7">
        <f>SUMIFS(NhatKy_ViPham!K:K, NhatKy_ViPham!E:E, "10_Tin_B", NhatKy_ViPham!F:F, B17, NhatKy_ViPham!H:H, "L04")</f>
        <v>0</v>
      </c>
      <c r="J17" s="7">
        <f>SUMIFS(NhatKy_ViPham!K:K, NhatKy_ViPham!E:E, "10_Tin_B", NhatKy_ViPham!F:F, B17, NhatKy_ViPham!H:H, "L05")</f>
        <v>0</v>
      </c>
      <c r="K17" s="7">
        <f>SUMIFS(NhatKy_ViPham!K:K, NhatKy_ViPham!E:E, "10_Tin_B", NhatKy_ViPham!F:F, B17, NhatKy_ViPham!H:H, "L06")</f>
        <v>0</v>
      </c>
      <c r="L17" s="7">
        <f>SUMIFS(NhatKy_ViPham!K:K, NhatKy_ViPham!E:E, "10_Tin_B", NhatKy_ViPham!F:F, B17, NhatKy_ViPham!H:H, "L07")</f>
        <v>0</v>
      </c>
      <c r="M17" s="7">
        <f>SUMIFS(NhatKy_ViPham!K:K, NhatKy_ViPham!E:E, "10_Tin_B", NhatKy_ViPham!F:F, B17, NhatKy_ViPham!H:H, "L08")</f>
        <v>0</v>
      </c>
      <c r="N17" s="7">
        <f>SUMIFS(NhatKy_ViPham!K:K, NhatKy_ViPham!E:E, "10_Tin_B", NhatKy_ViPham!F:F, B17, NhatKy_ViPham!H:H, "L09")</f>
        <v>0</v>
      </c>
      <c r="O17" s="7">
        <f>SUMIFS(NhatKy_ViPham!K:K, NhatKy_ViPham!E:E, "10_Tin_B", NhatKy_ViPham!F:F, B17, NhatKy_ViPham!H:H, "L10")</f>
        <v>0</v>
      </c>
      <c r="P17" s="12">
        <f>SUMIFS(NhatKy_ViPham!J:J, NhatKy_ViPham!E:E, "10_Tin_B", NhatKy_ViPham!F:F, B17)</f>
        <v>0</v>
      </c>
      <c r="Q17" s="13">
        <f>SUMIFS(NhatKy_ViPham!K:K, NhatKy_ViPham!E:E, "10_Tin_B", NhatKy_ViPham!F:F, B17)</f>
        <v>0</v>
      </c>
      <c r="R17" s="7">
        <f>100 + SUMIFS(NhatKy_ViPham!J:J, NhatKy_ViPham!E:E, "10_Tin_B", NhatKy_ViPham!F:F, B17, NhatKy_ViPham!C:C, "T1") - SUMIFS(NhatKy_ViPham!K:K, NhatKy_ViPham!E:E, "10_Tin_B", NhatKy_ViPham!F:F, B17, NhatKy_ViPham!C:C, "T1")</f>
        <v>100</v>
      </c>
      <c r="S17" s="7">
        <f>100 + SUMIFS(NhatKy_ViPham!J:J, NhatKy_ViPham!E:E, "10_Tin_B", NhatKy_ViPham!F:F, B17, NhatKy_ViPham!C:C, "T2") - SUMIFS(NhatKy_ViPham!K:K, NhatKy_ViPham!E:E, "10_Tin_B", NhatKy_ViPham!F:F, B17, NhatKy_ViPham!C:C, "T2")</f>
        <v>100</v>
      </c>
      <c r="T17" s="7">
        <f>100 + SUMIFS(NhatKy_ViPham!J:J, NhatKy_ViPham!E:E, "10_Tin_B", NhatKy_ViPham!F:F, B17, NhatKy_ViPham!C:C, "T3") - SUMIFS(NhatKy_ViPham!K:K, NhatKy_ViPham!E:E, "10_Tin_B", NhatKy_ViPham!F:F, B17, NhatKy_ViPham!C:C, "T3")</f>
        <v>100</v>
      </c>
      <c r="U17" s="7">
        <f>100 + SUMIFS(NhatKy_ViPham!J:J, NhatKy_ViPham!E:E, "10_Tin_B", NhatKy_ViPham!F:F, B17, NhatKy_ViPham!C:C, "T4") - SUMIFS(NhatKy_ViPham!K:K, NhatKy_ViPham!E:E, "10_Tin_B", NhatKy_ViPham!F:F, B17, NhatKy_ViPham!C:C, "T4")</f>
        <v>100</v>
      </c>
      <c r="V17" s="7">
        <f>100 + SUMIFS(NhatKy_ViPham!J:J, NhatKy_ViPham!E:E, "10_Tin_B", NhatKy_ViPham!F:F, B17, NhatKy_ViPham!C:C, "T5") - SUMIFS(NhatKy_ViPham!K:K, NhatKy_ViPham!E:E, "10_Tin_B", NhatKy_ViPham!F:F, B17, NhatKy_ViPham!C:C, "T5")</f>
        <v>100</v>
      </c>
      <c r="W17" s="7">
        <f>100 + SUMIFS(NhatKy_ViPham!J:J, NhatKy_ViPham!E:E, "10_Tin_B", NhatKy_ViPham!F:F, B17, NhatKy_ViPham!C:C, "T6") - SUMIFS(NhatKy_ViPham!K:K, NhatKy_ViPham!E:E, "10_Tin_B", NhatKy_ViPham!F:F, B17, NhatKy_ViPham!C:C, "T6")</f>
        <v>100</v>
      </c>
      <c r="X17" s="7">
        <f>100 + SUMIFS(NhatKy_ViPham!J:J, NhatKy_ViPham!E:E, "10_Tin_B", NhatKy_ViPham!F:F, B17, NhatKy_ViPham!C:C, "T7") - SUMIFS(NhatKy_ViPham!K:K, NhatKy_ViPham!E:E, "10_Tin_B", NhatKy_ViPham!F:F, B17, NhatKy_ViPham!C:C, "T7")</f>
        <v>100</v>
      </c>
      <c r="Y17" s="7">
        <f>100 + SUMIFS(NhatKy_ViPham!J:J, NhatKy_ViPham!E:E, "10_Tin_B", NhatKy_ViPham!F:F, B17, NhatKy_ViPham!C:C, "T8") - SUMIFS(NhatKy_ViPham!K:K, NhatKy_ViPham!E:E, "10_Tin_B", NhatKy_ViPham!F:F, B17, NhatKy_ViPham!C:C, "T8")</f>
        <v>100</v>
      </c>
      <c r="Z17" s="7">
        <f>100 + SUMIFS(NhatKy_ViPham!J:J, NhatKy_ViPham!E:E, "10_Tin_B", NhatKy_ViPham!F:F, B17, NhatKy_ViPham!C:C, "T9") - SUMIFS(NhatKy_ViPham!K:K, NhatKy_ViPham!E:E, "10_Tin_B", NhatKy_ViPham!F:F, B17, NhatKy_ViPham!C:C, "T9")</f>
        <v>100</v>
      </c>
      <c r="AA17" s="7">
        <f>100 + SUMIFS(NhatKy_ViPham!J:J, NhatKy_ViPham!E:E, "10_Tin_B", NhatKy_ViPham!F:F, B17, NhatKy_ViPham!C:C, "T10") - SUMIFS(NhatKy_ViPham!K:K, NhatKy_ViPham!E:E, "10_Tin_B", NhatKy_ViPham!F:F, B17, NhatKy_ViPham!C:C, "T10")</f>
        <v>100</v>
      </c>
      <c r="AB17" s="7">
        <f>100 + SUMIFS(NhatKy_ViPham!J:J, NhatKy_ViPham!E:E, "10_Tin_B", NhatKy_ViPham!F:F, B17, NhatKy_ViPham!C:C, "T11") - SUMIFS(NhatKy_ViPham!K:K, NhatKy_ViPham!E:E, "10_Tin_B", NhatKy_ViPham!F:F, B17, NhatKy_ViPham!C:C, "T11")</f>
        <v>100</v>
      </c>
      <c r="AC17" s="7">
        <f>100 + SUMIFS(NhatKy_ViPham!J:J, NhatKy_ViPham!E:E, "10_Tin_B", NhatKy_ViPham!F:F, B17, NhatKy_ViPham!C:C, "T12") - SUMIFS(NhatKy_ViPham!K:K, NhatKy_ViPham!E:E, "10_Tin_B", NhatKy_ViPham!F:F, B17, NhatKy_ViPham!C:C, "T12")</f>
        <v>100</v>
      </c>
      <c r="AD17" s="7">
        <f>100 + SUMIFS(NhatKy_ViPham!J:J, NhatKy_ViPham!E:E, "10_Tin_B", NhatKy_ViPham!F:F, B17, NhatKy_ViPham!C:C, "T13") - SUMIFS(NhatKy_ViPham!K:K, NhatKy_ViPham!E:E, "10_Tin_B", NhatKy_ViPham!F:F, B17, NhatKy_ViPham!C:C, "T13")</f>
        <v>100</v>
      </c>
      <c r="AE17" s="7">
        <f>100 + SUMIFS(NhatKy_ViPham!J:J, NhatKy_ViPham!E:E, "10_Tin_B", NhatKy_ViPham!F:F, B17, NhatKy_ViPham!C:C, "T14") - SUMIFS(NhatKy_ViPham!K:K, NhatKy_ViPham!E:E, "10_Tin_B", NhatKy_ViPham!F:F, B17, NhatKy_ViPham!C:C, "T14")</f>
        <v>100</v>
      </c>
      <c r="AF17" s="7">
        <f>100 + SUMIFS(NhatKy_ViPham!J:J, NhatKy_ViPham!E:E, "10_Tin_B", NhatKy_ViPham!F:F, B17, NhatKy_ViPham!C:C, "T15") - SUMIFS(NhatKy_ViPham!K:K, NhatKy_ViPham!E:E, "10_Tin_B", NhatKy_ViPham!F:F, B17, NhatKy_ViPham!C:C, "T15")</f>
        <v>100</v>
      </c>
      <c r="AG17" s="7">
        <f>100 + SUMIFS(NhatKy_ViPham!J:J, NhatKy_ViPham!E:E, "10_Tin_B", NhatKy_ViPham!F:F, B17, NhatKy_ViPham!C:C, "T16") - SUMIFS(NhatKy_ViPham!K:K, NhatKy_ViPham!E:E, "10_Tin_B", NhatKy_ViPham!F:F, B17, NhatKy_ViPham!C:C, "T16")</f>
        <v>100</v>
      </c>
      <c r="AH17" s="7">
        <f>100 + SUMIFS(NhatKy_ViPham!J:J, NhatKy_ViPham!E:E, "10_Tin_B", NhatKy_ViPham!F:F, B17, NhatKy_ViPham!C:C, "T17") - SUMIFS(NhatKy_ViPham!K:K, NhatKy_ViPham!E:E, "10_Tin_B", NhatKy_ViPham!F:F, B17, NhatKy_ViPham!C:C, "T17")</f>
        <v>100</v>
      </c>
      <c r="AI17" s="7">
        <f>100 + SUMIFS(NhatKy_ViPham!J:J, NhatKy_ViPham!E:E, "10_Tin_B", NhatKy_ViPham!F:F, B17, NhatKy_ViPham!C:C, "T18") - SUMIFS(NhatKy_ViPham!K:K, NhatKy_ViPham!E:E, "10_Tin_B", NhatKy_ViPham!F:F, B17, NhatKy_ViPham!C:C, "T18")</f>
        <v>100</v>
      </c>
      <c r="AJ17" s="7">
        <f>100 + SUMIFS(NhatKy_ViPham!J:J, NhatKy_ViPham!E:E, "10_Tin_B", NhatKy_ViPham!F:F, B17, NhatKy_ViPham!C:C, "T19") - SUMIFS(NhatKy_ViPham!K:K, NhatKy_ViPham!E:E, "10_Tin_B", NhatKy_ViPham!F:F, B17, NhatKy_ViPham!C:C, "T19")</f>
        <v>100</v>
      </c>
      <c r="AK17" s="7">
        <f>100 + SUMIFS(NhatKy_ViPham!J:J, NhatKy_ViPham!E:E, "10_Tin_B", NhatKy_ViPham!F:F, B17, NhatKy_ViPham!C:C, "T20") - SUMIFS(NhatKy_ViPham!K:K, NhatKy_ViPham!E:E, "10_Tin_B", NhatKy_ViPham!F:F, B17, NhatKy_ViPham!C:C, "T20")</f>
        <v>100</v>
      </c>
      <c r="AL17" s="7">
        <f>100 + SUMIFS(NhatKy_ViPham!J:J, NhatKy_ViPham!E:E, "10_Tin_B", NhatKy_ViPham!F:F, B17, NhatKy_ViPham!C:C, "T21") - SUMIFS(NhatKy_ViPham!K:K, NhatKy_ViPham!E:E, "10_Tin_B", NhatKy_ViPham!F:F, B17, NhatKy_ViPham!C:C, "T21")</f>
        <v>100</v>
      </c>
      <c r="AM17" s="7">
        <f>100 + SUMIFS(NhatKy_ViPham!J:J, NhatKy_ViPham!E:E, "10_Tin_B", NhatKy_ViPham!F:F, B17, NhatKy_ViPham!C:C, "T22") - SUMIFS(NhatKy_ViPham!K:K, NhatKy_ViPham!E:E, "10_Tin_B", NhatKy_ViPham!F:F, B17, NhatKy_ViPham!C:C, "T22")</f>
        <v>100</v>
      </c>
      <c r="AN17" s="7">
        <f>100 + SUMIFS(NhatKy_ViPham!J:J, NhatKy_ViPham!E:E, "10_Tin_B", NhatKy_ViPham!F:F, B17, NhatKy_ViPham!C:C, "T23") - SUMIFS(NhatKy_ViPham!K:K, NhatKy_ViPham!E:E, "10_Tin_B", NhatKy_ViPham!F:F, B17, NhatKy_ViPham!C:C, "T23")</f>
        <v>100</v>
      </c>
      <c r="AO17" s="7">
        <f>100 + SUMIFS(NhatKy_ViPham!J:J, NhatKy_ViPham!E:E, "10_Tin_B", NhatKy_ViPham!F:F, B17, NhatKy_ViPham!C:C, "T24") - SUMIFS(NhatKy_ViPham!K:K, NhatKy_ViPham!E:E, "10_Tin_B", NhatKy_ViPham!F:F, B17, NhatKy_ViPham!C:C, "T24")</f>
        <v>100</v>
      </c>
      <c r="AP17" s="7">
        <f>100 + SUMIFS(NhatKy_ViPham!J:J, NhatKy_ViPham!E:E, "10_Tin_B", NhatKy_ViPham!F:F, B17, NhatKy_ViPham!C:C, "T25") - SUMIFS(NhatKy_ViPham!K:K, NhatKy_ViPham!E:E, "10_Tin_B", NhatKy_ViPham!F:F, B17, NhatKy_ViPham!C:C, "T25")</f>
        <v>100</v>
      </c>
      <c r="AQ17" s="7">
        <f>100 + SUMIFS(NhatKy_ViPham!J:J, NhatKy_ViPham!E:E, "10_Tin_B", NhatKy_ViPham!F:F, B17, NhatKy_ViPham!C:C, "T26") - SUMIFS(NhatKy_ViPham!K:K, NhatKy_ViPham!E:E, "10_Tin_B", NhatKy_ViPham!F:F, B17, NhatKy_ViPham!C:C, "T26")</f>
        <v>100</v>
      </c>
      <c r="AR17" s="7">
        <f>100 + SUMIFS(NhatKy_ViPham!J:J, NhatKy_ViPham!E:E, "10_Tin_B", NhatKy_ViPham!F:F, B17, NhatKy_ViPham!C:C, "T27") - SUMIFS(NhatKy_ViPham!K:K, NhatKy_ViPham!E:E, "10_Tin_B", NhatKy_ViPham!F:F, B17, NhatKy_ViPham!C:C, "T27")</f>
        <v>100</v>
      </c>
      <c r="AS17" s="7">
        <f>100 + SUMIFS(NhatKy_ViPham!J:J, NhatKy_ViPham!E:E, "10_Tin_B", NhatKy_ViPham!F:F, B17, NhatKy_ViPham!C:C, "T28") - SUMIFS(NhatKy_ViPham!K:K, NhatKy_ViPham!E:E, "10_Tin_B", NhatKy_ViPham!F:F, B17, NhatKy_ViPham!C:C, "T28")</f>
        <v>100</v>
      </c>
      <c r="AT17" s="7">
        <f>100 + SUMIFS(NhatKy_ViPham!J:J, NhatKy_ViPham!E:E, "10_Tin_B", NhatKy_ViPham!F:F, B17, NhatKy_ViPham!C:C, "T29") - SUMIFS(NhatKy_ViPham!K:K, NhatKy_ViPham!E:E, "10_Tin_B", NhatKy_ViPham!F:F, B17, NhatKy_ViPham!C:C, "T29")</f>
        <v>100</v>
      </c>
      <c r="AU17" s="7">
        <f>100 + SUMIFS(NhatKy_ViPham!J:J, NhatKy_ViPham!E:E, "10_Tin_B", NhatKy_ViPham!F:F, B17, NhatKy_ViPham!C:C, "T30") - SUMIFS(NhatKy_ViPham!K:K, NhatKy_ViPham!E:E, "10_Tin_B", NhatKy_ViPham!F:F, B17, NhatKy_ViPham!C:C, "T30")</f>
        <v>100</v>
      </c>
      <c r="AV17" s="7">
        <f>100 + SUMIFS(NhatKy_ViPham!J:J, NhatKy_ViPham!E:E, "10_Tin_B", NhatKy_ViPham!F:F, B17, NhatKy_ViPham!C:C, "T31") - SUMIFS(NhatKy_ViPham!K:K, NhatKy_ViPham!E:E, "10_Tin_B", NhatKy_ViPham!F:F, B17, NhatKy_ViPham!C:C, "T31")</f>
        <v>100</v>
      </c>
      <c r="AW17" s="7">
        <f>100 + SUMIFS(NhatKy_ViPham!J:J, NhatKy_ViPham!E:E, "10_Tin_B", NhatKy_ViPham!F:F, B17, NhatKy_ViPham!C:C, "T32") - SUMIFS(NhatKy_ViPham!K:K, NhatKy_ViPham!E:E, "10_Tin_B", NhatKy_ViPham!F:F, B17, NhatKy_ViPham!C:C, "T32")</f>
        <v>100</v>
      </c>
      <c r="AX17" s="7">
        <f>100 + SUMIFS(NhatKy_ViPham!J:J, NhatKy_ViPham!E:E, "10_Tin_B", NhatKy_ViPham!F:F, B17, NhatKy_ViPham!C:C, "T33") - SUMIFS(NhatKy_ViPham!K:K, NhatKy_ViPham!E:E, "10_Tin_B", NhatKy_ViPham!F:F, B17, NhatKy_ViPham!C:C, "T33")</f>
        <v>100</v>
      </c>
      <c r="AY17" s="7">
        <f>100 + SUMIFS(NhatKy_ViPham!J:J, NhatKy_ViPham!E:E, "10_Tin_B", NhatKy_ViPham!F:F, B17, NhatKy_ViPham!C:C, "T34") - SUMIFS(NhatKy_ViPham!K:K, NhatKy_ViPham!E:E, "10_Tin_B", NhatKy_ViPham!F:F, B17, NhatKy_ViPham!C:C, "T34")</f>
        <v>100</v>
      </c>
      <c r="AZ17" s="7">
        <f>100 + SUMIFS(NhatKy_ViPham!J:J, NhatKy_ViPham!E:E, "10_Tin_B", NhatKy_ViPham!F:F, B17, NhatKy_ViPham!C:C, "T35") - SUMIFS(NhatKy_ViPham!K:K, NhatKy_ViPham!E:E, "10_Tin_B", NhatKy_ViPham!F:F, B17, NhatKy_ViPham!C:C, "T35")</f>
        <v>100</v>
      </c>
      <c r="BA17" s="12">
        <f t="shared" si="0"/>
        <v>100</v>
      </c>
      <c r="BB17" s="11" t="s">
        <v>430</v>
      </c>
      <c r="BC17" s="14" t="str">
        <f t="shared" si="1"/>
        <v>Tốt</v>
      </c>
      <c r="BD17" s="10" t="str">
        <f t="shared" si="2"/>
        <v>🟢 BÌNH THƯỜNG</v>
      </c>
    </row>
    <row r="18" spans="1:56" x14ac:dyDescent="0.25">
      <c r="A18" s="5">
        <v>10</v>
      </c>
      <c r="B18" s="15" t="s">
        <v>924</v>
      </c>
      <c r="C18" s="5" t="s">
        <v>925</v>
      </c>
      <c r="D18" s="5" t="s">
        <v>429</v>
      </c>
      <c r="E18" s="11" t="s">
        <v>430</v>
      </c>
      <c r="F18" s="6">
        <f>SUMIFS(NhatKy_ViPham!K:K, NhatKy_ViPham!E:E, "10_Tin_B", NhatKy_ViPham!F:F, B18, NhatKy_ViPham!H:H, "L01")</f>
        <v>0</v>
      </c>
      <c r="G18" s="6">
        <f>SUMIFS(NhatKy_ViPham!K:K, NhatKy_ViPham!E:E, "10_Tin_B", NhatKy_ViPham!F:F, B18, NhatKy_ViPham!H:H, "L02")</f>
        <v>0</v>
      </c>
      <c r="H18" s="6">
        <f>SUMIFS(NhatKy_ViPham!K:K, NhatKy_ViPham!E:E, "10_Tin_B", NhatKy_ViPham!F:F, B18, NhatKy_ViPham!H:H, "L03")</f>
        <v>0</v>
      </c>
      <c r="I18" s="6">
        <f>SUMIFS(NhatKy_ViPham!K:K, NhatKy_ViPham!E:E, "10_Tin_B", NhatKy_ViPham!F:F, B18, NhatKy_ViPham!H:H, "L04")</f>
        <v>0</v>
      </c>
      <c r="J18" s="6">
        <f>SUMIFS(NhatKy_ViPham!K:K, NhatKy_ViPham!E:E, "10_Tin_B", NhatKy_ViPham!F:F, B18, NhatKy_ViPham!H:H, "L05")</f>
        <v>0</v>
      </c>
      <c r="K18" s="6">
        <f>SUMIFS(NhatKy_ViPham!K:K, NhatKy_ViPham!E:E, "10_Tin_B", NhatKy_ViPham!F:F, B18, NhatKy_ViPham!H:H, "L06")</f>
        <v>0</v>
      </c>
      <c r="L18" s="6">
        <f>SUMIFS(NhatKy_ViPham!K:K, NhatKy_ViPham!E:E, "10_Tin_B", NhatKy_ViPham!F:F, B18, NhatKy_ViPham!H:H, "L07")</f>
        <v>0</v>
      </c>
      <c r="M18" s="6">
        <f>SUMIFS(NhatKy_ViPham!K:K, NhatKy_ViPham!E:E, "10_Tin_B", NhatKy_ViPham!F:F, B18, NhatKy_ViPham!H:H, "L08")</f>
        <v>0</v>
      </c>
      <c r="N18" s="6">
        <f>SUMIFS(NhatKy_ViPham!K:K, NhatKy_ViPham!E:E, "10_Tin_B", NhatKy_ViPham!F:F, B18, NhatKy_ViPham!H:H, "L09")</f>
        <v>0</v>
      </c>
      <c r="O18" s="6">
        <f>SUMIFS(NhatKy_ViPham!K:K, NhatKy_ViPham!E:E, "10_Tin_B", NhatKy_ViPham!F:F, B18, NhatKy_ViPham!H:H, "L10")</f>
        <v>0</v>
      </c>
      <c r="P18" s="12">
        <f>SUMIFS(NhatKy_ViPham!J:J, NhatKy_ViPham!E:E, "10_Tin_B", NhatKy_ViPham!F:F, B18)</f>
        <v>0</v>
      </c>
      <c r="Q18" s="13">
        <f>SUMIFS(NhatKy_ViPham!K:K, NhatKy_ViPham!E:E, "10_Tin_B", NhatKy_ViPham!F:F, B18)</f>
        <v>0</v>
      </c>
      <c r="R18" s="6">
        <f>100 + SUMIFS(NhatKy_ViPham!J:J, NhatKy_ViPham!E:E, "10_Tin_B", NhatKy_ViPham!F:F, B18, NhatKy_ViPham!C:C, "T1") - SUMIFS(NhatKy_ViPham!K:K, NhatKy_ViPham!E:E, "10_Tin_B", NhatKy_ViPham!F:F, B18, NhatKy_ViPham!C:C, "T1")</f>
        <v>100</v>
      </c>
      <c r="S18" s="6">
        <f>100 + SUMIFS(NhatKy_ViPham!J:J, NhatKy_ViPham!E:E, "10_Tin_B", NhatKy_ViPham!F:F, B18, NhatKy_ViPham!C:C, "T2") - SUMIFS(NhatKy_ViPham!K:K, NhatKy_ViPham!E:E, "10_Tin_B", NhatKy_ViPham!F:F, B18, NhatKy_ViPham!C:C, "T2")</f>
        <v>100</v>
      </c>
      <c r="T18" s="6">
        <f>100 + SUMIFS(NhatKy_ViPham!J:J, NhatKy_ViPham!E:E, "10_Tin_B", NhatKy_ViPham!F:F, B18, NhatKy_ViPham!C:C, "T3") - SUMIFS(NhatKy_ViPham!K:K, NhatKy_ViPham!E:E, "10_Tin_B", NhatKy_ViPham!F:F, B18, NhatKy_ViPham!C:C, "T3")</f>
        <v>100</v>
      </c>
      <c r="U18" s="6">
        <f>100 + SUMIFS(NhatKy_ViPham!J:J, NhatKy_ViPham!E:E, "10_Tin_B", NhatKy_ViPham!F:F, B18, NhatKy_ViPham!C:C, "T4") - SUMIFS(NhatKy_ViPham!K:K, NhatKy_ViPham!E:E, "10_Tin_B", NhatKy_ViPham!F:F, B18, NhatKy_ViPham!C:C, "T4")</f>
        <v>100</v>
      </c>
      <c r="V18" s="6">
        <f>100 + SUMIFS(NhatKy_ViPham!J:J, NhatKy_ViPham!E:E, "10_Tin_B", NhatKy_ViPham!F:F, B18, NhatKy_ViPham!C:C, "T5") - SUMIFS(NhatKy_ViPham!K:K, NhatKy_ViPham!E:E, "10_Tin_B", NhatKy_ViPham!F:F, B18, NhatKy_ViPham!C:C, "T5")</f>
        <v>100</v>
      </c>
      <c r="W18" s="6">
        <f>100 + SUMIFS(NhatKy_ViPham!J:J, NhatKy_ViPham!E:E, "10_Tin_B", NhatKy_ViPham!F:F, B18, NhatKy_ViPham!C:C, "T6") - SUMIFS(NhatKy_ViPham!K:K, NhatKy_ViPham!E:E, "10_Tin_B", NhatKy_ViPham!F:F, B18, NhatKy_ViPham!C:C, "T6")</f>
        <v>100</v>
      </c>
      <c r="X18" s="6">
        <f>100 + SUMIFS(NhatKy_ViPham!J:J, NhatKy_ViPham!E:E, "10_Tin_B", NhatKy_ViPham!F:F, B18, NhatKy_ViPham!C:C, "T7") - SUMIFS(NhatKy_ViPham!K:K, NhatKy_ViPham!E:E, "10_Tin_B", NhatKy_ViPham!F:F, B18, NhatKy_ViPham!C:C, "T7")</f>
        <v>100</v>
      </c>
      <c r="Y18" s="6">
        <f>100 + SUMIFS(NhatKy_ViPham!J:J, NhatKy_ViPham!E:E, "10_Tin_B", NhatKy_ViPham!F:F, B18, NhatKy_ViPham!C:C, "T8") - SUMIFS(NhatKy_ViPham!K:K, NhatKy_ViPham!E:E, "10_Tin_B", NhatKy_ViPham!F:F, B18, NhatKy_ViPham!C:C, "T8")</f>
        <v>100</v>
      </c>
      <c r="Z18" s="6">
        <f>100 + SUMIFS(NhatKy_ViPham!J:J, NhatKy_ViPham!E:E, "10_Tin_B", NhatKy_ViPham!F:F, B18, NhatKy_ViPham!C:C, "T9") - SUMIFS(NhatKy_ViPham!K:K, NhatKy_ViPham!E:E, "10_Tin_B", NhatKy_ViPham!F:F, B18, NhatKy_ViPham!C:C, "T9")</f>
        <v>100</v>
      </c>
      <c r="AA18" s="6">
        <f>100 + SUMIFS(NhatKy_ViPham!J:J, NhatKy_ViPham!E:E, "10_Tin_B", NhatKy_ViPham!F:F, B18, NhatKy_ViPham!C:C, "T10") - SUMIFS(NhatKy_ViPham!K:K, NhatKy_ViPham!E:E, "10_Tin_B", NhatKy_ViPham!F:F, B18, NhatKy_ViPham!C:C, "T10")</f>
        <v>100</v>
      </c>
      <c r="AB18" s="6">
        <f>100 + SUMIFS(NhatKy_ViPham!J:J, NhatKy_ViPham!E:E, "10_Tin_B", NhatKy_ViPham!F:F, B18, NhatKy_ViPham!C:C, "T11") - SUMIFS(NhatKy_ViPham!K:K, NhatKy_ViPham!E:E, "10_Tin_B", NhatKy_ViPham!F:F, B18, NhatKy_ViPham!C:C, "T11")</f>
        <v>100</v>
      </c>
      <c r="AC18" s="6">
        <f>100 + SUMIFS(NhatKy_ViPham!J:J, NhatKy_ViPham!E:E, "10_Tin_B", NhatKy_ViPham!F:F, B18, NhatKy_ViPham!C:C, "T12") - SUMIFS(NhatKy_ViPham!K:K, NhatKy_ViPham!E:E, "10_Tin_B", NhatKy_ViPham!F:F, B18, NhatKy_ViPham!C:C, "T12")</f>
        <v>100</v>
      </c>
      <c r="AD18" s="6">
        <f>100 + SUMIFS(NhatKy_ViPham!J:J, NhatKy_ViPham!E:E, "10_Tin_B", NhatKy_ViPham!F:F, B18, NhatKy_ViPham!C:C, "T13") - SUMIFS(NhatKy_ViPham!K:K, NhatKy_ViPham!E:E, "10_Tin_B", NhatKy_ViPham!F:F, B18, NhatKy_ViPham!C:C, "T13")</f>
        <v>100</v>
      </c>
      <c r="AE18" s="6">
        <f>100 + SUMIFS(NhatKy_ViPham!J:J, NhatKy_ViPham!E:E, "10_Tin_B", NhatKy_ViPham!F:F, B18, NhatKy_ViPham!C:C, "T14") - SUMIFS(NhatKy_ViPham!K:K, NhatKy_ViPham!E:E, "10_Tin_B", NhatKy_ViPham!F:F, B18, NhatKy_ViPham!C:C, "T14")</f>
        <v>100</v>
      </c>
      <c r="AF18" s="6">
        <f>100 + SUMIFS(NhatKy_ViPham!J:J, NhatKy_ViPham!E:E, "10_Tin_B", NhatKy_ViPham!F:F, B18, NhatKy_ViPham!C:C, "T15") - SUMIFS(NhatKy_ViPham!K:K, NhatKy_ViPham!E:E, "10_Tin_B", NhatKy_ViPham!F:F, B18, NhatKy_ViPham!C:C, "T15")</f>
        <v>100</v>
      </c>
      <c r="AG18" s="6">
        <f>100 + SUMIFS(NhatKy_ViPham!J:J, NhatKy_ViPham!E:E, "10_Tin_B", NhatKy_ViPham!F:F, B18, NhatKy_ViPham!C:C, "T16") - SUMIFS(NhatKy_ViPham!K:K, NhatKy_ViPham!E:E, "10_Tin_B", NhatKy_ViPham!F:F, B18, NhatKy_ViPham!C:C, "T16")</f>
        <v>100</v>
      </c>
      <c r="AH18" s="6">
        <f>100 + SUMIFS(NhatKy_ViPham!J:J, NhatKy_ViPham!E:E, "10_Tin_B", NhatKy_ViPham!F:F, B18, NhatKy_ViPham!C:C, "T17") - SUMIFS(NhatKy_ViPham!K:K, NhatKy_ViPham!E:E, "10_Tin_B", NhatKy_ViPham!F:F, B18, NhatKy_ViPham!C:C, "T17")</f>
        <v>100</v>
      </c>
      <c r="AI18" s="6">
        <f>100 + SUMIFS(NhatKy_ViPham!J:J, NhatKy_ViPham!E:E, "10_Tin_B", NhatKy_ViPham!F:F, B18, NhatKy_ViPham!C:C, "T18") - SUMIFS(NhatKy_ViPham!K:K, NhatKy_ViPham!E:E, "10_Tin_B", NhatKy_ViPham!F:F, B18, NhatKy_ViPham!C:C, "T18")</f>
        <v>100</v>
      </c>
      <c r="AJ18" s="6">
        <f>100 + SUMIFS(NhatKy_ViPham!J:J, NhatKy_ViPham!E:E, "10_Tin_B", NhatKy_ViPham!F:F, B18, NhatKy_ViPham!C:C, "T19") - SUMIFS(NhatKy_ViPham!K:K, NhatKy_ViPham!E:E, "10_Tin_B", NhatKy_ViPham!F:F, B18, NhatKy_ViPham!C:C, "T19")</f>
        <v>100</v>
      </c>
      <c r="AK18" s="6">
        <f>100 + SUMIFS(NhatKy_ViPham!J:J, NhatKy_ViPham!E:E, "10_Tin_B", NhatKy_ViPham!F:F, B18, NhatKy_ViPham!C:C, "T20") - SUMIFS(NhatKy_ViPham!K:K, NhatKy_ViPham!E:E, "10_Tin_B", NhatKy_ViPham!F:F, B18, NhatKy_ViPham!C:C, "T20")</f>
        <v>100</v>
      </c>
      <c r="AL18" s="6">
        <f>100 + SUMIFS(NhatKy_ViPham!J:J, NhatKy_ViPham!E:E, "10_Tin_B", NhatKy_ViPham!F:F, B18, NhatKy_ViPham!C:C, "T21") - SUMIFS(NhatKy_ViPham!K:K, NhatKy_ViPham!E:E, "10_Tin_B", NhatKy_ViPham!F:F, B18, NhatKy_ViPham!C:C, "T21")</f>
        <v>100</v>
      </c>
      <c r="AM18" s="6">
        <f>100 + SUMIFS(NhatKy_ViPham!J:J, NhatKy_ViPham!E:E, "10_Tin_B", NhatKy_ViPham!F:F, B18, NhatKy_ViPham!C:C, "T22") - SUMIFS(NhatKy_ViPham!K:K, NhatKy_ViPham!E:E, "10_Tin_B", NhatKy_ViPham!F:F, B18, NhatKy_ViPham!C:C, "T22")</f>
        <v>100</v>
      </c>
      <c r="AN18" s="6">
        <f>100 + SUMIFS(NhatKy_ViPham!J:J, NhatKy_ViPham!E:E, "10_Tin_B", NhatKy_ViPham!F:F, B18, NhatKy_ViPham!C:C, "T23") - SUMIFS(NhatKy_ViPham!K:K, NhatKy_ViPham!E:E, "10_Tin_B", NhatKy_ViPham!F:F, B18, NhatKy_ViPham!C:C, "T23")</f>
        <v>100</v>
      </c>
      <c r="AO18" s="6">
        <f>100 + SUMIFS(NhatKy_ViPham!J:J, NhatKy_ViPham!E:E, "10_Tin_B", NhatKy_ViPham!F:F, B18, NhatKy_ViPham!C:C, "T24") - SUMIFS(NhatKy_ViPham!K:K, NhatKy_ViPham!E:E, "10_Tin_B", NhatKy_ViPham!F:F, B18, NhatKy_ViPham!C:C, "T24")</f>
        <v>100</v>
      </c>
      <c r="AP18" s="6">
        <f>100 + SUMIFS(NhatKy_ViPham!J:J, NhatKy_ViPham!E:E, "10_Tin_B", NhatKy_ViPham!F:F, B18, NhatKy_ViPham!C:C, "T25") - SUMIFS(NhatKy_ViPham!K:K, NhatKy_ViPham!E:E, "10_Tin_B", NhatKy_ViPham!F:F, B18, NhatKy_ViPham!C:C, "T25")</f>
        <v>100</v>
      </c>
      <c r="AQ18" s="6">
        <f>100 + SUMIFS(NhatKy_ViPham!J:J, NhatKy_ViPham!E:E, "10_Tin_B", NhatKy_ViPham!F:F, B18, NhatKy_ViPham!C:C, "T26") - SUMIFS(NhatKy_ViPham!K:K, NhatKy_ViPham!E:E, "10_Tin_B", NhatKy_ViPham!F:F, B18, NhatKy_ViPham!C:C, "T26")</f>
        <v>100</v>
      </c>
      <c r="AR18" s="6">
        <f>100 + SUMIFS(NhatKy_ViPham!J:J, NhatKy_ViPham!E:E, "10_Tin_B", NhatKy_ViPham!F:F, B18, NhatKy_ViPham!C:C, "T27") - SUMIFS(NhatKy_ViPham!K:K, NhatKy_ViPham!E:E, "10_Tin_B", NhatKy_ViPham!F:F, B18, NhatKy_ViPham!C:C, "T27")</f>
        <v>100</v>
      </c>
      <c r="AS18" s="6">
        <f>100 + SUMIFS(NhatKy_ViPham!J:J, NhatKy_ViPham!E:E, "10_Tin_B", NhatKy_ViPham!F:F, B18, NhatKy_ViPham!C:C, "T28") - SUMIFS(NhatKy_ViPham!K:K, NhatKy_ViPham!E:E, "10_Tin_B", NhatKy_ViPham!F:F, B18, NhatKy_ViPham!C:C, "T28")</f>
        <v>100</v>
      </c>
      <c r="AT18" s="6">
        <f>100 + SUMIFS(NhatKy_ViPham!J:J, NhatKy_ViPham!E:E, "10_Tin_B", NhatKy_ViPham!F:F, B18, NhatKy_ViPham!C:C, "T29") - SUMIFS(NhatKy_ViPham!K:K, NhatKy_ViPham!E:E, "10_Tin_B", NhatKy_ViPham!F:F, B18, NhatKy_ViPham!C:C, "T29")</f>
        <v>100</v>
      </c>
      <c r="AU18" s="6">
        <f>100 + SUMIFS(NhatKy_ViPham!J:J, NhatKy_ViPham!E:E, "10_Tin_B", NhatKy_ViPham!F:F, B18, NhatKy_ViPham!C:C, "T30") - SUMIFS(NhatKy_ViPham!K:K, NhatKy_ViPham!E:E, "10_Tin_B", NhatKy_ViPham!F:F, B18, NhatKy_ViPham!C:C, "T30")</f>
        <v>100</v>
      </c>
      <c r="AV18" s="6">
        <f>100 + SUMIFS(NhatKy_ViPham!J:J, NhatKy_ViPham!E:E, "10_Tin_B", NhatKy_ViPham!F:F, B18, NhatKy_ViPham!C:C, "T31") - SUMIFS(NhatKy_ViPham!K:K, NhatKy_ViPham!E:E, "10_Tin_B", NhatKy_ViPham!F:F, B18, NhatKy_ViPham!C:C, "T31")</f>
        <v>100</v>
      </c>
      <c r="AW18" s="6">
        <f>100 + SUMIFS(NhatKy_ViPham!J:J, NhatKy_ViPham!E:E, "10_Tin_B", NhatKy_ViPham!F:F, B18, NhatKy_ViPham!C:C, "T32") - SUMIFS(NhatKy_ViPham!K:K, NhatKy_ViPham!E:E, "10_Tin_B", NhatKy_ViPham!F:F, B18, NhatKy_ViPham!C:C, "T32")</f>
        <v>100</v>
      </c>
      <c r="AX18" s="6">
        <f>100 + SUMIFS(NhatKy_ViPham!J:J, NhatKy_ViPham!E:E, "10_Tin_B", NhatKy_ViPham!F:F, B18, NhatKy_ViPham!C:C, "T33") - SUMIFS(NhatKy_ViPham!K:K, NhatKy_ViPham!E:E, "10_Tin_B", NhatKy_ViPham!F:F, B18, NhatKy_ViPham!C:C, "T33")</f>
        <v>100</v>
      </c>
      <c r="AY18" s="6">
        <f>100 + SUMIFS(NhatKy_ViPham!J:J, NhatKy_ViPham!E:E, "10_Tin_B", NhatKy_ViPham!F:F, B18, NhatKy_ViPham!C:C, "T34") - SUMIFS(NhatKy_ViPham!K:K, NhatKy_ViPham!E:E, "10_Tin_B", NhatKy_ViPham!F:F, B18, NhatKy_ViPham!C:C, "T34")</f>
        <v>100</v>
      </c>
      <c r="AZ18" s="6">
        <f>100 + SUMIFS(NhatKy_ViPham!J:J, NhatKy_ViPham!E:E, "10_Tin_B", NhatKy_ViPham!F:F, B18, NhatKy_ViPham!C:C, "T35") - SUMIFS(NhatKy_ViPham!K:K, NhatKy_ViPham!E:E, "10_Tin_B", NhatKy_ViPham!F:F, B18, NhatKy_ViPham!C:C, "T35")</f>
        <v>100</v>
      </c>
      <c r="BA18" s="12">
        <f t="shared" si="0"/>
        <v>100</v>
      </c>
      <c r="BB18" s="11" t="s">
        <v>430</v>
      </c>
      <c r="BC18" s="16" t="str">
        <f t="shared" si="1"/>
        <v>Tốt</v>
      </c>
      <c r="BD18" s="15" t="str">
        <f t="shared" si="2"/>
        <v>🟢 BÌNH THƯỜNG</v>
      </c>
    </row>
    <row r="19" spans="1:56" x14ac:dyDescent="0.25">
      <c r="A19" s="4">
        <v>11</v>
      </c>
      <c r="B19" s="10" t="s">
        <v>926</v>
      </c>
      <c r="C19" s="4" t="s">
        <v>927</v>
      </c>
      <c r="D19" s="4" t="s">
        <v>435</v>
      </c>
      <c r="E19" s="11" t="s">
        <v>430</v>
      </c>
      <c r="F19" s="7">
        <f>SUMIFS(NhatKy_ViPham!K:K, NhatKy_ViPham!E:E, "10_Tin_B", NhatKy_ViPham!F:F, B19, NhatKy_ViPham!H:H, "L01")</f>
        <v>0</v>
      </c>
      <c r="G19" s="7">
        <f>SUMIFS(NhatKy_ViPham!K:K, NhatKy_ViPham!E:E, "10_Tin_B", NhatKy_ViPham!F:F, B19, NhatKy_ViPham!H:H, "L02")</f>
        <v>0</v>
      </c>
      <c r="H19" s="7">
        <f>SUMIFS(NhatKy_ViPham!K:K, NhatKy_ViPham!E:E, "10_Tin_B", NhatKy_ViPham!F:F, B19, NhatKy_ViPham!H:H, "L03")</f>
        <v>0</v>
      </c>
      <c r="I19" s="7">
        <f>SUMIFS(NhatKy_ViPham!K:K, NhatKy_ViPham!E:E, "10_Tin_B", NhatKy_ViPham!F:F, B19, NhatKy_ViPham!H:H, "L04")</f>
        <v>0</v>
      </c>
      <c r="J19" s="7">
        <f>SUMIFS(NhatKy_ViPham!K:K, NhatKy_ViPham!E:E, "10_Tin_B", NhatKy_ViPham!F:F, B19, NhatKy_ViPham!H:H, "L05")</f>
        <v>0</v>
      </c>
      <c r="K19" s="7">
        <f>SUMIFS(NhatKy_ViPham!K:K, NhatKy_ViPham!E:E, "10_Tin_B", NhatKy_ViPham!F:F, B19, NhatKy_ViPham!H:H, "L06")</f>
        <v>0</v>
      </c>
      <c r="L19" s="7">
        <f>SUMIFS(NhatKy_ViPham!K:K, NhatKy_ViPham!E:E, "10_Tin_B", NhatKy_ViPham!F:F, B19, NhatKy_ViPham!H:H, "L07")</f>
        <v>0</v>
      </c>
      <c r="M19" s="7">
        <f>SUMIFS(NhatKy_ViPham!K:K, NhatKy_ViPham!E:E, "10_Tin_B", NhatKy_ViPham!F:F, B19, NhatKy_ViPham!H:H, "L08")</f>
        <v>0</v>
      </c>
      <c r="N19" s="7">
        <f>SUMIFS(NhatKy_ViPham!K:K, NhatKy_ViPham!E:E, "10_Tin_B", NhatKy_ViPham!F:F, B19, NhatKy_ViPham!H:H, "L09")</f>
        <v>0</v>
      </c>
      <c r="O19" s="7">
        <f>SUMIFS(NhatKy_ViPham!K:K, NhatKy_ViPham!E:E, "10_Tin_B", NhatKy_ViPham!F:F, B19, NhatKy_ViPham!H:H, "L10")</f>
        <v>0</v>
      </c>
      <c r="P19" s="12">
        <f>SUMIFS(NhatKy_ViPham!J:J, NhatKy_ViPham!E:E, "10_Tin_B", NhatKy_ViPham!F:F, B19)</f>
        <v>0</v>
      </c>
      <c r="Q19" s="13">
        <f>SUMIFS(NhatKy_ViPham!K:K, NhatKy_ViPham!E:E, "10_Tin_B", NhatKy_ViPham!F:F, B19)</f>
        <v>0</v>
      </c>
      <c r="R19" s="7">
        <f>100 + SUMIFS(NhatKy_ViPham!J:J, NhatKy_ViPham!E:E, "10_Tin_B", NhatKy_ViPham!F:F, B19, NhatKy_ViPham!C:C, "T1") - SUMIFS(NhatKy_ViPham!K:K, NhatKy_ViPham!E:E, "10_Tin_B", NhatKy_ViPham!F:F, B19, NhatKy_ViPham!C:C, "T1")</f>
        <v>100</v>
      </c>
      <c r="S19" s="7">
        <f>100 + SUMIFS(NhatKy_ViPham!J:J, NhatKy_ViPham!E:E, "10_Tin_B", NhatKy_ViPham!F:F, B19, NhatKy_ViPham!C:C, "T2") - SUMIFS(NhatKy_ViPham!K:K, NhatKy_ViPham!E:E, "10_Tin_B", NhatKy_ViPham!F:F, B19, NhatKy_ViPham!C:C, "T2")</f>
        <v>100</v>
      </c>
      <c r="T19" s="7">
        <f>100 + SUMIFS(NhatKy_ViPham!J:J, NhatKy_ViPham!E:E, "10_Tin_B", NhatKy_ViPham!F:F, B19, NhatKy_ViPham!C:C, "T3") - SUMIFS(NhatKy_ViPham!K:K, NhatKy_ViPham!E:E, "10_Tin_B", NhatKy_ViPham!F:F, B19, NhatKy_ViPham!C:C, "T3")</f>
        <v>100</v>
      </c>
      <c r="U19" s="7">
        <f>100 + SUMIFS(NhatKy_ViPham!J:J, NhatKy_ViPham!E:E, "10_Tin_B", NhatKy_ViPham!F:F, B19, NhatKy_ViPham!C:C, "T4") - SUMIFS(NhatKy_ViPham!K:K, NhatKy_ViPham!E:E, "10_Tin_B", NhatKy_ViPham!F:F, B19, NhatKy_ViPham!C:C, "T4")</f>
        <v>100</v>
      </c>
      <c r="V19" s="7">
        <f>100 + SUMIFS(NhatKy_ViPham!J:J, NhatKy_ViPham!E:E, "10_Tin_B", NhatKy_ViPham!F:F, B19, NhatKy_ViPham!C:C, "T5") - SUMIFS(NhatKy_ViPham!K:K, NhatKy_ViPham!E:E, "10_Tin_B", NhatKy_ViPham!F:F, B19, NhatKy_ViPham!C:C, "T5")</f>
        <v>100</v>
      </c>
      <c r="W19" s="7">
        <f>100 + SUMIFS(NhatKy_ViPham!J:J, NhatKy_ViPham!E:E, "10_Tin_B", NhatKy_ViPham!F:F, B19, NhatKy_ViPham!C:C, "T6") - SUMIFS(NhatKy_ViPham!K:K, NhatKy_ViPham!E:E, "10_Tin_B", NhatKy_ViPham!F:F, B19, NhatKy_ViPham!C:C, "T6")</f>
        <v>100</v>
      </c>
      <c r="X19" s="7">
        <f>100 + SUMIFS(NhatKy_ViPham!J:J, NhatKy_ViPham!E:E, "10_Tin_B", NhatKy_ViPham!F:F, B19, NhatKy_ViPham!C:C, "T7") - SUMIFS(NhatKy_ViPham!K:K, NhatKy_ViPham!E:E, "10_Tin_B", NhatKy_ViPham!F:F, B19, NhatKy_ViPham!C:C, "T7")</f>
        <v>100</v>
      </c>
      <c r="Y19" s="7">
        <f>100 + SUMIFS(NhatKy_ViPham!J:J, NhatKy_ViPham!E:E, "10_Tin_B", NhatKy_ViPham!F:F, B19, NhatKy_ViPham!C:C, "T8") - SUMIFS(NhatKy_ViPham!K:K, NhatKy_ViPham!E:E, "10_Tin_B", NhatKy_ViPham!F:F, B19, NhatKy_ViPham!C:C, "T8")</f>
        <v>100</v>
      </c>
      <c r="Z19" s="7">
        <f>100 + SUMIFS(NhatKy_ViPham!J:J, NhatKy_ViPham!E:E, "10_Tin_B", NhatKy_ViPham!F:F, B19, NhatKy_ViPham!C:C, "T9") - SUMIFS(NhatKy_ViPham!K:K, NhatKy_ViPham!E:E, "10_Tin_B", NhatKy_ViPham!F:F, B19, NhatKy_ViPham!C:C, "T9")</f>
        <v>100</v>
      </c>
      <c r="AA19" s="7">
        <f>100 + SUMIFS(NhatKy_ViPham!J:J, NhatKy_ViPham!E:E, "10_Tin_B", NhatKy_ViPham!F:F, B19, NhatKy_ViPham!C:C, "T10") - SUMIFS(NhatKy_ViPham!K:K, NhatKy_ViPham!E:E, "10_Tin_B", NhatKy_ViPham!F:F, B19, NhatKy_ViPham!C:C, "T10")</f>
        <v>100</v>
      </c>
      <c r="AB19" s="7">
        <f>100 + SUMIFS(NhatKy_ViPham!J:J, NhatKy_ViPham!E:E, "10_Tin_B", NhatKy_ViPham!F:F, B19, NhatKy_ViPham!C:C, "T11") - SUMIFS(NhatKy_ViPham!K:K, NhatKy_ViPham!E:E, "10_Tin_B", NhatKy_ViPham!F:F, B19, NhatKy_ViPham!C:C, "T11")</f>
        <v>100</v>
      </c>
      <c r="AC19" s="7">
        <f>100 + SUMIFS(NhatKy_ViPham!J:J, NhatKy_ViPham!E:E, "10_Tin_B", NhatKy_ViPham!F:F, B19, NhatKy_ViPham!C:C, "T12") - SUMIFS(NhatKy_ViPham!K:K, NhatKy_ViPham!E:E, "10_Tin_B", NhatKy_ViPham!F:F, B19, NhatKy_ViPham!C:C, "T12")</f>
        <v>100</v>
      </c>
      <c r="AD19" s="7">
        <f>100 + SUMIFS(NhatKy_ViPham!J:J, NhatKy_ViPham!E:E, "10_Tin_B", NhatKy_ViPham!F:F, B19, NhatKy_ViPham!C:C, "T13") - SUMIFS(NhatKy_ViPham!K:K, NhatKy_ViPham!E:E, "10_Tin_B", NhatKy_ViPham!F:F, B19, NhatKy_ViPham!C:C, "T13")</f>
        <v>100</v>
      </c>
      <c r="AE19" s="7">
        <f>100 + SUMIFS(NhatKy_ViPham!J:J, NhatKy_ViPham!E:E, "10_Tin_B", NhatKy_ViPham!F:F, B19, NhatKy_ViPham!C:C, "T14") - SUMIFS(NhatKy_ViPham!K:K, NhatKy_ViPham!E:E, "10_Tin_B", NhatKy_ViPham!F:F, B19, NhatKy_ViPham!C:C, "T14")</f>
        <v>100</v>
      </c>
      <c r="AF19" s="7">
        <f>100 + SUMIFS(NhatKy_ViPham!J:J, NhatKy_ViPham!E:E, "10_Tin_B", NhatKy_ViPham!F:F, B19, NhatKy_ViPham!C:C, "T15") - SUMIFS(NhatKy_ViPham!K:K, NhatKy_ViPham!E:E, "10_Tin_B", NhatKy_ViPham!F:F, B19, NhatKy_ViPham!C:C, "T15")</f>
        <v>100</v>
      </c>
      <c r="AG19" s="7">
        <f>100 + SUMIFS(NhatKy_ViPham!J:J, NhatKy_ViPham!E:E, "10_Tin_B", NhatKy_ViPham!F:F, B19, NhatKy_ViPham!C:C, "T16") - SUMIFS(NhatKy_ViPham!K:K, NhatKy_ViPham!E:E, "10_Tin_B", NhatKy_ViPham!F:F, B19, NhatKy_ViPham!C:C, "T16")</f>
        <v>100</v>
      </c>
      <c r="AH19" s="7">
        <f>100 + SUMIFS(NhatKy_ViPham!J:J, NhatKy_ViPham!E:E, "10_Tin_B", NhatKy_ViPham!F:F, B19, NhatKy_ViPham!C:C, "T17") - SUMIFS(NhatKy_ViPham!K:K, NhatKy_ViPham!E:E, "10_Tin_B", NhatKy_ViPham!F:F, B19, NhatKy_ViPham!C:C, "T17")</f>
        <v>100</v>
      </c>
      <c r="AI19" s="7">
        <f>100 + SUMIFS(NhatKy_ViPham!J:J, NhatKy_ViPham!E:E, "10_Tin_B", NhatKy_ViPham!F:F, B19, NhatKy_ViPham!C:C, "T18") - SUMIFS(NhatKy_ViPham!K:K, NhatKy_ViPham!E:E, "10_Tin_B", NhatKy_ViPham!F:F, B19, NhatKy_ViPham!C:C, "T18")</f>
        <v>100</v>
      </c>
      <c r="AJ19" s="7">
        <f>100 + SUMIFS(NhatKy_ViPham!J:J, NhatKy_ViPham!E:E, "10_Tin_B", NhatKy_ViPham!F:F, B19, NhatKy_ViPham!C:C, "T19") - SUMIFS(NhatKy_ViPham!K:K, NhatKy_ViPham!E:E, "10_Tin_B", NhatKy_ViPham!F:F, B19, NhatKy_ViPham!C:C, "T19")</f>
        <v>100</v>
      </c>
      <c r="AK19" s="7">
        <f>100 + SUMIFS(NhatKy_ViPham!J:J, NhatKy_ViPham!E:E, "10_Tin_B", NhatKy_ViPham!F:F, B19, NhatKy_ViPham!C:C, "T20") - SUMIFS(NhatKy_ViPham!K:K, NhatKy_ViPham!E:E, "10_Tin_B", NhatKy_ViPham!F:F, B19, NhatKy_ViPham!C:C, "T20")</f>
        <v>100</v>
      </c>
      <c r="AL19" s="7">
        <f>100 + SUMIFS(NhatKy_ViPham!J:J, NhatKy_ViPham!E:E, "10_Tin_B", NhatKy_ViPham!F:F, B19, NhatKy_ViPham!C:C, "T21") - SUMIFS(NhatKy_ViPham!K:K, NhatKy_ViPham!E:E, "10_Tin_B", NhatKy_ViPham!F:F, B19, NhatKy_ViPham!C:C, "T21")</f>
        <v>100</v>
      </c>
      <c r="AM19" s="7">
        <f>100 + SUMIFS(NhatKy_ViPham!J:J, NhatKy_ViPham!E:E, "10_Tin_B", NhatKy_ViPham!F:F, B19, NhatKy_ViPham!C:C, "T22") - SUMIFS(NhatKy_ViPham!K:K, NhatKy_ViPham!E:E, "10_Tin_B", NhatKy_ViPham!F:F, B19, NhatKy_ViPham!C:C, "T22")</f>
        <v>100</v>
      </c>
      <c r="AN19" s="7">
        <f>100 + SUMIFS(NhatKy_ViPham!J:J, NhatKy_ViPham!E:E, "10_Tin_B", NhatKy_ViPham!F:F, B19, NhatKy_ViPham!C:C, "T23") - SUMIFS(NhatKy_ViPham!K:K, NhatKy_ViPham!E:E, "10_Tin_B", NhatKy_ViPham!F:F, B19, NhatKy_ViPham!C:C, "T23")</f>
        <v>100</v>
      </c>
      <c r="AO19" s="7">
        <f>100 + SUMIFS(NhatKy_ViPham!J:J, NhatKy_ViPham!E:E, "10_Tin_B", NhatKy_ViPham!F:F, B19, NhatKy_ViPham!C:C, "T24") - SUMIFS(NhatKy_ViPham!K:K, NhatKy_ViPham!E:E, "10_Tin_B", NhatKy_ViPham!F:F, B19, NhatKy_ViPham!C:C, "T24")</f>
        <v>100</v>
      </c>
      <c r="AP19" s="7">
        <f>100 + SUMIFS(NhatKy_ViPham!J:J, NhatKy_ViPham!E:E, "10_Tin_B", NhatKy_ViPham!F:F, B19, NhatKy_ViPham!C:C, "T25") - SUMIFS(NhatKy_ViPham!K:K, NhatKy_ViPham!E:E, "10_Tin_B", NhatKy_ViPham!F:F, B19, NhatKy_ViPham!C:C, "T25")</f>
        <v>100</v>
      </c>
      <c r="AQ19" s="7">
        <f>100 + SUMIFS(NhatKy_ViPham!J:J, NhatKy_ViPham!E:E, "10_Tin_B", NhatKy_ViPham!F:F, B19, NhatKy_ViPham!C:C, "T26") - SUMIFS(NhatKy_ViPham!K:K, NhatKy_ViPham!E:E, "10_Tin_B", NhatKy_ViPham!F:F, B19, NhatKy_ViPham!C:C, "T26")</f>
        <v>100</v>
      </c>
      <c r="AR19" s="7">
        <f>100 + SUMIFS(NhatKy_ViPham!J:J, NhatKy_ViPham!E:E, "10_Tin_B", NhatKy_ViPham!F:F, B19, NhatKy_ViPham!C:C, "T27") - SUMIFS(NhatKy_ViPham!K:K, NhatKy_ViPham!E:E, "10_Tin_B", NhatKy_ViPham!F:F, B19, NhatKy_ViPham!C:C, "T27")</f>
        <v>100</v>
      </c>
      <c r="AS19" s="7">
        <f>100 + SUMIFS(NhatKy_ViPham!J:J, NhatKy_ViPham!E:E, "10_Tin_B", NhatKy_ViPham!F:F, B19, NhatKy_ViPham!C:C, "T28") - SUMIFS(NhatKy_ViPham!K:K, NhatKy_ViPham!E:E, "10_Tin_B", NhatKy_ViPham!F:F, B19, NhatKy_ViPham!C:C, "T28")</f>
        <v>100</v>
      </c>
      <c r="AT19" s="7">
        <f>100 + SUMIFS(NhatKy_ViPham!J:J, NhatKy_ViPham!E:E, "10_Tin_B", NhatKy_ViPham!F:F, B19, NhatKy_ViPham!C:C, "T29") - SUMIFS(NhatKy_ViPham!K:K, NhatKy_ViPham!E:E, "10_Tin_B", NhatKy_ViPham!F:F, B19, NhatKy_ViPham!C:C, "T29")</f>
        <v>100</v>
      </c>
      <c r="AU19" s="7">
        <f>100 + SUMIFS(NhatKy_ViPham!J:J, NhatKy_ViPham!E:E, "10_Tin_B", NhatKy_ViPham!F:F, B19, NhatKy_ViPham!C:C, "T30") - SUMIFS(NhatKy_ViPham!K:K, NhatKy_ViPham!E:E, "10_Tin_B", NhatKy_ViPham!F:F, B19, NhatKy_ViPham!C:C, "T30")</f>
        <v>100</v>
      </c>
      <c r="AV19" s="7">
        <f>100 + SUMIFS(NhatKy_ViPham!J:J, NhatKy_ViPham!E:E, "10_Tin_B", NhatKy_ViPham!F:F, B19, NhatKy_ViPham!C:C, "T31") - SUMIFS(NhatKy_ViPham!K:K, NhatKy_ViPham!E:E, "10_Tin_B", NhatKy_ViPham!F:F, B19, NhatKy_ViPham!C:C, "T31")</f>
        <v>100</v>
      </c>
      <c r="AW19" s="7">
        <f>100 + SUMIFS(NhatKy_ViPham!J:J, NhatKy_ViPham!E:E, "10_Tin_B", NhatKy_ViPham!F:F, B19, NhatKy_ViPham!C:C, "T32") - SUMIFS(NhatKy_ViPham!K:K, NhatKy_ViPham!E:E, "10_Tin_B", NhatKy_ViPham!F:F, B19, NhatKy_ViPham!C:C, "T32")</f>
        <v>100</v>
      </c>
      <c r="AX19" s="7">
        <f>100 + SUMIFS(NhatKy_ViPham!J:J, NhatKy_ViPham!E:E, "10_Tin_B", NhatKy_ViPham!F:F, B19, NhatKy_ViPham!C:C, "T33") - SUMIFS(NhatKy_ViPham!K:K, NhatKy_ViPham!E:E, "10_Tin_B", NhatKy_ViPham!F:F, B19, NhatKy_ViPham!C:C, "T33")</f>
        <v>100</v>
      </c>
      <c r="AY19" s="7">
        <f>100 + SUMIFS(NhatKy_ViPham!J:J, NhatKy_ViPham!E:E, "10_Tin_B", NhatKy_ViPham!F:F, B19, NhatKy_ViPham!C:C, "T34") - SUMIFS(NhatKy_ViPham!K:K, NhatKy_ViPham!E:E, "10_Tin_B", NhatKy_ViPham!F:F, B19, NhatKy_ViPham!C:C, "T34")</f>
        <v>100</v>
      </c>
      <c r="AZ19" s="7">
        <f>100 + SUMIFS(NhatKy_ViPham!J:J, NhatKy_ViPham!E:E, "10_Tin_B", NhatKy_ViPham!F:F, B19, NhatKy_ViPham!C:C, "T35") - SUMIFS(NhatKy_ViPham!K:K, NhatKy_ViPham!E:E, "10_Tin_B", NhatKy_ViPham!F:F, B19, NhatKy_ViPham!C:C, "T35")</f>
        <v>100</v>
      </c>
      <c r="BA19" s="12">
        <f t="shared" si="0"/>
        <v>100</v>
      </c>
      <c r="BB19" s="11" t="s">
        <v>430</v>
      </c>
      <c r="BC19" s="14" t="str">
        <f t="shared" si="1"/>
        <v>Tốt</v>
      </c>
      <c r="BD19" s="10" t="str">
        <f t="shared" si="2"/>
        <v>🟢 BÌNH THƯỜNG</v>
      </c>
    </row>
    <row r="20" spans="1:56" x14ac:dyDescent="0.25">
      <c r="A20" s="5">
        <v>12</v>
      </c>
      <c r="B20" s="15" t="s">
        <v>928</v>
      </c>
      <c r="C20" s="5" t="s">
        <v>929</v>
      </c>
      <c r="D20" s="5" t="s">
        <v>429</v>
      </c>
      <c r="E20" s="11" t="s">
        <v>430</v>
      </c>
      <c r="F20" s="6">
        <f>SUMIFS(NhatKy_ViPham!K:K, NhatKy_ViPham!E:E, "10_Tin_B", NhatKy_ViPham!F:F, B20, NhatKy_ViPham!H:H, "L01")</f>
        <v>0</v>
      </c>
      <c r="G20" s="6">
        <f>SUMIFS(NhatKy_ViPham!K:K, NhatKy_ViPham!E:E, "10_Tin_B", NhatKy_ViPham!F:F, B20, NhatKy_ViPham!H:H, "L02")</f>
        <v>0</v>
      </c>
      <c r="H20" s="6">
        <f>SUMIFS(NhatKy_ViPham!K:K, NhatKy_ViPham!E:E, "10_Tin_B", NhatKy_ViPham!F:F, B20, NhatKy_ViPham!H:H, "L03")</f>
        <v>0</v>
      </c>
      <c r="I20" s="6">
        <f>SUMIFS(NhatKy_ViPham!K:K, NhatKy_ViPham!E:E, "10_Tin_B", NhatKy_ViPham!F:F, B20, NhatKy_ViPham!H:H, "L04")</f>
        <v>0</v>
      </c>
      <c r="J20" s="6">
        <f>SUMIFS(NhatKy_ViPham!K:K, NhatKy_ViPham!E:E, "10_Tin_B", NhatKy_ViPham!F:F, B20, NhatKy_ViPham!H:H, "L05")</f>
        <v>0</v>
      </c>
      <c r="K20" s="6">
        <f>SUMIFS(NhatKy_ViPham!K:K, NhatKy_ViPham!E:E, "10_Tin_B", NhatKy_ViPham!F:F, B20, NhatKy_ViPham!H:H, "L06")</f>
        <v>0</v>
      </c>
      <c r="L20" s="6">
        <f>SUMIFS(NhatKy_ViPham!K:K, NhatKy_ViPham!E:E, "10_Tin_B", NhatKy_ViPham!F:F, B20, NhatKy_ViPham!H:H, "L07")</f>
        <v>0</v>
      </c>
      <c r="M20" s="6">
        <f>SUMIFS(NhatKy_ViPham!K:K, NhatKy_ViPham!E:E, "10_Tin_B", NhatKy_ViPham!F:F, B20, NhatKy_ViPham!H:H, "L08")</f>
        <v>0</v>
      </c>
      <c r="N20" s="6">
        <f>SUMIFS(NhatKy_ViPham!K:K, NhatKy_ViPham!E:E, "10_Tin_B", NhatKy_ViPham!F:F, B20, NhatKy_ViPham!H:H, "L09")</f>
        <v>0</v>
      </c>
      <c r="O20" s="6">
        <f>SUMIFS(NhatKy_ViPham!K:K, NhatKy_ViPham!E:E, "10_Tin_B", NhatKy_ViPham!F:F, B20, NhatKy_ViPham!H:H, "L10")</f>
        <v>0</v>
      </c>
      <c r="P20" s="12">
        <f>SUMIFS(NhatKy_ViPham!J:J, NhatKy_ViPham!E:E, "10_Tin_B", NhatKy_ViPham!F:F, B20)</f>
        <v>0</v>
      </c>
      <c r="Q20" s="13">
        <f>SUMIFS(NhatKy_ViPham!K:K, NhatKy_ViPham!E:E, "10_Tin_B", NhatKy_ViPham!F:F, B20)</f>
        <v>0</v>
      </c>
      <c r="R20" s="6">
        <f>100 + SUMIFS(NhatKy_ViPham!J:J, NhatKy_ViPham!E:E, "10_Tin_B", NhatKy_ViPham!F:F, B20, NhatKy_ViPham!C:C, "T1") - SUMIFS(NhatKy_ViPham!K:K, NhatKy_ViPham!E:E, "10_Tin_B", NhatKy_ViPham!F:F, B20, NhatKy_ViPham!C:C, "T1")</f>
        <v>100</v>
      </c>
      <c r="S20" s="6">
        <f>100 + SUMIFS(NhatKy_ViPham!J:J, NhatKy_ViPham!E:E, "10_Tin_B", NhatKy_ViPham!F:F, B20, NhatKy_ViPham!C:C, "T2") - SUMIFS(NhatKy_ViPham!K:K, NhatKy_ViPham!E:E, "10_Tin_B", NhatKy_ViPham!F:F, B20, NhatKy_ViPham!C:C, "T2")</f>
        <v>100</v>
      </c>
      <c r="T20" s="6">
        <f>100 + SUMIFS(NhatKy_ViPham!J:J, NhatKy_ViPham!E:E, "10_Tin_B", NhatKy_ViPham!F:F, B20, NhatKy_ViPham!C:C, "T3") - SUMIFS(NhatKy_ViPham!K:K, NhatKy_ViPham!E:E, "10_Tin_B", NhatKy_ViPham!F:F, B20, NhatKy_ViPham!C:C, "T3")</f>
        <v>100</v>
      </c>
      <c r="U20" s="6">
        <f>100 + SUMIFS(NhatKy_ViPham!J:J, NhatKy_ViPham!E:E, "10_Tin_B", NhatKy_ViPham!F:F, B20, NhatKy_ViPham!C:C, "T4") - SUMIFS(NhatKy_ViPham!K:K, NhatKy_ViPham!E:E, "10_Tin_B", NhatKy_ViPham!F:F, B20, NhatKy_ViPham!C:C, "T4")</f>
        <v>100</v>
      </c>
      <c r="V20" s="6">
        <f>100 + SUMIFS(NhatKy_ViPham!J:J, NhatKy_ViPham!E:E, "10_Tin_B", NhatKy_ViPham!F:F, B20, NhatKy_ViPham!C:C, "T5") - SUMIFS(NhatKy_ViPham!K:K, NhatKy_ViPham!E:E, "10_Tin_B", NhatKy_ViPham!F:F, B20, NhatKy_ViPham!C:C, "T5")</f>
        <v>100</v>
      </c>
      <c r="W20" s="6">
        <f>100 + SUMIFS(NhatKy_ViPham!J:J, NhatKy_ViPham!E:E, "10_Tin_B", NhatKy_ViPham!F:F, B20, NhatKy_ViPham!C:C, "T6") - SUMIFS(NhatKy_ViPham!K:K, NhatKy_ViPham!E:E, "10_Tin_B", NhatKy_ViPham!F:F, B20, NhatKy_ViPham!C:C, "T6")</f>
        <v>100</v>
      </c>
      <c r="X20" s="6">
        <f>100 + SUMIFS(NhatKy_ViPham!J:J, NhatKy_ViPham!E:E, "10_Tin_B", NhatKy_ViPham!F:F, B20, NhatKy_ViPham!C:C, "T7") - SUMIFS(NhatKy_ViPham!K:K, NhatKy_ViPham!E:E, "10_Tin_B", NhatKy_ViPham!F:F, B20, NhatKy_ViPham!C:C, "T7")</f>
        <v>100</v>
      </c>
      <c r="Y20" s="6">
        <f>100 + SUMIFS(NhatKy_ViPham!J:J, NhatKy_ViPham!E:E, "10_Tin_B", NhatKy_ViPham!F:F, B20, NhatKy_ViPham!C:C, "T8") - SUMIFS(NhatKy_ViPham!K:K, NhatKy_ViPham!E:E, "10_Tin_B", NhatKy_ViPham!F:F, B20, NhatKy_ViPham!C:C, "T8")</f>
        <v>100</v>
      </c>
      <c r="Z20" s="6">
        <f>100 + SUMIFS(NhatKy_ViPham!J:J, NhatKy_ViPham!E:E, "10_Tin_B", NhatKy_ViPham!F:F, B20, NhatKy_ViPham!C:C, "T9") - SUMIFS(NhatKy_ViPham!K:K, NhatKy_ViPham!E:E, "10_Tin_B", NhatKy_ViPham!F:F, B20, NhatKy_ViPham!C:C, "T9")</f>
        <v>100</v>
      </c>
      <c r="AA20" s="6">
        <f>100 + SUMIFS(NhatKy_ViPham!J:J, NhatKy_ViPham!E:E, "10_Tin_B", NhatKy_ViPham!F:F, B20, NhatKy_ViPham!C:C, "T10") - SUMIFS(NhatKy_ViPham!K:K, NhatKy_ViPham!E:E, "10_Tin_B", NhatKy_ViPham!F:F, B20, NhatKy_ViPham!C:C, "T10")</f>
        <v>100</v>
      </c>
      <c r="AB20" s="6">
        <f>100 + SUMIFS(NhatKy_ViPham!J:J, NhatKy_ViPham!E:E, "10_Tin_B", NhatKy_ViPham!F:F, B20, NhatKy_ViPham!C:C, "T11") - SUMIFS(NhatKy_ViPham!K:K, NhatKy_ViPham!E:E, "10_Tin_B", NhatKy_ViPham!F:F, B20, NhatKy_ViPham!C:C, "T11")</f>
        <v>100</v>
      </c>
      <c r="AC20" s="6">
        <f>100 + SUMIFS(NhatKy_ViPham!J:J, NhatKy_ViPham!E:E, "10_Tin_B", NhatKy_ViPham!F:F, B20, NhatKy_ViPham!C:C, "T12") - SUMIFS(NhatKy_ViPham!K:K, NhatKy_ViPham!E:E, "10_Tin_B", NhatKy_ViPham!F:F, B20, NhatKy_ViPham!C:C, "T12")</f>
        <v>100</v>
      </c>
      <c r="AD20" s="6">
        <f>100 + SUMIFS(NhatKy_ViPham!J:J, NhatKy_ViPham!E:E, "10_Tin_B", NhatKy_ViPham!F:F, B20, NhatKy_ViPham!C:C, "T13") - SUMIFS(NhatKy_ViPham!K:K, NhatKy_ViPham!E:E, "10_Tin_B", NhatKy_ViPham!F:F, B20, NhatKy_ViPham!C:C, "T13")</f>
        <v>100</v>
      </c>
      <c r="AE20" s="6">
        <f>100 + SUMIFS(NhatKy_ViPham!J:J, NhatKy_ViPham!E:E, "10_Tin_B", NhatKy_ViPham!F:F, B20, NhatKy_ViPham!C:C, "T14") - SUMIFS(NhatKy_ViPham!K:K, NhatKy_ViPham!E:E, "10_Tin_B", NhatKy_ViPham!F:F, B20, NhatKy_ViPham!C:C, "T14")</f>
        <v>100</v>
      </c>
      <c r="AF20" s="6">
        <f>100 + SUMIFS(NhatKy_ViPham!J:J, NhatKy_ViPham!E:E, "10_Tin_B", NhatKy_ViPham!F:F, B20, NhatKy_ViPham!C:C, "T15") - SUMIFS(NhatKy_ViPham!K:K, NhatKy_ViPham!E:E, "10_Tin_B", NhatKy_ViPham!F:F, B20, NhatKy_ViPham!C:C, "T15")</f>
        <v>100</v>
      </c>
      <c r="AG20" s="6">
        <f>100 + SUMIFS(NhatKy_ViPham!J:J, NhatKy_ViPham!E:E, "10_Tin_B", NhatKy_ViPham!F:F, B20, NhatKy_ViPham!C:C, "T16") - SUMIFS(NhatKy_ViPham!K:K, NhatKy_ViPham!E:E, "10_Tin_B", NhatKy_ViPham!F:F, B20, NhatKy_ViPham!C:C, "T16")</f>
        <v>100</v>
      </c>
      <c r="AH20" s="6">
        <f>100 + SUMIFS(NhatKy_ViPham!J:J, NhatKy_ViPham!E:E, "10_Tin_B", NhatKy_ViPham!F:F, B20, NhatKy_ViPham!C:C, "T17") - SUMIFS(NhatKy_ViPham!K:K, NhatKy_ViPham!E:E, "10_Tin_B", NhatKy_ViPham!F:F, B20, NhatKy_ViPham!C:C, "T17")</f>
        <v>100</v>
      </c>
      <c r="AI20" s="6">
        <f>100 + SUMIFS(NhatKy_ViPham!J:J, NhatKy_ViPham!E:E, "10_Tin_B", NhatKy_ViPham!F:F, B20, NhatKy_ViPham!C:C, "T18") - SUMIFS(NhatKy_ViPham!K:K, NhatKy_ViPham!E:E, "10_Tin_B", NhatKy_ViPham!F:F, B20, NhatKy_ViPham!C:C, "T18")</f>
        <v>100</v>
      </c>
      <c r="AJ20" s="6">
        <f>100 + SUMIFS(NhatKy_ViPham!J:J, NhatKy_ViPham!E:E, "10_Tin_B", NhatKy_ViPham!F:F, B20, NhatKy_ViPham!C:C, "T19") - SUMIFS(NhatKy_ViPham!K:K, NhatKy_ViPham!E:E, "10_Tin_B", NhatKy_ViPham!F:F, B20, NhatKy_ViPham!C:C, "T19")</f>
        <v>100</v>
      </c>
      <c r="AK20" s="6">
        <f>100 + SUMIFS(NhatKy_ViPham!J:J, NhatKy_ViPham!E:E, "10_Tin_B", NhatKy_ViPham!F:F, B20, NhatKy_ViPham!C:C, "T20") - SUMIFS(NhatKy_ViPham!K:K, NhatKy_ViPham!E:E, "10_Tin_B", NhatKy_ViPham!F:F, B20, NhatKy_ViPham!C:C, "T20")</f>
        <v>100</v>
      </c>
      <c r="AL20" s="6">
        <f>100 + SUMIFS(NhatKy_ViPham!J:J, NhatKy_ViPham!E:E, "10_Tin_B", NhatKy_ViPham!F:F, B20, NhatKy_ViPham!C:C, "T21") - SUMIFS(NhatKy_ViPham!K:K, NhatKy_ViPham!E:E, "10_Tin_B", NhatKy_ViPham!F:F, B20, NhatKy_ViPham!C:C, "T21")</f>
        <v>100</v>
      </c>
      <c r="AM20" s="6">
        <f>100 + SUMIFS(NhatKy_ViPham!J:J, NhatKy_ViPham!E:E, "10_Tin_B", NhatKy_ViPham!F:F, B20, NhatKy_ViPham!C:C, "T22") - SUMIFS(NhatKy_ViPham!K:K, NhatKy_ViPham!E:E, "10_Tin_B", NhatKy_ViPham!F:F, B20, NhatKy_ViPham!C:C, "T22")</f>
        <v>100</v>
      </c>
      <c r="AN20" s="6">
        <f>100 + SUMIFS(NhatKy_ViPham!J:J, NhatKy_ViPham!E:E, "10_Tin_B", NhatKy_ViPham!F:F, B20, NhatKy_ViPham!C:C, "T23") - SUMIFS(NhatKy_ViPham!K:K, NhatKy_ViPham!E:E, "10_Tin_B", NhatKy_ViPham!F:F, B20, NhatKy_ViPham!C:C, "T23")</f>
        <v>100</v>
      </c>
      <c r="AO20" s="6">
        <f>100 + SUMIFS(NhatKy_ViPham!J:J, NhatKy_ViPham!E:E, "10_Tin_B", NhatKy_ViPham!F:F, B20, NhatKy_ViPham!C:C, "T24") - SUMIFS(NhatKy_ViPham!K:K, NhatKy_ViPham!E:E, "10_Tin_B", NhatKy_ViPham!F:F, B20, NhatKy_ViPham!C:C, "T24")</f>
        <v>100</v>
      </c>
      <c r="AP20" s="6">
        <f>100 + SUMIFS(NhatKy_ViPham!J:J, NhatKy_ViPham!E:E, "10_Tin_B", NhatKy_ViPham!F:F, B20, NhatKy_ViPham!C:C, "T25") - SUMIFS(NhatKy_ViPham!K:K, NhatKy_ViPham!E:E, "10_Tin_B", NhatKy_ViPham!F:F, B20, NhatKy_ViPham!C:C, "T25")</f>
        <v>100</v>
      </c>
      <c r="AQ20" s="6">
        <f>100 + SUMIFS(NhatKy_ViPham!J:J, NhatKy_ViPham!E:E, "10_Tin_B", NhatKy_ViPham!F:F, B20, NhatKy_ViPham!C:C, "T26") - SUMIFS(NhatKy_ViPham!K:K, NhatKy_ViPham!E:E, "10_Tin_B", NhatKy_ViPham!F:F, B20, NhatKy_ViPham!C:C, "T26")</f>
        <v>100</v>
      </c>
      <c r="AR20" s="6">
        <f>100 + SUMIFS(NhatKy_ViPham!J:J, NhatKy_ViPham!E:E, "10_Tin_B", NhatKy_ViPham!F:F, B20, NhatKy_ViPham!C:C, "T27") - SUMIFS(NhatKy_ViPham!K:K, NhatKy_ViPham!E:E, "10_Tin_B", NhatKy_ViPham!F:F, B20, NhatKy_ViPham!C:C, "T27")</f>
        <v>100</v>
      </c>
      <c r="AS20" s="6">
        <f>100 + SUMIFS(NhatKy_ViPham!J:J, NhatKy_ViPham!E:E, "10_Tin_B", NhatKy_ViPham!F:F, B20, NhatKy_ViPham!C:C, "T28") - SUMIFS(NhatKy_ViPham!K:K, NhatKy_ViPham!E:E, "10_Tin_B", NhatKy_ViPham!F:F, B20, NhatKy_ViPham!C:C, "T28")</f>
        <v>100</v>
      </c>
      <c r="AT20" s="6">
        <f>100 + SUMIFS(NhatKy_ViPham!J:J, NhatKy_ViPham!E:E, "10_Tin_B", NhatKy_ViPham!F:F, B20, NhatKy_ViPham!C:C, "T29") - SUMIFS(NhatKy_ViPham!K:K, NhatKy_ViPham!E:E, "10_Tin_B", NhatKy_ViPham!F:F, B20, NhatKy_ViPham!C:C, "T29")</f>
        <v>100</v>
      </c>
      <c r="AU20" s="6">
        <f>100 + SUMIFS(NhatKy_ViPham!J:J, NhatKy_ViPham!E:E, "10_Tin_B", NhatKy_ViPham!F:F, B20, NhatKy_ViPham!C:C, "T30") - SUMIFS(NhatKy_ViPham!K:K, NhatKy_ViPham!E:E, "10_Tin_B", NhatKy_ViPham!F:F, B20, NhatKy_ViPham!C:C, "T30")</f>
        <v>100</v>
      </c>
      <c r="AV20" s="6">
        <f>100 + SUMIFS(NhatKy_ViPham!J:J, NhatKy_ViPham!E:E, "10_Tin_B", NhatKy_ViPham!F:F, B20, NhatKy_ViPham!C:C, "T31") - SUMIFS(NhatKy_ViPham!K:K, NhatKy_ViPham!E:E, "10_Tin_B", NhatKy_ViPham!F:F, B20, NhatKy_ViPham!C:C, "T31")</f>
        <v>100</v>
      </c>
      <c r="AW20" s="6">
        <f>100 + SUMIFS(NhatKy_ViPham!J:J, NhatKy_ViPham!E:E, "10_Tin_B", NhatKy_ViPham!F:F, B20, NhatKy_ViPham!C:C, "T32") - SUMIFS(NhatKy_ViPham!K:K, NhatKy_ViPham!E:E, "10_Tin_B", NhatKy_ViPham!F:F, B20, NhatKy_ViPham!C:C, "T32")</f>
        <v>100</v>
      </c>
      <c r="AX20" s="6">
        <f>100 + SUMIFS(NhatKy_ViPham!J:J, NhatKy_ViPham!E:E, "10_Tin_B", NhatKy_ViPham!F:F, B20, NhatKy_ViPham!C:C, "T33") - SUMIFS(NhatKy_ViPham!K:K, NhatKy_ViPham!E:E, "10_Tin_B", NhatKy_ViPham!F:F, B20, NhatKy_ViPham!C:C, "T33")</f>
        <v>100</v>
      </c>
      <c r="AY20" s="6">
        <f>100 + SUMIFS(NhatKy_ViPham!J:J, NhatKy_ViPham!E:E, "10_Tin_B", NhatKy_ViPham!F:F, B20, NhatKy_ViPham!C:C, "T34") - SUMIFS(NhatKy_ViPham!K:K, NhatKy_ViPham!E:E, "10_Tin_B", NhatKy_ViPham!F:F, B20, NhatKy_ViPham!C:C, "T34")</f>
        <v>100</v>
      </c>
      <c r="AZ20" s="6">
        <f>100 + SUMIFS(NhatKy_ViPham!J:J, NhatKy_ViPham!E:E, "10_Tin_B", NhatKy_ViPham!F:F, B20, NhatKy_ViPham!C:C, "T35") - SUMIFS(NhatKy_ViPham!K:K, NhatKy_ViPham!E:E, "10_Tin_B", NhatKy_ViPham!F:F, B20, NhatKy_ViPham!C:C, "T35")</f>
        <v>100</v>
      </c>
      <c r="BA20" s="12">
        <f t="shared" si="0"/>
        <v>100</v>
      </c>
      <c r="BB20" s="11" t="s">
        <v>430</v>
      </c>
      <c r="BC20" s="16" t="str">
        <f t="shared" si="1"/>
        <v>Tốt</v>
      </c>
      <c r="BD20" s="15" t="str">
        <f t="shared" si="2"/>
        <v>🟢 BÌNH THƯỜNG</v>
      </c>
    </row>
    <row r="21" spans="1:56" x14ac:dyDescent="0.25">
      <c r="A21" s="4">
        <v>13</v>
      </c>
      <c r="B21" s="10" t="s">
        <v>930</v>
      </c>
      <c r="C21" s="4" t="s">
        <v>471</v>
      </c>
      <c r="D21" s="4" t="s">
        <v>435</v>
      </c>
      <c r="E21" s="11" t="s">
        <v>430</v>
      </c>
      <c r="F21" s="7">
        <f>SUMIFS(NhatKy_ViPham!K:K, NhatKy_ViPham!E:E, "10_Tin_B", NhatKy_ViPham!F:F, B21, NhatKy_ViPham!H:H, "L01")</f>
        <v>0</v>
      </c>
      <c r="G21" s="7">
        <f>SUMIFS(NhatKy_ViPham!K:K, NhatKy_ViPham!E:E, "10_Tin_B", NhatKy_ViPham!F:F, B21, NhatKy_ViPham!H:H, "L02")</f>
        <v>0</v>
      </c>
      <c r="H21" s="7">
        <f>SUMIFS(NhatKy_ViPham!K:K, NhatKy_ViPham!E:E, "10_Tin_B", NhatKy_ViPham!F:F, B21, NhatKy_ViPham!H:H, "L03")</f>
        <v>0</v>
      </c>
      <c r="I21" s="7">
        <f>SUMIFS(NhatKy_ViPham!K:K, NhatKy_ViPham!E:E, "10_Tin_B", NhatKy_ViPham!F:F, B21, NhatKy_ViPham!H:H, "L04")</f>
        <v>0</v>
      </c>
      <c r="J21" s="7">
        <f>SUMIFS(NhatKy_ViPham!K:K, NhatKy_ViPham!E:E, "10_Tin_B", NhatKy_ViPham!F:F, B21, NhatKy_ViPham!H:H, "L05")</f>
        <v>0</v>
      </c>
      <c r="K21" s="7">
        <f>SUMIFS(NhatKy_ViPham!K:K, NhatKy_ViPham!E:E, "10_Tin_B", NhatKy_ViPham!F:F, B21, NhatKy_ViPham!H:H, "L06")</f>
        <v>0</v>
      </c>
      <c r="L21" s="7">
        <f>SUMIFS(NhatKy_ViPham!K:K, NhatKy_ViPham!E:E, "10_Tin_B", NhatKy_ViPham!F:F, B21, NhatKy_ViPham!H:H, "L07")</f>
        <v>0</v>
      </c>
      <c r="M21" s="7">
        <f>SUMIFS(NhatKy_ViPham!K:K, NhatKy_ViPham!E:E, "10_Tin_B", NhatKy_ViPham!F:F, B21, NhatKy_ViPham!H:H, "L08")</f>
        <v>0</v>
      </c>
      <c r="N21" s="7">
        <f>SUMIFS(NhatKy_ViPham!K:K, NhatKy_ViPham!E:E, "10_Tin_B", NhatKy_ViPham!F:F, B21, NhatKy_ViPham!H:H, "L09")</f>
        <v>0</v>
      </c>
      <c r="O21" s="7">
        <f>SUMIFS(NhatKy_ViPham!K:K, NhatKy_ViPham!E:E, "10_Tin_B", NhatKy_ViPham!F:F, B21, NhatKy_ViPham!H:H, "L10")</f>
        <v>0</v>
      </c>
      <c r="P21" s="12">
        <f>SUMIFS(NhatKy_ViPham!J:J, NhatKy_ViPham!E:E, "10_Tin_B", NhatKy_ViPham!F:F, B21)</f>
        <v>0</v>
      </c>
      <c r="Q21" s="13">
        <f>SUMIFS(NhatKy_ViPham!K:K, NhatKy_ViPham!E:E, "10_Tin_B", NhatKy_ViPham!F:F, B21)</f>
        <v>0</v>
      </c>
      <c r="R21" s="7">
        <f>100 + SUMIFS(NhatKy_ViPham!J:J, NhatKy_ViPham!E:E, "10_Tin_B", NhatKy_ViPham!F:F, B21, NhatKy_ViPham!C:C, "T1") - SUMIFS(NhatKy_ViPham!K:K, NhatKy_ViPham!E:E, "10_Tin_B", NhatKy_ViPham!F:F, B21, NhatKy_ViPham!C:C, "T1")</f>
        <v>100</v>
      </c>
      <c r="S21" s="7">
        <f>100 + SUMIFS(NhatKy_ViPham!J:J, NhatKy_ViPham!E:E, "10_Tin_B", NhatKy_ViPham!F:F, B21, NhatKy_ViPham!C:C, "T2") - SUMIFS(NhatKy_ViPham!K:K, NhatKy_ViPham!E:E, "10_Tin_B", NhatKy_ViPham!F:F, B21, NhatKy_ViPham!C:C, "T2")</f>
        <v>100</v>
      </c>
      <c r="T21" s="7">
        <f>100 + SUMIFS(NhatKy_ViPham!J:J, NhatKy_ViPham!E:E, "10_Tin_B", NhatKy_ViPham!F:F, B21, NhatKy_ViPham!C:C, "T3") - SUMIFS(NhatKy_ViPham!K:K, NhatKy_ViPham!E:E, "10_Tin_B", NhatKy_ViPham!F:F, B21, NhatKy_ViPham!C:C, "T3")</f>
        <v>100</v>
      </c>
      <c r="U21" s="7">
        <f>100 + SUMIFS(NhatKy_ViPham!J:J, NhatKy_ViPham!E:E, "10_Tin_B", NhatKy_ViPham!F:F, B21, NhatKy_ViPham!C:C, "T4") - SUMIFS(NhatKy_ViPham!K:K, NhatKy_ViPham!E:E, "10_Tin_B", NhatKy_ViPham!F:F, B21, NhatKy_ViPham!C:C, "T4")</f>
        <v>100</v>
      </c>
      <c r="V21" s="7">
        <f>100 + SUMIFS(NhatKy_ViPham!J:J, NhatKy_ViPham!E:E, "10_Tin_B", NhatKy_ViPham!F:F, B21, NhatKy_ViPham!C:C, "T5") - SUMIFS(NhatKy_ViPham!K:K, NhatKy_ViPham!E:E, "10_Tin_B", NhatKy_ViPham!F:F, B21, NhatKy_ViPham!C:C, "T5")</f>
        <v>100</v>
      </c>
      <c r="W21" s="7">
        <f>100 + SUMIFS(NhatKy_ViPham!J:J, NhatKy_ViPham!E:E, "10_Tin_B", NhatKy_ViPham!F:F, B21, NhatKy_ViPham!C:C, "T6") - SUMIFS(NhatKy_ViPham!K:K, NhatKy_ViPham!E:E, "10_Tin_B", NhatKy_ViPham!F:F, B21, NhatKy_ViPham!C:C, "T6")</f>
        <v>100</v>
      </c>
      <c r="X21" s="7">
        <f>100 + SUMIFS(NhatKy_ViPham!J:J, NhatKy_ViPham!E:E, "10_Tin_B", NhatKy_ViPham!F:F, B21, NhatKy_ViPham!C:C, "T7") - SUMIFS(NhatKy_ViPham!K:K, NhatKy_ViPham!E:E, "10_Tin_B", NhatKy_ViPham!F:F, B21, NhatKy_ViPham!C:C, "T7")</f>
        <v>100</v>
      </c>
      <c r="Y21" s="7">
        <f>100 + SUMIFS(NhatKy_ViPham!J:J, NhatKy_ViPham!E:E, "10_Tin_B", NhatKy_ViPham!F:F, B21, NhatKy_ViPham!C:C, "T8") - SUMIFS(NhatKy_ViPham!K:K, NhatKy_ViPham!E:E, "10_Tin_B", NhatKy_ViPham!F:F, B21, NhatKy_ViPham!C:C, "T8")</f>
        <v>100</v>
      </c>
      <c r="Z21" s="7">
        <f>100 + SUMIFS(NhatKy_ViPham!J:J, NhatKy_ViPham!E:E, "10_Tin_B", NhatKy_ViPham!F:F, B21, NhatKy_ViPham!C:C, "T9") - SUMIFS(NhatKy_ViPham!K:K, NhatKy_ViPham!E:E, "10_Tin_B", NhatKy_ViPham!F:F, B21, NhatKy_ViPham!C:C, "T9")</f>
        <v>100</v>
      </c>
      <c r="AA21" s="7">
        <f>100 + SUMIFS(NhatKy_ViPham!J:J, NhatKy_ViPham!E:E, "10_Tin_B", NhatKy_ViPham!F:F, B21, NhatKy_ViPham!C:C, "T10") - SUMIFS(NhatKy_ViPham!K:K, NhatKy_ViPham!E:E, "10_Tin_B", NhatKy_ViPham!F:F, B21, NhatKy_ViPham!C:C, "T10")</f>
        <v>100</v>
      </c>
      <c r="AB21" s="7">
        <f>100 + SUMIFS(NhatKy_ViPham!J:J, NhatKy_ViPham!E:E, "10_Tin_B", NhatKy_ViPham!F:F, B21, NhatKy_ViPham!C:C, "T11") - SUMIFS(NhatKy_ViPham!K:K, NhatKy_ViPham!E:E, "10_Tin_B", NhatKy_ViPham!F:F, B21, NhatKy_ViPham!C:C, "T11")</f>
        <v>100</v>
      </c>
      <c r="AC21" s="7">
        <f>100 + SUMIFS(NhatKy_ViPham!J:J, NhatKy_ViPham!E:E, "10_Tin_B", NhatKy_ViPham!F:F, B21, NhatKy_ViPham!C:C, "T12") - SUMIFS(NhatKy_ViPham!K:K, NhatKy_ViPham!E:E, "10_Tin_B", NhatKy_ViPham!F:F, B21, NhatKy_ViPham!C:C, "T12")</f>
        <v>100</v>
      </c>
      <c r="AD21" s="7">
        <f>100 + SUMIFS(NhatKy_ViPham!J:J, NhatKy_ViPham!E:E, "10_Tin_B", NhatKy_ViPham!F:F, B21, NhatKy_ViPham!C:C, "T13") - SUMIFS(NhatKy_ViPham!K:K, NhatKy_ViPham!E:E, "10_Tin_B", NhatKy_ViPham!F:F, B21, NhatKy_ViPham!C:C, "T13")</f>
        <v>100</v>
      </c>
      <c r="AE21" s="7">
        <f>100 + SUMIFS(NhatKy_ViPham!J:J, NhatKy_ViPham!E:E, "10_Tin_B", NhatKy_ViPham!F:F, B21, NhatKy_ViPham!C:C, "T14") - SUMIFS(NhatKy_ViPham!K:K, NhatKy_ViPham!E:E, "10_Tin_B", NhatKy_ViPham!F:F, B21, NhatKy_ViPham!C:C, "T14")</f>
        <v>100</v>
      </c>
      <c r="AF21" s="7">
        <f>100 + SUMIFS(NhatKy_ViPham!J:J, NhatKy_ViPham!E:E, "10_Tin_B", NhatKy_ViPham!F:F, B21, NhatKy_ViPham!C:C, "T15") - SUMIFS(NhatKy_ViPham!K:K, NhatKy_ViPham!E:E, "10_Tin_B", NhatKy_ViPham!F:F, B21, NhatKy_ViPham!C:C, "T15")</f>
        <v>100</v>
      </c>
      <c r="AG21" s="7">
        <f>100 + SUMIFS(NhatKy_ViPham!J:J, NhatKy_ViPham!E:E, "10_Tin_B", NhatKy_ViPham!F:F, B21, NhatKy_ViPham!C:C, "T16") - SUMIFS(NhatKy_ViPham!K:K, NhatKy_ViPham!E:E, "10_Tin_B", NhatKy_ViPham!F:F, B21, NhatKy_ViPham!C:C, "T16")</f>
        <v>100</v>
      </c>
      <c r="AH21" s="7">
        <f>100 + SUMIFS(NhatKy_ViPham!J:J, NhatKy_ViPham!E:E, "10_Tin_B", NhatKy_ViPham!F:F, B21, NhatKy_ViPham!C:C, "T17") - SUMIFS(NhatKy_ViPham!K:K, NhatKy_ViPham!E:E, "10_Tin_B", NhatKy_ViPham!F:F, B21, NhatKy_ViPham!C:C, "T17")</f>
        <v>100</v>
      </c>
      <c r="AI21" s="7">
        <f>100 + SUMIFS(NhatKy_ViPham!J:J, NhatKy_ViPham!E:E, "10_Tin_B", NhatKy_ViPham!F:F, B21, NhatKy_ViPham!C:C, "T18") - SUMIFS(NhatKy_ViPham!K:K, NhatKy_ViPham!E:E, "10_Tin_B", NhatKy_ViPham!F:F, B21, NhatKy_ViPham!C:C, "T18")</f>
        <v>100</v>
      </c>
      <c r="AJ21" s="7">
        <f>100 + SUMIFS(NhatKy_ViPham!J:J, NhatKy_ViPham!E:E, "10_Tin_B", NhatKy_ViPham!F:F, B21, NhatKy_ViPham!C:C, "T19") - SUMIFS(NhatKy_ViPham!K:K, NhatKy_ViPham!E:E, "10_Tin_B", NhatKy_ViPham!F:F, B21, NhatKy_ViPham!C:C, "T19")</f>
        <v>100</v>
      </c>
      <c r="AK21" s="7">
        <f>100 + SUMIFS(NhatKy_ViPham!J:J, NhatKy_ViPham!E:E, "10_Tin_B", NhatKy_ViPham!F:F, B21, NhatKy_ViPham!C:C, "T20") - SUMIFS(NhatKy_ViPham!K:K, NhatKy_ViPham!E:E, "10_Tin_B", NhatKy_ViPham!F:F, B21, NhatKy_ViPham!C:C, "T20")</f>
        <v>100</v>
      </c>
      <c r="AL21" s="7">
        <f>100 + SUMIFS(NhatKy_ViPham!J:J, NhatKy_ViPham!E:E, "10_Tin_B", NhatKy_ViPham!F:F, B21, NhatKy_ViPham!C:C, "T21") - SUMIFS(NhatKy_ViPham!K:K, NhatKy_ViPham!E:E, "10_Tin_B", NhatKy_ViPham!F:F, B21, NhatKy_ViPham!C:C, "T21")</f>
        <v>100</v>
      </c>
      <c r="AM21" s="7">
        <f>100 + SUMIFS(NhatKy_ViPham!J:J, NhatKy_ViPham!E:E, "10_Tin_B", NhatKy_ViPham!F:F, B21, NhatKy_ViPham!C:C, "T22") - SUMIFS(NhatKy_ViPham!K:K, NhatKy_ViPham!E:E, "10_Tin_B", NhatKy_ViPham!F:F, B21, NhatKy_ViPham!C:C, "T22")</f>
        <v>100</v>
      </c>
      <c r="AN21" s="7">
        <f>100 + SUMIFS(NhatKy_ViPham!J:J, NhatKy_ViPham!E:E, "10_Tin_B", NhatKy_ViPham!F:F, B21, NhatKy_ViPham!C:C, "T23") - SUMIFS(NhatKy_ViPham!K:K, NhatKy_ViPham!E:E, "10_Tin_B", NhatKy_ViPham!F:F, B21, NhatKy_ViPham!C:C, "T23")</f>
        <v>100</v>
      </c>
      <c r="AO21" s="7">
        <f>100 + SUMIFS(NhatKy_ViPham!J:J, NhatKy_ViPham!E:E, "10_Tin_B", NhatKy_ViPham!F:F, B21, NhatKy_ViPham!C:C, "T24") - SUMIFS(NhatKy_ViPham!K:K, NhatKy_ViPham!E:E, "10_Tin_B", NhatKy_ViPham!F:F, B21, NhatKy_ViPham!C:C, "T24")</f>
        <v>100</v>
      </c>
      <c r="AP21" s="7">
        <f>100 + SUMIFS(NhatKy_ViPham!J:J, NhatKy_ViPham!E:E, "10_Tin_B", NhatKy_ViPham!F:F, B21, NhatKy_ViPham!C:C, "T25") - SUMIFS(NhatKy_ViPham!K:K, NhatKy_ViPham!E:E, "10_Tin_B", NhatKy_ViPham!F:F, B21, NhatKy_ViPham!C:C, "T25")</f>
        <v>100</v>
      </c>
      <c r="AQ21" s="7">
        <f>100 + SUMIFS(NhatKy_ViPham!J:J, NhatKy_ViPham!E:E, "10_Tin_B", NhatKy_ViPham!F:F, B21, NhatKy_ViPham!C:C, "T26") - SUMIFS(NhatKy_ViPham!K:K, NhatKy_ViPham!E:E, "10_Tin_B", NhatKy_ViPham!F:F, B21, NhatKy_ViPham!C:C, "T26")</f>
        <v>100</v>
      </c>
      <c r="AR21" s="7">
        <f>100 + SUMIFS(NhatKy_ViPham!J:J, NhatKy_ViPham!E:E, "10_Tin_B", NhatKy_ViPham!F:F, B21, NhatKy_ViPham!C:C, "T27") - SUMIFS(NhatKy_ViPham!K:K, NhatKy_ViPham!E:E, "10_Tin_B", NhatKy_ViPham!F:F, B21, NhatKy_ViPham!C:C, "T27")</f>
        <v>100</v>
      </c>
      <c r="AS21" s="7">
        <f>100 + SUMIFS(NhatKy_ViPham!J:J, NhatKy_ViPham!E:E, "10_Tin_B", NhatKy_ViPham!F:F, B21, NhatKy_ViPham!C:C, "T28") - SUMIFS(NhatKy_ViPham!K:K, NhatKy_ViPham!E:E, "10_Tin_B", NhatKy_ViPham!F:F, B21, NhatKy_ViPham!C:C, "T28")</f>
        <v>100</v>
      </c>
      <c r="AT21" s="7">
        <f>100 + SUMIFS(NhatKy_ViPham!J:J, NhatKy_ViPham!E:E, "10_Tin_B", NhatKy_ViPham!F:F, B21, NhatKy_ViPham!C:C, "T29") - SUMIFS(NhatKy_ViPham!K:K, NhatKy_ViPham!E:E, "10_Tin_B", NhatKy_ViPham!F:F, B21, NhatKy_ViPham!C:C, "T29")</f>
        <v>100</v>
      </c>
      <c r="AU21" s="7">
        <f>100 + SUMIFS(NhatKy_ViPham!J:J, NhatKy_ViPham!E:E, "10_Tin_B", NhatKy_ViPham!F:F, B21, NhatKy_ViPham!C:C, "T30") - SUMIFS(NhatKy_ViPham!K:K, NhatKy_ViPham!E:E, "10_Tin_B", NhatKy_ViPham!F:F, B21, NhatKy_ViPham!C:C, "T30")</f>
        <v>100</v>
      </c>
      <c r="AV21" s="7">
        <f>100 + SUMIFS(NhatKy_ViPham!J:J, NhatKy_ViPham!E:E, "10_Tin_B", NhatKy_ViPham!F:F, B21, NhatKy_ViPham!C:C, "T31") - SUMIFS(NhatKy_ViPham!K:K, NhatKy_ViPham!E:E, "10_Tin_B", NhatKy_ViPham!F:F, B21, NhatKy_ViPham!C:C, "T31")</f>
        <v>100</v>
      </c>
      <c r="AW21" s="7">
        <f>100 + SUMIFS(NhatKy_ViPham!J:J, NhatKy_ViPham!E:E, "10_Tin_B", NhatKy_ViPham!F:F, B21, NhatKy_ViPham!C:C, "T32") - SUMIFS(NhatKy_ViPham!K:K, NhatKy_ViPham!E:E, "10_Tin_B", NhatKy_ViPham!F:F, B21, NhatKy_ViPham!C:C, "T32")</f>
        <v>100</v>
      </c>
      <c r="AX21" s="7">
        <f>100 + SUMIFS(NhatKy_ViPham!J:J, NhatKy_ViPham!E:E, "10_Tin_B", NhatKy_ViPham!F:F, B21, NhatKy_ViPham!C:C, "T33") - SUMIFS(NhatKy_ViPham!K:K, NhatKy_ViPham!E:E, "10_Tin_B", NhatKy_ViPham!F:F, B21, NhatKy_ViPham!C:C, "T33")</f>
        <v>100</v>
      </c>
      <c r="AY21" s="7">
        <f>100 + SUMIFS(NhatKy_ViPham!J:J, NhatKy_ViPham!E:E, "10_Tin_B", NhatKy_ViPham!F:F, B21, NhatKy_ViPham!C:C, "T34") - SUMIFS(NhatKy_ViPham!K:K, NhatKy_ViPham!E:E, "10_Tin_B", NhatKy_ViPham!F:F, B21, NhatKy_ViPham!C:C, "T34")</f>
        <v>100</v>
      </c>
      <c r="AZ21" s="7">
        <f>100 + SUMIFS(NhatKy_ViPham!J:J, NhatKy_ViPham!E:E, "10_Tin_B", NhatKy_ViPham!F:F, B21, NhatKy_ViPham!C:C, "T35") - SUMIFS(NhatKy_ViPham!K:K, NhatKy_ViPham!E:E, "10_Tin_B", NhatKy_ViPham!F:F, B21, NhatKy_ViPham!C:C, "T35")</f>
        <v>100</v>
      </c>
      <c r="BA21" s="12">
        <f t="shared" si="0"/>
        <v>100</v>
      </c>
      <c r="BB21" s="11" t="s">
        <v>430</v>
      </c>
      <c r="BC21" s="14" t="str">
        <f t="shared" si="1"/>
        <v>Tốt</v>
      </c>
      <c r="BD21" s="10" t="str">
        <f t="shared" si="2"/>
        <v>🟢 BÌNH THƯỜNG</v>
      </c>
    </row>
    <row r="22" spans="1:56" x14ac:dyDescent="0.25">
      <c r="A22" s="5">
        <v>14</v>
      </c>
      <c r="B22" s="15" t="s">
        <v>931</v>
      </c>
      <c r="C22" s="5" t="s">
        <v>932</v>
      </c>
      <c r="D22" s="5" t="s">
        <v>435</v>
      </c>
      <c r="E22" s="11" t="s">
        <v>430</v>
      </c>
      <c r="F22" s="6">
        <f>SUMIFS(NhatKy_ViPham!K:K, NhatKy_ViPham!E:E, "10_Tin_B", NhatKy_ViPham!F:F, B22, NhatKy_ViPham!H:H, "L01")</f>
        <v>0</v>
      </c>
      <c r="G22" s="6">
        <f>SUMIFS(NhatKy_ViPham!K:K, NhatKy_ViPham!E:E, "10_Tin_B", NhatKy_ViPham!F:F, B22, NhatKy_ViPham!H:H, "L02")</f>
        <v>0</v>
      </c>
      <c r="H22" s="6">
        <f>SUMIFS(NhatKy_ViPham!K:K, NhatKy_ViPham!E:E, "10_Tin_B", NhatKy_ViPham!F:F, B22, NhatKy_ViPham!H:H, "L03")</f>
        <v>0</v>
      </c>
      <c r="I22" s="6">
        <f>SUMIFS(NhatKy_ViPham!K:K, NhatKy_ViPham!E:E, "10_Tin_B", NhatKy_ViPham!F:F, B22, NhatKy_ViPham!H:H, "L04")</f>
        <v>0</v>
      </c>
      <c r="J22" s="6">
        <f>SUMIFS(NhatKy_ViPham!K:K, NhatKy_ViPham!E:E, "10_Tin_B", NhatKy_ViPham!F:F, B22, NhatKy_ViPham!H:H, "L05")</f>
        <v>0</v>
      </c>
      <c r="K22" s="6">
        <f>SUMIFS(NhatKy_ViPham!K:K, NhatKy_ViPham!E:E, "10_Tin_B", NhatKy_ViPham!F:F, B22, NhatKy_ViPham!H:H, "L06")</f>
        <v>0</v>
      </c>
      <c r="L22" s="6">
        <f>SUMIFS(NhatKy_ViPham!K:K, NhatKy_ViPham!E:E, "10_Tin_B", NhatKy_ViPham!F:F, B22, NhatKy_ViPham!H:H, "L07")</f>
        <v>0</v>
      </c>
      <c r="M22" s="6">
        <f>SUMIFS(NhatKy_ViPham!K:K, NhatKy_ViPham!E:E, "10_Tin_B", NhatKy_ViPham!F:F, B22, NhatKy_ViPham!H:H, "L08")</f>
        <v>0</v>
      </c>
      <c r="N22" s="6">
        <f>SUMIFS(NhatKy_ViPham!K:K, NhatKy_ViPham!E:E, "10_Tin_B", NhatKy_ViPham!F:F, B22, NhatKy_ViPham!H:H, "L09")</f>
        <v>0</v>
      </c>
      <c r="O22" s="6">
        <f>SUMIFS(NhatKy_ViPham!K:K, NhatKy_ViPham!E:E, "10_Tin_B", NhatKy_ViPham!F:F, B22, NhatKy_ViPham!H:H, "L10")</f>
        <v>0</v>
      </c>
      <c r="P22" s="12">
        <f>SUMIFS(NhatKy_ViPham!J:J, NhatKy_ViPham!E:E, "10_Tin_B", NhatKy_ViPham!F:F, B22)</f>
        <v>0</v>
      </c>
      <c r="Q22" s="13">
        <f>SUMIFS(NhatKy_ViPham!K:K, NhatKy_ViPham!E:E, "10_Tin_B", NhatKy_ViPham!F:F, B22)</f>
        <v>0</v>
      </c>
      <c r="R22" s="6">
        <f>100 + SUMIFS(NhatKy_ViPham!J:J, NhatKy_ViPham!E:E, "10_Tin_B", NhatKy_ViPham!F:F, B22, NhatKy_ViPham!C:C, "T1") - SUMIFS(NhatKy_ViPham!K:K, NhatKy_ViPham!E:E, "10_Tin_B", NhatKy_ViPham!F:F, B22, NhatKy_ViPham!C:C, "T1")</f>
        <v>100</v>
      </c>
      <c r="S22" s="6">
        <f>100 + SUMIFS(NhatKy_ViPham!J:J, NhatKy_ViPham!E:E, "10_Tin_B", NhatKy_ViPham!F:F, B22, NhatKy_ViPham!C:C, "T2") - SUMIFS(NhatKy_ViPham!K:K, NhatKy_ViPham!E:E, "10_Tin_B", NhatKy_ViPham!F:F, B22, NhatKy_ViPham!C:C, "T2")</f>
        <v>100</v>
      </c>
      <c r="T22" s="6">
        <f>100 + SUMIFS(NhatKy_ViPham!J:J, NhatKy_ViPham!E:E, "10_Tin_B", NhatKy_ViPham!F:F, B22, NhatKy_ViPham!C:C, "T3") - SUMIFS(NhatKy_ViPham!K:K, NhatKy_ViPham!E:E, "10_Tin_B", NhatKy_ViPham!F:F, B22, NhatKy_ViPham!C:C, "T3")</f>
        <v>100</v>
      </c>
      <c r="U22" s="6">
        <f>100 + SUMIFS(NhatKy_ViPham!J:J, NhatKy_ViPham!E:E, "10_Tin_B", NhatKy_ViPham!F:F, B22, NhatKy_ViPham!C:C, "T4") - SUMIFS(NhatKy_ViPham!K:K, NhatKy_ViPham!E:E, "10_Tin_B", NhatKy_ViPham!F:F, B22, NhatKy_ViPham!C:C, "T4")</f>
        <v>100</v>
      </c>
      <c r="V22" s="6">
        <f>100 + SUMIFS(NhatKy_ViPham!J:J, NhatKy_ViPham!E:E, "10_Tin_B", NhatKy_ViPham!F:F, B22, NhatKy_ViPham!C:C, "T5") - SUMIFS(NhatKy_ViPham!K:K, NhatKy_ViPham!E:E, "10_Tin_B", NhatKy_ViPham!F:F, B22, NhatKy_ViPham!C:C, "T5")</f>
        <v>100</v>
      </c>
      <c r="W22" s="6">
        <f>100 + SUMIFS(NhatKy_ViPham!J:J, NhatKy_ViPham!E:E, "10_Tin_B", NhatKy_ViPham!F:F, B22, NhatKy_ViPham!C:C, "T6") - SUMIFS(NhatKy_ViPham!K:K, NhatKy_ViPham!E:E, "10_Tin_B", NhatKy_ViPham!F:F, B22, NhatKy_ViPham!C:C, "T6")</f>
        <v>100</v>
      </c>
      <c r="X22" s="6">
        <f>100 + SUMIFS(NhatKy_ViPham!J:J, NhatKy_ViPham!E:E, "10_Tin_B", NhatKy_ViPham!F:F, B22, NhatKy_ViPham!C:C, "T7") - SUMIFS(NhatKy_ViPham!K:K, NhatKy_ViPham!E:E, "10_Tin_B", NhatKy_ViPham!F:F, B22, NhatKy_ViPham!C:C, "T7")</f>
        <v>100</v>
      </c>
      <c r="Y22" s="6">
        <f>100 + SUMIFS(NhatKy_ViPham!J:J, NhatKy_ViPham!E:E, "10_Tin_B", NhatKy_ViPham!F:F, B22, NhatKy_ViPham!C:C, "T8") - SUMIFS(NhatKy_ViPham!K:K, NhatKy_ViPham!E:E, "10_Tin_B", NhatKy_ViPham!F:F, B22, NhatKy_ViPham!C:C, "T8")</f>
        <v>100</v>
      </c>
      <c r="Z22" s="6">
        <f>100 + SUMIFS(NhatKy_ViPham!J:J, NhatKy_ViPham!E:E, "10_Tin_B", NhatKy_ViPham!F:F, B22, NhatKy_ViPham!C:C, "T9") - SUMIFS(NhatKy_ViPham!K:K, NhatKy_ViPham!E:E, "10_Tin_B", NhatKy_ViPham!F:F, B22, NhatKy_ViPham!C:C, "T9")</f>
        <v>100</v>
      </c>
      <c r="AA22" s="6">
        <f>100 + SUMIFS(NhatKy_ViPham!J:J, NhatKy_ViPham!E:E, "10_Tin_B", NhatKy_ViPham!F:F, B22, NhatKy_ViPham!C:C, "T10") - SUMIFS(NhatKy_ViPham!K:K, NhatKy_ViPham!E:E, "10_Tin_B", NhatKy_ViPham!F:F, B22, NhatKy_ViPham!C:C, "T10")</f>
        <v>100</v>
      </c>
      <c r="AB22" s="6">
        <f>100 + SUMIFS(NhatKy_ViPham!J:J, NhatKy_ViPham!E:E, "10_Tin_B", NhatKy_ViPham!F:F, B22, NhatKy_ViPham!C:C, "T11") - SUMIFS(NhatKy_ViPham!K:K, NhatKy_ViPham!E:E, "10_Tin_B", NhatKy_ViPham!F:F, B22, NhatKy_ViPham!C:C, "T11")</f>
        <v>100</v>
      </c>
      <c r="AC22" s="6">
        <f>100 + SUMIFS(NhatKy_ViPham!J:J, NhatKy_ViPham!E:E, "10_Tin_B", NhatKy_ViPham!F:F, B22, NhatKy_ViPham!C:C, "T12") - SUMIFS(NhatKy_ViPham!K:K, NhatKy_ViPham!E:E, "10_Tin_B", NhatKy_ViPham!F:F, B22, NhatKy_ViPham!C:C, "T12")</f>
        <v>100</v>
      </c>
      <c r="AD22" s="6">
        <f>100 + SUMIFS(NhatKy_ViPham!J:J, NhatKy_ViPham!E:E, "10_Tin_B", NhatKy_ViPham!F:F, B22, NhatKy_ViPham!C:C, "T13") - SUMIFS(NhatKy_ViPham!K:K, NhatKy_ViPham!E:E, "10_Tin_B", NhatKy_ViPham!F:F, B22, NhatKy_ViPham!C:C, "T13")</f>
        <v>100</v>
      </c>
      <c r="AE22" s="6">
        <f>100 + SUMIFS(NhatKy_ViPham!J:J, NhatKy_ViPham!E:E, "10_Tin_B", NhatKy_ViPham!F:F, B22, NhatKy_ViPham!C:C, "T14") - SUMIFS(NhatKy_ViPham!K:K, NhatKy_ViPham!E:E, "10_Tin_B", NhatKy_ViPham!F:F, B22, NhatKy_ViPham!C:C, "T14")</f>
        <v>100</v>
      </c>
      <c r="AF22" s="6">
        <f>100 + SUMIFS(NhatKy_ViPham!J:J, NhatKy_ViPham!E:E, "10_Tin_B", NhatKy_ViPham!F:F, B22, NhatKy_ViPham!C:C, "T15") - SUMIFS(NhatKy_ViPham!K:K, NhatKy_ViPham!E:E, "10_Tin_B", NhatKy_ViPham!F:F, B22, NhatKy_ViPham!C:C, "T15")</f>
        <v>100</v>
      </c>
      <c r="AG22" s="6">
        <f>100 + SUMIFS(NhatKy_ViPham!J:J, NhatKy_ViPham!E:E, "10_Tin_B", NhatKy_ViPham!F:F, B22, NhatKy_ViPham!C:C, "T16") - SUMIFS(NhatKy_ViPham!K:K, NhatKy_ViPham!E:E, "10_Tin_B", NhatKy_ViPham!F:F, B22, NhatKy_ViPham!C:C, "T16")</f>
        <v>100</v>
      </c>
      <c r="AH22" s="6">
        <f>100 + SUMIFS(NhatKy_ViPham!J:J, NhatKy_ViPham!E:E, "10_Tin_B", NhatKy_ViPham!F:F, B22, NhatKy_ViPham!C:C, "T17") - SUMIFS(NhatKy_ViPham!K:K, NhatKy_ViPham!E:E, "10_Tin_B", NhatKy_ViPham!F:F, B22, NhatKy_ViPham!C:C, "T17")</f>
        <v>100</v>
      </c>
      <c r="AI22" s="6">
        <f>100 + SUMIFS(NhatKy_ViPham!J:J, NhatKy_ViPham!E:E, "10_Tin_B", NhatKy_ViPham!F:F, B22, NhatKy_ViPham!C:C, "T18") - SUMIFS(NhatKy_ViPham!K:K, NhatKy_ViPham!E:E, "10_Tin_B", NhatKy_ViPham!F:F, B22, NhatKy_ViPham!C:C, "T18")</f>
        <v>100</v>
      </c>
      <c r="AJ22" s="6">
        <f>100 + SUMIFS(NhatKy_ViPham!J:J, NhatKy_ViPham!E:E, "10_Tin_B", NhatKy_ViPham!F:F, B22, NhatKy_ViPham!C:C, "T19") - SUMIFS(NhatKy_ViPham!K:K, NhatKy_ViPham!E:E, "10_Tin_B", NhatKy_ViPham!F:F, B22, NhatKy_ViPham!C:C, "T19")</f>
        <v>100</v>
      </c>
      <c r="AK22" s="6">
        <f>100 + SUMIFS(NhatKy_ViPham!J:J, NhatKy_ViPham!E:E, "10_Tin_B", NhatKy_ViPham!F:F, B22, NhatKy_ViPham!C:C, "T20") - SUMIFS(NhatKy_ViPham!K:K, NhatKy_ViPham!E:E, "10_Tin_B", NhatKy_ViPham!F:F, B22, NhatKy_ViPham!C:C, "T20")</f>
        <v>100</v>
      </c>
      <c r="AL22" s="6">
        <f>100 + SUMIFS(NhatKy_ViPham!J:J, NhatKy_ViPham!E:E, "10_Tin_B", NhatKy_ViPham!F:F, B22, NhatKy_ViPham!C:C, "T21") - SUMIFS(NhatKy_ViPham!K:K, NhatKy_ViPham!E:E, "10_Tin_B", NhatKy_ViPham!F:F, B22, NhatKy_ViPham!C:C, "T21")</f>
        <v>100</v>
      </c>
      <c r="AM22" s="6">
        <f>100 + SUMIFS(NhatKy_ViPham!J:J, NhatKy_ViPham!E:E, "10_Tin_B", NhatKy_ViPham!F:F, B22, NhatKy_ViPham!C:C, "T22") - SUMIFS(NhatKy_ViPham!K:K, NhatKy_ViPham!E:E, "10_Tin_B", NhatKy_ViPham!F:F, B22, NhatKy_ViPham!C:C, "T22")</f>
        <v>100</v>
      </c>
      <c r="AN22" s="6">
        <f>100 + SUMIFS(NhatKy_ViPham!J:J, NhatKy_ViPham!E:E, "10_Tin_B", NhatKy_ViPham!F:F, B22, NhatKy_ViPham!C:C, "T23") - SUMIFS(NhatKy_ViPham!K:K, NhatKy_ViPham!E:E, "10_Tin_B", NhatKy_ViPham!F:F, B22, NhatKy_ViPham!C:C, "T23")</f>
        <v>100</v>
      </c>
      <c r="AO22" s="6">
        <f>100 + SUMIFS(NhatKy_ViPham!J:J, NhatKy_ViPham!E:E, "10_Tin_B", NhatKy_ViPham!F:F, B22, NhatKy_ViPham!C:C, "T24") - SUMIFS(NhatKy_ViPham!K:K, NhatKy_ViPham!E:E, "10_Tin_B", NhatKy_ViPham!F:F, B22, NhatKy_ViPham!C:C, "T24")</f>
        <v>100</v>
      </c>
      <c r="AP22" s="6">
        <f>100 + SUMIFS(NhatKy_ViPham!J:J, NhatKy_ViPham!E:E, "10_Tin_B", NhatKy_ViPham!F:F, B22, NhatKy_ViPham!C:C, "T25") - SUMIFS(NhatKy_ViPham!K:K, NhatKy_ViPham!E:E, "10_Tin_B", NhatKy_ViPham!F:F, B22, NhatKy_ViPham!C:C, "T25")</f>
        <v>100</v>
      </c>
      <c r="AQ22" s="6">
        <f>100 + SUMIFS(NhatKy_ViPham!J:J, NhatKy_ViPham!E:E, "10_Tin_B", NhatKy_ViPham!F:F, B22, NhatKy_ViPham!C:C, "T26") - SUMIFS(NhatKy_ViPham!K:K, NhatKy_ViPham!E:E, "10_Tin_B", NhatKy_ViPham!F:F, B22, NhatKy_ViPham!C:C, "T26")</f>
        <v>100</v>
      </c>
      <c r="AR22" s="6">
        <f>100 + SUMIFS(NhatKy_ViPham!J:J, NhatKy_ViPham!E:E, "10_Tin_B", NhatKy_ViPham!F:F, B22, NhatKy_ViPham!C:C, "T27") - SUMIFS(NhatKy_ViPham!K:K, NhatKy_ViPham!E:E, "10_Tin_B", NhatKy_ViPham!F:F, B22, NhatKy_ViPham!C:C, "T27")</f>
        <v>100</v>
      </c>
      <c r="AS22" s="6">
        <f>100 + SUMIFS(NhatKy_ViPham!J:J, NhatKy_ViPham!E:E, "10_Tin_B", NhatKy_ViPham!F:F, B22, NhatKy_ViPham!C:C, "T28") - SUMIFS(NhatKy_ViPham!K:K, NhatKy_ViPham!E:E, "10_Tin_B", NhatKy_ViPham!F:F, B22, NhatKy_ViPham!C:C, "T28")</f>
        <v>100</v>
      </c>
      <c r="AT22" s="6">
        <f>100 + SUMIFS(NhatKy_ViPham!J:J, NhatKy_ViPham!E:E, "10_Tin_B", NhatKy_ViPham!F:F, B22, NhatKy_ViPham!C:C, "T29") - SUMIFS(NhatKy_ViPham!K:K, NhatKy_ViPham!E:E, "10_Tin_B", NhatKy_ViPham!F:F, B22, NhatKy_ViPham!C:C, "T29")</f>
        <v>100</v>
      </c>
      <c r="AU22" s="6">
        <f>100 + SUMIFS(NhatKy_ViPham!J:J, NhatKy_ViPham!E:E, "10_Tin_B", NhatKy_ViPham!F:F, B22, NhatKy_ViPham!C:C, "T30") - SUMIFS(NhatKy_ViPham!K:K, NhatKy_ViPham!E:E, "10_Tin_B", NhatKy_ViPham!F:F, B22, NhatKy_ViPham!C:C, "T30")</f>
        <v>100</v>
      </c>
      <c r="AV22" s="6">
        <f>100 + SUMIFS(NhatKy_ViPham!J:J, NhatKy_ViPham!E:E, "10_Tin_B", NhatKy_ViPham!F:F, B22, NhatKy_ViPham!C:C, "T31") - SUMIFS(NhatKy_ViPham!K:K, NhatKy_ViPham!E:E, "10_Tin_B", NhatKy_ViPham!F:F, B22, NhatKy_ViPham!C:C, "T31")</f>
        <v>100</v>
      </c>
      <c r="AW22" s="6">
        <f>100 + SUMIFS(NhatKy_ViPham!J:J, NhatKy_ViPham!E:E, "10_Tin_B", NhatKy_ViPham!F:F, B22, NhatKy_ViPham!C:C, "T32") - SUMIFS(NhatKy_ViPham!K:K, NhatKy_ViPham!E:E, "10_Tin_B", NhatKy_ViPham!F:F, B22, NhatKy_ViPham!C:C, "T32")</f>
        <v>100</v>
      </c>
      <c r="AX22" s="6">
        <f>100 + SUMIFS(NhatKy_ViPham!J:J, NhatKy_ViPham!E:E, "10_Tin_B", NhatKy_ViPham!F:F, B22, NhatKy_ViPham!C:C, "T33") - SUMIFS(NhatKy_ViPham!K:K, NhatKy_ViPham!E:E, "10_Tin_B", NhatKy_ViPham!F:F, B22, NhatKy_ViPham!C:C, "T33")</f>
        <v>100</v>
      </c>
      <c r="AY22" s="6">
        <f>100 + SUMIFS(NhatKy_ViPham!J:J, NhatKy_ViPham!E:E, "10_Tin_B", NhatKy_ViPham!F:F, B22, NhatKy_ViPham!C:C, "T34") - SUMIFS(NhatKy_ViPham!K:K, NhatKy_ViPham!E:E, "10_Tin_B", NhatKy_ViPham!F:F, B22, NhatKy_ViPham!C:C, "T34")</f>
        <v>100</v>
      </c>
      <c r="AZ22" s="6">
        <f>100 + SUMIFS(NhatKy_ViPham!J:J, NhatKy_ViPham!E:E, "10_Tin_B", NhatKy_ViPham!F:F, B22, NhatKy_ViPham!C:C, "T35") - SUMIFS(NhatKy_ViPham!K:K, NhatKy_ViPham!E:E, "10_Tin_B", NhatKy_ViPham!F:F, B22, NhatKy_ViPham!C:C, "T35")</f>
        <v>100</v>
      </c>
      <c r="BA22" s="12">
        <f t="shared" si="0"/>
        <v>100</v>
      </c>
      <c r="BB22" s="11" t="s">
        <v>430</v>
      </c>
      <c r="BC22" s="16" t="str">
        <f t="shared" si="1"/>
        <v>Tốt</v>
      </c>
      <c r="BD22" s="15" t="str">
        <f t="shared" si="2"/>
        <v>🟢 BÌNH THƯỜNG</v>
      </c>
    </row>
    <row r="23" spans="1:56" x14ac:dyDescent="0.25">
      <c r="A23" s="4">
        <v>15</v>
      </c>
      <c r="B23" s="10" t="s">
        <v>933</v>
      </c>
      <c r="C23" s="4" t="s">
        <v>934</v>
      </c>
      <c r="D23" s="4" t="s">
        <v>435</v>
      </c>
      <c r="E23" s="11" t="s">
        <v>430</v>
      </c>
      <c r="F23" s="7">
        <f>SUMIFS(NhatKy_ViPham!K:K, NhatKy_ViPham!E:E, "10_Tin_B", NhatKy_ViPham!F:F, B23, NhatKy_ViPham!H:H, "L01")</f>
        <v>0</v>
      </c>
      <c r="G23" s="7">
        <f>SUMIFS(NhatKy_ViPham!K:K, NhatKy_ViPham!E:E, "10_Tin_B", NhatKy_ViPham!F:F, B23, NhatKy_ViPham!H:H, "L02")</f>
        <v>0</v>
      </c>
      <c r="H23" s="7">
        <f>SUMIFS(NhatKy_ViPham!K:K, NhatKy_ViPham!E:E, "10_Tin_B", NhatKy_ViPham!F:F, B23, NhatKy_ViPham!H:H, "L03")</f>
        <v>0</v>
      </c>
      <c r="I23" s="7">
        <f>SUMIFS(NhatKy_ViPham!K:K, NhatKy_ViPham!E:E, "10_Tin_B", NhatKy_ViPham!F:F, B23, NhatKy_ViPham!H:H, "L04")</f>
        <v>0</v>
      </c>
      <c r="J23" s="7">
        <f>SUMIFS(NhatKy_ViPham!K:K, NhatKy_ViPham!E:E, "10_Tin_B", NhatKy_ViPham!F:F, B23, NhatKy_ViPham!H:H, "L05")</f>
        <v>0</v>
      </c>
      <c r="K23" s="7">
        <f>SUMIFS(NhatKy_ViPham!K:K, NhatKy_ViPham!E:E, "10_Tin_B", NhatKy_ViPham!F:F, B23, NhatKy_ViPham!H:H, "L06")</f>
        <v>0</v>
      </c>
      <c r="L23" s="7">
        <f>SUMIFS(NhatKy_ViPham!K:K, NhatKy_ViPham!E:E, "10_Tin_B", NhatKy_ViPham!F:F, B23, NhatKy_ViPham!H:H, "L07")</f>
        <v>0</v>
      </c>
      <c r="M23" s="7">
        <f>SUMIFS(NhatKy_ViPham!K:K, NhatKy_ViPham!E:E, "10_Tin_B", NhatKy_ViPham!F:F, B23, NhatKy_ViPham!H:H, "L08")</f>
        <v>0</v>
      </c>
      <c r="N23" s="7">
        <f>SUMIFS(NhatKy_ViPham!K:K, NhatKy_ViPham!E:E, "10_Tin_B", NhatKy_ViPham!F:F, B23, NhatKy_ViPham!H:H, "L09")</f>
        <v>0</v>
      </c>
      <c r="O23" s="7">
        <f>SUMIFS(NhatKy_ViPham!K:K, NhatKy_ViPham!E:E, "10_Tin_B", NhatKy_ViPham!F:F, B23, NhatKy_ViPham!H:H, "L10")</f>
        <v>0</v>
      </c>
      <c r="P23" s="12">
        <f>SUMIFS(NhatKy_ViPham!J:J, NhatKy_ViPham!E:E, "10_Tin_B", NhatKy_ViPham!F:F, B23)</f>
        <v>0</v>
      </c>
      <c r="Q23" s="13">
        <f>SUMIFS(NhatKy_ViPham!K:K, NhatKy_ViPham!E:E, "10_Tin_B", NhatKy_ViPham!F:F, B23)</f>
        <v>0</v>
      </c>
      <c r="R23" s="7">
        <f>100 + SUMIFS(NhatKy_ViPham!J:J, NhatKy_ViPham!E:E, "10_Tin_B", NhatKy_ViPham!F:F, B23, NhatKy_ViPham!C:C, "T1") - SUMIFS(NhatKy_ViPham!K:K, NhatKy_ViPham!E:E, "10_Tin_B", NhatKy_ViPham!F:F, B23, NhatKy_ViPham!C:C, "T1")</f>
        <v>100</v>
      </c>
      <c r="S23" s="7">
        <f>100 + SUMIFS(NhatKy_ViPham!J:J, NhatKy_ViPham!E:E, "10_Tin_B", NhatKy_ViPham!F:F, B23, NhatKy_ViPham!C:C, "T2") - SUMIFS(NhatKy_ViPham!K:K, NhatKy_ViPham!E:E, "10_Tin_B", NhatKy_ViPham!F:F, B23, NhatKy_ViPham!C:C, "T2")</f>
        <v>100</v>
      </c>
      <c r="T23" s="7">
        <f>100 + SUMIFS(NhatKy_ViPham!J:J, NhatKy_ViPham!E:E, "10_Tin_B", NhatKy_ViPham!F:F, B23, NhatKy_ViPham!C:C, "T3") - SUMIFS(NhatKy_ViPham!K:K, NhatKy_ViPham!E:E, "10_Tin_B", NhatKy_ViPham!F:F, B23, NhatKy_ViPham!C:C, "T3")</f>
        <v>100</v>
      </c>
      <c r="U23" s="7">
        <f>100 + SUMIFS(NhatKy_ViPham!J:J, NhatKy_ViPham!E:E, "10_Tin_B", NhatKy_ViPham!F:F, B23, NhatKy_ViPham!C:C, "T4") - SUMIFS(NhatKy_ViPham!K:K, NhatKy_ViPham!E:E, "10_Tin_B", NhatKy_ViPham!F:F, B23, NhatKy_ViPham!C:C, "T4")</f>
        <v>100</v>
      </c>
      <c r="V23" s="7">
        <f>100 + SUMIFS(NhatKy_ViPham!J:J, NhatKy_ViPham!E:E, "10_Tin_B", NhatKy_ViPham!F:F, B23, NhatKy_ViPham!C:C, "T5") - SUMIFS(NhatKy_ViPham!K:K, NhatKy_ViPham!E:E, "10_Tin_B", NhatKy_ViPham!F:F, B23, NhatKy_ViPham!C:C, "T5")</f>
        <v>100</v>
      </c>
      <c r="W23" s="7">
        <f>100 + SUMIFS(NhatKy_ViPham!J:J, NhatKy_ViPham!E:E, "10_Tin_B", NhatKy_ViPham!F:F, B23, NhatKy_ViPham!C:C, "T6") - SUMIFS(NhatKy_ViPham!K:K, NhatKy_ViPham!E:E, "10_Tin_B", NhatKy_ViPham!F:F, B23, NhatKy_ViPham!C:C, "T6")</f>
        <v>100</v>
      </c>
      <c r="X23" s="7">
        <f>100 + SUMIFS(NhatKy_ViPham!J:J, NhatKy_ViPham!E:E, "10_Tin_B", NhatKy_ViPham!F:F, B23, NhatKy_ViPham!C:C, "T7") - SUMIFS(NhatKy_ViPham!K:K, NhatKy_ViPham!E:E, "10_Tin_B", NhatKy_ViPham!F:F, B23, NhatKy_ViPham!C:C, "T7")</f>
        <v>100</v>
      </c>
      <c r="Y23" s="7">
        <f>100 + SUMIFS(NhatKy_ViPham!J:J, NhatKy_ViPham!E:E, "10_Tin_B", NhatKy_ViPham!F:F, B23, NhatKy_ViPham!C:C, "T8") - SUMIFS(NhatKy_ViPham!K:K, NhatKy_ViPham!E:E, "10_Tin_B", NhatKy_ViPham!F:F, B23, NhatKy_ViPham!C:C, "T8")</f>
        <v>100</v>
      </c>
      <c r="Z23" s="7">
        <f>100 + SUMIFS(NhatKy_ViPham!J:J, NhatKy_ViPham!E:E, "10_Tin_B", NhatKy_ViPham!F:F, B23, NhatKy_ViPham!C:C, "T9") - SUMIFS(NhatKy_ViPham!K:K, NhatKy_ViPham!E:E, "10_Tin_B", NhatKy_ViPham!F:F, B23, NhatKy_ViPham!C:C, "T9")</f>
        <v>100</v>
      </c>
      <c r="AA23" s="7">
        <f>100 + SUMIFS(NhatKy_ViPham!J:J, NhatKy_ViPham!E:E, "10_Tin_B", NhatKy_ViPham!F:F, B23, NhatKy_ViPham!C:C, "T10") - SUMIFS(NhatKy_ViPham!K:K, NhatKy_ViPham!E:E, "10_Tin_B", NhatKy_ViPham!F:F, B23, NhatKy_ViPham!C:C, "T10")</f>
        <v>100</v>
      </c>
      <c r="AB23" s="7">
        <f>100 + SUMIFS(NhatKy_ViPham!J:J, NhatKy_ViPham!E:E, "10_Tin_B", NhatKy_ViPham!F:F, B23, NhatKy_ViPham!C:C, "T11") - SUMIFS(NhatKy_ViPham!K:K, NhatKy_ViPham!E:E, "10_Tin_B", NhatKy_ViPham!F:F, B23, NhatKy_ViPham!C:C, "T11")</f>
        <v>100</v>
      </c>
      <c r="AC23" s="7">
        <f>100 + SUMIFS(NhatKy_ViPham!J:J, NhatKy_ViPham!E:E, "10_Tin_B", NhatKy_ViPham!F:F, B23, NhatKy_ViPham!C:C, "T12") - SUMIFS(NhatKy_ViPham!K:K, NhatKy_ViPham!E:E, "10_Tin_B", NhatKy_ViPham!F:F, B23, NhatKy_ViPham!C:C, "T12")</f>
        <v>100</v>
      </c>
      <c r="AD23" s="7">
        <f>100 + SUMIFS(NhatKy_ViPham!J:J, NhatKy_ViPham!E:E, "10_Tin_B", NhatKy_ViPham!F:F, B23, NhatKy_ViPham!C:C, "T13") - SUMIFS(NhatKy_ViPham!K:K, NhatKy_ViPham!E:E, "10_Tin_B", NhatKy_ViPham!F:F, B23, NhatKy_ViPham!C:C, "T13")</f>
        <v>100</v>
      </c>
      <c r="AE23" s="7">
        <f>100 + SUMIFS(NhatKy_ViPham!J:J, NhatKy_ViPham!E:E, "10_Tin_B", NhatKy_ViPham!F:F, B23, NhatKy_ViPham!C:C, "T14") - SUMIFS(NhatKy_ViPham!K:K, NhatKy_ViPham!E:E, "10_Tin_B", NhatKy_ViPham!F:F, B23, NhatKy_ViPham!C:C, "T14")</f>
        <v>100</v>
      </c>
      <c r="AF23" s="7">
        <f>100 + SUMIFS(NhatKy_ViPham!J:J, NhatKy_ViPham!E:E, "10_Tin_B", NhatKy_ViPham!F:F, B23, NhatKy_ViPham!C:C, "T15") - SUMIFS(NhatKy_ViPham!K:K, NhatKy_ViPham!E:E, "10_Tin_B", NhatKy_ViPham!F:F, B23, NhatKy_ViPham!C:C, "T15")</f>
        <v>100</v>
      </c>
      <c r="AG23" s="7">
        <f>100 + SUMIFS(NhatKy_ViPham!J:J, NhatKy_ViPham!E:E, "10_Tin_B", NhatKy_ViPham!F:F, B23, NhatKy_ViPham!C:C, "T16") - SUMIFS(NhatKy_ViPham!K:K, NhatKy_ViPham!E:E, "10_Tin_B", NhatKy_ViPham!F:F, B23, NhatKy_ViPham!C:C, "T16")</f>
        <v>100</v>
      </c>
      <c r="AH23" s="7">
        <f>100 + SUMIFS(NhatKy_ViPham!J:J, NhatKy_ViPham!E:E, "10_Tin_B", NhatKy_ViPham!F:F, B23, NhatKy_ViPham!C:C, "T17") - SUMIFS(NhatKy_ViPham!K:K, NhatKy_ViPham!E:E, "10_Tin_B", NhatKy_ViPham!F:F, B23, NhatKy_ViPham!C:C, "T17")</f>
        <v>100</v>
      </c>
      <c r="AI23" s="7">
        <f>100 + SUMIFS(NhatKy_ViPham!J:J, NhatKy_ViPham!E:E, "10_Tin_B", NhatKy_ViPham!F:F, B23, NhatKy_ViPham!C:C, "T18") - SUMIFS(NhatKy_ViPham!K:K, NhatKy_ViPham!E:E, "10_Tin_B", NhatKy_ViPham!F:F, B23, NhatKy_ViPham!C:C, "T18")</f>
        <v>100</v>
      </c>
      <c r="AJ23" s="7">
        <f>100 + SUMIFS(NhatKy_ViPham!J:J, NhatKy_ViPham!E:E, "10_Tin_B", NhatKy_ViPham!F:F, B23, NhatKy_ViPham!C:C, "T19") - SUMIFS(NhatKy_ViPham!K:K, NhatKy_ViPham!E:E, "10_Tin_B", NhatKy_ViPham!F:F, B23, NhatKy_ViPham!C:C, "T19")</f>
        <v>100</v>
      </c>
      <c r="AK23" s="7">
        <f>100 + SUMIFS(NhatKy_ViPham!J:J, NhatKy_ViPham!E:E, "10_Tin_B", NhatKy_ViPham!F:F, B23, NhatKy_ViPham!C:C, "T20") - SUMIFS(NhatKy_ViPham!K:K, NhatKy_ViPham!E:E, "10_Tin_B", NhatKy_ViPham!F:F, B23, NhatKy_ViPham!C:C, "T20")</f>
        <v>100</v>
      </c>
      <c r="AL23" s="7">
        <f>100 + SUMIFS(NhatKy_ViPham!J:J, NhatKy_ViPham!E:E, "10_Tin_B", NhatKy_ViPham!F:F, B23, NhatKy_ViPham!C:C, "T21") - SUMIFS(NhatKy_ViPham!K:K, NhatKy_ViPham!E:E, "10_Tin_B", NhatKy_ViPham!F:F, B23, NhatKy_ViPham!C:C, "T21")</f>
        <v>100</v>
      </c>
      <c r="AM23" s="7">
        <f>100 + SUMIFS(NhatKy_ViPham!J:J, NhatKy_ViPham!E:E, "10_Tin_B", NhatKy_ViPham!F:F, B23, NhatKy_ViPham!C:C, "T22") - SUMIFS(NhatKy_ViPham!K:K, NhatKy_ViPham!E:E, "10_Tin_B", NhatKy_ViPham!F:F, B23, NhatKy_ViPham!C:C, "T22")</f>
        <v>100</v>
      </c>
      <c r="AN23" s="7">
        <f>100 + SUMIFS(NhatKy_ViPham!J:J, NhatKy_ViPham!E:E, "10_Tin_B", NhatKy_ViPham!F:F, B23, NhatKy_ViPham!C:C, "T23") - SUMIFS(NhatKy_ViPham!K:K, NhatKy_ViPham!E:E, "10_Tin_B", NhatKy_ViPham!F:F, B23, NhatKy_ViPham!C:C, "T23")</f>
        <v>100</v>
      </c>
      <c r="AO23" s="7">
        <f>100 + SUMIFS(NhatKy_ViPham!J:J, NhatKy_ViPham!E:E, "10_Tin_B", NhatKy_ViPham!F:F, B23, NhatKy_ViPham!C:C, "T24") - SUMIFS(NhatKy_ViPham!K:K, NhatKy_ViPham!E:E, "10_Tin_B", NhatKy_ViPham!F:F, B23, NhatKy_ViPham!C:C, "T24")</f>
        <v>100</v>
      </c>
      <c r="AP23" s="7">
        <f>100 + SUMIFS(NhatKy_ViPham!J:J, NhatKy_ViPham!E:E, "10_Tin_B", NhatKy_ViPham!F:F, B23, NhatKy_ViPham!C:C, "T25") - SUMIFS(NhatKy_ViPham!K:K, NhatKy_ViPham!E:E, "10_Tin_B", NhatKy_ViPham!F:F, B23, NhatKy_ViPham!C:C, "T25")</f>
        <v>100</v>
      </c>
      <c r="AQ23" s="7">
        <f>100 + SUMIFS(NhatKy_ViPham!J:J, NhatKy_ViPham!E:E, "10_Tin_B", NhatKy_ViPham!F:F, B23, NhatKy_ViPham!C:C, "T26") - SUMIFS(NhatKy_ViPham!K:K, NhatKy_ViPham!E:E, "10_Tin_B", NhatKy_ViPham!F:F, B23, NhatKy_ViPham!C:C, "T26")</f>
        <v>100</v>
      </c>
      <c r="AR23" s="7">
        <f>100 + SUMIFS(NhatKy_ViPham!J:J, NhatKy_ViPham!E:E, "10_Tin_B", NhatKy_ViPham!F:F, B23, NhatKy_ViPham!C:C, "T27") - SUMIFS(NhatKy_ViPham!K:K, NhatKy_ViPham!E:E, "10_Tin_B", NhatKy_ViPham!F:F, B23, NhatKy_ViPham!C:C, "T27")</f>
        <v>100</v>
      </c>
      <c r="AS23" s="7">
        <f>100 + SUMIFS(NhatKy_ViPham!J:J, NhatKy_ViPham!E:E, "10_Tin_B", NhatKy_ViPham!F:F, B23, NhatKy_ViPham!C:C, "T28") - SUMIFS(NhatKy_ViPham!K:K, NhatKy_ViPham!E:E, "10_Tin_B", NhatKy_ViPham!F:F, B23, NhatKy_ViPham!C:C, "T28")</f>
        <v>100</v>
      </c>
      <c r="AT23" s="7">
        <f>100 + SUMIFS(NhatKy_ViPham!J:J, NhatKy_ViPham!E:E, "10_Tin_B", NhatKy_ViPham!F:F, B23, NhatKy_ViPham!C:C, "T29") - SUMIFS(NhatKy_ViPham!K:K, NhatKy_ViPham!E:E, "10_Tin_B", NhatKy_ViPham!F:F, B23, NhatKy_ViPham!C:C, "T29")</f>
        <v>100</v>
      </c>
      <c r="AU23" s="7">
        <f>100 + SUMIFS(NhatKy_ViPham!J:J, NhatKy_ViPham!E:E, "10_Tin_B", NhatKy_ViPham!F:F, B23, NhatKy_ViPham!C:C, "T30") - SUMIFS(NhatKy_ViPham!K:K, NhatKy_ViPham!E:E, "10_Tin_B", NhatKy_ViPham!F:F, B23, NhatKy_ViPham!C:C, "T30")</f>
        <v>100</v>
      </c>
      <c r="AV23" s="7">
        <f>100 + SUMIFS(NhatKy_ViPham!J:J, NhatKy_ViPham!E:E, "10_Tin_B", NhatKy_ViPham!F:F, B23, NhatKy_ViPham!C:C, "T31") - SUMIFS(NhatKy_ViPham!K:K, NhatKy_ViPham!E:E, "10_Tin_B", NhatKy_ViPham!F:F, B23, NhatKy_ViPham!C:C, "T31")</f>
        <v>100</v>
      </c>
      <c r="AW23" s="7">
        <f>100 + SUMIFS(NhatKy_ViPham!J:J, NhatKy_ViPham!E:E, "10_Tin_B", NhatKy_ViPham!F:F, B23, NhatKy_ViPham!C:C, "T32") - SUMIFS(NhatKy_ViPham!K:K, NhatKy_ViPham!E:E, "10_Tin_B", NhatKy_ViPham!F:F, B23, NhatKy_ViPham!C:C, "T32")</f>
        <v>100</v>
      </c>
      <c r="AX23" s="7">
        <f>100 + SUMIFS(NhatKy_ViPham!J:J, NhatKy_ViPham!E:E, "10_Tin_B", NhatKy_ViPham!F:F, B23, NhatKy_ViPham!C:C, "T33") - SUMIFS(NhatKy_ViPham!K:K, NhatKy_ViPham!E:E, "10_Tin_B", NhatKy_ViPham!F:F, B23, NhatKy_ViPham!C:C, "T33")</f>
        <v>100</v>
      </c>
      <c r="AY23" s="7">
        <f>100 + SUMIFS(NhatKy_ViPham!J:J, NhatKy_ViPham!E:E, "10_Tin_B", NhatKy_ViPham!F:F, B23, NhatKy_ViPham!C:C, "T34") - SUMIFS(NhatKy_ViPham!K:K, NhatKy_ViPham!E:E, "10_Tin_B", NhatKy_ViPham!F:F, B23, NhatKy_ViPham!C:C, "T34")</f>
        <v>100</v>
      </c>
      <c r="AZ23" s="7">
        <f>100 + SUMIFS(NhatKy_ViPham!J:J, NhatKy_ViPham!E:E, "10_Tin_B", NhatKy_ViPham!F:F, B23, NhatKy_ViPham!C:C, "T35") - SUMIFS(NhatKy_ViPham!K:K, NhatKy_ViPham!E:E, "10_Tin_B", NhatKy_ViPham!F:F, B23, NhatKy_ViPham!C:C, "T35")</f>
        <v>100</v>
      </c>
      <c r="BA23" s="12">
        <f t="shared" si="0"/>
        <v>100</v>
      </c>
      <c r="BB23" s="11" t="s">
        <v>430</v>
      </c>
      <c r="BC23" s="14" t="str">
        <f t="shared" si="1"/>
        <v>Tốt</v>
      </c>
      <c r="BD23" s="10" t="str">
        <f t="shared" si="2"/>
        <v>🟢 BÌNH THƯỜNG</v>
      </c>
    </row>
    <row r="24" spans="1:56" x14ac:dyDescent="0.25">
      <c r="A24" s="5">
        <v>16</v>
      </c>
      <c r="B24" s="15" t="s">
        <v>935</v>
      </c>
      <c r="C24" s="5" t="s">
        <v>546</v>
      </c>
      <c r="D24" s="5" t="s">
        <v>435</v>
      </c>
      <c r="E24" s="11" t="s">
        <v>430</v>
      </c>
      <c r="F24" s="6">
        <f>SUMIFS(NhatKy_ViPham!K:K, NhatKy_ViPham!E:E, "10_Tin_B", NhatKy_ViPham!F:F, B24, NhatKy_ViPham!H:H, "L01")</f>
        <v>0</v>
      </c>
      <c r="G24" s="6">
        <f>SUMIFS(NhatKy_ViPham!K:K, NhatKy_ViPham!E:E, "10_Tin_B", NhatKy_ViPham!F:F, B24, NhatKy_ViPham!H:H, "L02")</f>
        <v>0</v>
      </c>
      <c r="H24" s="6">
        <f>SUMIFS(NhatKy_ViPham!K:K, NhatKy_ViPham!E:E, "10_Tin_B", NhatKy_ViPham!F:F, B24, NhatKy_ViPham!H:H, "L03")</f>
        <v>0</v>
      </c>
      <c r="I24" s="6">
        <f>SUMIFS(NhatKy_ViPham!K:K, NhatKy_ViPham!E:E, "10_Tin_B", NhatKy_ViPham!F:F, B24, NhatKy_ViPham!H:H, "L04")</f>
        <v>0</v>
      </c>
      <c r="J24" s="6">
        <f>SUMIFS(NhatKy_ViPham!K:K, NhatKy_ViPham!E:E, "10_Tin_B", NhatKy_ViPham!F:F, B24, NhatKy_ViPham!H:H, "L05")</f>
        <v>0</v>
      </c>
      <c r="K24" s="6">
        <f>SUMIFS(NhatKy_ViPham!K:K, NhatKy_ViPham!E:E, "10_Tin_B", NhatKy_ViPham!F:F, B24, NhatKy_ViPham!H:H, "L06")</f>
        <v>0</v>
      </c>
      <c r="L24" s="6">
        <f>SUMIFS(NhatKy_ViPham!K:K, NhatKy_ViPham!E:E, "10_Tin_B", NhatKy_ViPham!F:F, B24, NhatKy_ViPham!H:H, "L07")</f>
        <v>0</v>
      </c>
      <c r="M24" s="6">
        <f>SUMIFS(NhatKy_ViPham!K:K, NhatKy_ViPham!E:E, "10_Tin_B", NhatKy_ViPham!F:F, B24, NhatKy_ViPham!H:H, "L08")</f>
        <v>0</v>
      </c>
      <c r="N24" s="6">
        <f>SUMIFS(NhatKy_ViPham!K:K, NhatKy_ViPham!E:E, "10_Tin_B", NhatKy_ViPham!F:F, B24, NhatKy_ViPham!H:H, "L09")</f>
        <v>0</v>
      </c>
      <c r="O24" s="6">
        <f>SUMIFS(NhatKy_ViPham!K:K, NhatKy_ViPham!E:E, "10_Tin_B", NhatKy_ViPham!F:F, B24, NhatKy_ViPham!H:H, "L10")</f>
        <v>0</v>
      </c>
      <c r="P24" s="12">
        <f>SUMIFS(NhatKy_ViPham!J:J, NhatKy_ViPham!E:E, "10_Tin_B", NhatKy_ViPham!F:F, B24)</f>
        <v>0</v>
      </c>
      <c r="Q24" s="13">
        <f>SUMIFS(NhatKy_ViPham!K:K, NhatKy_ViPham!E:E, "10_Tin_B", NhatKy_ViPham!F:F, B24)</f>
        <v>0</v>
      </c>
      <c r="R24" s="6">
        <f>100 + SUMIFS(NhatKy_ViPham!J:J, NhatKy_ViPham!E:E, "10_Tin_B", NhatKy_ViPham!F:F, B24, NhatKy_ViPham!C:C, "T1") - SUMIFS(NhatKy_ViPham!K:K, NhatKy_ViPham!E:E, "10_Tin_B", NhatKy_ViPham!F:F, B24, NhatKy_ViPham!C:C, "T1")</f>
        <v>100</v>
      </c>
      <c r="S24" s="6">
        <f>100 + SUMIFS(NhatKy_ViPham!J:J, NhatKy_ViPham!E:E, "10_Tin_B", NhatKy_ViPham!F:F, B24, NhatKy_ViPham!C:C, "T2") - SUMIFS(NhatKy_ViPham!K:K, NhatKy_ViPham!E:E, "10_Tin_B", NhatKy_ViPham!F:F, B24, NhatKy_ViPham!C:C, "T2")</f>
        <v>100</v>
      </c>
      <c r="T24" s="6">
        <f>100 + SUMIFS(NhatKy_ViPham!J:J, NhatKy_ViPham!E:E, "10_Tin_B", NhatKy_ViPham!F:F, B24, NhatKy_ViPham!C:C, "T3") - SUMIFS(NhatKy_ViPham!K:K, NhatKy_ViPham!E:E, "10_Tin_B", NhatKy_ViPham!F:F, B24, NhatKy_ViPham!C:C, "T3")</f>
        <v>100</v>
      </c>
      <c r="U24" s="6">
        <f>100 + SUMIFS(NhatKy_ViPham!J:J, NhatKy_ViPham!E:E, "10_Tin_B", NhatKy_ViPham!F:F, B24, NhatKy_ViPham!C:C, "T4") - SUMIFS(NhatKy_ViPham!K:K, NhatKy_ViPham!E:E, "10_Tin_B", NhatKy_ViPham!F:F, B24, NhatKy_ViPham!C:C, "T4")</f>
        <v>100</v>
      </c>
      <c r="V24" s="6">
        <f>100 + SUMIFS(NhatKy_ViPham!J:J, NhatKy_ViPham!E:E, "10_Tin_B", NhatKy_ViPham!F:F, B24, NhatKy_ViPham!C:C, "T5") - SUMIFS(NhatKy_ViPham!K:K, NhatKy_ViPham!E:E, "10_Tin_B", NhatKy_ViPham!F:F, B24, NhatKy_ViPham!C:C, "T5")</f>
        <v>100</v>
      </c>
      <c r="W24" s="6">
        <f>100 + SUMIFS(NhatKy_ViPham!J:J, NhatKy_ViPham!E:E, "10_Tin_B", NhatKy_ViPham!F:F, B24, NhatKy_ViPham!C:C, "T6") - SUMIFS(NhatKy_ViPham!K:K, NhatKy_ViPham!E:E, "10_Tin_B", NhatKy_ViPham!F:F, B24, NhatKy_ViPham!C:C, "T6")</f>
        <v>100</v>
      </c>
      <c r="X24" s="6">
        <f>100 + SUMIFS(NhatKy_ViPham!J:J, NhatKy_ViPham!E:E, "10_Tin_B", NhatKy_ViPham!F:F, B24, NhatKy_ViPham!C:C, "T7") - SUMIFS(NhatKy_ViPham!K:K, NhatKy_ViPham!E:E, "10_Tin_B", NhatKy_ViPham!F:F, B24, NhatKy_ViPham!C:C, "T7")</f>
        <v>100</v>
      </c>
      <c r="Y24" s="6">
        <f>100 + SUMIFS(NhatKy_ViPham!J:J, NhatKy_ViPham!E:E, "10_Tin_B", NhatKy_ViPham!F:F, B24, NhatKy_ViPham!C:C, "T8") - SUMIFS(NhatKy_ViPham!K:K, NhatKy_ViPham!E:E, "10_Tin_B", NhatKy_ViPham!F:F, B24, NhatKy_ViPham!C:C, "T8")</f>
        <v>100</v>
      </c>
      <c r="Z24" s="6">
        <f>100 + SUMIFS(NhatKy_ViPham!J:J, NhatKy_ViPham!E:E, "10_Tin_B", NhatKy_ViPham!F:F, B24, NhatKy_ViPham!C:C, "T9") - SUMIFS(NhatKy_ViPham!K:K, NhatKy_ViPham!E:E, "10_Tin_B", NhatKy_ViPham!F:F, B24, NhatKy_ViPham!C:C, "T9")</f>
        <v>100</v>
      </c>
      <c r="AA24" s="6">
        <f>100 + SUMIFS(NhatKy_ViPham!J:J, NhatKy_ViPham!E:E, "10_Tin_B", NhatKy_ViPham!F:F, B24, NhatKy_ViPham!C:C, "T10") - SUMIFS(NhatKy_ViPham!K:K, NhatKy_ViPham!E:E, "10_Tin_B", NhatKy_ViPham!F:F, B24, NhatKy_ViPham!C:C, "T10")</f>
        <v>100</v>
      </c>
      <c r="AB24" s="6">
        <f>100 + SUMIFS(NhatKy_ViPham!J:J, NhatKy_ViPham!E:E, "10_Tin_B", NhatKy_ViPham!F:F, B24, NhatKy_ViPham!C:C, "T11") - SUMIFS(NhatKy_ViPham!K:K, NhatKy_ViPham!E:E, "10_Tin_B", NhatKy_ViPham!F:F, B24, NhatKy_ViPham!C:C, "T11")</f>
        <v>100</v>
      </c>
      <c r="AC24" s="6">
        <f>100 + SUMIFS(NhatKy_ViPham!J:J, NhatKy_ViPham!E:E, "10_Tin_B", NhatKy_ViPham!F:F, B24, NhatKy_ViPham!C:C, "T12") - SUMIFS(NhatKy_ViPham!K:K, NhatKy_ViPham!E:E, "10_Tin_B", NhatKy_ViPham!F:F, B24, NhatKy_ViPham!C:C, "T12")</f>
        <v>100</v>
      </c>
      <c r="AD24" s="6">
        <f>100 + SUMIFS(NhatKy_ViPham!J:J, NhatKy_ViPham!E:E, "10_Tin_B", NhatKy_ViPham!F:F, B24, NhatKy_ViPham!C:C, "T13") - SUMIFS(NhatKy_ViPham!K:K, NhatKy_ViPham!E:E, "10_Tin_B", NhatKy_ViPham!F:F, B24, NhatKy_ViPham!C:C, "T13")</f>
        <v>100</v>
      </c>
      <c r="AE24" s="6">
        <f>100 + SUMIFS(NhatKy_ViPham!J:J, NhatKy_ViPham!E:E, "10_Tin_B", NhatKy_ViPham!F:F, B24, NhatKy_ViPham!C:C, "T14") - SUMIFS(NhatKy_ViPham!K:K, NhatKy_ViPham!E:E, "10_Tin_B", NhatKy_ViPham!F:F, B24, NhatKy_ViPham!C:C, "T14")</f>
        <v>100</v>
      </c>
      <c r="AF24" s="6">
        <f>100 + SUMIFS(NhatKy_ViPham!J:J, NhatKy_ViPham!E:E, "10_Tin_B", NhatKy_ViPham!F:F, B24, NhatKy_ViPham!C:C, "T15") - SUMIFS(NhatKy_ViPham!K:K, NhatKy_ViPham!E:E, "10_Tin_B", NhatKy_ViPham!F:F, B24, NhatKy_ViPham!C:C, "T15")</f>
        <v>100</v>
      </c>
      <c r="AG24" s="6">
        <f>100 + SUMIFS(NhatKy_ViPham!J:J, NhatKy_ViPham!E:E, "10_Tin_B", NhatKy_ViPham!F:F, B24, NhatKy_ViPham!C:C, "T16") - SUMIFS(NhatKy_ViPham!K:K, NhatKy_ViPham!E:E, "10_Tin_B", NhatKy_ViPham!F:F, B24, NhatKy_ViPham!C:C, "T16")</f>
        <v>100</v>
      </c>
      <c r="AH24" s="6">
        <f>100 + SUMIFS(NhatKy_ViPham!J:J, NhatKy_ViPham!E:E, "10_Tin_B", NhatKy_ViPham!F:F, B24, NhatKy_ViPham!C:C, "T17") - SUMIFS(NhatKy_ViPham!K:K, NhatKy_ViPham!E:E, "10_Tin_B", NhatKy_ViPham!F:F, B24, NhatKy_ViPham!C:C, "T17")</f>
        <v>100</v>
      </c>
      <c r="AI24" s="6">
        <f>100 + SUMIFS(NhatKy_ViPham!J:J, NhatKy_ViPham!E:E, "10_Tin_B", NhatKy_ViPham!F:F, B24, NhatKy_ViPham!C:C, "T18") - SUMIFS(NhatKy_ViPham!K:K, NhatKy_ViPham!E:E, "10_Tin_B", NhatKy_ViPham!F:F, B24, NhatKy_ViPham!C:C, "T18")</f>
        <v>100</v>
      </c>
      <c r="AJ24" s="6">
        <f>100 + SUMIFS(NhatKy_ViPham!J:J, NhatKy_ViPham!E:E, "10_Tin_B", NhatKy_ViPham!F:F, B24, NhatKy_ViPham!C:C, "T19") - SUMIFS(NhatKy_ViPham!K:K, NhatKy_ViPham!E:E, "10_Tin_B", NhatKy_ViPham!F:F, B24, NhatKy_ViPham!C:C, "T19")</f>
        <v>100</v>
      </c>
      <c r="AK24" s="6">
        <f>100 + SUMIFS(NhatKy_ViPham!J:J, NhatKy_ViPham!E:E, "10_Tin_B", NhatKy_ViPham!F:F, B24, NhatKy_ViPham!C:C, "T20") - SUMIFS(NhatKy_ViPham!K:K, NhatKy_ViPham!E:E, "10_Tin_B", NhatKy_ViPham!F:F, B24, NhatKy_ViPham!C:C, "T20")</f>
        <v>100</v>
      </c>
      <c r="AL24" s="6">
        <f>100 + SUMIFS(NhatKy_ViPham!J:J, NhatKy_ViPham!E:E, "10_Tin_B", NhatKy_ViPham!F:F, B24, NhatKy_ViPham!C:C, "T21") - SUMIFS(NhatKy_ViPham!K:K, NhatKy_ViPham!E:E, "10_Tin_B", NhatKy_ViPham!F:F, B24, NhatKy_ViPham!C:C, "T21")</f>
        <v>100</v>
      </c>
      <c r="AM24" s="6">
        <f>100 + SUMIFS(NhatKy_ViPham!J:J, NhatKy_ViPham!E:E, "10_Tin_B", NhatKy_ViPham!F:F, B24, NhatKy_ViPham!C:C, "T22") - SUMIFS(NhatKy_ViPham!K:K, NhatKy_ViPham!E:E, "10_Tin_B", NhatKy_ViPham!F:F, B24, NhatKy_ViPham!C:C, "T22")</f>
        <v>100</v>
      </c>
      <c r="AN24" s="6">
        <f>100 + SUMIFS(NhatKy_ViPham!J:J, NhatKy_ViPham!E:E, "10_Tin_B", NhatKy_ViPham!F:F, B24, NhatKy_ViPham!C:C, "T23") - SUMIFS(NhatKy_ViPham!K:K, NhatKy_ViPham!E:E, "10_Tin_B", NhatKy_ViPham!F:F, B24, NhatKy_ViPham!C:C, "T23")</f>
        <v>100</v>
      </c>
      <c r="AO24" s="6">
        <f>100 + SUMIFS(NhatKy_ViPham!J:J, NhatKy_ViPham!E:E, "10_Tin_B", NhatKy_ViPham!F:F, B24, NhatKy_ViPham!C:C, "T24") - SUMIFS(NhatKy_ViPham!K:K, NhatKy_ViPham!E:E, "10_Tin_B", NhatKy_ViPham!F:F, B24, NhatKy_ViPham!C:C, "T24")</f>
        <v>100</v>
      </c>
      <c r="AP24" s="6">
        <f>100 + SUMIFS(NhatKy_ViPham!J:J, NhatKy_ViPham!E:E, "10_Tin_B", NhatKy_ViPham!F:F, B24, NhatKy_ViPham!C:C, "T25") - SUMIFS(NhatKy_ViPham!K:K, NhatKy_ViPham!E:E, "10_Tin_B", NhatKy_ViPham!F:F, B24, NhatKy_ViPham!C:C, "T25")</f>
        <v>100</v>
      </c>
      <c r="AQ24" s="6">
        <f>100 + SUMIFS(NhatKy_ViPham!J:J, NhatKy_ViPham!E:E, "10_Tin_B", NhatKy_ViPham!F:F, B24, NhatKy_ViPham!C:C, "T26") - SUMIFS(NhatKy_ViPham!K:K, NhatKy_ViPham!E:E, "10_Tin_B", NhatKy_ViPham!F:F, B24, NhatKy_ViPham!C:C, "T26")</f>
        <v>100</v>
      </c>
      <c r="AR24" s="6">
        <f>100 + SUMIFS(NhatKy_ViPham!J:J, NhatKy_ViPham!E:E, "10_Tin_B", NhatKy_ViPham!F:F, B24, NhatKy_ViPham!C:C, "T27") - SUMIFS(NhatKy_ViPham!K:K, NhatKy_ViPham!E:E, "10_Tin_B", NhatKy_ViPham!F:F, B24, NhatKy_ViPham!C:C, "T27")</f>
        <v>100</v>
      </c>
      <c r="AS24" s="6">
        <f>100 + SUMIFS(NhatKy_ViPham!J:J, NhatKy_ViPham!E:E, "10_Tin_B", NhatKy_ViPham!F:F, B24, NhatKy_ViPham!C:C, "T28") - SUMIFS(NhatKy_ViPham!K:K, NhatKy_ViPham!E:E, "10_Tin_B", NhatKy_ViPham!F:F, B24, NhatKy_ViPham!C:C, "T28")</f>
        <v>100</v>
      </c>
      <c r="AT24" s="6">
        <f>100 + SUMIFS(NhatKy_ViPham!J:J, NhatKy_ViPham!E:E, "10_Tin_B", NhatKy_ViPham!F:F, B24, NhatKy_ViPham!C:C, "T29") - SUMIFS(NhatKy_ViPham!K:K, NhatKy_ViPham!E:E, "10_Tin_B", NhatKy_ViPham!F:F, B24, NhatKy_ViPham!C:C, "T29")</f>
        <v>100</v>
      </c>
      <c r="AU24" s="6">
        <f>100 + SUMIFS(NhatKy_ViPham!J:J, NhatKy_ViPham!E:E, "10_Tin_B", NhatKy_ViPham!F:F, B24, NhatKy_ViPham!C:C, "T30") - SUMIFS(NhatKy_ViPham!K:K, NhatKy_ViPham!E:E, "10_Tin_B", NhatKy_ViPham!F:F, B24, NhatKy_ViPham!C:C, "T30")</f>
        <v>100</v>
      </c>
      <c r="AV24" s="6">
        <f>100 + SUMIFS(NhatKy_ViPham!J:J, NhatKy_ViPham!E:E, "10_Tin_B", NhatKy_ViPham!F:F, B24, NhatKy_ViPham!C:C, "T31") - SUMIFS(NhatKy_ViPham!K:K, NhatKy_ViPham!E:E, "10_Tin_B", NhatKy_ViPham!F:F, B24, NhatKy_ViPham!C:C, "T31")</f>
        <v>100</v>
      </c>
      <c r="AW24" s="6">
        <f>100 + SUMIFS(NhatKy_ViPham!J:J, NhatKy_ViPham!E:E, "10_Tin_B", NhatKy_ViPham!F:F, B24, NhatKy_ViPham!C:C, "T32") - SUMIFS(NhatKy_ViPham!K:K, NhatKy_ViPham!E:E, "10_Tin_B", NhatKy_ViPham!F:F, B24, NhatKy_ViPham!C:C, "T32")</f>
        <v>100</v>
      </c>
      <c r="AX24" s="6">
        <f>100 + SUMIFS(NhatKy_ViPham!J:J, NhatKy_ViPham!E:E, "10_Tin_B", NhatKy_ViPham!F:F, B24, NhatKy_ViPham!C:C, "T33") - SUMIFS(NhatKy_ViPham!K:K, NhatKy_ViPham!E:E, "10_Tin_B", NhatKy_ViPham!F:F, B24, NhatKy_ViPham!C:C, "T33")</f>
        <v>100</v>
      </c>
      <c r="AY24" s="6">
        <f>100 + SUMIFS(NhatKy_ViPham!J:J, NhatKy_ViPham!E:E, "10_Tin_B", NhatKy_ViPham!F:F, B24, NhatKy_ViPham!C:C, "T34") - SUMIFS(NhatKy_ViPham!K:K, NhatKy_ViPham!E:E, "10_Tin_B", NhatKy_ViPham!F:F, B24, NhatKy_ViPham!C:C, "T34")</f>
        <v>100</v>
      </c>
      <c r="AZ24" s="6">
        <f>100 + SUMIFS(NhatKy_ViPham!J:J, NhatKy_ViPham!E:E, "10_Tin_B", NhatKy_ViPham!F:F, B24, NhatKy_ViPham!C:C, "T35") - SUMIFS(NhatKy_ViPham!K:K, NhatKy_ViPham!E:E, "10_Tin_B", NhatKy_ViPham!F:F, B24, NhatKy_ViPham!C:C, "T35")</f>
        <v>100</v>
      </c>
      <c r="BA24" s="12">
        <f t="shared" si="0"/>
        <v>100</v>
      </c>
      <c r="BB24" s="11" t="s">
        <v>430</v>
      </c>
      <c r="BC24" s="16" t="str">
        <f t="shared" si="1"/>
        <v>Tốt</v>
      </c>
      <c r="BD24" s="15" t="str">
        <f t="shared" si="2"/>
        <v>🟢 BÌNH THƯỜNG</v>
      </c>
    </row>
    <row r="25" spans="1:56" x14ac:dyDescent="0.25">
      <c r="A25" s="4">
        <v>17</v>
      </c>
      <c r="B25" s="10" t="s">
        <v>936</v>
      </c>
      <c r="C25" s="4" t="s">
        <v>843</v>
      </c>
      <c r="D25" s="4" t="s">
        <v>429</v>
      </c>
      <c r="E25" s="11" t="s">
        <v>430</v>
      </c>
      <c r="F25" s="7">
        <f>SUMIFS(NhatKy_ViPham!K:K, NhatKy_ViPham!E:E, "10_Tin_B", NhatKy_ViPham!F:F, B25, NhatKy_ViPham!H:H, "L01")</f>
        <v>0</v>
      </c>
      <c r="G25" s="7">
        <f>SUMIFS(NhatKy_ViPham!K:K, NhatKy_ViPham!E:E, "10_Tin_B", NhatKy_ViPham!F:F, B25, NhatKy_ViPham!H:H, "L02")</f>
        <v>0</v>
      </c>
      <c r="H25" s="7">
        <f>SUMIFS(NhatKy_ViPham!K:K, NhatKy_ViPham!E:E, "10_Tin_B", NhatKy_ViPham!F:F, B25, NhatKy_ViPham!H:H, "L03")</f>
        <v>0</v>
      </c>
      <c r="I25" s="7">
        <f>SUMIFS(NhatKy_ViPham!K:K, NhatKy_ViPham!E:E, "10_Tin_B", NhatKy_ViPham!F:F, B25, NhatKy_ViPham!H:H, "L04")</f>
        <v>0</v>
      </c>
      <c r="J25" s="7">
        <f>SUMIFS(NhatKy_ViPham!K:K, NhatKy_ViPham!E:E, "10_Tin_B", NhatKy_ViPham!F:F, B25, NhatKy_ViPham!H:H, "L05")</f>
        <v>0</v>
      </c>
      <c r="K25" s="7">
        <f>SUMIFS(NhatKy_ViPham!K:K, NhatKy_ViPham!E:E, "10_Tin_B", NhatKy_ViPham!F:F, B25, NhatKy_ViPham!H:H, "L06")</f>
        <v>0</v>
      </c>
      <c r="L25" s="7">
        <f>SUMIFS(NhatKy_ViPham!K:K, NhatKy_ViPham!E:E, "10_Tin_B", NhatKy_ViPham!F:F, B25, NhatKy_ViPham!H:H, "L07")</f>
        <v>0</v>
      </c>
      <c r="M25" s="7">
        <f>SUMIFS(NhatKy_ViPham!K:K, NhatKy_ViPham!E:E, "10_Tin_B", NhatKy_ViPham!F:F, B25, NhatKy_ViPham!H:H, "L08")</f>
        <v>0</v>
      </c>
      <c r="N25" s="7">
        <f>SUMIFS(NhatKy_ViPham!K:K, NhatKy_ViPham!E:E, "10_Tin_B", NhatKy_ViPham!F:F, B25, NhatKy_ViPham!H:H, "L09")</f>
        <v>0</v>
      </c>
      <c r="O25" s="7">
        <f>SUMIFS(NhatKy_ViPham!K:K, NhatKy_ViPham!E:E, "10_Tin_B", NhatKy_ViPham!F:F, B25, NhatKy_ViPham!H:H, "L10")</f>
        <v>0</v>
      </c>
      <c r="P25" s="12">
        <f>SUMIFS(NhatKy_ViPham!J:J, NhatKy_ViPham!E:E, "10_Tin_B", NhatKy_ViPham!F:F, B25)</f>
        <v>0</v>
      </c>
      <c r="Q25" s="13">
        <f>SUMIFS(NhatKy_ViPham!K:K, NhatKy_ViPham!E:E, "10_Tin_B", NhatKy_ViPham!F:F, B25)</f>
        <v>0</v>
      </c>
      <c r="R25" s="7">
        <f>100 + SUMIFS(NhatKy_ViPham!J:J, NhatKy_ViPham!E:E, "10_Tin_B", NhatKy_ViPham!F:F, B25, NhatKy_ViPham!C:C, "T1") - SUMIFS(NhatKy_ViPham!K:K, NhatKy_ViPham!E:E, "10_Tin_B", NhatKy_ViPham!F:F, B25, NhatKy_ViPham!C:C, "T1")</f>
        <v>100</v>
      </c>
      <c r="S25" s="7">
        <f>100 + SUMIFS(NhatKy_ViPham!J:J, NhatKy_ViPham!E:E, "10_Tin_B", NhatKy_ViPham!F:F, B25, NhatKy_ViPham!C:C, "T2") - SUMIFS(NhatKy_ViPham!K:K, NhatKy_ViPham!E:E, "10_Tin_B", NhatKy_ViPham!F:F, B25, NhatKy_ViPham!C:C, "T2")</f>
        <v>100</v>
      </c>
      <c r="T25" s="7">
        <f>100 + SUMIFS(NhatKy_ViPham!J:J, NhatKy_ViPham!E:E, "10_Tin_B", NhatKy_ViPham!F:F, B25, NhatKy_ViPham!C:C, "T3") - SUMIFS(NhatKy_ViPham!K:K, NhatKy_ViPham!E:E, "10_Tin_B", NhatKy_ViPham!F:F, B25, NhatKy_ViPham!C:C, "T3")</f>
        <v>100</v>
      </c>
      <c r="U25" s="7">
        <f>100 + SUMIFS(NhatKy_ViPham!J:J, NhatKy_ViPham!E:E, "10_Tin_B", NhatKy_ViPham!F:F, B25, NhatKy_ViPham!C:C, "T4") - SUMIFS(NhatKy_ViPham!K:K, NhatKy_ViPham!E:E, "10_Tin_B", NhatKy_ViPham!F:F, B25, NhatKy_ViPham!C:C, "T4")</f>
        <v>100</v>
      </c>
      <c r="V25" s="7">
        <f>100 + SUMIFS(NhatKy_ViPham!J:J, NhatKy_ViPham!E:E, "10_Tin_B", NhatKy_ViPham!F:F, B25, NhatKy_ViPham!C:C, "T5") - SUMIFS(NhatKy_ViPham!K:K, NhatKy_ViPham!E:E, "10_Tin_B", NhatKy_ViPham!F:F, B25, NhatKy_ViPham!C:C, "T5")</f>
        <v>100</v>
      </c>
      <c r="W25" s="7">
        <f>100 + SUMIFS(NhatKy_ViPham!J:J, NhatKy_ViPham!E:E, "10_Tin_B", NhatKy_ViPham!F:F, B25, NhatKy_ViPham!C:C, "T6") - SUMIFS(NhatKy_ViPham!K:K, NhatKy_ViPham!E:E, "10_Tin_B", NhatKy_ViPham!F:F, B25, NhatKy_ViPham!C:C, "T6")</f>
        <v>100</v>
      </c>
      <c r="X25" s="7">
        <f>100 + SUMIFS(NhatKy_ViPham!J:J, NhatKy_ViPham!E:E, "10_Tin_B", NhatKy_ViPham!F:F, B25, NhatKy_ViPham!C:C, "T7") - SUMIFS(NhatKy_ViPham!K:K, NhatKy_ViPham!E:E, "10_Tin_B", NhatKy_ViPham!F:F, B25, NhatKy_ViPham!C:C, "T7")</f>
        <v>100</v>
      </c>
      <c r="Y25" s="7">
        <f>100 + SUMIFS(NhatKy_ViPham!J:J, NhatKy_ViPham!E:E, "10_Tin_B", NhatKy_ViPham!F:F, B25, NhatKy_ViPham!C:C, "T8") - SUMIFS(NhatKy_ViPham!K:K, NhatKy_ViPham!E:E, "10_Tin_B", NhatKy_ViPham!F:F, B25, NhatKy_ViPham!C:C, "T8")</f>
        <v>100</v>
      </c>
      <c r="Z25" s="7">
        <f>100 + SUMIFS(NhatKy_ViPham!J:J, NhatKy_ViPham!E:E, "10_Tin_B", NhatKy_ViPham!F:F, B25, NhatKy_ViPham!C:C, "T9") - SUMIFS(NhatKy_ViPham!K:K, NhatKy_ViPham!E:E, "10_Tin_B", NhatKy_ViPham!F:F, B25, NhatKy_ViPham!C:C, "T9")</f>
        <v>100</v>
      </c>
      <c r="AA25" s="7">
        <f>100 + SUMIFS(NhatKy_ViPham!J:J, NhatKy_ViPham!E:E, "10_Tin_B", NhatKy_ViPham!F:F, B25, NhatKy_ViPham!C:C, "T10") - SUMIFS(NhatKy_ViPham!K:K, NhatKy_ViPham!E:E, "10_Tin_B", NhatKy_ViPham!F:F, B25, NhatKy_ViPham!C:C, "T10")</f>
        <v>100</v>
      </c>
      <c r="AB25" s="7">
        <f>100 + SUMIFS(NhatKy_ViPham!J:J, NhatKy_ViPham!E:E, "10_Tin_B", NhatKy_ViPham!F:F, B25, NhatKy_ViPham!C:C, "T11") - SUMIFS(NhatKy_ViPham!K:K, NhatKy_ViPham!E:E, "10_Tin_B", NhatKy_ViPham!F:F, B25, NhatKy_ViPham!C:C, "T11")</f>
        <v>100</v>
      </c>
      <c r="AC25" s="7">
        <f>100 + SUMIFS(NhatKy_ViPham!J:J, NhatKy_ViPham!E:E, "10_Tin_B", NhatKy_ViPham!F:F, B25, NhatKy_ViPham!C:C, "T12") - SUMIFS(NhatKy_ViPham!K:K, NhatKy_ViPham!E:E, "10_Tin_B", NhatKy_ViPham!F:F, B25, NhatKy_ViPham!C:C, "T12")</f>
        <v>100</v>
      </c>
      <c r="AD25" s="7">
        <f>100 + SUMIFS(NhatKy_ViPham!J:J, NhatKy_ViPham!E:E, "10_Tin_B", NhatKy_ViPham!F:F, B25, NhatKy_ViPham!C:C, "T13") - SUMIFS(NhatKy_ViPham!K:K, NhatKy_ViPham!E:E, "10_Tin_B", NhatKy_ViPham!F:F, B25, NhatKy_ViPham!C:C, "T13")</f>
        <v>100</v>
      </c>
      <c r="AE25" s="7">
        <f>100 + SUMIFS(NhatKy_ViPham!J:J, NhatKy_ViPham!E:E, "10_Tin_B", NhatKy_ViPham!F:F, B25, NhatKy_ViPham!C:C, "T14") - SUMIFS(NhatKy_ViPham!K:K, NhatKy_ViPham!E:E, "10_Tin_B", NhatKy_ViPham!F:F, B25, NhatKy_ViPham!C:C, "T14")</f>
        <v>100</v>
      </c>
      <c r="AF25" s="7">
        <f>100 + SUMIFS(NhatKy_ViPham!J:J, NhatKy_ViPham!E:E, "10_Tin_B", NhatKy_ViPham!F:F, B25, NhatKy_ViPham!C:C, "T15") - SUMIFS(NhatKy_ViPham!K:K, NhatKy_ViPham!E:E, "10_Tin_B", NhatKy_ViPham!F:F, B25, NhatKy_ViPham!C:C, "T15")</f>
        <v>100</v>
      </c>
      <c r="AG25" s="7">
        <f>100 + SUMIFS(NhatKy_ViPham!J:J, NhatKy_ViPham!E:E, "10_Tin_B", NhatKy_ViPham!F:F, B25, NhatKy_ViPham!C:C, "T16") - SUMIFS(NhatKy_ViPham!K:K, NhatKy_ViPham!E:E, "10_Tin_B", NhatKy_ViPham!F:F, B25, NhatKy_ViPham!C:C, "T16")</f>
        <v>100</v>
      </c>
      <c r="AH25" s="7">
        <f>100 + SUMIFS(NhatKy_ViPham!J:J, NhatKy_ViPham!E:E, "10_Tin_B", NhatKy_ViPham!F:F, B25, NhatKy_ViPham!C:C, "T17") - SUMIFS(NhatKy_ViPham!K:K, NhatKy_ViPham!E:E, "10_Tin_B", NhatKy_ViPham!F:F, B25, NhatKy_ViPham!C:C, "T17")</f>
        <v>100</v>
      </c>
      <c r="AI25" s="7">
        <f>100 + SUMIFS(NhatKy_ViPham!J:J, NhatKy_ViPham!E:E, "10_Tin_B", NhatKy_ViPham!F:F, B25, NhatKy_ViPham!C:C, "T18") - SUMIFS(NhatKy_ViPham!K:K, NhatKy_ViPham!E:E, "10_Tin_B", NhatKy_ViPham!F:F, B25, NhatKy_ViPham!C:C, "T18")</f>
        <v>100</v>
      </c>
      <c r="AJ25" s="7">
        <f>100 + SUMIFS(NhatKy_ViPham!J:J, NhatKy_ViPham!E:E, "10_Tin_B", NhatKy_ViPham!F:F, B25, NhatKy_ViPham!C:C, "T19") - SUMIFS(NhatKy_ViPham!K:K, NhatKy_ViPham!E:E, "10_Tin_B", NhatKy_ViPham!F:F, B25, NhatKy_ViPham!C:C, "T19")</f>
        <v>100</v>
      </c>
      <c r="AK25" s="7">
        <f>100 + SUMIFS(NhatKy_ViPham!J:J, NhatKy_ViPham!E:E, "10_Tin_B", NhatKy_ViPham!F:F, B25, NhatKy_ViPham!C:C, "T20") - SUMIFS(NhatKy_ViPham!K:K, NhatKy_ViPham!E:E, "10_Tin_B", NhatKy_ViPham!F:F, B25, NhatKy_ViPham!C:C, "T20")</f>
        <v>100</v>
      </c>
      <c r="AL25" s="7">
        <f>100 + SUMIFS(NhatKy_ViPham!J:J, NhatKy_ViPham!E:E, "10_Tin_B", NhatKy_ViPham!F:F, B25, NhatKy_ViPham!C:C, "T21") - SUMIFS(NhatKy_ViPham!K:K, NhatKy_ViPham!E:E, "10_Tin_B", NhatKy_ViPham!F:F, B25, NhatKy_ViPham!C:C, "T21")</f>
        <v>100</v>
      </c>
      <c r="AM25" s="7">
        <f>100 + SUMIFS(NhatKy_ViPham!J:J, NhatKy_ViPham!E:E, "10_Tin_B", NhatKy_ViPham!F:F, B25, NhatKy_ViPham!C:C, "T22") - SUMIFS(NhatKy_ViPham!K:K, NhatKy_ViPham!E:E, "10_Tin_B", NhatKy_ViPham!F:F, B25, NhatKy_ViPham!C:C, "T22")</f>
        <v>100</v>
      </c>
      <c r="AN25" s="7">
        <f>100 + SUMIFS(NhatKy_ViPham!J:J, NhatKy_ViPham!E:E, "10_Tin_B", NhatKy_ViPham!F:F, B25, NhatKy_ViPham!C:C, "T23") - SUMIFS(NhatKy_ViPham!K:K, NhatKy_ViPham!E:E, "10_Tin_B", NhatKy_ViPham!F:F, B25, NhatKy_ViPham!C:C, "T23")</f>
        <v>100</v>
      </c>
      <c r="AO25" s="7">
        <f>100 + SUMIFS(NhatKy_ViPham!J:J, NhatKy_ViPham!E:E, "10_Tin_B", NhatKy_ViPham!F:F, B25, NhatKy_ViPham!C:C, "T24") - SUMIFS(NhatKy_ViPham!K:K, NhatKy_ViPham!E:E, "10_Tin_B", NhatKy_ViPham!F:F, B25, NhatKy_ViPham!C:C, "T24")</f>
        <v>100</v>
      </c>
      <c r="AP25" s="7">
        <f>100 + SUMIFS(NhatKy_ViPham!J:J, NhatKy_ViPham!E:E, "10_Tin_B", NhatKy_ViPham!F:F, B25, NhatKy_ViPham!C:C, "T25") - SUMIFS(NhatKy_ViPham!K:K, NhatKy_ViPham!E:E, "10_Tin_B", NhatKy_ViPham!F:F, B25, NhatKy_ViPham!C:C, "T25")</f>
        <v>100</v>
      </c>
      <c r="AQ25" s="7">
        <f>100 + SUMIFS(NhatKy_ViPham!J:J, NhatKy_ViPham!E:E, "10_Tin_B", NhatKy_ViPham!F:F, B25, NhatKy_ViPham!C:C, "T26") - SUMIFS(NhatKy_ViPham!K:K, NhatKy_ViPham!E:E, "10_Tin_B", NhatKy_ViPham!F:F, B25, NhatKy_ViPham!C:C, "T26")</f>
        <v>100</v>
      </c>
      <c r="AR25" s="7">
        <f>100 + SUMIFS(NhatKy_ViPham!J:J, NhatKy_ViPham!E:E, "10_Tin_B", NhatKy_ViPham!F:F, B25, NhatKy_ViPham!C:C, "T27") - SUMIFS(NhatKy_ViPham!K:K, NhatKy_ViPham!E:E, "10_Tin_B", NhatKy_ViPham!F:F, B25, NhatKy_ViPham!C:C, "T27")</f>
        <v>100</v>
      </c>
      <c r="AS25" s="7">
        <f>100 + SUMIFS(NhatKy_ViPham!J:J, NhatKy_ViPham!E:E, "10_Tin_B", NhatKy_ViPham!F:F, B25, NhatKy_ViPham!C:C, "T28") - SUMIFS(NhatKy_ViPham!K:K, NhatKy_ViPham!E:E, "10_Tin_B", NhatKy_ViPham!F:F, B25, NhatKy_ViPham!C:C, "T28")</f>
        <v>100</v>
      </c>
      <c r="AT25" s="7">
        <f>100 + SUMIFS(NhatKy_ViPham!J:J, NhatKy_ViPham!E:E, "10_Tin_B", NhatKy_ViPham!F:F, B25, NhatKy_ViPham!C:C, "T29") - SUMIFS(NhatKy_ViPham!K:K, NhatKy_ViPham!E:E, "10_Tin_B", NhatKy_ViPham!F:F, B25, NhatKy_ViPham!C:C, "T29")</f>
        <v>100</v>
      </c>
      <c r="AU25" s="7">
        <f>100 + SUMIFS(NhatKy_ViPham!J:J, NhatKy_ViPham!E:E, "10_Tin_B", NhatKy_ViPham!F:F, B25, NhatKy_ViPham!C:C, "T30") - SUMIFS(NhatKy_ViPham!K:K, NhatKy_ViPham!E:E, "10_Tin_B", NhatKy_ViPham!F:F, B25, NhatKy_ViPham!C:C, "T30")</f>
        <v>100</v>
      </c>
      <c r="AV25" s="7">
        <f>100 + SUMIFS(NhatKy_ViPham!J:J, NhatKy_ViPham!E:E, "10_Tin_B", NhatKy_ViPham!F:F, B25, NhatKy_ViPham!C:C, "T31") - SUMIFS(NhatKy_ViPham!K:K, NhatKy_ViPham!E:E, "10_Tin_B", NhatKy_ViPham!F:F, B25, NhatKy_ViPham!C:C, "T31")</f>
        <v>100</v>
      </c>
      <c r="AW25" s="7">
        <f>100 + SUMIFS(NhatKy_ViPham!J:J, NhatKy_ViPham!E:E, "10_Tin_B", NhatKy_ViPham!F:F, B25, NhatKy_ViPham!C:C, "T32") - SUMIFS(NhatKy_ViPham!K:K, NhatKy_ViPham!E:E, "10_Tin_B", NhatKy_ViPham!F:F, B25, NhatKy_ViPham!C:C, "T32")</f>
        <v>100</v>
      </c>
      <c r="AX25" s="7">
        <f>100 + SUMIFS(NhatKy_ViPham!J:J, NhatKy_ViPham!E:E, "10_Tin_B", NhatKy_ViPham!F:F, B25, NhatKy_ViPham!C:C, "T33") - SUMIFS(NhatKy_ViPham!K:K, NhatKy_ViPham!E:E, "10_Tin_B", NhatKy_ViPham!F:F, B25, NhatKy_ViPham!C:C, "T33")</f>
        <v>100</v>
      </c>
      <c r="AY25" s="7">
        <f>100 + SUMIFS(NhatKy_ViPham!J:J, NhatKy_ViPham!E:E, "10_Tin_B", NhatKy_ViPham!F:F, B25, NhatKy_ViPham!C:C, "T34") - SUMIFS(NhatKy_ViPham!K:K, NhatKy_ViPham!E:E, "10_Tin_B", NhatKy_ViPham!F:F, B25, NhatKy_ViPham!C:C, "T34")</f>
        <v>100</v>
      </c>
      <c r="AZ25" s="7">
        <f>100 + SUMIFS(NhatKy_ViPham!J:J, NhatKy_ViPham!E:E, "10_Tin_B", NhatKy_ViPham!F:F, B25, NhatKy_ViPham!C:C, "T35") - SUMIFS(NhatKy_ViPham!K:K, NhatKy_ViPham!E:E, "10_Tin_B", NhatKy_ViPham!F:F, B25, NhatKy_ViPham!C:C, "T35")</f>
        <v>100</v>
      </c>
      <c r="BA25" s="12">
        <f t="shared" si="0"/>
        <v>100</v>
      </c>
      <c r="BB25" s="11" t="s">
        <v>430</v>
      </c>
      <c r="BC25" s="14" t="str">
        <f t="shared" si="1"/>
        <v>Tốt</v>
      </c>
      <c r="BD25" s="10" t="str">
        <f t="shared" si="2"/>
        <v>🟢 BÌNH THƯỜNG</v>
      </c>
    </row>
    <row r="26" spans="1:56" x14ac:dyDescent="0.25">
      <c r="A26" s="5">
        <v>18</v>
      </c>
      <c r="B26" s="15" t="s">
        <v>937</v>
      </c>
      <c r="C26" s="5" t="s">
        <v>938</v>
      </c>
      <c r="D26" s="5" t="s">
        <v>435</v>
      </c>
      <c r="E26" s="11" t="s">
        <v>430</v>
      </c>
      <c r="F26" s="6">
        <f>SUMIFS(NhatKy_ViPham!K:K, NhatKy_ViPham!E:E, "10_Tin_B", NhatKy_ViPham!F:F, B26, NhatKy_ViPham!H:H, "L01")</f>
        <v>0</v>
      </c>
      <c r="G26" s="6">
        <f>SUMIFS(NhatKy_ViPham!K:K, NhatKy_ViPham!E:E, "10_Tin_B", NhatKy_ViPham!F:F, B26, NhatKy_ViPham!H:H, "L02")</f>
        <v>0</v>
      </c>
      <c r="H26" s="6">
        <f>SUMIFS(NhatKy_ViPham!K:K, NhatKy_ViPham!E:E, "10_Tin_B", NhatKy_ViPham!F:F, B26, NhatKy_ViPham!H:H, "L03")</f>
        <v>0</v>
      </c>
      <c r="I26" s="6">
        <f>SUMIFS(NhatKy_ViPham!K:K, NhatKy_ViPham!E:E, "10_Tin_B", NhatKy_ViPham!F:F, B26, NhatKy_ViPham!H:H, "L04")</f>
        <v>0</v>
      </c>
      <c r="J26" s="6">
        <f>SUMIFS(NhatKy_ViPham!K:K, NhatKy_ViPham!E:E, "10_Tin_B", NhatKy_ViPham!F:F, B26, NhatKy_ViPham!H:H, "L05")</f>
        <v>0</v>
      </c>
      <c r="K26" s="6">
        <f>SUMIFS(NhatKy_ViPham!K:K, NhatKy_ViPham!E:E, "10_Tin_B", NhatKy_ViPham!F:F, B26, NhatKy_ViPham!H:H, "L06")</f>
        <v>0</v>
      </c>
      <c r="L26" s="6">
        <f>SUMIFS(NhatKy_ViPham!K:K, NhatKy_ViPham!E:E, "10_Tin_B", NhatKy_ViPham!F:F, B26, NhatKy_ViPham!H:H, "L07")</f>
        <v>0</v>
      </c>
      <c r="M26" s="6">
        <f>SUMIFS(NhatKy_ViPham!K:K, NhatKy_ViPham!E:E, "10_Tin_B", NhatKy_ViPham!F:F, B26, NhatKy_ViPham!H:H, "L08")</f>
        <v>0</v>
      </c>
      <c r="N26" s="6">
        <f>SUMIFS(NhatKy_ViPham!K:K, NhatKy_ViPham!E:E, "10_Tin_B", NhatKy_ViPham!F:F, B26, NhatKy_ViPham!H:H, "L09")</f>
        <v>0</v>
      </c>
      <c r="O26" s="6">
        <f>SUMIFS(NhatKy_ViPham!K:K, NhatKy_ViPham!E:E, "10_Tin_B", NhatKy_ViPham!F:F, B26, NhatKy_ViPham!H:H, "L10")</f>
        <v>0</v>
      </c>
      <c r="P26" s="12">
        <f>SUMIFS(NhatKy_ViPham!J:J, NhatKy_ViPham!E:E, "10_Tin_B", NhatKy_ViPham!F:F, B26)</f>
        <v>0</v>
      </c>
      <c r="Q26" s="13">
        <f>SUMIFS(NhatKy_ViPham!K:K, NhatKy_ViPham!E:E, "10_Tin_B", NhatKy_ViPham!F:F, B26)</f>
        <v>0</v>
      </c>
      <c r="R26" s="6">
        <f>100 + SUMIFS(NhatKy_ViPham!J:J, NhatKy_ViPham!E:E, "10_Tin_B", NhatKy_ViPham!F:F, B26, NhatKy_ViPham!C:C, "T1") - SUMIFS(NhatKy_ViPham!K:K, NhatKy_ViPham!E:E, "10_Tin_B", NhatKy_ViPham!F:F, B26, NhatKy_ViPham!C:C, "T1")</f>
        <v>100</v>
      </c>
      <c r="S26" s="6">
        <f>100 + SUMIFS(NhatKy_ViPham!J:J, NhatKy_ViPham!E:E, "10_Tin_B", NhatKy_ViPham!F:F, B26, NhatKy_ViPham!C:C, "T2") - SUMIFS(NhatKy_ViPham!K:K, NhatKy_ViPham!E:E, "10_Tin_B", NhatKy_ViPham!F:F, B26, NhatKy_ViPham!C:C, "T2")</f>
        <v>100</v>
      </c>
      <c r="T26" s="6">
        <f>100 + SUMIFS(NhatKy_ViPham!J:J, NhatKy_ViPham!E:E, "10_Tin_B", NhatKy_ViPham!F:F, B26, NhatKy_ViPham!C:C, "T3") - SUMIFS(NhatKy_ViPham!K:K, NhatKy_ViPham!E:E, "10_Tin_B", NhatKy_ViPham!F:F, B26, NhatKy_ViPham!C:C, "T3")</f>
        <v>100</v>
      </c>
      <c r="U26" s="6">
        <f>100 + SUMIFS(NhatKy_ViPham!J:J, NhatKy_ViPham!E:E, "10_Tin_B", NhatKy_ViPham!F:F, B26, NhatKy_ViPham!C:C, "T4") - SUMIFS(NhatKy_ViPham!K:K, NhatKy_ViPham!E:E, "10_Tin_B", NhatKy_ViPham!F:F, B26, NhatKy_ViPham!C:C, "T4")</f>
        <v>100</v>
      </c>
      <c r="V26" s="6">
        <f>100 + SUMIFS(NhatKy_ViPham!J:J, NhatKy_ViPham!E:E, "10_Tin_B", NhatKy_ViPham!F:F, B26, NhatKy_ViPham!C:C, "T5") - SUMIFS(NhatKy_ViPham!K:K, NhatKy_ViPham!E:E, "10_Tin_B", NhatKy_ViPham!F:F, B26, NhatKy_ViPham!C:C, "T5")</f>
        <v>100</v>
      </c>
      <c r="W26" s="6">
        <f>100 + SUMIFS(NhatKy_ViPham!J:J, NhatKy_ViPham!E:E, "10_Tin_B", NhatKy_ViPham!F:F, B26, NhatKy_ViPham!C:C, "T6") - SUMIFS(NhatKy_ViPham!K:K, NhatKy_ViPham!E:E, "10_Tin_B", NhatKy_ViPham!F:F, B26, NhatKy_ViPham!C:C, "T6")</f>
        <v>100</v>
      </c>
      <c r="X26" s="6">
        <f>100 + SUMIFS(NhatKy_ViPham!J:J, NhatKy_ViPham!E:E, "10_Tin_B", NhatKy_ViPham!F:F, B26, NhatKy_ViPham!C:C, "T7") - SUMIFS(NhatKy_ViPham!K:K, NhatKy_ViPham!E:E, "10_Tin_B", NhatKy_ViPham!F:F, B26, NhatKy_ViPham!C:C, "T7")</f>
        <v>100</v>
      </c>
      <c r="Y26" s="6">
        <f>100 + SUMIFS(NhatKy_ViPham!J:J, NhatKy_ViPham!E:E, "10_Tin_B", NhatKy_ViPham!F:F, B26, NhatKy_ViPham!C:C, "T8") - SUMIFS(NhatKy_ViPham!K:K, NhatKy_ViPham!E:E, "10_Tin_B", NhatKy_ViPham!F:F, B26, NhatKy_ViPham!C:C, "T8")</f>
        <v>100</v>
      </c>
      <c r="Z26" s="6">
        <f>100 + SUMIFS(NhatKy_ViPham!J:J, NhatKy_ViPham!E:E, "10_Tin_B", NhatKy_ViPham!F:F, B26, NhatKy_ViPham!C:C, "T9") - SUMIFS(NhatKy_ViPham!K:K, NhatKy_ViPham!E:E, "10_Tin_B", NhatKy_ViPham!F:F, B26, NhatKy_ViPham!C:C, "T9")</f>
        <v>100</v>
      </c>
      <c r="AA26" s="6">
        <f>100 + SUMIFS(NhatKy_ViPham!J:J, NhatKy_ViPham!E:E, "10_Tin_B", NhatKy_ViPham!F:F, B26, NhatKy_ViPham!C:C, "T10") - SUMIFS(NhatKy_ViPham!K:K, NhatKy_ViPham!E:E, "10_Tin_B", NhatKy_ViPham!F:F, B26, NhatKy_ViPham!C:C, "T10")</f>
        <v>100</v>
      </c>
      <c r="AB26" s="6">
        <f>100 + SUMIFS(NhatKy_ViPham!J:J, NhatKy_ViPham!E:E, "10_Tin_B", NhatKy_ViPham!F:F, B26, NhatKy_ViPham!C:C, "T11") - SUMIFS(NhatKy_ViPham!K:K, NhatKy_ViPham!E:E, "10_Tin_B", NhatKy_ViPham!F:F, B26, NhatKy_ViPham!C:C, "T11")</f>
        <v>100</v>
      </c>
      <c r="AC26" s="6">
        <f>100 + SUMIFS(NhatKy_ViPham!J:J, NhatKy_ViPham!E:E, "10_Tin_B", NhatKy_ViPham!F:F, B26, NhatKy_ViPham!C:C, "T12") - SUMIFS(NhatKy_ViPham!K:K, NhatKy_ViPham!E:E, "10_Tin_B", NhatKy_ViPham!F:F, B26, NhatKy_ViPham!C:C, "T12")</f>
        <v>100</v>
      </c>
      <c r="AD26" s="6">
        <f>100 + SUMIFS(NhatKy_ViPham!J:J, NhatKy_ViPham!E:E, "10_Tin_B", NhatKy_ViPham!F:F, B26, NhatKy_ViPham!C:C, "T13") - SUMIFS(NhatKy_ViPham!K:K, NhatKy_ViPham!E:E, "10_Tin_B", NhatKy_ViPham!F:F, B26, NhatKy_ViPham!C:C, "T13")</f>
        <v>100</v>
      </c>
      <c r="AE26" s="6">
        <f>100 + SUMIFS(NhatKy_ViPham!J:J, NhatKy_ViPham!E:E, "10_Tin_B", NhatKy_ViPham!F:F, B26, NhatKy_ViPham!C:C, "T14") - SUMIFS(NhatKy_ViPham!K:K, NhatKy_ViPham!E:E, "10_Tin_B", NhatKy_ViPham!F:F, B26, NhatKy_ViPham!C:C, "T14")</f>
        <v>100</v>
      </c>
      <c r="AF26" s="6">
        <f>100 + SUMIFS(NhatKy_ViPham!J:J, NhatKy_ViPham!E:E, "10_Tin_B", NhatKy_ViPham!F:F, B26, NhatKy_ViPham!C:C, "T15") - SUMIFS(NhatKy_ViPham!K:K, NhatKy_ViPham!E:E, "10_Tin_B", NhatKy_ViPham!F:F, B26, NhatKy_ViPham!C:C, "T15")</f>
        <v>100</v>
      </c>
      <c r="AG26" s="6">
        <f>100 + SUMIFS(NhatKy_ViPham!J:J, NhatKy_ViPham!E:E, "10_Tin_B", NhatKy_ViPham!F:F, B26, NhatKy_ViPham!C:C, "T16") - SUMIFS(NhatKy_ViPham!K:K, NhatKy_ViPham!E:E, "10_Tin_B", NhatKy_ViPham!F:F, B26, NhatKy_ViPham!C:C, "T16")</f>
        <v>100</v>
      </c>
      <c r="AH26" s="6">
        <f>100 + SUMIFS(NhatKy_ViPham!J:J, NhatKy_ViPham!E:E, "10_Tin_B", NhatKy_ViPham!F:F, B26, NhatKy_ViPham!C:C, "T17") - SUMIFS(NhatKy_ViPham!K:K, NhatKy_ViPham!E:E, "10_Tin_B", NhatKy_ViPham!F:F, B26, NhatKy_ViPham!C:C, "T17")</f>
        <v>100</v>
      </c>
      <c r="AI26" s="6">
        <f>100 + SUMIFS(NhatKy_ViPham!J:J, NhatKy_ViPham!E:E, "10_Tin_B", NhatKy_ViPham!F:F, B26, NhatKy_ViPham!C:C, "T18") - SUMIFS(NhatKy_ViPham!K:K, NhatKy_ViPham!E:E, "10_Tin_B", NhatKy_ViPham!F:F, B26, NhatKy_ViPham!C:C, "T18")</f>
        <v>100</v>
      </c>
      <c r="AJ26" s="6">
        <f>100 + SUMIFS(NhatKy_ViPham!J:J, NhatKy_ViPham!E:E, "10_Tin_B", NhatKy_ViPham!F:F, B26, NhatKy_ViPham!C:C, "T19") - SUMIFS(NhatKy_ViPham!K:K, NhatKy_ViPham!E:E, "10_Tin_B", NhatKy_ViPham!F:F, B26, NhatKy_ViPham!C:C, "T19")</f>
        <v>100</v>
      </c>
      <c r="AK26" s="6">
        <f>100 + SUMIFS(NhatKy_ViPham!J:J, NhatKy_ViPham!E:E, "10_Tin_B", NhatKy_ViPham!F:F, B26, NhatKy_ViPham!C:C, "T20") - SUMIFS(NhatKy_ViPham!K:K, NhatKy_ViPham!E:E, "10_Tin_B", NhatKy_ViPham!F:F, B26, NhatKy_ViPham!C:C, "T20")</f>
        <v>100</v>
      </c>
      <c r="AL26" s="6">
        <f>100 + SUMIFS(NhatKy_ViPham!J:J, NhatKy_ViPham!E:E, "10_Tin_B", NhatKy_ViPham!F:F, B26, NhatKy_ViPham!C:C, "T21") - SUMIFS(NhatKy_ViPham!K:K, NhatKy_ViPham!E:E, "10_Tin_B", NhatKy_ViPham!F:F, B26, NhatKy_ViPham!C:C, "T21")</f>
        <v>100</v>
      </c>
      <c r="AM26" s="6">
        <f>100 + SUMIFS(NhatKy_ViPham!J:J, NhatKy_ViPham!E:E, "10_Tin_B", NhatKy_ViPham!F:F, B26, NhatKy_ViPham!C:C, "T22") - SUMIFS(NhatKy_ViPham!K:K, NhatKy_ViPham!E:E, "10_Tin_B", NhatKy_ViPham!F:F, B26, NhatKy_ViPham!C:C, "T22")</f>
        <v>100</v>
      </c>
      <c r="AN26" s="6">
        <f>100 + SUMIFS(NhatKy_ViPham!J:J, NhatKy_ViPham!E:E, "10_Tin_B", NhatKy_ViPham!F:F, B26, NhatKy_ViPham!C:C, "T23") - SUMIFS(NhatKy_ViPham!K:K, NhatKy_ViPham!E:E, "10_Tin_B", NhatKy_ViPham!F:F, B26, NhatKy_ViPham!C:C, "T23")</f>
        <v>100</v>
      </c>
      <c r="AO26" s="6">
        <f>100 + SUMIFS(NhatKy_ViPham!J:J, NhatKy_ViPham!E:E, "10_Tin_B", NhatKy_ViPham!F:F, B26, NhatKy_ViPham!C:C, "T24") - SUMIFS(NhatKy_ViPham!K:K, NhatKy_ViPham!E:E, "10_Tin_B", NhatKy_ViPham!F:F, B26, NhatKy_ViPham!C:C, "T24")</f>
        <v>100</v>
      </c>
      <c r="AP26" s="6">
        <f>100 + SUMIFS(NhatKy_ViPham!J:J, NhatKy_ViPham!E:E, "10_Tin_B", NhatKy_ViPham!F:F, B26, NhatKy_ViPham!C:C, "T25") - SUMIFS(NhatKy_ViPham!K:K, NhatKy_ViPham!E:E, "10_Tin_B", NhatKy_ViPham!F:F, B26, NhatKy_ViPham!C:C, "T25")</f>
        <v>100</v>
      </c>
      <c r="AQ26" s="6">
        <f>100 + SUMIFS(NhatKy_ViPham!J:J, NhatKy_ViPham!E:E, "10_Tin_B", NhatKy_ViPham!F:F, B26, NhatKy_ViPham!C:C, "T26") - SUMIFS(NhatKy_ViPham!K:K, NhatKy_ViPham!E:E, "10_Tin_B", NhatKy_ViPham!F:F, B26, NhatKy_ViPham!C:C, "T26")</f>
        <v>100</v>
      </c>
      <c r="AR26" s="6">
        <f>100 + SUMIFS(NhatKy_ViPham!J:J, NhatKy_ViPham!E:E, "10_Tin_B", NhatKy_ViPham!F:F, B26, NhatKy_ViPham!C:C, "T27") - SUMIFS(NhatKy_ViPham!K:K, NhatKy_ViPham!E:E, "10_Tin_B", NhatKy_ViPham!F:F, B26, NhatKy_ViPham!C:C, "T27")</f>
        <v>100</v>
      </c>
      <c r="AS26" s="6">
        <f>100 + SUMIFS(NhatKy_ViPham!J:J, NhatKy_ViPham!E:E, "10_Tin_B", NhatKy_ViPham!F:F, B26, NhatKy_ViPham!C:C, "T28") - SUMIFS(NhatKy_ViPham!K:K, NhatKy_ViPham!E:E, "10_Tin_B", NhatKy_ViPham!F:F, B26, NhatKy_ViPham!C:C, "T28")</f>
        <v>100</v>
      </c>
      <c r="AT26" s="6">
        <f>100 + SUMIFS(NhatKy_ViPham!J:J, NhatKy_ViPham!E:E, "10_Tin_B", NhatKy_ViPham!F:F, B26, NhatKy_ViPham!C:C, "T29") - SUMIFS(NhatKy_ViPham!K:K, NhatKy_ViPham!E:E, "10_Tin_B", NhatKy_ViPham!F:F, B26, NhatKy_ViPham!C:C, "T29")</f>
        <v>100</v>
      </c>
      <c r="AU26" s="6">
        <f>100 + SUMIFS(NhatKy_ViPham!J:J, NhatKy_ViPham!E:E, "10_Tin_B", NhatKy_ViPham!F:F, B26, NhatKy_ViPham!C:C, "T30") - SUMIFS(NhatKy_ViPham!K:K, NhatKy_ViPham!E:E, "10_Tin_B", NhatKy_ViPham!F:F, B26, NhatKy_ViPham!C:C, "T30")</f>
        <v>100</v>
      </c>
      <c r="AV26" s="6">
        <f>100 + SUMIFS(NhatKy_ViPham!J:J, NhatKy_ViPham!E:E, "10_Tin_B", NhatKy_ViPham!F:F, B26, NhatKy_ViPham!C:C, "T31") - SUMIFS(NhatKy_ViPham!K:K, NhatKy_ViPham!E:E, "10_Tin_B", NhatKy_ViPham!F:F, B26, NhatKy_ViPham!C:C, "T31")</f>
        <v>100</v>
      </c>
      <c r="AW26" s="6">
        <f>100 + SUMIFS(NhatKy_ViPham!J:J, NhatKy_ViPham!E:E, "10_Tin_B", NhatKy_ViPham!F:F, B26, NhatKy_ViPham!C:C, "T32") - SUMIFS(NhatKy_ViPham!K:K, NhatKy_ViPham!E:E, "10_Tin_B", NhatKy_ViPham!F:F, B26, NhatKy_ViPham!C:C, "T32")</f>
        <v>100</v>
      </c>
      <c r="AX26" s="6">
        <f>100 + SUMIFS(NhatKy_ViPham!J:J, NhatKy_ViPham!E:E, "10_Tin_B", NhatKy_ViPham!F:F, B26, NhatKy_ViPham!C:C, "T33") - SUMIFS(NhatKy_ViPham!K:K, NhatKy_ViPham!E:E, "10_Tin_B", NhatKy_ViPham!F:F, B26, NhatKy_ViPham!C:C, "T33")</f>
        <v>100</v>
      </c>
      <c r="AY26" s="6">
        <f>100 + SUMIFS(NhatKy_ViPham!J:J, NhatKy_ViPham!E:E, "10_Tin_B", NhatKy_ViPham!F:F, B26, NhatKy_ViPham!C:C, "T34") - SUMIFS(NhatKy_ViPham!K:K, NhatKy_ViPham!E:E, "10_Tin_B", NhatKy_ViPham!F:F, B26, NhatKy_ViPham!C:C, "T34")</f>
        <v>100</v>
      </c>
      <c r="AZ26" s="6">
        <f>100 + SUMIFS(NhatKy_ViPham!J:J, NhatKy_ViPham!E:E, "10_Tin_B", NhatKy_ViPham!F:F, B26, NhatKy_ViPham!C:C, "T35") - SUMIFS(NhatKy_ViPham!K:K, NhatKy_ViPham!E:E, "10_Tin_B", NhatKy_ViPham!F:F, B26, NhatKy_ViPham!C:C, "T35")</f>
        <v>100</v>
      </c>
      <c r="BA26" s="12">
        <f t="shared" si="0"/>
        <v>100</v>
      </c>
      <c r="BB26" s="11" t="s">
        <v>430</v>
      </c>
      <c r="BC26" s="16" t="str">
        <f t="shared" si="1"/>
        <v>Tốt</v>
      </c>
      <c r="BD26" s="15" t="str">
        <f t="shared" si="2"/>
        <v>🟢 BÌNH THƯỜNG</v>
      </c>
    </row>
    <row r="27" spans="1:56" x14ac:dyDescent="0.25">
      <c r="A27" s="4">
        <v>19</v>
      </c>
      <c r="B27" s="10" t="s">
        <v>937</v>
      </c>
      <c r="C27" s="4" t="s">
        <v>877</v>
      </c>
      <c r="D27" s="4" t="s">
        <v>435</v>
      </c>
      <c r="E27" s="11" t="s">
        <v>430</v>
      </c>
      <c r="F27" s="7">
        <f>SUMIFS(NhatKy_ViPham!K:K, NhatKy_ViPham!E:E, "10_Tin_B", NhatKy_ViPham!F:F, B27, NhatKy_ViPham!H:H, "L01")</f>
        <v>0</v>
      </c>
      <c r="G27" s="7">
        <f>SUMIFS(NhatKy_ViPham!K:K, NhatKy_ViPham!E:E, "10_Tin_B", NhatKy_ViPham!F:F, B27, NhatKy_ViPham!H:H, "L02")</f>
        <v>0</v>
      </c>
      <c r="H27" s="7">
        <f>SUMIFS(NhatKy_ViPham!K:K, NhatKy_ViPham!E:E, "10_Tin_B", NhatKy_ViPham!F:F, B27, NhatKy_ViPham!H:H, "L03")</f>
        <v>0</v>
      </c>
      <c r="I27" s="7">
        <f>SUMIFS(NhatKy_ViPham!K:K, NhatKy_ViPham!E:E, "10_Tin_B", NhatKy_ViPham!F:F, B27, NhatKy_ViPham!H:H, "L04")</f>
        <v>0</v>
      </c>
      <c r="J27" s="7">
        <f>SUMIFS(NhatKy_ViPham!K:K, NhatKy_ViPham!E:E, "10_Tin_B", NhatKy_ViPham!F:F, B27, NhatKy_ViPham!H:H, "L05")</f>
        <v>0</v>
      </c>
      <c r="K27" s="7">
        <f>SUMIFS(NhatKy_ViPham!K:K, NhatKy_ViPham!E:E, "10_Tin_B", NhatKy_ViPham!F:F, B27, NhatKy_ViPham!H:H, "L06")</f>
        <v>0</v>
      </c>
      <c r="L27" s="7">
        <f>SUMIFS(NhatKy_ViPham!K:K, NhatKy_ViPham!E:E, "10_Tin_B", NhatKy_ViPham!F:F, B27, NhatKy_ViPham!H:H, "L07")</f>
        <v>0</v>
      </c>
      <c r="M27" s="7">
        <f>SUMIFS(NhatKy_ViPham!K:K, NhatKy_ViPham!E:E, "10_Tin_B", NhatKy_ViPham!F:F, B27, NhatKy_ViPham!H:H, "L08")</f>
        <v>0</v>
      </c>
      <c r="N27" s="7">
        <f>SUMIFS(NhatKy_ViPham!K:K, NhatKy_ViPham!E:E, "10_Tin_B", NhatKy_ViPham!F:F, B27, NhatKy_ViPham!H:H, "L09")</f>
        <v>0</v>
      </c>
      <c r="O27" s="7">
        <f>SUMIFS(NhatKy_ViPham!K:K, NhatKy_ViPham!E:E, "10_Tin_B", NhatKy_ViPham!F:F, B27, NhatKy_ViPham!H:H, "L10")</f>
        <v>0</v>
      </c>
      <c r="P27" s="12">
        <f>SUMIFS(NhatKy_ViPham!J:J, NhatKy_ViPham!E:E, "10_Tin_B", NhatKy_ViPham!F:F, B27)</f>
        <v>0</v>
      </c>
      <c r="Q27" s="13">
        <f>SUMIFS(NhatKy_ViPham!K:K, NhatKy_ViPham!E:E, "10_Tin_B", NhatKy_ViPham!F:F, B27)</f>
        <v>0</v>
      </c>
      <c r="R27" s="7">
        <f>100 + SUMIFS(NhatKy_ViPham!J:J, NhatKy_ViPham!E:E, "10_Tin_B", NhatKy_ViPham!F:F, B27, NhatKy_ViPham!C:C, "T1") - SUMIFS(NhatKy_ViPham!K:K, NhatKy_ViPham!E:E, "10_Tin_B", NhatKy_ViPham!F:F, B27, NhatKy_ViPham!C:C, "T1")</f>
        <v>100</v>
      </c>
      <c r="S27" s="7">
        <f>100 + SUMIFS(NhatKy_ViPham!J:J, NhatKy_ViPham!E:E, "10_Tin_B", NhatKy_ViPham!F:F, B27, NhatKy_ViPham!C:C, "T2") - SUMIFS(NhatKy_ViPham!K:K, NhatKy_ViPham!E:E, "10_Tin_B", NhatKy_ViPham!F:F, B27, NhatKy_ViPham!C:C, "T2")</f>
        <v>100</v>
      </c>
      <c r="T27" s="7">
        <f>100 + SUMIFS(NhatKy_ViPham!J:J, NhatKy_ViPham!E:E, "10_Tin_B", NhatKy_ViPham!F:F, B27, NhatKy_ViPham!C:C, "T3") - SUMIFS(NhatKy_ViPham!K:K, NhatKy_ViPham!E:E, "10_Tin_B", NhatKy_ViPham!F:F, B27, NhatKy_ViPham!C:C, "T3")</f>
        <v>100</v>
      </c>
      <c r="U27" s="7">
        <f>100 + SUMIFS(NhatKy_ViPham!J:J, NhatKy_ViPham!E:E, "10_Tin_B", NhatKy_ViPham!F:F, B27, NhatKy_ViPham!C:C, "T4") - SUMIFS(NhatKy_ViPham!K:K, NhatKy_ViPham!E:E, "10_Tin_B", NhatKy_ViPham!F:F, B27, NhatKy_ViPham!C:C, "T4")</f>
        <v>100</v>
      </c>
      <c r="V27" s="7">
        <f>100 + SUMIFS(NhatKy_ViPham!J:J, NhatKy_ViPham!E:E, "10_Tin_B", NhatKy_ViPham!F:F, B27, NhatKy_ViPham!C:C, "T5") - SUMIFS(NhatKy_ViPham!K:K, NhatKy_ViPham!E:E, "10_Tin_B", NhatKy_ViPham!F:F, B27, NhatKy_ViPham!C:C, "T5")</f>
        <v>100</v>
      </c>
      <c r="W27" s="7">
        <f>100 + SUMIFS(NhatKy_ViPham!J:J, NhatKy_ViPham!E:E, "10_Tin_B", NhatKy_ViPham!F:F, B27, NhatKy_ViPham!C:C, "T6") - SUMIFS(NhatKy_ViPham!K:K, NhatKy_ViPham!E:E, "10_Tin_B", NhatKy_ViPham!F:F, B27, NhatKy_ViPham!C:C, "T6")</f>
        <v>100</v>
      </c>
      <c r="X27" s="7">
        <f>100 + SUMIFS(NhatKy_ViPham!J:J, NhatKy_ViPham!E:E, "10_Tin_B", NhatKy_ViPham!F:F, B27, NhatKy_ViPham!C:C, "T7") - SUMIFS(NhatKy_ViPham!K:K, NhatKy_ViPham!E:E, "10_Tin_B", NhatKy_ViPham!F:F, B27, NhatKy_ViPham!C:C, "T7")</f>
        <v>100</v>
      </c>
      <c r="Y27" s="7">
        <f>100 + SUMIFS(NhatKy_ViPham!J:J, NhatKy_ViPham!E:E, "10_Tin_B", NhatKy_ViPham!F:F, B27, NhatKy_ViPham!C:C, "T8") - SUMIFS(NhatKy_ViPham!K:K, NhatKy_ViPham!E:E, "10_Tin_B", NhatKy_ViPham!F:F, B27, NhatKy_ViPham!C:C, "T8")</f>
        <v>100</v>
      </c>
      <c r="Z27" s="7">
        <f>100 + SUMIFS(NhatKy_ViPham!J:J, NhatKy_ViPham!E:E, "10_Tin_B", NhatKy_ViPham!F:F, B27, NhatKy_ViPham!C:C, "T9") - SUMIFS(NhatKy_ViPham!K:K, NhatKy_ViPham!E:E, "10_Tin_B", NhatKy_ViPham!F:F, B27, NhatKy_ViPham!C:C, "T9")</f>
        <v>100</v>
      </c>
      <c r="AA27" s="7">
        <f>100 + SUMIFS(NhatKy_ViPham!J:J, NhatKy_ViPham!E:E, "10_Tin_B", NhatKy_ViPham!F:F, B27, NhatKy_ViPham!C:C, "T10") - SUMIFS(NhatKy_ViPham!K:K, NhatKy_ViPham!E:E, "10_Tin_B", NhatKy_ViPham!F:F, B27, NhatKy_ViPham!C:C, "T10")</f>
        <v>100</v>
      </c>
      <c r="AB27" s="7">
        <f>100 + SUMIFS(NhatKy_ViPham!J:J, NhatKy_ViPham!E:E, "10_Tin_B", NhatKy_ViPham!F:F, B27, NhatKy_ViPham!C:C, "T11") - SUMIFS(NhatKy_ViPham!K:K, NhatKy_ViPham!E:E, "10_Tin_B", NhatKy_ViPham!F:F, B27, NhatKy_ViPham!C:C, "T11")</f>
        <v>100</v>
      </c>
      <c r="AC27" s="7">
        <f>100 + SUMIFS(NhatKy_ViPham!J:J, NhatKy_ViPham!E:E, "10_Tin_B", NhatKy_ViPham!F:F, B27, NhatKy_ViPham!C:C, "T12") - SUMIFS(NhatKy_ViPham!K:K, NhatKy_ViPham!E:E, "10_Tin_B", NhatKy_ViPham!F:F, B27, NhatKy_ViPham!C:C, "T12")</f>
        <v>100</v>
      </c>
      <c r="AD27" s="7">
        <f>100 + SUMIFS(NhatKy_ViPham!J:J, NhatKy_ViPham!E:E, "10_Tin_B", NhatKy_ViPham!F:F, B27, NhatKy_ViPham!C:C, "T13") - SUMIFS(NhatKy_ViPham!K:K, NhatKy_ViPham!E:E, "10_Tin_B", NhatKy_ViPham!F:F, B27, NhatKy_ViPham!C:C, "T13")</f>
        <v>100</v>
      </c>
      <c r="AE27" s="7">
        <f>100 + SUMIFS(NhatKy_ViPham!J:J, NhatKy_ViPham!E:E, "10_Tin_B", NhatKy_ViPham!F:F, B27, NhatKy_ViPham!C:C, "T14") - SUMIFS(NhatKy_ViPham!K:K, NhatKy_ViPham!E:E, "10_Tin_B", NhatKy_ViPham!F:F, B27, NhatKy_ViPham!C:C, "T14")</f>
        <v>100</v>
      </c>
      <c r="AF27" s="7">
        <f>100 + SUMIFS(NhatKy_ViPham!J:J, NhatKy_ViPham!E:E, "10_Tin_B", NhatKy_ViPham!F:F, B27, NhatKy_ViPham!C:C, "T15") - SUMIFS(NhatKy_ViPham!K:K, NhatKy_ViPham!E:E, "10_Tin_B", NhatKy_ViPham!F:F, B27, NhatKy_ViPham!C:C, "T15")</f>
        <v>100</v>
      </c>
      <c r="AG27" s="7">
        <f>100 + SUMIFS(NhatKy_ViPham!J:J, NhatKy_ViPham!E:E, "10_Tin_B", NhatKy_ViPham!F:F, B27, NhatKy_ViPham!C:C, "T16") - SUMIFS(NhatKy_ViPham!K:K, NhatKy_ViPham!E:E, "10_Tin_B", NhatKy_ViPham!F:F, B27, NhatKy_ViPham!C:C, "T16")</f>
        <v>100</v>
      </c>
      <c r="AH27" s="7">
        <f>100 + SUMIFS(NhatKy_ViPham!J:J, NhatKy_ViPham!E:E, "10_Tin_B", NhatKy_ViPham!F:F, B27, NhatKy_ViPham!C:C, "T17") - SUMIFS(NhatKy_ViPham!K:K, NhatKy_ViPham!E:E, "10_Tin_B", NhatKy_ViPham!F:F, B27, NhatKy_ViPham!C:C, "T17")</f>
        <v>100</v>
      </c>
      <c r="AI27" s="7">
        <f>100 + SUMIFS(NhatKy_ViPham!J:J, NhatKy_ViPham!E:E, "10_Tin_B", NhatKy_ViPham!F:F, B27, NhatKy_ViPham!C:C, "T18") - SUMIFS(NhatKy_ViPham!K:K, NhatKy_ViPham!E:E, "10_Tin_B", NhatKy_ViPham!F:F, B27, NhatKy_ViPham!C:C, "T18")</f>
        <v>100</v>
      </c>
      <c r="AJ27" s="7">
        <f>100 + SUMIFS(NhatKy_ViPham!J:J, NhatKy_ViPham!E:E, "10_Tin_B", NhatKy_ViPham!F:F, B27, NhatKy_ViPham!C:C, "T19") - SUMIFS(NhatKy_ViPham!K:K, NhatKy_ViPham!E:E, "10_Tin_B", NhatKy_ViPham!F:F, B27, NhatKy_ViPham!C:C, "T19")</f>
        <v>100</v>
      </c>
      <c r="AK27" s="7">
        <f>100 + SUMIFS(NhatKy_ViPham!J:J, NhatKy_ViPham!E:E, "10_Tin_B", NhatKy_ViPham!F:F, B27, NhatKy_ViPham!C:C, "T20") - SUMIFS(NhatKy_ViPham!K:K, NhatKy_ViPham!E:E, "10_Tin_B", NhatKy_ViPham!F:F, B27, NhatKy_ViPham!C:C, "T20")</f>
        <v>100</v>
      </c>
      <c r="AL27" s="7">
        <f>100 + SUMIFS(NhatKy_ViPham!J:J, NhatKy_ViPham!E:E, "10_Tin_B", NhatKy_ViPham!F:F, B27, NhatKy_ViPham!C:C, "T21") - SUMIFS(NhatKy_ViPham!K:K, NhatKy_ViPham!E:E, "10_Tin_B", NhatKy_ViPham!F:F, B27, NhatKy_ViPham!C:C, "T21")</f>
        <v>100</v>
      </c>
      <c r="AM27" s="7">
        <f>100 + SUMIFS(NhatKy_ViPham!J:J, NhatKy_ViPham!E:E, "10_Tin_B", NhatKy_ViPham!F:F, B27, NhatKy_ViPham!C:C, "T22") - SUMIFS(NhatKy_ViPham!K:K, NhatKy_ViPham!E:E, "10_Tin_B", NhatKy_ViPham!F:F, B27, NhatKy_ViPham!C:C, "T22")</f>
        <v>100</v>
      </c>
      <c r="AN27" s="7">
        <f>100 + SUMIFS(NhatKy_ViPham!J:J, NhatKy_ViPham!E:E, "10_Tin_B", NhatKy_ViPham!F:F, B27, NhatKy_ViPham!C:C, "T23") - SUMIFS(NhatKy_ViPham!K:K, NhatKy_ViPham!E:E, "10_Tin_B", NhatKy_ViPham!F:F, B27, NhatKy_ViPham!C:C, "T23")</f>
        <v>100</v>
      </c>
      <c r="AO27" s="7">
        <f>100 + SUMIFS(NhatKy_ViPham!J:J, NhatKy_ViPham!E:E, "10_Tin_B", NhatKy_ViPham!F:F, B27, NhatKy_ViPham!C:C, "T24") - SUMIFS(NhatKy_ViPham!K:K, NhatKy_ViPham!E:E, "10_Tin_B", NhatKy_ViPham!F:F, B27, NhatKy_ViPham!C:C, "T24")</f>
        <v>100</v>
      </c>
      <c r="AP27" s="7">
        <f>100 + SUMIFS(NhatKy_ViPham!J:J, NhatKy_ViPham!E:E, "10_Tin_B", NhatKy_ViPham!F:F, B27, NhatKy_ViPham!C:C, "T25") - SUMIFS(NhatKy_ViPham!K:K, NhatKy_ViPham!E:E, "10_Tin_B", NhatKy_ViPham!F:F, B27, NhatKy_ViPham!C:C, "T25")</f>
        <v>100</v>
      </c>
      <c r="AQ27" s="7">
        <f>100 + SUMIFS(NhatKy_ViPham!J:J, NhatKy_ViPham!E:E, "10_Tin_B", NhatKy_ViPham!F:F, B27, NhatKy_ViPham!C:C, "T26") - SUMIFS(NhatKy_ViPham!K:K, NhatKy_ViPham!E:E, "10_Tin_B", NhatKy_ViPham!F:F, B27, NhatKy_ViPham!C:C, "T26")</f>
        <v>100</v>
      </c>
      <c r="AR27" s="7">
        <f>100 + SUMIFS(NhatKy_ViPham!J:J, NhatKy_ViPham!E:E, "10_Tin_B", NhatKy_ViPham!F:F, B27, NhatKy_ViPham!C:C, "T27") - SUMIFS(NhatKy_ViPham!K:K, NhatKy_ViPham!E:E, "10_Tin_B", NhatKy_ViPham!F:F, B27, NhatKy_ViPham!C:C, "T27")</f>
        <v>100</v>
      </c>
      <c r="AS27" s="7">
        <f>100 + SUMIFS(NhatKy_ViPham!J:J, NhatKy_ViPham!E:E, "10_Tin_B", NhatKy_ViPham!F:F, B27, NhatKy_ViPham!C:C, "T28") - SUMIFS(NhatKy_ViPham!K:K, NhatKy_ViPham!E:E, "10_Tin_B", NhatKy_ViPham!F:F, B27, NhatKy_ViPham!C:C, "T28")</f>
        <v>100</v>
      </c>
      <c r="AT27" s="7">
        <f>100 + SUMIFS(NhatKy_ViPham!J:J, NhatKy_ViPham!E:E, "10_Tin_B", NhatKy_ViPham!F:F, B27, NhatKy_ViPham!C:C, "T29") - SUMIFS(NhatKy_ViPham!K:K, NhatKy_ViPham!E:E, "10_Tin_B", NhatKy_ViPham!F:F, B27, NhatKy_ViPham!C:C, "T29")</f>
        <v>100</v>
      </c>
      <c r="AU27" s="7">
        <f>100 + SUMIFS(NhatKy_ViPham!J:J, NhatKy_ViPham!E:E, "10_Tin_B", NhatKy_ViPham!F:F, B27, NhatKy_ViPham!C:C, "T30") - SUMIFS(NhatKy_ViPham!K:K, NhatKy_ViPham!E:E, "10_Tin_B", NhatKy_ViPham!F:F, B27, NhatKy_ViPham!C:C, "T30")</f>
        <v>100</v>
      </c>
      <c r="AV27" s="7">
        <f>100 + SUMIFS(NhatKy_ViPham!J:J, NhatKy_ViPham!E:E, "10_Tin_B", NhatKy_ViPham!F:F, B27, NhatKy_ViPham!C:C, "T31") - SUMIFS(NhatKy_ViPham!K:K, NhatKy_ViPham!E:E, "10_Tin_B", NhatKy_ViPham!F:F, B27, NhatKy_ViPham!C:C, "T31")</f>
        <v>100</v>
      </c>
      <c r="AW27" s="7">
        <f>100 + SUMIFS(NhatKy_ViPham!J:J, NhatKy_ViPham!E:E, "10_Tin_B", NhatKy_ViPham!F:F, B27, NhatKy_ViPham!C:C, "T32") - SUMIFS(NhatKy_ViPham!K:K, NhatKy_ViPham!E:E, "10_Tin_B", NhatKy_ViPham!F:F, B27, NhatKy_ViPham!C:C, "T32")</f>
        <v>100</v>
      </c>
      <c r="AX27" s="7">
        <f>100 + SUMIFS(NhatKy_ViPham!J:J, NhatKy_ViPham!E:E, "10_Tin_B", NhatKy_ViPham!F:F, B27, NhatKy_ViPham!C:C, "T33") - SUMIFS(NhatKy_ViPham!K:K, NhatKy_ViPham!E:E, "10_Tin_B", NhatKy_ViPham!F:F, B27, NhatKy_ViPham!C:C, "T33")</f>
        <v>100</v>
      </c>
      <c r="AY27" s="7">
        <f>100 + SUMIFS(NhatKy_ViPham!J:J, NhatKy_ViPham!E:E, "10_Tin_B", NhatKy_ViPham!F:F, B27, NhatKy_ViPham!C:C, "T34") - SUMIFS(NhatKy_ViPham!K:K, NhatKy_ViPham!E:E, "10_Tin_B", NhatKy_ViPham!F:F, B27, NhatKy_ViPham!C:C, "T34")</f>
        <v>100</v>
      </c>
      <c r="AZ27" s="7">
        <f>100 + SUMIFS(NhatKy_ViPham!J:J, NhatKy_ViPham!E:E, "10_Tin_B", NhatKy_ViPham!F:F, B27, NhatKy_ViPham!C:C, "T35") - SUMIFS(NhatKy_ViPham!K:K, NhatKy_ViPham!E:E, "10_Tin_B", NhatKy_ViPham!F:F, B27, NhatKy_ViPham!C:C, "T35")</f>
        <v>100</v>
      </c>
      <c r="BA27" s="12">
        <f t="shared" si="0"/>
        <v>100</v>
      </c>
      <c r="BB27" s="11" t="s">
        <v>430</v>
      </c>
      <c r="BC27" s="14" t="str">
        <f t="shared" si="1"/>
        <v>Tốt</v>
      </c>
      <c r="BD27" s="10" t="str">
        <f t="shared" si="2"/>
        <v>🟢 BÌNH THƯỜNG</v>
      </c>
    </row>
    <row r="28" spans="1:56" x14ac:dyDescent="0.25">
      <c r="A28" s="5">
        <v>20</v>
      </c>
      <c r="B28" s="15" t="s">
        <v>939</v>
      </c>
      <c r="C28" s="5" t="s">
        <v>940</v>
      </c>
      <c r="D28" s="5" t="s">
        <v>435</v>
      </c>
      <c r="E28" s="11" t="s">
        <v>430</v>
      </c>
      <c r="F28" s="6">
        <f>SUMIFS(NhatKy_ViPham!K:K, NhatKy_ViPham!E:E, "10_Tin_B", NhatKy_ViPham!F:F, B28, NhatKy_ViPham!H:H, "L01")</f>
        <v>0</v>
      </c>
      <c r="G28" s="6">
        <f>SUMIFS(NhatKy_ViPham!K:K, NhatKy_ViPham!E:E, "10_Tin_B", NhatKy_ViPham!F:F, B28, NhatKy_ViPham!H:H, "L02")</f>
        <v>0</v>
      </c>
      <c r="H28" s="6">
        <f>SUMIFS(NhatKy_ViPham!K:K, NhatKy_ViPham!E:E, "10_Tin_B", NhatKy_ViPham!F:F, B28, NhatKy_ViPham!H:H, "L03")</f>
        <v>0</v>
      </c>
      <c r="I28" s="6">
        <f>SUMIFS(NhatKy_ViPham!K:K, NhatKy_ViPham!E:E, "10_Tin_B", NhatKy_ViPham!F:F, B28, NhatKy_ViPham!H:H, "L04")</f>
        <v>0</v>
      </c>
      <c r="J28" s="6">
        <f>SUMIFS(NhatKy_ViPham!K:K, NhatKy_ViPham!E:E, "10_Tin_B", NhatKy_ViPham!F:F, B28, NhatKy_ViPham!H:H, "L05")</f>
        <v>0</v>
      </c>
      <c r="K28" s="6">
        <f>SUMIFS(NhatKy_ViPham!K:K, NhatKy_ViPham!E:E, "10_Tin_B", NhatKy_ViPham!F:F, B28, NhatKy_ViPham!H:H, "L06")</f>
        <v>0</v>
      </c>
      <c r="L28" s="6">
        <f>SUMIFS(NhatKy_ViPham!K:K, NhatKy_ViPham!E:E, "10_Tin_B", NhatKy_ViPham!F:F, B28, NhatKy_ViPham!H:H, "L07")</f>
        <v>0</v>
      </c>
      <c r="M28" s="6">
        <f>SUMIFS(NhatKy_ViPham!K:K, NhatKy_ViPham!E:E, "10_Tin_B", NhatKy_ViPham!F:F, B28, NhatKy_ViPham!H:H, "L08")</f>
        <v>0</v>
      </c>
      <c r="N28" s="6">
        <f>SUMIFS(NhatKy_ViPham!K:K, NhatKy_ViPham!E:E, "10_Tin_B", NhatKy_ViPham!F:F, B28, NhatKy_ViPham!H:H, "L09")</f>
        <v>0</v>
      </c>
      <c r="O28" s="6">
        <f>SUMIFS(NhatKy_ViPham!K:K, NhatKy_ViPham!E:E, "10_Tin_B", NhatKy_ViPham!F:F, B28, NhatKy_ViPham!H:H, "L10")</f>
        <v>0</v>
      </c>
      <c r="P28" s="12">
        <f>SUMIFS(NhatKy_ViPham!J:J, NhatKy_ViPham!E:E, "10_Tin_B", NhatKy_ViPham!F:F, B28)</f>
        <v>0</v>
      </c>
      <c r="Q28" s="13">
        <f>SUMIFS(NhatKy_ViPham!K:K, NhatKy_ViPham!E:E, "10_Tin_B", NhatKy_ViPham!F:F, B28)</f>
        <v>0</v>
      </c>
      <c r="R28" s="6">
        <f>100 + SUMIFS(NhatKy_ViPham!J:J, NhatKy_ViPham!E:E, "10_Tin_B", NhatKy_ViPham!F:F, B28, NhatKy_ViPham!C:C, "T1") - SUMIFS(NhatKy_ViPham!K:K, NhatKy_ViPham!E:E, "10_Tin_B", NhatKy_ViPham!F:F, B28, NhatKy_ViPham!C:C, "T1")</f>
        <v>100</v>
      </c>
      <c r="S28" s="6">
        <f>100 + SUMIFS(NhatKy_ViPham!J:J, NhatKy_ViPham!E:E, "10_Tin_B", NhatKy_ViPham!F:F, B28, NhatKy_ViPham!C:C, "T2") - SUMIFS(NhatKy_ViPham!K:K, NhatKy_ViPham!E:E, "10_Tin_B", NhatKy_ViPham!F:F, B28, NhatKy_ViPham!C:C, "T2")</f>
        <v>100</v>
      </c>
      <c r="T28" s="6">
        <f>100 + SUMIFS(NhatKy_ViPham!J:J, NhatKy_ViPham!E:E, "10_Tin_B", NhatKy_ViPham!F:F, B28, NhatKy_ViPham!C:C, "T3") - SUMIFS(NhatKy_ViPham!K:K, NhatKy_ViPham!E:E, "10_Tin_B", NhatKy_ViPham!F:F, B28, NhatKy_ViPham!C:C, "T3")</f>
        <v>100</v>
      </c>
      <c r="U28" s="6">
        <f>100 + SUMIFS(NhatKy_ViPham!J:J, NhatKy_ViPham!E:E, "10_Tin_B", NhatKy_ViPham!F:F, B28, NhatKy_ViPham!C:C, "T4") - SUMIFS(NhatKy_ViPham!K:K, NhatKy_ViPham!E:E, "10_Tin_B", NhatKy_ViPham!F:F, B28, NhatKy_ViPham!C:C, "T4")</f>
        <v>100</v>
      </c>
      <c r="V28" s="6">
        <f>100 + SUMIFS(NhatKy_ViPham!J:J, NhatKy_ViPham!E:E, "10_Tin_B", NhatKy_ViPham!F:F, B28, NhatKy_ViPham!C:C, "T5") - SUMIFS(NhatKy_ViPham!K:K, NhatKy_ViPham!E:E, "10_Tin_B", NhatKy_ViPham!F:F, B28, NhatKy_ViPham!C:C, "T5")</f>
        <v>100</v>
      </c>
      <c r="W28" s="6">
        <f>100 + SUMIFS(NhatKy_ViPham!J:J, NhatKy_ViPham!E:E, "10_Tin_B", NhatKy_ViPham!F:F, B28, NhatKy_ViPham!C:C, "T6") - SUMIFS(NhatKy_ViPham!K:K, NhatKy_ViPham!E:E, "10_Tin_B", NhatKy_ViPham!F:F, B28, NhatKy_ViPham!C:C, "T6")</f>
        <v>100</v>
      </c>
      <c r="X28" s="6">
        <f>100 + SUMIFS(NhatKy_ViPham!J:J, NhatKy_ViPham!E:E, "10_Tin_B", NhatKy_ViPham!F:F, B28, NhatKy_ViPham!C:C, "T7") - SUMIFS(NhatKy_ViPham!K:K, NhatKy_ViPham!E:E, "10_Tin_B", NhatKy_ViPham!F:F, B28, NhatKy_ViPham!C:C, "T7")</f>
        <v>100</v>
      </c>
      <c r="Y28" s="6">
        <f>100 + SUMIFS(NhatKy_ViPham!J:J, NhatKy_ViPham!E:E, "10_Tin_B", NhatKy_ViPham!F:F, B28, NhatKy_ViPham!C:C, "T8") - SUMIFS(NhatKy_ViPham!K:K, NhatKy_ViPham!E:E, "10_Tin_B", NhatKy_ViPham!F:F, B28, NhatKy_ViPham!C:C, "T8")</f>
        <v>100</v>
      </c>
      <c r="Z28" s="6">
        <f>100 + SUMIFS(NhatKy_ViPham!J:J, NhatKy_ViPham!E:E, "10_Tin_B", NhatKy_ViPham!F:F, B28, NhatKy_ViPham!C:C, "T9") - SUMIFS(NhatKy_ViPham!K:K, NhatKy_ViPham!E:E, "10_Tin_B", NhatKy_ViPham!F:F, B28, NhatKy_ViPham!C:C, "T9")</f>
        <v>100</v>
      </c>
      <c r="AA28" s="6">
        <f>100 + SUMIFS(NhatKy_ViPham!J:J, NhatKy_ViPham!E:E, "10_Tin_B", NhatKy_ViPham!F:F, B28, NhatKy_ViPham!C:C, "T10") - SUMIFS(NhatKy_ViPham!K:K, NhatKy_ViPham!E:E, "10_Tin_B", NhatKy_ViPham!F:F, B28, NhatKy_ViPham!C:C, "T10")</f>
        <v>100</v>
      </c>
      <c r="AB28" s="6">
        <f>100 + SUMIFS(NhatKy_ViPham!J:J, NhatKy_ViPham!E:E, "10_Tin_B", NhatKy_ViPham!F:F, B28, NhatKy_ViPham!C:C, "T11") - SUMIFS(NhatKy_ViPham!K:K, NhatKy_ViPham!E:E, "10_Tin_B", NhatKy_ViPham!F:F, B28, NhatKy_ViPham!C:C, "T11")</f>
        <v>100</v>
      </c>
      <c r="AC28" s="6">
        <f>100 + SUMIFS(NhatKy_ViPham!J:J, NhatKy_ViPham!E:E, "10_Tin_B", NhatKy_ViPham!F:F, B28, NhatKy_ViPham!C:C, "T12") - SUMIFS(NhatKy_ViPham!K:K, NhatKy_ViPham!E:E, "10_Tin_B", NhatKy_ViPham!F:F, B28, NhatKy_ViPham!C:C, "T12")</f>
        <v>100</v>
      </c>
      <c r="AD28" s="6">
        <f>100 + SUMIFS(NhatKy_ViPham!J:J, NhatKy_ViPham!E:E, "10_Tin_B", NhatKy_ViPham!F:F, B28, NhatKy_ViPham!C:C, "T13") - SUMIFS(NhatKy_ViPham!K:K, NhatKy_ViPham!E:E, "10_Tin_B", NhatKy_ViPham!F:F, B28, NhatKy_ViPham!C:C, "T13")</f>
        <v>100</v>
      </c>
      <c r="AE28" s="6">
        <f>100 + SUMIFS(NhatKy_ViPham!J:J, NhatKy_ViPham!E:E, "10_Tin_B", NhatKy_ViPham!F:F, B28, NhatKy_ViPham!C:C, "T14") - SUMIFS(NhatKy_ViPham!K:K, NhatKy_ViPham!E:E, "10_Tin_B", NhatKy_ViPham!F:F, B28, NhatKy_ViPham!C:C, "T14")</f>
        <v>100</v>
      </c>
      <c r="AF28" s="6">
        <f>100 + SUMIFS(NhatKy_ViPham!J:J, NhatKy_ViPham!E:E, "10_Tin_B", NhatKy_ViPham!F:F, B28, NhatKy_ViPham!C:C, "T15") - SUMIFS(NhatKy_ViPham!K:K, NhatKy_ViPham!E:E, "10_Tin_B", NhatKy_ViPham!F:F, B28, NhatKy_ViPham!C:C, "T15")</f>
        <v>100</v>
      </c>
      <c r="AG28" s="6">
        <f>100 + SUMIFS(NhatKy_ViPham!J:J, NhatKy_ViPham!E:E, "10_Tin_B", NhatKy_ViPham!F:F, B28, NhatKy_ViPham!C:C, "T16") - SUMIFS(NhatKy_ViPham!K:K, NhatKy_ViPham!E:E, "10_Tin_B", NhatKy_ViPham!F:F, B28, NhatKy_ViPham!C:C, "T16")</f>
        <v>100</v>
      </c>
      <c r="AH28" s="6">
        <f>100 + SUMIFS(NhatKy_ViPham!J:J, NhatKy_ViPham!E:E, "10_Tin_B", NhatKy_ViPham!F:F, B28, NhatKy_ViPham!C:C, "T17") - SUMIFS(NhatKy_ViPham!K:K, NhatKy_ViPham!E:E, "10_Tin_B", NhatKy_ViPham!F:F, B28, NhatKy_ViPham!C:C, "T17")</f>
        <v>100</v>
      </c>
      <c r="AI28" s="6">
        <f>100 + SUMIFS(NhatKy_ViPham!J:J, NhatKy_ViPham!E:E, "10_Tin_B", NhatKy_ViPham!F:F, B28, NhatKy_ViPham!C:C, "T18") - SUMIFS(NhatKy_ViPham!K:K, NhatKy_ViPham!E:E, "10_Tin_B", NhatKy_ViPham!F:F, B28, NhatKy_ViPham!C:C, "T18")</f>
        <v>100</v>
      </c>
      <c r="AJ28" s="6">
        <f>100 + SUMIFS(NhatKy_ViPham!J:J, NhatKy_ViPham!E:E, "10_Tin_B", NhatKy_ViPham!F:F, B28, NhatKy_ViPham!C:C, "T19") - SUMIFS(NhatKy_ViPham!K:K, NhatKy_ViPham!E:E, "10_Tin_B", NhatKy_ViPham!F:F, B28, NhatKy_ViPham!C:C, "T19")</f>
        <v>100</v>
      </c>
      <c r="AK28" s="6">
        <f>100 + SUMIFS(NhatKy_ViPham!J:J, NhatKy_ViPham!E:E, "10_Tin_B", NhatKy_ViPham!F:F, B28, NhatKy_ViPham!C:C, "T20") - SUMIFS(NhatKy_ViPham!K:K, NhatKy_ViPham!E:E, "10_Tin_B", NhatKy_ViPham!F:F, B28, NhatKy_ViPham!C:C, "T20")</f>
        <v>100</v>
      </c>
      <c r="AL28" s="6">
        <f>100 + SUMIFS(NhatKy_ViPham!J:J, NhatKy_ViPham!E:E, "10_Tin_B", NhatKy_ViPham!F:F, B28, NhatKy_ViPham!C:C, "T21") - SUMIFS(NhatKy_ViPham!K:K, NhatKy_ViPham!E:E, "10_Tin_B", NhatKy_ViPham!F:F, B28, NhatKy_ViPham!C:C, "T21")</f>
        <v>100</v>
      </c>
      <c r="AM28" s="6">
        <f>100 + SUMIFS(NhatKy_ViPham!J:J, NhatKy_ViPham!E:E, "10_Tin_B", NhatKy_ViPham!F:F, B28, NhatKy_ViPham!C:C, "T22") - SUMIFS(NhatKy_ViPham!K:K, NhatKy_ViPham!E:E, "10_Tin_B", NhatKy_ViPham!F:F, B28, NhatKy_ViPham!C:C, "T22")</f>
        <v>100</v>
      </c>
      <c r="AN28" s="6">
        <f>100 + SUMIFS(NhatKy_ViPham!J:J, NhatKy_ViPham!E:E, "10_Tin_B", NhatKy_ViPham!F:F, B28, NhatKy_ViPham!C:C, "T23") - SUMIFS(NhatKy_ViPham!K:K, NhatKy_ViPham!E:E, "10_Tin_B", NhatKy_ViPham!F:F, B28, NhatKy_ViPham!C:C, "T23")</f>
        <v>100</v>
      </c>
      <c r="AO28" s="6">
        <f>100 + SUMIFS(NhatKy_ViPham!J:J, NhatKy_ViPham!E:E, "10_Tin_B", NhatKy_ViPham!F:F, B28, NhatKy_ViPham!C:C, "T24") - SUMIFS(NhatKy_ViPham!K:K, NhatKy_ViPham!E:E, "10_Tin_B", NhatKy_ViPham!F:F, B28, NhatKy_ViPham!C:C, "T24")</f>
        <v>100</v>
      </c>
      <c r="AP28" s="6">
        <f>100 + SUMIFS(NhatKy_ViPham!J:J, NhatKy_ViPham!E:E, "10_Tin_B", NhatKy_ViPham!F:F, B28, NhatKy_ViPham!C:C, "T25") - SUMIFS(NhatKy_ViPham!K:K, NhatKy_ViPham!E:E, "10_Tin_B", NhatKy_ViPham!F:F, B28, NhatKy_ViPham!C:C, "T25")</f>
        <v>100</v>
      </c>
      <c r="AQ28" s="6">
        <f>100 + SUMIFS(NhatKy_ViPham!J:J, NhatKy_ViPham!E:E, "10_Tin_B", NhatKy_ViPham!F:F, B28, NhatKy_ViPham!C:C, "T26") - SUMIFS(NhatKy_ViPham!K:K, NhatKy_ViPham!E:E, "10_Tin_B", NhatKy_ViPham!F:F, B28, NhatKy_ViPham!C:C, "T26")</f>
        <v>100</v>
      </c>
      <c r="AR28" s="6">
        <f>100 + SUMIFS(NhatKy_ViPham!J:J, NhatKy_ViPham!E:E, "10_Tin_B", NhatKy_ViPham!F:F, B28, NhatKy_ViPham!C:C, "T27") - SUMIFS(NhatKy_ViPham!K:K, NhatKy_ViPham!E:E, "10_Tin_B", NhatKy_ViPham!F:F, B28, NhatKy_ViPham!C:C, "T27")</f>
        <v>100</v>
      </c>
      <c r="AS28" s="6">
        <f>100 + SUMIFS(NhatKy_ViPham!J:J, NhatKy_ViPham!E:E, "10_Tin_B", NhatKy_ViPham!F:F, B28, NhatKy_ViPham!C:C, "T28") - SUMIFS(NhatKy_ViPham!K:K, NhatKy_ViPham!E:E, "10_Tin_B", NhatKy_ViPham!F:F, B28, NhatKy_ViPham!C:C, "T28")</f>
        <v>100</v>
      </c>
      <c r="AT28" s="6">
        <f>100 + SUMIFS(NhatKy_ViPham!J:J, NhatKy_ViPham!E:E, "10_Tin_B", NhatKy_ViPham!F:F, B28, NhatKy_ViPham!C:C, "T29") - SUMIFS(NhatKy_ViPham!K:K, NhatKy_ViPham!E:E, "10_Tin_B", NhatKy_ViPham!F:F, B28, NhatKy_ViPham!C:C, "T29")</f>
        <v>100</v>
      </c>
      <c r="AU28" s="6">
        <f>100 + SUMIFS(NhatKy_ViPham!J:J, NhatKy_ViPham!E:E, "10_Tin_B", NhatKy_ViPham!F:F, B28, NhatKy_ViPham!C:C, "T30") - SUMIFS(NhatKy_ViPham!K:K, NhatKy_ViPham!E:E, "10_Tin_B", NhatKy_ViPham!F:F, B28, NhatKy_ViPham!C:C, "T30")</f>
        <v>100</v>
      </c>
      <c r="AV28" s="6">
        <f>100 + SUMIFS(NhatKy_ViPham!J:J, NhatKy_ViPham!E:E, "10_Tin_B", NhatKy_ViPham!F:F, B28, NhatKy_ViPham!C:C, "T31") - SUMIFS(NhatKy_ViPham!K:K, NhatKy_ViPham!E:E, "10_Tin_B", NhatKy_ViPham!F:F, B28, NhatKy_ViPham!C:C, "T31")</f>
        <v>100</v>
      </c>
      <c r="AW28" s="6">
        <f>100 + SUMIFS(NhatKy_ViPham!J:J, NhatKy_ViPham!E:E, "10_Tin_B", NhatKy_ViPham!F:F, B28, NhatKy_ViPham!C:C, "T32") - SUMIFS(NhatKy_ViPham!K:K, NhatKy_ViPham!E:E, "10_Tin_B", NhatKy_ViPham!F:F, B28, NhatKy_ViPham!C:C, "T32")</f>
        <v>100</v>
      </c>
      <c r="AX28" s="6">
        <f>100 + SUMIFS(NhatKy_ViPham!J:J, NhatKy_ViPham!E:E, "10_Tin_B", NhatKy_ViPham!F:F, B28, NhatKy_ViPham!C:C, "T33") - SUMIFS(NhatKy_ViPham!K:K, NhatKy_ViPham!E:E, "10_Tin_B", NhatKy_ViPham!F:F, B28, NhatKy_ViPham!C:C, "T33")</f>
        <v>100</v>
      </c>
      <c r="AY28" s="6">
        <f>100 + SUMIFS(NhatKy_ViPham!J:J, NhatKy_ViPham!E:E, "10_Tin_B", NhatKy_ViPham!F:F, B28, NhatKy_ViPham!C:C, "T34") - SUMIFS(NhatKy_ViPham!K:K, NhatKy_ViPham!E:E, "10_Tin_B", NhatKy_ViPham!F:F, B28, NhatKy_ViPham!C:C, "T34")</f>
        <v>100</v>
      </c>
      <c r="AZ28" s="6">
        <f>100 + SUMIFS(NhatKy_ViPham!J:J, NhatKy_ViPham!E:E, "10_Tin_B", NhatKy_ViPham!F:F, B28, NhatKy_ViPham!C:C, "T35") - SUMIFS(NhatKy_ViPham!K:K, NhatKy_ViPham!E:E, "10_Tin_B", NhatKy_ViPham!F:F, B28, NhatKy_ViPham!C:C, "T35")</f>
        <v>100</v>
      </c>
      <c r="BA28" s="12">
        <f t="shared" si="0"/>
        <v>100</v>
      </c>
      <c r="BB28" s="11" t="s">
        <v>430</v>
      </c>
      <c r="BC28" s="16" t="str">
        <f t="shared" si="1"/>
        <v>Tốt</v>
      </c>
      <c r="BD28" s="15" t="str">
        <f t="shared" si="2"/>
        <v>🟢 BÌNH THƯỜNG</v>
      </c>
    </row>
    <row r="29" spans="1:56" x14ac:dyDescent="0.25">
      <c r="A29" s="4">
        <v>21</v>
      </c>
      <c r="B29" s="10" t="s">
        <v>941</v>
      </c>
      <c r="C29" s="4" t="s">
        <v>820</v>
      </c>
      <c r="D29" s="4" t="s">
        <v>429</v>
      </c>
      <c r="E29" s="11" t="s">
        <v>430</v>
      </c>
      <c r="F29" s="7">
        <f>SUMIFS(NhatKy_ViPham!K:K, NhatKy_ViPham!E:E, "10_Tin_B", NhatKy_ViPham!F:F, B29, NhatKy_ViPham!H:H, "L01")</f>
        <v>0</v>
      </c>
      <c r="G29" s="7">
        <f>SUMIFS(NhatKy_ViPham!K:K, NhatKy_ViPham!E:E, "10_Tin_B", NhatKy_ViPham!F:F, B29, NhatKy_ViPham!H:H, "L02")</f>
        <v>0</v>
      </c>
      <c r="H29" s="7">
        <f>SUMIFS(NhatKy_ViPham!K:K, NhatKy_ViPham!E:E, "10_Tin_B", NhatKy_ViPham!F:F, B29, NhatKy_ViPham!H:H, "L03")</f>
        <v>0</v>
      </c>
      <c r="I29" s="7">
        <f>SUMIFS(NhatKy_ViPham!K:K, NhatKy_ViPham!E:E, "10_Tin_B", NhatKy_ViPham!F:F, B29, NhatKy_ViPham!H:H, "L04")</f>
        <v>0</v>
      </c>
      <c r="J29" s="7">
        <f>SUMIFS(NhatKy_ViPham!K:K, NhatKy_ViPham!E:E, "10_Tin_B", NhatKy_ViPham!F:F, B29, NhatKy_ViPham!H:H, "L05")</f>
        <v>0</v>
      </c>
      <c r="K29" s="7">
        <f>SUMIFS(NhatKy_ViPham!K:K, NhatKy_ViPham!E:E, "10_Tin_B", NhatKy_ViPham!F:F, B29, NhatKy_ViPham!H:H, "L06")</f>
        <v>0</v>
      </c>
      <c r="L29" s="7">
        <f>SUMIFS(NhatKy_ViPham!K:K, NhatKy_ViPham!E:E, "10_Tin_B", NhatKy_ViPham!F:F, B29, NhatKy_ViPham!H:H, "L07")</f>
        <v>0</v>
      </c>
      <c r="M29" s="7">
        <f>SUMIFS(NhatKy_ViPham!K:K, NhatKy_ViPham!E:E, "10_Tin_B", NhatKy_ViPham!F:F, B29, NhatKy_ViPham!H:H, "L08")</f>
        <v>0</v>
      </c>
      <c r="N29" s="7">
        <f>SUMIFS(NhatKy_ViPham!K:K, NhatKy_ViPham!E:E, "10_Tin_B", NhatKy_ViPham!F:F, B29, NhatKy_ViPham!H:H, "L09")</f>
        <v>0</v>
      </c>
      <c r="O29" s="7">
        <f>SUMIFS(NhatKy_ViPham!K:K, NhatKy_ViPham!E:E, "10_Tin_B", NhatKy_ViPham!F:F, B29, NhatKy_ViPham!H:H, "L10")</f>
        <v>0</v>
      </c>
      <c r="P29" s="12">
        <f>SUMIFS(NhatKy_ViPham!J:J, NhatKy_ViPham!E:E, "10_Tin_B", NhatKy_ViPham!F:F, B29)</f>
        <v>0</v>
      </c>
      <c r="Q29" s="13">
        <f>SUMIFS(NhatKy_ViPham!K:K, NhatKy_ViPham!E:E, "10_Tin_B", NhatKy_ViPham!F:F, B29)</f>
        <v>0</v>
      </c>
      <c r="R29" s="7">
        <f>100 + SUMIFS(NhatKy_ViPham!J:J, NhatKy_ViPham!E:E, "10_Tin_B", NhatKy_ViPham!F:F, B29, NhatKy_ViPham!C:C, "T1") - SUMIFS(NhatKy_ViPham!K:K, NhatKy_ViPham!E:E, "10_Tin_B", NhatKy_ViPham!F:F, B29, NhatKy_ViPham!C:C, "T1")</f>
        <v>100</v>
      </c>
      <c r="S29" s="7">
        <f>100 + SUMIFS(NhatKy_ViPham!J:J, NhatKy_ViPham!E:E, "10_Tin_B", NhatKy_ViPham!F:F, B29, NhatKy_ViPham!C:C, "T2") - SUMIFS(NhatKy_ViPham!K:K, NhatKy_ViPham!E:E, "10_Tin_B", NhatKy_ViPham!F:F, B29, NhatKy_ViPham!C:C, "T2")</f>
        <v>100</v>
      </c>
      <c r="T29" s="7">
        <f>100 + SUMIFS(NhatKy_ViPham!J:J, NhatKy_ViPham!E:E, "10_Tin_B", NhatKy_ViPham!F:F, B29, NhatKy_ViPham!C:C, "T3") - SUMIFS(NhatKy_ViPham!K:K, NhatKy_ViPham!E:E, "10_Tin_B", NhatKy_ViPham!F:F, B29, NhatKy_ViPham!C:C, "T3")</f>
        <v>100</v>
      </c>
      <c r="U29" s="7">
        <f>100 + SUMIFS(NhatKy_ViPham!J:J, NhatKy_ViPham!E:E, "10_Tin_B", NhatKy_ViPham!F:F, B29, NhatKy_ViPham!C:C, "T4") - SUMIFS(NhatKy_ViPham!K:K, NhatKy_ViPham!E:E, "10_Tin_B", NhatKy_ViPham!F:F, B29, NhatKy_ViPham!C:C, "T4")</f>
        <v>100</v>
      </c>
      <c r="V29" s="7">
        <f>100 + SUMIFS(NhatKy_ViPham!J:J, NhatKy_ViPham!E:E, "10_Tin_B", NhatKy_ViPham!F:F, B29, NhatKy_ViPham!C:C, "T5") - SUMIFS(NhatKy_ViPham!K:K, NhatKy_ViPham!E:E, "10_Tin_B", NhatKy_ViPham!F:F, B29, NhatKy_ViPham!C:C, "T5")</f>
        <v>100</v>
      </c>
      <c r="W29" s="7">
        <f>100 + SUMIFS(NhatKy_ViPham!J:J, NhatKy_ViPham!E:E, "10_Tin_B", NhatKy_ViPham!F:F, B29, NhatKy_ViPham!C:C, "T6") - SUMIFS(NhatKy_ViPham!K:K, NhatKy_ViPham!E:E, "10_Tin_B", NhatKy_ViPham!F:F, B29, NhatKy_ViPham!C:C, "T6")</f>
        <v>100</v>
      </c>
      <c r="X29" s="7">
        <f>100 + SUMIFS(NhatKy_ViPham!J:J, NhatKy_ViPham!E:E, "10_Tin_B", NhatKy_ViPham!F:F, B29, NhatKy_ViPham!C:C, "T7") - SUMIFS(NhatKy_ViPham!K:K, NhatKy_ViPham!E:E, "10_Tin_B", NhatKy_ViPham!F:F, B29, NhatKy_ViPham!C:C, "T7")</f>
        <v>100</v>
      </c>
      <c r="Y29" s="7">
        <f>100 + SUMIFS(NhatKy_ViPham!J:J, NhatKy_ViPham!E:E, "10_Tin_B", NhatKy_ViPham!F:F, B29, NhatKy_ViPham!C:C, "T8") - SUMIFS(NhatKy_ViPham!K:K, NhatKy_ViPham!E:E, "10_Tin_B", NhatKy_ViPham!F:F, B29, NhatKy_ViPham!C:C, "T8")</f>
        <v>100</v>
      </c>
      <c r="Z29" s="7">
        <f>100 + SUMIFS(NhatKy_ViPham!J:J, NhatKy_ViPham!E:E, "10_Tin_B", NhatKy_ViPham!F:F, B29, NhatKy_ViPham!C:C, "T9") - SUMIFS(NhatKy_ViPham!K:K, NhatKy_ViPham!E:E, "10_Tin_B", NhatKy_ViPham!F:F, B29, NhatKy_ViPham!C:C, "T9")</f>
        <v>100</v>
      </c>
      <c r="AA29" s="7">
        <f>100 + SUMIFS(NhatKy_ViPham!J:J, NhatKy_ViPham!E:E, "10_Tin_B", NhatKy_ViPham!F:F, B29, NhatKy_ViPham!C:C, "T10") - SUMIFS(NhatKy_ViPham!K:K, NhatKy_ViPham!E:E, "10_Tin_B", NhatKy_ViPham!F:F, B29, NhatKy_ViPham!C:C, "T10")</f>
        <v>100</v>
      </c>
      <c r="AB29" s="7">
        <f>100 + SUMIFS(NhatKy_ViPham!J:J, NhatKy_ViPham!E:E, "10_Tin_B", NhatKy_ViPham!F:F, B29, NhatKy_ViPham!C:C, "T11") - SUMIFS(NhatKy_ViPham!K:K, NhatKy_ViPham!E:E, "10_Tin_B", NhatKy_ViPham!F:F, B29, NhatKy_ViPham!C:C, "T11")</f>
        <v>100</v>
      </c>
      <c r="AC29" s="7">
        <f>100 + SUMIFS(NhatKy_ViPham!J:J, NhatKy_ViPham!E:E, "10_Tin_B", NhatKy_ViPham!F:F, B29, NhatKy_ViPham!C:C, "T12") - SUMIFS(NhatKy_ViPham!K:K, NhatKy_ViPham!E:E, "10_Tin_B", NhatKy_ViPham!F:F, B29, NhatKy_ViPham!C:C, "T12")</f>
        <v>100</v>
      </c>
      <c r="AD29" s="7">
        <f>100 + SUMIFS(NhatKy_ViPham!J:J, NhatKy_ViPham!E:E, "10_Tin_B", NhatKy_ViPham!F:F, B29, NhatKy_ViPham!C:C, "T13") - SUMIFS(NhatKy_ViPham!K:K, NhatKy_ViPham!E:E, "10_Tin_B", NhatKy_ViPham!F:F, B29, NhatKy_ViPham!C:C, "T13")</f>
        <v>100</v>
      </c>
      <c r="AE29" s="7">
        <f>100 + SUMIFS(NhatKy_ViPham!J:J, NhatKy_ViPham!E:E, "10_Tin_B", NhatKy_ViPham!F:F, B29, NhatKy_ViPham!C:C, "T14") - SUMIFS(NhatKy_ViPham!K:K, NhatKy_ViPham!E:E, "10_Tin_B", NhatKy_ViPham!F:F, B29, NhatKy_ViPham!C:C, "T14")</f>
        <v>100</v>
      </c>
      <c r="AF29" s="7">
        <f>100 + SUMIFS(NhatKy_ViPham!J:J, NhatKy_ViPham!E:E, "10_Tin_B", NhatKy_ViPham!F:F, B29, NhatKy_ViPham!C:C, "T15") - SUMIFS(NhatKy_ViPham!K:K, NhatKy_ViPham!E:E, "10_Tin_B", NhatKy_ViPham!F:F, B29, NhatKy_ViPham!C:C, "T15")</f>
        <v>100</v>
      </c>
      <c r="AG29" s="7">
        <f>100 + SUMIFS(NhatKy_ViPham!J:J, NhatKy_ViPham!E:E, "10_Tin_B", NhatKy_ViPham!F:F, B29, NhatKy_ViPham!C:C, "T16") - SUMIFS(NhatKy_ViPham!K:K, NhatKy_ViPham!E:E, "10_Tin_B", NhatKy_ViPham!F:F, B29, NhatKy_ViPham!C:C, "T16")</f>
        <v>100</v>
      </c>
      <c r="AH29" s="7">
        <f>100 + SUMIFS(NhatKy_ViPham!J:J, NhatKy_ViPham!E:E, "10_Tin_B", NhatKy_ViPham!F:F, B29, NhatKy_ViPham!C:C, "T17") - SUMIFS(NhatKy_ViPham!K:K, NhatKy_ViPham!E:E, "10_Tin_B", NhatKy_ViPham!F:F, B29, NhatKy_ViPham!C:C, "T17")</f>
        <v>100</v>
      </c>
      <c r="AI29" s="7">
        <f>100 + SUMIFS(NhatKy_ViPham!J:J, NhatKy_ViPham!E:E, "10_Tin_B", NhatKy_ViPham!F:F, B29, NhatKy_ViPham!C:C, "T18") - SUMIFS(NhatKy_ViPham!K:K, NhatKy_ViPham!E:E, "10_Tin_B", NhatKy_ViPham!F:F, B29, NhatKy_ViPham!C:C, "T18")</f>
        <v>100</v>
      </c>
      <c r="AJ29" s="7">
        <f>100 + SUMIFS(NhatKy_ViPham!J:J, NhatKy_ViPham!E:E, "10_Tin_B", NhatKy_ViPham!F:F, B29, NhatKy_ViPham!C:C, "T19") - SUMIFS(NhatKy_ViPham!K:K, NhatKy_ViPham!E:E, "10_Tin_B", NhatKy_ViPham!F:F, B29, NhatKy_ViPham!C:C, "T19")</f>
        <v>100</v>
      </c>
      <c r="AK29" s="7">
        <f>100 + SUMIFS(NhatKy_ViPham!J:J, NhatKy_ViPham!E:E, "10_Tin_B", NhatKy_ViPham!F:F, B29, NhatKy_ViPham!C:C, "T20") - SUMIFS(NhatKy_ViPham!K:K, NhatKy_ViPham!E:E, "10_Tin_B", NhatKy_ViPham!F:F, B29, NhatKy_ViPham!C:C, "T20")</f>
        <v>100</v>
      </c>
      <c r="AL29" s="7">
        <f>100 + SUMIFS(NhatKy_ViPham!J:J, NhatKy_ViPham!E:E, "10_Tin_B", NhatKy_ViPham!F:F, B29, NhatKy_ViPham!C:C, "T21") - SUMIFS(NhatKy_ViPham!K:K, NhatKy_ViPham!E:E, "10_Tin_B", NhatKy_ViPham!F:F, B29, NhatKy_ViPham!C:C, "T21")</f>
        <v>100</v>
      </c>
      <c r="AM29" s="7">
        <f>100 + SUMIFS(NhatKy_ViPham!J:J, NhatKy_ViPham!E:E, "10_Tin_B", NhatKy_ViPham!F:F, B29, NhatKy_ViPham!C:C, "T22") - SUMIFS(NhatKy_ViPham!K:K, NhatKy_ViPham!E:E, "10_Tin_B", NhatKy_ViPham!F:F, B29, NhatKy_ViPham!C:C, "T22")</f>
        <v>100</v>
      </c>
      <c r="AN29" s="7">
        <f>100 + SUMIFS(NhatKy_ViPham!J:J, NhatKy_ViPham!E:E, "10_Tin_B", NhatKy_ViPham!F:F, B29, NhatKy_ViPham!C:C, "T23") - SUMIFS(NhatKy_ViPham!K:K, NhatKy_ViPham!E:E, "10_Tin_B", NhatKy_ViPham!F:F, B29, NhatKy_ViPham!C:C, "T23")</f>
        <v>100</v>
      </c>
      <c r="AO29" s="7">
        <f>100 + SUMIFS(NhatKy_ViPham!J:J, NhatKy_ViPham!E:E, "10_Tin_B", NhatKy_ViPham!F:F, B29, NhatKy_ViPham!C:C, "T24") - SUMIFS(NhatKy_ViPham!K:K, NhatKy_ViPham!E:E, "10_Tin_B", NhatKy_ViPham!F:F, B29, NhatKy_ViPham!C:C, "T24")</f>
        <v>100</v>
      </c>
      <c r="AP29" s="7">
        <f>100 + SUMIFS(NhatKy_ViPham!J:J, NhatKy_ViPham!E:E, "10_Tin_B", NhatKy_ViPham!F:F, B29, NhatKy_ViPham!C:C, "T25") - SUMIFS(NhatKy_ViPham!K:K, NhatKy_ViPham!E:E, "10_Tin_B", NhatKy_ViPham!F:F, B29, NhatKy_ViPham!C:C, "T25")</f>
        <v>100</v>
      </c>
      <c r="AQ29" s="7">
        <f>100 + SUMIFS(NhatKy_ViPham!J:J, NhatKy_ViPham!E:E, "10_Tin_B", NhatKy_ViPham!F:F, B29, NhatKy_ViPham!C:C, "T26") - SUMIFS(NhatKy_ViPham!K:K, NhatKy_ViPham!E:E, "10_Tin_B", NhatKy_ViPham!F:F, B29, NhatKy_ViPham!C:C, "T26")</f>
        <v>100</v>
      </c>
      <c r="AR29" s="7">
        <f>100 + SUMIFS(NhatKy_ViPham!J:J, NhatKy_ViPham!E:E, "10_Tin_B", NhatKy_ViPham!F:F, B29, NhatKy_ViPham!C:C, "T27") - SUMIFS(NhatKy_ViPham!K:K, NhatKy_ViPham!E:E, "10_Tin_B", NhatKy_ViPham!F:F, B29, NhatKy_ViPham!C:C, "T27")</f>
        <v>100</v>
      </c>
      <c r="AS29" s="7">
        <f>100 + SUMIFS(NhatKy_ViPham!J:J, NhatKy_ViPham!E:E, "10_Tin_B", NhatKy_ViPham!F:F, B29, NhatKy_ViPham!C:C, "T28") - SUMIFS(NhatKy_ViPham!K:K, NhatKy_ViPham!E:E, "10_Tin_B", NhatKy_ViPham!F:F, B29, NhatKy_ViPham!C:C, "T28")</f>
        <v>100</v>
      </c>
      <c r="AT29" s="7">
        <f>100 + SUMIFS(NhatKy_ViPham!J:J, NhatKy_ViPham!E:E, "10_Tin_B", NhatKy_ViPham!F:F, B29, NhatKy_ViPham!C:C, "T29") - SUMIFS(NhatKy_ViPham!K:K, NhatKy_ViPham!E:E, "10_Tin_B", NhatKy_ViPham!F:F, B29, NhatKy_ViPham!C:C, "T29")</f>
        <v>100</v>
      </c>
      <c r="AU29" s="7">
        <f>100 + SUMIFS(NhatKy_ViPham!J:J, NhatKy_ViPham!E:E, "10_Tin_B", NhatKy_ViPham!F:F, B29, NhatKy_ViPham!C:C, "T30") - SUMIFS(NhatKy_ViPham!K:K, NhatKy_ViPham!E:E, "10_Tin_B", NhatKy_ViPham!F:F, B29, NhatKy_ViPham!C:C, "T30")</f>
        <v>100</v>
      </c>
      <c r="AV29" s="7">
        <f>100 + SUMIFS(NhatKy_ViPham!J:J, NhatKy_ViPham!E:E, "10_Tin_B", NhatKy_ViPham!F:F, B29, NhatKy_ViPham!C:C, "T31") - SUMIFS(NhatKy_ViPham!K:K, NhatKy_ViPham!E:E, "10_Tin_B", NhatKy_ViPham!F:F, B29, NhatKy_ViPham!C:C, "T31")</f>
        <v>100</v>
      </c>
      <c r="AW29" s="7">
        <f>100 + SUMIFS(NhatKy_ViPham!J:J, NhatKy_ViPham!E:E, "10_Tin_B", NhatKy_ViPham!F:F, B29, NhatKy_ViPham!C:C, "T32") - SUMIFS(NhatKy_ViPham!K:K, NhatKy_ViPham!E:E, "10_Tin_B", NhatKy_ViPham!F:F, B29, NhatKy_ViPham!C:C, "T32")</f>
        <v>100</v>
      </c>
      <c r="AX29" s="7">
        <f>100 + SUMIFS(NhatKy_ViPham!J:J, NhatKy_ViPham!E:E, "10_Tin_B", NhatKy_ViPham!F:F, B29, NhatKy_ViPham!C:C, "T33") - SUMIFS(NhatKy_ViPham!K:K, NhatKy_ViPham!E:E, "10_Tin_B", NhatKy_ViPham!F:F, B29, NhatKy_ViPham!C:C, "T33")</f>
        <v>100</v>
      </c>
      <c r="AY29" s="7">
        <f>100 + SUMIFS(NhatKy_ViPham!J:J, NhatKy_ViPham!E:E, "10_Tin_B", NhatKy_ViPham!F:F, B29, NhatKy_ViPham!C:C, "T34") - SUMIFS(NhatKy_ViPham!K:K, NhatKy_ViPham!E:E, "10_Tin_B", NhatKy_ViPham!F:F, B29, NhatKy_ViPham!C:C, "T34")</f>
        <v>100</v>
      </c>
      <c r="AZ29" s="7">
        <f>100 + SUMIFS(NhatKy_ViPham!J:J, NhatKy_ViPham!E:E, "10_Tin_B", NhatKy_ViPham!F:F, B29, NhatKy_ViPham!C:C, "T35") - SUMIFS(NhatKy_ViPham!K:K, NhatKy_ViPham!E:E, "10_Tin_B", NhatKy_ViPham!F:F, B29, NhatKy_ViPham!C:C, "T35")</f>
        <v>100</v>
      </c>
      <c r="BA29" s="12">
        <f t="shared" si="0"/>
        <v>100</v>
      </c>
      <c r="BB29" s="11" t="s">
        <v>430</v>
      </c>
      <c r="BC29" s="14" t="str">
        <f t="shared" si="1"/>
        <v>Tốt</v>
      </c>
      <c r="BD29" s="10" t="str">
        <f t="shared" si="2"/>
        <v>🟢 BÌNH THƯỜNG</v>
      </c>
    </row>
    <row r="30" spans="1:56" x14ac:dyDescent="0.25">
      <c r="A30" s="5">
        <v>22</v>
      </c>
      <c r="B30" s="15" t="s">
        <v>942</v>
      </c>
      <c r="C30" s="5" t="s">
        <v>943</v>
      </c>
      <c r="D30" s="5" t="s">
        <v>429</v>
      </c>
      <c r="E30" s="11" t="s">
        <v>430</v>
      </c>
      <c r="F30" s="6">
        <f>SUMIFS(NhatKy_ViPham!K:K, NhatKy_ViPham!E:E, "10_Tin_B", NhatKy_ViPham!F:F, B30, NhatKy_ViPham!H:H, "L01")</f>
        <v>0</v>
      </c>
      <c r="G30" s="6">
        <f>SUMIFS(NhatKy_ViPham!K:K, NhatKy_ViPham!E:E, "10_Tin_B", NhatKy_ViPham!F:F, B30, NhatKy_ViPham!H:H, "L02")</f>
        <v>0</v>
      </c>
      <c r="H30" s="6">
        <f>SUMIFS(NhatKy_ViPham!K:K, NhatKy_ViPham!E:E, "10_Tin_B", NhatKy_ViPham!F:F, B30, NhatKy_ViPham!H:H, "L03")</f>
        <v>0</v>
      </c>
      <c r="I30" s="6">
        <f>SUMIFS(NhatKy_ViPham!K:K, NhatKy_ViPham!E:E, "10_Tin_B", NhatKy_ViPham!F:F, B30, NhatKy_ViPham!H:H, "L04")</f>
        <v>0</v>
      </c>
      <c r="J30" s="6">
        <f>SUMIFS(NhatKy_ViPham!K:K, NhatKy_ViPham!E:E, "10_Tin_B", NhatKy_ViPham!F:F, B30, NhatKy_ViPham!H:H, "L05")</f>
        <v>0</v>
      </c>
      <c r="K30" s="6">
        <f>SUMIFS(NhatKy_ViPham!K:K, NhatKy_ViPham!E:E, "10_Tin_B", NhatKy_ViPham!F:F, B30, NhatKy_ViPham!H:H, "L06")</f>
        <v>0</v>
      </c>
      <c r="L30" s="6">
        <f>SUMIFS(NhatKy_ViPham!K:K, NhatKy_ViPham!E:E, "10_Tin_B", NhatKy_ViPham!F:F, B30, NhatKy_ViPham!H:H, "L07")</f>
        <v>0</v>
      </c>
      <c r="M30" s="6">
        <f>SUMIFS(NhatKy_ViPham!K:K, NhatKy_ViPham!E:E, "10_Tin_B", NhatKy_ViPham!F:F, B30, NhatKy_ViPham!H:H, "L08")</f>
        <v>0</v>
      </c>
      <c r="N30" s="6">
        <f>SUMIFS(NhatKy_ViPham!K:K, NhatKy_ViPham!E:E, "10_Tin_B", NhatKy_ViPham!F:F, B30, NhatKy_ViPham!H:H, "L09")</f>
        <v>0</v>
      </c>
      <c r="O30" s="6">
        <f>SUMIFS(NhatKy_ViPham!K:K, NhatKy_ViPham!E:E, "10_Tin_B", NhatKy_ViPham!F:F, B30, NhatKy_ViPham!H:H, "L10")</f>
        <v>0</v>
      </c>
      <c r="P30" s="12">
        <f>SUMIFS(NhatKy_ViPham!J:J, NhatKy_ViPham!E:E, "10_Tin_B", NhatKy_ViPham!F:F, B30)</f>
        <v>0</v>
      </c>
      <c r="Q30" s="13">
        <f>SUMIFS(NhatKy_ViPham!K:K, NhatKy_ViPham!E:E, "10_Tin_B", NhatKy_ViPham!F:F, B30)</f>
        <v>0</v>
      </c>
      <c r="R30" s="6">
        <f>100 + SUMIFS(NhatKy_ViPham!J:J, NhatKy_ViPham!E:E, "10_Tin_B", NhatKy_ViPham!F:F, B30, NhatKy_ViPham!C:C, "T1") - SUMIFS(NhatKy_ViPham!K:K, NhatKy_ViPham!E:E, "10_Tin_B", NhatKy_ViPham!F:F, B30, NhatKy_ViPham!C:C, "T1")</f>
        <v>100</v>
      </c>
      <c r="S30" s="6">
        <f>100 + SUMIFS(NhatKy_ViPham!J:J, NhatKy_ViPham!E:E, "10_Tin_B", NhatKy_ViPham!F:F, B30, NhatKy_ViPham!C:C, "T2") - SUMIFS(NhatKy_ViPham!K:K, NhatKy_ViPham!E:E, "10_Tin_B", NhatKy_ViPham!F:F, B30, NhatKy_ViPham!C:C, "T2")</f>
        <v>100</v>
      </c>
      <c r="T30" s="6">
        <f>100 + SUMIFS(NhatKy_ViPham!J:J, NhatKy_ViPham!E:E, "10_Tin_B", NhatKy_ViPham!F:F, B30, NhatKy_ViPham!C:C, "T3") - SUMIFS(NhatKy_ViPham!K:K, NhatKy_ViPham!E:E, "10_Tin_B", NhatKy_ViPham!F:F, B30, NhatKy_ViPham!C:C, "T3")</f>
        <v>100</v>
      </c>
      <c r="U30" s="6">
        <f>100 + SUMIFS(NhatKy_ViPham!J:J, NhatKy_ViPham!E:E, "10_Tin_B", NhatKy_ViPham!F:F, B30, NhatKy_ViPham!C:C, "T4") - SUMIFS(NhatKy_ViPham!K:K, NhatKy_ViPham!E:E, "10_Tin_B", NhatKy_ViPham!F:F, B30, NhatKy_ViPham!C:C, "T4")</f>
        <v>100</v>
      </c>
      <c r="V30" s="6">
        <f>100 + SUMIFS(NhatKy_ViPham!J:J, NhatKy_ViPham!E:E, "10_Tin_B", NhatKy_ViPham!F:F, B30, NhatKy_ViPham!C:C, "T5") - SUMIFS(NhatKy_ViPham!K:K, NhatKy_ViPham!E:E, "10_Tin_B", NhatKy_ViPham!F:F, B30, NhatKy_ViPham!C:C, "T5")</f>
        <v>100</v>
      </c>
      <c r="W30" s="6">
        <f>100 + SUMIFS(NhatKy_ViPham!J:J, NhatKy_ViPham!E:E, "10_Tin_B", NhatKy_ViPham!F:F, B30, NhatKy_ViPham!C:C, "T6") - SUMIFS(NhatKy_ViPham!K:K, NhatKy_ViPham!E:E, "10_Tin_B", NhatKy_ViPham!F:F, B30, NhatKy_ViPham!C:C, "T6")</f>
        <v>100</v>
      </c>
      <c r="X30" s="6">
        <f>100 + SUMIFS(NhatKy_ViPham!J:J, NhatKy_ViPham!E:E, "10_Tin_B", NhatKy_ViPham!F:F, B30, NhatKy_ViPham!C:C, "T7") - SUMIFS(NhatKy_ViPham!K:K, NhatKy_ViPham!E:E, "10_Tin_B", NhatKy_ViPham!F:F, B30, NhatKy_ViPham!C:C, "T7")</f>
        <v>100</v>
      </c>
      <c r="Y30" s="6">
        <f>100 + SUMIFS(NhatKy_ViPham!J:J, NhatKy_ViPham!E:E, "10_Tin_B", NhatKy_ViPham!F:F, B30, NhatKy_ViPham!C:C, "T8") - SUMIFS(NhatKy_ViPham!K:K, NhatKy_ViPham!E:E, "10_Tin_B", NhatKy_ViPham!F:F, B30, NhatKy_ViPham!C:C, "T8")</f>
        <v>100</v>
      </c>
      <c r="Z30" s="6">
        <f>100 + SUMIFS(NhatKy_ViPham!J:J, NhatKy_ViPham!E:E, "10_Tin_B", NhatKy_ViPham!F:F, B30, NhatKy_ViPham!C:C, "T9") - SUMIFS(NhatKy_ViPham!K:K, NhatKy_ViPham!E:E, "10_Tin_B", NhatKy_ViPham!F:F, B30, NhatKy_ViPham!C:C, "T9")</f>
        <v>100</v>
      </c>
      <c r="AA30" s="6">
        <f>100 + SUMIFS(NhatKy_ViPham!J:J, NhatKy_ViPham!E:E, "10_Tin_B", NhatKy_ViPham!F:F, B30, NhatKy_ViPham!C:C, "T10") - SUMIFS(NhatKy_ViPham!K:K, NhatKy_ViPham!E:E, "10_Tin_B", NhatKy_ViPham!F:F, B30, NhatKy_ViPham!C:C, "T10")</f>
        <v>100</v>
      </c>
      <c r="AB30" s="6">
        <f>100 + SUMIFS(NhatKy_ViPham!J:J, NhatKy_ViPham!E:E, "10_Tin_B", NhatKy_ViPham!F:F, B30, NhatKy_ViPham!C:C, "T11") - SUMIFS(NhatKy_ViPham!K:K, NhatKy_ViPham!E:E, "10_Tin_B", NhatKy_ViPham!F:F, B30, NhatKy_ViPham!C:C, "T11")</f>
        <v>100</v>
      </c>
      <c r="AC30" s="6">
        <f>100 + SUMIFS(NhatKy_ViPham!J:J, NhatKy_ViPham!E:E, "10_Tin_B", NhatKy_ViPham!F:F, B30, NhatKy_ViPham!C:C, "T12") - SUMIFS(NhatKy_ViPham!K:K, NhatKy_ViPham!E:E, "10_Tin_B", NhatKy_ViPham!F:F, B30, NhatKy_ViPham!C:C, "T12")</f>
        <v>100</v>
      </c>
      <c r="AD30" s="6">
        <f>100 + SUMIFS(NhatKy_ViPham!J:J, NhatKy_ViPham!E:E, "10_Tin_B", NhatKy_ViPham!F:F, B30, NhatKy_ViPham!C:C, "T13") - SUMIFS(NhatKy_ViPham!K:K, NhatKy_ViPham!E:E, "10_Tin_B", NhatKy_ViPham!F:F, B30, NhatKy_ViPham!C:C, "T13")</f>
        <v>100</v>
      </c>
      <c r="AE30" s="6">
        <f>100 + SUMIFS(NhatKy_ViPham!J:J, NhatKy_ViPham!E:E, "10_Tin_B", NhatKy_ViPham!F:F, B30, NhatKy_ViPham!C:C, "T14") - SUMIFS(NhatKy_ViPham!K:K, NhatKy_ViPham!E:E, "10_Tin_B", NhatKy_ViPham!F:F, B30, NhatKy_ViPham!C:C, "T14")</f>
        <v>100</v>
      </c>
      <c r="AF30" s="6">
        <f>100 + SUMIFS(NhatKy_ViPham!J:J, NhatKy_ViPham!E:E, "10_Tin_B", NhatKy_ViPham!F:F, B30, NhatKy_ViPham!C:C, "T15") - SUMIFS(NhatKy_ViPham!K:K, NhatKy_ViPham!E:E, "10_Tin_B", NhatKy_ViPham!F:F, B30, NhatKy_ViPham!C:C, "T15")</f>
        <v>100</v>
      </c>
      <c r="AG30" s="6">
        <f>100 + SUMIFS(NhatKy_ViPham!J:J, NhatKy_ViPham!E:E, "10_Tin_B", NhatKy_ViPham!F:F, B30, NhatKy_ViPham!C:C, "T16") - SUMIFS(NhatKy_ViPham!K:K, NhatKy_ViPham!E:E, "10_Tin_B", NhatKy_ViPham!F:F, B30, NhatKy_ViPham!C:C, "T16")</f>
        <v>100</v>
      </c>
      <c r="AH30" s="6">
        <f>100 + SUMIFS(NhatKy_ViPham!J:J, NhatKy_ViPham!E:E, "10_Tin_B", NhatKy_ViPham!F:F, B30, NhatKy_ViPham!C:C, "T17") - SUMIFS(NhatKy_ViPham!K:K, NhatKy_ViPham!E:E, "10_Tin_B", NhatKy_ViPham!F:F, B30, NhatKy_ViPham!C:C, "T17")</f>
        <v>100</v>
      </c>
      <c r="AI30" s="6">
        <f>100 + SUMIFS(NhatKy_ViPham!J:J, NhatKy_ViPham!E:E, "10_Tin_B", NhatKy_ViPham!F:F, B30, NhatKy_ViPham!C:C, "T18") - SUMIFS(NhatKy_ViPham!K:K, NhatKy_ViPham!E:E, "10_Tin_B", NhatKy_ViPham!F:F, B30, NhatKy_ViPham!C:C, "T18")</f>
        <v>100</v>
      </c>
      <c r="AJ30" s="6">
        <f>100 + SUMIFS(NhatKy_ViPham!J:J, NhatKy_ViPham!E:E, "10_Tin_B", NhatKy_ViPham!F:F, B30, NhatKy_ViPham!C:C, "T19") - SUMIFS(NhatKy_ViPham!K:K, NhatKy_ViPham!E:E, "10_Tin_B", NhatKy_ViPham!F:F, B30, NhatKy_ViPham!C:C, "T19")</f>
        <v>100</v>
      </c>
      <c r="AK30" s="6">
        <f>100 + SUMIFS(NhatKy_ViPham!J:J, NhatKy_ViPham!E:E, "10_Tin_B", NhatKy_ViPham!F:F, B30, NhatKy_ViPham!C:C, "T20") - SUMIFS(NhatKy_ViPham!K:K, NhatKy_ViPham!E:E, "10_Tin_B", NhatKy_ViPham!F:F, B30, NhatKy_ViPham!C:C, "T20")</f>
        <v>100</v>
      </c>
      <c r="AL30" s="6">
        <f>100 + SUMIFS(NhatKy_ViPham!J:J, NhatKy_ViPham!E:E, "10_Tin_B", NhatKy_ViPham!F:F, B30, NhatKy_ViPham!C:C, "T21") - SUMIFS(NhatKy_ViPham!K:K, NhatKy_ViPham!E:E, "10_Tin_B", NhatKy_ViPham!F:F, B30, NhatKy_ViPham!C:C, "T21")</f>
        <v>100</v>
      </c>
      <c r="AM30" s="6">
        <f>100 + SUMIFS(NhatKy_ViPham!J:J, NhatKy_ViPham!E:E, "10_Tin_B", NhatKy_ViPham!F:F, B30, NhatKy_ViPham!C:C, "T22") - SUMIFS(NhatKy_ViPham!K:K, NhatKy_ViPham!E:E, "10_Tin_B", NhatKy_ViPham!F:F, B30, NhatKy_ViPham!C:C, "T22")</f>
        <v>100</v>
      </c>
      <c r="AN30" s="6">
        <f>100 + SUMIFS(NhatKy_ViPham!J:J, NhatKy_ViPham!E:E, "10_Tin_B", NhatKy_ViPham!F:F, B30, NhatKy_ViPham!C:C, "T23") - SUMIFS(NhatKy_ViPham!K:K, NhatKy_ViPham!E:E, "10_Tin_B", NhatKy_ViPham!F:F, B30, NhatKy_ViPham!C:C, "T23")</f>
        <v>100</v>
      </c>
      <c r="AO30" s="6">
        <f>100 + SUMIFS(NhatKy_ViPham!J:J, NhatKy_ViPham!E:E, "10_Tin_B", NhatKy_ViPham!F:F, B30, NhatKy_ViPham!C:C, "T24") - SUMIFS(NhatKy_ViPham!K:K, NhatKy_ViPham!E:E, "10_Tin_B", NhatKy_ViPham!F:F, B30, NhatKy_ViPham!C:C, "T24")</f>
        <v>100</v>
      </c>
      <c r="AP30" s="6">
        <f>100 + SUMIFS(NhatKy_ViPham!J:J, NhatKy_ViPham!E:E, "10_Tin_B", NhatKy_ViPham!F:F, B30, NhatKy_ViPham!C:C, "T25") - SUMIFS(NhatKy_ViPham!K:K, NhatKy_ViPham!E:E, "10_Tin_B", NhatKy_ViPham!F:F, B30, NhatKy_ViPham!C:C, "T25")</f>
        <v>100</v>
      </c>
      <c r="AQ30" s="6">
        <f>100 + SUMIFS(NhatKy_ViPham!J:J, NhatKy_ViPham!E:E, "10_Tin_B", NhatKy_ViPham!F:F, B30, NhatKy_ViPham!C:C, "T26") - SUMIFS(NhatKy_ViPham!K:K, NhatKy_ViPham!E:E, "10_Tin_B", NhatKy_ViPham!F:F, B30, NhatKy_ViPham!C:C, "T26")</f>
        <v>100</v>
      </c>
      <c r="AR30" s="6">
        <f>100 + SUMIFS(NhatKy_ViPham!J:J, NhatKy_ViPham!E:E, "10_Tin_B", NhatKy_ViPham!F:F, B30, NhatKy_ViPham!C:C, "T27") - SUMIFS(NhatKy_ViPham!K:K, NhatKy_ViPham!E:E, "10_Tin_B", NhatKy_ViPham!F:F, B30, NhatKy_ViPham!C:C, "T27")</f>
        <v>100</v>
      </c>
      <c r="AS30" s="6">
        <f>100 + SUMIFS(NhatKy_ViPham!J:J, NhatKy_ViPham!E:E, "10_Tin_B", NhatKy_ViPham!F:F, B30, NhatKy_ViPham!C:C, "T28") - SUMIFS(NhatKy_ViPham!K:K, NhatKy_ViPham!E:E, "10_Tin_B", NhatKy_ViPham!F:F, B30, NhatKy_ViPham!C:C, "T28")</f>
        <v>100</v>
      </c>
      <c r="AT30" s="6">
        <f>100 + SUMIFS(NhatKy_ViPham!J:J, NhatKy_ViPham!E:E, "10_Tin_B", NhatKy_ViPham!F:F, B30, NhatKy_ViPham!C:C, "T29") - SUMIFS(NhatKy_ViPham!K:K, NhatKy_ViPham!E:E, "10_Tin_B", NhatKy_ViPham!F:F, B30, NhatKy_ViPham!C:C, "T29")</f>
        <v>100</v>
      </c>
      <c r="AU30" s="6">
        <f>100 + SUMIFS(NhatKy_ViPham!J:J, NhatKy_ViPham!E:E, "10_Tin_B", NhatKy_ViPham!F:F, B30, NhatKy_ViPham!C:C, "T30") - SUMIFS(NhatKy_ViPham!K:K, NhatKy_ViPham!E:E, "10_Tin_B", NhatKy_ViPham!F:F, B30, NhatKy_ViPham!C:C, "T30")</f>
        <v>100</v>
      </c>
      <c r="AV30" s="6">
        <f>100 + SUMIFS(NhatKy_ViPham!J:J, NhatKy_ViPham!E:E, "10_Tin_B", NhatKy_ViPham!F:F, B30, NhatKy_ViPham!C:C, "T31") - SUMIFS(NhatKy_ViPham!K:K, NhatKy_ViPham!E:E, "10_Tin_B", NhatKy_ViPham!F:F, B30, NhatKy_ViPham!C:C, "T31")</f>
        <v>100</v>
      </c>
      <c r="AW30" s="6">
        <f>100 + SUMIFS(NhatKy_ViPham!J:J, NhatKy_ViPham!E:E, "10_Tin_B", NhatKy_ViPham!F:F, B30, NhatKy_ViPham!C:C, "T32") - SUMIFS(NhatKy_ViPham!K:K, NhatKy_ViPham!E:E, "10_Tin_B", NhatKy_ViPham!F:F, B30, NhatKy_ViPham!C:C, "T32")</f>
        <v>100</v>
      </c>
      <c r="AX30" s="6">
        <f>100 + SUMIFS(NhatKy_ViPham!J:J, NhatKy_ViPham!E:E, "10_Tin_B", NhatKy_ViPham!F:F, B30, NhatKy_ViPham!C:C, "T33") - SUMIFS(NhatKy_ViPham!K:K, NhatKy_ViPham!E:E, "10_Tin_B", NhatKy_ViPham!F:F, B30, NhatKy_ViPham!C:C, "T33")</f>
        <v>100</v>
      </c>
      <c r="AY30" s="6">
        <f>100 + SUMIFS(NhatKy_ViPham!J:J, NhatKy_ViPham!E:E, "10_Tin_B", NhatKy_ViPham!F:F, B30, NhatKy_ViPham!C:C, "T34") - SUMIFS(NhatKy_ViPham!K:K, NhatKy_ViPham!E:E, "10_Tin_B", NhatKy_ViPham!F:F, B30, NhatKy_ViPham!C:C, "T34")</f>
        <v>100</v>
      </c>
      <c r="AZ30" s="6">
        <f>100 + SUMIFS(NhatKy_ViPham!J:J, NhatKy_ViPham!E:E, "10_Tin_B", NhatKy_ViPham!F:F, B30, NhatKy_ViPham!C:C, "T35") - SUMIFS(NhatKy_ViPham!K:K, NhatKy_ViPham!E:E, "10_Tin_B", NhatKy_ViPham!F:F, B30, NhatKy_ViPham!C:C, "T35")</f>
        <v>100</v>
      </c>
      <c r="BA30" s="12">
        <f t="shared" si="0"/>
        <v>100</v>
      </c>
      <c r="BB30" s="11" t="s">
        <v>430</v>
      </c>
      <c r="BC30" s="16" t="str">
        <f t="shared" si="1"/>
        <v>Tốt</v>
      </c>
      <c r="BD30" s="15" t="str">
        <f t="shared" si="2"/>
        <v>🟢 BÌNH THƯỜNG</v>
      </c>
    </row>
    <row r="31" spans="1:56" x14ac:dyDescent="0.25">
      <c r="A31" s="4">
        <v>23</v>
      </c>
      <c r="B31" s="10" t="s">
        <v>944</v>
      </c>
      <c r="C31" s="4" t="s">
        <v>837</v>
      </c>
      <c r="D31" s="4" t="s">
        <v>435</v>
      </c>
      <c r="E31" s="11" t="s">
        <v>430</v>
      </c>
      <c r="F31" s="7">
        <f>SUMIFS(NhatKy_ViPham!K:K, NhatKy_ViPham!E:E, "10_Tin_B", NhatKy_ViPham!F:F, B31, NhatKy_ViPham!H:H, "L01")</f>
        <v>0</v>
      </c>
      <c r="G31" s="7">
        <f>SUMIFS(NhatKy_ViPham!K:K, NhatKy_ViPham!E:E, "10_Tin_B", NhatKy_ViPham!F:F, B31, NhatKy_ViPham!H:H, "L02")</f>
        <v>0</v>
      </c>
      <c r="H31" s="7">
        <f>SUMIFS(NhatKy_ViPham!K:K, NhatKy_ViPham!E:E, "10_Tin_B", NhatKy_ViPham!F:F, B31, NhatKy_ViPham!H:H, "L03")</f>
        <v>0</v>
      </c>
      <c r="I31" s="7">
        <f>SUMIFS(NhatKy_ViPham!K:K, NhatKy_ViPham!E:E, "10_Tin_B", NhatKy_ViPham!F:F, B31, NhatKy_ViPham!H:H, "L04")</f>
        <v>0</v>
      </c>
      <c r="J31" s="7">
        <f>SUMIFS(NhatKy_ViPham!K:K, NhatKy_ViPham!E:E, "10_Tin_B", NhatKy_ViPham!F:F, B31, NhatKy_ViPham!H:H, "L05")</f>
        <v>0</v>
      </c>
      <c r="K31" s="7">
        <f>SUMIFS(NhatKy_ViPham!K:K, NhatKy_ViPham!E:E, "10_Tin_B", NhatKy_ViPham!F:F, B31, NhatKy_ViPham!H:H, "L06")</f>
        <v>0</v>
      </c>
      <c r="L31" s="7">
        <f>SUMIFS(NhatKy_ViPham!K:K, NhatKy_ViPham!E:E, "10_Tin_B", NhatKy_ViPham!F:F, B31, NhatKy_ViPham!H:H, "L07")</f>
        <v>0</v>
      </c>
      <c r="M31" s="7">
        <f>SUMIFS(NhatKy_ViPham!K:K, NhatKy_ViPham!E:E, "10_Tin_B", NhatKy_ViPham!F:F, B31, NhatKy_ViPham!H:H, "L08")</f>
        <v>0</v>
      </c>
      <c r="N31" s="7">
        <f>SUMIFS(NhatKy_ViPham!K:K, NhatKy_ViPham!E:E, "10_Tin_B", NhatKy_ViPham!F:F, B31, NhatKy_ViPham!H:H, "L09")</f>
        <v>0</v>
      </c>
      <c r="O31" s="7">
        <f>SUMIFS(NhatKy_ViPham!K:K, NhatKy_ViPham!E:E, "10_Tin_B", NhatKy_ViPham!F:F, B31, NhatKy_ViPham!H:H, "L10")</f>
        <v>0</v>
      </c>
      <c r="P31" s="12">
        <f>SUMIFS(NhatKy_ViPham!J:J, NhatKy_ViPham!E:E, "10_Tin_B", NhatKy_ViPham!F:F, B31)</f>
        <v>0</v>
      </c>
      <c r="Q31" s="13">
        <f>SUMIFS(NhatKy_ViPham!K:K, NhatKy_ViPham!E:E, "10_Tin_B", NhatKy_ViPham!F:F, B31)</f>
        <v>0</v>
      </c>
      <c r="R31" s="7">
        <f>100 + SUMIFS(NhatKy_ViPham!J:J, NhatKy_ViPham!E:E, "10_Tin_B", NhatKy_ViPham!F:F, B31, NhatKy_ViPham!C:C, "T1") - SUMIFS(NhatKy_ViPham!K:K, NhatKy_ViPham!E:E, "10_Tin_B", NhatKy_ViPham!F:F, B31, NhatKy_ViPham!C:C, "T1")</f>
        <v>100</v>
      </c>
      <c r="S31" s="7">
        <f>100 + SUMIFS(NhatKy_ViPham!J:J, NhatKy_ViPham!E:E, "10_Tin_B", NhatKy_ViPham!F:F, B31, NhatKy_ViPham!C:C, "T2") - SUMIFS(NhatKy_ViPham!K:K, NhatKy_ViPham!E:E, "10_Tin_B", NhatKy_ViPham!F:F, B31, NhatKy_ViPham!C:C, "T2")</f>
        <v>100</v>
      </c>
      <c r="T31" s="7">
        <f>100 + SUMIFS(NhatKy_ViPham!J:J, NhatKy_ViPham!E:E, "10_Tin_B", NhatKy_ViPham!F:F, B31, NhatKy_ViPham!C:C, "T3") - SUMIFS(NhatKy_ViPham!K:K, NhatKy_ViPham!E:E, "10_Tin_B", NhatKy_ViPham!F:F, B31, NhatKy_ViPham!C:C, "T3")</f>
        <v>100</v>
      </c>
      <c r="U31" s="7">
        <f>100 + SUMIFS(NhatKy_ViPham!J:J, NhatKy_ViPham!E:E, "10_Tin_B", NhatKy_ViPham!F:F, B31, NhatKy_ViPham!C:C, "T4") - SUMIFS(NhatKy_ViPham!K:K, NhatKy_ViPham!E:E, "10_Tin_B", NhatKy_ViPham!F:F, B31, NhatKy_ViPham!C:C, "T4")</f>
        <v>100</v>
      </c>
      <c r="V31" s="7">
        <f>100 + SUMIFS(NhatKy_ViPham!J:J, NhatKy_ViPham!E:E, "10_Tin_B", NhatKy_ViPham!F:F, B31, NhatKy_ViPham!C:C, "T5") - SUMIFS(NhatKy_ViPham!K:K, NhatKy_ViPham!E:E, "10_Tin_B", NhatKy_ViPham!F:F, B31, NhatKy_ViPham!C:C, "T5")</f>
        <v>100</v>
      </c>
      <c r="W31" s="7">
        <f>100 + SUMIFS(NhatKy_ViPham!J:J, NhatKy_ViPham!E:E, "10_Tin_B", NhatKy_ViPham!F:F, B31, NhatKy_ViPham!C:C, "T6") - SUMIFS(NhatKy_ViPham!K:K, NhatKy_ViPham!E:E, "10_Tin_B", NhatKy_ViPham!F:F, B31, NhatKy_ViPham!C:C, "T6")</f>
        <v>100</v>
      </c>
      <c r="X31" s="7">
        <f>100 + SUMIFS(NhatKy_ViPham!J:J, NhatKy_ViPham!E:E, "10_Tin_B", NhatKy_ViPham!F:F, B31, NhatKy_ViPham!C:C, "T7") - SUMIFS(NhatKy_ViPham!K:K, NhatKy_ViPham!E:E, "10_Tin_B", NhatKy_ViPham!F:F, B31, NhatKy_ViPham!C:C, "T7")</f>
        <v>100</v>
      </c>
      <c r="Y31" s="7">
        <f>100 + SUMIFS(NhatKy_ViPham!J:J, NhatKy_ViPham!E:E, "10_Tin_B", NhatKy_ViPham!F:F, B31, NhatKy_ViPham!C:C, "T8") - SUMIFS(NhatKy_ViPham!K:K, NhatKy_ViPham!E:E, "10_Tin_B", NhatKy_ViPham!F:F, B31, NhatKy_ViPham!C:C, "T8")</f>
        <v>100</v>
      </c>
      <c r="Z31" s="7">
        <f>100 + SUMIFS(NhatKy_ViPham!J:J, NhatKy_ViPham!E:E, "10_Tin_B", NhatKy_ViPham!F:F, B31, NhatKy_ViPham!C:C, "T9") - SUMIFS(NhatKy_ViPham!K:K, NhatKy_ViPham!E:E, "10_Tin_B", NhatKy_ViPham!F:F, B31, NhatKy_ViPham!C:C, "T9")</f>
        <v>100</v>
      </c>
      <c r="AA31" s="7">
        <f>100 + SUMIFS(NhatKy_ViPham!J:J, NhatKy_ViPham!E:E, "10_Tin_B", NhatKy_ViPham!F:F, B31, NhatKy_ViPham!C:C, "T10") - SUMIFS(NhatKy_ViPham!K:K, NhatKy_ViPham!E:E, "10_Tin_B", NhatKy_ViPham!F:F, B31, NhatKy_ViPham!C:C, "T10")</f>
        <v>100</v>
      </c>
      <c r="AB31" s="7">
        <f>100 + SUMIFS(NhatKy_ViPham!J:J, NhatKy_ViPham!E:E, "10_Tin_B", NhatKy_ViPham!F:F, B31, NhatKy_ViPham!C:C, "T11") - SUMIFS(NhatKy_ViPham!K:K, NhatKy_ViPham!E:E, "10_Tin_B", NhatKy_ViPham!F:F, B31, NhatKy_ViPham!C:C, "T11")</f>
        <v>100</v>
      </c>
      <c r="AC31" s="7">
        <f>100 + SUMIFS(NhatKy_ViPham!J:J, NhatKy_ViPham!E:E, "10_Tin_B", NhatKy_ViPham!F:F, B31, NhatKy_ViPham!C:C, "T12") - SUMIFS(NhatKy_ViPham!K:K, NhatKy_ViPham!E:E, "10_Tin_B", NhatKy_ViPham!F:F, B31, NhatKy_ViPham!C:C, "T12")</f>
        <v>100</v>
      </c>
      <c r="AD31" s="7">
        <f>100 + SUMIFS(NhatKy_ViPham!J:J, NhatKy_ViPham!E:E, "10_Tin_B", NhatKy_ViPham!F:F, B31, NhatKy_ViPham!C:C, "T13") - SUMIFS(NhatKy_ViPham!K:K, NhatKy_ViPham!E:E, "10_Tin_B", NhatKy_ViPham!F:F, B31, NhatKy_ViPham!C:C, "T13")</f>
        <v>100</v>
      </c>
      <c r="AE31" s="7">
        <f>100 + SUMIFS(NhatKy_ViPham!J:J, NhatKy_ViPham!E:E, "10_Tin_B", NhatKy_ViPham!F:F, B31, NhatKy_ViPham!C:C, "T14") - SUMIFS(NhatKy_ViPham!K:K, NhatKy_ViPham!E:E, "10_Tin_B", NhatKy_ViPham!F:F, B31, NhatKy_ViPham!C:C, "T14")</f>
        <v>100</v>
      </c>
      <c r="AF31" s="7">
        <f>100 + SUMIFS(NhatKy_ViPham!J:J, NhatKy_ViPham!E:E, "10_Tin_B", NhatKy_ViPham!F:F, B31, NhatKy_ViPham!C:C, "T15") - SUMIFS(NhatKy_ViPham!K:K, NhatKy_ViPham!E:E, "10_Tin_B", NhatKy_ViPham!F:F, B31, NhatKy_ViPham!C:C, "T15")</f>
        <v>100</v>
      </c>
      <c r="AG31" s="7">
        <f>100 + SUMIFS(NhatKy_ViPham!J:J, NhatKy_ViPham!E:E, "10_Tin_B", NhatKy_ViPham!F:F, B31, NhatKy_ViPham!C:C, "T16") - SUMIFS(NhatKy_ViPham!K:K, NhatKy_ViPham!E:E, "10_Tin_B", NhatKy_ViPham!F:F, B31, NhatKy_ViPham!C:C, "T16")</f>
        <v>100</v>
      </c>
      <c r="AH31" s="7">
        <f>100 + SUMIFS(NhatKy_ViPham!J:J, NhatKy_ViPham!E:E, "10_Tin_B", NhatKy_ViPham!F:F, B31, NhatKy_ViPham!C:C, "T17") - SUMIFS(NhatKy_ViPham!K:K, NhatKy_ViPham!E:E, "10_Tin_B", NhatKy_ViPham!F:F, B31, NhatKy_ViPham!C:C, "T17")</f>
        <v>100</v>
      </c>
      <c r="AI31" s="7">
        <f>100 + SUMIFS(NhatKy_ViPham!J:J, NhatKy_ViPham!E:E, "10_Tin_B", NhatKy_ViPham!F:F, B31, NhatKy_ViPham!C:C, "T18") - SUMIFS(NhatKy_ViPham!K:K, NhatKy_ViPham!E:E, "10_Tin_B", NhatKy_ViPham!F:F, B31, NhatKy_ViPham!C:C, "T18")</f>
        <v>100</v>
      </c>
      <c r="AJ31" s="7">
        <f>100 + SUMIFS(NhatKy_ViPham!J:J, NhatKy_ViPham!E:E, "10_Tin_B", NhatKy_ViPham!F:F, B31, NhatKy_ViPham!C:C, "T19") - SUMIFS(NhatKy_ViPham!K:K, NhatKy_ViPham!E:E, "10_Tin_B", NhatKy_ViPham!F:F, B31, NhatKy_ViPham!C:C, "T19")</f>
        <v>100</v>
      </c>
      <c r="AK31" s="7">
        <f>100 + SUMIFS(NhatKy_ViPham!J:J, NhatKy_ViPham!E:E, "10_Tin_B", NhatKy_ViPham!F:F, B31, NhatKy_ViPham!C:C, "T20") - SUMIFS(NhatKy_ViPham!K:K, NhatKy_ViPham!E:E, "10_Tin_B", NhatKy_ViPham!F:F, B31, NhatKy_ViPham!C:C, "T20")</f>
        <v>100</v>
      </c>
      <c r="AL31" s="7">
        <f>100 + SUMIFS(NhatKy_ViPham!J:J, NhatKy_ViPham!E:E, "10_Tin_B", NhatKy_ViPham!F:F, B31, NhatKy_ViPham!C:C, "T21") - SUMIFS(NhatKy_ViPham!K:K, NhatKy_ViPham!E:E, "10_Tin_B", NhatKy_ViPham!F:F, B31, NhatKy_ViPham!C:C, "T21")</f>
        <v>100</v>
      </c>
      <c r="AM31" s="7">
        <f>100 + SUMIFS(NhatKy_ViPham!J:J, NhatKy_ViPham!E:E, "10_Tin_B", NhatKy_ViPham!F:F, B31, NhatKy_ViPham!C:C, "T22") - SUMIFS(NhatKy_ViPham!K:K, NhatKy_ViPham!E:E, "10_Tin_B", NhatKy_ViPham!F:F, B31, NhatKy_ViPham!C:C, "T22")</f>
        <v>100</v>
      </c>
      <c r="AN31" s="7">
        <f>100 + SUMIFS(NhatKy_ViPham!J:J, NhatKy_ViPham!E:E, "10_Tin_B", NhatKy_ViPham!F:F, B31, NhatKy_ViPham!C:C, "T23") - SUMIFS(NhatKy_ViPham!K:K, NhatKy_ViPham!E:E, "10_Tin_B", NhatKy_ViPham!F:F, B31, NhatKy_ViPham!C:C, "T23")</f>
        <v>100</v>
      </c>
      <c r="AO31" s="7">
        <f>100 + SUMIFS(NhatKy_ViPham!J:J, NhatKy_ViPham!E:E, "10_Tin_B", NhatKy_ViPham!F:F, B31, NhatKy_ViPham!C:C, "T24") - SUMIFS(NhatKy_ViPham!K:K, NhatKy_ViPham!E:E, "10_Tin_B", NhatKy_ViPham!F:F, B31, NhatKy_ViPham!C:C, "T24")</f>
        <v>100</v>
      </c>
      <c r="AP31" s="7">
        <f>100 + SUMIFS(NhatKy_ViPham!J:J, NhatKy_ViPham!E:E, "10_Tin_B", NhatKy_ViPham!F:F, B31, NhatKy_ViPham!C:C, "T25") - SUMIFS(NhatKy_ViPham!K:K, NhatKy_ViPham!E:E, "10_Tin_B", NhatKy_ViPham!F:F, B31, NhatKy_ViPham!C:C, "T25")</f>
        <v>100</v>
      </c>
      <c r="AQ31" s="7">
        <f>100 + SUMIFS(NhatKy_ViPham!J:J, NhatKy_ViPham!E:E, "10_Tin_B", NhatKy_ViPham!F:F, B31, NhatKy_ViPham!C:C, "T26") - SUMIFS(NhatKy_ViPham!K:K, NhatKy_ViPham!E:E, "10_Tin_B", NhatKy_ViPham!F:F, B31, NhatKy_ViPham!C:C, "T26")</f>
        <v>100</v>
      </c>
      <c r="AR31" s="7">
        <f>100 + SUMIFS(NhatKy_ViPham!J:J, NhatKy_ViPham!E:E, "10_Tin_B", NhatKy_ViPham!F:F, B31, NhatKy_ViPham!C:C, "T27") - SUMIFS(NhatKy_ViPham!K:K, NhatKy_ViPham!E:E, "10_Tin_B", NhatKy_ViPham!F:F, B31, NhatKy_ViPham!C:C, "T27")</f>
        <v>100</v>
      </c>
      <c r="AS31" s="7">
        <f>100 + SUMIFS(NhatKy_ViPham!J:J, NhatKy_ViPham!E:E, "10_Tin_B", NhatKy_ViPham!F:F, B31, NhatKy_ViPham!C:C, "T28") - SUMIFS(NhatKy_ViPham!K:K, NhatKy_ViPham!E:E, "10_Tin_B", NhatKy_ViPham!F:F, B31, NhatKy_ViPham!C:C, "T28")</f>
        <v>100</v>
      </c>
      <c r="AT31" s="7">
        <f>100 + SUMIFS(NhatKy_ViPham!J:J, NhatKy_ViPham!E:E, "10_Tin_B", NhatKy_ViPham!F:F, B31, NhatKy_ViPham!C:C, "T29") - SUMIFS(NhatKy_ViPham!K:K, NhatKy_ViPham!E:E, "10_Tin_B", NhatKy_ViPham!F:F, B31, NhatKy_ViPham!C:C, "T29")</f>
        <v>100</v>
      </c>
      <c r="AU31" s="7">
        <f>100 + SUMIFS(NhatKy_ViPham!J:J, NhatKy_ViPham!E:E, "10_Tin_B", NhatKy_ViPham!F:F, B31, NhatKy_ViPham!C:C, "T30") - SUMIFS(NhatKy_ViPham!K:K, NhatKy_ViPham!E:E, "10_Tin_B", NhatKy_ViPham!F:F, B31, NhatKy_ViPham!C:C, "T30")</f>
        <v>100</v>
      </c>
      <c r="AV31" s="7">
        <f>100 + SUMIFS(NhatKy_ViPham!J:J, NhatKy_ViPham!E:E, "10_Tin_B", NhatKy_ViPham!F:F, B31, NhatKy_ViPham!C:C, "T31") - SUMIFS(NhatKy_ViPham!K:K, NhatKy_ViPham!E:E, "10_Tin_B", NhatKy_ViPham!F:F, B31, NhatKy_ViPham!C:C, "T31")</f>
        <v>100</v>
      </c>
      <c r="AW31" s="7">
        <f>100 + SUMIFS(NhatKy_ViPham!J:J, NhatKy_ViPham!E:E, "10_Tin_B", NhatKy_ViPham!F:F, B31, NhatKy_ViPham!C:C, "T32") - SUMIFS(NhatKy_ViPham!K:K, NhatKy_ViPham!E:E, "10_Tin_B", NhatKy_ViPham!F:F, B31, NhatKy_ViPham!C:C, "T32")</f>
        <v>100</v>
      </c>
      <c r="AX31" s="7">
        <f>100 + SUMIFS(NhatKy_ViPham!J:J, NhatKy_ViPham!E:E, "10_Tin_B", NhatKy_ViPham!F:F, B31, NhatKy_ViPham!C:C, "T33") - SUMIFS(NhatKy_ViPham!K:K, NhatKy_ViPham!E:E, "10_Tin_B", NhatKy_ViPham!F:F, B31, NhatKy_ViPham!C:C, "T33")</f>
        <v>100</v>
      </c>
      <c r="AY31" s="7">
        <f>100 + SUMIFS(NhatKy_ViPham!J:J, NhatKy_ViPham!E:E, "10_Tin_B", NhatKy_ViPham!F:F, B31, NhatKy_ViPham!C:C, "T34") - SUMIFS(NhatKy_ViPham!K:K, NhatKy_ViPham!E:E, "10_Tin_B", NhatKy_ViPham!F:F, B31, NhatKy_ViPham!C:C, "T34")</f>
        <v>100</v>
      </c>
      <c r="AZ31" s="7">
        <f>100 + SUMIFS(NhatKy_ViPham!J:J, NhatKy_ViPham!E:E, "10_Tin_B", NhatKy_ViPham!F:F, B31, NhatKy_ViPham!C:C, "T35") - SUMIFS(NhatKy_ViPham!K:K, NhatKy_ViPham!E:E, "10_Tin_B", NhatKy_ViPham!F:F, B31, NhatKy_ViPham!C:C, "T35")</f>
        <v>100</v>
      </c>
      <c r="BA31" s="12">
        <f t="shared" si="0"/>
        <v>100</v>
      </c>
      <c r="BB31" s="11" t="s">
        <v>430</v>
      </c>
      <c r="BC31" s="14" t="str">
        <f t="shared" si="1"/>
        <v>Tốt</v>
      </c>
      <c r="BD31" s="10" t="str">
        <f t="shared" si="2"/>
        <v>🟢 BÌNH THƯỜNG</v>
      </c>
    </row>
    <row r="32" spans="1:56" x14ac:dyDescent="0.25">
      <c r="A32" s="5">
        <v>24</v>
      </c>
      <c r="B32" s="15" t="s">
        <v>945</v>
      </c>
      <c r="C32" s="5" t="s">
        <v>771</v>
      </c>
      <c r="D32" s="5" t="s">
        <v>435</v>
      </c>
      <c r="E32" s="11" t="s">
        <v>430</v>
      </c>
      <c r="F32" s="6">
        <f>SUMIFS(NhatKy_ViPham!K:K, NhatKy_ViPham!E:E, "10_Tin_B", NhatKy_ViPham!F:F, B32, NhatKy_ViPham!H:H, "L01")</f>
        <v>0</v>
      </c>
      <c r="G32" s="6">
        <f>SUMIFS(NhatKy_ViPham!K:K, NhatKy_ViPham!E:E, "10_Tin_B", NhatKy_ViPham!F:F, B32, NhatKy_ViPham!H:H, "L02")</f>
        <v>0</v>
      </c>
      <c r="H32" s="6">
        <f>SUMIFS(NhatKy_ViPham!K:K, NhatKy_ViPham!E:E, "10_Tin_B", NhatKy_ViPham!F:F, B32, NhatKy_ViPham!H:H, "L03")</f>
        <v>0</v>
      </c>
      <c r="I32" s="6">
        <f>SUMIFS(NhatKy_ViPham!K:K, NhatKy_ViPham!E:E, "10_Tin_B", NhatKy_ViPham!F:F, B32, NhatKy_ViPham!H:H, "L04")</f>
        <v>0</v>
      </c>
      <c r="J32" s="6">
        <f>SUMIFS(NhatKy_ViPham!K:K, NhatKy_ViPham!E:E, "10_Tin_B", NhatKy_ViPham!F:F, B32, NhatKy_ViPham!H:H, "L05")</f>
        <v>0</v>
      </c>
      <c r="K32" s="6">
        <f>SUMIFS(NhatKy_ViPham!K:K, NhatKy_ViPham!E:E, "10_Tin_B", NhatKy_ViPham!F:F, B32, NhatKy_ViPham!H:H, "L06")</f>
        <v>0</v>
      </c>
      <c r="L32" s="6">
        <f>SUMIFS(NhatKy_ViPham!K:K, NhatKy_ViPham!E:E, "10_Tin_B", NhatKy_ViPham!F:F, B32, NhatKy_ViPham!H:H, "L07")</f>
        <v>0</v>
      </c>
      <c r="M32" s="6">
        <f>SUMIFS(NhatKy_ViPham!K:K, NhatKy_ViPham!E:E, "10_Tin_B", NhatKy_ViPham!F:F, B32, NhatKy_ViPham!H:H, "L08")</f>
        <v>0</v>
      </c>
      <c r="N32" s="6">
        <f>SUMIFS(NhatKy_ViPham!K:K, NhatKy_ViPham!E:E, "10_Tin_B", NhatKy_ViPham!F:F, B32, NhatKy_ViPham!H:H, "L09")</f>
        <v>0</v>
      </c>
      <c r="O32" s="6">
        <f>SUMIFS(NhatKy_ViPham!K:K, NhatKy_ViPham!E:E, "10_Tin_B", NhatKy_ViPham!F:F, B32, NhatKy_ViPham!H:H, "L10")</f>
        <v>0</v>
      </c>
      <c r="P32" s="12">
        <f>SUMIFS(NhatKy_ViPham!J:J, NhatKy_ViPham!E:E, "10_Tin_B", NhatKy_ViPham!F:F, B32)</f>
        <v>0</v>
      </c>
      <c r="Q32" s="13">
        <f>SUMIFS(NhatKy_ViPham!K:K, NhatKy_ViPham!E:E, "10_Tin_B", NhatKy_ViPham!F:F, B32)</f>
        <v>0</v>
      </c>
      <c r="R32" s="6">
        <f>100 + SUMIFS(NhatKy_ViPham!J:J, NhatKy_ViPham!E:E, "10_Tin_B", NhatKy_ViPham!F:F, B32, NhatKy_ViPham!C:C, "T1") - SUMIFS(NhatKy_ViPham!K:K, NhatKy_ViPham!E:E, "10_Tin_B", NhatKy_ViPham!F:F, B32, NhatKy_ViPham!C:C, "T1")</f>
        <v>100</v>
      </c>
      <c r="S32" s="6">
        <f>100 + SUMIFS(NhatKy_ViPham!J:J, NhatKy_ViPham!E:E, "10_Tin_B", NhatKy_ViPham!F:F, B32, NhatKy_ViPham!C:C, "T2") - SUMIFS(NhatKy_ViPham!K:K, NhatKy_ViPham!E:E, "10_Tin_B", NhatKy_ViPham!F:F, B32, NhatKy_ViPham!C:C, "T2")</f>
        <v>100</v>
      </c>
      <c r="T32" s="6">
        <f>100 + SUMIFS(NhatKy_ViPham!J:J, NhatKy_ViPham!E:E, "10_Tin_B", NhatKy_ViPham!F:F, B32, NhatKy_ViPham!C:C, "T3") - SUMIFS(NhatKy_ViPham!K:K, NhatKy_ViPham!E:E, "10_Tin_B", NhatKy_ViPham!F:F, B32, NhatKy_ViPham!C:C, "T3")</f>
        <v>100</v>
      </c>
      <c r="U32" s="6">
        <f>100 + SUMIFS(NhatKy_ViPham!J:J, NhatKy_ViPham!E:E, "10_Tin_B", NhatKy_ViPham!F:F, B32, NhatKy_ViPham!C:C, "T4") - SUMIFS(NhatKy_ViPham!K:K, NhatKy_ViPham!E:E, "10_Tin_B", NhatKy_ViPham!F:F, B32, NhatKy_ViPham!C:C, "T4")</f>
        <v>100</v>
      </c>
      <c r="V32" s="6">
        <f>100 + SUMIFS(NhatKy_ViPham!J:J, NhatKy_ViPham!E:E, "10_Tin_B", NhatKy_ViPham!F:F, B32, NhatKy_ViPham!C:C, "T5") - SUMIFS(NhatKy_ViPham!K:K, NhatKy_ViPham!E:E, "10_Tin_B", NhatKy_ViPham!F:F, B32, NhatKy_ViPham!C:C, "T5")</f>
        <v>100</v>
      </c>
      <c r="W32" s="6">
        <f>100 + SUMIFS(NhatKy_ViPham!J:J, NhatKy_ViPham!E:E, "10_Tin_B", NhatKy_ViPham!F:F, B32, NhatKy_ViPham!C:C, "T6") - SUMIFS(NhatKy_ViPham!K:K, NhatKy_ViPham!E:E, "10_Tin_B", NhatKy_ViPham!F:F, B32, NhatKy_ViPham!C:C, "T6")</f>
        <v>100</v>
      </c>
      <c r="X32" s="6">
        <f>100 + SUMIFS(NhatKy_ViPham!J:J, NhatKy_ViPham!E:E, "10_Tin_B", NhatKy_ViPham!F:F, B32, NhatKy_ViPham!C:C, "T7") - SUMIFS(NhatKy_ViPham!K:K, NhatKy_ViPham!E:E, "10_Tin_B", NhatKy_ViPham!F:F, B32, NhatKy_ViPham!C:C, "T7")</f>
        <v>100</v>
      </c>
      <c r="Y32" s="6">
        <f>100 + SUMIFS(NhatKy_ViPham!J:J, NhatKy_ViPham!E:E, "10_Tin_B", NhatKy_ViPham!F:F, B32, NhatKy_ViPham!C:C, "T8") - SUMIFS(NhatKy_ViPham!K:K, NhatKy_ViPham!E:E, "10_Tin_B", NhatKy_ViPham!F:F, B32, NhatKy_ViPham!C:C, "T8")</f>
        <v>100</v>
      </c>
      <c r="Z32" s="6">
        <f>100 + SUMIFS(NhatKy_ViPham!J:J, NhatKy_ViPham!E:E, "10_Tin_B", NhatKy_ViPham!F:F, B32, NhatKy_ViPham!C:C, "T9") - SUMIFS(NhatKy_ViPham!K:K, NhatKy_ViPham!E:E, "10_Tin_B", NhatKy_ViPham!F:F, B32, NhatKy_ViPham!C:C, "T9")</f>
        <v>100</v>
      </c>
      <c r="AA32" s="6">
        <f>100 + SUMIFS(NhatKy_ViPham!J:J, NhatKy_ViPham!E:E, "10_Tin_B", NhatKy_ViPham!F:F, B32, NhatKy_ViPham!C:C, "T10") - SUMIFS(NhatKy_ViPham!K:K, NhatKy_ViPham!E:E, "10_Tin_B", NhatKy_ViPham!F:F, B32, NhatKy_ViPham!C:C, "T10")</f>
        <v>100</v>
      </c>
      <c r="AB32" s="6">
        <f>100 + SUMIFS(NhatKy_ViPham!J:J, NhatKy_ViPham!E:E, "10_Tin_B", NhatKy_ViPham!F:F, B32, NhatKy_ViPham!C:C, "T11") - SUMIFS(NhatKy_ViPham!K:K, NhatKy_ViPham!E:E, "10_Tin_B", NhatKy_ViPham!F:F, B32, NhatKy_ViPham!C:C, "T11")</f>
        <v>100</v>
      </c>
      <c r="AC32" s="6">
        <f>100 + SUMIFS(NhatKy_ViPham!J:J, NhatKy_ViPham!E:E, "10_Tin_B", NhatKy_ViPham!F:F, B32, NhatKy_ViPham!C:C, "T12") - SUMIFS(NhatKy_ViPham!K:K, NhatKy_ViPham!E:E, "10_Tin_B", NhatKy_ViPham!F:F, B32, NhatKy_ViPham!C:C, "T12")</f>
        <v>100</v>
      </c>
      <c r="AD32" s="6">
        <f>100 + SUMIFS(NhatKy_ViPham!J:J, NhatKy_ViPham!E:E, "10_Tin_B", NhatKy_ViPham!F:F, B32, NhatKy_ViPham!C:C, "T13") - SUMIFS(NhatKy_ViPham!K:K, NhatKy_ViPham!E:E, "10_Tin_B", NhatKy_ViPham!F:F, B32, NhatKy_ViPham!C:C, "T13")</f>
        <v>100</v>
      </c>
      <c r="AE32" s="6">
        <f>100 + SUMIFS(NhatKy_ViPham!J:J, NhatKy_ViPham!E:E, "10_Tin_B", NhatKy_ViPham!F:F, B32, NhatKy_ViPham!C:C, "T14") - SUMIFS(NhatKy_ViPham!K:K, NhatKy_ViPham!E:E, "10_Tin_B", NhatKy_ViPham!F:F, B32, NhatKy_ViPham!C:C, "T14")</f>
        <v>100</v>
      </c>
      <c r="AF32" s="6">
        <f>100 + SUMIFS(NhatKy_ViPham!J:J, NhatKy_ViPham!E:E, "10_Tin_B", NhatKy_ViPham!F:F, B32, NhatKy_ViPham!C:C, "T15") - SUMIFS(NhatKy_ViPham!K:K, NhatKy_ViPham!E:E, "10_Tin_B", NhatKy_ViPham!F:F, B32, NhatKy_ViPham!C:C, "T15")</f>
        <v>100</v>
      </c>
      <c r="AG32" s="6">
        <f>100 + SUMIFS(NhatKy_ViPham!J:J, NhatKy_ViPham!E:E, "10_Tin_B", NhatKy_ViPham!F:F, B32, NhatKy_ViPham!C:C, "T16") - SUMIFS(NhatKy_ViPham!K:K, NhatKy_ViPham!E:E, "10_Tin_B", NhatKy_ViPham!F:F, B32, NhatKy_ViPham!C:C, "T16")</f>
        <v>100</v>
      </c>
      <c r="AH32" s="6">
        <f>100 + SUMIFS(NhatKy_ViPham!J:J, NhatKy_ViPham!E:E, "10_Tin_B", NhatKy_ViPham!F:F, B32, NhatKy_ViPham!C:C, "T17") - SUMIFS(NhatKy_ViPham!K:K, NhatKy_ViPham!E:E, "10_Tin_B", NhatKy_ViPham!F:F, B32, NhatKy_ViPham!C:C, "T17")</f>
        <v>100</v>
      </c>
      <c r="AI32" s="6">
        <f>100 + SUMIFS(NhatKy_ViPham!J:J, NhatKy_ViPham!E:E, "10_Tin_B", NhatKy_ViPham!F:F, B32, NhatKy_ViPham!C:C, "T18") - SUMIFS(NhatKy_ViPham!K:K, NhatKy_ViPham!E:E, "10_Tin_B", NhatKy_ViPham!F:F, B32, NhatKy_ViPham!C:C, "T18")</f>
        <v>100</v>
      </c>
      <c r="AJ32" s="6">
        <f>100 + SUMIFS(NhatKy_ViPham!J:J, NhatKy_ViPham!E:E, "10_Tin_B", NhatKy_ViPham!F:F, B32, NhatKy_ViPham!C:C, "T19") - SUMIFS(NhatKy_ViPham!K:K, NhatKy_ViPham!E:E, "10_Tin_B", NhatKy_ViPham!F:F, B32, NhatKy_ViPham!C:C, "T19")</f>
        <v>100</v>
      </c>
      <c r="AK32" s="6">
        <f>100 + SUMIFS(NhatKy_ViPham!J:J, NhatKy_ViPham!E:E, "10_Tin_B", NhatKy_ViPham!F:F, B32, NhatKy_ViPham!C:C, "T20") - SUMIFS(NhatKy_ViPham!K:K, NhatKy_ViPham!E:E, "10_Tin_B", NhatKy_ViPham!F:F, B32, NhatKy_ViPham!C:C, "T20")</f>
        <v>100</v>
      </c>
      <c r="AL32" s="6">
        <f>100 + SUMIFS(NhatKy_ViPham!J:J, NhatKy_ViPham!E:E, "10_Tin_B", NhatKy_ViPham!F:F, B32, NhatKy_ViPham!C:C, "T21") - SUMIFS(NhatKy_ViPham!K:K, NhatKy_ViPham!E:E, "10_Tin_B", NhatKy_ViPham!F:F, B32, NhatKy_ViPham!C:C, "T21")</f>
        <v>100</v>
      </c>
      <c r="AM32" s="6">
        <f>100 + SUMIFS(NhatKy_ViPham!J:J, NhatKy_ViPham!E:E, "10_Tin_B", NhatKy_ViPham!F:F, B32, NhatKy_ViPham!C:C, "T22") - SUMIFS(NhatKy_ViPham!K:K, NhatKy_ViPham!E:E, "10_Tin_B", NhatKy_ViPham!F:F, B32, NhatKy_ViPham!C:C, "T22")</f>
        <v>100</v>
      </c>
      <c r="AN32" s="6">
        <f>100 + SUMIFS(NhatKy_ViPham!J:J, NhatKy_ViPham!E:E, "10_Tin_B", NhatKy_ViPham!F:F, B32, NhatKy_ViPham!C:C, "T23") - SUMIFS(NhatKy_ViPham!K:K, NhatKy_ViPham!E:E, "10_Tin_B", NhatKy_ViPham!F:F, B32, NhatKy_ViPham!C:C, "T23")</f>
        <v>100</v>
      </c>
      <c r="AO32" s="6">
        <f>100 + SUMIFS(NhatKy_ViPham!J:J, NhatKy_ViPham!E:E, "10_Tin_B", NhatKy_ViPham!F:F, B32, NhatKy_ViPham!C:C, "T24") - SUMIFS(NhatKy_ViPham!K:K, NhatKy_ViPham!E:E, "10_Tin_B", NhatKy_ViPham!F:F, B32, NhatKy_ViPham!C:C, "T24")</f>
        <v>100</v>
      </c>
      <c r="AP32" s="6">
        <f>100 + SUMIFS(NhatKy_ViPham!J:J, NhatKy_ViPham!E:E, "10_Tin_B", NhatKy_ViPham!F:F, B32, NhatKy_ViPham!C:C, "T25") - SUMIFS(NhatKy_ViPham!K:K, NhatKy_ViPham!E:E, "10_Tin_B", NhatKy_ViPham!F:F, B32, NhatKy_ViPham!C:C, "T25")</f>
        <v>100</v>
      </c>
      <c r="AQ32" s="6">
        <f>100 + SUMIFS(NhatKy_ViPham!J:J, NhatKy_ViPham!E:E, "10_Tin_B", NhatKy_ViPham!F:F, B32, NhatKy_ViPham!C:C, "T26") - SUMIFS(NhatKy_ViPham!K:K, NhatKy_ViPham!E:E, "10_Tin_B", NhatKy_ViPham!F:F, B32, NhatKy_ViPham!C:C, "T26")</f>
        <v>100</v>
      </c>
      <c r="AR32" s="6">
        <f>100 + SUMIFS(NhatKy_ViPham!J:J, NhatKy_ViPham!E:E, "10_Tin_B", NhatKy_ViPham!F:F, B32, NhatKy_ViPham!C:C, "T27") - SUMIFS(NhatKy_ViPham!K:K, NhatKy_ViPham!E:E, "10_Tin_B", NhatKy_ViPham!F:F, B32, NhatKy_ViPham!C:C, "T27")</f>
        <v>100</v>
      </c>
      <c r="AS32" s="6">
        <f>100 + SUMIFS(NhatKy_ViPham!J:J, NhatKy_ViPham!E:E, "10_Tin_B", NhatKy_ViPham!F:F, B32, NhatKy_ViPham!C:C, "T28") - SUMIFS(NhatKy_ViPham!K:K, NhatKy_ViPham!E:E, "10_Tin_B", NhatKy_ViPham!F:F, B32, NhatKy_ViPham!C:C, "T28")</f>
        <v>100</v>
      </c>
      <c r="AT32" s="6">
        <f>100 + SUMIFS(NhatKy_ViPham!J:J, NhatKy_ViPham!E:E, "10_Tin_B", NhatKy_ViPham!F:F, B32, NhatKy_ViPham!C:C, "T29") - SUMIFS(NhatKy_ViPham!K:K, NhatKy_ViPham!E:E, "10_Tin_B", NhatKy_ViPham!F:F, B32, NhatKy_ViPham!C:C, "T29")</f>
        <v>100</v>
      </c>
      <c r="AU32" s="6">
        <f>100 + SUMIFS(NhatKy_ViPham!J:J, NhatKy_ViPham!E:E, "10_Tin_B", NhatKy_ViPham!F:F, B32, NhatKy_ViPham!C:C, "T30") - SUMIFS(NhatKy_ViPham!K:K, NhatKy_ViPham!E:E, "10_Tin_B", NhatKy_ViPham!F:F, B32, NhatKy_ViPham!C:C, "T30")</f>
        <v>100</v>
      </c>
      <c r="AV32" s="6">
        <f>100 + SUMIFS(NhatKy_ViPham!J:J, NhatKy_ViPham!E:E, "10_Tin_B", NhatKy_ViPham!F:F, B32, NhatKy_ViPham!C:C, "T31") - SUMIFS(NhatKy_ViPham!K:K, NhatKy_ViPham!E:E, "10_Tin_B", NhatKy_ViPham!F:F, B32, NhatKy_ViPham!C:C, "T31")</f>
        <v>100</v>
      </c>
      <c r="AW32" s="6">
        <f>100 + SUMIFS(NhatKy_ViPham!J:J, NhatKy_ViPham!E:E, "10_Tin_B", NhatKy_ViPham!F:F, B32, NhatKy_ViPham!C:C, "T32") - SUMIFS(NhatKy_ViPham!K:K, NhatKy_ViPham!E:E, "10_Tin_B", NhatKy_ViPham!F:F, B32, NhatKy_ViPham!C:C, "T32")</f>
        <v>100</v>
      </c>
      <c r="AX32" s="6">
        <f>100 + SUMIFS(NhatKy_ViPham!J:J, NhatKy_ViPham!E:E, "10_Tin_B", NhatKy_ViPham!F:F, B32, NhatKy_ViPham!C:C, "T33") - SUMIFS(NhatKy_ViPham!K:K, NhatKy_ViPham!E:E, "10_Tin_B", NhatKy_ViPham!F:F, B32, NhatKy_ViPham!C:C, "T33")</f>
        <v>100</v>
      </c>
      <c r="AY32" s="6">
        <f>100 + SUMIFS(NhatKy_ViPham!J:J, NhatKy_ViPham!E:E, "10_Tin_B", NhatKy_ViPham!F:F, B32, NhatKy_ViPham!C:C, "T34") - SUMIFS(NhatKy_ViPham!K:K, NhatKy_ViPham!E:E, "10_Tin_B", NhatKy_ViPham!F:F, B32, NhatKy_ViPham!C:C, "T34")</f>
        <v>100</v>
      </c>
      <c r="AZ32" s="6">
        <f>100 + SUMIFS(NhatKy_ViPham!J:J, NhatKy_ViPham!E:E, "10_Tin_B", NhatKy_ViPham!F:F, B32, NhatKy_ViPham!C:C, "T35") - SUMIFS(NhatKy_ViPham!K:K, NhatKy_ViPham!E:E, "10_Tin_B", NhatKy_ViPham!F:F, B32, NhatKy_ViPham!C:C, "T35")</f>
        <v>100</v>
      </c>
      <c r="BA32" s="12">
        <f t="shared" si="0"/>
        <v>100</v>
      </c>
      <c r="BB32" s="11" t="s">
        <v>430</v>
      </c>
      <c r="BC32" s="16" t="str">
        <f t="shared" si="1"/>
        <v>Tốt</v>
      </c>
      <c r="BD32" s="15" t="str">
        <f t="shared" si="2"/>
        <v>🟢 BÌNH THƯỜNG</v>
      </c>
    </row>
    <row r="33" spans="1:56" x14ac:dyDescent="0.25">
      <c r="A33" s="4">
        <v>25</v>
      </c>
      <c r="B33" s="10" t="s">
        <v>946</v>
      </c>
      <c r="C33" s="4" t="s">
        <v>947</v>
      </c>
      <c r="D33" s="4" t="s">
        <v>435</v>
      </c>
      <c r="E33" s="11" t="s">
        <v>430</v>
      </c>
      <c r="F33" s="7">
        <f>SUMIFS(NhatKy_ViPham!K:K, NhatKy_ViPham!E:E, "10_Tin_B", NhatKy_ViPham!F:F, B33, NhatKy_ViPham!H:H, "L01")</f>
        <v>0</v>
      </c>
      <c r="G33" s="7">
        <f>SUMIFS(NhatKy_ViPham!K:K, NhatKy_ViPham!E:E, "10_Tin_B", NhatKy_ViPham!F:F, B33, NhatKy_ViPham!H:H, "L02")</f>
        <v>0</v>
      </c>
      <c r="H33" s="7">
        <f>SUMIFS(NhatKy_ViPham!K:K, NhatKy_ViPham!E:E, "10_Tin_B", NhatKy_ViPham!F:F, B33, NhatKy_ViPham!H:H, "L03")</f>
        <v>0</v>
      </c>
      <c r="I33" s="7">
        <f>SUMIFS(NhatKy_ViPham!K:K, NhatKy_ViPham!E:E, "10_Tin_B", NhatKy_ViPham!F:F, B33, NhatKy_ViPham!H:H, "L04")</f>
        <v>0</v>
      </c>
      <c r="J33" s="7">
        <f>SUMIFS(NhatKy_ViPham!K:K, NhatKy_ViPham!E:E, "10_Tin_B", NhatKy_ViPham!F:F, B33, NhatKy_ViPham!H:H, "L05")</f>
        <v>0</v>
      </c>
      <c r="K33" s="7">
        <f>SUMIFS(NhatKy_ViPham!K:K, NhatKy_ViPham!E:E, "10_Tin_B", NhatKy_ViPham!F:F, B33, NhatKy_ViPham!H:H, "L06")</f>
        <v>0</v>
      </c>
      <c r="L33" s="7">
        <f>SUMIFS(NhatKy_ViPham!K:K, NhatKy_ViPham!E:E, "10_Tin_B", NhatKy_ViPham!F:F, B33, NhatKy_ViPham!H:H, "L07")</f>
        <v>0</v>
      </c>
      <c r="M33" s="7">
        <f>SUMIFS(NhatKy_ViPham!K:K, NhatKy_ViPham!E:E, "10_Tin_B", NhatKy_ViPham!F:F, B33, NhatKy_ViPham!H:H, "L08")</f>
        <v>0</v>
      </c>
      <c r="N33" s="7">
        <f>SUMIFS(NhatKy_ViPham!K:K, NhatKy_ViPham!E:E, "10_Tin_B", NhatKy_ViPham!F:F, B33, NhatKy_ViPham!H:H, "L09")</f>
        <v>0</v>
      </c>
      <c r="O33" s="7">
        <f>SUMIFS(NhatKy_ViPham!K:K, NhatKy_ViPham!E:E, "10_Tin_B", NhatKy_ViPham!F:F, B33, NhatKy_ViPham!H:H, "L10")</f>
        <v>0</v>
      </c>
      <c r="P33" s="12">
        <f>SUMIFS(NhatKy_ViPham!J:J, NhatKy_ViPham!E:E, "10_Tin_B", NhatKy_ViPham!F:F, B33)</f>
        <v>0</v>
      </c>
      <c r="Q33" s="13">
        <f>SUMIFS(NhatKy_ViPham!K:K, NhatKy_ViPham!E:E, "10_Tin_B", NhatKy_ViPham!F:F, B33)</f>
        <v>0</v>
      </c>
      <c r="R33" s="7">
        <f>100 + SUMIFS(NhatKy_ViPham!J:J, NhatKy_ViPham!E:E, "10_Tin_B", NhatKy_ViPham!F:F, B33, NhatKy_ViPham!C:C, "T1") - SUMIFS(NhatKy_ViPham!K:K, NhatKy_ViPham!E:E, "10_Tin_B", NhatKy_ViPham!F:F, B33, NhatKy_ViPham!C:C, "T1")</f>
        <v>100</v>
      </c>
      <c r="S33" s="7">
        <f>100 + SUMIFS(NhatKy_ViPham!J:J, NhatKy_ViPham!E:E, "10_Tin_B", NhatKy_ViPham!F:F, B33, NhatKy_ViPham!C:C, "T2") - SUMIFS(NhatKy_ViPham!K:K, NhatKy_ViPham!E:E, "10_Tin_B", NhatKy_ViPham!F:F, B33, NhatKy_ViPham!C:C, "T2")</f>
        <v>100</v>
      </c>
      <c r="T33" s="7">
        <f>100 + SUMIFS(NhatKy_ViPham!J:J, NhatKy_ViPham!E:E, "10_Tin_B", NhatKy_ViPham!F:F, B33, NhatKy_ViPham!C:C, "T3") - SUMIFS(NhatKy_ViPham!K:K, NhatKy_ViPham!E:E, "10_Tin_B", NhatKy_ViPham!F:F, B33, NhatKy_ViPham!C:C, "T3")</f>
        <v>100</v>
      </c>
      <c r="U33" s="7">
        <f>100 + SUMIFS(NhatKy_ViPham!J:J, NhatKy_ViPham!E:E, "10_Tin_B", NhatKy_ViPham!F:F, B33, NhatKy_ViPham!C:C, "T4") - SUMIFS(NhatKy_ViPham!K:K, NhatKy_ViPham!E:E, "10_Tin_B", NhatKy_ViPham!F:F, B33, NhatKy_ViPham!C:C, "T4")</f>
        <v>100</v>
      </c>
      <c r="V33" s="7">
        <f>100 + SUMIFS(NhatKy_ViPham!J:J, NhatKy_ViPham!E:E, "10_Tin_B", NhatKy_ViPham!F:F, B33, NhatKy_ViPham!C:C, "T5") - SUMIFS(NhatKy_ViPham!K:K, NhatKy_ViPham!E:E, "10_Tin_B", NhatKy_ViPham!F:F, B33, NhatKy_ViPham!C:C, "T5")</f>
        <v>100</v>
      </c>
      <c r="W33" s="7">
        <f>100 + SUMIFS(NhatKy_ViPham!J:J, NhatKy_ViPham!E:E, "10_Tin_B", NhatKy_ViPham!F:F, B33, NhatKy_ViPham!C:C, "T6") - SUMIFS(NhatKy_ViPham!K:K, NhatKy_ViPham!E:E, "10_Tin_B", NhatKy_ViPham!F:F, B33, NhatKy_ViPham!C:C, "T6")</f>
        <v>100</v>
      </c>
      <c r="X33" s="7">
        <f>100 + SUMIFS(NhatKy_ViPham!J:J, NhatKy_ViPham!E:E, "10_Tin_B", NhatKy_ViPham!F:F, B33, NhatKy_ViPham!C:C, "T7") - SUMIFS(NhatKy_ViPham!K:K, NhatKy_ViPham!E:E, "10_Tin_B", NhatKy_ViPham!F:F, B33, NhatKy_ViPham!C:C, "T7")</f>
        <v>100</v>
      </c>
      <c r="Y33" s="7">
        <f>100 + SUMIFS(NhatKy_ViPham!J:J, NhatKy_ViPham!E:E, "10_Tin_B", NhatKy_ViPham!F:F, B33, NhatKy_ViPham!C:C, "T8") - SUMIFS(NhatKy_ViPham!K:K, NhatKy_ViPham!E:E, "10_Tin_B", NhatKy_ViPham!F:F, B33, NhatKy_ViPham!C:C, "T8")</f>
        <v>100</v>
      </c>
      <c r="Z33" s="7">
        <f>100 + SUMIFS(NhatKy_ViPham!J:J, NhatKy_ViPham!E:E, "10_Tin_B", NhatKy_ViPham!F:F, B33, NhatKy_ViPham!C:C, "T9") - SUMIFS(NhatKy_ViPham!K:K, NhatKy_ViPham!E:E, "10_Tin_B", NhatKy_ViPham!F:F, B33, NhatKy_ViPham!C:C, "T9")</f>
        <v>100</v>
      </c>
      <c r="AA33" s="7">
        <f>100 + SUMIFS(NhatKy_ViPham!J:J, NhatKy_ViPham!E:E, "10_Tin_B", NhatKy_ViPham!F:F, B33, NhatKy_ViPham!C:C, "T10") - SUMIFS(NhatKy_ViPham!K:K, NhatKy_ViPham!E:E, "10_Tin_B", NhatKy_ViPham!F:F, B33, NhatKy_ViPham!C:C, "T10")</f>
        <v>100</v>
      </c>
      <c r="AB33" s="7">
        <f>100 + SUMIFS(NhatKy_ViPham!J:J, NhatKy_ViPham!E:E, "10_Tin_B", NhatKy_ViPham!F:F, B33, NhatKy_ViPham!C:C, "T11") - SUMIFS(NhatKy_ViPham!K:K, NhatKy_ViPham!E:E, "10_Tin_B", NhatKy_ViPham!F:F, B33, NhatKy_ViPham!C:C, "T11")</f>
        <v>100</v>
      </c>
      <c r="AC33" s="7">
        <f>100 + SUMIFS(NhatKy_ViPham!J:J, NhatKy_ViPham!E:E, "10_Tin_B", NhatKy_ViPham!F:F, B33, NhatKy_ViPham!C:C, "T12") - SUMIFS(NhatKy_ViPham!K:K, NhatKy_ViPham!E:E, "10_Tin_B", NhatKy_ViPham!F:F, B33, NhatKy_ViPham!C:C, "T12")</f>
        <v>100</v>
      </c>
      <c r="AD33" s="7">
        <f>100 + SUMIFS(NhatKy_ViPham!J:J, NhatKy_ViPham!E:E, "10_Tin_B", NhatKy_ViPham!F:F, B33, NhatKy_ViPham!C:C, "T13") - SUMIFS(NhatKy_ViPham!K:K, NhatKy_ViPham!E:E, "10_Tin_B", NhatKy_ViPham!F:F, B33, NhatKy_ViPham!C:C, "T13")</f>
        <v>100</v>
      </c>
      <c r="AE33" s="7">
        <f>100 + SUMIFS(NhatKy_ViPham!J:J, NhatKy_ViPham!E:E, "10_Tin_B", NhatKy_ViPham!F:F, B33, NhatKy_ViPham!C:C, "T14") - SUMIFS(NhatKy_ViPham!K:K, NhatKy_ViPham!E:E, "10_Tin_B", NhatKy_ViPham!F:F, B33, NhatKy_ViPham!C:C, "T14")</f>
        <v>100</v>
      </c>
      <c r="AF33" s="7">
        <f>100 + SUMIFS(NhatKy_ViPham!J:J, NhatKy_ViPham!E:E, "10_Tin_B", NhatKy_ViPham!F:F, B33, NhatKy_ViPham!C:C, "T15") - SUMIFS(NhatKy_ViPham!K:K, NhatKy_ViPham!E:E, "10_Tin_B", NhatKy_ViPham!F:F, B33, NhatKy_ViPham!C:C, "T15")</f>
        <v>100</v>
      </c>
      <c r="AG33" s="7">
        <f>100 + SUMIFS(NhatKy_ViPham!J:J, NhatKy_ViPham!E:E, "10_Tin_B", NhatKy_ViPham!F:F, B33, NhatKy_ViPham!C:C, "T16") - SUMIFS(NhatKy_ViPham!K:K, NhatKy_ViPham!E:E, "10_Tin_B", NhatKy_ViPham!F:F, B33, NhatKy_ViPham!C:C, "T16")</f>
        <v>100</v>
      </c>
      <c r="AH33" s="7">
        <f>100 + SUMIFS(NhatKy_ViPham!J:J, NhatKy_ViPham!E:E, "10_Tin_B", NhatKy_ViPham!F:F, B33, NhatKy_ViPham!C:C, "T17") - SUMIFS(NhatKy_ViPham!K:K, NhatKy_ViPham!E:E, "10_Tin_B", NhatKy_ViPham!F:F, B33, NhatKy_ViPham!C:C, "T17")</f>
        <v>100</v>
      </c>
      <c r="AI33" s="7">
        <f>100 + SUMIFS(NhatKy_ViPham!J:J, NhatKy_ViPham!E:E, "10_Tin_B", NhatKy_ViPham!F:F, B33, NhatKy_ViPham!C:C, "T18") - SUMIFS(NhatKy_ViPham!K:K, NhatKy_ViPham!E:E, "10_Tin_B", NhatKy_ViPham!F:F, B33, NhatKy_ViPham!C:C, "T18")</f>
        <v>100</v>
      </c>
      <c r="AJ33" s="7">
        <f>100 + SUMIFS(NhatKy_ViPham!J:J, NhatKy_ViPham!E:E, "10_Tin_B", NhatKy_ViPham!F:F, B33, NhatKy_ViPham!C:C, "T19") - SUMIFS(NhatKy_ViPham!K:K, NhatKy_ViPham!E:E, "10_Tin_B", NhatKy_ViPham!F:F, B33, NhatKy_ViPham!C:C, "T19")</f>
        <v>100</v>
      </c>
      <c r="AK33" s="7">
        <f>100 + SUMIFS(NhatKy_ViPham!J:J, NhatKy_ViPham!E:E, "10_Tin_B", NhatKy_ViPham!F:F, B33, NhatKy_ViPham!C:C, "T20") - SUMIFS(NhatKy_ViPham!K:K, NhatKy_ViPham!E:E, "10_Tin_B", NhatKy_ViPham!F:F, B33, NhatKy_ViPham!C:C, "T20")</f>
        <v>100</v>
      </c>
      <c r="AL33" s="7">
        <f>100 + SUMIFS(NhatKy_ViPham!J:J, NhatKy_ViPham!E:E, "10_Tin_B", NhatKy_ViPham!F:F, B33, NhatKy_ViPham!C:C, "T21") - SUMIFS(NhatKy_ViPham!K:K, NhatKy_ViPham!E:E, "10_Tin_B", NhatKy_ViPham!F:F, B33, NhatKy_ViPham!C:C, "T21")</f>
        <v>100</v>
      </c>
      <c r="AM33" s="7">
        <f>100 + SUMIFS(NhatKy_ViPham!J:J, NhatKy_ViPham!E:E, "10_Tin_B", NhatKy_ViPham!F:F, B33, NhatKy_ViPham!C:C, "T22") - SUMIFS(NhatKy_ViPham!K:K, NhatKy_ViPham!E:E, "10_Tin_B", NhatKy_ViPham!F:F, B33, NhatKy_ViPham!C:C, "T22")</f>
        <v>100</v>
      </c>
      <c r="AN33" s="7">
        <f>100 + SUMIFS(NhatKy_ViPham!J:J, NhatKy_ViPham!E:E, "10_Tin_B", NhatKy_ViPham!F:F, B33, NhatKy_ViPham!C:C, "T23") - SUMIFS(NhatKy_ViPham!K:K, NhatKy_ViPham!E:E, "10_Tin_B", NhatKy_ViPham!F:F, B33, NhatKy_ViPham!C:C, "T23")</f>
        <v>100</v>
      </c>
      <c r="AO33" s="7">
        <f>100 + SUMIFS(NhatKy_ViPham!J:J, NhatKy_ViPham!E:E, "10_Tin_B", NhatKy_ViPham!F:F, B33, NhatKy_ViPham!C:C, "T24") - SUMIFS(NhatKy_ViPham!K:K, NhatKy_ViPham!E:E, "10_Tin_B", NhatKy_ViPham!F:F, B33, NhatKy_ViPham!C:C, "T24")</f>
        <v>100</v>
      </c>
      <c r="AP33" s="7">
        <f>100 + SUMIFS(NhatKy_ViPham!J:J, NhatKy_ViPham!E:E, "10_Tin_B", NhatKy_ViPham!F:F, B33, NhatKy_ViPham!C:C, "T25") - SUMIFS(NhatKy_ViPham!K:K, NhatKy_ViPham!E:E, "10_Tin_B", NhatKy_ViPham!F:F, B33, NhatKy_ViPham!C:C, "T25")</f>
        <v>100</v>
      </c>
      <c r="AQ33" s="7">
        <f>100 + SUMIFS(NhatKy_ViPham!J:J, NhatKy_ViPham!E:E, "10_Tin_B", NhatKy_ViPham!F:F, B33, NhatKy_ViPham!C:C, "T26") - SUMIFS(NhatKy_ViPham!K:K, NhatKy_ViPham!E:E, "10_Tin_B", NhatKy_ViPham!F:F, B33, NhatKy_ViPham!C:C, "T26")</f>
        <v>100</v>
      </c>
      <c r="AR33" s="7">
        <f>100 + SUMIFS(NhatKy_ViPham!J:J, NhatKy_ViPham!E:E, "10_Tin_B", NhatKy_ViPham!F:F, B33, NhatKy_ViPham!C:C, "T27") - SUMIFS(NhatKy_ViPham!K:K, NhatKy_ViPham!E:E, "10_Tin_B", NhatKy_ViPham!F:F, B33, NhatKy_ViPham!C:C, "T27")</f>
        <v>100</v>
      </c>
      <c r="AS33" s="7">
        <f>100 + SUMIFS(NhatKy_ViPham!J:J, NhatKy_ViPham!E:E, "10_Tin_B", NhatKy_ViPham!F:F, B33, NhatKy_ViPham!C:C, "T28") - SUMIFS(NhatKy_ViPham!K:K, NhatKy_ViPham!E:E, "10_Tin_B", NhatKy_ViPham!F:F, B33, NhatKy_ViPham!C:C, "T28")</f>
        <v>100</v>
      </c>
      <c r="AT33" s="7">
        <f>100 + SUMIFS(NhatKy_ViPham!J:J, NhatKy_ViPham!E:E, "10_Tin_B", NhatKy_ViPham!F:F, B33, NhatKy_ViPham!C:C, "T29") - SUMIFS(NhatKy_ViPham!K:K, NhatKy_ViPham!E:E, "10_Tin_B", NhatKy_ViPham!F:F, B33, NhatKy_ViPham!C:C, "T29")</f>
        <v>100</v>
      </c>
      <c r="AU33" s="7">
        <f>100 + SUMIFS(NhatKy_ViPham!J:J, NhatKy_ViPham!E:E, "10_Tin_B", NhatKy_ViPham!F:F, B33, NhatKy_ViPham!C:C, "T30") - SUMIFS(NhatKy_ViPham!K:K, NhatKy_ViPham!E:E, "10_Tin_B", NhatKy_ViPham!F:F, B33, NhatKy_ViPham!C:C, "T30")</f>
        <v>100</v>
      </c>
      <c r="AV33" s="7">
        <f>100 + SUMIFS(NhatKy_ViPham!J:J, NhatKy_ViPham!E:E, "10_Tin_B", NhatKy_ViPham!F:F, B33, NhatKy_ViPham!C:C, "T31") - SUMIFS(NhatKy_ViPham!K:K, NhatKy_ViPham!E:E, "10_Tin_B", NhatKy_ViPham!F:F, B33, NhatKy_ViPham!C:C, "T31")</f>
        <v>100</v>
      </c>
      <c r="AW33" s="7">
        <f>100 + SUMIFS(NhatKy_ViPham!J:J, NhatKy_ViPham!E:E, "10_Tin_B", NhatKy_ViPham!F:F, B33, NhatKy_ViPham!C:C, "T32") - SUMIFS(NhatKy_ViPham!K:K, NhatKy_ViPham!E:E, "10_Tin_B", NhatKy_ViPham!F:F, B33, NhatKy_ViPham!C:C, "T32")</f>
        <v>100</v>
      </c>
      <c r="AX33" s="7">
        <f>100 + SUMIFS(NhatKy_ViPham!J:J, NhatKy_ViPham!E:E, "10_Tin_B", NhatKy_ViPham!F:F, B33, NhatKy_ViPham!C:C, "T33") - SUMIFS(NhatKy_ViPham!K:K, NhatKy_ViPham!E:E, "10_Tin_B", NhatKy_ViPham!F:F, B33, NhatKy_ViPham!C:C, "T33")</f>
        <v>100</v>
      </c>
      <c r="AY33" s="7">
        <f>100 + SUMIFS(NhatKy_ViPham!J:J, NhatKy_ViPham!E:E, "10_Tin_B", NhatKy_ViPham!F:F, B33, NhatKy_ViPham!C:C, "T34") - SUMIFS(NhatKy_ViPham!K:K, NhatKy_ViPham!E:E, "10_Tin_B", NhatKy_ViPham!F:F, B33, NhatKy_ViPham!C:C, "T34")</f>
        <v>100</v>
      </c>
      <c r="AZ33" s="7">
        <f>100 + SUMIFS(NhatKy_ViPham!J:J, NhatKy_ViPham!E:E, "10_Tin_B", NhatKy_ViPham!F:F, B33, NhatKy_ViPham!C:C, "T35") - SUMIFS(NhatKy_ViPham!K:K, NhatKy_ViPham!E:E, "10_Tin_B", NhatKy_ViPham!F:F, B33, NhatKy_ViPham!C:C, "T35")</f>
        <v>100</v>
      </c>
      <c r="BA33" s="12">
        <f t="shared" si="0"/>
        <v>100</v>
      </c>
      <c r="BB33" s="11" t="s">
        <v>430</v>
      </c>
      <c r="BC33" s="14" t="str">
        <f t="shared" si="1"/>
        <v>Tốt</v>
      </c>
      <c r="BD33" s="10" t="str">
        <f t="shared" si="2"/>
        <v>🟢 BÌNH THƯỜNG</v>
      </c>
    </row>
    <row r="34" spans="1:56" x14ac:dyDescent="0.25">
      <c r="A34" s="5">
        <v>26</v>
      </c>
      <c r="B34" s="15" t="s">
        <v>948</v>
      </c>
      <c r="C34" s="5" t="s">
        <v>771</v>
      </c>
      <c r="D34" s="5" t="s">
        <v>435</v>
      </c>
      <c r="E34" s="11" t="s">
        <v>430</v>
      </c>
      <c r="F34" s="6">
        <f>SUMIFS(NhatKy_ViPham!K:K, NhatKy_ViPham!E:E, "10_Tin_B", NhatKy_ViPham!F:F, B34, NhatKy_ViPham!H:H, "L01")</f>
        <v>0</v>
      </c>
      <c r="G34" s="6">
        <f>SUMIFS(NhatKy_ViPham!K:K, NhatKy_ViPham!E:E, "10_Tin_B", NhatKy_ViPham!F:F, B34, NhatKy_ViPham!H:H, "L02")</f>
        <v>0</v>
      </c>
      <c r="H34" s="6">
        <f>SUMIFS(NhatKy_ViPham!K:K, NhatKy_ViPham!E:E, "10_Tin_B", NhatKy_ViPham!F:F, B34, NhatKy_ViPham!H:H, "L03")</f>
        <v>0</v>
      </c>
      <c r="I34" s="6">
        <f>SUMIFS(NhatKy_ViPham!K:K, NhatKy_ViPham!E:E, "10_Tin_B", NhatKy_ViPham!F:F, B34, NhatKy_ViPham!H:H, "L04")</f>
        <v>0</v>
      </c>
      <c r="J34" s="6">
        <f>SUMIFS(NhatKy_ViPham!K:K, NhatKy_ViPham!E:E, "10_Tin_B", NhatKy_ViPham!F:F, B34, NhatKy_ViPham!H:H, "L05")</f>
        <v>0</v>
      </c>
      <c r="K34" s="6">
        <f>SUMIFS(NhatKy_ViPham!K:K, NhatKy_ViPham!E:E, "10_Tin_B", NhatKy_ViPham!F:F, B34, NhatKy_ViPham!H:H, "L06")</f>
        <v>0</v>
      </c>
      <c r="L34" s="6">
        <f>SUMIFS(NhatKy_ViPham!K:K, NhatKy_ViPham!E:E, "10_Tin_B", NhatKy_ViPham!F:F, B34, NhatKy_ViPham!H:H, "L07")</f>
        <v>0</v>
      </c>
      <c r="M34" s="6">
        <f>SUMIFS(NhatKy_ViPham!K:K, NhatKy_ViPham!E:E, "10_Tin_B", NhatKy_ViPham!F:F, B34, NhatKy_ViPham!H:H, "L08")</f>
        <v>0</v>
      </c>
      <c r="N34" s="6">
        <f>SUMIFS(NhatKy_ViPham!K:K, NhatKy_ViPham!E:E, "10_Tin_B", NhatKy_ViPham!F:F, B34, NhatKy_ViPham!H:H, "L09")</f>
        <v>0</v>
      </c>
      <c r="O34" s="6">
        <f>SUMIFS(NhatKy_ViPham!K:K, NhatKy_ViPham!E:E, "10_Tin_B", NhatKy_ViPham!F:F, B34, NhatKy_ViPham!H:H, "L10")</f>
        <v>0</v>
      </c>
      <c r="P34" s="12">
        <f>SUMIFS(NhatKy_ViPham!J:J, NhatKy_ViPham!E:E, "10_Tin_B", NhatKy_ViPham!F:F, B34)</f>
        <v>0</v>
      </c>
      <c r="Q34" s="13">
        <f>SUMIFS(NhatKy_ViPham!K:K, NhatKy_ViPham!E:E, "10_Tin_B", NhatKy_ViPham!F:F, B34)</f>
        <v>0</v>
      </c>
      <c r="R34" s="6">
        <f>100 + SUMIFS(NhatKy_ViPham!J:J, NhatKy_ViPham!E:E, "10_Tin_B", NhatKy_ViPham!F:F, B34, NhatKy_ViPham!C:C, "T1") - SUMIFS(NhatKy_ViPham!K:K, NhatKy_ViPham!E:E, "10_Tin_B", NhatKy_ViPham!F:F, B34, NhatKy_ViPham!C:C, "T1")</f>
        <v>100</v>
      </c>
      <c r="S34" s="6">
        <f>100 + SUMIFS(NhatKy_ViPham!J:J, NhatKy_ViPham!E:E, "10_Tin_B", NhatKy_ViPham!F:F, B34, NhatKy_ViPham!C:C, "T2") - SUMIFS(NhatKy_ViPham!K:K, NhatKy_ViPham!E:E, "10_Tin_B", NhatKy_ViPham!F:F, B34, NhatKy_ViPham!C:C, "T2")</f>
        <v>100</v>
      </c>
      <c r="T34" s="6">
        <f>100 + SUMIFS(NhatKy_ViPham!J:J, NhatKy_ViPham!E:E, "10_Tin_B", NhatKy_ViPham!F:F, B34, NhatKy_ViPham!C:C, "T3") - SUMIFS(NhatKy_ViPham!K:K, NhatKy_ViPham!E:E, "10_Tin_B", NhatKy_ViPham!F:F, B34, NhatKy_ViPham!C:C, "T3")</f>
        <v>100</v>
      </c>
      <c r="U34" s="6">
        <f>100 + SUMIFS(NhatKy_ViPham!J:J, NhatKy_ViPham!E:E, "10_Tin_B", NhatKy_ViPham!F:F, B34, NhatKy_ViPham!C:C, "T4") - SUMIFS(NhatKy_ViPham!K:K, NhatKy_ViPham!E:E, "10_Tin_B", NhatKy_ViPham!F:F, B34, NhatKy_ViPham!C:C, "T4")</f>
        <v>100</v>
      </c>
      <c r="V34" s="6">
        <f>100 + SUMIFS(NhatKy_ViPham!J:J, NhatKy_ViPham!E:E, "10_Tin_B", NhatKy_ViPham!F:F, B34, NhatKy_ViPham!C:C, "T5") - SUMIFS(NhatKy_ViPham!K:K, NhatKy_ViPham!E:E, "10_Tin_B", NhatKy_ViPham!F:F, B34, NhatKy_ViPham!C:C, "T5")</f>
        <v>100</v>
      </c>
      <c r="W34" s="6">
        <f>100 + SUMIFS(NhatKy_ViPham!J:J, NhatKy_ViPham!E:E, "10_Tin_B", NhatKy_ViPham!F:F, B34, NhatKy_ViPham!C:C, "T6") - SUMIFS(NhatKy_ViPham!K:K, NhatKy_ViPham!E:E, "10_Tin_B", NhatKy_ViPham!F:F, B34, NhatKy_ViPham!C:C, "T6")</f>
        <v>100</v>
      </c>
      <c r="X34" s="6">
        <f>100 + SUMIFS(NhatKy_ViPham!J:J, NhatKy_ViPham!E:E, "10_Tin_B", NhatKy_ViPham!F:F, B34, NhatKy_ViPham!C:C, "T7") - SUMIFS(NhatKy_ViPham!K:K, NhatKy_ViPham!E:E, "10_Tin_B", NhatKy_ViPham!F:F, B34, NhatKy_ViPham!C:C, "T7")</f>
        <v>100</v>
      </c>
      <c r="Y34" s="6">
        <f>100 + SUMIFS(NhatKy_ViPham!J:J, NhatKy_ViPham!E:E, "10_Tin_B", NhatKy_ViPham!F:F, B34, NhatKy_ViPham!C:C, "T8") - SUMIFS(NhatKy_ViPham!K:K, NhatKy_ViPham!E:E, "10_Tin_B", NhatKy_ViPham!F:F, B34, NhatKy_ViPham!C:C, "T8")</f>
        <v>100</v>
      </c>
      <c r="Z34" s="6">
        <f>100 + SUMIFS(NhatKy_ViPham!J:J, NhatKy_ViPham!E:E, "10_Tin_B", NhatKy_ViPham!F:F, B34, NhatKy_ViPham!C:C, "T9") - SUMIFS(NhatKy_ViPham!K:K, NhatKy_ViPham!E:E, "10_Tin_B", NhatKy_ViPham!F:F, B34, NhatKy_ViPham!C:C, "T9")</f>
        <v>100</v>
      </c>
      <c r="AA34" s="6">
        <f>100 + SUMIFS(NhatKy_ViPham!J:J, NhatKy_ViPham!E:E, "10_Tin_B", NhatKy_ViPham!F:F, B34, NhatKy_ViPham!C:C, "T10") - SUMIFS(NhatKy_ViPham!K:K, NhatKy_ViPham!E:E, "10_Tin_B", NhatKy_ViPham!F:F, B34, NhatKy_ViPham!C:C, "T10")</f>
        <v>100</v>
      </c>
      <c r="AB34" s="6">
        <f>100 + SUMIFS(NhatKy_ViPham!J:J, NhatKy_ViPham!E:E, "10_Tin_B", NhatKy_ViPham!F:F, B34, NhatKy_ViPham!C:C, "T11") - SUMIFS(NhatKy_ViPham!K:K, NhatKy_ViPham!E:E, "10_Tin_B", NhatKy_ViPham!F:F, B34, NhatKy_ViPham!C:C, "T11")</f>
        <v>100</v>
      </c>
      <c r="AC34" s="6">
        <f>100 + SUMIFS(NhatKy_ViPham!J:J, NhatKy_ViPham!E:E, "10_Tin_B", NhatKy_ViPham!F:F, B34, NhatKy_ViPham!C:C, "T12") - SUMIFS(NhatKy_ViPham!K:K, NhatKy_ViPham!E:E, "10_Tin_B", NhatKy_ViPham!F:F, B34, NhatKy_ViPham!C:C, "T12")</f>
        <v>100</v>
      </c>
      <c r="AD34" s="6">
        <f>100 + SUMIFS(NhatKy_ViPham!J:J, NhatKy_ViPham!E:E, "10_Tin_B", NhatKy_ViPham!F:F, B34, NhatKy_ViPham!C:C, "T13") - SUMIFS(NhatKy_ViPham!K:K, NhatKy_ViPham!E:E, "10_Tin_B", NhatKy_ViPham!F:F, B34, NhatKy_ViPham!C:C, "T13")</f>
        <v>100</v>
      </c>
      <c r="AE34" s="6">
        <f>100 + SUMIFS(NhatKy_ViPham!J:J, NhatKy_ViPham!E:E, "10_Tin_B", NhatKy_ViPham!F:F, B34, NhatKy_ViPham!C:C, "T14") - SUMIFS(NhatKy_ViPham!K:K, NhatKy_ViPham!E:E, "10_Tin_B", NhatKy_ViPham!F:F, B34, NhatKy_ViPham!C:C, "T14")</f>
        <v>100</v>
      </c>
      <c r="AF34" s="6">
        <f>100 + SUMIFS(NhatKy_ViPham!J:J, NhatKy_ViPham!E:E, "10_Tin_B", NhatKy_ViPham!F:F, B34, NhatKy_ViPham!C:C, "T15") - SUMIFS(NhatKy_ViPham!K:K, NhatKy_ViPham!E:E, "10_Tin_B", NhatKy_ViPham!F:F, B34, NhatKy_ViPham!C:C, "T15")</f>
        <v>100</v>
      </c>
      <c r="AG34" s="6">
        <f>100 + SUMIFS(NhatKy_ViPham!J:J, NhatKy_ViPham!E:E, "10_Tin_B", NhatKy_ViPham!F:F, B34, NhatKy_ViPham!C:C, "T16") - SUMIFS(NhatKy_ViPham!K:K, NhatKy_ViPham!E:E, "10_Tin_B", NhatKy_ViPham!F:F, B34, NhatKy_ViPham!C:C, "T16")</f>
        <v>100</v>
      </c>
      <c r="AH34" s="6">
        <f>100 + SUMIFS(NhatKy_ViPham!J:J, NhatKy_ViPham!E:E, "10_Tin_B", NhatKy_ViPham!F:F, B34, NhatKy_ViPham!C:C, "T17") - SUMIFS(NhatKy_ViPham!K:K, NhatKy_ViPham!E:E, "10_Tin_B", NhatKy_ViPham!F:F, B34, NhatKy_ViPham!C:C, "T17")</f>
        <v>100</v>
      </c>
      <c r="AI34" s="6">
        <f>100 + SUMIFS(NhatKy_ViPham!J:J, NhatKy_ViPham!E:E, "10_Tin_B", NhatKy_ViPham!F:F, B34, NhatKy_ViPham!C:C, "T18") - SUMIFS(NhatKy_ViPham!K:K, NhatKy_ViPham!E:E, "10_Tin_B", NhatKy_ViPham!F:F, B34, NhatKy_ViPham!C:C, "T18")</f>
        <v>100</v>
      </c>
      <c r="AJ34" s="6">
        <f>100 + SUMIFS(NhatKy_ViPham!J:J, NhatKy_ViPham!E:E, "10_Tin_B", NhatKy_ViPham!F:F, B34, NhatKy_ViPham!C:C, "T19") - SUMIFS(NhatKy_ViPham!K:K, NhatKy_ViPham!E:E, "10_Tin_B", NhatKy_ViPham!F:F, B34, NhatKy_ViPham!C:C, "T19")</f>
        <v>100</v>
      </c>
      <c r="AK34" s="6">
        <f>100 + SUMIFS(NhatKy_ViPham!J:J, NhatKy_ViPham!E:E, "10_Tin_B", NhatKy_ViPham!F:F, B34, NhatKy_ViPham!C:C, "T20") - SUMIFS(NhatKy_ViPham!K:K, NhatKy_ViPham!E:E, "10_Tin_B", NhatKy_ViPham!F:F, B34, NhatKy_ViPham!C:C, "T20")</f>
        <v>100</v>
      </c>
      <c r="AL34" s="6">
        <f>100 + SUMIFS(NhatKy_ViPham!J:J, NhatKy_ViPham!E:E, "10_Tin_B", NhatKy_ViPham!F:F, B34, NhatKy_ViPham!C:C, "T21") - SUMIFS(NhatKy_ViPham!K:K, NhatKy_ViPham!E:E, "10_Tin_B", NhatKy_ViPham!F:F, B34, NhatKy_ViPham!C:C, "T21")</f>
        <v>100</v>
      </c>
      <c r="AM34" s="6">
        <f>100 + SUMIFS(NhatKy_ViPham!J:J, NhatKy_ViPham!E:E, "10_Tin_B", NhatKy_ViPham!F:F, B34, NhatKy_ViPham!C:C, "T22") - SUMIFS(NhatKy_ViPham!K:K, NhatKy_ViPham!E:E, "10_Tin_B", NhatKy_ViPham!F:F, B34, NhatKy_ViPham!C:C, "T22")</f>
        <v>100</v>
      </c>
      <c r="AN34" s="6">
        <f>100 + SUMIFS(NhatKy_ViPham!J:J, NhatKy_ViPham!E:E, "10_Tin_B", NhatKy_ViPham!F:F, B34, NhatKy_ViPham!C:C, "T23") - SUMIFS(NhatKy_ViPham!K:K, NhatKy_ViPham!E:E, "10_Tin_B", NhatKy_ViPham!F:F, B34, NhatKy_ViPham!C:C, "T23")</f>
        <v>100</v>
      </c>
      <c r="AO34" s="6">
        <f>100 + SUMIFS(NhatKy_ViPham!J:J, NhatKy_ViPham!E:E, "10_Tin_B", NhatKy_ViPham!F:F, B34, NhatKy_ViPham!C:C, "T24") - SUMIFS(NhatKy_ViPham!K:K, NhatKy_ViPham!E:E, "10_Tin_B", NhatKy_ViPham!F:F, B34, NhatKy_ViPham!C:C, "T24")</f>
        <v>100</v>
      </c>
      <c r="AP34" s="6">
        <f>100 + SUMIFS(NhatKy_ViPham!J:J, NhatKy_ViPham!E:E, "10_Tin_B", NhatKy_ViPham!F:F, B34, NhatKy_ViPham!C:C, "T25") - SUMIFS(NhatKy_ViPham!K:K, NhatKy_ViPham!E:E, "10_Tin_B", NhatKy_ViPham!F:F, B34, NhatKy_ViPham!C:C, "T25")</f>
        <v>100</v>
      </c>
      <c r="AQ34" s="6">
        <f>100 + SUMIFS(NhatKy_ViPham!J:J, NhatKy_ViPham!E:E, "10_Tin_B", NhatKy_ViPham!F:F, B34, NhatKy_ViPham!C:C, "T26") - SUMIFS(NhatKy_ViPham!K:K, NhatKy_ViPham!E:E, "10_Tin_B", NhatKy_ViPham!F:F, B34, NhatKy_ViPham!C:C, "T26")</f>
        <v>100</v>
      </c>
      <c r="AR34" s="6">
        <f>100 + SUMIFS(NhatKy_ViPham!J:J, NhatKy_ViPham!E:E, "10_Tin_B", NhatKy_ViPham!F:F, B34, NhatKy_ViPham!C:C, "T27") - SUMIFS(NhatKy_ViPham!K:K, NhatKy_ViPham!E:E, "10_Tin_B", NhatKy_ViPham!F:F, B34, NhatKy_ViPham!C:C, "T27")</f>
        <v>100</v>
      </c>
      <c r="AS34" s="6">
        <f>100 + SUMIFS(NhatKy_ViPham!J:J, NhatKy_ViPham!E:E, "10_Tin_B", NhatKy_ViPham!F:F, B34, NhatKy_ViPham!C:C, "T28") - SUMIFS(NhatKy_ViPham!K:K, NhatKy_ViPham!E:E, "10_Tin_B", NhatKy_ViPham!F:F, B34, NhatKy_ViPham!C:C, "T28")</f>
        <v>100</v>
      </c>
      <c r="AT34" s="6">
        <f>100 + SUMIFS(NhatKy_ViPham!J:J, NhatKy_ViPham!E:E, "10_Tin_B", NhatKy_ViPham!F:F, B34, NhatKy_ViPham!C:C, "T29") - SUMIFS(NhatKy_ViPham!K:K, NhatKy_ViPham!E:E, "10_Tin_B", NhatKy_ViPham!F:F, B34, NhatKy_ViPham!C:C, "T29")</f>
        <v>100</v>
      </c>
      <c r="AU34" s="6">
        <f>100 + SUMIFS(NhatKy_ViPham!J:J, NhatKy_ViPham!E:E, "10_Tin_B", NhatKy_ViPham!F:F, B34, NhatKy_ViPham!C:C, "T30") - SUMIFS(NhatKy_ViPham!K:K, NhatKy_ViPham!E:E, "10_Tin_B", NhatKy_ViPham!F:F, B34, NhatKy_ViPham!C:C, "T30")</f>
        <v>100</v>
      </c>
      <c r="AV34" s="6">
        <f>100 + SUMIFS(NhatKy_ViPham!J:J, NhatKy_ViPham!E:E, "10_Tin_B", NhatKy_ViPham!F:F, B34, NhatKy_ViPham!C:C, "T31") - SUMIFS(NhatKy_ViPham!K:K, NhatKy_ViPham!E:E, "10_Tin_B", NhatKy_ViPham!F:F, B34, NhatKy_ViPham!C:C, "T31")</f>
        <v>100</v>
      </c>
      <c r="AW34" s="6">
        <f>100 + SUMIFS(NhatKy_ViPham!J:J, NhatKy_ViPham!E:E, "10_Tin_B", NhatKy_ViPham!F:F, B34, NhatKy_ViPham!C:C, "T32") - SUMIFS(NhatKy_ViPham!K:K, NhatKy_ViPham!E:E, "10_Tin_B", NhatKy_ViPham!F:F, B34, NhatKy_ViPham!C:C, "T32")</f>
        <v>100</v>
      </c>
      <c r="AX34" s="6">
        <f>100 + SUMIFS(NhatKy_ViPham!J:J, NhatKy_ViPham!E:E, "10_Tin_B", NhatKy_ViPham!F:F, B34, NhatKy_ViPham!C:C, "T33") - SUMIFS(NhatKy_ViPham!K:K, NhatKy_ViPham!E:E, "10_Tin_B", NhatKy_ViPham!F:F, B34, NhatKy_ViPham!C:C, "T33")</f>
        <v>100</v>
      </c>
      <c r="AY34" s="6">
        <f>100 + SUMIFS(NhatKy_ViPham!J:J, NhatKy_ViPham!E:E, "10_Tin_B", NhatKy_ViPham!F:F, B34, NhatKy_ViPham!C:C, "T34") - SUMIFS(NhatKy_ViPham!K:K, NhatKy_ViPham!E:E, "10_Tin_B", NhatKy_ViPham!F:F, B34, NhatKy_ViPham!C:C, "T34")</f>
        <v>100</v>
      </c>
      <c r="AZ34" s="6">
        <f>100 + SUMIFS(NhatKy_ViPham!J:J, NhatKy_ViPham!E:E, "10_Tin_B", NhatKy_ViPham!F:F, B34, NhatKy_ViPham!C:C, "T35") - SUMIFS(NhatKy_ViPham!K:K, NhatKy_ViPham!E:E, "10_Tin_B", NhatKy_ViPham!F:F, B34, NhatKy_ViPham!C:C, "T35")</f>
        <v>100</v>
      </c>
      <c r="BA34" s="12">
        <f t="shared" si="0"/>
        <v>100</v>
      </c>
      <c r="BB34" s="11" t="s">
        <v>430</v>
      </c>
      <c r="BC34" s="16" t="str">
        <f t="shared" si="1"/>
        <v>Tốt</v>
      </c>
      <c r="BD34" s="15" t="str">
        <f t="shared" si="2"/>
        <v>🟢 BÌNH THƯỜNG</v>
      </c>
    </row>
    <row r="35" spans="1:56" x14ac:dyDescent="0.25">
      <c r="A35" s="4">
        <v>27</v>
      </c>
      <c r="B35" s="10" t="s">
        <v>949</v>
      </c>
      <c r="C35" s="4" t="s">
        <v>950</v>
      </c>
      <c r="D35" s="4" t="s">
        <v>435</v>
      </c>
      <c r="E35" s="11" t="s">
        <v>430</v>
      </c>
      <c r="F35" s="7">
        <f>SUMIFS(NhatKy_ViPham!K:K, NhatKy_ViPham!E:E, "10_Tin_B", NhatKy_ViPham!F:F, B35, NhatKy_ViPham!H:H, "L01")</f>
        <v>0</v>
      </c>
      <c r="G35" s="7">
        <f>SUMIFS(NhatKy_ViPham!K:K, NhatKy_ViPham!E:E, "10_Tin_B", NhatKy_ViPham!F:F, B35, NhatKy_ViPham!H:H, "L02")</f>
        <v>0</v>
      </c>
      <c r="H35" s="7">
        <f>SUMIFS(NhatKy_ViPham!K:K, NhatKy_ViPham!E:E, "10_Tin_B", NhatKy_ViPham!F:F, B35, NhatKy_ViPham!H:H, "L03")</f>
        <v>0</v>
      </c>
      <c r="I35" s="7">
        <f>SUMIFS(NhatKy_ViPham!K:K, NhatKy_ViPham!E:E, "10_Tin_B", NhatKy_ViPham!F:F, B35, NhatKy_ViPham!H:H, "L04")</f>
        <v>0</v>
      </c>
      <c r="J35" s="7">
        <f>SUMIFS(NhatKy_ViPham!K:K, NhatKy_ViPham!E:E, "10_Tin_B", NhatKy_ViPham!F:F, B35, NhatKy_ViPham!H:H, "L05")</f>
        <v>0</v>
      </c>
      <c r="K35" s="7">
        <f>SUMIFS(NhatKy_ViPham!K:K, NhatKy_ViPham!E:E, "10_Tin_B", NhatKy_ViPham!F:F, B35, NhatKy_ViPham!H:H, "L06")</f>
        <v>0</v>
      </c>
      <c r="L35" s="7">
        <f>SUMIFS(NhatKy_ViPham!K:K, NhatKy_ViPham!E:E, "10_Tin_B", NhatKy_ViPham!F:F, B35, NhatKy_ViPham!H:H, "L07")</f>
        <v>0</v>
      </c>
      <c r="M35" s="7">
        <f>SUMIFS(NhatKy_ViPham!K:K, NhatKy_ViPham!E:E, "10_Tin_B", NhatKy_ViPham!F:F, B35, NhatKy_ViPham!H:H, "L08")</f>
        <v>0</v>
      </c>
      <c r="N35" s="7">
        <f>SUMIFS(NhatKy_ViPham!K:K, NhatKy_ViPham!E:E, "10_Tin_B", NhatKy_ViPham!F:F, B35, NhatKy_ViPham!H:H, "L09")</f>
        <v>0</v>
      </c>
      <c r="O35" s="7">
        <f>SUMIFS(NhatKy_ViPham!K:K, NhatKy_ViPham!E:E, "10_Tin_B", NhatKy_ViPham!F:F, B35, NhatKy_ViPham!H:H, "L10")</f>
        <v>0</v>
      </c>
      <c r="P35" s="12">
        <f>SUMIFS(NhatKy_ViPham!J:J, NhatKy_ViPham!E:E, "10_Tin_B", NhatKy_ViPham!F:F, B35)</f>
        <v>0</v>
      </c>
      <c r="Q35" s="13">
        <f>SUMIFS(NhatKy_ViPham!K:K, NhatKy_ViPham!E:E, "10_Tin_B", NhatKy_ViPham!F:F, B35)</f>
        <v>0</v>
      </c>
      <c r="R35" s="7">
        <f>100 + SUMIFS(NhatKy_ViPham!J:J, NhatKy_ViPham!E:E, "10_Tin_B", NhatKy_ViPham!F:F, B35, NhatKy_ViPham!C:C, "T1") - SUMIFS(NhatKy_ViPham!K:K, NhatKy_ViPham!E:E, "10_Tin_B", NhatKy_ViPham!F:F, B35, NhatKy_ViPham!C:C, "T1")</f>
        <v>100</v>
      </c>
      <c r="S35" s="7">
        <f>100 + SUMIFS(NhatKy_ViPham!J:J, NhatKy_ViPham!E:E, "10_Tin_B", NhatKy_ViPham!F:F, B35, NhatKy_ViPham!C:C, "T2") - SUMIFS(NhatKy_ViPham!K:K, NhatKy_ViPham!E:E, "10_Tin_B", NhatKy_ViPham!F:F, B35, NhatKy_ViPham!C:C, "T2")</f>
        <v>100</v>
      </c>
      <c r="T35" s="7">
        <f>100 + SUMIFS(NhatKy_ViPham!J:J, NhatKy_ViPham!E:E, "10_Tin_B", NhatKy_ViPham!F:F, B35, NhatKy_ViPham!C:C, "T3") - SUMIFS(NhatKy_ViPham!K:K, NhatKy_ViPham!E:E, "10_Tin_B", NhatKy_ViPham!F:F, B35, NhatKy_ViPham!C:C, "T3")</f>
        <v>100</v>
      </c>
      <c r="U35" s="7">
        <f>100 + SUMIFS(NhatKy_ViPham!J:J, NhatKy_ViPham!E:E, "10_Tin_B", NhatKy_ViPham!F:F, B35, NhatKy_ViPham!C:C, "T4") - SUMIFS(NhatKy_ViPham!K:K, NhatKy_ViPham!E:E, "10_Tin_B", NhatKy_ViPham!F:F, B35, NhatKy_ViPham!C:C, "T4")</f>
        <v>100</v>
      </c>
      <c r="V35" s="7">
        <f>100 + SUMIFS(NhatKy_ViPham!J:J, NhatKy_ViPham!E:E, "10_Tin_B", NhatKy_ViPham!F:F, B35, NhatKy_ViPham!C:C, "T5") - SUMIFS(NhatKy_ViPham!K:K, NhatKy_ViPham!E:E, "10_Tin_B", NhatKy_ViPham!F:F, B35, NhatKy_ViPham!C:C, "T5")</f>
        <v>100</v>
      </c>
      <c r="W35" s="7">
        <f>100 + SUMIFS(NhatKy_ViPham!J:J, NhatKy_ViPham!E:E, "10_Tin_B", NhatKy_ViPham!F:F, B35, NhatKy_ViPham!C:C, "T6") - SUMIFS(NhatKy_ViPham!K:K, NhatKy_ViPham!E:E, "10_Tin_B", NhatKy_ViPham!F:F, B35, NhatKy_ViPham!C:C, "T6")</f>
        <v>100</v>
      </c>
      <c r="X35" s="7">
        <f>100 + SUMIFS(NhatKy_ViPham!J:J, NhatKy_ViPham!E:E, "10_Tin_B", NhatKy_ViPham!F:F, B35, NhatKy_ViPham!C:C, "T7") - SUMIFS(NhatKy_ViPham!K:K, NhatKy_ViPham!E:E, "10_Tin_B", NhatKy_ViPham!F:F, B35, NhatKy_ViPham!C:C, "T7")</f>
        <v>100</v>
      </c>
      <c r="Y35" s="7">
        <f>100 + SUMIFS(NhatKy_ViPham!J:J, NhatKy_ViPham!E:E, "10_Tin_B", NhatKy_ViPham!F:F, B35, NhatKy_ViPham!C:C, "T8") - SUMIFS(NhatKy_ViPham!K:K, NhatKy_ViPham!E:E, "10_Tin_B", NhatKy_ViPham!F:F, B35, NhatKy_ViPham!C:C, "T8")</f>
        <v>100</v>
      </c>
      <c r="Z35" s="7">
        <f>100 + SUMIFS(NhatKy_ViPham!J:J, NhatKy_ViPham!E:E, "10_Tin_B", NhatKy_ViPham!F:F, B35, NhatKy_ViPham!C:C, "T9") - SUMIFS(NhatKy_ViPham!K:K, NhatKy_ViPham!E:E, "10_Tin_B", NhatKy_ViPham!F:F, B35, NhatKy_ViPham!C:C, "T9")</f>
        <v>100</v>
      </c>
      <c r="AA35" s="7">
        <f>100 + SUMIFS(NhatKy_ViPham!J:J, NhatKy_ViPham!E:E, "10_Tin_B", NhatKy_ViPham!F:F, B35, NhatKy_ViPham!C:C, "T10") - SUMIFS(NhatKy_ViPham!K:K, NhatKy_ViPham!E:E, "10_Tin_B", NhatKy_ViPham!F:F, B35, NhatKy_ViPham!C:C, "T10")</f>
        <v>100</v>
      </c>
      <c r="AB35" s="7">
        <f>100 + SUMIFS(NhatKy_ViPham!J:J, NhatKy_ViPham!E:E, "10_Tin_B", NhatKy_ViPham!F:F, B35, NhatKy_ViPham!C:C, "T11") - SUMIFS(NhatKy_ViPham!K:K, NhatKy_ViPham!E:E, "10_Tin_B", NhatKy_ViPham!F:F, B35, NhatKy_ViPham!C:C, "T11")</f>
        <v>100</v>
      </c>
      <c r="AC35" s="7">
        <f>100 + SUMIFS(NhatKy_ViPham!J:J, NhatKy_ViPham!E:E, "10_Tin_B", NhatKy_ViPham!F:F, B35, NhatKy_ViPham!C:C, "T12") - SUMIFS(NhatKy_ViPham!K:K, NhatKy_ViPham!E:E, "10_Tin_B", NhatKy_ViPham!F:F, B35, NhatKy_ViPham!C:C, "T12")</f>
        <v>100</v>
      </c>
      <c r="AD35" s="7">
        <f>100 + SUMIFS(NhatKy_ViPham!J:J, NhatKy_ViPham!E:E, "10_Tin_B", NhatKy_ViPham!F:F, B35, NhatKy_ViPham!C:C, "T13") - SUMIFS(NhatKy_ViPham!K:K, NhatKy_ViPham!E:E, "10_Tin_B", NhatKy_ViPham!F:F, B35, NhatKy_ViPham!C:C, "T13")</f>
        <v>100</v>
      </c>
      <c r="AE35" s="7">
        <f>100 + SUMIFS(NhatKy_ViPham!J:J, NhatKy_ViPham!E:E, "10_Tin_B", NhatKy_ViPham!F:F, B35, NhatKy_ViPham!C:C, "T14") - SUMIFS(NhatKy_ViPham!K:K, NhatKy_ViPham!E:E, "10_Tin_B", NhatKy_ViPham!F:F, B35, NhatKy_ViPham!C:C, "T14")</f>
        <v>100</v>
      </c>
      <c r="AF35" s="7">
        <f>100 + SUMIFS(NhatKy_ViPham!J:J, NhatKy_ViPham!E:E, "10_Tin_B", NhatKy_ViPham!F:F, B35, NhatKy_ViPham!C:C, "T15") - SUMIFS(NhatKy_ViPham!K:K, NhatKy_ViPham!E:E, "10_Tin_B", NhatKy_ViPham!F:F, B35, NhatKy_ViPham!C:C, "T15")</f>
        <v>100</v>
      </c>
      <c r="AG35" s="7">
        <f>100 + SUMIFS(NhatKy_ViPham!J:J, NhatKy_ViPham!E:E, "10_Tin_B", NhatKy_ViPham!F:F, B35, NhatKy_ViPham!C:C, "T16") - SUMIFS(NhatKy_ViPham!K:K, NhatKy_ViPham!E:E, "10_Tin_B", NhatKy_ViPham!F:F, B35, NhatKy_ViPham!C:C, "T16")</f>
        <v>100</v>
      </c>
      <c r="AH35" s="7">
        <f>100 + SUMIFS(NhatKy_ViPham!J:J, NhatKy_ViPham!E:E, "10_Tin_B", NhatKy_ViPham!F:F, B35, NhatKy_ViPham!C:C, "T17") - SUMIFS(NhatKy_ViPham!K:K, NhatKy_ViPham!E:E, "10_Tin_B", NhatKy_ViPham!F:F, B35, NhatKy_ViPham!C:C, "T17")</f>
        <v>100</v>
      </c>
      <c r="AI35" s="7">
        <f>100 + SUMIFS(NhatKy_ViPham!J:J, NhatKy_ViPham!E:E, "10_Tin_B", NhatKy_ViPham!F:F, B35, NhatKy_ViPham!C:C, "T18") - SUMIFS(NhatKy_ViPham!K:K, NhatKy_ViPham!E:E, "10_Tin_B", NhatKy_ViPham!F:F, B35, NhatKy_ViPham!C:C, "T18")</f>
        <v>100</v>
      </c>
      <c r="AJ35" s="7">
        <f>100 + SUMIFS(NhatKy_ViPham!J:J, NhatKy_ViPham!E:E, "10_Tin_B", NhatKy_ViPham!F:F, B35, NhatKy_ViPham!C:C, "T19") - SUMIFS(NhatKy_ViPham!K:K, NhatKy_ViPham!E:E, "10_Tin_B", NhatKy_ViPham!F:F, B35, NhatKy_ViPham!C:C, "T19")</f>
        <v>100</v>
      </c>
      <c r="AK35" s="7">
        <f>100 + SUMIFS(NhatKy_ViPham!J:J, NhatKy_ViPham!E:E, "10_Tin_B", NhatKy_ViPham!F:F, B35, NhatKy_ViPham!C:C, "T20") - SUMIFS(NhatKy_ViPham!K:K, NhatKy_ViPham!E:E, "10_Tin_B", NhatKy_ViPham!F:F, B35, NhatKy_ViPham!C:C, "T20")</f>
        <v>100</v>
      </c>
      <c r="AL35" s="7">
        <f>100 + SUMIFS(NhatKy_ViPham!J:J, NhatKy_ViPham!E:E, "10_Tin_B", NhatKy_ViPham!F:F, B35, NhatKy_ViPham!C:C, "T21") - SUMIFS(NhatKy_ViPham!K:K, NhatKy_ViPham!E:E, "10_Tin_B", NhatKy_ViPham!F:F, B35, NhatKy_ViPham!C:C, "T21")</f>
        <v>100</v>
      </c>
      <c r="AM35" s="7">
        <f>100 + SUMIFS(NhatKy_ViPham!J:J, NhatKy_ViPham!E:E, "10_Tin_B", NhatKy_ViPham!F:F, B35, NhatKy_ViPham!C:C, "T22") - SUMIFS(NhatKy_ViPham!K:K, NhatKy_ViPham!E:E, "10_Tin_B", NhatKy_ViPham!F:F, B35, NhatKy_ViPham!C:C, "T22")</f>
        <v>100</v>
      </c>
      <c r="AN35" s="7">
        <f>100 + SUMIFS(NhatKy_ViPham!J:J, NhatKy_ViPham!E:E, "10_Tin_B", NhatKy_ViPham!F:F, B35, NhatKy_ViPham!C:C, "T23") - SUMIFS(NhatKy_ViPham!K:K, NhatKy_ViPham!E:E, "10_Tin_B", NhatKy_ViPham!F:F, B35, NhatKy_ViPham!C:C, "T23")</f>
        <v>100</v>
      </c>
      <c r="AO35" s="7">
        <f>100 + SUMIFS(NhatKy_ViPham!J:J, NhatKy_ViPham!E:E, "10_Tin_B", NhatKy_ViPham!F:F, B35, NhatKy_ViPham!C:C, "T24") - SUMIFS(NhatKy_ViPham!K:K, NhatKy_ViPham!E:E, "10_Tin_B", NhatKy_ViPham!F:F, B35, NhatKy_ViPham!C:C, "T24")</f>
        <v>100</v>
      </c>
      <c r="AP35" s="7">
        <f>100 + SUMIFS(NhatKy_ViPham!J:J, NhatKy_ViPham!E:E, "10_Tin_B", NhatKy_ViPham!F:F, B35, NhatKy_ViPham!C:C, "T25") - SUMIFS(NhatKy_ViPham!K:K, NhatKy_ViPham!E:E, "10_Tin_B", NhatKy_ViPham!F:F, B35, NhatKy_ViPham!C:C, "T25")</f>
        <v>100</v>
      </c>
      <c r="AQ35" s="7">
        <f>100 + SUMIFS(NhatKy_ViPham!J:J, NhatKy_ViPham!E:E, "10_Tin_B", NhatKy_ViPham!F:F, B35, NhatKy_ViPham!C:C, "T26") - SUMIFS(NhatKy_ViPham!K:K, NhatKy_ViPham!E:E, "10_Tin_B", NhatKy_ViPham!F:F, B35, NhatKy_ViPham!C:C, "T26")</f>
        <v>100</v>
      </c>
      <c r="AR35" s="7">
        <f>100 + SUMIFS(NhatKy_ViPham!J:J, NhatKy_ViPham!E:E, "10_Tin_B", NhatKy_ViPham!F:F, B35, NhatKy_ViPham!C:C, "T27") - SUMIFS(NhatKy_ViPham!K:K, NhatKy_ViPham!E:E, "10_Tin_B", NhatKy_ViPham!F:F, B35, NhatKy_ViPham!C:C, "T27")</f>
        <v>100</v>
      </c>
      <c r="AS35" s="7">
        <f>100 + SUMIFS(NhatKy_ViPham!J:J, NhatKy_ViPham!E:E, "10_Tin_B", NhatKy_ViPham!F:F, B35, NhatKy_ViPham!C:C, "T28") - SUMIFS(NhatKy_ViPham!K:K, NhatKy_ViPham!E:E, "10_Tin_B", NhatKy_ViPham!F:F, B35, NhatKy_ViPham!C:C, "T28")</f>
        <v>100</v>
      </c>
      <c r="AT35" s="7">
        <f>100 + SUMIFS(NhatKy_ViPham!J:J, NhatKy_ViPham!E:E, "10_Tin_B", NhatKy_ViPham!F:F, B35, NhatKy_ViPham!C:C, "T29") - SUMIFS(NhatKy_ViPham!K:K, NhatKy_ViPham!E:E, "10_Tin_B", NhatKy_ViPham!F:F, B35, NhatKy_ViPham!C:C, "T29")</f>
        <v>100</v>
      </c>
      <c r="AU35" s="7">
        <f>100 + SUMIFS(NhatKy_ViPham!J:J, NhatKy_ViPham!E:E, "10_Tin_B", NhatKy_ViPham!F:F, B35, NhatKy_ViPham!C:C, "T30") - SUMIFS(NhatKy_ViPham!K:K, NhatKy_ViPham!E:E, "10_Tin_B", NhatKy_ViPham!F:F, B35, NhatKy_ViPham!C:C, "T30")</f>
        <v>100</v>
      </c>
      <c r="AV35" s="7">
        <f>100 + SUMIFS(NhatKy_ViPham!J:J, NhatKy_ViPham!E:E, "10_Tin_B", NhatKy_ViPham!F:F, B35, NhatKy_ViPham!C:C, "T31") - SUMIFS(NhatKy_ViPham!K:K, NhatKy_ViPham!E:E, "10_Tin_B", NhatKy_ViPham!F:F, B35, NhatKy_ViPham!C:C, "T31")</f>
        <v>100</v>
      </c>
      <c r="AW35" s="7">
        <f>100 + SUMIFS(NhatKy_ViPham!J:J, NhatKy_ViPham!E:E, "10_Tin_B", NhatKy_ViPham!F:F, B35, NhatKy_ViPham!C:C, "T32") - SUMIFS(NhatKy_ViPham!K:K, NhatKy_ViPham!E:E, "10_Tin_B", NhatKy_ViPham!F:F, B35, NhatKy_ViPham!C:C, "T32")</f>
        <v>100</v>
      </c>
      <c r="AX35" s="7">
        <f>100 + SUMIFS(NhatKy_ViPham!J:J, NhatKy_ViPham!E:E, "10_Tin_B", NhatKy_ViPham!F:F, B35, NhatKy_ViPham!C:C, "T33") - SUMIFS(NhatKy_ViPham!K:K, NhatKy_ViPham!E:E, "10_Tin_B", NhatKy_ViPham!F:F, B35, NhatKy_ViPham!C:C, "T33")</f>
        <v>100</v>
      </c>
      <c r="AY35" s="7">
        <f>100 + SUMIFS(NhatKy_ViPham!J:J, NhatKy_ViPham!E:E, "10_Tin_B", NhatKy_ViPham!F:F, B35, NhatKy_ViPham!C:C, "T34") - SUMIFS(NhatKy_ViPham!K:K, NhatKy_ViPham!E:E, "10_Tin_B", NhatKy_ViPham!F:F, B35, NhatKy_ViPham!C:C, "T34")</f>
        <v>100</v>
      </c>
      <c r="AZ35" s="7">
        <f>100 + SUMIFS(NhatKy_ViPham!J:J, NhatKy_ViPham!E:E, "10_Tin_B", NhatKy_ViPham!F:F, B35, NhatKy_ViPham!C:C, "T35") - SUMIFS(NhatKy_ViPham!K:K, NhatKy_ViPham!E:E, "10_Tin_B", NhatKy_ViPham!F:F, B35, NhatKy_ViPham!C:C, "T35")</f>
        <v>100</v>
      </c>
      <c r="BA35" s="12">
        <f t="shared" si="0"/>
        <v>100</v>
      </c>
      <c r="BB35" s="11" t="s">
        <v>430</v>
      </c>
      <c r="BC35" s="14" t="str">
        <f t="shared" si="1"/>
        <v>Tốt</v>
      </c>
      <c r="BD35" s="10" t="str">
        <f t="shared" si="2"/>
        <v>🟢 BÌNH THƯỜNG</v>
      </c>
    </row>
    <row r="36" spans="1:56" x14ac:dyDescent="0.25">
      <c r="A36" s="5">
        <v>28</v>
      </c>
      <c r="B36" s="15" t="s">
        <v>951</v>
      </c>
      <c r="C36" s="5" t="s">
        <v>852</v>
      </c>
      <c r="D36" s="5" t="s">
        <v>435</v>
      </c>
      <c r="E36" s="11" t="s">
        <v>430</v>
      </c>
      <c r="F36" s="6">
        <f>SUMIFS(NhatKy_ViPham!K:K, NhatKy_ViPham!E:E, "10_Tin_B", NhatKy_ViPham!F:F, B36, NhatKy_ViPham!H:H, "L01")</f>
        <v>0</v>
      </c>
      <c r="G36" s="6">
        <f>SUMIFS(NhatKy_ViPham!K:K, NhatKy_ViPham!E:E, "10_Tin_B", NhatKy_ViPham!F:F, B36, NhatKy_ViPham!H:H, "L02")</f>
        <v>0</v>
      </c>
      <c r="H36" s="6">
        <f>SUMIFS(NhatKy_ViPham!K:K, NhatKy_ViPham!E:E, "10_Tin_B", NhatKy_ViPham!F:F, B36, NhatKy_ViPham!H:H, "L03")</f>
        <v>0</v>
      </c>
      <c r="I36" s="6">
        <f>SUMIFS(NhatKy_ViPham!K:K, NhatKy_ViPham!E:E, "10_Tin_B", NhatKy_ViPham!F:F, B36, NhatKy_ViPham!H:H, "L04")</f>
        <v>0</v>
      </c>
      <c r="J36" s="6">
        <f>SUMIFS(NhatKy_ViPham!K:K, NhatKy_ViPham!E:E, "10_Tin_B", NhatKy_ViPham!F:F, B36, NhatKy_ViPham!H:H, "L05")</f>
        <v>0</v>
      </c>
      <c r="K36" s="6">
        <f>SUMIFS(NhatKy_ViPham!K:K, NhatKy_ViPham!E:E, "10_Tin_B", NhatKy_ViPham!F:F, B36, NhatKy_ViPham!H:H, "L06")</f>
        <v>0</v>
      </c>
      <c r="L36" s="6">
        <f>SUMIFS(NhatKy_ViPham!K:K, NhatKy_ViPham!E:E, "10_Tin_B", NhatKy_ViPham!F:F, B36, NhatKy_ViPham!H:H, "L07")</f>
        <v>0</v>
      </c>
      <c r="M36" s="6">
        <f>SUMIFS(NhatKy_ViPham!K:K, NhatKy_ViPham!E:E, "10_Tin_B", NhatKy_ViPham!F:F, B36, NhatKy_ViPham!H:H, "L08")</f>
        <v>0</v>
      </c>
      <c r="N36" s="6">
        <f>SUMIFS(NhatKy_ViPham!K:K, NhatKy_ViPham!E:E, "10_Tin_B", NhatKy_ViPham!F:F, B36, NhatKy_ViPham!H:H, "L09")</f>
        <v>0</v>
      </c>
      <c r="O36" s="6">
        <f>SUMIFS(NhatKy_ViPham!K:K, NhatKy_ViPham!E:E, "10_Tin_B", NhatKy_ViPham!F:F, B36, NhatKy_ViPham!H:H, "L10")</f>
        <v>0</v>
      </c>
      <c r="P36" s="12">
        <f>SUMIFS(NhatKy_ViPham!J:J, NhatKy_ViPham!E:E, "10_Tin_B", NhatKy_ViPham!F:F, B36)</f>
        <v>0</v>
      </c>
      <c r="Q36" s="13">
        <f>SUMIFS(NhatKy_ViPham!K:K, NhatKy_ViPham!E:E, "10_Tin_B", NhatKy_ViPham!F:F, B36)</f>
        <v>0</v>
      </c>
      <c r="R36" s="6">
        <f>100 + SUMIFS(NhatKy_ViPham!J:J, NhatKy_ViPham!E:E, "10_Tin_B", NhatKy_ViPham!F:F, B36, NhatKy_ViPham!C:C, "T1") - SUMIFS(NhatKy_ViPham!K:K, NhatKy_ViPham!E:E, "10_Tin_B", NhatKy_ViPham!F:F, B36, NhatKy_ViPham!C:C, "T1")</f>
        <v>100</v>
      </c>
      <c r="S36" s="6">
        <f>100 + SUMIFS(NhatKy_ViPham!J:J, NhatKy_ViPham!E:E, "10_Tin_B", NhatKy_ViPham!F:F, B36, NhatKy_ViPham!C:C, "T2") - SUMIFS(NhatKy_ViPham!K:K, NhatKy_ViPham!E:E, "10_Tin_B", NhatKy_ViPham!F:F, B36, NhatKy_ViPham!C:C, "T2")</f>
        <v>100</v>
      </c>
      <c r="T36" s="6">
        <f>100 + SUMIFS(NhatKy_ViPham!J:J, NhatKy_ViPham!E:E, "10_Tin_B", NhatKy_ViPham!F:F, B36, NhatKy_ViPham!C:C, "T3") - SUMIFS(NhatKy_ViPham!K:K, NhatKy_ViPham!E:E, "10_Tin_B", NhatKy_ViPham!F:F, B36, NhatKy_ViPham!C:C, "T3")</f>
        <v>100</v>
      </c>
      <c r="U36" s="6">
        <f>100 + SUMIFS(NhatKy_ViPham!J:J, NhatKy_ViPham!E:E, "10_Tin_B", NhatKy_ViPham!F:F, B36, NhatKy_ViPham!C:C, "T4") - SUMIFS(NhatKy_ViPham!K:K, NhatKy_ViPham!E:E, "10_Tin_B", NhatKy_ViPham!F:F, B36, NhatKy_ViPham!C:C, "T4")</f>
        <v>100</v>
      </c>
      <c r="V36" s="6">
        <f>100 + SUMIFS(NhatKy_ViPham!J:J, NhatKy_ViPham!E:E, "10_Tin_B", NhatKy_ViPham!F:F, B36, NhatKy_ViPham!C:C, "T5") - SUMIFS(NhatKy_ViPham!K:K, NhatKy_ViPham!E:E, "10_Tin_B", NhatKy_ViPham!F:F, B36, NhatKy_ViPham!C:C, "T5")</f>
        <v>100</v>
      </c>
      <c r="W36" s="6">
        <f>100 + SUMIFS(NhatKy_ViPham!J:J, NhatKy_ViPham!E:E, "10_Tin_B", NhatKy_ViPham!F:F, B36, NhatKy_ViPham!C:C, "T6") - SUMIFS(NhatKy_ViPham!K:K, NhatKy_ViPham!E:E, "10_Tin_B", NhatKy_ViPham!F:F, B36, NhatKy_ViPham!C:C, "T6")</f>
        <v>100</v>
      </c>
      <c r="X36" s="6">
        <f>100 + SUMIFS(NhatKy_ViPham!J:J, NhatKy_ViPham!E:E, "10_Tin_B", NhatKy_ViPham!F:F, B36, NhatKy_ViPham!C:C, "T7") - SUMIFS(NhatKy_ViPham!K:K, NhatKy_ViPham!E:E, "10_Tin_B", NhatKy_ViPham!F:F, B36, NhatKy_ViPham!C:C, "T7")</f>
        <v>100</v>
      </c>
      <c r="Y36" s="6">
        <f>100 + SUMIFS(NhatKy_ViPham!J:J, NhatKy_ViPham!E:E, "10_Tin_B", NhatKy_ViPham!F:F, B36, NhatKy_ViPham!C:C, "T8") - SUMIFS(NhatKy_ViPham!K:K, NhatKy_ViPham!E:E, "10_Tin_B", NhatKy_ViPham!F:F, B36, NhatKy_ViPham!C:C, "T8")</f>
        <v>100</v>
      </c>
      <c r="Z36" s="6">
        <f>100 + SUMIFS(NhatKy_ViPham!J:J, NhatKy_ViPham!E:E, "10_Tin_B", NhatKy_ViPham!F:F, B36, NhatKy_ViPham!C:C, "T9") - SUMIFS(NhatKy_ViPham!K:K, NhatKy_ViPham!E:E, "10_Tin_B", NhatKy_ViPham!F:F, B36, NhatKy_ViPham!C:C, "T9")</f>
        <v>100</v>
      </c>
      <c r="AA36" s="6">
        <f>100 + SUMIFS(NhatKy_ViPham!J:J, NhatKy_ViPham!E:E, "10_Tin_B", NhatKy_ViPham!F:F, B36, NhatKy_ViPham!C:C, "T10") - SUMIFS(NhatKy_ViPham!K:K, NhatKy_ViPham!E:E, "10_Tin_B", NhatKy_ViPham!F:F, B36, NhatKy_ViPham!C:C, "T10")</f>
        <v>100</v>
      </c>
      <c r="AB36" s="6">
        <f>100 + SUMIFS(NhatKy_ViPham!J:J, NhatKy_ViPham!E:E, "10_Tin_B", NhatKy_ViPham!F:F, B36, NhatKy_ViPham!C:C, "T11") - SUMIFS(NhatKy_ViPham!K:K, NhatKy_ViPham!E:E, "10_Tin_B", NhatKy_ViPham!F:F, B36, NhatKy_ViPham!C:C, "T11")</f>
        <v>100</v>
      </c>
      <c r="AC36" s="6">
        <f>100 + SUMIFS(NhatKy_ViPham!J:J, NhatKy_ViPham!E:E, "10_Tin_B", NhatKy_ViPham!F:F, B36, NhatKy_ViPham!C:C, "T12") - SUMIFS(NhatKy_ViPham!K:K, NhatKy_ViPham!E:E, "10_Tin_B", NhatKy_ViPham!F:F, B36, NhatKy_ViPham!C:C, "T12")</f>
        <v>100</v>
      </c>
      <c r="AD36" s="6">
        <f>100 + SUMIFS(NhatKy_ViPham!J:J, NhatKy_ViPham!E:E, "10_Tin_B", NhatKy_ViPham!F:F, B36, NhatKy_ViPham!C:C, "T13") - SUMIFS(NhatKy_ViPham!K:K, NhatKy_ViPham!E:E, "10_Tin_B", NhatKy_ViPham!F:F, B36, NhatKy_ViPham!C:C, "T13")</f>
        <v>100</v>
      </c>
      <c r="AE36" s="6">
        <f>100 + SUMIFS(NhatKy_ViPham!J:J, NhatKy_ViPham!E:E, "10_Tin_B", NhatKy_ViPham!F:F, B36, NhatKy_ViPham!C:C, "T14") - SUMIFS(NhatKy_ViPham!K:K, NhatKy_ViPham!E:E, "10_Tin_B", NhatKy_ViPham!F:F, B36, NhatKy_ViPham!C:C, "T14")</f>
        <v>100</v>
      </c>
      <c r="AF36" s="6">
        <f>100 + SUMIFS(NhatKy_ViPham!J:J, NhatKy_ViPham!E:E, "10_Tin_B", NhatKy_ViPham!F:F, B36, NhatKy_ViPham!C:C, "T15") - SUMIFS(NhatKy_ViPham!K:K, NhatKy_ViPham!E:E, "10_Tin_B", NhatKy_ViPham!F:F, B36, NhatKy_ViPham!C:C, "T15")</f>
        <v>100</v>
      </c>
      <c r="AG36" s="6">
        <f>100 + SUMIFS(NhatKy_ViPham!J:J, NhatKy_ViPham!E:E, "10_Tin_B", NhatKy_ViPham!F:F, B36, NhatKy_ViPham!C:C, "T16") - SUMIFS(NhatKy_ViPham!K:K, NhatKy_ViPham!E:E, "10_Tin_B", NhatKy_ViPham!F:F, B36, NhatKy_ViPham!C:C, "T16")</f>
        <v>100</v>
      </c>
      <c r="AH36" s="6">
        <f>100 + SUMIFS(NhatKy_ViPham!J:J, NhatKy_ViPham!E:E, "10_Tin_B", NhatKy_ViPham!F:F, B36, NhatKy_ViPham!C:C, "T17") - SUMIFS(NhatKy_ViPham!K:K, NhatKy_ViPham!E:E, "10_Tin_B", NhatKy_ViPham!F:F, B36, NhatKy_ViPham!C:C, "T17")</f>
        <v>100</v>
      </c>
      <c r="AI36" s="6">
        <f>100 + SUMIFS(NhatKy_ViPham!J:J, NhatKy_ViPham!E:E, "10_Tin_B", NhatKy_ViPham!F:F, B36, NhatKy_ViPham!C:C, "T18") - SUMIFS(NhatKy_ViPham!K:K, NhatKy_ViPham!E:E, "10_Tin_B", NhatKy_ViPham!F:F, B36, NhatKy_ViPham!C:C, "T18")</f>
        <v>100</v>
      </c>
      <c r="AJ36" s="6">
        <f>100 + SUMIFS(NhatKy_ViPham!J:J, NhatKy_ViPham!E:E, "10_Tin_B", NhatKy_ViPham!F:F, B36, NhatKy_ViPham!C:C, "T19") - SUMIFS(NhatKy_ViPham!K:K, NhatKy_ViPham!E:E, "10_Tin_B", NhatKy_ViPham!F:F, B36, NhatKy_ViPham!C:C, "T19")</f>
        <v>100</v>
      </c>
      <c r="AK36" s="6">
        <f>100 + SUMIFS(NhatKy_ViPham!J:J, NhatKy_ViPham!E:E, "10_Tin_B", NhatKy_ViPham!F:F, B36, NhatKy_ViPham!C:C, "T20") - SUMIFS(NhatKy_ViPham!K:K, NhatKy_ViPham!E:E, "10_Tin_B", NhatKy_ViPham!F:F, B36, NhatKy_ViPham!C:C, "T20")</f>
        <v>100</v>
      </c>
      <c r="AL36" s="6">
        <f>100 + SUMIFS(NhatKy_ViPham!J:J, NhatKy_ViPham!E:E, "10_Tin_B", NhatKy_ViPham!F:F, B36, NhatKy_ViPham!C:C, "T21") - SUMIFS(NhatKy_ViPham!K:K, NhatKy_ViPham!E:E, "10_Tin_B", NhatKy_ViPham!F:F, B36, NhatKy_ViPham!C:C, "T21")</f>
        <v>100</v>
      </c>
      <c r="AM36" s="6">
        <f>100 + SUMIFS(NhatKy_ViPham!J:J, NhatKy_ViPham!E:E, "10_Tin_B", NhatKy_ViPham!F:F, B36, NhatKy_ViPham!C:C, "T22") - SUMIFS(NhatKy_ViPham!K:K, NhatKy_ViPham!E:E, "10_Tin_B", NhatKy_ViPham!F:F, B36, NhatKy_ViPham!C:C, "T22")</f>
        <v>100</v>
      </c>
      <c r="AN36" s="6">
        <f>100 + SUMIFS(NhatKy_ViPham!J:J, NhatKy_ViPham!E:E, "10_Tin_B", NhatKy_ViPham!F:F, B36, NhatKy_ViPham!C:C, "T23") - SUMIFS(NhatKy_ViPham!K:K, NhatKy_ViPham!E:E, "10_Tin_B", NhatKy_ViPham!F:F, B36, NhatKy_ViPham!C:C, "T23")</f>
        <v>100</v>
      </c>
      <c r="AO36" s="6">
        <f>100 + SUMIFS(NhatKy_ViPham!J:J, NhatKy_ViPham!E:E, "10_Tin_B", NhatKy_ViPham!F:F, B36, NhatKy_ViPham!C:C, "T24") - SUMIFS(NhatKy_ViPham!K:K, NhatKy_ViPham!E:E, "10_Tin_B", NhatKy_ViPham!F:F, B36, NhatKy_ViPham!C:C, "T24")</f>
        <v>100</v>
      </c>
      <c r="AP36" s="6">
        <f>100 + SUMIFS(NhatKy_ViPham!J:J, NhatKy_ViPham!E:E, "10_Tin_B", NhatKy_ViPham!F:F, B36, NhatKy_ViPham!C:C, "T25") - SUMIFS(NhatKy_ViPham!K:K, NhatKy_ViPham!E:E, "10_Tin_B", NhatKy_ViPham!F:F, B36, NhatKy_ViPham!C:C, "T25")</f>
        <v>100</v>
      </c>
      <c r="AQ36" s="6">
        <f>100 + SUMIFS(NhatKy_ViPham!J:J, NhatKy_ViPham!E:E, "10_Tin_B", NhatKy_ViPham!F:F, B36, NhatKy_ViPham!C:C, "T26") - SUMIFS(NhatKy_ViPham!K:K, NhatKy_ViPham!E:E, "10_Tin_B", NhatKy_ViPham!F:F, B36, NhatKy_ViPham!C:C, "T26")</f>
        <v>100</v>
      </c>
      <c r="AR36" s="6">
        <f>100 + SUMIFS(NhatKy_ViPham!J:J, NhatKy_ViPham!E:E, "10_Tin_B", NhatKy_ViPham!F:F, B36, NhatKy_ViPham!C:C, "T27") - SUMIFS(NhatKy_ViPham!K:K, NhatKy_ViPham!E:E, "10_Tin_B", NhatKy_ViPham!F:F, B36, NhatKy_ViPham!C:C, "T27")</f>
        <v>100</v>
      </c>
      <c r="AS36" s="6">
        <f>100 + SUMIFS(NhatKy_ViPham!J:J, NhatKy_ViPham!E:E, "10_Tin_B", NhatKy_ViPham!F:F, B36, NhatKy_ViPham!C:C, "T28") - SUMIFS(NhatKy_ViPham!K:K, NhatKy_ViPham!E:E, "10_Tin_B", NhatKy_ViPham!F:F, B36, NhatKy_ViPham!C:C, "T28")</f>
        <v>100</v>
      </c>
      <c r="AT36" s="6">
        <f>100 + SUMIFS(NhatKy_ViPham!J:J, NhatKy_ViPham!E:E, "10_Tin_B", NhatKy_ViPham!F:F, B36, NhatKy_ViPham!C:C, "T29") - SUMIFS(NhatKy_ViPham!K:K, NhatKy_ViPham!E:E, "10_Tin_B", NhatKy_ViPham!F:F, B36, NhatKy_ViPham!C:C, "T29")</f>
        <v>100</v>
      </c>
      <c r="AU36" s="6">
        <f>100 + SUMIFS(NhatKy_ViPham!J:J, NhatKy_ViPham!E:E, "10_Tin_B", NhatKy_ViPham!F:F, B36, NhatKy_ViPham!C:C, "T30") - SUMIFS(NhatKy_ViPham!K:K, NhatKy_ViPham!E:E, "10_Tin_B", NhatKy_ViPham!F:F, B36, NhatKy_ViPham!C:C, "T30")</f>
        <v>100</v>
      </c>
      <c r="AV36" s="6">
        <f>100 + SUMIFS(NhatKy_ViPham!J:J, NhatKy_ViPham!E:E, "10_Tin_B", NhatKy_ViPham!F:F, B36, NhatKy_ViPham!C:C, "T31") - SUMIFS(NhatKy_ViPham!K:K, NhatKy_ViPham!E:E, "10_Tin_B", NhatKy_ViPham!F:F, B36, NhatKy_ViPham!C:C, "T31")</f>
        <v>100</v>
      </c>
      <c r="AW36" s="6">
        <f>100 + SUMIFS(NhatKy_ViPham!J:J, NhatKy_ViPham!E:E, "10_Tin_B", NhatKy_ViPham!F:F, B36, NhatKy_ViPham!C:C, "T32") - SUMIFS(NhatKy_ViPham!K:K, NhatKy_ViPham!E:E, "10_Tin_B", NhatKy_ViPham!F:F, B36, NhatKy_ViPham!C:C, "T32")</f>
        <v>100</v>
      </c>
      <c r="AX36" s="6">
        <f>100 + SUMIFS(NhatKy_ViPham!J:J, NhatKy_ViPham!E:E, "10_Tin_B", NhatKy_ViPham!F:F, B36, NhatKy_ViPham!C:C, "T33") - SUMIFS(NhatKy_ViPham!K:K, NhatKy_ViPham!E:E, "10_Tin_B", NhatKy_ViPham!F:F, B36, NhatKy_ViPham!C:C, "T33")</f>
        <v>100</v>
      </c>
      <c r="AY36" s="6">
        <f>100 + SUMIFS(NhatKy_ViPham!J:J, NhatKy_ViPham!E:E, "10_Tin_B", NhatKy_ViPham!F:F, B36, NhatKy_ViPham!C:C, "T34") - SUMIFS(NhatKy_ViPham!K:K, NhatKy_ViPham!E:E, "10_Tin_B", NhatKy_ViPham!F:F, B36, NhatKy_ViPham!C:C, "T34")</f>
        <v>100</v>
      </c>
      <c r="AZ36" s="6">
        <f>100 + SUMIFS(NhatKy_ViPham!J:J, NhatKy_ViPham!E:E, "10_Tin_B", NhatKy_ViPham!F:F, B36, NhatKy_ViPham!C:C, "T35") - SUMIFS(NhatKy_ViPham!K:K, NhatKy_ViPham!E:E, "10_Tin_B", NhatKy_ViPham!F:F, B36, NhatKy_ViPham!C:C, "T35")</f>
        <v>100</v>
      </c>
      <c r="BA36" s="12">
        <f t="shared" si="0"/>
        <v>100</v>
      </c>
      <c r="BB36" s="11" t="s">
        <v>430</v>
      </c>
      <c r="BC36" s="16" t="str">
        <f t="shared" si="1"/>
        <v>Tốt</v>
      </c>
      <c r="BD36" s="15" t="str">
        <f t="shared" si="2"/>
        <v>🟢 BÌNH THƯỜNG</v>
      </c>
    </row>
    <row r="37" spans="1:56" x14ac:dyDescent="0.25">
      <c r="A37" s="4">
        <v>29</v>
      </c>
      <c r="B37" s="10" t="s">
        <v>952</v>
      </c>
      <c r="C37" s="4" t="s">
        <v>953</v>
      </c>
      <c r="D37" s="4" t="s">
        <v>435</v>
      </c>
      <c r="E37" s="11" t="s">
        <v>430</v>
      </c>
      <c r="F37" s="7">
        <f>SUMIFS(NhatKy_ViPham!K:K, NhatKy_ViPham!E:E, "10_Tin_B", NhatKy_ViPham!F:F, B37, NhatKy_ViPham!H:H, "L01")</f>
        <v>0</v>
      </c>
      <c r="G37" s="7">
        <f>SUMIFS(NhatKy_ViPham!K:K, NhatKy_ViPham!E:E, "10_Tin_B", NhatKy_ViPham!F:F, B37, NhatKy_ViPham!H:H, "L02")</f>
        <v>0</v>
      </c>
      <c r="H37" s="7">
        <f>SUMIFS(NhatKy_ViPham!K:K, NhatKy_ViPham!E:E, "10_Tin_B", NhatKy_ViPham!F:F, B37, NhatKy_ViPham!H:H, "L03")</f>
        <v>0</v>
      </c>
      <c r="I37" s="7">
        <f>SUMIFS(NhatKy_ViPham!K:K, NhatKy_ViPham!E:E, "10_Tin_B", NhatKy_ViPham!F:F, B37, NhatKy_ViPham!H:H, "L04")</f>
        <v>0</v>
      </c>
      <c r="J37" s="7">
        <f>SUMIFS(NhatKy_ViPham!K:K, NhatKy_ViPham!E:E, "10_Tin_B", NhatKy_ViPham!F:F, B37, NhatKy_ViPham!H:H, "L05")</f>
        <v>0</v>
      </c>
      <c r="K37" s="7">
        <f>SUMIFS(NhatKy_ViPham!K:K, NhatKy_ViPham!E:E, "10_Tin_B", NhatKy_ViPham!F:F, B37, NhatKy_ViPham!H:H, "L06")</f>
        <v>0</v>
      </c>
      <c r="L37" s="7">
        <f>SUMIFS(NhatKy_ViPham!K:K, NhatKy_ViPham!E:E, "10_Tin_B", NhatKy_ViPham!F:F, B37, NhatKy_ViPham!H:H, "L07")</f>
        <v>0</v>
      </c>
      <c r="M37" s="7">
        <f>SUMIFS(NhatKy_ViPham!K:K, NhatKy_ViPham!E:E, "10_Tin_B", NhatKy_ViPham!F:F, B37, NhatKy_ViPham!H:H, "L08")</f>
        <v>0</v>
      </c>
      <c r="N37" s="7">
        <f>SUMIFS(NhatKy_ViPham!K:K, NhatKy_ViPham!E:E, "10_Tin_B", NhatKy_ViPham!F:F, B37, NhatKy_ViPham!H:H, "L09")</f>
        <v>0</v>
      </c>
      <c r="O37" s="7">
        <f>SUMIFS(NhatKy_ViPham!K:K, NhatKy_ViPham!E:E, "10_Tin_B", NhatKy_ViPham!F:F, B37, NhatKy_ViPham!H:H, "L10")</f>
        <v>0</v>
      </c>
      <c r="P37" s="12">
        <f>SUMIFS(NhatKy_ViPham!J:J, NhatKy_ViPham!E:E, "10_Tin_B", NhatKy_ViPham!F:F, B37)</f>
        <v>0</v>
      </c>
      <c r="Q37" s="13">
        <f>SUMIFS(NhatKy_ViPham!K:K, NhatKy_ViPham!E:E, "10_Tin_B", NhatKy_ViPham!F:F, B37)</f>
        <v>0</v>
      </c>
      <c r="R37" s="7">
        <f>100 + SUMIFS(NhatKy_ViPham!J:J, NhatKy_ViPham!E:E, "10_Tin_B", NhatKy_ViPham!F:F, B37, NhatKy_ViPham!C:C, "T1") - SUMIFS(NhatKy_ViPham!K:K, NhatKy_ViPham!E:E, "10_Tin_B", NhatKy_ViPham!F:F, B37, NhatKy_ViPham!C:C, "T1")</f>
        <v>100</v>
      </c>
      <c r="S37" s="7">
        <f>100 + SUMIFS(NhatKy_ViPham!J:J, NhatKy_ViPham!E:E, "10_Tin_B", NhatKy_ViPham!F:F, B37, NhatKy_ViPham!C:C, "T2") - SUMIFS(NhatKy_ViPham!K:K, NhatKy_ViPham!E:E, "10_Tin_B", NhatKy_ViPham!F:F, B37, NhatKy_ViPham!C:C, "T2")</f>
        <v>100</v>
      </c>
      <c r="T37" s="7">
        <f>100 + SUMIFS(NhatKy_ViPham!J:J, NhatKy_ViPham!E:E, "10_Tin_B", NhatKy_ViPham!F:F, B37, NhatKy_ViPham!C:C, "T3") - SUMIFS(NhatKy_ViPham!K:K, NhatKy_ViPham!E:E, "10_Tin_B", NhatKy_ViPham!F:F, B37, NhatKy_ViPham!C:C, "T3")</f>
        <v>100</v>
      </c>
      <c r="U37" s="7">
        <f>100 + SUMIFS(NhatKy_ViPham!J:J, NhatKy_ViPham!E:E, "10_Tin_B", NhatKy_ViPham!F:F, B37, NhatKy_ViPham!C:C, "T4") - SUMIFS(NhatKy_ViPham!K:K, NhatKy_ViPham!E:E, "10_Tin_B", NhatKy_ViPham!F:F, B37, NhatKy_ViPham!C:C, "T4")</f>
        <v>100</v>
      </c>
      <c r="V37" s="7">
        <f>100 + SUMIFS(NhatKy_ViPham!J:J, NhatKy_ViPham!E:E, "10_Tin_B", NhatKy_ViPham!F:F, B37, NhatKy_ViPham!C:C, "T5") - SUMIFS(NhatKy_ViPham!K:K, NhatKy_ViPham!E:E, "10_Tin_B", NhatKy_ViPham!F:F, B37, NhatKy_ViPham!C:C, "T5")</f>
        <v>100</v>
      </c>
      <c r="W37" s="7">
        <f>100 + SUMIFS(NhatKy_ViPham!J:J, NhatKy_ViPham!E:E, "10_Tin_B", NhatKy_ViPham!F:F, B37, NhatKy_ViPham!C:C, "T6") - SUMIFS(NhatKy_ViPham!K:K, NhatKy_ViPham!E:E, "10_Tin_B", NhatKy_ViPham!F:F, B37, NhatKy_ViPham!C:C, "T6")</f>
        <v>100</v>
      </c>
      <c r="X37" s="7">
        <f>100 + SUMIFS(NhatKy_ViPham!J:J, NhatKy_ViPham!E:E, "10_Tin_B", NhatKy_ViPham!F:F, B37, NhatKy_ViPham!C:C, "T7") - SUMIFS(NhatKy_ViPham!K:K, NhatKy_ViPham!E:E, "10_Tin_B", NhatKy_ViPham!F:F, B37, NhatKy_ViPham!C:C, "T7")</f>
        <v>100</v>
      </c>
      <c r="Y37" s="7">
        <f>100 + SUMIFS(NhatKy_ViPham!J:J, NhatKy_ViPham!E:E, "10_Tin_B", NhatKy_ViPham!F:F, B37, NhatKy_ViPham!C:C, "T8") - SUMIFS(NhatKy_ViPham!K:K, NhatKy_ViPham!E:E, "10_Tin_B", NhatKy_ViPham!F:F, B37, NhatKy_ViPham!C:C, "T8")</f>
        <v>100</v>
      </c>
      <c r="Z37" s="7">
        <f>100 + SUMIFS(NhatKy_ViPham!J:J, NhatKy_ViPham!E:E, "10_Tin_B", NhatKy_ViPham!F:F, B37, NhatKy_ViPham!C:C, "T9") - SUMIFS(NhatKy_ViPham!K:K, NhatKy_ViPham!E:E, "10_Tin_B", NhatKy_ViPham!F:F, B37, NhatKy_ViPham!C:C, "T9")</f>
        <v>100</v>
      </c>
      <c r="AA37" s="7">
        <f>100 + SUMIFS(NhatKy_ViPham!J:J, NhatKy_ViPham!E:E, "10_Tin_B", NhatKy_ViPham!F:F, B37, NhatKy_ViPham!C:C, "T10") - SUMIFS(NhatKy_ViPham!K:K, NhatKy_ViPham!E:E, "10_Tin_B", NhatKy_ViPham!F:F, B37, NhatKy_ViPham!C:C, "T10")</f>
        <v>100</v>
      </c>
      <c r="AB37" s="7">
        <f>100 + SUMIFS(NhatKy_ViPham!J:J, NhatKy_ViPham!E:E, "10_Tin_B", NhatKy_ViPham!F:F, B37, NhatKy_ViPham!C:C, "T11") - SUMIFS(NhatKy_ViPham!K:K, NhatKy_ViPham!E:E, "10_Tin_B", NhatKy_ViPham!F:F, B37, NhatKy_ViPham!C:C, "T11")</f>
        <v>100</v>
      </c>
      <c r="AC37" s="7">
        <f>100 + SUMIFS(NhatKy_ViPham!J:J, NhatKy_ViPham!E:E, "10_Tin_B", NhatKy_ViPham!F:F, B37, NhatKy_ViPham!C:C, "T12") - SUMIFS(NhatKy_ViPham!K:K, NhatKy_ViPham!E:E, "10_Tin_B", NhatKy_ViPham!F:F, B37, NhatKy_ViPham!C:C, "T12")</f>
        <v>100</v>
      </c>
      <c r="AD37" s="7">
        <f>100 + SUMIFS(NhatKy_ViPham!J:J, NhatKy_ViPham!E:E, "10_Tin_B", NhatKy_ViPham!F:F, B37, NhatKy_ViPham!C:C, "T13") - SUMIFS(NhatKy_ViPham!K:K, NhatKy_ViPham!E:E, "10_Tin_B", NhatKy_ViPham!F:F, B37, NhatKy_ViPham!C:C, "T13")</f>
        <v>100</v>
      </c>
      <c r="AE37" s="7">
        <f>100 + SUMIFS(NhatKy_ViPham!J:J, NhatKy_ViPham!E:E, "10_Tin_B", NhatKy_ViPham!F:F, B37, NhatKy_ViPham!C:C, "T14") - SUMIFS(NhatKy_ViPham!K:K, NhatKy_ViPham!E:E, "10_Tin_B", NhatKy_ViPham!F:F, B37, NhatKy_ViPham!C:C, "T14")</f>
        <v>100</v>
      </c>
      <c r="AF37" s="7">
        <f>100 + SUMIFS(NhatKy_ViPham!J:J, NhatKy_ViPham!E:E, "10_Tin_B", NhatKy_ViPham!F:F, B37, NhatKy_ViPham!C:C, "T15") - SUMIFS(NhatKy_ViPham!K:K, NhatKy_ViPham!E:E, "10_Tin_B", NhatKy_ViPham!F:F, B37, NhatKy_ViPham!C:C, "T15")</f>
        <v>100</v>
      </c>
      <c r="AG37" s="7">
        <f>100 + SUMIFS(NhatKy_ViPham!J:J, NhatKy_ViPham!E:E, "10_Tin_B", NhatKy_ViPham!F:F, B37, NhatKy_ViPham!C:C, "T16") - SUMIFS(NhatKy_ViPham!K:K, NhatKy_ViPham!E:E, "10_Tin_B", NhatKy_ViPham!F:F, B37, NhatKy_ViPham!C:C, "T16")</f>
        <v>100</v>
      </c>
      <c r="AH37" s="7">
        <f>100 + SUMIFS(NhatKy_ViPham!J:J, NhatKy_ViPham!E:E, "10_Tin_B", NhatKy_ViPham!F:F, B37, NhatKy_ViPham!C:C, "T17") - SUMIFS(NhatKy_ViPham!K:K, NhatKy_ViPham!E:E, "10_Tin_B", NhatKy_ViPham!F:F, B37, NhatKy_ViPham!C:C, "T17")</f>
        <v>100</v>
      </c>
      <c r="AI37" s="7">
        <f>100 + SUMIFS(NhatKy_ViPham!J:J, NhatKy_ViPham!E:E, "10_Tin_B", NhatKy_ViPham!F:F, B37, NhatKy_ViPham!C:C, "T18") - SUMIFS(NhatKy_ViPham!K:K, NhatKy_ViPham!E:E, "10_Tin_B", NhatKy_ViPham!F:F, B37, NhatKy_ViPham!C:C, "T18")</f>
        <v>100</v>
      </c>
      <c r="AJ37" s="7">
        <f>100 + SUMIFS(NhatKy_ViPham!J:J, NhatKy_ViPham!E:E, "10_Tin_B", NhatKy_ViPham!F:F, B37, NhatKy_ViPham!C:C, "T19") - SUMIFS(NhatKy_ViPham!K:K, NhatKy_ViPham!E:E, "10_Tin_B", NhatKy_ViPham!F:F, B37, NhatKy_ViPham!C:C, "T19")</f>
        <v>100</v>
      </c>
      <c r="AK37" s="7">
        <f>100 + SUMIFS(NhatKy_ViPham!J:J, NhatKy_ViPham!E:E, "10_Tin_B", NhatKy_ViPham!F:F, B37, NhatKy_ViPham!C:C, "T20") - SUMIFS(NhatKy_ViPham!K:K, NhatKy_ViPham!E:E, "10_Tin_B", NhatKy_ViPham!F:F, B37, NhatKy_ViPham!C:C, "T20")</f>
        <v>100</v>
      </c>
      <c r="AL37" s="7">
        <f>100 + SUMIFS(NhatKy_ViPham!J:J, NhatKy_ViPham!E:E, "10_Tin_B", NhatKy_ViPham!F:F, B37, NhatKy_ViPham!C:C, "T21") - SUMIFS(NhatKy_ViPham!K:K, NhatKy_ViPham!E:E, "10_Tin_B", NhatKy_ViPham!F:F, B37, NhatKy_ViPham!C:C, "T21")</f>
        <v>100</v>
      </c>
      <c r="AM37" s="7">
        <f>100 + SUMIFS(NhatKy_ViPham!J:J, NhatKy_ViPham!E:E, "10_Tin_B", NhatKy_ViPham!F:F, B37, NhatKy_ViPham!C:C, "T22") - SUMIFS(NhatKy_ViPham!K:K, NhatKy_ViPham!E:E, "10_Tin_B", NhatKy_ViPham!F:F, B37, NhatKy_ViPham!C:C, "T22")</f>
        <v>100</v>
      </c>
      <c r="AN37" s="7">
        <f>100 + SUMIFS(NhatKy_ViPham!J:J, NhatKy_ViPham!E:E, "10_Tin_B", NhatKy_ViPham!F:F, B37, NhatKy_ViPham!C:C, "T23") - SUMIFS(NhatKy_ViPham!K:K, NhatKy_ViPham!E:E, "10_Tin_B", NhatKy_ViPham!F:F, B37, NhatKy_ViPham!C:C, "T23")</f>
        <v>100</v>
      </c>
      <c r="AO37" s="7">
        <f>100 + SUMIFS(NhatKy_ViPham!J:J, NhatKy_ViPham!E:E, "10_Tin_B", NhatKy_ViPham!F:F, B37, NhatKy_ViPham!C:C, "T24") - SUMIFS(NhatKy_ViPham!K:K, NhatKy_ViPham!E:E, "10_Tin_B", NhatKy_ViPham!F:F, B37, NhatKy_ViPham!C:C, "T24")</f>
        <v>100</v>
      </c>
      <c r="AP37" s="7">
        <f>100 + SUMIFS(NhatKy_ViPham!J:J, NhatKy_ViPham!E:E, "10_Tin_B", NhatKy_ViPham!F:F, B37, NhatKy_ViPham!C:C, "T25") - SUMIFS(NhatKy_ViPham!K:K, NhatKy_ViPham!E:E, "10_Tin_B", NhatKy_ViPham!F:F, B37, NhatKy_ViPham!C:C, "T25")</f>
        <v>100</v>
      </c>
      <c r="AQ37" s="7">
        <f>100 + SUMIFS(NhatKy_ViPham!J:J, NhatKy_ViPham!E:E, "10_Tin_B", NhatKy_ViPham!F:F, B37, NhatKy_ViPham!C:C, "T26") - SUMIFS(NhatKy_ViPham!K:K, NhatKy_ViPham!E:E, "10_Tin_B", NhatKy_ViPham!F:F, B37, NhatKy_ViPham!C:C, "T26")</f>
        <v>100</v>
      </c>
      <c r="AR37" s="7">
        <f>100 + SUMIFS(NhatKy_ViPham!J:J, NhatKy_ViPham!E:E, "10_Tin_B", NhatKy_ViPham!F:F, B37, NhatKy_ViPham!C:C, "T27") - SUMIFS(NhatKy_ViPham!K:K, NhatKy_ViPham!E:E, "10_Tin_B", NhatKy_ViPham!F:F, B37, NhatKy_ViPham!C:C, "T27")</f>
        <v>100</v>
      </c>
      <c r="AS37" s="7">
        <f>100 + SUMIFS(NhatKy_ViPham!J:J, NhatKy_ViPham!E:E, "10_Tin_B", NhatKy_ViPham!F:F, B37, NhatKy_ViPham!C:C, "T28") - SUMIFS(NhatKy_ViPham!K:K, NhatKy_ViPham!E:E, "10_Tin_B", NhatKy_ViPham!F:F, B37, NhatKy_ViPham!C:C, "T28")</f>
        <v>100</v>
      </c>
      <c r="AT37" s="7">
        <f>100 + SUMIFS(NhatKy_ViPham!J:J, NhatKy_ViPham!E:E, "10_Tin_B", NhatKy_ViPham!F:F, B37, NhatKy_ViPham!C:C, "T29") - SUMIFS(NhatKy_ViPham!K:K, NhatKy_ViPham!E:E, "10_Tin_B", NhatKy_ViPham!F:F, B37, NhatKy_ViPham!C:C, "T29")</f>
        <v>100</v>
      </c>
      <c r="AU37" s="7">
        <f>100 + SUMIFS(NhatKy_ViPham!J:J, NhatKy_ViPham!E:E, "10_Tin_B", NhatKy_ViPham!F:F, B37, NhatKy_ViPham!C:C, "T30") - SUMIFS(NhatKy_ViPham!K:K, NhatKy_ViPham!E:E, "10_Tin_B", NhatKy_ViPham!F:F, B37, NhatKy_ViPham!C:C, "T30")</f>
        <v>100</v>
      </c>
      <c r="AV37" s="7">
        <f>100 + SUMIFS(NhatKy_ViPham!J:J, NhatKy_ViPham!E:E, "10_Tin_B", NhatKy_ViPham!F:F, B37, NhatKy_ViPham!C:C, "T31") - SUMIFS(NhatKy_ViPham!K:K, NhatKy_ViPham!E:E, "10_Tin_B", NhatKy_ViPham!F:F, B37, NhatKy_ViPham!C:C, "T31")</f>
        <v>100</v>
      </c>
      <c r="AW37" s="7">
        <f>100 + SUMIFS(NhatKy_ViPham!J:J, NhatKy_ViPham!E:E, "10_Tin_B", NhatKy_ViPham!F:F, B37, NhatKy_ViPham!C:C, "T32") - SUMIFS(NhatKy_ViPham!K:K, NhatKy_ViPham!E:E, "10_Tin_B", NhatKy_ViPham!F:F, B37, NhatKy_ViPham!C:C, "T32")</f>
        <v>100</v>
      </c>
      <c r="AX37" s="7">
        <f>100 + SUMIFS(NhatKy_ViPham!J:J, NhatKy_ViPham!E:E, "10_Tin_B", NhatKy_ViPham!F:F, B37, NhatKy_ViPham!C:C, "T33") - SUMIFS(NhatKy_ViPham!K:K, NhatKy_ViPham!E:E, "10_Tin_B", NhatKy_ViPham!F:F, B37, NhatKy_ViPham!C:C, "T33")</f>
        <v>100</v>
      </c>
      <c r="AY37" s="7">
        <f>100 + SUMIFS(NhatKy_ViPham!J:J, NhatKy_ViPham!E:E, "10_Tin_B", NhatKy_ViPham!F:F, B37, NhatKy_ViPham!C:C, "T34") - SUMIFS(NhatKy_ViPham!K:K, NhatKy_ViPham!E:E, "10_Tin_B", NhatKy_ViPham!F:F, B37, NhatKy_ViPham!C:C, "T34")</f>
        <v>100</v>
      </c>
      <c r="AZ37" s="7">
        <f>100 + SUMIFS(NhatKy_ViPham!J:J, NhatKy_ViPham!E:E, "10_Tin_B", NhatKy_ViPham!F:F, B37, NhatKy_ViPham!C:C, "T35") - SUMIFS(NhatKy_ViPham!K:K, NhatKy_ViPham!E:E, "10_Tin_B", NhatKy_ViPham!F:F, B37, NhatKy_ViPham!C:C, "T35")</f>
        <v>100</v>
      </c>
      <c r="BA37" s="12">
        <f t="shared" si="0"/>
        <v>100</v>
      </c>
      <c r="BB37" s="11" t="s">
        <v>430</v>
      </c>
      <c r="BC37" s="14" t="str">
        <f t="shared" si="1"/>
        <v>Tốt</v>
      </c>
      <c r="BD37" s="10" t="str">
        <f t="shared" si="2"/>
        <v>🟢 BÌNH THƯỜNG</v>
      </c>
    </row>
    <row r="38" spans="1:56" x14ac:dyDescent="0.25">
      <c r="A38" s="5">
        <v>30</v>
      </c>
      <c r="B38" s="15" t="s">
        <v>954</v>
      </c>
      <c r="C38" s="5" t="s">
        <v>502</v>
      </c>
      <c r="D38" s="5" t="s">
        <v>435</v>
      </c>
      <c r="E38" s="11" t="s">
        <v>430</v>
      </c>
      <c r="F38" s="6">
        <f>SUMIFS(NhatKy_ViPham!K:K, NhatKy_ViPham!E:E, "10_Tin_B", NhatKy_ViPham!F:F, B38, NhatKy_ViPham!H:H, "L01")</f>
        <v>0</v>
      </c>
      <c r="G38" s="6">
        <f>SUMIFS(NhatKy_ViPham!K:K, NhatKy_ViPham!E:E, "10_Tin_B", NhatKy_ViPham!F:F, B38, NhatKy_ViPham!H:H, "L02")</f>
        <v>0</v>
      </c>
      <c r="H38" s="6">
        <f>SUMIFS(NhatKy_ViPham!K:K, NhatKy_ViPham!E:E, "10_Tin_B", NhatKy_ViPham!F:F, B38, NhatKy_ViPham!H:H, "L03")</f>
        <v>0</v>
      </c>
      <c r="I38" s="6">
        <f>SUMIFS(NhatKy_ViPham!K:K, NhatKy_ViPham!E:E, "10_Tin_B", NhatKy_ViPham!F:F, B38, NhatKy_ViPham!H:H, "L04")</f>
        <v>0</v>
      </c>
      <c r="J38" s="6">
        <f>SUMIFS(NhatKy_ViPham!K:K, NhatKy_ViPham!E:E, "10_Tin_B", NhatKy_ViPham!F:F, B38, NhatKy_ViPham!H:H, "L05")</f>
        <v>0</v>
      </c>
      <c r="K38" s="6">
        <f>SUMIFS(NhatKy_ViPham!K:K, NhatKy_ViPham!E:E, "10_Tin_B", NhatKy_ViPham!F:F, B38, NhatKy_ViPham!H:H, "L06")</f>
        <v>0</v>
      </c>
      <c r="L38" s="6">
        <f>SUMIFS(NhatKy_ViPham!K:K, NhatKy_ViPham!E:E, "10_Tin_B", NhatKy_ViPham!F:F, B38, NhatKy_ViPham!H:H, "L07")</f>
        <v>0</v>
      </c>
      <c r="M38" s="6">
        <f>SUMIFS(NhatKy_ViPham!K:K, NhatKy_ViPham!E:E, "10_Tin_B", NhatKy_ViPham!F:F, B38, NhatKy_ViPham!H:H, "L08")</f>
        <v>0</v>
      </c>
      <c r="N38" s="6">
        <f>SUMIFS(NhatKy_ViPham!K:K, NhatKy_ViPham!E:E, "10_Tin_B", NhatKy_ViPham!F:F, B38, NhatKy_ViPham!H:H, "L09")</f>
        <v>0</v>
      </c>
      <c r="O38" s="6">
        <f>SUMIFS(NhatKy_ViPham!K:K, NhatKy_ViPham!E:E, "10_Tin_B", NhatKy_ViPham!F:F, B38, NhatKy_ViPham!H:H, "L10")</f>
        <v>0</v>
      </c>
      <c r="P38" s="12">
        <f>SUMIFS(NhatKy_ViPham!J:J, NhatKy_ViPham!E:E, "10_Tin_B", NhatKy_ViPham!F:F, B38)</f>
        <v>0</v>
      </c>
      <c r="Q38" s="13">
        <f>SUMIFS(NhatKy_ViPham!K:K, NhatKy_ViPham!E:E, "10_Tin_B", NhatKy_ViPham!F:F, B38)</f>
        <v>0</v>
      </c>
      <c r="R38" s="6">
        <f>100 + SUMIFS(NhatKy_ViPham!J:J, NhatKy_ViPham!E:E, "10_Tin_B", NhatKy_ViPham!F:F, B38, NhatKy_ViPham!C:C, "T1") - SUMIFS(NhatKy_ViPham!K:K, NhatKy_ViPham!E:E, "10_Tin_B", NhatKy_ViPham!F:F, B38, NhatKy_ViPham!C:C, "T1")</f>
        <v>100</v>
      </c>
      <c r="S38" s="6">
        <f>100 + SUMIFS(NhatKy_ViPham!J:J, NhatKy_ViPham!E:E, "10_Tin_B", NhatKy_ViPham!F:F, B38, NhatKy_ViPham!C:C, "T2") - SUMIFS(NhatKy_ViPham!K:K, NhatKy_ViPham!E:E, "10_Tin_B", NhatKy_ViPham!F:F, B38, NhatKy_ViPham!C:C, "T2")</f>
        <v>100</v>
      </c>
      <c r="T38" s="6">
        <f>100 + SUMIFS(NhatKy_ViPham!J:J, NhatKy_ViPham!E:E, "10_Tin_B", NhatKy_ViPham!F:F, B38, NhatKy_ViPham!C:C, "T3") - SUMIFS(NhatKy_ViPham!K:K, NhatKy_ViPham!E:E, "10_Tin_B", NhatKy_ViPham!F:F, B38, NhatKy_ViPham!C:C, "T3")</f>
        <v>100</v>
      </c>
      <c r="U38" s="6">
        <f>100 + SUMIFS(NhatKy_ViPham!J:J, NhatKy_ViPham!E:E, "10_Tin_B", NhatKy_ViPham!F:F, B38, NhatKy_ViPham!C:C, "T4") - SUMIFS(NhatKy_ViPham!K:K, NhatKy_ViPham!E:E, "10_Tin_B", NhatKy_ViPham!F:F, B38, NhatKy_ViPham!C:C, "T4")</f>
        <v>100</v>
      </c>
      <c r="V38" s="6">
        <f>100 + SUMIFS(NhatKy_ViPham!J:J, NhatKy_ViPham!E:E, "10_Tin_B", NhatKy_ViPham!F:F, B38, NhatKy_ViPham!C:C, "T5") - SUMIFS(NhatKy_ViPham!K:K, NhatKy_ViPham!E:E, "10_Tin_B", NhatKy_ViPham!F:F, B38, NhatKy_ViPham!C:C, "T5")</f>
        <v>100</v>
      </c>
      <c r="W38" s="6">
        <f>100 + SUMIFS(NhatKy_ViPham!J:J, NhatKy_ViPham!E:E, "10_Tin_B", NhatKy_ViPham!F:F, B38, NhatKy_ViPham!C:C, "T6") - SUMIFS(NhatKy_ViPham!K:K, NhatKy_ViPham!E:E, "10_Tin_B", NhatKy_ViPham!F:F, B38, NhatKy_ViPham!C:C, "T6")</f>
        <v>100</v>
      </c>
      <c r="X38" s="6">
        <f>100 + SUMIFS(NhatKy_ViPham!J:J, NhatKy_ViPham!E:E, "10_Tin_B", NhatKy_ViPham!F:F, B38, NhatKy_ViPham!C:C, "T7") - SUMIFS(NhatKy_ViPham!K:K, NhatKy_ViPham!E:E, "10_Tin_B", NhatKy_ViPham!F:F, B38, NhatKy_ViPham!C:C, "T7")</f>
        <v>100</v>
      </c>
      <c r="Y38" s="6">
        <f>100 + SUMIFS(NhatKy_ViPham!J:J, NhatKy_ViPham!E:E, "10_Tin_B", NhatKy_ViPham!F:F, B38, NhatKy_ViPham!C:C, "T8") - SUMIFS(NhatKy_ViPham!K:K, NhatKy_ViPham!E:E, "10_Tin_B", NhatKy_ViPham!F:F, B38, NhatKy_ViPham!C:C, "T8")</f>
        <v>100</v>
      </c>
      <c r="Z38" s="6">
        <f>100 + SUMIFS(NhatKy_ViPham!J:J, NhatKy_ViPham!E:E, "10_Tin_B", NhatKy_ViPham!F:F, B38, NhatKy_ViPham!C:C, "T9") - SUMIFS(NhatKy_ViPham!K:K, NhatKy_ViPham!E:E, "10_Tin_B", NhatKy_ViPham!F:F, B38, NhatKy_ViPham!C:C, "T9")</f>
        <v>100</v>
      </c>
      <c r="AA38" s="6">
        <f>100 + SUMIFS(NhatKy_ViPham!J:J, NhatKy_ViPham!E:E, "10_Tin_B", NhatKy_ViPham!F:F, B38, NhatKy_ViPham!C:C, "T10") - SUMIFS(NhatKy_ViPham!K:K, NhatKy_ViPham!E:E, "10_Tin_B", NhatKy_ViPham!F:F, B38, NhatKy_ViPham!C:C, "T10")</f>
        <v>100</v>
      </c>
      <c r="AB38" s="6">
        <f>100 + SUMIFS(NhatKy_ViPham!J:J, NhatKy_ViPham!E:E, "10_Tin_B", NhatKy_ViPham!F:F, B38, NhatKy_ViPham!C:C, "T11") - SUMIFS(NhatKy_ViPham!K:K, NhatKy_ViPham!E:E, "10_Tin_B", NhatKy_ViPham!F:F, B38, NhatKy_ViPham!C:C, "T11")</f>
        <v>100</v>
      </c>
      <c r="AC38" s="6">
        <f>100 + SUMIFS(NhatKy_ViPham!J:J, NhatKy_ViPham!E:E, "10_Tin_B", NhatKy_ViPham!F:F, B38, NhatKy_ViPham!C:C, "T12") - SUMIFS(NhatKy_ViPham!K:K, NhatKy_ViPham!E:E, "10_Tin_B", NhatKy_ViPham!F:F, B38, NhatKy_ViPham!C:C, "T12")</f>
        <v>100</v>
      </c>
      <c r="AD38" s="6">
        <f>100 + SUMIFS(NhatKy_ViPham!J:J, NhatKy_ViPham!E:E, "10_Tin_B", NhatKy_ViPham!F:F, B38, NhatKy_ViPham!C:C, "T13") - SUMIFS(NhatKy_ViPham!K:K, NhatKy_ViPham!E:E, "10_Tin_B", NhatKy_ViPham!F:F, B38, NhatKy_ViPham!C:C, "T13")</f>
        <v>100</v>
      </c>
      <c r="AE38" s="6">
        <f>100 + SUMIFS(NhatKy_ViPham!J:J, NhatKy_ViPham!E:E, "10_Tin_B", NhatKy_ViPham!F:F, B38, NhatKy_ViPham!C:C, "T14") - SUMIFS(NhatKy_ViPham!K:K, NhatKy_ViPham!E:E, "10_Tin_B", NhatKy_ViPham!F:F, B38, NhatKy_ViPham!C:C, "T14")</f>
        <v>100</v>
      </c>
      <c r="AF38" s="6">
        <f>100 + SUMIFS(NhatKy_ViPham!J:J, NhatKy_ViPham!E:E, "10_Tin_B", NhatKy_ViPham!F:F, B38, NhatKy_ViPham!C:C, "T15") - SUMIFS(NhatKy_ViPham!K:K, NhatKy_ViPham!E:E, "10_Tin_B", NhatKy_ViPham!F:F, B38, NhatKy_ViPham!C:C, "T15")</f>
        <v>100</v>
      </c>
      <c r="AG38" s="6">
        <f>100 + SUMIFS(NhatKy_ViPham!J:J, NhatKy_ViPham!E:E, "10_Tin_B", NhatKy_ViPham!F:F, B38, NhatKy_ViPham!C:C, "T16") - SUMIFS(NhatKy_ViPham!K:K, NhatKy_ViPham!E:E, "10_Tin_B", NhatKy_ViPham!F:F, B38, NhatKy_ViPham!C:C, "T16")</f>
        <v>100</v>
      </c>
      <c r="AH38" s="6">
        <f>100 + SUMIFS(NhatKy_ViPham!J:J, NhatKy_ViPham!E:E, "10_Tin_B", NhatKy_ViPham!F:F, B38, NhatKy_ViPham!C:C, "T17") - SUMIFS(NhatKy_ViPham!K:K, NhatKy_ViPham!E:E, "10_Tin_B", NhatKy_ViPham!F:F, B38, NhatKy_ViPham!C:C, "T17")</f>
        <v>100</v>
      </c>
      <c r="AI38" s="6">
        <f>100 + SUMIFS(NhatKy_ViPham!J:J, NhatKy_ViPham!E:E, "10_Tin_B", NhatKy_ViPham!F:F, B38, NhatKy_ViPham!C:C, "T18") - SUMIFS(NhatKy_ViPham!K:K, NhatKy_ViPham!E:E, "10_Tin_B", NhatKy_ViPham!F:F, B38, NhatKy_ViPham!C:C, "T18")</f>
        <v>100</v>
      </c>
      <c r="AJ38" s="6">
        <f>100 + SUMIFS(NhatKy_ViPham!J:J, NhatKy_ViPham!E:E, "10_Tin_B", NhatKy_ViPham!F:F, B38, NhatKy_ViPham!C:C, "T19") - SUMIFS(NhatKy_ViPham!K:K, NhatKy_ViPham!E:E, "10_Tin_B", NhatKy_ViPham!F:F, B38, NhatKy_ViPham!C:C, "T19")</f>
        <v>100</v>
      </c>
      <c r="AK38" s="6">
        <f>100 + SUMIFS(NhatKy_ViPham!J:J, NhatKy_ViPham!E:E, "10_Tin_B", NhatKy_ViPham!F:F, B38, NhatKy_ViPham!C:C, "T20") - SUMIFS(NhatKy_ViPham!K:K, NhatKy_ViPham!E:E, "10_Tin_B", NhatKy_ViPham!F:F, B38, NhatKy_ViPham!C:C, "T20")</f>
        <v>100</v>
      </c>
      <c r="AL38" s="6">
        <f>100 + SUMIFS(NhatKy_ViPham!J:J, NhatKy_ViPham!E:E, "10_Tin_B", NhatKy_ViPham!F:F, B38, NhatKy_ViPham!C:C, "T21") - SUMIFS(NhatKy_ViPham!K:K, NhatKy_ViPham!E:E, "10_Tin_B", NhatKy_ViPham!F:F, B38, NhatKy_ViPham!C:C, "T21")</f>
        <v>100</v>
      </c>
      <c r="AM38" s="6">
        <f>100 + SUMIFS(NhatKy_ViPham!J:J, NhatKy_ViPham!E:E, "10_Tin_B", NhatKy_ViPham!F:F, B38, NhatKy_ViPham!C:C, "T22") - SUMIFS(NhatKy_ViPham!K:K, NhatKy_ViPham!E:E, "10_Tin_B", NhatKy_ViPham!F:F, B38, NhatKy_ViPham!C:C, "T22")</f>
        <v>100</v>
      </c>
      <c r="AN38" s="6">
        <f>100 + SUMIFS(NhatKy_ViPham!J:J, NhatKy_ViPham!E:E, "10_Tin_B", NhatKy_ViPham!F:F, B38, NhatKy_ViPham!C:C, "T23") - SUMIFS(NhatKy_ViPham!K:K, NhatKy_ViPham!E:E, "10_Tin_B", NhatKy_ViPham!F:F, B38, NhatKy_ViPham!C:C, "T23")</f>
        <v>100</v>
      </c>
      <c r="AO38" s="6">
        <f>100 + SUMIFS(NhatKy_ViPham!J:J, NhatKy_ViPham!E:E, "10_Tin_B", NhatKy_ViPham!F:F, B38, NhatKy_ViPham!C:C, "T24") - SUMIFS(NhatKy_ViPham!K:K, NhatKy_ViPham!E:E, "10_Tin_B", NhatKy_ViPham!F:F, B38, NhatKy_ViPham!C:C, "T24")</f>
        <v>100</v>
      </c>
      <c r="AP38" s="6">
        <f>100 + SUMIFS(NhatKy_ViPham!J:J, NhatKy_ViPham!E:E, "10_Tin_B", NhatKy_ViPham!F:F, B38, NhatKy_ViPham!C:C, "T25") - SUMIFS(NhatKy_ViPham!K:K, NhatKy_ViPham!E:E, "10_Tin_B", NhatKy_ViPham!F:F, B38, NhatKy_ViPham!C:C, "T25")</f>
        <v>100</v>
      </c>
      <c r="AQ38" s="6">
        <f>100 + SUMIFS(NhatKy_ViPham!J:J, NhatKy_ViPham!E:E, "10_Tin_B", NhatKy_ViPham!F:F, B38, NhatKy_ViPham!C:C, "T26") - SUMIFS(NhatKy_ViPham!K:K, NhatKy_ViPham!E:E, "10_Tin_B", NhatKy_ViPham!F:F, B38, NhatKy_ViPham!C:C, "T26")</f>
        <v>100</v>
      </c>
      <c r="AR38" s="6">
        <f>100 + SUMIFS(NhatKy_ViPham!J:J, NhatKy_ViPham!E:E, "10_Tin_B", NhatKy_ViPham!F:F, B38, NhatKy_ViPham!C:C, "T27") - SUMIFS(NhatKy_ViPham!K:K, NhatKy_ViPham!E:E, "10_Tin_B", NhatKy_ViPham!F:F, B38, NhatKy_ViPham!C:C, "T27")</f>
        <v>100</v>
      </c>
      <c r="AS38" s="6">
        <f>100 + SUMIFS(NhatKy_ViPham!J:J, NhatKy_ViPham!E:E, "10_Tin_B", NhatKy_ViPham!F:F, B38, NhatKy_ViPham!C:C, "T28") - SUMIFS(NhatKy_ViPham!K:K, NhatKy_ViPham!E:E, "10_Tin_B", NhatKy_ViPham!F:F, B38, NhatKy_ViPham!C:C, "T28")</f>
        <v>100</v>
      </c>
      <c r="AT38" s="6">
        <f>100 + SUMIFS(NhatKy_ViPham!J:J, NhatKy_ViPham!E:E, "10_Tin_B", NhatKy_ViPham!F:F, B38, NhatKy_ViPham!C:C, "T29") - SUMIFS(NhatKy_ViPham!K:K, NhatKy_ViPham!E:E, "10_Tin_B", NhatKy_ViPham!F:F, B38, NhatKy_ViPham!C:C, "T29")</f>
        <v>100</v>
      </c>
      <c r="AU38" s="6">
        <f>100 + SUMIFS(NhatKy_ViPham!J:J, NhatKy_ViPham!E:E, "10_Tin_B", NhatKy_ViPham!F:F, B38, NhatKy_ViPham!C:C, "T30") - SUMIFS(NhatKy_ViPham!K:K, NhatKy_ViPham!E:E, "10_Tin_B", NhatKy_ViPham!F:F, B38, NhatKy_ViPham!C:C, "T30")</f>
        <v>100</v>
      </c>
      <c r="AV38" s="6">
        <f>100 + SUMIFS(NhatKy_ViPham!J:J, NhatKy_ViPham!E:E, "10_Tin_B", NhatKy_ViPham!F:F, B38, NhatKy_ViPham!C:C, "T31") - SUMIFS(NhatKy_ViPham!K:K, NhatKy_ViPham!E:E, "10_Tin_B", NhatKy_ViPham!F:F, B38, NhatKy_ViPham!C:C, "T31")</f>
        <v>100</v>
      </c>
      <c r="AW38" s="6">
        <f>100 + SUMIFS(NhatKy_ViPham!J:J, NhatKy_ViPham!E:E, "10_Tin_B", NhatKy_ViPham!F:F, B38, NhatKy_ViPham!C:C, "T32") - SUMIFS(NhatKy_ViPham!K:K, NhatKy_ViPham!E:E, "10_Tin_B", NhatKy_ViPham!F:F, B38, NhatKy_ViPham!C:C, "T32")</f>
        <v>100</v>
      </c>
      <c r="AX38" s="6">
        <f>100 + SUMIFS(NhatKy_ViPham!J:J, NhatKy_ViPham!E:E, "10_Tin_B", NhatKy_ViPham!F:F, B38, NhatKy_ViPham!C:C, "T33") - SUMIFS(NhatKy_ViPham!K:K, NhatKy_ViPham!E:E, "10_Tin_B", NhatKy_ViPham!F:F, B38, NhatKy_ViPham!C:C, "T33")</f>
        <v>100</v>
      </c>
      <c r="AY38" s="6">
        <f>100 + SUMIFS(NhatKy_ViPham!J:J, NhatKy_ViPham!E:E, "10_Tin_B", NhatKy_ViPham!F:F, B38, NhatKy_ViPham!C:C, "T34") - SUMIFS(NhatKy_ViPham!K:K, NhatKy_ViPham!E:E, "10_Tin_B", NhatKy_ViPham!F:F, B38, NhatKy_ViPham!C:C, "T34")</f>
        <v>100</v>
      </c>
      <c r="AZ38" s="6">
        <f>100 + SUMIFS(NhatKy_ViPham!J:J, NhatKy_ViPham!E:E, "10_Tin_B", NhatKy_ViPham!F:F, B38, NhatKy_ViPham!C:C, "T35") - SUMIFS(NhatKy_ViPham!K:K, NhatKy_ViPham!E:E, "10_Tin_B", NhatKy_ViPham!F:F, B38, NhatKy_ViPham!C:C, "T35")</f>
        <v>100</v>
      </c>
      <c r="BA38" s="12">
        <f t="shared" si="0"/>
        <v>100</v>
      </c>
      <c r="BB38" s="11" t="s">
        <v>430</v>
      </c>
      <c r="BC38" s="16" t="str">
        <f t="shared" si="1"/>
        <v>Tốt</v>
      </c>
      <c r="BD38" s="15" t="str">
        <f t="shared" si="2"/>
        <v>🟢 BÌNH THƯỜNG</v>
      </c>
    </row>
    <row r="39" spans="1:56" x14ac:dyDescent="0.25">
      <c r="A39" s="4">
        <v>31</v>
      </c>
      <c r="B39" s="10" t="s">
        <v>955</v>
      </c>
      <c r="C39" s="4" t="s">
        <v>692</v>
      </c>
      <c r="D39" s="4" t="s">
        <v>435</v>
      </c>
      <c r="E39" s="11" t="s">
        <v>430</v>
      </c>
      <c r="F39" s="7">
        <f>SUMIFS(NhatKy_ViPham!K:K, NhatKy_ViPham!E:E, "10_Tin_B", NhatKy_ViPham!F:F, B39, NhatKy_ViPham!H:H, "L01")</f>
        <v>0</v>
      </c>
      <c r="G39" s="7">
        <f>SUMIFS(NhatKy_ViPham!K:K, NhatKy_ViPham!E:E, "10_Tin_B", NhatKy_ViPham!F:F, B39, NhatKy_ViPham!H:H, "L02")</f>
        <v>0</v>
      </c>
      <c r="H39" s="7">
        <f>SUMIFS(NhatKy_ViPham!K:K, NhatKy_ViPham!E:E, "10_Tin_B", NhatKy_ViPham!F:F, B39, NhatKy_ViPham!H:H, "L03")</f>
        <v>0</v>
      </c>
      <c r="I39" s="7">
        <f>SUMIFS(NhatKy_ViPham!K:K, NhatKy_ViPham!E:E, "10_Tin_B", NhatKy_ViPham!F:F, B39, NhatKy_ViPham!H:H, "L04")</f>
        <v>0</v>
      </c>
      <c r="J39" s="7">
        <f>SUMIFS(NhatKy_ViPham!K:K, NhatKy_ViPham!E:E, "10_Tin_B", NhatKy_ViPham!F:F, B39, NhatKy_ViPham!H:H, "L05")</f>
        <v>0</v>
      </c>
      <c r="K39" s="7">
        <f>SUMIFS(NhatKy_ViPham!K:K, NhatKy_ViPham!E:E, "10_Tin_B", NhatKy_ViPham!F:F, B39, NhatKy_ViPham!H:H, "L06")</f>
        <v>0</v>
      </c>
      <c r="L39" s="7">
        <f>SUMIFS(NhatKy_ViPham!K:K, NhatKy_ViPham!E:E, "10_Tin_B", NhatKy_ViPham!F:F, B39, NhatKy_ViPham!H:H, "L07")</f>
        <v>0</v>
      </c>
      <c r="M39" s="7">
        <f>SUMIFS(NhatKy_ViPham!K:K, NhatKy_ViPham!E:E, "10_Tin_B", NhatKy_ViPham!F:F, B39, NhatKy_ViPham!H:H, "L08")</f>
        <v>0</v>
      </c>
      <c r="N39" s="7">
        <f>SUMIFS(NhatKy_ViPham!K:K, NhatKy_ViPham!E:E, "10_Tin_B", NhatKy_ViPham!F:F, B39, NhatKy_ViPham!H:H, "L09")</f>
        <v>0</v>
      </c>
      <c r="O39" s="7">
        <f>SUMIFS(NhatKy_ViPham!K:K, NhatKy_ViPham!E:E, "10_Tin_B", NhatKy_ViPham!F:F, B39, NhatKy_ViPham!H:H, "L10")</f>
        <v>0</v>
      </c>
      <c r="P39" s="12">
        <f>SUMIFS(NhatKy_ViPham!J:J, NhatKy_ViPham!E:E, "10_Tin_B", NhatKy_ViPham!F:F, B39)</f>
        <v>0</v>
      </c>
      <c r="Q39" s="13">
        <f>SUMIFS(NhatKy_ViPham!K:K, NhatKy_ViPham!E:E, "10_Tin_B", NhatKy_ViPham!F:F, B39)</f>
        <v>0</v>
      </c>
      <c r="R39" s="7">
        <f>100 + SUMIFS(NhatKy_ViPham!J:J, NhatKy_ViPham!E:E, "10_Tin_B", NhatKy_ViPham!F:F, B39, NhatKy_ViPham!C:C, "T1") - SUMIFS(NhatKy_ViPham!K:K, NhatKy_ViPham!E:E, "10_Tin_B", NhatKy_ViPham!F:F, B39, NhatKy_ViPham!C:C, "T1")</f>
        <v>100</v>
      </c>
      <c r="S39" s="7">
        <f>100 + SUMIFS(NhatKy_ViPham!J:J, NhatKy_ViPham!E:E, "10_Tin_B", NhatKy_ViPham!F:F, B39, NhatKy_ViPham!C:C, "T2") - SUMIFS(NhatKy_ViPham!K:K, NhatKy_ViPham!E:E, "10_Tin_B", NhatKy_ViPham!F:F, B39, NhatKy_ViPham!C:C, "T2")</f>
        <v>100</v>
      </c>
      <c r="T39" s="7">
        <f>100 + SUMIFS(NhatKy_ViPham!J:J, NhatKy_ViPham!E:E, "10_Tin_B", NhatKy_ViPham!F:F, B39, NhatKy_ViPham!C:C, "T3") - SUMIFS(NhatKy_ViPham!K:K, NhatKy_ViPham!E:E, "10_Tin_B", NhatKy_ViPham!F:F, B39, NhatKy_ViPham!C:C, "T3")</f>
        <v>100</v>
      </c>
      <c r="U39" s="7">
        <f>100 + SUMIFS(NhatKy_ViPham!J:J, NhatKy_ViPham!E:E, "10_Tin_B", NhatKy_ViPham!F:F, B39, NhatKy_ViPham!C:C, "T4") - SUMIFS(NhatKy_ViPham!K:K, NhatKy_ViPham!E:E, "10_Tin_B", NhatKy_ViPham!F:F, B39, NhatKy_ViPham!C:C, "T4")</f>
        <v>100</v>
      </c>
      <c r="V39" s="7">
        <f>100 + SUMIFS(NhatKy_ViPham!J:J, NhatKy_ViPham!E:E, "10_Tin_B", NhatKy_ViPham!F:F, B39, NhatKy_ViPham!C:C, "T5") - SUMIFS(NhatKy_ViPham!K:K, NhatKy_ViPham!E:E, "10_Tin_B", NhatKy_ViPham!F:F, B39, NhatKy_ViPham!C:C, "T5")</f>
        <v>100</v>
      </c>
      <c r="W39" s="7">
        <f>100 + SUMIFS(NhatKy_ViPham!J:J, NhatKy_ViPham!E:E, "10_Tin_B", NhatKy_ViPham!F:F, B39, NhatKy_ViPham!C:C, "T6") - SUMIFS(NhatKy_ViPham!K:K, NhatKy_ViPham!E:E, "10_Tin_B", NhatKy_ViPham!F:F, B39, NhatKy_ViPham!C:C, "T6")</f>
        <v>100</v>
      </c>
      <c r="X39" s="7">
        <f>100 + SUMIFS(NhatKy_ViPham!J:J, NhatKy_ViPham!E:E, "10_Tin_B", NhatKy_ViPham!F:F, B39, NhatKy_ViPham!C:C, "T7") - SUMIFS(NhatKy_ViPham!K:K, NhatKy_ViPham!E:E, "10_Tin_B", NhatKy_ViPham!F:F, B39, NhatKy_ViPham!C:C, "T7")</f>
        <v>100</v>
      </c>
      <c r="Y39" s="7">
        <f>100 + SUMIFS(NhatKy_ViPham!J:J, NhatKy_ViPham!E:E, "10_Tin_B", NhatKy_ViPham!F:F, B39, NhatKy_ViPham!C:C, "T8") - SUMIFS(NhatKy_ViPham!K:K, NhatKy_ViPham!E:E, "10_Tin_B", NhatKy_ViPham!F:F, B39, NhatKy_ViPham!C:C, "T8")</f>
        <v>100</v>
      </c>
      <c r="Z39" s="7">
        <f>100 + SUMIFS(NhatKy_ViPham!J:J, NhatKy_ViPham!E:E, "10_Tin_B", NhatKy_ViPham!F:F, B39, NhatKy_ViPham!C:C, "T9") - SUMIFS(NhatKy_ViPham!K:K, NhatKy_ViPham!E:E, "10_Tin_B", NhatKy_ViPham!F:F, B39, NhatKy_ViPham!C:C, "T9")</f>
        <v>100</v>
      </c>
      <c r="AA39" s="7">
        <f>100 + SUMIFS(NhatKy_ViPham!J:J, NhatKy_ViPham!E:E, "10_Tin_B", NhatKy_ViPham!F:F, B39, NhatKy_ViPham!C:C, "T10") - SUMIFS(NhatKy_ViPham!K:K, NhatKy_ViPham!E:E, "10_Tin_B", NhatKy_ViPham!F:F, B39, NhatKy_ViPham!C:C, "T10")</f>
        <v>100</v>
      </c>
      <c r="AB39" s="7">
        <f>100 + SUMIFS(NhatKy_ViPham!J:J, NhatKy_ViPham!E:E, "10_Tin_B", NhatKy_ViPham!F:F, B39, NhatKy_ViPham!C:C, "T11") - SUMIFS(NhatKy_ViPham!K:K, NhatKy_ViPham!E:E, "10_Tin_B", NhatKy_ViPham!F:F, B39, NhatKy_ViPham!C:C, "T11")</f>
        <v>100</v>
      </c>
      <c r="AC39" s="7">
        <f>100 + SUMIFS(NhatKy_ViPham!J:J, NhatKy_ViPham!E:E, "10_Tin_B", NhatKy_ViPham!F:F, B39, NhatKy_ViPham!C:C, "T12") - SUMIFS(NhatKy_ViPham!K:K, NhatKy_ViPham!E:E, "10_Tin_B", NhatKy_ViPham!F:F, B39, NhatKy_ViPham!C:C, "T12")</f>
        <v>100</v>
      </c>
      <c r="AD39" s="7">
        <f>100 + SUMIFS(NhatKy_ViPham!J:J, NhatKy_ViPham!E:E, "10_Tin_B", NhatKy_ViPham!F:F, B39, NhatKy_ViPham!C:C, "T13") - SUMIFS(NhatKy_ViPham!K:K, NhatKy_ViPham!E:E, "10_Tin_B", NhatKy_ViPham!F:F, B39, NhatKy_ViPham!C:C, "T13")</f>
        <v>100</v>
      </c>
      <c r="AE39" s="7">
        <f>100 + SUMIFS(NhatKy_ViPham!J:J, NhatKy_ViPham!E:E, "10_Tin_B", NhatKy_ViPham!F:F, B39, NhatKy_ViPham!C:C, "T14") - SUMIFS(NhatKy_ViPham!K:K, NhatKy_ViPham!E:E, "10_Tin_B", NhatKy_ViPham!F:F, B39, NhatKy_ViPham!C:C, "T14")</f>
        <v>100</v>
      </c>
      <c r="AF39" s="7">
        <f>100 + SUMIFS(NhatKy_ViPham!J:J, NhatKy_ViPham!E:E, "10_Tin_B", NhatKy_ViPham!F:F, B39, NhatKy_ViPham!C:C, "T15") - SUMIFS(NhatKy_ViPham!K:K, NhatKy_ViPham!E:E, "10_Tin_B", NhatKy_ViPham!F:F, B39, NhatKy_ViPham!C:C, "T15")</f>
        <v>100</v>
      </c>
      <c r="AG39" s="7">
        <f>100 + SUMIFS(NhatKy_ViPham!J:J, NhatKy_ViPham!E:E, "10_Tin_B", NhatKy_ViPham!F:F, B39, NhatKy_ViPham!C:C, "T16") - SUMIFS(NhatKy_ViPham!K:K, NhatKy_ViPham!E:E, "10_Tin_B", NhatKy_ViPham!F:F, B39, NhatKy_ViPham!C:C, "T16")</f>
        <v>100</v>
      </c>
      <c r="AH39" s="7">
        <f>100 + SUMIFS(NhatKy_ViPham!J:J, NhatKy_ViPham!E:E, "10_Tin_B", NhatKy_ViPham!F:F, B39, NhatKy_ViPham!C:C, "T17") - SUMIFS(NhatKy_ViPham!K:K, NhatKy_ViPham!E:E, "10_Tin_B", NhatKy_ViPham!F:F, B39, NhatKy_ViPham!C:C, "T17")</f>
        <v>100</v>
      </c>
      <c r="AI39" s="7">
        <f>100 + SUMIFS(NhatKy_ViPham!J:J, NhatKy_ViPham!E:E, "10_Tin_B", NhatKy_ViPham!F:F, B39, NhatKy_ViPham!C:C, "T18") - SUMIFS(NhatKy_ViPham!K:K, NhatKy_ViPham!E:E, "10_Tin_B", NhatKy_ViPham!F:F, B39, NhatKy_ViPham!C:C, "T18")</f>
        <v>100</v>
      </c>
      <c r="AJ39" s="7">
        <f>100 + SUMIFS(NhatKy_ViPham!J:J, NhatKy_ViPham!E:E, "10_Tin_B", NhatKy_ViPham!F:F, B39, NhatKy_ViPham!C:C, "T19") - SUMIFS(NhatKy_ViPham!K:K, NhatKy_ViPham!E:E, "10_Tin_B", NhatKy_ViPham!F:F, B39, NhatKy_ViPham!C:C, "T19")</f>
        <v>100</v>
      </c>
      <c r="AK39" s="7">
        <f>100 + SUMIFS(NhatKy_ViPham!J:J, NhatKy_ViPham!E:E, "10_Tin_B", NhatKy_ViPham!F:F, B39, NhatKy_ViPham!C:C, "T20") - SUMIFS(NhatKy_ViPham!K:K, NhatKy_ViPham!E:E, "10_Tin_B", NhatKy_ViPham!F:F, B39, NhatKy_ViPham!C:C, "T20")</f>
        <v>100</v>
      </c>
      <c r="AL39" s="7">
        <f>100 + SUMIFS(NhatKy_ViPham!J:J, NhatKy_ViPham!E:E, "10_Tin_B", NhatKy_ViPham!F:F, B39, NhatKy_ViPham!C:C, "T21") - SUMIFS(NhatKy_ViPham!K:K, NhatKy_ViPham!E:E, "10_Tin_B", NhatKy_ViPham!F:F, B39, NhatKy_ViPham!C:C, "T21")</f>
        <v>100</v>
      </c>
      <c r="AM39" s="7">
        <f>100 + SUMIFS(NhatKy_ViPham!J:J, NhatKy_ViPham!E:E, "10_Tin_B", NhatKy_ViPham!F:F, B39, NhatKy_ViPham!C:C, "T22") - SUMIFS(NhatKy_ViPham!K:K, NhatKy_ViPham!E:E, "10_Tin_B", NhatKy_ViPham!F:F, B39, NhatKy_ViPham!C:C, "T22")</f>
        <v>100</v>
      </c>
      <c r="AN39" s="7">
        <f>100 + SUMIFS(NhatKy_ViPham!J:J, NhatKy_ViPham!E:E, "10_Tin_B", NhatKy_ViPham!F:F, B39, NhatKy_ViPham!C:C, "T23") - SUMIFS(NhatKy_ViPham!K:K, NhatKy_ViPham!E:E, "10_Tin_B", NhatKy_ViPham!F:F, B39, NhatKy_ViPham!C:C, "T23")</f>
        <v>100</v>
      </c>
      <c r="AO39" s="7">
        <f>100 + SUMIFS(NhatKy_ViPham!J:J, NhatKy_ViPham!E:E, "10_Tin_B", NhatKy_ViPham!F:F, B39, NhatKy_ViPham!C:C, "T24") - SUMIFS(NhatKy_ViPham!K:K, NhatKy_ViPham!E:E, "10_Tin_B", NhatKy_ViPham!F:F, B39, NhatKy_ViPham!C:C, "T24")</f>
        <v>100</v>
      </c>
      <c r="AP39" s="7">
        <f>100 + SUMIFS(NhatKy_ViPham!J:J, NhatKy_ViPham!E:E, "10_Tin_B", NhatKy_ViPham!F:F, B39, NhatKy_ViPham!C:C, "T25") - SUMIFS(NhatKy_ViPham!K:K, NhatKy_ViPham!E:E, "10_Tin_B", NhatKy_ViPham!F:F, B39, NhatKy_ViPham!C:C, "T25")</f>
        <v>100</v>
      </c>
      <c r="AQ39" s="7">
        <f>100 + SUMIFS(NhatKy_ViPham!J:J, NhatKy_ViPham!E:E, "10_Tin_B", NhatKy_ViPham!F:F, B39, NhatKy_ViPham!C:C, "T26") - SUMIFS(NhatKy_ViPham!K:K, NhatKy_ViPham!E:E, "10_Tin_B", NhatKy_ViPham!F:F, B39, NhatKy_ViPham!C:C, "T26")</f>
        <v>100</v>
      </c>
      <c r="AR39" s="7">
        <f>100 + SUMIFS(NhatKy_ViPham!J:J, NhatKy_ViPham!E:E, "10_Tin_B", NhatKy_ViPham!F:F, B39, NhatKy_ViPham!C:C, "T27") - SUMIFS(NhatKy_ViPham!K:K, NhatKy_ViPham!E:E, "10_Tin_B", NhatKy_ViPham!F:F, B39, NhatKy_ViPham!C:C, "T27")</f>
        <v>100</v>
      </c>
      <c r="AS39" s="7">
        <f>100 + SUMIFS(NhatKy_ViPham!J:J, NhatKy_ViPham!E:E, "10_Tin_B", NhatKy_ViPham!F:F, B39, NhatKy_ViPham!C:C, "T28") - SUMIFS(NhatKy_ViPham!K:K, NhatKy_ViPham!E:E, "10_Tin_B", NhatKy_ViPham!F:F, B39, NhatKy_ViPham!C:C, "T28")</f>
        <v>100</v>
      </c>
      <c r="AT39" s="7">
        <f>100 + SUMIFS(NhatKy_ViPham!J:J, NhatKy_ViPham!E:E, "10_Tin_B", NhatKy_ViPham!F:F, B39, NhatKy_ViPham!C:C, "T29") - SUMIFS(NhatKy_ViPham!K:K, NhatKy_ViPham!E:E, "10_Tin_B", NhatKy_ViPham!F:F, B39, NhatKy_ViPham!C:C, "T29")</f>
        <v>100</v>
      </c>
      <c r="AU39" s="7">
        <f>100 + SUMIFS(NhatKy_ViPham!J:J, NhatKy_ViPham!E:E, "10_Tin_B", NhatKy_ViPham!F:F, B39, NhatKy_ViPham!C:C, "T30") - SUMIFS(NhatKy_ViPham!K:K, NhatKy_ViPham!E:E, "10_Tin_B", NhatKy_ViPham!F:F, B39, NhatKy_ViPham!C:C, "T30")</f>
        <v>100</v>
      </c>
      <c r="AV39" s="7">
        <f>100 + SUMIFS(NhatKy_ViPham!J:J, NhatKy_ViPham!E:E, "10_Tin_B", NhatKy_ViPham!F:F, B39, NhatKy_ViPham!C:C, "T31") - SUMIFS(NhatKy_ViPham!K:K, NhatKy_ViPham!E:E, "10_Tin_B", NhatKy_ViPham!F:F, B39, NhatKy_ViPham!C:C, "T31")</f>
        <v>100</v>
      </c>
      <c r="AW39" s="7">
        <f>100 + SUMIFS(NhatKy_ViPham!J:J, NhatKy_ViPham!E:E, "10_Tin_B", NhatKy_ViPham!F:F, B39, NhatKy_ViPham!C:C, "T32") - SUMIFS(NhatKy_ViPham!K:K, NhatKy_ViPham!E:E, "10_Tin_B", NhatKy_ViPham!F:F, B39, NhatKy_ViPham!C:C, "T32")</f>
        <v>100</v>
      </c>
      <c r="AX39" s="7">
        <f>100 + SUMIFS(NhatKy_ViPham!J:J, NhatKy_ViPham!E:E, "10_Tin_B", NhatKy_ViPham!F:F, B39, NhatKy_ViPham!C:C, "T33") - SUMIFS(NhatKy_ViPham!K:K, NhatKy_ViPham!E:E, "10_Tin_B", NhatKy_ViPham!F:F, B39, NhatKy_ViPham!C:C, "T33")</f>
        <v>100</v>
      </c>
      <c r="AY39" s="7">
        <f>100 + SUMIFS(NhatKy_ViPham!J:J, NhatKy_ViPham!E:E, "10_Tin_B", NhatKy_ViPham!F:F, B39, NhatKy_ViPham!C:C, "T34") - SUMIFS(NhatKy_ViPham!K:K, NhatKy_ViPham!E:E, "10_Tin_B", NhatKy_ViPham!F:F, B39, NhatKy_ViPham!C:C, "T34")</f>
        <v>100</v>
      </c>
      <c r="AZ39" s="7">
        <f>100 + SUMIFS(NhatKy_ViPham!J:J, NhatKy_ViPham!E:E, "10_Tin_B", NhatKy_ViPham!F:F, B39, NhatKy_ViPham!C:C, "T35") - SUMIFS(NhatKy_ViPham!K:K, NhatKy_ViPham!E:E, "10_Tin_B", NhatKy_ViPham!F:F, B39, NhatKy_ViPham!C:C, "T35")</f>
        <v>100</v>
      </c>
      <c r="BA39" s="12">
        <f t="shared" si="0"/>
        <v>100</v>
      </c>
      <c r="BB39" s="11" t="s">
        <v>430</v>
      </c>
      <c r="BC39" s="14" t="str">
        <f t="shared" si="1"/>
        <v>Tốt</v>
      </c>
      <c r="BD39" s="10" t="str">
        <f t="shared" si="2"/>
        <v>🟢 BÌNH THƯỜNG</v>
      </c>
    </row>
    <row r="40" spans="1:56" x14ac:dyDescent="0.25">
      <c r="A40" s="5">
        <v>32</v>
      </c>
      <c r="B40" s="15" t="s">
        <v>956</v>
      </c>
      <c r="C40" s="5" t="s">
        <v>957</v>
      </c>
      <c r="D40" s="5" t="s">
        <v>435</v>
      </c>
      <c r="E40" s="11" t="s">
        <v>430</v>
      </c>
      <c r="F40" s="6">
        <f>SUMIFS(NhatKy_ViPham!K:K, NhatKy_ViPham!E:E, "10_Tin_B", NhatKy_ViPham!F:F, B40, NhatKy_ViPham!H:H, "L01")</f>
        <v>0</v>
      </c>
      <c r="G40" s="6">
        <f>SUMIFS(NhatKy_ViPham!K:K, NhatKy_ViPham!E:E, "10_Tin_B", NhatKy_ViPham!F:F, B40, NhatKy_ViPham!H:H, "L02")</f>
        <v>0</v>
      </c>
      <c r="H40" s="6">
        <f>SUMIFS(NhatKy_ViPham!K:K, NhatKy_ViPham!E:E, "10_Tin_B", NhatKy_ViPham!F:F, B40, NhatKy_ViPham!H:H, "L03")</f>
        <v>0</v>
      </c>
      <c r="I40" s="6">
        <f>SUMIFS(NhatKy_ViPham!K:K, NhatKy_ViPham!E:E, "10_Tin_B", NhatKy_ViPham!F:F, B40, NhatKy_ViPham!H:H, "L04")</f>
        <v>0</v>
      </c>
      <c r="J40" s="6">
        <f>SUMIFS(NhatKy_ViPham!K:K, NhatKy_ViPham!E:E, "10_Tin_B", NhatKy_ViPham!F:F, B40, NhatKy_ViPham!H:H, "L05")</f>
        <v>0</v>
      </c>
      <c r="K40" s="6">
        <f>SUMIFS(NhatKy_ViPham!K:K, NhatKy_ViPham!E:E, "10_Tin_B", NhatKy_ViPham!F:F, B40, NhatKy_ViPham!H:H, "L06")</f>
        <v>0</v>
      </c>
      <c r="L40" s="6">
        <f>SUMIFS(NhatKy_ViPham!K:K, NhatKy_ViPham!E:E, "10_Tin_B", NhatKy_ViPham!F:F, B40, NhatKy_ViPham!H:H, "L07")</f>
        <v>0</v>
      </c>
      <c r="M40" s="6">
        <f>SUMIFS(NhatKy_ViPham!K:K, NhatKy_ViPham!E:E, "10_Tin_B", NhatKy_ViPham!F:F, B40, NhatKy_ViPham!H:H, "L08")</f>
        <v>0</v>
      </c>
      <c r="N40" s="6">
        <f>SUMIFS(NhatKy_ViPham!K:K, NhatKy_ViPham!E:E, "10_Tin_B", NhatKy_ViPham!F:F, B40, NhatKy_ViPham!H:H, "L09")</f>
        <v>0</v>
      </c>
      <c r="O40" s="6">
        <f>SUMIFS(NhatKy_ViPham!K:K, NhatKy_ViPham!E:E, "10_Tin_B", NhatKy_ViPham!F:F, B40, NhatKy_ViPham!H:H, "L10")</f>
        <v>0</v>
      </c>
      <c r="P40" s="12">
        <f>SUMIFS(NhatKy_ViPham!J:J, NhatKy_ViPham!E:E, "10_Tin_B", NhatKy_ViPham!F:F, B40)</f>
        <v>0</v>
      </c>
      <c r="Q40" s="13">
        <f>SUMIFS(NhatKy_ViPham!K:K, NhatKy_ViPham!E:E, "10_Tin_B", NhatKy_ViPham!F:F, B40)</f>
        <v>0</v>
      </c>
      <c r="R40" s="6">
        <f>100 + SUMIFS(NhatKy_ViPham!J:J, NhatKy_ViPham!E:E, "10_Tin_B", NhatKy_ViPham!F:F, B40, NhatKy_ViPham!C:C, "T1") - SUMIFS(NhatKy_ViPham!K:K, NhatKy_ViPham!E:E, "10_Tin_B", NhatKy_ViPham!F:F, B40, NhatKy_ViPham!C:C, "T1")</f>
        <v>100</v>
      </c>
      <c r="S40" s="6">
        <f>100 + SUMIFS(NhatKy_ViPham!J:J, NhatKy_ViPham!E:E, "10_Tin_B", NhatKy_ViPham!F:F, B40, NhatKy_ViPham!C:C, "T2") - SUMIFS(NhatKy_ViPham!K:K, NhatKy_ViPham!E:E, "10_Tin_B", NhatKy_ViPham!F:F, B40, NhatKy_ViPham!C:C, "T2")</f>
        <v>100</v>
      </c>
      <c r="T40" s="6">
        <f>100 + SUMIFS(NhatKy_ViPham!J:J, NhatKy_ViPham!E:E, "10_Tin_B", NhatKy_ViPham!F:F, B40, NhatKy_ViPham!C:C, "T3") - SUMIFS(NhatKy_ViPham!K:K, NhatKy_ViPham!E:E, "10_Tin_B", NhatKy_ViPham!F:F, B40, NhatKy_ViPham!C:C, "T3")</f>
        <v>100</v>
      </c>
      <c r="U40" s="6">
        <f>100 + SUMIFS(NhatKy_ViPham!J:J, NhatKy_ViPham!E:E, "10_Tin_B", NhatKy_ViPham!F:F, B40, NhatKy_ViPham!C:C, "T4") - SUMIFS(NhatKy_ViPham!K:K, NhatKy_ViPham!E:E, "10_Tin_B", NhatKy_ViPham!F:F, B40, NhatKy_ViPham!C:C, "T4")</f>
        <v>100</v>
      </c>
      <c r="V40" s="6">
        <f>100 + SUMIFS(NhatKy_ViPham!J:J, NhatKy_ViPham!E:E, "10_Tin_B", NhatKy_ViPham!F:F, B40, NhatKy_ViPham!C:C, "T5") - SUMIFS(NhatKy_ViPham!K:K, NhatKy_ViPham!E:E, "10_Tin_B", NhatKy_ViPham!F:F, B40, NhatKy_ViPham!C:C, "T5")</f>
        <v>100</v>
      </c>
      <c r="W40" s="6">
        <f>100 + SUMIFS(NhatKy_ViPham!J:J, NhatKy_ViPham!E:E, "10_Tin_B", NhatKy_ViPham!F:F, B40, NhatKy_ViPham!C:C, "T6") - SUMIFS(NhatKy_ViPham!K:K, NhatKy_ViPham!E:E, "10_Tin_B", NhatKy_ViPham!F:F, B40, NhatKy_ViPham!C:C, "T6")</f>
        <v>100</v>
      </c>
      <c r="X40" s="6">
        <f>100 + SUMIFS(NhatKy_ViPham!J:J, NhatKy_ViPham!E:E, "10_Tin_B", NhatKy_ViPham!F:F, B40, NhatKy_ViPham!C:C, "T7") - SUMIFS(NhatKy_ViPham!K:K, NhatKy_ViPham!E:E, "10_Tin_B", NhatKy_ViPham!F:F, B40, NhatKy_ViPham!C:C, "T7")</f>
        <v>100</v>
      </c>
      <c r="Y40" s="6">
        <f>100 + SUMIFS(NhatKy_ViPham!J:J, NhatKy_ViPham!E:E, "10_Tin_B", NhatKy_ViPham!F:F, B40, NhatKy_ViPham!C:C, "T8") - SUMIFS(NhatKy_ViPham!K:K, NhatKy_ViPham!E:E, "10_Tin_B", NhatKy_ViPham!F:F, B40, NhatKy_ViPham!C:C, "T8")</f>
        <v>100</v>
      </c>
      <c r="Z40" s="6">
        <f>100 + SUMIFS(NhatKy_ViPham!J:J, NhatKy_ViPham!E:E, "10_Tin_B", NhatKy_ViPham!F:F, B40, NhatKy_ViPham!C:C, "T9") - SUMIFS(NhatKy_ViPham!K:K, NhatKy_ViPham!E:E, "10_Tin_B", NhatKy_ViPham!F:F, B40, NhatKy_ViPham!C:C, "T9")</f>
        <v>100</v>
      </c>
      <c r="AA40" s="6">
        <f>100 + SUMIFS(NhatKy_ViPham!J:J, NhatKy_ViPham!E:E, "10_Tin_B", NhatKy_ViPham!F:F, B40, NhatKy_ViPham!C:C, "T10") - SUMIFS(NhatKy_ViPham!K:K, NhatKy_ViPham!E:E, "10_Tin_B", NhatKy_ViPham!F:F, B40, NhatKy_ViPham!C:C, "T10")</f>
        <v>100</v>
      </c>
      <c r="AB40" s="6">
        <f>100 + SUMIFS(NhatKy_ViPham!J:J, NhatKy_ViPham!E:E, "10_Tin_B", NhatKy_ViPham!F:F, B40, NhatKy_ViPham!C:C, "T11") - SUMIFS(NhatKy_ViPham!K:K, NhatKy_ViPham!E:E, "10_Tin_B", NhatKy_ViPham!F:F, B40, NhatKy_ViPham!C:C, "T11")</f>
        <v>100</v>
      </c>
      <c r="AC40" s="6">
        <f>100 + SUMIFS(NhatKy_ViPham!J:J, NhatKy_ViPham!E:E, "10_Tin_B", NhatKy_ViPham!F:F, B40, NhatKy_ViPham!C:C, "T12") - SUMIFS(NhatKy_ViPham!K:K, NhatKy_ViPham!E:E, "10_Tin_B", NhatKy_ViPham!F:F, B40, NhatKy_ViPham!C:C, "T12")</f>
        <v>100</v>
      </c>
      <c r="AD40" s="6">
        <f>100 + SUMIFS(NhatKy_ViPham!J:J, NhatKy_ViPham!E:E, "10_Tin_B", NhatKy_ViPham!F:F, B40, NhatKy_ViPham!C:C, "T13") - SUMIFS(NhatKy_ViPham!K:K, NhatKy_ViPham!E:E, "10_Tin_B", NhatKy_ViPham!F:F, B40, NhatKy_ViPham!C:C, "T13")</f>
        <v>100</v>
      </c>
      <c r="AE40" s="6">
        <f>100 + SUMIFS(NhatKy_ViPham!J:J, NhatKy_ViPham!E:E, "10_Tin_B", NhatKy_ViPham!F:F, B40, NhatKy_ViPham!C:C, "T14") - SUMIFS(NhatKy_ViPham!K:K, NhatKy_ViPham!E:E, "10_Tin_B", NhatKy_ViPham!F:F, B40, NhatKy_ViPham!C:C, "T14")</f>
        <v>100</v>
      </c>
      <c r="AF40" s="6">
        <f>100 + SUMIFS(NhatKy_ViPham!J:J, NhatKy_ViPham!E:E, "10_Tin_B", NhatKy_ViPham!F:F, B40, NhatKy_ViPham!C:C, "T15") - SUMIFS(NhatKy_ViPham!K:K, NhatKy_ViPham!E:E, "10_Tin_B", NhatKy_ViPham!F:F, B40, NhatKy_ViPham!C:C, "T15")</f>
        <v>100</v>
      </c>
      <c r="AG40" s="6">
        <f>100 + SUMIFS(NhatKy_ViPham!J:J, NhatKy_ViPham!E:E, "10_Tin_B", NhatKy_ViPham!F:F, B40, NhatKy_ViPham!C:C, "T16") - SUMIFS(NhatKy_ViPham!K:K, NhatKy_ViPham!E:E, "10_Tin_B", NhatKy_ViPham!F:F, B40, NhatKy_ViPham!C:C, "T16")</f>
        <v>100</v>
      </c>
      <c r="AH40" s="6">
        <f>100 + SUMIFS(NhatKy_ViPham!J:J, NhatKy_ViPham!E:E, "10_Tin_B", NhatKy_ViPham!F:F, B40, NhatKy_ViPham!C:C, "T17") - SUMIFS(NhatKy_ViPham!K:K, NhatKy_ViPham!E:E, "10_Tin_B", NhatKy_ViPham!F:F, B40, NhatKy_ViPham!C:C, "T17")</f>
        <v>100</v>
      </c>
      <c r="AI40" s="6">
        <f>100 + SUMIFS(NhatKy_ViPham!J:J, NhatKy_ViPham!E:E, "10_Tin_B", NhatKy_ViPham!F:F, B40, NhatKy_ViPham!C:C, "T18") - SUMIFS(NhatKy_ViPham!K:K, NhatKy_ViPham!E:E, "10_Tin_B", NhatKy_ViPham!F:F, B40, NhatKy_ViPham!C:C, "T18")</f>
        <v>100</v>
      </c>
      <c r="AJ40" s="6">
        <f>100 + SUMIFS(NhatKy_ViPham!J:J, NhatKy_ViPham!E:E, "10_Tin_B", NhatKy_ViPham!F:F, B40, NhatKy_ViPham!C:C, "T19") - SUMIFS(NhatKy_ViPham!K:K, NhatKy_ViPham!E:E, "10_Tin_B", NhatKy_ViPham!F:F, B40, NhatKy_ViPham!C:C, "T19")</f>
        <v>100</v>
      </c>
      <c r="AK40" s="6">
        <f>100 + SUMIFS(NhatKy_ViPham!J:J, NhatKy_ViPham!E:E, "10_Tin_B", NhatKy_ViPham!F:F, B40, NhatKy_ViPham!C:C, "T20") - SUMIFS(NhatKy_ViPham!K:K, NhatKy_ViPham!E:E, "10_Tin_B", NhatKy_ViPham!F:F, B40, NhatKy_ViPham!C:C, "T20")</f>
        <v>100</v>
      </c>
      <c r="AL40" s="6">
        <f>100 + SUMIFS(NhatKy_ViPham!J:J, NhatKy_ViPham!E:E, "10_Tin_B", NhatKy_ViPham!F:F, B40, NhatKy_ViPham!C:C, "T21") - SUMIFS(NhatKy_ViPham!K:K, NhatKy_ViPham!E:E, "10_Tin_B", NhatKy_ViPham!F:F, B40, NhatKy_ViPham!C:C, "T21")</f>
        <v>100</v>
      </c>
      <c r="AM40" s="6">
        <f>100 + SUMIFS(NhatKy_ViPham!J:J, NhatKy_ViPham!E:E, "10_Tin_B", NhatKy_ViPham!F:F, B40, NhatKy_ViPham!C:C, "T22") - SUMIFS(NhatKy_ViPham!K:K, NhatKy_ViPham!E:E, "10_Tin_B", NhatKy_ViPham!F:F, B40, NhatKy_ViPham!C:C, "T22")</f>
        <v>100</v>
      </c>
      <c r="AN40" s="6">
        <f>100 + SUMIFS(NhatKy_ViPham!J:J, NhatKy_ViPham!E:E, "10_Tin_B", NhatKy_ViPham!F:F, B40, NhatKy_ViPham!C:C, "T23") - SUMIFS(NhatKy_ViPham!K:K, NhatKy_ViPham!E:E, "10_Tin_B", NhatKy_ViPham!F:F, B40, NhatKy_ViPham!C:C, "T23")</f>
        <v>100</v>
      </c>
      <c r="AO40" s="6">
        <f>100 + SUMIFS(NhatKy_ViPham!J:J, NhatKy_ViPham!E:E, "10_Tin_B", NhatKy_ViPham!F:F, B40, NhatKy_ViPham!C:C, "T24") - SUMIFS(NhatKy_ViPham!K:K, NhatKy_ViPham!E:E, "10_Tin_B", NhatKy_ViPham!F:F, B40, NhatKy_ViPham!C:C, "T24")</f>
        <v>100</v>
      </c>
      <c r="AP40" s="6">
        <f>100 + SUMIFS(NhatKy_ViPham!J:J, NhatKy_ViPham!E:E, "10_Tin_B", NhatKy_ViPham!F:F, B40, NhatKy_ViPham!C:C, "T25") - SUMIFS(NhatKy_ViPham!K:K, NhatKy_ViPham!E:E, "10_Tin_B", NhatKy_ViPham!F:F, B40, NhatKy_ViPham!C:C, "T25")</f>
        <v>100</v>
      </c>
      <c r="AQ40" s="6">
        <f>100 + SUMIFS(NhatKy_ViPham!J:J, NhatKy_ViPham!E:E, "10_Tin_B", NhatKy_ViPham!F:F, B40, NhatKy_ViPham!C:C, "T26") - SUMIFS(NhatKy_ViPham!K:K, NhatKy_ViPham!E:E, "10_Tin_B", NhatKy_ViPham!F:F, B40, NhatKy_ViPham!C:C, "T26")</f>
        <v>100</v>
      </c>
      <c r="AR40" s="6">
        <f>100 + SUMIFS(NhatKy_ViPham!J:J, NhatKy_ViPham!E:E, "10_Tin_B", NhatKy_ViPham!F:F, B40, NhatKy_ViPham!C:C, "T27") - SUMIFS(NhatKy_ViPham!K:K, NhatKy_ViPham!E:E, "10_Tin_B", NhatKy_ViPham!F:F, B40, NhatKy_ViPham!C:C, "T27")</f>
        <v>100</v>
      </c>
      <c r="AS40" s="6">
        <f>100 + SUMIFS(NhatKy_ViPham!J:J, NhatKy_ViPham!E:E, "10_Tin_B", NhatKy_ViPham!F:F, B40, NhatKy_ViPham!C:C, "T28") - SUMIFS(NhatKy_ViPham!K:K, NhatKy_ViPham!E:E, "10_Tin_B", NhatKy_ViPham!F:F, B40, NhatKy_ViPham!C:C, "T28")</f>
        <v>100</v>
      </c>
      <c r="AT40" s="6">
        <f>100 + SUMIFS(NhatKy_ViPham!J:J, NhatKy_ViPham!E:E, "10_Tin_B", NhatKy_ViPham!F:F, B40, NhatKy_ViPham!C:C, "T29") - SUMIFS(NhatKy_ViPham!K:K, NhatKy_ViPham!E:E, "10_Tin_B", NhatKy_ViPham!F:F, B40, NhatKy_ViPham!C:C, "T29")</f>
        <v>100</v>
      </c>
      <c r="AU40" s="6">
        <f>100 + SUMIFS(NhatKy_ViPham!J:J, NhatKy_ViPham!E:E, "10_Tin_B", NhatKy_ViPham!F:F, B40, NhatKy_ViPham!C:C, "T30") - SUMIFS(NhatKy_ViPham!K:K, NhatKy_ViPham!E:E, "10_Tin_B", NhatKy_ViPham!F:F, B40, NhatKy_ViPham!C:C, "T30")</f>
        <v>100</v>
      </c>
      <c r="AV40" s="6">
        <f>100 + SUMIFS(NhatKy_ViPham!J:J, NhatKy_ViPham!E:E, "10_Tin_B", NhatKy_ViPham!F:F, B40, NhatKy_ViPham!C:C, "T31") - SUMIFS(NhatKy_ViPham!K:K, NhatKy_ViPham!E:E, "10_Tin_B", NhatKy_ViPham!F:F, B40, NhatKy_ViPham!C:C, "T31")</f>
        <v>100</v>
      </c>
      <c r="AW40" s="6">
        <f>100 + SUMIFS(NhatKy_ViPham!J:J, NhatKy_ViPham!E:E, "10_Tin_B", NhatKy_ViPham!F:F, B40, NhatKy_ViPham!C:C, "T32") - SUMIFS(NhatKy_ViPham!K:K, NhatKy_ViPham!E:E, "10_Tin_B", NhatKy_ViPham!F:F, B40, NhatKy_ViPham!C:C, "T32")</f>
        <v>100</v>
      </c>
      <c r="AX40" s="6">
        <f>100 + SUMIFS(NhatKy_ViPham!J:J, NhatKy_ViPham!E:E, "10_Tin_B", NhatKy_ViPham!F:F, B40, NhatKy_ViPham!C:C, "T33") - SUMIFS(NhatKy_ViPham!K:K, NhatKy_ViPham!E:E, "10_Tin_B", NhatKy_ViPham!F:F, B40, NhatKy_ViPham!C:C, "T33")</f>
        <v>100</v>
      </c>
      <c r="AY40" s="6">
        <f>100 + SUMIFS(NhatKy_ViPham!J:J, NhatKy_ViPham!E:E, "10_Tin_B", NhatKy_ViPham!F:F, B40, NhatKy_ViPham!C:C, "T34") - SUMIFS(NhatKy_ViPham!K:K, NhatKy_ViPham!E:E, "10_Tin_B", NhatKy_ViPham!F:F, B40, NhatKy_ViPham!C:C, "T34")</f>
        <v>100</v>
      </c>
      <c r="AZ40" s="6">
        <f>100 + SUMIFS(NhatKy_ViPham!J:J, NhatKy_ViPham!E:E, "10_Tin_B", NhatKy_ViPham!F:F, B40, NhatKy_ViPham!C:C, "T35") - SUMIFS(NhatKy_ViPham!K:K, NhatKy_ViPham!E:E, "10_Tin_B", NhatKy_ViPham!F:F, B40, NhatKy_ViPham!C:C, "T35")</f>
        <v>100</v>
      </c>
      <c r="BA40" s="12">
        <f t="shared" si="0"/>
        <v>100</v>
      </c>
      <c r="BB40" s="11" t="s">
        <v>430</v>
      </c>
      <c r="BC40" s="16" t="str">
        <f t="shared" si="1"/>
        <v>Tốt</v>
      </c>
      <c r="BD40" s="15" t="str">
        <f t="shared" si="2"/>
        <v>🟢 BÌNH THƯỜNG</v>
      </c>
    </row>
    <row r="41" spans="1:56" x14ac:dyDescent="0.25">
      <c r="A41" s="4">
        <v>33</v>
      </c>
      <c r="B41" s="10" t="s">
        <v>958</v>
      </c>
      <c r="C41" s="4" t="s">
        <v>619</v>
      </c>
      <c r="D41" s="4" t="s">
        <v>435</v>
      </c>
      <c r="E41" s="11" t="s">
        <v>430</v>
      </c>
      <c r="F41" s="7">
        <f>SUMIFS(NhatKy_ViPham!K:K, NhatKy_ViPham!E:E, "10_Tin_B", NhatKy_ViPham!F:F, B41, NhatKy_ViPham!H:H, "L01")</f>
        <v>0</v>
      </c>
      <c r="G41" s="7">
        <f>SUMIFS(NhatKy_ViPham!K:K, NhatKy_ViPham!E:E, "10_Tin_B", NhatKy_ViPham!F:F, B41, NhatKy_ViPham!H:H, "L02")</f>
        <v>0</v>
      </c>
      <c r="H41" s="7">
        <f>SUMIFS(NhatKy_ViPham!K:K, NhatKy_ViPham!E:E, "10_Tin_B", NhatKy_ViPham!F:F, B41, NhatKy_ViPham!H:H, "L03")</f>
        <v>0</v>
      </c>
      <c r="I41" s="7">
        <f>SUMIFS(NhatKy_ViPham!K:K, NhatKy_ViPham!E:E, "10_Tin_B", NhatKy_ViPham!F:F, B41, NhatKy_ViPham!H:H, "L04")</f>
        <v>0</v>
      </c>
      <c r="J41" s="7">
        <f>SUMIFS(NhatKy_ViPham!K:K, NhatKy_ViPham!E:E, "10_Tin_B", NhatKy_ViPham!F:F, B41, NhatKy_ViPham!H:H, "L05")</f>
        <v>0</v>
      </c>
      <c r="K41" s="7">
        <f>SUMIFS(NhatKy_ViPham!K:K, NhatKy_ViPham!E:E, "10_Tin_B", NhatKy_ViPham!F:F, B41, NhatKy_ViPham!H:H, "L06")</f>
        <v>0</v>
      </c>
      <c r="L41" s="7">
        <f>SUMIFS(NhatKy_ViPham!K:K, NhatKy_ViPham!E:E, "10_Tin_B", NhatKy_ViPham!F:F, B41, NhatKy_ViPham!H:H, "L07")</f>
        <v>0</v>
      </c>
      <c r="M41" s="7">
        <f>SUMIFS(NhatKy_ViPham!K:K, NhatKy_ViPham!E:E, "10_Tin_B", NhatKy_ViPham!F:F, B41, NhatKy_ViPham!H:H, "L08")</f>
        <v>0</v>
      </c>
      <c r="N41" s="7">
        <f>SUMIFS(NhatKy_ViPham!K:K, NhatKy_ViPham!E:E, "10_Tin_B", NhatKy_ViPham!F:F, B41, NhatKy_ViPham!H:H, "L09")</f>
        <v>0</v>
      </c>
      <c r="O41" s="7">
        <f>SUMIFS(NhatKy_ViPham!K:K, NhatKy_ViPham!E:E, "10_Tin_B", NhatKy_ViPham!F:F, B41, NhatKy_ViPham!H:H, "L10")</f>
        <v>0</v>
      </c>
      <c r="P41" s="12">
        <f>SUMIFS(NhatKy_ViPham!J:J, NhatKy_ViPham!E:E, "10_Tin_B", NhatKy_ViPham!F:F, B41)</f>
        <v>0</v>
      </c>
      <c r="Q41" s="13">
        <f>SUMIFS(NhatKy_ViPham!K:K, NhatKy_ViPham!E:E, "10_Tin_B", NhatKy_ViPham!F:F, B41)</f>
        <v>0</v>
      </c>
      <c r="R41" s="7">
        <f>100 + SUMIFS(NhatKy_ViPham!J:J, NhatKy_ViPham!E:E, "10_Tin_B", NhatKy_ViPham!F:F, B41, NhatKy_ViPham!C:C, "T1") - SUMIFS(NhatKy_ViPham!K:K, NhatKy_ViPham!E:E, "10_Tin_B", NhatKy_ViPham!F:F, B41, NhatKy_ViPham!C:C, "T1")</f>
        <v>100</v>
      </c>
      <c r="S41" s="7">
        <f>100 + SUMIFS(NhatKy_ViPham!J:J, NhatKy_ViPham!E:E, "10_Tin_B", NhatKy_ViPham!F:F, B41, NhatKy_ViPham!C:C, "T2") - SUMIFS(NhatKy_ViPham!K:K, NhatKy_ViPham!E:E, "10_Tin_B", NhatKy_ViPham!F:F, B41, NhatKy_ViPham!C:C, "T2")</f>
        <v>100</v>
      </c>
      <c r="T41" s="7">
        <f>100 + SUMIFS(NhatKy_ViPham!J:J, NhatKy_ViPham!E:E, "10_Tin_B", NhatKy_ViPham!F:F, B41, NhatKy_ViPham!C:C, "T3") - SUMIFS(NhatKy_ViPham!K:K, NhatKy_ViPham!E:E, "10_Tin_B", NhatKy_ViPham!F:F, B41, NhatKy_ViPham!C:C, "T3")</f>
        <v>100</v>
      </c>
      <c r="U41" s="7">
        <f>100 + SUMIFS(NhatKy_ViPham!J:J, NhatKy_ViPham!E:E, "10_Tin_B", NhatKy_ViPham!F:F, B41, NhatKy_ViPham!C:C, "T4") - SUMIFS(NhatKy_ViPham!K:K, NhatKy_ViPham!E:E, "10_Tin_B", NhatKy_ViPham!F:F, B41, NhatKy_ViPham!C:C, "T4")</f>
        <v>100</v>
      </c>
      <c r="V41" s="7">
        <f>100 + SUMIFS(NhatKy_ViPham!J:J, NhatKy_ViPham!E:E, "10_Tin_B", NhatKy_ViPham!F:F, B41, NhatKy_ViPham!C:C, "T5") - SUMIFS(NhatKy_ViPham!K:K, NhatKy_ViPham!E:E, "10_Tin_B", NhatKy_ViPham!F:F, B41, NhatKy_ViPham!C:C, "T5")</f>
        <v>100</v>
      </c>
      <c r="W41" s="7">
        <f>100 + SUMIFS(NhatKy_ViPham!J:J, NhatKy_ViPham!E:E, "10_Tin_B", NhatKy_ViPham!F:F, B41, NhatKy_ViPham!C:C, "T6") - SUMIFS(NhatKy_ViPham!K:K, NhatKy_ViPham!E:E, "10_Tin_B", NhatKy_ViPham!F:F, B41, NhatKy_ViPham!C:C, "T6")</f>
        <v>100</v>
      </c>
      <c r="X41" s="7">
        <f>100 + SUMIFS(NhatKy_ViPham!J:J, NhatKy_ViPham!E:E, "10_Tin_B", NhatKy_ViPham!F:F, B41, NhatKy_ViPham!C:C, "T7") - SUMIFS(NhatKy_ViPham!K:K, NhatKy_ViPham!E:E, "10_Tin_B", NhatKy_ViPham!F:F, B41, NhatKy_ViPham!C:C, "T7")</f>
        <v>100</v>
      </c>
      <c r="Y41" s="7">
        <f>100 + SUMIFS(NhatKy_ViPham!J:J, NhatKy_ViPham!E:E, "10_Tin_B", NhatKy_ViPham!F:F, B41, NhatKy_ViPham!C:C, "T8") - SUMIFS(NhatKy_ViPham!K:K, NhatKy_ViPham!E:E, "10_Tin_B", NhatKy_ViPham!F:F, B41, NhatKy_ViPham!C:C, "T8")</f>
        <v>100</v>
      </c>
      <c r="Z41" s="7">
        <f>100 + SUMIFS(NhatKy_ViPham!J:J, NhatKy_ViPham!E:E, "10_Tin_B", NhatKy_ViPham!F:F, B41, NhatKy_ViPham!C:C, "T9") - SUMIFS(NhatKy_ViPham!K:K, NhatKy_ViPham!E:E, "10_Tin_B", NhatKy_ViPham!F:F, B41, NhatKy_ViPham!C:C, "T9")</f>
        <v>100</v>
      </c>
      <c r="AA41" s="7">
        <f>100 + SUMIFS(NhatKy_ViPham!J:J, NhatKy_ViPham!E:E, "10_Tin_B", NhatKy_ViPham!F:F, B41, NhatKy_ViPham!C:C, "T10") - SUMIFS(NhatKy_ViPham!K:K, NhatKy_ViPham!E:E, "10_Tin_B", NhatKy_ViPham!F:F, B41, NhatKy_ViPham!C:C, "T10")</f>
        <v>100</v>
      </c>
      <c r="AB41" s="7">
        <f>100 + SUMIFS(NhatKy_ViPham!J:J, NhatKy_ViPham!E:E, "10_Tin_B", NhatKy_ViPham!F:F, B41, NhatKy_ViPham!C:C, "T11") - SUMIFS(NhatKy_ViPham!K:K, NhatKy_ViPham!E:E, "10_Tin_B", NhatKy_ViPham!F:F, B41, NhatKy_ViPham!C:C, "T11")</f>
        <v>100</v>
      </c>
      <c r="AC41" s="7">
        <f>100 + SUMIFS(NhatKy_ViPham!J:J, NhatKy_ViPham!E:E, "10_Tin_B", NhatKy_ViPham!F:F, B41, NhatKy_ViPham!C:C, "T12") - SUMIFS(NhatKy_ViPham!K:K, NhatKy_ViPham!E:E, "10_Tin_B", NhatKy_ViPham!F:F, B41, NhatKy_ViPham!C:C, "T12")</f>
        <v>100</v>
      </c>
      <c r="AD41" s="7">
        <f>100 + SUMIFS(NhatKy_ViPham!J:J, NhatKy_ViPham!E:E, "10_Tin_B", NhatKy_ViPham!F:F, B41, NhatKy_ViPham!C:C, "T13") - SUMIFS(NhatKy_ViPham!K:K, NhatKy_ViPham!E:E, "10_Tin_B", NhatKy_ViPham!F:F, B41, NhatKy_ViPham!C:C, "T13")</f>
        <v>100</v>
      </c>
      <c r="AE41" s="7">
        <f>100 + SUMIFS(NhatKy_ViPham!J:J, NhatKy_ViPham!E:E, "10_Tin_B", NhatKy_ViPham!F:F, B41, NhatKy_ViPham!C:C, "T14") - SUMIFS(NhatKy_ViPham!K:K, NhatKy_ViPham!E:E, "10_Tin_B", NhatKy_ViPham!F:F, B41, NhatKy_ViPham!C:C, "T14")</f>
        <v>100</v>
      </c>
      <c r="AF41" s="7">
        <f>100 + SUMIFS(NhatKy_ViPham!J:J, NhatKy_ViPham!E:E, "10_Tin_B", NhatKy_ViPham!F:F, B41, NhatKy_ViPham!C:C, "T15") - SUMIFS(NhatKy_ViPham!K:K, NhatKy_ViPham!E:E, "10_Tin_B", NhatKy_ViPham!F:F, B41, NhatKy_ViPham!C:C, "T15")</f>
        <v>100</v>
      </c>
      <c r="AG41" s="7">
        <f>100 + SUMIFS(NhatKy_ViPham!J:J, NhatKy_ViPham!E:E, "10_Tin_B", NhatKy_ViPham!F:F, B41, NhatKy_ViPham!C:C, "T16") - SUMIFS(NhatKy_ViPham!K:K, NhatKy_ViPham!E:E, "10_Tin_B", NhatKy_ViPham!F:F, B41, NhatKy_ViPham!C:C, "T16")</f>
        <v>100</v>
      </c>
      <c r="AH41" s="7">
        <f>100 + SUMIFS(NhatKy_ViPham!J:J, NhatKy_ViPham!E:E, "10_Tin_B", NhatKy_ViPham!F:F, B41, NhatKy_ViPham!C:C, "T17") - SUMIFS(NhatKy_ViPham!K:K, NhatKy_ViPham!E:E, "10_Tin_B", NhatKy_ViPham!F:F, B41, NhatKy_ViPham!C:C, "T17")</f>
        <v>100</v>
      </c>
      <c r="AI41" s="7">
        <f>100 + SUMIFS(NhatKy_ViPham!J:J, NhatKy_ViPham!E:E, "10_Tin_B", NhatKy_ViPham!F:F, B41, NhatKy_ViPham!C:C, "T18") - SUMIFS(NhatKy_ViPham!K:K, NhatKy_ViPham!E:E, "10_Tin_B", NhatKy_ViPham!F:F, B41, NhatKy_ViPham!C:C, "T18")</f>
        <v>100</v>
      </c>
      <c r="AJ41" s="7">
        <f>100 + SUMIFS(NhatKy_ViPham!J:J, NhatKy_ViPham!E:E, "10_Tin_B", NhatKy_ViPham!F:F, B41, NhatKy_ViPham!C:C, "T19") - SUMIFS(NhatKy_ViPham!K:K, NhatKy_ViPham!E:E, "10_Tin_B", NhatKy_ViPham!F:F, B41, NhatKy_ViPham!C:C, "T19")</f>
        <v>100</v>
      </c>
      <c r="AK41" s="7">
        <f>100 + SUMIFS(NhatKy_ViPham!J:J, NhatKy_ViPham!E:E, "10_Tin_B", NhatKy_ViPham!F:F, B41, NhatKy_ViPham!C:C, "T20") - SUMIFS(NhatKy_ViPham!K:K, NhatKy_ViPham!E:E, "10_Tin_B", NhatKy_ViPham!F:F, B41, NhatKy_ViPham!C:C, "T20")</f>
        <v>100</v>
      </c>
      <c r="AL41" s="7">
        <f>100 + SUMIFS(NhatKy_ViPham!J:J, NhatKy_ViPham!E:E, "10_Tin_B", NhatKy_ViPham!F:F, B41, NhatKy_ViPham!C:C, "T21") - SUMIFS(NhatKy_ViPham!K:K, NhatKy_ViPham!E:E, "10_Tin_B", NhatKy_ViPham!F:F, B41, NhatKy_ViPham!C:C, "T21")</f>
        <v>100</v>
      </c>
      <c r="AM41" s="7">
        <f>100 + SUMIFS(NhatKy_ViPham!J:J, NhatKy_ViPham!E:E, "10_Tin_B", NhatKy_ViPham!F:F, B41, NhatKy_ViPham!C:C, "T22") - SUMIFS(NhatKy_ViPham!K:K, NhatKy_ViPham!E:E, "10_Tin_B", NhatKy_ViPham!F:F, B41, NhatKy_ViPham!C:C, "T22")</f>
        <v>100</v>
      </c>
      <c r="AN41" s="7">
        <f>100 + SUMIFS(NhatKy_ViPham!J:J, NhatKy_ViPham!E:E, "10_Tin_B", NhatKy_ViPham!F:F, B41, NhatKy_ViPham!C:C, "T23") - SUMIFS(NhatKy_ViPham!K:K, NhatKy_ViPham!E:E, "10_Tin_B", NhatKy_ViPham!F:F, B41, NhatKy_ViPham!C:C, "T23")</f>
        <v>100</v>
      </c>
      <c r="AO41" s="7">
        <f>100 + SUMIFS(NhatKy_ViPham!J:J, NhatKy_ViPham!E:E, "10_Tin_B", NhatKy_ViPham!F:F, B41, NhatKy_ViPham!C:C, "T24") - SUMIFS(NhatKy_ViPham!K:K, NhatKy_ViPham!E:E, "10_Tin_B", NhatKy_ViPham!F:F, B41, NhatKy_ViPham!C:C, "T24")</f>
        <v>100</v>
      </c>
      <c r="AP41" s="7">
        <f>100 + SUMIFS(NhatKy_ViPham!J:J, NhatKy_ViPham!E:E, "10_Tin_B", NhatKy_ViPham!F:F, B41, NhatKy_ViPham!C:C, "T25") - SUMIFS(NhatKy_ViPham!K:K, NhatKy_ViPham!E:E, "10_Tin_B", NhatKy_ViPham!F:F, B41, NhatKy_ViPham!C:C, "T25")</f>
        <v>100</v>
      </c>
      <c r="AQ41" s="7">
        <f>100 + SUMIFS(NhatKy_ViPham!J:J, NhatKy_ViPham!E:E, "10_Tin_B", NhatKy_ViPham!F:F, B41, NhatKy_ViPham!C:C, "T26") - SUMIFS(NhatKy_ViPham!K:K, NhatKy_ViPham!E:E, "10_Tin_B", NhatKy_ViPham!F:F, B41, NhatKy_ViPham!C:C, "T26")</f>
        <v>100</v>
      </c>
      <c r="AR41" s="7">
        <f>100 + SUMIFS(NhatKy_ViPham!J:J, NhatKy_ViPham!E:E, "10_Tin_B", NhatKy_ViPham!F:F, B41, NhatKy_ViPham!C:C, "T27") - SUMIFS(NhatKy_ViPham!K:K, NhatKy_ViPham!E:E, "10_Tin_B", NhatKy_ViPham!F:F, B41, NhatKy_ViPham!C:C, "T27")</f>
        <v>100</v>
      </c>
      <c r="AS41" s="7">
        <f>100 + SUMIFS(NhatKy_ViPham!J:J, NhatKy_ViPham!E:E, "10_Tin_B", NhatKy_ViPham!F:F, B41, NhatKy_ViPham!C:C, "T28") - SUMIFS(NhatKy_ViPham!K:K, NhatKy_ViPham!E:E, "10_Tin_B", NhatKy_ViPham!F:F, B41, NhatKy_ViPham!C:C, "T28")</f>
        <v>100</v>
      </c>
      <c r="AT41" s="7">
        <f>100 + SUMIFS(NhatKy_ViPham!J:J, NhatKy_ViPham!E:E, "10_Tin_B", NhatKy_ViPham!F:F, B41, NhatKy_ViPham!C:C, "T29") - SUMIFS(NhatKy_ViPham!K:K, NhatKy_ViPham!E:E, "10_Tin_B", NhatKy_ViPham!F:F, B41, NhatKy_ViPham!C:C, "T29")</f>
        <v>100</v>
      </c>
      <c r="AU41" s="7">
        <f>100 + SUMIFS(NhatKy_ViPham!J:J, NhatKy_ViPham!E:E, "10_Tin_B", NhatKy_ViPham!F:F, B41, NhatKy_ViPham!C:C, "T30") - SUMIFS(NhatKy_ViPham!K:K, NhatKy_ViPham!E:E, "10_Tin_B", NhatKy_ViPham!F:F, B41, NhatKy_ViPham!C:C, "T30")</f>
        <v>100</v>
      </c>
      <c r="AV41" s="7">
        <f>100 + SUMIFS(NhatKy_ViPham!J:J, NhatKy_ViPham!E:E, "10_Tin_B", NhatKy_ViPham!F:F, B41, NhatKy_ViPham!C:C, "T31") - SUMIFS(NhatKy_ViPham!K:K, NhatKy_ViPham!E:E, "10_Tin_B", NhatKy_ViPham!F:F, B41, NhatKy_ViPham!C:C, "T31")</f>
        <v>100</v>
      </c>
      <c r="AW41" s="7">
        <f>100 + SUMIFS(NhatKy_ViPham!J:J, NhatKy_ViPham!E:E, "10_Tin_B", NhatKy_ViPham!F:F, B41, NhatKy_ViPham!C:C, "T32") - SUMIFS(NhatKy_ViPham!K:K, NhatKy_ViPham!E:E, "10_Tin_B", NhatKy_ViPham!F:F, B41, NhatKy_ViPham!C:C, "T32")</f>
        <v>100</v>
      </c>
      <c r="AX41" s="7">
        <f>100 + SUMIFS(NhatKy_ViPham!J:J, NhatKy_ViPham!E:E, "10_Tin_B", NhatKy_ViPham!F:F, B41, NhatKy_ViPham!C:C, "T33") - SUMIFS(NhatKy_ViPham!K:K, NhatKy_ViPham!E:E, "10_Tin_B", NhatKy_ViPham!F:F, B41, NhatKy_ViPham!C:C, "T33")</f>
        <v>100</v>
      </c>
      <c r="AY41" s="7">
        <f>100 + SUMIFS(NhatKy_ViPham!J:J, NhatKy_ViPham!E:E, "10_Tin_B", NhatKy_ViPham!F:F, B41, NhatKy_ViPham!C:C, "T34") - SUMIFS(NhatKy_ViPham!K:K, NhatKy_ViPham!E:E, "10_Tin_B", NhatKy_ViPham!F:F, B41, NhatKy_ViPham!C:C, "T34")</f>
        <v>100</v>
      </c>
      <c r="AZ41" s="7">
        <f>100 + SUMIFS(NhatKy_ViPham!J:J, NhatKy_ViPham!E:E, "10_Tin_B", NhatKy_ViPham!F:F, B41, NhatKy_ViPham!C:C, "T35") - SUMIFS(NhatKy_ViPham!K:K, NhatKy_ViPham!E:E, "10_Tin_B", NhatKy_ViPham!F:F, B41, NhatKy_ViPham!C:C, "T35")</f>
        <v>100</v>
      </c>
      <c r="BA41" s="12">
        <f t="shared" si="0"/>
        <v>100</v>
      </c>
      <c r="BB41" s="11" t="s">
        <v>430</v>
      </c>
      <c r="BC41" s="14" t="str">
        <f t="shared" si="1"/>
        <v>Tốt</v>
      </c>
      <c r="BD41" s="10" t="str">
        <f t="shared" si="2"/>
        <v>🟢 BÌNH THƯỜNG</v>
      </c>
    </row>
    <row r="42" spans="1:56" x14ac:dyDescent="0.25">
      <c r="A42" s="5">
        <v>34</v>
      </c>
      <c r="B42" s="15" t="s">
        <v>959</v>
      </c>
      <c r="C42" s="5" t="s">
        <v>699</v>
      </c>
      <c r="D42" s="5" t="s">
        <v>429</v>
      </c>
      <c r="E42" s="11" t="s">
        <v>430</v>
      </c>
      <c r="F42" s="6">
        <f>SUMIFS(NhatKy_ViPham!K:K, NhatKy_ViPham!E:E, "10_Tin_B", NhatKy_ViPham!F:F, B42, NhatKy_ViPham!H:H, "L01")</f>
        <v>0</v>
      </c>
      <c r="G42" s="6">
        <f>SUMIFS(NhatKy_ViPham!K:K, NhatKy_ViPham!E:E, "10_Tin_B", NhatKy_ViPham!F:F, B42, NhatKy_ViPham!H:H, "L02")</f>
        <v>0</v>
      </c>
      <c r="H42" s="6">
        <f>SUMIFS(NhatKy_ViPham!K:K, NhatKy_ViPham!E:E, "10_Tin_B", NhatKy_ViPham!F:F, B42, NhatKy_ViPham!H:H, "L03")</f>
        <v>0</v>
      </c>
      <c r="I42" s="6">
        <f>SUMIFS(NhatKy_ViPham!K:K, NhatKy_ViPham!E:E, "10_Tin_B", NhatKy_ViPham!F:F, B42, NhatKy_ViPham!H:H, "L04")</f>
        <v>0</v>
      </c>
      <c r="J42" s="6">
        <f>SUMIFS(NhatKy_ViPham!K:K, NhatKy_ViPham!E:E, "10_Tin_B", NhatKy_ViPham!F:F, B42, NhatKy_ViPham!H:H, "L05")</f>
        <v>0</v>
      </c>
      <c r="K42" s="6">
        <f>SUMIFS(NhatKy_ViPham!K:K, NhatKy_ViPham!E:E, "10_Tin_B", NhatKy_ViPham!F:F, B42, NhatKy_ViPham!H:H, "L06")</f>
        <v>0</v>
      </c>
      <c r="L42" s="6">
        <f>SUMIFS(NhatKy_ViPham!K:K, NhatKy_ViPham!E:E, "10_Tin_B", NhatKy_ViPham!F:F, B42, NhatKy_ViPham!H:H, "L07")</f>
        <v>0</v>
      </c>
      <c r="M42" s="6">
        <f>SUMIFS(NhatKy_ViPham!K:K, NhatKy_ViPham!E:E, "10_Tin_B", NhatKy_ViPham!F:F, B42, NhatKy_ViPham!H:H, "L08")</f>
        <v>0</v>
      </c>
      <c r="N42" s="6">
        <f>SUMIFS(NhatKy_ViPham!K:K, NhatKy_ViPham!E:E, "10_Tin_B", NhatKy_ViPham!F:F, B42, NhatKy_ViPham!H:H, "L09")</f>
        <v>0</v>
      </c>
      <c r="O42" s="6">
        <f>SUMIFS(NhatKy_ViPham!K:K, NhatKy_ViPham!E:E, "10_Tin_B", NhatKy_ViPham!F:F, B42, NhatKy_ViPham!H:H, "L10")</f>
        <v>0</v>
      </c>
      <c r="P42" s="12">
        <f>SUMIFS(NhatKy_ViPham!J:J, NhatKy_ViPham!E:E, "10_Tin_B", NhatKy_ViPham!F:F, B42)</f>
        <v>0</v>
      </c>
      <c r="Q42" s="13">
        <f>SUMIFS(NhatKy_ViPham!K:K, NhatKy_ViPham!E:E, "10_Tin_B", NhatKy_ViPham!F:F, B42)</f>
        <v>0</v>
      </c>
      <c r="R42" s="6">
        <f>100 + SUMIFS(NhatKy_ViPham!J:J, NhatKy_ViPham!E:E, "10_Tin_B", NhatKy_ViPham!F:F, B42, NhatKy_ViPham!C:C, "T1") - SUMIFS(NhatKy_ViPham!K:K, NhatKy_ViPham!E:E, "10_Tin_B", NhatKy_ViPham!F:F, B42, NhatKy_ViPham!C:C, "T1")</f>
        <v>100</v>
      </c>
      <c r="S42" s="6">
        <f>100 + SUMIFS(NhatKy_ViPham!J:J, NhatKy_ViPham!E:E, "10_Tin_B", NhatKy_ViPham!F:F, B42, NhatKy_ViPham!C:C, "T2") - SUMIFS(NhatKy_ViPham!K:K, NhatKy_ViPham!E:E, "10_Tin_B", NhatKy_ViPham!F:F, B42, NhatKy_ViPham!C:C, "T2")</f>
        <v>100</v>
      </c>
      <c r="T42" s="6">
        <f>100 + SUMIFS(NhatKy_ViPham!J:J, NhatKy_ViPham!E:E, "10_Tin_B", NhatKy_ViPham!F:F, B42, NhatKy_ViPham!C:C, "T3") - SUMIFS(NhatKy_ViPham!K:K, NhatKy_ViPham!E:E, "10_Tin_B", NhatKy_ViPham!F:F, B42, NhatKy_ViPham!C:C, "T3")</f>
        <v>100</v>
      </c>
      <c r="U42" s="6">
        <f>100 + SUMIFS(NhatKy_ViPham!J:J, NhatKy_ViPham!E:E, "10_Tin_B", NhatKy_ViPham!F:F, B42, NhatKy_ViPham!C:C, "T4") - SUMIFS(NhatKy_ViPham!K:K, NhatKy_ViPham!E:E, "10_Tin_B", NhatKy_ViPham!F:F, B42, NhatKy_ViPham!C:C, "T4")</f>
        <v>100</v>
      </c>
      <c r="V42" s="6">
        <f>100 + SUMIFS(NhatKy_ViPham!J:J, NhatKy_ViPham!E:E, "10_Tin_B", NhatKy_ViPham!F:F, B42, NhatKy_ViPham!C:C, "T5") - SUMIFS(NhatKy_ViPham!K:K, NhatKy_ViPham!E:E, "10_Tin_B", NhatKy_ViPham!F:F, B42, NhatKy_ViPham!C:C, "T5")</f>
        <v>100</v>
      </c>
      <c r="W42" s="6">
        <f>100 + SUMIFS(NhatKy_ViPham!J:J, NhatKy_ViPham!E:E, "10_Tin_B", NhatKy_ViPham!F:F, B42, NhatKy_ViPham!C:C, "T6") - SUMIFS(NhatKy_ViPham!K:K, NhatKy_ViPham!E:E, "10_Tin_B", NhatKy_ViPham!F:F, B42, NhatKy_ViPham!C:C, "T6")</f>
        <v>100</v>
      </c>
      <c r="X42" s="6">
        <f>100 + SUMIFS(NhatKy_ViPham!J:J, NhatKy_ViPham!E:E, "10_Tin_B", NhatKy_ViPham!F:F, B42, NhatKy_ViPham!C:C, "T7") - SUMIFS(NhatKy_ViPham!K:K, NhatKy_ViPham!E:E, "10_Tin_B", NhatKy_ViPham!F:F, B42, NhatKy_ViPham!C:C, "T7")</f>
        <v>100</v>
      </c>
      <c r="Y42" s="6">
        <f>100 + SUMIFS(NhatKy_ViPham!J:J, NhatKy_ViPham!E:E, "10_Tin_B", NhatKy_ViPham!F:F, B42, NhatKy_ViPham!C:C, "T8") - SUMIFS(NhatKy_ViPham!K:K, NhatKy_ViPham!E:E, "10_Tin_B", NhatKy_ViPham!F:F, B42, NhatKy_ViPham!C:C, "T8")</f>
        <v>100</v>
      </c>
      <c r="Z42" s="6">
        <f>100 + SUMIFS(NhatKy_ViPham!J:J, NhatKy_ViPham!E:E, "10_Tin_B", NhatKy_ViPham!F:F, B42, NhatKy_ViPham!C:C, "T9") - SUMIFS(NhatKy_ViPham!K:K, NhatKy_ViPham!E:E, "10_Tin_B", NhatKy_ViPham!F:F, B42, NhatKy_ViPham!C:C, "T9")</f>
        <v>100</v>
      </c>
      <c r="AA42" s="6">
        <f>100 + SUMIFS(NhatKy_ViPham!J:J, NhatKy_ViPham!E:E, "10_Tin_B", NhatKy_ViPham!F:F, B42, NhatKy_ViPham!C:C, "T10") - SUMIFS(NhatKy_ViPham!K:K, NhatKy_ViPham!E:E, "10_Tin_B", NhatKy_ViPham!F:F, B42, NhatKy_ViPham!C:C, "T10")</f>
        <v>100</v>
      </c>
      <c r="AB42" s="6">
        <f>100 + SUMIFS(NhatKy_ViPham!J:J, NhatKy_ViPham!E:E, "10_Tin_B", NhatKy_ViPham!F:F, B42, NhatKy_ViPham!C:C, "T11") - SUMIFS(NhatKy_ViPham!K:K, NhatKy_ViPham!E:E, "10_Tin_B", NhatKy_ViPham!F:F, B42, NhatKy_ViPham!C:C, "T11")</f>
        <v>100</v>
      </c>
      <c r="AC42" s="6">
        <f>100 + SUMIFS(NhatKy_ViPham!J:J, NhatKy_ViPham!E:E, "10_Tin_B", NhatKy_ViPham!F:F, B42, NhatKy_ViPham!C:C, "T12") - SUMIFS(NhatKy_ViPham!K:K, NhatKy_ViPham!E:E, "10_Tin_B", NhatKy_ViPham!F:F, B42, NhatKy_ViPham!C:C, "T12")</f>
        <v>100</v>
      </c>
      <c r="AD42" s="6">
        <f>100 + SUMIFS(NhatKy_ViPham!J:J, NhatKy_ViPham!E:E, "10_Tin_B", NhatKy_ViPham!F:F, B42, NhatKy_ViPham!C:C, "T13") - SUMIFS(NhatKy_ViPham!K:K, NhatKy_ViPham!E:E, "10_Tin_B", NhatKy_ViPham!F:F, B42, NhatKy_ViPham!C:C, "T13")</f>
        <v>100</v>
      </c>
      <c r="AE42" s="6">
        <f>100 + SUMIFS(NhatKy_ViPham!J:J, NhatKy_ViPham!E:E, "10_Tin_B", NhatKy_ViPham!F:F, B42, NhatKy_ViPham!C:C, "T14") - SUMIFS(NhatKy_ViPham!K:K, NhatKy_ViPham!E:E, "10_Tin_B", NhatKy_ViPham!F:F, B42, NhatKy_ViPham!C:C, "T14")</f>
        <v>100</v>
      </c>
      <c r="AF42" s="6">
        <f>100 + SUMIFS(NhatKy_ViPham!J:J, NhatKy_ViPham!E:E, "10_Tin_B", NhatKy_ViPham!F:F, B42, NhatKy_ViPham!C:C, "T15") - SUMIFS(NhatKy_ViPham!K:K, NhatKy_ViPham!E:E, "10_Tin_B", NhatKy_ViPham!F:F, B42, NhatKy_ViPham!C:C, "T15")</f>
        <v>100</v>
      </c>
      <c r="AG42" s="6">
        <f>100 + SUMIFS(NhatKy_ViPham!J:J, NhatKy_ViPham!E:E, "10_Tin_B", NhatKy_ViPham!F:F, B42, NhatKy_ViPham!C:C, "T16") - SUMIFS(NhatKy_ViPham!K:K, NhatKy_ViPham!E:E, "10_Tin_B", NhatKy_ViPham!F:F, B42, NhatKy_ViPham!C:C, "T16")</f>
        <v>100</v>
      </c>
      <c r="AH42" s="6">
        <f>100 + SUMIFS(NhatKy_ViPham!J:J, NhatKy_ViPham!E:E, "10_Tin_B", NhatKy_ViPham!F:F, B42, NhatKy_ViPham!C:C, "T17") - SUMIFS(NhatKy_ViPham!K:K, NhatKy_ViPham!E:E, "10_Tin_B", NhatKy_ViPham!F:F, B42, NhatKy_ViPham!C:C, "T17")</f>
        <v>100</v>
      </c>
      <c r="AI42" s="6">
        <f>100 + SUMIFS(NhatKy_ViPham!J:J, NhatKy_ViPham!E:E, "10_Tin_B", NhatKy_ViPham!F:F, B42, NhatKy_ViPham!C:C, "T18") - SUMIFS(NhatKy_ViPham!K:K, NhatKy_ViPham!E:E, "10_Tin_B", NhatKy_ViPham!F:F, B42, NhatKy_ViPham!C:C, "T18")</f>
        <v>100</v>
      </c>
      <c r="AJ42" s="6">
        <f>100 + SUMIFS(NhatKy_ViPham!J:J, NhatKy_ViPham!E:E, "10_Tin_B", NhatKy_ViPham!F:F, B42, NhatKy_ViPham!C:C, "T19") - SUMIFS(NhatKy_ViPham!K:K, NhatKy_ViPham!E:E, "10_Tin_B", NhatKy_ViPham!F:F, B42, NhatKy_ViPham!C:C, "T19")</f>
        <v>100</v>
      </c>
      <c r="AK42" s="6">
        <f>100 + SUMIFS(NhatKy_ViPham!J:J, NhatKy_ViPham!E:E, "10_Tin_B", NhatKy_ViPham!F:F, B42, NhatKy_ViPham!C:C, "T20") - SUMIFS(NhatKy_ViPham!K:K, NhatKy_ViPham!E:E, "10_Tin_B", NhatKy_ViPham!F:F, B42, NhatKy_ViPham!C:C, "T20")</f>
        <v>100</v>
      </c>
      <c r="AL42" s="6">
        <f>100 + SUMIFS(NhatKy_ViPham!J:J, NhatKy_ViPham!E:E, "10_Tin_B", NhatKy_ViPham!F:F, B42, NhatKy_ViPham!C:C, "T21") - SUMIFS(NhatKy_ViPham!K:K, NhatKy_ViPham!E:E, "10_Tin_B", NhatKy_ViPham!F:F, B42, NhatKy_ViPham!C:C, "T21")</f>
        <v>100</v>
      </c>
      <c r="AM42" s="6">
        <f>100 + SUMIFS(NhatKy_ViPham!J:J, NhatKy_ViPham!E:E, "10_Tin_B", NhatKy_ViPham!F:F, B42, NhatKy_ViPham!C:C, "T22") - SUMIFS(NhatKy_ViPham!K:K, NhatKy_ViPham!E:E, "10_Tin_B", NhatKy_ViPham!F:F, B42, NhatKy_ViPham!C:C, "T22")</f>
        <v>100</v>
      </c>
      <c r="AN42" s="6">
        <f>100 + SUMIFS(NhatKy_ViPham!J:J, NhatKy_ViPham!E:E, "10_Tin_B", NhatKy_ViPham!F:F, B42, NhatKy_ViPham!C:C, "T23") - SUMIFS(NhatKy_ViPham!K:K, NhatKy_ViPham!E:E, "10_Tin_B", NhatKy_ViPham!F:F, B42, NhatKy_ViPham!C:C, "T23")</f>
        <v>100</v>
      </c>
      <c r="AO42" s="6">
        <f>100 + SUMIFS(NhatKy_ViPham!J:J, NhatKy_ViPham!E:E, "10_Tin_B", NhatKy_ViPham!F:F, B42, NhatKy_ViPham!C:C, "T24") - SUMIFS(NhatKy_ViPham!K:K, NhatKy_ViPham!E:E, "10_Tin_B", NhatKy_ViPham!F:F, B42, NhatKy_ViPham!C:C, "T24")</f>
        <v>100</v>
      </c>
      <c r="AP42" s="6">
        <f>100 + SUMIFS(NhatKy_ViPham!J:J, NhatKy_ViPham!E:E, "10_Tin_B", NhatKy_ViPham!F:F, B42, NhatKy_ViPham!C:C, "T25") - SUMIFS(NhatKy_ViPham!K:K, NhatKy_ViPham!E:E, "10_Tin_B", NhatKy_ViPham!F:F, B42, NhatKy_ViPham!C:C, "T25")</f>
        <v>100</v>
      </c>
      <c r="AQ42" s="6">
        <f>100 + SUMIFS(NhatKy_ViPham!J:J, NhatKy_ViPham!E:E, "10_Tin_B", NhatKy_ViPham!F:F, B42, NhatKy_ViPham!C:C, "T26") - SUMIFS(NhatKy_ViPham!K:K, NhatKy_ViPham!E:E, "10_Tin_B", NhatKy_ViPham!F:F, B42, NhatKy_ViPham!C:C, "T26")</f>
        <v>100</v>
      </c>
      <c r="AR42" s="6">
        <f>100 + SUMIFS(NhatKy_ViPham!J:J, NhatKy_ViPham!E:E, "10_Tin_B", NhatKy_ViPham!F:F, B42, NhatKy_ViPham!C:C, "T27") - SUMIFS(NhatKy_ViPham!K:K, NhatKy_ViPham!E:E, "10_Tin_B", NhatKy_ViPham!F:F, B42, NhatKy_ViPham!C:C, "T27")</f>
        <v>100</v>
      </c>
      <c r="AS42" s="6">
        <f>100 + SUMIFS(NhatKy_ViPham!J:J, NhatKy_ViPham!E:E, "10_Tin_B", NhatKy_ViPham!F:F, B42, NhatKy_ViPham!C:C, "T28") - SUMIFS(NhatKy_ViPham!K:K, NhatKy_ViPham!E:E, "10_Tin_B", NhatKy_ViPham!F:F, B42, NhatKy_ViPham!C:C, "T28")</f>
        <v>100</v>
      </c>
      <c r="AT42" s="6">
        <f>100 + SUMIFS(NhatKy_ViPham!J:J, NhatKy_ViPham!E:E, "10_Tin_B", NhatKy_ViPham!F:F, B42, NhatKy_ViPham!C:C, "T29") - SUMIFS(NhatKy_ViPham!K:K, NhatKy_ViPham!E:E, "10_Tin_B", NhatKy_ViPham!F:F, B42, NhatKy_ViPham!C:C, "T29")</f>
        <v>100</v>
      </c>
      <c r="AU42" s="6">
        <f>100 + SUMIFS(NhatKy_ViPham!J:J, NhatKy_ViPham!E:E, "10_Tin_B", NhatKy_ViPham!F:F, B42, NhatKy_ViPham!C:C, "T30") - SUMIFS(NhatKy_ViPham!K:K, NhatKy_ViPham!E:E, "10_Tin_B", NhatKy_ViPham!F:F, B42, NhatKy_ViPham!C:C, "T30")</f>
        <v>100</v>
      </c>
      <c r="AV42" s="6">
        <f>100 + SUMIFS(NhatKy_ViPham!J:J, NhatKy_ViPham!E:E, "10_Tin_B", NhatKy_ViPham!F:F, B42, NhatKy_ViPham!C:C, "T31") - SUMIFS(NhatKy_ViPham!K:K, NhatKy_ViPham!E:E, "10_Tin_B", NhatKy_ViPham!F:F, B42, NhatKy_ViPham!C:C, "T31")</f>
        <v>100</v>
      </c>
      <c r="AW42" s="6">
        <f>100 + SUMIFS(NhatKy_ViPham!J:J, NhatKy_ViPham!E:E, "10_Tin_B", NhatKy_ViPham!F:F, B42, NhatKy_ViPham!C:C, "T32") - SUMIFS(NhatKy_ViPham!K:K, NhatKy_ViPham!E:E, "10_Tin_B", NhatKy_ViPham!F:F, B42, NhatKy_ViPham!C:C, "T32")</f>
        <v>100</v>
      </c>
      <c r="AX42" s="6">
        <f>100 + SUMIFS(NhatKy_ViPham!J:J, NhatKy_ViPham!E:E, "10_Tin_B", NhatKy_ViPham!F:F, B42, NhatKy_ViPham!C:C, "T33") - SUMIFS(NhatKy_ViPham!K:K, NhatKy_ViPham!E:E, "10_Tin_B", NhatKy_ViPham!F:F, B42, NhatKy_ViPham!C:C, "T33")</f>
        <v>100</v>
      </c>
      <c r="AY42" s="6">
        <f>100 + SUMIFS(NhatKy_ViPham!J:J, NhatKy_ViPham!E:E, "10_Tin_B", NhatKy_ViPham!F:F, B42, NhatKy_ViPham!C:C, "T34") - SUMIFS(NhatKy_ViPham!K:K, NhatKy_ViPham!E:E, "10_Tin_B", NhatKy_ViPham!F:F, B42, NhatKy_ViPham!C:C, "T34")</f>
        <v>100</v>
      </c>
      <c r="AZ42" s="6">
        <f>100 + SUMIFS(NhatKy_ViPham!J:J, NhatKy_ViPham!E:E, "10_Tin_B", NhatKy_ViPham!F:F, B42, NhatKy_ViPham!C:C, "T35") - SUMIFS(NhatKy_ViPham!K:K, NhatKy_ViPham!E:E, "10_Tin_B", NhatKy_ViPham!F:F, B42, NhatKy_ViPham!C:C, "T35")</f>
        <v>100</v>
      </c>
      <c r="BA42" s="12">
        <f t="shared" si="0"/>
        <v>100</v>
      </c>
      <c r="BB42" s="11" t="s">
        <v>430</v>
      </c>
      <c r="BC42" s="16" t="str">
        <f t="shared" si="1"/>
        <v>Tốt</v>
      </c>
      <c r="BD42" s="15" t="str">
        <f t="shared" si="2"/>
        <v>🟢 BÌNH THƯỜNG</v>
      </c>
    </row>
    <row r="43" spans="1:56" x14ac:dyDescent="0.25">
      <c r="A43" s="4">
        <v>35</v>
      </c>
      <c r="B43" s="10" t="s">
        <v>960</v>
      </c>
      <c r="C43" s="4" t="s">
        <v>961</v>
      </c>
      <c r="D43" s="4" t="s">
        <v>435</v>
      </c>
      <c r="E43" s="11" t="s">
        <v>430</v>
      </c>
      <c r="F43" s="7">
        <f>SUMIFS(NhatKy_ViPham!K:K, NhatKy_ViPham!E:E, "10_Tin_B", NhatKy_ViPham!F:F, B43, NhatKy_ViPham!H:H, "L01")</f>
        <v>0</v>
      </c>
      <c r="G43" s="7">
        <f>SUMIFS(NhatKy_ViPham!K:K, NhatKy_ViPham!E:E, "10_Tin_B", NhatKy_ViPham!F:F, B43, NhatKy_ViPham!H:H, "L02")</f>
        <v>0</v>
      </c>
      <c r="H43" s="7">
        <f>SUMIFS(NhatKy_ViPham!K:K, NhatKy_ViPham!E:E, "10_Tin_B", NhatKy_ViPham!F:F, B43, NhatKy_ViPham!H:H, "L03")</f>
        <v>0</v>
      </c>
      <c r="I43" s="7">
        <f>SUMIFS(NhatKy_ViPham!K:K, NhatKy_ViPham!E:E, "10_Tin_B", NhatKy_ViPham!F:F, B43, NhatKy_ViPham!H:H, "L04")</f>
        <v>0</v>
      </c>
      <c r="J43" s="7">
        <f>SUMIFS(NhatKy_ViPham!K:K, NhatKy_ViPham!E:E, "10_Tin_B", NhatKy_ViPham!F:F, B43, NhatKy_ViPham!H:H, "L05")</f>
        <v>0</v>
      </c>
      <c r="K43" s="7">
        <f>SUMIFS(NhatKy_ViPham!K:K, NhatKy_ViPham!E:E, "10_Tin_B", NhatKy_ViPham!F:F, B43, NhatKy_ViPham!H:H, "L06")</f>
        <v>0</v>
      </c>
      <c r="L43" s="7">
        <f>SUMIFS(NhatKy_ViPham!K:K, NhatKy_ViPham!E:E, "10_Tin_B", NhatKy_ViPham!F:F, B43, NhatKy_ViPham!H:H, "L07")</f>
        <v>0</v>
      </c>
      <c r="M43" s="7">
        <f>SUMIFS(NhatKy_ViPham!K:K, NhatKy_ViPham!E:E, "10_Tin_B", NhatKy_ViPham!F:F, B43, NhatKy_ViPham!H:H, "L08")</f>
        <v>0</v>
      </c>
      <c r="N43" s="7">
        <f>SUMIFS(NhatKy_ViPham!K:K, NhatKy_ViPham!E:E, "10_Tin_B", NhatKy_ViPham!F:F, B43, NhatKy_ViPham!H:H, "L09")</f>
        <v>0</v>
      </c>
      <c r="O43" s="7">
        <f>SUMIFS(NhatKy_ViPham!K:K, NhatKy_ViPham!E:E, "10_Tin_B", NhatKy_ViPham!F:F, B43, NhatKy_ViPham!H:H, "L10")</f>
        <v>0</v>
      </c>
      <c r="P43" s="12">
        <f>SUMIFS(NhatKy_ViPham!J:J, NhatKy_ViPham!E:E, "10_Tin_B", NhatKy_ViPham!F:F, B43)</f>
        <v>0</v>
      </c>
      <c r="Q43" s="13">
        <f>SUMIFS(NhatKy_ViPham!K:K, NhatKy_ViPham!E:E, "10_Tin_B", NhatKy_ViPham!F:F, B43)</f>
        <v>0</v>
      </c>
      <c r="R43" s="7">
        <f>100 + SUMIFS(NhatKy_ViPham!J:J, NhatKy_ViPham!E:E, "10_Tin_B", NhatKy_ViPham!F:F, B43, NhatKy_ViPham!C:C, "T1") - SUMIFS(NhatKy_ViPham!K:K, NhatKy_ViPham!E:E, "10_Tin_B", NhatKy_ViPham!F:F, B43, NhatKy_ViPham!C:C, "T1")</f>
        <v>100</v>
      </c>
      <c r="S43" s="7">
        <f>100 + SUMIFS(NhatKy_ViPham!J:J, NhatKy_ViPham!E:E, "10_Tin_B", NhatKy_ViPham!F:F, B43, NhatKy_ViPham!C:C, "T2") - SUMIFS(NhatKy_ViPham!K:K, NhatKy_ViPham!E:E, "10_Tin_B", NhatKy_ViPham!F:F, B43, NhatKy_ViPham!C:C, "T2")</f>
        <v>100</v>
      </c>
      <c r="T43" s="7">
        <f>100 + SUMIFS(NhatKy_ViPham!J:J, NhatKy_ViPham!E:E, "10_Tin_B", NhatKy_ViPham!F:F, B43, NhatKy_ViPham!C:C, "T3") - SUMIFS(NhatKy_ViPham!K:K, NhatKy_ViPham!E:E, "10_Tin_B", NhatKy_ViPham!F:F, B43, NhatKy_ViPham!C:C, "T3")</f>
        <v>100</v>
      </c>
      <c r="U43" s="7">
        <f>100 + SUMIFS(NhatKy_ViPham!J:J, NhatKy_ViPham!E:E, "10_Tin_B", NhatKy_ViPham!F:F, B43, NhatKy_ViPham!C:C, "T4") - SUMIFS(NhatKy_ViPham!K:K, NhatKy_ViPham!E:E, "10_Tin_B", NhatKy_ViPham!F:F, B43, NhatKy_ViPham!C:C, "T4")</f>
        <v>100</v>
      </c>
      <c r="V43" s="7">
        <f>100 + SUMIFS(NhatKy_ViPham!J:J, NhatKy_ViPham!E:E, "10_Tin_B", NhatKy_ViPham!F:F, B43, NhatKy_ViPham!C:C, "T5") - SUMIFS(NhatKy_ViPham!K:K, NhatKy_ViPham!E:E, "10_Tin_B", NhatKy_ViPham!F:F, B43, NhatKy_ViPham!C:C, "T5")</f>
        <v>100</v>
      </c>
      <c r="W43" s="7">
        <f>100 + SUMIFS(NhatKy_ViPham!J:J, NhatKy_ViPham!E:E, "10_Tin_B", NhatKy_ViPham!F:F, B43, NhatKy_ViPham!C:C, "T6") - SUMIFS(NhatKy_ViPham!K:K, NhatKy_ViPham!E:E, "10_Tin_B", NhatKy_ViPham!F:F, B43, NhatKy_ViPham!C:C, "T6")</f>
        <v>100</v>
      </c>
      <c r="X43" s="7">
        <f>100 + SUMIFS(NhatKy_ViPham!J:J, NhatKy_ViPham!E:E, "10_Tin_B", NhatKy_ViPham!F:F, B43, NhatKy_ViPham!C:C, "T7") - SUMIFS(NhatKy_ViPham!K:K, NhatKy_ViPham!E:E, "10_Tin_B", NhatKy_ViPham!F:F, B43, NhatKy_ViPham!C:C, "T7")</f>
        <v>100</v>
      </c>
      <c r="Y43" s="7">
        <f>100 + SUMIFS(NhatKy_ViPham!J:J, NhatKy_ViPham!E:E, "10_Tin_B", NhatKy_ViPham!F:F, B43, NhatKy_ViPham!C:C, "T8") - SUMIFS(NhatKy_ViPham!K:K, NhatKy_ViPham!E:E, "10_Tin_B", NhatKy_ViPham!F:F, B43, NhatKy_ViPham!C:C, "T8")</f>
        <v>100</v>
      </c>
      <c r="Z43" s="7">
        <f>100 + SUMIFS(NhatKy_ViPham!J:J, NhatKy_ViPham!E:E, "10_Tin_B", NhatKy_ViPham!F:F, B43, NhatKy_ViPham!C:C, "T9") - SUMIFS(NhatKy_ViPham!K:K, NhatKy_ViPham!E:E, "10_Tin_B", NhatKy_ViPham!F:F, B43, NhatKy_ViPham!C:C, "T9")</f>
        <v>100</v>
      </c>
      <c r="AA43" s="7">
        <f>100 + SUMIFS(NhatKy_ViPham!J:J, NhatKy_ViPham!E:E, "10_Tin_B", NhatKy_ViPham!F:F, B43, NhatKy_ViPham!C:C, "T10") - SUMIFS(NhatKy_ViPham!K:K, NhatKy_ViPham!E:E, "10_Tin_B", NhatKy_ViPham!F:F, B43, NhatKy_ViPham!C:C, "T10")</f>
        <v>100</v>
      </c>
      <c r="AB43" s="7">
        <f>100 + SUMIFS(NhatKy_ViPham!J:J, NhatKy_ViPham!E:E, "10_Tin_B", NhatKy_ViPham!F:F, B43, NhatKy_ViPham!C:C, "T11") - SUMIFS(NhatKy_ViPham!K:K, NhatKy_ViPham!E:E, "10_Tin_B", NhatKy_ViPham!F:F, B43, NhatKy_ViPham!C:C, "T11")</f>
        <v>100</v>
      </c>
      <c r="AC43" s="7">
        <f>100 + SUMIFS(NhatKy_ViPham!J:J, NhatKy_ViPham!E:E, "10_Tin_B", NhatKy_ViPham!F:F, B43, NhatKy_ViPham!C:C, "T12") - SUMIFS(NhatKy_ViPham!K:K, NhatKy_ViPham!E:E, "10_Tin_B", NhatKy_ViPham!F:F, B43, NhatKy_ViPham!C:C, "T12")</f>
        <v>100</v>
      </c>
      <c r="AD43" s="7">
        <f>100 + SUMIFS(NhatKy_ViPham!J:J, NhatKy_ViPham!E:E, "10_Tin_B", NhatKy_ViPham!F:F, B43, NhatKy_ViPham!C:C, "T13") - SUMIFS(NhatKy_ViPham!K:K, NhatKy_ViPham!E:E, "10_Tin_B", NhatKy_ViPham!F:F, B43, NhatKy_ViPham!C:C, "T13")</f>
        <v>100</v>
      </c>
      <c r="AE43" s="7">
        <f>100 + SUMIFS(NhatKy_ViPham!J:J, NhatKy_ViPham!E:E, "10_Tin_B", NhatKy_ViPham!F:F, B43, NhatKy_ViPham!C:C, "T14") - SUMIFS(NhatKy_ViPham!K:K, NhatKy_ViPham!E:E, "10_Tin_B", NhatKy_ViPham!F:F, B43, NhatKy_ViPham!C:C, "T14")</f>
        <v>100</v>
      </c>
      <c r="AF43" s="7">
        <f>100 + SUMIFS(NhatKy_ViPham!J:J, NhatKy_ViPham!E:E, "10_Tin_B", NhatKy_ViPham!F:F, B43, NhatKy_ViPham!C:C, "T15") - SUMIFS(NhatKy_ViPham!K:K, NhatKy_ViPham!E:E, "10_Tin_B", NhatKy_ViPham!F:F, B43, NhatKy_ViPham!C:C, "T15")</f>
        <v>100</v>
      </c>
      <c r="AG43" s="7">
        <f>100 + SUMIFS(NhatKy_ViPham!J:J, NhatKy_ViPham!E:E, "10_Tin_B", NhatKy_ViPham!F:F, B43, NhatKy_ViPham!C:C, "T16") - SUMIFS(NhatKy_ViPham!K:K, NhatKy_ViPham!E:E, "10_Tin_B", NhatKy_ViPham!F:F, B43, NhatKy_ViPham!C:C, "T16")</f>
        <v>100</v>
      </c>
      <c r="AH43" s="7">
        <f>100 + SUMIFS(NhatKy_ViPham!J:J, NhatKy_ViPham!E:E, "10_Tin_B", NhatKy_ViPham!F:F, B43, NhatKy_ViPham!C:C, "T17") - SUMIFS(NhatKy_ViPham!K:K, NhatKy_ViPham!E:E, "10_Tin_B", NhatKy_ViPham!F:F, B43, NhatKy_ViPham!C:C, "T17")</f>
        <v>100</v>
      </c>
      <c r="AI43" s="7">
        <f>100 + SUMIFS(NhatKy_ViPham!J:J, NhatKy_ViPham!E:E, "10_Tin_B", NhatKy_ViPham!F:F, B43, NhatKy_ViPham!C:C, "T18") - SUMIFS(NhatKy_ViPham!K:K, NhatKy_ViPham!E:E, "10_Tin_B", NhatKy_ViPham!F:F, B43, NhatKy_ViPham!C:C, "T18")</f>
        <v>100</v>
      </c>
      <c r="AJ43" s="7">
        <f>100 + SUMIFS(NhatKy_ViPham!J:J, NhatKy_ViPham!E:E, "10_Tin_B", NhatKy_ViPham!F:F, B43, NhatKy_ViPham!C:C, "T19") - SUMIFS(NhatKy_ViPham!K:K, NhatKy_ViPham!E:E, "10_Tin_B", NhatKy_ViPham!F:F, B43, NhatKy_ViPham!C:C, "T19")</f>
        <v>100</v>
      </c>
      <c r="AK43" s="7">
        <f>100 + SUMIFS(NhatKy_ViPham!J:J, NhatKy_ViPham!E:E, "10_Tin_B", NhatKy_ViPham!F:F, B43, NhatKy_ViPham!C:C, "T20") - SUMIFS(NhatKy_ViPham!K:K, NhatKy_ViPham!E:E, "10_Tin_B", NhatKy_ViPham!F:F, B43, NhatKy_ViPham!C:C, "T20")</f>
        <v>100</v>
      </c>
      <c r="AL43" s="7">
        <f>100 + SUMIFS(NhatKy_ViPham!J:J, NhatKy_ViPham!E:E, "10_Tin_B", NhatKy_ViPham!F:F, B43, NhatKy_ViPham!C:C, "T21") - SUMIFS(NhatKy_ViPham!K:K, NhatKy_ViPham!E:E, "10_Tin_B", NhatKy_ViPham!F:F, B43, NhatKy_ViPham!C:C, "T21")</f>
        <v>100</v>
      </c>
      <c r="AM43" s="7">
        <f>100 + SUMIFS(NhatKy_ViPham!J:J, NhatKy_ViPham!E:E, "10_Tin_B", NhatKy_ViPham!F:F, B43, NhatKy_ViPham!C:C, "T22") - SUMIFS(NhatKy_ViPham!K:K, NhatKy_ViPham!E:E, "10_Tin_B", NhatKy_ViPham!F:F, B43, NhatKy_ViPham!C:C, "T22")</f>
        <v>100</v>
      </c>
      <c r="AN43" s="7">
        <f>100 + SUMIFS(NhatKy_ViPham!J:J, NhatKy_ViPham!E:E, "10_Tin_B", NhatKy_ViPham!F:F, B43, NhatKy_ViPham!C:C, "T23") - SUMIFS(NhatKy_ViPham!K:K, NhatKy_ViPham!E:E, "10_Tin_B", NhatKy_ViPham!F:F, B43, NhatKy_ViPham!C:C, "T23")</f>
        <v>100</v>
      </c>
      <c r="AO43" s="7">
        <f>100 + SUMIFS(NhatKy_ViPham!J:J, NhatKy_ViPham!E:E, "10_Tin_B", NhatKy_ViPham!F:F, B43, NhatKy_ViPham!C:C, "T24") - SUMIFS(NhatKy_ViPham!K:K, NhatKy_ViPham!E:E, "10_Tin_B", NhatKy_ViPham!F:F, B43, NhatKy_ViPham!C:C, "T24")</f>
        <v>100</v>
      </c>
      <c r="AP43" s="7">
        <f>100 + SUMIFS(NhatKy_ViPham!J:J, NhatKy_ViPham!E:E, "10_Tin_B", NhatKy_ViPham!F:F, B43, NhatKy_ViPham!C:C, "T25") - SUMIFS(NhatKy_ViPham!K:K, NhatKy_ViPham!E:E, "10_Tin_B", NhatKy_ViPham!F:F, B43, NhatKy_ViPham!C:C, "T25")</f>
        <v>100</v>
      </c>
      <c r="AQ43" s="7">
        <f>100 + SUMIFS(NhatKy_ViPham!J:J, NhatKy_ViPham!E:E, "10_Tin_B", NhatKy_ViPham!F:F, B43, NhatKy_ViPham!C:C, "T26") - SUMIFS(NhatKy_ViPham!K:K, NhatKy_ViPham!E:E, "10_Tin_B", NhatKy_ViPham!F:F, B43, NhatKy_ViPham!C:C, "T26")</f>
        <v>100</v>
      </c>
      <c r="AR43" s="7">
        <f>100 + SUMIFS(NhatKy_ViPham!J:J, NhatKy_ViPham!E:E, "10_Tin_B", NhatKy_ViPham!F:F, B43, NhatKy_ViPham!C:C, "T27") - SUMIFS(NhatKy_ViPham!K:K, NhatKy_ViPham!E:E, "10_Tin_B", NhatKy_ViPham!F:F, B43, NhatKy_ViPham!C:C, "T27")</f>
        <v>100</v>
      </c>
      <c r="AS43" s="7">
        <f>100 + SUMIFS(NhatKy_ViPham!J:J, NhatKy_ViPham!E:E, "10_Tin_B", NhatKy_ViPham!F:F, B43, NhatKy_ViPham!C:C, "T28") - SUMIFS(NhatKy_ViPham!K:K, NhatKy_ViPham!E:E, "10_Tin_B", NhatKy_ViPham!F:F, B43, NhatKy_ViPham!C:C, "T28")</f>
        <v>100</v>
      </c>
      <c r="AT43" s="7">
        <f>100 + SUMIFS(NhatKy_ViPham!J:J, NhatKy_ViPham!E:E, "10_Tin_B", NhatKy_ViPham!F:F, B43, NhatKy_ViPham!C:C, "T29") - SUMIFS(NhatKy_ViPham!K:K, NhatKy_ViPham!E:E, "10_Tin_B", NhatKy_ViPham!F:F, B43, NhatKy_ViPham!C:C, "T29")</f>
        <v>100</v>
      </c>
      <c r="AU43" s="7">
        <f>100 + SUMIFS(NhatKy_ViPham!J:J, NhatKy_ViPham!E:E, "10_Tin_B", NhatKy_ViPham!F:F, B43, NhatKy_ViPham!C:C, "T30") - SUMIFS(NhatKy_ViPham!K:K, NhatKy_ViPham!E:E, "10_Tin_B", NhatKy_ViPham!F:F, B43, NhatKy_ViPham!C:C, "T30")</f>
        <v>100</v>
      </c>
      <c r="AV43" s="7">
        <f>100 + SUMIFS(NhatKy_ViPham!J:J, NhatKy_ViPham!E:E, "10_Tin_B", NhatKy_ViPham!F:F, B43, NhatKy_ViPham!C:C, "T31") - SUMIFS(NhatKy_ViPham!K:K, NhatKy_ViPham!E:E, "10_Tin_B", NhatKy_ViPham!F:F, B43, NhatKy_ViPham!C:C, "T31")</f>
        <v>100</v>
      </c>
      <c r="AW43" s="7">
        <f>100 + SUMIFS(NhatKy_ViPham!J:J, NhatKy_ViPham!E:E, "10_Tin_B", NhatKy_ViPham!F:F, B43, NhatKy_ViPham!C:C, "T32") - SUMIFS(NhatKy_ViPham!K:K, NhatKy_ViPham!E:E, "10_Tin_B", NhatKy_ViPham!F:F, B43, NhatKy_ViPham!C:C, "T32")</f>
        <v>100</v>
      </c>
      <c r="AX43" s="7">
        <f>100 + SUMIFS(NhatKy_ViPham!J:J, NhatKy_ViPham!E:E, "10_Tin_B", NhatKy_ViPham!F:F, B43, NhatKy_ViPham!C:C, "T33") - SUMIFS(NhatKy_ViPham!K:K, NhatKy_ViPham!E:E, "10_Tin_B", NhatKy_ViPham!F:F, B43, NhatKy_ViPham!C:C, "T33")</f>
        <v>100</v>
      </c>
      <c r="AY43" s="7">
        <f>100 + SUMIFS(NhatKy_ViPham!J:J, NhatKy_ViPham!E:E, "10_Tin_B", NhatKy_ViPham!F:F, B43, NhatKy_ViPham!C:C, "T34") - SUMIFS(NhatKy_ViPham!K:K, NhatKy_ViPham!E:E, "10_Tin_B", NhatKy_ViPham!F:F, B43, NhatKy_ViPham!C:C, "T34")</f>
        <v>100</v>
      </c>
      <c r="AZ43" s="7">
        <f>100 + SUMIFS(NhatKy_ViPham!J:J, NhatKy_ViPham!E:E, "10_Tin_B", NhatKy_ViPham!F:F, B43, NhatKy_ViPham!C:C, "T35") - SUMIFS(NhatKy_ViPham!K:K, NhatKy_ViPham!E:E, "10_Tin_B", NhatKy_ViPham!F:F, B43, NhatKy_ViPham!C:C, "T35")</f>
        <v>100</v>
      </c>
      <c r="BA43" s="12">
        <f t="shared" si="0"/>
        <v>100</v>
      </c>
      <c r="BB43" s="11" t="s">
        <v>430</v>
      </c>
      <c r="BC43" s="14" t="str">
        <f t="shared" si="1"/>
        <v>Tốt</v>
      </c>
      <c r="BD43" s="10" t="str">
        <f t="shared" si="2"/>
        <v>🟢 BÌNH THƯỜNG</v>
      </c>
    </row>
  </sheetData>
  <mergeCells count="42">
    <mergeCell ref="A4:B4"/>
    <mergeCell ref="G4:H4"/>
    <mergeCell ref="BB7:BB8"/>
    <mergeCell ref="I4:J4"/>
    <mergeCell ref="BD7:BD8"/>
    <mergeCell ref="B7:B8"/>
    <mergeCell ref="F7:F8"/>
    <mergeCell ref="L7:L8"/>
    <mergeCell ref="K4:L4"/>
    <mergeCell ref="N7:N8"/>
    <mergeCell ref="BC7:BC8"/>
    <mergeCell ref="C4:D4"/>
    <mergeCell ref="AX7:AZ7"/>
    <mergeCell ref="E4:F4"/>
    <mergeCell ref="D7:D8"/>
    <mergeCell ref="AT7:AW7"/>
    <mergeCell ref="AH7:AK7"/>
    <mergeCell ref="BA7:BA8"/>
    <mergeCell ref="M7:M8"/>
    <mergeCell ref="AP7:AS7"/>
    <mergeCell ref="AL7:AO7"/>
    <mergeCell ref="O7:O8"/>
    <mergeCell ref="Q7:Q8"/>
    <mergeCell ref="R7:U7"/>
    <mergeCell ref="Z7:AC7"/>
    <mergeCell ref="V7:Y7"/>
    <mergeCell ref="P7:P8"/>
    <mergeCell ref="A7:A8"/>
    <mergeCell ref="G7:G8"/>
    <mergeCell ref="I7:I8"/>
    <mergeCell ref="A5:B5"/>
    <mergeCell ref="AD7:AG7"/>
    <mergeCell ref="I5:J5"/>
    <mergeCell ref="E7:E8"/>
    <mergeCell ref="K7:K8"/>
    <mergeCell ref="E5:F5"/>
    <mergeCell ref="K5:L5"/>
    <mergeCell ref="H7:H8"/>
    <mergeCell ref="J7:J8"/>
    <mergeCell ref="G5:H5"/>
    <mergeCell ref="C7:C8"/>
    <mergeCell ref="C5:D5"/>
  </mergeCells>
  <dataValidations count="1">
    <dataValidation type="list" allowBlank="1" sqref="E9:E43 BB9:BB43" xr:uid="{00000000-0002-0000-0D00-000000000000}">
      <formula1>"Không,Có"</formula1>
    </dataValidation>
  </dataValidations>
  <hyperlinks>
    <hyperlink ref="AX1" location="'TOC_HuongDan'!A1" display="🏠 về Mục Lục" xr:uid="{00000000-0004-0000-0D00-000000000000}"/>
    <hyperlink ref="AX2" location="'NhatKy_ViPham'!A4" display="📋 Nhật Ký Vi Phạm Lớp 10_Tin_B" xr:uid="{00000000-0004-0000-0D00-000001000000}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D43"/>
  <sheetViews>
    <sheetView showGridLines="0" workbookViewId="0"/>
  </sheetViews>
  <sheetFormatPr defaultRowHeight="15" x14ac:dyDescent="0.25"/>
  <cols>
    <col min="1" max="1" width="6" customWidth="1"/>
    <col min="2" max="2" width="25" customWidth="1"/>
    <col min="3" max="3" width="12" customWidth="1"/>
    <col min="4" max="5" width="10" customWidth="1"/>
    <col min="6" max="17" width="16" customWidth="1"/>
    <col min="18" max="52" width="7" customWidth="1"/>
    <col min="53" max="55" width="14" customWidth="1"/>
    <col min="56" max="56" width="22" customWidth="1"/>
  </cols>
  <sheetData>
    <row r="1" spans="1:56" ht="21" x14ac:dyDescent="0.35">
      <c r="A1" s="1" t="s">
        <v>962</v>
      </c>
      <c r="AX1" s="8" t="s">
        <v>358</v>
      </c>
    </row>
    <row r="2" spans="1:56" x14ac:dyDescent="0.25">
      <c r="A2" s="2" t="s">
        <v>963</v>
      </c>
      <c r="AX2" s="8" t="s">
        <v>964</v>
      </c>
    </row>
    <row r="4" spans="1:56" x14ac:dyDescent="0.25">
      <c r="A4" s="55" t="s">
        <v>361</v>
      </c>
      <c r="B4" s="50"/>
      <c r="C4" s="55" t="s">
        <v>362</v>
      </c>
      <c r="D4" s="50"/>
      <c r="E4" s="55" t="s">
        <v>363</v>
      </c>
      <c r="F4" s="50"/>
      <c r="G4" s="55" t="s">
        <v>364</v>
      </c>
      <c r="H4" s="50"/>
      <c r="I4" s="55" t="s">
        <v>365</v>
      </c>
      <c r="J4" s="50"/>
      <c r="K4" s="55" t="s">
        <v>366</v>
      </c>
      <c r="L4" s="50"/>
    </row>
    <row r="5" spans="1:56" x14ac:dyDescent="0.25">
      <c r="A5" s="49">
        <f>COUNTA(A9:A43)</f>
        <v>35</v>
      </c>
      <c r="B5" s="50"/>
      <c r="C5" s="53">
        <f>COUNTIF(BC9:BC43, "Tốt")</f>
        <v>35</v>
      </c>
      <c r="D5" s="50"/>
      <c r="E5" s="49">
        <f>COUNTIF(BC9:BC43, "Khá")</f>
        <v>0</v>
      </c>
      <c r="F5" s="50"/>
      <c r="G5" s="49">
        <f>COUNTIF(BC9:BC43, "Đạt")</f>
        <v>0</v>
      </c>
      <c r="H5" s="50"/>
      <c r="I5" s="52">
        <f>COUNTIF(BC9:BC43, "Chưa đạt")</f>
        <v>0</v>
      </c>
      <c r="J5" s="50"/>
      <c r="K5" s="53">
        <f>ROUND(AVERAGE(BA9:BA43), 1)</f>
        <v>100</v>
      </c>
      <c r="L5" s="50"/>
    </row>
    <row r="7" spans="1:56" x14ac:dyDescent="0.25">
      <c r="A7" s="46" t="s">
        <v>3</v>
      </c>
      <c r="B7" s="46" t="s">
        <v>303</v>
      </c>
      <c r="C7" s="46" t="s">
        <v>367</v>
      </c>
      <c r="D7" s="46" t="s">
        <v>368</v>
      </c>
      <c r="E7" s="46" t="s">
        <v>369</v>
      </c>
      <c r="F7" s="48" t="s">
        <v>370</v>
      </c>
      <c r="G7" s="48" t="s">
        <v>371</v>
      </c>
      <c r="H7" s="48" t="s">
        <v>372</v>
      </c>
      <c r="I7" s="48" t="s">
        <v>373</v>
      </c>
      <c r="J7" s="48" t="s">
        <v>374</v>
      </c>
      <c r="K7" s="48" t="s">
        <v>375</v>
      </c>
      <c r="L7" s="48" t="s">
        <v>376</v>
      </c>
      <c r="M7" s="48" t="s">
        <v>377</v>
      </c>
      <c r="N7" s="48" t="s">
        <v>378</v>
      </c>
      <c r="O7" s="48" t="s">
        <v>379</v>
      </c>
      <c r="P7" s="54" t="s">
        <v>380</v>
      </c>
      <c r="Q7" s="48" t="s">
        <v>381</v>
      </c>
      <c r="R7" s="46" t="s">
        <v>382</v>
      </c>
      <c r="S7" s="51"/>
      <c r="T7" s="51"/>
      <c r="U7" s="51"/>
      <c r="V7" s="46" t="s">
        <v>383</v>
      </c>
      <c r="W7" s="51"/>
      <c r="X7" s="51"/>
      <c r="Y7" s="51"/>
      <c r="Z7" s="46" t="s">
        <v>384</v>
      </c>
      <c r="AA7" s="51"/>
      <c r="AB7" s="51"/>
      <c r="AC7" s="51"/>
      <c r="AD7" s="46" t="s">
        <v>385</v>
      </c>
      <c r="AE7" s="51"/>
      <c r="AF7" s="51"/>
      <c r="AG7" s="51"/>
      <c r="AH7" s="46" t="s">
        <v>386</v>
      </c>
      <c r="AI7" s="51"/>
      <c r="AJ7" s="51"/>
      <c r="AK7" s="51"/>
      <c r="AL7" s="46" t="s">
        <v>387</v>
      </c>
      <c r="AM7" s="51"/>
      <c r="AN7" s="51"/>
      <c r="AO7" s="51"/>
      <c r="AP7" s="46" t="s">
        <v>388</v>
      </c>
      <c r="AQ7" s="51"/>
      <c r="AR7" s="51"/>
      <c r="AS7" s="51"/>
      <c r="AT7" s="46" t="s">
        <v>389</v>
      </c>
      <c r="AU7" s="51"/>
      <c r="AV7" s="51"/>
      <c r="AW7" s="51"/>
      <c r="AX7" s="46" t="s">
        <v>390</v>
      </c>
      <c r="AY7" s="51"/>
      <c r="AZ7" s="51"/>
      <c r="BA7" s="46" t="s">
        <v>391</v>
      </c>
      <c r="BB7" s="46" t="s">
        <v>392</v>
      </c>
      <c r="BC7" s="46" t="s">
        <v>393</v>
      </c>
      <c r="BD7" s="46" t="s">
        <v>394</v>
      </c>
    </row>
    <row r="8" spans="1:56" x14ac:dyDescent="0.25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9" t="s">
        <v>311</v>
      </c>
      <c r="S8" s="9" t="s">
        <v>348</v>
      </c>
      <c r="T8" s="9" t="s">
        <v>395</v>
      </c>
      <c r="U8" s="9" t="s">
        <v>396</v>
      </c>
      <c r="V8" s="9" t="s">
        <v>397</v>
      </c>
      <c r="W8" s="9" t="s">
        <v>398</v>
      </c>
      <c r="X8" s="9" t="s">
        <v>399</v>
      </c>
      <c r="Y8" s="9" t="s">
        <v>400</v>
      </c>
      <c r="Z8" s="9" t="s">
        <v>401</v>
      </c>
      <c r="AA8" s="9" t="s">
        <v>402</v>
      </c>
      <c r="AB8" s="9" t="s">
        <v>403</v>
      </c>
      <c r="AC8" s="9" t="s">
        <v>404</v>
      </c>
      <c r="AD8" s="9" t="s">
        <v>405</v>
      </c>
      <c r="AE8" s="9" t="s">
        <v>406</v>
      </c>
      <c r="AF8" s="9" t="s">
        <v>407</v>
      </c>
      <c r="AG8" s="9" t="s">
        <v>408</v>
      </c>
      <c r="AH8" s="9" t="s">
        <v>409</v>
      </c>
      <c r="AI8" s="9" t="s">
        <v>410</v>
      </c>
      <c r="AJ8" s="9" t="s">
        <v>411</v>
      </c>
      <c r="AK8" s="9" t="s">
        <v>412</v>
      </c>
      <c r="AL8" s="9" t="s">
        <v>413</v>
      </c>
      <c r="AM8" s="9" t="s">
        <v>414</v>
      </c>
      <c r="AN8" s="9" t="s">
        <v>415</v>
      </c>
      <c r="AO8" s="9" t="s">
        <v>416</v>
      </c>
      <c r="AP8" s="9" t="s">
        <v>417</v>
      </c>
      <c r="AQ8" s="9" t="s">
        <v>418</v>
      </c>
      <c r="AR8" s="9" t="s">
        <v>419</v>
      </c>
      <c r="AS8" s="9" t="s">
        <v>420</v>
      </c>
      <c r="AT8" s="9" t="s">
        <v>421</v>
      </c>
      <c r="AU8" s="9" t="s">
        <v>422</v>
      </c>
      <c r="AV8" s="9" t="s">
        <v>423</v>
      </c>
      <c r="AW8" s="9" t="s">
        <v>424</v>
      </c>
      <c r="AX8" s="9" t="s">
        <v>425</v>
      </c>
      <c r="AY8" s="9" t="s">
        <v>426</v>
      </c>
      <c r="AZ8" s="9" t="s">
        <v>427</v>
      </c>
      <c r="BA8" s="47"/>
      <c r="BB8" s="47"/>
      <c r="BC8" s="47"/>
      <c r="BD8" s="47"/>
    </row>
    <row r="9" spans="1:56" x14ac:dyDescent="0.25">
      <c r="A9" s="4">
        <v>1</v>
      </c>
      <c r="B9" s="10" t="s">
        <v>965</v>
      </c>
      <c r="C9" s="4" t="s">
        <v>966</v>
      </c>
      <c r="D9" s="4" t="s">
        <v>429</v>
      </c>
      <c r="E9" s="11" t="s">
        <v>430</v>
      </c>
      <c r="F9" s="7">
        <f>SUMIFS(NhatKy_ViPham!K:K, NhatKy_ViPham!E:E, "10_Van_A", NhatKy_ViPham!F:F, B9, NhatKy_ViPham!H:H, "L01")</f>
        <v>0</v>
      </c>
      <c r="G9" s="7">
        <f>SUMIFS(NhatKy_ViPham!K:K, NhatKy_ViPham!E:E, "10_Van_A", NhatKy_ViPham!F:F, B9, NhatKy_ViPham!H:H, "L02")</f>
        <v>0</v>
      </c>
      <c r="H9" s="7">
        <f>SUMIFS(NhatKy_ViPham!K:K, NhatKy_ViPham!E:E, "10_Van_A", NhatKy_ViPham!F:F, B9, NhatKy_ViPham!H:H, "L03")</f>
        <v>0</v>
      </c>
      <c r="I9" s="7">
        <f>SUMIFS(NhatKy_ViPham!K:K, NhatKy_ViPham!E:E, "10_Van_A", NhatKy_ViPham!F:F, B9, NhatKy_ViPham!H:H, "L04")</f>
        <v>0</v>
      </c>
      <c r="J9" s="7">
        <f>SUMIFS(NhatKy_ViPham!K:K, NhatKy_ViPham!E:E, "10_Van_A", NhatKy_ViPham!F:F, B9, NhatKy_ViPham!H:H, "L05")</f>
        <v>0</v>
      </c>
      <c r="K9" s="7">
        <f>SUMIFS(NhatKy_ViPham!K:K, NhatKy_ViPham!E:E, "10_Van_A", NhatKy_ViPham!F:F, B9, NhatKy_ViPham!H:H, "L06")</f>
        <v>0</v>
      </c>
      <c r="L9" s="7">
        <f>SUMIFS(NhatKy_ViPham!K:K, NhatKy_ViPham!E:E, "10_Van_A", NhatKy_ViPham!F:F, B9, NhatKy_ViPham!H:H, "L07")</f>
        <v>0</v>
      </c>
      <c r="M9" s="7">
        <f>SUMIFS(NhatKy_ViPham!K:K, NhatKy_ViPham!E:E, "10_Van_A", NhatKy_ViPham!F:F, B9, NhatKy_ViPham!H:H, "L08")</f>
        <v>0</v>
      </c>
      <c r="N9" s="7">
        <f>SUMIFS(NhatKy_ViPham!K:K, NhatKy_ViPham!E:E, "10_Van_A", NhatKy_ViPham!F:F, B9, NhatKy_ViPham!H:H, "L09")</f>
        <v>0</v>
      </c>
      <c r="O9" s="7">
        <f>SUMIFS(NhatKy_ViPham!K:K, NhatKy_ViPham!E:E, "10_Van_A", NhatKy_ViPham!F:F, B9, NhatKy_ViPham!H:H, "L10")</f>
        <v>0</v>
      </c>
      <c r="P9" s="12">
        <f>SUMIFS(NhatKy_ViPham!J:J, NhatKy_ViPham!E:E, "10_Van_A", NhatKy_ViPham!F:F, B9)</f>
        <v>0</v>
      </c>
      <c r="Q9" s="13">
        <f>SUMIFS(NhatKy_ViPham!K:K, NhatKy_ViPham!E:E, "10_Van_A", NhatKy_ViPham!F:F, B9)</f>
        <v>0</v>
      </c>
      <c r="R9" s="7">
        <f>100 + SUMIFS(NhatKy_ViPham!J:J, NhatKy_ViPham!E:E, "10_Van_A", NhatKy_ViPham!F:F, B9, NhatKy_ViPham!C:C, "T1") - SUMIFS(NhatKy_ViPham!K:K, NhatKy_ViPham!E:E, "10_Van_A", NhatKy_ViPham!F:F, B9, NhatKy_ViPham!C:C, "T1")</f>
        <v>100</v>
      </c>
      <c r="S9" s="7">
        <f>100 + SUMIFS(NhatKy_ViPham!J:J, NhatKy_ViPham!E:E, "10_Van_A", NhatKy_ViPham!F:F, B9, NhatKy_ViPham!C:C, "T2") - SUMIFS(NhatKy_ViPham!K:K, NhatKy_ViPham!E:E, "10_Van_A", NhatKy_ViPham!F:F, B9, NhatKy_ViPham!C:C, "T2")</f>
        <v>100</v>
      </c>
      <c r="T9" s="7">
        <f>100 + SUMIFS(NhatKy_ViPham!J:J, NhatKy_ViPham!E:E, "10_Van_A", NhatKy_ViPham!F:F, B9, NhatKy_ViPham!C:C, "T3") - SUMIFS(NhatKy_ViPham!K:K, NhatKy_ViPham!E:E, "10_Van_A", NhatKy_ViPham!F:F, B9, NhatKy_ViPham!C:C, "T3")</f>
        <v>100</v>
      </c>
      <c r="U9" s="7">
        <f>100 + SUMIFS(NhatKy_ViPham!J:J, NhatKy_ViPham!E:E, "10_Van_A", NhatKy_ViPham!F:F, B9, NhatKy_ViPham!C:C, "T4") - SUMIFS(NhatKy_ViPham!K:K, NhatKy_ViPham!E:E, "10_Van_A", NhatKy_ViPham!F:F, B9, NhatKy_ViPham!C:C, "T4")</f>
        <v>100</v>
      </c>
      <c r="V9" s="7">
        <f>100 + SUMIFS(NhatKy_ViPham!J:J, NhatKy_ViPham!E:E, "10_Van_A", NhatKy_ViPham!F:F, B9, NhatKy_ViPham!C:C, "T5") - SUMIFS(NhatKy_ViPham!K:K, NhatKy_ViPham!E:E, "10_Van_A", NhatKy_ViPham!F:F, B9, NhatKy_ViPham!C:C, "T5")</f>
        <v>100</v>
      </c>
      <c r="W9" s="7">
        <f>100 + SUMIFS(NhatKy_ViPham!J:J, NhatKy_ViPham!E:E, "10_Van_A", NhatKy_ViPham!F:F, B9, NhatKy_ViPham!C:C, "T6") - SUMIFS(NhatKy_ViPham!K:K, NhatKy_ViPham!E:E, "10_Van_A", NhatKy_ViPham!F:F, B9, NhatKy_ViPham!C:C, "T6")</f>
        <v>100</v>
      </c>
      <c r="X9" s="7">
        <f>100 + SUMIFS(NhatKy_ViPham!J:J, NhatKy_ViPham!E:E, "10_Van_A", NhatKy_ViPham!F:F, B9, NhatKy_ViPham!C:C, "T7") - SUMIFS(NhatKy_ViPham!K:K, NhatKy_ViPham!E:E, "10_Van_A", NhatKy_ViPham!F:F, B9, NhatKy_ViPham!C:C, "T7")</f>
        <v>100</v>
      </c>
      <c r="Y9" s="7">
        <f>100 + SUMIFS(NhatKy_ViPham!J:J, NhatKy_ViPham!E:E, "10_Van_A", NhatKy_ViPham!F:F, B9, NhatKy_ViPham!C:C, "T8") - SUMIFS(NhatKy_ViPham!K:K, NhatKy_ViPham!E:E, "10_Van_A", NhatKy_ViPham!F:F, B9, NhatKy_ViPham!C:C, "T8")</f>
        <v>100</v>
      </c>
      <c r="Z9" s="7">
        <f>100 + SUMIFS(NhatKy_ViPham!J:J, NhatKy_ViPham!E:E, "10_Van_A", NhatKy_ViPham!F:F, B9, NhatKy_ViPham!C:C, "T9") - SUMIFS(NhatKy_ViPham!K:K, NhatKy_ViPham!E:E, "10_Van_A", NhatKy_ViPham!F:F, B9, NhatKy_ViPham!C:C, "T9")</f>
        <v>100</v>
      </c>
      <c r="AA9" s="7">
        <f>100 + SUMIFS(NhatKy_ViPham!J:J, NhatKy_ViPham!E:E, "10_Van_A", NhatKy_ViPham!F:F, B9, NhatKy_ViPham!C:C, "T10") - SUMIFS(NhatKy_ViPham!K:K, NhatKy_ViPham!E:E, "10_Van_A", NhatKy_ViPham!F:F, B9, NhatKy_ViPham!C:C, "T10")</f>
        <v>100</v>
      </c>
      <c r="AB9" s="7">
        <f>100 + SUMIFS(NhatKy_ViPham!J:J, NhatKy_ViPham!E:E, "10_Van_A", NhatKy_ViPham!F:F, B9, NhatKy_ViPham!C:C, "T11") - SUMIFS(NhatKy_ViPham!K:K, NhatKy_ViPham!E:E, "10_Van_A", NhatKy_ViPham!F:F, B9, NhatKy_ViPham!C:C, "T11")</f>
        <v>100</v>
      </c>
      <c r="AC9" s="7">
        <f>100 + SUMIFS(NhatKy_ViPham!J:J, NhatKy_ViPham!E:E, "10_Van_A", NhatKy_ViPham!F:F, B9, NhatKy_ViPham!C:C, "T12") - SUMIFS(NhatKy_ViPham!K:K, NhatKy_ViPham!E:E, "10_Van_A", NhatKy_ViPham!F:F, B9, NhatKy_ViPham!C:C, "T12")</f>
        <v>100</v>
      </c>
      <c r="AD9" s="7">
        <f>100 + SUMIFS(NhatKy_ViPham!J:J, NhatKy_ViPham!E:E, "10_Van_A", NhatKy_ViPham!F:F, B9, NhatKy_ViPham!C:C, "T13") - SUMIFS(NhatKy_ViPham!K:K, NhatKy_ViPham!E:E, "10_Van_A", NhatKy_ViPham!F:F, B9, NhatKy_ViPham!C:C, "T13")</f>
        <v>100</v>
      </c>
      <c r="AE9" s="7">
        <f>100 + SUMIFS(NhatKy_ViPham!J:J, NhatKy_ViPham!E:E, "10_Van_A", NhatKy_ViPham!F:F, B9, NhatKy_ViPham!C:C, "T14") - SUMIFS(NhatKy_ViPham!K:K, NhatKy_ViPham!E:E, "10_Van_A", NhatKy_ViPham!F:F, B9, NhatKy_ViPham!C:C, "T14")</f>
        <v>100</v>
      </c>
      <c r="AF9" s="7">
        <f>100 + SUMIFS(NhatKy_ViPham!J:J, NhatKy_ViPham!E:E, "10_Van_A", NhatKy_ViPham!F:F, B9, NhatKy_ViPham!C:C, "T15") - SUMIFS(NhatKy_ViPham!K:K, NhatKy_ViPham!E:E, "10_Van_A", NhatKy_ViPham!F:F, B9, NhatKy_ViPham!C:C, "T15")</f>
        <v>100</v>
      </c>
      <c r="AG9" s="7">
        <f>100 + SUMIFS(NhatKy_ViPham!J:J, NhatKy_ViPham!E:E, "10_Van_A", NhatKy_ViPham!F:F, B9, NhatKy_ViPham!C:C, "T16") - SUMIFS(NhatKy_ViPham!K:K, NhatKy_ViPham!E:E, "10_Van_A", NhatKy_ViPham!F:F, B9, NhatKy_ViPham!C:C, "T16")</f>
        <v>100</v>
      </c>
      <c r="AH9" s="7">
        <f>100 + SUMIFS(NhatKy_ViPham!J:J, NhatKy_ViPham!E:E, "10_Van_A", NhatKy_ViPham!F:F, B9, NhatKy_ViPham!C:C, "T17") - SUMIFS(NhatKy_ViPham!K:K, NhatKy_ViPham!E:E, "10_Van_A", NhatKy_ViPham!F:F, B9, NhatKy_ViPham!C:C, "T17")</f>
        <v>100</v>
      </c>
      <c r="AI9" s="7">
        <f>100 + SUMIFS(NhatKy_ViPham!J:J, NhatKy_ViPham!E:E, "10_Van_A", NhatKy_ViPham!F:F, B9, NhatKy_ViPham!C:C, "T18") - SUMIFS(NhatKy_ViPham!K:K, NhatKy_ViPham!E:E, "10_Van_A", NhatKy_ViPham!F:F, B9, NhatKy_ViPham!C:C, "T18")</f>
        <v>100</v>
      </c>
      <c r="AJ9" s="7">
        <f>100 + SUMIFS(NhatKy_ViPham!J:J, NhatKy_ViPham!E:E, "10_Van_A", NhatKy_ViPham!F:F, B9, NhatKy_ViPham!C:C, "T19") - SUMIFS(NhatKy_ViPham!K:K, NhatKy_ViPham!E:E, "10_Van_A", NhatKy_ViPham!F:F, B9, NhatKy_ViPham!C:C, "T19")</f>
        <v>100</v>
      </c>
      <c r="AK9" s="7">
        <f>100 + SUMIFS(NhatKy_ViPham!J:J, NhatKy_ViPham!E:E, "10_Van_A", NhatKy_ViPham!F:F, B9, NhatKy_ViPham!C:C, "T20") - SUMIFS(NhatKy_ViPham!K:K, NhatKy_ViPham!E:E, "10_Van_A", NhatKy_ViPham!F:F, B9, NhatKy_ViPham!C:C, "T20")</f>
        <v>100</v>
      </c>
      <c r="AL9" s="7">
        <f>100 + SUMIFS(NhatKy_ViPham!J:J, NhatKy_ViPham!E:E, "10_Van_A", NhatKy_ViPham!F:F, B9, NhatKy_ViPham!C:C, "T21") - SUMIFS(NhatKy_ViPham!K:K, NhatKy_ViPham!E:E, "10_Van_A", NhatKy_ViPham!F:F, B9, NhatKy_ViPham!C:C, "T21")</f>
        <v>100</v>
      </c>
      <c r="AM9" s="7">
        <f>100 + SUMIFS(NhatKy_ViPham!J:J, NhatKy_ViPham!E:E, "10_Van_A", NhatKy_ViPham!F:F, B9, NhatKy_ViPham!C:C, "T22") - SUMIFS(NhatKy_ViPham!K:K, NhatKy_ViPham!E:E, "10_Van_A", NhatKy_ViPham!F:F, B9, NhatKy_ViPham!C:C, "T22")</f>
        <v>100</v>
      </c>
      <c r="AN9" s="7">
        <f>100 + SUMIFS(NhatKy_ViPham!J:J, NhatKy_ViPham!E:E, "10_Van_A", NhatKy_ViPham!F:F, B9, NhatKy_ViPham!C:C, "T23") - SUMIFS(NhatKy_ViPham!K:K, NhatKy_ViPham!E:E, "10_Van_A", NhatKy_ViPham!F:F, B9, NhatKy_ViPham!C:C, "T23")</f>
        <v>100</v>
      </c>
      <c r="AO9" s="7">
        <f>100 + SUMIFS(NhatKy_ViPham!J:J, NhatKy_ViPham!E:E, "10_Van_A", NhatKy_ViPham!F:F, B9, NhatKy_ViPham!C:C, "T24") - SUMIFS(NhatKy_ViPham!K:K, NhatKy_ViPham!E:E, "10_Van_A", NhatKy_ViPham!F:F, B9, NhatKy_ViPham!C:C, "T24")</f>
        <v>100</v>
      </c>
      <c r="AP9" s="7">
        <f>100 + SUMIFS(NhatKy_ViPham!J:J, NhatKy_ViPham!E:E, "10_Van_A", NhatKy_ViPham!F:F, B9, NhatKy_ViPham!C:C, "T25") - SUMIFS(NhatKy_ViPham!K:K, NhatKy_ViPham!E:E, "10_Van_A", NhatKy_ViPham!F:F, B9, NhatKy_ViPham!C:C, "T25")</f>
        <v>100</v>
      </c>
      <c r="AQ9" s="7">
        <f>100 + SUMIFS(NhatKy_ViPham!J:J, NhatKy_ViPham!E:E, "10_Van_A", NhatKy_ViPham!F:F, B9, NhatKy_ViPham!C:C, "T26") - SUMIFS(NhatKy_ViPham!K:K, NhatKy_ViPham!E:E, "10_Van_A", NhatKy_ViPham!F:F, B9, NhatKy_ViPham!C:C, "T26")</f>
        <v>100</v>
      </c>
      <c r="AR9" s="7">
        <f>100 + SUMIFS(NhatKy_ViPham!J:J, NhatKy_ViPham!E:E, "10_Van_A", NhatKy_ViPham!F:F, B9, NhatKy_ViPham!C:C, "T27") - SUMIFS(NhatKy_ViPham!K:K, NhatKy_ViPham!E:E, "10_Van_A", NhatKy_ViPham!F:F, B9, NhatKy_ViPham!C:C, "T27")</f>
        <v>100</v>
      </c>
      <c r="AS9" s="7">
        <f>100 + SUMIFS(NhatKy_ViPham!J:J, NhatKy_ViPham!E:E, "10_Van_A", NhatKy_ViPham!F:F, B9, NhatKy_ViPham!C:C, "T28") - SUMIFS(NhatKy_ViPham!K:K, NhatKy_ViPham!E:E, "10_Van_A", NhatKy_ViPham!F:F, B9, NhatKy_ViPham!C:C, "T28")</f>
        <v>100</v>
      </c>
      <c r="AT9" s="7">
        <f>100 + SUMIFS(NhatKy_ViPham!J:J, NhatKy_ViPham!E:E, "10_Van_A", NhatKy_ViPham!F:F, B9, NhatKy_ViPham!C:C, "T29") - SUMIFS(NhatKy_ViPham!K:K, NhatKy_ViPham!E:E, "10_Van_A", NhatKy_ViPham!F:F, B9, NhatKy_ViPham!C:C, "T29")</f>
        <v>100</v>
      </c>
      <c r="AU9" s="7">
        <f>100 + SUMIFS(NhatKy_ViPham!J:J, NhatKy_ViPham!E:E, "10_Van_A", NhatKy_ViPham!F:F, B9, NhatKy_ViPham!C:C, "T30") - SUMIFS(NhatKy_ViPham!K:K, NhatKy_ViPham!E:E, "10_Van_A", NhatKy_ViPham!F:F, B9, NhatKy_ViPham!C:C, "T30")</f>
        <v>100</v>
      </c>
      <c r="AV9" s="7">
        <f>100 + SUMIFS(NhatKy_ViPham!J:J, NhatKy_ViPham!E:E, "10_Van_A", NhatKy_ViPham!F:F, B9, NhatKy_ViPham!C:C, "T31") - SUMIFS(NhatKy_ViPham!K:K, NhatKy_ViPham!E:E, "10_Van_A", NhatKy_ViPham!F:F, B9, NhatKy_ViPham!C:C, "T31")</f>
        <v>100</v>
      </c>
      <c r="AW9" s="7">
        <f>100 + SUMIFS(NhatKy_ViPham!J:J, NhatKy_ViPham!E:E, "10_Van_A", NhatKy_ViPham!F:F, B9, NhatKy_ViPham!C:C, "T32") - SUMIFS(NhatKy_ViPham!K:K, NhatKy_ViPham!E:E, "10_Van_A", NhatKy_ViPham!F:F, B9, NhatKy_ViPham!C:C, "T32")</f>
        <v>100</v>
      </c>
      <c r="AX9" s="7">
        <f>100 + SUMIFS(NhatKy_ViPham!J:J, NhatKy_ViPham!E:E, "10_Van_A", NhatKy_ViPham!F:F, B9, NhatKy_ViPham!C:C, "T33") - SUMIFS(NhatKy_ViPham!K:K, NhatKy_ViPham!E:E, "10_Van_A", NhatKy_ViPham!F:F, B9, NhatKy_ViPham!C:C, "T33")</f>
        <v>100</v>
      </c>
      <c r="AY9" s="7">
        <f>100 + SUMIFS(NhatKy_ViPham!J:J, NhatKy_ViPham!E:E, "10_Van_A", NhatKy_ViPham!F:F, B9, NhatKy_ViPham!C:C, "T34") - SUMIFS(NhatKy_ViPham!K:K, NhatKy_ViPham!E:E, "10_Van_A", NhatKy_ViPham!F:F, B9, NhatKy_ViPham!C:C, "T34")</f>
        <v>100</v>
      </c>
      <c r="AZ9" s="7">
        <f>100 + SUMIFS(NhatKy_ViPham!J:J, NhatKy_ViPham!E:E, "10_Van_A", NhatKy_ViPham!F:F, B9, NhatKy_ViPham!C:C, "T35") - SUMIFS(NhatKy_ViPham!K:K, NhatKy_ViPham!E:E, "10_Van_A", NhatKy_ViPham!F:F, B9, NhatKy_ViPham!C:C, "T35")</f>
        <v>100</v>
      </c>
      <c r="BA9" s="12">
        <f t="shared" ref="BA9:BA43" si="0">ROUND(AVERAGE(R9:AZ9), 1)</f>
        <v>100</v>
      </c>
      <c r="BB9" s="11" t="s">
        <v>430</v>
      </c>
      <c r="BC9" s="14" t="str">
        <f t="shared" ref="BC9:BC43" si="1">IF(BB9="Có", "Chưa đạt", IF(BA9&gt;=85, "Tốt", IF(BA9&gt;=70, "Khá", IF(BA9&gt;=50, "Đạt", "Chưa đạt"))))</f>
        <v>Tốt</v>
      </c>
      <c r="BD9" s="10" t="str">
        <f t="shared" ref="BD9:BD43" si="2">IF(BC9="Chưa đạt", "🔴 Nguy cơ CHƯA ĐẠT", IF(BC9="Đạt", "🟡 CẦN NHẮC NHỞ", "🟢 BÌNH THƯỜNG"))</f>
        <v>🟢 BÌNH THƯỜNG</v>
      </c>
    </row>
    <row r="10" spans="1:56" x14ac:dyDescent="0.25">
      <c r="A10" s="5">
        <v>2</v>
      </c>
      <c r="B10" s="15" t="s">
        <v>967</v>
      </c>
      <c r="C10" s="5" t="s">
        <v>678</v>
      </c>
      <c r="D10" s="5" t="s">
        <v>429</v>
      </c>
      <c r="E10" s="11" t="s">
        <v>430</v>
      </c>
      <c r="F10" s="6">
        <f>SUMIFS(NhatKy_ViPham!K:K, NhatKy_ViPham!E:E, "10_Van_A", NhatKy_ViPham!F:F, B10, NhatKy_ViPham!H:H, "L01")</f>
        <v>0</v>
      </c>
      <c r="G10" s="6">
        <f>SUMIFS(NhatKy_ViPham!K:K, NhatKy_ViPham!E:E, "10_Van_A", NhatKy_ViPham!F:F, B10, NhatKy_ViPham!H:H, "L02")</f>
        <v>0</v>
      </c>
      <c r="H10" s="6">
        <f>SUMIFS(NhatKy_ViPham!K:K, NhatKy_ViPham!E:E, "10_Van_A", NhatKy_ViPham!F:F, B10, NhatKy_ViPham!H:H, "L03")</f>
        <v>0</v>
      </c>
      <c r="I10" s="6">
        <f>SUMIFS(NhatKy_ViPham!K:K, NhatKy_ViPham!E:E, "10_Van_A", NhatKy_ViPham!F:F, B10, NhatKy_ViPham!H:H, "L04")</f>
        <v>0</v>
      </c>
      <c r="J10" s="6">
        <f>SUMIFS(NhatKy_ViPham!K:K, NhatKy_ViPham!E:E, "10_Van_A", NhatKy_ViPham!F:F, B10, NhatKy_ViPham!H:H, "L05")</f>
        <v>0</v>
      </c>
      <c r="K10" s="6">
        <f>SUMIFS(NhatKy_ViPham!K:K, NhatKy_ViPham!E:E, "10_Van_A", NhatKy_ViPham!F:F, B10, NhatKy_ViPham!H:H, "L06")</f>
        <v>0</v>
      </c>
      <c r="L10" s="6">
        <f>SUMIFS(NhatKy_ViPham!K:K, NhatKy_ViPham!E:E, "10_Van_A", NhatKy_ViPham!F:F, B10, NhatKy_ViPham!H:H, "L07")</f>
        <v>0</v>
      </c>
      <c r="M10" s="6">
        <f>SUMIFS(NhatKy_ViPham!K:K, NhatKy_ViPham!E:E, "10_Van_A", NhatKy_ViPham!F:F, B10, NhatKy_ViPham!H:H, "L08")</f>
        <v>0</v>
      </c>
      <c r="N10" s="6">
        <f>SUMIFS(NhatKy_ViPham!K:K, NhatKy_ViPham!E:E, "10_Van_A", NhatKy_ViPham!F:F, B10, NhatKy_ViPham!H:H, "L09")</f>
        <v>0</v>
      </c>
      <c r="O10" s="6">
        <f>SUMIFS(NhatKy_ViPham!K:K, NhatKy_ViPham!E:E, "10_Van_A", NhatKy_ViPham!F:F, B10, NhatKy_ViPham!H:H, "L10")</f>
        <v>0</v>
      </c>
      <c r="P10" s="12">
        <f>SUMIFS(NhatKy_ViPham!J:J, NhatKy_ViPham!E:E, "10_Van_A", NhatKy_ViPham!F:F, B10)</f>
        <v>0</v>
      </c>
      <c r="Q10" s="13">
        <f>SUMIFS(NhatKy_ViPham!K:K, NhatKy_ViPham!E:E, "10_Van_A", NhatKy_ViPham!F:F, B10)</f>
        <v>0</v>
      </c>
      <c r="R10" s="6">
        <f>100 + SUMIFS(NhatKy_ViPham!J:J, NhatKy_ViPham!E:E, "10_Van_A", NhatKy_ViPham!F:F, B10, NhatKy_ViPham!C:C, "T1") - SUMIFS(NhatKy_ViPham!K:K, NhatKy_ViPham!E:E, "10_Van_A", NhatKy_ViPham!F:F, B10, NhatKy_ViPham!C:C, "T1")</f>
        <v>100</v>
      </c>
      <c r="S10" s="6">
        <f>100 + SUMIFS(NhatKy_ViPham!J:J, NhatKy_ViPham!E:E, "10_Van_A", NhatKy_ViPham!F:F, B10, NhatKy_ViPham!C:C, "T2") - SUMIFS(NhatKy_ViPham!K:K, NhatKy_ViPham!E:E, "10_Van_A", NhatKy_ViPham!F:F, B10, NhatKy_ViPham!C:C, "T2")</f>
        <v>100</v>
      </c>
      <c r="T10" s="6">
        <f>100 + SUMIFS(NhatKy_ViPham!J:J, NhatKy_ViPham!E:E, "10_Van_A", NhatKy_ViPham!F:F, B10, NhatKy_ViPham!C:C, "T3") - SUMIFS(NhatKy_ViPham!K:K, NhatKy_ViPham!E:E, "10_Van_A", NhatKy_ViPham!F:F, B10, NhatKy_ViPham!C:C, "T3")</f>
        <v>100</v>
      </c>
      <c r="U10" s="6">
        <f>100 + SUMIFS(NhatKy_ViPham!J:J, NhatKy_ViPham!E:E, "10_Van_A", NhatKy_ViPham!F:F, B10, NhatKy_ViPham!C:C, "T4") - SUMIFS(NhatKy_ViPham!K:K, NhatKy_ViPham!E:E, "10_Van_A", NhatKy_ViPham!F:F, B10, NhatKy_ViPham!C:C, "T4")</f>
        <v>100</v>
      </c>
      <c r="V10" s="6">
        <f>100 + SUMIFS(NhatKy_ViPham!J:J, NhatKy_ViPham!E:E, "10_Van_A", NhatKy_ViPham!F:F, B10, NhatKy_ViPham!C:C, "T5") - SUMIFS(NhatKy_ViPham!K:K, NhatKy_ViPham!E:E, "10_Van_A", NhatKy_ViPham!F:F, B10, NhatKy_ViPham!C:C, "T5")</f>
        <v>100</v>
      </c>
      <c r="W10" s="6">
        <f>100 + SUMIFS(NhatKy_ViPham!J:J, NhatKy_ViPham!E:E, "10_Van_A", NhatKy_ViPham!F:F, B10, NhatKy_ViPham!C:C, "T6") - SUMIFS(NhatKy_ViPham!K:K, NhatKy_ViPham!E:E, "10_Van_A", NhatKy_ViPham!F:F, B10, NhatKy_ViPham!C:C, "T6")</f>
        <v>100</v>
      </c>
      <c r="X10" s="6">
        <f>100 + SUMIFS(NhatKy_ViPham!J:J, NhatKy_ViPham!E:E, "10_Van_A", NhatKy_ViPham!F:F, B10, NhatKy_ViPham!C:C, "T7") - SUMIFS(NhatKy_ViPham!K:K, NhatKy_ViPham!E:E, "10_Van_A", NhatKy_ViPham!F:F, B10, NhatKy_ViPham!C:C, "T7")</f>
        <v>100</v>
      </c>
      <c r="Y10" s="6">
        <f>100 + SUMIFS(NhatKy_ViPham!J:J, NhatKy_ViPham!E:E, "10_Van_A", NhatKy_ViPham!F:F, B10, NhatKy_ViPham!C:C, "T8") - SUMIFS(NhatKy_ViPham!K:K, NhatKy_ViPham!E:E, "10_Van_A", NhatKy_ViPham!F:F, B10, NhatKy_ViPham!C:C, "T8")</f>
        <v>100</v>
      </c>
      <c r="Z10" s="6">
        <f>100 + SUMIFS(NhatKy_ViPham!J:J, NhatKy_ViPham!E:E, "10_Van_A", NhatKy_ViPham!F:F, B10, NhatKy_ViPham!C:C, "T9") - SUMIFS(NhatKy_ViPham!K:K, NhatKy_ViPham!E:E, "10_Van_A", NhatKy_ViPham!F:F, B10, NhatKy_ViPham!C:C, "T9")</f>
        <v>100</v>
      </c>
      <c r="AA10" s="6">
        <f>100 + SUMIFS(NhatKy_ViPham!J:J, NhatKy_ViPham!E:E, "10_Van_A", NhatKy_ViPham!F:F, B10, NhatKy_ViPham!C:C, "T10") - SUMIFS(NhatKy_ViPham!K:K, NhatKy_ViPham!E:E, "10_Van_A", NhatKy_ViPham!F:F, B10, NhatKy_ViPham!C:C, "T10")</f>
        <v>100</v>
      </c>
      <c r="AB10" s="6">
        <f>100 + SUMIFS(NhatKy_ViPham!J:J, NhatKy_ViPham!E:E, "10_Van_A", NhatKy_ViPham!F:F, B10, NhatKy_ViPham!C:C, "T11") - SUMIFS(NhatKy_ViPham!K:K, NhatKy_ViPham!E:E, "10_Van_A", NhatKy_ViPham!F:F, B10, NhatKy_ViPham!C:C, "T11")</f>
        <v>100</v>
      </c>
      <c r="AC10" s="6">
        <f>100 + SUMIFS(NhatKy_ViPham!J:J, NhatKy_ViPham!E:E, "10_Van_A", NhatKy_ViPham!F:F, B10, NhatKy_ViPham!C:C, "T12") - SUMIFS(NhatKy_ViPham!K:K, NhatKy_ViPham!E:E, "10_Van_A", NhatKy_ViPham!F:F, B10, NhatKy_ViPham!C:C, "T12")</f>
        <v>100</v>
      </c>
      <c r="AD10" s="6">
        <f>100 + SUMIFS(NhatKy_ViPham!J:J, NhatKy_ViPham!E:E, "10_Van_A", NhatKy_ViPham!F:F, B10, NhatKy_ViPham!C:C, "T13") - SUMIFS(NhatKy_ViPham!K:K, NhatKy_ViPham!E:E, "10_Van_A", NhatKy_ViPham!F:F, B10, NhatKy_ViPham!C:C, "T13")</f>
        <v>100</v>
      </c>
      <c r="AE10" s="6">
        <f>100 + SUMIFS(NhatKy_ViPham!J:J, NhatKy_ViPham!E:E, "10_Van_A", NhatKy_ViPham!F:F, B10, NhatKy_ViPham!C:C, "T14") - SUMIFS(NhatKy_ViPham!K:K, NhatKy_ViPham!E:E, "10_Van_A", NhatKy_ViPham!F:F, B10, NhatKy_ViPham!C:C, "T14")</f>
        <v>100</v>
      </c>
      <c r="AF10" s="6">
        <f>100 + SUMIFS(NhatKy_ViPham!J:J, NhatKy_ViPham!E:E, "10_Van_A", NhatKy_ViPham!F:F, B10, NhatKy_ViPham!C:C, "T15") - SUMIFS(NhatKy_ViPham!K:K, NhatKy_ViPham!E:E, "10_Van_A", NhatKy_ViPham!F:F, B10, NhatKy_ViPham!C:C, "T15")</f>
        <v>100</v>
      </c>
      <c r="AG10" s="6">
        <f>100 + SUMIFS(NhatKy_ViPham!J:J, NhatKy_ViPham!E:E, "10_Van_A", NhatKy_ViPham!F:F, B10, NhatKy_ViPham!C:C, "T16") - SUMIFS(NhatKy_ViPham!K:K, NhatKy_ViPham!E:E, "10_Van_A", NhatKy_ViPham!F:F, B10, NhatKy_ViPham!C:C, "T16")</f>
        <v>100</v>
      </c>
      <c r="AH10" s="6">
        <f>100 + SUMIFS(NhatKy_ViPham!J:J, NhatKy_ViPham!E:E, "10_Van_A", NhatKy_ViPham!F:F, B10, NhatKy_ViPham!C:C, "T17") - SUMIFS(NhatKy_ViPham!K:K, NhatKy_ViPham!E:E, "10_Van_A", NhatKy_ViPham!F:F, B10, NhatKy_ViPham!C:C, "T17")</f>
        <v>100</v>
      </c>
      <c r="AI10" s="6">
        <f>100 + SUMIFS(NhatKy_ViPham!J:J, NhatKy_ViPham!E:E, "10_Van_A", NhatKy_ViPham!F:F, B10, NhatKy_ViPham!C:C, "T18") - SUMIFS(NhatKy_ViPham!K:K, NhatKy_ViPham!E:E, "10_Van_A", NhatKy_ViPham!F:F, B10, NhatKy_ViPham!C:C, "T18")</f>
        <v>100</v>
      </c>
      <c r="AJ10" s="6">
        <f>100 + SUMIFS(NhatKy_ViPham!J:J, NhatKy_ViPham!E:E, "10_Van_A", NhatKy_ViPham!F:F, B10, NhatKy_ViPham!C:C, "T19") - SUMIFS(NhatKy_ViPham!K:K, NhatKy_ViPham!E:E, "10_Van_A", NhatKy_ViPham!F:F, B10, NhatKy_ViPham!C:C, "T19")</f>
        <v>100</v>
      </c>
      <c r="AK10" s="6">
        <f>100 + SUMIFS(NhatKy_ViPham!J:J, NhatKy_ViPham!E:E, "10_Van_A", NhatKy_ViPham!F:F, B10, NhatKy_ViPham!C:C, "T20") - SUMIFS(NhatKy_ViPham!K:K, NhatKy_ViPham!E:E, "10_Van_A", NhatKy_ViPham!F:F, B10, NhatKy_ViPham!C:C, "T20")</f>
        <v>100</v>
      </c>
      <c r="AL10" s="6">
        <f>100 + SUMIFS(NhatKy_ViPham!J:J, NhatKy_ViPham!E:E, "10_Van_A", NhatKy_ViPham!F:F, B10, NhatKy_ViPham!C:C, "T21") - SUMIFS(NhatKy_ViPham!K:K, NhatKy_ViPham!E:E, "10_Van_A", NhatKy_ViPham!F:F, B10, NhatKy_ViPham!C:C, "T21")</f>
        <v>100</v>
      </c>
      <c r="AM10" s="6">
        <f>100 + SUMIFS(NhatKy_ViPham!J:J, NhatKy_ViPham!E:E, "10_Van_A", NhatKy_ViPham!F:F, B10, NhatKy_ViPham!C:C, "T22") - SUMIFS(NhatKy_ViPham!K:K, NhatKy_ViPham!E:E, "10_Van_A", NhatKy_ViPham!F:F, B10, NhatKy_ViPham!C:C, "T22")</f>
        <v>100</v>
      </c>
      <c r="AN10" s="6">
        <f>100 + SUMIFS(NhatKy_ViPham!J:J, NhatKy_ViPham!E:E, "10_Van_A", NhatKy_ViPham!F:F, B10, NhatKy_ViPham!C:C, "T23") - SUMIFS(NhatKy_ViPham!K:K, NhatKy_ViPham!E:E, "10_Van_A", NhatKy_ViPham!F:F, B10, NhatKy_ViPham!C:C, "T23")</f>
        <v>100</v>
      </c>
      <c r="AO10" s="6">
        <f>100 + SUMIFS(NhatKy_ViPham!J:J, NhatKy_ViPham!E:E, "10_Van_A", NhatKy_ViPham!F:F, B10, NhatKy_ViPham!C:C, "T24") - SUMIFS(NhatKy_ViPham!K:K, NhatKy_ViPham!E:E, "10_Van_A", NhatKy_ViPham!F:F, B10, NhatKy_ViPham!C:C, "T24")</f>
        <v>100</v>
      </c>
      <c r="AP10" s="6">
        <f>100 + SUMIFS(NhatKy_ViPham!J:J, NhatKy_ViPham!E:E, "10_Van_A", NhatKy_ViPham!F:F, B10, NhatKy_ViPham!C:C, "T25") - SUMIFS(NhatKy_ViPham!K:K, NhatKy_ViPham!E:E, "10_Van_A", NhatKy_ViPham!F:F, B10, NhatKy_ViPham!C:C, "T25")</f>
        <v>100</v>
      </c>
      <c r="AQ10" s="6">
        <f>100 + SUMIFS(NhatKy_ViPham!J:J, NhatKy_ViPham!E:E, "10_Van_A", NhatKy_ViPham!F:F, B10, NhatKy_ViPham!C:C, "T26") - SUMIFS(NhatKy_ViPham!K:K, NhatKy_ViPham!E:E, "10_Van_A", NhatKy_ViPham!F:F, B10, NhatKy_ViPham!C:C, "T26")</f>
        <v>100</v>
      </c>
      <c r="AR10" s="6">
        <f>100 + SUMIFS(NhatKy_ViPham!J:J, NhatKy_ViPham!E:E, "10_Van_A", NhatKy_ViPham!F:F, B10, NhatKy_ViPham!C:C, "T27") - SUMIFS(NhatKy_ViPham!K:K, NhatKy_ViPham!E:E, "10_Van_A", NhatKy_ViPham!F:F, B10, NhatKy_ViPham!C:C, "T27")</f>
        <v>100</v>
      </c>
      <c r="AS10" s="6">
        <f>100 + SUMIFS(NhatKy_ViPham!J:J, NhatKy_ViPham!E:E, "10_Van_A", NhatKy_ViPham!F:F, B10, NhatKy_ViPham!C:C, "T28") - SUMIFS(NhatKy_ViPham!K:K, NhatKy_ViPham!E:E, "10_Van_A", NhatKy_ViPham!F:F, B10, NhatKy_ViPham!C:C, "T28")</f>
        <v>100</v>
      </c>
      <c r="AT10" s="6">
        <f>100 + SUMIFS(NhatKy_ViPham!J:J, NhatKy_ViPham!E:E, "10_Van_A", NhatKy_ViPham!F:F, B10, NhatKy_ViPham!C:C, "T29") - SUMIFS(NhatKy_ViPham!K:K, NhatKy_ViPham!E:E, "10_Van_A", NhatKy_ViPham!F:F, B10, NhatKy_ViPham!C:C, "T29")</f>
        <v>100</v>
      </c>
      <c r="AU10" s="6">
        <f>100 + SUMIFS(NhatKy_ViPham!J:J, NhatKy_ViPham!E:E, "10_Van_A", NhatKy_ViPham!F:F, B10, NhatKy_ViPham!C:C, "T30") - SUMIFS(NhatKy_ViPham!K:K, NhatKy_ViPham!E:E, "10_Van_A", NhatKy_ViPham!F:F, B10, NhatKy_ViPham!C:C, "T30")</f>
        <v>100</v>
      </c>
      <c r="AV10" s="6">
        <f>100 + SUMIFS(NhatKy_ViPham!J:J, NhatKy_ViPham!E:E, "10_Van_A", NhatKy_ViPham!F:F, B10, NhatKy_ViPham!C:C, "T31") - SUMIFS(NhatKy_ViPham!K:K, NhatKy_ViPham!E:E, "10_Van_A", NhatKy_ViPham!F:F, B10, NhatKy_ViPham!C:C, "T31")</f>
        <v>100</v>
      </c>
      <c r="AW10" s="6">
        <f>100 + SUMIFS(NhatKy_ViPham!J:J, NhatKy_ViPham!E:E, "10_Van_A", NhatKy_ViPham!F:F, B10, NhatKy_ViPham!C:C, "T32") - SUMIFS(NhatKy_ViPham!K:K, NhatKy_ViPham!E:E, "10_Van_A", NhatKy_ViPham!F:F, B10, NhatKy_ViPham!C:C, "T32")</f>
        <v>100</v>
      </c>
      <c r="AX10" s="6">
        <f>100 + SUMIFS(NhatKy_ViPham!J:J, NhatKy_ViPham!E:E, "10_Van_A", NhatKy_ViPham!F:F, B10, NhatKy_ViPham!C:C, "T33") - SUMIFS(NhatKy_ViPham!K:K, NhatKy_ViPham!E:E, "10_Van_A", NhatKy_ViPham!F:F, B10, NhatKy_ViPham!C:C, "T33")</f>
        <v>100</v>
      </c>
      <c r="AY10" s="6">
        <f>100 + SUMIFS(NhatKy_ViPham!J:J, NhatKy_ViPham!E:E, "10_Van_A", NhatKy_ViPham!F:F, B10, NhatKy_ViPham!C:C, "T34") - SUMIFS(NhatKy_ViPham!K:K, NhatKy_ViPham!E:E, "10_Van_A", NhatKy_ViPham!F:F, B10, NhatKy_ViPham!C:C, "T34")</f>
        <v>100</v>
      </c>
      <c r="AZ10" s="6">
        <f>100 + SUMIFS(NhatKy_ViPham!J:J, NhatKy_ViPham!E:E, "10_Van_A", NhatKy_ViPham!F:F, B10, NhatKy_ViPham!C:C, "T35") - SUMIFS(NhatKy_ViPham!K:K, NhatKy_ViPham!E:E, "10_Van_A", NhatKy_ViPham!F:F, B10, NhatKy_ViPham!C:C, "T35")</f>
        <v>100</v>
      </c>
      <c r="BA10" s="12">
        <f t="shared" si="0"/>
        <v>100</v>
      </c>
      <c r="BB10" s="11" t="s">
        <v>430</v>
      </c>
      <c r="BC10" s="16" t="str">
        <f t="shared" si="1"/>
        <v>Tốt</v>
      </c>
      <c r="BD10" s="15" t="str">
        <f t="shared" si="2"/>
        <v>🟢 BÌNH THƯỜNG</v>
      </c>
    </row>
    <row r="11" spans="1:56" x14ac:dyDescent="0.25">
      <c r="A11" s="4">
        <v>3</v>
      </c>
      <c r="B11" s="10" t="s">
        <v>968</v>
      </c>
      <c r="C11" s="4" t="s">
        <v>969</v>
      </c>
      <c r="D11" s="4" t="s">
        <v>429</v>
      </c>
      <c r="E11" s="11" t="s">
        <v>430</v>
      </c>
      <c r="F11" s="7">
        <f>SUMIFS(NhatKy_ViPham!K:K, NhatKy_ViPham!E:E, "10_Van_A", NhatKy_ViPham!F:F, B11, NhatKy_ViPham!H:H, "L01")</f>
        <v>0</v>
      </c>
      <c r="G11" s="7">
        <f>SUMIFS(NhatKy_ViPham!K:K, NhatKy_ViPham!E:E, "10_Van_A", NhatKy_ViPham!F:F, B11, NhatKy_ViPham!H:H, "L02")</f>
        <v>0</v>
      </c>
      <c r="H11" s="7">
        <f>SUMIFS(NhatKy_ViPham!K:K, NhatKy_ViPham!E:E, "10_Van_A", NhatKy_ViPham!F:F, B11, NhatKy_ViPham!H:H, "L03")</f>
        <v>0</v>
      </c>
      <c r="I11" s="7">
        <f>SUMIFS(NhatKy_ViPham!K:K, NhatKy_ViPham!E:E, "10_Van_A", NhatKy_ViPham!F:F, B11, NhatKy_ViPham!H:H, "L04")</f>
        <v>0</v>
      </c>
      <c r="J11" s="7">
        <f>SUMIFS(NhatKy_ViPham!K:K, NhatKy_ViPham!E:E, "10_Van_A", NhatKy_ViPham!F:F, B11, NhatKy_ViPham!H:H, "L05")</f>
        <v>0</v>
      </c>
      <c r="K11" s="7">
        <f>SUMIFS(NhatKy_ViPham!K:K, NhatKy_ViPham!E:E, "10_Van_A", NhatKy_ViPham!F:F, B11, NhatKy_ViPham!H:H, "L06")</f>
        <v>0</v>
      </c>
      <c r="L11" s="7">
        <f>SUMIFS(NhatKy_ViPham!K:K, NhatKy_ViPham!E:E, "10_Van_A", NhatKy_ViPham!F:F, B11, NhatKy_ViPham!H:H, "L07")</f>
        <v>0</v>
      </c>
      <c r="M11" s="7">
        <f>SUMIFS(NhatKy_ViPham!K:K, NhatKy_ViPham!E:E, "10_Van_A", NhatKy_ViPham!F:F, B11, NhatKy_ViPham!H:H, "L08")</f>
        <v>0</v>
      </c>
      <c r="N11" s="7">
        <f>SUMIFS(NhatKy_ViPham!K:K, NhatKy_ViPham!E:E, "10_Van_A", NhatKy_ViPham!F:F, B11, NhatKy_ViPham!H:H, "L09")</f>
        <v>0</v>
      </c>
      <c r="O11" s="7">
        <f>SUMIFS(NhatKy_ViPham!K:K, NhatKy_ViPham!E:E, "10_Van_A", NhatKy_ViPham!F:F, B11, NhatKy_ViPham!H:H, "L10")</f>
        <v>0</v>
      </c>
      <c r="P11" s="12">
        <f>SUMIFS(NhatKy_ViPham!J:J, NhatKy_ViPham!E:E, "10_Van_A", NhatKy_ViPham!F:F, B11)</f>
        <v>0</v>
      </c>
      <c r="Q11" s="13">
        <f>SUMIFS(NhatKy_ViPham!K:K, NhatKy_ViPham!E:E, "10_Van_A", NhatKy_ViPham!F:F, B11)</f>
        <v>0</v>
      </c>
      <c r="R11" s="7">
        <f>100 + SUMIFS(NhatKy_ViPham!J:J, NhatKy_ViPham!E:E, "10_Van_A", NhatKy_ViPham!F:F, B11, NhatKy_ViPham!C:C, "T1") - SUMIFS(NhatKy_ViPham!K:K, NhatKy_ViPham!E:E, "10_Van_A", NhatKy_ViPham!F:F, B11, NhatKy_ViPham!C:C, "T1")</f>
        <v>100</v>
      </c>
      <c r="S11" s="7">
        <f>100 + SUMIFS(NhatKy_ViPham!J:J, NhatKy_ViPham!E:E, "10_Van_A", NhatKy_ViPham!F:F, B11, NhatKy_ViPham!C:C, "T2") - SUMIFS(NhatKy_ViPham!K:K, NhatKy_ViPham!E:E, "10_Van_A", NhatKy_ViPham!F:F, B11, NhatKy_ViPham!C:C, "T2")</f>
        <v>100</v>
      </c>
      <c r="T11" s="7">
        <f>100 + SUMIFS(NhatKy_ViPham!J:J, NhatKy_ViPham!E:E, "10_Van_A", NhatKy_ViPham!F:F, B11, NhatKy_ViPham!C:C, "T3") - SUMIFS(NhatKy_ViPham!K:K, NhatKy_ViPham!E:E, "10_Van_A", NhatKy_ViPham!F:F, B11, NhatKy_ViPham!C:C, "T3")</f>
        <v>100</v>
      </c>
      <c r="U11" s="7">
        <f>100 + SUMIFS(NhatKy_ViPham!J:J, NhatKy_ViPham!E:E, "10_Van_A", NhatKy_ViPham!F:F, B11, NhatKy_ViPham!C:C, "T4") - SUMIFS(NhatKy_ViPham!K:K, NhatKy_ViPham!E:E, "10_Van_A", NhatKy_ViPham!F:F, B11, NhatKy_ViPham!C:C, "T4")</f>
        <v>100</v>
      </c>
      <c r="V11" s="7">
        <f>100 + SUMIFS(NhatKy_ViPham!J:J, NhatKy_ViPham!E:E, "10_Van_A", NhatKy_ViPham!F:F, B11, NhatKy_ViPham!C:C, "T5") - SUMIFS(NhatKy_ViPham!K:K, NhatKy_ViPham!E:E, "10_Van_A", NhatKy_ViPham!F:F, B11, NhatKy_ViPham!C:C, "T5")</f>
        <v>100</v>
      </c>
      <c r="W11" s="7">
        <f>100 + SUMIFS(NhatKy_ViPham!J:J, NhatKy_ViPham!E:E, "10_Van_A", NhatKy_ViPham!F:F, B11, NhatKy_ViPham!C:C, "T6") - SUMIFS(NhatKy_ViPham!K:K, NhatKy_ViPham!E:E, "10_Van_A", NhatKy_ViPham!F:F, B11, NhatKy_ViPham!C:C, "T6")</f>
        <v>100</v>
      </c>
      <c r="X11" s="7">
        <f>100 + SUMIFS(NhatKy_ViPham!J:J, NhatKy_ViPham!E:E, "10_Van_A", NhatKy_ViPham!F:F, B11, NhatKy_ViPham!C:C, "T7") - SUMIFS(NhatKy_ViPham!K:K, NhatKy_ViPham!E:E, "10_Van_A", NhatKy_ViPham!F:F, B11, NhatKy_ViPham!C:C, "T7")</f>
        <v>100</v>
      </c>
      <c r="Y11" s="7">
        <f>100 + SUMIFS(NhatKy_ViPham!J:J, NhatKy_ViPham!E:E, "10_Van_A", NhatKy_ViPham!F:F, B11, NhatKy_ViPham!C:C, "T8") - SUMIFS(NhatKy_ViPham!K:K, NhatKy_ViPham!E:E, "10_Van_A", NhatKy_ViPham!F:F, B11, NhatKy_ViPham!C:C, "T8")</f>
        <v>100</v>
      </c>
      <c r="Z11" s="7">
        <f>100 + SUMIFS(NhatKy_ViPham!J:J, NhatKy_ViPham!E:E, "10_Van_A", NhatKy_ViPham!F:F, B11, NhatKy_ViPham!C:C, "T9") - SUMIFS(NhatKy_ViPham!K:K, NhatKy_ViPham!E:E, "10_Van_A", NhatKy_ViPham!F:F, B11, NhatKy_ViPham!C:C, "T9")</f>
        <v>100</v>
      </c>
      <c r="AA11" s="7">
        <f>100 + SUMIFS(NhatKy_ViPham!J:J, NhatKy_ViPham!E:E, "10_Van_A", NhatKy_ViPham!F:F, B11, NhatKy_ViPham!C:C, "T10") - SUMIFS(NhatKy_ViPham!K:K, NhatKy_ViPham!E:E, "10_Van_A", NhatKy_ViPham!F:F, B11, NhatKy_ViPham!C:C, "T10")</f>
        <v>100</v>
      </c>
      <c r="AB11" s="7">
        <f>100 + SUMIFS(NhatKy_ViPham!J:J, NhatKy_ViPham!E:E, "10_Van_A", NhatKy_ViPham!F:F, B11, NhatKy_ViPham!C:C, "T11") - SUMIFS(NhatKy_ViPham!K:K, NhatKy_ViPham!E:E, "10_Van_A", NhatKy_ViPham!F:F, B11, NhatKy_ViPham!C:C, "T11")</f>
        <v>100</v>
      </c>
      <c r="AC11" s="7">
        <f>100 + SUMIFS(NhatKy_ViPham!J:J, NhatKy_ViPham!E:E, "10_Van_A", NhatKy_ViPham!F:F, B11, NhatKy_ViPham!C:C, "T12") - SUMIFS(NhatKy_ViPham!K:K, NhatKy_ViPham!E:E, "10_Van_A", NhatKy_ViPham!F:F, B11, NhatKy_ViPham!C:C, "T12")</f>
        <v>100</v>
      </c>
      <c r="AD11" s="7">
        <f>100 + SUMIFS(NhatKy_ViPham!J:J, NhatKy_ViPham!E:E, "10_Van_A", NhatKy_ViPham!F:F, B11, NhatKy_ViPham!C:C, "T13") - SUMIFS(NhatKy_ViPham!K:K, NhatKy_ViPham!E:E, "10_Van_A", NhatKy_ViPham!F:F, B11, NhatKy_ViPham!C:C, "T13")</f>
        <v>100</v>
      </c>
      <c r="AE11" s="7">
        <f>100 + SUMIFS(NhatKy_ViPham!J:J, NhatKy_ViPham!E:E, "10_Van_A", NhatKy_ViPham!F:F, B11, NhatKy_ViPham!C:C, "T14") - SUMIFS(NhatKy_ViPham!K:K, NhatKy_ViPham!E:E, "10_Van_A", NhatKy_ViPham!F:F, B11, NhatKy_ViPham!C:C, "T14")</f>
        <v>100</v>
      </c>
      <c r="AF11" s="7">
        <f>100 + SUMIFS(NhatKy_ViPham!J:J, NhatKy_ViPham!E:E, "10_Van_A", NhatKy_ViPham!F:F, B11, NhatKy_ViPham!C:C, "T15") - SUMIFS(NhatKy_ViPham!K:K, NhatKy_ViPham!E:E, "10_Van_A", NhatKy_ViPham!F:F, B11, NhatKy_ViPham!C:C, "T15")</f>
        <v>100</v>
      </c>
      <c r="AG11" s="7">
        <f>100 + SUMIFS(NhatKy_ViPham!J:J, NhatKy_ViPham!E:E, "10_Van_A", NhatKy_ViPham!F:F, B11, NhatKy_ViPham!C:C, "T16") - SUMIFS(NhatKy_ViPham!K:K, NhatKy_ViPham!E:E, "10_Van_A", NhatKy_ViPham!F:F, B11, NhatKy_ViPham!C:C, "T16")</f>
        <v>100</v>
      </c>
      <c r="AH11" s="7">
        <f>100 + SUMIFS(NhatKy_ViPham!J:J, NhatKy_ViPham!E:E, "10_Van_A", NhatKy_ViPham!F:F, B11, NhatKy_ViPham!C:C, "T17") - SUMIFS(NhatKy_ViPham!K:K, NhatKy_ViPham!E:E, "10_Van_A", NhatKy_ViPham!F:F, B11, NhatKy_ViPham!C:C, "T17")</f>
        <v>100</v>
      </c>
      <c r="AI11" s="7">
        <f>100 + SUMIFS(NhatKy_ViPham!J:J, NhatKy_ViPham!E:E, "10_Van_A", NhatKy_ViPham!F:F, B11, NhatKy_ViPham!C:C, "T18") - SUMIFS(NhatKy_ViPham!K:K, NhatKy_ViPham!E:E, "10_Van_A", NhatKy_ViPham!F:F, B11, NhatKy_ViPham!C:C, "T18")</f>
        <v>100</v>
      </c>
      <c r="AJ11" s="7">
        <f>100 + SUMIFS(NhatKy_ViPham!J:J, NhatKy_ViPham!E:E, "10_Van_A", NhatKy_ViPham!F:F, B11, NhatKy_ViPham!C:C, "T19") - SUMIFS(NhatKy_ViPham!K:K, NhatKy_ViPham!E:E, "10_Van_A", NhatKy_ViPham!F:F, B11, NhatKy_ViPham!C:C, "T19")</f>
        <v>100</v>
      </c>
      <c r="AK11" s="7">
        <f>100 + SUMIFS(NhatKy_ViPham!J:J, NhatKy_ViPham!E:E, "10_Van_A", NhatKy_ViPham!F:F, B11, NhatKy_ViPham!C:C, "T20") - SUMIFS(NhatKy_ViPham!K:K, NhatKy_ViPham!E:E, "10_Van_A", NhatKy_ViPham!F:F, B11, NhatKy_ViPham!C:C, "T20")</f>
        <v>100</v>
      </c>
      <c r="AL11" s="7">
        <f>100 + SUMIFS(NhatKy_ViPham!J:J, NhatKy_ViPham!E:E, "10_Van_A", NhatKy_ViPham!F:F, B11, NhatKy_ViPham!C:C, "T21") - SUMIFS(NhatKy_ViPham!K:K, NhatKy_ViPham!E:E, "10_Van_A", NhatKy_ViPham!F:F, B11, NhatKy_ViPham!C:C, "T21")</f>
        <v>100</v>
      </c>
      <c r="AM11" s="7">
        <f>100 + SUMIFS(NhatKy_ViPham!J:J, NhatKy_ViPham!E:E, "10_Van_A", NhatKy_ViPham!F:F, B11, NhatKy_ViPham!C:C, "T22") - SUMIFS(NhatKy_ViPham!K:K, NhatKy_ViPham!E:E, "10_Van_A", NhatKy_ViPham!F:F, B11, NhatKy_ViPham!C:C, "T22")</f>
        <v>100</v>
      </c>
      <c r="AN11" s="7">
        <f>100 + SUMIFS(NhatKy_ViPham!J:J, NhatKy_ViPham!E:E, "10_Van_A", NhatKy_ViPham!F:F, B11, NhatKy_ViPham!C:C, "T23") - SUMIFS(NhatKy_ViPham!K:K, NhatKy_ViPham!E:E, "10_Van_A", NhatKy_ViPham!F:F, B11, NhatKy_ViPham!C:C, "T23")</f>
        <v>100</v>
      </c>
      <c r="AO11" s="7">
        <f>100 + SUMIFS(NhatKy_ViPham!J:J, NhatKy_ViPham!E:E, "10_Van_A", NhatKy_ViPham!F:F, B11, NhatKy_ViPham!C:C, "T24") - SUMIFS(NhatKy_ViPham!K:K, NhatKy_ViPham!E:E, "10_Van_A", NhatKy_ViPham!F:F, B11, NhatKy_ViPham!C:C, "T24")</f>
        <v>100</v>
      </c>
      <c r="AP11" s="7">
        <f>100 + SUMIFS(NhatKy_ViPham!J:J, NhatKy_ViPham!E:E, "10_Van_A", NhatKy_ViPham!F:F, B11, NhatKy_ViPham!C:C, "T25") - SUMIFS(NhatKy_ViPham!K:K, NhatKy_ViPham!E:E, "10_Van_A", NhatKy_ViPham!F:F, B11, NhatKy_ViPham!C:C, "T25")</f>
        <v>100</v>
      </c>
      <c r="AQ11" s="7">
        <f>100 + SUMIFS(NhatKy_ViPham!J:J, NhatKy_ViPham!E:E, "10_Van_A", NhatKy_ViPham!F:F, B11, NhatKy_ViPham!C:C, "T26") - SUMIFS(NhatKy_ViPham!K:K, NhatKy_ViPham!E:E, "10_Van_A", NhatKy_ViPham!F:F, B11, NhatKy_ViPham!C:C, "T26")</f>
        <v>100</v>
      </c>
      <c r="AR11" s="7">
        <f>100 + SUMIFS(NhatKy_ViPham!J:J, NhatKy_ViPham!E:E, "10_Van_A", NhatKy_ViPham!F:F, B11, NhatKy_ViPham!C:C, "T27") - SUMIFS(NhatKy_ViPham!K:K, NhatKy_ViPham!E:E, "10_Van_A", NhatKy_ViPham!F:F, B11, NhatKy_ViPham!C:C, "T27")</f>
        <v>100</v>
      </c>
      <c r="AS11" s="7">
        <f>100 + SUMIFS(NhatKy_ViPham!J:J, NhatKy_ViPham!E:E, "10_Van_A", NhatKy_ViPham!F:F, B11, NhatKy_ViPham!C:C, "T28") - SUMIFS(NhatKy_ViPham!K:K, NhatKy_ViPham!E:E, "10_Van_A", NhatKy_ViPham!F:F, B11, NhatKy_ViPham!C:C, "T28")</f>
        <v>100</v>
      </c>
      <c r="AT11" s="7">
        <f>100 + SUMIFS(NhatKy_ViPham!J:J, NhatKy_ViPham!E:E, "10_Van_A", NhatKy_ViPham!F:F, B11, NhatKy_ViPham!C:C, "T29") - SUMIFS(NhatKy_ViPham!K:K, NhatKy_ViPham!E:E, "10_Van_A", NhatKy_ViPham!F:F, B11, NhatKy_ViPham!C:C, "T29")</f>
        <v>100</v>
      </c>
      <c r="AU11" s="7">
        <f>100 + SUMIFS(NhatKy_ViPham!J:J, NhatKy_ViPham!E:E, "10_Van_A", NhatKy_ViPham!F:F, B11, NhatKy_ViPham!C:C, "T30") - SUMIFS(NhatKy_ViPham!K:K, NhatKy_ViPham!E:E, "10_Van_A", NhatKy_ViPham!F:F, B11, NhatKy_ViPham!C:C, "T30")</f>
        <v>100</v>
      </c>
      <c r="AV11" s="7">
        <f>100 + SUMIFS(NhatKy_ViPham!J:J, NhatKy_ViPham!E:E, "10_Van_A", NhatKy_ViPham!F:F, B11, NhatKy_ViPham!C:C, "T31") - SUMIFS(NhatKy_ViPham!K:K, NhatKy_ViPham!E:E, "10_Van_A", NhatKy_ViPham!F:F, B11, NhatKy_ViPham!C:C, "T31")</f>
        <v>100</v>
      </c>
      <c r="AW11" s="7">
        <f>100 + SUMIFS(NhatKy_ViPham!J:J, NhatKy_ViPham!E:E, "10_Van_A", NhatKy_ViPham!F:F, B11, NhatKy_ViPham!C:C, "T32") - SUMIFS(NhatKy_ViPham!K:K, NhatKy_ViPham!E:E, "10_Van_A", NhatKy_ViPham!F:F, B11, NhatKy_ViPham!C:C, "T32")</f>
        <v>100</v>
      </c>
      <c r="AX11" s="7">
        <f>100 + SUMIFS(NhatKy_ViPham!J:J, NhatKy_ViPham!E:E, "10_Van_A", NhatKy_ViPham!F:F, B11, NhatKy_ViPham!C:C, "T33") - SUMIFS(NhatKy_ViPham!K:K, NhatKy_ViPham!E:E, "10_Van_A", NhatKy_ViPham!F:F, B11, NhatKy_ViPham!C:C, "T33")</f>
        <v>100</v>
      </c>
      <c r="AY11" s="7">
        <f>100 + SUMIFS(NhatKy_ViPham!J:J, NhatKy_ViPham!E:E, "10_Van_A", NhatKy_ViPham!F:F, B11, NhatKy_ViPham!C:C, "T34") - SUMIFS(NhatKy_ViPham!K:K, NhatKy_ViPham!E:E, "10_Van_A", NhatKy_ViPham!F:F, B11, NhatKy_ViPham!C:C, "T34")</f>
        <v>100</v>
      </c>
      <c r="AZ11" s="7">
        <f>100 + SUMIFS(NhatKy_ViPham!J:J, NhatKy_ViPham!E:E, "10_Van_A", NhatKy_ViPham!F:F, B11, NhatKy_ViPham!C:C, "T35") - SUMIFS(NhatKy_ViPham!K:K, NhatKy_ViPham!E:E, "10_Van_A", NhatKy_ViPham!F:F, B11, NhatKy_ViPham!C:C, "T35")</f>
        <v>100</v>
      </c>
      <c r="BA11" s="12">
        <f t="shared" si="0"/>
        <v>100</v>
      </c>
      <c r="BB11" s="11" t="s">
        <v>430</v>
      </c>
      <c r="BC11" s="14" t="str">
        <f t="shared" si="1"/>
        <v>Tốt</v>
      </c>
      <c r="BD11" s="10" t="str">
        <f t="shared" si="2"/>
        <v>🟢 BÌNH THƯỜNG</v>
      </c>
    </row>
    <row r="12" spans="1:56" x14ac:dyDescent="0.25">
      <c r="A12" s="5">
        <v>4</v>
      </c>
      <c r="B12" s="15" t="s">
        <v>970</v>
      </c>
      <c r="C12" s="5" t="s">
        <v>635</v>
      </c>
      <c r="D12" s="5" t="s">
        <v>429</v>
      </c>
      <c r="E12" s="11" t="s">
        <v>430</v>
      </c>
      <c r="F12" s="6">
        <f>SUMIFS(NhatKy_ViPham!K:K, NhatKy_ViPham!E:E, "10_Van_A", NhatKy_ViPham!F:F, B12, NhatKy_ViPham!H:H, "L01")</f>
        <v>0</v>
      </c>
      <c r="G12" s="6">
        <f>SUMIFS(NhatKy_ViPham!K:K, NhatKy_ViPham!E:E, "10_Van_A", NhatKy_ViPham!F:F, B12, NhatKy_ViPham!H:H, "L02")</f>
        <v>0</v>
      </c>
      <c r="H12" s="6">
        <f>SUMIFS(NhatKy_ViPham!K:K, NhatKy_ViPham!E:E, "10_Van_A", NhatKy_ViPham!F:F, B12, NhatKy_ViPham!H:H, "L03")</f>
        <v>0</v>
      </c>
      <c r="I12" s="6">
        <f>SUMIFS(NhatKy_ViPham!K:K, NhatKy_ViPham!E:E, "10_Van_A", NhatKy_ViPham!F:F, B12, NhatKy_ViPham!H:H, "L04")</f>
        <v>0</v>
      </c>
      <c r="J12" s="6">
        <f>SUMIFS(NhatKy_ViPham!K:K, NhatKy_ViPham!E:E, "10_Van_A", NhatKy_ViPham!F:F, B12, NhatKy_ViPham!H:H, "L05")</f>
        <v>0</v>
      </c>
      <c r="K12" s="6">
        <f>SUMIFS(NhatKy_ViPham!K:K, NhatKy_ViPham!E:E, "10_Van_A", NhatKy_ViPham!F:F, B12, NhatKy_ViPham!H:H, "L06")</f>
        <v>0</v>
      </c>
      <c r="L12" s="6">
        <f>SUMIFS(NhatKy_ViPham!K:K, NhatKy_ViPham!E:E, "10_Van_A", NhatKy_ViPham!F:F, B12, NhatKy_ViPham!H:H, "L07")</f>
        <v>0</v>
      </c>
      <c r="M12" s="6">
        <f>SUMIFS(NhatKy_ViPham!K:K, NhatKy_ViPham!E:E, "10_Van_A", NhatKy_ViPham!F:F, B12, NhatKy_ViPham!H:H, "L08")</f>
        <v>0</v>
      </c>
      <c r="N12" s="6">
        <f>SUMIFS(NhatKy_ViPham!K:K, NhatKy_ViPham!E:E, "10_Van_A", NhatKy_ViPham!F:F, B12, NhatKy_ViPham!H:H, "L09")</f>
        <v>0</v>
      </c>
      <c r="O12" s="6">
        <f>SUMIFS(NhatKy_ViPham!K:K, NhatKy_ViPham!E:E, "10_Van_A", NhatKy_ViPham!F:F, B12, NhatKy_ViPham!H:H, "L10")</f>
        <v>0</v>
      </c>
      <c r="P12" s="12">
        <f>SUMIFS(NhatKy_ViPham!J:J, NhatKy_ViPham!E:E, "10_Van_A", NhatKy_ViPham!F:F, B12)</f>
        <v>0</v>
      </c>
      <c r="Q12" s="13">
        <f>SUMIFS(NhatKy_ViPham!K:K, NhatKy_ViPham!E:E, "10_Van_A", NhatKy_ViPham!F:F, B12)</f>
        <v>0</v>
      </c>
      <c r="R12" s="6">
        <f>100 + SUMIFS(NhatKy_ViPham!J:J, NhatKy_ViPham!E:E, "10_Van_A", NhatKy_ViPham!F:F, B12, NhatKy_ViPham!C:C, "T1") - SUMIFS(NhatKy_ViPham!K:K, NhatKy_ViPham!E:E, "10_Van_A", NhatKy_ViPham!F:F, B12, NhatKy_ViPham!C:C, "T1")</f>
        <v>100</v>
      </c>
      <c r="S12" s="6">
        <f>100 + SUMIFS(NhatKy_ViPham!J:J, NhatKy_ViPham!E:E, "10_Van_A", NhatKy_ViPham!F:F, B12, NhatKy_ViPham!C:C, "T2") - SUMIFS(NhatKy_ViPham!K:K, NhatKy_ViPham!E:E, "10_Van_A", NhatKy_ViPham!F:F, B12, NhatKy_ViPham!C:C, "T2")</f>
        <v>100</v>
      </c>
      <c r="T12" s="6">
        <f>100 + SUMIFS(NhatKy_ViPham!J:J, NhatKy_ViPham!E:E, "10_Van_A", NhatKy_ViPham!F:F, B12, NhatKy_ViPham!C:C, "T3") - SUMIFS(NhatKy_ViPham!K:K, NhatKy_ViPham!E:E, "10_Van_A", NhatKy_ViPham!F:F, B12, NhatKy_ViPham!C:C, "T3")</f>
        <v>100</v>
      </c>
      <c r="U12" s="6">
        <f>100 + SUMIFS(NhatKy_ViPham!J:J, NhatKy_ViPham!E:E, "10_Van_A", NhatKy_ViPham!F:F, B12, NhatKy_ViPham!C:C, "T4") - SUMIFS(NhatKy_ViPham!K:K, NhatKy_ViPham!E:E, "10_Van_A", NhatKy_ViPham!F:F, B12, NhatKy_ViPham!C:C, "T4")</f>
        <v>100</v>
      </c>
      <c r="V12" s="6">
        <f>100 + SUMIFS(NhatKy_ViPham!J:J, NhatKy_ViPham!E:E, "10_Van_A", NhatKy_ViPham!F:F, B12, NhatKy_ViPham!C:C, "T5") - SUMIFS(NhatKy_ViPham!K:K, NhatKy_ViPham!E:E, "10_Van_A", NhatKy_ViPham!F:F, B12, NhatKy_ViPham!C:C, "T5")</f>
        <v>100</v>
      </c>
      <c r="W12" s="6">
        <f>100 + SUMIFS(NhatKy_ViPham!J:J, NhatKy_ViPham!E:E, "10_Van_A", NhatKy_ViPham!F:F, B12, NhatKy_ViPham!C:C, "T6") - SUMIFS(NhatKy_ViPham!K:K, NhatKy_ViPham!E:E, "10_Van_A", NhatKy_ViPham!F:F, B12, NhatKy_ViPham!C:C, "T6")</f>
        <v>100</v>
      </c>
      <c r="X12" s="6">
        <f>100 + SUMIFS(NhatKy_ViPham!J:J, NhatKy_ViPham!E:E, "10_Van_A", NhatKy_ViPham!F:F, B12, NhatKy_ViPham!C:C, "T7") - SUMIFS(NhatKy_ViPham!K:K, NhatKy_ViPham!E:E, "10_Van_A", NhatKy_ViPham!F:F, B12, NhatKy_ViPham!C:C, "T7")</f>
        <v>100</v>
      </c>
      <c r="Y12" s="6">
        <f>100 + SUMIFS(NhatKy_ViPham!J:J, NhatKy_ViPham!E:E, "10_Van_A", NhatKy_ViPham!F:F, B12, NhatKy_ViPham!C:C, "T8") - SUMIFS(NhatKy_ViPham!K:K, NhatKy_ViPham!E:E, "10_Van_A", NhatKy_ViPham!F:F, B12, NhatKy_ViPham!C:C, "T8")</f>
        <v>100</v>
      </c>
      <c r="Z12" s="6">
        <f>100 + SUMIFS(NhatKy_ViPham!J:J, NhatKy_ViPham!E:E, "10_Van_A", NhatKy_ViPham!F:F, B12, NhatKy_ViPham!C:C, "T9") - SUMIFS(NhatKy_ViPham!K:K, NhatKy_ViPham!E:E, "10_Van_A", NhatKy_ViPham!F:F, B12, NhatKy_ViPham!C:C, "T9")</f>
        <v>100</v>
      </c>
      <c r="AA12" s="6">
        <f>100 + SUMIFS(NhatKy_ViPham!J:J, NhatKy_ViPham!E:E, "10_Van_A", NhatKy_ViPham!F:F, B12, NhatKy_ViPham!C:C, "T10") - SUMIFS(NhatKy_ViPham!K:K, NhatKy_ViPham!E:E, "10_Van_A", NhatKy_ViPham!F:F, B12, NhatKy_ViPham!C:C, "T10")</f>
        <v>100</v>
      </c>
      <c r="AB12" s="6">
        <f>100 + SUMIFS(NhatKy_ViPham!J:J, NhatKy_ViPham!E:E, "10_Van_A", NhatKy_ViPham!F:F, B12, NhatKy_ViPham!C:C, "T11") - SUMIFS(NhatKy_ViPham!K:K, NhatKy_ViPham!E:E, "10_Van_A", NhatKy_ViPham!F:F, B12, NhatKy_ViPham!C:C, "T11")</f>
        <v>100</v>
      </c>
      <c r="AC12" s="6">
        <f>100 + SUMIFS(NhatKy_ViPham!J:J, NhatKy_ViPham!E:E, "10_Van_A", NhatKy_ViPham!F:F, B12, NhatKy_ViPham!C:C, "T12") - SUMIFS(NhatKy_ViPham!K:K, NhatKy_ViPham!E:E, "10_Van_A", NhatKy_ViPham!F:F, B12, NhatKy_ViPham!C:C, "T12")</f>
        <v>100</v>
      </c>
      <c r="AD12" s="6">
        <f>100 + SUMIFS(NhatKy_ViPham!J:J, NhatKy_ViPham!E:E, "10_Van_A", NhatKy_ViPham!F:F, B12, NhatKy_ViPham!C:C, "T13") - SUMIFS(NhatKy_ViPham!K:K, NhatKy_ViPham!E:E, "10_Van_A", NhatKy_ViPham!F:F, B12, NhatKy_ViPham!C:C, "T13")</f>
        <v>100</v>
      </c>
      <c r="AE12" s="6">
        <f>100 + SUMIFS(NhatKy_ViPham!J:J, NhatKy_ViPham!E:E, "10_Van_A", NhatKy_ViPham!F:F, B12, NhatKy_ViPham!C:C, "T14") - SUMIFS(NhatKy_ViPham!K:K, NhatKy_ViPham!E:E, "10_Van_A", NhatKy_ViPham!F:F, B12, NhatKy_ViPham!C:C, "T14")</f>
        <v>100</v>
      </c>
      <c r="AF12" s="6">
        <f>100 + SUMIFS(NhatKy_ViPham!J:J, NhatKy_ViPham!E:E, "10_Van_A", NhatKy_ViPham!F:F, B12, NhatKy_ViPham!C:C, "T15") - SUMIFS(NhatKy_ViPham!K:K, NhatKy_ViPham!E:E, "10_Van_A", NhatKy_ViPham!F:F, B12, NhatKy_ViPham!C:C, "T15")</f>
        <v>100</v>
      </c>
      <c r="AG12" s="6">
        <f>100 + SUMIFS(NhatKy_ViPham!J:J, NhatKy_ViPham!E:E, "10_Van_A", NhatKy_ViPham!F:F, B12, NhatKy_ViPham!C:C, "T16") - SUMIFS(NhatKy_ViPham!K:K, NhatKy_ViPham!E:E, "10_Van_A", NhatKy_ViPham!F:F, B12, NhatKy_ViPham!C:C, "T16")</f>
        <v>100</v>
      </c>
      <c r="AH12" s="6">
        <f>100 + SUMIFS(NhatKy_ViPham!J:J, NhatKy_ViPham!E:E, "10_Van_A", NhatKy_ViPham!F:F, B12, NhatKy_ViPham!C:C, "T17") - SUMIFS(NhatKy_ViPham!K:K, NhatKy_ViPham!E:E, "10_Van_A", NhatKy_ViPham!F:F, B12, NhatKy_ViPham!C:C, "T17")</f>
        <v>100</v>
      </c>
      <c r="AI12" s="6">
        <f>100 + SUMIFS(NhatKy_ViPham!J:J, NhatKy_ViPham!E:E, "10_Van_A", NhatKy_ViPham!F:F, B12, NhatKy_ViPham!C:C, "T18") - SUMIFS(NhatKy_ViPham!K:K, NhatKy_ViPham!E:E, "10_Van_A", NhatKy_ViPham!F:F, B12, NhatKy_ViPham!C:C, "T18")</f>
        <v>100</v>
      </c>
      <c r="AJ12" s="6">
        <f>100 + SUMIFS(NhatKy_ViPham!J:J, NhatKy_ViPham!E:E, "10_Van_A", NhatKy_ViPham!F:F, B12, NhatKy_ViPham!C:C, "T19") - SUMIFS(NhatKy_ViPham!K:K, NhatKy_ViPham!E:E, "10_Van_A", NhatKy_ViPham!F:F, B12, NhatKy_ViPham!C:C, "T19")</f>
        <v>100</v>
      </c>
      <c r="AK12" s="6">
        <f>100 + SUMIFS(NhatKy_ViPham!J:J, NhatKy_ViPham!E:E, "10_Van_A", NhatKy_ViPham!F:F, B12, NhatKy_ViPham!C:C, "T20") - SUMIFS(NhatKy_ViPham!K:K, NhatKy_ViPham!E:E, "10_Van_A", NhatKy_ViPham!F:F, B12, NhatKy_ViPham!C:C, "T20")</f>
        <v>100</v>
      </c>
      <c r="AL12" s="6">
        <f>100 + SUMIFS(NhatKy_ViPham!J:J, NhatKy_ViPham!E:E, "10_Van_A", NhatKy_ViPham!F:F, B12, NhatKy_ViPham!C:C, "T21") - SUMIFS(NhatKy_ViPham!K:K, NhatKy_ViPham!E:E, "10_Van_A", NhatKy_ViPham!F:F, B12, NhatKy_ViPham!C:C, "T21")</f>
        <v>100</v>
      </c>
      <c r="AM12" s="6">
        <f>100 + SUMIFS(NhatKy_ViPham!J:J, NhatKy_ViPham!E:E, "10_Van_A", NhatKy_ViPham!F:F, B12, NhatKy_ViPham!C:C, "T22") - SUMIFS(NhatKy_ViPham!K:K, NhatKy_ViPham!E:E, "10_Van_A", NhatKy_ViPham!F:F, B12, NhatKy_ViPham!C:C, "T22")</f>
        <v>100</v>
      </c>
      <c r="AN12" s="6">
        <f>100 + SUMIFS(NhatKy_ViPham!J:J, NhatKy_ViPham!E:E, "10_Van_A", NhatKy_ViPham!F:F, B12, NhatKy_ViPham!C:C, "T23") - SUMIFS(NhatKy_ViPham!K:K, NhatKy_ViPham!E:E, "10_Van_A", NhatKy_ViPham!F:F, B12, NhatKy_ViPham!C:C, "T23")</f>
        <v>100</v>
      </c>
      <c r="AO12" s="6">
        <f>100 + SUMIFS(NhatKy_ViPham!J:J, NhatKy_ViPham!E:E, "10_Van_A", NhatKy_ViPham!F:F, B12, NhatKy_ViPham!C:C, "T24") - SUMIFS(NhatKy_ViPham!K:K, NhatKy_ViPham!E:E, "10_Van_A", NhatKy_ViPham!F:F, B12, NhatKy_ViPham!C:C, "T24")</f>
        <v>100</v>
      </c>
      <c r="AP12" s="6">
        <f>100 + SUMIFS(NhatKy_ViPham!J:J, NhatKy_ViPham!E:E, "10_Van_A", NhatKy_ViPham!F:F, B12, NhatKy_ViPham!C:C, "T25") - SUMIFS(NhatKy_ViPham!K:K, NhatKy_ViPham!E:E, "10_Van_A", NhatKy_ViPham!F:F, B12, NhatKy_ViPham!C:C, "T25")</f>
        <v>100</v>
      </c>
      <c r="AQ12" s="6">
        <f>100 + SUMIFS(NhatKy_ViPham!J:J, NhatKy_ViPham!E:E, "10_Van_A", NhatKy_ViPham!F:F, B12, NhatKy_ViPham!C:C, "T26") - SUMIFS(NhatKy_ViPham!K:K, NhatKy_ViPham!E:E, "10_Van_A", NhatKy_ViPham!F:F, B12, NhatKy_ViPham!C:C, "T26")</f>
        <v>100</v>
      </c>
      <c r="AR12" s="6">
        <f>100 + SUMIFS(NhatKy_ViPham!J:J, NhatKy_ViPham!E:E, "10_Van_A", NhatKy_ViPham!F:F, B12, NhatKy_ViPham!C:C, "T27") - SUMIFS(NhatKy_ViPham!K:K, NhatKy_ViPham!E:E, "10_Van_A", NhatKy_ViPham!F:F, B12, NhatKy_ViPham!C:C, "T27")</f>
        <v>100</v>
      </c>
      <c r="AS12" s="6">
        <f>100 + SUMIFS(NhatKy_ViPham!J:J, NhatKy_ViPham!E:E, "10_Van_A", NhatKy_ViPham!F:F, B12, NhatKy_ViPham!C:C, "T28") - SUMIFS(NhatKy_ViPham!K:K, NhatKy_ViPham!E:E, "10_Van_A", NhatKy_ViPham!F:F, B12, NhatKy_ViPham!C:C, "T28")</f>
        <v>100</v>
      </c>
      <c r="AT12" s="6">
        <f>100 + SUMIFS(NhatKy_ViPham!J:J, NhatKy_ViPham!E:E, "10_Van_A", NhatKy_ViPham!F:F, B12, NhatKy_ViPham!C:C, "T29") - SUMIFS(NhatKy_ViPham!K:K, NhatKy_ViPham!E:E, "10_Van_A", NhatKy_ViPham!F:F, B12, NhatKy_ViPham!C:C, "T29")</f>
        <v>100</v>
      </c>
      <c r="AU12" s="6">
        <f>100 + SUMIFS(NhatKy_ViPham!J:J, NhatKy_ViPham!E:E, "10_Van_A", NhatKy_ViPham!F:F, B12, NhatKy_ViPham!C:C, "T30") - SUMIFS(NhatKy_ViPham!K:K, NhatKy_ViPham!E:E, "10_Van_A", NhatKy_ViPham!F:F, B12, NhatKy_ViPham!C:C, "T30")</f>
        <v>100</v>
      </c>
      <c r="AV12" s="6">
        <f>100 + SUMIFS(NhatKy_ViPham!J:J, NhatKy_ViPham!E:E, "10_Van_A", NhatKy_ViPham!F:F, B12, NhatKy_ViPham!C:C, "T31") - SUMIFS(NhatKy_ViPham!K:K, NhatKy_ViPham!E:E, "10_Van_A", NhatKy_ViPham!F:F, B12, NhatKy_ViPham!C:C, "T31")</f>
        <v>100</v>
      </c>
      <c r="AW12" s="6">
        <f>100 + SUMIFS(NhatKy_ViPham!J:J, NhatKy_ViPham!E:E, "10_Van_A", NhatKy_ViPham!F:F, B12, NhatKy_ViPham!C:C, "T32") - SUMIFS(NhatKy_ViPham!K:K, NhatKy_ViPham!E:E, "10_Van_A", NhatKy_ViPham!F:F, B12, NhatKy_ViPham!C:C, "T32")</f>
        <v>100</v>
      </c>
      <c r="AX12" s="6">
        <f>100 + SUMIFS(NhatKy_ViPham!J:J, NhatKy_ViPham!E:E, "10_Van_A", NhatKy_ViPham!F:F, B12, NhatKy_ViPham!C:C, "T33") - SUMIFS(NhatKy_ViPham!K:K, NhatKy_ViPham!E:E, "10_Van_A", NhatKy_ViPham!F:F, B12, NhatKy_ViPham!C:C, "T33")</f>
        <v>100</v>
      </c>
      <c r="AY12" s="6">
        <f>100 + SUMIFS(NhatKy_ViPham!J:J, NhatKy_ViPham!E:E, "10_Van_A", NhatKy_ViPham!F:F, B12, NhatKy_ViPham!C:C, "T34") - SUMIFS(NhatKy_ViPham!K:K, NhatKy_ViPham!E:E, "10_Van_A", NhatKy_ViPham!F:F, B12, NhatKy_ViPham!C:C, "T34")</f>
        <v>100</v>
      </c>
      <c r="AZ12" s="6">
        <f>100 + SUMIFS(NhatKy_ViPham!J:J, NhatKy_ViPham!E:E, "10_Van_A", NhatKy_ViPham!F:F, B12, NhatKy_ViPham!C:C, "T35") - SUMIFS(NhatKy_ViPham!K:K, NhatKy_ViPham!E:E, "10_Van_A", NhatKy_ViPham!F:F, B12, NhatKy_ViPham!C:C, "T35")</f>
        <v>100</v>
      </c>
      <c r="BA12" s="12">
        <f t="shared" si="0"/>
        <v>100</v>
      </c>
      <c r="BB12" s="11" t="s">
        <v>430</v>
      </c>
      <c r="BC12" s="16" t="str">
        <f t="shared" si="1"/>
        <v>Tốt</v>
      </c>
      <c r="BD12" s="15" t="str">
        <f t="shared" si="2"/>
        <v>🟢 BÌNH THƯỜNG</v>
      </c>
    </row>
    <row r="13" spans="1:56" x14ac:dyDescent="0.25">
      <c r="A13" s="4">
        <v>5</v>
      </c>
      <c r="B13" s="10" t="s">
        <v>971</v>
      </c>
      <c r="C13" s="4" t="s">
        <v>938</v>
      </c>
      <c r="D13" s="4" t="s">
        <v>429</v>
      </c>
      <c r="E13" s="11" t="s">
        <v>430</v>
      </c>
      <c r="F13" s="7">
        <f>SUMIFS(NhatKy_ViPham!K:K, NhatKy_ViPham!E:E, "10_Van_A", NhatKy_ViPham!F:F, B13, NhatKy_ViPham!H:H, "L01")</f>
        <v>0</v>
      </c>
      <c r="G13" s="7">
        <f>SUMIFS(NhatKy_ViPham!K:K, NhatKy_ViPham!E:E, "10_Van_A", NhatKy_ViPham!F:F, B13, NhatKy_ViPham!H:H, "L02")</f>
        <v>0</v>
      </c>
      <c r="H13" s="7">
        <f>SUMIFS(NhatKy_ViPham!K:K, NhatKy_ViPham!E:E, "10_Van_A", NhatKy_ViPham!F:F, B13, NhatKy_ViPham!H:H, "L03")</f>
        <v>0</v>
      </c>
      <c r="I13" s="7">
        <f>SUMIFS(NhatKy_ViPham!K:K, NhatKy_ViPham!E:E, "10_Van_A", NhatKy_ViPham!F:F, B13, NhatKy_ViPham!H:H, "L04")</f>
        <v>0</v>
      </c>
      <c r="J13" s="7">
        <f>SUMIFS(NhatKy_ViPham!K:K, NhatKy_ViPham!E:E, "10_Van_A", NhatKy_ViPham!F:F, B13, NhatKy_ViPham!H:H, "L05")</f>
        <v>0</v>
      </c>
      <c r="K13" s="7">
        <f>SUMIFS(NhatKy_ViPham!K:K, NhatKy_ViPham!E:E, "10_Van_A", NhatKy_ViPham!F:F, B13, NhatKy_ViPham!H:H, "L06")</f>
        <v>0</v>
      </c>
      <c r="L13" s="7">
        <f>SUMIFS(NhatKy_ViPham!K:K, NhatKy_ViPham!E:E, "10_Van_A", NhatKy_ViPham!F:F, B13, NhatKy_ViPham!H:H, "L07")</f>
        <v>0</v>
      </c>
      <c r="M13" s="7">
        <f>SUMIFS(NhatKy_ViPham!K:K, NhatKy_ViPham!E:E, "10_Van_A", NhatKy_ViPham!F:F, B13, NhatKy_ViPham!H:H, "L08")</f>
        <v>0</v>
      </c>
      <c r="N13" s="7">
        <f>SUMIFS(NhatKy_ViPham!K:K, NhatKy_ViPham!E:E, "10_Van_A", NhatKy_ViPham!F:F, B13, NhatKy_ViPham!H:H, "L09")</f>
        <v>0</v>
      </c>
      <c r="O13" s="7">
        <f>SUMIFS(NhatKy_ViPham!K:K, NhatKy_ViPham!E:E, "10_Van_A", NhatKy_ViPham!F:F, B13, NhatKy_ViPham!H:H, "L10")</f>
        <v>0</v>
      </c>
      <c r="P13" s="12">
        <f>SUMIFS(NhatKy_ViPham!J:J, NhatKy_ViPham!E:E, "10_Van_A", NhatKy_ViPham!F:F, B13)</f>
        <v>0</v>
      </c>
      <c r="Q13" s="13">
        <f>SUMIFS(NhatKy_ViPham!K:K, NhatKy_ViPham!E:E, "10_Van_A", NhatKy_ViPham!F:F, B13)</f>
        <v>0</v>
      </c>
      <c r="R13" s="7">
        <f>100 + SUMIFS(NhatKy_ViPham!J:J, NhatKy_ViPham!E:E, "10_Van_A", NhatKy_ViPham!F:F, B13, NhatKy_ViPham!C:C, "T1") - SUMIFS(NhatKy_ViPham!K:K, NhatKy_ViPham!E:E, "10_Van_A", NhatKy_ViPham!F:F, B13, NhatKy_ViPham!C:C, "T1")</f>
        <v>100</v>
      </c>
      <c r="S13" s="7">
        <f>100 + SUMIFS(NhatKy_ViPham!J:J, NhatKy_ViPham!E:E, "10_Van_A", NhatKy_ViPham!F:F, B13, NhatKy_ViPham!C:C, "T2") - SUMIFS(NhatKy_ViPham!K:K, NhatKy_ViPham!E:E, "10_Van_A", NhatKy_ViPham!F:F, B13, NhatKy_ViPham!C:C, "T2")</f>
        <v>100</v>
      </c>
      <c r="T13" s="7">
        <f>100 + SUMIFS(NhatKy_ViPham!J:J, NhatKy_ViPham!E:E, "10_Van_A", NhatKy_ViPham!F:F, B13, NhatKy_ViPham!C:C, "T3") - SUMIFS(NhatKy_ViPham!K:K, NhatKy_ViPham!E:E, "10_Van_A", NhatKy_ViPham!F:F, B13, NhatKy_ViPham!C:C, "T3")</f>
        <v>100</v>
      </c>
      <c r="U13" s="7">
        <f>100 + SUMIFS(NhatKy_ViPham!J:J, NhatKy_ViPham!E:E, "10_Van_A", NhatKy_ViPham!F:F, B13, NhatKy_ViPham!C:C, "T4") - SUMIFS(NhatKy_ViPham!K:K, NhatKy_ViPham!E:E, "10_Van_A", NhatKy_ViPham!F:F, B13, NhatKy_ViPham!C:C, "T4")</f>
        <v>100</v>
      </c>
      <c r="V13" s="7">
        <f>100 + SUMIFS(NhatKy_ViPham!J:J, NhatKy_ViPham!E:E, "10_Van_A", NhatKy_ViPham!F:F, B13, NhatKy_ViPham!C:C, "T5") - SUMIFS(NhatKy_ViPham!K:K, NhatKy_ViPham!E:E, "10_Van_A", NhatKy_ViPham!F:F, B13, NhatKy_ViPham!C:C, "T5")</f>
        <v>100</v>
      </c>
      <c r="W13" s="7">
        <f>100 + SUMIFS(NhatKy_ViPham!J:J, NhatKy_ViPham!E:E, "10_Van_A", NhatKy_ViPham!F:F, B13, NhatKy_ViPham!C:C, "T6") - SUMIFS(NhatKy_ViPham!K:K, NhatKy_ViPham!E:E, "10_Van_A", NhatKy_ViPham!F:F, B13, NhatKy_ViPham!C:C, "T6")</f>
        <v>100</v>
      </c>
      <c r="X13" s="7">
        <f>100 + SUMIFS(NhatKy_ViPham!J:J, NhatKy_ViPham!E:E, "10_Van_A", NhatKy_ViPham!F:F, B13, NhatKy_ViPham!C:C, "T7") - SUMIFS(NhatKy_ViPham!K:K, NhatKy_ViPham!E:E, "10_Van_A", NhatKy_ViPham!F:F, B13, NhatKy_ViPham!C:C, "T7")</f>
        <v>100</v>
      </c>
      <c r="Y13" s="7">
        <f>100 + SUMIFS(NhatKy_ViPham!J:J, NhatKy_ViPham!E:E, "10_Van_A", NhatKy_ViPham!F:F, B13, NhatKy_ViPham!C:C, "T8") - SUMIFS(NhatKy_ViPham!K:K, NhatKy_ViPham!E:E, "10_Van_A", NhatKy_ViPham!F:F, B13, NhatKy_ViPham!C:C, "T8")</f>
        <v>100</v>
      </c>
      <c r="Z13" s="7">
        <f>100 + SUMIFS(NhatKy_ViPham!J:J, NhatKy_ViPham!E:E, "10_Van_A", NhatKy_ViPham!F:F, B13, NhatKy_ViPham!C:C, "T9") - SUMIFS(NhatKy_ViPham!K:K, NhatKy_ViPham!E:E, "10_Van_A", NhatKy_ViPham!F:F, B13, NhatKy_ViPham!C:C, "T9")</f>
        <v>100</v>
      </c>
      <c r="AA13" s="7">
        <f>100 + SUMIFS(NhatKy_ViPham!J:J, NhatKy_ViPham!E:E, "10_Van_A", NhatKy_ViPham!F:F, B13, NhatKy_ViPham!C:C, "T10") - SUMIFS(NhatKy_ViPham!K:K, NhatKy_ViPham!E:E, "10_Van_A", NhatKy_ViPham!F:F, B13, NhatKy_ViPham!C:C, "T10")</f>
        <v>100</v>
      </c>
      <c r="AB13" s="7">
        <f>100 + SUMIFS(NhatKy_ViPham!J:J, NhatKy_ViPham!E:E, "10_Van_A", NhatKy_ViPham!F:F, B13, NhatKy_ViPham!C:C, "T11") - SUMIFS(NhatKy_ViPham!K:K, NhatKy_ViPham!E:E, "10_Van_A", NhatKy_ViPham!F:F, B13, NhatKy_ViPham!C:C, "T11")</f>
        <v>100</v>
      </c>
      <c r="AC13" s="7">
        <f>100 + SUMIFS(NhatKy_ViPham!J:J, NhatKy_ViPham!E:E, "10_Van_A", NhatKy_ViPham!F:F, B13, NhatKy_ViPham!C:C, "T12") - SUMIFS(NhatKy_ViPham!K:K, NhatKy_ViPham!E:E, "10_Van_A", NhatKy_ViPham!F:F, B13, NhatKy_ViPham!C:C, "T12")</f>
        <v>100</v>
      </c>
      <c r="AD13" s="7">
        <f>100 + SUMIFS(NhatKy_ViPham!J:J, NhatKy_ViPham!E:E, "10_Van_A", NhatKy_ViPham!F:F, B13, NhatKy_ViPham!C:C, "T13") - SUMIFS(NhatKy_ViPham!K:K, NhatKy_ViPham!E:E, "10_Van_A", NhatKy_ViPham!F:F, B13, NhatKy_ViPham!C:C, "T13")</f>
        <v>100</v>
      </c>
      <c r="AE13" s="7">
        <f>100 + SUMIFS(NhatKy_ViPham!J:J, NhatKy_ViPham!E:E, "10_Van_A", NhatKy_ViPham!F:F, B13, NhatKy_ViPham!C:C, "T14") - SUMIFS(NhatKy_ViPham!K:K, NhatKy_ViPham!E:E, "10_Van_A", NhatKy_ViPham!F:F, B13, NhatKy_ViPham!C:C, "T14")</f>
        <v>100</v>
      </c>
      <c r="AF13" s="7">
        <f>100 + SUMIFS(NhatKy_ViPham!J:J, NhatKy_ViPham!E:E, "10_Van_A", NhatKy_ViPham!F:F, B13, NhatKy_ViPham!C:C, "T15") - SUMIFS(NhatKy_ViPham!K:K, NhatKy_ViPham!E:E, "10_Van_A", NhatKy_ViPham!F:F, B13, NhatKy_ViPham!C:C, "T15")</f>
        <v>100</v>
      </c>
      <c r="AG13" s="7">
        <f>100 + SUMIFS(NhatKy_ViPham!J:J, NhatKy_ViPham!E:E, "10_Van_A", NhatKy_ViPham!F:F, B13, NhatKy_ViPham!C:C, "T16") - SUMIFS(NhatKy_ViPham!K:K, NhatKy_ViPham!E:E, "10_Van_A", NhatKy_ViPham!F:F, B13, NhatKy_ViPham!C:C, "T16")</f>
        <v>100</v>
      </c>
      <c r="AH13" s="7">
        <f>100 + SUMIFS(NhatKy_ViPham!J:J, NhatKy_ViPham!E:E, "10_Van_A", NhatKy_ViPham!F:F, B13, NhatKy_ViPham!C:C, "T17") - SUMIFS(NhatKy_ViPham!K:K, NhatKy_ViPham!E:E, "10_Van_A", NhatKy_ViPham!F:F, B13, NhatKy_ViPham!C:C, "T17")</f>
        <v>100</v>
      </c>
      <c r="AI13" s="7">
        <f>100 + SUMIFS(NhatKy_ViPham!J:J, NhatKy_ViPham!E:E, "10_Van_A", NhatKy_ViPham!F:F, B13, NhatKy_ViPham!C:C, "T18") - SUMIFS(NhatKy_ViPham!K:K, NhatKy_ViPham!E:E, "10_Van_A", NhatKy_ViPham!F:F, B13, NhatKy_ViPham!C:C, "T18")</f>
        <v>100</v>
      </c>
      <c r="AJ13" s="7">
        <f>100 + SUMIFS(NhatKy_ViPham!J:J, NhatKy_ViPham!E:E, "10_Van_A", NhatKy_ViPham!F:F, B13, NhatKy_ViPham!C:C, "T19") - SUMIFS(NhatKy_ViPham!K:K, NhatKy_ViPham!E:E, "10_Van_A", NhatKy_ViPham!F:F, B13, NhatKy_ViPham!C:C, "T19")</f>
        <v>100</v>
      </c>
      <c r="AK13" s="7">
        <f>100 + SUMIFS(NhatKy_ViPham!J:J, NhatKy_ViPham!E:E, "10_Van_A", NhatKy_ViPham!F:F, B13, NhatKy_ViPham!C:C, "T20") - SUMIFS(NhatKy_ViPham!K:K, NhatKy_ViPham!E:E, "10_Van_A", NhatKy_ViPham!F:F, B13, NhatKy_ViPham!C:C, "T20")</f>
        <v>100</v>
      </c>
      <c r="AL13" s="7">
        <f>100 + SUMIFS(NhatKy_ViPham!J:J, NhatKy_ViPham!E:E, "10_Van_A", NhatKy_ViPham!F:F, B13, NhatKy_ViPham!C:C, "T21") - SUMIFS(NhatKy_ViPham!K:K, NhatKy_ViPham!E:E, "10_Van_A", NhatKy_ViPham!F:F, B13, NhatKy_ViPham!C:C, "T21")</f>
        <v>100</v>
      </c>
      <c r="AM13" s="7">
        <f>100 + SUMIFS(NhatKy_ViPham!J:J, NhatKy_ViPham!E:E, "10_Van_A", NhatKy_ViPham!F:F, B13, NhatKy_ViPham!C:C, "T22") - SUMIFS(NhatKy_ViPham!K:K, NhatKy_ViPham!E:E, "10_Van_A", NhatKy_ViPham!F:F, B13, NhatKy_ViPham!C:C, "T22")</f>
        <v>100</v>
      </c>
      <c r="AN13" s="7">
        <f>100 + SUMIFS(NhatKy_ViPham!J:J, NhatKy_ViPham!E:E, "10_Van_A", NhatKy_ViPham!F:F, B13, NhatKy_ViPham!C:C, "T23") - SUMIFS(NhatKy_ViPham!K:K, NhatKy_ViPham!E:E, "10_Van_A", NhatKy_ViPham!F:F, B13, NhatKy_ViPham!C:C, "T23")</f>
        <v>100</v>
      </c>
      <c r="AO13" s="7">
        <f>100 + SUMIFS(NhatKy_ViPham!J:J, NhatKy_ViPham!E:E, "10_Van_A", NhatKy_ViPham!F:F, B13, NhatKy_ViPham!C:C, "T24") - SUMIFS(NhatKy_ViPham!K:K, NhatKy_ViPham!E:E, "10_Van_A", NhatKy_ViPham!F:F, B13, NhatKy_ViPham!C:C, "T24")</f>
        <v>100</v>
      </c>
      <c r="AP13" s="7">
        <f>100 + SUMIFS(NhatKy_ViPham!J:J, NhatKy_ViPham!E:E, "10_Van_A", NhatKy_ViPham!F:F, B13, NhatKy_ViPham!C:C, "T25") - SUMIFS(NhatKy_ViPham!K:K, NhatKy_ViPham!E:E, "10_Van_A", NhatKy_ViPham!F:F, B13, NhatKy_ViPham!C:C, "T25")</f>
        <v>100</v>
      </c>
      <c r="AQ13" s="7">
        <f>100 + SUMIFS(NhatKy_ViPham!J:J, NhatKy_ViPham!E:E, "10_Van_A", NhatKy_ViPham!F:F, B13, NhatKy_ViPham!C:C, "T26") - SUMIFS(NhatKy_ViPham!K:K, NhatKy_ViPham!E:E, "10_Van_A", NhatKy_ViPham!F:F, B13, NhatKy_ViPham!C:C, "T26")</f>
        <v>100</v>
      </c>
      <c r="AR13" s="7">
        <f>100 + SUMIFS(NhatKy_ViPham!J:J, NhatKy_ViPham!E:E, "10_Van_A", NhatKy_ViPham!F:F, B13, NhatKy_ViPham!C:C, "T27") - SUMIFS(NhatKy_ViPham!K:K, NhatKy_ViPham!E:E, "10_Van_A", NhatKy_ViPham!F:F, B13, NhatKy_ViPham!C:C, "T27")</f>
        <v>100</v>
      </c>
      <c r="AS13" s="7">
        <f>100 + SUMIFS(NhatKy_ViPham!J:J, NhatKy_ViPham!E:E, "10_Van_A", NhatKy_ViPham!F:F, B13, NhatKy_ViPham!C:C, "T28") - SUMIFS(NhatKy_ViPham!K:K, NhatKy_ViPham!E:E, "10_Van_A", NhatKy_ViPham!F:F, B13, NhatKy_ViPham!C:C, "T28")</f>
        <v>100</v>
      </c>
      <c r="AT13" s="7">
        <f>100 + SUMIFS(NhatKy_ViPham!J:J, NhatKy_ViPham!E:E, "10_Van_A", NhatKy_ViPham!F:F, B13, NhatKy_ViPham!C:C, "T29") - SUMIFS(NhatKy_ViPham!K:K, NhatKy_ViPham!E:E, "10_Van_A", NhatKy_ViPham!F:F, B13, NhatKy_ViPham!C:C, "T29")</f>
        <v>100</v>
      </c>
      <c r="AU13" s="7">
        <f>100 + SUMIFS(NhatKy_ViPham!J:J, NhatKy_ViPham!E:E, "10_Van_A", NhatKy_ViPham!F:F, B13, NhatKy_ViPham!C:C, "T30") - SUMIFS(NhatKy_ViPham!K:K, NhatKy_ViPham!E:E, "10_Van_A", NhatKy_ViPham!F:F, B13, NhatKy_ViPham!C:C, "T30")</f>
        <v>100</v>
      </c>
      <c r="AV13" s="7">
        <f>100 + SUMIFS(NhatKy_ViPham!J:J, NhatKy_ViPham!E:E, "10_Van_A", NhatKy_ViPham!F:F, B13, NhatKy_ViPham!C:C, "T31") - SUMIFS(NhatKy_ViPham!K:K, NhatKy_ViPham!E:E, "10_Van_A", NhatKy_ViPham!F:F, B13, NhatKy_ViPham!C:C, "T31")</f>
        <v>100</v>
      </c>
      <c r="AW13" s="7">
        <f>100 + SUMIFS(NhatKy_ViPham!J:J, NhatKy_ViPham!E:E, "10_Van_A", NhatKy_ViPham!F:F, B13, NhatKy_ViPham!C:C, "T32") - SUMIFS(NhatKy_ViPham!K:K, NhatKy_ViPham!E:E, "10_Van_A", NhatKy_ViPham!F:F, B13, NhatKy_ViPham!C:C, "T32")</f>
        <v>100</v>
      </c>
      <c r="AX13" s="7">
        <f>100 + SUMIFS(NhatKy_ViPham!J:J, NhatKy_ViPham!E:E, "10_Van_A", NhatKy_ViPham!F:F, B13, NhatKy_ViPham!C:C, "T33") - SUMIFS(NhatKy_ViPham!K:K, NhatKy_ViPham!E:E, "10_Van_A", NhatKy_ViPham!F:F, B13, NhatKy_ViPham!C:C, "T33")</f>
        <v>100</v>
      </c>
      <c r="AY13" s="7">
        <f>100 + SUMIFS(NhatKy_ViPham!J:J, NhatKy_ViPham!E:E, "10_Van_A", NhatKy_ViPham!F:F, B13, NhatKy_ViPham!C:C, "T34") - SUMIFS(NhatKy_ViPham!K:K, NhatKy_ViPham!E:E, "10_Van_A", NhatKy_ViPham!F:F, B13, NhatKy_ViPham!C:C, "T34")</f>
        <v>100</v>
      </c>
      <c r="AZ13" s="7">
        <f>100 + SUMIFS(NhatKy_ViPham!J:J, NhatKy_ViPham!E:E, "10_Van_A", NhatKy_ViPham!F:F, B13, NhatKy_ViPham!C:C, "T35") - SUMIFS(NhatKy_ViPham!K:K, NhatKy_ViPham!E:E, "10_Van_A", NhatKy_ViPham!F:F, B13, NhatKy_ViPham!C:C, "T35")</f>
        <v>100</v>
      </c>
      <c r="BA13" s="12">
        <f t="shared" si="0"/>
        <v>100</v>
      </c>
      <c r="BB13" s="11" t="s">
        <v>430</v>
      </c>
      <c r="BC13" s="14" t="str">
        <f t="shared" si="1"/>
        <v>Tốt</v>
      </c>
      <c r="BD13" s="10" t="str">
        <f t="shared" si="2"/>
        <v>🟢 BÌNH THƯỜNG</v>
      </c>
    </row>
    <row r="14" spans="1:56" x14ac:dyDescent="0.25">
      <c r="A14" s="5">
        <v>6</v>
      </c>
      <c r="B14" s="15" t="s">
        <v>972</v>
      </c>
      <c r="C14" s="5" t="s">
        <v>877</v>
      </c>
      <c r="D14" s="5" t="s">
        <v>429</v>
      </c>
      <c r="E14" s="11" t="s">
        <v>430</v>
      </c>
      <c r="F14" s="6">
        <f>SUMIFS(NhatKy_ViPham!K:K, NhatKy_ViPham!E:E, "10_Van_A", NhatKy_ViPham!F:F, B14, NhatKy_ViPham!H:H, "L01")</f>
        <v>0</v>
      </c>
      <c r="G14" s="6">
        <f>SUMIFS(NhatKy_ViPham!K:K, NhatKy_ViPham!E:E, "10_Van_A", NhatKy_ViPham!F:F, B14, NhatKy_ViPham!H:H, "L02")</f>
        <v>0</v>
      </c>
      <c r="H14" s="6">
        <f>SUMIFS(NhatKy_ViPham!K:K, NhatKy_ViPham!E:E, "10_Van_A", NhatKy_ViPham!F:F, B14, NhatKy_ViPham!H:H, "L03")</f>
        <v>0</v>
      </c>
      <c r="I14" s="6">
        <f>SUMIFS(NhatKy_ViPham!K:K, NhatKy_ViPham!E:E, "10_Van_A", NhatKy_ViPham!F:F, B14, NhatKy_ViPham!H:H, "L04")</f>
        <v>0</v>
      </c>
      <c r="J14" s="6">
        <f>SUMIFS(NhatKy_ViPham!K:K, NhatKy_ViPham!E:E, "10_Van_A", NhatKy_ViPham!F:F, B14, NhatKy_ViPham!H:H, "L05")</f>
        <v>0</v>
      </c>
      <c r="K14" s="6">
        <f>SUMIFS(NhatKy_ViPham!K:K, NhatKy_ViPham!E:E, "10_Van_A", NhatKy_ViPham!F:F, B14, NhatKy_ViPham!H:H, "L06")</f>
        <v>0</v>
      </c>
      <c r="L14" s="6">
        <f>SUMIFS(NhatKy_ViPham!K:K, NhatKy_ViPham!E:E, "10_Van_A", NhatKy_ViPham!F:F, B14, NhatKy_ViPham!H:H, "L07")</f>
        <v>0</v>
      </c>
      <c r="M14" s="6">
        <f>SUMIFS(NhatKy_ViPham!K:K, NhatKy_ViPham!E:E, "10_Van_A", NhatKy_ViPham!F:F, B14, NhatKy_ViPham!H:H, "L08")</f>
        <v>0</v>
      </c>
      <c r="N14" s="6">
        <f>SUMIFS(NhatKy_ViPham!K:K, NhatKy_ViPham!E:E, "10_Van_A", NhatKy_ViPham!F:F, B14, NhatKy_ViPham!H:H, "L09")</f>
        <v>0</v>
      </c>
      <c r="O14" s="6">
        <f>SUMIFS(NhatKy_ViPham!K:K, NhatKy_ViPham!E:E, "10_Van_A", NhatKy_ViPham!F:F, B14, NhatKy_ViPham!H:H, "L10")</f>
        <v>0</v>
      </c>
      <c r="P14" s="12">
        <f>SUMIFS(NhatKy_ViPham!J:J, NhatKy_ViPham!E:E, "10_Van_A", NhatKy_ViPham!F:F, B14)</f>
        <v>0</v>
      </c>
      <c r="Q14" s="13">
        <f>SUMIFS(NhatKy_ViPham!K:K, NhatKy_ViPham!E:E, "10_Van_A", NhatKy_ViPham!F:F, B14)</f>
        <v>0</v>
      </c>
      <c r="R14" s="6">
        <f>100 + SUMIFS(NhatKy_ViPham!J:J, NhatKy_ViPham!E:E, "10_Van_A", NhatKy_ViPham!F:F, B14, NhatKy_ViPham!C:C, "T1") - SUMIFS(NhatKy_ViPham!K:K, NhatKy_ViPham!E:E, "10_Van_A", NhatKy_ViPham!F:F, B14, NhatKy_ViPham!C:C, "T1")</f>
        <v>100</v>
      </c>
      <c r="S14" s="6">
        <f>100 + SUMIFS(NhatKy_ViPham!J:J, NhatKy_ViPham!E:E, "10_Van_A", NhatKy_ViPham!F:F, B14, NhatKy_ViPham!C:C, "T2") - SUMIFS(NhatKy_ViPham!K:K, NhatKy_ViPham!E:E, "10_Van_A", NhatKy_ViPham!F:F, B14, NhatKy_ViPham!C:C, "T2")</f>
        <v>100</v>
      </c>
      <c r="T14" s="6">
        <f>100 + SUMIFS(NhatKy_ViPham!J:J, NhatKy_ViPham!E:E, "10_Van_A", NhatKy_ViPham!F:F, B14, NhatKy_ViPham!C:C, "T3") - SUMIFS(NhatKy_ViPham!K:K, NhatKy_ViPham!E:E, "10_Van_A", NhatKy_ViPham!F:F, B14, NhatKy_ViPham!C:C, "T3")</f>
        <v>100</v>
      </c>
      <c r="U14" s="6">
        <f>100 + SUMIFS(NhatKy_ViPham!J:J, NhatKy_ViPham!E:E, "10_Van_A", NhatKy_ViPham!F:F, B14, NhatKy_ViPham!C:C, "T4") - SUMIFS(NhatKy_ViPham!K:K, NhatKy_ViPham!E:E, "10_Van_A", NhatKy_ViPham!F:F, B14, NhatKy_ViPham!C:C, "T4")</f>
        <v>100</v>
      </c>
      <c r="V14" s="6">
        <f>100 + SUMIFS(NhatKy_ViPham!J:J, NhatKy_ViPham!E:E, "10_Van_A", NhatKy_ViPham!F:F, B14, NhatKy_ViPham!C:C, "T5") - SUMIFS(NhatKy_ViPham!K:K, NhatKy_ViPham!E:E, "10_Van_A", NhatKy_ViPham!F:F, B14, NhatKy_ViPham!C:C, "T5")</f>
        <v>100</v>
      </c>
      <c r="W14" s="6">
        <f>100 + SUMIFS(NhatKy_ViPham!J:J, NhatKy_ViPham!E:E, "10_Van_A", NhatKy_ViPham!F:F, B14, NhatKy_ViPham!C:C, "T6") - SUMIFS(NhatKy_ViPham!K:K, NhatKy_ViPham!E:E, "10_Van_A", NhatKy_ViPham!F:F, B14, NhatKy_ViPham!C:C, "T6")</f>
        <v>100</v>
      </c>
      <c r="X14" s="6">
        <f>100 + SUMIFS(NhatKy_ViPham!J:J, NhatKy_ViPham!E:E, "10_Van_A", NhatKy_ViPham!F:F, B14, NhatKy_ViPham!C:C, "T7") - SUMIFS(NhatKy_ViPham!K:K, NhatKy_ViPham!E:E, "10_Van_A", NhatKy_ViPham!F:F, B14, NhatKy_ViPham!C:C, "T7")</f>
        <v>100</v>
      </c>
      <c r="Y14" s="6">
        <f>100 + SUMIFS(NhatKy_ViPham!J:J, NhatKy_ViPham!E:E, "10_Van_A", NhatKy_ViPham!F:F, B14, NhatKy_ViPham!C:C, "T8") - SUMIFS(NhatKy_ViPham!K:K, NhatKy_ViPham!E:E, "10_Van_A", NhatKy_ViPham!F:F, B14, NhatKy_ViPham!C:C, "T8")</f>
        <v>100</v>
      </c>
      <c r="Z14" s="6">
        <f>100 + SUMIFS(NhatKy_ViPham!J:J, NhatKy_ViPham!E:E, "10_Van_A", NhatKy_ViPham!F:F, B14, NhatKy_ViPham!C:C, "T9") - SUMIFS(NhatKy_ViPham!K:K, NhatKy_ViPham!E:E, "10_Van_A", NhatKy_ViPham!F:F, B14, NhatKy_ViPham!C:C, "T9")</f>
        <v>100</v>
      </c>
      <c r="AA14" s="6">
        <f>100 + SUMIFS(NhatKy_ViPham!J:J, NhatKy_ViPham!E:E, "10_Van_A", NhatKy_ViPham!F:F, B14, NhatKy_ViPham!C:C, "T10") - SUMIFS(NhatKy_ViPham!K:K, NhatKy_ViPham!E:E, "10_Van_A", NhatKy_ViPham!F:F, B14, NhatKy_ViPham!C:C, "T10")</f>
        <v>100</v>
      </c>
      <c r="AB14" s="6">
        <f>100 + SUMIFS(NhatKy_ViPham!J:J, NhatKy_ViPham!E:E, "10_Van_A", NhatKy_ViPham!F:F, B14, NhatKy_ViPham!C:C, "T11") - SUMIFS(NhatKy_ViPham!K:K, NhatKy_ViPham!E:E, "10_Van_A", NhatKy_ViPham!F:F, B14, NhatKy_ViPham!C:C, "T11")</f>
        <v>100</v>
      </c>
      <c r="AC14" s="6">
        <f>100 + SUMIFS(NhatKy_ViPham!J:J, NhatKy_ViPham!E:E, "10_Van_A", NhatKy_ViPham!F:F, B14, NhatKy_ViPham!C:C, "T12") - SUMIFS(NhatKy_ViPham!K:K, NhatKy_ViPham!E:E, "10_Van_A", NhatKy_ViPham!F:F, B14, NhatKy_ViPham!C:C, "T12")</f>
        <v>100</v>
      </c>
      <c r="AD14" s="6">
        <f>100 + SUMIFS(NhatKy_ViPham!J:J, NhatKy_ViPham!E:E, "10_Van_A", NhatKy_ViPham!F:F, B14, NhatKy_ViPham!C:C, "T13") - SUMIFS(NhatKy_ViPham!K:K, NhatKy_ViPham!E:E, "10_Van_A", NhatKy_ViPham!F:F, B14, NhatKy_ViPham!C:C, "T13")</f>
        <v>100</v>
      </c>
      <c r="AE14" s="6">
        <f>100 + SUMIFS(NhatKy_ViPham!J:J, NhatKy_ViPham!E:E, "10_Van_A", NhatKy_ViPham!F:F, B14, NhatKy_ViPham!C:C, "T14") - SUMIFS(NhatKy_ViPham!K:K, NhatKy_ViPham!E:E, "10_Van_A", NhatKy_ViPham!F:F, B14, NhatKy_ViPham!C:C, "T14")</f>
        <v>100</v>
      </c>
      <c r="AF14" s="6">
        <f>100 + SUMIFS(NhatKy_ViPham!J:J, NhatKy_ViPham!E:E, "10_Van_A", NhatKy_ViPham!F:F, B14, NhatKy_ViPham!C:C, "T15") - SUMIFS(NhatKy_ViPham!K:K, NhatKy_ViPham!E:E, "10_Van_A", NhatKy_ViPham!F:F, B14, NhatKy_ViPham!C:C, "T15")</f>
        <v>100</v>
      </c>
      <c r="AG14" s="6">
        <f>100 + SUMIFS(NhatKy_ViPham!J:J, NhatKy_ViPham!E:E, "10_Van_A", NhatKy_ViPham!F:F, B14, NhatKy_ViPham!C:C, "T16") - SUMIFS(NhatKy_ViPham!K:K, NhatKy_ViPham!E:E, "10_Van_A", NhatKy_ViPham!F:F, B14, NhatKy_ViPham!C:C, "T16")</f>
        <v>100</v>
      </c>
      <c r="AH14" s="6">
        <f>100 + SUMIFS(NhatKy_ViPham!J:J, NhatKy_ViPham!E:E, "10_Van_A", NhatKy_ViPham!F:F, B14, NhatKy_ViPham!C:C, "T17") - SUMIFS(NhatKy_ViPham!K:K, NhatKy_ViPham!E:E, "10_Van_A", NhatKy_ViPham!F:F, B14, NhatKy_ViPham!C:C, "T17")</f>
        <v>100</v>
      </c>
      <c r="AI14" s="6">
        <f>100 + SUMIFS(NhatKy_ViPham!J:J, NhatKy_ViPham!E:E, "10_Van_A", NhatKy_ViPham!F:F, B14, NhatKy_ViPham!C:C, "T18") - SUMIFS(NhatKy_ViPham!K:K, NhatKy_ViPham!E:E, "10_Van_A", NhatKy_ViPham!F:F, B14, NhatKy_ViPham!C:C, "T18")</f>
        <v>100</v>
      </c>
      <c r="AJ14" s="6">
        <f>100 + SUMIFS(NhatKy_ViPham!J:J, NhatKy_ViPham!E:E, "10_Van_A", NhatKy_ViPham!F:F, B14, NhatKy_ViPham!C:C, "T19") - SUMIFS(NhatKy_ViPham!K:K, NhatKy_ViPham!E:E, "10_Van_A", NhatKy_ViPham!F:F, B14, NhatKy_ViPham!C:C, "T19")</f>
        <v>100</v>
      </c>
      <c r="AK14" s="6">
        <f>100 + SUMIFS(NhatKy_ViPham!J:J, NhatKy_ViPham!E:E, "10_Van_A", NhatKy_ViPham!F:F, B14, NhatKy_ViPham!C:C, "T20") - SUMIFS(NhatKy_ViPham!K:K, NhatKy_ViPham!E:E, "10_Van_A", NhatKy_ViPham!F:F, B14, NhatKy_ViPham!C:C, "T20")</f>
        <v>100</v>
      </c>
      <c r="AL14" s="6">
        <f>100 + SUMIFS(NhatKy_ViPham!J:J, NhatKy_ViPham!E:E, "10_Van_A", NhatKy_ViPham!F:F, B14, NhatKy_ViPham!C:C, "T21") - SUMIFS(NhatKy_ViPham!K:K, NhatKy_ViPham!E:E, "10_Van_A", NhatKy_ViPham!F:F, B14, NhatKy_ViPham!C:C, "T21")</f>
        <v>100</v>
      </c>
      <c r="AM14" s="6">
        <f>100 + SUMIFS(NhatKy_ViPham!J:J, NhatKy_ViPham!E:E, "10_Van_A", NhatKy_ViPham!F:F, B14, NhatKy_ViPham!C:C, "T22") - SUMIFS(NhatKy_ViPham!K:K, NhatKy_ViPham!E:E, "10_Van_A", NhatKy_ViPham!F:F, B14, NhatKy_ViPham!C:C, "T22")</f>
        <v>100</v>
      </c>
      <c r="AN14" s="6">
        <f>100 + SUMIFS(NhatKy_ViPham!J:J, NhatKy_ViPham!E:E, "10_Van_A", NhatKy_ViPham!F:F, B14, NhatKy_ViPham!C:C, "T23") - SUMIFS(NhatKy_ViPham!K:K, NhatKy_ViPham!E:E, "10_Van_A", NhatKy_ViPham!F:F, B14, NhatKy_ViPham!C:C, "T23")</f>
        <v>100</v>
      </c>
      <c r="AO14" s="6">
        <f>100 + SUMIFS(NhatKy_ViPham!J:J, NhatKy_ViPham!E:E, "10_Van_A", NhatKy_ViPham!F:F, B14, NhatKy_ViPham!C:C, "T24") - SUMIFS(NhatKy_ViPham!K:K, NhatKy_ViPham!E:E, "10_Van_A", NhatKy_ViPham!F:F, B14, NhatKy_ViPham!C:C, "T24")</f>
        <v>100</v>
      </c>
      <c r="AP14" s="6">
        <f>100 + SUMIFS(NhatKy_ViPham!J:J, NhatKy_ViPham!E:E, "10_Van_A", NhatKy_ViPham!F:F, B14, NhatKy_ViPham!C:C, "T25") - SUMIFS(NhatKy_ViPham!K:K, NhatKy_ViPham!E:E, "10_Van_A", NhatKy_ViPham!F:F, B14, NhatKy_ViPham!C:C, "T25")</f>
        <v>100</v>
      </c>
      <c r="AQ14" s="6">
        <f>100 + SUMIFS(NhatKy_ViPham!J:J, NhatKy_ViPham!E:E, "10_Van_A", NhatKy_ViPham!F:F, B14, NhatKy_ViPham!C:C, "T26") - SUMIFS(NhatKy_ViPham!K:K, NhatKy_ViPham!E:E, "10_Van_A", NhatKy_ViPham!F:F, B14, NhatKy_ViPham!C:C, "T26")</f>
        <v>100</v>
      </c>
      <c r="AR14" s="6">
        <f>100 + SUMIFS(NhatKy_ViPham!J:J, NhatKy_ViPham!E:E, "10_Van_A", NhatKy_ViPham!F:F, B14, NhatKy_ViPham!C:C, "T27") - SUMIFS(NhatKy_ViPham!K:K, NhatKy_ViPham!E:E, "10_Van_A", NhatKy_ViPham!F:F, B14, NhatKy_ViPham!C:C, "T27")</f>
        <v>100</v>
      </c>
      <c r="AS14" s="6">
        <f>100 + SUMIFS(NhatKy_ViPham!J:J, NhatKy_ViPham!E:E, "10_Van_A", NhatKy_ViPham!F:F, B14, NhatKy_ViPham!C:C, "T28") - SUMIFS(NhatKy_ViPham!K:K, NhatKy_ViPham!E:E, "10_Van_A", NhatKy_ViPham!F:F, B14, NhatKy_ViPham!C:C, "T28")</f>
        <v>100</v>
      </c>
      <c r="AT14" s="6">
        <f>100 + SUMIFS(NhatKy_ViPham!J:J, NhatKy_ViPham!E:E, "10_Van_A", NhatKy_ViPham!F:F, B14, NhatKy_ViPham!C:C, "T29") - SUMIFS(NhatKy_ViPham!K:K, NhatKy_ViPham!E:E, "10_Van_A", NhatKy_ViPham!F:F, B14, NhatKy_ViPham!C:C, "T29")</f>
        <v>100</v>
      </c>
      <c r="AU14" s="6">
        <f>100 + SUMIFS(NhatKy_ViPham!J:J, NhatKy_ViPham!E:E, "10_Van_A", NhatKy_ViPham!F:F, B14, NhatKy_ViPham!C:C, "T30") - SUMIFS(NhatKy_ViPham!K:K, NhatKy_ViPham!E:E, "10_Van_A", NhatKy_ViPham!F:F, B14, NhatKy_ViPham!C:C, "T30")</f>
        <v>100</v>
      </c>
      <c r="AV14" s="6">
        <f>100 + SUMIFS(NhatKy_ViPham!J:J, NhatKy_ViPham!E:E, "10_Van_A", NhatKy_ViPham!F:F, B14, NhatKy_ViPham!C:C, "T31") - SUMIFS(NhatKy_ViPham!K:K, NhatKy_ViPham!E:E, "10_Van_A", NhatKy_ViPham!F:F, B14, NhatKy_ViPham!C:C, "T31")</f>
        <v>100</v>
      </c>
      <c r="AW14" s="6">
        <f>100 + SUMIFS(NhatKy_ViPham!J:J, NhatKy_ViPham!E:E, "10_Van_A", NhatKy_ViPham!F:F, B14, NhatKy_ViPham!C:C, "T32") - SUMIFS(NhatKy_ViPham!K:K, NhatKy_ViPham!E:E, "10_Van_A", NhatKy_ViPham!F:F, B14, NhatKy_ViPham!C:C, "T32")</f>
        <v>100</v>
      </c>
      <c r="AX14" s="6">
        <f>100 + SUMIFS(NhatKy_ViPham!J:J, NhatKy_ViPham!E:E, "10_Van_A", NhatKy_ViPham!F:F, B14, NhatKy_ViPham!C:C, "T33") - SUMIFS(NhatKy_ViPham!K:K, NhatKy_ViPham!E:E, "10_Van_A", NhatKy_ViPham!F:F, B14, NhatKy_ViPham!C:C, "T33")</f>
        <v>100</v>
      </c>
      <c r="AY14" s="6">
        <f>100 + SUMIFS(NhatKy_ViPham!J:J, NhatKy_ViPham!E:E, "10_Van_A", NhatKy_ViPham!F:F, B14, NhatKy_ViPham!C:C, "T34") - SUMIFS(NhatKy_ViPham!K:K, NhatKy_ViPham!E:E, "10_Van_A", NhatKy_ViPham!F:F, B14, NhatKy_ViPham!C:C, "T34")</f>
        <v>100</v>
      </c>
      <c r="AZ14" s="6">
        <f>100 + SUMIFS(NhatKy_ViPham!J:J, NhatKy_ViPham!E:E, "10_Van_A", NhatKy_ViPham!F:F, B14, NhatKy_ViPham!C:C, "T35") - SUMIFS(NhatKy_ViPham!K:K, NhatKy_ViPham!E:E, "10_Van_A", NhatKy_ViPham!F:F, B14, NhatKy_ViPham!C:C, "T35")</f>
        <v>100</v>
      </c>
      <c r="BA14" s="12">
        <f t="shared" si="0"/>
        <v>100</v>
      </c>
      <c r="BB14" s="11" t="s">
        <v>430</v>
      </c>
      <c r="BC14" s="16" t="str">
        <f t="shared" si="1"/>
        <v>Tốt</v>
      </c>
      <c r="BD14" s="15" t="str">
        <f t="shared" si="2"/>
        <v>🟢 BÌNH THƯỜNG</v>
      </c>
    </row>
    <row r="15" spans="1:56" x14ac:dyDescent="0.25">
      <c r="A15" s="4">
        <v>7</v>
      </c>
      <c r="B15" s="10" t="s">
        <v>973</v>
      </c>
      <c r="C15" s="4" t="s">
        <v>974</v>
      </c>
      <c r="D15" s="4" t="s">
        <v>429</v>
      </c>
      <c r="E15" s="11" t="s">
        <v>430</v>
      </c>
      <c r="F15" s="7">
        <f>SUMIFS(NhatKy_ViPham!K:K, NhatKy_ViPham!E:E, "10_Van_A", NhatKy_ViPham!F:F, B15, NhatKy_ViPham!H:H, "L01")</f>
        <v>0</v>
      </c>
      <c r="G15" s="7">
        <f>SUMIFS(NhatKy_ViPham!K:K, NhatKy_ViPham!E:E, "10_Van_A", NhatKy_ViPham!F:F, B15, NhatKy_ViPham!H:H, "L02")</f>
        <v>0</v>
      </c>
      <c r="H15" s="7">
        <f>SUMIFS(NhatKy_ViPham!K:K, NhatKy_ViPham!E:E, "10_Van_A", NhatKy_ViPham!F:F, B15, NhatKy_ViPham!H:H, "L03")</f>
        <v>0</v>
      </c>
      <c r="I15" s="7">
        <f>SUMIFS(NhatKy_ViPham!K:K, NhatKy_ViPham!E:E, "10_Van_A", NhatKy_ViPham!F:F, B15, NhatKy_ViPham!H:H, "L04")</f>
        <v>0</v>
      </c>
      <c r="J15" s="7">
        <f>SUMIFS(NhatKy_ViPham!K:K, NhatKy_ViPham!E:E, "10_Van_A", NhatKy_ViPham!F:F, B15, NhatKy_ViPham!H:H, "L05")</f>
        <v>0</v>
      </c>
      <c r="K15" s="7">
        <f>SUMIFS(NhatKy_ViPham!K:K, NhatKy_ViPham!E:E, "10_Van_A", NhatKy_ViPham!F:F, B15, NhatKy_ViPham!H:H, "L06")</f>
        <v>0</v>
      </c>
      <c r="L15" s="7">
        <f>SUMIFS(NhatKy_ViPham!K:K, NhatKy_ViPham!E:E, "10_Van_A", NhatKy_ViPham!F:F, B15, NhatKy_ViPham!H:H, "L07")</f>
        <v>0</v>
      </c>
      <c r="M15" s="7">
        <f>SUMIFS(NhatKy_ViPham!K:K, NhatKy_ViPham!E:E, "10_Van_A", NhatKy_ViPham!F:F, B15, NhatKy_ViPham!H:H, "L08")</f>
        <v>0</v>
      </c>
      <c r="N15" s="7">
        <f>SUMIFS(NhatKy_ViPham!K:K, NhatKy_ViPham!E:E, "10_Van_A", NhatKy_ViPham!F:F, B15, NhatKy_ViPham!H:H, "L09")</f>
        <v>0</v>
      </c>
      <c r="O15" s="7">
        <f>SUMIFS(NhatKy_ViPham!K:K, NhatKy_ViPham!E:E, "10_Van_A", NhatKy_ViPham!F:F, B15, NhatKy_ViPham!H:H, "L10")</f>
        <v>0</v>
      </c>
      <c r="P15" s="12">
        <f>SUMIFS(NhatKy_ViPham!J:J, NhatKy_ViPham!E:E, "10_Van_A", NhatKy_ViPham!F:F, B15)</f>
        <v>0</v>
      </c>
      <c r="Q15" s="13">
        <f>SUMIFS(NhatKy_ViPham!K:K, NhatKy_ViPham!E:E, "10_Van_A", NhatKy_ViPham!F:F, B15)</f>
        <v>0</v>
      </c>
      <c r="R15" s="7">
        <f>100 + SUMIFS(NhatKy_ViPham!J:J, NhatKy_ViPham!E:E, "10_Van_A", NhatKy_ViPham!F:F, B15, NhatKy_ViPham!C:C, "T1") - SUMIFS(NhatKy_ViPham!K:K, NhatKy_ViPham!E:E, "10_Van_A", NhatKy_ViPham!F:F, B15, NhatKy_ViPham!C:C, "T1")</f>
        <v>100</v>
      </c>
      <c r="S15" s="7">
        <f>100 + SUMIFS(NhatKy_ViPham!J:J, NhatKy_ViPham!E:E, "10_Van_A", NhatKy_ViPham!F:F, B15, NhatKy_ViPham!C:C, "T2") - SUMIFS(NhatKy_ViPham!K:K, NhatKy_ViPham!E:E, "10_Van_A", NhatKy_ViPham!F:F, B15, NhatKy_ViPham!C:C, "T2")</f>
        <v>100</v>
      </c>
      <c r="T15" s="7">
        <f>100 + SUMIFS(NhatKy_ViPham!J:J, NhatKy_ViPham!E:E, "10_Van_A", NhatKy_ViPham!F:F, B15, NhatKy_ViPham!C:C, "T3") - SUMIFS(NhatKy_ViPham!K:K, NhatKy_ViPham!E:E, "10_Van_A", NhatKy_ViPham!F:F, B15, NhatKy_ViPham!C:C, "T3")</f>
        <v>100</v>
      </c>
      <c r="U15" s="7">
        <f>100 + SUMIFS(NhatKy_ViPham!J:J, NhatKy_ViPham!E:E, "10_Van_A", NhatKy_ViPham!F:F, B15, NhatKy_ViPham!C:C, "T4") - SUMIFS(NhatKy_ViPham!K:K, NhatKy_ViPham!E:E, "10_Van_A", NhatKy_ViPham!F:F, B15, NhatKy_ViPham!C:C, "T4")</f>
        <v>100</v>
      </c>
      <c r="V15" s="7">
        <f>100 + SUMIFS(NhatKy_ViPham!J:J, NhatKy_ViPham!E:E, "10_Van_A", NhatKy_ViPham!F:F, B15, NhatKy_ViPham!C:C, "T5") - SUMIFS(NhatKy_ViPham!K:K, NhatKy_ViPham!E:E, "10_Van_A", NhatKy_ViPham!F:F, B15, NhatKy_ViPham!C:C, "T5")</f>
        <v>100</v>
      </c>
      <c r="W15" s="7">
        <f>100 + SUMIFS(NhatKy_ViPham!J:J, NhatKy_ViPham!E:E, "10_Van_A", NhatKy_ViPham!F:F, B15, NhatKy_ViPham!C:C, "T6") - SUMIFS(NhatKy_ViPham!K:K, NhatKy_ViPham!E:E, "10_Van_A", NhatKy_ViPham!F:F, B15, NhatKy_ViPham!C:C, "T6")</f>
        <v>100</v>
      </c>
      <c r="X15" s="7">
        <f>100 + SUMIFS(NhatKy_ViPham!J:J, NhatKy_ViPham!E:E, "10_Van_A", NhatKy_ViPham!F:F, B15, NhatKy_ViPham!C:C, "T7") - SUMIFS(NhatKy_ViPham!K:K, NhatKy_ViPham!E:E, "10_Van_A", NhatKy_ViPham!F:F, B15, NhatKy_ViPham!C:C, "T7")</f>
        <v>100</v>
      </c>
      <c r="Y15" s="7">
        <f>100 + SUMIFS(NhatKy_ViPham!J:J, NhatKy_ViPham!E:E, "10_Van_A", NhatKy_ViPham!F:F, B15, NhatKy_ViPham!C:C, "T8") - SUMIFS(NhatKy_ViPham!K:K, NhatKy_ViPham!E:E, "10_Van_A", NhatKy_ViPham!F:F, B15, NhatKy_ViPham!C:C, "T8")</f>
        <v>100</v>
      </c>
      <c r="Z15" s="7">
        <f>100 + SUMIFS(NhatKy_ViPham!J:J, NhatKy_ViPham!E:E, "10_Van_A", NhatKy_ViPham!F:F, B15, NhatKy_ViPham!C:C, "T9") - SUMIFS(NhatKy_ViPham!K:K, NhatKy_ViPham!E:E, "10_Van_A", NhatKy_ViPham!F:F, B15, NhatKy_ViPham!C:C, "T9")</f>
        <v>100</v>
      </c>
      <c r="AA15" s="7">
        <f>100 + SUMIFS(NhatKy_ViPham!J:J, NhatKy_ViPham!E:E, "10_Van_A", NhatKy_ViPham!F:F, B15, NhatKy_ViPham!C:C, "T10") - SUMIFS(NhatKy_ViPham!K:K, NhatKy_ViPham!E:E, "10_Van_A", NhatKy_ViPham!F:F, B15, NhatKy_ViPham!C:C, "T10")</f>
        <v>100</v>
      </c>
      <c r="AB15" s="7">
        <f>100 + SUMIFS(NhatKy_ViPham!J:J, NhatKy_ViPham!E:E, "10_Van_A", NhatKy_ViPham!F:F, B15, NhatKy_ViPham!C:C, "T11") - SUMIFS(NhatKy_ViPham!K:K, NhatKy_ViPham!E:E, "10_Van_A", NhatKy_ViPham!F:F, B15, NhatKy_ViPham!C:C, "T11")</f>
        <v>100</v>
      </c>
      <c r="AC15" s="7">
        <f>100 + SUMIFS(NhatKy_ViPham!J:J, NhatKy_ViPham!E:E, "10_Van_A", NhatKy_ViPham!F:F, B15, NhatKy_ViPham!C:C, "T12") - SUMIFS(NhatKy_ViPham!K:K, NhatKy_ViPham!E:E, "10_Van_A", NhatKy_ViPham!F:F, B15, NhatKy_ViPham!C:C, "T12")</f>
        <v>100</v>
      </c>
      <c r="AD15" s="7">
        <f>100 + SUMIFS(NhatKy_ViPham!J:J, NhatKy_ViPham!E:E, "10_Van_A", NhatKy_ViPham!F:F, B15, NhatKy_ViPham!C:C, "T13") - SUMIFS(NhatKy_ViPham!K:K, NhatKy_ViPham!E:E, "10_Van_A", NhatKy_ViPham!F:F, B15, NhatKy_ViPham!C:C, "T13")</f>
        <v>100</v>
      </c>
      <c r="AE15" s="7">
        <f>100 + SUMIFS(NhatKy_ViPham!J:J, NhatKy_ViPham!E:E, "10_Van_A", NhatKy_ViPham!F:F, B15, NhatKy_ViPham!C:C, "T14") - SUMIFS(NhatKy_ViPham!K:K, NhatKy_ViPham!E:E, "10_Van_A", NhatKy_ViPham!F:F, B15, NhatKy_ViPham!C:C, "T14")</f>
        <v>100</v>
      </c>
      <c r="AF15" s="7">
        <f>100 + SUMIFS(NhatKy_ViPham!J:J, NhatKy_ViPham!E:E, "10_Van_A", NhatKy_ViPham!F:F, B15, NhatKy_ViPham!C:C, "T15") - SUMIFS(NhatKy_ViPham!K:K, NhatKy_ViPham!E:E, "10_Van_A", NhatKy_ViPham!F:F, B15, NhatKy_ViPham!C:C, "T15")</f>
        <v>100</v>
      </c>
      <c r="AG15" s="7">
        <f>100 + SUMIFS(NhatKy_ViPham!J:J, NhatKy_ViPham!E:E, "10_Van_A", NhatKy_ViPham!F:F, B15, NhatKy_ViPham!C:C, "T16") - SUMIFS(NhatKy_ViPham!K:K, NhatKy_ViPham!E:E, "10_Van_A", NhatKy_ViPham!F:F, B15, NhatKy_ViPham!C:C, "T16")</f>
        <v>100</v>
      </c>
      <c r="AH15" s="7">
        <f>100 + SUMIFS(NhatKy_ViPham!J:J, NhatKy_ViPham!E:E, "10_Van_A", NhatKy_ViPham!F:F, B15, NhatKy_ViPham!C:C, "T17") - SUMIFS(NhatKy_ViPham!K:K, NhatKy_ViPham!E:E, "10_Van_A", NhatKy_ViPham!F:F, B15, NhatKy_ViPham!C:C, "T17")</f>
        <v>100</v>
      </c>
      <c r="AI15" s="7">
        <f>100 + SUMIFS(NhatKy_ViPham!J:J, NhatKy_ViPham!E:E, "10_Van_A", NhatKy_ViPham!F:F, B15, NhatKy_ViPham!C:C, "T18") - SUMIFS(NhatKy_ViPham!K:K, NhatKy_ViPham!E:E, "10_Van_A", NhatKy_ViPham!F:F, B15, NhatKy_ViPham!C:C, "T18")</f>
        <v>100</v>
      </c>
      <c r="AJ15" s="7">
        <f>100 + SUMIFS(NhatKy_ViPham!J:J, NhatKy_ViPham!E:E, "10_Van_A", NhatKy_ViPham!F:F, B15, NhatKy_ViPham!C:C, "T19") - SUMIFS(NhatKy_ViPham!K:K, NhatKy_ViPham!E:E, "10_Van_A", NhatKy_ViPham!F:F, B15, NhatKy_ViPham!C:C, "T19")</f>
        <v>100</v>
      </c>
      <c r="AK15" s="7">
        <f>100 + SUMIFS(NhatKy_ViPham!J:J, NhatKy_ViPham!E:E, "10_Van_A", NhatKy_ViPham!F:F, B15, NhatKy_ViPham!C:C, "T20") - SUMIFS(NhatKy_ViPham!K:K, NhatKy_ViPham!E:E, "10_Van_A", NhatKy_ViPham!F:F, B15, NhatKy_ViPham!C:C, "T20")</f>
        <v>100</v>
      </c>
      <c r="AL15" s="7">
        <f>100 + SUMIFS(NhatKy_ViPham!J:J, NhatKy_ViPham!E:E, "10_Van_A", NhatKy_ViPham!F:F, B15, NhatKy_ViPham!C:C, "T21") - SUMIFS(NhatKy_ViPham!K:K, NhatKy_ViPham!E:E, "10_Van_A", NhatKy_ViPham!F:F, B15, NhatKy_ViPham!C:C, "T21")</f>
        <v>100</v>
      </c>
      <c r="AM15" s="7">
        <f>100 + SUMIFS(NhatKy_ViPham!J:J, NhatKy_ViPham!E:E, "10_Van_A", NhatKy_ViPham!F:F, B15, NhatKy_ViPham!C:C, "T22") - SUMIFS(NhatKy_ViPham!K:K, NhatKy_ViPham!E:E, "10_Van_A", NhatKy_ViPham!F:F, B15, NhatKy_ViPham!C:C, "T22")</f>
        <v>100</v>
      </c>
      <c r="AN15" s="7">
        <f>100 + SUMIFS(NhatKy_ViPham!J:J, NhatKy_ViPham!E:E, "10_Van_A", NhatKy_ViPham!F:F, B15, NhatKy_ViPham!C:C, "T23") - SUMIFS(NhatKy_ViPham!K:K, NhatKy_ViPham!E:E, "10_Van_A", NhatKy_ViPham!F:F, B15, NhatKy_ViPham!C:C, "T23")</f>
        <v>100</v>
      </c>
      <c r="AO15" s="7">
        <f>100 + SUMIFS(NhatKy_ViPham!J:J, NhatKy_ViPham!E:E, "10_Van_A", NhatKy_ViPham!F:F, B15, NhatKy_ViPham!C:C, "T24") - SUMIFS(NhatKy_ViPham!K:K, NhatKy_ViPham!E:E, "10_Van_A", NhatKy_ViPham!F:F, B15, NhatKy_ViPham!C:C, "T24")</f>
        <v>100</v>
      </c>
      <c r="AP15" s="7">
        <f>100 + SUMIFS(NhatKy_ViPham!J:J, NhatKy_ViPham!E:E, "10_Van_A", NhatKy_ViPham!F:F, B15, NhatKy_ViPham!C:C, "T25") - SUMIFS(NhatKy_ViPham!K:K, NhatKy_ViPham!E:E, "10_Van_A", NhatKy_ViPham!F:F, B15, NhatKy_ViPham!C:C, "T25")</f>
        <v>100</v>
      </c>
      <c r="AQ15" s="7">
        <f>100 + SUMIFS(NhatKy_ViPham!J:J, NhatKy_ViPham!E:E, "10_Van_A", NhatKy_ViPham!F:F, B15, NhatKy_ViPham!C:C, "T26") - SUMIFS(NhatKy_ViPham!K:K, NhatKy_ViPham!E:E, "10_Van_A", NhatKy_ViPham!F:F, B15, NhatKy_ViPham!C:C, "T26")</f>
        <v>100</v>
      </c>
      <c r="AR15" s="7">
        <f>100 + SUMIFS(NhatKy_ViPham!J:J, NhatKy_ViPham!E:E, "10_Van_A", NhatKy_ViPham!F:F, B15, NhatKy_ViPham!C:C, "T27") - SUMIFS(NhatKy_ViPham!K:K, NhatKy_ViPham!E:E, "10_Van_A", NhatKy_ViPham!F:F, B15, NhatKy_ViPham!C:C, "T27")</f>
        <v>100</v>
      </c>
      <c r="AS15" s="7">
        <f>100 + SUMIFS(NhatKy_ViPham!J:J, NhatKy_ViPham!E:E, "10_Van_A", NhatKy_ViPham!F:F, B15, NhatKy_ViPham!C:C, "T28") - SUMIFS(NhatKy_ViPham!K:K, NhatKy_ViPham!E:E, "10_Van_A", NhatKy_ViPham!F:F, B15, NhatKy_ViPham!C:C, "T28")</f>
        <v>100</v>
      </c>
      <c r="AT15" s="7">
        <f>100 + SUMIFS(NhatKy_ViPham!J:J, NhatKy_ViPham!E:E, "10_Van_A", NhatKy_ViPham!F:F, B15, NhatKy_ViPham!C:C, "T29") - SUMIFS(NhatKy_ViPham!K:K, NhatKy_ViPham!E:E, "10_Van_A", NhatKy_ViPham!F:F, B15, NhatKy_ViPham!C:C, "T29")</f>
        <v>100</v>
      </c>
      <c r="AU15" s="7">
        <f>100 + SUMIFS(NhatKy_ViPham!J:J, NhatKy_ViPham!E:E, "10_Van_A", NhatKy_ViPham!F:F, B15, NhatKy_ViPham!C:C, "T30") - SUMIFS(NhatKy_ViPham!K:K, NhatKy_ViPham!E:E, "10_Van_A", NhatKy_ViPham!F:F, B15, NhatKy_ViPham!C:C, "T30")</f>
        <v>100</v>
      </c>
      <c r="AV15" s="7">
        <f>100 + SUMIFS(NhatKy_ViPham!J:J, NhatKy_ViPham!E:E, "10_Van_A", NhatKy_ViPham!F:F, B15, NhatKy_ViPham!C:C, "T31") - SUMIFS(NhatKy_ViPham!K:K, NhatKy_ViPham!E:E, "10_Van_A", NhatKy_ViPham!F:F, B15, NhatKy_ViPham!C:C, "T31")</f>
        <v>100</v>
      </c>
      <c r="AW15" s="7">
        <f>100 + SUMIFS(NhatKy_ViPham!J:J, NhatKy_ViPham!E:E, "10_Van_A", NhatKy_ViPham!F:F, B15, NhatKy_ViPham!C:C, "T32") - SUMIFS(NhatKy_ViPham!K:K, NhatKy_ViPham!E:E, "10_Van_A", NhatKy_ViPham!F:F, B15, NhatKy_ViPham!C:C, "T32")</f>
        <v>100</v>
      </c>
      <c r="AX15" s="7">
        <f>100 + SUMIFS(NhatKy_ViPham!J:J, NhatKy_ViPham!E:E, "10_Van_A", NhatKy_ViPham!F:F, B15, NhatKy_ViPham!C:C, "T33") - SUMIFS(NhatKy_ViPham!K:K, NhatKy_ViPham!E:E, "10_Van_A", NhatKy_ViPham!F:F, B15, NhatKy_ViPham!C:C, "T33")</f>
        <v>100</v>
      </c>
      <c r="AY15" s="7">
        <f>100 + SUMIFS(NhatKy_ViPham!J:J, NhatKy_ViPham!E:E, "10_Van_A", NhatKy_ViPham!F:F, B15, NhatKy_ViPham!C:C, "T34") - SUMIFS(NhatKy_ViPham!K:K, NhatKy_ViPham!E:E, "10_Van_A", NhatKy_ViPham!F:F, B15, NhatKy_ViPham!C:C, "T34")</f>
        <v>100</v>
      </c>
      <c r="AZ15" s="7">
        <f>100 + SUMIFS(NhatKy_ViPham!J:J, NhatKy_ViPham!E:E, "10_Van_A", NhatKy_ViPham!F:F, B15, NhatKy_ViPham!C:C, "T35") - SUMIFS(NhatKy_ViPham!K:K, NhatKy_ViPham!E:E, "10_Van_A", NhatKy_ViPham!F:F, B15, NhatKy_ViPham!C:C, "T35")</f>
        <v>100</v>
      </c>
      <c r="BA15" s="12">
        <f t="shared" si="0"/>
        <v>100</v>
      </c>
      <c r="BB15" s="11" t="s">
        <v>430</v>
      </c>
      <c r="BC15" s="14" t="str">
        <f t="shared" si="1"/>
        <v>Tốt</v>
      </c>
      <c r="BD15" s="10" t="str">
        <f t="shared" si="2"/>
        <v>🟢 BÌNH THƯỜNG</v>
      </c>
    </row>
    <row r="16" spans="1:56" x14ac:dyDescent="0.25">
      <c r="A16" s="5">
        <v>8</v>
      </c>
      <c r="B16" s="15" t="s">
        <v>975</v>
      </c>
      <c r="C16" s="5" t="s">
        <v>862</v>
      </c>
      <c r="D16" s="5" t="s">
        <v>429</v>
      </c>
      <c r="E16" s="11" t="s">
        <v>430</v>
      </c>
      <c r="F16" s="6">
        <f>SUMIFS(NhatKy_ViPham!K:K, NhatKy_ViPham!E:E, "10_Van_A", NhatKy_ViPham!F:F, B16, NhatKy_ViPham!H:H, "L01")</f>
        <v>0</v>
      </c>
      <c r="G16" s="6">
        <f>SUMIFS(NhatKy_ViPham!K:K, NhatKy_ViPham!E:E, "10_Van_A", NhatKy_ViPham!F:F, B16, NhatKy_ViPham!H:H, "L02")</f>
        <v>0</v>
      </c>
      <c r="H16" s="6">
        <f>SUMIFS(NhatKy_ViPham!K:K, NhatKy_ViPham!E:E, "10_Van_A", NhatKy_ViPham!F:F, B16, NhatKy_ViPham!H:H, "L03")</f>
        <v>0</v>
      </c>
      <c r="I16" s="6">
        <f>SUMIFS(NhatKy_ViPham!K:K, NhatKy_ViPham!E:E, "10_Van_A", NhatKy_ViPham!F:F, B16, NhatKy_ViPham!H:H, "L04")</f>
        <v>0</v>
      </c>
      <c r="J16" s="6">
        <f>SUMIFS(NhatKy_ViPham!K:K, NhatKy_ViPham!E:E, "10_Van_A", NhatKy_ViPham!F:F, B16, NhatKy_ViPham!H:H, "L05")</f>
        <v>0</v>
      </c>
      <c r="K16" s="6">
        <f>SUMIFS(NhatKy_ViPham!K:K, NhatKy_ViPham!E:E, "10_Van_A", NhatKy_ViPham!F:F, B16, NhatKy_ViPham!H:H, "L06")</f>
        <v>0</v>
      </c>
      <c r="L16" s="6">
        <f>SUMIFS(NhatKy_ViPham!K:K, NhatKy_ViPham!E:E, "10_Van_A", NhatKy_ViPham!F:F, B16, NhatKy_ViPham!H:H, "L07")</f>
        <v>0</v>
      </c>
      <c r="M16" s="6">
        <f>SUMIFS(NhatKy_ViPham!K:K, NhatKy_ViPham!E:E, "10_Van_A", NhatKy_ViPham!F:F, B16, NhatKy_ViPham!H:H, "L08")</f>
        <v>0</v>
      </c>
      <c r="N16" s="6">
        <f>SUMIFS(NhatKy_ViPham!K:K, NhatKy_ViPham!E:E, "10_Van_A", NhatKy_ViPham!F:F, B16, NhatKy_ViPham!H:H, "L09")</f>
        <v>0</v>
      </c>
      <c r="O16" s="6">
        <f>SUMIFS(NhatKy_ViPham!K:K, NhatKy_ViPham!E:E, "10_Van_A", NhatKy_ViPham!F:F, B16, NhatKy_ViPham!H:H, "L10")</f>
        <v>0</v>
      </c>
      <c r="P16" s="12">
        <f>SUMIFS(NhatKy_ViPham!J:J, NhatKy_ViPham!E:E, "10_Van_A", NhatKy_ViPham!F:F, B16)</f>
        <v>0</v>
      </c>
      <c r="Q16" s="13">
        <f>SUMIFS(NhatKy_ViPham!K:K, NhatKy_ViPham!E:E, "10_Van_A", NhatKy_ViPham!F:F, B16)</f>
        <v>0</v>
      </c>
      <c r="R16" s="6">
        <f>100 + SUMIFS(NhatKy_ViPham!J:J, NhatKy_ViPham!E:E, "10_Van_A", NhatKy_ViPham!F:F, B16, NhatKy_ViPham!C:C, "T1") - SUMIFS(NhatKy_ViPham!K:K, NhatKy_ViPham!E:E, "10_Van_A", NhatKy_ViPham!F:F, B16, NhatKy_ViPham!C:C, "T1")</f>
        <v>100</v>
      </c>
      <c r="S16" s="6">
        <f>100 + SUMIFS(NhatKy_ViPham!J:J, NhatKy_ViPham!E:E, "10_Van_A", NhatKy_ViPham!F:F, B16, NhatKy_ViPham!C:C, "T2") - SUMIFS(NhatKy_ViPham!K:K, NhatKy_ViPham!E:E, "10_Van_A", NhatKy_ViPham!F:F, B16, NhatKy_ViPham!C:C, "T2")</f>
        <v>100</v>
      </c>
      <c r="T16" s="6">
        <f>100 + SUMIFS(NhatKy_ViPham!J:J, NhatKy_ViPham!E:E, "10_Van_A", NhatKy_ViPham!F:F, B16, NhatKy_ViPham!C:C, "T3") - SUMIFS(NhatKy_ViPham!K:K, NhatKy_ViPham!E:E, "10_Van_A", NhatKy_ViPham!F:F, B16, NhatKy_ViPham!C:C, "T3")</f>
        <v>100</v>
      </c>
      <c r="U16" s="6">
        <f>100 + SUMIFS(NhatKy_ViPham!J:J, NhatKy_ViPham!E:E, "10_Van_A", NhatKy_ViPham!F:F, B16, NhatKy_ViPham!C:C, "T4") - SUMIFS(NhatKy_ViPham!K:K, NhatKy_ViPham!E:E, "10_Van_A", NhatKy_ViPham!F:F, B16, NhatKy_ViPham!C:C, "T4")</f>
        <v>100</v>
      </c>
      <c r="V16" s="6">
        <f>100 + SUMIFS(NhatKy_ViPham!J:J, NhatKy_ViPham!E:E, "10_Van_A", NhatKy_ViPham!F:F, B16, NhatKy_ViPham!C:C, "T5") - SUMIFS(NhatKy_ViPham!K:K, NhatKy_ViPham!E:E, "10_Van_A", NhatKy_ViPham!F:F, B16, NhatKy_ViPham!C:C, "T5")</f>
        <v>100</v>
      </c>
      <c r="W16" s="6">
        <f>100 + SUMIFS(NhatKy_ViPham!J:J, NhatKy_ViPham!E:E, "10_Van_A", NhatKy_ViPham!F:F, B16, NhatKy_ViPham!C:C, "T6") - SUMIFS(NhatKy_ViPham!K:K, NhatKy_ViPham!E:E, "10_Van_A", NhatKy_ViPham!F:F, B16, NhatKy_ViPham!C:C, "T6")</f>
        <v>100</v>
      </c>
      <c r="X16" s="6">
        <f>100 + SUMIFS(NhatKy_ViPham!J:J, NhatKy_ViPham!E:E, "10_Van_A", NhatKy_ViPham!F:F, B16, NhatKy_ViPham!C:C, "T7") - SUMIFS(NhatKy_ViPham!K:K, NhatKy_ViPham!E:E, "10_Van_A", NhatKy_ViPham!F:F, B16, NhatKy_ViPham!C:C, "T7")</f>
        <v>100</v>
      </c>
      <c r="Y16" s="6">
        <f>100 + SUMIFS(NhatKy_ViPham!J:J, NhatKy_ViPham!E:E, "10_Van_A", NhatKy_ViPham!F:F, B16, NhatKy_ViPham!C:C, "T8") - SUMIFS(NhatKy_ViPham!K:K, NhatKy_ViPham!E:E, "10_Van_A", NhatKy_ViPham!F:F, B16, NhatKy_ViPham!C:C, "T8")</f>
        <v>100</v>
      </c>
      <c r="Z16" s="6">
        <f>100 + SUMIFS(NhatKy_ViPham!J:J, NhatKy_ViPham!E:E, "10_Van_A", NhatKy_ViPham!F:F, B16, NhatKy_ViPham!C:C, "T9") - SUMIFS(NhatKy_ViPham!K:K, NhatKy_ViPham!E:E, "10_Van_A", NhatKy_ViPham!F:F, B16, NhatKy_ViPham!C:C, "T9")</f>
        <v>100</v>
      </c>
      <c r="AA16" s="6">
        <f>100 + SUMIFS(NhatKy_ViPham!J:J, NhatKy_ViPham!E:E, "10_Van_A", NhatKy_ViPham!F:F, B16, NhatKy_ViPham!C:C, "T10") - SUMIFS(NhatKy_ViPham!K:K, NhatKy_ViPham!E:E, "10_Van_A", NhatKy_ViPham!F:F, B16, NhatKy_ViPham!C:C, "T10")</f>
        <v>100</v>
      </c>
      <c r="AB16" s="6">
        <f>100 + SUMIFS(NhatKy_ViPham!J:J, NhatKy_ViPham!E:E, "10_Van_A", NhatKy_ViPham!F:F, B16, NhatKy_ViPham!C:C, "T11") - SUMIFS(NhatKy_ViPham!K:K, NhatKy_ViPham!E:E, "10_Van_A", NhatKy_ViPham!F:F, B16, NhatKy_ViPham!C:C, "T11")</f>
        <v>100</v>
      </c>
      <c r="AC16" s="6">
        <f>100 + SUMIFS(NhatKy_ViPham!J:J, NhatKy_ViPham!E:E, "10_Van_A", NhatKy_ViPham!F:F, B16, NhatKy_ViPham!C:C, "T12") - SUMIFS(NhatKy_ViPham!K:K, NhatKy_ViPham!E:E, "10_Van_A", NhatKy_ViPham!F:F, B16, NhatKy_ViPham!C:C, "T12")</f>
        <v>100</v>
      </c>
      <c r="AD16" s="6">
        <f>100 + SUMIFS(NhatKy_ViPham!J:J, NhatKy_ViPham!E:E, "10_Van_A", NhatKy_ViPham!F:F, B16, NhatKy_ViPham!C:C, "T13") - SUMIFS(NhatKy_ViPham!K:K, NhatKy_ViPham!E:E, "10_Van_A", NhatKy_ViPham!F:F, B16, NhatKy_ViPham!C:C, "T13")</f>
        <v>100</v>
      </c>
      <c r="AE16" s="6">
        <f>100 + SUMIFS(NhatKy_ViPham!J:J, NhatKy_ViPham!E:E, "10_Van_A", NhatKy_ViPham!F:F, B16, NhatKy_ViPham!C:C, "T14") - SUMIFS(NhatKy_ViPham!K:K, NhatKy_ViPham!E:E, "10_Van_A", NhatKy_ViPham!F:F, B16, NhatKy_ViPham!C:C, "T14")</f>
        <v>100</v>
      </c>
      <c r="AF16" s="6">
        <f>100 + SUMIFS(NhatKy_ViPham!J:J, NhatKy_ViPham!E:E, "10_Van_A", NhatKy_ViPham!F:F, B16, NhatKy_ViPham!C:C, "T15") - SUMIFS(NhatKy_ViPham!K:K, NhatKy_ViPham!E:E, "10_Van_A", NhatKy_ViPham!F:F, B16, NhatKy_ViPham!C:C, "T15")</f>
        <v>100</v>
      </c>
      <c r="AG16" s="6">
        <f>100 + SUMIFS(NhatKy_ViPham!J:J, NhatKy_ViPham!E:E, "10_Van_A", NhatKy_ViPham!F:F, B16, NhatKy_ViPham!C:C, "T16") - SUMIFS(NhatKy_ViPham!K:K, NhatKy_ViPham!E:E, "10_Van_A", NhatKy_ViPham!F:F, B16, NhatKy_ViPham!C:C, "T16")</f>
        <v>100</v>
      </c>
      <c r="AH16" s="6">
        <f>100 + SUMIFS(NhatKy_ViPham!J:J, NhatKy_ViPham!E:E, "10_Van_A", NhatKy_ViPham!F:F, B16, NhatKy_ViPham!C:C, "T17") - SUMIFS(NhatKy_ViPham!K:K, NhatKy_ViPham!E:E, "10_Van_A", NhatKy_ViPham!F:F, B16, NhatKy_ViPham!C:C, "T17")</f>
        <v>100</v>
      </c>
      <c r="AI16" s="6">
        <f>100 + SUMIFS(NhatKy_ViPham!J:J, NhatKy_ViPham!E:E, "10_Van_A", NhatKy_ViPham!F:F, B16, NhatKy_ViPham!C:C, "T18") - SUMIFS(NhatKy_ViPham!K:K, NhatKy_ViPham!E:E, "10_Van_A", NhatKy_ViPham!F:F, B16, NhatKy_ViPham!C:C, "T18")</f>
        <v>100</v>
      </c>
      <c r="AJ16" s="6">
        <f>100 + SUMIFS(NhatKy_ViPham!J:J, NhatKy_ViPham!E:E, "10_Van_A", NhatKy_ViPham!F:F, B16, NhatKy_ViPham!C:C, "T19") - SUMIFS(NhatKy_ViPham!K:K, NhatKy_ViPham!E:E, "10_Van_A", NhatKy_ViPham!F:F, B16, NhatKy_ViPham!C:C, "T19")</f>
        <v>100</v>
      </c>
      <c r="AK16" s="6">
        <f>100 + SUMIFS(NhatKy_ViPham!J:J, NhatKy_ViPham!E:E, "10_Van_A", NhatKy_ViPham!F:F, B16, NhatKy_ViPham!C:C, "T20") - SUMIFS(NhatKy_ViPham!K:K, NhatKy_ViPham!E:E, "10_Van_A", NhatKy_ViPham!F:F, B16, NhatKy_ViPham!C:C, "T20")</f>
        <v>100</v>
      </c>
      <c r="AL16" s="6">
        <f>100 + SUMIFS(NhatKy_ViPham!J:J, NhatKy_ViPham!E:E, "10_Van_A", NhatKy_ViPham!F:F, B16, NhatKy_ViPham!C:C, "T21") - SUMIFS(NhatKy_ViPham!K:K, NhatKy_ViPham!E:E, "10_Van_A", NhatKy_ViPham!F:F, B16, NhatKy_ViPham!C:C, "T21")</f>
        <v>100</v>
      </c>
      <c r="AM16" s="6">
        <f>100 + SUMIFS(NhatKy_ViPham!J:J, NhatKy_ViPham!E:E, "10_Van_A", NhatKy_ViPham!F:F, B16, NhatKy_ViPham!C:C, "T22") - SUMIFS(NhatKy_ViPham!K:K, NhatKy_ViPham!E:E, "10_Van_A", NhatKy_ViPham!F:F, B16, NhatKy_ViPham!C:C, "T22")</f>
        <v>100</v>
      </c>
      <c r="AN16" s="6">
        <f>100 + SUMIFS(NhatKy_ViPham!J:J, NhatKy_ViPham!E:E, "10_Van_A", NhatKy_ViPham!F:F, B16, NhatKy_ViPham!C:C, "T23") - SUMIFS(NhatKy_ViPham!K:K, NhatKy_ViPham!E:E, "10_Van_A", NhatKy_ViPham!F:F, B16, NhatKy_ViPham!C:C, "T23")</f>
        <v>100</v>
      </c>
      <c r="AO16" s="6">
        <f>100 + SUMIFS(NhatKy_ViPham!J:J, NhatKy_ViPham!E:E, "10_Van_A", NhatKy_ViPham!F:F, B16, NhatKy_ViPham!C:C, "T24") - SUMIFS(NhatKy_ViPham!K:K, NhatKy_ViPham!E:E, "10_Van_A", NhatKy_ViPham!F:F, B16, NhatKy_ViPham!C:C, "T24")</f>
        <v>100</v>
      </c>
      <c r="AP16" s="6">
        <f>100 + SUMIFS(NhatKy_ViPham!J:J, NhatKy_ViPham!E:E, "10_Van_A", NhatKy_ViPham!F:F, B16, NhatKy_ViPham!C:C, "T25") - SUMIFS(NhatKy_ViPham!K:K, NhatKy_ViPham!E:E, "10_Van_A", NhatKy_ViPham!F:F, B16, NhatKy_ViPham!C:C, "T25")</f>
        <v>100</v>
      </c>
      <c r="AQ16" s="6">
        <f>100 + SUMIFS(NhatKy_ViPham!J:J, NhatKy_ViPham!E:E, "10_Van_A", NhatKy_ViPham!F:F, B16, NhatKy_ViPham!C:C, "T26") - SUMIFS(NhatKy_ViPham!K:K, NhatKy_ViPham!E:E, "10_Van_A", NhatKy_ViPham!F:F, B16, NhatKy_ViPham!C:C, "T26")</f>
        <v>100</v>
      </c>
      <c r="AR16" s="6">
        <f>100 + SUMIFS(NhatKy_ViPham!J:J, NhatKy_ViPham!E:E, "10_Van_A", NhatKy_ViPham!F:F, B16, NhatKy_ViPham!C:C, "T27") - SUMIFS(NhatKy_ViPham!K:K, NhatKy_ViPham!E:E, "10_Van_A", NhatKy_ViPham!F:F, B16, NhatKy_ViPham!C:C, "T27")</f>
        <v>100</v>
      </c>
      <c r="AS16" s="6">
        <f>100 + SUMIFS(NhatKy_ViPham!J:J, NhatKy_ViPham!E:E, "10_Van_A", NhatKy_ViPham!F:F, B16, NhatKy_ViPham!C:C, "T28") - SUMIFS(NhatKy_ViPham!K:K, NhatKy_ViPham!E:E, "10_Van_A", NhatKy_ViPham!F:F, B16, NhatKy_ViPham!C:C, "T28")</f>
        <v>100</v>
      </c>
      <c r="AT16" s="6">
        <f>100 + SUMIFS(NhatKy_ViPham!J:J, NhatKy_ViPham!E:E, "10_Van_A", NhatKy_ViPham!F:F, B16, NhatKy_ViPham!C:C, "T29") - SUMIFS(NhatKy_ViPham!K:K, NhatKy_ViPham!E:E, "10_Van_A", NhatKy_ViPham!F:F, B16, NhatKy_ViPham!C:C, "T29")</f>
        <v>100</v>
      </c>
      <c r="AU16" s="6">
        <f>100 + SUMIFS(NhatKy_ViPham!J:J, NhatKy_ViPham!E:E, "10_Van_A", NhatKy_ViPham!F:F, B16, NhatKy_ViPham!C:C, "T30") - SUMIFS(NhatKy_ViPham!K:K, NhatKy_ViPham!E:E, "10_Van_A", NhatKy_ViPham!F:F, B16, NhatKy_ViPham!C:C, "T30")</f>
        <v>100</v>
      </c>
      <c r="AV16" s="6">
        <f>100 + SUMIFS(NhatKy_ViPham!J:J, NhatKy_ViPham!E:E, "10_Van_A", NhatKy_ViPham!F:F, B16, NhatKy_ViPham!C:C, "T31") - SUMIFS(NhatKy_ViPham!K:K, NhatKy_ViPham!E:E, "10_Van_A", NhatKy_ViPham!F:F, B16, NhatKy_ViPham!C:C, "T31")</f>
        <v>100</v>
      </c>
      <c r="AW16" s="6">
        <f>100 + SUMIFS(NhatKy_ViPham!J:J, NhatKy_ViPham!E:E, "10_Van_A", NhatKy_ViPham!F:F, B16, NhatKy_ViPham!C:C, "T32") - SUMIFS(NhatKy_ViPham!K:K, NhatKy_ViPham!E:E, "10_Van_A", NhatKy_ViPham!F:F, B16, NhatKy_ViPham!C:C, "T32")</f>
        <v>100</v>
      </c>
      <c r="AX16" s="6">
        <f>100 + SUMIFS(NhatKy_ViPham!J:J, NhatKy_ViPham!E:E, "10_Van_A", NhatKy_ViPham!F:F, B16, NhatKy_ViPham!C:C, "T33") - SUMIFS(NhatKy_ViPham!K:K, NhatKy_ViPham!E:E, "10_Van_A", NhatKy_ViPham!F:F, B16, NhatKy_ViPham!C:C, "T33")</f>
        <v>100</v>
      </c>
      <c r="AY16" s="6">
        <f>100 + SUMIFS(NhatKy_ViPham!J:J, NhatKy_ViPham!E:E, "10_Van_A", NhatKy_ViPham!F:F, B16, NhatKy_ViPham!C:C, "T34") - SUMIFS(NhatKy_ViPham!K:K, NhatKy_ViPham!E:E, "10_Van_A", NhatKy_ViPham!F:F, B16, NhatKy_ViPham!C:C, "T34")</f>
        <v>100</v>
      </c>
      <c r="AZ16" s="6">
        <f>100 + SUMIFS(NhatKy_ViPham!J:J, NhatKy_ViPham!E:E, "10_Van_A", NhatKy_ViPham!F:F, B16, NhatKy_ViPham!C:C, "T35") - SUMIFS(NhatKy_ViPham!K:K, NhatKy_ViPham!E:E, "10_Van_A", NhatKy_ViPham!F:F, B16, NhatKy_ViPham!C:C, "T35")</f>
        <v>100</v>
      </c>
      <c r="BA16" s="12">
        <f t="shared" si="0"/>
        <v>100</v>
      </c>
      <c r="BB16" s="11" t="s">
        <v>430</v>
      </c>
      <c r="BC16" s="16" t="str">
        <f t="shared" si="1"/>
        <v>Tốt</v>
      </c>
      <c r="BD16" s="15" t="str">
        <f t="shared" si="2"/>
        <v>🟢 BÌNH THƯỜNG</v>
      </c>
    </row>
    <row r="17" spans="1:56" x14ac:dyDescent="0.25">
      <c r="A17" s="4">
        <v>9</v>
      </c>
      <c r="B17" s="10" t="s">
        <v>976</v>
      </c>
      <c r="C17" s="4" t="s">
        <v>494</v>
      </c>
      <c r="D17" s="4" t="s">
        <v>429</v>
      </c>
      <c r="E17" s="11" t="s">
        <v>430</v>
      </c>
      <c r="F17" s="7">
        <f>SUMIFS(NhatKy_ViPham!K:K, NhatKy_ViPham!E:E, "10_Van_A", NhatKy_ViPham!F:F, B17, NhatKy_ViPham!H:H, "L01")</f>
        <v>0</v>
      </c>
      <c r="G17" s="7">
        <f>SUMIFS(NhatKy_ViPham!K:K, NhatKy_ViPham!E:E, "10_Van_A", NhatKy_ViPham!F:F, B17, NhatKy_ViPham!H:H, "L02")</f>
        <v>0</v>
      </c>
      <c r="H17" s="7">
        <f>SUMIFS(NhatKy_ViPham!K:K, NhatKy_ViPham!E:E, "10_Van_A", NhatKy_ViPham!F:F, B17, NhatKy_ViPham!H:H, "L03")</f>
        <v>0</v>
      </c>
      <c r="I17" s="7">
        <f>SUMIFS(NhatKy_ViPham!K:K, NhatKy_ViPham!E:E, "10_Van_A", NhatKy_ViPham!F:F, B17, NhatKy_ViPham!H:H, "L04")</f>
        <v>0</v>
      </c>
      <c r="J17" s="7">
        <f>SUMIFS(NhatKy_ViPham!K:K, NhatKy_ViPham!E:E, "10_Van_A", NhatKy_ViPham!F:F, B17, NhatKy_ViPham!H:H, "L05")</f>
        <v>0</v>
      </c>
      <c r="K17" s="7">
        <f>SUMIFS(NhatKy_ViPham!K:K, NhatKy_ViPham!E:E, "10_Van_A", NhatKy_ViPham!F:F, B17, NhatKy_ViPham!H:H, "L06")</f>
        <v>0</v>
      </c>
      <c r="L17" s="7">
        <f>SUMIFS(NhatKy_ViPham!K:K, NhatKy_ViPham!E:E, "10_Van_A", NhatKy_ViPham!F:F, B17, NhatKy_ViPham!H:H, "L07")</f>
        <v>0</v>
      </c>
      <c r="M17" s="7">
        <f>SUMIFS(NhatKy_ViPham!K:K, NhatKy_ViPham!E:E, "10_Van_A", NhatKy_ViPham!F:F, B17, NhatKy_ViPham!H:H, "L08")</f>
        <v>0</v>
      </c>
      <c r="N17" s="7">
        <f>SUMIFS(NhatKy_ViPham!K:K, NhatKy_ViPham!E:E, "10_Van_A", NhatKy_ViPham!F:F, B17, NhatKy_ViPham!H:H, "L09")</f>
        <v>0</v>
      </c>
      <c r="O17" s="7">
        <f>SUMIFS(NhatKy_ViPham!K:K, NhatKy_ViPham!E:E, "10_Van_A", NhatKy_ViPham!F:F, B17, NhatKy_ViPham!H:H, "L10")</f>
        <v>0</v>
      </c>
      <c r="P17" s="12">
        <f>SUMIFS(NhatKy_ViPham!J:J, NhatKy_ViPham!E:E, "10_Van_A", NhatKy_ViPham!F:F, B17)</f>
        <v>0</v>
      </c>
      <c r="Q17" s="13">
        <f>SUMIFS(NhatKy_ViPham!K:K, NhatKy_ViPham!E:E, "10_Van_A", NhatKy_ViPham!F:F, B17)</f>
        <v>0</v>
      </c>
      <c r="R17" s="7">
        <f>100 + SUMIFS(NhatKy_ViPham!J:J, NhatKy_ViPham!E:E, "10_Van_A", NhatKy_ViPham!F:F, B17, NhatKy_ViPham!C:C, "T1") - SUMIFS(NhatKy_ViPham!K:K, NhatKy_ViPham!E:E, "10_Van_A", NhatKy_ViPham!F:F, B17, NhatKy_ViPham!C:C, "T1")</f>
        <v>100</v>
      </c>
      <c r="S17" s="7">
        <f>100 + SUMIFS(NhatKy_ViPham!J:J, NhatKy_ViPham!E:E, "10_Van_A", NhatKy_ViPham!F:F, B17, NhatKy_ViPham!C:C, "T2") - SUMIFS(NhatKy_ViPham!K:K, NhatKy_ViPham!E:E, "10_Van_A", NhatKy_ViPham!F:F, B17, NhatKy_ViPham!C:C, "T2")</f>
        <v>100</v>
      </c>
      <c r="T17" s="7">
        <f>100 + SUMIFS(NhatKy_ViPham!J:J, NhatKy_ViPham!E:E, "10_Van_A", NhatKy_ViPham!F:F, B17, NhatKy_ViPham!C:C, "T3") - SUMIFS(NhatKy_ViPham!K:K, NhatKy_ViPham!E:E, "10_Van_A", NhatKy_ViPham!F:F, B17, NhatKy_ViPham!C:C, "T3")</f>
        <v>100</v>
      </c>
      <c r="U17" s="7">
        <f>100 + SUMIFS(NhatKy_ViPham!J:J, NhatKy_ViPham!E:E, "10_Van_A", NhatKy_ViPham!F:F, B17, NhatKy_ViPham!C:C, "T4") - SUMIFS(NhatKy_ViPham!K:K, NhatKy_ViPham!E:E, "10_Van_A", NhatKy_ViPham!F:F, B17, NhatKy_ViPham!C:C, "T4")</f>
        <v>100</v>
      </c>
      <c r="V17" s="7">
        <f>100 + SUMIFS(NhatKy_ViPham!J:J, NhatKy_ViPham!E:E, "10_Van_A", NhatKy_ViPham!F:F, B17, NhatKy_ViPham!C:C, "T5") - SUMIFS(NhatKy_ViPham!K:K, NhatKy_ViPham!E:E, "10_Van_A", NhatKy_ViPham!F:F, B17, NhatKy_ViPham!C:C, "T5")</f>
        <v>100</v>
      </c>
      <c r="W17" s="7">
        <f>100 + SUMIFS(NhatKy_ViPham!J:J, NhatKy_ViPham!E:E, "10_Van_A", NhatKy_ViPham!F:F, B17, NhatKy_ViPham!C:C, "T6") - SUMIFS(NhatKy_ViPham!K:K, NhatKy_ViPham!E:E, "10_Van_A", NhatKy_ViPham!F:F, B17, NhatKy_ViPham!C:C, "T6")</f>
        <v>100</v>
      </c>
      <c r="X17" s="7">
        <f>100 + SUMIFS(NhatKy_ViPham!J:J, NhatKy_ViPham!E:E, "10_Van_A", NhatKy_ViPham!F:F, B17, NhatKy_ViPham!C:C, "T7") - SUMIFS(NhatKy_ViPham!K:K, NhatKy_ViPham!E:E, "10_Van_A", NhatKy_ViPham!F:F, B17, NhatKy_ViPham!C:C, "T7")</f>
        <v>100</v>
      </c>
      <c r="Y17" s="7">
        <f>100 + SUMIFS(NhatKy_ViPham!J:J, NhatKy_ViPham!E:E, "10_Van_A", NhatKy_ViPham!F:F, B17, NhatKy_ViPham!C:C, "T8") - SUMIFS(NhatKy_ViPham!K:K, NhatKy_ViPham!E:E, "10_Van_A", NhatKy_ViPham!F:F, B17, NhatKy_ViPham!C:C, "T8")</f>
        <v>100</v>
      </c>
      <c r="Z17" s="7">
        <f>100 + SUMIFS(NhatKy_ViPham!J:J, NhatKy_ViPham!E:E, "10_Van_A", NhatKy_ViPham!F:F, B17, NhatKy_ViPham!C:C, "T9") - SUMIFS(NhatKy_ViPham!K:K, NhatKy_ViPham!E:E, "10_Van_A", NhatKy_ViPham!F:F, B17, NhatKy_ViPham!C:C, "T9")</f>
        <v>100</v>
      </c>
      <c r="AA17" s="7">
        <f>100 + SUMIFS(NhatKy_ViPham!J:J, NhatKy_ViPham!E:E, "10_Van_A", NhatKy_ViPham!F:F, B17, NhatKy_ViPham!C:C, "T10") - SUMIFS(NhatKy_ViPham!K:K, NhatKy_ViPham!E:E, "10_Van_A", NhatKy_ViPham!F:F, B17, NhatKy_ViPham!C:C, "T10")</f>
        <v>100</v>
      </c>
      <c r="AB17" s="7">
        <f>100 + SUMIFS(NhatKy_ViPham!J:J, NhatKy_ViPham!E:E, "10_Van_A", NhatKy_ViPham!F:F, B17, NhatKy_ViPham!C:C, "T11") - SUMIFS(NhatKy_ViPham!K:K, NhatKy_ViPham!E:E, "10_Van_A", NhatKy_ViPham!F:F, B17, NhatKy_ViPham!C:C, "T11")</f>
        <v>100</v>
      </c>
      <c r="AC17" s="7">
        <f>100 + SUMIFS(NhatKy_ViPham!J:J, NhatKy_ViPham!E:E, "10_Van_A", NhatKy_ViPham!F:F, B17, NhatKy_ViPham!C:C, "T12") - SUMIFS(NhatKy_ViPham!K:K, NhatKy_ViPham!E:E, "10_Van_A", NhatKy_ViPham!F:F, B17, NhatKy_ViPham!C:C, "T12")</f>
        <v>100</v>
      </c>
      <c r="AD17" s="7">
        <f>100 + SUMIFS(NhatKy_ViPham!J:J, NhatKy_ViPham!E:E, "10_Van_A", NhatKy_ViPham!F:F, B17, NhatKy_ViPham!C:C, "T13") - SUMIFS(NhatKy_ViPham!K:K, NhatKy_ViPham!E:E, "10_Van_A", NhatKy_ViPham!F:F, B17, NhatKy_ViPham!C:C, "T13")</f>
        <v>100</v>
      </c>
      <c r="AE17" s="7">
        <f>100 + SUMIFS(NhatKy_ViPham!J:J, NhatKy_ViPham!E:E, "10_Van_A", NhatKy_ViPham!F:F, B17, NhatKy_ViPham!C:C, "T14") - SUMIFS(NhatKy_ViPham!K:K, NhatKy_ViPham!E:E, "10_Van_A", NhatKy_ViPham!F:F, B17, NhatKy_ViPham!C:C, "T14")</f>
        <v>100</v>
      </c>
      <c r="AF17" s="7">
        <f>100 + SUMIFS(NhatKy_ViPham!J:J, NhatKy_ViPham!E:E, "10_Van_A", NhatKy_ViPham!F:F, B17, NhatKy_ViPham!C:C, "T15") - SUMIFS(NhatKy_ViPham!K:K, NhatKy_ViPham!E:E, "10_Van_A", NhatKy_ViPham!F:F, B17, NhatKy_ViPham!C:C, "T15")</f>
        <v>100</v>
      </c>
      <c r="AG17" s="7">
        <f>100 + SUMIFS(NhatKy_ViPham!J:J, NhatKy_ViPham!E:E, "10_Van_A", NhatKy_ViPham!F:F, B17, NhatKy_ViPham!C:C, "T16") - SUMIFS(NhatKy_ViPham!K:K, NhatKy_ViPham!E:E, "10_Van_A", NhatKy_ViPham!F:F, B17, NhatKy_ViPham!C:C, "T16")</f>
        <v>100</v>
      </c>
      <c r="AH17" s="7">
        <f>100 + SUMIFS(NhatKy_ViPham!J:J, NhatKy_ViPham!E:E, "10_Van_A", NhatKy_ViPham!F:F, B17, NhatKy_ViPham!C:C, "T17") - SUMIFS(NhatKy_ViPham!K:K, NhatKy_ViPham!E:E, "10_Van_A", NhatKy_ViPham!F:F, B17, NhatKy_ViPham!C:C, "T17")</f>
        <v>100</v>
      </c>
      <c r="AI17" s="7">
        <f>100 + SUMIFS(NhatKy_ViPham!J:J, NhatKy_ViPham!E:E, "10_Van_A", NhatKy_ViPham!F:F, B17, NhatKy_ViPham!C:C, "T18") - SUMIFS(NhatKy_ViPham!K:K, NhatKy_ViPham!E:E, "10_Van_A", NhatKy_ViPham!F:F, B17, NhatKy_ViPham!C:C, "T18")</f>
        <v>100</v>
      </c>
      <c r="AJ17" s="7">
        <f>100 + SUMIFS(NhatKy_ViPham!J:J, NhatKy_ViPham!E:E, "10_Van_A", NhatKy_ViPham!F:F, B17, NhatKy_ViPham!C:C, "T19") - SUMIFS(NhatKy_ViPham!K:K, NhatKy_ViPham!E:E, "10_Van_A", NhatKy_ViPham!F:F, B17, NhatKy_ViPham!C:C, "T19")</f>
        <v>100</v>
      </c>
      <c r="AK17" s="7">
        <f>100 + SUMIFS(NhatKy_ViPham!J:J, NhatKy_ViPham!E:E, "10_Van_A", NhatKy_ViPham!F:F, B17, NhatKy_ViPham!C:C, "T20") - SUMIFS(NhatKy_ViPham!K:K, NhatKy_ViPham!E:E, "10_Van_A", NhatKy_ViPham!F:F, B17, NhatKy_ViPham!C:C, "T20")</f>
        <v>100</v>
      </c>
      <c r="AL17" s="7">
        <f>100 + SUMIFS(NhatKy_ViPham!J:J, NhatKy_ViPham!E:E, "10_Van_A", NhatKy_ViPham!F:F, B17, NhatKy_ViPham!C:C, "T21") - SUMIFS(NhatKy_ViPham!K:K, NhatKy_ViPham!E:E, "10_Van_A", NhatKy_ViPham!F:F, B17, NhatKy_ViPham!C:C, "T21")</f>
        <v>100</v>
      </c>
      <c r="AM17" s="7">
        <f>100 + SUMIFS(NhatKy_ViPham!J:J, NhatKy_ViPham!E:E, "10_Van_A", NhatKy_ViPham!F:F, B17, NhatKy_ViPham!C:C, "T22") - SUMIFS(NhatKy_ViPham!K:K, NhatKy_ViPham!E:E, "10_Van_A", NhatKy_ViPham!F:F, B17, NhatKy_ViPham!C:C, "T22")</f>
        <v>100</v>
      </c>
      <c r="AN17" s="7">
        <f>100 + SUMIFS(NhatKy_ViPham!J:J, NhatKy_ViPham!E:E, "10_Van_A", NhatKy_ViPham!F:F, B17, NhatKy_ViPham!C:C, "T23") - SUMIFS(NhatKy_ViPham!K:K, NhatKy_ViPham!E:E, "10_Van_A", NhatKy_ViPham!F:F, B17, NhatKy_ViPham!C:C, "T23")</f>
        <v>100</v>
      </c>
      <c r="AO17" s="7">
        <f>100 + SUMIFS(NhatKy_ViPham!J:J, NhatKy_ViPham!E:E, "10_Van_A", NhatKy_ViPham!F:F, B17, NhatKy_ViPham!C:C, "T24") - SUMIFS(NhatKy_ViPham!K:K, NhatKy_ViPham!E:E, "10_Van_A", NhatKy_ViPham!F:F, B17, NhatKy_ViPham!C:C, "T24")</f>
        <v>100</v>
      </c>
      <c r="AP17" s="7">
        <f>100 + SUMIFS(NhatKy_ViPham!J:J, NhatKy_ViPham!E:E, "10_Van_A", NhatKy_ViPham!F:F, B17, NhatKy_ViPham!C:C, "T25") - SUMIFS(NhatKy_ViPham!K:K, NhatKy_ViPham!E:E, "10_Van_A", NhatKy_ViPham!F:F, B17, NhatKy_ViPham!C:C, "T25")</f>
        <v>100</v>
      </c>
      <c r="AQ17" s="7">
        <f>100 + SUMIFS(NhatKy_ViPham!J:J, NhatKy_ViPham!E:E, "10_Van_A", NhatKy_ViPham!F:F, B17, NhatKy_ViPham!C:C, "T26") - SUMIFS(NhatKy_ViPham!K:K, NhatKy_ViPham!E:E, "10_Van_A", NhatKy_ViPham!F:F, B17, NhatKy_ViPham!C:C, "T26")</f>
        <v>100</v>
      </c>
      <c r="AR17" s="7">
        <f>100 + SUMIFS(NhatKy_ViPham!J:J, NhatKy_ViPham!E:E, "10_Van_A", NhatKy_ViPham!F:F, B17, NhatKy_ViPham!C:C, "T27") - SUMIFS(NhatKy_ViPham!K:K, NhatKy_ViPham!E:E, "10_Van_A", NhatKy_ViPham!F:F, B17, NhatKy_ViPham!C:C, "T27")</f>
        <v>100</v>
      </c>
      <c r="AS17" s="7">
        <f>100 + SUMIFS(NhatKy_ViPham!J:J, NhatKy_ViPham!E:E, "10_Van_A", NhatKy_ViPham!F:F, B17, NhatKy_ViPham!C:C, "T28") - SUMIFS(NhatKy_ViPham!K:K, NhatKy_ViPham!E:E, "10_Van_A", NhatKy_ViPham!F:F, B17, NhatKy_ViPham!C:C, "T28")</f>
        <v>100</v>
      </c>
      <c r="AT17" s="7">
        <f>100 + SUMIFS(NhatKy_ViPham!J:J, NhatKy_ViPham!E:E, "10_Van_A", NhatKy_ViPham!F:F, B17, NhatKy_ViPham!C:C, "T29") - SUMIFS(NhatKy_ViPham!K:K, NhatKy_ViPham!E:E, "10_Van_A", NhatKy_ViPham!F:F, B17, NhatKy_ViPham!C:C, "T29")</f>
        <v>100</v>
      </c>
      <c r="AU17" s="7">
        <f>100 + SUMIFS(NhatKy_ViPham!J:J, NhatKy_ViPham!E:E, "10_Van_A", NhatKy_ViPham!F:F, B17, NhatKy_ViPham!C:C, "T30") - SUMIFS(NhatKy_ViPham!K:K, NhatKy_ViPham!E:E, "10_Van_A", NhatKy_ViPham!F:F, B17, NhatKy_ViPham!C:C, "T30")</f>
        <v>100</v>
      </c>
      <c r="AV17" s="7">
        <f>100 + SUMIFS(NhatKy_ViPham!J:J, NhatKy_ViPham!E:E, "10_Van_A", NhatKy_ViPham!F:F, B17, NhatKy_ViPham!C:C, "T31") - SUMIFS(NhatKy_ViPham!K:K, NhatKy_ViPham!E:E, "10_Van_A", NhatKy_ViPham!F:F, B17, NhatKy_ViPham!C:C, "T31")</f>
        <v>100</v>
      </c>
      <c r="AW17" s="7">
        <f>100 + SUMIFS(NhatKy_ViPham!J:J, NhatKy_ViPham!E:E, "10_Van_A", NhatKy_ViPham!F:F, B17, NhatKy_ViPham!C:C, "T32") - SUMIFS(NhatKy_ViPham!K:K, NhatKy_ViPham!E:E, "10_Van_A", NhatKy_ViPham!F:F, B17, NhatKy_ViPham!C:C, "T32")</f>
        <v>100</v>
      </c>
      <c r="AX17" s="7">
        <f>100 + SUMIFS(NhatKy_ViPham!J:J, NhatKy_ViPham!E:E, "10_Van_A", NhatKy_ViPham!F:F, B17, NhatKy_ViPham!C:C, "T33") - SUMIFS(NhatKy_ViPham!K:K, NhatKy_ViPham!E:E, "10_Van_A", NhatKy_ViPham!F:F, B17, NhatKy_ViPham!C:C, "T33")</f>
        <v>100</v>
      </c>
      <c r="AY17" s="7">
        <f>100 + SUMIFS(NhatKy_ViPham!J:J, NhatKy_ViPham!E:E, "10_Van_A", NhatKy_ViPham!F:F, B17, NhatKy_ViPham!C:C, "T34") - SUMIFS(NhatKy_ViPham!K:K, NhatKy_ViPham!E:E, "10_Van_A", NhatKy_ViPham!F:F, B17, NhatKy_ViPham!C:C, "T34")</f>
        <v>100</v>
      </c>
      <c r="AZ17" s="7">
        <f>100 + SUMIFS(NhatKy_ViPham!J:J, NhatKy_ViPham!E:E, "10_Van_A", NhatKy_ViPham!F:F, B17, NhatKy_ViPham!C:C, "T35") - SUMIFS(NhatKy_ViPham!K:K, NhatKy_ViPham!E:E, "10_Van_A", NhatKy_ViPham!F:F, B17, NhatKy_ViPham!C:C, "T35")</f>
        <v>100</v>
      </c>
      <c r="BA17" s="12">
        <f t="shared" si="0"/>
        <v>100</v>
      </c>
      <c r="BB17" s="11" t="s">
        <v>430</v>
      </c>
      <c r="BC17" s="14" t="str">
        <f t="shared" si="1"/>
        <v>Tốt</v>
      </c>
      <c r="BD17" s="10" t="str">
        <f t="shared" si="2"/>
        <v>🟢 BÌNH THƯỜNG</v>
      </c>
    </row>
    <row r="18" spans="1:56" x14ac:dyDescent="0.25">
      <c r="A18" s="5">
        <v>10</v>
      </c>
      <c r="B18" s="15" t="s">
        <v>977</v>
      </c>
      <c r="C18" s="5" t="s">
        <v>585</v>
      </c>
      <c r="D18" s="5" t="s">
        <v>429</v>
      </c>
      <c r="E18" s="11" t="s">
        <v>430</v>
      </c>
      <c r="F18" s="6">
        <f>SUMIFS(NhatKy_ViPham!K:K, NhatKy_ViPham!E:E, "10_Van_A", NhatKy_ViPham!F:F, B18, NhatKy_ViPham!H:H, "L01")</f>
        <v>0</v>
      </c>
      <c r="G18" s="6">
        <f>SUMIFS(NhatKy_ViPham!K:K, NhatKy_ViPham!E:E, "10_Van_A", NhatKy_ViPham!F:F, B18, NhatKy_ViPham!H:H, "L02")</f>
        <v>0</v>
      </c>
      <c r="H18" s="6">
        <f>SUMIFS(NhatKy_ViPham!K:K, NhatKy_ViPham!E:E, "10_Van_A", NhatKy_ViPham!F:F, B18, NhatKy_ViPham!H:H, "L03")</f>
        <v>0</v>
      </c>
      <c r="I18" s="6">
        <f>SUMIFS(NhatKy_ViPham!K:K, NhatKy_ViPham!E:E, "10_Van_A", NhatKy_ViPham!F:F, B18, NhatKy_ViPham!H:H, "L04")</f>
        <v>0</v>
      </c>
      <c r="J18" s="6">
        <f>SUMIFS(NhatKy_ViPham!K:K, NhatKy_ViPham!E:E, "10_Van_A", NhatKy_ViPham!F:F, B18, NhatKy_ViPham!H:H, "L05")</f>
        <v>0</v>
      </c>
      <c r="K18" s="6">
        <f>SUMIFS(NhatKy_ViPham!K:K, NhatKy_ViPham!E:E, "10_Van_A", NhatKy_ViPham!F:F, B18, NhatKy_ViPham!H:H, "L06")</f>
        <v>0</v>
      </c>
      <c r="L18" s="6">
        <f>SUMIFS(NhatKy_ViPham!K:K, NhatKy_ViPham!E:E, "10_Van_A", NhatKy_ViPham!F:F, B18, NhatKy_ViPham!H:H, "L07")</f>
        <v>0</v>
      </c>
      <c r="M18" s="6">
        <f>SUMIFS(NhatKy_ViPham!K:K, NhatKy_ViPham!E:E, "10_Van_A", NhatKy_ViPham!F:F, B18, NhatKy_ViPham!H:H, "L08")</f>
        <v>0</v>
      </c>
      <c r="N18" s="6">
        <f>SUMIFS(NhatKy_ViPham!K:K, NhatKy_ViPham!E:E, "10_Van_A", NhatKy_ViPham!F:F, B18, NhatKy_ViPham!H:H, "L09")</f>
        <v>0</v>
      </c>
      <c r="O18" s="6">
        <f>SUMIFS(NhatKy_ViPham!K:K, NhatKy_ViPham!E:E, "10_Van_A", NhatKy_ViPham!F:F, B18, NhatKy_ViPham!H:H, "L10")</f>
        <v>0</v>
      </c>
      <c r="P18" s="12">
        <f>SUMIFS(NhatKy_ViPham!J:J, NhatKy_ViPham!E:E, "10_Van_A", NhatKy_ViPham!F:F, B18)</f>
        <v>0</v>
      </c>
      <c r="Q18" s="13">
        <f>SUMIFS(NhatKy_ViPham!K:K, NhatKy_ViPham!E:E, "10_Van_A", NhatKy_ViPham!F:F, B18)</f>
        <v>0</v>
      </c>
      <c r="R18" s="6">
        <f>100 + SUMIFS(NhatKy_ViPham!J:J, NhatKy_ViPham!E:E, "10_Van_A", NhatKy_ViPham!F:F, B18, NhatKy_ViPham!C:C, "T1") - SUMIFS(NhatKy_ViPham!K:K, NhatKy_ViPham!E:E, "10_Van_A", NhatKy_ViPham!F:F, B18, NhatKy_ViPham!C:C, "T1")</f>
        <v>100</v>
      </c>
      <c r="S18" s="6">
        <f>100 + SUMIFS(NhatKy_ViPham!J:J, NhatKy_ViPham!E:E, "10_Van_A", NhatKy_ViPham!F:F, B18, NhatKy_ViPham!C:C, "T2") - SUMIFS(NhatKy_ViPham!K:K, NhatKy_ViPham!E:E, "10_Van_A", NhatKy_ViPham!F:F, B18, NhatKy_ViPham!C:C, "T2")</f>
        <v>100</v>
      </c>
      <c r="T18" s="6">
        <f>100 + SUMIFS(NhatKy_ViPham!J:J, NhatKy_ViPham!E:E, "10_Van_A", NhatKy_ViPham!F:F, B18, NhatKy_ViPham!C:C, "T3") - SUMIFS(NhatKy_ViPham!K:K, NhatKy_ViPham!E:E, "10_Van_A", NhatKy_ViPham!F:F, B18, NhatKy_ViPham!C:C, "T3")</f>
        <v>100</v>
      </c>
      <c r="U18" s="6">
        <f>100 + SUMIFS(NhatKy_ViPham!J:J, NhatKy_ViPham!E:E, "10_Van_A", NhatKy_ViPham!F:F, B18, NhatKy_ViPham!C:C, "T4") - SUMIFS(NhatKy_ViPham!K:K, NhatKy_ViPham!E:E, "10_Van_A", NhatKy_ViPham!F:F, B18, NhatKy_ViPham!C:C, "T4")</f>
        <v>100</v>
      </c>
      <c r="V18" s="6">
        <f>100 + SUMIFS(NhatKy_ViPham!J:J, NhatKy_ViPham!E:E, "10_Van_A", NhatKy_ViPham!F:F, B18, NhatKy_ViPham!C:C, "T5") - SUMIFS(NhatKy_ViPham!K:K, NhatKy_ViPham!E:E, "10_Van_A", NhatKy_ViPham!F:F, B18, NhatKy_ViPham!C:C, "T5")</f>
        <v>100</v>
      </c>
      <c r="W18" s="6">
        <f>100 + SUMIFS(NhatKy_ViPham!J:J, NhatKy_ViPham!E:E, "10_Van_A", NhatKy_ViPham!F:F, B18, NhatKy_ViPham!C:C, "T6") - SUMIFS(NhatKy_ViPham!K:K, NhatKy_ViPham!E:E, "10_Van_A", NhatKy_ViPham!F:F, B18, NhatKy_ViPham!C:C, "T6")</f>
        <v>100</v>
      </c>
      <c r="X18" s="6">
        <f>100 + SUMIFS(NhatKy_ViPham!J:J, NhatKy_ViPham!E:E, "10_Van_A", NhatKy_ViPham!F:F, B18, NhatKy_ViPham!C:C, "T7") - SUMIFS(NhatKy_ViPham!K:K, NhatKy_ViPham!E:E, "10_Van_A", NhatKy_ViPham!F:F, B18, NhatKy_ViPham!C:C, "T7")</f>
        <v>100</v>
      </c>
      <c r="Y18" s="6">
        <f>100 + SUMIFS(NhatKy_ViPham!J:J, NhatKy_ViPham!E:E, "10_Van_A", NhatKy_ViPham!F:F, B18, NhatKy_ViPham!C:C, "T8") - SUMIFS(NhatKy_ViPham!K:K, NhatKy_ViPham!E:E, "10_Van_A", NhatKy_ViPham!F:F, B18, NhatKy_ViPham!C:C, "T8")</f>
        <v>100</v>
      </c>
      <c r="Z18" s="6">
        <f>100 + SUMIFS(NhatKy_ViPham!J:J, NhatKy_ViPham!E:E, "10_Van_A", NhatKy_ViPham!F:F, B18, NhatKy_ViPham!C:C, "T9") - SUMIFS(NhatKy_ViPham!K:K, NhatKy_ViPham!E:E, "10_Van_A", NhatKy_ViPham!F:F, B18, NhatKy_ViPham!C:C, "T9")</f>
        <v>100</v>
      </c>
      <c r="AA18" s="6">
        <f>100 + SUMIFS(NhatKy_ViPham!J:J, NhatKy_ViPham!E:E, "10_Van_A", NhatKy_ViPham!F:F, B18, NhatKy_ViPham!C:C, "T10") - SUMIFS(NhatKy_ViPham!K:K, NhatKy_ViPham!E:E, "10_Van_A", NhatKy_ViPham!F:F, B18, NhatKy_ViPham!C:C, "T10")</f>
        <v>100</v>
      </c>
      <c r="AB18" s="6">
        <f>100 + SUMIFS(NhatKy_ViPham!J:J, NhatKy_ViPham!E:E, "10_Van_A", NhatKy_ViPham!F:F, B18, NhatKy_ViPham!C:C, "T11") - SUMIFS(NhatKy_ViPham!K:K, NhatKy_ViPham!E:E, "10_Van_A", NhatKy_ViPham!F:F, B18, NhatKy_ViPham!C:C, "T11")</f>
        <v>100</v>
      </c>
      <c r="AC18" s="6">
        <f>100 + SUMIFS(NhatKy_ViPham!J:J, NhatKy_ViPham!E:E, "10_Van_A", NhatKy_ViPham!F:F, B18, NhatKy_ViPham!C:C, "T12") - SUMIFS(NhatKy_ViPham!K:K, NhatKy_ViPham!E:E, "10_Van_A", NhatKy_ViPham!F:F, B18, NhatKy_ViPham!C:C, "T12")</f>
        <v>100</v>
      </c>
      <c r="AD18" s="6">
        <f>100 + SUMIFS(NhatKy_ViPham!J:J, NhatKy_ViPham!E:E, "10_Van_A", NhatKy_ViPham!F:F, B18, NhatKy_ViPham!C:C, "T13") - SUMIFS(NhatKy_ViPham!K:K, NhatKy_ViPham!E:E, "10_Van_A", NhatKy_ViPham!F:F, B18, NhatKy_ViPham!C:C, "T13")</f>
        <v>100</v>
      </c>
      <c r="AE18" s="6">
        <f>100 + SUMIFS(NhatKy_ViPham!J:J, NhatKy_ViPham!E:E, "10_Van_A", NhatKy_ViPham!F:F, B18, NhatKy_ViPham!C:C, "T14") - SUMIFS(NhatKy_ViPham!K:K, NhatKy_ViPham!E:E, "10_Van_A", NhatKy_ViPham!F:F, B18, NhatKy_ViPham!C:C, "T14")</f>
        <v>100</v>
      </c>
      <c r="AF18" s="6">
        <f>100 + SUMIFS(NhatKy_ViPham!J:J, NhatKy_ViPham!E:E, "10_Van_A", NhatKy_ViPham!F:F, B18, NhatKy_ViPham!C:C, "T15") - SUMIFS(NhatKy_ViPham!K:K, NhatKy_ViPham!E:E, "10_Van_A", NhatKy_ViPham!F:F, B18, NhatKy_ViPham!C:C, "T15")</f>
        <v>100</v>
      </c>
      <c r="AG18" s="6">
        <f>100 + SUMIFS(NhatKy_ViPham!J:J, NhatKy_ViPham!E:E, "10_Van_A", NhatKy_ViPham!F:F, B18, NhatKy_ViPham!C:C, "T16") - SUMIFS(NhatKy_ViPham!K:K, NhatKy_ViPham!E:E, "10_Van_A", NhatKy_ViPham!F:F, B18, NhatKy_ViPham!C:C, "T16")</f>
        <v>100</v>
      </c>
      <c r="AH18" s="6">
        <f>100 + SUMIFS(NhatKy_ViPham!J:J, NhatKy_ViPham!E:E, "10_Van_A", NhatKy_ViPham!F:F, B18, NhatKy_ViPham!C:C, "T17") - SUMIFS(NhatKy_ViPham!K:K, NhatKy_ViPham!E:E, "10_Van_A", NhatKy_ViPham!F:F, B18, NhatKy_ViPham!C:C, "T17")</f>
        <v>100</v>
      </c>
      <c r="AI18" s="6">
        <f>100 + SUMIFS(NhatKy_ViPham!J:J, NhatKy_ViPham!E:E, "10_Van_A", NhatKy_ViPham!F:F, B18, NhatKy_ViPham!C:C, "T18") - SUMIFS(NhatKy_ViPham!K:K, NhatKy_ViPham!E:E, "10_Van_A", NhatKy_ViPham!F:F, B18, NhatKy_ViPham!C:C, "T18")</f>
        <v>100</v>
      </c>
      <c r="AJ18" s="6">
        <f>100 + SUMIFS(NhatKy_ViPham!J:J, NhatKy_ViPham!E:E, "10_Van_A", NhatKy_ViPham!F:F, B18, NhatKy_ViPham!C:C, "T19") - SUMIFS(NhatKy_ViPham!K:K, NhatKy_ViPham!E:E, "10_Van_A", NhatKy_ViPham!F:F, B18, NhatKy_ViPham!C:C, "T19")</f>
        <v>100</v>
      </c>
      <c r="AK18" s="6">
        <f>100 + SUMIFS(NhatKy_ViPham!J:J, NhatKy_ViPham!E:E, "10_Van_A", NhatKy_ViPham!F:F, B18, NhatKy_ViPham!C:C, "T20") - SUMIFS(NhatKy_ViPham!K:K, NhatKy_ViPham!E:E, "10_Van_A", NhatKy_ViPham!F:F, B18, NhatKy_ViPham!C:C, "T20")</f>
        <v>100</v>
      </c>
      <c r="AL18" s="6">
        <f>100 + SUMIFS(NhatKy_ViPham!J:J, NhatKy_ViPham!E:E, "10_Van_A", NhatKy_ViPham!F:F, B18, NhatKy_ViPham!C:C, "T21") - SUMIFS(NhatKy_ViPham!K:K, NhatKy_ViPham!E:E, "10_Van_A", NhatKy_ViPham!F:F, B18, NhatKy_ViPham!C:C, "T21")</f>
        <v>100</v>
      </c>
      <c r="AM18" s="6">
        <f>100 + SUMIFS(NhatKy_ViPham!J:J, NhatKy_ViPham!E:E, "10_Van_A", NhatKy_ViPham!F:F, B18, NhatKy_ViPham!C:C, "T22") - SUMIFS(NhatKy_ViPham!K:K, NhatKy_ViPham!E:E, "10_Van_A", NhatKy_ViPham!F:F, B18, NhatKy_ViPham!C:C, "T22")</f>
        <v>100</v>
      </c>
      <c r="AN18" s="6">
        <f>100 + SUMIFS(NhatKy_ViPham!J:J, NhatKy_ViPham!E:E, "10_Van_A", NhatKy_ViPham!F:F, B18, NhatKy_ViPham!C:C, "T23") - SUMIFS(NhatKy_ViPham!K:K, NhatKy_ViPham!E:E, "10_Van_A", NhatKy_ViPham!F:F, B18, NhatKy_ViPham!C:C, "T23")</f>
        <v>100</v>
      </c>
      <c r="AO18" s="6">
        <f>100 + SUMIFS(NhatKy_ViPham!J:J, NhatKy_ViPham!E:E, "10_Van_A", NhatKy_ViPham!F:F, B18, NhatKy_ViPham!C:C, "T24") - SUMIFS(NhatKy_ViPham!K:K, NhatKy_ViPham!E:E, "10_Van_A", NhatKy_ViPham!F:F, B18, NhatKy_ViPham!C:C, "T24")</f>
        <v>100</v>
      </c>
      <c r="AP18" s="6">
        <f>100 + SUMIFS(NhatKy_ViPham!J:J, NhatKy_ViPham!E:E, "10_Van_A", NhatKy_ViPham!F:F, B18, NhatKy_ViPham!C:C, "T25") - SUMIFS(NhatKy_ViPham!K:K, NhatKy_ViPham!E:E, "10_Van_A", NhatKy_ViPham!F:F, B18, NhatKy_ViPham!C:C, "T25")</f>
        <v>100</v>
      </c>
      <c r="AQ18" s="6">
        <f>100 + SUMIFS(NhatKy_ViPham!J:J, NhatKy_ViPham!E:E, "10_Van_A", NhatKy_ViPham!F:F, B18, NhatKy_ViPham!C:C, "T26") - SUMIFS(NhatKy_ViPham!K:K, NhatKy_ViPham!E:E, "10_Van_A", NhatKy_ViPham!F:F, B18, NhatKy_ViPham!C:C, "T26")</f>
        <v>100</v>
      </c>
      <c r="AR18" s="6">
        <f>100 + SUMIFS(NhatKy_ViPham!J:J, NhatKy_ViPham!E:E, "10_Van_A", NhatKy_ViPham!F:F, B18, NhatKy_ViPham!C:C, "T27") - SUMIFS(NhatKy_ViPham!K:K, NhatKy_ViPham!E:E, "10_Van_A", NhatKy_ViPham!F:F, B18, NhatKy_ViPham!C:C, "T27")</f>
        <v>100</v>
      </c>
      <c r="AS18" s="6">
        <f>100 + SUMIFS(NhatKy_ViPham!J:J, NhatKy_ViPham!E:E, "10_Van_A", NhatKy_ViPham!F:F, B18, NhatKy_ViPham!C:C, "T28") - SUMIFS(NhatKy_ViPham!K:K, NhatKy_ViPham!E:E, "10_Van_A", NhatKy_ViPham!F:F, B18, NhatKy_ViPham!C:C, "T28")</f>
        <v>100</v>
      </c>
      <c r="AT18" s="6">
        <f>100 + SUMIFS(NhatKy_ViPham!J:J, NhatKy_ViPham!E:E, "10_Van_A", NhatKy_ViPham!F:F, B18, NhatKy_ViPham!C:C, "T29") - SUMIFS(NhatKy_ViPham!K:K, NhatKy_ViPham!E:E, "10_Van_A", NhatKy_ViPham!F:F, B18, NhatKy_ViPham!C:C, "T29")</f>
        <v>100</v>
      </c>
      <c r="AU18" s="6">
        <f>100 + SUMIFS(NhatKy_ViPham!J:J, NhatKy_ViPham!E:E, "10_Van_A", NhatKy_ViPham!F:F, B18, NhatKy_ViPham!C:C, "T30") - SUMIFS(NhatKy_ViPham!K:K, NhatKy_ViPham!E:E, "10_Van_A", NhatKy_ViPham!F:F, B18, NhatKy_ViPham!C:C, "T30")</f>
        <v>100</v>
      </c>
      <c r="AV18" s="6">
        <f>100 + SUMIFS(NhatKy_ViPham!J:J, NhatKy_ViPham!E:E, "10_Van_A", NhatKy_ViPham!F:F, B18, NhatKy_ViPham!C:C, "T31") - SUMIFS(NhatKy_ViPham!K:K, NhatKy_ViPham!E:E, "10_Van_A", NhatKy_ViPham!F:F, B18, NhatKy_ViPham!C:C, "T31")</f>
        <v>100</v>
      </c>
      <c r="AW18" s="6">
        <f>100 + SUMIFS(NhatKy_ViPham!J:J, NhatKy_ViPham!E:E, "10_Van_A", NhatKy_ViPham!F:F, B18, NhatKy_ViPham!C:C, "T32") - SUMIFS(NhatKy_ViPham!K:K, NhatKy_ViPham!E:E, "10_Van_A", NhatKy_ViPham!F:F, B18, NhatKy_ViPham!C:C, "T32")</f>
        <v>100</v>
      </c>
      <c r="AX18" s="6">
        <f>100 + SUMIFS(NhatKy_ViPham!J:J, NhatKy_ViPham!E:E, "10_Van_A", NhatKy_ViPham!F:F, B18, NhatKy_ViPham!C:C, "T33") - SUMIFS(NhatKy_ViPham!K:K, NhatKy_ViPham!E:E, "10_Van_A", NhatKy_ViPham!F:F, B18, NhatKy_ViPham!C:C, "T33")</f>
        <v>100</v>
      </c>
      <c r="AY18" s="6">
        <f>100 + SUMIFS(NhatKy_ViPham!J:J, NhatKy_ViPham!E:E, "10_Van_A", NhatKy_ViPham!F:F, B18, NhatKy_ViPham!C:C, "T34") - SUMIFS(NhatKy_ViPham!K:K, NhatKy_ViPham!E:E, "10_Van_A", NhatKy_ViPham!F:F, B18, NhatKy_ViPham!C:C, "T34")</f>
        <v>100</v>
      </c>
      <c r="AZ18" s="6">
        <f>100 + SUMIFS(NhatKy_ViPham!J:J, NhatKy_ViPham!E:E, "10_Van_A", NhatKy_ViPham!F:F, B18, NhatKy_ViPham!C:C, "T35") - SUMIFS(NhatKy_ViPham!K:K, NhatKy_ViPham!E:E, "10_Van_A", NhatKy_ViPham!F:F, B18, NhatKy_ViPham!C:C, "T35")</f>
        <v>100</v>
      </c>
      <c r="BA18" s="12">
        <f t="shared" si="0"/>
        <v>100</v>
      </c>
      <c r="BB18" s="11" t="s">
        <v>430</v>
      </c>
      <c r="BC18" s="16" t="str">
        <f t="shared" si="1"/>
        <v>Tốt</v>
      </c>
      <c r="BD18" s="15" t="str">
        <f t="shared" si="2"/>
        <v>🟢 BÌNH THƯỜNG</v>
      </c>
    </row>
    <row r="19" spans="1:56" x14ac:dyDescent="0.25">
      <c r="A19" s="4">
        <v>11</v>
      </c>
      <c r="B19" s="10" t="s">
        <v>978</v>
      </c>
      <c r="C19" s="4" t="s">
        <v>543</v>
      </c>
      <c r="D19" s="4" t="s">
        <v>429</v>
      </c>
      <c r="E19" s="11" t="s">
        <v>430</v>
      </c>
      <c r="F19" s="7">
        <f>SUMIFS(NhatKy_ViPham!K:K, NhatKy_ViPham!E:E, "10_Van_A", NhatKy_ViPham!F:F, B19, NhatKy_ViPham!H:H, "L01")</f>
        <v>0</v>
      </c>
      <c r="G19" s="7">
        <f>SUMIFS(NhatKy_ViPham!K:K, NhatKy_ViPham!E:E, "10_Van_A", NhatKy_ViPham!F:F, B19, NhatKy_ViPham!H:H, "L02")</f>
        <v>0</v>
      </c>
      <c r="H19" s="7">
        <f>SUMIFS(NhatKy_ViPham!K:K, NhatKy_ViPham!E:E, "10_Van_A", NhatKy_ViPham!F:F, B19, NhatKy_ViPham!H:H, "L03")</f>
        <v>0</v>
      </c>
      <c r="I19" s="7">
        <f>SUMIFS(NhatKy_ViPham!K:K, NhatKy_ViPham!E:E, "10_Van_A", NhatKy_ViPham!F:F, B19, NhatKy_ViPham!H:H, "L04")</f>
        <v>0</v>
      </c>
      <c r="J19" s="7">
        <f>SUMIFS(NhatKy_ViPham!K:K, NhatKy_ViPham!E:E, "10_Van_A", NhatKy_ViPham!F:F, B19, NhatKy_ViPham!H:H, "L05")</f>
        <v>0</v>
      </c>
      <c r="K19" s="7">
        <f>SUMIFS(NhatKy_ViPham!K:K, NhatKy_ViPham!E:E, "10_Van_A", NhatKy_ViPham!F:F, B19, NhatKy_ViPham!H:H, "L06")</f>
        <v>0</v>
      </c>
      <c r="L19" s="7">
        <f>SUMIFS(NhatKy_ViPham!K:K, NhatKy_ViPham!E:E, "10_Van_A", NhatKy_ViPham!F:F, B19, NhatKy_ViPham!H:H, "L07")</f>
        <v>0</v>
      </c>
      <c r="M19" s="7">
        <f>SUMIFS(NhatKy_ViPham!K:K, NhatKy_ViPham!E:E, "10_Van_A", NhatKy_ViPham!F:F, B19, NhatKy_ViPham!H:H, "L08")</f>
        <v>0</v>
      </c>
      <c r="N19" s="7">
        <f>SUMIFS(NhatKy_ViPham!K:K, NhatKy_ViPham!E:E, "10_Van_A", NhatKy_ViPham!F:F, B19, NhatKy_ViPham!H:H, "L09")</f>
        <v>0</v>
      </c>
      <c r="O19" s="7">
        <f>SUMIFS(NhatKy_ViPham!K:K, NhatKy_ViPham!E:E, "10_Van_A", NhatKy_ViPham!F:F, B19, NhatKy_ViPham!H:H, "L10")</f>
        <v>0</v>
      </c>
      <c r="P19" s="12">
        <f>SUMIFS(NhatKy_ViPham!J:J, NhatKy_ViPham!E:E, "10_Van_A", NhatKy_ViPham!F:F, B19)</f>
        <v>0</v>
      </c>
      <c r="Q19" s="13">
        <f>SUMIFS(NhatKy_ViPham!K:K, NhatKy_ViPham!E:E, "10_Van_A", NhatKy_ViPham!F:F, B19)</f>
        <v>0</v>
      </c>
      <c r="R19" s="7">
        <f>100 + SUMIFS(NhatKy_ViPham!J:J, NhatKy_ViPham!E:E, "10_Van_A", NhatKy_ViPham!F:F, B19, NhatKy_ViPham!C:C, "T1") - SUMIFS(NhatKy_ViPham!K:K, NhatKy_ViPham!E:E, "10_Van_A", NhatKy_ViPham!F:F, B19, NhatKy_ViPham!C:C, "T1")</f>
        <v>100</v>
      </c>
      <c r="S19" s="7">
        <f>100 + SUMIFS(NhatKy_ViPham!J:J, NhatKy_ViPham!E:E, "10_Van_A", NhatKy_ViPham!F:F, B19, NhatKy_ViPham!C:C, "T2") - SUMIFS(NhatKy_ViPham!K:K, NhatKy_ViPham!E:E, "10_Van_A", NhatKy_ViPham!F:F, B19, NhatKy_ViPham!C:C, "T2")</f>
        <v>100</v>
      </c>
      <c r="T19" s="7">
        <f>100 + SUMIFS(NhatKy_ViPham!J:J, NhatKy_ViPham!E:E, "10_Van_A", NhatKy_ViPham!F:F, B19, NhatKy_ViPham!C:C, "T3") - SUMIFS(NhatKy_ViPham!K:K, NhatKy_ViPham!E:E, "10_Van_A", NhatKy_ViPham!F:F, B19, NhatKy_ViPham!C:C, "T3")</f>
        <v>100</v>
      </c>
      <c r="U19" s="7">
        <f>100 + SUMIFS(NhatKy_ViPham!J:J, NhatKy_ViPham!E:E, "10_Van_A", NhatKy_ViPham!F:F, B19, NhatKy_ViPham!C:C, "T4") - SUMIFS(NhatKy_ViPham!K:K, NhatKy_ViPham!E:E, "10_Van_A", NhatKy_ViPham!F:F, B19, NhatKy_ViPham!C:C, "T4")</f>
        <v>100</v>
      </c>
      <c r="V19" s="7">
        <f>100 + SUMIFS(NhatKy_ViPham!J:J, NhatKy_ViPham!E:E, "10_Van_A", NhatKy_ViPham!F:F, B19, NhatKy_ViPham!C:C, "T5") - SUMIFS(NhatKy_ViPham!K:K, NhatKy_ViPham!E:E, "10_Van_A", NhatKy_ViPham!F:F, B19, NhatKy_ViPham!C:C, "T5")</f>
        <v>100</v>
      </c>
      <c r="W19" s="7">
        <f>100 + SUMIFS(NhatKy_ViPham!J:J, NhatKy_ViPham!E:E, "10_Van_A", NhatKy_ViPham!F:F, B19, NhatKy_ViPham!C:C, "T6") - SUMIFS(NhatKy_ViPham!K:K, NhatKy_ViPham!E:E, "10_Van_A", NhatKy_ViPham!F:F, B19, NhatKy_ViPham!C:C, "T6")</f>
        <v>100</v>
      </c>
      <c r="X19" s="7">
        <f>100 + SUMIFS(NhatKy_ViPham!J:J, NhatKy_ViPham!E:E, "10_Van_A", NhatKy_ViPham!F:F, B19, NhatKy_ViPham!C:C, "T7") - SUMIFS(NhatKy_ViPham!K:K, NhatKy_ViPham!E:E, "10_Van_A", NhatKy_ViPham!F:F, B19, NhatKy_ViPham!C:C, "T7")</f>
        <v>100</v>
      </c>
      <c r="Y19" s="7">
        <f>100 + SUMIFS(NhatKy_ViPham!J:J, NhatKy_ViPham!E:E, "10_Van_A", NhatKy_ViPham!F:F, B19, NhatKy_ViPham!C:C, "T8") - SUMIFS(NhatKy_ViPham!K:K, NhatKy_ViPham!E:E, "10_Van_A", NhatKy_ViPham!F:F, B19, NhatKy_ViPham!C:C, "T8")</f>
        <v>100</v>
      </c>
      <c r="Z19" s="7">
        <f>100 + SUMIFS(NhatKy_ViPham!J:J, NhatKy_ViPham!E:E, "10_Van_A", NhatKy_ViPham!F:F, B19, NhatKy_ViPham!C:C, "T9") - SUMIFS(NhatKy_ViPham!K:K, NhatKy_ViPham!E:E, "10_Van_A", NhatKy_ViPham!F:F, B19, NhatKy_ViPham!C:C, "T9")</f>
        <v>100</v>
      </c>
      <c r="AA19" s="7">
        <f>100 + SUMIFS(NhatKy_ViPham!J:J, NhatKy_ViPham!E:E, "10_Van_A", NhatKy_ViPham!F:F, B19, NhatKy_ViPham!C:C, "T10") - SUMIFS(NhatKy_ViPham!K:K, NhatKy_ViPham!E:E, "10_Van_A", NhatKy_ViPham!F:F, B19, NhatKy_ViPham!C:C, "T10")</f>
        <v>100</v>
      </c>
      <c r="AB19" s="7">
        <f>100 + SUMIFS(NhatKy_ViPham!J:J, NhatKy_ViPham!E:E, "10_Van_A", NhatKy_ViPham!F:F, B19, NhatKy_ViPham!C:C, "T11") - SUMIFS(NhatKy_ViPham!K:K, NhatKy_ViPham!E:E, "10_Van_A", NhatKy_ViPham!F:F, B19, NhatKy_ViPham!C:C, "T11")</f>
        <v>100</v>
      </c>
      <c r="AC19" s="7">
        <f>100 + SUMIFS(NhatKy_ViPham!J:J, NhatKy_ViPham!E:E, "10_Van_A", NhatKy_ViPham!F:F, B19, NhatKy_ViPham!C:C, "T12") - SUMIFS(NhatKy_ViPham!K:K, NhatKy_ViPham!E:E, "10_Van_A", NhatKy_ViPham!F:F, B19, NhatKy_ViPham!C:C, "T12")</f>
        <v>100</v>
      </c>
      <c r="AD19" s="7">
        <f>100 + SUMIFS(NhatKy_ViPham!J:J, NhatKy_ViPham!E:E, "10_Van_A", NhatKy_ViPham!F:F, B19, NhatKy_ViPham!C:C, "T13") - SUMIFS(NhatKy_ViPham!K:K, NhatKy_ViPham!E:E, "10_Van_A", NhatKy_ViPham!F:F, B19, NhatKy_ViPham!C:C, "T13")</f>
        <v>100</v>
      </c>
      <c r="AE19" s="7">
        <f>100 + SUMIFS(NhatKy_ViPham!J:J, NhatKy_ViPham!E:E, "10_Van_A", NhatKy_ViPham!F:F, B19, NhatKy_ViPham!C:C, "T14") - SUMIFS(NhatKy_ViPham!K:K, NhatKy_ViPham!E:E, "10_Van_A", NhatKy_ViPham!F:F, B19, NhatKy_ViPham!C:C, "T14")</f>
        <v>100</v>
      </c>
      <c r="AF19" s="7">
        <f>100 + SUMIFS(NhatKy_ViPham!J:J, NhatKy_ViPham!E:E, "10_Van_A", NhatKy_ViPham!F:F, B19, NhatKy_ViPham!C:C, "T15") - SUMIFS(NhatKy_ViPham!K:K, NhatKy_ViPham!E:E, "10_Van_A", NhatKy_ViPham!F:F, B19, NhatKy_ViPham!C:C, "T15")</f>
        <v>100</v>
      </c>
      <c r="AG19" s="7">
        <f>100 + SUMIFS(NhatKy_ViPham!J:J, NhatKy_ViPham!E:E, "10_Van_A", NhatKy_ViPham!F:F, B19, NhatKy_ViPham!C:C, "T16") - SUMIFS(NhatKy_ViPham!K:K, NhatKy_ViPham!E:E, "10_Van_A", NhatKy_ViPham!F:F, B19, NhatKy_ViPham!C:C, "T16")</f>
        <v>100</v>
      </c>
      <c r="AH19" s="7">
        <f>100 + SUMIFS(NhatKy_ViPham!J:J, NhatKy_ViPham!E:E, "10_Van_A", NhatKy_ViPham!F:F, B19, NhatKy_ViPham!C:C, "T17") - SUMIFS(NhatKy_ViPham!K:K, NhatKy_ViPham!E:E, "10_Van_A", NhatKy_ViPham!F:F, B19, NhatKy_ViPham!C:C, "T17")</f>
        <v>100</v>
      </c>
      <c r="AI19" s="7">
        <f>100 + SUMIFS(NhatKy_ViPham!J:J, NhatKy_ViPham!E:E, "10_Van_A", NhatKy_ViPham!F:F, B19, NhatKy_ViPham!C:C, "T18") - SUMIFS(NhatKy_ViPham!K:K, NhatKy_ViPham!E:E, "10_Van_A", NhatKy_ViPham!F:F, B19, NhatKy_ViPham!C:C, "T18")</f>
        <v>100</v>
      </c>
      <c r="AJ19" s="7">
        <f>100 + SUMIFS(NhatKy_ViPham!J:J, NhatKy_ViPham!E:E, "10_Van_A", NhatKy_ViPham!F:F, B19, NhatKy_ViPham!C:C, "T19") - SUMIFS(NhatKy_ViPham!K:K, NhatKy_ViPham!E:E, "10_Van_A", NhatKy_ViPham!F:F, B19, NhatKy_ViPham!C:C, "T19")</f>
        <v>100</v>
      </c>
      <c r="AK19" s="7">
        <f>100 + SUMIFS(NhatKy_ViPham!J:J, NhatKy_ViPham!E:E, "10_Van_A", NhatKy_ViPham!F:F, B19, NhatKy_ViPham!C:C, "T20") - SUMIFS(NhatKy_ViPham!K:K, NhatKy_ViPham!E:E, "10_Van_A", NhatKy_ViPham!F:F, B19, NhatKy_ViPham!C:C, "T20")</f>
        <v>100</v>
      </c>
      <c r="AL19" s="7">
        <f>100 + SUMIFS(NhatKy_ViPham!J:J, NhatKy_ViPham!E:E, "10_Van_A", NhatKy_ViPham!F:F, B19, NhatKy_ViPham!C:C, "T21") - SUMIFS(NhatKy_ViPham!K:K, NhatKy_ViPham!E:E, "10_Van_A", NhatKy_ViPham!F:F, B19, NhatKy_ViPham!C:C, "T21")</f>
        <v>100</v>
      </c>
      <c r="AM19" s="7">
        <f>100 + SUMIFS(NhatKy_ViPham!J:J, NhatKy_ViPham!E:E, "10_Van_A", NhatKy_ViPham!F:F, B19, NhatKy_ViPham!C:C, "T22") - SUMIFS(NhatKy_ViPham!K:K, NhatKy_ViPham!E:E, "10_Van_A", NhatKy_ViPham!F:F, B19, NhatKy_ViPham!C:C, "T22")</f>
        <v>100</v>
      </c>
      <c r="AN19" s="7">
        <f>100 + SUMIFS(NhatKy_ViPham!J:J, NhatKy_ViPham!E:E, "10_Van_A", NhatKy_ViPham!F:F, B19, NhatKy_ViPham!C:C, "T23") - SUMIFS(NhatKy_ViPham!K:K, NhatKy_ViPham!E:E, "10_Van_A", NhatKy_ViPham!F:F, B19, NhatKy_ViPham!C:C, "T23")</f>
        <v>100</v>
      </c>
      <c r="AO19" s="7">
        <f>100 + SUMIFS(NhatKy_ViPham!J:J, NhatKy_ViPham!E:E, "10_Van_A", NhatKy_ViPham!F:F, B19, NhatKy_ViPham!C:C, "T24") - SUMIFS(NhatKy_ViPham!K:K, NhatKy_ViPham!E:E, "10_Van_A", NhatKy_ViPham!F:F, B19, NhatKy_ViPham!C:C, "T24")</f>
        <v>100</v>
      </c>
      <c r="AP19" s="7">
        <f>100 + SUMIFS(NhatKy_ViPham!J:J, NhatKy_ViPham!E:E, "10_Van_A", NhatKy_ViPham!F:F, B19, NhatKy_ViPham!C:C, "T25") - SUMIFS(NhatKy_ViPham!K:K, NhatKy_ViPham!E:E, "10_Van_A", NhatKy_ViPham!F:F, B19, NhatKy_ViPham!C:C, "T25")</f>
        <v>100</v>
      </c>
      <c r="AQ19" s="7">
        <f>100 + SUMIFS(NhatKy_ViPham!J:J, NhatKy_ViPham!E:E, "10_Van_A", NhatKy_ViPham!F:F, B19, NhatKy_ViPham!C:C, "T26") - SUMIFS(NhatKy_ViPham!K:K, NhatKy_ViPham!E:E, "10_Van_A", NhatKy_ViPham!F:F, B19, NhatKy_ViPham!C:C, "T26")</f>
        <v>100</v>
      </c>
      <c r="AR19" s="7">
        <f>100 + SUMIFS(NhatKy_ViPham!J:J, NhatKy_ViPham!E:E, "10_Van_A", NhatKy_ViPham!F:F, B19, NhatKy_ViPham!C:C, "T27") - SUMIFS(NhatKy_ViPham!K:K, NhatKy_ViPham!E:E, "10_Van_A", NhatKy_ViPham!F:F, B19, NhatKy_ViPham!C:C, "T27")</f>
        <v>100</v>
      </c>
      <c r="AS19" s="7">
        <f>100 + SUMIFS(NhatKy_ViPham!J:J, NhatKy_ViPham!E:E, "10_Van_A", NhatKy_ViPham!F:F, B19, NhatKy_ViPham!C:C, "T28") - SUMIFS(NhatKy_ViPham!K:K, NhatKy_ViPham!E:E, "10_Van_A", NhatKy_ViPham!F:F, B19, NhatKy_ViPham!C:C, "T28")</f>
        <v>100</v>
      </c>
      <c r="AT19" s="7">
        <f>100 + SUMIFS(NhatKy_ViPham!J:J, NhatKy_ViPham!E:E, "10_Van_A", NhatKy_ViPham!F:F, B19, NhatKy_ViPham!C:C, "T29") - SUMIFS(NhatKy_ViPham!K:K, NhatKy_ViPham!E:E, "10_Van_A", NhatKy_ViPham!F:F, B19, NhatKy_ViPham!C:C, "T29")</f>
        <v>100</v>
      </c>
      <c r="AU19" s="7">
        <f>100 + SUMIFS(NhatKy_ViPham!J:J, NhatKy_ViPham!E:E, "10_Van_A", NhatKy_ViPham!F:F, B19, NhatKy_ViPham!C:C, "T30") - SUMIFS(NhatKy_ViPham!K:K, NhatKy_ViPham!E:E, "10_Van_A", NhatKy_ViPham!F:F, B19, NhatKy_ViPham!C:C, "T30")</f>
        <v>100</v>
      </c>
      <c r="AV19" s="7">
        <f>100 + SUMIFS(NhatKy_ViPham!J:J, NhatKy_ViPham!E:E, "10_Van_A", NhatKy_ViPham!F:F, B19, NhatKy_ViPham!C:C, "T31") - SUMIFS(NhatKy_ViPham!K:K, NhatKy_ViPham!E:E, "10_Van_A", NhatKy_ViPham!F:F, B19, NhatKy_ViPham!C:C, "T31")</f>
        <v>100</v>
      </c>
      <c r="AW19" s="7">
        <f>100 + SUMIFS(NhatKy_ViPham!J:J, NhatKy_ViPham!E:E, "10_Van_A", NhatKy_ViPham!F:F, B19, NhatKy_ViPham!C:C, "T32") - SUMIFS(NhatKy_ViPham!K:K, NhatKy_ViPham!E:E, "10_Van_A", NhatKy_ViPham!F:F, B19, NhatKy_ViPham!C:C, "T32")</f>
        <v>100</v>
      </c>
      <c r="AX19" s="7">
        <f>100 + SUMIFS(NhatKy_ViPham!J:J, NhatKy_ViPham!E:E, "10_Van_A", NhatKy_ViPham!F:F, B19, NhatKy_ViPham!C:C, "T33") - SUMIFS(NhatKy_ViPham!K:K, NhatKy_ViPham!E:E, "10_Van_A", NhatKy_ViPham!F:F, B19, NhatKy_ViPham!C:C, "T33")</f>
        <v>100</v>
      </c>
      <c r="AY19" s="7">
        <f>100 + SUMIFS(NhatKy_ViPham!J:J, NhatKy_ViPham!E:E, "10_Van_A", NhatKy_ViPham!F:F, B19, NhatKy_ViPham!C:C, "T34") - SUMIFS(NhatKy_ViPham!K:K, NhatKy_ViPham!E:E, "10_Van_A", NhatKy_ViPham!F:F, B19, NhatKy_ViPham!C:C, "T34")</f>
        <v>100</v>
      </c>
      <c r="AZ19" s="7">
        <f>100 + SUMIFS(NhatKy_ViPham!J:J, NhatKy_ViPham!E:E, "10_Van_A", NhatKy_ViPham!F:F, B19, NhatKy_ViPham!C:C, "T35") - SUMIFS(NhatKy_ViPham!K:K, NhatKy_ViPham!E:E, "10_Van_A", NhatKy_ViPham!F:F, B19, NhatKy_ViPham!C:C, "T35")</f>
        <v>100</v>
      </c>
      <c r="BA19" s="12">
        <f t="shared" si="0"/>
        <v>100</v>
      </c>
      <c r="BB19" s="11" t="s">
        <v>430</v>
      </c>
      <c r="BC19" s="14" t="str">
        <f t="shared" si="1"/>
        <v>Tốt</v>
      </c>
      <c r="BD19" s="10" t="str">
        <f t="shared" si="2"/>
        <v>🟢 BÌNH THƯỜNG</v>
      </c>
    </row>
    <row r="20" spans="1:56" x14ac:dyDescent="0.25">
      <c r="A20" s="5">
        <v>12</v>
      </c>
      <c r="B20" s="15" t="s">
        <v>979</v>
      </c>
      <c r="C20" s="5" t="s">
        <v>980</v>
      </c>
      <c r="D20" s="5" t="s">
        <v>429</v>
      </c>
      <c r="E20" s="11" t="s">
        <v>430</v>
      </c>
      <c r="F20" s="6">
        <f>SUMIFS(NhatKy_ViPham!K:K, NhatKy_ViPham!E:E, "10_Van_A", NhatKy_ViPham!F:F, B20, NhatKy_ViPham!H:H, "L01")</f>
        <v>0</v>
      </c>
      <c r="G20" s="6">
        <f>SUMIFS(NhatKy_ViPham!K:K, NhatKy_ViPham!E:E, "10_Van_A", NhatKy_ViPham!F:F, B20, NhatKy_ViPham!H:H, "L02")</f>
        <v>0</v>
      </c>
      <c r="H20" s="6">
        <f>SUMIFS(NhatKy_ViPham!K:K, NhatKy_ViPham!E:E, "10_Van_A", NhatKy_ViPham!F:F, B20, NhatKy_ViPham!H:H, "L03")</f>
        <v>0</v>
      </c>
      <c r="I20" s="6">
        <f>SUMIFS(NhatKy_ViPham!K:K, NhatKy_ViPham!E:E, "10_Van_A", NhatKy_ViPham!F:F, B20, NhatKy_ViPham!H:H, "L04")</f>
        <v>0</v>
      </c>
      <c r="J20" s="6">
        <f>SUMIFS(NhatKy_ViPham!K:K, NhatKy_ViPham!E:E, "10_Van_A", NhatKy_ViPham!F:F, B20, NhatKy_ViPham!H:H, "L05")</f>
        <v>0</v>
      </c>
      <c r="K20" s="6">
        <f>SUMIFS(NhatKy_ViPham!K:K, NhatKy_ViPham!E:E, "10_Van_A", NhatKy_ViPham!F:F, B20, NhatKy_ViPham!H:H, "L06")</f>
        <v>0</v>
      </c>
      <c r="L20" s="6">
        <f>SUMIFS(NhatKy_ViPham!K:K, NhatKy_ViPham!E:E, "10_Van_A", NhatKy_ViPham!F:F, B20, NhatKy_ViPham!H:H, "L07")</f>
        <v>0</v>
      </c>
      <c r="M20" s="6">
        <f>SUMIFS(NhatKy_ViPham!K:K, NhatKy_ViPham!E:E, "10_Van_A", NhatKy_ViPham!F:F, B20, NhatKy_ViPham!H:H, "L08")</f>
        <v>0</v>
      </c>
      <c r="N20" s="6">
        <f>SUMIFS(NhatKy_ViPham!K:K, NhatKy_ViPham!E:E, "10_Van_A", NhatKy_ViPham!F:F, B20, NhatKy_ViPham!H:H, "L09")</f>
        <v>0</v>
      </c>
      <c r="O20" s="6">
        <f>SUMIFS(NhatKy_ViPham!K:K, NhatKy_ViPham!E:E, "10_Van_A", NhatKy_ViPham!F:F, B20, NhatKy_ViPham!H:H, "L10")</f>
        <v>0</v>
      </c>
      <c r="P20" s="12">
        <f>SUMIFS(NhatKy_ViPham!J:J, NhatKy_ViPham!E:E, "10_Van_A", NhatKy_ViPham!F:F, B20)</f>
        <v>0</v>
      </c>
      <c r="Q20" s="13">
        <f>SUMIFS(NhatKy_ViPham!K:K, NhatKy_ViPham!E:E, "10_Van_A", NhatKy_ViPham!F:F, B20)</f>
        <v>0</v>
      </c>
      <c r="R20" s="6">
        <f>100 + SUMIFS(NhatKy_ViPham!J:J, NhatKy_ViPham!E:E, "10_Van_A", NhatKy_ViPham!F:F, B20, NhatKy_ViPham!C:C, "T1") - SUMIFS(NhatKy_ViPham!K:K, NhatKy_ViPham!E:E, "10_Van_A", NhatKy_ViPham!F:F, B20, NhatKy_ViPham!C:C, "T1")</f>
        <v>100</v>
      </c>
      <c r="S20" s="6">
        <f>100 + SUMIFS(NhatKy_ViPham!J:J, NhatKy_ViPham!E:E, "10_Van_A", NhatKy_ViPham!F:F, B20, NhatKy_ViPham!C:C, "T2") - SUMIFS(NhatKy_ViPham!K:K, NhatKy_ViPham!E:E, "10_Van_A", NhatKy_ViPham!F:F, B20, NhatKy_ViPham!C:C, "T2")</f>
        <v>100</v>
      </c>
      <c r="T20" s="6">
        <f>100 + SUMIFS(NhatKy_ViPham!J:J, NhatKy_ViPham!E:E, "10_Van_A", NhatKy_ViPham!F:F, B20, NhatKy_ViPham!C:C, "T3") - SUMIFS(NhatKy_ViPham!K:K, NhatKy_ViPham!E:E, "10_Van_A", NhatKy_ViPham!F:F, B20, NhatKy_ViPham!C:C, "T3")</f>
        <v>100</v>
      </c>
      <c r="U20" s="6">
        <f>100 + SUMIFS(NhatKy_ViPham!J:J, NhatKy_ViPham!E:E, "10_Van_A", NhatKy_ViPham!F:F, B20, NhatKy_ViPham!C:C, "T4") - SUMIFS(NhatKy_ViPham!K:K, NhatKy_ViPham!E:E, "10_Van_A", NhatKy_ViPham!F:F, B20, NhatKy_ViPham!C:C, "T4")</f>
        <v>100</v>
      </c>
      <c r="V20" s="6">
        <f>100 + SUMIFS(NhatKy_ViPham!J:J, NhatKy_ViPham!E:E, "10_Van_A", NhatKy_ViPham!F:F, B20, NhatKy_ViPham!C:C, "T5") - SUMIFS(NhatKy_ViPham!K:K, NhatKy_ViPham!E:E, "10_Van_A", NhatKy_ViPham!F:F, B20, NhatKy_ViPham!C:C, "T5")</f>
        <v>100</v>
      </c>
      <c r="W20" s="6">
        <f>100 + SUMIFS(NhatKy_ViPham!J:J, NhatKy_ViPham!E:E, "10_Van_A", NhatKy_ViPham!F:F, B20, NhatKy_ViPham!C:C, "T6") - SUMIFS(NhatKy_ViPham!K:K, NhatKy_ViPham!E:E, "10_Van_A", NhatKy_ViPham!F:F, B20, NhatKy_ViPham!C:C, "T6")</f>
        <v>100</v>
      </c>
      <c r="X20" s="6">
        <f>100 + SUMIFS(NhatKy_ViPham!J:J, NhatKy_ViPham!E:E, "10_Van_A", NhatKy_ViPham!F:F, B20, NhatKy_ViPham!C:C, "T7") - SUMIFS(NhatKy_ViPham!K:K, NhatKy_ViPham!E:E, "10_Van_A", NhatKy_ViPham!F:F, B20, NhatKy_ViPham!C:C, "T7")</f>
        <v>100</v>
      </c>
      <c r="Y20" s="6">
        <f>100 + SUMIFS(NhatKy_ViPham!J:J, NhatKy_ViPham!E:E, "10_Van_A", NhatKy_ViPham!F:F, B20, NhatKy_ViPham!C:C, "T8") - SUMIFS(NhatKy_ViPham!K:K, NhatKy_ViPham!E:E, "10_Van_A", NhatKy_ViPham!F:F, B20, NhatKy_ViPham!C:C, "T8")</f>
        <v>100</v>
      </c>
      <c r="Z20" s="6">
        <f>100 + SUMIFS(NhatKy_ViPham!J:J, NhatKy_ViPham!E:E, "10_Van_A", NhatKy_ViPham!F:F, B20, NhatKy_ViPham!C:C, "T9") - SUMIFS(NhatKy_ViPham!K:K, NhatKy_ViPham!E:E, "10_Van_A", NhatKy_ViPham!F:F, B20, NhatKy_ViPham!C:C, "T9")</f>
        <v>100</v>
      </c>
      <c r="AA20" s="6">
        <f>100 + SUMIFS(NhatKy_ViPham!J:J, NhatKy_ViPham!E:E, "10_Van_A", NhatKy_ViPham!F:F, B20, NhatKy_ViPham!C:C, "T10") - SUMIFS(NhatKy_ViPham!K:K, NhatKy_ViPham!E:E, "10_Van_A", NhatKy_ViPham!F:F, B20, NhatKy_ViPham!C:C, "T10")</f>
        <v>100</v>
      </c>
      <c r="AB20" s="6">
        <f>100 + SUMIFS(NhatKy_ViPham!J:J, NhatKy_ViPham!E:E, "10_Van_A", NhatKy_ViPham!F:F, B20, NhatKy_ViPham!C:C, "T11") - SUMIFS(NhatKy_ViPham!K:K, NhatKy_ViPham!E:E, "10_Van_A", NhatKy_ViPham!F:F, B20, NhatKy_ViPham!C:C, "T11")</f>
        <v>100</v>
      </c>
      <c r="AC20" s="6">
        <f>100 + SUMIFS(NhatKy_ViPham!J:J, NhatKy_ViPham!E:E, "10_Van_A", NhatKy_ViPham!F:F, B20, NhatKy_ViPham!C:C, "T12") - SUMIFS(NhatKy_ViPham!K:K, NhatKy_ViPham!E:E, "10_Van_A", NhatKy_ViPham!F:F, B20, NhatKy_ViPham!C:C, "T12")</f>
        <v>100</v>
      </c>
      <c r="AD20" s="6">
        <f>100 + SUMIFS(NhatKy_ViPham!J:J, NhatKy_ViPham!E:E, "10_Van_A", NhatKy_ViPham!F:F, B20, NhatKy_ViPham!C:C, "T13") - SUMIFS(NhatKy_ViPham!K:K, NhatKy_ViPham!E:E, "10_Van_A", NhatKy_ViPham!F:F, B20, NhatKy_ViPham!C:C, "T13")</f>
        <v>100</v>
      </c>
      <c r="AE20" s="6">
        <f>100 + SUMIFS(NhatKy_ViPham!J:J, NhatKy_ViPham!E:E, "10_Van_A", NhatKy_ViPham!F:F, B20, NhatKy_ViPham!C:C, "T14") - SUMIFS(NhatKy_ViPham!K:K, NhatKy_ViPham!E:E, "10_Van_A", NhatKy_ViPham!F:F, B20, NhatKy_ViPham!C:C, "T14")</f>
        <v>100</v>
      </c>
      <c r="AF20" s="6">
        <f>100 + SUMIFS(NhatKy_ViPham!J:J, NhatKy_ViPham!E:E, "10_Van_A", NhatKy_ViPham!F:F, B20, NhatKy_ViPham!C:C, "T15") - SUMIFS(NhatKy_ViPham!K:K, NhatKy_ViPham!E:E, "10_Van_A", NhatKy_ViPham!F:F, B20, NhatKy_ViPham!C:C, "T15")</f>
        <v>100</v>
      </c>
      <c r="AG20" s="6">
        <f>100 + SUMIFS(NhatKy_ViPham!J:J, NhatKy_ViPham!E:E, "10_Van_A", NhatKy_ViPham!F:F, B20, NhatKy_ViPham!C:C, "T16") - SUMIFS(NhatKy_ViPham!K:K, NhatKy_ViPham!E:E, "10_Van_A", NhatKy_ViPham!F:F, B20, NhatKy_ViPham!C:C, "T16")</f>
        <v>100</v>
      </c>
      <c r="AH20" s="6">
        <f>100 + SUMIFS(NhatKy_ViPham!J:J, NhatKy_ViPham!E:E, "10_Van_A", NhatKy_ViPham!F:F, B20, NhatKy_ViPham!C:C, "T17") - SUMIFS(NhatKy_ViPham!K:K, NhatKy_ViPham!E:E, "10_Van_A", NhatKy_ViPham!F:F, B20, NhatKy_ViPham!C:C, "T17")</f>
        <v>100</v>
      </c>
      <c r="AI20" s="6">
        <f>100 + SUMIFS(NhatKy_ViPham!J:J, NhatKy_ViPham!E:E, "10_Van_A", NhatKy_ViPham!F:F, B20, NhatKy_ViPham!C:C, "T18") - SUMIFS(NhatKy_ViPham!K:K, NhatKy_ViPham!E:E, "10_Van_A", NhatKy_ViPham!F:F, B20, NhatKy_ViPham!C:C, "T18")</f>
        <v>100</v>
      </c>
      <c r="AJ20" s="6">
        <f>100 + SUMIFS(NhatKy_ViPham!J:J, NhatKy_ViPham!E:E, "10_Van_A", NhatKy_ViPham!F:F, B20, NhatKy_ViPham!C:C, "T19") - SUMIFS(NhatKy_ViPham!K:K, NhatKy_ViPham!E:E, "10_Van_A", NhatKy_ViPham!F:F, B20, NhatKy_ViPham!C:C, "T19")</f>
        <v>100</v>
      </c>
      <c r="AK20" s="6">
        <f>100 + SUMIFS(NhatKy_ViPham!J:J, NhatKy_ViPham!E:E, "10_Van_A", NhatKy_ViPham!F:F, B20, NhatKy_ViPham!C:C, "T20") - SUMIFS(NhatKy_ViPham!K:K, NhatKy_ViPham!E:E, "10_Van_A", NhatKy_ViPham!F:F, B20, NhatKy_ViPham!C:C, "T20")</f>
        <v>100</v>
      </c>
      <c r="AL20" s="6">
        <f>100 + SUMIFS(NhatKy_ViPham!J:J, NhatKy_ViPham!E:E, "10_Van_A", NhatKy_ViPham!F:F, B20, NhatKy_ViPham!C:C, "T21") - SUMIFS(NhatKy_ViPham!K:K, NhatKy_ViPham!E:E, "10_Van_A", NhatKy_ViPham!F:F, B20, NhatKy_ViPham!C:C, "T21")</f>
        <v>100</v>
      </c>
      <c r="AM20" s="6">
        <f>100 + SUMIFS(NhatKy_ViPham!J:J, NhatKy_ViPham!E:E, "10_Van_A", NhatKy_ViPham!F:F, B20, NhatKy_ViPham!C:C, "T22") - SUMIFS(NhatKy_ViPham!K:K, NhatKy_ViPham!E:E, "10_Van_A", NhatKy_ViPham!F:F, B20, NhatKy_ViPham!C:C, "T22")</f>
        <v>100</v>
      </c>
      <c r="AN20" s="6">
        <f>100 + SUMIFS(NhatKy_ViPham!J:J, NhatKy_ViPham!E:E, "10_Van_A", NhatKy_ViPham!F:F, B20, NhatKy_ViPham!C:C, "T23") - SUMIFS(NhatKy_ViPham!K:K, NhatKy_ViPham!E:E, "10_Van_A", NhatKy_ViPham!F:F, B20, NhatKy_ViPham!C:C, "T23")</f>
        <v>100</v>
      </c>
      <c r="AO20" s="6">
        <f>100 + SUMIFS(NhatKy_ViPham!J:J, NhatKy_ViPham!E:E, "10_Van_A", NhatKy_ViPham!F:F, B20, NhatKy_ViPham!C:C, "T24") - SUMIFS(NhatKy_ViPham!K:K, NhatKy_ViPham!E:E, "10_Van_A", NhatKy_ViPham!F:F, B20, NhatKy_ViPham!C:C, "T24")</f>
        <v>100</v>
      </c>
      <c r="AP20" s="6">
        <f>100 + SUMIFS(NhatKy_ViPham!J:J, NhatKy_ViPham!E:E, "10_Van_A", NhatKy_ViPham!F:F, B20, NhatKy_ViPham!C:C, "T25") - SUMIFS(NhatKy_ViPham!K:K, NhatKy_ViPham!E:E, "10_Van_A", NhatKy_ViPham!F:F, B20, NhatKy_ViPham!C:C, "T25")</f>
        <v>100</v>
      </c>
      <c r="AQ20" s="6">
        <f>100 + SUMIFS(NhatKy_ViPham!J:J, NhatKy_ViPham!E:E, "10_Van_A", NhatKy_ViPham!F:F, B20, NhatKy_ViPham!C:C, "T26") - SUMIFS(NhatKy_ViPham!K:K, NhatKy_ViPham!E:E, "10_Van_A", NhatKy_ViPham!F:F, B20, NhatKy_ViPham!C:C, "T26")</f>
        <v>100</v>
      </c>
      <c r="AR20" s="6">
        <f>100 + SUMIFS(NhatKy_ViPham!J:J, NhatKy_ViPham!E:E, "10_Van_A", NhatKy_ViPham!F:F, B20, NhatKy_ViPham!C:C, "T27") - SUMIFS(NhatKy_ViPham!K:K, NhatKy_ViPham!E:E, "10_Van_A", NhatKy_ViPham!F:F, B20, NhatKy_ViPham!C:C, "T27")</f>
        <v>100</v>
      </c>
      <c r="AS20" s="6">
        <f>100 + SUMIFS(NhatKy_ViPham!J:J, NhatKy_ViPham!E:E, "10_Van_A", NhatKy_ViPham!F:F, B20, NhatKy_ViPham!C:C, "T28") - SUMIFS(NhatKy_ViPham!K:K, NhatKy_ViPham!E:E, "10_Van_A", NhatKy_ViPham!F:F, B20, NhatKy_ViPham!C:C, "T28")</f>
        <v>100</v>
      </c>
      <c r="AT20" s="6">
        <f>100 + SUMIFS(NhatKy_ViPham!J:J, NhatKy_ViPham!E:E, "10_Van_A", NhatKy_ViPham!F:F, B20, NhatKy_ViPham!C:C, "T29") - SUMIFS(NhatKy_ViPham!K:K, NhatKy_ViPham!E:E, "10_Van_A", NhatKy_ViPham!F:F, B20, NhatKy_ViPham!C:C, "T29")</f>
        <v>100</v>
      </c>
      <c r="AU20" s="6">
        <f>100 + SUMIFS(NhatKy_ViPham!J:J, NhatKy_ViPham!E:E, "10_Van_A", NhatKy_ViPham!F:F, B20, NhatKy_ViPham!C:C, "T30") - SUMIFS(NhatKy_ViPham!K:K, NhatKy_ViPham!E:E, "10_Van_A", NhatKy_ViPham!F:F, B20, NhatKy_ViPham!C:C, "T30")</f>
        <v>100</v>
      </c>
      <c r="AV20" s="6">
        <f>100 + SUMIFS(NhatKy_ViPham!J:J, NhatKy_ViPham!E:E, "10_Van_A", NhatKy_ViPham!F:F, B20, NhatKy_ViPham!C:C, "T31") - SUMIFS(NhatKy_ViPham!K:K, NhatKy_ViPham!E:E, "10_Van_A", NhatKy_ViPham!F:F, B20, NhatKy_ViPham!C:C, "T31")</f>
        <v>100</v>
      </c>
      <c r="AW20" s="6">
        <f>100 + SUMIFS(NhatKy_ViPham!J:J, NhatKy_ViPham!E:E, "10_Van_A", NhatKy_ViPham!F:F, B20, NhatKy_ViPham!C:C, "T32") - SUMIFS(NhatKy_ViPham!K:K, NhatKy_ViPham!E:E, "10_Van_A", NhatKy_ViPham!F:F, B20, NhatKy_ViPham!C:C, "T32")</f>
        <v>100</v>
      </c>
      <c r="AX20" s="6">
        <f>100 + SUMIFS(NhatKy_ViPham!J:J, NhatKy_ViPham!E:E, "10_Van_A", NhatKy_ViPham!F:F, B20, NhatKy_ViPham!C:C, "T33") - SUMIFS(NhatKy_ViPham!K:K, NhatKy_ViPham!E:E, "10_Van_A", NhatKy_ViPham!F:F, B20, NhatKy_ViPham!C:C, "T33")</f>
        <v>100</v>
      </c>
      <c r="AY20" s="6">
        <f>100 + SUMIFS(NhatKy_ViPham!J:J, NhatKy_ViPham!E:E, "10_Van_A", NhatKy_ViPham!F:F, B20, NhatKy_ViPham!C:C, "T34") - SUMIFS(NhatKy_ViPham!K:K, NhatKy_ViPham!E:E, "10_Van_A", NhatKy_ViPham!F:F, B20, NhatKy_ViPham!C:C, "T34")</f>
        <v>100</v>
      </c>
      <c r="AZ20" s="6">
        <f>100 + SUMIFS(NhatKy_ViPham!J:J, NhatKy_ViPham!E:E, "10_Van_A", NhatKy_ViPham!F:F, B20, NhatKy_ViPham!C:C, "T35") - SUMIFS(NhatKy_ViPham!K:K, NhatKy_ViPham!E:E, "10_Van_A", NhatKy_ViPham!F:F, B20, NhatKy_ViPham!C:C, "T35")</f>
        <v>100</v>
      </c>
      <c r="BA20" s="12">
        <f t="shared" si="0"/>
        <v>100</v>
      </c>
      <c r="BB20" s="11" t="s">
        <v>430</v>
      </c>
      <c r="BC20" s="16" t="str">
        <f t="shared" si="1"/>
        <v>Tốt</v>
      </c>
      <c r="BD20" s="15" t="str">
        <f t="shared" si="2"/>
        <v>🟢 BÌNH THƯỜNG</v>
      </c>
    </row>
    <row r="21" spans="1:56" x14ac:dyDescent="0.25">
      <c r="A21" s="4">
        <v>13</v>
      </c>
      <c r="B21" s="10" t="s">
        <v>981</v>
      </c>
      <c r="C21" s="4" t="s">
        <v>552</v>
      </c>
      <c r="D21" s="4" t="s">
        <v>429</v>
      </c>
      <c r="E21" s="11" t="s">
        <v>430</v>
      </c>
      <c r="F21" s="7">
        <f>SUMIFS(NhatKy_ViPham!K:K, NhatKy_ViPham!E:E, "10_Van_A", NhatKy_ViPham!F:F, B21, NhatKy_ViPham!H:H, "L01")</f>
        <v>0</v>
      </c>
      <c r="G21" s="7">
        <f>SUMIFS(NhatKy_ViPham!K:K, NhatKy_ViPham!E:E, "10_Van_A", NhatKy_ViPham!F:F, B21, NhatKy_ViPham!H:H, "L02")</f>
        <v>0</v>
      </c>
      <c r="H21" s="7">
        <f>SUMIFS(NhatKy_ViPham!K:K, NhatKy_ViPham!E:E, "10_Van_A", NhatKy_ViPham!F:F, B21, NhatKy_ViPham!H:H, "L03")</f>
        <v>0</v>
      </c>
      <c r="I21" s="7">
        <f>SUMIFS(NhatKy_ViPham!K:K, NhatKy_ViPham!E:E, "10_Van_A", NhatKy_ViPham!F:F, B21, NhatKy_ViPham!H:H, "L04")</f>
        <v>0</v>
      </c>
      <c r="J21" s="7">
        <f>SUMIFS(NhatKy_ViPham!K:K, NhatKy_ViPham!E:E, "10_Van_A", NhatKy_ViPham!F:F, B21, NhatKy_ViPham!H:H, "L05")</f>
        <v>0</v>
      </c>
      <c r="K21" s="7">
        <f>SUMIFS(NhatKy_ViPham!K:K, NhatKy_ViPham!E:E, "10_Van_A", NhatKy_ViPham!F:F, B21, NhatKy_ViPham!H:H, "L06")</f>
        <v>0</v>
      </c>
      <c r="L21" s="7">
        <f>SUMIFS(NhatKy_ViPham!K:K, NhatKy_ViPham!E:E, "10_Van_A", NhatKy_ViPham!F:F, B21, NhatKy_ViPham!H:H, "L07")</f>
        <v>0</v>
      </c>
      <c r="M21" s="7">
        <f>SUMIFS(NhatKy_ViPham!K:K, NhatKy_ViPham!E:E, "10_Van_A", NhatKy_ViPham!F:F, B21, NhatKy_ViPham!H:H, "L08")</f>
        <v>0</v>
      </c>
      <c r="N21" s="7">
        <f>SUMIFS(NhatKy_ViPham!K:K, NhatKy_ViPham!E:E, "10_Van_A", NhatKy_ViPham!F:F, B21, NhatKy_ViPham!H:H, "L09")</f>
        <v>0</v>
      </c>
      <c r="O21" s="7">
        <f>SUMIFS(NhatKy_ViPham!K:K, NhatKy_ViPham!E:E, "10_Van_A", NhatKy_ViPham!F:F, B21, NhatKy_ViPham!H:H, "L10")</f>
        <v>0</v>
      </c>
      <c r="P21" s="12">
        <f>SUMIFS(NhatKy_ViPham!J:J, NhatKy_ViPham!E:E, "10_Van_A", NhatKy_ViPham!F:F, B21)</f>
        <v>0</v>
      </c>
      <c r="Q21" s="13">
        <f>SUMIFS(NhatKy_ViPham!K:K, NhatKy_ViPham!E:E, "10_Van_A", NhatKy_ViPham!F:F, B21)</f>
        <v>0</v>
      </c>
      <c r="R21" s="7">
        <f>100 + SUMIFS(NhatKy_ViPham!J:J, NhatKy_ViPham!E:E, "10_Van_A", NhatKy_ViPham!F:F, B21, NhatKy_ViPham!C:C, "T1") - SUMIFS(NhatKy_ViPham!K:K, NhatKy_ViPham!E:E, "10_Van_A", NhatKy_ViPham!F:F, B21, NhatKy_ViPham!C:C, "T1")</f>
        <v>100</v>
      </c>
      <c r="S21" s="7">
        <f>100 + SUMIFS(NhatKy_ViPham!J:J, NhatKy_ViPham!E:E, "10_Van_A", NhatKy_ViPham!F:F, B21, NhatKy_ViPham!C:C, "T2") - SUMIFS(NhatKy_ViPham!K:K, NhatKy_ViPham!E:E, "10_Van_A", NhatKy_ViPham!F:F, B21, NhatKy_ViPham!C:C, "T2")</f>
        <v>100</v>
      </c>
      <c r="T21" s="7">
        <f>100 + SUMIFS(NhatKy_ViPham!J:J, NhatKy_ViPham!E:E, "10_Van_A", NhatKy_ViPham!F:F, B21, NhatKy_ViPham!C:C, "T3") - SUMIFS(NhatKy_ViPham!K:K, NhatKy_ViPham!E:E, "10_Van_A", NhatKy_ViPham!F:F, B21, NhatKy_ViPham!C:C, "T3")</f>
        <v>100</v>
      </c>
      <c r="U21" s="7">
        <f>100 + SUMIFS(NhatKy_ViPham!J:J, NhatKy_ViPham!E:E, "10_Van_A", NhatKy_ViPham!F:F, B21, NhatKy_ViPham!C:C, "T4") - SUMIFS(NhatKy_ViPham!K:K, NhatKy_ViPham!E:E, "10_Van_A", NhatKy_ViPham!F:F, B21, NhatKy_ViPham!C:C, "T4")</f>
        <v>100</v>
      </c>
      <c r="V21" s="7">
        <f>100 + SUMIFS(NhatKy_ViPham!J:J, NhatKy_ViPham!E:E, "10_Van_A", NhatKy_ViPham!F:F, B21, NhatKy_ViPham!C:C, "T5") - SUMIFS(NhatKy_ViPham!K:K, NhatKy_ViPham!E:E, "10_Van_A", NhatKy_ViPham!F:F, B21, NhatKy_ViPham!C:C, "T5")</f>
        <v>100</v>
      </c>
      <c r="W21" s="7">
        <f>100 + SUMIFS(NhatKy_ViPham!J:J, NhatKy_ViPham!E:E, "10_Van_A", NhatKy_ViPham!F:F, B21, NhatKy_ViPham!C:C, "T6") - SUMIFS(NhatKy_ViPham!K:K, NhatKy_ViPham!E:E, "10_Van_A", NhatKy_ViPham!F:F, B21, NhatKy_ViPham!C:C, "T6")</f>
        <v>100</v>
      </c>
      <c r="X21" s="7">
        <f>100 + SUMIFS(NhatKy_ViPham!J:J, NhatKy_ViPham!E:E, "10_Van_A", NhatKy_ViPham!F:F, B21, NhatKy_ViPham!C:C, "T7") - SUMIFS(NhatKy_ViPham!K:K, NhatKy_ViPham!E:E, "10_Van_A", NhatKy_ViPham!F:F, B21, NhatKy_ViPham!C:C, "T7")</f>
        <v>100</v>
      </c>
      <c r="Y21" s="7">
        <f>100 + SUMIFS(NhatKy_ViPham!J:J, NhatKy_ViPham!E:E, "10_Van_A", NhatKy_ViPham!F:F, B21, NhatKy_ViPham!C:C, "T8") - SUMIFS(NhatKy_ViPham!K:K, NhatKy_ViPham!E:E, "10_Van_A", NhatKy_ViPham!F:F, B21, NhatKy_ViPham!C:C, "T8")</f>
        <v>100</v>
      </c>
      <c r="Z21" s="7">
        <f>100 + SUMIFS(NhatKy_ViPham!J:J, NhatKy_ViPham!E:E, "10_Van_A", NhatKy_ViPham!F:F, B21, NhatKy_ViPham!C:C, "T9") - SUMIFS(NhatKy_ViPham!K:K, NhatKy_ViPham!E:E, "10_Van_A", NhatKy_ViPham!F:F, B21, NhatKy_ViPham!C:C, "T9")</f>
        <v>100</v>
      </c>
      <c r="AA21" s="7">
        <f>100 + SUMIFS(NhatKy_ViPham!J:J, NhatKy_ViPham!E:E, "10_Van_A", NhatKy_ViPham!F:F, B21, NhatKy_ViPham!C:C, "T10") - SUMIFS(NhatKy_ViPham!K:K, NhatKy_ViPham!E:E, "10_Van_A", NhatKy_ViPham!F:F, B21, NhatKy_ViPham!C:C, "T10")</f>
        <v>100</v>
      </c>
      <c r="AB21" s="7">
        <f>100 + SUMIFS(NhatKy_ViPham!J:J, NhatKy_ViPham!E:E, "10_Van_A", NhatKy_ViPham!F:F, B21, NhatKy_ViPham!C:C, "T11") - SUMIFS(NhatKy_ViPham!K:K, NhatKy_ViPham!E:E, "10_Van_A", NhatKy_ViPham!F:F, B21, NhatKy_ViPham!C:C, "T11")</f>
        <v>100</v>
      </c>
      <c r="AC21" s="7">
        <f>100 + SUMIFS(NhatKy_ViPham!J:J, NhatKy_ViPham!E:E, "10_Van_A", NhatKy_ViPham!F:F, B21, NhatKy_ViPham!C:C, "T12") - SUMIFS(NhatKy_ViPham!K:K, NhatKy_ViPham!E:E, "10_Van_A", NhatKy_ViPham!F:F, B21, NhatKy_ViPham!C:C, "T12")</f>
        <v>100</v>
      </c>
      <c r="AD21" s="7">
        <f>100 + SUMIFS(NhatKy_ViPham!J:J, NhatKy_ViPham!E:E, "10_Van_A", NhatKy_ViPham!F:F, B21, NhatKy_ViPham!C:C, "T13") - SUMIFS(NhatKy_ViPham!K:K, NhatKy_ViPham!E:E, "10_Van_A", NhatKy_ViPham!F:F, B21, NhatKy_ViPham!C:C, "T13")</f>
        <v>100</v>
      </c>
      <c r="AE21" s="7">
        <f>100 + SUMIFS(NhatKy_ViPham!J:J, NhatKy_ViPham!E:E, "10_Van_A", NhatKy_ViPham!F:F, B21, NhatKy_ViPham!C:C, "T14") - SUMIFS(NhatKy_ViPham!K:K, NhatKy_ViPham!E:E, "10_Van_A", NhatKy_ViPham!F:F, B21, NhatKy_ViPham!C:C, "T14")</f>
        <v>100</v>
      </c>
      <c r="AF21" s="7">
        <f>100 + SUMIFS(NhatKy_ViPham!J:J, NhatKy_ViPham!E:E, "10_Van_A", NhatKy_ViPham!F:F, B21, NhatKy_ViPham!C:C, "T15") - SUMIFS(NhatKy_ViPham!K:K, NhatKy_ViPham!E:E, "10_Van_A", NhatKy_ViPham!F:F, B21, NhatKy_ViPham!C:C, "T15")</f>
        <v>100</v>
      </c>
      <c r="AG21" s="7">
        <f>100 + SUMIFS(NhatKy_ViPham!J:J, NhatKy_ViPham!E:E, "10_Van_A", NhatKy_ViPham!F:F, B21, NhatKy_ViPham!C:C, "T16") - SUMIFS(NhatKy_ViPham!K:K, NhatKy_ViPham!E:E, "10_Van_A", NhatKy_ViPham!F:F, B21, NhatKy_ViPham!C:C, "T16")</f>
        <v>100</v>
      </c>
      <c r="AH21" s="7">
        <f>100 + SUMIFS(NhatKy_ViPham!J:J, NhatKy_ViPham!E:E, "10_Van_A", NhatKy_ViPham!F:F, B21, NhatKy_ViPham!C:C, "T17") - SUMIFS(NhatKy_ViPham!K:K, NhatKy_ViPham!E:E, "10_Van_A", NhatKy_ViPham!F:F, B21, NhatKy_ViPham!C:C, "T17")</f>
        <v>100</v>
      </c>
      <c r="AI21" s="7">
        <f>100 + SUMIFS(NhatKy_ViPham!J:J, NhatKy_ViPham!E:E, "10_Van_A", NhatKy_ViPham!F:F, B21, NhatKy_ViPham!C:C, "T18") - SUMIFS(NhatKy_ViPham!K:K, NhatKy_ViPham!E:E, "10_Van_A", NhatKy_ViPham!F:F, B21, NhatKy_ViPham!C:C, "T18")</f>
        <v>100</v>
      </c>
      <c r="AJ21" s="7">
        <f>100 + SUMIFS(NhatKy_ViPham!J:J, NhatKy_ViPham!E:E, "10_Van_A", NhatKy_ViPham!F:F, B21, NhatKy_ViPham!C:C, "T19") - SUMIFS(NhatKy_ViPham!K:K, NhatKy_ViPham!E:E, "10_Van_A", NhatKy_ViPham!F:F, B21, NhatKy_ViPham!C:C, "T19")</f>
        <v>100</v>
      </c>
      <c r="AK21" s="7">
        <f>100 + SUMIFS(NhatKy_ViPham!J:J, NhatKy_ViPham!E:E, "10_Van_A", NhatKy_ViPham!F:F, B21, NhatKy_ViPham!C:C, "T20") - SUMIFS(NhatKy_ViPham!K:K, NhatKy_ViPham!E:E, "10_Van_A", NhatKy_ViPham!F:F, B21, NhatKy_ViPham!C:C, "T20")</f>
        <v>100</v>
      </c>
      <c r="AL21" s="7">
        <f>100 + SUMIFS(NhatKy_ViPham!J:J, NhatKy_ViPham!E:E, "10_Van_A", NhatKy_ViPham!F:F, B21, NhatKy_ViPham!C:C, "T21") - SUMIFS(NhatKy_ViPham!K:K, NhatKy_ViPham!E:E, "10_Van_A", NhatKy_ViPham!F:F, B21, NhatKy_ViPham!C:C, "T21")</f>
        <v>100</v>
      </c>
      <c r="AM21" s="7">
        <f>100 + SUMIFS(NhatKy_ViPham!J:J, NhatKy_ViPham!E:E, "10_Van_A", NhatKy_ViPham!F:F, B21, NhatKy_ViPham!C:C, "T22") - SUMIFS(NhatKy_ViPham!K:K, NhatKy_ViPham!E:E, "10_Van_A", NhatKy_ViPham!F:F, B21, NhatKy_ViPham!C:C, "T22")</f>
        <v>100</v>
      </c>
      <c r="AN21" s="7">
        <f>100 + SUMIFS(NhatKy_ViPham!J:J, NhatKy_ViPham!E:E, "10_Van_A", NhatKy_ViPham!F:F, B21, NhatKy_ViPham!C:C, "T23") - SUMIFS(NhatKy_ViPham!K:K, NhatKy_ViPham!E:E, "10_Van_A", NhatKy_ViPham!F:F, B21, NhatKy_ViPham!C:C, "T23")</f>
        <v>100</v>
      </c>
      <c r="AO21" s="7">
        <f>100 + SUMIFS(NhatKy_ViPham!J:J, NhatKy_ViPham!E:E, "10_Van_A", NhatKy_ViPham!F:F, B21, NhatKy_ViPham!C:C, "T24") - SUMIFS(NhatKy_ViPham!K:K, NhatKy_ViPham!E:E, "10_Van_A", NhatKy_ViPham!F:F, B21, NhatKy_ViPham!C:C, "T24")</f>
        <v>100</v>
      </c>
      <c r="AP21" s="7">
        <f>100 + SUMIFS(NhatKy_ViPham!J:J, NhatKy_ViPham!E:E, "10_Van_A", NhatKy_ViPham!F:F, B21, NhatKy_ViPham!C:C, "T25") - SUMIFS(NhatKy_ViPham!K:K, NhatKy_ViPham!E:E, "10_Van_A", NhatKy_ViPham!F:F, B21, NhatKy_ViPham!C:C, "T25")</f>
        <v>100</v>
      </c>
      <c r="AQ21" s="7">
        <f>100 + SUMIFS(NhatKy_ViPham!J:J, NhatKy_ViPham!E:E, "10_Van_A", NhatKy_ViPham!F:F, B21, NhatKy_ViPham!C:C, "T26") - SUMIFS(NhatKy_ViPham!K:K, NhatKy_ViPham!E:E, "10_Van_A", NhatKy_ViPham!F:F, B21, NhatKy_ViPham!C:C, "T26")</f>
        <v>100</v>
      </c>
      <c r="AR21" s="7">
        <f>100 + SUMIFS(NhatKy_ViPham!J:J, NhatKy_ViPham!E:E, "10_Van_A", NhatKy_ViPham!F:F, B21, NhatKy_ViPham!C:C, "T27") - SUMIFS(NhatKy_ViPham!K:K, NhatKy_ViPham!E:E, "10_Van_A", NhatKy_ViPham!F:F, B21, NhatKy_ViPham!C:C, "T27")</f>
        <v>100</v>
      </c>
      <c r="AS21" s="7">
        <f>100 + SUMIFS(NhatKy_ViPham!J:J, NhatKy_ViPham!E:E, "10_Van_A", NhatKy_ViPham!F:F, B21, NhatKy_ViPham!C:C, "T28") - SUMIFS(NhatKy_ViPham!K:K, NhatKy_ViPham!E:E, "10_Van_A", NhatKy_ViPham!F:F, B21, NhatKy_ViPham!C:C, "T28")</f>
        <v>100</v>
      </c>
      <c r="AT21" s="7">
        <f>100 + SUMIFS(NhatKy_ViPham!J:J, NhatKy_ViPham!E:E, "10_Van_A", NhatKy_ViPham!F:F, B21, NhatKy_ViPham!C:C, "T29") - SUMIFS(NhatKy_ViPham!K:K, NhatKy_ViPham!E:E, "10_Van_A", NhatKy_ViPham!F:F, B21, NhatKy_ViPham!C:C, "T29")</f>
        <v>100</v>
      </c>
      <c r="AU21" s="7">
        <f>100 + SUMIFS(NhatKy_ViPham!J:J, NhatKy_ViPham!E:E, "10_Van_A", NhatKy_ViPham!F:F, B21, NhatKy_ViPham!C:C, "T30") - SUMIFS(NhatKy_ViPham!K:K, NhatKy_ViPham!E:E, "10_Van_A", NhatKy_ViPham!F:F, B21, NhatKy_ViPham!C:C, "T30")</f>
        <v>100</v>
      </c>
      <c r="AV21" s="7">
        <f>100 + SUMIFS(NhatKy_ViPham!J:J, NhatKy_ViPham!E:E, "10_Van_A", NhatKy_ViPham!F:F, B21, NhatKy_ViPham!C:C, "T31") - SUMIFS(NhatKy_ViPham!K:K, NhatKy_ViPham!E:E, "10_Van_A", NhatKy_ViPham!F:F, B21, NhatKy_ViPham!C:C, "T31")</f>
        <v>100</v>
      </c>
      <c r="AW21" s="7">
        <f>100 + SUMIFS(NhatKy_ViPham!J:J, NhatKy_ViPham!E:E, "10_Van_A", NhatKy_ViPham!F:F, B21, NhatKy_ViPham!C:C, "T32") - SUMIFS(NhatKy_ViPham!K:K, NhatKy_ViPham!E:E, "10_Van_A", NhatKy_ViPham!F:F, B21, NhatKy_ViPham!C:C, "T32")</f>
        <v>100</v>
      </c>
      <c r="AX21" s="7">
        <f>100 + SUMIFS(NhatKy_ViPham!J:J, NhatKy_ViPham!E:E, "10_Van_A", NhatKy_ViPham!F:F, B21, NhatKy_ViPham!C:C, "T33") - SUMIFS(NhatKy_ViPham!K:K, NhatKy_ViPham!E:E, "10_Van_A", NhatKy_ViPham!F:F, B21, NhatKy_ViPham!C:C, "T33")</f>
        <v>100</v>
      </c>
      <c r="AY21" s="7">
        <f>100 + SUMIFS(NhatKy_ViPham!J:J, NhatKy_ViPham!E:E, "10_Van_A", NhatKy_ViPham!F:F, B21, NhatKy_ViPham!C:C, "T34") - SUMIFS(NhatKy_ViPham!K:K, NhatKy_ViPham!E:E, "10_Van_A", NhatKy_ViPham!F:F, B21, NhatKy_ViPham!C:C, "T34")</f>
        <v>100</v>
      </c>
      <c r="AZ21" s="7">
        <f>100 + SUMIFS(NhatKy_ViPham!J:J, NhatKy_ViPham!E:E, "10_Van_A", NhatKy_ViPham!F:F, B21, NhatKy_ViPham!C:C, "T35") - SUMIFS(NhatKy_ViPham!K:K, NhatKy_ViPham!E:E, "10_Van_A", NhatKy_ViPham!F:F, B21, NhatKy_ViPham!C:C, "T35")</f>
        <v>100</v>
      </c>
      <c r="BA21" s="12">
        <f t="shared" si="0"/>
        <v>100</v>
      </c>
      <c r="BB21" s="11" t="s">
        <v>430</v>
      </c>
      <c r="BC21" s="14" t="str">
        <f t="shared" si="1"/>
        <v>Tốt</v>
      </c>
      <c r="BD21" s="10" t="str">
        <f t="shared" si="2"/>
        <v>🟢 BÌNH THƯỜNG</v>
      </c>
    </row>
    <row r="22" spans="1:56" x14ac:dyDescent="0.25">
      <c r="A22" s="5">
        <v>14</v>
      </c>
      <c r="B22" s="15" t="s">
        <v>982</v>
      </c>
      <c r="C22" s="5" t="s">
        <v>943</v>
      </c>
      <c r="D22" s="5" t="s">
        <v>429</v>
      </c>
      <c r="E22" s="11" t="s">
        <v>430</v>
      </c>
      <c r="F22" s="6">
        <f>SUMIFS(NhatKy_ViPham!K:K, NhatKy_ViPham!E:E, "10_Van_A", NhatKy_ViPham!F:F, B22, NhatKy_ViPham!H:H, "L01")</f>
        <v>0</v>
      </c>
      <c r="G22" s="6">
        <f>SUMIFS(NhatKy_ViPham!K:K, NhatKy_ViPham!E:E, "10_Van_A", NhatKy_ViPham!F:F, B22, NhatKy_ViPham!H:H, "L02")</f>
        <v>0</v>
      </c>
      <c r="H22" s="6">
        <f>SUMIFS(NhatKy_ViPham!K:K, NhatKy_ViPham!E:E, "10_Van_A", NhatKy_ViPham!F:F, B22, NhatKy_ViPham!H:H, "L03")</f>
        <v>0</v>
      </c>
      <c r="I22" s="6">
        <f>SUMIFS(NhatKy_ViPham!K:K, NhatKy_ViPham!E:E, "10_Van_A", NhatKy_ViPham!F:F, B22, NhatKy_ViPham!H:H, "L04")</f>
        <v>0</v>
      </c>
      <c r="J22" s="6">
        <f>SUMIFS(NhatKy_ViPham!K:K, NhatKy_ViPham!E:E, "10_Van_A", NhatKy_ViPham!F:F, B22, NhatKy_ViPham!H:H, "L05")</f>
        <v>0</v>
      </c>
      <c r="K22" s="6">
        <f>SUMIFS(NhatKy_ViPham!K:K, NhatKy_ViPham!E:E, "10_Van_A", NhatKy_ViPham!F:F, B22, NhatKy_ViPham!H:H, "L06")</f>
        <v>0</v>
      </c>
      <c r="L22" s="6">
        <f>SUMIFS(NhatKy_ViPham!K:K, NhatKy_ViPham!E:E, "10_Van_A", NhatKy_ViPham!F:F, B22, NhatKy_ViPham!H:H, "L07")</f>
        <v>0</v>
      </c>
      <c r="M22" s="6">
        <f>SUMIFS(NhatKy_ViPham!K:K, NhatKy_ViPham!E:E, "10_Van_A", NhatKy_ViPham!F:F, B22, NhatKy_ViPham!H:H, "L08")</f>
        <v>0</v>
      </c>
      <c r="N22" s="6">
        <f>SUMIFS(NhatKy_ViPham!K:K, NhatKy_ViPham!E:E, "10_Van_A", NhatKy_ViPham!F:F, B22, NhatKy_ViPham!H:H, "L09")</f>
        <v>0</v>
      </c>
      <c r="O22" s="6">
        <f>SUMIFS(NhatKy_ViPham!K:K, NhatKy_ViPham!E:E, "10_Van_A", NhatKy_ViPham!F:F, B22, NhatKy_ViPham!H:H, "L10")</f>
        <v>0</v>
      </c>
      <c r="P22" s="12">
        <f>SUMIFS(NhatKy_ViPham!J:J, NhatKy_ViPham!E:E, "10_Van_A", NhatKy_ViPham!F:F, B22)</f>
        <v>0</v>
      </c>
      <c r="Q22" s="13">
        <f>SUMIFS(NhatKy_ViPham!K:K, NhatKy_ViPham!E:E, "10_Van_A", NhatKy_ViPham!F:F, B22)</f>
        <v>0</v>
      </c>
      <c r="R22" s="6">
        <f>100 + SUMIFS(NhatKy_ViPham!J:J, NhatKy_ViPham!E:E, "10_Van_A", NhatKy_ViPham!F:F, B22, NhatKy_ViPham!C:C, "T1") - SUMIFS(NhatKy_ViPham!K:K, NhatKy_ViPham!E:E, "10_Van_A", NhatKy_ViPham!F:F, B22, NhatKy_ViPham!C:C, "T1")</f>
        <v>100</v>
      </c>
      <c r="S22" s="6">
        <f>100 + SUMIFS(NhatKy_ViPham!J:J, NhatKy_ViPham!E:E, "10_Van_A", NhatKy_ViPham!F:F, B22, NhatKy_ViPham!C:C, "T2") - SUMIFS(NhatKy_ViPham!K:K, NhatKy_ViPham!E:E, "10_Van_A", NhatKy_ViPham!F:F, B22, NhatKy_ViPham!C:C, "T2")</f>
        <v>100</v>
      </c>
      <c r="T22" s="6">
        <f>100 + SUMIFS(NhatKy_ViPham!J:J, NhatKy_ViPham!E:E, "10_Van_A", NhatKy_ViPham!F:F, B22, NhatKy_ViPham!C:C, "T3") - SUMIFS(NhatKy_ViPham!K:K, NhatKy_ViPham!E:E, "10_Van_A", NhatKy_ViPham!F:F, B22, NhatKy_ViPham!C:C, "T3")</f>
        <v>100</v>
      </c>
      <c r="U22" s="6">
        <f>100 + SUMIFS(NhatKy_ViPham!J:J, NhatKy_ViPham!E:E, "10_Van_A", NhatKy_ViPham!F:F, B22, NhatKy_ViPham!C:C, "T4") - SUMIFS(NhatKy_ViPham!K:K, NhatKy_ViPham!E:E, "10_Van_A", NhatKy_ViPham!F:F, B22, NhatKy_ViPham!C:C, "T4")</f>
        <v>100</v>
      </c>
      <c r="V22" s="6">
        <f>100 + SUMIFS(NhatKy_ViPham!J:J, NhatKy_ViPham!E:E, "10_Van_A", NhatKy_ViPham!F:F, B22, NhatKy_ViPham!C:C, "T5") - SUMIFS(NhatKy_ViPham!K:K, NhatKy_ViPham!E:E, "10_Van_A", NhatKy_ViPham!F:F, B22, NhatKy_ViPham!C:C, "T5")</f>
        <v>100</v>
      </c>
      <c r="W22" s="6">
        <f>100 + SUMIFS(NhatKy_ViPham!J:J, NhatKy_ViPham!E:E, "10_Van_A", NhatKy_ViPham!F:F, B22, NhatKy_ViPham!C:C, "T6") - SUMIFS(NhatKy_ViPham!K:K, NhatKy_ViPham!E:E, "10_Van_A", NhatKy_ViPham!F:F, B22, NhatKy_ViPham!C:C, "T6")</f>
        <v>100</v>
      </c>
      <c r="X22" s="6">
        <f>100 + SUMIFS(NhatKy_ViPham!J:J, NhatKy_ViPham!E:E, "10_Van_A", NhatKy_ViPham!F:F, B22, NhatKy_ViPham!C:C, "T7") - SUMIFS(NhatKy_ViPham!K:K, NhatKy_ViPham!E:E, "10_Van_A", NhatKy_ViPham!F:F, B22, NhatKy_ViPham!C:C, "T7")</f>
        <v>100</v>
      </c>
      <c r="Y22" s="6">
        <f>100 + SUMIFS(NhatKy_ViPham!J:J, NhatKy_ViPham!E:E, "10_Van_A", NhatKy_ViPham!F:F, B22, NhatKy_ViPham!C:C, "T8") - SUMIFS(NhatKy_ViPham!K:K, NhatKy_ViPham!E:E, "10_Van_A", NhatKy_ViPham!F:F, B22, NhatKy_ViPham!C:C, "T8")</f>
        <v>100</v>
      </c>
      <c r="Z22" s="6">
        <f>100 + SUMIFS(NhatKy_ViPham!J:J, NhatKy_ViPham!E:E, "10_Van_A", NhatKy_ViPham!F:F, B22, NhatKy_ViPham!C:C, "T9") - SUMIFS(NhatKy_ViPham!K:K, NhatKy_ViPham!E:E, "10_Van_A", NhatKy_ViPham!F:F, B22, NhatKy_ViPham!C:C, "T9")</f>
        <v>100</v>
      </c>
      <c r="AA22" s="6">
        <f>100 + SUMIFS(NhatKy_ViPham!J:J, NhatKy_ViPham!E:E, "10_Van_A", NhatKy_ViPham!F:F, B22, NhatKy_ViPham!C:C, "T10") - SUMIFS(NhatKy_ViPham!K:K, NhatKy_ViPham!E:E, "10_Van_A", NhatKy_ViPham!F:F, B22, NhatKy_ViPham!C:C, "T10")</f>
        <v>100</v>
      </c>
      <c r="AB22" s="6">
        <f>100 + SUMIFS(NhatKy_ViPham!J:J, NhatKy_ViPham!E:E, "10_Van_A", NhatKy_ViPham!F:F, B22, NhatKy_ViPham!C:C, "T11") - SUMIFS(NhatKy_ViPham!K:K, NhatKy_ViPham!E:E, "10_Van_A", NhatKy_ViPham!F:F, B22, NhatKy_ViPham!C:C, "T11")</f>
        <v>100</v>
      </c>
      <c r="AC22" s="6">
        <f>100 + SUMIFS(NhatKy_ViPham!J:J, NhatKy_ViPham!E:E, "10_Van_A", NhatKy_ViPham!F:F, B22, NhatKy_ViPham!C:C, "T12") - SUMIFS(NhatKy_ViPham!K:K, NhatKy_ViPham!E:E, "10_Van_A", NhatKy_ViPham!F:F, B22, NhatKy_ViPham!C:C, "T12")</f>
        <v>100</v>
      </c>
      <c r="AD22" s="6">
        <f>100 + SUMIFS(NhatKy_ViPham!J:J, NhatKy_ViPham!E:E, "10_Van_A", NhatKy_ViPham!F:F, B22, NhatKy_ViPham!C:C, "T13") - SUMIFS(NhatKy_ViPham!K:K, NhatKy_ViPham!E:E, "10_Van_A", NhatKy_ViPham!F:F, B22, NhatKy_ViPham!C:C, "T13")</f>
        <v>100</v>
      </c>
      <c r="AE22" s="6">
        <f>100 + SUMIFS(NhatKy_ViPham!J:J, NhatKy_ViPham!E:E, "10_Van_A", NhatKy_ViPham!F:F, B22, NhatKy_ViPham!C:C, "T14") - SUMIFS(NhatKy_ViPham!K:K, NhatKy_ViPham!E:E, "10_Van_A", NhatKy_ViPham!F:F, B22, NhatKy_ViPham!C:C, "T14")</f>
        <v>100</v>
      </c>
      <c r="AF22" s="6">
        <f>100 + SUMIFS(NhatKy_ViPham!J:J, NhatKy_ViPham!E:E, "10_Van_A", NhatKy_ViPham!F:F, B22, NhatKy_ViPham!C:C, "T15") - SUMIFS(NhatKy_ViPham!K:K, NhatKy_ViPham!E:E, "10_Van_A", NhatKy_ViPham!F:F, B22, NhatKy_ViPham!C:C, "T15")</f>
        <v>100</v>
      </c>
      <c r="AG22" s="6">
        <f>100 + SUMIFS(NhatKy_ViPham!J:J, NhatKy_ViPham!E:E, "10_Van_A", NhatKy_ViPham!F:F, B22, NhatKy_ViPham!C:C, "T16") - SUMIFS(NhatKy_ViPham!K:K, NhatKy_ViPham!E:E, "10_Van_A", NhatKy_ViPham!F:F, B22, NhatKy_ViPham!C:C, "T16")</f>
        <v>100</v>
      </c>
      <c r="AH22" s="6">
        <f>100 + SUMIFS(NhatKy_ViPham!J:J, NhatKy_ViPham!E:E, "10_Van_A", NhatKy_ViPham!F:F, B22, NhatKy_ViPham!C:C, "T17") - SUMIFS(NhatKy_ViPham!K:K, NhatKy_ViPham!E:E, "10_Van_A", NhatKy_ViPham!F:F, B22, NhatKy_ViPham!C:C, "T17")</f>
        <v>100</v>
      </c>
      <c r="AI22" s="6">
        <f>100 + SUMIFS(NhatKy_ViPham!J:J, NhatKy_ViPham!E:E, "10_Van_A", NhatKy_ViPham!F:F, B22, NhatKy_ViPham!C:C, "T18") - SUMIFS(NhatKy_ViPham!K:K, NhatKy_ViPham!E:E, "10_Van_A", NhatKy_ViPham!F:F, B22, NhatKy_ViPham!C:C, "T18")</f>
        <v>100</v>
      </c>
      <c r="AJ22" s="6">
        <f>100 + SUMIFS(NhatKy_ViPham!J:J, NhatKy_ViPham!E:E, "10_Van_A", NhatKy_ViPham!F:F, B22, NhatKy_ViPham!C:C, "T19") - SUMIFS(NhatKy_ViPham!K:K, NhatKy_ViPham!E:E, "10_Van_A", NhatKy_ViPham!F:F, B22, NhatKy_ViPham!C:C, "T19")</f>
        <v>100</v>
      </c>
      <c r="AK22" s="6">
        <f>100 + SUMIFS(NhatKy_ViPham!J:J, NhatKy_ViPham!E:E, "10_Van_A", NhatKy_ViPham!F:F, B22, NhatKy_ViPham!C:C, "T20") - SUMIFS(NhatKy_ViPham!K:K, NhatKy_ViPham!E:E, "10_Van_A", NhatKy_ViPham!F:F, B22, NhatKy_ViPham!C:C, "T20")</f>
        <v>100</v>
      </c>
      <c r="AL22" s="6">
        <f>100 + SUMIFS(NhatKy_ViPham!J:J, NhatKy_ViPham!E:E, "10_Van_A", NhatKy_ViPham!F:F, B22, NhatKy_ViPham!C:C, "T21") - SUMIFS(NhatKy_ViPham!K:K, NhatKy_ViPham!E:E, "10_Van_A", NhatKy_ViPham!F:F, B22, NhatKy_ViPham!C:C, "T21")</f>
        <v>100</v>
      </c>
      <c r="AM22" s="6">
        <f>100 + SUMIFS(NhatKy_ViPham!J:J, NhatKy_ViPham!E:E, "10_Van_A", NhatKy_ViPham!F:F, B22, NhatKy_ViPham!C:C, "T22") - SUMIFS(NhatKy_ViPham!K:K, NhatKy_ViPham!E:E, "10_Van_A", NhatKy_ViPham!F:F, B22, NhatKy_ViPham!C:C, "T22")</f>
        <v>100</v>
      </c>
      <c r="AN22" s="6">
        <f>100 + SUMIFS(NhatKy_ViPham!J:J, NhatKy_ViPham!E:E, "10_Van_A", NhatKy_ViPham!F:F, B22, NhatKy_ViPham!C:C, "T23") - SUMIFS(NhatKy_ViPham!K:K, NhatKy_ViPham!E:E, "10_Van_A", NhatKy_ViPham!F:F, B22, NhatKy_ViPham!C:C, "T23")</f>
        <v>100</v>
      </c>
      <c r="AO22" s="6">
        <f>100 + SUMIFS(NhatKy_ViPham!J:J, NhatKy_ViPham!E:E, "10_Van_A", NhatKy_ViPham!F:F, B22, NhatKy_ViPham!C:C, "T24") - SUMIFS(NhatKy_ViPham!K:K, NhatKy_ViPham!E:E, "10_Van_A", NhatKy_ViPham!F:F, B22, NhatKy_ViPham!C:C, "T24")</f>
        <v>100</v>
      </c>
      <c r="AP22" s="6">
        <f>100 + SUMIFS(NhatKy_ViPham!J:J, NhatKy_ViPham!E:E, "10_Van_A", NhatKy_ViPham!F:F, B22, NhatKy_ViPham!C:C, "T25") - SUMIFS(NhatKy_ViPham!K:K, NhatKy_ViPham!E:E, "10_Van_A", NhatKy_ViPham!F:F, B22, NhatKy_ViPham!C:C, "T25")</f>
        <v>100</v>
      </c>
      <c r="AQ22" s="6">
        <f>100 + SUMIFS(NhatKy_ViPham!J:J, NhatKy_ViPham!E:E, "10_Van_A", NhatKy_ViPham!F:F, B22, NhatKy_ViPham!C:C, "T26") - SUMIFS(NhatKy_ViPham!K:K, NhatKy_ViPham!E:E, "10_Van_A", NhatKy_ViPham!F:F, B22, NhatKy_ViPham!C:C, "T26")</f>
        <v>100</v>
      </c>
      <c r="AR22" s="6">
        <f>100 + SUMIFS(NhatKy_ViPham!J:J, NhatKy_ViPham!E:E, "10_Van_A", NhatKy_ViPham!F:F, B22, NhatKy_ViPham!C:C, "T27") - SUMIFS(NhatKy_ViPham!K:K, NhatKy_ViPham!E:E, "10_Van_A", NhatKy_ViPham!F:F, B22, NhatKy_ViPham!C:C, "T27")</f>
        <v>100</v>
      </c>
      <c r="AS22" s="6">
        <f>100 + SUMIFS(NhatKy_ViPham!J:J, NhatKy_ViPham!E:E, "10_Van_A", NhatKy_ViPham!F:F, B22, NhatKy_ViPham!C:C, "T28") - SUMIFS(NhatKy_ViPham!K:K, NhatKy_ViPham!E:E, "10_Van_A", NhatKy_ViPham!F:F, B22, NhatKy_ViPham!C:C, "T28")</f>
        <v>100</v>
      </c>
      <c r="AT22" s="6">
        <f>100 + SUMIFS(NhatKy_ViPham!J:J, NhatKy_ViPham!E:E, "10_Van_A", NhatKy_ViPham!F:F, B22, NhatKy_ViPham!C:C, "T29") - SUMIFS(NhatKy_ViPham!K:K, NhatKy_ViPham!E:E, "10_Van_A", NhatKy_ViPham!F:F, B22, NhatKy_ViPham!C:C, "T29")</f>
        <v>100</v>
      </c>
      <c r="AU22" s="6">
        <f>100 + SUMIFS(NhatKy_ViPham!J:J, NhatKy_ViPham!E:E, "10_Van_A", NhatKy_ViPham!F:F, B22, NhatKy_ViPham!C:C, "T30") - SUMIFS(NhatKy_ViPham!K:K, NhatKy_ViPham!E:E, "10_Van_A", NhatKy_ViPham!F:F, B22, NhatKy_ViPham!C:C, "T30")</f>
        <v>100</v>
      </c>
      <c r="AV22" s="6">
        <f>100 + SUMIFS(NhatKy_ViPham!J:J, NhatKy_ViPham!E:E, "10_Van_A", NhatKy_ViPham!F:F, B22, NhatKy_ViPham!C:C, "T31") - SUMIFS(NhatKy_ViPham!K:K, NhatKy_ViPham!E:E, "10_Van_A", NhatKy_ViPham!F:F, B22, NhatKy_ViPham!C:C, "T31")</f>
        <v>100</v>
      </c>
      <c r="AW22" s="6">
        <f>100 + SUMIFS(NhatKy_ViPham!J:J, NhatKy_ViPham!E:E, "10_Van_A", NhatKy_ViPham!F:F, B22, NhatKy_ViPham!C:C, "T32") - SUMIFS(NhatKy_ViPham!K:K, NhatKy_ViPham!E:E, "10_Van_A", NhatKy_ViPham!F:F, B22, NhatKy_ViPham!C:C, "T32")</f>
        <v>100</v>
      </c>
      <c r="AX22" s="6">
        <f>100 + SUMIFS(NhatKy_ViPham!J:J, NhatKy_ViPham!E:E, "10_Van_A", NhatKy_ViPham!F:F, B22, NhatKy_ViPham!C:C, "T33") - SUMIFS(NhatKy_ViPham!K:K, NhatKy_ViPham!E:E, "10_Van_A", NhatKy_ViPham!F:F, B22, NhatKy_ViPham!C:C, "T33")</f>
        <v>100</v>
      </c>
      <c r="AY22" s="6">
        <f>100 + SUMIFS(NhatKy_ViPham!J:J, NhatKy_ViPham!E:E, "10_Van_A", NhatKy_ViPham!F:F, B22, NhatKy_ViPham!C:C, "T34") - SUMIFS(NhatKy_ViPham!K:K, NhatKy_ViPham!E:E, "10_Van_A", NhatKy_ViPham!F:F, B22, NhatKy_ViPham!C:C, "T34")</f>
        <v>100</v>
      </c>
      <c r="AZ22" s="6">
        <f>100 + SUMIFS(NhatKy_ViPham!J:J, NhatKy_ViPham!E:E, "10_Van_A", NhatKy_ViPham!F:F, B22, NhatKy_ViPham!C:C, "T35") - SUMIFS(NhatKy_ViPham!K:K, NhatKy_ViPham!E:E, "10_Van_A", NhatKy_ViPham!F:F, B22, NhatKy_ViPham!C:C, "T35")</f>
        <v>100</v>
      </c>
      <c r="BA22" s="12">
        <f t="shared" si="0"/>
        <v>100</v>
      </c>
      <c r="BB22" s="11" t="s">
        <v>430</v>
      </c>
      <c r="BC22" s="16" t="str">
        <f t="shared" si="1"/>
        <v>Tốt</v>
      </c>
      <c r="BD22" s="15" t="str">
        <f t="shared" si="2"/>
        <v>🟢 BÌNH THƯỜNG</v>
      </c>
    </row>
    <row r="23" spans="1:56" x14ac:dyDescent="0.25">
      <c r="A23" s="4">
        <v>15</v>
      </c>
      <c r="B23" s="10" t="s">
        <v>983</v>
      </c>
      <c r="C23" s="4" t="s">
        <v>510</v>
      </c>
      <c r="D23" s="4" t="s">
        <v>429</v>
      </c>
      <c r="E23" s="11" t="s">
        <v>430</v>
      </c>
      <c r="F23" s="7">
        <f>SUMIFS(NhatKy_ViPham!K:K, NhatKy_ViPham!E:E, "10_Van_A", NhatKy_ViPham!F:F, B23, NhatKy_ViPham!H:H, "L01")</f>
        <v>0</v>
      </c>
      <c r="G23" s="7">
        <f>SUMIFS(NhatKy_ViPham!K:K, NhatKy_ViPham!E:E, "10_Van_A", NhatKy_ViPham!F:F, B23, NhatKy_ViPham!H:H, "L02")</f>
        <v>0</v>
      </c>
      <c r="H23" s="7">
        <f>SUMIFS(NhatKy_ViPham!K:K, NhatKy_ViPham!E:E, "10_Van_A", NhatKy_ViPham!F:F, B23, NhatKy_ViPham!H:H, "L03")</f>
        <v>0</v>
      </c>
      <c r="I23" s="7">
        <f>SUMIFS(NhatKy_ViPham!K:K, NhatKy_ViPham!E:E, "10_Van_A", NhatKy_ViPham!F:F, B23, NhatKy_ViPham!H:H, "L04")</f>
        <v>0</v>
      </c>
      <c r="J23" s="7">
        <f>SUMIFS(NhatKy_ViPham!K:K, NhatKy_ViPham!E:E, "10_Van_A", NhatKy_ViPham!F:F, B23, NhatKy_ViPham!H:H, "L05")</f>
        <v>0</v>
      </c>
      <c r="K23" s="7">
        <f>SUMIFS(NhatKy_ViPham!K:K, NhatKy_ViPham!E:E, "10_Van_A", NhatKy_ViPham!F:F, B23, NhatKy_ViPham!H:H, "L06")</f>
        <v>0</v>
      </c>
      <c r="L23" s="7">
        <f>SUMIFS(NhatKy_ViPham!K:K, NhatKy_ViPham!E:E, "10_Van_A", NhatKy_ViPham!F:F, B23, NhatKy_ViPham!H:H, "L07")</f>
        <v>0</v>
      </c>
      <c r="M23" s="7">
        <f>SUMIFS(NhatKy_ViPham!K:K, NhatKy_ViPham!E:E, "10_Van_A", NhatKy_ViPham!F:F, B23, NhatKy_ViPham!H:H, "L08")</f>
        <v>0</v>
      </c>
      <c r="N23" s="7">
        <f>SUMIFS(NhatKy_ViPham!K:K, NhatKy_ViPham!E:E, "10_Van_A", NhatKy_ViPham!F:F, B23, NhatKy_ViPham!H:H, "L09")</f>
        <v>0</v>
      </c>
      <c r="O23" s="7">
        <f>SUMIFS(NhatKy_ViPham!K:K, NhatKy_ViPham!E:E, "10_Van_A", NhatKy_ViPham!F:F, B23, NhatKy_ViPham!H:H, "L10")</f>
        <v>0</v>
      </c>
      <c r="P23" s="12">
        <f>SUMIFS(NhatKy_ViPham!J:J, NhatKy_ViPham!E:E, "10_Van_A", NhatKy_ViPham!F:F, B23)</f>
        <v>0</v>
      </c>
      <c r="Q23" s="13">
        <f>SUMIFS(NhatKy_ViPham!K:K, NhatKy_ViPham!E:E, "10_Van_A", NhatKy_ViPham!F:F, B23)</f>
        <v>0</v>
      </c>
      <c r="R23" s="7">
        <f>100 + SUMIFS(NhatKy_ViPham!J:J, NhatKy_ViPham!E:E, "10_Van_A", NhatKy_ViPham!F:F, B23, NhatKy_ViPham!C:C, "T1") - SUMIFS(NhatKy_ViPham!K:K, NhatKy_ViPham!E:E, "10_Van_A", NhatKy_ViPham!F:F, B23, NhatKy_ViPham!C:C, "T1")</f>
        <v>100</v>
      </c>
      <c r="S23" s="7">
        <f>100 + SUMIFS(NhatKy_ViPham!J:J, NhatKy_ViPham!E:E, "10_Van_A", NhatKy_ViPham!F:F, B23, NhatKy_ViPham!C:C, "T2") - SUMIFS(NhatKy_ViPham!K:K, NhatKy_ViPham!E:E, "10_Van_A", NhatKy_ViPham!F:F, B23, NhatKy_ViPham!C:C, "T2")</f>
        <v>100</v>
      </c>
      <c r="T23" s="7">
        <f>100 + SUMIFS(NhatKy_ViPham!J:J, NhatKy_ViPham!E:E, "10_Van_A", NhatKy_ViPham!F:F, B23, NhatKy_ViPham!C:C, "T3") - SUMIFS(NhatKy_ViPham!K:K, NhatKy_ViPham!E:E, "10_Van_A", NhatKy_ViPham!F:F, B23, NhatKy_ViPham!C:C, "T3")</f>
        <v>100</v>
      </c>
      <c r="U23" s="7">
        <f>100 + SUMIFS(NhatKy_ViPham!J:J, NhatKy_ViPham!E:E, "10_Van_A", NhatKy_ViPham!F:F, B23, NhatKy_ViPham!C:C, "T4") - SUMIFS(NhatKy_ViPham!K:K, NhatKy_ViPham!E:E, "10_Van_A", NhatKy_ViPham!F:F, B23, NhatKy_ViPham!C:C, "T4")</f>
        <v>100</v>
      </c>
      <c r="V23" s="7">
        <f>100 + SUMIFS(NhatKy_ViPham!J:J, NhatKy_ViPham!E:E, "10_Van_A", NhatKy_ViPham!F:F, B23, NhatKy_ViPham!C:C, "T5") - SUMIFS(NhatKy_ViPham!K:K, NhatKy_ViPham!E:E, "10_Van_A", NhatKy_ViPham!F:F, B23, NhatKy_ViPham!C:C, "T5")</f>
        <v>100</v>
      </c>
      <c r="W23" s="7">
        <f>100 + SUMIFS(NhatKy_ViPham!J:J, NhatKy_ViPham!E:E, "10_Van_A", NhatKy_ViPham!F:F, B23, NhatKy_ViPham!C:C, "T6") - SUMIFS(NhatKy_ViPham!K:K, NhatKy_ViPham!E:E, "10_Van_A", NhatKy_ViPham!F:F, B23, NhatKy_ViPham!C:C, "T6")</f>
        <v>100</v>
      </c>
      <c r="X23" s="7">
        <f>100 + SUMIFS(NhatKy_ViPham!J:J, NhatKy_ViPham!E:E, "10_Van_A", NhatKy_ViPham!F:F, B23, NhatKy_ViPham!C:C, "T7") - SUMIFS(NhatKy_ViPham!K:K, NhatKy_ViPham!E:E, "10_Van_A", NhatKy_ViPham!F:F, B23, NhatKy_ViPham!C:C, "T7")</f>
        <v>100</v>
      </c>
      <c r="Y23" s="7">
        <f>100 + SUMIFS(NhatKy_ViPham!J:J, NhatKy_ViPham!E:E, "10_Van_A", NhatKy_ViPham!F:F, B23, NhatKy_ViPham!C:C, "T8") - SUMIFS(NhatKy_ViPham!K:K, NhatKy_ViPham!E:E, "10_Van_A", NhatKy_ViPham!F:F, B23, NhatKy_ViPham!C:C, "T8")</f>
        <v>100</v>
      </c>
      <c r="Z23" s="7">
        <f>100 + SUMIFS(NhatKy_ViPham!J:J, NhatKy_ViPham!E:E, "10_Van_A", NhatKy_ViPham!F:F, B23, NhatKy_ViPham!C:C, "T9") - SUMIFS(NhatKy_ViPham!K:K, NhatKy_ViPham!E:E, "10_Van_A", NhatKy_ViPham!F:F, B23, NhatKy_ViPham!C:C, "T9")</f>
        <v>100</v>
      </c>
      <c r="AA23" s="7">
        <f>100 + SUMIFS(NhatKy_ViPham!J:J, NhatKy_ViPham!E:E, "10_Van_A", NhatKy_ViPham!F:F, B23, NhatKy_ViPham!C:C, "T10") - SUMIFS(NhatKy_ViPham!K:K, NhatKy_ViPham!E:E, "10_Van_A", NhatKy_ViPham!F:F, B23, NhatKy_ViPham!C:C, "T10")</f>
        <v>100</v>
      </c>
      <c r="AB23" s="7">
        <f>100 + SUMIFS(NhatKy_ViPham!J:J, NhatKy_ViPham!E:E, "10_Van_A", NhatKy_ViPham!F:F, B23, NhatKy_ViPham!C:C, "T11") - SUMIFS(NhatKy_ViPham!K:K, NhatKy_ViPham!E:E, "10_Van_A", NhatKy_ViPham!F:F, B23, NhatKy_ViPham!C:C, "T11")</f>
        <v>100</v>
      </c>
      <c r="AC23" s="7">
        <f>100 + SUMIFS(NhatKy_ViPham!J:J, NhatKy_ViPham!E:E, "10_Van_A", NhatKy_ViPham!F:F, B23, NhatKy_ViPham!C:C, "T12") - SUMIFS(NhatKy_ViPham!K:K, NhatKy_ViPham!E:E, "10_Van_A", NhatKy_ViPham!F:F, B23, NhatKy_ViPham!C:C, "T12")</f>
        <v>100</v>
      </c>
      <c r="AD23" s="7">
        <f>100 + SUMIFS(NhatKy_ViPham!J:J, NhatKy_ViPham!E:E, "10_Van_A", NhatKy_ViPham!F:F, B23, NhatKy_ViPham!C:C, "T13") - SUMIFS(NhatKy_ViPham!K:K, NhatKy_ViPham!E:E, "10_Van_A", NhatKy_ViPham!F:F, B23, NhatKy_ViPham!C:C, "T13")</f>
        <v>100</v>
      </c>
      <c r="AE23" s="7">
        <f>100 + SUMIFS(NhatKy_ViPham!J:J, NhatKy_ViPham!E:E, "10_Van_A", NhatKy_ViPham!F:F, B23, NhatKy_ViPham!C:C, "T14") - SUMIFS(NhatKy_ViPham!K:K, NhatKy_ViPham!E:E, "10_Van_A", NhatKy_ViPham!F:F, B23, NhatKy_ViPham!C:C, "T14")</f>
        <v>100</v>
      </c>
      <c r="AF23" s="7">
        <f>100 + SUMIFS(NhatKy_ViPham!J:J, NhatKy_ViPham!E:E, "10_Van_A", NhatKy_ViPham!F:F, B23, NhatKy_ViPham!C:C, "T15") - SUMIFS(NhatKy_ViPham!K:K, NhatKy_ViPham!E:E, "10_Van_A", NhatKy_ViPham!F:F, B23, NhatKy_ViPham!C:C, "T15")</f>
        <v>100</v>
      </c>
      <c r="AG23" s="7">
        <f>100 + SUMIFS(NhatKy_ViPham!J:J, NhatKy_ViPham!E:E, "10_Van_A", NhatKy_ViPham!F:F, B23, NhatKy_ViPham!C:C, "T16") - SUMIFS(NhatKy_ViPham!K:K, NhatKy_ViPham!E:E, "10_Van_A", NhatKy_ViPham!F:F, B23, NhatKy_ViPham!C:C, "T16")</f>
        <v>100</v>
      </c>
      <c r="AH23" s="7">
        <f>100 + SUMIFS(NhatKy_ViPham!J:J, NhatKy_ViPham!E:E, "10_Van_A", NhatKy_ViPham!F:F, B23, NhatKy_ViPham!C:C, "T17") - SUMIFS(NhatKy_ViPham!K:K, NhatKy_ViPham!E:E, "10_Van_A", NhatKy_ViPham!F:F, B23, NhatKy_ViPham!C:C, "T17")</f>
        <v>100</v>
      </c>
      <c r="AI23" s="7">
        <f>100 + SUMIFS(NhatKy_ViPham!J:J, NhatKy_ViPham!E:E, "10_Van_A", NhatKy_ViPham!F:F, B23, NhatKy_ViPham!C:C, "T18") - SUMIFS(NhatKy_ViPham!K:K, NhatKy_ViPham!E:E, "10_Van_A", NhatKy_ViPham!F:F, B23, NhatKy_ViPham!C:C, "T18")</f>
        <v>100</v>
      </c>
      <c r="AJ23" s="7">
        <f>100 + SUMIFS(NhatKy_ViPham!J:J, NhatKy_ViPham!E:E, "10_Van_A", NhatKy_ViPham!F:F, B23, NhatKy_ViPham!C:C, "T19") - SUMIFS(NhatKy_ViPham!K:K, NhatKy_ViPham!E:E, "10_Van_A", NhatKy_ViPham!F:F, B23, NhatKy_ViPham!C:C, "T19")</f>
        <v>100</v>
      </c>
      <c r="AK23" s="7">
        <f>100 + SUMIFS(NhatKy_ViPham!J:J, NhatKy_ViPham!E:E, "10_Van_A", NhatKy_ViPham!F:F, B23, NhatKy_ViPham!C:C, "T20") - SUMIFS(NhatKy_ViPham!K:K, NhatKy_ViPham!E:E, "10_Van_A", NhatKy_ViPham!F:F, B23, NhatKy_ViPham!C:C, "T20")</f>
        <v>100</v>
      </c>
      <c r="AL23" s="7">
        <f>100 + SUMIFS(NhatKy_ViPham!J:J, NhatKy_ViPham!E:E, "10_Van_A", NhatKy_ViPham!F:F, B23, NhatKy_ViPham!C:C, "T21") - SUMIFS(NhatKy_ViPham!K:K, NhatKy_ViPham!E:E, "10_Van_A", NhatKy_ViPham!F:F, B23, NhatKy_ViPham!C:C, "T21")</f>
        <v>100</v>
      </c>
      <c r="AM23" s="7">
        <f>100 + SUMIFS(NhatKy_ViPham!J:J, NhatKy_ViPham!E:E, "10_Van_A", NhatKy_ViPham!F:F, B23, NhatKy_ViPham!C:C, "T22") - SUMIFS(NhatKy_ViPham!K:K, NhatKy_ViPham!E:E, "10_Van_A", NhatKy_ViPham!F:F, B23, NhatKy_ViPham!C:C, "T22")</f>
        <v>100</v>
      </c>
      <c r="AN23" s="7">
        <f>100 + SUMIFS(NhatKy_ViPham!J:J, NhatKy_ViPham!E:E, "10_Van_A", NhatKy_ViPham!F:F, B23, NhatKy_ViPham!C:C, "T23") - SUMIFS(NhatKy_ViPham!K:K, NhatKy_ViPham!E:E, "10_Van_A", NhatKy_ViPham!F:F, B23, NhatKy_ViPham!C:C, "T23")</f>
        <v>100</v>
      </c>
      <c r="AO23" s="7">
        <f>100 + SUMIFS(NhatKy_ViPham!J:J, NhatKy_ViPham!E:E, "10_Van_A", NhatKy_ViPham!F:F, B23, NhatKy_ViPham!C:C, "T24") - SUMIFS(NhatKy_ViPham!K:K, NhatKy_ViPham!E:E, "10_Van_A", NhatKy_ViPham!F:F, B23, NhatKy_ViPham!C:C, "T24")</f>
        <v>100</v>
      </c>
      <c r="AP23" s="7">
        <f>100 + SUMIFS(NhatKy_ViPham!J:J, NhatKy_ViPham!E:E, "10_Van_A", NhatKy_ViPham!F:F, B23, NhatKy_ViPham!C:C, "T25") - SUMIFS(NhatKy_ViPham!K:K, NhatKy_ViPham!E:E, "10_Van_A", NhatKy_ViPham!F:F, B23, NhatKy_ViPham!C:C, "T25")</f>
        <v>100</v>
      </c>
      <c r="AQ23" s="7">
        <f>100 + SUMIFS(NhatKy_ViPham!J:J, NhatKy_ViPham!E:E, "10_Van_A", NhatKy_ViPham!F:F, B23, NhatKy_ViPham!C:C, "T26") - SUMIFS(NhatKy_ViPham!K:K, NhatKy_ViPham!E:E, "10_Van_A", NhatKy_ViPham!F:F, B23, NhatKy_ViPham!C:C, "T26")</f>
        <v>100</v>
      </c>
      <c r="AR23" s="7">
        <f>100 + SUMIFS(NhatKy_ViPham!J:J, NhatKy_ViPham!E:E, "10_Van_A", NhatKy_ViPham!F:F, B23, NhatKy_ViPham!C:C, "T27") - SUMIFS(NhatKy_ViPham!K:K, NhatKy_ViPham!E:E, "10_Van_A", NhatKy_ViPham!F:F, B23, NhatKy_ViPham!C:C, "T27")</f>
        <v>100</v>
      </c>
      <c r="AS23" s="7">
        <f>100 + SUMIFS(NhatKy_ViPham!J:J, NhatKy_ViPham!E:E, "10_Van_A", NhatKy_ViPham!F:F, B23, NhatKy_ViPham!C:C, "T28") - SUMIFS(NhatKy_ViPham!K:K, NhatKy_ViPham!E:E, "10_Van_A", NhatKy_ViPham!F:F, B23, NhatKy_ViPham!C:C, "T28")</f>
        <v>100</v>
      </c>
      <c r="AT23" s="7">
        <f>100 + SUMIFS(NhatKy_ViPham!J:J, NhatKy_ViPham!E:E, "10_Van_A", NhatKy_ViPham!F:F, B23, NhatKy_ViPham!C:C, "T29") - SUMIFS(NhatKy_ViPham!K:K, NhatKy_ViPham!E:E, "10_Van_A", NhatKy_ViPham!F:F, B23, NhatKy_ViPham!C:C, "T29")</f>
        <v>100</v>
      </c>
      <c r="AU23" s="7">
        <f>100 + SUMIFS(NhatKy_ViPham!J:J, NhatKy_ViPham!E:E, "10_Van_A", NhatKy_ViPham!F:F, B23, NhatKy_ViPham!C:C, "T30") - SUMIFS(NhatKy_ViPham!K:K, NhatKy_ViPham!E:E, "10_Van_A", NhatKy_ViPham!F:F, B23, NhatKy_ViPham!C:C, "T30")</f>
        <v>100</v>
      </c>
      <c r="AV23" s="7">
        <f>100 + SUMIFS(NhatKy_ViPham!J:J, NhatKy_ViPham!E:E, "10_Van_A", NhatKy_ViPham!F:F, B23, NhatKy_ViPham!C:C, "T31") - SUMIFS(NhatKy_ViPham!K:K, NhatKy_ViPham!E:E, "10_Van_A", NhatKy_ViPham!F:F, B23, NhatKy_ViPham!C:C, "T31")</f>
        <v>100</v>
      </c>
      <c r="AW23" s="7">
        <f>100 + SUMIFS(NhatKy_ViPham!J:J, NhatKy_ViPham!E:E, "10_Van_A", NhatKy_ViPham!F:F, B23, NhatKy_ViPham!C:C, "T32") - SUMIFS(NhatKy_ViPham!K:K, NhatKy_ViPham!E:E, "10_Van_A", NhatKy_ViPham!F:F, B23, NhatKy_ViPham!C:C, "T32")</f>
        <v>100</v>
      </c>
      <c r="AX23" s="7">
        <f>100 + SUMIFS(NhatKy_ViPham!J:J, NhatKy_ViPham!E:E, "10_Van_A", NhatKy_ViPham!F:F, B23, NhatKy_ViPham!C:C, "T33") - SUMIFS(NhatKy_ViPham!K:K, NhatKy_ViPham!E:E, "10_Van_A", NhatKy_ViPham!F:F, B23, NhatKy_ViPham!C:C, "T33")</f>
        <v>100</v>
      </c>
      <c r="AY23" s="7">
        <f>100 + SUMIFS(NhatKy_ViPham!J:J, NhatKy_ViPham!E:E, "10_Van_A", NhatKy_ViPham!F:F, B23, NhatKy_ViPham!C:C, "T34") - SUMIFS(NhatKy_ViPham!K:K, NhatKy_ViPham!E:E, "10_Van_A", NhatKy_ViPham!F:F, B23, NhatKy_ViPham!C:C, "T34")</f>
        <v>100</v>
      </c>
      <c r="AZ23" s="7">
        <f>100 + SUMIFS(NhatKy_ViPham!J:J, NhatKy_ViPham!E:E, "10_Van_A", NhatKy_ViPham!F:F, B23, NhatKy_ViPham!C:C, "T35") - SUMIFS(NhatKy_ViPham!K:K, NhatKy_ViPham!E:E, "10_Van_A", NhatKy_ViPham!F:F, B23, NhatKy_ViPham!C:C, "T35")</f>
        <v>100</v>
      </c>
      <c r="BA23" s="12">
        <f t="shared" si="0"/>
        <v>100</v>
      </c>
      <c r="BB23" s="11" t="s">
        <v>430</v>
      </c>
      <c r="BC23" s="14" t="str">
        <f t="shared" si="1"/>
        <v>Tốt</v>
      </c>
      <c r="BD23" s="10" t="str">
        <f t="shared" si="2"/>
        <v>🟢 BÌNH THƯỜNG</v>
      </c>
    </row>
    <row r="24" spans="1:56" x14ac:dyDescent="0.25">
      <c r="A24" s="5">
        <v>16</v>
      </c>
      <c r="B24" s="15" t="s">
        <v>984</v>
      </c>
      <c r="C24" s="5" t="s">
        <v>985</v>
      </c>
      <c r="D24" s="5" t="s">
        <v>429</v>
      </c>
      <c r="E24" s="11" t="s">
        <v>430</v>
      </c>
      <c r="F24" s="6">
        <f>SUMIFS(NhatKy_ViPham!K:K, NhatKy_ViPham!E:E, "10_Van_A", NhatKy_ViPham!F:F, B24, NhatKy_ViPham!H:H, "L01")</f>
        <v>0</v>
      </c>
      <c r="G24" s="6">
        <f>SUMIFS(NhatKy_ViPham!K:K, NhatKy_ViPham!E:E, "10_Van_A", NhatKy_ViPham!F:F, B24, NhatKy_ViPham!H:H, "L02")</f>
        <v>0</v>
      </c>
      <c r="H24" s="6">
        <f>SUMIFS(NhatKy_ViPham!K:K, NhatKy_ViPham!E:E, "10_Van_A", NhatKy_ViPham!F:F, B24, NhatKy_ViPham!H:H, "L03")</f>
        <v>0</v>
      </c>
      <c r="I24" s="6">
        <f>SUMIFS(NhatKy_ViPham!K:K, NhatKy_ViPham!E:E, "10_Van_A", NhatKy_ViPham!F:F, B24, NhatKy_ViPham!H:H, "L04")</f>
        <v>0</v>
      </c>
      <c r="J24" s="6">
        <f>SUMIFS(NhatKy_ViPham!K:K, NhatKy_ViPham!E:E, "10_Van_A", NhatKy_ViPham!F:F, B24, NhatKy_ViPham!H:H, "L05")</f>
        <v>0</v>
      </c>
      <c r="K24" s="6">
        <f>SUMIFS(NhatKy_ViPham!K:K, NhatKy_ViPham!E:E, "10_Van_A", NhatKy_ViPham!F:F, B24, NhatKy_ViPham!H:H, "L06")</f>
        <v>0</v>
      </c>
      <c r="L24" s="6">
        <f>SUMIFS(NhatKy_ViPham!K:K, NhatKy_ViPham!E:E, "10_Van_A", NhatKy_ViPham!F:F, B24, NhatKy_ViPham!H:H, "L07")</f>
        <v>0</v>
      </c>
      <c r="M24" s="6">
        <f>SUMIFS(NhatKy_ViPham!K:K, NhatKy_ViPham!E:E, "10_Van_A", NhatKy_ViPham!F:F, B24, NhatKy_ViPham!H:H, "L08")</f>
        <v>0</v>
      </c>
      <c r="N24" s="6">
        <f>SUMIFS(NhatKy_ViPham!K:K, NhatKy_ViPham!E:E, "10_Van_A", NhatKy_ViPham!F:F, B24, NhatKy_ViPham!H:H, "L09")</f>
        <v>0</v>
      </c>
      <c r="O24" s="6">
        <f>SUMIFS(NhatKy_ViPham!K:K, NhatKy_ViPham!E:E, "10_Van_A", NhatKy_ViPham!F:F, B24, NhatKy_ViPham!H:H, "L10")</f>
        <v>0</v>
      </c>
      <c r="P24" s="12">
        <f>SUMIFS(NhatKy_ViPham!J:J, NhatKy_ViPham!E:E, "10_Van_A", NhatKy_ViPham!F:F, B24)</f>
        <v>0</v>
      </c>
      <c r="Q24" s="13">
        <f>SUMIFS(NhatKy_ViPham!K:K, NhatKy_ViPham!E:E, "10_Van_A", NhatKy_ViPham!F:F, B24)</f>
        <v>0</v>
      </c>
      <c r="R24" s="6">
        <f>100 + SUMIFS(NhatKy_ViPham!J:J, NhatKy_ViPham!E:E, "10_Van_A", NhatKy_ViPham!F:F, B24, NhatKy_ViPham!C:C, "T1") - SUMIFS(NhatKy_ViPham!K:K, NhatKy_ViPham!E:E, "10_Van_A", NhatKy_ViPham!F:F, B24, NhatKy_ViPham!C:C, "T1")</f>
        <v>100</v>
      </c>
      <c r="S24" s="6">
        <f>100 + SUMIFS(NhatKy_ViPham!J:J, NhatKy_ViPham!E:E, "10_Van_A", NhatKy_ViPham!F:F, B24, NhatKy_ViPham!C:C, "T2") - SUMIFS(NhatKy_ViPham!K:K, NhatKy_ViPham!E:E, "10_Van_A", NhatKy_ViPham!F:F, B24, NhatKy_ViPham!C:C, "T2")</f>
        <v>100</v>
      </c>
      <c r="T24" s="6">
        <f>100 + SUMIFS(NhatKy_ViPham!J:J, NhatKy_ViPham!E:E, "10_Van_A", NhatKy_ViPham!F:F, B24, NhatKy_ViPham!C:C, "T3") - SUMIFS(NhatKy_ViPham!K:K, NhatKy_ViPham!E:E, "10_Van_A", NhatKy_ViPham!F:F, B24, NhatKy_ViPham!C:C, "T3")</f>
        <v>100</v>
      </c>
      <c r="U24" s="6">
        <f>100 + SUMIFS(NhatKy_ViPham!J:J, NhatKy_ViPham!E:E, "10_Van_A", NhatKy_ViPham!F:F, B24, NhatKy_ViPham!C:C, "T4") - SUMIFS(NhatKy_ViPham!K:K, NhatKy_ViPham!E:E, "10_Van_A", NhatKy_ViPham!F:F, B24, NhatKy_ViPham!C:C, "T4")</f>
        <v>100</v>
      </c>
      <c r="V24" s="6">
        <f>100 + SUMIFS(NhatKy_ViPham!J:J, NhatKy_ViPham!E:E, "10_Van_A", NhatKy_ViPham!F:F, B24, NhatKy_ViPham!C:C, "T5") - SUMIFS(NhatKy_ViPham!K:K, NhatKy_ViPham!E:E, "10_Van_A", NhatKy_ViPham!F:F, B24, NhatKy_ViPham!C:C, "T5")</f>
        <v>100</v>
      </c>
      <c r="W24" s="6">
        <f>100 + SUMIFS(NhatKy_ViPham!J:J, NhatKy_ViPham!E:E, "10_Van_A", NhatKy_ViPham!F:F, B24, NhatKy_ViPham!C:C, "T6") - SUMIFS(NhatKy_ViPham!K:K, NhatKy_ViPham!E:E, "10_Van_A", NhatKy_ViPham!F:F, B24, NhatKy_ViPham!C:C, "T6")</f>
        <v>100</v>
      </c>
      <c r="X24" s="6">
        <f>100 + SUMIFS(NhatKy_ViPham!J:J, NhatKy_ViPham!E:E, "10_Van_A", NhatKy_ViPham!F:F, B24, NhatKy_ViPham!C:C, "T7") - SUMIFS(NhatKy_ViPham!K:K, NhatKy_ViPham!E:E, "10_Van_A", NhatKy_ViPham!F:F, B24, NhatKy_ViPham!C:C, "T7")</f>
        <v>100</v>
      </c>
      <c r="Y24" s="6">
        <f>100 + SUMIFS(NhatKy_ViPham!J:J, NhatKy_ViPham!E:E, "10_Van_A", NhatKy_ViPham!F:F, B24, NhatKy_ViPham!C:C, "T8") - SUMIFS(NhatKy_ViPham!K:K, NhatKy_ViPham!E:E, "10_Van_A", NhatKy_ViPham!F:F, B24, NhatKy_ViPham!C:C, "T8")</f>
        <v>100</v>
      </c>
      <c r="Z24" s="6">
        <f>100 + SUMIFS(NhatKy_ViPham!J:J, NhatKy_ViPham!E:E, "10_Van_A", NhatKy_ViPham!F:F, B24, NhatKy_ViPham!C:C, "T9") - SUMIFS(NhatKy_ViPham!K:K, NhatKy_ViPham!E:E, "10_Van_A", NhatKy_ViPham!F:F, B24, NhatKy_ViPham!C:C, "T9")</f>
        <v>100</v>
      </c>
      <c r="AA24" s="6">
        <f>100 + SUMIFS(NhatKy_ViPham!J:J, NhatKy_ViPham!E:E, "10_Van_A", NhatKy_ViPham!F:F, B24, NhatKy_ViPham!C:C, "T10") - SUMIFS(NhatKy_ViPham!K:K, NhatKy_ViPham!E:E, "10_Van_A", NhatKy_ViPham!F:F, B24, NhatKy_ViPham!C:C, "T10")</f>
        <v>100</v>
      </c>
      <c r="AB24" s="6">
        <f>100 + SUMIFS(NhatKy_ViPham!J:J, NhatKy_ViPham!E:E, "10_Van_A", NhatKy_ViPham!F:F, B24, NhatKy_ViPham!C:C, "T11") - SUMIFS(NhatKy_ViPham!K:K, NhatKy_ViPham!E:E, "10_Van_A", NhatKy_ViPham!F:F, B24, NhatKy_ViPham!C:C, "T11")</f>
        <v>100</v>
      </c>
      <c r="AC24" s="6">
        <f>100 + SUMIFS(NhatKy_ViPham!J:J, NhatKy_ViPham!E:E, "10_Van_A", NhatKy_ViPham!F:F, B24, NhatKy_ViPham!C:C, "T12") - SUMIFS(NhatKy_ViPham!K:K, NhatKy_ViPham!E:E, "10_Van_A", NhatKy_ViPham!F:F, B24, NhatKy_ViPham!C:C, "T12")</f>
        <v>100</v>
      </c>
      <c r="AD24" s="6">
        <f>100 + SUMIFS(NhatKy_ViPham!J:J, NhatKy_ViPham!E:E, "10_Van_A", NhatKy_ViPham!F:F, B24, NhatKy_ViPham!C:C, "T13") - SUMIFS(NhatKy_ViPham!K:K, NhatKy_ViPham!E:E, "10_Van_A", NhatKy_ViPham!F:F, B24, NhatKy_ViPham!C:C, "T13")</f>
        <v>100</v>
      </c>
      <c r="AE24" s="6">
        <f>100 + SUMIFS(NhatKy_ViPham!J:J, NhatKy_ViPham!E:E, "10_Van_A", NhatKy_ViPham!F:F, B24, NhatKy_ViPham!C:C, "T14") - SUMIFS(NhatKy_ViPham!K:K, NhatKy_ViPham!E:E, "10_Van_A", NhatKy_ViPham!F:F, B24, NhatKy_ViPham!C:C, "T14")</f>
        <v>100</v>
      </c>
      <c r="AF24" s="6">
        <f>100 + SUMIFS(NhatKy_ViPham!J:J, NhatKy_ViPham!E:E, "10_Van_A", NhatKy_ViPham!F:F, B24, NhatKy_ViPham!C:C, "T15") - SUMIFS(NhatKy_ViPham!K:K, NhatKy_ViPham!E:E, "10_Van_A", NhatKy_ViPham!F:F, B24, NhatKy_ViPham!C:C, "T15")</f>
        <v>100</v>
      </c>
      <c r="AG24" s="6">
        <f>100 + SUMIFS(NhatKy_ViPham!J:J, NhatKy_ViPham!E:E, "10_Van_A", NhatKy_ViPham!F:F, B24, NhatKy_ViPham!C:C, "T16") - SUMIFS(NhatKy_ViPham!K:K, NhatKy_ViPham!E:E, "10_Van_A", NhatKy_ViPham!F:F, B24, NhatKy_ViPham!C:C, "T16")</f>
        <v>100</v>
      </c>
      <c r="AH24" s="6">
        <f>100 + SUMIFS(NhatKy_ViPham!J:J, NhatKy_ViPham!E:E, "10_Van_A", NhatKy_ViPham!F:F, B24, NhatKy_ViPham!C:C, "T17") - SUMIFS(NhatKy_ViPham!K:K, NhatKy_ViPham!E:E, "10_Van_A", NhatKy_ViPham!F:F, B24, NhatKy_ViPham!C:C, "T17")</f>
        <v>100</v>
      </c>
      <c r="AI24" s="6">
        <f>100 + SUMIFS(NhatKy_ViPham!J:J, NhatKy_ViPham!E:E, "10_Van_A", NhatKy_ViPham!F:F, B24, NhatKy_ViPham!C:C, "T18") - SUMIFS(NhatKy_ViPham!K:K, NhatKy_ViPham!E:E, "10_Van_A", NhatKy_ViPham!F:F, B24, NhatKy_ViPham!C:C, "T18")</f>
        <v>100</v>
      </c>
      <c r="AJ24" s="6">
        <f>100 + SUMIFS(NhatKy_ViPham!J:J, NhatKy_ViPham!E:E, "10_Van_A", NhatKy_ViPham!F:F, B24, NhatKy_ViPham!C:C, "T19") - SUMIFS(NhatKy_ViPham!K:K, NhatKy_ViPham!E:E, "10_Van_A", NhatKy_ViPham!F:F, B24, NhatKy_ViPham!C:C, "T19")</f>
        <v>100</v>
      </c>
      <c r="AK24" s="6">
        <f>100 + SUMIFS(NhatKy_ViPham!J:J, NhatKy_ViPham!E:E, "10_Van_A", NhatKy_ViPham!F:F, B24, NhatKy_ViPham!C:C, "T20") - SUMIFS(NhatKy_ViPham!K:K, NhatKy_ViPham!E:E, "10_Van_A", NhatKy_ViPham!F:F, B24, NhatKy_ViPham!C:C, "T20")</f>
        <v>100</v>
      </c>
      <c r="AL24" s="6">
        <f>100 + SUMIFS(NhatKy_ViPham!J:J, NhatKy_ViPham!E:E, "10_Van_A", NhatKy_ViPham!F:F, B24, NhatKy_ViPham!C:C, "T21") - SUMIFS(NhatKy_ViPham!K:K, NhatKy_ViPham!E:E, "10_Van_A", NhatKy_ViPham!F:F, B24, NhatKy_ViPham!C:C, "T21")</f>
        <v>100</v>
      </c>
      <c r="AM24" s="6">
        <f>100 + SUMIFS(NhatKy_ViPham!J:J, NhatKy_ViPham!E:E, "10_Van_A", NhatKy_ViPham!F:F, B24, NhatKy_ViPham!C:C, "T22") - SUMIFS(NhatKy_ViPham!K:K, NhatKy_ViPham!E:E, "10_Van_A", NhatKy_ViPham!F:F, B24, NhatKy_ViPham!C:C, "T22")</f>
        <v>100</v>
      </c>
      <c r="AN24" s="6">
        <f>100 + SUMIFS(NhatKy_ViPham!J:J, NhatKy_ViPham!E:E, "10_Van_A", NhatKy_ViPham!F:F, B24, NhatKy_ViPham!C:C, "T23") - SUMIFS(NhatKy_ViPham!K:K, NhatKy_ViPham!E:E, "10_Van_A", NhatKy_ViPham!F:F, B24, NhatKy_ViPham!C:C, "T23")</f>
        <v>100</v>
      </c>
      <c r="AO24" s="6">
        <f>100 + SUMIFS(NhatKy_ViPham!J:J, NhatKy_ViPham!E:E, "10_Van_A", NhatKy_ViPham!F:F, B24, NhatKy_ViPham!C:C, "T24") - SUMIFS(NhatKy_ViPham!K:K, NhatKy_ViPham!E:E, "10_Van_A", NhatKy_ViPham!F:F, B24, NhatKy_ViPham!C:C, "T24")</f>
        <v>100</v>
      </c>
      <c r="AP24" s="6">
        <f>100 + SUMIFS(NhatKy_ViPham!J:J, NhatKy_ViPham!E:E, "10_Van_A", NhatKy_ViPham!F:F, B24, NhatKy_ViPham!C:C, "T25") - SUMIFS(NhatKy_ViPham!K:K, NhatKy_ViPham!E:E, "10_Van_A", NhatKy_ViPham!F:F, B24, NhatKy_ViPham!C:C, "T25")</f>
        <v>100</v>
      </c>
      <c r="AQ24" s="6">
        <f>100 + SUMIFS(NhatKy_ViPham!J:J, NhatKy_ViPham!E:E, "10_Van_A", NhatKy_ViPham!F:F, B24, NhatKy_ViPham!C:C, "T26") - SUMIFS(NhatKy_ViPham!K:K, NhatKy_ViPham!E:E, "10_Van_A", NhatKy_ViPham!F:F, B24, NhatKy_ViPham!C:C, "T26")</f>
        <v>100</v>
      </c>
      <c r="AR24" s="6">
        <f>100 + SUMIFS(NhatKy_ViPham!J:J, NhatKy_ViPham!E:E, "10_Van_A", NhatKy_ViPham!F:F, B24, NhatKy_ViPham!C:C, "T27") - SUMIFS(NhatKy_ViPham!K:K, NhatKy_ViPham!E:E, "10_Van_A", NhatKy_ViPham!F:F, B24, NhatKy_ViPham!C:C, "T27")</f>
        <v>100</v>
      </c>
      <c r="AS24" s="6">
        <f>100 + SUMIFS(NhatKy_ViPham!J:J, NhatKy_ViPham!E:E, "10_Van_A", NhatKy_ViPham!F:F, B24, NhatKy_ViPham!C:C, "T28") - SUMIFS(NhatKy_ViPham!K:K, NhatKy_ViPham!E:E, "10_Van_A", NhatKy_ViPham!F:F, B24, NhatKy_ViPham!C:C, "T28")</f>
        <v>100</v>
      </c>
      <c r="AT24" s="6">
        <f>100 + SUMIFS(NhatKy_ViPham!J:J, NhatKy_ViPham!E:E, "10_Van_A", NhatKy_ViPham!F:F, B24, NhatKy_ViPham!C:C, "T29") - SUMIFS(NhatKy_ViPham!K:K, NhatKy_ViPham!E:E, "10_Van_A", NhatKy_ViPham!F:F, B24, NhatKy_ViPham!C:C, "T29")</f>
        <v>100</v>
      </c>
      <c r="AU24" s="6">
        <f>100 + SUMIFS(NhatKy_ViPham!J:J, NhatKy_ViPham!E:E, "10_Van_A", NhatKy_ViPham!F:F, B24, NhatKy_ViPham!C:C, "T30") - SUMIFS(NhatKy_ViPham!K:K, NhatKy_ViPham!E:E, "10_Van_A", NhatKy_ViPham!F:F, B24, NhatKy_ViPham!C:C, "T30")</f>
        <v>100</v>
      </c>
      <c r="AV24" s="6">
        <f>100 + SUMIFS(NhatKy_ViPham!J:J, NhatKy_ViPham!E:E, "10_Van_A", NhatKy_ViPham!F:F, B24, NhatKy_ViPham!C:C, "T31") - SUMIFS(NhatKy_ViPham!K:K, NhatKy_ViPham!E:E, "10_Van_A", NhatKy_ViPham!F:F, B24, NhatKy_ViPham!C:C, "T31")</f>
        <v>100</v>
      </c>
      <c r="AW24" s="6">
        <f>100 + SUMIFS(NhatKy_ViPham!J:J, NhatKy_ViPham!E:E, "10_Van_A", NhatKy_ViPham!F:F, B24, NhatKy_ViPham!C:C, "T32") - SUMIFS(NhatKy_ViPham!K:K, NhatKy_ViPham!E:E, "10_Van_A", NhatKy_ViPham!F:F, B24, NhatKy_ViPham!C:C, "T32")</f>
        <v>100</v>
      </c>
      <c r="AX24" s="6">
        <f>100 + SUMIFS(NhatKy_ViPham!J:J, NhatKy_ViPham!E:E, "10_Van_A", NhatKy_ViPham!F:F, B24, NhatKy_ViPham!C:C, "T33") - SUMIFS(NhatKy_ViPham!K:K, NhatKy_ViPham!E:E, "10_Van_A", NhatKy_ViPham!F:F, B24, NhatKy_ViPham!C:C, "T33")</f>
        <v>100</v>
      </c>
      <c r="AY24" s="6">
        <f>100 + SUMIFS(NhatKy_ViPham!J:J, NhatKy_ViPham!E:E, "10_Van_A", NhatKy_ViPham!F:F, B24, NhatKy_ViPham!C:C, "T34") - SUMIFS(NhatKy_ViPham!K:K, NhatKy_ViPham!E:E, "10_Van_A", NhatKy_ViPham!F:F, B24, NhatKy_ViPham!C:C, "T34")</f>
        <v>100</v>
      </c>
      <c r="AZ24" s="6">
        <f>100 + SUMIFS(NhatKy_ViPham!J:J, NhatKy_ViPham!E:E, "10_Van_A", NhatKy_ViPham!F:F, B24, NhatKy_ViPham!C:C, "T35") - SUMIFS(NhatKy_ViPham!K:K, NhatKy_ViPham!E:E, "10_Van_A", NhatKy_ViPham!F:F, B24, NhatKy_ViPham!C:C, "T35")</f>
        <v>100</v>
      </c>
      <c r="BA24" s="12">
        <f t="shared" si="0"/>
        <v>100</v>
      </c>
      <c r="BB24" s="11" t="s">
        <v>430</v>
      </c>
      <c r="BC24" s="16" t="str">
        <f t="shared" si="1"/>
        <v>Tốt</v>
      </c>
      <c r="BD24" s="15" t="str">
        <f t="shared" si="2"/>
        <v>🟢 BÌNH THƯỜNG</v>
      </c>
    </row>
    <row r="25" spans="1:56" x14ac:dyDescent="0.25">
      <c r="A25" s="4">
        <v>17</v>
      </c>
      <c r="B25" s="10" t="s">
        <v>986</v>
      </c>
      <c r="C25" s="4" t="s">
        <v>803</v>
      </c>
      <c r="D25" s="4" t="s">
        <v>429</v>
      </c>
      <c r="E25" s="11" t="s">
        <v>430</v>
      </c>
      <c r="F25" s="7">
        <f>SUMIFS(NhatKy_ViPham!K:K, NhatKy_ViPham!E:E, "10_Van_A", NhatKy_ViPham!F:F, B25, NhatKy_ViPham!H:H, "L01")</f>
        <v>0</v>
      </c>
      <c r="G25" s="7">
        <f>SUMIFS(NhatKy_ViPham!K:K, NhatKy_ViPham!E:E, "10_Van_A", NhatKy_ViPham!F:F, B25, NhatKy_ViPham!H:H, "L02")</f>
        <v>0</v>
      </c>
      <c r="H25" s="7">
        <f>SUMIFS(NhatKy_ViPham!K:K, NhatKy_ViPham!E:E, "10_Van_A", NhatKy_ViPham!F:F, B25, NhatKy_ViPham!H:H, "L03")</f>
        <v>0</v>
      </c>
      <c r="I25" s="7">
        <f>SUMIFS(NhatKy_ViPham!K:K, NhatKy_ViPham!E:E, "10_Van_A", NhatKy_ViPham!F:F, B25, NhatKy_ViPham!H:H, "L04")</f>
        <v>0</v>
      </c>
      <c r="J25" s="7">
        <f>SUMIFS(NhatKy_ViPham!K:K, NhatKy_ViPham!E:E, "10_Van_A", NhatKy_ViPham!F:F, B25, NhatKy_ViPham!H:H, "L05")</f>
        <v>0</v>
      </c>
      <c r="K25" s="7">
        <f>SUMIFS(NhatKy_ViPham!K:K, NhatKy_ViPham!E:E, "10_Van_A", NhatKy_ViPham!F:F, B25, NhatKy_ViPham!H:H, "L06")</f>
        <v>0</v>
      </c>
      <c r="L25" s="7">
        <f>SUMIFS(NhatKy_ViPham!K:K, NhatKy_ViPham!E:E, "10_Van_A", NhatKy_ViPham!F:F, B25, NhatKy_ViPham!H:H, "L07")</f>
        <v>0</v>
      </c>
      <c r="M25" s="7">
        <f>SUMIFS(NhatKy_ViPham!K:K, NhatKy_ViPham!E:E, "10_Van_A", NhatKy_ViPham!F:F, B25, NhatKy_ViPham!H:H, "L08")</f>
        <v>0</v>
      </c>
      <c r="N25" s="7">
        <f>SUMIFS(NhatKy_ViPham!K:K, NhatKy_ViPham!E:E, "10_Van_A", NhatKy_ViPham!F:F, B25, NhatKy_ViPham!H:H, "L09")</f>
        <v>0</v>
      </c>
      <c r="O25" s="7">
        <f>SUMIFS(NhatKy_ViPham!K:K, NhatKy_ViPham!E:E, "10_Van_A", NhatKy_ViPham!F:F, B25, NhatKy_ViPham!H:H, "L10")</f>
        <v>0</v>
      </c>
      <c r="P25" s="12">
        <f>SUMIFS(NhatKy_ViPham!J:J, NhatKy_ViPham!E:E, "10_Van_A", NhatKy_ViPham!F:F, B25)</f>
        <v>0</v>
      </c>
      <c r="Q25" s="13">
        <f>SUMIFS(NhatKy_ViPham!K:K, NhatKy_ViPham!E:E, "10_Van_A", NhatKy_ViPham!F:F, B25)</f>
        <v>0</v>
      </c>
      <c r="R25" s="7">
        <f>100 + SUMIFS(NhatKy_ViPham!J:J, NhatKy_ViPham!E:E, "10_Van_A", NhatKy_ViPham!F:F, B25, NhatKy_ViPham!C:C, "T1") - SUMIFS(NhatKy_ViPham!K:K, NhatKy_ViPham!E:E, "10_Van_A", NhatKy_ViPham!F:F, B25, NhatKy_ViPham!C:C, "T1")</f>
        <v>100</v>
      </c>
      <c r="S25" s="7">
        <f>100 + SUMIFS(NhatKy_ViPham!J:J, NhatKy_ViPham!E:E, "10_Van_A", NhatKy_ViPham!F:F, B25, NhatKy_ViPham!C:C, "T2") - SUMIFS(NhatKy_ViPham!K:K, NhatKy_ViPham!E:E, "10_Van_A", NhatKy_ViPham!F:F, B25, NhatKy_ViPham!C:C, "T2")</f>
        <v>100</v>
      </c>
      <c r="T25" s="7">
        <f>100 + SUMIFS(NhatKy_ViPham!J:J, NhatKy_ViPham!E:E, "10_Van_A", NhatKy_ViPham!F:F, B25, NhatKy_ViPham!C:C, "T3") - SUMIFS(NhatKy_ViPham!K:K, NhatKy_ViPham!E:E, "10_Van_A", NhatKy_ViPham!F:F, B25, NhatKy_ViPham!C:C, "T3")</f>
        <v>100</v>
      </c>
      <c r="U25" s="7">
        <f>100 + SUMIFS(NhatKy_ViPham!J:J, NhatKy_ViPham!E:E, "10_Van_A", NhatKy_ViPham!F:F, B25, NhatKy_ViPham!C:C, "T4") - SUMIFS(NhatKy_ViPham!K:K, NhatKy_ViPham!E:E, "10_Van_A", NhatKy_ViPham!F:F, B25, NhatKy_ViPham!C:C, "T4")</f>
        <v>100</v>
      </c>
      <c r="V25" s="7">
        <f>100 + SUMIFS(NhatKy_ViPham!J:J, NhatKy_ViPham!E:E, "10_Van_A", NhatKy_ViPham!F:F, B25, NhatKy_ViPham!C:C, "T5") - SUMIFS(NhatKy_ViPham!K:K, NhatKy_ViPham!E:E, "10_Van_A", NhatKy_ViPham!F:F, B25, NhatKy_ViPham!C:C, "T5")</f>
        <v>100</v>
      </c>
      <c r="W25" s="7">
        <f>100 + SUMIFS(NhatKy_ViPham!J:J, NhatKy_ViPham!E:E, "10_Van_A", NhatKy_ViPham!F:F, B25, NhatKy_ViPham!C:C, "T6") - SUMIFS(NhatKy_ViPham!K:K, NhatKy_ViPham!E:E, "10_Van_A", NhatKy_ViPham!F:F, B25, NhatKy_ViPham!C:C, "T6")</f>
        <v>100</v>
      </c>
      <c r="X25" s="7">
        <f>100 + SUMIFS(NhatKy_ViPham!J:J, NhatKy_ViPham!E:E, "10_Van_A", NhatKy_ViPham!F:F, B25, NhatKy_ViPham!C:C, "T7") - SUMIFS(NhatKy_ViPham!K:K, NhatKy_ViPham!E:E, "10_Van_A", NhatKy_ViPham!F:F, B25, NhatKy_ViPham!C:C, "T7")</f>
        <v>100</v>
      </c>
      <c r="Y25" s="7">
        <f>100 + SUMIFS(NhatKy_ViPham!J:J, NhatKy_ViPham!E:E, "10_Van_A", NhatKy_ViPham!F:F, B25, NhatKy_ViPham!C:C, "T8") - SUMIFS(NhatKy_ViPham!K:K, NhatKy_ViPham!E:E, "10_Van_A", NhatKy_ViPham!F:F, B25, NhatKy_ViPham!C:C, "T8")</f>
        <v>100</v>
      </c>
      <c r="Z25" s="7">
        <f>100 + SUMIFS(NhatKy_ViPham!J:J, NhatKy_ViPham!E:E, "10_Van_A", NhatKy_ViPham!F:F, B25, NhatKy_ViPham!C:C, "T9") - SUMIFS(NhatKy_ViPham!K:K, NhatKy_ViPham!E:E, "10_Van_A", NhatKy_ViPham!F:F, B25, NhatKy_ViPham!C:C, "T9")</f>
        <v>100</v>
      </c>
      <c r="AA25" s="7">
        <f>100 + SUMIFS(NhatKy_ViPham!J:J, NhatKy_ViPham!E:E, "10_Van_A", NhatKy_ViPham!F:F, B25, NhatKy_ViPham!C:C, "T10") - SUMIFS(NhatKy_ViPham!K:K, NhatKy_ViPham!E:E, "10_Van_A", NhatKy_ViPham!F:F, B25, NhatKy_ViPham!C:C, "T10")</f>
        <v>100</v>
      </c>
      <c r="AB25" s="7">
        <f>100 + SUMIFS(NhatKy_ViPham!J:J, NhatKy_ViPham!E:E, "10_Van_A", NhatKy_ViPham!F:F, B25, NhatKy_ViPham!C:C, "T11") - SUMIFS(NhatKy_ViPham!K:K, NhatKy_ViPham!E:E, "10_Van_A", NhatKy_ViPham!F:F, B25, NhatKy_ViPham!C:C, "T11")</f>
        <v>100</v>
      </c>
      <c r="AC25" s="7">
        <f>100 + SUMIFS(NhatKy_ViPham!J:J, NhatKy_ViPham!E:E, "10_Van_A", NhatKy_ViPham!F:F, B25, NhatKy_ViPham!C:C, "T12") - SUMIFS(NhatKy_ViPham!K:K, NhatKy_ViPham!E:E, "10_Van_A", NhatKy_ViPham!F:F, B25, NhatKy_ViPham!C:C, "T12")</f>
        <v>100</v>
      </c>
      <c r="AD25" s="7">
        <f>100 + SUMIFS(NhatKy_ViPham!J:J, NhatKy_ViPham!E:E, "10_Van_A", NhatKy_ViPham!F:F, B25, NhatKy_ViPham!C:C, "T13") - SUMIFS(NhatKy_ViPham!K:K, NhatKy_ViPham!E:E, "10_Van_A", NhatKy_ViPham!F:F, B25, NhatKy_ViPham!C:C, "T13")</f>
        <v>100</v>
      </c>
      <c r="AE25" s="7">
        <f>100 + SUMIFS(NhatKy_ViPham!J:J, NhatKy_ViPham!E:E, "10_Van_A", NhatKy_ViPham!F:F, B25, NhatKy_ViPham!C:C, "T14") - SUMIFS(NhatKy_ViPham!K:K, NhatKy_ViPham!E:E, "10_Van_A", NhatKy_ViPham!F:F, B25, NhatKy_ViPham!C:C, "T14")</f>
        <v>100</v>
      </c>
      <c r="AF25" s="7">
        <f>100 + SUMIFS(NhatKy_ViPham!J:J, NhatKy_ViPham!E:E, "10_Van_A", NhatKy_ViPham!F:F, B25, NhatKy_ViPham!C:C, "T15") - SUMIFS(NhatKy_ViPham!K:K, NhatKy_ViPham!E:E, "10_Van_A", NhatKy_ViPham!F:F, B25, NhatKy_ViPham!C:C, "T15")</f>
        <v>100</v>
      </c>
      <c r="AG25" s="7">
        <f>100 + SUMIFS(NhatKy_ViPham!J:J, NhatKy_ViPham!E:E, "10_Van_A", NhatKy_ViPham!F:F, B25, NhatKy_ViPham!C:C, "T16") - SUMIFS(NhatKy_ViPham!K:K, NhatKy_ViPham!E:E, "10_Van_A", NhatKy_ViPham!F:F, B25, NhatKy_ViPham!C:C, "T16")</f>
        <v>100</v>
      </c>
      <c r="AH25" s="7">
        <f>100 + SUMIFS(NhatKy_ViPham!J:J, NhatKy_ViPham!E:E, "10_Van_A", NhatKy_ViPham!F:F, B25, NhatKy_ViPham!C:C, "T17") - SUMIFS(NhatKy_ViPham!K:K, NhatKy_ViPham!E:E, "10_Van_A", NhatKy_ViPham!F:F, B25, NhatKy_ViPham!C:C, "T17")</f>
        <v>100</v>
      </c>
      <c r="AI25" s="7">
        <f>100 + SUMIFS(NhatKy_ViPham!J:J, NhatKy_ViPham!E:E, "10_Van_A", NhatKy_ViPham!F:F, B25, NhatKy_ViPham!C:C, "T18") - SUMIFS(NhatKy_ViPham!K:K, NhatKy_ViPham!E:E, "10_Van_A", NhatKy_ViPham!F:F, B25, NhatKy_ViPham!C:C, "T18")</f>
        <v>100</v>
      </c>
      <c r="AJ25" s="7">
        <f>100 + SUMIFS(NhatKy_ViPham!J:J, NhatKy_ViPham!E:E, "10_Van_A", NhatKy_ViPham!F:F, B25, NhatKy_ViPham!C:C, "T19") - SUMIFS(NhatKy_ViPham!K:K, NhatKy_ViPham!E:E, "10_Van_A", NhatKy_ViPham!F:F, B25, NhatKy_ViPham!C:C, "T19")</f>
        <v>100</v>
      </c>
      <c r="AK25" s="7">
        <f>100 + SUMIFS(NhatKy_ViPham!J:J, NhatKy_ViPham!E:E, "10_Van_A", NhatKy_ViPham!F:F, B25, NhatKy_ViPham!C:C, "T20") - SUMIFS(NhatKy_ViPham!K:K, NhatKy_ViPham!E:E, "10_Van_A", NhatKy_ViPham!F:F, B25, NhatKy_ViPham!C:C, "T20")</f>
        <v>100</v>
      </c>
      <c r="AL25" s="7">
        <f>100 + SUMIFS(NhatKy_ViPham!J:J, NhatKy_ViPham!E:E, "10_Van_A", NhatKy_ViPham!F:F, B25, NhatKy_ViPham!C:C, "T21") - SUMIFS(NhatKy_ViPham!K:K, NhatKy_ViPham!E:E, "10_Van_A", NhatKy_ViPham!F:F, B25, NhatKy_ViPham!C:C, "T21")</f>
        <v>100</v>
      </c>
      <c r="AM25" s="7">
        <f>100 + SUMIFS(NhatKy_ViPham!J:J, NhatKy_ViPham!E:E, "10_Van_A", NhatKy_ViPham!F:F, B25, NhatKy_ViPham!C:C, "T22") - SUMIFS(NhatKy_ViPham!K:K, NhatKy_ViPham!E:E, "10_Van_A", NhatKy_ViPham!F:F, B25, NhatKy_ViPham!C:C, "T22")</f>
        <v>100</v>
      </c>
      <c r="AN25" s="7">
        <f>100 + SUMIFS(NhatKy_ViPham!J:J, NhatKy_ViPham!E:E, "10_Van_A", NhatKy_ViPham!F:F, B25, NhatKy_ViPham!C:C, "T23") - SUMIFS(NhatKy_ViPham!K:K, NhatKy_ViPham!E:E, "10_Van_A", NhatKy_ViPham!F:F, B25, NhatKy_ViPham!C:C, "T23")</f>
        <v>100</v>
      </c>
      <c r="AO25" s="7">
        <f>100 + SUMIFS(NhatKy_ViPham!J:J, NhatKy_ViPham!E:E, "10_Van_A", NhatKy_ViPham!F:F, B25, NhatKy_ViPham!C:C, "T24") - SUMIFS(NhatKy_ViPham!K:K, NhatKy_ViPham!E:E, "10_Van_A", NhatKy_ViPham!F:F, B25, NhatKy_ViPham!C:C, "T24")</f>
        <v>100</v>
      </c>
      <c r="AP25" s="7">
        <f>100 + SUMIFS(NhatKy_ViPham!J:J, NhatKy_ViPham!E:E, "10_Van_A", NhatKy_ViPham!F:F, B25, NhatKy_ViPham!C:C, "T25") - SUMIFS(NhatKy_ViPham!K:K, NhatKy_ViPham!E:E, "10_Van_A", NhatKy_ViPham!F:F, B25, NhatKy_ViPham!C:C, "T25")</f>
        <v>100</v>
      </c>
      <c r="AQ25" s="7">
        <f>100 + SUMIFS(NhatKy_ViPham!J:J, NhatKy_ViPham!E:E, "10_Van_A", NhatKy_ViPham!F:F, B25, NhatKy_ViPham!C:C, "T26") - SUMIFS(NhatKy_ViPham!K:K, NhatKy_ViPham!E:E, "10_Van_A", NhatKy_ViPham!F:F, B25, NhatKy_ViPham!C:C, "T26")</f>
        <v>100</v>
      </c>
      <c r="AR25" s="7">
        <f>100 + SUMIFS(NhatKy_ViPham!J:J, NhatKy_ViPham!E:E, "10_Van_A", NhatKy_ViPham!F:F, B25, NhatKy_ViPham!C:C, "T27") - SUMIFS(NhatKy_ViPham!K:K, NhatKy_ViPham!E:E, "10_Van_A", NhatKy_ViPham!F:F, B25, NhatKy_ViPham!C:C, "T27")</f>
        <v>100</v>
      </c>
      <c r="AS25" s="7">
        <f>100 + SUMIFS(NhatKy_ViPham!J:J, NhatKy_ViPham!E:E, "10_Van_A", NhatKy_ViPham!F:F, B25, NhatKy_ViPham!C:C, "T28") - SUMIFS(NhatKy_ViPham!K:K, NhatKy_ViPham!E:E, "10_Van_A", NhatKy_ViPham!F:F, B25, NhatKy_ViPham!C:C, "T28")</f>
        <v>100</v>
      </c>
      <c r="AT25" s="7">
        <f>100 + SUMIFS(NhatKy_ViPham!J:J, NhatKy_ViPham!E:E, "10_Van_A", NhatKy_ViPham!F:F, B25, NhatKy_ViPham!C:C, "T29") - SUMIFS(NhatKy_ViPham!K:K, NhatKy_ViPham!E:E, "10_Van_A", NhatKy_ViPham!F:F, B25, NhatKy_ViPham!C:C, "T29")</f>
        <v>100</v>
      </c>
      <c r="AU25" s="7">
        <f>100 + SUMIFS(NhatKy_ViPham!J:J, NhatKy_ViPham!E:E, "10_Van_A", NhatKy_ViPham!F:F, B25, NhatKy_ViPham!C:C, "T30") - SUMIFS(NhatKy_ViPham!K:K, NhatKy_ViPham!E:E, "10_Van_A", NhatKy_ViPham!F:F, B25, NhatKy_ViPham!C:C, "T30")</f>
        <v>100</v>
      </c>
      <c r="AV25" s="7">
        <f>100 + SUMIFS(NhatKy_ViPham!J:J, NhatKy_ViPham!E:E, "10_Van_A", NhatKy_ViPham!F:F, B25, NhatKy_ViPham!C:C, "T31") - SUMIFS(NhatKy_ViPham!K:K, NhatKy_ViPham!E:E, "10_Van_A", NhatKy_ViPham!F:F, B25, NhatKy_ViPham!C:C, "T31")</f>
        <v>100</v>
      </c>
      <c r="AW25" s="7">
        <f>100 + SUMIFS(NhatKy_ViPham!J:J, NhatKy_ViPham!E:E, "10_Van_A", NhatKy_ViPham!F:F, B25, NhatKy_ViPham!C:C, "T32") - SUMIFS(NhatKy_ViPham!K:K, NhatKy_ViPham!E:E, "10_Van_A", NhatKy_ViPham!F:F, B25, NhatKy_ViPham!C:C, "T32")</f>
        <v>100</v>
      </c>
      <c r="AX25" s="7">
        <f>100 + SUMIFS(NhatKy_ViPham!J:J, NhatKy_ViPham!E:E, "10_Van_A", NhatKy_ViPham!F:F, B25, NhatKy_ViPham!C:C, "T33") - SUMIFS(NhatKy_ViPham!K:K, NhatKy_ViPham!E:E, "10_Van_A", NhatKy_ViPham!F:F, B25, NhatKy_ViPham!C:C, "T33")</f>
        <v>100</v>
      </c>
      <c r="AY25" s="7">
        <f>100 + SUMIFS(NhatKy_ViPham!J:J, NhatKy_ViPham!E:E, "10_Van_A", NhatKy_ViPham!F:F, B25, NhatKy_ViPham!C:C, "T34") - SUMIFS(NhatKy_ViPham!K:K, NhatKy_ViPham!E:E, "10_Van_A", NhatKy_ViPham!F:F, B25, NhatKy_ViPham!C:C, "T34")</f>
        <v>100</v>
      </c>
      <c r="AZ25" s="7">
        <f>100 + SUMIFS(NhatKy_ViPham!J:J, NhatKy_ViPham!E:E, "10_Van_A", NhatKy_ViPham!F:F, B25, NhatKy_ViPham!C:C, "T35") - SUMIFS(NhatKy_ViPham!K:K, NhatKy_ViPham!E:E, "10_Van_A", NhatKy_ViPham!F:F, B25, NhatKy_ViPham!C:C, "T35")</f>
        <v>100</v>
      </c>
      <c r="BA25" s="12">
        <f t="shared" si="0"/>
        <v>100</v>
      </c>
      <c r="BB25" s="11" t="s">
        <v>430</v>
      </c>
      <c r="BC25" s="14" t="str">
        <f t="shared" si="1"/>
        <v>Tốt</v>
      </c>
      <c r="BD25" s="10" t="str">
        <f t="shared" si="2"/>
        <v>🟢 BÌNH THƯỜNG</v>
      </c>
    </row>
    <row r="26" spans="1:56" x14ac:dyDescent="0.25">
      <c r="A26" s="5">
        <v>18</v>
      </c>
      <c r="B26" s="15" t="s">
        <v>987</v>
      </c>
      <c r="C26" s="5" t="s">
        <v>988</v>
      </c>
      <c r="D26" s="5" t="s">
        <v>429</v>
      </c>
      <c r="E26" s="11" t="s">
        <v>430</v>
      </c>
      <c r="F26" s="6">
        <f>SUMIFS(NhatKy_ViPham!K:K, NhatKy_ViPham!E:E, "10_Van_A", NhatKy_ViPham!F:F, B26, NhatKy_ViPham!H:H, "L01")</f>
        <v>0</v>
      </c>
      <c r="G26" s="6">
        <f>SUMIFS(NhatKy_ViPham!K:K, NhatKy_ViPham!E:E, "10_Van_A", NhatKy_ViPham!F:F, B26, NhatKy_ViPham!H:H, "L02")</f>
        <v>0</v>
      </c>
      <c r="H26" s="6">
        <f>SUMIFS(NhatKy_ViPham!K:K, NhatKy_ViPham!E:E, "10_Van_A", NhatKy_ViPham!F:F, B26, NhatKy_ViPham!H:H, "L03")</f>
        <v>0</v>
      </c>
      <c r="I26" s="6">
        <f>SUMIFS(NhatKy_ViPham!K:K, NhatKy_ViPham!E:E, "10_Van_A", NhatKy_ViPham!F:F, B26, NhatKy_ViPham!H:H, "L04")</f>
        <v>0</v>
      </c>
      <c r="J26" s="6">
        <f>SUMIFS(NhatKy_ViPham!K:K, NhatKy_ViPham!E:E, "10_Van_A", NhatKy_ViPham!F:F, B26, NhatKy_ViPham!H:H, "L05")</f>
        <v>0</v>
      </c>
      <c r="K26" s="6">
        <f>SUMIFS(NhatKy_ViPham!K:K, NhatKy_ViPham!E:E, "10_Van_A", NhatKy_ViPham!F:F, B26, NhatKy_ViPham!H:H, "L06")</f>
        <v>0</v>
      </c>
      <c r="L26" s="6">
        <f>SUMIFS(NhatKy_ViPham!K:K, NhatKy_ViPham!E:E, "10_Van_A", NhatKy_ViPham!F:F, B26, NhatKy_ViPham!H:H, "L07")</f>
        <v>0</v>
      </c>
      <c r="M26" s="6">
        <f>SUMIFS(NhatKy_ViPham!K:K, NhatKy_ViPham!E:E, "10_Van_A", NhatKy_ViPham!F:F, B26, NhatKy_ViPham!H:H, "L08")</f>
        <v>0</v>
      </c>
      <c r="N26" s="6">
        <f>SUMIFS(NhatKy_ViPham!K:K, NhatKy_ViPham!E:E, "10_Van_A", NhatKy_ViPham!F:F, B26, NhatKy_ViPham!H:H, "L09")</f>
        <v>0</v>
      </c>
      <c r="O26" s="6">
        <f>SUMIFS(NhatKy_ViPham!K:K, NhatKy_ViPham!E:E, "10_Van_A", NhatKy_ViPham!F:F, B26, NhatKy_ViPham!H:H, "L10")</f>
        <v>0</v>
      </c>
      <c r="P26" s="12">
        <f>SUMIFS(NhatKy_ViPham!J:J, NhatKy_ViPham!E:E, "10_Van_A", NhatKy_ViPham!F:F, B26)</f>
        <v>0</v>
      </c>
      <c r="Q26" s="13">
        <f>SUMIFS(NhatKy_ViPham!K:K, NhatKy_ViPham!E:E, "10_Van_A", NhatKy_ViPham!F:F, B26)</f>
        <v>0</v>
      </c>
      <c r="R26" s="6">
        <f>100 + SUMIFS(NhatKy_ViPham!J:J, NhatKy_ViPham!E:E, "10_Van_A", NhatKy_ViPham!F:F, B26, NhatKy_ViPham!C:C, "T1") - SUMIFS(NhatKy_ViPham!K:K, NhatKy_ViPham!E:E, "10_Van_A", NhatKy_ViPham!F:F, B26, NhatKy_ViPham!C:C, "T1")</f>
        <v>100</v>
      </c>
      <c r="S26" s="6">
        <f>100 + SUMIFS(NhatKy_ViPham!J:J, NhatKy_ViPham!E:E, "10_Van_A", NhatKy_ViPham!F:F, B26, NhatKy_ViPham!C:C, "T2") - SUMIFS(NhatKy_ViPham!K:K, NhatKy_ViPham!E:E, "10_Van_A", NhatKy_ViPham!F:F, B26, NhatKy_ViPham!C:C, "T2")</f>
        <v>100</v>
      </c>
      <c r="T26" s="6">
        <f>100 + SUMIFS(NhatKy_ViPham!J:J, NhatKy_ViPham!E:E, "10_Van_A", NhatKy_ViPham!F:F, B26, NhatKy_ViPham!C:C, "T3") - SUMIFS(NhatKy_ViPham!K:K, NhatKy_ViPham!E:E, "10_Van_A", NhatKy_ViPham!F:F, B26, NhatKy_ViPham!C:C, "T3")</f>
        <v>100</v>
      </c>
      <c r="U26" s="6">
        <f>100 + SUMIFS(NhatKy_ViPham!J:J, NhatKy_ViPham!E:E, "10_Van_A", NhatKy_ViPham!F:F, B26, NhatKy_ViPham!C:C, "T4") - SUMIFS(NhatKy_ViPham!K:K, NhatKy_ViPham!E:E, "10_Van_A", NhatKy_ViPham!F:F, B26, NhatKy_ViPham!C:C, "T4")</f>
        <v>100</v>
      </c>
      <c r="V26" s="6">
        <f>100 + SUMIFS(NhatKy_ViPham!J:J, NhatKy_ViPham!E:E, "10_Van_A", NhatKy_ViPham!F:F, B26, NhatKy_ViPham!C:C, "T5") - SUMIFS(NhatKy_ViPham!K:K, NhatKy_ViPham!E:E, "10_Van_A", NhatKy_ViPham!F:F, B26, NhatKy_ViPham!C:C, "T5")</f>
        <v>100</v>
      </c>
      <c r="W26" s="6">
        <f>100 + SUMIFS(NhatKy_ViPham!J:J, NhatKy_ViPham!E:E, "10_Van_A", NhatKy_ViPham!F:F, B26, NhatKy_ViPham!C:C, "T6") - SUMIFS(NhatKy_ViPham!K:K, NhatKy_ViPham!E:E, "10_Van_A", NhatKy_ViPham!F:F, B26, NhatKy_ViPham!C:C, "T6")</f>
        <v>100</v>
      </c>
      <c r="X26" s="6">
        <f>100 + SUMIFS(NhatKy_ViPham!J:J, NhatKy_ViPham!E:E, "10_Van_A", NhatKy_ViPham!F:F, B26, NhatKy_ViPham!C:C, "T7") - SUMIFS(NhatKy_ViPham!K:K, NhatKy_ViPham!E:E, "10_Van_A", NhatKy_ViPham!F:F, B26, NhatKy_ViPham!C:C, "T7")</f>
        <v>100</v>
      </c>
      <c r="Y26" s="6">
        <f>100 + SUMIFS(NhatKy_ViPham!J:J, NhatKy_ViPham!E:E, "10_Van_A", NhatKy_ViPham!F:F, B26, NhatKy_ViPham!C:C, "T8") - SUMIFS(NhatKy_ViPham!K:K, NhatKy_ViPham!E:E, "10_Van_A", NhatKy_ViPham!F:F, B26, NhatKy_ViPham!C:C, "T8")</f>
        <v>100</v>
      </c>
      <c r="Z26" s="6">
        <f>100 + SUMIFS(NhatKy_ViPham!J:J, NhatKy_ViPham!E:E, "10_Van_A", NhatKy_ViPham!F:F, B26, NhatKy_ViPham!C:C, "T9") - SUMIFS(NhatKy_ViPham!K:K, NhatKy_ViPham!E:E, "10_Van_A", NhatKy_ViPham!F:F, B26, NhatKy_ViPham!C:C, "T9")</f>
        <v>100</v>
      </c>
      <c r="AA26" s="6">
        <f>100 + SUMIFS(NhatKy_ViPham!J:J, NhatKy_ViPham!E:E, "10_Van_A", NhatKy_ViPham!F:F, B26, NhatKy_ViPham!C:C, "T10") - SUMIFS(NhatKy_ViPham!K:K, NhatKy_ViPham!E:E, "10_Van_A", NhatKy_ViPham!F:F, B26, NhatKy_ViPham!C:C, "T10")</f>
        <v>100</v>
      </c>
      <c r="AB26" s="6">
        <f>100 + SUMIFS(NhatKy_ViPham!J:J, NhatKy_ViPham!E:E, "10_Van_A", NhatKy_ViPham!F:F, B26, NhatKy_ViPham!C:C, "T11") - SUMIFS(NhatKy_ViPham!K:K, NhatKy_ViPham!E:E, "10_Van_A", NhatKy_ViPham!F:F, B26, NhatKy_ViPham!C:C, "T11")</f>
        <v>100</v>
      </c>
      <c r="AC26" s="6">
        <f>100 + SUMIFS(NhatKy_ViPham!J:J, NhatKy_ViPham!E:E, "10_Van_A", NhatKy_ViPham!F:F, B26, NhatKy_ViPham!C:C, "T12") - SUMIFS(NhatKy_ViPham!K:K, NhatKy_ViPham!E:E, "10_Van_A", NhatKy_ViPham!F:F, B26, NhatKy_ViPham!C:C, "T12")</f>
        <v>100</v>
      </c>
      <c r="AD26" s="6">
        <f>100 + SUMIFS(NhatKy_ViPham!J:J, NhatKy_ViPham!E:E, "10_Van_A", NhatKy_ViPham!F:F, B26, NhatKy_ViPham!C:C, "T13") - SUMIFS(NhatKy_ViPham!K:K, NhatKy_ViPham!E:E, "10_Van_A", NhatKy_ViPham!F:F, B26, NhatKy_ViPham!C:C, "T13")</f>
        <v>100</v>
      </c>
      <c r="AE26" s="6">
        <f>100 + SUMIFS(NhatKy_ViPham!J:J, NhatKy_ViPham!E:E, "10_Van_A", NhatKy_ViPham!F:F, B26, NhatKy_ViPham!C:C, "T14") - SUMIFS(NhatKy_ViPham!K:K, NhatKy_ViPham!E:E, "10_Van_A", NhatKy_ViPham!F:F, B26, NhatKy_ViPham!C:C, "T14")</f>
        <v>100</v>
      </c>
      <c r="AF26" s="6">
        <f>100 + SUMIFS(NhatKy_ViPham!J:J, NhatKy_ViPham!E:E, "10_Van_A", NhatKy_ViPham!F:F, B26, NhatKy_ViPham!C:C, "T15") - SUMIFS(NhatKy_ViPham!K:K, NhatKy_ViPham!E:E, "10_Van_A", NhatKy_ViPham!F:F, B26, NhatKy_ViPham!C:C, "T15")</f>
        <v>100</v>
      </c>
      <c r="AG26" s="6">
        <f>100 + SUMIFS(NhatKy_ViPham!J:J, NhatKy_ViPham!E:E, "10_Van_A", NhatKy_ViPham!F:F, B26, NhatKy_ViPham!C:C, "T16") - SUMIFS(NhatKy_ViPham!K:K, NhatKy_ViPham!E:E, "10_Van_A", NhatKy_ViPham!F:F, B26, NhatKy_ViPham!C:C, "T16")</f>
        <v>100</v>
      </c>
      <c r="AH26" s="6">
        <f>100 + SUMIFS(NhatKy_ViPham!J:J, NhatKy_ViPham!E:E, "10_Van_A", NhatKy_ViPham!F:F, B26, NhatKy_ViPham!C:C, "T17") - SUMIFS(NhatKy_ViPham!K:K, NhatKy_ViPham!E:E, "10_Van_A", NhatKy_ViPham!F:F, B26, NhatKy_ViPham!C:C, "T17")</f>
        <v>100</v>
      </c>
      <c r="AI26" s="6">
        <f>100 + SUMIFS(NhatKy_ViPham!J:J, NhatKy_ViPham!E:E, "10_Van_A", NhatKy_ViPham!F:F, B26, NhatKy_ViPham!C:C, "T18") - SUMIFS(NhatKy_ViPham!K:K, NhatKy_ViPham!E:E, "10_Van_A", NhatKy_ViPham!F:F, B26, NhatKy_ViPham!C:C, "T18")</f>
        <v>100</v>
      </c>
      <c r="AJ26" s="6">
        <f>100 + SUMIFS(NhatKy_ViPham!J:J, NhatKy_ViPham!E:E, "10_Van_A", NhatKy_ViPham!F:F, B26, NhatKy_ViPham!C:C, "T19") - SUMIFS(NhatKy_ViPham!K:K, NhatKy_ViPham!E:E, "10_Van_A", NhatKy_ViPham!F:F, B26, NhatKy_ViPham!C:C, "T19")</f>
        <v>100</v>
      </c>
      <c r="AK26" s="6">
        <f>100 + SUMIFS(NhatKy_ViPham!J:J, NhatKy_ViPham!E:E, "10_Van_A", NhatKy_ViPham!F:F, B26, NhatKy_ViPham!C:C, "T20") - SUMIFS(NhatKy_ViPham!K:K, NhatKy_ViPham!E:E, "10_Van_A", NhatKy_ViPham!F:F, B26, NhatKy_ViPham!C:C, "T20")</f>
        <v>100</v>
      </c>
      <c r="AL26" s="6">
        <f>100 + SUMIFS(NhatKy_ViPham!J:J, NhatKy_ViPham!E:E, "10_Van_A", NhatKy_ViPham!F:F, B26, NhatKy_ViPham!C:C, "T21") - SUMIFS(NhatKy_ViPham!K:K, NhatKy_ViPham!E:E, "10_Van_A", NhatKy_ViPham!F:F, B26, NhatKy_ViPham!C:C, "T21")</f>
        <v>100</v>
      </c>
      <c r="AM26" s="6">
        <f>100 + SUMIFS(NhatKy_ViPham!J:J, NhatKy_ViPham!E:E, "10_Van_A", NhatKy_ViPham!F:F, B26, NhatKy_ViPham!C:C, "T22") - SUMIFS(NhatKy_ViPham!K:K, NhatKy_ViPham!E:E, "10_Van_A", NhatKy_ViPham!F:F, B26, NhatKy_ViPham!C:C, "T22")</f>
        <v>100</v>
      </c>
      <c r="AN26" s="6">
        <f>100 + SUMIFS(NhatKy_ViPham!J:J, NhatKy_ViPham!E:E, "10_Van_A", NhatKy_ViPham!F:F, B26, NhatKy_ViPham!C:C, "T23") - SUMIFS(NhatKy_ViPham!K:K, NhatKy_ViPham!E:E, "10_Van_A", NhatKy_ViPham!F:F, B26, NhatKy_ViPham!C:C, "T23")</f>
        <v>100</v>
      </c>
      <c r="AO26" s="6">
        <f>100 + SUMIFS(NhatKy_ViPham!J:J, NhatKy_ViPham!E:E, "10_Van_A", NhatKy_ViPham!F:F, B26, NhatKy_ViPham!C:C, "T24") - SUMIFS(NhatKy_ViPham!K:K, NhatKy_ViPham!E:E, "10_Van_A", NhatKy_ViPham!F:F, B26, NhatKy_ViPham!C:C, "T24")</f>
        <v>100</v>
      </c>
      <c r="AP26" s="6">
        <f>100 + SUMIFS(NhatKy_ViPham!J:J, NhatKy_ViPham!E:E, "10_Van_A", NhatKy_ViPham!F:F, B26, NhatKy_ViPham!C:C, "T25") - SUMIFS(NhatKy_ViPham!K:K, NhatKy_ViPham!E:E, "10_Van_A", NhatKy_ViPham!F:F, B26, NhatKy_ViPham!C:C, "T25")</f>
        <v>100</v>
      </c>
      <c r="AQ26" s="6">
        <f>100 + SUMIFS(NhatKy_ViPham!J:J, NhatKy_ViPham!E:E, "10_Van_A", NhatKy_ViPham!F:F, B26, NhatKy_ViPham!C:C, "T26") - SUMIFS(NhatKy_ViPham!K:K, NhatKy_ViPham!E:E, "10_Van_A", NhatKy_ViPham!F:F, B26, NhatKy_ViPham!C:C, "T26")</f>
        <v>100</v>
      </c>
      <c r="AR26" s="6">
        <f>100 + SUMIFS(NhatKy_ViPham!J:J, NhatKy_ViPham!E:E, "10_Van_A", NhatKy_ViPham!F:F, B26, NhatKy_ViPham!C:C, "T27") - SUMIFS(NhatKy_ViPham!K:K, NhatKy_ViPham!E:E, "10_Van_A", NhatKy_ViPham!F:F, B26, NhatKy_ViPham!C:C, "T27")</f>
        <v>100</v>
      </c>
      <c r="AS26" s="6">
        <f>100 + SUMIFS(NhatKy_ViPham!J:J, NhatKy_ViPham!E:E, "10_Van_A", NhatKy_ViPham!F:F, B26, NhatKy_ViPham!C:C, "T28") - SUMIFS(NhatKy_ViPham!K:K, NhatKy_ViPham!E:E, "10_Van_A", NhatKy_ViPham!F:F, B26, NhatKy_ViPham!C:C, "T28")</f>
        <v>100</v>
      </c>
      <c r="AT26" s="6">
        <f>100 + SUMIFS(NhatKy_ViPham!J:J, NhatKy_ViPham!E:E, "10_Van_A", NhatKy_ViPham!F:F, B26, NhatKy_ViPham!C:C, "T29") - SUMIFS(NhatKy_ViPham!K:K, NhatKy_ViPham!E:E, "10_Van_A", NhatKy_ViPham!F:F, B26, NhatKy_ViPham!C:C, "T29")</f>
        <v>100</v>
      </c>
      <c r="AU26" s="6">
        <f>100 + SUMIFS(NhatKy_ViPham!J:J, NhatKy_ViPham!E:E, "10_Van_A", NhatKy_ViPham!F:F, B26, NhatKy_ViPham!C:C, "T30") - SUMIFS(NhatKy_ViPham!K:K, NhatKy_ViPham!E:E, "10_Van_A", NhatKy_ViPham!F:F, B26, NhatKy_ViPham!C:C, "T30")</f>
        <v>100</v>
      </c>
      <c r="AV26" s="6">
        <f>100 + SUMIFS(NhatKy_ViPham!J:J, NhatKy_ViPham!E:E, "10_Van_A", NhatKy_ViPham!F:F, B26, NhatKy_ViPham!C:C, "T31") - SUMIFS(NhatKy_ViPham!K:K, NhatKy_ViPham!E:E, "10_Van_A", NhatKy_ViPham!F:F, B26, NhatKy_ViPham!C:C, "T31")</f>
        <v>100</v>
      </c>
      <c r="AW26" s="6">
        <f>100 + SUMIFS(NhatKy_ViPham!J:J, NhatKy_ViPham!E:E, "10_Van_A", NhatKy_ViPham!F:F, B26, NhatKy_ViPham!C:C, "T32") - SUMIFS(NhatKy_ViPham!K:K, NhatKy_ViPham!E:E, "10_Van_A", NhatKy_ViPham!F:F, B26, NhatKy_ViPham!C:C, "T32")</f>
        <v>100</v>
      </c>
      <c r="AX26" s="6">
        <f>100 + SUMIFS(NhatKy_ViPham!J:J, NhatKy_ViPham!E:E, "10_Van_A", NhatKy_ViPham!F:F, B26, NhatKy_ViPham!C:C, "T33") - SUMIFS(NhatKy_ViPham!K:K, NhatKy_ViPham!E:E, "10_Van_A", NhatKy_ViPham!F:F, B26, NhatKy_ViPham!C:C, "T33")</f>
        <v>100</v>
      </c>
      <c r="AY26" s="6">
        <f>100 + SUMIFS(NhatKy_ViPham!J:J, NhatKy_ViPham!E:E, "10_Van_A", NhatKy_ViPham!F:F, B26, NhatKy_ViPham!C:C, "T34") - SUMIFS(NhatKy_ViPham!K:K, NhatKy_ViPham!E:E, "10_Van_A", NhatKy_ViPham!F:F, B26, NhatKy_ViPham!C:C, "T34")</f>
        <v>100</v>
      </c>
      <c r="AZ26" s="6">
        <f>100 + SUMIFS(NhatKy_ViPham!J:J, NhatKy_ViPham!E:E, "10_Van_A", NhatKy_ViPham!F:F, B26, NhatKy_ViPham!C:C, "T35") - SUMIFS(NhatKy_ViPham!K:K, NhatKy_ViPham!E:E, "10_Van_A", NhatKy_ViPham!F:F, B26, NhatKy_ViPham!C:C, "T35")</f>
        <v>100</v>
      </c>
      <c r="BA26" s="12">
        <f t="shared" si="0"/>
        <v>100</v>
      </c>
      <c r="BB26" s="11" t="s">
        <v>430</v>
      </c>
      <c r="BC26" s="16" t="str">
        <f t="shared" si="1"/>
        <v>Tốt</v>
      </c>
      <c r="BD26" s="15" t="str">
        <f t="shared" si="2"/>
        <v>🟢 BÌNH THƯỜNG</v>
      </c>
    </row>
    <row r="27" spans="1:56" x14ac:dyDescent="0.25">
      <c r="A27" s="4">
        <v>19</v>
      </c>
      <c r="B27" s="10" t="s">
        <v>989</v>
      </c>
      <c r="C27" s="4" t="s">
        <v>990</v>
      </c>
      <c r="D27" s="4" t="s">
        <v>429</v>
      </c>
      <c r="E27" s="11" t="s">
        <v>430</v>
      </c>
      <c r="F27" s="7">
        <f>SUMIFS(NhatKy_ViPham!K:K, NhatKy_ViPham!E:E, "10_Van_A", NhatKy_ViPham!F:F, B27, NhatKy_ViPham!H:H, "L01")</f>
        <v>0</v>
      </c>
      <c r="G27" s="7">
        <f>SUMIFS(NhatKy_ViPham!K:K, NhatKy_ViPham!E:E, "10_Van_A", NhatKy_ViPham!F:F, B27, NhatKy_ViPham!H:H, "L02")</f>
        <v>0</v>
      </c>
      <c r="H27" s="7">
        <f>SUMIFS(NhatKy_ViPham!K:K, NhatKy_ViPham!E:E, "10_Van_A", NhatKy_ViPham!F:F, B27, NhatKy_ViPham!H:H, "L03")</f>
        <v>0</v>
      </c>
      <c r="I27" s="7">
        <f>SUMIFS(NhatKy_ViPham!K:K, NhatKy_ViPham!E:E, "10_Van_A", NhatKy_ViPham!F:F, B27, NhatKy_ViPham!H:H, "L04")</f>
        <v>0</v>
      </c>
      <c r="J27" s="7">
        <f>SUMIFS(NhatKy_ViPham!K:K, NhatKy_ViPham!E:E, "10_Van_A", NhatKy_ViPham!F:F, B27, NhatKy_ViPham!H:H, "L05")</f>
        <v>0</v>
      </c>
      <c r="K27" s="7">
        <f>SUMIFS(NhatKy_ViPham!K:K, NhatKy_ViPham!E:E, "10_Van_A", NhatKy_ViPham!F:F, B27, NhatKy_ViPham!H:H, "L06")</f>
        <v>0</v>
      </c>
      <c r="L27" s="7">
        <f>SUMIFS(NhatKy_ViPham!K:K, NhatKy_ViPham!E:E, "10_Van_A", NhatKy_ViPham!F:F, B27, NhatKy_ViPham!H:H, "L07")</f>
        <v>0</v>
      </c>
      <c r="M27" s="7">
        <f>SUMIFS(NhatKy_ViPham!K:K, NhatKy_ViPham!E:E, "10_Van_A", NhatKy_ViPham!F:F, B27, NhatKy_ViPham!H:H, "L08")</f>
        <v>0</v>
      </c>
      <c r="N27" s="7">
        <f>SUMIFS(NhatKy_ViPham!K:K, NhatKy_ViPham!E:E, "10_Van_A", NhatKy_ViPham!F:F, B27, NhatKy_ViPham!H:H, "L09")</f>
        <v>0</v>
      </c>
      <c r="O27" s="7">
        <f>SUMIFS(NhatKy_ViPham!K:K, NhatKy_ViPham!E:E, "10_Van_A", NhatKy_ViPham!F:F, B27, NhatKy_ViPham!H:H, "L10")</f>
        <v>0</v>
      </c>
      <c r="P27" s="12">
        <f>SUMIFS(NhatKy_ViPham!J:J, NhatKy_ViPham!E:E, "10_Van_A", NhatKy_ViPham!F:F, B27)</f>
        <v>0</v>
      </c>
      <c r="Q27" s="13">
        <f>SUMIFS(NhatKy_ViPham!K:K, NhatKy_ViPham!E:E, "10_Van_A", NhatKy_ViPham!F:F, B27)</f>
        <v>0</v>
      </c>
      <c r="R27" s="7">
        <f>100 + SUMIFS(NhatKy_ViPham!J:J, NhatKy_ViPham!E:E, "10_Van_A", NhatKy_ViPham!F:F, B27, NhatKy_ViPham!C:C, "T1") - SUMIFS(NhatKy_ViPham!K:K, NhatKy_ViPham!E:E, "10_Van_A", NhatKy_ViPham!F:F, B27, NhatKy_ViPham!C:C, "T1")</f>
        <v>100</v>
      </c>
      <c r="S27" s="7">
        <f>100 + SUMIFS(NhatKy_ViPham!J:J, NhatKy_ViPham!E:E, "10_Van_A", NhatKy_ViPham!F:F, B27, NhatKy_ViPham!C:C, "T2") - SUMIFS(NhatKy_ViPham!K:K, NhatKy_ViPham!E:E, "10_Van_A", NhatKy_ViPham!F:F, B27, NhatKy_ViPham!C:C, "T2")</f>
        <v>100</v>
      </c>
      <c r="T27" s="7">
        <f>100 + SUMIFS(NhatKy_ViPham!J:J, NhatKy_ViPham!E:E, "10_Van_A", NhatKy_ViPham!F:F, B27, NhatKy_ViPham!C:C, "T3") - SUMIFS(NhatKy_ViPham!K:K, NhatKy_ViPham!E:E, "10_Van_A", NhatKy_ViPham!F:F, B27, NhatKy_ViPham!C:C, "T3")</f>
        <v>100</v>
      </c>
      <c r="U27" s="7">
        <f>100 + SUMIFS(NhatKy_ViPham!J:J, NhatKy_ViPham!E:E, "10_Van_A", NhatKy_ViPham!F:F, B27, NhatKy_ViPham!C:C, "T4") - SUMIFS(NhatKy_ViPham!K:K, NhatKy_ViPham!E:E, "10_Van_A", NhatKy_ViPham!F:F, B27, NhatKy_ViPham!C:C, "T4")</f>
        <v>100</v>
      </c>
      <c r="V27" s="7">
        <f>100 + SUMIFS(NhatKy_ViPham!J:J, NhatKy_ViPham!E:E, "10_Van_A", NhatKy_ViPham!F:F, B27, NhatKy_ViPham!C:C, "T5") - SUMIFS(NhatKy_ViPham!K:K, NhatKy_ViPham!E:E, "10_Van_A", NhatKy_ViPham!F:F, B27, NhatKy_ViPham!C:C, "T5")</f>
        <v>100</v>
      </c>
      <c r="W27" s="7">
        <f>100 + SUMIFS(NhatKy_ViPham!J:J, NhatKy_ViPham!E:E, "10_Van_A", NhatKy_ViPham!F:F, B27, NhatKy_ViPham!C:C, "T6") - SUMIFS(NhatKy_ViPham!K:K, NhatKy_ViPham!E:E, "10_Van_A", NhatKy_ViPham!F:F, B27, NhatKy_ViPham!C:C, "T6")</f>
        <v>100</v>
      </c>
      <c r="X27" s="7">
        <f>100 + SUMIFS(NhatKy_ViPham!J:J, NhatKy_ViPham!E:E, "10_Van_A", NhatKy_ViPham!F:F, B27, NhatKy_ViPham!C:C, "T7") - SUMIFS(NhatKy_ViPham!K:K, NhatKy_ViPham!E:E, "10_Van_A", NhatKy_ViPham!F:F, B27, NhatKy_ViPham!C:C, "T7")</f>
        <v>100</v>
      </c>
      <c r="Y27" s="7">
        <f>100 + SUMIFS(NhatKy_ViPham!J:J, NhatKy_ViPham!E:E, "10_Van_A", NhatKy_ViPham!F:F, B27, NhatKy_ViPham!C:C, "T8") - SUMIFS(NhatKy_ViPham!K:K, NhatKy_ViPham!E:E, "10_Van_A", NhatKy_ViPham!F:F, B27, NhatKy_ViPham!C:C, "T8")</f>
        <v>100</v>
      </c>
      <c r="Z27" s="7">
        <f>100 + SUMIFS(NhatKy_ViPham!J:J, NhatKy_ViPham!E:E, "10_Van_A", NhatKy_ViPham!F:F, B27, NhatKy_ViPham!C:C, "T9") - SUMIFS(NhatKy_ViPham!K:K, NhatKy_ViPham!E:E, "10_Van_A", NhatKy_ViPham!F:F, B27, NhatKy_ViPham!C:C, "T9")</f>
        <v>100</v>
      </c>
      <c r="AA27" s="7">
        <f>100 + SUMIFS(NhatKy_ViPham!J:J, NhatKy_ViPham!E:E, "10_Van_A", NhatKy_ViPham!F:F, B27, NhatKy_ViPham!C:C, "T10") - SUMIFS(NhatKy_ViPham!K:K, NhatKy_ViPham!E:E, "10_Van_A", NhatKy_ViPham!F:F, B27, NhatKy_ViPham!C:C, "T10")</f>
        <v>100</v>
      </c>
      <c r="AB27" s="7">
        <f>100 + SUMIFS(NhatKy_ViPham!J:J, NhatKy_ViPham!E:E, "10_Van_A", NhatKy_ViPham!F:F, B27, NhatKy_ViPham!C:C, "T11") - SUMIFS(NhatKy_ViPham!K:K, NhatKy_ViPham!E:E, "10_Van_A", NhatKy_ViPham!F:F, B27, NhatKy_ViPham!C:C, "T11")</f>
        <v>100</v>
      </c>
      <c r="AC27" s="7">
        <f>100 + SUMIFS(NhatKy_ViPham!J:J, NhatKy_ViPham!E:E, "10_Van_A", NhatKy_ViPham!F:F, B27, NhatKy_ViPham!C:C, "T12") - SUMIFS(NhatKy_ViPham!K:K, NhatKy_ViPham!E:E, "10_Van_A", NhatKy_ViPham!F:F, B27, NhatKy_ViPham!C:C, "T12")</f>
        <v>100</v>
      </c>
      <c r="AD27" s="7">
        <f>100 + SUMIFS(NhatKy_ViPham!J:J, NhatKy_ViPham!E:E, "10_Van_A", NhatKy_ViPham!F:F, B27, NhatKy_ViPham!C:C, "T13") - SUMIFS(NhatKy_ViPham!K:K, NhatKy_ViPham!E:E, "10_Van_A", NhatKy_ViPham!F:F, B27, NhatKy_ViPham!C:C, "T13")</f>
        <v>100</v>
      </c>
      <c r="AE27" s="7">
        <f>100 + SUMIFS(NhatKy_ViPham!J:J, NhatKy_ViPham!E:E, "10_Van_A", NhatKy_ViPham!F:F, B27, NhatKy_ViPham!C:C, "T14") - SUMIFS(NhatKy_ViPham!K:K, NhatKy_ViPham!E:E, "10_Van_A", NhatKy_ViPham!F:F, B27, NhatKy_ViPham!C:C, "T14")</f>
        <v>100</v>
      </c>
      <c r="AF27" s="7">
        <f>100 + SUMIFS(NhatKy_ViPham!J:J, NhatKy_ViPham!E:E, "10_Van_A", NhatKy_ViPham!F:F, B27, NhatKy_ViPham!C:C, "T15") - SUMIFS(NhatKy_ViPham!K:K, NhatKy_ViPham!E:E, "10_Van_A", NhatKy_ViPham!F:F, B27, NhatKy_ViPham!C:C, "T15")</f>
        <v>100</v>
      </c>
      <c r="AG27" s="7">
        <f>100 + SUMIFS(NhatKy_ViPham!J:J, NhatKy_ViPham!E:E, "10_Van_A", NhatKy_ViPham!F:F, B27, NhatKy_ViPham!C:C, "T16") - SUMIFS(NhatKy_ViPham!K:K, NhatKy_ViPham!E:E, "10_Van_A", NhatKy_ViPham!F:F, B27, NhatKy_ViPham!C:C, "T16")</f>
        <v>100</v>
      </c>
      <c r="AH27" s="7">
        <f>100 + SUMIFS(NhatKy_ViPham!J:J, NhatKy_ViPham!E:E, "10_Van_A", NhatKy_ViPham!F:F, B27, NhatKy_ViPham!C:C, "T17") - SUMIFS(NhatKy_ViPham!K:K, NhatKy_ViPham!E:E, "10_Van_A", NhatKy_ViPham!F:F, B27, NhatKy_ViPham!C:C, "T17")</f>
        <v>100</v>
      </c>
      <c r="AI27" s="7">
        <f>100 + SUMIFS(NhatKy_ViPham!J:J, NhatKy_ViPham!E:E, "10_Van_A", NhatKy_ViPham!F:F, B27, NhatKy_ViPham!C:C, "T18") - SUMIFS(NhatKy_ViPham!K:K, NhatKy_ViPham!E:E, "10_Van_A", NhatKy_ViPham!F:F, B27, NhatKy_ViPham!C:C, "T18")</f>
        <v>100</v>
      </c>
      <c r="AJ27" s="7">
        <f>100 + SUMIFS(NhatKy_ViPham!J:J, NhatKy_ViPham!E:E, "10_Van_A", NhatKy_ViPham!F:F, B27, NhatKy_ViPham!C:C, "T19") - SUMIFS(NhatKy_ViPham!K:K, NhatKy_ViPham!E:E, "10_Van_A", NhatKy_ViPham!F:F, B27, NhatKy_ViPham!C:C, "T19")</f>
        <v>100</v>
      </c>
      <c r="AK27" s="7">
        <f>100 + SUMIFS(NhatKy_ViPham!J:J, NhatKy_ViPham!E:E, "10_Van_A", NhatKy_ViPham!F:F, B27, NhatKy_ViPham!C:C, "T20") - SUMIFS(NhatKy_ViPham!K:K, NhatKy_ViPham!E:E, "10_Van_A", NhatKy_ViPham!F:F, B27, NhatKy_ViPham!C:C, "T20")</f>
        <v>100</v>
      </c>
      <c r="AL27" s="7">
        <f>100 + SUMIFS(NhatKy_ViPham!J:J, NhatKy_ViPham!E:E, "10_Van_A", NhatKy_ViPham!F:F, B27, NhatKy_ViPham!C:C, "T21") - SUMIFS(NhatKy_ViPham!K:K, NhatKy_ViPham!E:E, "10_Van_A", NhatKy_ViPham!F:F, B27, NhatKy_ViPham!C:C, "T21")</f>
        <v>100</v>
      </c>
      <c r="AM27" s="7">
        <f>100 + SUMIFS(NhatKy_ViPham!J:J, NhatKy_ViPham!E:E, "10_Van_A", NhatKy_ViPham!F:F, B27, NhatKy_ViPham!C:C, "T22") - SUMIFS(NhatKy_ViPham!K:K, NhatKy_ViPham!E:E, "10_Van_A", NhatKy_ViPham!F:F, B27, NhatKy_ViPham!C:C, "T22")</f>
        <v>100</v>
      </c>
      <c r="AN27" s="7">
        <f>100 + SUMIFS(NhatKy_ViPham!J:J, NhatKy_ViPham!E:E, "10_Van_A", NhatKy_ViPham!F:F, B27, NhatKy_ViPham!C:C, "T23") - SUMIFS(NhatKy_ViPham!K:K, NhatKy_ViPham!E:E, "10_Van_A", NhatKy_ViPham!F:F, B27, NhatKy_ViPham!C:C, "T23")</f>
        <v>100</v>
      </c>
      <c r="AO27" s="7">
        <f>100 + SUMIFS(NhatKy_ViPham!J:J, NhatKy_ViPham!E:E, "10_Van_A", NhatKy_ViPham!F:F, B27, NhatKy_ViPham!C:C, "T24") - SUMIFS(NhatKy_ViPham!K:K, NhatKy_ViPham!E:E, "10_Van_A", NhatKy_ViPham!F:F, B27, NhatKy_ViPham!C:C, "T24")</f>
        <v>100</v>
      </c>
      <c r="AP27" s="7">
        <f>100 + SUMIFS(NhatKy_ViPham!J:J, NhatKy_ViPham!E:E, "10_Van_A", NhatKy_ViPham!F:F, B27, NhatKy_ViPham!C:C, "T25") - SUMIFS(NhatKy_ViPham!K:K, NhatKy_ViPham!E:E, "10_Van_A", NhatKy_ViPham!F:F, B27, NhatKy_ViPham!C:C, "T25")</f>
        <v>100</v>
      </c>
      <c r="AQ27" s="7">
        <f>100 + SUMIFS(NhatKy_ViPham!J:J, NhatKy_ViPham!E:E, "10_Van_A", NhatKy_ViPham!F:F, B27, NhatKy_ViPham!C:C, "T26") - SUMIFS(NhatKy_ViPham!K:K, NhatKy_ViPham!E:E, "10_Van_A", NhatKy_ViPham!F:F, B27, NhatKy_ViPham!C:C, "T26")</f>
        <v>100</v>
      </c>
      <c r="AR27" s="7">
        <f>100 + SUMIFS(NhatKy_ViPham!J:J, NhatKy_ViPham!E:E, "10_Van_A", NhatKy_ViPham!F:F, B27, NhatKy_ViPham!C:C, "T27") - SUMIFS(NhatKy_ViPham!K:K, NhatKy_ViPham!E:E, "10_Van_A", NhatKy_ViPham!F:F, B27, NhatKy_ViPham!C:C, "T27")</f>
        <v>100</v>
      </c>
      <c r="AS27" s="7">
        <f>100 + SUMIFS(NhatKy_ViPham!J:J, NhatKy_ViPham!E:E, "10_Van_A", NhatKy_ViPham!F:F, B27, NhatKy_ViPham!C:C, "T28") - SUMIFS(NhatKy_ViPham!K:K, NhatKy_ViPham!E:E, "10_Van_A", NhatKy_ViPham!F:F, B27, NhatKy_ViPham!C:C, "T28")</f>
        <v>100</v>
      </c>
      <c r="AT27" s="7">
        <f>100 + SUMIFS(NhatKy_ViPham!J:J, NhatKy_ViPham!E:E, "10_Van_A", NhatKy_ViPham!F:F, B27, NhatKy_ViPham!C:C, "T29") - SUMIFS(NhatKy_ViPham!K:K, NhatKy_ViPham!E:E, "10_Van_A", NhatKy_ViPham!F:F, B27, NhatKy_ViPham!C:C, "T29")</f>
        <v>100</v>
      </c>
      <c r="AU27" s="7">
        <f>100 + SUMIFS(NhatKy_ViPham!J:J, NhatKy_ViPham!E:E, "10_Van_A", NhatKy_ViPham!F:F, B27, NhatKy_ViPham!C:C, "T30") - SUMIFS(NhatKy_ViPham!K:K, NhatKy_ViPham!E:E, "10_Van_A", NhatKy_ViPham!F:F, B27, NhatKy_ViPham!C:C, "T30")</f>
        <v>100</v>
      </c>
      <c r="AV27" s="7">
        <f>100 + SUMIFS(NhatKy_ViPham!J:J, NhatKy_ViPham!E:E, "10_Van_A", NhatKy_ViPham!F:F, B27, NhatKy_ViPham!C:C, "T31") - SUMIFS(NhatKy_ViPham!K:K, NhatKy_ViPham!E:E, "10_Van_A", NhatKy_ViPham!F:F, B27, NhatKy_ViPham!C:C, "T31")</f>
        <v>100</v>
      </c>
      <c r="AW27" s="7">
        <f>100 + SUMIFS(NhatKy_ViPham!J:J, NhatKy_ViPham!E:E, "10_Van_A", NhatKy_ViPham!F:F, B27, NhatKy_ViPham!C:C, "T32") - SUMIFS(NhatKy_ViPham!K:K, NhatKy_ViPham!E:E, "10_Van_A", NhatKy_ViPham!F:F, B27, NhatKy_ViPham!C:C, "T32")</f>
        <v>100</v>
      </c>
      <c r="AX27" s="7">
        <f>100 + SUMIFS(NhatKy_ViPham!J:J, NhatKy_ViPham!E:E, "10_Van_A", NhatKy_ViPham!F:F, B27, NhatKy_ViPham!C:C, "T33") - SUMIFS(NhatKy_ViPham!K:K, NhatKy_ViPham!E:E, "10_Van_A", NhatKy_ViPham!F:F, B27, NhatKy_ViPham!C:C, "T33")</f>
        <v>100</v>
      </c>
      <c r="AY27" s="7">
        <f>100 + SUMIFS(NhatKy_ViPham!J:J, NhatKy_ViPham!E:E, "10_Van_A", NhatKy_ViPham!F:F, B27, NhatKy_ViPham!C:C, "T34") - SUMIFS(NhatKy_ViPham!K:K, NhatKy_ViPham!E:E, "10_Van_A", NhatKy_ViPham!F:F, B27, NhatKy_ViPham!C:C, "T34")</f>
        <v>100</v>
      </c>
      <c r="AZ27" s="7">
        <f>100 + SUMIFS(NhatKy_ViPham!J:J, NhatKy_ViPham!E:E, "10_Van_A", NhatKy_ViPham!F:F, B27, NhatKy_ViPham!C:C, "T35") - SUMIFS(NhatKy_ViPham!K:K, NhatKy_ViPham!E:E, "10_Van_A", NhatKy_ViPham!F:F, B27, NhatKy_ViPham!C:C, "T35")</f>
        <v>100</v>
      </c>
      <c r="BA27" s="12">
        <f t="shared" si="0"/>
        <v>100</v>
      </c>
      <c r="BB27" s="11" t="s">
        <v>430</v>
      </c>
      <c r="BC27" s="14" t="str">
        <f t="shared" si="1"/>
        <v>Tốt</v>
      </c>
      <c r="BD27" s="10" t="str">
        <f t="shared" si="2"/>
        <v>🟢 BÌNH THƯỜNG</v>
      </c>
    </row>
    <row r="28" spans="1:56" x14ac:dyDescent="0.25">
      <c r="A28" s="5">
        <v>20</v>
      </c>
      <c r="B28" s="15" t="s">
        <v>991</v>
      </c>
      <c r="C28" s="5" t="s">
        <v>890</v>
      </c>
      <c r="D28" s="5" t="s">
        <v>429</v>
      </c>
      <c r="E28" s="11" t="s">
        <v>430</v>
      </c>
      <c r="F28" s="6">
        <f>SUMIFS(NhatKy_ViPham!K:K, NhatKy_ViPham!E:E, "10_Van_A", NhatKy_ViPham!F:F, B28, NhatKy_ViPham!H:H, "L01")</f>
        <v>0</v>
      </c>
      <c r="G28" s="6">
        <f>SUMIFS(NhatKy_ViPham!K:K, NhatKy_ViPham!E:E, "10_Van_A", NhatKy_ViPham!F:F, B28, NhatKy_ViPham!H:H, "L02")</f>
        <v>0</v>
      </c>
      <c r="H28" s="6">
        <f>SUMIFS(NhatKy_ViPham!K:K, NhatKy_ViPham!E:E, "10_Van_A", NhatKy_ViPham!F:F, B28, NhatKy_ViPham!H:H, "L03")</f>
        <v>0</v>
      </c>
      <c r="I28" s="6">
        <f>SUMIFS(NhatKy_ViPham!K:K, NhatKy_ViPham!E:E, "10_Van_A", NhatKy_ViPham!F:F, B28, NhatKy_ViPham!H:H, "L04")</f>
        <v>0</v>
      </c>
      <c r="J28" s="6">
        <f>SUMIFS(NhatKy_ViPham!K:K, NhatKy_ViPham!E:E, "10_Van_A", NhatKy_ViPham!F:F, B28, NhatKy_ViPham!H:H, "L05")</f>
        <v>0</v>
      </c>
      <c r="K28" s="6">
        <f>SUMIFS(NhatKy_ViPham!K:K, NhatKy_ViPham!E:E, "10_Van_A", NhatKy_ViPham!F:F, B28, NhatKy_ViPham!H:H, "L06")</f>
        <v>0</v>
      </c>
      <c r="L28" s="6">
        <f>SUMIFS(NhatKy_ViPham!K:K, NhatKy_ViPham!E:E, "10_Van_A", NhatKy_ViPham!F:F, B28, NhatKy_ViPham!H:H, "L07")</f>
        <v>0</v>
      </c>
      <c r="M28" s="6">
        <f>SUMIFS(NhatKy_ViPham!K:K, NhatKy_ViPham!E:E, "10_Van_A", NhatKy_ViPham!F:F, B28, NhatKy_ViPham!H:H, "L08")</f>
        <v>0</v>
      </c>
      <c r="N28" s="6">
        <f>SUMIFS(NhatKy_ViPham!K:K, NhatKy_ViPham!E:E, "10_Van_A", NhatKy_ViPham!F:F, B28, NhatKy_ViPham!H:H, "L09")</f>
        <v>0</v>
      </c>
      <c r="O28" s="6">
        <f>SUMIFS(NhatKy_ViPham!K:K, NhatKy_ViPham!E:E, "10_Van_A", NhatKy_ViPham!F:F, B28, NhatKy_ViPham!H:H, "L10")</f>
        <v>0</v>
      </c>
      <c r="P28" s="12">
        <f>SUMIFS(NhatKy_ViPham!J:J, NhatKy_ViPham!E:E, "10_Van_A", NhatKy_ViPham!F:F, B28)</f>
        <v>0</v>
      </c>
      <c r="Q28" s="13">
        <f>SUMIFS(NhatKy_ViPham!K:K, NhatKy_ViPham!E:E, "10_Van_A", NhatKy_ViPham!F:F, B28)</f>
        <v>0</v>
      </c>
      <c r="R28" s="6">
        <f>100 + SUMIFS(NhatKy_ViPham!J:J, NhatKy_ViPham!E:E, "10_Van_A", NhatKy_ViPham!F:F, B28, NhatKy_ViPham!C:C, "T1") - SUMIFS(NhatKy_ViPham!K:K, NhatKy_ViPham!E:E, "10_Van_A", NhatKy_ViPham!F:F, B28, NhatKy_ViPham!C:C, "T1")</f>
        <v>100</v>
      </c>
      <c r="S28" s="6">
        <f>100 + SUMIFS(NhatKy_ViPham!J:J, NhatKy_ViPham!E:E, "10_Van_A", NhatKy_ViPham!F:F, B28, NhatKy_ViPham!C:C, "T2") - SUMIFS(NhatKy_ViPham!K:K, NhatKy_ViPham!E:E, "10_Van_A", NhatKy_ViPham!F:F, B28, NhatKy_ViPham!C:C, "T2")</f>
        <v>100</v>
      </c>
      <c r="T28" s="6">
        <f>100 + SUMIFS(NhatKy_ViPham!J:J, NhatKy_ViPham!E:E, "10_Van_A", NhatKy_ViPham!F:F, B28, NhatKy_ViPham!C:C, "T3") - SUMIFS(NhatKy_ViPham!K:K, NhatKy_ViPham!E:E, "10_Van_A", NhatKy_ViPham!F:F, B28, NhatKy_ViPham!C:C, "T3")</f>
        <v>100</v>
      </c>
      <c r="U28" s="6">
        <f>100 + SUMIFS(NhatKy_ViPham!J:J, NhatKy_ViPham!E:E, "10_Van_A", NhatKy_ViPham!F:F, B28, NhatKy_ViPham!C:C, "T4") - SUMIFS(NhatKy_ViPham!K:K, NhatKy_ViPham!E:E, "10_Van_A", NhatKy_ViPham!F:F, B28, NhatKy_ViPham!C:C, "T4")</f>
        <v>100</v>
      </c>
      <c r="V28" s="6">
        <f>100 + SUMIFS(NhatKy_ViPham!J:J, NhatKy_ViPham!E:E, "10_Van_A", NhatKy_ViPham!F:F, B28, NhatKy_ViPham!C:C, "T5") - SUMIFS(NhatKy_ViPham!K:K, NhatKy_ViPham!E:E, "10_Van_A", NhatKy_ViPham!F:F, B28, NhatKy_ViPham!C:C, "T5")</f>
        <v>100</v>
      </c>
      <c r="W28" s="6">
        <f>100 + SUMIFS(NhatKy_ViPham!J:J, NhatKy_ViPham!E:E, "10_Van_A", NhatKy_ViPham!F:F, B28, NhatKy_ViPham!C:C, "T6") - SUMIFS(NhatKy_ViPham!K:K, NhatKy_ViPham!E:E, "10_Van_A", NhatKy_ViPham!F:F, B28, NhatKy_ViPham!C:C, "T6")</f>
        <v>100</v>
      </c>
      <c r="X28" s="6">
        <f>100 + SUMIFS(NhatKy_ViPham!J:J, NhatKy_ViPham!E:E, "10_Van_A", NhatKy_ViPham!F:F, B28, NhatKy_ViPham!C:C, "T7") - SUMIFS(NhatKy_ViPham!K:K, NhatKy_ViPham!E:E, "10_Van_A", NhatKy_ViPham!F:F, B28, NhatKy_ViPham!C:C, "T7")</f>
        <v>100</v>
      </c>
      <c r="Y28" s="6">
        <f>100 + SUMIFS(NhatKy_ViPham!J:J, NhatKy_ViPham!E:E, "10_Van_A", NhatKy_ViPham!F:F, B28, NhatKy_ViPham!C:C, "T8") - SUMIFS(NhatKy_ViPham!K:K, NhatKy_ViPham!E:E, "10_Van_A", NhatKy_ViPham!F:F, B28, NhatKy_ViPham!C:C, "T8")</f>
        <v>100</v>
      </c>
      <c r="Z28" s="6">
        <f>100 + SUMIFS(NhatKy_ViPham!J:J, NhatKy_ViPham!E:E, "10_Van_A", NhatKy_ViPham!F:F, B28, NhatKy_ViPham!C:C, "T9") - SUMIFS(NhatKy_ViPham!K:K, NhatKy_ViPham!E:E, "10_Van_A", NhatKy_ViPham!F:F, B28, NhatKy_ViPham!C:C, "T9")</f>
        <v>100</v>
      </c>
      <c r="AA28" s="6">
        <f>100 + SUMIFS(NhatKy_ViPham!J:J, NhatKy_ViPham!E:E, "10_Van_A", NhatKy_ViPham!F:F, B28, NhatKy_ViPham!C:C, "T10") - SUMIFS(NhatKy_ViPham!K:K, NhatKy_ViPham!E:E, "10_Van_A", NhatKy_ViPham!F:F, B28, NhatKy_ViPham!C:C, "T10")</f>
        <v>100</v>
      </c>
      <c r="AB28" s="6">
        <f>100 + SUMIFS(NhatKy_ViPham!J:J, NhatKy_ViPham!E:E, "10_Van_A", NhatKy_ViPham!F:F, B28, NhatKy_ViPham!C:C, "T11") - SUMIFS(NhatKy_ViPham!K:K, NhatKy_ViPham!E:E, "10_Van_A", NhatKy_ViPham!F:F, B28, NhatKy_ViPham!C:C, "T11")</f>
        <v>100</v>
      </c>
      <c r="AC28" s="6">
        <f>100 + SUMIFS(NhatKy_ViPham!J:J, NhatKy_ViPham!E:E, "10_Van_A", NhatKy_ViPham!F:F, B28, NhatKy_ViPham!C:C, "T12") - SUMIFS(NhatKy_ViPham!K:K, NhatKy_ViPham!E:E, "10_Van_A", NhatKy_ViPham!F:F, B28, NhatKy_ViPham!C:C, "T12")</f>
        <v>100</v>
      </c>
      <c r="AD28" s="6">
        <f>100 + SUMIFS(NhatKy_ViPham!J:J, NhatKy_ViPham!E:E, "10_Van_A", NhatKy_ViPham!F:F, B28, NhatKy_ViPham!C:C, "T13") - SUMIFS(NhatKy_ViPham!K:K, NhatKy_ViPham!E:E, "10_Van_A", NhatKy_ViPham!F:F, B28, NhatKy_ViPham!C:C, "T13")</f>
        <v>100</v>
      </c>
      <c r="AE28" s="6">
        <f>100 + SUMIFS(NhatKy_ViPham!J:J, NhatKy_ViPham!E:E, "10_Van_A", NhatKy_ViPham!F:F, B28, NhatKy_ViPham!C:C, "T14") - SUMIFS(NhatKy_ViPham!K:K, NhatKy_ViPham!E:E, "10_Van_A", NhatKy_ViPham!F:F, B28, NhatKy_ViPham!C:C, "T14")</f>
        <v>100</v>
      </c>
      <c r="AF28" s="6">
        <f>100 + SUMIFS(NhatKy_ViPham!J:J, NhatKy_ViPham!E:E, "10_Van_A", NhatKy_ViPham!F:F, B28, NhatKy_ViPham!C:C, "T15") - SUMIFS(NhatKy_ViPham!K:K, NhatKy_ViPham!E:E, "10_Van_A", NhatKy_ViPham!F:F, B28, NhatKy_ViPham!C:C, "T15")</f>
        <v>100</v>
      </c>
      <c r="AG28" s="6">
        <f>100 + SUMIFS(NhatKy_ViPham!J:J, NhatKy_ViPham!E:E, "10_Van_A", NhatKy_ViPham!F:F, B28, NhatKy_ViPham!C:C, "T16") - SUMIFS(NhatKy_ViPham!K:K, NhatKy_ViPham!E:E, "10_Van_A", NhatKy_ViPham!F:F, B28, NhatKy_ViPham!C:C, "T16")</f>
        <v>100</v>
      </c>
      <c r="AH28" s="6">
        <f>100 + SUMIFS(NhatKy_ViPham!J:J, NhatKy_ViPham!E:E, "10_Van_A", NhatKy_ViPham!F:F, B28, NhatKy_ViPham!C:C, "T17") - SUMIFS(NhatKy_ViPham!K:K, NhatKy_ViPham!E:E, "10_Van_A", NhatKy_ViPham!F:F, B28, NhatKy_ViPham!C:C, "T17")</f>
        <v>100</v>
      </c>
      <c r="AI28" s="6">
        <f>100 + SUMIFS(NhatKy_ViPham!J:J, NhatKy_ViPham!E:E, "10_Van_A", NhatKy_ViPham!F:F, B28, NhatKy_ViPham!C:C, "T18") - SUMIFS(NhatKy_ViPham!K:K, NhatKy_ViPham!E:E, "10_Van_A", NhatKy_ViPham!F:F, B28, NhatKy_ViPham!C:C, "T18")</f>
        <v>100</v>
      </c>
      <c r="AJ28" s="6">
        <f>100 + SUMIFS(NhatKy_ViPham!J:J, NhatKy_ViPham!E:E, "10_Van_A", NhatKy_ViPham!F:F, B28, NhatKy_ViPham!C:C, "T19") - SUMIFS(NhatKy_ViPham!K:K, NhatKy_ViPham!E:E, "10_Van_A", NhatKy_ViPham!F:F, B28, NhatKy_ViPham!C:C, "T19")</f>
        <v>100</v>
      </c>
      <c r="AK28" s="6">
        <f>100 + SUMIFS(NhatKy_ViPham!J:J, NhatKy_ViPham!E:E, "10_Van_A", NhatKy_ViPham!F:F, B28, NhatKy_ViPham!C:C, "T20") - SUMIFS(NhatKy_ViPham!K:K, NhatKy_ViPham!E:E, "10_Van_A", NhatKy_ViPham!F:F, B28, NhatKy_ViPham!C:C, "T20")</f>
        <v>100</v>
      </c>
      <c r="AL28" s="6">
        <f>100 + SUMIFS(NhatKy_ViPham!J:J, NhatKy_ViPham!E:E, "10_Van_A", NhatKy_ViPham!F:F, B28, NhatKy_ViPham!C:C, "T21") - SUMIFS(NhatKy_ViPham!K:K, NhatKy_ViPham!E:E, "10_Van_A", NhatKy_ViPham!F:F, B28, NhatKy_ViPham!C:C, "T21")</f>
        <v>100</v>
      </c>
      <c r="AM28" s="6">
        <f>100 + SUMIFS(NhatKy_ViPham!J:J, NhatKy_ViPham!E:E, "10_Van_A", NhatKy_ViPham!F:F, B28, NhatKy_ViPham!C:C, "T22") - SUMIFS(NhatKy_ViPham!K:K, NhatKy_ViPham!E:E, "10_Van_A", NhatKy_ViPham!F:F, B28, NhatKy_ViPham!C:C, "T22")</f>
        <v>100</v>
      </c>
      <c r="AN28" s="6">
        <f>100 + SUMIFS(NhatKy_ViPham!J:J, NhatKy_ViPham!E:E, "10_Van_A", NhatKy_ViPham!F:F, B28, NhatKy_ViPham!C:C, "T23") - SUMIFS(NhatKy_ViPham!K:K, NhatKy_ViPham!E:E, "10_Van_A", NhatKy_ViPham!F:F, B28, NhatKy_ViPham!C:C, "T23")</f>
        <v>100</v>
      </c>
      <c r="AO28" s="6">
        <f>100 + SUMIFS(NhatKy_ViPham!J:J, NhatKy_ViPham!E:E, "10_Van_A", NhatKy_ViPham!F:F, B28, NhatKy_ViPham!C:C, "T24") - SUMIFS(NhatKy_ViPham!K:K, NhatKy_ViPham!E:E, "10_Van_A", NhatKy_ViPham!F:F, B28, NhatKy_ViPham!C:C, "T24")</f>
        <v>100</v>
      </c>
      <c r="AP28" s="6">
        <f>100 + SUMIFS(NhatKy_ViPham!J:J, NhatKy_ViPham!E:E, "10_Van_A", NhatKy_ViPham!F:F, B28, NhatKy_ViPham!C:C, "T25") - SUMIFS(NhatKy_ViPham!K:K, NhatKy_ViPham!E:E, "10_Van_A", NhatKy_ViPham!F:F, B28, NhatKy_ViPham!C:C, "T25")</f>
        <v>100</v>
      </c>
      <c r="AQ28" s="6">
        <f>100 + SUMIFS(NhatKy_ViPham!J:J, NhatKy_ViPham!E:E, "10_Van_A", NhatKy_ViPham!F:F, B28, NhatKy_ViPham!C:C, "T26") - SUMIFS(NhatKy_ViPham!K:K, NhatKy_ViPham!E:E, "10_Van_A", NhatKy_ViPham!F:F, B28, NhatKy_ViPham!C:C, "T26")</f>
        <v>100</v>
      </c>
      <c r="AR28" s="6">
        <f>100 + SUMIFS(NhatKy_ViPham!J:J, NhatKy_ViPham!E:E, "10_Van_A", NhatKy_ViPham!F:F, B28, NhatKy_ViPham!C:C, "T27") - SUMIFS(NhatKy_ViPham!K:K, NhatKy_ViPham!E:E, "10_Van_A", NhatKy_ViPham!F:F, B28, NhatKy_ViPham!C:C, "T27")</f>
        <v>100</v>
      </c>
      <c r="AS28" s="6">
        <f>100 + SUMIFS(NhatKy_ViPham!J:J, NhatKy_ViPham!E:E, "10_Van_A", NhatKy_ViPham!F:F, B28, NhatKy_ViPham!C:C, "T28") - SUMIFS(NhatKy_ViPham!K:K, NhatKy_ViPham!E:E, "10_Van_A", NhatKy_ViPham!F:F, B28, NhatKy_ViPham!C:C, "T28")</f>
        <v>100</v>
      </c>
      <c r="AT28" s="6">
        <f>100 + SUMIFS(NhatKy_ViPham!J:J, NhatKy_ViPham!E:E, "10_Van_A", NhatKy_ViPham!F:F, B28, NhatKy_ViPham!C:C, "T29") - SUMIFS(NhatKy_ViPham!K:K, NhatKy_ViPham!E:E, "10_Van_A", NhatKy_ViPham!F:F, B28, NhatKy_ViPham!C:C, "T29")</f>
        <v>100</v>
      </c>
      <c r="AU28" s="6">
        <f>100 + SUMIFS(NhatKy_ViPham!J:J, NhatKy_ViPham!E:E, "10_Van_A", NhatKy_ViPham!F:F, B28, NhatKy_ViPham!C:C, "T30") - SUMIFS(NhatKy_ViPham!K:K, NhatKy_ViPham!E:E, "10_Van_A", NhatKy_ViPham!F:F, B28, NhatKy_ViPham!C:C, "T30")</f>
        <v>100</v>
      </c>
      <c r="AV28" s="6">
        <f>100 + SUMIFS(NhatKy_ViPham!J:J, NhatKy_ViPham!E:E, "10_Van_A", NhatKy_ViPham!F:F, B28, NhatKy_ViPham!C:C, "T31") - SUMIFS(NhatKy_ViPham!K:K, NhatKy_ViPham!E:E, "10_Van_A", NhatKy_ViPham!F:F, B28, NhatKy_ViPham!C:C, "T31")</f>
        <v>100</v>
      </c>
      <c r="AW28" s="6">
        <f>100 + SUMIFS(NhatKy_ViPham!J:J, NhatKy_ViPham!E:E, "10_Van_A", NhatKy_ViPham!F:F, B28, NhatKy_ViPham!C:C, "T32") - SUMIFS(NhatKy_ViPham!K:K, NhatKy_ViPham!E:E, "10_Van_A", NhatKy_ViPham!F:F, B28, NhatKy_ViPham!C:C, "T32")</f>
        <v>100</v>
      </c>
      <c r="AX28" s="6">
        <f>100 + SUMIFS(NhatKy_ViPham!J:J, NhatKy_ViPham!E:E, "10_Van_A", NhatKy_ViPham!F:F, B28, NhatKy_ViPham!C:C, "T33") - SUMIFS(NhatKy_ViPham!K:K, NhatKy_ViPham!E:E, "10_Van_A", NhatKy_ViPham!F:F, B28, NhatKy_ViPham!C:C, "T33")</f>
        <v>100</v>
      </c>
      <c r="AY28" s="6">
        <f>100 + SUMIFS(NhatKy_ViPham!J:J, NhatKy_ViPham!E:E, "10_Van_A", NhatKy_ViPham!F:F, B28, NhatKy_ViPham!C:C, "T34") - SUMIFS(NhatKy_ViPham!K:K, NhatKy_ViPham!E:E, "10_Van_A", NhatKy_ViPham!F:F, B28, NhatKy_ViPham!C:C, "T34")</f>
        <v>100</v>
      </c>
      <c r="AZ28" s="6">
        <f>100 + SUMIFS(NhatKy_ViPham!J:J, NhatKy_ViPham!E:E, "10_Van_A", NhatKy_ViPham!F:F, B28, NhatKy_ViPham!C:C, "T35") - SUMIFS(NhatKy_ViPham!K:K, NhatKy_ViPham!E:E, "10_Van_A", NhatKy_ViPham!F:F, B28, NhatKy_ViPham!C:C, "T35")</f>
        <v>100</v>
      </c>
      <c r="BA28" s="12">
        <f t="shared" si="0"/>
        <v>100</v>
      </c>
      <c r="BB28" s="11" t="s">
        <v>430</v>
      </c>
      <c r="BC28" s="16" t="str">
        <f t="shared" si="1"/>
        <v>Tốt</v>
      </c>
      <c r="BD28" s="15" t="str">
        <f t="shared" si="2"/>
        <v>🟢 BÌNH THƯỜNG</v>
      </c>
    </row>
    <row r="29" spans="1:56" x14ac:dyDescent="0.25">
      <c r="A29" s="4">
        <v>21</v>
      </c>
      <c r="B29" s="10" t="s">
        <v>992</v>
      </c>
      <c r="C29" s="4" t="s">
        <v>993</v>
      </c>
      <c r="D29" s="4" t="s">
        <v>429</v>
      </c>
      <c r="E29" s="11" t="s">
        <v>430</v>
      </c>
      <c r="F29" s="7">
        <f>SUMIFS(NhatKy_ViPham!K:K, NhatKy_ViPham!E:E, "10_Van_A", NhatKy_ViPham!F:F, B29, NhatKy_ViPham!H:H, "L01")</f>
        <v>0</v>
      </c>
      <c r="G29" s="7">
        <f>SUMIFS(NhatKy_ViPham!K:K, NhatKy_ViPham!E:E, "10_Van_A", NhatKy_ViPham!F:F, B29, NhatKy_ViPham!H:H, "L02")</f>
        <v>0</v>
      </c>
      <c r="H29" s="7">
        <f>SUMIFS(NhatKy_ViPham!K:K, NhatKy_ViPham!E:E, "10_Van_A", NhatKy_ViPham!F:F, B29, NhatKy_ViPham!H:H, "L03")</f>
        <v>0</v>
      </c>
      <c r="I29" s="7">
        <f>SUMIFS(NhatKy_ViPham!K:K, NhatKy_ViPham!E:E, "10_Van_A", NhatKy_ViPham!F:F, B29, NhatKy_ViPham!H:H, "L04")</f>
        <v>0</v>
      </c>
      <c r="J29" s="7">
        <f>SUMIFS(NhatKy_ViPham!K:K, NhatKy_ViPham!E:E, "10_Van_A", NhatKy_ViPham!F:F, B29, NhatKy_ViPham!H:H, "L05")</f>
        <v>0</v>
      </c>
      <c r="K29" s="7">
        <f>SUMIFS(NhatKy_ViPham!K:K, NhatKy_ViPham!E:E, "10_Van_A", NhatKy_ViPham!F:F, B29, NhatKy_ViPham!H:H, "L06")</f>
        <v>0</v>
      </c>
      <c r="L29" s="7">
        <f>SUMIFS(NhatKy_ViPham!K:K, NhatKy_ViPham!E:E, "10_Van_A", NhatKy_ViPham!F:F, B29, NhatKy_ViPham!H:H, "L07")</f>
        <v>0</v>
      </c>
      <c r="M29" s="7">
        <f>SUMIFS(NhatKy_ViPham!K:K, NhatKy_ViPham!E:E, "10_Van_A", NhatKy_ViPham!F:F, B29, NhatKy_ViPham!H:H, "L08")</f>
        <v>0</v>
      </c>
      <c r="N29" s="7">
        <f>SUMIFS(NhatKy_ViPham!K:K, NhatKy_ViPham!E:E, "10_Van_A", NhatKy_ViPham!F:F, B29, NhatKy_ViPham!H:H, "L09")</f>
        <v>0</v>
      </c>
      <c r="O29" s="7">
        <f>SUMIFS(NhatKy_ViPham!K:K, NhatKy_ViPham!E:E, "10_Van_A", NhatKy_ViPham!F:F, B29, NhatKy_ViPham!H:H, "L10")</f>
        <v>0</v>
      </c>
      <c r="P29" s="12">
        <f>SUMIFS(NhatKy_ViPham!J:J, NhatKy_ViPham!E:E, "10_Van_A", NhatKy_ViPham!F:F, B29)</f>
        <v>0</v>
      </c>
      <c r="Q29" s="13">
        <f>SUMIFS(NhatKy_ViPham!K:K, NhatKy_ViPham!E:E, "10_Van_A", NhatKy_ViPham!F:F, B29)</f>
        <v>0</v>
      </c>
      <c r="R29" s="7">
        <f>100 + SUMIFS(NhatKy_ViPham!J:J, NhatKy_ViPham!E:E, "10_Van_A", NhatKy_ViPham!F:F, B29, NhatKy_ViPham!C:C, "T1") - SUMIFS(NhatKy_ViPham!K:K, NhatKy_ViPham!E:E, "10_Van_A", NhatKy_ViPham!F:F, B29, NhatKy_ViPham!C:C, "T1")</f>
        <v>100</v>
      </c>
      <c r="S29" s="7">
        <f>100 + SUMIFS(NhatKy_ViPham!J:J, NhatKy_ViPham!E:E, "10_Van_A", NhatKy_ViPham!F:F, B29, NhatKy_ViPham!C:C, "T2") - SUMIFS(NhatKy_ViPham!K:K, NhatKy_ViPham!E:E, "10_Van_A", NhatKy_ViPham!F:F, B29, NhatKy_ViPham!C:C, "T2")</f>
        <v>100</v>
      </c>
      <c r="T29" s="7">
        <f>100 + SUMIFS(NhatKy_ViPham!J:J, NhatKy_ViPham!E:E, "10_Van_A", NhatKy_ViPham!F:F, B29, NhatKy_ViPham!C:C, "T3") - SUMIFS(NhatKy_ViPham!K:K, NhatKy_ViPham!E:E, "10_Van_A", NhatKy_ViPham!F:F, B29, NhatKy_ViPham!C:C, "T3")</f>
        <v>100</v>
      </c>
      <c r="U29" s="7">
        <f>100 + SUMIFS(NhatKy_ViPham!J:J, NhatKy_ViPham!E:E, "10_Van_A", NhatKy_ViPham!F:F, B29, NhatKy_ViPham!C:C, "T4") - SUMIFS(NhatKy_ViPham!K:K, NhatKy_ViPham!E:E, "10_Van_A", NhatKy_ViPham!F:F, B29, NhatKy_ViPham!C:C, "T4")</f>
        <v>100</v>
      </c>
      <c r="V29" s="7">
        <f>100 + SUMIFS(NhatKy_ViPham!J:J, NhatKy_ViPham!E:E, "10_Van_A", NhatKy_ViPham!F:F, B29, NhatKy_ViPham!C:C, "T5") - SUMIFS(NhatKy_ViPham!K:K, NhatKy_ViPham!E:E, "10_Van_A", NhatKy_ViPham!F:F, B29, NhatKy_ViPham!C:C, "T5")</f>
        <v>100</v>
      </c>
      <c r="W29" s="7">
        <f>100 + SUMIFS(NhatKy_ViPham!J:J, NhatKy_ViPham!E:E, "10_Van_A", NhatKy_ViPham!F:F, B29, NhatKy_ViPham!C:C, "T6") - SUMIFS(NhatKy_ViPham!K:K, NhatKy_ViPham!E:E, "10_Van_A", NhatKy_ViPham!F:F, B29, NhatKy_ViPham!C:C, "T6")</f>
        <v>100</v>
      </c>
      <c r="X29" s="7">
        <f>100 + SUMIFS(NhatKy_ViPham!J:J, NhatKy_ViPham!E:E, "10_Van_A", NhatKy_ViPham!F:F, B29, NhatKy_ViPham!C:C, "T7") - SUMIFS(NhatKy_ViPham!K:K, NhatKy_ViPham!E:E, "10_Van_A", NhatKy_ViPham!F:F, B29, NhatKy_ViPham!C:C, "T7")</f>
        <v>100</v>
      </c>
      <c r="Y29" s="7">
        <f>100 + SUMIFS(NhatKy_ViPham!J:J, NhatKy_ViPham!E:E, "10_Van_A", NhatKy_ViPham!F:F, B29, NhatKy_ViPham!C:C, "T8") - SUMIFS(NhatKy_ViPham!K:K, NhatKy_ViPham!E:E, "10_Van_A", NhatKy_ViPham!F:F, B29, NhatKy_ViPham!C:C, "T8")</f>
        <v>100</v>
      </c>
      <c r="Z29" s="7">
        <f>100 + SUMIFS(NhatKy_ViPham!J:J, NhatKy_ViPham!E:E, "10_Van_A", NhatKy_ViPham!F:F, B29, NhatKy_ViPham!C:C, "T9") - SUMIFS(NhatKy_ViPham!K:K, NhatKy_ViPham!E:E, "10_Van_A", NhatKy_ViPham!F:F, B29, NhatKy_ViPham!C:C, "T9")</f>
        <v>100</v>
      </c>
      <c r="AA29" s="7">
        <f>100 + SUMIFS(NhatKy_ViPham!J:J, NhatKy_ViPham!E:E, "10_Van_A", NhatKy_ViPham!F:F, B29, NhatKy_ViPham!C:C, "T10") - SUMIFS(NhatKy_ViPham!K:K, NhatKy_ViPham!E:E, "10_Van_A", NhatKy_ViPham!F:F, B29, NhatKy_ViPham!C:C, "T10")</f>
        <v>100</v>
      </c>
      <c r="AB29" s="7">
        <f>100 + SUMIFS(NhatKy_ViPham!J:J, NhatKy_ViPham!E:E, "10_Van_A", NhatKy_ViPham!F:F, B29, NhatKy_ViPham!C:C, "T11") - SUMIFS(NhatKy_ViPham!K:K, NhatKy_ViPham!E:E, "10_Van_A", NhatKy_ViPham!F:F, B29, NhatKy_ViPham!C:C, "T11")</f>
        <v>100</v>
      </c>
      <c r="AC29" s="7">
        <f>100 + SUMIFS(NhatKy_ViPham!J:J, NhatKy_ViPham!E:E, "10_Van_A", NhatKy_ViPham!F:F, B29, NhatKy_ViPham!C:C, "T12") - SUMIFS(NhatKy_ViPham!K:K, NhatKy_ViPham!E:E, "10_Van_A", NhatKy_ViPham!F:F, B29, NhatKy_ViPham!C:C, "T12")</f>
        <v>100</v>
      </c>
      <c r="AD29" s="7">
        <f>100 + SUMIFS(NhatKy_ViPham!J:J, NhatKy_ViPham!E:E, "10_Van_A", NhatKy_ViPham!F:F, B29, NhatKy_ViPham!C:C, "T13") - SUMIFS(NhatKy_ViPham!K:K, NhatKy_ViPham!E:E, "10_Van_A", NhatKy_ViPham!F:F, B29, NhatKy_ViPham!C:C, "T13")</f>
        <v>100</v>
      </c>
      <c r="AE29" s="7">
        <f>100 + SUMIFS(NhatKy_ViPham!J:J, NhatKy_ViPham!E:E, "10_Van_A", NhatKy_ViPham!F:F, B29, NhatKy_ViPham!C:C, "T14") - SUMIFS(NhatKy_ViPham!K:K, NhatKy_ViPham!E:E, "10_Van_A", NhatKy_ViPham!F:F, B29, NhatKy_ViPham!C:C, "T14")</f>
        <v>100</v>
      </c>
      <c r="AF29" s="7">
        <f>100 + SUMIFS(NhatKy_ViPham!J:J, NhatKy_ViPham!E:E, "10_Van_A", NhatKy_ViPham!F:F, B29, NhatKy_ViPham!C:C, "T15") - SUMIFS(NhatKy_ViPham!K:K, NhatKy_ViPham!E:E, "10_Van_A", NhatKy_ViPham!F:F, B29, NhatKy_ViPham!C:C, "T15")</f>
        <v>100</v>
      </c>
      <c r="AG29" s="7">
        <f>100 + SUMIFS(NhatKy_ViPham!J:J, NhatKy_ViPham!E:E, "10_Van_A", NhatKy_ViPham!F:F, B29, NhatKy_ViPham!C:C, "T16") - SUMIFS(NhatKy_ViPham!K:K, NhatKy_ViPham!E:E, "10_Van_A", NhatKy_ViPham!F:F, B29, NhatKy_ViPham!C:C, "T16")</f>
        <v>100</v>
      </c>
      <c r="AH29" s="7">
        <f>100 + SUMIFS(NhatKy_ViPham!J:J, NhatKy_ViPham!E:E, "10_Van_A", NhatKy_ViPham!F:F, B29, NhatKy_ViPham!C:C, "T17") - SUMIFS(NhatKy_ViPham!K:K, NhatKy_ViPham!E:E, "10_Van_A", NhatKy_ViPham!F:F, B29, NhatKy_ViPham!C:C, "T17")</f>
        <v>100</v>
      </c>
      <c r="AI29" s="7">
        <f>100 + SUMIFS(NhatKy_ViPham!J:J, NhatKy_ViPham!E:E, "10_Van_A", NhatKy_ViPham!F:F, B29, NhatKy_ViPham!C:C, "T18") - SUMIFS(NhatKy_ViPham!K:K, NhatKy_ViPham!E:E, "10_Van_A", NhatKy_ViPham!F:F, B29, NhatKy_ViPham!C:C, "T18")</f>
        <v>100</v>
      </c>
      <c r="AJ29" s="7">
        <f>100 + SUMIFS(NhatKy_ViPham!J:J, NhatKy_ViPham!E:E, "10_Van_A", NhatKy_ViPham!F:F, B29, NhatKy_ViPham!C:C, "T19") - SUMIFS(NhatKy_ViPham!K:K, NhatKy_ViPham!E:E, "10_Van_A", NhatKy_ViPham!F:F, B29, NhatKy_ViPham!C:C, "T19")</f>
        <v>100</v>
      </c>
      <c r="AK29" s="7">
        <f>100 + SUMIFS(NhatKy_ViPham!J:J, NhatKy_ViPham!E:E, "10_Van_A", NhatKy_ViPham!F:F, B29, NhatKy_ViPham!C:C, "T20") - SUMIFS(NhatKy_ViPham!K:K, NhatKy_ViPham!E:E, "10_Van_A", NhatKy_ViPham!F:F, B29, NhatKy_ViPham!C:C, "T20")</f>
        <v>100</v>
      </c>
      <c r="AL29" s="7">
        <f>100 + SUMIFS(NhatKy_ViPham!J:J, NhatKy_ViPham!E:E, "10_Van_A", NhatKy_ViPham!F:F, B29, NhatKy_ViPham!C:C, "T21") - SUMIFS(NhatKy_ViPham!K:K, NhatKy_ViPham!E:E, "10_Van_A", NhatKy_ViPham!F:F, B29, NhatKy_ViPham!C:C, "T21")</f>
        <v>100</v>
      </c>
      <c r="AM29" s="7">
        <f>100 + SUMIFS(NhatKy_ViPham!J:J, NhatKy_ViPham!E:E, "10_Van_A", NhatKy_ViPham!F:F, B29, NhatKy_ViPham!C:C, "T22") - SUMIFS(NhatKy_ViPham!K:K, NhatKy_ViPham!E:E, "10_Van_A", NhatKy_ViPham!F:F, B29, NhatKy_ViPham!C:C, "T22")</f>
        <v>100</v>
      </c>
      <c r="AN29" s="7">
        <f>100 + SUMIFS(NhatKy_ViPham!J:J, NhatKy_ViPham!E:E, "10_Van_A", NhatKy_ViPham!F:F, B29, NhatKy_ViPham!C:C, "T23") - SUMIFS(NhatKy_ViPham!K:K, NhatKy_ViPham!E:E, "10_Van_A", NhatKy_ViPham!F:F, B29, NhatKy_ViPham!C:C, "T23")</f>
        <v>100</v>
      </c>
      <c r="AO29" s="7">
        <f>100 + SUMIFS(NhatKy_ViPham!J:J, NhatKy_ViPham!E:E, "10_Van_A", NhatKy_ViPham!F:F, B29, NhatKy_ViPham!C:C, "T24") - SUMIFS(NhatKy_ViPham!K:K, NhatKy_ViPham!E:E, "10_Van_A", NhatKy_ViPham!F:F, B29, NhatKy_ViPham!C:C, "T24")</f>
        <v>100</v>
      </c>
      <c r="AP29" s="7">
        <f>100 + SUMIFS(NhatKy_ViPham!J:J, NhatKy_ViPham!E:E, "10_Van_A", NhatKy_ViPham!F:F, B29, NhatKy_ViPham!C:C, "T25") - SUMIFS(NhatKy_ViPham!K:K, NhatKy_ViPham!E:E, "10_Van_A", NhatKy_ViPham!F:F, B29, NhatKy_ViPham!C:C, "T25")</f>
        <v>100</v>
      </c>
      <c r="AQ29" s="7">
        <f>100 + SUMIFS(NhatKy_ViPham!J:J, NhatKy_ViPham!E:E, "10_Van_A", NhatKy_ViPham!F:F, B29, NhatKy_ViPham!C:C, "T26") - SUMIFS(NhatKy_ViPham!K:K, NhatKy_ViPham!E:E, "10_Van_A", NhatKy_ViPham!F:F, B29, NhatKy_ViPham!C:C, "T26")</f>
        <v>100</v>
      </c>
      <c r="AR29" s="7">
        <f>100 + SUMIFS(NhatKy_ViPham!J:J, NhatKy_ViPham!E:E, "10_Van_A", NhatKy_ViPham!F:F, B29, NhatKy_ViPham!C:C, "T27") - SUMIFS(NhatKy_ViPham!K:K, NhatKy_ViPham!E:E, "10_Van_A", NhatKy_ViPham!F:F, B29, NhatKy_ViPham!C:C, "T27")</f>
        <v>100</v>
      </c>
      <c r="AS29" s="7">
        <f>100 + SUMIFS(NhatKy_ViPham!J:J, NhatKy_ViPham!E:E, "10_Van_A", NhatKy_ViPham!F:F, B29, NhatKy_ViPham!C:C, "T28") - SUMIFS(NhatKy_ViPham!K:K, NhatKy_ViPham!E:E, "10_Van_A", NhatKy_ViPham!F:F, B29, NhatKy_ViPham!C:C, "T28")</f>
        <v>100</v>
      </c>
      <c r="AT29" s="7">
        <f>100 + SUMIFS(NhatKy_ViPham!J:J, NhatKy_ViPham!E:E, "10_Van_A", NhatKy_ViPham!F:F, B29, NhatKy_ViPham!C:C, "T29") - SUMIFS(NhatKy_ViPham!K:K, NhatKy_ViPham!E:E, "10_Van_A", NhatKy_ViPham!F:F, B29, NhatKy_ViPham!C:C, "T29")</f>
        <v>100</v>
      </c>
      <c r="AU29" s="7">
        <f>100 + SUMIFS(NhatKy_ViPham!J:J, NhatKy_ViPham!E:E, "10_Van_A", NhatKy_ViPham!F:F, B29, NhatKy_ViPham!C:C, "T30") - SUMIFS(NhatKy_ViPham!K:K, NhatKy_ViPham!E:E, "10_Van_A", NhatKy_ViPham!F:F, B29, NhatKy_ViPham!C:C, "T30")</f>
        <v>100</v>
      </c>
      <c r="AV29" s="7">
        <f>100 + SUMIFS(NhatKy_ViPham!J:J, NhatKy_ViPham!E:E, "10_Van_A", NhatKy_ViPham!F:F, B29, NhatKy_ViPham!C:C, "T31") - SUMIFS(NhatKy_ViPham!K:K, NhatKy_ViPham!E:E, "10_Van_A", NhatKy_ViPham!F:F, B29, NhatKy_ViPham!C:C, "T31")</f>
        <v>100</v>
      </c>
      <c r="AW29" s="7">
        <f>100 + SUMIFS(NhatKy_ViPham!J:J, NhatKy_ViPham!E:E, "10_Van_A", NhatKy_ViPham!F:F, B29, NhatKy_ViPham!C:C, "T32") - SUMIFS(NhatKy_ViPham!K:K, NhatKy_ViPham!E:E, "10_Van_A", NhatKy_ViPham!F:F, B29, NhatKy_ViPham!C:C, "T32")</f>
        <v>100</v>
      </c>
      <c r="AX29" s="7">
        <f>100 + SUMIFS(NhatKy_ViPham!J:J, NhatKy_ViPham!E:E, "10_Van_A", NhatKy_ViPham!F:F, B29, NhatKy_ViPham!C:C, "T33") - SUMIFS(NhatKy_ViPham!K:K, NhatKy_ViPham!E:E, "10_Van_A", NhatKy_ViPham!F:F, B29, NhatKy_ViPham!C:C, "T33")</f>
        <v>100</v>
      </c>
      <c r="AY29" s="7">
        <f>100 + SUMIFS(NhatKy_ViPham!J:J, NhatKy_ViPham!E:E, "10_Van_A", NhatKy_ViPham!F:F, B29, NhatKy_ViPham!C:C, "T34") - SUMIFS(NhatKy_ViPham!K:K, NhatKy_ViPham!E:E, "10_Van_A", NhatKy_ViPham!F:F, B29, NhatKy_ViPham!C:C, "T34")</f>
        <v>100</v>
      </c>
      <c r="AZ29" s="7">
        <f>100 + SUMIFS(NhatKy_ViPham!J:J, NhatKy_ViPham!E:E, "10_Van_A", NhatKy_ViPham!F:F, B29, NhatKy_ViPham!C:C, "T35") - SUMIFS(NhatKy_ViPham!K:K, NhatKy_ViPham!E:E, "10_Van_A", NhatKy_ViPham!F:F, B29, NhatKy_ViPham!C:C, "T35")</f>
        <v>100</v>
      </c>
      <c r="BA29" s="12">
        <f t="shared" si="0"/>
        <v>100</v>
      </c>
      <c r="BB29" s="11" t="s">
        <v>430</v>
      </c>
      <c r="BC29" s="14" t="str">
        <f t="shared" si="1"/>
        <v>Tốt</v>
      </c>
      <c r="BD29" s="10" t="str">
        <f t="shared" si="2"/>
        <v>🟢 BÌNH THƯỜNG</v>
      </c>
    </row>
    <row r="30" spans="1:56" x14ac:dyDescent="0.25">
      <c r="A30" s="5">
        <v>22</v>
      </c>
      <c r="B30" s="15" t="s">
        <v>994</v>
      </c>
      <c r="C30" s="5" t="s">
        <v>932</v>
      </c>
      <c r="D30" s="5" t="s">
        <v>429</v>
      </c>
      <c r="E30" s="11" t="s">
        <v>430</v>
      </c>
      <c r="F30" s="6">
        <f>SUMIFS(NhatKy_ViPham!K:K, NhatKy_ViPham!E:E, "10_Van_A", NhatKy_ViPham!F:F, B30, NhatKy_ViPham!H:H, "L01")</f>
        <v>0</v>
      </c>
      <c r="G30" s="6">
        <f>SUMIFS(NhatKy_ViPham!K:K, NhatKy_ViPham!E:E, "10_Van_A", NhatKy_ViPham!F:F, B30, NhatKy_ViPham!H:H, "L02")</f>
        <v>0</v>
      </c>
      <c r="H30" s="6">
        <f>SUMIFS(NhatKy_ViPham!K:K, NhatKy_ViPham!E:E, "10_Van_A", NhatKy_ViPham!F:F, B30, NhatKy_ViPham!H:H, "L03")</f>
        <v>0</v>
      </c>
      <c r="I30" s="6">
        <f>SUMIFS(NhatKy_ViPham!K:K, NhatKy_ViPham!E:E, "10_Van_A", NhatKy_ViPham!F:F, B30, NhatKy_ViPham!H:H, "L04")</f>
        <v>0</v>
      </c>
      <c r="J30" s="6">
        <f>SUMIFS(NhatKy_ViPham!K:K, NhatKy_ViPham!E:E, "10_Van_A", NhatKy_ViPham!F:F, B30, NhatKy_ViPham!H:H, "L05")</f>
        <v>0</v>
      </c>
      <c r="K30" s="6">
        <f>SUMIFS(NhatKy_ViPham!K:K, NhatKy_ViPham!E:E, "10_Van_A", NhatKy_ViPham!F:F, B30, NhatKy_ViPham!H:H, "L06")</f>
        <v>0</v>
      </c>
      <c r="L30" s="6">
        <f>SUMIFS(NhatKy_ViPham!K:K, NhatKy_ViPham!E:E, "10_Van_A", NhatKy_ViPham!F:F, B30, NhatKy_ViPham!H:H, "L07")</f>
        <v>0</v>
      </c>
      <c r="M30" s="6">
        <f>SUMIFS(NhatKy_ViPham!K:K, NhatKy_ViPham!E:E, "10_Van_A", NhatKy_ViPham!F:F, B30, NhatKy_ViPham!H:H, "L08")</f>
        <v>0</v>
      </c>
      <c r="N30" s="6">
        <f>SUMIFS(NhatKy_ViPham!K:K, NhatKy_ViPham!E:E, "10_Van_A", NhatKy_ViPham!F:F, B30, NhatKy_ViPham!H:H, "L09")</f>
        <v>0</v>
      </c>
      <c r="O30" s="6">
        <f>SUMIFS(NhatKy_ViPham!K:K, NhatKy_ViPham!E:E, "10_Van_A", NhatKy_ViPham!F:F, B30, NhatKy_ViPham!H:H, "L10")</f>
        <v>0</v>
      </c>
      <c r="P30" s="12">
        <f>SUMIFS(NhatKy_ViPham!J:J, NhatKy_ViPham!E:E, "10_Van_A", NhatKy_ViPham!F:F, B30)</f>
        <v>0</v>
      </c>
      <c r="Q30" s="13">
        <f>SUMIFS(NhatKy_ViPham!K:K, NhatKy_ViPham!E:E, "10_Van_A", NhatKy_ViPham!F:F, B30)</f>
        <v>0</v>
      </c>
      <c r="R30" s="6">
        <f>100 + SUMIFS(NhatKy_ViPham!J:J, NhatKy_ViPham!E:E, "10_Van_A", NhatKy_ViPham!F:F, B30, NhatKy_ViPham!C:C, "T1") - SUMIFS(NhatKy_ViPham!K:K, NhatKy_ViPham!E:E, "10_Van_A", NhatKy_ViPham!F:F, B30, NhatKy_ViPham!C:C, "T1")</f>
        <v>100</v>
      </c>
      <c r="S30" s="6">
        <f>100 + SUMIFS(NhatKy_ViPham!J:J, NhatKy_ViPham!E:E, "10_Van_A", NhatKy_ViPham!F:F, B30, NhatKy_ViPham!C:C, "T2") - SUMIFS(NhatKy_ViPham!K:K, NhatKy_ViPham!E:E, "10_Van_A", NhatKy_ViPham!F:F, B30, NhatKy_ViPham!C:C, "T2")</f>
        <v>100</v>
      </c>
      <c r="T30" s="6">
        <f>100 + SUMIFS(NhatKy_ViPham!J:J, NhatKy_ViPham!E:E, "10_Van_A", NhatKy_ViPham!F:F, B30, NhatKy_ViPham!C:C, "T3") - SUMIFS(NhatKy_ViPham!K:K, NhatKy_ViPham!E:E, "10_Van_A", NhatKy_ViPham!F:F, B30, NhatKy_ViPham!C:C, "T3")</f>
        <v>100</v>
      </c>
      <c r="U30" s="6">
        <f>100 + SUMIFS(NhatKy_ViPham!J:J, NhatKy_ViPham!E:E, "10_Van_A", NhatKy_ViPham!F:F, B30, NhatKy_ViPham!C:C, "T4") - SUMIFS(NhatKy_ViPham!K:K, NhatKy_ViPham!E:E, "10_Van_A", NhatKy_ViPham!F:F, B30, NhatKy_ViPham!C:C, "T4")</f>
        <v>100</v>
      </c>
      <c r="V30" s="6">
        <f>100 + SUMIFS(NhatKy_ViPham!J:J, NhatKy_ViPham!E:E, "10_Van_A", NhatKy_ViPham!F:F, B30, NhatKy_ViPham!C:C, "T5") - SUMIFS(NhatKy_ViPham!K:K, NhatKy_ViPham!E:E, "10_Van_A", NhatKy_ViPham!F:F, B30, NhatKy_ViPham!C:C, "T5")</f>
        <v>100</v>
      </c>
      <c r="W30" s="6">
        <f>100 + SUMIFS(NhatKy_ViPham!J:J, NhatKy_ViPham!E:E, "10_Van_A", NhatKy_ViPham!F:F, B30, NhatKy_ViPham!C:C, "T6") - SUMIFS(NhatKy_ViPham!K:K, NhatKy_ViPham!E:E, "10_Van_A", NhatKy_ViPham!F:F, B30, NhatKy_ViPham!C:C, "T6")</f>
        <v>100</v>
      </c>
      <c r="X30" s="6">
        <f>100 + SUMIFS(NhatKy_ViPham!J:J, NhatKy_ViPham!E:E, "10_Van_A", NhatKy_ViPham!F:F, B30, NhatKy_ViPham!C:C, "T7") - SUMIFS(NhatKy_ViPham!K:K, NhatKy_ViPham!E:E, "10_Van_A", NhatKy_ViPham!F:F, B30, NhatKy_ViPham!C:C, "T7")</f>
        <v>100</v>
      </c>
      <c r="Y30" s="6">
        <f>100 + SUMIFS(NhatKy_ViPham!J:J, NhatKy_ViPham!E:E, "10_Van_A", NhatKy_ViPham!F:F, B30, NhatKy_ViPham!C:C, "T8") - SUMIFS(NhatKy_ViPham!K:K, NhatKy_ViPham!E:E, "10_Van_A", NhatKy_ViPham!F:F, B30, NhatKy_ViPham!C:C, "T8")</f>
        <v>100</v>
      </c>
      <c r="Z30" s="6">
        <f>100 + SUMIFS(NhatKy_ViPham!J:J, NhatKy_ViPham!E:E, "10_Van_A", NhatKy_ViPham!F:F, B30, NhatKy_ViPham!C:C, "T9") - SUMIFS(NhatKy_ViPham!K:K, NhatKy_ViPham!E:E, "10_Van_A", NhatKy_ViPham!F:F, B30, NhatKy_ViPham!C:C, "T9")</f>
        <v>100</v>
      </c>
      <c r="AA30" s="6">
        <f>100 + SUMIFS(NhatKy_ViPham!J:J, NhatKy_ViPham!E:E, "10_Van_A", NhatKy_ViPham!F:F, B30, NhatKy_ViPham!C:C, "T10") - SUMIFS(NhatKy_ViPham!K:K, NhatKy_ViPham!E:E, "10_Van_A", NhatKy_ViPham!F:F, B30, NhatKy_ViPham!C:C, "T10")</f>
        <v>100</v>
      </c>
      <c r="AB30" s="6">
        <f>100 + SUMIFS(NhatKy_ViPham!J:J, NhatKy_ViPham!E:E, "10_Van_A", NhatKy_ViPham!F:F, B30, NhatKy_ViPham!C:C, "T11") - SUMIFS(NhatKy_ViPham!K:K, NhatKy_ViPham!E:E, "10_Van_A", NhatKy_ViPham!F:F, B30, NhatKy_ViPham!C:C, "T11")</f>
        <v>100</v>
      </c>
      <c r="AC30" s="6">
        <f>100 + SUMIFS(NhatKy_ViPham!J:J, NhatKy_ViPham!E:E, "10_Van_A", NhatKy_ViPham!F:F, B30, NhatKy_ViPham!C:C, "T12") - SUMIFS(NhatKy_ViPham!K:K, NhatKy_ViPham!E:E, "10_Van_A", NhatKy_ViPham!F:F, B30, NhatKy_ViPham!C:C, "T12")</f>
        <v>100</v>
      </c>
      <c r="AD30" s="6">
        <f>100 + SUMIFS(NhatKy_ViPham!J:J, NhatKy_ViPham!E:E, "10_Van_A", NhatKy_ViPham!F:F, B30, NhatKy_ViPham!C:C, "T13") - SUMIFS(NhatKy_ViPham!K:K, NhatKy_ViPham!E:E, "10_Van_A", NhatKy_ViPham!F:F, B30, NhatKy_ViPham!C:C, "T13")</f>
        <v>100</v>
      </c>
      <c r="AE30" s="6">
        <f>100 + SUMIFS(NhatKy_ViPham!J:J, NhatKy_ViPham!E:E, "10_Van_A", NhatKy_ViPham!F:F, B30, NhatKy_ViPham!C:C, "T14") - SUMIFS(NhatKy_ViPham!K:K, NhatKy_ViPham!E:E, "10_Van_A", NhatKy_ViPham!F:F, B30, NhatKy_ViPham!C:C, "T14")</f>
        <v>100</v>
      </c>
      <c r="AF30" s="6">
        <f>100 + SUMIFS(NhatKy_ViPham!J:J, NhatKy_ViPham!E:E, "10_Van_A", NhatKy_ViPham!F:F, B30, NhatKy_ViPham!C:C, "T15") - SUMIFS(NhatKy_ViPham!K:K, NhatKy_ViPham!E:E, "10_Van_A", NhatKy_ViPham!F:F, B30, NhatKy_ViPham!C:C, "T15")</f>
        <v>100</v>
      </c>
      <c r="AG30" s="6">
        <f>100 + SUMIFS(NhatKy_ViPham!J:J, NhatKy_ViPham!E:E, "10_Van_A", NhatKy_ViPham!F:F, B30, NhatKy_ViPham!C:C, "T16") - SUMIFS(NhatKy_ViPham!K:K, NhatKy_ViPham!E:E, "10_Van_A", NhatKy_ViPham!F:F, B30, NhatKy_ViPham!C:C, "T16")</f>
        <v>100</v>
      </c>
      <c r="AH30" s="6">
        <f>100 + SUMIFS(NhatKy_ViPham!J:J, NhatKy_ViPham!E:E, "10_Van_A", NhatKy_ViPham!F:F, B30, NhatKy_ViPham!C:C, "T17") - SUMIFS(NhatKy_ViPham!K:K, NhatKy_ViPham!E:E, "10_Van_A", NhatKy_ViPham!F:F, B30, NhatKy_ViPham!C:C, "T17")</f>
        <v>100</v>
      </c>
      <c r="AI30" s="6">
        <f>100 + SUMIFS(NhatKy_ViPham!J:J, NhatKy_ViPham!E:E, "10_Van_A", NhatKy_ViPham!F:F, B30, NhatKy_ViPham!C:C, "T18") - SUMIFS(NhatKy_ViPham!K:K, NhatKy_ViPham!E:E, "10_Van_A", NhatKy_ViPham!F:F, B30, NhatKy_ViPham!C:C, "T18")</f>
        <v>100</v>
      </c>
      <c r="AJ30" s="6">
        <f>100 + SUMIFS(NhatKy_ViPham!J:J, NhatKy_ViPham!E:E, "10_Van_A", NhatKy_ViPham!F:F, B30, NhatKy_ViPham!C:C, "T19") - SUMIFS(NhatKy_ViPham!K:K, NhatKy_ViPham!E:E, "10_Van_A", NhatKy_ViPham!F:F, B30, NhatKy_ViPham!C:C, "T19")</f>
        <v>100</v>
      </c>
      <c r="AK30" s="6">
        <f>100 + SUMIFS(NhatKy_ViPham!J:J, NhatKy_ViPham!E:E, "10_Van_A", NhatKy_ViPham!F:F, B30, NhatKy_ViPham!C:C, "T20") - SUMIFS(NhatKy_ViPham!K:K, NhatKy_ViPham!E:E, "10_Van_A", NhatKy_ViPham!F:F, B30, NhatKy_ViPham!C:C, "T20")</f>
        <v>100</v>
      </c>
      <c r="AL30" s="6">
        <f>100 + SUMIFS(NhatKy_ViPham!J:J, NhatKy_ViPham!E:E, "10_Van_A", NhatKy_ViPham!F:F, B30, NhatKy_ViPham!C:C, "T21") - SUMIFS(NhatKy_ViPham!K:K, NhatKy_ViPham!E:E, "10_Van_A", NhatKy_ViPham!F:F, B30, NhatKy_ViPham!C:C, "T21")</f>
        <v>100</v>
      </c>
      <c r="AM30" s="6">
        <f>100 + SUMIFS(NhatKy_ViPham!J:J, NhatKy_ViPham!E:E, "10_Van_A", NhatKy_ViPham!F:F, B30, NhatKy_ViPham!C:C, "T22") - SUMIFS(NhatKy_ViPham!K:K, NhatKy_ViPham!E:E, "10_Van_A", NhatKy_ViPham!F:F, B30, NhatKy_ViPham!C:C, "T22")</f>
        <v>100</v>
      </c>
      <c r="AN30" s="6">
        <f>100 + SUMIFS(NhatKy_ViPham!J:J, NhatKy_ViPham!E:E, "10_Van_A", NhatKy_ViPham!F:F, B30, NhatKy_ViPham!C:C, "T23") - SUMIFS(NhatKy_ViPham!K:K, NhatKy_ViPham!E:E, "10_Van_A", NhatKy_ViPham!F:F, B30, NhatKy_ViPham!C:C, "T23")</f>
        <v>100</v>
      </c>
      <c r="AO30" s="6">
        <f>100 + SUMIFS(NhatKy_ViPham!J:J, NhatKy_ViPham!E:E, "10_Van_A", NhatKy_ViPham!F:F, B30, NhatKy_ViPham!C:C, "T24") - SUMIFS(NhatKy_ViPham!K:K, NhatKy_ViPham!E:E, "10_Van_A", NhatKy_ViPham!F:F, B30, NhatKy_ViPham!C:C, "T24")</f>
        <v>100</v>
      </c>
      <c r="AP30" s="6">
        <f>100 + SUMIFS(NhatKy_ViPham!J:J, NhatKy_ViPham!E:E, "10_Van_A", NhatKy_ViPham!F:F, B30, NhatKy_ViPham!C:C, "T25") - SUMIFS(NhatKy_ViPham!K:K, NhatKy_ViPham!E:E, "10_Van_A", NhatKy_ViPham!F:F, B30, NhatKy_ViPham!C:C, "T25")</f>
        <v>100</v>
      </c>
      <c r="AQ30" s="6">
        <f>100 + SUMIFS(NhatKy_ViPham!J:J, NhatKy_ViPham!E:E, "10_Van_A", NhatKy_ViPham!F:F, B30, NhatKy_ViPham!C:C, "T26") - SUMIFS(NhatKy_ViPham!K:K, NhatKy_ViPham!E:E, "10_Van_A", NhatKy_ViPham!F:F, B30, NhatKy_ViPham!C:C, "T26")</f>
        <v>100</v>
      </c>
      <c r="AR30" s="6">
        <f>100 + SUMIFS(NhatKy_ViPham!J:J, NhatKy_ViPham!E:E, "10_Van_A", NhatKy_ViPham!F:F, B30, NhatKy_ViPham!C:C, "T27") - SUMIFS(NhatKy_ViPham!K:K, NhatKy_ViPham!E:E, "10_Van_A", NhatKy_ViPham!F:F, B30, NhatKy_ViPham!C:C, "T27")</f>
        <v>100</v>
      </c>
      <c r="AS30" s="6">
        <f>100 + SUMIFS(NhatKy_ViPham!J:J, NhatKy_ViPham!E:E, "10_Van_A", NhatKy_ViPham!F:F, B30, NhatKy_ViPham!C:C, "T28") - SUMIFS(NhatKy_ViPham!K:K, NhatKy_ViPham!E:E, "10_Van_A", NhatKy_ViPham!F:F, B30, NhatKy_ViPham!C:C, "T28")</f>
        <v>100</v>
      </c>
      <c r="AT30" s="6">
        <f>100 + SUMIFS(NhatKy_ViPham!J:J, NhatKy_ViPham!E:E, "10_Van_A", NhatKy_ViPham!F:F, B30, NhatKy_ViPham!C:C, "T29") - SUMIFS(NhatKy_ViPham!K:K, NhatKy_ViPham!E:E, "10_Van_A", NhatKy_ViPham!F:F, B30, NhatKy_ViPham!C:C, "T29")</f>
        <v>100</v>
      </c>
      <c r="AU30" s="6">
        <f>100 + SUMIFS(NhatKy_ViPham!J:J, NhatKy_ViPham!E:E, "10_Van_A", NhatKy_ViPham!F:F, B30, NhatKy_ViPham!C:C, "T30") - SUMIFS(NhatKy_ViPham!K:K, NhatKy_ViPham!E:E, "10_Van_A", NhatKy_ViPham!F:F, B30, NhatKy_ViPham!C:C, "T30")</f>
        <v>100</v>
      </c>
      <c r="AV30" s="6">
        <f>100 + SUMIFS(NhatKy_ViPham!J:J, NhatKy_ViPham!E:E, "10_Van_A", NhatKy_ViPham!F:F, B30, NhatKy_ViPham!C:C, "T31") - SUMIFS(NhatKy_ViPham!K:K, NhatKy_ViPham!E:E, "10_Van_A", NhatKy_ViPham!F:F, B30, NhatKy_ViPham!C:C, "T31")</f>
        <v>100</v>
      </c>
      <c r="AW30" s="6">
        <f>100 + SUMIFS(NhatKy_ViPham!J:J, NhatKy_ViPham!E:E, "10_Van_A", NhatKy_ViPham!F:F, B30, NhatKy_ViPham!C:C, "T32") - SUMIFS(NhatKy_ViPham!K:K, NhatKy_ViPham!E:E, "10_Van_A", NhatKy_ViPham!F:F, B30, NhatKy_ViPham!C:C, "T32")</f>
        <v>100</v>
      </c>
      <c r="AX30" s="6">
        <f>100 + SUMIFS(NhatKy_ViPham!J:J, NhatKy_ViPham!E:E, "10_Van_A", NhatKy_ViPham!F:F, B30, NhatKy_ViPham!C:C, "T33") - SUMIFS(NhatKy_ViPham!K:K, NhatKy_ViPham!E:E, "10_Van_A", NhatKy_ViPham!F:F, B30, NhatKy_ViPham!C:C, "T33")</f>
        <v>100</v>
      </c>
      <c r="AY30" s="6">
        <f>100 + SUMIFS(NhatKy_ViPham!J:J, NhatKy_ViPham!E:E, "10_Van_A", NhatKy_ViPham!F:F, B30, NhatKy_ViPham!C:C, "T34") - SUMIFS(NhatKy_ViPham!K:K, NhatKy_ViPham!E:E, "10_Van_A", NhatKy_ViPham!F:F, B30, NhatKy_ViPham!C:C, "T34")</f>
        <v>100</v>
      </c>
      <c r="AZ30" s="6">
        <f>100 + SUMIFS(NhatKy_ViPham!J:J, NhatKy_ViPham!E:E, "10_Van_A", NhatKy_ViPham!F:F, B30, NhatKy_ViPham!C:C, "T35") - SUMIFS(NhatKy_ViPham!K:K, NhatKy_ViPham!E:E, "10_Van_A", NhatKy_ViPham!F:F, B30, NhatKy_ViPham!C:C, "T35")</f>
        <v>100</v>
      </c>
      <c r="BA30" s="12">
        <f t="shared" si="0"/>
        <v>100</v>
      </c>
      <c r="BB30" s="11" t="s">
        <v>430</v>
      </c>
      <c r="BC30" s="16" t="str">
        <f t="shared" si="1"/>
        <v>Tốt</v>
      </c>
      <c r="BD30" s="15" t="str">
        <f t="shared" si="2"/>
        <v>🟢 BÌNH THƯỜNG</v>
      </c>
    </row>
    <row r="31" spans="1:56" x14ac:dyDescent="0.25">
      <c r="A31" s="4">
        <v>23</v>
      </c>
      <c r="B31" s="10" t="s">
        <v>995</v>
      </c>
      <c r="C31" s="4" t="s">
        <v>443</v>
      </c>
      <c r="D31" s="4" t="s">
        <v>429</v>
      </c>
      <c r="E31" s="11" t="s">
        <v>430</v>
      </c>
      <c r="F31" s="7">
        <f>SUMIFS(NhatKy_ViPham!K:K, NhatKy_ViPham!E:E, "10_Van_A", NhatKy_ViPham!F:F, B31, NhatKy_ViPham!H:H, "L01")</f>
        <v>0</v>
      </c>
      <c r="G31" s="7">
        <f>SUMIFS(NhatKy_ViPham!K:K, NhatKy_ViPham!E:E, "10_Van_A", NhatKy_ViPham!F:F, B31, NhatKy_ViPham!H:H, "L02")</f>
        <v>0</v>
      </c>
      <c r="H31" s="7">
        <f>SUMIFS(NhatKy_ViPham!K:K, NhatKy_ViPham!E:E, "10_Van_A", NhatKy_ViPham!F:F, B31, NhatKy_ViPham!H:H, "L03")</f>
        <v>0</v>
      </c>
      <c r="I31" s="7">
        <f>SUMIFS(NhatKy_ViPham!K:K, NhatKy_ViPham!E:E, "10_Van_A", NhatKy_ViPham!F:F, B31, NhatKy_ViPham!H:H, "L04")</f>
        <v>0</v>
      </c>
      <c r="J31" s="7">
        <f>SUMIFS(NhatKy_ViPham!K:K, NhatKy_ViPham!E:E, "10_Van_A", NhatKy_ViPham!F:F, B31, NhatKy_ViPham!H:H, "L05")</f>
        <v>0</v>
      </c>
      <c r="K31" s="7">
        <f>SUMIFS(NhatKy_ViPham!K:K, NhatKy_ViPham!E:E, "10_Van_A", NhatKy_ViPham!F:F, B31, NhatKy_ViPham!H:H, "L06")</f>
        <v>0</v>
      </c>
      <c r="L31" s="7">
        <f>SUMIFS(NhatKy_ViPham!K:K, NhatKy_ViPham!E:E, "10_Van_A", NhatKy_ViPham!F:F, B31, NhatKy_ViPham!H:H, "L07")</f>
        <v>0</v>
      </c>
      <c r="M31" s="7">
        <f>SUMIFS(NhatKy_ViPham!K:K, NhatKy_ViPham!E:E, "10_Van_A", NhatKy_ViPham!F:F, B31, NhatKy_ViPham!H:H, "L08")</f>
        <v>0</v>
      </c>
      <c r="N31" s="7">
        <f>SUMIFS(NhatKy_ViPham!K:K, NhatKy_ViPham!E:E, "10_Van_A", NhatKy_ViPham!F:F, B31, NhatKy_ViPham!H:H, "L09")</f>
        <v>0</v>
      </c>
      <c r="O31" s="7">
        <f>SUMIFS(NhatKy_ViPham!K:K, NhatKy_ViPham!E:E, "10_Van_A", NhatKy_ViPham!F:F, B31, NhatKy_ViPham!H:H, "L10")</f>
        <v>0</v>
      </c>
      <c r="P31" s="12">
        <f>SUMIFS(NhatKy_ViPham!J:J, NhatKy_ViPham!E:E, "10_Van_A", NhatKy_ViPham!F:F, B31)</f>
        <v>0</v>
      </c>
      <c r="Q31" s="13">
        <f>SUMIFS(NhatKy_ViPham!K:K, NhatKy_ViPham!E:E, "10_Van_A", NhatKy_ViPham!F:F, B31)</f>
        <v>0</v>
      </c>
      <c r="R31" s="7">
        <f>100 + SUMIFS(NhatKy_ViPham!J:J, NhatKy_ViPham!E:E, "10_Van_A", NhatKy_ViPham!F:F, B31, NhatKy_ViPham!C:C, "T1") - SUMIFS(NhatKy_ViPham!K:K, NhatKy_ViPham!E:E, "10_Van_A", NhatKy_ViPham!F:F, B31, NhatKy_ViPham!C:C, "T1")</f>
        <v>100</v>
      </c>
      <c r="S31" s="7">
        <f>100 + SUMIFS(NhatKy_ViPham!J:J, NhatKy_ViPham!E:E, "10_Van_A", NhatKy_ViPham!F:F, B31, NhatKy_ViPham!C:C, "T2") - SUMIFS(NhatKy_ViPham!K:K, NhatKy_ViPham!E:E, "10_Van_A", NhatKy_ViPham!F:F, B31, NhatKy_ViPham!C:C, "T2")</f>
        <v>100</v>
      </c>
      <c r="T31" s="7">
        <f>100 + SUMIFS(NhatKy_ViPham!J:J, NhatKy_ViPham!E:E, "10_Van_A", NhatKy_ViPham!F:F, B31, NhatKy_ViPham!C:C, "T3") - SUMIFS(NhatKy_ViPham!K:K, NhatKy_ViPham!E:E, "10_Van_A", NhatKy_ViPham!F:F, B31, NhatKy_ViPham!C:C, "T3")</f>
        <v>100</v>
      </c>
      <c r="U31" s="7">
        <f>100 + SUMIFS(NhatKy_ViPham!J:J, NhatKy_ViPham!E:E, "10_Van_A", NhatKy_ViPham!F:F, B31, NhatKy_ViPham!C:C, "T4") - SUMIFS(NhatKy_ViPham!K:K, NhatKy_ViPham!E:E, "10_Van_A", NhatKy_ViPham!F:F, B31, NhatKy_ViPham!C:C, "T4")</f>
        <v>100</v>
      </c>
      <c r="V31" s="7">
        <f>100 + SUMIFS(NhatKy_ViPham!J:J, NhatKy_ViPham!E:E, "10_Van_A", NhatKy_ViPham!F:F, B31, NhatKy_ViPham!C:C, "T5") - SUMIFS(NhatKy_ViPham!K:K, NhatKy_ViPham!E:E, "10_Van_A", NhatKy_ViPham!F:F, B31, NhatKy_ViPham!C:C, "T5")</f>
        <v>100</v>
      </c>
      <c r="W31" s="7">
        <f>100 + SUMIFS(NhatKy_ViPham!J:J, NhatKy_ViPham!E:E, "10_Van_A", NhatKy_ViPham!F:F, B31, NhatKy_ViPham!C:C, "T6") - SUMIFS(NhatKy_ViPham!K:K, NhatKy_ViPham!E:E, "10_Van_A", NhatKy_ViPham!F:F, B31, NhatKy_ViPham!C:C, "T6")</f>
        <v>100</v>
      </c>
      <c r="X31" s="7">
        <f>100 + SUMIFS(NhatKy_ViPham!J:J, NhatKy_ViPham!E:E, "10_Van_A", NhatKy_ViPham!F:F, B31, NhatKy_ViPham!C:C, "T7") - SUMIFS(NhatKy_ViPham!K:K, NhatKy_ViPham!E:E, "10_Van_A", NhatKy_ViPham!F:F, B31, NhatKy_ViPham!C:C, "T7")</f>
        <v>100</v>
      </c>
      <c r="Y31" s="7">
        <f>100 + SUMIFS(NhatKy_ViPham!J:J, NhatKy_ViPham!E:E, "10_Van_A", NhatKy_ViPham!F:F, B31, NhatKy_ViPham!C:C, "T8") - SUMIFS(NhatKy_ViPham!K:K, NhatKy_ViPham!E:E, "10_Van_A", NhatKy_ViPham!F:F, B31, NhatKy_ViPham!C:C, "T8")</f>
        <v>100</v>
      </c>
      <c r="Z31" s="7">
        <f>100 + SUMIFS(NhatKy_ViPham!J:J, NhatKy_ViPham!E:E, "10_Van_A", NhatKy_ViPham!F:F, B31, NhatKy_ViPham!C:C, "T9") - SUMIFS(NhatKy_ViPham!K:K, NhatKy_ViPham!E:E, "10_Van_A", NhatKy_ViPham!F:F, B31, NhatKy_ViPham!C:C, "T9")</f>
        <v>100</v>
      </c>
      <c r="AA31" s="7">
        <f>100 + SUMIFS(NhatKy_ViPham!J:J, NhatKy_ViPham!E:E, "10_Van_A", NhatKy_ViPham!F:F, B31, NhatKy_ViPham!C:C, "T10") - SUMIFS(NhatKy_ViPham!K:K, NhatKy_ViPham!E:E, "10_Van_A", NhatKy_ViPham!F:F, B31, NhatKy_ViPham!C:C, "T10")</f>
        <v>100</v>
      </c>
      <c r="AB31" s="7">
        <f>100 + SUMIFS(NhatKy_ViPham!J:J, NhatKy_ViPham!E:E, "10_Van_A", NhatKy_ViPham!F:F, B31, NhatKy_ViPham!C:C, "T11") - SUMIFS(NhatKy_ViPham!K:K, NhatKy_ViPham!E:E, "10_Van_A", NhatKy_ViPham!F:F, B31, NhatKy_ViPham!C:C, "T11")</f>
        <v>100</v>
      </c>
      <c r="AC31" s="7">
        <f>100 + SUMIFS(NhatKy_ViPham!J:J, NhatKy_ViPham!E:E, "10_Van_A", NhatKy_ViPham!F:F, B31, NhatKy_ViPham!C:C, "T12") - SUMIFS(NhatKy_ViPham!K:K, NhatKy_ViPham!E:E, "10_Van_A", NhatKy_ViPham!F:F, B31, NhatKy_ViPham!C:C, "T12")</f>
        <v>100</v>
      </c>
      <c r="AD31" s="7">
        <f>100 + SUMIFS(NhatKy_ViPham!J:J, NhatKy_ViPham!E:E, "10_Van_A", NhatKy_ViPham!F:F, B31, NhatKy_ViPham!C:C, "T13") - SUMIFS(NhatKy_ViPham!K:K, NhatKy_ViPham!E:E, "10_Van_A", NhatKy_ViPham!F:F, B31, NhatKy_ViPham!C:C, "T13")</f>
        <v>100</v>
      </c>
      <c r="AE31" s="7">
        <f>100 + SUMIFS(NhatKy_ViPham!J:J, NhatKy_ViPham!E:E, "10_Van_A", NhatKy_ViPham!F:F, B31, NhatKy_ViPham!C:C, "T14") - SUMIFS(NhatKy_ViPham!K:K, NhatKy_ViPham!E:E, "10_Van_A", NhatKy_ViPham!F:F, B31, NhatKy_ViPham!C:C, "T14")</f>
        <v>100</v>
      </c>
      <c r="AF31" s="7">
        <f>100 + SUMIFS(NhatKy_ViPham!J:J, NhatKy_ViPham!E:E, "10_Van_A", NhatKy_ViPham!F:F, B31, NhatKy_ViPham!C:C, "T15") - SUMIFS(NhatKy_ViPham!K:K, NhatKy_ViPham!E:E, "10_Van_A", NhatKy_ViPham!F:F, B31, NhatKy_ViPham!C:C, "T15")</f>
        <v>100</v>
      </c>
      <c r="AG31" s="7">
        <f>100 + SUMIFS(NhatKy_ViPham!J:J, NhatKy_ViPham!E:E, "10_Van_A", NhatKy_ViPham!F:F, B31, NhatKy_ViPham!C:C, "T16") - SUMIFS(NhatKy_ViPham!K:K, NhatKy_ViPham!E:E, "10_Van_A", NhatKy_ViPham!F:F, B31, NhatKy_ViPham!C:C, "T16")</f>
        <v>100</v>
      </c>
      <c r="AH31" s="7">
        <f>100 + SUMIFS(NhatKy_ViPham!J:J, NhatKy_ViPham!E:E, "10_Van_A", NhatKy_ViPham!F:F, B31, NhatKy_ViPham!C:C, "T17") - SUMIFS(NhatKy_ViPham!K:K, NhatKy_ViPham!E:E, "10_Van_A", NhatKy_ViPham!F:F, B31, NhatKy_ViPham!C:C, "T17")</f>
        <v>100</v>
      </c>
      <c r="AI31" s="7">
        <f>100 + SUMIFS(NhatKy_ViPham!J:J, NhatKy_ViPham!E:E, "10_Van_A", NhatKy_ViPham!F:F, B31, NhatKy_ViPham!C:C, "T18") - SUMIFS(NhatKy_ViPham!K:K, NhatKy_ViPham!E:E, "10_Van_A", NhatKy_ViPham!F:F, B31, NhatKy_ViPham!C:C, "T18")</f>
        <v>100</v>
      </c>
      <c r="AJ31" s="7">
        <f>100 + SUMIFS(NhatKy_ViPham!J:J, NhatKy_ViPham!E:E, "10_Van_A", NhatKy_ViPham!F:F, B31, NhatKy_ViPham!C:C, "T19") - SUMIFS(NhatKy_ViPham!K:K, NhatKy_ViPham!E:E, "10_Van_A", NhatKy_ViPham!F:F, B31, NhatKy_ViPham!C:C, "T19")</f>
        <v>100</v>
      </c>
      <c r="AK31" s="7">
        <f>100 + SUMIFS(NhatKy_ViPham!J:J, NhatKy_ViPham!E:E, "10_Van_A", NhatKy_ViPham!F:F, B31, NhatKy_ViPham!C:C, "T20") - SUMIFS(NhatKy_ViPham!K:K, NhatKy_ViPham!E:E, "10_Van_A", NhatKy_ViPham!F:F, B31, NhatKy_ViPham!C:C, "T20")</f>
        <v>100</v>
      </c>
      <c r="AL31" s="7">
        <f>100 + SUMIFS(NhatKy_ViPham!J:J, NhatKy_ViPham!E:E, "10_Van_A", NhatKy_ViPham!F:F, B31, NhatKy_ViPham!C:C, "T21") - SUMIFS(NhatKy_ViPham!K:K, NhatKy_ViPham!E:E, "10_Van_A", NhatKy_ViPham!F:F, B31, NhatKy_ViPham!C:C, "T21")</f>
        <v>100</v>
      </c>
      <c r="AM31" s="7">
        <f>100 + SUMIFS(NhatKy_ViPham!J:J, NhatKy_ViPham!E:E, "10_Van_A", NhatKy_ViPham!F:F, B31, NhatKy_ViPham!C:C, "T22") - SUMIFS(NhatKy_ViPham!K:K, NhatKy_ViPham!E:E, "10_Van_A", NhatKy_ViPham!F:F, B31, NhatKy_ViPham!C:C, "T22")</f>
        <v>100</v>
      </c>
      <c r="AN31" s="7">
        <f>100 + SUMIFS(NhatKy_ViPham!J:J, NhatKy_ViPham!E:E, "10_Van_A", NhatKy_ViPham!F:F, B31, NhatKy_ViPham!C:C, "T23") - SUMIFS(NhatKy_ViPham!K:K, NhatKy_ViPham!E:E, "10_Van_A", NhatKy_ViPham!F:F, B31, NhatKy_ViPham!C:C, "T23")</f>
        <v>100</v>
      </c>
      <c r="AO31" s="7">
        <f>100 + SUMIFS(NhatKy_ViPham!J:J, NhatKy_ViPham!E:E, "10_Van_A", NhatKy_ViPham!F:F, B31, NhatKy_ViPham!C:C, "T24") - SUMIFS(NhatKy_ViPham!K:K, NhatKy_ViPham!E:E, "10_Van_A", NhatKy_ViPham!F:F, B31, NhatKy_ViPham!C:C, "T24")</f>
        <v>100</v>
      </c>
      <c r="AP31" s="7">
        <f>100 + SUMIFS(NhatKy_ViPham!J:J, NhatKy_ViPham!E:E, "10_Van_A", NhatKy_ViPham!F:F, B31, NhatKy_ViPham!C:C, "T25") - SUMIFS(NhatKy_ViPham!K:K, NhatKy_ViPham!E:E, "10_Van_A", NhatKy_ViPham!F:F, B31, NhatKy_ViPham!C:C, "T25")</f>
        <v>100</v>
      </c>
      <c r="AQ31" s="7">
        <f>100 + SUMIFS(NhatKy_ViPham!J:J, NhatKy_ViPham!E:E, "10_Van_A", NhatKy_ViPham!F:F, B31, NhatKy_ViPham!C:C, "T26") - SUMIFS(NhatKy_ViPham!K:K, NhatKy_ViPham!E:E, "10_Van_A", NhatKy_ViPham!F:F, B31, NhatKy_ViPham!C:C, "T26")</f>
        <v>100</v>
      </c>
      <c r="AR31" s="7">
        <f>100 + SUMIFS(NhatKy_ViPham!J:J, NhatKy_ViPham!E:E, "10_Van_A", NhatKy_ViPham!F:F, B31, NhatKy_ViPham!C:C, "T27") - SUMIFS(NhatKy_ViPham!K:K, NhatKy_ViPham!E:E, "10_Van_A", NhatKy_ViPham!F:F, B31, NhatKy_ViPham!C:C, "T27")</f>
        <v>100</v>
      </c>
      <c r="AS31" s="7">
        <f>100 + SUMIFS(NhatKy_ViPham!J:J, NhatKy_ViPham!E:E, "10_Van_A", NhatKy_ViPham!F:F, B31, NhatKy_ViPham!C:C, "T28") - SUMIFS(NhatKy_ViPham!K:K, NhatKy_ViPham!E:E, "10_Van_A", NhatKy_ViPham!F:F, B31, NhatKy_ViPham!C:C, "T28")</f>
        <v>100</v>
      </c>
      <c r="AT31" s="7">
        <f>100 + SUMIFS(NhatKy_ViPham!J:J, NhatKy_ViPham!E:E, "10_Van_A", NhatKy_ViPham!F:F, B31, NhatKy_ViPham!C:C, "T29") - SUMIFS(NhatKy_ViPham!K:K, NhatKy_ViPham!E:E, "10_Van_A", NhatKy_ViPham!F:F, B31, NhatKy_ViPham!C:C, "T29")</f>
        <v>100</v>
      </c>
      <c r="AU31" s="7">
        <f>100 + SUMIFS(NhatKy_ViPham!J:J, NhatKy_ViPham!E:E, "10_Van_A", NhatKy_ViPham!F:F, B31, NhatKy_ViPham!C:C, "T30") - SUMIFS(NhatKy_ViPham!K:K, NhatKy_ViPham!E:E, "10_Van_A", NhatKy_ViPham!F:F, B31, NhatKy_ViPham!C:C, "T30")</f>
        <v>100</v>
      </c>
      <c r="AV31" s="7">
        <f>100 + SUMIFS(NhatKy_ViPham!J:J, NhatKy_ViPham!E:E, "10_Van_A", NhatKy_ViPham!F:F, B31, NhatKy_ViPham!C:C, "T31") - SUMIFS(NhatKy_ViPham!K:K, NhatKy_ViPham!E:E, "10_Van_A", NhatKy_ViPham!F:F, B31, NhatKy_ViPham!C:C, "T31")</f>
        <v>100</v>
      </c>
      <c r="AW31" s="7">
        <f>100 + SUMIFS(NhatKy_ViPham!J:J, NhatKy_ViPham!E:E, "10_Van_A", NhatKy_ViPham!F:F, B31, NhatKy_ViPham!C:C, "T32") - SUMIFS(NhatKy_ViPham!K:K, NhatKy_ViPham!E:E, "10_Van_A", NhatKy_ViPham!F:F, B31, NhatKy_ViPham!C:C, "T32")</f>
        <v>100</v>
      </c>
      <c r="AX31" s="7">
        <f>100 + SUMIFS(NhatKy_ViPham!J:J, NhatKy_ViPham!E:E, "10_Van_A", NhatKy_ViPham!F:F, B31, NhatKy_ViPham!C:C, "T33") - SUMIFS(NhatKy_ViPham!K:K, NhatKy_ViPham!E:E, "10_Van_A", NhatKy_ViPham!F:F, B31, NhatKy_ViPham!C:C, "T33")</f>
        <v>100</v>
      </c>
      <c r="AY31" s="7">
        <f>100 + SUMIFS(NhatKy_ViPham!J:J, NhatKy_ViPham!E:E, "10_Van_A", NhatKy_ViPham!F:F, B31, NhatKy_ViPham!C:C, "T34") - SUMIFS(NhatKy_ViPham!K:K, NhatKy_ViPham!E:E, "10_Van_A", NhatKy_ViPham!F:F, B31, NhatKy_ViPham!C:C, "T34")</f>
        <v>100</v>
      </c>
      <c r="AZ31" s="7">
        <f>100 + SUMIFS(NhatKy_ViPham!J:J, NhatKy_ViPham!E:E, "10_Van_A", NhatKy_ViPham!F:F, B31, NhatKy_ViPham!C:C, "T35") - SUMIFS(NhatKy_ViPham!K:K, NhatKy_ViPham!E:E, "10_Van_A", NhatKy_ViPham!F:F, B31, NhatKy_ViPham!C:C, "T35")</f>
        <v>100</v>
      </c>
      <c r="BA31" s="12">
        <f t="shared" si="0"/>
        <v>100</v>
      </c>
      <c r="BB31" s="11" t="s">
        <v>430</v>
      </c>
      <c r="BC31" s="14" t="str">
        <f t="shared" si="1"/>
        <v>Tốt</v>
      </c>
      <c r="BD31" s="10" t="str">
        <f t="shared" si="2"/>
        <v>🟢 BÌNH THƯỜNG</v>
      </c>
    </row>
    <row r="32" spans="1:56" x14ac:dyDescent="0.25">
      <c r="A32" s="5">
        <v>24</v>
      </c>
      <c r="B32" s="15" t="s">
        <v>996</v>
      </c>
      <c r="C32" s="5" t="s">
        <v>610</v>
      </c>
      <c r="D32" s="5" t="s">
        <v>429</v>
      </c>
      <c r="E32" s="11" t="s">
        <v>430</v>
      </c>
      <c r="F32" s="6">
        <f>SUMIFS(NhatKy_ViPham!K:K, NhatKy_ViPham!E:E, "10_Van_A", NhatKy_ViPham!F:F, B32, NhatKy_ViPham!H:H, "L01")</f>
        <v>0</v>
      </c>
      <c r="G32" s="6">
        <f>SUMIFS(NhatKy_ViPham!K:K, NhatKy_ViPham!E:E, "10_Van_A", NhatKy_ViPham!F:F, B32, NhatKy_ViPham!H:H, "L02")</f>
        <v>0</v>
      </c>
      <c r="H32" s="6">
        <f>SUMIFS(NhatKy_ViPham!K:K, NhatKy_ViPham!E:E, "10_Van_A", NhatKy_ViPham!F:F, B32, NhatKy_ViPham!H:H, "L03")</f>
        <v>0</v>
      </c>
      <c r="I32" s="6">
        <f>SUMIFS(NhatKy_ViPham!K:K, NhatKy_ViPham!E:E, "10_Van_A", NhatKy_ViPham!F:F, B32, NhatKy_ViPham!H:H, "L04")</f>
        <v>0</v>
      </c>
      <c r="J32" s="6">
        <f>SUMIFS(NhatKy_ViPham!K:K, NhatKy_ViPham!E:E, "10_Van_A", NhatKy_ViPham!F:F, B32, NhatKy_ViPham!H:H, "L05")</f>
        <v>0</v>
      </c>
      <c r="K32" s="6">
        <f>SUMIFS(NhatKy_ViPham!K:K, NhatKy_ViPham!E:E, "10_Van_A", NhatKy_ViPham!F:F, B32, NhatKy_ViPham!H:H, "L06")</f>
        <v>0</v>
      </c>
      <c r="L32" s="6">
        <f>SUMIFS(NhatKy_ViPham!K:K, NhatKy_ViPham!E:E, "10_Van_A", NhatKy_ViPham!F:F, B32, NhatKy_ViPham!H:H, "L07")</f>
        <v>0</v>
      </c>
      <c r="M32" s="6">
        <f>SUMIFS(NhatKy_ViPham!K:K, NhatKy_ViPham!E:E, "10_Van_A", NhatKy_ViPham!F:F, B32, NhatKy_ViPham!H:H, "L08")</f>
        <v>0</v>
      </c>
      <c r="N32" s="6">
        <f>SUMIFS(NhatKy_ViPham!K:K, NhatKy_ViPham!E:E, "10_Van_A", NhatKy_ViPham!F:F, B32, NhatKy_ViPham!H:H, "L09")</f>
        <v>0</v>
      </c>
      <c r="O32" s="6">
        <f>SUMIFS(NhatKy_ViPham!K:K, NhatKy_ViPham!E:E, "10_Van_A", NhatKy_ViPham!F:F, B32, NhatKy_ViPham!H:H, "L10")</f>
        <v>0</v>
      </c>
      <c r="P32" s="12">
        <f>SUMIFS(NhatKy_ViPham!J:J, NhatKy_ViPham!E:E, "10_Van_A", NhatKy_ViPham!F:F, B32)</f>
        <v>0</v>
      </c>
      <c r="Q32" s="13">
        <f>SUMIFS(NhatKy_ViPham!K:K, NhatKy_ViPham!E:E, "10_Van_A", NhatKy_ViPham!F:F, B32)</f>
        <v>0</v>
      </c>
      <c r="R32" s="6">
        <f>100 + SUMIFS(NhatKy_ViPham!J:J, NhatKy_ViPham!E:E, "10_Van_A", NhatKy_ViPham!F:F, B32, NhatKy_ViPham!C:C, "T1") - SUMIFS(NhatKy_ViPham!K:K, NhatKy_ViPham!E:E, "10_Van_A", NhatKy_ViPham!F:F, B32, NhatKy_ViPham!C:C, "T1")</f>
        <v>100</v>
      </c>
      <c r="S32" s="6">
        <f>100 + SUMIFS(NhatKy_ViPham!J:J, NhatKy_ViPham!E:E, "10_Van_A", NhatKy_ViPham!F:F, B32, NhatKy_ViPham!C:C, "T2") - SUMIFS(NhatKy_ViPham!K:K, NhatKy_ViPham!E:E, "10_Van_A", NhatKy_ViPham!F:F, B32, NhatKy_ViPham!C:C, "T2")</f>
        <v>100</v>
      </c>
      <c r="T32" s="6">
        <f>100 + SUMIFS(NhatKy_ViPham!J:J, NhatKy_ViPham!E:E, "10_Van_A", NhatKy_ViPham!F:F, B32, NhatKy_ViPham!C:C, "T3") - SUMIFS(NhatKy_ViPham!K:K, NhatKy_ViPham!E:E, "10_Van_A", NhatKy_ViPham!F:F, B32, NhatKy_ViPham!C:C, "T3")</f>
        <v>100</v>
      </c>
      <c r="U32" s="6">
        <f>100 + SUMIFS(NhatKy_ViPham!J:J, NhatKy_ViPham!E:E, "10_Van_A", NhatKy_ViPham!F:F, B32, NhatKy_ViPham!C:C, "T4") - SUMIFS(NhatKy_ViPham!K:K, NhatKy_ViPham!E:E, "10_Van_A", NhatKy_ViPham!F:F, B32, NhatKy_ViPham!C:C, "T4")</f>
        <v>100</v>
      </c>
      <c r="V32" s="6">
        <f>100 + SUMIFS(NhatKy_ViPham!J:J, NhatKy_ViPham!E:E, "10_Van_A", NhatKy_ViPham!F:F, B32, NhatKy_ViPham!C:C, "T5") - SUMIFS(NhatKy_ViPham!K:K, NhatKy_ViPham!E:E, "10_Van_A", NhatKy_ViPham!F:F, B32, NhatKy_ViPham!C:C, "T5")</f>
        <v>100</v>
      </c>
      <c r="W32" s="6">
        <f>100 + SUMIFS(NhatKy_ViPham!J:J, NhatKy_ViPham!E:E, "10_Van_A", NhatKy_ViPham!F:F, B32, NhatKy_ViPham!C:C, "T6") - SUMIFS(NhatKy_ViPham!K:K, NhatKy_ViPham!E:E, "10_Van_A", NhatKy_ViPham!F:F, B32, NhatKy_ViPham!C:C, "T6")</f>
        <v>100</v>
      </c>
      <c r="X32" s="6">
        <f>100 + SUMIFS(NhatKy_ViPham!J:J, NhatKy_ViPham!E:E, "10_Van_A", NhatKy_ViPham!F:F, B32, NhatKy_ViPham!C:C, "T7") - SUMIFS(NhatKy_ViPham!K:K, NhatKy_ViPham!E:E, "10_Van_A", NhatKy_ViPham!F:F, B32, NhatKy_ViPham!C:C, "T7")</f>
        <v>100</v>
      </c>
      <c r="Y32" s="6">
        <f>100 + SUMIFS(NhatKy_ViPham!J:J, NhatKy_ViPham!E:E, "10_Van_A", NhatKy_ViPham!F:F, B32, NhatKy_ViPham!C:C, "T8") - SUMIFS(NhatKy_ViPham!K:K, NhatKy_ViPham!E:E, "10_Van_A", NhatKy_ViPham!F:F, B32, NhatKy_ViPham!C:C, "T8")</f>
        <v>100</v>
      </c>
      <c r="Z32" s="6">
        <f>100 + SUMIFS(NhatKy_ViPham!J:J, NhatKy_ViPham!E:E, "10_Van_A", NhatKy_ViPham!F:F, B32, NhatKy_ViPham!C:C, "T9") - SUMIFS(NhatKy_ViPham!K:K, NhatKy_ViPham!E:E, "10_Van_A", NhatKy_ViPham!F:F, B32, NhatKy_ViPham!C:C, "T9")</f>
        <v>100</v>
      </c>
      <c r="AA32" s="6">
        <f>100 + SUMIFS(NhatKy_ViPham!J:J, NhatKy_ViPham!E:E, "10_Van_A", NhatKy_ViPham!F:F, B32, NhatKy_ViPham!C:C, "T10") - SUMIFS(NhatKy_ViPham!K:K, NhatKy_ViPham!E:E, "10_Van_A", NhatKy_ViPham!F:F, B32, NhatKy_ViPham!C:C, "T10")</f>
        <v>100</v>
      </c>
      <c r="AB32" s="6">
        <f>100 + SUMIFS(NhatKy_ViPham!J:J, NhatKy_ViPham!E:E, "10_Van_A", NhatKy_ViPham!F:F, B32, NhatKy_ViPham!C:C, "T11") - SUMIFS(NhatKy_ViPham!K:K, NhatKy_ViPham!E:E, "10_Van_A", NhatKy_ViPham!F:F, B32, NhatKy_ViPham!C:C, "T11")</f>
        <v>100</v>
      </c>
      <c r="AC32" s="6">
        <f>100 + SUMIFS(NhatKy_ViPham!J:J, NhatKy_ViPham!E:E, "10_Van_A", NhatKy_ViPham!F:F, B32, NhatKy_ViPham!C:C, "T12") - SUMIFS(NhatKy_ViPham!K:K, NhatKy_ViPham!E:E, "10_Van_A", NhatKy_ViPham!F:F, B32, NhatKy_ViPham!C:C, "T12")</f>
        <v>100</v>
      </c>
      <c r="AD32" s="6">
        <f>100 + SUMIFS(NhatKy_ViPham!J:J, NhatKy_ViPham!E:E, "10_Van_A", NhatKy_ViPham!F:F, B32, NhatKy_ViPham!C:C, "T13") - SUMIFS(NhatKy_ViPham!K:K, NhatKy_ViPham!E:E, "10_Van_A", NhatKy_ViPham!F:F, B32, NhatKy_ViPham!C:C, "T13")</f>
        <v>100</v>
      </c>
      <c r="AE32" s="6">
        <f>100 + SUMIFS(NhatKy_ViPham!J:J, NhatKy_ViPham!E:E, "10_Van_A", NhatKy_ViPham!F:F, B32, NhatKy_ViPham!C:C, "T14") - SUMIFS(NhatKy_ViPham!K:K, NhatKy_ViPham!E:E, "10_Van_A", NhatKy_ViPham!F:F, B32, NhatKy_ViPham!C:C, "T14")</f>
        <v>100</v>
      </c>
      <c r="AF32" s="6">
        <f>100 + SUMIFS(NhatKy_ViPham!J:J, NhatKy_ViPham!E:E, "10_Van_A", NhatKy_ViPham!F:F, B32, NhatKy_ViPham!C:C, "T15") - SUMIFS(NhatKy_ViPham!K:K, NhatKy_ViPham!E:E, "10_Van_A", NhatKy_ViPham!F:F, B32, NhatKy_ViPham!C:C, "T15")</f>
        <v>100</v>
      </c>
      <c r="AG32" s="6">
        <f>100 + SUMIFS(NhatKy_ViPham!J:J, NhatKy_ViPham!E:E, "10_Van_A", NhatKy_ViPham!F:F, B32, NhatKy_ViPham!C:C, "T16") - SUMIFS(NhatKy_ViPham!K:K, NhatKy_ViPham!E:E, "10_Van_A", NhatKy_ViPham!F:F, B32, NhatKy_ViPham!C:C, "T16")</f>
        <v>100</v>
      </c>
      <c r="AH32" s="6">
        <f>100 + SUMIFS(NhatKy_ViPham!J:J, NhatKy_ViPham!E:E, "10_Van_A", NhatKy_ViPham!F:F, B32, NhatKy_ViPham!C:C, "T17") - SUMIFS(NhatKy_ViPham!K:K, NhatKy_ViPham!E:E, "10_Van_A", NhatKy_ViPham!F:F, B32, NhatKy_ViPham!C:C, "T17")</f>
        <v>100</v>
      </c>
      <c r="AI32" s="6">
        <f>100 + SUMIFS(NhatKy_ViPham!J:J, NhatKy_ViPham!E:E, "10_Van_A", NhatKy_ViPham!F:F, B32, NhatKy_ViPham!C:C, "T18") - SUMIFS(NhatKy_ViPham!K:K, NhatKy_ViPham!E:E, "10_Van_A", NhatKy_ViPham!F:F, B32, NhatKy_ViPham!C:C, "T18")</f>
        <v>100</v>
      </c>
      <c r="AJ32" s="6">
        <f>100 + SUMIFS(NhatKy_ViPham!J:J, NhatKy_ViPham!E:E, "10_Van_A", NhatKy_ViPham!F:F, B32, NhatKy_ViPham!C:C, "T19") - SUMIFS(NhatKy_ViPham!K:K, NhatKy_ViPham!E:E, "10_Van_A", NhatKy_ViPham!F:F, B32, NhatKy_ViPham!C:C, "T19")</f>
        <v>100</v>
      </c>
      <c r="AK32" s="6">
        <f>100 + SUMIFS(NhatKy_ViPham!J:J, NhatKy_ViPham!E:E, "10_Van_A", NhatKy_ViPham!F:F, B32, NhatKy_ViPham!C:C, "T20") - SUMIFS(NhatKy_ViPham!K:K, NhatKy_ViPham!E:E, "10_Van_A", NhatKy_ViPham!F:F, B32, NhatKy_ViPham!C:C, "T20")</f>
        <v>100</v>
      </c>
      <c r="AL32" s="6">
        <f>100 + SUMIFS(NhatKy_ViPham!J:J, NhatKy_ViPham!E:E, "10_Van_A", NhatKy_ViPham!F:F, B32, NhatKy_ViPham!C:C, "T21") - SUMIFS(NhatKy_ViPham!K:K, NhatKy_ViPham!E:E, "10_Van_A", NhatKy_ViPham!F:F, B32, NhatKy_ViPham!C:C, "T21")</f>
        <v>100</v>
      </c>
      <c r="AM32" s="6">
        <f>100 + SUMIFS(NhatKy_ViPham!J:J, NhatKy_ViPham!E:E, "10_Van_A", NhatKy_ViPham!F:F, B32, NhatKy_ViPham!C:C, "T22") - SUMIFS(NhatKy_ViPham!K:K, NhatKy_ViPham!E:E, "10_Van_A", NhatKy_ViPham!F:F, B32, NhatKy_ViPham!C:C, "T22")</f>
        <v>100</v>
      </c>
      <c r="AN32" s="6">
        <f>100 + SUMIFS(NhatKy_ViPham!J:J, NhatKy_ViPham!E:E, "10_Van_A", NhatKy_ViPham!F:F, B32, NhatKy_ViPham!C:C, "T23") - SUMIFS(NhatKy_ViPham!K:K, NhatKy_ViPham!E:E, "10_Van_A", NhatKy_ViPham!F:F, B32, NhatKy_ViPham!C:C, "T23")</f>
        <v>100</v>
      </c>
      <c r="AO32" s="6">
        <f>100 + SUMIFS(NhatKy_ViPham!J:J, NhatKy_ViPham!E:E, "10_Van_A", NhatKy_ViPham!F:F, B32, NhatKy_ViPham!C:C, "T24") - SUMIFS(NhatKy_ViPham!K:K, NhatKy_ViPham!E:E, "10_Van_A", NhatKy_ViPham!F:F, B32, NhatKy_ViPham!C:C, "T24")</f>
        <v>100</v>
      </c>
      <c r="AP32" s="6">
        <f>100 + SUMIFS(NhatKy_ViPham!J:J, NhatKy_ViPham!E:E, "10_Van_A", NhatKy_ViPham!F:F, B32, NhatKy_ViPham!C:C, "T25") - SUMIFS(NhatKy_ViPham!K:K, NhatKy_ViPham!E:E, "10_Van_A", NhatKy_ViPham!F:F, B32, NhatKy_ViPham!C:C, "T25")</f>
        <v>100</v>
      </c>
      <c r="AQ32" s="6">
        <f>100 + SUMIFS(NhatKy_ViPham!J:J, NhatKy_ViPham!E:E, "10_Van_A", NhatKy_ViPham!F:F, B32, NhatKy_ViPham!C:C, "T26") - SUMIFS(NhatKy_ViPham!K:K, NhatKy_ViPham!E:E, "10_Van_A", NhatKy_ViPham!F:F, B32, NhatKy_ViPham!C:C, "T26")</f>
        <v>100</v>
      </c>
      <c r="AR32" s="6">
        <f>100 + SUMIFS(NhatKy_ViPham!J:J, NhatKy_ViPham!E:E, "10_Van_A", NhatKy_ViPham!F:F, B32, NhatKy_ViPham!C:C, "T27") - SUMIFS(NhatKy_ViPham!K:K, NhatKy_ViPham!E:E, "10_Van_A", NhatKy_ViPham!F:F, B32, NhatKy_ViPham!C:C, "T27")</f>
        <v>100</v>
      </c>
      <c r="AS32" s="6">
        <f>100 + SUMIFS(NhatKy_ViPham!J:J, NhatKy_ViPham!E:E, "10_Van_A", NhatKy_ViPham!F:F, B32, NhatKy_ViPham!C:C, "T28") - SUMIFS(NhatKy_ViPham!K:K, NhatKy_ViPham!E:E, "10_Van_A", NhatKy_ViPham!F:F, B32, NhatKy_ViPham!C:C, "T28")</f>
        <v>100</v>
      </c>
      <c r="AT32" s="6">
        <f>100 + SUMIFS(NhatKy_ViPham!J:J, NhatKy_ViPham!E:E, "10_Van_A", NhatKy_ViPham!F:F, B32, NhatKy_ViPham!C:C, "T29") - SUMIFS(NhatKy_ViPham!K:K, NhatKy_ViPham!E:E, "10_Van_A", NhatKy_ViPham!F:F, B32, NhatKy_ViPham!C:C, "T29")</f>
        <v>100</v>
      </c>
      <c r="AU32" s="6">
        <f>100 + SUMIFS(NhatKy_ViPham!J:J, NhatKy_ViPham!E:E, "10_Van_A", NhatKy_ViPham!F:F, B32, NhatKy_ViPham!C:C, "T30") - SUMIFS(NhatKy_ViPham!K:K, NhatKy_ViPham!E:E, "10_Van_A", NhatKy_ViPham!F:F, B32, NhatKy_ViPham!C:C, "T30")</f>
        <v>100</v>
      </c>
      <c r="AV32" s="6">
        <f>100 + SUMIFS(NhatKy_ViPham!J:J, NhatKy_ViPham!E:E, "10_Van_A", NhatKy_ViPham!F:F, B32, NhatKy_ViPham!C:C, "T31") - SUMIFS(NhatKy_ViPham!K:K, NhatKy_ViPham!E:E, "10_Van_A", NhatKy_ViPham!F:F, B32, NhatKy_ViPham!C:C, "T31")</f>
        <v>100</v>
      </c>
      <c r="AW32" s="6">
        <f>100 + SUMIFS(NhatKy_ViPham!J:J, NhatKy_ViPham!E:E, "10_Van_A", NhatKy_ViPham!F:F, B32, NhatKy_ViPham!C:C, "T32") - SUMIFS(NhatKy_ViPham!K:K, NhatKy_ViPham!E:E, "10_Van_A", NhatKy_ViPham!F:F, B32, NhatKy_ViPham!C:C, "T32")</f>
        <v>100</v>
      </c>
      <c r="AX32" s="6">
        <f>100 + SUMIFS(NhatKy_ViPham!J:J, NhatKy_ViPham!E:E, "10_Van_A", NhatKy_ViPham!F:F, B32, NhatKy_ViPham!C:C, "T33") - SUMIFS(NhatKy_ViPham!K:K, NhatKy_ViPham!E:E, "10_Van_A", NhatKy_ViPham!F:F, B32, NhatKy_ViPham!C:C, "T33")</f>
        <v>100</v>
      </c>
      <c r="AY32" s="6">
        <f>100 + SUMIFS(NhatKy_ViPham!J:J, NhatKy_ViPham!E:E, "10_Van_A", NhatKy_ViPham!F:F, B32, NhatKy_ViPham!C:C, "T34") - SUMIFS(NhatKy_ViPham!K:K, NhatKy_ViPham!E:E, "10_Van_A", NhatKy_ViPham!F:F, B32, NhatKy_ViPham!C:C, "T34")</f>
        <v>100</v>
      </c>
      <c r="AZ32" s="6">
        <f>100 + SUMIFS(NhatKy_ViPham!J:J, NhatKy_ViPham!E:E, "10_Van_A", NhatKy_ViPham!F:F, B32, NhatKy_ViPham!C:C, "T35") - SUMIFS(NhatKy_ViPham!K:K, NhatKy_ViPham!E:E, "10_Van_A", NhatKy_ViPham!F:F, B32, NhatKy_ViPham!C:C, "T35")</f>
        <v>100</v>
      </c>
      <c r="BA32" s="12">
        <f t="shared" si="0"/>
        <v>100</v>
      </c>
      <c r="BB32" s="11" t="s">
        <v>430</v>
      </c>
      <c r="BC32" s="16" t="str">
        <f t="shared" si="1"/>
        <v>Tốt</v>
      </c>
      <c r="BD32" s="15" t="str">
        <f t="shared" si="2"/>
        <v>🟢 BÌNH THƯỜNG</v>
      </c>
    </row>
    <row r="33" spans="1:56" x14ac:dyDescent="0.25">
      <c r="A33" s="4">
        <v>25</v>
      </c>
      <c r="B33" s="10" t="s">
        <v>997</v>
      </c>
      <c r="C33" s="4" t="s">
        <v>627</v>
      </c>
      <c r="D33" s="4" t="s">
        <v>435</v>
      </c>
      <c r="E33" s="11" t="s">
        <v>430</v>
      </c>
      <c r="F33" s="7">
        <f>SUMIFS(NhatKy_ViPham!K:K, NhatKy_ViPham!E:E, "10_Van_A", NhatKy_ViPham!F:F, B33, NhatKy_ViPham!H:H, "L01")</f>
        <v>0</v>
      </c>
      <c r="G33" s="7">
        <f>SUMIFS(NhatKy_ViPham!K:K, NhatKy_ViPham!E:E, "10_Van_A", NhatKy_ViPham!F:F, B33, NhatKy_ViPham!H:H, "L02")</f>
        <v>0</v>
      </c>
      <c r="H33" s="7">
        <f>SUMIFS(NhatKy_ViPham!K:K, NhatKy_ViPham!E:E, "10_Van_A", NhatKy_ViPham!F:F, B33, NhatKy_ViPham!H:H, "L03")</f>
        <v>0</v>
      </c>
      <c r="I33" s="7">
        <f>SUMIFS(NhatKy_ViPham!K:K, NhatKy_ViPham!E:E, "10_Van_A", NhatKy_ViPham!F:F, B33, NhatKy_ViPham!H:H, "L04")</f>
        <v>0</v>
      </c>
      <c r="J33" s="7">
        <f>SUMIFS(NhatKy_ViPham!K:K, NhatKy_ViPham!E:E, "10_Van_A", NhatKy_ViPham!F:F, B33, NhatKy_ViPham!H:H, "L05")</f>
        <v>0</v>
      </c>
      <c r="K33" s="7">
        <f>SUMIFS(NhatKy_ViPham!K:K, NhatKy_ViPham!E:E, "10_Van_A", NhatKy_ViPham!F:F, B33, NhatKy_ViPham!H:H, "L06")</f>
        <v>0</v>
      </c>
      <c r="L33" s="7">
        <f>SUMIFS(NhatKy_ViPham!K:K, NhatKy_ViPham!E:E, "10_Van_A", NhatKy_ViPham!F:F, B33, NhatKy_ViPham!H:H, "L07")</f>
        <v>0</v>
      </c>
      <c r="M33" s="7">
        <f>SUMIFS(NhatKy_ViPham!K:K, NhatKy_ViPham!E:E, "10_Van_A", NhatKy_ViPham!F:F, B33, NhatKy_ViPham!H:H, "L08")</f>
        <v>0</v>
      </c>
      <c r="N33" s="7">
        <f>SUMIFS(NhatKy_ViPham!K:K, NhatKy_ViPham!E:E, "10_Van_A", NhatKy_ViPham!F:F, B33, NhatKy_ViPham!H:H, "L09")</f>
        <v>0</v>
      </c>
      <c r="O33" s="7">
        <f>SUMIFS(NhatKy_ViPham!K:K, NhatKy_ViPham!E:E, "10_Van_A", NhatKy_ViPham!F:F, B33, NhatKy_ViPham!H:H, "L10")</f>
        <v>0</v>
      </c>
      <c r="P33" s="12">
        <f>SUMIFS(NhatKy_ViPham!J:J, NhatKy_ViPham!E:E, "10_Van_A", NhatKy_ViPham!F:F, B33)</f>
        <v>0</v>
      </c>
      <c r="Q33" s="13">
        <f>SUMIFS(NhatKy_ViPham!K:K, NhatKy_ViPham!E:E, "10_Van_A", NhatKy_ViPham!F:F, B33)</f>
        <v>0</v>
      </c>
      <c r="R33" s="7">
        <f>100 + SUMIFS(NhatKy_ViPham!J:J, NhatKy_ViPham!E:E, "10_Van_A", NhatKy_ViPham!F:F, B33, NhatKy_ViPham!C:C, "T1") - SUMIFS(NhatKy_ViPham!K:K, NhatKy_ViPham!E:E, "10_Van_A", NhatKy_ViPham!F:F, B33, NhatKy_ViPham!C:C, "T1")</f>
        <v>100</v>
      </c>
      <c r="S33" s="7">
        <f>100 + SUMIFS(NhatKy_ViPham!J:J, NhatKy_ViPham!E:E, "10_Van_A", NhatKy_ViPham!F:F, B33, NhatKy_ViPham!C:C, "T2") - SUMIFS(NhatKy_ViPham!K:K, NhatKy_ViPham!E:E, "10_Van_A", NhatKy_ViPham!F:F, B33, NhatKy_ViPham!C:C, "T2")</f>
        <v>100</v>
      </c>
      <c r="T33" s="7">
        <f>100 + SUMIFS(NhatKy_ViPham!J:J, NhatKy_ViPham!E:E, "10_Van_A", NhatKy_ViPham!F:F, B33, NhatKy_ViPham!C:C, "T3") - SUMIFS(NhatKy_ViPham!K:K, NhatKy_ViPham!E:E, "10_Van_A", NhatKy_ViPham!F:F, B33, NhatKy_ViPham!C:C, "T3")</f>
        <v>100</v>
      </c>
      <c r="U33" s="7">
        <f>100 + SUMIFS(NhatKy_ViPham!J:J, NhatKy_ViPham!E:E, "10_Van_A", NhatKy_ViPham!F:F, B33, NhatKy_ViPham!C:C, "T4") - SUMIFS(NhatKy_ViPham!K:K, NhatKy_ViPham!E:E, "10_Van_A", NhatKy_ViPham!F:F, B33, NhatKy_ViPham!C:C, "T4")</f>
        <v>100</v>
      </c>
      <c r="V33" s="7">
        <f>100 + SUMIFS(NhatKy_ViPham!J:J, NhatKy_ViPham!E:E, "10_Van_A", NhatKy_ViPham!F:F, B33, NhatKy_ViPham!C:C, "T5") - SUMIFS(NhatKy_ViPham!K:K, NhatKy_ViPham!E:E, "10_Van_A", NhatKy_ViPham!F:F, B33, NhatKy_ViPham!C:C, "T5")</f>
        <v>100</v>
      </c>
      <c r="W33" s="7">
        <f>100 + SUMIFS(NhatKy_ViPham!J:J, NhatKy_ViPham!E:E, "10_Van_A", NhatKy_ViPham!F:F, B33, NhatKy_ViPham!C:C, "T6") - SUMIFS(NhatKy_ViPham!K:K, NhatKy_ViPham!E:E, "10_Van_A", NhatKy_ViPham!F:F, B33, NhatKy_ViPham!C:C, "T6")</f>
        <v>100</v>
      </c>
      <c r="X33" s="7">
        <f>100 + SUMIFS(NhatKy_ViPham!J:J, NhatKy_ViPham!E:E, "10_Van_A", NhatKy_ViPham!F:F, B33, NhatKy_ViPham!C:C, "T7") - SUMIFS(NhatKy_ViPham!K:K, NhatKy_ViPham!E:E, "10_Van_A", NhatKy_ViPham!F:F, B33, NhatKy_ViPham!C:C, "T7")</f>
        <v>100</v>
      </c>
      <c r="Y33" s="7">
        <f>100 + SUMIFS(NhatKy_ViPham!J:J, NhatKy_ViPham!E:E, "10_Van_A", NhatKy_ViPham!F:F, B33, NhatKy_ViPham!C:C, "T8") - SUMIFS(NhatKy_ViPham!K:K, NhatKy_ViPham!E:E, "10_Van_A", NhatKy_ViPham!F:F, B33, NhatKy_ViPham!C:C, "T8")</f>
        <v>100</v>
      </c>
      <c r="Z33" s="7">
        <f>100 + SUMIFS(NhatKy_ViPham!J:J, NhatKy_ViPham!E:E, "10_Van_A", NhatKy_ViPham!F:F, B33, NhatKy_ViPham!C:C, "T9") - SUMIFS(NhatKy_ViPham!K:K, NhatKy_ViPham!E:E, "10_Van_A", NhatKy_ViPham!F:F, B33, NhatKy_ViPham!C:C, "T9")</f>
        <v>100</v>
      </c>
      <c r="AA33" s="7">
        <f>100 + SUMIFS(NhatKy_ViPham!J:J, NhatKy_ViPham!E:E, "10_Van_A", NhatKy_ViPham!F:F, B33, NhatKy_ViPham!C:C, "T10") - SUMIFS(NhatKy_ViPham!K:K, NhatKy_ViPham!E:E, "10_Van_A", NhatKy_ViPham!F:F, B33, NhatKy_ViPham!C:C, "T10")</f>
        <v>100</v>
      </c>
      <c r="AB33" s="7">
        <f>100 + SUMIFS(NhatKy_ViPham!J:J, NhatKy_ViPham!E:E, "10_Van_A", NhatKy_ViPham!F:F, B33, NhatKy_ViPham!C:C, "T11") - SUMIFS(NhatKy_ViPham!K:K, NhatKy_ViPham!E:E, "10_Van_A", NhatKy_ViPham!F:F, B33, NhatKy_ViPham!C:C, "T11")</f>
        <v>100</v>
      </c>
      <c r="AC33" s="7">
        <f>100 + SUMIFS(NhatKy_ViPham!J:J, NhatKy_ViPham!E:E, "10_Van_A", NhatKy_ViPham!F:F, B33, NhatKy_ViPham!C:C, "T12") - SUMIFS(NhatKy_ViPham!K:K, NhatKy_ViPham!E:E, "10_Van_A", NhatKy_ViPham!F:F, B33, NhatKy_ViPham!C:C, "T12")</f>
        <v>100</v>
      </c>
      <c r="AD33" s="7">
        <f>100 + SUMIFS(NhatKy_ViPham!J:J, NhatKy_ViPham!E:E, "10_Van_A", NhatKy_ViPham!F:F, B33, NhatKy_ViPham!C:C, "T13") - SUMIFS(NhatKy_ViPham!K:K, NhatKy_ViPham!E:E, "10_Van_A", NhatKy_ViPham!F:F, B33, NhatKy_ViPham!C:C, "T13")</f>
        <v>100</v>
      </c>
      <c r="AE33" s="7">
        <f>100 + SUMIFS(NhatKy_ViPham!J:J, NhatKy_ViPham!E:E, "10_Van_A", NhatKy_ViPham!F:F, B33, NhatKy_ViPham!C:C, "T14") - SUMIFS(NhatKy_ViPham!K:K, NhatKy_ViPham!E:E, "10_Van_A", NhatKy_ViPham!F:F, B33, NhatKy_ViPham!C:C, "T14")</f>
        <v>100</v>
      </c>
      <c r="AF33" s="7">
        <f>100 + SUMIFS(NhatKy_ViPham!J:J, NhatKy_ViPham!E:E, "10_Van_A", NhatKy_ViPham!F:F, B33, NhatKy_ViPham!C:C, "T15") - SUMIFS(NhatKy_ViPham!K:K, NhatKy_ViPham!E:E, "10_Van_A", NhatKy_ViPham!F:F, B33, NhatKy_ViPham!C:C, "T15")</f>
        <v>100</v>
      </c>
      <c r="AG33" s="7">
        <f>100 + SUMIFS(NhatKy_ViPham!J:J, NhatKy_ViPham!E:E, "10_Van_A", NhatKy_ViPham!F:F, B33, NhatKy_ViPham!C:C, "T16") - SUMIFS(NhatKy_ViPham!K:K, NhatKy_ViPham!E:E, "10_Van_A", NhatKy_ViPham!F:F, B33, NhatKy_ViPham!C:C, "T16")</f>
        <v>100</v>
      </c>
      <c r="AH33" s="7">
        <f>100 + SUMIFS(NhatKy_ViPham!J:J, NhatKy_ViPham!E:E, "10_Van_A", NhatKy_ViPham!F:F, B33, NhatKy_ViPham!C:C, "T17") - SUMIFS(NhatKy_ViPham!K:K, NhatKy_ViPham!E:E, "10_Van_A", NhatKy_ViPham!F:F, B33, NhatKy_ViPham!C:C, "T17")</f>
        <v>100</v>
      </c>
      <c r="AI33" s="7">
        <f>100 + SUMIFS(NhatKy_ViPham!J:J, NhatKy_ViPham!E:E, "10_Van_A", NhatKy_ViPham!F:F, B33, NhatKy_ViPham!C:C, "T18") - SUMIFS(NhatKy_ViPham!K:K, NhatKy_ViPham!E:E, "10_Van_A", NhatKy_ViPham!F:F, B33, NhatKy_ViPham!C:C, "T18")</f>
        <v>100</v>
      </c>
      <c r="AJ33" s="7">
        <f>100 + SUMIFS(NhatKy_ViPham!J:J, NhatKy_ViPham!E:E, "10_Van_A", NhatKy_ViPham!F:F, B33, NhatKy_ViPham!C:C, "T19") - SUMIFS(NhatKy_ViPham!K:K, NhatKy_ViPham!E:E, "10_Van_A", NhatKy_ViPham!F:F, B33, NhatKy_ViPham!C:C, "T19")</f>
        <v>100</v>
      </c>
      <c r="AK33" s="7">
        <f>100 + SUMIFS(NhatKy_ViPham!J:J, NhatKy_ViPham!E:E, "10_Van_A", NhatKy_ViPham!F:F, B33, NhatKy_ViPham!C:C, "T20") - SUMIFS(NhatKy_ViPham!K:K, NhatKy_ViPham!E:E, "10_Van_A", NhatKy_ViPham!F:F, B33, NhatKy_ViPham!C:C, "T20")</f>
        <v>100</v>
      </c>
      <c r="AL33" s="7">
        <f>100 + SUMIFS(NhatKy_ViPham!J:J, NhatKy_ViPham!E:E, "10_Van_A", NhatKy_ViPham!F:F, B33, NhatKy_ViPham!C:C, "T21") - SUMIFS(NhatKy_ViPham!K:K, NhatKy_ViPham!E:E, "10_Van_A", NhatKy_ViPham!F:F, B33, NhatKy_ViPham!C:C, "T21")</f>
        <v>100</v>
      </c>
      <c r="AM33" s="7">
        <f>100 + SUMIFS(NhatKy_ViPham!J:J, NhatKy_ViPham!E:E, "10_Van_A", NhatKy_ViPham!F:F, B33, NhatKy_ViPham!C:C, "T22") - SUMIFS(NhatKy_ViPham!K:K, NhatKy_ViPham!E:E, "10_Van_A", NhatKy_ViPham!F:F, B33, NhatKy_ViPham!C:C, "T22")</f>
        <v>100</v>
      </c>
      <c r="AN33" s="7">
        <f>100 + SUMIFS(NhatKy_ViPham!J:J, NhatKy_ViPham!E:E, "10_Van_A", NhatKy_ViPham!F:F, B33, NhatKy_ViPham!C:C, "T23") - SUMIFS(NhatKy_ViPham!K:K, NhatKy_ViPham!E:E, "10_Van_A", NhatKy_ViPham!F:F, B33, NhatKy_ViPham!C:C, "T23")</f>
        <v>100</v>
      </c>
      <c r="AO33" s="7">
        <f>100 + SUMIFS(NhatKy_ViPham!J:J, NhatKy_ViPham!E:E, "10_Van_A", NhatKy_ViPham!F:F, B33, NhatKy_ViPham!C:C, "T24") - SUMIFS(NhatKy_ViPham!K:K, NhatKy_ViPham!E:E, "10_Van_A", NhatKy_ViPham!F:F, B33, NhatKy_ViPham!C:C, "T24")</f>
        <v>100</v>
      </c>
      <c r="AP33" s="7">
        <f>100 + SUMIFS(NhatKy_ViPham!J:J, NhatKy_ViPham!E:E, "10_Van_A", NhatKy_ViPham!F:F, B33, NhatKy_ViPham!C:C, "T25") - SUMIFS(NhatKy_ViPham!K:K, NhatKy_ViPham!E:E, "10_Van_A", NhatKy_ViPham!F:F, B33, NhatKy_ViPham!C:C, "T25")</f>
        <v>100</v>
      </c>
      <c r="AQ33" s="7">
        <f>100 + SUMIFS(NhatKy_ViPham!J:J, NhatKy_ViPham!E:E, "10_Van_A", NhatKy_ViPham!F:F, B33, NhatKy_ViPham!C:C, "T26") - SUMIFS(NhatKy_ViPham!K:K, NhatKy_ViPham!E:E, "10_Van_A", NhatKy_ViPham!F:F, B33, NhatKy_ViPham!C:C, "T26")</f>
        <v>100</v>
      </c>
      <c r="AR33" s="7">
        <f>100 + SUMIFS(NhatKy_ViPham!J:J, NhatKy_ViPham!E:E, "10_Van_A", NhatKy_ViPham!F:F, B33, NhatKy_ViPham!C:C, "T27") - SUMIFS(NhatKy_ViPham!K:K, NhatKy_ViPham!E:E, "10_Van_A", NhatKy_ViPham!F:F, B33, NhatKy_ViPham!C:C, "T27")</f>
        <v>100</v>
      </c>
      <c r="AS33" s="7">
        <f>100 + SUMIFS(NhatKy_ViPham!J:J, NhatKy_ViPham!E:E, "10_Van_A", NhatKy_ViPham!F:F, B33, NhatKy_ViPham!C:C, "T28") - SUMIFS(NhatKy_ViPham!K:K, NhatKy_ViPham!E:E, "10_Van_A", NhatKy_ViPham!F:F, B33, NhatKy_ViPham!C:C, "T28")</f>
        <v>100</v>
      </c>
      <c r="AT33" s="7">
        <f>100 + SUMIFS(NhatKy_ViPham!J:J, NhatKy_ViPham!E:E, "10_Van_A", NhatKy_ViPham!F:F, B33, NhatKy_ViPham!C:C, "T29") - SUMIFS(NhatKy_ViPham!K:K, NhatKy_ViPham!E:E, "10_Van_A", NhatKy_ViPham!F:F, B33, NhatKy_ViPham!C:C, "T29")</f>
        <v>100</v>
      </c>
      <c r="AU33" s="7">
        <f>100 + SUMIFS(NhatKy_ViPham!J:J, NhatKy_ViPham!E:E, "10_Van_A", NhatKy_ViPham!F:F, B33, NhatKy_ViPham!C:C, "T30") - SUMIFS(NhatKy_ViPham!K:K, NhatKy_ViPham!E:E, "10_Van_A", NhatKy_ViPham!F:F, B33, NhatKy_ViPham!C:C, "T30")</f>
        <v>100</v>
      </c>
      <c r="AV33" s="7">
        <f>100 + SUMIFS(NhatKy_ViPham!J:J, NhatKy_ViPham!E:E, "10_Van_A", NhatKy_ViPham!F:F, B33, NhatKy_ViPham!C:C, "T31") - SUMIFS(NhatKy_ViPham!K:K, NhatKy_ViPham!E:E, "10_Van_A", NhatKy_ViPham!F:F, B33, NhatKy_ViPham!C:C, "T31")</f>
        <v>100</v>
      </c>
      <c r="AW33" s="7">
        <f>100 + SUMIFS(NhatKy_ViPham!J:J, NhatKy_ViPham!E:E, "10_Van_A", NhatKy_ViPham!F:F, B33, NhatKy_ViPham!C:C, "T32") - SUMIFS(NhatKy_ViPham!K:K, NhatKy_ViPham!E:E, "10_Van_A", NhatKy_ViPham!F:F, B33, NhatKy_ViPham!C:C, "T32")</f>
        <v>100</v>
      </c>
      <c r="AX33" s="7">
        <f>100 + SUMIFS(NhatKy_ViPham!J:J, NhatKy_ViPham!E:E, "10_Van_A", NhatKy_ViPham!F:F, B33, NhatKy_ViPham!C:C, "T33") - SUMIFS(NhatKy_ViPham!K:K, NhatKy_ViPham!E:E, "10_Van_A", NhatKy_ViPham!F:F, B33, NhatKy_ViPham!C:C, "T33")</f>
        <v>100</v>
      </c>
      <c r="AY33" s="7">
        <f>100 + SUMIFS(NhatKy_ViPham!J:J, NhatKy_ViPham!E:E, "10_Van_A", NhatKy_ViPham!F:F, B33, NhatKy_ViPham!C:C, "T34") - SUMIFS(NhatKy_ViPham!K:K, NhatKy_ViPham!E:E, "10_Van_A", NhatKy_ViPham!F:F, B33, NhatKy_ViPham!C:C, "T34")</f>
        <v>100</v>
      </c>
      <c r="AZ33" s="7">
        <f>100 + SUMIFS(NhatKy_ViPham!J:J, NhatKy_ViPham!E:E, "10_Van_A", NhatKy_ViPham!F:F, B33, NhatKy_ViPham!C:C, "T35") - SUMIFS(NhatKy_ViPham!K:K, NhatKy_ViPham!E:E, "10_Van_A", NhatKy_ViPham!F:F, B33, NhatKy_ViPham!C:C, "T35")</f>
        <v>100</v>
      </c>
      <c r="BA33" s="12">
        <f t="shared" si="0"/>
        <v>100</v>
      </c>
      <c r="BB33" s="11" t="s">
        <v>430</v>
      </c>
      <c r="BC33" s="14" t="str">
        <f t="shared" si="1"/>
        <v>Tốt</v>
      </c>
      <c r="BD33" s="10" t="str">
        <f t="shared" si="2"/>
        <v>🟢 BÌNH THƯỜNG</v>
      </c>
    </row>
    <row r="34" spans="1:56" x14ac:dyDescent="0.25">
      <c r="A34" s="5">
        <v>26</v>
      </c>
      <c r="B34" s="15" t="s">
        <v>998</v>
      </c>
      <c r="C34" s="5" t="s">
        <v>999</v>
      </c>
      <c r="D34" s="5" t="s">
        <v>429</v>
      </c>
      <c r="E34" s="11" t="s">
        <v>430</v>
      </c>
      <c r="F34" s="6">
        <f>SUMIFS(NhatKy_ViPham!K:K, NhatKy_ViPham!E:E, "10_Van_A", NhatKy_ViPham!F:F, B34, NhatKy_ViPham!H:H, "L01")</f>
        <v>0</v>
      </c>
      <c r="G34" s="6">
        <f>SUMIFS(NhatKy_ViPham!K:K, NhatKy_ViPham!E:E, "10_Van_A", NhatKy_ViPham!F:F, B34, NhatKy_ViPham!H:H, "L02")</f>
        <v>0</v>
      </c>
      <c r="H34" s="6">
        <f>SUMIFS(NhatKy_ViPham!K:K, NhatKy_ViPham!E:E, "10_Van_A", NhatKy_ViPham!F:F, B34, NhatKy_ViPham!H:H, "L03")</f>
        <v>0</v>
      </c>
      <c r="I34" s="6">
        <f>SUMIFS(NhatKy_ViPham!K:K, NhatKy_ViPham!E:E, "10_Van_A", NhatKy_ViPham!F:F, B34, NhatKy_ViPham!H:H, "L04")</f>
        <v>0</v>
      </c>
      <c r="J34" s="6">
        <f>SUMIFS(NhatKy_ViPham!K:K, NhatKy_ViPham!E:E, "10_Van_A", NhatKy_ViPham!F:F, B34, NhatKy_ViPham!H:H, "L05")</f>
        <v>0</v>
      </c>
      <c r="K34" s="6">
        <f>SUMIFS(NhatKy_ViPham!K:K, NhatKy_ViPham!E:E, "10_Van_A", NhatKy_ViPham!F:F, B34, NhatKy_ViPham!H:H, "L06")</f>
        <v>0</v>
      </c>
      <c r="L34" s="6">
        <f>SUMIFS(NhatKy_ViPham!K:K, NhatKy_ViPham!E:E, "10_Van_A", NhatKy_ViPham!F:F, B34, NhatKy_ViPham!H:H, "L07")</f>
        <v>0</v>
      </c>
      <c r="M34" s="6">
        <f>SUMIFS(NhatKy_ViPham!K:K, NhatKy_ViPham!E:E, "10_Van_A", NhatKy_ViPham!F:F, B34, NhatKy_ViPham!H:H, "L08")</f>
        <v>0</v>
      </c>
      <c r="N34" s="6">
        <f>SUMIFS(NhatKy_ViPham!K:K, NhatKy_ViPham!E:E, "10_Van_A", NhatKy_ViPham!F:F, B34, NhatKy_ViPham!H:H, "L09")</f>
        <v>0</v>
      </c>
      <c r="O34" s="6">
        <f>SUMIFS(NhatKy_ViPham!K:K, NhatKy_ViPham!E:E, "10_Van_A", NhatKy_ViPham!F:F, B34, NhatKy_ViPham!H:H, "L10")</f>
        <v>0</v>
      </c>
      <c r="P34" s="12">
        <f>SUMIFS(NhatKy_ViPham!J:J, NhatKy_ViPham!E:E, "10_Van_A", NhatKy_ViPham!F:F, B34)</f>
        <v>0</v>
      </c>
      <c r="Q34" s="13">
        <f>SUMIFS(NhatKy_ViPham!K:K, NhatKy_ViPham!E:E, "10_Van_A", NhatKy_ViPham!F:F, B34)</f>
        <v>0</v>
      </c>
      <c r="R34" s="6">
        <f>100 + SUMIFS(NhatKy_ViPham!J:J, NhatKy_ViPham!E:E, "10_Van_A", NhatKy_ViPham!F:F, B34, NhatKy_ViPham!C:C, "T1") - SUMIFS(NhatKy_ViPham!K:K, NhatKy_ViPham!E:E, "10_Van_A", NhatKy_ViPham!F:F, B34, NhatKy_ViPham!C:C, "T1")</f>
        <v>100</v>
      </c>
      <c r="S34" s="6">
        <f>100 + SUMIFS(NhatKy_ViPham!J:J, NhatKy_ViPham!E:E, "10_Van_A", NhatKy_ViPham!F:F, B34, NhatKy_ViPham!C:C, "T2") - SUMIFS(NhatKy_ViPham!K:K, NhatKy_ViPham!E:E, "10_Van_A", NhatKy_ViPham!F:F, B34, NhatKy_ViPham!C:C, "T2")</f>
        <v>100</v>
      </c>
      <c r="T34" s="6">
        <f>100 + SUMIFS(NhatKy_ViPham!J:J, NhatKy_ViPham!E:E, "10_Van_A", NhatKy_ViPham!F:F, B34, NhatKy_ViPham!C:C, "T3") - SUMIFS(NhatKy_ViPham!K:K, NhatKy_ViPham!E:E, "10_Van_A", NhatKy_ViPham!F:F, B34, NhatKy_ViPham!C:C, "T3")</f>
        <v>100</v>
      </c>
      <c r="U34" s="6">
        <f>100 + SUMIFS(NhatKy_ViPham!J:J, NhatKy_ViPham!E:E, "10_Van_A", NhatKy_ViPham!F:F, B34, NhatKy_ViPham!C:C, "T4") - SUMIFS(NhatKy_ViPham!K:K, NhatKy_ViPham!E:E, "10_Van_A", NhatKy_ViPham!F:F, B34, NhatKy_ViPham!C:C, "T4")</f>
        <v>100</v>
      </c>
      <c r="V34" s="6">
        <f>100 + SUMIFS(NhatKy_ViPham!J:J, NhatKy_ViPham!E:E, "10_Van_A", NhatKy_ViPham!F:F, B34, NhatKy_ViPham!C:C, "T5") - SUMIFS(NhatKy_ViPham!K:K, NhatKy_ViPham!E:E, "10_Van_A", NhatKy_ViPham!F:F, B34, NhatKy_ViPham!C:C, "T5")</f>
        <v>100</v>
      </c>
      <c r="W34" s="6">
        <f>100 + SUMIFS(NhatKy_ViPham!J:J, NhatKy_ViPham!E:E, "10_Van_A", NhatKy_ViPham!F:F, B34, NhatKy_ViPham!C:C, "T6") - SUMIFS(NhatKy_ViPham!K:K, NhatKy_ViPham!E:E, "10_Van_A", NhatKy_ViPham!F:F, B34, NhatKy_ViPham!C:C, "T6")</f>
        <v>100</v>
      </c>
      <c r="X34" s="6">
        <f>100 + SUMIFS(NhatKy_ViPham!J:J, NhatKy_ViPham!E:E, "10_Van_A", NhatKy_ViPham!F:F, B34, NhatKy_ViPham!C:C, "T7") - SUMIFS(NhatKy_ViPham!K:K, NhatKy_ViPham!E:E, "10_Van_A", NhatKy_ViPham!F:F, B34, NhatKy_ViPham!C:C, "T7")</f>
        <v>100</v>
      </c>
      <c r="Y34" s="6">
        <f>100 + SUMIFS(NhatKy_ViPham!J:J, NhatKy_ViPham!E:E, "10_Van_A", NhatKy_ViPham!F:F, B34, NhatKy_ViPham!C:C, "T8") - SUMIFS(NhatKy_ViPham!K:K, NhatKy_ViPham!E:E, "10_Van_A", NhatKy_ViPham!F:F, B34, NhatKy_ViPham!C:C, "T8")</f>
        <v>100</v>
      </c>
      <c r="Z34" s="6">
        <f>100 + SUMIFS(NhatKy_ViPham!J:J, NhatKy_ViPham!E:E, "10_Van_A", NhatKy_ViPham!F:F, B34, NhatKy_ViPham!C:C, "T9") - SUMIFS(NhatKy_ViPham!K:K, NhatKy_ViPham!E:E, "10_Van_A", NhatKy_ViPham!F:F, B34, NhatKy_ViPham!C:C, "T9")</f>
        <v>100</v>
      </c>
      <c r="AA34" s="6">
        <f>100 + SUMIFS(NhatKy_ViPham!J:J, NhatKy_ViPham!E:E, "10_Van_A", NhatKy_ViPham!F:F, B34, NhatKy_ViPham!C:C, "T10") - SUMIFS(NhatKy_ViPham!K:K, NhatKy_ViPham!E:E, "10_Van_A", NhatKy_ViPham!F:F, B34, NhatKy_ViPham!C:C, "T10")</f>
        <v>100</v>
      </c>
      <c r="AB34" s="6">
        <f>100 + SUMIFS(NhatKy_ViPham!J:J, NhatKy_ViPham!E:E, "10_Van_A", NhatKy_ViPham!F:F, B34, NhatKy_ViPham!C:C, "T11") - SUMIFS(NhatKy_ViPham!K:K, NhatKy_ViPham!E:E, "10_Van_A", NhatKy_ViPham!F:F, B34, NhatKy_ViPham!C:C, "T11")</f>
        <v>100</v>
      </c>
      <c r="AC34" s="6">
        <f>100 + SUMIFS(NhatKy_ViPham!J:J, NhatKy_ViPham!E:E, "10_Van_A", NhatKy_ViPham!F:F, B34, NhatKy_ViPham!C:C, "T12") - SUMIFS(NhatKy_ViPham!K:K, NhatKy_ViPham!E:E, "10_Van_A", NhatKy_ViPham!F:F, B34, NhatKy_ViPham!C:C, "T12")</f>
        <v>100</v>
      </c>
      <c r="AD34" s="6">
        <f>100 + SUMIFS(NhatKy_ViPham!J:J, NhatKy_ViPham!E:E, "10_Van_A", NhatKy_ViPham!F:F, B34, NhatKy_ViPham!C:C, "T13") - SUMIFS(NhatKy_ViPham!K:K, NhatKy_ViPham!E:E, "10_Van_A", NhatKy_ViPham!F:F, B34, NhatKy_ViPham!C:C, "T13")</f>
        <v>100</v>
      </c>
      <c r="AE34" s="6">
        <f>100 + SUMIFS(NhatKy_ViPham!J:J, NhatKy_ViPham!E:E, "10_Van_A", NhatKy_ViPham!F:F, B34, NhatKy_ViPham!C:C, "T14") - SUMIFS(NhatKy_ViPham!K:K, NhatKy_ViPham!E:E, "10_Van_A", NhatKy_ViPham!F:F, B34, NhatKy_ViPham!C:C, "T14")</f>
        <v>100</v>
      </c>
      <c r="AF34" s="6">
        <f>100 + SUMIFS(NhatKy_ViPham!J:J, NhatKy_ViPham!E:E, "10_Van_A", NhatKy_ViPham!F:F, B34, NhatKy_ViPham!C:C, "T15") - SUMIFS(NhatKy_ViPham!K:K, NhatKy_ViPham!E:E, "10_Van_A", NhatKy_ViPham!F:F, B34, NhatKy_ViPham!C:C, "T15")</f>
        <v>100</v>
      </c>
      <c r="AG34" s="6">
        <f>100 + SUMIFS(NhatKy_ViPham!J:J, NhatKy_ViPham!E:E, "10_Van_A", NhatKy_ViPham!F:F, B34, NhatKy_ViPham!C:C, "T16") - SUMIFS(NhatKy_ViPham!K:K, NhatKy_ViPham!E:E, "10_Van_A", NhatKy_ViPham!F:F, B34, NhatKy_ViPham!C:C, "T16")</f>
        <v>100</v>
      </c>
      <c r="AH34" s="6">
        <f>100 + SUMIFS(NhatKy_ViPham!J:J, NhatKy_ViPham!E:E, "10_Van_A", NhatKy_ViPham!F:F, B34, NhatKy_ViPham!C:C, "T17") - SUMIFS(NhatKy_ViPham!K:K, NhatKy_ViPham!E:E, "10_Van_A", NhatKy_ViPham!F:F, B34, NhatKy_ViPham!C:C, "T17")</f>
        <v>100</v>
      </c>
      <c r="AI34" s="6">
        <f>100 + SUMIFS(NhatKy_ViPham!J:J, NhatKy_ViPham!E:E, "10_Van_A", NhatKy_ViPham!F:F, B34, NhatKy_ViPham!C:C, "T18") - SUMIFS(NhatKy_ViPham!K:K, NhatKy_ViPham!E:E, "10_Van_A", NhatKy_ViPham!F:F, B34, NhatKy_ViPham!C:C, "T18")</f>
        <v>100</v>
      </c>
      <c r="AJ34" s="6">
        <f>100 + SUMIFS(NhatKy_ViPham!J:J, NhatKy_ViPham!E:E, "10_Van_A", NhatKy_ViPham!F:F, B34, NhatKy_ViPham!C:C, "T19") - SUMIFS(NhatKy_ViPham!K:K, NhatKy_ViPham!E:E, "10_Van_A", NhatKy_ViPham!F:F, B34, NhatKy_ViPham!C:C, "T19")</f>
        <v>100</v>
      </c>
      <c r="AK34" s="6">
        <f>100 + SUMIFS(NhatKy_ViPham!J:J, NhatKy_ViPham!E:E, "10_Van_A", NhatKy_ViPham!F:F, B34, NhatKy_ViPham!C:C, "T20") - SUMIFS(NhatKy_ViPham!K:K, NhatKy_ViPham!E:E, "10_Van_A", NhatKy_ViPham!F:F, B34, NhatKy_ViPham!C:C, "T20")</f>
        <v>100</v>
      </c>
      <c r="AL34" s="6">
        <f>100 + SUMIFS(NhatKy_ViPham!J:J, NhatKy_ViPham!E:E, "10_Van_A", NhatKy_ViPham!F:F, B34, NhatKy_ViPham!C:C, "T21") - SUMIFS(NhatKy_ViPham!K:K, NhatKy_ViPham!E:E, "10_Van_A", NhatKy_ViPham!F:F, B34, NhatKy_ViPham!C:C, "T21")</f>
        <v>100</v>
      </c>
      <c r="AM34" s="6">
        <f>100 + SUMIFS(NhatKy_ViPham!J:J, NhatKy_ViPham!E:E, "10_Van_A", NhatKy_ViPham!F:F, B34, NhatKy_ViPham!C:C, "T22") - SUMIFS(NhatKy_ViPham!K:K, NhatKy_ViPham!E:E, "10_Van_A", NhatKy_ViPham!F:F, B34, NhatKy_ViPham!C:C, "T22")</f>
        <v>100</v>
      </c>
      <c r="AN34" s="6">
        <f>100 + SUMIFS(NhatKy_ViPham!J:J, NhatKy_ViPham!E:E, "10_Van_A", NhatKy_ViPham!F:F, B34, NhatKy_ViPham!C:C, "T23") - SUMIFS(NhatKy_ViPham!K:K, NhatKy_ViPham!E:E, "10_Van_A", NhatKy_ViPham!F:F, B34, NhatKy_ViPham!C:C, "T23")</f>
        <v>100</v>
      </c>
      <c r="AO34" s="6">
        <f>100 + SUMIFS(NhatKy_ViPham!J:J, NhatKy_ViPham!E:E, "10_Van_A", NhatKy_ViPham!F:F, B34, NhatKy_ViPham!C:C, "T24") - SUMIFS(NhatKy_ViPham!K:K, NhatKy_ViPham!E:E, "10_Van_A", NhatKy_ViPham!F:F, B34, NhatKy_ViPham!C:C, "T24")</f>
        <v>100</v>
      </c>
      <c r="AP34" s="6">
        <f>100 + SUMIFS(NhatKy_ViPham!J:J, NhatKy_ViPham!E:E, "10_Van_A", NhatKy_ViPham!F:F, B34, NhatKy_ViPham!C:C, "T25") - SUMIFS(NhatKy_ViPham!K:K, NhatKy_ViPham!E:E, "10_Van_A", NhatKy_ViPham!F:F, B34, NhatKy_ViPham!C:C, "T25")</f>
        <v>100</v>
      </c>
      <c r="AQ34" s="6">
        <f>100 + SUMIFS(NhatKy_ViPham!J:J, NhatKy_ViPham!E:E, "10_Van_A", NhatKy_ViPham!F:F, B34, NhatKy_ViPham!C:C, "T26") - SUMIFS(NhatKy_ViPham!K:K, NhatKy_ViPham!E:E, "10_Van_A", NhatKy_ViPham!F:F, B34, NhatKy_ViPham!C:C, "T26")</f>
        <v>100</v>
      </c>
      <c r="AR34" s="6">
        <f>100 + SUMIFS(NhatKy_ViPham!J:J, NhatKy_ViPham!E:E, "10_Van_A", NhatKy_ViPham!F:F, B34, NhatKy_ViPham!C:C, "T27") - SUMIFS(NhatKy_ViPham!K:K, NhatKy_ViPham!E:E, "10_Van_A", NhatKy_ViPham!F:F, B34, NhatKy_ViPham!C:C, "T27")</f>
        <v>100</v>
      </c>
      <c r="AS34" s="6">
        <f>100 + SUMIFS(NhatKy_ViPham!J:J, NhatKy_ViPham!E:E, "10_Van_A", NhatKy_ViPham!F:F, B34, NhatKy_ViPham!C:C, "T28") - SUMIFS(NhatKy_ViPham!K:K, NhatKy_ViPham!E:E, "10_Van_A", NhatKy_ViPham!F:F, B34, NhatKy_ViPham!C:C, "T28")</f>
        <v>100</v>
      </c>
      <c r="AT34" s="6">
        <f>100 + SUMIFS(NhatKy_ViPham!J:J, NhatKy_ViPham!E:E, "10_Van_A", NhatKy_ViPham!F:F, B34, NhatKy_ViPham!C:C, "T29") - SUMIFS(NhatKy_ViPham!K:K, NhatKy_ViPham!E:E, "10_Van_A", NhatKy_ViPham!F:F, B34, NhatKy_ViPham!C:C, "T29")</f>
        <v>100</v>
      </c>
      <c r="AU34" s="6">
        <f>100 + SUMIFS(NhatKy_ViPham!J:J, NhatKy_ViPham!E:E, "10_Van_A", NhatKy_ViPham!F:F, B34, NhatKy_ViPham!C:C, "T30") - SUMIFS(NhatKy_ViPham!K:K, NhatKy_ViPham!E:E, "10_Van_A", NhatKy_ViPham!F:F, B34, NhatKy_ViPham!C:C, "T30")</f>
        <v>100</v>
      </c>
      <c r="AV34" s="6">
        <f>100 + SUMIFS(NhatKy_ViPham!J:J, NhatKy_ViPham!E:E, "10_Van_A", NhatKy_ViPham!F:F, B34, NhatKy_ViPham!C:C, "T31") - SUMIFS(NhatKy_ViPham!K:K, NhatKy_ViPham!E:E, "10_Van_A", NhatKy_ViPham!F:F, B34, NhatKy_ViPham!C:C, "T31")</f>
        <v>100</v>
      </c>
      <c r="AW34" s="6">
        <f>100 + SUMIFS(NhatKy_ViPham!J:J, NhatKy_ViPham!E:E, "10_Van_A", NhatKy_ViPham!F:F, B34, NhatKy_ViPham!C:C, "T32") - SUMIFS(NhatKy_ViPham!K:K, NhatKy_ViPham!E:E, "10_Van_A", NhatKy_ViPham!F:F, B34, NhatKy_ViPham!C:C, "T32")</f>
        <v>100</v>
      </c>
      <c r="AX34" s="6">
        <f>100 + SUMIFS(NhatKy_ViPham!J:J, NhatKy_ViPham!E:E, "10_Van_A", NhatKy_ViPham!F:F, B34, NhatKy_ViPham!C:C, "T33") - SUMIFS(NhatKy_ViPham!K:K, NhatKy_ViPham!E:E, "10_Van_A", NhatKy_ViPham!F:F, B34, NhatKy_ViPham!C:C, "T33")</f>
        <v>100</v>
      </c>
      <c r="AY34" s="6">
        <f>100 + SUMIFS(NhatKy_ViPham!J:J, NhatKy_ViPham!E:E, "10_Van_A", NhatKy_ViPham!F:F, B34, NhatKy_ViPham!C:C, "T34") - SUMIFS(NhatKy_ViPham!K:K, NhatKy_ViPham!E:E, "10_Van_A", NhatKy_ViPham!F:F, B34, NhatKy_ViPham!C:C, "T34")</f>
        <v>100</v>
      </c>
      <c r="AZ34" s="6">
        <f>100 + SUMIFS(NhatKy_ViPham!J:J, NhatKy_ViPham!E:E, "10_Van_A", NhatKy_ViPham!F:F, B34, NhatKy_ViPham!C:C, "T35") - SUMIFS(NhatKy_ViPham!K:K, NhatKy_ViPham!E:E, "10_Van_A", NhatKy_ViPham!F:F, B34, NhatKy_ViPham!C:C, "T35")</f>
        <v>100</v>
      </c>
      <c r="BA34" s="12">
        <f t="shared" si="0"/>
        <v>100</v>
      </c>
      <c r="BB34" s="11" t="s">
        <v>430</v>
      </c>
      <c r="BC34" s="16" t="str">
        <f t="shared" si="1"/>
        <v>Tốt</v>
      </c>
      <c r="BD34" s="15" t="str">
        <f t="shared" si="2"/>
        <v>🟢 BÌNH THƯỜNG</v>
      </c>
    </row>
    <row r="35" spans="1:56" x14ac:dyDescent="0.25">
      <c r="A35" s="4">
        <v>27</v>
      </c>
      <c r="B35" s="10" t="s">
        <v>1000</v>
      </c>
      <c r="C35" s="4" t="s">
        <v>797</v>
      </c>
      <c r="D35" s="4" t="s">
        <v>429</v>
      </c>
      <c r="E35" s="11" t="s">
        <v>430</v>
      </c>
      <c r="F35" s="7">
        <f>SUMIFS(NhatKy_ViPham!K:K, NhatKy_ViPham!E:E, "10_Van_A", NhatKy_ViPham!F:F, B35, NhatKy_ViPham!H:H, "L01")</f>
        <v>0</v>
      </c>
      <c r="G35" s="7">
        <f>SUMIFS(NhatKy_ViPham!K:K, NhatKy_ViPham!E:E, "10_Van_A", NhatKy_ViPham!F:F, B35, NhatKy_ViPham!H:H, "L02")</f>
        <v>0</v>
      </c>
      <c r="H35" s="7">
        <f>SUMIFS(NhatKy_ViPham!K:K, NhatKy_ViPham!E:E, "10_Van_A", NhatKy_ViPham!F:F, B35, NhatKy_ViPham!H:H, "L03")</f>
        <v>0</v>
      </c>
      <c r="I35" s="7">
        <f>SUMIFS(NhatKy_ViPham!K:K, NhatKy_ViPham!E:E, "10_Van_A", NhatKy_ViPham!F:F, B35, NhatKy_ViPham!H:H, "L04")</f>
        <v>0</v>
      </c>
      <c r="J35" s="7">
        <f>SUMIFS(NhatKy_ViPham!K:K, NhatKy_ViPham!E:E, "10_Van_A", NhatKy_ViPham!F:F, B35, NhatKy_ViPham!H:H, "L05")</f>
        <v>0</v>
      </c>
      <c r="K35" s="7">
        <f>SUMIFS(NhatKy_ViPham!K:K, NhatKy_ViPham!E:E, "10_Van_A", NhatKy_ViPham!F:F, B35, NhatKy_ViPham!H:H, "L06")</f>
        <v>0</v>
      </c>
      <c r="L35" s="7">
        <f>SUMIFS(NhatKy_ViPham!K:K, NhatKy_ViPham!E:E, "10_Van_A", NhatKy_ViPham!F:F, B35, NhatKy_ViPham!H:H, "L07")</f>
        <v>0</v>
      </c>
      <c r="M35" s="7">
        <f>SUMIFS(NhatKy_ViPham!K:K, NhatKy_ViPham!E:E, "10_Van_A", NhatKy_ViPham!F:F, B35, NhatKy_ViPham!H:H, "L08")</f>
        <v>0</v>
      </c>
      <c r="N35" s="7">
        <f>SUMIFS(NhatKy_ViPham!K:K, NhatKy_ViPham!E:E, "10_Van_A", NhatKy_ViPham!F:F, B35, NhatKy_ViPham!H:H, "L09")</f>
        <v>0</v>
      </c>
      <c r="O35" s="7">
        <f>SUMIFS(NhatKy_ViPham!K:K, NhatKy_ViPham!E:E, "10_Van_A", NhatKy_ViPham!F:F, B35, NhatKy_ViPham!H:H, "L10")</f>
        <v>0</v>
      </c>
      <c r="P35" s="12">
        <f>SUMIFS(NhatKy_ViPham!J:J, NhatKy_ViPham!E:E, "10_Van_A", NhatKy_ViPham!F:F, B35)</f>
        <v>0</v>
      </c>
      <c r="Q35" s="13">
        <f>SUMIFS(NhatKy_ViPham!K:K, NhatKy_ViPham!E:E, "10_Van_A", NhatKy_ViPham!F:F, B35)</f>
        <v>0</v>
      </c>
      <c r="R35" s="7">
        <f>100 + SUMIFS(NhatKy_ViPham!J:J, NhatKy_ViPham!E:E, "10_Van_A", NhatKy_ViPham!F:F, B35, NhatKy_ViPham!C:C, "T1") - SUMIFS(NhatKy_ViPham!K:K, NhatKy_ViPham!E:E, "10_Van_A", NhatKy_ViPham!F:F, B35, NhatKy_ViPham!C:C, "T1")</f>
        <v>100</v>
      </c>
      <c r="S35" s="7">
        <f>100 + SUMIFS(NhatKy_ViPham!J:J, NhatKy_ViPham!E:E, "10_Van_A", NhatKy_ViPham!F:F, B35, NhatKy_ViPham!C:C, "T2") - SUMIFS(NhatKy_ViPham!K:K, NhatKy_ViPham!E:E, "10_Van_A", NhatKy_ViPham!F:F, B35, NhatKy_ViPham!C:C, "T2")</f>
        <v>100</v>
      </c>
      <c r="T35" s="7">
        <f>100 + SUMIFS(NhatKy_ViPham!J:J, NhatKy_ViPham!E:E, "10_Van_A", NhatKy_ViPham!F:F, B35, NhatKy_ViPham!C:C, "T3") - SUMIFS(NhatKy_ViPham!K:K, NhatKy_ViPham!E:E, "10_Van_A", NhatKy_ViPham!F:F, B35, NhatKy_ViPham!C:C, "T3")</f>
        <v>100</v>
      </c>
      <c r="U35" s="7">
        <f>100 + SUMIFS(NhatKy_ViPham!J:J, NhatKy_ViPham!E:E, "10_Van_A", NhatKy_ViPham!F:F, B35, NhatKy_ViPham!C:C, "T4") - SUMIFS(NhatKy_ViPham!K:K, NhatKy_ViPham!E:E, "10_Van_A", NhatKy_ViPham!F:F, B35, NhatKy_ViPham!C:C, "T4")</f>
        <v>100</v>
      </c>
      <c r="V35" s="7">
        <f>100 + SUMIFS(NhatKy_ViPham!J:J, NhatKy_ViPham!E:E, "10_Van_A", NhatKy_ViPham!F:F, B35, NhatKy_ViPham!C:C, "T5") - SUMIFS(NhatKy_ViPham!K:K, NhatKy_ViPham!E:E, "10_Van_A", NhatKy_ViPham!F:F, B35, NhatKy_ViPham!C:C, "T5")</f>
        <v>100</v>
      </c>
      <c r="W35" s="7">
        <f>100 + SUMIFS(NhatKy_ViPham!J:J, NhatKy_ViPham!E:E, "10_Van_A", NhatKy_ViPham!F:F, B35, NhatKy_ViPham!C:C, "T6") - SUMIFS(NhatKy_ViPham!K:K, NhatKy_ViPham!E:E, "10_Van_A", NhatKy_ViPham!F:F, B35, NhatKy_ViPham!C:C, "T6")</f>
        <v>100</v>
      </c>
      <c r="X35" s="7">
        <f>100 + SUMIFS(NhatKy_ViPham!J:J, NhatKy_ViPham!E:E, "10_Van_A", NhatKy_ViPham!F:F, B35, NhatKy_ViPham!C:C, "T7") - SUMIFS(NhatKy_ViPham!K:K, NhatKy_ViPham!E:E, "10_Van_A", NhatKy_ViPham!F:F, B35, NhatKy_ViPham!C:C, "T7")</f>
        <v>100</v>
      </c>
      <c r="Y35" s="7">
        <f>100 + SUMIFS(NhatKy_ViPham!J:J, NhatKy_ViPham!E:E, "10_Van_A", NhatKy_ViPham!F:F, B35, NhatKy_ViPham!C:C, "T8") - SUMIFS(NhatKy_ViPham!K:K, NhatKy_ViPham!E:E, "10_Van_A", NhatKy_ViPham!F:F, B35, NhatKy_ViPham!C:C, "T8")</f>
        <v>100</v>
      </c>
      <c r="Z35" s="7">
        <f>100 + SUMIFS(NhatKy_ViPham!J:J, NhatKy_ViPham!E:E, "10_Van_A", NhatKy_ViPham!F:F, B35, NhatKy_ViPham!C:C, "T9") - SUMIFS(NhatKy_ViPham!K:K, NhatKy_ViPham!E:E, "10_Van_A", NhatKy_ViPham!F:F, B35, NhatKy_ViPham!C:C, "T9")</f>
        <v>100</v>
      </c>
      <c r="AA35" s="7">
        <f>100 + SUMIFS(NhatKy_ViPham!J:J, NhatKy_ViPham!E:E, "10_Van_A", NhatKy_ViPham!F:F, B35, NhatKy_ViPham!C:C, "T10") - SUMIFS(NhatKy_ViPham!K:K, NhatKy_ViPham!E:E, "10_Van_A", NhatKy_ViPham!F:F, B35, NhatKy_ViPham!C:C, "T10")</f>
        <v>100</v>
      </c>
      <c r="AB35" s="7">
        <f>100 + SUMIFS(NhatKy_ViPham!J:J, NhatKy_ViPham!E:E, "10_Van_A", NhatKy_ViPham!F:F, B35, NhatKy_ViPham!C:C, "T11") - SUMIFS(NhatKy_ViPham!K:K, NhatKy_ViPham!E:E, "10_Van_A", NhatKy_ViPham!F:F, B35, NhatKy_ViPham!C:C, "T11")</f>
        <v>100</v>
      </c>
      <c r="AC35" s="7">
        <f>100 + SUMIFS(NhatKy_ViPham!J:J, NhatKy_ViPham!E:E, "10_Van_A", NhatKy_ViPham!F:F, B35, NhatKy_ViPham!C:C, "T12") - SUMIFS(NhatKy_ViPham!K:K, NhatKy_ViPham!E:E, "10_Van_A", NhatKy_ViPham!F:F, B35, NhatKy_ViPham!C:C, "T12")</f>
        <v>100</v>
      </c>
      <c r="AD35" s="7">
        <f>100 + SUMIFS(NhatKy_ViPham!J:J, NhatKy_ViPham!E:E, "10_Van_A", NhatKy_ViPham!F:F, B35, NhatKy_ViPham!C:C, "T13") - SUMIFS(NhatKy_ViPham!K:K, NhatKy_ViPham!E:E, "10_Van_A", NhatKy_ViPham!F:F, B35, NhatKy_ViPham!C:C, "T13")</f>
        <v>100</v>
      </c>
      <c r="AE35" s="7">
        <f>100 + SUMIFS(NhatKy_ViPham!J:J, NhatKy_ViPham!E:E, "10_Van_A", NhatKy_ViPham!F:F, B35, NhatKy_ViPham!C:C, "T14") - SUMIFS(NhatKy_ViPham!K:K, NhatKy_ViPham!E:E, "10_Van_A", NhatKy_ViPham!F:F, B35, NhatKy_ViPham!C:C, "T14")</f>
        <v>100</v>
      </c>
      <c r="AF35" s="7">
        <f>100 + SUMIFS(NhatKy_ViPham!J:J, NhatKy_ViPham!E:E, "10_Van_A", NhatKy_ViPham!F:F, B35, NhatKy_ViPham!C:C, "T15") - SUMIFS(NhatKy_ViPham!K:K, NhatKy_ViPham!E:E, "10_Van_A", NhatKy_ViPham!F:F, B35, NhatKy_ViPham!C:C, "T15")</f>
        <v>100</v>
      </c>
      <c r="AG35" s="7">
        <f>100 + SUMIFS(NhatKy_ViPham!J:J, NhatKy_ViPham!E:E, "10_Van_A", NhatKy_ViPham!F:F, B35, NhatKy_ViPham!C:C, "T16") - SUMIFS(NhatKy_ViPham!K:K, NhatKy_ViPham!E:E, "10_Van_A", NhatKy_ViPham!F:F, B35, NhatKy_ViPham!C:C, "T16")</f>
        <v>100</v>
      </c>
      <c r="AH35" s="7">
        <f>100 + SUMIFS(NhatKy_ViPham!J:J, NhatKy_ViPham!E:E, "10_Van_A", NhatKy_ViPham!F:F, B35, NhatKy_ViPham!C:C, "T17") - SUMIFS(NhatKy_ViPham!K:K, NhatKy_ViPham!E:E, "10_Van_A", NhatKy_ViPham!F:F, B35, NhatKy_ViPham!C:C, "T17")</f>
        <v>100</v>
      </c>
      <c r="AI35" s="7">
        <f>100 + SUMIFS(NhatKy_ViPham!J:J, NhatKy_ViPham!E:E, "10_Van_A", NhatKy_ViPham!F:F, B35, NhatKy_ViPham!C:C, "T18") - SUMIFS(NhatKy_ViPham!K:K, NhatKy_ViPham!E:E, "10_Van_A", NhatKy_ViPham!F:F, B35, NhatKy_ViPham!C:C, "T18")</f>
        <v>100</v>
      </c>
      <c r="AJ35" s="7">
        <f>100 + SUMIFS(NhatKy_ViPham!J:J, NhatKy_ViPham!E:E, "10_Van_A", NhatKy_ViPham!F:F, B35, NhatKy_ViPham!C:C, "T19") - SUMIFS(NhatKy_ViPham!K:K, NhatKy_ViPham!E:E, "10_Van_A", NhatKy_ViPham!F:F, B35, NhatKy_ViPham!C:C, "T19")</f>
        <v>100</v>
      </c>
      <c r="AK35" s="7">
        <f>100 + SUMIFS(NhatKy_ViPham!J:J, NhatKy_ViPham!E:E, "10_Van_A", NhatKy_ViPham!F:F, B35, NhatKy_ViPham!C:C, "T20") - SUMIFS(NhatKy_ViPham!K:K, NhatKy_ViPham!E:E, "10_Van_A", NhatKy_ViPham!F:F, B35, NhatKy_ViPham!C:C, "T20")</f>
        <v>100</v>
      </c>
      <c r="AL35" s="7">
        <f>100 + SUMIFS(NhatKy_ViPham!J:J, NhatKy_ViPham!E:E, "10_Van_A", NhatKy_ViPham!F:F, B35, NhatKy_ViPham!C:C, "T21") - SUMIFS(NhatKy_ViPham!K:K, NhatKy_ViPham!E:E, "10_Van_A", NhatKy_ViPham!F:F, B35, NhatKy_ViPham!C:C, "T21")</f>
        <v>100</v>
      </c>
      <c r="AM35" s="7">
        <f>100 + SUMIFS(NhatKy_ViPham!J:J, NhatKy_ViPham!E:E, "10_Van_A", NhatKy_ViPham!F:F, B35, NhatKy_ViPham!C:C, "T22") - SUMIFS(NhatKy_ViPham!K:K, NhatKy_ViPham!E:E, "10_Van_A", NhatKy_ViPham!F:F, B35, NhatKy_ViPham!C:C, "T22")</f>
        <v>100</v>
      </c>
      <c r="AN35" s="7">
        <f>100 + SUMIFS(NhatKy_ViPham!J:J, NhatKy_ViPham!E:E, "10_Van_A", NhatKy_ViPham!F:F, B35, NhatKy_ViPham!C:C, "T23") - SUMIFS(NhatKy_ViPham!K:K, NhatKy_ViPham!E:E, "10_Van_A", NhatKy_ViPham!F:F, B35, NhatKy_ViPham!C:C, "T23")</f>
        <v>100</v>
      </c>
      <c r="AO35" s="7">
        <f>100 + SUMIFS(NhatKy_ViPham!J:J, NhatKy_ViPham!E:E, "10_Van_A", NhatKy_ViPham!F:F, B35, NhatKy_ViPham!C:C, "T24") - SUMIFS(NhatKy_ViPham!K:K, NhatKy_ViPham!E:E, "10_Van_A", NhatKy_ViPham!F:F, B35, NhatKy_ViPham!C:C, "T24")</f>
        <v>100</v>
      </c>
      <c r="AP35" s="7">
        <f>100 + SUMIFS(NhatKy_ViPham!J:J, NhatKy_ViPham!E:E, "10_Van_A", NhatKy_ViPham!F:F, B35, NhatKy_ViPham!C:C, "T25") - SUMIFS(NhatKy_ViPham!K:K, NhatKy_ViPham!E:E, "10_Van_A", NhatKy_ViPham!F:F, B35, NhatKy_ViPham!C:C, "T25")</f>
        <v>100</v>
      </c>
      <c r="AQ35" s="7">
        <f>100 + SUMIFS(NhatKy_ViPham!J:J, NhatKy_ViPham!E:E, "10_Van_A", NhatKy_ViPham!F:F, B35, NhatKy_ViPham!C:C, "T26") - SUMIFS(NhatKy_ViPham!K:K, NhatKy_ViPham!E:E, "10_Van_A", NhatKy_ViPham!F:F, B35, NhatKy_ViPham!C:C, "T26")</f>
        <v>100</v>
      </c>
      <c r="AR35" s="7">
        <f>100 + SUMIFS(NhatKy_ViPham!J:J, NhatKy_ViPham!E:E, "10_Van_A", NhatKy_ViPham!F:F, B35, NhatKy_ViPham!C:C, "T27") - SUMIFS(NhatKy_ViPham!K:K, NhatKy_ViPham!E:E, "10_Van_A", NhatKy_ViPham!F:F, B35, NhatKy_ViPham!C:C, "T27")</f>
        <v>100</v>
      </c>
      <c r="AS35" s="7">
        <f>100 + SUMIFS(NhatKy_ViPham!J:J, NhatKy_ViPham!E:E, "10_Van_A", NhatKy_ViPham!F:F, B35, NhatKy_ViPham!C:C, "T28") - SUMIFS(NhatKy_ViPham!K:K, NhatKy_ViPham!E:E, "10_Van_A", NhatKy_ViPham!F:F, B35, NhatKy_ViPham!C:C, "T28")</f>
        <v>100</v>
      </c>
      <c r="AT35" s="7">
        <f>100 + SUMIFS(NhatKy_ViPham!J:J, NhatKy_ViPham!E:E, "10_Van_A", NhatKy_ViPham!F:F, B35, NhatKy_ViPham!C:C, "T29") - SUMIFS(NhatKy_ViPham!K:K, NhatKy_ViPham!E:E, "10_Van_A", NhatKy_ViPham!F:F, B35, NhatKy_ViPham!C:C, "T29")</f>
        <v>100</v>
      </c>
      <c r="AU35" s="7">
        <f>100 + SUMIFS(NhatKy_ViPham!J:J, NhatKy_ViPham!E:E, "10_Van_A", NhatKy_ViPham!F:F, B35, NhatKy_ViPham!C:C, "T30") - SUMIFS(NhatKy_ViPham!K:K, NhatKy_ViPham!E:E, "10_Van_A", NhatKy_ViPham!F:F, B35, NhatKy_ViPham!C:C, "T30")</f>
        <v>100</v>
      </c>
      <c r="AV35" s="7">
        <f>100 + SUMIFS(NhatKy_ViPham!J:J, NhatKy_ViPham!E:E, "10_Van_A", NhatKy_ViPham!F:F, B35, NhatKy_ViPham!C:C, "T31") - SUMIFS(NhatKy_ViPham!K:K, NhatKy_ViPham!E:E, "10_Van_A", NhatKy_ViPham!F:F, B35, NhatKy_ViPham!C:C, "T31")</f>
        <v>100</v>
      </c>
      <c r="AW35" s="7">
        <f>100 + SUMIFS(NhatKy_ViPham!J:J, NhatKy_ViPham!E:E, "10_Van_A", NhatKy_ViPham!F:F, B35, NhatKy_ViPham!C:C, "T32") - SUMIFS(NhatKy_ViPham!K:K, NhatKy_ViPham!E:E, "10_Van_A", NhatKy_ViPham!F:F, B35, NhatKy_ViPham!C:C, "T32")</f>
        <v>100</v>
      </c>
      <c r="AX35" s="7">
        <f>100 + SUMIFS(NhatKy_ViPham!J:J, NhatKy_ViPham!E:E, "10_Van_A", NhatKy_ViPham!F:F, B35, NhatKy_ViPham!C:C, "T33") - SUMIFS(NhatKy_ViPham!K:K, NhatKy_ViPham!E:E, "10_Van_A", NhatKy_ViPham!F:F, B35, NhatKy_ViPham!C:C, "T33")</f>
        <v>100</v>
      </c>
      <c r="AY35" s="7">
        <f>100 + SUMIFS(NhatKy_ViPham!J:J, NhatKy_ViPham!E:E, "10_Van_A", NhatKy_ViPham!F:F, B35, NhatKy_ViPham!C:C, "T34") - SUMIFS(NhatKy_ViPham!K:K, NhatKy_ViPham!E:E, "10_Van_A", NhatKy_ViPham!F:F, B35, NhatKy_ViPham!C:C, "T34")</f>
        <v>100</v>
      </c>
      <c r="AZ35" s="7">
        <f>100 + SUMIFS(NhatKy_ViPham!J:J, NhatKy_ViPham!E:E, "10_Van_A", NhatKy_ViPham!F:F, B35, NhatKy_ViPham!C:C, "T35") - SUMIFS(NhatKy_ViPham!K:K, NhatKy_ViPham!E:E, "10_Van_A", NhatKy_ViPham!F:F, B35, NhatKy_ViPham!C:C, "T35")</f>
        <v>100</v>
      </c>
      <c r="BA35" s="12">
        <f t="shared" si="0"/>
        <v>100</v>
      </c>
      <c r="BB35" s="11" t="s">
        <v>430</v>
      </c>
      <c r="BC35" s="14" t="str">
        <f t="shared" si="1"/>
        <v>Tốt</v>
      </c>
      <c r="BD35" s="10" t="str">
        <f t="shared" si="2"/>
        <v>🟢 BÌNH THƯỜNG</v>
      </c>
    </row>
    <row r="36" spans="1:56" x14ac:dyDescent="0.25">
      <c r="A36" s="5">
        <v>28</v>
      </c>
      <c r="B36" s="15" t="s">
        <v>1001</v>
      </c>
      <c r="C36" s="5" t="s">
        <v>815</v>
      </c>
      <c r="D36" s="5" t="s">
        <v>429</v>
      </c>
      <c r="E36" s="11" t="s">
        <v>430</v>
      </c>
      <c r="F36" s="6">
        <f>SUMIFS(NhatKy_ViPham!K:K, NhatKy_ViPham!E:E, "10_Van_A", NhatKy_ViPham!F:F, B36, NhatKy_ViPham!H:H, "L01")</f>
        <v>0</v>
      </c>
      <c r="G36" s="6">
        <f>SUMIFS(NhatKy_ViPham!K:K, NhatKy_ViPham!E:E, "10_Van_A", NhatKy_ViPham!F:F, B36, NhatKy_ViPham!H:H, "L02")</f>
        <v>0</v>
      </c>
      <c r="H36" s="6">
        <f>SUMIFS(NhatKy_ViPham!K:K, NhatKy_ViPham!E:E, "10_Van_A", NhatKy_ViPham!F:F, B36, NhatKy_ViPham!H:H, "L03")</f>
        <v>0</v>
      </c>
      <c r="I36" s="6">
        <f>SUMIFS(NhatKy_ViPham!K:K, NhatKy_ViPham!E:E, "10_Van_A", NhatKy_ViPham!F:F, B36, NhatKy_ViPham!H:H, "L04")</f>
        <v>0</v>
      </c>
      <c r="J36" s="6">
        <f>SUMIFS(NhatKy_ViPham!K:K, NhatKy_ViPham!E:E, "10_Van_A", NhatKy_ViPham!F:F, B36, NhatKy_ViPham!H:H, "L05")</f>
        <v>0</v>
      </c>
      <c r="K36" s="6">
        <f>SUMIFS(NhatKy_ViPham!K:K, NhatKy_ViPham!E:E, "10_Van_A", NhatKy_ViPham!F:F, B36, NhatKy_ViPham!H:H, "L06")</f>
        <v>0</v>
      </c>
      <c r="L36" s="6">
        <f>SUMIFS(NhatKy_ViPham!K:K, NhatKy_ViPham!E:E, "10_Van_A", NhatKy_ViPham!F:F, B36, NhatKy_ViPham!H:H, "L07")</f>
        <v>0</v>
      </c>
      <c r="M36" s="6">
        <f>SUMIFS(NhatKy_ViPham!K:K, NhatKy_ViPham!E:E, "10_Van_A", NhatKy_ViPham!F:F, B36, NhatKy_ViPham!H:H, "L08")</f>
        <v>0</v>
      </c>
      <c r="N36" s="6">
        <f>SUMIFS(NhatKy_ViPham!K:K, NhatKy_ViPham!E:E, "10_Van_A", NhatKy_ViPham!F:F, B36, NhatKy_ViPham!H:H, "L09")</f>
        <v>0</v>
      </c>
      <c r="O36" s="6">
        <f>SUMIFS(NhatKy_ViPham!K:K, NhatKy_ViPham!E:E, "10_Van_A", NhatKy_ViPham!F:F, B36, NhatKy_ViPham!H:H, "L10")</f>
        <v>0</v>
      </c>
      <c r="P36" s="12">
        <f>SUMIFS(NhatKy_ViPham!J:J, NhatKy_ViPham!E:E, "10_Van_A", NhatKy_ViPham!F:F, B36)</f>
        <v>0</v>
      </c>
      <c r="Q36" s="13">
        <f>SUMIFS(NhatKy_ViPham!K:K, NhatKy_ViPham!E:E, "10_Van_A", NhatKy_ViPham!F:F, B36)</f>
        <v>0</v>
      </c>
      <c r="R36" s="6">
        <f>100 + SUMIFS(NhatKy_ViPham!J:J, NhatKy_ViPham!E:E, "10_Van_A", NhatKy_ViPham!F:F, B36, NhatKy_ViPham!C:C, "T1") - SUMIFS(NhatKy_ViPham!K:K, NhatKy_ViPham!E:E, "10_Van_A", NhatKy_ViPham!F:F, B36, NhatKy_ViPham!C:C, "T1")</f>
        <v>100</v>
      </c>
      <c r="S36" s="6">
        <f>100 + SUMIFS(NhatKy_ViPham!J:J, NhatKy_ViPham!E:E, "10_Van_A", NhatKy_ViPham!F:F, B36, NhatKy_ViPham!C:C, "T2") - SUMIFS(NhatKy_ViPham!K:K, NhatKy_ViPham!E:E, "10_Van_A", NhatKy_ViPham!F:F, B36, NhatKy_ViPham!C:C, "T2")</f>
        <v>100</v>
      </c>
      <c r="T36" s="6">
        <f>100 + SUMIFS(NhatKy_ViPham!J:J, NhatKy_ViPham!E:E, "10_Van_A", NhatKy_ViPham!F:F, B36, NhatKy_ViPham!C:C, "T3") - SUMIFS(NhatKy_ViPham!K:K, NhatKy_ViPham!E:E, "10_Van_A", NhatKy_ViPham!F:F, B36, NhatKy_ViPham!C:C, "T3")</f>
        <v>100</v>
      </c>
      <c r="U36" s="6">
        <f>100 + SUMIFS(NhatKy_ViPham!J:J, NhatKy_ViPham!E:E, "10_Van_A", NhatKy_ViPham!F:F, B36, NhatKy_ViPham!C:C, "T4") - SUMIFS(NhatKy_ViPham!K:K, NhatKy_ViPham!E:E, "10_Van_A", NhatKy_ViPham!F:F, B36, NhatKy_ViPham!C:C, "T4")</f>
        <v>100</v>
      </c>
      <c r="V36" s="6">
        <f>100 + SUMIFS(NhatKy_ViPham!J:J, NhatKy_ViPham!E:E, "10_Van_A", NhatKy_ViPham!F:F, B36, NhatKy_ViPham!C:C, "T5") - SUMIFS(NhatKy_ViPham!K:K, NhatKy_ViPham!E:E, "10_Van_A", NhatKy_ViPham!F:F, B36, NhatKy_ViPham!C:C, "T5")</f>
        <v>100</v>
      </c>
      <c r="W36" s="6">
        <f>100 + SUMIFS(NhatKy_ViPham!J:J, NhatKy_ViPham!E:E, "10_Van_A", NhatKy_ViPham!F:F, B36, NhatKy_ViPham!C:C, "T6") - SUMIFS(NhatKy_ViPham!K:K, NhatKy_ViPham!E:E, "10_Van_A", NhatKy_ViPham!F:F, B36, NhatKy_ViPham!C:C, "T6")</f>
        <v>100</v>
      </c>
      <c r="X36" s="6">
        <f>100 + SUMIFS(NhatKy_ViPham!J:J, NhatKy_ViPham!E:E, "10_Van_A", NhatKy_ViPham!F:F, B36, NhatKy_ViPham!C:C, "T7") - SUMIFS(NhatKy_ViPham!K:K, NhatKy_ViPham!E:E, "10_Van_A", NhatKy_ViPham!F:F, B36, NhatKy_ViPham!C:C, "T7")</f>
        <v>100</v>
      </c>
      <c r="Y36" s="6">
        <f>100 + SUMIFS(NhatKy_ViPham!J:J, NhatKy_ViPham!E:E, "10_Van_A", NhatKy_ViPham!F:F, B36, NhatKy_ViPham!C:C, "T8") - SUMIFS(NhatKy_ViPham!K:K, NhatKy_ViPham!E:E, "10_Van_A", NhatKy_ViPham!F:F, B36, NhatKy_ViPham!C:C, "T8")</f>
        <v>100</v>
      </c>
      <c r="Z36" s="6">
        <f>100 + SUMIFS(NhatKy_ViPham!J:J, NhatKy_ViPham!E:E, "10_Van_A", NhatKy_ViPham!F:F, B36, NhatKy_ViPham!C:C, "T9") - SUMIFS(NhatKy_ViPham!K:K, NhatKy_ViPham!E:E, "10_Van_A", NhatKy_ViPham!F:F, B36, NhatKy_ViPham!C:C, "T9")</f>
        <v>100</v>
      </c>
      <c r="AA36" s="6">
        <f>100 + SUMIFS(NhatKy_ViPham!J:J, NhatKy_ViPham!E:E, "10_Van_A", NhatKy_ViPham!F:F, B36, NhatKy_ViPham!C:C, "T10") - SUMIFS(NhatKy_ViPham!K:K, NhatKy_ViPham!E:E, "10_Van_A", NhatKy_ViPham!F:F, B36, NhatKy_ViPham!C:C, "T10")</f>
        <v>100</v>
      </c>
      <c r="AB36" s="6">
        <f>100 + SUMIFS(NhatKy_ViPham!J:J, NhatKy_ViPham!E:E, "10_Van_A", NhatKy_ViPham!F:F, B36, NhatKy_ViPham!C:C, "T11") - SUMIFS(NhatKy_ViPham!K:K, NhatKy_ViPham!E:E, "10_Van_A", NhatKy_ViPham!F:F, B36, NhatKy_ViPham!C:C, "T11")</f>
        <v>100</v>
      </c>
      <c r="AC36" s="6">
        <f>100 + SUMIFS(NhatKy_ViPham!J:J, NhatKy_ViPham!E:E, "10_Van_A", NhatKy_ViPham!F:F, B36, NhatKy_ViPham!C:C, "T12") - SUMIFS(NhatKy_ViPham!K:K, NhatKy_ViPham!E:E, "10_Van_A", NhatKy_ViPham!F:F, B36, NhatKy_ViPham!C:C, "T12")</f>
        <v>100</v>
      </c>
      <c r="AD36" s="6">
        <f>100 + SUMIFS(NhatKy_ViPham!J:J, NhatKy_ViPham!E:E, "10_Van_A", NhatKy_ViPham!F:F, B36, NhatKy_ViPham!C:C, "T13") - SUMIFS(NhatKy_ViPham!K:K, NhatKy_ViPham!E:E, "10_Van_A", NhatKy_ViPham!F:F, B36, NhatKy_ViPham!C:C, "T13")</f>
        <v>100</v>
      </c>
      <c r="AE36" s="6">
        <f>100 + SUMIFS(NhatKy_ViPham!J:J, NhatKy_ViPham!E:E, "10_Van_A", NhatKy_ViPham!F:F, B36, NhatKy_ViPham!C:C, "T14") - SUMIFS(NhatKy_ViPham!K:K, NhatKy_ViPham!E:E, "10_Van_A", NhatKy_ViPham!F:F, B36, NhatKy_ViPham!C:C, "T14")</f>
        <v>100</v>
      </c>
      <c r="AF36" s="6">
        <f>100 + SUMIFS(NhatKy_ViPham!J:J, NhatKy_ViPham!E:E, "10_Van_A", NhatKy_ViPham!F:F, B36, NhatKy_ViPham!C:C, "T15") - SUMIFS(NhatKy_ViPham!K:K, NhatKy_ViPham!E:E, "10_Van_A", NhatKy_ViPham!F:F, B36, NhatKy_ViPham!C:C, "T15")</f>
        <v>100</v>
      </c>
      <c r="AG36" s="6">
        <f>100 + SUMIFS(NhatKy_ViPham!J:J, NhatKy_ViPham!E:E, "10_Van_A", NhatKy_ViPham!F:F, B36, NhatKy_ViPham!C:C, "T16") - SUMIFS(NhatKy_ViPham!K:K, NhatKy_ViPham!E:E, "10_Van_A", NhatKy_ViPham!F:F, B36, NhatKy_ViPham!C:C, "T16")</f>
        <v>100</v>
      </c>
      <c r="AH36" s="6">
        <f>100 + SUMIFS(NhatKy_ViPham!J:J, NhatKy_ViPham!E:E, "10_Van_A", NhatKy_ViPham!F:F, B36, NhatKy_ViPham!C:C, "T17") - SUMIFS(NhatKy_ViPham!K:K, NhatKy_ViPham!E:E, "10_Van_A", NhatKy_ViPham!F:F, B36, NhatKy_ViPham!C:C, "T17")</f>
        <v>100</v>
      </c>
      <c r="AI36" s="6">
        <f>100 + SUMIFS(NhatKy_ViPham!J:J, NhatKy_ViPham!E:E, "10_Van_A", NhatKy_ViPham!F:F, B36, NhatKy_ViPham!C:C, "T18") - SUMIFS(NhatKy_ViPham!K:K, NhatKy_ViPham!E:E, "10_Van_A", NhatKy_ViPham!F:F, B36, NhatKy_ViPham!C:C, "T18")</f>
        <v>100</v>
      </c>
      <c r="AJ36" s="6">
        <f>100 + SUMIFS(NhatKy_ViPham!J:J, NhatKy_ViPham!E:E, "10_Van_A", NhatKy_ViPham!F:F, B36, NhatKy_ViPham!C:C, "T19") - SUMIFS(NhatKy_ViPham!K:K, NhatKy_ViPham!E:E, "10_Van_A", NhatKy_ViPham!F:F, B36, NhatKy_ViPham!C:C, "T19")</f>
        <v>100</v>
      </c>
      <c r="AK36" s="6">
        <f>100 + SUMIFS(NhatKy_ViPham!J:J, NhatKy_ViPham!E:E, "10_Van_A", NhatKy_ViPham!F:F, B36, NhatKy_ViPham!C:C, "T20") - SUMIFS(NhatKy_ViPham!K:K, NhatKy_ViPham!E:E, "10_Van_A", NhatKy_ViPham!F:F, B36, NhatKy_ViPham!C:C, "T20")</f>
        <v>100</v>
      </c>
      <c r="AL36" s="6">
        <f>100 + SUMIFS(NhatKy_ViPham!J:J, NhatKy_ViPham!E:E, "10_Van_A", NhatKy_ViPham!F:F, B36, NhatKy_ViPham!C:C, "T21") - SUMIFS(NhatKy_ViPham!K:K, NhatKy_ViPham!E:E, "10_Van_A", NhatKy_ViPham!F:F, B36, NhatKy_ViPham!C:C, "T21")</f>
        <v>100</v>
      </c>
      <c r="AM36" s="6">
        <f>100 + SUMIFS(NhatKy_ViPham!J:J, NhatKy_ViPham!E:E, "10_Van_A", NhatKy_ViPham!F:F, B36, NhatKy_ViPham!C:C, "T22") - SUMIFS(NhatKy_ViPham!K:K, NhatKy_ViPham!E:E, "10_Van_A", NhatKy_ViPham!F:F, B36, NhatKy_ViPham!C:C, "T22")</f>
        <v>100</v>
      </c>
      <c r="AN36" s="6">
        <f>100 + SUMIFS(NhatKy_ViPham!J:J, NhatKy_ViPham!E:E, "10_Van_A", NhatKy_ViPham!F:F, B36, NhatKy_ViPham!C:C, "T23") - SUMIFS(NhatKy_ViPham!K:K, NhatKy_ViPham!E:E, "10_Van_A", NhatKy_ViPham!F:F, B36, NhatKy_ViPham!C:C, "T23")</f>
        <v>100</v>
      </c>
      <c r="AO36" s="6">
        <f>100 + SUMIFS(NhatKy_ViPham!J:J, NhatKy_ViPham!E:E, "10_Van_A", NhatKy_ViPham!F:F, B36, NhatKy_ViPham!C:C, "T24") - SUMIFS(NhatKy_ViPham!K:K, NhatKy_ViPham!E:E, "10_Van_A", NhatKy_ViPham!F:F, B36, NhatKy_ViPham!C:C, "T24")</f>
        <v>100</v>
      </c>
      <c r="AP36" s="6">
        <f>100 + SUMIFS(NhatKy_ViPham!J:J, NhatKy_ViPham!E:E, "10_Van_A", NhatKy_ViPham!F:F, B36, NhatKy_ViPham!C:C, "T25") - SUMIFS(NhatKy_ViPham!K:K, NhatKy_ViPham!E:E, "10_Van_A", NhatKy_ViPham!F:F, B36, NhatKy_ViPham!C:C, "T25")</f>
        <v>100</v>
      </c>
      <c r="AQ36" s="6">
        <f>100 + SUMIFS(NhatKy_ViPham!J:J, NhatKy_ViPham!E:E, "10_Van_A", NhatKy_ViPham!F:F, B36, NhatKy_ViPham!C:C, "T26") - SUMIFS(NhatKy_ViPham!K:K, NhatKy_ViPham!E:E, "10_Van_A", NhatKy_ViPham!F:F, B36, NhatKy_ViPham!C:C, "T26")</f>
        <v>100</v>
      </c>
      <c r="AR36" s="6">
        <f>100 + SUMIFS(NhatKy_ViPham!J:J, NhatKy_ViPham!E:E, "10_Van_A", NhatKy_ViPham!F:F, B36, NhatKy_ViPham!C:C, "T27") - SUMIFS(NhatKy_ViPham!K:K, NhatKy_ViPham!E:E, "10_Van_A", NhatKy_ViPham!F:F, B36, NhatKy_ViPham!C:C, "T27")</f>
        <v>100</v>
      </c>
      <c r="AS36" s="6">
        <f>100 + SUMIFS(NhatKy_ViPham!J:J, NhatKy_ViPham!E:E, "10_Van_A", NhatKy_ViPham!F:F, B36, NhatKy_ViPham!C:C, "T28") - SUMIFS(NhatKy_ViPham!K:K, NhatKy_ViPham!E:E, "10_Van_A", NhatKy_ViPham!F:F, B36, NhatKy_ViPham!C:C, "T28")</f>
        <v>100</v>
      </c>
      <c r="AT36" s="6">
        <f>100 + SUMIFS(NhatKy_ViPham!J:J, NhatKy_ViPham!E:E, "10_Van_A", NhatKy_ViPham!F:F, B36, NhatKy_ViPham!C:C, "T29") - SUMIFS(NhatKy_ViPham!K:K, NhatKy_ViPham!E:E, "10_Van_A", NhatKy_ViPham!F:F, B36, NhatKy_ViPham!C:C, "T29")</f>
        <v>100</v>
      </c>
      <c r="AU36" s="6">
        <f>100 + SUMIFS(NhatKy_ViPham!J:J, NhatKy_ViPham!E:E, "10_Van_A", NhatKy_ViPham!F:F, B36, NhatKy_ViPham!C:C, "T30") - SUMIFS(NhatKy_ViPham!K:K, NhatKy_ViPham!E:E, "10_Van_A", NhatKy_ViPham!F:F, B36, NhatKy_ViPham!C:C, "T30")</f>
        <v>100</v>
      </c>
      <c r="AV36" s="6">
        <f>100 + SUMIFS(NhatKy_ViPham!J:J, NhatKy_ViPham!E:E, "10_Van_A", NhatKy_ViPham!F:F, B36, NhatKy_ViPham!C:C, "T31") - SUMIFS(NhatKy_ViPham!K:K, NhatKy_ViPham!E:E, "10_Van_A", NhatKy_ViPham!F:F, B36, NhatKy_ViPham!C:C, "T31")</f>
        <v>100</v>
      </c>
      <c r="AW36" s="6">
        <f>100 + SUMIFS(NhatKy_ViPham!J:J, NhatKy_ViPham!E:E, "10_Van_A", NhatKy_ViPham!F:F, B36, NhatKy_ViPham!C:C, "T32") - SUMIFS(NhatKy_ViPham!K:K, NhatKy_ViPham!E:E, "10_Van_A", NhatKy_ViPham!F:F, B36, NhatKy_ViPham!C:C, "T32")</f>
        <v>100</v>
      </c>
      <c r="AX36" s="6">
        <f>100 + SUMIFS(NhatKy_ViPham!J:J, NhatKy_ViPham!E:E, "10_Van_A", NhatKy_ViPham!F:F, B36, NhatKy_ViPham!C:C, "T33") - SUMIFS(NhatKy_ViPham!K:K, NhatKy_ViPham!E:E, "10_Van_A", NhatKy_ViPham!F:F, B36, NhatKy_ViPham!C:C, "T33")</f>
        <v>100</v>
      </c>
      <c r="AY36" s="6">
        <f>100 + SUMIFS(NhatKy_ViPham!J:J, NhatKy_ViPham!E:E, "10_Van_A", NhatKy_ViPham!F:F, B36, NhatKy_ViPham!C:C, "T34") - SUMIFS(NhatKy_ViPham!K:K, NhatKy_ViPham!E:E, "10_Van_A", NhatKy_ViPham!F:F, B36, NhatKy_ViPham!C:C, "T34")</f>
        <v>100</v>
      </c>
      <c r="AZ36" s="6">
        <f>100 + SUMIFS(NhatKy_ViPham!J:J, NhatKy_ViPham!E:E, "10_Van_A", NhatKy_ViPham!F:F, B36, NhatKy_ViPham!C:C, "T35") - SUMIFS(NhatKy_ViPham!K:K, NhatKy_ViPham!E:E, "10_Van_A", NhatKy_ViPham!F:F, B36, NhatKy_ViPham!C:C, "T35")</f>
        <v>100</v>
      </c>
      <c r="BA36" s="12">
        <f t="shared" si="0"/>
        <v>100</v>
      </c>
      <c r="BB36" s="11" t="s">
        <v>430</v>
      </c>
      <c r="BC36" s="16" t="str">
        <f t="shared" si="1"/>
        <v>Tốt</v>
      </c>
      <c r="BD36" s="15" t="str">
        <f t="shared" si="2"/>
        <v>🟢 BÌNH THƯỜNG</v>
      </c>
    </row>
    <row r="37" spans="1:56" x14ac:dyDescent="0.25">
      <c r="A37" s="4">
        <v>29</v>
      </c>
      <c r="B37" s="10" t="s">
        <v>1002</v>
      </c>
      <c r="C37" s="4" t="s">
        <v>1003</v>
      </c>
      <c r="D37" s="4" t="s">
        <v>429</v>
      </c>
      <c r="E37" s="11" t="s">
        <v>430</v>
      </c>
      <c r="F37" s="7">
        <f>SUMIFS(NhatKy_ViPham!K:K, NhatKy_ViPham!E:E, "10_Van_A", NhatKy_ViPham!F:F, B37, NhatKy_ViPham!H:H, "L01")</f>
        <v>0</v>
      </c>
      <c r="G37" s="7">
        <f>SUMIFS(NhatKy_ViPham!K:K, NhatKy_ViPham!E:E, "10_Van_A", NhatKy_ViPham!F:F, B37, NhatKy_ViPham!H:H, "L02")</f>
        <v>0</v>
      </c>
      <c r="H37" s="7">
        <f>SUMIFS(NhatKy_ViPham!K:K, NhatKy_ViPham!E:E, "10_Van_A", NhatKy_ViPham!F:F, B37, NhatKy_ViPham!H:H, "L03")</f>
        <v>0</v>
      </c>
      <c r="I37" s="7">
        <f>SUMIFS(NhatKy_ViPham!K:K, NhatKy_ViPham!E:E, "10_Van_A", NhatKy_ViPham!F:F, B37, NhatKy_ViPham!H:H, "L04")</f>
        <v>0</v>
      </c>
      <c r="J37" s="7">
        <f>SUMIFS(NhatKy_ViPham!K:K, NhatKy_ViPham!E:E, "10_Van_A", NhatKy_ViPham!F:F, B37, NhatKy_ViPham!H:H, "L05")</f>
        <v>0</v>
      </c>
      <c r="K37" s="7">
        <f>SUMIFS(NhatKy_ViPham!K:K, NhatKy_ViPham!E:E, "10_Van_A", NhatKy_ViPham!F:F, B37, NhatKy_ViPham!H:H, "L06")</f>
        <v>0</v>
      </c>
      <c r="L37" s="7">
        <f>SUMIFS(NhatKy_ViPham!K:K, NhatKy_ViPham!E:E, "10_Van_A", NhatKy_ViPham!F:F, B37, NhatKy_ViPham!H:H, "L07")</f>
        <v>0</v>
      </c>
      <c r="M37" s="7">
        <f>SUMIFS(NhatKy_ViPham!K:K, NhatKy_ViPham!E:E, "10_Van_A", NhatKy_ViPham!F:F, B37, NhatKy_ViPham!H:H, "L08")</f>
        <v>0</v>
      </c>
      <c r="N37" s="7">
        <f>SUMIFS(NhatKy_ViPham!K:K, NhatKy_ViPham!E:E, "10_Van_A", NhatKy_ViPham!F:F, B37, NhatKy_ViPham!H:H, "L09")</f>
        <v>0</v>
      </c>
      <c r="O37" s="7">
        <f>SUMIFS(NhatKy_ViPham!K:K, NhatKy_ViPham!E:E, "10_Van_A", NhatKy_ViPham!F:F, B37, NhatKy_ViPham!H:H, "L10")</f>
        <v>0</v>
      </c>
      <c r="P37" s="12">
        <f>SUMIFS(NhatKy_ViPham!J:J, NhatKy_ViPham!E:E, "10_Van_A", NhatKy_ViPham!F:F, B37)</f>
        <v>0</v>
      </c>
      <c r="Q37" s="13">
        <f>SUMIFS(NhatKy_ViPham!K:K, NhatKy_ViPham!E:E, "10_Van_A", NhatKy_ViPham!F:F, B37)</f>
        <v>0</v>
      </c>
      <c r="R37" s="7">
        <f>100 + SUMIFS(NhatKy_ViPham!J:J, NhatKy_ViPham!E:E, "10_Van_A", NhatKy_ViPham!F:F, B37, NhatKy_ViPham!C:C, "T1") - SUMIFS(NhatKy_ViPham!K:K, NhatKy_ViPham!E:E, "10_Van_A", NhatKy_ViPham!F:F, B37, NhatKy_ViPham!C:C, "T1")</f>
        <v>100</v>
      </c>
      <c r="S37" s="7">
        <f>100 + SUMIFS(NhatKy_ViPham!J:J, NhatKy_ViPham!E:E, "10_Van_A", NhatKy_ViPham!F:F, B37, NhatKy_ViPham!C:C, "T2") - SUMIFS(NhatKy_ViPham!K:K, NhatKy_ViPham!E:E, "10_Van_A", NhatKy_ViPham!F:F, B37, NhatKy_ViPham!C:C, "T2")</f>
        <v>100</v>
      </c>
      <c r="T37" s="7">
        <f>100 + SUMIFS(NhatKy_ViPham!J:J, NhatKy_ViPham!E:E, "10_Van_A", NhatKy_ViPham!F:F, B37, NhatKy_ViPham!C:C, "T3") - SUMIFS(NhatKy_ViPham!K:K, NhatKy_ViPham!E:E, "10_Van_A", NhatKy_ViPham!F:F, B37, NhatKy_ViPham!C:C, "T3")</f>
        <v>100</v>
      </c>
      <c r="U37" s="7">
        <f>100 + SUMIFS(NhatKy_ViPham!J:J, NhatKy_ViPham!E:E, "10_Van_A", NhatKy_ViPham!F:F, B37, NhatKy_ViPham!C:C, "T4") - SUMIFS(NhatKy_ViPham!K:K, NhatKy_ViPham!E:E, "10_Van_A", NhatKy_ViPham!F:F, B37, NhatKy_ViPham!C:C, "T4")</f>
        <v>100</v>
      </c>
      <c r="V37" s="7">
        <f>100 + SUMIFS(NhatKy_ViPham!J:J, NhatKy_ViPham!E:E, "10_Van_A", NhatKy_ViPham!F:F, B37, NhatKy_ViPham!C:C, "T5") - SUMIFS(NhatKy_ViPham!K:K, NhatKy_ViPham!E:E, "10_Van_A", NhatKy_ViPham!F:F, B37, NhatKy_ViPham!C:C, "T5")</f>
        <v>100</v>
      </c>
      <c r="W37" s="7">
        <f>100 + SUMIFS(NhatKy_ViPham!J:J, NhatKy_ViPham!E:E, "10_Van_A", NhatKy_ViPham!F:F, B37, NhatKy_ViPham!C:C, "T6") - SUMIFS(NhatKy_ViPham!K:K, NhatKy_ViPham!E:E, "10_Van_A", NhatKy_ViPham!F:F, B37, NhatKy_ViPham!C:C, "T6")</f>
        <v>100</v>
      </c>
      <c r="X37" s="7">
        <f>100 + SUMIFS(NhatKy_ViPham!J:J, NhatKy_ViPham!E:E, "10_Van_A", NhatKy_ViPham!F:F, B37, NhatKy_ViPham!C:C, "T7") - SUMIFS(NhatKy_ViPham!K:K, NhatKy_ViPham!E:E, "10_Van_A", NhatKy_ViPham!F:F, B37, NhatKy_ViPham!C:C, "T7")</f>
        <v>100</v>
      </c>
      <c r="Y37" s="7">
        <f>100 + SUMIFS(NhatKy_ViPham!J:J, NhatKy_ViPham!E:E, "10_Van_A", NhatKy_ViPham!F:F, B37, NhatKy_ViPham!C:C, "T8") - SUMIFS(NhatKy_ViPham!K:K, NhatKy_ViPham!E:E, "10_Van_A", NhatKy_ViPham!F:F, B37, NhatKy_ViPham!C:C, "T8")</f>
        <v>100</v>
      </c>
      <c r="Z37" s="7">
        <f>100 + SUMIFS(NhatKy_ViPham!J:J, NhatKy_ViPham!E:E, "10_Van_A", NhatKy_ViPham!F:F, B37, NhatKy_ViPham!C:C, "T9") - SUMIFS(NhatKy_ViPham!K:K, NhatKy_ViPham!E:E, "10_Van_A", NhatKy_ViPham!F:F, B37, NhatKy_ViPham!C:C, "T9")</f>
        <v>100</v>
      </c>
      <c r="AA37" s="7">
        <f>100 + SUMIFS(NhatKy_ViPham!J:J, NhatKy_ViPham!E:E, "10_Van_A", NhatKy_ViPham!F:F, B37, NhatKy_ViPham!C:C, "T10") - SUMIFS(NhatKy_ViPham!K:K, NhatKy_ViPham!E:E, "10_Van_A", NhatKy_ViPham!F:F, B37, NhatKy_ViPham!C:C, "T10")</f>
        <v>100</v>
      </c>
      <c r="AB37" s="7">
        <f>100 + SUMIFS(NhatKy_ViPham!J:J, NhatKy_ViPham!E:E, "10_Van_A", NhatKy_ViPham!F:F, B37, NhatKy_ViPham!C:C, "T11") - SUMIFS(NhatKy_ViPham!K:K, NhatKy_ViPham!E:E, "10_Van_A", NhatKy_ViPham!F:F, B37, NhatKy_ViPham!C:C, "T11")</f>
        <v>100</v>
      </c>
      <c r="AC37" s="7">
        <f>100 + SUMIFS(NhatKy_ViPham!J:J, NhatKy_ViPham!E:E, "10_Van_A", NhatKy_ViPham!F:F, B37, NhatKy_ViPham!C:C, "T12") - SUMIFS(NhatKy_ViPham!K:K, NhatKy_ViPham!E:E, "10_Van_A", NhatKy_ViPham!F:F, B37, NhatKy_ViPham!C:C, "T12")</f>
        <v>100</v>
      </c>
      <c r="AD37" s="7">
        <f>100 + SUMIFS(NhatKy_ViPham!J:J, NhatKy_ViPham!E:E, "10_Van_A", NhatKy_ViPham!F:F, B37, NhatKy_ViPham!C:C, "T13") - SUMIFS(NhatKy_ViPham!K:K, NhatKy_ViPham!E:E, "10_Van_A", NhatKy_ViPham!F:F, B37, NhatKy_ViPham!C:C, "T13")</f>
        <v>100</v>
      </c>
      <c r="AE37" s="7">
        <f>100 + SUMIFS(NhatKy_ViPham!J:J, NhatKy_ViPham!E:E, "10_Van_A", NhatKy_ViPham!F:F, B37, NhatKy_ViPham!C:C, "T14") - SUMIFS(NhatKy_ViPham!K:K, NhatKy_ViPham!E:E, "10_Van_A", NhatKy_ViPham!F:F, B37, NhatKy_ViPham!C:C, "T14")</f>
        <v>100</v>
      </c>
      <c r="AF37" s="7">
        <f>100 + SUMIFS(NhatKy_ViPham!J:J, NhatKy_ViPham!E:E, "10_Van_A", NhatKy_ViPham!F:F, B37, NhatKy_ViPham!C:C, "T15") - SUMIFS(NhatKy_ViPham!K:K, NhatKy_ViPham!E:E, "10_Van_A", NhatKy_ViPham!F:F, B37, NhatKy_ViPham!C:C, "T15")</f>
        <v>100</v>
      </c>
      <c r="AG37" s="7">
        <f>100 + SUMIFS(NhatKy_ViPham!J:J, NhatKy_ViPham!E:E, "10_Van_A", NhatKy_ViPham!F:F, B37, NhatKy_ViPham!C:C, "T16") - SUMIFS(NhatKy_ViPham!K:K, NhatKy_ViPham!E:E, "10_Van_A", NhatKy_ViPham!F:F, B37, NhatKy_ViPham!C:C, "T16")</f>
        <v>100</v>
      </c>
      <c r="AH37" s="7">
        <f>100 + SUMIFS(NhatKy_ViPham!J:J, NhatKy_ViPham!E:E, "10_Van_A", NhatKy_ViPham!F:F, B37, NhatKy_ViPham!C:C, "T17") - SUMIFS(NhatKy_ViPham!K:K, NhatKy_ViPham!E:E, "10_Van_A", NhatKy_ViPham!F:F, B37, NhatKy_ViPham!C:C, "T17")</f>
        <v>100</v>
      </c>
      <c r="AI37" s="7">
        <f>100 + SUMIFS(NhatKy_ViPham!J:J, NhatKy_ViPham!E:E, "10_Van_A", NhatKy_ViPham!F:F, B37, NhatKy_ViPham!C:C, "T18") - SUMIFS(NhatKy_ViPham!K:K, NhatKy_ViPham!E:E, "10_Van_A", NhatKy_ViPham!F:F, B37, NhatKy_ViPham!C:C, "T18")</f>
        <v>100</v>
      </c>
      <c r="AJ37" s="7">
        <f>100 + SUMIFS(NhatKy_ViPham!J:J, NhatKy_ViPham!E:E, "10_Van_A", NhatKy_ViPham!F:F, B37, NhatKy_ViPham!C:C, "T19") - SUMIFS(NhatKy_ViPham!K:K, NhatKy_ViPham!E:E, "10_Van_A", NhatKy_ViPham!F:F, B37, NhatKy_ViPham!C:C, "T19")</f>
        <v>100</v>
      </c>
      <c r="AK37" s="7">
        <f>100 + SUMIFS(NhatKy_ViPham!J:J, NhatKy_ViPham!E:E, "10_Van_A", NhatKy_ViPham!F:F, B37, NhatKy_ViPham!C:C, "T20") - SUMIFS(NhatKy_ViPham!K:K, NhatKy_ViPham!E:E, "10_Van_A", NhatKy_ViPham!F:F, B37, NhatKy_ViPham!C:C, "T20")</f>
        <v>100</v>
      </c>
      <c r="AL37" s="7">
        <f>100 + SUMIFS(NhatKy_ViPham!J:J, NhatKy_ViPham!E:E, "10_Van_A", NhatKy_ViPham!F:F, B37, NhatKy_ViPham!C:C, "T21") - SUMIFS(NhatKy_ViPham!K:K, NhatKy_ViPham!E:E, "10_Van_A", NhatKy_ViPham!F:F, B37, NhatKy_ViPham!C:C, "T21")</f>
        <v>100</v>
      </c>
      <c r="AM37" s="7">
        <f>100 + SUMIFS(NhatKy_ViPham!J:J, NhatKy_ViPham!E:E, "10_Van_A", NhatKy_ViPham!F:F, B37, NhatKy_ViPham!C:C, "T22") - SUMIFS(NhatKy_ViPham!K:K, NhatKy_ViPham!E:E, "10_Van_A", NhatKy_ViPham!F:F, B37, NhatKy_ViPham!C:C, "T22")</f>
        <v>100</v>
      </c>
      <c r="AN37" s="7">
        <f>100 + SUMIFS(NhatKy_ViPham!J:J, NhatKy_ViPham!E:E, "10_Van_A", NhatKy_ViPham!F:F, B37, NhatKy_ViPham!C:C, "T23") - SUMIFS(NhatKy_ViPham!K:K, NhatKy_ViPham!E:E, "10_Van_A", NhatKy_ViPham!F:F, B37, NhatKy_ViPham!C:C, "T23")</f>
        <v>100</v>
      </c>
      <c r="AO37" s="7">
        <f>100 + SUMIFS(NhatKy_ViPham!J:J, NhatKy_ViPham!E:E, "10_Van_A", NhatKy_ViPham!F:F, B37, NhatKy_ViPham!C:C, "T24") - SUMIFS(NhatKy_ViPham!K:K, NhatKy_ViPham!E:E, "10_Van_A", NhatKy_ViPham!F:F, B37, NhatKy_ViPham!C:C, "T24")</f>
        <v>100</v>
      </c>
      <c r="AP37" s="7">
        <f>100 + SUMIFS(NhatKy_ViPham!J:J, NhatKy_ViPham!E:E, "10_Van_A", NhatKy_ViPham!F:F, B37, NhatKy_ViPham!C:C, "T25") - SUMIFS(NhatKy_ViPham!K:K, NhatKy_ViPham!E:E, "10_Van_A", NhatKy_ViPham!F:F, B37, NhatKy_ViPham!C:C, "T25")</f>
        <v>100</v>
      </c>
      <c r="AQ37" s="7">
        <f>100 + SUMIFS(NhatKy_ViPham!J:J, NhatKy_ViPham!E:E, "10_Van_A", NhatKy_ViPham!F:F, B37, NhatKy_ViPham!C:C, "T26") - SUMIFS(NhatKy_ViPham!K:K, NhatKy_ViPham!E:E, "10_Van_A", NhatKy_ViPham!F:F, B37, NhatKy_ViPham!C:C, "T26")</f>
        <v>100</v>
      </c>
      <c r="AR37" s="7">
        <f>100 + SUMIFS(NhatKy_ViPham!J:J, NhatKy_ViPham!E:E, "10_Van_A", NhatKy_ViPham!F:F, B37, NhatKy_ViPham!C:C, "T27") - SUMIFS(NhatKy_ViPham!K:K, NhatKy_ViPham!E:E, "10_Van_A", NhatKy_ViPham!F:F, B37, NhatKy_ViPham!C:C, "T27")</f>
        <v>100</v>
      </c>
      <c r="AS37" s="7">
        <f>100 + SUMIFS(NhatKy_ViPham!J:J, NhatKy_ViPham!E:E, "10_Van_A", NhatKy_ViPham!F:F, B37, NhatKy_ViPham!C:C, "T28") - SUMIFS(NhatKy_ViPham!K:K, NhatKy_ViPham!E:E, "10_Van_A", NhatKy_ViPham!F:F, B37, NhatKy_ViPham!C:C, "T28")</f>
        <v>100</v>
      </c>
      <c r="AT37" s="7">
        <f>100 + SUMIFS(NhatKy_ViPham!J:J, NhatKy_ViPham!E:E, "10_Van_A", NhatKy_ViPham!F:F, B37, NhatKy_ViPham!C:C, "T29") - SUMIFS(NhatKy_ViPham!K:K, NhatKy_ViPham!E:E, "10_Van_A", NhatKy_ViPham!F:F, B37, NhatKy_ViPham!C:C, "T29")</f>
        <v>100</v>
      </c>
      <c r="AU37" s="7">
        <f>100 + SUMIFS(NhatKy_ViPham!J:J, NhatKy_ViPham!E:E, "10_Van_A", NhatKy_ViPham!F:F, B37, NhatKy_ViPham!C:C, "T30") - SUMIFS(NhatKy_ViPham!K:K, NhatKy_ViPham!E:E, "10_Van_A", NhatKy_ViPham!F:F, B37, NhatKy_ViPham!C:C, "T30")</f>
        <v>100</v>
      </c>
      <c r="AV37" s="7">
        <f>100 + SUMIFS(NhatKy_ViPham!J:J, NhatKy_ViPham!E:E, "10_Van_A", NhatKy_ViPham!F:F, B37, NhatKy_ViPham!C:C, "T31") - SUMIFS(NhatKy_ViPham!K:K, NhatKy_ViPham!E:E, "10_Van_A", NhatKy_ViPham!F:F, B37, NhatKy_ViPham!C:C, "T31")</f>
        <v>100</v>
      </c>
      <c r="AW37" s="7">
        <f>100 + SUMIFS(NhatKy_ViPham!J:J, NhatKy_ViPham!E:E, "10_Van_A", NhatKy_ViPham!F:F, B37, NhatKy_ViPham!C:C, "T32") - SUMIFS(NhatKy_ViPham!K:K, NhatKy_ViPham!E:E, "10_Van_A", NhatKy_ViPham!F:F, B37, NhatKy_ViPham!C:C, "T32")</f>
        <v>100</v>
      </c>
      <c r="AX37" s="7">
        <f>100 + SUMIFS(NhatKy_ViPham!J:J, NhatKy_ViPham!E:E, "10_Van_A", NhatKy_ViPham!F:F, B37, NhatKy_ViPham!C:C, "T33") - SUMIFS(NhatKy_ViPham!K:K, NhatKy_ViPham!E:E, "10_Van_A", NhatKy_ViPham!F:F, B37, NhatKy_ViPham!C:C, "T33")</f>
        <v>100</v>
      </c>
      <c r="AY37" s="7">
        <f>100 + SUMIFS(NhatKy_ViPham!J:J, NhatKy_ViPham!E:E, "10_Van_A", NhatKy_ViPham!F:F, B37, NhatKy_ViPham!C:C, "T34") - SUMIFS(NhatKy_ViPham!K:K, NhatKy_ViPham!E:E, "10_Van_A", NhatKy_ViPham!F:F, B37, NhatKy_ViPham!C:C, "T34")</f>
        <v>100</v>
      </c>
      <c r="AZ37" s="7">
        <f>100 + SUMIFS(NhatKy_ViPham!J:J, NhatKy_ViPham!E:E, "10_Van_A", NhatKy_ViPham!F:F, B37, NhatKy_ViPham!C:C, "T35") - SUMIFS(NhatKy_ViPham!K:K, NhatKy_ViPham!E:E, "10_Van_A", NhatKy_ViPham!F:F, B37, NhatKy_ViPham!C:C, "T35")</f>
        <v>100</v>
      </c>
      <c r="BA37" s="12">
        <f t="shared" si="0"/>
        <v>100</v>
      </c>
      <c r="BB37" s="11" t="s">
        <v>430</v>
      </c>
      <c r="BC37" s="14" t="str">
        <f t="shared" si="1"/>
        <v>Tốt</v>
      </c>
      <c r="BD37" s="10" t="str">
        <f t="shared" si="2"/>
        <v>🟢 BÌNH THƯỜNG</v>
      </c>
    </row>
    <row r="38" spans="1:56" x14ac:dyDescent="0.25">
      <c r="A38" s="5">
        <v>30</v>
      </c>
      <c r="B38" s="15" t="s">
        <v>1004</v>
      </c>
      <c r="C38" s="5" t="s">
        <v>871</v>
      </c>
      <c r="D38" s="5" t="s">
        <v>429</v>
      </c>
      <c r="E38" s="11" t="s">
        <v>430</v>
      </c>
      <c r="F38" s="6">
        <f>SUMIFS(NhatKy_ViPham!K:K, NhatKy_ViPham!E:E, "10_Van_A", NhatKy_ViPham!F:F, B38, NhatKy_ViPham!H:H, "L01")</f>
        <v>0</v>
      </c>
      <c r="G38" s="6">
        <f>SUMIFS(NhatKy_ViPham!K:K, NhatKy_ViPham!E:E, "10_Van_A", NhatKy_ViPham!F:F, B38, NhatKy_ViPham!H:H, "L02")</f>
        <v>0</v>
      </c>
      <c r="H38" s="6">
        <f>SUMIFS(NhatKy_ViPham!K:K, NhatKy_ViPham!E:E, "10_Van_A", NhatKy_ViPham!F:F, B38, NhatKy_ViPham!H:H, "L03")</f>
        <v>0</v>
      </c>
      <c r="I38" s="6">
        <f>SUMIFS(NhatKy_ViPham!K:K, NhatKy_ViPham!E:E, "10_Van_A", NhatKy_ViPham!F:F, B38, NhatKy_ViPham!H:H, "L04")</f>
        <v>0</v>
      </c>
      <c r="J38" s="6">
        <f>SUMIFS(NhatKy_ViPham!K:K, NhatKy_ViPham!E:E, "10_Van_A", NhatKy_ViPham!F:F, B38, NhatKy_ViPham!H:H, "L05")</f>
        <v>0</v>
      </c>
      <c r="K38" s="6">
        <f>SUMIFS(NhatKy_ViPham!K:K, NhatKy_ViPham!E:E, "10_Van_A", NhatKy_ViPham!F:F, B38, NhatKy_ViPham!H:H, "L06")</f>
        <v>0</v>
      </c>
      <c r="L38" s="6">
        <f>SUMIFS(NhatKy_ViPham!K:K, NhatKy_ViPham!E:E, "10_Van_A", NhatKy_ViPham!F:F, B38, NhatKy_ViPham!H:H, "L07")</f>
        <v>0</v>
      </c>
      <c r="M38" s="6">
        <f>SUMIFS(NhatKy_ViPham!K:K, NhatKy_ViPham!E:E, "10_Van_A", NhatKy_ViPham!F:F, B38, NhatKy_ViPham!H:H, "L08")</f>
        <v>0</v>
      </c>
      <c r="N38" s="6">
        <f>SUMIFS(NhatKy_ViPham!K:K, NhatKy_ViPham!E:E, "10_Van_A", NhatKy_ViPham!F:F, B38, NhatKy_ViPham!H:H, "L09")</f>
        <v>0</v>
      </c>
      <c r="O38" s="6">
        <f>SUMIFS(NhatKy_ViPham!K:K, NhatKy_ViPham!E:E, "10_Van_A", NhatKy_ViPham!F:F, B38, NhatKy_ViPham!H:H, "L10")</f>
        <v>0</v>
      </c>
      <c r="P38" s="12">
        <f>SUMIFS(NhatKy_ViPham!J:J, NhatKy_ViPham!E:E, "10_Van_A", NhatKy_ViPham!F:F, B38)</f>
        <v>0</v>
      </c>
      <c r="Q38" s="13">
        <f>SUMIFS(NhatKy_ViPham!K:K, NhatKy_ViPham!E:E, "10_Van_A", NhatKy_ViPham!F:F, B38)</f>
        <v>0</v>
      </c>
      <c r="R38" s="6">
        <f>100 + SUMIFS(NhatKy_ViPham!J:J, NhatKy_ViPham!E:E, "10_Van_A", NhatKy_ViPham!F:F, B38, NhatKy_ViPham!C:C, "T1") - SUMIFS(NhatKy_ViPham!K:K, NhatKy_ViPham!E:E, "10_Van_A", NhatKy_ViPham!F:F, B38, NhatKy_ViPham!C:C, "T1")</f>
        <v>100</v>
      </c>
      <c r="S38" s="6">
        <f>100 + SUMIFS(NhatKy_ViPham!J:J, NhatKy_ViPham!E:E, "10_Van_A", NhatKy_ViPham!F:F, B38, NhatKy_ViPham!C:C, "T2") - SUMIFS(NhatKy_ViPham!K:K, NhatKy_ViPham!E:E, "10_Van_A", NhatKy_ViPham!F:F, B38, NhatKy_ViPham!C:C, "T2")</f>
        <v>100</v>
      </c>
      <c r="T38" s="6">
        <f>100 + SUMIFS(NhatKy_ViPham!J:J, NhatKy_ViPham!E:E, "10_Van_A", NhatKy_ViPham!F:F, B38, NhatKy_ViPham!C:C, "T3") - SUMIFS(NhatKy_ViPham!K:K, NhatKy_ViPham!E:E, "10_Van_A", NhatKy_ViPham!F:F, B38, NhatKy_ViPham!C:C, "T3")</f>
        <v>100</v>
      </c>
      <c r="U38" s="6">
        <f>100 + SUMIFS(NhatKy_ViPham!J:J, NhatKy_ViPham!E:E, "10_Van_A", NhatKy_ViPham!F:F, B38, NhatKy_ViPham!C:C, "T4") - SUMIFS(NhatKy_ViPham!K:K, NhatKy_ViPham!E:E, "10_Van_A", NhatKy_ViPham!F:F, B38, NhatKy_ViPham!C:C, "T4")</f>
        <v>100</v>
      </c>
      <c r="V38" s="6">
        <f>100 + SUMIFS(NhatKy_ViPham!J:J, NhatKy_ViPham!E:E, "10_Van_A", NhatKy_ViPham!F:F, B38, NhatKy_ViPham!C:C, "T5") - SUMIFS(NhatKy_ViPham!K:K, NhatKy_ViPham!E:E, "10_Van_A", NhatKy_ViPham!F:F, B38, NhatKy_ViPham!C:C, "T5")</f>
        <v>100</v>
      </c>
      <c r="W38" s="6">
        <f>100 + SUMIFS(NhatKy_ViPham!J:J, NhatKy_ViPham!E:E, "10_Van_A", NhatKy_ViPham!F:F, B38, NhatKy_ViPham!C:C, "T6") - SUMIFS(NhatKy_ViPham!K:K, NhatKy_ViPham!E:E, "10_Van_A", NhatKy_ViPham!F:F, B38, NhatKy_ViPham!C:C, "T6")</f>
        <v>100</v>
      </c>
      <c r="X38" s="6">
        <f>100 + SUMIFS(NhatKy_ViPham!J:J, NhatKy_ViPham!E:E, "10_Van_A", NhatKy_ViPham!F:F, B38, NhatKy_ViPham!C:C, "T7") - SUMIFS(NhatKy_ViPham!K:K, NhatKy_ViPham!E:E, "10_Van_A", NhatKy_ViPham!F:F, B38, NhatKy_ViPham!C:C, "T7")</f>
        <v>100</v>
      </c>
      <c r="Y38" s="6">
        <f>100 + SUMIFS(NhatKy_ViPham!J:J, NhatKy_ViPham!E:E, "10_Van_A", NhatKy_ViPham!F:F, B38, NhatKy_ViPham!C:C, "T8") - SUMIFS(NhatKy_ViPham!K:K, NhatKy_ViPham!E:E, "10_Van_A", NhatKy_ViPham!F:F, B38, NhatKy_ViPham!C:C, "T8")</f>
        <v>100</v>
      </c>
      <c r="Z38" s="6">
        <f>100 + SUMIFS(NhatKy_ViPham!J:J, NhatKy_ViPham!E:E, "10_Van_A", NhatKy_ViPham!F:F, B38, NhatKy_ViPham!C:C, "T9") - SUMIFS(NhatKy_ViPham!K:K, NhatKy_ViPham!E:E, "10_Van_A", NhatKy_ViPham!F:F, B38, NhatKy_ViPham!C:C, "T9")</f>
        <v>100</v>
      </c>
      <c r="AA38" s="6">
        <f>100 + SUMIFS(NhatKy_ViPham!J:J, NhatKy_ViPham!E:E, "10_Van_A", NhatKy_ViPham!F:F, B38, NhatKy_ViPham!C:C, "T10") - SUMIFS(NhatKy_ViPham!K:K, NhatKy_ViPham!E:E, "10_Van_A", NhatKy_ViPham!F:F, B38, NhatKy_ViPham!C:C, "T10")</f>
        <v>100</v>
      </c>
      <c r="AB38" s="6">
        <f>100 + SUMIFS(NhatKy_ViPham!J:J, NhatKy_ViPham!E:E, "10_Van_A", NhatKy_ViPham!F:F, B38, NhatKy_ViPham!C:C, "T11") - SUMIFS(NhatKy_ViPham!K:K, NhatKy_ViPham!E:E, "10_Van_A", NhatKy_ViPham!F:F, B38, NhatKy_ViPham!C:C, "T11")</f>
        <v>100</v>
      </c>
      <c r="AC38" s="6">
        <f>100 + SUMIFS(NhatKy_ViPham!J:J, NhatKy_ViPham!E:E, "10_Van_A", NhatKy_ViPham!F:F, B38, NhatKy_ViPham!C:C, "T12") - SUMIFS(NhatKy_ViPham!K:K, NhatKy_ViPham!E:E, "10_Van_A", NhatKy_ViPham!F:F, B38, NhatKy_ViPham!C:C, "T12")</f>
        <v>100</v>
      </c>
      <c r="AD38" s="6">
        <f>100 + SUMIFS(NhatKy_ViPham!J:J, NhatKy_ViPham!E:E, "10_Van_A", NhatKy_ViPham!F:F, B38, NhatKy_ViPham!C:C, "T13") - SUMIFS(NhatKy_ViPham!K:K, NhatKy_ViPham!E:E, "10_Van_A", NhatKy_ViPham!F:F, B38, NhatKy_ViPham!C:C, "T13")</f>
        <v>100</v>
      </c>
      <c r="AE38" s="6">
        <f>100 + SUMIFS(NhatKy_ViPham!J:J, NhatKy_ViPham!E:E, "10_Van_A", NhatKy_ViPham!F:F, B38, NhatKy_ViPham!C:C, "T14") - SUMIFS(NhatKy_ViPham!K:K, NhatKy_ViPham!E:E, "10_Van_A", NhatKy_ViPham!F:F, B38, NhatKy_ViPham!C:C, "T14")</f>
        <v>100</v>
      </c>
      <c r="AF38" s="6">
        <f>100 + SUMIFS(NhatKy_ViPham!J:J, NhatKy_ViPham!E:E, "10_Van_A", NhatKy_ViPham!F:F, B38, NhatKy_ViPham!C:C, "T15") - SUMIFS(NhatKy_ViPham!K:K, NhatKy_ViPham!E:E, "10_Van_A", NhatKy_ViPham!F:F, B38, NhatKy_ViPham!C:C, "T15")</f>
        <v>100</v>
      </c>
      <c r="AG38" s="6">
        <f>100 + SUMIFS(NhatKy_ViPham!J:J, NhatKy_ViPham!E:E, "10_Van_A", NhatKy_ViPham!F:F, B38, NhatKy_ViPham!C:C, "T16") - SUMIFS(NhatKy_ViPham!K:K, NhatKy_ViPham!E:E, "10_Van_A", NhatKy_ViPham!F:F, B38, NhatKy_ViPham!C:C, "T16")</f>
        <v>100</v>
      </c>
      <c r="AH38" s="6">
        <f>100 + SUMIFS(NhatKy_ViPham!J:J, NhatKy_ViPham!E:E, "10_Van_A", NhatKy_ViPham!F:F, B38, NhatKy_ViPham!C:C, "T17") - SUMIFS(NhatKy_ViPham!K:K, NhatKy_ViPham!E:E, "10_Van_A", NhatKy_ViPham!F:F, B38, NhatKy_ViPham!C:C, "T17")</f>
        <v>100</v>
      </c>
      <c r="AI38" s="6">
        <f>100 + SUMIFS(NhatKy_ViPham!J:J, NhatKy_ViPham!E:E, "10_Van_A", NhatKy_ViPham!F:F, B38, NhatKy_ViPham!C:C, "T18") - SUMIFS(NhatKy_ViPham!K:K, NhatKy_ViPham!E:E, "10_Van_A", NhatKy_ViPham!F:F, B38, NhatKy_ViPham!C:C, "T18")</f>
        <v>100</v>
      </c>
      <c r="AJ38" s="6">
        <f>100 + SUMIFS(NhatKy_ViPham!J:J, NhatKy_ViPham!E:E, "10_Van_A", NhatKy_ViPham!F:F, B38, NhatKy_ViPham!C:C, "T19") - SUMIFS(NhatKy_ViPham!K:K, NhatKy_ViPham!E:E, "10_Van_A", NhatKy_ViPham!F:F, B38, NhatKy_ViPham!C:C, "T19")</f>
        <v>100</v>
      </c>
      <c r="AK38" s="6">
        <f>100 + SUMIFS(NhatKy_ViPham!J:J, NhatKy_ViPham!E:E, "10_Van_A", NhatKy_ViPham!F:F, B38, NhatKy_ViPham!C:C, "T20") - SUMIFS(NhatKy_ViPham!K:K, NhatKy_ViPham!E:E, "10_Van_A", NhatKy_ViPham!F:F, B38, NhatKy_ViPham!C:C, "T20")</f>
        <v>100</v>
      </c>
      <c r="AL38" s="6">
        <f>100 + SUMIFS(NhatKy_ViPham!J:J, NhatKy_ViPham!E:E, "10_Van_A", NhatKy_ViPham!F:F, B38, NhatKy_ViPham!C:C, "T21") - SUMIFS(NhatKy_ViPham!K:K, NhatKy_ViPham!E:E, "10_Van_A", NhatKy_ViPham!F:F, B38, NhatKy_ViPham!C:C, "T21")</f>
        <v>100</v>
      </c>
      <c r="AM38" s="6">
        <f>100 + SUMIFS(NhatKy_ViPham!J:J, NhatKy_ViPham!E:E, "10_Van_A", NhatKy_ViPham!F:F, B38, NhatKy_ViPham!C:C, "T22") - SUMIFS(NhatKy_ViPham!K:K, NhatKy_ViPham!E:E, "10_Van_A", NhatKy_ViPham!F:F, B38, NhatKy_ViPham!C:C, "T22")</f>
        <v>100</v>
      </c>
      <c r="AN38" s="6">
        <f>100 + SUMIFS(NhatKy_ViPham!J:J, NhatKy_ViPham!E:E, "10_Van_A", NhatKy_ViPham!F:F, B38, NhatKy_ViPham!C:C, "T23") - SUMIFS(NhatKy_ViPham!K:K, NhatKy_ViPham!E:E, "10_Van_A", NhatKy_ViPham!F:F, B38, NhatKy_ViPham!C:C, "T23")</f>
        <v>100</v>
      </c>
      <c r="AO38" s="6">
        <f>100 + SUMIFS(NhatKy_ViPham!J:J, NhatKy_ViPham!E:E, "10_Van_A", NhatKy_ViPham!F:F, B38, NhatKy_ViPham!C:C, "T24") - SUMIFS(NhatKy_ViPham!K:K, NhatKy_ViPham!E:E, "10_Van_A", NhatKy_ViPham!F:F, B38, NhatKy_ViPham!C:C, "T24")</f>
        <v>100</v>
      </c>
      <c r="AP38" s="6">
        <f>100 + SUMIFS(NhatKy_ViPham!J:J, NhatKy_ViPham!E:E, "10_Van_A", NhatKy_ViPham!F:F, B38, NhatKy_ViPham!C:C, "T25") - SUMIFS(NhatKy_ViPham!K:K, NhatKy_ViPham!E:E, "10_Van_A", NhatKy_ViPham!F:F, B38, NhatKy_ViPham!C:C, "T25")</f>
        <v>100</v>
      </c>
      <c r="AQ38" s="6">
        <f>100 + SUMIFS(NhatKy_ViPham!J:J, NhatKy_ViPham!E:E, "10_Van_A", NhatKy_ViPham!F:F, B38, NhatKy_ViPham!C:C, "T26") - SUMIFS(NhatKy_ViPham!K:K, NhatKy_ViPham!E:E, "10_Van_A", NhatKy_ViPham!F:F, B38, NhatKy_ViPham!C:C, "T26")</f>
        <v>100</v>
      </c>
      <c r="AR38" s="6">
        <f>100 + SUMIFS(NhatKy_ViPham!J:J, NhatKy_ViPham!E:E, "10_Van_A", NhatKy_ViPham!F:F, B38, NhatKy_ViPham!C:C, "T27") - SUMIFS(NhatKy_ViPham!K:K, NhatKy_ViPham!E:E, "10_Van_A", NhatKy_ViPham!F:F, B38, NhatKy_ViPham!C:C, "T27")</f>
        <v>100</v>
      </c>
      <c r="AS38" s="6">
        <f>100 + SUMIFS(NhatKy_ViPham!J:J, NhatKy_ViPham!E:E, "10_Van_A", NhatKy_ViPham!F:F, B38, NhatKy_ViPham!C:C, "T28") - SUMIFS(NhatKy_ViPham!K:K, NhatKy_ViPham!E:E, "10_Van_A", NhatKy_ViPham!F:F, B38, NhatKy_ViPham!C:C, "T28")</f>
        <v>100</v>
      </c>
      <c r="AT38" s="6">
        <f>100 + SUMIFS(NhatKy_ViPham!J:J, NhatKy_ViPham!E:E, "10_Van_A", NhatKy_ViPham!F:F, B38, NhatKy_ViPham!C:C, "T29") - SUMIFS(NhatKy_ViPham!K:K, NhatKy_ViPham!E:E, "10_Van_A", NhatKy_ViPham!F:F, B38, NhatKy_ViPham!C:C, "T29")</f>
        <v>100</v>
      </c>
      <c r="AU38" s="6">
        <f>100 + SUMIFS(NhatKy_ViPham!J:J, NhatKy_ViPham!E:E, "10_Van_A", NhatKy_ViPham!F:F, B38, NhatKy_ViPham!C:C, "T30") - SUMIFS(NhatKy_ViPham!K:K, NhatKy_ViPham!E:E, "10_Van_A", NhatKy_ViPham!F:F, B38, NhatKy_ViPham!C:C, "T30")</f>
        <v>100</v>
      </c>
      <c r="AV38" s="6">
        <f>100 + SUMIFS(NhatKy_ViPham!J:J, NhatKy_ViPham!E:E, "10_Van_A", NhatKy_ViPham!F:F, B38, NhatKy_ViPham!C:C, "T31") - SUMIFS(NhatKy_ViPham!K:K, NhatKy_ViPham!E:E, "10_Van_A", NhatKy_ViPham!F:F, B38, NhatKy_ViPham!C:C, "T31")</f>
        <v>100</v>
      </c>
      <c r="AW38" s="6">
        <f>100 + SUMIFS(NhatKy_ViPham!J:J, NhatKy_ViPham!E:E, "10_Van_A", NhatKy_ViPham!F:F, B38, NhatKy_ViPham!C:C, "T32") - SUMIFS(NhatKy_ViPham!K:K, NhatKy_ViPham!E:E, "10_Van_A", NhatKy_ViPham!F:F, B38, NhatKy_ViPham!C:C, "T32")</f>
        <v>100</v>
      </c>
      <c r="AX38" s="6">
        <f>100 + SUMIFS(NhatKy_ViPham!J:J, NhatKy_ViPham!E:E, "10_Van_A", NhatKy_ViPham!F:F, B38, NhatKy_ViPham!C:C, "T33") - SUMIFS(NhatKy_ViPham!K:K, NhatKy_ViPham!E:E, "10_Van_A", NhatKy_ViPham!F:F, B38, NhatKy_ViPham!C:C, "T33")</f>
        <v>100</v>
      </c>
      <c r="AY38" s="6">
        <f>100 + SUMIFS(NhatKy_ViPham!J:J, NhatKy_ViPham!E:E, "10_Van_A", NhatKy_ViPham!F:F, B38, NhatKy_ViPham!C:C, "T34") - SUMIFS(NhatKy_ViPham!K:K, NhatKy_ViPham!E:E, "10_Van_A", NhatKy_ViPham!F:F, B38, NhatKy_ViPham!C:C, "T34")</f>
        <v>100</v>
      </c>
      <c r="AZ38" s="6">
        <f>100 + SUMIFS(NhatKy_ViPham!J:J, NhatKy_ViPham!E:E, "10_Van_A", NhatKy_ViPham!F:F, B38, NhatKy_ViPham!C:C, "T35") - SUMIFS(NhatKy_ViPham!K:K, NhatKy_ViPham!E:E, "10_Van_A", NhatKy_ViPham!F:F, B38, NhatKy_ViPham!C:C, "T35")</f>
        <v>100</v>
      </c>
      <c r="BA38" s="12">
        <f t="shared" si="0"/>
        <v>100</v>
      </c>
      <c r="BB38" s="11" t="s">
        <v>430</v>
      </c>
      <c r="BC38" s="16" t="str">
        <f t="shared" si="1"/>
        <v>Tốt</v>
      </c>
      <c r="BD38" s="15" t="str">
        <f t="shared" si="2"/>
        <v>🟢 BÌNH THƯỜNG</v>
      </c>
    </row>
    <row r="39" spans="1:56" x14ac:dyDescent="0.25">
      <c r="A39" s="4">
        <v>31</v>
      </c>
      <c r="B39" s="10" t="s">
        <v>1005</v>
      </c>
      <c r="C39" s="4" t="s">
        <v>922</v>
      </c>
      <c r="D39" s="4" t="s">
        <v>429</v>
      </c>
      <c r="E39" s="11" t="s">
        <v>430</v>
      </c>
      <c r="F39" s="7">
        <f>SUMIFS(NhatKy_ViPham!K:K, NhatKy_ViPham!E:E, "10_Van_A", NhatKy_ViPham!F:F, B39, NhatKy_ViPham!H:H, "L01")</f>
        <v>0</v>
      </c>
      <c r="G39" s="7">
        <f>SUMIFS(NhatKy_ViPham!K:K, NhatKy_ViPham!E:E, "10_Van_A", NhatKy_ViPham!F:F, B39, NhatKy_ViPham!H:H, "L02")</f>
        <v>0</v>
      </c>
      <c r="H39" s="7">
        <f>SUMIFS(NhatKy_ViPham!K:K, NhatKy_ViPham!E:E, "10_Van_A", NhatKy_ViPham!F:F, B39, NhatKy_ViPham!H:H, "L03")</f>
        <v>0</v>
      </c>
      <c r="I39" s="7">
        <f>SUMIFS(NhatKy_ViPham!K:K, NhatKy_ViPham!E:E, "10_Van_A", NhatKy_ViPham!F:F, B39, NhatKy_ViPham!H:H, "L04")</f>
        <v>0</v>
      </c>
      <c r="J39" s="7">
        <f>SUMIFS(NhatKy_ViPham!K:K, NhatKy_ViPham!E:E, "10_Van_A", NhatKy_ViPham!F:F, B39, NhatKy_ViPham!H:H, "L05")</f>
        <v>0</v>
      </c>
      <c r="K39" s="7">
        <f>SUMIFS(NhatKy_ViPham!K:K, NhatKy_ViPham!E:E, "10_Van_A", NhatKy_ViPham!F:F, B39, NhatKy_ViPham!H:H, "L06")</f>
        <v>0</v>
      </c>
      <c r="L39" s="7">
        <f>SUMIFS(NhatKy_ViPham!K:K, NhatKy_ViPham!E:E, "10_Van_A", NhatKy_ViPham!F:F, B39, NhatKy_ViPham!H:H, "L07")</f>
        <v>0</v>
      </c>
      <c r="M39" s="7">
        <f>SUMIFS(NhatKy_ViPham!K:K, NhatKy_ViPham!E:E, "10_Van_A", NhatKy_ViPham!F:F, B39, NhatKy_ViPham!H:H, "L08")</f>
        <v>0</v>
      </c>
      <c r="N39" s="7">
        <f>SUMIFS(NhatKy_ViPham!K:K, NhatKy_ViPham!E:E, "10_Van_A", NhatKy_ViPham!F:F, B39, NhatKy_ViPham!H:H, "L09")</f>
        <v>0</v>
      </c>
      <c r="O39" s="7">
        <f>SUMIFS(NhatKy_ViPham!K:K, NhatKy_ViPham!E:E, "10_Van_A", NhatKy_ViPham!F:F, B39, NhatKy_ViPham!H:H, "L10")</f>
        <v>0</v>
      </c>
      <c r="P39" s="12">
        <f>SUMIFS(NhatKy_ViPham!J:J, NhatKy_ViPham!E:E, "10_Van_A", NhatKy_ViPham!F:F, B39)</f>
        <v>0</v>
      </c>
      <c r="Q39" s="13">
        <f>SUMIFS(NhatKy_ViPham!K:K, NhatKy_ViPham!E:E, "10_Van_A", NhatKy_ViPham!F:F, B39)</f>
        <v>0</v>
      </c>
      <c r="R39" s="7">
        <f>100 + SUMIFS(NhatKy_ViPham!J:J, NhatKy_ViPham!E:E, "10_Van_A", NhatKy_ViPham!F:F, B39, NhatKy_ViPham!C:C, "T1") - SUMIFS(NhatKy_ViPham!K:K, NhatKy_ViPham!E:E, "10_Van_A", NhatKy_ViPham!F:F, B39, NhatKy_ViPham!C:C, "T1")</f>
        <v>100</v>
      </c>
      <c r="S39" s="7">
        <f>100 + SUMIFS(NhatKy_ViPham!J:J, NhatKy_ViPham!E:E, "10_Van_A", NhatKy_ViPham!F:F, B39, NhatKy_ViPham!C:C, "T2") - SUMIFS(NhatKy_ViPham!K:K, NhatKy_ViPham!E:E, "10_Van_A", NhatKy_ViPham!F:F, B39, NhatKy_ViPham!C:C, "T2")</f>
        <v>100</v>
      </c>
      <c r="T39" s="7">
        <f>100 + SUMIFS(NhatKy_ViPham!J:J, NhatKy_ViPham!E:E, "10_Van_A", NhatKy_ViPham!F:F, B39, NhatKy_ViPham!C:C, "T3") - SUMIFS(NhatKy_ViPham!K:K, NhatKy_ViPham!E:E, "10_Van_A", NhatKy_ViPham!F:F, B39, NhatKy_ViPham!C:C, "T3")</f>
        <v>100</v>
      </c>
      <c r="U39" s="7">
        <f>100 + SUMIFS(NhatKy_ViPham!J:J, NhatKy_ViPham!E:E, "10_Van_A", NhatKy_ViPham!F:F, B39, NhatKy_ViPham!C:C, "T4") - SUMIFS(NhatKy_ViPham!K:K, NhatKy_ViPham!E:E, "10_Van_A", NhatKy_ViPham!F:F, B39, NhatKy_ViPham!C:C, "T4")</f>
        <v>100</v>
      </c>
      <c r="V39" s="7">
        <f>100 + SUMIFS(NhatKy_ViPham!J:J, NhatKy_ViPham!E:E, "10_Van_A", NhatKy_ViPham!F:F, B39, NhatKy_ViPham!C:C, "T5") - SUMIFS(NhatKy_ViPham!K:K, NhatKy_ViPham!E:E, "10_Van_A", NhatKy_ViPham!F:F, B39, NhatKy_ViPham!C:C, "T5")</f>
        <v>100</v>
      </c>
      <c r="W39" s="7">
        <f>100 + SUMIFS(NhatKy_ViPham!J:J, NhatKy_ViPham!E:E, "10_Van_A", NhatKy_ViPham!F:F, B39, NhatKy_ViPham!C:C, "T6") - SUMIFS(NhatKy_ViPham!K:K, NhatKy_ViPham!E:E, "10_Van_A", NhatKy_ViPham!F:F, B39, NhatKy_ViPham!C:C, "T6")</f>
        <v>100</v>
      </c>
      <c r="X39" s="7">
        <f>100 + SUMIFS(NhatKy_ViPham!J:J, NhatKy_ViPham!E:E, "10_Van_A", NhatKy_ViPham!F:F, B39, NhatKy_ViPham!C:C, "T7") - SUMIFS(NhatKy_ViPham!K:K, NhatKy_ViPham!E:E, "10_Van_A", NhatKy_ViPham!F:F, B39, NhatKy_ViPham!C:C, "T7")</f>
        <v>100</v>
      </c>
      <c r="Y39" s="7">
        <f>100 + SUMIFS(NhatKy_ViPham!J:J, NhatKy_ViPham!E:E, "10_Van_A", NhatKy_ViPham!F:F, B39, NhatKy_ViPham!C:C, "T8") - SUMIFS(NhatKy_ViPham!K:K, NhatKy_ViPham!E:E, "10_Van_A", NhatKy_ViPham!F:F, B39, NhatKy_ViPham!C:C, "T8")</f>
        <v>100</v>
      </c>
      <c r="Z39" s="7">
        <f>100 + SUMIFS(NhatKy_ViPham!J:J, NhatKy_ViPham!E:E, "10_Van_A", NhatKy_ViPham!F:F, B39, NhatKy_ViPham!C:C, "T9") - SUMIFS(NhatKy_ViPham!K:K, NhatKy_ViPham!E:E, "10_Van_A", NhatKy_ViPham!F:F, B39, NhatKy_ViPham!C:C, "T9")</f>
        <v>100</v>
      </c>
      <c r="AA39" s="7">
        <f>100 + SUMIFS(NhatKy_ViPham!J:J, NhatKy_ViPham!E:E, "10_Van_A", NhatKy_ViPham!F:F, B39, NhatKy_ViPham!C:C, "T10") - SUMIFS(NhatKy_ViPham!K:K, NhatKy_ViPham!E:E, "10_Van_A", NhatKy_ViPham!F:F, B39, NhatKy_ViPham!C:C, "T10")</f>
        <v>100</v>
      </c>
      <c r="AB39" s="7">
        <f>100 + SUMIFS(NhatKy_ViPham!J:J, NhatKy_ViPham!E:E, "10_Van_A", NhatKy_ViPham!F:F, B39, NhatKy_ViPham!C:C, "T11") - SUMIFS(NhatKy_ViPham!K:K, NhatKy_ViPham!E:E, "10_Van_A", NhatKy_ViPham!F:F, B39, NhatKy_ViPham!C:C, "T11")</f>
        <v>100</v>
      </c>
      <c r="AC39" s="7">
        <f>100 + SUMIFS(NhatKy_ViPham!J:J, NhatKy_ViPham!E:E, "10_Van_A", NhatKy_ViPham!F:F, B39, NhatKy_ViPham!C:C, "T12") - SUMIFS(NhatKy_ViPham!K:K, NhatKy_ViPham!E:E, "10_Van_A", NhatKy_ViPham!F:F, B39, NhatKy_ViPham!C:C, "T12")</f>
        <v>100</v>
      </c>
      <c r="AD39" s="7">
        <f>100 + SUMIFS(NhatKy_ViPham!J:J, NhatKy_ViPham!E:E, "10_Van_A", NhatKy_ViPham!F:F, B39, NhatKy_ViPham!C:C, "T13") - SUMIFS(NhatKy_ViPham!K:K, NhatKy_ViPham!E:E, "10_Van_A", NhatKy_ViPham!F:F, B39, NhatKy_ViPham!C:C, "T13")</f>
        <v>100</v>
      </c>
      <c r="AE39" s="7">
        <f>100 + SUMIFS(NhatKy_ViPham!J:J, NhatKy_ViPham!E:E, "10_Van_A", NhatKy_ViPham!F:F, B39, NhatKy_ViPham!C:C, "T14") - SUMIFS(NhatKy_ViPham!K:K, NhatKy_ViPham!E:E, "10_Van_A", NhatKy_ViPham!F:F, B39, NhatKy_ViPham!C:C, "T14")</f>
        <v>100</v>
      </c>
      <c r="AF39" s="7">
        <f>100 + SUMIFS(NhatKy_ViPham!J:J, NhatKy_ViPham!E:E, "10_Van_A", NhatKy_ViPham!F:F, B39, NhatKy_ViPham!C:C, "T15") - SUMIFS(NhatKy_ViPham!K:K, NhatKy_ViPham!E:E, "10_Van_A", NhatKy_ViPham!F:F, B39, NhatKy_ViPham!C:C, "T15")</f>
        <v>100</v>
      </c>
      <c r="AG39" s="7">
        <f>100 + SUMIFS(NhatKy_ViPham!J:J, NhatKy_ViPham!E:E, "10_Van_A", NhatKy_ViPham!F:F, B39, NhatKy_ViPham!C:C, "T16") - SUMIFS(NhatKy_ViPham!K:K, NhatKy_ViPham!E:E, "10_Van_A", NhatKy_ViPham!F:F, B39, NhatKy_ViPham!C:C, "T16")</f>
        <v>100</v>
      </c>
      <c r="AH39" s="7">
        <f>100 + SUMIFS(NhatKy_ViPham!J:J, NhatKy_ViPham!E:E, "10_Van_A", NhatKy_ViPham!F:F, B39, NhatKy_ViPham!C:C, "T17") - SUMIFS(NhatKy_ViPham!K:K, NhatKy_ViPham!E:E, "10_Van_A", NhatKy_ViPham!F:F, B39, NhatKy_ViPham!C:C, "T17")</f>
        <v>100</v>
      </c>
      <c r="AI39" s="7">
        <f>100 + SUMIFS(NhatKy_ViPham!J:J, NhatKy_ViPham!E:E, "10_Van_A", NhatKy_ViPham!F:F, B39, NhatKy_ViPham!C:C, "T18") - SUMIFS(NhatKy_ViPham!K:K, NhatKy_ViPham!E:E, "10_Van_A", NhatKy_ViPham!F:F, B39, NhatKy_ViPham!C:C, "T18")</f>
        <v>100</v>
      </c>
      <c r="AJ39" s="7">
        <f>100 + SUMIFS(NhatKy_ViPham!J:J, NhatKy_ViPham!E:E, "10_Van_A", NhatKy_ViPham!F:F, B39, NhatKy_ViPham!C:C, "T19") - SUMIFS(NhatKy_ViPham!K:K, NhatKy_ViPham!E:E, "10_Van_A", NhatKy_ViPham!F:F, B39, NhatKy_ViPham!C:C, "T19")</f>
        <v>100</v>
      </c>
      <c r="AK39" s="7">
        <f>100 + SUMIFS(NhatKy_ViPham!J:J, NhatKy_ViPham!E:E, "10_Van_A", NhatKy_ViPham!F:F, B39, NhatKy_ViPham!C:C, "T20") - SUMIFS(NhatKy_ViPham!K:K, NhatKy_ViPham!E:E, "10_Van_A", NhatKy_ViPham!F:F, B39, NhatKy_ViPham!C:C, "T20")</f>
        <v>100</v>
      </c>
      <c r="AL39" s="7">
        <f>100 + SUMIFS(NhatKy_ViPham!J:J, NhatKy_ViPham!E:E, "10_Van_A", NhatKy_ViPham!F:F, B39, NhatKy_ViPham!C:C, "T21") - SUMIFS(NhatKy_ViPham!K:K, NhatKy_ViPham!E:E, "10_Van_A", NhatKy_ViPham!F:F, B39, NhatKy_ViPham!C:C, "T21")</f>
        <v>100</v>
      </c>
      <c r="AM39" s="7">
        <f>100 + SUMIFS(NhatKy_ViPham!J:J, NhatKy_ViPham!E:E, "10_Van_A", NhatKy_ViPham!F:F, B39, NhatKy_ViPham!C:C, "T22") - SUMIFS(NhatKy_ViPham!K:K, NhatKy_ViPham!E:E, "10_Van_A", NhatKy_ViPham!F:F, B39, NhatKy_ViPham!C:C, "T22")</f>
        <v>100</v>
      </c>
      <c r="AN39" s="7">
        <f>100 + SUMIFS(NhatKy_ViPham!J:J, NhatKy_ViPham!E:E, "10_Van_A", NhatKy_ViPham!F:F, B39, NhatKy_ViPham!C:C, "T23") - SUMIFS(NhatKy_ViPham!K:K, NhatKy_ViPham!E:E, "10_Van_A", NhatKy_ViPham!F:F, B39, NhatKy_ViPham!C:C, "T23")</f>
        <v>100</v>
      </c>
      <c r="AO39" s="7">
        <f>100 + SUMIFS(NhatKy_ViPham!J:J, NhatKy_ViPham!E:E, "10_Van_A", NhatKy_ViPham!F:F, B39, NhatKy_ViPham!C:C, "T24") - SUMIFS(NhatKy_ViPham!K:K, NhatKy_ViPham!E:E, "10_Van_A", NhatKy_ViPham!F:F, B39, NhatKy_ViPham!C:C, "T24")</f>
        <v>100</v>
      </c>
      <c r="AP39" s="7">
        <f>100 + SUMIFS(NhatKy_ViPham!J:J, NhatKy_ViPham!E:E, "10_Van_A", NhatKy_ViPham!F:F, B39, NhatKy_ViPham!C:C, "T25") - SUMIFS(NhatKy_ViPham!K:K, NhatKy_ViPham!E:E, "10_Van_A", NhatKy_ViPham!F:F, B39, NhatKy_ViPham!C:C, "T25")</f>
        <v>100</v>
      </c>
      <c r="AQ39" s="7">
        <f>100 + SUMIFS(NhatKy_ViPham!J:J, NhatKy_ViPham!E:E, "10_Van_A", NhatKy_ViPham!F:F, B39, NhatKy_ViPham!C:C, "T26") - SUMIFS(NhatKy_ViPham!K:K, NhatKy_ViPham!E:E, "10_Van_A", NhatKy_ViPham!F:F, B39, NhatKy_ViPham!C:C, "T26")</f>
        <v>100</v>
      </c>
      <c r="AR39" s="7">
        <f>100 + SUMIFS(NhatKy_ViPham!J:J, NhatKy_ViPham!E:E, "10_Van_A", NhatKy_ViPham!F:F, B39, NhatKy_ViPham!C:C, "T27") - SUMIFS(NhatKy_ViPham!K:K, NhatKy_ViPham!E:E, "10_Van_A", NhatKy_ViPham!F:F, B39, NhatKy_ViPham!C:C, "T27")</f>
        <v>100</v>
      </c>
      <c r="AS39" s="7">
        <f>100 + SUMIFS(NhatKy_ViPham!J:J, NhatKy_ViPham!E:E, "10_Van_A", NhatKy_ViPham!F:F, B39, NhatKy_ViPham!C:C, "T28") - SUMIFS(NhatKy_ViPham!K:K, NhatKy_ViPham!E:E, "10_Van_A", NhatKy_ViPham!F:F, B39, NhatKy_ViPham!C:C, "T28")</f>
        <v>100</v>
      </c>
      <c r="AT39" s="7">
        <f>100 + SUMIFS(NhatKy_ViPham!J:J, NhatKy_ViPham!E:E, "10_Van_A", NhatKy_ViPham!F:F, B39, NhatKy_ViPham!C:C, "T29") - SUMIFS(NhatKy_ViPham!K:K, NhatKy_ViPham!E:E, "10_Van_A", NhatKy_ViPham!F:F, B39, NhatKy_ViPham!C:C, "T29")</f>
        <v>100</v>
      </c>
      <c r="AU39" s="7">
        <f>100 + SUMIFS(NhatKy_ViPham!J:J, NhatKy_ViPham!E:E, "10_Van_A", NhatKy_ViPham!F:F, B39, NhatKy_ViPham!C:C, "T30") - SUMIFS(NhatKy_ViPham!K:K, NhatKy_ViPham!E:E, "10_Van_A", NhatKy_ViPham!F:F, B39, NhatKy_ViPham!C:C, "T30")</f>
        <v>100</v>
      </c>
      <c r="AV39" s="7">
        <f>100 + SUMIFS(NhatKy_ViPham!J:J, NhatKy_ViPham!E:E, "10_Van_A", NhatKy_ViPham!F:F, B39, NhatKy_ViPham!C:C, "T31") - SUMIFS(NhatKy_ViPham!K:K, NhatKy_ViPham!E:E, "10_Van_A", NhatKy_ViPham!F:F, B39, NhatKy_ViPham!C:C, "T31")</f>
        <v>100</v>
      </c>
      <c r="AW39" s="7">
        <f>100 + SUMIFS(NhatKy_ViPham!J:J, NhatKy_ViPham!E:E, "10_Van_A", NhatKy_ViPham!F:F, B39, NhatKy_ViPham!C:C, "T32") - SUMIFS(NhatKy_ViPham!K:K, NhatKy_ViPham!E:E, "10_Van_A", NhatKy_ViPham!F:F, B39, NhatKy_ViPham!C:C, "T32")</f>
        <v>100</v>
      </c>
      <c r="AX39" s="7">
        <f>100 + SUMIFS(NhatKy_ViPham!J:J, NhatKy_ViPham!E:E, "10_Van_A", NhatKy_ViPham!F:F, B39, NhatKy_ViPham!C:C, "T33") - SUMIFS(NhatKy_ViPham!K:K, NhatKy_ViPham!E:E, "10_Van_A", NhatKy_ViPham!F:F, B39, NhatKy_ViPham!C:C, "T33")</f>
        <v>100</v>
      </c>
      <c r="AY39" s="7">
        <f>100 + SUMIFS(NhatKy_ViPham!J:J, NhatKy_ViPham!E:E, "10_Van_A", NhatKy_ViPham!F:F, B39, NhatKy_ViPham!C:C, "T34") - SUMIFS(NhatKy_ViPham!K:K, NhatKy_ViPham!E:E, "10_Van_A", NhatKy_ViPham!F:F, B39, NhatKy_ViPham!C:C, "T34")</f>
        <v>100</v>
      </c>
      <c r="AZ39" s="7">
        <f>100 + SUMIFS(NhatKy_ViPham!J:J, NhatKy_ViPham!E:E, "10_Van_A", NhatKy_ViPham!F:F, B39, NhatKy_ViPham!C:C, "T35") - SUMIFS(NhatKy_ViPham!K:K, NhatKy_ViPham!E:E, "10_Van_A", NhatKy_ViPham!F:F, B39, NhatKy_ViPham!C:C, "T35")</f>
        <v>100</v>
      </c>
      <c r="BA39" s="12">
        <f t="shared" si="0"/>
        <v>100</v>
      </c>
      <c r="BB39" s="11" t="s">
        <v>430</v>
      </c>
      <c r="BC39" s="14" t="str">
        <f t="shared" si="1"/>
        <v>Tốt</v>
      </c>
      <c r="BD39" s="10" t="str">
        <f t="shared" si="2"/>
        <v>🟢 BÌNH THƯỜNG</v>
      </c>
    </row>
    <row r="40" spans="1:56" x14ac:dyDescent="0.25">
      <c r="A40" s="5">
        <v>32</v>
      </c>
      <c r="B40" s="15" t="s">
        <v>1006</v>
      </c>
      <c r="C40" s="5" t="s">
        <v>884</v>
      </c>
      <c r="D40" s="5" t="s">
        <v>429</v>
      </c>
      <c r="E40" s="11" t="s">
        <v>430</v>
      </c>
      <c r="F40" s="6">
        <f>SUMIFS(NhatKy_ViPham!K:K, NhatKy_ViPham!E:E, "10_Van_A", NhatKy_ViPham!F:F, B40, NhatKy_ViPham!H:H, "L01")</f>
        <v>0</v>
      </c>
      <c r="G40" s="6">
        <f>SUMIFS(NhatKy_ViPham!K:K, NhatKy_ViPham!E:E, "10_Van_A", NhatKy_ViPham!F:F, B40, NhatKy_ViPham!H:H, "L02")</f>
        <v>0</v>
      </c>
      <c r="H40" s="6">
        <f>SUMIFS(NhatKy_ViPham!K:K, NhatKy_ViPham!E:E, "10_Van_A", NhatKy_ViPham!F:F, B40, NhatKy_ViPham!H:H, "L03")</f>
        <v>0</v>
      </c>
      <c r="I40" s="6">
        <f>SUMIFS(NhatKy_ViPham!K:K, NhatKy_ViPham!E:E, "10_Van_A", NhatKy_ViPham!F:F, B40, NhatKy_ViPham!H:H, "L04")</f>
        <v>0</v>
      </c>
      <c r="J40" s="6">
        <f>SUMIFS(NhatKy_ViPham!K:K, NhatKy_ViPham!E:E, "10_Van_A", NhatKy_ViPham!F:F, B40, NhatKy_ViPham!H:H, "L05")</f>
        <v>0</v>
      </c>
      <c r="K40" s="6">
        <f>SUMIFS(NhatKy_ViPham!K:K, NhatKy_ViPham!E:E, "10_Van_A", NhatKy_ViPham!F:F, B40, NhatKy_ViPham!H:H, "L06")</f>
        <v>0</v>
      </c>
      <c r="L40" s="6">
        <f>SUMIFS(NhatKy_ViPham!K:K, NhatKy_ViPham!E:E, "10_Van_A", NhatKy_ViPham!F:F, B40, NhatKy_ViPham!H:H, "L07")</f>
        <v>0</v>
      </c>
      <c r="M40" s="6">
        <f>SUMIFS(NhatKy_ViPham!K:K, NhatKy_ViPham!E:E, "10_Van_A", NhatKy_ViPham!F:F, B40, NhatKy_ViPham!H:H, "L08")</f>
        <v>0</v>
      </c>
      <c r="N40" s="6">
        <f>SUMIFS(NhatKy_ViPham!K:K, NhatKy_ViPham!E:E, "10_Van_A", NhatKy_ViPham!F:F, B40, NhatKy_ViPham!H:H, "L09")</f>
        <v>0</v>
      </c>
      <c r="O40" s="6">
        <f>SUMIFS(NhatKy_ViPham!K:K, NhatKy_ViPham!E:E, "10_Van_A", NhatKy_ViPham!F:F, B40, NhatKy_ViPham!H:H, "L10")</f>
        <v>0</v>
      </c>
      <c r="P40" s="12">
        <f>SUMIFS(NhatKy_ViPham!J:J, NhatKy_ViPham!E:E, "10_Van_A", NhatKy_ViPham!F:F, B40)</f>
        <v>0</v>
      </c>
      <c r="Q40" s="13">
        <f>SUMIFS(NhatKy_ViPham!K:K, NhatKy_ViPham!E:E, "10_Van_A", NhatKy_ViPham!F:F, B40)</f>
        <v>0</v>
      </c>
      <c r="R40" s="6">
        <f>100 + SUMIFS(NhatKy_ViPham!J:J, NhatKy_ViPham!E:E, "10_Van_A", NhatKy_ViPham!F:F, B40, NhatKy_ViPham!C:C, "T1") - SUMIFS(NhatKy_ViPham!K:K, NhatKy_ViPham!E:E, "10_Van_A", NhatKy_ViPham!F:F, B40, NhatKy_ViPham!C:C, "T1")</f>
        <v>100</v>
      </c>
      <c r="S40" s="6">
        <f>100 + SUMIFS(NhatKy_ViPham!J:J, NhatKy_ViPham!E:E, "10_Van_A", NhatKy_ViPham!F:F, B40, NhatKy_ViPham!C:C, "T2") - SUMIFS(NhatKy_ViPham!K:K, NhatKy_ViPham!E:E, "10_Van_A", NhatKy_ViPham!F:F, B40, NhatKy_ViPham!C:C, "T2")</f>
        <v>100</v>
      </c>
      <c r="T40" s="6">
        <f>100 + SUMIFS(NhatKy_ViPham!J:J, NhatKy_ViPham!E:E, "10_Van_A", NhatKy_ViPham!F:F, B40, NhatKy_ViPham!C:C, "T3") - SUMIFS(NhatKy_ViPham!K:K, NhatKy_ViPham!E:E, "10_Van_A", NhatKy_ViPham!F:F, B40, NhatKy_ViPham!C:C, "T3")</f>
        <v>100</v>
      </c>
      <c r="U40" s="6">
        <f>100 + SUMIFS(NhatKy_ViPham!J:J, NhatKy_ViPham!E:E, "10_Van_A", NhatKy_ViPham!F:F, B40, NhatKy_ViPham!C:C, "T4") - SUMIFS(NhatKy_ViPham!K:K, NhatKy_ViPham!E:E, "10_Van_A", NhatKy_ViPham!F:F, B40, NhatKy_ViPham!C:C, "T4")</f>
        <v>100</v>
      </c>
      <c r="V40" s="6">
        <f>100 + SUMIFS(NhatKy_ViPham!J:J, NhatKy_ViPham!E:E, "10_Van_A", NhatKy_ViPham!F:F, B40, NhatKy_ViPham!C:C, "T5") - SUMIFS(NhatKy_ViPham!K:K, NhatKy_ViPham!E:E, "10_Van_A", NhatKy_ViPham!F:F, B40, NhatKy_ViPham!C:C, "T5")</f>
        <v>100</v>
      </c>
      <c r="W40" s="6">
        <f>100 + SUMIFS(NhatKy_ViPham!J:J, NhatKy_ViPham!E:E, "10_Van_A", NhatKy_ViPham!F:F, B40, NhatKy_ViPham!C:C, "T6") - SUMIFS(NhatKy_ViPham!K:K, NhatKy_ViPham!E:E, "10_Van_A", NhatKy_ViPham!F:F, B40, NhatKy_ViPham!C:C, "T6")</f>
        <v>100</v>
      </c>
      <c r="X40" s="6">
        <f>100 + SUMIFS(NhatKy_ViPham!J:J, NhatKy_ViPham!E:E, "10_Van_A", NhatKy_ViPham!F:F, B40, NhatKy_ViPham!C:C, "T7") - SUMIFS(NhatKy_ViPham!K:K, NhatKy_ViPham!E:E, "10_Van_A", NhatKy_ViPham!F:F, B40, NhatKy_ViPham!C:C, "T7")</f>
        <v>100</v>
      </c>
      <c r="Y40" s="6">
        <f>100 + SUMIFS(NhatKy_ViPham!J:J, NhatKy_ViPham!E:E, "10_Van_A", NhatKy_ViPham!F:F, B40, NhatKy_ViPham!C:C, "T8") - SUMIFS(NhatKy_ViPham!K:K, NhatKy_ViPham!E:E, "10_Van_A", NhatKy_ViPham!F:F, B40, NhatKy_ViPham!C:C, "T8")</f>
        <v>100</v>
      </c>
      <c r="Z40" s="6">
        <f>100 + SUMIFS(NhatKy_ViPham!J:J, NhatKy_ViPham!E:E, "10_Van_A", NhatKy_ViPham!F:F, B40, NhatKy_ViPham!C:C, "T9") - SUMIFS(NhatKy_ViPham!K:K, NhatKy_ViPham!E:E, "10_Van_A", NhatKy_ViPham!F:F, B40, NhatKy_ViPham!C:C, "T9")</f>
        <v>100</v>
      </c>
      <c r="AA40" s="6">
        <f>100 + SUMIFS(NhatKy_ViPham!J:J, NhatKy_ViPham!E:E, "10_Van_A", NhatKy_ViPham!F:F, B40, NhatKy_ViPham!C:C, "T10") - SUMIFS(NhatKy_ViPham!K:K, NhatKy_ViPham!E:E, "10_Van_A", NhatKy_ViPham!F:F, B40, NhatKy_ViPham!C:C, "T10")</f>
        <v>100</v>
      </c>
      <c r="AB40" s="6">
        <f>100 + SUMIFS(NhatKy_ViPham!J:J, NhatKy_ViPham!E:E, "10_Van_A", NhatKy_ViPham!F:F, B40, NhatKy_ViPham!C:C, "T11") - SUMIFS(NhatKy_ViPham!K:K, NhatKy_ViPham!E:E, "10_Van_A", NhatKy_ViPham!F:F, B40, NhatKy_ViPham!C:C, "T11")</f>
        <v>100</v>
      </c>
      <c r="AC40" s="6">
        <f>100 + SUMIFS(NhatKy_ViPham!J:J, NhatKy_ViPham!E:E, "10_Van_A", NhatKy_ViPham!F:F, B40, NhatKy_ViPham!C:C, "T12") - SUMIFS(NhatKy_ViPham!K:K, NhatKy_ViPham!E:E, "10_Van_A", NhatKy_ViPham!F:F, B40, NhatKy_ViPham!C:C, "T12")</f>
        <v>100</v>
      </c>
      <c r="AD40" s="6">
        <f>100 + SUMIFS(NhatKy_ViPham!J:J, NhatKy_ViPham!E:E, "10_Van_A", NhatKy_ViPham!F:F, B40, NhatKy_ViPham!C:C, "T13") - SUMIFS(NhatKy_ViPham!K:K, NhatKy_ViPham!E:E, "10_Van_A", NhatKy_ViPham!F:F, B40, NhatKy_ViPham!C:C, "T13")</f>
        <v>100</v>
      </c>
      <c r="AE40" s="6">
        <f>100 + SUMIFS(NhatKy_ViPham!J:J, NhatKy_ViPham!E:E, "10_Van_A", NhatKy_ViPham!F:F, B40, NhatKy_ViPham!C:C, "T14") - SUMIFS(NhatKy_ViPham!K:K, NhatKy_ViPham!E:E, "10_Van_A", NhatKy_ViPham!F:F, B40, NhatKy_ViPham!C:C, "T14")</f>
        <v>100</v>
      </c>
      <c r="AF40" s="6">
        <f>100 + SUMIFS(NhatKy_ViPham!J:J, NhatKy_ViPham!E:E, "10_Van_A", NhatKy_ViPham!F:F, B40, NhatKy_ViPham!C:C, "T15") - SUMIFS(NhatKy_ViPham!K:K, NhatKy_ViPham!E:E, "10_Van_A", NhatKy_ViPham!F:F, B40, NhatKy_ViPham!C:C, "T15")</f>
        <v>100</v>
      </c>
      <c r="AG40" s="6">
        <f>100 + SUMIFS(NhatKy_ViPham!J:J, NhatKy_ViPham!E:E, "10_Van_A", NhatKy_ViPham!F:F, B40, NhatKy_ViPham!C:C, "T16") - SUMIFS(NhatKy_ViPham!K:K, NhatKy_ViPham!E:E, "10_Van_A", NhatKy_ViPham!F:F, B40, NhatKy_ViPham!C:C, "T16")</f>
        <v>100</v>
      </c>
      <c r="AH40" s="6">
        <f>100 + SUMIFS(NhatKy_ViPham!J:J, NhatKy_ViPham!E:E, "10_Van_A", NhatKy_ViPham!F:F, B40, NhatKy_ViPham!C:C, "T17") - SUMIFS(NhatKy_ViPham!K:K, NhatKy_ViPham!E:E, "10_Van_A", NhatKy_ViPham!F:F, B40, NhatKy_ViPham!C:C, "T17")</f>
        <v>100</v>
      </c>
      <c r="AI40" s="6">
        <f>100 + SUMIFS(NhatKy_ViPham!J:J, NhatKy_ViPham!E:E, "10_Van_A", NhatKy_ViPham!F:F, B40, NhatKy_ViPham!C:C, "T18") - SUMIFS(NhatKy_ViPham!K:K, NhatKy_ViPham!E:E, "10_Van_A", NhatKy_ViPham!F:F, B40, NhatKy_ViPham!C:C, "T18")</f>
        <v>100</v>
      </c>
      <c r="AJ40" s="6">
        <f>100 + SUMIFS(NhatKy_ViPham!J:J, NhatKy_ViPham!E:E, "10_Van_A", NhatKy_ViPham!F:F, B40, NhatKy_ViPham!C:C, "T19") - SUMIFS(NhatKy_ViPham!K:K, NhatKy_ViPham!E:E, "10_Van_A", NhatKy_ViPham!F:F, B40, NhatKy_ViPham!C:C, "T19")</f>
        <v>100</v>
      </c>
      <c r="AK40" s="6">
        <f>100 + SUMIFS(NhatKy_ViPham!J:J, NhatKy_ViPham!E:E, "10_Van_A", NhatKy_ViPham!F:F, B40, NhatKy_ViPham!C:C, "T20") - SUMIFS(NhatKy_ViPham!K:K, NhatKy_ViPham!E:E, "10_Van_A", NhatKy_ViPham!F:F, B40, NhatKy_ViPham!C:C, "T20")</f>
        <v>100</v>
      </c>
      <c r="AL40" s="6">
        <f>100 + SUMIFS(NhatKy_ViPham!J:J, NhatKy_ViPham!E:E, "10_Van_A", NhatKy_ViPham!F:F, B40, NhatKy_ViPham!C:C, "T21") - SUMIFS(NhatKy_ViPham!K:K, NhatKy_ViPham!E:E, "10_Van_A", NhatKy_ViPham!F:F, B40, NhatKy_ViPham!C:C, "T21")</f>
        <v>100</v>
      </c>
      <c r="AM40" s="6">
        <f>100 + SUMIFS(NhatKy_ViPham!J:J, NhatKy_ViPham!E:E, "10_Van_A", NhatKy_ViPham!F:F, B40, NhatKy_ViPham!C:C, "T22") - SUMIFS(NhatKy_ViPham!K:K, NhatKy_ViPham!E:E, "10_Van_A", NhatKy_ViPham!F:F, B40, NhatKy_ViPham!C:C, "T22")</f>
        <v>100</v>
      </c>
      <c r="AN40" s="6">
        <f>100 + SUMIFS(NhatKy_ViPham!J:J, NhatKy_ViPham!E:E, "10_Van_A", NhatKy_ViPham!F:F, B40, NhatKy_ViPham!C:C, "T23") - SUMIFS(NhatKy_ViPham!K:K, NhatKy_ViPham!E:E, "10_Van_A", NhatKy_ViPham!F:F, B40, NhatKy_ViPham!C:C, "T23")</f>
        <v>100</v>
      </c>
      <c r="AO40" s="6">
        <f>100 + SUMIFS(NhatKy_ViPham!J:J, NhatKy_ViPham!E:E, "10_Van_A", NhatKy_ViPham!F:F, B40, NhatKy_ViPham!C:C, "T24") - SUMIFS(NhatKy_ViPham!K:K, NhatKy_ViPham!E:E, "10_Van_A", NhatKy_ViPham!F:F, B40, NhatKy_ViPham!C:C, "T24")</f>
        <v>100</v>
      </c>
      <c r="AP40" s="6">
        <f>100 + SUMIFS(NhatKy_ViPham!J:J, NhatKy_ViPham!E:E, "10_Van_A", NhatKy_ViPham!F:F, B40, NhatKy_ViPham!C:C, "T25") - SUMIFS(NhatKy_ViPham!K:K, NhatKy_ViPham!E:E, "10_Van_A", NhatKy_ViPham!F:F, B40, NhatKy_ViPham!C:C, "T25")</f>
        <v>100</v>
      </c>
      <c r="AQ40" s="6">
        <f>100 + SUMIFS(NhatKy_ViPham!J:J, NhatKy_ViPham!E:E, "10_Van_A", NhatKy_ViPham!F:F, B40, NhatKy_ViPham!C:C, "T26") - SUMIFS(NhatKy_ViPham!K:K, NhatKy_ViPham!E:E, "10_Van_A", NhatKy_ViPham!F:F, B40, NhatKy_ViPham!C:C, "T26")</f>
        <v>100</v>
      </c>
      <c r="AR40" s="6">
        <f>100 + SUMIFS(NhatKy_ViPham!J:J, NhatKy_ViPham!E:E, "10_Van_A", NhatKy_ViPham!F:F, B40, NhatKy_ViPham!C:C, "T27") - SUMIFS(NhatKy_ViPham!K:K, NhatKy_ViPham!E:E, "10_Van_A", NhatKy_ViPham!F:F, B40, NhatKy_ViPham!C:C, "T27")</f>
        <v>100</v>
      </c>
      <c r="AS40" s="6">
        <f>100 + SUMIFS(NhatKy_ViPham!J:J, NhatKy_ViPham!E:E, "10_Van_A", NhatKy_ViPham!F:F, B40, NhatKy_ViPham!C:C, "T28") - SUMIFS(NhatKy_ViPham!K:K, NhatKy_ViPham!E:E, "10_Van_A", NhatKy_ViPham!F:F, B40, NhatKy_ViPham!C:C, "T28")</f>
        <v>100</v>
      </c>
      <c r="AT40" s="6">
        <f>100 + SUMIFS(NhatKy_ViPham!J:J, NhatKy_ViPham!E:E, "10_Van_A", NhatKy_ViPham!F:F, B40, NhatKy_ViPham!C:C, "T29") - SUMIFS(NhatKy_ViPham!K:K, NhatKy_ViPham!E:E, "10_Van_A", NhatKy_ViPham!F:F, B40, NhatKy_ViPham!C:C, "T29")</f>
        <v>100</v>
      </c>
      <c r="AU40" s="6">
        <f>100 + SUMIFS(NhatKy_ViPham!J:J, NhatKy_ViPham!E:E, "10_Van_A", NhatKy_ViPham!F:F, B40, NhatKy_ViPham!C:C, "T30") - SUMIFS(NhatKy_ViPham!K:K, NhatKy_ViPham!E:E, "10_Van_A", NhatKy_ViPham!F:F, B40, NhatKy_ViPham!C:C, "T30")</f>
        <v>100</v>
      </c>
      <c r="AV40" s="6">
        <f>100 + SUMIFS(NhatKy_ViPham!J:J, NhatKy_ViPham!E:E, "10_Van_A", NhatKy_ViPham!F:F, B40, NhatKy_ViPham!C:C, "T31") - SUMIFS(NhatKy_ViPham!K:K, NhatKy_ViPham!E:E, "10_Van_A", NhatKy_ViPham!F:F, B40, NhatKy_ViPham!C:C, "T31")</f>
        <v>100</v>
      </c>
      <c r="AW40" s="6">
        <f>100 + SUMIFS(NhatKy_ViPham!J:J, NhatKy_ViPham!E:E, "10_Van_A", NhatKy_ViPham!F:F, B40, NhatKy_ViPham!C:C, "T32") - SUMIFS(NhatKy_ViPham!K:K, NhatKy_ViPham!E:E, "10_Van_A", NhatKy_ViPham!F:F, B40, NhatKy_ViPham!C:C, "T32")</f>
        <v>100</v>
      </c>
      <c r="AX40" s="6">
        <f>100 + SUMIFS(NhatKy_ViPham!J:J, NhatKy_ViPham!E:E, "10_Van_A", NhatKy_ViPham!F:F, B40, NhatKy_ViPham!C:C, "T33") - SUMIFS(NhatKy_ViPham!K:K, NhatKy_ViPham!E:E, "10_Van_A", NhatKy_ViPham!F:F, B40, NhatKy_ViPham!C:C, "T33")</f>
        <v>100</v>
      </c>
      <c r="AY40" s="6">
        <f>100 + SUMIFS(NhatKy_ViPham!J:J, NhatKy_ViPham!E:E, "10_Van_A", NhatKy_ViPham!F:F, B40, NhatKy_ViPham!C:C, "T34") - SUMIFS(NhatKy_ViPham!K:K, NhatKy_ViPham!E:E, "10_Van_A", NhatKy_ViPham!F:F, B40, NhatKy_ViPham!C:C, "T34")</f>
        <v>100</v>
      </c>
      <c r="AZ40" s="6">
        <f>100 + SUMIFS(NhatKy_ViPham!J:J, NhatKy_ViPham!E:E, "10_Van_A", NhatKy_ViPham!F:F, B40, NhatKy_ViPham!C:C, "T35") - SUMIFS(NhatKy_ViPham!K:K, NhatKy_ViPham!E:E, "10_Van_A", NhatKy_ViPham!F:F, B40, NhatKy_ViPham!C:C, "T35")</f>
        <v>100</v>
      </c>
      <c r="BA40" s="12">
        <f t="shared" si="0"/>
        <v>100</v>
      </c>
      <c r="BB40" s="11" t="s">
        <v>430</v>
      </c>
      <c r="BC40" s="16" t="str">
        <f t="shared" si="1"/>
        <v>Tốt</v>
      </c>
      <c r="BD40" s="15" t="str">
        <f t="shared" si="2"/>
        <v>🟢 BÌNH THƯỜNG</v>
      </c>
    </row>
    <row r="41" spans="1:56" x14ac:dyDescent="0.25">
      <c r="A41" s="4">
        <v>33</v>
      </c>
      <c r="B41" s="10" t="s">
        <v>1007</v>
      </c>
      <c r="C41" s="4" t="s">
        <v>543</v>
      </c>
      <c r="D41" s="4" t="s">
        <v>429</v>
      </c>
      <c r="E41" s="11" t="s">
        <v>430</v>
      </c>
      <c r="F41" s="7">
        <f>SUMIFS(NhatKy_ViPham!K:K, NhatKy_ViPham!E:E, "10_Van_A", NhatKy_ViPham!F:F, B41, NhatKy_ViPham!H:H, "L01")</f>
        <v>0</v>
      </c>
      <c r="G41" s="7">
        <f>SUMIFS(NhatKy_ViPham!K:K, NhatKy_ViPham!E:E, "10_Van_A", NhatKy_ViPham!F:F, B41, NhatKy_ViPham!H:H, "L02")</f>
        <v>0</v>
      </c>
      <c r="H41" s="7">
        <f>SUMIFS(NhatKy_ViPham!K:K, NhatKy_ViPham!E:E, "10_Van_A", NhatKy_ViPham!F:F, B41, NhatKy_ViPham!H:H, "L03")</f>
        <v>0</v>
      </c>
      <c r="I41" s="7">
        <f>SUMIFS(NhatKy_ViPham!K:K, NhatKy_ViPham!E:E, "10_Van_A", NhatKy_ViPham!F:F, B41, NhatKy_ViPham!H:H, "L04")</f>
        <v>0</v>
      </c>
      <c r="J41" s="7">
        <f>SUMIFS(NhatKy_ViPham!K:K, NhatKy_ViPham!E:E, "10_Van_A", NhatKy_ViPham!F:F, B41, NhatKy_ViPham!H:H, "L05")</f>
        <v>0</v>
      </c>
      <c r="K41" s="7">
        <f>SUMIFS(NhatKy_ViPham!K:K, NhatKy_ViPham!E:E, "10_Van_A", NhatKy_ViPham!F:F, B41, NhatKy_ViPham!H:H, "L06")</f>
        <v>0</v>
      </c>
      <c r="L41" s="7">
        <f>SUMIFS(NhatKy_ViPham!K:K, NhatKy_ViPham!E:E, "10_Van_A", NhatKy_ViPham!F:F, B41, NhatKy_ViPham!H:H, "L07")</f>
        <v>0</v>
      </c>
      <c r="M41" s="7">
        <f>SUMIFS(NhatKy_ViPham!K:K, NhatKy_ViPham!E:E, "10_Van_A", NhatKy_ViPham!F:F, B41, NhatKy_ViPham!H:H, "L08")</f>
        <v>0</v>
      </c>
      <c r="N41" s="7">
        <f>SUMIFS(NhatKy_ViPham!K:K, NhatKy_ViPham!E:E, "10_Van_A", NhatKy_ViPham!F:F, B41, NhatKy_ViPham!H:H, "L09")</f>
        <v>0</v>
      </c>
      <c r="O41" s="7">
        <f>SUMIFS(NhatKy_ViPham!K:K, NhatKy_ViPham!E:E, "10_Van_A", NhatKy_ViPham!F:F, B41, NhatKy_ViPham!H:H, "L10")</f>
        <v>0</v>
      </c>
      <c r="P41" s="12">
        <f>SUMIFS(NhatKy_ViPham!J:J, NhatKy_ViPham!E:E, "10_Van_A", NhatKy_ViPham!F:F, B41)</f>
        <v>0</v>
      </c>
      <c r="Q41" s="13">
        <f>SUMIFS(NhatKy_ViPham!K:K, NhatKy_ViPham!E:E, "10_Van_A", NhatKy_ViPham!F:F, B41)</f>
        <v>0</v>
      </c>
      <c r="R41" s="7">
        <f>100 + SUMIFS(NhatKy_ViPham!J:J, NhatKy_ViPham!E:E, "10_Van_A", NhatKy_ViPham!F:F, B41, NhatKy_ViPham!C:C, "T1") - SUMIFS(NhatKy_ViPham!K:K, NhatKy_ViPham!E:E, "10_Van_A", NhatKy_ViPham!F:F, B41, NhatKy_ViPham!C:C, "T1")</f>
        <v>100</v>
      </c>
      <c r="S41" s="7">
        <f>100 + SUMIFS(NhatKy_ViPham!J:J, NhatKy_ViPham!E:E, "10_Van_A", NhatKy_ViPham!F:F, B41, NhatKy_ViPham!C:C, "T2") - SUMIFS(NhatKy_ViPham!K:K, NhatKy_ViPham!E:E, "10_Van_A", NhatKy_ViPham!F:F, B41, NhatKy_ViPham!C:C, "T2")</f>
        <v>100</v>
      </c>
      <c r="T41" s="7">
        <f>100 + SUMIFS(NhatKy_ViPham!J:J, NhatKy_ViPham!E:E, "10_Van_A", NhatKy_ViPham!F:F, B41, NhatKy_ViPham!C:C, "T3") - SUMIFS(NhatKy_ViPham!K:K, NhatKy_ViPham!E:E, "10_Van_A", NhatKy_ViPham!F:F, B41, NhatKy_ViPham!C:C, "T3")</f>
        <v>100</v>
      </c>
      <c r="U41" s="7">
        <f>100 + SUMIFS(NhatKy_ViPham!J:J, NhatKy_ViPham!E:E, "10_Van_A", NhatKy_ViPham!F:F, B41, NhatKy_ViPham!C:C, "T4") - SUMIFS(NhatKy_ViPham!K:K, NhatKy_ViPham!E:E, "10_Van_A", NhatKy_ViPham!F:F, B41, NhatKy_ViPham!C:C, "T4")</f>
        <v>100</v>
      </c>
      <c r="V41" s="7">
        <f>100 + SUMIFS(NhatKy_ViPham!J:J, NhatKy_ViPham!E:E, "10_Van_A", NhatKy_ViPham!F:F, B41, NhatKy_ViPham!C:C, "T5") - SUMIFS(NhatKy_ViPham!K:K, NhatKy_ViPham!E:E, "10_Van_A", NhatKy_ViPham!F:F, B41, NhatKy_ViPham!C:C, "T5")</f>
        <v>100</v>
      </c>
      <c r="W41" s="7">
        <f>100 + SUMIFS(NhatKy_ViPham!J:J, NhatKy_ViPham!E:E, "10_Van_A", NhatKy_ViPham!F:F, B41, NhatKy_ViPham!C:C, "T6") - SUMIFS(NhatKy_ViPham!K:K, NhatKy_ViPham!E:E, "10_Van_A", NhatKy_ViPham!F:F, B41, NhatKy_ViPham!C:C, "T6")</f>
        <v>100</v>
      </c>
      <c r="X41" s="7">
        <f>100 + SUMIFS(NhatKy_ViPham!J:J, NhatKy_ViPham!E:E, "10_Van_A", NhatKy_ViPham!F:F, B41, NhatKy_ViPham!C:C, "T7") - SUMIFS(NhatKy_ViPham!K:K, NhatKy_ViPham!E:E, "10_Van_A", NhatKy_ViPham!F:F, B41, NhatKy_ViPham!C:C, "T7")</f>
        <v>100</v>
      </c>
      <c r="Y41" s="7">
        <f>100 + SUMIFS(NhatKy_ViPham!J:J, NhatKy_ViPham!E:E, "10_Van_A", NhatKy_ViPham!F:F, B41, NhatKy_ViPham!C:C, "T8") - SUMIFS(NhatKy_ViPham!K:K, NhatKy_ViPham!E:E, "10_Van_A", NhatKy_ViPham!F:F, B41, NhatKy_ViPham!C:C, "T8")</f>
        <v>100</v>
      </c>
      <c r="Z41" s="7">
        <f>100 + SUMIFS(NhatKy_ViPham!J:J, NhatKy_ViPham!E:E, "10_Van_A", NhatKy_ViPham!F:F, B41, NhatKy_ViPham!C:C, "T9") - SUMIFS(NhatKy_ViPham!K:K, NhatKy_ViPham!E:E, "10_Van_A", NhatKy_ViPham!F:F, B41, NhatKy_ViPham!C:C, "T9")</f>
        <v>100</v>
      </c>
      <c r="AA41" s="7">
        <f>100 + SUMIFS(NhatKy_ViPham!J:J, NhatKy_ViPham!E:E, "10_Van_A", NhatKy_ViPham!F:F, B41, NhatKy_ViPham!C:C, "T10") - SUMIFS(NhatKy_ViPham!K:K, NhatKy_ViPham!E:E, "10_Van_A", NhatKy_ViPham!F:F, B41, NhatKy_ViPham!C:C, "T10")</f>
        <v>100</v>
      </c>
      <c r="AB41" s="7">
        <f>100 + SUMIFS(NhatKy_ViPham!J:J, NhatKy_ViPham!E:E, "10_Van_A", NhatKy_ViPham!F:F, B41, NhatKy_ViPham!C:C, "T11") - SUMIFS(NhatKy_ViPham!K:K, NhatKy_ViPham!E:E, "10_Van_A", NhatKy_ViPham!F:F, B41, NhatKy_ViPham!C:C, "T11")</f>
        <v>100</v>
      </c>
      <c r="AC41" s="7">
        <f>100 + SUMIFS(NhatKy_ViPham!J:J, NhatKy_ViPham!E:E, "10_Van_A", NhatKy_ViPham!F:F, B41, NhatKy_ViPham!C:C, "T12") - SUMIFS(NhatKy_ViPham!K:K, NhatKy_ViPham!E:E, "10_Van_A", NhatKy_ViPham!F:F, B41, NhatKy_ViPham!C:C, "T12")</f>
        <v>100</v>
      </c>
      <c r="AD41" s="7">
        <f>100 + SUMIFS(NhatKy_ViPham!J:J, NhatKy_ViPham!E:E, "10_Van_A", NhatKy_ViPham!F:F, B41, NhatKy_ViPham!C:C, "T13") - SUMIFS(NhatKy_ViPham!K:K, NhatKy_ViPham!E:E, "10_Van_A", NhatKy_ViPham!F:F, B41, NhatKy_ViPham!C:C, "T13")</f>
        <v>100</v>
      </c>
      <c r="AE41" s="7">
        <f>100 + SUMIFS(NhatKy_ViPham!J:J, NhatKy_ViPham!E:E, "10_Van_A", NhatKy_ViPham!F:F, B41, NhatKy_ViPham!C:C, "T14") - SUMIFS(NhatKy_ViPham!K:K, NhatKy_ViPham!E:E, "10_Van_A", NhatKy_ViPham!F:F, B41, NhatKy_ViPham!C:C, "T14")</f>
        <v>100</v>
      </c>
      <c r="AF41" s="7">
        <f>100 + SUMIFS(NhatKy_ViPham!J:J, NhatKy_ViPham!E:E, "10_Van_A", NhatKy_ViPham!F:F, B41, NhatKy_ViPham!C:C, "T15") - SUMIFS(NhatKy_ViPham!K:K, NhatKy_ViPham!E:E, "10_Van_A", NhatKy_ViPham!F:F, B41, NhatKy_ViPham!C:C, "T15")</f>
        <v>100</v>
      </c>
      <c r="AG41" s="7">
        <f>100 + SUMIFS(NhatKy_ViPham!J:J, NhatKy_ViPham!E:E, "10_Van_A", NhatKy_ViPham!F:F, B41, NhatKy_ViPham!C:C, "T16") - SUMIFS(NhatKy_ViPham!K:K, NhatKy_ViPham!E:E, "10_Van_A", NhatKy_ViPham!F:F, B41, NhatKy_ViPham!C:C, "T16")</f>
        <v>100</v>
      </c>
      <c r="AH41" s="7">
        <f>100 + SUMIFS(NhatKy_ViPham!J:J, NhatKy_ViPham!E:E, "10_Van_A", NhatKy_ViPham!F:F, B41, NhatKy_ViPham!C:C, "T17") - SUMIFS(NhatKy_ViPham!K:K, NhatKy_ViPham!E:E, "10_Van_A", NhatKy_ViPham!F:F, B41, NhatKy_ViPham!C:C, "T17")</f>
        <v>100</v>
      </c>
      <c r="AI41" s="7">
        <f>100 + SUMIFS(NhatKy_ViPham!J:J, NhatKy_ViPham!E:E, "10_Van_A", NhatKy_ViPham!F:F, B41, NhatKy_ViPham!C:C, "T18") - SUMIFS(NhatKy_ViPham!K:K, NhatKy_ViPham!E:E, "10_Van_A", NhatKy_ViPham!F:F, B41, NhatKy_ViPham!C:C, "T18")</f>
        <v>100</v>
      </c>
      <c r="AJ41" s="7">
        <f>100 + SUMIFS(NhatKy_ViPham!J:J, NhatKy_ViPham!E:E, "10_Van_A", NhatKy_ViPham!F:F, B41, NhatKy_ViPham!C:C, "T19") - SUMIFS(NhatKy_ViPham!K:K, NhatKy_ViPham!E:E, "10_Van_A", NhatKy_ViPham!F:F, B41, NhatKy_ViPham!C:C, "T19")</f>
        <v>100</v>
      </c>
      <c r="AK41" s="7">
        <f>100 + SUMIFS(NhatKy_ViPham!J:J, NhatKy_ViPham!E:E, "10_Van_A", NhatKy_ViPham!F:F, B41, NhatKy_ViPham!C:C, "T20") - SUMIFS(NhatKy_ViPham!K:K, NhatKy_ViPham!E:E, "10_Van_A", NhatKy_ViPham!F:F, B41, NhatKy_ViPham!C:C, "T20")</f>
        <v>100</v>
      </c>
      <c r="AL41" s="7">
        <f>100 + SUMIFS(NhatKy_ViPham!J:J, NhatKy_ViPham!E:E, "10_Van_A", NhatKy_ViPham!F:F, B41, NhatKy_ViPham!C:C, "T21") - SUMIFS(NhatKy_ViPham!K:K, NhatKy_ViPham!E:E, "10_Van_A", NhatKy_ViPham!F:F, B41, NhatKy_ViPham!C:C, "T21")</f>
        <v>100</v>
      </c>
      <c r="AM41" s="7">
        <f>100 + SUMIFS(NhatKy_ViPham!J:J, NhatKy_ViPham!E:E, "10_Van_A", NhatKy_ViPham!F:F, B41, NhatKy_ViPham!C:C, "T22") - SUMIFS(NhatKy_ViPham!K:K, NhatKy_ViPham!E:E, "10_Van_A", NhatKy_ViPham!F:F, B41, NhatKy_ViPham!C:C, "T22")</f>
        <v>100</v>
      </c>
      <c r="AN41" s="7">
        <f>100 + SUMIFS(NhatKy_ViPham!J:J, NhatKy_ViPham!E:E, "10_Van_A", NhatKy_ViPham!F:F, B41, NhatKy_ViPham!C:C, "T23") - SUMIFS(NhatKy_ViPham!K:K, NhatKy_ViPham!E:E, "10_Van_A", NhatKy_ViPham!F:F, B41, NhatKy_ViPham!C:C, "T23")</f>
        <v>100</v>
      </c>
      <c r="AO41" s="7">
        <f>100 + SUMIFS(NhatKy_ViPham!J:J, NhatKy_ViPham!E:E, "10_Van_A", NhatKy_ViPham!F:F, B41, NhatKy_ViPham!C:C, "T24") - SUMIFS(NhatKy_ViPham!K:K, NhatKy_ViPham!E:E, "10_Van_A", NhatKy_ViPham!F:F, B41, NhatKy_ViPham!C:C, "T24")</f>
        <v>100</v>
      </c>
      <c r="AP41" s="7">
        <f>100 + SUMIFS(NhatKy_ViPham!J:J, NhatKy_ViPham!E:E, "10_Van_A", NhatKy_ViPham!F:F, B41, NhatKy_ViPham!C:C, "T25") - SUMIFS(NhatKy_ViPham!K:K, NhatKy_ViPham!E:E, "10_Van_A", NhatKy_ViPham!F:F, B41, NhatKy_ViPham!C:C, "T25")</f>
        <v>100</v>
      </c>
      <c r="AQ41" s="7">
        <f>100 + SUMIFS(NhatKy_ViPham!J:J, NhatKy_ViPham!E:E, "10_Van_A", NhatKy_ViPham!F:F, B41, NhatKy_ViPham!C:C, "T26") - SUMIFS(NhatKy_ViPham!K:K, NhatKy_ViPham!E:E, "10_Van_A", NhatKy_ViPham!F:F, B41, NhatKy_ViPham!C:C, "T26")</f>
        <v>100</v>
      </c>
      <c r="AR41" s="7">
        <f>100 + SUMIFS(NhatKy_ViPham!J:J, NhatKy_ViPham!E:E, "10_Van_A", NhatKy_ViPham!F:F, B41, NhatKy_ViPham!C:C, "T27") - SUMIFS(NhatKy_ViPham!K:K, NhatKy_ViPham!E:E, "10_Van_A", NhatKy_ViPham!F:F, B41, NhatKy_ViPham!C:C, "T27")</f>
        <v>100</v>
      </c>
      <c r="AS41" s="7">
        <f>100 + SUMIFS(NhatKy_ViPham!J:J, NhatKy_ViPham!E:E, "10_Van_A", NhatKy_ViPham!F:F, B41, NhatKy_ViPham!C:C, "T28") - SUMIFS(NhatKy_ViPham!K:K, NhatKy_ViPham!E:E, "10_Van_A", NhatKy_ViPham!F:F, B41, NhatKy_ViPham!C:C, "T28")</f>
        <v>100</v>
      </c>
      <c r="AT41" s="7">
        <f>100 + SUMIFS(NhatKy_ViPham!J:J, NhatKy_ViPham!E:E, "10_Van_A", NhatKy_ViPham!F:F, B41, NhatKy_ViPham!C:C, "T29") - SUMIFS(NhatKy_ViPham!K:K, NhatKy_ViPham!E:E, "10_Van_A", NhatKy_ViPham!F:F, B41, NhatKy_ViPham!C:C, "T29")</f>
        <v>100</v>
      </c>
      <c r="AU41" s="7">
        <f>100 + SUMIFS(NhatKy_ViPham!J:J, NhatKy_ViPham!E:E, "10_Van_A", NhatKy_ViPham!F:F, B41, NhatKy_ViPham!C:C, "T30") - SUMIFS(NhatKy_ViPham!K:K, NhatKy_ViPham!E:E, "10_Van_A", NhatKy_ViPham!F:F, B41, NhatKy_ViPham!C:C, "T30")</f>
        <v>100</v>
      </c>
      <c r="AV41" s="7">
        <f>100 + SUMIFS(NhatKy_ViPham!J:J, NhatKy_ViPham!E:E, "10_Van_A", NhatKy_ViPham!F:F, B41, NhatKy_ViPham!C:C, "T31") - SUMIFS(NhatKy_ViPham!K:K, NhatKy_ViPham!E:E, "10_Van_A", NhatKy_ViPham!F:F, B41, NhatKy_ViPham!C:C, "T31")</f>
        <v>100</v>
      </c>
      <c r="AW41" s="7">
        <f>100 + SUMIFS(NhatKy_ViPham!J:J, NhatKy_ViPham!E:E, "10_Van_A", NhatKy_ViPham!F:F, B41, NhatKy_ViPham!C:C, "T32") - SUMIFS(NhatKy_ViPham!K:K, NhatKy_ViPham!E:E, "10_Van_A", NhatKy_ViPham!F:F, B41, NhatKy_ViPham!C:C, "T32")</f>
        <v>100</v>
      </c>
      <c r="AX41" s="7">
        <f>100 + SUMIFS(NhatKy_ViPham!J:J, NhatKy_ViPham!E:E, "10_Van_A", NhatKy_ViPham!F:F, B41, NhatKy_ViPham!C:C, "T33") - SUMIFS(NhatKy_ViPham!K:K, NhatKy_ViPham!E:E, "10_Van_A", NhatKy_ViPham!F:F, B41, NhatKy_ViPham!C:C, "T33")</f>
        <v>100</v>
      </c>
      <c r="AY41" s="7">
        <f>100 + SUMIFS(NhatKy_ViPham!J:J, NhatKy_ViPham!E:E, "10_Van_A", NhatKy_ViPham!F:F, B41, NhatKy_ViPham!C:C, "T34") - SUMIFS(NhatKy_ViPham!K:K, NhatKy_ViPham!E:E, "10_Van_A", NhatKy_ViPham!F:F, B41, NhatKy_ViPham!C:C, "T34")</f>
        <v>100</v>
      </c>
      <c r="AZ41" s="7">
        <f>100 + SUMIFS(NhatKy_ViPham!J:J, NhatKy_ViPham!E:E, "10_Van_A", NhatKy_ViPham!F:F, B41, NhatKy_ViPham!C:C, "T35") - SUMIFS(NhatKy_ViPham!K:K, NhatKy_ViPham!E:E, "10_Van_A", NhatKy_ViPham!F:F, B41, NhatKy_ViPham!C:C, "T35")</f>
        <v>100</v>
      </c>
      <c r="BA41" s="12">
        <f t="shared" si="0"/>
        <v>100</v>
      </c>
      <c r="BB41" s="11" t="s">
        <v>430</v>
      </c>
      <c r="BC41" s="14" t="str">
        <f t="shared" si="1"/>
        <v>Tốt</v>
      </c>
      <c r="BD41" s="10" t="str">
        <f t="shared" si="2"/>
        <v>🟢 BÌNH THƯỜNG</v>
      </c>
    </row>
    <row r="42" spans="1:56" x14ac:dyDescent="0.25">
      <c r="A42" s="5">
        <v>34</v>
      </c>
      <c r="B42" s="15" t="s">
        <v>1008</v>
      </c>
      <c r="C42" s="5" t="s">
        <v>603</v>
      </c>
      <c r="D42" s="5" t="s">
        <v>429</v>
      </c>
      <c r="E42" s="11" t="s">
        <v>430</v>
      </c>
      <c r="F42" s="6">
        <f>SUMIFS(NhatKy_ViPham!K:K, NhatKy_ViPham!E:E, "10_Van_A", NhatKy_ViPham!F:F, B42, NhatKy_ViPham!H:H, "L01")</f>
        <v>0</v>
      </c>
      <c r="G42" s="6">
        <f>SUMIFS(NhatKy_ViPham!K:K, NhatKy_ViPham!E:E, "10_Van_A", NhatKy_ViPham!F:F, B42, NhatKy_ViPham!H:H, "L02")</f>
        <v>0</v>
      </c>
      <c r="H42" s="6">
        <f>SUMIFS(NhatKy_ViPham!K:K, NhatKy_ViPham!E:E, "10_Van_A", NhatKy_ViPham!F:F, B42, NhatKy_ViPham!H:H, "L03")</f>
        <v>0</v>
      </c>
      <c r="I42" s="6">
        <f>SUMIFS(NhatKy_ViPham!K:K, NhatKy_ViPham!E:E, "10_Van_A", NhatKy_ViPham!F:F, B42, NhatKy_ViPham!H:H, "L04")</f>
        <v>0</v>
      </c>
      <c r="J42" s="6">
        <f>SUMIFS(NhatKy_ViPham!K:K, NhatKy_ViPham!E:E, "10_Van_A", NhatKy_ViPham!F:F, B42, NhatKy_ViPham!H:H, "L05")</f>
        <v>0</v>
      </c>
      <c r="K42" s="6">
        <f>SUMIFS(NhatKy_ViPham!K:K, NhatKy_ViPham!E:E, "10_Van_A", NhatKy_ViPham!F:F, B42, NhatKy_ViPham!H:H, "L06")</f>
        <v>0</v>
      </c>
      <c r="L42" s="6">
        <f>SUMIFS(NhatKy_ViPham!K:K, NhatKy_ViPham!E:E, "10_Van_A", NhatKy_ViPham!F:F, B42, NhatKy_ViPham!H:H, "L07")</f>
        <v>0</v>
      </c>
      <c r="M42" s="6">
        <f>SUMIFS(NhatKy_ViPham!K:K, NhatKy_ViPham!E:E, "10_Van_A", NhatKy_ViPham!F:F, B42, NhatKy_ViPham!H:H, "L08")</f>
        <v>0</v>
      </c>
      <c r="N42" s="6">
        <f>SUMIFS(NhatKy_ViPham!K:K, NhatKy_ViPham!E:E, "10_Van_A", NhatKy_ViPham!F:F, B42, NhatKy_ViPham!H:H, "L09")</f>
        <v>0</v>
      </c>
      <c r="O42" s="6">
        <f>SUMIFS(NhatKy_ViPham!K:K, NhatKy_ViPham!E:E, "10_Van_A", NhatKy_ViPham!F:F, B42, NhatKy_ViPham!H:H, "L10")</f>
        <v>0</v>
      </c>
      <c r="P42" s="12">
        <f>SUMIFS(NhatKy_ViPham!J:J, NhatKy_ViPham!E:E, "10_Van_A", NhatKy_ViPham!F:F, B42)</f>
        <v>0</v>
      </c>
      <c r="Q42" s="13">
        <f>SUMIFS(NhatKy_ViPham!K:K, NhatKy_ViPham!E:E, "10_Van_A", NhatKy_ViPham!F:F, B42)</f>
        <v>0</v>
      </c>
      <c r="R42" s="6">
        <f>100 + SUMIFS(NhatKy_ViPham!J:J, NhatKy_ViPham!E:E, "10_Van_A", NhatKy_ViPham!F:F, B42, NhatKy_ViPham!C:C, "T1") - SUMIFS(NhatKy_ViPham!K:K, NhatKy_ViPham!E:E, "10_Van_A", NhatKy_ViPham!F:F, B42, NhatKy_ViPham!C:C, "T1")</f>
        <v>100</v>
      </c>
      <c r="S42" s="6">
        <f>100 + SUMIFS(NhatKy_ViPham!J:J, NhatKy_ViPham!E:E, "10_Van_A", NhatKy_ViPham!F:F, B42, NhatKy_ViPham!C:C, "T2") - SUMIFS(NhatKy_ViPham!K:K, NhatKy_ViPham!E:E, "10_Van_A", NhatKy_ViPham!F:F, B42, NhatKy_ViPham!C:C, "T2")</f>
        <v>100</v>
      </c>
      <c r="T42" s="6">
        <f>100 + SUMIFS(NhatKy_ViPham!J:J, NhatKy_ViPham!E:E, "10_Van_A", NhatKy_ViPham!F:F, B42, NhatKy_ViPham!C:C, "T3") - SUMIFS(NhatKy_ViPham!K:K, NhatKy_ViPham!E:E, "10_Van_A", NhatKy_ViPham!F:F, B42, NhatKy_ViPham!C:C, "T3")</f>
        <v>100</v>
      </c>
      <c r="U42" s="6">
        <f>100 + SUMIFS(NhatKy_ViPham!J:J, NhatKy_ViPham!E:E, "10_Van_A", NhatKy_ViPham!F:F, B42, NhatKy_ViPham!C:C, "T4") - SUMIFS(NhatKy_ViPham!K:K, NhatKy_ViPham!E:E, "10_Van_A", NhatKy_ViPham!F:F, B42, NhatKy_ViPham!C:C, "T4")</f>
        <v>100</v>
      </c>
      <c r="V42" s="6">
        <f>100 + SUMIFS(NhatKy_ViPham!J:J, NhatKy_ViPham!E:E, "10_Van_A", NhatKy_ViPham!F:F, B42, NhatKy_ViPham!C:C, "T5") - SUMIFS(NhatKy_ViPham!K:K, NhatKy_ViPham!E:E, "10_Van_A", NhatKy_ViPham!F:F, B42, NhatKy_ViPham!C:C, "T5")</f>
        <v>100</v>
      </c>
      <c r="W42" s="6">
        <f>100 + SUMIFS(NhatKy_ViPham!J:J, NhatKy_ViPham!E:E, "10_Van_A", NhatKy_ViPham!F:F, B42, NhatKy_ViPham!C:C, "T6") - SUMIFS(NhatKy_ViPham!K:K, NhatKy_ViPham!E:E, "10_Van_A", NhatKy_ViPham!F:F, B42, NhatKy_ViPham!C:C, "T6")</f>
        <v>100</v>
      </c>
      <c r="X42" s="6">
        <f>100 + SUMIFS(NhatKy_ViPham!J:J, NhatKy_ViPham!E:E, "10_Van_A", NhatKy_ViPham!F:F, B42, NhatKy_ViPham!C:C, "T7") - SUMIFS(NhatKy_ViPham!K:K, NhatKy_ViPham!E:E, "10_Van_A", NhatKy_ViPham!F:F, B42, NhatKy_ViPham!C:C, "T7")</f>
        <v>100</v>
      </c>
      <c r="Y42" s="6">
        <f>100 + SUMIFS(NhatKy_ViPham!J:J, NhatKy_ViPham!E:E, "10_Van_A", NhatKy_ViPham!F:F, B42, NhatKy_ViPham!C:C, "T8") - SUMIFS(NhatKy_ViPham!K:K, NhatKy_ViPham!E:E, "10_Van_A", NhatKy_ViPham!F:F, B42, NhatKy_ViPham!C:C, "T8")</f>
        <v>100</v>
      </c>
      <c r="Z42" s="6">
        <f>100 + SUMIFS(NhatKy_ViPham!J:J, NhatKy_ViPham!E:E, "10_Van_A", NhatKy_ViPham!F:F, B42, NhatKy_ViPham!C:C, "T9") - SUMIFS(NhatKy_ViPham!K:K, NhatKy_ViPham!E:E, "10_Van_A", NhatKy_ViPham!F:F, B42, NhatKy_ViPham!C:C, "T9")</f>
        <v>100</v>
      </c>
      <c r="AA42" s="6">
        <f>100 + SUMIFS(NhatKy_ViPham!J:J, NhatKy_ViPham!E:E, "10_Van_A", NhatKy_ViPham!F:F, B42, NhatKy_ViPham!C:C, "T10") - SUMIFS(NhatKy_ViPham!K:K, NhatKy_ViPham!E:E, "10_Van_A", NhatKy_ViPham!F:F, B42, NhatKy_ViPham!C:C, "T10")</f>
        <v>100</v>
      </c>
      <c r="AB42" s="6">
        <f>100 + SUMIFS(NhatKy_ViPham!J:J, NhatKy_ViPham!E:E, "10_Van_A", NhatKy_ViPham!F:F, B42, NhatKy_ViPham!C:C, "T11") - SUMIFS(NhatKy_ViPham!K:K, NhatKy_ViPham!E:E, "10_Van_A", NhatKy_ViPham!F:F, B42, NhatKy_ViPham!C:C, "T11")</f>
        <v>100</v>
      </c>
      <c r="AC42" s="6">
        <f>100 + SUMIFS(NhatKy_ViPham!J:J, NhatKy_ViPham!E:E, "10_Van_A", NhatKy_ViPham!F:F, B42, NhatKy_ViPham!C:C, "T12") - SUMIFS(NhatKy_ViPham!K:K, NhatKy_ViPham!E:E, "10_Van_A", NhatKy_ViPham!F:F, B42, NhatKy_ViPham!C:C, "T12")</f>
        <v>100</v>
      </c>
      <c r="AD42" s="6">
        <f>100 + SUMIFS(NhatKy_ViPham!J:J, NhatKy_ViPham!E:E, "10_Van_A", NhatKy_ViPham!F:F, B42, NhatKy_ViPham!C:C, "T13") - SUMIFS(NhatKy_ViPham!K:K, NhatKy_ViPham!E:E, "10_Van_A", NhatKy_ViPham!F:F, B42, NhatKy_ViPham!C:C, "T13")</f>
        <v>100</v>
      </c>
      <c r="AE42" s="6">
        <f>100 + SUMIFS(NhatKy_ViPham!J:J, NhatKy_ViPham!E:E, "10_Van_A", NhatKy_ViPham!F:F, B42, NhatKy_ViPham!C:C, "T14") - SUMIFS(NhatKy_ViPham!K:K, NhatKy_ViPham!E:E, "10_Van_A", NhatKy_ViPham!F:F, B42, NhatKy_ViPham!C:C, "T14")</f>
        <v>100</v>
      </c>
      <c r="AF42" s="6">
        <f>100 + SUMIFS(NhatKy_ViPham!J:J, NhatKy_ViPham!E:E, "10_Van_A", NhatKy_ViPham!F:F, B42, NhatKy_ViPham!C:C, "T15") - SUMIFS(NhatKy_ViPham!K:K, NhatKy_ViPham!E:E, "10_Van_A", NhatKy_ViPham!F:F, B42, NhatKy_ViPham!C:C, "T15")</f>
        <v>100</v>
      </c>
      <c r="AG42" s="6">
        <f>100 + SUMIFS(NhatKy_ViPham!J:J, NhatKy_ViPham!E:E, "10_Van_A", NhatKy_ViPham!F:F, B42, NhatKy_ViPham!C:C, "T16") - SUMIFS(NhatKy_ViPham!K:K, NhatKy_ViPham!E:E, "10_Van_A", NhatKy_ViPham!F:F, B42, NhatKy_ViPham!C:C, "T16")</f>
        <v>100</v>
      </c>
      <c r="AH42" s="6">
        <f>100 + SUMIFS(NhatKy_ViPham!J:J, NhatKy_ViPham!E:E, "10_Van_A", NhatKy_ViPham!F:F, B42, NhatKy_ViPham!C:C, "T17") - SUMIFS(NhatKy_ViPham!K:K, NhatKy_ViPham!E:E, "10_Van_A", NhatKy_ViPham!F:F, B42, NhatKy_ViPham!C:C, "T17")</f>
        <v>100</v>
      </c>
      <c r="AI42" s="6">
        <f>100 + SUMIFS(NhatKy_ViPham!J:J, NhatKy_ViPham!E:E, "10_Van_A", NhatKy_ViPham!F:F, B42, NhatKy_ViPham!C:C, "T18") - SUMIFS(NhatKy_ViPham!K:K, NhatKy_ViPham!E:E, "10_Van_A", NhatKy_ViPham!F:F, B42, NhatKy_ViPham!C:C, "T18")</f>
        <v>100</v>
      </c>
      <c r="AJ42" s="6">
        <f>100 + SUMIFS(NhatKy_ViPham!J:J, NhatKy_ViPham!E:E, "10_Van_A", NhatKy_ViPham!F:F, B42, NhatKy_ViPham!C:C, "T19") - SUMIFS(NhatKy_ViPham!K:K, NhatKy_ViPham!E:E, "10_Van_A", NhatKy_ViPham!F:F, B42, NhatKy_ViPham!C:C, "T19")</f>
        <v>100</v>
      </c>
      <c r="AK42" s="6">
        <f>100 + SUMIFS(NhatKy_ViPham!J:J, NhatKy_ViPham!E:E, "10_Van_A", NhatKy_ViPham!F:F, B42, NhatKy_ViPham!C:C, "T20") - SUMIFS(NhatKy_ViPham!K:K, NhatKy_ViPham!E:E, "10_Van_A", NhatKy_ViPham!F:F, B42, NhatKy_ViPham!C:C, "T20")</f>
        <v>100</v>
      </c>
      <c r="AL42" s="6">
        <f>100 + SUMIFS(NhatKy_ViPham!J:J, NhatKy_ViPham!E:E, "10_Van_A", NhatKy_ViPham!F:F, B42, NhatKy_ViPham!C:C, "T21") - SUMIFS(NhatKy_ViPham!K:K, NhatKy_ViPham!E:E, "10_Van_A", NhatKy_ViPham!F:F, B42, NhatKy_ViPham!C:C, "T21")</f>
        <v>100</v>
      </c>
      <c r="AM42" s="6">
        <f>100 + SUMIFS(NhatKy_ViPham!J:J, NhatKy_ViPham!E:E, "10_Van_A", NhatKy_ViPham!F:F, B42, NhatKy_ViPham!C:C, "T22") - SUMIFS(NhatKy_ViPham!K:K, NhatKy_ViPham!E:E, "10_Van_A", NhatKy_ViPham!F:F, B42, NhatKy_ViPham!C:C, "T22")</f>
        <v>100</v>
      </c>
      <c r="AN42" s="6">
        <f>100 + SUMIFS(NhatKy_ViPham!J:J, NhatKy_ViPham!E:E, "10_Van_A", NhatKy_ViPham!F:F, B42, NhatKy_ViPham!C:C, "T23") - SUMIFS(NhatKy_ViPham!K:K, NhatKy_ViPham!E:E, "10_Van_A", NhatKy_ViPham!F:F, B42, NhatKy_ViPham!C:C, "T23")</f>
        <v>100</v>
      </c>
      <c r="AO42" s="6">
        <f>100 + SUMIFS(NhatKy_ViPham!J:J, NhatKy_ViPham!E:E, "10_Van_A", NhatKy_ViPham!F:F, B42, NhatKy_ViPham!C:C, "T24") - SUMIFS(NhatKy_ViPham!K:K, NhatKy_ViPham!E:E, "10_Van_A", NhatKy_ViPham!F:F, B42, NhatKy_ViPham!C:C, "T24")</f>
        <v>100</v>
      </c>
      <c r="AP42" s="6">
        <f>100 + SUMIFS(NhatKy_ViPham!J:J, NhatKy_ViPham!E:E, "10_Van_A", NhatKy_ViPham!F:F, B42, NhatKy_ViPham!C:C, "T25") - SUMIFS(NhatKy_ViPham!K:K, NhatKy_ViPham!E:E, "10_Van_A", NhatKy_ViPham!F:F, B42, NhatKy_ViPham!C:C, "T25")</f>
        <v>100</v>
      </c>
      <c r="AQ42" s="6">
        <f>100 + SUMIFS(NhatKy_ViPham!J:J, NhatKy_ViPham!E:E, "10_Van_A", NhatKy_ViPham!F:F, B42, NhatKy_ViPham!C:C, "T26") - SUMIFS(NhatKy_ViPham!K:K, NhatKy_ViPham!E:E, "10_Van_A", NhatKy_ViPham!F:F, B42, NhatKy_ViPham!C:C, "T26")</f>
        <v>100</v>
      </c>
      <c r="AR42" s="6">
        <f>100 + SUMIFS(NhatKy_ViPham!J:J, NhatKy_ViPham!E:E, "10_Van_A", NhatKy_ViPham!F:F, B42, NhatKy_ViPham!C:C, "T27") - SUMIFS(NhatKy_ViPham!K:K, NhatKy_ViPham!E:E, "10_Van_A", NhatKy_ViPham!F:F, B42, NhatKy_ViPham!C:C, "T27")</f>
        <v>100</v>
      </c>
      <c r="AS42" s="6">
        <f>100 + SUMIFS(NhatKy_ViPham!J:J, NhatKy_ViPham!E:E, "10_Van_A", NhatKy_ViPham!F:F, B42, NhatKy_ViPham!C:C, "T28") - SUMIFS(NhatKy_ViPham!K:K, NhatKy_ViPham!E:E, "10_Van_A", NhatKy_ViPham!F:F, B42, NhatKy_ViPham!C:C, "T28")</f>
        <v>100</v>
      </c>
      <c r="AT42" s="6">
        <f>100 + SUMIFS(NhatKy_ViPham!J:J, NhatKy_ViPham!E:E, "10_Van_A", NhatKy_ViPham!F:F, B42, NhatKy_ViPham!C:C, "T29") - SUMIFS(NhatKy_ViPham!K:K, NhatKy_ViPham!E:E, "10_Van_A", NhatKy_ViPham!F:F, B42, NhatKy_ViPham!C:C, "T29")</f>
        <v>100</v>
      </c>
      <c r="AU42" s="6">
        <f>100 + SUMIFS(NhatKy_ViPham!J:J, NhatKy_ViPham!E:E, "10_Van_A", NhatKy_ViPham!F:F, B42, NhatKy_ViPham!C:C, "T30") - SUMIFS(NhatKy_ViPham!K:K, NhatKy_ViPham!E:E, "10_Van_A", NhatKy_ViPham!F:F, B42, NhatKy_ViPham!C:C, "T30")</f>
        <v>100</v>
      </c>
      <c r="AV42" s="6">
        <f>100 + SUMIFS(NhatKy_ViPham!J:J, NhatKy_ViPham!E:E, "10_Van_A", NhatKy_ViPham!F:F, B42, NhatKy_ViPham!C:C, "T31") - SUMIFS(NhatKy_ViPham!K:K, NhatKy_ViPham!E:E, "10_Van_A", NhatKy_ViPham!F:F, B42, NhatKy_ViPham!C:C, "T31")</f>
        <v>100</v>
      </c>
      <c r="AW42" s="6">
        <f>100 + SUMIFS(NhatKy_ViPham!J:J, NhatKy_ViPham!E:E, "10_Van_A", NhatKy_ViPham!F:F, B42, NhatKy_ViPham!C:C, "T32") - SUMIFS(NhatKy_ViPham!K:K, NhatKy_ViPham!E:E, "10_Van_A", NhatKy_ViPham!F:F, B42, NhatKy_ViPham!C:C, "T32")</f>
        <v>100</v>
      </c>
      <c r="AX42" s="6">
        <f>100 + SUMIFS(NhatKy_ViPham!J:J, NhatKy_ViPham!E:E, "10_Van_A", NhatKy_ViPham!F:F, B42, NhatKy_ViPham!C:C, "T33") - SUMIFS(NhatKy_ViPham!K:K, NhatKy_ViPham!E:E, "10_Van_A", NhatKy_ViPham!F:F, B42, NhatKy_ViPham!C:C, "T33")</f>
        <v>100</v>
      </c>
      <c r="AY42" s="6">
        <f>100 + SUMIFS(NhatKy_ViPham!J:J, NhatKy_ViPham!E:E, "10_Van_A", NhatKy_ViPham!F:F, B42, NhatKy_ViPham!C:C, "T34") - SUMIFS(NhatKy_ViPham!K:K, NhatKy_ViPham!E:E, "10_Van_A", NhatKy_ViPham!F:F, B42, NhatKy_ViPham!C:C, "T34")</f>
        <v>100</v>
      </c>
      <c r="AZ42" s="6">
        <f>100 + SUMIFS(NhatKy_ViPham!J:J, NhatKy_ViPham!E:E, "10_Van_A", NhatKy_ViPham!F:F, B42, NhatKy_ViPham!C:C, "T35") - SUMIFS(NhatKy_ViPham!K:K, NhatKy_ViPham!E:E, "10_Van_A", NhatKy_ViPham!F:F, B42, NhatKy_ViPham!C:C, "T35")</f>
        <v>100</v>
      </c>
      <c r="BA42" s="12">
        <f t="shared" si="0"/>
        <v>100</v>
      </c>
      <c r="BB42" s="11" t="s">
        <v>430</v>
      </c>
      <c r="BC42" s="16" t="str">
        <f t="shared" si="1"/>
        <v>Tốt</v>
      </c>
      <c r="BD42" s="15" t="str">
        <f t="shared" si="2"/>
        <v>🟢 BÌNH THƯỜNG</v>
      </c>
    </row>
    <row r="43" spans="1:56" x14ac:dyDescent="0.25">
      <c r="A43" s="4">
        <v>35</v>
      </c>
      <c r="B43" s="10" t="s">
        <v>1009</v>
      </c>
      <c r="C43" s="4" t="s">
        <v>1010</v>
      </c>
      <c r="D43" s="4" t="s">
        <v>429</v>
      </c>
      <c r="E43" s="11" t="s">
        <v>430</v>
      </c>
      <c r="F43" s="7">
        <f>SUMIFS(NhatKy_ViPham!K:K, NhatKy_ViPham!E:E, "10_Van_A", NhatKy_ViPham!F:F, B43, NhatKy_ViPham!H:H, "L01")</f>
        <v>0</v>
      </c>
      <c r="G43" s="7">
        <f>SUMIFS(NhatKy_ViPham!K:K, NhatKy_ViPham!E:E, "10_Van_A", NhatKy_ViPham!F:F, B43, NhatKy_ViPham!H:H, "L02")</f>
        <v>0</v>
      </c>
      <c r="H43" s="7">
        <f>SUMIFS(NhatKy_ViPham!K:K, NhatKy_ViPham!E:E, "10_Van_A", NhatKy_ViPham!F:F, B43, NhatKy_ViPham!H:H, "L03")</f>
        <v>0</v>
      </c>
      <c r="I43" s="7">
        <f>SUMIFS(NhatKy_ViPham!K:K, NhatKy_ViPham!E:E, "10_Van_A", NhatKy_ViPham!F:F, B43, NhatKy_ViPham!H:H, "L04")</f>
        <v>0</v>
      </c>
      <c r="J43" s="7">
        <f>SUMIFS(NhatKy_ViPham!K:K, NhatKy_ViPham!E:E, "10_Van_A", NhatKy_ViPham!F:F, B43, NhatKy_ViPham!H:H, "L05")</f>
        <v>0</v>
      </c>
      <c r="K43" s="7">
        <f>SUMIFS(NhatKy_ViPham!K:K, NhatKy_ViPham!E:E, "10_Van_A", NhatKy_ViPham!F:F, B43, NhatKy_ViPham!H:H, "L06")</f>
        <v>0</v>
      </c>
      <c r="L43" s="7">
        <f>SUMIFS(NhatKy_ViPham!K:K, NhatKy_ViPham!E:E, "10_Van_A", NhatKy_ViPham!F:F, B43, NhatKy_ViPham!H:H, "L07")</f>
        <v>0</v>
      </c>
      <c r="M43" s="7">
        <f>SUMIFS(NhatKy_ViPham!K:K, NhatKy_ViPham!E:E, "10_Van_A", NhatKy_ViPham!F:F, B43, NhatKy_ViPham!H:H, "L08")</f>
        <v>0</v>
      </c>
      <c r="N43" s="7">
        <f>SUMIFS(NhatKy_ViPham!K:K, NhatKy_ViPham!E:E, "10_Van_A", NhatKy_ViPham!F:F, B43, NhatKy_ViPham!H:H, "L09")</f>
        <v>0</v>
      </c>
      <c r="O43" s="7">
        <f>SUMIFS(NhatKy_ViPham!K:K, NhatKy_ViPham!E:E, "10_Van_A", NhatKy_ViPham!F:F, B43, NhatKy_ViPham!H:H, "L10")</f>
        <v>0</v>
      </c>
      <c r="P43" s="12">
        <f>SUMIFS(NhatKy_ViPham!J:J, NhatKy_ViPham!E:E, "10_Van_A", NhatKy_ViPham!F:F, B43)</f>
        <v>0</v>
      </c>
      <c r="Q43" s="13">
        <f>SUMIFS(NhatKy_ViPham!K:K, NhatKy_ViPham!E:E, "10_Van_A", NhatKy_ViPham!F:F, B43)</f>
        <v>0</v>
      </c>
      <c r="R43" s="7">
        <f>100 + SUMIFS(NhatKy_ViPham!J:J, NhatKy_ViPham!E:E, "10_Van_A", NhatKy_ViPham!F:F, B43, NhatKy_ViPham!C:C, "T1") - SUMIFS(NhatKy_ViPham!K:K, NhatKy_ViPham!E:E, "10_Van_A", NhatKy_ViPham!F:F, B43, NhatKy_ViPham!C:C, "T1")</f>
        <v>100</v>
      </c>
      <c r="S43" s="7">
        <f>100 + SUMIFS(NhatKy_ViPham!J:J, NhatKy_ViPham!E:E, "10_Van_A", NhatKy_ViPham!F:F, B43, NhatKy_ViPham!C:C, "T2") - SUMIFS(NhatKy_ViPham!K:K, NhatKy_ViPham!E:E, "10_Van_A", NhatKy_ViPham!F:F, B43, NhatKy_ViPham!C:C, "T2")</f>
        <v>100</v>
      </c>
      <c r="T43" s="7">
        <f>100 + SUMIFS(NhatKy_ViPham!J:J, NhatKy_ViPham!E:E, "10_Van_A", NhatKy_ViPham!F:F, B43, NhatKy_ViPham!C:C, "T3") - SUMIFS(NhatKy_ViPham!K:K, NhatKy_ViPham!E:E, "10_Van_A", NhatKy_ViPham!F:F, B43, NhatKy_ViPham!C:C, "T3")</f>
        <v>100</v>
      </c>
      <c r="U43" s="7">
        <f>100 + SUMIFS(NhatKy_ViPham!J:J, NhatKy_ViPham!E:E, "10_Van_A", NhatKy_ViPham!F:F, B43, NhatKy_ViPham!C:C, "T4") - SUMIFS(NhatKy_ViPham!K:K, NhatKy_ViPham!E:E, "10_Van_A", NhatKy_ViPham!F:F, B43, NhatKy_ViPham!C:C, "T4")</f>
        <v>100</v>
      </c>
      <c r="V43" s="7">
        <f>100 + SUMIFS(NhatKy_ViPham!J:J, NhatKy_ViPham!E:E, "10_Van_A", NhatKy_ViPham!F:F, B43, NhatKy_ViPham!C:C, "T5") - SUMIFS(NhatKy_ViPham!K:K, NhatKy_ViPham!E:E, "10_Van_A", NhatKy_ViPham!F:F, B43, NhatKy_ViPham!C:C, "T5")</f>
        <v>100</v>
      </c>
      <c r="W43" s="7">
        <f>100 + SUMIFS(NhatKy_ViPham!J:J, NhatKy_ViPham!E:E, "10_Van_A", NhatKy_ViPham!F:F, B43, NhatKy_ViPham!C:C, "T6") - SUMIFS(NhatKy_ViPham!K:K, NhatKy_ViPham!E:E, "10_Van_A", NhatKy_ViPham!F:F, B43, NhatKy_ViPham!C:C, "T6")</f>
        <v>100</v>
      </c>
      <c r="X43" s="7">
        <f>100 + SUMIFS(NhatKy_ViPham!J:J, NhatKy_ViPham!E:E, "10_Van_A", NhatKy_ViPham!F:F, B43, NhatKy_ViPham!C:C, "T7") - SUMIFS(NhatKy_ViPham!K:K, NhatKy_ViPham!E:E, "10_Van_A", NhatKy_ViPham!F:F, B43, NhatKy_ViPham!C:C, "T7")</f>
        <v>100</v>
      </c>
      <c r="Y43" s="7">
        <f>100 + SUMIFS(NhatKy_ViPham!J:J, NhatKy_ViPham!E:E, "10_Van_A", NhatKy_ViPham!F:F, B43, NhatKy_ViPham!C:C, "T8") - SUMIFS(NhatKy_ViPham!K:K, NhatKy_ViPham!E:E, "10_Van_A", NhatKy_ViPham!F:F, B43, NhatKy_ViPham!C:C, "T8")</f>
        <v>100</v>
      </c>
      <c r="Z43" s="7">
        <f>100 + SUMIFS(NhatKy_ViPham!J:J, NhatKy_ViPham!E:E, "10_Van_A", NhatKy_ViPham!F:F, B43, NhatKy_ViPham!C:C, "T9") - SUMIFS(NhatKy_ViPham!K:K, NhatKy_ViPham!E:E, "10_Van_A", NhatKy_ViPham!F:F, B43, NhatKy_ViPham!C:C, "T9")</f>
        <v>100</v>
      </c>
      <c r="AA43" s="7">
        <f>100 + SUMIFS(NhatKy_ViPham!J:J, NhatKy_ViPham!E:E, "10_Van_A", NhatKy_ViPham!F:F, B43, NhatKy_ViPham!C:C, "T10") - SUMIFS(NhatKy_ViPham!K:K, NhatKy_ViPham!E:E, "10_Van_A", NhatKy_ViPham!F:F, B43, NhatKy_ViPham!C:C, "T10")</f>
        <v>100</v>
      </c>
      <c r="AB43" s="7">
        <f>100 + SUMIFS(NhatKy_ViPham!J:J, NhatKy_ViPham!E:E, "10_Van_A", NhatKy_ViPham!F:F, B43, NhatKy_ViPham!C:C, "T11") - SUMIFS(NhatKy_ViPham!K:K, NhatKy_ViPham!E:E, "10_Van_A", NhatKy_ViPham!F:F, B43, NhatKy_ViPham!C:C, "T11")</f>
        <v>100</v>
      </c>
      <c r="AC43" s="7">
        <f>100 + SUMIFS(NhatKy_ViPham!J:J, NhatKy_ViPham!E:E, "10_Van_A", NhatKy_ViPham!F:F, B43, NhatKy_ViPham!C:C, "T12") - SUMIFS(NhatKy_ViPham!K:K, NhatKy_ViPham!E:E, "10_Van_A", NhatKy_ViPham!F:F, B43, NhatKy_ViPham!C:C, "T12")</f>
        <v>100</v>
      </c>
      <c r="AD43" s="7">
        <f>100 + SUMIFS(NhatKy_ViPham!J:J, NhatKy_ViPham!E:E, "10_Van_A", NhatKy_ViPham!F:F, B43, NhatKy_ViPham!C:C, "T13") - SUMIFS(NhatKy_ViPham!K:K, NhatKy_ViPham!E:E, "10_Van_A", NhatKy_ViPham!F:F, B43, NhatKy_ViPham!C:C, "T13")</f>
        <v>100</v>
      </c>
      <c r="AE43" s="7">
        <f>100 + SUMIFS(NhatKy_ViPham!J:J, NhatKy_ViPham!E:E, "10_Van_A", NhatKy_ViPham!F:F, B43, NhatKy_ViPham!C:C, "T14") - SUMIFS(NhatKy_ViPham!K:K, NhatKy_ViPham!E:E, "10_Van_A", NhatKy_ViPham!F:F, B43, NhatKy_ViPham!C:C, "T14")</f>
        <v>100</v>
      </c>
      <c r="AF43" s="7">
        <f>100 + SUMIFS(NhatKy_ViPham!J:J, NhatKy_ViPham!E:E, "10_Van_A", NhatKy_ViPham!F:F, B43, NhatKy_ViPham!C:C, "T15") - SUMIFS(NhatKy_ViPham!K:K, NhatKy_ViPham!E:E, "10_Van_A", NhatKy_ViPham!F:F, B43, NhatKy_ViPham!C:C, "T15")</f>
        <v>100</v>
      </c>
      <c r="AG43" s="7">
        <f>100 + SUMIFS(NhatKy_ViPham!J:J, NhatKy_ViPham!E:E, "10_Van_A", NhatKy_ViPham!F:F, B43, NhatKy_ViPham!C:C, "T16") - SUMIFS(NhatKy_ViPham!K:K, NhatKy_ViPham!E:E, "10_Van_A", NhatKy_ViPham!F:F, B43, NhatKy_ViPham!C:C, "T16")</f>
        <v>100</v>
      </c>
      <c r="AH43" s="7">
        <f>100 + SUMIFS(NhatKy_ViPham!J:J, NhatKy_ViPham!E:E, "10_Van_A", NhatKy_ViPham!F:F, B43, NhatKy_ViPham!C:C, "T17") - SUMIFS(NhatKy_ViPham!K:K, NhatKy_ViPham!E:E, "10_Van_A", NhatKy_ViPham!F:F, B43, NhatKy_ViPham!C:C, "T17")</f>
        <v>100</v>
      </c>
      <c r="AI43" s="7">
        <f>100 + SUMIFS(NhatKy_ViPham!J:J, NhatKy_ViPham!E:E, "10_Van_A", NhatKy_ViPham!F:F, B43, NhatKy_ViPham!C:C, "T18") - SUMIFS(NhatKy_ViPham!K:K, NhatKy_ViPham!E:E, "10_Van_A", NhatKy_ViPham!F:F, B43, NhatKy_ViPham!C:C, "T18")</f>
        <v>100</v>
      </c>
      <c r="AJ43" s="7">
        <f>100 + SUMIFS(NhatKy_ViPham!J:J, NhatKy_ViPham!E:E, "10_Van_A", NhatKy_ViPham!F:F, B43, NhatKy_ViPham!C:C, "T19") - SUMIFS(NhatKy_ViPham!K:K, NhatKy_ViPham!E:E, "10_Van_A", NhatKy_ViPham!F:F, B43, NhatKy_ViPham!C:C, "T19")</f>
        <v>100</v>
      </c>
      <c r="AK43" s="7">
        <f>100 + SUMIFS(NhatKy_ViPham!J:J, NhatKy_ViPham!E:E, "10_Van_A", NhatKy_ViPham!F:F, B43, NhatKy_ViPham!C:C, "T20") - SUMIFS(NhatKy_ViPham!K:K, NhatKy_ViPham!E:E, "10_Van_A", NhatKy_ViPham!F:F, B43, NhatKy_ViPham!C:C, "T20")</f>
        <v>100</v>
      </c>
      <c r="AL43" s="7">
        <f>100 + SUMIFS(NhatKy_ViPham!J:J, NhatKy_ViPham!E:E, "10_Van_A", NhatKy_ViPham!F:F, B43, NhatKy_ViPham!C:C, "T21") - SUMIFS(NhatKy_ViPham!K:K, NhatKy_ViPham!E:E, "10_Van_A", NhatKy_ViPham!F:F, B43, NhatKy_ViPham!C:C, "T21")</f>
        <v>100</v>
      </c>
      <c r="AM43" s="7">
        <f>100 + SUMIFS(NhatKy_ViPham!J:J, NhatKy_ViPham!E:E, "10_Van_A", NhatKy_ViPham!F:F, B43, NhatKy_ViPham!C:C, "T22") - SUMIFS(NhatKy_ViPham!K:K, NhatKy_ViPham!E:E, "10_Van_A", NhatKy_ViPham!F:F, B43, NhatKy_ViPham!C:C, "T22")</f>
        <v>100</v>
      </c>
      <c r="AN43" s="7">
        <f>100 + SUMIFS(NhatKy_ViPham!J:J, NhatKy_ViPham!E:E, "10_Van_A", NhatKy_ViPham!F:F, B43, NhatKy_ViPham!C:C, "T23") - SUMIFS(NhatKy_ViPham!K:K, NhatKy_ViPham!E:E, "10_Van_A", NhatKy_ViPham!F:F, B43, NhatKy_ViPham!C:C, "T23")</f>
        <v>100</v>
      </c>
      <c r="AO43" s="7">
        <f>100 + SUMIFS(NhatKy_ViPham!J:J, NhatKy_ViPham!E:E, "10_Van_A", NhatKy_ViPham!F:F, B43, NhatKy_ViPham!C:C, "T24") - SUMIFS(NhatKy_ViPham!K:K, NhatKy_ViPham!E:E, "10_Van_A", NhatKy_ViPham!F:F, B43, NhatKy_ViPham!C:C, "T24")</f>
        <v>100</v>
      </c>
      <c r="AP43" s="7">
        <f>100 + SUMIFS(NhatKy_ViPham!J:J, NhatKy_ViPham!E:E, "10_Van_A", NhatKy_ViPham!F:F, B43, NhatKy_ViPham!C:C, "T25") - SUMIFS(NhatKy_ViPham!K:K, NhatKy_ViPham!E:E, "10_Van_A", NhatKy_ViPham!F:F, B43, NhatKy_ViPham!C:C, "T25")</f>
        <v>100</v>
      </c>
      <c r="AQ43" s="7">
        <f>100 + SUMIFS(NhatKy_ViPham!J:J, NhatKy_ViPham!E:E, "10_Van_A", NhatKy_ViPham!F:F, B43, NhatKy_ViPham!C:C, "T26") - SUMIFS(NhatKy_ViPham!K:K, NhatKy_ViPham!E:E, "10_Van_A", NhatKy_ViPham!F:F, B43, NhatKy_ViPham!C:C, "T26")</f>
        <v>100</v>
      </c>
      <c r="AR43" s="7">
        <f>100 + SUMIFS(NhatKy_ViPham!J:J, NhatKy_ViPham!E:E, "10_Van_A", NhatKy_ViPham!F:F, B43, NhatKy_ViPham!C:C, "T27") - SUMIFS(NhatKy_ViPham!K:K, NhatKy_ViPham!E:E, "10_Van_A", NhatKy_ViPham!F:F, B43, NhatKy_ViPham!C:C, "T27")</f>
        <v>100</v>
      </c>
      <c r="AS43" s="7">
        <f>100 + SUMIFS(NhatKy_ViPham!J:J, NhatKy_ViPham!E:E, "10_Van_A", NhatKy_ViPham!F:F, B43, NhatKy_ViPham!C:C, "T28") - SUMIFS(NhatKy_ViPham!K:K, NhatKy_ViPham!E:E, "10_Van_A", NhatKy_ViPham!F:F, B43, NhatKy_ViPham!C:C, "T28")</f>
        <v>100</v>
      </c>
      <c r="AT43" s="7">
        <f>100 + SUMIFS(NhatKy_ViPham!J:J, NhatKy_ViPham!E:E, "10_Van_A", NhatKy_ViPham!F:F, B43, NhatKy_ViPham!C:C, "T29") - SUMIFS(NhatKy_ViPham!K:K, NhatKy_ViPham!E:E, "10_Van_A", NhatKy_ViPham!F:F, B43, NhatKy_ViPham!C:C, "T29")</f>
        <v>100</v>
      </c>
      <c r="AU43" s="7">
        <f>100 + SUMIFS(NhatKy_ViPham!J:J, NhatKy_ViPham!E:E, "10_Van_A", NhatKy_ViPham!F:F, B43, NhatKy_ViPham!C:C, "T30") - SUMIFS(NhatKy_ViPham!K:K, NhatKy_ViPham!E:E, "10_Van_A", NhatKy_ViPham!F:F, B43, NhatKy_ViPham!C:C, "T30")</f>
        <v>100</v>
      </c>
      <c r="AV43" s="7">
        <f>100 + SUMIFS(NhatKy_ViPham!J:J, NhatKy_ViPham!E:E, "10_Van_A", NhatKy_ViPham!F:F, B43, NhatKy_ViPham!C:C, "T31") - SUMIFS(NhatKy_ViPham!K:K, NhatKy_ViPham!E:E, "10_Van_A", NhatKy_ViPham!F:F, B43, NhatKy_ViPham!C:C, "T31")</f>
        <v>100</v>
      </c>
      <c r="AW43" s="7">
        <f>100 + SUMIFS(NhatKy_ViPham!J:J, NhatKy_ViPham!E:E, "10_Van_A", NhatKy_ViPham!F:F, B43, NhatKy_ViPham!C:C, "T32") - SUMIFS(NhatKy_ViPham!K:K, NhatKy_ViPham!E:E, "10_Van_A", NhatKy_ViPham!F:F, B43, NhatKy_ViPham!C:C, "T32")</f>
        <v>100</v>
      </c>
      <c r="AX43" s="7">
        <f>100 + SUMIFS(NhatKy_ViPham!J:J, NhatKy_ViPham!E:E, "10_Van_A", NhatKy_ViPham!F:F, B43, NhatKy_ViPham!C:C, "T33") - SUMIFS(NhatKy_ViPham!K:K, NhatKy_ViPham!E:E, "10_Van_A", NhatKy_ViPham!F:F, B43, NhatKy_ViPham!C:C, "T33")</f>
        <v>100</v>
      </c>
      <c r="AY43" s="7">
        <f>100 + SUMIFS(NhatKy_ViPham!J:J, NhatKy_ViPham!E:E, "10_Van_A", NhatKy_ViPham!F:F, B43, NhatKy_ViPham!C:C, "T34") - SUMIFS(NhatKy_ViPham!K:K, NhatKy_ViPham!E:E, "10_Van_A", NhatKy_ViPham!F:F, B43, NhatKy_ViPham!C:C, "T34")</f>
        <v>100</v>
      </c>
      <c r="AZ43" s="7">
        <f>100 + SUMIFS(NhatKy_ViPham!J:J, NhatKy_ViPham!E:E, "10_Van_A", NhatKy_ViPham!F:F, B43, NhatKy_ViPham!C:C, "T35") - SUMIFS(NhatKy_ViPham!K:K, NhatKy_ViPham!E:E, "10_Van_A", NhatKy_ViPham!F:F, B43, NhatKy_ViPham!C:C, "T35")</f>
        <v>100</v>
      </c>
      <c r="BA43" s="12">
        <f t="shared" si="0"/>
        <v>100</v>
      </c>
      <c r="BB43" s="11" t="s">
        <v>430</v>
      </c>
      <c r="BC43" s="14" t="str">
        <f t="shared" si="1"/>
        <v>Tốt</v>
      </c>
      <c r="BD43" s="10" t="str">
        <f t="shared" si="2"/>
        <v>🟢 BÌNH THƯỜNG</v>
      </c>
    </row>
  </sheetData>
  <mergeCells count="42">
    <mergeCell ref="A4:B4"/>
    <mergeCell ref="G4:H4"/>
    <mergeCell ref="BB7:BB8"/>
    <mergeCell ref="I4:J4"/>
    <mergeCell ref="BD7:BD8"/>
    <mergeCell ref="B7:B8"/>
    <mergeCell ref="F7:F8"/>
    <mergeCell ref="L7:L8"/>
    <mergeCell ref="K4:L4"/>
    <mergeCell ref="N7:N8"/>
    <mergeCell ref="BC7:BC8"/>
    <mergeCell ref="C4:D4"/>
    <mergeCell ref="AX7:AZ7"/>
    <mergeCell ref="E4:F4"/>
    <mergeCell ref="D7:D8"/>
    <mergeCell ref="AT7:AW7"/>
    <mergeCell ref="AH7:AK7"/>
    <mergeCell ref="BA7:BA8"/>
    <mergeCell ref="M7:M8"/>
    <mergeCell ref="AP7:AS7"/>
    <mergeCell ref="AL7:AO7"/>
    <mergeCell ref="O7:O8"/>
    <mergeCell ref="Q7:Q8"/>
    <mergeCell ref="R7:U7"/>
    <mergeCell ref="Z7:AC7"/>
    <mergeCell ref="V7:Y7"/>
    <mergeCell ref="P7:P8"/>
    <mergeCell ref="A7:A8"/>
    <mergeCell ref="G7:G8"/>
    <mergeCell ref="I7:I8"/>
    <mergeCell ref="A5:B5"/>
    <mergeCell ref="AD7:AG7"/>
    <mergeCell ref="I5:J5"/>
    <mergeCell ref="E7:E8"/>
    <mergeCell ref="K7:K8"/>
    <mergeCell ref="E5:F5"/>
    <mergeCell ref="K5:L5"/>
    <mergeCell ref="H7:H8"/>
    <mergeCell ref="J7:J8"/>
    <mergeCell ref="G5:H5"/>
    <mergeCell ref="C7:C8"/>
    <mergeCell ref="C5:D5"/>
  </mergeCells>
  <dataValidations count="1">
    <dataValidation type="list" allowBlank="1" sqref="E9:E43 BB9:BB43" xr:uid="{00000000-0002-0000-0E00-000000000000}">
      <formula1>"Không,Có"</formula1>
    </dataValidation>
  </dataValidations>
  <hyperlinks>
    <hyperlink ref="AX1" location="'TOC_HuongDan'!A1" display="🏠 về Mục Lục" xr:uid="{00000000-0004-0000-0E00-000000000000}"/>
    <hyperlink ref="AX2" location="'NhatKy_ViPham'!A4" display="📋 Nhật Ký Vi Phạm Lớp 10_Van_A" xr:uid="{00000000-0004-0000-0E00-000001000000}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D43"/>
  <sheetViews>
    <sheetView showGridLines="0" workbookViewId="0"/>
  </sheetViews>
  <sheetFormatPr defaultRowHeight="15" x14ac:dyDescent="0.25"/>
  <cols>
    <col min="1" max="1" width="6" customWidth="1"/>
    <col min="2" max="2" width="25" customWidth="1"/>
    <col min="3" max="3" width="12" customWidth="1"/>
    <col min="4" max="5" width="10" customWidth="1"/>
    <col min="6" max="17" width="16" customWidth="1"/>
    <col min="18" max="52" width="7" customWidth="1"/>
    <col min="53" max="55" width="14" customWidth="1"/>
    <col min="56" max="56" width="22" customWidth="1"/>
  </cols>
  <sheetData>
    <row r="1" spans="1:56" ht="21" x14ac:dyDescent="0.35">
      <c r="A1" s="1" t="s">
        <v>1011</v>
      </c>
      <c r="AX1" s="8" t="s">
        <v>358</v>
      </c>
    </row>
    <row r="2" spans="1:56" x14ac:dyDescent="0.25">
      <c r="A2" s="2" t="s">
        <v>1012</v>
      </c>
      <c r="AX2" s="8" t="s">
        <v>1013</v>
      </c>
    </row>
    <row r="4" spans="1:56" x14ac:dyDescent="0.25">
      <c r="A4" s="55" t="s">
        <v>361</v>
      </c>
      <c r="B4" s="50"/>
      <c r="C4" s="55" t="s">
        <v>362</v>
      </c>
      <c r="D4" s="50"/>
      <c r="E4" s="55" t="s">
        <v>363</v>
      </c>
      <c r="F4" s="50"/>
      <c r="G4" s="55" t="s">
        <v>364</v>
      </c>
      <c r="H4" s="50"/>
      <c r="I4" s="55" t="s">
        <v>365</v>
      </c>
      <c r="J4" s="50"/>
      <c r="K4" s="55" t="s">
        <v>366</v>
      </c>
      <c r="L4" s="50"/>
    </row>
    <row r="5" spans="1:56" x14ac:dyDescent="0.25">
      <c r="A5" s="49">
        <f>COUNTA(A9:A43)</f>
        <v>35</v>
      </c>
      <c r="B5" s="50"/>
      <c r="C5" s="53">
        <f>COUNTIF(BC9:BC43, "Tốt")</f>
        <v>35</v>
      </c>
      <c r="D5" s="50"/>
      <c r="E5" s="49">
        <f>COUNTIF(BC9:BC43, "Khá")</f>
        <v>0</v>
      </c>
      <c r="F5" s="50"/>
      <c r="G5" s="49">
        <f>COUNTIF(BC9:BC43, "Đạt")</f>
        <v>0</v>
      </c>
      <c r="H5" s="50"/>
      <c r="I5" s="52">
        <f>COUNTIF(BC9:BC43, "Chưa đạt")</f>
        <v>0</v>
      </c>
      <c r="J5" s="50"/>
      <c r="K5" s="53">
        <f>ROUND(AVERAGE(BA9:BA43), 1)</f>
        <v>100</v>
      </c>
      <c r="L5" s="50"/>
    </row>
    <row r="7" spans="1:56" x14ac:dyDescent="0.25">
      <c r="A7" s="46" t="s">
        <v>3</v>
      </c>
      <c r="B7" s="46" t="s">
        <v>303</v>
      </c>
      <c r="C7" s="46" t="s">
        <v>367</v>
      </c>
      <c r="D7" s="46" t="s">
        <v>368</v>
      </c>
      <c r="E7" s="46" t="s">
        <v>369</v>
      </c>
      <c r="F7" s="48" t="s">
        <v>370</v>
      </c>
      <c r="G7" s="48" t="s">
        <v>371</v>
      </c>
      <c r="H7" s="48" t="s">
        <v>372</v>
      </c>
      <c r="I7" s="48" t="s">
        <v>373</v>
      </c>
      <c r="J7" s="48" t="s">
        <v>374</v>
      </c>
      <c r="K7" s="48" t="s">
        <v>375</v>
      </c>
      <c r="L7" s="48" t="s">
        <v>376</v>
      </c>
      <c r="M7" s="48" t="s">
        <v>377</v>
      </c>
      <c r="N7" s="48" t="s">
        <v>378</v>
      </c>
      <c r="O7" s="48" t="s">
        <v>379</v>
      </c>
      <c r="P7" s="54" t="s">
        <v>380</v>
      </c>
      <c r="Q7" s="48" t="s">
        <v>381</v>
      </c>
      <c r="R7" s="46" t="s">
        <v>382</v>
      </c>
      <c r="S7" s="51"/>
      <c r="T7" s="51"/>
      <c r="U7" s="51"/>
      <c r="V7" s="46" t="s">
        <v>383</v>
      </c>
      <c r="W7" s="51"/>
      <c r="X7" s="51"/>
      <c r="Y7" s="51"/>
      <c r="Z7" s="46" t="s">
        <v>384</v>
      </c>
      <c r="AA7" s="51"/>
      <c r="AB7" s="51"/>
      <c r="AC7" s="51"/>
      <c r="AD7" s="46" t="s">
        <v>385</v>
      </c>
      <c r="AE7" s="51"/>
      <c r="AF7" s="51"/>
      <c r="AG7" s="51"/>
      <c r="AH7" s="46" t="s">
        <v>386</v>
      </c>
      <c r="AI7" s="51"/>
      <c r="AJ7" s="51"/>
      <c r="AK7" s="51"/>
      <c r="AL7" s="46" t="s">
        <v>387</v>
      </c>
      <c r="AM7" s="51"/>
      <c r="AN7" s="51"/>
      <c r="AO7" s="51"/>
      <c r="AP7" s="46" t="s">
        <v>388</v>
      </c>
      <c r="AQ7" s="51"/>
      <c r="AR7" s="51"/>
      <c r="AS7" s="51"/>
      <c r="AT7" s="46" t="s">
        <v>389</v>
      </c>
      <c r="AU7" s="51"/>
      <c r="AV7" s="51"/>
      <c r="AW7" s="51"/>
      <c r="AX7" s="46" t="s">
        <v>390</v>
      </c>
      <c r="AY7" s="51"/>
      <c r="AZ7" s="51"/>
      <c r="BA7" s="46" t="s">
        <v>391</v>
      </c>
      <c r="BB7" s="46" t="s">
        <v>392</v>
      </c>
      <c r="BC7" s="46" t="s">
        <v>393</v>
      </c>
      <c r="BD7" s="46" t="s">
        <v>394</v>
      </c>
    </row>
    <row r="8" spans="1:56" x14ac:dyDescent="0.25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9" t="s">
        <v>311</v>
      </c>
      <c r="S8" s="9" t="s">
        <v>348</v>
      </c>
      <c r="T8" s="9" t="s">
        <v>395</v>
      </c>
      <c r="U8" s="9" t="s">
        <v>396</v>
      </c>
      <c r="V8" s="9" t="s">
        <v>397</v>
      </c>
      <c r="W8" s="9" t="s">
        <v>398</v>
      </c>
      <c r="X8" s="9" t="s">
        <v>399</v>
      </c>
      <c r="Y8" s="9" t="s">
        <v>400</v>
      </c>
      <c r="Z8" s="9" t="s">
        <v>401</v>
      </c>
      <c r="AA8" s="9" t="s">
        <v>402</v>
      </c>
      <c r="AB8" s="9" t="s">
        <v>403</v>
      </c>
      <c r="AC8" s="9" t="s">
        <v>404</v>
      </c>
      <c r="AD8" s="9" t="s">
        <v>405</v>
      </c>
      <c r="AE8" s="9" t="s">
        <v>406</v>
      </c>
      <c r="AF8" s="9" t="s">
        <v>407</v>
      </c>
      <c r="AG8" s="9" t="s">
        <v>408</v>
      </c>
      <c r="AH8" s="9" t="s">
        <v>409</v>
      </c>
      <c r="AI8" s="9" t="s">
        <v>410</v>
      </c>
      <c r="AJ8" s="9" t="s">
        <v>411</v>
      </c>
      <c r="AK8" s="9" t="s">
        <v>412</v>
      </c>
      <c r="AL8" s="9" t="s">
        <v>413</v>
      </c>
      <c r="AM8" s="9" t="s">
        <v>414</v>
      </c>
      <c r="AN8" s="9" t="s">
        <v>415</v>
      </c>
      <c r="AO8" s="9" t="s">
        <v>416</v>
      </c>
      <c r="AP8" s="9" t="s">
        <v>417</v>
      </c>
      <c r="AQ8" s="9" t="s">
        <v>418</v>
      </c>
      <c r="AR8" s="9" t="s">
        <v>419</v>
      </c>
      <c r="AS8" s="9" t="s">
        <v>420</v>
      </c>
      <c r="AT8" s="9" t="s">
        <v>421</v>
      </c>
      <c r="AU8" s="9" t="s">
        <v>422</v>
      </c>
      <c r="AV8" s="9" t="s">
        <v>423</v>
      </c>
      <c r="AW8" s="9" t="s">
        <v>424</v>
      </c>
      <c r="AX8" s="9" t="s">
        <v>425</v>
      </c>
      <c r="AY8" s="9" t="s">
        <v>426</v>
      </c>
      <c r="AZ8" s="9" t="s">
        <v>427</v>
      </c>
      <c r="BA8" s="47"/>
      <c r="BB8" s="47"/>
      <c r="BC8" s="47"/>
      <c r="BD8" s="47"/>
    </row>
    <row r="9" spans="1:56" x14ac:dyDescent="0.25">
      <c r="A9" s="4">
        <v>1</v>
      </c>
      <c r="B9" s="10" t="s">
        <v>1014</v>
      </c>
      <c r="C9" s="4" t="s">
        <v>1015</v>
      </c>
      <c r="D9" s="4" t="s">
        <v>429</v>
      </c>
      <c r="E9" s="11" t="s">
        <v>430</v>
      </c>
      <c r="F9" s="7">
        <f>SUMIFS(NhatKy_ViPham!K:K, NhatKy_ViPham!E:E, "10_Van_B", NhatKy_ViPham!F:F, B9, NhatKy_ViPham!H:H, "L01")</f>
        <v>0</v>
      </c>
      <c r="G9" s="7">
        <f>SUMIFS(NhatKy_ViPham!K:K, NhatKy_ViPham!E:E, "10_Van_B", NhatKy_ViPham!F:F, B9, NhatKy_ViPham!H:H, "L02")</f>
        <v>0</v>
      </c>
      <c r="H9" s="7">
        <f>SUMIFS(NhatKy_ViPham!K:K, NhatKy_ViPham!E:E, "10_Van_B", NhatKy_ViPham!F:F, B9, NhatKy_ViPham!H:H, "L03")</f>
        <v>0</v>
      </c>
      <c r="I9" s="7">
        <f>SUMIFS(NhatKy_ViPham!K:K, NhatKy_ViPham!E:E, "10_Van_B", NhatKy_ViPham!F:F, B9, NhatKy_ViPham!H:H, "L04")</f>
        <v>0</v>
      </c>
      <c r="J9" s="7">
        <f>SUMIFS(NhatKy_ViPham!K:K, NhatKy_ViPham!E:E, "10_Van_B", NhatKy_ViPham!F:F, B9, NhatKy_ViPham!H:H, "L05")</f>
        <v>0</v>
      </c>
      <c r="K9" s="7">
        <f>SUMIFS(NhatKy_ViPham!K:K, NhatKy_ViPham!E:E, "10_Van_B", NhatKy_ViPham!F:F, B9, NhatKy_ViPham!H:H, "L06")</f>
        <v>0</v>
      </c>
      <c r="L9" s="7">
        <f>SUMIFS(NhatKy_ViPham!K:K, NhatKy_ViPham!E:E, "10_Van_B", NhatKy_ViPham!F:F, B9, NhatKy_ViPham!H:H, "L07")</f>
        <v>0</v>
      </c>
      <c r="M9" s="7">
        <f>SUMIFS(NhatKy_ViPham!K:K, NhatKy_ViPham!E:E, "10_Van_B", NhatKy_ViPham!F:F, B9, NhatKy_ViPham!H:H, "L08")</f>
        <v>0</v>
      </c>
      <c r="N9" s="7">
        <f>SUMIFS(NhatKy_ViPham!K:K, NhatKy_ViPham!E:E, "10_Van_B", NhatKy_ViPham!F:F, B9, NhatKy_ViPham!H:H, "L09")</f>
        <v>0</v>
      </c>
      <c r="O9" s="7">
        <f>SUMIFS(NhatKy_ViPham!K:K, NhatKy_ViPham!E:E, "10_Van_B", NhatKy_ViPham!F:F, B9, NhatKy_ViPham!H:H, "L10")</f>
        <v>0</v>
      </c>
      <c r="P9" s="12">
        <f>SUMIFS(NhatKy_ViPham!J:J, NhatKy_ViPham!E:E, "10_Van_B", NhatKy_ViPham!F:F, B9)</f>
        <v>0</v>
      </c>
      <c r="Q9" s="13">
        <f>SUMIFS(NhatKy_ViPham!K:K, NhatKy_ViPham!E:E, "10_Van_B", NhatKy_ViPham!F:F, B9)</f>
        <v>0</v>
      </c>
      <c r="R9" s="7">
        <f>100 + SUMIFS(NhatKy_ViPham!J:J, NhatKy_ViPham!E:E, "10_Van_B", NhatKy_ViPham!F:F, B9, NhatKy_ViPham!C:C, "T1") - SUMIFS(NhatKy_ViPham!K:K, NhatKy_ViPham!E:E, "10_Van_B", NhatKy_ViPham!F:F, B9, NhatKy_ViPham!C:C, "T1")</f>
        <v>100</v>
      </c>
      <c r="S9" s="7">
        <f>100 + SUMIFS(NhatKy_ViPham!J:J, NhatKy_ViPham!E:E, "10_Van_B", NhatKy_ViPham!F:F, B9, NhatKy_ViPham!C:C, "T2") - SUMIFS(NhatKy_ViPham!K:K, NhatKy_ViPham!E:E, "10_Van_B", NhatKy_ViPham!F:F, B9, NhatKy_ViPham!C:C, "T2")</f>
        <v>100</v>
      </c>
      <c r="T9" s="7">
        <f>100 + SUMIFS(NhatKy_ViPham!J:J, NhatKy_ViPham!E:E, "10_Van_B", NhatKy_ViPham!F:F, B9, NhatKy_ViPham!C:C, "T3") - SUMIFS(NhatKy_ViPham!K:K, NhatKy_ViPham!E:E, "10_Van_B", NhatKy_ViPham!F:F, B9, NhatKy_ViPham!C:C, "T3")</f>
        <v>100</v>
      </c>
      <c r="U9" s="7">
        <f>100 + SUMIFS(NhatKy_ViPham!J:J, NhatKy_ViPham!E:E, "10_Van_B", NhatKy_ViPham!F:F, B9, NhatKy_ViPham!C:C, "T4") - SUMIFS(NhatKy_ViPham!K:K, NhatKy_ViPham!E:E, "10_Van_B", NhatKy_ViPham!F:F, B9, NhatKy_ViPham!C:C, "T4")</f>
        <v>100</v>
      </c>
      <c r="V9" s="7">
        <f>100 + SUMIFS(NhatKy_ViPham!J:J, NhatKy_ViPham!E:E, "10_Van_B", NhatKy_ViPham!F:F, B9, NhatKy_ViPham!C:C, "T5") - SUMIFS(NhatKy_ViPham!K:K, NhatKy_ViPham!E:E, "10_Van_B", NhatKy_ViPham!F:F, B9, NhatKy_ViPham!C:C, "T5")</f>
        <v>100</v>
      </c>
      <c r="W9" s="7">
        <f>100 + SUMIFS(NhatKy_ViPham!J:J, NhatKy_ViPham!E:E, "10_Van_B", NhatKy_ViPham!F:F, B9, NhatKy_ViPham!C:C, "T6") - SUMIFS(NhatKy_ViPham!K:K, NhatKy_ViPham!E:E, "10_Van_B", NhatKy_ViPham!F:F, B9, NhatKy_ViPham!C:C, "T6")</f>
        <v>100</v>
      </c>
      <c r="X9" s="7">
        <f>100 + SUMIFS(NhatKy_ViPham!J:J, NhatKy_ViPham!E:E, "10_Van_B", NhatKy_ViPham!F:F, B9, NhatKy_ViPham!C:C, "T7") - SUMIFS(NhatKy_ViPham!K:K, NhatKy_ViPham!E:E, "10_Van_B", NhatKy_ViPham!F:F, B9, NhatKy_ViPham!C:C, "T7")</f>
        <v>100</v>
      </c>
      <c r="Y9" s="7">
        <f>100 + SUMIFS(NhatKy_ViPham!J:J, NhatKy_ViPham!E:E, "10_Van_B", NhatKy_ViPham!F:F, B9, NhatKy_ViPham!C:C, "T8") - SUMIFS(NhatKy_ViPham!K:K, NhatKy_ViPham!E:E, "10_Van_B", NhatKy_ViPham!F:F, B9, NhatKy_ViPham!C:C, "T8")</f>
        <v>100</v>
      </c>
      <c r="Z9" s="7">
        <f>100 + SUMIFS(NhatKy_ViPham!J:J, NhatKy_ViPham!E:E, "10_Van_B", NhatKy_ViPham!F:F, B9, NhatKy_ViPham!C:C, "T9") - SUMIFS(NhatKy_ViPham!K:K, NhatKy_ViPham!E:E, "10_Van_B", NhatKy_ViPham!F:F, B9, NhatKy_ViPham!C:C, "T9")</f>
        <v>100</v>
      </c>
      <c r="AA9" s="7">
        <f>100 + SUMIFS(NhatKy_ViPham!J:J, NhatKy_ViPham!E:E, "10_Van_B", NhatKy_ViPham!F:F, B9, NhatKy_ViPham!C:C, "T10") - SUMIFS(NhatKy_ViPham!K:K, NhatKy_ViPham!E:E, "10_Van_B", NhatKy_ViPham!F:F, B9, NhatKy_ViPham!C:C, "T10")</f>
        <v>100</v>
      </c>
      <c r="AB9" s="7">
        <f>100 + SUMIFS(NhatKy_ViPham!J:J, NhatKy_ViPham!E:E, "10_Van_B", NhatKy_ViPham!F:F, B9, NhatKy_ViPham!C:C, "T11") - SUMIFS(NhatKy_ViPham!K:K, NhatKy_ViPham!E:E, "10_Van_B", NhatKy_ViPham!F:F, B9, NhatKy_ViPham!C:C, "T11")</f>
        <v>100</v>
      </c>
      <c r="AC9" s="7">
        <f>100 + SUMIFS(NhatKy_ViPham!J:J, NhatKy_ViPham!E:E, "10_Van_B", NhatKy_ViPham!F:F, B9, NhatKy_ViPham!C:C, "T12") - SUMIFS(NhatKy_ViPham!K:K, NhatKy_ViPham!E:E, "10_Van_B", NhatKy_ViPham!F:F, B9, NhatKy_ViPham!C:C, "T12")</f>
        <v>100</v>
      </c>
      <c r="AD9" s="7">
        <f>100 + SUMIFS(NhatKy_ViPham!J:J, NhatKy_ViPham!E:E, "10_Van_B", NhatKy_ViPham!F:F, B9, NhatKy_ViPham!C:C, "T13") - SUMIFS(NhatKy_ViPham!K:K, NhatKy_ViPham!E:E, "10_Van_B", NhatKy_ViPham!F:F, B9, NhatKy_ViPham!C:C, "T13")</f>
        <v>100</v>
      </c>
      <c r="AE9" s="7">
        <f>100 + SUMIFS(NhatKy_ViPham!J:J, NhatKy_ViPham!E:E, "10_Van_B", NhatKy_ViPham!F:F, B9, NhatKy_ViPham!C:C, "T14") - SUMIFS(NhatKy_ViPham!K:K, NhatKy_ViPham!E:E, "10_Van_B", NhatKy_ViPham!F:F, B9, NhatKy_ViPham!C:C, "T14")</f>
        <v>100</v>
      </c>
      <c r="AF9" s="7">
        <f>100 + SUMIFS(NhatKy_ViPham!J:J, NhatKy_ViPham!E:E, "10_Van_B", NhatKy_ViPham!F:F, B9, NhatKy_ViPham!C:C, "T15") - SUMIFS(NhatKy_ViPham!K:K, NhatKy_ViPham!E:E, "10_Van_B", NhatKy_ViPham!F:F, B9, NhatKy_ViPham!C:C, "T15")</f>
        <v>100</v>
      </c>
      <c r="AG9" s="7">
        <f>100 + SUMIFS(NhatKy_ViPham!J:J, NhatKy_ViPham!E:E, "10_Van_B", NhatKy_ViPham!F:F, B9, NhatKy_ViPham!C:C, "T16") - SUMIFS(NhatKy_ViPham!K:K, NhatKy_ViPham!E:E, "10_Van_B", NhatKy_ViPham!F:F, B9, NhatKy_ViPham!C:C, "T16")</f>
        <v>100</v>
      </c>
      <c r="AH9" s="7">
        <f>100 + SUMIFS(NhatKy_ViPham!J:J, NhatKy_ViPham!E:E, "10_Van_B", NhatKy_ViPham!F:F, B9, NhatKy_ViPham!C:C, "T17") - SUMIFS(NhatKy_ViPham!K:K, NhatKy_ViPham!E:E, "10_Van_B", NhatKy_ViPham!F:F, B9, NhatKy_ViPham!C:C, "T17")</f>
        <v>100</v>
      </c>
      <c r="AI9" s="7">
        <f>100 + SUMIFS(NhatKy_ViPham!J:J, NhatKy_ViPham!E:E, "10_Van_B", NhatKy_ViPham!F:F, B9, NhatKy_ViPham!C:C, "T18") - SUMIFS(NhatKy_ViPham!K:K, NhatKy_ViPham!E:E, "10_Van_B", NhatKy_ViPham!F:F, B9, NhatKy_ViPham!C:C, "T18")</f>
        <v>100</v>
      </c>
      <c r="AJ9" s="7">
        <f>100 + SUMIFS(NhatKy_ViPham!J:J, NhatKy_ViPham!E:E, "10_Van_B", NhatKy_ViPham!F:F, B9, NhatKy_ViPham!C:C, "T19") - SUMIFS(NhatKy_ViPham!K:K, NhatKy_ViPham!E:E, "10_Van_B", NhatKy_ViPham!F:F, B9, NhatKy_ViPham!C:C, "T19")</f>
        <v>100</v>
      </c>
      <c r="AK9" s="7">
        <f>100 + SUMIFS(NhatKy_ViPham!J:J, NhatKy_ViPham!E:E, "10_Van_B", NhatKy_ViPham!F:F, B9, NhatKy_ViPham!C:C, "T20") - SUMIFS(NhatKy_ViPham!K:K, NhatKy_ViPham!E:E, "10_Van_B", NhatKy_ViPham!F:F, B9, NhatKy_ViPham!C:C, "T20")</f>
        <v>100</v>
      </c>
      <c r="AL9" s="7">
        <f>100 + SUMIFS(NhatKy_ViPham!J:J, NhatKy_ViPham!E:E, "10_Van_B", NhatKy_ViPham!F:F, B9, NhatKy_ViPham!C:C, "T21") - SUMIFS(NhatKy_ViPham!K:K, NhatKy_ViPham!E:E, "10_Van_B", NhatKy_ViPham!F:F, B9, NhatKy_ViPham!C:C, "T21")</f>
        <v>100</v>
      </c>
      <c r="AM9" s="7">
        <f>100 + SUMIFS(NhatKy_ViPham!J:J, NhatKy_ViPham!E:E, "10_Van_B", NhatKy_ViPham!F:F, B9, NhatKy_ViPham!C:C, "T22") - SUMIFS(NhatKy_ViPham!K:K, NhatKy_ViPham!E:E, "10_Van_B", NhatKy_ViPham!F:F, B9, NhatKy_ViPham!C:C, "T22")</f>
        <v>100</v>
      </c>
      <c r="AN9" s="7">
        <f>100 + SUMIFS(NhatKy_ViPham!J:J, NhatKy_ViPham!E:E, "10_Van_B", NhatKy_ViPham!F:F, B9, NhatKy_ViPham!C:C, "T23") - SUMIFS(NhatKy_ViPham!K:K, NhatKy_ViPham!E:E, "10_Van_B", NhatKy_ViPham!F:F, B9, NhatKy_ViPham!C:C, "T23")</f>
        <v>100</v>
      </c>
      <c r="AO9" s="7">
        <f>100 + SUMIFS(NhatKy_ViPham!J:J, NhatKy_ViPham!E:E, "10_Van_B", NhatKy_ViPham!F:F, B9, NhatKy_ViPham!C:C, "T24") - SUMIFS(NhatKy_ViPham!K:K, NhatKy_ViPham!E:E, "10_Van_B", NhatKy_ViPham!F:F, B9, NhatKy_ViPham!C:C, "T24")</f>
        <v>100</v>
      </c>
      <c r="AP9" s="7">
        <f>100 + SUMIFS(NhatKy_ViPham!J:J, NhatKy_ViPham!E:E, "10_Van_B", NhatKy_ViPham!F:F, B9, NhatKy_ViPham!C:C, "T25") - SUMIFS(NhatKy_ViPham!K:K, NhatKy_ViPham!E:E, "10_Van_B", NhatKy_ViPham!F:F, B9, NhatKy_ViPham!C:C, "T25")</f>
        <v>100</v>
      </c>
      <c r="AQ9" s="7">
        <f>100 + SUMIFS(NhatKy_ViPham!J:J, NhatKy_ViPham!E:E, "10_Van_B", NhatKy_ViPham!F:F, B9, NhatKy_ViPham!C:C, "T26") - SUMIFS(NhatKy_ViPham!K:K, NhatKy_ViPham!E:E, "10_Van_B", NhatKy_ViPham!F:F, B9, NhatKy_ViPham!C:C, "T26")</f>
        <v>100</v>
      </c>
      <c r="AR9" s="7">
        <f>100 + SUMIFS(NhatKy_ViPham!J:J, NhatKy_ViPham!E:E, "10_Van_B", NhatKy_ViPham!F:F, B9, NhatKy_ViPham!C:C, "T27") - SUMIFS(NhatKy_ViPham!K:K, NhatKy_ViPham!E:E, "10_Van_B", NhatKy_ViPham!F:F, B9, NhatKy_ViPham!C:C, "T27")</f>
        <v>100</v>
      </c>
      <c r="AS9" s="7">
        <f>100 + SUMIFS(NhatKy_ViPham!J:J, NhatKy_ViPham!E:E, "10_Van_B", NhatKy_ViPham!F:F, B9, NhatKy_ViPham!C:C, "T28") - SUMIFS(NhatKy_ViPham!K:K, NhatKy_ViPham!E:E, "10_Van_B", NhatKy_ViPham!F:F, B9, NhatKy_ViPham!C:C, "T28")</f>
        <v>100</v>
      </c>
      <c r="AT9" s="7">
        <f>100 + SUMIFS(NhatKy_ViPham!J:J, NhatKy_ViPham!E:E, "10_Van_B", NhatKy_ViPham!F:F, B9, NhatKy_ViPham!C:C, "T29") - SUMIFS(NhatKy_ViPham!K:K, NhatKy_ViPham!E:E, "10_Van_B", NhatKy_ViPham!F:F, B9, NhatKy_ViPham!C:C, "T29")</f>
        <v>100</v>
      </c>
      <c r="AU9" s="7">
        <f>100 + SUMIFS(NhatKy_ViPham!J:J, NhatKy_ViPham!E:E, "10_Van_B", NhatKy_ViPham!F:F, B9, NhatKy_ViPham!C:C, "T30") - SUMIFS(NhatKy_ViPham!K:K, NhatKy_ViPham!E:E, "10_Van_B", NhatKy_ViPham!F:F, B9, NhatKy_ViPham!C:C, "T30")</f>
        <v>100</v>
      </c>
      <c r="AV9" s="7">
        <f>100 + SUMIFS(NhatKy_ViPham!J:J, NhatKy_ViPham!E:E, "10_Van_B", NhatKy_ViPham!F:F, B9, NhatKy_ViPham!C:C, "T31") - SUMIFS(NhatKy_ViPham!K:K, NhatKy_ViPham!E:E, "10_Van_B", NhatKy_ViPham!F:F, B9, NhatKy_ViPham!C:C, "T31")</f>
        <v>100</v>
      </c>
      <c r="AW9" s="7">
        <f>100 + SUMIFS(NhatKy_ViPham!J:J, NhatKy_ViPham!E:E, "10_Van_B", NhatKy_ViPham!F:F, B9, NhatKy_ViPham!C:C, "T32") - SUMIFS(NhatKy_ViPham!K:K, NhatKy_ViPham!E:E, "10_Van_B", NhatKy_ViPham!F:F, B9, NhatKy_ViPham!C:C, "T32")</f>
        <v>100</v>
      </c>
      <c r="AX9" s="7">
        <f>100 + SUMIFS(NhatKy_ViPham!J:J, NhatKy_ViPham!E:E, "10_Van_B", NhatKy_ViPham!F:F, B9, NhatKy_ViPham!C:C, "T33") - SUMIFS(NhatKy_ViPham!K:K, NhatKy_ViPham!E:E, "10_Van_B", NhatKy_ViPham!F:F, B9, NhatKy_ViPham!C:C, "T33")</f>
        <v>100</v>
      </c>
      <c r="AY9" s="7">
        <f>100 + SUMIFS(NhatKy_ViPham!J:J, NhatKy_ViPham!E:E, "10_Van_B", NhatKy_ViPham!F:F, B9, NhatKy_ViPham!C:C, "T34") - SUMIFS(NhatKy_ViPham!K:K, NhatKy_ViPham!E:E, "10_Van_B", NhatKy_ViPham!F:F, B9, NhatKy_ViPham!C:C, "T34")</f>
        <v>100</v>
      </c>
      <c r="AZ9" s="7">
        <f>100 + SUMIFS(NhatKy_ViPham!J:J, NhatKy_ViPham!E:E, "10_Van_B", NhatKy_ViPham!F:F, B9, NhatKy_ViPham!C:C, "T35") - SUMIFS(NhatKy_ViPham!K:K, NhatKy_ViPham!E:E, "10_Van_B", NhatKy_ViPham!F:F, B9, NhatKy_ViPham!C:C, "T35")</f>
        <v>100</v>
      </c>
      <c r="BA9" s="12">
        <f t="shared" ref="BA9:BA43" si="0">ROUND(AVERAGE(R9:AZ9), 1)</f>
        <v>100</v>
      </c>
      <c r="BB9" s="11" t="s">
        <v>430</v>
      </c>
      <c r="BC9" s="14" t="str">
        <f t="shared" ref="BC9:BC43" si="1">IF(BB9="Có", "Chưa đạt", IF(BA9&gt;=85, "Tốt", IF(BA9&gt;=70, "Khá", IF(BA9&gt;=50, "Đạt", "Chưa đạt"))))</f>
        <v>Tốt</v>
      </c>
      <c r="BD9" s="10" t="str">
        <f t="shared" ref="BD9:BD43" si="2">IF(BC9="Chưa đạt", "🔴 Nguy cơ CHƯA ĐẠT", IF(BC9="Đạt", "🟡 CẦN NHẮC NHỞ", "🟢 BÌNH THƯỜNG"))</f>
        <v>🟢 BÌNH THƯỜNG</v>
      </c>
    </row>
    <row r="10" spans="1:56" x14ac:dyDescent="0.25">
      <c r="A10" s="5">
        <v>2</v>
      </c>
      <c r="B10" s="15" t="s">
        <v>1016</v>
      </c>
      <c r="C10" s="5" t="s">
        <v>1017</v>
      </c>
      <c r="D10" s="5" t="s">
        <v>429</v>
      </c>
      <c r="E10" s="11" t="s">
        <v>430</v>
      </c>
      <c r="F10" s="6">
        <f>SUMIFS(NhatKy_ViPham!K:K, NhatKy_ViPham!E:E, "10_Van_B", NhatKy_ViPham!F:F, B10, NhatKy_ViPham!H:H, "L01")</f>
        <v>0</v>
      </c>
      <c r="G10" s="6">
        <f>SUMIFS(NhatKy_ViPham!K:K, NhatKy_ViPham!E:E, "10_Van_B", NhatKy_ViPham!F:F, B10, NhatKy_ViPham!H:H, "L02")</f>
        <v>0</v>
      </c>
      <c r="H10" s="6">
        <f>SUMIFS(NhatKy_ViPham!K:K, NhatKy_ViPham!E:E, "10_Van_B", NhatKy_ViPham!F:F, B10, NhatKy_ViPham!H:H, "L03")</f>
        <v>0</v>
      </c>
      <c r="I10" s="6">
        <f>SUMIFS(NhatKy_ViPham!K:K, NhatKy_ViPham!E:E, "10_Van_B", NhatKy_ViPham!F:F, B10, NhatKy_ViPham!H:H, "L04")</f>
        <v>0</v>
      </c>
      <c r="J10" s="6">
        <f>SUMIFS(NhatKy_ViPham!K:K, NhatKy_ViPham!E:E, "10_Van_B", NhatKy_ViPham!F:F, B10, NhatKy_ViPham!H:H, "L05")</f>
        <v>0</v>
      </c>
      <c r="K10" s="6">
        <f>SUMIFS(NhatKy_ViPham!K:K, NhatKy_ViPham!E:E, "10_Van_B", NhatKy_ViPham!F:F, B10, NhatKy_ViPham!H:H, "L06")</f>
        <v>0</v>
      </c>
      <c r="L10" s="6">
        <f>SUMIFS(NhatKy_ViPham!K:K, NhatKy_ViPham!E:E, "10_Van_B", NhatKy_ViPham!F:F, B10, NhatKy_ViPham!H:H, "L07")</f>
        <v>0</v>
      </c>
      <c r="M10" s="6">
        <f>SUMIFS(NhatKy_ViPham!K:K, NhatKy_ViPham!E:E, "10_Van_B", NhatKy_ViPham!F:F, B10, NhatKy_ViPham!H:H, "L08")</f>
        <v>0</v>
      </c>
      <c r="N10" s="6">
        <f>SUMIFS(NhatKy_ViPham!K:K, NhatKy_ViPham!E:E, "10_Van_B", NhatKy_ViPham!F:F, B10, NhatKy_ViPham!H:H, "L09")</f>
        <v>0</v>
      </c>
      <c r="O10" s="6">
        <f>SUMIFS(NhatKy_ViPham!K:K, NhatKy_ViPham!E:E, "10_Van_B", NhatKy_ViPham!F:F, B10, NhatKy_ViPham!H:H, "L10")</f>
        <v>0</v>
      </c>
      <c r="P10" s="12">
        <f>SUMIFS(NhatKy_ViPham!J:J, NhatKy_ViPham!E:E, "10_Van_B", NhatKy_ViPham!F:F, B10)</f>
        <v>0</v>
      </c>
      <c r="Q10" s="13">
        <f>SUMIFS(NhatKy_ViPham!K:K, NhatKy_ViPham!E:E, "10_Van_B", NhatKy_ViPham!F:F, B10)</f>
        <v>0</v>
      </c>
      <c r="R10" s="6">
        <f>100 + SUMIFS(NhatKy_ViPham!J:J, NhatKy_ViPham!E:E, "10_Van_B", NhatKy_ViPham!F:F, B10, NhatKy_ViPham!C:C, "T1") - SUMIFS(NhatKy_ViPham!K:K, NhatKy_ViPham!E:E, "10_Van_B", NhatKy_ViPham!F:F, B10, NhatKy_ViPham!C:C, "T1")</f>
        <v>100</v>
      </c>
      <c r="S10" s="6">
        <f>100 + SUMIFS(NhatKy_ViPham!J:J, NhatKy_ViPham!E:E, "10_Van_B", NhatKy_ViPham!F:F, B10, NhatKy_ViPham!C:C, "T2") - SUMIFS(NhatKy_ViPham!K:K, NhatKy_ViPham!E:E, "10_Van_B", NhatKy_ViPham!F:F, B10, NhatKy_ViPham!C:C, "T2")</f>
        <v>100</v>
      </c>
      <c r="T10" s="6">
        <f>100 + SUMIFS(NhatKy_ViPham!J:J, NhatKy_ViPham!E:E, "10_Van_B", NhatKy_ViPham!F:F, B10, NhatKy_ViPham!C:C, "T3") - SUMIFS(NhatKy_ViPham!K:K, NhatKy_ViPham!E:E, "10_Van_B", NhatKy_ViPham!F:F, B10, NhatKy_ViPham!C:C, "T3")</f>
        <v>100</v>
      </c>
      <c r="U10" s="6">
        <f>100 + SUMIFS(NhatKy_ViPham!J:J, NhatKy_ViPham!E:E, "10_Van_B", NhatKy_ViPham!F:F, B10, NhatKy_ViPham!C:C, "T4") - SUMIFS(NhatKy_ViPham!K:K, NhatKy_ViPham!E:E, "10_Van_B", NhatKy_ViPham!F:F, B10, NhatKy_ViPham!C:C, "T4")</f>
        <v>100</v>
      </c>
      <c r="V10" s="6">
        <f>100 + SUMIFS(NhatKy_ViPham!J:J, NhatKy_ViPham!E:E, "10_Van_B", NhatKy_ViPham!F:F, B10, NhatKy_ViPham!C:C, "T5") - SUMIFS(NhatKy_ViPham!K:K, NhatKy_ViPham!E:E, "10_Van_B", NhatKy_ViPham!F:F, B10, NhatKy_ViPham!C:C, "T5")</f>
        <v>100</v>
      </c>
      <c r="W10" s="6">
        <f>100 + SUMIFS(NhatKy_ViPham!J:J, NhatKy_ViPham!E:E, "10_Van_B", NhatKy_ViPham!F:F, B10, NhatKy_ViPham!C:C, "T6") - SUMIFS(NhatKy_ViPham!K:K, NhatKy_ViPham!E:E, "10_Van_B", NhatKy_ViPham!F:F, B10, NhatKy_ViPham!C:C, "T6")</f>
        <v>100</v>
      </c>
      <c r="X10" s="6">
        <f>100 + SUMIFS(NhatKy_ViPham!J:J, NhatKy_ViPham!E:E, "10_Van_B", NhatKy_ViPham!F:F, B10, NhatKy_ViPham!C:C, "T7") - SUMIFS(NhatKy_ViPham!K:K, NhatKy_ViPham!E:E, "10_Van_B", NhatKy_ViPham!F:F, B10, NhatKy_ViPham!C:C, "T7")</f>
        <v>100</v>
      </c>
      <c r="Y10" s="6">
        <f>100 + SUMIFS(NhatKy_ViPham!J:J, NhatKy_ViPham!E:E, "10_Van_B", NhatKy_ViPham!F:F, B10, NhatKy_ViPham!C:C, "T8") - SUMIFS(NhatKy_ViPham!K:K, NhatKy_ViPham!E:E, "10_Van_B", NhatKy_ViPham!F:F, B10, NhatKy_ViPham!C:C, "T8")</f>
        <v>100</v>
      </c>
      <c r="Z10" s="6">
        <f>100 + SUMIFS(NhatKy_ViPham!J:J, NhatKy_ViPham!E:E, "10_Van_B", NhatKy_ViPham!F:F, B10, NhatKy_ViPham!C:C, "T9") - SUMIFS(NhatKy_ViPham!K:K, NhatKy_ViPham!E:E, "10_Van_B", NhatKy_ViPham!F:F, B10, NhatKy_ViPham!C:C, "T9")</f>
        <v>100</v>
      </c>
      <c r="AA10" s="6">
        <f>100 + SUMIFS(NhatKy_ViPham!J:J, NhatKy_ViPham!E:E, "10_Van_B", NhatKy_ViPham!F:F, B10, NhatKy_ViPham!C:C, "T10") - SUMIFS(NhatKy_ViPham!K:K, NhatKy_ViPham!E:E, "10_Van_B", NhatKy_ViPham!F:F, B10, NhatKy_ViPham!C:C, "T10")</f>
        <v>100</v>
      </c>
      <c r="AB10" s="6">
        <f>100 + SUMIFS(NhatKy_ViPham!J:J, NhatKy_ViPham!E:E, "10_Van_B", NhatKy_ViPham!F:F, B10, NhatKy_ViPham!C:C, "T11") - SUMIFS(NhatKy_ViPham!K:K, NhatKy_ViPham!E:E, "10_Van_B", NhatKy_ViPham!F:F, B10, NhatKy_ViPham!C:C, "T11")</f>
        <v>100</v>
      </c>
      <c r="AC10" s="6">
        <f>100 + SUMIFS(NhatKy_ViPham!J:J, NhatKy_ViPham!E:E, "10_Van_B", NhatKy_ViPham!F:F, B10, NhatKy_ViPham!C:C, "T12") - SUMIFS(NhatKy_ViPham!K:K, NhatKy_ViPham!E:E, "10_Van_B", NhatKy_ViPham!F:F, B10, NhatKy_ViPham!C:C, "T12")</f>
        <v>100</v>
      </c>
      <c r="AD10" s="6">
        <f>100 + SUMIFS(NhatKy_ViPham!J:J, NhatKy_ViPham!E:E, "10_Van_B", NhatKy_ViPham!F:F, B10, NhatKy_ViPham!C:C, "T13") - SUMIFS(NhatKy_ViPham!K:K, NhatKy_ViPham!E:E, "10_Van_B", NhatKy_ViPham!F:F, B10, NhatKy_ViPham!C:C, "T13")</f>
        <v>100</v>
      </c>
      <c r="AE10" s="6">
        <f>100 + SUMIFS(NhatKy_ViPham!J:J, NhatKy_ViPham!E:E, "10_Van_B", NhatKy_ViPham!F:F, B10, NhatKy_ViPham!C:C, "T14") - SUMIFS(NhatKy_ViPham!K:K, NhatKy_ViPham!E:E, "10_Van_B", NhatKy_ViPham!F:F, B10, NhatKy_ViPham!C:C, "T14")</f>
        <v>100</v>
      </c>
      <c r="AF10" s="6">
        <f>100 + SUMIFS(NhatKy_ViPham!J:J, NhatKy_ViPham!E:E, "10_Van_B", NhatKy_ViPham!F:F, B10, NhatKy_ViPham!C:C, "T15") - SUMIFS(NhatKy_ViPham!K:K, NhatKy_ViPham!E:E, "10_Van_B", NhatKy_ViPham!F:F, B10, NhatKy_ViPham!C:C, "T15")</f>
        <v>100</v>
      </c>
      <c r="AG10" s="6">
        <f>100 + SUMIFS(NhatKy_ViPham!J:J, NhatKy_ViPham!E:E, "10_Van_B", NhatKy_ViPham!F:F, B10, NhatKy_ViPham!C:C, "T16") - SUMIFS(NhatKy_ViPham!K:K, NhatKy_ViPham!E:E, "10_Van_B", NhatKy_ViPham!F:F, B10, NhatKy_ViPham!C:C, "T16")</f>
        <v>100</v>
      </c>
      <c r="AH10" s="6">
        <f>100 + SUMIFS(NhatKy_ViPham!J:J, NhatKy_ViPham!E:E, "10_Van_B", NhatKy_ViPham!F:F, B10, NhatKy_ViPham!C:C, "T17") - SUMIFS(NhatKy_ViPham!K:K, NhatKy_ViPham!E:E, "10_Van_B", NhatKy_ViPham!F:F, B10, NhatKy_ViPham!C:C, "T17")</f>
        <v>100</v>
      </c>
      <c r="AI10" s="6">
        <f>100 + SUMIFS(NhatKy_ViPham!J:J, NhatKy_ViPham!E:E, "10_Van_B", NhatKy_ViPham!F:F, B10, NhatKy_ViPham!C:C, "T18") - SUMIFS(NhatKy_ViPham!K:K, NhatKy_ViPham!E:E, "10_Van_B", NhatKy_ViPham!F:F, B10, NhatKy_ViPham!C:C, "T18")</f>
        <v>100</v>
      </c>
      <c r="AJ10" s="6">
        <f>100 + SUMIFS(NhatKy_ViPham!J:J, NhatKy_ViPham!E:E, "10_Van_B", NhatKy_ViPham!F:F, B10, NhatKy_ViPham!C:C, "T19") - SUMIFS(NhatKy_ViPham!K:K, NhatKy_ViPham!E:E, "10_Van_B", NhatKy_ViPham!F:F, B10, NhatKy_ViPham!C:C, "T19")</f>
        <v>100</v>
      </c>
      <c r="AK10" s="6">
        <f>100 + SUMIFS(NhatKy_ViPham!J:J, NhatKy_ViPham!E:E, "10_Van_B", NhatKy_ViPham!F:F, B10, NhatKy_ViPham!C:C, "T20") - SUMIFS(NhatKy_ViPham!K:K, NhatKy_ViPham!E:E, "10_Van_B", NhatKy_ViPham!F:F, B10, NhatKy_ViPham!C:C, "T20")</f>
        <v>100</v>
      </c>
      <c r="AL10" s="6">
        <f>100 + SUMIFS(NhatKy_ViPham!J:J, NhatKy_ViPham!E:E, "10_Van_B", NhatKy_ViPham!F:F, B10, NhatKy_ViPham!C:C, "T21") - SUMIFS(NhatKy_ViPham!K:K, NhatKy_ViPham!E:E, "10_Van_B", NhatKy_ViPham!F:F, B10, NhatKy_ViPham!C:C, "T21")</f>
        <v>100</v>
      </c>
      <c r="AM10" s="6">
        <f>100 + SUMIFS(NhatKy_ViPham!J:J, NhatKy_ViPham!E:E, "10_Van_B", NhatKy_ViPham!F:F, B10, NhatKy_ViPham!C:C, "T22") - SUMIFS(NhatKy_ViPham!K:K, NhatKy_ViPham!E:E, "10_Van_B", NhatKy_ViPham!F:F, B10, NhatKy_ViPham!C:C, "T22")</f>
        <v>100</v>
      </c>
      <c r="AN10" s="6">
        <f>100 + SUMIFS(NhatKy_ViPham!J:J, NhatKy_ViPham!E:E, "10_Van_B", NhatKy_ViPham!F:F, B10, NhatKy_ViPham!C:C, "T23") - SUMIFS(NhatKy_ViPham!K:K, NhatKy_ViPham!E:E, "10_Van_B", NhatKy_ViPham!F:F, B10, NhatKy_ViPham!C:C, "T23")</f>
        <v>100</v>
      </c>
      <c r="AO10" s="6">
        <f>100 + SUMIFS(NhatKy_ViPham!J:J, NhatKy_ViPham!E:E, "10_Van_B", NhatKy_ViPham!F:F, B10, NhatKy_ViPham!C:C, "T24") - SUMIFS(NhatKy_ViPham!K:K, NhatKy_ViPham!E:E, "10_Van_B", NhatKy_ViPham!F:F, B10, NhatKy_ViPham!C:C, "T24")</f>
        <v>100</v>
      </c>
      <c r="AP10" s="6">
        <f>100 + SUMIFS(NhatKy_ViPham!J:J, NhatKy_ViPham!E:E, "10_Van_B", NhatKy_ViPham!F:F, B10, NhatKy_ViPham!C:C, "T25") - SUMIFS(NhatKy_ViPham!K:K, NhatKy_ViPham!E:E, "10_Van_B", NhatKy_ViPham!F:F, B10, NhatKy_ViPham!C:C, "T25")</f>
        <v>100</v>
      </c>
      <c r="AQ10" s="6">
        <f>100 + SUMIFS(NhatKy_ViPham!J:J, NhatKy_ViPham!E:E, "10_Van_B", NhatKy_ViPham!F:F, B10, NhatKy_ViPham!C:C, "T26") - SUMIFS(NhatKy_ViPham!K:K, NhatKy_ViPham!E:E, "10_Van_B", NhatKy_ViPham!F:F, B10, NhatKy_ViPham!C:C, "T26")</f>
        <v>100</v>
      </c>
      <c r="AR10" s="6">
        <f>100 + SUMIFS(NhatKy_ViPham!J:J, NhatKy_ViPham!E:E, "10_Van_B", NhatKy_ViPham!F:F, B10, NhatKy_ViPham!C:C, "T27") - SUMIFS(NhatKy_ViPham!K:K, NhatKy_ViPham!E:E, "10_Van_B", NhatKy_ViPham!F:F, B10, NhatKy_ViPham!C:C, "T27")</f>
        <v>100</v>
      </c>
      <c r="AS10" s="6">
        <f>100 + SUMIFS(NhatKy_ViPham!J:J, NhatKy_ViPham!E:E, "10_Van_B", NhatKy_ViPham!F:F, B10, NhatKy_ViPham!C:C, "T28") - SUMIFS(NhatKy_ViPham!K:K, NhatKy_ViPham!E:E, "10_Van_B", NhatKy_ViPham!F:F, B10, NhatKy_ViPham!C:C, "T28")</f>
        <v>100</v>
      </c>
      <c r="AT10" s="6">
        <f>100 + SUMIFS(NhatKy_ViPham!J:J, NhatKy_ViPham!E:E, "10_Van_B", NhatKy_ViPham!F:F, B10, NhatKy_ViPham!C:C, "T29") - SUMIFS(NhatKy_ViPham!K:K, NhatKy_ViPham!E:E, "10_Van_B", NhatKy_ViPham!F:F, B10, NhatKy_ViPham!C:C, "T29")</f>
        <v>100</v>
      </c>
      <c r="AU10" s="6">
        <f>100 + SUMIFS(NhatKy_ViPham!J:J, NhatKy_ViPham!E:E, "10_Van_B", NhatKy_ViPham!F:F, B10, NhatKy_ViPham!C:C, "T30") - SUMIFS(NhatKy_ViPham!K:K, NhatKy_ViPham!E:E, "10_Van_B", NhatKy_ViPham!F:F, B10, NhatKy_ViPham!C:C, "T30")</f>
        <v>100</v>
      </c>
      <c r="AV10" s="6">
        <f>100 + SUMIFS(NhatKy_ViPham!J:J, NhatKy_ViPham!E:E, "10_Van_B", NhatKy_ViPham!F:F, B10, NhatKy_ViPham!C:C, "T31") - SUMIFS(NhatKy_ViPham!K:K, NhatKy_ViPham!E:E, "10_Van_B", NhatKy_ViPham!F:F, B10, NhatKy_ViPham!C:C, "T31")</f>
        <v>100</v>
      </c>
      <c r="AW10" s="6">
        <f>100 + SUMIFS(NhatKy_ViPham!J:J, NhatKy_ViPham!E:E, "10_Van_B", NhatKy_ViPham!F:F, B10, NhatKy_ViPham!C:C, "T32") - SUMIFS(NhatKy_ViPham!K:K, NhatKy_ViPham!E:E, "10_Van_B", NhatKy_ViPham!F:F, B10, NhatKy_ViPham!C:C, "T32")</f>
        <v>100</v>
      </c>
      <c r="AX10" s="6">
        <f>100 + SUMIFS(NhatKy_ViPham!J:J, NhatKy_ViPham!E:E, "10_Van_B", NhatKy_ViPham!F:F, B10, NhatKy_ViPham!C:C, "T33") - SUMIFS(NhatKy_ViPham!K:K, NhatKy_ViPham!E:E, "10_Van_B", NhatKy_ViPham!F:F, B10, NhatKy_ViPham!C:C, "T33")</f>
        <v>100</v>
      </c>
      <c r="AY10" s="6">
        <f>100 + SUMIFS(NhatKy_ViPham!J:J, NhatKy_ViPham!E:E, "10_Van_B", NhatKy_ViPham!F:F, B10, NhatKy_ViPham!C:C, "T34") - SUMIFS(NhatKy_ViPham!K:K, NhatKy_ViPham!E:E, "10_Van_B", NhatKy_ViPham!F:F, B10, NhatKy_ViPham!C:C, "T34")</f>
        <v>100</v>
      </c>
      <c r="AZ10" s="6">
        <f>100 + SUMIFS(NhatKy_ViPham!J:J, NhatKy_ViPham!E:E, "10_Van_B", NhatKy_ViPham!F:F, B10, NhatKy_ViPham!C:C, "T35") - SUMIFS(NhatKy_ViPham!K:K, NhatKy_ViPham!E:E, "10_Van_B", NhatKy_ViPham!F:F, B10, NhatKy_ViPham!C:C, "T35")</f>
        <v>100</v>
      </c>
      <c r="BA10" s="12">
        <f t="shared" si="0"/>
        <v>100</v>
      </c>
      <c r="BB10" s="11" t="s">
        <v>430</v>
      </c>
      <c r="BC10" s="16" t="str">
        <f t="shared" si="1"/>
        <v>Tốt</v>
      </c>
      <c r="BD10" s="15" t="str">
        <f t="shared" si="2"/>
        <v>🟢 BÌNH THƯỜNG</v>
      </c>
    </row>
    <row r="11" spans="1:56" x14ac:dyDescent="0.25">
      <c r="A11" s="4">
        <v>3</v>
      </c>
      <c r="B11" s="10" t="s">
        <v>1018</v>
      </c>
      <c r="C11" s="4" t="s">
        <v>1019</v>
      </c>
      <c r="D11" s="4" t="s">
        <v>429</v>
      </c>
      <c r="E11" s="11" t="s">
        <v>430</v>
      </c>
      <c r="F11" s="7">
        <f>SUMIFS(NhatKy_ViPham!K:K, NhatKy_ViPham!E:E, "10_Van_B", NhatKy_ViPham!F:F, B11, NhatKy_ViPham!H:H, "L01")</f>
        <v>0</v>
      </c>
      <c r="G11" s="7">
        <f>SUMIFS(NhatKy_ViPham!K:K, NhatKy_ViPham!E:E, "10_Van_B", NhatKy_ViPham!F:F, B11, NhatKy_ViPham!H:H, "L02")</f>
        <v>0</v>
      </c>
      <c r="H11" s="7">
        <f>SUMIFS(NhatKy_ViPham!K:K, NhatKy_ViPham!E:E, "10_Van_B", NhatKy_ViPham!F:F, B11, NhatKy_ViPham!H:H, "L03")</f>
        <v>0</v>
      </c>
      <c r="I11" s="7">
        <f>SUMIFS(NhatKy_ViPham!K:K, NhatKy_ViPham!E:E, "10_Van_B", NhatKy_ViPham!F:F, B11, NhatKy_ViPham!H:H, "L04")</f>
        <v>0</v>
      </c>
      <c r="J11" s="7">
        <f>SUMIFS(NhatKy_ViPham!K:K, NhatKy_ViPham!E:E, "10_Van_B", NhatKy_ViPham!F:F, B11, NhatKy_ViPham!H:H, "L05")</f>
        <v>0</v>
      </c>
      <c r="K11" s="7">
        <f>SUMIFS(NhatKy_ViPham!K:K, NhatKy_ViPham!E:E, "10_Van_B", NhatKy_ViPham!F:F, B11, NhatKy_ViPham!H:H, "L06")</f>
        <v>0</v>
      </c>
      <c r="L11" s="7">
        <f>SUMIFS(NhatKy_ViPham!K:K, NhatKy_ViPham!E:E, "10_Van_B", NhatKy_ViPham!F:F, B11, NhatKy_ViPham!H:H, "L07")</f>
        <v>0</v>
      </c>
      <c r="M11" s="7">
        <f>SUMIFS(NhatKy_ViPham!K:K, NhatKy_ViPham!E:E, "10_Van_B", NhatKy_ViPham!F:F, B11, NhatKy_ViPham!H:H, "L08")</f>
        <v>0</v>
      </c>
      <c r="N11" s="7">
        <f>SUMIFS(NhatKy_ViPham!K:K, NhatKy_ViPham!E:E, "10_Van_B", NhatKy_ViPham!F:F, B11, NhatKy_ViPham!H:H, "L09")</f>
        <v>0</v>
      </c>
      <c r="O11" s="7">
        <f>SUMIFS(NhatKy_ViPham!K:K, NhatKy_ViPham!E:E, "10_Van_B", NhatKy_ViPham!F:F, B11, NhatKy_ViPham!H:H, "L10")</f>
        <v>0</v>
      </c>
      <c r="P11" s="12">
        <f>SUMIFS(NhatKy_ViPham!J:J, NhatKy_ViPham!E:E, "10_Van_B", NhatKy_ViPham!F:F, B11)</f>
        <v>0</v>
      </c>
      <c r="Q11" s="13">
        <f>SUMIFS(NhatKy_ViPham!K:K, NhatKy_ViPham!E:E, "10_Van_B", NhatKy_ViPham!F:F, B11)</f>
        <v>0</v>
      </c>
      <c r="R11" s="7">
        <f>100 + SUMIFS(NhatKy_ViPham!J:J, NhatKy_ViPham!E:E, "10_Van_B", NhatKy_ViPham!F:F, B11, NhatKy_ViPham!C:C, "T1") - SUMIFS(NhatKy_ViPham!K:K, NhatKy_ViPham!E:E, "10_Van_B", NhatKy_ViPham!F:F, B11, NhatKy_ViPham!C:C, "T1")</f>
        <v>100</v>
      </c>
      <c r="S11" s="7">
        <f>100 + SUMIFS(NhatKy_ViPham!J:J, NhatKy_ViPham!E:E, "10_Van_B", NhatKy_ViPham!F:F, B11, NhatKy_ViPham!C:C, "T2") - SUMIFS(NhatKy_ViPham!K:K, NhatKy_ViPham!E:E, "10_Van_B", NhatKy_ViPham!F:F, B11, NhatKy_ViPham!C:C, "T2")</f>
        <v>100</v>
      </c>
      <c r="T11" s="7">
        <f>100 + SUMIFS(NhatKy_ViPham!J:J, NhatKy_ViPham!E:E, "10_Van_B", NhatKy_ViPham!F:F, B11, NhatKy_ViPham!C:C, "T3") - SUMIFS(NhatKy_ViPham!K:K, NhatKy_ViPham!E:E, "10_Van_B", NhatKy_ViPham!F:F, B11, NhatKy_ViPham!C:C, "T3")</f>
        <v>100</v>
      </c>
      <c r="U11" s="7">
        <f>100 + SUMIFS(NhatKy_ViPham!J:J, NhatKy_ViPham!E:E, "10_Van_B", NhatKy_ViPham!F:F, B11, NhatKy_ViPham!C:C, "T4") - SUMIFS(NhatKy_ViPham!K:K, NhatKy_ViPham!E:E, "10_Van_B", NhatKy_ViPham!F:F, B11, NhatKy_ViPham!C:C, "T4")</f>
        <v>100</v>
      </c>
      <c r="V11" s="7">
        <f>100 + SUMIFS(NhatKy_ViPham!J:J, NhatKy_ViPham!E:E, "10_Van_B", NhatKy_ViPham!F:F, B11, NhatKy_ViPham!C:C, "T5") - SUMIFS(NhatKy_ViPham!K:K, NhatKy_ViPham!E:E, "10_Van_B", NhatKy_ViPham!F:F, B11, NhatKy_ViPham!C:C, "T5")</f>
        <v>100</v>
      </c>
      <c r="W11" s="7">
        <f>100 + SUMIFS(NhatKy_ViPham!J:J, NhatKy_ViPham!E:E, "10_Van_B", NhatKy_ViPham!F:F, B11, NhatKy_ViPham!C:C, "T6") - SUMIFS(NhatKy_ViPham!K:K, NhatKy_ViPham!E:E, "10_Van_B", NhatKy_ViPham!F:F, B11, NhatKy_ViPham!C:C, "T6")</f>
        <v>100</v>
      </c>
      <c r="X11" s="7">
        <f>100 + SUMIFS(NhatKy_ViPham!J:J, NhatKy_ViPham!E:E, "10_Van_B", NhatKy_ViPham!F:F, B11, NhatKy_ViPham!C:C, "T7") - SUMIFS(NhatKy_ViPham!K:K, NhatKy_ViPham!E:E, "10_Van_B", NhatKy_ViPham!F:F, B11, NhatKy_ViPham!C:C, "T7")</f>
        <v>100</v>
      </c>
      <c r="Y11" s="7">
        <f>100 + SUMIFS(NhatKy_ViPham!J:J, NhatKy_ViPham!E:E, "10_Van_B", NhatKy_ViPham!F:F, B11, NhatKy_ViPham!C:C, "T8") - SUMIFS(NhatKy_ViPham!K:K, NhatKy_ViPham!E:E, "10_Van_B", NhatKy_ViPham!F:F, B11, NhatKy_ViPham!C:C, "T8")</f>
        <v>100</v>
      </c>
      <c r="Z11" s="7">
        <f>100 + SUMIFS(NhatKy_ViPham!J:J, NhatKy_ViPham!E:E, "10_Van_B", NhatKy_ViPham!F:F, B11, NhatKy_ViPham!C:C, "T9") - SUMIFS(NhatKy_ViPham!K:K, NhatKy_ViPham!E:E, "10_Van_B", NhatKy_ViPham!F:F, B11, NhatKy_ViPham!C:C, "T9")</f>
        <v>100</v>
      </c>
      <c r="AA11" s="7">
        <f>100 + SUMIFS(NhatKy_ViPham!J:J, NhatKy_ViPham!E:E, "10_Van_B", NhatKy_ViPham!F:F, B11, NhatKy_ViPham!C:C, "T10") - SUMIFS(NhatKy_ViPham!K:K, NhatKy_ViPham!E:E, "10_Van_B", NhatKy_ViPham!F:F, B11, NhatKy_ViPham!C:C, "T10")</f>
        <v>100</v>
      </c>
      <c r="AB11" s="7">
        <f>100 + SUMIFS(NhatKy_ViPham!J:J, NhatKy_ViPham!E:E, "10_Van_B", NhatKy_ViPham!F:F, B11, NhatKy_ViPham!C:C, "T11") - SUMIFS(NhatKy_ViPham!K:K, NhatKy_ViPham!E:E, "10_Van_B", NhatKy_ViPham!F:F, B11, NhatKy_ViPham!C:C, "T11")</f>
        <v>100</v>
      </c>
      <c r="AC11" s="7">
        <f>100 + SUMIFS(NhatKy_ViPham!J:J, NhatKy_ViPham!E:E, "10_Van_B", NhatKy_ViPham!F:F, B11, NhatKy_ViPham!C:C, "T12") - SUMIFS(NhatKy_ViPham!K:K, NhatKy_ViPham!E:E, "10_Van_B", NhatKy_ViPham!F:F, B11, NhatKy_ViPham!C:C, "T12")</f>
        <v>100</v>
      </c>
      <c r="AD11" s="7">
        <f>100 + SUMIFS(NhatKy_ViPham!J:J, NhatKy_ViPham!E:E, "10_Van_B", NhatKy_ViPham!F:F, B11, NhatKy_ViPham!C:C, "T13") - SUMIFS(NhatKy_ViPham!K:K, NhatKy_ViPham!E:E, "10_Van_B", NhatKy_ViPham!F:F, B11, NhatKy_ViPham!C:C, "T13")</f>
        <v>100</v>
      </c>
      <c r="AE11" s="7">
        <f>100 + SUMIFS(NhatKy_ViPham!J:J, NhatKy_ViPham!E:E, "10_Van_B", NhatKy_ViPham!F:F, B11, NhatKy_ViPham!C:C, "T14") - SUMIFS(NhatKy_ViPham!K:K, NhatKy_ViPham!E:E, "10_Van_B", NhatKy_ViPham!F:F, B11, NhatKy_ViPham!C:C, "T14")</f>
        <v>100</v>
      </c>
      <c r="AF11" s="7">
        <f>100 + SUMIFS(NhatKy_ViPham!J:J, NhatKy_ViPham!E:E, "10_Van_B", NhatKy_ViPham!F:F, B11, NhatKy_ViPham!C:C, "T15") - SUMIFS(NhatKy_ViPham!K:K, NhatKy_ViPham!E:E, "10_Van_B", NhatKy_ViPham!F:F, B11, NhatKy_ViPham!C:C, "T15")</f>
        <v>100</v>
      </c>
      <c r="AG11" s="7">
        <f>100 + SUMIFS(NhatKy_ViPham!J:J, NhatKy_ViPham!E:E, "10_Van_B", NhatKy_ViPham!F:F, B11, NhatKy_ViPham!C:C, "T16") - SUMIFS(NhatKy_ViPham!K:K, NhatKy_ViPham!E:E, "10_Van_B", NhatKy_ViPham!F:F, B11, NhatKy_ViPham!C:C, "T16")</f>
        <v>100</v>
      </c>
      <c r="AH11" s="7">
        <f>100 + SUMIFS(NhatKy_ViPham!J:J, NhatKy_ViPham!E:E, "10_Van_B", NhatKy_ViPham!F:F, B11, NhatKy_ViPham!C:C, "T17") - SUMIFS(NhatKy_ViPham!K:K, NhatKy_ViPham!E:E, "10_Van_B", NhatKy_ViPham!F:F, B11, NhatKy_ViPham!C:C, "T17")</f>
        <v>100</v>
      </c>
      <c r="AI11" s="7">
        <f>100 + SUMIFS(NhatKy_ViPham!J:J, NhatKy_ViPham!E:E, "10_Van_B", NhatKy_ViPham!F:F, B11, NhatKy_ViPham!C:C, "T18") - SUMIFS(NhatKy_ViPham!K:K, NhatKy_ViPham!E:E, "10_Van_B", NhatKy_ViPham!F:F, B11, NhatKy_ViPham!C:C, "T18")</f>
        <v>100</v>
      </c>
      <c r="AJ11" s="7">
        <f>100 + SUMIFS(NhatKy_ViPham!J:J, NhatKy_ViPham!E:E, "10_Van_B", NhatKy_ViPham!F:F, B11, NhatKy_ViPham!C:C, "T19") - SUMIFS(NhatKy_ViPham!K:K, NhatKy_ViPham!E:E, "10_Van_B", NhatKy_ViPham!F:F, B11, NhatKy_ViPham!C:C, "T19")</f>
        <v>100</v>
      </c>
      <c r="AK11" s="7">
        <f>100 + SUMIFS(NhatKy_ViPham!J:J, NhatKy_ViPham!E:E, "10_Van_B", NhatKy_ViPham!F:F, B11, NhatKy_ViPham!C:C, "T20") - SUMIFS(NhatKy_ViPham!K:K, NhatKy_ViPham!E:E, "10_Van_B", NhatKy_ViPham!F:F, B11, NhatKy_ViPham!C:C, "T20")</f>
        <v>100</v>
      </c>
      <c r="AL11" s="7">
        <f>100 + SUMIFS(NhatKy_ViPham!J:J, NhatKy_ViPham!E:E, "10_Van_B", NhatKy_ViPham!F:F, B11, NhatKy_ViPham!C:C, "T21") - SUMIFS(NhatKy_ViPham!K:K, NhatKy_ViPham!E:E, "10_Van_B", NhatKy_ViPham!F:F, B11, NhatKy_ViPham!C:C, "T21")</f>
        <v>100</v>
      </c>
      <c r="AM11" s="7">
        <f>100 + SUMIFS(NhatKy_ViPham!J:J, NhatKy_ViPham!E:E, "10_Van_B", NhatKy_ViPham!F:F, B11, NhatKy_ViPham!C:C, "T22") - SUMIFS(NhatKy_ViPham!K:K, NhatKy_ViPham!E:E, "10_Van_B", NhatKy_ViPham!F:F, B11, NhatKy_ViPham!C:C, "T22")</f>
        <v>100</v>
      </c>
      <c r="AN11" s="7">
        <f>100 + SUMIFS(NhatKy_ViPham!J:J, NhatKy_ViPham!E:E, "10_Van_B", NhatKy_ViPham!F:F, B11, NhatKy_ViPham!C:C, "T23") - SUMIFS(NhatKy_ViPham!K:K, NhatKy_ViPham!E:E, "10_Van_B", NhatKy_ViPham!F:F, B11, NhatKy_ViPham!C:C, "T23")</f>
        <v>100</v>
      </c>
      <c r="AO11" s="7">
        <f>100 + SUMIFS(NhatKy_ViPham!J:J, NhatKy_ViPham!E:E, "10_Van_B", NhatKy_ViPham!F:F, B11, NhatKy_ViPham!C:C, "T24") - SUMIFS(NhatKy_ViPham!K:K, NhatKy_ViPham!E:E, "10_Van_B", NhatKy_ViPham!F:F, B11, NhatKy_ViPham!C:C, "T24")</f>
        <v>100</v>
      </c>
      <c r="AP11" s="7">
        <f>100 + SUMIFS(NhatKy_ViPham!J:J, NhatKy_ViPham!E:E, "10_Van_B", NhatKy_ViPham!F:F, B11, NhatKy_ViPham!C:C, "T25") - SUMIFS(NhatKy_ViPham!K:K, NhatKy_ViPham!E:E, "10_Van_B", NhatKy_ViPham!F:F, B11, NhatKy_ViPham!C:C, "T25")</f>
        <v>100</v>
      </c>
      <c r="AQ11" s="7">
        <f>100 + SUMIFS(NhatKy_ViPham!J:J, NhatKy_ViPham!E:E, "10_Van_B", NhatKy_ViPham!F:F, B11, NhatKy_ViPham!C:C, "T26") - SUMIFS(NhatKy_ViPham!K:K, NhatKy_ViPham!E:E, "10_Van_B", NhatKy_ViPham!F:F, B11, NhatKy_ViPham!C:C, "T26")</f>
        <v>100</v>
      </c>
      <c r="AR11" s="7">
        <f>100 + SUMIFS(NhatKy_ViPham!J:J, NhatKy_ViPham!E:E, "10_Van_B", NhatKy_ViPham!F:F, B11, NhatKy_ViPham!C:C, "T27") - SUMIFS(NhatKy_ViPham!K:K, NhatKy_ViPham!E:E, "10_Van_B", NhatKy_ViPham!F:F, B11, NhatKy_ViPham!C:C, "T27")</f>
        <v>100</v>
      </c>
      <c r="AS11" s="7">
        <f>100 + SUMIFS(NhatKy_ViPham!J:J, NhatKy_ViPham!E:E, "10_Van_B", NhatKy_ViPham!F:F, B11, NhatKy_ViPham!C:C, "T28") - SUMIFS(NhatKy_ViPham!K:K, NhatKy_ViPham!E:E, "10_Van_B", NhatKy_ViPham!F:F, B11, NhatKy_ViPham!C:C, "T28")</f>
        <v>100</v>
      </c>
      <c r="AT11" s="7">
        <f>100 + SUMIFS(NhatKy_ViPham!J:J, NhatKy_ViPham!E:E, "10_Van_B", NhatKy_ViPham!F:F, B11, NhatKy_ViPham!C:C, "T29") - SUMIFS(NhatKy_ViPham!K:K, NhatKy_ViPham!E:E, "10_Van_B", NhatKy_ViPham!F:F, B11, NhatKy_ViPham!C:C, "T29")</f>
        <v>100</v>
      </c>
      <c r="AU11" s="7">
        <f>100 + SUMIFS(NhatKy_ViPham!J:J, NhatKy_ViPham!E:E, "10_Van_B", NhatKy_ViPham!F:F, B11, NhatKy_ViPham!C:C, "T30") - SUMIFS(NhatKy_ViPham!K:K, NhatKy_ViPham!E:E, "10_Van_B", NhatKy_ViPham!F:F, B11, NhatKy_ViPham!C:C, "T30")</f>
        <v>100</v>
      </c>
      <c r="AV11" s="7">
        <f>100 + SUMIFS(NhatKy_ViPham!J:J, NhatKy_ViPham!E:E, "10_Van_B", NhatKy_ViPham!F:F, B11, NhatKy_ViPham!C:C, "T31") - SUMIFS(NhatKy_ViPham!K:K, NhatKy_ViPham!E:E, "10_Van_B", NhatKy_ViPham!F:F, B11, NhatKy_ViPham!C:C, "T31")</f>
        <v>100</v>
      </c>
      <c r="AW11" s="7">
        <f>100 + SUMIFS(NhatKy_ViPham!J:J, NhatKy_ViPham!E:E, "10_Van_B", NhatKy_ViPham!F:F, B11, NhatKy_ViPham!C:C, "T32") - SUMIFS(NhatKy_ViPham!K:K, NhatKy_ViPham!E:E, "10_Van_B", NhatKy_ViPham!F:F, B11, NhatKy_ViPham!C:C, "T32")</f>
        <v>100</v>
      </c>
      <c r="AX11" s="7">
        <f>100 + SUMIFS(NhatKy_ViPham!J:J, NhatKy_ViPham!E:E, "10_Van_B", NhatKy_ViPham!F:F, B11, NhatKy_ViPham!C:C, "T33") - SUMIFS(NhatKy_ViPham!K:K, NhatKy_ViPham!E:E, "10_Van_B", NhatKy_ViPham!F:F, B11, NhatKy_ViPham!C:C, "T33")</f>
        <v>100</v>
      </c>
      <c r="AY11" s="7">
        <f>100 + SUMIFS(NhatKy_ViPham!J:J, NhatKy_ViPham!E:E, "10_Van_B", NhatKy_ViPham!F:F, B11, NhatKy_ViPham!C:C, "T34") - SUMIFS(NhatKy_ViPham!K:K, NhatKy_ViPham!E:E, "10_Van_B", NhatKy_ViPham!F:F, B11, NhatKy_ViPham!C:C, "T34")</f>
        <v>100</v>
      </c>
      <c r="AZ11" s="7">
        <f>100 + SUMIFS(NhatKy_ViPham!J:J, NhatKy_ViPham!E:E, "10_Van_B", NhatKy_ViPham!F:F, B11, NhatKy_ViPham!C:C, "T35") - SUMIFS(NhatKy_ViPham!K:K, NhatKy_ViPham!E:E, "10_Van_B", NhatKy_ViPham!F:F, B11, NhatKy_ViPham!C:C, "T35")</f>
        <v>100</v>
      </c>
      <c r="BA11" s="12">
        <f t="shared" si="0"/>
        <v>100</v>
      </c>
      <c r="BB11" s="11" t="s">
        <v>430</v>
      </c>
      <c r="BC11" s="14" t="str">
        <f t="shared" si="1"/>
        <v>Tốt</v>
      </c>
      <c r="BD11" s="10" t="str">
        <f t="shared" si="2"/>
        <v>🟢 BÌNH THƯỜNG</v>
      </c>
    </row>
    <row r="12" spans="1:56" x14ac:dyDescent="0.25">
      <c r="A12" s="5">
        <v>4</v>
      </c>
      <c r="B12" s="15" t="s">
        <v>1020</v>
      </c>
      <c r="C12" s="5" t="s">
        <v>578</v>
      </c>
      <c r="D12" s="5" t="s">
        <v>429</v>
      </c>
      <c r="E12" s="11" t="s">
        <v>430</v>
      </c>
      <c r="F12" s="6">
        <f>SUMIFS(NhatKy_ViPham!K:K, NhatKy_ViPham!E:E, "10_Van_B", NhatKy_ViPham!F:F, B12, NhatKy_ViPham!H:H, "L01")</f>
        <v>0</v>
      </c>
      <c r="G12" s="6">
        <f>SUMIFS(NhatKy_ViPham!K:K, NhatKy_ViPham!E:E, "10_Van_B", NhatKy_ViPham!F:F, B12, NhatKy_ViPham!H:H, "L02")</f>
        <v>0</v>
      </c>
      <c r="H12" s="6">
        <f>SUMIFS(NhatKy_ViPham!K:K, NhatKy_ViPham!E:E, "10_Van_B", NhatKy_ViPham!F:F, B12, NhatKy_ViPham!H:H, "L03")</f>
        <v>0</v>
      </c>
      <c r="I12" s="6">
        <f>SUMIFS(NhatKy_ViPham!K:K, NhatKy_ViPham!E:E, "10_Van_B", NhatKy_ViPham!F:F, B12, NhatKy_ViPham!H:H, "L04")</f>
        <v>0</v>
      </c>
      <c r="J12" s="6">
        <f>SUMIFS(NhatKy_ViPham!K:K, NhatKy_ViPham!E:E, "10_Van_B", NhatKy_ViPham!F:F, B12, NhatKy_ViPham!H:H, "L05")</f>
        <v>0</v>
      </c>
      <c r="K12" s="6">
        <f>SUMIFS(NhatKy_ViPham!K:K, NhatKy_ViPham!E:E, "10_Van_B", NhatKy_ViPham!F:F, B12, NhatKy_ViPham!H:H, "L06")</f>
        <v>0</v>
      </c>
      <c r="L12" s="6">
        <f>SUMIFS(NhatKy_ViPham!K:K, NhatKy_ViPham!E:E, "10_Van_B", NhatKy_ViPham!F:F, B12, NhatKy_ViPham!H:H, "L07")</f>
        <v>0</v>
      </c>
      <c r="M12" s="6">
        <f>SUMIFS(NhatKy_ViPham!K:K, NhatKy_ViPham!E:E, "10_Van_B", NhatKy_ViPham!F:F, B12, NhatKy_ViPham!H:H, "L08")</f>
        <v>0</v>
      </c>
      <c r="N12" s="6">
        <f>SUMIFS(NhatKy_ViPham!K:K, NhatKy_ViPham!E:E, "10_Van_B", NhatKy_ViPham!F:F, B12, NhatKy_ViPham!H:H, "L09")</f>
        <v>0</v>
      </c>
      <c r="O12" s="6">
        <f>SUMIFS(NhatKy_ViPham!K:K, NhatKy_ViPham!E:E, "10_Van_B", NhatKy_ViPham!F:F, B12, NhatKy_ViPham!H:H, "L10")</f>
        <v>0</v>
      </c>
      <c r="P12" s="12">
        <f>SUMIFS(NhatKy_ViPham!J:J, NhatKy_ViPham!E:E, "10_Van_B", NhatKy_ViPham!F:F, B12)</f>
        <v>0</v>
      </c>
      <c r="Q12" s="13">
        <f>SUMIFS(NhatKy_ViPham!K:K, NhatKy_ViPham!E:E, "10_Van_B", NhatKy_ViPham!F:F, B12)</f>
        <v>0</v>
      </c>
      <c r="R12" s="6">
        <f>100 + SUMIFS(NhatKy_ViPham!J:J, NhatKy_ViPham!E:E, "10_Van_B", NhatKy_ViPham!F:F, B12, NhatKy_ViPham!C:C, "T1") - SUMIFS(NhatKy_ViPham!K:K, NhatKy_ViPham!E:E, "10_Van_B", NhatKy_ViPham!F:F, B12, NhatKy_ViPham!C:C, "T1")</f>
        <v>100</v>
      </c>
      <c r="S12" s="6">
        <f>100 + SUMIFS(NhatKy_ViPham!J:J, NhatKy_ViPham!E:E, "10_Van_B", NhatKy_ViPham!F:F, B12, NhatKy_ViPham!C:C, "T2") - SUMIFS(NhatKy_ViPham!K:K, NhatKy_ViPham!E:E, "10_Van_B", NhatKy_ViPham!F:F, B12, NhatKy_ViPham!C:C, "T2")</f>
        <v>100</v>
      </c>
      <c r="T12" s="6">
        <f>100 + SUMIFS(NhatKy_ViPham!J:J, NhatKy_ViPham!E:E, "10_Van_B", NhatKy_ViPham!F:F, B12, NhatKy_ViPham!C:C, "T3") - SUMIFS(NhatKy_ViPham!K:K, NhatKy_ViPham!E:E, "10_Van_B", NhatKy_ViPham!F:F, B12, NhatKy_ViPham!C:C, "T3")</f>
        <v>100</v>
      </c>
      <c r="U12" s="6">
        <f>100 + SUMIFS(NhatKy_ViPham!J:J, NhatKy_ViPham!E:E, "10_Van_B", NhatKy_ViPham!F:F, B12, NhatKy_ViPham!C:C, "T4") - SUMIFS(NhatKy_ViPham!K:K, NhatKy_ViPham!E:E, "10_Van_B", NhatKy_ViPham!F:F, B12, NhatKy_ViPham!C:C, "T4")</f>
        <v>100</v>
      </c>
      <c r="V12" s="6">
        <f>100 + SUMIFS(NhatKy_ViPham!J:J, NhatKy_ViPham!E:E, "10_Van_B", NhatKy_ViPham!F:F, B12, NhatKy_ViPham!C:C, "T5") - SUMIFS(NhatKy_ViPham!K:K, NhatKy_ViPham!E:E, "10_Van_B", NhatKy_ViPham!F:F, B12, NhatKy_ViPham!C:C, "T5")</f>
        <v>100</v>
      </c>
      <c r="W12" s="6">
        <f>100 + SUMIFS(NhatKy_ViPham!J:J, NhatKy_ViPham!E:E, "10_Van_B", NhatKy_ViPham!F:F, B12, NhatKy_ViPham!C:C, "T6") - SUMIFS(NhatKy_ViPham!K:K, NhatKy_ViPham!E:E, "10_Van_B", NhatKy_ViPham!F:F, B12, NhatKy_ViPham!C:C, "T6")</f>
        <v>100</v>
      </c>
      <c r="X12" s="6">
        <f>100 + SUMIFS(NhatKy_ViPham!J:J, NhatKy_ViPham!E:E, "10_Van_B", NhatKy_ViPham!F:F, B12, NhatKy_ViPham!C:C, "T7") - SUMIFS(NhatKy_ViPham!K:K, NhatKy_ViPham!E:E, "10_Van_B", NhatKy_ViPham!F:F, B12, NhatKy_ViPham!C:C, "T7")</f>
        <v>100</v>
      </c>
      <c r="Y12" s="6">
        <f>100 + SUMIFS(NhatKy_ViPham!J:J, NhatKy_ViPham!E:E, "10_Van_B", NhatKy_ViPham!F:F, B12, NhatKy_ViPham!C:C, "T8") - SUMIFS(NhatKy_ViPham!K:K, NhatKy_ViPham!E:E, "10_Van_B", NhatKy_ViPham!F:F, B12, NhatKy_ViPham!C:C, "T8")</f>
        <v>100</v>
      </c>
      <c r="Z12" s="6">
        <f>100 + SUMIFS(NhatKy_ViPham!J:J, NhatKy_ViPham!E:E, "10_Van_B", NhatKy_ViPham!F:F, B12, NhatKy_ViPham!C:C, "T9") - SUMIFS(NhatKy_ViPham!K:K, NhatKy_ViPham!E:E, "10_Van_B", NhatKy_ViPham!F:F, B12, NhatKy_ViPham!C:C, "T9")</f>
        <v>100</v>
      </c>
      <c r="AA12" s="6">
        <f>100 + SUMIFS(NhatKy_ViPham!J:J, NhatKy_ViPham!E:E, "10_Van_B", NhatKy_ViPham!F:F, B12, NhatKy_ViPham!C:C, "T10") - SUMIFS(NhatKy_ViPham!K:K, NhatKy_ViPham!E:E, "10_Van_B", NhatKy_ViPham!F:F, B12, NhatKy_ViPham!C:C, "T10")</f>
        <v>100</v>
      </c>
      <c r="AB12" s="6">
        <f>100 + SUMIFS(NhatKy_ViPham!J:J, NhatKy_ViPham!E:E, "10_Van_B", NhatKy_ViPham!F:F, B12, NhatKy_ViPham!C:C, "T11") - SUMIFS(NhatKy_ViPham!K:K, NhatKy_ViPham!E:E, "10_Van_B", NhatKy_ViPham!F:F, B12, NhatKy_ViPham!C:C, "T11")</f>
        <v>100</v>
      </c>
      <c r="AC12" s="6">
        <f>100 + SUMIFS(NhatKy_ViPham!J:J, NhatKy_ViPham!E:E, "10_Van_B", NhatKy_ViPham!F:F, B12, NhatKy_ViPham!C:C, "T12") - SUMIFS(NhatKy_ViPham!K:K, NhatKy_ViPham!E:E, "10_Van_B", NhatKy_ViPham!F:F, B12, NhatKy_ViPham!C:C, "T12")</f>
        <v>100</v>
      </c>
      <c r="AD12" s="6">
        <f>100 + SUMIFS(NhatKy_ViPham!J:J, NhatKy_ViPham!E:E, "10_Van_B", NhatKy_ViPham!F:F, B12, NhatKy_ViPham!C:C, "T13") - SUMIFS(NhatKy_ViPham!K:K, NhatKy_ViPham!E:E, "10_Van_B", NhatKy_ViPham!F:F, B12, NhatKy_ViPham!C:C, "T13")</f>
        <v>100</v>
      </c>
      <c r="AE12" s="6">
        <f>100 + SUMIFS(NhatKy_ViPham!J:J, NhatKy_ViPham!E:E, "10_Van_B", NhatKy_ViPham!F:F, B12, NhatKy_ViPham!C:C, "T14") - SUMIFS(NhatKy_ViPham!K:K, NhatKy_ViPham!E:E, "10_Van_B", NhatKy_ViPham!F:F, B12, NhatKy_ViPham!C:C, "T14")</f>
        <v>100</v>
      </c>
      <c r="AF12" s="6">
        <f>100 + SUMIFS(NhatKy_ViPham!J:J, NhatKy_ViPham!E:E, "10_Van_B", NhatKy_ViPham!F:F, B12, NhatKy_ViPham!C:C, "T15") - SUMIFS(NhatKy_ViPham!K:K, NhatKy_ViPham!E:E, "10_Van_B", NhatKy_ViPham!F:F, B12, NhatKy_ViPham!C:C, "T15")</f>
        <v>100</v>
      </c>
      <c r="AG12" s="6">
        <f>100 + SUMIFS(NhatKy_ViPham!J:J, NhatKy_ViPham!E:E, "10_Van_B", NhatKy_ViPham!F:F, B12, NhatKy_ViPham!C:C, "T16") - SUMIFS(NhatKy_ViPham!K:K, NhatKy_ViPham!E:E, "10_Van_B", NhatKy_ViPham!F:F, B12, NhatKy_ViPham!C:C, "T16")</f>
        <v>100</v>
      </c>
      <c r="AH12" s="6">
        <f>100 + SUMIFS(NhatKy_ViPham!J:J, NhatKy_ViPham!E:E, "10_Van_B", NhatKy_ViPham!F:F, B12, NhatKy_ViPham!C:C, "T17") - SUMIFS(NhatKy_ViPham!K:K, NhatKy_ViPham!E:E, "10_Van_B", NhatKy_ViPham!F:F, B12, NhatKy_ViPham!C:C, "T17")</f>
        <v>100</v>
      </c>
      <c r="AI12" s="6">
        <f>100 + SUMIFS(NhatKy_ViPham!J:J, NhatKy_ViPham!E:E, "10_Van_B", NhatKy_ViPham!F:F, B12, NhatKy_ViPham!C:C, "T18") - SUMIFS(NhatKy_ViPham!K:K, NhatKy_ViPham!E:E, "10_Van_B", NhatKy_ViPham!F:F, B12, NhatKy_ViPham!C:C, "T18")</f>
        <v>100</v>
      </c>
      <c r="AJ12" s="6">
        <f>100 + SUMIFS(NhatKy_ViPham!J:J, NhatKy_ViPham!E:E, "10_Van_B", NhatKy_ViPham!F:F, B12, NhatKy_ViPham!C:C, "T19") - SUMIFS(NhatKy_ViPham!K:K, NhatKy_ViPham!E:E, "10_Van_B", NhatKy_ViPham!F:F, B12, NhatKy_ViPham!C:C, "T19")</f>
        <v>100</v>
      </c>
      <c r="AK12" s="6">
        <f>100 + SUMIFS(NhatKy_ViPham!J:J, NhatKy_ViPham!E:E, "10_Van_B", NhatKy_ViPham!F:F, B12, NhatKy_ViPham!C:C, "T20") - SUMIFS(NhatKy_ViPham!K:K, NhatKy_ViPham!E:E, "10_Van_B", NhatKy_ViPham!F:F, B12, NhatKy_ViPham!C:C, "T20")</f>
        <v>100</v>
      </c>
      <c r="AL12" s="6">
        <f>100 + SUMIFS(NhatKy_ViPham!J:J, NhatKy_ViPham!E:E, "10_Van_B", NhatKy_ViPham!F:F, B12, NhatKy_ViPham!C:C, "T21") - SUMIFS(NhatKy_ViPham!K:K, NhatKy_ViPham!E:E, "10_Van_B", NhatKy_ViPham!F:F, B12, NhatKy_ViPham!C:C, "T21")</f>
        <v>100</v>
      </c>
      <c r="AM12" s="6">
        <f>100 + SUMIFS(NhatKy_ViPham!J:J, NhatKy_ViPham!E:E, "10_Van_B", NhatKy_ViPham!F:F, B12, NhatKy_ViPham!C:C, "T22") - SUMIFS(NhatKy_ViPham!K:K, NhatKy_ViPham!E:E, "10_Van_B", NhatKy_ViPham!F:F, B12, NhatKy_ViPham!C:C, "T22")</f>
        <v>100</v>
      </c>
      <c r="AN12" s="6">
        <f>100 + SUMIFS(NhatKy_ViPham!J:J, NhatKy_ViPham!E:E, "10_Van_B", NhatKy_ViPham!F:F, B12, NhatKy_ViPham!C:C, "T23") - SUMIFS(NhatKy_ViPham!K:K, NhatKy_ViPham!E:E, "10_Van_B", NhatKy_ViPham!F:F, B12, NhatKy_ViPham!C:C, "T23")</f>
        <v>100</v>
      </c>
      <c r="AO12" s="6">
        <f>100 + SUMIFS(NhatKy_ViPham!J:J, NhatKy_ViPham!E:E, "10_Van_B", NhatKy_ViPham!F:F, B12, NhatKy_ViPham!C:C, "T24") - SUMIFS(NhatKy_ViPham!K:K, NhatKy_ViPham!E:E, "10_Van_B", NhatKy_ViPham!F:F, B12, NhatKy_ViPham!C:C, "T24")</f>
        <v>100</v>
      </c>
      <c r="AP12" s="6">
        <f>100 + SUMIFS(NhatKy_ViPham!J:J, NhatKy_ViPham!E:E, "10_Van_B", NhatKy_ViPham!F:F, B12, NhatKy_ViPham!C:C, "T25") - SUMIFS(NhatKy_ViPham!K:K, NhatKy_ViPham!E:E, "10_Van_B", NhatKy_ViPham!F:F, B12, NhatKy_ViPham!C:C, "T25")</f>
        <v>100</v>
      </c>
      <c r="AQ12" s="6">
        <f>100 + SUMIFS(NhatKy_ViPham!J:J, NhatKy_ViPham!E:E, "10_Van_B", NhatKy_ViPham!F:F, B12, NhatKy_ViPham!C:C, "T26") - SUMIFS(NhatKy_ViPham!K:K, NhatKy_ViPham!E:E, "10_Van_B", NhatKy_ViPham!F:F, B12, NhatKy_ViPham!C:C, "T26")</f>
        <v>100</v>
      </c>
      <c r="AR12" s="6">
        <f>100 + SUMIFS(NhatKy_ViPham!J:J, NhatKy_ViPham!E:E, "10_Van_B", NhatKy_ViPham!F:F, B12, NhatKy_ViPham!C:C, "T27") - SUMIFS(NhatKy_ViPham!K:K, NhatKy_ViPham!E:E, "10_Van_B", NhatKy_ViPham!F:F, B12, NhatKy_ViPham!C:C, "T27")</f>
        <v>100</v>
      </c>
      <c r="AS12" s="6">
        <f>100 + SUMIFS(NhatKy_ViPham!J:J, NhatKy_ViPham!E:E, "10_Van_B", NhatKy_ViPham!F:F, B12, NhatKy_ViPham!C:C, "T28") - SUMIFS(NhatKy_ViPham!K:K, NhatKy_ViPham!E:E, "10_Van_B", NhatKy_ViPham!F:F, B12, NhatKy_ViPham!C:C, "T28")</f>
        <v>100</v>
      </c>
      <c r="AT12" s="6">
        <f>100 + SUMIFS(NhatKy_ViPham!J:J, NhatKy_ViPham!E:E, "10_Van_B", NhatKy_ViPham!F:F, B12, NhatKy_ViPham!C:C, "T29") - SUMIFS(NhatKy_ViPham!K:K, NhatKy_ViPham!E:E, "10_Van_B", NhatKy_ViPham!F:F, B12, NhatKy_ViPham!C:C, "T29")</f>
        <v>100</v>
      </c>
      <c r="AU12" s="6">
        <f>100 + SUMIFS(NhatKy_ViPham!J:J, NhatKy_ViPham!E:E, "10_Van_B", NhatKy_ViPham!F:F, B12, NhatKy_ViPham!C:C, "T30") - SUMIFS(NhatKy_ViPham!K:K, NhatKy_ViPham!E:E, "10_Van_B", NhatKy_ViPham!F:F, B12, NhatKy_ViPham!C:C, "T30")</f>
        <v>100</v>
      </c>
      <c r="AV12" s="6">
        <f>100 + SUMIFS(NhatKy_ViPham!J:J, NhatKy_ViPham!E:E, "10_Van_B", NhatKy_ViPham!F:F, B12, NhatKy_ViPham!C:C, "T31") - SUMIFS(NhatKy_ViPham!K:K, NhatKy_ViPham!E:E, "10_Van_B", NhatKy_ViPham!F:F, B12, NhatKy_ViPham!C:C, "T31")</f>
        <v>100</v>
      </c>
      <c r="AW12" s="6">
        <f>100 + SUMIFS(NhatKy_ViPham!J:J, NhatKy_ViPham!E:E, "10_Van_B", NhatKy_ViPham!F:F, B12, NhatKy_ViPham!C:C, "T32") - SUMIFS(NhatKy_ViPham!K:K, NhatKy_ViPham!E:E, "10_Van_B", NhatKy_ViPham!F:F, B12, NhatKy_ViPham!C:C, "T32")</f>
        <v>100</v>
      </c>
      <c r="AX12" s="6">
        <f>100 + SUMIFS(NhatKy_ViPham!J:J, NhatKy_ViPham!E:E, "10_Van_B", NhatKy_ViPham!F:F, B12, NhatKy_ViPham!C:C, "T33") - SUMIFS(NhatKy_ViPham!K:K, NhatKy_ViPham!E:E, "10_Van_B", NhatKy_ViPham!F:F, B12, NhatKy_ViPham!C:C, "T33")</f>
        <v>100</v>
      </c>
      <c r="AY12" s="6">
        <f>100 + SUMIFS(NhatKy_ViPham!J:J, NhatKy_ViPham!E:E, "10_Van_B", NhatKy_ViPham!F:F, B12, NhatKy_ViPham!C:C, "T34") - SUMIFS(NhatKy_ViPham!K:K, NhatKy_ViPham!E:E, "10_Van_B", NhatKy_ViPham!F:F, B12, NhatKy_ViPham!C:C, "T34")</f>
        <v>100</v>
      </c>
      <c r="AZ12" s="6">
        <f>100 + SUMIFS(NhatKy_ViPham!J:J, NhatKy_ViPham!E:E, "10_Van_B", NhatKy_ViPham!F:F, B12, NhatKy_ViPham!C:C, "T35") - SUMIFS(NhatKy_ViPham!K:K, NhatKy_ViPham!E:E, "10_Van_B", NhatKy_ViPham!F:F, B12, NhatKy_ViPham!C:C, "T35")</f>
        <v>100</v>
      </c>
      <c r="BA12" s="12">
        <f t="shared" si="0"/>
        <v>100</v>
      </c>
      <c r="BB12" s="11" t="s">
        <v>430</v>
      </c>
      <c r="BC12" s="16" t="str">
        <f t="shared" si="1"/>
        <v>Tốt</v>
      </c>
      <c r="BD12" s="15" t="str">
        <f t="shared" si="2"/>
        <v>🟢 BÌNH THƯỜNG</v>
      </c>
    </row>
    <row r="13" spans="1:56" x14ac:dyDescent="0.25">
      <c r="A13" s="4">
        <v>5</v>
      </c>
      <c r="B13" s="10" t="s">
        <v>1021</v>
      </c>
      <c r="C13" s="4" t="s">
        <v>707</v>
      </c>
      <c r="D13" s="4" t="s">
        <v>429</v>
      </c>
      <c r="E13" s="11" t="s">
        <v>430</v>
      </c>
      <c r="F13" s="7">
        <f>SUMIFS(NhatKy_ViPham!K:K, NhatKy_ViPham!E:E, "10_Van_B", NhatKy_ViPham!F:F, B13, NhatKy_ViPham!H:H, "L01")</f>
        <v>0</v>
      </c>
      <c r="G13" s="7">
        <f>SUMIFS(NhatKy_ViPham!K:K, NhatKy_ViPham!E:E, "10_Van_B", NhatKy_ViPham!F:F, B13, NhatKy_ViPham!H:H, "L02")</f>
        <v>0</v>
      </c>
      <c r="H13" s="7">
        <f>SUMIFS(NhatKy_ViPham!K:K, NhatKy_ViPham!E:E, "10_Van_B", NhatKy_ViPham!F:F, B13, NhatKy_ViPham!H:H, "L03")</f>
        <v>0</v>
      </c>
      <c r="I13" s="7">
        <f>SUMIFS(NhatKy_ViPham!K:K, NhatKy_ViPham!E:E, "10_Van_B", NhatKy_ViPham!F:F, B13, NhatKy_ViPham!H:H, "L04")</f>
        <v>0</v>
      </c>
      <c r="J13" s="7">
        <f>SUMIFS(NhatKy_ViPham!K:K, NhatKy_ViPham!E:E, "10_Van_B", NhatKy_ViPham!F:F, B13, NhatKy_ViPham!H:H, "L05")</f>
        <v>0</v>
      </c>
      <c r="K13" s="7">
        <f>SUMIFS(NhatKy_ViPham!K:K, NhatKy_ViPham!E:E, "10_Van_B", NhatKy_ViPham!F:F, B13, NhatKy_ViPham!H:H, "L06")</f>
        <v>0</v>
      </c>
      <c r="L13" s="7">
        <f>SUMIFS(NhatKy_ViPham!K:K, NhatKy_ViPham!E:E, "10_Van_B", NhatKy_ViPham!F:F, B13, NhatKy_ViPham!H:H, "L07")</f>
        <v>0</v>
      </c>
      <c r="M13" s="7">
        <f>SUMIFS(NhatKy_ViPham!K:K, NhatKy_ViPham!E:E, "10_Van_B", NhatKy_ViPham!F:F, B13, NhatKy_ViPham!H:H, "L08")</f>
        <v>0</v>
      </c>
      <c r="N13" s="7">
        <f>SUMIFS(NhatKy_ViPham!K:K, NhatKy_ViPham!E:E, "10_Van_B", NhatKy_ViPham!F:F, B13, NhatKy_ViPham!H:H, "L09")</f>
        <v>0</v>
      </c>
      <c r="O13" s="7">
        <f>SUMIFS(NhatKy_ViPham!K:K, NhatKy_ViPham!E:E, "10_Van_B", NhatKy_ViPham!F:F, B13, NhatKy_ViPham!H:H, "L10")</f>
        <v>0</v>
      </c>
      <c r="P13" s="12">
        <f>SUMIFS(NhatKy_ViPham!J:J, NhatKy_ViPham!E:E, "10_Van_B", NhatKy_ViPham!F:F, B13)</f>
        <v>0</v>
      </c>
      <c r="Q13" s="13">
        <f>SUMIFS(NhatKy_ViPham!K:K, NhatKy_ViPham!E:E, "10_Van_B", NhatKy_ViPham!F:F, B13)</f>
        <v>0</v>
      </c>
      <c r="R13" s="7">
        <f>100 + SUMIFS(NhatKy_ViPham!J:J, NhatKy_ViPham!E:E, "10_Van_B", NhatKy_ViPham!F:F, B13, NhatKy_ViPham!C:C, "T1") - SUMIFS(NhatKy_ViPham!K:K, NhatKy_ViPham!E:E, "10_Van_B", NhatKy_ViPham!F:F, B13, NhatKy_ViPham!C:C, "T1")</f>
        <v>100</v>
      </c>
      <c r="S13" s="7">
        <f>100 + SUMIFS(NhatKy_ViPham!J:J, NhatKy_ViPham!E:E, "10_Van_B", NhatKy_ViPham!F:F, B13, NhatKy_ViPham!C:C, "T2") - SUMIFS(NhatKy_ViPham!K:K, NhatKy_ViPham!E:E, "10_Van_B", NhatKy_ViPham!F:F, B13, NhatKy_ViPham!C:C, "T2")</f>
        <v>100</v>
      </c>
      <c r="T13" s="7">
        <f>100 + SUMIFS(NhatKy_ViPham!J:J, NhatKy_ViPham!E:E, "10_Van_B", NhatKy_ViPham!F:F, B13, NhatKy_ViPham!C:C, "T3") - SUMIFS(NhatKy_ViPham!K:K, NhatKy_ViPham!E:E, "10_Van_B", NhatKy_ViPham!F:F, B13, NhatKy_ViPham!C:C, "T3")</f>
        <v>100</v>
      </c>
      <c r="U13" s="7">
        <f>100 + SUMIFS(NhatKy_ViPham!J:J, NhatKy_ViPham!E:E, "10_Van_B", NhatKy_ViPham!F:F, B13, NhatKy_ViPham!C:C, "T4") - SUMIFS(NhatKy_ViPham!K:K, NhatKy_ViPham!E:E, "10_Van_B", NhatKy_ViPham!F:F, B13, NhatKy_ViPham!C:C, "T4")</f>
        <v>100</v>
      </c>
      <c r="V13" s="7">
        <f>100 + SUMIFS(NhatKy_ViPham!J:J, NhatKy_ViPham!E:E, "10_Van_B", NhatKy_ViPham!F:F, B13, NhatKy_ViPham!C:C, "T5") - SUMIFS(NhatKy_ViPham!K:K, NhatKy_ViPham!E:E, "10_Van_B", NhatKy_ViPham!F:F, B13, NhatKy_ViPham!C:C, "T5")</f>
        <v>100</v>
      </c>
      <c r="W13" s="7">
        <f>100 + SUMIFS(NhatKy_ViPham!J:J, NhatKy_ViPham!E:E, "10_Van_B", NhatKy_ViPham!F:F, B13, NhatKy_ViPham!C:C, "T6") - SUMIFS(NhatKy_ViPham!K:K, NhatKy_ViPham!E:E, "10_Van_B", NhatKy_ViPham!F:F, B13, NhatKy_ViPham!C:C, "T6")</f>
        <v>100</v>
      </c>
      <c r="X13" s="7">
        <f>100 + SUMIFS(NhatKy_ViPham!J:J, NhatKy_ViPham!E:E, "10_Van_B", NhatKy_ViPham!F:F, B13, NhatKy_ViPham!C:C, "T7") - SUMIFS(NhatKy_ViPham!K:K, NhatKy_ViPham!E:E, "10_Van_B", NhatKy_ViPham!F:F, B13, NhatKy_ViPham!C:C, "T7")</f>
        <v>100</v>
      </c>
      <c r="Y13" s="7">
        <f>100 + SUMIFS(NhatKy_ViPham!J:J, NhatKy_ViPham!E:E, "10_Van_B", NhatKy_ViPham!F:F, B13, NhatKy_ViPham!C:C, "T8") - SUMIFS(NhatKy_ViPham!K:K, NhatKy_ViPham!E:E, "10_Van_B", NhatKy_ViPham!F:F, B13, NhatKy_ViPham!C:C, "T8")</f>
        <v>100</v>
      </c>
      <c r="Z13" s="7">
        <f>100 + SUMIFS(NhatKy_ViPham!J:J, NhatKy_ViPham!E:E, "10_Van_B", NhatKy_ViPham!F:F, B13, NhatKy_ViPham!C:C, "T9") - SUMIFS(NhatKy_ViPham!K:K, NhatKy_ViPham!E:E, "10_Van_B", NhatKy_ViPham!F:F, B13, NhatKy_ViPham!C:C, "T9")</f>
        <v>100</v>
      </c>
      <c r="AA13" s="7">
        <f>100 + SUMIFS(NhatKy_ViPham!J:J, NhatKy_ViPham!E:E, "10_Van_B", NhatKy_ViPham!F:F, B13, NhatKy_ViPham!C:C, "T10") - SUMIFS(NhatKy_ViPham!K:K, NhatKy_ViPham!E:E, "10_Van_B", NhatKy_ViPham!F:F, B13, NhatKy_ViPham!C:C, "T10")</f>
        <v>100</v>
      </c>
      <c r="AB13" s="7">
        <f>100 + SUMIFS(NhatKy_ViPham!J:J, NhatKy_ViPham!E:E, "10_Van_B", NhatKy_ViPham!F:F, B13, NhatKy_ViPham!C:C, "T11") - SUMIFS(NhatKy_ViPham!K:K, NhatKy_ViPham!E:E, "10_Van_B", NhatKy_ViPham!F:F, B13, NhatKy_ViPham!C:C, "T11")</f>
        <v>100</v>
      </c>
      <c r="AC13" s="7">
        <f>100 + SUMIFS(NhatKy_ViPham!J:J, NhatKy_ViPham!E:E, "10_Van_B", NhatKy_ViPham!F:F, B13, NhatKy_ViPham!C:C, "T12") - SUMIFS(NhatKy_ViPham!K:K, NhatKy_ViPham!E:E, "10_Van_B", NhatKy_ViPham!F:F, B13, NhatKy_ViPham!C:C, "T12")</f>
        <v>100</v>
      </c>
      <c r="AD13" s="7">
        <f>100 + SUMIFS(NhatKy_ViPham!J:J, NhatKy_ViPham!E:E, "10_Van_B", NhatKy_ViPham!F:F, B13, NhatKy_ViPham!C:C, "T13") - SUMIFS(NhatKy_ViPham!K:K, NhatKy_ViPham!E:E, "10_Van_B", NhatKy_ViPham!F:F, B13, NhatKy_ViPham!C:C, "T13")</f>
        <v>100</v>
      </c>
      <c r="AE13" s="7">
        <f>100 + SUMIFS(NhatKy_ViPham!J:J, NhatKy_ViPham!E:E, "10_Van_B", NhatKy_ViPham!F:F, B13, NhatKy_ViPham!C:C, "T14") - SUMIFS(NhatKy_ViPham!K:K, NhatKy_ViPham!E:E, "10_Van_B", NhatKy_ViPham!F:F, B13, NhatKy_ViPham!C:C, "T14")</f>
        <v>100</v>
      </c>
      <c r="AF13" s="7">
        <f>100 + SUMIFS(NhatKy_ViPham!J:J, NhatKy_ViPham!E:E, "10_Van_B", NhatKy_ViPham!F:F, B13, NhatKy_ViPham!C:C, "T15") - SUMIFS(NhatKy_ViPham!K:K, NhatKy_ViPham!E:E, "10_Van_B", NhatKy_ViPham!F:F, B13, NhatKy_ViPham!C:C, "T15")</f>
        <v>100</v>
      </c>
      <c r="AG13" s="7">
        <f>100 + SUMIFS(NhatKy_ViPham!J:J, NhatKy_ViPham!E:E, "10_Van_B", NhatKy_ViPham!F:F, B13, NhatKy_ViPham!C:C, "T16") - SUMIFS(NhatKy_ViPham!K:K, NhatKy_ViPham!E:E, "10_Van_B", NhatKy_ViPham!F:F, B13, NhatKy_ViPham!C:C, "T16")</f>
        <v>100</v>
      </c>
      <c r="AH13" s="7">
        <f>100 + SUMIFS(NhatKy_ViPham!J:J, NhatKy_ViPham!E:E, "10_Van_B", NhatKy_ViPham!F:F, B13, NhatKy_ViPham!C:C, "T17") - SUMIFS(NhatKy_ViPham!K:K, NhatKy_ViPham!E:E, "10_Van_B", NhatKy_ViPham!F:F, B13, NhatKy_ViPham!C:C, "T17")</f>
        <v>100</v>
      </c>
      <c r="AI13" s="7">
        <f>100 + SUMIFS(NhatKy_ViPham!J:J, NhatKy_ViPham!E:E, "10_Van_B", NhatKy_ViPham!F:F, B13, NhatKy_ViPham!C:C, "T18") - SUMIFS(NhatKy_ViPham!K:K, NhatKy_ViPham!E:E, "10_Van_B", NhatKy_ViPham!F:F, B13, NhatKy_ViPham!C:C, "T18")</f>
        <v>100</v>
      </c>
      <c r="AJ13" s="7">
        <f>100 + SUMIFS(NhatKy_ViPham!J:J, NhatKy_ViPham!E:E, "10_Van_B", NhatKy_ViPham!F:F, B13, NhatKy_ViPham!C:C, "T19") - SUMIFS(NhatKy_ViPham!K:K, NhatKy_ViPham!E:E, "10_Van_B", NhatKy_ViPham!F:F, B13, NhatKy_ViPham!C:C, "T19")</f>
        <v>100</v>
      </c>
      <c r="AK13" s="7">
        <f>100 + SUMIFS(NhatKy_ViPham!J:J, NhatKy_ViPham!E:E, "10_Van_B", NhatKy_ViPham!F:F, B13, NhatKy_ViPham!C:C, "T20") - SUMIFS(NhatKy_ViPham!K:K, NhatKy_ViPham!E:E, "10_Van_B", NhatKy_ViPham!F:F, B13, NhatKy_ViPham!C:C, "T20")</f>
        <v>100</v>
      </c>
      <c r="AL13" s="7">
        <f>100 + SUMIFS(NhatKy_ViPham!J:J, NhatKy_ViPham!E:E, "10_Van_B", NhatKy_ViPham!F:F, B13, NhatKy_ViPham!C:C, "T21") - SUMIFS(NhatKy_ViPham!K:K, NhatKy_ViPham!E:E, "10_Van_B", NhatKy_ViPham!F:F, B13, NhatKy_ViPham!C:C, "T21")</f>
        <v>100</v>
      </c>
      <c r="AM13" s="7">
        <f>100 + SUMIFS(NhatKy_ViPham!J:J, NhatKy_ViPham!E:E, "10_Van_B", NhatKy_ViPham!F:F, B13, NhatKy_ViPham!C:C, "T22") - SUMIFS(NhatKy_ViPham!K:K, NhatKy_ViPham!E:E, "10_Van_B", NhatKy_ViPham!F:F, B13, NhatKy_ViPham!C:C, "T22")</f>
        <v>100</v>
      </c>
      <c r="AN13" s="7">
        <f>100 + SUMIFS(NhatKy_ViPham!J:J, NhatKy_ViPham!E:E, "10_Van_B", NhatKy_ViPham!F:F, B13, NhatKy_ViPham!C:C, "T23") - SUMIFS(NhatKy_ViPham!K:K, NhatKy_ViPham!E:E, "10_Van_B", NhatKy_ViPham!F:F, B13, NhatKy_ViPham!C:C, "T23")</f>
        <v>100</v>
      </c>
      <c r="AO13" s="7">
        <f>100 + SUMIFS(NhatKy_ViPham!J:J, NhatKy_ViPham!E:E, "10_Van_B", NhatKy_ViPham!F:F, B13, NhatKy_ViPham!C:C, "T24") - SUMIFS(NhatKy_ViPham!K:K, NhatKy_ViPham!E:E, "10_Van_B", NhatKy_ViPham!F:F, B13, NhatKy_ViPham!C:C, "T24")</f>
        <v>100</v>
      </c>
      <c r="AP13" s="7">
        <f>100 + SUMIFS(NhatKy_ViPham!J:J, NhatKy_ViPham!E:E, "10_Van_B", NhatKy_ViPham!F:F, B13, NhatKy_ViPham!C:C, "T25") - SUMIFS(NhatKy_ViPham!K:K, NhatKy_ViPham!E:E, "10_Van_B", NhatKy_ViPham!F:F, B13, NhatKy_ViPham!C:C, "T25")</f>
        <v>100</v>
      </c>
      <c r="AQ13" s="7">
        <f>100 + SUMIFS(NhatKy_ViPham!J:J, NhatKy_ViPham!E:E, "10_Van_B", NhatKy_ViPham!F:F, B13, NhatKy_ViPham!C:C, "T26") - SUMIFS(NhatKy_ViPham!K:K, NhatKy_ViPham!E:E, "10_Van_B", NhatKy_ViPham!F:F, B13, NhatKy_ViPham!C:C, "T26")</f>
        <v>100</v>
      </c>
      <c r="AR13" s="7">
        <f>100 + SUMIFS(NhatKy_ViPham!J:J, NhatKy_ViPham!E:E, "10_Van_B", NhatKy_ViPham!F:F, B13, NhatKy_ViPham!C:C, "T27") - SUMIFS(NhatKy_ViPham!K:K, NhatKy_ViPham!E:E, "10_Van_B", NhatKy_ViPham!F:F, B13, NhatKy_ViPham!C:C, "T27")</f>
        <v>100</v>
      </c>
      <c r="AS13" s="7">
        <f>100 + SUMIFS(NhatKy_ViPham!J:J, NhatKy_ViPham!E:E, "10_Van_B", NhatKy_ViPham!F:F, B13, NhatKy_ViPham!C:C, "T28") - SUMIFS(NhatKy_ViPham!K:K, NhatKy_ViPham!E:E, "10_Van_B", NhatKy_ViPham!F:F, B13, NhatKy_ViPham!C:C, "T28")</f>
        <v>100</v>
      </c>
      <c r="AT13" s="7">
        <f>100 + SUMIFS(NhatKy_ViPham!J:J, NhatKy_ViPham!E:E, "10_Van_B", NhatKy_ViPham!F:F, B13, NhatKy_ViPham!C:C, "T29") - SUMIFS(NhatKy_ViPham!K:K, NhatKy_ViPham!E:E, "10_Van_B", NhatKy_ViPham!F:F, B13, NhatKy_ViPham!C:C, "T29")</f>
        <v>100</v>
      </c>
      <c r="AU13" s="7">
        <f>100 + SUMIFS(NhatKy_ViPham!J:J, NhatKy_ViPham!E:E, "10_Van_B", NhatKy_ViPham!F:F, B13, NhatKy_ViPham!C:C, "T30") - SUMIFS(NhatKy_ViPham!K:K, NhatKy_ViPham!E:E, "10_Van_B", NhatKy_ViPham!F:F, B13, NhatKy_ViPham!C:C, "T30")</f>
        <v>100</v>
      </c>
      <c r="AV13" s="7">
        <f>100 + SUMIFS(NhatKy_ViPham!J:J, NhatKy_ViPham!E:E, "10_Van_B", NhatKy_ViPham!F:F, B13, NhatKy_ViPham!C:C, "T31") - SUMIFS(NhatKy_ViPham!K:K, NhatKy_ViPham!E:E, "10_Van_B", NhatKy_ViPham!F:F, B13, NhatKy_ViPham!C:C, "T31")</f>
        <v>100</v>
      </c>
      <c r="AW13" s="7">
        <f>100 + SUMIFS(NhatKy_ViPham!J:J, NhatKy_ViPham!E:E, "10_Van_B", NhatKy_ViPham!F:F, B13, NhatKy_ViPham!C:C, "T32") - SUMIFS(NhatKy_ViPham!K:K, NhatKy_ViPham!E:E, "10_Van_B", NhatKy_ViPham!F:F, B13, NhatKy_ViPham!C:C, "T32")</f>
        <v>100</v>
      </c>
      <c r="AX13" s="7">
        <f>100 + SUMIFS(NhatKy_ViPham!J:J, NhatKy_ViPham!E:E, "10_Van_B", NhatKy_ViPham!F:F, B13, NhatKy_ViPham!C:C, "T33") - SUMIFS(NhatKy_ViPham!K:K, NhatKy_ViPham!E:E, "10_Van_B", NhatKy_ViPham!F:F, B13, NhatKy_ViPham!C:C, "T33")</f>
        <v>100</v>
      </c>
      <c r="AY13" s="7">
        <f>100 + SUMIFS(NhatKy_ViPham!J:J, NhatKy_ViPham!E:E, "10_Van_B", NhatKy_ViPham!F:F, B13, NhatKy_ViPham!C:C, "T34") - SUMIFS(NhatKy_ViPham!K:K, NhatKy_ViPham!E:E, "10_Van_B", NhatKy_ViPham!F:F, B13, NhatKy_ViPham!C:C, "T34")</f>
        <v>100</v>
      </c>
      <c r="AZ13" s="7">
        <f>100 + SUMIFS(NhatKy_ViPham!J:J, NhatKy_ViPham!E:E, "10_Van_B", NhatKy_ViPham!F:F, B13, NhatKy_ViPham!C:C, "T35") - SUMIFS(NhatKy_ViPham!K:K, NhatKy_ViPham!E:E, "10_Van_B", NhatKy_ViPham!F:F, B13, NhatKy_ViPham!C:C, "T35")</f>
        <v>100</v>
      </c>
      <c r="BA13" s="12">
        <f t="shared" si="0"/>
        <v>100</v>
      </c>
      <c r="BB13" s="11" t="s">
        <v>430</v>
      </c>
      <c r="BC13" s="14" t="str">
        <f t="shared" si="1"/>
        <v>Tốt</v>
      </c>
      <c r="BD13" s="10" t="str">
        <f t="shared" si="2"/>
        <v>🟢 BÌNH THƯỜNG</v>
      </c>
    </row>
    <row r="14" spans="1:56" x14ac:dyDescent="0.25">
      <c r="A14" s="5">
        <v>6</v>
      </c>
      <c r="B14" s="15" t="s">
        <v>1022</v>
      </c>
      <c r="C14" s="5" t="s">
        <v>966</v>
      </c>
      <c r="D14" s="5" t="s">
        <v>429</v>
      </c>
      <c r="E14" s="11" t="s">
        <v>430</v>
      </c>
      <c r="F14" s="6">
        <f>SUMIFS(NhatKy_ViPham!K:K, NhatKy_ViPham!E:E, "10_Van_B", NhatKy_ViPham!F:F, B14, NhatKy_ViPham!H:H, "L01")</f>
        <v>0</v>
      </c>
      <c r="G14" s="6">
        <f>SUMIFS(NhatKy_ViPham!K:K, NhatKy_ViPham!E:E, "10_Van_B", NhatKy_ViPham!F:F, B14, NhatKy_ViPham!H:H, "L02")</f>
        <v>0</v>
      </c>
      <c r="H14" s="6">
        <f>SUMIFS(NhatKy_ViPham!K:K, NhatKy_ViPham!E:E, "10_Van_B", NhatKy_ViPham!F:F, B14, NhatKy_ViPham!H:H, "L03")</f>
        <v>0</v>
      </c>
      <c r="I14" s="6">
        <f>SUMIFS(NhatKy_ViPham!K:K, NhatKy_ViPham!E:E, "10_Van_B", NhatKy_ViPham!F:F, B14, NhatKy_ViPham!H:H, "L04")</f>
        <v>0</v>
      </c>
      <c r="J14" s="6">
        <f>SUMIFS(NhatKy_ViPham!K:K, NhatKy_ViPham!E:E, "10_Van_B", NhatKy_ViPham!F:F, B14, NhatKy_ViPham!H:H, "L05")</f>
        <v>0</v>
      </c>
      <c r="K14" s="6">
        <f>SUMIFS(NhatKy_ViPham!K:K, NhatKy_ViPham!E:E, "10_Van_B", NhatKy_ViPham!F:F, B14, NhatKy_ViPham!H:H, "L06")</f>
        <v>0</v>
      </c>
      <c r="L14" s="6">
        <f>SUMIFS(NhatKy_ViPham!K:K, NhatKy_ViPham!E:E, "10_Van_B", NhatKy_ViPham!F:F, B14, NhatKy_ViPham!H:H, "L07")</f>
        <v>0</v>
      </c>
      <c r="M14" s="6">
        <f>SUMIFS(NhatKy_ViPham!K:K, NhatKy_ViPham!E:E, "10_Van_B", NhatKy_ViPham!F:F, B14, NhatKy_ViPham!H:H, "L08")</f>
        <v>0</v>
      </c>
      <c r="N14" s="6">
        <f>SUMIFS(NhatKy_ViPham!K:K, NhatKy_ViPham!E:E, "10_Van_B", NhatKy_ViPham!F:F, B14, NhatKy_ViPham!H:H, "L09")</f>
        <v>0</v>
      </c>
      <c r="O14" s="6">
        <f>SUMIFS(NhatKy_ViPham!K:K, NhatKy_ViPham!E:E, "10_Van_B", NhatKy_ViPham!F:F, B14, NhatKy_ViPham!H:H, "L10")</f>
        <v>0</v>
      </c>
      <c r="P14" s="12">
        <f>SUMIFS(NhatKy_ViPham!J:J, NhatKy_ViPham!E:E, "10_Van_B", NhatKy_ViPham!F:F, B14)</f>
        <v>0</v>
      </c>
      <c r="Q14" s="13">
        <f>SUMIFS(NhatKy_ViPham!K:K, NhatKy_ViPham!E:E, "10_Van_B", NhatKy_ViPham!F:F, B14)</f>
        <v>0</v>
      </c>
      <c r="R14" s="6">
        <f>100 + SUMIFS(NhatKy_ViPham!J:J, NhatKy_ViPham!E:E, "10_Van_B", NhatKy_ViPham!F:F, B14, NhatKy_ViPham!C:C, "T1") - SUMIFS(NhatKy_ViPham!K:K, NhatKy_ViPham!E:E, "10_Van_B", NhatKy_ViPham!F:F, B14, NhatKy_ViPham!C:C, "T1")</f>
        <v>100</v>
      </c>
      <c r="S14" s="6">
        <f>100 + SUMIFS(NhatKy_ViPham!J:J, NhatKy_ViPham!E:E, "10_Van_B", NhatKy_ViPham!F:F, B14, NhatKy_ViPham!C:C, "T2") - SUMIFS(NhatKy_ViPham!K:K, NhatKy_ViPham!E:E, "10_Van_B", NhatKy_ViPham!F:F, B14, NhatKy_ViPham!C:C, "T2")</f>
        <v>100</v>
      </c>
      <c r="T14" s="6">
        <f>100 + SUMIFS(NhatKy_ViPham!J:J, NhatKy_ViPham!E:E, "10_Van_B", NhatKy_ViPham!F:F, B14, NhatKy_ViPham!C:C, "T3") - SUMIFS(NhatKy_ViPham!K:K, NhatKy_ViPham!E:E, "10_Van_B", NhatKy_ViPham!F:F, B14, NhatKy_ViPham!C:C, "T3")</f>
        <v>100</v>
      </c>
      <c r="U14" s="6">
        <f>100 + SUMIFS(NhatKy_ViPham!J:J, NhatKy_ViPham!E:E, "10_Van_B", NhatKy_ViPham!F:F, B14, NhatKy_ViPham!C:C, "T4") - SUMIFS(NhatKy_ViPham!K:K, NhatKy_ViPham!E:E, "10_Van_B", NhatKy_ViPham!F:F, B14, NhatKy_ViPham!C:C, "T4")</f>
        <v>100</v>
      </c>
      <c r="V14" s="6">
        <f>100 + SUMIFS(NhatKy_ViPham!J:J, NhatKy_ViPham!E:E, "10_Van_B", NhatKy_ViPham!F:F, B14, NhatKy_ViPham!C:C, "T5") - SUMIFS(NhatKy_ViPham!K:K, NhatKy_ViPham!E:E, "10_Van_B", NhatKy_ViPham!F:F, B14, NhatKy_ViPham!C:C, "T5")</f>
        <v>100</v>
      </c>
      <c r="W14" s="6">
        <f>100 + SUMIFS(NhatKy_ViPham!J:J, NhatKy_ViPham!E:E, "10_Van_B", NhatKy_ViPham!F:F, B14, NhatKy_ViPham!C:C, "T6") - SUMIFS(NhatKy_ViPham!K:K, NhatKy_ViPham!E:E, "10_Van_B", NhatKy_ViPham!F:F, B14, NhatKy_ViPham!C:C, "T6")</f>
        <v>100</v>
      </c>
      <c r="X14" s="6">
        <f>100 + SUMIFS(NhatKy_ViPham!J:J, NhatKy_ViPham!E:E, "10_Van_B", NhatKy_ViPham!F:F, B14, NhatKy_ViPham!C:C, "T7") - SUMIFS(NhatKy_ViPham!K:K, NhatKy_ViPham!E:E, "10_Van_B", NhatKy_ViPham!F:F, B14, NhatKy_ViPham!C:C, "T7")</f>
        <v>100</v>
      </c>
      <c r="Y14" s="6">
        <f>100 + SUMIFS(NhatKy_ViPham!J:J, NhatKy_ViPham!E:E, "10_Van_B", NhatKy_ViPham!F:F, B14, NhatKy_ViPham!C:C, "T8") - SUMIFS(NhatKy_ViPham!K:K, NhatKy_ViPham!E:E, "10_Van_B", NhatKy_ViPham!F:F, B14, NhatKy_ViPham!C:C, "T8")</f>
        <v>100</v>
      </c>
      <c r="Z14" s="6">
        <f>100 + SUMIFS(NhatKy_ViPham!J:J, NhatKy_ViPham!E:E, "10_Van_B", NhatKy_ViPham!F:F, B14, NhatKy_ViPham!C:C, "T9") - SUMIFS(NhatKy_ViPham!K:K, NhatKy_ViPham!E:E, "10_Van_B", NhatKy_ViPham!F:F, B14, NhatKy_ViPham!C:C, "T9")</f>
        <v>100</v>
      </c>
      <c r="AA14" s="6">
        <f>100 + SUMIFS(NhatKy_ViPham!J:J, NhatKy_ViPham!E:E, "10_Van_B", NhatKy_ViPham!F:F, B14, NhatKy_ViPham!C:C, "T10") - SUMIFS(NhatKy_ViPham!K:K, NhatKy_ViPham!E:E, "10_Van_B", NhatKy_ViPham!F:F, B14, NhatKy_ViPham!C:C, "T10")</f>
        <v>100</v>
      </c>
      <c r="AB14" s="6">
        <f>100 + SUMIFS(NhatKy_ViPham!J:J, NhatKy_ViPham!E:E, "10_Van_B", NhatKy_ViPham!F:F, B14, NhatKy_ViPham!C:C, "T11") - SUMIFS(NhatKy_ViPham!K:K, NhatKy_ViPham!E:E, "10_Van_B", NhatKy_ViPham!F:F, B14, NhatKy_ViPham!C:C, "T11")</f>
        <v>100</v>
      </c>
      <c r="AC14" s="6">
        <f>100 + SUMIFS(NhatKy_ViPham!J:J, NhatKy_ViPham!E:E, "10_Van_B", NhatKy_ViPham!F:F, B14, NhatKy_ViPham!C:C, "T12") - SUMIFS(NhatKy_ViPham!K:K, NhatKy_ViPham!E:E, "10_Van_B", NhatKy_ViPham!F:F, B14, NhatKy_ViPham!C:C, "T12")</f>
        <v>100</v>
      </c>
      <c r="AD14" s="6">
        <f>100 + SUMIFS(NhatKy_ViPham!J:J, NhatKy_ViPham!E:E, "10_Van_B", NhatKy_ViPham!F:F, B14, NhatKy_ViPham!C:C, "T13") - SUMIFS(NhatKy_ViPham!K:K, NhatKy_ViPham!E:E, "10_Van_B", NhatKy_ViPham!F:F, B14, NhatKy_ViPham!C:C, "T13")</f>
        <v>100</v>
      </c>
      <c r="AE14" s="6">
        <f>100 + SUMIFS(NhatKy_ViPham!J:J, NhatKy_ViPham!E:E, "10_Van_B", NhatKy_ViPham!F:F, B14, NhatKy_ViPham!C:C, "T14") - SUMIFS(NhatKy_ViPham!K:K, NhatKy_ViPham!E:E, "10_Van_B", NhatKy_ViPham!F:F, B14, NhatKy_ViPham!C:C, "T14")</f>
        <v>100</v>
      </c>
      <c r="AF14" s="6">
        <f>100 + SUMIFS(NhatKy_ViPham!J:J, NhatKy_ViPham!E:E, "10_Van_B", NhatKy_ViPham!F:F, B14, NhatKy_ViPham!C:C, "T15") - SUMIFS(NhatKy_ViPham!K:K, NhatKy_ViPham!E:E, "10_Van_B", NhatKy_ViPham!F:F, B14, NhatKy_ViPham!C:C, "T15")</f>
        <v>100</v>
      </c>
      <c r="AG14" s="6">
        <f>100 + SUMIFS(NhatKy_ViPham!J:J, NhatKy_ViPham!E:E, "10_Van_B", NhatKy_ViPham!F:F, B14, NhatKy_ViPham!C:C, "T16") - SUMIFS(NhatKy_ViPham!K:K, NhatKy_ViPham!E:E, "10_Van_B", NhatKy_ViPham!F:F, B14, NhatKy_ViPham!C:C, "T16")</f>
        <v>100</v>
      </c>
      <c r="AH14" s="6">
        <f>100 + SUMIFS(NhatKy_ViPham!J:J, NhatKy_ViPham!E:E, "10_Van_B", NhatKy_ViPham!F:F, B14, NhatKy_ViPham!C:C, "T17") - SUMIFS(NhatKy_ViPham!K:K, NhatKy_ViPham!E:E, "10_Van_B", NhatKy_ViPham!F:F, B14, NhatKy_ViPham!C:C, "T17")</f>
        <v>100</v>
      </c>
      <c r="AI14" s="6">
        <f>100 + SUMIFS(NhatKy_ViPham!J:J, NhatKy_ViPham!E:E, "10_Van_B", NhatKy_ViPham!F:F, B14, NhatKy_ViPham!C:C, "T18") - SUMIFS(NhatKy_ViPham!K:K, NhatKy_ViPham!E:E, "10_Van_B", NhatKy_ViPham!F:F, B14, NhatKy_ViPham!C:C, "T18")</f>
        <v>100</v>
      </c>
      <c r="AJ14" s="6">
        <f>100 + SUMIFS(NhatKy_ViPham!J:J, NhatKy_ViPham!E:E, "10_Van_B", NhatKy_ViPham!F:F, B14, NhatKy_ViPham!C:C, "T19") - SUMIFS(NhatKy_ViPham!K:K, NhatKy_ViPham!E:E, "10_Van_B", NhatKy_ViPham!F:F, B14, NhatKy_ViPham!C:C, "T19")</f>
        <v>100</v>
      </c>
      <c r="AK14" s="6">
        <f>100 + SUMIFS(NhatKy_ViPham!J:J, NhatKy_ViPham!E:E, "10_Van_B", NhatKy_ViPham!F:F, B14, NhatKy_ViPham!C:C, "T20") - SUMIFS(NhatKy_ViPham!K:K, NhatKy_ViPham!E:E, "10_Van_B", NhatKy_ViPham!F:F, B14, NhatKy_ViPham!C:C, "T20")</f>
        <v>100</v>
      </c>
      <c r="AL14" s="6">
        <f>100 + SUMIFS(NhatKy_ViPham!J:J, NhatKy_ViPham!E:E, "10_Van_B", NhatKy_ViPham!F:F, B14, NhatKy_ViPham!C:C, "T21") - SUMIFS(NhatKy_ViPham!K:K, NhatKy_ViPham!E:E, "10_Van_B", NhatKy_ViPham!F:F, B14, NhatKy_ViPham!C:C, "T21")</f>
        <v>100</v>
      </c>
      <c r="AM14" s="6">
        <f>100 + SUMIFS(NhatKy_ViPham!J:J, NhatKy_ViPham!E:E, "10_Van_B", NhatKy_ViPham!F:F, B14, NhatKy_ViPham!C:C, "T22") - SUMIFS(NhatKy_ViPham!K:K, NhatKy_ViPham!E:E, "10_Van_B", NhatKy_ViPham!F:F, B14, NhatKy_ViPham!C:C, "T22")</f>
        <v>100</v>
      </c>
      <c r="AN14" s="6">
        <f>100 + SUMIFS(NhatKy_ViPham!J:J, NhatKy_ViPham!E:E, "10_Van_B", NhatKy_ViPham!F:F, B14, NhatKy_ViPham!C:C, "T23") - SUMIFS(NhatKy_ViPham!K:K, NhatKy_ViPham!E:E, "10_Van_B", NhatKy_ViPham!F:F, B14, NhatKy_ViPham!C:C, "T23")</f>
        <v>100</v>
      </c>
      <c r="AO14" s="6">
        <f>100 + SUMIFS(NhatKy_ViPham!J:J, NhatKy_ViPham!E:E, "10_Van_B", NhatKy_ViPham!F:F, B14, NhatKy_ViPham!C:C, "T24") - SUMIFS(NhatKy_ViPham!K:K, NhatKy_ViPham!E:E, "10_Van_B", NhatKy_ViPham!F:F, B14, NhatKy_ViPham!C:C, "T24")</f>
        <v>100</v>
      </c>
      <c r="AP14" s="6">
        <f>100 + SUMIFS(NhatKy_ViPham!J:J, NhatKy_ViPham!E:E, "10_Van_B", NhatKy_ViPham!F:F, B14, NhatKy_ViPham!C:C, "T25") - SUMIFS(NhatKy_ViPham!K:K, NhatKy_ViPham!E:E, "10_Van_B", NhatKy_ViPham!F:F, B14, NhatKy_ViPham!C:C, "T25")</f>
        <v>100</v>
      </c>
      <c r="AQ14" s="6">
        <f>100 + SUMIFS(NhatKy_ViPham!J:J, NhatKy_ViPham!E:E, "10_Van_B", NhatKy_ViPham!F:F, B14, NhatKy_ViPham!C:C, "T26") - SUMIFS(NhatKy_ViPham!K:K, NhatKy_ViPham!E:E, "10_Van_B", NhatKy_ViPham!F:F, B14, NhatKy_ViPham!C:C, "T26")</f>
        <v>100</v>
      </c>
      <c r="AR14" s="6">
        <f>100 + SUMIFS(NhatKy_ViPham!J:J, NhatKy_ViPham!E:E, "10_Van_B", NhatKy_ViPham!F:F, B14, NhatKy_ViPham!C:C, "T27") - SUMIFS(NhatKy_ViPham!K:K, NhatKy_ViPham!E:E, "10_Van_B", NhatKy_ViPham!F:F, B14, NhatKy_ViPham!C:C, "T27")</f>
        <v>100</v>
      </c>
      <c r="AS14" s="6">
        <f>100 + SUMIFS(NhatKy_ViPham!J:J, NhatKy_ViPham!E:E, "10_Van_B", NhatKy_ViPham!F:F, B14, NhatKy_ViPham!C:C, "T28") - SUMIFS(NhatKy_ViPham!K:K, NhatKy_ViPham!E:E, "10_Van_B", NhatKy_ViPham!F:F, B14, NhatKy_ViPham!C:C, "T28")</f>
        <v>100</v>
      </c>
      <c r="AT14" s="6">
        <f>100 + SUMIFS(NhatKy_ViPham!J:J, NhatKy_ViPham!E:E, "10_Van_B", NhatKy_ViPham!F:F, B14, NhatKy_ViPham!C:C, "T29") - SUMIFS(NhatKy_ViPham!K:K, NhatKy_ViPham!E:E, "10_Van_B", NhatKy_ViPham!F:F, B14, NhatKy_ViPham!C:C, "T29")</f>
        <v>100</v>
      </c>
      <c r="AU14" s="6">
        <f>100 + SUMIFS(NhatKy_ViPham!J:J, NhatKy_ViPham!E:E, "10_Van_B", NhatKy_ViPham!F:F, B14, NhatKy_ViPham!C:C, "T30") - SUMIFS(NhatKy_ViPham!K:K, NhatKy_ViPham!E:E, "10_Van_B", NhatKy_ViPham!F:F, B14, NhatKy_ViPham!C:C, "T30")</f>
        <v>100</v>
      </c>
      <c r="AV14" s="6">
        <f>100 + SUMIFS(NhatKy_ViPham!J:J, NhatKy_ViPham!E:E, "10_Van_B", NhatKy_ViPham!F:F, B14, NhatKy_ViPham!C:C, "T31") - SUMIFS(NhatKy_ViPham!K:K, NhatKy_ViPham!E:E, "10_Van_B", NhatKy_ViPham!F:F, B14, NhatKy_ViPham!C:C, "T31")</f>
        <v>100</v>
      </c>
      <c r="AW14" s="6">
        <f>100 + SUMIFS(NhatKy_ViPham!J:J, NhatKy_ViPham!E:E, "10_Van_B", NhatKy_ViPham!F:F, B14, NhatKy_ViPham!C:C, "T32") - SUMIFS(NhatKy_ViPham!K:K, NhatKy_ViPham!E:E, "10_Van_B", NhatKy_ViPham!F:F, B14, NhatKy_ViPham!C:C, "T32")</f>
        <v>100</v>
      </c>
      <c r="AX14" s="6">
        <f>100 + SUMIFS(NhatKy_ViPham!J:J, NhatKy_ViPham!E:E, "10_Van_B", NhatKy_ViPham!F:F, B14, NhatKy_ViPham!C:C, "T33") - SUMIFS(NhatKy_ViPham!K:K, NhatKy_ViPham!E:E, "10_Van_B", NhatKy_ViPham!F:F, B14, NhatKy_ViPham!C:C, "T33")</f>
        <v>100</v>
      </c>
      <c r="AY14" s="6">
        <f>100 + SUMIFS(NhatKy_ViPham!J:J, NhatKy_ViPham!E:E, "10_Van_B", NhatKy_ViPham!F:F, B14, NhatKy_ViPham!C:C, "T34") - SUMIFS(NhatKy_ViPham!K:K, NhatKy_ViPham!E:E, "10_Van_B", NhatKy_ViPham!F:F, B14, NhatKy_ViPham!C:C, "T34")</f>
        <v>100</v>
      </c>
      <c r="AZ14" s="6">
        <f>100 + SUMIFS(NhatKy_ViPham!J:J, NhatKy_ViPham!E:E, "10_Van_B", NhatKy_ViPham!F:F, B14, NhatKy_ViPham!C:C, "T35") - SUMIFS(NhatKy_ViPham!K:K, NhatKy_ViPham!E:E, "10_Van_B", NhatKy_ViPham!F:F, B14, NhatKy_ViPham!C:C, "T35")</f>
        <v>100</v>
      </c>
      <c r="BA14" s="12">
        <f t="shared" si="0"/>
        <v>100</v>
      </c>
      <c r="BB14" s="11" t="s">
        <v>430</v>
      </c>
      <c r="BC14" s="16" t="str">
        <f t="shared" si="1"/>
        <v>Tốt</v>
      </c>
      <c r="BD14" s="15" t="str">
        <f t="shared" si="2"/>
        <v>🟢 BÌNH THƯỜNG</v>
      </c>
    </row>
    <row r="15" spans="1:56" x14ac:dyDescent="0.25">
      <c r="A15" s="4">
        <v>7</v>
      </c>
      <c r="B15" s="10" t="s">
        <v>1023</v>
      </c>
      <c r="C15" s="4" t="s">
        <v>837</v>
      </c>
      <c r="D15" s="4" t="s">
        <v>429</v>
      </c>
      <c r="E15" s="11" t="s">
        <v>430</v>
      </c>
      <c r="F15" s="7">
        <f>SUMIFS(NhatKy_ViPham!K:K, NhatKy_ViPham!E:E, "10_Van_B", NhatKy_ViPham!F:F, B15, NhatKy_ViPham!H:H, "L01")</f>
        <v>0</v>
      </c>
      <c r="G15" s="7">
        <f>SUMIFS(NhatKy_ViPham!K:K, NhatKy_ViPham!E:E, "10_Van_B", NhatKy_ViPham!F:F, B15, NhatKy_ViPham!H:H, "L02")</f>
        <v>0</v>
      </c>
      <c r="H15" s="7">
        <f>SUMIFS(NhatKy_ViPham!K:K, NhatKy_ViPham!E:E, "10_Van_B", NhatKy_ViPham!F:F, B15, NhatKy_ViPham!H:H, "L03")</f>
        <v>0</v>
      </c>
      <c r="I15" s="7">
        <f>SUMIFS(NhatKy_ViPham!K:K, NhatKy_ViPham!E:E, "10_Van_B", NhatKy_ViPham!F:F, B15, NhatKy_ViPham!H:H, "L04")</f>
        <v>0</v>
      </c>
      <c r="J15" s="7">
        <f>SUMIFS(NhatKy_ViPham!K:K, NhatKy_ViPham!E:E, "10_Van_B", NhatKy_ViPham!F:F, B15, NhatKy_ViPham!H:H, "L05")</f>
        <v>0</v>
      </c>
      <c r="K15" s="7">
        <f>SUMIFS(NhatKy_ViPham!K:K, NhatKy_ViPham!E:E, "10_Van_B", NhatKy_ViPham!F:F, B15, NhatKy_ViPham!H:H, "L06")</f>
        <v>0</v>
      </c>
      <c r="L15" s="7">
        <f>SUMIFS(NhatKy_ViPham!K:K, NhatKy_ViPham!E:E, "10_Van_B", NhatKy_ViPham!F:F, B15, NhatKy_ViPham!H:H, "L07")</f>
        <v>0</v>
      </c>
      <c r="M15" s="7">
        <f>SUMIFS(NhatKy_ViPham!K:K, NhatKy_ViPham!E:E, "10_Van_B", NhatKy_ViPham!F:F, B15, NhatKy_ViPham!H:H, "L08")</f>
        <v>0</v>
      </c>
      <c r="N15" s="7">
        <f>SUMIFS(NhatKy_ViPham!K:K, NhatKy_ViPham!E:E, "10_Van_B", NhatKy_ViPham!F:F, B15, NhatKy_ViPham!H:H, "L09")</f>
        <v>0</v>
      </c>
      <c r="O15" s="7">
        <f>SUMIFS(NhatKy_ViPham!K:K, NhatKy_ViPham!E:E, "10_Van_B", NhatKy_ViPham!F:F, B15, NhatKy_ViPham!H:H, "L10")</f>
        <v>0</v>
      </c>
      <c r="P15" s="12">
        <f>SUMIFS(NhatKy_ViPham!J:J, NhatKy_ViPham!E:E, "10_Van_B", NhatKy_ViPham!F:F, B15)</f>
        <v>0</v>
      </c>
      <c r="Q15" s="13">
        <f>SUMIFS(NhatKy_ViPham!K:K, NhatKy_ViPham!E:E, "10_Van_B", NhatKy_ViPham!F:F, B15)</f>
        <v>0</v>
      </c>
      <c r="R15" s="7">
        <f>100 + SUMIFS(NhatKy_ViPham!J:J, NhatKy_ViPham!E:E, "10_Van_B", NhatKy_ViPham!F:F, B15, NhatKy_ViPham!C:C, "T1") - SUMIFS(NhatKy_ViPham!K:K, NhatKy_ViPham!E:E, "10_Van_B", NhatKy_ViPham!F:F, B15, NhatKy_ViPham!C:C, "T1")</f>
        <v>100</v>
      </c>
      <c r="S15" s="7">
        <f>100 + SUMIFS(NhatKy_ViPham!J:J, NhatKy_ViPham!E:E, "10_Van_B", NhatKy_ViPham!F:F, B15, NhatKy_ViPham!C:C, "T2") - SUMIFS(NhatKy_ViPham!K:K, NhatKy_ViPham!E:E, "10_Van_B", NhatKy_ViPham!F:F, B15, NhatKy_ViPham!C:C, "T2")</f>
        <v>100</v>
      </c>
      <c r="T15" s="7">
        <f>100 + SUMIFS(NhatKy_ViPham!J:J, NhatKy_ViPham!E:E, "10_Van_B", NhatKy_ViPham!F:F, B15, NhatKy_ViPham!C:C, "T3") - SUMIFS(NhatKy_ViPham!K:K, NhatKy_ViPham!E:E, "10_Van_B", NhatKy_ViPham!F:F, B15, NhatKy_ViPham!C:C, "T3")</f>
        <v>100</v>
      </c>
      <c r="U15" s="7">
        <f>100 + SUMIFS(NhatKy_ViPham!J:J, NhatKy_ViPham!E:E, "10_Van_B", NhatKy_ViPham!F:F, B15, NhatKy_ViPham!C:C, "T4") - SUMIFS(NhatKy_ViPham!K:K, NhatKy_ViPham!E:E, "10_Van_B", NhatKy_ViPham!F:F, B15, NhatKy_ViPham!C:C, "T4")</f>
        <v>100</v>
      </c>
      <c r="V15" s="7">
        <f>100 + SUMIFS(NhatKy_ViPham!J:J, NhatKy_ViPham!E:E, "10_Van_B", NhatKy_ViPham!F:F, B15, NhatKy_ViPham!C:C, "T5") - SUMIFS(NhatKy_ViPham!K:K, NhatKy_ViPham!E:E, "10_Van_B", NhatKy_ViPham!F:F, B15, NhatKy_ViPham!C:C, "T5")</f>
        <v>100</v>
      </c>
      <c r="W15" s="7">
        <f>100 + SUMIFS(NhatKy_ViPham!J:J, NhatKy_ViPham!E:E, "10_Van_B", NhatKy_ViPham!F:F, B15, NhatKy_ViPham!C:C, "T6") - SUMIFS(NhatKy_ViPham!K:K, NhatKy_ViPham!E:E, "10_Van_B", NhatKy_ViPham!F:F, B15, NhatKy_ViPham!C:C, "T6")</f>
        <v>100</v>
      </c>
      <c r="X15" s="7">
        <f>100 + SUMIFS(NhatKy_ViPham!J:J, NhatKy_ViPham!E:E, "10_Van_B", NhatKy_ViPham!F:F, B15, NhatKy_ViPham!C:C, "T7") - SUMIFS(NhatKy_ViPham!K:K, NhatKy_ViPham!E:E, "10_Van_B", NhatKy_ViPham!F:F, B15, NhatKy_ViPham!C:C, "T7")</f>
        <v>100</v>
      </c>
      <c r="Y15" s="7">
        <f>100 + SUMIFS(NhatKy_ViPham!J:J, NhatKy_ViPham!E:E, "10_Van_B", NhatKy_ViPham!F:F, B15, NhatKy_ViPham!C:C, "T8") - SUMIFS(NhatKy_ViPham!K:K, NhatKy_ViPham!E:E, "10_Van_B", NhatKy_ViPham!F:F, B15, NhatKy_ViPham!C:C, "T8")</f>
        <v>100</v>
      </c>
      <c r="Z15" s="7">
        <f>100 + SUMIFS(NhatKy_ViPham!J:J, NhatKy_ViPham!E:E, "10_Van_B", NhatKy_ViPham!F:F, B15, NhatKy_ViPham!C:C, "T9") - SUMIFS(NhatKy_ViPham!K:K, NhatKy_ViPham!E:E, "10_Van_B", NhatKy_ViPham!F:F, B15, NhatKy_ViPham!C:C, "T9")</f>
        <v>100</v>
      </c>
      <c r="AA15" s="7">
        <f>100 + SUMIFS(NhatKy_ViPham!J:J, NhatKy_ViPham!E:E, "10_Van_B", NhatKy_ViPham!F:F, B15, NhatKy_ViPham!C:C, "T10") - SUMIFS(NhatKy_ViPham!K:K, NhatKy_ViPham!E:E, "10_Van_B", NhatKy_ViPham!F:F, B15, NhatKy_ViPham!C:C, "T10")</f>
        <v>100</v>
      </c>
      <c r="AB15" s="7">
        <f>100 + SUMIFS(NhatKy_ViPham!J:J, NhatKy_ViPham!E:E, "10_Van_B", NhatKy_ViPham!F:F, B15, NhatKy_ViPham!C:C, "T11") - SUMIFS(NhatKy_ViPham!K:K, NhatKy_ViPham!E:E, "10_Van_B", NhatKy_ViPham!F:F, B15, NhatKy_ViPham!C:C, "T11")</f>
        <v>100</v>
      </c>
      <c r="AC15" s="7">
        <f>100 + SUMIFS(NhatKy_ViPham!J:J, NhatKy_ViPham!E:E, "10_Van_B", NhatKy_ViPham!F:F, B15, NhatKy_ViPham!C:C, "T12") - SUMIFS(NhatKy_ViPham!K:K, NhatKy_ViPham!E:E, "10_Van_B", NhatKy_ViPham!F:F, B15, NhatKy_ViPham!C:C, "T12")</f>
        <v>100</v>
      </c>
      <c r="AD15" s="7">
        <f>100 + SUMIFS(NhatKy_ViPham!J:J, NhatKy_ViPham!E:E, "10_Van_B", NhatKy_ViPham!F:F, B15, NhatKy_ViPham!C:C, "T13") - SUMIFS(NhatKy_ViPham!K:K, NhatKy_ViPham!E:E, "10_Van_B", NhatKy_ViPham!F:F, B15, NhatKy_ViPham!C:C, "T13")</f>
        <v>100</v>
      </c>
      <c r="AE15" s="7">
        <f>100 + SUMIFS(NhatKy_ViPham!J:J, NhatKy_ViPham!E:E, "10_Van_B", NhatKy_ViPham!F:F, B15, NhatKy_ViPham!C:C, "T14") - SUMIFS(NhatKy_ViPham!K:K, NhatKy_ViPham!E:E, "10_Van_B", NhatKy_ViPham!F:F, B15, NhatKy_ViPham!C:C, "T14")</f>
        <v>100</v>
      </c>
      <c r="AF15" s="7">
        <f>100 + SUMIFS(NhatKy_ViPham!J:J, NhatKy_ViPham!E:E, "10_Van_B", NhatKy_ViPham!F:F, B15, NhatKy_ViPham!C:C, "T15") - SUMIFS(NhatKy_ViPham!K:K, NhatKy_ViPham!E:E, "10_Van_B", NhatKy_ViPham!F:F, B15, NhatKy_ViPham!C:C, "T15")</f>
        <v>100</v>
      </c>
      <c r="AG15" s="7">
        <f>100 + SUMIFS(NhatKy_ViPham!J:J, NhatKy_ViPham!E:E, "10_Van_B", NhatKy_ViPham!F:F, B15, NhatKy_ViPham!C:C, "T16") - SUMIFS(NhatKy_ViPham!K:K, NhatKy_ViPham!E:E, "10_Van_B", NhatKy_ViPham!F:F, B15, NhatKy_ViPham!C:C, "T16")</f>
        <v>100</v>
      </c>
      <c r="AH15" s="7">
        <f>100 + SUMIFS(NhatKy_ViPham!J:J, NhatKy_ViPham!E:E, "10_Van_B", NhatKy_ViPham!F:F, B15, NhatKy_ViPham!C:C, "T17") - SUMIFS(NhatKy_ViPham!K:K, NhatKy_ViPham!E:E, "10_Van_B", NhatKy_ViPham!F:F, B15, NhatKy_ViPham!C:C, "T17")</f>
        <v>100</v>
      </c>
      <c r="AI15" s="7">
        <f>100 + SUMIFS(NhatKy_ViPham!J:J, NhatKy_ViPham!E:E, "10_Van_B", NhatKy_ViPham!F:F, B15, NhatKy_ViPham!C:C, "T18") - SUMIFS(NhatKy_ViPham!K:K, NhatKy_ViPham!E:E, "10_Van_B", NhatKy_ViPham!F:F, B15, NhatKy_ViPham!C:C, "T18")</f>
        <v>100</v>
      </c>
      <c r="AJ15" s="7">
        <f>100 + SUMIFS(NhatKy_ViPham!J:J, NhatKy_ViPham!E:E, "10_Van_B", NhatKy_ViPham!F:F, B15, NhatKy_ViPham!C:C, "T19") - SUMIFS(NhatKy_ViPham!K:K, NhatKy_ViPham!E:E, "10_Van_B", NhatKy_ViPham!F:F, B15, NhatKy_ViPham!C:C, "T19")</f>
        <v>100</v>
      </c>
      <c r="AK15" s="7">
        <f>100 + SUMIFS(NhatKy_ViPham!J:J, NhatKy_ViPham!E:E, "10_Van_B", NhatKy_ViPham!F:F, B15, NhatKy_ViPham!C:C, "T20") - SUMIFS(NhatKy_ViPham!K:K, NhatKy_ViPham!E:E, "10_Van_B", NhatKy_ViPham!F:F, B15, NhatKy_ViPham!C:C, "T20")</f>
        <v>100</v>
      </c>
      <c r="AL15" s="7">
        <f>100 + SUMIFS(NhatKy_ViPham!J:J, NhatKy_ViPham!E:E, "10_Van_B", NhatKy_ViPham!F:F, B15, NhatKy_ViPham!C:C, "T21") - SUMIFS(NhatKy_ViPham!K:K, NhatKy_ViPham!E:E, "10_Van_B", NhatKy_ViPham!F:F, B15, NhatKy_ViPham!C:C, "T21")</f>
        <v>100</v>
      </c>
      <c r="AM15" s="7">
        <f>100 + SUMIFS(NhatKy_ViPham!J:J, NhatKy_ViPham!E:E, "10_Van_B", NhatKy_ViPham!F:F, B15, NhatKy_ViPham!C:C, "T22") - SUMIFS(NhatKy_ViPham!K:K, NhatKy_ViPham!E:E, "10_Van_B", NhatKy_ViPham!F:F, B15, NhatKy_ViPham!C:C, "T22")</f>
        <v>100</v>
      </c>
      <c r="AN15" s="7">
        <f>100 + SUMIFS(NhatKy_ViPham!J:J, NhatKy_ViPham!E:E, "10_Van_B", NhatKy_ViPham!F:F, B15, NhatKy_ViPham!C:C, "T23") - SUMIFS(NhatKy_ViPham!K:K, NhatKy_ViPham!E:E, "10_Van_B", NhatKy_ViPham!F:F, B15, NhatKy_ViPham!C:C, "T23")</f>
        <v>100</v>
      </c>
      <c r="AO15" s="7">
        <f>100 + SUMIFS(NhatKy_ViPham!J:J, NhatKy_ViPham!E:E, "10_Van_B", NhatKy_ViPham!F:F, B15, NhatKy_ViPham!C:C, "T24") - SUMIFS(NhatKy_ViPham!K:K, NhatKy_ViPham!E:E, "10_Van_B", NhatKy_ViPham!F:F, B15, NhatKy_ViPham!C:C, "T24")</f>
        <v>100</v>
      </c>
      <c r="AP15" s="7">
        <f>100 + SUMIFS(NhatKy_ViPham!J:J, NhatKy_ViPham!E:E, "10_Van_B", NhatKy_ViPham!F:F, B15, NhatKy_ViPham!C:C, "T25") - SUMIFS(NhatKy_ViPham!K:K, NhatKy_ViPham!E:E, "10_Van_B", NhatKy_ViPham!F:F, B15, NhatKy_ViPham!C:C, "T25")</f>
        <v>100</v>
      </c>
      <c r="AQ15" s="7">
        <f>100 + SUMIFS(NhatKy_ViPham!J:J, NhatKy_ViPham!E:E, "10_Van_B", NhatKy_ViPham!F:F, B15, NhatKy_ViPham!C:C, "T26") - SUMIFS(NhatKy_ViPham!K:K, NhatKy_ViPham!E:E, "10_Van_B", NhatKy_ViPham!F:F, B15, NhatKy_ViPham!C:C, "T26")</f>
        <v>100</v>
      </c>
      <c r="AR15" s="7">
        <f>100 + SUMIFS(NhatKy_ViPham!J:J, NhatKy_ViPham!E:E, "10_Van_B", NhatKy_ViPham!F:F, B15, NhatKy_ViPham!C:C, "T27") - SUMIFS(NhatKy_ViPham!K:K, NhatKy_ViPham!E:E, "10_Van_B", NhatKy_ViPham!F:F, B15, NhatKy_ViPham!C:C, "T27")</f>
        <v>100</v>
      </c>
      <c r="AS15" s="7">
        <f>100 + SUMIFS(NhatKy_ViPham!J:J, NhatKy_ViPham!E:E, "10_Van_B", NhatKy_ViPham!F:F, B15, NhatKy_ViPham!C:C, "T28") - SUMIFS(NhatKy_ViPham!K:K, NhatKy_ViPham!E:E, "10_Van_B", NhatKy_ViPham!F:F, B15, NhatKy_ViPham!C:C, "T28")</f>
        <v>100</v>
      </c>
      <c r="AT15" s="7">
        <f>100 + SUMIFS(NhatKy_ViPham!J:J, NhatKy_ViPham!E:E, "10_Van_B", NhatKy_ViPham!F:F, B15, NhatKy_ViPham!C:C, "T29") - SUMIFS(NhatKy_ViPham!K:K, NhatKy_ViPham!E:E, "10_Van_B", NhatKy_ViPham!F:F, B15, NhatKy_ViPham!C:C, "T29")</f>
        <v>100</v>
      </c>
      <c r="AU15" s="7">
        <f>100 + SUMIFS(NhatKy_ViPham!J:J, NhatKy_ViPham!E:E, "10_Van_B", NhatKy_ViPham!F:F, B15, NhatKy_ViPham!C:C, "T30") - SUMIFS(NhatKy_ViPham!K:K, NhatKy_ViPham!E:E, "10_Van_B", NhatKy_ViPham!F:F, B15, NhatKy_ViPham!C:C, "T30")</f>
        <v>100</v>
      </c>
      <c r="AV15" s="7">
        <f>100 + SUMIFS(NhatKy_ViPham!J:J, NhatKy_ViPham!E:E, "10_Van_B", NhatKy_ViPham!F:F, B15, NhatKy_ViPham!C:C, "T31") - SUMIFS(NhatKy_ViPham!K:K, NhatKy_ViPham!E:E, "10_Van_B", NhatKy_ViPham!F:F, B15, NhatKy_ViPham!C:C, "T31")</f>
        <v>100</v>
      </c>
      <c r="AW15" s="7">
        <f>100 + SUMIFS(NhatKy_ViPham!J:J, NhatKy_ViPham!E:E, "10_Van_B", NhatKy_ViPham!F:F, B15, NhatKy_ViPham!C:C, "T32") - SUMIFS(NhatKy_ViPham!K:K, NhatKy_ViPham!E:E, "10_Van_B", NhatKy_ViPham!F:F, B15, NhatKy_ViPham!C:C, "T32")</f>
        <v>100</v>
      </c>
      <c r="AX15" s="7">
        <f>100 + SUMIFS(NhatKy_ViPham!J:J, NhatKy_ViPham!E:E, "10_Van_B", NhatKy_ViPham!F:F, B15, NhatKy_ViPham!C:C, "T33") - SUMIFS(NhatKy_ViPham!K:K, NhatKy_ViPham!E:E, "10_Van_B", NhatKy_ViPham!F:F, B15, NhatKy_ViPham!C:C, "T33")</f>
        <v>100</v>
      </c>
      <c r="AY15" s="7">
        <f>100 + SUMIFS(NhatKy_ViPham!J:J, NhatKy_ViPham!E:E, "10_Van_B", NhatKy_ViPham!F:F, B15, NhatKy_ViPham!C:C, "T34") - SUMIFS(NhatKy_ViPham!K:K, NhatKy_ViPham!E:E, "10_Van_B", NhatKy_ViPham!F:F, B15, NhatKy_ViPham!C:C, "T34")</f>
        <v>100</v>
      </c>
      <c r="AZ15" s="7">
        <f>100 + SUMIFS(NhatKy_ViPham!J:J, NhatKy_ViPham!E:E, "10_Van_B", NhatKy_ViPham!F:F, B15, NhatKy_ViPham!C:C, "T35") - SUMIFS(NhatKy_ViPham!K:K, NhatKy_ViPham!E:E, "10_Van_B", NhatKy_ViPham!F:F, B15, NhatKy_ViPham!C:C, "T35")</f>
        <v>100</v>
      </c>
      <c r="BA15" s="12">
        <f t="shared" si="0"/>
        <v>100</v>
      </c>
      <c r="BB15" s="11" t="s">
        <v>430</v>
      </c>
      <c r="BC15" s="14" t="str">
        <f t="shared" si="1"/>
        <v>Tốt</v>
      </c>
      <c r="BD15" s="10" t="str">
        <f t="shared" si="2"/>
        <v>🟢 BÌNH THƯỜNG</v>
      </c>
    </row>
    <row r="16" spans="1:56" x14ac:dyDescent="0.25">
      <c r="A16" s="5">
        <v>8</v>
      </c>
      <c r="B16" s="15" t="s">
        <v>1024</v>
      </c>
      <c r="C16" s="5" t="s">
        <v>922</v>
      </c>
      <c r="D16" s="5" t="s">
        <v>429</v>
      </c>
      <c r="E16" s="11" t="s">
        <v>430</v>
      </c>
      <c r="F16" s="6">
        <f>SUMIFS(NhatKy_ViPham!K:K, NhatKy_ViPham!E:E, "10_Van_B", NhatKy_ViPham!F:F, B16, NhatKy_ViPham!H:H, "L01")</f>
        <v>0</v>
      </c>
      <c r="G16" s="6">
        <f>SUMIFS(NhatKy_ViPham!K:K, NhatKy_ViPham!E:E, "10_Van_B", NhatKy_ViPham!F:F, B16, NhatKy_ViPham!H:H, "L02")</f>
        <v>0</v>
      </c>
      <c r="H16" s="6">
        <f>SUMIFS(NhatKy_ViPham!K:K, NhatKy_ViPham!E:E, "10_Van_B", NhatKy_ViPham!F:F, B16, NhatKy_ViPham!H:H, "L03")</f>
        <v>0</v>
      </c>
      <c r="I16" s="6">
        <f>SUMIFS(NhatKy_ViPham!K:K, NhatKy_ViPham!E:E, "10_Van_B", NhatKy_ViPham!F:F, B16, NhatKy_ViPham!H:H, "L04")</f>
        <v>0</v>
      </c>
      <c r="J16" s="6">
        <f>SUMIFS(NhatKy_ViPham!K:K, NhatKy_ViPham!E:E, "10_Van_B", NhatKy_ViPham!F:F, B16, NhatKy_ViPham!H:H, "L05")</f>
        <v>0</v>
      </c>
      <c r="K16" s="6">
        <f>SUMIFS(NhatKy_ViPham!K:K, NhatKy_ViPham!E:E, "10_Van_B", NhatKy_ViPham!F:F, B16, NhatKy_ViPham!H:H, "L06")</f>
        <v>0</v>
      </c>
      <c r="L16" s="6">
        <f>SUMIFS(NhatKy_ViPham!K:K, NhatKy_ViPham!E:E, "10_Van_B", NhatKy_ViPham!F:F, B16, NhatKy_ViPham!H:H, "L07")</f>
        <v>0</v>
      </c>
      <c r="M16" s="6">
        <f>SUMIFS(NhatKy_ViPham!K:K, NhatKy_ViPham!E:E, "10_Van_B", NhatKy_ViPham!F:F, B16, NhatKy_ViPham!H:H, "L08")</f>
        <v>0</v>
      </c>
      <c r="N16" s="6">
        <f>SUMIFS(NhatKy_ViPham!K:K, NhatKy_ViPham!E:E, "10_Van_B", NhatKy_ViPham!F:F, B16, NhatKy_ViPham!H:H, "L09")</f>
        <v>0</v>
      </c>
      <c r="O16" s="6">
        <f>SUMIFS(NhatKy_ViPham!K:K, NhatKy_ViPham!E:E, "10_Van_B", NhatKy_ViPham!F:F, B16, NhatKy_ViPham!H:H, "L10")</f>
        <v>0</v>
      </c>
      <c r="P16" s="12">
        <f>SUMIFS(NhatKy_ViPham!J:J, NhatKy_ViPham!E:E, "10_Van_B", NhatKy_ViPham!F:F, B16)</f>
        <v>0</v>
      </c>
      <c r="Q16" s="13">
        <f>SUMIFS(NhatKy_ViPham!K:K, NhatKy_ViPham!E:E, "10_Van_B", NhatKy_ViPham!F:F, B16)</f>
        <v>0</v>
      </c>
      <c r="R16" s="6">
        <f>100 + SUMIFS(NhatKy_ViPham!J:J, NhatKy_ViPham!E:E, "10_Van_B", NhatKy_ViPham!F:F, B16, NhatKy_ViPham!C:C, "T1") - SUMIFS(NhatKy_ViPham!K:K, NhatKy_ViPham!E:E, "10_Van_B", NhatKy_ViPham!F:F, B16, NhatKy_ViPham!C:C, "T1")</f>
        <v>100</v>
      </c>
      <c r="S16" s="6">
        <f>100 + SUMIFS(NhatKy_ViPham!J:J, NhatKy_ViPham!E:E, "10_Van_B", NhatKy_ViPham!F:F, B16, NhatKy_ViPham!C:C, "T2") - SUMIFS(NhatKy_ViPham!K:K, NhatKy_ViPham!E:E, "10_Van_B", NhatKy_ViPham!F:F, B16, NhatKy_ViPham!C:C, "T2")</f>
        <v>100</v>
      </c>
      <c r="T16" s="6">
        <f>100 + SUMIFS(NhatKy_ViPham!J:J, NhatKy_ViPham!E:E, "10_Van_B", NhatKy_ViPham!F:F, B16, NhatKy_ViPham!C:C, "T3") - SUMIFS(NhatKy_ViPham!K:K, NhatKy_ViPham!E:E, "10_Van_B", NhatKy_ViPham!F:F, B16, NhatKy_ViPham!C:C, "T3")</f>
        <v>100</v>
      </c>
      <c r="U16" s="6">
        <f>100 + SUMIFS(NhatKy_ViPham!J:J, NhatKy_ViPham!E:E, "10_Van_B", NhatKy_ViPham!F:F, B16, NhatKy_ViPham!C:C, "T4") - SUMIFS(NhatKy_ViPham!K:K, NhatKy_ViPham!E:E, "10_Van_B", NhatKy_ViPham!F:F, B16, NhatKy_ViPham!C:C, "T4")</f>
        <v>100</v>
      </c>
      <c r="V16" s="6">
        <f>100 + SUMIFS(NhatKy_ViPham!J:J, NhatKy_ViPham!E:E, "10_Van_B", NhatKy_ViPham!F:F, B16, NhatKy_ViPham!C:C, "T5") - SUMIFS(NhatKy_ViPham!K:K, NhatKy_ViPham!E:E, "10_Van_B", NhatKy_ViPham!F:F, B16, NhatKy_ViPham!C:C, "T5")</f>
        <v>100</v>
      </c>
      <c r="W16" s="6">
        <f>100 + SUMIFS(NhatKy_ViPham!J:J, NhatKy_ViPham!E:E, "10_Van_B", NhatKy_ViPham!F:F, B16, NhatKy_ViPham!C:C, "T6") - SUMIFS(NhatKy_ViPham!K:K, NhatKy_ViPham!E:E, "10_Van_B", NhatKy_ViPham!F:F, B16, NhatKy_ViPham!C:C, "T6")</f>
        <v>100</v>
      </c>
      <c r="X16" s="6">
        <f>100 + SUMIFS(NhatKy_ViPham!J:J, NhatKy_ViPham!E:E, "10_Van_B", NhatKy_ViPham!F:F, B16, NhatKy_ViPham!C:C, "T7") - SUMIFS(NhatKy_ViPham!K:K, NhatKy_ViPham!E:E, "10_Van_B", NhatKy_ViPham!F:F, B16, NhatKy_ViPham!C:C, "T7")</f>
        <v>100</v>
      </c>
      <c r="Y16" s="6">
        <f>100 + SUMIFS(NhatKy_ViPham!J:J, NhatKy_ViPham!E:E, "10_Van_B", NhatKy_ViPham!F:F, B16, NhatKy_ViPham!C:C, "T8") - SUMIFS(NhatKy_ViPham!K:K, NhatKy_ViPham!E:E, "10_Van_B", NhatKy_ViPham!F:F, B16, NhatKy_ViPham!C:C, "T8")</f>
        <v>100</v>
      </c>
      <c r="Z16" s="6">
        <f>100 + SUMIFS(NhatKy_ViPham!J:J, NhatKy_ViPham!E:E, "10_Van_B", NhatKy_ViPham!F:F, B16, NhatKy_ViPham!C:C, "T9") - SUMIFS(NhatKy_ViPham!K:K, NhatKy_ViPham!E:E, "10_Van_B", NhatKy_ViPham!F:F, B16, NhatKy_ViPham!C:C, "T9")</f>
        <v>100</v>
      </c>
      <c r="AA16" s="6">
        <f>100 + SUMIFS(NhatKy_ViPham!J:J, NhatKy_ViPham!E:E, "10_Van_B", NhatKy_ViPham!F:F, B16, NhatKy_ViPham!C:C, "T10") - SUMIFS(NhatKy_ViPham!K:K, NhatKy_ViPham!E:E, "10_Van_B", NhatKy_ViPham!F:F, B16, NhatKy_ViPham!C:C, "T10")</f>
        <v>100</v>
      </c>
      <c r="AB16" s="6">
        <f>100 + SUMIFS(NhatKy_ViPham!J:J, NhatKy_ViPham!E:E, "10_Van_B", NhatKy_ViPham!F:F, B16, NhatKy_ViPham!C:C, "T11") - SUMIFS(NhatKy_ViPham!K:K, NhatKy_ViPham!E:E, "10_Van_B", NhatKy_ViPham!F:F, B16, NhatKy_ViPham!C:C, "T11")</f>
        <v>100</v>
      </c>
      <c r="AC16" s="6">
        <f>100 + SUMIFS(NhatKy_ViPham!J:J, NhatKy_ViPham!E:E, "10_Van_B", NhatKy_ViPham!F:F, B16, NhatKy_ViPham!C:C, "T12") - SUMIFS(NhatKy_ViPham!K:K, NhatKy_ViPham!E:E, "10_Van_B", NhatKy_ViPham!F:F, B16, NhatKy_ViPham!C:C, "T12")</f>
        <v>100</v>
      </c>
      <c r="AD16" s="6">
        <f>100 + SUMIFS(NhatKy_ViPham!J:J, NhatKy_ViPham!E:E, "10_Van_B", NhatKy_ViPham!F:F, B16, NhatKy_ViPham!C:C, "T13") - SUMIFS(NhatKy_ViPham!K:K, NhatKy_ViPham!E:E, "10_Van_B", NhatKy_ViPham!F:F, B16, NhatKy_ViPham!C:C, "T13")</f>
        <v>100</v>
      </c>
      <c r="AE16" s="6">
        <f>100 + SUMIFS(NhatKy_ViPham!J:J, NhatKy_ViPham!E:E, "10_Van_B", NhatKy_ViPham!F:F, B16, NhatKy_ViPham!C:C, "T14") - SUMIFS(NhatKy_ViPham!K:K, NhatKy_ViPham!E:E, "10_Van_B", NhatKy_ViPham!F:F, B16, NhatKy_ViPham!C:C, "T14")</f>
        <v>100</v>
      </c>
      <c r="AF16" s="6">
        <f>100 + SUMIFS(NhatKy_ViPham!J:J, NhatKy_ViPham!E:E, "10_Van_B", NhatKy_ViPham!F:F, B16, NhatKy_ViPham!C:C, "T15") - SUMIFS(NhatKy_ViPham!K:K, NhatKy_ViPham!E:E, "10_Van_B", NhatKy_ViPham!F:F, B16, NhatKy_ViPham!C:C, "T15")</f>
        <v>100</v>
      </c>
      <c r="AG16" s="6">
        <f>100 + SUMIFS(NhatKy_ViPham!J:J, NhatKy_ViPham!E:E, "10_Van_B", NhatKy_ViPham!F:F, B16, NhatKy_ViPham!C:C, "T16") - SUMIFS(NhatKy_ViPham!K:K, NhatKy_ViPham!E:E, "10_Van_B", NhatKy_ViPham!F:F, B16, NhatKy_ViPham!C:C, "T16")</f>
        <v>100</v>
      </c>
      <c r="AH16" s="6">
        <f>100 + SUMIFS(NhatKy_ViPham!J:J, NhatKy_ViPham!E:E, "10_Van_B", NhatKy_ViPham!F:F, B16, NhatKy_ViPham!C:C, "T17") - SUMIFS(NhatKy_ViPham!K:K, NhatKy_ViPham!E:E, "10_Van_B", NhatKy_ViPham!F:F, B16, NhatKy_ViPham!C:C, "T17")</f>
        <v>100</v>
      </c>
      <c r="AI16" s="6">
        <f>100 + SUMIFS(NhatKy_ViPham!J:J, NhatKy_ViPham!E:E, "10_Van_B", NhatKy_ViPham!F:F, B16, NhatKy_ViPham!C:C, "T18") - SUMIFS(NhatKy_ViPham!K:K, NhatKy_ViPham!E:E, "10_Van_B", NhatKy_ViPham!F:F, B16, NhatKy_ViPham!C:C, "T18")</f>
        <v>100</v>
      </c>
      <c r="AJ16" s="6">
        <f>100 + SUMIFS(NhatKy_ViPham!J:J, NhatKy_ViPham!E:E, "10_Van_B", NhatKy_ViPham!F:F, B16, NhatKy_ViPham!C:C, "T19") - SUMIFS(NhatKy_ViPham!K:K, NhatKy_ViPham!E:E, "10_Van_B", NhatKy_ViPham!F:F, B16, NhatKy_ViPham!C:C, "T19")</f>
        <v>100</v>
      </c>
      <c r="AK16" s="6">
        <f>100 + SUMIFS(NhatKy_ViPham!J:J, NhatKy_ViPham!E:E, "10_Van_B", NhatKy_ViPham!F:F, B16, NhatKy_ViPham!C:C, "T20") - SUMIFS(NhatKy_ViPham!K:K, NhatKy_ViPham!E:E, "10_Van_B", NhatKy_ViPham!F:F, B16, NhatKy_ViPham!C:C, "T20")</f>
        <v>100</v>
      </c>
      <c r="AL16" s="6">
        <f>100 + SUMIFS(NhatKy_ViPham!J:J, NhatKy_ViPham!E:E, "10_Van_B", NhatKy_ViPham!F:F, B16, NhatKy_ViPham!C:C, "T21") - SUMIFS(NhatKy_ViPham!K:K, NhatKy_ViPham!E:E, "10_Van_B", NhatKy_ViPham!F:F, B16, NhatKy_ViPham!C:C, "T21")</f>
        <v>100</v>
      </c>
      <c r="AM16" s="6">
        <f>100 + SUMIFS(NhatKy_ViPham!J:J, NhatKy_ViPham!E:E, "10_Van_B", NhatKy_ViPham!F:F, B16, NhatKy_ViPham!C:C, "T22") - SUMIFS(NhatKy_ViPham!K:K, NhatKy_ViPham!E:E, "10_Van_B", NhatKy_ViPham!F:F, B16, NhatKy_ViPham!C:C, "T22")</f>
        <v>100</v>
      </c>
      <c r="AN16" s="6">
        <f>100 + SUMIFS(NhatKy_ViPham!J:J, NhatKy_ViPham!E:E, "10_Van_B", NhatKy_ViPham!F:F, B16, NhatKy_ViPham!C:C, "T23") - SUMIFS(NhatKy_ViPham!K:K, NhatKy_ViPham!E:E, "10_Van_B", NhatKy_ViPham!F:F, B16, NhatKy_ViPham!C:C, "T23")</f>
        <v>100</v>
      </c>
      <c r="AO16" s="6">
        <f>100 + SUMIFS(NhatKy_ViPham!J:J, NhatKy_ViPham!E:E, "10_Van_B", NhatKy_ViPham!F:F, B16, NhatKy_ViPham!C:C, "T24") - SUMIFS(NhatKy_ViPham!K:K, NhatKy_ViPham!E:E, "10_Van_B", NhatKy_ViPham!F:F, B16, NhatKy_ViPham!C:C, "T24")</f>
        <v>100</v>
      </c>
      <c r="AP16" s="6">
        <f>100 + SUMIFS(NhatKy_ViPham!J:J, NhatKy_ViPham!E:E, "10_Van_B", NhatKy_ViPham!F:F, B16, NhatKy_ViPham!C:C, "T25") - SUMIFS(NhatKy_ViPham!K:K, NhatKy_ViPham!E:E, "10_Van_B", NhatKy_ViPham!F:F, B16, NhatKy_ViPham!C:C, "T25")</f>
        <v>100</v>
      </c>
      <c r="AQ16" s="6">
        <f>100 + SUMIFS(NhatKy_ViPham!J:J, NhatKy_ViPham!E:E, "10_Van_B", NhatKy_ViPham!F:F, B16, NhatKy_ViPham!C:C, "T26") - SUMIFS(NhatKy_ViPham!K:K, NhatKy_ViPham!E:E, "10_Van_B", NhatKy_ViPham!F:F, B16, NhatKy_ViPham!C:C, "T26")</f>
        <v>100</v>
      </c>
      <c r="AR16" s="6">
        <f>100 + SUMIFS(NhatKy_ViPham!J:J, NhatKy_ViPham!E:E, "10_Van_B", NhatKy_ViPham!F:F, B16, NhatKy_ViPham!C:C, "T27") - SUMIFS(NhatKy_ViPham!K:K, NhatKy_ViPham!E:E, "10_Van_B", NhatKy_ViPham!F:F, B16, NhatKy_ViPham!C:C, "T27")</f>
        <v>100</v>
      </c>
      <c r="AS16" s="6">
        <f>100 + SUMIFS(NhatKy_ViPham!J:J, NhatKy_ViPham!E:E, "10_Van_B", NhatKy_ViPham!F:F, B16, NhatKy_ViPham!C:C, "T28") - SUMIFS(NhatKy_ViPham!K:K, NhatKy_ViPham!E:E, "10_Van_B", NhatKy_ViPham!F:F, B16, NhatKy_ViPham!C:C, "T28")</f>
        <v>100</v>
      </c>
      <c r="AT16" s="6">
        <f>100 + SUMIFS(NhatKy_ViPham!J:J, NhatKy_ViPham!E:E, "10_Van_B", NhatKy_ViPham!F:F, B16, NhatKy_ViPham!C:C, "T29") - SUMIFS(NhatKy_ViPham!K:K, NhatKy_ViPham!E:E, "10_Van_B", NhatKy_ViPham!F:F, B16, NhatKy_ViPham!C:C, "T29")</f>
        <v>100</v>
      </c>
      <c r="AU16" s="6">
        <f>100 + SUMIFS(NhatKy_ViPham!J:J, NhatKy_ViPham!E:E, "10_Van_B", NhatKy_ViPham!F:F, B16, NhatKy_ViPham!C:C, "T30") - SUMIFS(NhatKy_ViPham!K:K, NhatKy_ViPham!E:E, "10_Van_B", NhatKy_ViPham!F:F, B16, NhatKy_ViPham!C:C, "T30")</f>
        <v>100</v>
      </c>
      <c r="AV16" s="6">
        <f>100 + SUMIFS(NhatKy_ViPham!J:J, NhatKy_ViPham!E:E, "10_Van_B", NhatKy_ViPham!F:F, B16, NhatKy_ViPham!C:C, "T31") - SUMIFS(NhatKy_ViPham!K:K, NhatKy_ViPham!E:E, "10_Van_B", NhatKy_ViPham!F:F, B16, NhatKy_ViPham!C:C, "T31")</f>
        <v>100</v>
      </c>
      <c r="AW16" s="6">
        <f>100 + SUMIFS(NhatKy_ViPham!J:J, NhatKy_ViPham!E:E, "10_Van_B", NhatKy_ViPham!F:F, B16, NhatKy_ViPham!C:C, "T32") - SUMIFS(NhatKy_ViPham!K:K, NhatKy_ViPham!E:E, "10_Van_B", NhatKy_ViPham!F:F, B16, NhatKy_ViPham!C:C, "T32")</f>
        <v>100</v>
      </c>
      <c r="AX16" s="6">
        <f>100 + SUMIFS(NhatKy_ViPham!J:J, NhatKy_ViPham!E:E, "10_Van_B", NhatKy_ViPham!F:F, B16, NhatKy_ViPham!C:C, "T33") - SUMIFS(NhatKy_ViPham!K:K, NhatKy_ViPham!E:E, "10_Van_B", NhatKy_ViPham!F:F, B16, NhatKy_ViPham!C:C, "T33")</f>
        <v>100</v>
      </c>
      <c r="AY16" s="6">
        <f>100 + SUMIFS(NhatKy_ViPham!J:J, NhatKy_ViPham!E:E, "10_Van_B", NhatKy_ViPham!F:F, B16, NhatKy_ViPham!C:C, "T34") - SUMIFS(NhatKy_ViPham!K:K, NhatKy_ViPham!E:E, "10_Van_B", NhatKy_ViPham!F:F, B16, NhatKy_ViPham!C:C, "T34")</f>
        <v>100</v>
      </c>
      <c r="AZ16" s="6">
        <f>100 + SUMIFS(NhatKy_ViPham!J:J, NhatKy_ViPham!E:E, "10_Van_B", NhatKy_ViPham!F:F, B16, NhatKy_ViPham!C:C, "T35") - SUMIFS(NhatKy_ViPham!K:K, NhatKy_ViPham!E:E, "10_Van_B", NhatKy_ViPham!F:F, B16, NhatKy_ViPham!C:C, "T35")</f>
        <v>100</v>
      </c>
      <c r="BA16" s="12">
        <f t="shared" si="0"/>
        <v>100</v>
      </c>
      <c r="BB16" s="11" t="s">
        <v>430</v>
      </c>
      <c r="BC16" s="16" t="str">
        <f t="shared" si="1"/>
        <v>Tốt</v>
      </c>
      <c r="BD16" s="15" t="str">
        <f t="shared" si="2"/>
        <v>🟢 BÌNH THƯỜNG</v>
      </c>
    </row>
    <row r="17" spans="1:56" x14ac:dyDescent="0.25">
      <c r="A17" s="4">
        <v>9</v>
      </c>
      <c r="B17" s="10" t="s">
        <v>1025</v>
      </c>
      <c r="C17" s="4" t="s">
        <v>707</v>
      </c>
      <c r="D17" s="4" t="s">
        <v>429</v>
      </c>
      <c r="E17" s="11" t="s">
        <v>430</v>
      </c>
      <c r="F17" s="7">
        <f>SUMIFS(NhatKy_ViPham!K:K, NhatKy_ViPham!E:E, "10_Van_B", NhatKy_ViPham!F:F, B17, NhatKy_ViPham!H:H, "L01")</f>
        <v>0</v>
      </c>
      <c r="G17" s="7">
        <f>SUMIFS(NhatKy_ViPham!K:K, NhatKy_ViPham!E:E, "10_Van_B", NhatKy_ViPham!F:F, B17, NhatKy_ViPham!H:H, "L02")</f>
        <v>0</v>
      </c>
      <c r="H17" s="7">
        <f>SUMIFS(NhatKy_ViPham!K:K, NhatKy_ViPham!E:E, "10_Van_B", NhatKy_ViPham!F:F, B17, NhatKy_ViPham!H:H, "L03")</f>
        <v>0</v>
      </c>
      <c r="I17" s="7">
        <f>SUMIFS(NhatKy_ViPham!K:K, NhatKy_ViPham!E:E, "10_Van_B", NhatKy_ViPham!F:F, B17, NhatKy_ViPham!H:H, "L04")</f>
        <v>0</v>
      </c>
      <c r="J17" s="7">
        <f>SUMIFS(NhatKy_ViPham!K:K, NhatKy_ViPham!E:E, "10_Van_B", NhatKy_ViPham!F:F, B17, NhatKy_ViPham!H:H, "L05")</f>
        <v>0</v>
      </c>
      <c r="K17" s="7">
        <f>SUMIFS(NhatKy_ViPham!K:K, NhatKy_ViPham!E:E, "10_Van_B", NhatKy_ViPham!F:F, B17, NhatKy_ViPham!H:H, "L06")</f>
        <v>0</v>
      </c>
      <c r="L17" s="7">
        <f>SUMIFS(NhatKy_ViPham!K:K, NhatKy_ViPham!E:E, "10_Van_B", NhatKy_ViPham!F:F, B17, NhatKy_ViPham!H:H, "L07")</f>
        <v>0</v>
      </c>
      <c r="M17" s="7">
        <f>SUMIFS(NhatKy_ViPham!K:K, NhatKy_ViPham!E:E, "10_Van_B", NhatKy_ViPham!F:F, B17, NhatKy_ViPham!H:H, "L08")</f>
        <v>0</v>
      </c>
      <c r="N17" s="7">
        <f>SUMIFS(NhatKy_ViPham!K:K, NhatKy_ViPham!E:E, "10_Van_B", NhatKy_ViPham!F:F, B17, NhatKy_ViPham!H:H, "L09")</f>
        <v>0</v>
      </c>
      <c r="O17" s="7">
        <f>SUMIFS(NhatKy_ViPham!K:K, NhatKy_ViPham!E:E, "10_Van_B", NhatKy_ViPham!F:F, B17, NhatKy_ViPham!H:H, "L10")</f>
        <v>0</v>
      </c>
      <c r="P17" s="12">
        <f>SUMIFS(NhatKy_ViPham!J:J, NhatKy_ViPham!E:E, "10_Van_B", NhatKy_ViPham!F:F, B17)</f>
        <v>0</v>
      </c>
      <c r="Q17" s="13">
        <f>SUMIFS(NhatKy_ViPham!K:K, NhatKy_ViPham!E:E, "10_Van_B", NhatKy_ViPham!F:F, B17)</f>
        <v>0</v>
      </c>
      <c r="R17" s="7">
        <f>100 + SUMIFS(NhatKy_ViPham!J:J, NhatKy_ViPham!E:E, "10_Van_B", NhatKy_ViPham!F:F, B17, NhatKy_ViPham!C:C, "T1") - SUMIFS(NhatKy_ViPham!K:K, NhatKy_ViPham!E:E, "10_Van_B", NhatKy_ViPham!F:F, B17, NhatKy_ViPham!C:C, "T1")</f>
        <v>100</v>
      </c>
      <c r="S17" s="7">
        <f>100 + SUMIFS(NhatKy_ViPham!J:J, NhatKy_ViPham!E:E, "10_Van_B", NhatKy_ViPham!F:F, B17, NhatKy_ViPham!C:C, "T2") - SUMIFS(NhatKy_ViPham!K:K, NhatKy_ViPham!E:E, "10_Van_B", NhatKy_ViPham!F:F, B17, NhatKy_ViPham!C:C, "T2")</f>
        <v>100</v>
      </c>
      <c r="T17" s="7">
        <f>100 + SUMIFS(NhatKy_ViPham!J:J, NhatKy_ViPham!E:E, "10_Van_B", NhatKy_ViPham!F:F, B17, NhatKy_ViPham!C:C, "T3") - SUMIFS(NhatKy_ViPham!K:K, NhatKy_ViPham!E:E, "10_Van_B", NhatKy_ViPham!F:F, B17, NhatKy_ViPham!C:C, "T3")</f>
        <v>100</v>
      </c>
      <c r="U17" s="7">
        <f>100 + SUMIFS(NhatKy_ViPham!J:J, NhatKy_ViPham!E:E, "10_Van_B", NhatKy_ViPham!F:F, B17, NhatKy_ViPham!C:C, "T4") - SUMIFS(NhatKy_ViPham!K:K, NhatKy_ViPham!E:E, "10_Van_B", NhatKy_ViPham!F:F, B17, NhatKy_ViPham!C:C, "T4")</f>
        <v>100</v>
      </c>
      <c r="V17" s="7">
        <f>100 + SUMIFS(NhatKy_ViPham!J:J, NhatKy_ViPham!E:E, "10_Van_B", NhatKy_ViPham!F:F, B17, NhatKy_ViPham!C:C, "T5") - SUMIFS(NhatKy_ViPham!K:K, NhatKy_ViPham!E:E, "10_Van_B", NhatKy_ViPham!F:F, B17, NhatKy_ViPham!C:C, "T5")</f>
        <v>100</v>
      </c>
      <c r="W17" s="7">
        <f>100 + SUMIFS(NhatKy_ViPham!J:J, NhatKy_ViPham!E:E, "10_Van_B", NhatKy_ViPham!F:F, B17, NhatKy_ViPham!C:C, "T6") - SUMIFS(NhatKy_ViPham!K:K, NhatKy_ViPham!E:E, "10_Van_B", NhatKy_ViPham!F:F, B17, NhatKy_ViPham!C:C, "T6")</f>
        <v>100</v>
      </c>
      <c r="X17" s="7">
        <f>100 + SUMIFS(NhatKy_ViPham!J:J, NhatKy_ViPham!E:E, "10_Van_B", NhatKy_ViPham!F:F, B17, NhatKy_ViPham!C:C, "T7") - SUMIFS(NhatKy_ViPham!K:K, NhatKy_ViPham!E:E, "10_Van_B", NhatKy_ViPham!F:F, B17, NhatKy_ViPham!C:C, "T7")</f>
        <v>100</v>
      </c>
      <c r="Y17" s="7">
        <f>100 + SUMIFS(NhatKy_ViPham!J:J, NhatKy_ViPham!E:E, "10_Van_B", NhatKy_ViPham!F:F, B17, NhatKy_ViPham!C:C, "T8") - SUMIFS(NhatKy_ViPham!K:K, NhatKy_ViPham!E:E, "10_Van_B", NhatKy_ViPham!F:F, B17, NhatKy_ViPham!C:C, "T8")</f>
        <v>100</v>
      </c>
      <c r="Z17" s="7">
        <f>100 + SUMIFS(NhatKy_ViPham!J:J, NhatKy_ViPham!E:E, "10_Van_B", NhatKy_ViPham!F:F, B17, NhatKy_ViPham!C:C, "T9") - SUMIFS(NhatKy_ViPham!K:K, NhatKy_ViPham!E:E, "10_Van_B", NhatKy_ViPham!F:F, B17, NhatKy_ViPham!C:C, "T9")</f>
        <v>100</v>
      </c>
      <c r="AA17" s="7">
        <f>100 + SUMIFS(NhatKy_ViPham!J:J, NhatKy_ViPham!E:E, "10_Van_B", NhatKy_ViPham!F:F, B17, NhatKy_ViPham!C:C, "T10") - SUMIFS(NhatKy_ViPham!K:K, NhatKy_ViPham!E:E, "10_Van_B", NhatKy_ViPham!F:F, B17, NhatKy_ViPham!C:C, "T10")</f>
        <v>100</v>
      </c>
      <c r="AB17" s="7">
        <f>100 + SUMIFS(NhatKy_ViPham!J:J, NhatKy_ViPham!E:E, "10_Van_B", NhatKy_ViPham!F:F, B17, NhatKy_ViPham!C:C, "T11") - SUMIFS(NhatKy_ViPham!K:K, NhatKy_ViPham!E:E, "10_Van_B", NhatKy_ViPham!F:F, B17, NhatKy_ViPham!C:C, "T11")</f>
        <v>100</v>
      </c>
      <c r="AC17" s="7">
        <f>100 + SUMIFS(NhatKy_ViPham!J:J, NhatKy_ViPham!E:E, "10_Van_B", NhatKy_ViPham!F:F, B17, NhatKy_ViPham!C:C, "T12") - SUMIFS(NhatKy_ViPham!K:K, NhatKy_ViPham!E:E, "10_Van_B", NhatKy_ViPham!F:F, B17, NhatKy_ViPham!C:C, "T12")</f>
        <v>100</v>
      </c>
      <c r="AD17" s="7">
        <f>100 + SUMIFS(NhatKy_ViPham!J:J, NhatKy_ViPham!E:E, "10_Van_B", NhatKy_ViPham!F:F, B17, NhatKy_ViPham!C:C, "T13") - SUMIFS(NhatKy_ViPham!K:K, NhatKy_ViPham!E:E, "10_Van_B", NhatKy_ViPham!F:F, B17, NhatKy_ViPham!C:C, "T13")</f>
        <v>100</v>
      </c>
      <c r="AE17" s="7">
        <f>100 + SUMIFS(NhatKy_ViPham!J:J, NhatKy_ViPham!E:E, "10_Van_B", NhatKy_ViPham!F:F, B17, NhatKy_ViPham!C:C, "T14") - SUMIFS(NhatKy_ViPham!K:K, NhatKy_ViPham!E:E, "10_Van_B", NhatKy_ViPham!F:F, B17, NhatKy_ViPham!C:C, "T14")</f>
        <v>100</v>
      </c>
      <c r="AF17" s="7">
        <f>100 + SUMIFS(NhatKy_ViPham!J:J, NhatKy_ViPham!E:E, "10_Van_B", NhatKy_ViPham!F:F, B17, NhatKy_ViPham!C:C, "T15") - SUMIFS(NhatKy_ViPham!K:K, NhatKy_ViPham!E:E, "10_Van_B", NhatKy_ViPham!F:F, B17, NhatKy_ViPham!C:C, "T15")</f>
        <v>100</v>
      </c>
      <c r="AG17" s="7">
        <f>100 + SUMIFS(NhatKy_ViPham!J:J, NhatKy_ViPham!E:E, "10_Van_B", NhatKy_ViPham!F:F, B17, NhatKy_ViPham!C:C, "T16") - SUMIFS(NhatKy_ViPham!K:K, NhatKy_ViPham!E:E, "10_Van_B", NhatKy_ViPham!F:F, B17, NhatKy_ViPham!C:C, "T16")</f>
        <v>100</v>
      </c>
      <c r="AH17" s="7">
        <f>100 + SUMIFS(NhatKy_ViPham!J:J, NhatKy_ViPham!E:E, "10_Van_B", NhatKy_ViPham!F:F, B17, NhatKy_ViPham!C:C, "T17") - SUMIFS(NhatKy_ViPham!K:K, NhatKy_ViPham!E:E, "10_Van_B", NhatKy_ViPham!F:F, B17, NhatKy_ViPham!C:C, "T17")</f>
        <v>100</v>
      </c>
      <c r="AI17" s="7">
        <f>100 + SUMIFS(NhatKy_ViPham!J:J, NhatKy_ViPham!E:E, "10_Van_B", NhatKy_ViPham!F:F, B17, NhatKy_ViPham!C:C, "T18") - SUMIFS(NhatKy_ViPham!K:K, NhatKy_ViPham!E:E, "10_Van_B", NhatKy_ViPham!F:F, B17, NhatKy_ViPham!C:C, "T18")</f>
        <v>100</v>
      </c>
      <c r="AJ17" s="7">
        <f>100 + SUMIFS(NhatKy_ViPham!J:J, NhatKy_ViPham!E:E, "10_Van_B", NhatKy_ViPham!F:F, B17, NhatKy_ViPham!C:C, "T19") - SUMIFS(NhatKy_ViPham!K:K, NhatKy_ViPham!E:E, "10_Van_B", NhatKy_ViPham!F:F, B17, NhatKy_ViPham!C:C, "T19")</f>
        <v>100</v>
      </c>
      <c r="AK17" s="7">
        <f>100 + SUMIFS(NhatKy_ViPham!J:J, NhatKy_ViPham!E:E, "10_Van_B", NhatKy_ViPham!F:F, B17, NhatKy_ViPham!C:C, "T20") - SUMIFS(NhatKy_ViPham!K:K, NhatKy_ViPham!E:E, "10_Van_B", NhatKy_ViPham!F:F, B17, NhatKy_ViPham!C:C, "T20")</f>
        <v>100</v>
      </c>
      <c r="AL17" s="7">
        <f>100 + SUMIFS(NhatKy_ViPham!J:J, NhatKy_ViPham!E:E, "10_Van_B", NhatKy_ViPham!F:F, B17, NhatKy_ViPham!C:C, "T21") - SUMIFS(NhatKy_ViPham!K:K, NhatKy_ViPham!E:E, "10_Van_B", NhatKy_ViPham!F:F, B17, NhatKy_ViPham!C:C, "T21")</f>
        <v>100</v>
      </c>
      <c r="AM17" s="7">
        <f>100 + SUMIFS(NhatKy_ViPham!J:J, NhatKy_ViPham!E:E, "10_Van_B", NhatKy_ViPham!F:F, B17, NhatKy_ViPham!C:C, "T22") - SUMIFS(NhatKy_ViPham!K:K, NhatKy_ViPham!E:E, "10_Van_B", NhatKy_ViPham!F:F, B17, NhatKy_ViPham!C:C, "T22")</f>
        <v>100</v>
      </c>
      <c r="AN17" s="7">
        <f>100 + SUMIFS(NhatKy_ViPham!J:J, NhatKy_ViPham!E:E, "10_Van_B", NhatKy_ViPham!F:F, B17, NhatKy_ViPham!C:C, "T23") - SUMIFS(NhatKy_ViPham!K:K, NhatKy_ViPham!E:E, "10_Van_B", NhatKy_ViPham!F:F, B17, NhatKy_ViPham!C:C, "T23")</f>
        <v>100</v>
      </c>
      <c r="AO17" s="7">
        <f>100 + SUMIFS(NhatKy_ViPham!J:J, NhatKy_ViPham!E:E, "10_Van_B", NhatKy_ViPham!F:F, B17, NhatKy_ViPham!C:C, "T24") - SUMIFS(NhatKy_ViPham!K:K, NhatKy_ViPham!E:E, "10_Van_B", NhatKy_ViPham!F:F, B17, NhatKy_ViPham!C:C, "T24")</f>
        <v>100</v>
      </c>
      <c r="AP17" s="7">
        <f>100 + SUMIFS(NhatKy_ViPham!J:J, NhatKy_ViPham!E:E, "10_Van_B", NhatKy_ViPham!F:F, B17, NhatKy_ViPham!C:C, "T25") - SUMIFS(NhatKy_ViPham!K:K, NhatKy_ViPham!E:E, "10_Van_B", NhatKy_ViPham!F:F, B17, NhatKy_ViPham!C:C, "T25")</f>
        <v>100</v>
      </c>
      <c r="AQ17" s="7">
        <f>100 + SUMIFS(NhatKy_ViPham!J:J, NhatKy_ViPham!E:E, "10_Van_B", NhatKy_ViPham!F:F, B17, NhatKy_ViPham!C:C, "T26") - SUMIFS(NhatKy_ViPham!K:K, NhatKy_ViPham!E:E, "10_Van_B", NhatKy_ViPham!F:F, B17, NhatKy_ViPham!C:C, "T26")</f>
        <v>100</v>
      </c>
      <c r="AR17" s="7">
        <f>100 + SUMIFS(NhatKy_ViPham!J:J, NhatKy_ViPham!E:E, "10_Van_B", NhatKy_ViPham!F:F, B17, NhatKy_ViPham!C:C, "T27") - SUMIFS(NhatKy_ViPham!K:K, NhatKy_ViPham!E:E, "10_Van_B", NhatKy_ViPham!F:F, B17, NhatKy_ViPham!C:C, "T27")</f>
        <v>100</v>
      </c>
      <c r="AS17" s="7">
        <f>100 + SUMIFS(NhatKy_ViPham!J:J, NhatKy_ViPham!E:E, "10_Van_B", NhatKy_ViPham!F:F, B17, NhatKy_ViPham!C:C, "T28") - SUMIFS(NhatKy_ViPham!K:K, NhatKy_ViPham!E:E, "10_Van_B", NhatKy_ViPham!F:F, B17, NhatKy_ViPham!C:C, "T28")</f>
        <v>100</v>
      </c>
      <c r="AT17" s="7">
        <f>100 + SUMIFS(NhatKy_ViPham!J:J, NhatKy_ViPham!E:E, "10_Van_B", NhatKy_ViPham!F:F, B17, NhatKy_ViPham!C:C, "T29") - SUMIFS(NhatKy_ViPham!K:K, NhatKy_ViPham!E:E, "10_Van_B", NhatKy_ViPham!F:F, B17, NhatKy_ViPham!C:C, "T29")</f>
        <v>100</v>
      </c>
      <c r="AU17" s="7">
        <f>100 + SUMIFS(NhatKy_ViPham!J:J, NhatKy_ViPham!E:E, "10_Van_B", NhatKy_ViPham!F:F, B17, NhatKy_ViPham!C:C, "T30") - SUMIFS(NhatKy_ViPham!K:K, NhatKy_ViPham!E:E, "10_Van_B", NhatKy_ViPham!F:F, B17, NhatKy_ViPham!C:C, "T30")</f>
        <v>100</v>
      </c>
      <c r="AV17" s="7">
        <f>100 + SUMIFS(NhatKy_ViPham!J:J, NhatKy_ViPham!E:E, "10_Van_B", NhatKy_ViPham!F:F, B17, NhatKy_ViPham!C:C, "T31") - SUMIFS(NhatKy_ViPham!K:K, NhatKy_ViPham!E:E, "10_Van_B", NhatKy_ViPham!F:F, B17, NhatKy_ViPham!C:C, "T31")</f>
        <v>100</v>
      </c>
      <c r="AW17" s="7">
        <f>100 + SUMIFS(NhatKy_ViPham!J:J, NhatKy_ViPham!E:E, "10_Van_B", NhatKy_ViPham!F:F, B17, NhatKy_ViPham!C:C, "T32") - SUMIFS(NhatKy_ViPham!K:K, NhatKy_ViPham!E:E, "10_Van_B", NhatKy_ViPham!F:F, B17, NhatKy_ViPham!C:C, "T32")</f>
        <v>100</v>
      </c>
      <c r="AX17" s="7">
        <f>100 + SUMIFS(NhatKy_ViPham!J:J, NhatKy_ViPham!E:E, "10_Van_B", NhatKy_ViPham!F:F, B17, NhatKy_ViPham!C:C, "T33") - SUMIFS(NhatKy_ViPham!K:K, NhatKy_ViPham!E:E, "10_Van_B", NhatKy_ViPham!F:F, B17, NhatKy_ViPham!C:C, "T33")</f>
        <v>100</v>
      </c>
      <c r="AY17" s="7">
        <f>100 + SUMIFS(NhatKy_ViPham!J:J, NhatKy_ViPham!E:E, "10_Van_B", NhatKy_ViPham!F:F, B17, NhatKy_ViPham!C:C, "T34") - SUMIFS(NhatKy_ViPham!K:K, NhatKy_ViPham!E:E, "10_Van_B", NhatKy_ViPham!F:F, B17, NhatKy_ViPham!C:C, "T34")</f>
        <v>100</v>
      </c>
      <c r="AZ17" s="7">
        <f>100 + SUMIFS(NhatKy_ViPham!J:J, NhatKy_ViPham!E:E, "10_Van_B", NhatKy_ViPham!F:F, B17, NhatKy_ViPham!C:C, "T35") - SUMIFS(NhatKy_ViPham!K:K, NhatKy_ViPham!E:E, "10_Van_B", NhatKy_ViPham!F:F, B17, NhatKy_ViPham!C:C, "T35")</f>
        <v>100</v>
      </c>
      <c r="BA17" s="12">
        <f t="shared" si="0"/>
        <v>100</v>
      </c>
      <c r="BB17" s="11" t="s">
        <v>430</v>
      </c>
      <c r="BC17" s="14" t="str">
        <f t="shared" si="1"/>
        <v>Tốt</v>
      </c>
      <c r="BD17" s="10" t="str">
        <f t="shared" si="2"/>
        <v>🟢 BÌNH THƯỜNG</v>
      </c>
    </row>
    <row r="18" spans="1:56" x14ac:dyDescent="0.25">
      <c r="A18" s="5">
        <v>10</v>
      </c>
      <c r="B18" s="15" t="s">
        <v>1026</v>
      </c>
      <c r="C18" s="5" t="s">
        <v>1019</v>
      </c>
      <c r="D18" s="5" t="s">
        <v>429</v>
      </c>
      <c r="E18" s="11" t="s">
        <v>430</v>
      </c>
      <c r="F18" s="6">
        <f>SUMIFS(NhatKy_ViPham!K:K, NhatKy_ViPham!E:E, "10_Van_B", NhatKy_ViPham!F:F, B18, NhatKy_ViPham!H:H, "L01")</f>
        <v>0</v>
      </c>
      <c r="G18" s="6">
        <f>SUMIFS(NhatKy_ViPham!K:K, NhatKy_ViPham!E:E, "10_Van_B", NhatKy_ViPham!F:F, B18, NhatKy_ViPham!H:H, "L02")</f>
        <v>0</v>
      </c>
      <c r="H18" s="6">
        <f>SUMIFS(NhatKy_ViPham!K:K, NhatKy_ViPham!E:E, "10_Van_B", NhatKy_ViPham!F:F, B18, NhatKy_ViPham!H:H, "L03")</f>
        <v>0</v>
      </c>
      <c r="I18" s="6">
        <f>SUMIFS(NhatKy_ViPham!K:K, NhatKy_ViPham!E:E, "10_Van_B", NhatKy_ViPham!F:F, B18, NhatKy_ViPham!H:H, "L04")</f>
        <v>0</v>
      </c>
      <c r="J18" s="6">
        <f>SUMIFS(NhatKy_ViPham!K:K, NhatKy_ViPham!E:E, "10_Van_B", NhatKy_ViPham!F:F, B18, NhatKy_ViPham!H:H, "L05")</f>
        <v>0</v>
      </c>
      <c r="K18" s="6">
        <f>SUMIFS(NhatKy_ViPham!K:K, NhatKy_ViPham!E:E, "10_Van_B", NhatKy_ViPham!F:F, B18, NhatKy_ViPham!H:H, "L06")</f>
        <v>0</v>
      </c>
      <c r="L18" s="6">
        <f>SUMIFS(NhatKy_ViPham!K:K, NhatKy_ViPham!E:E, "10_Van_B", NhatKy_ViPham!F:F, B18, NhatKy_ViPham!H:H, "L07")</f>
        <v>0</v>
      </c>
      <c r="M18" s="6">
        <f>SUMIFS(NhatKy_ViPham!K:K, NhatKy_ViPham!E:E, "10_Van_B", NhatKy_ViPham!F:F, B18, NhatKy_ViPham!H:H, "L08")</f>
        <v>0</v>
      </c>
      <c r="N18" s="6">
        <f>SUMIFS(NhatKy_ViPham!K:K, NhatKy_ViPham!E:E, "10_Van_B", NhatKy_ViPham!F:F, B18, NhatKy_ViPham!H:H, "L09")</f>
        <v>0</v>
      </c>
      <c r="O18" s="6">
        <f>SUMIFS(NhatKy_ViPham!K:K, NhatKy_ViPham!E:E, "10_Van_B", NhatKy_ViPham!F:F, B18, NhatKy_ViPham!H:H, "L10")</f>
        <v>0</v>
      </c>
      <c r="P18" s="12">
        <f>SUMIFS(NhatKy_ViPham!J:J, NhatKy_ViPham!E:E, "10_Van_B", NhatKy_ViPham!F:F, B18)</f>
        <v>0</v>
      </c>
      <c r="Q18" s="13">
        <f>SUMIFS(NhatKy_ViPham!K:K, NhatKy_ViPham!E:E, "10_Van_B", NhatKy_ViPham!F:F, B18)</f>
        <v>0</v>
      </c>
      <c r="R18" s="6">
        <f>100 + SUMIFS(NhatKy_ViPham!J:J, NhatKy_ViPham!E:E, "10_Van_B", NhatKy_ViPham!F:F, B18, NhatKy_ViPham!C:C, "T1") - SUMIFS(NhatKy_ViPham!K:K, NhatKy_ViPham!E:E, "10_Van_B", NhatKy_ViPham!F:F, B18, NhatKy_ViPham!C:C, "T1")</f>
        <v>100</v>
      </c>
      <c r="S18" s="6">
        <f>100 + SUMIFS(NhatKy_ViPham!J:J, NhatKy_ViPham!E:E, "10_Van_B", NhatKy_ViPham!F:F, B18, NhatKy_ViPham!C:C, "T2") - SUMIFS(NhatKy_ViPham!K:K, NhatKy_ViPham!E:E, "10_Van_B", NhatKy_ViPham!F:F, B18, NhatKy_ViPham!C:C, "T2")</f>
        <v>100</v>
      </c>
      <c r="T18" s="6">
        <f>100 + SUMIFS(NhatKy_ViPham!J:J, NhatKy_ViPham!E:E, "10_Van_B", NhatKy_ViPham!F:F, B18, NhatKy_ViPham!C:C, "T3") - SUMIFS(NhatKy_ViPham!K:K, NhatKy_ViPham!E:E, "10_Van_B", NhatKy_ViPham!F:F, B18, NhatKy_ViPham!C:C, "T3")</f>
        <v>100</v>
      </c>
      <c r="U18" s="6">
        <f>100 + SUMIFS(NhatKy_ViPham!J:J, NhatKy_ViPham!E:E, "10_Van_B", NhatKy_ViPham!F:F, B18, NhatKy_ViPham!C:C, "T4") - SUMIFS(NhatKy_ViPham!K:K, NhatKy_ViPham!E:E, "10_Van_B", NhatKy_ViPham!F:F, B18, NhatKy_ViPham!C:C, "T4")</f>
        <v>100</v>
      </c>
      <c r="V18" s="6">
        <f>100 + SUMIFS(NhatKy_ViPham!J:J, NhatKy_ViPham!E:E, "10_Van_B", NhatKy_ViPham!F:F, B18, NhatKy_ViPham!C:C, "T5") - SUMIFS(NhatKy_ViPham!K:K, NhatKy_ViPham!E:E, "10_Van_B", NhatKy_ViPham!F:F, B18, NhatKy_ViPham!C:C, "T5")</f>
        <v>100</v>
      </c>
      <c r="W18" s="6">
        <f>100 + SUMIFS(NhatKy_ViPham!J:J, NhatKy_ViPham!E:E, "10_Van_B", NhatKy_ViPham!F:F, B18, NhatKy_ViPham!C:C, "T6") - SUMIFS(NhatKy_ViPham!K:K, NhatKy_ViPham!E:E, "10_Van_B", NhatKy_ViPham!F:F, B18, NhatKy_ViPham!C:C, "T6")</f>
        <v>100</v>
      </c>
      <c r="X18" s="6">
        <f>100 + SUMIFS(NhatKy_ViPham!J:J, NhatKy_ViPham!E:E, "10_Van_B", NhatKy_ViPham!F:F, B18, NhatKy_ViPham!C:C, "T7") - SUMIFS(NhatKy_ViPham!K:K, NhatKy_ViPham!E:E, "10_Van_B", NhatKy_ViPham!F:F, B18, NhatKy_ViPham!C:C, "T7")</f>
        <v>100</v>
      </c>
      <c r="Y18" s="6">
        <f>100 + SUMIFS(NhatKy_ViPham!J:J, NhatKy_ViPham!E:E, "10_Van_B", NhatKy_ViPham!F:F, B18, NhatKy_ViPham!C:C, "T8") - SUMIFS(NhatKy_ViPham!K:K, NhatKy_ViPham!E:E, "10_Van_B", NhatKy_ViPham!F:F, B18, NhatKy_ViPham!C:C, "T8")</f>
        <v>100</v>
      </c>
      <c r="Z18" s="6">
        <f>100 + SUMIFS(NhatKy_ViPham!J:J, NhatKy_ViPham!E:E, "10_Van_B", NhatKy_ViPham!F:F, B18, NhatKy_ViPham!C:C, "T9") - SUMIFS(NhatKy_ViPham!K:K, NhatKy_ViPham!E:E, "10_Van_B", NhatKy_ViPham!F:F, B18, NhatKy_ViPham!C:C, "T9")</f>
        <v>100</v>
      </c>
      <c r="AA18" s="6">
        <f>100 + SUMIFS(NhatKy_ViPham!J:J, NhatKy_ViPham!E:E, "10_Van_B", NhatKy_ViPham!F:F, B18, NhatKy_ViPham!C:C, "T10") - SUMIFS(NhatKy_ViPham!K:K, NhatKy_ViPham!E:E, "10_Van_B", NhatKy_ViPham!F:F, B18, NhatKy_ViPham!C:C, "T10")</f>
        <v>100</v>
      </c>
      <c r="AB18" s="6">
        <f>100 + SUMIFS(NhatKy_ViPham!J:J, NhatKy_ViPham!E:E, "10_Van_B", NhatKy_ViPham!F:F, B18, NhatKy_ViPham!C:C, "T11") - SUMIFS(NhatKy_ViPham!K:K, NhatKy_ViPham!E:E, "10_Van_B", NhatKy_ViPham!F:F, B18, NhatKy_ViPham!C:C, "T11")</f>
        <v>100</v>
      </c>
      <c r="AC18" s="6">
        <f>100 + SUMIFS(NhatKy_ViPham!J:J, NhatKy_ViPham!E:E, "10_Van_B", NhatKy_ViPham!F:F, B18, NhatKy_ViPham!C:C, "T12") - SUMIFS(NhatKy_ViPham!K:K, NhatKy_ViPham!E:E, "10_Van_B", NhatKy_ViPham!F:F, B18, NhatKy_ViPham!C:C, "T12")</f>
        <v>100</v>
      </c>
      <c r="AD18" s="6">
        <f>100 + SUMIFS(NhatKy_ViPham!J:J, NhatKy_ViPham!E:E, "10_Van_B", NhatKy_ViPham!F:F, B18, NhatKy_ViPham!C:C, "T13") - SUMIFS(NhatKy_ViPham!K:K, NhatKy_ViPham!E:E, "10_Van_B", NhatKy_ViPham!F:F, B18, NhatKy_ViPham!C:C, "T13")</f>
        <v>100</v>
      </c>
      <c r="AE18" s="6">
        <f>100 + SUMIFS(NhatKy_ViPham!J:J, NhatKy_ViPham!E:E, "10_Van_B", NhatKy_ViPham!F:F, B18, NhatKy_ViPham!C:C, "T14") - SUMIFS(NhatKy_ViPham!K:K, NhatKy_ViPham!E:E, "10_Van_B", NhatKy_ViPham!F:F, B18, NhatKy_ViPham!C:C, "T14")</f>
        <v>100</v>
      </c>
      <c r="AF18" s="6">
        <f>100 + SUMIFS(NhatKy_ViPham!J:J, NhatKy_ViPham!E:E, "10_Van_B", NhatKy_ViPham!F:F, B18, NhatKy_ViPham!C:C, "T15") - SUMIFS(NhatKy_ViPham!K:K, NhatKy_ViPham!E:E, "10_Van_B", NhatKy_ViPham!F:F, B18, NhatKy_ViPham!C:C, "T15")</f>
        <v>100</v>
      </c>
      <c r="AG18" s="6">
        <f>100 + SUMIFS(NhatKy_ViPham!J:J, NhatKy_ViPham!E:E, "10_Van_B", NhatKy_ViPham!F:F, B18, NhatKy_ViPham!C:C, "T16") - SUMIFS(NhatKy_ViPham!K:K, NhatKy_ViPham!E:E, "10_Van_B", NhatKy_ViPham!F:F, B18, NhatKy_ViPham!C:C, "T16")</f>
        <v>100</v>
      </c>
      <c r="AH18" s="6">
        <f>100 + SUMIFS(NhatKy_ViPham!J:J, NhatKy_ViPham!E:E, "10_Van_B", NhatKy_ViPham!F:F, B18, NhatKy_ViPham!C:C, "T17") - SUMIFS(NhatKy_ViPham!K:K, NhatKy_ViPham!E:E, "10_Van_B", NhatKy_ViPham!F:F, B18, NhatKy_ViPham!C:C, "T17")</f>
        <v>100</v>
      </c>
      <c r="AI18" s="6">
        <f>100 + SUMIFS(NhatKy_ViPham!J:J, NhatKy_ViPham!E:E, "10_Van_B", NhatKy_ViPham!F:F, B18, NhatKy_ViPham!C:C, "T18") - SUMIFS(NhatKy_ViPham!K:K, NhatKy_ViPham!E:E, "10_Van_B", NhatKy_ViPham!F:F, B18, NhatKy_ViPham!C:C, "T18")</f>
        <v>100</v>
      </c>
      <c r="AJ18" s="6">
        <f>100 + SUMIFS(NhatKy_ViPham!J:J, NhatKy_ViPham!E:E, "10_Van_B", NhatKy_ViPham!F:F, B18, NhatKy_ViPham!C:C, "T19") - SUMIFS(NhatKy_ViPham!K:K, NhatKy_ViPham!E:E, "10_Van_B", NhatKy_ViPham!F:F, B18, NhatKy_ViPham!C:C, "T19")</f>
        <v>100</v>
      </c>
      <c r="AK18" s="6">
        <f>100 + SUMIFS(NhatKy_ViPham!J:J, NhatKy_ViPham!E:E, "10_Van_B", NhatKy_ViPham!F:F, B18, NhatKy_ViPham!C:C, "T20") - SUMIFS(NhatKy_ViPham!K:K, NhatKy_ViPham!E:E, "10_Van_B", NhatKy_ViPham!F:F, B18, NhatKy_ViPham!C:C, "T20")</f>
        <v>100</v>
      </c>
      <c r="AL18" s="6">
        <f>100 + SUMIFS(NhatKy_ViPham!J:J, NhatKy_ViPham!E:E, "10_Van_B", NhatKy_ViPham!F:F, B18, NhatKy_ViPham!C:C, "T21") - SUMIFS(NhatKy_ViPham!K:K, NhatKy_ViPham!E:E, "10_Van_B", NhatKy_ViPham!F:F, B18, NhatKy_ViPham!C:C, "T21")</f>
        <v>100</v>
      </c>
      <c r="AM18" s="6">
        <f>100 + SUMIFS(NhatKy_ViPham!J:J, NhatKy_ViPham!E:E, "10_Van_B", NhatKy_ViPham!F:F, B18, NhatKy_ViPham!C:C, "T22") - SUMIFS(NhatKy_ViPham!K:K, NhatKy_ViPham!E:E, "10_Van_B", NhatKy_ViPham!F:F, B18, NhatKy_ViPham!C:C, "T22")</f>
        <v>100</v>
      </c>
      <c r="AN18" s="6">
        <f>100 + SUMIFS(NhatKy_ViPham!J:J, NhatKy_ViPham!E:E, "10_Van_B", NhatKy_ViPham!F:F, B18, NhatKy_ViPham!C:C, "T23") - SUMIFS(NhatKy_ViPham!K:K, NhatKy_ViPham!E:E, "10_Van_B", NhatKy_ViPham!F:F, B18, NhatKy_ViPham!C:C, "T23")</f>
        <v>100</v>
      </c>
      <c r="AO18" s="6">
        <f>100 + SUMIFS(NhatKy_ViPham!J:J, NhatKy_ViPham!E:E, "10_Van_B", NhatKy_ViPham!F:F, B18, NhatKy_ViPham!C:C, "T24") - SUMIFS(NhatKy_ViPham!K:K, NhatKy_ViPham!E:E, "10_Van_B", NhatKy_ViPham!F:F, B18, NhatKy_ViPham!C:C, "T24")</f>
        <v>100</v>
      </c>
      <c r="AP18" s="6">
        <f>100 + SUMIFS(NhatKy_ViPham!J:J, NhatKy_ViPham!E:E, "10_Van_B", NhatKy_ViPham!F:F, B18, NhatKy_ViPham!C:C, "T25") - SUMIFS(NhatKy_ViPham!K:K, NhatKy_ViPham!E:E, "10_Van_B", NhatKy_ViPham!F:F, B18, NhatKy_ViPham!C:C, "T25")</f>
        <v>100</v>
      </c>
      <c r="AQ18" s="6">
        <f>100 + SUMIFS(NhatKy_ViPham!J:J, NhatKy_ViPham!E:E, "10_Van_B", NhatKy_ViPham!F:F, B18, NhatKy_ViPham!C:C, "T26") - SUMIFS(NhatKy_ViPham!K:K, NhatKy_ViPham!E:E, "10_Van_B", NhatKy_ViPham!F:F, B18, NhatKy_ViPham!C:C, "T26")</f>
        <v>100</v>
      </c>
      <c r="AR18" s="6">
        <f>100 + SUMIFS(NhatKy_ViPham!J:J, NhatKy_ViPham!E:E, "10_Van_B", NhatKy_ViPham!F:F, B18, NhatKy_ViPham!C:C, "T27") - SUMIFS(NhatKy_ViPham!K:K, NhatKy_ViPham!E:E, "10_Van_B", NhatKy_ViPham!F:F, B18, NhatKy_ViPham!C:C, "T27")</f>
        <v>100</v>
      </c>
      <c r="AS18" s="6">
        <f>100 + SUMIFS(NhatKy_ViPham!J:J, NhatKy_ViPham!E:E, "10_Van_B", NhatKy_ViPham!F:F, B18, NhatKy_ViPham!C:C, "T28") - SUMIFS(NhatKy_ViPham!K:K, NhatKy_ViPham!E:E, "10_Van_B", NhatKy_ViPham!F:F, B18, NhatKy_ViPham!C:C, "T28")</f>
        <v>100</v>
      </c>
      <c r="AT18" s="6">
        <f>100 + SUMIFS(NhatKy_ViPham!J:J, NhatKy_ViPham!E:E, "10_Van_B", NhatKy_ViPham!F:F, B18, NhatKy_ViPham!C:C, "T29") - SUMIFS(NhatKy_ViPham!K:K, NhatKy_ViPham!E:E, "10_Van_B", NhatKy_ViPham!F:F, B18, NhatKy_ViPham!C:C, "T29")</f>
        <v>100</v>
      </c>
      <c r="AU18" s="6">
        <f>100 + SUMIFS(NhatKy_ViPham!J:J, NhatKy_ViPham!E:E, "10_Van_B", NhatKy_ViPham!F:F, B18, NhatKy_ViPham!C:C, "T30") - SUMIFS(NhatKy_ViPham!K:K, NhatKy_ViPham!E:E, "10_Van_B", NhatKy_ViPham!F:F, B18, NhatKy_ViPham!C:C, "T30")</f>
        <v>100</v>
      </c>
      <c r="AV18" s="6">
        <f>100 + SUMIFS(NhatKy_ViPham!J:J, NhatKy_ViPham!E:E, "10_Van_B", NhatKy_ViPham!F:F, B18, NhatKy_ViPham!C:C, "T31") - SUMIFS(NhatKy_ViPham!K:K, NhatKy_ViPham!E:E, "10_Van_B", NhatKy_ViPham!F:F, B18, NhatKy_ViPham!C:C, "T31")</f>
        <v>100</v>
      </c>
      <c r="AW18" s="6">
        <f>100 + SUMIFS(NhatKy_ViPham!J:J, NhatKy_ViPham!E:E, "10_Van_B", NhatKy_ViPham!F:F, B18, NhatKy_ViPham!C:C, "T32") - SUMIFS(NhatKy_ViPham!K:K, NhatKy_ViPham!E:E, "10_Van_B", NhatKy_ViPham!F:F, B18, NhatKy_ViPham!C:C, "T32")</f>
        <v>100</v>
      </c>
      <c r="AX18" s="6">
        <f>100 + SUMIFS(NhatKy_ViPham!J:J, NhatKy_ViPham!E:E, "10_Van_B", NhatKy_ViPham!F:F, B18, NhatKy_ViPham!C:C, "T33") - SUMIFS(NhatKy_ViPham!K:K, NhatKy_ViPham!E:E, "10_Van_B", NhatKy_ViPham!F:F, B18, NhatKy_ViPham!C:C, "T33")</f>
        <v>100</v>
      </c>
      <c r="AY18" s="6">
        <f>100 + SUMIFS(NhatKy_ViPham!J:J, NhatKy_ViPham!E:E, "10_Van_B", NhatKy_ViPham!F:F, B18, NhatKy_ViPham!C:C, "T34") - SUMIFS(NhatKy_ViPham!K:K, NhatKy_ViPham!E:E, "10_Van_B", NhatKy_ViPham!F:F, B18, NhatKy_ViPham!C:C, "T34")</f>
        <v>100</v>
      </c>
      <c r="AZ18" s="6">
        <f>100 + SUMIFS(NhatKy_ViPham!J:J, NhatKy_ViPham!E:E, "10_Van_B", NhatKy_ViPham!F:F, B18, NhatKy_ViPham!C:C, "T35") - SUMIFS(NhatKy_ViPham!K:K, NhatKy_ViPham!E:E, "10_Van_B", NhatKy_ViPham!F:F, B18, NhatKy_ViPham!C:C, "T35")</f>
        <v>100</v>
      </c>
      <c r="BA18" s="12">
        <f t="shared" si="0"/>
        <v>100</v>
      </c>
      <c r="BB18" s="11" t="s">
        <v>430</v>
      </c>
      <c r="BC18" s="16" t="str">
        <f t="shared" si="1"/>
        <v>Tốt</v>
      </c>
      <c r="BD18" s="15" t="str">
        <f t="shared" si="2"/>
        <v>🟢 BÌNH THƯỜNG</v>
      </c>
    </row>
    <row r="19" spans="1:56" x14ac:dyDescent="0.25">
      <c r="A19" s="4">
        <v>11</v>
      </c>
      <c r="B19" s="10" t="s">
        <v>1027</v>
      </c>
      <c r="C19" s="4" t="s">
        <v>1028</v>
      </c>
      <c r="D19" s="4" t="s">
        <v>429</v>
      </c>
      <c r="E19" s="11" t="s">
        <v>430</v>
      </c>
      <c r="F19" s="7">
        <f>SUMIFS(NhatKy_ViPham!K:K, NhatKy_ViPham!E:E, "10_Van_B", NhatKy_ViPham!F:F, B19, NhatKy_ViPham!H:H, "L01")</f>
        <v>0</v>
      </c>
      <c r="G19" s="7">
        <f>SUMIFS(NhatKy_ViPham!K:K, NhatKy_ViPham!E:E, "10_Van_B", NhatKy_ViPham!F:F, B19, NhatKy_ViPham!H:H, "L02")</f>
        <v>0</v>
      </c>
      <c r="H19" s="7">
        <f>SUMIFS(NhatKy_ViPham!K:K, NhatKy_ViPham!E:E, "10_Van_B", NhatKy_ViPham!F:F, B19, NhatKy_ViPham!H:H, "L03")</f>
        <v>0</v>
      </c>
      <c r="I19" s="7">
        <f>SUMIFS(NhatKy_ViPham!K:K, NhatKy_ViPham!E:E, "10_Van_B", NhatKy_ViPham!F:F, B19, NhatKy_ViPham!H:H, "L04")</f>
        <v>0</v>
      </c>
      <c r="J19" s="7">
        <f>SUMIFS(NhatKy_ViPham!K:K, NhatKy_ViPham!E:E, "10_Van_B", NhatKy_ViPham!F:F, B19, NhatKy_ViPham!H:H, "L05")</f>
        <v>0</v>
      </c>
      <c r="K19" s="7">
        <f>SUMIFS(NhatKy_ViPham!K:K, NhatKy_ViPham!E:E, "10_Van_B", NhatKy_ViPham!F:F, B19, NhatKy_ViPham!H:H, "L06")</f>
        <v>0</v>
      </c>
      <c r="L19" s="7">
        <f>SUMIFS(NhatKy_ViPham!K:K, NhatKy_ViPham!E:E, "10_Van_B", NhatKy_ViPham!F:F, B19, NhatKy_ViPham!H:H, "L07")</f>
        <v>0</v>
      </c>
      <c r="M19" s="7">
        <f>SUMIFS(NhatKy_ViPham!K:K, NhatKy_ViPham!E:E, "10_Van_B", NhatKy_ViPham!F:F, B19, NhatKy_ViPham!H:H, "L08")</f>
        <v>0</v>
      </c>
      <c r="N19" s="7">
        <f>SUMIFS(NhatKy_ViPham!K:K, NhatKy_ViPham!E:E, "10_Van_B", NhatKy_ViPham!F:F, B19, NhatKy_ViPham!H:H, "L09")</f>
        <v>0</v>
      </c>
      <c r="O19" s="7">
        <f>SUMIFS(NhatKy_ViPham!K:K, NhatKy_ViPham!E:E, "10_Van_B", NhatKy_ViPham!F:F, B19, NhatKy_ViPham!H:H, "L10")</f>
        <v>0</v>
      </c>
      <c r="P19" s="12">
        <f>SUMIFS(NhatKy_ViPham!J:J, NhatKy_ViPham!E:E, "10_Van_B", NhatKy_ViPham!F:F, B19)</f>
        <v>0</v>
      </c>
      <c r="Q19" s="13">
        <f>SUMIFS(NhatKy_ViPham!K:K, NhatKy_ViPham!E:E, "10_Van_B", NhatKy_ViPham!F:F, B19)</f>
        <v>0</v>
      </c>
      <c r="R19" s="7">
        <f>100 + SUMIFS(NhatKy_ViPham!J:J, NhatKy_ViPham!E:E, "10_Van_B", NhatKy_ViPham!F:F, B19, NhatKy_ViPham!C:C, "T1") - SUMIFS(NhatKy_ViPham!K:K, NhatKy_ViPham!E:E, "10_Van_B", NhatKy_ViPham!F:F, B19, NhatKy_ViPham!C:C, "T1")</f>
        <v>100</v>
      </c>
      <c r="S19" s="7">
        <f>100 + SUMIFS(NhatKy_ViPham!J:J, NhatKy_ViPham!E:E, "10_Van_B", NhatKy_ViPham!F:F, B19, NhatKy_ViPham!C:C, "T2") - SUMIFS(NhatKy_ViPham!K:K, NhatKy_ViPham!E:E, "10_Van_B", NhatKy_ViPham!F:F, B19, NhatKy_ViPham!C:C, "T2")</f>
        <v>100</v>
      </c>
      <c r="T19" s="7">
        <f>100 + SUMIFS(NhatKy_ViPham!J:J, NhatKy_ViPham!E:E, "10_Van_B", NhatKy_ViPham!F:F, B19, NhatKy_ViPham!C:C, "T3") - SUMIFS(NhatKy_ViPham!K:K, NhatKy_ViPham!E:E, "10_Van_B", NhatKy_ViPham!F:F, B19, NhatKy_ViPham!C:C, "T3")</f>
        <v>100</v>
      </c>
      <c r="U19" s="7">
        <f>100 + SUMIFS(NhatKy_ViPham!J:J, NhatKy_ViPham!E:E, "10_Van_B", NhatKy_ViPham!F:F, B19, NhatKy_ViPham!C:C, "T4") - SUMIFS(NhatKy_ViPham!K:K, NhatKy_ViPham!E:E, "10_Van_B", NhatKy_ViPham!F:F, B19, NhatKy_ViPham!C:C, "T4")</f>
        <v>100</v>
      </c>
      <c r="V19" s="7">
        <f>100 + SUMIFS(NhatKy_ViPham!J:J, NhatKy_ViPham!E:E, "10_Van_B", NhatKy_ViPham!F:F, B19, NhatKy_ViPham!C:C, "T5") - SUMIFS(NhatKy_ViPham!K:K, NhatKy_ViPham!E:E, "10_Van_B", NhatKy_ViPham!F:F, B19, NhatKy_ViPham!C:C, "T5")</f>
        <v>100</v>
      </c>
      <c r="W19" s="7">
        <f>100 + SUMIFS(NhatKy_ViPham!J:J, NhatKy_ViPham!E:E, "10_Van_B", NhatKy_ViPham!F:F, B19, NhatKy_ViPham!C:C, "T6") - SUMIFS(NhatKy_ViPham!K:K, NhatKy_ViPham!E:E, "10_Van_B", NhatKy_ViPham!F:F, B19, NhatKy_ViPham!C:C, "T6")</f>
        <v>100</v>
      </c>
      <c r="X19" s="7">
        <f>100 + SUMIFS(NhatKy_ViPham!J:J, NhatKy_ViPham!E:E, "10_Van_B", NhatKy_ViPham!F:F, B19, NhatKy_ViPham!C:C, "T7") - SUMIFS(NhatKy_ViPham!K:K, NhatKy_ViPham!E:E, "10_Van_B", NhatKy_ViPham!F:F, B19, NhatKy_ViPham!C:C, "T7")</f>
        <v>100</v>
      </c>
      <c r="Y19" s="7">
        <f>100 + SUMIFS(NhatKy_ViPham!J:J, NhatKy_ViPham!E:E, "10_Van_B", NhatKy_ViPham!F:F, B19, NhatKy_ViPham!C:C, "T8") - SUMIFS(NhatKy_ViPham!K:K, NhatKy_ViPham!E:E, "10_Van_B", NhatKy_ViPham!F:F, B19, NhatKy_ViPham!C:C, "T8")</f>
        <v>100</v>
      </c>
      <c r="Z19" s="7">
        <f>100 + SUMIFS(NhatKy_ViPham!J:J, NhatKy_ViPham!E:E, "10_Van_B", NhatKy_ViPham!F:F, B19, NhatKy_ViPham!C:C, "T9") - SUMIFS(NhatKy_ViPham!K:K, NhatKy_ViPham!E:E, "10_Van_B", NhatKy_ViPham!F:F, B19, NhatKy_ViPham!C:C, "T9")</f>
        <v>100</v>
      </c>
      <c r="AA19" s="7">
        <f>100 + SUMIFS(NhatKy_ViPham!J:J, NhatKy_ViPham!E:E, "10_Van_B", NhatKy_ViPham!F:F, B19, NhatKy_ViPham!C:C, "T10") - SUMIFS(NhatKy_ViPham!K:K, NhatKy_ViPham!E:E, "10_Van_B", NhatKy_ViPham!F:F, B19, NhatKy_ViPham!C:C, "T10")</f>
        <v>100</v>
      </c>
      <c r="AB19" s="7">
        <f>100 + SUMIFS(NhatKy_ViPham!J:J, NhatKy_ViPham!E:E, "10_Van_B", NhatKy_ViPham!F:F, B19, NhatKy_ViPham!C:C, "T11") - SUMIFS(NhatKy_ViPham!K:K, NhatKy_ViPham!E:E, "10_Van_B", NhatKy_ViPham!F:F, B19, NhatKy_ViPham!C:C, "T11")</f>
        <v>100</v>
      </c>
      <c r="AC19" s="7">
        <f>100 + SUMIFS(NhatKy_ViPham!J:J, NhatKy_ViPham!E:E, "10_Van_B", NhatKy_ViPham!F:F, B19, NhatKy_ViPham!C:C, "T12") - SUMIFS(NhatKy_ViPham!K:K, NhatKy_ViPham!E:E, "10_Van_B", NhatKy_ViPham!F:F, B19, NhatKy_ViPham!C:C, "T12")</f>
        <v>100</v>
      </c>
      <c r="AD19" s="7">
        <f>100 + SUMIFS(NhatKy_ViPham!J:J, NhatKy_ViPham!E:E, "10_Van_B", NhatKy_ViPham!F:F, B19, NhatKy_ViPham!C:C, "T13") - SUMIFS(NhatKy_ViPham!K:K, NhatKy_ViPham!E:E, "10_Van_B", NhatKy_ViPham!F:F, B19, NhatKy_ViPham!C:C, "T13")</f>
        <v>100</v>
      </c>
      <c r="AE19" s="7">
        <f>100 + SUMIFS(NhatKy_ViPham!J:J, NhatKy_ViPham!E:E, "10_Van_B", NhatKy_ViPham!F:F, B19, NhatKy_ViPham!C:C, "T14") - SUMIFS(NhatKy_ViPham!K:K, NhatKy_ViPham!E:E, "10_Van_B", NhatKy_ViPham!F:F, B19, NhatKy_ViPham!C:C, "T14")</f>
        <v>100</v>
      </c>
      <c r="AF19" s="7">
        <f>100 + SUMIFS(NhatKy_ViPham!J:J, NhatKy_ViPham!E:E, "10_Van_B", NhatKy_ViPham!F:F, B19, NhatKy_ViPham!C:C, "T15") - SUMIFS(NhatKy_ViPham!K:K, NhatKy_ViPham!E:E, "10_Van_B", NhatKy_ViPham!F:F, B19, NhatKy_ViPham!C:C, "T15")</f>
        <v>100</v>
      </c>
      <c r="AG19" s="7">
        <f>100 + SUMIFS(NhatKy_ViPham!J:J, NhatKy_ViPham!E:E, "10_Van_B", NhatKy_ViPham!F:F, B19, NhatKy_ViPham!C:C, "T16") - SUMIFS(NhatKy_ViPham!K:K, NhatKy_ViPham!E:E, "10_Van_B", NhatKy_ViPham!F:F, B19, NhatKy_ViPham!C:C, "T16")</f>
        <v>100</v>
      </c>
      <c r="AH19" s="7">
        <f>100 + SUMIFS(NhatKy_ViPham!J:J, NhatKy_ViPham!E:E, "10_Van_B", NhatKy_ViPham!F:F, B19, NhatKy_ViPham!C:C, "T17") - SUMIFS(NhatKy_ViPham!K:K, NhatKy_ViPham!E:E, "10_Van_B", NhatKy_ViPham!F:F, B19, NhatKy_ViPham!C:C, "T17")</f>
        <v>100</v>
      </c>
      <c r="AI19" s="7">
        <f>100 + SUMIFS(NhatKy_ViPham!J:J, NhatKy_ViPham!E:E, "10_Van_B", NhatKy_ViPham!F:F, B19, NhatKy_ViPham!C:C, "T18") - SUMIFS(NhatKy_ViPham!K:K, NhatKy_ViPham!E:E, "10_Van_B", NhatKy_ViPham!F:F, B19, NhatKy_ViPham!C:C, "T18")</f>
        <v>100</v>
      </c>
      <c r="AJ19" s="7">
        <f>100 + SUMIFS(NhatKy_ViPham!J:J, NhatKy_ViPham!E:E, "10_Van_B", NhatKy_ViPham!F:F, B19, NhatKy_ViPham!C:C, "T19") - SUMIFS(NhatKy_ViPham!K:K, NhatKy_ViPham!E:E, "10_Van_B", NhatKy_ViPham!F:F, B19, NhatKy_ViPham!C:C, "T19")</f>
        <v>100</v>
      </c>
      <c r="AK19" s="7">
        <f>100 + SUMIFS(NhatKy_ViPham!J:J, NhatKy_ViPham!E:E, "10_Van_B", NhatKy_ViPham!F:F, B19, NhatKy_ViPham!C:C, "T20") - SUMIFS(NhatKy_ViPham!K:K, NhatKy_ViPham!E:E, "10_Van_B", NhatKy_ViPham!F:F, B19, NhatKy_ViPham!C:C, "T20")</f>
        <v>100</v>
      </c>
      <c r="AL19" s="7">
        <f>100 + SUMIFS(NhatKy_ViPham!J:J, NhatKy_ViPham!E:E, "10_Van_B", NhatKy_ViPham!F:F, B19, NhatKy_ViPham!C:C, "T21") - SUMIFS(NhatKy_ViPham!K:K, NhatKy_ViPham!E:E, "10_Van_B", NhatKy_ViPham!F:F, B19, NhatKy_ViPham!C:C, "T21")</f>
        <v>100</v>
      </c>
      <c r="AM19" s="7">
        <f>100 + SUMIFS(NhatKy_ViPham!J:J, NhatKy_ViPham!E:E, "10_Van_B", NhatKy_ViPham!F:F, B19, NhatKy_ViPham!C:C, "T22") - SUMIFS(NhatKy_ViPham!K:K, NhatKy_ViPham!E:E, "10_Van_B", NhatKy_ViPham!F:F, B19, NhatKy_ViPham!C:C, "T22")</f>
        <v>100</v>
      </c>
      <c r="AN19" s="7">
        <f>100 + SUMIFS(NhatKy_ViPham!J:J, NhatKy_ViPham!E:E, "10_Van_B", NhatKy_ViPham!F:F, B19, NhatKy_ViPham!C:C, "T23") - SUMIFS(NhatKy_ViPham!K:K, NhatKy_ViPham!E:E, "10_Van_B", NhatKy_ViPham!F:F, B19, NhatKy_ViPham!C:C, "T23")</f>
        <v>100</v>
      </c>
      <c r="AO19" s="7">
        <f>100 + SUMIFS(NhatKy_ViPham!J:J, NhatKy_ViPham!E:E, "10_Van_B", NhatKy_ViPham!F:F, B19, NhatKy_ViPham!C:C, "T24") - SUMIFS(NhatKy_ViPham!K:K, NhatKy_ViPham!E:E, "10_Van_B", NhatKy_ViPham!F:F, B19, NhatKy_ViPham!C:C, "T24")</f>
        <v>100</v>
      </c>
      <c r="AP19" s="7">
        <f>100 + SUMIFS(NhatKy_ViPham!J:J, NhatKy_ViPham!E:E, "10_Van_B", NhatKy_ViPham!F:F, B19, NhatKy_ViPham!C:C, "T25") - SUMIFS(NhatKy_ViPham!K:K, NhatKy_ViPham!E:E, "10_Van_B", NhatKy_ViPham!F:F, B19, NhatKy_ViPham!C:C, "T25")</f>
        <v>100</v>
      </c>
      <c r="AQ19" s="7">
        <f>100 + SUMIFS(NhatKy_ViPham!J:J, NhatKy_ViPham!E:E, "10_Van_B", NhatKy_ViPham!F:F, B19, NhatKy_ViPham!C:C, "T26") - SUMIFS(NhatKy_ViPham!K:K, NhatKy_ViPham!E:E, "10_Van_B", NhatKy_ViPham!F:F, B19, NhatKy_ViPham!C:C, "T26")</f>
        <v>100</v>
      </c>
      <c r="AR19" s="7">
        <f>100 + SUMIFS(NhatKy_ViPham!J:J, NhatKy_ViPham!E:E, "10_Van_B", NhatKy_ViPham!F:F, B19, NhatKy_ViPham!C:C, "T27") - SUMIFS(NhatKy_ViPham!K:K, NhatKy_ViPham!E:E, "10_Van_B", NhatKy_ViPham!F:F, B19, NhatKy_ViPham!C:C, "T27")</f>
        <v>100</v>
      </c>
      <c r="AS19" s="7">
        <f>100 + SUMIFS(NhatKy_ViPham!J:J, NhatKy_ViPham!E:E, "10_Van_B", NhatKy_ViPham!F:F, B19, NhatKy_ViPham!C:C, "T28") - SUMIFS(NhatKy_ViPham!K:K, NhatKy_ViPham!E:E, "10_Van_B", NhatKy_ViPham!F:F, B19, NhatKy_ViPham!C:C, "T28")</f>
        <v>100</v>
      </c>
      <c r="AT19" s="7">
        <f>100 + SUMIFS(NhatKy_ViPham!J:J, NhatKy_ViPham!E:E, "10_Van_B", NhatKy_ViPham!F:F, B19, NhatKy_ViPham!C:C, "T29") - SUMIFS(NhatKy_ViPham!K:K, NhatKy_ViPham!E:E, "10_Van_B", NhatKy_ViPham!F:F, B19, NhatKy_ViPham!C:C, "T29")</f>
        <v>100</v>
      </c>
      <c r="AU19" s="7">
        <f>100 + SUMIFS(NhatKy_ViPham!J:J, NhatKy_ViPham!E:E, "10_Van_B", NhatKy_ViPham!F:F, B19, NhatKy_ViPham!C:C, "T30") - SUMIFS(NhatKy_ViPham!K:K, NhatKy_ViPham!E:E, "10_Van_B", NhatKy_ViPham!F:F, B19, NhatKy_ViPham!C:C, "T30")</f>
        <v>100</v>
      </c>
      <c r="AV19" s="7">
        <f>100 + SUMIFS(NhatKy_ViPham!J:J, NhatKy_ViPham!E:E, "10_Van_B", NhatKy_ViPham!F:F, B19, NhatKy_ViPham!C:C, "T31") - SUMIFS(NhatKy_ViPham!K:K, NhatKy_ViPham!E:E, "10_Van_B", NhatKy_ViPham!F:F, B19, NhatKy_ViPham!C:C, "T31")</f>
        <v>100</v>
      </c>
      <c r="AW19" s="7">
        <f>100 + SUMIFS(NhatKy_ViPham!J:J, NhatKy_ViPham!E:E, "10_Van_B", NhatKy_ViPham!F:F, B19, NhatKy_ViPham!C:C, "T32") - SUMIFS(NhatKy_ViPham!K:K, NhatKy_ViPham!E:E, "10_Van_B", NhatKy_ViPham!F:F, B19, NhatKy_ViPham!C:C, "T32")</f>
        <v>100</v>
      </c>
      <c r="AX19" s="7">
        <f>100 + SUMIFS(NhatKy_ViPham!J:J, NhatKy_ViPham!E:E, "10_Van_B", NhatKy_ViPham!F:F, B19, NhatKy_ViPham!C:C, "T33") - SUMIFS(NhatKy_ViPham!K:K, NhatKy_ViPham!E:E, "10_Van_B", NhatKy_ViPham!F:F, B19, NhatKy_ViPham!C:C, "T33")</f>
        <v>100</v>
      </c>
      <c r="AY19" s="7">
        <f>100 + SUMIFS(NhatKy_ViPham!J:J, NhatKy_ViPham!E:E, "10_Van_B", NhatKy_ViPham!F:F, B19, NhatKy_ViPham!C:C, "T34") - SUMIFS(NhatKy_ViPham!K:K, NhatKy_ViPham!E:E, "10_Van_B", NhatKy_ViPham!F:F, B19, NhatKy_ViPham!C:C, "T34")</f>
        <v>100</v>
      </c>
      <c r="AZ19" s="7">
        <f>100 + SUMIFS(NhatKy_ViPham!J:J, NhatKy_ViPham!E:E, "10_Van_B", NhatKy_ViPham!F:F, B19, NhatKy_ViPham!C:C, "T35") - SUMIFS(NhatKy_ViPham!K:K, NhatKy_ViPham!E:E, "10_Van_B", NhatKy_ViPham!F:F, B19, NhatKy_ViPham!C:C, "T35")</f>
        <v>100</v>
      </c>
      <c r="BA19" s="12">
        <f t="shared" si="0"/>
        <v>100</v>
      </c>
      <c r="BB19" s="11" t="s">
        <v>430</v>
      </c>
      <c r="BC19" s="14" t="str">
        <f t="shared" si="1"/>
        <v>Tốt</v>
      </c>
      <c r="BD19" s="10" t="str">
        <f t="shared" si="2"/>
        <v>🟢 BÌNH THƯỜNG</v>
      </c>
    </row>
    <row r="20" spans="1:56" x14ac:dyDescent="0.25">
      <c r="A20" s="5">
        <v>12</v>
      </c>
      <c r="B20" s="15" t="s">
        <v>1029</v>
      </c>
      <c r="C20" s="5" t="s">
        <v>1030</v>
      </c>
      <c r="D20" s="5" t="s">
        <v>429</v>
      </c>
      <c r="E20" s="11" t="s">
        <v>430</v>
      </c>
      <c r="F20" s="6">
        <f>SUMIFS(NhatKy_ViPham!K:K, NhatKy_ViPham!E:E, "10_Van_B", NhatKy_ViPham!F:F, B20, NhatKy_ViPham!H:H, "L01")</f>
        <v>0</v>
      </c>
      <c r="G20" s="6">
        <f>SUMIFS(NhatKy_ViPham!K:K, NhatKy_ViPham!E:E, "10_Van_B", NhatKy_ViPham!F:F, B20, NhatKy_ViPham!H:H, "L02")</f>
        <v>0</v>
      </c>
      <c r="H20" s="6">
        <f>SUMIFS(NhatKy_ViPham!K:K, NhatKy_ViPham!E:E, "10_Van_B", NhatKy_ViPham!F:F, B20, NhatKy_ViPham!H:H, "L03")</f>
        <v>0</v>
      </c>
      <c r="I20" s="6">
        <f>SUMIFS(NhatKy_ViPham!K:K, NhatKy_ViPham!E:E, "10_Van_B", NhatKy_ViPham!F:F, B20, NhatKy_ViPham!H:H, "L04")</f>
        <v>0</v>
      </c>
      <c r="J20" s="6">
        <f>SUMIFS(NhatKy_ViPham!K:K, NhatKy_ViPham!E:E, "10_Van_B", NhatKy_ViPham!F:F, B20, NhatKy_ViPham!H:H, "L05")</f>
        <v>0</v>
      </c>
      <c r="K20" s="6">
        <f>SUMIFS(NhatKy_ViPham!K:K, NhatKy_ViPham!E:E, "10_Van_B", NhatKy_ViPham!F:F, B20, NhatKy_ViPham!H:H, "L06")</f>
        <v>0</v>
      </c>
      <c r="L20" s="6">
        <f>SUMIFS(NhatKy_ViPham!K:K, NhatKy_ViPham!E:E, "10_Van_B", NhatKy_ViPham!F:F, B20, NhatKy_ViPham!H:H, "L07")</f>
        <v>0</v>
      </c>
      <c r="M20" s="6">
        <f>SUMIFS(NhatKy_ViPham!K:K, NhatKy_ViPham!E:E, "10_Van_B", NhatKy_ViPham!F:F, B20, NhatKy_ViPham!H:H, "L08")</f>
        <v>0</v>
      </c>
      <c r="N20" s="6">
        <f>SUMIFS(NhatKy_ViPham!K:K, NhatKy_ViPham!E:E, "10_Van_B", NhatKy_ViPham!F:F, B20, NhatKy_ViPham!H:H, "L09")</f>
        <v>0</v>
      </c>
      <c r="O20" s="6">
        <f>SUMIFS(NhatKy_ViPham!K:K, NhatKy_ViPham!E:E, "10_Van_B", NhatKy_ViPham!F:F, B20, NhatKy_ViPham!H:H, "L10")</f>
        <v>0</v>
      </c>
      <c r="P20" s="12">
        <f>SUMIFS(NhatKy_ViPham!J:J, NhatKy_ViPham!E:E, "10_Van_B", NhatKy_ViPham!F:F, B20)</f>
        <v>0</v>
      </c>
      <c r="Q20" s="13">
        <f>SUMIFS(NhatKy_ViPham!K:K, NhatKy_ViPham!E:E, "10_Van_B", NhatKy_ViPham!F:F, B20)</f>
        <v>0</v>
      </c>
      <c r="R20" s="6">
        <f>100 + SUMIFS(NhatKy_ViPham!J:J, NhatKy_ViPham!E:E, "10_Van_B", NhatKy_ViPham!F:F, B20, NhatKy_ViPham!C:C, "T1") - SUMIFS(NhatKy_ViPham!K:K, NhatKy_ViPham!E:E, "10_Van_B", NhatKy_ViPham!F:F, B20, NhatKy_ViPham!C:C, "T1")</f>
        <v>100</v>
      </c>
      <c r="S20" s="6">
        <f>100 + SUMIFS(NhatKy_ViPham!J:J, NhatKy_ViPham!E:E, "10_Van_B", NhatKy_ViPham!F:F, B20, NhatKy_ViPham!C:C, "T2") - SUMIFS(NhatKy_ViPham!K:K, NhatKy_ViPham!E:E, "10_Van_B", NhatKy_ViPham!F:F, B20, NhatKy_ViPham!C:C, "T2")</f>
        <v>100</v>
      </c>
      <c r="T20" s="6">
        <f>100 + SUMIFS(NhatKy_ViPham!J:J, NhatKy_ViPham!E:E, "10_Van_B", NhatKy_ViPham!F:F, B20, NhatKy_ViPham!C:C, "T3") - SUMIFS(NhatKy_ViPham!K:K, NhatKy_ViPham!E:E, "10_Van_B", NhatKy_ViPham!F:F, B20, NhatKy_ViPham!C:C, "T3")</f>
        <v>100</v>
      </c>
      <c r="U20" s="6">
        <f>100 + SUMIFS(NhatKy_ViPham!J:J, NhatKy_ViPham!E:E, "10_Van_B", NhatKy_ViPham!F:F, B20, NhatKy_ViPham!C:C, "T4") - SUMIFS(NhatKy_ViPham!K:K, NhatKy_ViPham!E:E, "10_Van_B", NhatKy_ViPham!F:F, B20, NhatKy_ViPham!C:C, "T4")</f>
        <v>100</v>
      </c>
      <c r="V20" s="6">
        <f>100 + SUMIFS(NhatKy_ViPham!J:J, NhatKy_ViPham!E:E, "10_Van_B", NhatKy_ViPham!F:F, B20, NhatKy_ViPham!C:C, "T5") - SUMIFS(NhatKy_ViPham!K:K, NhatKy_ViPham!E:E, "10_Van_B", NhatKy_ViPham!F:F, B20, NhatKy_ViPham!C:C, "T5")</f>
        <v>100</v>
      </c>
      <c r="W20" s="6">
        <f>100 + SUMIFS(NhatKy_ViPham!J:J, NhatKy_ViPham!E:E, "10_Van_B", NhatKy_ViPham!F:F, B20, NhatKy_ViPham!C:C, "T6") - SUMIFS(NhatKy_ViPham!K:K, NhatKy_ViPham!E:E, "10_Van_B", NhatKy_ViPham!F:F, B20, NhatKy_ViPham!C:C, "T6")</f>
        <v>100</v>
      </c>
      <c r="X20" s="6">
        <f>100 + SUMIFS(NhatKy_ViPham!J:J, NhatKy_ViPham!E:E, "10_Van_B", NhatKy_ViPham!F:F, B20, NhatKy_ViPham!C:C, "T7") - SUMIFS(NhatKy_ViPham!K:K, NhatKy_ViPham!E:E, "10_Van_B", NhatKy_ViPham!F:F, B20, NhatKy_ViPham!C:C, "T7")</f>
        <v>100</v>
      </c>
      <c r="Y20" s="6">
        <f>100 + SUMIFS(NhatKy_ViPham!J:J, NhatKy_ViPham!E:E, "10_Van_B", NhatKy_ViPham!F:F, B20, NhatKy_ViPham!C:C, "T8") - SUMIFS(NhatKy_ViPham!K:K, NhatKy_ViPham!E:E, "10_Van_B", NhatKy_ViPham!F:F, B20, NhatKy_ViPham!C:C, "T8")</f>
        <v>100</v>
      </c>
      <c r="Z20" s="6">
        <f>100 + SUMIFS(NhatKy_ViPham!J:J, NhatKy_ViPham!E:E, "10_Van_B", NhatKy_ViPham!F:F, B20, NhatKy_ViPham!C:C, "T9") - SUMIFS(NhatKy_ViPham!K:K, NhatKy_ViPham!E:E, "10_Van_B", NhatKy_ViPham!F:F, B20, NhatKy_ViPham!C:C, "T9")</f>
        <v>100</v>
      </c>
      <c r="AA20" s="6">
        <f>100 + SUMIFS(NhatKy_ViPham!J:J, NhatKy_ViPham!E:E, "10_Van_B", NhatKy_ViPham!F:F, B20, NhatKy_ViPham!C:C, "T10") - SUMIFS(NhatKy_ViPham!K:K, NhatKy_ViPham!E:E, "10_Van_B", NhatKy_ViPham!F:F, B20, NhatKy_ViPham!C:C, "T10")</f>
        <v>100</v>
      </c>
      <c r="AB20" s="6">
        <f>100 + SUMIFS(NhatKy_ViPham!J:J, NhatKy_ViPham!E:E, "10_Van_B", NhatKy_ViPham!F:F, B20, NhatKy_ViPham!C:C, "T11") - SUMIFS(NhatKy_ViPham!K:K, NhatKy_ViPham!E:E, "10_Van_B", NhatKy_ViPham!F:F, B20, NhatKy_ViPham!C:C, "T11")</f>
        <v>100</v>
      </c>
      <c r="AC20" s="6">
        <f>100 + SUMIFS(NhatKy_ViPham!J:J, NhatKy_ViPham!E:E, "10_Van_B", NhatKy_ViPham!F:F, B20, NhatKy_ViPham!C:C, "T12") - SUMIFS(NhatKy_ViPham!K:K, NhatKy_ViPham!E:E, "10_Van_B", NhatKy_ViPham!F:F, B20, NhatKy_ViPham!C:C, "T12")</f>
        <v>100</v>
      </c>
      <c r="AD20" s="6">
        <f>100 + SUMIFS(NhatKy_ViPham!J:J, NhatKy_ViPham!E:E, "10_Van_B", NhatKy_ViPham!F:F, B20, NhatKy_ViPham!C:C, "T13") - SUMIFS(NhatKy_ViPham!K:K, NhatKy_ViPham!E:E, "10_Van_B", NhatKy_ViPham!F:F, B20, NhatKy_ViPham!C:C, "T13")</f>
        <v>100</v>
      </c>
      <c r="AE20" s="6">
        <f>100 + SUMIFS(NhatKy_ViPham!J:J, NhatKy_ViPham!E:E, "10_Van_B", NhatKy_ViPham!F:F, B20, NhatKy_ViPham!C:C, "T14") - SUMIFS(NhatKy_ViPham!K:K, NhatKy_ViPham!E:E, "10_Van_B", NhatKy_ViPham!F:F, B20, NhatKy_ViPham!C:C, "T14")</f>
        <v>100</v>
      </c>
      <c r="AF20" s="6">
        <f>100 + SUMIFS(NhatKy_ViPham!J:J, NhatKy_ViPham!E:E, "10_Van_B", NhatKy_ViPham!F:F, B20, NhatKy_ViPham!C:C, "T15") - SUMIFS(NhatKy_ViPham!K:K, NhatKy_ViPham!E:E, "10_Van_B", NhatKy_ViPham!F:F, B20, NhatKy_ViPham!C:C, "T15")</f>
        <v>100</v>
      </c>
      <c r="AG20" s="6">
        <f>100 + SUMIFS(NhatKy_ViPham!J:J, NhatKy_ViPham!E:E, "10_Van_B", NhatKy_ViPham!F:F, B20, NhatKy_ViPham!C:C, "T16") - SUMIFS(NhatKy_ViPham!K:K, NhatKy_ViPham!E:E, "10_Van_B", NhatKy_ViPham!F:F, B20, NhatKy_ViPham!C:C, "T16")</f>
        <v>100</v>
      </c>
      <c r="AH20" s="6">
        <f>100 + SUMIFS(NhatKy_ViPham!J:J, NhatKy_ViPham!E:E, "10_Van_B", NhatKy_ViPham!F:F, B20, NhatKy_ViPham!C:C, "T17") - SUMIFS(NhatKy_ViPham!K:K, NhatKy_ViPham!E:E, "10_Van_B", NhatKy_ViPham!F:F, B20, NhatKy_ViPham!C:C, "T17")</f>
        <v>100</v>
      </c>
      <c r="AI20" s="6">
        <f>100 + SUMIFS(NhatKy_ViPham!J:J, NhatKy_ViPham!E:E, "10_Van_B", NhatKy_ViPham!F:F, B20, NhatKy_ViPham!C:C, "T18") - SUMIFS(NhatKy_ViPham!K:K, NhatKy_ViPham!E:E, "10_Van_B", NhatKy_ViPham!F:F, B20, NhatKy_ViPham!C:C, "T18")</f>
        <v>100</v>
      </c>
      <c r="AJ20" s="6">
        <f>100 + SUMIFS(NhatKy_ViPham!J:J, NhatKy_ViPham!E:E, "10_Van_B", NhatKy_ViPham!F:F, B20, NhatKy_ViPham!C:C, "T19") - SUMIFS(NhatKy_ViPham!K:K, NhatKy_ViPham!E:E, "10_Van_B", NhatKy_ViPham!F:F, B20, NhatKy_ViPham!C:C, "T19")</f>
        <v>100</v>
      </c>
      <c r="AK20" s="6">
        <f>100 + SUMIFS(NhatKy_ViPham!J:J, NhatKy_ViPham!E:E, "10_Van_B", NhatKy_ViPham!F:F, B20, NhatKy_ViPham!C:C, "T20") - SUMIFS(NhatKy_ViPham!K:K, NhatKy_ViPham!E:E, "10_Van_B", NhatKy_ViPham!F:F, B20, NhatKy_ViPham!C:C, "T20")</f>
        <v>100</v>
      </c>
      <c r="AL20" s="6">
        <f>100 + SUMIFS(NhatKy_ViPham!J:J, NhatKy_ViPham!E:E, "10_Van_B", NhatKy_ViPham!F:F, B20, NhatKy_ViPham!C:C, "T21") - SUMIFS(NhatKy_ViPham!K:K, NhatKy_ViPham!E:E, "10_Van_B", NhatKy_ViPham!F:F, B20, NhatKy_ViPham!C:C, "T21")</f>
        <v>100</v>
      </c>
      <c r="AM20" s="6">
        <f>100 + SUMIFS(NhatKy_ViPham!J:J, NhatKy_ViPham!E:E, "10_Van_B", NhatKy_ViPham!F:F, B20, NhatKy_ViPham!C:C, "T22") - SUMIFS(NhatKy_ViPham!K:K, NhatKy_ViPham!E:E, "10_Van_B", NhatKy_ViPham!F:F, B20, NhatKy_ViPham!C:C, "T22")</f>
        <v>100</v>
      </c>
      <c r="AN20" s="6">
        <f>100 + SUMIFS(NhatKy_ViPham!J:J, NhatKy_ViPham!E:E, "10_Van_B", NhatKy_ViPham!F:F, B20, NhatKy_ViPham!C:C, "T23") - SUMIFS(NhatKy_ViPham!K:K, NhatKy_ViPham!E:E, "10_Van_B", NhatKy_ViPham!F:F, B20, NhatKy_ViPham!C:C, "T23")</f>
        <v>100</v>
      </c>
      <c r="AO20" s="6">
        <f>100 + SUMIFS(NhatKy_ViPham!J:J, NhatKy_ViPham!E:E, "10_Van_B", NhatKy_ViPham!F:F, B20, NhatKy_ViPham!C:C, "T24") - SUMIFS(NhatKy_ViPham!K:K, NhatKy_ViPham!E:E, "10_Van_B", NhatKy_ViPham!F:F, B20, NhatKy_ViPham!C:C, "T24")</f>
        <v>100</v>
      </c>
      <c r="AP20" s="6">
        <f>100 + SUMIFS(NhatKy_ViPham!J:J, NhatKy_ViPham!E:E, "10_Van_B", NhatKy_ViPham!F:F, B20, NhatKy_ViPham!C:C, "T25") - SUMIFS(NhatKy_ViPham!K:K, NhatKy_ViPham!E:E, "10_Van_B", NhatKy_ViPham!F:F, B20, NhatKy_ViPham!C:C, "T25")</f>
        <v>100</v>
      </c>
      <c r="AQ20" s="6">
        <f>100 + SUMIFS(NhatKy_ViPham!J:J, NhatKy_ViPham!E:E, "10_Van_B", NhatKy_ViPham!F:F, B20, NhatKy_ViPham!C:C, "T26") - SUMIFS(NhatKy_ViPham!K:K, NhatKy_ViPham!E:E, "10_Van_B", NhatKy_ViPham!F:F, B20, NhatKy_ViPham!C:C, "T26")</f>
        <v>100</v>
      </c>
      <c r="AR20" s="6">
        <f>100 + SUMIFS(NhatKy_ViPham!J:J, NhatKy_ViPham!E:E, "10_Van_B", NhatKy_ViPham!F:F, B20, NhatKy_ViPham!C:C, "T27") - SUMIFS(NhatKy_ViPham!K:K, NhatKy_ViPham!E:E, "10_Van_B", NhatKy_ViPham!F:F, B20, NhatKy_ViPham!C:C, "T27")</f>
        <v>100</v>
      </c>
      <c r="AS20" s="6">
        <f>100 + SUMIFS(NhatKy_ViPham!J:J, NhatKy_ViPham!E:E, "10_Van_B", NhatKy_ViPham!F:F, B20, NhatKy_ViPham!C:C, "T28") - SUMIFS(NhatKy_ViPham!K:K, NhatKy_ViPham!E:E, "10_Van_B", NhatKy_ViPham!F:F, B20, NhatKy_ViPham!C:C, "T28")</f>
        <v>100</v>
      </c>
      <c r="AT20" s="6">
        <f>100 + SUMIFS(NhatKy_ViPham!J:J, NhatKy_ViPham!E:E, "10_Van_B", NhatKy_ViPham!F:F, B20, NhatKy_ViPham!C:C, "T29") - SUMIFS(NhatKy_ViPham!K:K, NhatKy_ViPham!E:E, "10_Van_B", NhatKy_ViPham!F:F, B20, NhatKy_ViPham!C:C, "T29")</f>
        <v>100</v>
      </c>
      <c r="AU20" s="6">
        <f>100 + SUMIFS(NhatKy_ViPham!J:J, NhatKy_ViPham!E:E, "10_Van_B", NhatKy_ViPham!F:F, B20, NhatKy_ViPham!C:C, "T30") - SUMIFS(NhatKy_ViPham!K:K, NhatKy_ViPham!E:E, "10_Van_B", NhatKy_ViPham!F:F, B20, NhatKy_ViPham!C:C, "T30")</f>
        <v>100</v>
      </c>
      <c r="AV20" s="6">
        <f>100 + SUMIFS(NhatKy_ViPham!J:J, NhatKy_ViPham!E:E, "10_Van_B", NhatKy_ViPham!F:F, B20, NhatKy_ViPham!C:C, "T31") - SUMIFS(NhatKy_ViPham!K:K, NhatKy_ViPham!E:E, "10_Van_B", NhatKy_ViPham!F:F, B20, NhatKy_ViPham!C:C, "T31")</f>
        <v>100</v>
      </c>
      <c r="AW20" s="6">
        <f>100 + SUMIFS(NhatKy_ViPham!J:J, NhatKy_ViPham!E:E, "10_Van_B", NhatKy_ViPham!F:F, B20, NhatKy_ViPham!C:C, "T32") - SUMIFS(NhatKy_ViPham!K:K, NhatKy_ViPham!E:E, "10_Van_B", NhatKy_ViPham!F:F, B20, NhatKy_ViPham!C:C, "T32")</f>
        <v>100</v>
      </c>
      <c r="AX20" s="6">
        <f>100 + SUMIFS(NhatKy_ViPham!J:J, NhatKy_ViPham!E:E, "10_Van_B", NhatKy_ViPham!F:F, B20, NhatKy_ViPham!C:C, "T33") - SUMIFS(NhatKy_ViPham!K:K, NhatKy_ViPham!E:E, "10_Van_B", NhatKy_ViPham!F:F, B20, NhatKy_ViPham!C:C, "T33")</f>
        <v>100</v>
      </c>
      <c r="AY20" s="6">
        <f>100 + SUMIFS(NhatKy_ViPham!J:J, NhatKy_ViPham!E:E, "10_Van_B", NhatKy_ViPham!F:F, B20, NhatKy_ViPham!C:C, "T34") - SUMIFS(NhatKy_ViPham!K:K, NhatKy_ViPham!E:E, "10_Van_B", NhatKy_ViPham!F:F, B20, NhatKy_ViPham!C:C, "T34")</f>
        <v>100</v>
      </c>
      <c r="AZ20" s="6">
        <f>100 + SUMIFS(NhatKy_ViPham!J:J, NhatKy_ViPham!E:E, "10_Van_B", NhatKy_ViPham!F:F, B20, NhatKy_ViPham!C:C, "T35") - SUMIFS(NhatKy_ViPham!K:K, NhatKy_ViPham!E:E, "10_Van_B", NhatKy_ViPham!F:F, B20, NhatKy_ViPham!C:C, "T35")</f>
        <v>100</v>
      </c>
      <c r="BA20" s="12">
        <f t="shared" si="0"/>
        <v>100</v>
      </c>
      <c r="BB20" s="11" t="s">
        <v>430</v>
      </c>
      <c r="BC20" s="16" t="str">
        <f t="shared" si="1"/>
        <v>Tốt</v>
      </c>
      <c r="BD20" s="15" t="str">
        <f t="shared" si="2"/>
        <v>🟢 BÌNH THƯỜNG</v>
      </c>
    </row>
    <row r="21" spans="1:56" x14ac:dyDescent="0.25">
      <c r="A21" s="4">
        <v>13</v>
      </c>
      <c r="B21" s="10" t="s">
        <v>1031</v>
      </c>
      <c r="C21" s="4" t="s">
        <v>722</v>
      </c>
      <c r="D21" s="4" t="s">
        <v>429</v>
      </c>
      <c r="E21" s="11" t="s">
        <v>430</v>
      </c>
      <c r="F21" s="7">
        <f>SUMIFS(NhatKy_ViPham!K:K, NhatKy_ViPham!E:E, "10_Van_B", NhatKy_ViPham!F:F, B21, NhatKy_ViPham!H:H, "L01")</f>
        <v>0</v>
      </c>
      <c r="G21" s="7">
        <f>SUMIFS(NhatKy_ViPham!K:K, NhatKy_ViPham!E:E, "10_Van_B", NhatKy_ViPham!F:F, B21, NhatKy_ViPham!H:H, "L02")</f>
        <v>0</v>
      </c>
      <c r="H21" s="7">
        <f>SUMIFS(NhatKy_ViPham!K:K, NhatKy_ViPham!E:E, "10_Van_B", NhatKy_ViPham!F:F, B21, NhatKy_ViPham!H:H, "L03")</f>
        <v>0</v>
      </c>
      <c r="I21" s="7">
        <f>SUMIFS(NhatKy_ViPham!K:K, NhatKy_ViPham!E:E, "10_Van_B", NhatKy_ViPham!F:F, B21, NhatKy_ViPham!H:H, "L04")</f>
        <v>0</v>
      </c>
      <c r="J21" s="7">
        <f>SUMIFS(NhatKy_ViPham!K:K, NhatKy_ViPham!E:E, "10_Van_B", NhatKy_ViPham!F:F, B21, NhatKy_ViPham!H:H, "L05")</f>
        <v>0</v>
      </c>
      <c r="K21" s="7">
        <f>SUMIFS(NhatKy_ViPham!K:K, NhatKy_ViPham!E:E, "10_Van_B", NhatKy_ViPham!F:F, B21, NhatKy_ViPham!H:H, "L06")</f>
        <v>0</v>
      </c>
      <c r="L21" s="7">
        <f>SUMIFS(NhatKy_ViPham!K:K, NhatKy_ViPham!E:E, "10_Van_B", NhatKy_ViPham!F:F, B21, NhatKy_ViPham!H:H, "L07")</f>
        <v>0</v>
      </c>
      <c r="M21" s="7">
        <f>SUMIFS(NhatKy_ViPham!K:K, NhatKy_ViPham!E:E, "10_Van_B", NhatKy_ViPham!F:F, B21, NhatKy_ViPham!H:H, "L08")</f>
        <v>0</v>
      </c>
      <c r="N21" s="7">
        <f>SUMIFS(NhatKy_ViPham!K:K, NhatKy_ViPham!E:E, "10_Van_B", NhatKy_ViPham!F:F, B21, NhatKy_ViPham!H:H, "L09")</f>
        <v>0</v>
      </c>
      <c r="O21" s="7">
        <f>SUMIFS(NhatKy_ViPham!K:K, NhatKy_ViPham!E:E, "10_Van_B", NhatKy_ViPham!F:F, B21, NhatKy_ViPham!H:H, "L10")</f>
        <v>0</v>
      </c>
      <c r="P21" s="12">
        <f>SUMIFS(NhatKy_ViPham!J:J, NhatKy_ViPham!E:E, "10_Van_B", NhatKy_ViPham!F:F, B21)</f>
        <v>0</v>
      </c>
      <c r="Q21" s="13">
        <f>SUMIFS(NhatKy_ViPham!K:K, NhatKy_ViPham!E:E, "10_Van_B", NhatKy_ViPham!F:F, B21)</f>
        <v>0</v>
      </c>
      <c r="R21" s="7">
        <f>100 + SUMIFS(NhatKy_ViPham!J:J, NhatKy_ViPham!E:E, "10_Van_B", NhatKy_ViPham!F:F, B21, NhatKy_ViPham!C:C, "T1") - SUMIFS(NhatKy_ViPham!K:K, NhatKy_ViPham!E:E, "10_Van_B", NhatKy_ViPham!F:F, B21, NhatKy_ViPham!C:C, "T1")</f>
        <v>100</v>
      </c>
      <c r="S21" s="7">
        <f>100 + SUMIFS(NhatKy_ViPham!J:J, NhatKy_ViPham!E:E, "10_Van_B", NhatKy_ViPham!F:F, B21, NhatKy_ViPham!C:C, "T2") - SUMIFS(NhatKy_ViPham!K:K, NhatKy_ViPham!E:E, "10_Van_B", NhatKy_ViPham!F:F, B21, NhatKy_ViPham!C:C, "T2")</f>
        <v>100</v>
      </c>
      <c r="T21" s="7">
        <f>100 + SUMIFS(NhatKy_ViPham!J:J, NhatKy_ViPham!E:E, "10_Van_B", NhatKy_ViPham!F:F, B21, NhatKy_ViPham!C:C, "T3") - SUMIFS(NhatKy_ViPham!K:K, NhatKy_ViPham!E:E, "10_Van_B", NhatKy_ViPham!F:F, B21, NhatKy_ViPham!C:C, "T3")</f>
        <v>100</v>
      </c>
      <c r="U21" s="7">
        <f>100 + SUMIFS(NhatKy_ViPham!J:J, NhatKy_ViPham!E:E, "10_Van_B", NhatKy_ViPham!F:F, B21, NhatKy_ViPham!C:C, "T4") - SUMIFS(NhatKy_ViPham!K:K, NhatKy_ViPham!E:E, "10_Van_B", NhatKy_ViPham!F:F, B21, NhatKy_ViPham!C:C, "T4")</f>
        <v>100</v>
      </c>
      <c r="V21" s="7">
        <f>100 + SUMIFS(NhatKy_ViPham!J:J, NhatKy_ViPham!E:E, "10_Van_B", NhatKy_ViPham!F:F, B21, NhatKy_ViPham!C:C, "T5") - SUMIFS(NhatKy_ViPham!K:K, NhatKy_ViPham!E:E, "10_Van_B", NhatKy_ViPham!F:F, B21, NhatKy_ViPham!C:C, "T5")</f>
        <v>100</v>
      </c>
      <c r="W21" s="7">
        <f>100 + SUMIFS(NhatKy_ViPham!J:J, NhatKy_ViPham!E:E, "10_Van_B", NhatKy_ViPham!F:F, B21, NhatKy_ViPham!C:C, "T6") - SUMIFS(NhatKy_ViPham!K:K, NhatKy_ViPham!E:E, "10_Van_B", NhatKy_ViPham!F:F, B21, NhatKy_ViPham!C:C, "T6")</f>
        <v>100</v>
      </c>
      <c r="X21" s="7">
        <f>100 + SUMIFS(NhatKy_ViPham!J:J, NhatKy_ViPham!E:E, "10_Van_B", NhatKy_ViPham!F:F, B21, NhatKy_ViPham!C:C, "T7") - SUMIFS(NhatKy_ViPham!K:K, NhatKy_ViPham!E:E, "10_Van_B", NhatKy_ViPham!F:F, B21, NhatKy_ViPham!C:C, "T7")</f>
        <v>100</v>
      </c>
      <c r="Y21" s="7">
        <f>100 + SUMIFS(NhatKy_ViPham!J:J, NhatKy_ViPham!E:E, "10_Van_B", NhatKy_ViPham!F:F, B21, NhatKy_ViPham!C:C, "T8") - SUMIFS(NhatKy_ViPham!K:K, NhatKy_ViPham!E:E, "10_Van_B", NhatKy_ViPham!F:F, B21, NhatKy_ViPham!C:C, "T8")</f>
        <v>100</v>
      </c>
      <c r="Z21" s="7">
        <f>100 + SUMIFS(NhatKy_ViPham!J:J, NhatKy_ViPham!E:E, "10_Van_B", NhatKy_ViPham!F:F, B21, NhatKy_ViPham!C:C, "T9") - SUMIFS(NhatKy_ViPham!K:K, NhatKy_ViPham!E:E, "10_Van_B", NhatKy_ViPham!F:F, B21, NhatKy_ViPham!C:C, "T9")</f>
        <v>100</v>
      </c>
      <c r="AA21" s="7">
        <f>100 + SUMIFS(NhatKy_ViPham!J:J, NhatKy_ViPham!E:E, "10_Van_B", NhatKy_ViPham!F:F, B21, NhatKy_ViPham!C:C, "T10") - SUMIFS(NhatKy_ViPham!K:K, NhatKy_ViPham!E:E, "10_Van_B", NhatKy_ViPham!F:F, B21, NhatKy_ViPham!C:C, "T10")</f>
        <v>100</v>
      </c>
      <c r="AB21" s="7">
        <f>100 + SUMIFS(NhatKy_ViPham!J:J, NhatKy_ViPham!E:E, "10_Van_B", NhatKy_ViPham!F:F, B21, NhatKy_ViPham!C:C, "T11") - SUMIFS(NhatKy_ViPham!K:K, NhatKy_ViPham!E:E, "10_Van_B", NhatKy_ViPham!F:F, B21, NhatKy_ViPham!C:C, "T11")</f>
        <v>100</v>
      </c>
      <c r="AC21" s="7">
        <f>100 + SUMIFS(NhatKy_ViPham!J:J, NhatKy_ViPham!E:E, "10_Van_B", NhatKy_ViPham!F:F, B21, NhatKy_ViPham!C:C, "T12") - SUMIFS(NhatKy_ViPham!K:K, NhatKy_ViPham!E:E, "10_Van_B", NhatKy_ViPham!F:F, B21, NhatKy_ViPham!C:C, "T12")</f>
        <v>100</v>
      </c>
      <c r="AD21" s="7">
        <f>100 + SUMIFS(NhatKy_ViPham!J:J, NhatKy_ViPham!E:E, "10_Van_B", NhatKy_ViPham!F:F, B21, NhatKy_ViPham!C:C, "T13") - SUMIFS(NhatKy_ViPham!K:K, NhatKy_ViPham!E:E, "10_Van_B", NhatKy_ViPham!F:F, B21, NhatKy_ViPham!C:C, "T13")</f>
        <v>100</v>
      </c>
      <c r="AE21" s="7">
        <f>100 + SUMIFS(NhatKy_ViPham!J:J, NhatKy_ViPham!E:E, "10_Van_B", NhatKy_ViPham!F:F, B21, NhatKy_ViPham!C:C, "T14") - SUMIFS(NhatKy_ViPham!K:K, NhatKy_ViPham!E:E, "10_Van_B", NhatKy_ViPham!F:F, B21, NhatKy_ViPham!C:C, "T14")</f>
        <v>100</v>
      </c>
      <c r="AF21" s="7">
        <f>100 + SUMIFS(NhatKy_ViPham!J:J, NhatKy_ViPham!E:E, "10_Van_B", NhatKy_ViPham!F:F, B21, NhatKy_ViPham!C:C, "T15") - SUMIFS(NhatKy_ViPham!K:K, NhatKy_ViPham!E:E, "10_Van_B", NhatKy_ViPham!F:F, B21, NhatKy_ViPham!C:C, "T15")</f>
        <v>100</v>
      </c>
      <c r="AG21" s="7">
        <f>100 + SUMIFS(NhatKy_ViPham!J:J, NhatKy_ViPham!E:E, "10_Van_B", NhatKy_ViPham!F:F, B21, NhatKy_ViPham!C:C, "T16") - SUMIFS(NhatKy_ViPham!K:K, NhatKy_ViPham!E:E, "10_Van_B", NhatKy_ViPham!F:F, B21, NhatKy_ViPham!C:C, "T16")</f>
        <v>100</v>
      </c>
      <c r="AH21" s="7">
        <f>100 + SUMIFS(NhatKy_ViPham!J:J, NhatKy_ViPham!E:E, "10_Van_B", NhatKy_ViPham!F:F, B21, NhatKy_ViPham!C:C, "T17") - SUMIFS(NhatKy_ViPham!K:K, NhatKy_ViPham!E:E, "10_Van_B", NhatKy_ViPham!F:F, B21, NhatKy_ViPham!C:C, "T17")</f>
        <v>100</v>
      </c>
      <c r="AI21" s="7">
        <f>100 + SUMIFS(NhatKy_ViPham!J:J, NhatKy_ViPham!E:E, "10_Van_B", NhatKy_ViPham!F:F, B21, NhatKy_ViPham!C:C, "T18") - SUMIFS(NhatKy_ViPham!K:K, NhatKy_ViPham!E:E, "10_Van_B", NhatKy_ViPham!F:F, B21, NhatKy_ViPham!C:C, "T18")</f>
        <v>100</v>
      </c>
      <c r="AJ21" s="7">
        <f>100 + SUMIFS(NhatKy_ViPham!J:J, NhatKy_ViPham!E:E, "10_Van_B", NhatKy_ViPham!F:F, B21, NhatKy_ViPham!C:C, "T19") - SUMIFS(NhatKy_ViPham!K:K, NhatKy_ViPham!E:E, "10_Van_B", NhatKy_ViPham!F:F, B21, NhatKy_ViPham!C:C, "T19")</f>
        <v>100</v>
      </c>
      <c r="AK21" s="7">
        <f>100 + SUMIFS(NhatKy_ViPham!J:J, NhatKy_ViPham!E:E, "10_Van_B", NhatKy_ViPham!F:F, B21, NhatKy_ViPham!C:C, "T20") - SUMIFS(NhatKy_ViPham!K:K, NhatKy_ViPham!E:E, "10_Van_B", NhatKy_ViPham!F:F, B21, NhatKy_ViPham!C:C, "T20")</f>
        <v>100</v>
      </c>
      <c r="AL21" s="7">
        <f>100 + SUMIFS(NhatKy_ViPham!J:J, NhatKy_ViPham!E:E, "10_Van_B", NhatKy_ViPham!F:F, B21, NhatKy_ViPham!C:C, "T21") - SUMIFS(NhatKy_ViPham!K:K, NhatKy_ViPham!E:E, "10_Van_B", NhatKy_ViPham!F:F, B21, NhatKy_ViPham!C:C, "T21")</f>
        <v>100</v>
      </c>
      <c r="AM21" s="7">
        <f>100 + SUMIFS(NhatKy_ViPham!J:J, NhatKy_ViPham!E:E, "10_Van_B", NhatKy_ViPham!F:F, B21, NhatKy_ViPham!C:C, "T22") - SUMIFS(NhatKy_ViPham!K:K, NhatKy_ViPham!E:E, "10_Van_B", NhatKy_ViPham!F:F, B21, NhatKy_ViPham!C:C, "T22")</f>
        <v>100</v>
      </c>
      <c r="AN21" s="7">
        <f>100 + SUMIFS(NhatKy_ViPham!J:J, NhatKy_ViPham!E:E, "10_Van_B", NhatKy_ViPham!F:F, B21, NhatKy_ViPham!C:C, "T23") - SUMIFS(NhatKy_ViPham!K:K, NhatKy_ViPham!E:E, "10_Van_B", NhatKy_ViPham!F:F, B21, NhatKy_ViPham!C:C, "T23")</f>
        <v>100</v>
      </c>
      <c r="AO21" s="7">
        <f>100 + SUMIFS(NhatKy_ViPham!J:J, NhatKy_ViPham!E:E, "10_Van_B", NhatKy_ViPham!F:F, B21, NhatKy_ViPham!C:C, "T24") - SUMIFS(NhatKy_ViPham!K:K, NhatKy_ViPham!E:E, "10_Van_B", NhatKy_ViPham!F:F, B21, NhatKy_ViPham!C:C, "T24")</f>
        <v>100</v>
      </c>
      <c r="AP21" s="7">
        <f>100 + SUMIFS(NhatKy_ViPham!J:J, NhatKy_ViPham!E:E, "10_Van_B", NhatKy_ViPham!F:F, B21, NhatKy_ViPham!C:C, "T25") - SUMIFS(NhatKy_ViPham!K:K, NhatKy_ViPham!E:E, "10_Van_B", NhatKy_ViPham!F:F, B21, NhatKy_ViPham!C:C, "T25")</f>
        <v>100</v>
      </c>
      <c r="AQ21" s="7">
        <f>100 + SUMIFS(NhatKy_ViPham!J:J, NhatKy_ViPham!E:E, "10_Van_B", NhatKy_ViPham!F:F, B21, NhatKy_ViPham!C:C, "T26") - SUMIFS(NhatKy_ViPham!K:K, NhatKy_ViPham!E:E, "10_Van_B", NhatKy_ViPham!F:F, B21, NhatKy_ViPham!C:C, "T26")</f>
        <v>100</v>
      </c>
      <c r="AR21" s="7">
        <f>100 + SUMIFS(NhatKy_ViPham!J:J, NhatKy_ViPham!E:E, "10_Van_B", NhatKy_ViPham!F:F, B21, NhatKy_ViPham!C:C, "T27") - SUMIFS(NhatKy_ViPham!K:K, NhatKy_ViPham!E:E, "10_Van_B", NhatKy_ViPham!F:F, B21, NhatKy_ViPham!C:C, "T27")</f>
        <v>100</v>
      </c>
      <c r="AS21" s="7">
        <f>100 + SUMIFS(NhatKy_ViPham!J:J, NhatKy_ViPham!E:E, "10_Van_B", NhatKy_ViPham!F:F, B21, NhatKy_ViPham!C:C, "T28") - SUMIFS(NhatKy_ViPham!K:K, NhatKy_ViPham!E:E, "10_Van_B", NhatKy_ViPham!F:F, B21, NhatKy_ViPham!C:C, "T28")</f>
        <v>100</v>
      </c>
      <c r="AT21" s="7">
        <f>100 + SUMIFS(NhatKy_ViPham!J:J, NhatKy_ViPham!E:E, "10_Van_B", NhatKy_ViPham!F:F, B21, NhatKy_ViPham!C:C, "T29") - SUMIFS(NhatKy_ViPham!K:K, NhatKy_ViPham!E:E, "10_Van_B", NhatKy_ViPham!F:F, B21, NhatKy_ViPham!C:C, "T29")</f>
        <v>100</v>
      </c>
      <c r="AU21" s="7">
        <f>100 + SUMIFS(NhatKy_ViPham!J:J, NhatKy_ViPham!E:E, "10_Van_B", NhatKy_ViPham!F:F, B21, NhatKy_ViPham!C:C, "T30") - SUMIFS(NhatKy_ViPham!K:K, NhatKy_ViPham!E:E, "10_Van_B", NhatKy_ViPham!F:F, B21, NhatKy_ViPham!C:C, "T30")</f>
        <v>100</v>
      </c>
      <c r="AV21" s="7">
        <f>100 + SUMIFS(NhatKy_ViPham!J:J, NhatKy_ViPham!E:E, "10_Van_B", NhatKy_ViPham!F:F, B21, NhatKy_ViPham!C:C, "T31") - SUMIFS(NhatKy_ViPham!K:K, NhatKy_ViPham!E:E, "10_Van_B", NhatKy_ViPham!F:F, B21, NhatKy_ViPham!C:C, "T31")</f>
        <v>100</v>
      </c>
      <c r="AW21" s="7">
        <f>100 + SUMIFS(NhatKy_ViPham!J:J, NhatKy_ViPham!E:E, "10_Van_B", NhatKy_ViPham!F:F, B21, NhatKy_ViPham!C:C, "T32") - SUMIFS(NhatKy_ViPham!K:K, NhatKy_ViPham!E:E, "10_Van_B", NhatKy_ViPham!F:F, B21, NhatKy_ViPham!C:C, "T32")</f>
        <v>100</v>
      </c>
      <c r="AX21" s="7">
        <f>100 + SUMIFS(NhatKy_ViPham!J:J, NhatKy_ViPham!E:E, "10_Van_B", NhatKy_ViPham!F:F, B21, NhatKy_ViPham!C:C, "T33") - SUMIFS(NhatKy_ViPham!K:K, NhatKy_ViPham!E:E, "10_Van_B", NhatKy_ViPham!F:F, B21, NhatKy_ViPham!C:C, "T33")</f>
        <v>100</v>
      </c>
      <c r="AY21" s="7">
        <f>100 + SUMIFS(NhatKy_ViPham!J:J, NhatKy_ViPham!E:E, "10_Van_B", NhatKy_ViPham!F:F, B21, NhatKy_ViPham!C:C, "T34") - SUMIFS(NhatKy_ViPham!K:K, NhatKy_ViPham!E:E, "10_Van_B", NhatKy_ViPham!F:F, B21, NhatKy_ViPham!C:C, "T34")</f>
        <v>100</v>
      </c>
      <c r="AZ21" s="7">
        <f>100 + SUMIFS(NhatKy_ViPham!J:J, NhatKy_ViPham!E:E, "10_Van_B", NhatKy_ViPham!F:F, B21, NhatKy_ViPham!C:C, "T35") - SUMIFS(NhatKy_ViPham!K:K, NhatKy_ViPham!E:E, "10_Van_B", NhatKy_ViPham!F:F, B21, NhatKy_ViPham!C:C, "T35")</f>
        <v>100</v>
      </c>
      <c r="BA21" s="12">
        <f t="shared" si="0"/>
        <v>100</v>
      </c>
      <c r="BB21" s="11" t="s">
        <v>430</v>
      </c>
      <c r="BC21" s="14" t="str">
        <f t="shared" si="1"/>
        <v>Tốt</v>
      </c>
      <c r="BD21" s="10" t="str">
        <f t="shared" si="2"/>
        <v>🟢 BÌNH THƯỜNG</v>
      </c>
    </row>
    <row r="22" spans="1:56" x14ac:dyDescent="0.25">
      <c r="A22" s="5">
        <v>14</v>
      </c>
      <c r="B22" s="15" t="s">
        <v>537</v>
      </c>
      <c r="C22" s="5" t="s">
        <v>848</v>
      </c>
      <c r="D22" s="5" t="s">
        <v>429</v>
      </c>
      <c r="E22" s="11" t="s">
        <v>430</v>
      </c>
      <c r="F22" s="6">
        <f>SUMIFS(NhatKy_ViPham!K:K, NhatKy_ViPham!E:E, "10_Van_B", NhatKy_ViPham!F:F, B22, NhatKy_ViPham!H:H, "L01")</f>
        <v>0</v>
      </c>
      <c r="G22" s="6">
        <f>SUMIFS(NhatKy_ViPham!K:K, NhatKy_ViPham!E:E, "10_Van_B", NhatKy_ViPham!F:F, B22, NhatKy_ViPham!H:H, "L02")</f>
        <v>0</v>
      </c>
      <c r="H22" s="6">
        <f>SUMIFS(NhatKy_ViPham!K:K, NhatKy_ViPham!E:E, "10_Van_B", NhatKy_ViPham!F:F, B22, NhatKy_ViPham!H:H, "L03")</f>
        <v>0</v>
      </c>
      <c r="I22" s="6">
        <f>SUMIFS(NhatKy_ViPham!K:K, NhatKy_ViPham!E:E, "10_Van_B", NhatKy_ViPham!F:F, B22, NhatKy_ViPham!H:H, "L04")</f>
        <v>0</v>
      </c>
      <c r="J22" s="6">
        <f>SUMIFS(NhatKy_ViPham!K:K, NhatKy_ViPham!E:E, "10_Van_B", NhatKy_ViPham!F:F, B22, NhatKy_ViPham!H:H, "L05")</f>
        <v>0</v>
      </c>
      <c r="K22" s="6">
        <f>SUMIFS(NhatKy_ViPham!K:K, NhatKy_ViPham!E:E, "10_Van_B", NhatKy_ViPham!F:F, B22, NhatKy_ViPham!H:H, "L06")</f>
        <v>0</v>
      </c>
      <c r="L22" s="6">
        <f>SUMIFS(NhatKy_ViPham!K:K, NhatKy_ViPham!E:E, "10_Van_B", NhatKy_ViPham!F:F, B22, NhatKy_ViPham!H:H, "L07")</f>
        <v>0</v>
      </c>
      <c r="M22" s="6">
        <f>SUMIFS(NhatKy_ViPham!K:K, NhatKy_ViPham!E:E, "10_Van_B", NhatKy_ViPham!F:F, B22, NhatKy_ViPham!H:H, "L08")</f>
        <v>0</v>
      </c>
      <c r="N22" s="6">
        <f>SUMIFS(NhatKy_ViPham!K:K, NhatKy_ViPham!E:E, "10_Van_B", NhatKy_ViPham!F:F, B22, NhatKy_ViPham!H:H, "L09")</f>
        <v>0</v>
      </c>
      <c r="O22" s="6">
        <f>SUMIFS(NhatKy_ViPham!K:K, NhatKy_ViPham!E:E, "10_Van_B", NhatKy_ViPham!F:F, B22, NhatKy_ViPham!H:H, "L10")</f>
        <v>0</v>
      </c>
      <c r="P22" s="12">
        <f>SUMIFS(NhatKy_ViPham!J:J, NhatKy_ViPham!E:E, "10_Van_B", NhatKy_ViPham!F:F, B22)</f>
        <v>0</v>
      </c>
      <c r="Q22" s="13">
        <f>SUMIFS(NhatKy_ViPham!K:K, NhatKy_ViPham!E:E, "10_Van_B", NhatKy_ViPham!F:F, B22)</f>
        <v>0</v>
      </c>
      <c r="R22" s="6">
        <f>100 + SUMIFS(NhatKy_ViPham!J:J, NhatKy_ViPham!E:E, "10_Van_B", NhatKy_ViPham!F:F, B22, NhatKy_ViPham!C:C, "T1") - SUMIFS(NhatKy_ViPham!K:K, NhatKy_ViPham!E:E, "10_Van_B", NhatKy_ViPham!F:F, B22, NhatKy_ViPham!C:C, "T1")</f>
        <v>100</v>
      </c>
      <c r="S22" s="6">
        <f>100 + SUMIFS(NhatKy_ViPham!J:J, NhatKy_ViPham!E:E, "10_Van_B", NhatKy_ViPham!F:F, B22, NhatKy_ViPham!C:C, "T2") - SUMIFS(NhatKy_ViPham!K:K, NhatKy_ViPham!E:E, "10_Van_B", NhatKy_ViPham!F:F, B22, NhatKy_ViPham!C:C, "T2")</f>
        <v>100</v>
      </c>
      <c r="T22" s="6">
        <f>100 + SUMIFS(NhatKy_ViPham!J:J, NhatKy_ViPham!E:E, "10_Van_B", NhatKy_ViPham!F:F, B22, NhatKy_ViPham!C:C, "T3") - SUMIFS(NhatKy_ViPham!K:K, NhatKy_ViPham!E:E, "10_Van_B", NhatKy_ViPham!F:F, B22, NhatKy_ViPham!C:C, "T3")</f>
        <v>100</v>
      </c>
      <c r="U22" s="6">
        <f>100 + SUMIFS(NhatKy_ViPham!J:J, NhatKy_ViPham!E:E, "10_Van_B", NhatKy_ViPham!F:F, B22, NhatKy_ViPham!C:C, "T4") - SUMIFS(NhatKy_ViPham!K:K, NhatKy_ViPham!E:E, "10_Van_B", NhatKy_ViPham!F:F, B22, NhatKy_ViPham!C:C, "T4")</f>
        <v>100</v>
      </c>
      <c r="V22" s="6">
        <f>100 + SUMIFS(NhatKy_ViPham!J:J, NhatKy_ViPham!E:E, "10_Van_B", NhatKy_ViPham!F:F, B22, NhatKy_ViPham!C:C, "T5") - SUMIFS(NhatKy_ViPham!K:K, NhatKy_ViPham!E:E, "10_Van_B", NhatKy_ViPham!F:F, B22, NhatKy_ViPham!C:C, "T5")</f>
        <v>100</v>
      </c>
      <c r="W22" s="6">
        <f>100 + SUMIFS(NhatKy_ViPham!J:J, NhatKy_ViPham!E:E, "10_Van_B", NhatKy_ViPham!F:F, B22, NhatKy_ViPham!C:C, "T6") - SUMIFS(NhatKy_ViPham!K:K, NhatKy_ViPham!E:E, "10_Van_B", NhatKy_ViPham!F:F, B22, NhatKy_ViPham!C:C, "T6")</f>
        <v>100</v>
      </c>
      <c r="X22" s="6">
        <f>100 + SUMIFS(NhatKy_ViPham!J:J, NhatKy_ViPham!E:E, "10_Van_B", NhatKy_ViPham!F:F, B22, NhatKy_ViPham!C:C, "T7") - SUMIFS(NhatKy_ViPham!K:K, NhatKy_ViPham!E:E, "10_Van_B", NhatKy_ViPham!F:F, B22, NhatKy_ViPham!C:C, "T7")</f>
        <v>100</v>
      </c>
      <c r="Y22" s="6">
        <f>100 + SUMIFS(NhatKy_ViPham!J:J, NhatKy_ViPham!E:E, "10_Van_B", NhatKy_ViPham!F:F, B22, NhatKy_ViPham!C:C, "T8") - SUMIFS(NhatKy_ViPham!K:K, NhatKy_ViPham!E:E, "10_Van_B", NhatKy_ViPham!F:F, B22, NhatKy_ViPham!C:C, "T8")</f>
        <v>100</v>
      </c>
      <c r="Z22" s="6">
        <f>100 + SUMIFS(NhatKy_ViPham!J:J, NhatKy_ViPham!E:E, "10_Van_B", NhatKy_ViPham!F:F, B22, NhatKy_ViPham!C:C, "T9") - SUMIFS(NhatKy_ViPham!K:K, NhatKy_ViPham!E:E, "10_Van_B", NhatKy_ViPham!F:F, B22, NhatKy_ViPham!C:C, "T9")</f>
        <v>100</v>
      </c>
      <c r="AA22" s="6">
        <f>100 + SUMIFS(NhatKy_ViPham!J:J, NhatKy_ViPham!E:E, "10_Van_B", NhatKy_ViPham!F:F, B22, NhatKy_ViPham!C:C, "T10") - SUMIFS(NhatKy_ViPham!K:K, NhatKy_ViPham!E:E, "10_Van_B", NhatKy_ViPham!F:F, B22, NhatKy_ViPham!C:C, "T10")</f>
        <v>100</v>
      </c>
      <c r="AB22" s="6">
        <f>100 + SUMIFS(NhatKy_ViPham!J:J, NhatKy_ViPham!E:E, "10_Van_B", NhatKy_ViPham!F:F, B22, NhatKy_ViPham!C:C, "T11") - SUMIFS(NhatKy_ViPham!K:K, NhatKy_ViPham!E:E, "10_Van_B", NhatKy_ViPham!F:F, B22, NhatKy_ViPham!C:C, "T11")</f>
        <v>100</v>
      </c>
      <c r="AC22" s="6">
        <f>100 + SUMIFS(NhatKy_ViPham!J:J, NhatKy_ViPham!E:E, "10_Van_B", NhatKy_ViPham!F:F, B22, NhatKy_ViPham!C:C, "T12") - SUMIFS(NhatKy_ViPham!K:K, NhatKy_ViPham!E:E, "10_Van_B", NhatKy_ViPham!F:F, B22, NhatKy_ViPham!C:C, "T12")</f>
        <v>100</v>
      </c>
      <c r="AD22" s="6">
        <f>100 + SUMIFS(NhatKy_ViPham!J:J, NhatKy_ViPham!E:E, "10_Van_B", NhatKy_ViPham!F:F, B22, NhatKy_ViPham!C:C, "T13") - SUMIFS(NhatKy_ViPham!K:K, NhatKy_ViPham!E:E, "10_Van_B", NhatKy_ViPham!F:F, B22, NhatKy_ViPham!C:C, "T13")</f>
        <v>100</v>
      </c>
      <c r="AE22" s="6">
        <f>100 + SUMIFS(NhatKy_ViPham!J:J, NhatKy_ViPham!E:E, "10_Van_B", NhatKy_ViPham!F:F, B22, NhatKy_ViPham!C:C, "T14") - SUMIFS(NhatKy_ViPham!K:K, NhatKy_ViPham!E:E, "10_Van_B", NhatKy_ViPham!F:F, B22, NhatKy_ViPham!C:C, "T14")</f>
        <v>100</v>
      </c>
      <c r="AF22" s="6">
        <f>100 + SUMIFS(NhatKy_ViPham!J:J, NhatKy_ViPham!E:E, "10_Van_B", NhatKy_ViPham!F:F, B22, NhatKy_ViPham!C:C, "T15") - SUMIFS(NhatKy_ViPham!K:K, NhatKy_ViPham!E:E, "10_Van_B", NhatKy_ViPham!F:F, B22, NhatKy_ViPham!C:C, "T15")</f>
        <v>100</v>
      </c>
      <c r="AG22" s="6">
        <f>100 + SUMIFS(NhatKy_ViPham!J:J, NhatKy_ViPham!E:E, "10_Van_B", NhatKy_ViPham!F:F, B22, NhatKy_ViPham!C:C, "T16") - SUMIFS(NhatKy_ViPham!K:K, NhatKy_ViPham!E:E, "10_Van_B", NhatKy_ViPham!F:F, B22, NhatKy_ViPham!C:C, "T16")</f>
        <v>100</v>
      </c>
      <c r="AH22" s="6">
        <f>100 + SUMIFS(NhatKy_ViPham!J:J, NhatKy_ViPham!E:E, "10_Van_B", NhatKy_ViPham!F:F, B22, NhatKy_ViPham!C:C, "T17") - SUMIFS(NhatKy_ViPham!K:K, NhatKy_ViPham!E:E, "10_Van_B", NhatKy_ViPham!F:F, B22, NhatKy_ViPham!C:C, "T17")</f>
        <v>100</v>
      </c>
      <c r="AI22" s="6">
        <f>100 + SUMIFS(NhatKy_ViPham!J:J, NhatKy_ViPham!E:E, "10_Van_B", NhatKy_ViPham!F:F, B22, NhatKy_ViPham!C:C, "T18") - SUMIFS(NhatKy_ViPham!K:K, NhatKy_ViPham!E:E, "10_Van_B", NhatKy_ViPham!F:F, B22, NhatKy_ViPham!C:C, "T18")</f>
        <v>100</v>
      </c>
      <c r="AJ22" s="6">
        <f>100 + SUMIFS(NhatKy_ViPham!J:J, NhatKy_ViPham!E:E, "10_Van_B", NhatKy_ViPham!F:F, B22, NhatKy_ViPham!C:C, "T19") - SUMIFS(NhatKy_ViPham!K:K, NhatKy_ViPham!E:E, "10_Van_B", NhatKy_ViPham!F:F, B22, NhatKy_ViPham!C:C, "T19")</f>
        <v>100</v>
      </c>
      <c r="AK22" s="6">
        <f>100 + SUMIFS(NhatKy_ViPham!J:J, NhatKy_ViPham!E:E, "10_Van_B", NhatKy_ViPham!F:F, B22, NhatKy_ViPham!C:C, "T20") - SUMIFS(NhatKy_ViPham!K:K, NhatKy_ViPham!E:E, "10_Van_B", NhatKy_ViPham!F:F, B22, NhatKy_ViPham!C:C, "T20")</f>
        <v>100</v>
      </c>
      <c r="AL22" s="6">
        <f>100 + SUMIFS(NhatKy_ViPham!J:J, NhatKy_ViPham!E:E, "10_Van_B", NhatKy_ViPham!F:F, B22, NhatKy_ViPham!C:C, "T21") - SUMIFS(NhatKy_ViPham!K:K, NhatKy_ViPham!E:E, "10_Van_B", NhatKy_ViPham!F:F, B22, NhatKy_ViPham!C:C, "T21")</f>
        <v>100</v>
      </c>
      <c r="AM22" s="6">
        <f>100 + SUMIFS(NhatKy_ViPham!J:J, NhatKy_ViPham!E:E, "10_Van_B", NhatKy_ViPham!F:F, B22, NhatKy_ViPham!C:C, "T22") - SUMIFS(NhatKy_ViPham!K:K, NhatKy_ViPham!E:E, "10_Van_B", NhatKy_ViPham!F:F, B22, NhatKy_ViPham!C:C, "T22")</f>
        <v>100</v>
      </c>
      <c r="AN22" s="6">
        <f>100 + SUMIFS(NhatKy_ViPham!J:J, NhatKy_ViPham!E:E, "10_Van_B", NhatKy_ViPham!F:F, B22, NhatKy_ViPham!C:C, "T23") - SUMIFS(NhatKy_ViPham!K:K, NhatKy_ViPham!E:E, "10_Van_B", NhatKy_ViPham!F:F, B22, NhatKy_ViPham!C:C, "T23")</f>
        <v>100</v>
      </c>
      <c r="AO22" s="6">
        <f>100 + SUMIFS(NhatKy_ViPham!J:J, NhatKy_ViPham!E:E, "10_Van_B", NhatKy_ViPham!F:F, B22, NhatKy_ViPham!C:C, "T24") - SUMIFS(NhatKy_ViPham!K:K, NhatKy_ViPham!E:E, "10_Van_B", NhatKy_ViPham!F:F, B22, NhatKy_ViPham!C:C, "T24")</f>
        <v>100</v>
      </c>
      <c r="AP22" s="6">
        <f>100 + SUMIFS(NhatKy_ViPham!J:J, NhatKy_ViPham!E:E, "10_Van_B", NhatKy_ViPham!F:F, B22, NhatKy_ViPham!C:C, "T25") - SUMIFS(NhatKy_ViPham!K:K, NhatKy_ViPham!E:E, "10_Van_B", NhatKy_ViPham!F:F, B22, NhatKy_ViPham!C:C, "T25")</f>
        <v>100</v>
      </c>
      <c r="AQ22" s="6">
        <f>100 + SUMIFS(NhatKy_ViPham!J:J, NhatKy_ViPham!E:E, "10_Van_B", NhatKy_ViPham!F:F, B22, NhatKy_ViPham!C:C, "T26") - SUMIFS(NhatKy_ViPham!K:K, NhatKy_ViPham!E:E, "10_Van_B", NhatKy_ViPham!F:F, B22, NhatKy_ViPham!C:C, "T26")</f>
        <v>100</v>
      </c>
      <c r="AR22" s="6">
        <f>100 + SUMIFS(NhatKy_ViPham!J:J, NhatKy_ViPham!E:E, "10_Van_B", NhatKy_ViPham!F:F, B22, NhatKy_ViPham!C:C, "T27") - SUMIFS(NhatKy_ViPham!K:K, NhatKy_ViPham!E:E, "10_Van_B", NhatKy_ViPham!F:F, B22, NhatKy_ViPham!C:C, "T27")</f>
        <v>100</v>
      </c>
      <c r="AS22" s="6">
        <f>100 + SUMIFS(NhatKy_ViPham!J:J, NhatKy_ViPham!E:E, "10_Van_B", NhatKy_ViPham!F:F, B22, NhatKy_ViPham!C:C, "T28") - SUMIFS(NhatKy_ViPham!K:K, NhatKy_ViPham!E:E, "10_Van_B", NhatKy_ViPham!F:F, B22, NhatKy_ViPham!C:C, "T28")</f>
        <v>100</v>
      </c>
      <c r="AT22" s="6">
        <f>100 + SUMIFS(NhatKy_ViPham!J:J, NhatKy_ViPham!E:E, "10_Van_B", NhatKy_ViPham!F:F, B22, NhatKy_ViPham!C:C, "T29") - SUMIFS(NhatKy_ViPham!K:K, NhatKy_ViPham!E:E, "10_Van_B", NhatKy_ViPham!F:F, B22, NhatKy_ViPham!C:C, "T29")</f>
        <v>100</v>
      </c>
      <c r="AU22" s="6">
        <f>100 + SUMIFS(NhatKy_ViPham!J:J, NhatKy_ViPham!E:E, "10_Van_B", NhatKy_ViPham!F:F, B22, NhatKy_ViPham!C:C, "T30") - SUMIFS(NhatKy_ViPham!K:K, NhatKy_ViPham!E:E, "10_Van_B", NhatKy_ViPham!F:F, B22, NhatKy_ViPham!C:C, "T30")</f>
        <v>100</v>
      </c>
      <c r="AV22" s="6">
        <f>100 + SUMIFS(NhatKy_ViPham!J:J, NhatKy_ViPham!E:E, "10_Van_B", NhatKy_ViPham!F:F, B22, NhatKy_ViPham!C:C, "T31") - SUMIFS(NhatKy_ViPham!K:K, NhatKy_ViPham!E:E, "10_Van_B", NhatKy_ViPham!F:F, B22, NhatKy_ViPham!C:C, "T31")</f>
        <v>100</v>
      </c>
      <c r="AW22" s="6">
        <f>100 + SUMIFS(NhatKy_ViPham!J:J, NhatKy_ViPham!E:E, "10_Van_B", NhatKy_ViPham!F:F, B22, NhatKy_ViPham!C:C, "T32") - SUMIFS(NhatKy_ViPham!K:K, NhatKy_ViPham!E:E, "10_Van_B", NhatKy_ViPham!F:F, B22, NhatKy_ViPham!C:C, "T32")</f>
        <v>100</v>
      </c>
      <c r="AX22" s="6">
        <f>100 + SUMIFS(NhatKy_ViPham!J:J, NhatKy_ViPham!E:E, "10_Van_B", NhatKy_ViPham!F:F, B22, NhatKy_ViPham!C:C, "T33") - SUMIFS(NhatKy_ViPham!K:K, NhatKy_ViPham!E:E, "10_Van_B", NhatKy_ViPham!F:F, B22, NhatKy_ViPham!C:C, "T33")</f>
        <v>100</v>
      </c>
      <c r="AY22" s="6">
        <f>100 + SUMIFS(NhatKy_ViPham!J:J, NhatKy_ViPham!E:E, "10_Van_B", NhatKy_ViPham!F:F, B22, NhatKy_ViPham!C:C, "T34") - SUMIFS(NhatKy_ViPham!K:K, NhatKy_ViPham!E:E, "10_Van_B", NhatKy_ViPham!F:F, B22, NhatKy_ViPham!C:C, "T34")</f>
        <v>100</v>
      </c>
      <c r="AZ22" s="6">
        <f>100 + SUMIFS(NhatKy_ViPham!J:J, NhatKy_ViPham!E:E, "10_Van_B", NhatKy_ViPham!F:F, B22, NhatKy_ViPham!C:C, "T35") - SUMIFS(NhatKy_ViPham!K:K, NhatKy_ViPham!E:E, "10_Van_B", NhatKy_ViPham!F:F, B22, NhatKy_ViPham!C:C, "T35")</f>
        <v>100</v>
      </c>
      <c r="BA22" s="12">
        <f t="shared" si="0"/>
        <v>100</v>
      </c>
      <c r="BB22" s="11" t="s">
        <v>430</v>
      </c>
      <c r="BC22" s="16" t="str">
        <f t="shared" si="1"/>
        <v>Tốt</v>
      </c>
      <c r="BD22" s="15" t="str">
        <f t="shared" si="2"/>
        <v>🟢 BÌNH THƯỜNG</v>
      </c>
    </row>
    <row r="23" spans="1:56" x14ac:dyDescent="0.25">
      <c r="A23" s="4">
        <v>15</v>
      </c>
      <c r="B23" s="10" t="s">
        <v>1032</v>
      </c>
      <c r="C23" s="4" t="s">
        <v>428</v>
      </c>
      <c r="D23" s="4" t="s">
        <v>429</v>
      </c>
      <c r="E23" s="11" t="s">
        <v>430</v>
      </c>
      <c r="F23" s="7">
        <f>SUMIFS(NhatKy_ViPham!K:K, NhatKy_ViPham!E:E, "10_Van_B", NhatKy_ViPham!F:F, B23, NhatKy_ViPham!H:H, "L01")</f>
        <v>0</v>
      </c>
      <c r="G23" s="7">
        <f>SUMIFS(NhatKy_ViPham!K:K, NhatKy_ViPham!E:E, "10_Van_B", NhatKy_ViPham!F:F, B23, NhatKy_ViPham!H:H, "L02")</f>
        <v>0</v>
      </c>
      <c r="H23" s="7">
        <f>SUMIFS(NhatKy_ViPham!K:K, NhatKy_ViPham!E:E, "10_Van_B", NhatKy_ViPham!F:F, B23, NhatKy_ViPham!H:H, "L03")</f>
        <v>0</v>
      </c>
      <c r="I23" s="7">
        <f>SUMIFS(NhatKy_ViPham!K:K, NhatKy_ViPham!E:E, "10_Van_B", NhatKy_ViPham!F:F, B23, NhatKy_ViPham!H:H, "L04")</f>
        <v>0</v>
      </c>
      <c r="J23" s="7">
        <f>SUMIFS(NhatKy_ViPham!K:K, NhatKy_ViPham!E:E, "10_Van_B", NhatKy_ViPham!F:F, B23, NhatKy_ViPham!H:H, "L05")</f>
        <v>0</v>
      </c>
      <c r="K23" s="7">
        <f>SUMIFS(NhatKy_ViPham!K:K, NhatKy_ViPham!E:E, "10_Van_B", NhatKy_ViPham!F:F, B23, NhatKy_ViPham!H:H, "L06")</f>
        <v>0</v>
      </c>
      <c r="L23" s="7">
        <f>SUMIFS(NhatKy_ViPham!K:K, NhatKy_ViPham!E:E, "10_Van_B", NhatKy_ViPham!F:F, B23, NhatKy_ViPham!H:H, "L07")</f>
        <v>0</v>
      </c>
      <c r="M23" s="7">
        <f>SUMIFS(NhatKy_ViPham!K:K, NhatKy_ViPham!E:E, "10_Van_B", NhatKy_ViPham!F:F, B23, NhatKy_ViPham!H:H, "L08")</f>
        <v>0</v>
      </c>
      <c r="N23" s="7">
        <f>SUMIFS(NhatKy_ViPham!K:K, NhatKy_ViPham!E:E, "10_Van_B", NhatKy_ViPham!F:F, B23, NhatKy_ViPham!H:H, "L09")</f>
        <v>0</v>
      </c>
      <c r="O23" s="7">
        <f>SUMIFS(NhatKy_ViPham!K:K, NhatKy_ViPham!E:E, "10_Van_B", NhatKy_ViPham!F:F, B23, NhatKy_ViPham!H:H, "L10")</f>
        <v>0</v>
      </c>
      <c r="P23" s="12">
        <f>SUMIFS(NhatKy_ViPham!J:J, NhatKy_ViPham!E:E, "10_Van_B", NhatKy_ViPham!F:F, B23)</f>
        <v>0</v>
      </c>
      <c r="Q23" s="13">
        <f>SUMIFS(NhatKy_ViPham!K:K, NhatKy_ViPham!E:E, "10_Van_B", NhatKy_ViPham!F:F, B23)</f>
        <v>0</v>
      </c>
      <c r="R23" s="7">
        <f>100 + SUMIFS(NhatKy_ViPham!J:J, NhatKy_ViPham!E:E, "10_Van_B", NhatKy_ViPham!F:F, B23, NhatKy_ViPham!C:C, "T1") - SUMIFS(NhatKy_ViPham!K:K, NhatKy_ViPham!E:E, "10_Van_B", NhatKy_ViPham!F:F, B23, NhatKy_ViPham!C:C, "T1")</f>
        <v>100</v>
      </c>
      <c r="S23" s="7">
        <f>100 + SUMIFS(NhatKy_ViPham!J:J, NhatKy_ViPham!E:E, "10_Van_B", NhatKy_ViPham!F:F, B23, NhatKy_ViPham!C:C, "T2") - SUMIFS(NhatKy_ViPham!K:K, NhatKy_ViPham!E:E, "10_Van_B", NhatKy_ViPham!F:F, B23, NhatKy_ViPham!C:C, "T2")</f>
        <v>100</v>
      </c>
      <c r="T23" s="7">
        <f>100 + SUMIFS(NhatKy_ViPham!J:J, NhatKy_ViPham!E:E, "10_Van_B", NhatKy_ViPham!F:F, B23, NhatKy_ViPham!C:C, "T3") - SUMIFS(NhatKy_ViPham!K:K, NhatKy_ViPham!E:E, "10_Van_B", NhatKy_ViPham!F:F, B23, NhatKy_ViPham!C:C, "T3")</f>
        <v>100</v>
      </c>
      <c r="U23" s="7">
        <f>100 + SUMIFS(NhatKy_ViPham!J:J, NhatKy_ViPham!E:E, "10_Van_B", NhatKy_ViPham!F:F, B23, NhatKy_ViPham!C:C, "T4") - SUMIFS(NhatKy_ViPham!K:K, NhatKy_ViPham!E:E, "10_Van_B", NhatKy_ViPham!F:F, B23, NhatKy_ViPham!C:C, "T4")</f>
        <v>100</v>
      </c>
      <c r="V23" s="7">
        <f>100 + SUMIFS(NhatKy_ViPham!J:J, NhatKy_ViPham!E:E, "10_Van_B", NhatKy_ViPham!F:F, B23, NhatKy_ViPham!C:C, "T5") - SUMIFS(NhatKy_ViPham!K:K, NhatKy_ViPham!E:E, "10_Van_B", NhatKy_ViPham!F:F, B23, NhatKy_ViPham!C:C, "T5")</f>
        <v>100</v>
      </c>
      <c r="W23" s="7">
        <f>100 + SUMIFS(NhatKy_ViPham!J:J, NhatKy_ViPham!E:E, "10_Van_B", NhatKy_ViPham!F:F, B23, NhatKy_ViPham!C:C, "T6") - SUMIFS(NhatKy_ViPham!K:K, NhatKy_ViPham!E:E, "10_Van_B", NhatKy_ViPham!F:F, B23, NhatKy_ViPham!C:C, "T6")</f>
        <v>100</v>
      </c>
      <c r="X23" s="7">
        <f>100 + SUMIFS(NhatKy_ViPham!J:J, NhatKy_ViPham!E:E, "10_Van_B", NhatKy_ViPham!F:F, B23, NhatKy_ViPham!C:C, "T7") - SUMIFS(NhatKy_ViPham!K:K, NhatKy_ViPham!E:E, "10_Van_B", NhatKy_ViPham!F:F, B23, NhatKy_ViPham!C:C, "T7")</f>
        <v>100</v>
      </c>
      <c r="Y23" s="7">
        <f>100 + SUMIFS(NhatKy_ViPham!J:J, NhatKy_ViPham!E:E, "10_Van_B", NhatKy_ViPham!F:F, B23, NhatKy_ViPham!C:C, "T8") - SUMIFS(NhatKy_ViPham!K:K, NhatKy_ViPham!E:E, "10_Van_B", NhatKy_ViPham!F:F, B23, NhatKy_ViPham!C:C, "T8")</f>
        <v>100</v>
      </c>
      <c r="Z23" s="7">
        <f>100 + SUMIFS(NhatKy_ViPham!J:J, NhatKy_ViPham!E:E, "10_Van_B", NhatKy_ViPham!F:F, B23, NhatKy_ViPham!C:C, "T9") - SUMIFS(NhatKy_ViPham!K:K, NhatKy_ViPham!E:E, "10_Van_B", NhatKy_ViPham!F:F, B23, NhatKy_ViPham!C:C, "T9")</f>
        <v>100</v>
      </c>
      <c r="AA23" s="7">
        <f>100 + SUMIFS(NhatKy_ViPham!J:J, NhatKy_ViPham!E:E, "10_Van_B", NhatKy_ViPham!F:F, B23, NhatKy_ViPham!C:C, "T10") - SUMIFS(NhatKy_ViPham!K:K, NhatKy_ViPham!E:E, "10_Van_B", NhatKy_ViPham!F:F, B23, NhatKy_ViPham!C:C, "T10")</f>
        <v>100</v>
      </c>
      <c r="AB23" s="7">
        <f>100 + SUMIFS(NhatKy_ViPham!J:J, NhatKy_ViPham!E:E, "10_Van_B", NhatKy_ViPham!F:F, B23, NhatKy_ViPham!C:C, "T11") - SUMIFS(NhatKy_ViPham!K:K, NhatKy_ViPham!E:E, "10_Van_B", NhatKy_ViPham!F:F, B23, NhatKy_ViPham!C:C, "T11")</f>
        <v>100</v>
      </c>
      <c r="AC23" s="7">
        <f>100 + SUMIFS(NhatKy_ViPham!J:J, NhatKy_ViPham!E:E, "10_Van_B", NhatKy_ViPham!F:F, B23, NhatKy_ViPham!C:C, "T12") - SUMIFS(NhatKy_ViPham!K:K, NhatKy_ViPham!E:E, "10_Van_B", NhatKy_ViPham!F:F, B23, NhatKy_ViPham!C:C, "T12")</f>
        <v>100</v>
      </c>
      <c r="AD23" s="7">
        <f>100 + SUMIFS(NhatKy_ViPham!J:J, NhatKy_ViPham!E:E, "10_Van_B", NhatKy_ViPham!F:F, B23, NhatKy_ViPham!C:C, "T13") - SUMIFS(NhatKy_ViPham!K:K, NhatKy_ViPham!E:E, "10_Van_B", NhatKy_ViPham!F:F, B23, NhatKy_ViPham!C:C, "T13")</f>
        <v>100</v>
      </c>
      <c r="AE23" s="7">
        <f>100 + SUMIFS(NhatKy_ViPham!J:J, NhatKy_ViPham!E:E, "10_Van_B", NhatKy_ViPham!F:F, B23, NhatKy_ViPham!C:C, "T14") - SUMIFS(NhatKy_ViPham!K:K, NhatKy_ViPham!E:E, "10_Van_B", NhatKy_ViPham!F:F, B23, NhatKy_ViPham!C:C, "T14")</f>
        <v>100</v>
      </c>
      <c r="AF23" s="7">
        <f>100 + SUMIFS(NhatKy_ViPham!J:J, NhatKy_ViPham!E:E, "10_Van_B", NhatKy_ViPham!F:F, B23, NhatKy_ViPham!C:C, "T15") - SUMIFS(NhatKy_ViPham!K:K, NhatKy_ViPham!E:E, "10_Van_B", NhatKy_ViPham!F:F, B23, NhatKy_ViPham!C:C, "T15")</f>
        <v>100</v>
      </c>
      <c r="AG23" s="7">
        <f>100 + SUMIFS(NhatKy_ViPham!J:J, NhatKy_ViPham!E:E, "10_Van_B", NhatKy_ViPham!F:F, B23, NhatKy_ViPham!C:C, "T16") - SUMIFS(NhatKy_ViPham!K:K, NhatKy_ViPham!E:E, "10_Van_B", NhatKy_ViPham!F:F, B23, NhatKy_ViPham!C:C, "T16")</f>
        <v>100</v>
      </c>
      <c r="AH23" s="7">
        <f>100 + SUMIFS(NhatKy_ViPham!J:J, NhatKy_ViPham!E:E, "10_Van_B", NhatKy_ViPham!F:F, B23, NhatKy_ViPham!C:C, "T17") - SUMIFS(NhatKy_ViPham!K:K, NhatKy_ViPham!E:E, "10_Van_B", NhatKy_ViPham!F:F, B23, NhatKy_ViPham!C:C, "T17")</f>
        <v>100</v>
      </c>
      <c r="AI23" s="7">
        <f>100 + SUMIFS(NhatKy_ViPham!J:J, NhatKy_ViPham!E:E, "10_Van_B", NhatKy_ViPham!F:F, B23, NhatKy_ViPham!C:C, "T18") - SUMIFS(NhatKy_ViPham!K:K, NhatKy_ViPham!E:E, "10_Van_B", NhatKy_ViPham!F:F, B23, NhatKy_ViPham!C:C, "T18")</f>
        <v>100</v>
      </c>
      <c r="AJ23" s="7">
        <f>100 + SUMIFS(NhatKy_ViPham!J:J, NhatKy_ViPham!E:E, "10_Van_B", NhatKy_ViPham!F:F, B23, NhatKy_ViPham!C:C, "T19") - SUMIFS(NhatKy_ViPham!K:K, NhatKy_ViPham!E:E, "10_Van_B", NhatKy_ViPham!F:F, B23, NhatKy_ViPham!C:C, "T19")</f>
        <v>100</v>
      </c>
      <c r="AK23" s="7">
        <f>100 + SUMIFS(NhatKy_ViPham!J:J, NhatKy_ViPham!E:E, "10_Van_B", NhatKy_ViPham!F:F, B23, NhatKy_ViPham!C:C, "T20") - SUMIFS(NhatKy_ViPham!K:K, NhatKy_ViPham!E:E, "10_Van_B", NhatKy_ViPham!F:F, B23, NhatKy_ViPham!C:C, "T20")</f>
        <v>100</v>
      </c>
      <c r="AL23" s="7">
        <f>100 + SUMIFS(NhatKy_ViPham!J:J, NhatKy_ViPham!E:E, "10_Van_B", NhatKy_ViPham!F:F, B23, NhatKy_ViPham!C:C, "T21") - SUMIFS(NhatKy_ViPham!K:K, NhatKy_ViPham!E:E, "10_Van_B", NhatKy_ViPham!F:F, B23, NhatKy_ViPham!C:C, "T21")</f>
        <v>100</v>
      </c>
      <c r="AM23" s="7">
        <f>100 + SUMIFS(NhatKy_ViPham!J:J, NhatKy_ViPham!E:E, "10_Van_B", NhatKy_ViPham!F:F, B23, NhatKy_ViPham!C:C, "T22") - SUMIFS(NhatKy_ViPham!K:K, NhatKy_ViPham!E:E, "10_Van_B", NhatKy_ViPham!F:F, B23, NhatKy_ViPham!C:C, "T22")</f>
        <v>100</v>
      </c>
      <c r="AN23" s="7">
        <f>100 + SUMIFS(NhatKy_ViPham!J:J, NhatKy_ViPham!E:E, "10_Van_B", NhatKy_ViPham!F:F, B23, NhatKy_ViPham!C:C, "T23") - SUMIFS(NhatKy_ViPham!K:K, NhatKy_ViPham!E:E, "10_Van_B", NhatKy_ViPham!F:F, B23, NhatKy_ViPham!C:C, "T23")</f>
        <v>100</v>
      </c>
      <c r="AO23" s="7">
        <f>100 + SUMIFS(NhatKy_ViPham!J:J, NhatKy_ViPham!E:E, "10_Van_B", NhatKy_ViPham!F:F, B23, NhatKy_ViPham!C:C, "T24") - SUMIFS(NhatKy_ViPham!K:K, NhatKy_ViPham!E:E, "10_Van_B", NhatKy_ViPham!F:F, B23, NhatKy_ViPham!C:C, "T24")</f>
        <v>100</v>
      </c>
      <c r="AP23" s="7">
        <f>100 + SUMIFS(NhatKy_ViPham!J:J, NhatKy_ViPham!E:E, "10_Van_B", NhatKy_ViPham!F:F, B23, NhatKy_ViPham!C:C, "T25") - SUMIFS(NhatKy_ViPham!K:K, NhatKy_ViPham!E:E, "10_Van_B", NhatKy_ViPham!F:F, B23, NhatKy_ViPham!C:C, "T25")</f>
        <v>100</v>
      </c>
      <c r="AQ23" s="7">
        <f>100 + SUMIFS(NhatKy_ViPham!J:J, NhatKy_ViPham!E:E, "10_Van_B", NhatKy_ViPham!F:F, B23, NhatKy_ViPham!C:C, "T26") - SUMIFS(NhatKy_ViPham!K:K, NhatKy_ViPham!E:E, "10_Van_B", NhatKy_ViPham!F:F, B23, NhatKy_ViPham!C:C, "T26")</f>
        <v>100</v>
      </c>
      <c r="AR23" s="7">
        <f>100 + SUMIFS(NhatKy_ViPham!J:J, NhatKy_ViPham!E:E, "10_Van_B", NhatKy_ViPham!F:F, B23, NhatKy_ViPham!C:C, "T27") - SUMIFS(NhatKy_ViPham!K:K, NhatKy_ViPham!E:E, "10_Van_B", NhatKy_ViPham!F:F, B23, NhatKy_ViPham!C:C, "T27")</f>
        <v>100</v>
      </c>
      <c r="AS23" s="7">
        <f>100 + SUMIFS(NhatKy_ViPham!J:J, NhatKy_ViPham!E:E, "10_Van_B", NhatKy_ViPham!F:F, B23, NhatKy_ViPham!C:C, "T28") - SUMIFS(NhatKy_ViPham!K:K, NhatKy_ViPham!E:E, "10_Van_B", NhatKy_ViPham!F:F, B23, NhatKy_ViPham!C:C, "T28")</f>
        <v>100</v>
      </c>
      <c r="AT23" s="7">
        <f>100 + SUMIFS(NhatKy_ViPham!J:J, NhatKy_ViPham!E:E, "10_Van_B", NhatKy_ViPham!F:F, B23, NhatKy_ViPham!C:C, "T29") - SUMIFS(NhatKy_ViPham!K:K, NhatKy_ViPham!E:E, "10_Van_B", NhatKy_ViPham!F:F, B23, NhatKy_ViPham!C:C, "T29")</f>
        <v>100</v>
      </c>
      <c r="AU23" s="7">
        <f>100 + SUMIFS(NhatKy_ViPham!J:J, NhatKy_ViPham!E:E, "10_Van_B", NhatKy_ViPham!F:F, B23, NhatKy_ViPham!C:C, "T30") - SUMIFS(NhatKy_ViPham!K:K, NhatKy_ViPham!E:E, "10_Van_B", NhatKy_ViPham!F:F, B23, NhatKy_ViPham!C:C, "T30")</f>
        <v>100</v>
      </c>
      <c r="AV23" s="7">
        <f>100 + SUMIFS(NhatKy_ViPham!J:J, NhatKy_ViPham!E:E, "10_Van_B", NhatKy_ViPham!F:F, B23, NhatKy_ViPham!C:C, "T31") - SUMIFS(NhatKy_ViPham!K:K, NhatKy_ViPham!E:E, "10_Van_B", NhatKy_ViPham!F:F, B23, NhatKy_ViPham!C:C, "T31")</f>
        <v>100</v>
      </c>
      <c r="AW23" s="7">
        <f>100 + SUMIFS(NhatKy_ViPham!J:J, NhatKy_ViPham!E:E, "10_Van_B", NhatKy_ViPham!F:F, B23, NhatKy_ViPham!C:C, "T32") - SUMIFS(NhatKy_ViPham!K:K, NhatKy_ViPham!E:E, "10_Van_B", NhatKy_ViPham!F:F, B23, NhatKy_ViPham!C:C, "T32")</f>
        <v>100</v>
      </c>
      <c r="AX23" s="7">
        <f>100 + SUMIFS(NhatKy_ViPham!J:J, NhatKy_ViPham!E:E, "10_Van_B", NhatKy_ViPham!F:F, B23, NhatKy_ViPham!C:C, "T33") - SUMIFS(NhatKy_ViPham!K:K, NhatKy_ViPham!E:E, "10_Van_B", NhatKy_ViPham!F:F, B23, NhatKy_ViPham!C:C, "T33")</f>
        <v>100</v>
      </c>
      <c r="AY23" s="7">
        <f>100 + SUMIFS(NhatKy_ViPham!J:J, NhatKy_ViPham!E:E, "10_Van_B", NhatKy_ViPham!F:F, B23, NhatKy_ViPham!C:C, "T34") - SUMIFS(NhatKy_ViPham!K:K, NhatKy_ViPham!E:E, "10_Van_B", NhatKy_ViPham!F:F, B23, NhatKy_ViPham!C:C, "T34")</f>
        <v>100</v>
      </c>
      <c r="AZ23" s="7">
        <f>100 + SUMIFS(NhatKy_ViPham!J:J, NhatKy_ViPham!E:E, "10_Van_B", NhatKy_ViPham!F:F, B23, NhatKy_ViPham!C:C, "T35") - SUMIFS(NhatKy_ViPham!K:K, NhatKy_ViPham!E:E, "10_Van_B", NhatKy_ViPham!F:F, B23, NhatKy_ViPham!C:C, "T35")</f>
        <v>100</v>
      </c>
      <c r="BA23" s="12">
        <f t="shared" si="0"/>
        <v>100</v>
      </c>
      <c r="BB23" s="11" t="s">
        <v>430</v>
      </c>
      <c r="BC23" s="14" t="str">
        <f t="shared" si="1"/>
        <v>Tốt</v>
      </c>
      <c r="BD23" s="10" t="str">
        <f t="shared" si="2"/>
        <v>🟢 BÌNH THƯỜNG</v>
      </c>
    </row>
    <row r="24" spans="1:56" x14ac:dyDescent="0.25">
      <c r="A24" s="5">
        <v>16</v>
      </c>
      <c r="B24" s="15" t="s">
        <v>1033</v>
      </c>
      <c r="C24" s="5" t="s">
        <v>514</v>
      </c>
      <c r="D24" s="5" t="s">
        <v>429</v>
      </c>
      <c r="E24" s="11" t="s">
        <v>430</v>
      </c>
      <c r="F24" s="6">
        <f>SUMIFS(NhatKy_ViPham!K:K, NhatKy_ViPham!E:E, "10_Van_B", NhatKy_ViPham!F:F, B24, NhatKy_ViPham!H:H, "L01")</f>
        <v>0</v>
      </c>
      <c r="G24" s="6">
        <f>SUMIFS(NhatKy_ViPham!K:K, NhatKy_ViPham!E:E, "10_Van_B", NhatKy_ViPham!F:F, B24, NhatKy_ViPham!H:H, "L02")</f>
        <v>0</v>
      </c>
      <c r="H24" s="6">
        <f>SUMIFS(NhatKy_ViPham!K:K, NhatKy_ViPham!E:E, "10_Van_B", NhatKy_ViPham!F:F, B24, NhatKy_ViPham!H:H, "L03")</f>
        <v>0</v>
      </c>
      <c r="I24" s="6">
        <f>SUMIFS(NhatKy_ViPham!K:K, NhatKy_ViPham!E:E, "10_Van_B", NhatKy_ViPham!F:F, B24, NhatKy_ViPham!H:H, "L04")</f>
        <v>0</v>
      </c>
      <c r="J24" s="6">
        <f>SUMIFS(NhatKy_ViPham!K:K, NhatKy_ViPham!E:E, "10_Van_B", NhatKy_ViPham!F:F, B24, NhatKy_ViPham!H:H, "L05")</f>
        <v>0</v>
      </c>
      <c r="K24" s="6">
        <f>SUMIFS(NhatKy_ViPham!K:K, NhatKy_ViPham!E:E, "10_Van_B", NhatKy_ViPham!F:F, B24, NhatKy_ViPham!H:H, "L06")</f>
        <v>0</v>
      </c>
      <c r="L24" s="6">
        <f>SUMIFS(NhatKy_ViPham!K:K, NhatKy_ViPham!E:E, "10_Van_B", NhatKy_ViPham!F:F, B24, NhatKy_ViPham!H:H, "L07")</f>
        <v>0</v>
      </c>
      <c r="M24" s="6">
        <f>SUMIFS(NhatKy_ViPham!K:K, NhatKy_ViPham!E:E, "10_Van_B", NhatKy_ViPham!F:F, B24, NhatKy_ViPham!H:H, "L08")</f>
        <v>0</v>
      </c>
      <c r="N24" s="6">
        <f>SUMIFS(NhatKy_ViPham!K:K, NhatKy_ViPham!E:E, "10_Van_B", NhatKy_ViPham!F:F, B24, NhatKy_ViPham!H:H, "L09")</f>
        <v>0</v>
      </c>
      <c r="O24" s="6">
        <f>SUMIFS(NhatKy_ViPham!K:K, NhatKy_ViPham!E:E, "10_Van_B", NhatKy_ViPham!F:F, B24, NhatKy_ViPham!H:H, "L10")</f>
        <v>0</v>
      </c>
      <c r="P24" s="12">
        <f>SUMIFS(NhatKy_ViPham!J:J, NhatKy_ViPham!E:E, "10_Van_B", NhatKy_ViPham!F:F, B24)</f>
        <v>0</v>
      </c>
      <c r="Q24" s="13">
        <f>SUMIFS(NhatKy_ViPham!K:K, NhatKy_ViPham!E:E, "10_Van_B", NhatKy_ViPham!F:F, B24)</f>
        <v>0</v>
      </c>
      <c r="R24" s="6">
        <f>100 + SUMIFS(NhatKy_ViPham!J:J, NhatKy_ViPham!E:E, "10_Van_B", NhatKy_ViPham!F:F, B24, NhatKy_ViPham!C:C, "T1") - SUMIFS(NhatKy_ViPham!K:K, NhatKy_ViPham!E:E, "10_Van_B", NhatKy_ViPham!F:F, B24, NhatKy_ViPham!C:C, "T1")</f>
        <v>100</v>
      </c>
      <c r="S24" s="6">
        <f>100 + SUMIFS(NhatKy_ViPham!J:J, NhatKy_ViPham!E:E, "10_Van_B", NhatKy_ViPham!F:F, B24, NhatKy_ViPham!C:C, "T2") - SUMIFS(NhatKy_ViPham!K:K, NhatKy_ViPham!E:E, "10_Van_B", NhatKy_ViPham!F:F, B24, NhatKy_ViPham!C:C, "T2")</f>
        <v>100</v>
      </c>
      <c r="T24" s="6">
        <f>100 + SUMIFS(NhatKy_ViPham!J:J, NhatKy_ViPham!E:E, "10_Van_B", NhatKy_ViPham!F:F, B24, NhatKy_ViPham!C:C, "T3") - SUMIFS(NhatKy_ViPham!K:K, NhatKy_ViPham!E:E, "10_Van_B", NhatKy_ViPham!F:F, B24, NhatKy_ViPham!C:C, "T3")</f>
        <v>100</v>
      </c>
      <c r="U24" s="6">
        <f>100 + SUMIFS(NhatKy_ViPham!J:J, NhatKy_ViPham!E:E, "10_Van_B", NhatKy_ViPham!F:F, B24, NhatKy_ViPham!C:C, "T4") - SUMIFS(NhatKy_ViPham!K:K, NhatKy_ViPham!E:E, "10_Van_B", NhatKy_ViPham!F:F, B24, NhatKy_ViPham!C:C, "T4")</f>
        <v>100</v>
      </c>
      <c r="V24" s="6">
        <f>100 + SUMIFS(NhatKy_ViPham!J:J, NhatKy_ViPham!E:E, "10_Van_B", NhatKy_ViPham!F:F, B24, NhatKy_ViPham!C:C, "T5") - SUMIFS(NhatKy_ViPham!K:K, NhatKy_ViPham!E:E, "10_Van_B", NhatKy_ViPham!F:F, B24, NhatKy_ViPham!C:C, "T5")</f>
        <v>100</v>
      </c>
      <c r="W24" s="6">
        <f>100 + SUMIFS(NhatKy_ViPham!J:J, NhatKy_ViPham!E:E, "10_Van_B", NhatKy_ViPham!F:F, B24, NhatKy_ViPham!C:C, "T6") - SUMIFS(NhatKy_ViPham!K:K, NhatKy_ViPham!E:E, "10_Van_B", NhatKy_ViPham!F:F, B24, NhatKy_ViPham!C:C, "T6")</f>
        <v>100</v>
      </c>
      <c r="X24" s="6">
        <f>100 + SUMIFS(NhatKy_ViPham!J:J, NhatKy_ViPham!E:E, "10_Van_B", NhatKy_ViPham!F:F, B24, NhatKy_ViPham!C:C, "T7") - SUMIFS(NhatKy_ViPham!K:K, NhatKy_ViPham!E:E, "10_Van_B", NhatKy_ViPham!F:F, B24, NhatKy_ViPham!C:C, "T7")</f>
        <v>100</v>
      </c>
      <c r="Y24" s="6">
        <f>100 + SUMIFS(NhatKy_ViPham!J:J, NhatKy_ViPham!E:E, "10_Van_B", NhatKy_ViPham!F:F, B24, NhatKy_ViPham!C:C, "T8") - SUMIFS(NhatKy_ViPham!K:K, NhatKy_ViPham!E:E, "10_Van_B", NhatKy_ViPham!F:F, B24, NhatKy_ViPham!C:C, "T8")</f>
        <v>100</v>
      </c>
      <c r="Z24" s="6">
        <f>100 + SUMIFS(NhatKy_ViPham!J:J, NhatKy_ViPham!E:E, "10_Van_B", NhatKy_ViPham!F:F, B24, NhatKy_ViPham!C:C, "T9") - SUMIFS(NhatKy_ViPham!K:K, NhatKy_ViPham!E:E, "10_Van_B", NhatKy_ViPham!F:F, B24, NhatKy_ViPham!C:C, "T9")</f>
        <v>100</v>
      </c>
      <c r="AA24" s="6">
        <f>100 + SUMIFS(NhatKy_ViPham!J:J, NhatKy_ViPham!E:E, "10_Van_B", NhatKy_ViPham!F:F, B24, NhatKy_ViPham!C:C, "T10") - SUMIFS(NhatKy_ViPham!K:K, NhatKy_ViPham!E:E, "10_Van_B", NhatKy_ViPham!F:F, B24, NhatKy_ViPham!C:C, "T10")</f>
        <v>100</v>
      </c>
      <c r="AB24" s="6">
        <f>100 + SUMIFS(NhatKy_ViPham!J:J, NhatKy_ViPham!E:E, "10_Van_B", NhatKy_ViPham!F:F, B24, NhatKy_ViPham!C:C, "T11") - SUMIFS(NhatKy_ViPham!K:K, NhatKy_ViPham!E:E, "10_Van_B", NhatKy_ViPham!F:F, B24, NhatKy_ViPham!C:C, "T11")</f>
        <v>100</v>
      </c>
      <c r="AC24" s="6">
        <f>100 + SUMIFS(NhatKy_ViPham!J:J, NhatKy_ViPham!E:E, "10_Van_B", NhatKy_ViPham!F:F, B24, NhatKy_ViPham!C:C, "T12") - SUMIFS(NhatKy_ViPham!K:K, NhatKy_ViPham!E:E, "10_Van_B", NhatKy_ViPham!F:F, B24, NhatKy_ViPham!C:C, "T12")</f>
        <v>100</v>
      </c>
      <c r="AD24" s="6">
        <f>100 + SUMIFS(NhatKy_ViPham!J:J, NhatKy_ViPham!E:E, "10_Van_B", NhatKy_ViPham!F:F, B24, NhatKy_ViPham!C:C, "T13") - SUMIFS(NhatKy_ViPham!K:K, NhatKy_ViPham!E:E, "10_Van_B", NhatKy_ViPham!F:F, B24, NhatKy_ViPham!C:C, "T13")</f>
        <v>100</v>
      </c>
      <c r="AE24" s="6">
        <f>100 + SUMIFS(NhatKy_ViPham!J:J, NhatKy_ViPham!E:E, "10_Van_B", NhatKy_ViPham!F:F, B24, NhatKy_ViPham!C:C, "T14") - SUMIFS(NhatKy_ViPham!K:K, NhatKy_ViPham!E:E, "10_Van_B", NhatKy_ViPham!F:F, B24, NhatKy_ViPham!C:C, "T14")</f>
        <v>100</v>
      </c>
      <c r="AF24" s="6">
        <f>100 + SUMIFS(NhatKy_ViPham!J:J, NhatKy_ViPham!E:E, "10_Van_B", NhatKy_ViPham!F:F, B24, NhatKy_ViPham!C:C, "T15") - SUMIFS(NhatKy_ViPham!K:K, NhatKy_ViPham!E:E, "10_Van_B", NhatKy_ViPham!F:F, B24, NhatKy_ViPham!C:C, "T15")</f>
        <v>100</v>
      </c>
      <c r="AG24" s="6">
        <f>100 + SUMIFS(NhatKy_ViPham!J:J, NhatKy_ViPham!E:E, "10_Van_B", NhatKy_ViPham!F:F, B24, NhatKy_ViPham!C:C, "T16") - SUMIFS(NhatKy_ViPham!K:K, NhatKy_ViPham!E:E, "10_Van_B", NhatKy_ViPham!F:F, B24, NhatKy_ViPham!C:C, "T16")</f>
        <v>100</v>
      </c>
      <c r="AH24" s="6">
        <f>100 + SUMIFS(NhatKy_ViPham!J:J, NhatKy_ViPham!E:E, "10_Van_B", NhatKy_ViPham!F:F, B24, NhatKy_ViPham!C:C, "T17") - SUMIFS(NhatKy_ViPham!K:K, NhatKy_ViPham!E:E, "10_Van_B", NhatKy_ViPham!F:F, B24, NhatKy_ViPham!C:C, "T17")</f>
        <v>100</v>
      </c>
      <c r="AI24" s="6">
        <f>100 + SUMIFS(NhatKy_ViPham!J:J, NhatKy_ViPham!E:E, "10_Van_B", NhatKy_ViPham!F:F, B24, NhatKy_ViPham!C:C, "T18") - SUMIFS(NhatKy_ViPham!K:K, NhatKy_ViPham!E:E, "10_Van_B", NhatKy_ViPham!F:F, B24, NhatKy_ViPham!C:C, "T18")</f>
        <v>100</v>
      </c>
      <c r="AJ24" s="6">
        <f>100 + SUMIFS(NhatKy_ViPham!J:J, NhatKy_ViPham!E:E, "10_Van_B", NhatKy_ViPham!F:F, B24, NhatKy_ViPham!C:C, "T19") - SUMIFS(NhatKy_ViPham!K:K, NhatKy_ViPham!E:E, "10_Van_B", NhatKy_ViPham!F:F, B24, NhatKy_ViPham!C:C, "T19")</f>
        <v>100</v>
      </c>
      <c r="AK24" s="6">
        <f>100 + SUMIFS(NhatKy_ViPham!J:J, NhatKy_ViPham!E:E, "10_Van_B", NhatKy_ViPham!F:F, B24, NhatKy_ViPham!C:C, "T20") - SUMIFS(NhatKy_ViPham!K:K, NhatKy_ViPham!E:E, "10_Van_B", NhatKy_ViPham!F:F, B24, NhatKy_ViPham!C:C, "T20")</f>
        <v>100</v>
      </c>
      <c r="AL24" s="6">
        <f>100 + SUMIFS(NhatKy_ViPham!J:J, NhatKy_ViPham!E:E, "10_Van_B", NhatKy_ViPham!F:F, B24, NhatKy_ViPham!C:C, "T21") - SUMIFS(NhatKy_ViPham!K:K, NhatKy_ViPham!E:E, "10_Van_B", NhatKy_ViPham!F:F, B24, NhatKy_ViPham!C:C, "T21")</f>
        <v>100</v>
      </c>
      <c r="AM24" s="6">
        <f>100 + SUMIFS(NhatKy_ViPham!J:J, NhatKy_ViPham!E:E, "10_Van_B", NhatKy_ViPham!F:F, B24, NhatKy_ViPham!C:C, "T22") - SUMIFS(NhatKy_ViPham!K:K, NhatKy_ViPham!E:E, "10_Van_B", NhatKy_ViPham!F:F, B24, NhatKy_ViPham!C:C, "T22")</f>
        <v>100</v>
      </c>
      <c r="AN24" s="6">
        <f>100 + SUMIFS(NhatKy_ViPham!J:J, NhatKy_ViPham!E:E, "10_Van_B", NhatKy_ViPham!F:F, B24, NhatKy_ViPham!C:C, "T23") - SUMIFS(NhatKy_ViPham!K:K, NhatKy_ViPham!E:E, "10_Van_B", NhatKy_ViPham!F:F, B24, NhatKy_ViPham!C:C, "T23")</f>
        <v>100</v>
      </c>
      <c r="AO24" s="6">
        <f>100 + SUMIFS(NhatKy_ViPham!J:J, NhatKy_ViPham!E:E, "10_Van_B", NhatKy_ViPham!F:F, B24, NhatKy_ViPham!C:C, "T24") - SUMIFS(NhatKy_ViPham!K:K, NhatKy_ViPham!E:E, "10_Van_B", NhatKy_ViPham!F:F, B24, NhatKy_ViPham!C:C, "T24")</f>
        <v>100</v>
      </c>
      <c r="AP24" s="6">
        <f>100 + SUMIFS(NhatKy_ViPham!J:J, NhatKy_ViPham!E:E, "10_Van_B", NhatKy_ViPham!F:F, B24, NhatKy_ViPham!C:C, "T25") - SUMIFS(NhatKy_ViPham!K:K, NhatKy_ViPham!E:E, "10_Van_B", NhatKy_ViPham!F:F, B24, NhatKy_ViPham!C:C, "T25")</f>
        <v>100</v>
      </c>
      <c r="AQ24" s="6">
        <f>100 + SUMIFS(NhatKy_ViPham!J:J, NhatKy_ViPham!E:E, "10_Van_B", NhatKy_ViPham!F:F, B24, NhatKy_ViPham!C:C, "T26") - SUMIFS(NhatKy_ViPham!K:K, NhatKy_ViPham!E:E, "10_Van_B", NhatKy_ViPham!F:F, B24, NhatKy_ViPham!C:C, "T26")</f>
        <v>100</v>
      </c>
      <c r="AR24" s="6">
        <f>100 + SUMIFS(NhatKy_ViPham!J:J, NhatKy_ViPham!E:E, "10_Van_B", NhatKy_ViPham!F:F, B24, NhatKy_ViPham!C:C, "T27") - SUMIFS(NhatKy_ViPham!K:K, NhatKy_ViPham!E:E, "10_Van_B", NhatKy_ViPham!F:F, B24, NhatKy_ViPham!C:C, "T27")</f>
        <v>100</v>
      </c>
      <c r="AS24" s="6">
        <f>100 + SUMIFS(NhatKy_ViPham!J:J, NhatKy_ViPham!E:E, "10_Van_B", NhatKy_ViPham!F:F, B24, NhatKy_ViPham!C:C, "T28") - SUMIFS(NhatKy_ViPham!K:K, NhatKy_ViPham!E:E, "10_Van_B", NhatKy_ViPham!F:F, B24, NhatKy_ViPham!C:C, "T28")</f>
        <v>100</v>
      </c>
      <c r="AT24" s="6">
        <f>100 + SUMIFS(NhatKy_ViPham!J:J, NhatKy_ViPham!E:E, "10_Van_B", NhatKy_ViPham!F:F, B24, NhatKy_ViPham!C:C, "T29") - SUMIFS(NhatKy_ViPham!K:K, NhatKy_ViPham!E:E, "10_Van_B", NhatKy_ViPham!F:F, B24, NhatKy_ViPham!C:C, "T29")</f>
        <v>100</v>
      </c>
      <c r="AU24" s="6">
        <f>100 + SUMIFS(NhatKy_ViPham!J:J, NhatKy_ViPham!E:E, "10_Van_B", NhatKy_ViPham!F:F, B24, NhatKy_ViPham!C:C, "T30") - SUMIFS(NhatKy_ViPham!K:K, NhatKy_ViPham!E:E, "10_Van_B", NhatKy_ViPham!F:F, B24, NhatKy_ViPham!C:C, "T30")</f>
        <v>100</v>
      </c>
      <c r="AV24" s="6">
        <f>100 + SUMIFS(NhatKy_ViPham!J:J, NhatKy_ViPham!E:E, "10_Van_B", NhatKy_ViPham!F:F, B24, NhatKy_ViPham!C:C, "T31") - SUMIFS(NhatKy_ViPham!K:K, NhatKy_ViPham!E:E, "10_Van_B", NhatKy_ViPham!F:F, B24, NhatKy_ViPham!C:C, "T31")</f>
        <v>100</v>
      </c>
      <c r="AW24" s="6">
        <f>100 + SUMIFS(NhatKy_ViPham!J:J, NhatKy_ViPham!E:E, "10_Van_B", NhatKy_ViPham!F:F, B24, NhatKy_ViPham!C:C, "T32") - SUMIFS(NhatKy_ViPham!K:K, NhatKy_ViPham!E:E, "10_Van_B", NhatKy_ViPham!F:F, B24, NhatKy_ViPham!C:C, "T32")</f>
        <v>100</v>
      </c>
      <c r="AX24" s="6">
        <f>100 + SUMIFS(NhatKy_ViPham!J:J, NhatKy_ViPham!E:E, "10_Van_B", NhatKy_ViPham!F:F, B24, NhatKy_ViPham!C:C, "T33") - SUMIFS(NhatKy_ViPham!K:K, NhatKy_ViPham!E:E, "10_Van_B", NhatKy_ViPham!F:F, B24, NhatKy_ViPham!C:C, "T33")</f>
        <v>100</v>
      </c>
      <c r="AY24" s="6">
        <f>100 + SUMIFS(NhatKy_ViPham!J:J, NhatKy_ViPham!E:E, "10_Van_B", NhatKy_ViPham!F:F, B24, NhatKy_ViPham!C:C, "T34") - SUMIFS(NhatKy_ViPham!K:K, NhatKy_ViPham!E:E, "10_Van_B", NhatKy_ViPham!F:F, B24, NhatKy_ViPham!C:C, "T34")</f>
        <v>100</v>
      </c>
      <c r="AZ24" s="6">
        <f>100 + SUMIFS(NhatKy_ViPham!J:J, NhatKy_ViPham!E:E, "10_Van_B", NhatKy_ViPham!F:F, B24, NhatKy_ViPham!C:C, "T35") - SUMIFS(NhatKy_ViPham!K:K, NhatKy_ViPham!E:E, "10_Van_B", NhatKy_ViPham!F:F, B24, NhatKy_ViPham!C:C, "T35")</f>
        <v>100</v>
      </c>
      <c r="BA24" s="12">
        <f t="shared" si="0"/>
        <v>100</v>
      </c>
      <c r="BB24" s="11" t="s">
        <v>430</v>
      </c>
      <c r="BC24" s="16" t="str">
        <f t="shared" si="1"/>
        <v>Tốt</v>
      </c>
      <c r="BD24" s="15" t="str">
        <f t="shared" si="2"/>
        <v>🟢 BÌNH THƯỜNG</v>
      </c>
    </row>
    <row r="25" spans="1:56" x14ac:dyDescent="0.25">
      <c r="A25" s="4">
        <v>17</v>
      </c>
      <c r="B25" s="10" t="s">
        <v>1034</v>
      </c>
      <c r="C25" s="4" t="s">
        <v>1035</v>
      </c>
      <c r="D25" s="4" t="s">
        <v>429</v>
      </c>
      <c r="E25" s="11" t="s">
        <v>430</v>
      </c>
      <c r="F25" s="7">
        <f>SUMIFS(NhatKy_ViPham!K:K, NhatKy_ViPham!E:E, "10_Van_B", NhatKy_ViPham!F:F, B25, NhatKy_ViPham!H:H, "L01")</f>
        <v>0</v>
      </c>
      <c r="G25" s="7">
        <f>SUMIFS(NhatKy_ViPham!K:K, NhatKy_ViPham!E:E, "10_Van_B", NhatKy_ViPham!F:F, B25, NhatKy_ViPham!H:H, "L02")</f>
        <v>0</v>
      </c>
      <c r="H25" s="7">
        <f>SUMIFS(NhatKy_ViPham!K:K, NhatKy_ViPham!E:E, "10_Van_B", NhatKy_ViPham!F:F, B25, NhatKy_ViPham!H:H, "L03")</f>
        <v>0</v>
      </c>
      <c r="I25" s="7">
        <f>SUMIFS(NhatKy_ViPham!K:K, NhatKy_ViPham!E:E, "10_Van_B", NhatKy_ViPham!F:F, B25, NhatKy_ViPham!H:H, "L04")</f>
        <v>0</v>
      </c>
      <c r="J25" s="7">
        <f>SUMIFS(NhatKy_ViPham!K:K, NhatKy_ViPham!E:E, "10_Van_B", NhatKy_ViPham!F:F, B25, NhatKy_ViPham!H:H, "L05")</f>
        <v>0</v>
      </c>
      <c r="K25" s="7">
        <f>SUMIFS(NhatKy_ViPham!K:K, NhatKy_ViPham!E:E, "10_Van_B", NhatKy_ViPham!F:F, B25, NhatKy_ViPham!H:H, "L06")</f>
        <v>0</v>
      </c>
      <c r="L25" s="7">
        <f>SUMIFS(NhatKy_ViPham!K:K, NhatKy_ViPham!E:E, "10_Van_B", NhatKy_ViPham!F:F, B25, NhatKy_ViPham!H:H, "L07")</f>
        <v>0</v>
      </c>
      <c r="M25" s="7">
        <f>SUMIFS(NhatKy_ViPham!K:K, NhatKy_ViPham!E:E, "10_Van_B", NhatKy_ViPham!F:F, B25, NhatKy_ViPham!H:H, "L08")</f>
        <v>0</v>
      </c>
      <c r="N25" s="7">
        <f>SUMIFS(NhatKy_ViPham!K:K, NhatKy_ViPham!E:E, "10_Van_B", NhatKy_ViPham!F:F, B25, NhatKy_ViPham!H:H, "L09")</f>
        <v>0</v>
      </c>
      <c r="O25" s="7">
        <f>SUMIFS(NhatKy_ViPham!K:K, NhatKy_ViPham!E:E, "10_Van_B", NhatKy_ViPham!F:F, B25, NhatKy_ViPham!H:H, "L10")</f>
        <v>0</v>
      </c>
      <c r="P25" s="12">
        <f>SUMIFS(NhatKy_ViPham!J:J, NhatKy_ViPham!E:E, "10_Van_B", NhatKy_ViPham!F:F, B25)</f>
        <v>0</v>
      </c>
      <c r="Q25" s="13">
        <f>SUMIFS(NhatKy_ViPham!K:K, NhatKy_ViPham!E:E, "10_Van_B", NhatKy_ViPham!F:F, B25)</f>
        <v>0</v>
      </c>
      <c r="R25" s="7">
        <f>100 + SUMIFS(NhatKy_ViPham!J:J, NhatKy_ViPham!E:E, "10_Van_B", NhatKy_ViPham!F:F, B25, NhatKy_ViPham!C:C, "T1") - SUMIFS(NhatKy_ViPham!K:K, NhatKy_ViPham!E:E, "10_Van_B", NhatKy_ViPham!F:F, B25, NhatKy_ViPham!C:C, "T1")</f>
        <v>100</v>
      </c>
      <c r="S25" s="7">
        <f>100 + SUMIFS(NhatKy_ViPham!J:J, NhatKy_ViPham!E:E, "10_Van_B", NhatKy_ViPham!F:F, B25, NhatKy_ViPham!C:C, "T2") - SUMIFS(NhatKy_ViPham!K:K, NhatKy_ViPham!E:E, "10_Van_B", NhatKy_ViPham!F:F, B25, NhatKy_ViPham!C:C, "T2")</f>
        <v>100</v>
      </c>
      <c r="T25" s="7">
        <f>100 + SUMIFS(NhatKy_ViPham!J:J, NhatKy_ViPham!E:E, "10_Van_B", NhatKy_ViPham!F:F, B25, NhatKy_ViPham!C:C, "T3") - SUMIFS(NhatKy_ViPham!K:K, NhatKy_ViPham!E:E, "10_Van_B", NhatKy_ViPham!F:F, B25, NhatKy_ViPham!C:C, "T3")</f>
        <v>100</v>
      </c>
      <c r="U25" s="7">
        <f>100 + SUMIFS(NhatKy_ViPham!J:J, NhatKy_ViPham!E:E, "10_Van_B", NhatKy_ViPham!F:F, B25, NhatKy_ViPham!C:C, "T4") - SUMIFS(NhatKy_ViPham!K:K, NhatKy_ViPham!E:E, "10_Van_B", NhatKy_ViPham!F:F, B25, NhatKy_ViPham!C:C, "T4")</f>
        <v>100</v>
      </c>
      <c r="V25" s="7">
        <f>100 + SUMIFS(NhatKy_ViPham!J:J, NhatKy_ViPham!E:E, "10_Van_B", NhatKy_ViPham!F:F, B25, NhatKy_ViPham!C:C, "T5") - SUMIFS(NhatKy_ViPham!K:K, NhatKy_ViPham!E:E, "10_Van_B", NhatKy_ViPham!F:F, B25, NhatKy_ViPham!C:C, "T5")</f>
        <v>100</v>
      </c>
      <c r="W25" s="7">
        <f>100 + SUMIFS(NhatKy_ViPham!J:J, NhatKy_ViPham!E:E, "10_Van_B", NhatKy_ViPham!F:F, B25, NhatKy_ViPham!C:C, "T6") - SUMIFS(NhatKy_ViPham!K:K, NhatKy_ViPham!E:E, "10_Van_B", NhatKy_ViPham!F:F, B25, NhatKy_ViPham!C:C, "T6")</f>
        <v>100</v>
      </c>
      <c r="X25" s="7">
        <f>100 + SUMIFS(NhatKy_ViPham!J:J, NhatKy_ViPham!E:E, "10_Van_B", NhatKy_ViPham!F:F, B25, NhatKy_ViPham!C:C, "T7") - SUMIFS(NhatKy_ViPham!K:K, NhatKy_ViPham!E:E, "10_Van_B", NhatKy_ViPham!F:F, B25, NhatKy_ViPham!C:C, "T7")</f>
        <v>100</v>
      </c>
      <c r="Y25" s="7">
        <f>100 + SUMIFS(NhatKy_ViPham!J:J, NhatKy_ViPham!E:E, "10_Van_B", NhatKy_ViPham!F:F, B25, NhatKy_ViPham!C:C, "T8") - SUMIFS(NhatKy_ViPham!K:K, NhatKy_ViPham!E:E, "10_Van_B", NhatKy_ViPham!F:F, B25, NhatKy_ViPham!C:C, "T8")</f>
        <v>100</v>
      </c>
      <c r="Z25" s="7">
        <f>100 + SUMIFS(NhatKy_ViPham!J:J, NhatKy_ViPham!E:E, "10_Van_B", NhatKy_ViPham!F:F, B25, NhatKy_ViPham!C:C, "T9") - SUMIFS(NhatKy_ViPham!K:K, NhatKy_ViPham!E:E, "10_Van_B", NhatKy_ViPham!F:F, B25, NhatKy_ViPham!C:C, "T9")</f>
        <v>100</v>
      </c>
      <c r="AA25" s="7">
        <f>100 + SUMIFS(NhatKy_ViPham!J:J, NhatKy_ViPham!E:E, "10_Van_B", NhatKy_ViPham!F:F, B25, NhatKy_ViPham!C:C, "T10") - SUMIFS(NhatKy_ViPham!K:K, NhatKy_ViPham!E:E, "10_Van_B", NhatKy_ViPham!F:F, B25, NhatKy_ViPham!C:C, "T10")</f>
        <v>100</v>
      </c>
      <c r="AB25" s="7">
        <f>100 + SUMIFS(NhatKy_ViPham!J:J, NhatKy_ViPham!E:E, "10_Van_B", NhatKy_ViPham!F:F, B25, NhatKy_ViPham!C:C, "T11") - SUMIFS(NhatKy_ViPham!K:K, NhatKy_ViPham!E:E, "10_Van_B", NhatKy_ViPham!F:F, B25, NhatKy_ViPham!C:C, "T11")</f>
        <v>100</v>
      </c>
      <c r="AC25" s="7">
        <f>100 + SUMIFS(NhatKy_ViPham!J:J, NhatKy_ViPham!E:E, "10_Van_B", NhatKy_ViPham!F:F, B25, NhatKy_ViPham!C:C, "T12") - SUMIFS(NhatKy_ViPham!K:K, NhatKy_ViPham!E:E, "10_Van_B", NhatKy_ViPham!F:F, B25, NhatKy_ViPham!C:C, "T12")</f>
        <v>100</v>
      </c>
      <c r="AD25" s="7">
        <f>100 + SUMIFS(NhatKy_ViPham!J:J, NhatKy_ViPham!E:E, "10_Van_B", NhatKy_ViPham!F:F, B25, NhatKy_ViPham!C:C, "T13") - SUMIFS(NhatKy_ViPham!K:K, NhatKy_ViPham!E:E, "10_Van_B", NhatKy_ViPham!F:F, B25, NhatKy_ViPham!C:C, "T13")</f>
        <v>100</v>
      </c>
      <c r="AE25" s="7">
        <f>100 + SUMIFS(NhatKy_ViPham!J:J, NhatKy_ViPham!E:E, "10_Van_B", NhatKy_ViPham!F:F, B25, NhatKy_ViPham!C:C, "T14") - SUMIFS(NhatKy_ViPham!K:K, NhatKy_ViPham!E:E, "10_Van_B", NhatKy_ViPham!F:F, B25, NhatKy_ViPham!C:C, "T14")</f>
        <v>100</v>
      </c>
      <c r="AF25" s="7">
        <f>100 + SUMIFS(NhatKy_ViPham!J:J, NhatKy_ViPham!E:E, "10_Van_B", NhatKy_ViPham!F:F, B25, NhatKy_ViPham!C:C, "T15") - SUMIFS(NhatKy_ViPham!K:K, NhatKy_ViPham!E:E, "10_Van_B", NhatKy_ViPham!F:F, B25, NhatKy_ViPham!C:C, "T15")</f>
        <v>100</v>
      </c>
      <c r="AG25" s="7">
        <f>100 + SUMIFS(NhatKy_ViPham!J:J, NhatKy_ViPham!E:E, "10_Van_B", NhatKy_ViPham!F:F, B25, NhatKy_ViPham!C:C, "T16") - SUMIFS(NhatKy_ViPham!K:K, NhatKy_ViPham!E:E, "10_Van_B", NhatKy_ViPham!F:F, B25, NhatKy_ViPham!C:C, "T16")</f>
        <v>100</v>
      </c>
      <c r="AH25" s="7">
        <f>100 + SUMIFS(NhatKy_ViPham!J:J, NhatKy_ViPham!E:E, "10_Van_B", NhatKy_ViPham!F:F, B25, NhatKy_ViPham!C:C, "T17") - SUMIFS(NhatKy_ViPham!K:K, NhatKy_ViPham!E:E, "10_Van_B", NhatKy_ViPham!F:F, B25, NhatKy_ViPham!C:C, "T17")</f>
        <v>100</v>
      </c>
      <c r="AI25" s="7">
        <f>100 + SUMIFS(NhatKy_ViPham!J:J, NhatKy_ViPham!E:E, "10_Van_B", NhatKy_ViPham!F:F, B25, NhatKy_ViPham!C:C, "T18") - SUMIFS(NhatKy_ViPham!K:K, NhatKy_ViPham!E:E, "10_Van_B", NhatKy_ViPham!F:F, B25, NhatKy_ViPham!C:C, "T18")</f>
        <v>100</v>
      </c>
      <c r="AJ25" s="7">
        <f>100 + SUMIFS(NhatKy_ViPham!J:J, NhatKy_ViPham!E:E, "10_Van_B", NhatKy_ViPham!F:F, B25, NhatKy_ViPham!C:C, "T19") - SUMIFS(NhatKy_ViPham!K:K, NhatKy_ViPham!E:E, "10_Van_B", NhatKy_ViPham!F:F, B25, NhatKy_ViPham!C:C, "T19")</f>
        <v>100</v>
      </c>
      <c r="AK25" s="7">
        <f>100 + SUMIFS(NhatKy_ViPham!J:J, NhatKy_ViPham!E:E, "10_Van_B", NhatKy_ViPham!F:F, B25, NhatKy_ViPham!C:C, "T20") - SUMIFS(NhatKy_ViPham!K:K, NhatKy_ViPham!E:E, "10_Van_B", NhatKy_ViPham!F:F, B25, NhatKy_ViPham!C:C, "T20")</f>
        <v>100</v>
      </c>
      <c r="AL25" s="7">
        <f>100 + SUMIFS(NhatKy_ViPham!J:J, NhatKy_ViPham!E:E, "10_Van_B", NhatKy_ViPham!F:F, B25, NhatKy_ViPham!C:C, "T21") - SUMIFS(NhatKy_ViPham!K:K, NhatKy_ViPham!E:E, "10_Van_B", NhatKy_ViPham!F:F, B25, NhatKy_ViPham!C:C, "T21")</f>
        <v>100</v>
      </c>
      <c r="AM25" s="7">
        <f>100 + SUMIFS(NhatKy_ViPham!J:J, NhatKy_ViPham!E:E, "10_Van_B", NhatKy_ViPham!F:F, B25, NhatKy_ViPham!C:C, "T22") - SUMIFS(NhatKy_ViPham!K:K, NhatKy_ViPham!E:E, "10_Van_B", NhatKy_ViPham!F:F, B25, NhatKy_ViPham!C:C, "T22")</f>
        <v>100</v>
      </c>
      <c r="AN25" s="7">
        <f>100 + SUMIFS(NhatKy_ViPham!J:J, NhatKy_ViPham!E:E, "10_Van_B", NhatKy_ViPham!F:F, B25, NhatKy_ViPham!C:C, "T23") - SUMIFS(NhatKy_ViPham!K:K, NhatKy_ViPham!E:E, "10_Van_B", NhatKy_ViPham!F:F, B25, NhatKy_ViPham!C:C, "T23")</f>
        <v>100</v>
      </c>
      <c r="AO25" s="7">
        <f>100 + SUMIFS(NhatKy_ViPham!J:J, NhatKy_ViPham!E:E, "10_Van_B", NhatKy_ViPham!F:F, B25, NhatKy_ViPham!C:C, "T24") - SUMIFS(NhatKy_ViPham!K:K, NhatKy_ViPham!E:E, "10_Van_B", NhatKy_ViPham!F:F, B25, NhatKy_ViPham!C:C, "T24")</f>
        <v>100</v>
      </c>
      <c r="AP25" s="7">
        <f>100 + SUMIFS(NhatKy_ViPham!J:J, NhatKy_ViPham!E:E, "10_Van_B", NhatKy_ViPham!F:F, B25, NhatKy_ViPham!C:C, "T25") - SUMIFS(NhatKy_ViPham!K:K, NhatKy_ViPham!E:E, "10_Van_B", NhatKy_ViPham!F:F, B25, NhatKy_ViPham!C:C, "T25")</f>
        <v>100</v>
      </c>
      <c r="AQ25" s="7">
        <f>100 + SUMIFS(NhatKy_ViPham!J:J, NhatKy_ViPham!E:E, "10_Van_B", NhatKy_ViPham!F:F, B25, NhatKy_ViPham!C:C, "T26") - SUMIFS(NhatKy_ViPham!K:K, NhatKy_ViPham!E:E, "10_Van_B", NhatKy_ViPham!F:F, B25, NhatKy_ViPham!C:C, "T26")</f>
        <v>100</v>
      </c>
      <c r="AR25" s="7">
        <f>100 + SUMIFS(NhatKy_ViPham!J:J, NhatKy_ViPham!E:E, "10_Van_B", NhatKy_ViPham!F:F, B25, NhatKy_ViPham!C:C, "T27") - SUMIFS(NhatKy_ViPham!K:K, NhatKy_ViPham!E:E, "10_Van_B", NhatKy_ViPham!F:F, B25, NhatKy_ViPham!C:C, "T27")</f>
        <v>100</v>
      </c>
      <c r="AS25" s="7">
        <f>100 + SUMIFS(NhatKy_ViPham!J:J, NhatKy_ViPham!E:E, "10_Van_B", NhatKy_ViPham!F:F, B25, NhatKy_ViPham!C:C, "T28") - SUMIFS(NhatKy_ViPham!K:K, NhatKy_ViPham!E:E, "10_Van_B", NhatKy_ViPham!F:F, B25, NhatKy_ViPham!C:C, "T28")</f>
        <v>100</v>
      </c>
      <c r="AT25" s="7">
        <f>100 + SUMIFS(NhatKy_ViPham!J:J, NhatKy_ViPham!E:E, "10_Van_B", NhatKy_ViPham!F:F, B25, NhatKy_ViPham!C:C, "T29") - SUMIFS(NhatKy_ViPham!K:K, NhatKy_ViPham!E:E, "10_Van_B", NhatKy_ViPham!F:F, B25, NhatKy_ViPham!C:C, "T29")</f>
        <v>100</v>
      </c>
      <c r="AU25" s="7">
        <f>100 + SUMIFS(NhatKy_ViPham!J:J, NhatKy_ViPham!E:E, "10_Van_B", NhatKy_ViPham!F:F, B25, NhatKy_ViPham!C:C, "T30") - SUMIFS(NhatKy_ViPham!K:K, NhatKy_ViPham!E:E, "10_Van_B", NhatKy_ViPham!F:F, B25, NhatKy_ViPham!C:C, "T30")</f>
        <v>100</v>
      </c>
      <c r="AV25" s="7">
        <f>100 + SUMIFS(NhatKy_ViPham!J:J, NhatKy_ViPham!E:E, "10_Van_B", NhatKy_ViPham!F:F, B25, NhatKy_ViPham!C:C, "T31") - SUMIFS(NhatKy_ViPham!K:K, NhatKy_ViPham!E:E, "10_Van_B", NhatKy_ViPham!F:F, B25, NhatKy_ViPham!C:C, "T31")</f>
        <v>100</v>
      </c>
      <c r="AW25" s="7">
        <f>100 + SUMIFS(NhatKy_ViPham!J:J, NhatKy_ViPham!E:E, "10_Van_B", NhatKy_ViPham!F:F, B25, NhatKy_ViPham!C:C, "T32") - SUMIFS(NhatKy_ViPham!K:K, NhatKy_ViPham!E:E, "10_Van_B", NhatKy_ViPham!F:F, B25, NhatKy_ViPham!C:C, "T32")</f>
        <v>100</v>
      </c>
      <c r="AX25" s="7">
        <f>100 + SUMIFS(NhatKy_ViPham!J:J, NhatKy_ViPham!E:E, "10_Van_B", NhatKy_ViPham!F:F, B25, NhatKy_ViPham!C:C, "T33") - SUMIFS(NhatKy_ViPham!K:K, NhatKy_ViPham!E:E, "10_Van_B", NhatKy_ViPham!F:F, B25, NhatKy_ViPham!C:C, "T33")</f>
        <v>100</v>
      </c>
      <c r="AY25" s="7">
        <f>100 + SUMIFS(NhatKy_ViPham!J:J, NhatKy_ViPham!E:E, "10_Van_B", NhatKy_ViPham!F:F, B25, NhatKy_ViPham!C:C, "T34") - SUMIFS(NhatKy_ViPham!K:K, NhatKy_ViPham!E:E, "10_Van_B", NhatKy_ViPham!F:F, B25, NhatKy_ViPham!C:C, "T34")</f>
        <v>100</v>
      </c>
      <c r="AZ25" s="7">
        <f>100 + SUMIFS(NhatKy_ViPham!J:J, NhatKy_ViPham!E:E, "10_Van_B", NhatKy_ViPham!F:F, B25, NhatKy_ViPham!C:C, "T35") - SUMIFS(NhatKy_ViPham!K:K, NhatKy_ViPham!E:E, "10_Van_B", NhatKy_ViPham!F:F, B25, NhatKy_ViPham!C:C, "T35")</f>
        <v>100</v>
      </c>
      <c r="BA25" s="12">
        <f t="shared" si="0"/>
        <v>100</v>
      </c>
      <c r="BB25" s="11" t="s">
        <v>430</v>
      </c>
      <c r="BC25" s="14" t="str">
        <f t="shared" si="1"/>
        <v>Tốt</v>
      </c>
      <c r="BD25" s="10" t="str">
        <f t="shared" si="2"/>
        <v>🟢 BÌNH THƯỜNG</v>
      </c>
    </row>
    <row r="26" spans="1:56" x14ac:dyDescent="0.25">
      <c r="A26" s="5">
        <v>18</v>
      </c>
      <c r="B26" s="15" t="s">
        <v>1036</v>
      </c>
      <c r="C26" s="5" t="s">
        <v>828</v>
      </c>
      <c r="D26" s="5" t="s">
        <v>429</v>
      </c>
      <c r="E26" s="11" t="s">
        <v>430</v>
      </c>
      <c r="F26" s="6">
        <f>SUMIFS(NhatKy_ViPham!K:K, NhatKy_ViPham!E:E, "10_Van_B", NhatKy_ViPham!F:F, B26, NhatKy_ViPham!H:H, "L01")</f>
        <v>0</v>
      </c>
      <c r="G26" s="6">
        <f>SUMIFS(NhatKy_ViPham!K:K, NhatKy_ViPham!E:E, "10_Van_B", NhatKy_ViPham!F:F, B26, NhatKy_ViPham!H:H, "L02")</f>
        <v>0</v>
      </c>
      <c r="H26" s="6">
        <f>SUMIFS(NhatKy_ViPham!K:K, NhatKy_ViPham!E:E, "10_Van_B", NhatKy_ViPham!F:F, B26, NhatKy_ViPham!H:H, "L03")</f>
        <v>0</v>
      </c>
      <c r="I26" s="6">
        <f>SUMIFS(NhatKy_ViPham!K:K, NhatKy_ViPham!E:E, "10_Van_B", NhatKy_ViPham!F:F, B26, NhatKy_ViPham!H:H, "L04")</f>
        <v>0</v>
      </c>
      <c r="J26" s="6">
        <f>SUMIFS(NhatKy_ViPham!K:K, NhatKy_ViPham!E:E, "10_Van_B", NhatKy_ViPham!F:F, B26, NhatKy_ViPham!H:H, "L05")</f>
        <v>0</v>
      </c>
      <c r="K26" s="6">
        <f>SUMIFS(NhatKy_ViPham!K:K, NhatKy_ViPham!E:E, "10_Van_B", NhatKy_ViPham!F:F, B26, NhatKy_ViPham!H:H, "L06")</f>
        <v>0</v>
      </c>
      <c r="L26" s="6">
        <f>SUMIFS(NhatKy_ViPham!K:K, NhatKy_ViPham!E:E, "10_Van_B", NhatKy_ViPham!F:F, B26, NhatKy_ViPham!H:H, "L07")</f>
        <v>0</v>
      </c>
      <c r="M26" s="6">
        <f>SUMIFS(NhatKy_ViPham!K:K, NhatKy_ViPham!E:E, "10_Van_B", NhatKy_ViPham!F:F, B26, NhatKy_ViPham!H:H, "L08")</f>
        <v>0</v>
      </c>
      <c r="N26" s="6">
        <f>SUMIFS(NhatKy_ViPham!K:K, NhatKy_ViPham!E:E, "10_Van_B", NhatKy_ViPham!F:F, B26, NhatKy_ViPham!H:H, "L09")</f>
        <v>0</v>
      </c>
      <c r="O26" s="6">
        <f>SUMIFS(NhatKy_ViPham!K:K, NhatKy_ViPham!E:E, "10_Van_B", NhatKy_ViPham!F:F, B26, NhatKy_ViPham!H:H, "L10")</f>
        <v>0</v>
      </c>
      <c r="P26" s="12">
        <f>SUMIFS(NhatKy_ViPham!J:J, NhatKy_ViPham!E:E, "10_Van_B", NhatKy_ViPham!F:F, B26)</f>
        <v>0</v>
      </c>
      <c r="Q26" s="13">
        <f>SUMIFS(NhatKy_ViPham!K:K, NhatKy_ViPham!E:E, "10_Van_B", NhatKy_ViPham!F:F, B26)</f>
        <v>0</v>
      </c>
      <c r="R26" s="6">
        <f>100 + SUMIFS(NhatKy_ViPham!J:J, NhatKy_ViPham!E:E, "10_Van_B", NhatKy_ViPham!F:F, B26, NhatKy_ViPham!C:C, "T1") - SUMIFS(NhatKy_ViPham!K:K, NhatKy_ViPham!E:E, "10_Van_B", NhatKy_ViPham!F:F, B26, NhatKy_ViPham!C:C, "T1")</f>
        <v>100</v>
      </c>
      <c r="S26" s="6">
        <f>100 + SUMIFS(NhatKy_ViPham!J:J, NhatKy_ViPham!E:E, "10_Van_B", NhatKy_ViPham!F:F, B26, NhatKy_ViPham!C:C, "T2") - SUMIFS(NhatKy_ViPham!K:K, NhatKy_ViPham!E:E, "10_Van_B", NhatKy_ViPham!F:F, B26, NhatKy_ViPham!C:C, "T2")</f>
        <v>100</v>
      </c>
      <c r="T26" s="6">
        <f>100 + SUMIFS(NhatKy_ViPham!J:J, NhatKy_ViPham!E:E, "10_Van_B", NhatKy_ViPham!F:F, B26, NhatKy_ViPham!C:C, "T3") - SUMIFS(NhatKy_ViPham!K:K, NhatKy_ViPham!E:E, "10_Van_B", NhatKy_ViPham!F:F, B26, NhatKy_ViPham!C:C, "T3")</f>
        <v>100</v>
      </c>
      <c r="U26" s="6">
        <f>100 + SUMIFS(NhatKy_ViPham!J:J, NhatKy_ViPham!E:E, "10_Van_B", NhatKy_ViPham!F:F, B26, NhatKy_ViPham!C:C, "T4") - SUMIFS(NhatKy_ViPham!K:K, NhatKy_ViPham!E:E, "10_Van_B", NhatKy_ViPham!F:F, B26, NhatKy_ViPham!C:C, "T4")</f>
        <v>100</v>
      </c>
      <c r="V26" s="6">
        <f>100 + SUMIFS(NhatKy_ViPham!J:J, NhatKy_ViPham!E:E, "10_Van_B", NhatKy_ViPham!F:F, B26, NhatKy_ViPham!C:C, "T5") - SUMIFS(NhatKy_ViPham!K:K, NhatKy_ViPham!E:E, "10_Van_B", NhatKy_ViPham!F:F, B26, NhatKy_ViPham!C:C, "T5")</f>
        <v>100</v>
      </c>
      <c r="W26" s="6">
        <f>100 + SUMIFS(NhatKy_ViPham!J:J, NhatKy_ViPham!E:E, "10_Van_B", NhatKy_ViPham!F:F, B26, NhatKy_ViPham!C:C, "T6") - SUMIFS(NhatKy_ViPham!K:K, NhatKy_ViPham!E:E, "10_Van_B", NhatKy_ViPham!F:F, B26, NhatKy_ViPham!C:C, "T6")</f>
        <v>100</v>
      </c>
      <c r="X26" s="6">
        <f>100 + SUMIFS(NhatKy_ViPham!J:J, NhatKy_ViPham!E:E, "10_Van_B", NhatKy_ViPham!F:F, B26, NhatKy_ViPham!C:C, "T7") - SUMIFS(NhatKy_ViPham!K:K, NhatKy_ViPham!E:E, "10_Van_B", NhatKy_ViPham!F:F, B26, NhatKy_ViPham!C:C, "T7")</f>
        <v>100</v>
      </c>
      <c r="Y26" s="6">
        <f>100 + SUMIFS(NhatKy_ViPham!J:J, NhatKy_ViPham!E:E, "10_Van_B", NhatKy_ViPham!F:F, B26, NhatKy_ViPham!C:C, "T8") - SUMIFS(NhatKy_ViPham!K:K, NhatKy_ViPham!E:E, "10_Van_B", NhatKy_ViPham!F:F, B26, NhatKy_ViPham!C:C, "T8")</f>
        <v>100</v>
      </c>
      <c r="Z26" s="6">
        <f>100 + SUMIFS(NhatKy_ViPham!J:J, NhatKy_ViPham!E:E, "10_Van_B", NhatKy_ViPham!F:F, B26, NhatKy_ViPham!C:C, "T9") - SUMIFS(NhatKy_ViPham!K:K, NhatKy_ViPham!E:E, "10_Van_B", NhatKy_ViPham!F:F, B26, NhatKy_ViPham!C:C, "T9")</f>
        <v>100</v>
      </c>
      <c r="AA26" s="6">
        <f>100 + SUMIFS(NhatKy_ViPham!J:J, NhatKy_ViPham!E:E, "10_Van_B", NhatKy_ViPham!F:F, B26, NhatKy_ViPham!C:C, "T10") - SUMIFS(NhatKy_ViPham!K:K, NhatKy_ViPham!E:E, "10_Van_B", NhatKy_ViPham!F:F, B26, NhatKy_ViPham!C:C, "T10")</f>
        <v>100</v>
      </c>
      <c r="AB26" s="6">
        <f>100 + SUMIFS(NhatKy_ViPham!J:J, NhatKy_ViPham!E:E, "10_Van_B", NhatKy_ViPham!F:F, B26, NhatKy_ViPham!C:C, "T11") - SUMIFS(NhatKy_ViPham!K:K, NhatKy_ViPham!E:E, "10_Van_B", NhatKy_ViPham!F:F, B26, NhatKy_ViPham!C:C, "T11")</f>
        <v>100</v>
      </c>
      <c r="AC26" s="6">
        <f>100 + SUMIFS(NhatKy_ViPham!J:J, NhatKy_ViPham!E:E, "10_Van_B", NhatKy_ViPham!F:F, B26, NhatKy_ViPham!C:C, "T12") - SUMIFS(NhatKy_ViPham!K:K, NhatKy_ViPham!E:E, "10_Van_B", NhatKy_ViPham!F:F, B26, NhatKy_ViPham!C:C, "T12")</f>
        <v>100</v>
      </c>
      <c r="AD26" s="6">
        <f>100 + SUMIFS(NhatKy_ViPham!J:J, NhatKy_ViPham!E:E, "10_Van_B", NhatKy_ViPham!F:F, B26, NhatKy_ViPham!C:C, "T13") - SUMIFS(NhatKy_ViPham!K:K, NhatKy_ViPham!E:E, "10_Van_B", NhatKy_ViPham!F:F, B26, NhatKy_ViPham!C:C, "T13")</f>
        <v>100</v>
      </c>
      <c r="AE26" s="6">
        <f>100 + SUMIFS(NhatKy_ViPham!J:J, NhatKy_ViPham!E:E, "10_Van_B", NhatKy_ViPham!F:F, B26, NhatKy_ViPham!C:C, "T14") - SUMIFS(NhatKy_ViPham!K:K, NhatKy_ViPham!E:E, "10_Van_B", NhatKy_ViPham!F:F, B26, NhatKy_ViPham!C:C, "T14")</f>
        <v>100</v>
      </c>
      <c r="AF26" s="6">
        <f>100 + SUMIFS(NhatKy_ViPham!J:J, NhatKy_ViPham!E:E, "10_Van_B", NhatKy_ViPham!F:F, B26, NhatKy_ViPham!C:C, "T15") - SUMIFS(NhatKy_ViPham!K:K, NhatKy_ViPham!E:E, "10_Van_B", NhatKy_ViPham!F:F, B26, NhatKy_ViPham!C:C, "T15")</f>
        <v>100</v>
      </c>
      <c r="AG26" s="6">
        <f>100 + SUMIFS(NhatKy_ViPham!J:J, NhatKy_ViPham!E:E, "10_Van_B", NhatKy_ViPham!F:F, B26, NhatKy_ViPham!C:C, "T16") - SUMIFS(NhatKy_ViPham!K:K, NhatKy_ViPham!E:E, "10_Van_B", NhatKy_ViPham!F:F, B26, NhatKy_ViPham!C:C, "T16")</f>
        <v>100</v>
      </c>
      <c r="AH26" s="6">
        <f>100 + SUMIFS(NhatKy_ViPham!J:J, NhatKy_ViPham!E:E, "10_Van_B", NhatKy_ViPham!F:F, B26, NhatKy_ViPham!C:C, "T17") - SUMIFS(NhatKy_ViPham!K:K, NhatKy_ViPham!E:E, "10_Van_B", NhatKy_ViPham!F:F, B26, NhatKy_ViPham!C:C, "T17")</f>
        <v>100</v>
      </c>
      <c r="AI26" s="6">
        <f>100 + SUMIFS(NhatKy_ViPham!J:J, NhatKy_ViPham!E:E, "10_Van_B", NhatKy_ViPham!F:F, B26, NhatKy_ViPham!C:C, "T18") - SUMIFS(NhatKy_ViPham!K:K, NhatKy_ViPham!E:E, "10_Van_B", NhatKy_ViPham!F:F, B26, NhatKy_ViPham!C:C, "T18")</f>
        <v>100</v>
      </c>
      <c r="AJ26" s="6">
        <f>100 + SUMIFS(NhatKy_ViPham!J:J, NhatKy_ViPham!E:E, "10_Van_B", NhatKy_ViPham!F:F, B26, NhatKy_ViPham!C:C, "T19") - SUMIFS(NhatKy_ViPham!K:K, NhatKy_ViPham!E:E, "10_Van_B", NhatKy_ViPham!F:F, B26, NhatKy_ViPham!C:C, "T19")</f>
        <v>100</v>
      </c>
      <c r="AK26" s="6">
        <f>100 + SUMIFS(NhatKy_ViPham!J:J, NhatKy_ViPham!E:E, "10_Van_B", NhatKy_ViPham!F:F, B26, NhatKy_ViPham!C:C, "T20") - SUMIFS(NhatKy_ViPham!K:K, NhatKy_ViPham!E:E, "10_Van_B", NhatKy_ViPham!F:F, B26, NhatKy_ViPham!C:C, "T20")</f>
        <v>100</v>
      </c>
      <c r="AL26" s="6">
        <f>100 + SUMIFS(NhatKy_ViPham!J:J, NhatKy_ViPham!E:E, "10_Van_B", NhatKy_ViPham!F:F, B26, NhatKy_ViPham!C:C, "T21") - SUMIFS(NhatKy_ViPham!K:K, NhatKy_ViPham!E:E, "10_Van_B", NhatKy_ViPham!F:F, B26, NhatKy_ViPham!C:C, "T21")</f>
        <v>100</v>
      </c>
      <c r="AM26" s="6">
        <f>100 + SUMIFS(NhatKy_ViPham!J:J, NhatKy_ViPham!E:E, "10_Van_B", NhatKy_ViPham!F:F, B26, NhatKy_ViPham!C:C, "T22") - SUMIFS(NhatKy_ViPham!K:K, NhatKy_ViPham!E:E, "10_Van_B", NhatKy_ViPham!F:F, B26, NhatKy_ViPham!C:C, "T22")</f>
        <v>100</v>
      </c>
      <c r="AN26" s="6">
        <f>100 + SUMIFS(NhatKy_ViPham!J:J, NhatKy_ViPham!E:E, "10_Van_B", NhatKy_ViPham!F:F, B26, NhatKy_ViPham!C:C, "T23") - SUMIFS(NhatKy_ViPham!K:K, NhatKy_ViPham!E:E, "10_Van_B", NhatKy_ViPham!F:F, B26, NhatKy_ViPham!C:C, "T23")</f>
        <v>100</v>
      </c>
      <c r="AO26" s="6">
        <f>100 + SUMIFS(NhatKy_ViPham!J:J, NhatKy_ViPham!E:E, "10_Van_B", NhatKy_ViPham!F:F, B26, NhatKy_ViPham!C:C, "T24") - SUMIFS(NhatKy_ViPham!K:K, NhatKy_ViPham!E:E, "10_Van_B", NhatKy_ViPham!F:F, B26, NhatKy_ViPham!C:C, "T24")</f>
        <v>100</v>
      </c>
      <c r="AP26" s="6">
        <f>100 + SUMIFS(NhatKy_ViPham!J:J, NhatKy_ViPham!E:E, "10_Van_B", NhatKy_ViPham!F:F, B26, NhatKy_ViPham!C:C, "T25") - SUMIFS(NhatKy_ViPham!K:K, NhatKy_ViPham!E:E, "10_Van_B", NhatKy_ViPham!F:F, B26, NhatKy_ViPham!C:C, "T25")</f>
        <v>100</v>
      </c>
      <c r="AQ26" s="6">
        <f>100 + SUMIFS(NhatKy_ViPham!J:J, NhatKy_ViPham!E:E, "10_Van_B", NhatKy_ViPham!F:F, B26, NhatKy_ViPham!C:C, "T26") - SUMIFS(NhatKy_ViPham!K:K, NhatKy_ViPham!E:E, "10_Van_B", NhatKy_ViPham!F:F, B26, NhatKy_ViPham!C:C, "T26")</f>
        <v>100</v>
      </c>
      <c r="AR26" s="6">
        <f>100 + SUMIFS(NhatKy_ViPham!J:J, NhatKy_ViPham!E:E, "10_Van_B", NhatKy_ViPham!F:F, B26, NhatKy_ViPham!C:C, "T27") - SUMIFS(NhatKy_ViPham!K:K, NhatKy_ViPham!E:E, "10_Van_B", NhatKy_ViPham!F:F, B26, NhatKy_ViPham!C:C, "T27")</f>
        <v>100</v>
      </c>
      <c r="AS26" s="6">
        <f>100 + SUMIFS(NhatKy_ViPham!J:J, NhatKy_ViPham!E:E, "10_Van_B", NhatKy_ViPham!F:F, B26, NhatKy_ViPham!C:C, "T28") - SUMIFS(NhatKy_ViPham!K:K, NhatKy_ViPham!E:E, "10_Van_B", NhatKy_ViPham!F:F, B26, NhatKy_ViPham!C:C, "T28")</f>
        <v>100</v>
      </c>
      <c r="AT26" s="6">
        <f>100 + SUMIFS(NhatKy_ViPham!J:J, NhatKy_ViPham!E:E, "10_Van_B", NhatKy_ViPham!F:F, B26, NhatKy_ViPham!C:C, "T29") - SUMIFS(NhatKy_ViPham!K:K, NhatKy_ViPham!E:E, "10_Van_B", NhatKy_ViPham!F:F, B26, NhatKy_ViPham!C:C, "T29")</f>
        <v>100</v>
      </c>
      <c r="AU26" s="6">
        <f>100 + SUMIFS(NhatKy_ViPham!J:J, NhatKy_ViPham!E:E, "10_Van_B", NhatKy_ViPham!F:F, B26, NhatKy_ViPham!C:C, "T30") - SUMIFS(NhatKy_ViPham!K:K, NhatKy_ViPham!E:E, "10_Van_B", NhatKy_ViPham!F:F, B26, NhatKy_ViPham!C:C, "T30")</f>
        <v>100</v>
      </c>
      <c r="AV26" s="6">
        <f>100 + SUMIFS(NhatKy_ViPham!J:J, NhatKy_ViPham!E:E, "10_Van_B", NhatKy_ViPham!F:F, B26, NhatKy_ViPham!C:C, "T31") - SUMIFS(NhatKy_ViPham!K:K, NhatKy_ViPham!E:E, "10_Van_B", NhatKy_ViPham!F:F, B26, NhatKy_ViPham!C:C, "T31")</f>
        <v>100</v>
      </c>
      <c r="AW26" s="6">
        <f>100 + SUMIFS(NhatKy_ViPham!J:J, NhatKy_ViPham!E:E, "10_Van_B", NhatKy_ViPham!F:F, B26, NhatKy_ViPham!C:C, "T32") - SUMIFS(NhatKy_ViPham!K:K, NhatKy_ViPham!E:E, "10_Van_B", NhatKy_ViPham!F:F, B26, NhatKy_ViPham!C:C, "T32")</f>
        <v>100</v>
      </c>
      <c r="AX26" s="6">
        <f>100 + SUMIFS(NhatKy_ViPham!J:J, NhatKy_ViPham!E:E, "10_Van_B", NhatKy_ViPham!F:F, B26, NhatKy_ViPham!C:C, "T33") - SUMIFS(NhatKy_ViPham!K:K, NhatKy_ViPham!E:E, "10_Van_B", NhatKy_ViPham!F:F, B26, NhatKy_ViPham!C:C, "T33")</f>
        <v>100</v>
      </c>
      <c r="AY26" s="6">
        <f>100 + SUMIFS(NhatKy_ViPham!J:J, NhatKy_ViPham!E:E, "10_Van_B", NhatKy_ViPham!F:F, B26, NhatKy_ViPham!C:C, "T34") - SUMIFS(NhatKy_ViPham!K:K, NhatKy_ViPham!E:E, "10_Van_B", NhatKy_ViPham!F:F, B26, NhatKy_ViPham!C:C, "T34")</f>
        <v>100</v>
      </c>
      <c r="AZ26" s="6">
        <f>100 + SUMIFS(NhatKy_ViPham!J:J, NhatKy_ViPham!E:E, "10_Van_B", NhatKy_ViPham!F:F, B26, NhatKy_ViPham!C:C, "T35") - SUMIFS(NhatKy_ViPham!K:K, NhatKy_ViPham!E:E, "10_Van_B", NhatKy_ViPham!F:F, B26, NhatKy_ViPham!C:C, "T35")</f>
        <v>100</v>
      </c>
      <c r="BA26" s="12">
        <f t="shared" si="0"/>
        <v>100</v>
      </c>
      <c r="BB26" s="11" t="s">
        <v>430</v>
      </c>
      <c r="BC26" s="16" t="str">
        <f t="shared" si="1"/>
        <v>Tốt</v>
      </c>
      <c r="BD26" s="15" t="str">
        <f t="shared" si="2"/>
        <v>🟢 BÌNH THƯỜNG</v>
      </c>
    </row>
    <row r="27" spans="1:56" x14ac:dyDescent="0.25">
      <c r="A27" s="4">
        <v>19</v>
      </c>
      <c r="B27" s="10" t="s">
        <v>1037</v>
      </c>
      <c r="C27" s="4" t="s">
        <v>1038</v>
      </c>
      <c r="D27" s="4" t="s">
        <v>429</v>
      </c>
      <c r="E27" s="11" t="s">
        <v>430</v>
      </c>
      <c r="F27" s="7">
        <f>SUMIFS(NhatKy_ViPham!K:K, NhatKy_ViPham!E:E, "10_Van_B", NhatKy_ViPham!F:F, B27, NhatKy_ViPham!H:H, "L01")</f>
        <v>0</v>
      </c>
      <c r="G27" s="7">
        <f>SUMIFS(NhatKy_ViPham!K:K, NhatKy_ViPham!E:E, "10_Van_B", NhatKy_ViPham!F:F, B27, NhatKy_ViPham!H:H, "L02")</f>
        <v>0</v>
      </c>
      <c r="H27" s="7">
        <f>SUMIFS(NhatKy_ViPham!K:K, NhatKy_ViPham!E:E, "10_Van_B", NhatKy_ViPham!F:F, B27, NhatKy_ViPham!H:H, "L03")</f>
        <v>0</v>
      </c>
      <c r="I27" s="7">
        <f>SUMIFS(NhatKy_ViPham!K:K, NhatKy_ViPham!E:E, "10_Van_B", NhatKy_ViPham!F:F, B27, NhatKy_ViPham!H:H, "L04")</f>
        <v>0</v>
      </c>
      <c r="J27" s="7">
        <f>SUMIFS(NhatKy_ViPham!K:K, NhatKy_ViPham!E:E, "10_Van_B", NhatKy_ViPham!F:F, B27, NhatKy_ViPham!H:H, "L05")</f>
        <v>0</v>
      </c>
      <c r="K27" s="7">
        <f>SUMIFS(NhatKy_ViPham!K:K, NhatKy_ViPham!E:E, "10_Van_B", NhatKy_ViPham!F:F, B27, NhatKy_ViPham!H:H, "L06")</f>
        <v>0</v>
      </c>
      <c r="L27" s="7">
        <f>SUMIFS(NhatKy_ViPham!K:K, NhatKy_ViPham!E:E, "10_Van_B", NhatKy_ViPham!F:F, B27, NhatKy_ViPham!H:H, "L07")</f>
        <v>0</v>
      </c>
      <c r="M27" s="7">
        <f>SUMIFS(NhatKy_ViPham!K:K, NhatKy_ViPham!E:E, "10_Van_B", NhatKy_ViPham!F:F, B27, NhatKy_ViPham!H:H, "L08")</f>
        <v>0</v>
      </c>
      <c r="N27" s="7">
        <f>SUMIFS(NhatKy_ViPham!K:K, NhatKy_ViPham!E:E, "10_Van_B", NhatKy_ViPham!F:F, B27, NhatKy_ViPham!H:H, "L09")</f>
        <v>0</v>
      </c>
      <c r="O27" s="7">
        <f>SUMIFS(NhatKy_ViPham!K:K, NhatKy_ViPham!E:E, "10_Van_B", NhatKy_ViPham!F:F, B27, NhatKy_ViPham!H:H, "L10")</f>
        <v>0</v>
      </c>
      <c r="P27" s="12">
        <f>SUMIFS(NhatKy_ViPham!J:J, NhatKy_ViPham!E:E, "10_Van_B", NhatKy_ViPham!F:F, B27)</f>
        <v>0</v>
      </c>
      <c r="Q27" s="13">
        <f>SUMIFS(NhatKy_ViPham!K:K, NhatKy_ViPham!E:E, "10_Van_B", NhatKy_ViPham!F:F, B27)</f>
        <v>0</v>
      </c>
      <c r="R27" s="7">
        <f>100 + SUMIFS(NhatKy_ViPham!J:J, NhatKy_ViPham!E:E, "10_Van_B", NhatKy_ViPham!F:F, B27, NhatKy_ViPham!C:C, "T1") - SUMIFS(NhatKy_ViPham!K:K, NhatKy_ViPham!E:E, "10_Van_B", NhatKy_ViPham!F:F, B27, NhatKy_ViPham!C:C, "T1")</f>
        <v>100</v>
      </c>
      <c r="S27" s="7">
        <f>100 + SUMIFS(NhatKy_ViPham!J:J, NhatKy_ViPham!E:E, "10_Van_B", NhatKy_ViPham!F:F, B27, NhatKy_ViPham!C:C, "T2") - SUMIFS(NhatKy_ViPham!K:K, NhatKy_ViPham!E:E, "10_Van_B", NhatKy_ViPham!F:F, B27, NhatKy_ViPham!C:C, "T2")</f>
        <v>100</v>
      </c>
      <c r="T27" s="7">
        <f>100 + SUMIFS(NhatKy_ViPham!J:J, NhatKy_ViPham!E:E, "10_Van_B", NhatKy_ViPham!F:F, B27, NhatKy_ViPham!C:C, "T3") - SUMIFS(NhatKy_ViPham!K:K, NhatKy_ViPham!E:E, "10_Van_B", NhatKy_ViPham!F:F, B27, NhatKy_ViPham!C:C, "T3")</f>
        <v>100</v>
      </c>
      <c r="U27" s="7">
        <f>100 + SUMIFS(NhatKy_ViPham!J:J, NhatKy_ViPham!E:E, "10_Van_B", NhatKy_ViPham!F:F, B27, NhatKy_ViPham!C:C, "T4") - SUMIFS(NhatKy_ViPham!K:K, NhatKy_ViPham!E:E, "10_Van_B", NhatKy_ViPham!F:F, B27, NhatKy_ViPham!C:C, "T4")</f>
        <v>100</v>
      </c>
      <c r="V27" s="7">
        <f>100 + SUMIFS(NhatKy_ViPham!J:J, NhatKy_ViPham!E:E, "10_Van_B", NhatKy_ViPham!F:F, B27, NhatKy_ViPham!C:C, "T5") - SUMIFS(NhatKy_ViPham!K:K, NhatKy_ViPham!E:E, "10_Van_B", NhatKy_ViPham!F:F, B27, NhatKy_ViPham!C:C, "T5")</f>
        <v>100</v>
      </c>
      <c r="W27" s="7">
        <f>100 + SUMIFS(NhatKy_ViPham!J:J, NhatKy_ViPham!E:E, "10_Van_B", NhatKy_ViPham!F:F, B27, NhatKy_ViPham!C:C, "T6") - SUMIFS(NhatKy_ViPham!K:K, NhatKy_ViPham!E:E, "10_Van_B", NhatKy_ViPham!F:F, B27, NhatKy_ViPham!C:C, "T6")</f>
        <v>100</v>
      </c>
      <c r="X27" s="7">
        <f>100 + SUMIFS(NhatKy_ViPham!J:J, NhatKy_ViPham!E:E, "10_Van_B", NhatKy_ViPham!F:F, B27, NhatKy_ViPham!C:C, "T7") - SUMIFS(NhatKy_ViPham!K:K, NhatKy_ViPham!E:E, "10_Van_B", NhatKy_ViPham!F:F, B27, NhatKy_ViPham!C:C, "T7")</f>
        <v>100</v>
      </c>
      <c r="Y27" s="7">
        <f>100 + SUMIFS(NhatKy_ViPham!J:J, NhatKy_ViPham!E:E, "10_Van_B", NhatKy_ViPham!F:F, B27, NhatKy_ViPham!C:C, "T8") - SUMIFS(NhatKy_ViPham!K:K, NhatKy_ViPham!E:E, "10_Van_B", NhatKy_ViPham!F:F, B27, NhatKy_ViPham!C:C, "T8")</f>
        <v>100</v>
      </c>
      <c r="Z27" s="7">
        <f>100 + SUMIFS(NhatKy_ViPham!J:J, NhatKy_ViPham!E:E, "10_Van_B", NhatKy_ViPham!F:F, B27, NhatKy_ViPham!C:C, "T9") - SUMIFS(NhatKy_ViPham!K:K, NhatKy_ViPham!E:E, "10_Van_B", NhatKy_ViPham!F:F, B27, NhatKy_ViPham!C:C, "T9")</f>
        <v>100</v>
      </c>
      <c r="AA27" s="7">
        <f>100 + SUMIFS(NhatKy_ViPham!J:J, NhatKy_ViPham!E:E, "10_Van_B", NhatKy_ViPham!F:F, B27, NhatKy_ViPham!C:C, "T10") - SUMIFS(NhatKy_ViPham!K:K, NhatKy_ViPham!E:E, "10_Van_B", NhatKy_ViPham!F:F, B27, NhatKy_ViPham!C:C, "T10")</f>
        <v>100</v>
      </c>
      <c r="AB27" s="7">
        <f>100 + SUMIFS(NhatKy_ViPham!J:J, NhatKy_ViPham!E:E, "10_Van_B", NhatKy_ViPham!F:F, B27, NhatKy_ViPham!C:C, "T11") - SUMIFS(NhatKy_ViPham!K:K, NhatKy_ViPham!E:E, "10_Van_B", NhatKy_ViPham!F:F, B27, NhatKy_ViPham!C:C, "T11")</f>
        <v>100</v>
      </c>
      <c r="AC27" s="7">
        <f>100 + SUMIFS(NhatKy_ViPham!J:J, NhatKy_ViPham!E:E, "10_Van_B", NhatKy_ViPham!F:F, B27, NhatKy_ViPham!C:C, "T12") - SUMIFS(NhatKy_ViPham!K:K, NhatKy_ViPham!E:E, "10_Van_B", NhatKy_ViPham!F:F, B27, NhatKy_ViPham!C:C, "T12")</f>
        <v>100</v>
      </c>
      <c r="AD27" s="7">
        <f>100 + SUMIFS(NhatKy_ViPham!J:J, NhatKy_ViPham!E:E, "10_Van_B", NhatKy_ViPham!F:F, B27, NhatKy_ViPham!C:C, "T13") - SUMIFS(NhatKy_ViPham!K:K, NhatKy_ViPham!E:E, "10_Van_B", NhatKy_ViPham!F:F, B27, NhatKy_ViPham!C:C, "T13")</f>
        <v>100</v>
      </c>
      <c r="AE27" s="7">
        <f>100 + SUMIFS(NhatKy_ViPham!J:J, NhatKy_ViPham!E:E, "10_Van_B", NhatKy_ViPham!F:F, B27, NhatKy_ViPham!C:C, "T14") - SUMIFS(NhatKy_ViPham!K:K, NhatKy_ViPham!E:E, "10_Van_B", NhatKy_ViPham!F:F, B27, NhatKy_ViPham!C:C, "T14")</f>
        <v>100</v>
      </c>
      <c r="AF27" s="7">
        <f>100 + SUMIFS(NhatKy_ViPham!J:J, NhatKy_ViPham!E:E, "10_Van_B", NhatKy_ViPham!F:F, B27, NhatKy_ViPham!C:C, "T15") - SUMIFS(NhatKy_ViPham!K:K, NhatKy_ViPham!E:E, "10_Van_B", NhatKy_ViPham!F:F, B27, NhatKy_ViPham!C:C, "T15")</f>
        <v>100</v>
      </c>
      <c r="AG27" s="7">
        <f>100 + SUMIFS(NhatKy_ViPham!J:J, NhatKy_ViPham!E:E, "10_Van_B", NhatKy_ViPham!F:F, B27, NhatKy_ViPham!C:C, "T16") - SUMIFS(NhatKy_ViPham!K:K, NhatKy_ViPham!E:E, "10_Van_B", NhatKy_ViPham!F:F, B27, NhatKy_ViPham!C:C, "T16")</f>
        <v>100</v>
      </c>
      <c r="AH27" s="7">
        <f>100 + SUMIFS(NhatKy_ViPham!J:J, NhatKy_ViPham!E:E, "10_Van_B", NhatKy_ViPham!F:F, B27, NhatKy_ViPham!C:C, "T17") - SUMIFS(NhatKy_ViPham!K:K, NhatKy_ViPham!E:E, "10_Van_B", NhatKy_ViPham!F:F, B27, NhatKy_ViPham!C:C, "T17")</f>
        <v>100</v>
      </c>
      <c r="AI27" s="7">
        <f>100 + SUMIFS(NhatKy_ViPham!J:J, NhatKy_ViPham!E:E, "10_Van_B", NhatKy_ViPham!F:F, B27, NhatKy_ViPham!C:C, "T18") - SUMIFS(NhatKy_ViPham!K:K, NhatKy_ViPham!E:E, "10_Van_B", NhatKy_ViPham!F:F, B27, NhatKy_ViPham!C:C, "T18")</f>
        <v>100</v>
      </c>
      <c r="AJ27" s="7">
        <f>100 + SUMIFS(NhatKy_ViPham!J:J, NhatKy_ViPham!E:E, "10_Van_B", NhatKy_ViPham!F:F, B27, NhatKy_ViPham!C:C, "T19") - SUMIFS(NhatKy_ViPham!K:K, NhatKy_ViPham!E:E, "10_Van_B", NhatKy_ViPham!F:F, B27, NhatKy_ViPham!C:C, "T19")</f>
        <v>100</v>
      </c>
      <c r="AK27" s="7">
        <f>100 + SUMIFS(NhatKy_ViPham!J:J, NhatKy_ViPham!E:E, "10_Van_B", NhatKy_ViPham!F:F, B27, NhatKy_ViPham!C:C, "T20") - SUMIFS(NhatKy_ViPham!K:K, NhatKy_ViPham!E:E, "10_Van_B", NhatKy_ViPham!F:F, B27, NhatKy_ViPham!C:C, "T20")</f>
        <v>100</v>
      </c>
      <c r="AL27" s="7">
        <f>100 + SUMIFS(NhatKy_ViPham!J:J, NhatKy_ViPham!E:E, "10_Van_B", NhatKy_ViPham!F:F, B27, NhatKy_ViPham!C:C, "T21") - SUMIFS(NhatKy_ViPham!K:K, NhatKy_ViPham!E:E, "10_Van_B", NhatKy_ViPham!F:F, B27, NhatKy_ViPham!C:C, "T21")</f>
        <v>100</v>
      </c>
      <c r="AM27" s="7">
        <f>100 + SUMIFS(NhatKy_ViPham!J:J, NhatKy_ViPham!E:E, "10_Van_B", NhatKy_ViPham!F:F, B27, NhatKy_ViPham!C:C, "T22") - SUMIFS(NhatKy_ViPham!K:K, NhatKy_ViPham!E:E, "10_Van_B", NhatKy_ViPham!F:F, B27, NhatKy_ViPham!C:C, "T22")</f>
        <v>100</v>
      </c>
      <c r="AN27" s="7">
        <f>100 + SUMIFS(NhatKy_ViPham!J:J, NhatKy_ViPham!E:E, "10_Van_B", NhatKy_ViPham!F:F, B27, NhatKy_ViPham!C:C, "T23") - SUMIFS(NhatKy_ViPham!K:K, NhatKy_ViPham!E:E, "10_Van_B", NhatKy_ViPham!F:F, B27, NhatKy_ViPham!C:C, "T23")</f>
        <v>100</v>
      </c>
      <c r="AO27" s="7">
        <f>100 + SUMIFS(NhatKy_ViPham!J:J, NhatKy_ViPham!E:E, "10_Van_B", NhatKy_ViPham!F:F, B27, NhatKy_ViPham!C:C, "T24") - SUMIFS(NhatKy_ViPham!K:K, NhatKy_ViPham!E:E, "10_Van_B", NhatKy_ViPham!F:F, B27, NhatKy_ViPham!C:C, "T24")</f>
        <v>100</v>
      </c>
      <c r="AP27" s="7">
        <f>100 + SUMIFS(NhatKy_ViPham!J:J, NhatKy_ViPham!E:E, "10_Van_B", NhatKy_ViPham!F:F, B27, NhatKy_ViPham!C:C, "T25") - SUMIFS(NhatKy_ViPham!K:K, NhatKy_ViPham!E:E, "10_Van_B", NhatKy_ViPham!F:F, B27, NhatKy_ViPham!C:C, "T25")</f>
        <v>100</v>
      </c>
      <c r="AQ27" s="7">
        <f>100 + SUMIFS(NhatKy_ViPham!J:J, NhatKy_ViPham!E:E, "10_Van_B", NhatKy_ViPham!F:F, B27, NhatKy_ViPham!C:C, "T26") - SUMIFS(NhatKy_ViPham!K:K, NhatKy_ViPham!E:E, "10_Van_B", NhatKy_ViPham!F:F, B27, NhatKy_ViPham!C:C, "T26")</f>
        <v>100</v>
      </c>
      <c r="AR27" s="7">
        <f>100 + SUMIFS(NhatKy_ViPham!J:J, NhatKy_ViPham!E:E, "10_Van_B", NhatKy_ViPham!F:F, B27, NhatKy_ViPham!C:C, "T27") - SUMIFS(NhatKy_ViPham!K:K, NhatKy_ViPham!E:E, "10_Van_B", NhatKy_ViPham!F:F, B27, NhatKy_ViPham!C:C, "T27")</f>
        <v>100</v>
      </c>
      <c r="AS27" s="7">
        <f>100 + SUMIFS(NhatKy_ViPham!J:J, NhatKy_ViPham!E:E, "10_Van_B", NhatKy_ViPham!F:F, B27, NhatKy_ViPham!C:C, "T28") - SUMIFS(NhatKy_ViPham!K:K, NhatKy_ViPham!E:E, "10_Van_B", NhatKy_ViPham!F:F, B27, NhatKy_ViPham!C:C, "T28")</f>
        <v>100</v>
      </c>
      <c r="AT27" s="7">
        <f>100 + SUMIFS(NhatKy_ViPham!J:J, NhatKy_ViPham!E:E, "10_Van_B", NhatKy_ViPham!F:F, B27, NhatKy_ViPham!C:C, "T29") - SUMIFS(NhatKy_ViPham!K:K, NhatKy_ViPham!E:E, "10_Van_B", NhatKy_ViPham!F:F, B27, NhatKy_ViPham!C:C, "T29")</f>
        <v>100</v>
      </c>
      <c r="AU27" s="7">
        <f>100 + SUMIFS(NhatKy_ViPham!J:J, NhatKy_ViPham!E:E, "10_Van_B", NhatKy_ViPham!F:F, B27, NhatKy_ViPham!C:C, "T30") - SUMIFS(NhatKy_ViPham!K:K, NhatKy_ViPham!E:E, "10_Van_B", NhatKy_ViPham!F:F, B27, NhatKy_ViPham!C:C, "T30")</f>
        <v>100</v>
      </c>
      <c r="AV27" s="7">
        <f>100 + SUMIFS(NhatKy_ViPham!J:J, NhatKy_ViPham!E:E, "10_Van_B", NhatKy_ViPham!F:F, B27, NhatKy_ViPham!C:C, "T31") - SUMIFS(NhatKy_ViPham!K:K, NhatKy_ViPham!E:E, "10_Van_B", NhatKy_ViPham!F:F, B27, NhatKy_ViPham!C:C, "T31")</f>
        <v>100</v>
      </c>
      <c r="AW27" s="7">
        <f>100 + SUMIFS(NhatKy_ViPham!J:J, NhatKy_ViPham!E:E, "10_Van_B", NhatKy_ViPham!F:F, B27, NhatKy_ViPham!C:C, "T32") - SUMIFS(NhatKy_ViPham!K:K, NhatKy_ViPham!E:E, "10_Van_B", NhatKy_ViPham!F:F, B27, NhatKy_ViPham!C:C, "T32")</f>
        <v>100</v>
      </c>
      <c r="AX27" s="7">
        <f>100 + SUMIFS(NhatKy_ViPham!J:J, NhatKy_ViPham!E:E, "10_Van_B", NhatKy_ViPham!F:F, B27, NhatKy_ViPham!C:C, "T33") - SUMIFS(NhatKy_ViPham!K:K, NhatKy_ViPham!E:E, "10_Van_B", NhatKy_ViPham!F:F, B27, NhatKy_ViPham!C:C, "T33")</f>
        <v>100</v>
      </c>
      <c r="AY27" s="7">
        <f>100 + SUMIFS(NhatKy_ViPham!J:J, NhatKy_ViPham!E:E, "10_Van_B", NhatKy_ViPham!F:F, B27, NhatKy_ViPham!C:C, "T34") - SUMIFS(NhatKy_ViPham!K:K, NhatKy_ViPham!E:E, "10_Van_B", NhatKy_ViPham!F:F, B27, NhatKy_ViPham!C:C, "T34")</f>
        <v>100</v>
      </c>
      <c r="AZ27" s="7">
        <f>100 + SUMIFS(NhatKy_ViPham!J:J, NhatKy_ViPham!E:E, "10_Van_B", NhatKy_ViPham!F:F, B27, NhatKy_ViPham!C:C, "T35") - SUMIFS(NhatKy_ViPham!K:K, NhatKy_ViPham!E:E, "10_Van_B", NhatKy_ViPham!F:F, B27, NhatKy_ViPham!C:C, "T35")</f>
        <v>100</v>
      </c>
      <c r="BA27" s="12">
        <f t="shared" si="0"/>
        <v>100</v>
      </c>
      <c r="BB27" s="11" t="s">
        <v>430</v>
      </c>
      <c r="BC27" s="14" t="str">
        <f t="shared" si="1"/>
        <v>Tốt</v>
      </c>
      <c r="BD27" s="10" t="str">
        <f t="shared" si="2"/>
        <v>🟢 BÌNH THƯỜNG</v>
      </c>
    </row>
    <row r="28" spans="1:56" x14ac:dyDescent="0.25">
      <c r="A28" s="5">
        <v>20</v>
      </c>
      <c r="B28" s="15" t="s">
        <v>1039</v>
      </c>
      <c r="C28" s="5" t="s">
        <v>1040</v>
      </c>
      <c r="D28" s="5" t="s">
        <v>429</v>
      </c>
      <c r="E28" s="11" t="s">
        <v>430</v>
      </c>
      <c r="F28" s="6">
        <f>SUMIFS(NhatKy_ViPham!K:K, NhatKy_ViPham!E:E, "10_Van_B", NhatKy_ViPham!F:F, B28, NhatKy_ViPham!H:H, "L01")</f>
        <v>0</v>
      </c>
      <c r="G28" s="6">
        <f>SUMIFS(NhatKy_ViPham!K:K, NhatKy_ViPham!E:E, "10_Van_B", NhatKy_ViPham!F:F, B28, NhatKy_ViPham!H:H, "L02")</f>
        <v>0</v>
      </c>
      <c r="H28" s="6">
        <f>SUMIFS(NhatKy_ViPham!K:K, NhatKy_ViPham!E:E, "10_Van_B", NhatKy_ViPham!F:F, B28, NhatKy_ViPham!H:H, "L03")</f>
        <v>0</v>
      </c>
      <c r="I28" s="6">
        <f>SUMIFS(NhatKy_ViPham!K:K, NhatKy_ViPham!E:E, "10_Van_B", NhatKy_ViPham!F:F, B28, NhatKy_ViPham!H:H, "L04")</f>
        <v>0</v>
      </c>
      <c r="J28" s="6">
        <f>SUMIFS(NhatKy_ViPham!K:K, NhatKy_ViPham!E:E, "10_Van_B", NhatKy_ViPham!F:F, B28, NhatKy_ViPham!H:H, "L05")</f>
        <v>0</v>
      </c>
      <c r="K28" s="6">
        <f>SUMIFS(NhatKy_ViPham!K:K, NhatKy_ViPham!E:E, "10_Van_B", NhatKy_ViPham!F:F, B28, NhatKy_ViPham!H:H, "L06")</f>
        <v>0</v>
      </c>
      <c r="L28" s="6">
        <f>SUMIFS(NhatKy_ViPham!K:K, NhatKy_ViPham!E:E, "10_Van_B", NhatKy_ViPham!F:F, B28, NhatKy_ViPham!H:H, "L07")</f>
        <v>0</v>
      </c>
      <c r="M28" s="6">
        <f>SUMIFS(NhatKy_ViPham!K:K, NhatKy_ViPham!E:E, "10_Van_B", NhatKy_ViPham!F:F, B28, NhatKy_ViPham!H:H, "L08")</f>
        <v>0</v>
      </c>
      <c r="N28" s="6">
        <f>SUMIFS(NhatKy_ViPham!K:K, NhatKy_ViPham!E:E, "10_Van_B", NhatKy_ViPham!F:F, B28, NhatKy_ViPham!H:H, "L09")</f>
        <v>0</v>
      </c>
      <c r="O28" s="6">
        <f>SUMIFS(NhatKy_ViPham!K:K, NhatKy_ViPham!E:E, "10_Van_B", NhatKy_ViPham!F:F, B28, NhatKy_ViPham!H:H, "L10")</f>
        <v>0</v>
      </c>
      <c r="P28" s="12">
        <f>SUMIFS(NhatKy_ViPham!J:J, NhatKy_ViPham!E:E, "10_Van_B", NhatKy_ViPham!F:F, B28)</f>
        <v>0</v>
      </c>
      <c r="Q28" s="13">
        <f>SUMIFS(NhatKy_ViPham!K:K, NhatKy_ViPham!E:E, "10_Van_B", NhatKy_ViPham!F:F, B28)</f>
        <v>0</v>
      </c>
      <c r="R28" s="6">
        <f>100 + SUMIFS(NhatKy_ViPham!J:J, NhatKy_ViPham!E:E, "10_Van_B", NhatKy_ViPham!F:F, B28, NhatKy_ViPham!C:C, "T1") - SUMIFS(NhatKy_ViPham!K:K, NhatKy_ViPham!E:E, "10_Van_B", NhatKy_ViPham!F:F, B28, NhatKy_ViPham!C:C, "T1")</f>
        <v>100</v>
      </c>
      <c r="S28" s="6">
        <f>100 + SUMIFS(NhatKy_ViPham!J:J, NhatKy_ViPham!E:E, "10_Van_B", NhatKy_ViPham!F:F, B28, NhatKy_ViPham!C:C, "T2") - SUMIFS(NhatKy_ViPham!K:K, NhatKy_ViPham!E:E, "10_Van_B", NhatKy_ViPham!F:F, B28, NhatKy_ViPham!C:C, "T2")</f>
        <v>100</v>
      </c>
      <c r="T28" s="6">
        <f>100 + SUMIFS(NhatKy_ViPham!J:J, NhatKy_ViPham!E:E, "10_Van_B", NhatKy_ViPham!F:F, B28, NhatKy_ViPham!C:C, "T3") - SUMIFS(NhatKy_ViPham!K:K, NhatKy_ViPham!E:E, "10_Van_B", NhatKy_ViPham!F:F, B28, NhatKy_ViPham!C:C, "T3")</f>
        <v>100</v>
      </c>
      <c r="U28" s="6">
        <f>100 + SUMIFS(NhatKy_ViPham!J:J, NhatKy_ViPham!E:E, "10_Van_B", NhatKy_ViPham!F:F, B28, NhatKy_ViPham!C:C, "T4") - SUMIFS(NhatKy_ViPham!K:K, NhatKy_ViPham!E:E, "10_Van_B", NhatKy_ViPham!F:F, B28, NhatKy_ViPham!C:C, "T4")</f>
        <v>100</v>
      </c>
      <c r="V28" s="6">
        <f>100 + SUMIFS(NhatKy_ViPham!J:J, NhatKy_ViPham!E:E, "10_Van_B", NhatKy_ViPham!F:F, B28, NhatKy_ViPham!C:C, "T5") - SUMIFS(NhatKy_ViPham!K:K, NhatKy_ViPham!E:E, "10_Van_B", NhatKy_ViPham!F:F, B28, NhatKy_ViPham!C:C, "T5")</f>
        <v>100</v>
      </c>
      <c r="W28" s="6">
        <f>100 + SUMIFS(NhatKy_ViPham!J:J, NhatKy_ViPham!E:E, "10_Van_B", NhatKy_ViPham!F:F, B28, NhatKy_ViPham!C:C, "T6") - SUMIFS(NhatKy_ViPham!K:K, NhatKy_ViPham!E:E, "10_Van_B", NhatKy_ViPham!F:F, B28, NhatKy_ViPham!C:C, "T6")</f>
        <v>100</v>
      </c>
      <c r="X28" s="6">
        <f>100 + SUMIFS(NhatKy_ViPham!J:J, NhatKy_ViPham!E:E, "10_Van_B", NhatKy_ViPham!F:F, B28, NhatKy_ViPham!C:C, "T7") - SUMIFS(NhatKy_ViPham!K:K, NhatKy_ViPham!E:E, "10_Van_B", NhatKy_ViPham!F:F, B28, NhatKy_ViPham!C:C, "T7")</f>
        <v>100</v>
      </c>
      <c r="Y28" s="6">
        <f>100 + SUMIFS(NhatKy_ViPham!J:J, NhatKy_ViPham!E:E, "10_Van_B", NhatKy_ViPham!F:F, B28, NhatKy_ViPham!C:C, "T8") - SUMIFS(NhatKy_ViPham!K:K, NhatKy_ViPham!E:E, "10_Van_B", NhatKy_ViPham!F:F, B28, NhatKy_ViPham!C:C, "T8")</f>
        <v>100</v>
      </c>
      <c r="Z28" s="6">
        <f>100 + SUMIFS(NhatKy_ViPham!J:J, NhatKy_ViPham!E:E, "10_Van_B", NhatKy_ViPham!F:F, B28, NhatKy_ViPham!C:C, "T9") - SUMIFS(NhatKy_ViPham!K:K, NhatKy_ViPham!E:E, "10_Van_B", NhatKy_ViPham!F:F, B28, NhatKy_ViPham!C:C, "T9")</f>
        <v>100</v>
      </c>
      <c r="AA28" s="6">
        <f>100 + SUMIFS(NhatKy_ViPham!J:J, NhatKy_ViPham!E:E, "10_Van_B", NhatKy_ViPham!F:F, B28, NhatKy_ViPham!C:C, "T10") - SUMIFS(NhatKy_ViPham!K:K, NhatKy_ViPham!E:E, "10_Van_B", NhatKy_ViPham!F:F, B28, NhatKy_ViPham!C:C, "T10")</f>
        <v>100</v>
      </c>
      <c r="AB28" s="6">
        <f>100 + SUMIFS(NhatKy_ViPham!J:J, NhatKy_ViPham!E:E, "10_Van_B", NhatKy_ViPham!F:F, B28, NhatKy_ViPham!C:C, "T11") - SUMIFS(NhatKy_ViPham!K:K, NhatKy_ViPham!E:E, "10_Van_B", NhatKy_ViPham!F:F, B28, NhatKy_ViPham!C:C, "T11")</f>
        <v>100</v>
      </c>
      <c r="AC28" s="6">
        <f>100 + SUMIFS(NhatKy_ViPham!J:J, NhatKy_ViPham!E:E, "10_Van_B", NhatKy_ViPham!F:F, B28, NhatKy_ViPham!C:C, "T12") - SUMIFS(NhatKy_ViPham!K:K, NhatKy_ViPham!E:E, "10_Van_B", NhatKy_ViPham!F:F, B28, NhatKy_ViPham!C:C, "T12")</f>
        <v>100</v>
      </c>
      <c r="AD28" s="6">
        <f>100 + SUMIFS(NhatKy_ViPham!J:J, NhatKy_ViPham!E:E, "10_Van_B", NhatKy_ViPham!F:F, B28, NhatKy_ViPham!C:C, "T13") - SUMIFS(NhatKy_ViPham!K:K, NhatKy_ViPham!E:E, "10_Van_B", NhatKy_ViPham!F:F, B28, NhatKy_ViPham!C:C, "T13")</f>
        <v>100</v>
      </c>
      <c r="AE28" s="6">
        <f>100 + SUMIFS(NhatKy_ViPham!J:J, NhatKy_ViPham!E:E, "10_Van_B", NhatKy_ViPham!F:F, B28, NhatKy_ViPham!C:C, "T14") - SUMIFS(NhatKy_ViPham!K:K, NhatKy_ViPham!E:E, "10_Van_B", NhatKy_ViPham!F:F, B28, NhatKy_ViPham!C:C, "T14")</f>
        <v>100</v>
      </c>
      <c r="AF28" s="6">
        <f>100 + SUMIFS(NhatKy_ViPham!J:J, NhatKy_ViPham!E:E, "10_Van_B", NhatKy_ViPham!F:F, B28, NhatKy_ViPham!C:C, "T15") - SUMIFS(NhatKy_ViPham!K:K, NhatKy_ViPham!E:E, "10_Van_B", NhatKy_ViPham!F:F, B28, NhatKy_ViPham!C:C, "T15")</f>
        <v>100</v>
      </c>
      <c r="AG28" s="6">
        <f>100 + SUMIFS(NhatKy_ViPham!J:J, NhatKy_ViPham!E:E, "10_Van_B", NhatKy_ViPham!F:F, B28, NhatKy_ViPham!C:C, "T16") - SUMIFS(NhatKy_ViPham!K:K, NhatKy_ViPham!E:E, "10_Van_B", NhatKy_ViPham!F:F, B28, NhatKy_ViPham!C:C, "T16")</f>
        <v>100</v>
      </c>
      <c r="AH28" s="6">
        <f>100 + SUMIFS(NhatKy_ViPham!J:J, NhatKy_ViPham!E:E, "10_Van_B", NhatKy_ViPham!F:F, B28, NhatKy_ViPham!C:C, "T17") - SUMIFS(NhatKy_ViPham!K:K, NhatKy_ViPham!E:E, "10_Van_B", NhatKy_ViPham!F:F, B28, NhatKy_ViPham!C:C, "T17")</f>
        <v>100</v>
      </c>
      <c r="AI28" s="6">
        <f>100 + SUMIFS(NhatKy_ViPham!J:J, NhatKy_ViPham!E:E, "10_Van_B", NhatKy_ViPham!F:F, B28, NhatKy_ViPham!C:C, "T18") - SUMIFS(NhatKy_ViPham!K:K, NhatKy_ViPham!E:E, "10_Van_B", NhatKy_ViPham!F:F, B28, NhatKy_ViPham!C:C, "T18")</f>
        <v>100</v>
      </c>
      <c r="AJ28" s="6">
        <f>100 + SUMIFS(NhatKy_ViPham!J:J, NhatKy_ViPham!E:E, "10_Van_B", NhatKy_ViPham!F:F, B28, NhatKy_ViPham!C:C, "T19") - SUMIFS(NhatKy_ViPham!K:K, NhatKy_ViPham!E:E, "10_Van_B", NhatKy_ViPham!F:F, B28, NhatKy_ViPham!C:C, "T19")</f>
        <v>100</v>
      </c>
      <c r="AK28" s="6">
        <f>100 + SUMIFS(NhatKy_ViPham!J:J, NhatKy_ViPham!E:E, "10_Van_B", NhatKy_ViPham!F:F, B28, NhatKy_ViPham!C:C, "T20") - SUMIFS(NhatKy_ViPham!K:K, NhatKy_ViPham!E:E, "10_Van_B", NhatKy_ViPham!F:F, B28, NhatKy_ViPham!C:C, "T20")</f>
        <v>100</v>
      </c>
      <c r="AL28" s="6">
        <f>100 + SUMIFS(NhatKy_ViPham!J:J, NhatKy_ViPham!E:E, "10_Van_B", NhatKy_ViPham!F:F, B28, NhatKy_ViPham!C:C, "T21") - SUMIFS(NhatKy_ViPham!K:K, NhatKy_ViPham!E:E, "10_Van_B", NhatKy_ViPham!F:F, B28, NhatKy_ViPham!C:C, "T21")</f>
        <v>100</v>
      </c>
      <c r="AM28" s="6">
        <f>100 + SUMIFS(NhatKy_ViPham!J:J, NhatKy_ViPham!E:E, "10_Van_B", NhatKy_ViPham!F:F, B28, NhatKy_ViPham!C:C, "T22") - SUMIFS(NhatKy_ViPham!K:K, NhatKy_ViPham!E:E, "10_Van_B", NhatKy_ViPham!F:F, B28, NhatKy_ViPham!C:C, "T22")</f>
        <v>100</v>
      </c>
      <c r="AN28" s="6">
        <f>100 + SUMIFS(NhatKy_ViPham!J:J, NhatKy_ViPham!E:E, "10_Van_B", NhatKy_ViPham!F:F, B28, NhatKy_ViPham!C:C, "T23") - SUMIFS(NhatKy_ViPham!K:K, NhatKy_ViPham!E:E, "10_Van_B", NhatKy_ViPham!F:F, B28, NhatKy_ViPham!C:C, "T23")</f>
        <v>100</v>
      </c>
      <c r="AO28" s="6">
        <f>100 + SUMIFS(NhatKy_ViPham!J:J, NhatKy_ViPham!E:E, "10_Van_B", NhatKy_ViPham!F:F, B28, NhatKy_ViPham!C:C, "T24") - SUMIFS(NhatKy_ViPham!K:K, NhatKy_ViPham!E:E, "10_Van_B", NhatKy_ViPham!F:F, B28, NhatKy_ViPham!C:C, "T24")</f>
        <v>100</v>
      </c>
      <c r="AP28" s="6">
        <f>100 + SUMIFS(NhatKy_ViPham!J:J, NhatKy_ViPham!E:E, "10_Van_B", NhatKy_ViPham!F:F, B28, NhatKy_ViPham!C:C, "T25") - SUMIFS(NhatKy_ViPham!K:K, NhatKy_ViPham!E:E, "10_Van_B", NhatKy_ViPham!F:F, B28, NhatKy_ViPham!C:C, "T25")</f>
        <v>100</v>
      </c>
      <c r="AQ28" s="6">
        <f>100 + SUMIFS(NhatKy_ViPham!J:J, NhatKy_ViPham!E:E, "10_Van_B", NhatKy_ViPham!F:F, B28, NhatKy_ViPham!C:C, "T26") - SUMIFS(NhatKy_ViPham!K:K, NhatKy_ViPham!E:E, "10_Van_B", NhatKy_ViPham!F:F, B28, NhatKy_ViPham!C:C, "T26")</f>
        <v>100</v>
      </c>
      <c r="AR28" s="6">
        <f>100 + SUMIFS(NhatKy_ViPham!J:J, NhatKy_ViPham!E:E, "10_Van_B", NhatKy_ViPham!F:F, B28, NhatKy_ViPham!C:C, "T27") - SUMIFS(NhatKy_ViPham!K:K, NhatKy_ViPham!E:E, "10_Van_B", NhatKy_ViPham!F:F, B28, NhatKy_ViPham!C:C, "T27")</f>
        <v>100</v>
      </c>
      <c r="AS28" s="6">
        <f>100 + SUMIFS(NhatKy_ViPham!J:J, NhatKy_ViPham!E:E, "10_Van_B", NhatKy_ViPham!F:F, B28, NhatKy_ViPham!C:C, "T28") - SUMIFS(NhatKy_ViPham!K:K, NhatKy_ViPham!E:E, "10_Van_B", NhatKy_ViPham!F:F, B28, NhatKy_ViPham!C:C, "T28")</f>
        <v>100</v>
      </c>
      <c r="AT28" s="6">
        <f>100 + SUMIFS(NhatKy_ViPham!J:J, NhatKy_ViPham!E:E, "10_Van_B", NhatKy_ViPham!F:F, B28, NhatKy_ViPham!C:C, "T29") - SUMIFS(NhatKy_ViPham!K:K, NhatKy_ViPham!E:E, "10_Van_B", NhatKy_ViPham!F:F, B28, NhatKy_ViPham!C:C, "T29")</f>
        <v>100</v>
      </c>
      <c r="AU28" s="6">
        <f>100 + SUMIFS(NhatKy_ViPham!J:J, NhatKy_ViPham!E:E, "10_Van_B", NhatKy_ViPham!F:F, B28, NhatKy_ViPham!C:C, "T30") - SUMIFS(NhatKy_ViPham!K:K, NhatKy_ViPham!E:E, "10_Van_B", NhatKy_ViPham!F:F, B28, NhatKy_ViPham!C:C, "T30")</f>
        <v>100</v>
      </c>
      <c r="AV28" s="6">
        <f>100 + SUMIFS(NhatKy_ViPham!J:J, NhatKy_ViPham!E:E, "10_Van_B", NhatKy_ViPham!F:F, B28, NhatKy_ViPham!C:C, "T31") - SUMIFS(NhatKy_ViPham!K:K, NhatKy_ViPham!E:E, "10_Van_B", NhatKy_ViPham!F:F, B28, NhatKy_ViPham!C:C, "T31")</f>
        <v>100</v>
      </c>
      <c r="AW28" s="6">
        <f>100 + SUMIFS(NhatKy_ViPham!J:J, NhatKy_ViPham!E:E, "10_Van_B", NhatKy_ViPham!F:F, B28, NhatKy_ViPham!C:C, "T32") - SUMIFS(NhatKy_ViPham!K:K, NhatKy_ViPham!E:E, "10_Van_B", NhatKy_ViPham!F:F, B28, NhatKy_ViPham!C:C, "T32")</f>
        <v>100</v>
      </c>
      <c r="AX28" s="6">
        <f>100 + SUMIFS(NhatKy_ViPham!J:J, NhatKy_ViPham!E:E, "10_Van_B", NhatKy_ViPham!F:F, B28, NhatKy_ViPham!C:C, "T33") - SUMIFS(NhatKy_ViPham!K:K, NhatKy_ViPham!E:E, "10_Van_B", NhatKy_ViPham!F:F, B28, NhatKy_ViPham!C:C, "T33")</f>
        <v>100</v>
      </c>
      <c r="AY28" s="6">
        <f>100 + SUMIFS(NhatKy_ViPham!J:J, NhatKy_ViPham!E:E, "10_Van_B", NhatKy_ViPham!F:F, B28, NhatKy_ViPham!C:C, "T34") - SUMIFS(NhatKy_ViPham!K:K, NhatKy_ViPham!E:E, "10_Van_B", NhatKy_ViPham!F:F, B28, NhatKy_ViPham!C:C, "T34")</f>
        <v>100</v>
      </c>
      <c r="AZ28" s="6">
        <f>100 + SUMIFS(NhatKy_ViPham!J:J, NhatKy_ViPham!E:E, "10_Van_B", NhatKy_ViPham!F:F, B28, NhatKy_ViPham!C:C, "T35") - SUMIFS(NhatKy_ViPham!K:K, NhatKy_ViPham!E:E, "10_Van_B", NhatKy_ViPham!F:F, B28, NhatKy_ViPham!C:C, "T35")</f>
        <v>100</v>
      </c>
      <c r="BA28" s="12">
        <f t="shared" si="0"/>
        <v>100</v>
      </c>
      <c r="BB28" s="11" t="s">
        <v>430</v>
      </c>
      <c r="BC28" s="16" t="str">
        <f t="shared" si="1"/>
        <v>Tốt</v>
      </c>
      <c r="BD28" s="15" t="str">
        <f t="shared" si="2"/>
        <v>🟢 BÌNH THƯỜNG</v>
      </c>
    </row>
    <row r="29" spans="1:56" x14ac:dyDescent="0.25">
      <c r="A29" s="4">
        <v>21</v>
      </c>
      <c r="B29" s="10" t="s">
        <v>1041</v>
      </c>
      <c r="C29" s="4" t="s">
        <v>528</v>
      </c>
      <c r="D29" s="4" t="s">
        <v>429</v>
      </c>
      <c r="E29" s="11" t="s">
        <v>430</v>
      </c>
      <c r="F29" s="7">
        <f>SUMIFS(NhatKy_ViPham!K:K, NhatKy_ViPham!E:E, "10_Van_B", NhatKy_ViPham!F:F, B29, NhatKy_ViPham!H:H, "L01")</f>
        <v>0</v>
      </c>
      <c r="G29" s="7">
        <f>SUMIFS(NhatKy_ViPham!K:K, NhatKy_ViPham!E:E, "10_Van_B", NhatKy_ViPham!F:F, B29, NhatKy_ViPham!H:H, "L02")</f>
        <v>0</v>
      </c>
      <c r="H29" s="7">
        <f>SUMIFS(NhatKy_ViPham!K:K, NhatKy_ViPham!E:E, "10_Van_B", NhatKy_ViPham!F:F, B29, NhatKy_ViPham!H:H, "L03")</f>
        <v>0</v>
      </c>
      <c r="I29" s="7">
        <f>SUMIFS(NhatKy_ViPham!K:K, NhatKy_ViPham!E:E, "10_Van_B", NhatKy_ViPham!F:F, B29, NhatKy_ViPham!H:H, "L04")</f>
        <v>0</v>
      </c>
      <c r="J29" s="7">
        <f>SUMIFS(NhatKy_ViPham!K:K, NhatKy_ViPham!E:E, "10_Van_B", NhatKy_ViPham!F:F, B29, NhatKy_ViPham!H:H, "L05")</f>
        <v>0</v>
      </c>
      <c r="K29" s="7">
        <f>SUMIFS(NhatKy_ViPham!K:K, NhatKy_ViPham!E:E, "10_Van_B", NhatKy_ViPham!F:F, B29, NhatKy_ViPham!H:H, "L06")</f>
        <v>0</v>
      </c>
      <c r="L29" s="7">
        <f>SUMIFS(NhatKy_ViPham!K:K, NhatKy_ViPham!E:E, "10_Van_B", NhatKy_ViPham!F:F, B29, NhatKy_ViPham!H:H, "L07")</f>
        <v>0</v>
      </c>
      <c r="M29" s="7">
        <f>SUMIFS(NhatKy_ViPham!K:K, NhatKy_ViPham!E:E, "10_Van_B", NhatKy_ViPham!F:F, B29, NhatKy_ViPham!H:H, "L08")</f>
        <v>0</v>
      </c>
      <c r="N29" s="7">
        <f>SUMIFS(NhatKy_ViPham!K:K, NhatKy_ViPham!E:E, "10_Van_B", NhatKy_ViPham!F:F, B29, NhatKy_ViPham!H:H, "L09")</f>
        <v>0</v>
      </c>
      <c r="O29" s="7">
        <f>SUMIFS(NhatKy_ViPham!K:K, NhatKy_ViPham!E:E, "10_Van_B", NhatKy_ViPham!F:F, B29, NhatKy_ViPham!H:H, "L10")</f>
        <v>0</v>
      </c>
      <c r="P29" s="12">
        <f>SUMIFS(NhatKy_ViPham!J:J, NhatKy_ViPham!E:E, "10_Van_B", NhatKy_ViPham!F:F, B29)</f>
        <v>0</v>
      </c>
      <c r="Q29" s="13">
        <f>SUMIFS(NhatKy_ViPham!K:K, NhatKy_ViPham!E:E, "10_Van_B", NhatKy_ViPham!F:F, B29)</f>
        <v>0</v>
      </c>
      <c r="R29" s="7">
        <f>100 + SUMIFS(NhatKy_ViPham!J:J, NhatKy_ViPham!E:E, "10_Van_B", NhatKy_ViPham!F:F, B29, NhatKy_ViPham!C:C, "T1") - SUMIFS(NhatKy_ViPham!K:K, NhatKy_ViPham!E:E, "10_Van_B", NhatKy_ViPham!F:F, B29, NhatKy_ViPham!C:C, "T1")</f>
        <v>100</v>
      </c>
      <c r="S29" s="7">
        <f>100 + SUMIFS(NhatKy_ViPham!J:J, NhatKy_ViPham!E:E, "10_Van_B", NhatKy_ViPham!F:F, B29, NhatKy_ViPham!C:C, "T2") - SUMIFS(NhatKy_ViPham!K:K, NhatKy_ViPham!E:E, "10_Van_B", NhatKy_ViPham!F:F, B29, NhatKy_ViPham!C:C, "T2")</f>
        <v>100</v>
      </c>
      <c r="T29" s="7">
        <f>100 + SUMIFS(NhatKy_ViPham!J:J, NhatKy_ViPham!E:E, "10_Van_B", NhatKy_ViPham!F:F, B29, NhatKy_ViPham!C:C, "T3") - SUMIFS(NhatKy_ViPham!K:K, NhatKy_ViPham!E:E, "10_Van_B", NhatKy_ViPham!F:F, B29, NhatKy_ViPham!C:C, "T3")</f>
        <v>100</v>
      </c>
      <c r="U29" s="7">
        <f>100 + SUMIFS(NhatKy_ViPham!J:J, NhatKy_ViPham!E:E, "10_Van_B", NhatKy_ViPham!F:F, B29, NhatKy_ViPham!C:C, "T4") - SUMIFS(NhatKy_ViPham!K:K, NhatKy_ViPham!E:E, "10_Van_B", NhatKy_ViPham!F:F, B29, NhatKy_ViPham!C:C, "T4")</f>
        <v>100</v>
      </c>
      <c r="V29" s="7">
        <f>100 + SUMIFS(NhatKy_ViPham!J:J, NhatKy_ViPham!E:E, "10_Van_B", NhatKy_ViPham!F:F, B29, NhatKy_ViPham!C:C, "T5") - SUMIFS(NhatKy_ViPham!K:K, NhatKy_ViPham!E:E, "10_Van_B", NhatKy_ViPham!F:F, B29, NhatKy_ViPham!C:C, "T5")</f>
        <v>100</v>
      </c>
      <c r="W29" s="7">
        <f>100 + SUMIFS(NhatKy_ViPham!J:J, NhatKy_ViPham!E:E, "10_Van_B", NhatKy_ViPham!F:F, B29, NhatKy_ViPham!C:C, "T6") - SUMIFS(NhatKy_ViPham!K:K, NhatKy_ViPham!E:E, "10_Van_B", NhatKy_ViPham!F:F, B29, NhatKy_ViPham!C:C, "T6")</f>
        <v>100</v>
      </c>
      <c r="X29" s="7">
        <f>100 + SUMIFS(NhatKy_ViPham!J:J, NhatKy_ViPham!E:E, "10_Van_B", NhatKy_ViPham!F:F, B29, NhatKy_ViPham!C:C, "T7") - SUMIFS(NhatKy_ViPham!K:K, NhatKy_ViPham!E:E, "10_Van_B", NhatKy_ViPham!F:F, B29, NhatKy_ViPham!C:C, "T7")</f>
        <v>100</v>
      </c>
      <c r="Y29" s="7">
        <f>100 + SUMIFS(NhatKy_ViPham!J:J, NhatKy_ViPham!E:E, "10_Van_B", NhatKy_ViPham!F:F, B29, NhatKy_ViPham!C:C, "T8") - SUMIFS(NhatKy_ViPham!K:K, NhatKy_ViPham!E:E, "10_Van_B", NhatKy_ViPham!F:F, B29, NhatKy_ViPham!C:C, "T8")</f>
        <v>100</v>
      </c>
      <c r="Z29" s="7">
        <f>100 + SUMIFS(NhatKy_ViPham!J:J, NhatKy_ViPham!E:E, "10_Van_B", NhatKy_ViPham!F:F, B29, NhatKy_ViPham!C:C, "T9") - SUMIFS(NhatKy_ViPham!K:K, NhatKy_ViPham!E:E, "10_Van_B", NhatKy_ViPham!F:F, B29, NhatKy_ViPham!C:C, "T9")</f>
        <v>100</v>
      </c>
      <c r="AA29" s="7">
        <f>100 + SUMIFS(NhatKy_ViPham!J:J, NhatKy_ViPham!E:E, "10_Van_B", NhatKy_ViPham!F:F, B29, NhatKy_ViPham!C:C, "T10") - SUMIFS(NhatKy_ViPham!K:K, NhatKy_ViPham!E:E, "10_Van_B", NhatKy_ViPham!F:F, B29, NhatKy_ViPham!C:C, "T10")</f>
        <v>100</v>
      </c>
      <c r="AB29" s="7">
        <f>100 + SUMIFS(NhatKy_ViPham!J:J, NhatKy_ViPham!E:E, "10_Van_B", NhatKy_ViPham!F:F, B29, NhatKy_ViPham!C:C, "T11") - SUMIFS(NhatKy_ViPham!K:K, NhatKy_ViPham!E:E, "10_Van_B", NhatKy_ViPham!F:F, B29, NhatKy_ViPham!C:C, "T11")</f>
        <v>100</v>
      </c>
      <c r="AC29" s="7">
        <f>100 + SUMIFS(NhatKy_ViPham!J:J, NhatKy_ViPham!E:E, "10_Van_B", NhatKy_ViPham!F:F, B29, NhatKy_ViPham!C:C, "T12") - SUMIFS(NhatKy_ViPham!K:K, NhatKy_ViPham!E:E, "10_Van_B", NhatKy_ViPham!F:F, B29, NhatKy_ViPham!C:C, "T12")</f>
        <v>100</v>
      </c>
      <c r="AD29" s="7">
        <f>100 + SUMIFS(NhatKy_ViPham!J:J, NhatKy_ViPham!E:E, "10_Van_B", NhatKy_ViPham!F:F, B29, NhatKy_ViPham!C:C, "T13") - SUMIFS(NhatKy_ViPham!K:K, NhatKy_ViPham!E:E, "10_Van_B", NhatKy_ViPham!F:F, B29, NhatKy_ViPham!C:C, "T13")</f>
        <v>100</v>
      </c>
      <c r="AE29" s="7">
        <f>100 + SUMIFS(NhatKy_ViPham!J:J, NhatKy_ViPham!E:E, "10_Van_B", NhatKy_ViPham!F:F, B29, NhatKy_ViPham!C:C, "T14") - SUMIFS(NhatKy_ViPham!K:K, NhatKy_ViPham!E:E, "10_Van_B", NhatKy_ViPham!F:F, B29, NhatKy_ViPham!C:C, "T14")</f>
        <v>100</v>
      </c>
      <c r="AF29" s="7">
        <f>100 + SUMIFS(NhatKy_ViPham!J:J, NhatKy_ViPham!E:E, "10_Van_B", NhatKy_ViPham!F:F, B29, NhatKy_ViPham!C:C, "T15") - SUMIFS(NhatKy_ViPham!K:K, NhatKy_ViPham!E:E, "10_Van_B", NhatKy_ViPham!F:F, B29, NhatKy_ViPham!C:C, "T15")</f>
        <v>100</v>
      </c>
      <c r="AG29" s="7">
        <f>100 + SUMIFS(NhatKy_ViPham!J:J, NhatKy_ViPham!E:E, "10_Van_B", NhatKy_ViPham!F:F, B29, NhatKy_ViPham!C:C, "T16") - SUMIFS(NhatKy_ViPham!K:K, NhatKy_ViPham!E:E, "10_Van_B", NhatKy_ViPham!F:F, B29, NhatKy_ViPham!C:C, "T16")</f>
        <v>100</v>
      </c>
      <c r="AH29" s="7">
        <f>100 + SUMIFS(NhatKy_ViPham!J:J, NhatKy_ViPham!E:E, "10_Van_B", NhatKy_ViPham!F:F, B29, NhatKy_ViPham!C:C, "T17") - SUMIFS(NhatKy_ViPham!K:K, NhatKy_ViPham!E:E, "10_Van_B", NhatKy_ViPham!F:F, B29, NhatKy_ViPham!C:C, "T17")</f>
        <v>100</v>
      </c>
      <c r="AI29" s="7">
        <f>100 + SUMIFS(NhatKy_ViPham!J:J, NhatKy_ViPham!E:E, "10_Van_B", NhatKy_ViPham!F:F, B29, NhatKy_ViPham!C:C, "T18") - SUMIFS(NhatKy_ViPham!K:K, NhatKy_ViPham!E:E, "10_Van_B", NhatKy_ViPham!F:F, B29, NhatKy_ViPham!C:C, "T18")</f>
        <v>100</v>
      </c>
      <c r="AJ29" s="7">
        <f>100 + SUMIFS(NhatKy_ViPham!J:J, NhatKy_ViPham!E:E, "10_Van_B", NhatKy_ViPham!F:F, B29, NhatKy_ViPham!C:C, "T19") - SUMIFS(NhatKy_ViPham!K:K, NhatKy_ViPham!E:E, "10_Van_B", NhatKy_ViPham!F:F, B29, NhatKy_ViPham!C:C, "T19")</f>
        <v>100</v>
      </c>
      <c r="AK29" s="7">
        <f>100 + SUMIFS(NhatKy_ViPham!J:J, NhatKy_ViPham!E:E, "10_Van_B", NhatKy_ViPham!F:F, B29, NhatKy_ViPham!C:C, "T20") - SUMIFS(NhatKy_ViPham!K:K, NhatKy_ViPham!E:E, "10_Van_B", NhatKy_ViPham!F:F, B29, NhatKy_ViPham!C:C, "T20")</f>
        <v>100</v>
      </c>
      <c r="AL29" s="7">
        <f>100 + SUMIFS(NhatKy_ViPham!J:J, NhatKy_ViPham!E:E, "10_Van_B", NhatKy_ViPham!F:F, B29, NhatKy_ViPham!C:C, "T21") - SUMIFS(NhatKy_ViPham!K:K, NhatKy_ViPham!E:E, "10_Van_B", NhatKy_ViPham!F:F, B29, NhatKy_ViPham!C:C, "T21")</f>
        <v>100</v>
      </c>
      <c r="AM29" s="7">
        <f>100 + SUMIFS(NhatKy_ViPham!J:J, NhatKy_ViPham!E:E, "10_Van_B", NhatKy_ViPham!F:F, B29, NhatKy_ViPham!C:C, "T22") - SUMIFS(NhatKy_ViPham!K:K, NhatKy_ViPham!E:E, "10_Van_B", NhatKy_ViPham!F:F, B29, NhatKy_ViPham!C:C, "T22")</f>
        <v>100</v>
      </c>
      <c r="AN29" s="7">
        <f>100 + SUMIFS(NhatKy_ViPham!J:J, NhatKy_ViPham!E:E, "10_Van_B", NhatKy_ViPham!F:F, B29, NhatKy_ViPham!C:C, "T23") - SUMIFS(NhatKy_ViPham!K:K, NhatKy_ViPham!E:E, "10_Van_B", NhatKy_ViPham!F:F, B29, NhatKy_ViPham!C:C, "T23")</f>
        <v>100</v>
      </c>
      <c r="AO29" s="7">
        <f>100 + SUMIFS(NhatKy_ViPham!J:J, NhatKy_ViPham!E:E, "10_Van_B", NhatKy_ViPham!F:F, B29, NhatKy_ViPham!C:C, "T24") - SUMIFS(NhatKy_ViPham!K:K, NhatKy_ViPham!E:E, "10_Van_B", NhatKy_ViPham!F:F, B29, NhatKy_ViPham!C:C, "T24")</f>
        <v>100</v>
      </c>
      <c r="AP29" s="7">
        <f>100 + SUMIFS(NhatKy_ViPham!J:J, NhatKy_ViPham!E:E, "10_Van_B", NhatKy_ViPham!F:F, B29, NhatKy_ViPham!C:C, "T25") - SUMIFS(NhatKy_ViPham!K:K, NhatKy_ViPham!E:E, "10_Van_B", NhatKy_ViPham!F:F, B29, NhatKy_ViPham!C:C, "T25")</f>
        <v>100</v>
      </c>
      <c r="AQ29" s="7">
        <f>100 + SUMIFS(NhatKy_ViPham!J:J, NhatKy_ViPham!E:E, "10_Van_B", NhatKy_ViPham!F:F, B29, NhatKy_ViPham!C:C, "T26") - SUMIFS(NhatKy_ViPham!K:K, NhatKy_ViPham!E:E, "10_Van_B", NhatKy_ViPham!F:F, B29, NhatKy_ViPham!C:C, "T26")</f>
        <v>100</v>
      </c>
      <c r="AR29" s="7">
        <f>100 + SUMIFS(NhatKy_ViPham!J:J, NhatKy_ViPham!E:E, "10_Van_B", NhatKy_ViPham!F:F, B29, NhatKy_ViPham!C:C, "T27") - SUMIFS(NhatKy_ViPham!K:K, NhatKy_ViPham!E:E, "10_Van_B", NhatKy_ViPham!F:F, B29, NhatKy_ViPham!C:C, "T27")</f>
        <v>100</v>
      </c>
      <c r="AS29" s="7">
        <f>100 + SUMIFS(NhatKy_ViPham!J:J, NhatKy_ViPham!E:E, "10_Van_B", NhatKy_ViPham!F:F, B29, NhatKy_ViPham!C:C, "T28") - SUMIFS(NhatKy_ViPham!K:K, NhatKy_ViPham!E:E, "10_Van_B", NhatKy_ViPham!F:F, B29, NhatKy_ViPham!C:C, "T28")</f>
        <v>100</v>
      </c>
      <c r="AT29" s="7">
        <f>100 + SUMIFS(NhatKy_ViPham!J:J, NhatKy_ViPham!E:E, "10_Van_B", NhatKy_ViPham!F:F, B29, NhatKy_ViPham!C:C, "T29") - SUMIFS(NhatKy_ViPham!K:K, NhatKy_ViPham!E:E, "10_Van_B", NhatKy_ViPham!F:F, B29, NhatKy_ViPham!C:C, "T29")</f>
        <v>100</v>
      </c>
      <c r="AU29" s="7">
        <f>100 + SUMIFS(NhatKy_ViPham!J:J, NhatKy_ViPham!E:E, "10_Van_B", NhatKy_ViPham!F:F, B29, NhatKy_ViPham!C:C, "T30") - SUMIFS(NhatKy_ViPham!K:K, NhatKy_ViPham!E:E, "10_Van_B", NhatKy_ViPham!F:F, B29, NhatKy_ViPham!C:C, "T30")</f>
        <v>100</v>
      </c>
      <c r="AV29" s="7">
        <f>100 + SUMIFS(NhatKy_ViPham!J:J, NhatKy_ViPham!E:E, "10_Van_B", NhatKy_ViPham!F:F, B29, NhatKy_ViPham!C:C, "T31") - SUMIFS(NhatKy_ViPham!K:K, NhatKy_ViPham!E:E, "10_Van_B", NhatKy_ViPham!F:F, B29, NhatKy_ViPham!C:C, "T31")</f>
        <v>100</v>
      </c>
      <c r="AW29" s="7">
        <f>100 + SUMIFS(NhatKy_ViPham!J:J, NhatKy_ViPham!E:E, "10_Van_B", NhatKy_ViPham!F:F, B29, NhatKy_ViPham!C:C, "T32") - SUMIFS(NhatKy_ViPham!K:K, NhatKy_ViPham!E:E, "10_Van_B", NhatKy_ViPham!F:F, B29, NhatKy_ViPham!C:C, "T32")</f>
        <v>100</v>
      </c>
      <c r="AX29" s="7">
        <f>100 + SUMIFS(NhatKy_ViPham!J:J, NhatKy_ViPham!E:E, "10_Van_B", NhatKy_ViPham!F:F, B29, NhatKy_ViPham!C:C, "T33") - SUMIFS(NhatKy_ViPham!K:K, NhatKy_ViPham!E:E, "10_Van_B", NhatKy_ViPham!F:F, B29, NhatKy_ViPham!C:C, "T33")</f>
        <v>100</v>
      </c>
      <c r="AY29" s="7">
        <f>100 + SUMIFS(NhatKy_ViPham!J:J, NhatKy_ViPham!E:E, "10_Van_B", NhatKy_ViPham!F:F, B29, NhatKy_ViPham!C:C, "T34") - SUMIFS(NhatKy_ViPham!K:K, NhatKy_ViPham!E:E, "10_Van_B", NhatKy_ViPham!F:F, B29, NhatKy_ViPham!C:C, "T34")</f>
        <v>100</v>
      </c>
      <c r="AZ29" s="7">
        <f>100 + SUMIFS(NhatKy_ViPham!J:J, NhatKy_ViPham!E:E, "10_Van_B", NhatKy_ViPham!F:F, B29, NhatKy_ViPham!C:C, "T35") - SUMIFS(NhatKy_ViPham!K:K, NhatKy_ViPham!E:E, "10_Van_B", NhatKy_ViPham!F:F, B29, NhatKy_ViPham!C:C, "T35")</f>
        <v>100</v>
      </c>
      <c r="BA29" s="12">
        <f t="shared" si="0"/>
        <v>100</v>
      </c>
      <c r="BB29" s="11" t="s">
        <v>430</v>
      </c>
      <c r="BC29" s="14" t="str">
        <f t="shared" si="1"/>
        <v>Tốt</v>
      </c>
      <c r="BD29" s="10" t="str">
        <f t="shared" si="2"/>
        <v>🟢 BÌNH THƯỜNG</v>
      </c>
    </row>
    <row r="30" spans="1:56" x14ac:dyDescent="0.25">
      <c r="A30" s="5">
        <v>22</v>
      </c>
      <c r="B30" s="15" t="s">
        <v>1042</v>
      </c>
      <c r="C30" s="5" t="s">
        <v>1043</v>
      </c>
      <c r="D30" s="5" t="s">
        <v>429</v>
      </c>
      <c r="E30" s="11" t="s">
        <v>430</v>
      </c>
      <c r="F30" s="6">
        <f>SUMIFS(NhatKy_ViPham!K:K, NhatKy_ViPham!E:E, "10_Van_B", NhatKy_ViPham!F:F, B30, NhatKy_ViPham!H:H, "L01")</f>
        <v>0</v>
      </c>
      <c r="G30" s="6">
        <f>SUMIFS(NhatKy_ViPham!K:K, NhatKy_ViPham!E:E, "10_Van_B", NhatKy_ViPham!F:F, B30, NhatKy_ViPham!H:H, "L02")</f>
        <v>0</v>
      </c>
      <c r="H30" s="6">
        <f>SUMIFS(NhatKy_ViPham!K:K, NhatKy_ViPham!E:E, "10_Van_B", NhatKy_ViPham!F:F, B30, NhatKy_ViPham!H:H, "L03")</f>
        <v>0</v>
      </c>
      <c r="I30" s="6">
        <f>SUMIFS(NhatKy_ViPham!K:K, NhatKy_ViPham!E:E, "10_Van_B", NhatKy_ViPham!F:F, B30, NhatKy_ViPham!H:H, "L04")</f>
        <v>0</v>
      </c>
      <c r="J30" s="6">
        <f>SUMIFS(NhatKy_ViPham!K:K, NhatKy_ViPham!E:E, "10_Van_B", NhatKy_ViPham!F:F, B30, NhatKy_ViPham!H:H, "L05")</f>
        <v>0</v>
      </c>
      <c r="K30" s="6">
        <f>SUMIFS(NhatKy_ViPham!K:K, NhatKy_ViPham!E:E, "10_Van_B", NhatKy_ViPham!F:F, B30, NhatKy_ViPham!H:H, "L06")</f>
        <v>0</v>
      </c>
      <c r="L30" s="6">
        <f>SUMIFS(NhatKy_ViPham!K:K, NhatKy_ViPham!E:E, "10_Van_B", NhatKy_ViPham!F:F, B30, NhatKy_ViPham!H:H, "L07")</f>
        <v>0</v>
      </c>
      <c r="M30" s="6">
        <f>SUMIFS(NhatKy_ViPham!K:K, NhatKy_ViPham!E:E, "10_Van_B", NhatKy_ViPham!F:F, B30, NhatKy_ViPham!H:H, "L08")</f>
        <v>0</v>
      </c>
      <c r="N30" s="6">
        <f>SUMIFS(NhatKy_ViPham!K:K, NhatKy_ViPham!E:E, "10_Van_B", NhatKy_ViPham!F:F, B30, NhatKy_ViPham!H:H, "L09")</f>
        <v>0</v>
      </c>
      <c r="O30" s="6">
        <f>SUMIFS(NhatKy_ViPham!K:K, NhatKy_ViPham!E:E, "10_Van_B", NhatKy_ViPham!F:F, B30, NhatKy_ViPham!H:H, "L10")</f>
        <v>0</v>
      </c>
      <c r="P30" s="12">
        <f>SUMIFS(NhatKy_ViPham!J:J, NhatKy_ViPham!E:E, "10_Van_B", NhatKy_ViPham!F:F, B30)</f>
        <v>0</v>
      </c>
      <c r="Q30" s="13">
        <f>SUMIFS(NhatKy_ViPham!K:K, NhatKy_ViPham!E:E, "10_Van_B", NhatKy_ViPham!F:F, B30)</f>
        <v>0</v>
      </c>
      <c r="R30" s="6">
        <f>100 + SUMIFS(NhatKy_ViPham!J:J, NhatKy_ViPham!E:E, "10_Van_B", NhatKy_ViPham!F:F, B30, NhatKy_ViPham!C:C, "T1") - SUMIFS(NhatKy_ViPham!K:K, NhatKy_ViPham!E:E, "10_Van_B", NhatKy_ViPham!F:F, B30, NhatKy_ViPham!C:C, "T1")</f>
        <v>100</v>
      </c>
      <c r="S30" s="6">
        <f>100 + SUMIFS(NhatKy_ViPham!J:J, NhatKy_ViPham!E:E, "10_Van_B", NhatKy_ViPham!F:F, B30, NhatKy_ViPham!C:C, "T2") - SUMIFS(NhatKy_ViPham!K:K, NhatKy_ViPham!E:E, "10_Van_B", NhatKy_ViPham!F:F, B30, NhatKy_ViPham!C:C, "T2")</f>
        <v>100</v>
      </c>
      <c r="T30" s="6">
        <f>100 + SUMIFS(NhatKy_ViPham!J:J, NhatKy_ViPham!E:E, "10_Van_B", NhatKy_ViPham!F:F, B30, NhatKy_ViPham!C:C, "T3") - SUMIFS(NhatKy_ViPham!K:K, NhatKy_ViPham!E:E, "10_Van_B", NhatKy_ViPham!F:F, B30, NhatKy_ViPham!C:C, "T3")</f>
        <v>100</v>
      </c>
      <c r="U30" s="6">
        <f>100 + SUMIFS(NhatKy_ViPham!J:J, NhatKy_ViPham!E:E, "10_Van_B", NhatKy_ViPham!F:F, B30, NhatKy_ViPham!C:C, "T4") - SUMIFS(NhatKy_ViPham!K:K, NhatKy_ViPham!E:E, "10_Van_B", NhatKy_ViPham!F:F, B30, NhatKy_ViPham!C:C, "T4")</f>
        <v>100</v>
      </c>
      <c r="V30" s="6">
        <f>100 + SUMIFS(NhatKy_ViPham!J:J, NhatKy_ViPham!E:E, "10_Van_B", NhatKy_ViPham!F:F, B30, NhatKy_ViPham!C:C, "T5") - SUMIFS(NhatKy_ViPham!K:K, NhatKy_ViPham!E:E, "10_Van_B", NhatKy_ViPham!F:F, B30, NhatKy_ViPham!C:C, "T5")</f>
        <v>100</v>
      </c>
      <c r="W30" s="6">
        <f>100 + SUMIFS(NhatKy_ViPham!J:J, NhatKy_ViPham!E:E, "10_Van_B", NhatKy_ViPham!F:F, B30, NhatKy_ViPham!C:C, "T6") - SUMIFS(NhatKy_ViPham!K:K, NhatKy_ViPham!E:E, "10_Van_B", NhatKy_ViPham!F:F, B30, NhatKy_ViPham!C:C, "T6")</f>
        <v>100</v>
      </c>
      <c r="X30" s="6">
        <f>100 + SUMIFS(NhatKy_ViPham!J:J, NhatKy_ViPham!E:E, "10_Van_B", NhatKy_ViPham!F:F, B30, NhatKy_ViPham!C:C, "T7") - SUMIFS(NhatKy_ViPham!K:K, NhatKy_ViPham!E:E, "10_Van_B", NhatKy_ViPham!F:F, B30, NhatKy_ViPham!C:C, "T7")</f>
        <v>100</v>
      </c>
      <c r="Y30" s="6">
        <f>100 + SUMIFS(NhatKy_ViPham!J:J, NhatKy_ViPham!E:E, "10_Van_B", NhatKy_ViPham!F:F, B30, NhatKy_ViPham!C:C, "T8") - SUMIFS(NhatKy_ViPham!K:K, NhatKy_ViPham!E:E, "10_Van_B", NhatKy_ViPham!F:F, B30, NhatKy_ViPham!C:C, "T8")</f>
        <v>100</v>
      </c>
      <c r="Z30" s="6">
        <f>100 + SUMIFS(NhatKy_ViPham!J:J, NhatKy_ViPham!E:E, "10_Van_B", NhatKy_ViPham!F:F, B30, NhatKy_ViPham!C:C, "T9") - SUMIFS(NhatKy_ViPham!K:K, NhatKy_ViPham!E:E, "10_Van_B", NhatKy_ViPham!F:F, B30, NhatKy_ViPham!C:C, "T9")</f>
        <v>100</v>
      </c>
      <c r="AA30" s="6">
        <f>100 + SUMIFS(NhatKy_ViPham!J:J, NhatKy_ViPham!E:E, "10_Van_B", NhatKy_ViPham!F:F, B30, NhatKy_ViPham!C:C, "T10") - SUMIFS(NhatKy_ViPham!K:K, NhatKy_ViPham!E:E, "10_Van_B", NhatKy_ViPham!F:F, B30, NhatKy_ViPham!C:C, "T10")</f>
        <v>100</v>
      </c>
      <c r="AB30" s="6">
        <f>100 + SUMIFS(NhatKy_ViPham!J:J, NhatKy_ViPham!E:E, "10_Van_B", NhatKy_ViPham!F:F, B30, NhatKy_ViPham!C:C, "T11") - SUMIFS(NhatKy_ViPham!K:K, NhatKy_ViPham!E:E, "10_Van_B", NhatKy_ViPham!F:F, B30, NhatKy_ViPham!C:C, "T11")</f>
        <v>100</v>
      </c>
      <c r="AC30" s="6">
        <f>100 + SUMIFS(NhatKy_ViPham!J:J, NhatKy_ViPham!E:E, "10_Van_B", NhatKy_ViPham!F:F, B30, NhatKy_ViPham!C:C, "T12") - SUMIFS(NhatKy_ViPham!K:K, NhatKy_ViPham!E:E, "10_Van_B", NhatKy_ViPham!F:F, B30, NhatKy_ViPham!C:C, "T12")</f>
        <v>100</v>
      </c>
      <c r="AD30" s="6">
        <f>100 + SUMIFS(NhatKy_ViPham!J:J, NhatKy_ViPham!E:E, "10_Van_B", NhatKy_ViPham!F:F, B30, NhatKy_ViPham!C:C, "T13") - SUMIFS(NhatKy_ViPham!K:K, NhatKy_ViPham!E:E, "10_Van_B", NhatKy_ViPham!F:F, B30, NhatKy_ViPham!C:C, "T13")</f>
        <v>100</v>
      </c>
      <c r="AE30" s="6">
        <f>100 + SUMIFS(NhatKy_ViPham!J:J, NhatKy_ViPham!E:E, "10_Van_B", NhatKy_ViPham!F:F, B30, NhatKy_ViPham!C:C, "T14") - SUMIFS(NhatKy_ViPham!K:K, NhatKy_ViPham!E:E, "10_Van_B", NhatKy_ViPham!F:F, B30, NhatKy_ViPham!C:C, "T14")</f>
        <v>100</v>
      </c>
      <c r="AF30" s="6">
        <f>100 + SUMIFS(NhatKy_ViPham!J:J, NhatKy_ViPham!E:E, "10_Van_B", NhatKy_ViPham!F:F, B30, NhatKy_ViPham!C:C, "T15") - SUMIFS(NhatKy_ViPham!K:K, NhatKy_ViPham!E:E, "10_Van_B", NhatKy_ViPham!F:F, B30, NhatKy_ViPham!C:C, "T15")</f>
        <v>100</v>
      </c>
      <c r="AG30" s="6">
        <f>100 + SUMIFS(NhatKy_ViPham!J:J, NhatKy_ViPham!E:E, "10_Van_B", NhatKy_ViPham!F:F, B30, NhatKy_ViPham!C:C, "T16") - SUMIFS(NhatKy_ViPham!K:K, NhatKy_ViPham!E:E, "10_Van_B", NhatKy_ViPham!F:F, B30, NhatKy_ViPham!C:C, "T16")</f>
        <v>100</v>
      </c>
      <c r="AH30" s="6">
        <f>100 + SUMIFS(NhatKy_ViPham!J:J, NhatKy_ViPham!E:E, "10_Van_B", NhatKy_ViPham!F:F, B30, NhatKy_ViPham!C:C, "T17") - SUMIFS(NhatKy_ViPham!K:K, NhatKy_ViPham!E:E, "10_Van_B", NhatKy_ViPham!F:F, B30, NhatKy_ViPham!C:C, "T17")</f>
        <v>100</v>
      </c>
      <c r="AI30" s="6">
        <f>100 + SUMIFS(NhatKy_ViPham!J:J, NhatKy_ViPham!E:E, "10_Van_B", NhatKy_ViPham!F:F, B30, NhatKy_ViPham!C:C, "T18") - SUMIFS(NhatKy_ViPham!K:K, NhatKy_ViPham!E:E, "10_Van_B", NhatKy_ViPham!F:F, B30, NhatKy_ViPham!C:C, "T18")</f>
        <v>100</v>
      </c>
      <c r="AJ30" s="6">
        <f>100 + SUMIFS(NhatKy_ViPham!J:J, NhatKy_ViPham!E:E, "10_Van_B", NhatKy_ViPham!F:F, B30, NhatKy_ViPham!C:C, "T19") - SUMIFS(NhatKy_ViPham!K:K, NhatKy_ViPham!E:E, "10_Van_B", NhatKy_ViPham!F:F, B30, NhatKy_ViPham!C:C, "T19")</f>
        <v>100</v>
      </c>
      <c r="AK30" s="6">
        <f>100 + SUMIFS(NhatKy_ViPham!J:J, NhatKy_ViPham!E:E, "10_Van_B", NhatKy_ViPham!F:F, B30, NhatKy_ViPham!C:C, "T20") - SUMIFS(NhatKy_ViPham!K:K, NhatKy_ViPham!E:E, "10_Van_B", NhatKy_ViPham!F:F, B30, NhatKy_ViPham!C:C, "T20")</f>
        <v>100</v>
      </c>
      <c r="AL30" s="6">
        <f>100 + SUMIFS(NhatKy_ViPham!J:J, NhatKy_ViPham!E:E, "10_Van_B", NhatKy_ViPham!F:F, B30, NhatKy_ViPham!C:C, "T21") - SUMIFS(NhatKy_ViPham!K:K, NhatKy_ViPham!E:E, "10_Van_B", NhatKy_ViPham!F:F, B30, NhatKy_ViPham!C:C, "T21")</f>
        <v>100</v>
      </c>
      <c r="AM30" s="6">
        <f>100 + SUMIFS(NhatKy_ViPham!J:J, NhatKy_ViPham!E:E, "10_Van_B", NhatKy_ViPham!F:F, B30, NhatKy_ViPham!C:C, "T22") - SUMIFS(NhatKy_ViPham!K:K, NhatKy_ViPham!E:E, "10_Van_B", NhatKy_ViPham!F:F, B30, NhatKy_ViPham!C:C, "T22")</f>
        <v>100</v>
      </c>
      <c r="AN30" s="6">
        <f>100 + SUMIFS(NhatKy_ViPham!J:J, NhatKy_ViPham!E:E, "10_Van_B", NhatKy_ViPham!F:F, B30, NhatKy_ViPham!C:C, "T23") - SUMIFS(NhatKy_ViPham!K:K, NhatKy_ViPham!E:E, "10_Van_B", NhatKy_ViPham!F:F, B30, NhatKy_ViPham!C:C, "T23")</f>
        <v>100</v>
      </c>
      <c r="AO30" s="6">
        <f>100 + SUMIFS(NhatKy_ViPham!J:J, NhatKy_ViPham!E:E, "10_Van_B", NhatKy_ViPham!F:F, B30, NhatKy_ViPham!C:C, "T24") - SUMIFS(NhatKy_ViPham!K:K, NhatKy_ViPham!E:E, "10_Van_B", NhatKy_ViPham!F:F, B30, NhatKy_ViPham!C:C, "T24")</f>
        <v>100</v>
      </c>
      <c r="AP30" s="6">
        <f>100 + SUMIFS(NhatKy_ViPham!J:J, NhatKy_ViPham!E:E, "10_Van_B", NhatKy_ViPham!F:F, B30, NhatKy_ViPham!C:C, "T25") - SUMIFS(NhatKy_ViPham!K:K, NhatKy_ViPham!E:E, "10_Van_B", NhatKy_ViPham!F:F, B30, NhatKy_ViPham!C:C, "T25")</f>
        <v>100</v>
      </c>
      <c r="AQ30" s="6">
        <f>100 + SUMIFS(NhatKy_ViPham!J:J, NhatKy_ViPham!E:E, "10_Van_B", NhatKy_ViPham!F:F, B30, NhatKy_ViPham!C:C, "T26") - SUMIFS(NhatKy_ViPham!K:K, NhatKy_ViPham!E:E, "10_Van_B", NhatKy_ViPham!F:F, B30, NhatKy_ViPham!C:C, "T26")</f>
        <v>100</v>
      </c>
      <c r="AR30" s="6">
        <f>100 + SUMIFS(NhatKy_ViPham!J:J, NhatKy_ViPham!E:E, "10_Van_B", NhatKy_ViPham!F:F, B30, NhatKy_ViPham!C:C, "T27") - SUMIFS(NhatKy_ViPham!K:K, NhatKy_ViPham!E:E, "10_Van_B", NhatKy_ViPham!F:F, B30, NhatKy_ViPham!C:C, "T27")</f>
        <v>100</v>
      </c>
      <c r="AS30" s="6">
        <f>100 + SUMIFS(NhatKy_ViPham!J:J, NhatKy_ViPham!E:E, "10_Van_B", NhatKy_ViPham!F:F, B30, NhatKy_ViPham!C:C, "T28") - SUMIFS(NhatKy_ViPham!K:K, NhatKy_ViPham!E:E, "10_Van_B", NhatKy_ViPham!F:F, B30, NhatKy_ViPham!C:C, "T28")</f>
        <v>100</v>
      </c>
      <c r="AT30" s="6">
        <f>100 + SUMIFS(NhatKy_ViPham!J:J, NhatKy_ViPham!E:E, "10_Van_B", NhatKy_ViPham!F:F, B30, NhatKy_ViPham!C:C, "T29") - SUMIFS(NhatKy_ViPham!K:K, NhatKy_ViPham!E:E, "10_Van_B", NhatKy_ViPham!F:F, B30, NhatKy_ViPham!C:C, "T29")</f>
        <v>100</v>
      </c>
      <c r="AU30" s="6">
        <f>100 + SUMIFS(NhatKy_ViPham!J:J, NhatKy_ViPham!E:E, "10_Van_B", NhatKy_ViPham!F:F, B30, NhatKy_ViPham!C:C, "T30") - SUMIFS(NhatKy_ViPham!K:K, NhatKy_ViPham!E:E, "10_Van_B", NhatKy_ViPham!F:F, B30, NhatKy_ViPham!C:C, "T30")</f>
        <v>100</v>
      </c>
      <c r="AV30" s="6">
        <f>100 + SUMIFS(NhatKy_ViPham!J:J, NhatKy_ViPham!E:E, "10_Van_B", NhatKy_ViPham!F:F, B30, NhatKy_ViPham!C:C, "T31") - SUMIFS(NhatKy_ViPham!K:K, NhatKy_ViPham!E:E, "10_Van_B", NhatKy_ViPham!F:F, B30, NhatKy_ViPham!C:C, "T31")</f>
        <v>100</v>
      </c>
      <c r="AW30" s="6">
        <f>100 + SUMIFS(NhatKy_ViPham!J:J, NhatKy_ViPham!E:E, "10_Van_B", NhatKy_ViPham!F:F, B30, NhatKy_ViPham!C:C, "T32") - SUMIFS(NhatKy_ViPham!K:K, NhatKy_ViPham!E:E, "10_Van_B", NhatKy_ViPham!F:F, B30, NhatKy_ViPham!C:C, "T32")</f>
        <v>100</v>
      </c>
      <c r="AX30" s="6">
        <f>100 + SUMIFS(NhatKy_ViPham!J:J, NhatKy_ViPham!E:E, "10_Van_B", NhatKy_ViPham!F:F, B30, NhatKy_ViPham!C:C, "T33") - SUMIFS(NhatKy_ViPham!K:K, NhatKy_ViPham!E:E, "10_Van_B", NhatKy_ViPham!F:F, B30, NhatKy_ViPham!C:C, "T33")</f>
        <v>100</v>
      </c>
      <c r="AY30" s="6">
        <f>100 + SUMIFS(NhatKy_ViPham!J:J, NhatKy_ViPham!E:E, "10_Van_B", NhatKy_ViPham!F:F, B30, NhatKy_ViPham!C:C, "T34") - SUMIFS(NhatKy_ViPham!K:K, NhatKy_ViPham!E:E, "10_Van_B", NhatKy_ViPham!F:F, B30, NhatKy_ViPham!C:C, "T34")</f>
        <v>100</v>
      </c>
      <c r="AZ30" s="6">
        <f>100 + SUMIFS(NhatKy_ViPham!J:J, NhatKy_ViPham!E:E, "10_Van_B", NhatKy_ViPham!F:F, B30, NhatKy_ViPham!C:C, "T35") - SUMIFS(NhatKy_ViPham!K:K, NhatKy_ViPham!E:E, "10_Van_B", NhatKy_ViPham!F:F, B30, NhatKy_ViPham!C:C, "T35")</f>
        <v>100</v>
      </c>
      <c r="BA30" s="12">
        <f t="shared" si="0"/>
        <v>100</v>
      </c>
      <c r="BB30" s="11" t="s">
        <v>430</v>
      </c>
      <c r="BC30" s="16" t="str">
        <f t="shared" si="1"/>
        <v>Tốt</v>
      </c>
      <c r="BD30" s="15" t="str">
        <f t="shared" si="2"/>
        <v>🟢 BÌNH THƯỜNG</v>
      </c>
    </row>
    <row r="31" spans="1:56" x14ac:dyDescent="0.25">
      <c r="A31" s="4">
        <v>23</v>
      </c>
      <c r="B31" s="10" t="s">
        <v>1044</v>
      </c>
      <c r="C31" s="4" t="s">
        <v>483</v>
      </c>
      <c r="D31" s="4" t="s">
        <v>429</v>
      </c>
      <c r="E31" s="11" t="s">
        <v>430</v>
      </c>
      <c r="F31" s="7">
        <f>SUMIFS(NhatKy_ViPham!K:K, NhatKy_ViPham!E:E, "10_Van_B", NhatKy_ViPham!F:F, B31, NhatKy_ViPham!H:H, "L01")</f>
        <v>0</v>
      </c>
      <c r="G31" s="7">
        <f>SUMIFS(NhatKy_ViPham!K:K, NhatKy_ViPham!E:E, "10_Van_B", NhatKy_ViPham!F:F, B31, NhatKy_ViPham!H:H, "L02")</f>
        <v>0</v>
      </c>
      <c r="H31" s="7">
        <f>SUMIFS(NhatKy_ViPham!K:K, NhatKy_ViPham!E:E, "10_Van_B", NhatKy_ViPham!F:F, B31, NhatKy_ViPham!H:H, "L03")</f>
        <v>0</v>
      </c>
      <c r="I31" s="7">
        <f>SUMIFS(NhatKy_ViPham!K:K, NhatKy_ViPham!E:E, "10_Van_B", NhatKy_ViPham!F:F, B31, NhatKy_ViPham!H:H, "L04")</f>
        <v>0</v>
      </c>
      <c r="J31" s="7">
        <f>SUMIFS(NhatKy_ViPham!K:K, NhatKy_ViPham!E:E, "10_Van_B", NhatKy_ViPham!F:F, B31, NhatKy_ViPham!H:H, "L05")</f>
        <v>0</v>
      </c>
      <c r="K31" s="7">
        <f>SUMIFS(NhatKy_ViPham!K:K, NhatKy_ViPham!E:E, "10_Van_B", NhatKy_ViPham!F:F, B31, NhatKy_ViPham!H:H, "L06")</f>
        <v>0</v>
      </c>
      <c r="L31" s="7">
        <f>SUMIFS(NhatKy_ViPham!K:K, NhatKy_ViPham!E:E, "10_Van_B", NhatKy_ViPham!F:F, B31, NhatKy_ViPham!H:H, "L07")</f>
        <v>0</v>
      </c>
      <c r="M31" s="7">
        <f>SUMIFS(NhatKy_ViPham!K:K, NhatKy_ViPham!E:E, "10_Van_B", NhatKy_ViPham!F:F, B31, NhatKy_ViPham!H:H, "L08")</f>
        <v>0</v>
      </c>
      <c r="N31" s="7">
        <f>SUMIFS(NhatKy_ViPham!K:K, NhatKy_ViPham!E:E, "10_Van_B", NhatKy_ViPham!F:F, B31, NhatKy_ViPham!H:H, "L09")</f>
        <v>0</v>
      </c>
      <c r="O31" s="7">
        <f>SUMIFS(NhatKy_ViPham!K:K, NhatKy_ViPham!E:E, "10_Van_B", NhatKy_ViPham!F:F, B31, NhatKy_ViPham!H:H, "L10")</f>
        <v>0</v>
      </c>
      <c r="P31" s="12">
        <f>SUMIFS(NhatKy_ViPham!J:J, NhatKy_ViPham!E:E, "10_Van_B", NhatKy_ViPham!F:F, B31)</f>
        <v>0</v>
      </c>
      <c r="Q31" s="13">
        <f>SUMIFS(NhatKy_ViPham!K:K, NhatKy_ViPham!E:E, "10_Van_B", NhatKy_ViPham!F:F, B31)</f>
        <v>0</v>
      </c>
      <c r="R31" s="7">
        <f>100 + SUMIFS(NhatKy_ViPham!J:J, NhatKy_ViPham!E:E, "10_Van_B", NhatKy_ViPham!F:F, B31, NhatKy_ViPham!C:C, "T1") - SUMIFS(NhatKy_ViPham!K:K, NhatKy_ViPham!E:E, "10_Van_B", NhatKy_ViPham!F:F, B31, NhatKy_ViPham!C:C, "T1")</f>
        <v>100</v>
      </c>
      <c r="S31" s="7">
        <f>100 + SUMIFS(NhatKy_ViPham!J:J, NhatKy_ViPham!E:E, "10_Van_B", NhatKy_ViPham!F:F, B31, NhatKy_ViPham!C:C, "T2") - SUMIFS(NhatKy_ViPham!K:K, NhatKy_ViPham!E:E, "10_Van_B", NhatKy_ViPham!F:F, B31, NhatKy_ViPham!C:C, "T2")</f>
        <v>100</v>
      </c>
      <c r="T31" s="7">
        <f>100 + SUMIFS(NhatKy_ViPham!J:J, NhatKy_ViPham!E:E, "10_Van_B", NhatKy_ViPham!F:F, B31, NhatKy_ViPham!C:C, "T3") - SUMIFS(NhatKy_ViPham!K:K, NhatKy_ViPham!E:E, "10_Van_B", NhatKy_ViPham!F:F, B31, NhatKy_ViPham!C:C, "T3")</f>
        <v>100</v>
      </c>
      <c r="U31" s="7">
        <f>100 + SUMIFS(NhatKy_ViPham!J:J, NhatKy_ViPham!E:E, "10_Van_B", NhatKy_ViPham!F:F, B31, NhatKy_ViPham!C:C, "T4") - SUMIFS(NhatKy_ViPham!K:K, NhatKy_ViPham!E:E, "10_Van_B", NhatKy_ViPham!F:F, B31, NhatKy_ViPham!C:C, "T4")</f>
        <v>100</v>
      </c>
      <c r="V31" s="7">
        <f>100 + SUMIFS(NhatKy_ViPham!J:J, NhatKy_ViPham!E:E, "10_Van_B", NhatKy_ViPham!F:F, B31, NhatKy_ViPham!C:C, "T5") - SUMIFS(NhatKy_ViPham!K:K, NhatKy_ViPham!E:E, "10_Van_B", NhatKy_ViPham!F:F, B31, NhatKy_ViPham!C:C, "T5")</f>
        <v>100</v>
      </c>
      <c r="W31" s="7">
        <f>100 + SUMIFS(NhatKy_ViPham!J:J, NhatKy_ViPham!E:E, "10_Van_B", NhatKy_ViPham!F:F, B31, NhatKy_ViPham!C:C, "T6") - SUMIFS(NhatKy_ViPham!K:K, NhatKy_ViPham!E:E, "10_Van_B", NhatKy_ViPham!F:F, B31, NhatKy_ViPham!C:C, "T6")</f>
        <v>100</v>
      </c>
      <c r="X31" s="7">
        <f>100 + SUMIFS(NhatKy_ViPham!J:J, NhatKy_ViPham!E:E, "10_Van_B", NhatKy_ViPham!F:F, B31, NhatKy_ViPham!C:C, "T7") - SUMIFS(NhatKy_ViPham!K:K, NhatKy_ViPham!E:E, "10_Van_B", NhatKy_ViPham!F:F, B31, NhatKy_ViPham!C:C, "T7")</f>
        <v>100</v>
      </c>
      <c r="Y31" s="7">
        <f>100 + SUMIFS(NhatKy_ViPham!J:J, NhatKy_ViPham!E:E, "10_Van_B", NhatKy_ViPham!F:F, B31, NhatKy_ViPham!C:C, "T8") - SUMIFS(NhatKy_ViPham!K:K, NhatKy_ViPham!E:E, "10_Van_B", NhatKy_ViPham!F:F, B31, NhatKy_ViPham!C:C, "T8")</f>
        <v>100</v>
      </c>
      <c r="Z31" s="7">
        <f>100 + SUMIFS(NhatKy_ViPham!J:J, NhatKy_ViPham!E:E, "10_Van_B", NhatKy_ViPham!F:F, B31, NhatKy_ViPham!C:C, "T9") - SUMIFS(NhatKy_ViPham!K:K, NhatKy_ViPham!E:E, "10_Van_B", NhatKy_ViPham!F:F, B31, NhatKy_ViPham!C:C, "T9")</f>
        <v>100</v>
      </c>
      <c r="AA31" s="7">
        <f>100 + SUMIFS(NhatKy_ViPham!J:J, NhatKy_ViPham!E:E, "10_Van_B", NhatKy_ViPham!F:F, B31, NhatKy_ViPham!C:C, "T10") - SUMIFS(NhatKy_ViPham!K:K, NhatKy_ViPham!E:E, "10_Van_B", NhatKy_ViPham!F:F, B31, NhatKy_ViPham!C:C, "T10")</f>
        <v>100</v>
      </c>
      <c r="AB31" s="7">
        <f>100 + SUMIFS(NhatKy_ViPham!J:J, NhatKy_ViPham!E:E, "10_Van_B", NhatKy_ViPham!F:F, B31, NhatKy_ViPham!C:C, "T11") - SUMIFS(NhatKy_ViPham!K:K, NhatKy_ViPham!E:E, "10_Van_B", NhatKy_ViPham!F:F, B31, NhatKy_ViPham!C:C, "T11")</f>
        <v>100</v>
      </c>
      <c r="AC31" s="7">
        <f>100 + SUMIFS(NhatKy_ViPham!J:J, NhatKy_ViPham!E:E, "10_Van_B", NhatKy_ViPham!F:F, B31, NhatKy_ViPham!C:C, "T12") - SUMIFS(NhatKy_ViPham!K:K, NhatKy_ViPham!E:E, "10_Van_B", NhatKy_ViPham!F:F, B31, NhatKy_ViPham!C:C, "T12")</f>
        <v>100</v>
      </c>
      <c r="AD31" s="7">
        <f>100 + SUMIFS(NhatKy_ViPham!J:J, NhatKy_ViPham!E:E, "10_Van_B", NhatKy_ViPham!F:F, B31, NhatKy_ViPham!C:C, "T13") - SUMIFS(NhatKy_ViPham!K:K, NhatKy_ViPham!E:E, "10_Van_B", NhatKy_ViPham!F:F, B31, NhatKy_ViPham!C:C, "T13")</f>
        <v>100</v>
      </c>
      <c r="AE31" s="7">
        <f>100 + SUMIFS(NhatKy_ViPham!J:J, NhatKy_ViPham!E:E, "10_Van_B", NhatKy_ViPham!F:F, B31, NhatKy_ViPham!C:C, "T14") - SUMIFS(NhatKy_ViPham!K:K, NhatKy_ViPham!E:E, "10_Van_B", NhatKy_ViPham!F:F, B31, NhatKy_ViPham!C:C, "T14")</f>
        <v>100</v>
      </c>
      <c r="AF31" s="7">
        <f>100 + SUMIFS(NhatKy_ViPham!J:J, NhatKy_ViPham!E:E, "10_Van_B", NhatKy_ViPham!F:F, B31, NhatKy_ViPham!C:C, "T15") - SUMIFS(NhatKy_ViPham!K:K, NhatKy_ViPham!E:E, "10_Van_B", NhatKy_ViPham!F:F, B31, NhatKy_ViPham!C:C, "T15")</f>
        <v>100</v>
      </c>
      <c r="AG31" s="7">
        <f>100 + SUMIFS(NhatKy_ViPham!J:J, NhatKy_ViPham!E:E, "10_Van_B", NhatKy_ViPham!F:F, B31, NhatKy_ViPham!C:C, "T16") - SUMIFS(NhatKy_ViPham!K:K, NhatKy_ViPham!E:E, "10_Van_B", NhatKy_ViPham!F:F, B31, NhatKy_ViPham!C:C, "T16")</f>
        <v>100</v>
      </c>
      <c r="AH31" s="7">
        <f>100 + SUMIFS(NhatKy_ViPham!J:J, NhatKy_ViPham!E:E, "10_Van_B", NhatKy_ViPham!F:F, B31, NhatKy_ViPham!C:C, "T17") - SUMIFS(NhatKy_ViPham!K:K, NhatKy_ViPham!E:E, "10_Van_B", NhatKy_ViPham!F:F, B31, NhatKy_ViPham!C:C, "T17")</f>
        <v>100</v>
      </c>
      <c r="AI31" s="7">
        <f>100 + SUMIFS(NhatKy_ViPham!J:J, NhatKy_ViPham!E:E, "10_Van_B", NhatKy_ViPham!F:F, B31, NhatKy_ViPham!C:C, "T18") - SUMIFS(NhatKy_ViPham!K:K, NhatKy_ViPham!E:E, "10_Van_B", NhatKy_ViPham!F:F, B31, NhatKy_ViPham!C:C, "T18")</f>
        <v>100</v>
      </c>
      <c r="AJ31" s="7">
        <f>100 + SUMIFS(NhatKy_ViPham!J:J, NhatKy_ViPham!E:E, "10_Van_B", NhatKy_ViPham!F:F, B31, NhatKy_ViPham!C:C, "T19") - SUMIFS(NhatKy_ViPham!K:K, NhatKy_ViPham!E:E, "10_Van_B", NhatKy_ViPham!F:F, B31, NhatKy_ViPham!C:C, "T19")</f>
        <v>100</v>
      </c>
      <c r="AK31" s="7">
        <f>100 + SUMIFS(NhatKy_ViPham!J:J, NhatKy_ViPham!E:E, "10_Van_B", NhatKy_ViPham!F:F, B31, NhatKy_ViPham!C:C, "T20") - SUMIFS(NhatKy_ViPham!K:K, NhatKy_ViPham!E:E, "10_Van_B", NhatKy_ViPham!F:F, B31, NhatKy_ViPham!C:C, "T20")</f>
        <v>100</v>
      </c>
      <c r="AL31" s="7">
        <f>100 + SUMIFS(NhatKy_ViPham!J:J, NhatKy_ViPham!E:E, "10_Van_B", NhatKy_ViPham!F:F, B31, NhatKy_ViPham!C:C, "T21") - SUMIFS(NhatKy_ViPham!K:K, NhatKy_ViPham!E:E, "10_Van_B", NhatKy_ViPham!F:F, B31, NhatKy_ViPham!C:C, "T21")</f>
        <v>100</v>
      </c>
      <c r="AM31" s="7">
        <f>100 + SUMIFS(NhatKy_ViPham!J:J, NhatKy_ViPham!E:E, "10_Van_B", NhatKy_ViPham!F:F, B31, NhatKy_ViPham!C:C, "T22") - SUMIFS(NhatKy_ViPham!K:K, NhatKy_ViPham!E:E, "10_Van_B", NhatKy_ViPham!F:F, B31, NhatKy_ViPham!C:C, "T22")</f>
        <v>100</v>
      </c>
      <c r="AN31" s="7">
        <f>100 + SUMIFS(NhatKy_ViPham!J:J, NhatKy_ViPham!E:E, "10_Van_B", NhatKy_ViPham!F:F, B31, NhatKy_ViPham!C:C, "T23") - SUMIFS(NhatKy_ViPham!K:K, NhatKy_ViPham!E:E, "10_Van_B", NhatKy_ViPham!F:F, B31, NhatKy_ViPham!C:C, "T23")</f>
        <v>100</v>
      </c>
      <c r="AO31" s="7">
        <f>100 + SUMIFS(NhatKy_ViPham!J:J, NhatKy_ViPham!E:E, "10_Van_B", NhatKy_ViPham!F:F, B31, NhatKy_ViPham!C:C, "T24") - SUMIFS(NhatKy_ViPham!K:K, NhatKy_ViPham!E:E, "10_Van_B", NhatKy_ViPham!F:F, B31, NhatKy_ViPham!C:C, "T24")</f>
        <v>100</v>
      </c>
      <c r="AP31" s="7">
        <f>100 + SUMIFS(NhatKy_ViPham!J:J, NhatKy_ViPham!E:E, "10_Van_B", NhatKy_ViPham!F:F, B31, NhatKy_ViPham!C:C, "T25") - SUMIFS(NhatKy_ViPham!K:K, NhatKy_ViPham!E:E, "10_Van_B", NhatKy_ViPham!F:F, B31, NhatKy_ViPham!C:C, "T25")</f>
        <v>100</v>
      </c>
      <c r="AQ31" s="7">
        <f>100 + SUMIFS(NhatKy_ViPham!J:J, NhatKy_ViPham!E:E, "10_Van_B", NhatKy_ViPham!F:F, B31, NhatKy_ViPham!C:C, "T26") - SUMIFS(NhatKy_ViPham!K:K, NhatKy_ViPham!E:E, "10_Van_B", NhatKy_ViPham!F:F, B31, NhatKy_ViPham!C:C, "T26")</f>
        <v>100</v>
      </c>
      <c r="AR31" s="7">
        <f>100 + SUMIFS(NhatKy_ViPham!J:J, NhatKy_ViPham!E:E, "10_Van_B", NhatKy_ViPham!F:F, B31, NhatKy_ViPham!C:C, "T27") - SUMIFS(NhatKy_ViPham!K:K, NhatKy_ViPham!E:E, "10_Van_B", NhatKy_ViPham!F:F, B31, NhatKy_ViPham!C:C, "T27")</f>
        <v>100</v>
      </c>
      <c r="AS31" s="7">
        <f>100 + SUMIFS(NhatKy_ViPham!J:J, NhatKy_ViPham!E:E, "10_Van_B", NhatKy_ViPham!F:F, B31, NhatKy_ViPham!C:C, "T28") - SUMIFS(NhatKy_ViPham!K:K, NhatKy_ViPham!E:E, "10_Van_B", NhatKy_ViPham!F:F, B31, NhatKy_ViPham!C:C, "T28")</f>
        <v>100</v>
      </c>
      <c r="AT31" s="7">
        <f>100 + SUMIFS(NhatKy_ViPham!J:J, NhatKy_ViPham!E:E, "10_Van_B", NhatKy_ViPham!F:F, B31, NhatKy_ViPham!C:C, "T29") - SUMIFS(NhatKy_ViPham!K:K, NhatKy_ViPham!E:E, "10_Van_B", NhatKy_ViPham!F:F, B31, NhatKy_ViPham!C:C, "T29")</f>
        <v>100</v>
      </c>
      <c r="AU31" s="7">
        <f>100 + SUMIFS(NhatKy_ViPham!J:J, NhatKy_ViPham!E:E, "10_Van_B", NhatKy_ViPham!F:F, B31, NhatKy_ViPham!C:C, "T30") - SUMIFS(NhatKy_ViPham!K:K, NhatKy_ViPham!E:E, "10_Van_B", NhatKy_ViPham!F:F, B31, NhatKy_ViPham!C:C, "T30")</f>
        <v>100</v>
      </c>
      <c r="AV31" s="7">
        <f>100 + SUMIFS(NhatKy_ViPham!J:J, NhatKy_ViPham!E:E, "10_Van_B", NhatKy_ViPham!F:F, B31, NhatKy_ViPham!C:C, "T31") - SUMIFS(NhatKy_ViPham!K:K, NhatKy_ViPham!E:E, "10_Van_B", NhatKy_ViPham!F:F, B31, NhatKy_ViPham!C:C, "T31")</f>
        <v>100</v>
      </c>
      <c r="AW31" s="7">
        <f>100 + SUMIFS(NhatKy_ViPham!J:J, NhatKy_ViPham!E:E, "10_Van_B", NhatKy_ViPham!F:F, B31, NhatKy_ViPham!C:C, "T32") - SUMIFS(NhatKy_ViPham!K:K, NhatKy_ViPham!E:E, "10_Van_B", NhatKy_ViPham!F:F, B31, NhatKy_ViPham!C:C, "T32")</f>
        <v>100</v>
      </c>
      <c r="AX31" s="7">
        <f>100 + SUMIFS(NhatKy_ViPham!J:J, NhatKy_ViPham!E:E, "10_Van_B", NhatKy_ViPham!F:F, B31, NhatKy_ViPham!C:C, "T33") - SUMIFS(NhatKy_ViPham!K:K, NhatKy_ViPham!E:E, "10_Van_B", NhatKy_ViPham!F:F, B31, NhatKy_ViPham!C:C, "T33")</f>
        <v>100</v>
      </c>
      <c r="AY31" s="7">
        <f>100 + SUMIFS(NhatKy_ViPham!J:J, NhatKy_ViPham!E:E, "10_Van_B", NhatKy_ViPham!F:F, B31, NhatKy_ViPham!C:C, "T34") - SUMIFS(NhatKy_ViPham!K:K, NhatKy_ViPham!E:E, "10_Van_B", NhatKy_ViPham!F:F, B31, NhatKy_ViPham!C:C, "T34")</f>
        <v>100</v>
      </c>
      <c r="AZ31" s="7">
        <f>100 + SUMIFS(NhatKy_ViPham!J:J, NhatKy_ViPham!E:E, "10_Van_B", NhatKy_ViPham!F:F, B31, NhatKy_ViPham!C:C, "T35") - SUMIFS(NhatKy_ViPham!K:K, NhatKy_ViPham!E:E, "10_Van_B", NhatKy_ViPham!F:F, B31, NhatKy_ViPham!C:C, "T35")</f>
        <v>100</v>
      </c>
      <c r="BA31" s="12">
        <f t="shared" si="0"/>
        <v>100</v>
      </c>
      <c r="BB31" s="11" t="s">
        <v>430</v>
      </c>
      <c r="BC31" s="14" t="str">
        <f t="shared" si="1"/>
        <v>Tốt</v>
      </c>
      <c r="BD31" s="10" t="str">
        <f t="shared" si="2"/>
        <v>🟢 BÌNH THƯỜNG</v>
      </c>
    </row>
    <row r="32" spans="1:56" x14ac:dyDescent="0.25">
      <c r="A32" s="5">
        <v>24</v>
      </c>
      <c r="B32" s="15" t="s">
        <v>1045</v>
      </c>
      <c r="C32" s="5" t="s">
        <v>1046</v>
      </c>
      <c r="D32" s="5" t="s">
        <v>429</v>
      </c>
      <c r="E32" s="11" t="s">
        <v>430</v>
      </c>
      <c r="F32" s="6">
        <f>SUMIFS(NhatKy_ViPham!K:K, NhatKy_ViPham!E:E, "10_Van_B", NhatKy_ViPham!F:F, B32, NhatKy_ViPham!H:H, "L01")</f>
        <v>0</v>
      </c>
      <c r="G32" s="6">
        <f>SUMIFS(NhatKy_ViPham!K:K, NhatKy_ViPham!E:E, "10_Van_B", NhatKy_ViPham!F:F, B32, NhatKy_ViPham!H:H, "L02")</f>
        <v>0</v>
      </c>
      <c r="H32" s="6">
        <f>SUMIFS(NhatKy_ViPham!K:K, NhatKy_ViPham!E:E, "10_Van_B", NhatKy_ViPham!F:F, B32, NhatKy_ViPham!H:H, "L03")</f>
        <v>0</v>
      </c>
      <c r="I32" s="6">
        <f>SUMIFS(NhatKy_ViPham!K:K, NhatKy_ViPham!E:E, "10_Van_B", NhatKy_ViPham!F:F, B32, NhatKy_ViPham!H:H, "L04")</f>
        <v>0</v>
      </c>
      <c r="J32" s="6">
        <f>SUMIFS(NhatKy_ViPham!K:K, NhatKy_ViPham!E:E, "10_Van_B", NhatKy_ViPham!F:F, B32, NhatKy_ViPham!H:H, "L05")</f>
        <v>0</v>
      </c>
      <c r="K32" s="6">
        <f>SUMIFS(NhatKy_ViPham!K:K, NhatKy_ViPham!E:E, "10_Van_B", NhatKy_ViPham!F:F, B32, NhatKy_ViPham!H:H, "L06")</f>
        <v>0</v>
      </c>
      <c r="L32" s="6">
        <f>SUMIFS(NhatKy_ViPham!K:K, NhatKy_ViPham!E:E, "10_Van_B", NhatKy_ViPham!F:F, B32, NhatKy_ViPham!H:H, "L07")</f>
        <v>0</v>
      </c>
      <c r="M32" s="6">
        <f>SUMIFS(NhatKy_ViPham!K:K, NhatKy_ViPham!E:E, "10_Van_B", NhatKy_ViPham!F:F, B32, NhatKy_ViPham!H:H, "L08")</f>
        <v>0</v>
      </c>
      <c r="N32" s="6">
        <f>SUMIFS(NhatKy_ViPham!K:K, NhatKy_ViPham!E:E, "10_Van_B", NhatKy_ViPham!F:F, B32, NhatKy_ViPham!H:H, "L09")</f>
        <v>0</v>
      </c>
      <c r="O32" s="6">
        <f>SUMIFS(NhatKy_ViPham!K:K, NhatKy_ViPham!E:E, "10_Van_B", NhatKy_ViPham!F:F, B32, NhatKy_ViPham!H:H, "L10")</f>
        <v>0</v>
      </c>
      <c r="P32" s="12">
        <f>SUMIFS(NhatKy_ViPham!J:J, NhatKy_ViPham!E:E, "10_Van_B", NhatKy_ViPham!F:F, B32)</f>
        <v>0</v>
      </c>
      <c r="Q32" s="13">
        <f>SUMIFS(NhatKy_ViPham!K:K, NhatKy_ViPham!E:E, "10_Van_B", NhatKy_ViPham!F:F, B32)</f>
        <v>0</v>
      </c>
      <c r="R32" s="6">
        <f>100 + SUMIFS(NhatKy_ViPham!J:J, NhatKy_ViPham!E:E, "10_Van_B", NhatKy_ViPham!F:F, B32, NhatKy_ViPham!C:C, "T1") - SUMIFS(NhatKy_ViPham!K:K, NhatKy_ViPham!E:E, "10_Van_B", NhatKy_ViPham!F:F, B32, NhatKy_ViPham!C:C, "T1")</f>
        <v>100</v>
      </c>
      <c r="S32" s="6">
        <f>100 + SUMIFS(NhatKy_ViPham!J:J, NhatKy_ViPham!E:E, "10_Van_B", NhatKy_ViPham!F:F, B32, NhatKy_ViPham!C:C, "T2") - SUMIFS(NhatKy_ViPham!K:K, NhatKy_ViPham!E:E, "10_Van_B", NhatKy_ViPham!F:F, B32, NhatKy_ViPham!C:C, "T2")</f>
        <v>100</v>
      </c>
      <c r="T32" s="6">
        <f>100 + SUMIFS(NhatKy_ViPham!J:J, NhatKy_ViPham!E:E, "10_Van_B", NhatKy_ViPham!F:F, B32, NhatKy_ViPham!C:C, "T3") - SUMIFS(NhatKy_ViPham!K:K, NhatKy_ViPham!E:E, "10_Van_B", NhatKy_ViPham!F:F, B32, NhatKy_ViPham!C:C, "T3")</f>
        <v>100</v>
      </c>
      <c r="U32" s="6">
        <f>100 + SUMIFS(NhatKy_ViPham!J:J, NhatKy_ViPham!E:E, "10_Van_B", NhatKy_ViPham!F:F, B32, NhatKy_ViPham!C:C, "T4") - SUMIFS(NhatKy_ViPham!K:K, NhatKy_ViPham!E:E, "10_Van_B", NhatKy_ViPham!F:F, B32, NhatKy_ViPham!C:C, "T4")</f>
        <v>100</v>
      </c>
      <c r="V32" s="6">
        <f>100 + SUMIFS(NhatKy_ViPham!J:J, NhatKy_ViPham!E:E, "10_Van_B", NhatKy_ViPham!F:F, B32, NhatKy_ViPham!C:C, "T5") - SUMIFS(NhatKy_ViPham!K:K, NhatKy_ViPham!E:E, "10_Van_B", NhatKy_ViPham!F:F, B32, NhatKy_ViPham!C:C, "T5")</f>
        <v>100</v>
      </c>
      <c r="W32" s="6">
        <f>100 + SUMIFS(NhatKy_ViPham!J:J, NhatKy_ViPham!E:E, "10_Van_B", NhatKy_ViPham!F:F, B32, NhatKy_ViPham!C:C, "T6") - SUMIFS(NhatKy_ViPham!K:K, NhatKy_ViPham!E:E, "10_Van_B", NhatKy_ViPham!F:F, B32, NhatKy_ViPham!C:C, "T6")</f>
        <v>100</v>
      </c>
      <c r="X32" s="6">
        <f>100 + SUMIFS(NhatKy_ViPham!J:J, NhatKy_ViPham!E:E, "10_Van_B", NhatKy_ViPham!F:F, B32, NhatKy_ViPham!C:C, "T7") - SUMIFS(NhatKy_ViPham!K:K, NhatKy_ViPham!E:E, "10_Van_B", NhatKy_ViPham!F:F, B32, NhatKy_ViPham!C:C, "T7")</f>
        <v>100</v>
      </c>
      <c r="Y32" s="6">
        <f>100 + SUMIFS(NhatKy_ViPham!J:J, NhatKy_ViPham!E:E, "10_Van_B", NhatKy_ViPham!F:F, B32, NhatKy_ViPham!C:C, "T8") - SUMIFS(NhatKy_ViPham!K:K, NhatKy_ViPham!E:E, "10_Van_B", NhatKy_ViPham!F:F, B32, NhatKy_ViPham!C:C, "T8")</f>
        <v>100</v>
      </c>
      <c r="Z32" s="6">
        <f>100 + SUMIFS(NhatKy_ViPham!J:J, NhatKy_ViPham!E:E, "10_Van_B", NhatKy_ViPham!F:F, B32, NhatKy_ViPham!C:C, "T9") - SUMIFS(NhatKy_ViPham!K:K, NhatKy_ViPham!E:E, "10_Van_B", NhatKy_ViPham!F:F, B32, NhatKy_ViPham!C:C, "T9")</f>
        <v>100</v>
      </c>
      <c r="AA32" s="6">
        <f>100 + SUMIFS(NhatKy_ViPham!J:J, NhatKy_ViPham!E:E, "10_Van_B", NhatKy_ViPham!F:F, B32, NhatKy_ViPham!C:C, "T10") - SUMIFS(NhatKy_ViPham!K:K, NhatKy_ViPham!E:E, "10_Van_B", NhatKy_ViPham!F:F, B32, NhatKy_ViPham!C:C, "T10")</f>
        <v>100</v>
      </c>
      <c r="AB32" s="6">
        <f>100 + SUMIFS(NhatKy_ViPham!J:J, NhatKy_ViPham!E:E, "10_Van_B", NhatKy_ViPham!F:F, B32, NhatKy_ViPham!C:C, "T11") - SUMIFS(NhatKy_ViPham!K:K, NhatKy_ViPham!E:E, "10_Van_B", NhatKy_ViPham!F:F, B32, NhatKy_ViPham!C:C, "T11")</f>
        <v>100</v>
      </c>
      <c r="AC32" s="6">
        <f>100 + SUMIFS(NhatKy_ViPham!J:J, NhatKy_ViPham!E:E, "10_Van_B", NhatKy_ViPham!F:F, B32, NhatKy_ViPham!C:C, "T12") - SUMIFS(NhatKy_ViPham!K:K, NhatKy_ViPham!E:E, "10_Van_B", NhatKy_ViPham!F:F, B32, NhatKy_ViPham!C:C, "T12")</f>
        <v>100</v>
      </c>
      <c r="AD32" s="6">
        <f>100 + SUMIFS(NhatKy_ViPham!J:J, NhatKy_ViPham!E:E, "10_Van_B", NhatKy_ViPham!F:F, B32, NhatKy_ViPham!C:C, "T13") - SUMIFS(NhatKy_ViPham!K:K, NhatKy_ViPham!E:E, "10_Van_B", NhatKy_ViPham!F:F, B32, NhatKy_ViPham!C:C, "T13")</f>
        <v>100</v>
      </c>
      <c r="AE32" s="6">
        <f>100 + SUMIFS(NhatKy_ViPham!J:J, NhatKy_ViPham!E:E, "10_Van_B", NhatKy_ViPham!F:F, B32, NhatKy_ViPham!C:C, "T14") - SUMIFS(NhatKy_ViPham!K:K, NhatKy_ViPham!E:E, "10_Van_B", NhatKy_ViPham!F:F, B32, NhatKy_ViPham!C:C, "T14")</f>
        <v>100</v>
      </c>
      <c r="AF32" s="6">
        <f>100 + SUMIFS(NhatKy_ViPham!J:J, NhatKy_ViPham!E:E, "10_Van_B", NhatKy_ViPham!F:F, B32, NhatKy_ViPham!C:C, "T15") - SUMIFS(NhatKy_ViPham!K:K, NhatKy_ViPham!E:E, "10_Van_B", NhatKy_ViPham!F:F, B32, NhatKy_ViPham!C:C, "T15")</f>
        <v>100</v>
      </c>
      <c r="AG32" s="6">
        <f>100 + SUMIFS(NhatKy_ViPham!J:J, NhatKy_ViPham!E:E, "10_Van_B", NhatKy_ViPham!F:F, B32, NhatKy_ViPham!C:C, "T16") - SUMIFS(NhatKy_ViPham!K:K, NhatKy_ViPham!E:E, "10_Van_B", NhatKy_ViPham!F:F, B32, NhatKy_ViPham!C:C, "T16")</f>
        <v>100</v>
      </c>
      <c r="AH32" s="6">
        <f>100 + SUMIFS(NhatKy_ViPham!J:J, NhatKy_ViPham!E:E, "10_Van_B", NhatKy_ViPham!F:F, B32, NhatKy_ViPham!C:C, "T17") - SUMIFS(NhatKy_ViPham!K:K, NhatKy_ViPham!E:E, "10_Van_B", NhatKy_ViPham!F:F, B32, NhatKy_ViPham!C:C, "T17")</f>
        <v>100</v>
      </c>
      <c r="AI32" s="6">
        <f>100 + SUMIFS(NhatKy_ViPham!J:J, NhatKy_ViPham!E:E, "10_Van_B", NhatKy_ViPham!F:F, B32, NhatKy_ViPham!C:C, "T18") - SUMIFS(NhatKy_ViPham!K:K, NhatKy_ViPham!E:E, "10_Van_B", NhatKy_ViPham!F:F, B32, NhatKy_ViPham!C:C, "T18")</f>
        <v>100</v>
      </c>
      <c r="AJ32" s="6">
        <f>100 + SUMIFS(NhatKy_ViPham!J:J, NhatKy_ViPham!E:E, "10_Van_B", NhatKy_ViPham!F:F, B32, NhatKy_ViPham!C:C, "T19") - SUMIFS(NhatKy_ViPham!K:K, NhatKy_ViPham!E:E, "10_Van_B", NhatKy_ViPham!F:F, B32, NhatKy_ViPham!C:C, "T19")</f>
        <v>100</v>
      </c>
      <c r="AK32" s="6">
        <f>100 + SUMIFS(NhatKy_ViPham!J:J, NhatKy_ViPham!E:E, "10_Van_B", NhatKy_ViPham!F:F, B32, NhatKy_ViPham!C:C, "T20") - SUMIFS(NhatKy_ViPham!K:K, NhatKy_ViPham!E:E, "10_Van_B", NhatKy_ViPham!F:F, B32, NhatKy_ViPham!C:C, "T20")</f>
        <v>100</v>
      </c>
      <c r="AL32" s="6">
        <f>100 + SUMIFS(NhatKy_ViPham!J:J, NhatKy_ViPham!E:E, "10_Van_B", NhatKy_ViPham!F:F, B32, NhatKy_ViPham!C:C, "T21") - SUMIFS(NhatKy_ViPham!K:K, NhatKy_ViPham!E:E, "10_Van_B", NhatKy_ViPham!F:F, B32, NhatKy_ViPham!C:C, "T21")</f>
        <v>100</v>
      </c>
      <c r="AM32" s="6">
        <f>100 + SUMIFS(NhatKy_ViPham!J:J, NhatKy_ViPham!E:E, "10_Van_B", NhatKy_ViPham!F:F, B32, NhatKy_ViPham!C:C, "T22") - SUMIFS(NhatKy_ViPham!K:K, NhatKy_ViPham!E:E, "10_Van_B", NhatKy_ViPham!F:F, B32, NhatKy_ViPham!C:C, "T22")</f>
        <v>100</v>
      </c>
      <c r="AN32" s="6">
        <f>100 + SUMIFS(NhatKy_ViPham!J:J, NhatKy_ViPham!E:E, "10_Van_B", NhatKy_ViPham!F:F, B32, NhatKy_ViPham!C:C, "T23") - SUMIFS(NhatKy_ViPham!K:K, NhatKy_ViPham!E:E, "10_Van_B", NhatKy_ViPham!F:F, B32, NhatKy_ViPham!C:C, "T23")</f>
        <v>100</v>
      </c>
      <c r="AO32" s="6">
        <f>100 + SUMIFS(NhatKy_ViPham!J:J, NhatKy_ViPham!E:E, "10_Van_B", NhatKy_ViPham!F:F, B32, NhatKy_ViPham!C:C, "T24") - SUMIFS(NhatKy_ViPham!K:K, NhatKy_ViPham!E:E, "10_Van_B", NhatKy_ViPham!F:F, B32, NhatKy_ViPham!C:C, "T24")</f>
        <v>100</v>
      </c>
      <c r="AP32" s="6">
        <f>100 + SUMIFS(NhatKy_ViPham!J:J, NhatKy_ViPham!E:E, "10_Van_B", NhatKy_ViPham!F:F, B32, NhatKy_ViPham!C:C, "T25") - SUMIFS(NhatKy_ViPham!K:K, NhatKy_ViPham!E:E, "10_Van_B", NhatKy_ViPham!F:F, B32, NhatKy_ViPham!C:C, "T25")</f>
        <v>100</v>
      </c>
      <c r="AQ32" s="6">
        <f>100 + SUMIFS(NhatKy_ViPham!J:J, NhatKy_ViPham!E:E, "10_Van_B", NhatKy_ViPham!F:F, B32, NhatKy_ViPham!C:C, "T26") - SUMIFS(NhatKy_ViPham!K:K, NhatKy_ViPham!E:E, "10_Van_B", NhatKy_ViPham!F:F, B32, NhatKy_ViPham!C:C, "T26")</f>
        <v>100</v>
      </c>
      <c r="AR32" s="6">
        <f>100 + SUMIFS(NhatKy_ViPham!J:J, NhatKy_ViPham!E:E, "10_Van_B", NhatKy_ViPham!F:F, B32, NhatKy_ViPham!C:C, "T27") - SUMIFS(NhatKy_ViPham!K:K, NhatKy_ViPham!E:E, "10_Van_B", NhatKy_ViPham!F:F, B32, NhatKy_ViPham!C:C, "T27")</f>
        <v>100</v>
      </c>
      <c r="AS32" s="6">
        <f>100 + SUMIFS(NhatKy_ViPham!J:J, NhatKy_ViPham!E:E, "10_Van_B", NhatKy_ViPham!F:F, B32, NhatKy_ViPham!C:C, "T28") - SUMIFS(NhatKy_ViPham!K:K, NhatKy_ViPham!E:E, "10_Van_B", NhatKy_ViPham!F:F, B32, NhatKy_ViPham!C:C, "T28")</f>
        <v>100</v>
      </c>
      <c r="AT32" s="6">
        <f>100 + SUMIFS(NhatKy_ViPham!J:J, NhatKy_ViPham!E:E, "10_Van_B", NhatKy_ViPham!F:F, B32, NhatKy_ViPham!C:C, "T29") - SUMIFS(NhatKy_ViPham!K:K, NhatKy_ViPham!E:E, "10_Van_B", NhatKy_ViPham!F:F, B32, NhatKy_ViPham!C:C, "T29")</f>
        <v>100</v>
      </c>
      <c r="AU32" s="6">
        <f>100 + SUMIFS(NhatKy_ViPham!J:J, NhatKy_ViPham!E:E, "10_Van_B", NhatKy_ViPham!F:F, B32, NhatKy_ViPham!C:C, "T30") - SUMIFS(NhatKy_ViPham!K:K, NhatKy_ViPham!E:E, "10_Van_B", NhatKy_ViPham!F:F, B32, NhatKy_ViPham!C:C, "T30")</f>
        <v>100</v>
      </c>
      <c r="AV32" s="6">
        <f>100 + SUMIFS(NhatKy_ViPham!J:J, NhatKy_ViPham!E:E, "10_Van_B", NhatKy_ViPham!F:F, B32, NhatKy_ViPham!C:C, "T31") - SUMIFS(NhatKy_ViPham!K:K, NhatKy_ViPham!E:E, "10_Van_B", NhatKy_ViPham!F:F, B32, NhatKy_ViPham!C:C, "T31")</f>
        <v>100</v>
      </c>
      <c r="AW32" s="6">
        <f>100 + SUMIFS(NhatKy_ViPham!J:J, NhatKy_ViPham!E:E, "10_Van_B", NhatKy_ViPham!F:F, B32, NhatKy_ViPham!C:C, "T32") - SUMIFS(NhatKy_ViPham!K:K, NhatKy_ViPham!E:E, "10_Van_B", NhatKy_ViPham!F:F, B32, NhatKy_ViPham!C:C, "T32")</f>
        <v>100</v>
      </c>
      <c r="AX32" s="6">
        <f>100 + SUMIFS(NhatKy_ViPham!J:J, NhatKy_ViPham!E:E, "10_Van_B", NhatKy_ViPham!F:F, B32, NhatKy_ViPham!C:C, "T33") - SUMIFS(NhatKy_ViPham!K:K, NhatKy_ViPham!E:E, "10_Van_B", NhatKy_ViPham!F:F, B32, NhatKy_ViPham!C:C, "T33")</f>
        <v>100</v>
      </c>
      <c r="AY32" s="6">
        <f>100 + SUMIFS(NhatKy_ViPham!J:J, NhatKy_ViPham!E:E, "10_Van_B", NhatKy_ViPham!F:F, B32, NhatKy_ViPham!C:C, "T34") - SUMIFS(NhatKy_ViPham!K:K, NhatKy_ViPham!E:E, "10_Van_B", NhatKy_ViPham!F:F, B32, NhatKy_ViPham!C:C, "T34")</f>
        <v>100</v>
      </c>
      <c r="AZ32" s="6">
        <f>100 + SUMIFS(NhatKy_ViPham!J:J, NhatKy_ViPham!E:E, "10_Van_B", NhatKy_ViPham!F:F, B32, NhatKy_ViPham!C:C, "T35") - SUMIFS(NhatKy_ViPham!K:K, NhatKy_ViPham!E:E, "10_Van_B", NhatKy_ViPham!F:F, B32, NhatKy_ViPham!C:C, "T35")</f>
        <v>100</v>
      </c>
      <c r="BA32" s="12">
        <f t="shared" si="0"/>
        <v>100</v>
      </c>
      <c r="BB32" s="11" t="s">
        <v>430</v>
      </c>
      <c r="BC32" s="16" t="str">
        <f t="shared" si="1"/>
        <v>Tốt</v>
      </c>
      <c r="BD32" s="15" t="str">
        <f t="shared" si="2"/>
        <v>🟢 BÌNH THƯỜNG</v>
      </c>
    </row>
    <row r="33" spans="1:56" x14ac:dyDescent="0.25">
      <c r="A33" s="4">
        <v>25</v>
      </c>
      <c r="B33" s="10" t="s">
        <v>1047</v>
      </c>
      <c r="C33" s="4" t="s">
        <v>895</v>
      </c>
      <c r="D33" s="4" t="s">
        <v>429</v>
      </c>
      <c r="E33" s="11" t="s">
        <v>430</v>
      </c>
      <c r="F33" s="7">
        <f>SUMIFS(NhatKy_ViPham!K:K, NhatKy_ViPham!E:E, "10_Van_B", NhatKy_ViPham!F:F, B33, NhatKy_ViPham!H:H, "L01")</f>
        <v>0</v>
      </c>
      <c r="G33" s="7">
        <f>SUMIFS(NhatKy_ViPham!K:K, NhatKy_ViPham!E:E, "10_Van_B", NhatKy_ViPham!F:F, B33, NhatKy_ViPham!H:H, "L02")</f>
        <v>0</v>
      </c>
      <c r="H33" s="7">
        <f>SUMIFS(NhatKy_ViPham!K:K, NhatKy_ViPham!E:E, "10_Van_B", NhatKy_ViPham!F:F, B33, NhatKy_ViPham!H:H, "L03")</f>
        <v>0</v>
      </c>
      <c r="I33" s="7">
        <f>SUMIFS(NhatKy_ViPham!K:K, NhatKy_ViPham!E:E, "10_Van_B", NhatKy_ViPham!F:F, B33, NhatKy_ViPham!H:H, "L04")</f>
        <v>0</v>
      </c>
      <c r="J33" s="7">
        <f>SUMIFS(NhatKy_ViPham!K:K, NhatKy_ViPham!E:E, "10_Van_B", NhatKy_ViPham!F:F, B33, NhatKy_ViPham!H:H, "L05")</f>
        <v>0</v>
      </c>
      <c r="K33" s="7">
        <f>SUMIFS(NhatKy_ViPham!K:K, NhatKy_ViPham!E:E, "10_Van_B", NhatKy_ViPham!F:F, B33, NhatKy_ViPham!H:H, "L06")</f>
        <v>0</v>
      </c>
      <c r="L33" s="7">
        <f>SUMIFS(NhatKy_ViPham!K:K, NhatKy_ViPham!E:E, "10_Van_B", NhatKy_ViPham!F:F, B33, NhatKy_ViPham!H:H, "L07")</f>
        <v>0</v>
      </c>
      <c r="M33" s="7">
        <f>SUMIFS(NhatKy_ViPham!K:K, NhatKy_ViPham!E:E, "10_Van_B", NhatKy_ViPham!F:F, B33, NhatKy_ViPham!H:H, "L08")</f>
        <v>0</v>
      </c>
      <c r="N33" s="7">
        <f>SUMIFS(NhatKy_ViPham!K:K, NhatKy_ViPham!E:E, "10_Van_B", NhatKy_ViPham!F:F, B33, NhatKy_ViPham!H:H, "L09")</f>
        <v>0</v>
      </c>
      <c r="O33" s="7">
        <f>SUMIFS(NhatKy_ViPham!K:K, NhatKy_ViPham!E:E, "10_Van_B", NhatKy_ViPham!F:F, B33, NhatKy_ViPham!H:H, "L10")</f>
        <v>0</v>
      </c>
      <c r="P33" s="12">
        <f>SUMIFS(NhatKy_ViPham!J:J, NhatKy_ViPham!E:E, "10_Van_B", NhatKy_ViPham!F:F, B33)</f>
        <v>0</v>
      </c>
      <c r="Q33" s="13">
        <f>SUMIFS(NhatKy_ViPham!K:K, NhatKy_ViPham!E:E, "10_Van_B", NhatKy_ViPham!F:F, B33)</f>
        <v>0</v>
      </c>
      <c r="R33" s="7">
        <f>100 + SUMIFS(NhatKy_ViPham!J:J, NhatKy_ViPham!E:E, "10_Van_B", NhatKy_ViPham!F:F, B33, NhatKy_ViPham!C:C, "T1") - SUMIFS(NhatKy_ViPham!K:K, NhatKy_ViPham!E:E, "10_Van_B", NhatKy_ViPham!F:F, B33, NhatKy_ViPham!C:C, "T1")</f>
        <v>100</v>
      </c>
      <c r="S33" s="7">
        <f>100 + SUMIFS(NhatKy_ViPham!J:J, NhatKy_ViPham!E:E, "10_Van_B", NhatKy_ViPham!F:F, B33, NhatKy_ViPham!C:C, "T2") - SUMIFS(NhatKy_ViPham!K:K, NhatKy_ViPham!E:E, "10_Van_B", NhatKy_ViPham!F:F, B33, NhatKy_ViPham!C:C, "T2")</f>
        <v>100</v>
      </c>
      <c r="T33" s="7">
        <f>100 + SUMIFS(NhatKy_ViPham!J:J, NhatKy_ViPham!E:E, "10_Van_B", NhatKy_ViPham!F:F, B33, NhatKy_ViPham!C:C, "T3") - SUMIFS(NhatKy_ViPham!K:K, NhatKy_ViPham!E:E, "10_Van_B", NhatKy_ViPham!F:F, B33, NhatKy_ViPham!C:C, "T3")</f>
        <v>100</v>
      </c>
      <c r="U33" s="7">
        <f>100 + SUMIFS(NhatKy_ViPham!J:J, NhatKy_ViPham!E:E, "10_Van_B", NhatKy_ViPham!F:F, B33, NhatKy_ViPham!C:C, "T4") - SUMIFS(NhatKy_ViPham!K:K, NhatKy_ViPham!E:E, "10_Van_B", NhatKy_ViPham!F:F, B33, NhatKy_ViPham!C:C, "T4")</f>
        <v>100</v>
      </c>
      <c r="V33" s="7">
        <f>100 + SUMIFS(NhatKy_ViPham!J:J, NhatKy_ViPham!E:E, "10_Van_B", NhatKy_ViPham!F:F, B33, NhatKy_ViPham!C:C, "T5") - SUMIFS(NhatKy_ViPham!K:K, NhatKy_ViPham!E:E, "10_Van_B", NhatKy_ViPham!F:F, B33, NhatKy_ViPham!C:C, "T5")</f>
        <v>100</v>
      </c>
      <c r="W33" s="7">
        <f>100 + SUMIFS(NhatKy_ViPham!J:J, NhatKy_ViPham!E:E, "10_Van_B", NhatKy_ViPham!F:F, B33, NhatKy_ViPham!C:C, "T6") - SUMIFS(NhatKy_ViPham!K:K, NhatKy_ViPham!E:E, "10_Van_B", NhatKy_ViPham!F:F, B33, NhatKy_ViPham!C:C, "T6")</f>
        <v>100</v>
      </c>
      <c r="X33" s="7">
        <f>100 + SUMIFS(NhatKy_ViPham!J:J, NhatKy_ViPham!E:E, "10_Van_B", NhatKy_ViPham!F:F, B33, NhatKy_ViPham!C:C, "T7") - SUMIFS(NhatKy_ViPham!K:K, NhatKy_ViPham!E:E, "10_Van_B", NhatKy_ViPham!F:F, B33, NhatKy_ViPham!C:C, "T7")</f>
        <v>100</v>
      </c>
      <c r="Y33" s="7">
        <f>100 + SUMIFS(NhatKy_ViPham!J:J, NhatKy_ViPham!E:E, "10_Van_B", NhatKy_ViPham!F:F, B33, NhatKy_ViPham!C:C, "T8") - SUMIFS(NhatKy_ViPham!K:K, NhatKy_ViPham!E:E, "10_Van_B", NhatKy_ViPham!F:F, B33, NhatKy_ViPham!C:C, "T8")</f>
        <v>100</v>
      </c>
      <c r="Z33" s="7">
        <f>100 + SUMIFS(NhatKy_ViPham!J:J, NhatKy_ViPham!E:E, "10_Van_B", NhatKy_ViPham!F:F, B33, NhatKy_ViPham!C:C, "T9") - SUMIFS(NhatKy_ViPham!K:K, NhatKy_ViPham!E:E, "10_Van_B", NhatKy_ViPham!F:F, B33, NhatKy_ViPham!C:C, "T9")</f>
        <v>100</v>
      </c>
      <c r="AA33" s="7">
        <f>100 + SUMIFS(NhatKy_ViPham!J:J, NhatKy_ViPham!E:E, "10_Van_B", NhatKy_ViPham!F:F, B33, NhatKy_ViPham!C:C, "T10") - SUMIFS(NhatKy_ViPham!K:K, NhatKy_ViPham!E:E, "10_Van_B", NhatKy_ViPham!F:F, B33, NhatKy_ViPham!C:C, "T10")</f>
        <v>100</v>
      </c>
      <c r="AB33" s="7">
        <f>100 + SUMIFS(NhatKy_ViPham!J:J, NhatKy_ViPham!E:E, "10_Van_B", NhatKy_ViPham!F:F, B33, NhatKy_ViPham!C:C, "T11") - SUMIFS(NhatKy_ViPham!K:K, NhatKy_ViPham!E:E, "10_Van_B", NhatKy_ViPham!F:F, B33, NhatKy_ViPham!C:C, "T11")</f>
        <v>100</v>
      </c>
      <c r="AC33" s="7">
        <f>100 + SUMIFS(NhatKy_ViPham!J:J, NhatKy_ViPham!E:E, "10_Van_B", NhatKy_ViPham!F:F, B33, NhatKy_ViPham!C:C, "T12") - SUMIFS(NhatKy_ViPham!K:K, NhatKy_ViPham!E:E, "10_Van_B", NhatKy_ViPham!F:F, B33, NhatKy_ViPham!C:C, "T12")</f>
        <v>100</v>
      </c>
      <c r="AD33" s="7">
        <f>100 + SUMIFS(NhatKy_ViPham!J:J, NhatKy_ViPham!E:E, "10_Van_B", NhatKy_ViPham!F:F, B33, NhatKy_ViPham!C:C, "T13") - SUMIFS(NhatKy_ViPham!K:K, NhatKy_ViPham!E:E, "10_Van_B", NhatKy_ViPham!F:F, B33, NhatKy_ViPham!C:C, "T13")</f>
        <v>100</v>
      </c>
      <c r="AE33" s="7">
        <f>100 + SUMIFS(NhatKy_ViPham!J:J, NhatKy_ViPham!E:E, "10_Van_B", NhatKy_ViPham!F:F, B33, NhatKy_ViPham!C:C, "T14") - SUMIFS(NhatKy_ViPham!K:K, NhatKy_ViPham!E:E, "10_Van_B", NhatKy_ViPham!F:F, B33, NhatKy_ViPham!C:C, "T14")</f>
        <v>100</v>
      </c>
      <c r="AF33" s="7">
        <f>100 + SUMIFS(NhatKy_ViPham!J:J, NhatKy_ViPham!E:E, "10_Van_B", NhatKy_ViPham!F:F, B33, NhatKy_ViPham!C:C, "T15") - SUMIFS(NhatKy_ViPham!K:K, NhatKy_ViPham!E:E, "10_Van_B", NhatKy_ViPham!F:F, B33, NhatKy_ViPham!C:C, "T15")</f>
        <v>100</v>
      </c>
      <c r="AG33" s="7">
        <f>100 + SUMIFS(NhatKy_ViPham!J:J, NhatKy_ViPham!E:E, "10_Van_B", NhatKy_ViPham!F:F, B33, NhatKy_ViPham!C:C, "T16") - SUMIFS(NhatKy_ViPham!K:K, NhatKy_ViPham!E:E, "10_Van_B", NhatKy_ViPham!F:F, B33, NhatKy_ViPham!C:C, "T16")</f>
        <v>100</v>
      </c>
      <c r="AH33" s="7">
        <f>100 + SUMIFS(NhatKy_ViPham!J:J, NhatKy_ViPham!E:E, "10_Van_B", NhatKy_ViPham!F:F, B33, NhatKy_ViPham!C:C, "T17") - SUMIFS(NhatKy_ViPham!K:K, NhatKy_ViPham!E:E, "10_Van_B", NhatKy_ViPham!F:F, B33, NhatKy_ViPham!C:C, "T17")</f>
        <v>100</v>
      </c>
      <c r="AI33" s="7">
        <f>100 + SUMIFS(NhatKy_ViPham!J:J, NhatKy_ViPham!E:E, "10_Van_B", NhatKy_ViPham!F:F, B33, NhatKy_ViPham!C:C, "T18") - SUMIFS(NhatKy_ViPham!K:K, NhatKy_ViPham!E:E, "10_Van_B", NhatKy_ViPham!F:F, B33, NhatKy_ViPham!C:C, "T18")</f>
        <v>100</v>
      </c>
      <c r="AJ33" s="7">
        <f>100 + SUMIFS(NhatKy_ViPham!J:J, NhatKy_ViPham!E:E, "10_Van_B", NhatKy_ViPham!F:F, B33, NhatKy_ViPham!C:C, "T19") - SUMIFS(NhatKy_ViPham!K:K, NhatKy_ViPham!E:E, "10_Van_B", NhatKy_ViPham!F:F, B33, NhatKy_ViPham!C:C, "T19")</f>
        <v>100</v>
      </c>
      <c r="AK33" s="7">
        <f>100 + SUMIFS(NhatKy_ViPham!J:J, NhatKy_ViPham!E:E, "10_Van_B", NhatKy_ViPham!F:F, B33, NhatKy_ViPham!C:C, "T20") - SUMIFS(NhatKy_ViPham!K:K, NhatKy_ViPham!E:E, "10_Van_B", NhatKy_ViPham!F:F, B33, NhatKy_ViPham!C:C, "T20")</f>
        <v>100</v>
      </c>
      <c r="AL33" s="7">
        <f>100 + SUMIFS(NhatKy_ViPham!J:J, NhatKy_ViPham!E:E, "10_Van_B", NhatKy_ViPham!F:F, B33, NhatKy_ViPham!C:C, "T21") - SUMIFS(NhatKy_ViPham!K:K, NhatKy_ViPham!E:E, "10_Van_B", NhatKy_ViPham!F:F, B33, NhatKy_ViPham!C:C, "T21")</f>
        <v>100</v>
      </c>
      <c r="AM33" s="7">
        <f>100 + SUMIFS(NhatKy_ViPham!J:J, NhatKy_ViPham!E:E, "10_Van_B", NhatKy_ViPham!F:F, B33, NhatKy_ViPham!C:C, "T22") - SUMIFS(NhatKy_ViPham!K:K, NhatKy_ViPham!E:E, "10_Van_B", NhatKy_ViPham!F:F, B33, NhatKy_ViPham!C:C, "T22")</f>
        <v>100</v>
      </c>
      <c r="AN33" s="7">
        <f>100 + SUMIFS(NhatKy_ViPham!J:J, NhatKy_ViPham!E:E, "10_Van_B", NhatKy_ViPham!F:F, B33, NhatKy_ViPham!C:C, "T23") - SUMIFS(NhatKy_ViPham!K:K, NhatKy_ViPham!E:E, "10_Van_B", NhatKy_ViPham!F:F, B33, NhatKy_ViPham!C:C, "T23")</f>
        <v>100</v>
      </c>
      <c r="AO33" s="7">
        <f>100 + SUMIFS(NhatKy_ViPham!J:J, NhatKy_ViPham!E:E, "10_Van_B", NhatKy_ViPham!F:F, B33, NhatKy_ViPham!C:C, "T24") - SUMIFS(NhatKy_ViPham!K:K, NhatKy_ViPham!E:E, "10_Van_B", NhatKy_ViPham!F:F, B33, NhatKy_ViPham!C:C, "T24")</f>
        <v>100</v>
      </c>
      <c r="AP33" s="7">
        <f>100 + SUMIFS(NhatKy_ViPham!J:J, NhatKy_ViPham!E:E, "10_Van_B", NhatKy_ViPham!F:F, B33, NhatKy_ViPham!C:C, "T25") - SUMIFS(NhatKy_ViPham!K:K, NhatKy_ViPham!E:E, "10_Van_B", NhatKy_ViPham!F:F, B33, NhatKy_ViPham!C:C, "T25")</f>
        <v>100</v>
      </c>
      <c r="AQ33" s="7">
        <f>100 + SUMIFS(NhatKy_ViPham!J:J, NhatKy_ViPham!E:E, "10_Van_B", NhatKy_ViPham!F:F, B33, NhatKy_ViPham!C:C, "T26") - SUMIFS(NhatKy_ViPham!K:K, NhatKy_ViPham!E:E, "10_Van_B", NhatKy_ViPham!F:F, B33, NhatKy_ViPham!C:C, "T26")</f>
        <v>100</v>
      </c>
      <c r="AR33" s="7">
        <f>100 + SUMIFS(NhatKy_ViPham!J:J, NhatKy_ViPham!E:E, "10_Van_B", NhatKy_ViPham!F:F, B33, NhatKy_ViPham!C:C, "T27") - SUMIFS(NhatKy_ViPham!K:K, NhatKy_ViPham!E:E, "10_Van_B", NhatKy_ViPham!F:F, B33, NhatKy_ViPham!C:C, "T27")</f>
        <v>100</v>
      </c>
      <c r="AS33" s="7">
        <f>100 + SUMIFS(NhatKy_ViPham!J:J, NhatKy_ViPham!E:E, "10_Van_B", NhatKy_ViPham!F:F, B33, NhatKy_ViPham!C:C, "T28") - SUMIFS(NhatKy_ViPham!K:K, NhatKy_ViPham!E:E, "10_Van_B", NhatKy_ViPham!F:F, B33, NhatKy_ViPham!C:C, "T28")</f>
        <v>100</v>
      </c>
      <c r="AT33" s="7">
        <f>100 + SUMIFS(NhatKy_ViPham!J:J, NhatKy_ViPham!E:E, "10_Van_B", NhatKy_ViPham!F:F, B33, NhatKy_ViPham!C:C, "T29") - SUMIFS(NhatKy_ViPham!K:K, NhatKy_ViPham!E:E, "10_Van_B", NhatKy_ViPham!F:F, B33, NhatKy_ViPham!C:C, "T29")</f>
        <v>100</v>
      </c>
      <c r="AU33" s="7">
        <f>100 + SUMIFS(NhatKy_ViPham!J:J, NhatKy_ViPham!E:E, "10_Van_B", NhatKy_ViPham!F:F, B33, NhatKy_ViPham!C:C, "T30") - SUMIFS(NhatKy_ViPham!K:K, NhatKy_ViPham!E:E, "10_Van_B", NhatKy_ViPham!F:F, B33, NhatKy_ViPham!C:C, "T30")</f>
        <v>100</v>
      </c>
      <c r="AV33" s="7">
        <f>100 + SUMIFS(NhatKy_ViPham!J:J, NhatKy_ViPham!E:E, "10_Van_B", NhatKy_ViPham!F:F, B33, NhatKy_ViPham!C:C, "T31") - SUMIFS(NhatKy_ViPham!K:K, NhatKy_ViPham!E:E, "10_Van_B", NhatKy_ViPham!F:F, B33, NhatKy_ViPham!C:C, "T31")</f>
        <v>100</v>
      </c>
      <c r="AW33" s="7">
        <f>100 + SUMIFS(NhatKy_ViPham!J:J, NhatKy_ViPham!E:E, "10_Van_B", NhatKy_ViPham!F:F, B33, NhatKy_ViPham!C:C, "T32") - SUMIFS(NhatKy_ViPham!K:K, NhatKy_ViPham!E:E, "10_Van_B", NhatKy_ViPham!F:F, B33, NhatKy_ViPham!C:C, "T32")</f>
        <v>100</v>
      </c>
      <c r="AX33" s="7">
        <f>100 + SUMIFS(NhatKy_ViPham!J:J, NhatKy_ViPham!E:E, "10_Van_B", NhatKy_ViPham!F:F, B33, NhatKy_ViPham!C:C, "T33") - SUMIFS(NhatKy_ViPham!K:K, NhatKy_ViPham!E:E, "10_Van_B", NhatKy_ViPham!F:F, B33, NhatKy_ViPham!C:C, "T33")</f>
        <v>100</v>
      </c>
      <c r="AY33" s="7">
        <f>100 + SUMIFS(NhatKy_ViPham!J:J, NhatKy_ViPham!E:E, "10_Van_B", NhatKy_ViPham!F:F, B33, NhatKy_ViPham!C:C, "T34") - SUMIFS(NhatKy_ViPham!K:K, NhatKy_ViPham!E:E, "10_Van_B", NhatKy_ViPham!F:F, B33, NhatKy_ViPham!C:C, "T34")</f>
        <v>100</v>
      </c>
      <c r="AZ33" s="7">
        <f>100 + SUMIFS(NhatKy_ViPham!J:J, NhatKy_ViPham!E:E, "10_Van_B", NhatKy_ViPham!F:F, B33, NhatKy_ViPham!C:C, "T35") - SUMIFS(NhatKy_ViPham!K:K, NhatKy_ViPham!E:E, "10_Van_B", NhatKy_ViPham!F:F, B33, NhatKy_ViPham!C:C, "T35")</f>
        <v>100</v>
      </c>
      <c r="BA33" s="12">
        <f t="shared" si="0"/>
        <v>100</v>
      </c>
      <c r="BB33" s="11" t="s">
        <v>430</v>
      </c>
      <c r="BC33" s="14" t="str">
        <f t="shared" si="1"/>
        <v>Tốt</v>
      </c>
      <c r="BD33" s="10" t="str">
        <f t="shared" si="2"/>
        <v>🟢 BÌNH THƯỜNG</v>
      </c>
    </row>
    <row r="34" spans="1:56" x14ac:dyDescent="0.25">
      <c r="A34" s="5">
        <v>26</v>
      </c>
      <c r="B34" s="15" t="s">
        <v>1048</v>
      </c>
      <c r="C34" s="5" t="s">
        <v>692</v>
      </c>
      <c r="D34" s="5" t="s">
        <v>429</v>
      </c>
      <c r="E34" s="11" t="s">
        <v>430</v>
      </c>
      <c r="F34" s="6">
        <f>SUMIFS(NhatKy_ViPham!K:K, NhatKy_ViPham!E:E, "10_Van_B", NhatKy_ViPham!F:F, B34, NhatKy_ViPham!H:H, "L01")</f>
        <v>0</v>
      </c>
      <c r="G34" s="6">
        <f>SUMIFS(NhatKy_ViPham!K:K, NhatKy_ViPham!E:E, "10_Van_B", NhatKy_ViPham!F:F, B34, NhatKy_ViPham!H:H, "L02")</f>
        <v>0</v>
      </c>
      <c r="H34" s="6">
        <f>SUMIFS(NhatKy_ViPham!K:K, NhatKy_ViPham!E:E, "10_Van_B", NhatKy_ViPham!F:F, B34, NhatKy_ViPham!H:H, "L03")</f>
        <v>0</v>
      </c>
      <c r="I34" s="6">
        <f>SUMIFS(NhatKy_ViPham!K:K, NhatKy_ViPham!E:E, "10_Van_B", NhatKy_ViPham!F:F, B34, NhatKy_ViPham!H:H, "L04")</f>
        <v>0</v>
      </c>
      <c r="J34" s="6">
        <f>SUMIFS(NhatKy_ViPham!K:K, NhatKy_ViPham!E:E, "10_Van_B", NhatKy_ViPham!F:F, B34, NhatKy_ViPham!H:H, "L05")</f>
        <v>0</v>
      </c>
      <c r="K34" s="6">
        <f>SUMIFS(NhatKy_ViPham!K:K, NhatKy_ViPham!E:E, "10_Van_B", NhatKy_ViPham!F:F, B34, NhatKy_ViPham!H:H, "L06")</f>
        <v>0</v>
      </c>
      <c r="L34" s="6">
        <f>SUMIFS(NhatKy_ViPham!K:K, NhatKy_ViPham!E:E, "10_Van_B", NhatKy_ViPham!F:F, B34, NhatKy_ViPham!H:H, "L07")</f>
        <v>0</v>
      </c>
      <c r="M34" s="6">
        <f>SUMIFS(NhatKy_ViPham!K:K, NhatKy_ViPham!E:E, "10_Van_B", NhatKy_ViPham!F:F, B34, NhatKy_ViPham!H:H, "L08")</f>
        <v>0</v>
      </c>
      <c r="N34" s="6">
        <f>SUMIFS(NhatKy_ViPham!K:K, NhatKy_ViPham!E:E, "10_Van_B", NhatKy_ViPham!F:F, B34, NhatKy_ViPham!H:H, "L09")</f>
        <v>0</v>
      </c>
      <c r="O34" s="6">
        <f>SUMIFS(NhatKy_ViPham!K:K, NhatKy_ViPham!E:E, "10_Van_B", NhatKy_ViPham!F:F, B34, NhatKy_ViPham!H:H, "L10")</f>
        <v>0</v>
      </c>
      <c r="P34" s="12">
        <f>SUMIFS(NhatKy_ViPham!J:J, NhatKy_ViPham!E:E, "10_Van_B", NhatKy_ViPham!F:F, B34)</f>
        <v>0</v>
      </c>
      <c r="Q34" s="13">
        <f>SUMIFS(NhatKy_ViPham!K:K, NhatKy_ViPham!E:E, "10_Van_B", NhatKy_ViPham!F:F, B34)</f>
        <v>0</v>
      </c>
      <c r="R34" s="6">
        <f>100 + SUMIFS(NhatKy_ViPham!J:J, NhatKy_ViPham!E:E, "10_Van_B", NhatKy_ViPham!F:F, B34, NhatKy_ViPham!C:C, "T1") - SUMIFS(NhatKy_ViPham!K:K, NhatKy_ViPham!E:E, "10_Van_B", NhatKy_ViPham!F:F, B34, NhatKy_ViPham!C:C, "T1")</f>
        <v>100</v>
      </c>
      <c r="S34" s="6">
        <f>100 + SUMIFS(NhatKy_ViPham!J:J, NhatKy_ViPham!E:E, "10_Van_B", NhatKy_ViPham!F:F, B34, NhatKy_ViPham!C:C, "T2") - SUMIFS(NhatKy_ViPham!K:K, NhatKy_ViPham!E:E, "10_Van_B", NhatKy_ViPham!F:F, B34, NhatKy_ViPham!C:C, "T2")</f>
        <v>100</v>
      </c>
      <c r="T34" s="6">
        <f>100 + SUMIFS(NhatKy_ViPham!J:J, NhatKy_ViPham!E:E, "10_Van_B", NhatKy_ViPham!F:F, B34, NhatKy_ViPham!C:C, "T3") - SUMIFS(NhatKy_ViPham!K:K, NhatKy_ViPham!E:E, "10_Van_B", NhatKy_ViPham!F:F, B34, NhatKy_ViPham!C:C, "T3")</f>
        <v>100</v>
      </c>
      <c r="U34" s="6">
        <f>100 + SUMIFS(NhatKy_ViPham!J:J, NhatKy_ViPham!E:E, "10_Van_B", NhatKy_ViPham!F:F, B34, NhatKy_ViPham!C:C, "T4") - SUMIFS(NhatKy_ViPham!K:K, NhatKy_ViPham!E:E, "10_Van_B", NhatKy_ViPham!F:F, B34, NhatKy_ViPham!C:C, "T4")</f>
        <v>100</v>
      </c>
      <c r="V34" s="6">
        <f>100 + SUMIFS(NhatKy_ViPham!J:J, NhatKy_ViPham!E:E, "10_Van_B", NhatKy_ViPham!F:F, B34, NhatKy_ViPham!C:C, "T5") - SUMIFS(NhatKy_ViPham!K:K, NhatKy_ViPham!E:E, "10_Van_B", NhatKy_ViPham!F:F, B34, NhatKy_ViPham!C:C, "T5")</f>
        <v>100</v>
      </c>
      <c r="W34" s="6">
        <f>100 + SUMIFS(NhatKy_ViPham!J:J, NhatKy_ViPham!E:E, "10_Van_B", NhatKy_ViPham!F:F, B34, NhatKy_ViPham!C:C, "T6") - SUMIFS(NhatKy_ViPham!K:K, NhatKy_ViPham!E:E, "10_Van_B", NhatKy_ViPham!F:F, B34, NhatKy_ViPham!C:C, "T6")</f>
        <v>100</v>
      </c>
      <c r="X34" s="6">
        <f>100 + SUMIFS(NhatKy_ViPham!J:J, NhatKy_ViPham!E:E, "10_Van_B", NhatKy_ViPham!F:F, B34, NhatKy_ViPham!C:C, "T7") - SUMIFS(NhatKy_ViPham!K:K, NhatKy_ViPham!E:E, "10_Van_B", NhatKy_ViPham!F:F, B34, NhatKy_ViPham!C:C, "T7")</f>
        <v>100</v>
      </c>
      <c r="Y34" s="6">
        <f>100 + SUMIFS(NhatKy_ViPham!J:J, NhatKy_ViPham!E:E, "10_Van_B", NhatKy_ViPham!F:F, B34, NhatKy_ViPham!C:C, "T8") - SUMIFS(NhatKy_ViPham!K:K, NhatKy_ViPham!E:E, "10_Van_B", NhatKy_ViPham!F:F, B34, NhatKy_ViPham!C:C, "T8")</f>
        <v>100</v>
      </c>
      <c r="Z34" s="6">
        <f>100 + SUMIFS(NhatKy_ViPham!J:J, NhatKy_ViPham!E:E, "10_Van_B", NhatKy_ViPham!F:F, B34, NhatKy_ViPham!C:C, "T9") - SUMIFS(NhatKy_ViPham!K:K, NhatKy_ViPham!E:E, "10_Van_B", NhatKy_ViPham!F:F, B34, NhatKy_ViPham!C:C, "T9")</f>
        <v>100</v>
      </c>
      <c r="AA34" s="6">
        <f>100 + SUMIFS(NhatKy_ViPham!J:J, NhatKy_ViPham!E:E, "10_Van_B", NhatKy_ViPham!F:F, B34, NhatKy_ViPham!C:C, "T10") - SUMIFS(NhatKy_ViPham!K:K, NhatKy_ViPham!E:E, "10_Van_B", NhatKy_ViPham!F:F, B34, NhatKy_ViPham!C:C, "T10")</f>
        <v>100</v>
      </c>
      <c r="AB34" s="6">
        <f>100 + SUMIFS(NhatKy_ViPham!J:J, NhatKy_ViPham!E:E, "10_Van_B", NhatKy_ViPham!F:F, B34, NhatKy_ViPham!C:C, "T11") - SUMIFS(NhatKy_ViPham!K:K, NhatKy_ViPham!E:E, "10_Van_B", NhatKy_ViPham!F:F, B34, NhatKy_ViPham!C:C, "T11")</f>
        <v>100</v>
      </c>
      <c r="AC34" s="6">
        <f>100 + SUMIFS(NhatKy_ViPham!J:J, NhatKy_ViPham!E:E, "10_Van_B", NhatKy_ViPham!F:F, B34, NhatKy_ViPham!C:C, "T12") - SUMIFS(NhatKy_ViPham!K:K, NhatKy_ViPham!E:E, "10_Van_B", NhatKy_ViPham!F:F, B34, NhatKy_ViPham!C:C, "T12")</f>
        <v>100</v>
      </c>
      <c r="AD34" s="6">
        <f>100 + SUMIFS(NhatKy_ViPham!J:J, NhatKy_ViPham!E:E, "10_Van_B", NhatKy_ViPham!F:F, B34, NhatKy_ViPham!C:C, "T13") - SUMIFS(NhatKy_ViPham!K:K, NhatKy_ViPham!E:E, "10_Van_B", NhatKy_ViPham!F:F, B34, NhatKy_ViPham!C:C, "T13")</f>
        <v>100</v>
      </c>
      <c r="AE34" s="6">
        <f>100 + SUMIFS(NhatKy_ViPham!J:J, NhatKy_ViPham!E:E, "10_Van_B", NhatKy_ViPham!F:F, B34, NhatKy_ViPham!C:C, "T14") - SUMIFS(NhatKy_ViPham!K:K, NhatKy_ViPham!E:E, "10_Van_B", NhatKy_ViPham!F:F, B34, NhatKy_ViPham!C:C, "T14")</f>
        <v>100</v>
      </c>
      <c r="AF34" s="6">
        <f>100 + SUMIFS(NhatKy_ViPham!J:J, NhatKy_ViPham!E:E, "10_Van_B", NhatKy_ViPham!F:F, B34, NhatKy_ViPham!C:C, "T15") - SUMIFS(NhatKy_ViPham!K:K, NhatKy_ViPham!E:E, "10_Van_B", NhatKy_ViPham!F:F, B34, NhatKy_ViPham!C:C, "T15")</f>
        <v>100</v>
      </c>
      <c r="AG34" s="6">
        <f>100 + SUMIFS(NhatKy_ViPham!J:J, NhatKy_ViPham!E:E, "10_Van_B", NhatKy_ViPham!F:F, B34, NhatKy_ViPham!C:C, "T16") - SUMIFS(NhatKy_ViPham!K:K, NhatKy_ViPham!E:E, "10_Van_B", NhatKy_ViPham!F:F, B34, NhatKy_ViPham!C:C, "T16")</f>
        <v>100</v>
      </c>
      <c r="AH34" s="6">
        <f>100 + SUMIFS(NhatKy_ViPham!J:J, NhatKy_ViPham!E:E, "10_Van_B", NhatKy_ViPham!F:F, B34, NhatKy_ViPham!C:C, "T17") - SUMIFS(NhatKy_ViPham!K:K, NhatKy_ViPham!E:E, "10_Van_B", NhatKy_ViPham!F:F, B34, NhatKy_ViPham!C:C, "T17")</f>
        <v>100</v>
      </c>
      <c r="AI34" s="6">
        <f>100 + SUMIFS(NhatKy_ViPham!J:J, NhatKy_ViPham!E:E, "10_Van_B", NhatKy_ViPham!F:F, B34, NhatKy_ViPham!C:C, "T18") - SUMIFS(NhatKy_ViPham!K:K, NhatKy_ViPham!E:E, "10_Van_B", NhatKy_ViPham!F:F, B34, NhatKy_ViPham!C:C, "T18")</f>
        <v>100</v>
      </c>
      <c r="AJ34" s="6">
        <f>100 + SUMIFS(NhatKy_ViPham!J:J, NhatKy_ViPham!E:E, "10_Van_B", NhatKy_ViPham!F:F, B34, NhatKy_ViPham!C:C, "T19") - SUMIFS(NhatKy_ViPham!K:K, NhatKy_ViPham!E:E, "10_Van_B", NhatKy_ViPham!F:F, B34, NhatKy_ViPham!C:C, "T19")</f>
        <v>100</v>
      </c>
      <c r="AK34" s="6">
        <f>100 + SUMIFS(NhatKy_ViPham!J:J, NhatKy_ViPham!E:E, "10_Van_B", NhatKy_ViPham!F:F, B34, NhatKy_ViPham!C:C, "T20") - SUMIFS(NhatKy_ViPham!K:K, NhatKy_ViPham!E:E, "10_Van_B", NhatKy_ViPham!F:F, B34, NhatKy_ViPham!C:C, "T20")</f>
        <v>100</v>
      </c>
      <c r="AL34" s="6">
        <f>100 + SUMIFS(NhatKy_ViPham!J:J, NhatKy_ViPham!E:E, "10_Van_B", NhatKy_ViPham!F:F, B34, NhatKy_ViPham!C:C, "T21") - SUMIFS(NhatKy_ViPham!K:K, NhatKy_ViPham!E:E, "10_Van_B", NhatKy_ViPham!F:F, B34, NhatKy_ViPham!C:C, "T21")</f>
        <v>100</v>
      </c>
      <c r="AM34" s="6">
        <f>100 + SUMIFS(NhatKy_ViPham!J:J, NhatKy_ViPham!E:E, "10_Van_B", NhatKy_ViPham!F:F, B34, NhatKy_ViPham!C:C, "T22") - SUMIFS(NhatKy_ViPham!K:K, NhatKy_ViPham!E:E, "10_Van_B", NhatKy_ViPham!F:F, B34, NhatKy_ViPham!C:C, "T22")</f>
        <v>100</v>
      </c>
      <c r="AN34" s="6">
        <f>100 + SUMIFS(NhatKy_ViPham!J:J, NhatKy_ViPham!E:E, "10_Van_B", NhatKy_ViPham!F:F, B34, NhatKy_ViPham!C:C, "T23") - SUMIFS(NhatKy_ViPham!K:K, NhatKy_ViPham!E:E, "10_Van_B", NhatKy_ViPham!F:F, B34, NhatKy_ViPham!C:C, "T23")</f>
        <v>100</v>
      </c>
      <c r="AO34" s="6">
        <f>100 + SUMIFS(NhatKy_ViPham!J:J, NhatKy_ViPham!E:E, "10_Van_B", NhatKy_ViPham!F:F, B34, NhatKy_ViPham!C:C, "T24") - SUMIFS(NhatKy_ViPham!K:K, NhatKy_ViPham!E:E, "10_Van_B", NhatKy_ViPham!F:F, B34, NhatKy_ViPham!C:C, "T24")</f>
        <v>100</v>
      </c>
      <c r="AP34" s="6">
        <f>100 + SUMIFS(NhatKy_ViPham!J:J, NhatKy_ViPham!E:E, "10_Van_B", NhatKy_ViPham!F:F, B34, NhatKy_ViPham!C:C, "T25") - SUMIFS(NhatKy_ViPham!K:K, NhatKy_ViPham!E:E, "10_Van_B", NhatKy_ViPham!F:F, B34, NhatKy_ViPham!C:C, "T25")</f>
        <v>100</v>
      </c>
      <c r="AQ34" s="6">
        <f>100 + SUMIFS(NhatKy_ViPham!J:J, NhatKy_ViPham!E:E, "10_Van_B", NhatKy_ViPham!F:F, B34, NhatKy_ViPham!C:C, "T26") - SUMIFS(NhatKy_ViPham!K:K, NhatKy_ViPham!E:E, "10_Van_B", NhatKy_ViPham!F:F, B34, NhatKy_ViPham!C:C, "T26")</f>
        <v>100</v>
      </c>
      <c r="AR34" s="6">
        <f>100 + SUMIFS(NhatKy_ViPham!J:J, NhatKy_ViPham!E:E, "10_Van_B", NhatKy_ViPham!F:F, B34, NhatKy_ViPham!C:C, "T27") - SUMIFS(NhatKy_ViPham!K:K, NhatKy_ViPham!E:E, "10_Van_B", NhatKy_ViPham!F:F, B34, NhatKy_ViPham!C:C, "T27")</f>
        <v>100</v>
      </c>
      <c r="AS34" s="6">
        <f>100 + SUMIFS(NhatKy_ViPham!J:J, NhatKy_ViPham!E:E, "10_Van_B", NhatKy_ViPham!F:F, B34, NhatKy_ViPham!C:C, "T28") - SUMIFS(NhatKy_ViPham!K:K, NhatKy_ViPham!E:E, "10_Van_B", NhatKy_ViPham!F:F, B34, NhatKy_ViPham!C:C, "T28")</f>
        <v>100</v>
      </c>
      <c r="AT34" s="6">
        <f>100 + SUMIFS(NhatKy_ViPham!J:J, NhatKy_ViPham!E:E, "10_Van_B", NhatKy_ViPham!F:F, B34, NhatKy_ViPham!C:C, "T29") - SUMIFS(NhatKy_ViPham!K:K, NhatKy_ViPham!E:E, "10_Van_B", NhatKy_ViPham!F:F, B34, NhatKy_ViPham!C:C, "T29")</f>
        <v>100</v>
      </c>
      <c r="AU34" s="6">
        <f>100 + SUMIFS(NhatKy_ViPham!J:J, NhatKy_ViPham!E:E, "10_Van_B", NhatKy_ViPham!F:F, B34, NhatKy_ViPham!C:C, "T30") - SUMIFS(NhatKy_ViPham!K:K, NhatKy_ViPham!E:E, "10_Van_B", NhatKy_ViPham!F:F, B34, NhatKy_ViPham!C:C, "T30")</f>
        <v>100</v>
      </c>
      <c r="AV34" s="6">
        <f>100 + SUMIFS(NhatKy_ViPham!J:J, NhatKy_ViPham!E:E, "10_Van_B", NhatKy_ViPham!F:F, B34, NhatKy_ViPham!C:C, "T31") - SUMIFS(NhatKy_ViPham!K:K, NhatKy_ViPham!E:E, "10_Van_B", NhatKy_ViPham!F:F, B34, NhatKy_ViPham!C:C, "T31")</f>
        <v>100</v>
      </c>
      <c r="AW34" s="6">
        <f>100 + SUMIFS(NhatKy_ViPham!J:J, NhatKy_ViPham!E:E, "10_Van_B", NhatKy_ViPham!F:F, B34, NhatKy_ViPham!C:C, "T32") - SUMIFS(NhatKy_ViPham!K:K, NhatKy_ViPham!E:E, "10_Van_B", NhatKy_ViPham!F:F, B34, NhatKy_ViPham!C:C, "T32")</f>
        <v>100</v>
      </c>
      <c r="AX34" s="6">
        <f>100 + SUMIFS(NhatKy_ViPham!J:J, NhatKy_ViPham!E:E, "10_Van_B", NhatKy_ViPham!F:F, B34, NhatKy_ViPham!C:C, "T33") - SUMIFS(NhatKy_ViPham!K:K, NhatKy_ViPham!E:E, "10_Van_B", NhatKy_ViPham!F:F, B34, NhatKy_ViPham!C:C, "T33")</f>
        <v>100</v>
      </c>
      <c r="AY34" s="6">
        <f>100 + SUMIFS(NhatKy_ViPham!J:J, NhatKy_ViPham!E:E, "10_Van_B", NhatKy_ViPham!F:F, B34, NhatKy_ViPham!C:C, "T34") - SUMIFS(NhatKy_ViPham!K:K, NhatKy_ViPham!E:E, "10_Van_B", NhatKy_ViPham!F:F, B34, NhatKy_ViPham!C:C, "T34")</f>
        <v>100</v>
      </c>
      <c r="AZ34" s="6">
        <f>100 + SUMIFS(NhatKy_ViPham!J:J, NhatKy_ViPham!E:E, "10_Van_B", NhatKy_ViPham!F:F, B34, NhatKy_ViPham!C:C, "T35") - SUMIFS(NhatKy_ViPham!K:K, NhatKy_ViPham!E:E, "10_Van_B", NhatKy_ViPham!F:F, B34, NhatKy_ViPham!C:C, "T35")</f>
        <v>100</v>
      </c>
      <c r="BA34" s="12">
        <f t="shared" si="0"/>
        <v>100</v>
      </c>
      <c r="BB34" s="11" t="s">
        <v>430</v>
      </c>
      <c r="BC34" s="16" t="str">
        <f t="shared" si="1"/>
        <v>Tốt</v>
      </c>
      <c r="BD34" s="15" t="str">
        <f t="shared" si="2"/>
        <v>🟢 BÌNH THƯỜNG</v>
      </c>
    </row>
    <row r="35" spans="1:56" x14ac:dyDescent="0.25">
      <c r="A35" s="4">
        <v>27</v>
      </c>
      <c r="B35" s="10" t="s">
        <v>1049</v>
      </c>
      <c r="C35" s="4" t="s">
        <v>514</v>
      </c>
      <c r="D35" s="4" t="s">
        <v>429</v>
      </c>
      <c r="E35" s="11" t="s">
        <v>430</v>
      </c>
      <c r="F35" s="7">
        <f>SUMIFS(NhatKy_ViPham!K:K, NhatKy_ViPham!E:E, "10_Van_B", NhatKy_ViPham!F:F, B35, NhatKy_ViPham!H:H, "L01")</f>
        <v>0</v>
      </c>
      <c r="G35" s="7">
        <f>SUMIFS(NhatKy_ViPham!K:K, NhatKy_ViPham!E:E, "10_Van_B", NhatKy_ViPham!F:F, B35, NhatKy_ViPham!H:H, "L02")</f>
        <v>0</v>
      </c>
      <c r="H35" s="7">
        <f>SUMIFS(NhatKy_ViPham!K:K, NhatKy_ViPham!E:E, "10_Van_B", NhatKy_ViPham!F:F, B35, NhatKy_ViPham!H:H, "L03")</f>
        <v>0</v>
      </c>
      <c r="I35" s="7">
        <f>SUMIFS(NhatKy_ViPham!K:K, NhatKy_ViPham!E:E, "10_Van_B", NhatKy_ViPham!F:F, B35, NhatKy_ViPham!H:H, "L04")</f>
        <v>0</v>
      </c>
      <c r="J35" s="7">
        <f>SUMIFS(NhatKy_ViPham!K:K, NhatKy_ViPham!E:E, "10_Van_B", NhatKy_ViPham!F:F, B35, NhatKy_ViPham!H:H, "L05")</f>
        <v>0</v>
      </c>
      <c r="K35" s="7">
        <f>SUMIFS(NhatKy_ViPham!K:K, NhatKy_ViPham!E:E, "10_Van_B", NhatKy_ViPham!F:F, B35, NhatKy_ViPham!H:H, "L06")</f>
        <v>0</v>
      </c>
      <c r="L35" s="7">
        <f>SUMIFS(NhatKy_ViPham!K:K, NhatKy_ViPham!E:E, "10_Van_B", NhatKy_ViPham!F:F, B35, NhatKy_ViPham!H:H, "L07")</f>
        <v>0</v>
      </c>
      <c r="M35" s="7">
        <f>SUMIFS(NhatKy_ViPham!K:K, NhatKy_ViPham!E:E, "10_Van_B", NhatKy_ViPham!F:F, B35, NhatKy_ViPham!H:H, "L08")</f>
        <v>0</v>
      </c>
      <c r="N35" s="7">
        <f>SUMIFS(NhatKy_ViPham!K:K, NhatKy_ViPham!E:E, "10_Van_B", NhatKy_ViPham!F:F, B35, NhatKy_ViPham!H:H, "L09")</f>
        <v>0</v>
      </c>
      <c r="O35" s="7">
        <f>SUMIFS(NhatKy_ViPham!K:K, NhatKy_ViPham!E:E, "10_Van_B", NhatKy_ViPham!F:F, B35, NhatKy_ViPham!H:H, "L10")</f>
        <v>0</v>
      </c>
      <c r="P35" s="12">
        <f>SUMIFS(NhatKy_ViPham!J:J, NhatKy_ViPham!E:E, "10_Van_B", NhatKy_ViPham!F:F, B35)</f>
        <v>0</v>
      </c>
      <c r="Q35" s="13">
        <f>SUMIFS(NhatKy_ViPham!K:K, NhatKy_ViPham!E:E, "10_Van_B", NhatKy_ViPham!F:F, B35)</f>
        <v>0</v>
      </c>
      <c r="R35" s="7">
        <f>100 + SUMIFS(NhatKy_ViPham!J:J, NhatKy_ViPham!E:E, "10_Van_B", NhatKy_ViPham!F:F, B35, NhatKy_ViPham!C:C, "T1") - SUMIFS(NhatKy_ViPham!K:K, NhatKy_ViPham!E:E, "10_Van_B", NhatKy_ViPham!F:F, B35, NhatKy_ViPham!C:C, "T1")</f>
        <v>100</v>
      </c>
      <c r="S35" s="7">
        <f>100 + SUMIFS(NhatKy_ViPham!J:J, NhatKy_ViPham!E:E, "10_Van_B", NhatKy_ViPham!F:F, B35, NhatKy_ViPham!C:C, "T2") - SUMIFS(NhatKy_ViPham!K:K, NhatKy_ViPham!E:E, "10_Van_B", NhatKy_ViPham!F:F, B35, NhatKy_ViPham!C:C, "T2")</f>
        <v>100</v>
      </c>
      <c r="T35" s="7">
        <f>100 + SUMIFS(NhatKy_ViPham!J:J, NhatKy_ViPham!E:E, "10_Van_B", NhatKy_ViPham!F:F, B35, NhatKy_ViPham!C:C, "T3") - SUMIFS(NhatKy_ViPham!K:K, NhatKy_ViPham!E:E, "10_Van_B", NhatKy_ViPham!F:F, B35, NhatKy_ViPham!C:C, "T3")</f>
        <v>100</v>
      </c>
      <c r="U35" s="7">
        <f>100 + SUMIFS(NhatKy_ViPham!J:J, NhatKy_ViPham!E:E, "10_Van_B", NhatKy_ViPham!F:F, B35, NhatKy_ViPham!C:C, "T4") - SUMIFS(NhatKy_ViPham!K:K, NhatKy_ViPham!E:E, "10_Van_B", NhatKy_ViPham!F:F, B35, NhatKy_ViPham!C:C, "T4")</f>
        <v>100</v>
      </c>
      <c r="V35" s="7">
        <f>100 + SUMIFS(NhatKy_ViPham!J:J, NhatKy_ViPham!E:E, "10_Van_B", NhatKy_ViPham!F:F, B35, NhatKy_ViPham!C:C, "T5") - SUMIFS(NhatKy_ViPham!K:K, NhatKy_ViPham!E:E, "10_Van_B", NhatKy_ViPham!F:F, B35, NhatKy_ViPham!C:C, "T5")</f>
        <v>100</v>
      </c>
      <c r="W35" s="7">
        <f>100 + SUMIFS(NhatKy_ViPham!J:J, NhatKy_ViPham!E:E, "10_Van_B", NhatKy_ViPham!F:F, B35, NhatKy_ViPham!C:C, "T6") - SUMIFS(NhatKy_ViPham!K:K, NhatKy_ViPham!E:E, "10_Van_B", NhatKy_ViPham!F:F, B35, NhatKy_ViPham!C:C, "T6")</f>
        <v>100</v>
      </c>
      <c r="X35" s="7">
        <f>100 + SUMIFS(NhatKy_ViPham!J:J, NhatKy_ViPham!E:E, "10_Van_B", NhatKy_ViPham!F:F, B35, NhatKy_ViPham!C:C, "T7") - SUMIFS(NhatKy_ViPham!K:K, NhatKy_ViPham!E:E, "10_Van_B", NhatKy_ViPham!F:F, B35, NhatKy_ViPham!C:C, "T7")</f>
        <v>100</v>
      </c>
      <c r="Y35" s="7">
        <f>100 + SUMIFS(NhatKy_ViPham!J:J, NhatKy_ViPham!E:E, "10_Van_B", NhatKy_ViPham!F:F, B35, NhatKy_ViPham!C:C, "T8") - SUMIFS(NhatKy_ViPham!K:K, NhatKy_ViPham!E:E, "10_Van_B", NhatKy_ViPham!F:F, B35, NhatKy_ViPham!C:C, "T8")</f>
        <v>100</v>
      </c>
      <c r="Z35" s="7">
        <f>100 + SUMIFS(NhatKy_ViPham!J:J, NhatKy_ViPham!E:E, "10_Van_B", NhatKy_ViPham!F:F, B35, NhatKy_ViPham!C:C, "T9") - SUMIFS(NhatKy_ViPham!K:K, NhatKy_ViPham!E:E, "10_Van_B", NhatKy_ViPham!F:F, B35, NhatKy_ViPham!C:C, "T9")</f>
        <v>100</v>
      </c>
      <c r="AA35" s="7">
        <f>100 + SUMIFS(NhatKy_ViPham!J:J, NhatKy_ViPham!E:E, "10_Van_B", NhatKy_ViPham!F:F, B35, NhatKy_ViPham!C:C, "T10") - SUMIFS(NhatKy_ViPham!K:K, NhatKy_ViPham!E:E, "10_Van_B", NhatKy_ViPham!F:F, B35, NhatKy_ViPham!C:C, "T10")</f>
        <v>100</v>
      </c>
      <c r="AB35" s="7">
        <f>100 + SUMIFS(NhatKy_ViPham!J:J, NhatKy_ViPham!E:E, "10_Van_B", NhatKy_ViPham!F:F, B35, NhatKy_ViPham!C:C, "T11") - SUMIFS(NhatKy_ViPham!K:K, NhatKy_ViPham!E:E, "10_Van_B", NhatKy_ViPham!F:F, B35, NhatKy_ViPham!C:C, "T11")</f>
        <v>100</v>
      </c>
      <c r="AC35" s="7">
        <f>100 + SUMIFS(NhatKy_ViPham!J:J, NhatKy_ViPham!E:E, "10_Van_B", NhatKy_ViPham!F:F, B35, NhatKy_ViPham!C:C, "T12") - SUMIFS(NhatKy_ViPham!K:K, NhatKy_ViPham!E:E, "10_Van_B", NhatKy_ViPham!F:F, B35, NhatKy_ViPham!C:C, "T12")</f>
        <v>100</v>
      </c>
      <c r="AD35" s="7">
        <f>100 + SUMIFS(NhatKy_ViPham!J:J, NhatKy_ViPham!E:E, "10_Van_B", NhatKy_ViPham!F:F, B35, NhatKy_ViPham!C:C, "T13") - SUMIFS(NhatKy_ViPham!K:K, NhatKy_ViPham!E:E, "10_Van_B", NhatKy_ViPham!F:F, B35, NhatKy_ViPham!C:C, "T13")</f>
        <v>100</v>
      </c>
      <c r="AE35" s="7">
        <f>100 + SUMIFS(NhatKy_ViPham!J:J, NhatKy_ViPham!E:E, "10_Van_B", NhatKy_ViPham!F:F, B35, NhatKy_ViPham!C:C, "T14") - SUMIFS(NhatKy_ViPham!K:K, NhatKy_ViPham!E:E, "10_Van_B", NhatKy_ViPham!F:F, B35, NhatKy_ViPham!C:C, "T14")</f>
        <v>100</v>
      </c>
      <c r="AF35" s="7">
        <f>100 + SUMIFS(NhatKy_ViPham!J:J, NhatKy_ViPham!E:E, "10_Van_B", NhatKy_ViPham!F:F, B35, NhatKy_ViPham!C:C, "T15") - SUMIFS(NhatKy_ViPham!K:K, NhatKy_ViPham!E:E, "10_Van_B", NhatKy_ViPham!F:F, B35, NhatKy_ViPham!C:C, "T15")</f>
        <v>100</v>
      </c>
      <c r="AG35" s="7">
        <f>100 + SUMIFS(NhatKy_ViPham!J:J, NhatKy_ViPham!E:E, "10_Van_B", NhatKy_ViPham!F:F, B35, NhatKy_ViPham!C:C, "T16") - SUMIFS(NhatKy_ViPham!K:K, NhatKy_ViPham!E:E, "10_Van_B", NhatKy_ViPham!F:F, B35, NhatKy_ViPham!C:C, "T16")</f>
        <v>100</v>
      </c>
      <c r="AH35" s="7">
        <f>100 + SUMIFS(NhatKy_ViPham!J:J, NhatKy_ViPham!E:E, "10_Van_B", NhatKy_ViPham!F:F, B35, NhatKy_ViPham!C:C, "T17") - SUMIFS(NhatKy_ViPham!K:K, NhatKy_ViPham!E:E, "10_Van_B", NhatKy_ViPham!F:F, B35, NhatKy_ViPham!C:C, "T17")</f>
        <v>100</v>
      </c>
      <c r="AI35" s="7">
        <f>100 + SUMIFS(NhatKy_ViPham!J:J, NhatKy_ViPham!E:E, "10_Van_B", NhatKy_ViPham!F:F, B35, NhatKy_ViPham!C:C, "T18") - SUMIFS(NhatKy_ViPham!K:K, NhatKy_ViPham!E:E, "10_Van_B", NhatKy_ViPham!F:F, B35, NhatKy_ViPham!C:C, "T18")</f>
        <v>100</v>
      </c>
      <c r="AJ35" s="7">
        <f>100 + SUMIFS(NhatKy_ViPham!J:J, NhatKy_ViPham!E:E, "10_Van_B", NhatKy_ViPham!F:F, B35, NhatKy_ViPham!C:C, "T19") - SUMIFS(NhatKy_ViPham!K:K, NhatKy_ViPham!E:E, "10_Van_B", NhatKy_ViPham!F:F, B35, NhatKy_ViPham!C:C, "T19")</f>
        <v>100</v>
      </c>
      <c r="AK35" s="7">
        <f>100 + SUMIFS(NhatKy_ViPham!J:J, NhatKy_ViPham!E:E, "10_Van_B", NhatKy_ViPham!F:F, B35, NhatKy_ViPham!C:C, "T20") - SUMIFS(NhatKy_ViPham!K:K, NhatKy_ViPham!E:E, "10_Van_B", NhatKy_ViPham!F:F, B35, NhatKy_ViPham!C:C, "T20")</f>
        <v>100</v>
      </c>
      <c r="AL35" s="7">
        <f>100 + SUMIFS(NhatKy_ViPham!J:J, NhatKy_ViPham!E:E, "10_Van_B", NhatKy_ViPham!F:F, B35, NhatKy_ViPham!C:C, "T21") - SUMIFS(NhatKy_ViPham!K:K, NhatKy_ViPham!E:E, "10_Van_B", NhatKy_ViPham!F:F, B35, NhatKy_ViPham!C:C, "T21")</f>
        <v>100</v>
      </c>
      <c r="AM35" s="7">
        <f>100 + SUMIFS(NhatKy_ViPham!J:J, NhatKy_ViPham!E:E, "10_Van_B", NhatKy_ViPham!F:F, B35, NhatKy_ViPham!C:C, "T22") - SUMIFS(NhatKy_ViPham!K:K, NhatKy_ViPham!E:E, "10_Van_B", NhatKy_ViPham!F:F, B35, NhatKy_ViPham!C:C, "T22")</f>
        <v>100</v>
      </c>
      <c r="AN35" s="7">
        <f>100 + SUMIFS(NhatKy_ViPham!J:J, NhatKy_ViPham!E:E, "10_Van_B", NhatKy_ViPham!F:F, B35, NhatKy_ViPham!C:C, "T23") - SUMIFS(NhatKy_ViPham!K:K, NhatKy_ViPham!E:E, "10_Van_B", NhatKy_ViPham!F:F, B35, NhatKy_ViPham!C:C, "T23")</f>
        <v>100</v>
      </c>
      <c r="AO35" s="7">
        <f>100 + SUMIFS(NhatKy_ViPham!J:J, NhatKy_ViPham!E:E, "10_Van_B", NhatKy_ViPham!F:F, B35, NhatKy_ViPham!C:C, "T24") - SUMIFS(NhatKy_ViPham!K:K, NhatKy_ViPham!E:E, "10_Van_B", NhatKy_ViPham!F:F, B35, NhatKy_ViPham!C:C, "T24")</f>
        <v>100</v>
      </c>
      <c r="AP35" s="7">
        <f>100 + SUMIFS(NhatKy_ViPham!J:J, NhatKy_ViPham!E:E, "10_Van_B", NhatKy_ViPham!F:F, B35, NhatKy_ViPham!C:C, "T25") - SUMIFS(NhatKy_ViPham!K:K, NhatKy_ViPham!E:E, "10_Van_B", NhatKy_ViPham!F:F, B35, NhatKy_ViPham!C:C, "T25")</f>
        <v>100</v>
      </c>
      <c r="AQ35" s="7">
        <f>100 + SUMIFS(NhatKy_ViPham!J:J, NhatKy_ViPham!E:E, "10_Van_B", NhatKy_ViPham!F:F, B35, NhatKy_ViPham!C:C, "T26") - SUMIFS(NhatKy_ViPham!K:K, NhatKy_ViPham!E:E, "10_Van_B", NhatKy_ViPham!F:F, B35, NhatKy_ViPham!C:C, "T26")</f>
        <v>100</v>
      </c>
      <c r="AR35" s="7">
        <f>100 + SUMIFS(NhatKy_ViPham!J:J, NhatKy_ViPham!E:E, "10_Van_B", NhatKy_ViPham!F:F, B35, NhatKy_ViPham!C:C, "T27") - SUMIFS(NhatKy_ViPham!K:K, NhatKy_ViPham!E:E, "10_Van_B", NhatKy_ViPham!F:F, B35, NhatKy_ViPham!C:C, "T27")</f>
        <v>100</v>
      </c>
      <c r="AS35" s="7">
        <f>100 + SUMIFS(NhatKy_ViPham!J:J, NhatKy_ViPham!E:E, "10_Van_B", NhatKy_ViPham!F:F, B35, NhatKy_ViPham!C:C, "T28") - SUMIFS(NhatKy_ViPham!K:K, NhatKy_ViPham!E:E, "10_Van_B", NhatKy_ViPham!F:F, B35, NhatKy_ViPham!C:C, "T28")</f>
        <v>100</v>
      </c>
      <c r="AT35" s="7">
        <f>100 + SUMIFS(NhatKy_ViPham!J:J, NhatKy_ViPham!E:E, "10_Van_B", NhatKy_ViPham!F:F, B35, NhatKy_ViPham!C:C, "T29") - SUMIFS(NhatKy_ViPham!K:K, NhatKy_ViPham!E:E, "10_Van_B", NhatKy_ViPham!F:F, B35, NhatKy_ViPham!C:C, "T29")</f>
        <v>100</v>
      </c>
      <c r="AU35" s="7">
        <f>100 + SUMIFS(NhatKy_ViPham!J:J, NhatKy_ViPham!E:E, "10_Van_B", NhatKy_ViPham!F:F, B35, NhatKy_ViPham!C:C, "T30") - SUMIFS(NhatKy_ViPham!K:K, NhatKy_ViPham!E:E, "10_Van_B", NhatKy_ViPham!F:F, B35, NhatKy_ViPham!C:C, "T30")</f>
        <v>100</v>
      </c>
      <c r="AV35" s="7">
        <f>100 + SUMIFS(NhatKy_ViPham!J:J, NhatKy_ViPham!E:E, "10_Van_B", NhatKy_ViPham!F:F, B35, NhatKy_ViPham!C:C, "T31") - SUMIFS(NhatKy_ViPham!K:K, NhatKy_ViPham!E:E, "10_Van_B", NhatKy_ViPham!F:F, B35, NhatKy_ViPham!C:C, "T31")</f>
        <v>100</v>
      </c>
      <c r="AW35" s="7">
        <f>100 + SUMIFS(NhatKy_ViPham!J:J, NhatKy_ViPham!E:E, "10_Van_B", NhatKy_ViPham!F:F, B35, NhatKy_ViPham!C:C, "T32") - SUMIFS(NhatKy_ViPham!K:K, NhatKy_ViPham!E:E, "10_Van_B", NhatKy_ViPham!F:F, B35, NhatKy_ViPham!C:C, "T32")</f>
        <v>100</v>
      </c>
      <c r="AX35" s="7">
        <f>100 + SUMIFS(NhatKy_ViPham!J:J, NhatKy_ViPham!E:E, "10_Van_B", NhatKy_ViPham!F:F, B35, NhatKy_ViPham!C:C, "T33") - SUMIFS(NhatKy_ViPham!K:K, NhatKy_ViPham!E:E, "10_Van_B", NhatKy_ViPham!F:F, B35, NhatKy_ViPham!C:C, "T33")</f>
        <v>100</v>
      </c>
      <c r="AY35" s="7">
        <f>100 + SUMIFS(NhatKy_ViPham!J:J, NhatKy_ViPham!E:E, "10_Van_B", NhatKy_ViPham!F:F, B35, NhatKy_ViPham!C:C, "T34") - SUMIFS(NhatKy_ViPham!K:K, NhatKy_ViPham!E:E, "10_Van_B", NhatKy_ViPham!F:F, B35, NhatKy_ViPham!C:C, "T34")</f>
        <v>100</v>
      </c>
      <c r="AZ35" s="7">
        <f>100 + SUMIFS(NhatKy_ViPham!J:J, NhatKy_ViPham!E:E, "10_Van_B", NhatKy_ViPham!F:F, B35, NhatKy_ViPham!C:C, "T35") - SUMIFS(NhatKy_ViPham!K:K, NhatKy_ViPham!E:E, "10_Van_B", NhatKy_ViPham!F:F, B35, NhatKy_ViPham!C:C, "T35")</f>
        <v>100</v>
      </c>
      <c r="BA35" s="12">
        <f t="shared" si="0"/>
        <v>100</v>
      </c>
      <c r="BB35" s="11" t="s">
        <v>430</v>
      </c>
      <c r="BC35" s="14" t="str">
        <f t="shared" si="1"/>
        <v>Tốt</v>
      </c>
      <c r="BD35" s="10" t="str">
        <f t="shared" si="2"/>
        <v>🟢 BÌNH THƯỜNG</v>
      </c>
    </row>
    <row r="36" spans="1:56" x14ac:dyDescent="0.25">
      <c r="A36" s="5">
        <v>28</v>
      </c>
      <c r="B36" s="15" t="s">
        <v>1050</v>
      </c>
      <c r="C36" s="5" t="s">
        <v>1051</v>
      </c>
      <c r="D36" s="5" t="s">
        <v>429</v>
      </c>
      <c r="E36" s="11" t="s">
        <v>430</v>
      </c>
      <c r="F36" s="6">
        <f>SUMIFS(NhatKy_ViPham!K:K, NhatKy_ViPham!E:E, "10_Van_B", NhatKy_ViPham!F:F, B36, NhatKy_ViPham!H:H, "L01")</f>
        <v>0</v>
      </c>
      <c r="G36" s="6">
        <f>SUMIFS(NhatKy_ViPham!K:K, NhatKy_ViPham!E:E, "10_Van_B", NhatKy_ViPham!F:F, B36, NhatKy_ViPham!H:H, "L02")</f>
        <v>0</v>
      </c>
      <c r="H36" s="6">
        <f>SUMIFS(NhatKy_ViPham!K:K, NhatKy_ViPham!E:E, "10_Van_B", NhatKy_ViPham!F:F, B36, NhatKy_ViPham!H:H, "L03")</f>
        <v>0</v>
      </c>
      <c r="I36" s="6">
        <f>SUMIFS(NhatKy_ViPham!K:K, NhatKy_ViPham!E:E, "10_Van_B", NhatKy_ViPham!F:F, B36, NhatKy_ViPham!H:H, "L04")</f>
        <v>0</v>
      </c>
      <c r="J36" s="6">
        <f>SUMIFS(NhatKy_ViPham!K:K, NhatKy_ViPham!E:E, "10_Van_B", NhatKy_ViPham!F:F, B36, NhatKy_ViPham!H:H, "L05")</f>
        <v>0</v>
      </c>
      <c r="K36" s="6">
        <f>SUMIFS(NhatKy_ViPham!K:K, NhatKy_ViPham!E:E, "10_Van_B", NhatKy_ViPham!F:F, B36, NhatKy_ViPham!H:H, "L06")</f>
        <v>0</v>
      </c>
      <c r="L36" s="6">
        <f>SUMIFS(NhatKy_ViPham!K:K, NhatKy_ViPham!E:E, "10_Van_B", NhatKy_ViPham!F:F, B36, NhatKy_ViPham!H:H, "L07")</f>
        <v>0</v>
      </c>
      <c r="M36" s="6">
        <f>SUMIFS(NhatKy_ViPham!K:K, NhatKy_ViPham!E:E, "10_Van_B", NhatKy_ViPham!F:F, B36, NhatKy_ViPham!H:H, "L08")</f>
        <v>0</v>
      </c>
      <c r="N36" s="6">
        <f>SUMIFS(NhatKy_ViPham!K:K, NhatKy_ViPham!E:E, "10_Van_B", NhatKy_ViPham!F:F, B36, NhatKy_ViPham!H:H, "L09")</f>
        <v>0</v>
      </c>
      <c r="O36" s="6">
        <f>SUMIFS(NhatKy_ViPham!K:K, NhatKy_ViPham!E:E, "10_Van_B", NhatKy_ViPham!F:F, B36, NhatKy_ViPham!H:H, "L10")</f>
        <v>0</v>
      </c>
      <c r="P36" s="12">
        <f>SUMIFS(NhatKy_ViPham!J:J, NhatKy_ViPham!E:E, "10_Van_B", NhatKy_ViPham!F:F, B36)</f>
        <v>0</v>
      </c>
      <c r="Q36" s="13">
        <f>SUMIFS(NhatKy_ViPham!K:K, NhatKy_ViPham!E:E, "10_Van_B", NhatKy_ViPham!F:F, B36)</f>
        <v>0</v>
      </c>
      <c r="R36" s="6">
        <f>100 + SUMIFS(NhatKy_ViPham!J:J, NhatKy_ViPham!E:E, "10_Van_B", NhatKy_ViPham!F:F, B36, NhatKy_ViPham!C:C, "T1") - SUMIFS(NhatKy_ViPham!K:K, NhatKy_ViPham!E:E, "10_Van_B", NhatKy_ViPham!F:F, B36, NhatKy_ViPham!C:C, "T1")</f>
        <v>100</v>
      </c>
      <c r="S36" s="6">
        <f>100 + SUMIFS(NhatKy_ViPham!J:J, NhatKy_ViPham!E:E, "10_Van_B", NhatKy_ViPham!F:F, B36, NhatKy_ViPham!C:C, "T2") - SUMIFS(NhatKy_ViPham!K:K, NhatKy_ViPham!E:E, "10_Van_B", NhatKy_ViPham!F:F, B36, NhatKy_ViPham!C:C, "T2")</f>
        <v>100</v>
      </c>
      <c r="T36" s="6">
        <f>100 + SUMIFS(NhatKy_ViPham!J:J, NhatKy_ViPham!E:E, "10_Van_B", NhatKy_ViPham!F:F, B36, NhatKy_ViPham!C:C, "T3") - SUMIFS(NhatKy_ViPham!K:K, NhatKy_ViPham!E:E, "10_Van_B", NhatKy_ViPham!F:F, B36, NhatKy_ViPham!C:C, "T3")</f>
        <v>100</v>
      </c>
      <c r="U36" s="6">
        <f>100 + SUMIFS(NhatKy_ViPham!J:J, NhatKy_ViPham!E:E, "10_Van_B", NhatKy_ViPham!F:F, B36, NhatKy_ViPham!C:C, "T4") - SUMIFS(NhatKy_ViPham!K:K, NhatKy_ViPham!E:E, "10_Van_B", NhatKy_ViPham!F:F, B36, NhatKy_ViPham!C:C, "T4")</f>
        <v>100</v>
      </c>
      <c r="V36" s="6">
        <f>100 + SUMIFS(NhatKy_ViPham!J:J, NhatKy_ViPham!E:E, "10_Van_B", NhatKy_ViPham!F:F, B36, NhatKy_ViPham!C:C, "T5") - SUMIFS(NhatKy_ViPham!K:K, NhatKy_ViPham!E:E, "10_Van_B", NhatKy_ViPham!F:F, B36, NhatKy_ViPham!C:C, "T5")</f>
        <v>100</v>
      </c>
      <c r="W36" s="6">
        <f>100 + SUMIFS(NhatKy_ViPham!J:J, NhatKy_ViPham!E:E, "10_Van_B", NhatKy_ViPham!F:F, B36, NhatKy_ViPham!C:C, "T6") - SUMIFS(NhatKy_ViPham!K:K, NhatKy_ViPham!E:E, "10_Van_B", NhatKy_ViPham!F:F, B36, NhatKy_ViPham!C:C, "T6")</f>
        <v>100</v>
      </c>
      <c r="X36" s="6">
        <f>100 + SUMIFS(NhatKy_ViPham!J:J, NhatKy_ViPham!E:E, "10_Van_B", NhatKy_ViPham!F:F, B36, NhatKy_ViPham!C:C, "T7") - SUMIFS(NhatKy_ViPham!K:K, NhatKy_ViPham!E:E, "10_Van_B", NhatKy_ViPham!F:F, B36, NhatKy_ViPham!C:C, "T7")</f>
        <v>100</v>
      </c>
      <c r="Y36" s="6">
        <f>100 + SUMIFS(NhatKy_ViPham!J:J, NhatKy_ViPham!E:E, "10_Van_B", NhatKy_ViPham!F:F, B36, NhatKy_ViPham!C:C, "T8") - SUMIFS(NhatKy_ViPham!K:K, NhatKy_ViPham!E:E, "10_Van_B", NhatKy_ViPham!F:F, B36, NhatKy_ViPham!C:C, "T8")</f>
        <v>100</v>
      </c>
      <c r="Z36" s="6">
        <f>100 + SUMIFS(NhatKy_ViPham!J:J, NhatKy_ViPham!E:E, "10_Van_B", NhatKy_ViPham!F:F, B36, NhatKy_ViPham!C:C, "T9") - SUMIFS(NhatKy_ViPham!K:K, NhatKy_ViPham!E:E, "10_Van_B", NhatKy_ViPham!F:F, B36, NhatKy_ViPham!C:C, "T9")</f>
        <v>100</v>
      </c>
      <c r="AA36" s="6">
        <f>100 + SUMIFS(NhatKy_ViPham!J:J, NhatKy_ViPham!E:E, "10_Van_B", NhatKy_ViPham!F:F, B36, NhatKy_ViPham!C:C, "T10") - SUMIFS(NhatKy_ViPham!K:K, NhatKy_ViPham!E:E, "10_Van_B", NhatKy_ViPham!F:F, B36, NhatKy_ViPham!C:C, "T10")</f>
        <v>100</v>
      </c>
      <c r="AB36" s="6">
        <f>100 + SUMIFS(NhatKy_ViPham!J:J, NhatKy_ViPham!E:E, "10_Van_B", NhatKy_ViPham!F:F, B36, NhatKy_ViPham!C:C, "T11") - SUMIFS(NhatKy_ViPham!K:K, NhatKy_ViPham!E:E, "10_Van_B", NhatKy_ViPham!F:F, B36, NhatKy_ViPham!C:C, "T11")</f>
        <v>100</v>
      </c>
      <c r="AC36" s="6">
        <f>100 + SUMIFS(NhatKy_ViPham!J:J, NhatKy_ViPham!E:E, "10_Van_B", NhatKy_ViPham!F:F, B36, NhatKy_ViPham!C:C, "T12") - SUMIFS(NhatKy_ViPham!K:K, NhatKy_ViPham!E:E, "10_Van_B", NhatKy_ViPham!F:F, B36, NhatKy_ViPham!C:C, "T12")</f>
        <v>100</v>
      </c>
      <c r="AD36" s="6">
        <f>100 + SUMIFS(NhatKy_ViPham!J:J, NhatKy_ViPham!E:E, "10_Van_B", NhatKy_ViPham!F:F, B36, NhatKy_ViPham!C:C, "T13") - SUMIFS(NhatKy_ViPham!K:K, NhatKy_ViPham!E:E, "10_Van_B", NhatKy_ViPham!F:F, B36, NhatKy_ViPham!C:C, "T13")</f>
        <v>100</v>
      </c>
      <c r="AE36" s="6">
        <f>100 + SUMIFS(NhatKy_ViPham!J:J, NhatKy_ViPham!E:E, "10_Van_B", NhatKy_ViPham!F:F, B36, NhatKy_ViPham!C:C, "T14") - SUMIFS(NhatKy_ViPham!K:K, NhatKy_ViPham!E:E, "10_Van_B", NhatKy_ViPham!F:F, B36, NhatKy_ViPham!C:C, "T14")</f>
        <v>100</v>
      </c>
      <c r="AF36" s="6">
        <f>100 + SUMIFS(NhatKy_ViPham!J:J, NhatKy_ViPham!E:E, "10_Van_B", NhatKy_ViPham!F:F, B36, NhatKy_ViPham!C:C, "T15") - SUMIFS(NhatKy_ViPham!K:K, NhatKy_ViPham!E:E, "10_Van_B", NhatKy_ViPham!F:F, B36, NhatKy_ViPham!C:C, "T15")</f>
        <v>100</v>
      </c>
      <c r="AG36" s="6">
        <f>100 + SUMIFS(NhatKy_ViPham!J:J, NhatKy_ViPham!E:E, "10_Van_B", NhatKy_ViPham!F:F, B36, NhatKy_ViPham!C:C, "T16") - SUMIFS(NhatKy_ViPham!K:K, NhatKy_ViPham!E:E, "10_Van_B", NhatKy_ViPham!F:F, B36, NhatKy_ViPham!C:C, "T16")</f>
        <v>100</v>
      </c>
      <c r="AH36" s="6">
        <f>100 + SUMIFS(NhatKy_ViPham!J:J, NhatKy_ViPham!E:E, "10_Van_B", NhatKy_ViPham!F:F, B36, NhatKy_ViPham!C:C, "T17") - SUMIFS(NhatKy_ViPham!K:K, NhatKy_ViPham!E:E, "10_Van_B", NhatKy_ViPham!F:F, B36, NhatKy_ViPham!C:C, "T17")</f>
        <v>100</v>
      </c>
      <c r="AI36" s="6">
        <f>100 + SUMIFS(NhatKy_ViPham!J:J, NhatKy_ViPham!E:E, "10_Van_B", NhatKy_ViPham!F:F, B36, NhatKy_ViPham!C:C, "T18") - SUMIFS(NhatKy_ViPham!K:K, NhatKy_ViPham!E:E, "10_Van_B", NhatKy_ViPham!F:F, B36, NhatKy_ViPham!C:C, "T18")</f>
        <v>100</v>
      </c>
      <c r="AJ36" s="6">
        <f>100 + SUMIFS(NhatKy_ViPham!J:J, NhatKy_ViPham!E:E, "10_Van_B", NhatKy_ViPham!F:F, B36, NhatKy_ViPham!C:C, "T19") - SUMIFS(NhatKy_ViPham!K:K, NhatKy_ViPham!E:E, "10_Van_B", NhatKy_ViPham!F:F, B36, NhatKy_ViPham!C:C, "T19")</f>
        <v>100</v>
      </c>
      <c r="AK36" s="6">
        <f>100 + SUMIFS(NhatKy_ViPham!J:J, NhatKy_ViPham!E:E, "10_Van_B", NhatKy_ViPham!F:F, B36, NhatKy_ViPham!C:C, "T20") - SUMIFS(NhatKy_ViPham!K:K, NhatKy_ViPham!E:E, "10_Van_B", NhatKy_ViPham!F:F, B36, NhatKy_ViPham!C:C, "T20")</f>
        <v>100</v>
      </c>
      <c r="AL36" s="6">
        <f>100 + SUMIFS(NhatKy_ViPham!J:J, NhatKy_ViPham!E:E, "10_Van_B", NhatKy_ViPham!F:F, B36, NhatKy_ViPham!C:C, "T21") - SUMIFS(NhatKy_ViPham!K:K, NhatKy_ViPham!E:E, "10_Van_B", NhatKy_ViPham!F:F, B36, NhatKy_ViPham!C:C, "T21")</f>
        <v>100</v>
      </c>
      <c r="AM36" s="6">
        <f>100 + SUMIFS(NhatKy_ViPham!J:J, NhatKy_ViPham!E:E, "10_Van_B", NhatKy_ViPham!F:F, B36, NhatKy_ViPham!C:C, "T22") - SUMIFS(NhatKy_ViPham!K:K, NhatKy_ViPham!E:E, "10_Van_B", NhatKy_ViPham!F:F, B36, NhatKy_ViPham!C:C, "T22")</f>
        <v>100</v>
      </c>
      <c r="AN36" s="6">
        <f>100 + SUMIFS(NhatKy_ViPham!J:J, NhatKy_ViPham!E:E, "10_Van_B", NhatKy_ViPham!F:F, B36, NhatKy_ViPham!C:C, "T23") - SUMIFS(NhatKy_ViPham!K:K, NhatKy_ViPham!E:E, "10_Van_B", NhatKy_ViPham!F:F, B36, NhatKy_ViPham!C:C, "T23")</f>
        <v>100</v>
      </c>
      <c r="AO36" s="6">
        <f>100 + SUMIFS(NhatKy_ViPham!J:J, NhatKy_ViPham!E:E, "10_Van_B", NhatKy_ViPham!F:F, B36, NhatKy_ViPham!C:C, "T24") - SUMIFS(NhatKy_ViPham!K:K, NhatKy_ViPham!E:E, "10_Van_B", NhatKy_ViPham!F:F, B36, NhatKy_ViPham!C:C, "T24")</f>
        <v>100</v>
      </c>
      <c r="AP36" s="6">
        <f>100 + SUMIFS(NhatKy_ViPham!J:J, NhatKy_ViPham!E:E, "10_Van_B", NhatKy_ViPham!F:F, B36, NhatKy_ViPham!C:C, "T25") - SUMIFS(NhatKy_ViPham!K:K, NhatKy_ViPham!E:E, "10_Van_B", NhatKy_ViPham!F:F, B36, NhatKy_ViPham!C:C, "T25")</f>
        <v>100</v>
      </c>
      <c r="AQ36" s="6">
        <f>100 + SUMIFS(NhatKy_ViPham!J:J, NhatKy_ViPham!E:E, "10_Van_B", NhatKy_ViPham!F:F, B36, NhatKy_ViPham!C:C, "T26") - SUMIFS(NhatKy_ViPham!K:K, NhatKy_ViPham!E:E, "10_Van_B", NhatKy_ViPham!F:F, B36, NhatKy_ViPham!C:C, "T26")</f>
        <v>100</v>
      </c>
      <c r="AR36" s="6">
        <f>100 + SUMIFS(NhatKy_ViPham!J:J, NhatKy_ViPham!E:E, "10_Van_B", NhatKy_ViPham!F:F, B36, NhatKy_ViPham!C:C, "T27") - SUMIFS(NhatKy_ViPham!K:K, NhatKy_ViPham!E:E, "10_Van_B", NhatKy_ViPham!F:F, B36, NhatKy_ViPham!C:C, "T27")</f>
        <v>100</v>
      </c>
      <c r="AS36" s="6">
        <f>100 + SUMIFS(NhatKy_ViPham!J:J, NhatKy_ViPham!E:E, "10_Van_B", NhatKy_ViPham!F:F, B36, NhatKy_ViPham!C:C, "T28") - SUMIFS(NhatKy_ViPham!K:K, NhatKy_ViPham!E:E, "10_Van_B", NhatKy_ViPham!F:F, B36, NhatKy_ViPham!C:C, "T28")</f>
        <v>100</v>
      </c>
      <c r="AT36" s="6">
        <f>100 + SUMIFS(NhatKy_ViPham!J:J, NhatKy_ViPham!E:E, "10_Van_B", NhatKy_ViPham!F:F, B36, NhatKy_ViPham!C:C, "T29") - SUMIFS(NhatKy_ViPham!K:K, NhatKy_ViPham!E:E, "10_Van_B", NhatKy_ViPham!F:F, B36, NhatKy_ViPham!C:C, "T29")</f>
        <v>100</v>
      </c>
      <c r="AU36" s="6">
        <f>100 + SUMIFS(NhatKy_ViPham!J:J, NhatKy_ViPham!E:E, "10_Van_B", NhatKy_ViPham!F:F, B36, NhatKy_ViPham!C:C, "T30") - SUMIFS(NhatKy_ViPham!K:K, NhatKy_ViPham!E:E, "10_Van_B", NhatKy_ViPham!F:F, B36, NhatKy_ViPham!C:C, "T30")</f>
        <v>100</v>
      </c>
      <c r="AV36" s="6">
        <f>100 + SUMIFS(NhatKy_ViPham!J:J, NhatKy_ViPham!E:E, "10_Van_B", NhatKy_ViPham!F:F, B36, NhatKy_ViPham!C:C, "T31") - SUMIFS(NhatKy_ViPham!K:K, NhatKy_ViPham!E:E, "10_Van_B", NhatKy_ViPham!F:F, B36, NhatKy_ViPham!C:C, "T31")</f>
        <v>100</v>
      </c>
      <c r="AW36" s="6">
        <f>100 + SUMIFS(NhatKy_ViPham!J:J, NhatKy_ViPham!E:E, "10_Van_B", NhatKy_ViPham!F:F, B36, NhatKy_ViPham!C:C, "T32") - SUMIFS(NhatKy_ViPham!K:K, NhatKy_ViPham!E:E, "10_Van_B", NhatKy_ViPham!F:F, B36, NhatKy_ViPham!C:C, "T32")</f>
        <v>100</v>
      </c>
      <c r="AX36" s="6">
        <f>100 + SUMIFS(NhatKy_ViPham!J:J, NhatKy_ViPham!E:E, "10_Van_B", NhatKy_ViPham!F:F, B36, NhatKy_ViPham!C:C, "T33") - SUMIFS(NhatKy_ViPham!K:K, NhatKy_ViPham!E:E, "10_Van_B", NhatKy_ViPham!F:F, B36, NhatKy_ViPham!C:C, "T33")</f>
        <v>100</v>
      </c>
      <c r="AY36" s="6">
        <f>100 + SUMIFS(NhatKy_ViPham!J:J, NhatKy_ViPham!E:E, "10_Van_B", NhatKy_ViPham!F:F, B36, NhatKy_ViPham!C:C, "T34") - SUMIFS(NhatKy_ViPham!K:K, NhatKy_ViPham!E:E, "10_Van_B", NhatKy_ViPham!F:F, B36, NhatKy_ViPham!C:C, "T34")</f>
        <v>100</v>
      </c>
      <c r="AZ36" s="6">
        <f>100 + SUMIFS(NhatKy_ViPham!J:J, NhatKy_ViPham!E:E, "10_Van_B", NhatKy_ViPham!F:F, B36, NhatKy_ViPham!C:C, "T35") - SUMIFS(NhatKy_ViPham!K:K, NhatKy_ViPham!E:E, "10_Van_B", NhatKy_ViPham!F:F, B36, NhatKy_ViPham!C:C, "T35")</f>
        <v>100</v>
      </c>
      <c r="BA36" s="12">
        <f t="shared" si="0"/>
        <v>100</v>
      </c>
      <c r="BB36" s="11" t="s">
        <v>430</v>
      </c>
      <c r="BC36" s="16" t="str">
        <f t="shared" si="1"/>
        <v>Tốt</v>
      </c>
      <c r="BD36" s="15" t="str">
        <f t="shared" si="2"/>
        <v>🟢 BÌNH THƯỜNG</v>
      </c>
    </row>
    <row r="37" spans="1:56" x14ac:dyDescent="0.25">
      <c r="A37" s="4">
        <v>29</v>
      </c>
      <c r="B37" s="10" t="s">
        <v>1052</v>
      </c>
      <c r="C37" s="4" t="s">
        <v>1053</v>
      </c>
      <c r="D37" s="4" t="s">
        <v>429</v>
      </c>
      <c r="E37" s="11" t="s">
        <v>430</v>
      </c>
      <c r="F37" s="7">
        <f>SUMIFS(NhatKy_ViPham!K:K, NhatKy_ViPham!E:E, "10_Van_B", NhatKy_ViPham!F:F, B37, NhatKy_ViPham!H:H, "L01")</f>
        <v>0</v>
      </c>
      <c r="G37" s="7">
        <f>SUMIFS(NhatKy_ViPham!K:K, NhatKy_ViPham!E:E, "10_Van_B", NhatKy_ViPham!F:F, B37, NhatKy_ViPham!H:H, "L02")</f>
        <v>0</v>
      </c>
      <c r="H37" s="7">
        <f>SUMIFS(NhatKy_ViPham!K:K, NhatKy_ViPham!E:E, "10_Van_B", NhatKy_ViPham!F:F, B37, NhatKy_ViPham!H:H, "L03")</f>
        <v>0</v>
      </c>
      <c r="I37" s="7">
        <f>SUMIFS(NhatKy_ViPham!K:K, NhatKy_ViPham!E:E, "10_Van_B", NhatKy_ViPham!F:F, B37, NhatKy_ViPham!H:H, "L04")</f>
        <v>0</v>
      </c>
      <c r="J37" s="7">
        <f>SUMIFS(NhatKy_ViPham!K:K, NhatKy_ViPham!E:E, "10_Van_B", NhatKy_ViPham!F:F, B37, NhatKy_ViPham!H:H, "L05")</f>
        <v>0</v>
      </c>
      <c r="K37" s="7">
        <f>SUMIFS(NhatKy_ViPham!K:K, NhatKy_ViPham!E:E, "10_Van_B", NhatKy_ViPham!F:F, B37, NhatKy_ViPham!H:H, "L06")</f>
        <v>0</v>
      </c>
      <c r="L37" s="7">
        <f>SUMIFS(NhatKy_ViPham!K:K, NhatKy_ViPham!E:E, "10_Van_B", NhatKy_ViPham!F:F, B37, NhatKy_ViPham!H:H, "L07")</f>
        <v>0</v>
      </c>
      <c r="M37" s="7">
        <f>SUMIFS(NhatKy_ViPham!K:K, NhatKy_ViPham!E:E, "10_Van_B", NhatKy_ViPham!F:F, B37, NhatKy_ViPham!H:H, "L08")</f>
        <v>0</v>
      </c>
      <c r="N37" s="7">
        <f>SUMIFS(NhatKy_ViPham!K:K, NhatKy_ViPham!E:E, "10_Van_B", NhatKy_ViPham!F:F, B37, NhatKy_ViPham!H:H, "L09")</f>
        <v>0</v>
      </c>
      <c r="O37" s="7">
        <f>SUMIFS(NhatKy_ViPham!K:K, NhatKy_ViPham!E:E, "10_Van_B", NhatKy_ViPham!F:F, B37, NhatKy_ViPham!H:H, "L10")</f>
        <v>0</v>
      </c>
      <c r="P37" s="12">
        <f>SUMIFS(NhatKy_ViPham!J:J, NhatKy_ViPham!E:E, "10_Van_B", NhatKy_ViPham!F:F, B37)</f>
        <v>0</v>
      </c>
      <c r="Q37" s="13">
        <f>SUMIFS(NhatKy_ViPham!K:K, NhatKy_ViPham!E:E, "10_Van_B", NhatKy_ViPham!F:F, B37)</f>
        <v>0</v>
      </c>
      <c r="R37" s="7">
        <f>100 + SUMIFS(NhatKy_ViPham!J:J, NhatKy_ViPham!E:E, "10_Van_B", NhatKy_ViPham!F:F, B37, NhatKy_ViPham!C:C, "T1") - SUMIFS(NhatKy_ViPham!K:K, NhatKy_ViPham!E:E, "10_Van_B", NhatKy_ViPham!F:F, B37, NhatKy_ViPham!C:C, "T1")</f>
        <v>100</v>
      </c>
      <c r="S37" s="7">
        <f>100 + SUMIFS(NhatKy_ViPham!J:J, NhatKy_ViPham!E:E, "10_Van_B", NhatKy_ViPham!F:F, B37, NhatKy_ViPham!C:C, "T2") - SUMIFS(NhatKy_ViPham!K:K, NhatKy_ViPham!E:E, "10_Van_B", NhatKy_ViPham!F:F, B37, NhatKy_ViPham!C:C, "T2")</f>
        <v>100</v>
      </c>
      <c r="T37" s="7">
        <f>100 + SUMIFS(NhatKy_ViPham!J:J, NhatKy_ViPham!E:E, "10_Van_B", NhatKy_ViPham!F:F, B37, NhatKy_ViPham!C:C, "T3") - SUMIFS(NhatKy_ViPham!K:K, NhatKy_ViPham!E:E, "10_Van_B", NhatKy_ViPham!F:F, B37, NhatKy_ViPham!C:C, "T3")</f>
        <v>100</v>
      </c>
      <c r="U37" s="7">
        <f>100 + SUMIFS(NhatKy_ViPham!J:J, NhatKy_ViPham!E:E, "10_Van_B", NhatKy_ViPham!F:F, B37, NhatKy_ViPham!C:C, "T4") - SUMIFS(NhatKy_ViPham!K:K, NhatKy_ViPham!E:E, "10_Van_B", NhatKy_ViPham!F:F, B37, NhatKy_ViPham!C:C, "T4")</f>
        <v>100</v>
      </c>
      <c r="V37" s="7">
        <f>100 + SUMIFS(NhatKy_ViPham!J:J, NhatKy_ViPham!E:E, "10_Van_B", NhatKy_ViPham!F:F, B37, NhatKy_ViPham!C:C, "T5") - SUMIFS(NhatKy_ViPham!K:K, NhatKy_ViPham!E:E, "10_Van_B", NhatKy_ViPham!F:F, B37, NhatKy_ViPham!C:C, "T5")</f>
        <v>100</v>
      </c>
      <c r="W37" s="7">
        <f>100 + SUMIFS(NhatKy_ViPham!J:J, NhatKy_ViPham!E:E, "10_Van_B", NhatKy_ViPham!F:F, B37, NhatKy_ViPham!C:C, "T6") - SUMIFS(NhatKy_ViPham!K:K, NhatKy_ViPham!E:E, "10_Van_B", NhatKy_ViPham!F:F, B37, NhatKy_ViPham!C:C, "T6")</f>
        <v>100</v>
      </c>
      <c r="X37" s="7">
        <f>100 + SUMIFS(NhatKy_ViPham!J:J, NhatKy_ViPham!E:E, "10_Van_B", NhatKy_ViPham!F:F, B37, NhatKy_ViPham!C:C, "T7") - SUMIFS(NhatKy_ViPham!K:K, NhatKy_ViPham!E:E, "10_Van_B", NhatKy_ViPham!F:F, B37, NhatKy_ViPham!C:C, "T7")</f>
        <v>100</v>
      </c>
      <c r="Y37" s="7">
        <f>100 + SUMIFS(NhatKy_ViPham!J:J, NhatKy_ViPham!E:E, "10_Van_B", NhatKy_ViPham!F:F, B37, NhatKy_ViPham!C:C, "T8") - SUMIFS(NhatKy_ViPham!K:K, NhatKy_ViPham!E:E, "10_Van_B", NhatKy_ViPham!F:F, B37, NhatKy_ViPham!C:C, "T8")</f>
        <v>100</v>
      </c>
      <c r="Z37" s="7">
        <f>100 + SUMIFS(NhatKy_ViPham!J:J, NhatKy_ViPham!E:E, "10_Van_B", NhatKy_ViPham!F:F, B37, NhatKy_ViPham!C:C, "T9") - SUMIFS(NhatKy_ViPham!K:K, NhatKy_ViPham!E:E, "10_Van_B", NhatKy_ViPham!F:F, B37, NhatKy_ViPham!C:C, "T9")</f>
        <v>100</v>
      </c>
      <c r="AA37" s="7">
        <f>100 + SUMIFS(NhatKy_ViPham!J:J, NhatKy_ViPham!E:E, "10_Van_B", NhatKy_ViPham!F:F, B37, NhatKy_ViPham!C:C, "T10") - SUMIFS(NhatKy_ViPham!K:K, NhatKy_ViPham!E:E, "10_Van_B", NhatKy_ViPham!F:F, B37, NhatKy_ViPham!C:C, "T10")</f>
        <v>100</v>
      </c>
      <c r="AB37" s="7">
        <f>100 + SUMIFS(NhatKy_ViPham!J:J, NhatKy_ViPham!E:E, "10_Van_B", NhatKy_ViPham!F:F, B37, NhatKy_ViPham!C:C, "T11") - SUMIFS(NhatKy_ViPham!K:K, NhatKy_ViPham!E:E, "10_Van_B", NhatKy_ViPham!F:F, B37, NhatKy_ViPham!C:C, "T11")</f>
        <v>100</v>
      </c>
      <c r="AC37" s="7">
        <f>100 + SUMIFS(NhatKy_ViPham!J:J, NhatKy_ViPham!E:E, "10_Van_B", NhatKy_ViPham!F:F, B37, NhatKy_ViPham!C:C, "T12") - SUMIFS(NhatKy_ViPham!K:K, NhatKy_ViPham!E:E, "10_Van_B", NhatKy_ViPham!F:F, B37, NhatKy_ViPham!C:C, "T12")</f>
        <v>100</v>
      </c>
      <c r="AD37" s="7">
        <f>100 + SUMIFS(NhatKy_ViPham!J:J, NhatKy_ViPham!E:E, "10_Van_B", NhatKy_ViPham!F:F, B37, NhatKy_ViPham!C:C, "T13") - SUMIFS(NhatKy_ViPham!K:K, NhatKy_ViPham!E:E, "10_Van_B", NhatKy_ViPham!F:F, B37, NhatKy_ViPham!C:C, "T13")</f>
        <v>100</v>
      </c>
      <c r="AE37" s="7">
        <f>100 + SUMIFS(NhatKy_ViPham!J:J, NhatKy_ViPham!E:E, "10_Van_B", NhatKy_ViPham!F:F, B37, NhatKy_ViPham!C:C, "T14") - SUMIFS(NhatKy_ViPham!K:K, NhatKy_ViPham!E:E, "10_Van_B", NhatKy_ViPham!F:F, B37, NhatKy_ViPham!C:C, "T14")</f>
        <v>100</v>
      </c>
      <c r="AF37" s="7">
        <f>100 + SUMIFS(NhatKy_ViPham!J:J, NhatKy_ViPham!E:E, "10_Van_B", NhatKy_ViPham!F:F, B37, NhatKy_ViPham!C:C, "T15") - SUMIFS(NhatKy_ViPham!K:K, NhatKy_ViPham!E:E, "10_Van_B", NhatKy_ViPham!F:F, B37, NhatKy_ViPham!C:C, "T15")</f>
        <v>100</v>
      </c>
      <c r="AG37" s="7">
        <f>100 + SUMIFS(NhatKy_ViPham!J:J, NhatKy_ViPham!E:E, "10_Van_B", NhatKy_ViPham!F:F, B37, NhatKy_ViPham!C:C, "T16") - SUMIFS(NhatKy_ViPham!K:K, NhatKy_ViPham!E:E, "10_Van_B", NhatKy_ViPham!F:F, B37, NhatKy_ViPham!C:C, "T16")</f>
        <v>100</v>
      </c>
      <c r="AH37" s="7">
        <f>100 + SUMIFS(NhatKy_ViPham!J:J, NhatKy_ViPham!E:E, "10_Van_B", NhatKy_ViPham!F:F, B37, NhatKy_ViPham!C:C, "T17") - SUMIFS(NhatKy_ViPham!K:K, NhatKy_ViPham!E:E, "10_Van_B", NhatKy_ViPham!F:F, B37, NhatKy_ViPham!C:C, "T17")</f>
        <v>100</v>
      </c>
      <c r="AI37" s="7">
        <f>100 + SUMIFS(NhatKy_ViPham!J:J, NhatKy_ViPham!E:E, "10_Van_B", NhatKy_ViPham!F:F, B37, NhatKy_ViPham!C:C, "T18") - SUMIFS(NhatKy_ViPham!K:K, NhatKy_ViPham!E:E, "10_Van_B", NhatKy_ViPham!F:F, B37, NhatKy_ViPham!C:C, "T18")</f>
        <v>100</v>
      </c>
      <c r="AJ37" s="7">
        <f>100 + SUMIFS(NhatKy_ViPham!J:J, NhatKy_ViPham!E:E, "10_Van_B", NhatKy_ViPham!F:F, B37, NhatKy_ViPham!C:C, "T19") - SUMIFS(NhatKy_ViPham!K:K, NhatKy_ViPham!E:E, "10_Van_B", NhatKy_ViPham!F:F, B37, NhatKy_ViPham!C:C, "T19")</f>
        <v>100</v>
      </c>
      <c r="AK37" s="7">
        <f>100 + SUMIFS(NhatKy_ViPham!J:J, NhatKy_ViPham!E:E, "10_Van_B", NhatKy_ViPham!F:F, B37, NhatKy_ViPham!C:C, "T20") - SUMIFS(NhatKy_ViPham!K:K, NhatKy_ViPham!E:E, "10_Van_B", NhatKy_ViPham!F:F, B37, NhatKy_ViPham!C:C, "T20")</f>
        <v>100</v>
      </c>
      <c r="AL37" s="7">
        <f>100 + SUMIFS(NhatKy_ViPham!J:J, NhatKy_ViPham!E:E, "10_Van_B", NhatKy_ViPham!F:F, B37, NhatKy_ViPham!C:C, "T21") - SUMIFS(NhatKy_ViPham!K:K, NhatKy_ViPham!E:E, "10_Van_B", NhatKy_ViPham!F:F, B37, NhatKy_ViPham!C:C, "T21")</f>
        <v>100</v>
      </c>
      <c r="AM37" s="7">
        <f>100 + SUMIFS(NhatKy_ViPham!J:J, NhatKy_ViPham!E:E, "10_Van_B", NhatKy_ViPham!F:F, B37, NhatKy_ViPham!C:C, "T22") - SUMIFS(NhatKy_ViPham!K:K, NhatKy_ViPham!E:E, "10_Van_B", NhatKy_ViPham!F:F, B37, NhatKy_ViPham!C:C, "T22")</f>
        <v>100</v>
      </c>
      <c r="AN37" s="7">
        <f>100 + SUMIFS(NhatKy_ViPham!J:J, NhatKy_ViPham!E:E, "10_Van_B", NhatKy_ViPham!F:F, B37, NhatKy_ViPham!C:C, "T23") - SUMIFS(NhatKy_ViPham!K:K, NhatKy_ViPham!E:E, "10_Van_B", NhatKy_ViPham!F:F, B37, NhatKy_ViPham!C:C, "T23")</f>
        <v>100</v>
      </c>
      <c r="AO37" s="7">
        <f>100 + SUMIFS(NhatKy_ViPham!J:J, NhatKy_ViPham!E:E, "10_Van_B", NhatKy_ViPham!F:F, B37, NhatKy_ViPham!C:C, "T24") - SUMIFS(NhatKy_ViPham!K:K, NhatKy_ViPham!E:E, "10_Van_B", NhatKy_ViPham!F:F, B37, NhatKy_ViPham!C:C, "T24")</f>
        <v>100</v>
      </c>
      <c r="AP37" s="7">
        <f>100 + SUMIFS(NhatKy_ViPham!J:J, NhatKy_ViPham!E:E, "10_Van_B", NhatKy_ViPham!F:F, B37, NhatKy_ViPham!C:C, "T25") - SUMIFS(NhatKy_ViPham!K:K, NhatKy_ViPham!E:E, "10_Van_B", NhatKy_ViPham!F:F, B37, NhatKy_ViPham!C:C, "T25")</f>
        <v>100</v>
      </c>
      <c r="AQ37" s="7">
        <f>100 + SUMIFS(NhatKy_ViPham!J:J, NhatKy_ViPham!E:E, "10_Van_B", NhatKy_ViPham!F:F, B37, NhatKy_ViPham!C:C, "T26") - SUMIFS(NhatKy_ViPham!K:K, NhatKy_ViPham!E:E, "10_Van_B", NhatKy_ViPham!F:F, B37, NhatKy_ViPham!C:C, "T26")</f>
        <v>100</v>
      </c>
      <c r="AR37" s="7">
        <f>100 + SUMIFS(NhatKy_ViPham!J:J, NhatKy_ViPham!E:E, "10_Van_B", NhatKy_ViPham!F:F, B37, NhatKy_ViPham!C:C, "T27") - SUMIFS(NhatKy_ViPham!K:K, NhatKy_ViPham!E:E, "10_Van_B", NhatKy_ViPham!F:F, B37, NhatKy_ViPham!C:C, "T27")</f>
        <v>100</v>
      </c>
      <c r="AS37" s="7">
        <f>100 + SUMIFS(NhatKy_ViPham!J:J, NhatKy_ViPham!E:E, "10_Van_B", NhatKy_ViPham!F:F, B37, NhatKy_ViPham!C:C, "T28") - SUMIFS(NhatKy_ViPham!K:K, NhatKy_ViPham!E:E, "10_Van_B", NhatKy_ViPham!F:F, B37, NhatKy_ViPham!C:C, "T28")</f>
        <v>100</v>
      </c>
      <c r="AT37" s="7">
        <f>100 + SUMIFS(NhatKy_ViPham!J:J, NhatKy_ViPham!E:E, "10_Van_B", NhatKy_ViPham!F:F, B37, NhatKy_ViPham!C:C, "T29") - SUMIFS(NhatKy_ViPham!K:K, NhatKy_ViPham!E:E, "10_Van_B", NhatKy_ViPham!F:F, B37, NhatKy_ViPham!C:C, "T29")</f>
        <v>100</v>
      </c>
      <c r="AU37" s="7">
        <f>100 + SUMIFS(NhatKy_ViPham!J:J, NhatKy_ViPham!E:E, "10_Van_B", NhatKy_ViPham!F:F, B37, NhatKy_ViPham!C:C, "T30") - SUMIFS(NhatKy_ViPham!K:K, NhatKy_ViPham!E:E, "10_Van_B", NhatKy_ViPham!F:F, B37, NhatKy_ViPham!C:C, "T30")</f>
        <v>100</v>
      </c>
      <c r="AV37" s="7">
        <f>100 + SUMIFS(NhatKy_ViPham!J:J, NhatKy_ViPham!E:E, "10_Van_B", NhatKy_ViPham!F:F, B37, NhatKy_ViPham!C:C, "T31") - SUMIFS(NhatKy_ViPham!K:K, NhatKy_ViPham!E:E, "10_Van_B", NhatKy_ViPham!F:F, B37, NhatKy_ViPham!C:C, "T31")</f>
        <v>100</v>
      </c>
      <c r="AW37" s="7">
        <f>100 + SUMIFS(NhatKy_ViPham!J:J, NhatKy_ViPham!E:E, "10_Van_B", NhatKy_ViPham!F:F, B37, NhatKy_ViPham!C:C, "T32") - SUMIFS(NhatKy_ViPham!K:K, NhatKy_ViPham!E:E, "10_Van_B", NhatKy_ViPham!F:F, B37, NhatKy_ViPham!C:C, "T32")</f>
        <v>100</v>
      </c>
      <c r="AX37" s="7">
        <f>100 + SUMIFS(NhatKy_ViPham!J:J, NhatKy_ViPham!E:E, "10_Van_B", NhatKy_ViPham!F:F, B37, NhatKy_ViPham!C:C, "T33") - SUMIFS(NhatKy_ViPham!K:K, NhatKy_ViPham!E:E, "10_Van_B", NhatKy_ViPham!F:F, B37, NhatKy_ViPham!C:C, "T33")</f>
        <v>100</v>
      </c>
      <c r="AY37" s="7">
        <f>100 + SUMIFS(NhatKy_ViPham!J:J, NhatKy_ViPham!E:E, "10_Van_B", NhatKy_ViPham!F:F, B37, NhatKy_ViPham!C:C, "T34") - SUMIFS(NhatKy_ViPham!K:K, NhatKy_ViPham!E:E, "10_Van_B", NhatKy_ViPham!F:F, B37, NhatKy_ViPham!C:C, "T34")</f>
        <v>100</v>
      </c>
      <c r="AZ37" s="7">
        <f>100 + SUMIFS(NhatKy_ViPham!J:J, NhatKy_ViPham!E:E, "10_Van_B", NhatKy_ViPham!F:F, B37, NhatKy_ViPham!C:C, "T35") - SUMIFS(NhatKy_ViPham!K:K, NhatKy_ViPham!E:E, "10_Van_B", NhatKy_ViPham!F:F, B37, NhatKy_ViPham!C:C, "T35")</f>
        <v>100</v>
      </c>
      <c r="BA37" s="12">
        <f t="shared" si="0"/>
        <v>100</v>
      </c>
      <c r="BB37" s="11" t="s">
        <v>430</v>
      </c>
      <c r="BC37" s="14" t="str">
        <f t="shared" si="1"/>
        <v>Tốt</v>
      </c>
      <c r="BD37" s="10" t="str">
        <f t="shared" si="2"/>
        <v>🟢 BÌNH THƯỜNG</v>
      </c>
    </row>
    <row r="38" spans="1:56" x14ac:dyDescent="0.25">
      <c r="A38" s="5">
        <v>30</v>
      </c>
      <c r="B38" s="15" t="s">
        <v>1054</v>
      </c>
      <c r="C38" s="5" t="s">
        <v>1055</v>
      </c>
      <c r="D38" s="5" t="s">
        <v>429</v>
      </c>
      <c r="E38" s="11" t="s">
        <v>430</v>
      </c>
      <c r="F38" s="6">
        <f>SUMIFS(NhatKy_ViPham!K:K, NhatKy_ViPham!E:E, "10_Van_B", NhatKy_ViPham!F:F, B38, NhatKy_ViPham!H:H, "L01")</f>
        <v>0</v>
      </c>
      <c r="G38" s="6">
        <f>SUMIFS(NhatKy_ViPham!K:K, NhatKy_ViPham!E:E, "10_Van_B", NhatKy_ViPham!F:F, B38, NhatKy_ViPham!H:H, "L02")</f>
        <v>0</v>
      </c>
      <c r="H38" s="6">
        <f>SUMIFS(NhatKy_ViPham!K:K, NhatKy_ViPham!E:E, "10_Van_B", NhatKy_ViPham!F:F, B38, NhatKy_ViPham!H:H, "L03")</f>
        <v>0</v>
      </c>
      <c r="I38" s="6">
        <f>SUMIFS(NhatKy_ViPham!K:K, NhatKy_ViPham!E:E, "10_Van_B", NhatKy_ViPham!F:F, B38, NhatKy_ViPham!H:H, "L04")</f>
        <v>0</v>
      </c>
      <c r="J38" s="6">
        <f>SUMIFS(NhatKy_ViPham!K:K, NhatKy_ViPham!E:E, "10_Van_B", NhatKy_ViPham!F:F, B38, NhatKy_ViPham!H:H, "L05")</f>
        <v>0</v>
      </c>
      <c r="K38" s="6">
        <f>SUMIFS(NhatKy_ViPham!K:K, NhatKy_ViPham!E:E, "10_Van_B", NhatKy_ViPham!F:F, B38, NhatKy_ViPham!H:H, "L06")</f>
        <v>0</v>
      </c>
      <c r="L38" s="6">
        <f>SUMIFS(NhatKy_ViPham!K:K, NhatKy_ViPham!E:E, "10_Van_B", NhatKy_ViPham!F:F, B38, NhatKy_ViPham!H:H, "L07")</f>
        <v>0</v>
      </c>
      <c r="M38" s="6">
        <f>SUMIFS(NhatKy_ViPham!K:K, NhatKy_ViPham!E:E, "10_Van_B", NhatKy_ViPham!F:F, B38, NhatKy_ViPham!H:H, "L08")</f>
        <v>0</v>
      </c>
      <c r="N38" s="6">
        <f>SUMIFS(NhatKy_ViPham!K:K, NhatKy_ViPham!E:E, "10_Van_B", NhatKy_ViPham!F:F, B38, NhatKy_ViPham!H:H, "L09")</f>
        <v>0</v>
      </c>
      <c r="O38" s="6">
        <f>SUMIFS(NhatKy_ViPham!K:K, NhatKy_ViPham!E:E, "10_Van_B", NhatKy_ViPham!F:F, B38, NhatKy_ViPham!H:H, "L10")</f>
        <v>0</v>
      </c>
      <c r="P38" s="12">
        <f>SUMIFS(NhatKy_ViPham!J:J, NhatKy_ViPham!E:E, "10_Van_B", NhatKy_ViPham!F:F, B38)</f>
        <v>0</v>
      </c>
      <c r="Q38" s="13">
        <f>SUMIFS(NhatKy_ViPham!K:K, NhatKy_ViPham!E:E, "10_Van_B", NhatKy_ViPham!F:F, B38)</f>
        <v>0</v>
      </c>
      <c r="R38" s="6">
        <f>100 + SUMIFS(NhatKy_ViPham!J:J, NhatKy_ViPham!E:E, "10_Van_B", NhatKy_ViPham!F:F, B38, NhatKy_ViPham!C:C, "T1") - SUMIFS(NhatKy_ViPham!K:K, NhatKy_ViPham!E:E, "10_Van_B", NhatKy_ViPham!F:F, B38, NhatKy_ViPham!C:C, "T1")</f>
        <v>100</v>
      </c>
      <c r="S38" s="6">
        <f>100 + SUMIFS(NhatKy_ViPham!J:J, NhatKy_ViPham!E:E, "10_Van_B", NhatKy_ViPham!F:F, B38, NhatKy_ViPham!C:C, "T2") - SUMIFS(NhatKy_ViPham!K:K, NhatKy_ViPham!E:E, "10_Van_B", NhatKy_ViPham!F:F, B38, NhatKy_ViPham!C:C, "T2")</f>
        <v>100</v>
      </c>
      <c r="T38" s="6">
        <f>100 + SUMIFS(NhatKy_ViPham!J:J, NhatKy_ViPham!E:E, "10_Van_B", NhatKy_ViPham!F:F, B38, NhatKy_ViPham!C:C, "T3") - SUMIFS(NhatKy_ViPham!K:K, NhatKy_ViPham!E:E, "10_Van_B", NhatKy_ViPham!F:F, B38, NhatKy_ViPham!C:C, "T3")</f>
        <v>100</v>
      </c>
      <c r="U38" s="6">
        <f>100 + SUMIFS(NhatKy_ViPham!J:J, NhatKy_ViPham!E:E, "10_Van_B", NhatKy_ViPham!F:F, B38, NhatKy_ViPham!C:C, "T4") - SUMIFS(NhatKy_ViPham!K:K, NhatKy_ViPham!E:E, "10_Van_B", NhatKy_ViPham!F:F, B38, NhatKy_ViPham!C:C, "T4")</f>
        <v>100</v>
      </c>
      <c r="V38" s="6">
        <f>100 + SUMIFS(NhatKy_ViPham!J:J, NhatKy_ViPham!E:E, "10_Van_B", NhatKy_ViPham!F:F, B38, NhatKy_ViPham!C:C, "T5") - SUMIFS(NhatKy_ViPham!K:K, NhatKy_ViPham!E:E, "10_Van_B", NhatKy_ViPham!F:F, B38, NhatKy_ViPham!C:C, "T5")</f>
        <v>100</v>
      </c>
      <c r="W38" s="6">
        <f>100 + SUMIFS(NhatKy_ViPham!J:J, NhatKy_ViPham!E:E, "10_Van_B", NhatKy_ViPham!F:F, B38, NhatKy_ViPham!C:C, "T6") - SUMIFS(NhatKy_ViPham!K:K, NhatKy_ViPham!E:E, "10_Van_B", NhatKy_ViPham!F:F, B38, NhatKy_ViPham!C:C, "T6")</f>
        <v>100</v>
      </c>
      <c r="X38" s="6">
        <f>100 + SUMIFS(NhatKy_ViPham!J:J, NhatKy_ViPham!E:E, "10_Van_B", NhatKy_ViPham!F:F, B38, NhatKy_ViPham!C:C, "T7") - SUMIFS(NhatKy_ViPham!K:K, NhatKy_ViPham!E:E, "10_Van_B", NhatKy_ViPham!F:F, B38, NhatKy_ViPham!C:C, "T7")</f>
        <v>100</v>
      </c>
      <c r="Y38" s="6">
        <f>100 + SUMIFS(NhatKy_ViPham!J:J, NhatKy_ViPham!E:E, "10_Van_B", NhatKy_ViPham!F:F, B38, NhatKy_ViPham!C:C, "T8") - SUMIFS(NhatKy_ViPham!K:K, NhatKy_ViPham!E:E, "10_Van_B", NhatKy_ViPham!F:F, B38, NhatKy_ViPham!C:C, "T8")</f>
        <v>100</v>
      </c>
      <c r="Z38" s="6">
        <f>100 + SUMIFS(NhatKy_ViPham!J:J, NhatKy_ViPham!E:E, "10_Van_B", NhatKy_ViPham!F:F, B38, NhatKy_ViPham!C:C, "T9") - SUMIFS(NhatKy_ViPham!K:K, NhatKy_ViPham!E:E, "10_Van_B", NhatKy_ViPham!F:F, B38, NhatKy_ViPham!C:C, "T9")</f>
        <v>100</v>
      </c>
      <c r="AA38" s="6">
        <f>100 + SUMIFS(NhatKy_ViPham!J:J, NhatKy_ViPham!E:E, "10_Van_B", NhatKy_ViPham!F:F, B38, NhatKy_ViPham!C:C, "T10") - SUMIFS(NhatKy_ViPham!K:K, NhatKy_ViPham!E:E, "10_Van_B", NhatKy_ViPham!F:F, B38, NhatKy_ViPham!C:C, "T10")</f>
        <v>100</v>
      </c>
      <c r="AB38" s="6">
        <f>100 + SUMIFS(NhatKy_ViPham!J:J, NhatKy_ViPham!E:E, "10_Van_B", NhatKy_ViPham!F:F, B38, NhatKy_ViPham!C:C, "T11") - SUMIFS(NhatKy_ViPham!K:K, NhatKy_ViPham!E:E, "10_Van_B", NhatKy_ViPham!F:F, B38, NhatKy_ViPham!C:C, "T11")</f>
        <v>100</v>
      </c>
      <c r="AC38" s="6">
        <f>100 + SUMIFS(NhatKy_ViPham!J:J, NhatKy_ViPham!E:E, "10_Van_B", NhatKy_ViPham!F:F, B38, NhatKy_ViPham!C:C, "T12") - SUMIFS(NhatKy_ViPham!K:K, NhatKy_ViPham!E:E, "10_Van_B", NhatKy_ViPham!F:F, B38, NhatKy_ViPham!C:C, "T12")</f>
        <v>100</v>
      </c>
      <c r="AD38" s="6">
        <f>100 + SUMIFS(NhatKy_ViPham!J:J, NhatKy_ViPham!E:E, "10_Van_B", NhatKy_ViPham!F:F, B38, NhatKy_ViPham!C:C, "T13") - SUMIFS(NhatKy_ViPham!K:K, NhatKy_ViPham!E:E, "10_Van_B", NhatKy_ViPham!F:F, B38, NhatKy_ViPham!C:C, "T13")</f>
        <v>100</v>
      </c>
      <c r="AE38" s="6">
        <f>100 + SUMIFS(NhatKy_ViPham!J:J, NhatKy_ViPham!E:E, "10_Van_B", NhatKy_ViPham!F:F, B38, NhatKy_ViPham!C:C, "T14") - SUMIFS(NhatKy_ViPham!K:K, NhatKy_ViPham!E:E, "10_Van_B", NhatKy_ViPham!F:F, B38, NhatKy_ViPham!C:C, "T14")</f>
        <v>100</v>
      </c>
      <c r="AF38" s="6">
        <f>100 + SUMIFS(NhatKy_ViPham!J:J, NhatKy_ViPham!E:E, "10_Van_B", NhatKy_ViPham!F:F, B38, NhatKy_ViPham!C:C, "T15") - SUMIFS(NhatKy_ViPham!K:K, NhatKy_ViPham!E:E, "10_Van_B", NhatKy_ViPham!F:F, B38, NhatKy_ViPham!C:C, "T15")</f>
        <v>100</v>
      </c>
      <c r="AG38" s="6">
        <f>100 + SUMIFS(NhatKy_ViPham!J:J, NhatKy_ViPham!E:E, "10_Van_B", NhatKy_ViPham!F:F, B38, NhatKy_ViPham!C:C, "T16") - SUMIFS(NhatKy_ViPham!K:K, NhatKy_ViPham!E:E, "10_Van_B", NhatKy_ViPham!F:F, B38, NhatKy_ViPham!C:C, "T16")</f>
        <v>100</v>
      </c>
      <c r="AH38" s="6">
        <f>100 + SUMIFS(NhatKy_ViPham!J:J, NhatKy_ViPham!E:E, "10_Van_B", NhatKy_ViPham!F:F, B38, NhatKy_ViPham!C:C, "T17") - SUMIFS(NhatKy_ViPham!K:K, NhatKy_ViPham!E:E, "10_Van_B", NhatKy_ViPham!F:F, B38, NhatKy_ViPham!C:C, "T17")</f>
        <v>100</v>
      </c>
      <c r="AI38" s="6">
        <f>100 + SUMIFS(NhatKy_ViPham!J:J, NhatKy_ViPham!E:E, "10_Van_B", NhatKy_ViPham!F:F, B38, NhatKy_ViPham!C:C, "T18") - SUMIFS(NhatKy_ViPham!K:K, NhatKy_ViPham!E:E, "10_Van_B", NhatKy_ViPham!F:F, B38, NhatKy_ViPham!C:C, "T18")</f>
        <v>100</v>
      </c>
      <c r="AJ38" s="6">
        <f>100 + SUMIFS(NhatKy_ViPham!J:J, NhatKy_ViPham!E:E, "10_Van_B", NhatKy_ViPham!F:F, B38, NhatKy_ViPham!C:C, "T19") - SUMIFS(NhatKy_ViPham!K:K, NhatKy_ViPham!E:E, "10_Van_B", NhatKy_ViPham!F:F, B38, NhatKy_ViPham!C:C, "T19")</f>
        <v>100</v>
      </c>
      <c r="AK38" s="6">
        <f>100 + SUMIFS(NhatKy_ViPham!J:J, NhatKy_ViPham!E:E, "10_Van_B", NhatKy_ViPham!F:F, B38, NhatKy_ViPham!C:C, "T20") - SUMIFS(NhatKy_ViPham!K:K, NhatKy_ViPham!E:E, "10_Van_B", NhatKy_ViPham!F:F, B38, NhatKy_ViPham!C:C, "T20")</f>
        <v>100</v>
      </c>
      <c r="AL38" s="6">
        <f>100 + SUMIFS(NhatKy_ViPham!J:J, NhatKy_ViPham!E:E, "10_Van_B", NhatKy_ViPham!F:F, B38, NhatKy_ViPham!C:C, "T21") - SUMIFS(NhatKy_ViPham!K:K, NhatKy_ViPham!E:E, "10_Van_B", NhatKy_ViPham!F:F, B38, NhatKy_ViPham!C:C, "T21")</f>
        <v>100</v>
      </c>
      <c r="AM38" s="6">
        <f>100 + SUMIFS(NhatKy_ViPham!J:J, NhatKy_ViPham!E:E, "10_Van_B", NhatKy_ViPham!F:F, B38, NhatKy_ViPham!C:C, "T22") - SUMIFS(NhatKy_ViPham!K:K, NhatKy_ViPham!E:E, "10_Van_B", NhatKy_ViPham!F:F, B38, NhatKy_ViPham!C:C, "T22")</f>
        <v>100</v>
      </c>
      <c r="AN38" s="6">
        <f>100 + SUMIFS(NhatKy_ViPham!J:J, NhatKy_ViPham!E:E, "10_Van_B", NhatKy_ViPham!F:F, B38, NhatKy_ViPham!C:C, "T23") - SUMIFS(NhatKy_ViPham!K:K, NhatKy_ViPham!E:E, "10_Van_B", NhatKy_ViPham!F:F, B38, NhatKy_ViPham!C:C, "T23")</f>
        <v>100</v>
      </c>
      <c r="AO38" s="6">
        <f>100 + SUMIFS(NhatKy_ViPham!J:J, NhatKy_ViPham!E:E, "10_Van_B", NhatKy_ViPham!F:F, B38, NhatKy_ViPham!C:C, "T24") - SUMIFS(NhatKy_ViPham!K:K, NhatKy_ViPham!E:E, "10_Van_B", NhatKy_ViPham!F:F, B38, NhatKy_ViPham!C:C, "T24")</f>
        <v>100</v>
      </c>
      <c r="AP38" s="6">
        <f>100 + SUMIFS(NhatKy_ViPham!J:J, NhatKy_ViPham!E:E, "10_Van_B", NhatKy_ViPham!F:F, B38, NhatKy_ViPham!C:C, "T25") - SUMIFS(NhatKy_ViPham!K:K, NhatKy_ViPham!E:E, "10_Van_B", NhatKy_ViPham!F:F, B38, NhatKy_ViPham!C:C, "T25")</f>
        <v>100</v>
      </c>
      <c r="AQ38" s="6">
        <f>100 + SUMIFS(NhatKy_ViPham!J:J, NhatKy_ViPham!E:E, "10_Van_B", NhatKy_ViPham!F:F, B38, NhatKy_ViPham!C:C, "T26") - SUMIFS(NhatKy_ViPham!K:K, NhatKy_ViPham!E:E, "10_Van_B", NhatKy_ViPham!F:F, B38, NhatKy_ViPham!C:C, "T26")</f>
        <v>100</v>
      </c>
      <c r="AR38" s="6">
        <f>100 + SUMIFS(NhatKy_ViPham!J:J, NhatKy_ViPham!E:E, "10_Van_B", NhatKy_ViPham!F:F, B38, NhatKy_ViPham!C:C, "T27") - SUMIFS(NhatKy_ViPham!K:K, NhatKy_ViPham!E:E, "10_Van_B", NhatKy_ViPham!F:F, B38, NhatKy_ViPham!C:C, "T27")</f>
        <v>100</v>
      </c>
      <c r="AS38" s="6">
        <f>100 + SUMIFS(NhatKy_ViPham!J:J, NhatKy_ViPham!E:E, "10_Van_B", NhatKy_ViPham!F:F, B38, NhatKy_ViPham!C:C, "T28") - SUMIFS(NhatKy_ViPham!K:K, NhatKy_ViPham!E:E, "10_Van_B", NhatKy_ViPham!F:F, B38, NhatKy_ViPham!C:C, "T28")</f>
        <v>100</v>
      </c>
      <c r="AT38" s="6">
        <f>100 + SUMIFS(NhatKy_ViPham!J:J, NhatKy_ViPham!E:E, "10_Van_B", NhatKy_ViPham!F:F, B38, NhatKy_ViPham!C:C, "T29") - SUMIFS(NhatKy_ViPham!K:K, NhatKy_ViPham!E:E, "10_Van_B", NhatKy_ViPham!F:F, B38, NhatKy_ViPham!C:C, "T29")</f>
        <v>100</v>
      </c>
      <c r="AU38" s="6">
        <f>100 + SUMIFS(NhatKy_ViPham!J:J, NhatKy_ViPham!E:E, "10_Van_B", NhatKy_ViPham!F:F, B38, NhatKy_ViPham!C:C, "T30") - SUMIFS(NhatKy_ViPham!K:K, NhatKy_ViPham!E:E, "10_Van_B", NhatKy_ViPham!F:F, B38, NhatKy_ViPham!C:C, "T30")</f>
        <v>100</v>
      </c>
      <c r="AV38" s="6">
        <f>100 + SUMIFS(NhatKy_ViPham!J:J, NhatKy_ViPham!E:E, "10_Van_B", NhatKy_ViPham!F:F, B38, NhatKy_ViPham!C:C, "T31") - SUMIFS(NhatKy_ViPham!K:K, NhatKy_ViPham!E:E, "10_Van_B", NhatKy_ViPham!F:F, B38, NhatKy_ViPham!C:C, "T31")</f>
        <v>100</v>
      </c>
      <c r="AW38" s="6">
        <f>100 + SUMIFS(NhatKy_ViPham!J:J, NhatKy_ViPham!E:E, "10_Van_B", NhatKy_ViPham!F:F, B38, NhatKy_ViPham!C:C, "T32") - SUMIFS(NhatKy_ViPham!K:K, NhatKy_ViPham!E:E, "10_Van_B", NhatKy_ViPham!F:F, B38, NhatKy_ViPham!C:C, "T32")</f>
        <v>100</v>
      </c>
      <c r="AX38" s="6">
        <f>100 + SUMIFS(NhatKy_ViPham!J:J, NhatKy_ViPham!E:E, "10_Van_B", NhatKy_ViPham!F:F, B38, NhatKy_ViPham!C:C, "T33") - SUMIFS(NhatKy_ViPham!K:K, NhatKy_ViPham!E:E, "10_Van_B", NhatKy_ViPham!F:F, B38, NhatKy_ViPham!C:C, "T33")</f>
        <v>100</v>
      </c>
      <c r="AY38" s="6">
        <f>100 + SUMIFS(NhatKy_ViPham!J:J, NhatKy_ViPham!E:E, "10_Van_B", NhatKy_ViPham!F:F, B38, NhatKy_ViPham!C:C, "T34") - SUMIFS(NhatKy_ViPham!K:K, NhatKy_ViPham!E:E, "10_Van_B", NhatKy_ViPham!F:F, B38, NhatKy_ViPham!C:C, "T34")</f>
        <v>100</v>
      </c>
      <c r="AZ38" s="6">
        <f>100 + SUMIFS(NhatKy_ViPham!J:J, NhatKy_ViPham!E:E, "10_Van_B", NhatKy_ViPham!F:F, B38, NhatKy_ViPham!C:C, "T35") - SUMIFS(NhatKy_ViPham!K:K, NhatKy_ViPham!E:E, "10_Van_B", NhatKy_ViPham!F:F, B38, NhatKy_ViPham!C:C, "T35")</f>
        <v>100</v>
      </c>
      <c r="BA38" s="12">
        <f t="shared" si="0"/>
        <v>100</v>
      </c>
      <c r="BB38" s="11" t="s">
        <v>430</v>
      </c>
      <c r="BC38" s="16" t="str">
        <f t="shared" si="1"/>
        <v>Tốt</v>
      </c>
      <c r="BD38" s="15" t="str">
        <f t="shared" si="2"/>
        <v>🟢 BÌNH THƯỜNG</v>
      </c>
    </row>
    <row r="39" spans="1:56" x14ac:dyDescent="0.25">
      <c r="A39" s="4">
        <v>31</v>
      </c>
      <c r="B39" s="10" t="s">
        <v>1056</v>
      </c>
      <c r="C39" s="4" t="s">
        <v>1057</v>
      </c>
      <c r="D39" s="4" t="s">
        <v>429</v>
      </c>
      <c r="E39" s="11" t="s">
        <v>430</v>
      </c>
      <c r="F39" s="7">
        <f>SUMIFS(NhatKy_ViPham!K:K, NhatKy_ViPham!E:E, "10_Van_B", NhatKy_ViPham!F:F, B39, NhatKy_ViPham!H:H, "L01")</f>
        <v>0</v>
      </c>
      <c r="G39" s="7">
        <f>SUMIFS(NhatKy_ViPham!K:K, NhatKy_ViPham!E:E, "10_Van_B", NhatKy_ViPham!F:F, B39, NhatKy_ViPham!H:H, "L02")</f>
        <v>0</v>
      </c>
      <c r="H39" s="7">
        <f>SUMIFS(NhatKy_ViPham!K:K, NhatKy_ViPham!E:E, "10_Van_B", NhatKy_ViPham!F:F, B39, NhatKy_ViPham!H:H, "L03")</f>
        <v>0</v>
      </c>
      <c r="I39" s="7">
        <f>SUMIFS(NhatKy_ViPham!K:K, NhatKy_ViPham!E:E, "10_Van_B", NhatKy_ViPham!F:F, B39, NhatKy_ViPham!H:H, "L04")</f>
        <v>0</v>
      </c>
      <c r="J39" s="7">
        <f>SUMIFS(NhatKy_ViPham!K:K, NhatKy_ViPham!E:E, "10_Van_B", NhatKy_ViPham!F:F, B39, NhatKy_ViPham!H:H, "L05")</f>
        <v>0</v>
      </c>
      <c r="K39" s="7">
        <f>SUMIFS(NhatKy_ViPham!K:K, NhatKy_ViPham!E:E, "10_Van_B", NhatKy_ViPham!F:F, B39, NhatKy_ViPham!H:H, "L06")</f>
        <v>0</v>
      </c>
      <c r="L39" s="7">
        <f>SUMIFS(NhatKy_ViPham!K:K, NhatKy_ViPham!E:E, "10_Van_B", NhatKy_ViPham!F:F, B39, NhatKy_ViPham!H:H, "L07")</f>
        <v>0</v>
      </c>
      <c r="M39" s="7">
        <f>SUMIFS(NhatKy_ViPham!K:K, NhatKy_ViPham!E:E, "10_Van_B", NhatKy_ViPham!F:F, B39, NhatKy_ViPham!H:H, "L08")</f>
        <v>0</v>
      </c>
      <c r="N39" s="7">
        <f>SUMIFS(NhatKy_ViPham!K:K, NhatKy_ViPham!E:E, "10_Van_B", NhatKy_ViPham!F:F, B39, NhatKy_ViPham!H:H, "L09")</f>
        <v>0</v>
      </c>
      <c r="O39" s="7">
        <f>SUMIFS(NhatKy_ViPham!K:K, NhatKy_ViPham!E:E, "10_Van_B", NhatKy_ViPham!F:F, B39, NhatKy_ViPham!H:H, "L10")</f>
        <v>0</v>
      </c>
      <c r="P39" s="12">
        <f>SUMIFS(NhatKy_ViPham!J:J, NhatKy_ViPham!E:E, "10_Van_B", NhatKy_ViPham!F:F, B39)</f>
        <v>0</v>
      </c>
      <c r="Q39" s="13">
        <f>SUMIFS(NhatKy_ViPham!K:K, NhatKy_ViPham!E:E, "10_Van_B", NhatKy_ViPham!F:F, B39)</f>
        <v>0</v>
      </c>
      <c r="R39" s="7">
        <f>100 + SUMIFS(NhatKy_ViPham!J:J, NhatKy_ViPham!E:E, "10_Van_B", NhatKy_ViPham!F:F, B39, NhatKy_ViPham!C:C, "T1") - SUMIFS(NhatKy_ViPham!K:K, NhatKy_ViPham!E:E, "10_Van_B", NhatKy_ViPham!F:F, B39, NhatKy_ViPham!C:C, "T1")</f>
        <v>100</v>
      </c>
      <c r="S39" s="7">
        <f>100 + SUMIFS(NhatKy_ViPham!J:J, NhatKy_ViPham!E:E, "10_Van_B", NhatKy_ViPham!F:F, B39, NhatKy_ViPham!C:C, "T2") - SUMIFS(NhatKy_ViPham!K:K, NhatKy_ViPham!E:E, "10_Van_B", NhatKy_ViPham!F:F, B39, NhatKy_ViPham!C:C, "T2")</f>
        <v>100</v>
      </c>
      <c r="T39" s="7">
        <f>100 + SUMIFS(NhatKy_ViPham!J:J, NhatKy_ViPham!E:E, "10_Van_B", NhatKy_ViPham!F:F, B39, NhatKy_ViPham!C:C, "T3") - SUMIFS(NhatKy_ViPham!K:K, NhatKy_ViPham!E:E, "10_Van_B", NhatKy_ViPham!F:F, B39, NhatKy_ViPham!C:C, "T3")</f>
        <v>100</v>
      </c>
      <c r="U39" s="7">
        <f>100 + SUMIFS(NhatKy_ViPham!J:J, NhatKy_ViPham!E:E, "10_Van_B", NhatKy_ViPham!F:F, B39, NhatKy_ViPham!C:C, "T4") - SUMIFS(NhatKy_ViPham!K:K, NhatKy_ViPham!E:E, "10_Van_B", NhatKy_ViPham!F:F, B39, NhatKy_ViPham!C:C, "T4")</f>
        <v>100</v>
      </c>
      <c r="V39" s="7">
        <f>100 + SUMIFS(NhatKy_ViPham!J:J, NhatKy_ViPham!E:E, "10_Van_B", NhatKy_ViPham!F:F, B39, NhatKy_ViPham!C:C, "T5") - SUMIFS(NhatKy_ViPham!K:K, NhatKy_ViPham!E:E, "10_Van_B", NhatKy_ViPham!F:F, B39, NhatKy_ViPham!C:C, "T5")</f>
        <v>100</v>
      </c>
      <c r="W39" s="7">
        <f>100 + SUMIFS(NhatKy_ViPham!J:J, NhatKy_ViPham!E:E, "10_Van_B", NhatKy_ViPham!F:F, B39, NhatKy_ViPham!C:C, "T6") - SUMIFS(NhatKy_ViPham!K:K, NhatKy_ViPham!E:E, "10_Van_B", NhatKy_ViPham!F:F, B39, NhatKy_ViPham!C:C, "T6")</f>
        <v>100</v>
      </c>
      <c r="X39" s="7">
        <f>100 + SUMIFS(NhatKy_ViPham!J:J, NhatKy_ViPham!E:E, "10_Van_B", NhatKy_ViPham!F:F, B39, NhatKy_ViPham!C:C, "T7") - SUMIFS(NhatKy_ViPham!K:K, NhatKy_ViPham!E:E, "10_Van_B", NhatKy_ViPham!F:F, B39, NhatKy_ViPham!C:C, "T7")</f>
        <v>100</v>
      </c>
      <c r="Y39" s="7">
        <f>100 + SUMIFS(NhatKy_ViPham!J:J, NhatKy_ViPham!E:E, "10_Van_B", NhatKy_ViPham!F:F, B39, NhatKy_ViPham!C:C, "T8") - SUMIFS(NhatKy_ViPham!K:K, NhatKy_ViPham!E:E, "10_Van_B", NhatKy_ViPham!F:F, B39, NhatKy_ViPham!C:C, "T8")</f>
        <v>100</v>
      </c>
      <c r="Z39" s="7">
        <f>100 + SUMIFS(NhatKy_ViPham!J:J, NhatKy_ViPham!E:E, "10_Van_B", NhatKy_ViPham!F:F, B39, NhatKy_ViPham!C:C, "T9") - SUMIFS(NhatKy_ViPham!K:K, NhatKy_ViPham!E:E, "10_Van_B", NhatKy_ViPham!F:F, B39, NhatKy_ViPham!C:C, "T9")</f>
        <v>100</v>
      </c>
      <c r="AA39" s="7">
        <f>100 + SUMIFS(NhatKy_ViPham!J:J, NhatKy_ViPham!E:E, "10_Van_B", NhatKy_ViPham!F:F, B39, NhatKy_ViPham!C:C, "T10") - SUMIFS(NhatKy_ViPham!K:K, NhatKy_ViPham!E:E, "10_Van_B", NhatKy_ViPham!F:F, B39, NhatKy_ViPham!C:C, "T10")</f>
        <v>100</v>
      </c>
      <c r="AB39" s="7">
        <f>100 + SUMIFS(NhatKy_ViPham!J:J, NhatKy_ViPham!E:E, "10_Van_B", NhatKy_ViPham!F:F, B39, NhatKy_ViPham!C:C, "T11") - SUMIFS(NhatKy_ViPham!K:K, NhatKy_ViPham!E:E, "10_Van_B", NhatKy_ViPham!F:F, B39, NhatKy_ViPham!C:C, "T11")</f>
        <v>100</v>
      </c>
      <c r="AC39" s="7">
        <f>100 + SUMIFS(NhatKy_ViPham!J:J, NhatKy_ViPham!E:E, "10_Van_B", NhatKy_ViPham!F:F, B39, NhatKy_ViPham!C:C, "T12") - SUMIFS(NhatKy_ViPham!K:K, NhatKy_ViPham!E:E, "10_Van_B", NhatKy_ViPham!F:F, B39, NhatKy_ViPham!C:C, "T12")</f>
        <v>100</v>
      </c>
      <c r="AD39" s="7">
        <f>100 + SUMIFS(NhatKy_ViPham!J:J, NhatKy_ViPham!E:E, "10_Van_B", NhatKy_ViPham!F:F, B39, NhatKy_ViPham!C:C, "T13") - SUMIFS(NhatKy_ViPham!K:K, NhatKy_ViPham!E:E, "10_Van_B", NhatKy_ViPham!F:F, B39, NhatKy_ViPham!C:C, "T13")</f>
        <v>100</v>
      </c>
      <c r="AE39" s="7">
        <f>100 + SUMIFS(NhatKy_ViPham!J:J, NhatKy_ViPham!E:E, "10_Van_B", NhatKy_ViPham!F:F, B39, NhatKy_ViPham!C:C, "T14") - SUMIFS(NhatKy_ViPham!K:K, NhatKy_ViPham!E:E, "10_Van_B", NhatKy_ViPham!F:F, B39, NhatKy_ViPham!C:C, "T14")</f>
        <v>100</v>
      </c>
      <c r="AF39" s="7">
        <f>100 + SUMIFS(NhatKy_ViPham!J:J, NhatKy_ViPham!E:E, "10_Van_B", NhatKy_ViPham!F:F, B39, NhatKy_ViPham!C:C, "T15") - SUMIFS(NhatKy_ViPham!K:K, NhatKy_ViPham!E:E, "10_Van_B", NhatKy_ViPham!F:F, B39, NhatKy_ViPham!C:C, "T15")</f>
        <v>100</v>
      </c>
      <c r="AG39" s="7">
        <f>100 + SUMIFS(NhatKy_ViPham!J:J, NhatKy_ViPham!E:E, "10_Van_B", NhatKy_ViPham!F:F, B39, NhatKy_ViPham!C:C, "T16") - SUMIFS(NhatKy_ViPham!K:K, NhatKy_ViPham!E:E, "10_Van_B", NhatKy_ViPham!F:F, B39, NhatKy_ViPham!C:C, "T16")</f>
        <v>100</v>
      </c>
      <c r="AH39" s="7">
        <f>100 + SUMIFS(NhatKy_ViPham!J:J, NhatKy_ViPham!E:E, "10_Van_B", NhatKy_ViPham!F:F, B39, NhatKy_ViPham!C:C, "T17") - SUMIFS(NhatKy_ViPham!K:K, NhatKy_ViPham!E:E, "10_Van_B", NhatKy_ViPham!F:F, B39, NhatKy_ViPham!C:C, "T17")</f>
        <v>100</v>
      </c>
      <c r="AI39" s="7">
        <f>100 + SUMIFS(NhatKy_ViPham!J:J, NhatKy_ViPham!E:E, "10_Van_B", NhatKy_ViPham!F:F, B39, NhatKy_ViPham!C:C, "T18") - SUMIFS(NhatKy_ViPham!K:K, NhatKy_ViPham!E:E, "10_Van_B", NhatKy_ViPham!F:F, B39, NhatKy_ViPham!C:C, "T18")</f>
        <v>100</v>
      </c>
      <c r="AJ39" s="7">
        <f>100 + SUMIFS(NhatKy_ViPham!J:J, NhatKy_ViPham!E:E, "10_Van_B", NhatKy_ViPham!F:F, B39, NhatKy_ViPham!C:C, "T19") - SUMIFS(NhatKy_ViPham!K:K, NhatKy_ViPham!E:E, "10_Van_B", NhatKy_ViPham!F:F, B39, NhatKy_ViPham!C:C, "T19")</f>
        <v>100</v>
      </c>
      <c r="AK39" s="7">
        <f>100 + SUMIFS(NhatKy_ViPham!J:J, NhatKy_ViPham!E:E, "10_Van_B", NhatKy_ViPham!F:F, B39, NhatKy_ViPham!C:C, "T20") - SUMIFS(NhatKy_ViPham!K:K, NhatKy_ViPham!E:E, "10_Van_B", NhatKy_ViPham!F:F, B39, NhatKy_ViPham!C:C, "T20")</f>
        <v>100</v>
      </c>
      <c r="AL39" s="7">
        <f>100 + SUMIFS(NhatKy_ViPham!J:J, NhatKy_ViPham!E:E, "10_Van_B", NhatKy_ViPham!F:F, B39, NhatKy_ViPham!C:C, "T21") - SUMIFS(NhatKy_ViPham!K:K, NhatKy_ViPham!E:E, "10_Van_B", NhatKy_ViPham!F:F, B39, NhatKy_ViPham!C:C, "T21")</f>
        <v>100</v>
      </c>
      <c r="AM39" s="7">
        <f>100 + SUMIFS(NhatKy_ViPham!J:J, NhatKy_ViPham!E:E, "10_Van_B", NhatKy_ViPham!F:F, B39, NhatKy_ViPham!C:C, "T22") - SUMIFS(NhatKy_ViPham!K:K, NhatKy_ViPham!E:E, "10_Van_B", NhatKy_ViPham!F:F, B39, NhatKy_ViPham!C:C, "T22")</f>
        <v>100</v>
      </c>
      <c r="AN39" s="7">
        <f>100 + SUMIFS(NhatKy_ViPham!J:J, NhatKy_ViPham!E:E, "10_Van_B", NhatKy_ViPham!F:F, B39, NhatKy_ViPham!C:C, "T23") - SUMIFS(NhatKy_ViPham!K:K, NhatKy_ViPham!E:E, "10_Van_B", NhatKy_ViPham!F:F, B39, NhatKy_ViPham!C:C, "T23")</f>
        <v>100</v>
      </c>
      <c r="AO39" s="7">
        <f>100 + SUMIFS(NhatKy_ViPham!J:J, NhatKy_ViPham!E:E, "10_Van_B", NhatKy_ViPham!F:F, B39, NhatKy_ViPham!C:C, "T24") - SUMIFS(NhatKy_ViPham!K:K, NhatKy_ViPham!E:E, "10_Van_B", NhatKy_ViPham!F:F, B39, NhatKy_ViPham!C:C, "T24")</f>
        <v>100</v>
      </c>
      <c r="AP39" s="7">
        <f>100 + SUMIFS(NhatKy_ViPham!J:J, NhatKy_ViPham!E:E, "10_Van_B", NhatKy_ViPham!F:F, B39, NhatKy_ViPham!C:C, "T25") - SUMIFS(NhatKy_ViPham!K:K, NhatKy_ViPham!E:E, "10_Van_B", NhatKy_ViPham!F:F, B39, NhatKy_ViPham!C:C, "T25")</f>
        <v>100</v>
      </c>
      <c r="AQ39" s="7">
        <f>100 + SUMIFS(NhatKy_ViPham!J:J, NhatKy_ViPham!E:E, "10_Van_B", NhatKy_ViPham!F:F, B39, NhatKy_ViPham!C:C, "T26") - SUMIFS(NhatKy_ViPham!K:K, NhatKy_ViPham!E:E, "10_Van_B", NhatKy_ViPham!F:F, B39, NhatKy_ViPham!C:C, "T26")</f>
        <v>100</v>
      </c>
      <c r="AR39" s="7">
        <f>100 + SUMIFS(NhatKy_ViPham!J:J, NhatKy_ViPham!E:E, "10_Van_B", NhatKy_ViPham!F:F, B39, NhatKy_ViPham!C:C, "T27") - SUMIFS(NhatKy_ViPham!K:K, NhatKy_ViPham!E:E, "10_Van_B", NhatKy_ViPham!F:F, B39, NhatKy_ViPham!C:C, "T27")</f>
        <v>100</v>
      </c>
      <c r="AS39" s="7">
        <f>100 + SUMIFS(NhatKy_ViPham!J:J, NhatKy_ViPham!E:E, "10_Van_B", NhatKy_ViPham!F:F, B39, NhatKy_ViPham!C:C, "T28") - SUMIFS(NhatKy_ViPham!K:K, NhatKy_ViPham!E:E, "10_Van_B", NhatKy_ViPham!F:F, B39, NhatKy_ViPham!C:C, "T28")</f>
        <v>100</v>
      </c>
      <c r="AT39" s="7">
        <f>100 + SUMIFS(NhatKy_ViPham!J:J, NhatKy_ViPham!E:E, "10_Van_B", NhatKy_ViPham!F:F, B39, NhatKy_ViPham!C:C, "T29") - SUMIFS(NhatKy_ViPham!K:K, NhatKy_ViPham!E:E, "10_Van_B", NhatKy_ViPham!F:F, B39, NhatKy_ViPham!C:C, "T29")</f>
        <v>100</v>
      </c>
      <c r="AU39" s="7">
        <f>100 + SUMIFS(NhatKy_ViPham!J:J, NhatKy_ViPham!E:E, "10_Van_B", NhatKy_ViPham!F:F, B39, NhatKy_ViPham!C:C, "T30") - SUMIFS(NhatKy_ViPham!K:K, NhatKy_ViPham!E:E, "10_Van_B", NhatKy_ViPham!F:F, B39, NhatKy_ViPham!C:C, "T30")</f>
        <v>100</v>
      </c>
      <c r="AV39" s="7">
        <f>100 + SUMIFS(NhatKy_ViPham!J:J, NhatKy_ViPham!E:E, "10_Van_B", NhatKy_ViPham!F:F, B39, NhatKy_ViPham!C:C, "T31") - SUMIFS(NhatKy_ViPham!K:K, NhatKy_ViPham!E:E, "10_Van_B", NhatKy_ViPham!F:F, B39, NhatKy_ViPham!C:C, "T31")</f>
        <v>100</v>
      </c>
      <c r="AW39" s="7">
        <f>100 + SUMIFS(NhatKy_ViPham!J:J, NhatKy_ViPham!E:E, "10_Van_B", NhatKy_ViPham!F:F, B39, NhatKy_ViPham!C:C, "T32") - SUMIFS(NhatKy_ViPham!K:K, NhatKy_ViPham!E:E, "10_Van_B", NhatKy_ViPham!F:F, B39, NhatKy_ViPham!C:C, "T32")</f>
        <v>100</v>
      </c>
      <c r="AX39" s="7">
        <f>100 + SUMIFS(NhatKy_ViPham!J:J, NhatKy_ViPham!E:E, "10_Van_B", NhatKy_ViPham!F:F, B39, NhatKy_ViPham!C:C, "T33") - SUMIFS(NhatKy_ViPham!K:K, NhatKy_ViPham!E:E, "10_Van_B", NhatKy_ViPham!F:F, B39, NhatKy_ViPham!C:C, "T33")</f>
        <v>100</v>
      </c>
      <c r="AY39" s="7">
        <f>100 + SUMIFS(NhatKy_ViPham!J:J, NhatKy_ViPham!E:E, "10_Van_B", NhatKy_ViPham!F:F, B39, NhatKy_ViPham!C:C, "T34") - SUMIFS(NhatKy_ViPham!K:K, NhatKy_ViPham!E:E, "10_Van_B", NhatKy_ViPham!F:F, B39, NhatKy_ViPham!C:C, "T34")</f>
        <v>100</v>
      </c>
      <c r="AZ39" s="7">
        <f>100 + SUMIFS(NhatKy_ViPham!J:J, NhatKy_ViPham!E:E, "10_Van_B", NhatKy_ViPham!F:F, B39, NhatKy_ViPham!C:C, "T35") - SUMIFS(NhatKy_ViPham!K:K, NhatKy_ViPham!E:E, "10_Van_B", NhatKy_ViPham!F:F, B39, NhatKy_ViPham!C:C, "T35")</f>
        <v>100</v>
      </c>
      <c r="BA39" s="12">
        <f t="shared" si="0"/>
        <v>100</v>
      </c>
      <c r="BB39" s="11" t="s">
        <v>430</v>
      </c>
      <c r="BC39" s="14" t="str">
        <f t="shared" si="1"/>
        <v>Tốt</v>
      </c>
      <c r="BD39" s="10" t="str">
        <f t="shared" si="2"/>
        <v>🟢 BÌNH THƯỜNG</v>
      </c>
    </row>
    <row r="40" spans="1:56" x14ac:dyDescent="0.25">
      <c r="A40" s="5">
        <v>32</v>
      </c>
      <c r="B40" s="15" t="s">
        <v>1058</v>
      </c>
      <c r="C40" s="5" t="s">
        <v>932</v>
      </c>
      <c r="D40" s="5" t="s">
        <v>429</v>
      </c>
      <c r="E40" s="11" t="s">
        <v>430</v>
      </c>
      <c r="F40" s="6">
        <f>SUMIFS(NhatKy_ViPham!K:K, NhatKy_ViPham!E:E, "10_Van_B", NhatKy_ViPham!F:F, B40, NhatKy_ViPham!H:H, "L01")</f>
        <v>0</v>
      </c>
      <c r="G40" s="6">
        <f>SUMIFS(NhatKy_ViPham!K:K, NhatKy_ViPham!E:E, "10_Van_B", NhatKy_ViPham!F:F, B40, NhatKy_ViPham!H:H, "L02")</f>
        <v>0</v>
      </c>
      <c r="H40" s="6">
        <f>SUMIFS(NhatKy_ViPham!K:K, NhatKy_ViPham!E:E, "10_Van_B", NhatKy_ViPham!F:F, B40, NhatKy_ViPham!H:H, "L03")</f>
        <v>0</v>
      </c>
      <c r="I40" s="6">
        <f>SUMIFS(NhatKy_ViPham!K:K, NhatKy_ViPham!E:E, "10_Van_B", NhatKy_ViPham!F:F, B40, NhatKy_ViPham!H:H, "L04")</f>
        <v>0</v>
      </c>
      <c r="J40" s="6">
        <f>SUMIFS(NhatKy_ViPham!K:K, NhatKy_ViPham!E:E, "10_Van_B", NhatKy_ViPham!F:F, B40, NhatKy_ViPham!H:H, "L05")</f>
        <v>0</v>
      </c>
      <c r="K40" s="6">
        <f>SUMIFS(NhatKy_ViPham!K:K, NhatKy_ViPham!E:E, "10_Van_B", NhatKy_ViPham!F:F, B40, NhatKy_ViPham!H:H, "L06")</f>
        <v>0</v>
      </c>
      <c r="L40" s="6">
        <f>SUMIFS(NhatKy_ViPham!K:K, NhatKy_ViPham!E:E, "10_Van_B", NhatKy_ViPham!F:F, B40, NhatKy_ViPham!H:H, "L07")</f>
        <v>0</v>
      </c>
      <c r="M40" s="6">
        <f>SUMIFS(NhatKy_ViPham!K:K, NhatKy_ViPham!E:E, "10_Van_B", NhatKy_ViPham!F:F, B40, NhatKy_ViPham!H:H, "L08")</f>
        <v>0</v>
      </c>
      <c r="N40" s="6">
        <f>SUMIFS(NhatKy_ViPham!K:K, NhatKy_ViPham!E:E, "10_Van_B", NhatKy_ViPham!F:F, B40, NhatKy_ViPham!H:H, "L09")</f>
        <v>0</v>
      </c>
      <c r="O40" s="6">
        <f>SUMIFS(NhatKy_ViPham!K:K, NhatKy_ViPham!E:E, "10_Van_B", NhatKy_ViPham!F:F, B40, NhatKy_ViPham!H:H, "L10")</f>
        <v>0</v>
      </c>
      <c r="P40" s="12">
        <f>SUMIFS(NhatKy_ViPham!J:J, NhatKy_ViPham!E:E, "10_Van_B", NhatKy_ViPham!F:F, B40)</f>
        <v>0</v>
      </c>
      <c r="Q40" s="13">
        <f>SUMIFS(NhatKy_ViPham!K:K, NhatKy_ViPham!E:E, "10_Van_B", NhatKy_ViPham!F:F, B40)</f>
        <v>0</v>
      </c>
      <c r="R40" s="6">
        <f>100 + SUMIFS(NhatKy_ViPham!J:J, NhatKy_ViPham!E:E, "10_Van_B", NhatKy_ViPham!F:F, B40, NhatKy_ViPham!C:C, "T1") - SUMIFS(NhatKy_ViPham!K:K, NhatKy_ViPham!E:E, "10_Van_B", NhatKy_ViPham!F:F, B40, NhatKy_ViPham!C:C, "T1")</f>
        <v>100</v>
      </c>
      <c r="S40" s="6">
        <f>100 + SUMIFS(NhatKy_ViPham!J:J, NhatKy_ViPham!E:E, "10_Van_B", NhatKy_ViPham!F:F, B40, NhatKy_ViPham!C:C, "T2") - SUMIFS(NhatKy_ViPham!K:K, NhatKy_ViPham!E:E, "10_Van_B", NhatKy_ViPham!F:F, B40, NhatKy_ViPham!C:C, "T2")</f>
        <v>100</v>
      </c>
      <c r="T40" s="6">
        <f>100 + SUMIFS(NhatKy_ViPham!J:J, NhatKy_ViPham!E:E, "10_Van_B", NhatKy_ViPham!F:F, B40, NhatKy_ViPham!C:C, "T3") - SUMIFS(NhatKy_ViPham!K:K, NhatKy_ViPham!E:E, "10_Van_B", NhatKy_ViPham!F:F, B40, NhatKy_ViPham!C:C, "T3")</f>
        <v>100</v>
      </c>
      <c r="U40" s="6">
        <f>100 + SUMIFS(NhatKy_ViPham!J:J, NhatKy_ViPham!E:E, "10_Van_B", NhatKy_ViPham!F:F, B40, NhatKy_ViPham!C:C, "T4") - SUMIFS(NhatKy_ViPham!K:K, NhatKy_ViPham!E:E, "10_Van_B", NhatKy_ViPham!F:F, B40, NhatKy_ViPham!C:C, "T4")</f>
        <v>100</v>
      </c>
      <c r="V40" s="6">
        <f>100 + SUMIFS(NhatKy_ViPham!J:J, NhatKy_ViPham!E:E, "10_Van_B", NhatKy_ViPham!F:F, B40, NhatKy_ViPham!C:C, "T5") - SUMIFS(NhatKy_ViPham!K:K, NhatKy_ViPham!E:E, "10_Van_B", NhatKy_ViPham!F:F, B40, NhatKy_ViPham!C:C, "T5")</f>
        <v>100</v>
      </c>
      <c r="W40" s="6">
        <f>100 + SUMIFS(NhatKy_ViPham!J:J, NhatKy_ViPham!E:E, "10_Van_B", NhatKy_ViPham!F:F, B40, NhatKy_ViPham!C:C, "T6") - SUMIFS(NhatKy_ViPham!K:K, NhatKy_ViPham!E:E, "10_Van_B", NhatKy_ViPham!F:F, B40, NhatKy_ViPham!C:C, "T6")</f>
        <v>100</v>
      </c>
      <c r="X40" s="6">
        <f>100 + SUMIFS(NhatKy_ViPham!J:J, NhatKy_ViPham!E:E, "10_Van_B", NhatKy_ViPham!F:F, B40, NhatKy_ViPham!C:C, "T7") - SUMIFS(NhatKy_ViPham!K:K, NhatKy_ViPham!E:E, "10_Van_B", NhatKy_ViPham!F:F, B40, NhatKy_ViPham!C:C, "T7")</f>
        <v>100</v>
      </c>
      <c r="Y40" s="6">
        <f>100 + SUMIFS(NhatKy_ViPham!J:J, NhatKy_ViPham!E:E, "10_Van_B", NhatKy_ViPham!F:F, B40, NhatKy_ViPham!C:C, "T8") - SUMIFS(NhatKy_ViPham!K:K, NhatKy_ViPham!E:E, "10_Van_B", NhatKy_ViPham!F:F, B40, NhatKy_ViPham!C:C, "T8")</f>
        <v>100</v>
      </c>
      <c r="Z40" s="6">
        <f>100 + SUMIFS(NhatKy_ViPham!J:J, NhatKy_ViPham!E:E, "10_Van_B", NhatKy_ViPham!F:F, B40, NhatKy_ViPham!C:C, "T9") - SUMIFS(NhatKy_ViPham!K:K, NhatKy_ViPham!E:E, "10_Van_B", NhatKy_ViPham!F:F, B40, NhatKy_ViPham!C:C, "T9")</f>
        <v>100</v>
      </c>
      <c r="AA40" s="6">
        <f>100 + SUMIFS(NhatKy_ViPham!J:J, NhatKy_ViPham!E:E, "10_Van_B", NhatKy_ViPham!F:F, B40, NhatKy_ViPham!C:C, "T10") - SUMIFS(NhatKy_ViPham!K:K, NhatKy_ViPham!E:E, "10_Van_B", NhatKy_ViPham!F:F, B40, NhatKy_ViPham!C:C, "T10")</f>
        <v>100</v>
      </c>
      <c r="AB40" s="6">
        <f>100 + SUMIFS(NhatKy_ViPham!J:J, NhatKy_ViPham!E:E, "10_Van_B", NhatKy_ViPham!F:F, B40, NhatKy_ViPham!C:C, "T11") - SUMIFS(NhatKy_ViPham!K:K, NhatKy_ViPham!E:E, "10_Van_B", NhatKy_ViPham!F:F, B40, NhatKy_ViPham!C:C, "T11")</f>
        <v>100</v>
      </c>
      <c r="AC40" s="6">
        <f>100 + SUMIFS(NhatKy_ViPham!J:J, NhatKy_ViPham!E:E, "10_Van_B", NhatKy_ViPham!F:F, B40, NhatKy_ViPham!C:C, "T12") - SUMIFS(NhatKy_ViPham!K:K, NhatKy_ViPham!E:E, "10_Van_B", NhatKy_ViPham!F:F, B40, NhatKy_ViPham!C:C, "T12")</f>
        <v>100</v>
      </c>
      <c r="AD40" s="6">
        <f>100 + SUMIFS(NhatKy_ViPham!J:J, NhatKy_ViPham!E:E, "10_Van_B", NhatKy_ViPham!F:F, B40, NhatKy_ViPham!C:C, "T13") - SUMIFS(NhatKy_ViPham!K:K, NhatKy_ViPham!E:E, "10_Van_B", NhatKy_ViPham!F:F, B40, NhatKy_ViPham!C:C, "T13")</f>
        <v>100</v>
      </c>
      <c r="AE40" s="6">
        <f>100 + SUMIFS(NhatKy_ViPham!J:J, NhatKy_ViPham!E:E, "10_Van_B", NhatKy_ViPham!F:F, B40, NhatKy_ViPham!C:C, "T14") - SUMIFS(NhatKy_ViPham!K:K, NhatKy_ViPham!E:E, "10_Van_B", NhatKy_ViPham!F:F, B40, NhatKy_ViPham!C:C, "T14")</f>
        <v>100</v>
      </c>
      <c r="AF40" s="6">
        <f>100 + SUMIFS(NhatKy_ViPham!J:J, NhatKy_ViPham!E:E, "10_Van_B", NhatKy_ViPham!F:F, B40, NhatKy_ViPham!C:C, "T15") - SUMIFS(NhatKy_ViPham!K:K, NhatKy_ViPham!E:E, "10_Van_B", NhatKy_ViPham!F:F, B40, NhatKy_ViPham!C:C, "T15")</f>
        <v>100</v>
      </c>
      <c r="AG40" s="6">
        <f>100 + SUMIFS(NhatKy_ViPham!J:J, NhatKy_ViPham!E:E, "10_Van_B", NhatKy_ViPham!F:F, B40, NhatKy_ViPham!C:C, "T16") - SUMIFS(NhatKy_ViPham!K:K, NhatKy_ViPham!E:E, "10_Van_B", NhatKy_ViPham!F:F, B40, NhatKy_ViPham!C:C, "T16")</f>
        <v>100</v>
      </c>
      <c r="AH40" s="6">
        <f>100 + SUMIFS(NhatKy_ViPham!J:J, NhatKy_ViPham!E:E, "10_Van_B", NhatKy_ViPham!F:F, B40, NhatKy_ViPham!C:C, "T17") - SUMIFS(NhatKy_ViPham!K:K, NhatKy_ViPham!E:E, "10_Van_B", NhatKy_ViPham!F:F, B40, NhatKy_ViPham!C:C, "T17")</f>
        <v>100</v>
      </c>
      <c r="AI40" s="6">
        <f>100 + SUMIFS(NhatKy_ViPham!J:J, NhatKy_ViPham!E:E, "10_Van_B", NhatKy_ViPham!F:F, B40, NhatKy_ViPham!C:C, "T18") - SUMIFS(NhatKy_ViPham!K:K, NhatKy_ViPham!E:E, "10_Van_B", NhatKy_ViPham!F:F, B40, NhatKy_ViPham!C:C, "T18")</f>
        <v>100</v>
      </c>
      <c r="AJ40" s="6">
        <f>100 + SUMIFS(NhatKy_ViPham!J:J, NhatKy_ViPham!E:E, "10_Van_B", NhatKy_ViPham!F:F, B40, NhatKy_ViPham!C:C, "T19") - SUMIFS(NhatKy_ViPham!K:K, NhatKy_ViPham!E:E, "10_Van_B", NhatKy_ViPham!F:F, B40, NhatKy_ViPham!C:C, "T19")</f>
        <v>100</v>
      </c>
      <c r="AK40" s="6">
        <f>100 + SUMIFS(NhatKy_ViPham!J:J, NhatKy_ViPham!E:E, "10_Van_B", NhatKy_ViPham!F:F, B40, NhatKy_ViPham!C:C, "T20") - SUMIFS(NhatKy_ViPham!K:K, NhatKy_ViPham!E:E, "10_Van_B", NhatKy_ViPham!F:F, B40, NhatKy_ViPham!C:C, "T20")</f>
        <v>100</v>
      </c>
      <c r="AL40" s="6">
        <f>100 + SUMIFS(NhatKy_ViPham!J:J, NhatKy_ViPham!E:E, "10_Van_B", NhatKy_ViPham!F:F, B40, NhatKy_ViPham!C:C, "T21") - SUMIFS(NhatKy_ViPham!K:K, NhatKy_ViPham!E:E, "10_Van_B", NhatKy_ViPham!F:F, B40, NhatKy_ViPham!C:C, "T21")</f>
        <v>100</v>
      </c>
      <c r="AM40" s="6">
        <f>100 + SUMIFS(NhatKy_ViPham!J:J, NhatKy_ViPham!E:E, "10_Van_B", NhatKy_ViPham!F:F, B40, NhatKy_ViPham!C:C, "T22") - SUMIFS(NhatKy_ViPham!K:K, NhatKy_ViPham!E:E, "10_Van_B", NhatKy_ViPham!F:F, B40, NhatKy_ViPham!C:C, "T22")</f>
        <v>100</v>
      </c>
      <c r="AN40" s="6">
        <f>100 + SUMIFS(NhatKy_ViPham!J:J, NhatKy_ViPham!E:E, "10_Van_B", NhatKy_ViPham!F:F, B40, NhatKy_ViPham!C:C, "T23") - SUMIFS(NhatKy_ViPham!K:K, NhatKy_ViPham!E:E, "10_Van_B", NhatKy_ViPham!F:F, B40, NhatKy_ViPham!C:C, "T23")</f>
        <v>100</v>
      </c>
      <c r="AO40" s="6">
        <f>100 + SUMIFS(NhatKy_ViPham!J:J, NhatKy_ViPham!E:E, "10_Van_B", NhatKy_ViPham!F:F, B40, NhatKy_ViPham!C:C, "T24") - SUMIFS(NhatKy_ViPham!K:K, NhatKy_ViPham!E:E, "10_Van_B", NhatKy_ViPham!F:F, B40, NhatKy_ViPham!C:C, "T24")</f>
        <v>100</v>
      </c>
      <c r="AP40" s="6">
        <f>100 + SUMIFS(NhatKy_ViPham!J:J, NhatKy_ViPham!E:E, "10_Van_B", NhatKy_ViPham!F:F, B40, NhatKy_ViPham!C:C, "T25") - SUMIFS(NhatKy_ViPham!K:K, NhatKy_ViPham!E:E, "10_Van_B", NhatKy_ViPham!F:F, B40, NhatKy_ViPham!C:C, "T25")</f>
        <v>100</v>
      </c>
      <c r="AQ40" s="6">
        <f>100 + SUMIFS(NhatKy_ViPham!J:J, NhatKy_ViPham!E:E, "10_Van_B", NhatKy_ViPham!F:F, B40, NhatKy_ViPham!C:C, "T26") - SUMIFS(NhatKy_ViPham!K:K, NhatKy_ViPham!E:E, "10_Van_B", NhatKy_ViPham!F:F, B40, NhatKy_ViPham!C:C, "T26")</f>
        <v>100</v>
      </c>
      <c r="AR40" s="6">
        <f>100 + SUMIFS(NhatKy_ViPham!J:J, NhatKy_ViPham!E:E, "10_Van_B", NhatKy_ViPham!F:F, B40, NhatKy_ViPham!C:C, "T27") - SUMIFS(NhatKy_ViPham!K:K, NhatKy_ViPham!E:E, "10_Van_B", NhatKy_ViPham!F:F, B40, NhatKy_ViPham!C:C, "T27")</f>
        <v>100</v>
      </c>
      <c r="AS40" s="6">
        <f>100 + SUMIFS(NhatKy_ViPham!J:J, NhatKy_ViPham!E:E, "10_Van_B", NhatKy_ViPham!F:F, B40, NhatKy_ViPham!C:C, "T28") - SUMIFS(NhatKy_ViPham!K:K, NhatKy_ViPham!E:E, "10_Van_B", NhatKy_ViPham!F:F, B40, NhatKy_ViPham!C:C, "T28")</f>
        <v>100</v>
      </c>
      <c r="AT40" s="6">
        <f>100 + SUMIFS(NhatKy_ViPham!J:J, NhatKy_ViPham!E:E, "10_Van_B", NhatKy_ViPham!F:F, B40, NhatKy_ViPham!C:C, "T29") - SUMIFS(NhatKy_ViPham!K:K, NhatKy_ViPham!E:E, "10_Van_B", NhatKy_ViPham!F:F, B40, NhatKy_ViPham!C:C, "T29")</f>
        <v>100</v>
      </c>
      <c r="AU40" s="6">
        <f>100 + SUMIFS(NhatKy_ViPham!J:J, NhatKy_ViPham!E:E, "10_Van_B", NhatKy_ViPham!F:F, B40, NhatKy_ViPham!C:C, "T30") - SUMIFS(NhatKy_ViPham!K:K, NhatKy_ViPham!E:E, "10_Van_B", NhatKy_ViPham!F:F, B40, NhatKy_ViPham!C:C, "T30")</f>
        <v>100</v>
      </c>
      <c r="AV40" s="6">
        <f>100 + SUMIFS(NhatKy_ViPham!J:J, NhatKy_ViPham!E:E, "10_Van_B", NhatKy_ViPham!F:F, B40, NhatKy_ViPham!C:C, "T31") - SUMIFS(NhatKy_ViPham!K:K, NhatKy_ViPham!E:E, "10_Van_B", NhatKy_ViPham!F:F, B40, NhatKy_ViPham!C:C, "T31")</f>
        <v>100</v>
      </c>
      <c r="AW40" s="6">
        <f>100 + SUMIFS(NhatKy_ViPham!J:J, NhatKy_ViPham!E:E, "10_Van_B", NhatKy_ViPham!F:F, B40, NhatKy_ViPham!C:C, "T32") - SUMIFS(NhatKy_ViPham!K:K, NhatKy_ViPham!E:E, "10_Van_B", NhatKy_ViPham!F:F, B40, NhatKy_ViPham!C:C, "T32")</f>
        <v>100</v>
      </c>
      <c r="AX40" s="6">
        <f>100 + SUMIFS(NhatKy_ViPham!J:J, NhatKy_ViPham!E:E, "10_Van_B", NhatKy_ViPham!F:F, B40, NhatKy_ViPham!C:C, "T33") - SUMIFS(NhatKy_ViPham!K:K, NhatKy_ViPham!E:E, "10_Van_B", NhatKy_ViPham!F:F, B40, NhatKy_ViPham!C:C, "T33")</f>
        <v>100</v>
      </c>
      <c r="AY40" s="6">
        <f>100 + SUMIFS(NhatKy_ViPham!J:J, NhatKy_ViPham!E:E, "10_Van_B", NhatKy_ViPham!F:F, B40, NhatKy_ViPham!C:C, "T34") - SUMIFS(NhatKy_ViPham!K:K, NhatKy_ViPham!E:E, "10_Van_B", NhatKy_ViPham!F:F, B40, NhatKy_ViPham!C:C, "T34")</f>
        <v>100</v>
      </c>
      <c r="AZ40" s="6">
        <f>100 + SUMIFS(NhatKy_ViPham!J:J, NhatKy_ViPham!E:E, "10_Van_B", NhatKy_ViPham!F:F, B40, NhatKy_ViPham!C:C, "T35") - SUMIFS(NhatKy_ViPham!K:K, NhatKy_ViPham!E:E, "10_Van_B", NhatKy_ViPham!F:F, B40, NhatKy_ViPham!C:C, "T35")</f>
        <v>100</v>
      </c>
      <c r="BA40" s="12">
        <f t="shared" si="0"/>
        <v>100</v>
      </c>
      <c r="BB40" s="11" t="s">
        <v>430</v>
      </c>
      <c r="BC40" s="16" t="str">
        <f t="shared" si="1"/>
        <v>Tốt</v>
      </c>
      <c r="BD40" s="15" t="str">
        <f t="shared" si="2"/>
        <v>🟢 BÌNH THƯỜNG</v>
      </c>
    </row>
    <row r="41" spans="1:56" x14ac:dyDescent="0.25">
      <c r="A41" s="4">
        <v>33</v>
      </c>
      <c r="B41" s="10" t="s">
        <v>1059</v>
      </c>
      <c r="C41" s="4" t="s">
        <v>938</v>
      </c>
      <c r="D41" s="4" t="s">
        <v>429</v>
      </c>
      <c r="E41" s="11" t="s">
        <v>430</v>
      </c>
      <c r="F41" s="7">
        <f>SUMIFS(NhatKy_ViPham!K:K, NhatKy_ViPham!E:E, "10_Van_B", NhatKy_ViPham!F:F, B41, NhatKy_ViPham!H:H, "L01")</f>
        <v>0</v>
      </c>
      <c r="G41" s="7">
        <f>SUMIFS(NhatKy_ViPham!K:K, NhatKy_ViPham!E:E, "10_Van_B", NhatKy_ViPham!F:F, B41, NhatKy_ViPham!H:H, "L02")</f>
        <v>0</v>
      </c>
      <c r="H41" s="7">
        <f>SUMIFS(NhatKy_ViPham!K:K, NhatKy_ViPham!E:E, "10_Van_B", NhatKy_ViPham!F:F, B41, NhatKy_ViPham!H:H, "L03")</f>
        <v>0</v>
      </c>
      <c r="I41" s="7">
        <f>SUMIFS(NhatKy_ViPham!K:K, NhatKy_ViPham!E:E, "10_Van_B", NhatKy_ViPham!F:F, B41, NhatKy_ViPham!H:H, "L04")</f>
        <v>0</v>
      </c>
      <c r="J41" s="7">
        <f>SUMIFS(NhatKy_ViPham!K:K, NhatKy_ViPham!E:E, "10_Van_B", NhatKy_ViPham!F:F, B41, NhatKy_ViPham!H:H, "L05")</f>
        <v>0</v>
      </c>
      <c r="K41" s="7">
        <f>SUMIFS(NhatKy_ViPham!K:K, NhatKy_ViPham!E:E, "10_Van_B", NhatKy_ViPham!F:F, B41, NhatKy_ViPham!H:H, "L06")</f>
        <v>0</v>
      </c>
      <c r="L41" s="7">
        <f>SUMIFS(NhatKy_ViPham!K:K, NhatKy_ViPham!E:E, "10_Van_B", NhatKy_ViPham!F:F, B41, NhatKy_ViPham!H:H, "L07")</f>
        <v>0</v>
      </c>
      <c r="M41" s="7">
        <f>SUMIFS(NhatKy_ViPham!K:K, NhatKy_ViPham!E:E, "10_Van_B", NhatKy_ViPham!F:F, B41, NhatKy_ViPham!H:H, "L08")</f>
        <v>0</v>
      </c>
      <c r="N41" s="7">
        <f>SUMIFS(NhatKy_ViPham!K:K, NhatKy_ViPham!E:E, "10_Van_B", NhatKy_ViPham!F:F, B41, NhatKy_ViPham!H:H, "L09")</f>
        <v>0</v>
      </c>
      <c r="O41" s="7">
        <f>SUMIFS(NhatKy_ViPham!K:K, NhatKy_ViPham!E:E, "10_Van_B", NhatKy_ViPham!F:F, B41, NhatKy_ViPham!H:H, "L10")</f>
        <v>0</v>
      </c>
      <c r="P41" s="12">
        <f>SUMIFS(NhatKy_ViPham!J:J, NhatKy_ViPham!E:E, "10_Van_B", NhatKy_ViPham!F:F, B41)</f>
        <v>0</v>
      </c>
      <c r="Q41" s="13">
        <f>SUMIFS(NhatKy_ViPham!K:K, NhatKy_ViPham!E:E, "10_Van_B", NhatKy_ViPham!F:F, B41)</f>
        <v>0</v>
      </c>
      <c r="R41" s="7">
        <f>100 + SUMIFS(NhatKy_ViPham!J:J, NhatKy_ViPham!E:E, "10_Van_B", NhatKy_ViPham!F:F, B41, NhatKy_ViPham!C:C, "T1") - SUMIFS(NhatKy_ViPham!K:K, NhatKy_ViPham!E:E, "10_Van_B", NhatKy_ViPham!F:F, B41, NhatKy_ViPham!C:C, "T1")</f>
        <v>100</v>
      </c>
      <c r="S41" s="7">
        <f>100 + SUMIFS(NhatKy_ViPham!J:J, NhatKy_ViPham!E:E, "10_Van_B", NhatKy_ViPham!F:F, B41, NhatKy_ViPham!C:C, "T2") - SUMIFS(NhatKy_ViPham!K:K, NhatKy_ViPham!E:E, "10_Van_B", NhatKy_ViPham!F:F, B41, NhatKy_ViPham!C:C, "T2")</f>
        <v>100</v>
      </c>
      <c r="T41" s="7">
        <f>100 + SUMIFS(NhatKy_ViPham!J:J, NhatKy_ViPham!E:E, "10_Van_B", NhatKy_ViPham!F:F, B41, NhatKy_ViPham!C:C, "T3") - SUMIFS(NhatKy_ViPham!K:K, NhatKy_ViPham!E:E, "10_Van_B", NhatKy_ViPham!F:F, B41, NhatKy_ViPham!C:C, "T3")</f>
        <v>100</v>
      </c>
      <c r="U41" s="7">
        <f>100 + SUMIFS(NhatKy_ViPham!J:J, NhatKy_ViPham!E:E, "10_Van_B", NhatKy_ViPham!F:F, B41, NhatKy_ViPham!C:C, "T4") - SUMIFS(NhatKy_ViPham!K:K, NhatKy_ViPham!E:E, "10_Van_B", NhatKy_ViPham!F:F, B41, NhatKy_ViPham!C:C, "T4")</f>
        <v>100</v>
      </c>
      <c r="V41" s="7">
        <f>100 + SUMIFS(NhatKy_ViPham!J:J, NhatKy_ViPham!E:E, "10_Van_B", NhatKy_ViPham!F:F, B41, NhatKy_ViPham!C:C, "T5") - SUMIFS(NhatKy_ViPham!K:K, NhatKy_ViPham!E:E, "10_Van_B", NhatKy_ViPham!F:F, B41, NhatKy_ViPham!C:C, "T5")</f>
        <v>100</v>
      </c>
      <c r="W41" s="7">
        <f>100 + SUMIFS(NhatKy_ViPham!J:J, NhatKy_ViPham!E:E, "10_Van_B", NhatKy_ViPham!F:F, B41, NhatKy_ViPham!C:C, "T6") - SUMIFS(NhatKy_ViPham!K:K, NhatKy_ViPham!E:E, "10_Van_B", NhatKy_ViPham!F:F, B41, NhatKy_ViPham!C:C, "T6")</f>
        <v>100</v>
      </c>
      <c r="X41" s="7">
        <f>100 + SUMIFS(NhatKy_ViPham!J:J, NhatKy_ViPham!E:E, "10_Van_B", NhatKy_ViPham!F:F, B41, NhatKy_ViPham!C:C, "T7") - SUMIFS(NhatKy_ViPham!K:K, NhatKy_ViPham!E:E, "10_Van_B", NhatKy_ViPham!F:F, B41, NhatKy_ViPham!C:C, "T7")</f>
        <v>100</v>
      </c>
      <c r="Y41" s="7">
        <f>100 + SUMIFS(NhatKy_ViPham!J:J, NhatKy_ViPham!E:E, "10_Van_B", NhatKy_ViPham!F:F, B41, NhatKy_ViPham!C:C, "T8") - SUMIFS(NhatKy_ViPham!K:K, NhatKy_ViPham!E:E, "10_Van_B", NhatKy_ViPham!F:F, B41, NhatKy_ViPham!C:C, "T8")</f>
        <v>100</v>
      </c>
      <c r="Z41" s="7">
        <f>100 + SUMIFS(NhatKy_ViPham!J:J, NhatKy_ViPham!E:E, "10_Van_B", NhatKy_ViPham!F:F, B41, NhatKy_ViPham!C:C, "T9") - SUMIFS(NhatKy_ViPham!K:K, NhatKy_ViPham!E:E, "10_Van_B", NhatKy_ViPham!F:F, B41, NhatKy_ViPham!C:C, "T9")</f>
        <v>100</v>
      </c>
      <c r="AA41" s="7">
        <f>100 + SUMIFS(NhatKy_ViPham!J:J, NhatKy_ViPham!E:E, "10_Van_B", NhatKy_ViPham!F:F, B41, NhatKy_ViPham!C:C, "T10") - SUMIFS(NhatKy_ViPham!K:K, NhatKy_ViPham!E:E, "10_Van_B", NhatKy_ViPham!F:F, B41, NhatKy_ViPham!C:C, "T10")</f>
        <v>100</v>
      </c>
      <c r="AB41" s="7">
        <f>100 + SUMIFS(NhatKy_ViPham!J:J, NhatKy_ViPham!E:E, "10_Van_B", NhatKy_ViPham!F:F, B41, NhatKy_ViPham!C:C, "T11") - SUMIFS(NhatKy_ViPham!K:K, NhatKy_ViPham!E:E, "10_Van_B", NhatKy_ViPham!F:F, B41, NhatKy_ViPham!C:C, "T11")</f>
        <v>100</v>
      </c>
      <c r="AC41" s="7">
        <f>100 + SUMIFS(NhatKy_ViPham!J:J, NhatKy_ViPham!E:E, "10_Van_B", NhatKy_ViPham!F:F, B41, NhatKy_ViPham!C:C, "T12") - SUMIFS(NhatKy_ViPham!K:K, NhatKy_ViPham!E:E, "10_Van_B", NhatKy_ViPham!F:F, B41, NhatKy_ViPham!C:C, "T12")</f>
        <v>100</v>
      </c>
      <c r="AD41" s="7">
        <f>100 + SUMIFS(NhatKy_ViPham!J:J, NhatKy_ViPham!E:E, "10_Van_B", NhatKy_ViPham!F:F, B41, NhatKy_ViPham!C:C, "T13") - SUMIFS(NhatKy_ViPham!K:K, NhatKy_ViPham!E:E, "10_Van_B", NhatKy_ViPham!F:F, B41, NhatKy_ViPham!C:C, "T13")</f>
        <v>100</v>
      </c>
      <c r="AE41" s="7">
        <f>100 + SUMIFS(NhatKy_ViPham!J:J, NhatKy_ViPham!E:E, "10_Van_B", NhatKy_ViPham!F:F, B41, NhatKy_ViPham!C:C, "T14") - SUMIFS(NhatKy_ViPham!K:K, NhatKy_ViPham!E:E, "10_Van_B", NhatKy_ViPham!F:F, B41, NhatKy_ViPham!C:C, "T14")</f>
        <v>100</v>
      </c>
      <c r="AF41" s="7">
        <f>100 + SUMIFS(NhatKy_ViPham!J:J, NhatKy_ViPham!E:E, "10_Van_B", NhatKy_ViPham!F:F, B41, NhatKy_ViPham!C:C, "T15") - SUMIFS(NhatKy_ViPham!K:K, NhatKy_ViPham!E:E, "10_Van_B", NhatKy_ViPham!F:F, B41, NhatKy_ViPham!C:C, "T15")</f>
        <v>100</v>
      </c>
      <c r="AG41" s="7">
        <f>100 + SUMIFS(NhatKy_ViPham!J:J, NhatKy_ViPham!E:E, "10_Van_B", NhatKy_ViPham!F:F, B41, NhatKy_ViPham!C:C, "T16") - SUMIFS(NhatKy_ViPham!K:K, NhatKy_ViPham!E:E, "10_Van_B", NhatKy_ViPham!F:F, B41, NhatKy_ViPham!C:C, "T16")</f>
        <v>100</v>
      </c>
      <c r="AH41" s="7">
        <f>100 + SUMIFS(NhatKy_ViPham!J:J, NhatKy_ViPham!E:E, "10_Van_B", NhatKy_ViPham!F:F, B41, NhatKy_ViPham!C:C, "T17") - SUMIFS(NhatKy_ViPham!K:K, NhatKy_ViPham!E:E, "10_Van_B", NhatKy_ViPham!F:F, B41, NhatKy_ViPham!C:C, "T17")</f>
        <v>100</v>
      </c>
      <c r="AI41" s="7">
        <f>100 + SUMIFS(NhatKy_ViPham!J:J, NhatKy_ViPham!E:E, "10_Van_B", NhatKy_ViPham!F:F, B41, NhatKy_ViPham!C:C, "T18") - SUMIFS(NhatKy_ViPham!K:K, NhatKy_ViPham!E:E, "10_Van_B", NhatKy_ViPham!F:F, B41, NhatKy_ViPham!C:C, "T18")</f>
        <v>100</v>
      </c>
      <c r="AJ41" s="7">
        <f>100 + SUMIFS(NhatKy_ViPham!J:J, NhatKy_ViPham!E:E, "10_Van_B", NhatKy_ViPham!F:F, B41, NhatKy_ViPham!C:C, "T19") - SUMIFS(NhatKy_ViPham!K:K, NhatKy_ViPham!E:E, "10_Van_B", NhatKy_ViPham!F:F, B41, NhatKy_ViPham!C:C, "T19")</f>
        <v>100</v>
      </c>
      <c r="AK41" s="7">
        <f>100 + SUMIFS(NhatKy_ViPham!J:J, NhatKy_ViPham!E:E, "10_Van_B", NhatKy_ViPham!F:F, B41, NhatKy_ViPham!C:C, "T20") - SUMIFS(NhatKy_ViPham!K:K, NhatKy_ViPham!E:E, "10_Van_B", NhatKy_ViPham!F:F, B41, NhatKy_ViPham!C:C, "T20")</f>
        <v>100</v>
      </c>
      <c r="AL41" s="7">
        <f>100 + SUMIFS(NhatKy_ViPham!J:J, NhatKy_ViPham!E:E, "10_Van_B", NhatKy_ViPham!F:F, B41, NhatKy_ViPham!C:C, "T21") - SUMIFS(NhatKy_ViPham!K:K, NhatKy_ViPham!E:E, "10_Van_B", NhatKy_ViPham!F:F, B41, NhatKy_ViPham!C:C, "T21")</f>
        <v>100</v>
      </c>
      <c r="AM41" s="7">
        <f>100 + SUMIFS(NhatKy_ViPham!J:J, NhatKy_ViPham!E:E, "10_Van_B", NhatKy_ViPham!F:F, B41, NhatKy_ViPham!C:C, "T22") - SUMIFS(NhatKy_ViPham!K:K, NhatKy_ViPham!E:E, "10_Van_B", NhatKy_ViPham!F:F, B41, NhatKy_ViPham!C:C, "T22")</f>
        <v>100</v>
      </c>
      <c r="AN41" s="7">
        <f>100 + SUMIFS(NhatKy_ViPham!J:J, NhatKy_ViPham!E:E, "10_Van_B", NhatKy_ViPham!F:F, B41, NhatKy_ViPham!C:C, "T23") - SUMIFS(NhatKy_ViPham!K:K, NhatKy_ViPham!E:E, "10_Van_B", NhatKy_ViPham!F:F, B41, NhatKy_ViPham!C:C, "T23")</f>
        <v>100</v>
      </c>
      <c r="AO41" s="7">
        <f>100 + SUMIFS(NhatKy_ViPham!J:J, NhatKy_ViPham!E:E, "10_Van_B", NhatKy_ViPham!F:F, B41, NhatKy_ViPham!C:C, "T24") - SUMIFS(NhatKy_ViPham!K:K, NhatKy_ViPham!E:E, "10_Van_B", NhatKy_ViPham!F:F, B41, NhatKy_ViPham!C:C, "T24")</f>
        <v>100</v>
      </c>
      <c r="AP41" s="7">
        <f>100 + SUMIFS(NhatKy_ViPham!J:J, NhatKy_ViPham!E:E, "10_Van_B", NhatKy_ViPham!F:F, B41, NhatKy_ViPham!C:C, "T25") - SUMIFS(NhatKy_ViPham!K:K, NhatKy_ViPham!E:E, "10_Van_B", NhatKy_ViPham!F:F, B41, NhatKy_ViPham!C:C, "T25")</f>
        <v>100</v>
      </c>
      <c r="AQ41" s="7">
        <f>100 + SUMIFS(NhatKy_ViPham!J:J, NhatKy_ViPham!E:E, "10_Van_B", NhatKy_ViPham!F:F, B41, NhatKy_ViPham!C:C, "T26") - SUMIFS(NhatKy_ViPham!K:K, NhatKy_ViPham!E:E, "10_Van_B", NhatKy_ViPham!F:F, B41, NhatKy_ViPham!C:C, "T26")</f>
        <v>100</v>
      </c>
      <c r="AR41" s="7">
        <f>100 + SUMIFS(NhatKy_ViPham!J:J, NhatKy_ViPham!E:E, "10_Van_B", NhatKy_ViPham!F:F, B41, NhatKy_ViPham!C:C, "T27") - SUMIFS(NhatKy_ViPham!K:K, NhatKy_ViPham!E:E, "10_Van_B", NhatKy_ViPham!F:F, B41, NhatKy_ViPham!C:C, "T27")</f>
        <v>100</v>
      </c>
      <c r="AS41" s="7">
        <f>100 + SUMIFS(NhatKy_ViPham!J:J, NhatKy_ViPham!E:E, "10_Van_B", NhatKy_ViPham!F:F, B41, NhatKy_ViPham!C:C, "T28") - SUMIFS(NhatKy_ViPham!K:K, NhatKy_ViPham!E:E, "10_Van_B", NhatKy_ViPham!F:F, B41, NhatKy_ViPham!C:C, "T28")</f>
        <v>100</v>
      </c>
      <c r="AT41" s="7">
        <f>100 + SUMIFS(NhatKy_ViPham!J:J, NhatKy_ViPham!E:E, "10_Van_B", NhatKy_ViPham!F:F, B41, NhatKy_ViPham!C:C, "T29") - SUMIFS(NhatKy_ViPham!K:K, NhatKy_ViPham!E:E, "10_Van_B", NhatKy_ViPham!F:F, B41, NhatKy_ViPham!C:C, "T29")</f>
        <v>100</v>
      </c>
      <c r="AU41" s="7">
        <f>100 + SUMIFS(NhatKy_ViPham!J:J, NhatKy_ViPham!E:E, "10_Van_B", NhatKy_ViPham!F:F, B41, NhatKy_ViPham!C:C, "T30") - SUMIFS(NhatKy_ViPham!K:K, NhatKy_ViPham!E:E, "10_Van_B", NhatKy_ViPham!F:F, B41, NhatKy_ViPham!C:C, "T30")</f>
        <v>100</v>
      </c>
      <c r="AV41" s="7">
        <f>100 + SUMIFS(NhatKy_ViPham!J:J, NhatKy_ViPham!E:E, "10_Van_B", NhatKy_ViPham!F:F, B41, NhatKy_ViPham!C:C, "T31") - SUMIFS(NhatKy_ViPham!K:K, NhatKy_ViPham!E:E, "10_Van_B", NhatKy_ViPham!F:F, B41, NhatKy_ViPham!C:C, "T31")</f>
        <v>100</v>
      </c>
      <c r="AW41" s="7">
        <f>100 + SUMIFS(NhatKy_ViPham!J:J, NhatKy_ViPham!E:E, "10_Van_B", NhatKy_ViPham!F:F, B41, NhatKy_ViPham!C:C, "T32") - SUMIFS(NhatKy_ViPham!K:K, NhatKy_ViPham!E:E, "10_Van_B", NhatKy_ViPham!F:F, B41, NhatKy_ViPham!C:C, "T32")</f>
        <v>100</v>
      </c>
      <c r="AX41" s="7">
        <f>100 + SUMIFS(NhatKy_ViPham!J:J, NhatKy_ViPham!E:E, "10_Van_B", NhatKy_ViPham!F:F, B41, NhatKy_ViPham!C:C, "T33") - SUMIFS(NhatKy_ViPham!K:K, NhatKy_ViPham!E:E, "10_Van_B", NhatKy_ViPham!F:F, B41, NhatKy_ViPham!C:C, "T33")</f>
        <v>100</v>
      </c>
      <c r="AY41" s="7">
        <f>100 + SUMIFS(NhatKy_ViPham!J:J, NhatKy_ViPham!E:E, "10_Van_B", NhatKy_ViPham!F:F, B41, NhatKy_ViPham!C:C, "T34") - SUMIFS(NhatKy_ViPham!K:K, NhatKy_ViPham!E:E, "10_Van_B", NhatKy_ViPham!F:F, B41, NhatKy_ViPham!C:C, "T34")</f>
        <v>100</v>
      </c>
      <c r="AZ41" s="7">
        <f>100 + SUMIFS(NhatKy_ViPham!J:J, NhatKy_ViPham!E:E, "10_Van_B", NhatKy_ViPham!F:F, B41, NhatKy_ViPham!C:C, "T35") - SUMIFS(NhatKy_ViPham!K:K, NhatKy_ViPham!E:E, "10_Van_B", NhatKy_ViPham!F:F, B41, NhatKy_ViPham!C:C, "T35")</f>
        <v>100</v>
      </c>
      <c r="BA41" s="12">
        <f t="shared" si="0"/>
        <v>100</v>
      </c>
      <c r="BB41" s="11" t="s">
        <v>430</v>
      </c>
      <c r="BC41" s="14" t="str">
        <f t="shared" si="1"/>
        <v>Tốt</v>
      </c>
      <c r="BD41" s="10" t="str">
        <f t="shared" si="2"/>
        <v>🟢 BÌNH THƯỜNG</v>
      </c>
    </row>
    <row r="42" spans="1:56" x14ac:dyDescent="0.25">
      <c r="A42" s="5">
        <v>34</v>
      </c>
      <c r="B42" s="15" t="s">
        <v>1060</v>
      </c>
      <c r="C42" s="5" t="s">
        <v>895</v>
      </c>
      <c r="D42" s="5" t="s">
        <v>429</v>
      </c>
      <c r="E42" s="11" t="s">
        <v>430</v>
      </c>
      <c r="F42" s="6">
        <f>SUMIFS(NhatKy_ViPham!K:K, NhatKy_ViPham!E:E, "10_Van_B", NhatKy_ViPham!F:F, B42, NhatKy_ViPham!H:H, "L01")</f>
        <v>0</v>
      </c>
      <c r="G42" s="6">
        <f>SUMIFS(NhatKy_ViPham!K:K, NhatKy_ViPham!E:E, "10_Van_B", NhatKy_ViPham!F:F, B42, NhatKy_ViPham!H:H, "L02")</f>
        <v>0</v>
      </c>
      <c r="H42" s="6">
        <f>SUMIFS(NhatKy_ViPham!K:K, NhatKy_ViPham!E:E, "10_Van_B", NhatKy_ViPham!F:F, B42, NhatKy_ViPham!H:H, "L03")</f>
        <v>0</v>
      </c>
      <c r="I42" s="6">
        <f>SUMIFS(NhatKy_ViPham!K:K, NhatKy_ViPham!E:E, "10_Van_B", NhatKy_ViPham!F:F, B42, NhatKy_ViPham!H:H, "L04")</f>
        <v>0</v>
      </c>
      <c r="J42" s="6">
        <f>SUMIFS(NhatKy_ViPham!K:K, NhatKy_ViPham!E:E, "10_Van_B", NhatKy_ViPham!F:F, B42, NhatKy_ViPham!H:H, "L05")</f>
        <v>0</v>
      </c>
      <c r="K42" s="6">
        <f>SUMIFS(NhatKy_ViPham!K:K, NhatKy_ViPham!E:E, "10_Van_B", NhatKy_ViPham!F:F, B42, NhatKy_ViPham!H:H, "L06")</f>
        <v>0</v>
      </c>
      <c r="L42" s="6">
        <f>SUMIFS(NhatKy_ViPham!K:K, NhatKy_ViPham!E:E, "10_Van_B", NhatKy_ViPham!F:F, B42, NhatKy_ViPham!H:H, "L07")</f>
        <v>0</v>
      </c>
      <c r="M42" s="6">
        <f>SUMIFS(NhatKy_ViPham!K:K, NhatKy_ViPham!E:E, "10_Van_B", NhatKy_ViPham!F:F, B42, NhatKy_ViPham!H:H, "L08")</f>
        <v>0</v>
      </c>
      <c r="N42" s="6">
        <f>SUMIFS(NhatKy_ViPham!K:K, NhatKy_ViPham!E:E, "10_Van_B", NhatKy_ViPham!F:F, B42, NhatKy_ViPham!H:H, "L09")</f>
        <v>0</v>
      </c>
      <c r="O42" s="6">
        <f>SUMIFS(NhatKy_ViPham!K:K, NhatKy_ViPham!E:E, "10_Van_B", NhatKy_ViPham!F:F, B42, NhatKy_ViPham!H:H, "L10")</f>
        <v>0</v>
      </c>
      <c r="P42" s="12">
        <f>SUMIFS(NhatKy_ViPham!J:J, NhatKy_ViPham!E:E, "10_Van_B", NhatKy_ViPham!F:F, B42)</f>
        <v>0</v>
      </c>
      <c r="Q42" s="13">
        <f>SUMIFS(NhatKy_ViPham!K:K, NhatKy_ViPham!E:E, "10_Van_B", NhatKy_ViPham!F:F, B42)</f>
        <v>0</v>
      </c>
      <c r="R42" s="6">
        <f>100 + SUMIFS(NhatKy_ViPham!J:J, NhatKy_ViPham!E:E, "10_Van_B", NhatKy_ViPham!F:F, B42, NhatKy_ViPham!C:C, "T1") - SUMIFS(NhatKy_ViPham!K:K, NhatKy_ViPham!E:E, "10_Van_B", NhatKy_ViPham!F:F, B42, NhatKy_ViPham!C:C, "T1")</f>
        <v>100</v>
      </c>
      <c r="S42" s="6">
        <f>100 + SUMIFS(NhatKy_ViPham!J:J, NhatKy_ViPham!E:E, "10_Van_B", NhatKy_ViPham!F:F, B42, NhatKy_ViPham!C:C, "T2") - SUMIFS(NhatKy_ViPham!K:K, NhatKy_ViPham!E:E, "10_Van_B", NhatKy_ViPham!F:F, B42, NhatKy_ViPham!C:C, "T2")</f>
        <v>100</v>
      </c>
      <c r="T42" s="6">
        <f>100 + SUMIFS(NhatKy_ViPham!J:J, NhatKy_ViPham!E:E, "10_Van_B", NhatKy_ViPham!F:F, B42, NhatKy_ViPham!C:C, "T3") - SUMIFS(NhatKy_ViPham!K:K, NhatKy_ViPham!E:E, "10_Van_B", NhatKy_ViPham!F:F, B42, NhatKy_ViPham!C:C, "T3")</f>
        <v>100</v>
      </c>
      <c r="U42" s="6">
        <f>100 + SUMIFS(NhatKy_ViPham!J:J, NhatKy_ViPham!E:E, "10_Van_B", NhatKy_ViPham!F:F, B42, NhatKy_ViPham!C:C, "T4") - SUMIFS(NhatKy_ViPham!K:K, NhatKy_ViPham!E:E, "10_Van_B", NhatKy_ViPham!F:F, B42, NhatKy_ViPham!C:C, "T4")</f>
        <v>100</v>
      </c>
      <c r="V42" s="6">
        <f>100 + SUMIFS(NhatKy_ViPham!J:J, NhatKy_ViPham!E:E, "10_Van_B", NhatKy_ViPham!F:F, B42, NhatKy_ViPham!C:C, "T5") - SUMIFS(NhatKy_ViPham!K:K, NhatKy_ViPham!E:E, "10_Van_B", NhatKy_ViPham!F:F, B42, NhatKy_ViPham!C:C, "T5")</f>
        <v>100</v>
      </c>
      <c r="W42" s="6">
        <f>100 + SUMIFS(NhatKy_ViPham!J:J, NhatKy_ViPham!E:E, "10_Van_B", NhatKy_ViPham!F:F, B42, NhatKy_ViPham!C:C, "T6") - SUMIFS(NhatKy_ViPham!K:K, NhatKy_ViPham!E:E, "10_Van_B", NhatKy_ViPham!F:F, B42, NhatKy_ViPham!C:C, "T6")</f>
        <v>100</v>
      </c>
      <c r="X42" s="6">
        <f>100 + SUMIFS(NhatKy_ViPham!J:J, NhatKy_ViPham!E:E, "10_Van_B", NhatKy_ViPham!F:F, B42, NhatKy_ViPham!C:C, "T7") - SUMIFS(NhatKy_ViPham!K:K, NhatKy_ViPham!E:E, "10_Van_B", NhatKy_ViPham!F:F, B42, NhatKy_ViPham!C:C, "T7")</f>
        <v>100</v>
      </c>
      <c r="Y42" s="6">
        <f>100 + SUMIFS(NhatKy_ViPham!J:J, NhatKy_ViPham!E:E, "10_Van_B", NhatKy_ViPham!F:F, B42, NhatKy_ViPham!C:C, "T8") - SUMIFS(NhatKy_ViPham!K:K, NhatKy_ViPham!E:E, "10_Van_B", NhatKy_ViPham!F:F, B42, NhatKy_ViPham!C:C, "T8")</f>
        <v>100</v>
      </c>
      <c r="Z42" s="6">
        <f>100 + SUMIFS(NhatKy_ViPham!J:J, NhatKy_ViPham!E:E, "10_Van_B", NhatKy_ViPham!F:F, B42, NhatKy_ViPham!C:C, "T9") - SUMIFS(NhatKy_ViPham!K:K, NhatKy_ViPham!E:E, "10_Van_B", NhatKy_ViPham!F:F, B42, NhatKy_ViPham!C:C, "T9")</f>
        <v>100</v>
      </c>
      <c r="AA42" s="6">
        <f>100 + SUMIFS(NhatKy_ViPham!J:J, NhatKy_ViPham!E:E, "10_Van_B", NhatKy_ViPham!F:F, B42, NhatKy_ViPham!C:C, "T10") - SUMIFS(NhatKy_ViPham!K:K, NhatKy_ViPham!E:E, "10_Van_B", NhatKy_ViPham!F:F, B42, NhatKy_ViPham!C:C, "T10")</f>
        <v>100</v>
      </c>
      <c r="AB42" s="6">
        <f>100 + SUMIFS(NhatKy_ViPham!J:J, NhatKy_ViPham!E:E, "10_Van_B", NhatKy_ViPham!F:F, B42, NhatKy_ViPham!C:C, "T11") - SUMIFS(NhatKy_ViPham!K:K, NhatKy_ViPham!E:E, "10_Van_B", NhatKy_ViPham!F:F, B42, NhatKy_ViPham!C:C, "T11")</f>
        <v>100</v>
      </c>
      <c r="AC42" s="6">
        <f>100 + SUMIFS(NhatKy_ViPham!J:J, NhatKy_ViPham!E:E, "10_Van_B", NhatKy_ViPham!F:F, B42, NhatKy_ViPham!C:C, "T12") - SUMIFS(NhatKy_ViPham!K:K, NhatKy_ViPham!E:E, "10_Van_B", NhatKy_ViPham!F:F, B42, NhatKy_ViPham!C:C, "T12")</f>
        <v>100</v>
      </c>
      <c r="AD42" s="6">
        <f>100 + SUMIFS(NhatKy_ViPham!J:J, NhatKy_ViPham!E:E, "10_Van_B", NhatKy_ViPham!F:F, B42, NhatKy_ViPham!C:C, "T13") - SUMIFS(NhatKy_ViPham!K:K, NhatKy_ViPham!E:E, "10_Van_B", NhatKy_ViPham!F:F, B42, NhatKy_ViPham!C:C, "T13")</f>
        <v>100</v>
      </c>
      <c r="AE42" s="6">
        <f>100 + SUMIFS(NhatKy_ViPham!J:J, NhatKy_ViPham!E:E, "10_Van_B", NhatKy_ViPham!F:F, B42, NhatKy_ViPham!C:C, "T14") - SUMIFS(NhatKy_ViPham!K:K, NhatKy_ViPham!E:E, "10_Van_B", NhatKy_ViPham!F:F, B42, NhatKy_ViPham!C:C, "T14")</f>
        <v>100</v>
      </c>
      <c r="AF42" s="6">
        <f>100 + SUMIFS(NhatKy_ViPham!J:J, NhatKy_ViPham!E:E, "10_Van_B", NhatKy_ViPham!F:F, B42, NhatKy_ViPham!C:C, "T15") - SUMIFS(NhatKy_ViPham!K:K, NhatKy_ViPham!E:E, "10_Van_B", NhatKy_ViPham!F:F, B42, NhatKy_ViPham!C:C, "T15")</f>
        <v>100</v>
      </c>
      <c r="AG42" s="6">
        <f>100 + SUMIFS(NhatKy_ViPham!J:J, NhatKy_ViPham!E:E, "10_Van_B", NhatKy_ViPham!F:F, B42, NhatKy_ViPham!C:C, "T16") - SUMIFS(NhatKy_ViPham!K:K, NhatKy_ViPham!E:E, "10_Van_B", NhatKy_ViPham!F:F, B42, NhatKy_ViPham!C:C, "T16")</f>
        <v>100</v>
      </c>
      <c r="AH42" s="6">
        <f>100 + SUMIFS(NhatKy_ViPham!J:J, NhatKy_ViPham!E:E, "10_Van_B", NhatKy_ViPham!F:F, B42, NhatKy_ViPham!C:C, "T17") - SUMIFS(NhatKy_ViPham!K:K, NhatKy_ViPham!E:E, "10_Van_B", NhatKy_ViPham!F:F, B42, NhatKy_ViPham!C:C, "T17")</f>
        <v>100</v>
      </c>
      <c r="AI42" s="6">
        <f>100 + SUMIFS(NhatKy_ViPham!J:J, NhatKy_ViPham!E:E, "10_Van_B", NhatKy_ViPham!F:F, B42, NhatKy_ViPham!C:C, "T18") - SUMIFS(NhatKy_ViPham!K:K, NhatKy_ViPham!E:E, "10_Van_B", NhatKy_ViPham!F:F, B42, NhatKy_ViPham!C:C, "T18")</f>
        <v>100</v>
      </c>
      <c r="AJ42" s="6">
        <f>100 + SUMIFS(NhatKy_ViPham!J:J, NhatKy_ViPham!E:E, "10_Van_B", NhatKy_ViPham!F:F, B42, NhatKy_ViPham!C:C, "T19") - SUMIFS(NhatKy_ViPham!K:K, NhatKy_ViPham!E:E, "10_Van_B", NhatKy_ViPham!F:F, B42, NhatKy_ViPham!C:C, "T19")</f>
        <v>100</v>
      </c>
      <c r="AK42" s="6">
        <f>100 + SUMIFS(NhatKy_ViPham!J:J, NhatKy_ViPham!E:E, "10_Van_B", NhatKy_ViPham!F:F, B42, NhatKy_ViPham!C:C, "T20") - SUMIFS(NhatKy_ViPham!K:K, NhatKy_ViPham!E:E, "10_Van_B", NhatKy_ViPham!F:F, B42, NhatKy_ViPham!C:C, "T20")</f>
        <v>100</v>
      </c>
      <c r="AL42" s="6">
        <f>100 + SUMIFS(NhatKy_ViPham!J:J, NhatKy_ViPham!E:E, "10_Van_B", NhatKy_ViPham!F:F, B42, NhatKy_ViPham!C:C, "T21") - SUMIFS(NhatKy_ViPham!K:K, NhatKy_ViPham!E:E, "10_Van_B", NhatKy_ViPham!F:F, B42, NhatKy_ViPham!C:C, "T21")</f>
        <v>100</v>
      </c>
      <c r="AM42" s="6">
        <f>100 + SUMIFS(NhatKy_ViPham!J:J, NhatKy_ViPham!E:E, "10_Van_B", NhatKy_ViPham!F:F, B42, NhatKy_ViPham!C:C, "T22") - SUMIFS(NhatKy_ViPham!K:K, NhatKy_ViPham!E:E, "10_Van_B", NhatKy_ViPham!F:F, B42, NhatKy_ViPham!C:C, "T22")</f>
        <v>100</v>
      </c>
      <c r="AN42" s="6">
        <f>100 + SUMIFS(NhatKy_ViPham!J:J, NhatKy_ViPham!E:E, "10_Van_B", NhatKy_ViPham!F:F, B42, NhatKy_ViPham!C:C, "T23") - SUMIFS(NhatKy_ViPham!K:K, NhatKy_ViPham!E:E, "10_Van_B", NhatKy_ViPham!F:F, B42, NhatKy_ViPham!C:C, "T23")</f>
        <v>100</v>
      </c>
      <c r="AO42" s="6">
        <f>100 + SUMIFS(NhatKy_ViPham!J:J, NhatKy_ViPham!E:E, "10_Van_B", NhatKy_ViPham!F:F, B42, NhatKy_ViPham!C:C, "T24") - SUMIFS(NhatKy_ViPham!K:K, NhatKy_ViPham!E:E, "10_Van_B", NhatKy_ViPham!F:F, B42, NhatKy_ViPham!C:C, "T24")</f>
        <v>100</v>
      </c>
      <c r="AP42" s="6">
        <f>100 + SUMIFS(NhatKy_ViPham!J:J, NhatKy_ViPham!E:E, "10_Van_B", NhatKy_ViPham!F:F, B42, NhatKy_ViPham!C:C, "T25") - SUMIFS(NhatKy_ViPham!K:K, NhatKy_ViPham!E:E, "10_Van_B", NhatKy_ViPham!F:F, B42, NhatKy_ViPham!C:C, "T25")</f>
        <v>100</v>
      </c>
      <c r="AQ42" s="6">
        <f>100 + SUMIFS(NhatKy_ViPham!J:J, NhatKy_ViPham!E:E, "10_Van_B", NhatKy_ViPham!F:F, B42, NhatKy_ViPham!C:C, "T26") - SUMIFS(NhatKy_ViPham!K:K, NhatKy_ViPham!E:E, "10_Van_B", NhatKy_ViPham!F:F, B42, NhatKy_ViPham!C:C, "T26")</f>
        <v>100</v>
      </c>
      <c r="AR42" s="6">
        <f>100 + SUMIFS(NhatKy_ViPham!J:J, NhatKy_ViPham!E:E, "10_Van_B", NhatKy_ViPham!F:F, B42, NhatKy_ViPham!C:C, "T27") - SUMIFS(NhatKy_ViPham!K:K, NhatKy_ViPham!E:E, "10_Van_B", NhatKy_ViPham!F:F, B42, NhatKy_ViPham!C:C, "T27")</f>
        <v>100</v>
      </c>
      <c r="AS42" s="6">
        <f>100 + SUMIFS(NhatKy_ViPham!J:J, NhatKy_ViPham!E:E, "10_Van_B", NhatKy_ViPham!F:F, B42, NhatKy_ViPham!C:C, "T28") - SUMIFS(NhatKy_ViPham!K:K, NhatKy_ViPham!E:E, "10_Van_B", NhatKy_ViPham!F:F, B42, NhatKy_ViPham!C:C, "T28")</f>
        <v>100</v>
      </c>
      <c r="AT42" s="6">
        <f>100 + SUMIFS(NhatKy_ViPham!J:J, NhatKy_ViPham!E:E, "10_Van_B", NhatKy_ViPham!F:F, B42, NhatKy_ViPham!C:C, "T29") - SUMIFS(NhatKy_ViPham!K:K, NhatKy_ViPham!E:E, "10_Van_B", NhatKy_ViPham!F:F, B42, NhatKy_ViPham!C:C, "T29")</f>
        <v>100</v>
      </c>
      <c r="AU42" s="6">
        <f>100 + SUMIFS(NhatKy_ViPham!J:J, NhatKy_ViPham!E:E, "10_Van_B", NhatKy_ViPham!F:F, B42, NhatKy_ViPham!C:C, "T30") - SUMIFS(NhatKy_ViPham!K:K, NhatKy_ViPham!E:E, "10_Van_B", NhatKy_ViPham!F:F, B42, NhatKy_ViPham!C:C, "T30")</f>
        <v>100</v>
      </c>
      <c r="AV42" s="6">
        <f>100 + SUMIFS(NhatKy_ViPham!J:J, NhatKy_ViPham!E:E, "10_Van_B", NhatKy_ViPham!F:F, B42, NhatKy_ViPham!C:C, "T31") - SUMIFS(NhatKy_ViPham!K:K, NhatKy_ViPham!E:E, "10_Van_B", NhatKy_ViPham!F:F, B42, NhatKy_ViPham!C:C, "T31")</f>
        <v>100</v>
      </c>
      <c r="AW42" s="6">
        <f>100 + SUMIFS(NhatKy_ViPham!J:J, NhatKy_ViPham!E:E, "10_Van_B", NhatKy_ViPham!F:F, B42, NhatKy_ViPham!C:C, "T32") - SUMIFS(NhatKy_ViPham!K:K, NhatKy_ViPham!E:E, "10_Van_B", NhatKy_ViPham!F:F, B42, NhatKy_ViPham!C:C, "T32")</f>
        <v>100</v>
      </c>
      <c r="AX42" s="6">
        <f>100 + SUMIFS(NhatKy_ViPham!J:J, NhatKy_ViPham!E:E, "10_Van_B", NhatKy_ViPham!F:F, B42, NhatKy_ViPham!C:C, "T33") - SUMIFS(NhatKy_ViPham!K:K, NhatKy_ViPham!E:E, "10_Van_B", NhatKy_ViPham!F:F, B42, NhatKy_ViPham!C:C, "T33")</f>
        <v>100</v>
      </c>
      <c r="AY42" s="6">
        <f>100 + SUMIFS(NhatKy_ViPham!J:J, NhatKy_ViPham!E:E, "10_Van_B", NhatKy_ViPham!F:F, B42, NhatKy_ViPham!C:C, "T34") - SUMIFS(NhatKy_ViPham!K:K, NhatKy_ViPham!E:E, "10_Van_B", NhatKy_ViPham!F:F, B42, NhatKy_ViPham!C:C, "T34")</f>
        <v>100</v>
      </c>
      <c r="AZ42" s="6">
        <f>100 + SUMIFS(NhatKy_ViPham!J:J, NhatKy_ViPham!E:E, "10_Van_B", NhatKy_ViPham!F:F, B42, NhatKy_ViPham!C:C, "T35") - SUMIFS(NhatKy_ViPham!K:K, NhatKy_ViPham!E:E, "10_Van_B", NhatKy_ViPham!F:F, B42, NhatKy_ViPham!C:C, "T35")</f>
        <v>100</v>
      </c>
      <c r="BA42" s="12">
        <f t="shared" si="0"/>
        <v>100</v>
      </c>
      <c r="BB42" s="11" t="s">
        <v>430</v>
      </c>
      <c r="BC42" s="16" t="str">
        <f t="shared" si="1"/>
        <v>Tốt</v>
      </c>
      <c r="BD42" s="15" t="str">
        <f t="shared" si="2"/>
        <v>🟢 BÌNH THƯỜNG</v>
      </c>
    </row>
    <row r="43" spans="1:56" x14ac:dyDescent="0.25">
      <c r="A43" s="4">
        <v>35</v>
      </c>
      <c r="B43" s="10" t="s">
        <v>1061</v>
      </c>
      <c r="C43" s="4" t="s">
        <v>1062</v>
      </c>
      <c r="D43" s="4" t="s">
        <v>429</v>
      </c>
      <c r="E43" s="11" t="s">
        <v>430</v>
      </c>
      <c r="F43" s="7">
        <f>SUMIFS(NhatKy_ViPham!K:K, NhatKy_ViPham!E:E, "10_Van_B", NhatKy_ViPham!F:F, B43, NhatKy_ViPham!H:H, "L01")</f>
        <v>0</v>
      </c>
      <c r="G43" s="7">
        <f>SUMIFS(NhatKy_ViPham!K:K, NhatKy_ViPham!E:E, "10_Van_B", NhatKy_ViPham!F:F, B43, NhatKy_ViPham!H:H, "L02")</f>
        <v>0</v>
      </c>
      <c r="H43" s="7">
        <f>SUMIFS(NhatKy_ViPham!K:K, NhatKy_ViPham!E:E, "10_Van_B", NhatKy_ViPham!F:F, B43, NhatKy_ViPham!H:H, "L03")</f>
        <v>0</v>
      </c>
      <c r="I43" s="7">
        <f>SUMIFS(NhatKy_ViPham!K:K, NhatKy_ViPham!E:E, "10_Van_B", NhatKy_ViPham!F:F, B43, NhatKy_ViPham!H:H, "L04")</f>
        <v>0</v>
      </c>
      <c r="J43" s="7">
        <f>SUMIFS(NhatKy_ViPham!K:K, NhatKy_ViPham!E:E, "10_Van_B", NhatKy_ViPham!F:F, B43, NhatKy_ViPham!H:H, "L05")</f>
        <v>0</v>
      </c>
      <c r="K43" s="7">
        <f>SUMIFS(NhatKy_ViPham!K:K, NhatKy_ViPham!E:E, "10_Van_B", NhatKy_ViPham!F:F, B43, NhatKy_ViPham!H:H, "L06")</f>
        <v>0</v>
      </c>
      <c r="L43" s="7">
        <f>SUMIFS(NhatKy_ViPham!K:K, NhatKy_ViPham!E:E, "10_Van_B", NhatKy_ViPham!F:F, B43, NhatKy_ViPham!H:H, "L07")</f>
        <v>0</v>
      </c>
      <c r="M43" s="7">
        <f>SUMIFS(NhatKy_ViPham!K:K, NhatKy_ViPham!E:E, "10_Van_B", NhatKy_ViPham!F:F, B43, NhatKy_ViPham!H:H, "L08")</f>
        <v>0</v>
      </c>
      <c r="N43" s="7">
        <f>SUMIFS(NhatKy_ViPham!K:K, NhatKy_ViPham!E:E, "10_Van_B", NhatKy_ViPham!F:F, B43, NhatKy_ViPham!H:H, "L09")</f>
        <v>0</v>
      </c>
      <c r="O43" s="7">
        <f>SUMIFS(NhatKy_ViPham!K:K, NhatKy_ViPham!E:E, "10_Van_B", NhatKy_ViPham!F:F, B43, NhatKy_ViPham!H:H, "L10")</f>
        <v>0</v>
      </c>
      <c r="P43" s="12">
        <f>SUMIFS(NhatKy_ViPham!J:J, NhatKy_ViPham!E:E, "10_Van_B", NhatKy_ViPham!F:F, B43)</f>
        <v>0</v>
      </c>
      <c r="Q43" s="13">
        <f>SUMIFS(NhatKy_ViPham!K:K, NhatKy_ViPham!E:E, "10_Van_B", NhatKy_ViPham!F:F, B43)</f>
        <v>0</v>
      </c>
      <c r="R43" s="7">
        <f>100 + SUMIFS(NhatKy_ViPham!J:J, NhatKy_ViPham!E:E, "10_Van_B", NhatKy_ViPham!F:F, B43, NhatKy_ViPham!C:C, "T1") - SUMIFS(NhatKy_ViPham!K:K, NhatKy_ViPham!E:E, "10_Van_B", NhatKy_ViPham!F:F, B43, NhatKy_ViPham!C:C, "T1")</f>
        <v>100</v>
      </c>
      <c r="S43" s="7">
        <f>100 + SUMIFS(NhatKy_ViPham!J:J, NhatKy_ViPham!E:E, "10_Van_B", NhatKy_ViPham!F:F, B43, NhatKy_ViPham!C:C, "T2") - SUMIFS(NhatKy_ViPham!K:K, NhatKy_ViPham!E:E, "10_Van_B", NhatKy_ViPham!F:F, B43, NhatKy_ViPham!C:C, "T2")</f>
        <v>100</v>
      </c>
      <c r="T43" s="7">
        <f>100 + SUMIFS(NhatKy_ViPham!J:J, NhatKy_ViPham!E:E, "10_Van_B", NhatKy_ViPham!F:F, B43, NhatKy_ViPham!C:C, "T3") - SUMIFS(NhatKy_ViPham!K:K, NhatKy_ViPham!E:E, "10_Van_B", NhatKy_ViPham!F:F, B43, NhatKy_ViPham!C:C, "T3")</f>
        <v>100</v>
      </c>
      <c r="U43" s="7">
        <f>100 + SUMIFS(NhatKy_ViPham!J:J, NhatKy_ViPham!E:E, "10_Van_B", NhatKy_ViPham!F:F, B43, NhatKy_ViPham!C:C, "T4") - SUMIFS(NhatKy_ViPham!K:K, NhatKy_ViPham!E:E, "10_Van_B", NhatKy_ViPham!F:F, B43, NhatKy_ViPham!C:C, "T4")</f>
        <v>100</v>
      </c>
      <c r="V43" s="7">
        <f>100 + SUMIFS(NhatKy_ViPham!J:J, NhatKy_ViPham!E:E, "10_Van_B", NhatKy_ViPham!F:F, B43, NhatKy_ViPham!C:C, "T5") - SUMIFS(NhatKy_ViPham!K:K, NhatKy_ViPham!E:E, "10_Van_B", NhatKy_ViPham!F:F, B43, NhatKy_ViPham!C:C, "T5")</f>
        <v>100</v>
      </c>
      <c r="W43" s="7">
        <f>100 + SUMIFS(NhatKy_ViPham!J:J, NhatKy_ViPham!E:E, "10_Van_B", NhatKy_ViPham!F:F, B43, NhatKy_ViPham!C:C, "T6") - SUMIFS(NhatKy_ViPham!K:K, NhatKy_ViPham!E:E, "10_Van_B", NhatKy_ViPham!F:F, B43, NhatKy_ViPham!C:C, "T6")</f>
        <v>100</v>
      </c>
      <c r="X43" s="7">
        <f>100 + SUMIFS(NhatKy_ViPham!J:J, NhatKy_ViPham!E:E, "10_Van_B", NhatKy_ViPham!F:F, B43, NhatKy_ViPham!C:C, "T7") - SUMIFS(NhatKy_ViPham!K:K, NhatKy_ViPham!E:E, "10_Van_B", NhatKy_ViPham!F:F, B43, NhatKy_ViPham!C:C, "T7")</f>
        <v>100</v>
      </c>
      <c r="Y43" s="7">
        <f>100 + SUMIFS(NhatKy_ViPham!J:J, NhatKy_ViPham!E:E, "10_Van_B", NhatKy_ViPham!F:F, B43, NhatKy_ViPham!C:C, "T8") - SUMIFS(NhatKy_ViPham!K:K, NhatKy_ViPham!E:E, "10_Van_B", NhatKy_ViPham!F:F, B43, NhatKy_ViPham!C:C, "T8")</f>
        <v>100</v>
      </c>
      <c r="Z43" s="7">
        <f>100 + SUMIFS(NhatKy_ViPham!J:J, NhatKy_ViPham!E:E, "10_Van_B", NhatKy_ViPham!F:F, B43, NhatKy_ViPham!C:C, "T9") - SUMIFS(NhatKy_ViPham!K:K, NhatKy_ViPham!E:E, "10_Van_B", NhatKy_ViPham!F:F, B43, NhatKy_ViPham!C:C, "T9")</f>
        <v>100</v>
      </c>
      <c r="AA43" s="7">
        <f>100 + SUMIFS(NhatKy_ViPham!J:J, NhatKy_ViPham!E:E, "10_Van_B", NhatKy_ViPham!F:F, B43, NhatKy_ViPham!C:C, "T10") - SUMIFS(NhatKy_ViPham!K:K, NhatKy_ViPham!E:E, "10_Van_B", NhatKy_ViPham!F:F, B43, NhatKy_ViPham!C:C, "T10")</f>
        <v>100</v>
      </c>
      <c r="AB43" s="7">
        <f>100 + SUMIFS(NhatKy_ViPham!J:J, NhatKy_ViPham!E:E, "10_Van_B", NhatKy_ViPham!F:F, B43, NhatKy_ViPham!C:C, "T11") - SUMIFS(NhatKy_ViPham!K:K, NhatKy_ViPham!E:E, "10_Van_B", NhatKy_ViPham!F:F, B43, NhatKy_ViPham!C:C, "T11")</f>
        <v>100</v>
      </c>
      <c r="AC43" s="7">
        <f>100 + SUMIFS(NhatKy_ViPham!J:J, NhatKy_ViPham!E:E, "10_Van_B", NhatKy_ViPham!F:F, B43, NhatKy_ViPham!C:C, "T12") - SUMIFS(NhatKy_ViPham!K:K, NhatKy_ViPham!E:E, "10_Van_B", NhatKy_ViPham!F:F, B43, NhatKy_ViPham!C:C, "T12")</f>
        <v>100</v>
      </c>
      <c r="AD43" s="7">
        <f>100 + SUMIFS(NhatKy_ViPham!J:J, NhatKy_ViPham!E:E, "10_Van_B", NhatKy_ViPham!F:F, B43, NhatKy_ViPham!C:C, "T13") - SUMIFS(NhatKy_ViPham!K:K, NhatKy_ViPham!E:E, "10_Van_B", NhatKy_ViPham!F:F, B43, NhatKy_ViPham!C:C, "T13")</f>
        <v>100</v>
      </c>
      <c r="AE43" s="7">
        <f>100 + SUMIFS(NhatKy_ViPham!J:J, NhatKy_ViPham!E:E, "10_Van_B", NhatKy_ViPham!F:F, B43, NhatKy_ViPham!C:C, "T14") - SUMIFS(NhatKy_ViPham!K:K, NhatKy_ViPham!E:E, "10_Van_B", NhatKy_ViPham!F:F, B43, NhatKy_ViPham!C:C, "T14")</f>
        <v>100</v>
      </c>
      <c r="AF43" s="7">
        <f>100 + SUMIFS(NhatKy_ViPham!J:J, NhatKy_ViPham!E:E, "10_Van_B", NhatKy_ViPham!F:F, B43, NhatKy_ViPham!C:C, "T15") - SUMIFS(NhatKy_ViPham!K:K, NhatKy_ViPham!E:E, "10_Van_B", NhatKy_ViPham!F:F, B43, NhatKy_ViPham!C:C, "T15")</f>
        <v>100</v>
      </c>
      <c r="AG43" s="7">
        <f>100 + SUMIFS(NhatKy_ViPham!J:J, NhatKy_ViPham!E:E, "10_Van_B", NhatKy_ViPham!F:F, B43, NhatKy_ViPham!C:C, "T16") - SUMIFS(NhatKy_ViPham!K:K, NhatKy_ViPham!E:E, "10_Van_B", NhatKy_ViPham!F:F, B43, NhatKy_ViPham!C:C, "T16")</f>
        <v>100</v>
      </c>
      <c r="AH43" s="7">
        <f>100 + SUMIFS(NhatKy_ViPham!J:J, NhatKy_ViPham!E:E, "10_Van_B", NhatKy_ViPham!F:F, B43, NhatKy_ViPham!C:C, "T17") - SUMIFS(NhatKy_ViPham!K:K, NhatKy_ViPham!E:E, "10_Van_B", NhatKy_ViPham!F:F, B43, NhatKy_ViPham!C:C, "T17")</f>
        <v>100</v>
      </c>
      <c r="AI43" s="7">
        <f>100 + SUMIFS(NhatKy_ViPham!J:J, NhatKy_ViPham!E:E, "10_Van_B", NhatKy_ViPham!F:F, B43, NhatKy_ViPham!C:C, "T18") - SUMIFS(NhatKy_ViPham!K:K, NhatKy_ViPham!E:E, "10_Van_B", NhatKy_ViPham!F:F, B43, NhatKy_ViPham!C:C, "T18")</f>
        <v>100</v>
      </c>
      <c r="AJ43" s="7">
        <f>100 + SUMIFS(NhatKy_ViPham!J:J, NhatKy_ViPham!E:E, "10_Van_B", NhatKy_ViPham!F:F, B43, NhatKy_ViPham!C:C, "T19") - SUMIFS(NhatKy_ViPham!K:K, NhatKy_ViPham!E:E, "10_Van_B", NhatKy_ViPham!F:F, B43, NhatKy_ViPham!C:C, "T19")</f>
        <v>100</v>
      </c>
      <c r="AK43" s="7">
        <f>100 + SUMIFS(NhatKy_ViPham!J:J, NhatKy_ViPham!E:E, "10_Van_B", NhatKy_ViPham!F:F, B43, NhatKy_ViPham!C:C, "T20") - SUMIFS(NhatKy_ViPham!K:K, NhatKy_ViPham!E:E, "10_Van_B", NhatKy_ViPham!F:F, B43, NhatKy_ViPham!C:C, "T20")</f>
        <v>100</v>
      </c>
      <c r="AL43" s="7">
        <f>100 + SUMIFS(NhatKy_ViPham!J:J, NhatKy_ViPham!E:E, "10_Van_B", NhatKy_ViPham!F:F, B43, NhatKy_ViPham!C:C, "T21") - SUMIFS(NhatKy_ViPham!K:K, NhatKy_ViPham!E:E, "10_Van_B", NhatKy_ViPham!F:F, B43, NhatKy_ViPham!C:C, "T21")</f>
        <v>100</v>
      </c>
      <c r="AM43" s="7">
        <f>100 + SUMIFS(NhatKy_ViPham!J:J, NhatKy_ViPham!E:E, "10_Van_B", NhatKy_ViPham!F:F, B43, NhatKy_ViPham!C:C, "T22") - SUMIFS(NhatKy_ViPham!K:K, NhatKy_ViPham!E:E, "10_Van_B", NhatKy_ViPham!F:F, B43, NhatKy_ViPham!C:C, "T22")</f>
        <v>100</v>
      </c>
      <c r="AN43" s="7">
        <f>100 + SUMIFS(NhatKy_ViPham!J:J, NhatKy_ViPham!E:E, "10_Van_B", NhatKy_ViPham!F:F, B43, NhatKy_ViPham!C:C, "T23") - SUMIFS(NhatKy_ViPham!K:K, NhatKy_ViPham!E:E, "10_Van_B", NhatKy_ViPham!F:F, B43, NhatKy_ViPham!C:C, "T23")</f>
        <v>100</v>
      </c>
      <c r="AO43" s="7">
        <f>100 + SUMIFS(NhatKy_ViPham!J:J, NhatKy_ViPham!E:E, "10_Van_B", NhatKy_ViPham!F:F, B43, NhatKy_ViPham!C:C, "T24") - SUMIFS(NhatKy_ViPham!K:K, NhatKy_ViPham!E:E, "10_Van_B", NhatKy_ViPham!F:F, B43, NhatKy_ViPham!C:C, "T24")</f>
        <v>100</v>
      </c>
      <c r="AP43" s="7">
        <f>100 + SUMIFS(NhatKy_ViPham!J:J, NhatKy_ViPham!E:E, "10_Van_B", NhatKy_ViPham!F:F, B43, NhatKy_ViPham!C:C, "T25") - SUMIFS(NhatKy_ViPham!K:K, NhatKy_ViPham!E:E, "10_Van_B", NhatKy_ViPham!F:F, B43, NhatKy_ViPham!C:C, "T25")</f>
        <v>100</v>
      </c>
      <c r="AQ43" s="7">
        <f>100 + SUMIFS(NhatKy_ViPham!J:J, NhatKy_ViPham!E:E, "10_Van_B", NhatKy_ViPham!F:F, B43, NhatKy_ViPham!C:C, "T26") - SUMIFS(NhatKy_ViPham!K:K, NhatKy_ViPham!E:E, "10_Van_B", NhatKy_ViPham!F:F, B43, NhatKy_ViPham!C:C, "T26")</f>
        <v>100</v>
      </c>
      <c r="AR43" s="7">
        <f>100 + SUMIFS(NhatKy_ViPham!J:J, NhatKy_ViPham!E:E, "10_Van_B", NhatKy_ViPham!F:F, B43, NhatKy_ViPham!C:C, "T27") - SUMIFS(NhatKy_ViPham!K:K, NhatKy_ViPham!E:E, "10_Van_B", NhatKy_ViPham!F:F, B43, NhatKy_ViPham!C:C, "T27")</f>
        <v>100</v>
      </c>
      <c r="AS43" s="7">
        <f>100 + SUMIFS(NhatKy_ViPham!J:J, NhatKy_ViPham!E:E, "10_Van_B", NhatKy_ViPham!F:F, B43, NhatKy_ViPham!C:C, "T28") - SUMIFS(NhatKy_ViPham!K:K, NhatKy_ViPham!E:E, "10_Van_B", NhatKy_ViPham!F:F, B43, NhatKy_ViPham!C:C, "T28")</f>
        <v>100</v>
      </c>
      <c r="AT43" s="7">
        <f>100 + SUMIFS(NhatKy_ViPham!J:J, NhatKy_ViPham!E:E, "10_Van_B", NhatKy_ViPham!F:F, B43, NhatKy_ViPham!C:C, "T29") - SUMIFS(NhatKy_ViPham!K:K, NhatKy_ViPham!E:E, "10_Van_B", NhatKy_ViPham!F:F, B43, NhatKy_ViPham!C:C, "T29")</f>
        <v>100</v>
      </c>
      <c r="AU43" s="7">
        <f>100 + SUMIFS(NhatKy_ViPham!J:J, NhatKy_ViPham!E:E, "10_Van_B", NhatKy_ViPham!F:F, B43, NhatKy_ViPham!C:C, "T30") - SUMIFS(NhatKy_ViPham!K:K, NhatKy_ViPham!E:E, "10_Van_B", NhatKy_ViPham!F:F, B43, NhatKy_ViPham!C:C, "T30")</f>
        <v>100</v>
      </c>
      <c r="AV43" s="7">
        <f>100 + SUMIFS(NhatKy_ViPham!J:J, NhatKy_ViPham!E:E, "10_Van_B", NhatKy_ViPham!F:F, B43, NhatKy_ViPham!C:C, "T31") - SUMIFS(NhatKy_ViPham!K:K, NhatKy_ViPham!E:E, "10_Van_B", NhatKy_ViPham!F:F, B43, NhatKy_ViPham!C:C, "T31")</f>
        <v>100</v>
      </c>
      <c r="AW43" s="7">
        <f>100 + SUMIFS(NhatKy_ViPham!J:J, NhatKy_ViPham!E:E, "10_Van_B", NhatKy_ViPham!F:F, B43, NhatKy_ViPham!C:C, "T32") - SUMIFS(NhatKy_ViPham!K:K, NhatKy_ViPham!E:E, "10_Van_B", NhatKy_ViPham!F:F, B43, NhatKy_ViPham!C:C, "T32")</f>
        <v>100</v>
      </c>
      <c r="AX43" s="7">
        <f>100 + SUMIFS(NhatKy_ViPham!J:J, NhatKy_ViPham!E:E, "10_Van_B", NhatKy_ViPham!F:F, B43, NhatKy_ViPham!C:C, "T33") - SUMIFS(NhatKy_ViPham!K:K, NhatKy_ViPham!E:E, "10_Van_B", NhatKy_ViPham!F:F, B43, NhatKy_ViPham!C:C, "T33")</f>
        <v>100</v>
      </c>
      <c r="AY43" s="7">
        <f>100 + SUMIFS(NhatKy_ViPham!J:J, NhatKy_ViPham!E:E, "10_Van_B", NhatKy_ViPham!F:F, B43, NhatKy_ViPham!C:C, "T34") - SUMIFS(NhatKy_ViPham!K:K, NhatKy_ViPham!E:E, "10_Van_B", NhatKy_ViPham!F:F, B43, NhatKy_ViPham!C:C, "T34")</f>
        <v>100</v>
      </c>
      <c r="AZ43" s="7">
        <f>100 + SUMIFS(NhatKy_ViPham!J:J, NhatKy_ViPham!E:E, "10_Van_B", NhatKy_ViPham!F:F, B43, NhatKy_ViPham!C:C, "T35") - SUMIFS(NhatKy_ViPham!K:K, NhatKy_ViPham!E:E, "10_Van_B", NhatKy_ViPham!F:F, B43, NhatKy_ViPham!C:C, "T35")</f>
        <v>100</v>
      </c>
      <c r="BA43" s="12">
        <f t="shared" si="0"/>
        <v>100</v>
      </c>
      <c r="BB43" s="11" t="s">
        <v>430</v>
      </c>
      <c r="BC43" s="14" t="str">
        <f t="shared" si="1"/>
        <v>Tốt</v>
      </c>
      <c r="BD43" s="10" t="str">
        <f t="shared" si="2"/>
        <v>🟢 BÌNH THƯỜNG</v>
      </c>
    </row>
  </sheetData>
  <mergeCells count="42">
    <mergeCell ref="A4:B4"/>
    <mergeCell ref="G4:H4"/>
    <mergeCell ref="BB7:BB8"/>
    <mergeCell ref="I4:J4"/>
    <mergeCell ref="BD7:BD8"/>
    <mergeCell ref="B7:B8"/>
    <mergeCell ref="F7:F8"/>
    <mergeCell ref="L7:L8"/>
    <mergeCell ref="K4:L4"/>
    <mergeCell ref="N7:N8"/>
    <mergeCell ref="BC7:BC8"/>
    <mergeCell ref="C4:D4"/>
    <mergeCell ref="AX7:AZ7"/>
    <mergeCell ref="E4:F4"/>
    <mergeCell ref="D7:D8"/>
    <mergeCell ref="AT7:AW7"/>
    <mergeCell ref="AH7:AK7"/>
    <mergeCell ref="BA7:BA8"/>
    <mergeCell ref="M7:M8"/>
    <mergeCell ref="AP7:AS7"/>
    <mergeCell ref="AL7:AO7"/>
    <mergeCell ref="O7:O8"/>
    <mergeCell ref="Q7:Q8"/>
    <mergeCell ref="R7:U7"/>
    <mergeCell ref="Z7:AC7"/>
    <mergeCell ref="V7:Y7"/>
    <mergeCell ref="P7:P8"/>
    <mergeCell ref="A7:A8"/>
    <mergeCell ref="G7:G8"/>
    <mergeCell ref="I7:I8"/>
    <mergeCell ref="A5:B5"/>
    <mergeCell ref="AD7:AG7"/>
    <mergeCell ref="I5:J5"/>
    <mergeCell ref="E7:E8"/>
    <mergeCell ref="K7:K8"/>
    <mergeCell ref="E5:F5"/>
    <mergeCell ref="K5:L5"/>
    <mergeCell ref="H7:H8"/>
    <mergeCell ref="J7:J8"/>
    <mergeCell ref="G5:H5"/>
    <mergeCell ref="C7:C8"/>
    <mergeCell ref="C5:D5"/>
  </mergeCells>
  <dataValidations count="1">
    <dataValidation type="list" allowBlank="1" sqref="E9:E43 BB9:BB43" xr:uid="{00000000-0002-0000-0F00-000000000000}">
      <formula1>"Không,Có"</formula1>
    </dataValidation>
  </dataValidations>
  <hyperlinks>
    <hyperlink ref="AX1" location="'TOC_HuongDan'!A1" display="🏠 về Mục Lục" xr:uid="{00000000-0004-0000-0F00-000000000000}"/>
    <hyperlink ref="AX2" location="'NhatKy_ViPham'!A4" display="📋 Nhật Ký Vi Phạm Lớp 10_Van_B" xr:uid="{00000000-0004-0000-0F00-000001000000}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D43"/>
  <sheetViews>
    <sheetView showGridLines="0" workbookViewId="0"/>
  </sheetViews>
  <sheetFormatPr defaultRowHeight="15" x14ac:dyDescent="0.25"/>
  <cols>
    <col min="1" max="1" width="6" customWidth="1"/>
    <col min="2" max="2" width="25" customWidth="1"/>
    <col min="3" max="3" width="12" customWidth="1"/>
    <col min="4" max="5" width="10" customWidth="1"/>
    <col min="6" max="17" width="16" customWidth="1"/>
    <col min="18" max="52" width="7" customWidth="1"/>
    <col min="53" max="55" width="14" customWidth="1"/>
    <col min="56" max="56" width="22" customWidth="1"/>
  </cols>
  <sheetData>
    <row r="1" spans="1:56" ht="21" x14ac:dyDescent="0.35">
      <c r="A1" s="1" t="s">
        <v>1063</v>
      </c>
      <c r="AX1" s="8" t="s">
        <v>358</v>
      </c>
    </row>
    <row r="2" spans="1:56" x14ac:dyDescent="0.25">
      <c r="A2" s="2" t="s">
        <v>1064</v>
      </c>
      <c r="AX2" s="8" t="s">
        <v>1065</v>
      </c>
    </row>
    <row r="4" spans="1:56" x14ac:dyDescent="0.25">
      <c r="A4" s="55" t="s">
        <v>361</v>
      </c>
      <c r="B4" s="50"/>
      <c r="C4" s="55" t="s">
        <v>362</v>
      </c>
      <c r="D4" s="50"/>
      <c r="E4" s="55" t="s">
        <v>363</v>
      </c>
      <c r="F4" s="50"/>
      <c r="G4" s="55" t="s">
        <v>364</v>
      </c>
      <c r="H4" s="50"/>
      <c r="I4" s="55" t="s">
        <v>365</v>
      </c>
      <c r="J4" s="50"/>
      <c r="K4" s="55" t="s">
        <v>366</v>
      </c>
      <c r="L4" s="50"/>
    </row>
    <row r="5" spans="1:56" x14ac:dyDescent="0.25">
      <c r="A5" s="49">
        <f>COUNTA(A9:A43)</f>
        <v>35</v>
      </c>
      <c r="B5" s="50"/>
      <c r="C5" s="53">
        <f>COUNTIF(BC9:BC43, "Tốt")</f>
        <v>35</v>
      </c>
      <c r="D5" s="50"/>
      <c r="E5" s="49">
        <f>COUNTIF(BC9:BC43, "Khá")</f>
        <v>0</v>
      </c>
      <c r="F5" s="50"/>
      <c r="G5" s="49">
        <f>COUNTIF(BC9:BC43, "Đạt")</f>
        <v>0</v>
      </c>
      <c r="H5" s="50"/>
      <c r="I5" s="52">
        <f>COUNTIF(BC9:BC43, "Chưa đạt")</f>
        <v>0</v>
      </c>
      <c r="J5" s="50"/>
      <c r="K5" s="53">
        <f>ROUND(AVERAGE(BA9:BA43), 1)</f>
        <v>100</v>
      </c>
      <c r="L5" s="50"/>
    </row>
    <row r="7" spans="1:56" x14ac:dyDescent="0.25">
      <c r="A7" s="46" t="s">
        <v>3</v>
      </c>
      <c r="B7" s="46" t="s">
        <v>303</v>
      </c>
      <c r="C7" s="46" t="s">
        <v>367</v>
      </c>
      <c r="D7" s="46" t="s">
        <v>368</v>
      </c>
      <c r="E7" s="46" t="s">
        <v>369</v>
      </c>
      <c r="F7" s="48" t="s">
        <v>370</v>
      </c>
      <c r="G7" s="48" t="s">
        <v>371</v>
      </c>
      <c r="H7" s="48" t="s">
        <v>372</v>
      </c>
      <c r="I7" s="48" t="s">
        <v>373</v>
      </c>
      <c r="J7" s="48" t="s">
        <v>374</v>
      </c>
      <c r="K7" s="48" t="s">
        <v>375</v>
      </c>
      <c r="L7" s="48" t="s">
        <v>376</v>
      </c>
      <c r="M7" s="48" t="s">
        <v>377</v>
      </c>
      <c r="N7" s="48" t="s">
        <v>378</v>
      </c>
      <c r="O7" s="48" t="s">
        <v>379</v>
      </c>
      <c r="P7" s="54" t="s">
        <v>380</v>
      </c>
      <c r="Q7" s="48" t="s">
        <v>381</v>
      </c>
      <c r="R7" s="46" t="s">
        <v>382</v>
      </c>
      <c r="S7" s="51"/>
      <c r="T7" s="51"/>
      <c r="U7" s="51"/>
      <c r="V7" s="46" t="s">
        <v>383</v>
      </c>
      <c r="W7" s="51"/>
      <c r="X7" s="51"/>
      <c r="Y7" s="51"/>
      <c r="Z7" s="46" t="s">
        <v>384</v>
      </c>
      <c r="AA7" s="51"/>
      <c r="AB7" s="51"/>
      <c r="AC7" s="51"/>
      <c r="AD7" s="46" t="s">
        <v>385</v>
      </c>
      <c r="AE7" s="51"/>
      <c r="AF7" s="51"/>
      <c r="AG7" s="51"/>
      <c r="AH7" s="46" t="s">
        <v>386</v>
      </c>
      <c r="AI7" s="51"/>
      <c r="AJ7" s="51"/>
      <c r="AK7" s="51"/>
      <c r="AL7" s="46" t="s">
        <v>387</v>
      </c>
      <c r="AM7" s="51"/>
      <c r="AN7" s="51"/>
      <c r="AO7" s="51"/>
      <c r="AP7" s="46" t="s">
        <v>388</v>
      </c>
      <c r="AQ7" s="51"/>
      <c r="AR7" s="51"/>
      <c r="AS7" s="51"/>
      <c r="AT7" s="46" t="s">
        <v>389</v>
      </c>
      <c r="AU7" s="51"/>
      <c r="AV7" s="51"/>
      <c r="AW7" s="51"/>
      <c r="AX7" s="46" t="s">
        <v>390</v>
      </c>
      <c r="AY7" s="51"/>
      <c r="AZ7" s="51"/>
      <c r="BA7" s="46" t="s">
        <v>391</v>
      </c>
      <c r="BB7" s="46" t="s">
        <v>392</v>
      </c>
      <c r="BC7" s="46" t="s">
        <v>393</v>
      </c>
      <c r="BD7" s="46" t="s">
        <v>394</v>
      </c>
    </row>
    <row r="8" spans="1:56" x14ac:dyDescent="0.25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9" t="s">
        <v>311</v>
      </c>
      <c r="S8" s="9" t="s">
        <v>348</v>
      </c>
      <c r="T8" s="9" t="s">
        <v>395</v>
      </c>
      <c r="U8" s="9" t="s">
        <v>396</v>
      </c>
      <c r="V8" s="9" t="s">
        <v>397</v>
      </c>
      <c r="W8" s="9" t="s">
        <v>398</v>
      </c>
      <c r="X8" s="9" t="s">
        <v>399</v>
      </c>
      <c r="Y8" s="9" t="s">
        <v>400</v>
      </c>
      <c r="Z8" s="9" t="s">
        <v>401</v>
      </c>
      <c r="AA8" s="9" t="s">
        <v>402</v>
      </c>
      <c r="AB8" s="9" t="s">
        <v>403</v>
      </c>
      <c r="AC8" s="9" t="s">
        <v>404</v>
      </c>
      <c r="AD8" s="9" t="s">
        <v>405</v>
      </c>
      <c r="AE8" s="9" t="s">
        <v>406</v>
      </c>
      <c r="AF8" s="9" t="s">
        <v>407</v>
      </c>
      <c r="AG8" s="9" t="s">
        <v>408</v>
      </c>
      <c r="AH8" s="9" t="s">
        <v>409</v>
      </c>
      <c r="AI8" s="9" t="s">
        <v>410</v>
      </c>
      <c r="AJ8" s="9" t="s">
        <v>411</v>
      </c>
      <c r="AK8" s="9" t="s">
        <v>412</v>
      </c>
      <c r="AL8" s="9" t="s">
        <v>413</v>
      </c>
      <c r="AM8" s="9" t="s">
        <v>414</v>
      </c>
      <c r="AN8" s="9" t="s">
        <v>415</v>
      </c>
      <c r="AO8" s="9" t="s">
        <v>416</v>
      </c>
      <c r="AP8" s="9" t="s">
        <v>417</v>
      </c>
      <c r="AQ8" s="9" t="s">
        <v>418</v>
      </c>
      <c r="AR8" s="9" t="s">
        <v>419</v>
      </c>
      <c r="AS8" s="9" t="s">
        <v>420</v>
      </c>
      <c r="AT8" s="9" t="s">
        <v>421</v>
      </c>
      <c r="AU8" s="9" t="s">
        <v>422</v>
      </c>
      <c r="AV8" s="9" t="s">
        <v>423</v>
      </c>
      <c r="AW8" s="9" t="s">
        <v>424</v>
      </c>
      <c r="AX8" s="9" t="s">
        <v>425</v>
      </c>
      <c r="AY8" s="9" t="s">
        <v>426</v>
      </c>
      <c r="AZ8" s="9" t="s">
        <v>427</v>
      </c>
      <c r="BA8" s="47"/>
      <c r="BB8" s="47"/>
      <c r="BC8" s="47"/>
      <c r="BD8" s="47"/>
    </row>
    <row r="9" spans="1:56" x14ac:dyDescent="0.25">
      <c r="A9" s="4">
        <v>1</v>
      </c>
      <c r="B9" s="10" t="s">
        <v>1066</v>
      </c>
      <c r="C9" s="4" t="s">
        <v>1067</v>
      </c>
      <c r="D9" s="4" t="s">
        <v>429</v>
      </c>
      <c r="E9" s="11" t="s">
        <v>430</v>
      </c>
      <c r="F9" s="7">
        <f>SUMIFS(NhatKy_ViPham!K:K, NhatKy_ViPham!E:E, "10_Su", NhatKy_ViPham!F:F, B9, NhatKy_ViPham!H:H, "L01")</f>
        <v>0</v>
      </c>
      <c r="G9" s="7">
        <f>SUMIFS(NhatKy_ViPham!K:K, NhatKy_ViPham!E:E, "10_Su", NhatKy_ViPham!F:F, B9, NhatKy_ViPham!H:H, "L02")</f>
        <v>0</v>
      </c>
      <c r="H9" s="7">
        <f>SUMIFS(NhatKy_ViPham!K:K, NhatKy_ViPham!E:E, "10_Su", NhatKy_ViPham!F:F, B9, NhatKy_ViPham!H:H, "L03")</f>
        <v>0</v>
      </c>
      <c r="I9" s="7">
        <f>SUMIFS(NhatKy_ViPham!K:K, NhatKy_ViPham!E:E, "10_Su", NhatKy_ViPham!F:F, B9, NhatKy_ViPham!H:H, "L04")</f>
        <v>0</v>
      </c>
      <c r="J9" s="7">
        <f>SUMIFS(NhatKy_ViPham!K:K, NhatKy_ViPham!E:E, "10_Su", NhatKy_ViPham!F:F, B9, NhatKy_ViPham!H:H, "L05")</f>
        <v>0</v>
      </c>
      <c r="K9" s="7">
        <f>SUMIFS(NhatKy_ViPham!K:K, NhatKy_ViPham!E:E, "10_Su", NhatKy_ViPham!F:F, B9, NhatKy_ViPham!H:H, "L06")</f>
        <v>0</v>
      </c>
      <c r="L9" s="7">
        <f>SUMIFS(NhatKy_ViPham!K:K, NhatKy_ViPham!E:E, "10_Su", NhatKy_ViPham!F:F, B9, NhatKy_ViPham!H:H, "L07")</f>
        <v>0</v>
      </c>
      <c r="M9" s="7">
        <f>SUMIFS(NhatKy_ViPham!K:K, NhatKy_ViPham!E:E, "10_Su", NhatKy_ViPham!F:F, B9, NhatKy_ViPham!H:H, "L08")</f>
        <v>0</v>
      </c>
      <c r="N9" s="7">
        <f>SUMIFS(NhatKy_ViPham!K:K, NhatKy_ViPham!E:E, "10_Su", NhatKy_ViPham!F:F, B9, NhatKy_ViPham!H:H, "L09")</f>
        <v>0</v>
      </c>
      <c r="O9" s="7">
        <f>SUMIFS(NhatKy_ViPham!K:K, NhatKy_ViPham!E:E, "10_Su", NhatKy_ViPham!F:F, B9, NhatKy_ViPham!H:H, "L10")</f>
        <v>0</v>
      </c>
      <c r="P9" s="12">
        <f>SUMIFS(NhatKy_ViPham!J:J, NhatKy_ViPham!E:E, "10_Su", NhatKy_ViPham!F:F, B9)</f>
        <v>0</v>
      </c>
      <c r="Q9" s="13">
        <f>SUMIFS(NhatKy_ViPham!K:K, NhatKy_ViPham!E:E, "10_Su", NhatKy_ViPham!F:F, B9)</f>
        <v>0</v>
      </c>
      <c r="R9" s="7">
        <f>100 + SUMIFS(NhatKy_ViPham!J:J, NhatKy_ViPham!E:E, "10_Su", NhatKy_ViPham!F:F, B9, NhatKy_ViPham!C:C, "T1") - SUMIFS(NhatKy_ViPham!K:K, NhatKy_ViPham!E:E, "10_Su", NhatKy_ViPham!F:F, B9, NhatKy_ViPham!C:C, "T1")</f>
        <v>100</v>
      </c>
      <c r="S9" s="7">
        <f>100 + SUMIFS(NhatKy_ViPham!J:J, NhatKy_ViPham!E:E, "10_Su", NhatKy_ViPham!F:F, B9, NhatKy_ViPham!C:C, "T2") - SUMIFS(NhatKy_ViPham!K:K, NhatKy_ViPham!E:E, "10_Su", NhatKy_ViPham!F:F, B9, NhatKy_ViPham!C:C, "T2")</f>
        <v>100</v>
      </c>
      <c r="T9" s="7">
        <f>100 + SUMIFS(NhatKy_ViPham!J:J, NhatKy_ViPham!E:E, "10_Su", NhatKy_ViPham!F:F, B9, NhatKy_ViPham!C:C, "T3") - SUMIFS(NhatKy_ViPham!K:K, NhatKy_ViPham!E:E, "10_Su", NhatKy_ViPham!F:F, B9, NhatKy_ViPham!C:C, "T3")</f>
        <v>100</v>
      </c>
      <c r="U9" s="7">
        <f>100 + SUMIFS(NhatKy_ViPham!J:J, NhatKy_ViPham!E:E, "10_Su", NhatKy_ViPham!F:F, B9, NhatKy_ViPham!C:C, "T4") - SUMIFS(NhatKy_ViPham!K:K, NhatKy_ViPham!E:E, "10_Su", NhatKy_ViPham!F:F, B9, NhatKy_ViPham!C:C, "T4")</f>
        <v>100</v>
      </c>
      <c r="V9" s="7">
        <f>100 + SUMIFS(NhatKy_ViPham!J:J, NhatKy_ViPham!E:E, "10_Su", NhatKy_ViPham!F:F, B9, NhatKy_ViPham!C:C, "T5") - SUMIFS(NhatKy_ViPham!K:K, NhatKy_ViPham!E:E, "10_Su", NhatKy_ViPham!F:F, B9, NhatKy_ViPham!C:C, "T5")</f>
        <v>100</v>
      </c>
      <c r="W9" s="7">
        <f>100 + SUMIFS(NhatKy_ViPham!J:J, NhatKy_ViPham!E:E, "10_Su", NhatKy_ViPham!F:F, B9, NhatKy_ViPham!C:C, "T6") - SUMIFS(NhatKy_ViPham!K:K, NhatKy_ViPham!E:E, "10_Su", NhatKy_ViPham!F:F, B9, NhatKy_ViPham!C:C, "T6")</f>
        <v>100</v>
      </c>
      <c r="X9" s="7">
        <f>100 + SUMIFS(NhatKy_ViPham!J:J, NhatKy_ViPham!E:E, "10_Su", NhatKy_ViPham!F:F, B9, NhatKy_ViPham!C:C, "T7") - SUMIFS(NhatKy_ViPham!K:K, NhatKy_ViPham!E:E, "10_Su", NhatKy_ViPham!F:F, B9, NhatKy_ViPham!C:C, "T7")</f>
        <v>100</v>
      </c>
      <c r="Y9" s="7">
        <f>100 + SUMIFS(NhatKy_ViPham!J:J, NhatKy_ViPham!E:E, "10_Su", NhatKy_ViPham!F:F, B9, NhatKy_ViPham!C:C, "T8") - SUMIFS(NhatKy_ViPham!K:K, NhatKy_ViPham!E:E, "10_Su", NhatKy_ViPham!F:F, B9, NhatKy_ViPham!C:C, "T8")</f>
        <v>100</v>
      </c>
      <c r="Z9" s="7">
        <f>100 + SUMIFS(NhatKy_ViPham!J:J, NhatKy_ViPham!E:E, "10_Su", NhatKy_ViPham!F:F, B9, NhatKy_ViPham!C:C, "T9") - SUMIFS(NhatKy_ViPham!K:K, NhatKy_ViPham!E:E, "10_Su", NhatKy_ViPham!F:F, B9, NhatKy_ViPham!C:C, "T9")</f>
        <v>100</v>
      </c>
      <c r="AA9" s="7">
        <f>100 + SUMIFS(NhatKy_ViPham!J:J, NhatKy_ViPham!E:E, "10_Su", NhatKy_ViPham!F:F, B9, NhatKy_ViPham!C:C, "T10") - SUMIFS(NhatKy_ViPham!K:K, NhatKy_ViPham!E:E, "10_Su", NhatKy_ViPham!F:F, B9, NhatKy_ViPham!C:C, "T10")</f>
        <v>100</v>
      </c>
      <c r="AB9" s="7">
        <f>100 + SUMIFS(NhatKy_ViPham!J:J, NhatKy_ViPham!E:E, "10_Su", NhatKy_ViPham!F:F, B9, NhatKy_ViPham!C:C, "T11") - SUMIFS(NhatKy_ViPham!K:K, NhatKy_ViPham!E:E, "10_Su", NhatKy_ViPham!F:F, B9, NhatKy_ViPham!C:C, "T11")</f>
        <v>100</v>
      </c>
      <c r="AC9" s="7">
        <f>100 + SUMIFS(NhatKy_ViPham!J:J, NhatKy_ViPham!E:E, "10_Su", NhatKy_ViPham!F:F, B9, NhatKy_ViPham!C:C, "T12") - SUMIFS(NhatKy_ViPham!K:K, NhatKy_ViPham!E:E, "10_Su", NhatKy_ViPham!F:F, B9, NhatKy_ViPham!C:C, "T12")</f>
        <v>100</v>
      </c>
      <c r="AD9" s="7">
        <f>100 + SUMIFS(NhatKy_ViPham!J:J, NhatKy_ViPham!E:E, "10_Su", NhatKy_ViPham!F:F, B9, NhatKy_ViPham!C:C, "T13") - SUMIFS(NhatKy_ViPham!K:K, NhatKy_ViPham!E:E, "10_Su", NhatKy_ViPham!F:F, B9, NhatKy_ViPham!C:C, "T13")</f>
        <v>100</v>
      </c>
      <c r="AE9" s="7">
        <f>100 + SUMIFS(NhatKy_ViPham!J:J, NhatKy_ViPham!E:E, "10_Su", NhatKy_ViPham!F:F, B9, NhatKy_ViPham!C:C, "T14") - SUMIFS(NhatKy_ViPham!K:K, NhatKy_ViPham!E:E, "10_Su", NhatKy_ViPham!F:F, B9, NhatKy_ViPham!C:C, "T14")</f>
        <v>100</v>
      </c>
      <c r="AF9" s="7">
        <f>100 + SUMIFS(NhatKy_ViPham!J:J, NhatKy_ViPham!E:E, "10_Su", NhatKy_ViPham!F:F, B9, NhatKy_ViPham!C:C, "T15") - SUMIFS(NhatKy_ViPham!K:K, NhatKy_ViPham!E:E, "10_Su", NhatKy_ViPham!F:F, B9, NhatKy_ViPham!C:C, "T15")</f>
        <v>100</v>
      </c>
      <c r="AG9" s="7">
        <f>100 + SUMIFS(NhatKy_ViPham!J:J, NhatKy_ViPham!E:E, "10_Su", NhatKy_ViPham!F:F, B9, NhatKy_ViPham!C:C, "T16") - SUMIFS(NhatKy_ViPham!K:K, NhatKy_ViPham!E:E, "10_Su", NhatKy_ViPham!F:F, B9, NhatKy_ViPham!C:C, "T16")</f>
        <v>100</v>
      </c>
      <c r="AH9" s="7">
        <f>100 + SUMIFS(NhatKy_ViPham!J:J, NhatKy_ViPham!E:E, "10_Su", NhatKy_ViPham!F:F, B9, NhatKy_ViPham!C:C, "T17") - SUMIFS(NhatKy_ViPham!K:K, NhatKy_ViPham!E:E, "10_Su", NhatKy_ViPham!F:F, B9, NhatKy_ViPham!C:C, "T17")</f>
        <v>100</v>
      </c>
      <c r="AI9" s="7">
        <f>100 + SUMIFS(NhatKy_ViPham!J:J, NhatKy_ViPham!E:E, "10_Su", NhatKy_ViPham!F:F, B9, NhatKy_ViPham!C:C, "T18") - SUMIFS(NhatKy_ViPham!K:K, NhatKy_ViPham!E:E, "10_Su", NhatKy_ViPham!F:F, B9, NhatKy_ViPham!C:C, "T18")</f>
        <v>100</v>
      </c>
      <c r="AJ9" s="7">
        <f>100 + SUMIFS(NhatKy_ViPham!J:J, NhatKy_ViPham!E:E, "10_Su", NhatKy_ViPham!F:F, B9, NhatKy_ViPham!C:C, "T19") - SUMIFS(NhatKy_ViPham!K:K, NhatKy_ViPham!E:E, "10_Su", NhatKy_ViPham!F:F, B9, NhatKy_ViPham!C:C, "T19")</f>
        <v>100</v>
      </c>
      <c r="AK9" s="7">
        <f>100 + SUMIFS(NhatKy_ViPham!J:J, NhatKy_ViPham!E:E, "10_Su", NhatKy_ViPham!F:F, B9, NhatKy_ViPham!C:C, "T20") - SUMIFS(NhatKy_ViPham!K:K, NhatKy_ViPham!E:E, "10_Su", NhatKy_ViPham!F:F, B9, NhatKy_ViPham!C:C, "T20")</f>
        <v>100</v>
      </c>
      <c r="AL9" s="7">
        <f>100 + SUMIFS(NhatKy_ViPham!J:J, NhatKy_ViPham!E:E, "10_Su", NhatKy_ViPham!F:F, B9, NhatKy_ViPham!C:C, "T21") - SUMIFS(NhatKy_ViPham!K:K, NhatKy_ViPham!E:E, "10_Su", NhatKy_ViPham!F:F, B9, NhatKy_ViPham!C:C, "T21")</f>
        <v>100</v>
      </c>
      <c r="AM9" s="7">
        <f>100 + SUMIFS(NhatKy_ViPham!J:J, NhatKy_ViPham!E:E, "10_Su", NhatKy_ViPham!F:F, B9, NhatKy_ViPham!C:C, "T22") - SUMIFS(NhatKy_ViPham!K:K, NhatKy_ViPham!E:E, "10_Su", NhatKy_ViPham!F:F, B9, NhatKy_ViPham!C:C, "T22")</f>
        <v>100</v>
      </c>
      <c r="AN9" s="7">
        <f>100 + SUMIFS(NhatKy_ViPham!J:J, NhatKy_ViPham!E:E, "10_Su", NhatKy_ViPham!F:F, B9, NhatKy_ViPham!C:C, "T23") - SUMIFS(NhatKy_ViPham!K:K, NhatKy_ViPham!E:E, "10_Su", NhatKy_ViPham!F:F, B9, NhatKy_ViPham!C:C, "T23")</f>
        <v>100</v>
      </c>
      <c r="AO9" s="7">
        <f>100 + SUMIFS(NhatKy_ViPham!J:J, NhatKy_ViPham!E:E, "10_Su", NhatKy_ViPham!F:F, B9, NhatKy_ViPham!C:C, "T24") - SUMIFS(NhatKy_ViPham!K:K, NhatKy_ViPham!E:E, "10_Su", NhatKy_ViPham!F:F, B9, NhatKy_ViPham!C:C, "T24")</f>
        <v>100</v>
      </c>
      <c r="AP9" s="7">
        <f>100 + SUMIFS(NhatKy_ViPham!J:J, NhatKy_ViPham!E:E, "10_Su", NhatKy_ViPham!F:F, B9, NhatKy_ViPham!C:C, "T25") - SUMIFS(NhatKy_ViPham!K:K, NhatKy_ViPham!E:E, "10_Su", NhatKy_ViPham!F:F, B9, NhatKy_ViPham!C:C, "T25")</f>
        <v>100</v>
      </c>
      <c r="AQ9" s="7">
        <f>100 + SUMIFS(NhatKy_ViPham!J:J, NhatKy_ViPham!E:E, "10_Su", NhatKy_ViPham!F:F, B9, NhatKy_ViPham!C:C, "T26") - SUMIFS(NhatKy_ViPham!K:K, NhatKy_ViPham!E:E, "10_Su", NhatKy_ViPham!F:F, B9, NhatKy_ViPham!C:C, "T26")</f>
        <v>100</v>
      </c>
      <c r="AR9" s="7">
        <f>100 + SUMIFS(NhatKy_ViPham!J:J, NhatKy_ViPham!E:E, "10_Su", NhatKy_ViPham!F:F, B9, NhatKy_ViPham!C:C, "T27") - SUMIFS(NhatKy_ViPham!K:K, NhatKy_ViPham!E:E, "10_Su", NhatKy_ViPham!F:F, B9, NhatKy_ViPham!C:C, "T27")</f>
        <v>100</v>
      </c>
      <c r="AS9" s="7">
        <f>100 + SUMIFS(NhatKy_ViPham!J:J, NhatKy_ViPham!E:E, "10_Su", NhatKy_ViPham!F:F, B9, NhatKy_ViPham!C:C, "T28") - SUMIFS(NhatKy_ViPham!K:K, NhatKy_ViPham!E:E, "10_Su", NhatKy_ViPham!F:F, B9, NhatKy_ViPham!C:C, "T28")</f>
        <v>100</v>
      </c>
      <c r="AT9" s="7">
        <f>100 + SUMIFS(NhatKy_ViPham!J:J, NhatKy_ViPham!E:E, "10_Su", NhatKy_ViPham!F:F, B9, NhatKy_ViPham!C:C, "T29") - SUMIFS(NhatKy_ViPham!K:K, NhatKy_ViPham!E:E, "10_Su", NhatKy_ViPham!F:F, B9, NhatKy_ViPham!C:C, "T29")</f>
        <v>100</v>
      </c>
      <c r="AU9" s="7">
        <f>100 + SUMIFS(NhatKy_ViPham!J:J, NhatKy_ViPham!E:E, "10_Su", NhatKy_ViPham!F:F, B9, NhatKy_ViPham!C:C, "T30") - SUMIFS(NhatKy_ViPham!K:K, NhatKy_ViPham!E:E, "10_Su", NhatKy_ViPham!F:F, B9, NhatKy_ViPham!C:C, "T30")</f>
        <v>100</v>
      </c>
      <c r="AV9" s="7">
        <f>100 + SUMIFS(NhatKy_ViPham!J:J, NhatKy_ViPham!E:E, "10_Su", NhatKy_ViPham!F:F, B9, NhatKy_ViPham!C:C, "T31") - SUMIFS(NhatKy_ViPham!K:K, NhatKy_ViPham!E:E, "10_Su", NhatKy_ViPham!F:F, B9, NhatKy_ViPham!C:C, "T31")</f>
        <v>100</v>
      </c>
      <c r="AW9" s="7">
        <f>100 + SUMIFS(NhatKy_ViPham!J:J, NhatKy_ViPham!E:E, "10_Su", NhatKy_ViPham!F:F, B9, NhatKy_ViPham!C:C, "T32") - SUMIFS(NhatKy_ViPham!K:K, NhatKy_ViPham!E:E, "10_Su", NhatKy_ViPham!F:F, B9, NhatKy_ViPham!C:C, "T32")</f>
        <v>100</v>
      </c>
      <c r="AX9" s="7">
        <f>100 + SUMIFS(NhatKy_ViPham!J:J, NhatKy_ViPham!E:E, "10_Su", NhatKy_ViPham!F:F, B9, NhatKy_ViPham!C:C, "T33") - SUMIFS(NhatKy_ViPham!K:K, NhatKy_ViPham!E:E, "10_Su", NhatKy_ViPham!F:F, B9, NhatKy_ViPham!C:C, "T33")</f>
        <v>100</v>
      </c>
      <c r="AY9" s="7">
        <f>100 + SUMIFS(NhatKy_ViPham!J:J, NhatKy_ViPham!E:E, "10_Su", NhatKy_ViPham!F:F, B9, NhatKy_ViPham!C:C, "T34") - SUMIFS(NhatKy_ViPham!K:K, NhatKy_ViPham!E:E, "10_Su", NhatKy_ViPham!F:F, B9, NhatKy_ViPham!C:C, "T34")</f>
        <v>100</v>
      </c>
      <c r="AZ9" s="7">
        <f>100 + SUMIFS(NhatKy_ViPham!J:J, NhatKy_ViPham!E:E, "10_Su", NhatKy_ViPham!F:F, B9, NhatKy_ViPham!C:C, "T35") - SUMIFS(NhatKy_ViPham!K:K, NhatKy_ViPham!E:E, "10_Su", NhatKy_ViPham!F:F, B9, NhatKy_ViPham!C:C, "T35")</f>
        <v>100</v>
      </c>
      <c r="BA9" s="12">
        <f t="shared" ref="BA9:BA43" si="0">ROUND(AVERAGE(R9:AZ9), 1)</f>
        <v>100</v>
      </c>
      <c r="BB9" s="11" t="s">
        <v>430</v>
      </c>
      <c r="BC9" s="14" t="str">
        <f t="shared" ref="BC9:BC43" si="1">IF(BB9="Có", "Chưa đạt", IF(BA9&gt;=85, "Tốt", IF(BA9&gt;=70, "Khá", IF(BA9&gt;=50, "Đạt", "Chưa đạt"))))</f>
        <v>Tốt</v>
      </c>
      <c r="BD9" s="10" t="str">
        <f t="shared" ref="BD9:BD43" si="2">IF(BC9="Chưa đạt", "🔴 Nguy cơ CHƯA ĐẠT", IF(BC9="Đạt", "🟡 CẦN NHẮC NHỞ", "🟢 BÌNH THƯỜNG"))</f>
        <v>🟢 BÌNH THƯỜNG</v>
      </c>
    </row>
    <row r="10" spans="1:56" x14ac:dyDescent="0.25">
      <c r="A10" s="5">
        <v>2</v>
      </c>
      <c r="B10" s="15" t="s">
        <v>1068</v>
      </c>
      <c r="C10" s="5" t="s">
        <v>1069</v>
      </c>
      <c r="D10" s="5" t="s">
        <v>429</v>
      </c>
      <c r="E10" s="11" t="s">
        <v>430</v>
      </c>
      <c r="F10" s="6">
        <f>SUMIFS(NhatKy_ViPham!K:K, NhatKy_ViPham!E:E, "10_Su", NhatKy_ViPham!F:F, B10, NhatKy_ViPham!H:H, "L01")</f>
        <v>0</v>
      </c>
      <c r="G10" s="6">
        <f>SUMIFS(NhatKy_ViPham!K:K, NhatKy_ViPham!E:E, "10_Su", NhatKy_ViPham!F:F, B10, NhatKy_ViPham!H:H, "L02")</f>
        <v>0</v>
      </c>
      <c r="H10" s="6">
        <f>SUMIFS(NhatKy_ViPham!K:K, NhatKy_ViPham!E:E, "10_Su", NhatKy_ViPham!F:F, B10, NhatKy_ViPham!H:H, "L03")</f>
        <v>0</v>
      </c>
      <c r="I10" s="6">
        <f>SUMIFS(NhatKy_ViPham!K:K, NhatKy_ViPham!E:E, "10_Su", NhatKy_ViPham!F:F, B10, NhatKy_ViPham!H:H, "L04")</f>
        <v>0</v>
      </c>
      <c r="J10" s="6">
        <f>SUMIFS(NhatKy_ViPham!K:K, NhatKy_ViPham!E:E, "10_Su", NhatKy_ViPham!F:F, B10, NhatKy_ViPham!H:H, "L05")</f>
        <v>0</v>
      </c>
      <c r="K10" s="6">
        <f>SUMIFS(NhatKy_ViPham!K:K, NhatKy_ViPham!E:E, "10_Su", NhatKy_ViPham!F:F, B10, NhatKy_ViPham!H:H, "L06")</f>
        <v>0</v>
      </c>
      <c r="L10" s="6">
        <f>SUMIFS(NhatKy_ViPham!K:K, NhatKy_ViPham!E:E, "10_Su", NhatKy_ViPham!F:F, B10, NhatKy_ViPham!H:H, "L07")</f>
        <v>0</v>
      </c>
      <c r="M10" s="6">
        <f>SUMIFS(NhatKy_ViPham!K:K, NhatKy_ViPham!E:E, "10_Su", NhatKy_ViPham!F:F, B10, NhatKy_ViPham!H:H, "L08")</f>
        <v>0</v>
      </c>
      <c r="N10" s="6">
        <f>SUMIFS(NhatKy_ViPham!K:K, NhatKy_ViPham!E:E, "10_Su", NhatKy_ViPham!F:F, B10, NhatKy_ViPham!H:H, "L09")</f>
        <v>0</v>
      </c>
      <c r="O10" s="6">
        <f>SUMIFS(NhatKy_ViPham!K:K, NhatKy_ViPham!E:E, "10_Su", NhatKy_ViPham!F:F, B10, NhatKy_ViPham!H:H, "L10")</f>
        <v>0</v>
      </c>
      <c r="P10" s="12">
        <f>SUMIFS(NhatKy_ViPham!J:J, NhatKy_ViPham!E:E, "10_Su", NhatKy_ViPham!F:F, B10)</f>
        <v>0</v>
      </c>
      <c r="Q10" s="13">
        <f>SUMIFS(NhatKy_ViPham!K:K, NhatKy_ViPham!E:E, "10_Su", NhatKy_ViPham!F:F, B10)</f>
        <v>0</v>
      </c>
      <c r="R10" s="6">
        <f>100 + SUMIFS(NhatKy_ViPham!J:J, NhatKy_ViPham!E:E, "10_Su", NhatKy_ViPham!F:F, B10, NhatKy_ViPham!C:C, "T1") - SUMIFS(NhatKy_ViPham!K:K, NhatKy_ViPham!E:E, "10_Su", NhatKy_ViPham!F:F, B10, NhatKy_ViPham!C:C, "T1")</f>
        <v>100</v>
      </c>
      <c r="S10" s="6">
        <f>100 + SUMIFS(NhatKy_ViPham!J:J, NhatKy_ViPham!E:E, "10_Su", NhatKy_ViPham!F:F, B10, NhatKy_ViPham!C:C, "T2") - SUMIFS(NhatKy_ViPham!K:K, NhatKy_ViPham!E:E, "10_Su", NhatKy_ViPham!F:F, B10, NhatKy_ViPham!C:C, "T2")</f>
        <v>100</v>
      </c>
      <c r="T10" s="6">
        <f>100 + SUMIFS(NhatKy_ViPham!J:J, NhatKy_ViPham!E:E, "10_Su", NhatKy_ViPham!F:F, B10, NhatKy_ViPham!C:C, "T3") - SUMIFS(NhatKy_ViPham!K:K, NhatKy_ViPham!E:E, "10_Su", NhatKy_ViPham!F:F, B10, NhatKy_ViPham!C:C, "T3")</f>
        <v>100</v>
      </c>
      <c r="U10" s="6">
        <f>100 + SUMIFS(NhatKy_ViPham!J:J, NhatKy_ViPham!E:E, "10_Su", NhatKy_ViPham!F:F, B10, NhatKy_ViPham!C:C, "T4") - SUMIFS(NhatKy_ViPham!K:K, NhatKy_ViPham!E:E, "10_Su", NhatKy_ViPham!F:F, B10, NhatKy_ViPham!C:C, "T4")</f>
        <v>100</v>
      </c>
      <c r="V10" s="6">
        <f>100 + SUMIFS(NhatKy_ViPham!J:J, NhatKy_ViPham!E:E, "10_Su", NhatKy_ViPham!F:F, B10, NhatKy_ViPham!C:C, "T5") - SUMIFS(NhatKy_ViPham!K:K, NhatKy_ViPham!E:E, "10_Su", NhatKy_ViPham!F:F, B10, NhatKy_ViPham!C:C, "T5")</f>
        <v>100</v>
      </c>
      <c r="W10" s="6">
        <f>100 + SUMIFS(NhatKy_ViPham!J:J, NhatKy_ViPham!E:E, "10_Su", NhatKy_ViPham!F:F, B10, NhatKy_ViPham!C:C, "T6") - SUMIFS(NhatKy_ViPham!K:K, NhatKy_ViPham!E:E, "10_Su", NhatKy_ViPham!F:F, B10, NhatKy_ViPham!C:C, "T6")</f>
        <v>100</v>
      </c>
      <c r="X10" s="6">
        <f>100 + SUMIFS(NhatKy_ViPham!J:J, NhatKy_ViPham!E:E, "10_Su", NhatKy_ViPham!F:F, B10, NhatKy_ViPham!C:C, "T7") - SUMIFS(NhatKy_ViPham!K:K, NhatKy_ViPham!E:E, "10_Su", NhatKy_ViPham!F:F, B10, NhatKy_ViPham!C:C, "T7")</f>
        <v>100</v>
      </c>
      <c r="Y10" s="6">
        <f>100 + SUMIFS(NhatKy_ViPham!J:J, NhatKy_ViPham!E:E, "10_Su", NhatKy_ViPham!F:F, B10, NhatKy_ViPham!C:C, "T8") - SUMIFS(NhatKy_ViPham!K:K, NhatKy_ViPham!E:E, "10_Su", NhatKy_ViPham!F:F, B10, NhatKy_ViPham!C:C, "T8")</f>
        <v>100</v>
      </c>
      <c r="Z10" s="6">
        <f>100 + SUMIFS(NhatKy_ViPham!J:J, NhatKy_ViPham!E:E, "10_Su", NhatKy_ViPham!F:F, B10, NhatKy_ViPham!C:C, "T9") - SUMIFS(NhatKy_ViPham!K:K, NhatKy_ViPham!E:E, "10_Su", NhatKy_ViPham!F:F, B10, NhatKy_ViPham!C:C, "T9")</f>
        <v>100</v>
      </c>
      <c r="AA10" s="6">
        <f>100 + SUMIFS(NhatKy_ViPham!J:J, NhatKy_ViPham!E:E, "10_Su", NhatKy_ViPham!F:F, B10, NhatKy_ViPham!C:C, "T10") - SUMIFS(NhatKy_ViPham!K:K, NhatKy_ViPham!E:E, "10_Su", NhatKy_ViPham!F:F, B10, NhatKy_ViPham!C:C, "T10")</f>
        <v>100</v>
      </c>
      <c r="AB10" s="6">
        <f>100 + SUMIFS(NhatKy_ViPham!J:J, NhatKy_ViPham!E:E, "10_Su", NhatKy_ViPham!F:F, B10, NhatKy_ViPham!C:C, "T11") - SUMIFS(NhatKy_ViPham!K:K, NhatKy_ViPham!E:E, "10_Su", NhatKy_ViPham!F:F, B10, NhatKy_ViPham!C:C, "T11")</f>
        <v>100</v>
      </c>
      <c r="AC10" s="6">
        <f>100 + SUMIFS(NhatKy_ViPham!J:J, NhatKy_ViPham!E:E, "10_Su", NhatKy_ViPham!F:F, B10, NhatKy_ViPham!C:C, "T12") - SUMIFS(NhatKy_ViPham!K:K, NhatKy_ViPham!E:E, "10_Su", NhatKy_ViPham!F:F, B10, NhatKy_ViPham!C:C, "T12")</f>
        <v>100</v>
      </c>
      <c r="AD10" s="6">
        <f>100 + SUMIFS(NhatKy_ViPham!J:J, NhatKy_ViPham!E:E, "10_Su", NhatKy_ViPham!F:F, B10, NhatKy_ViPham!C:C, "T13") - SUMIFS(NhatKy_ViPham!K:K, NhatKy_ViPham!E:E, "10_Su", NhatKy_ViPham!F:F, B10, NhatKy_ViPham!C:C, "T13")</f>
        <v>100</v>
      </c>
      <c r="AE10" s="6">
        <f>100 + SUMIFS(NhatKy_ViPham!J:J, NhatKy_ViPham!E:E, "10_Su", NhatKy_ViPham!F:F, B10, NhatKy_ViPham!C:C, "T14") - SUMIFS(NhatKy_ViPham!K:K, NhatKy_ViPham!E:E, "10_Su", NhatKy_ViPham!F:F, B10, NhatKy_ViPham!C:C, "T14")</f>
        <v>100</v>
      </c>
      <c r="AF10" s="6">
        <f>100 + SUMIFS(NhatKy_ViPham!J:J, NhatKy_ViPham!E:E, "10_Su", NhatKy_ViPham!F:F, B10, NhatKy_ViPham!C:C, "T15") - SUMIFS(NhatKy_ViPham!K:K, NhatKy_ViPham!E:E, "10_Su", NhatKy_ViPham!F:F, B10, NhatKy_ViPham!C:C, "T15")</f>
        <v>100</v>
      </c>
      <c r="AG10" s="6">
        <f>100 + SUMIFS(NhatKy_ViPham!J:J, NhatKy_ViPham!E:E, "10_Su", NhatKy_ViPham!F:F, B10, NhatKy_ViPham!C:C, "T16") - SUMIFS(NhatKy_ViPham!K:K, NhatKy_ViPham!E:E, "10_Su", NhatKy_ViPham!F:F, B10, NhatKy_ViPham!C:C, "T16")</f>
        <v>100</v>
      </c>
      <c r="AH10" s="6">
        <f>100 + SUMIFS(NhatKy_ViPham!J:J, NhatKy_ViPham!E:E, "10_Su", NhatKy_ViPham!F:F, B10, NhatKy_ViPham!C:C, "T17") - SUMIFS(NhatKy_ViPham!K:K, NhatKy_ViPham!E:E, "10_Su", NhatKy_ViPham!F:F, B10, NhatKy_ViPham!C:C, "T17")</f>
        <v>100</v>
      </c>
      <c r="AI10" s="6">
        <f>100 + SUMIFS(NhatKy_ViPham!J:J, NhatKy_ViPham!E:E, "10_Su", NhatKy_ViPham!F:F, B10, NhatKy_ViPham!C:C, "T18") - SUMIFS(NhatKy_ViPham!K:K, NhatKy_ViPham!E:E, "10_Su", NhatKy_ViPham!F:F, B10, NhatKy_ViPham!C:C, "T18")</f>
        <v>100</v>
      </c>
      <c r="AJ10" s="6">
        <f>100 + SUMIFS(NhatKy_ViPham!J:J, NhatKy_ViPham!E:E, "10_Su", NhatKy_ViPham!F:F, B10, NhatKy_ViPham!C:C, "T19") - SUMIFS(NhatKy_ViPham!K:K, NhatKy_ViPham!E:E, "10_Su", NhatKy_ViPham!F:F, B10, NhatKy_ViPham!C:C, "T19")</f>
        <v>100</v>
      </c>
      <c r="AK10" s="6">
        <f>100 + SUMIFS(NhatKy_ViPham!J:J, NhatKy_ViPham!E:E, "10_Su", NhatKy_ViPham!F:F, B10, NhatKy_ViPham!C:C, "T20") - SUMIFS(NhatKy_ViPham!K:K, NhatKy_ViPham!E:E, "10_Su", NhatKy_ViPham!F:F, B10, NhatKy_ViPham!C:C, "T20")</f>
        <v>100</v>
      </c>
      <c r="AL10" s="6">
        <f>100 + SUMIFS(NhatKy_ViPham!J:J, NhatKy_ViPham!E:E, "10_Su", NhatKy_ViPham!F:F, B10, NhatKy_ViPham!C:C, "T21") - SUMIFS(NhatKy_ViPham!K:K, NhatKy_ViPham!E:E, "10_Su", NhatKy_ViPham!F:F, B10, NhatKy_ViPham!C:C, "T21")</f>
        <v>100</v>
      </c>
      <c r="AM10" s="6">
        <f>100 + SUMIFS(NhatKy_ViPham!J:J, NhatKy_ViPham!E:E, "10_Su", NhatKy_ViPham!F:F, B10, NhatKy_ViPham!C:C, "T22") - SUMIFS(NhatKy_ViPham!K:K, NhatKy_ViPham!E:E, "10_Su", NhatKy_ViPham!F:F, B10, NhatKy_ViPham!C:C, "T22")</f>
        <v>100</v>
      </c>
      <c r="AN10" s="6">
        <f>100 + SUMIFS(NhatKy_ViPham!J:J, NhatKy_ViPham!E:E, "10_Su", NhatKy_ViPham!F:F, B10, NhatKy_ViPham!C:C, "T23") - SUMIFS(NhatKy_ViPham!K:K, NhatKy_ViPham!E:E, "10_Su", NhatKy_ViPham!F:F, B10, NhatKy_ViPham!C:C, "T23")</f>
        <v>100</v>
      </c>
      <c r="AO10" s="6">
        <f>100 + SUMIFS(NhatKy_ViPham!J:J, NhatKy_ViPham!E:E, "10_Su", NhatKy_ViPham!F:F, B10, NhatKy_ViPham!C:C, "T24") - SUMIFS(NhatKy_ViPham!K:K, NhatKy_ViPham!E:E, "10_Su", NhatKy_ViPham!F:F, B10, NhatKy_ViPham!C:C, "T24")</f>
        <v>100</v>
      </c>
      <c r="AP10" s="6">
        <f>100 + SUMIFS(NhatKy_ViPham!J:J, NhatKy_ViPham!E:E, "10_Su", NhatKy_ViPham!F:F, B10, NhatKy_ViPham!C:C, "T25") - SUMIFS(NhatKy_ViPham!K:K, NhatKy_ViPham!E:E, "10_Su", NhatKy_ViPham!F:F, B10, NhatKy_ViPham!C:C, "T25")</f>
        <v>100</v>
      </c>
      <c r="AQ10" s="6">
        <f>100 + SUMIFS(NhatKy_ViPham!J:J, NhatKy_ViPham!E:E, "10_Su", NhatKy_ViPham!F:F, B10, NhatKy_ViPham!C:C, "T26") - SUMIFS(NhatKy_ViPham!K:K, NhatKy_ViPham!E:E, "10_Su", NhatKy_ViPham!F:F, B10, NhatKy_ViPham!C:C, "T26")</f>
        <v>100</v>
      </c>
      <c r="AR10" s="6">
        <f>100 + SUMIFS(NhatKy_ViPham!J:J, NhatKy_ViPham!E:E, "10_Su", NhatKy_ViPham!F:F, B10, NhatKy_ViPham!C:C, "T27") - SUMIFS(NhatKy_ViPham!K:K, NhatKy_ViPham!E:E, "10_Su", NhatKy_ViPham!F:F, B10, NhatKy_ViPham!C:C, "T27")</f>
        <v>100</v>
      </c>
      <c r="AS10" s="6">
        <f>100 + SUMIFS(NhatKy_ViPham!J:J, NhatKy_ViPham!E:E, "10_Su", NhatKy_ViPham!F:F, B10, NhatKy_ViPham!C:C, "T28") - SUMIFS(NhatKy_ViPham!K:K, NhatKy_ViPham!E:E, "10_Su", NhatKy_ViPham!F:F, B10, NhatKy_ViPham!C:C, "T28")</f>
        <v>100</v>
      </c>
      <c r="AT10" s="6">
        <f>100 + SUMIFS(NhatKy_ViPham!J:J, NhatKy_ViPham!E:E, "10_Su", NhatKy_ViPham!F:F, B10, NhatKy_ViPham!C:C, "T29") - SUMIFS(NhatKy_ViPham!K:K, NhatKy_ViPham!E:E, "10_Su", NhatKy_ViPham!F:F, B10, NhatKy_ViPham!C:C, "T29")</f>
        <v>100</v>
      </c>
      <c r="AU10" s="6">
        <f>100 + SUMIFS(NhatKy_ViPham!J:J, NhatKy_ViPham!E:E, "10_Su", NhatKy_ViPham!F:F, B10, NhatKy_ViPham!C:C, "T30") - SUMIFS(NhatKy_ViPham!K:K, NhatKy_ViPham!E:E, "10_Su", NhatKy_ViPham!F:F, B10, NhatKy_ViPham!C:C, "T30")</f>
        <v>100</v>
      </c>
      <c r="AV10" s="6">
        <f>100 + SUMIFS(NhatKy_ViPham!J:J, NhatKy_ViPham!E:E, "10_Su", NhatKy_ViPham!F:F, B10, NhatKy_ViPham!C:C, "T31") - SUMIFS(NhatKy_ViPham!K:K, NhatKy_ViPham!E:E, "10_Su", NhatKy_ViPham!F:F, B10, NhatKy_ViPham!C:C, "T31")</f>
        <v>100</v>
      </c>
      <c r="AW10" s="6">
        <f>100 + SUMIFS(NhatKy_ViPham!J:J, NhatKy_ViPham!E:E, "10_Su", NhatKy_ViPham!F:F, B10, NhatKy_ViPham!C:C, "T32") - SUMIFS(NhatKy_ViPham!K:K, NhatKy_ViPham!E:E, "10_Su", NhatKy_ViPham!F:F, B10, NhatKy_ViPham!C:C, "T32")</f>
        <v>100</v>
      </c>
      <c r="AX10" s="6">
        <f>100 + SUMIFS(NhatKy_ViPham!J:J, NhatKy_ViPham!E:E, "10_Su", NhatKy_ViPham!F:F, B10, NhatKy_ViPham!C:C, "T33") - SUMIFS(NhatKy_ViPham!K:K, NhatKy_ViPham!E:E, "10_Su", NhatKy_ViPham!F:F, B10, NhatKy_ViPham!C:C, "T33")</f>
        <v>100</v>
      </c>
      <c r="AY10" s="6">
        <f>100 + SUMIFS(NhatKy_ViPham!J:J, NhatKy_ViPham!E:E, "10_Su", NhatKy_ViPham!F:F, B10, NhatKy_ViPham!C:C, "T34") - SUMIFS(NhatKy_ViPham!K:K, NhatKy_ViPham!E:E, "10_Su", NhatKy_ViPham!F:F, B10, NhatKy_ViPham!C:C, "T34")</f>
        <v>100</v>
      </c>
      <c r="AZ10" s="6">
        <f>100 + SUMIFS(NhatKy_ViPham!J:J, NhatKy_ViPham!E:E, "10_Su", NhatKy_ViPham!F:F, B10, NhatKy_ViPham!C:C, "T35") - SUMIFS(NhatKy_ViPham!K:K, NhatKy_ViPham!E:E, "10_Su", NhatKy_ViPham!F:F, B10, NhatKy_ViPham!C:C, "T35")</f>
        <v>100</v>
      </c>
      <c r="BA10" s="12">
        <f t="shared" si="0"/>
        <v>100</v>
      </c>
      <c r="BB10" s="11" t="s">
        <v>430</v>
      </c>
      <c r="BC10" s="16" t="str">
        <f t="shared" si="1"/>
        <v>Tốt</v>
      </c>
      <c r="BD10" s="15" t="str">
        <f t="shared" si="2"/>
        <v>🟢 BÌNH THƯỜNG</v>
      </c>
    </row>
    <row r="11" spans="1:56" x14ac:dyDescent="0.25">
      <c r="A11" s="4">
        <v>3</v>
      </c>
      <c r="B11" s="10" t="s">
        <v>1070</v>
      </c>
      <c r="C11" s="4" t="s">
        <v>434</v>
      </c>
      <c r="D11" s="4" t="s">
        <v>429</v>
      </c>
      <c r="E11" s="11" t="s">
        <v>430</v>
      </c>
      <c r="F11" s="7">
        <f>SUMIFS(NhatKy_ViPham!K:K, NhatKy_ViPham!E:E, "10_Su", NhatKy_ViPham!F:F, B11, NhatKy_ViPham!H:H, "L01")</f>
        <v>0</v>
      </c>
      <c r="G11" s="7">
        <f>SUMIFS(NhatKy_ViPham!K:K, NhatKy_ViPham!E:E, "10_Su", NhatKy_ViPham!F:F, B11, NhatKy_ViPham!H:H, "L02")</f>
        <v>0</v>
      </c>
      <c r="H11" s="7">
        <f>SUMIFS(NhatKy_ViPham!K:K, NhatKy_ViPham!E:E, "10_Su", NhatKy_ViPham!F:F, B11, NhatKy_ViPham!H:H, "L03")</f>
        <v>0</v>
      </c>
      <c r="I11" s="7">
        <f>SUMIFS(NhatKy_ViPham!K:K, NhatKy_ViPham!E:E, "10_Su", NhatKy_ViPham!F:F, B11, NhatKy_ViPham!H:H, "L04")</f>
        <v>0</v>
      </c>
      <c r="J11" s="7">
        <f>SUMIFS(NhatKy_ViPham!K:K, NhatKy_ViPham!E:E, "10_Su", NhatKy_ViPham!F:F, B11, NhatKy_ViPham!H:H, "L05")</f>
        <v>0</v>
      </c>
      <c r="K11" s="7">
        <f>SUMIFS(NhatKy_ViPham!K:K, NhatKy_ViPham!E:E, "10_Su", NhatKy_ViPham!F:F, B11, NhatKy_ViPham!H:H, "L06")</f>
        <v>0</v>
      </c>
      <c r="L11" s="7">
        <f>SUMIFS(NhatKy_ViPham!K:K, NhatKy_ViPham!E:E, "10_Su", NhatKy_ViPham!F:F, B11, NhatKy_ViPham!H:H, "L07")</f>
        <v>0</v>
      </c>
      <c r="M11" s="7">
        <f>SUMIFS(NhatKy_ViPham!K:K, NhatKy_ViPham!E:E, "10_Su", NhatKy_ViPham!F:F, B11, NhatKy_ViPham!H:H, "L08")</f>
        <v>0</v>
      </c>
      <c r="N11" s="7">
        <f>SUMIFS(NhatKy_ViPham!K:K, NhatKy_ViPham!E:E, "10_Su", NhatKy_ViPham!F:F, B11, NhatKy_ViPham!H:H, "L09")</f>
        <v>0</v>
      </c>
      <c r="O11" s="7">
        <f>SUMIFS(NhatKy_ViPham!K:K, NhatKy_ViPham!E:E, "10_Su", NhatKy_ViPham!F:F, B11, NhatKy_ViPham!H:H, "L10")</f>
        <v>0</v>
      </c>
      <c r="P11" s="12">
        <f>SUMIFS(NhatKy_ViPham!J:J, NhatKy_ViPham!E:E, "10_Su", NhatKy_ViPham!F:F, B11)</f>
        <v>0</v>
      </c>
      <c r="Q11" s="13">
        <f>SUMIFS(NhatKy_ViPham!K:K, NhatKy_ViPham!E:E, "10_Su", NhatKy_ViPham!F:F, B11)</f>
        <v>0</v>
      </c>
      <c r="R11" s="7">
        <f>100 + SUMIFS(NhatKy_ViPham!J:J, NhatKy_ViPham!E:E, "10_Su", NhatKy_ViPham!F:F, B11, NhatKy_ViPham!C:C, "T1") - SUMIFS(NhatKy_ViPham!K:K, NhatKy_ViPham!E:E, "10_Su", NhatKy_ViPham!F:F, B11, NhatKy_ViPham!C:C, "T1")</f>
        <v>100</v>
      </c>
      <c r="S11" s="7">
        <f>100 + SUMIFS(NhatKy_ViPham!J:J, NhatKy_ViPham!E:E, "10_Su", NhatKy_ViPham!F:F, B11, NhatKy_ViPham!C:C, "T2") - SUMIFS(NhatKy_ViPham!K:K, NhatKy_ViPham!E:E, "10_Su", NhatKy_ViPham!F:F, B11, NhatKy_ViPham!C:C, "T2")</f>
        <v>100</v>
      </c>
      <c r="T11" s="7">
        <f>100 + SUMIFS(NhatKy_ViPham!J:J, NhatKy_ViPham!E:E, "10_Su", NhatKy_ViPham!F:F, B11, NhatKy_ViPham!C:C, "T3") - SUMIFS(NhatKy_ViPham!K:K, NhatKy_ViPham!E:E, "10_Su", NhatKy_ViPham!F:F, B11, NhatKy_ViPham!C:C, "T3")</f>
        <v>100</v>
      </c>
      <c r="U11" s="7">
        <f>100 + SUMIFS(NhatKy_ViPham!J:J, NhatKy_ViPham!E:E, "10_Su", NhatKy_ViPham!F:F, B11, NhatKy_ViPham!C:C, "T4") - SUMIFS(NhatKy_ViPham!K:K, NhatKy_ViPham!E:E, "10_Su", NhatKy_ViPham!F:F, B11, NhatKy_ViPham!C:C, "T4")</f>
        <v>100</v>
      </c>
      <c r="V11" s="7">
        <f>100 + SUMIFS(NhatKy_ViPham!J:J, NhatKy_ViPham!E:E, "10_Su", NhatKy_ViPham!F:F, B11, NhatKy_ViPham!C:C, "T5") - SUMIFS(NhatKy_ViPham!K:K, NhatKy_ViPham!E:E, "10_Su", NhatKy_ViPham!F:F, B11, NhatKy_ViPham!C:C, "T5")</f>
        <v>100</v>
      </c>
      <c r="W11" s="7">
        <f>100 + SUMIFS(NhatKy_ViPham!J:J, NhatKy_ViPham!E:E, "10_Su", NhatKy_ViPham!F:F, B11, NhatKy_ViPham!C:C, "T6") - SUMIFS(NhatKy_ViPham!K:K, NhatKy_ViPham!E:E, "10_Su", NhatKy_ViPham!F:F, B11, NhatKy_ViPham!C:C, "T6")</f>
        <v>100</v>
      </c>
      <c r="X11" s="7">
        <f>100 + SUMIFS(NhatKy_ViPham!J:J, NhatKy_ViPham!E:E, "10_Su", NhatKy_ViPham!F:F, B11, NhatKy_ViPham!C:C, "T7") - SUMIFS(NhatKy_ViPham!K:K, NhatKy_ViPham!E:E, "10_Su", NhatKy_ViPham!F:F, B11, NhatKy_ViPham!C:C, "T7")</f>
        <v>100</v>
      </c>
      <c r="Y11" s="7">
        <f>100 + SUMIFS(NhatKy_ViPham!J:J, NhatKy_ViPham!E:E, "10_Su", NhatKy_ViPham!F:F, B11, NhatKy_ViPham!C:C, "T8") - SUMIFS(NhatKy_ViPham!K:K, NhatKy_ViPham!E:E, "10_Su", NhatKy_ViPham!F:F, B11, NhatKy_ViPham!C:C, "T8")</f>
        <v>100</v>
      </c>
      <c r="Z11" s="7">
        <f>100 + SUMIFS(NhatKy_ViPham!J:J, NhatKy_ViPham!E:E, "10_Su", NhatKy_ViPham!F:F, B11, NhatKy_ViPham!C:C, "T9") - SUMIFS(NhatKy_ViPham!K:K, NhatKy_ViPham!E:E, "10_Su", NhatKy_ViPham!F:F, B11, NhatKy_ViPham!C:C, "T9")</f>
        <v>100</v>
      </c>
      <c r="AA11" s="7">
        <f>100 + SUMIFS(NhatKy_ViPham!J:J, NhatKy_ViPham!E:E, "10_Su", NhatKy_ViPham!F:F, B11, NhatKy_ViPham!C:C, "T10") - SUMIFS(NhatKy_ViPham!K:K, NhatKy_ViPham!E:E, "10_Su", NhatKy_ViPham!F:F, B11, NhatKy_ViPham!C:C, "T10")</f>
        <v>100</v>
      </c>
      <c r="AB11" s="7">
        <f>100 + SUMIFS(NhatKy_ViPham!J:J, NhatKy_ViPham!E:E, "10_Su", NhatKy_ViPham!F:F, B11, NhatKy_ViPham!C:C, "T11") - SUMIFS(NhatKy_ViPham!K:K, NhatKy_ViPham!E:E, "10_Su", NhatKy_ViPham!F:F, B11, NhatKy_ViPham!C:C, "T11")</f>
        <v>100</v>
      </c>
      <c r="AC11" s="7">
        <f>100 + SUMIFS(NhatKy_ViPham!J:J, NhatKy_ViPham!E:E, "10_Su", NhatKy_ViPham!F:F, B11, NhatKy_ViPham!C:C, "T12") - SUMIFS(NhatKy_ViPham!K:K, NhatKy_ViPham!E:E, "10_Su", NhatKy_ViPham!F:F, B11, NhatKy_ViPham!C:C, "T12")</f>
        <v>100</v>
      </c>
      <c r="AD11" s="7">
        <f>100 + SUMIFS(NhatKy_ViPham!J:J, NhatKy_ViPham!E:E, "10_Su", NhatKy_ViPham!F:F, B11, NhatKy_ViPham!C:C, "T13") - SUMIFS(NhatKy_ViPham!K:K, NhatKy_ViPham!E:E, "10_Su", NhatKy_ViPham!F:F, B11, NhatKy_ViPham!C:C, "T13")</f>
        <v>100</v>
      </c>
      <c r="AE11" s="7">
        <f>100 + SUMIFS(NhatKy_ViPham!J:J, NhatKy_ViPham!E:E, "10_Su", NhatKy_ViPham!F:F, B11, NhatKy_ViPham!C:C, "T14") - SUMIFS(NhatKy_ViPham!K:K, NhatKy_ViPham!E:E, "10_Su", NhatKy_ViPham!F:F, B11, NhatKy_ViPham!C:C, "T14")</f>
        <v>100</v>
      </c>
      <c r="AF11" s="7">
        <f>100 + SUMIFS(NhatKy_ViPham!J:J, NhatKy_ViPham!E:E, "10_Su", NhatKy_ViPham!F:F, B11, NhatKy_ViPham!C:C, "T15") - SUMIFS(NhatKy_ViPham!K:K, NhatKy_ViPham!E:E, "10_Su", NhatKy_ViPham!F:F, B11, NhatKy_ViPham!C:C, "T15")</f>
        <v>100</v>
      </c>
      <c r="AG11" s="7">
        <f>100 + SUMIFS(NhatKy_ViPham!J:J, NhatKy_ViPham!E:E, "10_Su", NhatKy_ViPham!F:F, B11, NhatKy_ViPham!C:C, "T16") - SUMIFS(NhatKy_ViPham!K:K, NhatKy_ViPham!E:E, "10_Su", NhatKy_ViPham!F:F, B11, NhatKy_ViPham!C:C, "T16")</f>
        <v>100</v>
      </c>
      <c r="AH11" s="7">
        <f>100 + SUMIFS(NhatKy_ViPham!J:J, NhatKy_ViPham!E:E, "10_Su", NhatKy_ViPham!F:F, B11, NhatKy_ViPham!C:C, "T17") - SUMIFS(NhatKy_ViPham!K:K, NhatKy_ViPham!E:E, "10_Su", NhatKy_ViPham!F:F, B11, NhatKy_ViPham!C:C, "T17")</f>
        <v>100</v>
      </c>
      <c r="AI11" s="7">
        <f>100 + SUMIFS(NhatKy_ViPham!J:J, NhatKy_ViPham!E:E, "10_Su", NhatKy_ViPham!F:F, B11, NhatKy_ViPham!C:C, "T18") - SUMIFS(NhatKy_ViPham!K:K, NhatKy_ViPham!E:E, "10_Su", NhatKy_ViPham!F:F, B11, NhatKy_ViPham!C:C, "T18")</f>
        <v>100</v>
      </c>
      <c r="AJ11" s="7">
        <f>100 + SUMIFS(NhatKy_ViPham!J:J, NhatKy_ViPham!E:E, "10_Su", NhatKy_ViPham!F:F, B11, NhatKy_ViPham!C:C, "T19") - SUMIFS(NhatKy_ViPham!K:K, NhatKy_ViPham!E:E, "10_Su", NhatKy_ViPham!F:F, B11, NhatKy_ViPham!C:C, "T19")</f>
        <v>100</v>
      </c>
      <c r="AK11" s="7">
        <f>100 + SUMIFS(NhatKy_ViPham!J:J, NhatKy_ViPham!E:E, "10_Su", NhatKy_ViPham!F:F, B11, NhatKy_ViPham!C:C, "T20") - SUMIFS(NhatKy_ViPham!K:K, NhatKy_ViPham!E:E, "10_Su", NhatKy_ViPham!F:F, B11, NhatKy_ViPham!C:C, "T20")</f>
        <v>100</v>
      </c>
      <c r="AL11" s="7">
        <f>100 + SUMIFS(NhatKy_ViPham!J:J, NhatKy_ViPham!E:E, "10_Su", NhatKy_ViPham!F:F, B11, NhatKy_ViPham!C:C, "T21") - SUMIFS(NhatKy_ViPham!K:K, NhatKy_ViPham!E:E, "10_Su", NhatKy_ViPham!F:F, B11, NhatKy_ViPham!C:C, "T21")</f>
        <v>100</v>
      </c>
      <c r="AM11" s="7">
        <f>100 + SUMIFS(NhatKy_ViPham!J:J, NhatKy_ViPham!E:E, "10_Su", NhatKy_ViPham!F:F, B11, NhatKy_ViPham!C:C, "T22") - SUMIFS(NhatKy_ViPham!K:K, NhatKy_ViPham!E:E, "10_Su", NhatKy_ViPham!F:F, B11, NhatKy_ViPham!C:C, "T22")</f>
        <v>100</v>
      </c>
      <c r="AN11" s="7">
        <f>100 + SUMIFS(NhatKy_ViPham!J:J, NhatKy_ViPham!E:E, "10_Su", NhatKy_ViPham!F:F, B11, NhatKy_ViPham!C:C, "T23") - SUMIFS(NhatKy_ViPham!K:K, NhatKy_ViPham!E:E, "10_Su", NhatKy_ViPham!F:F, B11, NhatKy_ViPham!C:C, "T23")</f>
        <v>100</v>
      </c>
      <c r="AO11" s="7">
        <f>100 + SUMIFS(NhatKy_ViPham!J:J, NhatKy_ViPham!E:E, "10_Su", NhatKy_ViPham!F:F, B11, NhatKy_ViPham!C:C, "T24") - SUMIFS(NhatKy_ViPham!K:K, NhatKy_ViPham!E:E, "10_Su", NhatKy_ViPham!F:F, B11, NhatKy_ViPham!C:C, "T24")</f>
        <v>100</v>
      </c>
      <c r="AP11" s="7">
        <f>100 + SUMIFS(NhatKy_ViPham!J:J, NhatKy_ViPham!E:E, "10_Su", NhatKy_ViPham!F:F, B11, NhatKy_ViPham!C:C, "T25") - SUMIFS(NhatKy_ViPham!K:K, NhatKy_ViPham!E:E, "10_Su", NhatKy_ViPham!F:F, B11, NhatKy_ViPham!C:C, "T25")</f>
        <v>100</v>
      </c>
      <c r="AQ11" s="7">
        <f>100 + SUMIFS(NhatKy_ViPham!J:J, NhatKy_ViPham!E:E, "10_Su", NhatKy_ViPham!F:F, B11, NhatKy_ViPham!C:C, "T26") - SUMIFS(NhatKy_ViPham!K:K, NhatKy_ViPham!E:E, "10_Su", NhatKy_ViPham!F:F, B11, NhatKy_ViPham!C:C, "T26")</f>
        <v>100</v>
      </c>
      <c r="AR11" s="7">
        <f>100 + SUMIFS(NhatKy_ViPham!J:J, NhatKy_ViPham!E:E, "10_Su", NhatKy_ViPham!F:F, B11, NhatKy_ViPham!C:C, "T27") - SUMIFS(NhatKy_ViPham!K:K, NhatKy_ViPham!E:E, "10_Su", NhatKy_ViPham!F:F, B11, NhatKy_ViPham!C:C, "T27")</f>
        <v>100</v>
      </c>
      <c r="AS11" s="7">
        <f>100 + SUMIFS(NhatKy_ViPham!J:J, NhatKy_ViPham!E:E, "10_Su", NhatKy_ViPham!F:F, B11, NhatKy_ViPham!C:C, "T28") - SUMIFS(NhatKy_ViPham!K:K, NhatKy_ViPham!E:E, "10_Su", NhatKy_ViPham!F:F, B11, NhatKy_ViPham!C:C, "T28")</f>
        <v>100</v>
      </c>
      <c r="AT11" s="7">
        <f>100 + SUMIFS(NhatKy_ViPham!J:J, NhatKy_ViPham!E:E, "10_Su", NhatKy_ViPham!F:F, B11, NhatKy_ViPham!C:C, "T29") - SUMIFS(NhatKy_ViPham!K:K, NhatKy_ViPham!E:E, "10_Su", NhatKy_ViPham!F:F, B11, NhatKy_ViPham!C:C, "T29")</f>
        <v>100</v>
      </c>
      <c r="AU11" s="7">
        <f>100 + SUMIFS(NhatKy_ViPham!J:J, NhatKy_ViPham!E:E, "10_Su", NhatKy_ViPham!F:F, B11, NhatKy_ViPham!C:C, "T30") - SUMIFS(NhatKy_ViPham!K:K, NhatKy_ViPham!E:E, "10_Su", NhatKy_ViPham!F:F, B11, NhatKy_ViPham!C:C, "T30")</f>
        <v>100</v>
      </c>
      <c r="AV11" s="7">
        <f>100 + SUMIFS(NhatKy_ViPham!J:J, NhatKy_ViPham!E:E, "10_Su", NhatKy_ViPham!F:F, B11, NhatKy_ViPham!C:C, "T31") - SUMIFS(NhatKy_ViPham!K:K, NhatKy_ViPham!E:E, "10_Su", NhatKy_ViPham!F:F, B11, NhatKy_ViPham!C:C, "T31")</f>
        <v>100</v>
      </c>
      <c r="AW11" s="7">
        <f>100 + SUMIFS(NhatKy_ViPham!J:J, NhatKy_ViPham!E:E, "10_Su", NhatKy_ViPham!F:F, B11, NhatKy_ViPham!C:C, "T32") - SUMIFS(NhatKy_ViPham!K:K, NhatKy_ViPham!E:E, "10_Su", NhatKy_ViPham!F:F, B11, NhatKy_ViPham!C:C, "T32")</f>
        <v>100</v>
      </c>
      <c r="AX11" s="7">
        <f>100 + SUMIFS(NhatKy_ViPham!J:J, NhatKy_ViPham!E:E, "10_Su", NhatKy_ViPham!F:F, B11, NhatKy_ViPham!C:C, "T33") - SUMIFS(NhatKy_ViPham!K:K, NhatKy_ViPham!E:E, "10_Su", NhatKy_ViPham!F:F, B11, NhatKy_ViPham!C:C, "T33")</f>
        <v>100</v>
      </c>
      <c r="AY11" s="7">
        <f>100 + SUMIFS(NhatKy_ViPham!J:J, NhatKy_ViPham!E:E, "10_Su", NhatKy_ViPham!F:F, B11, NhatKy_ViPham!C:C, "T34") - SUMIFS(NhatKy_ViPham!K:K, NhatKy_ViPham!E:E, "10_Su", NhatKy_ViPham!F:F, B11, NhatKy_ViPham!C:C, "T34")</f>
        <v>100</v>
      </c>
      <c r="AZ11" s="7">
        <f>100 + SUMIFS(NhatKy_ViPham!J:J, NhatKy_ViPham!E:E, "10_Su", NhatKy_ViPham!F:F, B11, NhatKy_ViPham!C:C, "T35") - SUMIFS(NhatKy_ViPham!K:K, NhatKy_ViPham!E:E, "10_Su", NhatKy_ViPham!F:F, B11, NhatKy_ViPham!C:C, "T35")</f>
        <v>100</v>
      </c>
      <c r="BA11" s="12">
        <f t="shared" si="0"/>
        <v>100</v>
      </c>
      <c r="BB11" s="11" t="s">
        <v>430</v>
      </c>
      <c r="BC11" s="14" t="str">
        <f t="shared" si="1"/>
        <v>Tốt</v>
      </c>
      <c r="BD11" s="10" t="str">
        <f t="shared" si="2"/>
        <v>🟢 BÌNH THƯỜNG</v>
      </c>
    </row>
    <row r="12" spans="1:56" x14ac:dyDescent="0.25">
      <c r="A12" s="5">
        <v>4</v>
      </c>
      <c r="B12" s="15" t="s">
        <v>1071</v>
      </c>
      <c r="C12" s="5" t="s">
        <v>917</v>
      </c>
      <c r="D12" s="5" t="s">
        <v>435</v>
      </c>
      <c r="E12" s="11" t="s">
        <v>430</v>
      </c>
      <c r="F12" s="6">
        <f>SUMIFS(NhatKy_ViPham!K:K, NhatKy_ViPham!E:E, "10_Su", NhatKy_ViPham!F:F, B12, NhatKy_ViPham!H:H, "L01")</f>
        <v>0</v>
      </c>
      <c r="G12" s="6">
        <f>SUMIFS(NhatKy_ViPham!K:K, NhatKy_ViPham!E:E, "10_Su", NhatKy_ViPham!F:F, B12, NhatKy_ViPham!H:H, "L02")</f>
        <v>0</v>
      </c>
      <c r="H12" s="6">
        <f>SUMIFS(NhatKy_ViPham!K:K, NhatKy_ViPham!E:E, "10_Su", NhatKy_ViPham!F:F, B12, NhatKy_ViPham!H:H, "L03")</f>
        <v>0</v>
      </c>
      <c r="I12" s="6">
        <f>SUMIFS(NhatKy_ViPham!K:K, NhatKy_ViPham!E:E, "10_Su", NhatKy_ViPham!F:F, B12, NhatKy_ViPham!H:H, "L04")</f>
        <v>0</v>
      </c>
      <c r="J12" s="6">
        <f>SUMIFS(NhatKy_ViPham!K:K, NhatKy_ViPham!E:E, "10_Su", NhatKy_ViPham!F:F, B12, NhatKy_ViPham!H:H, "L05")</f>
        <v>0</v>
      </c>
      <c r="K12" s="6">
        <f>SUMIFS(NhatKy_ViPham!K:K, NhatKy_ViPham!E:E, "10_Su", NhatKy_ViPham!F:F, B12, NhatKy_ViPham!H:H, "L06")</f>
        <v>0</v>
      </c>
      <c r="L12" s="6">
        <f>SUMIFS(NhatKy_ViPham!K:K, NhatKy_ViPham!E:E, "10_Su", NhatKy_ViPham!F:F, B12, NhatKy_ViPham!H:H, "L07")</f>
        <v>0</v>
      </c>
      <c r="M12" s="6">
        <f>SUMIFS(NhatKy_ViPham!K:K, NhatKy_ViPham!E:E, "10_Su", NhatKy_ViPham!F:F, B12, NhatKy_ViPham!H:H, "L08")</f>
        <v>0</v>
      </c>
      <c r="N12" s="6">
        <f>SUMIFS(NhatKy_ViPham!K:K, NhatKy_ViPham!E:E, "10_Su", NhatKy_ViPham!F:F, B12, NhatKy_ViPham!H:H, "L09")</f>
        <v>0</v>
      </c>
      <c r="O12" s="6">
        <f>SUMIFS(NhatKy_ViPham!K:K, NhatKy_ViPham!E:E, "10_Su", NhatKy_ViPham!F:F, B12, NhatKy_ViPham!H:H, "L10")</f>
        <v>0</v>
      </c>
      <c r="P12" s="12">
        <f>SUMIFS(NhatKy_ViPham!J:J, NhatKy_ViPham!E:E, "10_Su", NhatKy_ViPham!F:F, B12)</f>
        <v>0</v>
      </c>
      <c r="Q12" s="13">
        <f>SUMIFS(NhatKy_ViPham!K:K, NhatKy_ViPham!E:E, "10_Su", NhatKy_ViPham!F:F, B12)</f>
        <v>0</v>
      </c>
      <c r="R12" s="6">
        <f>100 + SUMIFS(NhatKy_ViPham!J:J, NhatKy_ViPham!E:E, "10_Su", NhatKy_ViPham!F:F, B12, NhatKy_ViPham!C:C, "T1") - SUMIFS(NhatKy_ViPham!K:K, NhatKy_ViPham!E:E, "10_Su", NhatKy_ViPham!F:F, B12, NhatKy_ViPham!C:C, "T1")</f>
        <v>100</v>
      </c>
      <c r="S12" s="6">
        <f>100 + SUMIFS(NhatKy_ViPham!J:J, NhatKy_ViPham!E:E, "10_Su", NhatKy_ViPham!F:F, B12, NhatKy_ViPham!C:C, "T2") - SUMIFS(NhatKy_ViPham!K:K, NhatKy_ViPham!E:E, "10_Su", NhatKy_ViPham!F:F, B12, NhatKy_ViPham!C:C, "T2")</f>
        <v>100</v>
      </c>
      <c r="T12" s="6">
        <f>100 + SUMIFS(NhatKy_ViPham!J:J, NhatKy_ViPham!E:E, "10_Su", NhatKy_ViPham!F:F, B12, NhatKy_ViPham!C:C, "T3") - SUMIFS(NhatKy_ViPham!K:K, NhatKy_ViPham!E:E, "10_Su", NhatKy_ViPham!F:F, B12, NhatKy_ViPham!C:C, "T3")</f>
        <v>100</v>
      </c>
      <c r="U12" s="6">
        <f>100 + SUMIFS(NhatKy_ViPham!J:J, NhatKy_ViPham!E:E, "10_Su", NhatKy_ViPham!F:F, B12, NhatKy_ViPham!C:C, "T4") - SUMIFS(NhatKy_ViPham!K:K, NhatKy_ViPham!E:E, "10_Su", NhatKy_ViPham!F:F, B12, NhatKy_ViPham!C:C, "T4")</f>
        <v>100</v>
      </c>
      <c r="V12" s="6">
        <f>100 + SUMIFS(NhatKy_ViPham!J:J, NhatKy_ViPham!E:E, "10_Su", NhatKy_ViPham!F:F, B12, NhatKy_ViPham!C:C, "T5") - SUMIFS(NhatKy_ViPham!K:K, NhatKy_ViPham!E:E, "10_Su", NhatKy_ViPham!F:F, B12, NhatKy_ViPham!C:C, "T5")</f>
        <v>100</v>
      </c>
      <c r="W12" s="6">
        <f>100 + SUMIFS(NhatKy_ViPham!J:J, NhatKy_ViPham!E:E, "10_Su", NhatKy_ViPham!F:F, B12, NhatKy_ViPham!C:C, "T6") - SUMIFS(NhatKy_ViPham!K:K, NhatKy_ViPham!E:E, "10_Su", NhatKy_ViPham!F:F, B12, NhatKy_ViPham!C:C, "T6")</f>
        <v>100</v>
      </c>
      <c r="X12" s="6">
        <f>100 + SUMIFS(NhatKy_ViPham!J:J, NhatKy_ViPham!E:E, "10_Su", NhatKy_ViPham!F:F, B12, NhatKy_ViPham!C:C, "T7") - SUMIFS(NhatKy_ViPham!K:K, NhatKy_ViPham!E:E, "10_Su", NhatKy_ViPham!F:F, B12, NhatKy_ViPham!C:C, "T7")</f>
        <v>100</v>
      </c>
      <c r="Y12" s="6">
        <f>100 + SUMIFS(NhatKy_ViPham!J:J, NhatKy_ViPham!E:E, "10_Su", NhatKy_ViPham!F:F, B12, NhatKy_ViPham!C:C, "T8") - SUMIFS(NhatKy_ViPham!K:K, NhatKy_ViPham!E:E, "10_Su", NhatKy_ViPham!F:F, B12, NhatKy_ViPham!C:C, "T8")</f>
        <v>100</v>
      </c>
      <c r="Z12" s="6">
        <f>100 + SUMIFS(NhatKy_ViPham!J:J, NhatKy_ViPham!E:E, "10_Su", NhatKy_ViPham!F:F, B12, NhatKy_ViPham!C:C, "T9") - SUMIFS(NhatKy_ViPham!K:K, NhatKy_ViPham!E:E, "10_Su", NhatKy_ViPham!F:F, B12, NhatKy_ViPham!C:C, "T9")</f>
        <v>100</v>
      </c>
      <c r="AA12" s="6">
        <f>100 + SUMIFS(NhatKy_ViPham!J:J, NhatKy_ViPham!E:E, "10_Su", NhatKy_ViPham!F:F, B12, NhatKy_ViPham!C:C, "T10") - SUMIFS(NhatKy_ViPham!K:K, NhatKy_ViPham!E:E, "10_Su", NhatKy_ViPham!F:F, B12, NhatKy_ViPham!C:C, "T10")</f>
        <v>100</v>
      </c>
      <c r="AB12" s="6">
        <f>100 + SUMIFS(NhatKy_ViPham!J:J, NhatKy_ViPham!E:E, "10_Su", NhatKy_ViPham!F:F, B12, NhatKy_ViPham!C:C, "T11") - SUMIFS(NhatKy_ViPham!K:K, NhatKy_ViPham!E:E, "10_Su", NhatKy_ViPham!F:F, B12, NhatKy_ViPham!C:C, "T11")</f>
        <v>100</v>
      </c>
      <c r="AC12" s="6">
        <f>100 + SUMIFS(NhatKy_ViPham!J:J, NhatKy_ViPham!E:E, "10_Su", NhatKy_ViPham!F:F, B12, NhatKy_ViPham!C:C, "T12") - SUMIFS(NhatKy_ViPham!K:K, NhatKy_ViPham!E:E, "10_Su", NhatKy_ViPham!F:F, B12, NhatKy_ViPham!C:C, "T12")</f>
        <v>100</v>
      </c>
      <c r="AD12" s="6">
        <f>100 + SUMIFS(NhatKy_ViPham!J:J, NhatKy_ViPham!E:E, "10_Su", NhatKy_ViPham!F:F, B12, NhatKy_ViPham!C:C, "T13") - SUMIFS(NhatKy_ViPham!K:K, NhatKy_ViPham!E:E, "10_Su", NhatKy_ViPham!F:F, B12, NhatKy_ViPham!C:C, "T13")</f>
        <v>100</v>
      </c>
      <c r="AE12" s="6">
        <f>100 + SUMIFS(NhatKy_ViPham!J:J, NhatKy_ViPham!E:E, "10_Su", NhatKy_ViPham!F:F, B12, NhatKy_ViPham!C:C, "T14") - SUMIFS(NhatKy_ViPham!K:K, NhatKy_ViPham!E:E, "10_Su", NhatKy_ViPham!F:F, B12, NhatKy_ViPham!C:C, "T14")</f>
        <v>100</v>
      </c>
      <c r="AF12" s="6">
        <f>100 + SUMIFS(NhatKy_ViPham!J:J, NhatKy_ViPham!E:E, "10_Su", NhatKy_ViPham!F:F, B12, NhatKy_ViPham!C:C, "T15") - SUMIFS(NhatKy_ViPham!K:K, NhatKy_ViPham!E:E, "10_Su", NhatKy_ViPham!F:F, B12, NhatKy_ViPham!C:C, "T15")</f>
        <v>100</v>
      </c>
      <c r="AG12" s="6">
        <f>100 + SUMIFS(NhatKy_ViPham!J:J, NhatKy_ViPham!E:E, "10_Su", NhatKy_ViPham!F:F, B12, NhatKy_ViPham!C:C, "T16") - SUMIFS(NhatKy_ViPham!K:K, NhatKy_ViPham!E:E, "10_Su", NhatKy_ViPham!F:F, B12, NhatKy_ViPham!C:C, "T16")</f>
        <v>100</v>
      </c>
      <c r="AH12" s="6">
        <f>100 + SUMIFS(NhatKy_ViPham!J:J, NhatKy_ViPham!E:E, "10_Su", NhatKy_ViPham!F:F, B12, NhatKy_ViPham!C:C, "T17") - SUMIFS(NhatKy_ViPham!K:K, NhatKy_ViPham!E:E, "10_Su", NhatKy_ViPham!F:F, B12, NhatKy_ViPham!C:C, "T17")</f>
        <v>100</v>
      </c>
      <c r="AI12" s="6">
        <f>100 + SUMIFS(NhatKy_ViPham!J:J, NhatKy_ViPham!E:E, "10_Su", NhatKy_ViPham!F:F, B12, NhatKy_ViPham!C:C, "T18") - SUMIFS(NhatKy_ViPham!K:K, NhatKy_ViPham!E:E, "10_Su", NhatKy_ViPham!F:F, B12, NhatKy_ViPham!C:C, "T18")</f>
        <v>100</v>
      </c>
      <c r="AJ12" s="6">
        <f>100 + SUMIFS(NhatKy_ViPham!J:J, NhatKy_ViPham!E:E, "10_Su", NhatKy_ViPham!F:F, B12, NhatKy_ViPham!C:C, "T19") - SUMIFS(NhatKy_ViPham!K:K, NhatKy_ViPham!E:E, "10_Su", NhatKy_ViPham!F:F, B12, NhatKy_ViPham!C:C, "T19")</f>
        <v>100</v>
      </c>
      <c r="AK12" s="6">
        <f>100 + SUMIFS(NhatKy_ViPham!J:J, NhatKy_ViPham!E:E, "10_Su", NhatKy_ViPham!F:F, B12, NhatKy_ViPham!C:C, "T20") - SUMIFS(NhatKy_ViPham!K:K, NhatKy_ViPham!E:E, "10_Su", NhatKy_ViPham!F:F, B12, NhatKy_ViPham!C:C, "T20")</f>
        <v>100</v>
      </c>
      <c r="AL12" s="6">
        <f>100 + SUMIFS(NhatKy_ViPham!J:J, NhatKy_ViPham!E:E, "10_Su", NhatKy_ViPham!F:F, B12, NhatKy_ViPham!C:C, "T21") - SUMIFS(NhatKy_ViPham!K:K, NhatKy_ViPham!E:E, "10_Su", NhatKy_ViPham!F:F, B12, NhatKy_ViPham!C:C, "T21")</f>
        <v>100</v>
      </c>
      <c r="AM12" s="6">
        <f>100 + SUMIFS(NhatKy_ViPham!J:J, NhatKy_ViPham!E:E, "10_Su", NhatKy_ViPham!F:F, B12, NhatKy_ViPham!C:C, "T22") - SUMIFS(NhatKy_ViPham!K:K, NhatKy_ViPham!E:E, "10_Su", NhatKy_ViPham!F:F, B12, NhatKy_ViPham!C:C, "T22")</f>
        <v>100</v>
      </c>
      <c r="AN12" s="6">
        <f>100 + SUMIFS(NhatKy_ViPham!J:J, NhatKy_ViPham!E:E, "10_Su", NhatKy_ViPham!F:F, B12, NhatKy_ViPham!C:C, "T23") - SUMIFS(NhatKy_ViPham!K:K, NhatKy_ViPham!E:E, "10_Su", NhatKy_ViPham!F:F, B12, NhatKy_ViPham!C:C, "T23")</f>
        <v>100</v>
      </c>
      <c r="AO12" s="6">
        <f>100 + SUMIFS(NhatKy_ViPham!J:J, NhatKy_ViPham!E:E, "10_Su", NhatKy_ViPham!F:F, B12, NhatKy_ViPham!C:C, "T24") - SUMIFS(NhatKy_ViPham!K:K, NhatKy_ViPham!E:E, "10_Su", NhatKy_ViPham!F:F, B12, NhatKy_ViPham!C:C, "T24")</f>
        <v>100</v>
      </c>
      <c r="AP12" s="6">
        <f>100 + SUMIFS(NhatKy_ViPham!J:J, NhatKy_ViPham!E:E, "10_Su", NhatKy_ViPham!F:F, B12, NhatKy_ViPham!C:C, "T25") - SUMIFS(NhatKy_ViPham!K:K, NhatKy_ViPham!E:E, "10_Su", NhatKy_ViPham!F:F, B12, NhatKy_ViPham!C:C, "T25")</f>
        <v>100</v>
      </c>
      <c r="AQ12" s="6">
        <f>100 + SUMIFS(NhatKy_ViPham!J:J, NhatKy_ViPham!E:E, "10_Su", NhatKy_ViPham!F:F, B12, NhatKy_ViPham!C:C, "T26") - SUMIFS(NhatKy_ViPham!K:K, NhatKy_ViPham!E:E, "10_Su", NhatKy_ViPham!F:F, B12, NhatKy_ViPham!C:C, "T26")</f>
        <v>100</v>
      </c>
      <c r="AR12" s="6">
        <f>100 + SUMIFS(NhatKy_ViPham!J:J, NhatKy_ViPham!E:E, "10_Su", NhatKy_ViPham!F:F, B12, NhatKy_ViPham!C:C, "T27") - SUMIFS(NhatKy_ViPham!K:K, NhatKy_ViPham!E:E, "10_Su", NhatKy_ViPham!F:F, B12, NhatKy_ViPham!C:C, "T27")</f>
        <v>100</v>
      </c>
      <c r="AS12" s="6">
        <f>100 + SUMIFS(NhatKy_ViPham!J:J, NhatKy_ViPham!E:E, "10_Su", NhatKy_ViPham!F:F, B12, NhatKy_ViPham!C:C, "T28") - SUMIFS(NhatKy_ViPham!K:K, NhatKy_ViPham!E:E, "10_Su", NhatKy_ViPham!F:F, B12, NhatKy_ViPham!C:C, "T28")</f>
        <v>100</v>
      </c>
      <c r="AT12" s="6">
        <f>100 + SUMIFS(NhatKy_ViPham!J:J, NhatKy_ViPham!E:E, "10_Su", NhatKy_ViPham!F:F, B12, NhatKy_ViPham!C:C, "T29") - SUMIFS(NhatKy_ViPham!K:K, NhatKy_ViPham!E:E, "10_Su", NhatKy_ViPham!F:F, B12, NhatKy_ViPham!C:C, "T29")</f>
        <v>100</v>
      </c>
      <c r="AU12" s="6">
        <f>100 + SUMIFS(NhatKy_ViPham!J:J, NhatKy_ViPham!E:E, "10_Su", NhatKy_ViPham!F:F, B12, NhatKy_ViPham!C:C, "T30") - SUMIFS(NhatKy_ViPham!K:K, NhatKy_ViPham!E:E, "10_Su", NhatKy_ViPham!F:F, B12, NhatKy_ViPham!C:C, "T30")</f>
        <v>100</v>
      </c>
      <c r="AV12" s="6">
        <f>100 + SUMIFS(NhatKy_ViPham!J:J, NhatKy_ViPham!E:E, "10_Su", NhatKy_ViPham!F:F, B12, NhatKy_ViPham!C:C, "T31") - SUMIFS(NhatKy_ViPham!K:K, NhatKy_ViPham!E:E, "10_Su", NhatKy_ViPham!F:F, B12, NhatKy_ViPham!C:C, "T31")</f>
        <v>100</v>
      </c>
      <c r="AW12" s="6">
        <f>100 + SUMIFS(NhatKy_ViPham!J:J, NhatKy_ViPham!E:E, "10_Su", NhatKy_ViPham!F:F, B12, NhatKy_ViPham!C:C, "T32") - SUMIFS(NhatKy_ViPham!K:K, NhatKy_ViPham!E:E, "10_Su", NhatKy_ViPham!F:F, B12, NhatKy_ViPham!C:C, "T32")</f>
        <v>100</v>
      </c>
      <c r="AX12" s="6">
        <f>100 + SUMIFS(NhatKy_ViPham!J:J, NhatKy_ViPham!E:E, "10_Su", NhatKy_ViPham!F:F, B12, NhatKy_ViPham!C:C, "T33") - SUMIFS(NhatKy_ViPham!K:K, NhatKy_ViPham!E:E, "10_Su", NhatKy_ViPham!F:F, B12, NhatKy_ViPham!C:C, "T33")</f>
        <v>100</v>
      </c>
      <c r="AY12" s="6">
        <f>100 + SUMIFS(NhatKy_ViPham!J:J, NhatKy_ViPham!E:E, "10_Su", NhatKy_ViPham!F:F, B12, NhatKy_ViPham!C:C, "T34") - SUMIFS(NhatKy_ViPham!K:K, NhatKy_ViPham!E:E, "10_Su", NhatKy_ViPham!F:F, B12, NhatKy_ViPham!C:C, "T34")</f>
        <v>100</v>
      </c>
      <c r="AZ12" s="6">
        <f>100 + SUMIFS(NhatKy_ViPham!J:J, NhatKy_ViPham!E:E, "10_Su", NhatKy_ViPham!F:F, B12, NhatKy_ViPham!C:C, "T35") - SUMIFS(NhatKy_ViPham!K:K, NhatKy_ViPham!E:E, "10_Su", NhatKy_ViPham!F:F, B12, NhatKy_ViPham!C:C, "T35")</f>
        <v>100</v>
      </c>
      <c r="BA12" s="12">
        <f t="shared" si="0"/>
        <v>100</v>
      </c>
      <c r="BB12" s="11" t="s">
        <v>430</v>
      </c>
      <c r="BC12" s="16" t="str">
        <f t="shared" si="1"/>
        <v>Tốt</v>
      </c>
      <c r="BD12" s="15" t="str">
        <f t="shared" si="2"/>
        <v>🟢 BÌNH THƯỜNG</v>
      </c>
    </row>
    <row r="13" spans="1:56" x14ac:dyDescent="0.25">
      <c r="A13" s="4">
        <v>5</v>
      </c>
      <c r="B13" s="10" t="s">
        <v>1072</v>
      </c>
      <c r="C13" s="4" t="s">
        <v>1073</v>
      </c>
      <c r="D13" s="4" t="s">
        <v>429</v>
      </c>
      <c r="E13" s="11" t="s">
        <v>430</v>
      </c>
      <c r="F13" s="7">
        <f>SUMIFS(NhatKy_ViPham!K:K, NhatKy_ViPham!E:E, "10_Su", NhatKy_ViPham!F:F, B13, NhatKy_ViPham!H:H, "L01")</f>
        <v>0</v>
      </c>
      <c r="G13" s="7">
        <f>SUMIFS(NhatKy_ViPham!K:K, NhatKy_ViPham!E:E, "10_Su", NhatKy_ViPham!F:F, B13, NhatKy_ViPham!H:H, "L02")</f>
        <v>0</v>
      </c>
      <c r="H13" s="7">
        <f>SUMIFS(NhatKy_ViPham!K:K, NhatKy_ViPham!E:E, "10_Su", NhatKy_ViPham!F:F, B13, NhatKy_ViPham!H:H, "L03")</f>
        <v>0</v>
      </c>
      <c r="I13" s="7">
        <f>SUMIFS(NhatKy_ViPham!K:K, NhatKy_ViPham!E:E, "10_Su", NhatKy_ViPham!F:F, B13, NhatKy_ViPham!H:H, "L04")</f>
        <v>0</v>
      </c>
      <c r="J13" s="7">
        <f>SUMIFS(NhatKy_ViPham!K:K, NhatKy_ViPham!E:E, "10_Su", NhatKy_ViPham!F:F, B13, NhatKy_ViPham!H:H, "L05")</f>
        <v>0</v>
      </c>
      <c r="K13" s="7">
        <f>SUMIFS(NhatKy_ViPham!K:K, NhatKy_ViPham!E:E, "10_Su", NhatKy_ViPham!F:F, B13, NhatKy_ViPham!H:H, "L06")</f>
        <v>0</v>
      </c>
      <c r="L13" s="7">
        <f>SUMIFS(NhatKy_ViPham!K:K, NhatKy_ViPham!E:E, "10_Su", NhatKy_ViPham!F:F, B13, NhatKy_ViPham!H:H, "L07")</f>
        <v>0</v>
      </c>
      <c r="M13" s="7">
        <f>SUMIFS(NhatKy_ViPham!K:K, NhatKy_ViPham!E:E, "10_Su", NhatKy_ViPham!F:F, B13, NhatKy_ViPham!H:H, "L08")</f>
        <v>0</v>
      </c>
      <c r="N13" s="7">
        <f>SUMIFS(NhatKy_ViPham!K:K, NhatKy_ViPham!E:E, "10_Su", NhatKy_ViPham!F:F, B13, NhatKy_ViPham!H:H, "L09")</f>
        <v>0</v>
      </c>
      <c r="O13" s="7">
        <f>SUMIFS(NhatKy_ViPham!K:K, NhatKy_ViPham!E:E, "10_Su", NhatKy_ViPham!F:F, B13, NhatKy_ViPham!H:H, "L10")</f>
        <v>0</v>
      </c>
      <c r="P13" s="12">
        <f>SUMIFS(NhatKy_ViPham!J:J, NhatKy_ViPham!E:E, "10_Su", NhatKy_ViPham!F:F, B13)</f>
        <v>0</v>
      </c>
      <c r="Q13" s="13">
        <f>SUMIFS(NhatKy_ViPham!K:K, NhatKy_ViPham!E:E, "10_Su", NhatKy_ViPham!F:F, B13)</f>
        <v>0</v>
      </c>
      <c r="R13" s="7">
        <f>100 + SUMIFS(NhatKy_ViPham!J:J, NhatKy_ViPham!E:E, "10_Su", NhatKy_ViPham!F:F, B13, NhatKy_ViPham!C:C, "T1") - SUMIFS(NhatKy_ViPham!K:K, NhatKy_ViPham!E:E, "10_Su", NhatKy_ViPham!F:F, B13, NhatKy_ViPham!C:C, "T1")</f>
        <v>100</v>
      </c>
      <c r="S13" s="7">
        <f>100 + SUMIFS(NhatKy_ViPham!J:J, NhatKy_ViPham!E:E, "10_Su", NhatKy_ViPham!F:F, B13, NhatKy_ViPham!C:C, "T2") - SUMIFS(NhatKy_ViPham!K:K, NhatKy_ViPham!E:E, "10_Su", NhatKy_ViPham!F:F, B13, NhatKy_ViPham!C:C, "T2")</f>
        <v>100</v>
      </c>
      <c r="T13" s="7">
        <f>100 + SUMIFS(NhatKy_ViPham!J:J, NhatKy_ViPham!E:E, "10_Su", NhatKy_ViPham!F:F, B13, NhatKy_ViPham!C:C, "T3") - SUMIFS(NhatKy_ViPham!K:K, NhatKy_ViPham!E:E, "10_Su", NhatKy_ViPham!F:F, B13, NhatKy_ViPham!C:C, "T3")</f>
        <v>100</v>
      </c>
      <c r="U13" s="7">
        <f>100 + SUMIFS(NhatKy_ViPham!J:J, NhatKy_ViPham!E:E, "10_Su", NhatKy_ViPham!F:F, B13, NhatKy_ViPham!C:C, "T4") - SUMIFS(NhatKy_ViPham!K:K, NhatKy_ViPham!E:E, "10_Su", NhatKy_ViPham!F:F, B13, NhatKy_ViPham!C:C, "T4")</f>
        <v>100</v>
      </c>
      <c r="V13" s="7">
        <f>100 + SUMIFS(NhatKy_ViPham!J:J, NhatKy_ViPham!E:E, "10_Su", NhatKy_ViPham!F:F, B13, NhatKy_ViPham!C:C, "T5") - SUMIFS(NhatKy_ViPham!K:K, NhatKy_ViPham!E:E, "10_Su", NhatKy_ViPham!F:F, B13, NhatKy_ViPham!C:C, "T5")</f>
        <v>100</v>
      </c>
      <c r="W13" s="7">
        <f>100 + SUMIFS(NhatKy_ViPham!J:J, NhatKy_ViPham!E:E, "10_Su", NhatKy_ViPham!F:F, B13, NhatKy_ViPham!C:C, "T6") - SUMIFS(NhatKy_ViPham!K:K, NhatKy_ViPham!E:E, "10_Su", NhatKy_ViPham!F:F, B13, NhatKy_ViPham!C:C, "T6")</f>
        <v>100</v>
      </c>
      <c r="X13" s="7">
        <f>100 + SUMIFS(NhatKy_ViPham!J:J, NhatKy_ViPham!E:E, "10_Su", NhatKy_ViPham!F:F, B13, NhatKy_ViPham!C:C, "T7") - SUMIFS(NhatKy_ViPham!K:K, NhatKy_ViPham!E:E, "10_Su", NhatKy_ViPham!F:F, B13, NhatKy_ViPham!C:C, "T7")</f>
        <v>100</v>
      </c>
      <c r="Y13" s="7">
        <f>100 + SUMIFS(NhatKy_ViPham!J:J, NhatKy_ViPham!E:E, "10_Su", NhatKy_ViPham!F:F, B13, NhatKy_ViPham!C:C, "T8") - SUMIFS(NhatKy_ViPham!K:K, NhatKy_ViPham!E:E, "10_Su", NhatKy_ViPham!F:F, B13, NhatKy_ViPham!C:C, "T8")</f>
        <v>100</v>
      </c>
      <c r="Z13" s="7">
        <f>100 + SUMIFS(NhatKy_ViPham!J:J, NhatKy_ViPham!E:E, "10_Su", NhatKy_ViPham!F:F, B13, NhatKy_ViPham!C:C, "T9") - SUMIFS(NhatKy_ViPham!K:K, NhatKy_ViPham!E:E, "10_Su", NhatKy_ViPham!F:F, B13, NhatKy_ViPham!C:C, "T9")</f>
        <v>100</v>
      </c>
      <c r="AA13" s="7">
        <f>100 + SUMIFS(NhatKy_ViPham!J:J, NhatKy_ViPham!E:E, "10_Su", NhatKy_ViPham!F:F, B13, NhatKy_ViPham!C:C, "T10") - SUMIFS(NhatKy_ViPham!K:K, NhatKy_ViPham!E:E, "10_Su", NhatKy_ViPham!F:F, B13, NhatKy_ViPham!C:C, "T10")</f>
        <v>100</v>
      </c>
      <c r="AB13" s="7">
        <f>100 + SUMIFS(NhatKy_ViPham!J:J, NhatKy_ViPham!E:E, "10_Su", NhatKy_ViPham!F:F, B13, NhatKy_ViPham!C:C, "T11") - SUMIFS(NhatKy_ViPham!K:K, NhatKy_ViPham!E:E, "10_Su", NhatKy_ViPham!F:F, B13, NhatKy_ViPham!C:C, "T11")</f>
        <v>100</v>
      </c>
      <c r="AC13" s="7">
        <f>100 + SUMIFS(NhatKy_ViPham!J:J, NhatKy_ViPham!E:E, "10_Su", NhatKy_ViPham!F:F, B13, NhatKy_ViPham!C:C, "T12") - SUMIFS(NhatKy_ViPham!K:K, NhatKy_ViPham!E:E, "10_Su", NhatKy_ViPham!F:F, B13, NhatKy_ViPham!C:C, "T12")</f>
        <v>100</v>
      </c>
      <c r="AD13" s="7">
        <f>100 + SUMIFS(NhatKy_ViPham!J:J, NhatKy_ViPham!E:E, "10_Su", NhatKy_ViPham!F:F, B13, NhatKy_ViPham!C:C, "T13") - SUMIFS(NhatKy_ViPham!K:K, NhatKy_ViPham!E:E, "10_Su", NhatKy_ViPham!F:F, B13, NhatKy_ViPham!C:C, "T13")</f>
        <v>100</v>
      </c>
      <c r="AE13" s="7">
        <f>100 + SUMIFS(NhatKy_ViPham!J:J, NhatKy_ViPham!E:E, "10_Su", NhatKy_ViPham!F:F, B13, NhatKy_ViPham!C:C, "T14") - SUMIFS(NhatKy_ViPham!K:K, NhatKy_ViPham!E:E, "10_Su", NhatKy_ViPham!F:F, B13, NhatKy_ViPham!C:C, "T14")</f>
        <v>100</v>
      </c>
      <c r="AF13" s="7">
        <f>100 + SUMIFS(NhatKy_ViPham!J:J, NhatKy_ViPham!E:E, "10_Su", NhatKy_ViPham!F:F, B13, NhatKy_ViPham!C:C, "T15") - SUMIFS(NhatKy_ViPham!K:K, NhatKy_ViPham!E:E, "10_Su", NhatKy_ViPham!F:F, B13, NhatKy_ViPham!C:C, "T15")</f>
        <v>100</v>
      </c>
      <c r="AG13" s="7">
        <f>100 + SUMIFS(NhatKy_ViPham!J:J, NhatKy_ViPham!E:E, "10_Su", NhatKy_ViPham!F:F, B13, NhatKy_ViPham!C:C, "T16") - SUMIFS(NhatKy_ViPham!K:K, NhatKy_ViPham!E:E, "10_Su", NhatKy_ViPham!F:F, B13, NhatKy_ViPham!C:C, "T16")</f>
        <v>100</v>
      </c>
      <c r="AH13" s="7">
        <f>100 + SUMIFS(NhatKy_ViPham!J:J, NhatKy_ViPham!E:E, "10_Su", NhatKy_ViPham!F:F, B13, NhatKy_ViPham!C:C, "T17") - SUMIFS(NhatKy_ViPham!K:K, NhatKy_ViPham!E:E, "10_Su", NhatKy_ViPham!F:F, B13, NhatKy_ViPham!C:C, "T17")</f>
        <v>100</v>
      </c>
      <c r="AI13" s="7">
        <f>100 + SUMIFS(NhatKy_ViPham!J:J, NhatKy_ViPham!E:E, "10_Su", NhatKy_ViPham!F:F, B13, NhatKy_ViPham!C:C, "T18") - SUMIFS(NhatKy_ViPham!K:K, NhatKy_ViPham!E:E, "10_Su", NhatKy_ViPham!F:F, B13, NhatKy_ViPham!C:C, "T18")</f>
        <v>100</v>
      </c>
      <c r="AJ13" s="7">
        <f>100 + SUMIFS(NhatKy_ViPham!J:J, NhatKy_ViPham!E:E, "10_Su", NhatKy_ViPham!F:F, B13, NhatKy_ViPham!C:C, "T19") - SUMIFS(NhatKy_ViPham!K:K, NhatKy_ViPham!E:E, "10_Su", NhatKy_ViPham!F:F, B13, NhatKy_ViPham!C:C, "T19")</f>
        <v>100</v>
      </c>
      <c r="AK13" s="7">
        <f>100 + SUMIFS(NhatKy_ViPham!J:J, NhatKy_ViPham!E:E, "10_Su", NhatKy_ViPham!F:F, B13, NhatKy_ViPham!C:C, "T20") - SUMIFS(NhatKy_ViPham!K:K, NhatKy_ViPham!E:E, "10_Su", NhatKy_ViPham!F:F, B13, NhatKy_ViPham!C:C, "T20")</f>
        <v>100</v>
      </c>
      <c r="AL13" s="7">
        <f>100 + SUMIFS(NhatKy_ViPham!J:J, NhatKy_ViPham!E:E, "10_Su", NhatKy_ViPham!F:F, B13, NhatKy_ViPham!C:C, "T21") - SUMIFS(NhatKy_ViPham!K:K, NhatKy_ViPham!E:E, "10_Su", NhatKy_ViPham!F:F, B13, NhatKy_ViPham!C:C, "T21")</f>
        <v>100</v>
      </c>
      <c r="AM13" s="7">
        <f>100 + SUMIFS(NhatKy_ViPham!J:J, NhatKy_ViPham!E:E, "10_Su", NhatKy_ViPham!F:F, B13, NhatKy_ViPham!C:C, "T22") - SUMIFS(NhatKy_ViPham!K:K, NhatKy_ViPham!E:E, "10_Su", NhatKy_ViPham!F:F, B13, NhatKy_ViPham!C:C, "T22")</f>
        <v>100</v>
      </c>
      <c r="AN13" s="7">
        <f>100 + SUMIFS(NhatKy_ViPham!J:J, NhatKy_ViPham!E:E, "10_Su", NhatKy_ViPham!F:F, B13, NhatKy_ViPham!C:C, "T23") - SUMIFS(NhatKy_ViPham!K:K, NhatKy_ViPham!E:E, "10_Su", NhatKy_ViPham!F:F, B13, NhatKy_ViPham!C:C, "T23")</f>
        <v>100</v>
      </c>
      <c r="AO13" s="7">
        <f>100 + SUMIFS(NhatKy_ViPham!J:J, NhatKy_ViPham!E:E, "10_Su", NhatKy_ViPham!F:F, B13, NhatKy_ViPham!C:C, "T24") - SUMIFS(NhatKy_ViPham!K:K, NhatKy_ViPham!E:E, "10_Su", NhatKy_ViPham!F:F, B13, NhatKy_ViPham!C:C, "T24")</f>
        <v>100</v>
      </c>
      <c r="AP13" s="7">
        <f>100 + SUMIFS(NhatKy_ViPham!J:J, NhatKy_ViPham!E:E, "10_Su", NhatKy_ViPham!F:F, B13, NhatKy_ViPham!C:C, "T25") - SUMIFS(NhatKy_ViPham!K:K, NhatKy_ViPham!E:E, "10_Su", NhatKy_ViPham!F:F, B13, NhatKy_ViPham!C:C, "T25")</f>
        <v>100</v>
      </c>
      <c r="AQ13" s="7">
        <f>100 + SUMIFS(NhatKy_ViPham!J:J, NhatKy_ViPham!E:E, "10_Su", NhatKy_ViPham!F:F, B13, NhatKy_ViPham!C:C, "T26") - SUMIFS(NhatKy_ViPham!K:K, NhatKy_ViPham!E:E, "10_Su", NhatKy_ViPham!F:F, B13, NhatKy_ViPham!C:C, "T26")</f>
        <v>100</v>
      </c>
      <c r="AR13" s="7">
        <f>100 + SUMIFS(NhatKy_ViPham!J:J, NhatKy_ViPham!E:E, "10_Su", NhatKy_ViPham!F:F, B13, NhatKy_ViPham!C:C, "T27") - SUMIFS(NhatKy_ViPham!K:K, NhatKy_ViPham!E:E, "10_Su", NhatKy_ViPham!F:F, B13, NhatKy_ViPham!C:C, "T27")</f>
        <v>100</v>
      </c>
      <c r="AS13" s="7">
        <f>100 + SUMIFS(NhatKy_ViPham!J:J, NhatKy_ViPham!E:E, "10_Su", NhatKy_ViPham!F:F, B13, NhatKy_ViPham!C:C, "T28") - SUMIFS(NhatKy_ViPham!K:K, NhatKy_ViPham!E:E, "10_Su", NhatKy_ViPham!F:F, B13, NhatKy_ViPham!C:C, "T28")</f>
        <v>100</v>
      </c>
      <c r="AT13" s="7">
        <f>100 + SUMIFS(NhatKy_ViPham!J:J, NhatKy_ViPham!E:E, "10_Su", NhatKy_ViPham!F:F, B13, NhatKy_ViPham!C:C, "T29") - SUMIFS(NhatKy_ViPham!K:K, NhatKy_ViPham!E:E, "10_Su", NhatKy_ViPham!F:F, B13, NhatKy_ViPham!C:C, "T29")</f>
        <v>100</v>
      </c>
      <c r="AU13" s="7">
        <f>100 + SUMIFS(NhatKy_ViPham!J:J, NhatKy_ViPham!E:E, "10_Su", NhatKy_ViPham!F:F, B13, NhatKy_ViPham!C:C, "T30") - SUMIFS(NhatKy_ViPham!K:K, NhatKy_ViPham!E:E, "10_Su", NhatKy_ViPham!F:F, B13, NhatKy_ViPham!C:C, "T30")</f>
        <v>100</v>
      </c>
      <c r="AV13" s="7">
        <f>100 + SUMIFS(NhatKy_ViPham!J:J, NhatKy_ViPham!E:E, "10_Su", NhatKy_ViPham!F:F, B13, NhatKy_ViPham!C:C, "T31") - SUMIFS(NhatKy_ViPham!K:K, NhatKy_ViPham!E:E, "10_Su", NhatKy_ViPham!F:F, B13, NhatKy_ViPham!C:C, "T31")</f>
        <v>100</v>
      </c>
      <c r="AW13" s="7">
        <f>100 + SUMIFS(NhatKy_ViPham!J:J, NhatKy_ViPham!E:E, "10_Su", NhatKy_ViPham!F:F, B13, NhatKy_ViPham!C:C, "T32") - SUMIFS(NhatKy_ViPham!K:K, NhatKy_ViPham!E:E, "10_Su", NhatKy_ViPham!F:F, B13, NhatKy_ViPham!C:C, "T32")</f>
        <v>100</v>
      </c>
      <c r="AX13" s="7">
        <f>100 + SUMIFS(NhatKy_ViPham!J:J, NhatKy_ViPham!E:E, "10_Su", NhatKy_ViPham!F:F, B13, NhatKy_ViPham!C:C, "T33") - SUMIFS(NhatKy_ViPham!K:K, NhatKy_ViPham!E:E, "10_Su", NhatKy_ViPham!F:F, B13, NhatKy_ViPham!C:C, "T33")</f>
        <v>100</v>
      </c>
      <c r="AY13" s="7">
        <f>100 + SUMIFS(NhatKy_ViPham!J:J, NhatKy_ViPham!E:E, "10_Su", NhatKy_ViPham!F:F, B13, NhatKy_ViPham!C:C, "T34") - SUMIFS(NhatKy_ViPham!K:K, NhatKy_ViPham!E:E, "10_Su", NhatKy_ViPham!F:F, B13, NhatKy_ViPham!C:C, "T34")</f>
        <v>100</v>
      </c>
      <c r="AZ13" s="7">
        <f>100 + SUMIFS(NhatKy_ViPham!J:J, NhatKy_ViPham!E:E, "10_Su", NhatKy_ViPham!F:F, B13, NhatKy_ViPham!C:C, "T35") - SUMIFS(NhatKy_ViPham!K:K, NhatKy_ViPham!E:E, "10_Su", NhatKy_ViPham!F:F, B13, NhatKy_ViPham!C:C, "T35")</f>
        <v>100</v>
      </c>
      <c r="BA13" s="12">
        <f t="shared" si="0"/>
        <v>100</v>
      </c>
      <c r="BB13" s="11" t="s">
        <v>430</v>
      </c>
      <c r="BC13" s="14" t="str">
        <f t="shared" si="1"/>
        <v>Tốt</v>
      </c>
      <c r="BD13" s="10" t="str">
        <f t="shared" si="2"/>
        <v>🟢 BÌNH THƯỜNG</v>
      </c>
    </row>
    <row r="14" spans="1:56" x14ac:dyDescent="0.25">
      <c r="A14" s="5">
        <v>6</v>
      </c>
      <c r="B14" s="15" t="s">
        <v>1074</v>
      </c>
      <c r="C14" s="5" t="s">
        <v>1075</v>
      </c>
      <c r="D14" s="5" t="s">
        <v>429</v>
      </c>
      <c r="E14" s="11" t="s">
        <v>430</v>
      </c>
      <c r="F14" s="6">
        <f>SUMIFS(NhatKy_ViPham!K:K, NhatKy_ViPham!E:E, "10_Su", NhatKy_ViPham!F:F, B14, NhatKy_ViPham!H:H, "L01")</f>
        <v>0</v>
      </c>
      <c r="G14" s="6">
        <f>SUMIFS(NhatKy_ViPham!K:K, NhatKy_ViPham!E:E, "10_Su", NhatKy_ViPham!F:F, B14, NhatKy_ViPham!H:H, "L02")</f>
        <v>0</v>
      </c>
      <c r="H14" s="6">
        <f>SUMIFS(NhatKy_ViPham!K:K, NhatKy_ViPham!E:E, "10_Su", NhatKy_ViPham!F:F, B14, NhatKy_ViPham!H:H, "L03")</f>
        <v>0</v>
      </c>
      <c r="I14" s="6">
        <f>SUMIFS(NhatKy_ViPham!K:K, NhatKy_ViPham!E:E, "10_Su", NhatKy_ViPham!F:F, B14, NhatKy_ViPham!H:H, "L04")</f>
        <v>0</v>
      </c>
      <c r="J14" s="6">
        <f>SUMIFS(NhatKy_ViPham!K:K, NhatKy_ViPham!E:E, "10_Su", NhatKy_ViPham!F:F, B14, NhatKy_ViPham!H:H, "L05")</f>
        <v>0</v>
      </c>
      <c r="K14" s="6">
        <f>SUMIFS(NhatKy_ViPham!K:K, NhatKy_ViPham!E:E, "10_Su", NhatKy_ViPham!F:F, B14, NhatKy_ViPham!H:H, "L06")</f>
        <v>0</v>
      </c>
      <c r="L14" s="6">
        <f>SUMIFS(NhatKy_ViPham!K:K, NhatKy_ViPham!E:E, "10_Su", NhatKy_ViPham!F:F, B14, NhatKy_ViPham!H:H, "L07")</f>
        <v>0</v>
      </c>
      <c r="M14" s="6">
        <f>SUMIFS(NhatKy_ViPham!K:K, NhatKy_ViPham!E:E, "10_Su", NhatKy_ViPham!F:F, B14, NhatKy_ViPham!H:H, "L08")</f>
        <v>0</v>
      </c>
      <c r="N14" s="6">
        <f>SUMIFS(NhatKy_ViPham!K:K, NhatKy_ViPham!E:E, "10_Su", NhatKy_ViPham!F:F, B14, NhatKy_ViPham!H:H, "L09")</f>
        <v>0</v>
      </c>
      <c r="O14" s="6">
        <f>SUMIFS(NhatKy_ViPham!K:K, NhatKy_ViPham!E:E, "10_Su", NhatKy_ViPham!F:F, B14, NhatKy_ViPham!H:H, "L10")</f>
        <v>0</v>
      </c>
      <c r="P14" s="12">
        <f>SUMIFS(NhatKy_ViPham!J:J, NhatKy_ViPham!E:E, "10_Su", NhatKy_ViPham!F:F, B14)</f>
        <v>0</v>
      </c>
      <c r="Q14" s="13">
        <f>SUMIFS(NhatKy_ViPham!K:K, NhatKy_ViPham!E:E, "10_Su", NhatKy_ViPham!F:F, B14)</f>
        <v>0</v>
      </c>
      <c r="R14" s="6">
        <f>100 + SUMIFS(NhatKy_ViPham!J:J, NhatKy_ViPham!E:E, "10_Su", NhatKy_ViPham!F:F, B14, NhatKy_ViPham!C:C, "T1") - SUMIFS(NhatKy_ViPham!K:K, NhatKy_ViPham!E:E, "10_Su", NhatKy_ViPham!F:F, B14, NhatKy_ViPham!C:C, "T1")</f>
        <v>100</v>
      </c>
      <c r="S14" s="6">
        <f>100 + SUMIFS(NhatKy_ViPham!J:J, NhatKy_ViPham!E:E, "10_Su", NhatKy_ViPham!F:F, B14, NhatKy_ViPham!C:C, "T2") - SUMIFS(NhatKy_ViPham!K:K, NhatKy_ViPham!E:E, "10_Su", NhatKy_ViPham!F:F, B14, NhatKy_ViPham!C:C, "T2")</f>
        <v>100</v>
      </c>
      <c r="T14" s="6">
        <f>100 + SUMIFS(NhatKy_ViPham!J:J, NhatKy_ViPham!E:E, "10_Su", NhatKy_ViPham!F:F, B14, NhatKy_ViPham!C:C, "T3") - SUMIFS(NhatKy_ViPham!K:K, NhatKy_ViPham!E:E, "10_Su", NhatKy_ViPham!F:F, B14, NhatKy_ViPham!C:C, "T3")</f>
        <v>100</v>
      </c>
      <c r="U14" s="6">
        <f>100 + SUMIFS(NhatKy_ViPham!J:J, NhatKy_ViPham!E:E, "10_Su", NhatKy_ViPham!F:F, B14, NhatKy_ViPham!C:C, "T4") - SUMIFS(NhatKy_ViPham!K:K, NhatKy_ViPham!E:E, "10_Su", NhatKy_ViPham!F:F, B14, NhatKy_ViPham!C:C, "T4")</f>
        <v>100</v>
      </c>
      <c r="V14" s="6">
        <f>100 + SUMIFS(NhatKy_ViPham!J:J, NhatKy_ViPham!E:E, "10_Su", NhatKy_ViPham!F:F, B14, NhatKy_ViPham!C:C, "T5") - SUMIFS(NhatKy_ViPham!K:K, NhatKy_ViPham!E:E, "10_Su", NhatKy_ViPham!F:F, B14, NhatKy_ViPham!C:C, "T5")</f>
        <v>100</v>
      </c>
      <c r="W14" s="6">
        <f>100 + SUMIFS(NhatKy_ViPham!J:J, NhatKy_ViPham!E:E, "10_Su", NhatKy_ViPham!F:F, B14, NhatKy_ViPham!C:C, "T6") - SUMIFS(NhatKy_ViPham!K:K, NhatKy_ViPham!E:E, "10_Su", NhatKy_ViPham!F:F, B14, NhatKy_ViPham!C:C, "T6")</f>
        <v>100</v>
      </c>
      <c r="X14" s="6">
        <f>100 + SUMIFS(NhatKy_ViPham!J:J, NhatKy_ViPham!E:E, "10_Su", NhatKy_ViPham!F:F, B14, NhatKy_ViPham!C:C, "T7") - SUMIFS(NhatKy_ViPham!K:K, NhatKy_ViPham!E:E, "10_Su", NhatKy_ViPham!F:F, B14, NhatKy_ViPham!C:C, "T7")</f>
        <v>100</v>
      </c>
      <c r="Y14" s="6">
        <f>100 + SUMIFS(NhatKy_ViPham!J:J, NhatKy_ViPham!E:E, "10_Su", NhatKy_ViPham!F:F, B14, NhatKy_ViPham!C:C, "T8") - SUMIFS(NhatKy_ViPham!K:K, NhatKy_ViPham!E:E, "10_Su", NhatKy_ViPham!F:F, B14, NhatKy_ViPham!C:C, "T8")</f>
        <v>100</v>
      </c>
      <c r="Z14" s="6">
        <f>100 + SUMIFS(NhatKy_ViPham!J:J, NhatKy_ViPham!E:E, "10_Su", NhatKy_ViPham!F:F, B14, NhatKy_ViPham!C:C, "T9") - SUMIFS(NhatKy_ViPham!K:K, NhatKy_ViPham!E:E, "10_Su", NhatKy_ViPham!F:F, B14, NhatKy_ViPham!C:C, "T9")</f>
        <v>100</v>
      </c>
      <c r="AA14" s="6">
        <f>100 + SUMIFS(NhatKy_ViPham!J:J, NhatKy_ViPham!E:E, "10_Su", NhatKy_ViPham!F:F, B14, NhatKy_ViPham!C:C, "T10") - SUMIFS(NhatKy_ViPham!K:K, NhatKy_ViPham!E:E, "10_Su", NhatKy_ViPham!F:F, B14, NhatKy_ViPham!C:C, "T10")</f>
        <v>100</v>
      </c>
      <c r="AB14" s="6">
        <f>100 + SUMIFS(NhatKy_ViPham!J:J, NhatKy_ViPham!E:E, "10_Su", NhatKy_ViPham!F:F, B14, NhatKy_ViPham!C:C, "T11") - SUMIFS(NhatKy_ViPham!K:K, NhatKy_ViPham!E:E, "10_Su", NhatKy_ViPham!F:F, B14, NhatKy_ViPham!C:C, "T11")</f>
        <v>100</v>
      </c>
      <c r="AC14" s="6">
        <f>100 + SUMIFS(NhatKy_ViPham!J:J, NhatKy_ViPham!E:E, "10_Su", NhatKy_ViPham!F:F, B14, NhatKy_ViPham!C:C, "T12") - SUMIFS(NhatKy_ViPham!K:K, NhatKy_ViPham!E:E, "10_Su", NhatKy_ViPham!F:F, B14, NhatKy_ViPham!C:C, "T12")</f>
        <v>100</v>
      </c>
      <c r="AD14" s="6">
        <f>100 + SUMIFS(NhatKy_ViPham!J:J, NhatKy_ViPham!E:E, "10_Su", NhatKy_ViPham!F:F, B14, NhatKy_ViPham!C:C, "T13") - SUMIFS(NhatKy_ViPham!K:K, NhatKy_ViPham!E:E, "10_Su", NhatKy_ViPham!F:F, B14, NhatKy_ViPham!C:C, "T13")</f>
        <v>100</v>
      </c>
      <c r="AE14" s="6">
        <f>100 + SUMIFS(NhatKy_ViPham!J:J, NhatKy_ViPham!E:E, "10_Su", NhatKy_ViPham!F:F, B14, NhatKy_ViPham!C:C, "T14") - SUMIFS(NhatKy_ViPham!K:K, NhatKy_ViPham!E:E, "10_Su", NhatKy_ViPham!F:F, B14, NhatKy_ViPham!C:C, "T14")</f>
        <v>100</v>
      </c>
      <c r="AF14" s="6">
        <f>100 + SUMIFS(NhatKy_ViPham!J:J, NhatKy_ViPham!E:E, "10_Su", NhatKy_ViPham!F:F, B14, NhatKy_ViPham!C:C, "T15") - SUMIFS(NhatKy_ViPham!K:K, NhatKy_ViPham!E:E, "10_Su", NhatKy_ViPham!F:F, B14, NhatKy_ViPham!C:C, "T15")</f>
        <v>100</v>
      </c>
      <c r="AG14" s="6">
        <f>100 + SUMIFS(NhatKy_ViPham!J:J, NhatKy_ViPham!E:E, "10_Su", NhatKy_ViPham!F:F, B14, NhatKy_ViPham!C:C, "T16") - SUMIFS(NhatKy_ViPham!K:K, NhatKy_ViPham!E:E, "10_Su", NhatKy_ViPham!F:F, B14, NhatKy_ViPham!C:C, "T16")</f>
        <v>100</v>
      </c>
      <c r="AH14" s="6">
        <f>100 + SUMIFS(NhatKy_ViPham!J:J, NhatKy_ViPham!E:E, "10_Su", NhatKy_ViPham!F:F, B14, NhatKy_ViPham!C:C, "T17") - SUMIFS(NhatKy_ViPham!K:K, NhatKy_ViPham!E:E, "10_Su", NhatKy_ViPham!F:F, B14, NhatKy_ViPham!C:C, "T17")</f>
        <v>100</v>
      </c>
      <c r="AI14" s="6">
        <f>100 + SUMIFS(NhatKy_ViPham!J:J, NhatKy_ViPham!E:E, "10_Su", NhatKy_ViPham!F:F, B14, NhatKy_ViPham!C:C, "T18") - SUMIFS(NhatKy_ViPham!K:K, NhatKy_ViPham!E:E, "10_Su", NhatKy_ViPham!F:F, B14, NhatKy_ViPham!C:C, "T18")</f>
        <v>100</v>
      </c>
      <c r="AJ14" s="6">
        <f>100 + SUMIFS(NhatKy_ViPham!J:J, NhatKy_ViPham!E:E, "10_Su", NhatKy_ViPham!F:F, B14, NhatKy_ViPham!C:C, "T19") - SUMIFS(NhatKy_ViPham!K:K, NhatKy_ViPham!E:E, "10_Su", NhatKy_ViPham!F:F, B14, NhatKy_ViPham!C:C, "T19")</f>
        <v>100</v>
      </c>
      <c r="AK14" s="6">
        <f>100 + SUMIFS(NhatKy_ViPham!J:J, NhatKy_ViPham!E:E, "10_Su", NhatKy_ViPham!F:F, B14, NhatKy_ViPham!C:C, "T20") - SUMIFS(NhatKy_ViPham!K:K, NhatKy_ViPham!E:E, "10_Su", NhatKy_ViPham!F:F, B14, NhatKy_ViPham!C:C, "T20")</f>
        <v>100</v>
      </c>
      <c r="AL14" s="6">
        <f>100 + SUMIFS(NhatKy_ViPham!J:J, NhatKy_ViPham!E:E, "10_Su", NhatKy_ViPham!F:F, B14, NhatKy_ViPham!C:C, "T21") - SUMIFS(NhatKy_ViPham!K:K, NhatKy_ViPham!E:E, "10_Su", NhatKy_ViPham!F:F, B14, NhatKy_ViPham!C:C, "T21")</f>
        <v>100</v>
      </c>
      <c r="AM14" s="6">
        <f>100 + SUMIFS(NhatKy_ViPham!J:J, NhatKy_ViPham!E:E, "10_Su", NhatKy_ViPham!F:F, B14, NhatKy_ViPham!C:C, "T22") - SUMIFS(NhatKy_ViPham!K:K, NhatKy_ViPham!E:E, "10_Su", NhatKy_ViPham!F:F, B14, NhatKy_ViPham!C:C, "T22")</f>
        <v>100</v>
      </c>
      <c r="AN14" s="6">
        <f>100 + SUMIFS(NhatKy_ViPham!J:J, NhatKy_ViPham!E:E, "10_Su", NhatKy_ViPham!F:F, B14, NhatKy_ViPham!C:C, "T23") - SUMIFS(NhatKy_ViPham!K:K, NhatKy_ViPham!E:E, "10_Su", NhatKy_ViPham!F:F, B14, NhatKy_ViPham!C:C, "T23")</f>
        <v>100</v>
      </c>
      <c r="AO14" s="6">
        <f>100 + SUMIFS(NhatKy_ViPham!J:J, NhatKy_ViPham!E:E, "10_Su", NhatKy_ViPham!F:F, B14, NhatKy_ViPham!C:C, "T24") - SUMIFS(NhatKy_ViPham!K:K, NhatKy_ViPham!E:E, "10_Su", NhatKy_ViPham!F:F, B14, NhatKy_ViPham!C:C, "T24")</f>
        <v>100</v>
      </c>
      <c r="AP14" s="6">
        <f>100 + SUMIFS(NhatKy_ViPham!J:J, NhatKy_ViPham!E:E, "10_Su", NhatKy_ViPham!F:F, B14, NhatKy_ViPham!C:C, "T25") - SUMIFS(NhatKy_ViPham!K:K, NhatKy_ViPham!E:E, "10_Su", NhatKy_ViPham!F:F, B14, NhatKy_ViPham!C:C, "T25")</f>
        <v>100</v>
      </c>
      <c r="AQ14" s="6">
        <f>100 + SUMIFS(NhatKy_ViPham!J:J, NhatKy_ViPham!E:E, "10_Su", NhatKy_ViPham!F:F, B14, NhatKy_ViPham!C:C, "T26") - SUMIFS(NhatKy_ViPham!K:K, NhatKy_ViPham!E:E, "10_Su", NhatKy_ViPham!F:F, B14, NhatKy_ViPham!C:C, "T26")</f>
        <v>100</v>
      </c>
      <c r="AR14" s="6">
        <f>100 + SUMIFS(NhatKy_ViPham!J:J, NhatKy_ViPham!E:E, "10_Su", NhatKy_ViPham!F:F, B14, NhatKy_ViPham!C:C, "T27") - SUMIFS(NhatKy_ViPham!K:K, NhatKy_ViPham!E:E, "10_Su", NhatKy_ViPham!F:F, B14, NhatKy_ViPham!C:C, "T27")</f>
        <v>100</v>
      </c>
      <c r="AS14" s="6">
        <f>100 + SUMIFS(NhatKy_ViPham!J:J, NhatKy_ViPham!E:E, "10_Su", NhatKy_ViPham!F:F, B14, NhatKy_ViPham!C:C, "T28") - SUMIFS(NhatKy_ViPham!K:K, NhatKy_ViPham!E:E, "10_Su", NhatKy_ViPham!F:F, B14, NhatKy_ViPham!C:C, "T28")</f>
        <v>100</v>
      </c>
      <c r="AT14" s="6">
        <f>100 + SUMIFS(NhatKy_ViPham!J:J, NhatKy_ViPham!E:E, "10_Su", NhatKy_ViPham!F:F, B14, NhatKy_ViPham!C:C, "T29") - SUMIFS(NhatKy_ViPham!K:K, NhatKy_ViPham!E:E, "10_Su", NhatKy_ViPham!F:F, B14, NhatKy_ViPham!C:C, "T29")</f>
        <v>100</v>
      </c>
      <c r="AU14" s="6">
        <f>100 + SUMIFS(NhatKy_ViPham!J:J, NhatKy_ViPham!E:E, "10_Su", NhatKy_ViPham!F:F, B14, NhatKy_ViPham!C:C, "T30") - SUMIFS(NhatKy_ViPham!K:K, NhatKy_ViPham!E:E, "10_Su", NhatKy_ViPham!F:F, B14, NhatKy_ViPham!C:C, "T30")</f>
        <v>100</v>
      </c>
      <c r="AV14" s="6">
        <f>100 + SUMIFS(NhatKy_ViPham!J:J, NhatKy_ViPham!E:E, "10_Su", NhatKy_ViPham!F:F, B14, NhatKy_ViPham!C:C, "T31") - SUMIFS(NhatKy_ViPham!K:K, NhatKy_ViPham!E:E, "10_Su", NhatKy_ViPham!F:F, B14, NhatKy_ViPham!C:C, "T31")</f>
        <v>100</v>
      </c>
      <c r="AW14" s="6">
        <f>100 + SUMIFS(NhatKy_ViPham!J:J, NhatKy_ViPham!E:E, "10_Su", NhatKy_ViPham!F:F, B14, NhatKy_ViPham!C:C, "T32") - SUMIFS(NhatKy_ViPham!K:K, NhatKy_ViPham!E:E, "10_Su", NhatKy_ViPham!F:F, B14, NhatKy_ViPham!C:C, "T32")</f>
        <v>100</v>
      </c>
      <c r="AX14" s="6">
        <f>100 + SUMIFS(NhatKy_ViPham!J:J, NhatKy_ViPham!E:E, "10_Su", NhatKy_ViPham!F:F, B14, NhatKy_ViPham!C:C, "T33") - SUMIFS(NhatKy_ViPham!K:K, NhatKy_ViPham!E:E, "10_Su", NhatKy_ViPham!F:F, B14, NhatKy_ViPham!C:C, "T33")</f>
        <v>100</v>
      </c>
      <c r="AY14" s="6">
        <f>100 + SUMIFS(NhatKy_ViPham!J:J, NhatKy_ViPham!E:E, "10_Su", NhatKy_ViPham!F:F, B14, NhatKy_ViPham!C:C, "T34") - SUMIFS(NhatKy_ViPham!K:K, NhatKy_ViPham!E:E, "10_Su", NhatKy_ViPham!F:F, B14, NhatKy_ViPham!C:C, "T34")</f>
        <v>100</v>
      </c>
      <c r="AZ14" s="6">
        <f>100 + SUMIFS(NhatKy_ViPham!J:J, NhatKy_ViPham!E:E, "10_Su", NhatKy_ViPham!F:F, B14, NhatKy_ViPham!C:C, "T35") - SUMIFS(NhatKy_ViPham!K:K, NhatKy_ViPham!E:E, "10_Su", NhatKy_ViPham!F:F, B14, NhatKy_ViPham!C:C, "T35")</f>
        <v>100</v>
      </c>
      <c r="BA14" s="12">
        <f t="shared" si="0"/>
        <v>100</v>
      </c>
      <c r="BB14" s="11" t="s">
        <v>430</v>
      </c>
      <c r="BC14" s="16" t="str">
        <f t="shared" si="1"/>
        <v>Tốt</v>
      </c>
      <c r="BD14" s="15" t="str">
        <f t="shared" si="2"/>
        <v>🟢 BÌNH THƯỜNG</v>
      </c>
    </row>
    <row r="15" spans="1:56" x14ac:dyDescent="0.25">
      <c r="A15" s="4">
        <v>7</v>
      </c>
      <c r="B15" s="10" t="s">
        <v>1076</v>
      </c>
      <c r="C15" s="4" t="s">
        <v>560</v>
      </c>
      <c r="D15" s="4" t="s">
        <v>429</v>
      </c>
      <c r="E15" s="11" t="s">
        <v>430</v>
      </c>
      <c r="F15" s="7">
        <f>SUMIFS(NhatKy_ViPham!K:K, NhatKy_ViPham!E:E, "10_Su", NhatKy_ViPham!F:F, B15, NhatKy_ViPham!H:H, "L01")</f>
        <v>0</v>
      </c>
      <c r="G15" s="7">
        <f>SUMIFS(NhatKy_ViPham!K:K, NhatKy_ViPham!E:E, "10_Su", NhatKy_ViPham!F:F, B15, NhatKy_ViPham!H:H, "L02")</f>
        <v>0</v>
      </c>
      <c r="H15" s="7">
        <f>SUMIFS(NhatKy_ViPham!K:K, NhatKy_ViPham!E:E, "10_Su", NhatKy_ViPham!F:F, B15, NhatKy_ViPham!H:H, "L03")</f>
        <v>0</v>
      </c>
      <c r="I15" s="7">
        <f>SUMIFS(NhatKy_ViPham!K:K, NhatKy_ViPham!E:E, "10_Su", NhatKy_ViPham!F:F, B15, NhatKy_ViPham!H:H, "L04")</f>
        <v>0</v>
      </c>
      <c r="J15" s="7">
        <f>SUMIFS(NhatKy_ViPham!K:K, NhatKy_ViPham!E:E, "10_Su", NhatKy_ViPham!F:F, B15, NhatKy_ViPham!H:H, "L05")</f>
        <v>0</v>
      </c>
      <c r="K15" s="7">
        <f>SUMIFS(NhatKy_ViPham!K:K, NhatKy_ViPham!E:E, "10_Su", NhatKy_ViPham!F:F, B15, NhatKy_ViPham!H:H, "L06")</f>
        <v>0</v>
      </c>
      <c r="L15" s="7">
        <f>SUMIFS(NhatKy_ViPham!K:K, NhatKy_ViPham!E:E, "10_Su", NhatKy_ViPham!F:F, B15, NhatKy_ViPham!H:H, "L07")</f>
        <v>0</v>
      </c>
      <c r="M15" s="7">
        <f>SUMIFS(NhatKy_ViPham!K:K, NhatKy_ViPham!E:E, "10_Su", NhatKy_ViPham!F:F, B15, NhatKy_ViPham!H:H, "L08")</f>
        <v>0</v>
      </c>
      <c r="N15" s="7">
        <f>SUMIFS(NhatKy_ViPham!K:K, NhatKy_ViPham!E:E, "10_Su", NhatKy_ViPham!F:F, B15, NhatKy_ViPham!H:H, "L09")</f>
        <v>0</v>
      </c>
      <c r="O15" s="7">
        <f>SUMIFS(NhatKy_ViPham!K:K, NhatKy_ViPham!E:E, "10_Su", NhatKy_ViPham!F:F, B15, NhatKy_ViPham!H:H, "L10")</f>
        <v>0</v>
      </c>
      <c r="P15" s="12">
        <f>SUMIFS(NhatKy_ViPham!J:J, NhatKy_ViPham!E:E, "10_Su", NhatKy_ViPham!F:F, B15)</f>
        <v>0</v>
      </c>
      <c r="Q15" s="13">
        <f>SUMIFS(NhatKy_ViPham!K:K, NhatKy_ViPham!E:E, "10_Su", NhatKy_ViPham!F:F, B15)</f>
        <v>0</v>
      </c>
      <c r="R15" s="7">
        <f>100 + SUMIFS(NhatKy_ViPham!J:J, NhatKy_ViPham!E:E, "10_Su", NhatKy_ViPham!F:F, B15, NhatKy_ViPham!C:C, "T1") - SUMIFS(NhatKy_ViPham!K:K, NhatKy_ViPham!E:E, "10_Su", NhatKy_ViPham!F:F, B15, NhatKy_ViPham!C:C, "T1")</f>
        <v>100</v>
      </c>
      <c r="S15" s="7">
        <f>100 + SUMIFS(NhatKy_ViPham!J:J, NhatKy_ViPham!E:E, "10_Su", NhatKy_ViPham!F:F, B15, NhatKy_ViPham!C:C, "T2") - SUMIFS(NhatKy_ViPham!K:K, NhatKy_ViPham!E:E, "10_Su", NhatKy_ViPham!F:F, B15, NhatKy_ViPham!C:C, "T2")</f>
        <v>100</v>
      </c>
      <c r="T15" s="7">
        <f>100 + SUMIFS(NhatKy_ViPham!J:J, NhatKy_ViPham!E:E, "10_Su", NhatKy_ViPham!F:F, B15, NhatKy_ViPham!C:C, "T3") - SUMIFS(NhatKy_ViPham!K:K, NhatKy_ViPham!E:E, "10_Su", NhatKy_ViPham!F:F, B15, NhatKy_ViPham!C:C, "T3")</f>
        <v>100</v>
      </c>
      <c r="U15" s="7">
        <f>100 + SUMIFS(NhatKy_ViPham!J:J, NhatKy_ViPham!E:E, "10_Su", NhatKy_ViPham!F:F, B15, NhatKy_ViPham!C:C, "T4") - SUMIFS(NhatKy_ViPham!K:K, NhatKy_ViPham!E:E, "10_Su", NhatKy_ViPham!F:F, B15, NhatKy_ViPham!C:C, "T4")</f>
        <v>100</v>
      </c>
      <c r="V15" s="7">
        <f>100 + SUMIFS(NhatKy_ViPham!J:J, NhatKy_ViPham!E:E, "10_Su", NhatKy_ViPham!F:F, B15, NhatKy_ViPham!C:C, "T5") - SUMIFS(NhatKy_ViPham!K:K, NhatKy_ViPham!E:E, "10_Su", NhatKy_ViPham!F:F, B15, NhatKy_ViPham!C:C, "T5")</f>
        <v>100</v>
      </c>
      <c r="W15" s="7">
        <f>100 + SUMIFS(NhatKy_ViPham!J:J, NhatKy_ViPham!E:E, "10_Su", NhatKy_ViPham!F:F, B15, NhatKy_ViPham!C:C, "T6") - SUMIFS(NhatKy_ViPham!K:K, NhatKy_ViPham!E:E, "10_Su", NhatKy_ViPham!F:F, B15, NhatKy_ViPham!C:C, "T6")</f>
        <v>100</v>
      </c>
      <c r="X15" s="7">
        <f>100 + SUMIFS(NhatKy_ViPham!J:J, NhatKy_ViPham!E:E, "10_Su", NhatKy_ViPham!F:F, B15, NhatKy_ViPham!C:C, "T7") - SUMIFS(NhatKy_ViPham!K:K, NhatKy_ViPham!E:E, "10_Su", NhatKy_ViPham!F:F, B15, NhatKy_ViPham!C:C, "T7")</f>
        <v>100</v>
      </c>
      <c r="Y15" s="7">
        <f>100 + SUMIFS(NhatKy_ViPham!J:J, NhatKy_ViPham!E:E, "10_Su", NhatKy_ViPham!F:F, B15, NhatKy_ViPham!C:C, "T8") - SUMIFS(NhatKy_ViPham!K:K, NhatKy_ViPham!E:E, "10_Su", NhatKy_ViPham!F:F, B15, NhatKy_ViPham!C:C, "T8")</f>
        <v>100</v>
      </c>
      <c r="Z15" s="7">
        <f>100 + SUMIFS(NhatKy_ViPham!J:J, NhatKy_ViPham!E:E, "10_Su", NhatKy_ViPham!F:F, B15, NhatKy_ViPham!C:C, "T9") - SUMIFS(NhatKy_ViPham!K:K, NhatKy_ViPham!E:E, "10_Su", NhatKy_ViPham!F:F, B15, NhatKy_ViPham!C:C, "T9")</f>
        <v>100</v>
      </c>
      <c r="AA15" s="7">
        <f>100 + SUMIFS(NhatKy_ViPham!J:J, NhatKy_ViPham!E:E, "10_Su", NhatKy_ViPham!F:F, B15, NhatKy_ViPham!C:C, "T10") - SUMIFS(NhatKy_ViPham!K:K, NhatKy_ViPham!E:E, "10_Su", NhatKy_ViPham!F:F, B15, NhatKy_ViPham!C:C, "T10")</f>
        <v>100</v>
      </c>
      <c r="AB15" s="7">
        <f>100 + SUMIFS(NhatKy_ViPham!J:J, NhatKy_ViPham!E:E, "10_Su", NhatKy_ViPham!F:F, B15, NhatKy_ViPham!C:C, "T11") - SUMIFS(NhatKy_ViPham!K:K, NhatKy_ViPham!E:E, "10_Su", NhatKy_ViPham!F:F, B15, NhatKy_ViPham!C:C, "T11")</f>
        <v>100</v>
      </c>
      <c r="AC15" s="7">
        <f>100 + SUMIFS(NhatKy_ViPham!J:J, NhatKy_ViPham!E:E, "10_Su", NhatKy_ViPham!F:F, B15, NhatKy_ViPham!C:C, "T12") - SUMIFS(NhatKy_ViPham!K:K, NhatKy_ViPham!E:E, "10_Su", NhatKy_ViPham!F:F, B15, NhatKy_ViPham!C:C, "T12")</f>
        <v>100</v>
      </c>
      <c r="AD15" s="7">
        <f>100 + SUMIFS(NhatKy_ViPham!J:J, NhatKy_ViPham!E:E, "10_Su", NhatKy_ViPham!F:F, B15, NhatKy_ViPham!C:C, "T13") - SUMIFS(NhatKy_ViPham!K:K, NhatKy_ViPham!E:E, "10_Su", NhatKy_ViPham!F:F, B15, NhatKy_ViPham!C:C, "T13")</f>
        <v>100</v>
      </c>
      <c r="AE15" s="7">
        <f>100 + SUMIFS(NhatKy_ViPham!J:J, NhatKy_ViPham!E:E, "10_Su", NhatKy_ViPham!F:F, B15, NhatKy_ViPham!C:C, "T14") - SUMIFS(NhatKy_ViPham!K:K, NhatKy_ViPham!E:E, "10_Su", NhatKy_ViPham!F:F, B15, NhatKy_ViPham!C:C, "T14")</f>
        <v>100</v>
      </c>
      <c r="AF15" s="7">
        <f>100 + SUMIFS(NhatKy_ViPham!J:J, NhatKy_ViPham!E:E, "10_Su", NhatKy_ViPham!F:F, B15, NhatKy_ViPham!C:C, "T15") - SUMIFS(NhatKy_ViPham!K:K, NhatKy_ViPham!E:E, "10_Su", NhatKy_ViPham!F:F, B15, NhatKy_ViPham!C:C, "T15")</f>
        <v>100</v>
      </c>
      <c r="AG15" s="7">
        <f>100 + SUMIFS(NhatKy_ViPham!J:J, NhatKy_ViPham!E:E, "10_Su", NhatKy_ViPham!F:F, B15, NhatKy_ViPham!C:C, "T16") - SUMIFS(NhatKy_ViPham!K:K, NhatKy_ViPham!E:E, "10_Su", NhatKy_ViPham!F:F, B15, NhatKy_ViPham!C:C, "T16")</f>
        <v>100</v>
      </c>
      <c r="AH15" s="7">
        <f>100 + SUMIFS(NhatKy_ViPham!J:J, NhatKy_ViPham!E:E, "10_Su", NhatKy_ViPham!F:F, B15, NhatKy_ViPham!C:C, "T17") - SUMIFS(NhatKy_ViPham!K:K, NhatKy_ViPham!E:E, "10_Su", NhatKy_ViPham!F:F, B15, NhatKy_ViPham!C:C, "T17")</f>
        <v>100</v>
      </c>
      <c r="AI15" s="7">
        <f>100 + SUMIFS(NhatKy_ViPham!J:J, NhatKy_ViPham!E:E, "10_Su", NhatKy_ViPham!F:F, B15, NhatKy_ViPham!C:C, "T18") - SUMIFS(NhatKy_ViPham!K:K, NhatKy_ViPham!E:E, "10_Su", NhatKy_ViPham!F:F, B15, NhatKy_ViPham!C:C, "T18")</f>
        <v>100</v>
      </c>
      <c r="AJ15" s="7">
        <f>100 + SUMIFS(NhatKy_ViPham!J:J, NhatKy_ViPham!E:E, "10_Su", NhatKy_ViPham!F:F, B15, NhatKy_ViPham!C:C, "T19") - SUMIFS(NhatKy_ViPham!K:K, NhatKy_ViPham!E:E, "10_Su", NhatKy_ViPham!F:F, B15, NhatKy_ViPham!C:C, "T19")</f>
        <v>100</v>
      </c>
      <c r="AK15" s="7">
        <f>100 + SUMIFS(NhatKy_ViPham!J:J, NhatKy_ViPham!E:E, "10_Su", NhatKy_ViPham!F:F, B15, NhatKy_ViPham!C:C, "T20") - SUMIFS(NhatKy_ViPham!K:K, NhatKy_ViPham!E:E, "10_Su", NhatKy_ViPham!F:F, B15, NhatKy_ViPham!C:C, "T20")</f>
        <v>100</v>
      </c>
      <c r="AL15" s="7">
        <f>100 + SUMIFS(NhatKy_ViPham!J:J, NhatKy_ViPham!E:E, "10_Su", NhatKy_ViPham!F:F, B15, NhatKy_ViPham!C:C, "T21") - SUMIFS(NhatKy_ViPham!K:K, NhatKy_ViPham!E:E, "10_Su", NhatKy_ViPham!F:F, B15, NhatKy_ViPham!C:C, "T21")</f>
        <v>100</v>
      </c>
      <c r="AM15" s="7">
        <f>100 + SUMIFS(NhatKy_ViPham!J:J, NhatKy_ViPham!E:E, "10_Su", NhatKy_ViPham!F:F, B15, NhatKy_ViPham!C:C, "T22") - SUMIFS(NhatKy_ViPham!K:K, NhatKy_ViPham!E:E, "10_Su", NhatKy_ViPham!F:F, B15, NhatKy_ViPham!C:C, "T22")</f>
        <v>100</v>
      </c>
      <c r="AN15" s="7">
        <f>100 + SUMIFS(NhatKy_ViPham!J:J, NhatKy_ViPham!E:E, "10_Su", NhatKy_ViPham!F:F, B15, NhatKy_ViPham!C:C, "T23") - SUMIFS(NhatKy_ViPham!K:K, NhatKy_ViPham!E:E, "10_Su", NhatKy_ViPham!F:F, B15, NhatKy_ViPham!C:C, "T23")</f>
        <v>100</v>
      </c>
      <c r="AO15" s="7">
        <f>100 + SUMIFS(NhatKy_ViPham!J:J, NhatKy_ViPham!E:E, "10_Su", NhatKy_ViPham!F:F, B15, NhatKy_ViPham!C:C, "T24") - SUMIFS(NhatKy_ViPham!K:K, NhatKy_ViPham!E:E, "10_Su", NhatKy_ViPham!F:F, B15, NhatKy_ViPham!C:C, "T24")</f>
        <v>100</v>
      </c>
      <c r="AP15" s="7">
        <f>100 + SUMIFS(NhatKy_ViPham!J:J, NhatKy_ViPham!E:E, "10_Su", NhatKy_ViPham!F:F, B15, NhatKy_ViPham!C:C, "T25") - SUMIFS(NhatKy_ViPham!K:K, NhatKy_ViPham!E:E, "10_Su", NhatKy_ViPham!F:F, B15, NhatKy_ViPham!C:C, "T25")</f>
        <v>100</v>
      </c>
      <c r="AQ15" s="7">
        <f>100 + SUMIFS(NhatKy_ViPham!J:J, NhatKy_ViPham!E:E, "10_Su", NhatKy_ViPham!F:F, B15, NhatKy_ViPham!C:C, "T26") - SUMIFS(NhatKy_ViPham!K:K, NhatKy_ViPham!E:E, "10_Su", NhatKy_ViPham!F:F, B15, NhatKy_ViPham!C:C, "T26")</f>
        <v>100</v>
      </c>
      <c r="AR15" s="7">
        <f>100 + SUMIFS(NhatKy_ViPham!J:J, NhatKy_ViPham!E:E, "10_Su", NhatKy_ViPham!F:F, B15, NhatKy_ViPham!C:C, "T27") - SUMIFS(NhatKy_ViPham!K:K, NhatKy_ViPham!E:E, "10_Su", NhatKy_ViPham!F:F, B15, NhatKy_ViPham!C:C, "T27")</f>
        <v>100</v>
      </c>
      <c r="AS15" s="7">
        <f>100 + SUMIFS(NhatKy_ViPham!J:J, NhatKy_ViPham!E:E, "10_Su", NhatKy_ViPham!F:F, B15, NhatKy_ViPham!C:C, "T28") - SUMIFS(NhatKy_ViPham!K:K, NhatKy_ViPham!E:E, "10_Su", NhatKy_ViPham!F:F, B15, NhatKy_ViPham!C:C, "T28")</f>
        <v>100</v>
      </c>
      <c r="AT15" s="7">
        <f>100 + SUMIFS(NhatKy_ViPham!J:J, NhatKy_ViPham!E:E, "10_Su", NhatKy_ViPham!F:F, B15, NhatKy_ViPham!C:C, "T29") - SUMIFS(NhatKy_ViPham!K:K, NhatKy_ViPham!E:E, "10_Su", NhatKy_ViPham!F:F, B15, NhatKy_ViPham!C:C, "T29")</f>
        <v>100</v>
      </c>
      <c r="AU15" s="7">
        <f>100 + SUMIFS(NhatKy_ViPham!J:J, NhatKy_ViPham!E:E, "10_Su", NhatKy_ViPham!F:F, B15, NhatKy_ViPham!C:C, "T30") - SUMIFS(NhatKy_ViPham!K:K, NhatKy_ViPham!E:E, "10_Su", NhatKy_ViPham!F:F, B15, NhatKy_ViPham!C:C, "T30")</f>
        <v>100</v>
      </c>
      <c r="AV15" s="7">
        <f>100 + SUMIFS(NhatKy_ViPham!J:J, NhatKy_ViPham!E:E, "10_Su", NhatKy_ViPham!F:F, B15, NhatKy_ViPham!C:C, "T31") - SUMIFS(NhatKy_ViPham!K:K, NhatKy_ViPham!E:E, "10_Su", NhatKy_ViPham!F:F, B15, NhatKy_ViPham!C:C, "T31")</f>
        <v>100</v>
      </c>
      <c r="AW15" s="7">
        <f>100 + SUMIFS(NhatKy_ViPham!J:J, NhatKy_ViPham!E:E, "10_Su", NhatKy_ViPham!F:F, B15, NhatKy_ViPham!C:C, "T32") - SUMIFS(NhatKy_ViPham!K:K, NhatKy_ViPham!E:E, "10_Su", NhatKy_ViPham!F:F, B15, NhatKy_ViPham!C:C, "T32")</f>
        <v>100</v>
      </c>
      <c r="AX15" s="7">
        <f>100 + SUMIFS(NhatKy_ViPham!J:J, NhatKy_ViPham!E:E, "10_Su", NhatKy_ViPham!F:F, B15, NhatKy_ViPham!C:C, "T33") - SUMIFS(NhatKy_ViPham!K:K, NhatKy_ViPham!E:E, "10_Su", NhatKy_ViPham!F:F, B15, NhatKy_ViPham!C:C, "T33")</f>
        <v>100</v>
      </c>
      <c r="AY15" s="7">
        <f>100 + SUMIFS(NhatKy_ViPham!J:J, NhatKy_ViPham!E:E, "10_Su", NhatKy_ViPham!F:F, B15, NhatKy_ViPham!C:C, "T34") - SUMIFS(NhatKy_ViPham!K:K, NhatKy_ViPham!E:E, "10_Su", NhatKy_ViPham!F:F, B15, NhatKy_ViPham!C:C, "T34")</f>
        <v>100</v>
      </c>
      <c r="AZ15" s="7">
        <f>100 + SUMIFS(NhatKy_ViPham!J:J, NhatKy_ViPham!E:E, "10_Su", NhatKy_ViPham!F:F, B15, NhatKy_ViPham!C:C, "T35") - SUMIFS(NhatKy_ViPham!K:K, NhatKy_ViPham!E:E, "10_Su", NhatKy_ViPham!F:F, B15, NhatKy_ViPham!C:C, "T35")</f>
        <v>100</v>
      </c>
      <c r="BA15" s="12">
        <f t="shared" si="0"/>
        <v>100</v>
      </c>
      <c r="BB15" s="11" t="s">
        <v>430</v>
      </c>
      <c r="BC15" s="14" t="str">
        <f t="shared" si="1"/>
        <v>Tốt</v>
      </c>
      <c r="BD15" s="10" t="str">
        <f t="shared" si="2"/>
        <v>🟢 BÌNH THƯỜNG</v>
      </c>
    </row>
    <row r="16" spans="1:56" x14ac:dyDescent="0.25">
      <c r="A16" s="5">
        <v>8</v>
      </c>
      <c r="B16" s="15" t="s">
        <v>1077</v>
      </c>
      <c r="C16" s="5" t="s">
        <v>451</v>
      </c>
      <c r="D16" s="5" t="s">
        <v>429</v>
      </c>
      <c r="E16" s="11" t="s">
        <v>430</v>
      </c>
      <c r="F16" s="6">
        <f>SUMIFS(NhatKy_ViPham!K:K, NhatKy_ViPham!E:E, "10_Su", NhatKy_ViPham!F:F, B16, NhatKy_ViPham!H:H, "L01")</f>
        <v>0</v>
      </c>
      <c r="G16" s="6">
        <f>SUMIFS(NhatKy_ViPham!K:K, NhatKy_ViPham!E:E, "10_Su", NhatKy_ViPham!F:F, B16, NhatKy_ViPham!H:H, "L02")</f>
        <v>0</v>
      </c>
      <c r="H16" s="6">
        <f>SUMIFS(NhatKy_ViPham!K:K, NhatKy_ViPham!E:E, "10_Su", NhatKy_ViPham!F:F, B16, NhatKy_ViPham!H:H, "L03")</f>
        <v>0</v>
      </c>
      <c r="I16" s="6">
        <f>SUMIFS(NhatKy_ViPham!K:K, NhatKy_ViPham!E:E, "10_Su", NhatKy_ViPham!F:F, B16, NhatKy_ViPham!H:H, "L04")</f>
        <v>0</v>
      </c>
      <c r="J16" s="6">
        <f>SUMIFS(NhatKy_ViPham!K:K, NhatKy_ViPham!E:E, "10_Su", NhatKy_ViPham!F:F, B16, NhatKy_ViPham!H:H, "L05")</f>
        <v>0</v>
      </c>
      <c r="K16" s="6">
        <f>SUMIFS(NhatKy_ViPham!K:K, NhatKy_ViPham!E:E, "10_Su", NhatKy_ViPham!F:F, B16, NhatKy_ViPham!H:H, "L06")</f>
        <v>0</v>
      </c>
      <c r="L16" s="6">
        <f>SUMIFS(NhatKy_ViPham!K:K, NhatKy_ViPham!E:E, "10_Su", NhatKy_ViPham!F:F, B16, NhatKy_ViPham!H:H, "L07")</f>
        <v>0</v>
      </c>
      <c r="M16" s="6">
        <f>SUMIFS(NhatKy_ViPham!K:K, NhatKy_ViPham!E:E, "10_Su", NhatKy_ViPham!F:F, B16, NhatKy_ViPham!H:H, "L08")</f>
        <v>0</v>
      </c>
      <c r="N16" s="6">
        <f>SUMIFS(NhatKy_ViPham!K:K, NhatKy_ViPham!E:E, "10_Su", NhatKy_ViPham!F:F, B16, NhatKy_ViPham!H:H, "L09")</f>
        <v>0</v>
      </c>
      <c r="O16" s="6">
        <f>SUMIFS(NhatKy_ViPham!K:K, NhatKy_ViPham!E:E, "10_Su", NhatKy_ViPham!F:F, B16, NhatKy_ViPham!H:H, "L10")</f>
        <v>0</v>
      </c>
      <c r="P16" s="12">
        <f>SUMIFS(NhatKy_ViPham!J:J, NhatKy_ViPham!E:E, "10_Su", NhatKy_ViPham!F:F, B16)</f>
        <v>0</v>
      </c>
      <c r="Q16" s="13">
        <f>SUMIFS(NhatKy_ViPham!K:K, NhatKy_ViPham!E:E, "10_Su", NhatKy_ViPham!F:F, B16)</f>
        <v>0</v>
      </c>
      <c r="R16" s="6">
        <f>100 + SUMIFS(NhatKy_ViPham!J:J, NhatKy_ViPham!E:E, "10_Su", NhatKy_ViPham!F:F, B16, NhatKy_ViPham!C:C, "T1") - SUMIFS(NhatKy_ViPham!K:K, NhatKy_ViPham!E:E, "10_Su", NhatKy_ViPham!F:F, B16, NhatKy_ViPham!C:C, "T1")</f>
        <v>100</v>
      </c>
      <c r="S16" s="6">
        <f>100 + SUMIFS(NhatKy_ViPham!J:J, NhatKy_ViPham!E:E, "10_Su", NhatKy_ViPham!F:F, B16, NhatKy_ViPham!C:C, "T2") - SUMIFS(NhatKy_ViPham!K:K, NhatKy_ViPham!E:E, "10_Su", NhatKy_ViPham!F:F, B16, NhatKy_ViPham!C:C, "T2")</f>
        <v>100</v>
      </c>
      <c r="T16" s="6">
        <f>100 + SUMIFS(NhatKy_ViPham!J:J, NhatKy_ViPham!E:E, "10_Su", NhatKy_ViPham!F:F, B16, NhatKy_ViPham!C:C, "T3") - SUMIFS(NhatKy_ViPham!K:K, NhatKy_ViPham!E:E, "10_Su", NhatKy_ViPham!F:F, B16, NhatKy_ViPham!C:C, "T3")</f>
        <v>100</v>
      </c>
      <c r="U16" s="6">
        <f>100 + SUMIFS(NhatKy_ViPham!J:J, NhatKy_ViPham!E:E, "10_Su", NhatKy_ViPham!F:F, B16, NhatKy_ViPham!C:C, "T4") - SUMIFS(NhatKy_ViPham!K:K, NhatKy_ViPham!E:E, "10_Su", NhatKy_ViPham!F:F, B16, NhatKy_ViPham!C:C, "T4")</f>
        <v>100</v>
      </c>
      <c r="V16" s="6">
        <f>100 + SUMIFS(NhatKy_ViPham!J:J, NhatKy_ViPham!E:E, "10_Su", NhatKy_ViPham!F:F, B16, NhatKy_ViPham!C:C, "T5") - SUMIFS(NhatKy_ViPham!K:K, NhatKy_ViPham!E:E, "10_Su", NhatKy_ViPham!F:F, B16, NhatKy_ViPham!C:C, "T5")</f>
        <v>100</v>
      </c>
      <c r="W16" s="6">
        <f>100 + SUMIFS(NhatKy_ViPham!J:J, NhatKy_ViPham!E:E, "10_Su", NhatKy_ViPham!F:F, B16, NhatKy_ViPham!C:C, "T6") - SUMIFS(NhatKy_ViPham!K:K, NhatKy_ViPham!E:E, "10_Su", NhatKy_ViPham!F:F, B16, NhatKy_ViPham!C:C, "T6")</f>
        <v>100</v>
      </c>
      <c r="X16" s="6">
        <f>100 + SUMIFS(NhatKy_ViPham!J:J, NhatKy_ViPham!E:E, "10_Su", NhatKy_ViPham!F:F, B16, NhatKy_ViPham!C:C, "T7") - SUMIFS(NhatKy_ViPham!K:K, NhatKy_ViPham!E:E, "10_Su", NhatKy_ViPham!F:F, B16, NhatKy_ViPham!C:C, "T7")</f>
        <v>100</v>
      </c>
      <c r="Y16" s="6">
        <f>100 + SUMIFS(NhatKy_ViPham!J:J, NhatKy_ViPham!E:E, "10_Su", NhatKy_ViPham!F:F, B16, NhatKy_ViPham!C:C, "T8") - SUMIFS(NhatKy_ViPham!K:K, NhatKy_ViPham!E:E, "10_Su", NhatKy_ViPham!F:F, B16, NhatKy_ViPham!C:C, "T8")</f>
        <v>100</v>
      </c>
      <c r="Z16" s="6">
        <f>100 + SUMIFS(NhatKy_ViPham!J:J, NhatKy_ViPham!E:E, "10_Su", NhatKy_ViPham!F:F, B16, NhatKy_ViPham!C:C, "T9") - SUMIFS(NhatKy_ViPham!K:K, NhatKy_ViPham!E:E, "10_Su", NhatKy_ViPham!F:F, B16, NhatKy_ViPham!C:C, "T9")</f>
        <v>100</v>
      </c>
      <c r="AA16" s="6">
        <f>100 + SUMIFS(NhatKy_ViPham!J:J, NhatKy_ViPham!E:E, "10_Su", NhatKy_ViPham!F:F, B16, NhatKy_ViPham!C:C, "T10") - SUMIFS(NhatKy_ViPham!K:K, NhatKy_ViPham!E:E, "10_Su", NhatKy_ViPham!F:F, B16, NhatKy_ViPham!C:C, "T10")</f>
        <v>100</v>
      </c>
      <c r="AB16" s="6">
        <f>100 + SUMIFS(NhatKy_ViPham!J:J, NhatKy_ViPham!E:E, "10_Su", NhatKy_ViPham!F:F, B16, NhatKy_ViPham!C:C, "T11") - SUMIFS(NhatKy_ViPham!K:K, NhatKy_ViPham!E:E, "10_Su", NhatKy_ViPham!F:F, B16, NhatKy_ViPham!C:C, "T11")</f>
        <v>100</v>
      </c>
      <c r="AC16" s="6">
        <f>100 + SUMIFS(NhatKy_ViPham!J:J, NhatKy_ViPham!E:E, "10_Su", NhatKy_ViPham!F:F, B16, NhatKy_ViPham!C:C, "T12") - SUMIFS(NhatKy_ViPham!K:K, NhatKy_ViPham!E:E, "10_Su", NhatKy_ViPham!F:F, B16, NhatKy_ViPham!C:C, "T12")</f>
        <v>100</v>
      </c>
      <c r="AD16" s="6">
        <f>100 + SUMIFS(NhatKy_ViPham!J:J, NhatKy_ViPham!E:E, "10_Su", NhatKy_ViPham!F:F, B16, NhatKy_ViPham!C:C, "T13") - SUMIFS(NhatKy_ViPham!K:K, NhatKy_ViPham!E:E, "10_Su", NhatKy_ViPham!F:F, B16, NhatKy_ViPham!C:C, "T13")</f>
        <v>100</v>
      </c>
      <c r="AE16" s="6">
        <f>100 + SUMIFS(NhatKy_ViPham!J:J, NhatKy_ViPham!E:E, "10_Su", NhatKy_ViPham!F:F, B16, NhatKy_ViPham!C:C, "T14") - SUMIFS(NhatKy_ViPham!K:K, NhatKy_ViPham!E:E, "10_Su", NhatKy_ViPham!F:F, B16, NhatKy_ViPham!C:C, "T14")</f>
        <v>100</v>
      </c>
      <c r="AF16" s="6">
        <f>100 + SUMIFS(NhatKy_ViPham!J:J, NhatKy_ViPham!E:E, "10_Su", NhatKy_ViPham!F:F, B16, NhatKy_ViPham!C:C, "T15") - SUMIFS(NhatKy_ViPham!K:K, NhatKy_ViPham!E:E, "10_Su", NhatKy_ViPham!F:F, B16, NhatKy_ViPham!C:C, "T15")</f>
        <v>100</v>
      </c>
      <c r="AG16" s="6">
        <f>100 + SUMIFS(NhatKy_ViPham!J:J, NhatKy_ViPham!E:E, "10_Su", NhatKy_ViPham!F:F, B16, NhatKy_ViPham!C:C, "T16") - SUMIFS(NhatKy_ViPham!K:K, NhatKy_ViPham!E:E, "10_Su", NhatKy_ViPham!F:F, B16, NhatKy_ViPham!C:C, "T16")</f>
        <v>100</v>
      </c>
      <c r="AH16" s="6">
        <f>100 + SUMIFS(NhatKy_ViPham!J:J, NhatKy_ViPham!E:E, "10_Su", NhatKy_ViPham!F:F, B16, NhatKy_ViPham!C:C, "T17") - SUMIFS(NhatKy_ViPham!K:K, NhatKy_ViPham!E:E, "10_Su", NhatKy_ViPham!F:F, B16, NhatKy_ViPham!C:C, "T17")</f>
        <v>100</v>
      </c>
      <c r="AI16" s="6">
        <f>100 + SUMIFS(NhatKy_ViPham!J:J, NhatKy_ViPham!E:E, "10_Su", NhatKy_ViPham!F:F, B16, NhatKy_ViPham!C:C, "T18") - SUMIFS(NhatKy_ViPham!K:K, NhatKy_ViPham!E:E, "10_Su", NhatKy_ViPham!F:F, B16, NhatKy_ViPham!C:C, "T18")</f>
        <v>100</v>
      </c>
      <c r="AJ16" s="6">
        <f>100 + SUMIFS(NhatKy_ViPham!J:J, NhatKy_ViPham!E:E, "10_Su", NhatKy_ViPham!F:F, B16, NhatKy_ViPham!C:C, "T19") - SUMIFS(NhatKy_ViPham!K:K, NhatKy_ViPham!E:E, "10_Su", NhatKy_ViPham!F:F, B16, NhatKy_ViPham!C:C, "T19")</f>
        <v>100</v>
      </c>
      <c r="AK16" s="6">
        <f>100 + SUMIFS(NhatKy_ViPham!J:J, NhatKy_ViPham!E:E, "10_Su", NhatKy_ViPham!F:F, B16, NhatKy_ViPham!C:C, "T20") - SUMIFS(NhatKy_ViPham!K:K, NhatKy_ViPham!E:E, "10_Su", NhatKy_ViPham!F:F, B16, NhatKy_ViPham!C:C, "T20")</f>
        <v>100</v>
      </c>
      <c r="AL16" s="6">
        <f>100 + SUMIFS(NhatKy_ViPham!J:J, NhatKy_ViPham!E:E, "10_Su", NhatKy_ViPham!F:F, B16, NhatKy_ViPham!C:C, "T21") - SUMIFS(NhatKy_ViPham!K:K, NhatKy_ViPham!E:E, "10_Su", NhatKy_ViPham!F:F, B16, NhatKy_ViPham!C:C, "T21")</f>
        <v>100</v>
      </c>
      <c r="AM16" s="6">
        <f>100 + SUMIFS(NhatKy_ViPham!J:J, NhatKy_ViPham!E:E, "10_Su", NhatKy_ViPham!F:F, B16, NhatKy_ViPham!C:C, "T22") - SUMIFS(NhatKy_ViPham!K:K, NhatKy_ViPham!E:E, "10_Su", NhatKy_ViPham!F:F, B16, NhatKy_ViPham!C:C, "T22")</f>
        <v>100</v>
      </c>
      <c r="AN16" s="6">
        <f>100 + SUMIFS(NhatKy_ViPham!J:J, NhatKy_ViPham!E:E, "10_Su", NhatKy_ViPham!F:F, B16, NhatKy_ViPham!C:C, "T23") - SUMIFS(NhatKy_ViPham!K:K, NhatKy_ViPham!E:E, "10_Su", NhatKy_ViPham!F:F, B16, NhatKy_ViPham!C:C, "T23")</f>
        <v>100</v>
      </c>
      <c r="AO16" s="6">
        <f>100 + SUMIFS(NhatKy_ViPham!J:J, NhatKy_ViPham!E:E, "10_Su", NhatKy_ViPham!F:F, B16, NhatKy_ViPham!C:C, "T24") - SUMIFS(NhatKy_ViPham!K:K, NhatKy_ViPham!E:E, "10_Su", NhatKy_ViPham!F:F, B16, NhatKy_ViPham!C:C, "T24")</f>
        <v>100</v>
      </c>
      <c r="AP16" s="6">
        <f>100 + SUMIFS(NhatKy_ViPham!J:J, NhatKy_ViPham!E:E, "10_Su", NhatKy_ViPham!F:F, B16, NhatKy_ViPham!C:C, "T25") - SUMIFS(NhatKy_ViPham!K:K, NhatKy_ViPham!E:E, "10_Su", NhatKy_ViPham!F:F, B16, NhatKy_ViPham!C:C, "T25")</f>
        <v>100</v>
      </c>
      <c r="AQ16" s="6">
        <f>100 + SUMIFS(NhatKy_ViPham!J:J, NhatKy_ViPham!E:E, "10_Su", NhatKy_ViPham!F:F, B16, NhatKy_ViPham!C:C, "T26") - SUMIFS(NhatKy_ViPham!K:K, NhatKy_ViPham!E:E, "10_Su", NhatKy_ViPham!F:F, B16, NhatKy_ViPham!C:C, "T26")</f>
        <v>100</v>
      </c>
      <c r="AR16" s="6">
        <f>100 + SUMIFS(NhatKy_ViPham!J:J, NhatKy_ViPham!E:E, "10_Su", NhatKy_ViPham!F:F, B16, NhatKy_ViPham!C:C, "T27") - SUMIFS(NhatKy_ViPham!K:K, NhatKy_ViPham!E:E, "10_Su", NhatKy_ViPham!F:F, B16, NhatKy_ViPham!C:C, "T27")</f>
        <v>100</v>
      </c>
      <c r="AS16" s="6">
        <f>100 + SUMIFS(NhatKy_ViPham!J:J, NhatKy_ViPham!E:E, "10_Su", NhatKy_ViPham!F:F, B16, NhatKy_ViPham!C:C, "T28") - SUMIFS(NhatKy_ViPham!K:K, NhatKy_ViPham!E:E, "10_Su", NhatKy_ViPham!F:F, B16, NhatKy_ViPham!C:C, "T28")</f>
        <v>100</v>
      </c>
      <c r="AT16" s="6">
        <f>100 + SUMIFS(NhatKy_ViPham!J:J, NhatKy_ViPham!E:E, "10_Su", NhatKy_ViPham!F:F, B16, NhatKy_ViPham!C:C, "T29") - SUMIFS(NhatKy_ViPham!K:K, NhatKy_ViPham!E:E, "10_Su", NhatKy_ViPham!F:F, B16, NhatKy_ViPham!C:C, "T29")</f>
        <v>100</v>
      </c>
      <c r="AU16" s="6">
        <f>100 + SUMIFS(NhatKy_ViPham!J:J, NhatKy_ViPham!E:E, "10_Su", NhatKy_ViPham!F:F, B16, NhatKy_ViPham!C:C, "T30") - SUMIFS(NhatKy_ViPham!K:K, NhatKy_ViPham!E:E, "10_Su", NhatKy_ViPham!F:F, B16, NhatKy_ViPham!C:C, "T30")</f>
        <v>100</v>
      </c>
      <c r="AV16" s="6">
        <f>100 + SUMIFS(NhatKy_ViPham!J:J, NhatKy_ViPham!E:E, "10_Su", NhatKy_ViPham!F:F, B16, NhatKy_ViPham!C:C, "T31") - SUMIFS(NhatKy_ViPham!K:K, NhatKy_ViPham!E:E, "10_Su", NhatKy_ViPham!F:F, B16, NhatKy_ViPham!C:C, "T31")</f>
        <v>100</v>
      </c>
      <c r="AW16" s="6">
        <f>100 + SUMIFS(NhatKy_ViPham!J:J, NhatKy_ViPham!E:E, "10_Su", NhatKy_ViPham!F:F, B16, NhatKy_ViPham!C:C, "T32") - SUMIFS(NhatKy_ViPham!K:K, NhatKy_ViPham!E:E, "10_Su", NhatKy_ViPham!F:F, B16, NhatKy_ViPham!C:C, "T32")</f>
        <v>100</v>
      </c>
      <c r="AX16" s="6">
        <f>100 + SUMIFS(NhatKy_ViPham!J:J, NhatKy_ViPham!E:E, "10_Su", NhatKy_ViPham!F:F, B16, NhatKy_ViPham!C:C, "T33") - SUMIFS(NhatKy_ViPham!K:K, NhatKy_ViPham!E:E, "10_Su", NhatKy_ViPham!F:F, B16, NhatKy_ViPham!C:C, "T33")</f>
        <v>100</v>
      </c>
      <c r="AY16" s="6">
        <f>100 + SUMIFS(NhatKy_ViPham!J:J, NhatKy_ViPham!E:E, "10_Su", NhatKy_ViPham!F:F, B16, NhatKy_ViPham!C:C, "T34") - SUMIFS(NhatKy_ViPham!K:K, NhatKy_ViPham!E:E, "10_Su", NhatKy_ViPham!F:F, B16, NhatKy_ViPham!C:C, "T34")</f>
        <v>100</v>
      </c>
      <c r="AZ16" s="6">
        <f>100 + SUMIFS(NhatKy_ViPham!J:J, NhatKy_ViPham!E:E, "10_Su", NhatKy_ViPham!F:F, B16, NhatKy_ViPham!C:C, "T35") - SUMIFS(NhatKy_ViPham!K:K, NhatKy_ViPham!E:E, "10_Su", NhatKy_ViPham!F:F, B16, NhatKy_ViPham!C:C, "T35")</f>
        <v>100</v>
      </c>
      <c r="BA16" s="12">
        <f t="shared" si="0"/>
        <v>100</v>
      </c>
      <c r="BB16" s="11" t="s">
        <v>430</v>
      </c>
      <c r="BC16" s="16" t="str">
        <f t="shared" si="1"/>
        <v>Tốt</v>
      </c>
      <c r="BD16" s="15" t="str">
        <f t="shared" si="2"/>
        <v>🟢 BÌNH THƯỜNG</v>
      </c>
    </row>
    <row r="17" spans="1:56" x14ac:dyDescent="0.25">
      <c r="A17" s="4">
        <v>9</v>
      </c>
      <c r="B17" s="10" t="s">
        <v>1078</v>
      </c>
      <c r="C17" s="4" t="s">
        <v>1079</v>
      </c>
      <c r="D17" s="4" t="s">
        <v>435</v>
      </c>
      <c r="E17" s="11" t="s">
        <v>430</v>
      </c>
      <c r="F17" s="7">
        <f>SUMIFS(NhatKy_ViPham!K:K, NhatKy_ViPham!E:E, "10_Su", NhatKy_ViPham!F:F, B17, NhatKy_ViPham!H:H, "L01")</f>
        <v>0</v>
      </c>
      <c r="G17" s="7">
        <f>SUMIFS(NhatKy_ViPham!K:K, NhatKy_ViPham!E:E, "10_Su", NhatKy_ViPham!F:F, B17, NhatKy_ViPham!H:H, "L02")</f>
        <v>0</v>
      </c>
      <c r="H17" s="7">
        <f>SUMIFS(NhatKy_ViPham!K:K, NhatKy_ViPham!E:E, "10_Su", NhatKy_ViPham!F:F, B17, NhatKy_ViPham!H:H, "L03")</f>
        <v>0</v>
      </c>
      <c r="I17" s="7">
        <f>SUMIFS(NhatKy_ViPham!K:K, NhatKy_ViPham!E:E, "10_Su", NhatKy_ViPham!F:F, B17, NhatKy_ViPham!H:H, "L04")</f>
        <v>0</v>
      </c>
      <c r="J17" s="7">
        <f>SUMIFS(NhatKy_ViPham!K:K, NhatKy_ViPham!E:E, "10_Su", NhatKy_ViPham!F:F, B17, NhatKy_ViPham!H:H, "L05")</f>
        <v>0</v>
      </c>
      <c r="K17" s="7">
        <f>SUMIFS(NhatKy_ViPham!K:K, NhatKy_ViPham!E:E, "10_Su", NhatKy_ViPham!F:F, B17, NhatKy_ViPham!H:H, "L06")</f>
        <v>0</v>
      </c>
      <c r="L17" s="7">
        <f>SUMIFS(NhatKy_ViPham!K:K, NhatKy_ViPham!E:E, "10_Su", NhatKy_ViPham!F:F, B17, NhatKy_ViPham!H:H, "L07")</f>
        <v>0</v>
      </c>
      <c r="M17" s="7">
        <f>SUMIFS(NhatKy_ViPham!K:K, NhatKy_ViPham!E:E, "10_Su", NhatKy_ViPham!F:F, B17, NhatKy_ViPham!H:H, "L08")</f>
        <v>0</v>
      </c>
      <c r="N17" s="7">
        <f>SUMIFS(NhatKy_ViPham!K:K, NhatKy_ViPham!E:E, "10_Su", NhatKy_ViPham!F:F, B17, NhatKy_ViPham!H:H, "L09")</f>
        <v>0</v>
      </c>
      <c r="O17" s="7">
        <f>SUMIFS(NhatKy_ViPham!K:K, NhatKy_ViPham!E:E, "10_Su", NhatKy_ViPham!F:F, B17, NhatKy_ViPham!H:H, "L10")</f>
        <v>0</v>
      </c>
      <c r="P17" s="12">
        <f>SUMIFS(NhatKy_ViPham!J:J, NhatKy_ViPham!E:E, "10_Su", NhatKy_ViPham!F:F, B17)</f>
        <v>0</v>
      </c>
      <c r="Q17" s="13">
        <f>SUMIFS(NhatKy_ViPham!K:K, NhatKy_ViPham!E:E, "10_Su", NhatKy_ViPham!F:F, B17)</f>
        <v>0</v>
      </c>
      <c r="R17" s="7">
        <f>100 + SUMIFS(NhatKy_ViPham!J:J, NhatKy_ViPham!E:E, "10_Su", NhatKy_ViPham!F:F, B17, NhatKy_ViPham!C:C, "T1") - SUMIFS(NhatKy_ViPham!K:K, NhatKy_ViPham!E:E, "10_Su", NhatKy_ViPham!F:F, B17, NhatKy_ViPham!C:C, "T1")</f>
        <v>100</v>
      </c>
      <c r="S17" s="7">
        <f>100 + SUMIFS(NhatKy_ViPham!J:J, NhatKy_ViPham!E:E, "10_Su", NhatKy_ViPham!F:F, B17, NhatKy_ViPham!C:C, "T2") - SUMIFS(NhatKy_ViPham!K:K, NhatKy_ViPham!E:E, "10_Su", NhatKy_ViPham!F:F, B17, NhatKy_ViPham!C:C, "T2")</f>
        <v>100</v>
      </c>
      <c r="T17" s="7">
        <f>100 + SUMIFS(NhatKy_ViPham!J:J, NhatKy_ViPham!E:E, "10_Su", NhatKy_ViPham!F:F, B17, NhatKy_ViPham!C:C, "T3") - SUMIFS(NhatKy_ViPham!K:K, NhatKy_ViPham!E:E, "10_Su", NhatKy_ViPham!F:F, B17, NhatKy_ViPham!C:C, "T3")</f>
        <v>100</v>
      </c>
      <c r="U17" s="7">
        <f>100 + SUMIFS(NhatKy_ViPham!J:J, NhatKy_ViPham!E:E, "10_Su", NhatKy_ViPham!F:F, B17, NhatKy_ViPham!C:C, "T4") - SUMIFS(NhatKy_ViPham!K:K, NhatKy_ViPham!E:E, "10_Su", NhatKy_ViPham!F:F, B17, NhatKy_ViPham!C:C, "T4")</f>
        <v>100</v>
      </c>
      <c r="V17" s="7">
        <f>100 + SUMIFS(NhatKy_ViPham!J:J, NhatKy_ViPham!E:E, "10_Su", NhatKy_ViPham!F:F, B17, NhatKy_ViPham!C:C, "T5") - SUMIFS(NhatKy_ViPham!K:K, NhatKy_ViPham!E:E, "10_Su", NhatKy_ViPham!F:F, B17, NhatKy_ViPham!C:C, "T5")</f>
        <v>100</v>
      </c>
      <c r="W17" s="7">
        <f>100 + SUMIFS(NhatKy_ViPham!J:J, NhatKy_ViPham!E:E, "10_Su", NhatKy_ViPham!F:F, B17, NhatKy_ViPham!C:C, "T6") - SUMIFS(NhatKy_ViPham!K:K, NhatKy_ViPham!E:E, "10_Su", NhatKy_ViPham!F:F, B17, NhatKy_ViPham!C:C, "T6")</f>
        <v>100</v>
      </c>
      <c r="X17" s="7">
        <f>100 + SUMIFS(NhatKy_ViPham!J:J, NhatKy_ViPham!E:E, "10_Su", NhatKy_ViPham!F:F, B17, NhatKy_ViPham!C:C, "T7") - SUMIFS(NhatKy_ViPham!K:K, NhatKy_ViPham!E:E, "10_Su", NhatKy_ViPham!F:F, B17, NhatKy_ViPham!C:C, "T7")</f>
        <v>100</v>
      </c>
      <c r="Y17" s="7">
        <f>100 + SUMIFS(NhatKy_ViPham!J:J, NhatKy_ViPham!E:E, "10_Su", NhatKy_ViPham!F:F, B17, NhatKy_ViPham!C:C, "T8") - SUMIFS(NhatKy_ViPham!K:K, NhatKy_ViPham!E:E, "10_Su", NhatKy_ViPham!F:F, B17, NhatKy_ViPham!C:C, "T8")</f>
        <v>100</v>
      </c>
      <c r="Z17" s="7">
        <f>100 + SUMIFS(NhatKy_ViPham!J:J, NhatKy_ViPham!E:E, "10_Su", NhatKy_ViPham!F:F, B17, NhatKy_ViPham!C:C, "T9") - SUMIFS(NhatKy_ViPham!K:K, NhatKy_ViPham!E:E, "10_Su", NhatKy_ViPham!F:F, B17, NhatKy_ViPham!C:C, "T9")</f>
        <v>100</v>
      </c>
      <c r="AA17" s="7">
        <f>100 + SUMIFS(NhatKy_ViPham!J:J, NhatKy_ViPham!E:E, "10_Su", NhatKy_ViPham!F:F, B17, NhatKy_ViPham!C:C, "T10") - SUMIFS(NhatKy_ViPham!K:K, NhatKy_ViPham!E:E, "10_Su", NhatKy_ViPham!F:F, B17, NhatKy_ViPham!C:C, "T10")</f>
        <v>100</v>
      </c>
      <c r="AB17" s="7">
        <f>100 + SUMIFS(NhatKy_ViPham!J:J, NhatKy_ViPham!E:E, "10_Su", NhatKy_ViPham!F:F, B17, NhatKy_ViPham!C:C, "T11") - SUMIFS(NhatKy_ViPham!K:K, NhatKy_ViPham!E:E, "10_Su", NhatKy_ViPham!F:F, B17, NhatKy_ViPham!C:C, "T11")</f>
        <v>100</v>
      </c>
      <c r="AC17" s="7">
        <f>100 + SUMIFS(NhatKy_ViPham!J:J, NhatKy_ViPham!E:E, "10_Su", NhatKy_ViPham!F:F, B17, NhatKy_ViPham!C:C, "T12") - SUMIFS(NhatKy_ViPham!K:K, NhatKy_ViPham!E:E, "10_Su", NhatKy_ViPham!F:F, B17, NhatKy_ViPham!C:C, "T12")</f>
        <v>100</v>
      </c>
      <c r="AD17" s="7">
        <f>100 + SUMIFS(NhatKy_ViPham!J:J, NhatKy_ViPham!E:E, "10_Su", NhatKy_ViPham!F:F, B17, NhatKy_ViPham!C:C, "T13") - SUMIFS(NhatKy_ViPham!K:K, NhatKy_ViPham!E:E, "10_Su", NhatKy_ViPham!F:F, B17, NhatKy_ViPham!C:C, "T13")</f>
        <v>100</v>
      </c>
      <c r="AE17" s="7">
        <f>100 + SUMIFS(NhatKy_ViPham!J:J, NhatKy_ViPham!E:E, "10_Su", NhatKy_ViPham!F:F, B17, NhatKy_ViPham!C:C, "T14") - SUMIFS(NhatKy_ViPham!K:K, NhatKy_ViPham!E:E, "10_Su", NhatKy_ViPham!F:F, B17, NhatKy_ViPham!C:C, "T14")</f>
        <v>100</v>
      </c>
      <c r="AF17" s="7">
        <f>100 + SUMIFS(NhatKy_ViPham!J:J, NhatKy_ViPham!E:E, "10_Su", NhatKy_ViPham!F:F, B17, NhatKy_ViPham!C:C, "T15") - SUMIFS(NhatKy_ViPham!K:K, NhatKy_ViPham!E:E, "10_Su", NhatKy_ViPham!F:F, B17, NhatKy_ViPham!C:C, "T15")</f>
        <v>100</v>
      </c>
      <c r="AG17" s="7">
        <f>100 + SUMIFS(NhatKy_ViPham!J:J, NhatKy_ViPham!E:E, "10_Su", NhatKy_ViPham!F:F, B17, NhatKy_ViPham!C:C, "T16") - SUMIFS(NhatKy_ViPham!K:K, NhatKy_ViPham!E:E, "10_Su", NhatKy_ViPham!F:F, B17, NhatKy_ViPham!C:C, "T16")</f>
        <v>100</v>
      </c>
      <c r="AH17" s="7">
        <f>100 + SUMIFS(NhatKy_ViPham!J:J, NhatKy_ViPham!E:E, "10_Su", NhatKy_ViPham!F:F, B17, NhatKy_ViPham!C:C, "T17") - SUMIFS(NhatKy_ViPham!K:K, NhatKy_ViPham!E:E, "10_Su", NhatKy_ViPham!F:F, B17, NhatKy_ViPham!C:C, "T17")</f>
        <v>100</v>
      </c>
      <c r="AI17" s="7">
        <f>100 + SUMIFS(NhatKy_ViPham!J:J, NhatKy_ViPham!E:E, "10_Su", NhatKy_ViPham!F:F, B17, NhatKy_ViPham!C:C, "T18") - SUMIFS(NhatKy_ViPham!K:K, NhatKy_ViPham!E:E, "10_Su", NhatKy_ViPham!F:F, B17, NhatKy_ViPham!C:C, "T18")</f>
        <v>100</v>
      </c>
      <c r="AJ17" s="7">
        <f>100 + SUMIFS(NhatKy_ViPham!J:J, NhatKy_ViPham!E:E, "10_Su", NhatKy_ViPham!F:F, B17, NhatKy_ViPham!C:C, "T19") - SUMIFS(NhatKy_ViPham!K:K, NhatKy_ViPham!E:E, "10_Su", NhatKy_ViPham!F:F, B17, NhatKy_ViPham!C:C, "T19")</f>
        <v>100</v>
      </c>
      <c r="AK17" s="7">
        <f>100 + SUMIFS(NhatKy_ViPham!J:J, NhatKy_ViPham!E:E, "10_Su", NhatKy_ViPham!F:F, B17, NhatKy_ViPham!C:C, "T20") - SUMIFS(NhatKy_ViPham!K:K, NhatKy_ViPham!E:E, "10_Su", NhatKy_ViPham!F:F, B17, NhatKy_ViPham!C:C, "T20")</f>
        <v>100</v>
      </c>
      <c r="AL17" s="7">
        <f>100 + SUMIFS(NhatKy_ViPham!J:J, NhatKy_ViPham!E:E, "10_Su", NhatKy_ViPham!F:F, B17, NhatKy_ViPham!C:C, "T21") - SUMIFS(NhatKy_ViPham!K:K, NhatKy_ViPham!E:E, "10_Su", NhatKy_ViPham!F:F, B17, NhatKy_ViPham!C:C, "T21")</f>
        <v>100</v>
      </c>
      <c r="AM17" s="7">
        <f>100 + SUMIFS(NhatKy_ViPham!J:J, NhatKy_ViPham!E:E, "10_Su", NhatKy_ViPham!F:F, B17, NhatKy_ViPham!C:C, "T22") - SUMIFS(NhatKy_ViPham!K:K, NhatKy_ViPham!E:E, "10_Su", NhatKy_ViPham!F:F, B17, NhatKy_ViPham!C:C, "T22")</f>
        <v>100</v>
      </c>
      <c r="AN17" s="7">
        <f>100 + SUMIFS(NhatKy_ViPham!J:J, NhatKy_ViPham!E:E, "10_Su", NhatKy_ViPham!F:F, B17, NhatKy_ViPham!C:C, "T23") - SUMIFS(NhatKy_ViPham!K:K, NhatKy_ViPham!E:E, "10_Su", NhatKy_ViPham!F:F, B17, NhatKy_ViPham!C:C, "T23")</f>
        <v>100</v>
      </c>
      <c r="AO17" s="7">
        <f>100 + SUMIFS(NhatKy_ViPham!J:J, NhatKy_ViPham!E:E, "10_Su", NhatKy_ViPham!F:F, B17, NhatKy_ViPham!C:C, "T24") - SUMIFS(NhatKy_ViPham!K:K, NhatKy_ViPham!E:E, "10_Su", NhatKy_ViPham!F:F, B17, NhatKy_ViPham!C:C, "T24")</f>
        <v>100</v>
      </c>
      <c r="AP17" s="7">
        <f>100 + SUMIFS(NhatKy_ViPham!J:J, NhatKy_ViPham!E:E, "10_Su", NhatKy_ViPham!F:F, B17, NhatKy_ViPham!C:C, "T25") - SUMIFS(NhatKy_ViPham!K:K, NhatKy_ViPham!E:E, "10_Su", NhatKy_ViPham!F:F, B17, NhatKy_ViPham!C:C, "T25")</f>
        <v>100</v>
      </c>
      <c r="AQ17" s="7">
        <f>100 + SUMIFS(NhatKy_ViPham!J:J, NhatKy_ViPham!E:E, "10_Su", NhatKy_ViPham!F:F, B17, NhatKy_ViPham!C:C, "T26") - SUMIFS(NhatKy_ViPham!K:K, NhatKy_ViPham!E:E, "10_Su", NhatKy_ViPham!F:F, B17, NhatKy_ViPham!C:C, "T26")</f>
        <v>100</v>
      </c>
      <c r="AR17" s="7">
        <f>100 + SUMIFS(NhatKy_ViPham!J:J, NhatKy_ViPham!E:E, "10_Su", NhatKy_ViPham!F:F, B17, NhatKy_ViPham!C:C, "T27") - SUMIFS(NhatKy_ViPham!K:K, NhatKy_ViPham!E:E, "10_Su", NhatKy_ViPham!F:F, B17, NhatKy_ViPham!C:C, "T27")</f>
        <v>100</v>
      </c>
      <c r="AS17" s="7">
        <f>100 + SUMIFS(NhatKy_ViPham!J:J, NhatKy_ViPham!E:E, "10_Su", NhatKy_ViPham!F:F, B17, NhatKy_ViPham!C:C, "T28") - SUMIFS(NhatKy_ViPham!K:K, NhatKy_ViPham!E:E, "10_Su", NhatKy_ViPham!F:F, B17, NhatKy_ViPham!C:C, "T28")</f>
        <v>100</v>
      </c>
      <c r="AT17" s="7">
        <f>100 + SUMIFS(NhatKy_ViPham!J:J, NhatKy_ViPham!E:E, "10_Su", NhatKy_ViPham!F:F, B17, NhatKy_ViPham!C:C, "T29") - SUMIFS(NhatKy_ViPham!K:K, NhatKy_ViPham!E:E, "10_Su", NhatKy_ViPham!F:F, B17, NhatKy_ViPham!C:C, "T29")</f>
        <v>100</v>
      </c>
      <c r="AU17" s="7">
        <f>100 + SUMIFS(NhatKy_ViPham!J:J, NhatKy_ViPham!E:E, "10_Su", NhatKy_ViPham!F:F, B17, NhatKy_ViPham!C:C, "T30") - SUMIFS(NhatKy_ViPham!K:K, NhatKy_ViPham!E:E, "10_Su", NhatKy_ViPham!F:F, B17, NhatKy_ViPham!C:C, "T30")</f>
        <v>100</v>
      </c>
      <c r="AV17" s="7">
        <f>100 + SUMIFS(NhatKy_ViPham!J:J, NhatKy_ViPham!E:E, "10_Su", NhatKy_ViPham!F:F, B17, NhatKy_ViPham!C:C, "T31") - SUMIFS(NhatKy_ViPham!K:K, NhatKy_ViPham!E:E, "10_Su", NhatKy_ViPham!F:F, B17, NhatKy_ViPham!C:C, "T31")</f>
        <v>100</v>
      </c>
      <c r="AW17" s="7">
        <f>100 + SUMIFS(NhatKy_ViPham!J:J, NhatKy_ViPham!E:E, "10_Su", NhatKy_ViPham!F:F, B17, NhatKy_ViPham!C:C, "T32") - SUMIFS(NhatKy_ViPham!K:K, NhatKy_ViPham!E:E, "10_Su", NhatKy_ViPham!F:F, B17, NhatKy_ViPham!C:C, "T32")</f>
        <v>100</v>
      </c>
      <c r="AX17" s="7">
        <f>100 + SUMIFS(NhatKy_ViPham!J:J, NhatKy_ViPham!E:E, "10_Su", NhatKy_ViPham!F:F, B17, NhatKy_ViPham!C:C, "T33") - SUMIFS(NhatKy_ViPham!K:K, NhatKy_ViPham!E:E, "10_Su", NhatKy_ViPham!F:F, B17, NhatKy_ViPham!C:C, "T33")</f>
        <v>100</v>
      </c>
      <c r="AY17" s="7">
        <f>100 + SUMIFS(NhatKy_ViPham!J:J, NhatKy_ViPham!E:E, "10_Su", NhatKy_ViPham!F:F, B17, NhatKy_ViPham!C:C, "T34") - SUMIFS(NhatKy_ViPham!K:K, NhatKy_ViPham!E:E, "10_Su", NhatKy_ViPham!F:F, B17, NhatKy_ViPham!C:C, "T34")</f>
        <v>100</v>
      </c>
      <c r="AZ17" s="7">
        <f>100 + SUMIFS(NhatKy_ViPham!J:J, NhatKy_ViPham!E:E, "10_Su", NhatKy_ViPham!F:F, B17, NhatKy_ViPham!C:C, "T35") - SUMIFS(NhatKy_ViPham!K:K, NhatKy_ViPham!E:E, "10_Su", NhatKy_ViPham!F:F, B17, NhatKy_ViPham!C:C, "T35")</f>
        <v>100</v>
      </c>
      <c r="BA17" s="12">
        <f t="shared" si="0"/>
        <v>100</v>
      </c>
      <c r="BB17" s="11" t="s">
        <v>430</v>
      </c>
      <c r="BC17" s="14" t="str">
        <f t="shared" si="1"/>
        <v>Tốt</v>
      </c>
      <c r="BD17" s="10" t="str">
        <f t="shared" si="2"/>
        <v>🟢 BÌNH THƯỜNG</v>
      </c>
    </row>
    <row r="18" spans="1:56" x14ac:dyDescent="0.25">
      <c r="A18" s="5">
        <v>10</v>
      </c>
      <c r="B18" s="15" t="s">
        <v>1080</v>
      </c>
      <c r="C18" s="5" t="s">
        <v>881</v>
      </c>
      <c r="D18" s="5" t="s">
        <v>429</v>
      </c>
      <c r="E18" s="11" t="s">
        <v>430</v>
      </c>
      <c r="F18" s="6">
        <f>SUMIFS(NhatKy_ViPham!K:K, NhatKy_ViPham!E:E, "10_Su", NhatKy_ViPham!F:F, B18, NhatKy_ViPham!H:H, "L01")</f>
        <v>0</v>
      </c>
      <c r="G18" s="6">
        <f>SUMIFS(NhatKy_ViPham!K:K, NhatKy_ViPham!E:E, "10_Su", NhatKy_ViPham!F:F, B18, NhatKy_ViPham!H:H, "L02")</f>
        <v>0</v>
      </c>
      <c r="H18" s="6">
        <f>SUMIFS(NhatKy_ViPham!K:K, NhatKy_ViPham!E:E, "10_Su", NhatKy_ViPham!F:F, B18, NhatKy_ViPham!H:H, "L03")</f>
        <v>0</v>
      </c>
      <c r="I18" s="6">
        <f>SUMIFS(NhatKy_ViPham!K:K, NhatKy_ViPham!E:E, "10_Su", NhatKy_ViPham!F:F, B18, NhatKy_ViPham!H:H, "L04")</f>
        <v>0</v>
      </c>
      <c r="J18" s="6">
        <f>SUMIFS(NhatKy_ViPham!K:K, NhatKy_ViPham!E:E, "10_Su", NhatKy_ViPham!F:F, B18, NhatKy_ViPham!H:H, "L05")</f>
        <v>0</v>
      </c>
      <c r="K18" s="6">
        <f>SUMIFS(NhatKy_ViPham!K:K, NhatKy_ViPham!E:E, "10_Su", NhatKy_ViPham!F:F, B18, NhatKy_ViPham!H:H, "L06")</f>
        <v>0</v>
      </c>
      <c r="L18" s="6">
        <f>SUMIFS(NhatKy_ViPham!K:K, NhatKy_ViPham!E:E, "10_Su", NhatKy_ViPham!F:F, B18, NhatKy_ViPham!H:H, "L07")</f>
        <v>0</v>
      </c>
      <c r="M18" s="6">
        <f>SUMIFS(NhatKy_ViPham!K:K, NhatKy_ViPham!E:E, "10_Su", NhatKy_ViPham!F:F, B18, NhatKy_ViPham!H:H, "L08")</f>
        <v>0</v>
      </c>
      <c r="N18" s="6">
        <f>SUMIFS(NhatKy_ViPham!K:K, NhatKy_ViPham!E:E, "10_Su", NhatKy_ViPham!F:F, B18, NhatKy_ViPham!H:H, "L09")</f>
        <v>0</v>
      </c>
      <c r="O18" s="6">
        <f>SUMIFS(NhatKy_ViPham!K:K, NhatKy_ViPham!E:E, "10_Su", NhatKy_ViPham!F:F, B18, NhatKy_ViPham!H:H, "L10")</f>
        <v>0</v>
      </c>
      <c r="P18" s="12">
        <f>SUMIFS(NhatKy_ViPham!J:J, NhatKy_ViPham!E:E, "10_Su", NhatKy_ViPham!F:F, B18)</f>
        <v>0</v>
      </c>
      <c r="Q18" s="13">
        <f>SUMIFS(NhatKy_ViPham!K:K, NhatKy_ViPham!E:E, "10_Su", NhatKy_ViPham!F:F, B18)</f>
        <v>0</v>
      </c>
      <c r="R18" s="6">
        <f>100 + SUMIFS(NhatKy_ViPham!J:J, NhatKy_ViPham!E:E, "10_Su", NhatKy_ViPham!F:F, B18, NhatKy_ViPham!C:C, "T1") - SUMIFS(NhatKy_ViPham!K:K, NhatKy_ViPham!E:E, "10_Su", NhatKy_ViPham!F:F, B18, NhatKy_ViPham!C:C, "T1")</f>
        <v>100</v>
      </c>
      <c r="S18" s="6">
        <f>100 + SUMIFS(NhatKy_ViPham!J:J, NhatKy_ViPham!E:E, "10_Su", NhatKy_ViPham!F:F, B18, NhatKy_ViPham!C:C, "T2") - SUMIFS(NhatKy_ViPham!K:K, NhatKy_ViPham!E:E, "10_Su", NhatKy_ViPham!F:F, B18, NhatKy_ViPham!C:C, "T2")</f>
        <v>100</v>
      </c>
      <c r="T18" s="6">
        <f>100 + SUMIFS(NhatKy_ViPham!J:J, NhatKy_ViPham!E:E, "10_Su", NhatKy_ViPham!F:F, B18, NhatKy_ViPham!C:C, "T3") - SUMIFS(NhatKy_ViPham!K:K, NhatKy_ViPham!E:E, "10_Su", NhatKy_ViPham!F:F, B18, NhatKy_ViPham!C:C, "T3")</f>
        <v>100</v>
      </c>
      <c r="U18" s="6">
        <f>100 + SUMIFS(NhatKy_ViPham!J:J, NhatKy_ViPham!E:E, "10_Su", NhatKy_ViPham!F:F, B18, NhatKy_ViPham!C:C, "T4") - SUMIFS(NhatKy_ViPham!K:K, NhatKy_ViPham!E:E, "10_Su", NhatKy_ViPham!F:F, B18, NhatKy_ViPham!C:C, "T4")</f>
        <v>100</v>
      </c>
      <c r="V18" s="6">
        <f>100 + SUMIFS(NhatKy_ViPham!J:J, NhatKy_ViPham!E:E, "10_Su", NhatKy_ViPham!F:F, B18, NhatKy_ViPham!C:C, "T5") - SUMIFS(NhatKy_ViPham!K:K, NhatKy_ViPham!E:E, "10_Su", NhatKy_ViPham!F:F, B18, NhatKy_ViPham!C:C, "T5")</f>
        <v>100</v>
      </c>
      <c r="W18" s="6">
        <f>100 + SUMIFS(NhatKy_ViPham!J:J, NhatKy_ViPham!E:E, "10_Su", NhatKy_ViPham!F:F, B18, NhatKy_ViPham!C:C, "T6") - SUMIFS(NhatKy_ViPham!K:K, NhatKy_ViPham!E:E, "10_Su", NhatKy_ViPham!F:F, B18, NhatKy_ViPham!C:C, "T6")</f>
        <v>100</v>
      </c>
      <c r="X18" s="6">
        <f>100 + SUMIFS(NhatKy_ViPham!J:J, NhatKy_ViPham!E:E, "10_Su", NhatKy_ViPham!F:F, B18, NhatKy_ViPham!C:C, "T7") - SUMIFS(NhatKy_ViPham!K:K, NhatKy_ViPham!E:E, "10_Su", NhatKy_ViPham!F:F, B18, NhatKy_ViPham!C:C, "T7")</f>
        <v>100</v>
      </c>
      <c r="Y18" s="6">
        <f>100 + SUMIFS(NhatKy_ViPham!J:J, NhatKy_ViPham!E:E, "10_Su", NhatKy_ViPham!F:F, B18, NhatKy_ViPham!C:C, "T8") - SUMIFS(NhatKy_ViPham!K:K, NhatKy_ViPham!E:E, "10_Su", NhatKy_ViPham!F:F, B18, NhatKy_ViPham!C:C, "T8")</f>
        <v>100</v>
      </c>
      <c r="Z18" s="6">
        <f>100 + SUMIFS(NhatKy_ViPham!J:J, NhatKy_ViPham!E:E, "10_Su", NhatKy_ViPham!F:F, B18, NhatKy_ViPham!C:C, "T9") - SUMIFS(NhatKy_ViPham!K:K, NhatKy_ViPham!E:E, "10_Su", NhatKy_ViPham!F:F, B18, NhatKy_ViPham!C:C, "T9")</f>
        <v>100</v>
      </c>
      <c r="AA18" s="6">
        <f>100 + SUMIFS(NhatKy_ViPham!J:J, NhatKy_ViPham!E:E, "10_Su", NhatKy_ViPham!F:F, B18, NhatKy_ViPham!C:C, "T10") - SUMIFS(NhatKy_ViPham!K:K, NhatKy_ViPham!E:E, "10_Su", NhatKy_ViPham!F:F, B18, NhatKy_ViPham!C:C, "T10")</f>
        <v>100</v>
      </c>
      <c r="AB18" s="6">
        <f>100 + SUMIFS(NhatKy_ViPham!J:J, NhatKy_ViPham!E:E, "10_Su", NhatKy_ViPham!F:F, B18, NhatKy_ViPham!C:C, "T11") - SUMIFS(NhatKy_ViPham!K:K, NhatKy_ViPham!E:E, "10_Su", NhatKy_ViPham!F:F, B18, NhatKy_ViPham!C:C, "T11")</f>
        <v>100</v>
      </c>
      <c r="AC18" s="6">
        <f>100 + SUMIFS(NhatKy_ViPham!J:J, NhatKy_ViPham!E:E, "10_Su", NhatKy_ViPham!F:F, B18, NhatKy_ViPham!C:C, "T12") - SUMIFS(NhatKy_ViPham!K:K, NhatKy_ViPham!E:E, "10_Su", NhatKy_ViPham!F:F, B18, NhatKy_ViPham!C:C, "T12")</f>
        <v>100</v>
      </c>
      <c r="AD18" s="6">
        <f>100 + SUMIFS(NhatKy_ViPham!J:J, NhatKy_ViPham!E:E, "10_Su", NhatKy_ViPham!F:F, B18, NhatKy_ViPham!C:C, "T13") - SUMIFS(NhatKy_ViPham!K:K, NhatKy_ViPham!E:E, "10_Su", NhatKy_ViPham!F:F, B18, NhatKy_ViPham!C:C, "T13")</f>
        <v>100</v>
      </c>
      <c r="AE18" s="6">
        <f>100 + SUMIFS(NhatKy_ViPham!J:J, NhatKy_ViPham!E:E, "10_Su", NhatKy_ViPham!F:F, B18, NhatKy_ViPham!C:C, "T14") - SUMIFS(NhatKy_ViPham!K:K, NhatKy_ViPham!E:E, "10_Su", NhatKy_ViPham!F:F, B18, NhatKy_ViPham!C:C, "T14")</f>
        <v>100</v>
      </c>
      <c r="AF18" s="6">
        <f>100 + SUMIFS(NhatKy_ViPham!J:J, NhatKy_ViPham!E:E, "10_Su", NhatKy_ViPham!F:F, B18, NhatKy_ViPham!C:C, "T15") - SUMIFS(NhatKy_ViPham!K:K, NhatKy_ViPham!E:E, "10_Su", NhatKy_ViPham!F:F, B18, NhatKy_ViPham!C:C, "T15")</f>
        <v>100</v>
      </c>
      <c r="AG18" s="6">
        <f>100 + SUMIFS(NhatKy_ViPham!J:J, NhatKy_ViPham!E:E, "10_Su", NhatKy_ViPham!F:F, B18, NhatKy_ViPham!C:C, "T16") - SUMIFS(NhatKy_ViPham!K:K, NhatKy_ViPham!E:E, "10_Su", NhatKy_ViPham!F:F, B18, NhatKy_ViPham!C:C, "T16")</f>
        <v>100</v>
      </c>
      <c r="AH18" s="6">
        <f>100 + SUMIFS(NhatKy_ViPham!J:J, NhatKy_ViPham!E:E, "10_Su", NhatKy_ViPham!F:F, B18, NhatKy_ViPham!C:C, "T17") - SUMIFS(NhatKy_ViPham!K:K, NhatKy_ViPham!E:E, "10_Su", NhatKy_ViPham!F:F, B18, NhatKy_ViPham!C:C, "T17")</f>
        <v>100</v>
      </c>
      <c r="AI18" s="6">
        <f>100 + SUMIFS(NhatKy_ViPham!J:J, NhatKy_ViPham!E:E, "10_Su", NhatKy_ViPham!F:F, B18, NhatKy_ViPham!C:C, "T18") - SUMIFS(NhatKy_ViPham!K:K, NhatKy_ViPham!E:E, "10_Su", NhatKy_ViPham!F:F, B18, NhatKy_ViPham!C:C, "T18")</f>
        <v>100</v>
      </c>
      <c r="AJ18" s="6">
        <f>100 + SUMIFS(NhatKy_ViPham!J:J, NhatKy_ViPham!E:E, "10_Su", NhatKy_ViPham!F:F, B18, NhatKy_ViPham!C:C, "T19") - SUMIFS(NhatKy_ViPham!K:K, NhatKy_ViPham!E:E, "10_Su", NhatKy_ViPham!F:F, B18, NhatKy_ViPham!C:C, "T19")</f>
        <v>100</v>
      </c>
      <c r="AK18" s="6">
        <f>100 + SUMIFS(NhatKy_ViPham!J:J, NhatKy_ViPham!E:E, "10_Su", NhatKy_ViPham!F:F, B18, NhatKy_ViPham!C:C, "T20") - SUMIFS(NhatKy_ViPham!K:K, NhatKy_ViPham!E:E, "10_Su", NhatKy_ViPham!F:F, B18, NhatKy_ViPham!C:C, "T20")</f>
        <v>100</v>
      </c>
      <c r="AL18" s="6">
        <f>100 + SUMIFS(NhatKy_ViPham!J:J, NhatKy_ViPham!E:E, "10_Su", NhatKy_ViPham!F:F, B18, NhatKy_ViPham!C:C, "T21") - SUMIFS(NhatKy_ViPham!K:K, NhatKy_ViPham!E:E, "10_Su", NhatKy_ViPham!F:F, B18, NhatKy_ViPham!C:C, "T21")</f>
        <v>100</v>
      </c>
      <c r="AM18" s="6">
        <f>100 + SUMIFS(NhatKy_ViPham!J:J, NhatKy_ViPham!E:E, "10_Su", NhatKy_ViPham!F:F, B18, NhatKy_ViPham!C:C, "T22") - SUMIFS(NhatKy_ViPham!K:K, NhatKy_ViPham!E:E, "10_Su", NhatKy_ViPham!F:F, B18, NhatKy_ViPham!C:C, "T22")</f>
        <v>100</v>
      </c>
      <c r="AN18" s="6">
        <f>100 + SUMIFS(NhatKy_ViPham!J:J, NhatKy_ViPham!E:E, "10_Su", NhatKy_ViPham!F:F, B18, NhatKy_ViPham!C:C, "T23") - SUMIFS(NhatKy_ViPham!K:K, NhatKy_ViPham!E:E, "10_Su", NhatKy_ViPham!F:F, B18, NhatKy_ViPham!C:C, "T23")</f>
        <v>100</v>
      </c>
      <c r="AO18" s="6">
        <f>100 + SUMIFS(NhatKy_ViPham!J:J, NhatKy_ViPham!E:E, "10_Su", NhatKy_ViPham!F:F, B18, NhatKy_ViPham!C:C, "T24") - SUMIFS(NhatKy_ViPham!K:K, NhatKy_ViPham!E:E, "10_Su", NhatKy_ViPham!F:F, B18, NhatKy_ViPham!C:C, "T24")</f>
        <v>100</v>
      </c>
      <c r="AP18" s="6">
        <f>100 + SUMIFS(NhatKy_ViPham!J:J, NhatKy_ViPham!E:E, "10_Su", NhatKy_ViPham!F:F, B18, NhatKy_ViPham!C:C, "T25") - SUMIFS(NhatKy_ViPham!K:K, NhatKy_ViPham!E:E, "10_Su", NhatKy_ViPham!F:F, B18, NhatKy_ViPham!C:C, "T25")</f>
        <v>100</v>
      </c>
      <c r="AQ18" s="6">
        <f>100 + SUMIFS(NhatKy_ViPham!J:J, NhatKy_ViPham!E:E, "10_Su", NhatKy_ViPham!F:F, B18, NhatKy_ViPham!C:C, "T26") - SUMIFS(NhatKy_ViPham!K:K, NhatKy_ViPham!E:E, "10_Su", NhatKy_ViPham!F:F, B18, NhatKy_ViPham!C:C, "T26")</f>
        <v>100</v>
      </c>
      <c r="AR18" s="6">
        <f>100 + SUMIFS(NhatKy_ViPham!J:J, NhatKy_ViPham!E:E, "10_Su", NhatKy_ViPham!F:F, B18, NhatKy_ViPham!C:C, "T27") - SUMIFS(NhatKy_ViPham!K:K, NhatKy_ViPham!E:E, "10_Su", NhatKy_ViPham!F:F, B18, NhatKy_ViPham!C:C, "T27")</f>
        <v>100</v>
      </c>
      <c r="AS18" s="6">
        <f>100 + SUMIFS(NhatKy_ViPham!J:J, NhatKy_ViPham!E:E, "10_Su", NhatKy_ViPham!F:F, B18, NhatKy_ViPham!C:C, "T28") - SUMIFS(NhatKy_ViPham!K:K, NhatKy_ViPham!E:E, "10_Su", NhatKy_ViPham!F:F, B18, NhatKy_ViPham!C:C, "T28")</f>
        <v>100</v>
      </c>
      <c r="AT18" s="6">
        <f>100 + SUMIFS(NhatKy_ViPham!J:J, NhatKy_ViPham!E:E, "10_Su", NhatKy_ViPham!F:F, B18, NhatKy_ViPham!C:C, "T29") - SUMIFS(NhatKy_ViPham!K:K, NhatKy_ViPham!E:E, "10_Su", NhatKy_ViPham!F:F, B18, NhatKy_ViPham!C:C, "T29")</f>
        <v>100</v>
      </c>
      <c r="AU18" s="6">
        <f>100 + SUMIFS(NhatKy_ViPham!J:J, NhatKy_ViPham!E:E, "10_Su", NhatKy_ViPham!F:F, B18, NhatKy_ViPham!C:C, "T30") - SUMIFS(NhatKy_ViPham!K:K, NhatKy_ViPham!E:E, "10_Su", NhatKy_ViPham!F:F, B18, NhatKy_ViPham!C:C, "T30")</f>
        <v>100</v>
      </c>
      <c r="AV18" s="6">
        <f>100 + SUMIFS(NhatKy_ViPham!J:J, NhatKy_ViPham!E:E, "10_Su", NhatKy_ViPham!F:F, B18, NhatKy_ViPham!C:C, "T31") - SUMIFS(NhatKy_ViPham!K:K, NhatKy_ViPham!E:E, "10_Su", NhatKy_ViPham!F:F, B18, NhatKy_ViPham!C:C, "T31")</f>
        <v>100</v>
      </c>
      <c r="AW18" s="6">
        <f>100 + SUMIFS(NhatKy_ViPham!J:J, NhatKy_ViPham!E:E, "10_Su", NhatKy_ViPham!F:F, B18, NhatKy_ViPham!C:C, "T32") - SUMIFS(NhatKy_ViPham!K:K, NhatKy_ViPham!E:E, "10_Su", NhatKy_ViPham!F:F, B18, NhatKy_ViPham!C:C, "T32")</f>
        <v>100</v>
      </c>
      <c r="AX18" s="6">
        <f>100 + SUMIFS(NhatKy_ViPham!J:J, NhatKy_ViPham!E:E, "10_Su", NhatKy_ViPham!F:F, B18, NhatKy_ViPham!C:C, "T33") - SUMIFS(NhatKy_ViPham!K:K, NhatKy_ViPham!E:E, "10_Su", NhatKy_ViPham!F:F, B18, NhatKy_ViPham!C:C, "T33")</f>
        <v>100</v>
      </c>
      <c r="AY18" s="6">
        <f>100 + SUMIFS(NhatKy_ViPham!J:J, NhatKy_ViPham!E:E, "10_Su", NhatKy_ViPham!F:F, B18, NhatKy_ViPham!C:C, "T34") - SUMIFS(NhatKy_ViPham!K:K, NhatKy_ViPham!E:E, "10_Su", NhatKy_ViPham!F:F, B18, NhatKy_ViPham!C:C, "T34")</f>
        <v>100</v>
      </c>
      <c r="AZ18" s="6">
        <f>100 + SUMIFS(NhatKy_ViPham!J:J, NhatKy_ViPham!E:E, "10_Su", NhatKy_ViPham!F:F, B18, NhatKy_ViPham!C:C, "T35") - SUMIFS(NhatKy_ViPham!K:K, NhatKy_ViPham!E:E, "10_Su", NhatKy_ViPham!F:F, B18, NhatKy_ViPham!C:C, "T35")</f>
        <v>100</v>
      </c>
      <c r="BA18" s="12">
        <f t="shared" si="0"/>
        <v>100</v>
      </c>
      <c r="BB18" s="11" t="s">
        <v>430</v>
      </c>
      <c r="BC18" s="16" t="str">
        <f t="shared" si="1"/>
        <v>Tốt</v>
      </c>
      <c r="BD18" s="15" t="str">
        <f t="shared" si="2"/>
        <v>🟢 BÌNH THƯỜNG</v>
      </c>
    </row>
    <row r="19" spans="1:56" x14ac:dyDescent="0.25">
      <c r="A19" s="4">
        <v>11</v>
      </c>
      <c r="B19" s="10" t="s">
        <v>1081</v>
      </c>
      <c r="C19" s="4" t="s">
        <v>473</v>
      </c>
      <c r="D19" s="4" t="s">
        <v>435</v>
      </c>
      <c r="E19" s="11" t="s">
        <v>430</v>
      </c>
      <c r="F19" s="7">
        <f>SUMIFS(NhatKy_ViPham!K:K, NhatKy_ViPham!E:E, "10_Su", NhatKy_ViPham!F:F, B19, NhatKy_ViPham!H:H, "L01")</f>
        <v>0</v>
      </c>
      <c r="G19" s="7">
        <f>SUMIFS(NhatKy_ViPham!K:K, NhatKy_ViPham!E:E, "10_Su", NhatKy_ViPham!F:F, B19, NhatKy_ViPham!H:H, "L02")</f>
        <v>0</v>
      </c>
      <c r="H19" s="7">
        <f>SUMIFS(NhatKy_ViPham!K:K, NhatKy_ViPham!E:E, "10_Su", NhatKy_ViPham!F:F, B19, NhatKy_ViPham!H:H, "L03")</f>
        <v>0</v>
      </c>
      <c r="I19" s="7">
        <f>SUMIFS(NhatKy_ViPham!K:K, NhatKy_ViPham!E:E, "10_Su", NhatKy_ViPham!F:F, B19, NhatKy_ViPham!H:H, "L04")</f>
        <v>0</v>
      </c>
      <c r="J19" s="7">
        <f>SUMIFS(NhatKy_ViPham!K:K, NhatKy_ViPham!E:E, "10_Su", NhatKy_ViPham!F:F, B19, NhatKy_ViPham!H:H, "L05")</f>
        <v>0</v>
      </c>
      <c r="K19" s="7">
        <f>SUMIFS(NhatKy_ViPham!K:K, NhatKy_ViPham!E:E, "10_Su", NhatKy_ViPham!F:F, B19, NhatKy_ViPham!H:H, "L06")</f>
        <v>0</v>
      </c>
      <c r="L19" s="7">
        <f>SUMIFS(NhatKy_ViPham!K:K, NhatKy_ViPham!E:E, "10_Su", NhatKy_ViPham!F:F, B19, NhatKy_ViPham!H:H, "L07")</f>
        <v>0</v>
      </c>
      <c r="M19" s="7">
        <f>SUMIFS(NhatKy_ViPham!K:K, NhatKy_ViPham!E:E, "10_Su", NhatKy_ViPham!F:F, B19, NhatKy_ViPham!H:H, "L08")</f>
        <v>0</v>
      </c>
      <c r="N19" s="7">
        <f>SUMIFS(NhatKy_ViPham!K:K, NhatKy_ViPham!E:E, "10_Su", NhatKy_ViPham!F:F, B19, NhatKy_ViPham!H:H, "L09")</f>
        <v>0</v>
      </c>
      <c r="O19" s="7">
        <f>SUMIFS(NhatKy_ViPham!K:K, NhatKy_ViPham!E:E, "10_Su", NhatKy_ViPham!F:F, B19, NhatKy_ViPham!H:H, "L10")</f>
        <v>0</v>
      </c>
      <c r="P19" s="12">
        <f>SUMIFS(NhatKy_ViPham!J:J, NhatKy_ViPham!E:E, "10_Su", NhatKy_ViPham!F:F, B19)</f>
        <v>0</v>
      </c>
      <c r="Q19" s="13">
        <f>SUMIFS(NhatKy_ViPham!K:K, NhatKy_ViPham!E:E, "10_Su", NhatKy_ViPham!F:F, B19)</f>
        <v>0</v>
      </c>
      <c r="R19" s="7">
        <f>100 + SUMIFS(NhatKy_ViPham!J:J, NhatKy_ViPham!E:E, "10_Su", NhatKy_ViPham!F:F, B19, NhatKy_ViPham!C:C, "T1") - SUMIFS(NhatKy_ViPham!K:K, NhatKy_ViPham!E:E, "10_Su", NhatKy_ViPham!F:F, B19, NhatKy_ViPham!C:C, "T1")</f>
        <v>100</v>
      </c>
      <c r="S19" s="7">
        <f>100 + SUMIFS(NhatKy_ViPham!J:J, NhatKy_ViPham!E:E, "10_Su", NhatKy_ViPham!F:F, B19, NhatKy_ViPham!C:C, "T2") - SUMIFS(NhatKy_ViPham!K:K, NhatKy_ViPham!E:E, "10_Su", NhatKy_ViPham!F:F, B19, NhatKy_ViPham!C:C, "T2")</f>
        <v>100</v>
      </c>
      <c r="T19" s="7">
        <f>100 + SUMIFS(NhatKy_ViPham!J:J, NhatKy_ViPham!E:E, "10_Su", NhatKy_ViPham!F:F, B19, NhatKy_ViPham!C:C, "T3") - SUMIFS(NhatKy_ViPham!K:K, NhatKy_ViPham!E:E, "10_Su", NhatKy_ViPham!F:F, B19, NhatKy_ViPham!C:C, "T3")</f>
        <v>100</v>
      </c>
      <c r="U19" s="7">
        <f>100 + SUMIFS(NhatKy_ViPham!J:J, NhatKy_ViPham!E:E, "10_Su", NhatKy_ViPham!F:F, B19, NhatKy_ViPham!C:C, "T4") - SUMIFS(NhatKy_ViPham!K:K, NhatKy_ViPham!E:E, "10_Su", NhatKy_ViPham!F:F, B19, NhatKy_ViPham!C:C, "T4")</f>
        <v>100</v>
      </c>
      <c r="V19" s="7">
        <f>100 + SUMIFS(NhatKy_ViPham!J:J, NhatKy_ViPham!E:E, "10_Su", NhatKy_ViPham!F:F, B19, NhatKy_ViPham!C:C, "T5") - SUMIFS(NhatKy_ViPham!K:K, NhatKy_ViPham!E:E, "10_Su", NhatKy_ViPham!F:F, B19, NhatKy_ViPham!C:C, "T5")</f>
        <v>100</v>
      </c>
      <c r="W19" s="7">
        <f>100 + SUMIFS(NhatKy_ViPham!J:J, NhatKy_ViPham!E:E, "10_Su", NhatKy_ViPham!F:F, B19, NhatKy_ViPham!C:C, "T6") - SUMIFS(NhatKy_ViPham!K:K, NhatKy_ViPham!E:E, "10_Su", NhatKy_ViPham!F:F, B19, NhatKy_ViPham!C:C, "T6")</f>
        <v>100</v>
      </c>
      <c r="X19" s="7">
        <f>100 + SUMIFS(NhatKy_ViPham!J:J, NhatKy_ViPham!E:E, "10_Su", NhatKy_ViPham!F:F, B19, NhatKy_ViPham!C:C, "T7") - SUMIFS(NhatKy_ViPham!K:K, NhatKy_ViPham!E:E, "10_Su", NhatKy_ViPham!F:F, B19, NhatKy_ViPham!C:C, "T7")</f>
        <v>100</v>
      </c>
      <c r="Y19" s="7">
        <f>100 + SUMIFS(NhatKy_ViPham!J:J, NhatKy_ViPham!E:E, "10_Su", NhatKy_ViPham!F:F, B19, NhatKy_ViPham!C:C, "T8") - SUMIFS(NhatKy_ViPham!K:K, NhatKy_ViPham!E:E, "10_Su", NhatKy_ViPham!F:F, B19, NhatKy_ViPham!C:C, "T8")</f>
        <v>100</v>
      </c>
      <c r="Z19" s="7">
        <f>100 + SUMIFS(NhatKy_ViPham!J:J, NhatKy_ViPham!E:E, "10_Su", NhatKy_ViPham!F:F, B19, NhatKy_ViPham!C:C, "T9") - SUMIFS(NhatKy_ViPham!K:K, NhatKy_ViPham!E:E, "10_Su", NhatKy_ViPham!F:F, B19, NhatKy_ViPham!C:C, "T9")</f>
        <v>100</v>
      </c>
      <c r="AA19" s="7">
        <f>100 + SUMIFS(NhatKy_ViPham!J:J, NhatKy_ViPham!E:E, "10_Su", NhatKy_ViPham!F:F, B19, NhatKy_ViPham!C:C, "T10") - SUMIFS(NhatKy_ViPham!K:K, NhatKy_ViPham!E:E, "10_Su", NhatKy_ViPham!F:F, B19, NhatKy_ViPham!C:C, "T10")</f>
        <v>100</v>
      </c>
      <c r="AB19" s="7">
        <f>100 + SUMIFS(NhatKy_ViPham!J:J, NhatKy_ViPham!E:E, "10_Su", NhatKy_ViPham!F:F, B19, NhatKy_ViPham!C:C, "T11") - SUMIFS(NhatKy_ViPham!K:K, NhatKy_ViPham!E:E, "10_Su", NhatKy_ViPham!F:F, B19, NhatKy_ViPham!C:C, "T11")</f>
        <v>100</v>
      </c>
      <c r="AC19" s="7">
        <f>100 + SUMIFS(NhatKy_ViPham!J:J, NhatKy_ViPham!E:E, "10_Su", NhatKy_ViPham!F:F, B19, NhatKy_ViPham!C:C, "T12") - SUMIFS(NhatKy_ViPham!K:K, NhatKy_ViPham!E:E, "10_Su", NhatKy_ViPham!F:F, B19, NhatKy_ViPham!C:C, "T12")</f>
        <v>100</v>
      </c>
      <c r="AD19" s="7">
        <f>100 + SUMIFS(NhatKy_ViPham!J:J, NhatKy_ViPham!E:E, "10_Su", NhatKy_ViPham!F:F, B19, NhatKy_ViPham!C:C, "T13") - SUMIFS(NhatKy_ViPham!K:K, NhatKy_ViPham!E:E, "10_Su", NhatKy_ViPham!F:F, B19, NhatKy_ViPham!C:C, "T13")</f>
        <v>100</v>
      </c>
      <c r="AE19" s="7">
        <f>100 + SUMIFS(NhatKy_ViPham!J:J, NhatKy_ViPham!E:E, "10_Su", NhatKy_ViPham!F:F, B19, NhatKy_ViPham!C:C, "T14") - SUMIFS(NhatKy_ViPham!K:K, NhatKy_ViPham!E:E, "10_Su", NhatKy_ViPham!F:F, B19, NhatKy_ViPham!C:C, "T14")</f>
        <v>100</v>
      </c>
      <c r="AF19" s="7">
        <f>100 + SUMIFS(NhatKy_ViPham!J:J, NhatKy_ViPham!E:E, "10_Su", NhatKy_ViPham!F:F, B19, NhatKy_ViPham!C:C, "T15") - SUMIFS(NhatKy_ViPham!K:K, NhatKy_ViPham!E:E, "10_Su", NhatKy_ViPham!F:F, B19, NhatKy_ViPham!C:C, "T15")</f>
        <v>100</v>
      </c>
      <c r="AG19" s="7">
        <f>100 + SUMIFS(NhatKy_ViPham!J:J, NhatKy_ViPham!E:E, "10_Su", NhatKy_ViPham!F:F, B19, NhatKy_ViPham!C:C, "T16") - SUMIFS(NhatKy_ViPham!K:K, NhatKy_ViPham!E:E, "10_Su", NhatKy_ViPham!F:F, B19, NhatKy_ViPham!C:C, "T16")</f>
        <v>100</v>
      </c>
      <c r="AH19" s="7">
        <f>100 + SUMIFS(NhatKy_ViPham!J:J, NhatKy_ViPham!E:E, "10_Su", NhatKy_ViPham!F:F, B19, NhatKy_ViPham!C:C, "T17") - SUMIFS(NhatKy_ViPham!K:K, NhatKy_ViPham!E:E, "10_Su", NhatKy_ViPham!F:F, B19, NhatKy_ViPham!C:C, "T17")</f>
        <v>100</v>
      </c>
      <c r="AI19" s="7">
        <f>100 + SUMIFS(NhatKy_ViPham!J:J, NhatKy_ViPham!E:E, "10_Su", NhatKy_ViPham!F:F, B19, NhatKy_ViPham!C:C, "T18") - SUMIFS(NhatKy_ViPham!K:K, NhatKy_ViPham!E:E, "10_Su", NhatKy_ViPham!F:F, B19, NhatKy_ViPham!C:C, "T18")</f>
        <v>100</v>
      </c>
      <c r="AJ19" s="7">
        <f>100 + SUMIFS(NhatKy_ViPham!J:J, NhatKy_ViPham!E:E, "10_Su", NhatKy_ViPham!F:F, B19, NhatKy_ViPham!C:C, "T19") - SUMIFS(NhatKy_ViPham!K:K, NhatKy_ViPham!E:E, "10_Su", NhatKy_ViPham!F:F, B19, NhatKy_ViPham!C:C, "T19")</f>
        <v>100</v>
      </c>
      <c r="AK19" s="7">
        <f>100 + SUMIFS(NhatKy_ViPham!J:J, NhatKy_ViPham!E:E, "10_Su", NhatKy_ViPham!F:F, B19, NhatKy_ViPham!C:C, "T20") - SUMIFS(NhatKy_ViPham!K:K, NhatKy_ViPham!E:E, "10_Su", NhatKy_ViPham!F:F, B19, NhatKy_ViPham!C:C, "T20")</f>
        <v>100</v>
      </c>
      <c r="AL19" s="7">
        <f>100 + SUMIFS(NhatKy_ViPham!J:J, NhatKy_ViPham!E:E, "10_Su", NhatKy_ViPham!F:F, B19, NhatKy_ViPham!C:C, "T21") - SUMIFS(NhatKy_ViPham!K:K, NhatKy_ViPham!E:E, "10_Su", NhatKy_ViPham!F:F, B19, NhatKy_ViPham!C:C, "T21")</f>
        <v>100</v>
      </c>
      <c r="AM19" s="7">
        <f>100 + SUMIFS(NhatKy_ViPham!J:J, NhatKy_ViPham!E:E, "10_Su", NhatKy_ViPham!F:F, B19, NhatKy_ViPham!C:C, "T22") - SUMIFS(NhatKy_ViPham!K:K, NhatKy_ViPham!E:E, "10_Su", NhatKy_ViPham!F:F, B19, NhatKy_ViPham!C:C, "T22")</f>
        <v>100</v>
      </c>
      <c r="AN19" s="7">
        <f>100 + SUMIFS(NhatKy_ViPham!J:J, NhatKy_ViPham!E:E, "10_Su", NhatKy_ViPham!F:F, B19, NhatKy_ViPham!C:C, "T23") - SUMIFS(NhatKy_ViPham!K:K, NhatKy_ViPham!E:E, "10_Su", NhatKy_ViPham!F:F, B19, NhatKy_ViPham!C:C, "T23")</f>
        <v>100</v>
      </c>
      <c r="AO19" s="7">
        <f>100 + SUMIFS(NhatKy_ViPham!J:J, NhatKy_ViPham!E:E, "10_Su", NhatKy_ViPham!F:F, B19, NhatKy_ViPham!C:C, "T24") - SUMIFS(NhatKy_ViPham!K:K, NhatKy_ViPham!E:E, "10_Su", NhatKy_ViPham!F:F, B19, NhatKy_ViPham!C:C, "T24")</f>
        <v>100</v>
      </c>
      <c r="AP19" s="7">
        <f>100 + SUMIFS(NhatKy_ViPham!J:J, NhatKy_ViPham!E:E, "10_Su", NhatKy_ViPham!F:F, B19, NhatKy_ViPham!C:C, "T25") - SUMIFS(NhatKy_ViPham!K:K, NhatKy_ViPham!E:E, "10_Su", NhatKy_ViPham!F:F, B19, NhatKy_ViPham!C:C, "T25")</f>
        <v>100</v>
      </c>
      <c r="AQ19" s="7">
        <f>100 + SUMIFS(NhatKy_ViPham!J:J, NhatKy_ViPham!E:E, "10_Su", NhatKy_ViPham!F:F, B19, NhatKy_ViPham!C:C, "T26") - SUMIFS(NhatKy_ViPham!K:K, NhatKy_ViPham!E:E, "10_Su", NhatKy_ViPham!F:F, B19, NhatKy_ViPham!C:C, "T26")</f>
        <v>100</v>
      </c>
      <c r="AR19" s="7">
        <f>100 + SUMIFS(NhatKy_ViPham!J:J, NhatKy_ViPham!E:E, "10_Su", NhatKy_ViPham!F:F, B19, NhatKy_ViPham!C:C, "T27") - SUMIFS(NhatKy_ViPham!K:K, NhatKy_ViPham!E:E, "10_Su", NhatKy_ViPham!F:F, B19, NhatKy_ViPham!C:C, "T27")</f>
        <v>100</v>
      </c>
      <c r="AS19" s="7">
        <f>100 + SUMIFS(NhatKy_ViPham!J:J, NhatKy_ViPham!E:E, "10_Su", NhatKy_ViPham!F:F, B19, NhatKy_ViPham!C:C, "T28") - SUMIFS(NhatKy_ViPham!K:K, NhatKy_ViPham!E:E, "10_Su", NhatKy_ViPham!F:F, B19, NhatKy_ViPham!C:C, "T28")</f>
        <v>100</v>
      </c>
      <c r="AT19" s="7">
        <f>100 + SUMIFS(NhatKy_ViPham!J:J, NhatKy_ViPham!E:E, "10_Su", NhatKy_ViPham!F:F, B19, NhatKy_ViPham!C:C, "T29") - SUMIFS(NhatKy_ViPham!K:K, NhatKy_ViPham!E:E, "10_Su", NhatKy_ViPham!F:F, B19, NhatKy_ViPham!C:C, "T29")</f>
        <v>100</v>
      </c>
      <c r="AU19" s="7">
        <f>100 + SUMIFS(NhatKy_ViPham!J:J, NhatKy_ViPham!E:E, "10_Su", NhatKy_ViPham!F:F, B19, NhatKy_ViPham!C:C, "T30") - SUMIFS(NhatKy_ViPham!K:K, NhatKy_ViPham!E:E, "10_Su", NhatKy_ViPham!F:F, B19, NhatKy_ViPham!C:C, "T30")</f>
        <v>100</v>
      </c>
      <c r="AV19" s="7">
        <f>100 + SUMIFS(NhatKy_ViPham!J:J, NhatKy_ViPham!E:E, "10_Su", NhatKy_ViPham!F:F, B19, NhatKy_ViPham!C:C, "T31") - SUMIFS(NhatKy_ViPham!K:K, NhatKy_ViPham!E:E, "10_Su", NhatKy_ViPham!F:F, B19, NhatKy_ViPham!C:C, "T31")</f>
        <v>100</v>
      </c>
      <c r="AW19" s="7">
        <f>100 + SUMIFS(NhatKy_ViPham!J:J, NhatKy_ViPham!E:E, "10_Su", NhatKy_ViPham!F:F, B19, NhatKy_ViPham!C:C, "T32") - SUMIFS(NhatKy_ViPham!K:K, NhatKy_ViPham!E:E, "10_Su", NhatKy_ViPham!F:F, B19, NhatKy_ViPham!C:C, "T32")</f>
        <v>100</v>
      </c>
      <c r="AX19" s="7">
        <f>100 + SUMIFS(NhatKy_ViPham!J:J, NhatKy_ViPham!E:E, "10_Su", NhatKy_ViPham!F:F, B19, NhatKy_ViPham!C:C, "T33") - SUMIFS(NhatKy_ViPham!K:K, NhatKy_ViPham!E:E, "10_Su", NhatKy_ViPham!F:F, B19, NhatKy_ViPham!C:C, "T33")</f>
        <v>100</v>
      </c>
      <c r="AY19" s="7">
        <f>100 + SUMIFS(NhatKy_ViPham!J:J, NhatKy_ViPham!E:E, "10_Su", NhatKy_ViPham!F:F, B19, NhatKy_ViPham!C:C, "T34") - SUMIFS(NhatKy_ViPham!K:K, NhatKy_ViPham!E:E, "10_Su", NhatKy_ViPham!F:F, B19, NhatKy_ViPham!C:C, "T34")</f>
        <v>100</v>
      </c>
      <c r="AZ19" s="7">
        <f>100 + SUMIFS(NhatKy_ViPham!J:J, NhatKy_ViPham!E:E, "10_Su", NhatKy_ViPham!F:F, B19, NhatKy_ViPham!C:C, "T35") - SUMIFS(NhatKy_ViPham!K:K, NhatKy_ViPham!E:E, "10_Su", NhatKy_ViPham!F:F, B19, NhatKy_ViPham!C:C, "T35")</f>
        <v>100</v>
      </c>
      <c r="BA19" s="12">
        <f t="shared" si="0"/>
        <v>100</v>
      </c>
      <c r="BB19" s="11" t="s">
        <v>430</v>
      </c>
      <c r="BC19" s="14" t="str">
        <f t="shared" si="1"/>
        <v>Tốt</v>
      </c>
      <c r="BD19" s="10" t="str">
        <f t="shared" si="2"/>
        <v>🟢 BÌNH THƯỜNG</v>
      </c>
    </row>
    <row r="20" spans="1:56" x14ac:dyDescent="0.25">
      <c r="A20" s="5">
        <v>12</v>
      </c>
      <c r="B20" s="15" t="s">
        <v>1082</v>
      </c>
      <c r="C20" s="5" t="s">
        <v>623</v>
      </c>
      <c r="D20" s="5" t="s">
        <v>435</v>
      </c>
      <c r="E20" s="11" t="s">
        <v>430</v>
      </c>
      <c r="F20" s="6">
        <f>SUMIFS(NhatKy_ViPham!K:K, NhatKy_ViPham!E:E, "10_Su", NhatKy_ViPham!F:F, B20, NhatKy_ViPham!H:H, "L01")</f>
        <v>0</v>
      </c>
      <c r="G20" s="6">
        <f>SUMIFS(NhatKy_ViPham!K:K, NhatKy_ViPham!E:E, "10_Su", NhatKy_ViPham!F:F, B20, NhatKy_ViPham!H:H, "L02")</f>
        <v>0</v>
      </c>
      <c r="H20" s="6">
        <f>SUMIFS(NhatKy_ViPham!K:K, NhatKy_ViPham!E:E, "10_Su", NhatKy_ViPham!F:F, B20, NhatKy_ViPham!H:H, "L03")</f>
        <v>0</v>
      </c>
      <c r="I20" s="6">
        <f>SUMIFS(NhatKy_ViPham!K:K, NhatKy_ViPham!E:E, "10_Su", NhatKy_ViPham!F:F, B20, NhatKy_ViPham!H:H, "L04")</f>
        <v>0</v>
      </c>
      <c r="J20" s="6">
        <f>SUMIFS(NhatKy_ViPham!K:K, NhatKy_ViPham!E:E, "10_Su", NhatKy_ViPham!F:F, B20, NhatKy_ViPham!H:H, "L05")</f>
        <v>0</v>
      </c>
      <c r="K20" s="6">
        <f>SUMIFS(NhatKy_ViPham!K:K, NhatKy_ViPham!E:E, "10_Su", NhatKy_ViPham!F:F, B20, NhatKy_ViPham!H:H, "L06")</f>
        <v>0</v>
      </c>
      <c r="L20" s="6">
        <f>SUMIFS(NhatKy_ViPham!K:K, NhatKy_ViPham!E:E, "10_Su", NhatKy_ViPham!F:F, B20, NhatKy_ViPham!H:H, "L07")</f>
        <v>0</v>
      </c>
      <c r="M20" s="6">
        <f>SUMIFS(NhatKy_ViPham!K:K, NhatKy_ViPham!E:E, "10_Su", NhatKy_ViPham!F:F, B20, NhatKy_ViPham!H:H, "L08")</f>
        <v>0</v>
      </c>
      <c r="N20" s="6">
        <f>SUMIFS(NhatKy_ViPham!K:K, NhatKy_ViPham!E:E, "10_Su", NhatKy_ViPham!F:F, B20, NhatKy_ViPham!H:H, "L09")</f>
        <v>0</v>
      </c>
      <c r="O20" s="6">
        <f>SUMIFS(NhatKy_ViPham!K:K, NhatKy_ViPham!E:E, "10_Su", NhatKy_ViPham!F:F, B20, NhatKy_ViPham!H:H, "L10")</f>
        <v>0</v>
      </c>
      <c r="P20" s="12">
        <f>SUMIFS(NhatKy_ViPham!J:J, NhatKy_ViPham!E:E, "10_Su", NhatKy_ViPham!F:F, B20)</f>
        <v>0</v>
      </c>
      <c r="Q20" s="13">
        <f>SUMIFS(NhatKy_ViPham!K:K, NhatKy_ViPham!E:E, "10_Su", NhatKy_ViPham!F:F, B20)</f>
        <v>0</v>
      </c>
      <c r="R20" s="6">
        <f>100 + SUMIFS(NhatKy_ViPham!J:J, NhatKy_ViPham!E:E, "10_Su", NhatKy_ViPham!F:F, B20, NhatKy_ViPham!C:C, "T1") - SUMIFS(NhatKy_ViPham!K:K, NhatKy_ViPham!E:E, "10_Su", NhatKy_ViPham!F:F, B20, NhatKy_ViPham!C:C, "T1")</f>
        <v>100</v>
      </c>
      <c r="S20" s="6">
        <f>100 + SUMIFS(NhatKy_ViPham!J:J, NhatKy_ViPham!E:E, "10_Su", NhatKy_ViPham!F:F, B20, NhatKy_ViPham!C:C, "T2") - SUMIFS(NhatKy_ViPham!K:K, NhatKy_ViPham!E:E, "10_Su", NhatKy_ViPham!F:F, B20, NhatKy_ViPham!C:C, "T2")</f>
        <v>100</v>
      </c>
      <c r="T20" s="6">
        <f>100 + SUMIFS(NhatKy_ViPham!J:J, NhatKy_ViPham!E:E, "10_Su", NhatKy_ViPham!F:F, B20, NhatKy_ViPham!C:C, "T3") - SUMIFS(NhatKy_ViPham!K:K, NhatKy_ViPham!E:E, "10_Su", NhatKy_ViPham!F:F, B20, NhatKy_ViPham!C:C, "T3")</f>
        <v>100</v>
      </c>
      <c r="U20" s="6">
        <f>100 + SUMIFS(NhatKy_ViPham!J:J, NhatKy_ViPham!E:E, "10_Su", NhatKy_ViPham!F:F, B20, NhatKy_ViPham!C:C, "T4") - SUMIFS(NhatKy_ViPham!K:K, NhatKy_ViPham!E:E, "10_Su", NhatKy_ViPham!F:F, B20, NhatKy_ViPham!C:C, "T4")</f>
        <v>100</v>
      </c>
      <c r="V20" s="6">
        <f>100 + SUMIFS(NhatKy_ViPham!J:J, NhatKy_ViPham!E:E, "10_Su", NhatKy_ViPham!F:F, B20, NhatKy_ViPham!C:C, "T5") - SUMIFS(NhatKy_ViPham!K:K, NhatKy_ViPham!E:E, "10_Su", NhatKy_ViPham!F:F, B20, NhatKy_ViPham!C:C, "T5")</f>
        <v>100</v>
      </c>
      <c r="W20" s="6">
        <f>100 + SUMIFS(NhatKy_ViPham!J:J, NhatKy_ViPham!E:E, "10_Su", NhatKy_ViPham!F:F, B20, NhatKy_ViPham!C:C, "T6") - SUMIFS(NhatKy_ViPham!K:K, NhatKy_ViPham!E:E, "10_Su", NhatKy_ViPham!F:F, B20, NhatKy_ViPham!C:C, "T6")</f>
        <v>100</v>
      </c>
      <c r="X20" s="6">
        <f>100 + SUMIFS(NhatKy_ViPham!J:J, NhatKy_ViPham!E:E, "10_Su", NhatKy_ViPham!F:F, B20, NhatKy_ViPham!C:C, "T7") - SUMIFS(NhatKy_ViPham!K:K, NhatKy_ViPham!E:E, "10_Su", NhatKy_ViPham!F:F, B20, NhatKy_ViPham!C:C, "T7")</f>
        <v>100</v>
      </c>
      <c r="Y20" s="6">
        <f>100 + SUMIFS(NhatKy_ViPham!J:J, NhatKy_ViPham!E:E, "10_Su", NhatKy_ViPham!F:F, B20, NhatKy_ViPham!C:C, "T8") - SUMIFS(NhatKy_ViPham!K:K, NhatKy_ViPham!E:E, "10_Su", NhatKy_ViPham!F:F, B20, NhatKy_ViPham!C:C, "T8")</f>
        <v>100</v>
      </c>
      <c r="Z20" s="6">
        <f>100 + SUMIFS(NhatKy_ViPham!J:J, NhatKy_ViPham!E:E, "10_Su", NhatKy_ViPham!F:F, B20, NhatKy_ViPham!C:C, "T9") - SUMIFS(NhatKy_ViPham!K:K, NhatKy_ViPham!E:E, "10_Su", NhatKy_ViPham!F:F, B20, NhatKy_ViPham!C:C, "T9")</f>
        <v>100</v>
      </c>
      <c r="AA20" s="6">
        <f>100 + SUMIFS(NhatKy_ViPham!J:J, NhatKy_ViPham!E:E, "10_Su", NhatKy_ViPham!F:F, B20, NhatKy_ViPham!C:C, "T10") - SUMIFS(NhatKy_ViPham!K:K, NhatKy_ViPham!E:E, "10_Su", NhatKy_ViPham!F:F, B20, NhatKy_ViPham!C:C, "T10")</f>
        <v>100</v>
      </c>
      <c r="AB20" s="6">
        <f>100 + SUMIFS(NhatKy_ViPham!J:J, NhatKy_ViPham!E:E, "10_Su", NhatKy_ViPham!F:F, B20, NhatKy_ViPham!C:C, "T11") - SUMIFS(NhatKy_ViPham!K:K, NhatKy_ViPham!E:E, "10_Su", NhatKy_ViPham!F:F, B20, NhatKy_ViPham!C:C, "T11")</f>
        <v>100</v>
      </c>
      <c r="AC20" s="6">
        <f>100 + SUMIFS(NhatKy_ViPham!J:J, NhatKy_ViPham!E:E, "10_Su", NhatKy_ViPham!F:F, B20, NhatKy_ViPham!C:C, "T12") - SUMIFS(NhatKy_ViPham!K:K, NhatKy_ViPham!E:E, "10_Su", NhatKy_ViPham!F:F, B20, NhatKy_ViPham!C:C, "T12")</f>
        <v>100</v>
      </c>
      <c r="AD20" s="6">
        <f>100 + SUMIFS(NhatKy_ViPham!J:J, NhatKy_ViPham!E:E, "10_Su", NhatKy_ViPham!F:F, B20, NhatKy_ViPham!C:C, "T13") - SUMIFS(NhatKy_ViPham!K:K, NhatKy_ViPham!E:E, "10_Su", NhatKy_ViPham!F:F, B20, NhatKy_ViPham!C:C, "T13")</f>
        <v>100</v>
      </c>
      <c r="AE20" s="6">
        <f>100 + SUMIFS(NhatKy_ViPham!J:J, NhatKy_ViPham!E:E, "10_Su", NhatKy_ViPham!F:F, B20, NhatKy_ViPham!C:C, "T14") - SUMIFS(NhatKy_ViPham!K:K, NhatKy_ViPham!E:E, "10_Su", NhatKy_ViPham!F:F, B20, NhatKy_ViPham!C:C, "T14")</f>
        <v>100</v>
      </c>
      <c r="AF20" s="6">
        <f>100 + SUMIFS(NhatKy_ViPham!J:J, NhatKy_ViPham!E:E, "10_Su", NhatKy_ViPham!F:F, B20, NhatKy_ViPham!C:C, "T15") - SUMIFS(NhatKy_ViPham!K:K, NhatKy_ViPham!E:E, "10_Su", NhatKy_ViPham!F:F, B20, NhatKy_ViPham!C:C, "T15")</f>
        <v>100</v>
      </c>
      <c r="AG20" s="6">
        <f>100 + SUMIFS(NhatKy_ViPham!J:J, NhatKy_ViPham!E:E, "10_Su", NhatKy_ViPham!F:F, B20, NhatKy_ViPham!C:C, "T16") - SUMIFS(NhatKy_ViPham!K:K, NhatKy_ViPham!E:E, "10_Su", NhatKy_ViPham!F:F, B20, NhatKy_ViPham!C:C, "T16")</f>
        <v>100</v>
      </c>
      <c r="AH20" s="6">
        <f>100 + SUMIFS(NhatKy_ViPham!J:J, NhatKy_ViPham!E:E, "10_Su", NhatKy_ViPham!F:F, B20, NhatKy_ViPham!C:C, "T17") - SUMIFS(NhatKy_ViPham!K:K, NhatKy_ViPham!E:E, "10_Su", NhatKy_ViPham!F:F, B20, NhatKy_ViPham!C:C, "T17")</f>
        <v>100</v>
      </c>
      <c r="AI20" s="6">
        <f>100 + SUMIFS(NhatKy_ViPham!J:J, NhatKy_ViPham!E:E, "10_Su", NhatKy_ViPham!F:F, B20, NhatKy_ViPham!C:C, "T18") - SUMIFS(NhatKy_ViPham!K:K, NhatKy_ViPham!E:E, "10_Su", NhatKy_ViPham!F:F, B20, NhatKy_ViPham!C:C, "T18")</f>
        <v>100</v>
      </c>
      <c r="AJ20" s="6">
        <f>100 + SUMIFS(NhatKy_ViPham!J:J, NhatKy_ViPham!E:E, "10_Su", NhatKy_ViPham!F:F, B20, NhatKy_ViPham!C:C, "T19") - SUMIFS(NhatKy_ViPham!K:K, NhatKy_ViPham!E:E, "10_Su", NhatKy_ViPham!F:F, B20, NhatKy_ViPham!C:C, "T19")</f>
        <v>100</v>
      </c>
      <c r="AK20" s="6">
        <f>100 + SUMIFS(NhatKy_ViPham!J:J, NhatKy_ViPham!E:E, "10_Su", NhatKy_ViPham!F:F, B20, NhatKy_ViPham!C:C, "T20") - SUMIFS(NhatKy_ViPham!K:K, NhatKy_ViPham!E:E, "10_Su", NhatKy_ViPham!F:F, B20, NhatKy_ViPham!C:C, "T20")</f>
        <v>100</v>
      </c>
      <c r="AL20" s="6">
        <f>100 + SUMIFS(NhatKy_ViPham!J:J, NhatKy_ViPham!E:E, "10_Su", NhatKy_ViPham!F:F, B20, NhatKy_ViPham!C:C, "T21") - SUMIFS(NhatKy_ViPham!K:K, NhatKy_ViPham!E:E, "10_Su", NhatKy_ViPham!F:F, B20, NhatKy_ViPham!C:C, "T21")</f>
        <v>100</v>
      </c>
      <c r="AM20" s="6">
        <f>100 + SUMIFS(NhatKy_ViPham!J:J, NhatKy_ViPham!E:E, "10_Su", NhatKy_ViPham!F:F, B20, NhatKy_ViPham!C:C, "T22") - SUMIFS(NhatKy_ViPham!K:K, NhatKy_ViPham!E:E, "10_Su", NhatKy_ViPham!F:F, B20, NhatKy_ViPham!C:C, "T22")</f>
        <v>100</v>
      </c>
      <c r="AN20" s="6">
        <f>100 + SUMIFS(NhatKy_ViPham!J:J, NhatKy_ViPham!E:E, "10_Su", NhatKy_ViPham!F:F, B20, NhatKy_ViPham!C:C, "T23") - SUMIFS(NhatKy_ViPham!K:K, NhatKy_ViPham!E:E, "10_Su", NhatKy_ViPham!F:F, B20, NhatKy_ViPham!C:C, "T23")</f>
        <v>100</v>
      </c>
      <c r="AO20" s="6">
        <f>100 + SUMIFS(NhatKy_ViPham!J:J, NhatKy_ViPham!E:E, "10_Su", NhatKy_ViPham!F:F, B20, NhatKy_ViPham!C:C, "T24") - SUMIFS(NhatKy_ViPham!K:K, NhatKy_ViPham!E:E, "10_Su", NhatKy_ViPham!F:F, B20, NhatKy_ViPham!C:C, "T24")</f>
        <v>100</v>
      </c>
      <c r="AP20" s="6">
        <f>100 + SUMIFS(NhatKy_ViPham!J:J, NhatKy_ViPham!E:E, "10_Su", NhatKy_ViPham!F:F, B20, NhatKy_ViPham!C:C, "T25") - SUMIFS(NhatKy_ViPham!K:K, NhatKy_ViPham!E:E, "10_Su", NhatKy_ViPham!F:F, B20, NhatKy_ViPham!C:C, "T25")</f>
        <v>100</v>
      </c>
      <c r="AQ20" s="6">
        <f>100 + SUMIFS(NhatKy_ViPham!J:J, NhatKy_ViPham!E:E, "10_Su", NhatKy_ViPham!F:F, B20, NhatKy_ViPham!C:C, "T26") - SUMIFS(NhatKy_ViPham!K:K, NhatKy_ViPham!E:E, "10_Su", NhatKy_ViPham!F:F, B20, NhatKy_ViPham!C:C, "T26")</f>
        <v>100</v>
      </c>
      <c r="AR20" s="6">
        <f>100 + SUMIFS(NhatKy_ViPham!J:J, NhatKy_ViPham!E:E, "10_Su", NhatKy_ViPham!F:F, B20, NhatKy_ViPham!C:C, "T27") - SUMIFS(NhatKy_ViPham!K:K, NhatKy_ViPham!E:E, "10_Su", NhatKy_ViPham!F:F, B20, NhatKy_ViPham!C:C, "T27")</f>
        <v>100</v>
      </c>
      <c r="AS20" s="6">
        <f>100 + SUMIFS(NhatKy_ViPham!J:J, NhatKy_ViPham!E:E, "10_Su", NhatKy_ViPham!F:F, B20, NhatKy_ViPham!C:C, "T28") - SUMIFS(NhatKy_ViPham!K:K, NhatKy_ViPham!E:E, "10_Su", NhatKy_ViPham!F:F, B20, NhatKy_ViPham!C:C, "T28")</f>
        <v>100</v>
      </c>
      <c r="AT20" s="6">
        <f>100 + SUMIFS(NhatKy_ViPham!J:J, NhatKy_ViPham!E:E, "10_Su", NhatKy_ViPham!F:F, B20, NhatKy_ViPham!C:C, "T29") - SUMIFS(NhatKy_ViPham!K:K, NhatKy_ViPham!E:E, "10_Su", NhatKy_ViPham!F:F, B20, NhatKy_ViPham!C:C, "T29")</f>
        <v>100</v>
      </c>
      <c r="AU20" s="6">
        <f>100 + SUMIFS(NhatKy_ViPham!J:J, NhatKy_ViPham!E:E, "10_Su", NhatKy_ViPham!F:F, B20, NhatKy_ViPham!C:C, "T30") - SUMIFS(NhatKy_ViPham!K:K, NhatKy_ViPham!E:E, "10_Su", NhatKy_ViPham!F:F, B20, NhatKy_ViPham!C:C, "T30")</f>
        <v>100</v>
      </c>
      <c r="AV20" s="6">
        <f>100 + SUMIFS(NhatKy_ViPham!J:J, NhatKy_ViPham!E:E, "10_Su", NhatKy_ViPham!F:F, B20, NhatKy_ViPham!C:C, "T31") - SUMIFS(NhatKy_ViPham!K:K, NhatKy_ViPham!E:E, "10_Su", NhatKy_ViPham!F:F, B20, NhatKy_ViPham!C:C, "T31")</f>
        <v>100</v>
      </c>
      <c r="AW20" s="6">
        <f>100 + SUMIFS(NhatKy_ViPham!J:J, NhatKy_ViPham!E:E, "10_Su", NhatKy_ViPham!F:F, B20, NhatKy_ViPham!C:C, "T32") - SUMIFS(NhatKy_ViPham!K:K, NhatKy_ViPham!E:E, "10_Su", NhatKy_ViPham!F:F, B20, NhatKy_ViPham!C:C, "T32")</f>
        <v>100</v>
      </c>
      <c r="AX20" s="6">
        <f>100 + SUMIFS(NhatKy_ViPham!J:J, NhatKy_ViPham!E:E, "10_Su", NhatKy_ViPham!F:F, B20, NhatKy_ViPham!C:C, "T33") - SUMIFS(NhatKy_ViPham!K:K, NhatKy_ViPham!E:E, "10_Su", NhatKy_ViPham!F:F, B20, NhatKy_ViPham!C:C, "T33")</f>
        <v>100</v>
      </c>
      <c r="AY20" s="6">
        <f>100 + SUMIFS(NhatKy_ViPham!J:J, NhatKy_ViPham!E:E, "10_Su", NhatKy_ViPham!F:F, B20, NhatKy_ViPham!C:C, "T34") - SUMIFS(NhatKy_ViPham!K:K, NhatKy_ViPham!E:E, "10_Su", NhatKy_ViPham!F:F, B20, NhatKy_ViPham!C:C, "T34")</f>
        <v>100</v>
      </c>
      <c r="AZ20" s="6">
        <f>100 + SUMIFS(NhatKy_ViPham!J:J, NhatKy_ViPham!E:E, "10_Su", NhatKy_ViPham!F:F, B20, NhatKy_ViPham!C:C, "T35") - SUMIFS(NhatKy_ViPham!K:K, NhatKy_ViPham!E:E, "10_Su", NhatKy_ViPham!F:F, B20, NhatKy_ViPham!C:C, "T35")</f>
        <v>100</v>
      </c>
      <c r="BA20" s="12">
        <f t="shared" si="0"/>
        <v>100</v>
      </c>
      <c r="BB20" s="11" t="s">
        <v>430</v>
      </c>
      <c r="BC20" s="16" t="str">
        <f t="shared" si="1"/>
        <v>Tốt</v>
      </c>
      <c r="BD20" s="15" t="str">
        <f t="shared" si="2"/>
        <v>🟢 BÌNH THƯỜNG</v>
      </c>
    </row>
    <row r="21" spans="1:56" x14ac:dyDescent="0.25">
      <c r="A21" s="4">
        <v>13</v>
      </c>
      <c r="B21" s="10" t="s">
        <v>537</v>
      </c>
      <c r="C21" s="4" t="s">
        <v>621</v>
      </c>
      <c r="D21" s="4" t="s">
        <v>429</v>
      </c>
      <c r="E21" s="11" t="s">
        <v>430</v>
      </c>
      <c r="F21" s="7">
        <f>SUMIFS(NhatKy_ViPham!K:K, NhatKy_ViPham!E:E, "10_Su", NhatKy_ViPham!F:F, B21, NhatKy_ViPham!H:H, "L01")</f>
        <v>0</v>
      </c>
      <c r="G21" s="7">
        <f>SUMIFS(NhatKy_ViPham!K:K, NhatKy_ViPham!E:E, "10_Su", NhatKy_ViPham!F:F, B21, NhatKy_ViPham!H:H, "L02")</f>
        <v>0</v>
      </c>
      <c r="H21" s="7">
        <f>SUMIFS(NhatKy_ViPham!K:K, NhatKy_ViPham!E:E, "10_Su", NhatKy_ViPham!F:F, B21, NhatKy_ViPham!H:H, "L03")</f>
        <v>0</v>
      </c>
      <c r="I21" s="7">
        <f>SUMIFS(NhatKy_ViPham!K:K, NhatKy_ViPham!E:E, "10_Su", NhatKy_ViPham!F:F, B21, NhatKy_ViPham!H:H, "L04")</f>
        <v>0</v>
      </c>
      <c r="J21" s="7">
        <f>SUMIFS(NhatKy_ViPham!K:K, NhatKy_ViPham!E:E, "10_Su", NhatKy_ViPham!F:F, B21, NhatKy_ViPham!H:H, "L05")</f>
        <v>0</v>
      </c>
      <c r="K21" s="7">
        <f>SUMIFS(NhatKy_ViPham!K:K, NhatKy_ViPham!E:E, "10_Su", NhatKy_ViPham!F:F, B21, NhatKy_ViPham!H:H, "L06")</f>
        <v>0</v>
      </c>
      <c r="L21" s="7">
        <f>SUMIFS(NhatKy_ViPham!K:K, NhatKy_ViPham!E:E, "10_Su", NhatKy_ViPham!F:F, B21, NhatKy_ViPham!H:H, "L07")</f>
        <v>0</v>
      </c>
      <c r="M21" s="7">
        <f>SUMIFS(NhatKy_ViPham!K:K, NhatKy_ViPham!E:E, "10_Su", NhatKy_ViPham!F:F, B21, NhatKy_ViPham!H:H, "L08")</f>
        <v>0</v>
      </c>
      <c r="N21" s="7">
        <f>SUMIFS(NhatKy_ViPham!K:K, NhatKy_ViPham!E:E, "10_Su", NhatKy_ViPham!F:F, B21, NhatKy_ViPham!H:H, "L09")</f>
        <v>0</v>
      </c>
      <c r="O21" s="7">
        <f>SUMIFS(NhatKy_ViPham!K:K, NhatKy_ViPham!E:E, "10_Su", NhatKy_ViPham!F:F, B21, NhatKy_ViPham!H:H, "L10")</f>
        <v>0</v>
      </c>
      <c r="P21" s="12">
        <f>SUMIFS(NhatKy_ViPham!J:J, NhatKy_ViPham!E:E, "10_Su", NhatKy_ViPham!F:F, B21)</f>
        <v>0</v>
      </c>
      <c r="Q21" s="13">
        <f>SUMIFS(NhatKy_ViPham!K:K, NhatKy_ViPham!E:E, "10_Su", NhatKy_ViPham!F:F, B21)</f>
        <v>0</v>
      </c>
      <c r="R21" s="7">
        <f>100 + SUMIFS(NhatKy_ViPham!J:J, NhatKy_ViPham!E:E, "10_Su", NhatKy_ViPham!F:F, B21, NhatKy_ViPham!C:C, "T1") - SUMIFS(NhatKy_ViPham!K:K, NhatKy_ViPham!E:E, "10_Su", NhatKy_ViPham!F:F, B21, NhatKy_ViPham!C:C, "T1")</f>
        <v>100</v>
      </c>
      <c r="S21" s="7">
        <f>100 + SUMIFS(NhatKy_ViPham!J:J, NhatKy_ViPham!E:E, "10_Su", NhatKy_ViPham!F:F, B21, NhatKy_ViPham!C:C, "T2") - SUMIFS(NhatKy_ViPham!K:K, NhatKy_ViPham!E:E, "10_Su", NhatKy_ViPham!F:F, B21, NhatKy_ViPham!C:C, "T2")</f>
        <v>100</v>
      </c>
      <c r="T21" s="7">
        <f>100 + SUMIFS(NhatKy_ViPham!J:J, NhatKy_ViPham!E:E, "10_Su", NhatKy_ViPham!F:F, B21, NhatKy_ViPham!C:C, "T3") - SUMIFS(NhatKy_ViPham!K:K, NhatKy_ViPham!E:E, "10_Su", NhatKy_ViPham!F:F, B21, NhatKy_ViPham!C:C, "T3")</f>
        <v>100</v>
      </c>
      <c r="U21" s="7">
        <f>100 + SUMIFS(NhatKy_ViPham!J:J, NhatKy_ViPham!E:E, "10_Su", NhatKy_ViPham!F:F, B21, NhatKy_ViPham!C:C, "T4") - SUMIFS(NhatKy_ViPham!K:K, NhatKy_ViPham!E:E, "10_Su", NhatKy_ViPham!F:F, B21, NhatKy_ViPham!C:C, "T4")</f>
        <v>100</v>
      </c>
      <c r="V21" s="7">
        <f>100 + SUMIFS(NhatKy_ViPham!J:J, NhatKy_ViPham!E:E, "10_Su", NhatKy_ViPham!F:F, B21, NhatKy_ViPham!C:C, "T5") - SUMIFS(NhatKy_ViPham!K:K, NhatKy_ViPham!E:E, "10_Su", NhatKy_ViPham!F:F, B21, NhatKy_ViPham!C:C, "T5")</f>
        <v>100</v>
      </c>
      <c r="W21" s="7">
        <f>100 + SUMIFS(NhatKy_ViPham!J:J, NhatKy_ViPham!E:E, "10_Su", NhatKy_ViPham!F:F, B21, NhatKy_ViPham!C:C, "T6") - SUMIFS(NhatKy_ViPham!K:K, NhatKy_ViPham!E:E, "10_Su", NhatKy_ViPham!F:F, B21, NhatKy_ViPham!C:C, "T6")</f>
        <v>100</v>
      </c>
      <c r="X21" s="7">
        <f>100 + SUMIFS(NhatKy_ViPham!J:J, NhatKy_ViPham!E:E, "10_Su", NhatKy_ViPham!F:F, B21, NhatKy_ViPham!C:C, "T7") - SUMIFS(NhatKy_ViPham!K:K, NhatKy_ViPham!E:E, "10_Su", NhatKy_ViPham!F:F, B21, NhatKy_ViPham!C:C, "T7")</f>
        <v>100</v>
      </c>
      <c r="Y21" s="7">
        <f>100 + SUMIFS(NhatKy_ViPham!J:J, NhatKy_ViPham!E:E, "10_Su", NhatKy_ViPham!F:F, B21, NhatKy_ViPham!C:C, "T8") - SUMIFS(NhatKy_ViPham!K:K, NhatKy_ViPham!E:E, "10_Su", NhatKy_ViPham!F:F, B21, NhatKy_ViPham!C:C, "T8")</f>
        <v>100</v>
      </c>
      <c r="Z21" s="7">
        <f>100 + SUMIFS(NhatKy_ViPham!J:J, NhatKy_ViPham!E:E, "10_Su", NhatKy_ViPham!F:F, B21, NhatKy_ViPham!C:C, "T9") - SUMIFS(NhatKy_ViPham!K:K, NhatKy_ViPham!E:E, "10_Su", NhatKy_ViPham!F:F, B21, NhatKy_ViPham!C:C, "T9")</f>
        <v>100</v>
      </c>
      <c r="AA21" s="7">
        <f>100 + SUMIFS(NhatKy_ViPham!J:J, NhatKy_ViPham!E:E, "10_Su", NhatKy_ViPham!F:F, B21, NhatKy_ViPham!C:C, "T10") - SUMIFS(NhatKy_ViPham!K:K, NhatKy_ViPham!E:E, "10_Su", NhatKy_ViPham!F:F, B21, NhatKy_ViPham!C:C, "T10")</f>
        <v>100</v>
      </c>
      <c r="AB21" s="7">
        <f>100 + SUMIFS(NhatKy_ViPham!J:J, NhatKy_ViPham!E:E, "10_Su", NhatKy_ViPham!F:F, B21, NhatKy_ViPham!C:C, "T11") - SUMIFS(NhatKy_ViPham!K:K, NhatKy_ViPham!E:E, "10_Su", NhatKy_ViPham!F:F, B21, NhatKy_ViPham!C:C, "T11")</f>
        <v>100</v>
      </c>
      <c r="AC21" s="7">
        <f>100 + SUMIFS(NhatKy_ViPham!J:J, NhatKy_ViPham!E:E, "10_Su", NhatKy_ViPham!F:F, B21, NhatKy_ViPham!C:C, "T12") - SUMIFS(NhatKy_ViPham!K:K, NhatKy_ViPham!E:E, "10_Su", NhatKy_ViPham!F:F, B21, NhatKy_ViPham!C:C, "T12")</f>
        <v>100</v>
      </c>
      <c r="AD21" s="7">
        <f>100 + SUMIFS(NhatKy_ViPham!J:J, NhatKy_ViPham!E:E, "10_Su", NhatKy_ViPham!F:F, B21, NhatKy_ViPham!C:C, "T13") - SUMIFS(NhatKy_ViPham!K:K, NhatKy_ViPham!E:E, "10_Su", NhatKy_ViPham!F:F, B21, NhatKy_ViPham!C:C, "T13")</f>
        <v>100</v>
      </c>
      <c r="AE21" s="7">
        <f>100 + SUMIFS(NhatKy_ViPham!J:J, NhatKy_ViPham!E:E, "10_Su", NhatKy_ViPham!F:F, B21, NhatKy_ViPham!C:C, "T14") - SUMIFS(NhatKy_ViPham!K:K, NhatKy_ViPham!E:E, "10_Su", NhatKy_ViPham!F:F, B21, NhatKy_ViPham!C:C, "T14")</f>
        <v>100</v>
      </c>
      <c r="AF21" s="7">
        <f>100 + SUMIFS(NhatKy_ViPham!J:J, NhatKy_ViPham!E:E, "10_Su", NhatKy_ViPham!F:F, B21, NhatKy_ViPham!C:C, "T15") - SUMIFS(NhatKy_ViPham!K:K, NhatKy_ViPham!E:E, "10_Su", NhatKy_ViPham!F:F, B21, NhatKy_ViPham!C:C, "T15")</f>
        <v>100</v>
      </c>
      <c r="AG21" s="7">
        <f>100 + SUMIFS(NhatKy_ViPham!J:J, NhatKy_ViPham!E:E, "10_Su", NhatKy_ViPham!F:F, B21, NhatKy_ViPham!C:C, "T16") - SUMIFS(NhatKy_ViPham!K:K, NhatKy_ViPham!E:E, "10_Su", NhatKy_ViPham!F:F, B21, NhatKy_ViPham!C:C, "T16")</f>
        <v>100</v>
      </c>
      <c r="AH21" s="7">
        <f>100 + SUMIFS(NhatKy_ViPham!J:J, NhatKy_ViPham!E:E, "10_Su", NhatKy_ViPham!F:F, B21, NhatKy_ViPham!C:C, "T17") - SUMIFS(NhatKy_ViPham!K:K, NhatKy_ViPham!E:E, "10_Su", NhatKy_ViPham!F:F, B21, NhatKy_ViPham!C:C, "T17")</f>
        <v>100</v>
      </c>
      <c r="AI21" s="7">
        <f>100 + SUMIFS(NhatKy_ViPham!J:J, NhatKy_ViPham!E:E, "10_Su", NhatKy_ViPham!F:F, B21, NhatKy_ViPham!C:C, "T18") - SUMIFS(NhatKy_ViPham!K:K, NhatKy_ViPham!E:E, "10_Su", NhatKy_ViPham!F:F, B21, NhatKy_ViPham!C:C, "T18")</f>
        <v>100</v>
      </c>
      <c r="AJ21" s="7">
        <f>100 + SUMIFS(NhatKy_ViPham!J:J, NhatKy_ViPham!E:E, "10_Su", NhatKy_ViPham!F:F, B21, NhatKy_ViPham!C:C, "T19") - SUMIFS(NhatKy_ViPham!K:K, NhatKy_ViPham!E:E, "10_Su", NhatKy_ViPham!F:F, B21, NhatKy_ViPham!C:C, "T19")</f>
        <v>100</v>
      </c>
      <c r="AK21" s="7">
        <f>100 + SUMIFS(NhatKy_ViPham!J:J, NhatKy_ViPham!E:E, "10_Su", NhatKy_ViPham!F:F, B21, NhatKy_ViPham!C:C, "T20") - SUMIFS(NhatKy_ViPham!K:K, NhatKy_ViPham!E:E, "10_Su", NhatKy_ViPham!F:F, B21, NhatKy_ViPham!C:C, "T20")</f>
        <v>100</v>
      </c>
      <c r="AL21" s="7">
        <f>100 + SUMIFS(NhatKy_ViPham!J:J, NhatKy_ViPham!E:E, "10_Su", NhatKy_ViPham!F:F, B21, NhatKy_ViPham!C:C, "T21") - SUMIFS(NhatKy_ViPham!K:K, NhatKy_ViPham!E:E, "10_Su", NhatKy_ViPham!F:F, B21, NhatKy_ViPham!C:C, "T21")</f>
        <v>100</v>
      </c>
      <c r="AM21" s="7">
        <f>100 + SUMIFS(NhatKy_ViPham!J:J, NhatKy_ViPham!E:E, "10_Su", NhatKy_ViPham!F:F, B21, NhatKy_ViPham!C:C, "T22") - SUMIFS(NhatKy_ViPham!K:K, NhatKy_ViPham!E:E, "10_Su", NhatKy_ViPham!F:F, B21, NhatKy_ViPham!C:C, "T22")</f>
        <v>100</v>
      </c>
      <c r="AN21" s="7">
        <f>100 + SUMIFS(NhatKy_ViPham!J:J, NhatKy_ViPham!E:E, "10_Su", NhatKy_ViPham!F:F, B21, NhatKy_ViPham!C:C, "T23") - SUMIFS(NhatKy_ViPham!K:K, NhatKy_ViPham!E:E, "10_Su", NhatKy_ViPham!F:F, B21, NhatKy_ViPham!C:C, "T23")</f>
        <v>100</v>
      </c>
      <c r="AO21" s="7">
        <f>100 + SUMIFS(NhatKy_ViPham!J:J, NhatKy_ViPham!E:E, "10_Su", NhatKy_ViPham!F:F, B21, NhatKy_ViPham!C:C, "T24") - SUMIFS(NhatKy_ViPham!K:K, NhatKy_ViPham!E:E, "10_Su", NhatKy_ViPham!F:F, B21, NhatKy_ViPham!C:C, "T24")</f>
        <v>100</v>
      </c>
      <c r="AP21" s="7">
        <f>100 + SUMIFS(NhatKy_ViPham!J:J, NhatKy_ViPham!E:E, "10_Su", NhatKy_ViPham!F:F, B21, NhatKy_ViPham!C:C, "T25") - SUMIFS(NhatKy_ViPham!K:K, NhatKy_ViPham!E:E, "10_Su", NhatKy_ViPham!F:F, B21, NhatKy_ViPham!C:C, "T25")</f>
        <v>100</v>
      </c>
      <c r="AQ21" s="7">
        <f>100 + SUMIFS(NhatKy_ViPham!J:J, NhatKy_ViPham!E:E, "10_Su", NhatKy_ViPham!F:F, B21, NhatKy_ViPham!C:C, "T26") - SUMIFS(NhatKy_ViPham!K:K, NhatKy_ViPham!E:E, "10_Su", NhatKy_ViPham!F:F, B21, NhatKy_ViPham!C:C, "T26")</f>
        <v>100</v>
      </c>
      <c r="AR21" s="7">
        <f>100 + SUMIFS(NhatKy_ViPham!J:J, NhatKy_ViPham!E:E, "10_Su", NhatKy_ViPham!F:F, B21, NhatKy_ViPham!C:C, "T27") - SUMIFS(NhatKy_ViPham!K:K, NhatKy_ViPham!E:E, "10_Su", NhatKy_ViPham!F:F, B21, NhatKy_ViPham!C:C, "T27")</f>
        <v>100</v>
      </c>
      <c r="AS21" s="7">
        <f>100 + SUMIFS(NhatKy_ViPham!J:J, NhatKy_ViPham!E:E, "10_Su", NhatKy_ViPham!F:F, B21, NhatKy_ViPham!C:C, "T28") - SUMIFS(NhatKy_ViPham!K:K, NhatKy_ViPham!E:E, "10_Su", NhatKy_ViPham!F:F, B21, NhatKy_ViPham!C:C, "T28")</f>
        <v>100</v>
      </c>
      <c r="AT21" s="7">
        <f>100 + SUMIFS(NhatKy_ViPham!J:J, NhatKy_ViPham!E:E, "10_Su", NhatKy_ViPham!F:F, B21, NhatKy_ViPham!C:C, "T29") - SUMIFS(NhatKy_ViPham!K:K, NhatKy_ViPham!E:E, "10_Su", NhatKy_ViPham!F:F, B21, NhatKy_ViPham!C:C, "T29")</f>
        <v>100</v>
      </c>
      <c r="AU21" s="7">
        <f>100 + SUMIFS(NhatKy_ViPham!J:J, NhatKy_ViPham!E:E, "10_Su", NhatKy_ViPham!F:F, B21, NhatKy_ViPham!C:C, "T30") - SUMIFS(NhatKy_ViPham!K:K, NhatKy_ViPham!E:E, "10_Su", NhatKy_ViPham!F:F, B21, NhatKy_ViPham!C:C, "T30")</f>
        <v>100</v>
      </c>
      <c r="AV21" s="7">
        <f>100 + SUMIFS(NhatKy_ViPham!J:J, NhatKy_ViPham!E:E, "10_Su", NhatKy_ViPham!F:F, B21, NhatKy_ViPham!C:C, "T31") - SUMIFS(NhatKy_ViPham!K:K, NhatKy_ViPham!E:E, "10_Su", NhatKy_ViPham!F:F, B21, NhatKy_ViPham!C:C, "T31")</f>
        <v>100</v>
      </c>
      <c r="AW21" s="7">
        <f>100 + SUMIFS(NhatKy_ViPham!J:J, NhatKy_ViPham!E:E, "10_Su", NhatKy_ViPham!F:F, B21, NhatKy_ViPham!C:C, "T32") - SUMIFS(NhatKy_ViPham!K:K, NhatKy_ViPham!E:E, "10_Su", NhatKy_ViPham!F:F, B21, NhatKy_ViPham!C:C, "T32")</f>
        <v>100</v>
      </c>
      <c r="AX21" s="7">
        <f>100 + SUMIFS(NhatKy_ViPham!J:J, NhatKy_ViPham!E:E, "10_Su", NhatKy_ViPham!F:F, B21, NhatKy_ViPham!C:C, "T33") - SUMIFS(NhatKy_ViPham!K:K, NhatKy_ViPham!E:E, "10_Su", NhatKy_ViPham!F:F, B21, NhatKy_ViPham!C:C, "T33")</f>
        <v>100</v>
      </c>
      <c r="AY21" s="7">
        <f>100 + SUMIFS(NhatKy_ViPham!J:J, NhatKy_ViPham!E:E, "10_Su", NhatKy_ViPham!F:F, B21, NhatKy_ViPham!C:C, "T34") - SUMIFS(NhatKy_ViPham!K:K, NhatKy_ViPham!E:E, "10_Su", NhatKy_ViPham!F:F, B21, NhatKy_ViPham!C:C, "T34")</f>
        <v>100</v>
      </c>
      <c r="AZ21" s="7">
        <f>100 + SUMIFS(NhatKy_ViPham!J:J, NhatKy_ViPham!E:E, "10_Su", NhatKy_ViPham!F:F, B21, NhatKy_ViPham!C:C, "T35") - SUMIFS(NhatKy_ViPham!K:K, NhatKy_ViPham!E:E, "10_Su", NhatKy_ViPham!F:F, B21, NhatKy_ViPham!C:C, "T35")</f>
        <v>100</v>
      </c>
      <c r="BA21" s="12">
        <f t="shared" si="0"/>
        <v>100</v>
      </c>
      <c r="BB21" s="11" t="s">
        <v>430</v>
      </c>
      <c r="BC21" s="14" t="str">
        <f t="shared" si="1"/>
        <v>Tốt</v>
      </c>
      <c r="BD21" s="10" t="str">
        <f t="shared" si="2"/>
        <v>🟢 BÌNH THƯỜNG</v>
      </c>
    </row>
    <row r="22" spans="1:56" x14ac:dyDescent="0.25">
      <c r="A22" s="5">
        <v>14</v>
      </c>
      <c r="B22" s="15" t="s">
        <v>1083</v>
      </c>
      <c r="C22" s="5" t="s">
        <v>1038</v>
      </c>
      <c r="D22" s="5" t="s">
        <v>429</v>
      </c>
      <c r="E22" s="11" t="s">
        <v>430</v>
      </c>
      <c r="F22" s="6">
        <f>SUMIFS(NhatKy_ViPham!K:K, NhatKy_ViPham!E:E, "10_Su", NhatKy_ViPham!F:F, B22, NhatKy_ViPham!H:H, "L01")</f>
        <v>0</v>
      </c>
      <c r="G22" s="6">
        <f>SUMIFS(NhatKy_ViPham!K:K, NhatKy_ViPham!E:E, "10_Su", NhatKy_ViPham!F:F, B22, NhatKy_ViPham!H:H, "L02")</f>
        <v>0</v>
      </c>
      <c r="H22" s="6">
        <f>SUMIFS(NhatKy_ViPham!K:K, NhatKy_ViPham!E:E, "10_Su", NhatKy_ViPham!F:F, B22, NhatKy_ViPham!H:H, "L03")</f>
        <v>0</v>
      </c>
      <c r="I22" s="6">
        <f>SUMIFS(NhatKy_ViPham!K:K, NhatKy_ViPham!E:E, "10_Su", NhatKy_ViPham!F:F, B22, NhatKy_ViPham!H:H, "L04")</f>
        <v>0</v>
      </c>
      <c r="J22" s="6">
        <f>SUMIFS(NhatKy_ViPham!K:K, NhatKy_ViPham!E:E, "10_Su", NhatKy_ViPham!F:F, B22, NhatKy_ViPham!H:H, "L05")</f>
        <v>0</v>
      </c>
      <c r="K22" s="6">
        <f>SUMIFS(NhatKy_ViPham!K:K, NhatKy_ViPham!E:E, "10_Su", NhatKy_ViPham!F:F, B22, NhatKy_ViPham!H:H, "L06")</f>
        <v>0</v>
      </c>
      <c r="L22" s="6">
        <f>SUMIFS(NhatKy_ViPham!K:K, NhatKy_ViPham!E:E, "10_Su", NhatKy_ViPham!F:F, B22, NhatKy_ViPham!H:H, "L07")</f>
        <v>0</v>
      </c>
      <c r="M22" s="6">
        <f>SUMIFS(NhatKy_ViPham!K:K, NhatKy_ViPham!E:E, "10_Su", NhatKy_ViPham!F:F, B22, NhatKy_ViPham!H:H, "L08")</f>
        <v>0</v>
      </c>
      <c r="N22" s="6">
        <f>SUMIFS(NhatKy_ViPham!K:K, NhatKy_ViPham!E:E, "10_Su", NhatKy_ViPham!F:F, B22, NhatKy_ViPham!H:H, "L09")</f>
        <v>0</v>
      </c>
      <c r="O22" s="6">
        <f>SUMIFS(NhatKy_ViPham!K:K, NhatKy_ViPham!E:E, "10_Su", NhatKy_ViPham!F:F, B22, NhatKy_ViPham!H:H, "L10")</f>
        <v>0</v>
      </c>
      <c r="P22" s="12">
        <f>SUMIFS(NhatKy_ViPham!J:J, NhatKy_ViPham!E:E, "10_Su", NhatKy_ViPham!F:F, B22)</f>
        <v>0</v>
      </c>
      <c r="Q22" s="13">
        <f>SUMIFS(NhatKy_ViPham!K:K, NhatKy_ViPham!E:E, "10_Su", NhatKy_ViPham!F:F, B22)</f>
        <v>0</v>
      </c>
      <c r="R22" s="6">
        <f>100 + SUMIFS(NhatKy_ViPham!J:J, NhatKy_ViPham!E:E, "10_Su", NhatKy_ViPham!F:F, B22, NhatKy_ViPham!C:C, "T1") - SUMIFS(NhatKy_ViPham!K:K, NhatKy_ViPham!E:E, "10_Su", NhatKy_ViPham!F:F, B22, NhatKy_ViPham!C:C, "T1")</f>
        <v>100</v>
      </c>
      <c r="S22" s="6">
        <f>100 + SUMIFS(NhatKy_ViPham!J:J, NhatKy_ViPham!E:E, "10_Su", NhatKy_ViPham!F:F, B22, NhatKy_ViPham!C:C, "T2") - SUMIFS(NhatKy_ViPham!K:K, NhatKy_ViPham!E:E, "10_Su", NhatKy_ViPham!F:F, B22, NhatKy_ViPham!C:C, "T2")</f>
        <v>100</v>
      </c>
      <c r="T22" s="6">
        <f>100 + SUMIFS(NhatKy_ViPham!J:J, NhatKy_ViPham!E:E, "10_Su", NhatKy_ViPham!F:F, B22, NhatKy_ViPham!C:C, "T3") - SUMIFS(NhatKy_ViPham!K:K, NhatKy_ViPham!E:E, "10_Su", NhatKy_ViPham!F:F, B22, NhatKy_ViPham!C:C, "T3")</f>
        <v>100</v>
      </c>
      <c r="U22" s="6">
        <f>100 + SUMIFS(NhatKy_ViPham!J:J, NhatKy_ViPham!E:E, "10_Su", NhatKy_ViPham!F:F, B22, NhatKy_ViPham!C:C, "T4") - SUMIFS(NhatKy_ViPham!K:K, NhatKy_ViPham!E:E, "10_Su", NhatKy_ViPham!F:F, B22, NhatKy_ViPham!C:C, "T4")</f>
        <v>100</v>
      </c>
      <c r="V22" s="6">
        <f>100 + SUMIFS(NhatKy_ViPham!J:J, NhatKy_ViPham!E:E, "10_Su", NhatKy_ViPham!F:F, B22, NhatKy_ViPham!C:C, "T5") - SUMIFS(NhatKy_ViPham!K:K, NhatKy_ViPham!E:E, "10_Su", NhatKy_ViPham!F:F, B22, NhatKy_ViPham!C:C, "T5")</f>
        <v>100</v>
      </c>
      <c r="W22" s="6">
        <f>100 + SUMIFS(NhatKy_ViPham!J:J, NhatKy_ViPham!E:E, "10_Su", NhatKy_ViPham!F:F, B22, NhatKy_ViPham!C:C, "T6") - SUMIFS(NhatKy_ViPham!K:K, NhatKy_ViPham!E:E, "10_Su", NhatKy_ViPham!F:F, B22, NhatKy_ViPham!C:C, "T6")</f>
        <v>100</v>
      </c>
      <c r="X22" s="6">
        <f>100 + SUMIFS(NhatKy_ViPham!J:J, NhatKy_ViPham!E:E, "10_Su", NhatKy_ViPham!F:F, B22, NhatKy_ViPham!C:C, "T7") - SUMIFS(NhatKy_ViPham!K:K, NhatKy_ViPham!E:E, "10_Su", NhatKy_ViPham!F:F, B22, NhatKy_ViPham!C:C, "T7")</f>
        <v>100</v>
      </c>
      <c r="Y22" s="6">
        <f>100 + SUMIFS(NhatKy_ViPham!J:J, NhatKy_ViPham!E:E, "10_Su", NhatKy_ViPham!F:F, B22, NhatKy_ViPham!C:C, "T8") - SUMIFS(NhatKy_ViPham!K:K, NhatKy_ViPham!E:E, "10_Su", NhatKy_ViPham!F:F, B22, NhatKy_ViPham!C:C, "T8")</f>
        <v>100</v>
      </c>
      <c r="Z22" s="6">
        <f>100 + SUMIFS(NhatKy_ViPham!J:J, NhatKy_ViPham!E:E, "10_Su", NhatKy_ViPham!F:F, B22, NhatKy_ViPham!C:C, "T9") - SUMIFS(NhatKy_ViPham!K:K, NhatKy_ViPham!E:E, "10_Su", NhatKy_ViPham!F:F, B22, NhatKy_ViPham!C:C, "T9")</f>
        <v>100</v>
      </c>
      <c r="AA22" s="6">
        <f>100 + SUMIFS(NhatKy_ViPham!J:J, NhatKy_ViPham!E:E, "10_Su", NhatKy_ViPham!F:F, B22, NhatKy_ViPham!C:C, "T10") - SUMIFS(NhatKy_ViPham!K:K, NhatKy_ViPham!E:E, "10_Su", NhatKy_ViPham!F:F, B22, NhatKy_ViPham!C:C, "T10")</f>
        <v>100</v>
      </c>
      <c r="AB22" s="6">
        <f>100 + SUMIFS(NhatKy_ViPham!J:J, NhatKy_ViPham!E:E, "10_Su", NhatKy_ViPham!F:F, B22, NhatKy_ViPham!C:C, "T11") - SUMIFS(NhatKy_ViPham!K:K, NhatKy_ViPham!E:E, "10_Su", NhatKy_ViPham!F:F, B22, NhatKy_ViPham!C:C, "T11")</f>
        <v>100</v>
      </c>
      <c r="AC22" s="6">
        <f>100 + SUMIFS(NhatKy_ViPham!J:J, NhatKy_ViPham!E:E, "10_Su", NhatKy_ViPham!F:F, B22, NhatKy_ViPham!C:C, "T12") - SUMIFS(NhatKy_ViPham!K:K, NhatKy_ViPham!E:E, "10_Su", NhatKy_ViPham!F:F, B22, NhatKy_ViPham!C:C, "T12")</f>
        <v>100</v>
      </c>
      <c r="AD22" s="6">
        <f>100 + SUMIFS(NhatKy_ViPham!J:J, NhatKy_ViPham!E:E, "10_Su", NhatKy_ViPham!F:F, B22, NhatKy_ViPham!C:C, "T13") - SUMIFS(NhatKy_ViPham!K:K, NhatKy_ViPham!E:E, "10_Su", NhatKy_ViPham!F:F, B22, NhatKy_ViPham!C:C, "T13")</f>
        <v>100</v>
      </c>
      <c r="AE22" s="6">
        <f>100 + SUMIFS(NhatKy_ViPham!J:J, NhatKy_ViPham!E:E, "10_Su", NhatKy_ViPham!F:F, B22, NhatKy_ViPham!C:C, "T14") - SUMIFS(NhatKy_ViPham!K:K, NhatKy_ViPham!E:E, "10_Su", NhatKy_ViPham!F:F, B22, NhatKy_ViPham!C:C, "T14")</f>
        <v>100</v>
      </c>
      <c r="AF22" s="6">
        <f>100 + SUMIFS(NhatKy_ViPham!J:J, NhatKy_ViPham!E:E, "10_Su", NhatKy_ViPham!F:F, B22, NhatKy_ViPham!C:C, "T15") - SUMIFS(NhatKy_ViPham!K:K, NhatKy_ViPham!E:E, "10_Su", NhatKy_ViPham!F:F, B22, NhatKy_ViPham!C:C, "T15")</f>
        <v>100</v>
      </c>
      <c r="AG22" s="6">
        <f>100 + SUMIFS(NhatKy_ViPham!J:J, NhatKy_ViPham!E:E, "10_Su", NhatKy_ViPham!F:F, B22, NhatKy_ViPham!C:C, "T16") - SUMIFS(NhatKy_ViPham!K:K, NhatKy_ViPham!E:E, "10_Su", NhatKy_ViPham!F:F, B22, NhatKy_ViPham!C:C, "T16")</f>
        <v>100</v>
      </c>
      <c r="AH22" s="6">
        <f>100 + SUMIFS(NhatKy_ViPham!J:J, NhatKy_ViPham!E:E, "10_Su", NhatKy_ViPham!F:F, B22, NhatKy_ViPham!C:C, "T17") - SUMIFS(NhatKy_ViPham!K:K, NhatKy_ViPham!E:E, "10_Su", NhatKy_ViPham!F:F, B22, NhatKy_ViPham!C:C, "T17")</f>
        <v>100</v>
      </c>
      <c r="AI22" s="6">
        <f>100 + SUMIFS(NhatKy_ViPham!J:J, NhatKy_ViPham!E:E, "10_Su", NhatKy_ViPham!F:F, B22, NhatKy_ViPham!C:C, "T18") - SUMIFS(NhatKy_ViPham!K:K, NhatKy_ViPham!E:E, "10_Su", NhatKy_ViPham!F:F, B22, NhatKy_ViPham!C:C, "T18")</f>
        <v>100</v>
      </c>
      <c r="AJ22" s="6">
        <f>100 + SUMIFS(NhatKy_ViPham!J:J, NhatKy_ViPham!E:E, "10_Su", NhatKy_ViPham!F:F, B22, NhatKy_ViPham!C:C, "T19") - SUMIFS(NhatKy_ViPham!K:K, NhatKy_ViPham!E:E, "10_Su", NhatKy_ViPham!F:F, B22, NhatKy_ViPham!C:C, "T19")</f>
        <v>100</v>
      </c>
      <c r="AK22" s="6">
        <f>100 + SUMIFS(NhatKy_ViPham!J:J, NhatKy_ViPham!E:E, "10_Su", NhatKy_ViPham!F:F, B22, NhatKy_ViPham!C:C, "T20") - SUMIFS(NhatKy_ViPham!K:K, NhatKy_ViPham!E:E, "10_Su", NhatKy_ViPham!F:F, B22, NhatKy_ViPham!C:C, "T20")</f>
        <v>100</v>
      </c>
      <c r="AL22" s="6">
        <f>100 + SUMIFS(NhatKy_ViPham!J:J, NhatKy_ViPham!E:E, "10_Su", NhatKy_ViPham!F:F, B22, NhatKy_ViPham!C:C, "T21") - SUMIFS(NhatKy_ViPham!K:K, NhatKy_ViPham!E:E, "10_Su", NhatKy_ViPham!F:F, B22, NhatKy_ViPham!C:C, "T21")</f>
        <v>100</v>
      </c>
      <c r="AM22" s="6">
        <f>100 + SUMIFS(NhatKy_ViPham!J:J, NhatKy_ViPham!E:E, "10_Su", NhatKy_ViPham!F:F, B22, NhatKy_ViPham!C:C, "T22") - SUMIFS(NhatKy_ViPham!K:K, NhatKy_ViPham!E:E, "10_Su", NhatKy_ViPham!F:F, B22, NhatKy_ViPham!C:C, "T22")</f>
        <v>100</v>
      </c>
      <c r="AN22" s="6">
        <f>100 + SUMIFS(NhatKy_ViPham!J:J, NhatKy_ViPham!E:E, "10_Su", NhatKy_ViPham!F:F, B22, NhatKy_ViPham!C:C, "T23") - SUMIFS(NhatKy_ViPham!K:K, NhatKy_ViPham!E:E, "10_Su", NhatKy_ViPham!F:F, B22, NhatKy_ViPham!C:C, "T23")</f>
        <v>100</v>
      </c>
      <c r="AO22" s="6">
        <f>100 + SUMIFS(NhatKy_ViPham!J:J, NhatKy_ViPham!E:E, "10_Su", NhatKy_ViPham!F:F, B22, NhatKy_ViPham!C:C, "T24") - SUMIFS(NhatKy_ViPham!K:K, NhatKy_ViPham!E:E, "10_Su", NhatKy_ViPham!F:F, B22, NhatKy_ViPham!C:C, "T24")</f>
        <v>100</v>
      </c>
      <c r="AP22" s="6">
        <f>100 + SUMIFS(NhatKy_ViPham!J:J, NhatKy_ViPham!E:E, "10_Su", NhatKy_ViPham!F:F, B22, NhatKy_ViPham!C:C, "T25") - SUMIFS(NhatKy_ViPham!K:K, NhatKy_ViPham!E:E, "10_Su", NhatKy_ViPham!F:F, B22, NhatKy_ViPham!C:C, "T25")</f>
        <v>100</v>
      </c>
      <c r="AQ22" s="6">
        <f>100 + SUMIFS(NhatKy_ViPham!J:J, NhatKy_ViPham!E:E, "10_Su", NhatKy_ViPham!F:F, B22, NhatKy_ViPham!C:C, "T26") - SUMIFS(NhatKy_ViPham!K:K, NhatKy_ViPham!E:E, "10_Su", NhatKy_ViPham!F:F, B22, NhatKy_ViPham!C:C, "T26")</f>
        <v>100</v>
      </c>
      <c r="AR22" s="6">
        <f>100 + SUMIFS(NhatKy_ViPham!J:J, NhatKy_ViPham!E:E, "10_Su", NhatKy_ViPham!F:F, B22, NhatKy_ViPham!C:C, "T27") - SUMIFS(NhatKy_ViPham!K:K, NhatKy_ViPham!E:E, "10_Su", NhatKy_ViPham!F:F, B22, NhatKy_ViPham!C:C, "T27")</f>
        <v>100</v>
      </c>
      <c r="AS22" s="6">
        <f>100 + SUMIFS(NhatKy_ViPham!J:J, NhatKy_ViPham!E:E, "10_Su", NhatKy_ViPham!F:F, B22, NhatKy_ViPham!C:C, "T28") - SUMIFS(NhatKy_ViPham!K:K, NhatKy_ViPham!E:E, "10_Su", NhatKy_ViPham!F:F, B22, NhatKy_ViPham!C:C, "T28")</f>
        <v>100</v>
      </c>
      <c r="AT22" s="6">
        <f>100 + SUMIFS(NhatKy_ViPham!J:J, NhatKy_ViPham!E:E, "10_Su", NhatKy_ViPham!F:F, B22, NhatKy_ViPham!C:C, "T29") - SUMIFS(NhatKy_ViPham!K:K, NhatKy_ViPham!E:E, "10_Su", NhatKy_ViPham!F:F, B22, NhatKy_ViPham!C:C, "T29")</f>
        <v>100</v>
      </c>
      <c r="AU22" s="6">
        <f>100 + SUMIFS(NhatKy_ViPham!J:J, NhatKy_ViPham!E:E, "10_Su", NhatKy_ViPham!F:F, B22, NhatKy_ViPham!C:C, "T30") - SUMIFS(NhatKy_ViPham!K:K, NhatKy_ViPham!E:E, "10_Su", NhatKy_ViPham!F:F, B22, NhatKy_ViPham!C:C, "T30")</f>
        <v>100</v>
      </c>
      <c r="AV22" s="6">
        <f>100 + SUMIFS(NhatKy_ViPham!J:J, NhatKy_ViPham!E:E, "10_Su", NhatKy_ViPham!F:F, B22, NhatKy_ViPham!C:C, "T31") - SUMIFS(NhatKy_ViPham!K:K, NhatKy_ViPham!E:E, "10_Su", NhatKy_ViPham!F:F, B22, NhatKy_ViPham!C:C, "T31")</f>
        <v>100</v>
      </c>
      <c r="AW22" s="6">
        <f>100 + SUMIFS(NhatKy_ViPham!J:J, NhatKy_ViPham!E:E, "10_Su", NhatKy_ViPham!F:F, B22, NhatKy_ViPham!C:C, "T32") - SUMIFS(NhatKy_ViPham!K:K, NhatKy_ViPham!E:E, "10_Su", NhatKy_ViPham!F:F, B22, NhatKy_ViPham!C:C, "T32")</f>
        <v>100</v>
      </c>
      <c r="AX22" s="6">
        <f>100 + SUMIFS(NhatKy_ViPham!J:J, NhatKy_ViPham!E:E, "10_Su", NhatKy_ViPham!F:F, B22, NhatKy_ViPham!C:C, "T33") - SUMIFS(NhatKy_ViPham!K:K, NhatKy_ViPham!E:E, "10_Su", NhatKy_ViPham!F:F, B22, NhatKy_ViPham!C:C, "T33")</f>
        <v>100</v>
      </c>
      <c r="AY22" s="6">
        <f>100 + SUMIFS(NhatKy_ViPham!J:J, NhatKy_ViPham!E:E, "10_Su", NhatKy_ViPham!F:F, B22, NhatKy_ViPham!C:C, "T34") - SUMIFS(NhatKy_ViPham!K:K, NhatKy_ViPham!E:E, "10_Su", NhatKy_ViPham!F:F, B22, NhatKy_ViPham!C:C, "T34")</f>
        <v>100</v>
      </c>
      <c r="AZ22" s="6">
        <f>100 + SUMIFS(NhatKy_ViPham!J:J, NhatKy_ViPham!E:E, "10_Su", NhatKy_ViPham!F:F, B22, NhatKy_ViPham!C:C, "T35") - SUMIFS(NhatKy_ViPham!K:K, NhatKy_ViPham!E:E, "10_Su", NhatKy_ViPham!F:F, B22, NhatKy_ViPham!C:C, "T35")</f>
        <v>100</v>
      </c>
      <c r="BA22" s="12">
        <f t="shared" si="0"/>
        <v>100</v>
      </c>
      <c r="BB22" s="11" t="s">
        <v>430</v>
      </c>
      <c r="BC22" s="16" t="str">
        <f t="shared" si="1"/>
        <v>Tốt</v>
      </c>
      <c r="BD22" s="15" t="str">
        <f t="shared" si="2"/>
        <v>🟢 BÌNH THƯỜNG</v>
      </c>
    </row>
    <row r="23" spans="1:56" x14ac:dyDescent="0.25">
      <c r="A23" s="4">
        <v>15</v>
      </c>
      <c r="B23" s="10" t="s">
        <v>1084</v>
      </c>
      <c r="C23" s="4" t="s">
        <v>558</v>
      </c>
      <c r="D23" s="4" t="s">
        <v>429</v>
      </c>
      <c r="E23" s="11" t="s">
        <v>430</v>
      </c>
      <c r="F23" s="7">
        <f>SUMIFS(NhatKy_ViPham!K:K, NhatKy_ViPham!E:E, "10_Su", NhatKy_ViPham!F:F, B23, NhatKy_ViPham!H:H, "L01")</f>
        <v>0</v>
      </c>
      <c r="G23" s="7">
        <f>SUMIFS(NhatKy_ViPham!K:K, NhatKy_ViPham!E:E, "10_Su", NhatKy_ViPham!F:F, B23, NhatKy_ViPham!H:H, "L02")</f>
        <v>0</v>
      </c>
      <c r="H23" s="7">
        <f>SUMIFS(NhatKy_ViPham!K:K, NhatKy_ViPham!E:E, "10_Su", NhatKy_ViPham!F:F, B23, NhatKy_ViPham!H:H, "L03")</f>
        <v>0</v>
      </c>
      <c r="I23" s="7">
        <f>SUMIFS(NhatKy_ViPham!K:K, NhatKy_ViPham!E:E, "10_Su", NhatKy_ViPham!F:F, B23, NhatKy_ViPham!H:H, "L04")</f>
        <v>0</v>
      </c>
      <c r="J23" s="7">
        <f>SUMIFS(NhatKy_ViPham!K:K, NhatKy_ViPham!E:E, "10_Su", NhatKy_ViPham!F:F, B23, NhatKy_ViPham!H:H, "L05")</f>
        <v>0</v>
      </c>
      <c r="K23" s="7">
        <f>SUMIFS(NhatKy_ViPham!K:K, NhatKy_ViPham!E:E, "10_Su", NhatKy_ViPham!F:F, B23, NhatKy_ViPham!H:H, "L06")</f>
        <v>0</v>
      </c>
      <c r="L23" s="7">
        <f>SUMIFS(NhatKy_ViPham!K:K, NhatKy_ViPham!E:E, "10_Su", NhatKy_ViPham!F:F, B23, NhatKy_ViPham!H:H, "L07")</f>
        <v>0</v>
      </c>
      <c r="M23" s="7">
        <f>SUMIFS(NhatKy_ViPham!K:K, NhatKy_ViPham!E:E, "10_Su", NhatKy_ViPham!F:F, B23, NhatKy_ViPham!H:H, "L08")</f>
        <v>0</v>
      </c>
      <c r="N23" s="7">
        <f>SUMIFS(NhatKy_ViPham!K:K, NhatKy_ViPham!E:E, "10_Su", NhatKy_ViPham!F:F, B23, NhatKy_ViPham!H:H, "L09")</f>
        <v>0</v>
      </c>
      <c r="O23" s="7">
        <f>SUMIFS(NhatKy_ViPham!K:K, NhatKy_ViPham!E:E, "10_Su", NhatKy_ViPham!F:F, B23, NhatKy_ViPham!H:H, "L10")</f>
        <v>0</v>
      </c>
      <c r="P23" s="12">
        <f>SUMIFS(NhatKy_ViPham!J:J, NhatKy_ViPham!E:E, "10_Su", NhatKy_ViPham!F:F, B23)</f>
        <v>0</v>
      </c>
      <c r="Q23" s="13">
        <f>SUMIFS(NhatKy_ViPham!K:K, NhatKy_ViPham!E:E, "10_Su", NhatKy_ViPham!F:F, B23)</f>
        <v>0</v>
      </c>
      <c r="R23" s="7">
        <f>100 + SUMIFS(NhatKy_ViPham!J:J, NhatKy_ViPham!E:E, "10_Su", NhatKy_ViPham!F:F, B23, NhatKy_ViPham!C:C, "T1") - SUMIFS(NhatKy_ViPham!K:K, NhatKy_ViPham!E:E, "10_Su", NhatKy_ViPham!F:F, B23, NhatKy_ViPham!C:C, "T1")</f>
        <v>100</v>
      </c>
      <c r="S23" s="7">
        <f>100 + SUMIFS(NhatKy_ViPham!J:J, NhatKy_ViPham!E:E, "10_Su", NhatKy_ViPham!F:F, B23, NhatKy_ViPham!C:C, "T2") - SUMIFS(NhatKy_ViPham!K:K, NhatKy_ViPham!E:E, "10_Su", NhatKy_ViPham!F:F, B23, NhatKy_ViPham!C:C, "T2")</f>
        <v>100</v>
      </c>
      <c r="T23" s="7">
        <f>100 + SUMIFS(NhatKy_ViPham!J:J, NhatKy_ViPham!E:E, "10_Su", NhatKy_ViPham!F:F, B23, NhatKy_ViPham!C:C, "T3") - SUMIFS(NhatKy_ViPham!K:K, NhatKy_ViPham!E:E, "10_Su", NhatKy_ViPham!F:F, B23, NhatKy_ViPham!C:C, "T3")</f>
        <v>100</v>
      </c>
      <c r="U23" s="7">
        <f>100 + SUMIFS(NhatKy_ViPham!J:J, NhatKy_ViPham!E:E, "10_Su", NhatKy_ViPham!F:F, B23, NhatKy_ViPham!C:C, "T4") - SUMIFS(NhatKy_ViPham!K:K, NhatKy_ViPham!E:E, "10_Su", NhatKy_ViPham!F:F, B23, NhatKy_ViPham!C:C, "T4")</f>
        <v>100</v>
      </c>
      <c r="V23" s="7">
        <f>100 + SUMIFS(NhatKy_ViPham!J:J, NhatKy_ViPham!E:E, "10_Su", NhatKy_ViPham!F:F, B23, NhatKy_ViPham!C:C, "T5") - SUMIFS(NhatKy_ViPham!K:K, NhatKy_ViPham!E:E, "10_Su", NhatKy_ViPham!F:F, B23, NhatKy_ViPham!C:C, "T5")</f>
        <v>100</v>
      </c>
      <c r="W23" s="7">
        <f>100 + SUMIFS(NhatKy_ViPham!J:J, NhatKy_ViPham!E:E, "10_Su", NhatKy_ViPham!F:F, B23, NhatKy_ViPham!C:C, "T6") - SUMIFS(NhatKy_ViPham!K:K, NhatKy_ViPham!E:E, "10_Su", NhatKy_ViPham!F:F, B23, NhatKy_ViPham!C:C, "T6")</f>
        <v>100</v>
      </c>
      <c r="X23" s="7">
        <f>100 + SUMIFS(NhatKy_ViPham!J:J, NhatKy_ViPham!E:E, "10_Su", NhatKy_ViPham!F:F, B23, NhatKy_ViPham!C:C, "T7") - SUMIFS(NhatKy_ViPham!K:K, NhatKy_ViPham!E:E, "10_Su", NhatKy_ViPham!F:F, B23, NhatKy_ViPham!C:C, "T7")</f>
        <v>100</v>
      </c>
      <c r="Y23" s="7">
        <f>100 + SUMIFS(NhatKy_ViPham!J:J, NhatKy_ViPham!E:E, "10_Su", NhatKy_ViPham!F:F, B23, NhatKy_ViPham!C:C, "T8") - SUMIFS(NhatKy_ViPham!K:K, NhatKy_ViPham!E:E, "10_Su", NhatKy_ViPham!F:F, B23, NhatKy_ViPham!C:C, "T8")</f>
        <v>100</v>
      </c>
      <c r="Z23" s="7">
        <f>100 + SUMIFS(NhatKy_ViPham!J:J, NhatKy_ViPham!E:E, "10_Su", NhatKy_ViPham!F:F, B23, NhatKy_ViPham!C:C, "T9") - SUMIFS(NhatKy_ViPham!K:K, NhatKy_ViPham!E:E, "10_Su", NhatKy_ViPham!F:F, B23, NhatKy_ViPham!C:C, "T9")</f>
        <v>100</v>
      </c>
      <c r="AA23" s="7">
        <f>100 + SUMIFS(NhatKy_ViPham!J:J, NhatKy_ViPham!E:E, "10_Su", NhatKy_ViPham!F:F, B23, NhatKy_ViPham!C:C, "T10") - SUMIFS(NhatKy_ViPham!K:K, NhatKy_ViPham!E:E, "10_Su", NhatKy_ViPham!F:F, B23, NhatKy_ViPham!C:C, "T10")</f>
        <v>100</v>
      </c>
      <c r="AB23" s="7">
        <f>100 + SUMIFS(NhatKy_ViPham!J:J, NhatKy_ViPham!E:E, "10_Su", NhatKy_ViPham!F:F, B23, NhatKy_ViPham!C:C, "T11") - SUMIFS(NhatKy_ViPham!K:K, NhatKy_ViPham!E:E, "10_Su", NhatKy_ViPham!F:F, B23, NhatKy_ViPham!C:C, "T11")</f>
        <v>100</v>
      </c>
      <c r="AC23" s="7">
        <f>100 + SUMIFS(NhatKy_ViPham!J:J, NhatKy_ViPham!E:E, "10_Su", NhatKy_ViPham!F:F, B23, NhatKy_ViPham!C:C, "T12") - SUMIFS(NhatKy_ViPham!K:K, NhatKy_ViPham!E:E, "10_Su", NhatKy_ViPham!F:F, B23, NhatKy_ViPham!C:C, "T12")</f>
        <v>100</v>
      </c>
      <c r="AD23" s="7">
        <f>100 + SUMIFS(NhatKy_ViPham!J:J, NhatKy_ViPham!E:E, "10_Su", NhatKy_ViPham!F:F, B23, NhatKy_ViPham!C:C, "T13") - SUMIFS(NhatKy_ViPham!K:K, NhatKy_ViPham!E:E, "10_Su", NhatKy_ViPham!F:F, B23, NhatKy_ViPham!C:C, "T13")</f>
        <v>100</v>
      </c>
      <c r="AE23" s="7">
        <f>100 + SUMIFS(NhatKy_ViPham!J:J, NhatKy_ViPham!E:E, "10_Su", NhatKy_ViPham!F:F, B23, NhatKy_ViPham!C:C, "T14") - SUMIFS(NhatKy_ViPham!K:K, NhatKy_ViPham!E:E, "10_Su", NhatKy_ViPham!F:F, B23, NhatKy_ViPham!C:C, "T14")</f>
        <v>100</v>
      </c>
      <c r="AF23" s="7">
        <f>100 + SUMIFS(NhatKy_ViPham!J:J, NhatKy_ViPham!E:E, "10_Su", NhatKy_ViPham!F:F, B23, NhatKy_ViPham!C:C, "T15") - SUMIFS(NhatKy_ViPham!K:K, NhatKy_ViPham!E:E, "10_Su", NhatKy_ViPham!F:F, B23, NhatKy_ViPham!C:C, "T15")</f>
        <v>100</v>
      </c>
      <c r="AG23" s="7">
        <f>100 + SUMIFS(NhatKy_ViPham!J:J, NhatKy_ViPham!E:E, "10_Su", NhatKy_ViPham!F:F, B23, NhatKy_ViPham!C:C, "T16") - SUMIFS(NhatKy_ViPham!K:K, NhatKy_ViPham!E:E, "10_Su", NhatKy_ViPham!F:F, B23, NhatKy_ViPham!C:C, "T16")</f>
        <v>100</v>
      </c>
      <c r="AH23" s="7">
        <f>100 + SUMIFS(NhatKy_ViPham!J:J, NhatKy_ViPham!E:E, "10_Su", NhatKy_ViPham!F:F, B23, NhatKy_ViPham!C:C, "T17") - SUMIFS(NhatKy_ViPham!K:K, NhatKy_ViPham!E:E, "10_Su", NhatKy_ViPham!F:F, B23, NhatKy_ViPham!C:C, "T17")</f>
        <v>100</v>
      </c>
      <c r="AI23" s="7">
        <f>100 + SUMIFS(NhatKy_ViPham!J:J, NhatKy_ViPham!E:E, "10_Su", NhatKy_ViPham!F:F, B23, NhatKy_ViPham!C:C, "T18") - SUMIFS(NhatKy_ViPham!K:K, NhatKy_ViPham!E:E, "10_Su", NhatKy_ViPham!F:F, B23, NhatKy_ViPham!C:C, "T18")</f>
        <v>100</v>
      </c>
      <c r="AJ23" s="7">
        <f>100 + SUMIFS(NhatKy_ViPham!J:J, NhatKy_ViPham!E:E, "10_Su", NhatKy_ViPham!F:F, B23, NhatKy_ViPham!C:C, "T19") - SUMIFS(NhatKy_ViPham!K:K, NhatKy_ViPham!E:E, "10_Su", NhatKy_ViPham!F:F, B23, NhatKy_ViPham!C:C, "T19")</f>
        <v>100</v>
      </c>
      <c r="AK23" s="7">
        <f>100 + SUMIFS(NhatKy_ViPham!J:J, NhatKy_ViPham!E:E, "10_Su", NhatKy_ViPham!F:F, B23, NhatKy_ViPham!C:C, "T20") - SUMIFS(NhatKy_ViPham!K:K, NhatKy_ViPham!E:E, "10_Su", NhatKy_ViPham!F:F, B23, NhatKy_ViPham!C:C, "T20")</f>
        <v>100</v>
      </c>
      <c r="AL23" s="7">
        <f>100 + SUMIFS(NhatKy_ViPham!J:J, NhatKy_ViPham!E:E, "10_Su", NhatKy_ViPham!F:F, B23, NhatKy_ViPham!C:C, "T21") - SUMIFS(NhatKy_ViPham!K:K, NhatKy_ViPham!E:E, "10_Su", NhatKy_ViPham!F:F, B23, NhatKy_ViPham!C:C, "T21")</f>
        <v>100</v>
      </c>
      <c r="AM23" s="7">
        <f>100 + SUMIFS(NhatKy_ViPham!J:J, NhatKy_ViPham!E:E, "10_Su", NhatKy_ViPham!F:F, B23, NhatKy_ViPham!C:C, "T22") - SUMIFS(NhatKy_ViPham!K:K, NhatKy_ViPham!E:E, "10_Su", NhatKy_ViPham!F:F, B23, NhatKy_ViPham!C:C, "T22")</f>
        <v>100</v>
      </c>
      <c r="AN23" s="7">
        <f>100 + SUMIFS(NhatKy_ViPham!J:J, NhatKy_ViPham!E:E, "10_Su", NhatKy_ViPham!F:F, B23, NhatKy_ViPham!C:C, "T23") - SUMIFS(NhatKy_ViPham!K:K, NhatKy_ViPham!E:E, "10_Su", NhatKy_ViPham!F:F, B23, NhatKy_ViPham!C:C, "T23")</f>
        <v>100</v>
      </c>
      <c r="AO23" s="7">
        <f>100 + SUMIFS(NhatKy_ViPham!J:J, NhatKy_ViPham!E:E, "10_Su", NhatKy_ViPham!F:F, B23, NhatKy_ViPham!C:C, "T24") - SUMIFS(NhatKy_ViPham!K:K, NhatKy_ViPham!E:E, "10_Su", NhatKy_ViPham!F:F, B23, NhatKy_ViPham!C:C, "T24")</f>
        <v>100</v>
      </c>
      <c r="AP23" s="7">
        <f>100 + SUMIFS(NhatKy_ViPham!J:J, NhatKy_ViPham!E:E, "10_Su", NhatKy_ViPham!F:F, B23, NhatKy_ViPham!C:C, "T25") - SUMIFS(NhatKy_ViPham!K:K, NhatKy_ViPham!E:E, "10_Su", NhatKy_ViPham!F:F, B23, NhatKy_ViPham!C:C, "T25")</f>
        <v>100</v>
      </c>
      <c r="AQ23" s="7">
        <f>100 + SUMIFS(NhatKy_ViPham!J:J, NhatKy_ViPham!E:E, "10_Su", NhatKy_ViPham!F:F, B23, NhatKy_ViPham!C:C, "T26") - SUMIFS(NhatKy_ViPham!K:K, NhatKy_ViPham!E:E, "10_Su", NhatKy_ViPham!F:F, B23, NhatKy_ViPham!C:C, "T26")</f>
        <v>100</v>
      </c>
      <c r="AR23" s="7">
        <f>100 + SUMIFS(NhatKy_ViPham!J:J, NhatKy_ViPham!E:E, "10_Su", NhatKy_ViPham!F:F, B23, NhatKy_ViPham!C:C, "T27") - SUMIFS(NhatKy_ViPham!K:K, NhatKy_ViPham!E:E, "10_Su", NhatKy_ViPham!F:F, B23, NhatKy_ViPham!C:C, "T27")</f>
        <v>100</v>
      </c>
      <c r="AS23" s="7">
        <f>100 + SUMIFS(NhatKy_ViPham!J:J, NhatKy_ViPham!E:E, "10_Su", NhatKy_ViPham!F:F, B23, NhatKy_ViPham!C:C, "T28") - SUMIFS(NhatKy_ViPham!K:K, NhatKy_ViPham!E:E, "10_Su", NhatKy_ViPham!F:F, B23, NhatKy_ViPham!C:C, "T28")</f>
        <v>100</v>
      </c>
      <c r="AT23" s="7">
        <f>100 + SUMIFS(NhatKy_ViPham!J:J, NhatKy_ViPham!E:E, "10_Su", NhatKy_ViPham!F:F, B23, NhatKy_ViPham!C:C, "T29") - SUMIFS(NhatKy_ViPham!K:K, NhatKy_ViPham!E:E, "10_Su", NhatKy_ViPham!F:F, B23, NhatKy_ViPham!C:C, "T29")</f>
        <v>100</v>
      </c>
      <c r="AU23" s="7">
        <f>100 + SUMIFS(NhatKy_ViPham!J:J, NhatKy_ViPham!E:E, "10_Su", NhatKy_ViPham!F:F, B23, NhatKy_ViPham!C:C, "T30") - SUMIFS(NhatKy_ViPham!K:K, NhatKy_ViPham!E:E, "10_Su", NhatKy_ViPham!F:F, B23, NhatKy_ViPham!C:C, "T30")</f>
        <v>100</v>
      </c>
      <c r="AV23" s="7">
        <f>100 + SUMIFS(NhatKy_ViPham!J:J, NhatKy_ViPham!E:E, "10_Su", NhatKy_ViPham!F:F, B23, NhatKy_ViPham!C:C, "T31") - SUMIFS(NhatKy_ViPham!K:K, NhatKy_ViPham!E:E, "10_Su", NhatKy_ViPham!F:F, B23, NhatKy_ViPham!C:C, "T31")</f>
        <v>100</v>
      </c>
      <c r="AW23" s="7">
        <f>100 + SUMIFS(NhatKy_ViPham!J:J, NhatKy_ViPham!E:E, "10_Su", NhatKy_ViPham!F:F, B23, NhatKy_ViPham!C:C, "T32") - SUMIFS(NhatKy_ViPham!K:K, NhatKy_ViPham!E:E, "10_Su", NhatKy_ViPham!F:F, B23, NhatKy_ViPham!C:C, "T32")</f>
        <v>100</v>
      </c>
      <c r="AX23" s="7">
        <f>100 + SUMIFS(NhatKy_ViPham!J:J, NhatKy_ViPham!E:E, "10_Su", NhatKy_ViPham!F:F, B23, NhatKy_ViPham!C:C, "T33") - SUMIFS(NhatKy_ViPham!K:K, NhatKy_ViPham!E:E, "10_Su", NhatKy_ViPham!F:F, B23, NhatKy_ViPham!C:C, "T33")</f>
        <v>100</v>
      </c>
      <c r="AY23" s="7">
        <f>100 + SUMIFS(NhatKy_ViPham!J:J, NhatKy_ViPham!E:E, "10_Su", NhatKy_ViPham!F:F, B23, NhatKy_ViPham!C:C, "T34") - SUMIFS(NhatKy_ViPham!K:K, NhatKy_ViPham!E:E, "10_Su", NhatKy_ViPham!F:F, B23, NhatKy_ViPham!C:C, "T34")</f>
        <v>100</v>
      </c>
      <c r="AZ23" s="7">
        <f>100 + SUMIFS(NhatKy_ViPham!J:J, NhatKy_ViPham!E:E, "10_Su", NhatKy_ViPham!F:F, B23, NhatKy_ViPham!C:C, "T35") - SUMIFS(NhatKy_ViPham!K:K, NhatKy_ViPham!E:E, "10_Su", NhatKy_ViPham!F:F, B23, NhatKy_ViPham!C:C, "T35")</f>
        <v>100</v>
      </c>
      <c r="BA23" s="12">
        <f t="shared" si="0"/>
        <v>100</v>
      </c>
      <c r="BB23" s="11" t="s">
        <v>430</v>
      </c>
      <c r="BC23" s="14" t="str">
        <f t="shared" si="1"/>
        <v>Tốt</v>
      </c>
      <c r="BD23" s="10" t="str">
        <f t="shared" si="2"/>
        <v>🟢 BÌNH THƯỜNG</v>
      </c>
    </row>
    <row r="24" spans="1:56" x14ac:dyDescent="0.25">
      <c r="A24" s="5">
        <v>16</v>
      </c>
      <c r="B24" s="15" t="s">
        <v>1085</v>
      </c>
      <c r="C24" s="5" t="s">
        <v>822</v>
      </c>
      <c r="D24" s="5" t="s">
        <v>435</v>
      </c>
      <c r="E24" s="11" t="s">
        <v>430</v>
      </c>
      <c r="F24" s="6">
        <f>SUMIFS(NhatKy_ViPham!K:K, NhatKy_ViPham!E:E, "10_Su", NhatKy_ViPham!F:F, B24, NhatKy_ViPham!H:H, "L01")</f>
        <v>0</v>
      </c>
      <c r="G24" s="6">
        <f>SUMIFS(NhatKy_ViPham!K:K, NhatKy_ViPham!E:E, "10_Su", NhatKy_ViPham!F:F, B24, NhatKy_ViPham!H:H, "L02")</f>
        <v>0</v>
      </c>
      <c r="H24" s="6">
        <f>SUMIFS(NhatKy_ViPham!K:K, NhatKy_ViPham!E:E, "10_Su", NhatKy_ViPham!F:F, B24, NhatKy_ViPham!H:H, "L03")</f>
        <v>0</v>
      </c>
      <c r="I24" s="6">
        <f>SUMIFS(NhatKy_ViPham!K:K, NhatKy_ViPham!E:E, "10_Su", NhatKy_ViPham!F:F, B24, NhatKy_ViPham!H:H, "L04")</f>
        <v>0</v>
      </c>
      <c r="J24" s="6">
        <f>SUMIFS(NhatKy_ViPham!K:K, NhatKy_ViPham!E:E, "10_Su", NhatKy_ViPham!F:F, B24, NhatKy_ViPham!H:H, "L05")</f>
        <v>0</v>
      </c>
      <c r="K24" s="6">
        <f>SUMIFS(NhatKy_ViPham!K:K, NhatKy_ViPham!E:E, "10_Su", NhatKy_ViPham!F:F, B24, NhatKy_ViPham!H:H, "L06")</f>
        <v>0</v>
      </c>
      <c r="L24" s="6">
        <f>SUMIFS(NhatKy_ViPham!K:K, NhatKy_ViPham!E:E, "10_Su", NhatKy_ViPham!F:F, B24, NhatKy_ViPham!H:H, "L07")</f>
        <v>0</v>
      </c>
      <c r="M24" s="6">
        <f>SUMIFS(NhatKy_ViPham!K:K, NhatKy_ViPham!E:E, "10_Su", NhatKy_ViPham!F:F, B24, NhatKy_ViPham!H:H, "L08")</f>
        <v>0</v>
      </c>
      <c r="N24" s="6">
        <f>SUMIFS(NhatKy_ViPham!K:K, NhatKy_ViPham!E:E, "10_Su", NhatKy_ViPham!F:F, B24, NhatKy_ViPham!H:H, "L09")</f>
        <v>0</v>
      </c>
      <c r="O24" s="6">
        <f>SUMIFS(NhatKy_ViPham!K:K, NhatKy_ViPham!E:E, "10_Su", NhatKy_ViPham!F:F, B24, NhatKy_ViPham!H:H, "L10")</f>
        <v>0</v>
      </c>
      <c r="P24" s="12">
        <f>SUMIFS(NhatKy_ViPham!J:J, NhatKy_ViPham!E:E, "10_Su", NhatKy_ViPham!F:F, B24)</f>
        <v>0</v>
      </c>
      <c r="Q24" s="13">
        <f>SUMIFS(NhatKy_ViPham!K:K, NhatKy_ViPham!E:E, "10_Su", NhatKy_ViPham!F:F, B24)</f>
        <v>0</v>
      </c>
      <c r="R24" s="6">
        <f>100 + SUMIFS(NhatKy_ViPham!J:J, NhatKy_ViPham!E:E, "10_Su", NhatKy_ViPham!F:F, B24, NhatKy_ViPham!C:C, "T1") - SUMIFS(NhatKy_ViPham!K:K, NhatKy_ViPham!E:E, "10_Su", NhatKy_ViPham!F:F, B24, NhatKy_ViPham!C:C, "T1")</f>
        <v>100</v>
      </c>
      <c r="S24" s="6">
        <f>100 + SUMIFS(NhatKy_ViPham!J:J, NhatKy_ViPham!E:E, "10_Su", NhatKy_ViPham!F:F, B24, NhatKy_ViPham!C:C, "T2") - SUMIFS(NhatKy_ViPham!K:K, NhatKy_ViPham!E:E, "10_Su", NhatKy_ViPham!F:F, B24, NhatKy_ViPham!C:C, "T2")</f>
        <v>100</v>
      </c>
      <c r="T24" s="6">
        <f>100 + SUMIFS(NhatKy_ViPham!J:J, NhatKy_ViPham!E:E, "10_Su", NhatKy_ViPham!F:F, B24, NhatKy_ViPham!C:C, "T3") - SUMIFS(NhatKy_ViPham!K:K, NhatKy_ViPham!E:E, "10_Su", NhatKy_ViPham!F:F, B24, NhatKy_ViPham!C:C, "T3")</f>
        <v>100</v>
      </c>
      <c r="U24" s="6">
        <f>100 + SUMIFS(NhatKy_ViPham!J:J, NhatKy_ViPham!E:E, "10_Su", NhatKy_ViPham!F:F, B24, NhatKy_ViPham!C:C, "T4") - SUMIFS(NhatKy_ViPham!K:K, NhatKy_ViPham!E:E, "10_Su", NhatKy_ViPham!F:F, B24, NhatKy_ViPham!C:C, "T4")</f>
        <v>100</v>
      </c>
      <c r="V24" s="6">
        <f>100 + SUMIFS(NhatKy_ViPham!J:J, NhatKy_ViPham!E:E, "10_Su", NhatKy_ViPham!F:F, B24, NhatKy_ViPham!C:C, "T5") - SUMIFS(NhatKy_ViPham!K:K, NhatKy_ViPham!E:E, "10_Su", NhatKy_ViPham!F:F, B24, NhatKy_ViPham!C:C, "T5")</f>
        <v>100</v>
      </c>
      <c r="W24" s="6">
        <f>100 + SUMIFS(NhatKy_ViPham!J:J, NhatKy_ViPham!E:E, "10_Su", NhatKy_ViPham!F:F, B24, NhatKy_ViPham!C:C, "T6") - SUMIFS(NhatKy_ViPham!K:K, NhatKy_ViPham!E:E, "10_Su", NhatKy_ViPham!F:F, B24, NhatKy_ViPham!C:C, "T6")</f>
        <v>100</v>
      </c>
      <c r="X24" s="6">
        <f>100 + SUMIFS(NhatKy_ViPham!J:J, NhatKy_ViPham!E:E, "10_Su", NhatKy_ViPham!F:F, B24, NhatKy_ViPham!C:C, "T7") - SUMIFS(NhatKy_ViPham!K:K, NhatKy_ViPham!E:E, "10_Su", NhatKy_ViPham!F:F, B24, NhatKy_ViPham!C:C, "T7")</f>
        <v>100</v>
      </c>
      <c r="Y24" s="6">
        <f>100 + SUMIFS(NhatKy_ViPham!J:J, NhatKy_ViPham!E:E, "10_Su", NhatKy_ViPham!F:F, B24, NhatKy_ViPham!C:C, "T8") - SUMIFS(NhatKy_ViPham!K:K, NhatKy_ViPham!E:E, "10_Su", NhatKy_ViPham!F:F, B24, NhatKy_ViPham!C:C, "T8")</f>
        <v>100</v>
      </c>
      <c r="Z24" s="6">
        <f>100 + SUMIFS(NhatKy_ViPham!J:J, NhatKy_ViPham!E:E, "10_Su", NhatKy_ViPham!F:F, B24, NhatKy_ViPham!C:C, "T9") - SUMIFS(NhatKy_ViPham!K:K, NhatKy_ViPham!E:E, "10_Su", NhatKy_ViPham!F:F, B24, NhatKy_ViPham!C:C, "T9")</f>
        <v>100</v>
      </c>
      <c r="AA24" s="6">
        <f>100 + SUMIFS(NhatKy_ViPham!J:J, NhatKy_ViPham!E:E, "10_Su", NhatKy_ViPham!F:F, B24, NhatKy_ViPham!C:C, "T10") - SUMIFS(NhatKy_ViPham!K:K, NhatKy_ViPham!E:E, "10_Su", NhatKy_ViPham!F:F, B24, NhatKy_ViPham!C:C, "T10")</f>
        <v>100</v>
      </c>
      <c r="AB24" s="6">
        <f>100 + SUMIFS(NhatKy_ViPham!J:J, NhatKy_ViPham!E:E, "10_Su", NhatKy_ViPham!F:F, B24, NhatKy_ViPham!C:C, "T11") - SUMIFS(NhatKy_ViPham!K:K, NhatKy_ViPham!E:E, "10_Su", NhatKy_ViPham!F:F, B24, NhatKy_ViPham!C:C, "T11")</f>
        <v>100</v>
      </c>
      <c r="AC24" s="6">
        <f>100 + SUMIFS(NhatKy_ViPham!J:J, NhatKy_ViPham!E:E, "10_Su", NhatKy_ViPham!F:F, B24, NhatKy_ViPham!C:C, "T12") - SUMIFS(NhatKy_ViPham!K:K, NhatKy_ViPham!E:E, "10_Su", NhatKy_ViPham!F:F, B24, NhatKy_ViPham!C:C, "T12")</f>
        <v>100</v>
      </c>
      <c r="AD24" s="6">
        <f>100 + SUMIFS(NhatKy_ViPham!J:J, NhatKy_ViPham!E:E, "10_Su", NhatKy_ViPham!F:F, B24, NhatKy_ViPham!C:C, "T13") - SUMIFS(NhatKy_ViPham!K:K, NhatKy_ViPham!E:E, "10_Su", NhatKy_ViPham!F:F, B24, NhatKy_ViPham!C:C, "T13")</f>
        <v>100</v>
      </c>
      <c r="AE24" s="6">
        <f>100 + SUMIFS(NhatKy_ViPham!J:J, NhatKy_ViPham!E:E, "10_Su", NhatKy_ViPham!F:F, B24, NhatKy_ViPham!C:C, "T14") - SUMIFS(NhatKy_ViPham!K:K, NhatKy_ViPham!E:E, "10_Su", NhatKy_ViPham!F:F, B24, NhatKy_ViPham!C:C, "T14")</f>
        <v>100</v>
      </c>
      <c r="AF24" s="6">
        <f>100 + SUMIFS(NhatKy_ViPham!J:J, NhatKy_ViPham!E:E, "10_Su", NhatKy_ViPham!F:F, B24, NhatKy_ViPham!C:C, "T15") - SUMIFS(NhatKy_ViPham!K:K, NhatKy_ViPham!E:E, "10_Su", NhatKy_ViPham!F:F, B24, NhatKy_ViPham!C:C, "T15")</f>
        <v>100</v>
      </c>
      <c r="AG24" s="6">
        <f>100 + SUMIFS(NhatKy_ViPham!J:J, NhatKy_ViPham!E:E, "10_Su", NhatKy_ViPham!F:F, B24, NhatKy_ViPham!C:C, "T16") - SUMIFS(NhatKy_ViPham!K:K, NhatKy_ViPham!E:E, "10_Su", NhatKy_ViPham!F:F, B24, NhatKy_ViPham!C:C, "T16")</f>
        <v>100</v>
      </c>
      <c r="AH24" s="6">
        <f>100 + SUMIFS(NhatKy_ViPham!J:J, NhatKy_ViPham!E:E, "10_Su", NhatKy_ViPham!F:F, B24, NhatKy_ViPham!C:C, "T17") - SUMIFS(NhatKy_ViPham!K:K, NhatKy_ViPham!E:E, "10_Su", NhatKy_ViPham!F:F, B24, NhatKy_ViPham!C:C, "T17")</f>
        <v>100</v>
      </c>
      <c r="AI24" s="6">
        <f>100 + SUMIFS(NhatKy_ViPham!J:J, NhatKy_ViPham!E:E, "10_Su", NhatKy_ViPham!F:F, B24, NhatKy_ViPham!C:C, "T18") - SUMIFS(NhatKy_ViPham!K:K, NhatKy_ViPham!E:E, "10_Su", NhatKy_ViPham!F:F, B24, NhatKy_ViPham!C:C, "T18")</f>
        <v>100</v>
      </c>
      <c r="AJ24" s="6">
        <f>100 + SUMIFS(NhatKy_ViPham!J:J, NhatKy_ViPham!E:E, "10_Su", NhatKy_ViPham!F:F, B24, NhatKy_ViPham!C:C, "T19") - SUMIFS(NhatKy_ViPham!K:K, NhatKy_ViPham!E:E, "10_Su", NhatKy_ViPham!F:F, B24, NhatKy_ViPham!C:C, "T19")</f>
        <v>100</v>
      </c>
      <c r="AK24" s="6">
        <f>100 + SUMIFS(NhatKy_ViPham!J:J, NhatKy_ViPham!E:E, "10_Su", NhatKy_ViPham!F:F, B24, NhatKy_ViPham!C:C, "T20") - SUMIFS(NhatKy_ViPham!K:K, NhatKy_ViPham!E:E, "10_Su", NhatKy_ViPham!F:F, B24, NhatKy_ViPham!C:C, "T20")</f>
        <v>100</v>
      </c>
      <c r="AL24" s="6">
        <f>100 + SUMIFS(NhatKy_ViPham!J:J, NhatKy_ViPham!E:E, "10_Su", NhatKy_ViPham!F:F, B24, NhatKy_ViPham!C:C, "T21") - SUMIFS(NhatKy_ViPham!K:K, NhatKy_ViPham!E:E, "10_Su", NhatKy_ViPham!F:F, B24, NhatKy_ViPham!C:C, "T21")</f>
        <v>100</v>
      </c>
      <c r="AM24" s="6">
        <f>100 + SUMIFS(NhatKy_ViPham!J:J, NhatKy_ViPham!E:E, "10_Su", NhatKy_ViPham!F:F, B24, NhatKy_ViPham!C:C, "T22") - SUMIFS(NhatKy_ViPham!K:K, NhatKy_ViPham!E:E, "10_Su", NhatKy_ViPham!F:F, B24, NhatKy_ViPham!C:C, "T22")</f>
        <v>100</v>
      </c>
      <c r="AN24" s="6">
        <f>100 + SUMIFS(NhatKy_ViPham!J:J, NhatKy_ViPham!E:E, "10_Su", NhatKy_ViPham!F:F, B24, NhatKy_ViPham!C:C, "T23") - SUMIFS(NhatKy_ViPham!K:K, NhatKy_ViPham!E:E, "10_Su", NhatKy_ViPham!F:F, B24, NhatKy_ViPham!C:C, "T23")</f>
        <v>100</v>
      </c>
      <c r="AO24" s="6">
        <f>100 + SUMIFS(NhatKy_ViPham!J:J, NhatKy_ViPham!E:E, "10_Su", NhatKy_ViPham!F:F, B24, NhatKy_ViPham!C:C, "T24") - SUMIFS(NhatKy_ViPham!K:K, NhatKy_ViPham!E:E, "10_Su", NhatKy_ViPham!F:F, B24, NhatKy_ViPham!C:C, "T24")</f>
        <v>100</v>
      </c>
      <c r="AP24" s="6">
        <f>100 + SUMIFS(NhatKy_ViPham!J:J, NhatKy_ViPham!E:E, "10_Su", NhatKy_ViPham!F:F, B24, NhatKy_ViPham!C:C, "T25") - SUMIFS(NhatKy_ViPham!K:K, NhatKy_ViPham!E:E, "10_Su", NhatKy_ViPham!F:F, B24, NhatKy_ViPham!C:C, "T25")</f>
        <v>100</v>
      </c>
      <c r="AQ24" s="6">
        <f>100 + SUMIFS(NhatKy_ViPham!J:J, NhatKy_ViPham!E:E, "10_Su", NhatKy_ViPham!F:F, B24, NhatKy_ViPham!C:C, "T26") - SUMIFS(NhatKy_ViPham!K:K, NhatKy_ViPham!E:E, "10_Su", NhatKy_ViPham!F:F, B24, NhatKy_ViPham!C:C, "T26")</f>
        <v>100</v>
      </c>
      <c r="AR24" s="6">
        <f>100 + SUMIFS(NhatKy_ViPham!J:J, NhatKy_ViPham!E:E, "10_Su", NhatKy_ViPham!F:F, B24, NhatKy_ViPham!C:C, "T27") - SUMIFS(NhatKy_ViPham!K:K, NhatKy_ViPham!E:E, "10_Su", NhatKy_ViPham!F:F, B24, NhatKy_ViPham!C:C, "T27")</f>
        <v>100</v>
      </c>
      <c r="AS24" s="6">
        <f>100 + SUMIFS(NhatKy_ViPham!J:J, NhatKy_ViPham!E:E, "10_Su", NhatKy_ViPham!F:F, B24, NhatKy_ViPham!C:C, "T28") - SUMIFS(NhatKy_ViPham!K:K, NhatKy_ViPham!E:E, "10_Su", NhatKy_ViPham!F:F, B24, NhatKy_ViPham!C:C, "T28")</f>
        <v>100</v>
      </c>
      <c r="AT24" s="6">
        <f>100 + SUMIFS(NhatKy_ViPham!J:J, NhatKy_ViPham!E:E, "10_Su", NhatKy_ViPham!F:F, B24, NhatKy_ViPham!C:C, "T29") - SUMIFS(NhatKy_ViPham!K:K, NhatKy_ViPham!E:E, "10_Su", NhatKy_ViPham!F:F, B24, NhatKy_ViPham!C:C, "T29")</f>
        <v>100</v>
      </c>
      <c r="AU24" s="6">
        <f>100 + SUMIFS(NhatKy_ViPham!J:J, NhatKy_ViPham!E:E, "10_Su", NhatKy_ViPham!F:F, B24, NhatKy_ViPham!C:C, "T30") - SUMIFS(NhatKy_ViPham!K:K, NhatKy_ViPham!E:E, "10_Su", NhatKy_ViPham!F:F, B24, NhatKy_ViPham!C:C, "T30")</f>
        <v>100</v>
      </c>
      <c r="AV24" s="6">
        <f>100 + SUMIFS(NhatKy_ViPham!J:J, NhatKy_ViPham!E:E, "10_Su", NhatKy_ViPham!F:F, B24, NhatKy_ViPham!C:C, "T31") - SUMIFS(NhatKy_ViPham!K:K, NhatKy_ViPham!E:E, "10_Su", NhatKy_ViPham!F:F, B24, NhatKy_ViPham!C:C, "T31")</f>
        <v>100</v>
      </c>
      <c r="AW24" s="6">
        <f>100 + SUMIFS(NhatKy_ViPham!J:J, NhatKy_ViPham!E:E, "10_Su", NhatKy_ViPham!F:F, B24, NhatKy_ViPham!C:C, "T32") - SUMIFS(NhatKy_ViPham!K:K, NhatKy_ViPham!E:E, "10_Su", NhatKy_ViPham!F:F, B24, NhatKy_ViPham!C:C, "T32")</f>
        <v>100</v>
      </c>
      <c r="AX24" s="6">
        <f>100 + SUMIFS(NhatKy_ViPham!J:J, NhatKy_ViPham!E:E, "10_Su", NhatKy_ViPham!F:F, B24, NhatKy_ViPham!C:C, "T33") - SUMIFS(NhatKy_ViPham!K:K, NhatKy_ViPham!E:E, "10_Su", NhatKy_ViPham!F:F, B24, NhatKy_ViPham!C:C, "T33")</f>
        <v>100</v>
      </c>
      <c r="AY24" s="6">
        <f>100 + SUMIFS(NhatKy_ViPham!J:J, NhatKy_ViPham!E:E, "10_Su", NhatKy_ViPham!F:F, B24, NhatKy_ViPham!C:C, "T34") - SUMIFS(NhatKy_ViPham!K:K, NhatKy_ViPham!E:E, "10_Su", NhatKy_ViPham!F:F, B24, NhatKy_ViPham!C:C, "T34")</f>
        <v>100</v>
      </c>
      <c r="AZ24" s="6">
        <f>100 + SUMIFS(NhatKy_ViPham!J:J, NhatKy_ViPham!E:E, "10_Su", NhatKy_ViPham!F:F, B24, NhatKy_ViPham!C:C, "T35") - SUMIFS(NhatKy_ViPham!K:K, NhatKy_ViPham!E:E, "10_Su", NhatKy_ViPham!F:F, B24, NhatKy_ViPham!C:C, "T35")</f>
        <v>100</v>
      </c>
      <c r="BA24" s="12">
        <f t="shared" si="0"/>
        <v>100</v>
      </c>
      <c r="BB24" s="11" t="s">
        <v>430</v>
      </c>
      <c r="BC24" s="16" t="str">
        <f t="shared" si="1"/>
        <v>Tốt</v>
      </c>
      <c r="BD24" s="15" t="str">
        <f t="shared" si="2"/>
        <v>🟢 BÌNH THƯỜNG</v>
      </c>
    </row>
    <row r="25" spans="1:56" x14ac:dyDescent="0.25">
      <c r="A25" s="4">
        <v>17</v>
      </c>
      <c r="B25" s="10" t="s">
        <v>1086</v>
      </c>
      <c r="C25" s="4" t="s">
        <v>609</v>
      </c>
      <c r="D25" s="4" t="s">
        <v>435</v>
      </c>
      <c r="E25" s="11" t="s">
        <v>430</v>
      </c>
      <c r="F25" s="7">
        <f>SUMIFS(NhatKy_ViPham!K:K, NhatKy_ViPham!E:E, "10_Su", NhatKy_ViPham!F:F, B25, NhatKy_ViPham!H:H, "L01")</f>
        <v>0</v>
      </c>
      <c r="G25" s="7">
        <f>SUMIFS(NhatKy_ViPham!K:K, NhatKy_ViPham!E:E, "10_Su", NhatKy_ViPham!F:F, B25, NhatKy_ViPham!H:H, "L02")</f>
        <v>0</v>
      </c>
      <c r="H25" s="7">
        <f>SUMIFS(NhatKy_ViPham!K:K, NhatKy_ViPham!E:E, "10_Su", NhatKy_ViPham!F:F, B25, NhatKy_ViPham!H:H, "L03")</f>
        <v>0</v>
      </c>
      <c r="I25" s="7">
        <f>SUMIFS(NhatKy_ViPham!K:K, NhatKy_ViPham!E:E, "10_Su", NhatKy_ViPham!F:F, B25, NhatKy_ViPham!H:H, "L04")</f>
        <v>0</v>
      </c>
      <c r="J25" s="7">
        <f>SUMIFS(NhatKy_ViPham!K:K, NhatKy_ViPham!E:E, "10_Su", NhatKy_ViPham!F:F, B25, NhatKy_ViPham!H:H, "L05")</f>
        <v>0</v>
      </c>
      <c r="K25" s="7">
        <f>SUMIFS(NhatKy_ViPham!K:K, NhatKy_ViPham!E:E, "10_Su", NhatKy_ViPham!F:F, B25, NhatKy_ViPham!H:H, "L06")</f>
        <v>0</v>
      </c>
      <c r="L25" s="7">
        <f>SUMIFS(NhatKy_ViPham!K:K, NhatKy_ViPham!E:E, "10_Su", NhatKy_ViPham!F:F, B25, NhatKy_ViPham!H:H, "L07")</f>
        <v>0</v>
      </c>
      <c r="M25" s="7">
        <f>SUMIFS(NhatKy_ViPham!K:K, NhatKy_ViPham!E:E, "10_Su", NhatKy_ViPham!F:F, B25, NhatKy_ViPham!H:H, "L08")</f>
        <v>0</v>
      </c>
      <c r="N25" s="7">
        <f>SUMIFS(NhatKy_ViPham!K:K, NhatKy_ViPham!E:E, "10_Su", NhatKy_ViPham!F:F, B25, NhatKy_ViPham!H:H, "L09")</f>
        <v>0</v>
      </c>
      <c r="O25" s="7">
        <f>SUMIFS(NhatKy_ViPham!K:K, NhatKy_ViPham!E:E, "10_Su", NhatKy_ViPham!F:F, B25, NhatKy_ViPham!H:H, "L10")</f>
        <v>0</v>
      </c>
      <c r="P25" s="12">
        <f>SUMIFS(NhatKy_ViPham!J:J, NhatKy_ViPham!E:E, "10_Su", NhatKy_ViPham!F:F, B25)</f>
        <v>0</v>
      </c>
      <c r="Q25" s="13">
        <f>SUMIFS(NhatKy_ViPham!K:K, NhatKy_ViPham!E:E, "10_Su", NhatKy_ViPham!F:F, B25)</f>
        <v>0</v>
      </c>
      <c r="R25" s="7">
        <f>100 + SUMIFS(NhatKy_ViPham!J:J, NhatKy_ViPham!E:E, "10_Su", NhatKy_ViPham!F:F, B25, NhatKy_ViPham!C:C, "T1") - SUMIFS(NhatKy_ViPham!K:K, NhatKy_ViPham!E:E, "10_Su", NhatKy_ViPham!F:F, B25, NhatKy_ViPham!C:C, "T1")</f>
        <v>100</v>
      </c>
      <c r="S25" s="7">
        <f>100 + SUMIFS(NhatKy_ViPham!J:J, NhatKy_ViPham!E:E, "10_Su", NhatKy_ViPham!F:F, B25, NhatKy_ViPham!C:C, "T2") - SUMIFS(NhatKy_ViPham!K:K, NhatKy_ViPham!E:E, "10_Su", NhatKy_ViPham!F:F, B25, NhatKy_ViPham!C:C, "T2")</f>
        <v>100</v>
      </c>
      <c r="T25" s="7">
        <f>100 + SUMIFS(NhatKy_ViPham!J:J, NhatKy_ViPham!E:E, "10_Su", NhatKy_ViPham!F:F, B25, NhatKy_ViPham!C:C, "T3") - SUMIFS(NhatKy_ViPham!K:K, NhatKy_ViPham!E:E, "10_Su", NhatKy_ViPham!F:F, B25, NhatKy_ViPham!C:C, "T3")</f>
        <v>100</v>
      </c>
      <c r="U25" s="7">
        <f>100 + SUMIFS(NhatKy_ViPham!J:J, NhatKy_ViPham!E:E, "10_Su", NhatKy_ViPham!F:F, B25, NhatKy_ViPham!C:C, "T4") - SUMIFS(NhatKy_ViPham!K:K, NhatKy_ViPham!E:E, "10_Su", NhatKy_ViPham!F:F, B25, NhatKy_ViPham!C:C, "T4")</f>
        <v>100</v>
      </c>
      <c r="V25" s="7">
        <f>100 + SUMIFS(NhatKy_ViPham!J:J, NhatKy_ViPham!E:E, "10_Su", NhatKy_ViPham!F:F, B25, NhatKy_ViPham!C:C, "T5") - SUMIFS(NhatKy_ViPham!K:K, NhatKy_ViPham!E:E, "10_Su", NhatKy_ViPham!F:F, B25, NhatKy_ViPham!C:C, "T5")</f>
        <v>100</v>
      </c>
      <c r="W25" s="7">
        <f>100 + SUMIFS(NhatKy_ViPham!J:J, NhatKy_ViPham!E:E, "10_Su", NhatKy_ViPham!F:F, B25, NhatKy_ViPham!C:C, "T6") - SUMIFS(NhatKy_ViPham!K:K, NhatKy_ViPham!E:E, "10_Su", NhatKy_ViPham!F:F, B25, NhatKy_ViPham!C:C, "T6")</f>
        <v>100</v>
      </c>
      <c r="X25" s="7">
        <f>100 + SUMIFS(NhatKy_ViPham!J:J, NhatKy_ViPham!E:E, "10_Su", NhatKy_ViPham!F:F, B25, NhatKy_ViPham!C:C, "T7") - SUMIFS(NhatKy_ViPham!K:K, NhatKy_ViPham!E:E, "10_Su", NhatKy_ViPham!F:F, B25, NhatKy_ViPham!C:C, "T7")</f>
        <v>100</v>
      </c>
      <c r="Y25" s="7">
        <f>100 + SUMIFS(NhatKy_ViPham!J:J, NhatKy_ViPham!E:E, "10_Su", NhatKy_ViPham!F:F, B25, NhatKy_ViPham!C:C, "T8") - SUMIFS(NhatKy_ViPham!K:K, NhatKy_ViPham!E:E, "10_Su", NhatKy_ViPham!F:F, B25, NhatKy_ViPham!C:C, "T8")</f>
        <v>100</v>
      </c>
      <c r="Z25" s="7">
        <f>100 + SUMIFS(NhatKy_ViPham!J:J, NhatKy_ViPham!E:E, "10_Su", NhatKy_ViPham!F:F, B25, NhatKy_ViPham!C:C, "T9") - SUMIFS(NhatKy_ViPham!K:K, NhatKy_ViPham!E:E, "10_Su", NhatKy_ViPham!F:F, B25, NhatKy_ViPham!C:C, "T9")</f>
        <v>100</v>
      </c>
      <c r="AA25" s="7">
        <f>100 + SUMIFS(NhatKy_ViPham!J:J, NhatKy_ViPham!E:E, "10_Su", NhatKy_ViPham!F:F, B25, NhatKy_ViPham!C:C, "T10") - SUMIFS(NhatKy_ViPham!K:K, NhatKy_ViPham!E:E, "10_Su", NhatKy_ViPham!F:F, B25, NhatKy_ViPham!C:C, "T10")</f>
        <v>100</v>
      </c>
      <c r="AB25" s="7">
        <f>100 + SUMIFS(NhatKy_ViPham!J:J, NhatKy_ViPham!E:E, "10_Su", NhatKy_ViPham!F:F, B25, NhatKy_ViPham!C:C, "T11") - SUMIFS(NhatKy_ViPham!K:K, NhatKy_ViPham!E:E, "10_Su", NhatKy_ViPham!F:F, B25, NhatKy_ViPham!C:C, "T11")</f>
        <v>100</v>
      </c>
      <c r="AC25" s="7">
        <f>100 + SUMIFS(NhatKy_ViPham!J:J, NhatKy_ViPham!E:E, "10_Su", NhatKy_ViPham!F:F, B25, NhatKy_ViPham!C:C, "T12") - SUMIFS(NhatKy_ViPham!K:K, NhatKy_ViPham!E:E, "10_Su", NhatKy_ViPham!F:F, B25, NhatKy_ViPham!C:C, "T12")</f>
        <v>100</v>
      </c>
      <c r="AD25" s="7">
        <f>100 + SUMIFS(NhatKy_ViPham!J:J, NhatKy_ViPham!E:E, "10_Su", NhatKy_ViPham!F:F, B25, NhatKy_ViPham!C:C, "T13") - SUMIFS(NhatKy_ViPham!K:K, NhatKy_ViPham!E:E, "10_Su", NhatKy_ViPham!F:F, B25, NhatKy_ViPham!C:C, "T13")</f>
        <v>100</v>
      </c>
      <c r="AE25" s="7">
        <f>100 + SUMIFS(NhatKy_ViPham!J:J, NhatKy_ViPham!E:E, "10_Su", NhatKy_ViPham!F:F, B25, NhatKy_ViPham!C:C, "T14") - SUMIFS(NhatKy_ViPham!K:K, NhatKy_ViPham!E:E, "10_Su", NhatKy_ViPham!F:F, B25, NhatKy_ViPham!C:C, "T14")</f>
        <v>100</v>
      </c>
      <c r="AF25" s="7">
        <f>100 + SUMIFS(NhatKy_ViPham!J:J, NhatKy_ViPham!E:E, "10_Su", NhatKy_ViPham!F:F, B25, NhatKy_ViPham!C:C, "T15") - SUMIFS(NhatKy_ViPham!K:K, NhatKy_ViPham!E:E, "10_Su", NhatKy_ViPham!F:F, B25, NhatKy_ViPham!C:C, "T15")</f>
        <v>100</v>
      </c>
      <c r="AG25" s="7">
        <f>100 + SUMIFS(NhatKy_ViPham!J:J, NhatKy_ViPham!E:E, "10_Su", NhatKy_ViPham!F:F, B25, NhatKy_ViPham!C:C, "T16") - SUMIFS(NhatKy_ViPham!K:K, NhatKy_ViPham!E:E, "10_Su", NhatKy_ViPham!F:F, B25, NhatKy_ViPham!C:C, "T16")</f>
        <v>100</v>
      </c>
      <c r="AH25" s="7">
        <f>100 + SUMIFS(NhatKy_ViPham!J:J, NhatKy_ViPham!E:E, "10_Su", NhatKy_ViPham!F:F, B25, NhatKy_ViPham!C:C, "T17") - SUMIFS(NhatKy_ViPham!K:K, NhatKy_ViPham!E:E, "10_Su", NhatKy_ViPham!F:F, B25, NhatKy_ViPham!C:C, "T17")</f>
        <v>100</v>
      </c>
      <c r="AI25" s="7">
        <f>100 + SUMIFS(NhatKy_ViPham!J:J, NhatKy_ViPham!E:E, "10_Su", NhatKy_ViPham!F:F, B25, NhatKy_ViPham!C:C, "T18") - SUMIFS(NhatKy_ViPham!K:K, NhatKy_ViPham!E:E, "10_Su", NhatKy_ViPham!F:F, B25, NhatKy_ViPham!C:C, "T18")</f>
        <v>100</v>
      </c>
      <c r="AJ25" s="7">
        <f>100 + SUMIFS(NhatKy_ViPham!J:J, NhatKy_ViPham!E:E, "10_Su", NhatKy_ViPham!F:F, B25, NhatKy_ViPham!C:C, "T19") - SUMIFS(NhatKy_ViPham!K:K, NhatKy_ViPham!E:E, "10_Su", NhatKy_ViPham!F:F, B25, NhatKy_ViPham!C:C, "T19")</f>
        <v>100</v>
      </c>
      <c r="AK25" s="7">
        <f>100 + SUMIFS(NhatKy_ViPham!J:J, NhatKy_ViPham!E:E, "10_Su", NhatKy_ViPham!F:F, B25, NhatKy_ViPham!C:C, "T20") - SUMIFS(NhatKy_ViPham!K:K, NhatKy_ViPham!E:E, "10_Su", NhatKy_ViPham!F:F, B25, NhatKy_ViPham!C:C, "T20")</f>
        <v>100</v>
      </c>
      <c r="AL25" s="7">
        <f>100 + SUMIFS(NhatKy_ViPham!J:J, NhatKy_ViPham!E:E, "10_Su", NhatKy_ViPham!F:F, B25, NhatKy_ViPham!C:C, "T21") - SUMIFS(NhatKy_ViPham!K:K, NhatKy_ViPham!E:E, "10_Su", NhatKy_ViPham!F:F, B25, NhatKy_ViPham!C:C, "T21")</f>
        <v>100</v>
      </c>
      <c r="AM25" s="7">
        <f>100 + SUMIFS(NhatKy_ViPham!J:J, NhatKy_ViPham!E:E, "10_Su", NhatKy_ViPham!F:F, B25, NhatKy_ViPham!C:C, "T22") - SUMIFS(NhatKy_ViPham!K:K, NhatKy_ViPham!E:E, "10_Su", NhatKy_ViPham!F:F, B25, NhatKy_ViPham!C:C, "T22")</f>
        <v>100</v>
      </c>
      <c r="AN25" s="7">
        <f>100 + SUMIFS(NhatKy_ViPham!J:J, NhatKy_ViPham!E:E, "10_Su", NhatKy_ViPham!F:F, B25, NhatKy_ViPham!C:C, "T23") - SUMIFS(NhatKy_ViPham!K:K, NhatKy_ViPham!E:E, "10_Su", NhatKy_ViPham!F:F, B25, NhatKy_ViPham!C:C, "T23")</f>
        <v>100</v>
      </c>
      <c r="AO25" s="7">
        <f>100 + SUMIFS(NhatKy_ViPham!J:J, NhatKy_ViPham!E:E, "10_Su", NhatKy_ViPham!F:F, B25, NhatKy_ViPham!C:C, "T24") - SUMIFS(NhatKy_ViPham!K:K, NhatKy_ViPham!E:E, "10_Su", NhatKy_ViPham!F:F, B25, NhatKy_ViPham!C:C, "T24")</f>
        <v>100</v>
      </c>
      <c r="AP25" s="7">
        <f>100 + SUMIFS(NhatKy_ViPham!J:J, NhatKy_ViPham!E:E, "10_Su", NhatKy_ViPham!F:F, B25, NhatKy_ViPham!C:C, "T25") - SUMIFS(NhatKy_ViPham!K:K, NhatKy_ViPham!E:E, "10_Su", NhatKy_ViPham!F:F, B25, NhatKy_ViPham!C:C, "T25")</f>
        <v>100</v>
      </c>
      <c r="AQ25" s="7">
        <f>100 + SUMIFS(NhatKy_ViPham!J:J, NhatKy_ViPham!E:E, "10_Su", NhatKy_ViPham!F:F, B25, NhatKy_ViPham!C:C, "T26") - SUMIFS(NhatKy_ViPham!K:K, NhatKy_ViPham!E:E, "10_Su", NhatKy_ViPham!F:F, B25, NhatKy_ViPham!C:C, "T26")</f>
        <v>100</v>
      </c>
      <c r="AR25" s="7">
        <f>100 + SUMIFS(NhatKy_ViPham!J:J, NhatKy_ViPham!E:E, "10_Su", NhatKy_ViPham!F:F, B25, NhatKy_ViPham!C:C, "T27") - SUMIFS(NhatKy_ViPham!K:K, NhatKy_ViPham!E:E, "10_Su", NhatKy_ViPham!F:F, B25, NhatKy_ViPham!C:C, "T27")</f>
        <v>100</v>
      </c>
      <c r="AS25" s="7">
        <f>100 + SUMIFS(NhatKy_ViPham!J:J, NhatKy_ViPham!E:E, "10_Su", NhatKy_ViPham!F:F, B25, NhatKy_ViPham!C:C, "T28") - SUMIFS(NhatKy_ViPham!K:K, NhatKy_ViPham!E:E, "10_Su", NhatKy_ViPham!F:F, B25, NhatKy_ViPham!C:C, "T28")</f>
        <v>100</v>
      </c>
      <c r="AT25" s="7">
        <f>100 + SUMIFS(NhatKy_ViPham!J:J, NhatKy_ViPham!E:E, "10_Su", NhatKy_ViPham!F:F, B25, NhatKy_ViPham!C:C, "T29") - SUMIFS(NhatKy_ViPham!K:K, NhatKy_ViPham!E:E, "10_Su", NhatKy_ViPham!F:F, B25, NhatKy_ViPham!C:C, "T29")</f>
        <v>100</v>
      </c>
      <c r="AU25" s="7">
        <f>100 + SUMIFS(NhatKy_ViPham!J:J, NhatKy_ViPham!E:E, "10_Su", NhatKy_ViPham!F:F, B25, NhatKy_ViPham!C:C, "T30") - SUMIFS(NhatKy_ViPham!K:K, NhatKy_ViPham!E:E, "10_Su", NhatKy_ViPham!F:F, B25, NhatKy_ViPham!C:C, "T30")</f>
        <v>100</v>
      </c>
      <c r="AV25" s="7">
        <f>100 + SUMIFS(NhatKy_ViPham!J:J, NhatKy_ViPham!E:E, "10_Su", NhatKy_ViPham!F:F, B25, NhatKy_ViPham!C:C, "T31") - SUMIFS(NhatKy_ViPham!K:K, NhatKy_ViPham!E:E, "10_Su", NhatKy_ViPham!F:F, B25, NhatKy_ViPham!C:C, "T31")</f>
        <v>100</v>
      </c>
      <c r="AW25" s="7">
        <f>100 + SUMIFS(NhatKy_ViPham!J:J, NhatKy_ViPham!E:E, "10_Su", NhatKy_ViPham!F:F, B25, NhatKy_ViPham!C:C, "T32") - SUMIFS(NhatKy_ViPham!K:K, NhatKy_ViPham!E:E, "10_Su", NhatKy_ViPham!F:F, B25, NhatKy_ViPham!C:C, "T32")</f>
        <v>100</v>
      </c>
      <c r="AX25" s="7">
        <f>100 + SUMIFS(NhatKy_ViPham!J:J, NhatKy_ViPham!E:E, "10_Su", NhatKy_ViPham!F:F, B25, NhatKy_ViPham!C:C, "T33") - SUMIFS(NhatKy_ViPham!K:K, NhatKy_ViPham!E:E, "10_Su", NhatKy_ViPham!F:F, B25, NhatKy_ViPham!C:C, "T33")</f>
        <v>100</v>
      </c>
      <c r="AY25" s="7">
        <f>100 + SUMIFS(NhatKy_ViPham!J:J, NhatKy_ViPham!E:E, "10_Su", NhatKy_ViPham!F:F, B25, NhatKy_ViPham!C:C, "T34") - SUMIFS(NhatKy_ViPham!K:K, NhatKy_ViPham!E:E, "10_Su", NhatKy_ViPham!F:F, B25, NhatKy_ViPham!C:C, "T34")</f>
        <v>100</v>
      </c>
      <c r="AZ25" s="7">
        <f>100 + SUMIFS(NhatKy_ViPham!J:J, NhatKy_ViPham!E:E, "10_Su", NhatKy_ViPham!F:F, B25, NhatKy_ViPham!C:C, "T35") - SUMIFS(NhatKy_ViPham!K:K, NhatKy_ViPham!E:E, "10_Su", NhatKy_ViPham!F:F, B25, NhatKy_ViPham!C:C, "T35")</f>
        <v>100</v>
      </c>
      <c r="BA25" s="12">
        <f t="shared" si="0"/>
        <v>100</v>
      </c>
      <c r="BB25" s="11" t="s">
        <v>430</v>
      </c>
      <c r="BC25" s="14" t="str">
        <f t="shared" si="1"/>
        <v>Tốt</v>
      </c>
      <c r="BD25" s="10" t="str">
        <f t="shared" si="2"/>
        <v>🟢 BÌNH THƯỜNG</v>
      </c>
    </row>
    <row r="26" spans="1:56" x14ac:dyDescent="0.25">
      <c r="A26" s="5">
        <v>18</v>
      </c>
      <c r="B26" s="15" t="s">
        <v>1087</v>
      </c>
      <c r="C26" s="5" t="s">
        <v>1088</v>
      </c>
      <c r="D26" s="5" t="s">
        <v>429</v>
      </c>
      <c r="E26" s="11" t="s">
        <v>430</v>
      </c>
      <c r="F26" s="6">
        <f>SUMIFS(NhatKy_ViPham!K:K, NhatKy_ViPham!E:E, "10_Su", NhatKy_ViPham!F:F, B26, NhatKy_ViPham!H:H, "L01")</f>
        <v>0</v>
      </c>
      <c r="G26" s="6">
        <f>SUMIFS(NhatKy_ViPham!K:K, NhatKy_ViPham!E:E, "10_Su", NhatKy_ViPham!F:F, B26, NhatKy_ViPham!H:H, "L02")</f>
        <v>0</v>
      </c>
      <c r="H26" s="6">
        <f>SUMIFS(NhatKy_ViPham!K:K, NhatKy_ViPham!E:E, "10_Su", NhatKy_ViPham!F:F, B26, NhatKy_ViPham!H:H, "L03")</f>
        <v>0</v>
      </c>
      <c r="I26" s="6">
        <f>SUMIFS(NhatKy_ViPham!K:K, NhatKy_ViPham!E:E, "10_Su", NhatKy_ViPham!F:F, B26, NhatKy_ViPham!H:H, "L04")</f>
        <v>0</v>
      </c>
      <c r="J26" s="6">
        <f>SUMIFS(NhatKy_ViPham!K:K, NhatKy_ViPham!E:E, "10_Su", NhatKy_ViPham!F:F, B26, NhatKy_ViPham!H:H, "L05")</f>
        <v>0</v>
      </c>
      <c r="K26" s="6">
        <f>SUMIFS(NhatKy_ViPham!K:K, NhatKy_ViPham!E:E, "10_Su", NhatKy_ViPham!F:F, B26, NhatKy_ViPham!H:H, "L06")</f>
        <v>0</v>
      </c>
      <c r="L26" s="6">
        <f>SUMIFS(NhatKy_ViPham!K:K, NhatKy_ViPham!E:E, "10_Su", NhatKy_ViPham!F:F, B26, NhatKy_ViPham!H:H, "L07")</f>
        <v>0</v>
      </c>
      <c r="M26" s="6">
        <f>SUMIFS(NhatKy_ViPham!K:K, NhatKy_ViPham!E:E, "10_Su", NhatKy_ViPham!F:F, B26, NhatKy_ViPham!H:H, "L08")</f>
        <v>0</v>
      </c>
      <c r="N26" s="6">
        <f>SUMIFS(NhatKy_ViPham!K:K, NhatKy_ViPham!E:E, "10_Su", NhatKy_ViPham!F:F, B26, NhatKy_ViPham!H:H, "L09")</f>
        <v>0</v>
      </c>
      <c r="O26" s="6">
        <f>SUMIFS(NhatKy_ViPham!K:K, NhatKy_ViPham!E:E, "10_Su", NhatKy_ViPham!F:F, B26, NhatKy_ViPham!H:H, "L10")</f>
        <v>0</v>
      </c>
      <c r="P26" s="12">
        <f>SUMIFS(NhatKy_ViPham!J:J, NhatKy_ViPham!E:E, "10_Su", NhatKy_ViPham!F:F, B26)</f>
        <v>0</v>
      </c>
      <c r="Q26" s="13">
        <f>SUMIFS(NhatKy_ViPham!K:K, NhatKy_ViPham!E:E, "10_Su", NhatKy_ViPham!F:F, B26)</f>
        <v>0</v>
      </c>
      <c r="R26" s="6">
        <f>100 + SUMIFS(NhatKy_ViPham!J:J, NhatKy_ViPham!E:E, "10_Su", NhatKy_ViPham!F:F, B26, NhatKy_ViPham!C:C, "T1") - SUMIFS(NhatKy_ViPham!K:K, NhatKy_ViPham!E:E, "10_Su", NhatKy_ViPham!F:F, B26, NhatKy_ViPham!C:C, "T1")</f>
        <v>100</v>
      </c>
      <c r="S26" s="6">
        <f>100 + SUMIFS(NhatKy_ViPham!J:J, NhatKy_ViPham!E:E, "10_Su", NhatKy_ViPham!F:F, B26, NhatKy_ViPham!C:C, "T2") - SUMIFS(NhatKy_ViPham!K:K, NhatKy_ViPham!E:E, "10_Su", NhatKy_ViPham!F:F, B26, NhatKy_ViPham!C:C, "T2")</f>
        <v>100</v>
      </c>
      <c r="T26" s="6">
        <f>100 + SUMIFS(NhatKy_ViPham!J:J, NhatKy_ViPham!E:E, "10_Su", NhatKy_ViPham!F:F, B26, NhatKy_ViPham!C:C, "T3") - SUMIFS(NhatKy_ViPham!K:K, NhatKy_ViPham!E:E, "10_Su", NhatKy_ViPham!F:F, B26, NhatKy_ViPham!C:C, "T3")</f>
        <v>100</v>
      </c>
      <c r="U26" s="6">
        <f>100 + SUMIFS(NhatKy_ViPham!J:J, NhatKy_ViPham!E:E, "10_Su", NhatKy_ViPham!F:F, B26, NhatKy_ViPham!C:C, "T4") - SUMIFS(NhatKy_ViPham!K:K, NhatKy_ViPham!E:E, "10_Su", NhatKy_ViPham!F:F, B26, NhatKy_ViPham!C:C, "T4")</f>
        <v>100</v>
      </c>
      <c r="V26" s="6">
        <f>100 + SUMIFS(NhatKy_ViPham!J:J, NhatKy_ViPham!E:E, "10_Su", NhatKy_ViPham!F:F, B26, NhatKy_ViPham!C:C, "T5") - SUMIFS(NhatKy_ViPham!K:K, NhatKy_ViPham!E:E, "10_Su", NhatKy_ViPham!F:F, B26, NhatKy_ViPham!C:C, "T5")</f>
        <v>100</v>
      </c>
      <c r="W26" s="6">
        <f>100 + SUMIFS(NhatKy_ViPham!J:J, NhatKy_ViPham!E:E, "10_Su", NhatKy_ViPham!F:F, B26, NhatKy_ViPham!C:C, "T6") - SUMIFS(NhatKy_ViPham!K:K, NhatKy_ViPham!E:E, "10_Su", NhatKy_ViPham!F:F, B26, NhatKy_ViPham!C:C, "T6")</f>
        <v>100</v>
      </c>
      <c r="X26" s="6">
        <f>100 + SUMIFS(NhatKy_ViPham!J:J, NhatKy_ViPham!E:E, "10_Su", NhatKy_ViPham!F:F, B26, NhatKy_ViPham!C:C, "T7") - SUMIFS(NhatKy_ViPham!K:K, NhatKy_ViPham!E:E, "10_Su", NhatKy_ViPham!F:F, B26, NhatKy_ViPham!C:C, "T7")</f>
        <v>100</v>
      </c>
      <c r="Y26" s="6">
        <f>100 + SUMIFS(NhatKy_ViPham!J:J, NhatKy_ViPham!E:E, "10_Su", NhatKy_ViPham!F:F, B26, NhatKy_ViPham!C:C, "T8") - SUMIFS(NhatKy_ViPham!K:K, NhatKy_ViPham!E:E, "10_Su", NhatKy_ViPham!F:F, B26, NhatKy_ViPham!C:C, "T8")</f>
        <v>100</v>
      </c>
      <c r="Z26" s="6">
        <f>100 + SUMIFS(NhatKy_ViPham!J:J, NhatKy_ViPham!E:E, "10_Su", NhatKy_ViPham!F:F, B26, NhatKy_ViPham!C:C, "T9") - SUMIFS(NhatKy_ViPham!K:K, NhatKy_ViPham!E:E, "10_Su", NhatKy_ViPham!F:F, B26, NhatKy_ViPham!C:C, "T9")</f>
        <v>100</v>
      </c>
      <c r="AA26" s="6">
        <f>100 + SUMIFS(NhatKy_ViPham!J:J, NhatKy_ViPham!E:E, "10_Su", NhatKy_ViPham!F:F, B26, NhatKy_ViPham!C:C, "T10") - SUMIFS(NhatKy_ViPham!K:K, NhatKy_ViPham!E:E, "10_Su", NhatKy_ViPham!F:F, B26, NhatKy_ViPham!C:C, "T10")</f>
        <v>100</v>
      </c>
      <c r="AB26" s="6">
        <f>100 + SUMIFS(NhatKy_ViPham!J:J, NhatKy_ViPham!E:E, "10_Su", NhatKy_ViPham!F:F, B26, NhatKy_ViPham!C:C, "T11") - SUMIFS(NhatKy_ViPham!K:K, NhatKy_ViPham!E:E, "10_Su", NhatKy_ViPham!F:F, B26, NhatKy_ViPham!C:C, "T11")</f>
        <v>100</v>
      </c>
      <c r="AC26" s="6">
        <f>100 + SUMIFS(NhatKy_ViPham!J:J, NhatKy_ViPham!E:E, "10_Su", NhatKy_ViPham!F:F, B26, NhatKy_ViPham!C:C, "T12") - SUMIFS(NhatKy_ViPham!K:K, NhatKy_ViPham!E:E, "10_Su", NhatKy_ViPham!F:F, B26, NhatKy_ViPham!C:C, "T12")</f>
        <v>100</v>
      </c>
      <c r="AD26" s="6">
        <f>100 + SUMIFS(NhatKy_ViPham!J:J, NhatKy_ViPham!E:E, "10_Su", NhatKy_ViPham!F:F, B26, NhatKy_ViPham!C:C, "T13") - SUMIFS(NhatKy_ViPham!K:K, NhatKy_ViPham!E:E, "10_Su", NhatKy_ViPham!F:F, B26, NhatKy_ViPham!C:C, "T13")</f>
        <v>100</v>
      </c>
      <c r="AE26" s="6">
        <f>100 + SUMIFS(NhatKy_ViPham!J:J, NhatKy_ViPham!E:E, "10_Su", NhatKy_ViPham!F:F, B26, NhatKy_ViPham!C:C, "T14") - SUMIFS(NhatKy_ViPham!K:K, NhatKy_ViPham!E:E, "10_Su", NhatKy_ViPham!F:F, B26, NhatKy_ViPham!C:C, "T14")</f>
        <v>100</v>
      </c>
      <c r="AF26" s="6">
        <f>100 + SUMIFS(NhatKy_ViPham!J:J, NhatKy_ViPham!E:E, "10_Su", NhatKy_ViPham!F:F, B26, NhatKy_ViPham!C:C, "T15") - SUMIFS(NhatKy_ViPham!K:K, NhatKy_ViPham!E:E, "10_Su", NhatKy_ViPham!F:F, B26, NhatKy_ViPham!C:C, "T15")</f>
        <v>100</v>
      </c>
      <c r="AG26" s="6">
        <f>100 + SUMIFS(NhatKy_ViPham!J:J, NhatKy_ViPham!E:E, "10_Su", NhatKy_ViPham!F:F, B26, NhatKy_ViPham!C:C, "T16") - SUMIFS(NhatKy_ViPham!K:K, NhatKy_ViPham!E:E, "10_Su", NhatKy_ViPham!F:F, B26, NhatKy_ViPham!C:C, "T16")</f>
        <v>100</v>
      </c>
      <c r="AH26" s="6">
        <f>100 + SUMIFS(NhatKy_ViPham!J:J, NhatKy_ViPham!E:E, "10_Su", NhatKy_ViPham!F:F, B26, NhatKy_ViPham!C:C, "T17") - SUMIFS(NhatKy_ViPham!K:K, NhatKy_ViPham!E:E, "10_Su", NhatKy_ViPham!F:F, B26, NhatKy_ViPham!C:C, "T17")</f>
        <v>100</v>
      </c>
      <c r="AI26" s="6">
        <f>100 + SUMIFS(NhatKy_ViPham!J:J, NhatKy_ViPham!E:E, "10_Su", NhatKy_ViPham!F:F, B26, NhatKy_ViPham!C:C, "T18") - SUMIFS(NhatKy_ViPham!K:K, NhatKy_ViPham!E:E, "10_Su", NhatKy_ViPham!F:F, B26, NhatKy_ViPham!C:C, "T18")</f>
        <v>100</v>
      </c>
      <c r="AJ26" s="6">
        <f>100 + SUMIFS(NhatKy_ViPham!J:J, NhatKy_ViPham!E:E, "10_Su", NhatKy_ViPham!F:F, B26, NhatKy_ViPham!C:C, "T19") - SUMIFS(NhatKy_ViPham!K:K, NhatKy_ViPham!E:E, "10_Su", NhatKy_ViPham!F:F, B26, NhatKy_ViPham!C:C, "T19")</f>
        <v>100</v>
      </c>
      <c r="AK26" s="6">
        <f>100 + SUMIFS(NhatKy_ViPham!J:J, NhatKy_ViPham!E:E, "10_Su", NhatKy_ViPham!F:F, B26, NhatKy_ViPham!C:C, "T20") - SUMIFS(NhatKy_ViPham!K:K, NhatKy_ViPham!E:E, "10_Su", NhatKy_ViPham!F:F, B26, NhatKy_ViPham!C:C, "T20")</f>
        <v>100</v>
      </c>
      <c r="AL26" s="6">
        <f>100 + SUMIFS(NhatKy_ViPham!J:J, NhatKy_ViPham!E:E, "10_Su", NhatKy_ViPham!F:F, B26, NhatKy_ViPham!C:C, "T21") - SUMIFS(NhatKy_ViPham!K:K, NhatKy_ViPham!E:E, "10_Su", NhatKy_ViPham!F:F, B26, NhatKy_ViPham!C:C, "T21")</f>
        <v>100</v>
      </c>
      <c r="AM26" s="6">
        <f>100 + SUMIFS(NhatKy_ViPham!J:J, NhatKy_ViPham!E:E, "10_Su", NhatKy_ViPham!F:F, B26, NhatKy_ViPham!C:C, "T22") - SUMIFS(NhatKy_ViPham!K:K, NhatKy_ViPham!E:E, "10_Su", NhatKy_ViPham!F:F, B26, NhatKy_ViPham!C:C, "T22")</f>
        <v>100</v>
      </c>
      <c r="AN26" s="6">
        <f>100 + SUMIFS(NhatKy_ViPham!J:J, NhatKy_ViPham!E:E, "10_Su", NhatKy_ViPham!F:F, B26, NhatKy_ViPham!C:C, "T23") - SUMIFS(NhatKy_ViPham!K:K, NhatKy_ViPham!E:E, "10_Su", NhatKy_ViPham!F:F, B26, NhatKy_ViPham!C:C, "T23")</f>
        <v>100</v>
      </c>
      <c r="AO26" s="6">
        <f>100 + SUMIFS(NhatKy_ViPham!J:J, NhatKy_ViPham!E:E, "10_Su", NhatKy_ViPham!F:F, B26, NhatKy_ViPham!C:C, "T24") - SUMIFS(NhatKy_ViPham!K:K, NhatKy_ViPham!E:E, "10_Su", NhatKy_ViPham!F:F, B26, NhatKy_ViPham!C:C, "T24")</f>
        <v>100</v>
      </c>
      <c r="AP26" s="6">
        <f>100 + SUMIFS(NhatKy_ViPham!J:J, NhatKy_ViPham!E:E, "10_Su", NhatKy_ViPham!F:F, B26, NhatKy_ViPham!C:C, "T25") - SUMIFS(NhatKy_ViPham!K:K, NhatKy_ViPham!E:E, "10_Su", NhatKy_ViPham!F:F, B26, NhatKy_ViPham!C:C, "T25")</f>
        <v>100</v>
      </c>
      <c r="AQ26" s="6">
        <f>100 + SUMIFS(NhatKy_ViPham!J:J, NhatKy_ViPham!E:E, "10_Su", NhatKy_ViPham!F:F, B26, NhatKy_ViPham!C:C, "T26") - SUMIFS(NhatKy_ViPham!K:K, NhatKy_ViPham!E:E, "10_Su", NhatKy_ViPham!F:F, B26, NhatKy_ViPham!C:C, "T26")</f>
        <v>100</v>
      </c>
      <c r="AR26" s="6">
        <f>100 + SUMIFS(NhatKy_ViPham!J:J, NhatKy_ViPham!E:E, "10_Su", NhatKy_ViPham!F:F, B26, NhatKy_ViPham!C:C, "T27") - SUMIFS(NhatKy_ViPham!K:K, NhatKy_ViPham!E:E, "10_Su", NhatKy_ViPham!F:F, B26, NhatKy_ViPham!C:C, "T27")</f>
        <v>100</v>
      </c>
      <c r="AS26" s="6">
        <f>100 + SUMIFS(NhatKy_ViPham!J:J, NhatKy_ViPham!E:E, "10_Su", NhatKy_ViPham!F:F, B26, NhatKy_ViPham!C:C, "T28") - SUMIFS(NhatKy_ViPham!K:K, NhatKy_ViPham!E:E, "10_Su", NhatKy_ViPham!F:F, B26, NhatKy_ViPham!C:C, "T28")</f>
        <v>100</v>
      </c>
      <c r="AT26" s="6">
        <f>100 + SUMIFS(NhatKy_ViPham!J:J, NhatKy_ViPham!E:E, "10_Su", NhatKy_ViPham!F:F, B26, NhatKy_ViPham!C:C, "T29") - SUMIFS(NhatKy_ViPham!K:K, NhatKy_ViPham!E:E, "10_Su", NhatKy_ViPham!F:F, B26, NhatKy_ViPham!C:C, "T29")</f>
        <v>100</v>
      </c>
      <c r="AU26" s="6">
        <f>100 + SUMIFS(NhatKy_ViPham!J:J, NhatKy_ViPham!E:E, "10_Su", NhatKy_ViPham!F:F, B26, NhatKy_ViPham!C:C, "T30") - SUMIFS(NhatKy_ViPham!K:K, NhatKy_ViPham!E:E, "10_Su", NhatKy_ViPham!F:F, B26, NhatKy_ViPham!C:C, "T30")</f>
        <v>100</v>
      </c>
      <c r="AV26" s="6">
        <f>100 + SUMIFS(NhatKy_ViPham!J:J, NhatKy_ViPham!E:E, "10_Su", NhatKy_ViPham!F:F, B26, NhatKy_ViPham!C:C, "T31") - SUMIFS(NhatKy_ViPham!K:K, NhatKy_ViPham!E:E, "10_Su", NhatKy_ViPham!F:F, B26, NhatKy_ViPham!C:C, "T31")</f>
        <v>100</v>
      </c>
      <c r="AW26" s="6">
        <f>100 + SUMIFS(NhatKy_ViPham!J:J, NhatKy_ViPham!E:E, "10_Su", NhatKy_ViPham!F:F, B26, NhatKy_ViPham!C:C, "T32") - SUMIFS(NhatKy_ViPham!K:K, NhatKy_ViPham!E:E, "10_Su", NhatKy_ViPham!F:F, B26, NhatKy_ViPham!C:C, "T32")</f>
        <v>100</v>
      </c>
      <c r="AX26" s="6">
        <f>100 + SUMIFS(NhatKy_ViPham!J:J, NhatKy_ViPham!E:E, "10_Su", NhatKy_ViPham!F:F, B26, NhatKy_ViPham!C:C, "T33") - SUMIFS(NhatKy_ViPham!K:K, NhatKy_ViPham!E:E, "10_Su", NhatKy_ViPham!F:F, B26, NhatKy_ViPham!C:C, "T33")</f>
        <v>100</v>
      </c>
      <c r="AY26" s="6">
        <f>100 + SUMIFS(NhatKy_ViPham!J:J, NhatKy_ViPham!E:E, "10_Su", NhatKy_ViPham!F:F, B26, NhatKy_ViPham!C:C, "T34") - SUMIFS(NhatKy_ViPham!K:K, NhatKy_ViPham!E:E, "10_Su", NhatKy_ViPham!F:F, B26, NhatKy_ViPham!C:C, "T34")</f>
        <v>100</v>
      </c>
      <c r="AZ26" s="6">
        <f>100 + SUMIFS(NhatKy_ViPham!J:J, NhatKy_ViPham!E:E, "10_Su", NhatKy_ViPham!F:F, B26, NhatKy_ViPham!C:C, "T35") - SUMIFS(NhatKy_ViPham!K:K, NhatKy_ViPham!E:E, "10_Su", NhatKy_ViPham!F:F, B26, NhatKy_ViPham!C:C, "T35")</f>
        <v>100</v>
      </c>
      <c r="BA26" s="12">
        <f t="shared" si="0"/>
        <v>100</v>
      </c>
      <c r="BB26" s="11" t="s">
        <v>430</v>
      </c>
      <c r="BC26" s="16" t="str">
        <f t="shared" si="1"/>
        <v>Tốt</v>
      </c>
      <c r="BD26" s="15" t="str">
        <f t="shared" si="2"/>
        <v>🟢 BÌNH THƯỜNG</v>
      </c>
    </row>
    <row r="27" spans="1:56" x14ac:dyDescent="0.25">
      <c r="A27" s="4">
        <v>19</v>
      </c>
      <c r="B27" s="10" t="s">
        <v>1089</v>
      </c>
      <c r="C27" s="4" t="s">
        <v>943</v>
      </c>
      <c r="D27" s="4" t="s">
        <v>429</v>
      </c>
      <c r="E27" s="11" t="s">
        <v>430</v>
      </c>
      <c r="F27" s="7">
        <f>SUMIFS(NhatKy_ViPham!K:K, NhatKy_ViPham!E:E, "10_Su", NhatKy_ViPham!F:F, B27, NhatKy_ViPham!H:H, "L01")</f>
        <v>0</v>
      </c>
      <c r="G27" s="7">
        <f>SUMIFS(NhatKy_ViPham!K:K, NhatKy_ViPham!E:E, "10_Su", NhatKy_ViPham!F:F, B27, NhatKy_ViPham!H:H, "L02")</f>
        <v>0</v>
      </c>
      <c r="H27" s="7">
        <f>SUMIFS(NhatKy_ViPham!K:K, NhatKy_ViPham!E:E, "10_Su", NhatKy_ViPham!F:F, B27, NhatKy_ViPham!H:H, "L03")</f>
        <v>0</v>
      </c>
      <c r="I27" s="7">
        <f>SUMIFS(NhatKy_ViPham!K:K, NhatKy_ViPham!E:E, "10_Su", NhatKy_ViPham!F:F, B27, NhatKy_ViPham!H:H, "L04")</f>
        <v>0</v>
      </c>
      <c r="J27" s="7">
        <f>SUMIFS(NhatKy_ViPham!K:K, NhatKy_ViPham!E:E, "10_Su", NhatKy_ViPham!F:F, B27, NhatKy_ViPham!H:H, "L05")</f>
        <v>0</v>
      </c>
      <c r="K27" s="7">
        <f>SUMIFS(NhatKy_ViPham!K:K, NhatKy_ViPham!E:E, "10_Su", NhatKy_ViPham!F:F, B27, NhatKy_ViPham!H:H, "L06")</f>
        <v>0</v>
      </c>
      <c r="L27" s="7">
        <f>SUMIFS(NhatKy_ViPham!K:K, NhatKy_ViPham!E:E, "10_Su", NhatKy_ViPham!F:F, B27, NhatKy_ViPham!H:H, "L07")</f>
        <v>0</v>
      </c>
      <c r="M27" s="7">
        <f>SUMIFS(NhatKy_ViPham!K:K, NhatKy_ViPham!E:E, "10_Su", NhatKy_ViPham!F:F, B27, NhatKy_ViPham!H:H, "L08")</f>
        <v>0</v>
      </c>
      <c r="N27" s="7">
        <f>SUMIFS(NhatKy_ViPham!K:K, NhatKy_ViPham!E:E, "10_Su", NhatKy_ViPham!F:F, B27, NhatKy_ViPham!H:H, "L09")</f>
        <v>0</v>
      </c>
      <c r="O27" s="7">
        <f>SUMIFS(NhatKy_ViPham!K:K, NhatKy_ViPham!E:E, "10_Su", NhatKy_ViPham!F:F, B27, NhatKy_ViPham!H:H, "L10")</f>
        <v>0</v>
      </c>
      <c r="P27" s="12">
        <f>SUMIFS(NhatKy_ViPham!J:J, NhatKy_ViPham!E:E, "10_Su", NhatKy_ViPham!F:F, B27)</f>
        <v>0</v>
      </c>
      <c r="Q27" s="13">
        <f>SUMIFS(NhatKy_ViPham!K:K, NhatKy_ViPham!E:E, "10_Su", NhatKy_ViPham!F:F, B27)</f>
        <v>0</v>
      </c>
      <c r="R27" s="7">
        <f>100 + SUMIFS(NhatKy_ViPham!J:J, NhatKy_ViPham!E:E, "10_Su", NhatKy_ViPham!F:F, B27, NhatKy_ViPham!C:C, "T1") - SUMIFS(NhatKy_ViPham!K:K, NhatKy_ViPham!E:E, "10_Su", NhatKy_ViPham!F:F, B27, NhatKy_ViPham!C:C, "T1")</f>
        <v>100</v>
      </c>
      <c r="S27" s="7">
        <f>100 + SUMIFS(NhatKy_ViPham!J:J, NhatKy_ViPham!E:E, "10_Su", NhatKy_ViPham!F:F, B27, NhatKy_ViPham!C:C, "T2") - SUMIFS(NhatKy_ViPham!K:K, NhatKy_ViPham!E:E, "10_Su", NhatKy_ViPham!F:F, B27, NhatKy_ViPham!C:C, "T2")</f>
        <v>100</v>
      </c>
      <c r="T27" s="7">
        <f>100 + SUMIFS(NhatKy_ViPham!J:J, NhatKy_ViPham!E:E, "10_Su", NhatKy_ViPham!F:F, B27, NhatKy_ViPham!C:C, "T3") - SUMIFS(NhatKy_ViPham!K:K, NhatKy_ViPham!E:E, "10_Su", NhatKy_ViPham!F:F, B27, NhatKy_ViPham!C:C, "T3")</f>
        <v>100</v>
      </c>
      <c r="U27" s="7">
        <f>100 + SUMIFS(NhatKy_ViPham!J:J, NhatKy_ViPham!E:E, "10_Su", NhatKy_ViPham!F:F, B27, NhatKy_ViPham!C:C, "T4") - SUMIFS(NhatKy_ViPham!K:K, NhatKy_ViPham!E:E, "10_Su", NhatKy_ViPham!F:F, B27, NhatKy_ViPham!C:C, "T4")</f>
        <v>100</v>
      </c>
      <c r="V27" s="7">
        <f>100 + SUMIFS(NhatKy_ViPham!J:J, NhatKy_ViPham!E:E, "10_Su", NhatKy_ViPham!F:F, B27, NhatKy_ViPham!C:C, "T5") - SUMIFS(NhatKy_ViPham!K:K, NhatKy_ViPham!E:E, "10_Su", NhatKy_ViPham!F:F, B27, NhatKy_ViPham!C:C, "T5")</f>
        <v>100</v>
      </c>
      <c r="W27" s="7">
        <f>100 + SUMIFS(NhatKy_ViPham!J:J, NhatKy_ViPham!E:E, "10_Su", NhatKy_ViPham!F:F, B27, NhatKy_ViPham!C:C, "T6") - SUMIFS(NhatKy_ViPham!K:K, NhatKy_ViPham!E:E, "10_Su", NhatKy_ViPham!F:F, B27, NhatKy_ViPham!C:C, "T6")</f>
        <v>100</v>
      </c>
      <c r="X27" s="7">
        <f>100 + SUMIFS(NhatKy_ViPham!J:J, NhatKy_ViPham!E:E, "10_Su", NhatKy_ViPham!F:F, B27, NhatKy_ViPham!C:C, "T7") - SUMIFS(NhatKy_ViPham!K:K, NhatKy_ViPham!E:E, "10_Su", NhatKy_ViPham!F:F, B27, NhatKy_ViPham!C:C, "T7")</f>
        <v>100</v>
      </c>
      <c r="Y27" s="7">
        <f>100 + SUMIFS(NhatKy_ViPham!J:J, NhatKy_ViPham!E:E, "10_Su", NhatKy_ViPham!F:F, B27, NhatKy_ViPham!C:C, "T8") - SUMIFS(NhatKy_ViPham!K:K, NhatKy_ViPham!E:E, "10_Su", NhatKy_ViPham!F:F, B27, NhatKy_ViPham!C:C, "T8")</f>
        <v>100</v>
      </c>
      <c r="Z27" s="7">
        <f>100 + SUMIFS(NhatKy_ViPham!J:J, NhatKy_ViPham!E:E, "10_Su", NhatKy_ViPham!F:F, B27, NhatKy_ViPham!C:C, "T9") - SUMIFS(NhatKy_ViPham!K:K, NhatKy_ViPham!E:E, "10_Su", NhatKy_ViPham!F:F, B27, NhatKy_ViPham!C:C, "T9")</f>
        <v>100</v>
      </c>
      <c r="AA27" s="7">
        <f>100 + SUMIFS(NhatKy_ViPham!J:J, NhatKy_ViPham!E:E, "10_Su", NhatKy_ViPham!F:F, B27, NhatKy_ViPham!C:C, "T10") - SUMIFS(NhatKy_ViPham!K:K, NhatKy_ViPham!E:E, "10_Su", NhatKy_ViPham!F:F, B27, NhatKy_ViPham!C:C, "T10")</f>
        <v>100</v>
      </c>
      <c r="AB27" s="7">
        <f>100 + SUMIFS(NhatKy_ViPham!J:J, NhatKy_ViPham!E:E, "10_Su", NhatKy_ViPham!F:F, B27, NhatKy_ViPham!C:C, "T11") - SUMIFS(NhatKy_ViPham!K:K, NhatKy_ViPham!E:E, "10_Su", NhatKy_ViPham!F:F, B27, NhatKy_ViPham!C:C, "T11")</f>
        <v>100</v>
      </c>
      <c r="AC27" s="7">
        <f>100 + SUMIFS(NhatKy_ViPham!J:J, NhatKy_ViPham!E:E, "10_Su", NhatKy_ViPham!F:F, B27, NhatKy_ViPham!C:C, "T12") - SUMIFS(NhatKy_ViPham!K:K, NhatKy_ViPham!E:E, "10_Su", NhatKy_ViPham!F:F, B27, NhatKy_ViPham!C:C, "T12")</f>
        <v>100</v>
      </c>
      <c r="AD27" s="7">
        <f>100 + SUMIFS(NhatKy_ViPham!J:J, NhatKy_ViPham!E:E, "10_Su", NhatKy_ViPham!F:F, B27, NhatKy_ViPham!C:C, "T13") - SUMIFS(NhatKy_ViPham!K:K, NhatKy_ViPham!E:E, "10_Su", NhatKy_ViPham!F:F, B27, NhatKy_ViPham!C:C, "T13")</f>
        <v>100</v>
      </c>
      <c r="AE27" s="7">
        <f>100 + SUMIFS(NhatKy_ViPham!J:J, NhatKy_ViPham!E:E, "10_Su", NhatKy_ViPham!F:F, B27, NhatKy_ViPham!C:C, "T14") - SUMIFS(NhatKy_ViPham!K:K, NhatKy_ViPham!E:E, "10_Su", NhatKy_ViPham!F:F, B27, NhatKy_ViPham!C:C, "T14")</f>
        <v>100</v>
      </c>
      <c r="AF27" s="7">
        <f>100 + SUMIFS(NhatKy_ViPham!J:J, NhatKy_ViPham!E:E, "10_Su", NhatKy_ViPham!F:F, B27, NhatKy_ViPham!C:C, "T15") - SUMIFS(NhatKy_ViPham!K:K, NhatKy_ViPham!E:E, "10_Su", NhatKy_ViPham!F:F, B27, NhatKy_ViPham!C:C, "T15")</f>
        <v>100</v>
      </c>
      <c r="AG27" s="7">
        <f>100 + SUMIFS(NhatKy_ViPham!J:J, NhatKy_ViPham!E:E, "10_Su", NhatKy_ViPham!F:F, B27, NhatKy_ViPham!C:C, "T16") - SUMIFS(NhatKy_ViPham!K:K, NhatKy_ViPham!E:E, "10_Su", NhatKy_ViPham!F:F, B27, NhatKy_ViPham!C:C, "T16")</f>
        <v>100</v>
      </c>
      <c r="AH27" s="7">
        <f>100 + SUMIFS(NhatKy_ViPham!J:J, NhatKy_ViPham!E:E, "10_Su", NhatKy_ViPham!F:F, B27, NhatKy_ViPham!C:C, "T17") - SUMIFS(NhatKy_ViPham!K:K, NhatKy_ViPham!E:E, "10_Su", NhatKy_ViPham!F:F, B27, NhatKy_ViPham!C:C, "T17")</f>
        <v>100</v>
      </c>
      <c r="AI27" s="7">
        <f>100 + SUMIFS(NhatKy_ViPham!J:J, NhatKy_ViPham!E:E, "10_Su", NhatKy_ViPham!F:F, B27, NhatKy_ViPham!C:C, "T18") - SUMIFS(NhatKy_ViPham!K:K, NhatKy_ViPham!E:E, "10_Su", NhatKy_ViPham!F:F, B27, NhatKy_ViPham!C:C, "T18")</f>
        <v>100</v>
      </c>
      <c r="AJ27" s="7">
        <f>100 + SUMIFS(NhatKy_ViPham!J:J, NhatKy_ViPham!E:E, "10_Su", NhatKy_ViPham!F:F, B27, NhatKy_ViPham!C:C, "T19") - SUMIFS(NhatKy_ViPham!K:K, NhatKy_ViPham!E:E, "10_Su", NhatKy_ViPham!F:F, B27, NhatKy_ViPham!C:C, "T19")</f>
        <v>100</v>
      </c>
      <c r="AK27" s="7">
        <f>100 + SUMIFS(NhatKy_ViPham!J:J, NhatKy_ViPham!E:E, "10_Su", NhatKy_ViPham!F:F, B27, NhatKy_ViPham!C:C, "T20") - SUMIFS(NhatKy_ViPham!K:K, NhatKy_ViPham!E:E, "10_Su", NhatKy_ViPham!F:F, B27, NhatKy_ViPham!C:C, "T20")</f>
        <v>100</v>
      </c>
      <c r="AL27" s="7">
        <f>100 + SUMIFS(NhatKy_ViPham!J:J, NhatKy_ViPham!E:E, "10_Su", NhatKy_ViPham!F:F, B27, NhatKy_ViPham!C:C, "T21") - SUMIFS(NhatKy_ViPham!K:K, NhatKy_ViPham!E:E, "10_Su", NhatKy_ViPham!F:F, B27, NhatKy_ViPham!C:C, "T21")</f>
        <v>100</v>
      </c>
      <c r="AM27" s="7">
        <f>100 + SUMIFS(NhatKy_ViPham!J:J, NhatKy_ViPham!E:E, "10_Su", NhatKy_ViPham!F:F, B27, NhatKy_ViPham!C:C, "T22") - SUMIFS(NhatKy_ViPham!K:K, NhatKy_ViPham!E:E, "10_Su", NhatKy_ViPham!F:F, B27, NhatKy_ViPham!C:C, "T22")</f>
        <v>100</v>
      </c>
      <c r="AN27" s="7">
        <f>100 + SUMIFS(NhatKy_ViPham!J:J, NhatKy_ViPham!E:E, "10_Su", NhatKy_ViPham!F:F, B27, NhatKy_ViPham!C:C, "T23") - SUMIFS(NhatKy_ViPham!K:K, NhatKy_ViPham!E:E, "10_Su", NhatKy_ViPham!F:F, B27, NhatKy_ViPham!C:C, "T23")</f>
        <v>100</v>
      </c>
      <c r="AO27" s="7">
        <f>100 + SUMIFS(NhatKy_ViPham!J:J, NhatKy_ViPham!E:E, "10_Su", NhatKy_ViPham!F:F, B27, NhatKy_ViPham!C:C, "T24") - SUMIFS(NhatKy_ViPham!K:K, NhatKy_ViPham!E:E, "10_Su", NhatKy_ViPham!F:F, B27, NhatKy_ViPham!C:C, "T24")</f>
        <v>100</v>
      </c>
      <c r="AP27" s="7">
        <f>100 + SUMIFS(NhatKy_ViPham!J:J, NhatKy_ViPham!E:E, "10_Su", NhatKy_ViPham!F:F, B27, NhatKy_ViPham!C:C, "T25") - SUMIFS(NhatKy_ViPham!K:K, NhatKy_ViPham!E:E, "10_Su", NhatKy_ViPham!F:F, B27, NhatKy_ViPham!C:C, "T25")</f>
        <v>100</v>
      </c>
      <c r="AQ27" s="7">
        <f>100 + SUMIFS(NhatKy_ViPham!J:J, NhatKy_ViPham!E:E, "10_Su", NhatKy_ViPham!F:F, B27, NhatKy_ViPham!C:C, "T26") - SUMIFS(NhatKy_ViPham!K:K, NhatKy_ViPham!E:E, "10_Su", NhatKy_ViPham!F:F, B27, NhatKy_ViPham!C:C, "T26")</f>
        <v>100</v>
      </c>
      <c r="AR27" s="7">
        <f>100 + SUMIFS(NhatKy_ViPham!J:J, NhatKy_ViPham!E:E, "10_Su", NhatKy_ViPham!F:F, B27, NhatKy_ViPham!C:C, "T27") - SUMIFS(NhatKy_ViPham!K:K, NhatKy_ViPham!E:E, "10_Su", NhatKy_ViPham!F:F, B27, NhatKy_ViPham!C:C, "T27")</f>
        <v>100</v>
      </c>
      <c r="AS27" s="7">
        <f>100 + SUMIFS(NhatKy_ViPham!J:J, NhatKy_ViPham!E:E, "10_Su", NhatKy_ViPham!F:F, B27, NhatKy_ViPham!C:C, "T28") - SUMIFS(NhatKy_ViPham!K:K, NhatKy_ViPham!E:E, "10_Su", NhatKy_ViPham!F:F, B27, NhatKy_ViPham!C:C, "T28")</f>
        <v>100</v>
      </c>
      <c r="AT27" s="7">
        <f>100 + SUMIFS(NhatKy_ViPham!J:J, NhatKy_ViPham!E:E, "10_Su", NhatKy_ViPham!F:F, B27, NhatKy_ViPham!C:C, "T29") - SUMIFS(NhatKy_ViPham!K:K, NhatKy_ViPham!E:E, "10_Su", NhatKy_ViPham!F:F, B27, NhatKy_ViPham!C:C, "T29")</f>
        <v>100</v>
      </c>
      <c r="AU27" s="7">
        <f>100 + SUMIFS(NhatKy_ViPham!J:J, NhatKy_ViPham!E:E, "10_Su", NhatKy_ViPham!F:F, B27, NhatKy_ViPham!C:C, "T30") - SUMIFS(NhatKy_ViPham!K:K, NhatKy_ViPham!E:E, "10_Su", NhatKy_ViPham!F:F, B27, NhatKy_ViPham!C:C, "T30")</f>
        <v>100</v>
      </c>
      <c r="AV27" s="7">
        <f>100 + SUMIFS(NhatKy_ViPham!J:J, NhatKy_ViPham!E:E, "10_Su", NhatKy_ViPham!F:F, B27, NhatKy_ViPham!C:C, "T31") - SUMIFS(NhatKy_ViPham!K:K, NhatKy_ViPham!E:E, "10_Su", NhatKy_ViPham!F:F, B27, NhatKy_ViPham!C:C, "T31")</f>
        <v>100</v>
      </c>
      <c r="AW27" s="7">
        <f>100 + SUMIFS(NhatKy_ViPham!J:J, NhatKy_ViPham!E:E, "10_Su", NhatKy_ViPham!F:F, B27, NhatKy_ViPham!C:C, "T32") - SUMIFS(NhatKy_ViPham!K:K, NhatKy_ViPham!E:E, "10_Su", NhatKy_ViPham!F:F, B27, NhatKy_ViPham!C:C, "T32")</f>
        <v>100</v>
      </c>
      <c r="AX27" s="7">
        <f>100 + SUMIFS(NhatKy_ViPham!J:J, NhatKy_ViPham!E:E, "10_Su", NhatKy_ViPham!F:F, B27, NhatKy_ViPham!C:C, "T33") - SUMIFS(NhatKy_ViPham!K:K, NhatKy_ViPham!E:E, "10_Su", NhatKy_ViPham!F:F, B27, NhatKy_ViPham!C:C, "T33")</f>
        <v>100</v>
      </c>
      <c r="AY27" s="7">
        <f>100 + SUMIFS(NhatKy_ViPham!J:J, NhatKy_ViPham!E:E, "10_Su", NhatKy_ViPham!F:F, B27, NhatKy_ViPham!C:C, "T34") - SUMIFS(NhatKy_ViPham!K:K, NhatKy_ViPham!E:E, "10_Su", NhatKy_ViPham!F:F, B27, NhatKy_ViPham!C:C, "T34")</f>
        <v>100</v>
      </c>
      <c r="AZ27" s="7">
        <f>100 + SUMIFS(NhatKy_ViPham!J:J, NhatKy_ViPham!E:E, "10_Su", NhatKy_ViPham!F:F, B27, NhatKy_ViPham!C:C, "T35") - SUMIFS(NhatKy_ViPham!K:K, NhatKy_ViPham!E:E, "10_Su", NhatKy_ViPham!F:F, B27, NhatKy_ViPham!C:C, "T35")</f>
        <v>100</v>
      </c>
      <c r="BA27" s="12">
        <f t="shared" si="0"/>
        <v>100</v>
      </c>
      <c r="BB27" s="11" t="s">
        <v>430</v>
      </c>
      <c r="BC27" s="14" t="str">
        <f t="shared" si="1"/>
        <v>Tốt</v>
      </c>
      <c r="BD27" s="10" t="str">
        <f t="shared" si="2"/>
        <v>🟢 BÌNH THƯỜNG</v>
      </c>
    </row>
    <row r="28" spans="1:56" x14ac:dyDescent="0.25">
      <c r="A28" s="5">
        <v>20</v>
      </c>
      <c r="B28" s="15" t="s">
        <v>1090</v>
      </c>
      <c r="C28" s="5" t="s">
        <v>1091</v>
      </c>
      <c r="D28" s="5" t="s">
        <v>429</v>
      </c>
      <c r="E28" s="11" t="s">
        <v>430</v>
      </c>
      <c r="F28" s="6">
        <f>SUMIFS(NhatKy_ViPham!K:K, NhatKy_ViPham!E:E, "10_Su", NhatKy_ViPham!F:F, B28, NhatKy_ViPham!H:H, "L01")</f>
        <v>0</v>
      </c>
      <c r="G28" s="6">
        <f>SUMIFS(NhatKy_ViPham!K:K, NhatKy_ViPham!E:E, "10_Su", NhatKy_ViPham!F:F, B28, NhatKy_ViPham!H:H, "L02")</f>
        <v>0</v>
      </c>
      <c r="H28" s="6">
        <f>SUMIFS(NhatKy_ViPham!K:K, NhatKy_ViPham!E:E, "10_Su", NhatKy_ViPham!F:F, B28, NhatKy_ViPham!H:H, "L03")</f>
        <v>0</v>
      </c>
      <c r="I28" s="6">
        <f>SUMIFS(NhatKy_ViPham!K:K, NhatKy_ViPham!E:E, "10_Su", NhatKy_ViPham!F:F, B28, NhatKy_ViPham!H:H, "L04")</f>
        <v>0</v>
      </c>
      <c r="J28" s="6">
        <f>SUMIFS(NhatKy_ViPham!K:K, NhatKy_ViPham!E:E, "10_Su", NhatKy_ViPham!F:F, B28, NhatKy_ViPham!H:H, "L05")</f>
        <v>0</v>
      </c>
      <c r="K28" s="6">
        <f>SUMIFS(NhatKy_ViPham!K:K, NhatKy_ViPham!E:E, "10_Su", NhatKy_ViPham!F:F, B28, NhatKy_ViPham!H:H, "L06")</f>
        <v>0</v>
      </c>
      <c r="L28" s="6">
        <f>SUMIFS(NhatKy_ViPham!K:K, NhatKy_ViPham!E:E, "10_Su", NhatKy_ViPham!F:F, B28, NhatKy_ViPham!H:H, "L07")</f>
        <v>0</v>
      </c>
      <c r="M28" s="6">
        <f>SUMIFS(NhatKy_ViPham!K:K, NhatKy_ViPham!E:E, "10_Su", NhatKy_ViPham!F:F, B28, NhatKy_ViPham!H:H, "L08")</f>
        <v>0</v>
      </c>
      <c r="N28" s="6">
        <f>SUMIFS(NhatKy_ViPham!K:K, NhatKy_ViPham!E:E, "10_Su", NhatKy_ViPham!F:F, B28, NhatKy_ViPham!H:H, "L09")</f>
        <v>0</v>
      </c>
      <c r="O28" s="6">
        <f>SUMIFS(NhatKy_ViPham!K:K, NhatKy_ViPham!E:E, "10_Su", NhatKy_ViPham!F:F, B28, NhatKy_ViPham!H:H, "L10")</f>
        <v>0</v>
      </c>
      <c r="P28" s="12">
        <f>SUMIFS(NhatKy_ViPham!J:J, NhatKy_ViPham!E:E, "10_Su", NhatKy_ViPham!F:F, B28)</f>
        <v>0</v>
      </c>
      <c r="Q28" s="13">
        <f>SUMIFS(NhatKy_ViPham!K:K, NhatKy_ViPham!E:E, "10_Su", NhatKy_ViPham!F:F, B28)</f>
        <v>0</v>
      </c>
      <c r="R28" s="6">
        <f>100 + SUMIFS(NhatKy_ViPham!J:J, NhatKy_ViPham!E:E, "10_Su", NhatKy_ViPham!F:F, B28, NhatKy_ViPham!C:C, "T1") - SUMIFS(NhatKy_ViPham!K:K, NhatKy_ViPham!E:E, "10_Su", NhatKy_ViPham!F:F, B28, NhatKy_ViPham!C:C, "T1")</f>
        <v>100</v>
      </c>
      <c r="S28" s="6">
        <f>100 + SUMIFS(NhatKy_ViPham!J:J, NhatKy_ViPham!E:E, "10_Su", NhatKy_ViPham!F:F, B28, NhatKy_ViPham!C:C, "T2") - SUMIFS(NhatKy_ViPham!K:K, NhatKy_ViPham!E:E, "10_Su", NhatKy_ViPham!F:F, B28, NhatKy_ViPham!C:C, "T2")</f>
        <v>100</v>
      </c>
      <c r="T28" s="6">
        <f>100 + SUMIFS(NhatKy_ViPham!J:J, NhatKy_ViPham!E:E, "10_Su", NhatKy_ViPham!F:F, B28, NhatKy_ViPham!C:C, "T3") - SUMIFS(NhatKy_ViPham!K:K, NhatKy_ViPham!E:E, "10_Su", NhatKy_ViPham!F:F, B28, NhatKy_ViPham!C:C, "T3")</f>
        <v>100</v>
      </c>
      <c r="U28" s="6">
        <f>100 + SUMIFS(NhatKy_ViPham!J:J, NhatKy_ViPham!E:E, "10_Su", NhatKy_ViPham!F:F, B28, NhatKy_ViPham!C:C, "T4") - SUMIFS(NhatKy_ViPham!K:K, NhatKy_ViPham!E:E, "10_Su", NhatKy_ViPham!F:F, B28, NhatKy_ViPham!C:C, "T4")</f>
        <v>100</v>
      </c>
      <c r="V28" s="6">
        <f>100 + SUMIFS(NhatKy_ViPham!J:J, NhatKy_ViPham!E:E, "10_Su", NhatKy_ViPham!F:F, B28, NhatKy_ViPham!C:C, "T5") - SUMIFS(NhatKy_ViPham!K:K, NhatKy_ViPham!E:E, "10_Su", NhatKy_ViPham!F:F, B28, NhatKy_ViPham!C:C, "T5")</f>
        <v>100</v>
      </c>
      <c r="W28" s="6">
        <f>100 + SUMIFS(NhatKy_ViPham!J:J, NhatKy_ViPham!E:E, "10_Su", NhatKy_ViPham!F:F, B28, NhatKy_ViPham!C:C, "T6") - SUMIFS(NhatKy_ViPham!K:K, NhatKy_ViPham!E:E, "10_Su", NhatKy_ViPham!F:F, B28, NhatKy_ViPham!C:C, "T6")</f>
        <v>100</v>
      </c>
      <c r="X28" s="6">
        <f>100 + SUMIFS(NhatKy_ViPham!J:J, NhatKy_ViPham!E:E, "10_Su", NhatKy_ViPham!F:F, B28, NhatKy_ViPham!C:C, "T7") - SUMIFS(NhatKy_ViPham!K:K, NhatKy_ViPham!E:E, "10_Su", NhatKy_ViPham!F:F, B28, NhatKy_ViPham!C:C, "T7")</f>
        <v>100</v>
      </c>
      <c r="Y28" s="6">
        <f>100 + SUMIFS(NhatKy_ViPham!J:J, NhatKy_ViPham!E:E, "10_Su", NhatKy_ViPham!F:F, B28, NhatKy_ViPham!C:C, "T8") - SUMIFS(NhatKy_ViPham!K:K, NhatKy_ViPham!E:E, "10_Su", NhatKy_ViPham!F:F, B28, NhatKy_ViPham!C:C, "T8")</f>
        <v>100</v>
      </c>
      <c r="Z28" s="6">
        <f>100 + SUMIFS(NhatKy_ViPham!J:J, NhatKy_ViPham!E:E, "10_Su", NhatKy_ViPham!F:F, B28, NhatKy_ViPham!C:C, "T9") - SUMIFS(NhatKy_ViPham!K:K, NhatKy_ViPham!E:E, "10_Su", NhatKy_ViPham!F:F, B28, NhatKy_ViPham!C:C, "T9")</f>
        <v>100</v>
      </c>
      <c r="AA28" s="6">
        <f>100 + SUMIFS(NhatKy_ViPham!J:J, NhatKy_ViPham!E:E, "10_Su", NhatKy_ViPham!F:F, B28, NhatKy_ViPham!C:C, "T10") - SUMIFS(NhatKy_ViPham!K:K, NhatKy_ViPham!E:E, "10_Su", NhatKy_ViPham!F:F, B28, NhatKy_ViPham!C:C, "T10")</f>
        <v>100</v>
      </c>
      <c r="AB28" s="6">
        <f>100 + SUMIFS(NhatKy_ViPham!J:J, NhatKy_ViPham!E:E, "10_Su", NhatKy_ViPham!F:F, B28, NhatKy_ViPham!C:C, "T11") - SUMIFS(NhatKy_ViPham!K:K, NhatKy_ViPham!E:E, "10_Su", NhatKy_ViPham!F:F, B28, NhatKy_ViPham!C:C, "T11")</f>
        <v>100</v>
      </c>
      <c r="AC28" s="6">
        <f>100 + SUMIFS(NhatKy_ViPham!J:J, NhatKy_ViPham!E:E, "10_Su", NhatKy_ViPham!F:F, B28, NhatKy_ViPham!C:C, "T12") - SUMIFS(NhatKy_ViPham!K:K, NhatKy_ViPham!E:E, "10_Su", NhatKy_ViPham!F:F, B28, NhatKy_ViPham!C:C, "T12")</f>
        <v>100</v>
      </c>
      <c r="AD28" s="6">
        <f>100 + SUMIFS(NhatKy_ViPham!J:J, NhatKy_ViPham!E:E, "10_Su", NhatKy_ViPham!F:F, B28, NhatKy_ViPham!C:C, "T13") - SUMIFS(NhatKy_ViPham!K:K, NhatKy_ViPham!E:E, "10_Su", NhatKy_ViPham!F:F, B28, NhatKy_ViPham!C:C, "T13")</f>
        <v>100</v>
      </c>
      <c r="AE28" s="6">
        <f>100 + SUMIFS(NhatKy_ViPham!J:J, NhatKy_ViPham!E:E, "10_Su", NhatKy_ViPham!F:F, B28, NhatKy_ViPham!C:C, "T14") - SUMIFS(NhatKy_ViPham!K:K, NhatKy_ViPham!E:E, "10_Su", NhatKy_ViPham!F:F, B28, NhatKy_ViPham!C:C, "T14")</f>
        <v>100</v>
      </c>
      <c r="AF28" s="6">
        <f>100 + SUMIFS(NhatKy_ViPham!J:J, NhatKy_ViPham!E:E, "10_Su", NhatKy_ViPham!F:F, B28, NhatKy_ViPham!C:C, "T15") - SUMIFS(NhatKy_ViPham!K:K, NhatKy_ViPham!E:E, "10_Su", NhatKy_ViPham!F:F, B28, NhatKy_ViPham!C:C, "T15")</f>
        <v>100</v>
      </c>
      <c r="AG28" s="6">
        <f>100 + SUMIFS(NhatKy_ViPham!J:J, NhatKy_ViPham!E:E, "10_Su", NhatKy_ViPham!F:F, B28, NhatKy_ViPham!C:C, "T16") - SUMIFS(NhatKy_ViPham!K:K, NhatKy_ViPham!E:E, "10_Su", NhatKy_ViPham!F:F, B28, NhatKy_ViPham!C:C, "T16")</f>
        <v>100</v>
      </c>
      <c r="AH28" s="6">
        <f>100 + SUMIFS(NhatKy_ViPham!J:J, NhatKy_ViPham!E:E, "10_Su", NhatKy_ViPham!F:F, B28, NhatKy_ViPham!C:C, "T17") - SUMIFS(NhatKy_ViPham!K:K, NhatKy_ViPham!E:E, "10_Su", NhatKy_ViPham!F:F, B28, NhatKy_ViPham!C:C, "T17")</f>
        <v>100</v>
      </c>
      <c r="AI28" s="6">
        <f>100 + SUMIFS(NhatKy_ViPham!J:J, NhatKy_ViPham!E:E, "10_Su", NhatKy_ViPham!F:F, B28, NhatKy_ViPham!C:C, "T18") - SUMIFS(NhatKy_ViPham!K:K, NhatKy_ViPham!E:E, "10_Su", NhatKy_ViPham!F:F, B28, NhatKy_ViPham!C:C, "T18")</f>
        <v>100</v>
      </c>
      <c r="AJ28" s="6">
        <f>100 + SUMIFS(NhatKy_ViPham!J:J, NhatKy_ViPham!E:E, "10_Su", NhatKy_ViPham!F:F, B28, NhatKy_ViPham!C:C, "T19") - SUMIFS(NhatKy_ViPham!K:K, NhatKy_ViPham!E:E, "10_Su", NhatKy_ViPham!F:F, B28, NhatKy_ViPham!C:C, "T19")</f>
        <v>100</v>
      </c>
      <c r="AK28" s="6">
        <f>100 + SUMIFS(NhatKy_ViPham!J:J, NhatKy_ViPham!E:E, "10_Su", NhatKy_ViPham!F:F, B28, NhatKy_ViPham!C:C, "T20") - SUMIFS(NhatKy_ViPham!K:K, NhatKy_ViPham!E:E, "10_Su", NhatKy_ViPham!F:F, B28, NhatKy_ViPham!C:C, "T20")</f>
        <v>100</v>
      </c>
      <c r="AL28" s="6">
        <f>100 + SUMIFS(NhatKy_ViPham!J:J, NhatKy_ViPham!E:E, "10_Su", NhatKy_ViPham!F:F, B28, NhatKy_ViPham!C:C, "T21") - SUMIFS(NhatKy_ViPham!K:K, NhatKy_ViPham!E:E, "10_Su", NhatKy_ViPham!F:F, B28, NhatKy_ViPham!C:C, "T21")</f>
        <v>100</v>
      </c>
      <c r="AM28" s="6">
        <f>100 + SUMIFS(NhatKy_ViPham!J:J, NhatKy_ViPham!E:E, "10_Su", NhatKy_ViPham!F:F, B28, NhatKy_ViPham!C:C, "T22") - SUMIFS(NhatKy_ViPham!K:K, NhatKy_ViPham!E:E, "10_Su", NhatKy_ViPham!F:F, B28, NhatKy_ViPham!C:C, "T22")</f>
        <v>100</v>
      </c>
      <c r="AN28" s="6">
        <f>100 + SUMIFS(NhatKy_ViPham!J:J, NhatKy_ViPham!E:E, "10_Su", NhatKy_ViPham!F:F, B28, NhatKy_ViPham!C:C, "T23") - SUMIFS(NhatKy_ViPham!K:K, NhatKy_ViPham!E:E, "10_Su", NhatKy_ViPham!F:F, B28, NhatKy_ViPham!C:C, "T23")</f>
        <v>100</v>
      </c>
      <c r="AO28" s="6">
        <f>100 + SUMIFS(NhatKy_ViPham!J:J, NhatKy_ViPham!E:E, "10_Su", NhatKy_ViPham!F:F, B28, NhatKy_ViPham!C:C, "T24") - SUMIFS(NhatKy_ViPham!K:K, NhatKy_ViPham!E:E, "10_Su", NhatKy_ViPham!F:F, B28, NhatKy_ViPham!C:C, "T24")</f>
        <v>100</v>
      </c>
      <c r="AP28" s="6">
        <f>100 + SUMIFS(NhatKy_ViPham!J:J, NhatKy_ViPham!E:E, "10_Su", NhatKy_ViPham!F:F, B28, NhatKy_ViPham!C:C, "T25") - SUMIFS(NhatKy_ViPham!K:K, NhatKy_ViPham!E:E, "10_Su", NhatKy_ViPham!F:F, B28, NhatKy_ViPham!C:C, "T25")</f>
        <v>100</v>
      </c>
      <c r="AQ28" s="6">
        <f>100 + SUMIFS(NhatKy_ViPham!J:J, NhatKy_ViPham!E:E, "10_Su", NhatKy_ViPham!F:F, B28, NhatKy_ViPham!C:C, "T26") - SUMIFS(NhatKy_ViPham!K:K, NhatKy_ViPham!E:E, "10_Su", NhatKy_ViPham!F:F, B28, NhatKy_ViPham!C:C, "T26")</f>
        <v>100</v>
      </c>
      <c r="AR28" s="6">
        <f>100 + SUMIFS(NhatKy_ViPham!J:J, NhatKy_ViPham!E:E, "10_Su", NhatKy_ViPham!F:F, B28, NhatKy_ViPham!C:C, "T27") - SUMIFS(NhatKy_ViPham!K:K, NhatKy_ViPham!E:E, "10_Su", NhatKy_ViPham!F:F, B28, NhatKy_ViPham!C:C, "T27")</f>
        <v>100</v>
      </c>
      <c r="AS28" s="6">
        <f>100 + SUMIFS(NhatKy_ViPham!J:J, NhatKy_ViPham!E:E, "10_Su", NhatKy_ViPham!F:F, B28, NhatKy_ViPham!C:C, "T28") - SUMIFS(NhatKy_ViPham!K:K, NhatKy_ViPham!E:E, "10_Su", NhatKy_ViPham!F:F, B28, NhatKy_ViPham!C:C, "T28")</f>
        <v>100</v>
      </c>
      <c r="AT28" s="6">
        <f>100 + SUMIFS(NhatKy_ViPham!J:J, NhatKy_ViPham!E:E, "10_Su", NhatKy_ViPham!F:F, B28, NhatKy_ViPham!C:C, "T29") - SUMIFS(NhatKy_ViPham!K:K, NhatKy_ViPham!E:E, "10_Su", NhatKy_ViPham!F:F, B28, NhatKy_ViPham!C:C, "T29")</f>
        <v>100</v>
      </c>
      <c r="AU28" s="6">
        <f>100 + SUMIFS(NhatKy_ViPham!J:J, NhatKy_ViPham!E:E, "10_Su", NhatKy_ViPham!F:F, B28, NhatKy_ViPham!C:C, "T30") - SUMIFS(NhatKy_ViPham!K:K, NhatKy_ViPham!E:E, "10_Su", NhatKy_ViPham!F:F, B28, NhatKy_ViPham!C:C, "T30")</f>
        <v>100</v>
      </c>
      <c r="AV28" s="6">
        <f>100 + SUMIFS(NhatKy_ViPham!J:J, NhatKy_ViPham!E:E, "10_Su", NhatKy_ViPham!F:F, B28, NhatKy_ViPham!C:C, "T31") - SUMIFS(NhatKy_ViPham!K:K, NhatKy_ViPham!E:E, "10_Su", NhatKy_ViPham!F:F, B28, NhatKy_ViPham!C:C, "T31")</f>
        <v>100</v>
      </c>
      <c r="AW28" s="6">
        <f>100 + SUMIFS(NhatKy_ViPham!J:J, NhatKy_ViPham!E:E, "10_Su", NhatKy_ViPham!F:F, B28, NhatKy_ViPham!C:C, "T32") - SUMIFS(NhatKy_ViPham!K:K, NhatKy_ViPham!E:E, "10_Su", NhatKy_ViPham!F:F, B28, NhatKy_ViPham!C:C, "T32")</f>
        <v>100</v>
      </c>
      <c r="AX28" s="6">
        <f>100 + SUMIFS(NhatKy_ViPham!J:J, NhatKy_ViPham!E:E, "10_Su", NhatKy_ViPham!F:F, B28, NhatKy_ViPham!C:C, "T33") - SUMIFS(NhatKy_ViPham!K:K, NhatKy_ViPham!E:E, "10_Su", NhatKy_ViPham!F:F, B28, NhatKy_ViPham!C:C, "T33")</f>
        <v>100</v>
      </c>
      <c r="AY28" s="6">
        <f>100 + SUMIFS(NhatKy_ViPham!J:J, NhatKy_ViPham!E:E, "10_Su", NhatKy_ViPham!F:F, B28, NhatKy_ViPham!C:C, "T34") - SUMIFS(NhatKy_ViPham!K:K, NhatKy_ViPham!E:E, "10_Su", NhatKy_ViPham!F:F, B28, NhatKy_ViPham!C:C, "T34")</f>
        <v>100</v>
      </c>
      <c r="AZ28" s="6">
        <f>100 + SUMIFS(NhatKy_ViPham!J:J, NhatKy_ViPham!E:E, "10_Su", NhatKy_ViPham!F:F, B28, NhatKy_ViPham!C:C, "T35") - SUMIFS(NhatKy_ViPham!K:K, NhatKy_ViPham!E:E, "10_Su", NhatKy_ViPham!F:F, B28, NhatKy_ViPham!C:C, "T35")</f>
        <v>100</v>
      </c>
      <c r="BA28" s="12">
        <f t="shared" si="0"/>
        <v>100</v>
      </c>
      <c r="BB28" s="11" t="s">
        <v>430</v>
      </c>
      <c r="BC28" s="16" t="str">
        <f t="shared" si="1"/>
        <v>Tốt</v>
      </c>
      <c r="BD28" s="15" t="str">
        <f t="shared" si="2"/>
        <v>🟢 BÌNH THƯỜNG</v>
      </c>
    </row>
    <row r="29" spans="1:56" x14ac:dyDescent="0.25">
      <c r="A29" s="4">
        <v>21</v>
      </c>
      <c r="B29" s="10" t="s">
        <v>1092</v>
      </c>
      <c r="C29" s="4" t="s">
        <v>1093</v>
      </c>
      <c r="D29" s="4" t="s">
        <v>429</v>
      </c>
      <c r="E29" s="11" t="s">
        <v>430</v>
      </c>
      <c r="F29" s="7">
        <f>SUMIFS(NhatKy_ViPham!K:K, NhatKy_ViPham!E:E, "10_Su", NhatKy_ViPham!F:F, B29, NhatKy_ViPham!H:H, "L01")</f>
        <v>0</v>
      </c>
      <c r="G29" s="7">
        <f>SUMIFS(NhatKy_ViPham!K:K, NhatKy_ViPham!E:E, "10_Su", NhatKy_ViPham!F:F, B29, NhatKy_ViPham!H:H, "L02")</f>
        <v>0</v>
      </c>
      <c r="H29" s="7">
        <f>SUMIFS(NhatKy_ViPham!K:K, NhatKy_ViPham!E:E, "10_Su", NhatKy_ViPham!F:F, B29, NhatKy_ViPham!H:H, "L03")</f>
        <v>0</v>
      </c>
      <c r="I29" s="7">
        <f>SUMIFS(NhatKy_ViPham!K:K, NhatKy_ViPham!E:E, "10_Su", NhatKy_ViPham!F:F, B29, NhatKy_ViPham!H:H, "L04")</f>
        <v>0</v>
      </c>
      <c r="J29" s="7">
        <f>SUMIFS(NhatKy_ViPham!K:K, NhatKy_ViPham!E:E, "10_Su", NhatKy_ViPham!F:F, B29, NhatKy_ViPham!H:H, "L05")</f>
        <v>0</v>
      </c>
      <c r="K29" s="7">
        <f>SUMIFS(NhatKy_ViPham!K:K, NhatKy_ViPham!E:E, "10_Su", NhatKy_ViPham!F:F, B29, NhatKy_ViPham!H:H, "L06")</f>
        <v>0</v>
      </c>
      <c r="L29" s="7">
        <f>SUMIFS(NhatKy_ViPham!K:K, NhatKy_ViPham!E:E, "10_Su", NhatKy_ViPham!F:F, B29, NhatKy_ViPham!H:H, "L07")</f>
        <v>0</v>
      </c>
      <c r="M29" s="7">
        <f>SUMIFS(NhatKy_ViPham!K:K, NhatKy_ViPham!E:E, "10_Su", NhatKy_ViPham!F:F, B29, NhatKy_ViPham!H:H, "L08")</f>
        <v>0</v>
      </c>
      <c r="N29" s="7">
        <f>SUMIFS(NhatKy_ViPham!K:K, NhatKy_ViPham!E:E, "10_Su", NhatKy_ViPham!F:F, B29, NhatKy_ViPham!H:H, "L09")</f>
        <v>0</v>
      </c>
      <c r="O29" s="7">
        <f>SUMIFS(NhatKy_ViPham!K:K, NhatKy_ViPham!E:E, "10_Su", NhatKy_ViPham!F:F, B29, NhatKy_ViPham!H:H, "L10")</f>
        <v>0</v>
      </c>
      <c r="P29" s="12">
        <f>SUMIFS(NhatKy_ViPham!J:J, NhatKy_ViPham!E:E, "10_Su", NhatKy_ViPham!F:F, B29)</f>
        <v>0</v>
      </c>
      <c r="Q29" s="13">
        <f>SUMIFS(NhatKy_ViPham!K:K, NhatKy_ViPham!E:E, "10_Su", NhatKy_ViPham!F:F, B29)</f>
        <v>0</v>
      </c>
      <c r="R29" s="7">
        <f>100 + SUMIFS(NhatKy_ViPham!J:J, NhatKy_ViPham!E:E, "10_Su", NhatKy_ViPham!F:F, B29, NhatKy_ViPham!C:C, "T1") - SUMIFS(NhatKy_ViPham!K:K, NhatKy_ViPham!E:E, "10_Su", NhatKy_ViPham!F:F, B29, NhatKy_ViPham!C:C, "T1")</f>
        <v>100</v>
      </c>
      <c r="S29" s="7">
        <f>100 + SUMIFS(NhatKy_ViPham!J:J, NhatKy_ViPham!E:E, "10_Su", NhatKy_ViPham!F:F, B29, NhatKy_ViPham!C:C, "T2") - SUMIFS(NhatKy_ViPham!K:K, NhatKy_ViPham!E:E, "10_Su", NhatKy_ViPham!F:F, B29, NhatKy_ViPham!C:C, "T2")</f>
        <v>100</v>
      </c>
      <c r="T29" s="7">
        <f>100 + SUMIFS(NhatKy_ViPham!J:J, NhatKy_ViPham!E:E, "10_Su", NhatKy_ViPham!F:F, B29, NhatKy_ViPham!C:C, "T3") - SUMIFS(NhatKy_ViPham!K:K, NhatKy_ViPham!E:E, "10_Su", NhatKy_ViPham!F:F, B29, NhatKy_ViPham!C:C, "T3")</f>
        <v>100</v>
      </c>
      <c r="U29" s="7">
        <f>100 + SUMIFS(NhatKy_ViPham!J:J, NhatKy_ViPham!E:E, "10_Su", NhatKy_ViPham!F:F, B29, NhatKy_ViPham!C:C, "T4") - SUMIFS(NhatKy_ViPham!K:K, NhatKy_ViPham!E:E, "10_Su", NhatKy_ViPham!F:F, B29, NhatKy_ViPham!C:C, "T4")</f>
        <v>100</v>
      </c>
      <c r="V29" s="7">
        <f>100 + SUMIFS(NhatKy_ViPham!J:J, NhatKy_ViPham!E:E, "10_Su", NhatKy_ViPham!F:F, B29, NhatKy_ViPham!C:C, "T5") - SUMIFS(NhatKy_ViPham!K:K, NhatKy_ViPham!E:E, "10_Su", NhatKy_ViPham!F:F, B29, NhatKy_ViPham!C:C, "T5")</f>
        <v>100</v>
      </c>
      <c r="W29" s="7">
        <f>100 + SUMIFS(NhatKy_ViPham!J:J, NhatKy_ViPham!E:E, "10_Su", NhatKy_ViPham!F:F, B29, NhatKy_ViPham!C:C, "T6") - SUMIFS(NhatKy_ViPham!K:K, NhatKy_ViPham!E:E, "10_Su", NhatKy_ViPham!F:F, B29, NhatKy_ViPham!C:C, "T6")</f>
        <v>100</v>
      </c>
      <c r="X29" s="7">
        <f>100 + SUMIFS(NhatKy_ViPham!J:J, NhatKy_ViPham!E:E, "10_Su", NhatKy_ViPham!F:F, B29, NhatKy_ViPham!C:C, "T7") - SUMIFS(NhatKy_ViPham!K:K, NhatKy_ViPham!E:E, "10_Su", NhatKy_ViPham!F:F, B29, NhatKy_ViPham!C:C, "T7")</f>
        <v>100</v>
      </c>
      <c r="Y29" s="7">
        <f>100 + SUMIFS(NhatKy_ViPham!J:J, NhatKy_ViPham!E:E, "10_Su", NhatKy_ViPham!F:F, B29, NhatKy_ViPham!C:C, "T8") - SUMIFS(NhatKy_ViPham!K:K, NhatKy_ViPham!E:E, "10_Su", NhatKy_ViPham!F:F, B29, NhatKy_ViPham!C:C, "T8")</f>
        <v>100</v>
      </c>
      <c r="Z29" s="7">
        <f>100 + SUMIFS(NhatKy_ViPham!J:J, NhatKy_ViPham!E:E, "10_Su", NhatKy_ViPham!F:F, B29, NhatKy_ViPham!C:C, "T9") - SUMIFS(NhatKy_ViPham!K:K, NhatKy_ViPham!E:E, "10_Su", NhatKy_ViPham!F:F, B29, NhatKy_ViPham!C:C, "T9")</f>
        <v>100</v>
      </c>
      <c r="AA29" s="7">
        <f>100 + SUMIFS(NhatKy_ViPham!J:J, NhatKy_ViPham!E:E, "10_Su", NhatKy_ViPham!F:F, B29, NhatKy_ViPham!C:C, "T10") - SUMIFS(NhatKy_ViPham!K:K, NhatKy_ViPham!E:E, "10_Su", NhatKy_ViPham!F:F, B29, NhatKy_ViPham!C:C, "T10")</f>
        <v>100</v>
      </c>
      <c r="AB29" s="7">
        <f>100 + SUMIFS(NhatKy_ViPham!J:J, NhatKy_ViPham!E:E, "10_Su", NhatKy_ViPham!F:F, B29, NhatKy_ViPham!C:C, "T11") - SUMIFS(NhatKy_ViPham!K:K, NhatKy_ViPham!E:E, "10_Su", NhatKy_ViPham!F:F, B29, NhatKy_ViPham!C:C, "T11")</f>
        <v>100</v>
      </c>
      <c r="AC29" s="7">
        <f>100 + SUMIFS(NhatKy_ViPham!J:J, NhatKy_ViPham!E:E, "10_Su", NhatKy_ViPham!F:F, B29, NhatKy_ViPham!C:C, "T12") - SUMIFS(NhatKy_ViPham!K:K, NhatKy_ViPham!E:E, "10_Su", NhatKy_ViPham!F:F, B29, NhatKy_ViPham!C:C, "T12")</f>
        <v>100</v>
      </c>
      <c r="AD29" s="7">
        <f>100 + SUMIFS(NhatKy_ViPham!J:J, NhatKy_ViPham!E:E, "10_Su", NhatKy_ViPham!F:F, B29, NhatKy_ViPham!C:C, "T13") - SUMIFS(NhatKy_ViPham!K:K, NhatKy_ViPham!E:E, "10_Su", NhatKy_ViPham!F:F, B29, NhatKy_ViPham!C:C, "T13")</f>
        <v>100</v>
      </c>
      <c r="AE29" s="7">
        <f>100 + SUMIFS(NhatKy_ViPham!J:J, NhatKy_ViPham!E:E, "10_Su", NhatKy_ViPham!F:F, B29, NhatKy_ViPham!C:C, "T14") - SUMIFS(NhatKy_ViPham!K:K, NhatKy_ViPham!E:E, "10_Su", NhatKy_ViPham!F:F, B29, NhatKy_ViPham!C:C, "T14")</f>
        <v>100</v>
      </c>
      <c r="AF29" s="7">
        <f>100 + SUMIFS(NhatKy_ViPham!J:J, NhatKy_ViPham!E:E, "10_Su", NhatKy_ViPham!F:F, B29, NhatKy_ViPham!C:C, "T15") - SUMIFS(NhatKy_ViPham!K:K, NhatKy_ViPham!E:E, "10_Su", NhatKy_ViPham!F:F, B29, NhatKy_ViPham!C:C, "T15")</f>
        <v>100</v>
      </c>
      <c r="AG29" s="7">
        <f>100 + SUMIFS(NhatKy_ViPham!J:J, NhatKy_ViPham!E:E, "10_Su", NhatKy_ViPham!F:F, B29, NhatKy_ViPham!C:C, "T16") - SUMIFS(NhatKy_ViPham!K:K, NhatKy_ViPham!E:E, "10_Su", NhatKy_ViPham!F:F, B29, NhatKy_ViPham!C:C, "T16")</f>
        <v>100</v>
      </c>
      <c r="AH29" s="7">
        <f>100 + SUMIFS(NhatKy_ViPham!J:J, NhatKy_ViPham!E:E, "10_Su", NhatKy_ViPham!F:F, B29, NhatKy_ViPham!C:C, "T17") - SUMIFS(NhatKy_ViPham!K:K, NhatKy_ViPham!E:E, "10_Su", NhatKy_ViPham!F:F, B29, NhatKy_ViPham!C:C, "T17")</f>
        <v>100</v>
      </c>
      <c r="AI29" s="7">
        <f>100 + SUMIFS(NhatKy_ViPham!J:J, NhatKy_ViPham!E:E, "10_Su", NhatKy_ViPham!F:F, B29, NhatKy_ViPham!C:C, "T18") - SUMIFS(NhatKy_ViPham!K:K, NhatKy_ViPham!E:E, "10_Su", NhatKy_ViPham!F:F, B29, NhatKy_ViPham!C:C, "T18")</f>
        <v>100</v>
      </c>
      <c r="AJ29" s="7">
        <f>100 + SUMIFS(NhatKy_ViPham!J:J, NhatKy_ViPham!E:E, "10_Su", NhatKy_ViPham!F:F, B29, NhatKy_ViPham!C:C, "T19") - SUMIFS(NhatKy_ViPham!K:K, NhatKy_ViPham!E:E, "10_Su", NhatKy_ViPham!F:F, B29, NhatKy_ViPham!C:C, "T19")</f>
        <v>100</v>
      </c>
      <c r="AK29" s="7">
        <f>100 + SUMIFS(NhatKy_ViPham!J:J, NhatKy_ViPham!E:E, "10_Su", NhatKy_ViPham!F:F, B29, NhatKy_ViPham!C:C, "T20") - SUMIFS(NhatKy_ViPham!K:K, NhatKy_ViPham!E:E, "10_Su", NhatKy_ViPham!F:F, B29, NhatKy_ViPham!C:C, "T20")</f>
        <v>100</v>
      </c>
      <c r="AL29" s="7">
        <f>100 + SUMIFS(NhatKy_ViPham!J:J, NhatKy_ViPham!E:E, "10_Su", NhatKy_ViPham!F:F, B29, NhatKy_ViPham!C:C, "T21") - SUMIFS(NhatKy_ViPham!K:K, NhatKy_ViPham!E:E, "10_Su", NhatKy_ViPham!F:F, B29, NhatKy_ViPham!C:C, "T21")</f>
        <v>100</v>
      </c>
      <c r="AM29" s="7">
        <f>100 + SUMIFS(NhatKy_ViPham!J:J, NhatKy_ViPham!E:E, "10_Su", NhatKy_ViPham!F:F, B29, NhatKy_ViPham!C:C, "T22") - SUMIFS(NhatKy_ViPham!K:K, NhatKy_ViPham!E:E, "10_Su", NhatKy_ViPham!F:F, B29, NhatKy_ViPham!C:C, "T22")</f>
        <v>100</v>
      </c>
      <c r="AN29" s="7">
        <f>100 + SUMIFS(NhatKy_ViPham!J:J, NhatKy_ViPham!E:E, "10_Su", NhatKy_ViPham!F:F, B29, NhatKy_ViPham!C:C, "T23") - SUMIFS(NhatKy_ViPham!K:K, NhatKy_ViPham!E:E, "10_Su", NhatKy_ViPham!F:F, B29, NhatKy_ViPham!C:C, "T23")</f>
        <v>100</v>
      </c>
      <c r="AO29" s="7">
        <f>100 + SUMIFS(NhatKy_ViPham!J:J, NhatKy_ViPham!E:E, "10_Su", NhatKy_ViPham!F:F, B29, NhatKy_ViPham!C:C, "T24") - SUMIFS(NhatKy_ViPham!K:K, NhatKy_ViPham!E:E, "10_Su", NhatKy_ViPham!F:F, B29, NhatKy_ViPham!C:C, "T24")</f>
        <v>100</v>
      </c>
      <c r="AP29" s="7">
        <f>100 + SUMIFS(NhatKy_ViPham!J:J, NhatKy_ViPham!E:E, "10_Su", NhatKy_ViPham!F:F, B29, NhatKy_ViPham!C:C, "T25") - SUMIFS(NhatKy_ViPham!K:K, NhatKy_ViPham!E:E, "10_Su", NhatKy_ViPham!F:F, B29, NhatKy_ViPham!C:C, "T25")</f>
        <v>100</v>
      </c>
      <c r="AQ29" s="7">
        <f>100 + SUMIFS(NhatKy_ViPham!J:J, NhatKy_ViPham!E:E, "10_Su", NhatKy_ViPham!F:F, B29, NhatKy_ViPham!C:C, "T26") - SUMIFS(NhatKy_ViPham!K:K, NhatKy_ViPham!E:E, "10_Su", NhatKy_ViPham!F:F, B29, NhatKy_ViPham!C:C, "T26")</f>
        <v>100</v>
      </c>
      <c r="AR29" s="7">
        <f>100 + SUMIFS(NhatKy_ViPham!J:J, NhatKy_ViPham!E:E, "10_Su", NhatKy_ViPham!F:F, B29, NhatKy_ViPham!C:C, "T27") - SUMIFS(NhatKy_ViPham!K:K, NhatKy_ViPham!E:E, "10_Su", NhatKy_ViPham!F:F, B29, NhatKy_ViPham!C:C, "T27")</f>
        <v>100</v>
      </c>
      <c r="AS29" s="7">
        <f>100 + SUMIFS(NhatKy_ViPham!J:J, NhatKy_ViPham!E:E, "10_Su", NhatKy_ViPham!F:F, B29, NhatKy_ViPham!C:C, "T28") - SUMIFS(NhatKy_ViPham!K:K, NhatKy_ViPham!E:E, "10_Su", NhatKy_ViPham!F:F, B29, NhatKy_ViPham!C:C, "T28")</f>
        <v>100</v>
      </c>
      <c r="AT29" s="7">
        <f>100 + SUMIFS(NhatKy_ViPham!J:J, NhatKy_ViPham!E:E, "10_Su", NhatKy_ViPham!F:F, B29, NhatKy_ViPham!C:C, "T29") - SUMIFS(NhatKy_ViPham!K:K, NhatKy_ViPham!E:E, "10_Su", NhatKy_ViPham!F:F, B29, NhatKy_ViPham!C:C, "T29")</f>
        <v>100</v>
      </c>
      <c r="AU29" s="7">
        <f>100 + SUMIFS(NhatKy_ViPham!J:J, NhatKy_ViPham!E:E, "10_Su", NhatKy_ViPham!F:F, B29, NhatKy_ViPham!C:C, "T30") - SUMIFS(NhatKy_ViPham!K:K, NhatKy_ViPham!E:E, "10_Su", NhatKy_ViPham!F:F, B29, NhatKy_ViPham!C:C, "T30")</f>
        <v>100</v>
      </c>
      <c r="AV29" s="7">
        <f>100 + SUMIFS(NhatKy_ViPham!J:J, NhatKy_ViPham!E:E, "10_Su", NhatKy_ViPham!F:F, B29, NhatKy_ViPham!C:C, "T31") - SUMIFS(NhatKy_ViPham!K:K, NhatKy_ViPham!E:E, "10_Su", NhatKy_ViPham!F:F, B29, NhatKy_ViPham!C:C, "T31")</f>
        <v>100</v>
      </c>
      <c r="AW29" s="7">
        <f>100 + SUMIFS(NhatKy_ViPham!J:J, NhatKy_ViPham!E:E, "10_Su", NhatKy_ViPham!F:F, B29, NhatKy_ViPham!C:C, "T32") - SUMIFS(NhatKy_ViPham!K:K, NhatKy_ViPham!E:E, "10_Su", NhatKy_ViPham!F:F, B29, NhatKy_ViPham!C:C, "T32")</f>
        <v>100</v>
      </c>
      <c r="AX29" s="7">
        <f>100 + SUMIFS(NhatKy_ViPham!J:J, NhatKy_ViPham!E:E, "10_Su", NhatKy_ViPham!F:F, B29, NhatKy_ViPham!C:C, "T33") - SUMIFS(NhatKy_ViPham!K:K, NhatKy_ViPham!E:E, "10_Su", NhatKy_ViPham!F:F, B29, NhatKy_ViPham!C:C, "T33")</f>
        <v>100</v>
      </c>
      <c r="AY29" s="7">
        <f>100 + SUMIFS(NhatKy_ViPham!J:J, NhatKy_ViPham!E:E, "10_Su", NhatKy_ViPham!F:F, B29, NhatKy_ViPham!C:C, "T34") - SUMIFS(NhatKy_ViPham!K:K, NhatKy_ViPham!E:E, "10_Su", NhatKy_ViPham!F:F, B29, NhatKy_ViPham!C:C, "T34")</f>
        <v>100</v>
      </c>
      <c r="AZ29" s="7">
        <f>100 + SUMIFS(NhatKy_ViPham!J:J, NhatKy_ViPham!E:E, "10_Su", NhatKy_ViPham!F:F, B29, NhatKy_ViPham!C:C, "T35") - SUMIFS(NhatKy_ViPham!K:K, NhatKy_ViPham!E:E, "10_Su", NhatKy_ViPham!F:F, B29, NhatKy_ViPham!C:C, "T35")</f>
        <v>100</v>
      </c>
      <c r="BA29" s="12">
        <f t="shared" si="0"/>
        <v>100</v>
      </c>
      <c r="BB29" s="11" t="s">
        <v>430</v>
      </c>
      <c r="BC29" s="14" t="str">
        <f t="shared" si="1"/>
        <v>Tốt</v>
      </c>
      <c r="BD29" s="10" t="str">
        <f t="shared" si="2"/>
        <v>🟢 BÌNH THƯỜNG</v>
      </c>
    </row>
    <row r="30" spans="1:56" x14ac:dyDescent="0.25">
      <c r="A30" s="5">
        <v>22</v>
      </c>
      <c r="B30" s="15" t="s">
        <v>1000</v>
      </c>
      <c r="C30" s="5" t="s">
        <v>895</v>
      </c>
      <c r="D30" s="5" t="s">
        <v>429</v>
      </c>
      <c r="E30" s="11" t="s">
        <v>430</v>
      </c>
      <c r="F30" s="6">
        <f>SUMIFS(NhatKy_ViPham!K:K, NhatKy_ViPham!E:E, "10_Su", NhatKy_ViPham!F:F, B30, NhatKy_ViPham!H:H, "L01")</f>
        <v>0</v>
      </c>
      <c r="G30" s="6">
        <f>SUMIFS(NhatKy_ViPham!K:K, NhatKy_ViPham!E:E, "10_Su", NhatKy_ViPham!F:F, B30, NhatKy_ViPham!H:H, "L02")</f>
        <v>0</v>
      </c>
      <c r="H30" s="6">
        <f>SUMIFS(NhatKy_ViPham!K:K, NhatKy_ViPham!E:E, "10_Su", NhatKy_ViPham!F:F, B30, NhatKy_ViPham!H:H, "L03")</f>
        <v>0</v>
      </c>
      <c r="I30" s="6">
        <f>SUMIFS(NhatKy_ViPham!K:K, NhatKy_ViPham!E:E, "10_Su", NhatKy_ViPham!F:F, B30, NhatKy_ViPham!H:H, "L04")</f>
        <v>0</v>
      </c>
      <c r="J30" s="6">
        <f>SUMIFS(NhatKy_ViPham!K:K, NhatKy_ViPham!E:E, "10_Su", NhatKy_ViPham!F:F, B30, NhatKy_ViPham!H:H, "L05")</f>
        <v>0</v>
      </c>
      <c r="K30" s="6">
        <f>SUMIFS(NhatKy_ViPham!K:K, NhatKy_ViPham!E:E, "10_Su", NhatKy_ViPham!F:F, B30, NhatKy_ViPham!H:H, "L06")</f>
        <v>0</v>
      </c>
      <c r="L30" s="6">
        <f>SUMIFS(NhatKy_ViPham!K:K, NhatKy_ViPham!E:E, "10_Su", NhatKy_ViPham!F:F, B30, NhatKy_ViPham!H:H, "L07")</f>
        <v>0</v>
      </c>
      <c r="M30" s="6">
        <f>SUMIFS(NhatKy_ViPham!K:K, NhatKy_ViPham!E:E, "10_Su", NhatKy_ViPham!F:F, B30, NhatKy_ViPham!H:H, "L08")</f>
        <v>0</v>
      </c>
      <c r="N30" s="6">
        <f>SUMIFS(NhatKy_ViPham!K:K, NhatKy_ViPham!E:E, "10_Su", NhatKy_ViPham!F:F, B30, NhatKy_ViPham!H:H, "L09")</f>
        <v>0</v>
      </c>
      <c r="O30" s="6">
        <f>SUMIFS(NhatKy_ViPham!K:K, NhatKy_ViPham!E:E, "10_Su", NhatKy_ViPham!F:F, B30, NhatKy_ViPham!H:H, "L10")</f>
        <v>0</v>
      </c>
      <c r="P30" s="12">
        <f>SUMIFS(NhatKy_ViPham!J:J, NhatKy_ViPham!E:E, "10_Su", NhatKy_ViPham!F:F, B30)</f>
        <v>0</v>
      </c>
      <c r="Q30" s="13">
        <f>SUMIFS(NhatKy_ViPham!K:K, NhatKy_ViPham!E:E, "10_Su", NhatKy_ViPham!F:F, B30)</f>
        <v>0</v>
      </c>
      <c r="R30" s="6">
        <f>100 + SUMIFS(NhatKy_ViPham!J:J, NhatKy_ViPham!E:E, "10_Su", NhatKy_ViPham!F:F, B30, NhatKy_ViPham!C:C, "T1") - SUMIFS(NhatKy_ViPham!K:K, NhatKy_ViPham!E:E, "10_Su", NhatKy_ViPham!F:F, B30, NhatKy_ViPham!C:C, "T1")</f>
        <v>100</v>
      </c>
      <c r="S30" s="6">
        <f>100 + SUMIFS(NhatKy_ViPham!J:J, NhatKy_ViPham!E:E, "10_Su", NhatKy_ViPham!F:F, B30, NhatKy_ViPham!C:C, "T2") - SUMIFS(NhatKy_ViPham!K:K, NhatKy_ViPham!E:E, "10_Su", NhatKy_ViPham!F:F, B30, NhatKy_ViPham!C:C, "T2")</f>
        <v>100</v>
      </c>
      <c r="T30" s="6">
        <f>100 + SUMIFS(NhatKy_ViPham!J:J, NhatKy_ViPham!E:E, "10_Su", NhatKy_ViPham!F:F, B30, NhatKy_ViPham!C:C, "T3") - SUMIFS(NhatKy_ViPham!K:K, NhatKy_ViPham!E:E, "10_Su", NhatKy_ViPham!F:F, B30, NhatKy_ViPham!C:C, "T3")</f>
        <v>100</v>
      </c>
      <c r="U30" s="6">
        <f>100 + SUMIFS(NhatKy_ViPham!J:J, NhatKy_ViPham!E:E, "10_Su", NhatKy_ViPham!F:F, B30, NhatKy_ViPham!C:C, "T4") - SUMIFS(NhatKy_ViPham!K:K, NhatKy_ViPham!E:E, "10_Su", NhatKy_ViPham!F:F, B30, NhatKy_ViPham!C:C, "T4")</f>
        <v>100</v>
      </c>
      <c r="V30" s="6">
        <f>100 + SUMIFS(NhatKy_ViPham!J:J, NhatKy_ViPham!E:E, "10_Su", NhatKy_ViPham!F:F, B30, NhatKy_ViPham!C:C, "T5") - SUMIFS(NhatKy_ViPham!K:K, NhatKy_ViPham!E:E, "10_Su", NhatKy_ViPham!F:F, B30, NhatKy_ViPham!C:C, "T5")</f>
        <v>100</v>
      </c>
      <c r="W30" s="6">
        <f>100 + SUMIFS(NhatKy_ViPham!J:J, NhatKy_ViPham!E:E, "10_Su", NhatKy_ViPham!F:F, B30, NhatKy_ViPham!C:C, "T6") - SUMIFS(NhatKy_ViPham!K:K, NhatKy_ViPham!E:E, "10_Su", NhatKy_ViPham!F:F, B30, NhatKy_ViPham!C:C, "T6")</f>
        <v>100</v>
      </c>
      <c r="X30" s="6">
        <f>100 + SUMIFS(NhatKy_ViPham!J:J, NhatKy_ViPham!E:E, "10_Su", NhatKy_ViPham!F:F, B30, NhatKy_ViPham!C:C, "T7") - SUMIFS(NhatKy_ViPham!K:K, NhatKy_ViPham!E:E, "10_Su", NhatKy_ViPham!F:F, B30, NhatKy_ViPham!C:C, "T7")</f>
        <v>100</v>
      </c>
      <c r="Y30" s="6">
        <f>100 + SUMIFS(NhatKy_ViPham!J:J, NhatKy_ViPham!E:E, "10_Su", NhatKy_ViPham!F:F, B30, NhatKy_ViPham!C:C, "T8") - SUMIFS(NhatKy_ViPham!K:K, NhatKy_ViPham!E:E, "10_Su", NhatKy_ViPham!F:F, B30, NhatKy_ViPham!C:C, "T8")</f>
        <v>100</v>
      </c>
      <c r="Z30" s="6">
        <f>100 + SUMIFS(NhatKy_ViPham!J:J, NhatKy_ViPham!E:E, "10_Su", NhatKy_ViPham!F:F, B30, NhatKy_ViPham!C:C, "T9") - SUMIFS(NhatKy_ViPham!K:K, NhatKy_ViPham!E:E, "10_Su", NhatKy_ViPham!F:F, B30, NhatKy_ViPham!C:C, "T9")</f>
        <v>100</v>
      </c>
      <c r="AA30" s="6">
        <f>100 + SUMIFS(NhatKy_ViPham!J:J, NhatKy_ViPham!E:E, "10_Su", NhatKy_ViPham!F:F, B30, NhatKy_ViPham!C:C, "T10") - SUMIFS(NhatKy_ViPham!K:K, NhatKy_ViPham!E:E, "10_Su", NhatKy_ViPham!F:F, B30, NhatKy_ViPham!C:C, "T10")</f>
        <v>100</v>
      </c>
      <c r="AB30" s="6">
        <f>100 + SUMIFS(NhatKy_ViPham!J:J, NhatKy_ViPham!E:E, "10_Su", NhatKy_ViPham!F:F, B30, NhatKy_ViPham!C:C, "T11") - SUMIFS(NhatKy_ViPham!K:K, NhatKy_ViPham!E:E, "10_Su", NhatKy_ViPham!F:F, B30, NhatKy_ViPham!C:C, "T11")</f>
        <v>100</v>
      </c>
      <c r="AC30" s="6">
        <f>100 + SUMIFS(NhatKy_ViPham!J:J, NhatKy_ViPham!E:E, "10_Su", NhatKy_ViPham!F:F, B30, NhatKy_ViPham!C:C, "T12") - SUMIFS(NhatKy_ViPham!K:K, NhatKy_ViPham!E:E, "10_Su", NhatKy_ViPham!F:F, B30, NhatKy_ViPham!C:C, "T12")</f>
        <v>100</v>
      </c>
      <c r="AD30" s="6">
        <f>100 + SUMIFS(NhatKy_ViPham!J:J, NhatKy_ViPham!E:E, "10_Su", NhatKy_ViPham!F:F, B30, NhatKy_ViPham!C:C, "T13") - SUMIFS(NhatKy_ViPham!K:K, NhatKy_ViPham!E:E, "10_Su", NhatKy_ViPham!F:F, B30, NhatKy_ViPham!C:C, "T13")</f>
        <v>100</v>
      </c>
      <c r="AE30" s="6">
        <f>100 + SUMIFS(NhatKy_ViPham!J:J, NhatKy_ViPham!E:E, "10_Su", NhatKy_ViPham!F:F, B30, NhatKy_ViPham!C:C, "T14") - SUMIFS(NhatKy_ViPham!K:K, NhatKy_ViPham!E:E, "10_Su", NhatKy_ViPham!F:F, B30, NhatKy_ViPham!C:C, "T14")</f>
        <v>100</v>
      </c>
      <c r="AF30" s="6">
        <f>100 + SUMIFS(NhatKy_ViPham!J:J, NhatKy_ViPham!E:E, "10_Su", NhatKy_ViPham!F:F, B30, NhatKy_ViPham!C:C, "T15") - SUMIFS(NhatKy_ViPham!K:K, NhatKy_ViPham!E:E, "10_Su", NhatKy_ViPham!F:F, B30, NhatKy_ViPham!C:C, "T15")</f>
        <v>100</v>
      </c>
      <c r="AG30" s="6">
        <f>100 + SUMIFS(NhatKy_ViPham!J:J, NhatKy_ViPham!E:E, "10_Su", NhatKy_ViPham!F:F, B30, NhatKy_ViPham!C:C, "T16") - SUMIFS(NhatKy_ViPham!K:K, NhatKy_ViPham!E:E, "10_Su", NhatKy_ViPham!F:F, B30, NhatKy_ViPham!C:C, "T16")</f>
        <v>100</v>
      </c>
      <c r="AH30" s="6">
        <f>100 + SUMIFS(NhatKy_ViPham!J:J, NhatKy_ViPham!E:E, "10_Su", NhatKy_ViPham!F:F, B30, NhatKy_ViPham!C:C, "T17") - SUMIFS(NhatKy_ViPham!K:K, NhatKy_ViPham!E:E, "10_Su", NhatKy_ViPham!F:F, B30, NhatKy_ViPham!C:C, "T17")</f>
        <v>100</v>
      </c>
      <c r="AI30" s="6">
        <f>100 + SUMIFS(NhatKy_ViPham!J:J, NhatKy_ViPham!E:E, "10_Su", NhatKy_ViPham!F:F, B30, NhatKy_ViPham!C:C, "T18") - SUMIFS(NhatKy_ViPham!K:K, NhatKy_ViPham!E:E, "10_Su", NhatKy_ViPham!F:F, B30, NhatKy_ViPham!C:C, "T18")</f>
        <v>100</v>
      </c>
      <c r="AJ30" s="6">
        <f>100 + SUMIFS(NhatKy_ViPham!J:J, NhatKy_ViPham!E:E, "10_Su", NhatKy_ViPham!F:F, B30, NhatKy_ViPham!C:C, "T19") - SUMIFS(NhatKy_ViPham!K:K, NhatKy_ViPham!E:E, "10_Su", NhatKy_ViPham!F:F, B30, NhatKy_ViPham!C:C, "T19")</f>
        <v>100</v>
      </c>
      <c r="AK30" s="6">
        <f>100 + SUMIFS(NhatKy_ViPham!J:J, NhatKy_ViPham!E:E, "10_Su", NhatKy_ViPham!F:F, B30, NhatKy_ViPham!C:C, "T20") - SUMIFS(NhatKy_ViPham!K:K, NhatKy_ViPham!E:E, "10_Su", NhatKy_ViPham!F:F, B30, NhatKy_ViPham!C:C, "T20")</f>
        <v>100</v>
      </c>
      <c r="AL30" s="6">
        <f>100 + SUMIFS(NhatKy_ViPham!J:J, NhatKy_ViPham!E:E, "10_Su", NhatKy_ViPham!F:F, B30, NhatKy_ViPham!C:C, "T21") - SUMIFS(NhatKy_ViPham!K:K, NhatKy_ViPham!E:E, "10_Su", NhatKy_ViPham!F:F, B30, NhatKy_ViPham!C:C, "T21")</f>
        <v>100</v>
      </c>
      <c r="AM30" s="6">
        <f>100 + SUMIFS(NhatKy_ViPham!J:J, NhatKy_ViPham!E:E, "10_Su", NhatKy_ViPham!F:F, B30, NhatKy_ViPham!C:C, "T22") - SUMIFS(NhatKy_ViPham!K:K, NhatKy_ViPham!E:E, "10_Su", NhatKy_ViPham!F:F, B30, NhatKy_ViPham!C:C, "T22")</f>
        <v>100</v>
      </c>
      <c r="AN30" s="6">
        <f>100 + SUMIFS(NhatKy_ViPham!J:J, NhatKy_ViPham!E:E, "10_Su", NhatKy_ViPham!F:F, B30, NhatKy_ViPham!C:C, "T23") - SUMIFS(NhatKy_ViPham!K:K, NhatKy_ViPham!E:E, "10_Su", NhatKy_ViPham!F:F, B30, NhatKy_ViPham!C:C, "T23")</f>
        <v>100</v>
      </c>
      <c r="AO30" s="6">
        <f>100 + SUMIFS(NhatKy_ViPham!J:J, NhatKy_ViPham!E:E, "10_Su", NhatKy_ViPham!F:F, B30, NhatKy_ViPham!C:C, "T24") - SUMIFS(NhatKy_ViPham!K:K, NhatKy_ViPham!E:E, "10_Su", NhatKy_ViPham!F:F, B30, NhatKy_ViPham!C:C, "T24")</f>
        <v>100</v>
      </c>
      <c r="AP30" s="6">
        <f>100 + SUMIFS(NhatKy_ViPham!J:J, NhatKy_ViPham!E:E, "10_Su", NhatKy_ViPham!F:F, B30, NhatKy_ViPham!C:C, "T25") - SUMIFS(NhatKy_ViPham!K:K, NhatKy_ViPham!E:E, "10_Su", NhatKy_ViPham!F:F, B30, NhatKy_ViPham!C:C, "T25")</f>
        <v>100</v>
      </c>
      <c r="AQ30" s="6">
        <f>100 + SUMIFS(NhatKy_ViPham!J:J, NhatKy_ViPham!E:E, "10_Su", NhatKy_ViPham!F:F, B30, NhatKy_ViPham!C:C, "T26") - SUMIFS(NhatKy_ViPham!K:K, NhatKy_ViPham!E:E, "10_Su", NhatKy_ViPham!F:F, B30, NhatKy_ViPham!C:C, "T26")</f>
        <v>100</v>
      </c>
      <c r="AR30" s="6">
        <f>100 + SUMIFS(NhatKy_ViPham!J:J, NhatKy_ViPham!E:E, "10_Su", NhatKy_ViPham!F:F, B30, NhatKy_ViPham!C:C, "T27") - SUMIFS(NhatKy_ViPham!K:K, NhatKy_ViPham!E:E, "10_Su", NhatKy_ViPham!F:F, B30, NhatKy_ViPham!C:C, "T27")</f>
        <v>100</v>
      </c>
      <c r="AS30" s="6">
        <f>100 + SUMIFS(NhatKy_ViPham!J:J, NhatKy_ViPham!E:E, "10_Su", NhatKy_ViPham!F:F, B30, NhatKy_ViPham!C:C, "T28") - SUMIFS(NhatKy_ViPham!K:K, NhatKy_ViPham!E:E, "10_Su", NhatKy_ViPham!F:F, B30, NhatKy_ViPham!C:C, "T28")</f>
        <v>100</v>
      </c>
      <c r="AT30" s="6">
        <f>100 + SUMIFS(NhatKy_ViPham!J:J, NhatKy_ViPham!E:E, "10_Su", NhatKy_ViPham!F:F, B30, NhatKy_ViPham!C:C, "T29") - SUMIFS(NhatKy_ViPham!K:K, NhatKy_ViPham!E:E, "10_Su", NhatKy_ViPham!F:F, B30, NhatKy_ViPham!C:C, "T29")</f>
        <v>100</v>
      </c>
      <c r="AU30" s="6">
        <f>100 + SUMIFS(NhatKy_ViPham!J:J, NhatKy_ViPham!E:E, "10_Su", NhatKy_ViPham!F:F, B30, NhatKy_ViPham!C:C, "T30") - SUMIFS(NhatKy_ViPham!K:K, NhatKy_ViPham!E:E, "10_Su", NhatKy_ViPham!F:F, B30, NhatKy_ViPham!C:C, "T30")</f>
        <v>100</v>
      </c>
      <c r="AV30" s="6">
        <f>100 + SUMIFS(NhatKy_ViPham!J:J, NhatKy_ViPham!E:E, "10_Su", NhatKy_ViPham!F:F, B30, NhatKy_ViPham!C:C, "T31") - SUMIFS(NhatKy_ViPham!K:K, NhatKy_ViPham!E:E, "10_Su", NhatKy_ViPham!F:F, B30, NhatKy_ViPham!C:C, "T31")</f>
        <v>100</v>
      </c>
      <c r="AW30" s="6">
        <f>100 + SUMIFS(NhatKy_ViPham!J:J, NhatKy_ViPham!E:E, "10_Su", NhatKy_ViPham!F:F, B30, NhatKy_ViPham!C:C, "T32") - SUMIFS(NhatKy_ViPham!K:K, NhatKy_ViPham!E:E, "10_Su", NhatKy_ViPham!F:F, B30, NhatKy_ViPham!C:C, "T32")</f>
        <v>100</v>
      </c>
      <c r="AX30" s="6">
        <f>100 + SUMIFS(NhatKy_ViPham!J:J, NhatKy_ViPham!E:E, "10_Su", NhatKy_ViPham!F:F, B30, NhatKy_ViPham!C:C, "T33") - SUMIFS(NhatKy_ViPham!K:K, NhatKy_ViPham!E:E, "10_Su", NhatKy_ViPham!F:F, B30, NhatKy_ViPham!C:C, "T33")</f>
        <v>100</v>
      </c>
      <c r="AY30" s="6">
        <f>100 + SUMIFS(NhatKy_ViPham!J:J, NhatKy_ViPham!E:E, "10_Su", NhatKy_ViPham!F:F, B30, NhatKy_ViPham!C:C, "T34") - SUMIFS(NhatKy_ViPham!K:K, NhatKy_ViPham!E:E, "10_Su", NhatKy_ViPham!F:F, B30, NhatKy_ViPham!C:C, "T34")</f>
        <v>100</v>
      </c>
      <c r="AZ30" s="6">
        <f>100 + SUMIFS(NhatKy_ViPham!J:J, NhatKy_ViPham!E:E, "10_Su", NhatKy_ViPham!F:F, B30, NhatKy_ViPham!C:C, "T35") - SUMIFS(NhatKy_ViPham!K:K, NhatKy_ViPham!E:E, "10_Su", NhatKy_ViPham!F:F, B30, NhatKy_ViPham!C:C, "T35")</f>
        <v>100</v>
      </c>
      <c r="BA30" s="12">
        <f t="shared" si="0"/>
        <v>100</v>
      </c>
      <c r="BB30" s="11" t="s">
        <v>430</v>
      </c>
      <c r="BC30" s="16" t="str">
        <f t="shared" si="1"/>
        <v>Tốt</v>
      </c>
      <c r="BD30" s="15" t="str">
        <f t="shared" si="2"/>
        <v>🟢 BÌNH THƯỜNG</v>
      </c>
    </row>
    <row r="31" spans="1:56" x14ac:dyDescent="0.25">
      <c r="A31" s="4">
        <v>23</v>
      </c>
      <c r="B31" s="10" t="s">
        <v>1000</v>
      </c>
      <c r="C31" s="4" t="s">
        <v>718</v>
      </c>
      <c r="D31" s="4" t="s">
        <v>429</v>
      </c>
      <c r="E31" s="11" t="s">
        <v>430</v>
      </c>
      <c r="F31" s="7">
        <f>SUMIFS(NhatKy_ViPham!K:K, NhatKy_ViPham!E:E, "10_Su", NhatKy_ViPham!F:F, B31, NhatKy_ViPham!H:H, "L01")</f>
        <v>0</v>
      </c>
      <c r="G31" s="7">
        <f>SUMIFS(NhatKy_ViPham!K:K, NhatKy_ViPham!E:E, "10_Su", NhatKy_ViPham!F:F, B31, NhatKy_ViPham!H:H, "L02")</f>
        <v>0</v>
      </c>
      <c r="H31" s="7">
        <f>SUMIFS(NhatKy_ViPham!K:K, NhatKy_ViPham!E:E, "10_Su", NhatKy_ViPham!F:F, B31, NhatKy_ViPham!H:H, "L03")</f>
        <v>0</v>
      </c>
      <c r="I31" s="7">
        <f>SUMIFS(NhatKy_ViPham!K:K, NhatKy_ViPham!E:E, "10_Su", NhatKy_ViPham!F:F, B31, NhatKy_ViPham!H:H, "L04")</f>
        <v>0</v>
      </c>
      <c r="J31" s="7">
        <f>SUMIFS(NhatKy_ViPham!K:K, NhatKy_ViPham!E:E, "10_Su", NhatKy_ViPham!F:F, B31, NhatKy_ViPham!H:H, "L05")</f>
        <v>0</v>
      </c>
      <c r="K31" s="7">
        <f>SUMIFS(NhatKy_ViPham!K:K, NhatKy_ViPham!E:E, "10_Su", NhatKy_ViPham!F:F, B31, NhatKy_ViPham!H:H, "L06")</f>
        <v>0</v>
      </c>
      <c r="L31" s="7">
        <f>SUMIFS(NhatKy_ViPham!K:K, NhatKy_ViPham!E:E, "10_Su", NhatKy_ViPham!F:F, B31, NhatKy_ViPham!H:H, "L07")</f>
        <v>0</v>
      </c>
      <c r="M31" s="7">
        <f>SUMIFS(NhatKy_ViPham!K:K, NhatKy_ViPham!E:E, "10_Su", NhatKy_ViPham!F:F, B31, NhatKy_ViPham!H:H, "L08")</f>
        <v>0</v>
      </c>
      <c r="N31" s="7">
        <f>SUMIFS(NhatKy_ViPham!K:K, NhatKy_ViPham!E:E, "10_Su", NhatKy_ViPham!F:F, B31, NhatKy_ViPham!H:H, "L09")</f>
        <v>0</v>
      </c>
      <c r="O31" s="7">
        <f>SUMIFS(NhatKy_ViPham!K:K, NhatKy_ViPham!E:E, "10_Su", NhatKy_ViPham!F:F, B31, NhatKy_ViPham!H:H, "L10")</f>
        <v>0</v>
      </c>
      <c r="P31" s="12">
        <f>SUMIFS(NhatKy_ViPham!J:J, NhatKy_ViPham!E:E, "10_Su", NhatKy_ViPham!F:F, B31)</f>
        <v>0</v>
      </c>
      <c r="Q31" s="13">
        <f>SUMIFS(NhatKy_ViPham!K:K, NhatKy_ViPham!E:E, "10_Su", NhatKy_ViPham!F:F, B31)</f>
        <v>0</v>
      </c>
      <c r="R31" s="7">
        <f>100 + SUMIFS(NhatKy_ViPham!J:J, NhatKy_ViPham!E:E, "10_Su", NhatKy_ViPham!F:F, B31, NhatKy_ViPham!C:C, "T1") - SUMIFS(NhatKy_ViPham!K:K, NhatKy_ViPham!E:E, "10_Su", NhatKy_ViPham!F:F, B31, NhatKy_ViPham!C:C, "T1")</f>
        <v>100</v>
      </c>
      <c r="S31" s="7">
        <f>100 + SUMIFS(NhatKy_ViPham!J:J, NhatKy_ViPham!E:E, "10_Su", NhatKy_ViPham!F:F, B31, NhatKy_ViPham!C:C, "T2") - SUMIFS(NhatKy_ViPham!K:K, NhatKy_ViPham!E:E, "10_Su", NhatKy_ViPham!F:F, B31, NhatKy_ViPham!C:C, "T2")</f>
        <v>100</v>
      </c>
      <c r="T31" s="7">
        <f>100 + SUMIFS(NhatKy_ViPham!J:J, NhatKy_ViPham!E:E, "10_Su", NhatKy_ViPham!F:F, B31, NhatKy_ViPham!C:C, "T3") - SUMIFS(NhatKy_ViPham!K:K, NhatKy_ViPham!E:E, "10_Su", NhatKy_ViPham!F:F, B31, NhatKy_ViPham!C:C, "T3")</f>
        <v>100</v>
      </c>
      <c r="U31" s="7">
        <f>100 + SUMIFS(NhatKy_ViPham!J:J, NhatKy_ViPham!E:E, "10_Su", NhatKy_ViPham!F:F, B31, NhatKy_ViPham!C:C, "T4") - SUMIFS(NhatKy_ViPham!K:K, NhatKy_ViPham!E:E, "10_Su", NhatKy_ViPham!F:F, B31, NhatKy_ViPham!C:C, "T4")</f>
        <v>100</v>
      </c>
      <c r="V31" s="7">
        <f>100 + SUMIFS(NhatKy_ViPham!J:J, NhatKy_ViPham!E:E, "10_Su", NhatKy_ViPham!F:F, B31, NhatKy_ViPham!C:C, "T5") - SUMIFS(NhatKy_ViPham!K:K, NhatKy_ViPham!E:E, "10_Su", NhatKy_ViPham!F:F, B31, NhatKy_ViPham!C:C, "T5")</f>
        <v>100</v>
      </c>
      <c r="W31" s="7">
        <f>100 + SUMIFS(NhatKy_ViPham!J:J, NhatKy_ViPham!E:E, "10_Su", NhatKy_ViPham!F:F, B31, NhatKy_ViPham!C:C, "T6") - SUMIFS(NhatKy_ViPham!K:K, NhatKy_ViPham!E:E, "10_Su", NhatKy_ViPham!F:F, B31, NhatKy_ViPham!C:C, "T6")</f>
        <v>100</v>
      </c>
      <c r="X31" s="7">
        <f>100 + SUMIFS(NhatKy_ViPham!J:J, NhatKy_ViPham!E:E, "10_Su", NhatKy_ViPham!F:F, B31, NhatKy_ViPham!C:C, "T7") - SUMIFS(NhatKy_ViPham!K:K, NhatKy_ViPham!E:E, "10_Su", NhatKy_ViPham!F:F, B31, NhatKy_ViPham!C:C, "T7")</f>
        <v>100</v>
      </c>
      <c r="Y31" s="7">
        <f>100 + SUMIFS(NhatKy_ViPham!J:J, NhatKy_ViPham!E:E, "10_Su", NhatKy_ViPham!F:F, B31, NhatKy_ViPham!C:C, "T8") - SUMIFS(NhatKy_ViPham!K:K, NhatKy_ViPham!E:E, "10_Su", NhatKy_ViPham!F:F, B31, NhatKy_ViPham!C:C, "T8")</f>
        <v>100</v>
      </c>
      <c r="Z31" s="7">
        <f>100 + SUMIFS(NhatKy_ViPham!J:J, NhatKy_ViPham!E:E, "10_Su", NhatKy_ViPham!F:F, B31, NhatKy_ViPham!C:C, "T9") - SUMIFS(NhatKy_ViPham!K:K, NhatKy_ViPham!E:E, "10_Su", NhatKy_ViPham!F:F, B31, NhatKy_ViPham!C:C, "T9")</f>
        <v>100</v>
      </c>
      <c r="AA31" s="7">
        <f>100 + SUMIFS(NhatKy_ViPham!J:J, NhatKy_ViPham!E:E, "10_Su", NhatKy_ViPham!F:F, B31, NhatKy_ViPham!C:C, "T10") - SUMIFS(NhatKy_ViPham!K:K, NhatKy_ViPham!E:E, "10_Su", NhatKy_ViPham!F:F, B31, NhatKy_ViPham!C:C, "T10")</f>
        <v>100</v>
      </c>
      <c r="AB31" s="7">
        <f>100 + SUMIFS(NhatKy_ViPham!J:J, NhatKy_ViPham!E:E, "10_Su", NhatKy_ViPham!F:F, B31, NhatKy_ViPham!C:C, "T11") - SUMIFS(NhatKy_ViPham!K:K, NhatKy_ViPham!E:E, "10_Su", NhatKy_ViPham!F:F, B31, NhatKy_ViPham!C:C, "T11")</f>
        <v>100</v>
      </c>
      <c r="AC31" s="7">
        <f>100 + SUMIFS(NhatKy_ViPham!J:J, NhatKy_ViPham!E:E, "10_Su", NhatKy_ViPham!F:F, B31, NhatKy_ViPham!C:C, "T12") - SUMIFS(NhatKy_ViPham!K:K, NhatKy_ViPham!E:E, "10_Su", NhatKy_ViPham!F:F, B31, NhatKy_ViPham!C:C, "T12")</f>
        <v>100</v>
      </c>
      <c r="AD31" s="7">
        <f>100 + SUMIFS(NhatKy_ViPham!J:J, NhatKy_ViPham!E:E, "10_Su", NhatKy_ViPham!F:F, B31, NhatKy_ViPham!C:C, "T13") - SUMIFS(NhatKy_ViPham!K:K, NhatKy_ViPham!E:E, "10_Su", NhatKy_ViPham!F:F, B31, NhatKy_ViPham!C:C, "T13")</f>
        <v>100</v>
      </c>
      <c r="AE31" s="7">
        <f>100 + SUMIFS(NhatKy_ViPham!J:J, NhatKy_ViPham!E:E, "10_Su", NhatKy_ViPham!F:F, B31, NhatKy_ViPham!C:C, "T14") - SUMIFS(NhatKy_ViPham!K:K, NhatKy_ViPham!E:E, "10_Su", NhatKy_ViPham!F:F, B31, NhatKy_ViPham!C:C, "T14")</f>
        <v>100</v>
      </c>
      <c r="AF31" s="7">
        <f>100 + SUMIFS(NhatKy_ViPham!J:J, NhatKy_ViPham!E:E, "10_Su", NhatKy_ViPham!F:F, B31, NhatKy_ViPham!C:C, "T15") - SUMIFS(NhatKy_ViPham!K:K, NhatKy_ViPham!E:E, "10_Su", NhatKy_ViPham!F:F, B31, NhatKy_ViPham!C:C, "T15")</f>
        <v>100</v>
      </c>
      <c r="AG31" s="7">
        <f>100 + SUMIFS(NhatKy_ViPham!J:J, NhatKy_ViPham!E:E, "10_Su", NhatKy_ViPham!F:F, B31, NhatKy_ViPham!C:C, "T16") - SUMIFS(NhatKy_ViPham!K:K, NhatKy_ViPham!E:E, "10_Su", NhatKy_ViPham!F:F, B31, NhatKy_ViPham!C:C, "T16")</f>
        <v>100</v>
      </c>
      <c r="AH31" s="7">
        <f>100 + SUMIFS(NhatKy_ViPham!J:J, NhatKy_ViPham!E:E, "10_Su", NhatKy_ViPham!F:F, B31, NhatKy_ViPham!C:C, "T17") - SUMIFS(NhatKy_ViPham!K:K, NhatKy_ViPham!E:E, "10_Su", NhatKy_ViPham!F:F, B31, NhatKy_ViPham!C:C, "T17")</f>
        <v>100</v>
      </c>
      <c r="AI31" s="7">
        <f>100 + SUMIFS(NhatKy_ViPham!J:J, NhatKy_ViPham!E:E, "10_Su", NhatKy_ViPham!F:F, B31, NhatKy_ViPham!C:C, "T18") - SUMIFS(NhatKy_ViPham!K:K, NhatKy_ViPham!E:E, "10_Su", NhatKy_ViPham!F:F, B31, NhatKy_ViPham!C:C, "T18")</f>
        <v>100</v>
      </c>
      <c r="AJ31" s="7">
        <f>100 + SUMIFS(NhatKy_ViPham!J:J, NhatKy_ViPham!E:E, "10_Su", NhatKy_ViPham!F:F, B31, NhatKy_ViPham!C:C, "T19") - SUMIFS(NhatKy_ViPham!K:K, NhatKy_ViPham!E:E, "10_Su", NhatKy_ViPham!F:F, B31, NhatKy_ViPham!C:C, "T19")</f>
        <v>100</v>
      </c>
      <c r="AK31" s="7">
        <f>100 + SUMIFS(NhatKy_ViPham!J:J, NhatKy_ViPham!E:E, "10_Su", NhatKy_ViPham!F:F, B31, NhatKy_ViPham!C:C, "T20") - SUMIFS(NhatKy_ViPham!K:K, NhatKy_ViPham!E:E, "10_Su", NhatKy_ViPham!F:F, B31, NhatKy_ViPham!C:C, "T20")</f>
        <v>100</v>
      </c>
      <c r="AL31" s="7">
        <f>100 + SUMIFS(NhatKy_ViPham!J:J, NhatKy_ViPham!E:E, "10_Su", NhatKy_ViPham!F:F, B31, NhatKy_ViPham!C:C, "T21") - SUMIFS(NhatKy_ViPham!K:K, NhatKy_ViPham!E:E, "10_Su", NhatKy_ViPham!F:F, B31, NhatKy_ViPham!C:C, "T21")</f>
        <v>100</v>
      </c>
      <c r="AM31" s="7">
        <f>100 + SUMIFS(NhatKy_ViPham!J:J, NhatKy_ViPham!E:E, "10_Su", NhatKy_ViPham!F:F, B31, NhatKy_ViPham!C:C, "T22") - SUMIFS(NhatKy_ViPham!K:K, NhatKy_ViPham!E:E, "10_Su", NhatKy_ViPham!F:F, B31, NhatKy_ViPham!C:C, "T22")</f>
        <v>100</v>
      </c>
      <c r="AN31" s="7">
        <f>100 + SUMIFS(NhatKy_ViPham!J:J, NhatKy_ViPham!E:E, "10_Su", NhatKy_ViPham!F:F, B31, NhatKy_ViPham!C:C, "T23") - SUMIFS(NhatKy_ViPham!K:K, NhatKy_ViPham!E:E, "10_Su", NhatKy_ViPham!F:F, B31, NhatKy_ViPham!C:C, "T23")</f>
        <v>100</v>
      </c>
      <c r="AO31" s="7">
        <f>100 + SUMIFS(NhatKy_ViPham!J:J, NhatKy_ViPham!E:E, "10_Su", NhatKy_ViPham!F:F, B31, NhatKy_ViPham!C:C, "T24") - SUMIFS(NhatKy_ViPham!K:K, NhatKy_ViPham!E:E, "10_Su", NhatKy_ViPham!F:F, B31, NhatKy_ViPham!C:C, "T24")</f>
        <v>100</v>
      </c>
      <c r="AP31" s="7">
        <f>100 + SUMIFS(NhatKy_ViPham!J:J, NhatKy_ViPham!E:E, "10_Su", NhatKy_ViPham!F:F, B31, NhatKy_ViPham!C:C, "T25") - SUMIFS(NhatKy_ViPham!K:K, NhatKy_ViPham!E:E, "10_Su", NhatKy_ViPham!F:F, B31, NhatKy_ViPham!C:C, "T25")</f>
        <v>100</v>
      </c>
      <c r="AQ31" s="7">
        <f>100 + SUMIFS(NhatKy_ViPham!J:J, NhatKy_ViPham!E:E, "10_Su", NhatKy_ViPham!F:F, B31, NhatKy_ViPham!C:C, "T26") - SUMIFS(NhatKy_ViPham!K:K, NhatKy_ViPham!E:E, "10_Su", NhatKy_ViPham!F:F, B31, NhatKy_ViPham!C:C, "T26")</f>
        <v>100</v>
      </c>
      <c r="AR31" s="7">
        <f>100 + SUMIFS(NhatKy_ViPham!J:J, NhatKy_ViPham!E:E, "10_Su", NhatKy_ViPham!F:F, B31, NhatKy_ViPham!C:C, "T27") - SUMIFS(NhatKy_ViPham!K:K, NhatKy_ViPham!E:E, "10_Su", NhatKy_ViPham!F:F, B31, NhatKy_ViPham!C:C, "T27")</f>
        <v>100</v>
      </c>
      <c r="AS31" s="7">
        <f>100 + SUMIFS(NhatKy_ViPham!J:J, NhatKy_ViPham!E:E, "10_Su", NhatKy_ViPham!F:F, B31, NhatKy_ViPham!C:C, "T28") - SUMIFS(NhatKy_ViPham!K:K, NhatKy_ViPham!E:E, "10_Su", NhatKy_ViPham!F:F, B31, NhatKy_ViPham!C:C, "T28")</f>
        <v>100</v>
      </c>
      <c r="AT31" s="7">
        <f>100 + SUMIFS(NhatKy_ViPham!J:J, NhatKy_ViPham!E:E, "10_Su", NhatKy_ViPham!F:F, B31, NhatKy_ViPham!C:C, "T29") - SUMIFS(NhatKy_ViPham!K:K, NhatKy_ViPham!E:E, "10_Su", NhatKy_ViPham!F:F, B31, NhatKy_ViPham!C:C, "T29")</f>
        <v>100</v>
      </c>
      <c r="AU31" s="7">
        <f>100 + SUMIFS(NhatKy_ViPham!J:J, NhatKy_ViPham!E:E, "10_Su", NhatKy_ViPham!F:F, B31, NhatKy_ViPham!C:C, "T30") - SUMIFS(NhatKy_ViPham!K:K, NhatKy_ViPham!E:E, "10_Su", NhatKy_ViPham!F:F, B31, NhatKy_ViPham!C:C, "T30")</f>
        <v>100</v>
      </c>
      <c r="AV31" s="7">
        <f>100 + SUMIFS(NhatKy_ViPham!J:J, NhatKy_ViPham!E:E, "10_Su", NhatKy_ViPham!F:F, B31, NhatKy_ViPham!C:C, "T31") - SUMIFS(NhatKy_ViPham!K:K, NhatKy_ViPham!E:E, "10_Su", NhatKy_ViPham!F:F, B31, NhatKy_ViPham!C:C, "T31")</f>
        <v>100</v>
      </c>
      <c r="AW31" s="7">
        <f>100 + SUMIFS(NhatKy_ViPham!J:J, NhatKy_ViPham!E:E, "10_Su", NhatKy_ViPham!F:F, B31, NhatKy_ViPham!C:C, "T32") - SUMIFS(NhatKy_ViPham!K:K, NhatKy_ViPham!E:E, "10_Su", NhatKy_ViPham!F:F, B31, NhatKy_ViPham!C:C, "T32")</f>
        <v>100</v>
      </c>
      <c r="AX31" s="7">
        <f>100 + SUMIFS(NhatKy_ViPham!J:J, NhatKy_ViPham!E:E, "10_Su", NhatKy_ViPham!F:F, B31, NhatKy_ViPham!C:C, "T33") - SUMIFS(NhatKy_ViPham!K:K, NhatKy_ViPham!E:E, "10_Su", NhatKy_ViPham!F:F, B31, NhatKy_ViPham!C:C, "T33")</f>
        <v>100</v>
      </c>
      <c r="AY31" s="7">
        <f>100 + SUMIFS(NhatKy_ViPham!J:J, NhatKy_ViPham!E:E, "10_Su", NhatKy_ViPham!F:F, B31, NhatKy_ViPham!C:C, "T34") - SUMIFS(NhatKy_ViPham!K:K, NhatKy_ViPham!E:E, "10_Su", NhatKy_ViPham!F:F, B31, NhatKy_ViPham!C:C, "T34")</f>
        <v>100</v>
      </c>
      <c r="AZ31" s="7">
        <f>100 + SUMIFS(NhatKy_ViPham!J:J, NhatKy_ViPham!E:E, "10_Su", NhatKy_ViPham!F:F, B31, NhatKy_ViPham!C:C, "T35") - SUMIFS(NhatKy_ViPham!K:K, NhatKy_ViPham!E:E, "10_Su", NhatKy_ViPham!F:F, B31, NhatKy_ViPham!C:C, "T35")</f>
        <v>100</v>
      </c>
      <c r="BA31" s="12">
        <f t="shared" si="0"/>
        <v>100</v>
      </c>
      <c r="BB31" s="11" t="s">
        <v>430</v>
      </c>
      <c r="BC31" s="14" t="str">
        <f t="shared" si="1"/>
        <v>Tốt</v>
      </c>
      <c r="BD31" s="10" t="str">
        <f t="shared" si="2"/>
        <v>🟢 BÌNH THƯỜNG</v>
      </c>
    </row>
    <row r="32" spans="1:56" x14ac:dyDescent="0.25">
      <c r="A32" s="5">
        <v>24</v>
      </c>
      <c r="B32" s="15" t="s">
        <v>1000</v>
      </c>
      <c r="C32" s="5" t="s">
        <v>940</v>
      </c>
      <c r="D32" s="5" t="s">
        <v>429</v>
      </c>
      <c r="E32" s="11" t="s">
        <v>430</v>
      </c>
      <c r="F32" s="6">
        <f>SUMIFS(NhatKy_ViPham!K:K, NhatKy_ViPham!E:E, "10_Su", NhatKy_ViPham!F:F, B32, NhatKy_ViPham!H:H, "L01")</f>
        <v>0</v>
      </c>
      <c r="G32" s="6">
        <f>SUMIFS(NhatKy_ViPham!K:K, NhatKy_ViPham!E:E, "10_Su", NhatKy_ViPham!F:F, B32, NhatKy_ViPham!H:H, "L02")</f>
        <v>0</v>
      </c>
      <c r="H32" s="6">
        <f>SUMIFS(NhatKy_ViPham!K:K, NhatKy_ViPham!E:E, "10_Su", NhatKy_ViPham!F:F, B32, NhatKy_ViPham!H:H, "L03")</f>
        <v>0</v>
      </c>
      <c r="I32" s="6">
        <f>SUMIFS(NhatKy_ViPham!K:K, NhatKy_ViPham!E:E, "10_Su", NhatKy_ViPham!F:F, B32, NhatKy_ViPham!H:H, "L04")</f>
        <v>0</v>
      </c>
      <c r="J32" s="6">
        <f>SUMIFS(NhatKy_ViPham!K:K, NhatKy_ViPham!E:E, "10_Su", NhatKy_ViPham!F:F, B32, NhatKy_ViPham!H:H, "L05")</f>
        <v>0</v>
      </c>
      <c r="K32" s="6">
        <f>SUMIFS(NhatKy_ViPham!K:K, NhatKy_ViPham!E:E, "10_Su", NhatKy_ViPham!F:F, B32, NhatKy_ViPham!H:H, "L06")</f>
        <v>0</v>
      </c>
      <c r="L32" s="6">
        <f>SUMIFS(NhatKy_ViPham!K:K, NhatKy_ViPham!E:E, "10_Su", NhatKy_ViPham!F:F, B32, NhatKy_ViPham!H:H, "L07")</f>
        <v>0</v>
      </c>
      <c r="M32" s="6">
        <f>SUMIFS(NhatKy_ViPham!K:K, NhatKy_ViPham!E:E, "10_Su", NhatKy_ViPham!F:F, B32, NhatKy_ViPham!H:H, "L08")</f>
        <v>0</v>
      </c>
      <c r="N32" s="6">
        <f>SUMIFS(NhatKy_ViPham!K:K, NhatKy_ViPham!E:E, "10_Su", NhatKy_ViPham!F:F, B32, NhatKy_ViPham!H:H, "L09")</f>
        <v>0</v>
      </c>
      <c r="O32" s="6">
        <f>SUMIFS(NhatKy_ViPham!K:K, NhatKy_ViPham!E:E, "10_Su", NhatKy_ViPham!F:F, B32, NhatKy_ViPham!H:H, "L10")</f>
        <v>0</v>
      </c>
      <c r="P32" s="12">
        <f>SUMIFS(NhatKy_ViPham!J:J, NhatKy_ViPham!E:E, "10_Su", NhatKy_ViPham!F:F, B32)</f>
        <v>0</v>
      </c>
      <c r="Q32" s="13">
        <f>SUMIFS(NhatKy_ViPham!K:K, NhatKy_ViPham!E:E, "10_Su", NhatKy_ViPham!F:F, B32)</f>
        <v>0</v>
      </c>
      <c r="R32" s="6">
        <f>100 + SUMIFS(NhatKy_ViPham!J:J, NhatKy_ViPham!E:E, "10_Su", NhatKy_ViPham!F:F, B32, NhatKy_ViPham!C:C, "T1") - SUMIFS(NhatKy_ViPham!K:K, NhatKy_ViPham!E:E, "10_Su", NhatKy_ViPham!F:F, B32, NhatKy_ViPham!C:C, "T1")</f>
        <v>100</v>
      </c>
      <c r="S32" s="6">
        <f>100 + SUMIFS(NhatKy_ViPham!J:J, NhatKy_ViPham!E:E, "10_Su", NhatKy_ViPham!F:F, B32, NhatKy_ViPham!C:C, "T2") - SUMIFS(NhatKy_ViPham!K:K, NhatKy_ViPham!E:E, "10_Su", NhatKy_ViPham!F:F, B32, NhatKy_ViPham!C:C, "T2")</f>
        <v>100</v>
      </c>
      <c r="T32" s="6">
        <f>100 + SUMIFS(NhatKy_ViPham!J:J, NhatKy_ViPham!E:E, "10_Su", NhatKy_ViPham!F:F, B32, NhatKy_ViPham!C:C, "T3") - SUMIFS(NhatKy_ViPham!K:K, NhatKy_ViPham!E:E, "10_Su", NhatKy_ViPham!F:F, B32, NhatKy_ViPham!C:C, "T3")</f>
        <v>100</v>
      </c>
      <c r="U32" s="6">
        <f>100 + SUMIFS(NhatKy_ViPham!J:J, NhatKy_ViPham!E:E, "10_Su", NhatKy_ViPham!F:F, B32, NhatKy_ViPham!C:C, "T4") - SUMIFS(NhatKy_ViPham!K:K, NhatKy_ViPham!E:E, "10_Su", NhatKy_ViPham!F:F, B32, NhatKy_ViPham!C:C, "T4")</f>
        <v>100</v>
      </c>
      <c r="V32" s="6">
        <f>100 + SUMIFS(NhatKy_ViPham!J:J, NhatKy_ViPham!E:E, "10_Su", NhatKy_ViPham!F:F, B32, NhatKy_ViPham!C:C, "T5") - SUMIFS(NhatKy_ViPham!K:K, NhatKy_ViPham!E:E, "10_Su", NhatKy_ViPham!F:F, B32, NhatKy_ViPham!C:C, "T5")</f>
        <v>100</v>
      </c>
      <c r="W32" s="6">
        <f>100 + SUMIFS(NhatKy_ViPham!J:J, NhatKy_ViPham!E:E, "10_Su", NhatKy_ViPham!F:F, B32, NhatKy_ViPham!C:C, "T6") - SUMIFS(NhatKy_ViPham!K:K, NhatKy_ViPham!E:E, "10_Su", NhatKy_ViPham!F:F, B32, NhatKy_ViPham!C:C, "T6")</f>
        <v>100</v>
      </c>
      <c r="X32" s="6">
        <f>100 + SUMIFS(NhatKy_ViPham!J:J, NhatKy_ViPham!E:E, "10_Su", NhatKy_ViPham!F:F, B32, NhatKy_ViPham!C:C, "T7") - SUMIFS(NhatKy_ViPham!K:K, NhatKy_ViPham!E:E, "10_Su", NhatKy_ViPham!F:F, B32, NhatKy_ViPham!C:C, "T7")</f>
        <v>100</v>
      </c>
      <c r="Y32" s="6">
        <f>100 + SUMIFS(NhatKy_ViPham!J:J, NhatKy_ViPham!E:E, "10_Su", NhatKy_ViPham!F:F, B32, NhatKy_ViPham!C:C, "T8") - SUMIFS(NhatKy_ViPham!K:K, NhatKy_ViPham!E:E, "10_Su", NhatKy_ViPham!F:F, B32, NhatKy_ViPham!C:C, "T8")</f>
        <v>100</v>
      </c>
      <c r="Z32" s="6">
        <f>100 + SUMIFS(NhatKy_ViPham!J:J, NhatKy_ViPham!E:E, "10_Su", NhatKy_ViPham!F:F, B32, NhatKy_ViPham!C:C, "T9") - SUMIFS(NhatKy_ViPham!K:K, NhatKy_ViPham!E:E, "10_Su", NhatKy_ViPham!F:F, B32, NhatKy_ViPham!C:C, "T9")</f>
        <v>100</v>
      </c>
      <c r="AA32" s="6">
        <f>100 + SUMIFS(NhatKy_ViPham!J:J, NhatKy_ViPham!E:E, "10_Su", NhatKy_ViPham!F:F, B32, NhatKy_ViPham!C:C, "T10") - SUMIFS(NhatKy_ViPham!K:K, NhatKy_ViPham!E:E, "10_Su", NhatKy_ViPham!F:F, B32, NhatKy_ViPham!C:C, "T10")</f>
        <v>100</v>
      </c>
      <c r="AB32" s="6">
        <f>100 + SUMIFS(NhatKy_ViPham!J:J, NhatKy_ViPham!E:E, "10_Su", NhatKy_ViPham!F:F, B32, NhatKy_ViPham!C:C, "T11") - SUMIFS(NhatKy_ViPham!K:K, NhatKy_ViPham!E:E, "10_Su", NhatKy_ViPham!F:F, B32, NhatKy_ViPham!C:C, "T11")</f>
        <v>100</v>
      </c>
      <c r="AC32" s="6">
        <f>100 + SUMIFS(NhatKy_ViPham!J:J, NhatKy_ViPham!E:E, "10_Su", NhatKy_ViPham!F:F, B32, NhatKy_ViPham!C:C, "T12") - SUMIFS(NhatKy_ViPham!K:K, NhatKy_ViPham!E:E, "10_Su", NhatKy_ViPham!F:F, B32, NhatKy_ViPham!C:C, "T12")</f>
        <v>100</v>
      </c>
      <c r="AD32" s="6">
        <f>100 + SUMIFS(NhatKy_ViPham!J:J, NhatKy_ViPham!E:E, "10_Su", NhatKy_ViPham!F:F, B32, NhatKy_ViPham!C:C, "T13") - SUMIFS(NhatKy_ViPham!K:K, NhatKy_ViPham!E:E, "10_Su", NhatKy_ViPham!F:F, B32, NhatKy_ViPham!C:C, "T13")</f>
        <v>100</v>
      </c>
      <c r="AE32" s="6">
        <f>100 + SUMIFS(NhatKy_ViPham!J:J, NhatKy_ViPham!E:E, "10_Su", NhatKy_ViPham!F:F, B32, NhatKy_ViPham!C:C, "T14") - SUMIFS(NhatKy_ViPham!K:K, NhatKy_ViPham!E:E, "10_Su", NhatKy_ViPham!F:F, B32, NhatKy_ViPham!C:C, "T14")</f>
        <v>100</v>
      </c>
      <c r="AF32" s="6">
        <f>100 + SUMIFS(NhatKy_ViPham!J:J, NhatKy_ViPham!E:E, "10_Su", NhatKy_ViPham!F:F, B32, NhatKy_ViPham!C:C, "T15") - SUMIFS(NhatKy_ViPham!K:K, NhatKy_ViPham!E:E, "10_Su", NhatKy_ViPham!F:F, B32, NhatKy_ViPham!C:C, "T15")</f>
        <v>100</v>
      </c>
      <c r="AG32" s="6">
        <f>100 + SUMIFS(NhatKy_ViPham!J:J, NhatKy_ViPham!E:E, "10_Su", NhatKy_ViPham!F:F, B32, NhatKy_ViPham!C:C, "T16") - SUMIFS(NhatKy_ViPham!K:K, NhatKy_ViPham!E:E, "10_Su", NhatKy_ViPham!F:F, B32, NhatKy_ViPham!C:C, "T16")</f>
        <v>100</v>
      </c>
      <c r="AH32" s="6">
        <f>100 + SUMIFS(NhatKy_ViPham!J:J, NhatKy_ViPham!E:E, "10_Su", NhatKy_ViPham!F:F, B32, NhatKy_ViPham!C:C, "T17") - SUMIFS(NhatKy_ViPham!K:K, NhatKy_ViPham!E:E, "10_Su", NhatKy_ViPham!F:F, B32, NhatKy_ViPham!C:C, "T17")</f>
        <v>100</v>
      </c>
      <c r="AI32" s="6">
        <f>100 + SUMIFS(NhatKy_ViPham!J:J, NhatKy_ViPham!E:E, "10_Su", NhatKy_ViPham!F:F, B32, NhatKy_ViPham!C:C, "T18") - SUMIFS(NhatKy_ViPham!K:K, NhatKy_ViPham!E:E, "10_Su", NhatKy_ViPham!F:F, B32, NhatKy_ViPham!C:C, "T18")</f>
        <v>100</v>
      </c>
      <c r="AJ32" s="6">
        <f>100 + SUMIFS(NhatKy_ViPham!J:J, NhatKy_ViPham!E:E, "10_Su", NhatKy_ViPham!F:F, B32, NhatKy_ViPham!C:C, "T19") - SUMIFS(NhatKy_ViPham!K:K, NhatKy_ViPham!E:E, "10_Su", NhatKy_ViPham!F:F, B32, NhatKy_ViPham!C:C, "T19")</f>
        <v>100</v>
      </c>
      <c r="AK32" s="6">
        <f>100 + SUMIFS(NhatKy_ViPham!J:J, NhatKy_ViPham!E:E, "10_Su", NhatKy_ViPham!F:F, B32, NhatKy_ViPham!C:C, "T20") - SUMIFS(NhatKy_ViPham!K:K, NhatKy_ViPham!E:E, "10_Su", NhatKy_ViPham!F:F, B32, NhatKy_ViPham!C:C, "T20")</f>
        <v>100</v>
      </c>
      <c r="AL32" s="6">
        <f>100 + SUMIFS(NhatKy_ViPham!J:J, NhatKy_ViPham!E:E, "10_Su", NhatKy_ViPham!F:F, B32, NhatKy_ViPham!C:C, "T21") - SUMIFS(NhatKy_ViPham!K:K, NhatKy_ViPham!E:E, "10_Su", NhatKy_ViPham!F:F, B32, NhatKy_ViPham!C:C, "T21")</f>
        <v>100</v>
      </c>
      <c r="AM32" s="6">
        <f>100 + SUMIFS(NhatKy_ViPham!J:J, NhatKy_ViPham!E:E, "10_Su", NhatKy_ViPham!F:F, B32, NhatKy_ViPham!C:C, "T22") - SUMIFS(NhatKy_ViPham!K:K, NhatKy_ViPham!E:E, "10_Su", NhatKy_ViPham!F:F, B32, NhatKy_ViPham!C:C, "T22")</f>
        <v>100</v>
      </c>
      <c r="AN32" s="6">
        <f>100 + SUMIFS(NhatKy_ViPham!J:J, NhatKy_ViPham!E:E, "10_Su", NhatKy_ViPham!F:F, B32, NhatKy_ViPham!C:C, "T23") - SUMIFS(NhatKy_ViPham!K:K, NhatKy_ViPham!E:E, "10_Su", NhatKy_ViPham!F:F, B32, NhatKy_ViPham!C:C, "T23")</f>
        <v>100</v>
      </c>
      <c r="AO32" s="6">
        <f>100 + SUMIFS(NhatKy_ViPham!J:J, NhatKy_ViPham!E:E, "10_Su", NhatKy_ViPham!F:F, B32, NhatKy_ViPham!C:C, "T24") - SUMIFS(NhatKy_ViPham!K:K, NhatKy_ViPham!E:E, "10_Su", NhatKy_ViPham!F:F, B32, NhatKy_ViPham!C:C, "T24")</f>
        <v>100</v>
      </c>
      <c r="AP32" s="6">
        <f>100 + SUMIFS(NhatKy_ViPham!J:J, NhatKy_ViPham!E:E, "10_Su", NhatKy_ViPham!F:F, B32, NhatKy_ViPham!C:C, "T25") - SUMIFS(NhatKy_ViPham!K:K, NhatKy_ViPham!E:E, "10_Su", NhatKy_ViPham!F:F, B32, NhatKy_ViPham!C:C, "T25")</f>
        <v>100</v>
      </c>
      <c r="AQ32" s="6">
        <f>100 + SUMIFS(NhatKy_ViPham!J:J, NhatKy_ViPham!E:E, "10_Su", NhatKy_ViPham!F:F, B32, NhatKy_ViPham!C:C, "T26") - SUMIFS(NhatKy_ViPham!K:K, NhatKy_ViPham!E:E, "10_Su", NhatKy_ViPham!F:F, B32, NhatKy_ViPham!C:C, "T26")</f>
        <v>100</v>
      </c>
      <c r="AR32" s="6">
        <f>100 + SUMIFS(NhatKy_ViPham!J:J, NhatKy_ViPham!E:E, "10_Su", NhatKy_ViPham!F:F, B32, NhatKy_ViPham!C:C, "T27") - SUMIFS(NhatKy_ViPham!K:K, NhatKy_ViPham!E:E, "10_Su", NhatKy_ViPham!F:F, B32, NhatKy_ViPham!C:C, "T27")</f>
        <v>100</v>
      </c>
      <c r="AS32" s="6">
        <f>100 + SUMIFS(NhatKy_ViPham!J:J, NhatKy_ViPham!E:E, "10_Su", NhatKy_ViPham!F:F, B32, NhatKy_ViPham!C:C, "T28") - SUMIFS(NhatKy_ViPham!K:K, NhatKy_ViPham!E:E, "10_Su", NhatKy_ViPham!F:F, B32, NhatKy_ViPham!C:C, "T28")</f>
        <v>100</v>
      </c>
      <c r="AT32" s="6">
        <f>100 + SUMIFS(NhatKy_ViPham!J:J, NhatKy_ViPham!E:E, "10_Su", NhatKy_ViPham!F:F, B32, NhatKy_ViPham!C:C, "T29") - SUMIFS(NhatKy_ViPham!K:K, NhatKy_ViPham!E:E, "10_Su", NhatKy_ViPham!F:F, B32, NhatKy_ViPham!C:C, "T29")</f>
        <v>100</v>
      </c>
      <c r="AU32" s="6">
        <f>100 + SUMIFS(NhatKy_ViPham!J:J, NhatKy_ViPham!E:E, "10_Su", NhatKy_ViPham!F:F, B32, NhatKy_ViPham!C:C, "T30") - SUMIFS(NhatKy_ViPham!K:K, NhatKy_ViPham!E:E, "10_Su", NhatKy_ViPham!F:F, B32, NhatKy_ViPham!C:C, "T30")</f>
        <v>100</v>
      </c>
      <c r="AV32" s="6">
        <f>100 + SUMIFS(NhatKy_ViPham!J:J, NhatKy_ViPham!E:E, "10_Su", NhatKy_ViPham!F:F, B32, NhatKy_ViPham!C:C, "T31") - SUMIFS(NhatKy_ViPham!K:K, NhatKy_ViPham!E:E, "10_Su", NhatKy_ViPham!F:F, B32, NhatKy_ViPham!C:C, "T31")</f>
        <v>100</v>
      </c>
      <c r="AW32" s="6">
        <f>100 + SUMIFS(NhatKy_ViPham!J:J, NhatKy_ViPham!E:E, "10_Su", NhatKy_ViPham!F:F, B32, NhatKy_ViPham!C:C, "T32") - SUMIFS(NhatKy_ViPham!K:K, NhatKy_ViPham!E:E, "10_Su", NhatKy_ViPham!F:F, B32, NhatKy_ViPham!C:C, "T32")</f>
        <v>100</v>
      </c>
      <c r="AX32" s="6">
        <f>100 + SUMIFS(NhatKy_ViPham!J:J, NhatKy_ViPham!E:E, "10_Su", NhatKy_ViPham!F:F, B32, NhatKy_ViPham!C:C, "T33") - SUMIFS(NhatKy_ViPham!K:K, NhatKy_ViPham!E:E, "10_Su", NhatKy_ViPham!F:F, B32, NhatKy_ViPham!C:C, "T33")</f>
        <v>100</v>
      </c>
      <c r="AY32" s="6">
        <f>100 + SUMIFS(NhatKy_ViPham!J:J, NhatKy_ViPham!E:E, "10_Su", NhatKy_ViPham!F:F, B32, NhatKy_ViPham!C:C, "T34") - SUMIFS(NhatKy_ViPham!K:K, NhatKy_ViPham!E:E, "10_Su", NhatKy_ViPham!F:F, B32, NhatKy_ViPham!C:C, "T34")</f>
        <v>100</v>
      </c>
      <c r="AZ32" s="6">
        <f>100 + SUMIFS(NhatKy_ViPham!J:J, NhatKy_ViPham!E:E, "10_Su", NhatKy_ViPham!F:F, B32, NhatKy_ViPham!C:C, "T35") - SUMIFS(NhatKy_ViPham!K:K, NhatKy_ViPham!E:E, "10_Su", NhatKy_ViPham!F:F, B32, NhatKy_ViPham!C:C, "T35")</f>
        <v>100</v>
      </c>
      <c r="BA32" s="12">
        <f t="shared" si="0"/>
        <v>100</v>
      </c>
      <c r="BB32" s="11" t="s">
        <v>430</v>
      </c>
      <c r="BC32" s="16" t="str">
        <f t="shared" si="1"/>
        <v>Tốt</v>
      </c>
      <c r="BD32" s="15" t="str">
        <f t="shared" si="2"/>
        <v>🟢 BÌNH THƯỜNG</v>
      </c>
    </row>
    <row r="33" spans="1:56" x14ac:dyDescent="0.25">
      <c r="A33" s="4">
        <v>25</v>
      </c>
      <c r="B33" s="10" t="s">
        <v>1094</v>
      </c>
      <c r="C33" s="4" t="s">
        <v>1095</v>
      </c>
      <c r="D33" s="4" t="s">
        <v>429</v>
      </c>
      <c r="E33" s="11" t="s">
        <v>430</v>
      </c>
      <c r="F33" s="7">
        <f>SUMIFS(NhatKy_ViPham!K:K, NhatKy_ViPham!E:E, "10_Su", NhatKy_ViPham!F:F, B33, NhatKy_ViPham!H:H, "L01")</f>
        <v>0</v>
      </c>
      <c r="G33" s="7">
        <f>SUMIFS(NhatKy_ViPham!K:K, NhatKy_ViPham!E:E, "10_Su", NhatKy_ViPham!F:F, B33, NhatKy_ViPham!H:H, "L02")</f>
        <v>0</v>
      </c>
      <c r="H33" s="7">
        <f>SUMIFS(NhatKy_ViPham!K:K, NhatKy_ViPham!E:E, "10_Su", NhatKy_ViPham!F:F, B33, NhatKy_ViPham!H:H, "L03")</f>
        <v>0</v>
      </c>
      <c r="I33" s="7">
        <f>SUMIFS(NhatKy_ViPham!K:K, NhatKy_ViPham!E:E, "10_Su", NhatKy_ViPham!F:F, B33, NhatKy_ViPham!H:H, "L04")</f>
        <v>0</v>
      </c>
      <c r="J33" s="7">
        <f>SUMIFS(NhatKy_ViPham!K:K, NhatKy_ViPham!E:E, "10_Su", NhatKy_ViPham!F:F, B33, NhatKy_ViPham!H:H, "L05")</f>
        <v>0</v>
      </c>
      <c r="K33" s="7">
        <f>SUMIFS(NhatKy_ViPham!K:K, NhatKy_ViPham!E:E, "10_Su", NhatKy_ViPham!F:F, B33, NhatKy_ViPham!H:H, "L06")</f>
        <v>0</v>
      </c>
      <c r="L33" s="7">
        <f>SUMIFS(NhatKy_ViPham!K:K, NhatKy_ViPham!E:E, "10_Su", NhatKy_ViPham!F:F, B33, NhatKy_ViPham!H:H, "L07")</f>
        <v>0</v>
      </c>
      <c r="M33" s="7">
        <f>SUMIFS(NhatKy_ViPham!K:K, NhatKy_ViPham!E:E, "10_Su", NhatKy_ViPham!F:F, B33, NhatKy_ViPham!H:H, "L08")</f>
        <v>0</v>
      </c>
      <c r="N33" s="7">
        <f>SUMIFS(NhatKy_ViPham!K:K, NhatKy_ViPham!E:E, "10_Su", NhatKy_ViPham!F:F, B33, NhatKy_ViPham!H:H, "L09")</f>
        <v>0</v>
      </c>
      <c r="O33" s="7">
        <f>SUMIFS(NhatKy_ViPham!K:K, NhatKy_ViPham!E:E, "10_Su", NhatKy_ViPham!F:F, B33, NhatKy_ViPham!H:H, "L10")</f>
        <v>0</v>
      </c>
      <c r="P33" s="12">
        <f>SUMIFS(NhatKy_ViPham!J:J, NhatKy_ViPham!E:E, "10_Su", NhatKy_ViPham!F:F, B33)</f>
        <v>0</v>
      </c>
      <c r="Q33" s="13">
        <f>SUMIFS(NhatKy_ViPham!K:K, NhatKy_ViPham!E:E, "10_Su", NhatKy_ViPham!F:F, B33)</f>
        <v>0</v>
      </c>
      <c r="R33" s="7">
        <f>100 + SUMIFS(NhatKy_ViPham!J:J, NhatKy_ViPham!E:E, "10_Su", NhatKy_ViPham!F:F, B33, NhatKy_ViPham!C:C, "T1") - SUMIFS(NhatKy_ViPham!K:K, NhatKy_ViPham!E:E, "10_Su", NhatKy_ViPham!F:F, B33, NhatKy_ViPham!C:C, "T1")</f>
        <v>100</v>
      </c>
      <c r="S33" s="7">
        <f>100 + SUMIFS(NhatKy_ViPham!J:J, NhatKy_ViPham!E:E, "10_Su", NhatKy_ViPham!F:F, B33, NhatKy_ViPham!C:C, "T2") - SUMIFS(NhatKy_ViPham!K:K, NhatKy_ViPham!E:E, "10_Su", NhatKy_ViPham!F:F, B33, NhatKy_ViPham!C:C, "T2")</f>
        <v>100</v>
      </c>
      <c r="T33" s="7">
        <f>100 + SUMIFS(NhatKy_ViPham!J:J, NhatKy_ViPham!E:E, "10_Su", NhatKy_ViPham!F:F, B33, NhatKy_ViPham!C:C, "T3") - SUMIFS(NhatKy_ViPham!K:K, NhatKy_ViPham!E:E, "10_Su", NhatKy_ViPham!F:F, B33, NhatKy_ViPham!C:C, "T3")</f>
        <v>100</v>
      </c>
      <c r="U33" s="7">
        <f>100 + SUMIFS(NhatKy_ViPham!J:J, NhatKy_ViPham!E:E, "10_Su", NhatKy_ViPham!F:F, B33, NhatKy_ViPham!C:C, "T4") - SUMIFS(NhatKy_ViPham!K:K, NhatKy_ViPham!E:E, "10_Su", NhatKy_ViPham!F:F, B33, NhatKy_ViPham!C:C, "T4")</f>
        <v>100</v>
      </c>
      <c r="V33" s="7">
        <f>100 + SUMIFS(NhatKy_ViPham!J:J, NhatKy_ViPham!E:E, "10_Su", NhatKy_ViPham!F:F, B33, NhatKy_ViPham!C:C, "T5") - SUMIFS(NhatKy_ViPham!K:K, NhatKy_ViPham!E:E, "10_Su", NhatKy_ViPham!F:F, B33, NhatKy_ViPham!C:C, "T5")</f>
        <v>100</v>
      </c>
      <c r="W33" s="7">
        <f>100 + SUMIFS(NhatKy_ViPham!J:J, NhatKy_ViPham!E:E, "10_Su", NhatKy_ViPham!F:F, B33, NhatKy_ViPham!C:C, "T6") - SUMIFS(NhatKy_ViPham!K:K, NhatKy_ViPham!E:E, "10_Su", NhatKy_ViPham!F:F, B33, NhatKy_ViPham!C:C, "T6")</f>
        <v>100</v>
      </c>
      <c r="X33" s="7">
        <f>100 + SUMIFS(NhatKy_ViPham!J:J, NhatKy_ViPham!E:E, "10_Su", NhatKy_ViPham!F:F, B33, NhatKy_ViPham!C:C, "T7") - SUMIFS(NhatKy_ViPham!K:K, NhatKy_ViPham!E:E, "10_Su", NhatKy_ViPham!F:F, B33, NhatKy_ViPham!C:C, "T7")</f>
        <v>100</v>
      </c>
      <c r="Y33" s="7">
        <f>100 + SUMIFS(NhatKy_ViPham!J:J, NhatKy_ViPham!E:E, "10_Su", NhatKy_ViPham!F:F, B33, NhatKy_ViPham!C:C, "T8") - SUMIFS(NhatKy_ViPham!K:K, NhatKy_ViPham!E:E, "10_Su", NhatKy_ViPham!F:F, B33, NhatKy_ViPham!C:C, "T8")</f>
        <v>100</v>
      </c>
      <c r="Z33" s="7">
        <f>100 + SUMIFS(NhatKy_ViPham!J:J, NhatKy_ViPham!E:E, "10_Su", NhatKy_ViPham!F:F, B33, NhatKy_ViPham!C:C, "T9") - SUMIFS(NhatKy_ViPham!K:K, NhatKy_ViPham!E:E, "10_Su", NhatKy_ViPham!F:F, B33, NhatKy_ViPham!C:C, "T9")</f>
        <v>100</v>
      </c>
      <c r="AA33" s="7">
        <f>100 + SUMIFS(NhatKy_ViPham!J:J, NhatKy_ViPham!E:E, "10_Su", NhatKy_ViPham!F:F, B33, NhatKy_ViPham!C:C, "T10") - SUMIFS(NhatKy_ViPham!K:K, NhatKy_ViPham!E:E, "10_Su", NhatKy_ViPham!F:F, B33, NhatKy_ViPham!C:C, "T10")</f>
        <v>100</v>
      </c>
      <c r="AB33" s="7">
        <f>100 + SUMIFS(NhatKy_ViPham!J:J, NhatKy_ViPham!E:E, "10_Su", NhatKy_ViPham!F:F, B33, NhatKy_ViPham!C:C, "T11") - SUMIFS(NhatKy_ViPham!K:K, NhatKy_ViPham!E:E, "10_Su", NhatKy_ViPham!F:F, B33, NhatKy_ViPham!C:C, "T11")</f>
        <v>100</v>
      </c>
      <c r="AC33" s="7">
        <f>100 + SUMIFS(NhatKy_ViPham!J:J, NhatKy_ViPham!E:E, "10_Su", NhatKy_ViPham!F:F, B33, NhatKy_ViPham!C:C, "T12") - SUMIFS(NhatKy_ViPham!K:K, NhatKy_ViPham!E:E, "10_Su", NhatKy_ViPham!F:F, B33, NhatKy_ViPham!C:C, "T12")</f>
        <v>100</v>
      </c>
      <c r="AD33" s="7">
        <f>100 + SUMIFS(NhatKy_ViPham!J:J, NhatKy_ViPham!E:E, "10_Su", NhatKy_ViPham!F:F, B33, NhatKy_ViPham!C:C, "T13") - SUMIFS(NhatKy_ViPham!K:K, NhatKy_ViPham!E:E, "10_Su", NhatKy_ViPham!F:F, B33, NhatKy_ViPham!C:C, "T13")</f>
        <v>100</v>
      </c>
      <c r="AE33" s="7">
        <f>100 + SUMIFS(NhatKy_ViPham!J:J, NhatKy_ViPham!E:E, "10_Su", NhatKy_ViPham!F:F, B33, NhatKy_ViPham!C:C, "T14") - SUMIFS(NhatKy_ViPham!K:K, NhatKy_ViPham!E:E, "10_Su", NhatKy_ViPham!F:F, B33, NhatKy_ViPham!C:C, "T14")</f>
        <v>100</v>
      </c>
      <c r="AF33" s="7">
        <f>100 + SUMIFS(NhatKy_ViPham!J:J, NhatKy_ViPham!E:E, "10_Su", NhatKy_ViPham!F:F, B33, NhatKy_ViPham!C:C, "T15") - SUMIFS(NhatKy_ViPham!K:K, NhatKy_ViPham!E:E, "10_Su", NhatKy_ViPham!F:F, B33, NhatKy_ViPham!C:C, "T15")</f>
        <v>100</v>
      </c>
      <c r="AG33" s="7">
        <f>100 + SUMIFS(NhatKy_ViPham!J:J, NhatKy_ViPham!E:E, "10_Su", NhatKy_ViPham!F:F, B33, NhatKy_ViPham!C:C, "T16") - SUMIFS(NhatKy_ViPham!K:K, NhatKy_ViPham!E:E, "10_Su", NhatKy_ViPham!F:F, B33, NhatKy_ViPham!C:C, "T16")</f>
        <v>100</v>
      </c>
      <c r="AH33" s="7">
        <f>100 + SUMIFS(NhatKy_ViPham!J:J, NhatKy_ViPham!E:E, "10_Su", NhatKy_ViPham!F:F, B33, NhatKy_ViPham!C:C, "T17") - SUMIFS(NhatKy_ViPham!K:K, NhatKy_ViPham!E:E, "10_Su", NhatKy_ViPham!F:F, B33, NhatKy_ViPham!C:C, "T17")</f>
        <v>100</v>
      </c>
      <c r="AI33" s="7">
        <f>100 + SUMIFS(NhatKy_ViPham!J:J, NhatKy_ViPham!E:E, "10_Su", NhatKy_ViPham!F:F, B33, NhatKy_ViPham!C:C, "T18") - SUMIFS(NhatKy_ViPham!K:K, NhatKy_ViPham!E:E, "10_Su", NhatKy_ViPham!F:F, B33, NhatKy_ViPham!C:C, "T18")</f>
        <v>100</v>
      </c>
      <c r="AJ33" s="7">
        <f>100 + SUMIFS(NhatKy_ViPham!J:J, NhatKy_ViPham!E:E, "10_Su", NhatKy_ViPham!F:F, B33, NhatKy_ViPham!C:C, "T19") - SUMIFS(NhatKy_ViPham!K:K, NhatKy_ViPham!E:E, "10_Su", NhatKy_ViPham!F:F, B33, NhatKy_ViPham!C:C, "T19")</f>
        <v>100</v>
      </c>
      <c r="AK33" s="7">
        <f>100 + SUMIFS(NhatKy_ViPham!J:J, NhatKy_ViPham!E:E, "10_Su", NhatKy_ViPham!F:F, B33, NhatKy_ViPham!C:C, "T20") - SUMIFS(NhatKy_ViPham!K:K, NhatKy_ViPham!E:E, "10_Su", NhatKy_ViPham!F:F, B33, NhatKy_ViPham!C:C, "T20")</f>
        <v>100</v>
      </c>
      <c r="AL33" s="7">
        <f>100 + SUMIFS(NhatKy_ViPham!J:J, NhatKy_ViPham!E:E, "10_Su", NhatKy_ViPham!F:F, B33, NhatKy_ViPham!C:C, "T21") - SUMIFS(NhatKy_ViPham!K:K, NhatKy_ViPham!E:E, "10_Su", NhatKy_ViPham!F:F, B33, NhatKy_ViPham!C:C, "T21")</f>
        <v>100</v>
      </c>
      <c r="AM33" s="7">
        <f>100 + SUMIFS(NhatKy_ViPham!J:J, NhatKy_ViPham!E:E, "10_Su", NhatKy_ViPham!F:F, B33, NhatKy_ViPham!C:C, "T22") - SUMIFS(NhatKy_ViPham!K:K, NhatKy_ViPham!E:E, "10_Su", NhatKy_ViPham!F:F, B33, NhatKy_ViPham!C:C, "T22")</f>
        <v>100</v>
      </c>
      <c r="AN33" s="7">
        <f>100 + SUMIFS(NhatKy_ViPham!J:J, NhatKy_ViPham!E:E, "10_Su", NhatKy_ViPham!F:F, B33, NhatKy_ViPham!C:C, "T23") - SUMIFS(NhatKy_ViPham!K:K, NhatKy_ViPham!E:E, "10_Su", NhatKy_ViPham!F:F, B33, NhatKy_ViPham!C:C, "T23")</f>
        <v>100</v>
      </c>
      <c r="AO33" s="7">
        <f>100 + SUMIFS(NhatKy_ViPham!J:J, NhatKy_ViPham!E:E, "10_Su", NhatKy_ViPham!F:F, B33, NhatKy_ViPham!C:C, "T24") - SUMIFS(NhatKy_ViPham!K:K, NhatKy_ViPham!E:E, "10_Su", NhatKy_ViPham!F:F, B33, NhatKy_ViPham!C:C, "T24")</f>
        <v>100</v>
      </c>
      <c r="AP33" s="7">
        <f>100 + SUMIFS(NhatKy_ViPham!J:J, NhatKy_ViPham!E:E, "10_Su", NhatKy_ViPham!F:F, B33, NhatKy_ViPham!C:C, "T25") - SUMIFS(NhatKy_ViPham!K:K, NhatKy_ViPham!E:E, "10_Su", NhatKy_ViPham!F:F, B33, NhatKy_ViPham!C:C, "T25")</f>
        <v>100</v>
      </c>
      <c r="AQ33" s="7">
        <f>100 + SUMIFS(NhatKy_ViPham!J:J, NhatKy_ViPham!E:E, "10_Su", NhatKy_ViPham!F:F, B33, NhatKy_ViPham!C:C, "T26") - SUMIFS(NhatKy_ViPham!K:K, NhatKy_ViPham!E:E, "10_Su", NhatKy_ViPham!F:F, B33, NhatKy_ViPham!C:C, "T26")</f>
        <v>100</v>
      </c>
      <c r="AR33" s="7">
        <f>100 + SUMIFS(NhatKy_ViPham!J:J, NhatKy_ViPham!E:E, "10_Su", NhatKy_ViPham!F:F, B33, NhatKy_ViPham!C:C, "T27") - SUMIFS(NhatKy_ViPham!K:K, NhatKy_ViPham!E:E, "10_Su", NhatKy_ViPham!F:F, B33, NhatKy_ViPham!C:C, "T27")</f>
        <v>100</v>
      </c>
      <c r="AS33" s="7">
        <f>100 + SUMIFS(NhatKy_ViPham!J:J, NhatKy_ViPham!E:E, "10_Su", NhatKy_ViPham!F:F, B33, NhatKy_ViPham!C:C, "T28") - SUMIFS(NhatKy_ViPham!K:K, NhatKy_ViPham!E:E, "10_Su", NhatKy_ViPham!F:F, B33, NhatKy_ViPham!C:C, "T28")</f>
        <v>100</v>
      </c>
      <c r="AT33" s="7">
        <f>100 + SUMIFS(NhatKy_ViPham!J:J, NhatKy_ViPham!E:E, "10_Su", NhatKy_ViPham!F:F, B33, NhatKy_ViPham!C:C, "T29") - SUMIFS(NhatKy_ViPham!K:K, NhatKy_ViPham!E:E, "10_Su", NhatKy_ViPham!F:F, B33, NhatKy_ViPham!C:C, "T29")</f>
        <v>100</v>
      </c>
      <c r="AU33" s="7">
        <f>100 + SUMIFS(NhatKy_ViPham!J:J, NhatKy_ViPham!E:E, "10_Su", NhatKy_ViPham!F:F, B33, NhatKy_ViPham!C:C, "T30") - SUMIFS(NhatKy_ViPham!K:K, NhatKy_ViPham!E:E, "10_Su", NhatKy_ViPham!F:F, B33, NhatKy_ViPham!C:C, "T30")</f>
        <v>100</v>
      </c>
      <c r="AV33" s="7">
        <f>100 + SUMIFS(NhatKy_ViPham!J:J, NhatKy_ViPham!E:E, "10_Su", NhatKy_ViPham!F:F, B33, NhatKy_ViPham!C:C, "T31") - SUMIFS(NhatKy_ViPham!K:K, NhatKy_ViPham!E:E, "10_Su", NhatKy_ViPham!F:F, B33, NhatKy_ViPham!C:C, "T31")</f>
        <v>100</v>
      </c>
      <c r="AW33" s="7">
        <f>100 + SUMIFS(NhatKy_ViPham!J:J, NhatKy_ViPham!E:E, "10_Su", NhatKy_ViPham!F:F, B33, NhatKy_ViPham!C:C, "T32") - SUMIFS(NhatKy_ViPham!K:K, NhatKy_ViPham!E:E, "10_Su", NhatKy_ViPham!F:F, B33, NhatKy_ViPham!C:C, "T32")</f>
        <v>100</v>
      </c>
      <c r="AX33" s="7">
        <f>100 + SUMIFS(NhatKy_ViPham!J:J, NhatKy_ViPham!E:E, "10_Su", NhatKy_ViPham!F:F, B33, NhatKy_ViPham!C:C, "T33") - SUMIFS(NhatKy_ViPham!K:K, NhatKy_ViPham!E:E, "10_Su", NhatKy_ViPham!F:F, B33, NhatKy_ViPham!C:C, "T33")</f>
        <v>100</v>
      </c>
      <c r="AY33" s="7">
        <f>100 + SUMIFS(NhatKy_ViPham!J:J, NhatKy_ViPham!E:E, "10_Su", NhatKy_ViPham!F:F, B33, NhatKy_ViPham!C:C, "T34") - SUMIFS(NhatKy_ViPham!K:K, NhatKy_ViPham!E:E, "10_Su", NhatKy_ViPham!F:F, B33, NhatKy_ViPham!C:C, "T34")</f>
        <v>100</v>
      </c>
      <c r="AZ33" s="7">
        <f>100 + SUMIFS(NhatKy_ViPham!J:J, NhatKy_ViPham!E:E, "10_Su", NhatKy_ViPham!F:F, B33, NhatKy_ViPham!C:C, "T35") - SUMIFS(NhatKy_ViPham!K:K, NhatKy_ViPham!E:E, "10_Su", NhatKy_ViPham!F:F, B33, NhatKy_ViPham!C:C, "T35")</f>
        <v>100</v>
      </c>
      <c r="BA33" s="12">
        <f t="shared" si="0"/>
        <v>100</v>
      </c>
      <c r="BB33" s="11" t="s">
        <v>430</v>
      </c>
      <c r="BC33" s="14" t="str">
        <f t="shared" si="1"/>
        <v>Tốt</v>
      </c>
      <c r="BD33" s="10" t="str">
        <f t="shared" si="2"/>
        <v>🟢 BÌNH THƯỜNG</v>
      </c>
    </row>
    <row r="34" spans="1:56" x14ac:dyDescent="0.25">
      <c r="A34" s="5">
        <v>26</v>
      </c>
      <c r="B34" s="15" t="s">
        <v>1096</v>
      </c>
      <c r="C34" s="5" t="s">
        <v>1028</v>
      </c>
      <c r="D34" s="5" t="s">
        <v>429</v>
      </c>
      <c r="E34" s="11" t="s">
        <v>430</v>
      </c>
      <c r="F34" s="6">
        <f>SUMIFS(NhatKy_ViPham!K:K, NhatKy_ViPham!E:E, "10_Su", NhatKy_ViPham!F:F, B34, NhatKy_ViPham!H:H, "L01")</f>
        <v>0</v>
      </c>
      <c r="G34" s="6">
        <f>SUMIFS(NhatKy_ViPham!K:K, NhatKy_ViPham!E:E, "10_Su", NhatKy_ViPham!F:F, B34, NhatKy_ViPham!H:H, "L02")</f>
        <v>0</v>
      </c>
      <c r="H34" s="6">
        <f>SUMIFS(NhatKy_ViPham!K:K, NhatKy_ViPham!E:E, "10_Su", NhatKy_ViPham!F:F, B34, NhatKy_ViPham!H:H, "L03")</f>
        <v>0</v>
      </c>
      <c r="I34" s="6">
        <f>SUMIFS(NhatKy_ViPham!K:K, NhatKy_ViPham!E:E, "10_Su", NhatKy_ViPham!F:F, B34, NhatKy_ViPham!H:H, "L04")</f>
        <v>0</v>
      </c>
      <c r="J34" s="6">
        <f>SUMIFS(NhatKy_ViPham!K:K, NhatKy_ViPham!E:E, "10_Su", NhatKy_ViPham!F:F, B34, NhatKy_ViPham!H:H, "L05")</f>
        <v>0</v>
      </c>
      <c r="K34" s="6">
        <f>SUMIFS(NhatKy_ViPham!K:K, NhatKy_ViPham!E:E, "10_Su", NhatKy_ViPham!F:F, B34, NhatKy_ViPham!H:H, "L06")</f>
        <v>0</v>
      </c>
      <c r="L34" s="6">
        <f>SUMIFS(NhatKy_ViPham!K:K, NhatKy_ViPham!E:E, "10_Su", NhatKy_ViPham!F:F, B34, NhatKy_ViPham!H:H, "L07")</f>
        <v>0</v>
      </c>
      <c r="M34" s="6">
        <f>SUMIFS(NhatKy_ViPham!K:K, NhatKy_ViPham!E:E, "10_Su", NhatKy_ViPham!F:F, B34, NhatKy_ViPham!H:H, "L08")</f>
        <v>0</v>
      </c>
      <c r="N34" s="6">
        <f>SUMIFS(NhatKy_ViPham!K:K, NhatKy_ViPham!E:E, "10_Su", NhatKy_ViPham!F:F, B34, NhatKy_ViPham!H:H, "L09")</f>
        <v>0</v>
      </c>
      <c r="O34" s="6">
        <f>SUMIFS(NhatKy_ViPham!K:K, NhatKy_ViPham!E:E, "10_Su", NhatKy_ViPham!F:F, B34, NhatKy_ViPham!H:H, "L10")</f>
        <v>0</v>
      </c>
      <c r="P34" s="12">
        <f>SUMIFS(NhatKy_ViPham!J:J, NhatKy_ViPham!E:E, "10_Su", NhatKy_ViPham!F:F, B34)</f>
        <v>0</v>
      </c>
      <c r="Q34" s="13">
        <f>SUMIFS(NhatKy_ViPham!K:K, NhatKy_ViPham!E:E, "10_Su", NhatKy_ViPham!F:F, B34)</f>
        <v>0</v>
      </c>
      <c r="R34" s="6">
        <f>100 + SUMIFS(NhatKy_ViPham!J:J, NhatKy_ViPham!E:E, "10_Su", NhatKy_ViPham!F:F, B34, NhatKy_ViPham!C:C, "T1") - SUMIFS(NhatKy_ViPham!K:K, NhatKy_ViPham!E:E, "10_Su", NhatKy_ViPham!F:F, B34, NhatKy_ViPham!C:C, "T1")</f>
        <v>100</v>
      </c>
      <c r="S34" s="6">
        <f>100 + SUMIFS(NhatKy_ViPham!J:J, NhatKy_ViPham!E:E, "10_Su", NhatKy_ViPham!F:F, B34, NhatKy_ViPham!C:C, "T2") - SUMIFS(NhatKy_ViPham!K:K, NhatKy_ViPham!E:E, "10_Su", NhatKy_ViPham!F:F, B34, NhatKy_ViPham!C:C, "T2")</f>
        <v>100</v>
      </c>
      <c r="T34" s="6">
        <f>100 + SUMIFS(NhatKy_ViPham!J:J, NhatKy_ViPham!E:E, "10_Su", NhatKy_ViPham!F:F, B34, NhatKy_ViPham!C:C, "T3") - SUMIFS(NhatKy_ViPham!K:K, NhatKy_ViPham!E:E, "10_Su", NhatKy_ViPham!F:F, B34, NhatKy_ViPham!C:C, "T3")</f>
        <v>100</v>
      </c>
      <c r="U34" s="6">
        <f>100 + SUMIFS(NhatKy_ViPham!J:J, NhatKy_ViPham!E:E, "10_Su", NhatKy_ViPham!F:F, B34, NhatKy_ViPham!C:C, "T4") - SUMIFS(NhatKy_ViPham!K:K, NhatKy_ViPham!E:E, "10_Su", NhatKy_ViPham!F:F, B34, NhatKy_ViPham!C:C, "T4")</f>
        <v>100</v>
      </c>
      <c r="V34" s="6">
        <f>100 + SUMIFS(NhatKy_ViPham!J:J, NhatKy_ViPham!E:E, "10_Su", NhatKy_ViPham!F:F, B34, NhatKy_ViPham!C:C, "T5") - SUMIFS(NhatKy_ViPham!K:K, NhatKy_ViPham!E:E, "10_Su", NhatKy_ViPham!F:F, B34, NhatKy_ViPham!C:C, "T5")</f>
        <v>100</v>
      </c>
      <c r="W34" s="6">
        <f>100 + SUMIFS(NhatKy_ViPham!J:J, NhatKy_ViPham!E:E, "10_Su", NhatKy_ViPham!F:F, B34, NhatKy_ViPham!C:C, "T6") - SUMIFS(NhatKy_ViPham!K:K, NhatKy_ViPham!E:E, "10_Su", NhatKy_ViPham!F:F, B34, NhatKy_ViPham!C:C, "T6")</f>
        <v>100</v>
      </c>
      <c r="X34" s="6">
        <f>100 + SUMIFS(NhatKy_ViPham!J:J, NhatKy_ViPham!E:E, "10_Su", NhatKy_ViPham!F:F, B34, NhatKy_ViPham!C:C, "T7") - SUMIFS(NhatKy_ViPham!K:K, NhatKy_ViPham!E:E, "10_Su", NhatKy_ViPham!F:F, B34, NhatKy_ViPham!C:C, "T7")</f>
        <v>100</v>
      </c>
      <c r="Y34" s="6">
        <f>100 + SUMIFS(NhatKy_ViPham!J:J, NhatKy_ViPham!E:E, "10_Su", NhatKy_ViPham!F:F, B34, NhatKy_ViPham!C:C, "T8") - SUMIFS(NhatKy_ViPham!K:K, NhatKy_ViPham!E:E, "10_Su", NhatKy_ViPham!F:F, B34, NhatKy_ViPham!C:C, "T8")</f>
        <v>100</v>
      </c>
      <c r="Z34" s="6">
        <f>100 + SUMIFS(NhatKy_ViPham!J:J, NhatKy_ViPham!E:E, "10_Su", NhatKy_ViPham!F:F, B34, NhatKy_ViPham!C:C, "T9") - SUMIFS(NhatKy_ViPham!K:K, NhatKy_ViPham!E:E, "10_Su", NhatKy_ViPham!F:F, B34, NhatKy_ViPham!C:C, "T9")</f>
        <v>100</v>
      </c>
      <c r="AA34" s="6">
        <f>100 + SUMIFS(NhatKy_ViPham!J:J, NhatKy_ViPham!E:E, "10_Su", NhatKy_ViPham!F:F, B34, NhatKy_ViPham!C:C, "T10") - SUMIFS(NhatKy_ViPham!K:K, NhatKy_ViPham!E:E, "10_Su", NhatKy_ViPham!F:F, B34, NhatKy_ViPham!C:C, "T10")</f>
        <v>100</v>
      </c>
      <c r="AB34" s="6">
        <f>100 + SUMIFS(NhatKy_ViPham!J:J, NhatKy_ViPham!E:E, "10_Su", NhatKy_ViPham!F:F, B34, NhatKy_ViPham!C:C, "T11") - SUMIFS(NhatKy_ViPham!K:K, NhatKy_ViPham!E:E, "10_Su", NhatKy_ViPham!F:F, B34, NhatKy_ViPham!C:C, "T11")</f>
        <v>100</v>
      </c>
      <c r="AC34" s="6">
        <f>100 + SUMIFS(NhatKy_ViPham!J:J, NhatKy_ViPham!E:E, "10_Su", NhatKy_ViPham!F:F, B34, NhatKy_ViPham!C:C, "T12") - SUMIFS(NhatKy_ViPham!K:K, NhatKy_ViPham!E:E, "10_Su", NhatKy_ViPham!F:F, B34, NhatKy_ViPham!C:C, "T12")</f>
        <v>100</v>
      </c>
      <c r="AD34" s="6">
        <f>100 + SUMIFS(NhatKy_ViPham!J:J, NhatKy_ViPham!E:E, "10_Su", NhatKy_ViPham!F:F, B34, NhatKy_ViPham!C:C, "T13") - SUMIFS(NhatKy_ViPham!K:K, NhatKy_ViPham!E:E, "10_Su", NhatKy_ViPham!F:F, B34, NhatKy_ViPham!C:C, "T13")</f>
        <v>100</v>
      </c>
      <c r="AE34" s="6">
        <f>100 + SUMIFS(NhatKy_ViPham!J:J, NhatKy_ViPham!E:E, "10_Su", NhatKy_ViPham!F:F, B34, NhatKy_ViPham!C:C, "T14") - SUMIFS(NhatKy_ViPham!K:K, NhatKy_ViPham!E:E, "10_Su", NhatKy_ViPham!F:F, B34, NhatKy_ViPham!C:C, "T14")</f>
        <v>100</v>
      </c>
      <c r="AF34" s="6">
        <f>100 + SUMIFS(NhatKy_ViPham!J:J, NhatKy_ViPham!E:E, "10_Su", NhatKy_ViPham!F:F, B34, NhatKy_ViPham!C:C, "T15") - SUMIFS(NhatKy_ViPham!K:K, NhatKy_ViPham!E:E, "10_Su", NhatKy_ViPham!F:F, B34, NhatKy_ViPham!C:C, "T15")</f>
        <v>100</v>
      </c>
      <c r="AG34" s="6">
        <f>100 + SUMIFS(NhatKy_ViPham!J:J, NhatKy_ViPham!E:E, "10_Su", NhatKy_ViPham!F:F, B34, NhatKy_ViPham!C:C, "T16") - SUMIFS(NhatKy_ViPham!K:K, NhatKy_ViPham!E:E, "10_Su", NhatKy_ViPham!F:F, B34, NhatKy_ViPham!C:C, "T16")</f>
        <v>100</v>
      </c>
      <c r="AH34" s="6">
        <f>100 + SUMIFS(NhatKy_ViPham!J:J, NhatKy_ViPham!E:E, "10_Su", NhatKy_ViPham!F:F, B34, NhatKy_ViPham!C:C, "T17") - SUMIFS(NhatKy_ViPham!K:K, NhatKy_ViPham!E:E, "10_Su", NhatKy_ViPham!F:F, B34, NhatKy_ViPham!C:C, "T17")</f>
        <v>100</v>
      </c>
      <c r="AI34" s="6">
        <f>100 + SUMIFS(NhatKy_ViPham!J:J, NhatKy_ViPham!E:E, "10_Su", NhatKy_ViPham!F:F, B34, NhatKy_ViPham!C:C, "T18") - SUMIFS(NhatKy_ViPham!K:K, NhatKy_ViPham!E:E, "10_Su", NhatKy_ViPham!F:F, B34, NhatKy_ViPham!C:C, "T18")</f>
        <v>100</v>
      </c>
      <c r="AJ34" s="6">
        <f>100 + SUMIFS(NhatKy_ViPham!J:J, NhatKy_ViPham!E:E, "10_Su", NhatKy_ViPham!F:F, B34, NhatKy_ViPham!C:C, "T19") - SUMIFS(NhatKy_ViPham!K:K, NhatKy_ViPham!E:E, "10_Su", NhatKy_ViPham!F:F, B34, NhatKy_ViPham!C:C, "T19")</f>
        <v>100</v>
      </c>
      <c r="AK34" s="6">
        <f>100 + SUMIFS(NhatKy_ViPham!J:J, NhatKy_ViPham!E:E, "10_Su", NhatKy_ViPham!F:F, B34, NhatKy_ViPham!C:C, "T20") - SUMIFS(NhatKy_ViPham!K:K, NhatKy_ViPham!E:E, "10_Su", NhatKy_ViPham!F:F, B34, NhatKy_ViPham!C:C, "T20")</f>
        <v>100</v>
      </c>
      <c r="AL34" s="6">
        <f>100 + SUMIFS(NhatKy_ViPham!J:J, NhatKy_ViPham!E:E, "10_Su", NhatKy_ViPham!F:F, B34, NhatKy_ViPham!C:C, "T21") - SUMIFS(NhatKy_ViPham!K:K, NhatKy_ViPham!E:E, "10_Su", NhatKy_ViPham!F:F, B34, NhatKy_ViPham!C:C, "T21")</f>
        <v>100</v>
      </c>
      <c r="AM34" s="6">
        <f>100 + SUMIFS(NhatKy_ViPham!J:J, NhatKy_ViPham!E:E, "10_Su", NhatKy_ViPham!F:F, B34, NhatKy_ViPham!C:C, "T22") - SUMIFS(NhatKy_ViPham!K:K, NhatKy_ViPham!E:E, "10_Su", NhatKy_ViPham!F:F, B34, NhatKy_ViPham!C:C, "T22")</f>
        <v>100</v>
      </c>
      <c r="AN34" s="6">
        <f>100 + SUMIFS(NhatKy_ViPham!J:J, NhatKy_ViPham!E:E, "10_Su", NhatKy_ViPham!F:F, B34, NhatKy_ViPham!C:C, "T23") - SUMIFS(NhatKy_ViPham!K:K, NhatKy_ViPham!E:E, "10_Su", NhatKy_ViPham!F:F, B34, NhatKy_ViPham!C:C, "T23")</f>
        <v>100</v>
      </c>
      <c r="AO34" s="6">
        <f>100 + SUMIFS(NhatKy_ViPham!J:J, NhatKy_ViPham!E:E, "10_Su", NhatKy_ViPham!F:F, B34, NhatKy_ViPham!C:C, "T24") - SUMIFS(NhatKy_ViPham!K:K, NhatKy_ViPham!E:E, "10_Su", NhatKy_ViPham!F:F, B34, NhatKy_ViPham!C:C, "T24")</f>
        <v>100</v>
      </c>
      <c r="AP34" s="6">
        <f>100 + SUMIFS(NhatKy_ViPham!J:J, NhatKy_ViPham!E:E, "10_Su", NhatKy_ViPham!F:F, B34, NhatKy_ViPham!C:C, "T25") - SUMIFS(NhatKy_ViPham!K:K, NhatKy_ViPham!E:E, "10_Su", NhatKy_ViPham!F:F, B34, NhatKy_ViPham!C:C, "T25")</f>
        <v>100</v>
      </c>
      <c r="AQ34" s="6">
        <f>100 + SUMIFS(NhatKy_ViPham!J:J, NhatKy_ViPham!E:E, "10_Su", NhatKy_ViPham!F:F, B34, NhatKy_ViPham!C:C, "T26") - SUMIFS(NhatKy_ViPham!K:K, NhatKy_ViPham!E:E, "10_Su", NhatKy_ViPham!F:F, B34, NhatKy_ViPham!C:C, "T26")</f>
        <v>100</v>
      </c>
      <c r="AR34" s="6">
        <f>100 + SUMIFS(NhatKy_ViPham!J:J, NhatKy_ViPham!E:E, "10_Su", NhatKy_ViPham!F:F, B34, NhatKy_ViPham!C:C, "T27") - SUMIFS(NhatKy_ViPham!K:K, NhatKy_ViPham!E:E, "10_Su", NhatKy_ViPham!F:F, B34, NhatKy_ViPham!C:C, "T27")</f>
        <v>100</v>
      </c>
      <c r="AS34" s="6">
        <f>100 + SUMIFS(NhatKy_ViPham!J:J, NhatKy_ViPham!E:E, "10_Su", NhatKy_ViPham!F:F, B34, NhatKy_ViPham!C:C, "T28") - SUMIFS(NhatKy_ViPham!K:K, NhatKy_ViPham!E:E, "10_Su", NhatKy_ViPham!F:F, B34, NhatKy_ViPham!C:C, "T28")</f>
        <v>100</v>
      </c>
      <c r="AT34" s="6">
        <f>100 + SUMIFS(NhatKy_ViPham!J:J, NhatKy_ViPham!E:E, "10_Su", NhatKy_ViPham!F:F, B34, NhatKy_ViPham!C:C, "T29") - SUMIFS(NhatKy_ViPham!K:K, NhatKy_ViPham!E:E, "10_Su", NhatKy_ViPham!F:F, B34, NhatKy_ViPham!C:C, "T29")</f>
        <v>100</v>
      </c>
      <c r="AU34" s="6">
        <f>100 + SUMIFS(NhatKy_ViPham!J:J, NhatKy_ViPham!E:E, "10_Su", NhatKy_ViPham!F:F, B34, NhatKy_ViPham!C:C, "T30") - SUMIFS(NhatKy_ViPham!K:K, NhatKy_ViPham!E:E, "10_Su", NhatKy_ViPham!F:F, B34, NhatKy_ViPham!C:C, "T30")</f>
        <v>100</v>
      </c>
      <c r="AV34" s="6">
        <f>100 + SUMIFS(NhatKy_ViPham!J:J, NhatKy_ViPham!E:E, "10_Su", NhatKy_ViPham!F:F, B34, NhatKy_ViPham!C:C, "T31") - SUMIFS(NhatKy_ViPham!K:K, NhatKy_ViPham!E:E, "10_Su", NhatKy_ViPham!F:F, B34, NhatKy_ViPham!C:C, "T31")</f>
        <v>100</v>
      </c>
      <c r="AW34" s="6">
        <f>100 + SUMIFS(NhatKy_ViPham!J:J, NhatKy_ViPham!E:E, "10_Su", NhatKy_ViPham!F:F, B34, NhatKy_ViPham!C:C, "T32") - SUMIFS(NhatKy_ViPham!K:K, NhatKy_ViPham!E:E, "10_Su", NhatKy_ViPham!F:F, B34, NhatKy_ViPham!C:C, "T32")</f>
        <v>100</v>
      </c>
      <c r="AX34" s="6">
        <f>100 + SUMIFS(NhatKy_ViPham!J:J, NhatKy_ViPham!E:E, "10_Su", NhatKy_ViPham!F:F, B34, NhatKy_ViPham!C:C, "T33") - SUMIFS(NhatKy_ViPham!K:K, NhatKy_ViPham!E:E, "10_Su", NhatKy_ViPham!F:F, B34, NhatKy_ViPham!C:C, "T33")</f>
        <v>100</v>
      </c>
      <c r="AY34" s="6">
        <f>100 + SUMIFS(NhatKy_ViPham!J:J, NhatKy_ViPham!E:E, "10_Su", NhatKy_ViPham!F:F, B34, NhatKy_ViPham!C:C, "T34") - SUMIFS(NhatKy_ViPham!K:K, NhatKy_ViPham!E:E, "10_Su", NhatKy_ViPham!F:F, B34, NhatKy_ViPham!C:C, "T34")</f>
        <v>100</v>
      </c>
      <c r="AZ34" s="6">
        <f>100 + SUMIFS(NhatKy_ViPham!J:J, NhatKy_ViPham!E:E, "10_Su", NhatKy_ViPham!F:F, B34, NhatKy_ViPham!C:C, "T35") - SUMIFS(NhatKy_ViPham!K:K, NhatKy_ViPham!E:E, "10_Su", NhatKy_ViPham!F:F, B34, NhatKy_ViPham!C:C, "T35")</f>
        <v>100</v>
      </c>
      <c r="BA34" s="12">
        <f t="shared" si="0"/>
        <v>100</v>
      </c>
      <c r="BB34" s="11" t="s">
        <v>430</v>
      </c>
      <c r="BC34" s="16" t="str">
        <f t="shared" si="1"/>
        <v>Tốt</v>
      </c>
      <c r="BD34" s="15" t="str">
        <f t="shared" si="2"/>
        <v>🟢 BÌNH THƯỜNG</v>
      </c>
    </row>
    <row r="35" spans="1:56" x14ac:dyDescent="0.25">
      <c r="A35" s="4">
        <v>27</v>
      </c>
      <c r="B35" s="10" t="s">
        <v>1097</v>
      </c>
      <c r="C35" s="4" t="s">
        <v>453</v>
      </c>
      <c r="D35" s="4" t="s">
        <v>435</v>
      </c>
      <c r="E35" s="11" t="s">
        <v>430</v>
      </c>
      <c r="F35" s="7">
        <f>SUMIFS(NhatKy_ViPham!K:K, NhatKy_ViPham!E:E, "10_Su", NhatKy_ViPham!F:F, B35, NhatKy_ViPham!H:H, "L01")</f>
        <v>0</v>
      </c>
      <c r="G35" s="7">
        <f>SUMIFS(NhatKy_ViPham!K:K, NhatKy_ViPham!E:E, "10_Su", NhatKy_ViPham!F:F, B35, NhatKy_ViPham!H:H, "L02")</f>
        <v>0</v>
      </c>
      <c r="H35" s="7">
        <f>SUMIFS(NhatKy_ViPham!K:K, NhatKy_ViPham!E:E, "10_Su", NhatKy_ViPham!F:F, B35, NhatKy_ViPham!H:H, "L03")</f>
        <v>0</v>
      </c>
      <c r="I35" s="7">
        <f>SUMIFS(NhatKy_ViPham!K:K, NhatKy_ViPham!E:E, "10_Su", NhatKy_ViPham!F:F, B35, NhatKy_ViPham!H:H, "L04")</f>
        <v>0</v>
      </c>
      <c r="J35" s="7">
        <f>SUMIFS(NhatKy_ViPham!K:K, NhatKy_ViPham!E:E, "10_Su", NhatKy_ViPham!F:F, B35, NhatKy_ViPham!H:H, "L05")</f>
        <v>0</v>
      </c>
      <c r="K35" s="7">
        <f>SUMIFS(NhatKy_ViPham!K:K, NhatKy_ViPham!E:E, "10_Su", NhatKy_ViPham!F:F, B35, NhatKy_ViPham!H:H, "L06")</f>
        <v>0</v>
      </c>
      <c r="L35" s="7">
        <f>SUMIFS(NhatKy_ViPham!K:K, NhatKy_ViPham!E:E, "10_Su", NhatKy_ViPham!F:F, B35, NhatKy_ViPham!H:H, "L07")</f>
        <v>0</v>
      </c>
      <c r="M35" s="7">
        <f>SUMIFS(NhatKy_ViPham!K:K, NhatKy_ViPham!E:E, "10_Su", NhatKy_ViPham!F:F, B35, NhatKy_ViPham!H:H, "L08")</f>
        <v>0</v>
      </c>
      <c r="N35" s="7">
        <f>SUMIFS(NhatKy_ViPham!K:K, NhatKy_ViPham!E:E, "10_Su", NhatKy_ViPham!F:F, B35, NhatKy_ViPham!H:H, "L09")</f>
        <v>0</v>
      </c>
      <c r="O35" s="7">
        <f>SUMIFS(NhatKy_ViPham!K:K, NhatKy_ViPham!E:E, "10_Su", NhatKy_ViPham!F:F, B35, NhatKy_ViPham!H:H, "L10")</f>
        <v>0</v>
      </c>
      <c r="P35" s="12">
        <f>SUMIFS(NhatKy_ViPham!J:J, NhatKy_ViPham!E:E, "10_Su", NhatKy_ViPham!F:F, B35)</f>
        <v>0</v>
      </c>
      <c r="Q35" s="13">
        <f>SUMIFS(NhatKy_ViPham!K:K, NhatKy_ViPham!E:E, "10_Su", NhatKy_ViPham!F:F, B35)</f>
        <v>0</v>
      </c>
      <c r="R35" s="7">
        <f>100 + SUMIFS(NhatKy_ViPham!J:J, NhatKy_ViPham!E:E, "10_Su", NhatKy_ViPham!F:F, B35, NhatKy_ViPham!C:C, "T1") - SUMIFS(NhatKy_ViPham!K:K, NhatKy_ViPham!E:E, "10_Su", NhatKy_ViPham!F:F, B35, NhatKy_ViPham!C:C, "T1")</f>
        <v>100</v>
      </c>
      <c r="S35" s="7">
        <f>100 + SUMIFS(NhatKy_ViPham!J:J, NhatKy_ViPham!E:E, "10_Su", NhatKy_ViPham!F:F, B35, NhatKy_ViPham!C:C, "T2") - SUMIFS(NhatKy_ViPham!K:K, NhatKy_ViPham!E:E, "10_Su", NhatKy_ViPham!F:F, B35, NhatKy_ViPham!C:C, "T2")</f>
        <v>100</v>
      </c>
      <c r="T35" s="7">
        <f>100 + SUMIFS(NhatKy_ViPham!J:J, NhatKy_ViPham!E:E, "10_Su", NhatKy_ViPham!F:F, B35, NhatKy_ViPham!C:C, "T3") - SUMIFS(NhatKy_ViPham!K:K, NhatKy_ViPham!E:E, "10_Su", NhatKy_ViPham!F:F, B35, NhatKy_ViPham!C:C, "T3")</f>
        <v>100</v>
      </c>
      <c r="U35" s="7">
        <f>100 + SUMIFS(NhatKy_ViPham!J:J, NhatKy_ViPham!E:E, "10_Su", NhatKy_ViPham!F:F, B35, NhatKy_ViPham!C:C, "T4") - SUMIFS(NhatKy_ViPham!K:K, NhatKy_ViPham!E:E, "10_Su", NhatKy_ViPham!F:F, B35, NhatKy_ViPham!C:C, "T4")</f>
        <v>100</v>
      </c>
      <c r="V35" s="7">
        <f>100 + SUMIFS(NhatKy_ViPham!J:J, NhatKy_ViPham!E:E, "10_Su", NhatKy_ViPham!F:F, B35, NhatKy_ViPham!C:C, "T5") - SUMIFS(NhatKy_ViPham!K:K, NhatKy_ViPham!E:E, "10_Su", NhatKy_ViPham!F:F, B35, NhatKy_ViPham!C:C, "T5")</f>
        <v>100</v>
      </c>
      <c r="W35" s="7">
        <f>100 + SUMIFS(NhatKy_ViPham!J:J, NhatKy_ViPham!E:E, "10_Su", NhatKy_ViPham!F:F, B35, NhatKy_ViPham!C:C, "T6") - SUMIFS(NhatKy_ViPham!K:K, NhatKy_ViPham!E:E, "10_Su", NhatKy_ViPham!F:F, B35, NhatKy_ViPham!C:C, "T6")</f>
        <v>100</v>
      </c>
      <c r="X35" s="7">
        <f>100 + SUMIFS(NhatKy_ViPham!J:J, NhatKy_ViPham!E:E, "10_Su", NhatKy_ViPham!F:F, B35, NhatKy_ViPham!C:C, "T7") - SUMIFS(NhatKy_ViPham!K:K, NhatKy_ViPham!E:E, "10_Su", NhatKy_ViPham!F:F, B35, NhatKy_ViPham!C:C, "T7")</f>
        <v>100</v>
      </c>
      <c r="Y35" s="7">
        <f>100 + SUMIFS(NhatKy_ViPham!J:J, NhatKy_ViPham!E:E, "10_Su", NhatKy_ViPham!F:F, B35, NhatKy_ViPham!C:C, "T8") - SUMIFS(NhatKy_ViPham!K:K, NhatKy_ViPham!E:E, "10_Su", NhatKy_ViPham!F:F, B35, NhatKy_ViPham!C:C, "T8")</f>
        <v>100</v>
      </c>
      <c r="Z35" s="7">
        <f>100 + SUMIFS(NhatKy_ViPham!J:J, NhatKy_ViPham!E:E, "10_Su", NhatKy_ViPham!F:F, B35, NhatKy_ViPham!C:C, "T9") - SUMIFS(NhatKy_ViPham!K:K, NhatKy_ViPham!E:E, "10_Su", NhatKy_ViPham!F:F, B35, NhatKy_ViPham!C:C, "T9")</f>
        <v>100</v>
      </c>
      <c r="AA35" s="7">
        <f>100 + SUMIFS(NhatKy_ViPham!J:J, NhatKy_ViPham!E:E, "10_Su", NhatKy_ViPham!F:F, B35, NhatKy_ViPham!C:C, "T10") - SUMIFS(NhatKy_ViPham!K:K, NhatKy_ViPham!E:E, "10_Su", NhatKy_ViPham!F:F, B35, NhatKy_ViPham!C:C, "T10")</f>
        <v>100</v>
      </c>
      <c r="AB35" s="7">
        <f>100 + SUMIFS(NhatKy_ViPham!J:J, NhatKy_ViPham!E:E, "10_Su", NhatKy_ViPham!F:F, B35, NhatKy_ViPham!C:C, "T11") - SUMIFS(NhatKy_ViPham!K:K, NhatKy_ViPham!E:E, "10_Su", NhatKy_ViPham!F:F, B35, NhatKy_ViPham!C:C, "T11")</f>
        <v>100</v>
      </c>
      <c r="AC35" s="7">
        <f>100 + SUMIFS(NhatKy_ViPham!J:J, NhatKy_ViPham!E:E, "10_Su", NhatKy_ViPham!F:F, B35, NhatKy_ViPham!C:C, "T12") - SUMIFS(NhatKy_ViPham!K:K, NhatKy_ViPham!E:E, "10_Su", NhatKy_ViPham!F:F, B35, NhatKy_ViPham!C:C, "T12")</f>
        <v>100</v>
      </c>
      <c r="AD35" s="7">
        <f>100 + SUMIFS(NhatKy_ViPham!J:J, NhatKy_ViPham!E:E, "10_Su", NhatKy_ViPham!F:F, B35, NhatKy_ViPham!C:C, "T13") - SUMIFS(NhatKy_ViPham!K:K, NhatKy_ViPham!E:E, "10_Su", NhatKy_ViPham!F:F, B35, NhatKy_ViPham!C:C, "T13")</f>
        <v>100</v>
      </c>
      <c r="AE35" s="7">
        <f>100 + SUMIFS(NhatKy_ViPham!J:J, NhatKy_ViPham!E:E, "10_Su", NhatKy_ViPham!F:F, B35, NhatKy_ViPham!C:C, "T14") - SUMIFS(NhatKy_ViPham!K:K, NhatKy_ViPham!E:E, "10_Su", NhatKy_ViPham!F:F, B35, NhatKy_ViPham!C:C, "T14")</f>
        <v>100</v>
      </c>
      <c r="AF35" s="7">
        <f>100 + SUMIFS(NhatKy_ViPham!J:J, NhatKy_ViPham!E:E, "10_Su", NhatKy_ViPham!F:F, B35, NhatKy_ViPham!C:C, "T15") - SUMIFS(NhatKy_ViPham!K:K, NhatKy_ViPham!E:E, "10_Su", NhatKy_ViPham!F:F, B35, NhatKy_ViPham!C:C, "T15")</f>
        <v>100</v>
      </c>
      <c r="AG35" s="7">
        <f>100 + SUMIFS(NhatKy_ViPham!J:J, NhatKy_ViPham!E:E, "10_Su", NhatKy_ViPham!F:F, B35, NhatKy_ViPham!C:C, "T16") - SUMIFS(NhatKy_ViPham!K:K, NhatKy_ViPham!E:E, "10_Su", NhatKy_ViPham!F:F, B35, NhatKy_ViPham!C:C, "T16")</f>
        <v>100</v>
      </c>
      <c r="AH35" s="7">
        <f>100 + SUMIFS(NhatKy_ViPham!J:J, NhatKy_ViPham!E:E, "10_Su", NhatKy_ViPham!F:F, B35, NhatKy_ViPham!C:C, "T17") - SUMIFS(NhatKy_ViPham!K:K, NhatKy_ViPham!E:E, "10_Su", NhatKy_ViPham!F:F, B35, NhatKy_ViPham!C:C, "T17")</f>
        <v>100</v>
      </c>
      <c r="AI35" s="7">
        <f>100 + SUMIFS(NhatKy_ViPham!J:J, NhatKy_ViPham!E:E, "10_Su", NhatKy_ViPham!F:F, B35, NhatKy_ViPham!C:C, "T18") - SUMIFS(NhatKy_ViPham!K:K, NhatKy_ViPham!E:E, "10_Su", NhatKy_ViPham!F:F, B35, NhatKy_ViPham!C:C, "T18")</f>
        <v>100</v>
      </c>
      <c r="AJ35" s="7">
        <f>100 + SUMIFS(NhatKy_ViPham!J:J, NhatKy_ViPham!E:E, "10_Su", NhatKy_ViPham!F:F, B35, NhatKy_ViPham!C:C, "T19") - SUMIFS(NhatKy_ViPham!K:K, NhatKy_ViPham!E:E, "10_Su", NhatKy_ViPham!F:F, B35, NhatKy_ViPham!C:C, "T19")</f>
        <v>100</v>
      </c>
      <c r="AK35" s="7">
        <f>100 + SUMIFS(NhatKy_ViPham!J:J, NhatKy_ViPham!E:E, "10_Su", NhatKy_ViPham!F:F, B35, NhatKy_ViPham!C:C, "T20") - SUMIFS(NhatKy_ViPham!K:K, NhatKy_ViPham!E:E, "10_Su", NhatKy_ViPham!F:F, B35, NhatKy_ViPham!C:C, "T20")</f>
        <v>100</v>
      </c>
      <c r="AL35" s="7">
        <f>100 + SUMIFS(NhatKy_ViPham!J:J, NhatKy_ViPham!E:E, "10_Su", NhatKy_ViPham!F:F, B35, NhatKy_ViPham!C:C, "T21") - SUMIFS(NhatKy_ViPham!K:K, NhatKy_ViPham!E:E, "10_Su", NhatKy_ViPham!F:F, B35, NhatKy_ViPham!C:C, "T21")</f>
        <v>100</v>
      </c>
      <c r="AM35" s="7">
        <f>100 + SUMIFS(NhatKy_ViPham!J:J, NhatKy_ViPham!E:E, "10_Su", NhatKy_ViPham!F:F, B35, NhatKy_ViPham!C:C, "T22") - SUMIFS(NhatKy_ViPham!K:K, NhatKy_ViPham!E:E, "10_Su", NhatKy_ViPham!F:F, B35, NhatKy_ViPham!C:C, "T22")</f>
        <v>100</v>
      </c>
      <c r="AN35" s="7">
        <f>100 + SUMIFS(NhatKy_ViPham!J:J, NhatKy_ViPham!E:E, "10_Su", NhatKy_ViPham!F:F, B35, NhatKy_ViPham!C:C, "T23") - SUMIFS(NhatKy_ViPham!K:K, NhatKy_ViPham!E:E, "10_Su", NhatKy_ViPham!F:F, B35, NhatKy_ViPham!C:C, "T23")</f>
        <v>100</v>
      </c>
      <c r="AO35" s="7">
        <f>100 + SUMIFS(NhatKy_ViPham!J:J, NhatKy_ViPham!E:E, "10_Su", NhatKy_ViPham!F:F, B35, NhatKy_ViPham!C:C, "T24") - SUMIFS(NhatKy_ViPham!K:K, NhatKy_ViPham!E:E, "10_Su", NhatKy_ViPham!F:F, B35, NhatKy_ViPham!C:C, "T24")</f>
        <v>100</v>
      </c>
      <c r="AP35" s="7">
        <f>100 + SUMIFS(NhatKy_ViPham!J:J, NhatKy_ViPham!E:E, "10_Su", NhatKy_ViPham!F:F, B35, NhatKy_ViPham!C:C, "T25") - SUMIFS(NhatKy_ViPham!K:K, NhatKy_ViPham!E:E, "10_Su", NhatKy_ViPham!F:F, B35, NhatKy_ViPham!C:C, "T25")</f>
        <v>100</v>
      </c>
      <c r="AQ35" s="7">
        <f>100 + SUMIFS(NhatKy_ViPham!J:J, NhatKy_ViPham!E:E, "10_Su", NhatKy_ViPham!F:F, B35, NhatKy_ViPham!C:C, "T26") - SUMIFS(NhatKy_ViPham!K:K, NhatKy_ViPham!E:E, "10_Su", NhatKy_ViPham!F:F, B35, NhatKy_ViPham!C:C, "T26")</f>
        <v>100</v>
      </c>
      <c r="AR35" s="7">
        <f>100 + SUMIFS(NhatKy_ViPham!J:J, NhatKy_ViPham!E:E, "10_Su", NhatKy_ViPham!F:F, B35, NhatKy_ViPham!C:C, "T27") - SUMIFS(NhatKy_ViPham!K:K, NhatKy_ViPham!E:E, "10_Su", NhatKy_ViPham!F:F, B35, NhatKy_ViPham!C:C, "T27")</f>
        <v>100</v>
      </c>
      <c r="AS35" s="7">
        <f>100 + SUMIFS(NhatKy_ViPham!J:J, NhatKy_ViPham!E:E, "10_Su", NhatKy_ViPham!F:F, B35, NhatKy_ViPham!C:C, "T28") - SUMIFS(NhatKy_ViPham!K:K, NhatKy_ViPham!E:E, "10_Su", NhatKy_ViPham!F:F, B35, NhatKy_ViPham!C:C, "T28")</f>
        <v>100</v>
      </c>
      <c r="AT35" s="7">
        <f>100 + SUMIFS(NhatKy_ViPham!J:J, NhatKy_ViPham!E:E, "10_Su", NhatKy_ViPham!F:F, B35, NhatKy_ViPham!C:C, "T29") - SUMIFS(NhatKy_ViPham!K:K, NhatKy_ViPham!E:E, "10_Su", NhatKy_ViPham!F:F, B35, NhatKy_ViPham!C:C, "T29")</f>
        <v>100</v>
      </c>
      <c r="AU35" s="7">
        <f>100 + SUMIFS(NhatKy_ViPham!J:J, NhatKy_ViPham!E:E, "10_Su", NhatKy_ViPham!F:F, B35, NhatKy_ViPham!C:C, "T30") - SUMIFS(NhatKy_ViPham!K:K, NhatKy_ViPham!E:E, "10_Su", NhatKy_ViPham!F:F, B35, NhatKy_ViPham!C:C, "T30")</f>
        <v>100</v>
      </c>
      <c r="AV35" s="7">
        <f>100 + SUMIFS(NhatKy_ViPham!J:J, NhatKy_ViPham!E:E, "10_Su", NhatKy_ViPham!F:F, B35, NhatKy_ViPham!C:C, "T31") - SUMIFS(NhatKy_ViPham!K:K, NhatKy_ViPham!E:E, "10_Su", NhatKy_ViPham!F:F, B35, NhatKy_ViPham!C:C, "T31")</f>
        <v>100</v>
      </c>
      <c r="AW35" s="7">
        <f>100 + SUMIFS(NhatKy_ViPham!J:J, NhatKy_ViPham!E:E, "10_Su", NhatKy_ViPham!F:F, B35, NhatKy_ViPham!C:C, "T32") - SUMIFS(NhatKy_ViPham!K:K, NhatKy_ViPham!E:E, "10_Su", NhatKy_ViPham!F:F, B35, NhatKy_ViPham!C:C, "T32")</f>
        <v>100</v>
      </c>
      <c r="AX35" s="7">
        <f>100 + SUMIFS(NhatKy_ViPham!J:J, NhatKy_ViPham!E:E, "10_Su", NhatKy_ViPham!F:F, B35, NhatKy_ViPham!C:C, "T33") - SUMIFS(NhatKy_ViPham!K:K, NhatKy_ViPham!E:E, "10_Su", NhatKy_ViPham!F:F, B35, NhatKy_ViPham!C:C, "T33")</f>
        <v>100</v>
      </c>
      <c r="AY35" s="7">
        <f>100 + SUMIFS(NhatKy_ViPham!J:J, NhatKy_ViPham!E:E, "10_Su", NhatKy_ViPham!F:F, B35, NhatKy_ViPham!C:C, "T34") - SUMIFS(NhatKy_ViPham!K:K, NhatKy_ViPham!E:E, "10_Su", NhatKy_ViPham!F:F, B35, NhatKy_ViPham!C:C, "T34")</f>
        <v>100</v>
      </c>
      <c r="AZ35" s="7">
        <f>100 + SUMIFS(NhatKy_ViPham!J:J, NhatKy_ViPham!E:E, "10_Su", NhatKy_ViPham!F:F, B35, NhatKy_ViPham!C:C, "T35") - SUMIFS(NhatKy_ViPham!K:K, NhatKy_ViPham!E:E, "10_Su", NhatKy_ViPham!F:F, B35, NhatKy_ViPham!C:C, "T35")</f>
        <v>100</v>
      </c>
      <c r="BA35" s="12">
        <f t="shared" si="0"/>
        <v>100</v>
      </c>
      <c r="BB35" s="11" t="s">
        <v>430</v>
      </c>
      <c r="BC35" s="14" t="str">
        <f t="shared" si="1"/>
        <v>Tốt</v>
      </c>
      <c r="BD35" s="10" t="str">
        <f t="shared" si="2"/>
        <v>🟢 BÌNH THƯỜNG</v>
      </c>
    </row>
    <row r="36" spans="1:56" x14ac:dyDescent="0.25">
      <c r="A36" s="5">
        <v>28</v>
      </c>
      <c r="B36" s="15" t="s">
        <v>1098</v>
      </c>
      <c r="C36" s="5" t="s">
        <v>790</v>
      </c>
      <c r="D36" s="5" t="s">
        <v>435</v>
      </c>
      <c r="E36" s="11" t="s">
        <v>430</v>
      </c>
      <c r="F36" s="6">
        <f>SUMIFS(NhatKy_ViPham!K:K, NhatKy_ViPham!E:E, "10_Su", NhatKy_ViPham!F:F, B36, NhatKy_ViPham!H:H, "L01")</f>
        <v>0</v>
      </c>
      <c r="G36" s="6">
        <f>SUMIFS(NhatKy_ViPham!K:K, NhatKy_ViPham!E:E, "10_Su", NhatKy_ViPham!F:F, B36, NhatKy_ViPham!H:H, "L02")</f>
        <v>0</v>
      </c>
      <c r="H36" s="6">
        <f>SUMIFS(NhatKy_ViPham!K:K, NhatKy_ViPham!E:E, "10_Su", NhatKy_ViPham!F:F, B36, NhatKy_ViPham!H:H, "L03")</f>
        <v>0</v>
      </c>
      <c r="I36" s="6">
        <f>SUMIFS(NhatKy_ViPham!K:K, NhatKy_ViPham!E:E, "10_Su", NhatKy_ViPham!F:F, B36, NhatKy_ViPham!H:H, "L04")</f>
        <v>0</v>
      </c>
      <c r="J36" s="6">
        <f>SUMIFS(NhatKy_ViPham!K:K, NhatKy_ViPham!E:E, "10_Su", NhatKy_ViPham!F:F, B36, NhatKy_ViPham!H:H, "L05")</f>
        <v>0</v>
      </c>
      <c r="K36" s="6">
        <f>SUMIFS(NhatKy_ViPham!K:K, NhatKy_ViPham!E:E, "10_Su", NhatKy_ViPham!F:F, B36, NhatKy_ViPham!H:H, "L06")</f>
        <v>0</v>
      </c>
      <c r="L36" s="6">
        <f>SUMIFS(NhatKy_ViPham!K:K, NhatKy_ViPham!E:E, "10_Su", NhatKy_ViPham!F:F, B36, NhatKy_ViPham!H:H, "L07")</f>
        <v>0</v>
      </c>
      <c r="M36" s="6">
        <f>SUMIFS(NhatKy_ViPham!K:K, NhatKy_ViPham!E:E, "10_Su", NhatKy_ViPham!F:F, B36, NhatKy_ViPham!H:H, "L08")</f>
        <v>0</v>
      </c>
      <c r="N36" s="6">
        <f>SUMIFS(NhatKy_ViPham!K:K, NhatKy_ViPham!E:E, "10_Su", NhatKy_ViPham!F:F, B36, NhatKy_ViPham!H:H, "L09")</f>
        <v>0</v>
      </c>
      <c r="O36" s="6">
        <f>SUMIFS(NhatKy_ViPham!K:K, NhatKy_ViPham!E:E, "10_Su", NhatKy_ViPham!F:F, B36, NhatKy_ViPham!H:H, "L10")</f>
        <v>0</v>
      </c>
      <c r="P36" s="12">
        <f>SUMIFS(NhatKy_ViPham!J:J, NhatKy_ViPham!E:E, "10_Su", NhatKy_ViPham!F:F, B36)</f>
        <v>0</v>
      </c>
      <c r="Q36" s="13">
        <f>SUMIFS(NhatKy_ViPham!K:K, NhatKy_ViPham!E:E, "10_Su", NhatKy_ViPham!F:F, B36)</f>
        <v>0</v>
      </c>
      <c r="R36" s="6">
        <f>100 + SUMIFS(NhatKy_ViPham!J:J, NhatKy_ViPham!E:E, "10_Su", NhatKy_ViPham!F:F, B36, NhatKy_ViPham!C:C, "T1") - SUMIFS(NhatKy_ViPham!K:K, NhatKy_ViPham!E:E, "10_Su", NhatKy_ViPham!F:F, B36, NhatKy_ViPham!C:C, "T1")</f>
        <v>100</v>
      </c>
      <c r="S36" s="6">
        <f>100 + SUMIFS(NhatKy_ViPham!J:J, NhatKy_ViPham!E:E, "10_Su", NhatKy_ViPham!F:F, B36, NhatKy_ViPham!C:C, "T2") - SUMIFS(NhatKy_ViPham!K:K, NhatKy_ViPham!E:E, "10_Su", NhatKy_ViPham!F:F, B36, NhatKy_ViPham!C:C, "T2")</f>
        <v>100</v>
      </c>
      <c r="T36" s="6">
        <f>100 + SUMIFS(NhatKy_ViPham!J:J, NhatKy_ViPham!E:E, "10_Su", NhatKy_ViPham!F:F, B36, NhatKy_ViPham!C:C, "T3") - SUMIFS(NhatKy_ViPham!K:K, NhatKy_ViPham!E:E, "10_Su", NhatKy_ViPham!F:F, B36, NhatKy_ViPham!C:C, "T3")</f>
        <v>100</v>
      </c>
      <c r="U36" s="6">
        <f>100 + SUMIFS(NhatKy_ViPham!J:J, NhatKy_ViPham!E:E, "10_Su", NhatKy_ViPham!F:F, B36, NhatKy_ViPham!C:C, "T4") - SUMIFS(NhatKy_ViPham!K:K, NhatKy_ViPham!E:E, "10_Su", NhatKy_ViPham!F:F, B36, NhatKy_ViPham!C:C, "T4")</f>
        <v>100</v>
      </c>
      <c r="V36" s="6">
        <f>100 + SUMIFS(NhatKy_ViPham!J:J, NhatKy_ViPham!E:E, "10_Su", NhatKy_ViPham!F:F, B36, NhatKy_ViPham!C:C, "T5") - SUMIFS(NhatKy_ViPham!K:K, NhatKy_ViPham!E:E, "10_Su", NhatKy_ViPham!F:F, B36, NhatKy_ViPham!C:C, "T5")</f>
        <v>100</v>
      </c>
      <c r="W36" s="6">
        <f>100 + SUMIFS(NhatKy_ViPham!J:J, NhatKy_ViPham!E:E, "10_Su", NhatKy_ViPham!F:F, B36, NhatKy_ViPham!C:C, "T6") - SUMIFS(NhatKy_ViPham!K:K, NhatKy_ViPham!E:E, "10_Su", NhatKy_ViPham!F:F, B36, NhatKy_ViPham!C:C, "T6")</f>
        <v>100</v>
      </c>
      <c r="X36" s="6">
        <f>100 + SUMIFS(NhatKy_ViPham!J:J, NhatKy_ViPham!E:E, "10_Su", NhatKy_ViPham!F:F, B36, NhatKy_ViPham!C:C, "T7") - SUMIFS(NhatKy_ViPham!K:K, NhatKy_ViPham!E:E, "10_Su", NhatKy_ViPham!F:F, B36, NhatKy_ViPham!C:C, "T7")</f>
        <v>100</v>
      </c>
      <c r="Y36" s="6">
        <f>100 + SUMIFS(NhatKy_ViPham!J:J, NhatKy_ViPham!E:E, "10_Su", NhatKy_ViPham!F:F, B36, NhatKy_ViPham!C:C, "T8") - SUMIFS(NhatKy_ViPham!K:K, NhatKy_ViPham!E:E, "10_Su", NhatKy_ViPham!F:F, B36, NhatKy_ViPham!C:C, "T8")</f>
        <v>100</v>
      </c>
      <c r="Z36" s="6">
        <f>100 + SUMIFS(NhatKy_ViPham!J:J, NhatKy_ViPham!E:E, "10_Su", NhatKy_ViPham!F:F, B36, NhatKy_ViPham!C:C, "T9") - SUMIFS(NhatKy_ViPham!K:K, NhatKy_ViPham!E:E, "10_Su", NhatKy_ViPham!F:F, B36, NhatKy_ViPham!C:C, "T9")</f>
        <v>100</v>
      </c>
      <c r="AA36" s="6">
        <f>100 + SUMIFS(NhatKy_ViPham!J:J, NhatKy_ViPham!E:E, "10_Su", NhatKy_ViPham!F:F, B36, NhatKy_ViPham!C:C, "T10") - SUMIFS(NhatKy_ViPham!K:K, NhatKy_ViPham!E:E, "10_Su", NhatKy_ViPham!F:F, B36, NhatKy_ViPham!C:C, "T10")</f>
        <v>100</v>
      </c>
      <c r="AB36" s="6">
        <f>100 + SUMIFS(NhatKy_ViPham!J:J, NhatKy_ViPham!E:E, "10_Su", NhatKy_ViPham!F:F, B36, NhatKy_ViPham!C:C, "T11") - SUMIFS(NhatKy_ViPham!K:K, NhatKy_ViPham!E:E, "10_Su", NhatKy_ViPham!F:F, B36, NhatKy_ViPham!C:C, "T11")</f>
        <v>100</v>
      </c>
      <c r="AC36" s="6">
        <f>100 + SUMIFS(NhatKy_ViPham!J:J, NhatKy_ViPham!E:E, "10_Su", NhatKy_ViPham!F:F, B36, NhatKy_ViPham!C:C, "T12") - SUMIFS(NhatKy_ViPham!K:K, NhatKy_ViPham!E:E, "10_Su", NhatKy_ViPham!F:F, B36, NhatKy_ViPham!C:C, "T12")</f>
        <v>100</v>
      </c>
      <c r="AD36" s="6">
        <f>100 + SUMIFS(NhatKy_ViPham!J:J, NhatKy_ViPham!E:E, "10_Su", NhatKy_ViPham!F:F, B36, NhatKy_ViPham!C:C, "T13") - SUMIFS(NhatKy_ViPham!K:K, NhatKy_ViPham!E:E, "10_Su", NhatKy_ViPham!F:F, B36, NhatKy_ViPham!C:C, "T13")</f>
        <v>100</v>
      </c>
      <c r="AE36" s="6">
        <f>100 + SUMIFS(NhatKy_ViPham!J:J, NhatKy_ViPham!E:E, "10_Su", NhatKy_ViPham!F:F, B36, NhatKy_ViPham!C:C, "T14") - SUMIFS(NhatKy_ViPham!K:K, NhatKy_ViPham!E:E, "10_Su", NhatKy_ViPham!F:F, B36, NhatKy_ViPham!C:C, "T14")</f>
        <v>100</v>
      </c>
      <c r="AF36" s="6">
        <f>100 + SUMIFS(NhatKy_ViPham!J:J, NhatKy_ViPham!E:E, "10_Su", NhatKy_ViPham!F:F, B36, NhatKy_ViPham!C:C, "T15") - SUMIFS(NhatKy_ViPham!K:K, NhatKy_ViPham!E:E, "10_Su", NhatKy_ViPham!F:F, B36, NhatKy_ViPham!C:C, "T15")</f>
        <v>100</v>
      </c>
      <c r="AG36" s="6">
        <f>100 + SUMIFS(NhatKy_ViPham!J:J, NhatKy_ViPham!E:E, "10_Su", NhatKy_ViPham!F:F, B36, NhatKy_ViPham!C:C, "T16") - SUMIFS(NhatKy_ViPham!K:K, NhatKy_ViPham!E:E, "10_Su", NhatKy_ViPham!F:F, B36, NhatKy_ViPham!C:C, "T16")</f>
        <v>100</v>
      </c>
      <c r="AH36" s="6">
        <f>100 + SUMIFS(NhatKy_ViPham!J:J, NhatKy_ViPham!E:E, "10_Su", NhatKy_ViPham!F:F, B36, NhatKy_ViPham!C:C, "T17") - SUMIFS(NhatKy_ViPham!K:K, NhatKy_ViPham!E:E, "10_Su", NhatKy_ViPham!F:F, B36, NhatKy_ViPham!C:C, "T17")</f>
        <v>100</v>
      </c>
      <c r="AI36" s="6">
        <f>100 + SUMIFS(NhatKy_ViPham!J:J, NhatKy_ViPham!E:E, "10_Su", NhatKy_ViPham!F:F, B36, NhatKy_ViPham!C:C, "T18") - SUMIFS(NhatKy_ViPham!K:K, NhatKy_ViPham!E:E, "10_Su", NhatKy_ViPham!F:F, B36, NhatKy_ViPham!C:C, "T18")</f>
        <v>100</v>
      </c>
      <c r="AJ36" s="6">
        <f>100 + SUMIFS(NhatKy_ViPham!J:J, NhatKy_ViPham!E:E, "10_Su", NhatKy_ViPham!F:F, B36, NhatKy_ViPham!C:C, "T19") - SUMIFS(NhatKy_ViPham!K:K, NhatKy_ViPham!E:E, "10_Su", NhatKy_ViPham!F:F, B36, NhatKy_ViPham!C:C, "T19")</f>
        <v>100</v>
      </c>
      <c r="AK36" s="6">
        <f>100 + SUMIFS(NhatKy_ViPham!J:J, NhatKy_ViPham!E:E, "10_Su", NhatKy_ViPham!F:F, B36, NhatKy_ViPham!C:C, "T20") - SUMIFS(NhatKy_ViPham!K:K, NhatKy_ViPham!E:E, "10_Su", NhatKy_ViPham!F:F, B36, NhatKy_ViPham!C:C, "T20")</f>
        <v>100</v>
      </c>
      <c r="AL36" s="6">
        <f>100 + SUMIFS(NhatKy_ViPham!J:J, NhatKy_ViPham!E:E, "10_Su", NhatKy_ViPham!F:F, B36, NhatKy_ViPham!C:C, "T21") - SUMIFS(NhatKy_ViPham!K:K, NhatKy_ViPham!E:E, "10_Su", NhatKy_ViPham!F:F, B36, NhatKy_ViPham!C:C, "T21")</f>
        <v>100</v>
      </c>
      <c r="AM36" s="6">
        <f>100 + SUMIFS(NhatKy_ViPham!J:J, NhatKy_ViPham!E:E, "10_Su", NhatKy_ViPham!F:F, B36, NhatKy_ViPham!C:C, "T22") - SUMIFS(NhatKy_ViPham!K:K, NhatKy_ViPham!E:E, "10_Su", NhatKy_ViPham!F:F, B36, NhatKy_ViPham!C:C, "T22")</f>
        <v>100</v>
      </c>
      <c r="AN36" s="6">
        <f>100 + SUMIFS(NhatKy_ViPham!J:J, NhatKy_ViPham!E:E, "10_Su", NhatKy_ViPham!F:F, B36, NhatKy_ViPham!C:C, "T23") - SUMIFS(NhatKy_ViPham!K:K, NhatKy_ViPham!E:E, "10_Su", NhatKy_ViPham!F:F, B36, NhatKy_ViPham!C:C, "T23")</f>
        <v>100</v>
      </c>
      <c r="AO36" s="6">
        <f>100 + SUMIFS(NhatKy_ViPham!J:J, NhatKy_ViPham!E:E, "10_Su", NhatKy_ViPham!F:F, B36, NhatKy_ViPham!C:C, "T24") - SUMIFS(NhatKy_ViPham!K:K, NhatKy_ViPham!E:E, "10_Su", NhatKy_ViPham!F:F, B36, NhatKy_ViPham!C:C, "T24")</f>
        <v>100</v>
      </c>
      <c r="AP36" s="6">
        <f>100 + SUMIFS(NhatKy_ViPham!J:J, NhatKy_ViPham!E:E, "10_Su", NhatKy_ViPham!F:F, B36, NhatKy_ViPham!C:C, "T25") - SUMIFS(NhatKy_ViPham!K:K, NhatKy_ViPham!E:E, "10_Su", NhatKy_ViPham!F:F, B36, NhatKy_ViPham!C:C, "T25")</f>
        <v>100</v>
      </c>
      <c r="AQ36" s="6">
        <f>100 + SUMIFS(NhatKy_ViPham!J:J, NhatKy_ViPham!E:E, "10_Su", NhatKy_ViPham!F:F, B36, NhatKy_ViPham!C:C, "T26") - SUMIFS(NhatKy_ViPham!K:K, NhatKy_ViPham!E:E, "10_Su", NhatKy_ViPham!F:F, B36, NhatKy_ViPham!C:C, "T26")</f>
        <v>100</v>
      </c>
      <c r="AR36" s="6">
        <f>100 + SUMIFS(NhatKy_ViPham!J:J, NhatKy_ViPham!E:E, "10_Su", NhatKy_ViPham!F:F, B36, NhatKy_ViPham!C:C, "T27") - SUMIFS(NhatKy_ViPham!K:K, NhatKy_ViPham!E:E, "10_Su", NhatKy_ViPham!F:F, B36, NhatKy_ViPham!C:C, "T27")</f>
        <v>100</v>
      </c>
      <c r="AS36" s="6">
        <f>100 + SUMIFS(NhatKy_ViPham!J:J, NhatKy_ViPham!E:E, "10_Su", NhatKy_ViPham!F:F, B36, NhatKy_ViPham!C:C, "T28") - SUMIFS(NhatKy_ViPham!K:K, NhatKy_ViPham!E:E, "10_Su", NhatKy_ViPham!F:F, B36, NhatKy_ViPham!C:C, "T28")</f>
        <v>100</v>
      </c>
      <c r="AT36" s="6">
        <f>100 + SUMIFS(NhatKy_ViPham!J:J, NhatKy_ViPham!E:E, "10_Su", NhatKy_ViPham!F:F, B36, NhatKy_ViPham!C:C, "T29") - SUMIFS(NhatKy_ViPham!K:K, NhatKy_ViPham!E:E, "10_Su", NhatKy_ViPham!F:F, B36, NhatKy_ViPham!C:C, "T29")</f>
        <v>100</v>
      </c>
      <c r="AU36" s="6">
        <f>100 + SUMIFS(NhatKy_ViPham!J:J, NhatKy_ViPham!E:E, "10_Su", NhatKy_ViPham!F:F, B36, NhatKy_ViPham!C:C, "T30") - SUMIFS(NhatKy_ViPham!K:K, NhatKy_ViPham!E:E, "10_Su", NhatKy_ViPham!F:F, B36, NhatKy_ViPham!C:C, "T30")</f>
        <v>100</v>
      </c>
      <c r="AV36" s="6">
        <f>100 + SUMIFS(NhatKy_ViPham!J:J, NhatKy_ViPham!E:E, "10_Su", NhatKy_ViPham!F:F, B36, NhatKy_ViPham!C:C, "T31") - SUMIFS(NhatKy_ViPham!K:K, NhatKy_ViPham!E:E, "10_Su", NhatKy_ViPham!F:F, B36, NhatKy_ViPham!C:C, "T31")</f>
        <v>100</v>
      </c>
      <c r="AW36" s="6">
        <f>100 + SUMIFS(NhatKy_ViPham!J:J, NhatKy_ViPham!E:E, "10_Su", NhatKy_ViPham!F:F, B36, NhatKy_ViPham!C:C, "T32") - SUMIFS(NhatKy_ViPham!K:K, NhatKy_ViPham!E:E, "10_Su", NhatKy_ViPham!F:F, B36, NhatKy_ViPham!C:C, "T32")</f>
        <v>100</v>
      </c>
      <c r="AX36" s="6">
        <f>100 + SUMIFS(NhatKy_ViPham!J:J, NhatKy_ViPham!E:E, "10_Su", NhatKy_ViPham!F:F, B36, NhatKy_ViPham!C:C, "T33") - SUMIFS(NhatKy_ViPham!K:K, NhatKy_ViPham!E:E, "10_Su", NhatKy_ViPham!F:F, B36, NhatKy_ViPham!C:C, "T33")</f>
        <v>100</v>
      </c>
      <c r="AY36" s="6">
        <f>100 + SUMIFS(NhatKy_ViPham!J:J, NhatKy_ViPham!E:E, "10_Su", NhatKy_ViPham!F:F, B36, NhatKy_ViPham!C:C, "T34") - SUMIFS(NhatKy_ViPham!K:K, NhatKy_ViPham!E:E, "10_Su", NhatKy_ViPham!F:F, B36, NhatKy_ViPham!C:C, "T34")</f>
        <v>100</v>
      </c>
      <c r="AZ36" s="6">
        <f>100 + SUMIFS(NhatKy_ViPham!J:J, NhatKy_ViPham!E:E, "10_Su", NhatKy_ViPham!F:F, B36, NhatKy_ViPham!C:C, "T35") - SUMIFS(NhatKy_ViPham!K:K, NhatKy_ViPham!E:E, "10_Su", NhatKy_ViPham!F:F, B36, NhatKy_ViPham!C:C, "T35")</f>
        <v>100</v>
      </c>
      <c r="BA36" s="12">
        <f t="shared" si="0"/>
        <v>100</v>
      </c>
      <c r="BB36" s="11" t="s">
        <v>430</v>
      </c>
      <c r="BC36" s="16" t="str">
        <f t="shared" si="1"/>
        <v>Tốt</v>
      </c>
      <c r="BD36" s="15" t="str">
        <f t="shared" si="2"/>
        <v>🟢 BÌNH THƯỜNG</v>
      </c>
    </row>
    <row r="37" spans="1:56" x14ac:dyDescent="0.25">
      <c r="A37" s="4">
        <v>29</v>
      </c>
      <c r="B37" s="10" t="s">
        <v>1099</v>
      </c>
      <c r="C37" s="4" t="s">
        <v>1100</v>
      </c>
      <c r="D37" s="4" t="s">
        <v>429</v>
      </c>
      <c r="E37" s="11" t="s">
        <v>430</v>
      </c>
      <c r="F37" s="7">
        <f>SUMIFS(NhatKy_ViPham!K:K, NhatKy_ViPham!E:E, "10_Su", NhatKy_ViPham!F:F, B37, NhatKy_ViPham!H:H, "L01")</f>
        <v>0</v>
      </c>
      <c r="G37" s="7">
        <f>SUMIFS(NhatKy_ViPham!K:K, NhatKy_ViPham!E:E, "10_Su", NhatKy_ViPham!F:F, B37, NhatKy_ViPham!H:H, "L02")</f>
        <v>0</v>
      </c>
      <c r="H37" s="7">
        <f>SUMIFS(NhatKy_ViPham!K:K, NhatKy_ViPham!E:E, "10_Su", NhatKy_ViPham!F:F, B37, NhatKy_ViPham!H:H, "L03")</f>
        <v>0</v>
      </c>
      <c r="I37" s="7">
        <f>SUMIFS(NhatKy_ViPham!K:K, NhatKy_ViPham!E:E, "10_Su", NhatKy_ViPham!F:F, B37, NhatKy_ViPham!H:H, "L04")</f>
        <v>0</v>
      </c>
      <c r="J37" s="7">
        <f>SUMIFS(NhatKy_ViPham!K:K, NhatKy_ViPham!E:E, "10_Su", NhatKy_ViPham!F:F, B37, NhatKy_ViPham!H:H, "L05")</f>
        <v>0</v>
      </c>
      <c r="K37" s="7">
        <f>SUMIFS(NhatKy_ViPham!K:K, NhatKy_ViPham!E:E, "10_Su", NhatKy_ViPham!F:F, B37, NhatKy_ViPham!H:H, "L06")</f>
        <v>0</v>
      </c>
      <c r="L37" s="7">
        <f>SUMIFS(NhatKy_ViPham!K:K, NhatKy_ViPham!E:E, "10_Su", NhatKy_ViPham!F:F, B37, NhatKy_ViPham!H:H, "L07")</f>
        <v>0</v>
      </c>
      <c r="M37" s="7">
        <f>SUMIFS(NhatKy_ViPham!K:K, NhatKy_ViPham!E:E, "10_Su", NhatKy_ViPham!F:F, B37, NhatKy_ViPham!H:H, "L08")</f>
        <v>0</v>
      </c>
      <c r="N37" s="7">
        <f>SUMIFS(NhatKy_ViPham!K:K, NhatKy_ViPham!E:E, "10_Su", NhatKy_ViPham!F:F, B37, NhatKy_ViPham!H:H, "L09")</f>
        <v>0</v>
      </c>
      <c r="O37" s="7">
        <f>SUMIFS(NhatKy_ViPham!K:K, NhatKy_ViPham!E:E, "10_Su", NhatKy_ViPham!F:F, B37, NhatKy_ViPham!H:H, "L10")</f>
        <v>0</v>
      </c>
      <c r="P37" s="12">
        <f>SUMIFS(NhatKy_ViPham!J:J, NhatKy_ViPham!E:E, "10_Su", NhatKy_ViPham!F:F, B37)</f>
        <v>0</v>
      </c>
      <c r="Q37" s="13">
        <f>SUMIFS(NhatKy_ViPham!K:K, NhatKy_ViPham!E:E, "10_Su", NhatKy_ViPham!F:F, B37)</f>
        <v>0</v>
      </c>
      <c r="R37" s="7">
        <f>100 + SUMIFS(NhatKy_ViPham!J:J, NhatKy_ViPham!E:E, "10_Su", NhatKy_ViPham!F:F, B37, NhatKy_ViPham!C:C, "T1") - SUMIFS(NhatKy_ViPham!K:K, NhatKy_ViPham!E:E, "10_Su", NhatKy_ViPham!F:F, B37, NhatKy_ViPham!C:C, "T1")</f>
        <v>100</v>
      </c>
      <c r="S37" s="7">
        <f>100 + SUMIFS(NhatKy_ViPham!J:J, NhatKy_ViPham!E:E, "10_Su", NhatKy_ViPham!F:F, B37, NhatKy_ViPham!C:C, "T2") - SUMIFS(NhatKy_ViPham!K:K, NhatKy_ViPham!E:E, "10_Su", NhatKy_ViPham!F:F, B37, NhatKy_ViPham!C:C, "T2")</f>
        <v>100</v>
      </c>
      <c r="T37" s="7">
        <f>100 + SUMIFS(NhatKy_ViPham!J:J, NhatKy_ViPham!E:E, "10_Su", NhatKy_ViPham!F:F, B37, NhatKy_ViPham!C:C, "T3") - SUMIFS(NhatKy_ViPham!K:K, NhatKy_ViPham!E:E, "10_Su", NhatKy_ViPham!F:F, B37, NhatKy_ViPham!C:C, "T3")</f>
        <v>100</v>
      </c>
      <c r="U37" s="7">
        <f>100 + SUMIFS(NhatKy_ViPham!J:J, NhatKy_ViPham!E:E, "10_Su", NhatKy_ViPham!F:F, B37, NhatKy_ViPham!C:C, "T4") - SUMIFS(NhatKy_ViPham!K:K, NhatKy_ViPham!E:E, "10_Su", NhatKy_ViPham!F:F, B37, NhatKy_ViPham!C:C, "T4")</f>
        <v>100</v>
      </c>
      <c r="V37" s="7">
        <f>100 + SUMIFS(NhatKy_ViPham!J:J, NhatKy_ViPham!E:E, "10_Su", NhatKy_ViPham!F:F, B37, NhatKy_ViPham!C:C, "T5") - SUMIFS(NhatKy_ViPham!K:K, NhatKy_ViPham!E:E, "10_Su", NhatKy_ViPham!F:F, B37, NhatKy_ViPham!C:C, "T5")</f>
        <v>100</v>
      </c>
      <c r="W37" s="7">
        <f>100 + SUMIFS(NhatKy_ViPham!J:J, NhatKy_ViPham!E:E, "10_Su", NhatKy_ViPham!F:F, B37, NhatKy_ViPham!C:C, "T6") - SUMIFS(NhatKy_ViPham!K:K, NhatKy_ViPham!E:E, "10_Su", NhatKy_ViPham!F:F, B37, NhatKy_ViPham!C:C, "T6")</f>
        <v>100</v>
      </c>
      <c r="X37" s="7">
        <f>100 + SUMIFS(NhatKy_ViPham!J:J, NhatKy_ViPham!E:E, "10_Su", NhatKy_ViPham!F:F, B37, NhatKy_ViPham!C:C, "T7") - SUMIFS(NhatKy_ViPham!K:K, NhatKy_ViPham!E:E, "10_Su", NhatKy_ViPham!F:F, B37, NhatKy_ViPham!C:C, "T7")</f>
        <v>100</v>
      </c>
      <c r="Y37" s="7">
        <f>100 + SUMIFS(NhatKy_ViPham!J:J, NhatKy_ViPham!E:E, "10_Su", NhatKy_ViPham!F:F, B37, NhatKy_ViPham!C:C, "T8") - SUMIFS(NhatKy_ViPham!K:K, NhatKy_ViPham!E:E, "10_Su", NhatKy_ViPham!F:F, B37, NhatKy_ViPham!C:C, "T8")</f>
        <v>100</v>
      </c>
      <c r="Z37" s="7">
        <f>100 + SUMIFS(NhatKy_ViPham!J:J, NhatKy_ViPham!E:E, "10_Su", NhatKy_ViPham!F:F, B37, NhatKy_ViPham!C:C, "T9") - SUMIFS(NhatKy_ViPham!K:K, NhatKy_ViPham!E:E, "10_Su", NhatKy_ViPham!F:F, B37, NhatKy_ViPham!C:C, "T9")</f>
        <v>100</v>
      </c>
      <c r="AA37" s="7">
        <f>100 + SUMIFS(NhatKy_ViPham!J:J, NhatKy_ViPham!E:E, "10_Su", NhatKy_ViPham!F:F, B37, NhatKy_ViPham!C:C, "T10") - SUMIFS(NhatKy_ViPham!K:K, NhatKy_ViPham!E:E, "10_Su", NhatKy_ViPham!F:F, B37, NhatKy_ViPham!C:C, "T10")</f>
        <v>100</v>
      </c>
      <c r="AB37" s="7">
        <f>100 + SUMIFS(NhatKy_ViPham!J:J, NhatKy_ViPham!E:E, "10_Su", NhatKy_ViPham!F:F, B37, NhatKy_ViPham!C:C, "T11") - SUMIFS(NhatKy_ViPham!K:K, NhatKy_ViPham!E:E, "10_Su", NhatKy_ViPham!F:F, B37, NhatKy_ViPham!C:C, "T11")</f>
        <v>100</v>
      </c>
      <c r="AC37" s="7">
        <f>100 + SUMIFS(NhatKy_ViPham!J:J, NhatKy_ViPham!E:E, "10_Su", NhatKy_ViPham!F:F, B37, NhatKy_ViPham!C:C, "T12") - SUMIFS(NhatKy_ViPham!K:K, NhatKy_ViPham!E:E, "10_Su", NhatKy_ViPham!F:F, B37, NhatKy_ViPham!C:C, "T12")</f>
        <v>100</v>
      </c>
      <c r="AD37" s="7">
        <f>100 + SUMIFS(NhatKy_ViPham!J:J, NhatKy_ViPham!E:E, "10_Su", NhatKy_ViPham!F:F, B37, NhatKy_ViPham!C:C, "T13") - SUMIFS(NhatKy_ViPham!K:K, NhatKy_ViPham!E:E, "10_Su", NhatKy_ViPham!F:F, B37, NhatKy_ViPham!C:C, "T13")</f>
        <v>100</v>
      </c>
      <c r="AE37" s="7">
        <f>100 + SUMIFS(NhatKy_ViPham!J:J, NhatKy_ViPham!E:E, "10_Su", NhatKy_ViPham!F:F, B37, NhatKy_ViPham!C:C, "T14") - SUMIFS(NhatKy_ViPham!K:K, NhatKy_ViPham!E:E, "10_Su", NhatKy_ViPham!F:F, B37, NhatKy_ViPham!C:C, "T14")</f>
        <v>100</v>
      </c>
      <c r="AF37" s="7">
        <f>100 + SUMIFS(NhatKy_ViPham!J:J, NhatKy_ViPham!E:E, "10_Su", NhatKy_ViPham!F:F, B37, NhatKy_ViPham!C:C, "T15") - SUMIFS(NhatKy_ViPham!K:K, NhatKy_ViPham!E:E, "10_Su", NhatKy_ViPham!F:F, B37, NhatKy_ViPham!C:C, "T15")</f>
        <v>100</v>
      </c>
      <c r="AG37" s="7">
        <f>100 + SUMIFS(NhatKy_ViPham!J:J, NhatKy_ViPham!E:E, "10_Su", NhatKy_ViPham!F:F, B37, NhatKy_ViPham!C:C, "T16") - SUMIFS(NhatKy_ViPham!K:K, NhatKy_ViPham!E:E, "10_Su", NhatKy_ViPham!F:F, B37, NhatKy_ViPham!C:C, "T16")</f>
        <v>100</v>
      </c>
      <c r="AH37" s="7">
        <f>100 + SUMIFS(NhatKy_ViPham!J:J, NhatKy_ViPham!E:E, "10_Su", NhatKy_ViPham!F:F, B37, NhatKy_ViPham!C:C, "T17") - SUMIFS(NhatKy_ViPham!K:K, NhatKy_ViPham!E:E, "10_Su", NhatKy_ViPham!F:F, B37, NhatKy_ViPham!C:C, "T17")</f>
        <v>100</v>
      </c>
      <c r="AI37" s="7">
        <f>100 + SUMIFS(NhatKy_ViPham!J:J, NhatKy_ViPham!E:E, "10_Su", NhatKy_ViPham!F:F, B37, NhatKy_ViPham!C:C, "T18") - SUMIFS(NhatKy_ViPham!K:K, NhatKy_ViPham!E:E, "10_Su", NhatKy_ViPham!F:F, B37, NhatKy_ViPham!C:C, "T18")</f>
        <v>100</v>
      </c>
      <c r="AJ37" s="7">
        <f>100 + SUMIFS(NhatKy_ViPham!J:J, NhatKy_ViPham!E:E, "10_Su", NhatKy_ViPham!F:F, B37, NhatKy_ViPham!C:C, "T19") - SUMIFS(NhatKy_ViPham!K:K, NhatKy_ViPham!E:E, "10_Su", NhatKy_ViPham!F:F, B37, NhatKy_ViPham!C:C, "T19")</f>
        <v>100</v>
      </c>
      <c r="AK37" s="7">
        <f>100 + SUMIFS(NhatKy_ViPham!J:J, NhatKy_ViPham!E:E, "10_Su", NhatKy_ViPham!F:F, B37, NhatKy_ViPham!C:C, "T20") - SUMIFS(NhatKy_ViPham!K:K, NhatKy_ViPham!E:E, "10_Su", NhatKy_ViPham!F:F, B37, NhatKy_ViPham!C:C, "T20")</f>
        <v>100</v>
      </c>
      <c r="AL37" s="7">
        <f>100 + SUMIFS(NhatKy_ViPham!J:J, NhatKy_ViPham!E:E, "10_Su", NhatKy_ViPham!F:F, B37, NhatKy_ViPham!C:C, "T21") - SUMIFS(NhatKy_ViPham!K:K, NhatKy_ViPham!E:E, "10_Su", NhatKy_ViPham!F:F, B37, NhatKy_ViPham!C:C, "T21")</f>
        <v>100</v>
      </c>
      <c r="AM37" s="7">
        <f>100 + SUMIFS(NhatKy_ViPham!J:J, NhatKy_ViPham!E:E, "10_Su", NhatKy_ViPham!F:F, B37, NhatKy_ViPham!C:C, "T22") - SUMIFS(NhatKy_ViPham!K:K, NhatKy_ViPham!E:E, "10_Su", NhatKy_ViPham!F:F, B37, NhatKy_ViPham!C:C, "T22")</f>
        <v>100</v>
      </c>
      <c r="AN37" s="7">
        <f>100 + SUMIFS(NhatKy_ViPham!J:J, NhatKy_ViPham!E:E, "10_Su", NhatKy_ViPham!F:F, B37, NhatKy_ViPham!C:C, "T23") - SUMIFS(NhatKy_ViPham!K:K, NhatKy_ViPham!E:E, "10_Su", NhatKy_ViPham!F:F, B37, NhatKy_ViPham!C:C, "T23")</f>
        <v>100</v>
      </c>
      <c r="AO37" s="7">
        <f>100 + SUMIFS(NhatKy_ViPham!J:J, NhatKy_ViPham!E:E, "10_Su", NhatKy_ViPham!F:F, B37, NhatKy_ViPham!C:C, "T24") - SUMIFS(NhatKy_ViPham!K:K, NhatKy_ViPham!E:E, "10_Su", NhatKy_ViPham!F:F, B37, NhatKy_ViPham!C:C, "T24")</f>
        <v>100</v>
      </c>
      <c r="AP37" s="7">
        <f>100 + SUMIFS(NhatKy_ViPham!J:J, NhatKy_ViPham!E:E, "10_Su", NhatKy_ViPham!F:F, B37, NhatKy_ViPham!C:C, "T25") - SUMIFS(NhatKy_ViPham!K:K, NhatKy_ViPham!E:E, "10_Su", NhatKy_ViPham!F:F, B37, NhatKy_ViPham!C:C, "T25")</f>
        <v>100</v>
      </c>
      <c r="AQ37" s="7">
        <f>100 + SUMIFS(NhatKy_ViPham!J:J, NhatKy_ViPham!E:E, "10_Su", NhatKy_ViPham!F:F, B37, NhatKy_ViPham!C:C, "T26") - SUMIFS(NhatKy_ViPham!K:K, NhatKy_ViPham!E:E, "10_Su", NhatKy_ViPham!F:F, B37, NhatKy_ViPham!C:C, "T26")</f>
        <v>100</v>
      </c>
      <c r="AR37" s="7">
        <f>100 + SUMIFS(NhatKy_ViPham!J:J, NhatKy_ViPham!E:E, "10_Su", NhatKy_ViPham!F:F, B37, NhatKy_ViPham!C:C, "T27") - SUMIFS(NhatKy_ViPham!K:K, NhatKy_ViPham!E:E, "10_Su", NhatKy_ViPham!F:F, B37, NhatKy_ViPham!C:C, "T27")</f>
        <v>100</v>
      </c>
      <c r="AS37" s="7">
        <f>100 + SUMIFS(NhatKy_ViPham!J:J, NhatKy_ViPham!E:E, "10_Su", NhatKy_ViPham!F:F, B37, NhatKy_ViPham!C:C, "T28") - SUMIFS(NhatKy_ViPham!K:K, NhatKy_ViPham!E:E, "10_Su", NhatKy_ViPham!F:F, B37, NhatKy_ViPham!C:C, "T28")</f>
        <v>100</v>
      </c>
      <c r="AT37" s="7">
        <f>100 + SUMIFS(NhatKy_ViPham!J:J, NhatKy_ViPham!E:E, "10_Su", NhatKy_ViPham!F:F, B37, NhatKy_ViPham!C:C, "T29") - SUMIFS(NhatKy_ViPham!K:K, NhatKy_ViPham!E:E, "10_Su", NhatKy_ViPham!F:F, B37, NhatKy_ViPham!C:C, "T29")</f>
        <v>100</v>
      </c>
      <c r="AU37" s="7">
        <f>100 + SUMIFS(NhatKy_ViPham!J:J, NhatKy_ViPham!E:E, "10_Su", NhatKy_ViPham!F:F, B37, NhatKy_ViPham!C:C, "T30") - SUMIFS(NhatKy_ViPham!K:K, NhatKy_ViPham!E:E, "10_Su", NhatKy_ViPham!F:F, B37, NhatKy_ViPham!C:C, "T30")</f>
        <v>100</v>
      </c>
      <c r="AV37" s="7">
        <f>100 + SUMIFS(NhatKy_ViPham!J:J, NhatKy_ViPham!E:E, "10_Su", NhatKy_ViPham!F:F, B37, NhatKy_ViPham!C:C, "T31") - SUMIFS(NhatKy_ViPham!K:K, NhatKy_ViPham!E:E, "10_Su", NhatKy_ViPham!F:F, B37, NhatKy_ViPham!C:C, "T31")</f>
        <v>100</v>
      </c>
      <c r="AW37" s="7">
        <f>100 + SUMIFS(NhatKy_ViPham!J:J, NhatKy_ViPham!E:E, "10_Su", NhatKy_ViPham!F:F, B37, NhatKy_ViPham!C:C, "T32") - SUMIFS(NhatKy_ViPham!K:K, NhatKy_ViPham!E:E, "10_Su", NhatKy_ViPham!F:F, B37, NhatKy_ViPham!C:C, "T32")</f>
        <v>100</v>
      </c>
      <c r="AX37" s="7">
        <f>100 + SUMIFS(NhatKy_ViPham!J:J, NhatKy_ViPham!E:E, "10_Su", NhatKy_ViPham!F:F, B37, NhatKy_ViPham!C:C, "T33") - SUMIFS(NhatKy_ViPham!K:K, NhatKy_ViPham!E:E, "10_Su", NhatKy_ViPham!F:F, B37, NhatKy_ViPham!C:C, "T33")</f>
        <v>100</v>
      </c>
      <c r="AY37" s="7">
        <f>100 + SUMIFS(NhatKy_ViPham!J:J, NhatKy_ViPham!E:E, "10_Su", NhatKy_ViPham!F:F, B37, NhatKy_ViPham!C:C, "T34") - SUMIFS(NhatKy_ViPham!K:K, NhatKy_ViPham!E:E, "10_Su", NhatKy_ViPham!F:F, B37, NhatKy_ViPham!C:C, "T34")</f>
        <v>100</v>
      </c>
      <c r="AZ37" s="7">
        <f>100 + SUMIFS(NhatKy_ViPham!J:J, NhatKy_ViPham!E:E, "10_Su", NhatKy_ViPham!F:F, B37, NhatKy_ViPham!C:C, "T35") - SUMIFS(NhatKy_ViPham!K:K, NhatKy_ViPham!E:E, "10_Su", NhatKy_ViPham!F:F, B37, NhatKy_ViPham!C:C, "T35")</f>
        <v>100</v>
      </c>
      <c r="BA37" s="12">
        <f t="shared" si="0"/>
        <v>100</v>
      </c>
      <c r="BB37" s="11" t="s">
        <v>430</v>
      </c>
      <c r="BC37" s="14" t="str">
        <f t="shared" si="1"/>
        <v>Tốt</v>
      </c>
      <c r="BD37" s="10" t="str">
        <f t="shared" si="2"/>
        <v>🟢 BÌNH THƯỜNG</v>
      </c>
    </row>
    <row r="38" spans="1:56" x14ac:dyDescent="0.25">
      <c r="A38" s="5">
        <v>30</v>
      </c>
      <c r="B38" s="15" t="s">
        <v>1101</v>
      </c>
      <c r="C38" s="5" t="s">
        <v>1102</v>
      </c>
      <c r="D38" s="5" t="s">
        <v>435</v>
      </c>
      <c r="E38" s="11" t="s">
        <v>430</v>
      </c>
      <c r="F38" s="6">
        <f>SUMIFS(NhatKy_ViPham!K:K, NhatKy_ViPham!E:E, "10_Su", NhatKy_ViPham!F:F, B38, NhatKy_ViPham!H:H, "L01")</f>
        <v>0</v>
      </c>
      <c r="G38" s="6">
        <f>SUMIFS(NhatKy_ViPham!K:K, NhatKy_ViPham!E:E, "10_Su", NhatKy_ViPham!F:F, B38, NhatKy_ViPham!H:H, "L02")</f>
        <v>0</v>
      </c>
      <c r="H38" s="6">
        <f>SUMIFS(NhatKy_ViPham!K:K, NhatKy_ViPham!E:E, "10_Su", NhatKy_ViPham!F:F, B38, NhatKy_ViPham!H:H, "L03")</f>
        <v>0</v>
      </c>
      <c r="I38" s="6">
        <f>SUMIFS(NhatKy_ViPham!K:K, NhatKy_ViPham!E:E, "10_Su", NhatKy_ViPham!F:F, B38, NhatKy_ViPham!H:H, "L04")</f>
        <v>0</v>
      </c>
      <c r="J38" s="6">
        <f>SUMIFS(NhatKy_ViPham!K:K, NhatKy_ViPham!E:E, "10_Su", NhatKy_ViPham!F:F, B38, NhatKy_ViPham!H:H, "L05")</f>
        <v>0</v>
      </c>
      <c r="K38" s="6">
        <f>SUMIFS(NhatKy_ViPham!K:K, NhatKy_ViPham!E:E, "10_Su", NhatKy_ViPham!F:F, B38, NhatKy_ViPham!H:H, "L06")</f>
        <v>0</v>
      </c>
      <c r="L38" s="6">
        <f>SUMIFS(NhatKy_ViPham!K:K, NhatKy_ViPham!E:E, "10_Su", NhatKy_ViPham!F:F, B38, NhatKy_ViPham!H:H, "L07")</f>
        <v>0</v>
      </c>
      <c r="M38" s="6">
        <f>SUMIFS(NhatKy_ViPham!K:K, NhatKy_ViPham!E:E, "10_Su", NhatKy_ViPham!F:F, B38, NhatKy_ViPham!H:H, "L08")</f>
        <v>0</v>
      </c>
      <c r="N38" s="6">
        <f>SUMIFS(NhatKy_ViPham!K:K, NhatKy_ViPham!E:E, "10_Su", NhatKy_ViPham!F:F, B38, NhatKy_ViPham!H:H, "L09")</f>
        <v>0</v>
      </c>
      <c r="O38" s="6">
        <f>SUMIFS(NhatKy_ViPham!K:K, NhatKy_ViPham!E:E, "10_Su", NhatKy_ViPham!F:F, B38, NhatKy_ViPham!H:H, "L10")</f>
        <v>0</v>
      </c>
      <c r="P38" s="12">
        <f>SUMIFS(NhatKy_ViPham!J:J, NhatKy_ViPham!E:E, "10_Su", NhatKy_ViPham!F:F, B38)</f>
        <v>0</v>
      </c>
      <c r="Q38" s="13">
        <f>SUMIFS(NhatKy_ViPham!K:K, NhatKy_ViPham!E:E, "10_Su", NhatKy_ViPham!F:F, B38)</f>
        <v>0</v>
      </c>
      <c r="R38" s="6">
        <f>100 + SUMIFS(NhatKy_ViPham!J:J, NhatKy_ViPham!E:E, "10_Su", NhatKy_ViPham!F:F, B38, NhatKy_ViPham!C:C, "T1") - SUMIFS(NhatKy_ViPham!K:K, NhatKy_ViPham!E:E, "10_Su", NhatKy_ViPham!F:F, B38, NhatKy_ViPham!C:C, "T1")</f>
        <v>100</v>
      </c>
      <c r="S38" s="6">
        <f>100 + SUMIFS(NhatKy_ViPham!J:J, NhatKy_ViPham!E:E, "10_Su", NhatKy_ViPham!F:F, B38, NhatKy_ViPham!C:C, "T2") - SUMIFS(NhatKy_ViPham!K:K, NhatKy_ViPham!E:E, "10_Su", NhatKy_ViPham!F:F, B38, NhatKy_ViPham!C:C, "T2")</f>
        <v>100</v>
      </c>
      <c r="T38" s="6">
        <f>100 + SUMIFS(NhatKy_ViPham!J:J, NhatKy_ViPham!E:E, "10_Su", NhatKy_ViPham!F:F, B38, NhatKy_ViPham!C:C, "T3") - SUMIFS(NhatKy_ViPham!K:K, NhatKy_ViPham!E:E, "10_Su", NhatKy_ViPham!F:F, B38, NhatKy_ViPham!C:C, "T3")</f>
        <v>100</v>
      </c>
      <c r="U38" s="6">
        <f>100 + SUMIFS(NhatKy_ViPham!J:J, NhatKy_ViPham!E:E, "10_Su", NhatKy_ViPham!F:F, B38, NhatKy_ViPham!C:C, "T4") - SUMIFS(NhatKy_ViPham!K:K, NhatKy_ViPham!E:E, "10_Su", NhatKy_ViPham!F:F, B38, NhatKy_ViPham!C:C, "T4")</f>
        <v>100</v>
      </c>
      <c r="V38" s="6">
        <f>100 + SUMIFS(NhatKy_ViPham!J:J, NhatKy_ViPham!E:E, "10_Su", NhatKy_ViPham!F:F, B38, NhatKy_ViPham!C:C, "T5") - SUMIFS(NhatKy_ViPham!K:K, NhatKy_ViPham!E:E, "10_Su", NhatKy_ViPham!F:F, B38, NhatKy_ViPham!C:C, "T5")</f>
        <v>100</v>
      </c>
      <c r="W38" s="6">
        <f>100 + SUMIFS(NhatKy_ViPham!J:J, NhatKy_ViPham!E:E, "10_Su", NhatKy_ViPham!F:F, B38, NhatKy_ViPham!C:C, "T6") - SUMIFS(NhatKy_ViPham!K:K, NhatKy_ViPham!E:E, "10_Su", NhatKy_ViPham!F:F, B38, NhatKy_ViPham!C:C, "T6")</f>
        <v>100</v>
      </c>
      <c r="X38" s="6">
        <f>100 + SUMIFS(NhatKy_ViPham!J:J, NhatKy_ViPham!E:E, "10_Su", NhatKy_ViPham!F:F, B38, NhatKy_ViPham!C:C, "T7") - SUMIFS(NhatKy_ViPham!K:K, NhatKy_ViPham!E:E, "10_Su", NhatKy_ViPham!F:F, B38, NhatKy_ViPham!C:C, "T7")</f>
        <v>100</v>
      </c>
      <c r="Y38" s="6">
        <f>100 + SUMIFS(NhatKy_ViPham!J:J, NhatKy_ViPham!E:E, "10_Su", NhatKy_ViPham!F:F, B38, NhatKy_ViPham!C:C, "T8") - SUMIFS(NhatKy_ViPham!K:K, NhatKy_ViPham!E:E, "10_Su", NhatKy_ViPham!F:F, B38, NhatKy_ViPham!C:C, "T8")</f>
        <v>100</v>
      </c>
      <c r="Z38" s="6">
        <f>100 + SUMIFS(NhatKy_ViPham!J:J, NhatKy_ViPham!E:E, "10_Su", NhatKy_ViPham!F:F, B38, NhatKy_ViPham!C:C, "T9") - SUMIFS(NhatKy_ViPham!K:K, NhatKy_ViPham!E:E, "10_Su", NhatKy_ViPham!F:F, B38, NhatKy_ViPham!C:C, "T9")</f>
        <v>100</v>
      </c>
      <c r="AA38" s="6">
        <f>100 + SUMIFS(NhatKy_ViPham!J:J, NhatKy_ViPham!E:E, "10_Su", NhatKy_ViPham!F:F, B38, NhatKy_ViPham!C:C, "T10") - SUMIFS(NhatKy_ViPham!K:K, NhatKy_ViPham!E:E, "10_Su", NhatKy_ViPham!F:F, B38, NhatKy_ViPham!C:C, "T10")</f>
        <v>100</v>
      </c>
      <c r="AB38" s="6">
        <f>100 + SUMIFS(NhatKy_ViPham!J:J, NhatKy_ViPham!E:E, "10_Su", NhatKy_ViPham!F:F, B38, NhatKy_ViPham!C:C, "T11") - SUMIFS(NhatKy_ViPham!K:K, NhatKy_ViPham!E:E, "10_Su", NhatKy_ViPham!F:F, B38, NhatKy_ViPham!C:C, "T11")</f>
        <v>100</v>
      </c>
      <c r="AC38" s="6">
        <f>100 + SUMIFS(NhatKy_ViPham!J:J, NhatKy_ViPham!E:E, "10_Su", NhatKy_ViPham!F:F, B38, NhatKy_ViPham!C:C, "T12") - SUMIFS(NhatKy_ViPham!K:K, NhatKy_ViPham!E:E, "10_Su", NhatKy_ViPham!F:F, B38, NhatKy_ViPham!C:C, "T12")</f>
        <v>100</v>
      </c>
      <c r="AD38" s="6">
        <f>100 + SUMIFS(NhatKy_ViPham!J:J, NhatKy_ViPham!E:E, "10_Su", NhatKy_ViPham!F:F, B38, NhatKy_ViPham!C:C, "T13") - SUMIFS(NhatKy_ViPham!K:K, NhatKy_ViPham!E:E, "10_Su", NhatKy_ViPham!F:F, B38, NhatKy_ViPham!C:C, "T13")</f>
        <v>100</v>
      </c>
      <c r="AE38" s="6">
        <f>100 + SUMIFS(NhatKy_ViPham!J:J, NhatKy_ViPham!E:E, "10_Su", NhatKy_ViPham!F:F, B38, NhatKy_ViPham!C:C, "T14") - SUMIFS(NhatKy_ViPham!K:K, NhatKy_ViPham!E:E, "10_Su", NhatKy_ViPham!F:F, B38, NhatKy_ViPham!C:C, "T14")</f>
        <v>100</v>
      </c>
      <c r="AF38" s="6">
        <f>100 + SUMIFS(NhatKy_ViPham!J:J, NhatKy_ViPham!E:E, "10_Su", NhatKy_ViPham!F:F, B38, NhatKy_ViPham!C:C, "T15") - SUMIFS(NhatKy_ViPham!K:K, NhatKy_ViPham!E:E, "10_Su", NhatKy_ViPham!F:F, B38, NhatKy_ViPham!C:C, "T15")</f>
        <v>100</v>
      </c>
      <c r="AG38" s="6">
        <f>100 + SUMIFS(NhatKy_ViPham!J:J, NhatKy_ViPham!E:E, "10_Su", NhatKy_ViPham!F:F, B38, NhatKy_ViPham!C:C, "T16") - SUMIFS(NhatKy_ViPham!K:K, NhatKy_ViPham!E:E, "10_Su", NhatKy_ViPham!F:F, B38, NhatKy_ViPham!C:C, "T16")</f>
        <v>100</v>
      </c>
      <c r="AH38" s="6">
        <f>100 + SUMIFS(NhatKy_ViPham!J:J, NhatKy_ViPham!E:E, "10_Su", NhatKy_ViPham!F:F, B38, NhatKy_ViPham!C:C, "T17") - SUMIFS(NhatKy_ViPham!K:K, NhatKy_ViPham!E:E, "10_Su", NhatKy_ViPham!F:F, B38, NhatKy_ViPham!C:C, "T17")</f>
        <v>100</v>
      </c>
      <c r="AI38" s="6">
        <f>100 + SUMIFS(NhatKy_ViPham!J:J, NhatKy_ViPham!E:E, "10_Su", NhatKy_ViPham!F:F, B38, NhatKy_ViPham!C:C, "T18") - SUMIFS(NhatKy_ViPham!K:K, NhatKy_ViPham!E:E, "10_Su", NhatKy_ViPham!F:F, B38, NhatKy_ViPham!C:C, "T18")</f>
        <v>100</v>
      </c>
      <c r="AJ38" s="6">
        <f>100 + SUMIFS(NhatKy_ViPham!J:J, NhatKy_ViPham!E:E, "10_Su", NhatKy_ViPham!F:F, B38, NhatKy_ViPham!C:C, "T19") - SUMIFS(NhatKy_ViPham!K:K, NhatKy_ViPham!E:E, "10_Su", NhatKy_ViPham!F:F, B38, NhatKy_ViPham!C:C, "T19")</f>
        <v>100</v>
      </c>
      <c r="AK38" s="6">
        <f>100 + SUMIFS(NhatKy_ViPham!J:J, NhatKy_ViPham!E:E, "10_Su", NhatKy_ViPham!F:F, B38, NhatKy_ViPham!C:C, "T20") - SUMIFS(NhatKy_ViPham!K:K, NhatKy_ViPham!E:E, "10_Su", NhatKy_ViPham!F:F, B38, NhatKy_ViPham!C:C, "T20")</f>
        <v>100</v>
      </c>
      <c r="AL38" s="6">
        <f>100 + SUMIFS(NhatKy_ViPham!J:J, NhatKy_ViPham!E:E, "10_Su", NhatKy_ViPham!F:F, B38, NhatKy_ViPham!C:C, "T21") - SUMIFS(NhatKy_ViPham!K:K, NhatKy_ViPham!E:E, "10_Su", NhatKy_ViPham!F:F, B38, NhatKy_ViPham!C:C, "T21")</f>
        <v>100</v>
      </c>
      <c r="AM38" s="6">
        <f>100 + SUMIFS(NhatKy_ViPham!J:J, NhatKy_ViPham!E:E, "10_Su", NhatKy_ViPham!F:F, B38, NhatKy_ViPham!C:C, "T22") - SUMIFS(NhatKy_ViPham!K:K, NhatKy_ViPham!E:E, "10_Su", NhatKy_ViPham!F:F, B38, NhatKy_ViPham!C:C, "T22")</f>
        <v>100</v>
      </c>
      <c r="AN38" s="6">
        <f>100 + SUMIFS(NhatKy_ViPham!J:J, NhatKy_ViPham!E:E, "10_Su", NhatKy_ViPham!F:F, B38, NhatKy_ViPham!C:C, "T23") - SUMIFS(NhatKy_ViPham!K:K, NhatKy_ViPham!E:E, "10_Su", NhatKy_ViPham!F:F, B38, NhatKy_ViPham!C:C, "T23")</f>
        <v>100</v>
      </c>
      <c r="AO38" s="6">
        <f>100 + SUMIFS(NhatKy_ViPham!J:J, NhatKy_ViPham!E:E, "10_Su", NhatKy_ViPham!F:F, B38, NhatKy_ViPham!C:C, "T24") - SUMIFS(NhatKy_ViPham!K:K, NhatKy_ViPham!E:E, "10_Su", NhatKy_ViPham!F:F, B38, NhatKy_ViPham!C:C, "T24")</f>
        <v>100</v>
      </c>
      <c r="AP38" s="6">
        <f>100 + SUMIFS(NhatKy_ViPham!J:J, NhatKy_ViPham!E:E, "10_Su", NhatKy_ViPham!F:F, B38, NhatKy_ViPham!C:C, "T25") - SUMIFS(NhatKy_ViPham!K:K, NhatKy_ViPham!E:E, "10_Su", NhatKy_ViPham!F:F, B38, NhatKy_ViPham!C:C, "T25")</f>
        <v>100</v>
      </c>
      <c r="AQ38" s="6">
        <f>100 + SUMIFS(NhatKy_ViPham!J:J, NhatKy_ViPham!E:E, "10_Su", NhatKy_ViPham!F:F, B38, NhatKy_ViPham!C:C, "T26") - SUMIFS(NhatKy_ViPham!K:K, NhatKy_ViPham!E:E, "10_Su", NhatKy_ViPham!F:F, B38, NhatKy_ViPham!C:C, "T26")</f>
        <v>100</v>
      </c>
      <c r="AR38" s="6">
        <f>100 + SUMIFS(NhatKy_ViPham!J:J, NhatKy_ViPham!E:E, "10_Su", NhatKy_ViPham!F:F, B38, NhatKy_ViPham!C:C, "T27") - SUMIFS(NhatKy_ViPham!K:K, NhatKy_ViPham!E:E, "10_Su", NhatKy_ViPham!F:F, B38, NhatKy_ViPham!C:C, "T27")</f>
        <v>100</v>
      </c>
      <c r="AS38" s="6">
        <f>100 + SUMIFS(NhatKy_ViPham!J:J, NhatKy_ViPham!E:E, "10_Su", NhatKy_ViPham!F:F, B38, NhatKy_ViPham!C:C, "T28") - SUMIFS(NhatKy_ViPham!K:K, NhatKy_ViPham!E:E, "10_Su", NhatKy_ViPham!F:F, B38, NhatKy_ViPham!C:C, "T28")</f>
        <v>100</v>
      </c>
      <c r="AT38" s="6">
        <f>100 + SUMIFS(NhatKy_ViPham!J:J, NhatKy_ViPham!E:E, "10_Su", NhatKy_ViPham!F:F, B38, NhatKy_ViPham!C:C, "T29") - SUMIFS(NhatKy_ViPham!K:K, NhatKy_ViPham!E:E, "10_Su", NhatKy_ViPham!F:F, B38, NhatKy_ViPham!C:C, "T29")</f>
        <v>100</v>
      </c>
      <c r="AU38" s="6">
        <f>100 + SUMIFS(NhatKy_ViPham!J:J, NhatKy_ViPham!E:E, "10_Su", NhatKy_ViPham!F:F, B38, NhatKy_ViPham!C:C, "T30") - SUMIFS(NhatKy_ViPham!K:K, NhatKy_ViPham!E:E, "10_Su", NhatKy_ViPham!F:F, B38, NhatKy_ViPham!C:C, "T30")</f>
        <v>100</v>
      </c>
      <c r="AV38" s="6">
        <f>100 + SUMIFS(NhatKy_ViPham!J:J, NhatKy_ViPham!E:E, "10_Su", NhatKy_ViPham!F:F, B38, NhatKy_ViPham!C:C, "T31") - SUMIFS(NhatKy_ViPham!K:K, NhatKy_ViPham!E:E, "10_Su", NhatKy_ViPham!F:F, B38, NhatKy_ViPham!C:C, "T31")</f>
        <v>100</v>
      </c>
      <c r="AW38" s="6">
        <f>100 + SUMIFS(NhatKy_ViPham!J:J, NhatKy_ViPham!E:E, "10_Su", NhatKy_ViPham!F:F, B38, NhatKy_ViPham!C:C, "T32") - SUMIFS(NhatKy_ViPham!K:K, NhatKy_ViPham!E:E, "10_Su", NhatKy_ViPham!F:F, B38, NhatKy_ViPham!C:C, "T32")</f>
        <v>100</v>
      </c>
      <c r="AX38" s="6">
        <f>100 + SUMIFS(NhatKy_ViPham!J:J, NhatKy_ViPham!E:E, "10_Su", NhatKy_ViPham!F:F, B38, NhatKy_ViPham!C:C, "T33") - SUMIFS(NhatKy_ViPham!K:K, NhatKy_ViPham!E:E, "10_Su", NhatKy_ViPham!F:F, B38, NhatKy_ViPham!C:C, "T33")</f>
        <v>100</v>
      </c>
      <c r="AY38" s="6">
        <f>100 + SUMIFS(NhatKy_ViPham!J:J, NhatKy_ViPham!E:E, "10_Su", NhatKy_ViPham!F:F, B38, NhatKy_ViPham!C:C, "T34") - SUMIFS(NhatKy_ViPham!K:K, NhatKy_ViPham!E:E, "10_Su", NhatKy_ViPham!F:F, B38, NhatKy_ViPham!C:C, "T34")</f>
        <v>100</v>
      </c>
      <c r="AZ38" s="6">
        <f>100 + SUMIFS(NhatKy_ViPham!J:J, NhatKy_ViPham!E:E, "10_Su", NhatKy_ViPham!F:F, B38, NhatKy_ViPham!C:C, "T35") - SUMIFS(NhatKy_ViPham!K:K, NhatKy_ViPham!E:E, "10_Su", NhatKy_ViPham!F:F, B38, NhatKy_ViPham!C:C, "T35")</f>
        <v>100</v>
      </c>
      <c r="BA38" s="12">
        <f t="shared" si="0"/>
        <v>100</v>
      </c>
      <c r="BB38" s="11" t="s">
        <v>430</v>
      </c>
      <c r="BC38" s="16" t="str">
        <f t="shared" si="1"/>
        <v>Tốt</v>
      </c>
      <c r="BD38" s="15" t="str">
        <f t="shared" si="2"/>
        <v>🟢 BÌNH THƯỜNG</v>
      </c>
    </row>
    <row r="39" spans="1:56" x14ac:dyDescent="0.25">
      <c r="A39" s="4">
        <v>31</v>
      </c>
      <c r="B39" s="10" t="s">
        <v>1103</v>
      </c>
      <c r="C39" s="4" t="s">
        <v>1104</v>
      </c>
      <c r="D39" s="4" t="s">
        <v>435</v>
      </c>
      <c r="E39" s="11" t="s">
        <v>430</v>
      </c>
      <c r="F39" s="7">
        <f>SUMIFS(NhatKy_ViPham!K:K, NhatKy_ViPham!E:E, "10_Su", NhatKy_ViPham!F:F, B39, NhatKy_ViPham!H:H, "L01")</f>
        <v>0</v>
      </c>
      <c r="G39" s="7">
        <f>SUMIFS(NhatKy_ViPham!K:K, NhatKy_ViPham!E:E, "10_Su", NhatKy_ViPham!F:F, B39, NhatKy_ViPham!H:H, "L02")</f>
        <v>0</v>
      </c>
      <c r="H39" s="7">
        <f>SUMIFS(NhatKy_ViPham!K:K, NhatKy_ViPham!E:E, "10_Su", NhatKy_ViPham!F:F, B39, NhatKy_ViPham!H:H, "L03")</f>
        <v>0</v>
      </c>
      <c r="I39" s="7">
        <f>SUMIFS(NhatKy_ViPham!K:K, NhatKy_ViPham!E:E, "10_Su", NhatKy_ViPham!F:F, B39, NhatKy_ViPham!H:H, "L04")</f>
        <v>0</v>
      </c>
      <c r="J39" s="7">
        <f>SUMIFS(NhatKy_ViPham!K:K, NhatKy_ViPham!E:E, "10_Su", NhatKy_ViPham!F:F, B39, NhatKy_ViPham!H:H, "L05")</f>
        <v>0</v>
      </c>
      <c r="K39" s="7">
        <f>SUMIFS(NhatKy_ViPham!K:K, NhatKy_ViPham!E:E, "10_Su", NhatKy_ViPham!F:F, B39, NhatKy_ViPham!H:H, "L06")</f>
        <v>0</v>
      </c>
      <c r="L39" s="7">
        <f>SUMIFS(NhatKy_ViPham!K:K, NhatKy_ViPham!E:E, "10_Su", NhatKy_ViPham!F:F, B39, NhatKy_ViPham!H:H, "L07")</f>
        <v>0</v>
      </c>
      <c r="M39" s="7">
        <f>SUMIFS(NhatKy_ViPham!K:K, NhatKy_ViPham!E:E, "10_Su", NhatKy_ViPham!F:F, B39, NhatKy_ViPham!H:H, "L08")</f>
        <v>0</v>
      </c>
      <c r="N39" s="7">
        <f>SUMIFS(NhatKy_ViPham!K:K, NhatKy_ViPham!E:E, "10_Su", NhatKy_ViPham!F:F, B39, NhatKy_ViPham!H:H, "L09")</f>
        <v>0</v>
      </c>
      <c r="O39" s="7">
        <f>SUMIFS(NhatKy_ViPham!K:K, NhatKy_ViPham!E:E, "10_Su", NhatKy_ViPham!F:F, B39, NhatKy_ViPham!H:H, "L10")</f>
        <v>0</v>
      </c>
      <c r="P39" s="12">
        <f>SUMIFS(NhatKy_ViPham!J:J, NhatKy_ViPham!E:E, "10_Su", NhatKy_ViPham!F:F, B39)</f>
        <v>0</v>
      </c>
      <c r="Q39" s="13">
        <f>SUMIFS(NhatKy_ViPham!K:K, NhatKy_ViPham!E:E, "10_Su", NhatKy_ViPham!F:F, B39)</f>
        <v>0</v>
      </c>
      <c r="R39" s="7">
        <f>100 + SUMIFS(NhatKy_ViPham!J:J, NhatKy_ViPham!E:E, "10_Su", NhatKy_ViPham!F:F, B39, NhatKy_ViPham!C:C, "T1") - SUMIFS(NhatKy_ViPham!K:K, NhatKy_ViPham!E:E, "10_Su", NhatKy_ViPham!F:F, B39, NhatKy_ViPham!C:C, "T1")</f>
        <v>100</v>
      </c>
      <c r="S39" s="7">
        <f>100 + SUMIFS(NhatKy_ViPham!J:J, NhatKy_ViPham!E:E, "10_Su", NhatKy_ViPham!F:F, B39, NhatKy_ViPham!C:C, "T2") - SUMIFS(NhatKy_ViPham!K:K, NhatKy_ViPham!E:E, "10_Su", NhatKy_ViPham!F:F, B39, NhatKy_ViPham!C:C, "T2")</f>
        <v>100</v>
      </c>
      <c r="T39" s="7">
        <f>100 + SUMIFS(NhatKy_ViPham!J:J, NhatKy_ViPham!E:E, "10_Su", NhatKy_ViPham!F:F, B39, NhatKy_ViPham!C:C, "T3") - SUMIFS(NhatKy_ViPham!K:K, NhatKy_ViPham!E:E, "10_Su", NhatKy_ViPham!F:F, B39, NhatKy_ViPham!C:C, "T3")</f>
        <v>100</v>
      </c>
      <c r="U39" s="7">
        <f>100 + SUMIFS(NhatKy_ViPham!J:J, NhatKy_ViPham!E:E, "10_Su", NhatKy_ViPham!F:F, B39, NhatKy_ViPham!C:C, "T4") - SUMIFS(NhatKy_ViPham!K:K, NhatKy_ViPham!E:E, "10_Su", NhatKy_ViPham!F:F, B39, NhatKy_ViPham!C:C, "T4")</f>
        <v>100</v>
      </c>
      <c r="V39" s="7">
        <f>100 + SUMIFS(NhatKy_ViPham!J:J, NhatKy_ViPham!E:E, "10_Su", NhatKy_ViPham!F:F, B39, NhatKy_ViPham!C:C, "T5") - SUMIFS(NhatKy_ViPham!K:K, NhatKy_ViPham!E:E, "10_Su", NhatKy_ViPham!F:F, B39, NhatKy_ViPham!C:C, "T5")</f>
        <v>100</v>
      </c>
      <c r="W39" s="7">
        <f>100 + SUMIFS(NhatKy_ViPham!J:J, NhatKy_ViPham!E:E, "10_Su", NhatKy_ViPham!F:F, B39, NhatKy_ViPham!C:C, "T6") - SUMIFS(NhatKy_ViPham!K:K, NhatKy_ViPham!E:E, "10_Su", NhatKy_ViPham!F:F, B39, NhatKy_ViPham!C:C, "T6")</f>
        <v>100</v>
      </c>
      <c r="X39" s="7">
        <f>100 + SUMIFS(NhatKy_ViPham!J:J, NhatKy_ViPham!E:E, "10_Su", NhatKy_ViPham!F:F, B39, NhatKy_ViPham!C:C, "T7") - SUMIFS(NhatKy_ViPham!K:K, NhatKy_ViPham!E:E, "10_Su", NhatKy_ViPham!F:F, B39, NhatKy_ViPham!C:C, "T7")</f>
        <v>100</v>
      </c>
      <c r="Y39" s="7">
        <f>100 + SUMIFS(NhatKy_ViPham!J:J, NhatKy_ViPham!E:E, "10_Su", NhatKy_ViPham!F:F, B39, NhatKy_ViPham!C:C, "T8") - SUMIFS(NhatKy_ViPham!K:K, NhatKy_ViPham!E:E, "10_Su", NhatKy_ViPham!F:F, B39, NhatKy_ViPham!C:C, "T8")</f>
        <v>100</v>
      </c>
      <c r="Z39" s="7">
        <f>100 + SUMIFS(NhatKy_ViPham!J:J, NhatKy_ViPham!E:E, "10_Su", NhatKy_ViPham!F:F, B39, NhatKy_ViPham!C:C, "T9") - SUMIFS(NhatKy_ViPham!K:K, NhatKy_ViPham!E:E, "10_Su", NhatKy_ViPham!F:F, B39, NhatKy_ViPham!C:C, "T9")</f>
        <v>100</v>
      </c>
      <c r="AA39" s="7">
        <f>100 + SUMIFS(NhatKy_ViPham!J:J, NhatKy_ViPham!E:E, "10_Su", NhatKy_ViPham!F:F, B39, NhatKy_ViPham!C:C, "T10") - SUMIFS(NhatKy_ViPham!K:K, NhatKy_ViPham!E:E, "10_Su", NhatKy_ViPham!F:F, B39, NhatKy_ViPham!C:C, "T10")</f>
        <v>100</v>
      </c>
      <c r="AB39" s="7">
        <f>100 + SUMIFS(NhatKy_ViPham!J:J, NhatKy_ViPham!E:E, "10_Su", NhatKy_ViPham!F:F, B39, NhatKy_ViPham!C:C, "T11") - SUMIFS(NhatKy_ViPham!K:K, NhatKy_ViPham!E:E, "10_Su", NhatKy_ViPham!F:F, B39, NhatKy_ViPham!C:C, "T11")</f>
        <v>100</v>
      </c>
      <c r="AC39" s="7">
        <f>100 + SUMIFS(NhatKy_ViPham!J:J, NhatKy_ViPham!E:E, "10_Su", NhatKy_ViPham!F:F, B39, NhatKy_ViPham!C:C, "T12") - SUMIFS(NhatKy_ViPham!K:K, NhatKy_ViPham!E:E, "10_Su", NhatKy_ViPham!F:F, B39, NhatKy_ViPham!C:C, "T12")</f>
        <v>100</v>
      </c>
      <c r="AD39" s="7">
        <f>100 + SUMIFS(NhatKy_ViPham!J:J, NhatKy_ViPham!E:E, "10_Su", NhatKy_ViPham!F:F, B39, NhatKy_ViPham!C:C, "T13") - SUMIFS(NhatKy_ViPham!K:K, NhatKy_ViPham!E:E, "10_Su", NhatKy_ViPham!F:F, B39, NhatKy_ViPham!C:C, "T13")</f>
        <v>100</v>
      </c>
      <c r="AE39" s="7">
        <f>100 + SUMIFS(NhatKy_ViPham!J:J, NhatKy_ViPham!E:E, "10_Su", NhatKy_ViPham!F:F, B39, NhatKy_ViPham!C:C, "T14") - SUMIFS(NhatKy_ViPham!K:K, NhatKy_ViPham!E:E, "10_Su", NhatKy_ViPham!F:F, B39, NhatKy_ViPham!C:C, "T14")</f>
        <v>100</v>
      </c>
      <c r="AF39" s="7">
        <f>100 + SUMIFS(NhatKy_ViPham!J:J, NhatKy_ViPham!E:E, "10_Su", NhatKy_ViPham!F:F, B39, NhatKy_ViPham!C:C, "T15") - SUMIFS(NhatKy_ViPham!K:K, NhatKy_ViPham!E:E, "10_Su", NhatKy_ViPham!F:F, B39, NhatKy_ViPham!C:C, "T15")</f>
        <v>100</v>
      </c>
      <c r="AG39" s="7">
        <f>100 + SUMIFS(NhatKy_ViPham!J:J, NhatKy_ViPham!E:E, "10_Su", NhatKy_ViPham!F:F, B39, NhatKy_ViPham!C:C, "T16") - SUMIFS(NhatKy_ViPham!K:K, NhatKy_ViPham!E:E, "10_Su", NhatKy_ViPham!F:F, B39, NhatKy_ViPham!C:C, "T16")</f>
        <v>100</v>
      </c>
      <c r="AH39" s="7">
        <f>100 + SUMIFS(NhatKy_ViPham!J:J, NhatKy_ViPham!E:E, "10_Su", NhatKy_ViPham!F:F, B39, NhatKy_ViPham!C:C, "T17") - SUMIFS(NhatKy_ViPham!K:K, NhatKy_ViPham!E:E, "10_Su", NhatKy_ViPham!F:F, B39, NhatKy_ViPham!C:C, "T17")</f>
        <v>100</v>
      </c>
      <c r="AI39" s="7">
        <f>100 + SUMIFS(NhatKy_ViPham!J:J, NhatKy_ViPham!E:E, "10_Su", NhatKy_ViPham!F:F, B39, NhatKy_ViPham!C:C, "T18") - SUMIFS(NhatKy_ViPham!K:K, NhatKy_ViPham!E:E, "10_Su", NhatKy_ViPham!F:F, B39, NhatKy_ViPham!C:C, "T18")</f>
        <v>100</v>
      </c>
      <c r="AJ39" s="7">
        <f>100 + SUMIFS(NhatKy_ViPham!J:J, NhatKy_ViPham!E:E, "10_Su", NhatKy_ViPham!F:F, B39, NhatKy_ViPham!C:C, "T19") - SUMIFS(NhatKy_ViPham!K:K, NhatKy_ViPham!E:E, "10_Su", NhatKy_ViPham!F:F, B39, NhatKy_ViPham!C:C, "T19")</f>
        <v>100</v>
      </c>
      <c r="AK39" s="7">
        <f>100 + SUMIFS(NhatKy_ViPham!J:J, NhatKy_ViPham!E:E, "10_Su", NhatKy_ViPham!F:F, B39, NhatKy_ViPham!C:C, "T20") - SUMIFS(NhatKy_ViPham!K:K, NhatKy_ViPham!E:E, "10_Su", NhatKy_ViPham!F:F, B39, NhatKy_ViPham!C:C, "T20")</f>
        <v>100</v>
      </c>
      <c r="AL39" s="7">
        <f>100 + SUMIFS(NhatKy_ViPham!J:J, NhatKy_ViPham!E:E, "10_Su", NhatKy_ViPham!F:F, B39, NhatKy_ViPham!C:C, "T21") - SUMIFS(NhatKy_ViPham!K:K, NhatKy_ViPham!E:E, "10_Su", NhatKy_ViPham!F:F, B39, NhatKy_ViPham!C:C, "T21")</f>
        <v>100</v>
      </c>
      <c r="AM39" s="7">
        <f>100 + SUMIFS(NhatKy_ViPham!J:J, NhatKy_ViPham!E:E, "10_Su", NhatKy_ViPham!F:F, B39, NhatKy_ViPham!C:C, "T22") - SUMIFS(NhatKy_ViPham!K:K, NhatKy_ViPham!E:E, "10_Su", NhatKy_ViPham!F:F, B39, NhatKy_ViPham!C:C, "T22")</f>
        <v>100</v>
      </c>
      <c r="AN39" s="7">
        <f>100 + SUMIFS(NhatKy_ViPham!J:J, NhatKy_ViPham!E:E, "10_Su", NhatKy_ViPham!F:F, B39, NhatKy_ViPham!C:C, "T23") - SUMIFS(NhatKy_ViPham!K:K, NhatKy_ViPham!E:E, "10_Su", NhatKy_ViPham!F:F, B39, NhatKy_ViPham!C:C, "T23")</f>
        <v>100</v>
      </c>
      <c r="AO39" s="7">
        <f>100 + SUMIFS(NhatKy_ViPham!J:J, NhatKy_ViPham!E:E, "10_Su", NhatKy_ViPham!F:F, B39, NhatKy_ViPham!C:C, "T24") - SUMIFS(NhatKy_ViPham!K:K, NhatKy_ViPham!E:E, "10_Su", NhatKy_ViPham!F:F, B39, NhatKy_ViPham!C:C, "T24")</f>
        <v>100</v>
      </c>
      <c r="AP39" s="7">
        <f>100 + SUMIFS(NhatKy_ViPham!J:J, NhatKy_ViPham!E:E, "10_Su", NhatKy_ViPham!F:F, B39, NhatKy_ViPham!C:C, "T25") - SUMIFS(NhatKy_ViPham!K:K, NhatKy_ViPham!E:E, "10_Su", NhatKy_ViPham!F:F, B39, NhatKy_ViPham!C:C, "T25")</f>
        <v>100</v>
      </c>
      <c r="AQ39" s="7">
        <f>100 + SUMIFS(NhatKy_ViPham!J:J, NhatKy_ViPham!E:E, "10_Su", NhatKy_ViPham!F:F, B39, NhatKy_ViPham!C:C, "T26") - SUMIFS(NhatKy_ViPham!K:K, NhatKy_ViPham!E:E, "10_Su", NhatKy_ViPham!F:F, B39, NhatKy_ViPham!C:C, "T26")</f>
        <v>100</v>
      </c>
      <c r="AR39" s="7">
        <f>100 + SUMIFS(NhatKy_ViPham!J:J, NhatKy_ViPham!E:E, "10_Su", NhatKy_ViPham!F:F, B39, NhatKy_ViPham!C:C, "T27") - SUMIFS(NhatKy_ViPham!K:K, NhatKy_ViPham!E:E, "10_Su", NhatKy_ViPham!F:F, B39, NhatKy_ViPham!C:C, "T27")</f>
        <v>100</v>
      </c>
      <c r="AS39" s="7">
        <f>100 + SUMIFS(NhatKy_ViPham!J:J, NhatKy_ViPham!E:E, "10_Su", NhatKy_ViPham!F:F, B39, NhatKy_ViPham!C:C, "T28") - SUMIFS(NhatKy_ViPham!K:K, NhatKy_ViPham!E:E, "10_Su", NhatKy_ViPham!F:F, B39, NhatKy_ViPham!C:C, "T28")</f>
        <v>100</v>
      </c>
      <c r="AT39" s="7">
        <f>100 + SUMIFS(NhatKy_ViPham!J:J, NhatKy_ViPham!E:E, "10_Su", NhatKy_ViPham!F:F, B39, NhatKy_ViPham!C:C, "T29") - SUMIFS(NhatKy_ViPham!K:K, NhatKy_ViPham!E:E, "10_Su", NhatKy_ViPham!F:F, B39, NhatKy_ViPham!C:C, "T29")</f>
        <v>100</v>
      </c>
      <c r="AU39" s="7">
        <f>100 + SUMIFS(NhatKy_ViPham!J:J, NhatKy_ViPham!E:E, "10_Su", NhatKy_ViPham!F:F, B39, NhatKy_ViPham!C:C, "T30") - SUMIFS(NhatKy_ViPham!K:K, NhatKy_ViPham!E:E, "10_Su", NhatKy_ViPham!F:F, B39, NhatKy_ViPham!C:C, "T30")</f>
        <v>100</v>
      </c>
      <c r="AV39" s="7">
        <f>100 + SUMIFS(NhatKy_ViPham!J:J, NhatKy_ViPham!E:E, "10_Su", NhatKy_ViPham!F:F, B39, NhatKy_ViPham!C:C, "T31") - SUMIFS(NhatKy_ViPham!K:K, NhatKy_ViPham!E:E, "10_Su", NhatKy_ViPham!F:F, B39, NhatKy_ViPham!C:C, "T31")</f>
        <v>100</v>
      </c>
      <c r="AW39" s="7">
        <f>100 + SUMIFS(NhatKy_ViPham!J:J, NhatKy_ViPham!E:E, "10_Su", NhatKy_ViPham!F:F, B39, NhatKy_ViPham!C:C, "T32") - SUMIFS(NhatKy_ViPham!K:K, NhatKy_ViPham!E:E, "10_Su", NhatKy_ViPham!F:F, B39, NhatKy_ViPham!C:C, "T32")</f>
        <v>100</v>
      </c>
      <c r="AX39" s="7">
        <f>100 + SUMIFS(NhatKy_ViPham!J:J, NhatKy_ViPham!E:E, "10_Su", NhatKy_ViPham!F:F, B39, NhatKy_ViPham!C:C, "T33") - SUMIFS(NhatKy_ViPham!K:K, NhatKy_ViPham!E:E, "10_Su", NhatKy_ViPham!F:F, B39, NhatKy_ViPham!C:C, "T33")</f>
        <v>100</v>
      </c>
      <c r="AY39" s="7">
        <f>100 + SUMIFS(NhatKy_ViPham!J:J, NhatKy_ViPham!E:E, "10_Su", NhatKy_ViPham!F:F, B39, NhatKy_ViPham!C:C, "T34") - SUMIFS(NhatKy_ViPham!K:K, NhatKy_ViPham!E:E, "10_Su", NhatKy_ViPham!F:F, B39, NhatKy_ViPham!C:C, "T34")</f>
        <v>100</v>
      </c>
      <c r="AZ39" s="7">
        <f>100 + SUMIFS(NhatKy_ViPham!J:J, NhatKy_ViPham!E:E, "10_Su", NhatKy_ViPham!F:F, B39, NhatKy_ViPham!C:C, "T35") - SUMIFS(NhatKy_ViPham!K:K, NhatKy_ViPham!E:E, "10_Su", NhatKy_ViPham!F:F, B39, NhatKy_ViPham!C:C, "T35")</f>
        <v>100</v>
      </c>
      <c r="BA39" s="12">
        <f t="shared" si="0"/>
        <v>100</v>
      </c>
      <c r="BB39" s="11" t="s">
        <v>430</v>
      </c>
      <c r="BC39" s="14" t="str">
        <f t="shared" si="1"/>
        <v>Tốt</v>
      </c>
      <c r="BD39" s="10" t="str">
        <f t="shared" si="2"/>
        <v>🟢 BÌNH THƯỜNG</v>
      </c>
    </row>
    <row r="40" spans="1:56" x14ac:dyDescent="0.25">
      <c r="A40" s="5">
        <v>32</v>
      </c>
      <c r="B40" s="15" t="s">
        <v>491</v>
      </c>
      <c r="C40" s="5" t="s">
        <v>1105</v>
      </c>
      <c r="D40" s="5" t="s">
        <v>429</v>
      </c>
      <c r="E40" s="11" t="s">
        <v>430</v>
      </c>
      <c r="F40" s="6">
        <f>SUMIFS(NhatKy_ViPham!K:K, NhatKy_ViPham!E:E, "10_Su", NhatKy_ViPham!F:F, B40, NhatKy_ViPham!H:H, "L01")</f>
        <v>0</v>
      </c>
      <c r="G40" s="6">
        <f>SUMIFS(NhatKy_ViPham!K:K, NhatKy_ViPham!E:E, "10_Su", NhatKy_ViPham!F:F, B40, NhatKy_ViPham!H:H, "L02")</f>
        <v>0</v>
      </c>
      <c r="H40" s="6">
        <f>SUMIFS(NhatKy_ViPham!K:K, NhatKy_ViPham!E:E, "10_Su", NhatKy_ViPham!F:F, B40, NhatKy_ViPham!H:H, "L03")</f>
        <v>0</v>
      </c>
      <c r="I40" s="6">
        <f>SUMIFS(NhatKy_ViPham!K:K, NhatKy_ViPham!E:E, "10_Su", NhatKy_ViPham!F:F, B40, NhatKy_ViPham!H:H, "L04")</f>
        <v>0</v>
      </c>
      <c r="J40" s="6">
        <f>SUMIFS(NhatKy_ViPham!K:K, NhatKy_ViPham!E:E, "10_Su", NhatKy_ViPham!F:F, B40, NhatKy_ViPham!H:H, "L05")</f>
        <v>0</v>
      </c>
      <c r="K40" s="6">
        <f>SUMIFS(NhatKy_ViPham!K:K, NhatKy_ViPham!E:E, "10_Su", NhatKy_ViPham!F:F, B40, NhatKy_ViPham!H:H, "L06")</f>
        <v>0</v>
      </c>
      <c r="L40" s="6">
        <f>SUMIFS(NhatKy_ViPham!K:K, NhatKy_ViPham!E:E, "10_Su", NhatKy_ViPham!F:F, B40, NhatKy_ViPham!H:H, "L07")</f>
        <v>0</v>
      </c>
      <c r="M40" s="6">
        <f>SUMIFS(NhatKy_ViPham!K:K, NhatKy_ViPham!E:E, "10_Su", NhatKy_ViPham!F:F, B40, NhatKy_ViPham!H:H, "L08")</f>
        <v>0</v>
      </c>
      <c r="N40" s="6">
        <f>SUMIFS(NhatKy_ViPham!K:K, NhatKy_ViPham!E:E, "10_Su", NhatKy_ViPham!F:F, B40, NhatKy_ViPham!H:H, "L09")</f>
        <v>0</v>
      </c>
      <c r="O40" s="6">
        <f>SUMIFS(NhatKy_ViPham!K:K, NhatKy_ViPham!E:E, "10_Su", NhatKy_ViPham!F:F, B40, NhatKy_ViPham!H:H, "L10")</f>
        <v>0</v>
      </c>
      <c r="P40" s="12">
        <f>SUMIFS(NhatKy_ViPham!J:J, NhatKy_ViPham!E:E, "10_Su", NhatKy_ViPham!F:F, B40)</f>
        <v>0</v>
      </c>
      <c r="Q40" s="13">
        <f>SUMIFS(NhatKy_ViPham!K:K, NhatKy_ViPham!E:E, "10_Su", NhatKy_ViPham!F:F, B40)</f>
        <v>0</v>
      </c>
      <c r="R40" s="6">
        <f>100 + SUMIFS(NhatKy_ViPham!J:J, NhatKy_ViPham!E:E, "10_Su", NhatKy_ViPham!F:F, B40, NhatKy_ViPham!C:C, "T1") - SUMIFS(NhatKy_ViPham!K:K, NhatKy_ViPham!E:E, "10_Su", NhatKy_ViPham!F:F, B40, NhatKy_ViPham!C:C, "T1")</f>
        <v>100</v>
      </c>
      <c r="S40" s="6">
        <f>100 + SUMIFS(NhatKy_ViPham!J:J, NhatKy_ViPham!E:E, "10_Su", NhatKy_ViPham!F:F, B40, NhatKy_ViPham!C:C, "T2") - SUMIFS(NhatKy_ViPham!K:K, NhatKy_ViPham!E:E, "10_Su", NhatKy_ViPham!F:F, B40, NhatKy_ViPham!C:C, "T2")</f>
        <v>100</v>
      </c>
      <c r="T40" s="6">
        <f>100 + SUMIFS(NhatKy_ViPham!J:J, NhatKy_ViPham!E:E, "10_Su", NhatKy_ViPham!F:F, B40, NhatKy_ViPham!C:C, "T3") - SUMIFS(NhatKy_ViPham!K:K, NhatKy_ViPham!E:E, "10_Su", NhatKy_ViPham!F:F, B40, NhatKy_ViPham!C:C, "T3")</f>
        <v>100</v>
      </c>
      <c r="U40" s="6">
        <f>100 + SUMIFS(NhatKy_ViPham!J:J, NhatKy_ViPham!E:E, "10_Su", NhatKy_ViPham!F:F, B40, NhatKy_ViPham!C:C, "T4") - SUMIFS(NhatKy_ViPham!K:K, NhatKy_ViPham!E:E, "10_Su", NhatKy_ViPham!F:F, B40, NhatKy_ViPham!C:C, "T4")</f>
        <v>100</v>
      </c>
      <c r="V40" s="6">
        <f>100 + SUMIFS(NhatKy_ViPham!J:J, NhatKy_ViPham!E:E, "10_Su", NhatKy_ViPham!F:F, B40, NhatKy_ViPham!C:C, "T5") - SUMIFS(NhatKy_ViPham!K:K, NhatKy_ViPham!E:E, "10_Su", NhatKy_ViPham!F:F, B40, NhatKy_ViPham!C:C, "T5")</f>
        <v>100</v>
      </c>
      <c r="W40" s="6">
        <f>100 + SUMIFS(NhatKy_ViPham!J:J, NhatKy_ViPham!E:E, "10_Su", NhatKy_ViPham!F:F, B40, NhatKy_ViPham!C:C, "T6") - SUMIFS(NhatKy_ViPham!K:K, NhatKy_ViPham!E:E, "10_Su", NhatKy_ViPham!F:F, B40, NhatKy_ViPham!C:C, "T6")</f>
        <v>100</v>
      </c>
      <c r="X40" s="6">
        <f>100 + SUMIFS(NhatKy_ViPham!J:J, NhatKy_ViPham!E:E, "10_Su", NhatKy_ViPham!F:F, B40, NhatKy_ViPham!C:C, "T7") - SUMIFS(NhatKy_ViPham!K:K, NhatKy_ViPham!E:E, "10_Su", NhatKy_ViPham!F:F, B40, NhatKy_ViPham!C:C, "T7")</f>
        <v>100</v>
      </c>
      <c r="Y40" s="6">
        <f>100 + SUMIFS(NhatKy_ViPham!J:J, NhatKy_ViPham!E:E, "10_Su", NhatKy_ViPham!F:F, B40, NhatKy_ViPham!C:C, "T8") - SUMIFS(NhatKy_ViPham!K:K, NhatKy_ViPham!E:E, "10_Su", NhatKy_ViPham!F:F, B40, NhatKy_ViPham!C:C, "T8")</f>
        <v>100</v>
      </c>
      <c r="Z40" s="6">
        <f>100 + SUMIFS(NhatKy_ViPham!J:J, NhatKy_ViPham!E:E, "10_Su", NhatKy_ViPham!F:F, B40, NhatKy_ViPham!C:C, "T9") - SUMIFS(NhatKy_ViPham!K:K, NhatKy_ViPham!E:E, "10_Su", NhatKy_ViPham!F:F, B40, NhatKy_ViPham!C:C, "T9")</f>
        <v>100</v>
      </c>
      <c r="AA40" s="6">
        <f>100 + SUMIFS(NhatKy_ViPham!J:J, NhatKy_ViPham!E:E, "10_Su", NhatKy_ViPham!F:F, B40, NhatKy_ViPham!C:C, "T10") - SUMIFS(NhatKy_ViPham!K:K, NhatKy_ViPham!E:E, "10_Su", NhatKy_ViPham!F:F, B40, NhatKy_ViPham!C:C, "T10")</f>
        <v>100</v>
      </c>
      <c r="AB40" s="6">
        <f>100 + SUMIFS(NhatKy_ViPham!J:J, NhatKy_ViPham!E:E, "10_Su", NhatKy_ViPham!F:F, B40, NhatKy_ViPham!C:C, "T11") - SUMIFS(NhatKy_ViPham!K:K, NhatKy_ViPham!E:E, "10_Su", NhatKy_ViPham!F:F, B40, NhatKy_ViPham!C:C, "T11")</f>
        <v>100</v>
      </c>
      <c r="AC40" s="6">
        <f>100 + SUMIFS(NhatKy_ViPham!J:J, NhatKy_ViPham!E:E, "10_Su", NhatKy_ViPham!F:F, B40, NhatKy_ViPham!C:C, "T12") - SUMIFS(NhatKy_ViPham!K:K, NhatKy_ViPham!E:E, "10_Su", NhatKy_ViPham!F:F, B40, NhatKy_ViPham!C:C, "T12")</f>
        <v>100</v>
      </c>
      <c r="AD40" s="6">
        <f>100 + SUMIFS(NhatKy_ViPham!J:J, NhatKy_ViPham!E:E, "10_Su", NhatKy_ViPham!F:F, B40, NhatKy_ViPham!C:C, "T13") - SUMIFS(NhatKy_ViPham!K:K, NhatKy_ViPham!E:E, "10_Su", NhatKy_ViPham!F:F, B40, NhatKy_ViPham!C:C, "T13")</f>
        <v>100</v>
      </c>
      <c r="AE40" s="6">
        <f>100 + SUMIFS(NhatKy_ViPham!J:J, NhatKy_ViPham!E:E, "10_Su", NhatKy_ViPham!F:F, B40, NhatKy_ViPham!C:C, "T14") - SUMIFS(NhatKy_ViPham!K:K, NhatKy_ViPham!E:E, "10_Su", NhatKy_ViPham!F:F, B40, NhatKy_ViPham!C:C, "T14")</f>
        <v>100</v>
      </c>
      <c r="AF40" s="6">
        <f>100 + SUMIFS(NhatKy_ViPham!J:J, NhatKy_ViPham!E:E, "10_Su", NhatKy_ViPham!F:F, B40, NhatKy_ViPham!C:C, "T15") - SUMIFS(NhatKy_ViPham!K:K, NhatKy_ViPham!E:E, "10_Su", NhatKy_ViPham!F:F, B40, NhatKy_ViPham!C:C, "T15")</f>
        <v>100</v>
      </c>
      <c r="AG40" s="6">
        <f>100 + SUMIFS(NhatKy_ViPham!J:J, NhatKy_ViPham!E:E, "10_Su", NhatKy_ViPham!F:F, B40, NhatKy_ViPham!C:C, "T16") - SUMIFS(NhatKy_ViPham!K:K, NhatKy_ViPham!E:E, "10_Su", NhatKy_ViPham!F:F, B40, NhatKy_ViPham!C:C, "T16")</f>
        <v>100</v>
      </c>
      <c r="AH40" s="6">
        <f>100 + SUMIFS(NhatKy_ViPham!J:J, NhatKy_ViPham!E:E, "10_Su", NhatKy_ViPham!F:F, B40, NhatKy_ViPham!C:C, "T17") - SUMIFS(NhatKy_ViPham!K:K, NhatKy_ViPham!E:E, "10_Su", NhatKy_ViPham!F:F, B40, NhatKy_ViPham!C:C, "T17")</f>
        <v>100</v>
      </c>
      <c r="AI40" s="6">
        <f>100 + SUMIFS(NhatKy_ViPham!J:J, NhatKy_ViPham!E:E, "10_Su", NhatKy_ViPham!F:F, B40, NhatKy_ViPham!C:C, "T18") - SUMIFS(NhatKy_ViPham!K:K, NhatKy_ViPham!E:E, "10_Su", NhatKy_ViPham!F:F, B40, NhatKy_ViPham!C:C, "T18")</f>
        <v>100</v>
      </c>
      <c r="AJ40" s="6">
        <f>100 + SUMIFS(NhatKy_ViPham!J:J, NhatKy_ViPham!E:E, "10_Su", NhatKy_ViPham!F:F, B40, NhatKy_ViPham!C:C, "T19") - SUMIFS(NhatKy_ViPham!K:K, NhatKy_ViPham!E:E, "10_Su", NhatKy_ViPham!F:F, B40, NhatKy_ViPham!C:C, "T19")</f>
        <v>100</v>
      </c>
      <c r="AK40" s="6">
        <f>100 + SUMIFS(NhatKy_ViPham!J:J, NhatKy_ViPham!E:E, "10_Su", NhatKy_ViPham!F:F, B40, NhatKy_ViPham!C:C, "T20") - SUMIFS(NhatKy_ViPham!K:K, NhatKy_ViPham!E:E, "10_Su", NhatKy_ViPham!F:F, B40, NhatKy_ViPham!C:C, "T20")</f>
        <v>100</v>
      </c>
      <c r="AL40" s="6">
        <f>100 + SUMIFS(NhatKy_ViPham!J:J, NhatKy_ViPham!E:E, "10_Su", NhatKy_ViPham!F:F, B40, NhatKy_ViPham!C:C, "T21") - SUMIFS(NhatKy_ViPham!K:K, NhatKy_ViPham!E:E, "10_Su", NhatKy_ViPham!F:F, B40, NhatKy_ViPham!C:C, "T21")</f>
        <v>100</v>
      </c>
      <c r="AM40" s="6">
        <f>100 + SUMIFS(NhatKy_ViPham!J:J, NhatKy_ViPham!E:E, "10_Su", NhatKy_ViPham!F:F, B40, NhatKy_ViPham!C:C, "T22") - SUMIFS(NhatKy_ViPham!K:K, NhatKy_ViPham!E:E, "10_Su", NhatKy_ViPham!F:F, B40, NhatKy_ViPham!C:C, "T22")</f>
        <v>100</v>
      </c>
      <c r="AN40" s="6">
        <f>100 + SUMIFS(NhatKy_ViPham!J:J, NhatKy_ViPham!E:E, "10_Su", NhatKy_ViPham!F:F, B40, NhatKy_ViPham!C:C, "T23") - SUMIFS(NhatKy_ViPham!K:K, NhatKy_ViPham!E:E, "10_Su", NhatKy_ViPham!F:F, B40, NhatKy_ViPham!C:C, "T23")</f>
        <v>100</v>
      </c>
      <c r="AO40" s="6">
        <f>100 + SUMIFS(NhatKy_ViPham!J:J, NhatKy_ViPham!E:E, "10_Su", NhatKy_ViPham!F:F, B40, NhatKy_ViPham!C:C, "T24") - SUMIFS(NhatKy_ViPham!K:K, NhatKy_ViPham!E:E, "10_Su", NhatKy_ViPham!F:F, B40, NhatKy_ViPham!C:C, "T24")</f>
        <v>100</v>
      </c>
      <c r="AP40" s="6">
        <f>100 + SUMIFS(NhatKy_ViPham!J:J, NhatKy_ViPham!E:E, "10_Su", NhatKy_ViPham!F:F, B40, NhatKy_ViPham!C:C, "T25") - SUMIFS(NhatKy_ViPham!K:K, NhatKy_ViPham!E:E, "10_Su", NhatKy_ViPham!F:F, B40, NhatKy_ViPham!C:C, "T25")</f>
        <v>100</v>
      </c>
      <c r="AQ40" s="6">
        <f>100 + SUMIFS(NhatKy_ViPham!J:J, NhatKy_ViPham!E:E, "10_Su", NhatKy_ViPham!F:F, B40, NhatKy_ViPham!C:C, "T26") - SUMIFS(NhatKy_ViPham!K:K, NhatKy_ViPham!E:E, "10_Su", NhatKy_ViPham!F:F, B40, NhatKy_ViPham!C:C, "T26")</f>
        <v>100</v>
      </c>
      <c r="AR40" s="6">
        <f>100 + SUMIFS(NhatKy_ViPham!J:J, NhatKy_ViPham!E:E, "10_Su", NhatKy_ViPham!F:F, B40, NhatKy_ViPham!C:C, "T27") - SUMIFS(NhatKy_ViPham!K:K, NhatKy_ViPham!E:E, "10_Su", NhatKy_ViPham!F:F, B40, NhatKy_ViPham!C:C, "T27")</f>
        <v>100</v>
      </c>
      <c r="AS40" s="6">
        <f>100 + SUMIFS(NhatKy_ViPham!J:J, NhatKy_ViPham!E:E, "10_Su", NhatKy_ViPham!F:F, B40, NhatKy_ViPham!C:C, "T28") - SUMIFS(NhatKy_ViPham!K:K, NhatKy_ViPham!E:E, "10_Su", NhatKy_ViPham!F:F, B40, NhatKy_ViPham!C:C, "T28")</f>
        <v>100</v>
      </c>
      <c r="AT40" s="6">
        <f>100 + SUMIFS(NhatKy_ViPham!J:J, NhatKy_ViPham!E:E, "10_Su", NhatKy_ViPham!F:F, B40, NhatKy_ViPham!C:C, "T29") - SUMIFS(NhatKy_ViPham!K:K, NhatKy_ViPham!E:E, "10_Su", NhatKy_ViPham!F:F, B40, NhatKy_ViPham!C:C, "T29")</f>
        <v>100</v>
      </c>
      <c r="AU40" s="6">
        <f>100 + SUMIFS(NhatKy_ViPham!J:J, NhatKy_ViPham!E:E, "10_Su", NhatKy_ViPham!F:F, B40, NhatKy_ViPham!C:C, "T30") - SUMIFS(NhatKy_ViPham!K:K, NhatKy_ViPham!E:E, "10_Su", NhatKy_ViPham!F:F, B40, NhatKy_ViPham!C:C, "T30")</f>
        <v>100</v>
      </c>
      <c r="AV40" s="6">
        <f>100 + SUMIFS(NhatKy_ViPham!J:J, NhatKy_ViPham!E:E, "10_Su", NhatKy_ViPham!F:F, B40, NhatKy_ViPham!C:C, "T31") - SUMIFS(NhatKy_ViPham!K:K, NhatKy_ViPham!E:E, "10_Su", NhatKy_ViPham!F:F, B40, NhatKy_ViPham!C:C, "T31")</f>
        <v>100</v>
      </c>
      <c r="AW40" s="6">
        <f>100 + SUMIFS(NhatKy_ViPham!J:J, NhatKy_ViPham!E:E, "10_Su", NhatKy_ViPham!F:F, B40, NhatKy_ViPham!C:C, "T32") - SUMIFS(NhatKy_ViPham!K:K, NhatKy_ViPham!E:E, "10_Su", NhatKy_ViPham!F:F, B40, NhatKy_ViPham!C:C, "T32")</f>
        <v>100</v>
      </c>
      <c r="AX40" s="6">
        <f>100 + SUMIFS(NhatKy_ViPham!J:J, NhatKy_ViPham!E:E, "10_Su", NhatKy_ViPham!F:F, B40, NhatKy_ViPham!C:C, "T33") - SUMIFS(NhatKy_ViPham!K:K, NhatKy_ViPham!E:E, "10_Su", NhatKy_ViPham!F:F, B40, NhatKy_ViPham!C:C, "T33")</f>
        <v>100</v>
      </c>
      <c r="AY40" s="6">
        <f>100 + SUMIFS(NhatKy_ViPham!J:J, NhatKy_ViPham!E:E, "10_Su", NhatKy_ViPham!F:F, B40, NhatKy_ViPham!C:C, "T34") - SUMIFS(NhatKy_ViPham!K:K, NhatKy_ViPham!E:E, "10_Su", NhatKy_ViPham!F:F, B40, NhatKy_ViPham!C:C, "T34")</f>
        <v>100</v>
      </c>
      <c r="AZ40" s="6">
        <f>100 + SUMIFS(NhatKy_ViPham!J:J, NhatKy_ViPham!E:E, "10_Su", NhatKy_ViPham!F:F, B40, NhatKy_ViPham!C:C, "T35") - SUMIFS(NhatKy_ViPham!K:K, NhatKy_ViPham!E:E, "10_Su", NhatKy_ViPham!F:F, B40, NhatKy_ViPham!C:C, "T35")</f>
        <v>100</v>
      </c>
      <c r="BA40" s="12">
        <f t="shared" si="0"/>
        <v>100</v>
      </c>
      <c r="BB40" s="11" t="s">
        <v>430</v>
      </c>
      <c r="BC40" s="16" t="str">
        <f t="shared" si="1"/>
        <v>Tốt</v>
      </c>
      <c r="BD40" s="15" t="str">
        <f t="shared" si="2"/>
        <v>🟢 BÌNH THƯỜNG</v>
      </c>
    </row>
    <row r="41" spans="1:56" x14ac:dyDescent="0.25">
      <c r="A41" s="4">
        <v>33</v>
      </c>
      <c r="B41" s="10" t="s">
        <v>1106</v>
      </c>
      <c r="C41" s="4" t="s">
        <v>658</v>
      </c>
      <c r="D41" s="4" t="s">
        <v>429</v>
      </c>
      <c r="E41" s="11" t="s">
        <v>430</v>
      </c>
      <c r="F41" s="7">
        <f>SUMIFS(NhatKy_ViPham!K:K, NhatKy_ViPham!E:E, "10_Su", NhatKy_ViPham!F:F, B41, NhatKy_ViPham!H:H, "L01")</f>
        <v>0</v>
      </c>
      <c r="G41" s="7">
        <f>SUMIFS(NhatKy_ViPham!K:K, NhatKy_ViPham!E:E, "10_Su", NhatKy_ViPham!F:F, B41, NhatKy_ViPham!H:H, "L02")</f>
        <v>0</v>
      </c>
      <c r="H41" s="7">
        <f>SUMIFS(NhatKy_ViPham!K:K, NhatKy_ViPham!E:E, "10_Su", NhatKy_ViPham!F:F, B41, NhatKy_ViPham!H:H, "L03")</f>
        <v>0</v>
      </c>
      <c r="I41" s="7">
        <f>SUMIFS(NhatKy_ViPham!K:K, NhatKy_ViPham!E:E, "10_Su", NhatKy_ViPham!F:F, B41, NhatKy_ViPham!H:H, "L04")</f>
        <v>0</v>
      </c>
      <c r="J41" s="7">
        <f>SUMIFS(NhatKy_ViPham!K:K, NhatKy_ViPham!E:E, "10_Su", NhatKy_ViPham!F:F, B41, NhatKy_ViPham!H:H, "L05")</f>
        <v>0</v>
      </c>
      <c r="K41" s="7">
        <f>SUMIFS(NhatKy_ViPham!K:K, NhatKy_ViPham!E:E, "10_Su", NhatKy_ViPham!F:F, B41, NhatKy_ViPham!H:H, "L06")</f>
        <v>0</v>
      </c>
      <c r="L41" s="7">
        <f>SUMIFS(NhatKy_ViPham!K:K, NhatKy_ViPham!E:E, "10_Su", NhatKy_ViPham!F:F, B41, NhatKy_ViPham!H:H, "L07")</f>
        <v>0</v>
      </c>
      <c r="M41" s="7">
        <f>SUMIFS(NhatKy_ViPham!K:K, NhatKy_ViPham!E:E, "10_Su", NhatKy_ViPham!F:F, B41, NhatKy_ViPham!H:H, "L08")</f>
        <v>0</v>
      </c>
      <c r="N41" s="7">
        <f>SUMIFS(NhatKy_ViPham!K:K, NhatKy_ViPham!E:E, "10_Su", NhatKy_ViPham!F:F, B41, NhatKy_ViPham!H:H, "L09")</f>
        <v>0</v>
      </c>
      <c r="O41" s="7">
        <f>SUMIFS(NhatKy_ViPham!K:K, NhatKy_ViPham!E:E, "10_Su", NhatKy_ViPham!F:F, B41, NhatKy_ViPham!H:H, "L10")</f>
        <v>0</v>
      </c>
      <c r="P41" s="12">
        <f>SUMIFS(NhatKy_ViPham!J:J, NhatKy_ViPham!E:E, "10_Su", NhatKy_ViPham!F:F, B41)</f>
        <v>0</v>
      </c>
      <c r="Q41" s="13">
        <f>SUMIFS(NhatKy_ViPham!K:K, NhatKy_ViPham!E:E, "10_Su", NhatKy_ViPham!F:F, B41)</f>
        <v>0</v>
      </c>
      <c r="R41" s="7">
        <f>100 + SUMIFS(NhatKy_ViPham!J:J, NhatKy_ViPham!E:E, "10_Su", NhatKy_ViPham!F:F, B41, NhatKy_ViPham!C:C, "T1") - SUMIFS(NhatKy_ViPham!K:K, NhatKy_ViPham!E:E, "10_Su", NhatKy_ViPham!F:F, B41, NhatKy_ViPham!C:C, "T1")</f>
        <v>100</v>
      </c>
      <c r="S41" s="7">
        <f>100 + SUMIFS(NhatKy_ViPham!J:J, NhatKy_ViPham!E:E, "10_Su", NhatKy_ViPham!F:F, B41, NhatKy_ViPham!C:C, "T2") - SUMIFS(NhatKy_ViPham!K:K, NhatKy_ViPham!E:E, "10_Su", NhatKy_ViPham!F:F, B41, NhatKy_ViPham!C:C, "T2")</f>
        <v>100</v>
      </c>
      <c r="T41" s="7">
        <f>100 + SUMIFS(NhatKy_ViPham!J:J, NhatKy_ViPham!E:E, "10_Su", NhatKy_ViPham!F:F, B41, NhatKy_ViPham!C:C, "T3") - SUMIFS(NhatKy_ViPham!K:K, NhatKy_ViPham!E:E, "10_Su", NhatKy_ViPham!F:F, B41, NhatKy_ViPham!C:C, "T3")</f>
        <v>100</v>
      </c>
      <c r="U41" s="7">
        <f>100 + SUMIFS(NhatKy_ViPham!J:J, NhatKy_ViPham!E:E, "10_Su", NhatKy_ViPham!F:F, B41, NhatKy_ViPham!C:C, "T4") - SUMIFS(NhatKy_ViPham!K:K, NhatKy_ViPham!E:E, "10_Su", NhatKy_ViPham!F:F, B41, NhatKy_ViPham!C:C, "T4")</f>
        <v>100</v>
      </c>
      <c r="V41" s="7">
        <f>100 + SUMIFS(NhatKy_ViPham!J:J, NhatKy_ViPham!E:E, "10_Su", NhatKy_ViPham!F:F, B41, NhatKy_ViPham!C:C, "T5") - SUMIFS(NhatKy_ViPham!K:K, NhatKy_ViPham!E:E, "10_Su", NhatKy_ViPham!F:F, B41, NhatKy_ViPham!C:C, "T5")</f>
        <v>100</v>
      </c>
      <c r="W41" s="7">
        <f>100 + SUMIFS(NhatKy_ViPham!J:J, NhatKy_ViPham!E:E, "10_Su", NhatKy_ViPham!F:F, B41, NhatKy_ViPham!C:C, "T6") - SUMIFS(NhatKy_ViPham!K:K, NhatKy_ViPham!E:E, "10_Su", NhatKy_ViPham!F:F, B41, NhatKy_ViPham!C:C, "T6")</f>
        <v>100</v>
      </c>
      <c r="X41" s="7">
        <f>100 + SUMIFS(NhatKy_ViPham!J:J, NhatKy_ViPham!E:E, "10_Su", NhatKy_ViPham!F:F, B41, NhatKy_ViPham!C:C, "T7") - SUMIFS(NhatKy_ViPham!K:K, NhatKy_ViPham!E:E, "10_Su", NhatKy_ViPham!F:F, B41, NhatKy_ViPham!C:C, "T7")</f>
        <v>100</v>
      </c>
      <c r="Y41" s="7">
        <f>100 + SUMIFS(NhatKy_ViPham!J:J, NhatKy_ViPham!E:E, "10_Su", NhatKy_ViPham!F:F, B41, NhatKy_ViPham!C:C, "T8") - SUMIFS(NhatKy_ViPham!K:K, NhatKy_ViPham!E:E, "10_Su", NhatKy_ViPham!F:F, B41, NhatKy_ViPham!C:C, "T8")</f>
        <v>100</v>
      </c>
      <c r="Z41" s="7">
        <f>100 + SUMIFS(NhatKy_ViPham!J:J, NhatKy_ViPham!E:E, "10_Su", NhatKy_ViPham!F:F, B41, NhatKy_ViPham!C:C, "T9") - SUMIFS(NhatKy_ViPham!K:K, NhatKy_ViPham!E:E, "10_Su", NhatKy_ViPham!F:F, B41, NhatKy_ViPham!C:C, "T9")</f>
        <v>100</v>
      </c>
      <c r="AA41" s="7">
        <f>100 + SUMIFS(NhatKy_ViPham!J:J, NhatKy_ViPham!E:E, "10_Su", NhatKy_ViPham!F:F, B41, NhatKy_ViPham!C:C, "T10") - SUMIFS(NhatKy_ViPham!K:K, NhatKy_ViPham!E:E, "10_Su", NhatKy_ViPham!F:F, B41, NhatKy_ViPham!C:C, "T10")</f>
        <v>100</v>
      </c>
      <c r="AB41" s="7">
        <f>100 + SUMIFS(NhatKy_ViPham!J:J, NhatKy_ViPham!E:E, "10_Su", NhatKy_ViPham!F:F, B41, NhatKy_ViPham!C:C, "T11") - SUMIFS(NhatKy_ViPham!K:K, NhatKy_ViPham!E:E, "10_Su", NhatKy_ViPham!F:F, B41, NhatKy_ViPham!C:C, "T11")</f>
        <v>100</v>
      </c>
      <c r="AC41" s="7">
        <f>100 + SUMIFS(NhatKy_ViPham!J:J, NhatKy_ViPham!E:E, "10_Su", NhatKy_ViPham!F:F, B41, NhatKy_ViPham!C:C, "T12") - SUMIFS(NhatKy_ViPham!K:K, NhatKy_ViPham!E:E, "10_Su", NhatKy_ViPham!F:F, B41, NhatKy_ViPham!C:C, "T12")</f>
        <v>100</v>
      </c>
      <c r="AD41" s="7">
        <f>100 + SUMIFS(NhatKy_ViPham!J:J, NhatKy_ViPham!E:E, "10_Su", NhatKy_ViPham!F:F, B41, NhatKy_ViPham!C:C, "T13") - SUMIFS(NhatKy_ViPham!K:K, NhatKy_ViPham!E:E, "10_Su", NhatKy_ViPham!F:F, B41, NhatKy_ViPham!C:C, "T13")</f>
        <v>100</v>
      </c>
      <c r="AE41" s="7">
        <f>100 + SUMIFS(NhatKy_ViPham!J:J, NhatKy_ViPham!E:E, "10_Su", NhatKy_ViPham!F:F, B41, NhatKy_ViPham!C:C, "T14") - SUMIFS(NhatKy_ViPham!K:K, NhatKy_ViPham!E:E, "10_Su", NhatKy_ViPham!F:F, B41, NhatKy_ViPham!C:C, "T14")</f>
        <v>100</v>
      </c>
      <c r="AF41" s="7">
        <f>100 + SUMIFS(NhatKy_ViPham!J:J, NhatKy_ViPham!E:E, "10_Su", NhatKy_ViPham!F:F, B41, NhatKy_ViPham!C:C, "T15") - SUMIFS(NhatKy_ViPham!K:K, NhatKy_ViPham!E:E, "10_Su", NhatKy_ViPham!F:F, B41, NhatKy_ViPham!C:C, "T15")</f>
        <v>100</v>
      </c>
      <c r="AG41" s="7">
        <f>100 + SUMIFS(NhatKy_ViPham!J:J, NhatKy_ViPham!E:E, "10_Su", NhatKy_ViPham!F:F, B41, NhatKy_ViPham!C:C, "T16") - SUMIFS(NhatKy_ViPham!K:K, NhatKy_ViPham!E:E, "10_Su", NhatKy_ViPham!F:F, B41, NhatKy_ViPham!C:C, "T16")</f>
        <v>100</v>
      </c>
      <c r="AH41" s="7">
        <f>100 + SUMIFS(NhatKy_ViPham!J:J, NhatKy_ViPham!E:E, "10_Su", NhatKy_ViPham!F:F, B41, NhatKy_ViPham!C:C, "T17") - SUMIFS(NhatKy_ViPham!K:K, NhatKy_ViPham!E:E, "10_Su", NhatKy_ViPham!F:F, B41, NhatKy_ViPham!C:C, "T17")</f>
        <v>100</v>
      </c>
      <c r="AI41" s="7">
        <f>100 + SUMIFS(NhatKy_ViPham!J:J, NhatKy_ViPham!E:E, "10_Su", NhatKy_ViPham!F:F, B41, NhatKy_ViPham!C:C, "T18") - SUMIFS(NhatKy_ViPham!K:K, NhatKy_ViPham!E:E, "10_Su", NhatKy_ViPham!F:F, B41, NhatKy_ViPham!C:C, "T18")</f>
        <v>100</v>
      </c>
      <c r="AJ41" s="7">
        <f>100 + SUMIFS(NhatKy_ViPham!J:J, NhatKy_ViPham!E:E, "10_Su", NhatKy_ViPham!F:F, B41, NhatKy_ViPham!C:C, "T19") - SUMIFS(NhatKy_ViPham!K:K, NhatKy_ViPham!E:E, "10_Su", NhatKy_ViPham!F:F, B41, NhatKy_ViPham!C:C, "T19")</f>
        <v>100</v>
      </c>
      <c r="AK41" s="7">
        <f>100 + SUMIFS(NhatKy_ViPham!J:J, NhatKy_ViPham!E:E, "10_Su", NhatKy_ViPham!F:F, B41, NhatKy_ViPham!C:C, "T20") - SUMIFS(NhatKy_ViPham!K:K, NhatKy_ViPham!E:E, "10_Su", NhatKy_ViPham!F:F, B41, NhatKy_ViPham!C:C, "T20")</f>
        <v>100</v>
      </c>
      <c r="AL41" s="7">
        <f>100 + SUMIFS(NhatKy_ViPham!J:J, NhatKy_ViPham!E:E, "10_Su", NhatKy_ViPham!F:F, B41, NhatKy_ViPham!C:C, "T21") - SUMIFS(NhatKy_ViPham!K:K, NhatKy_ViPham!E:E, "10_Su", NhatKy_ViPham!F:F, B41, NhatKy_ViPham!C:C, "T21")</f>
        <v>100</v>
      </c>
      <c r="AM41" s="7">
        <f>100 + SUMIFS(NhatKy_ViPham!J:J, NhatKy_ViPham!E:E, "10_Su", NhatKy_ViPham!F:F, B41, NhatKy_ViPham!C:C, "T22") - SUMIFS(NhatKy_ViPham!K:K, NhatKy_ViPham!E:E, "10_Su", NhatKy_ViPham!F:F, B41, NhatKy_ViPham!C:C, "T22")</f>
        <v>100</v>
      </c>
      <c r="AN41" s="7">
        <f>100 + SUMIFS(NhatKy_ViPham!J:J, NhatKy_ViPham!E:E, "10_Su", NhatKy_ViPham!F:F, B41, NhatKy_ViPham!C:C, "T23") - SUMIFS(NhatKy_ViPham!K:K, NhatKy_ViPham!E:E, "10_Su", NhatKy_ViPham!F:F, B41, NhatKy_ViPham!C:C, "T23")</f>
        <v>100</v>
      </c>
      <c r="AO41" s="7">
        <f>100 + SUMIFS(NhatKy_ViPham!J:J, NhatKy_ViPham!E:E, "10_Su", NhatKy_ViPham!F:F, B41, NhatKy_ViPham!C:C, "T24") - SUMIFS(NhatKy_ViPham!K:K, NhatKy_ViPham!E:E, "10_Su", NhatKy_ViPham!F:F, B41, NhatKy_ViPham!C:C, "T24")</f>
        <v>100</v>
      </c>
      <c r="AP41" s="7">
        <f>100 + SUMIFS(NhatKy_ViPham!J:J, NhatKy_ViPham!E:E, "10_Su", NhatKy_ViPham!F:F, B41, NhatKy_ViPham!C:C, "T25") - SUMIFS(NhatKy_ViPham!K:K, NhatKy_ViPham!E:E, "10_Su", NhatKy_ViPham!F:F, B41, NhatKy_ViPham!C:C, "T25")</f>
        <v>100</v>
      </c>
      <c r="AQ41" s="7">
        <f>100 + SUMIFS(NhatKy_ViPham!J:J, NhatKy_ViPham!E:E, "10_Su", NhatKy_ViPham!F:F, B41, NhatKy_ViPham!C:C, "T26") - SUMIFS(NhatKy_ViPham!K:K, NhatKy_ViPham!E:E, "10_Su", NhatKy_ViPham!F:F, B41, NhatKy_ViPham!C:C, "T26")</f>
        <v>100</v>
      </c>
      <c r="AR41" s="7">
        <f>100 + SUMIFS(NhatKy_ViPham!J:J, NhatKy_ViPham!E:E, "10_Su", NhatKy_ViPham!F:F, B41, NhatKy_ViPham!C:C, "T27") - SUMIFS(NhatKy_ViPham!K:K, NhatKy_ViPham!E:E, "10_Su", NhatKy_ViPham!F:F, B41, NhatKy_ViPham!C:C, "T27")</f>
        <v>100</v>
      </c>
      <c r="AS41" s="7">
        <f>100 + SUMIFS(NhatKy_ViPham!J:J, NhatKy_ViPham!E:E, "10_Su", NhatKy_ViPham!F:F, B41, NhatKy_ViPham!C:C, "T28") - SUMIFS(NhatKy_ViPham!K:K, NhatKy_ViPham!E:E, "10_Su", NhatKy_ViPham!F:F, B41, NhatKy_ViPham!C:C, "T28")</f>
        <v>100</v>
      </c>
      <c r="AT41" s="7">
        <f>100 + SUMIFS(NhatKy_ViPham!J:J, NhatKy_ViPham!E:E, "10_Su", NhatKy_ViPham!F:F, B41, NhatKy_ViPham!C:C, "T29") - SUMIFS(NhatKy_ViPham!K:K, NhatKy_ViPham!E:E, "10_Su", NhatKy_ViPham!F:F, B41, NhatKy_ViPham!C:C, "T29")</f>
        <v>100</v>
      </c>
      <c r="AU41" s="7">
        <f>100 + SUMIFS(NhatKy_ViPham!J:J, NhatKy_ViPham!E:E, "10_Su", NhatKy_ViPham!F:F, B41, NhatKy_ViPham!C:C, "T30") - SUMIFS(NhatKy_ViPham!K:K, NhatKy_ViPham!E:E, "10_Su", NhatKy_ViPham!F:F, B41, NhatKy_ViPham!C:C, "T30")</f>
        <v>100</v>
      </c>
      <c r="AV41" s="7">
        <f>100 + SUMIFS(NhatKy_ViPham!J:J, NhatKy_ViPham!E:E, "10_Su", NhatKy_ViPham!F:F, B41, NhatKy_ViPham!C:C, "T31") - SUMIFS(NhatKy_ViPham!K:K, NhatKy_ViPham!E:E, "10_Su", NhatKy_ViPham!F:F, B41, NhatKy_ViPham!C:C, "T31")</f>
        <v>100</v>
      </c>
      <c r="AW41" s="7">
        <f>100 + SUMIFS(NhatKy_ViPham!J:J, NhatKy_ViPham!E:E, "10_Su", NhatKy_ViPham!F:F, B41, NhatKy_ViPham!C:C, "T32") - SUMIFS(NhatKy_ViPham!K:K, NhatKy_ViPham!E:E, "10_Su", NhatKy_ViPham!F:F, B41, NhatKy_ViPham!C:C, "T32")</f>
        <v>100</v>
      </c>
      <c r="AX41" s="7">
        <f>100 + SUMIFS(NhatKy_ViPham!J:J, NhatKy_ViPham!E:E, "10_Su", NhatKy_ViPham!F:F, B41, NhatKy_ViPham!C:C, "T33") - SUMIFS(NhatKy_ViPham!K:K, NhatKy_ViPham!E:E, "10_Su", NhatKy_ViPham!F:F, B41, NhatKy_ViPham!C:C, "T33")</f>
        <v>100</v>
      </c>
      <c r="AY41" s="7">
        <f>100 + SUMIFS(NhatKy_ViPham!J:J, NhatKy_ViPham!E:E, "10_Su", NhatKy_ViPham!F:F, B41, NhatKy_ViPham!C:C, "T34") - SUMIFS(NhatKy_ViPham!K:K, NhatKy_ViPham!E:E, "10_Su", NhatKy_ViPham!F:F, B41, NhatKy_ViPham!C:C, "T34")</f>
        <v>100</v>
      </c>
      <c r="AZ41" s="7">
        <f>100 + SUMIFS(NhatKy_ViPham!J:J, NhatKy_ViPham!E:E, "10_Su", NhatKy_ViPham!F:F, B41, NhatKy_ViPham!C:C, "T35") - SUMIFS(NhatKy_ViPham!K:K, NhatKy_ViPham!E:E, "10_Su", NhatKy_ViPham!F:F, B41, NhatKy_ViPham!C:C, "T35")</f>
        <v>100</v>
      </c>
      <c r="BA41" s="12">
        <f t="shared" si="0"/>
        <v>100</v>
      </c>
      <c r="BB41" s="11" t="s">
        <v>430</v>
      </c>
      <c r="BC41" s="14" t="str">
        <f t="shared" si="1"/>
        <v>Tốt</v>
      </c>
      <c r="BD41" s="10" t="str">
        <f t="shared" si="2"/>
        <v>🟢 BÌNH THƯỜNG</v>
      </c>
    </row>
    <row r="42" spans="1:56" x14ac:dyDescent="0.25">
      <c r="A42" s="5">
        <v>34</v>
      </c>
      <c r="B42" s="15" t="s">
        <v>1107</v>
      </c>
      <c r="C42" s="5" t="s">
        <v>1108</v>
      </c>
      <c r="D42" s="5" t="s">
        <v>429</v>
      </c>
      <c r="E42" s="11" t="s">
        <v>430</v>
      </c>
      <c r="F42" s="6">
        <f>SUMIFS(NhatKy_ViPham!K:K, NhatKy_ViPham!E:E, "10_Su", NhatKy_ViPham!F:F, B42, NhatKy_ViPham!H:H, "L01")</f>
        <v>0</v>
      </c>
      <c r="G42" s="6">
        <f>SUMIFS(NhatKy_ViPham!K:K, NhatKy_ViPham!E:E, "10_Su", NhatKy_ViPham!F:F, B42, NhatKy_ViPham!H:H, "L02")</f>
        <v>0</v>
      </c>
      <c r="H42" s="6">
        <f>SUMIFS(NhatKy_ViPham!K:K, NhatKy_ViPham!E:E, "10_Su", NhatKy_ViPham!F:F, B42, NhatKy_ViPham!H:H, "L03")</f>
        <v>0</v>
      </c>
      <c r="I42" s="6">
        <f>SUMIFS(NhatKy_ViPham!K:K, NhatKy_ViPham!E:E, "10_Su", NhatKy_ViPham!F:F, B42, NhatKy_ViPham!H:H, "L04")</f>
        <v>0</v>
      </c>
      <c r="J42" s="6">
        <f>SUMIFS(NhatKy_ViPham!K:K, NhatKy_ViPham!E:E, "10_Su", NhatKy_ViPham!F:F, B42, NhatKy_ViPham!H:H, "L05")</f>
        <v>0</v>
      </c>
      <c r="K42" s="6">
        <f>SUMIFS(NhatKy_ViPham!K:K, NhatKy_ViPham!E:E, "10_Su", NhatKy_ViPham!F:F, B42, NhatKy_ViPham!H:H, "L06")</f>
        <v>0</v>
      </c>
      <c r="L42" s="6">
        <f>SUMIFS(NhatKy_ViPham!K:K, NhatKy_ViPham!E:E, "10_Su", NhatKy_ViPham!F:F, B42, NhatKy_ViPham!H:H, "L07")</f>
        <v>0</v>
      </c>
      <c r="M42" s="6">
        <f>SUMIFS(NhatKy_ViPham!K:K, NhatKy_ViPham!E:E, "10_Su", NhatKy_ViPham!F:F, B42, NhatKy_ViPham!H:H, "L08")</f>
        <v>0</v>
      </c>
      <c r="N42" s="6">
        <f>SUMIFS(NhatKy_ViPham!K:K, NhatKy_ViPham!E:E, "10_Su", NhatKy_ViPham!F:F, B42, NhatKy_ViPham!H:H, "L09")</f>
        <v>0</v>
      </c>
      <c r="O42" s="6">
        <f>SUMIFS(NhatKy_ViPham!K:K, NhatKy_ViPham!E:E, "10_Su", NhatKy_ViPham!F:F, B42, NhatKy_ViPham!H:H, "L10")</f>
        <v>0</v>
      </c>
      <c r="P42" s="12">
        <f>SUMIFS(NhatKy_ViPham!J:J, NhatKy_ViPham!E:E, "10_Su", NhatKy_ViPham!F:F, B42)</f>
        <v>0</v>
      </c>
      <c r="Q42" s="13">
        <f>SUMIFS(NhatKy_ViPham!K:K, NhatKy_ViPham!E:E, "10_Su", NhatKy_ViPham!F:F, B42)</f>
        <v>0</v>
      </c>
      <c r="R42" s="6">
        <f>100 + SUMIFS(NhatKy_ViPham!J:J, NhatKy_ViPham!E:E, "10_Su", NhatKy_ViPham!F:F, B42, NhatKy_ViPham!C:C, "T1") - SUMIFS(NhatKy_ViPham!K:K, NhatKy_ViPham!E:E, "10_Su", NhatKy_ViPham!F:F, B42, NhatKy_ViPham!C:C, "T1")</f>
        <v>100</v>
      </c>
      <c r="S42" s="6">
        <f>100 + SUMIFS(NhatKy_ViPham!J:J, NhatKy_ViPham!E:E, "10_Su", NhatKy_ViPham!F:F, B42, NhatKy_ViPham!C:C, "T2") - SUMIFS(NhatKy_ViPham!K:K, NhatKy_ViPham!E:E, "10_Su", NhatKy_ViPham!F:F, B42, NhatKy_ViPham!C:C, "T2")</f>
        <v>100</v>
      </c>
      <c r="T42" s="6">
        <f>100 + SUMIFS(NhatKy_ViPham!J:J, NhatKy_ViPham!E:E, "10_Su", NhatKy_ViPham!F:F, B42, NhatKy_ViPham!C:C, "T3") - SUMIFS(NhatKy_ViPham!K:K, NhatKy_ViPham!E:E, "10_Su", NhatKy_ViPham!F:F, B42, NhatKy_ViPham!C:C, "T3")</f>
        <v>100</v>
      </c>
      <c r="U42" s="6">
        <f>100 + SUMIFS(NhatKy_ViPham!J:J, NhatKy_ViPham!E:E, "10_Su", NhatKy_ViPham!F:F, B42, NhatKy_ViPham!C:C, "T4") - SUMIFS(NhatKy_ViPham!K:K, NhatKy_ViPham!E:E, "10_Su", NhatKy_ViPham!F:F, B42, NhatKy_ViPham!C:C, "T4")</f>
        <v>100</v>
      </c>
      <c r="V42" s="6">
        <f>100 + SUMIFS(NhatKy_ViPham!J:J, NhatKy_ViPham!E:E, "10_Su", NhatKy_ViPham!F:F, B42, NhatKy_ViPham!C:C, "T5") - SUMIFS(NhatKy_ViPham!K:K, NhatKy_ViPham!E:E, "10_Su", NhatKy_ViPham!F:F, B42, NhatKy_ViPham!C:C, "T5")</f>
        <v>100</v>
      </c>
      <c r="W42" s="6">
        <f>100 + SUMIFS(NhatKy_ViPham!J:J, NhatKy_ViPham!E:E, "10_Su", NhatKy_ViPham!F:F, B42, NhatKy_ViPham!C:C, "T6") - SUMIFS(NhatKy_ViPham!K:K, NhatKy_ViPham!E:E, "10_Su", NhatKy_ViPham!F:F, B42, NhatKy_ViPham!C:C, "T6")</f>
        <v>100</v>
      </c>
      <c r="X42" s="6">
        <f>100 + SUMIFS(NhatKy_ViPham!J:J, NhatKy_ViPham!E:E, "10_Su", NhatKy_ViPham!F:F, B42, NhatKy_ViPham!C:C, "T7") - SUMIFS(NhatKy_ViPham!K:K, NhatKy_ViPham!E:E, "10_Su", NhatKy_ViPham!F:F, B42, NhatKy_ViPham!C:C, "T7")</f>
        <v>100</v>
      </c>
      <c r="Y42" s="6">
        <f>100 + SUMIFS(NhatKy_ViPham!J:J, NhatKy_ViPham!E:E, "10_Su", NhatKy_ViPham!F:F, B42, NhatKy_ViPham!C:C, "T8") - SUMIFS(NhatKy_ViPham!K:K, NhatKy_ViPham!E:E, "10_Su", NhatKy_ViPham!F:F, B42, NhatKy_ViPham!C:C, "T8")</f>
        <v>100</v>
      </c>
      <c r="Z42" s="6">
        <f>100 + SUMIFS(NhatKy_ViPham!J:J, NhatKy_ViPham!E:E, "10_Su", NhatKy_ViPham!F:F, B42, NhatKy_ViPham!C:C, "T9") - SUMIFS(NhatKy_ViPham!K:K, NhatKy_ViPham!E:E, "10_Su", NhatKy_ViPham!F:F, B42, NhatKy_ViPham!C:C, "T9")</f>
        <v>100</v>
      </c>
      <c r="AA42" s="6">
        <f>100 + SUMIFS(NhatKy_ViPham!J:J, NhatKy_ViPham!E:E, "10_Su", NhatKy_ViPham!F:F, B42, NhatKy_ViPham!C:C, "T10") - SUMIFS(NhatKy_ViPham!K:K, NhatKy_ViPham!E:E, "10_Su", NhatKy_ViPham!F:F, B42, NhatKy_ViPham!C:C, "T10")</f>
        <v>100</v>
      </c>
      <c r="AB42" s="6">
        <f>100 + SUMIFS(NhatKy_ViPham!J:J, NhatKy_ViPham!E:E, "10_Su", NhatKy_ViPham!F:F, B42, NhatKy_ViPham!C:C, "T11") - SUMIFS(NhatKy_ViPham!K:K, NhatKy_ViPham!E:E, "10_Su", NhatKy_ViPham!F:F, B42, NhatKy_ViPham!C:C, "T11")</f>
        <v>100</v>
      </c>
      <c r="AC42" s="6">
        <f>100 + SUMIFS(NhatKy_ViPham!J:J, NhatKy_ViPham!E:E, "10_Su", NhatKy_ViPham!F:F, B42, NhatKy_ViPham!C:C, "T12") - SUMIFS(NhatKy_ViPham!K:K, NhatKy_ViPham!E:E, "10_Su", NhatKy_ViPham!F:F, B42, NhatKy_ViPham!C:C, "T12")</f>
        <v>100</v>
      </c>
      <c r="AD42" s="6">
        <f>100 + SUMIFS(NhatKy_ViPham!J:J, NhatKy_ViPham!E:E, "10_Su", NhatKy_ViPham!F:F, B42, NhatKy_ViPham!C:C, "T13") - SUMIFS(NhatKy_ViPham!K:K, NhatKy_ViPham!E:E, "10_Su", NhatKy_ViPham!F:F, B42, NhatKy_ViPham!C:C, "T13")</f>
        <v>100</v>
      </c>
      <c r="AE42" s="6">
        <f>100 + SUMIFS(NhatKy_ViPham!J:J, NhatKy_ViPham!E:E, "10_Su", NhatKy_ViPham!F:F, B42, NhatKy_ViPham!C:C, "T14") - SUMIFS(NhatKy_ViPham!K:K, NhatKy_ViPham!E:E, "10_Su", NhatKy_ViPham!F:F, B42, NhatKy_ViPham!C:C, "T14")</f>
        <v>100</v>
      </c>
      <c r="AF42" s="6">
        <f>100 + SUMIFS(NhatKy_ViPham!J:J, NhatKy_ViPham!E:E, "10_Su", NhatKy_ViPham!F:F, B42, NhatKy_ViPham!C:C, "T15") - SUMIFS(NhatKy_ViPham!K:K, NhatKy_ViPham!E:E, "10_Su", NhatKy_ViPham!F:F, B42, NhatKy_ViPham!C:C, "T15")</f>
        <v>100</v>
      </c>
      <c r="AG42" s="6">
        <f>100 + SUMIFS(NhatKy_ViPham!J:J, NhatKy_ViPham!E:E, "10_Su", NhatKy_ViPham!F:F, B42, NhatKy_ViPham!C:C, "T16") - SUMIFS(NhatKy_ViPham!K:K, NhatKy_ViPham!E:E, "10_Su", NhatKy_ViPham!F:F, B42, NhatKy_ViPham!C:C, "T16")</f>
        <v>100</v>
      </c>
      <c r="AH42" s="6">
        <f>100 + SUMIFS(NhatKy_ViPham!J:J, NhatKy_ViPham!E:E, "10_Su", NhatKy_ViPham!F:F, B42, NhatKy_ViPham!C:C, "T17") - SUMIFS(NhatKy_ViPham!K:K, NhatKy_ViPham!E:E, "10_Su", NhatKy_ViPham!F:F, B42, NhatKy_ViPham!C:C, "T17")</f>
        <v>100</v>
      </c>
      <c r="AI42" s="6">
        <f>100 + SUMIFS(NhatKy_ViPham!J:J, NhatKy_ViPham!E:E, "10_Su", NhatKy_ViPham!F:F, B42, NhatKy_ViPham!C:C, "T18") - SUMIFS(NhatKy_ViPham!K:K, NhatKy_ViPham!E:E, "10_Su", NhatKy_ViPham!F:F, B42, NhatKy_ViPham!C:C, "T18")</f>
        <v>100</v>
      </c>
      <c r="AJ42" s="6">
        <f>100 + SUMIFS(NhatKy_ViPham!J:J, NhatKy_ViPham!E:E, "10_Su", NhatKy_ViPham!F:F, B42, NhatKy_ViPham!C:C, "T19") - SUMIFS(NhatKy_ViPham!K:K, NhatKy_ViPham!E:E, "10_Su", NhatKy_ViPham!F:F, B42, NhatKy_ViPham!C:C, "T19")</f>
        <v>100</v>
      </c>
      <c r="AK42" s="6">
        <f>100 + SUMIFS(NhatKy_ViPham!J:J, NhatKy_ViPham!E:E, "10_Su", NhatKy_ViPham!F:F, B42, NhatKy_ViPham!C:C, "T20") - SUMIFS(NhatKy_ViPham!K:K, NhatKy_ViPham!E:E, "10_Su", NhatKy_ViPham!F:F, B42, NhatKy_ViPham!C:C, "T20")</f>
        <v>100</v>
      </c>
      <c r="AL42" s="6">
        <f>100 + SUMIFS(NhatKy_ViPham!J:J, NhatKy_ViPham!E:E, "10_Su", NhatKy_ViPham!F:F, B42, NhatKy_ViPham!C:C, "T21") - SUMIFS(NhatKy_ViPham!K:K, NhatKy_ViPham!E:E, "10_Su", NhatKy_ViPham!F:F, B42, NhatKy_ViPham!C:C, "T21")</f>
        <v>100</v>
      </c>
      <c r="AM42" s="6">
        <f>100 + SUMIFS(NhatKy_ViPham!J:J, NhatKy_ViPham!E:E, "10_Su", NhatKy_ViPham!F:F, B42, NhatKy_ViPham!C:C, "T22") - SUMIFS(NhatKy_ViPham!K:K, NhatKy_ViPham!E:E, "10_Su", NhatKy_ViPham!F:F, B42, NhatKy_ViPham!C:C, "T22")</f>
        <v>100</v>
      </c>
      <c r="AN42" s="6">
        <f>100 + SUMIFS(NhatKy_ViPham!J:J, NhatKy_ViPham!E:E, "10_Su", NhatKy_ViPham!F:F, B42, NhatKy_ViPham!C:C, "T23") - SUMIFS(NhatKy_ViPham!K:K, NhatKy_ViPham!E:E, "10_Su", NhatKy_ViPham!F:F, B42, NhatKy_ViPham!C:C, "T23")</f>
        <v>100</v>
      </c>
      <c r="AO42" s="6">
        <f>100 + SUMIFS(NhatKy_ViPham!J:J, NhatKy_ViPham!E:E, "10_Su", NhatKy_ViPham!F:F, B42, NhatKy_ViPham!C:C, "T24") - SUMIFS(NhatKy_ViPham!K:K, NhatKy_ViPham!E:E, "10_Su", NhatKy_ViPham!F:F, B42, NhatKy_ViPham!C:C, "T24")</f>
        <v>100</v>
      </c>
      <c r="AP42" s="6">
        <f>100 + SUMIFS(NhatKy_ViPham!J:J, NhatKy_ViPham!E:E, "10_Su", NhatKy_ViPham!F:F, B42, NhatKy_ViPham!C:C, "T25") - SUMIFS(NhatKy_ViPham!K:K, NhatKy_ViPham!E:E, "10_Su", NhatKy_ViPham!F:F, B42, NhatKy_ViPham!C:C, "T25")</f>
        <v>100</v>
      </c>
      <c r="AQ42" s="6">
        <f>100 + SUMIFS(NhatKy_ViPham!J:J, NhatKy_ViPham!E:E, "10_Su", NhatKy_ViPham!F:F, B42, NhatKy_ViPham!C:C, "T26") - SUMIFS(NhatKy_ViPham!K:K, NhatKy_ViPham!E:E, "10_Su", NhatKy_ViPham!F:F, B42, NhatKy_ViPham!C:C, "T26")</f>
        <v>100</v>
      </c>
      <c r="AR42" s="6">
        <f>100 + SUMIFS(NhatKy_ViPham!J:J, NhatKy_ViPham!E:E, "10_Su", NhatKy_ViPham!F:F, B42, NhatKy_ViPham!C:C, "T27") - SUMIFS(NhatKy_ViPham!K:K, NhatKy_ViPham!E:E, "10_Su", NhatKy_ViPham!F:F, B42, NhatKy_ViPham!C:C, "T27")</f>
        <v>100</v>
      </c>
      <c r="AS42" s="6">
        <f>100 + SUMIFS(NhatKy_ViPham!J:J, NhatKy_ViPham!E:E, "10_Su", NhatKy_ViPham!F:F, B42, NhatKy_ViPham!C:C, "T28") - SUMIFS(NhatKy_ViPham!K:K, NhatKy_ViPham!E:E, "10_Su", NhatKy_ViPham!F:F, B42, NhatKy_ViPham!C:C, "T28")</f>
        <v>100</v>
      </c>
      <c r="AT42" s="6">
        <f>100 + SUMIFS(NhatKy_ViPham!J:J, NhatKy_ViPham!E:E, "10_Su", NhatKy_ViPham!F:F, B42, NhatKy_ViPham!C:C, "T29") - SUMIFS(NhatKy_ViPham!K:K, NhatKy_ViPham!E:E, "10_Su", NhatKy_ViPham!F:F, B42, NhatKy_ViPham!C:C, "T29")</f>
        <v>100</v>
      </c>
      <c r="AU42" s="6">
        <f>100 + SUMIFS(NhatKy_ViPham!J:J, NhatKy_ViPham!E:E, "10_Su", NhatKy_ViPham!F:F, B42, NhatKy_ViPham!C:C, "T30") - SUMIFS(NhatKy_ViPham!K:K, NhatKy_ViPham!E:E, "10_Su", NhatKy_ViPham!F:F, B42, NhatKy_ViPham!C:C, "T30")</f>
        <v>100</v>
      </c>
      <c r="AV42" s="6">
        <f>100 + SUMIFS(NhatKy_ViPham!J:J, NhatKy_ViPham!E:E, "10_Su", NhatKy_ViPham!F:F, B42, NhatKy_ViPham!C:C, "T31") - SUMIFS(NhatKy_ViPham!K:K, NhatKy_ViPham!E:E, "10_Su", NhatKy_ViPham!F:F, B42, NhatKy_ViPham!C:C, "T31")</f>
        <v>100</v>
      </c>
      <c r="AW42" s="6">
        <f>100 + SUMIFS(NhatKy_ViPham!J:J, NhatKy_ViPham!E:E, "10_Su", NhatKy_ViPham!F:F, B42, NhatKy_ViPham!C:C, "T32") - SUMIFS(NhatKy_ViPham!K:K, NhatKy_ViPham!E:E, "10_Su", NhatKy_ViPham!F:F, B42, NhatKy_ViPham!C:C, "T32")</f>
        <v>100</v>
      </c>
      <c r="AX42" s="6">
        <f>100 + SUMIFS(NhatKy_ViPham!J:J, NhatKy_ViPham!E:E, "10_Su", NhatKy_ViPham!F:F, B42, NhatKy_ViPham!C:C, "T33") - SUMIFS(NhatKy_ViPham!K:K, NhatKy_ViPham!E:E, "10_Su", NhatKy_ViPham!F:F, B42, NhatKy_ViPham!C:C, "T33")</f>
        <v>100</v>
      </c>
      <c r="AY42" s="6">
        <f>100 + SUMIFS(NhatKy_ViPham!J:J, NhatKy_ViPham!E:E, "10_Su", NhatKy_ViPham!F:F, B42, NhatKy_ViPham!C:C, "T34") - SUMIFS(NhatKy_ViPham!K:K, NhatKy_ViPham!E:E, "10_Su", NhatKy_ViPham!F:F, B42, NhatKy_ViPham!C:C, "T34")</f>
        <v>100</v>
      </c>
      <c r="AZ42" s="6">
        <f>100 + SUMIFS(NhatKy_ViPham!J:J, NhatKy_ViPham!E:E, "10_Su", NhatKy_ViPham!F:F, B42, NhatKy_ViPham!C:C, "T35") - SUMIFS(NhatKy_ViPham!K:K, NhatKy_ViPham!E:E, "10_Su", NhatKy_ViPham!F:F, B42, NhatKy_ViPham!C:C, "T35")</f>
        <v>100</v>
      </c>
      <c r="BA42" s="12">
        <f t="shared" si="0"/>
        <v>100</v>
      </c>
      <c r="BB42" s="11" t="s">
        <v>430</v>
      </c>
      <c r="BC42" s="16" t="str">
        <f t="shared" si="1"/>
        <v>Tốt</v>
      </c>
      <c r="BD42" s="15" t="str">
        <f t="shared" si="2"/>
        <v>🟢 BÌNH THƯỜNG</v>
      </c>
    </row>
    <row r="43" spans="1:56" x14ac:dyDescent="0.25">
      <c r="A43" s="4">
        <v>35</v>
      </c>
      <c r="B43" s="10" t="s">
        <v>1109</v>
      </c>
      <c r="C43" s="4" t="s">
        <v>1110</v>
      </c>
      <c r="D43" s="4" t="s">
        <v>429</v>
      </c>
      <c r="E43" s="11" t="s">
        <v>430</v>
      </c>
      <c r="F43" s="7">
        <f>SUMIFS(NhatKy_ViPham!K:K, NhatKy_ViPham!E:E, "10_Su", NhatKy_ViPham!F:F, B43, NhatKy_ViPham!H:H, "L01")</f>
        <v>0</v>
      </c>
      <c r="G43" s="7">
        <f>SUMIFS(NhatKy_ViPham!K:K, NhatKy_ViPham!E:E, "10_Su", NhatKy_ViPham!F:F, B43, NhatKy_ViPham!H:H, "L02")</f>
        <v>0</v>
      </c>
      <c r="H43" s="7">
        <f>SUMIFS(NhatKy_ViPham!K:K, NhatKy_ViPham!E:E, "10_Su", NhatKy_ViPham!F:F, B43, NhatKy_ViPham!H:H, "L03")</f>
        <v>0</v>
      </c>
      <c r="I43" s="7">
        <f>SUMIFS(NhatKy_ViPham!K:K, NhatKy_ViPham!E:E, "10_Su", NhatKy_ViPham!F:F, B43, NhatKy_ViPham!H:H, "L04")</f>
        <v>0</v>
      </c>
      <c r="J43" s="7">
        <f>SUMIFS(NhatKy_ViPham!K:K, NhatKy_ViPham!E:E, "10_Su", NhatKy_ViPham!F:F, B43, NhatKy_ViPham!H:H, "L05")</f>
        <v>0</v>
      </c>
      <c r="K43" s="7">
        <f>SUMIFS(NhatKy_ViPham!K:K, NhatKy_ViPham!E:E, "10_Su", NhatKy_ViPham!F:F, B43, NhatKy_ViPham!H:H, "L06")</f>
        <v>0</v>
      </c>
      <c r="L43" s="7">
        <f>SUMIFS(NhatKy_ViPham!K:K, NhatKy_ViPham!E:E, "10_Su", NhatKy_ViPham!F:F, B43, NhatKy_ViPham!H:H, "L07")</f>
        <v>0</v>
      </c>
      <c r="M43" s="7">
        <f>SUMIFS(NhatKy_ViPham!K:K, NhatKy_ViPham!E:E, "10_Su", NhatKy_ViPham!F:F, B43, NhatKy_ViPham!H:H, "L08")</f>
        <v>0</v>
      </c>
      <c r="N43" s="7">
        <f>SUMIFS(NhatKy_ViPham!K:K, NhatKy_ViPham!E:E, "10_Su", NhatKy_ViPham!F:F, B43, NhatKy_ViPham!H:H, "L09")</f>
        <v>0</v>
      </c>
      <c r="O43" s="7">
        <f>SUMIFS(NhatKy_ViPham!K:K, NhatKy_ViPham!E:E, "10_Su", NhatKy_ViPham!F:F, B43, NhatKy_ViPham!H:H, "L10")</f>
        <v>0</v>
      </c>
      <c r="P43" s="12">
        <f>SUMIFS(NhatKy_ViPham!J:J, NhatKy_ViPham!E:E, "10_Su", NhatKy_ViPham!F:F, B43)</f>
        <v>0</v>
      </c>
      <c r="Q43" s="13">
        <f>SUMIFS(NhatKy_ViPham!K:K, NhatKy_ViPham!E:E, "10_Su", NhatKy_ViPham!F:F, B43)</f>
        <v>0</v>
      </c>
      <c r="R43" s="7">
        <f>100 + SUMIFS(NhatKy_ViPham!J:J, NhatKy_ViPham!E:E, "10_Su", NhatKy_ViPham!F:F, B43, NhatKy_ViPham!C:C, "T1") - SUMIFS(NhatKy_ViPham!K:K, NhatKy_ViPham!E:E, "10_Su", NhatKy_ViPham!F:F, B43, NhatKy_ViPham!C:C, "T1")</f>
        <v>100</v>
      </c>
      <c r="S43" s="7">
        <f>100 + SUMIFS(NhatKy_ViPham!J:J, NhatKy_ViPham!E:E, "10_Su", NhatKy_ViPham!F:F, B43, NhatKy_ViPham!C:C, "T2") - SUMIFS(NhatKy_ViPham!K:K, NhatKy_ViPham!E:E, "10_Su", NhatKy_ViPham!F:F, B43, NhatKy_ViPham!C:C, "T2")</f>
        <v>100</v>
      </c>
      <c r="T43" s="7">
        <f>100 + SUMIFS(NhatKy_ViPham!J:J, NhatKy_ViPham!E:E, "10_Su", NhatKy_ViPham!F:F, B43, NhatKy_ViPham!C:C, "T3") - SUMIFS(NhatKy_ViPham!K:K, NhatKy_ViPham!E:E, "10_Su", NhatKy_ViPham!F:F, B43, NhatKy_ViPham!C:C, "T3")</f>
        <v>100</v>
      </c>
      <c r="U43" s="7">
        <f>100 + SUMIFS(NhatKy_ViPham!J:J, NhatKy_ViPham!E:E, "10_Su", NhatKy_ViPham!F:F, B43, NhatKy_ViPham!C:C, "T4") - SUMIFS(NhatKy_ViPham!K:K, NhatKy_ViPham!E:E, "10_Su", NhatKy_ViPham!F:F, B43, NhatKy_ViPham!C:C, "T4")</f>
        <v>100</v>
      </c>
      <c r="V43" s="7">
        <f>100 + SUMIFS(NhatKy_ViPham!J:J, NhatKy_ViPham!E:E, "10_Su", NhatKy_ViPham!F:F, B43, NhatKy_ViPham!C:C, "T5") - SUMIFS(NhatKy_ViPham!K:K, NhatKy_ViPham!E:E, "10_Su", NhatKy_ViPham!F:F, B43, NhatKy_ViPham!C:C, "T5")</f>
        <v>100</v>
      </c>
      <c r="W43" s="7">
        <f>100 + SUMIFS(NhatKy_ViPham!J:J, NhatKy_ViPham!E:E, "10_Su", NhatKy_ViPham!F:F, B43, NhatKy_ViPham!C:C, "T6") - SUMIFS(NhatKy_ViPham!K:K, NhatKy_ViPham!E:E, "10_Su", NhatKy_ViPham!F:F, B43, NhatKy_ViPham!C:C, "T6")</f>
        <v>100</v>
      </c>
      <c r="X43" s="7">
        <f>100 + SUMIFS(NhatKy_ViPham!J:J, NhatKy_ViPham!E:E, "10_Su", NhatKy_ViPham!F:F, B43, NhatKy_ViPham!C:C, "T7") - SUMIFS(NhatKy_ViPham!K:K, NhatKy_ViPham!E:E, "10_Su", NhatKy_ViPham!F:F, B43, NhatKy_ViPham!C:C, "T7")</f>
        <v>100</v>
      </c>
      <c r="Y43" s="7">
        <f>100 + SUMIFS(NhatKy_ViPham!J:J, NhatKy_ViPham!E:E, "10_Su", NhatKy_ViPham!F:F, B43, NhatKy_ViPham!C:C, "T8") - SUMIFS(NhatKy_ViPham!K:K, NhatKy_ViPham!E:E, "10_Su", NhatKy_ViPham!F:F, B43, NhatKy_ViPham!C:C, "T8")</f>
        <v>100</v>
      </c>
      <c r="Z43" s="7">
        <f>100 + SUMIFS(NhatKy_ViPham!J:J, NhatKy_ViPham!E:E, "10_Su", NhatKy_ViPham!F:F, B43, NhatKy_ViPham!C:C, "T9") - SUMIFS(NhatKy_ViPham!K:K, NhatKy_ViPham!E:E, "10_Su", NhatKy_ViPham!F:F, B43, NhatKy_ViPham!C:C, "T9")</f>
        <v>100</v>
      </c>
      <c r="AA43" s="7">
        <f>100 + SUMIFS(NhatKy_ViPham!J:J, NhatKy_ViPham!E:E, "10_Su", NhatKy_ViPham!F:F, B43, NhatKy_ViPham!C:C, "T10") - SUMIFS(NhatKy_ViPham!K:K, NhatKy_ViPham!E:E, "10_Su", NhatKy_ViPham!F:F, B43, NhatKy_ViPham!C:C, "T10")</f>
        <v>100</v>
      </c>
      <c r="AB43" s="7">
        <f>100 + SUMIFS(NhatKy_ViPham!J:J, NhatKy_ViPham!E:E, "10_Su", NhatKy_ViPham!F:F, B43, NhatKy_ViPham!C:C, "T11") - SUMIFS(NhatKy_ViPham!K:K, NhatKy_ViPham!E:E, "10_Su", NhatKy_ViPham!F:F, B43, NhatKy_ViPham!C:C, "T11")</f>
        <v>100</v>
      </c>
      <c r="AC43" s="7">
        <f>100 + SUMIFS(NhatKy_ViPham!J:J, NhatKy_ViPham!E:E, "10_Su", NhatKy_ViPham!F:F, B43, NhatKy_ViPham!C:C, "T12") - SUMIFS(NhatKy_ViPham!K:K, NhatKy_ViPham!E:E, "10_Su", NhatKy_ViPham!F:F, B43, NhatKy_ViPham!C:C, "T12")</f>
        <v>100</v>
      </c>
      <c r="AD43" s="7">
        <f>100 + SUMIFS(NhatKy_ViPham!J:J, NhatKy_ViPham!E:E, "10_Su", NhatKy_ViPham!F:F, B43, NhatKy_ViPham!C:C, "T13") - SUMIFS(NhatKy_ViPham!K:K, NhatKy_ViPham!E:E, "10_Su", NhatKy_ViPham!F:F, B43, NhatKy_ViPham!C:C, "T13")</f>
        <v>100</v>
      </c>
      <c r="AE43" s="7">
        <f>100 + SUMIFS(NhatKy_ViPham!J:J, NhatKy_ViPham!E:E, "10_Su", NhatKy_ViPham!F:F, B43, NhatKy_ViPham!C:C, "T14") - SUMIFS(NhatKy_ViPham!K:K, NhatKy_ViPham!E:E, "10_Su", NhatKy_ViPham!F:F, B43, NhatKy_ViPham!C:C, "T14")</f>
        <v>100</v>
      </c>
      <c r="AF43" s="7">
        <f>100 + SUMIFS(NhatKy_ViPham!J:J, NhatKy_ViPham!E:E, "10_Su", NhatKy_ViPham!F:F, B43, NhatKy_ViPham!C:C, "T15") - SUMIFS(NhatKy_ViPham!K:K, NhatKy_ViPham!E:E, "10_Su", NhatKy_ViPham!F:F, B43, NhatKy_ViPham!C:C, "T15")</f>
        <v>100</v>
      </c>
      <c r="AG43" s="7">
        <f>100 + SUMIFS(NhatKy_ViPham!J:J, NhatKy_ViPham!E:E, "10_Su", NhatKy_ViPham!F:F, B43, NhatKy_ViPham!C:C, "T16") - SUMIFS(NhatKy_ViPham!K:K, NhatKy_ViPham!E:E, "10_Su", NhatKy_ViPham!F:F, B43, NhatKy_ViPham!C:C, "T16")</f>
        <v>100</v>
      </c>
      <c r="AH43" s="7">
        <f>100 + SUMIFS(NhatKy_ViPham!J:J, NhatKy_ViPham!E:E, "10_Su", NhatKy_ViPham!F:F, B43, NhatKy_ViPham!C:C, "T17") - SUMIFS(NhatKy_ViPham!K:K, NhatKy_ViPham!E:E, "10_Su", NhatKy_ViPham!F:F, B43, NhatKy_ViPham!C:C, "T17")</f>
        <v>100</v>
      </c>
      <c r="AI43" s="7">
        <f>100 + SUMIFS(NhatKy_ViPham!J:J, NhatKy_ViPham!E:E, "10_Su", NhatKy_ViPham!F:F, B43, NhatKy_ViPham!C:C, "T18") - SUMIFS(NhatKy_ViPham!K:K, NhatKy_ViPham!E:E, "10_Su", NhatKy_ViPham!F:F, B43, NhatKy_ViPham!C:C, "T18")</f>
        <v>100</v>
      </c>
      <c r="AJ43" s="7">
        <f>100 + SUMIFS(NhatKy_ViPham!J:J, NhatKy_ViPham!E:E, "10_Su", NhatKy_ViPham!F:F, B43, NhatKy_ViPham!C:C, "T19") - SUMIFS(NhatKy_ViPham!K:K, NhatKy_ViPham!E:E, "10_Su", NhatKy_ViPham!F:F, B43, NhatKy_ViPham!C:C, "T19")</f>
        <v>100</v>
      </c>
      <c r="AK43" s="7">
        <f>100 + SUMIFS(NhatKy_ViPham!J:J, NhatKy_ViPham!E:E, "10_Su", NhatKy_ViPham!F:F, B43, NhatKy_ViPham!C:C, "T20") - SUMIFS(NhatKy_ViPham!K:K, NhatKy_ViPham!E:E, "10_Su", NhatKy_ViPham!F:F, B43, NhatKy_ViPham!C:C, "T20")</f>
        <v>100</v>
      </c>
      <c r="AL43" s="7">
        <f>100 + SUMIFS(NhatKy_ViPham!J:J, NhatKy_ViPham!E:E, "10_Su", NhatKy_ViPham!F:F, B43, NhatKy_ViPham!C:C, "T21") - SUMIFS(NhatKy_ViPham!K:K, NhatKy_ViPham!E:E, "10_Su", NhatKy_ViPham!F:F, B43, NhatKy_ViPham!C:C, "T21")</f>
        <v>100</v>
      </c>
      <c r="AM43" s="7">
        <f>100 + SUMIFS(NhatKy_ViPham!J:J, NhatKy_ViPham!E:E, "10_Su", NhatKy_ViPham!F:F, B43, NhatKy_ViPham!C:C, "T22") - SUMIFS(NhatKy_ViPham!K:K, NhatKy_ViPham!E:E, "10_Su", NhatKy_ViPham!F:F, B43, NhatKy_ViPham!C:C, "T22")</f>
        <v>100</v>
      </c>
      <c r="AN43" s="7">
        <f>100 + SUMIFS(NhatKy_ViPham!J:J, NhatKy_ViPham!E:E, "10_Su", NhatKy_ViPham!F:F, B43, NhatKy_ViPham!C:C, "T23") - SUMIFS(NhatKy_ViPham!K:K, NhatKy_ViPham!E:E, "10_Su", NhatKy_ViPham!F:F, B43, NhatKy_ViPham!C:C, "T23")</f>
        <v>100</v>
      </c>
      <c r="AO43" s="7">
        <f>100 + SUMIFS(NhatKy_ViPham!J:J, NhatKy_ViPham!E:E, "10_Su", NhatKy_ViPham!F:F, B43, NhatKy_ViPham!C:C, "T24") - SUMIFS(NhatKy_ViPham!K:K, NhatKy_ViPham!E:E, "10_Su", NhatKy_ViPham!F:F, B43, NhatKy_ViPham!C:C, "T24")</f>
        <v>100</v>
      </c>
      <c r="AP43" s="7">
        <f>100 + SUMIFS(NhatKy_ViPham!J:J, NhatKy_ViPham!E:E, "10_Su", NhatKy_ViPham!F:F, B43, NhatKy_ViPham!C:C, "T25") - SUMIFS(NhatKy_ViPham!K:K, NhatKy_ViPham!E:E, "10_Su", NhatKy_ViPham!F:F, B43, NhatKy_ViPham!C:C, "T25")</f>
        <v>100</v>
      </c>
      <c r="AQ43" s="7">
        <f>100 + SUMIFS(NhatKy_ViPham!J:J, NhatKy_ViPham!E:E, "10_Su", NhatKy_ViPham!F:F, B43, NhatKy_ViPham!C:C, "T26") - SUMIFS(NhatKy_ViPham!K:K, NhatKy_ViPham!E:E, "10_Su", NhatKy_ViPham!F:F, B43, NhatKy_ViPham!C:C, "T26")</f>
        <v>100</v>
      </c>
      <c r="AR43" s="7">
        <f>100 + SUMIFS(NhatKy_ViPham!J:J, NhatKy_ViPham!E:E, "10_Su", NhatKy_ViPham!F:F, B43, NhatKy_ViPham!C:C, "T27") - SUMIFS(NhatKy_ViPham!K:K, NhatKy_ViPham!E:E, "10_Su", NhatKy_ViPham!F:F, B43, NhatKy_ViPham!C:C, "T27")</f>
        <v>100</v>
      </c>
      <c r="AS43" s="7">
        <f>100 + SUMIFS(NhatKy_ViPham!J:J, NhatKy_ViPham!E:E, "10_Su", NhatKy_ViPham!F:F, B43, NhatKy_ViPham!C:C, "T28") - SUMIFS(NhatKy_ViPham!K:K, NhatKy_ViPham!E:E, "10_Su", NhatKy_ViPham!F:F, B43, NhatKy_ViPham!C:C, "T28")</f>
        <v>100</v>
      </c>
      <c r="AT43" s="7">
        <f>100 + SUMIFS(NhatKy_ViPham!J:J, NhatKy_ViPham!E:E, "10_Su", NhatKy_ViPham!F:F, B43, NhatKy_ViPham!C:C, "T29") - SUMIFS(NhatKy_ViPham!K:K, NhatKy_ViPham!E:E, "10_Su", NhatKy_ViPham!F:F, B43, NhatKy_ViPham!C:C, "T29")</f>
        <v>100</v>
      </c>
      <c r="AU43" s="7">
        <f>100 + SUMIFS(NhatKy_ViPham!J:J, NhatKy_ViPham!E:E, "10_Su", NhatKy_ViPham!F:F, B43, NhatKy_ViPham!C:C, "T30") - SUMIFS(NhatKy_ViPham!K:K, NhatKy_ViPham!E:E, "10_Su", NhatKy_ViPham!F:F, B43, NhatKy_ViPham!C:C, "T30")</f>
        <v>100</v>
      </c>
      <c r="AV43" s="7">
        <f>100 + SUMIFS(NhatKy_ViPham!J:J, NhatKy_ViPham!E:E, "10_Su", NhatKy_ViPham!F:F, B43, NhatKy_ViPham!C:C, "T31") - SUMIFS(NhatKy_ViPham!K:K, NhatKy_ViPham!E:E, "10_Su", NhatKy_ViPham!F:F, B43, NhatKy_ViPham!C:C, "T31")</f>
        <v>100</v>
      </c>
      <c r="AW43" s="7">
        <f>100 + SUMIFS(NhatKy_ViPham!J:J, NhatKy_ViPham!E:E, "10_Su", NhatKy_ViPham!F:F, B43, NhatKy_ViPham!C:C, "T32") - SUMIFS(NhatKy_ViPham!K:K, NhatKy_ViPham!E:E, "10_Su", NhatKy_ViPham!F:F, B43, NhatKy_ViPham!C:C, "T32")</f>
        <v>100</v>
      </c>
      <c r="AX43" s="7">
        <f>100 + SUMIFS(NhatKy_ViPham!J:J, NhatKy_ViPham!E:E, "10_Su", NhatKy_ViPham!F:F, B43, NhatKy_ViPham!C:C, "T33") - SUMIFS(NhatKy_ViPham!K:K, NhatKy_ViPham!E:E, "10_Su", NhatKy_ViPham!F:F, B43, NhatKy_ViPham!C:C, "T33")</f>
        <v>100</v>
      </c>
      <c r="AY43" s="7">
        <f>100 + SUMIFS(NhatKy_ViPham!J:J, NhatKy_ViPham!E:E, "10_Su", NhatKy_ViPham!F:F, B43, NhatKy_ViPham!C:C, "T34") - SUMIFS(NhatKy_ViPham!K:K, NhatKy_ViPham!E:E, "10_Su", NhatKy_ViPham!F:F, B43, NhatKy_ViPham!C:C, "T34")</f>
        <v>100</v>
      </c>
      <c r="AZ43" s="7">
        <f>100 + SUMIFS(NhatKy_ViPham!J:J, NhatKy_ViPham!E:E, "10_Su", NhatKy_ViPham!F:F, B43, NhatKy_ViPham!C:C, "T35") - SUMIFS(NhatKy_ViPham!K:K, NhatKy_ViPham!E:E, "10_Su", NhatKy_ViPham!F:F, B43, NhatKy_ViPham!C:C, "T35")</f>
        <v>100</v>
      </c>
      <c r="BA43" s="12">
        <f t="shared" si="0"/>
        <v>100</v>
      </c>
      <c r="BB43" s="11" t="s">
        <v>430</v>
      </c>
      <c r="BC43" s="14" t="str">
        <f t="shared" si="1"/>
        <v>Tốt</v>
      </c>
      <c r="BD43" s="10" t="str">
        <f t="shared" si="2"/>
        <v>🟢 BÌNH THƯỜNG</v>
      </c>
    </row>
  </sheetData>
  <mergeCells count="42">
    <mergeCell ref="A4:B4"/>
    <mergeCell ref="G4:H4"/>
    <mergeCell ref="BB7:BB8"/>
    <mergeCell ref="I4:J4"/>
    <mergeCell ref="BD7:BD8"/>
    <mergeCell ref="B7:B8"/>
    <mergeCell ref="F7:F8"/>
    <mergeCell ref="L7:L8"/>
    <mergeCell ref="K4:L4"/>
    <mergeCell ref="N7:N8"/>
    <mergeCell ref="BC7:BC8"/>
    <mergeCell ref="C4:D4"/>
    <mergeCell ref="AX7:AZ7"/>
    <mergeCell ref="E4:F4"/>
    <mergeCell ref="D7:D8"/>
    <mergeCell ref="AT7:AW7"/>
    <mergeCell ref="AH7:AK7"/>
    <mergeCell ref="BA7:BA8"/>
    <mergeCell ref="M7:M8"/>
    <mergeCell ref="AP7:AS7"/>
    <mergeCell ref="AL7:AO7"/>
    <mergeCell ref="O7:O8"/>
    <mergeCell ref="Q7:Q8"/>
    <mergeCell ref="R7:U7"/>
    <mergeCell ref="Z7:AC7"/>
    <mergeCell ref="V7:Y7"/>
    <mergeCell ref="P7:P8"/>
    <mergeCell ref="A7:A8"/>
    <mergeCell ref="G7:G8"/>
    <mergeCell ref="I7:I8"/>
    <mergeCell ref="A5:B5"/>
    <mergeCell ref="AD7:AG7"/>
    <mergeCell ref="I5:J5"/>
    <mergeCell ref="E7:E8"/>
    <mergeCell ref="K7:K8"/>
    <mergeCell ref="E5:F5"/>
    <mergeCell ref="K5:L5"/>
    <mergeCell ref="H7:H8"/>
    <mergeCell ref="J7:J8"/>
    <mergeCell ref="G5:H5"/>
    <mergeCell ref="C7:C8"/>
    <mergeCell ref="C5:D5"/>
  </mergeCells>
  <dataValidations count="1">
    <dataValidation type="list" allowBlank="1" sqref="E9:E43 BB9:BB43" xr:uid="{00000000-0002-0000-1000-000000000000}">
      <formula1>"Không,Có"</formula1>
    </dataValidation>
  </dataValidations>
  <hyperlinks>
    <hyperlink ref="AX1" location="'TOC_HuongDan'!A1" display="🏠 về Mục Lục" xr:uid="{00000000-0004-0000-1000-000000000000}"/>
    <hyperlink ref="AX2" location="'NhatKy_ViPham'!A4" display="📋 Nhật Ký Vi Phạm Lớp 10_Su" xr:uid="{00000000-0004-0000-1000-000001000000}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D43"/>
  <sheetViews>
    <sheetView showGridLines="0" workbookViewId="0"/>
  </sheetViews>
  <sheetFormatPr defaultRowHeight="15" x14ac:dyDescent="0.25"/>
  <cols>
    <col min="1" max="1" width="6" customWidth="1"/>
    <col min="2" max="2" width="25" customWidth="1"/>
    <col min="3" max="3" width="12" customWidth="1"/>
    <col min="4" max="5" width="10" customWidth="1"/>
    <col min="6" max="17" width="16" customWidth="1"/>
    <col min="18" max="52" width="7" customWidth="1"/>
    <col min="53" max="55" width="14" customWidth="1"/>
    <col min="56" max="56" width="22" customWidth="1"/>
  </cols>
  <sheetData>
    <row r="1" spans="1:56" ht="21" x14ac:dyDescent="0.35">
      <c r="A1" s="1" t="s">
        <v>1111</v>
      </c>
      <c r="AX1" s="8" t="s">
        <v>358</v>
      </c>
    </row>
    <row r="2" spans="1:56" x14ac:dyDescent="0.25">
      <c r="A2" s="2" t="s">
        <v>1112</v>
      </c>
      <c r="AX2" s="8" t="s">
        <v>1113</v>
      </c>
    </row>
    <row r="4" spans="1:56" x14ac:dyDescent="0.25">
      <c r="A4" s="55" t="s">
        <v>361</v>
      </c>
      <c r="B4" s="50"/>
      <c r="C4" s="55" t="s">
        <v>362</v>
      </c>
      <c r="D4" s="50"/>
      <c r="E4" s="55" t="s">
        <v>363</v>
      </c>
      <c r="F4" s="50"/>
      <c r="G4" s="55" t="s">
        <v>364</v>
      </c>
      <c r="H4" s="50"/>
      <c r="I4" s="55" t="s">
        <v>365</v>
      </c>
      <c r="J4" s="50"/>
      <c r="K4" s="55" t="s">
        <v>366</v>
      </c>
      <c r="L4" s="50"/>
    </row>
    <row r="5" spans="1:56" x14ac:dyDescent="0.25">
      <c r="A5" s="49">
        <f>COUNTA(A9:A43)</f>
        <v>35</v>
      </c>
      <c r="B5" s="50"/>
      <c r="C5" s="53">
        <f>COUNTIF(BC9:BC43, "Tốt")</f>
        <v>35</v>
      </c>
      <c r="D5" s="50"/>
      <c r="E5" s="49">
        <f>COUNTIF(BC9:BC43, "Khá")</f>
        <v>0</v>
      </c>
      <c r="F5" s="50"/>
      <c r="G5" s="49">
        <f>COUNTIF(BC9:BC43, "Đạt")</f>
        <v>0</v>
      </c>
      <c r="H5" s="50"/>
      <c r="I5" s="52">
        <f>COUNTIF(BC9:BC43, "Chưa đạt")</f>
        <v>0</v>
      </c>
      <c r="J5" s="50"/>
      <c r="K5" s="53">
        <f>ROUND(AVERAGE(BA9:BA43), 1)</f>
        <v>100</v>
      </c>
      <c r="L5" s="50"/>
    </row>
    <row r="7" spans="1:56" x14ac:dyDescent="0.25">
      <c r="A7" s="46" t="s">
        <v>3</v>
      </c>
      <c r="B7" s="46" t="s">
        <v>303</v>
      </c>
      <c r="C7" s="46" t="s">
        <v>367</v>
      </c>
      <c r="D7" s="46" t="s">
        <v>368</v>
      </c>
      <c r="E7" s="46" t="s">
        <v>369</v>
      </c>
      <c r="F7" s="48" t="s">
        <v>370</v>
      </c>
      <c r="G7" s="48" t="s">
        <v>371</v>
      </c>
      <c r="H7" s="48" t="s">
        <v>372</v>
      </c>
      <c r="I7" s="48" t="s">
        <v>373</v>
      </c>
      <c r="J7" s="48" t="s">
        <v>374</v>
      </c>
      <c r="K7" s="48" t="s">
        <v>375</v>
      </c>
      <c r="L7" s="48" t="s">
        <v>376</v>
      </c>
      <c r="M7" s="48" t="s">
        <v>377</v>
      </c>
      <c r="N7" s="48" t="s">
        <v>378</v>
      </c>
      <c r="O7" s="48" t="s">
        <v>379</v>
      </c>
      <c r="P7" s="54" t="s">
        <v>380</v>
      </c>
      <c r="Q7" s="48" t="s">
        <v>381</v>
      </c>
      <c r="R7" s="46" t="s">
        <v>382</v>
      </c>
      <c r="S7" s="51"/>
      <c r="T7" s="51"/>
      <c r="U7" s="51"/>
      <c r="V7" s="46" t="s">
        <v>383</v>
      </c>
      <c r="W7" s="51"/>
      <c r="X7" s="51"/>
      <c r="Y7" s="51"/>
      <c r="Z7" s="46" t="s">
        <v>384</v>
      </c>
      <c r="AA7" s="51"/>
      <c r="AB7" s="51"/>
      <c r="AC7" s="51"/>
      <c r="AD7" s="46" t="s">
        <v>385</v>
      </c>
      <c r="AE7" s="51"/>
      <c r="AF7" s="51"/>
      <c r="AG7" s="51"/>
      <c r="AH7" s="46" t="s">
        <v>386</v>
      </c>
      <c r="AI7" s="51"/>
      <c r="AJ7" s="51"/>
      <c r="AK7" s="51"/>
      <c r="AL7" s="46" t="s">
        <v>387</v>
      </c>
      <c r="AM7" s="51"/>
      <c r="AN7" s="51"/>
      <c r="AO7" s="51"/>
      <c r="AP7" s="46" t="s">
        <v>388</v>
      </c>
      <c r="AQ7" s="51"/>
      <c r="AR7" s="51"/>
      <c r="AS7" s="51"/>
      <c r="AT7" s="46" t="s">
        <v>389</v>
      </c>
      <c r="AU7" s="51"/>
      <c r="AV7" s="51"/>
      <c r="AW7" s="51"/>
      <c r="AX7" s="46" t="s">
        <v>390</v>
      </c>
      <c r="AY7" s="51"/>
      <c r="AZ7" s="51"/>
      <c r="BA7" s="46" t="s">
        <v>391</v>
      </c>
      <c r="BB7" s="46" t="s">
        <v>392</v>
      </c>
      <c r="BC7" s="46" t="s">
        <v>393</v>
      </c>
      <c r="BD7" s="46" t="s">
        <v>394</v>
      </c>
    </row>
    <row r="8" spans="1:56" x14ac:dyDescent="0.25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9" t="s">
        <v>311</v>
      </c>
      <c r="S8" s="9" t="s">
        <v>348</v>
      </c>
      <c r="T8" s="9" t="s">
        <v>395</v>
      </c>
      <c r="U8" s="9" t="s">
        <v>396</v>
      </c>
      <c r="V8" s="9" t="s">
        <v>397</v>
      </c>
      <c r="W8" s="9" t="s">
        <v>398</v>
      </c>
      <c r="X8" s="9" t="s">
        <v>399</v>
      </c>
      <c r="Y8" s="9" t="s">
        <v>400</v>
      </c>
      <c r="Z8" s="9" t="s">
        <v>401</v>
      </c>
      <c r="AA8" s="9" t="s">
        <v>402</v>
      </c>
      <c r="AB8" s="9" t="s">
        <v>403</v>
      </c>
      <c r="AC8" s="9" t="s">
        <v>404</v>
      </c>
      <c r="AD8" s="9" t="s">
        <v>405</v>
      </c>
      <c r="AE8" s="9" t="s">
        <v>406</v>
      </c>
      <c r="AF8" s="9" t="s">
        <v>407</v>
      </c>
      <c r="AG8" s="9" t="s">
        <v>408</v>
      </c>
      <c r="AH8" s="9" t="s">
        <v>409</v>
      </c>
      <c r="AI8" s="9" t="s">
        <v>410</v>
      </c>
      <c r="AJ8" s="9" t="s">
        <v>411</v>
      </c>
      <c r="AK8" s="9" t="s">
        <v>412</v>
      </c>
      <c r="AL8" s="9" t="s">
        <v>413</v>
      </c>
      <c r="AM8" s="9" t="s">
        <v>414</v>
      </c>
      <c r="AN8" s="9" t="s">
        <v>415</v>
      </c>
      <c r="AO8" s="9" t="s">
        <v>416</v>
      </c>
      <c r="AP8" s="9" t="s">
        <v>417</v>
      </c>
      <c r="AQ8" s="9" t="s">
        <v>418</v>
      </c>
      <c r="AR8" s="9" t="s">
        <v>419</v>
      </c>
      <c r="AS8" s="9" t="s">
        <v>420</v>
      </c>
      <c r="AT8" s="9" t="s">
        <v>421</v>
      </c>
      <c r="AU8" s="9" t="s">
        <v>422</v>
      </c>
      <c r="AV8" s="9" t="s">
        <v>423</v>
      </c>
      <c r="AW8" s="9" t="s">
        <v>424</v>
      </c>
      <c r="AX8" s="9" t="s">
        <v>425</v>
      </c>
      <c r="AY8" s="9" t="s">
        <v>426</v>
      </c>
      <c r="AZ8" s="9" t="s">
        <v>427</v>
      </c>
      <c r="BA8" s="47"/>
      <c r="BB8" s="47"/>
      <c r="BC8" s="47"/>
      <c r="BD8" s="47"/>
    </row>
    <row r="9" spans="1:56" x14ac:dyDescent="0.25">
      <c r="A9" s="4">
        <v>1</v>
      </c>
      <c r="B9" s="10" t="s">
        <v>1114</v>
      </c>
      <c r="C9" s="4" t="s">
        <v>862</v>
      </c>
      <c r="D9" s="4" t="s">
        <v>435</v>
      </c>
      <c r="E9" s="11" t="s">
        <v>430</v>
      </c>
      <c r="F9" s="7">
        <f>SUMIFS(NhatKy_ViPham!K:K, NhatKy_ViPham!E:E, "10_Dia", NhatKy_ViPham!F:F, B9, NhatKy_ViPham!H:H, "L01")</f>
        <v>0</v>
      </c>
      <c r="G9" s="7">
        <f>SUMIFS(NhatKy_ViPham!K:K, NhatKy_ViPham!E:E, "10_Dia", NhatKy_ViPham!F:F, B9, NhatKy_ViPham!H:H, "L02")</f>
        <v>0</v>
      </c>
      <c r="H9" s="7">
        <f>SUMIFS(NhatKy_ViPham!K:K, NhatKy_ViPham!E:E, "10_Dia", NhatKy_ViPham!F:F, B9, NhatKy_ViPham!H:H, "L03")</f>
        <v>0</v>
      </c>
      <c r="I9" s="7">
        <f>SUMIFS(NhatKy_ViPham!K:K, NhatKy_ViPham!E:E, "10_Dia", NhatKy_ViPham!F:F, B9, NhatKy_ViPham!H:H, "L04")</f>
        <v>0</v>
      </c>
      <c r="J9" s="7">
        <f>SUMIFS(NhatKy_ViPham!K:K, NhatKy_ViPham!E:E, "10_Dia", NhatKy_ViPham!F:F, B9, NhatKy_ViPham!H:H, "L05")</f>
        <v>0</v>
      </c>
      <c r="K9" s="7">
        <f>SUMIFS(NhatKy_ViPham!K:K, NhatKy_ViPham!E:E, "10_Dia", NhatKy_ViPham!F:F, B9, NhatKy_ViPham!H:H, "L06")</f>
        <v>0</v>
      </c>
      <c r="L9" s="7">
        <f>SUMIFS(NhatKy_ViPham!K:K, NhatKy_ViPham!E:E, "10_Dia", NhatKy_ViPham!F:F, B9, NhatKy_ViPham!H:H, "L07")</f>
        <v>0</v>
      </c>
      <c r="M9" s="7">
        <f>SUMIFS(NhatKy_ViPham!K:K, NhatKy_ViPham!E:E, "10_Dia", NhatKy_ViPham!F:F, B9, NhatKy_ViPham!H:H, "L08")</f>
        <v>0</v>
      </c>
      <c r="N9" s="7">
        <f>SUMIFS(NhatKy_ViPham!K:K, NhatKy_ViPham!E:E, "10_Dia", NhatKy_ViPham!F:F, B9, NhatKy_ViPham!H:H, "L09")</f>
        <v>0</v>
      </c>
      <c r="O9" s="7">
        <f>SUMIFS(NhatKy_ViPham!K:K, NhatKy_ViPham!E:E, "10_Dia", NhatKy_ViPham!F:F, B9, NhatKy_ViPham!H:H, "L10")</f>
        <v>0</v>
      </c>
      <c r="P9" s="12">
        <f>SUMIFS(NhatKy_ViPham!J:J, NhatKy_ViPham!E:E, "10_Dia", NhatKy_ViPham!F:F, B9)</f>
        <v>0</v>
      </c>
      <c r="Q9" s="13">
        <f>SUMIFS(NhatKy_ViPham!K:K, NhatKy_ViPham!E:E, "10_Dia", NhatKy_ViPham!F:F, B9)</f>
        <v>0</v>
      </c>
      <c r="R9" s="7">
        <f>100 + SUMIFS(NhatKy_ViPham!J:J, NhatKy_ViPham!E:E, "10_Dia", NhatKy_ViPham!F:F, B9, NhatKy_ViPham!C:C, "T1") - SUMIFS(NhatKy_ViPham!K:K, NhatKy_ViPham!E:E, "10_Dia", NhatKy_ViPham!F:F, B9, NhatKy_ViPham!C:C, "T1")</f>
        <v>100</v>
      </c>
      <c r="S9" s="7">
        <f>100 + SUMIFS(NhatKy_ViPham!J:J, NhatKy_ViPham!E:E, "10_Dia", NhatKy_ViPham!F:F, B9, NhatKy_ViPham!C:C, "T2") - SUMIFS(NhatKy_ViPham!K:K, NhatKy_ViPham!E:E, "10_Dia", NhatKy_ViPham!F:F, B9, NhatKy_ViPham!C:C, "T2")</f>
        <v>100</v>
      </c>
      <c r="T9" s="7">
        <f>100 + SUMIFS(NhatKy_ViPham!J:J, NhatKy_ViPham!E:E, "10_Dia", NhatKy_ViPham!F:F, B9, NhatKy_ViPham!C:C, "T3") - SUMIFS(NhatKy_ViPham!K:K, NhatKy_ViPham!E:E, "10_Dia", NhatKy_ViPham!F:F, B9, NhatKy_ViPham!C:C, "T3")</f>
        <v>100</v>
      </c>
      <c r="U9" s="7">
        <f>100 + SUMIFS(NhatKy_ViPham!J:J, NhatKy_ViPham!E:E, "10_Dia", NhatKy_ViPham!F:F, B9, NhatKy_ViPham!C:C, "T4") - SUMIFS(NhatKy_ViPham!K:K, NhatKy_ViPham!E:E, "10_Dia", NhatKy_ViPham!F:F, B9, NhatKy_ViPham!C:C, "T4")</f>
        <v>100</v>
      </c>
      <c r="V9" s="7">
        <f>100 + SUMIFS(NhatKy_ViPham!J:J, NhatKy_ViPham!E:E, "10_Dia", NhatKy_ViPham!F:F, B9, NhatKy_ViPham!C:C, "T5") - SUMIFS(NhatKy_ViPham!K:K, NhatKy_ViPham!E:E, "10_Dia", NhatKy_ViPham!F:F, B9, NhatKy_ViPham!C:C, "T5")</f>
        <v>100</v>
      </c>
      <c r="W9" s="7">
        <f>100 + SUMIFS(NhatKy_ViPham!J:J, NhatKy_ViPham!E:E, "10_Dia", NhatKy_ViPham!F:F, B9, NhatKy_ViPham!C:C, "T6") - SUMIFS(NhatKy_ViPham!K:K, NhatKy_ViPham!E:E, "10_Dia", NhatKy_ViPham!F:F, B9, NhatKy_ViPham!C:C, "T6")</f>
        <v>100</v>
      </c>
      <c r="X9" s="7">
        <f>100 + SUMIFS(NhatKy_ViPham!J:J, NhatKy_ViPham!E:E, "10_Dia", NhatKy_ViPham!F:F, B9, NhatKy_ViPham!C:C, "T7") - SUMIFS(NhatKy_ViPham!K:K, NhatKy_ViPham!E:E, "10_Dia", NhatKy_ViPham!F:F, B9, NhatKy_ViPham!C:C, "T7")</f>
        <v>100</v>
      </c>
      <c r="Y9" s="7">
        <f>100 + SUMIFS(NhatKy_ViPham!J:J, NhatKy_ViPham!E:E, "10_Dia", NhatKy_ViPham!F:F, B9, NhatKy_ViPham!C:C, "T8") - SUMIFS(NhatKy_ViPham!K:K, NhatKy_ViPham!E:E, "10_Dia", NhatKy_ViPham!F:F, B9, NhatKy_ViPham!C:C, "T8")</f>
        <v>100</v>
      </c>
      <c r="Z9" s="7">
        <f>100 + SUMIFS(NhatKy_ViPham!J:J, NhatKy_ViPham!E:E, "10_Dia", NhatKy_ViPham!F:F, B9, NhatKy_ViPham!C:C, "T9") - SUMIFS(NhatKy_ViPham!K:K, NhatKy_ViPham!E:E, "10_Dia", NhatKy_ViPham!F:F, B9, NhatKy_ViPham!C:C, "T9")</f>
        <v>100</v>
      </c>
      <c r="AA9" s="7">
        <f>100 + SUMIFS(NhatKy_ViPham!J:J, NhatKy_ViPham!E:E, "10_Dia", NhatKy_ViPham!F:F, B9, NhatKy_ViPham!C:C, "T10") - SUMIFS(NhatKy_ViPham!K:K, NhatKy_ViPham!E:E, "10_Dia", NhatKy_ViPham!F:F, B9, NhatKy_ViPham!C:C, "T10")</f>
        <v>100</v>
      </c>
      <c r="AB9" s="7">
        <f>100 + SUMIFS(NhatKy_ViPham!J:J, NhatKy_ViPham!E:E, "10_Dia", NhatKy_ViPham!F:F, B9, NhatKy_ViPham!C:C, "T11") - SUMIFS(NhatKy_ViPham!K:K, NhatKy_ViPham!E:E, "10_Dia", NhatKy_ViPham!F:F, B9, NhatKy_ViPham!C:C, "T11")</f>
        <v>100</v>
      </c>
      <c r="AC9" s="7">
        <f>100 + SUMIFS(NhatKy_ViPham!J:J, NhatKy_ViPham!E:E, "10_Dia", NhatKy_ViPham!F:F, B9, NhatKy_ViPham!C:C, "T12") - SUMIFS(NhatKy_ViPham!K:K, NhatKy_ViPham!E:E, "10_Dia", NhatKy_ViPham!F:F, B9, NhatKy_ViPham!C:C, "T12")</f>
        <v>100</v>
      </c>
      <c r="AD9" s="7">
        <f>100 + SUMIFS(NhatKy_ViPham!J:J, NhatKy_ViPham!E:E, "10_Dia", NhatKy_ViPham!F:F, B9, NhatKy_ViPham!C:C, "T13") - SUMIFS(NhatKy_ViPham!K:K, NhatKy_ViPham!E:E, "10_Dia", NhatKy_ViPham!F:F, B9, NhatKy_ViPham!C:C, "T13")</f>
        <v>100</v>
      </c>
      <c r="AE9" s="7">
        <f>100 + SUMIFS(NhatKy_ViPham!J:J, NhatKy_ViPham!E:E, "10_Dia", NhatKy_ViPham!F:F, B9, NhatKy_ViPham!C:C, "T14") - SUMIFS(NhatKy_ViPham!K:K, NhatKy_ViPham!E:E, "10_Dia", NhatKy_ViPham!F:F, B9, NhatKy_ViPham!C:C, "T14")</f>
        <v>100</v>
      </c>
      <c r="AF9" s="7">
        <f>100 + SUMIFS(NhatKy_ViPham!J:J, NhatKy_ViPham!E:E, "10_Dia", NhatKy_ViPham!F:F, B9, NhatKy_ViPham!C:C, "T15") - SUMIFS(NhatKy_ViPham!K:K, NhatKy_ViPham!E:E, "10_Dia", NhatKy_ViPham!F:F, B9, NhatKy_ViPham!C:C, "T15")</f>
        <v>100</v>
      </c>
      <c r="AG9" s="7">
        <f>100 + SUMIFS(NhatKy_ViPham!J:J, NhatKy_ViPham!E:E, "10_Dia", NhatKy_ViPham!F:F, B9, NhatKy_ViPham!C:C, "T16") - SUMIFS(NhatKy_ViPham!K:K, NhatKy_ViPham!E:E, "10_Dia", NhatKy_ViPham!F:F, B9, NhatKy_ViPham!C:C, "T16")</f>
        <v>100</v>
      </c>
      <c r="AH9" s="7">
        <f>100 + SUMIFS(NhatKy_ViPham!J:J, NhatKy_ViPham!E:E, "10_Dia", NhatKy_ViPham!F:F, B9, NhatKy_ViPham!C:C, "T17") - SUMIFS(NhatKy_ViPham!K:K, NhatKy_ViPham!E:E, "10_Dia", NhatKy_ViPham!F:F, B9, NhatKy_ViPham!C:C, "T17")</f>
        <v>100</v>
      </c>
      <c r="AI9" s="7">
        <f>100 + SUMIFS(NhatKy_ViPham!J:J, NhatKy_ViPham!E:E, "10_Dia", NhatKy_ViPham!F:F, B9, NhatKy_ViPham!C:C, "T18") - SUMIFS(NhatKy_ViPham!K:K, NhatKy_ViPham!E:E, "10_Dia", NhatKy_ViPham!F:F, B9, NhatKy_ViPham!C:C, "T18")</f>
        <v>100</v>
      </c>
      <c r="AJ9" s="7">
        <f>100 + SUMIFS(NhatKy_ViPham!J:J, NhatKy_ViPham!E:E, "10_Dia", NhatKy_ViPham!F:F, B9, NhatKy_ViPham!C:C, "T19") - SUMIFS(NhatKy_ViPham!K:K, NhatKy_ViPham!E:E, "10_Dia", NhatKy_ViPham!F:F, B9, NhatKy_ViPham!C:C, "T19")</f>
        <v>100</v>
      </c>
      <c r="AK9" s="7">
        <f>100 + SUMIFS(NhatKy_ViPham!J:J, NhatKy_ViPham!E:E, "10_Dia", NhatKy_ViPham!F:F, B9, NhatKy_ViPham!C:C, "T20") - SUMIFS(NhatKy_ViPham!K:K, NhatKy_ViPham!E:E, "10_Dia", NhatKy_ViPham!F:F, B9, NhatKy_ViPham!C:C, "T20")</f>
        <v>100</v>
      </c>
      <c r="AL9" s="7">
        <f>100 + SUMIFS(NhatKy_ViPham!J:J, NhatKy_ViPham!E:E, "10_Dia", NhatKy_ViPham!F:F, B9, NhatKy_ViPham!C:C, "T21") - SUMIFS(NhatKy_ViPham!K:K, NhatKy_ViPham!E:E, "10_Dia", NhatKy_ViPham!F:F, B9, NhatKy_ViPham!C:C, "T21")</f>
        <v>100</v>
      </c>
      <c r="AM9" s="7">
        <f>100 + SUMIFS(NhatKy_ViPham!J:J, NhatKy_ViPham!E:E, "10_Dia", NhatKy_ViPham!F:F, B9, NhatKy_ViPham!C:C, "T22") - SUMIFS(NhatKy_ViPham!K:K, NhatKy_ViPham!E:E, "10_Dia", NhatKy_ViPham!F:F, B9, NhatKy_ViPham!C:C, "T22")</f>
        <v>100</v>
      </c>
      <c r="AN9" s="7">
        <f>100 + SUMIFS(NhatKy_ViPham!J:J, NhatKy_ViPham!E:E, "10_Dia", NhatKy_ViPham!F:F, B9, NhatKy_ViPham!C:C, "T23") - SUMIFS(NhatKy_ViPham!K:K, NhatKy_ViPham!E:E, "10_Dia", NhatKy_ViPham!F:F, B9, NhatKy_ViPham!C:C, "T23")</f>
        <v>100</v>
      </c>
      <c r="AO9" s="7">
        <f>100 + SUMIFS(NhatKy_ViPham!J:J, NhatKy_ViPham!E:E, "10_Dia", NhatKy_ViPham!F:F, B9, NhatKy_ViPham!C:C, "T24") - SUMIFS(NhatKy_ViPham!K:K, NhatKy_ViPham!E:E, "10_Dia", NhatKy_ViPham!F:F, B9, NhatKy_ViPham!C:C, "T24")</f>
        <v>100</v>
      </c>
      <c r="AP9" s="7">
        <f>100 + SUMIFS(NhatKy_ViPham!J:J, NhatKy_ViPham!E:E, "10_Dia", NhatKy_ViPham!F:F, B9, NhatKy_ViPham!C:C, "T25") - SUMIFS(NhatKy_ViPham!K:K, NhatKy_ViPham!E:E, "10_Dia", NhatKy_ViPham!F:F, B9, NhatKy_ViPham!C:C, "T25")</f>
        <v>100</v>
      </c>
      <c r="AQ9" s="7">
        <f>100 + SUMIFS(NhatKy_ViPham!J:J, NhatKy_ViPham!E:E, "10_Dia", NhatKy_ViPham!F:F, B9, NhatKy_ViPham!C:C, "T26") - SUMIFS(NhatKy_ViPham!K:K, NhatKy_ViPham!E:E, "10_Dia", NhatKy_ViPham!F:F, B9, NhatKy_ViPham!C:C, "T26")</f>
        <v>100</v>
      </c>
      <c r="AR9" s="7">
        <f>100 + SUMIFS(NhatKy_ViPham!J:J, NhatKy_ViPham!E:E, "10_Dia", NhatKy_ViPham!F:F, B9, NhatKy_ViPham!C:C, "T27") - SUMIFS(NhatKy_ViPham!K:K, NhatKy_ViPham!E:E, "10_Dia", NhatKy_ViPham!F:F, B9, NhatKy_ViPham!C:C, "T27")</f>
        <v>100</v>
      </c>
      <c r="AS9" s="7">
        <f>100 + SUMIFS(NhatKy_ViPham!J:J, NhatKy_ViPham!E:E, "10_Dia", NhatKy_ViPham!F:F, B9, NhatKy_ViPham!C:C, "T28") - SUMIFS(NhatKy_ViPham!K:K, NhatKy_ViPham!E:E, "10_Dia", NhatKy_ViPham!F:F, B9, NhatKy_ViPham!C:C, "T28")</f>
        <v>100</v>
      </c>
      <c r="AT9" s="7">
        <f>100 + SUMIFS(NhatKy_ViPham!J:J, NhatKy_ViPham!E:E, "10_Dia", NhatKy_ViPham!F:F, B9, NhatKy_ViPham!C:C, "T29") - SUMIFS(NhatKy_ViPham!K:K, NhatKy_ViPham!E:E, "10_Dia", NhatKy_ViPham!F:F, B9, NhatKy_ViPham!C:C, "T29")</f>
        <v>100</v>
      </c>
      <c r="AU9" s="7">
        <f>100 + SUMIFS(NhatKy_ViPham!J:J, NhatKy_ViPham!E:E, "10_Dia", NhatKy_ViPham!F:F, B9, NhatKy_ViPham!C:C, "T30") - SUMIFS(NhatKy_ViPham!K:K, NhatKy_ViPham!E:E, "10_Dia", NhatKy_ViPham!F:F, B9, NhatKy_ViPham!C:C, "T30")</f>
        <v>100</v>
      </c>
      <c r="AV9" s="7">
        <f>100 + SUMIFS(NhatKy_ViPham!J:J, NhatKy_ViPham!E:E, "10_Dia", NhatKy_ViPham!F:F, B9, NhatKy_ViPham!C:C, "T31") - SUMIFS(NhatKy_ViPham!K:K, NhatKy_ViPham!E:E, "10_Dia", NhatKy_ViPham!F:F, B9, NhatKy_ViPham!C:C, "T31")</f>
        <v>100</v>
      </c>
      <c r="AW9" s="7">
        <f>100 + SUMIFS(NhatKy_ViPham!J:J, NhatKy_ViPham!E:E, "10_Dia", NhatKy_ViPham!F:F, B9, NhatKy_ViPham!C:C, "T32") - SUMIFS(NhatKy_ViPham!K:K, NhatKy_ViPham!E:E, "10_Dia", NhatKy_ViPham!F:F, B9, NhatKy_ViPham!C:C, "T32")</f>
        <v>100</v>
      </c>
      <c r="AX9" s="7">
        <f>100 + SUMIFS(NhatKy_ViPham!J:J, NhatKy_ViPham!E:E, "10_Dia", NhatKy_ViPham!F:F, B9, NhatKy_ViPham!C:C, "T33") - SUMIFS(NhatKy_ViPham!K:K, NhatKy_ViPham!E:E, "10_Dia", NhatKy_ViPham!F:F, B9, NhatKy_ViPham!C:C, "T33")</f>
        <v>100</v>
      </c>
      <c r="AY9" s="7">
        <f>100 + SUMIFS(NhatKy_ViPham!J:J, NhatKy_ViPham!E:E, "10_Dia", NhatKy_ViPham!F:F, B9, NhatKy_ViPham!C:C, "T34") - SUMIFS(NhatKy_ViPham!K:K, NhatKy_ViPham!E:E, "10_Dia", NhatKy_ViPham!F:F, B9, NhatKy_ViPham!C:C, "T34")</f>
        <v>100</v>
      </c>
      <c r="AZ9" s="7">
        <f>100 + SUMIFS(NhatKy_ViPham!J:J, NhatKy_ViPham!E:E, "10_Dia", NhatKy_ViPham!F:F, B9, NhatKy_ViPham!C:C, "T35") - SUMIFS(NhatKy_ViPham!K:K, NhatKy_ViPham!E:E, "10_Dia", NhatKy_ViPham!F:F, B9, NhatKy_ViPham!C:C, "T35")</f>
        <v>100</v>
      </c>
      <c r="BA9" s="12">
        <f t="shared" ref="BA9:BA43" si="0">ROUND(AVERAGE(R9:AZ9), 1)</f>
        <v>100</v>
      </c>
      <c r="BB9" s="11" t="s">
        <v>430</v>
      </c>
      <c r="BC9" s="14" t="str">
        <f t="shared" ref="BC9:BC43" si="1">IF(BB9="Có", "Chưa đạt", IF(BA9&gt;=85, "Tốt", IF(BA9&gt;=70, "Khá", IF(BA9&gt;=50, "Đạt", "Chưa đạt"))))</f>
        <v>Tốt</v>
      </c>
      <c r="BD9" s="10" t="str">
        <f t="shared" ref="BD9:BD43" si="2">IF(BC9="Chưa đạt", "🔴 Nguy cơ CHƯA ĐẠT", IF(BC9="Đạt", "🟡 CẦN NHẮC NHỞ", "🟢 BÌNH THƯỜNG"))</f>
        <v>🟢 BÌNH THƯỜNG</v>
      </c>
    </row>
    <row r="10" spans="1:56" x14ac:dyDescent="0.25">
      <c r="A10" s="5">
        <v>2</v>
      </c>
      <c r="B10" s="15" t="s">
        <v>1115</v>
      </c>
      <c r="C10" s="5" t="s">
        <v>859</v>
      </c>
      <c r="D10" s="5" t="s">
        <v>429</v>
      </c>
      <c r="E10" s="11" t="s">
        <v>430</v>
      </c>
      <c r="F10" s="6">
        <f>SUMIFS(NhatKy_ViPham!K:K, NhatKy_ViPham!E:E, "10_Dia", NhatKy_ViPham!F:F, B10, NhatKy_ViPham!H:H, "L01")</f>
        <v>0</v>
      </c>
      <c r="G10" s="6">
        <f>SUMIFS(NhatKy_ViPham!K:K, NhatKy_ViPham!E:E, "10_Dia", NhatKy_ViPham!F:F, B10, NhatKy_ViPham!H:H, "L02")</f>
        <v>0</v>
      </c>
      <c r="H10" s="6">
        <f>SUMIFS(NhatKy_ViPham!K:K, NhatKy_ViPham!E:E, "10_Dia", NhatKy_ViPham!F:F, B10, NhatKy_ViPham!H:H, "L03")</f>
        <v>0</v>
      </c>
      <c r="I10" s="6">
        <f>SUMIFS(NhatKy_ViPham!K:K, NhatKy_ViPham!E:E, "10_Dia", NhatKy_ViPham!F:F, B10, NhatKy_ViPham!H:H, "L04")</f>
        <v>0</v>
      </c>
      <c r="J10" s="6">
        <f>SUMIFS(NhatKy_ViPham!K:K, NhatKy_ViPham!E:E, "10_Dia", NhatKy_ViPham!F:F, B10, NhatKy_ViPham!H:H, "L05")</f>
        <v>0</v>
      </c>
      <c r="K10" s="6">
        <f>SUMIFS(NhatKy_ViPham!K:K, NhatKy_ViPham!E:E, "10_Dia", NhatKy_ViPham!F:F, B10, NhatKy_ViPham!H:H, "L06")</f>
        <v>0</v>
      </c>
      <c r="L10" s="6">
        <f>SUMIFS(NhatKy_ViPham!K:K, NhatKy_ViPham!E:E, "10_Dia", NhatKy_ViPham!F:F, B10, NhatKy_ViPham!H:H, "L07")</f>
        <v>0</v>
      </c>
      <c r="M10" s="6">
        <f>SUMIFS(NhatKy_ViPham!K:K, NhatKy_ViPham!E:E, "10_Dia", NhatKy_ViPham!F:F, B10, NhatKy_ViPham!H:H, "L08")</f>
        <v>0</v>
      </c>
      <c r="N10" s="6">
        <f>SUMIFS(NhatKy_ViPham!K:K, NhatKy_ViPham!E:E, "10_Dia", NhatKy_ViPham!F:F, B10, NhatKy_ViPham!H:H, "L09")</f>
        <v>0</v>
      </c>
      <c r="O10" s="6">
        <f>SUMIFS(NhatKy_ViPham!K:K, NhatKy_ViPham!E:E, "10_Dia", NhatKy_ViPham!F:F, B10, NhatKy_ViPham!H:H, "L10")</f>
        <v>0</v>
      </c>
      <c r="P10" s="12">
        <f>SUMIFS(NhatKy_ViPham!J:J, NhatKy_ViPham!E:E, "10_Dia", NhatKy_ViPham!F:F, B10)</f>
        <v>0</v>
      </c>
      <c r="Q10" s="13">
        <f>SUMIFS(NhatKy_ViPham!K:K, NhatKy_ViPham!E:E, "10_Dia", NhatKy_ViPham!F:F, B10)</f>
        <v>0</v>
      </c>
      <c r="R10" s="6">
        <f>100 + SUMIFS(NhatKy_ViPham!J:J, NhatKy_ViPham!E:E, "10_Dia", NhatKy_ViPham!F:F, B10, NhatKy_ViPham!C:C, "T1") - SUMIFS(NhatKy_ViPham!K:K, NhatKy_ViPham!E:E, "10_Dia", NhatKy_ViPham!F:F, B10, NhatKy_ViPham!C:C, "T1")</f>
        <v>100</v>
      </c>
      <c r="S10" s="6">
        <f>100 + SUMIFS(NhatKy_ViPham!J:J, NhatKy_ViPham!E:E, "10_Dia", NhatKy_ViPham!F:F, B10, NhatKy_ViPham!C:C, "T2") - SUMIFS(NhatKy_ViPham!K:K, NhatKy_ViPham!E:E, "10_Dia", NhatKy_ViPham!F:F, B10, NhatKy_ViPham!C:C, "T2")</f>
        <v>100</v>
      </c>
      <c r="T10" s="6">
        <f>100 + SUMIFS(NhatKy_ViPham!J:J, NhatKy_ViPham!E:E, "10_Dia", NhatKy_ViPham!F:F, B10, NhatKy_ViPham!C:C, "T3") - SUMIFS(NhatKy_ViPham!K:K, NhatKy_ViPham!E:E, "10_Dia", NhatKy_ViPham!F:F, B10, NhatKy_ViPham!C:C, "T3")</f>
        <v>100</v>
      </c>
      <c r="U10" s="6">
        <f>100 + SUMIFS(NhatKy_ViPham!J:J, NhatKy_ViPham!E:E, "10_Dia", NhatKy_ViPham!F:F, B10, NhatKy_ViPham!C:C, "T4") - SUMIFS(NhatKy_ViPham!K:K, NhatKy_ViPham!E:E, "10_Dia", NhatKy_ViPham!F:F, B10, NhatKy_ViPham!C:C, "T4")</f>
        <v>100</v>
      </c>
      <c r="V10" s="6">
        <f>100 + SUMIFS(NhatKy_ViPham!J:J, NhatKy_ViPham!E:E, "10_Dia", NhatKy_ViPham!F:F, B10, NhatKy_ViPham!C:C, "T5") - SUMIFS(NhatKy_ViPham!K:K, NhatKy_ViPham!E:E, "10_Dia", NhatKy_ViPham!F:F, B10, NhatKy_ViPham!C:C, "T5")</f>
        <v>100</v>
      </c>
      <c r="W10" s="6">
        <f>100 + SUMIFS(NhatKy_ViPham!J:J, NhatKy_ViPham!E:E, "10_Dia", NhatKy_ViPham!F:F, B10, NhatKy_ViPham!C:C, "T6") - SUMIFS(NhatKy_ViPham!K:K, NhatKy_ViPham!E:E, "10_Dia", NhatKy_ViPham!F:F, B10, NhatKy_ViPham!C:C, "T6")</f>
        <v>100</v>
      </c>
      <c r="X10" s="6">
        <f>100 + SUMIFS(NhatKy_ViPham!J:J, NhatKy_ViPham!E:E, "10_Dia", NhatKy_ViPham!F:F, B10, NhatKy_ViPham!C:C, "T7") - SUMIFS(NhatKy_ViPham!K:K, NhatKy_ViPham!E:E, "10_Dia", NhatKy_ViPham!F:F, B10, NhatKy_ViPham!C:C, "T7")</f>
        <v>100</v>
      </c>
      <c r="Y10" s="6">
        <f>100 + SUMIFS(NhatKy_ViPham!J:J, NhatKy_ViPham!E:E, "10_Dia", NhatKy_ViPham!F:F, B10, NhatKy_ViPham!C:C, "T8") - SUMIFS(NhatKy_ViPham!K:K, NhatKy_ViPham!E:E, "10_Dia", NhatKy_ViPham!F:F, B10, NhatKy_ViPham!C:C, "T8")</f>
        <v>100</v>
      </c>
      <c r="Z10" s="6">
        <f>100 + SUMIFS(NhatKy_ViPham!J:J, NhatKy_ViPham!E:E, "10_Dia", NhatKy_ViPham!F:F, B10, NhatKy_ViPham!C:C, "T9") - SUMIFS(NhatKy_ViPham!K:K, NhatKy_ViPham!E:E, "10_Dia", NhatKy_ViPham!F:F, B10, NhatKy_ViPham!C:C, "T9")</f>
        <v>100</v>
      </c>
      <c r="AA10" s="6">
        <f>100 + SUMIFS(NhatKy_ViPham!J:J, NhatKy_ViPham!E:E, "10_Dia", NhatKy_ViPham!F:F, B10, NhatKy_ViPham!C:C, "T10") - SUMIFS(NhatKy_ViPham!K:K, NhatKy_ViPham!E:E, "10_Dia", NhatKy_ViPham!F:F, B10, NhatKy_ViPham!C:C, "T10")</f>
        <v>100</v>
      </c>
      <c r="AB10" s="6">
        <f>100 + SUMIFS(NhatKy_ViPham!J:J, NhatKy_ViPham!E:E, "10_Dia", NhatKy_ViPham!F:F, B10, NhatKy_ViPham!C:C, "T11") - SUMIFS(NhatKy_ViPham!K:K, NhatKy_ViPham!E:E, "10_Dia", NhatKy_ViPham!F:F, B10, NhatKy_ViPham!C:C, "T11")</f>
        <v>100</v>
      </c>
      <c r="AC10" s="6">
        <f>100 + SUMIFS(NhatKy_ViPham!J:J, NhatKy_ViPham!E:E, "10_Dia", NhatKy_ViPham!F:F, B10, NhatKy_ViPham!C:C, "T12") - SUMIFS(NhatKy_ViPham!K:K, NhatKy_ViPham!E:E, "10_Dia", NhatKy_ViPham!F:F, B10, NhatKy_ViPham!C:C, "T12")</f>
        <v>100</v>
      </c>
      <c r="AD10" s="6">
        <f>100 + SUMIFS(NhatKy_ViPham!J:J, NhatKy_ViPham!E:E, "10_Dia", NhatKy_ViPham!F:F, B10, NhatKy_ViPham!C:C, "T13") - SUMIFS(NhatKy_ViPham!K:K, NhatKy_ViPham!E:E, "10_Dia", NhatKy_ViPham!F:F, B10, NhatKy_ViPham!C:C, "T13")</f>
        <v>100</v>
      </c>
      <c r="AE10" s="6">
        <f>100 + SUMIFS(NhatKy_ViPham!J:J, NhatKy_ViPham!E:E, "10_Dia", NhatKy_ViPham!F:F, B10, NhatKy_ViPham!C:C, "T14") - SUMIFS(NhatKy_ViPham!K:K, NhatKy_ViPham!E:E, "10_Dia", NhatKy_ViPham!F:F, B10, NhatKy_ViPham!C:C, "T14")</f>
        <v>100</v>
      </c>
      <c r="AF10" s="6">
        <f>100 + SUMIFS(NhatKy_ViPham!J:J, NhatKy_ViPham!E:E, "10_Dia", NhatKy_ViPham!F:F, B10, NhatKy_ViPham!C:C, "T15") - SUMIFS(NhatKy_ViPham!K:K, NhatKy_ViPham!E:E, "10_Dia", NhatKy_ViPham!F:F, B10, NhatKy_ViPham!C:C, "T15")</f>
        <v>100</v>
      </c>
      <c r="AG10" s="6">
        <f>100 + SUMIFS(NhatKy_ViPham!J:J, NhatKy_ViPham!E:E, "10_Dia", NhatKy_ViPham!F:F, B10, NhatKy_ViPham!C:C, "T16") - SUMIFS(NhatKy_ViPham!K:K, NhatKy_ViPham!E:E, "10_Dia", NhatKy_ViPham!F:F, B10, NhatKy_ViPham!C:C, "T16")</f>
        <v>100</v>
      </c>
      <c r="AH10" s="6">
        <f>100 + SUMIFS(NhatKy_ViPham!J:J, NhatKy_ViPham!E:E, "10_Dia", NhatKy_ViPham!F:F, B10, NhatKy_ViPham!C:C, "T17") - SUMIFS(NhatKy_ViPham!K:K, NhatKy_ViPham!E:E, "10_Dia", NhatKy_ViPham!F:F, B10, NhatKy_ViPham!C:C, "T17")</f>
        <v>100</v>
      </c>
      <c r="AI10" s="6">
        <f>100 + SUMIFS(NhatKy_ViPham!J:J, NhatKy_ViPham!E:E, "10_Dia", NhatKy_ViPham!F:F, B10, NhatKy_ViPham!C:C, "T18") - SUMIFS(NhatKy_ViPham!K:K, NhatKy_ViPham!E:E, "10_Dia", NhatKy_ViPham!F:F, B10, NhatKy_ViPham!C:C, "T18")</f>
        <v>100</v>
      </c>
      <c r="AJ10" s="6">
        <f>100 + SUMIFS(NhatKy_ViPham!J:J, NhatKy_ViPham!E:E, "10_Dia", NhatKy_ViPham!F:F, B10, NhatKy_ViPham!C:C, "T19") - SUMIFS(NhatKy_ViPham!K:K, NhatKy_ViPham!E:E, "10_Dia", NhatKy_ViPham!F:F, B10, NhatKy_ViPham!C:C, "T19")</f>
        <v>100</v>
      </c>
      <c r="AK10" s="6">
        <f>100 + SUMIFS(NhatKy_ViPham!J:J, NhatKy_ViPham!E:E, "10_Dia", NhatKy_ViPham!F:F, B10, NhatKy_ViPham!C:C, "T20") - SUMIFS(NhatKy_ViPham!K:K, NhatKy_ViPham!E:E, "10_Dia", NhatKy_ViPham!F:F, B10, NhatKy_ViPham!C:C, "T20")</f>
        <v>100</v>
      </c>
      <c r="AL10" s="6">
        <f>100 + SUMIFS(NhatKy_ViPham!J:J, NhatKy_ViPham!E:E, "10_Dia", NhatKy_ViPham!F:F, B10, NhatKy_ViPham!C:C, "T21") - SUMIFS(NhatKy_ViPham!K:K, NhatKy_ViPham!E:E, "10_Dia", NhatKy_ViPham!F:F, B10, NhatKy_ViPham!C:C, "T21")</f>
        <v>100</v>
      </c>
      <c r="AM10" s="6">
        <f>100 + SUMIFS(NhatKy_ViPham!J:J, NhatKy_ViPham!E:E, "10_Dia", NhatKy_ViPham!F:F, B10, NhatKy_ViPham!C:C, "T22") - SUMIFS(NhatKy_ViPham!K:K, NhatKy_ViPham!E:E, "10_Dia", NhatKy_ViPham!F:F, B10, NhatKy_ViPham!C:C, "T22")</f>
        <v>100</v>
      </c>
      <c r="AN10" s="6">
        <f>100 + SUMIFS(NhatKy_ViPham!J:J, NhatKy_ViPham!E:E, "10_Dia", NhatKy_ViPham!F:F, B10, NhatKy_ViPham!C:C, "T23") - SUMIFS(NhatKy_ViPham!K:K, NhatKy_ViPham!E:E, "10_Dia", NhatKy_ViPham!F:F, B10, NhatKy_ViPham!C:C, "T23")</f>
        <v>100</v>
      </c>
      <c r="AO10" s="6">
        <f>100 + SUMIFS(NhatKy_ViPham!J:J, NhatKy_ViPham!E:E, "10_Dia", NhatKy_ViPham!F:F, B10, NhatKy_ViPham!C:C, "T24") - SUMIFS(NhatKy_ViPham!K:K, NhatKy_ViPham!E:E, "10_Dia", NhatKy_ViPham!F:F, B10, NhatKy_ViPham!C:C, "T24")</f>
        <v>100</v>
      </c>
      <c r="AP10" s="6">
        <f>100 + SUMIFS(NhatKy_ViPham!J:J, NhatKy_ViPham!E:E, "10_Dia", NhatKy_ViPham!F:F, B10, NhatKy_ViPham!C:C, "T25") - SUMIFS(NhatKy_ViPham!K:K, NhatKy_ViPham!E:E, "10_Dia", NhatKy_ViPham!F:F, B10, NhatKy_ViPham!C:C, "T25")</f>
        <v>100</v>
      </c>
      <c r="AQ10" s="6">
        <f>100 + SUMIFS(NhatKy_ViPham!J:J, NhatKy_ViPham!E:E, "10_Dia", NhatKy_ViPham!F:F, B10, NhatKy_ViPham!C:C, "T26") - SUMIFS(NhatKy_ViPham!K:K, NhatKy_ViPham!E:E, "10_Dia", NhatKy_ViPham!F:F, B10, NhatKy_ViPham!C:C, "T26")</f>
        <v>100</v>
      </c>
      <c r="AR10" s="6">
        <f>100 + SUMIFS(NhatKy_ViPham!J:J, NhatKy_ViPham!E:E, "10_Dia", NhatKy_ViPham!F:F, B10, NhatKy_ViPham!C:C, "T27") - SUMIFS(NhatKy_ViPham!K:K, NhatKy_ViPham!E:E, "10_Dia", NhatKy_ViPham!F:F, B10, NhatKy_ViPham!C:C, "T27")</f>
        <v>100</v>
      </c>
      <c r="AS10" s="6">
        <f>100 + SUMIFS(NhatKy_ViPham!J:J, NhatKy_ViPham!E:E, "10_Dia", NhatKy_ViPham!F:F, B10, NhatKy_ViPham!C:C, "T28") - SUMIFS(NhatKy_ViPham!K:K, NhatKy_ViPham!E:E, "10_Dia", NhatKy_ViPham!F:F, B10, NhatKy_ViPham!C:C, "T28")</f>
        <v>100</v>
      </c>
      <c r="AT10" s="6">
        <f>100 + SUMIFS(NhatKy_ViPham!J:J, NhatKy_ViPham!E:E, "10_Dia", NhatKy_ViPham!F:F, B10, NhatKy_ViPham!C:C, "T29") - SUMIFS(NhatKy_ViPham!K:K, NhatKy_ViPham!E:E, "10_Dia", NhatKy_ViPham!F:F, B10, NhatKy_ViPham!C:C, "T29")</f>
        <v>100</v>
      </c>
      <c r="AU10" s="6">
        <f>100 + SUMIFS(NhatKy_ViPham!J:J, NhatKy_ViPham!E:E, "10_Dia", NhatKy_ViPham!F:F, B10, NhatKy_ViPham!C:C, "T30") - SUMIFS(NhatKy_ViPham!K:K, NhatKy_ViPham!E:E, "10_Dia", NhatKy_ViPham!F:F, B10, NhatKy_ViPham!C:C, "T30")</f>
        <v>100</v>
      </c>
      <c r="AV10" s="6">
        <f>100 + SUMIFS(NhatKy_ViPham!J:J, NhatKy_ViPham!E:E, "10_Dia", NhatKy_ViPham!F:F, B10, NhatKy_ViPham!C:C, "T31") - SUMIFS(NhatKy_ViPham!K:K, NhatKy_ViPham!E:E, "10_Dia", NhatKy_ViPham!F:F, B10, NhatKy_ViPham!C:C, "T31")</f>
        <v>100</v>
      </c>
      <c r="AW10" s="6">
        <f>100 + SUMIFS(NhatKy_ViPham!J:J, NhatKy_ViPham!E:E, "10_Dia", NhatKy_ViPham!F:F, B10, NhatKy_ViPham!C:C, "T32") - SUMIFS(NhatKy_ViPham!K:K, NhatKy_ViPham!E:E, "10_Dia", NhatKy_ViPham!F:F, B10, NhatKy_ViPham!C:C, "T32")</f>
        <v>100</v>
      </c>
      <c r="AX10" s="6">
        <f>100 + SUMIFS(NhatKy_ViPham!J:J, NhatKy_ViPham!E:E, "10_Dia", NhatKy_ViPham!F:F, B10, NhatKy_ViPham!C:C, "T33") - SUMIFS(NhatKy_ViPham!K:K, NhatKy_ViPham!E:E, "10_Dia", NhatKy_ViPham!F:F, B10, NhatKy_ViPham!C:C, "T33")</f>
        <v>100</v>
      </c>
      <c r="AY10" s="6">
        <f>100 + SUMIFS(NhatKy_ViPham!J:J, NhatKy_ViPham!E:E, "10_Dia", NhatKy_ViPham!F:F, B10, NhatKy_ViPham!C:C, "T34") - SUMIFS(NhatKy_ViPham!K:K, NhatKy_ViPham!E:E, "10_Dia", NhatKy_ViPham!F:F, B10, NhatKy_ViPham!C:C, "T34")</f>
        <v>100</v>
      </c>
      <c r="AZ10" s="6">
        <f>100 + SUMIFS(NhatKy_ViPham!J:J, NhatKy_ViPham!E:E, "10_Dia", NhatKy_ViPham!F:F, B10, NhatKy_ViPham!C:C, "T35") - SUMIFS(NhatKy_ViPham!K:K, NhatKy_ViPham!E:E, "10_Dia", NhatKy_ViPham!F:F, B10, NhatKy_ViPham!C:C, "T35")</f>
        <v>100</v>
      </c>
      <c r="BA10" s="12">
        <f t="shared" si="0"/>
        <v>100</v>
      </c>
      <c r="BB10" s="11" t="s">
        <v>430</v>
      </c>
      <c r="BC10" s="16" t="str">
        <f t="shared" si="1"/>
        <v>Tốt</v>
      </c>
      <c r="BD10" s="15" t="str">
        <f t="shared" si="2"/>
        <v>🟢 BÌNH THƯỜNG</v>
      </c>
    </row>
    <row r="11" spans="1:56" x14ac:dyDescent="0.25">
      <c r="A11" s="4">
        <v>3</v>
      </c>
      <c r="B11" s="10" t="s">
        <v>1116</v>
      </c>
      <c r="C11" s="4" t="s">
        <v>1117</v>
      </c>
      <c r="D11" s="4" t="s">
        <v>429</v>
      </c>
      <c r="E11" s="11" t="s">
        <v>430</v>
      </c>
      <c r="F11" s="7">
        <f>SUMIFS(NhatKy_ViPham!K:K, NhatKy_ViPham!E:E, "10_Dia", NhatKy_ViPham!F:F, B11, NhatKy_ViPham!H:H, "L01")</f>
        <v>0</v>
      </c>
      <c r="G11" s="7">
        <f>SUMIFS(NhatKy_ViPham!K:K, NhatKy_ViPham!E:E, "10_Dia", NhatKy_ViPham!F:F, B11, NhatKy_ViPham!H:H, "L02")</f>
        <v>0</v>
      </c>
      <c r="H11" s="7">
        <f>SUMIFS(NhatKy_ViPham!K:K, NhatKy_ViPham!E:E, "10_Dia", NhatKy_ViPham!F:F, B11, NhatKy_ViPham!H:H, "L03")</f>
        <v>0</v>
      </c>
      <c r="I11" s="7">
        <f>SUMIFS(NhatKy_ViPham!K:K, NhatKy_ViPham!E:E, "10_Dia", NhatKy_ViPham!F:F, B11, NhatKy_ViPham!H:H, "L04")</f>
        <v>0</v>
      </c>
      <c r="J11" s="7">
        <f>SUMIFS(NhatKy_ViPham!K:K, NhatKy_ViPham!E:E, "10_Dia", NhatKy_ViPham!F:F, B11, NhatKy_ViPham!H:H, "L05")</f>
        <v>0</v>
      </c>
      <c r="K11" s="7">
        <f>SUMIFS(NhatKy_ViPham!K:K, NhatKy_ViPham!E:E, "10_Dia", NhatKy_ViPham!F:F, B11, NhatKy_ViPham!H:H, "L06")</f>
        <v>0</v>
      </c>
      <c r="L11" s="7">
        <f>SUMIFS(NhatKy_ViPham!K:K, NhatKy_ViPham!E:E, "10_Dia", NhatKy_ViPham!F:F, B11, NhatKy_ViPham!H:H, "L07")</f>
        <v>0</v>
      </c>
      <c r="M11" s="7">
        <f>SUMIFS(NhatKy_ViPham!K:K, NhatKy_ViPham!E:E, "10_Dia", NhatKy_ViPham!F:F, B11, NhatKy_ViPham!H:H, "L08")</f>
        <v>0</v>
      </c>
      <c r="N11" s="7">
        <f>SUMIFS(NhatKy_ViPham!K:K, NhatKy_ViPham!E:E, "10_Dia", NhatKy_ViPham!F:F, B11, NhatKy_ViPham!H:H, "L09")</f>
        <v>0</v>
      </c>
      <c r="O11" s="7">
        <f>SUMIFS(NhatKy_ViPham!K:K, NhatKy_ViPham!E:E, "10_Dia", NhatKy_ViPham!F:F, B11, NhatKy_ViPham!H:H, "L10")</f>
        <v>0</v>
      </c>
      <c r="P11" s="12">
        <f>SUMIFS(NhatKy_ViPham!J:J, NhatKy_ViPham!E:E, "10_Dia", NhatKy_ViPham!F:F, B11)</f>
        <v>0</v>
      </c>
      <c r="Q11" s="13">
        <f>SUMIFS(NhatKy_ViPham!K:K, NhatKy_ViPham!E:E, "10_Dia", NhatKy_ViPham!F:F, B11)</f>
        <v>0</v>
      </c>
      <c r="R11" s="7">
        <f>100 + SUMIFS(NhatKy_ViPham!J:J, NhatKy_ViPham!E:E, "10_Dia", NhatKy_ViPham!F:F, B11, NhatKy_ViPham!C:C, "T1") - SUMIFS(NhatKy_ViPham!K:K, NhatKy_ViPham!E:E, "10_Dia", NhatKy_ViPham!F:F, B11, NhatKy_ViPham!C:C, "T1")</f>
        <v>100</v>
      </c>
      <c r="S11" s="7">
        <f>100 + SUMIFS(NhatKy_ViPham!J:J, NhatKy_ViPham!E:E, "10_Dia", NhatKy_ViPham!F:F, B11, NhatKy_ViPham!C:C, "T2") - SUMIFS(NhatKy_ViPham!K:K, NhatKy_ViPham!E:E, "10_Dia", NhatKy_ViPham!F:F, B11, NhatKy_ViPham!C:C, "T2")</f>
        <v>100</v>
      </c>
      <c r="T11" s="7">
        <f>100 + SUMIFS(NhatKy_ViPham!J:J, NhatKy_ViPham!E:E, "10_Dia", NhatKy_ViPham!F:F, B11, NhatKy_ViPham!C:C, "T3") - SUMIFS(NhatKy_ViPham!K:K, NhatKy_ViPham!E:E, "10_Dia", NhatKy_ViPham!F:F, B11, NhatKy_ViPham!C:C, "T3")</f>
        <v>100</v>
      </c>
      <c r="U11" s="7">
        <f>100 + SUMIFS(NhatKy_ViPham!J:J, NhatKy_ViPham!E:E, "10_Dia", NhatKy_ViPham!F:F, B11, NhatKy_ViPham!C:C, "T4") - SUMIFS(NhatKy_ViPham!K:K, NhatKy_ViPham!E:E, "10_Dia", NhatKy_ViPham!F:F, B11, NhatKy_ViPham!C:C, "T4")</f>
        <v>100</v>
      </c>
      <c r="V11" s="7">
        <f>100 + SUMIFS(NhatKy_ViPham!J:J, NhatKy_ViPham!E:E, "10_Dia", NhatKy_ViPham!F:F, B11, NhatKy_ViPham!C:C, "T5") - SUMIFS(NhatKy_ViPham!K:K, NhatKy_ViPham!E:E, "10_Dia", NhatKy_ViPham!F:F, B11, NhatKy_ViPham!C:C, "T5")</f>
        <v>100</v>
      </c>
      <c r="W11" s="7">
        <f>100 + SUMIFS(NhatKy_ViPham!J:J, NhatKy_ViPham!E:E, "10_Dia", NhatKy_ViPham!F:F, B11, NhatKy_ViPham!C:C, "T6") - SUMIFS(NhatKy_ViPham!K:K, NhatKy_ViPham!E:E, "10_Dia", NhatKy_ViPham!F:F, B11, NhatKy_ViPham!C:C, "T6")</f>
        <v>100</v>
      </c>
      <c r="X11" s="7">
        <f>100 + SUMIFS(NhatKy_ViPham!J:J, NhatKy_ViPham!E:E, "10_Dia", NhatKy_ViPham!F:F, B11, NhatKy_ViPham!C:C, "T7") - SUMIFS(NhatKy_ViPham!K:K, NhatKy_ViPham!E:E, "10_Dia", NhatKy_ViPham!F:F, B11, NhatKy_ViPham!C:C, "T7")</f>
        <v>100</v>
      </c>
      <c r="Y11" s="7">
        <f>100 + SUMIFS(NhatKy_ViPham!J:J, NhatKy_ViPham!E:E, "10_Dia", NhatKy_ViPham!F:F, B11, NhatKy_ViPham!C:C, "T8") - SUMIFS(NhatKy_ViPham!K:K, NhatKy_ViPham!E:E, "10_Dia", NhatKy_ViPham!F:F, B11, NhatKy_ViPham!C:C, "T8")</f>
        <v>100</v>
      </c>
      <c r="Z11" s="7">
        <f>100 + SUMIFS(NhatKy_ViPham!J:J, NhatKy_ViPham!E:E, "10_Dia", NhatKy_ViPham!F:F, B11, NhatKy_ViPham!C:C, "T9") - SUMIFS(NhatKy_ViPham!K:K, NhatKy_ViPham!E:E, "10_Dia", NhatKy_ViPham!F:F, B11, NhatKy_ViPham!C:C, "T9")</f>
        <v>100</v>
      </c>
      <c r="AA11" s="7">
        <f>100 + SUMIFS(NhatKy_ViPham!J:J, NhatKy_ViPham!E:E, "10_Dia", NhatKy_ViPham!F:F, B11, NhatKy_ViPham!C:C, "T10") - SUMIFS(NhatKy_ViPham!K:K, NhatKy_ViPham!E:E, "10_Dia", NhatKy_ViPham!F:F, B11, NhatKy_ViPham!C:C, "T10")</f>
        <v>100</v>
      </c>
      <c r="AB11" s="7">
        <f>100 + SUMIFS(NhatKy_ViPham!J:J, NhatKy_ViPham!E:E, "10_Dia", NhatKy_ViPham!F:F, B11, NhatKy_ViPham!C:C, "T11") - SUMIFS(NhatKy_ViPham!K:K, NhatKy_ViPham!E:E, "10_Dia", NhatKy_ViPham!F:F, B11, NhatKy_ViPham!C:C, "T11")</f>
        <v>100</v>
      </c>
      <c r="AC11" s="7">
        <f>100 + SUMIFS(NhatKy_ViPham!J:J, NhatKy_ViPham!E:E, "10_Dia", NhatKy_ViPham!F:F, B11, NhatKy_ViPham!C:C, "T12") - SUMIFS(NhatKy_ViPham!K:K, NhatKy_ViPham!E:E, "10_Dia", NhatKy_ViPham!F:F, B11, NhatKy_ViPham!C:C, "T12")</f>
        <v>100</v>
      </c>
      <c r="AD11" s="7">
        <f>100 + SUMIFS(NhatKy_ViPham!J:J, NhatKy_ViPham!E:E, "10_Dia", NhatKy_ViPham!F:F, B11, NhatKy_ViPham!C:C, "T13") - SUMIFS(NhatKy_ViPham!K:K, NhatKy_ViPham!E:E, "10_Dia", NhatKy_ViPham!F:F, B11, NhatKy_ViPham!C:C, "T13")</f>
        <v>100</v>
      </c>
      <c r="AE11" s="7">
        <f>100 + SUMIFS(NhatKy_ViPham!J:J, NhatKy_ViPham!E:E, "10_Dia", NhatKy_ViPham!F:F, B11, NhatKy_ViPham!C:C, "T14") - SUMIFS(NhatKy_ViPham!K:K, NhatKy_ViPham!E:E, "10_Dia", NhatKy_ViPham!F:F, B11, NhatKy_ViPham!C:C, "T14")</f>
        <v>100</v>
      </c>
      <c r="AF11" s="7">
        <f>100 + SUMIFS(NhatKy_ViPham!J:J, NhatKy_ViPham!E:E, "10_Dia", NhatKy_ViPham!F:F, B11, NhatKy_ViPham!C:C, "T15") - SUMIFS(NhatKy_ViPham!K:K, NhatKy_ViPham!E:E, "10_Dia", NhatKy_ViPham!F:F, B11, NhatKy_ViPham!C:C, "T15")</f>
        <v>100</v>
      </c>
      <c r="AG11" s="7">
        <f>100 + SUMIFS(NhatKy_ViPham!J:J, NhatKy_ViPham!E:E, "10_Dia", NhatKy_ViPham!F:F, B11, NhatKy_ViPham!C:C, "T16") - SUMIFS(NhatKy_ViPham!K:K, NhatKy_ViPham!E:E, "10_Dia", NhatKy_ViPham!F:F, B11, NhatKy_ViPham!C:C, "T16")</f>
        <v>100</v>
      </c>
      <c r="AH11" s="7">
        <f>100 + SUMIFS(NhatKy_ViPham!J:J, NhatKy_ViPham!E:E, "10_Dia", NhatKy_ViPham!F:F, B11, NhatKy_ViPham!C:C, "T17") - SUMIFS(NhatKy_ViPham!K:K, NhatKy_ViPham!E:E, "10_Dia", NhatKy_ViPham!F:F, B11, NhatKy_ViPham!C:C, "T17")</f>
        <v>100</v>
      </c>
      <c r="AI11" s="7">
        <f>100 + SUMIFS(NhatKy_ViPham!J:J, NhatKy_ViPham!E:E, "10_Dia", NhatKy_ViPham!F:F, B11, NhatKy_ViPham!C:C, "T18") - SUMIFS(NhatKy_ViPham!K:K, NhatKy_ViPham!E:E, "10_Dia", NhatKy_ViPham!F:F, B11, NhatKy_ViPham!C:C, "T18")</f>
        <v>100</v>
      </c>
      <c r="AJ11" s="7">
        <f>100 + SUMIFS(NhatKy_ViPham!J:J, NhatKy_ViPham!E:E, "10_Dia", NhatKy_ViPham!F:F, B11, NhatKy_ViPham!C:C, "T19") - SUMIFS(NhatKy_ViPham!K:K, NhatKy_ViPham!E:E, "10_Dia", NhatKy_ViPham!F:F, B11, NhatKy_ViPham!C:C, "T19")</f>
        <v>100</v>
      </c>
      <c r="AK11" s="7">
        <f>100 + SUMIFS(NhatKy_ViPham!J:J, NhatKy_ViPham!E:E, "10_Dia", NhatKy_ViPham!F:F, B11, NhatKy_ViPham!C:C, "T20") - SUMIFS(NhatKy_ViPham!K:K, NhatKy_ViPham!E:E, "10_Dia", NhatKy_ViPham!F:F, B11, NhatKy_ViPham!C:C, "T20")</f>
        <v>100</v>
      </c>
      <c r="AL11" s="7">
        <f>100 + SUMIFS(NhatKy_ViPham!J:J, NhatKy_ViPham!E:E, "10_Dia", NhatKy_ViPham!F:F, B11, NhatKy_ViPham!C:C, "T21") - SUMIFS(NhatKy_ViPham!K:K, NhatKy_ViPham!E:E, "10_Dia", NhatKy_ViPham!F:F, B11, NhatKy_ViPham!C:C, "T21")</f>
        <v>100</v>
      </c>
      <c r="AM11" s="7">
        <f>100 + SUMIFS(NhatKy_ViPham!J:J, NhatKy_ViPham!E:E, "10_Dia", NhatKy_ViPham!F:F, B11, NhatKy_ViPham!C:C, "T22") - SUMIFS(NhatKy_ViPham!K:K, NhatKy_ViPham!E:E, "10_Dia", NhatKy_ViPham!F:F, B11, NhatKy_ViPham!C:C, "T22")</f>
        <v>100</v>
      </c>
      <c r="AN11" s="7">
        <f>100 + SUMIFS(NhatKy_ViPham!J:J, NhatKy_ViPham!E:E, "10_Dia", NhatKy_ViPham!F:F, B11, NhatKy_ViPham!C:C, "T23") - SUMIFS(NhatKy_ViPham!K:K, NhatKy_ViPham!E:E, "10_Dia", NhatKy_ViPham!F:F, B11, NhatKy_ViPham!C:C, "T23")</f>
        <v>100</v>
      </c>
      <c r="AO11" s="7">
        <f>100 + SUMIFS(NhatKy_ViPham!J:J, NhatKy_ViPham!E:E, "10_Dia", NhatKy_ViPham!F:F, B11, NhatKy_ViPham!C:C, "T24") - SUMIFS(NhatKy_ViPham!K:K, NhatKy_ViPham!E:E, "10_Dia", NhatKy_ViPham!F:F, B11, NhatKy_ViPham!C:C, "T24")</f>
        <v>100</v>
      </c>
      <c r="AP11" s="7">
        <f>100 + SUMIFS(NhatKy_ViPham!J:J, NhatKy_ViPham!E:E, "10_Dia", NhatKy_ViPham!F:F, B11, NhatKy_ViPham!C:C, "T25") - SUMIFS(NhatKy_ViPham!K:K, NhatKy_ViPham!E:E, "10_Dia", NhatKy_ViPham!F:F, B11, NhatKy_ViPham!C:C, "T25")</f>
        <v>100</v>
      </c>
      <c r="AQ11" s="7">
        <f>100 + SUMIFS(NhatKy_ViPham!J:J, NhatKy_ViPham!E:E, "10_Dia", NhatKy_ViPham!F:F, B11, NhatKy_ViPham!C:C, "T26") - SUMIFS(NhatKy_ViPham!K:K, NhatKy_ViPham!E:E, "10_Dia", NhatKy_ViPham!F:F, B11, NhatKy_ViPham!C:C, "T26")</f>
        <v>100</v>
      </c>
      <c r="AR11" s="7">
        <f>100 + SUMIFS(NhatKy_ViPham!J:J, NhatKy_ViPham!E:E, "10_Dia", NhatKy_ViPham!F:F, B11, NhatKy_ViPham!C:C, "T27") - SUMIFS(NhatKy_ViPham!K:K, NhatKy_ViPham!E:E, "10_Dia", NhatKy_ViPham!F:F, B11, NhatKy_ViPham!C:C, "T27")</f>
        <v>100</v>
      </c>
      <c r="AS11" s="7">
        <f>100 + SUMIFS(NhatKy_ViPham!J:J, NhatKy_ViPham!E:E, "10_Dia", NhatKy_ViPham!F:F, B11, NhatKy_ViPham!C:C, "T28") - SUMIFS(NhatKy_ViPham!K:K, NhatKy_ViPham!E:E, "10_Dia", NhatKy_ViPham!F:F, B11, NhatKy_ViPham!C:C, "T28")</f>
        <v>100</v>
      </c>
      <c r="AT11" s="7">
        <f>100 + SUMIFS(NhatKy_ViPham!J:J, NhatKy_ViPham!E:E, "10_Dia", NhatKy_ViPham!F:F, B11, NhatKy_ViPham!C:C, "T29") - SUMIFS(NhatKy_ViPham!K:K, NhatKy_ViPham!E:E, "10_Dia", NhatKy_ViPham!F:F, B11, NhatKy_ViPham!C:C, "T29")</f>
        <v>100</v>
      </c>
      <c r="AU11" s="7">
        <f>100 + SUMIFS(NhatKy_ViPham!J:J, NhatKy_ViPham!E:E, "10_Dia", NhatKy_ViPham!F:F, B11, NhatKy_ViPham!C:C, "T30") - SUMIFS(NhatKy_ViPham!K:K, NhatKy_ViPham!E:E, "10_Dia", NhatKy_ViPham!F:F, B11, NhatKy_ViPham!C:C, "T30")</f>
        <v>100</v>
      </c>
      <c r="AV11" s="7">
        <f>100 + SUMIFS(NhatKy_ViPham!J:J, NhatKy_ViPham!E:E, "10_Dia", NhatKy_ViPham!F:F, B11, NhatKy_ViPham!C:C, "T31") - SUMIFS(NhatKy_ViPham!K:K, NhatKy_ViPham!E:E, "10_Dia", NhatKy_ViPham!F:F, B11, NhatKy_ViPham!C:C, "T31")</f>
        <v>100</v>
      </c>
      <c r="AW11" s="7">
        <f>100 + SUMIFS(NhatKy_ViPham!J:J, NhatKy_ViPham!E:E, "10_Dia", NhatKy_ViPham!F:F, B11, NhatKy_ViPham!C:C, "T32") - SUMIFS(NhatKy_ViPham!K:K, NhatKy_ViPham!E:E, "10_Dia", NhatKy_ViPham!F:F, B11, NhatKy_ViPham!C:C, "T32")</f>
        <v>100</v>
      </c>
      <c r="AX11" s="7">
        <f>100 + SUMIFS(NhatKy_ViPham!J:J, NhatKy_ViPham!E:E, "10_Dia", NhatKy_ViPham!F:F, B11, NhatKy_ViPham!C:C, "T33") - SUMIFS(NhatKy_ViPham!K:K, NhatKy_ViPham!E:E, "10_Dia", NhatKy_ViPham!F:F, B11, NhatKy_ViPham!C:C, "T33")</f>
        <v>100</v>
      </c>
      <c r="AY11" s="7">
        <f>100 + SUMIFS(NhatKy_ViPham!J:J, NhatKy_ViPham!E:E, "10_Dia", NhatKy_ViPham!F:F, B11, NhatKy_ViPham!C:C, "T34") - SUMIFS(NhatKy_ViPham!K:K, NhatKy_ViPham!E:E, "10_Dia", NhatKy_ViPham!F:F, B11, NhatKy_ViPham!C:C, "T34")</f>
        <v>100</v>
      </c>
      <c r="AZ11" s="7">
        <f>100 + SUMIFS(NhatKy_ViPham!J:J, NhatKy_ViPham!E:E, "10_Dia", NhatKy_ViPham!F:F, B11, NhatKy_ViPham!C:C, "T35") - SUMIFS(NhatKy_ViPham!K:K, NhatKy_ViPham!E:E, "10_Dia", NhatKy_ViPham!F:F, B11, NhatKy_ViPham!C:C, "T35")</f>
        <v>100</v>
      </c>
      <c r="BA11" s="12">
        <f t="shared" si="0"/>
        <v>100</v>
      </c>
      <c r="BB11" s="11" t="s">
        <v>430</v>
      </c>
      <c r="BC11" s="14" t="str">
        <f t="shared" si="1"/>
        <v>Tốt</v>
      </c>
      <c r="BD11" s="10" t="str">
        <f t="shared" si="2"/>
        <v>🟢 BÌNH THƯỜNG</v>
      </c>
    </row>
    <row r="12" spans="1:56" x14ac:dyDescent="0.25">
      <c r="A12" s="5">
        <v>4</v>
      </c>
      <c r="B12" s="15" t="s">
        <v>1118</v>
      </c>
      <c r="C12" s="5" t="s">
        <v>514</v>
      </c>
      <c r="D12" s="5" t="s">
        <v>429</v>
      </c>
      <c r="E12" s="11" t="s">
        <v>430</v>
      </c>
      <c r="F12" s="6">
        <f>SUMIFS(NhatKy_ViPham!K:K, NhatKy_ViPham!E:E, "10_Dia", NhatKy_ViPham!F:F, B12, NhatKy_ViPham!H:H, "L01")</f>
        <v>0</v>
      </c>
      <c r="G12" s="6">
        <f>SUMIFS(NhatKy_ViPham!K:K, NhatKy_ViPham!E:E, "10_Dia", NhatKy_ViPham!F:F, B12, NhatKy_ViPham!H:H, "L02")</f>
        <v>0</v>
      </c>
      <c r="H12" s="6">
        <f>SUMIFS(NhatKy_ViPham!K:K, NhatKy_ViPham!E:E, "10_Dia", NhatKy_ViPham!F:F, B12, NhatKy_ViPham!H:H, "L03")</f>
        <v>0</v>
      </c>
      <c r="I12" s="6">
        <f>SUMIFS(NhatKy_ViPham!K:K, NhatKy_ViPham!E:E, "10_Dia", NhatKy_ViPham!F:F, B12, NhatKy_ViPham!H:H, "L04")</f>
        <v>0</v>
      </c>
      <c r="J12" s="6">
        <f>SUMIFS(NhatKy_ViPham!K:K, NhatKy_ViPham!E:E, "10_Dia", NhatKy_ViPham!F:F, B12, NhatKy_ViPham!H:H, "L05")</f>
        <v>0</v>
      </c>
      <c r="K12" s="6">
        <f>SUMIFS(NhatKy_ViPham!K:K, NhatKy_ViPham!E:E, "10_Dia", NhatKy_ViPham!F:F, B12, NhatKy_ViPham!H:H, "L06")</f>
        <v>0</v>
      </c>
      <c r="L12" s="6">
        <f>SUMIFS(NhatKy_ViPham!K:K, NhatKy_ViPham!E:E, "10_Dia", NhatKy_ViPham!F:F, B12, NhatKy_ViPham!H:H, "L07")</f>
        <v>0</v>
      </c>
      <c r="M12" s="6">
        <f>SUMIFS(NhatKy_ViPham!K:K, NhatKy_ViPham!E:E, "10_Dia", NhatKy_ViPham!F:F, B12, NhatKy_ViPham!H:H, "L08")</f>
        <v>0</v>
      </c>
      <c r="N12" s="6">
        <f>SUMIFS(NhatKy_ViPham!K:K, NhatKy_ViPham!E:E, "10_Dia", NhatKy_ViPham!F:F, B12, NhatKy_ViPham!H:H, "L09")</f>
        <v>0</v>
      </c>
      <c r="O12" s="6">
        <f>SUMIFS(NhatKy_ViPham!K:K, NhatKy_ViPham!E:E, "10_Dia", NhatKy_ViPham!F:F, B12, NhatKy_ViPham!H:H, "L10")</f>
        <v>0</v>
      </c>
      <c r="P12" s="12">
        <f>SUMIFS(NhatKy_ViPham!J:J, NhatKy_ViPham!E:E, "10_Dia", NhatKy_ViPham!F:F, B12)</f>
        <v>0</v>
      </c>
      <c r="Q12" s="13">
        <f>SUMIFS(NhatKy_ViPham!K:K, NhatKy_ViPham!E:E, "10_Dia", NhatKy_ViPham!F:F, B12)</f>
        <v>0</v>
      </c>
      <c r="R12" s="6">
        <f>100 + SUMIFS(NhatKy_ViPham!J:J, NhatKy_ViPham!E:E, "10_Dia", NhatKy_ViPham!F:F, B12, NhatKy_ViPham!C:C, "T1") - SUMIFS(NhatKy_ViPham!K:K, NhatKy_ViPham!E:E, "10_Dia", NhatKy_ViPham!F:F, B12, NhatKy_ViPham!C:C, "T1")</f>
        <v>100</v>
      </c>
      <c r="S12" s="6">
        <f>100 + SUMIFS(NhatKy_ViPham!J:J, NhatKy_ViPham!E:E, "10_Dia", NhatKy_ViPham!F:F, B12, NhatKy_ViPham!C:C, "T2") - SUMIFS(NhatKy_ViPham!K:K, NhatKy_ViPham!E:E, "10_Dia", NhatKy_ViPham!F:F, B12, NhatKy_ViPham!C:C, "T2")</f>
        <v>100</v>
      </c>
      <c r="T12" s="6">
        <f>100 + SUMIFS(NhatKy_ViPham!J:J, NhatKy_ViPham!E:E, "10_Dia", NhatKy_ViPham!F:F, B12, NhatKy_ViPham!C:C, "T3") - SUMIFS(NhatKy_ViPham!K:K, NhatKy_ViPham!E:E, "10_Dia", NhatKy_ViPham!F:F, B12, NhatKy_ViPham!C:C, "T3")</f>
        <v>100</v>
      </c>
      <c r="U12" s="6">
        <f>100 + SUMIFS(NhatKy_ViPham!J:J, NhatKy_ViPham!E:E, "10_Dia", NhatKy_ViPham!F:F, B12, NhatKy_ViPham!C:C, "T4") - SUMIFS(NhatKy_ViPham!K:K, NhatKy_ViPham!E:E, "10_Dia", NhatKy_ViPham!F:F, B12, NhatKy_ViPham!C:C, "T4")</f>
        <v>100</v>
      </c>
      <c r="V12" s="6">
        <f>100 + SUMIFS(NhatKy_ViPham!J:J, NhatKy_ViPham!E:E, "10_Dia", NhatKy_ViPham!F:F, B12, NhatKy_ViPham!C:C, "T5") - SUMIFS(NhatKy_ViPham!K:K, NhatKy_ViPham!E:E, "10_Dia", NhatKy_ViPham!F:F, B12, NhatKy_ViPham!C:C, "T5")</f>
        <v>100</v>
      </c>
      <c r="W12" s="6">
        <f>100 + SUMIFS(NhatKy_ViPham!J:J, NhatKy_ViPham!E:E, "10_Dia", NhatKy_ViPham!F:F, B12, NhatKy_ViPham!C:C, "T6") - SUMIFS(NhatKy_ViPham!K:K, NhatKy_ViPham!E:E, "10_Dia", NhatKy_ViPham!F:F, B12, NhatKy_ViPham!C:C, "T6")</f>
        <v>100</v>
      </c>
      <c r="X12" s="6">
        <f>100 + SUMIFS(NhatKy_ViPham!J:J, NhatKy_ViPham!E:E, "10_Dia", NhatKy_ViPham!F:F, B12, NhatKy_ViPham!C:C, "T7") - SUMIFS(NhatKy_ViPham!K:K, NhatKy_ViPham!E:E, "10_Dia", NhatKy_ViPham!F:F, B12, NhatKy_ViPham!C:C, "T7")</f>
        <v>100</v>
      </c>
      <c r="Y12" s="6">
        <f>100 + SUMIFS(NhatKy_ViPham!J:J, NhatKy_ViPham!E:E, "10_Dia", NhatKy_ViPham!F:F, B12, NhatKy_ViPham!C:C, "T8") - SUMIFS(NhatKy_ViPham!K:K, NhatKy_ViPham!E:E, "10_Dia", NhatKy_ViPham!F:F, B12, NhatKy_ViPham!C:C, "T8")</f>
        <v>100</v>
      </c>
      <c r="Z12" s="6">
        <f>100 + SUMIFS(NhatKy_ViPham!J:J, NhatKy_ViPham!E:E, "10_Dia", NhatKy_ViPham!F:F, B12, NhatKy_ViPham!C:C, "T9") - SUMIFS(NhatKy_ViPham!K:K, NhatKy_ViPham!E:E, "10_Dia", NhatKy_ViPham!F:F, B12, NhatKy_ViPham!C:C, "T9")</f>
        <v>100</v>
      </c>
      <c r="AA12" s="6">
        <f>100 + SUMIFS(NhatKy_ViPham!J:J, NhatKy_ViPham!E:E, "10_Dia", NhatKy_ViPham!F:F, B12, NhatKy_ViPham!C:C, "T10") - SUMIFS(NhatKy_ViPham!K:K, NhatKy_ViPham!E:E, "10_Dia", NhatKy_ViPham!F:F, B12, NhatKy_ViPham!C:C, "T10")</f>
        <v>100</v>
      </c>
      <c r="AB12" s="6">
        <f>100 + SUMIFS(NhatKy_ViPham!J:J, NhatKy_ViPham!E:E, "10_Dia", NhatKy_ViPham!F:F, B12, NhatKy_ViPham!C:C, "T11") - SUMIFS(NhatKy_ViPham!K:K, NhatKy_ViPham!E:E, "10_Dia", NhatKy_ViPham!F:F, B12, NhatKy_ViPham!C:C, "T11")</f>
        <v>100</v>
      </c>
      <c r="AC12" s="6">
        <f>100 + SUMIFS(NhatKy_ViPham!J:J, NhatKy_ViPham!E:E, "10_Dia", NhatKy_ViPham!F:F, B12, NhatKy_ViPham!C:C, "T12") - SUMIFS(NhatKy_ViPham!K:K, NhatKy_ViPham!E:E, "10_Dia", NhatKy_ViPham!F:F, B12, NhatKy_ViPham!C:C, "T12")</f>
        <v>100</v>
      </c>
      <c r="AD12" s="6">
        <f>100 + SUMIFS(NhatKy_ViPham!J:J, NhatKy_ViPham!E:E, "10_Dia", NhatKy_ViPham!F:F, B12, NhatKy_ViPham!C:C, "T13") - SUMIFS(NhatKy_ViPham!K:K, NhatKy_ViPham!E:E, "10_Dia", NhatKy_ViPham!F:F, B12, NhatKy_ViPham!C:C, "T13")</f>
        <v>100</v>
      </c>
      <c r="AE12" s="6">
        <f>100 + SUMIFS(NhatKy_ViPham!J:J, NhatKy_ViPham!E:E, "10_Dia", NhatKy_ViPham!F:F, B12, NhatKy_ViPham!C:C, "T14") - SUMIFS(NhatKy_ViPham!K:K, NhatKy_ViPham!E:E, "10_Dia", NhatKy_ViPham!F:F, B12, NhatKy_ViPham!C:C, "T14")</f>
        <v>100</v>
      </c>
      <c r="AF12" s="6">
        <f>100 + SUMIFS(NhatKy_ViPham!J:J, NhatKy_ViPham!E:E, "10_Dia", NhatKy_ViPham!F:F, B12, NhatKy_ViPham!C:C, "T15") - SUMIFS(NhatKy_ViPham!K:K, NhatKy_ViPham!E:E, "10_Dia", NhatKy_ViPham!F:F, B12, NhatKy_ViPham!C:C, "T15")</f>
        <v>100</v>
      </c>
      <c r="AG12" s="6">
        <f>100 + SUMIFS(NhatKy_ViPham!J:J, NhatKy_ViPham!E:E, "10_Dia", NhatKy_ViPham!F:F, B12, NhatKy_ViPham!C:C, "T16") - SUMIFS(NhatKy_ViPham!K:K, NhatKy_ViPham!E:E, "10_Dia", NhatKy_ViPham!F:F, B12, NhatKy_ViPham!C:C, "T16")</f>
        <v>100</v>
      </c>
      <c r="AH12" s="6">
        <f>100 + SUMIFS(NhatKy_ViPham!J:J, NhatKy_ViPham!E:E, "10_Dia", NhatKy_ViPham!F:F, B12, NhatKy_ViPham!C:C, "T17") - SUMIFS(NhatKy_ViPham!K:K, NhatKy_ViPham!E:E, "10_Dia", NhatKy_ViPham!F:F, B12, NhatKy_ViPham!C:C, "T17")</f>
        <v>100</v>
      </c>
      <c r="AI12" s="6">
        <f>100 + SUMIFS(NhatKy_ViPham!J:J, NhatKy_ViPham!E:E, "10_Dia", NhatKy_ViPham!F:F, B12, NhatKy_ViPham!C:C, "T18") - SUMIFS(NhatKy_ViPham!K:K, NhatKy_ViPham!E:E, "10_Dia", NhatKy_ViPham!F:F, B12, NhatKy_ViPham!C:C, "T18")</f>
        <v>100</v>
      </c>
      <c r="AJ12" s="6">
        <f>100 + SUMIFS(NhatKy_ViPham!J:J, NhatKy_ViPham!E:E, "10_Dia", NhatKy_ViPham!F:F, B12, NhatKy_ViPham!C:C, "T19") - SUMIFS(NhatKy_ViPham!K:K, NhatKy_ViPham!E:E, "10_Dia", NhatKy_ViPham!F:F, B12, NhatKy_ViPham!C:C, "T19")</f>
        <v>100</v>
      </c>
      <c r="AK12" s="6">
        <f>100 + SUMIFS(NhatKy_ViPham!J:J, NhatKy_ViPham!E:E, "10_Dia", NhatKy_ViPham!F:F, B12, NhatKy_ViPham!C:C, "T20") - SUMIFS(NhatKy_ViPham!K:K, NhatKy_ViPham!E:E, "10_Dia", NhatKy_ViPham!F:F, B12, NhatKy_ViPham!C:C, "T20")</f>
        <v>100</v>
      </c>
      <c r="AL12" s="6">
        <f>100 + SUMIFS(NhatKy_ViPham!J:J, NhatKy_ViPham!E:E, "10_Dia", NhatKy_ViPham!F:F, B12, NhatKy_ViPham!C:C, "T21") - SUMIFS(NhatKy_ViPham!K:K, NhatKy_ViPham!E:E, "10_Dia", NhatKy_ViPham!F:F, B12, NhatKy_ViPham!C:C, "T21")</f>
        <v>100</v>
      </c>
      <c r="AM12" s="6">
        <f>100 + SUMIFS(NhatKy_ViPham!J:J, NhatKy_ViPham!E:E, "10_Dia", NhatKy_ViPham!F:F, B12, NhatKy_ViPham!C:C, "T22") - SUMIFS(NhatKy_ViPham!K:K, NhatKy_ViPham!E:E, "10_Dia", NhatKy_ViPham!F:F, B12, NhatKy_ViPham!C:C, "T22")</f>
        <v>100</v>
      </c>
      <c r="AN12" s="6">
        <f>100 + SUMIFS(NhatKy_ViPham!J:J, NhatKy_ViPham!E:E, "10_Dia", NhatKy_ViPham!F:F, B12, NhatKy_ViPham!C:C, "T23") - SUMIFS(NhatKy_ViPham!K:K, NhatKy_ViPham!E:E, "10_Dia", NhatKy_ViPham!F:F, B12, NhatKy_ViPham!C:C, "T23")</f>
        <v>100</v>
      </c>
      <c r="AO12" s="6">
        <f>100 + SUMIFS(NhatKy_ViPham!J:J, NhatKy_ViPham!E:E, "10_Dia", NhatKy_ViPham!F:F, B12, NhatKy_ViPham!C:C, "T24") - SUMIFS(NhatKy_ViPham!K:K, NhatKy_ViPham!E:E, "10_Dia", NhatKy_ViPham!F:F, B12, NhatKy_ViPham!C:C, "T24")</f>
        <v>100</v>
      </c>
      <c r="AP12" s="6">
        <f>100 + SUMIFS(NhatKy_ViPham!J:J, NhatKy_ViPham!E:E, "10_Dia", NhatKy_ViPham!F:F, B12, NhatKy_ViPham!C:C, "T25") - SUMIFS(NhatKy_ViPham!K:K, NhatKy_ViPham!E:E, "10_Dia", NhatKy_ViPham!F:F, B12, NhatKy_ViPham!C:C, "T25")</f>
        <v>100</v>
      </c>
      <c r="AQ12" s="6">
        <f>100 + SUMIFS(NhatKy_ViPham!J:J, NhatKy_ViPham!E:E, "10_Dia", NhatKy_ViPham!F:F, B12, NhatKy_ViPham!C:C, "T26") - SUMIFS(NhatKy_ViPham!K:K, NhatKy_ViPham!E:E, "10_Dia", NhatKy_ViPham!F:F, B12, NhatKy_ViPham!C:C, "T26")</f>
        <v>100</v>
      </c>
      <c r="AR12" s="6">
        <f>100 + SUMIFS(NhatKy_ViPham!J:J, NhatKy_ViPham!E:E, "10_Dia", NhatKy_ViPham!F:F, B12, NhatKy_ViPham!C:C, "T27") - SUMIFS(NhatKy_ViPham!K:K, NhatKy_ViPham!E:E, "10_Dia", NhatKy_ViPham!F:F, B12, NhatKy_ViPham!C:C, "T27")</f>
        <v>100</v>
      </c>
      <c r="AS12" s="6">
        <f>100 + SUMIFS(NhatKy_ViPham!J:J, NhatKy_ViPham!E:E, "10_Dia", NhatKy_ViPham!F:F, B12, NhatKy_ViPham!C:C, "T28") - SUMIFS(NhatKy_ViPham!K:K, NhatKy_ViPham!E:E, "10_Dia", NhatKy_ViPham!F:F, B12, NhatKy_ViPham!C:C, "T28")</f>
        <v>100</v>
      </c>
      <c r="AT12" s="6">
        <f>100 + SUMIFS(NhatKy_ViPham!J:J, NhatKy_ViPham!E:E, "10_Dia", NhatKy_ViPham!F:F, B12, NhatKy_ViPham!C:C, "T29") - SUMIFS(NhatKy_ViPham!K:K, NhatKy_ViPham!E:E, "10_Dia", NhatKy_ViPham!F:F, B12, NhatKy_ViPham!C:C, "T29")</f>
        <v>100</v>
      </c>
      <c r="AU12" s="6">
        <f>100 + SUMIFS(NhatKy_ViPham!J:J, NhatKy_ViPham!E:E, "10_Dia", NhatKy_ViPham!F:F, B12, NhatKy_ViPham!C:C, "T30") - SUMIFS(NhatKy_ViPham!K:K, NhatKy_ViPham!E:E, "10_Dia", NhatKy_ViPham!F:F, B12, NhatKy_ViPham!C:C, "T30")</f>
        <v>100</v>
      </c>
      <c r="AV12" s="6">
        <f>100 + SUMIFS(NhatKy_ViPham!J:J, NhatKy_ViPham!E:E, "10_Dia", NhatKy_ViPham!F:F, B12, NhatKy_ViPham!C:C, "T31") - SUMIFS(NhatKy_ViPham!K:K, NhatKy_ViPham!E:E, "10_Dia", NhatKy_ViPham!F:F, B12, NhatKy_ViPham!C:C, "T31")</f>
        <v>100</v>
      </c>
      <c r="AW12" s="6">
        <f>100 + SUMIFS(NhatKy_ViPham!J:J, NhatKy_ViPham!E:E, "10_Dia", NhatKy_ViPham!F:F, B12, NhatKy_ViPham!C:C, "T32") - SUMIFS(NhatKy_ViPham!K:K, NhatKy_ViPham!E:E, "10_Dia", NhatKy_ViPham!F:F, B12, NhatKy_ViPham!C:C, "T32")</f>
        <v>100</v>
      </c>
      <c r="AX12" s="6">
        <f>100 + SUMIFS(NhatKy_ViPham!J:J, NhatKy_ViPham!E:E, "10_Dia", NhatKy_ViPham!F:F, B12, NhatKy_ViPham!C:C, "T33") - SUMIFS(NhatKy_ViPham!K:K, NhatKy_ViPham!E:E, "10_Dia", NhatKy_ViPham!F:F, B12, NhatKy_ViPham!C:C, "T33")</f>
        <v>100</v>
      </c>
      <c r="AY12" s="6">
        <f>100 + SUMIFS(NhatKy_ViPham!J:J, NhatKy_ViPham!E:E, "10_Dia", NhatKy_ViPham!F:F, B12, NhatKy_ViPham!C:C, "T34") - SUMIFS(NhatKy_ViPham!K:K, NhatKy_ViPham!E:E, "10_Dia", NhatKy_ViPham!F:F, B12, NhatKy_ViPham!C:C, "T34")</f>
        <v>100</v>
      </c>
      <c r="AZ12" s="6">
        <f>100 + SUMIFS(NhatKy_ViPham!J:J, NhatKy_ViPham!E:E, "10_Dia", NhatKy_ViPham!F:F, B12, NhatKy_ViPham!C:C, "T35") - SUMIFS(NhatKy_ViPham!K:K, NhatKy_ViPham!E:E, "10_Dia", NhatKy_ViPham!F:F, B12, NhatKy_ViPham!C:C, "T35")</f>
        <v>100</v>
      </c>
      <c r="BA12" s="12">
        <f t="shared" si="0"/>
        <v>100</v>
      </c>
      <c r="BB12" s="11" t="s">
        <v>430</v>
      </c>
      <c r="BC12" s="16" t="str">
        <f t="shared" si="1"/>
        <v>Tốt</v>
      </c>
      <c r="BD12" s="15" t="str">
        <f t="shared" si="2"/>
        <v>🟢 BÌNH THƯỜNG</v>
      </c>
    </row>
    <row r="13" spans="1:56" x14ac:dyDescent="0.25">
      <c r="A13" s="4">
        <v>5</v>
      </c>
      <c r="B13" s="10" t="s">
        <v>1119</v>
      </c>
      <c r="C13" s="4" t="s">
        <v>1120</v>
      </c>
      <c r="D13" s="4" t="s">
        <v>435</v>
      </c>
      <c r="E13" s="11" t="s">
        <v>430</v>
      </c>
      <c r="F13" s="7">
        <f>SUMIFS(NhatKy_ViPham!K:K, NhatKy_ViPham!E:E, "10_Dia", NhatKy_ViPham!F:F, B13, NhatKy_ViPham!H:H, "L01")</f>
        <v>0</v>
      </c>
      <c r="G13" s="7">
        <f>SUMIFS(NhatKy_ViPham!K:K, NhatKy_ViPham!E:E, "10_Dia", NhatKy_ViPham!F:F, B13, NhatKy_ViPham!H:H, "L02")</f>
        <v>0</v>
      </c>
      <c r="H13" s="7">
        <f>SUMIFS(NhatKy_ViPham!K:K, NhatKy_ViPham!E:E, "10_Dia", NhatKy_ViPham!F:F, B13, NhatKy_ViPham!H:H, "L03")</f>
        <v>0</v>
      </c>
      <c r="I13" s="7">
        <f>SUMIFS(NhatKy_ViPham!K:K, NhatKy_ViPham!E:E, "10_Dia", NhatKy_ViPham!F:F, B13, NhatKy_ViPham!H:H, "L04")</f>
        <v>0</v>
      </c>
      <c r="J13" s="7">
        <f>SUMIFS(NhatKy_ViPham!K:K, NhatKy_ViPham!E:E, "10_Dia", NhatKy_ViPham!F:F, B13, NhatKy_ViPham!H:H, "L05")</f>
        <v>0</v>
      </c>
      <c r="K13" s="7">
        <f>SUMIFS(NhatKy_ViPham!K:K, NhatKy_ViPham!E:E, "10_Dia", NhatKy_ViPham!F:F, B13, NhatKy_ViPham!H:H, "L06")</f>
        <v>0</v>
      </c>
      <c r="L13" s="7">
        <f>SUMIFS(NhatKy_ViPham!K:K, NhatKy_ViPham!E:E, "10_Dia", NhatKy_ViPham!F:F, B13, NhatKy_ViPham!H:H, "L07")</f>
        <v>0</v>
      </c>
      <c r="M13" s="7">
        <f>SUMIFS(NhatKy_ViPham!K:K, NhatKy_ViPham!E:E, "10_Dia", NhatKy_ViPham!F:F, B13, NhatKy_ViPham!H:H, "L08")</f>
        <v>0</v>
      </c>
      <c r="N13" s="7">
        <f>SUMIFS(NhatKy_ViPham!K:K, NhatKy_ViPham!E:E, "10_Dia", NhatKy_ViPham!F:F, B13, NhatKy_ViPham!H:H, "L09")</f>
        <v>0</v>
      </c>
      <c r="O13" s="7">
        <f>SUMIFS(NhatKy_ViPham!K:K, NhatKy_ViPham!E:E, "10_Dia", NhatKy_ViPham!F:F, B13, NhatKy_ViPham!H:H, "L10")</f>
        <v>0</v>
      </c>
      <c r="P13" s="12">
        <f>SUMIFS(NhatKy_ViPham!J:J, NhatKy_ViPham!E:E, "10_Dia", NhatKy_ViPham!F:F, B13)</f>
        <v>0</v>
      </c>
      <c r="Q13" s="13">
        <f>SUMIFS(NhatKy_ViPham!K:K, NhatKy_ViPham!E:E, "10_Dia", NhatKy_ViPham!F:F, B13)</f>
        <v>0</v>
      </c>
      <c r="R13" s="7">
        <f>100 + SUMIFS(NhatKy_ViPham!J:J, NhatKy_ViPham!E:E, "10_Dia", NhatKy_ViPham!F:F, B13, NhatKy_ViPham!C:C, "T1") - SUMIFS(NhatKy_ViPham!K:K, NhatKy_ViPham!E:E, "10_Dia", NhatKy_ViPham!F:F, B13, NhatKy_ViPham!C:C, "T1")</f>
        <v>100</v>
      </c>
      <c r="S13" s="7">
        <f>100 + SUMIFS(NhatKy_ViPham!J:J, NhatKy_ViPham!E:E, "10_Dia", NhatKy_ViPham!F:F, B13, NhatKy_ViPham!C:C, "T2") - SUMIFS(NhatKy_ViPham!K:K, NhatKy_ViPham!E:E, "10_Dia", NhatKy_ViPham!F:F, B13, NhatKy_ViPham!C:C, "T2")</f>
        <v>100</v>
      </c>
      <c r="T13" s="7">
        <f>100 + SUMIFS(NhatKy_ViPham!J:J, NhatKy_ViPham!E:E, "10_Dia", NhatKy_ViPham!F:F, B13, NhatKy_ViPham!C:C, "T3") - SUMIFS(NhatKy_ViPham!K:K, NhatKy_ViPham!E:E, "10_Dia", NhatKy_ViPham!F:F, B13, NhatKy_ViPham!C:C, "T3")</f>
        <v>100</v>
      </c>
      <c r="U13" s="7">
        <f>100 + SUMIFS(NhatKy_ViPham!J:J, NhatKy_ViPham!E:E, "10_Dia", NhatKy_ViPham!F:F, B13, NhatKy_ViPham!C:C, "T4") - SUMIFS(NhatKy_ViPham!K:K, NhatKy_ViPham!E:E, "10_Dia", NhatKy_ViPham!F:F, B13, NhatKy_ViPham!C:C, "T4")</f>
        <v>100</v>
      </c>
      <c r="V13" s="7">
        <f>100 + SUMIFS(NhatKy_ViPham!J:J, NhatKy_ViPham!E:E, "10_Dia", NhatKy_ViPham!F:F, B13, NhatKy_ViPham!C:C, "T5") - SUMIFS(NhatKy_ViPham!K:K, NhatKy_ViPham!E:E, "10_Dia", NhatKy_ViPham!F:F, B13, NhatKy_ViPham!C:C, "T5")</f>
        <v>100</v>
      </c>
      <c r="W13" s="7">
        <f>100 + SUMIFS(NhatKy_ViPham!J:J, NhatKy_ViPham!E:E, "10_Dia", NhatKy_ViPham!F:F, B13, NhatKy_ViPham!C:C, "T6") - SUMIFS(NhatKy_ViPham!K:K, NhatKy_ViPham!E:E, "10_Dia", NhatKy_ViPham!F:F, B13, NhatKy_ViPham!C:C, "T6")</f>
        <v>100</v>
      </c>
      <c r="X13" s="7">
        <f>100 + SUMIFS(NhatKy_ViPham!J:J, NhatKy_ViPham!E:E, "10_Dia", NhatKy_ViPham!F:F, B13, NhatKy_ViPham!C:C, "T7") - SUMIFS(NhatKy_ViPham!K:K, NhatKy_ViPham!E:E, "10_Dia", NhatKy_ViPham!F:F, B13, NhatKy_ViPham!C:C, "T7")</f>
        <v>100</v>
      </c>
      <c r="Y13" s="7">
        <f>100 + SUMIFS(NhatKy_ViPham!J:J, NhatKy_ViPham!E:E, "10_Dia", NhatKy_ViPham!F:F, B13, NhatKy_ViPham!C:C, "T8") - SUMIFS(NhatKy_ViPham!K:K, NhatKy_ViPham!E:E, "10_Dia", NhatKy_ViPham!F:F, B13, NhatKy_ViPham!C:C, "T8")</f>
        <v>100</v>
      </c>
      <c r="Z13" s="7">
        <f>100 + SUMIFS(NhatKy_ViPham!J:J, NhatKy_ViPham!E:E, "10_Dia", NhatKy_ViPham!F:F, B13, NhatKy_ViPham!C:C, "T9") - SUMIFS(NhatKy_ViPham!K:K, NhatKy_ViPham!E:E, "10_Dia", NhatKy_ViPham!F:F, B13, NhatKy_ViPham!C:C, "T9")</f>
        <v>100</v>
      </c>
      <c r="AA13" s="7">
        <f>100 + SUMIFS(NhatKy_ViPham!J:J, NhatKy_ViPham!E:E, "10_Dia", NhatKy_ViPham!F:F, B13, NhatKy_ViPham!C:C, "T10") - SUMIFS(NhatKy_ViPham!K:K, NhatKy_ViPham!E:E, "10_Dia", NhatKy_ViPham!F:F, B13, NhatKy_ViPham!C:C, "T10")</f>
        <v>100</v>
      </c>
      <c r="AB13" s="7">
        <f>100 + SUMIFS(NhatKy_ViPham!J:J, NhatKy_ViPham!E:E, "10_Dia", NhatKy_ViPham!F:F, B13, NhatKy_ViPham!C:C, "T11") - SUMIFS(NhatKy_ViPham!K:K, NhatKy_ViPham!E:E, "10_Dia", NhatKy_ViPham!F:F, B13, NhatKy_ViPham!C:C, "T11")</f>
        <v>100</v>
      </c>
      <c r="AC13" s="7">
        <f>100 + SUMIFS(NhatKy_ViPham!J:J, NhatKy_ViPham!E:E, "10_Dia", NhatKy_ViPham!F:F, B13, NhatKy_ViPham!C:C, "T12") - SUMIFS(NhatKy_ViPham!K:K, NhatKy_ViPham!E:E, "10_Dia", NhatKy_ViPham!F:F, B13, NhatKy_ViPham!C:C, "T12")</f>
        <v>100</v>
      </c>
      <c r="AD13" s="7">
        <f>100 + SUMIFS(NhatKy_ViPham!J:J, NhatKy_ViPham!E:E, "10_Dia", NhatKy_ViPham!F:F, B13, NhatKy_ViPham!C:C, "T13") - SUMIFS(NhatKy_ViPham!K:K, NhatKy_ViPham!E:E, "10_Dia", NhatKy_ViPham!F:F, B13, NhatKy_ViPham!C:C, "T13")</f>
        <v>100</v>
      </c>
      <c r="AE13" s="7">
        <f>100 + SUMIFS(NhatKy_ViPham!J:J, NhatKy_ViPham!E:E, "10_Dia", NhatKy_ViPham!F:F, B13, NhatKy_ViPham!C:C, "T14") - SUMIFS(NhatKy_ViPham!K:K, NhatKy_ViPham!E:E, "10_Dia", NhatKy_ViPham!F:F, B13, NhatKy_ViPham!C:C, "T14")</f>
        <v>100</v>
      </c>
      <c r="AF13" s="7">
        <f>100 + SUMIFS(NhatKy_ViPham!J:J, NhatKy_ViPham!E:E, "10_Dia", NhatKy_ViPham!F:F, B13, NhatKy_ViPham!C:C, "T15") - SUMIFS(NhatKy_ViPham!K:K, NhatKy_ViPham!E:E, "10_Dia", NhatKy_ViPham!F:F, B13, NhatKy_ViPham!C:C, "T15")</f>
        <v>100</v>
      </c>
      <c r="AG13" s="7">
        <f>100 + SUMIFS(NhatKy_ViPham!J:J, NhatKy_ViPham!E:E, "10_Dia", NhatKy_ViPham!F:F, B13, NhatKy_ViPham!C:C, "T16") - SUMIFS(NhatKy_ViPham!K:K, NhatKy_ViPham!E:E, "10_Dia", NhatKy_ViPham!F:F, B13, NhatKy_ViPham!C:C, "T16")</f>
        <v>100</v>
      </c>
      <c r="AH13" s="7">
        <f>100 + SUMIFS(NhatKy_ViPham!J:J, NhatKy_ViPham!E:E, "10_Dia", NhatKy_ViPham!F:F, B13, NhatKy_ViPham!C:C, "T17") - SUMIFS(NhatKy_ViPham!K:K, NhatKy_ViPham!E:E, "10_Dia", NhatKy_ViPham!F:F, B13, NhatKy_ViPham!C:C, "T17")</f>
        <v>100</v>
      </c>
      <c r="AI13" s="7">
        <f>100 + SUMIFS(NhatKy_ViPham!J:J, NhatKy_ViPham!E:E, "10_Dia", NhatKy_ViPham!F:F, B13, NhatKy_ViPham!C:C, "T18") - SUMIFS(NhatKy_ViPham!K:K, NhatKy_ViPham!E:E, "10_Dia", NhatKy_ViPham!F:F, B13, NhatKy_ViPham!C:C, "T18")</f>
        <v>100</v>
      </c>
      <c r="AJ13" s="7">
        <f>100 + SUMIFS(NhatKy_ViPham!J:J, NhatKy_ViPham!E:E, "10_Dia", NhatKy_ViPham!F:F, B13, NhatKy_ViPham!C:C, "T19") - SUMIFS(NhatKy_ViPham!K:K, NhatKy_ViPham!E:E, "10_Dia", NhatKy_ViPham!F:F, B13, NhatKy_ViPham!C:C, "T19")</f>
        <v>100</v>
      </c>
      <c r="AK13" s="7">
        <f>100 + SUMIFS(NhatKy_ViPham!J:J, NhatKy_ViPham!E:E, "10_Dia", NhatKy_ViPham!F:F, B13, NhatKy_ViPham!C:C, "T20") - SUMIFS(NhatKy_ViPham!K:K, NhatKy_ViPham!E:E, "10_Dia", NhatKy_ViPham!F:F, B13, NhatKy_ViPham!C:C, "T20")</f>
        <v>100</v>
      </c>
      <c r="AL13" s="7">
        <f>100 + SUMIFS(NhatKy_ViPham!J:J, NhatKy_ViPham!E:E, "10_Dia", NhatKy_ViPham!F:F, B13, NhatKy_ViPham!C:C, "T21") - SUMIFS(NhatKy_ViPham!K:K, NhatKy_ViPham!E:E, "10_Dia", NhatKy_ViPham!F:F, B13, NhatKy_ViPham!C:C, "T21")</f>
        <v>100</v>
      </c>
      <c r="AM13" s="7">
        <f>100 + SUMIFS(NhatKy_ViPham!J:J, NhatKy_ViPham!E:E, "10_Dia", NhatKy_ViPham!F:F, B13, NhatKy_ViPham!C:C, "T22") - SUMIFS(NhatKy_ViPham!K:K, NhatKy_ViPham!E:E, "10_Dia", NhatKy_ViPham!F:F, B13, NhatKy_ViPham!C:C, "T22")</f>
        <v>100</v>
      </c>
      <c r="AN13" s="7">
        <f>100 + SUMIFS(NhatKy_ViPham!J:J, NhatKy_ViPham!E:E, "10_Dia", NhatKy_ViPham!F:F, B13, NhatKy_ViPham!C:C, "T23") - SUMIFS(NhatKy_ViPham!K:K, NhatKy_ViPham!E:E, "10_Dia", NhatKy_ViPham!F:F, B13, NhatKy_ViPham!C:C, "T23")</f>
        <v>100</v>
      </c>
      <c r="AO13" s="7">
        <f>100 + SUMIFS(NhatKy_ViPham!J:J, NhatKy_ViPham!E:E, "10_Dia", NhatKy_ViPham!F:F, B13, NhatKy_ViPham!C:C, "T24") - SUMIFS(NhatKy_ViPham!K:K, NhatKy_ViPham!E:E, "10_Dia", NhatKy_ViPham!F:F, B13, NhatKy_ViPham!C:C, "T24")</f>
        <v>100</v>
      </c>
      <c r="AP13" s="7">
        <f>100 + SUMIFS(NhatKy_ViPham!J:J, NhatKy_ViPham!E:E, "10_Dia", NhatKy_ViPham!F:F, B13, NhatKy_ViPham!C:C, "T25") - SUMIFS(NhatKy_ViPham!K:K, NhatKy_ViPham!E:E, "10_Dia", NhatKy_ViPham!F:F, B13, NhatKy_ViPham!C:C, "T25")</f>
        <v>100</v>
      </c>
      <c r="AQ13" s="7">
        <f>100 + SUMIFS(NhatKy_ViPham!J:J, NhatKy_ViPham!E:E, "10_Dia", NhatKy_ViPham!F:F, B13, NhatKy_ViPham!C:C, "T26") - SUMIFS(NhatKy_ViPham!K:K, NhatKy_ViPham!E:E, "10_Dia", NhatKy_ViPham!F:F, B13, NhatKy_ViPham!C:C, "T26")</f>
        <v>100</v>
      </c>
      <c r="AR13" s="7">
        <f>100 + SUMIFS(NhatKy_ViPham!J:J, NhatKy_ViPham!E:E, "10_Dia", NhatKy_ViPham!F:F, B13, NhatKy_ViPham!C:C, "T27") - SUMIFS(NhatKy_ViPham!K:K, NhatKy_ViPham!E:E, "10_Dia", NhatKy_ViPham!F:F, B13, NhatKy_ViPham!C:C, "T27")</f>
        <v>100</v>
      </c>
      <c r="AS13" s="7">
        <f>100 + SUMIFS(NhatKy_ViPham!J:J, NhatKy_ViPham!E:E, "10_Dia", NhatKy_ViPham!F:F, B13, NhatKy_ViPham!C:C, "T28") - SUMIFS(NhatKy_ViPham!K:K, NhatKy_ViPham!E:E, "10_Dia", NhatKy_ViPham!F:F, B13, NhatKy_ViPham!C:C, "T28")</f>
        <v>100</v>
      </c>
      <c r="AT13" s="7">
        <f>100 + SUMIFS(NhatKy_ViPham!J:J, NhatKy_ViPham!E:E, "10_Dia", NhatKy_ViPham!F:F, B13, NhatKy_ViPham!C:C, "T29") - SUMIFS(NhatKy_ViPham!K:K, NhatKy_ViPham!E:E, "10_Dia", NhatKy_ViPham!F:F, B13, NhatKy_ViPham!C:C, "T29")</f>
        <v>100</v>
      </c>
      <c r="AU13" s="7">
        <f>100 + SUMIFS(NhatKy_ViPham!J:J, NhatKy_ViPham!E:E, "10_Dia", NhatKy_ViPham!F:F, B13, NhatKy_ViPham!C:C, "T30") - SUMIFS(NhatKy_ViPham!K:K, NhatKy_ViPham!E:E, "10_Dia", NhatKy_ViPham!F:F, B13, NhatKy_ViPham!C:C, "T30")</f>
        <v>100</v>
      </c>
      <c r="AV13" s="7">
        <f>100 + SUMIFS(NhatKy_ViPham!J:J, NhatKy_ViPham!E:E, "10_Dia", NhatKy_ViPham!F:F, B13, NhatKy_ViPham!C:C, "T31") - SUMIFS(NhatKy_ViPham!K:K, NhatKy_ViPham!E:E, "10_Dia", NhatKy_ViPham!F:F, B13, NhatKy_ViPham!C:C, "T31")</f>
        <v>100</v>
      </c>
      <c r="AW13" s="7">
        <f>100 + SUMIFS(NhatKy_ViPham!J:J, NhatKy_ViPham!E:E, "10_Dia", NhatKy_ViPham!F:F, B13, NhatKy_ViPham!C:C, "T32") - SUMIFS(NhatKy_ViPham!K:K, NhatKy_ViPham!E:E, "10_Dia", NhatKy_ViPham!F:F, B13, NhatKy_ViPham!C:C, "T32")</f>
        <v>100</v>
      </c>
      <c r="AX13" s="7">
        <f>100 + SUMIFS(NhatKy_ViPham!J:J, NhatKy_ViPham!E:E, "10_Dia", NhatKy_ViPham!F:F, B13, NhatKy_ViPham!C:C, "T33") - SUMIFS(NhatKy_ViPham!K:K, NhatKy_ViPham!E:E, "10_Dia", NhatKy_ViPham!F:F, B13, NhatKy_ViPham!C:C, "T33")</f>
        <v>100</v>
      </c>
      <c r="AY13" s="7">
        <f>100 + SUMIFS(NhatKy_ViPham!J:J, NhatKy_ViPham!E:E, "10_Dia", NhatKy_ViPham!F:F, B13, NhatKy_ViPham!C:C, "T34") - SUMIFS(NhatKy_ViPham!K:K, NhatKy_ViPham!E:E, "10_Dia", NhatKy_ViPham!F:F, B13, NhatKy_ViPham!C:C, "T34")</f>
        <v>100</v>
      </c>
      <c r="AZ13" s="7">
        <f>100 + SUMIFS(NhatKy_ViPham!J:J, NhatKy_ViPham!E:E, "10_Dia", NhatKy_ViPham!F:F, B13, NhatKy_ViPham!C:C, "T35") - SUMIFS(NhatKy_ViPham!K:K, NhatKy_ViPham!E:E, "10_Dia", NhatKy_ViPham!F:F, B13, NhatKy_ViPham!C:C, "T35")</f>
        <v>100</v>
      </c>
      <c r="BA13" s="12">
        <f t="shared" si="0"/>
        <v>100</v>
      </c>
      <c r="BB13" s="11" t="s">
        <v>430</v>
      </c>
      <c r="BC13" s="14" t="str">
        <f t="shared" si="1"/>
        <v>Tốt</v>
      </c>
      <c r="BD13" s="10" t="str">
        <f t="shared" si="2"/>
        <v>🟢 BÌNH THƯỜNG</v>
      </c>
    </row>
    <row r="14" spans="1:56" x14ac:dyDescent="0.25">
      <c r="A14" s="5">
        <v>6</v>
      </c>
      <c r="B14" s="15" t="s">
        <v>1121</v>
      </c>
      <c r="C14" s="5" t="s">
        <v>646</v>
      </c>
      <c r="D14" s="5" t="s">
        <v>429</v>
      </c>
      <c r="E14" s="11" t="s">
        <v>430</v>
      </c>
      <c r="F14" s="6">
        <f>SUMIFS(NhatKy_ViPham!K:K, NhatKy_ViPham!E:E, "10_Dia", NhatKy_ViPham!F:F, B14, NhatKy_ViPham!H:H, "L01")</f>
        <v>0</v>
      </c>
      <c r="G14" s="6">
        <f>SUMIFS(NhatKy_ViPham!K:K, NhatKy_ViPham!E:E, "10_Dia", NhatKy_ViPham!F:F, B14, NhatKy_ViPham!H:H, "L02")</f>
        <v>0</v>
      </c>
      <c r="H14" s="6">
        <f>SUMIFS(NhatKy_ViPham!K:K, NhatKy_ViPham!E:E, "10_Dia", NhatKy_ViPham!F:F, B14, NhatKy_ViPham!H:H, "L03")</f>
        <v>0</v>
      </c>
      <c r="I14" s="6">
        <f>SUMIFS(NhatKy_ViPham!K:K, NhatKy_ViPham!E:E, "10_Dia", NhatKy_ViPham!F:F, B14, NhatKy_ViPham!H:H, "L04")</f>
        <v>0</v>
      </c>
      <c r="J14" s="6">
        <f>SUMIFS(NhatKy_ViPham!K:K, NhatKy_ViPham!E:E, "10_Dia", NhatKy_ViPham!F:F, B14, NhatKy_ViPham!H:H, "L05")</f>
        <v>0</v>
      </c>
      <c r="K14" s="6">
        <f>SUMIFS(NhatKy_ViPham!K:K, NhatKy_ViPham!E:E, "10_Dia", NhatKy_ViPham!F:F, B14, NhatKy_ViPham!H:H, "L06")</f>
        <v>0</v>
      </c>
      <c r="L14" s="6">
        <f>SUMIFS(NhatKy_ViPham!K:K, NhatKy_ViPham!E:E, "10_Dia", NhatKy_ViPham!F:F, B14, NhatKy_ViPham!H:H, "L07")</f>
        <v>0</v>
      </c>
      <c r="M14" s="6">
        <f>SUMIFS(NhatKy_ViPham!K:K, NhatKy_ViPham!E:E, "10_Dia", NhatKy_ViPham!F:F, B14, NhatKy_ViPham!H:H, "L08")</f>
        <v>0</v>
      </c>
      <c r="N14" s="6">
        <f>SUMIFS(NhatKy_ViPham!K:K, NhatKy_ViPham!E:E, "10_Dia", NhatKy_ViPham!F:F, B14, NhatKy_ViPham!H:H, "L09")</f>
        <v>0</v>
      </c>
      <c r="O14" s="6">
        <f>SUMIFS(NhatKy_ViPham!K:K, NhatKy_ViPham!E:E, "10_Dia", NhatKy_ViPham!F:F, B14, NhatKy_ViPham!H:H, "L10")</f>
        <v>0</v>
      </c>
      <c r="P14" s="12">
        <f>SUMIFS(NhatKy_ViPham!J:J, NhatKy_ViPham!E:E, "10_Dia", NhatKy_ViPham!F:F, B14)</f>
        <v>0</v>
      </c>
      <c r="Q14" s="13">
        <f>SUMIFS(NhatKy_ViPham!K:K, NhatKy_ViPham!E:E, "10_Dia", NhatKy_ViPham!F:F, B14)</f>
        <v>0</v>
      </c>
      <c r="R14" s="6">
        <f>100 + SUMIFS(NhatKy_ViPham!J:J, NhatKy_ViPham!E:E, "10_Dia", NhatKy_ViPham!F:F, B14, NhatKy_ViPham!C:C, "T1") - SUMIFS(NhatKy_ViPham!K:K, NhatKy_ViPham!E:E, "10_Dia", NhatKy_ViPham!F:F, B14, NhatKy_ViPham!C:C, "T1")</f>
        <v>100</v>
      </c>
      <c r="S14" s="6">
        <f>100 + SUMIFS(NhatKy_ViPham!J:J, NhatKy_ViPham!E:E, "10_Dia", NhatKy_ViPham!F:F, B14, NhatKy_ViPham!C:C, "T2") - SUMIFS(NhatKy_ViPham!K:K, NhatKy_ViPham!E:E, "10_Dia", NhatKy_ViPham!F:F, B14, NhatKy_ViPham!C:C, "T2")</f>
        <v>100</v>
      </c>
      <c r="T14" s="6">
        <f>100 + SUMIFS(NhatKy_ViPham!J:J, NhatKy_ViPham!E:E, "10_Dia", NhatKy_ViPham!F:F, B14, NhatKy_ViPham!C:C, "T3") - SUMIFS(NhatKy_ViPham!K:K, NhatKy_ViPham!E:E, "10_Dia", NhatKy_ViPham!F:F, B14, NhatKy_ViPham!C:C, "T3")</f>
        <v>100</v>
      </c>
      <c r="U14" s="6">
        <f>100 + SUMIFS(NhatKy_ViPham!J:J, NhatKy_ViPham!E:E, "10_Dia", NhatKy_ViPham!F:F, B14, NhatKy_ViPham!C:C, "T4") - SUMIFS(NhatKy_ViPham!K:K, NhatKy_ViPham!E:E, "10_Dia", NhatKy_ViPham!F:F, B14, NhatKy_ViPham!C:C, "T4")</f>
        <v>100</v>
      </c>
      <c r="V14" s="6">
        <f>100 + SUMIFS(NhatKy_ViPham!J:J, NhatKy_ViPham!E:E, "10_Dia", NhatKy_ViPham!F:F, B14, NhatKy_ViPham!C:C, "T5") - SUMIFS(NhatKy_ViPham!K:K, NhatKy_ViPham!E:E, "10_Dia", NhatKy_ViPham!F:F, B14, NhatKy_ViPham!C:C, "T5")</f>
        <v>100</v>
      </c>
      <c r="W14" s="6">
        <f>100 + SUMIFS(NhatKy_ViPham!J:J, NhatKy_ViPham!E:E, "10_Dia", NhatKy_ViPham!F:F, B14, NhatKy_ViPham!C:C, "T6") - SUMIFS(NhatKy_ViPham!K:K, NhatKy_ViPham!E:E, "10_Dia", NhatKy_ViPham!F:F, B14, NhatKy_ViPham!C:C, "T6")</f>
        <v>100</v>
      </c>
      <c r="X14" s="6">
        <f>100 + SUMIFS(NhatKy_ViPham!J:J, NhatKy_ViPham!E:E, "10_Dia", NhatKy_ViPham!F:F, B14, NhatKy_ViPham!C:C, "T7") - SUMIFS(NhatKy_ViPham!K:K, NhatKy_ViPham!E:E, "10_Dia", NhatKy_ViPham!F:F, B14, NhatKy_ViPham!C:C, "T7")</f>
        <v>100</v>
      </c>
      <c r="Y14" s="6">
        <f>100 + SUMIFS(NhatKy_ViPham!J:J, NhatKy_ViPham!E:E, "10_Dia", NhatKy_ViPham!F:F, B14, NhatKy_ViPham!C:C, "T8") - SUMIFS(NhatKy_ViPham!K:K, NhatKy_ViPham!E:E, "10_Dia", NhatKy_ViPham!F:F, B14, NhatKy_ViPham!C:C, "T8")</f>
        <v>100</v>
      </c>
      <c r="Z14" s="6">
        <f>100 + SUMIFS(NhatKy_ViPham!J:J, NhatKy_ViPham!E:E, "10_Dia", NhatKy_ViPham!F:F, B14, NhatKy_ViPham!C:C, "T9") - SUMIFS(NhatKy_ViPham!K:K, NhatKy_ViPham!E:E, "10_Dia", NhatKy_ViPham!F:F, B14, NhatKy_ViPham!C:C, "T9")</f>
        <v>100</v>
      </c>
      <c r="AA14" s="6">
        <f>100 + SUMIFS(NhatKy_ViPham!J:J, NhatKy_ViPham!E:E, "10_Dia", NhatKy_ViPham!F:F, B14, NhatKy_ViPham!C:C, "T10") - SUMIFS(NhatKy_ViPham!K:K, NhatKy_ViPham!E:E, "10_Dia", NhatKy_ViPham!F:F, B14, NhatKy_ViPham!C:C, "T10")</f>
        <v>100</v>
      </c>
      <c r="AB14" s="6">
        <f>100 + SUMIFS(NhatKy_ViPham!J:J, NhatKy_ViPham!E:E, "10_Dia", NhatKy_ViPham!F:F, B14, NhatKy_ViPham!C:C, "T11") - SUMIFS(NhatKy_ViPham!K:K, NhatKy_ViPham!E:E, "10_Dia", NhatKy_ViPham!F:F, B14, NhatKy_ViPham!C:C, "T11")</f>
        <v>100</v>
      </c>
      <c r="AC14" s="6">
        <f>100 + SUMIFS(NhatKy_ViPham!J:J, NhatKy_ViPham!E:E, "10_Dia", NhatKy_ViPham!F:F, B14, NhatKy_ViPham!C:C, "T12") - SUMIFS(NhatKy_ViPham!K:K, NhatKy_ViPham!E:E, "10_Dia", NhatKy_ViPham!F:F, B14, NhatKy_ViPham!C:C, "T12")</f>
        <v>100</v>
      </c>
      <c r="AD14" s="6">
        <f>100 + SUMIFS(NhatKy_ViPham!J:J, NhatKy_ViPham!E:E, "10_Dia", NhatKy_ViPham!F:F, B14, NhatKy_ViPham!C:C, "T13") - SUMIFS(NhatKy_ViPham!K:K, NhatKy_ViPham!E:E, "10_Dia", NhatKy_ViPham!F:F, B14, NhatKy_ViPham!C:C, "T13")</f>
        <v>100</v>
      </c>
      <c r="AE14" s="6">
        <f>100 + SUMIFS(NhatKy_ViPham!J:J, NhatKy_ViPham!E:E, "10_Dia", NhatKy_ViPham!F:F, B14, NhatKy_ViPham!C:C, "T14") - SUMIFS(NhatKy_ViPham!K:K, NhatKy_ViPham!E:E, "10_Dia", NhatKy_ViPham!F:F, B14, NhatKy_ViPham!C:C, "T14")</f>
        <v>100</v>
      </c>
      <c r="AF14" s="6">
        <f>100 + SUMIFS(NhatKy_ViPham!J:J, NhatKy_ViPham!E:E, "10_Dia", NhatKy_ViPham!F:F, B14, NhatKy_ViPham!C:C, "T15") - SUMIFS(NhatKy_ViPham!K:K, NhatKy_ViPham!E:E, "10_Dia", NhatKy_ViPham!F:F, B14, NhatKy_ViPham!C:C, "T15")</f>
        <v>100</v>
      </c>
      <c r="AG14" s="6">
        <f>100 + SUMIFS(NhatKy_ViPham!J:J, NhatKy_ViPham!E:E, "10_Dia", NhatKy_ViPham!F:F, B14, NhatKy_ViPham!C:C, "T16") - SUMIFS(NhatKy_ViPham!K:K, NhatKy_ViPham!E:E, "10_Dia", NhatKy_ViPham!F:F, B14, NhatKy_ViPham!C:C, "T16")</f>
        <v>100</v>
      </c>
      <c r="AH14" s="6">
        <f>100 + SUMIFS(NhatKy_ViPham!J:J, NhatKy_ViPham!E:E, "10_Dia", NhatKy_ViPham!F:F, B14, NhatKy_ViPham!C:C, "T17") - SUMIFS(NhatKy_ViPham!K:K, NhatKy_ViPham!E:E, "10_Dia", NhatKy_ViPham!F:F, B14, NhatKy_ViPham!C:C, "T17")</f>
        <v>100</v>
      </c>
      <c r="AI14" s="6">
        <f>100 + SUMIFS(NhatKy_ViPham!J:J, NhatKy_ViPham!E:E, "10_Dia", NhatKy_ViPham!F:F, B14, NhatKy_ViPham!C:C, "T18") - SUMIFS(NhatKy_ViPham!K:K, NhatKy_ViPham!E:E, "10_Dia", NhatKy_ViPham!F:F, B14, NhatKy_ViPham!C:C, "T18")</f>
        <v>100</v>
      </c>
      <c r="AJ14" s="6">
        <f>100 + SUMIFS(NhatKy_ViPham!J:J, NhatKy_ViPham!E:E, "10_Dia", NhatKy_ViPham!F:F, B14, NhatKy_ViPham!C:C, "T19") - SUMIFS(NhatKy_ViPham!K:K, NhatKy_ViPham!E:E, "10_Dia", NhatKy_ViPham!F:F, B14, NhatKy_ViPham!C:C, "T19")</f>
        <v>100</v>
      </c>
      <c r="AK14" s="6">
        <f>100 + SUMIFS(NhatKy_ViPham!J:J, NhatKy_ViPham!E:E, "10_Dia", NhatKy_ViPham!F:F, B14, NhatKy_ViPham!C:C, "T20") - SUMIFS(NhatKy_ViPham!K:K, NhatKy_ViPham!E:E, "10_Dia", NhatKy_ViPham!F:F, B14, NhatKy_ViPham!C:C, "T20")</f>
        <v>100</v>
      </c>
      <c r="AL14" s="6">
        <f>100 + SUMIFS(NhatKy_ViPham!J:J, NhatKy_ViPham!E:E, "10_Dia", NhatKy_ViPham!F:F, B14, NhatKy_ViPham!C:C, "T21") - SUMIFS(NhatKy_ViPham!K:K, NhatKy_ViPham!E:E, "10_Dia", NhatKy_ViPham!F:F, B14, NhatKy_ViPham!C:C, "T21")</f>
        <v>100</v>
      </c>
      <c r="AM14" s="6">
        <f>100 + SUMIFS(NhatKy_ViPham!J:J, NhatKy_ViPham!E:E, "10_Dia", NhatKy_ViPham!F:F, B14, NhatKy_ViPham!C:C, "T22") - SUMIFS(NhatKy_ViPham!K:K, NhatKy_ViPham!E:E, "10_Dia", NhatKy_ViPham!F:F, B14, NhatKy_ViPham!C:C, "T22")</f>
        <v>100</v>
      </c>
      <c r="AN14" s="6">
        <f>100 + SUMIFS(NhatKy_ViPham!J:J, NhatKy_ViPham!E:E, "10_Dia", NhatKy_ViPham!F:F, B14, NhatKy_ViPham!C:C, "T23") - SUMIFS(NhatKy_ViPham!K:K, NhatKy_ViPham!E:E, "10_Dia", NhatKy_ViPham!F:F, B14, NhatKy_ViPham!C:C, "T23")</f>
        <v>100</v>
      </c>
      <c r="AO14" s="6">
        <f>100 + SUMIFS(NhatKy_ViPham!J:J, NhatKy_ViPham!E:E, "10_Dia", NhatKy_ViPham!F:F, B14, NhatKy_ViPham!C:C, "T24") - SUMIFS(NhatKy_ViPham!K:K, NhatKy_ViPham!E:E, "10_Dia", NhatKy_ViPham!F:F, B14, NhatKy_ViPham!C:C, "T24")</f>
        <v>100</v>
      </c>
      <c r="AP14" s="6">
        <f>100 + SUMIFS(NhatKy_ViPham!J:J, NhatKy_ViPham!E:E, "10_Dia", NhatKy_ViPham!F:F, B14, NhatKy_ViPham!C:C, "T25") - SUMIFS(NhatKy_ViPham!K:K, NhatKy_ViPham!E:E, "10_Dia", NhatKy_ViPham!F:F, B14, NhatKy_ViPham!C:C, "T25")</f>
        <v>100</v>
      </c>
      <c r="AQ14" s="6">
        <f>100 + SUMIFS(NhatKy_ViPham!J:J, NhatKy_ViPham!E:E, "10_Dia", NhatKy_ViPham!F:F, B14, NhatKy_ViPham!C:C, "T26") - SUMIFS(NhatKy_ViPham!K:K, NhatKy_ViPham!E:E, "10_Dia", NhatKy_ViPham!F:F, B14, NhatKy_ViPham!C:C, "T26")</f>
        <v>100</v>
      </c>
      <c r="AR14" s="6">
        <f>100 + SUMIFS(NhatKy_ViPham!J:J, NhatKy_ViPham!E:E, "10_Dia", NhatKy_ViPham!F:F, B14, NhatKy_ViPham!C:C, "T27") - SUMIFS(NhatKy_ViPham!K:K, NhatKy_ViPham!E:E, "10_Dia", NhatKy_ViPham!F:F, B14, NhatKy_ViPham!C:C, "T27")</f>
        <v>100</v>
      </c>
      <c r="AS14" s="6">
        <f>100 + SUMIFS(NhatKy_ViPham!J:J, NhatKy_ViPham!E:E, "10_Dia", NhatKy_ViPham!F:F, B14, NhatKy_ViPham!C:C, "T28") - SUMIFS(NhatKy_ViPham!K:K, NhatKy_ViPham!E:E, "10_Dia", NhatKy_ViPham!F:F, B14, NhatKy_ViPham!C:C, "T28")</f>
        <v>100</v>
      </c>
      <c r="AT14" s="6">
        <f>100 + SUMIFS(NhatKy_ViPham!J:J, NhatKy_ViPham!E:E, "10_Dia", NhatKy_ViPham!F:F, B14, NhatKy_ViPham!C:C, "T29") - SUMIFS(NhatKy_ViPham!K:K, NhatKy_ViPham!E:E, "10_Dia", NhatKy_ViPham!F:F, B14, NhatKy_ViPham!C:C, "T29")</f>
        <v>100</v>
      </c>
      <c r="AU14" s="6">
        <f>100 + SUMIFS(NhatKy_ViPham!J:J, NhatKy_ViPham!E:E, "10_Dia", NhatKy_ViPham!F:F, B14, NhatKy_ViPham!C:C, "T30") - SUMIFS(NhatKy_ViPham!K:K, NhatKy_ViPham!E:E, "10_Dia", NhatKy_ViPham!F:F, B14, NhatKy_ViPham!C:C, "T30")</f>
        <v>100</v>
      </c>
      <c r="AV14" s="6">
        <f>100 + SUMIFS(NhatKy_ViPham!J:J, NhatKy_ViPham!E:E, "10_Dia", NhatKy_ViPham!F:F, B14, NhatKy_ViPham!C:C, "T31") - SUMIFS(NhatKy_ViPham!K:K, NhatKy_ViPham!E:E, "10_Dia", NhatKy_ViPham!F:F, B14, NhatKy_ViPham!C:C, "T31")</f>
        <v>100</v>
      </c>
      <c r="AW14" s="6">
        <f>100 + SUMIFS(NhatKy_ViPham!J:J, NhatKy_ViPham!E:E, "10_Dia", NhatKy_ViPham!F:F, B14, NhatKy_ViPham!C:C, "T32") - SUMIFS(NhatKy_ViPham!K:K, NhatKy_ViPham!E:E, "10_Dia", NhatKy_ViPham!F:F, B14, NhatKy_ViPham!C:C, "T32")</f>
        <v>100</v>
      </c>
      <c r="AX14" s="6">
        <f>100 + SUMIFS(NhatKy_ViPham!J:J, NhatKy_ViPham!E:E, "10_Dia", NhatKy_ViPham!F:F, B14, NhatKy_ViPham!C:C, "T33") - SUMIFS(NhatKy_ViPham!K:K, NhatKy_ViPham!E:E, "10_Dia", NhatKy_ViPham!F:F, B14, NhatKy_ViPham!C:C, "T33")</f>
        <v>100</v>
      </c>
      <c r="AY14" s="6">
        <f>100 + SUMIFS(NhatKy_ViPham!J:J, NhatKy_ViPham!E:E, "10_Dia", NhatKy_ViPham!F:F, B14, NhatKy_ViPham!C:C, "T34") - SUMIFS(NhatKy_ViPham!K:K, NhatKy_ViPham!E:E, "10_Dia", NhatKy_ViPham!F:F, B14, NhatKy_ViPham!C:C, "T34")</f>
        <v>100</v>
      </c>
      <c r="AZ14" s="6">
        <f>100 + SUMIFS(NhatKy_ViPham!J:J, NhatKy_ViPham!E:E, "10_Dia", NhatKy_ViPham!F:F, B14, NhatKy_ViPham!C:C, "T35") - SUMIFS(NhatKy_ViPham!K:K, NhatKy_ViPham!E:E, "10_Dia", NhatKy_ViPham!F:F, B14, NhatKy_ViPham!C:C, "T35")</f>
        <v>100</v>
      </c>
      <c r="BA14" s="12">
        <f t="shared" si="0"/>
        <v>100</v>
      </c>
      <c r="BB14" s="11" t="s">
        <v>430</v>
      </c>
      <c r="BC14" s="16" t="str">
        <f t="shared" si="1"/>
        <v>Tốt</v>
      </c>
      <c r="BD14" s="15" t="str">
        <f t="shared" si="2"/>
        <v>🟢 BÌNH THƯỜNG</v>
      </c>
    </row>
    <row r="15" spans="1:56" x14ac:dyDescent="0.25">
      <c r="A15" s="4">
        <v>7</v>
      </c>
      <c r="B15" s="10" t="s">
        <v>1122</v>
      </c>
      <c r="C15" s="4" t="s">
        <v>716</v>
      </c>
      <c r="D15" s="4" t="s">
        <v>429</v>
      </c>
      <c r="E15" s="11" t="s">
        <v>430</v>
      </c>
      <c r="F15" s="7">
        <f>SUMIFS(NhatKy_ViPham!K:K, NhatKy_ViPham!E:E, "10_Dia", NhatKy_ViPham!F:F, B15, NhatKy_ViPham!H:H, "L01")</f>
        <v>0</v>
      </c>
      <c r="G15" s="7">
        <f>SUMIFS(NhatKy_ViPham!K:K, NhatKy_ViPham!E:E, "10_Dia", NhatKy_ViPham!F:F, B15, NhatKy_ViPham!H:H, "L02")</f>
        <v>0</v>
      </c>
      <c r="H15" s="7">
        <f>SUMIFS(NhatKy_ViPham!K:K, NhatKy_ViPham!E:E, "10_Dia", NhatKy_ViPham!F:F, B15, NhatKy_ViPham!H:H, "L03")</f>
        <v>0</v>
      </c>
      <c r="I15" s="7">
        <f>SUMIFS(NhatKy_ViPham!K:K, NhatKy_ViPham!E:E, "10_Dia", NhatKy_ViPham!F:F, B15, NhatKy_ViPham!H:H, "L04")</f>
        <v>0</v>
      </c>
      <c r="J15" s="7">
        <f>SUMIFS(NhatKy_ViPham!K:K, NhatKy_ViPham!E:E, "10_Dia", NhatKy_ViPham!F:F, B15, NhatKy_ViPham!H:H, "L05")</f>
        <v>0</v>
      </c>
      <c r="K15" s="7">
        <f>SUMIFS(NhatKy_ViPham!K:K, NhatKy_ViPham!E:E, "10_Dia", NhatKy_ViPham!F:F, B15, NhatKy_ViPham!H:H, "L06")</f>
        <v>0</v>
      </c>
      <c r="L15" s="7">
        <f>SUMIFS(NhatKy_ViPham!K:K, NhatKy_ViPham!E:E, "10_Dia", NhatKy_ViPham!F:F, B15, NhatKy_ViPham!H:H, "L07")</f>
        <v>0</v>
      </c>
      <c r="M15" s="7">
        <f>SUMIFS(NhatKy_ViPham!K:K, NhatKy_ViPham!E:E, "10_Dia", NhatKy_ViPham!F:F, B15, NhatKy_ViPham!H:H, "L08")</f>
        <v>0</v>
      </c>
      <c r="N15" s="7">
        <f>SUMIFS(NhatKy_ViPham!K:K, NhatKy_ViPham!E:E, "10_Dia", NhatKy_ViPham!F:F, B15, NhatKy_ViPham!H:H, "L09")</f>
        <v>0</v>
      </c>
      <c r="O15" s="7">
        <f>SUMIFS(NhatKy_ViPham!K:K, NhatKy_ViPham!E:E, "10_Dia", NhatKy_ViPham!F:F, B15, NhatKy_ViPham!H:H, "L10")</f>
        <v>0</v>
      </c>
      <c r="P15" s="12">
        <f>SUMIFS(NhatKy_ViPham!J:J, NhatKy_ViPham!E:E, "10_Dia", NhatKy_ViPham!F:F, B15)</f>
        <v>0</v>
      </c>
      <c r="Q15" s="13">
        <f>SUMIFS(NhatKy_ViPham!K:K, NhatKy_ViPham!E:E, "10_Dia", NhatKy_ViPham!F:F, B15)</f>
        <v>0</v>
      </c>
      <c r="R15" s="7">
        <f>100 + SUMIFS(NhatKy_ViPham!J:J, NhatKy_ViPham!E:E, "10_Dia", NhatKy_ViPham!F:F, B15, NhatKy_ViPham!C:C, "T1") - SUMIFS(NhatKy_ViPham!K:K, NhatKy_ViPham!E:E, "10_Dia", NhatKy_ViPham!F:F, B15, NhatKy_ViPham!C:C, "T1")</f>
        <v>100</v>
      </c>
      <c r="S15" s="7">
        <f>100 + SUMIFS(NhatKy_ViPham!J:J, NhatKy_ViPham!E:E, "10_Dia", NhatKy_ViPham!F:F, B15, NhatKy_ViPham!C:C, "T2") - SUMIFS(NhatKy_ViPham!K:K, NhatKy_ViPham!E:E, "10_Dia", NhatKy_ViPham!F:F, B15, NhatKy_ViPham!C:C, "T2")</f>
        <v>100</v>
      </c>
      <c r="T15" s="7">
        <f>100 + SUMIFS(NhatKy_ViPham!J:J, NhatKy_ViPham!E:E, "10_Dia", NhatKy_ViPham!F:F, B15, NhatKy_ViPham!C:C, "T3") - SUMIFS(NhatKy_ViPham!K:K, NhatKy_ViPham!E:E, "10_Dia", NhatKy_ViPham!F:F, B15, NhatKy_ViPham!C:C, "T3")</f>
        <v>100</v>
      </c>
      <c r="U15" s="7">
        <f>100 + SUMIFS(NhatKy_ViPham!J:J, NhatKy_ViPham!E:E, "10_Dia", NhatKy_ViPham!F:F, B15, NhatKy_ViPham!C:C, "T4") - SUMIFS(NhatKy_ViPham!K:K, NhatKy_ViPham!E:E, "10_Dia", NhatKy_ViPham!F:F, B15, NhatKy_ViPham!C:C, "T4")</f>
        <v>100</v>
      </c>
      <c r="V15" s="7">
        <f>100 + SUMIFS(NhatKy_ViPham!J:J, NhatKy_ViPham!E:E, "10_Dia", NhatKy_ViPham!F:F, B15, NhatKy_ViPham!C:C, "T5") - SUMIFS(NhatKy_ViPham!K:K, NhatKy_ViPham!E:E, "10_Dia", NhatKy_ViPham!F:F, B15, NhatKy_ViPham!C:C, "T5")</f>
        <v>100</v>
      </c>
      <c r="W15" s="7">
        <f>100 + SUMIFS(NhatKy_ViPham!J:J, NhatKy_ViPham!E:E, "10_Dia", NhatKy_ViPham!F:F, B15, NhatKy_ViPham!C:C, "T6") - SUMIFS(NhatKy_ViPham!K:K, NhatKy_ViPham!E:E, "10_Dia", NhatKy_ViPham!F:F, B15, NhatKy_ViPham!C:C, "T6")</f>
        <v>100</v>
      </c>
      <c r="X15" s="7">
        <f>100 + SUMIFS(NhatKy_ViPham!J:J, NhatKy_ViPham!E:E, "10_Dia", NhatKy_ViPham!F:F, B15, NhatKy_ViPham!C:C, "T7") - SUMIFS(NhatKy_ViPham!K:K, NhatKy_ViPham!E:E, "10_Dia", NhatKy_ViPham!F:F, B15, NhatKy_ViPham!C:C, "T7")</f>
        <v>100</v>
      </c>
      <c r="Y15" s="7">
        <f>100 + SUMIFS(NhatKy_ViPham!J:J, NhatKy_ViPham!E:E, "10_Dia", NhatKy_ViPham!F:F, B15, NhatKy_ViPham!C:C, "T8") - SUMIFS(NhatKy_ViPham!K:K, NhatKy_ViPham!E:E, "10_Dia", NhatKy_ViPham!F:F, B15, NhatKy_ViPham!C:C, "T8")</f>
        <v>100</v>
      </c>
      <c r="Z15" s="7">
        <f>100 + SUMIFS(NhatKy_ViPham!J:J, NhatKy_ViPham!E:E, "10_Dia", NhatKy_ViPham!F:F, B15, NhatKy_ViPham!C:C, "T9") - SUMIFS(NhatKy_ViPham!K:K, NhatKy_ViPham!E:E, "10_Dia", NhatKy_ViPham!F:F, B15, NhatKy_ViPham!C:C, "T9")</f>
        <v>100</v>
      </c>
      <c r="AA15" s="7">
        <f>100 + SUMIFS(NhatKy_ViPham!J:J, NhatKy_ViPham!E:E, "10_Dia", NhatKy_ViPham!F:F, B15, NhatKy_ViPham!C:C, "T10") - SUMIFS(NhatKy_ViPham!K:K, NhatKy_ViPham!E:E, "10_Dia", NhatKy_ViPham!F:F, B15, NhatKy_ViPham!C:C, "T10")</f>
        <v>100</v>
      </c>
      <c r="AB15" s="7">
        <f>100 + SUMIFS(NhatKy_ViPham!J:J, NhatKy_ViPham!E:E, "10_Dia", NhatKy_ViPham!F:F, B15, NhatKy_ViPham!C:C, "T11") - SUMIFS(NhatKy_ViPham!K:K, NhatKy_ViPham!E:E, "10_Dia", NhatKy_ViPham!F:F, B15, NhatKy_ViPham!C:C, "T11")</f>
        <v>100</v>
      </c>
      <c r="AC15" s="7">
        <f>100 + SUMIFS(NhatKy_ViPham!J:J, NhatKy_ViPham!E:E, "10_Dia", NhatKy_ViPham!F:F, B15, NhatKy_ViPham!C:C, "T12") - SUMIFS(NhatKy_ViPham!K:K, NhatKy_ViPham!E:E, "10_Dia", NhatKy_ViPham!F:F, B15, NhatKy_ViPham!C:C, "T12")</f>
        <v>100</v>
      </c>
      <c r="AD15" s="7">
        <f>100 + SUMIFS(NhatKy_ViPham!J:J, NhatKy_ViPham!E:E, "10_Dia", NhatKy_ViPham!F:F, B15, NhatKy_ViPham!C:C, "T13") - SUMIFS(NhatKy_ViPham!K:K, NhatKy_ViPham!E:E, "10_Dia", NhatKy_ViPham!F:F, B15, NhatKy_ViPham!C:C, "T13")</f>
        <v>100</v>
      </c>
      <c r="AE15" s="7">
        <f>100 + SUMIFS(NhatKy_ViPham!J:J, NhatKy_ViPham!E:E, "10_Dia", NhatKy_ViPham!F:F, B15, NhatKy_ViPham!C:C, "T14") - SUMIFS(NhatKy_ViPham!K:K, NhatKy_ViPham!E:E, "10_Dia", NhatKy_ViPham!F:F, B15, NhatKy_ViPham!C:C, "T14")</f>
        <v>100</v>
      </c>
      <c r="AF15" s="7">
        <f>100 + SUMIFS(NhatKy_ViPham!J:J, NhatKy_ViPham!E:E, "10_Dia", NhatKy_ViPham!F:F, B15, NhatKy_ViPham!C:C, "T15") - SUMIFS(NhatKy_ViPham!K:K, NhatKy_ViPham!E:E, "10_Dia", NhatKy_ViPham!F:F, B15, NhatKy_ViPham!C:C, "T15")</f>
        <v>100</v>
      </c>
      <c r="AG15" s="7">
        <f>100 + SUMIFS(NhatKy_ViPham!J:J, NhatKy_ViPham!E:E, "10_Dia", NhatKy_ViPham!F:F, B15, NhatKy_ViPham!C:C, "T16") - SUMIFS(NhatKy_ViPham!K:K, NhatKy_ViPham!E:E, "10_Dia", NhatKy_ViPham!F:F, B15, NhatKy_ViPham!C:C, "T16")</f>
        <v>100</v>
      </c>
      <c r="AH15" s="7">
        <f>100 + SUMIFS(NhatKy_ViPham!J:J, NhatKy_ViPham!E:E, "10_Dia", NhatKy_ViPham!F:F, B15, NhatKy_ViPham!C:C, "T17") - SUMIFS(NhatKy_ViPham!K:K, NhatKy_ViPham!E:E, "10_Dia", NhatKy_ViPham!F:F, B15, NhatKy_ViPham!C:C, "T17")</f>
        <v>100</v>
      </c>
      <c r="AI15" s="7">
        <f>100 + SUMIFS(NhatKy_ViPham!J:J, NhatKy_ViPham!E:E, "10_Dia", NhatKy_ViPham!F:F, B15, NhatKy_ViPham!C:C, "T18") - SUMIFS(NhatKy_ViPham!K:K, NhatKy_ViPham!E:E, "10_Dia", NhatKy_ViPham!F:F, B15, NhatKy_ViPham!C:C, "T18")</f>
        <v>100</v>
      </c>
      <c r="AJ15" s="7">
        <f>100 + SUMIFS(NhatKy_ViPham!J:J, NhatKy_ViPham!E:E, "10_Dia", NhatKy_ViPham!F:F, B15, NhatKy_ViPham!C:C, "T19") - SUMIFS(NhatKy_ViPham!K:K, NhatKy_ViPham!E:E, "10_Dia", NhatKy_ViPham!F:F, B15, NhatKy_ViPham!C:C, "T19")</f>
        <v>100</v>
      </c>
      <c r="AK15" s="7">
        <f>100 + SUMIFS(NhatKy_ViPham!J:J, NhatKy_ViPham!E:E, "10_Dia", NhatKy_ViPham!F:F, B15, NhatKy_ViPham!C:C, "T20") - SUMIFS(NhatKy_ViPham!K:K, NhatKy_ViPham!E:E, "10_Dia", NhatKy_ViPham!F:F, B15, NhatKy_ViPham!C:C, "T20")</f>
        <v>100</v>
      </c>
      <c r="AL15" s="7">
        <f>100 + SUMIFS(NhatKy_ViPham!J:J, NhatKy_ViPham!E:E, "10_Dia", NhatKy_ViPham!F:F, B15, NhatKy_ViPham!C:C, "T21") - SUMIFS(NhatKy_ViPham!K:K, NhatKy_ViPham!E:E, "10_Dia", NhatKy_ViPham!F:F, B15, NhatKy_ViPham!C:C, "T21")</f>
        <v>100</v>
      </c>
      <c r="AM15" s="7">
        <f>100 + SUMIFS(NhatKy_ViPham!J:J, NhatKy_ViPham!E:E, "10_Dia", NhatKy_ViPham!F:F, B15, NhatKy_ViPham!C:C, "T22") - SUMIFS(NhatKy_ViPham!K:K, NhatKy_ViPham!E:E, "10_Dia", NhatKy_ViPham!F:F, B15, NhatKy_ViPham!C:C, "T22")</f>
        <v>100</v>
      </c>
      <c r="AN15" s="7">
        <f>100 + SUMIFS(NhatKy_ViPham!J:J, NhatKy_ViPham!E:E, "10_Dia", NhatKy_ViPham!F:F, B15, NhatKy_ViPham!C:C, "T23") - SUMIFS(NhatKy_ViPham!K:K, NhatKy_ViPham!E:E, "10_Dia", NhatKy_ViPham!F:F, B15, NhatKy_ViPham!C:C, "T23")</f>
        <v>100</v>
      </c>
      <c r="AO15" s="7">
        <f>100 + SUMIFS(NhatKy_ViPham!J:J, NhatKy_ViPham!E:E, "10_Dia", NhatKy_ViPham!F:F, B15, NhatKy_ViPham!C:C, "T24") - SUMIFS(NhatKy_ViPham!K:K, NhatKy_ViPham!E:E, "10_Dia", NhatKy_ViPham!F:F, B15, NhatKy_ViPham!C:C, "T24")</f>
        <v>100</v>
      </c>
      <c r="AP15" s="7">
        <f>100 + SUMIFS(NhatKy_ViPham!J:J, NhatKy_ViPham!E:E, "10_Dia", NhatKy_ViPham!F:F, B15, NhatKy_ViPham!C:C, "T25") - SUMIFS(NhatKy_ViPham!K:K, NhatKy_ViPham!E:E, "10_Dia", NhatKy_ViPham!F:F, B15, NhatKy_ViPham!C:C, "T25")</f>
        <v>100</v>
      </c>
      <c r="AQ15" s="7">
        <f>100 + SUMIFS(NhatKy_ViPham!J:J, NhatKy_ViPham!E:E, "10_Dia", NhatKy_ViPham!F:F, B15, NhatKy_ViPham!C:C, "T26") - SUMIFS(NhatKy_ViPham!K:K, NhatKy_ViPham!E:E, "10_Dia", NhatKy_ViPham!F:F, B15, NhatKy_ViPham!C:C, "T26")</f>
        <v>100</v>
      </c>
      <c r="AR15" s="7">
        <f>100 + SUMIFS(NhatKy_ViPham!J:J, NhatKy_ViPham!E:E, "10_Dia", NhatKy_ViPham!F:F, B15, NhatKy_ViPham!C:C, "T27") - SUMIFS(NhatKy_ViPham!K:K, NhatKy_ViPham!E:E, "10_Dia", NhatKy_ViPham!F:F, B15, NhatKy_ViPham!C:C, "T27")</f>
        <v>100</v>
      </c>
      <c r="AS15" s="7">
        <f>100 + SUMIFS(NhatKy_ViPham!J:J, NhatKy_ViPham!E:E, "10_Dia", NhatKy_ViPham!F:F, B15, NhatKy_ViPham!C:C, "T28") - SUMIFS(NhatKy_ViPham!K:K, NhatKy_ViPham!E:E, "10_Dia", NhatKy_ViPham!F:F, B15, NhatKy_ViPham!C:C, "T28")</f>
        <v>100</v>
      </c>
      <c r="AT15" s="7">
        <f>100 + SUMIFS(NhatKy_ViPham!J:J, NhatKy_ViPham!E:E, "10_Dia", NhatKy_ViPham!F:F, B15, NhatKy_ViPham!C:C, "T29") - SUMIFS(NhatKy_ViPham!K:K, NhatKy_ViPham!E:E, "10_Dia", NhatKy_ViPham!F:F, B15, NhatKy_ViPham!C:C, "T29")</f>
        <v>100</v>
      </c>
      <c r="AU15" s="7">
        <f>100 + SUMIFS(NhatKy_ViPham!J:J, NhatKy_ViPham!E:E, "10_Dia", NhatKy_ViPham!F:F, B15, NhatKy_ViPham!C:C, "T30") - SUMIFS(NhatKy_ViPham!K:K, NhatKy_ViPham!E:E, "10_Dia", NhatKy_ViPham!F:F, B15, NhatKy_ViPham!C:C, "T30")</f>
        <v>100</v>
      </c>
      <c r="AV15" s="7">
        <f>100 + SUMIFS(NhatKy_ViPham!J:J, NhatKy_ViPham!E:E, "10_Dia", NhatKy_ViPham!F:F, B15, NhatKy_ViPham!C:C, "T31") - SUMIFS(NhatKy_ViPham!K:K, NhatKy_ViPham!E:E, "10_Dia", NhatKy_ViPham!F:F, B15, NhatKy_ViPham!C:C, "T31")</f>
        <v>100</v>
      </c>
      <c r="AW15" s="7">
        <f>100 + SUMIFS(NhatKy_ViPham!J:J, NhatKy_ViPham!E:E, "10_Dia", NhatKy_ViPham!F:F, B15, NhatKy_ViPham!C:C, "T32") - SUMIFS(NhatKy_ViPham!K:K, NhatKy_ViPham!E:E, "10_Dia", NhatKy_ViPham!F:F, B15, NhatKy_ViPham!C:C, "T32")</f>
        <v>100</v>
      </c>
      <c r="AX15" s="7">
        <f>100 + SUMIFS(NhatKy_ViPham!J:J, NhatKy_ViPham!E:E, "10_Dia", NhatKy_ViPham!F:F, B15, NhatKy_ViPham!C:C, "T33") - SUMIFS(NhatKy_ViPham!K:K, NhatKy_ViPham!E:E, "10_Dia", NhatKy_ViPham!F:F, B15, NhatKy_ViPham!C:C, "T33")</f>
        <v>100</v>
      </c>
      <c r="AY15" s="7">
        <f>100 + SUMIFS(NhatKy_ViPham!J:J, NhatKy_ViPham!E:E, "10_Dia", NhatKy_ViPham!F:F, B15, NhatKy_ViPham!C:C, "T34") - SUMIFS(NhatKy_ViPham!K:K, NhatKy_ViPham!E:E, "10_Dia", NhatKy_ViPham!F:F, B15, NhatKy_ViPham!C:C, "T34")</f>
        <v>100</v>
      </c>
      <c r="AZ15" s="7">
        <f>100 + SUMIFS(NhatKy_ViPham!J:J, NhatKy_ViPham!E:E, "10_Dia", NhatKy_ViPham!F:F, B15, NhatKy_ViPham!C:C, "T35") - SUMIFS(NhatKy_ViPham!K:K, NhatKy_ViPham!E:E, "10_Dia", NhatKy_ViPham!F:F, B15, NhatKy_ViPham!C:C, "T35")</f>
        <v>100</v>
      </c>
      <c r="BA15" s="12">
        <f t="shared" si="0"/>
        <v>100</v>
      </c>
      <c r="BB15" s="11" t="s">
        <v>430</v>
      </c>
      <c r="BC15" s="14" t="str">
        <f t="shared" si="1"/>
        <v>Tốt</v>
      </c>
      <c r="BD15" s="10" t="str">
        <f t="shared" si="2"/>
        <v>🟢 BÌNH THƯỜNG</v>
      </c>
    </row>
    <row r="16" spans="1:56" x14ac:dyDescent="0.25">
      <c r="A16" s="5">
        <v>8</v>
      </c>
      <c r="B16" s="15" t="s">
        <v>1123</v>
      </c>
      <c r="C16" s="5" t="s">
        <v>556</v>
      </c>
      <c r="D16" s="5" t="s">
        <v>429</v>
      </c>
      <c r="E16" s="11" t="s">
        <v>430</v>
      </c>
      <c r="F16" s="6">
        <f>SUMIFS(NhatKy_ViPham!K:K, NhatKy_ViPham!E:E, "10_Dia", NhatKy_ViPham!F:F, B16, NhatKy_ViPham!H:H, "L01")</f>
        <v>0</v>
      </c>
      <c r="G16" s="6">
        <f>SUMIFS(NhatKy_ViPham!K:K, NhatKy_ViPham!E:E, "10_Dia", NhatKy_ViPham!F:F, B16, NhatKy_ViPham!H:H, "L02")</f>
        <v>0</v>
      </c>
      <c r="H16" s="6">
        <f>SUMIFS(NhatKy_ViPham!K:K, NhatKy_ViPham!E:E, "10_Dia", NhatKy_ViPham!F:F, B16, NhatKy_ViPham!H:H, "L03")</f>
        <v>0</v>
      </c>
      <c r="I16" s="6">
        <f>SUMIFS(NhatKy_ViPham!K:K, NhatKy_ViPham!E:E, "10_Dia", NhatKy_ViPham!F:F, B16, NhatKy_ViPham!H:H, "L04")</f>
        <v>0</v>
      </c>
      <c r="J16" s="6">
        <f>SUMIFS(NhatKy_ViPham!K:K, NhatKy_ViPham!E:E, "10_Dia", NhatKy_ViPham!F:F, B16, NhatKy_ViPham!H:H, "L05")</f>
        <v>0</v>
      </c>
      <c r="K16" s="6">
        <f>SUMIFS(NhatKy_ViPham!K:K, NhatKy_ViPham!E:E, "10_Dia", NhatKy_ViPham!F:F, B16, NhatKy_ViPham!H:H, "L06")</f>
        <v>0</v>
      </c>
      <c r="L16" s="6">
        <f>SUMIFS(NhatKy_ViPham!K:K, NhatKy_ViPham!E:E, "10_Dia", NhatKy_ViPham!F:F, B16, NhatKy_ViPham!H:H, "L07")</f>
        <v>0</v>
      </c>
      <c r="M16" s="6">
        <f>SUMIFS(NhatKy_ViPham!K:K, NhatKy_ViPham!E:E, "10_Dia", NhatKy_ViPham!F:F, B16, NhatKy_ViPham!H:H, "L08")</f>
        <v>0</v>
      </c>
      <c r="N16" s="6">
        <f>SUMIFS(NhatKy_ViPham!K:K, NhatKy_ViPham!E:E, "10_Dia", NhatKy_ViPham!F:F, B16, NhatKy_ViPham!H:H, "L09")</f>
        <v>0</v>
      </c>
      <c r="O16" s="6">
        <f>SUMIFS(NhatKy_ViPham!K:K, NhatKy_ViPham!E:E, "10_Dia", NhatKy_ViPham!F:F, B16, NhatKy_ViPham!H:H, "L10")</f>
        <v>0</v>
      </c>
      <c r="P16" s="12">
        <f>SUMIFS(NhatKy_ViPham!J:J, NhatKy_ViPham!E:E, "10_Dia", NhatKy_ViPham!F:F, B16)</f>
        <v>0</v>
      </c>
      <c r="Q16" s="13">
        <f>SUMIFS(NhatKy_ViPham!K:K, NhatKy_ViPham!E:E, "10_Dia", NhatKy_ViPham!F:F, B16)</f>
        <v>0</v>
      </c>
      <c r="R16" s="6">
        <f>100 + SUMIFS(NhatKy_ViPham!J:J, NhatKy_ViPham!E:E, "10_Dia", NhatKy_ViPham!F:F, B16, NhatKy_ViPham!C:C, "T1") - SUMIFS(NhatKy_ViPham!K:K, NhatKy_ViPham!E:E, "10_Dia", NhatKy_ViPham!F:F, B16, NhatKy_ViPham!C:C, "T1")</f>
        <v>100</v>
      </c>
      <c r="S16" s="6">
        <f>100 + SUMIFS(NhatKy_ViPham!J:J, NhatKy_ViPham!E:E, "10_Dia", NhatKy_ViPham!F:F, B16, NhatKy_ViPham!C:C, "T2") - SUMIFS(NhatKy_ViPham!K:K, NhatKy_ViPham!E:E, "10_Dia", NhatKy_ViPham!F:F, B16, NhatKy_ViPham!C:C, "T2")</f>
        <v>100</v>
      </c>
      <c r="T16" s="6">
        <f>100 + SUMIFS(NhatKy_ViPham!J:J, NhatKy_ViPham!E:E, "10_Dia", NhatKy_ViPham!F:F, B16, NhatKy_ViPham!C:C, "T3") - SUMIFS(NhatKy_ViPham!K:K, NhatKy_ViPham!E:E, "10_Dia", NhatKy_ViPham!F:F, B16, NhatKy_ViPham!C:C, "T3")</f>
        <v>100</v>
      </c>
      <c r="U16" s="6">
        <f>100 + SUMIFS(NhatKy_ViPham!J:J, NhatKy_ViPham!E:E, "10_Dia", NhatKy_ViPham!F:F, B16, NhatKy_ViPham!C:C, "T4") - SUMIFS(NhatKy_ViPham!K:K, NhatKy_ViPham!E:E, "10_Dia", NhatKy_ViPham!F:F, B16, NhatKy_ViPham!C:C, "T4")</f>
        <v>100</v>
      </c>
      <c r="V16" s="6">
        <f>100 + SUMIFS(NhatKy_ViPham!J:J, NhatKy_ViPham!E:E, "10_Dia", NhatKy_ViPham!F:F, B16, NhatKy_ViPham!C:C, "T5") - SUMIFS(NhatKy_ViPham!K:K, NhatKy_ViPham!E:E, "10_Dia", NhatKy_ViPham!F:F, B16, NhatKy_ViPham!C:C, "T5")</f>
        <v>100</v>
      </c>
      <c r="W16" s="6">
        <f>100 + SUMIFS(NhatKy_ViPham!J:J, NhatKy_ViPham!E:E, "10_Dia", NhatKy_ViPham!F:F, B16, NhatKy_ViPham!C:C, "T6") - SUMIFS(NhatKy_ViPham!K:K, NhatKy_ViPham!E:E, "10_Dia", NhatKy_ViPham!F:F, B16, NhatKy_ViPham!C:C, "T6")</f>
        <v>100</v>
      </c>
      <c r="X16" s="6">
        <f>100 + SUMIFS(NhatKy_ViPham!J:J, NhatKy_ViPham!E:E, "10_Dia", NhatKy_ViPham!F:F, B16, NhatKy_ViPham!C:C, "T7") - SUMIFS(NhatKy_ViPham!K:K, NhatKy_ViPham!E:E, "10_Dia", NhatKy_ViPham!F:F, B16, NhatKy_ViPham!C:C, "T7")</f>
        <v>100</v>
      </c>
      <c r="Y16" s="6">
        <f>100 + SUMIFS(NhatKy_ViPham!J:J, NhatKy_ViPham!E:E, "10_Dia", NhatKy_ViPham!F:F, B16, NhatKy_ViPham!C:C, "T8") - SUMIFS(NhatKy_ViPham!K:K, NhatKy_ViPham!E:E, "10_Dia", NhatKy_ViPham!F:F, B16, NhatKy_ViPham!C:C, "T8")</f>
        <v>100</v>
      </c>
      <c r="Z16" s="6">
        <f>100 + SUMIFS(NhatKy_ViPham!J:J, NhatKy_ViPham!E:E, "10_Dia", NhatKy_ViPham!F:F, B16, NhatKy_ViPham!C:C, "T9") - SUMIFS(NhatKy_ViPham!K:K, NhatKy_ViPham!E:E, "10_Dia", NhatKy_ViPham!F:F, B16, NhatKy_ViPham!C:C, "T9")</f>
        <v>100</v>
      </c>
      <c r="AA16" s="6">
        <f>100 + SUMIFS(NhatKy_ViPham!J:J, NhatKy_ViPham!E:E, "10_Dia", NhatKy_ViPham!F:F, B16, NhatKy_ViPham!C:C, "T10") - SUMIFS(NhatKy_ViPham!K:K, NhatKy_ViPham!E:E, "10_Dia", NhatKy_ViPham!F:F, B16, NhatKy_ViPham!C:C, "T10")</f>
        <v>100</v>
      </c>
      <c r="AB16" s="6">
        <f>100 + SUMIFS(NhatKy_ViPham!J:J, NhatKy_ViPham!E:E, "10_Dia", NhatKy_ViPham!F:F, B16, NhatKy_ViPham!C:C, "T11") - SUMIFS(NhatKy_ViPham!K:K, NhatKy_ViPham!E:E, "10_Dia", NhatKy_ViPham!F:F, B16, NhatKy_ViPham!C:C, "T11")</f>
        <v>100</v>
      </c>
      <c r="AC16" s="6">
        <f>100 + SUMIFS(NhatKy_ViPham!J:J, NhatKy_ViPham!E:E, "10_Dia", NhatKy_ViPham!F:F, B16, NhatKy_ViPham!C:C, "T12") - SUMIFS(NhatKy_ViPham!K:K, NhatKy_ViPham!E:E, "10_Dia", NhatKy_ViPham!F:F, B16, NhatKy_ViPham!C:C, "T12")</f>
        <v>100</v>
      </c>
      <c r="AD16" s="6">
        <f>100 + SUMIFS(NhatKy_ViPham!J:J, NhatKy_ViPham!E:E, "10_Dia", NhatKy_ViPham!F:F, B16, NhatKy_ViPham!C:C, "T13") - SUMIFS(NhatKy_ViPham!K:K, NhatKy_ViPham!E:E, "10_Dia", NhatKy_ViPham!F:F, B16, NhatKy_ViPham!C:C, "T13")</f>
        <v>100</v>
      </c>
      <c r="AE16" s="6">
        <f>100 + SUMIFS(NhatKy_ViPham!J:J, NhatKy_ViPham!E:E, "10_Dia", NhatKy_ViPham!F:F, B16, NhatKy_ViPham!C:C, "T14") - SUMIFS(NhatKy_ViPham!K:K, NhatKy_ViPham!E:E, "10_Dia", NhatKy_ViPham!F:F, B16, NhatKy_ViPham!C:C, "T14")</f>
        <v>100</v>
      </c>
      <c r="AF16" s="6">
        <f>100 + SUMIFS(NhatKy_ViPham!J:J, NhatKy_ViPham!E:E, "10_Dia", NhatKy_ViPham!F:F, B16, NhatKy_ViPham!C:C, "T15") - SUMIFS(NhatKy_ViPham!K:K, NhatKy_ViPham!E:E, "10_Dia", NhatKy_ViPham!F:F, B16, NhatKy_ViPham!C:C, "T15")</f>
        <v>100</v>
      </c>
      <c r="AG16" s="6">
        <f>100 + SUMIFS(NhatKy_ViPham!J:J, NhatKy_ViPham!E:E, "10_Dia", NhatKy_ViPham!F:F, B16, NhatKy_ViPham!C:C, "T16") - SUMIFS(NhatKy_ViPham!K:K, NhatKy_ViPham!E:E, "10_Dia", NhatKy_ViPham!F:F, B16, NhatKy_ViPham!C:C, "T16")</f>
        <v>100</v>
      </c>
      <c r="AH16" s="6">
        <f>100 + SUMIFS(NhatKy_ViPham!J:J, NhatKy_ViPham!E:E, "10_Dia", NhatKy_ViPham!F:F, B16, NhatKy_ViPham!C:C, "T17") - SUMIFS(NhatKy_ViPham!K:K, NhatKy_ViPham!E:E, "10_Dia", NhatKy_ViPham!F:F, B16, NhatKy_ViPham!C:C, "T17")</f>
        <v>100</v>
      </c>
      <c r="AI16" s="6">
        <f>100 + SUMIFS(NhatKy_ViPham!J:J, NhatKy_ViPham!E:E, "10_Dia", NhatKy_ViPham!F:F, B16, NhatKy_ViPham!C:C, "T18") - SUMIFS(NhatKy_ViPham!K:K, NhatKy_ViPham!E:E, "10_Dia", NhatKy_ViPham!F:F, B16, NhatKy_ViPham!C:C, "T18")</f>
        <v>100</v>
      </c>
      <c r="AJ16" s="6">
        <f>100 + SUMIFS(NhatKy_ViPham!J:J, NhatKy_ViPham!E:E, "10_Dia", NhatKy_ViPham!F:F, B16, NhatKy_ViPham!C:C, "T19") - SUMIFS(NhatKy_ViPham!K:K, NhatKy_ViPham!E:E, "10_Dia", NhatKy_ViPham!F:F, B16, NhatKy_ViPham!C:C, "T19")</f>
        <v>100</v>
      </c>
      <c r="AK16" s="6">
        <f>100 + SUMIFS(NhatKy_ViPham!J:J, NhatKy_ViPham!E:E, "10_Dia", NhatKy_ViPham!F:F, B16, NhatKy_ViPham!C:C, "T20") - SUMIFS(NhatKy_ViPham!K:K, NhatKy_ViPham!E:E, "10_Dia", NhatKy_ViPham!F:F, B16, NhatKy_ViPham!C:C, "T20")</f>
        <v>100</v>
      </c>
      <c r="AL16" s="6">
        <f>100 + SUMIFS(NhatKy_ViPham!J:J, NhatKy_ViPham!E:E, "10_Dia", NhatKy_ViPham!F:F, B16, NhatKy_ViPham!C:C, "T21") - SUMIFS(NhatKy_ViPham!K:K, NhatKy_ViPham!E:E, "10_Dia", NhatKy_ViPham!F:F, B16, NhatKy_ViPham!C:C, "T21")</f>
        <v>100</v>
      </c>
      <c r="AM16" s="6">
        <f>100 + SUMIFS(NhatKy_ViPham!J:J, NhatKy_ViPham!E:E, "10_Dia", NhatKy_ViPham!F:F, B16, NhatKy_ViPham!C:C, "T22") - SUMIFS(NhatKy_ViPham!K:K, NhatKy_ViPham!E:E, "10_Dia", NhatKy_ViPham!F:F, B16, NhatKy_ViPham!C:C, "T22")</f>
        <v>100</v>
      </c>
      <c r="AN16" s="6">
        <f>100 + SUMIFS(NhatKy_ViPham!J:J, NhatKy_ViPham!E:E, "10_Dia", NhatKy_ViPham!F:F, B16, NhatKy_ViPham!C:C, "T23") - SUMIFS(NhatKy_ViPham!K:K, NhatKy_ViPham!E:E, "10_Dia", NhatKy_ViPham!F:F, B16, NhatKy_ViPham!C:C, "T23")</f>
        <v>100</v>
      </c>
      <c r="AO16" s="6">
        <f>100 + SUMIFS(NhatKy_ViPham!J:J, NhatKy_ViPham!E:E, "10_Dia", NhatKy_ViPham!F:F, B16, NhatKy_ViPham!C:C, "T24") - SUMIFS(NhatKy_ViPham!K:K, NhatKy_ViPham!E:E, "10_Dia", NhatKy_ViPham!F:F, B16, NhatKy_ViPham!C:C, "T24")</f>
        <v>100</v>
      </c>
      <c r="AP16" s="6">
        <f>100 + SUMIFS(NhatKy_ViPham!J:J, NhatKy_ViPham!E:E, "10_Dia", NhatKy_ViPham!F:F, B16, NhatKy_ViPham!C:C, "T25") - SUMIFS(NhatKy_ViPham!K:K, NhatKy_ViPham!E:E, "10_Dia", NhatKy_ViPham!F:F, B16, NhatKy_ViPham!C:C, "T25")</f>
        <v>100</v>
      </c>
      <c r="AQ16" s="6">
        <f>100 + SUMIFS(NhatKy_ViPham!J:J, NhatKy_ViPham!E:E, "10_Dia", NhatKy_ViPham!F:F, B16, NhatKy_ViPham!C:C, "T26") - SUMIFS(NhatKy_ViPham!K:K, NhatKy_ViPham!E:E, "10_Dia", NhatKy_ViPham!F:F, B16, NhatKy_ViPham!C:C, "T26")</f>
        <v>100</v>
      </c>
      <c r="AR16" s="6">
        <f>100 + SUMIFS(NhatKy_ViPham!J:J, NhatKy_ViPham!E:E, "10_Dia", NhatKy_ViPham!F:F, B16, NhatKy_ViPham!C:C, "T27") - SUMIFS(NhatKy_ViPham!K:K, NhatKy_ViPham!E:E, "10_Dia", NhatKy_ViPham!F:F, B16, NhatKy_ViPham!C:C, "T27")</f>
        <v>100</v>
      </c>
      <c r="AS16" s="6">
        <f>100 + SUMIFS(NhatKy_ViPham!J:J, NhatKy_ViPham!E:E, "10_Dia", NhatKy_ViPham!F:F, B16, NhatKy_ViPham!C:C, "T28") - SUMIFS(NhatKy_ViPham!K:K, NhatKy_ViPham!E:E, "10_Dia", NhatKy_ViPham!F:F, B16, NhatKy_ViPham!C:C, "T28")</f>
        <v>100</v>
      </c>
      <c r="AT16" s="6">
        <f>100 + SUMIFS(NhatKy_ViPham!J:J, NhatKy_ViPham!E:E, "10_Dia", NhatKy_ViPham!F:F, B16, NhatKy_ViPham!C:C, "T29") - SUMIFS(NhatKy_ViPham!K:K, NhatKy_ViPham!E:E, "10_Dia", NhatKy_ViPham!F:F, B16, NhatKy_ViPham!C:C, "T29")</f>
        <v>100</v>
      </c>
      <c r="AU16" s="6">
        <f>100 + SUMIFS(NhatKy_ViPham!J:J, NhatKy_ViPham!E:E, "10_Dia", NhatKy_ViPham!F:F, B16, NhatKy_ViPham!C:C, "T30") - SUMIFS(NhatKy_ViPham!K:K, NhatKy_ViPham!E:E, "10_Dia", NhatKy_ViPham!F:F, B16, NhatKy_ViPham!C:C, "T30")</f>
        <v>100</v>
      </c>
      <c r="AV16" s="6">
        <f>100 + SUMIFS(NhatKy_ViPham!J:J, NhatKy_ViPham!E:E, "10_Dia", NhatKy_ViPham!F:F, B16, NhatKy_ViPham!C:C, "T31") - SUMIFS(NhatKy_ViPham!K:K, NhatKy_ViPham!E:E, "10_Dia", NhatKy_ViPham!F:F, B16, NhatKy_ViPham!C:C, "T31")</f>
        <v>100</v>
      </c>
      <c r="AW16" s="6">
        <f>100 + SUMIFS(NhatKy_ViPham!J:J, NhatKy_ViPham!E:E, "10_Dia", NhatKy_ViPham!F:F, B16, NhatKy_ViPham!C:C, "T32") - SUMIFS(NhatKy_ViPham!K:K, NhatKy_ViPham!E:E, "10_Dia", NhatKy_ViPham!F:F, B16, NhatKy_ViPham!C:C, "T32")</f>
        <v>100</v>
      </c>
      <c r="AX16" s="6">
        <f>100 + SUMIFS(NhatKy_ViPham!J:J, NhatKy_ViPham!E:E, "10_Dia", NhatKy_ViPham!F:F, B16, NhatKy_ViPham!C:C, "T33") - SUMIFS(NhatKy_ViPham!K:K, NhatKy_ViPham!E:E, "10_Dia", NhatKy_ViPham!F:F, B16, NhatKy_ViPham!C:C, "T33")</f>
        <v>100</v>
      </c>
      <c r="AY16" s="6">
        <f>100 + SUMIFS(NhatKy_ViPham!J:J, NhatKy_ViPham!E:E, "10_Dia", NhatKy_ViPham!F:F, B16, NhatKy_ViPham!C:C, "T34") - SUMIFS(NhatKy_ViPham!K:K, NhatKy_ViPham!E:E, "10_Dia", NhatKy_ViPham!F:F, B16, NhatKy_ViPham!C:C, "T34")</f>
        <v>100</v>
      </c>
      <c r="AZ16" s="6">
        <f>100 + SUMIFS(NhatKy_ViPham!J:J, NhatKy_ViPham!E:E, "10_Dia", NhatKy_ViPham!F:F, B16, NhatKy_ViPham!C:C, "T35") - SUMIFS(NhatKy_ViPham!K:K, NhatKy_ViPham!E:E, "10_Dia", NhatKy_ViPham!F:F, B16, NhatKy_ViPham!C:C, "T35")</f>
        <v>100</v>
      </c>
      <c r="BA16" s="12">
        <f t="shared" si="0"/>
        <v>100</v>
      </c>
      <c r="BB16" s="11" t="s">
        <v>430</v>
      </c>
      <c r="BC16" s="16" t="str">
        <f t="shared" si="1"/>
        <v>Tốt</v>
      </c>
      <c r="BD16" s="15" t="str">
        <f t="shared" si="2"/>
        <v>🟢 BÌNH THƯỜNG</v>
      </c>
    </row>
    <row r="17" spans="1:56" x14ac:dyDescent="0.25">
      <c r="A17" s="4">
        <v>9</v>
      </c>
      <c r="B17" s="10" t="s">
        <v>1124</v>
      </c>
      <c r="C17" s="4" t="s">
        <v>1091</v>
      </c>
      <c r="D17" s="4" t="s">
        <v>429</v>
      </c>
      <c r="E17" s="11" t="s">
        <v>430</v>
      </c>
      <c r="F17" s="7">
        <f>SUMIFS(NhatKy_ViPham!K:K, NhatKy_ViPham!E:E, "10_Dia", NhatKy_ViPham!F:F, B17, NhatKy_ViPham!H:H, "L01")</f>
        <v>0</v>
      </c>
      <c r="G17" s="7">
        <f>SUMIFS(NhatKy_ViPham!K:K, NhatKy_ViPham!E:E, "10_Dia", NhatKy_ViPham!F:F, B17, NhatKy_ViPham!H:H, "L02")</f>
        <v>0</v>
      </c>
      <c r="H17" s="7">
        <f>SUMIFS(NhatKy_ViPham!K:K, NhatKy_ViPham!E:E, "10_Dia", NhatKy_ViPham!F:F, B17, NhatKy_ViPham!H:H, "L03")</f>
        <v>0</v>
      </c>
      <c r="I17" s="7">
        <f>SUMIFS(NhatKy_ViPham!K:K, NhatKy_ViPham!E:E, "10_Dia", NhatKy_ViPham!F:F, B17, NhatKy_ViPham!H:H, "L04")</f>
        <v>0</v>
      </c>
      <c r="J17" s="7">
        <f>SUMIFS(NhatKy_ViPham!K:K, NhatKy_ViPham!E:E, "10_Dia", NhatKy_ViPham!F:F, B17, NhatKy_ViPham!H:H, "L05")</f>
        <v>0</v>
      </c>
      <c r="K17" s="7">
        <f>SUMIFS(NhatKy_ViPham!K:K, NhatKy_ViPham!E:E, "10_Dia", NhatKy_ViPham!F:F, B17, NhatKy_ViPham!H:H, "L06")</f>
        <v>0</v>
      </c>
      <c r="L17" s="7">
        <f>SUMIFS(NhatKy_ViPham!K:K, NhatKy_ViPham!E:E, "10_Dia", NhatKy_ViPham!F:F, B17, NhatKy_ViPham!H:H, "L07")</f>
        <v>0</v>
      </c>
      <c r="M17" s="7">
        <f>SUMIFS(NhatKy_ViPham!K:K, NhatKy_ViPham!E:E, "10_Dia", NhatKy_ViPham!F:F, B17, NhatKy_ViPham!H:H, "L08")</f>
        <v>0</v>
      </c>
      <c r="N17" s="7">
        <f>SUMIFS(NhatKy_ViPham!K:K, NhatKy_ViPham!E:E, "10_Dia", NhatKy_ViPham!F:F, B17, NhatKy_ViPham!H:H, "L09")</f>
        <v>0</v>
      </c>
      <c r="O17" s="7">
        <f>SUMIFS(NhatKy_ViPham!K:K, NhatKy_ViPham!E:E, "10_Dia", NhatKy_ViPham!F:F, B17, NhatKy_ViPham!H:H, "L10")</f>
        <v>0</v>
      </c>
      <c r="P17" s="12">
        <f>SUMIFS(NhatKy_ViPham!J:J, NhatKy_ViPham!E:E, "10_Dia", NhatKy_ViPham!F:F, B17)</f>
        <v>0</v>
      </c>
      <c r="Q17" s="13">
        <f>SUMIFS(NhatKy_ViPham!K:K, NhatKy_ViPham!E:E, "10_Dia", NhatKy_ViPham!F:F, B17)</f>
        <v>0</v>
      </c>
      <c r="R17" s="7">
        <f>100 + SUMIFS(NhatKy_ViPham!J:J, NhatKy_ViPham!E:E, "10_Dia", NhatKy_ViPham!F:F, B17, NhatKy_ViPham!C:C, "T1") - SUMIFS(NhatKy_ViPham!K:K, NhatKy_ViPham!E:E, "10_Dia", NhatKy_ViPham!F:F, B17, NhatKy_ViPham!C:C, "T1")</f>
        <v>100</v>
      </c>
      <c r="S17" s="7">
        <f>100 + SUMIFS(NhatKy_ViPham!J:J, NhatKy_ViPham!E:E, "10_Dia", NhatKy_ViPham!F:F, B17, NhatKy_ViPham!C:C, "T2") - SUMIFS(NhatKy_ViPham!K:K, NhatKy_ViPham!E:E, "10_Dia", NhatKy_ViPham!F:F, B17, NhatKy_ViPham!C:C, "T2")</f>
        <v>100</v>
      </c>
      <c r="T17" s="7">
        <f>100 + SUMIFS(NhatKy_ViPham!J:J, NhatKy_ViPham!E:E, "10_Dia", NhatKy_ViPham!F:F, B17, NhatKy_ViPham!C:C, "T3") - SUMIFS(NhatKy_ViPham!K:K, NhatKy_ViPham!E:E, "10_Dia", NhatKy_ViPham!F:F, B17, NhatKy_ViPham!C:C, "T3")</f>
        <v>100</v>
      </c>
      <c r="U17" s="7">
        <f>100 + SUMIFS(NhatKy_ViPham!J:J, NhatKy_ViPham!E:E, "10_Dia", NhatKy_ViPham!F:F, B17, NhatKy_ViPham!C:C, "T4") - SUMIFS(NhatKy_ViPham!K:K, NhatKy_ViPham!E:E, "10_Dia", NhatKy_ViPham!F:F, B17, NhatKy_ViPham!C:C, "T4")</f>
        <v>100</v>
      </c>
      <c r="V17" s="7">
        <f>100 + SUMIFS(NhatKy_ViPham!J:J, NhatKy_ViPham!E:E, "10_Dia", NhatKy_ViPham!F:F, B17, NhatKy_ViPham!C:C, "T5") - SUMIFS(NhatKy_ViPham!K:K, NhatKy_ViPham!E:E, "10_Dia", NhatKy_ViPham!F:F, B17, NhatKy_ViPham!C:C, "T5")</f>
        <v>100</v>
      </c>
      <c r="W17" s="7">
        <f>100 + SUMIFS(NhatKy_ViPham!J:J, NhatKy_ViPham!E:E, "10_Dia", NhatKy_ViPham!F:F, B17, NhatKy_ViPham!C:C, "T6") - SUMIFS(NhatKy_ViPham!K:K, NhatKy_ViPham!E:E, "10_Dia", NhatKy_ViPham!F:F, B17, NhatKy_ViPham!C:C, "T6")</f>
        <v>100</v>
      </c>
      <c r="X17" s="7">
        <f>100 + SUMIFS(NhatKy_ViPham!J:J, NhatKy_ViPham!E:E, "10_Dia", NhatKy_ViPham!F:F, B17, NhatKy_ViPham!C:C, "T7") - SUMIFS(NhatKy_ViPham!K:K, NhatKy_ViPham!E:E, "10_Dia", NhatKy_ViPham!F:F, B17, NhatKy_ViPham!C:C, "T7")</f>
        <v>100</v>
      </c>
      <c r="Y17" s="7">
        <f>100 + SUMIFS(NhatKy_ViPham!J:J, NhatKy_ViPham!E:E, "10_Dia", NhatKy_ViPham!F:F, B17, NhatKy_ViPham!C:C, "T8") - SUMIFS(NhatKy_ViPham!K:K, NhatKy_ViPham!E:E, "10_Dia", NhatKy_ViPham!F:F, B17, NhatKy_ViPham!C:C, "T8")</f>
        <v>100</v>
      </c>
      <c r="Z17" s="7">
        <f>100 + SUMIFS(NhatKy_ViPham!J:J, NhatKy_ViPham!E:E, "10_Dia", NhatKy_ViPham!F:F, B17, NhatKy_ViPham!C:C, "T9") - SUMIFS(NhatKy_ViPham!K:K, NhatKy_ViPham!E:E, "10_Dia", NhatKy_ViPham!F:F, B17, NhatKy_ViPham!C:C, "T9")</f>
        <v>100</v>
      </c>
      <c r="AA17" s="7">
        <f>100 + SUMIFS(NhatKy_ViPham!J:J, NhatKy_ViPham!E:E, "10_Dia", NhatKy_ViPham!F:F, B17, NhatKy_ViPham!C:C, "T10") - SUMIFS(NhatKy_ViPham!K:K, NhatKy_ViPham!E:E, "10_Dia", NhatKy_ViPham!F:F, B17, NhatKy_ViPham!C:C, "T10")</f>
        <v>100</v>
      </c>
      <c r="AB17" s="7">
        <f>100 + SUMIFS(NhatKy_ViPham!J:J, NhatKy_ViPham!E:E, "10_Dia", NhatKy_ViPham!F:F, B17, NhatKy_ViPham!C:C, "T11") - SUMIFS(NhatKy_ViPham!K:K, NhatKy_ViPham!E:E, "10_Dia", NhatKy_ViPham!F:F, B17, NhatKy_ViPham!C:C, "T11")</f>
        <v>100</v>
      </c>
      <c r="AC17" s="7">
        <f>100 + SUMIFS(NhatKy_ViPham!J:J, NhatKy_ViPham!E:E, "10_Dia", NhatKy_ViPham!F:F, B17, NhatKy_ViPham!C:C, "T12") - SUMIFS(NhatKy_ViPham!K:K, NhatKy_ViPham!E:E, "10_Dia", NhatKy_ViPham!F:F, B17, NhatKy_ViPham!C:C, "T12")</f>
        <v>100</v>
      </c>
      <c r="AD17" s="7">
        <f>100 + SUMIFS(NhatKy_ViPham!J:J, NhatKy_ViPham!E:E, "10_Dia", NhatKy_ViPham!F:F, B17, NhatKy_ViPham!C:C, "T13") - SUMIFS(NhatKy_ViPham!K:K, NhatKy_ViPham!E:E, "10_Dia", NhatKy_ViPham!F:F, B17, NhatKy_ViPham!C:C, "T13")</f>
        <v>100</v>
      </c>
      <c r="AE17" s="7">
        <f>100 + SUMIFS(NhatKy_ViPham!J:J, NhatKy_ViPham!E:E, "10_Dia", NhatKy_ViPham!F:F, B17, NhatKy_ViPham!C:C, "T14") - SUMIFS(NhatKy_ViPham!K:K, NhatKy_ViPham!E:E, "10_Dia", NhatKy_ViPham!F:F, B17, NhatKy_ViPham!C:C, "T14")</f>
        <v>100</v>
      </c>
      <c r="AF17" s="7">
        <f>100 + SUMIFS(NhatKy_ViPham!J:J, NhatKy_ViPham!E:E, "10_Dia", NhatKy_ViPham!F:F, B17, NhatKy_ViPham!C:C, "T15") - SUMIFS(NhatKy_ViPham!K:K, NhatKy_ViPham!E:E, "10_Dia", NhatKy_ViPham!F:F, B17, NhatKy_ViPham!C:C, "T15")</f>
        <v>100</v>
      </c>
      <c r="AG17" s="7">
        <f>100 + SUMIFS(NhatKy_ViPham!J:J, NhatKy_ViPham!E:E, "10_Dia", NhatKy_ViPham!F:F, B17, NhatKy_ViPham!C:C, "T16") - SUMIFS(NhatKy_ViPham!K:K, NhatKy_ViPham!E:E, "10_Dia", NhatKy_ViPham!F:F, B17, NhatKy_ViPham!C:C, "T16")</f>
        <v>100</v>
      </c>
      <c r="AH17" s="7">
        <f>100 + SUMIFS(NhatKy_ViPham!J:J, NhatKy_ViPham!E:E, "10_Dia", NhatKy_ViPham!F:F, B17, NhatKy_ViPham!C:C, "T17") - SUMIFS(NhatKy_ViPham!K:K, NhatKy_ViPham!E:E, "10_Dia", NhatKy_ViPham!F:F, B17, NhatKy_ViPham!C:C, "T17")</f>
        <v>100</v>
      </c>
      <c r="AI17" s="7">
        <f>100 + SUMIFS(NhatKy_ViPham!J:J, NhatKy_ViPham!E:E, "10_Dia", NhatKy_ViPham!F:F, B17, NhatKy_ViPham!C:C, "T18") - SUMIFS(NhatKy_ViPham!K:K, NhatKy_ViPham!E:E, "10_Dia", NhatKy_ViPham!F:F, B17, NhatKy_ViPham!C:C, "T18")</f>
        <v>100</v>
      </c>
      <c r="AJ17" s="7">
        <f>100 + SUMIFS(NhatKy_ViPham!J:J, NhatKy_ViPham!E:E, "10_Dia", NhatKy_ViPham!F:F, B17, NhatKy_ViPham!C:C, "T19") - SUMIFS(NhatKy_ViPham!K:K, NhatKy_ViPham!E:E, "10_Dia", NhatKy_ViPham!F:F, B17, NhatKy_ViPham!C:C, "T19")</f>
        <v>100</v>
      </c>
      <c r="AK17" s="7">
        <f>100 + SUMIFS(NhatKy_ViPham!J:J, NhatKy_ViPham!E:E, "10_Dia", NhatKy_ViPham!F:F, B17, NhatKy_ViPham!C:C, "T20") - SUMIFS(NhatKy_ViPham!K:K, NhatKy_ViPham!E:E, "10_Dia", NhatKy_ViPham!F:F, B17, NhatKy_ViPham!C:C, "T20")</f>
        <v>100</v>
      </c>
      <c r="AL17" s="7">
        <f>100 + SUMIFS(NhatKy_ViPham!J:J, NhatKy_ViPham!E:E, "10_Dia", NhatKy_ViPham!F:F, B17, NhatKy_ViPham!C:C, "T21") - SUMIFS(NhatKy_ViPham!K:K, NhatKy_ViPham!E:E, "10_Dia", NhatKy_ViPham!F:F, B17, NhatKy_ViPham!C:C, "T21")</f>
        <v>100</v>
      </c>
      <c r="AM17" s="7">
        <f>100 + SUMIFS(NhatKy_ViPham!J:J, NhatKy_ViPham!E:E, "10_Dia", NhatKy_ViPham!F:F, B17, NhatKy_ViPham!C:C, "T22") - SUMIFS(NhatKy_ViPham!K:K, NhatKy_ViPham!E:E, "10_Dia", NhatKy_ViPham!F:F, B17, NhatKy_ViPham!C:C, "T22")</f>
        <v>100</v>
      </c>
      <c r="AN17" s="7">
        <f>100 + SUMIFS(NhatKy_ViPham!J:J, NhatKy_ViPham!E:E, "10_Dia", NhatKy_ViPham!F:F, B17, NhatKy_ViPham!C:C, "T23") - SUMIFS(NhatKy_ViPham!K:K, NhatKy_ViPham!E:E, "10_Dia", NhatKy_ViPham!F:F, B17, NhatKy_ViPham!C:C, "T23")</f>
        <v>100</v>
      </c>
      <c r="AO17" s="7">
        <f>100 + SUMIFS(NhatKy_ViPham!J:J, NhatKy_ViPham!E:E, "10_Dia", NhatKy_ViPham!F:F, B17, NhatKy_ViPham!C:C, "T24") - SUMIFS(NhatKy_ViPham!K:K, NhatKy_ViPham!E:E, "10_Dia", NhatKy_ViPham!F:F, B17, NhatKy_ViPham!C:C, "T24")</f>
        <v>100</v>
      </c>
      <c r="AP17" s="7">
        <f>100 + SUMIFS(NhatKy_ViPham!J:J, NhatKy_ViPham!E:E, "10_Dia", NhatKy_ViPham!F:F, B17, NhatKy_ViPham!C:C, "T25") - SUMIFS(NhatKy_ViPham!K:K, NhatKy_ViPham!E:E, "10_Dia", NhatKy_ViPham!F:F, B17, NhatKy_ViPham!C:C, "T25")</f>
        <v>100</v>
      </c>
      <c r="AQ17" s="7">
        <f>100 + SUMIFS(NhatKy_ViPham!J:J, NhatKy_ViPham!E:E, "10_Dia", NhatKy_ViPham!F:F, B17, NhatKy_ViPham!C:C, "T26") - SUMIFS(NhatKy_ViPham!K:K, NhatKy_ViPham!E:E, "10_Dia", NhatKy_ViPham!F:F, B17, NhatKy_ViPham!C:C, "T26")</f>
        <v>100</v>
      </c>
      <c r="AR17" s="7">
        <f>100 + SUMIFS(NhatKy_ViPham!J:J, NhatKy_ViPham!E:E, "10_Dia", NhatKy_ViPham!F:F, B17, NhatKy_ViPham!C:C, "T27") - SUMIFS(NhatKy_ViPham!K:K, NhatKy_ViPham!E:E, "10_Dia", NhatKy_ViPham!F:F, B17, NhatKy_ViPham!C:C, "T27")</f>
        <v>100</v>
      </c>
      <c r="AS17" s="7">
        <f>100 + SUMIFS(NhatKy_ViPham!J:J, NhatKy_ViPham!E:E, "10_Dia", NhatKy_ViPham!F:F, B17, NhatKy_ViPham!C:C, "T28") - SUMIFS(NhatKy_ViPham!K:K, NhatKy_ViPham!E:E, "10_Dia", NhatKy_ViPham!F:F, B17, NhatKy_ViPham!C:C, "T28")</f>
        <v>100</v>
      </c>
      <c r="AT17" s="7">
        <f>100 + SUMIFS(NhatKy_ViPham!J:J, NhatKy_ViPham!E:E, "10_Dia", NhatKy_ViPham!F:F, B17, NhatKy_ViPham!C:C, "T29") - SUMIFS(NhatKy_ViPham!K:K, NhatKy_ViPham!E:E, "10_Dia", NhatKy_ViPham!F:F, B17, NhatKy_ViPham!C:C, "T29")</f>
        <v>100</v>
      </c>
      <c r="AU17" s="7">
        <f>100 + SUMIFS(NhatKy_ViPham!J:J, NhatKy_ViPham!E:E, "10_Dia", NhatKy_ViPham!F:F, B17, NhatKy_ViPham!C:C, "T30") - SUMIFS(NhatKy_ViPham!K:K, NhatKy_ViPham!E:E, "10_Dia", NhatKy_ViPham!F:F, B17, NhatKy_ViPham!C:C, "T30")</f>
        <v>100</v>
      </c>
      <c r="AV17" s="7">
        <f>100 + SUMIFS(NhatKy_ViPham!J:J, NhatKy_ViPham!E:E, "10_Dia", NhatKy_ViPham!F:F, B17, NhatKy_ViPham!C:C, "T31") - SUMIFS(NhatKy_ViPham!K:K, NhatKy_ViPham!E:E, "10_Dia", NhatKy_ViPham!F:F, B17, NhatKy_ViPham!C:C, "T31")</f>
        <v>100</v>
      </c>
      <c r="AW17" s="7">
        <f>100 + SUMIFS(NhatKy_ViPham!J:J, NhatKy_ViPham!E:E, "10_Dia", NhatKy_ViPham!F:F, B17, NhatKy_ViPham!C:C, "T32") - SUMIFS(NhatKy_ViPham!K:K, NhatKy_ViPham!E:E, "10_Dia", NhatKy_ViPham!F:F, B17, NhatKy_ViPham!C:C, "T32")</f>
        <v>100</v>
      </c>
      <c r="AX17" s="7">
        <f>100 + SUMIFS(NhatKy_ViPham!J:J, NhatKy_ViPham!E:E, "10_Dia", NhatKy_ViPham!F:F, B17, NhatKy_ViPham!C:C, "T33") - SUMIFS(NhatKy_ViPham!K:K, NhatKy_ViPham!E:E, "10_Dia", NhatKy_ViPham!F:F, B17, NhatKy_ViPham!C:C, "T33")</f>
        <v>100</v>
      </c>
      <c r="AY17" s="7">
        <f>100 + SUMIFS(NhatKy_ViPham!J:J, NhatKy_ViPham!E:E, "10_Dia", NhatKy_ViPham!F:F, B17, NhatKy_ViPham!C:C, "T34") - SUMIFS(NhatKy_ViPham!K:K, NhatKy_ViPham!E:E, "10_Dia", NhatKy_ViPham!F:F, B17, NhatKy_ViPham!C:C, "T34")</f>
        <v>100</v>
      </c>
      <c r="AZ17" s="7">
        <f>100 + SUMIFS(NhatKy_ViPham!J:J, NhatKy_ViPham!E:E, "10_Dia", NhatKy_ViPham!F:F, B17, NhatKy_ViPham!C:C, "T35") - SUMIFS(NhatKy_ViPham!K:K, NhatKy_ViPham!E:E, "10_Dia", NhatKy_ViPham!F:F, B17, NhatKy_ViPham!C:C, "T35")</f>
        <v>100</v>
      </c>
      <c r="BA17" s="12">
        <f t="shared" si="0"/>
        <v>100</v>
      </c>
      <c r="BB17" s="11" t="s">
        <v>430</v>
      </c>
      <c r="BC17" s="14" t="str">
        <f t="shared" si="1"/>
        <v>Tốt</v>
      </c>
      <c r="BD17" s="10" t="str">
        <f t="shared" si="2"/>
        <v>🟢 BÌNH THƯỜNG</v>
      </c>
    </row>
    <row r="18" spans="1:56" x14ac:dyDescent="0.25">
      <c r="A18" s="5">
        <v>10</v>
      </c>
      <c r="B18" s="15" t="s">
        <v>1125</v>
      </c>
      <c r="C18" s="5" t="s">
        <v>1126</v>
      </c>
      <c r="D18" s="5" t="s">
        <v>429</v>
      </c>
      <c r="E18" s="11" t="s">
        <v>430</v>
      </c>
      <c r="F18" s="6">
        <f>SUMIFS(NhatKy_ViPham!K:K, NhatKy_ViPham!E:E, "10_Dia", NhatKy_ViPham!F:F, B18, NhatKy_ViPham!H:H, "L01")</f>
        <v>0</v>
      </c>
      <c r="G18" s="6">
        <f>SUMIFS(NhatKy_ViPham!K:K, NhatKy_ViPham!E:E, "10_Dia", NhatKy_ViPham!F:F, B18, NhatKy_ViPham!H:H, "L02")</f>
        <v>0</v>
      </c>
      <c r="H18" s="6">
        <f>SUMIFS(NhatKy_ViPham!K:K, NhatKy_ViPham!E:E, "10_Dia", NhatKy_ViPham!F:F, B18, NhatKy_ViPham!H:H, "L03")</f>
        <v>0</v>
      </c>
      <c r="I18" s="6">
        <f>SUMIFS(NhatKy_ViPham!K:K, NhatKy_ViPham!E:E, "10_Dia", NhatKy_ViPham!F:F, B18, NhatKy_ViPham!H:H, "L04")</f>
        <v>0</v>
      </c>
      <c r="J18" s="6">
        <f>SUMIFS(NhatKy_ViPham!K:K, NhatKy_ViPham!E:E, "10_Dia", NhatKy_ViPham!F:F, B18, NhatKy_ViPham!H:H, "L05")</f>
        <v>0</v>
      </c>
      <c r="K18" s="6">
        <f>SUMIFS(NhatKy_ViPham!K:K, NhatKy_ViPham!E:E, "10_Dia", NhatKy_ViPham!F:F, B18, NhatKy_ViPham!H:H, "L06")</f>
        <v>0</v>
      </c>
      <c r="L18" s="6">
        <f>SUMIFS(NhatKy_ViPham!K:K, NhatKy_ViPham!E:E, "10_Dia", NhatKy_ViPham!F:F, B18, NhatKy_ViPham!H:H, "L07")</f>
        <v>0</v>
      </c>
      <c r="M18" s="6">
        <f>SUMIFS(NhatKy_ViPham!K:K, NhatKy_ViPham!E:E, "10_Dia", NhatKy_ViPham!F:F, B18, NhatKy_ViPham!H:H, "L08")</f>
        <v>0</v>
      </c>
      <c r="N18" s="6">
        <f>SUMIFS(NhatKy_ViPham!K:K, NhatKy_ViPham!E:E, "10_Dia", NhatKy_ViPham!F:F, B18, NhatKy_ViPham!H:H, "L09")</f>
        <v>0</v>
      </c>
      <c r="O18" s="6">
        <f>SUMIFS(NhatKy_ViPham!K:K, NhatKy_ViPham!E:E, "10_Dia", NhatKy_ViPham!F:F, B18, NhatKy_ViPham!H:H, "L10")</f>
        <v>0</v>
      </c>
      <c r="P18" s="12">
        <f>SUMIFS(NhatKy_ViPham!J:J, NhatKy_ViPham!E:E, "10_Dia", NhatKy_ViPham!F:F, B18)</f>
        <v>0</v>
      </c>
      <c r="Q18" s="13">
        <f>SUMIFS(NhatKy_ViPham!K:K, NhatKy_ViPham!E:E, "10_Dia", NhatKy_ViPham!F:F, B18)</f>
        <v>0</v>
      </c>
      <c r="R18" s="6">
        <f>100 + SUMIFS(NhatKy_ViPham!J:J, NhatKy_ViPham!E:E, "10_Dia", NhatKy_ViPham!F:F, B18, NhatKy_ViPham!C:C, "T1") - SUMIFS(NhatKy_ViPham!K:K, NhatKy_ViPham!E:E, "10_Dia", NhatKy_ViPham!F:F, B18, NhatKy_ViPham!C:C, "T1")</f>
        <v>100</v>
      </c>
      <c r="S18" s="6">
        <f>100 + SUMIFS(NhatKy_ViPham!J:J, NhatKy_ViPham!E:E, "10_Dia", NhatKy_ViPham!F:F, B18, NhatKy_ViPham!C:C, "T2") - SUMIFS(NhatKy_ViPham!K:K, NhatKy_ViPham!E:E, "10_Dia", NhatKy_ViPham!F:F, B18, NhatKy_ViPham!C:C, "T2")</f>
        <v>100</v>
      </c>
      <c r="T18" s="6">
        <f>100 + SUMIFS(NhatKy_ViPham!J:J, NhatKy_ViPham!E:E, "10_Dia", NhatKy_ViPham!F:F, B18, NhatKy_ViPham!C:C, "T3") - SUMIFS(NhatKy_ViPham!K:K, NhatKy_ViPham!E:E, "10_Dia", NhatKy_ViPham!F:F, B18, NhatKy_ViPham!C:C, "T3")</f>
        <v>100</v>
      </c>
      <c r="U18" s="6">
        <f>100 + SUMIFS(NhatKy_ViPham!J:J, NhatKy_ViPham!E:E, "10_Dia", NhatKy_ViPham!F:F, B18, NhatKy_ViPham!C:C, "T4") - SUMIFS(NhatKy_ViPham!K:K, NhatKy_ViPham!E:E, "10_Dia", NhatKy_ViPham!F:F, B18, NhatKy_ViPham!C:C, "T4")</f>
        <v>100</v>
      </c>
      <c r="V18" s="6">
        <f>100 + SUMIFS(NhatKy_ViPham!J:J, NhatKy_ViPham!E:E, "10_Dia", NhatKy_ViPham!F:F, B18, NhatKy_ViPham!C:C, "T5") - SUMIFS(NhatKy_ViPham!K:K, NhatKy_ViPham!E:E, "10_Dia", NhatKy_ViPham!F:F, B18, NhatKy_ViPham!C:C, "T5")</f>
        <v>100</v>
      </c>
      <c r="W18" s="6">
        <f>100 + SUMIFS(NhatKy_ViPham!J:J, NhatKy_ViPham!E:E, "10_Dia", NhatKy_ViPham!F:F, B18, NhatKy_ViPham!C:C, "T6") - SUMIFS(NhatKy_ViPham!K:K, NhatKy_ViPham!E:E, "10_Dia", NhatKy_ViPham!F:F, B18, NhatKy_ViPham!C:C, "T6")</f>
        <v>100</v>
      </c>
      <c r="X18" s="6">
        <f>100 + SUMIFS(NhatKy_ViPham!J:J, NhatKy_ViPham!E:E, "10_Dia", NhatKy_ViPham!F:F, B18, NhatKy_ViPham!C:C, "T7") - SUMIFS(NhatKy_ViPham!K:K, NhatKy_ViPham!E:E, "10_Dia", NhatKy_ViPham!F:F, B18, NhatKy_ViPham!C:C, "T7")</f>
        <v>100</v>
      </c>
      <c r="Y18" s="6">
        <f>100 + SUMIFS(NhatKy_ViPham!J:J, NhatKy_ViPham!E:E, "10_Dia", NhatKy_ViPham!F:F, B18, NhatKy_ViPham!C:C, "T8") - SUMIFS(NhatKy_ViPham!K:K, NhatKy_ViPham!E:E, "10_Dia", NhatKy_ViPham!F:F, B18, NhatKy_ViPham!C:C, "T8")</f>
        <v>100</v>
      </c>
      <c r="Z18" s="6">
        <f>100 + SUMIFS(NhatKy_ViPham!J:J, NhatKy_ViPham!E:E, "10_Dia", NhatKy_ViPham!F:F, B18, NhatKy_ViPham!C:C, "T9") - SUMIFS(NhatKy_ViPham!K:K, NhatKy_ViPham!E:E, "10_Dia", NhatKy_ViPham!F:F, B18, NhatKy_ViPham!C:C, "T9")</f>
        <v>100</v>
      </c>
      <c r="AA18" s="6">
        <f>100 + SUMIFS(NhatKy_ViPham!J:J, NhatKy_ViPham!E:E, "10_Dia", NhatKy_ViPham!F:F, B18, NhatKy_ViPham!C:C, "T10") - SUMIFS(NhatKy_ViPham!K:K, NhatKy_ViPham!E:E, "10_Dia", NhatKy_ViPham!F:F, B18, NhatKy_ViPham!C:C, "T10")</f>
        <v>100</v>
      </c>
      <c r="AB18" s="6">
        <f>100 + SUMIFS(NhatKy_ViPham!J:J, NhatKy_ViPham!E:E, "10_Dia", NhatKy_ViPham!F:F, B18, NhatKy_ViPham!C:C, "T11") - SUMIFS(NhatKy_ViPham!K:K, NhatKy_ViPham!E:E, "10_Dia", NhatKy_ViPham!F:F, B18, NhatKy_ViPham!C:C, "T11")</f>
        <v>100</v>
      </c>
      <c r="AC18" s="6">
        <f>100 + SUMIFS(NhatKy_ViPham!J:J, NhatKy_ViPham!E:E, "10_Dia", NhatKy_ViPham!F:F, B18, NhatKy_ViPham!C:C, "T12") - SUMIFS(NhatKy_ViPham!K:K, NhatKy_ViPham!E:E, "10_Dia", NhatKy_ViPham!F:F, B18, NhatKy_ViPham!C:C, "T12")</f>
        <v>100</v>
      </c>
      <c r="AD18" s="6">
        <f>100 + SUMIFS(NhatKy_ViPham!J:J, NhatKy_ViPham!E:E, "10_Dia", NhatKy_ViPham!F:F, B18, NhatKy_ViPham!C:C, "T13") - SUMIFS(NhatKy_ViPham!K:K, NhatKy_ViPham!E:E, "10_Dia", NhatKy_ViPham!F:F, B18, NhatKy_ViPham!C:C, "T13")</f>
        <v>100</v>
      </c>
      <c r="AE18" s="6">
        <f>100 + SUMIFS(NhatKy_ViPham!J:J, NhatKy_ViPham!E:E, "10_Dia", NhatKy_ViPham!F:F, B18, NhatKy_ViPham!C:C, "T14") - SUMIFS(NhatKy_ViPham!K:K, NhatKy_ViPham!E:E, "10_Dia", NhatKy_ViPham!F:F, B18, NhatKy_ViPham!C:C, "T14")</f>
        <v>100</v>
      </c>
      <c r="AF18" s="6">
        <f>100 + SUMIFS(NhatKy_ViPham!J:J, NhatKy_ViPham!E:E, "10_Dia", NhatKy_ViPham!F:F, B18, NhatKy_ViPham!C:C, "T15") - SUMIFS(NhatKy_ViPham!K:K, NhatKy_ViPham!E:E, "10_Dia", NhatKy_ViPham!F:F, B18, NhatKy_ViPham!C:C, "T15")</f>
        <v>100</v>
      </c>
      <c r="AG18" s="6">
        <f>100 + SUMIFS(NhatKy_ViPham!J:J, NhatKy_ViPham!E:E, "10_Dia", NhatKy_ViPham!F:F, B18, NhatKy_ViPham!C:C, "T16") - SUMIFS(NhatKy_ViPham!K:K, NhatKy_ViPham!E:E, "10_Dia", NhatKy_ViPham!F:F, B18, NhatKy_ViPham!C:C, "T16")</f>
        <v>100</v>
      </c>
      <c r="AH18" s="6">
        <f>100 + SUMIFS(NhatKy_ViPham!J:J, NhatKy_ViPham!E:E, "10_Dia", NhatKy_ViPham!F:F, B18, NhatKy_ViPham!C:C, "T17") - SUMIFS(NhatKy_ViPham!K:K, NhatKy_ViPham!E:E, "10_Dia", NhatKy_ViPham!F:F, B18, NhatKy_ViPham!C:C, "T17")</f>
        <v>100</v>
      </c>
      <c r="AI18" s="6">
        <f>100 + SUMIFS(NhatKy_ViPham!J:J, NhatKy_ViPham!E:E, "10_Dia", NhatKy_ViPham!F:F, B18, NhatKy_ViPham!C:C, "T18") - SUMIFS(NhatKy_ViPham!K:K, NhatKy_ViPham!E:E, "10_Dia", NhatKy_ViPham!F:F, B18, NhatKy_ViPham!C:C, "T18")</f>
        <v>100</v>
      </c>
      <c r="AJ18" s="6">
        <f>100 + SUMIFS(NhatKy_ViPham!J:J, NhatKy_ViPham!E:E, "10_Dia", NhatKy_ViPham!F:F, B18, NhatKy_ViPham!C:C, "T19") - SUMIFS(NhatKy_ViPham!K:K, NhatKy_ViPham!E:E, "10_Dia", NhatKy_ViPham!F:F, B18, NhatKy_ViPham!C:C, "T19")</f>
        <v>100</v>
      </c>
      <c r="AK18" s="6">
        <f>100 + SUMIFS(NhatKy_ViPham!J:J, NhatKy_ViPham!E:E, "10_Dia", NhatKy_ViPham!F:F, B18, NhatKy_ViPham!C:C, "T20") - SUMIFS(NhatKy_ViPham!K:K, NhatKy_ViPham!E:E, "10_Dia", NhatKy_ViPham!F:F, B18, NhatKy_ViPham!C:C, "T20")</f>
        <v>100</v>
      </c>
      <c r="AL18" s="6">
        <f>100 + SUMIFS(NhatKy_ViPham!J:J, NhatKy_ViPham!E:E, "10_Dia", NhatKy_ViPham!F:F, B18, NhatKy_ViPham!C:C, "T21") - SUMIFS(NhatKy_ViPham!K:K, NhatKy_ViPham!E:E, "10_Dia", NhatKy_ViPham!F:F, B18, NhatKy_ViPham!C:C, "T21")</f>
        <v>100</v>
      </c>
      <c r="AM18" s="6">
        <f>100 + SUMIFS(NhatKy_ViPham!J:J, NhatKy_ViPham!E:E, "10_Dia", NhatKy_ViPham!F:F, B18, NhatKy_ViPham!C:C, "T22") - SUMIFS(NhatKy_ViPham!K:K, NhatKy_ViPham!E:E, "10_Dia", NhatKy_ViPham!F:F, B18, NhatKy_ViPham!C:C, "T22")</f>
        <v>100</v>
      </c>
      <c r="AN18" s="6">
        <f>100 + SUMIFS(NhatKy_ViPham!J:J, NhatKy_ViPham!E:E, "10_Dia", NhatKy_ViPham!F:F, B18, NhatKy_ViPham!C:C, "T23") - SUMIFS(NhatKy_ViPham!K:K, NhatKy_ViPham!E:E, "10_Dia", NhatKy_ViPham!F:F, B18, NhatKy_ViPham!C:C, "T23")</f>
        <v>100</v>
      </c>
      <c r="AO18" s="6">
        <f>100 + SUMIFS(NhatKy_ViPham!J:J, NhatKy_ViPham!E:E, "10_Dia", NhatKy_ViPham!F:F, B18, NhatKy_ViPham!C:C, "T24") - SUMIFS(NhatKy_ViPham!K:K, NhatKy_ViPham!E:E, "10_Dia", NhatKy_ViPham!F:F, B18, NhatKy_ViPham!C:C, "T24")</f>
        <v>100</v>
      </c>
      <c r="AP18" s="6">
        <f>100 + SUMIFS(NhatKy_ViPham!J:J, NhatKy_ViPham!E:E, "10_Dia", NhatKy_ViPham!F:F, B18, NhatKy_ViPham!C:C, "T25") - SUMIFS(NhatKy_ViPham!K:K, NhatKy_ViPham!E:E, "10_Dia", NhatKy_ViPham!F:F, B18, NhatKy_ViPham!C:C, "T25")</f>
        <v>100</v>
      </c>
      <c r="AQ18" s="6">
        <f>100 + SUMIFS(NhatKy_ViPham!J:J, NhatKy_ViPham!E:E, "10_Dia", NhatKy_ViPham!F:F, B18, NhatKy_ViPham!C:C, "T26") - SUMIFS(NhatKy_ViPham!K:K, NhatKy_ViPham!E:E, "10_Dia", NhatKy_ViPham!F:F, B18, NhatKy_ViPham!C:C, "T26")</f>
        <v>100</v>
      </c>
      <c r="AR18" s="6">
        <f>100 + SUMIFS(NhatKy_ViPham!J:J, NhatKy_ViPham!E:E, "10_Dia", NhatKy_ViPham!F:F, B18, NhatKy_ViPham!C:C, "T27") - SUMIFS(NhatKy_ViPham!K:K, NhatKy_ViPham!E:E, "10_Dia", NhatKy_ViPham!F:F, B18, NhatKy_ViPham!C:C, "T27")</f>
        <v>100</v>
      </c>
      <c r="AS18" s="6">
        <f>100 + SUMIFS(NhatKy_ViPham!J:J, NhatKy_ViPham!E:E, "10_Dia", NhatKy_ViPham!F:F, B18, NhatKy_ViPham!C:C, "T28") - SUMIFS(NhatKy_ViPham!K:K, NhatKy_ViPham!E:E, "10_Dia", NhatKy_ViPham!F:F, B18, NhatKy_ViPham!C:C, "T28")</f>
        <v>100</v>
      </c>
      <c r="AT18" s="6">
        <f>100 + SUMIFS(NhatKy_ViPham!J:J, NhatKy_ViPham!E:E, "10_Dia", NhatKy_ViPham!F:F, B18, NhatKy_ViPham!C:C, "T29") - SUMIFS(NhatKy_ViPham!K:K, NhatKy_ViPham!E:E, "10_Dia", NhatKy_ViPham!F:F, B18, NhatKy_ViPham!C:C, "T29")</f>
        <v>100</v>
      </c>
      <c r="AU18" s="6">
        <f>100 + SUMIFS(NhatKy_ViPham!J:J, NhatKy_ViPham!E:E, "10_Dia", NhatKy_ViPham!F:F, B18, NhatKy_ViPham!C:C, "T30") - SUMIFS(NhatKy_ViPham!K:K, NhatKy_ViPham!E:E, "10_Dia", NhatKy_ViPham!F:F, B18, NhatKy_ViPham!C:C, "T30")</f>
        <v>100</v>
      </c>
      <c r="AV18" s="6">
        <f>100 + SUMIFS(NhatKy_ViPham!J:J, NhatKy_ViPham!E:E, "10_Dia", NhatKy_ViPham!F:F, B18, NhatKy_ViPham!C:C, "T31") - SUMIFS(NhatKy_ViPham!K:K, NhatKy_ViPham!E:E, "10_Dia", NhatKy_ViPham!F:F, B18, NhatKy_ViPham!C:C, "T31")</f>
        <v>100</v>
      </c>
      <c r="AW18" s="6">
        <f>100 + SUMIFS(NhatKy_ViPham!J:J, NhatKy_ViPham!E:E, "10_Dia", NhatKy_ViPham!F:F, B18, NhatKy_ViPham!C:C, "T32") - SUMIFS(NhatKy_ViPham!K:K, NhatKy_ViPham!E:E, "10_Dia", NhatKy_ViPham!F:F, B18, NhatKy_ViPham!C:C, "T32")</f>
        <v>100</v>
      </c>
      <c r="AX18" s="6">
        <f>100 + SUMIFS(NhatKy_ViPham!J:J, NhatKy_ViPham!E:E, "10_Dia", NhatKy_ViPham!F:F, B18, NhatKy_ViPham!C:C, "T33") - SUMIFS(NhatKy_ViPham!K:K, NhatKy_ViPham!E:E, "10_Dia", NhatKy_ViPham!F:F, B18, NhatKy_ViPham!C:C, "T33")</f>
        <v>100</v>
      </c>
      <c r="AY18" s="6">
        <f>100 + SUMIFS(NhatKy_ViPham!J:J, NhatKy_ViPham!E:E, "10_Dia", NhatKy_ViPham!F:F, B18, NhatKy_ViPham!C:C, "T34") - SUMIFS(NhatKy_ViPham!K:K, NhatKy_ViPham!E:E, "10_Dia", NhatKy_ViPham!F:F, B18, NhatKy_ViPham!C:C, "T34")</f>
        <v>100</v>
      </c>
      <c r="AZ18" s="6">
        <f>100 + SUMIFS(NhatKy_ViPham!J:J, NhatKy_ViPham!E:E, "10_Dia", NhatKy_ViPham!F:F, B18, NhatKy_ViPham!C:C, "T35") - SUMIFS(NhatKy_ViPham!K:K, NhatKy_ViPham!E:E, "10_Dia", NhatKy_ViPham!F:F, B18, NhatKy_ViPham!C:C, "T35")</f>
        <v>100</v>
      </c>
      <c r="BA18" s="12">
        <f t="shared" si="0"/>
        <v>100</v>
      </c>
      <c r="BB18" s="11" t="s">
        <v>430</v>
      </c>
      <c r="BC18" s="16" t="str">
        <f t="shared" si="1"/>
        <v>Tốt</v>
      </c>
      <c r="BD18" s="15" t="str">
        <f t="shared" si="2"/>
        <v>🟢 BÌNH THƯỜNG</v>
      </c>
    </row>
    <row r="19" spans="1:56" x14ac:dyDescent="0.25">
      <c r="A19" s="4">
        <v>11</v>
      </c>
      <c r="B19" s="10" t="s">
        <v>642</v>
      </c>
      <c r="C19" s="4" t="s">
        <v>711</v>
      </c>
      <c r="D19" s="4" t="s">
        <v>429</v>
      </c>
      <c r="E19" s="11" t="s">
        <v>430</v>
      </c>
      <c r="F19" s="7">
        <f>SUMIFS(NhatKy_ViPham!K:K, NhatKy_ViPham!E:E, "10_Dia", NhatKy_ViPham!F:F, B19, NhatKy_ViPham!H:H, "L01")</f>
        <v>0</v>
      </c>
      <c r="G19" s="7">
        <f>SUMIFS(NhatKy_ViPham!K:K, NhatKy_ViPham!E:E, "10_Dia", NhatKy_ViPham!F:F, B19, NhatKy_ViPham!H:H, "L02")</f>
        <v>0</v>
      </c>
      <c r="H19" s="7">
        <f>SUMIFS(NhatKy_ViPham!K:K, NhatKy_ViPham!E:E, "10_Dia", NhatKy_ViPham!F:F, B19, NhatKy_ViPham!H:H, "L03")</f>
        <v>0</v>
      </c>
      <c r="I19" s="7">
        <f>SUMIFS(NhatKy_ViPham!K:K, NhatKy_ViPham!E:E, "10_Dia", NhatKy_ViPham!F:F, B19, NhatKy_ViPham!H:H, "L04")</f>
        <v>0</v>
      </c>
      <c r="J19" s="7">
        <f>SUMIFS(NhatKy_ViPham!K:K, NhatKy_ViPham!E:E, "10_Dia", NhatKy_ViPham!F:F, B19, NhatKy_ViPham!H:H, "L05")</f>
        <v>0</v>
      </c>
      <c r="K19" s="7">
        <f>SUMIFS(NhatKy_ViPham!K:K, NhatKy_ViPham!E:E, "10_Dia", NhatKy_ViPham!F:F, B19, NhatKy_ViPham!H:H, "L06")</f>
        <v>0</v>
      </c>
      <c r="L19" s="7">
        <f>SUMIFS(NhatKy_ViPham!K:K, NhatKy_ViPham!E:E, "10_Dia", NhatKy_ViPham!F:F, B19, NhatKy_ViPham!H:H, "L07")</f>
        <v>0</v>
      </c>
      <c r="M19" s="7">
        <f>SUMIFS(NhatKy_ViPham!K:K, NhatKy_ViPham!E:E, "10_Dia", NhatKy_ViPham!F:F, B19, NhatKy_ViPham!H:H, "L08")</f>
        <v>0</v>
      </c>
      <c r="N19" s="7">
        <f>SUMIFS(NhatKy_ViPham!K:K, NhatKy_ViPham!E:E, "10_Dia", NhatKy_ViPham!F:F, B19, NhatKy_ViPham!H:H, "L09")</f>
        <v>0</v>
      </c>
      <c r="O19" s="7">
        <f>SUMIFS(NhatKy_ViPham!K:K, NhatKy_ViPham!E:E, "10_Dia", NhatKy_ViPham!F:F, B19, NhatKy_ViPham!H:H, "L10")</f>
        <v>0</v>
      </c>
      <c r="P19" s="12">
        <f>SUMIFS(NhatKy_ViPham!J:J, NhatKy_ViPham!E:E, "10_Dia", NhatKy_ViPham!F:F, B19)</f>
        <v>0</v>
      </c>
      <c r="Q19" s="13">
        <f>SUMIFS(NhatKy_ViPham!K:K, NhatKy_ViPham!E:E, "10_Dia", NhatKy_ViPham!F:F, B19)</f>
        <v>0</v>
      </c>
      <c r="R19" s="7">
        <f>100 + SUMIFS(NhatKy_ViPham!J:J, NhatKy_ViPham!E:E, "10_Dia", NhatKy_ViPham!F:F, B19, NhatKy_ViPham!C:C, "T1") - SUMIFS(NhatKy_ViPham!K:K, NhatKy_ViPham!E:E, "10_Dia", NhatKy_ViPham!F:F, B19, NhatKy_ViPham!C:C, "T1")</f>
        <v>100</v>
      </c>
      <c r="S19" s="7">
        <f>100 + SUMIFS(NhatKy_ViPham!J:J, NhatKy_ViPham!E:E, "10_Dia", NhatKy_ViPham!F:F, B19, NhatKy_ViPham!C:C, "T2") - SUMIFS(NhatKy_ViPham!K:K, NhatKy_ViPham!E:E, "10_Dia", NhatKy_ViPham!F:F, B19, NhatKy_ViPham!C:C, "T2")</f>
        <v>100</v>
      </c>
      <c r="T19" s="7">
        <f>100 + SUMIFS(NhatKy_ViPham!J:J, NhatKy_ViPham!E:E, "10_Dia", NhatKy_ViPham!F:F, B19, NhatKy_ViPham!C:C, "T3") - SUMIFS(NhatKy_ViPham!K:K, NhatKy_ViPham!E:E, "10_Dia", NhatKy_ViPham!F:F, B19, NhatKy_ViPham!C:C, "T3")</f>
        <v>100</v>
      </c>
      <c r="U19" s="7">
        <f>100 + SUMIFS(NhatKy_ViPham!J:J, NhatKy_ViPham!E:E, "10_Dia", NhatKy_ViPham!F:F, B19, NhatKy_ViPham!C:C, "T4") - SUMIFS(NhatKy_ViPham!K:K, NhatKy_ViPham!E:E, "10_Dia", NhatKy_ViPham!F:F, B19, NhatKy_ViPham!C:C, "T4")</f>
        <v>100</v>
      </c>
      <c r="V19" s="7">
        <f>100 + SUMIFS(NhatKy_ViPham!J:J, NhatKy_ViPham!E:E, "10_Dia", NhatKy_ViPham!F:F, B19, NhatKy_ViPham!C:C, "T5") - SUMIFS(NhatKy_ViPham!K:K, NhatKy_ViPham!E:E, "10_Dia", NhatKy_ViPham!F:F, B19, NhatKy_ViPham!C:C, "T5")</f>
        <v>100</v>
      </c>
      <c r="W19" s="7">
        <f>100 + SUMIFS(NhatKy_ViPham!J:J, NhatKy_ViPham!E:E, "10_Dia", NhatKy_ViPham!F:F, B19, NhatKy_ViPham!C:C, "T6") - SUMIFS(NhatKy_ViPham!K:K, NhatKy_ViPham!E:E, "10_Dia", NhatKy_ViPham!F:F, B19, NhatKy_ViPham!C:C, "T6")</f>
        <v>100</v>
      </c>
      <c r="X19" s="7">
        <f>100 + SUMIFS(NhatKy_ViPham!J:J, NhatKy_ViPham!E:E, "10_Dia", NhatKy_ViPham!F:F, B19, NhatKy_ViPham!C:C, "T7") - SUMIFS(NhatKy_ViPham!K:K, NhatKy_ViPham!E:E, "10_Dia", NhatKy_ViPham!F:F, B19, NhatKy_ViPham!C:C, "T7")</f>
        <v>100</v>
      </c>
      <c r="Y19" s="7">
        <f>100 + SUMIFS(NhatKy_ViPham!J:J, NhatKy_ViPham!E:E, "10_Dia", NhatKy_ViPham!F:F, B19, NhatKy_ViPham!C:C, "T8") - SUMIFS(NhatKy_ViPham!K:K, NhatKy_ViPham!E:E, "10_Dia", NhatKy_ViPham!F:F, B19, NhatKy_ViPham!C:C, "T8")</f>
        <v>100</v>
      </c>
      <c r="Z19" s="7">
        <f>100 + SUMIFS(NhatKy_ViPham!J:J, NhatKy_ViPham!E:E, "10_Dia", NhatKy_ViPham!F:F, B19, NhatKy_ViPham!C:C, "T9") - SUMIFS(NhatKy_ViPham!K:K, NhatKy_ViPham!E:E, "10_Dia", NhatKy_ViPham!F:F, B19, NhatKy_ViPham!C:C, "T9")</f>
        <v>100</v>
      </c>
      <c r="AA19" s="7">
        <f>100 + SUMIFS(NhatKy_ViPham!J:J, NhatKy_ViPham!E:E, "10_Dia", NhatKy_ViPham!F:F, B19, NhatKy_ViPham!C:C, "T10") - SUMIFS(NhatKy_ViPham!K:K, NhatKy_ViPham!E:E, "10_Dia", NhatKy_ViPham!F:F, B19, NhatKy_ViPham!C:C, "T10")</f>
        <v>100</v>
      </c>
      <c r="AB19" s="7">
        <f>100 + SUMIFS(NhatKy_ViPham!J:J, NhatKy_ViPham!E:E, "10_Dia", NhatKy_ViPham!F:F, B19, NhatKy_ViPham!C:C, "T11") - SUMIFS(NhatKy_ViPham!K:K, NhatKy_ViPham!E:E, "10_Dia", NhatKy_ViPham!F:F, B19, NhatKy_ViPham!C:C, "T11")</f>
        <v>100</v>
      </c>
      <c r="AC19" s="7">
        <f>100 + SUMIFS(NhatKy_ViPham!J:J, NhatKy_ViPham!E:E, "10_Dia", NhatKy_ViPham!F:F, B19, NhatKy_ViPham!C:C, "T12") - SUMIFS(NhatKy_ViPham!K:K, NhatKy_ViPham!E:E, "10_Dia", NhatKy_ViPham!F:F, B19, NhatKy_ViPham!C:C, "T12")</f>
        <v>100</v>
      </c>
      <c r="AD19" s="7">
        <f>100 + SUMIFS(NhatKy_ViPham!J:J, NhatKy_ViPham!E:E, "10_Dia", NhatKy_ViPham!F:F, B19, NhatKy_ViPham!C:C, "T13") - SUMIFS(NhatKy_ViPham!K:K, NhatKy_ViPham!E:E, "10_Dia", NhatKy_ViPham!F:F, B19, NhatKy_ViPham!C:C, "T13")</f>
        <v>100</v>
      </c>
      <c r="AE19" s="7">
        <f>100 + SUMIFS(NhatKy_ViPham!J:J, NhatKy_ViPham!E:E, "10_Dia", NhatKy_ViPham!F:F, B19, NhatKy_ViPham!C:C, "T14") - SUMIFS(NhatKy_ViPham!K:K, NhatKy_ViPham!E:E, "10_Dia", NhatKy_ViPham!F:F, B19, NhatKy_ViPham!C:C, "T14")</f>
        <v>100</v>
      </c>
      <c r="AF19" s="7">
        <f>100 + SUMIFS(NhatKy_ViPham!J:J, NhatKy_ViPham!E:E, "10_Dia", NhatKy_ViPham!F:F, B19, NhatKy_ViPham!C:C, "T15") - SUMIFS(NhatKy_ViPham!K:K, NhatKy_ViPham!E:E, "10_Dia", NhatKy_ViPham!F:F, B19, NhatKy_ViPham!C:C, "T15")</f>
        <v>100</v>
      </c>
      <c r="AG19" s="7">
        <f>100 + SUMIFS(NhatKy_ViPham!J:J, NhatKy_ViPham!E:E, "10_Dia", NhatKy_ViPham!F:F, B19, NhatKy_ViPham!C:C, "T16") - SUMIFS(NhatKy_ViPham!K:K, NhatKy_ViPham!E:E, "10_Dia", NhatKy_ViPham!F:F, B19, NhatKy_ViPham!C:C, "T16")</f>
        <v>100</v>
      </c>
      <c r="AH19" s="7">
        <f>100 + SUMIFS(NhatKy_ViPham!J:J, NhatKy_ViPham!E:E, "10_Dia", NhatKy_ViPham!F:F, B19, NhatKy_ViPham!C:C, "T17") - SUMIFS(NhatKy_ViPham!K:K, NhatKy_ViPham!E:E, "10_Dia", NhatKy_ViPham!F:F, B19, NhatKy_ViPham!C:C, "T17")</f>
        <v>100</v>
      </c>
      <c r="AI19" s="7">
        <f>100 + SUMIFS(NhatKy_ViPham!J:J, NhatKy_ViPham!E:E, "10_Dia", NhatKy_ViPham!F:F, B19, NhatKy_ViPham!C:C, "T18") - SUMIFS(NhatKy_ViPham!K:K, NhatKy_ViPham!E:E, "10_Dia", NhatKy_ViPham!F:F, B19, NhatKy_ViPham!C:C, "T18")</f>
        <v>100</v>
      </c>
      <c r="AJ19" s="7">
        <f>100 + SUMIFS(NhatKy_ViPham!J:J, NhatKy_ViPham!E:E, "10_Dia", NhatKy_ViPham!F:F, B19, NhatKy_ViPham!C:C, "T19") - SUMIFS(NhatKy_ViPham!K:K, NhatKy_ViPham!E:E, "10_Dia", NhatKy_ViPham!F:F, B19, NhatKy_ViPham!C:C, "T19")</f>
        <v>100</v>
      </c>
      <c r="AK19" s="7">
        <f>100 + SUMIFS(NhatKy_ViPham!J:J, NhatKy_ViPham!E:E, "10_Dia", NhatKy_ViPham!F:F, B19, NhatKy_ViPham!C:C, "T20") - SUMIFS(NhatKy_ViPham!K:K, NhatKy_ViPham!E:E, "10_Dia", NhatKy_ViPham!F:F, B19, NhatKy_ViPham!C:C, "T20")</f>
        <v>100</v>
      </c>
      <c r="AL19" s="7">
        <f>100 + SUMIFS(NhatKy_ViPham!J:J, NhatKy_ViPham!E:E, "10_Dia", NhatKy_ViPham!F:F, B19, NhatKy_ViPham!C:C, "T21") - SUMIFS(NhatKy_ViPham!K:K, NhatKy_ViPham!E:E, "10_Dia", NhatKy_ViPham!F:F, B19, NhatKy_ViPham!C:C, "T21")</f>
        <v>100</v>
      </c>
      <c r="AM19" s="7">
        <f>100 + SUMIFS(NhatKy_ViPham!J:J, NhatKy_ViPham!E:E, "10_Dia", NhatKy_ViPham!F:F, B19, NhatKy_ViPham!C:C, "T22") - SUMIFS(NhatKy_ViPham!K:K, NhatKy_ViPham!E:E, "10_Dia", NhatKy_ViPham!F:F, B19, NhatKy_ViPham!C:C, "T22")</f>
        <v>100</v>
      </c>
      <c r="AN19" s="7">
        <f>100 + SUMIFS(NhatKy_ViPham!J:J, NhatKy_ViPham!E:E, "10_Dia", NhatKy_ViPham!F:F, B19, NhatKy_ViPham!C:C, "T23") - SUMIFS(NhatKy_ViPham!K:K, NhatKy_ViPham!E:E, "10_Dia", NhatKy_ViPham!F:F, B19, NhatKy_ViPham!C:C, "T23")</f>
        <v>100</v>
      </c>
      <c r="AO19" s="7">
        <f>100 + SUMIFS(NhatKy_ViPham!J:J, NhatKy_ViPham!E:E, "10_Dia", NhatKy_ViPham!F:F, B19, NhatKy_ViPham!C:C, "T24") - SUMIFS(NhatKy_ViPham!K:K, NhatKy_ViPham!E:E, "10_Dia", NhatKy_ViPham!F:F, B19, NhatKy_ViPham!C:C, "T24")</f>
        <v>100</v>
      </c>
      <c r="AP19" s="7">
        <f>100 + SUMIFS(NhatKy_ViPham!J:J, NhatKy_ViPham!E:E, "10_Dia", NhatKy_ViPham!F:F, B19, NhatKy_ViPham!C:C, "T25") - SUMIFS(NhatKy_ViPham!K:K, NhatKy_ViPham!E:E, "10_Dia", NhatKy_ViPham!F:F, B19, NhatKy_ViPham!C:C, "T25")</f>
        <v>100</v>
      </c>
      <c r="AQ19" s="7">
        <f>100 + SUMIFS(NhatKy_ViPham!J:J, NhatKy_ViPham!E:E, "10_Dia", NhatKy_ViPham!F:F, B19, NhatKy_ViPham!C:C, "T26") - SUMIFS(NhatKy_ViPham!K:K, NhatKy_ViPham!E:E, "10_Dia", NhatKy_ViPham!F:F, B19, NhatKy_ViPham!C:C, "T26")</f>
        <v>100</v>
      </c>
      <c r="AR19" s="7">
        <f>100 + SUMIFS(NhatKy_ViPham!J:J, NhatKy_ViPham!E:E, "10_Dia", NhatKy_ViPham!F:F, B19, NhatKy_ViPham!C:C, "T27") - SUMIFS(NhatKy_ViPham!K:K, NhatKy_ViPham!E:E, "10_Dia", NhatKy_ViPham!F:F, B19, NhatKy_ViPham!C:C, "T27")</f>
        <v>100</v>
      </c>
      <c r="AS19" s="7">
        <f>100 + SUMIFS(NhatKy_ViPham!J:J, NhatKy_ViPham!E:E, "10_Dia", NhatKy_ViPham!F:F, B19, NhatKy_ViPham!C:C, "T28") - SUMIFS(NhatKy_ViPham!K:K, NhatKy_ViPham!E:E, "10_Dia", NhatKy_ViPham!F:F, B19, NhatKy_ViPham!C:C, "T28")</f>
        <v>100</v>
      </c>
      <c r="AT19" s="7">
        <f>100 + SUMIFS(NhatKy_ViPham!J:J, NhatKy_ViPham!E:E, "10_Dia", NhatKy_ViPham!F:F, B19, NhatKy_ViPham!C:C, "T29") - SUMIFS(NhatKy_ViPham!K:K, NhatKy_ViPham!E:E, "10_Dia", NhatKy_ViPham!F:F, B19, NhatKy_ViPham!C:C, "T29")</f>
        <v>100</v>
      </c>
      <c r="AU19" s="7">
        <f>100 + SUMIFS(NhatKy_ViPham!J:J, NhatKy_ViPham!E:E, "10_Dia", NhatKy_ViPham!F:F, B19, NhatKy_ViPham!C:C, "T30") - SUMIFS(NhatKy_ViPham!K:K, NhatKy_ViPham!E:E, "10_Dia", NhatKy_ViPham!F:F, B19, NhatKy_ViPham!C:C, "T30")</f>
        <v>100</v>
      </c>
      <c r="AV19" s="7">
        <f>100 + SUMIFS(NhatKy_ViPham!J:J, NhatKy_ViPham!E:E, "10_Dia", NhatKy_ViPham!F:F, B19, NhatKy_ViPham!C:C, "T31") - SUMIFS(NhatKy_ViPham!K:K, NhatKy_ViPham!E:E, "10_Dia", NhatKy_ViPham!F:F, B19, NhatKy_ViPham!C:C, "T31")</f>
        <v>100</v>
      </c>
      <c r="AW19" s="7">
        <f>100 + SUMIFS(NhatKy_ViPham!J:J, NhatKy_ViPham!E:E, "10_Dia", NhatKy_ViPham!F:F, B19, NhatKy_ViPham!C:C, "T32") - SUMIFS(NhatKy_ViPham!K:K, NhatKy_ViPham!E:E, "10_Dia", NhatKy_ViPham!F:F, B19, NhatKy_ViPham!C:C, "T32")</f>
        <v>100</v>
      </c>
      <c r="AX19" s="7">
        <f>100 + SUMIFS(NhatKy_ViPham!J:J, NhatKy_ViPham!E:E, "10_Dia", NhatKy_ViPham!F:F, B19, NhatKy_ViPham!C:C, "T33") - SUMIFS(NhatKy_ViPham!K:K, NhatKy_ViPham!E:E, "10_Dia", NhatKy_ViPham!F:F, B19, NhatKy_ViPham!C:C, "T33")</f>
        <v>100</v>
      </c>
      <c r="AY19" s="7">
        <f>100 + SUMIFS(NhatKy_ViPham!J:J, NhatKy_ViPham!E:E, "10_Dia", NhatKy_ViPham!F:F, B19, NhatKy_ViPham!C:C, "T34") - SUMIFS(NhatKy_ViPham!K:K, NhatKy_ViPham!E:E, "10_Dia", NhatKy_ViPham!F:F, B19, NhatKy_ViPham!C:C, "T34")</f>
        <v>100</v>
      </c>
      <c r="AZ19" s="7">
        <f>100 + SUMIFS(NhatKy_ViPham!J:J, NhatKy_ViPham!E:E, "10_Dia", NhatKy_ViPham!F:F, B19, NhatKy_ViPham!C:C, "T35") - SUMIFS(NhatKy_ViPham!K:K, NhatKy_ViPham!E:E, "10_Dia", NhatKy_ViPham!F:F, B19, NhatKy_ViPham!C:C, "T35")</f>
        <v>100</v>
      </c>
      <c r="BA19" s="12">
        <f t="shared" si="0"/>
        <v>100</v>
      </c>
      <c r="BB19" s="11" t="s">
        <v>430</v>
      </c>
      <c r="BC19" s="14" t="str">
        <f t="shared" si="1"/>
        <v>Tốt</v>
      </c>
      <c r="BD19" s="10" t="str">
        <f t="shared" si="2"/>
        <v>🟢 BÌNH THƯỜNG</v>
      </c>
    </row>
    <row r="20" spans="1:56" x14ac:dyDescent="0.25">
      <c r="A20" s="5">
        <v>12</v>
      </c>
      <c r="B20" s="15" t="s">
        <v>1127</v>
      </c>
      <c r="C20" s="5" t="s">
        <v>453</v>
      </c>
      <c r="D20" s="5" t="s">
        <v>429</v>
      </c>
      <c r="E20" s="11" t="s">
        <v>430</v>
      </c>
      <c r="F20" s="6">
        <f>SUMIFS(NhatKy_ViPham!K:K, NhatKy_ViPham!E:E, "10_Dia", NhatKy_ViPham!F:F, B20, NhatKy_ViPham!H:H, "L01")</f>
        <v>0</v>
      </c>
      <c r="G20" s="6">
        <f>SUMIFS(NhatKy_ViPham!K:K, NhatKy_ViPham!E:E, "10_Dia", NhatKy_ViPham!F:F, B20, NhatKy_ViPham!H:H, "L02")</f>
        <v>0</v>
      </c>
      <c r="H20" s="6">
        <f>SUMIFS(NhatKy_ViPham!K:K, NhatKy_ViPham!E:E, "10_Dia", NhatKy_ViPham!F:F, B20, NhatKy_ViPham!H:H, "L03")</f>
        <v>0</v>
      </c>
      <c r="I20" s="6">
        <f>SUMIFS(NhatKy_ViPham!K:K, NhatKy_ViPham!E:E, "10_Dia", NhatKy_ViPham!F:F, B20, NhatKy_ViPham!H:H, "L04")</f>
        <v>0</v>
      </c>
      <c r="J20" s="6">
        <f>SUMIFS(NhatKy_ViPham!K:K, NhatKy_ViPham!E:E, "10_Dia", NhatKy_ViPham!F:F, B20, NhatKy_ViPham!H:H, "L05")</f>
        <v>0</v>
      </c>
      <c r="K20" s="6">
        <f>SUMIFS(NhatKy_ViPham!K:K, NhatKy_ViPham!E:E, "10_Dia", NhatKy_ViPham!F:F, B20, NhatKy_ViPham!H:H, "L06")</f>
        <v>0</v>
      </c>
      <c r="L20" s="6">
        <f>SUMIFS(NhatKy_ViPham!K:K, NhatKy_ViPham!E:E, "10_Dia", NhatKy_ViPham!F:F, B20, NhatKy_ViPham!H:H, "L07")</f>
        <v>0</v>
      </c>
      <c r="M20" s="6">
        <f>SUMIFS(NhatKy_ViPham!K:K, NhatKy_ViPham!E:E, "10_Dia", NhatKy_ViPham!F:F, B20, NhatKy_ViPham!H:H, "L08")</f>
        <v>0</v>
      </c>
      <c r="N20" s="6">
        <f>SUMIFS(NhatKy_ViPham!K:K, NhatKy_ViPham!E:E, "10_Dia", NhatKy_ViPham!F:F, B20, NhatKy_ViPham!H:H, "L09")</f>
        <v>0</v>
      </c>
      <c r="O20" s="6">
        <f>SUMIFS(NhatKy_ViPham!K:K, NhatKy_ViPham!E:E, "10_Dia", NhatKy_ViPham!F:F, B20, NhatKy_ViPham!H:H, "L10")</f>
        <v>0</v>
      </c>
      <c r="P20" s="12">
        <f>SUMIFS(NhatKy_ViPham!J:J, NhatKy_ViPham!E:E, "10_Dia", NhatKy_ViPham!F:F, B20)</f>
        <v>0</v>
      </c>
      <c r="Q20" s="13">
        <f>SUMIFS(NhatKy_ViPham!K:K, NhatKy_ViPham!E:E, "10_Dia", NhatKy_ViPham!F:F, B20)</f>
        <v>0</v>
      </c>
      <c r="R20" s="6">
        <f>100 + SUMIFS(NhatKy_ViPham!J:J, NhatKy_ViPham!E:E, "10_Dia", NhatKy_ViPham!F:F, B20, NhatKy_ViPham!C:C, "T1") - SUMIFS(NhatKy_ViPham!K:K, NhatKy_ViPham!E:E, "10_Dia", NhatKy_ViPham!F:F, B20, NhatKy_ViPham!C:C, "T1")</f>
        <v>100</v>
      </c>
      <c r="S20" s="6">
        <f>100 + SUMIFS(NhatKy_ViPham!J:J, NhatKy_ViPham!E:E, "10_Dia", NhatKy_ViPham!F:F, B20, NhatKy_ViPham!C:C, "T2") - SUMIFS(NhatKy_ViPham!K:K, NhatKy_ViPham!E:E, "10_Dia", NhatKy_ViPham!F:F, B20, NhatKy_ViPham!C:C, "T2")</f>
        <v>100</v>
      </c>
      <c r="T20" s="6">
        <f>100 + SUMIFS(NhatKy_ViPham!J:J, NhatKy_ViPham!E:E, "10_Dia", NhatKy_ViPham!F:F, B20, NhatKy_ViPham!C:C, "T3") - SUMIFS(NhatKy_ViPham!K:K, NhatKy_ViPham!E:E, "10_Dia", NhatKy_ViPham!F:F, B20, NhatKy_ViPham!C:C, "T3")</f>
        <v>100</v>
      </c>
      <c r="U20" s="6">
        <f>100 + SUMIFS(NhatKy_ViPham!J:J, NhatKy_ViPham!E:E, "10_Dia", NhatKy_ViPham!F:F, B20, NhatKy_ViPham!C:C, "T4") - SUMIFS(NhatKy_ViPham!K:K, NhatKy_ViPham!E:E, "10_Dia", NhatKy_ViPham!F:F, B20, NhatKy_ViPham!C:C, "T4")</f>
        <v>100</v>
      </c>
      <c r="V20" s="6">
        <f>100 + SUMIFS(NhatKy_ViPham!J:J, NhatKy_ViPham!E:E, "10_Dia", NhatKy_ViPham!F:F, B20, NhatKy_ViPham!C:C, "T5") - SUMIFS(NhatKy_ViPham!K:K, NhatKy_ViPham!E:E, "10_Dia", NhatKy_ViPham!F:F, B20, NhatKy_ViPham!C:C, "T5")</f>
        <v>100</v>
      </c>
      <c r="W20" s="6">
        <f>100 + SUMIFS(NhatKy_ViPham!J:J, NhatKy_ViPham!E:E, "10_Dia", NhatKy_ViPham!F:F, B20, NhatKy_ViPham!C:C, "T6") - SUMIFS(NhatKy_ViPham!K:K, NhatKy_ViPham!E:E, "10_Dia", NhatKy_ViPham!F:F, B20, NhatKy_ViPham!C:C, "T6")</f>
        <v>100</v>
      </c>
      <c r="X20" s="6">
        <f>100 + SUMIFS(NhatKy_ViPham!J:J, NhatKy_ViPham!E:E, "10_Dia", NhatKy_ViPham!F:F, B20, NhatKy_ViPham!C:C, "T7") - SUMIFS(NhatKy_ViPham!K:K, NhatKy_ViPham!E:E, "10_Dia", NhatKy_ViPham!F:F, B20, NhatKy_ViPham!C:C, "T7")</f>
        <v>100</v>
      </c>
      <c r="Y20" s="6">
        <f>100 + SUMIFS(NhatKy_ViPham!J:J, NhatKy_ViPham!E:E, "10_Dia", NhatKy_ViPham!F:F, B20, NhatKy_ViPham!C:C, "T8") - SUMIFS(NhatKy_ViPham!K:K, NhatKy_ViPham!E:E, "10_Dia", NhatKy_ViPham!F:F, B20, NhatKy_ViPham!C:C, "T8")</f>
        <v>100</v>
      </c>
      <c r="Z20" s="6">
        <f>100 + SUMIFS(NhatKy_ViPham!J:J, NhatKy_ViPham!E:E, "10_Dia", NhatKy_ViPham!F:F, B20, NhatKy_ViPham!C:C, "T9") - SUMIFS(NhatKy_ViPham!K:K, NhatKy_ViPham!E:E, "10_Dia", NhatKy_ViPham!F:F, B20, NhatKy_ViPham!C:C, "T9")</f>
        <v>100</v>
      </c>
      <c r="AA20" s="6">
        <f>100 + SUMIFS(NhatKy_ViPham!J:J, NhatKy_ViPham!E:E, "10_Dia", NhatKy_ViPham!F:F, B20, NhatKy_ViPham!C:C, "T10") - SUMIFS(NhatKy_ViPham!K:K, NhatKy_ViPham!E:E, "10_Dia", NhatKy_ViPham!F:F, B20, NhatKy_ViPham!C:C, "T10")</f>
        <v>100</v>
      </c>
      <c r="AB20" s="6">
        <f>100 + SUMIFS(NhatKy_ViPham!J:J, NhatKy_ViPham!E:E, "10_Dia", NhatKy_ViPham!F:F, B20, NhatKy_ViPham!C:C, "T11") - SUMIFS(NhatKy_ViPham!K:K, NhatKy_ViPham!E:E, "10_Dia", NhatKy_ViPham!F:F, B20, NhatKy_ViPham!C:C, "T11")</f>
        <v>100</v>
      </c>
      <c r="AC20" s="6">
        <f>100 + SUMIFS(NhatKy_ViPham!J:J, NhatKy_ViPham!E:E, "10_Dia", NhatKy_ViPham!F:F, B20, NhatKy_ViPham!C:C, "T12") - SUMIFS(NhatKy_ViPham!K:K, NhatKy_ViPham!E:E, "10_Dia", NhatKy_ViPham!F:F, B20, NhatKy_ViPham!C:C, "T12")</f>
        <v>100</v>
      </c>
      <c r="AD20" s="6">
        <f>100 + SUMIFS(NhatKy_ViPham!J:J, NhatKy_ViPham!E:E, "10_Dia", NhatKy_ViPham!F:F, B20, NhatKy_ViPham!C:C, "T13") - SUMIFS(NhatKy_ViPham!K:K, NhatKy_ViPham!E:E, "10_Dia", NhatKy_ViPham!F:F, B20, NhatKy_ViPham!C:C, "T13")</f>
        <v>100</v>
      </c>
      <c r="AE20" s="6">
        <f>100 + SUMIFS(NhatKy_ViPham!J:J, NhatKy_ViPham!E:E, "10_Dia", NhatKy_ViPham!F:F, B20, NhatKy_ViPham!C:C, "T14") - SUMIFS(NhatKy_ViPham!K:K, NhatKy_ViPham!E:E, "10_Dia", NhatKy_ViPham!F:F, B20, NhatKy_ViPham!C:C, "T14")</f>
        <v>100</v>
      </c>
      <c r="AF20" s="6">
        <f>100 + SUMIFS(NhatKy_ViPham!J:J, NhatKy_ViPham!E:E, "10_Dia", NhatKy_ViPham!F:F, B20, NhatKy_ViPham!C:C, "T15") - SUMIFS(NhatKy_ViPham!K:K, NhatKy_ViPham!E:E, "10_Dia", NhatKy_ViPham!F:F, B20, NhatKy_ViPham!C:C, "T15")</f>
        <v>100</v>
      </c>
      <c r="AG20" s="6">
        <f>100 + SUMIFS(NhatKy_ViPham!J:J, NhatKy_ViPham!E:E, "10_Dia", NhatKy_ViPham!F:F, B20, NhatKy_ViPham!C:C, "T16") - SUMIFS(NhatKy_ViPham!K:K, NhatKy_ViPham!E:E, "10_Dia", NhatKy_ViPham!F:F, B20, NhatKy_ViPham!C:C, "T16")</f>
        <v>100</v>
      </c>
      <c r="AH20" s="6">
        <f>100 + SUMIFS(NhatKy_ViPham!J:J, NhatKy_ViPham!E:E, "10_Dia", NhatKy_ViPham!F:F, B20, NhatKy_ViPham!C:C, "T17") - SUMIFS(NhatKy_ViPham!K:K, NhatKy_ViPham!E:E, "10_Dia", NhatKy_ViPham!F:F, B20, NhatKy_ViPham!C:C, "T17")</f>
        <v>100</v>
      </c>
      <c r="AI20" s="6">
        <f>100 + SUMIFS(NhatKy_ViPham!J:J, NhatKy_ViPham!E:E, "10_Dia", NhatKy_ViPham!F:F, B20, NhatKy_ViPham!C:C, "T18") - SUMIFS(NhatKy_ViPham!K:K, NhatKy_ViPham!E:E, "10_Dia", NhatKy_ViPham!F:F, B20, NhatKy_ViPham!C:C, "T18")</f>
        <v>100</v>
      </c>
      <c r="AJ20" s="6">
        <f>100 + SUMIFS(NhatKy_ViPham!J:J, NhatKy_ViPham!E:E, "10_Dia", NhatKy_ViPham!F:F, B20, NhatKy_ViPham!C:C, "T19") - SUMIFS(NhatKy_ViPham!K:K, NhatKy_ViPham!E:E, "10_Dia", NhatKy_ViPham!F:F, B20, NhatKy_ViPham!C:C, "T19")</f>
        <v>100</v>
      </c>
      <c r="AK20" s="6">
        <f>100 + SUMIFS(NhatKy_ViPham!J:J, NhatKy_ViPham!E:E, "10_Dia", NhatKy_ViPham!F:F, B20, NhatKy_ViPham!C:C, "T20") - SUMIFS(NhatKy_ViPham!K:K, NhatKy_ViPham!E:E, "10_Dia", NhatKy_ViPham!F:F, B20, NhatKy_ViPham!C:C, "T20")</f>
        <v>100</v>
      </c>
      <c r="AL20" s="6">
        <f>100 + SUMIFS(NhatKy_ViPham!J:J, NhatKy_ViPham!E:E, "10_Dia", NhatKy_ViPham!F:F, B20, NhatKy_ViPham!C:C, "T21") - SUMIFS(NhatKy_ViPham!K:K, NhatKy_ViPham!E:E, "10_Dia", NhatKy_ViPham!F:F, B20, NhatKy_ViPham!C:C, "T21")</f>
        <v>100</v>
      </c>
      <c r="AM20" s="6">
        <f>100 + SUMIFS(NhatKy_ViPham!J:J, NhatKy_ViPham!E:E, "10_Dia", NhatKy_ViPham!F:F, B20, NhatKy_ViPham!C:C, "T22") - SUMIFS(NhatKy_ViPham!K:K, NhatKy_ViPham!E:E, "10_Dia", NhatKy_ViPham!F:F, B20, NhatKy_ViPham!C:C, "T22")</f>
        <v>100</v>
      </c>
      <c r="AN20" s="6">
        <f>100 + SUMIFS(NhatKy_ViPham!J:J, NhatKy_ViPham!E:E, "10_Dia", NhatKy_ViPham!F:F, B20, NhatKy_ViPham!C:C, "T23") - SUMIFS(NhatKy_ViPham!K:K, NhatKy_ViPham!E:E, "10_Dia", NhatKy_ViPham!F:F, B20, NhatKy_ViPham!C:C, "T23")</f>
        <v>100</v>
      </c>
      <c r="AO20" s="6">
        <f>100 + SUMIFS(NhatKy_ViPham!J:J, NhatKy_ViPham!E:E, "10_Dia", NhatKy_ViPham!F:F, B20, NhatKy_ViPham!C:C, "T24") - SUMIFS(NhatKy_ViPham!K:K, NhatKy_ViPham!E:E, "10_Dia", NhatKy_ViPham!F:F, B20, NhatKy_ViPham!C:C, "T24")</f>
        <v>100</v>
      </c>
      <c r="AP20" s="6">
        <f>100 + SUMIFS(NhatKy_ViPham!J:J, NhatKy_ViPham!E:E, "10_Dia", NhatKy_ViPham!F:F, B20, NhatKy_ViPham!C:C, "T25") - SUMIFS(NhatKy_ViPham!K:K, NhatKy_ViPham!E:E, "10_Dia", NhatKy_ViPham!F:F, B20, NhatKy_ViPham!C:C, "T25")</f>
        <v>100</v>
      </c>
      <c r="AQ20" s="6">
        <f>100 + SUMIFS(NhatKy_ViPham!J:J, NhatKy_ViPham!E:E, "10_Dia", NhatKy_ViPham!F:F, B20, NhatKy_ViPham!C:C, "T26") - SUMIFS(NhatKy_ViPham!K:K, NhatKy_ViPham!E:E, "10_Dia", NhatKy_ViPham!F:F, B20, NhatKy_ViPham!C:C, "T26")</f>
        <v>100</v>
      </c>
      <c r="AR20" s="6">
        <f>100 + SUMIFS(NhatKy_ViPham!J:J, NhatKy_ViPham!E:E, "10_Dia", NhatKy_ViPham!F:F, B20, NhatKy_ViPham!C:C, "T27") - SUMIFS(NhatKy_ViPham!K:K, NhatKy_ViPham!E:E, "10_Dia", NhatKy_ViPham!F:F, B20, NhatKy_ViPham!C:C, "T27")</f>
        <v>100</v>
      </c>
      <c r="AS20" s="6">
        <f>100 + SUMIFS(NhatKy_ViPham!J:J, NhatKy_ViPham!E:E, "10_Dia", NhatKy_ViPham!F:F, B20, NhatKy_ViPham!C:C, "T28") - SUMIFS(NhatKy_ViPham!K:K, NhatKy_ViPham!E:E, "10_Dia", NhatKy_ViPham!F:F, B20, NhatKy_ViPham!C:C, "T28")</f>
        <v>100</v>
      </c>
      <c r="AT20" s="6">
        <f>100 + SUMIFS(NhatKy_ViPham!J:J, NhatKy_ViPham!E:E, "10_Dia", NhatKy_ViPham!F:F, B20, NhatKy_ViPham!C:C, "T29") - SUMIFS(NhatKy_ViPham!K:K, NhatKy_ViPham!E:E, "10_Dia", NhatKy_ViPham!F:F, B20, NhatKy_ViPham!C:C, "T29")</f>
        <v>100</v>
      </c>
      <c r="AU20" s="6">
        <f>100 + SUMIFS(NhatKy_ViPham!J:J, NhatKy_ViPham!E:E, "10_Dia", NhatKy_ViPham!F:F, B20, NhatKy_ViPham!C:C, "T30") - SUMIFS(NhatKy_ViPham!K:K, NhatKy_ViPham!E:E, "10_Dia", NhatKy_ViPham!F:F, B20, NhatKy_ViPham!C:C, "T30")</f>
        <v>100</v>
      </c>
      <c r="AV20" s="6">
        <f>100 + SUMIFS(NhatKy_ViPham!J:J, NhatKy_ViPham!E:E, "10_Dia", NhatKy_ViPham!F:F, B20, NhatKy_ViPham!C:C, "T31") - SUMIFS(NhatKy_ViPham!K:K, NhatKy_ViPham!E:E, "10_Dia", NhatKy_ViPham!F:F, B20, NhatKy_ViPham!C:C, "T31")</f>
        <v>100</v>
      </c>
      <c r="AW20" s="6">
        <f>100 + SUMIFS(NhatKy_ViPham!J:J, NhatKy_ViPham!E:E, "10_Dia", NhatKy_ViPham!F:F, B20, NhatKy_ViPham!C:C, "T32") - SUMIFS(NhatKy_ViPham!K:K, NhatKy_ViPham!E:E, "10_Dia", NhatKy_ViPham!F:F, B20, NhatKy_ViPham!C:C, "T32")</f>
        <v>100</v>
      </c>
      <c r="AX20" s="6">
        <f>100 + SUMIFS(NhatKy_ViPham!J:J, NhatKy_ViPham!E:E, "10_Dia", NhatKy_ViPham!F:F, B20, NhatKy_ViPham!C:C, "T33") - SUMIFS(NhatKy_ViPham!K:K, NhatKy_ViPham!E:E, "10_Dia", NhatKy_ViPham!F:F, B20, NhatKy_ViPham!C:C, "T33")</f>
        <v>100</v>
      </c>
      <c r="AY20" s="6">
        <f>100 + SUMIFS(NhatKy_ViPham!J:J, NhatKy_ViPham!E:E, "10_Dia", NhatKy_ViPham!F:F, B20, NhatKy_ViPham!C:C, "T34") - SUMIFS(NhatKy_ViPham!K:K, NhatKy_ViPham!E:E, "10_Dia", NhatKy_ViPham!F:F, B20, NhatKy_ViPham!C:C, "T34")</f>
        <v>100</v>
      </c>
      <c r="AZ20" s="6">
        <f>100 + SUMIFS(NhatKy_ViPham!J:J, NhatKy_ViPham!E:E, "10_Dia", NhatKy_ViPham!F:F, B20, NhatKy_ViPham!C:C, "T35") - SUMIFS(NhatKy_ViPham!K:K, NhatKy_ViPham!E:E, "10_Dia", NhatKy_ViPham!F:F, B20, NhatKy_ViPham!C:C, "T35")</f>
        <v>100</v>
      </c>
      <c r="BA20" s="12">
        <f t="shared" si="0"/>
        <v>100</v>
      </c>
      <c r="BB20" s="11" t="s">
        <v>430</v>
      </c>
      <c r="BC20" s="16" t="str">
        <f t="shared" si="1"/>
        <v>Tốt</v>
      </c>
      <c r="BD20" s="15" t="str">
        <f t="shared" si="2"/>
        <v>🟢 BÌNH THƯỜNG</v>
      </c>
    </row>
    <row r="21" spans="1:56" x14ac:dyDescent="0.25">
      <c r="A21" s="4">
        <v>13</v>
      </c>
      <c r="B21" s="10" t="s">
        <v>1128</v>
      </c>
      <c r="C21" s="4" t="s">
        <v>522</v>
      </c>
      <c r="D21" s="4" t="s">
        <v>429</v>
      </c>
      <c r="E21" s="11" t="s">
        <v>430</v>
      </c>
      <c r="F21" s="7">
        <f>SUMIFS(NhatKy_ViPham!K:K, NhatKy_ViPham!E:E, "10_Dia", NhatKy_ViPham!F:F, B21, NhatKy_ViPham!H:H, "L01")</f>
        <v>0</v>
      </c>
      <c r="G21" s="7">
        <f>SUMIFS(NhatKy_ViPham!K:K, NhatKy_ViPham!E:E, "10_Dia", NhatKy_ViPham!F:F, B21, NhatKy_ViPham!H:H, "L02")</f>
        <v>0</v>
      </c>
      <c r="H21" s="7">
        <f>SUMIFS(NhatKy_ViPham!K:K, NhatKy_ViPham!E:E, "10_Dia", NhatKy_ViPham!F:F, B21, NhatKy_ViPham!H:H, "L03")</f>
        <v>0</v>
      </c>
      <c r="I21" s="7">
        <f>SUMIFS(NhatKy_ViPham!K:K, NhatKy_ViPham!E:E, "10_Dia", NhatKy_ViPham!F:F, B21, NhatKy_ViPham!H:H, "L04")</f>
        <v>0</v>
      </c>
      <c r="J21" s="7">
        <f>SUMIFS(NhatKy_ViPham!K:K, NhatKy_ViPham!E:E, "10_Dia", NhatKy_ViPham!F:F, B21, NhatKy_ViPham!H:H, "L05")</f>
        <v>0</v>
      </c>
      <c r="K21" s="7">
        <f>SUMIFS(NhatKy_ViPham!K:K, NhatKy_ViPham!E:E, "10_Dia", NhatKy_ViPham!F:F, B21, NhatKy_ViPham!H:H, "L06")</f>
        <v>0</v>
      </c>
      <c r="L21" s="7">
        <f>SUMIFS(NhatKy_ViPham!K:K, NhatKy_ViPham!E:E, "10_Dia", NhatKy_ViPham!F:F, B21, NhatKy_ViPham!H:H, "L07")</f>
        <v>0</v>
      </c>
      <c r="M21" s="7">
        <f>SUMIFS(NhatKy_ViPham!K:K, NhatKy_ViPham!E:E, "10_Dia", NhatKy_ViPham!F:F, B21, NhatKy_ViPham!H:H, "L08")</f>
        <v>0</v>
      </c>
      <c r="N21" s="7">
        <f>SUMIFS(NhatKy_ViPham!K:K, NhatKy_ViPham!E:E, "10_Dia", NhatKy_ViPham!F:F, B21, NhatKy_ViPham!H:H, "L09")</f>
        <v>0</v>
      </c>
      <c r="O21" s="7">
        <f>SUMIFS(NhatKy_ViPham!K:K, NhatKy_ViPham!E:E, "10_Dia", NhatKy_ViPham!F:F, B21, NhatKy_ViPham!H:H, "L10")</f>
        <v>0</v>
      </c>
      <c r="P21" s="12">
        <f>SUMIFS(NhatKy_ViPham!J:J, NhatKy_ViPham!E:E, "10_Dia", NhatKy_ViPham!F:F, B21)</f>
        <v>0</v>
      </c>
      <c r="Q21" s="13">
        <f>SUMIFS(NhatKy_ViPham!K:K, NhatKy_ViPham!E:E, "10_Dia", NhatKy_ViPham!F:F, B21)</f>
        <v>0</v>
      </c>
      <c r="R21" s="7">
        <f>100 + SUMIFS(NhatKy_ViPham!J:J, NhatKy_ViPham!E:E, "10_Dia", NhatKy_ViPham!F:F, B21, NhatKy_ViPham!C:C, "T1") - SUMIFS(NhatKy_ViPham!K:K, NhatKy_ViPham!E:E, "10_Dia", NhatKy_ViPham!F:F, B21, NhatKy_ViPham!C:C, "T1")</f>
        <v>100</v>
      </c>
      <c r="S21" s="7">
        <f>100 + SUMIFS(NhatKy_ViPham!J:J, NhatKy_ViPham!E:E, "10_Dia", NhatKy_ViPham!F:F, B21, NhatKy_ViPham!C:C, "T2") - SUMIFS(NhatKy_ViPham!K:K, NhatKy_ViPham!E:E, "10_Dia", NhatKy_ViPham!F:F, B21, NhatKy_ViPham!C:C, "T2")</f>
        <v>100</v>
      </c>
      <c r="T21" s="7">
        <f>100 + SUMIFS(NhatKy_ViPham!J:J, NhatKy_ViPham!E:E, "10_Dia", NhatKy_ViPham!F:F, B21, NhatKy_ViPham!C:C, "T3") - SUMIFS(NhatKy_ViPham!K:K, NhatKy_ViPham!E:E, "10_Dia", NhatKy_ViPham!F:F, B21, NhatKy_ViPham!C:C, "T3")</f>
        <v>100</v>
      </c>
      <c r="U21" s="7">
        <f>100 + SUMIFS(NhatKy_ViPham!J:J, NhatKy_ViPham!E:E, "10_Dia", NhatKy_ViPham!F:F, B21, NhatKy_ViPham!C:C, "T4") - SUMIFS(NhatKy_ViPham!K:K, NhatKy_ViPham!E:E, "10_Dia", NhatKy_ViPham!F:F, B21, NhatKy_ViPham!C:C, "T4")</f>
        <v>100</v>
      </c>
      <c r="V21" s="7">
        <f>100 + SUMIFS(NhatKy_ViPham!J:J, NhatKy_ViPham!E:E, "10_Dia", NhatKy_ViPham!F:F, B21, NhatKy_ViPham!C:C, "T5") - SUMIFS(NhatKy_ViPham!K:K, NhatKy_ViPham!E:E, "10_Dia", NhatKy_ViPham!F:F, B21, NhatKy_ViPham!C:C, "T5")</f>
        <v>100</v>
      </c>
      <c r="W21" s="7">
        <f>100 + SUMIFS(NhatKy_ViPham!J:J, NhatKy_ViPham!E:E, "10_Dia", NhatKy_ViPham!F:F, B21, NhatKy_ViPham!C:C, "T6") - SUMIFS(NhatKy_ViPham!K:K, NhatKy_ViPham!E:E, "10_Dia", NhatKy_ViPham!F:F, B21, NhatKy_ViPham!C:C, "T6")</f>
        <v>100</v>
      </c>
      <c r="X21" s="7">
        <f>100 + SUMIFS(NhatKy_ViPham!J:J, NhatKy_ViPham!E:E, "10_Dia", NhatKy_ViPham!F:F, B21, NhatKy_ViPham!C:C, "T7") - SUMIFS(NhatKy_ViPham!K:K, NhatKy_ViPham!E:E, "10_Dia", NhatKy_ViPham!F:F, B21, NhatKy_ViPham!C:C, "T7")</f>
        <v>100</v>
      </c>
      <c r="Y21" s="7">
        <f>100 + SUMIFS(NhatKy_ViPham!J:J, NhatKy_ViPham!E:E, "10_Dia", NhatKy_ViPham!F:F, B21, NhatKy_ViPham!C:C, "T8") - SUMIFS(NhatKy_ViPham!K:K, NhatKy_ViPham!E:E, "10_Dia", NhatKy_ViPham!F:F, B21, NhatKy_ViPham!C:C, "T8")</f>
        <v>100</v>
      </c>
      <c r="Z21" s="7">
        <f>100 + SUMIFS(NhatKy_ViPham!J:J, NhatKy_ViPham!E:E, "10_Dia", NhatKy_ViPham!F:F, B21, NhatKy_ViPham!C:C, "T9") - SUMIFS(NhatKy_ViPham!K:K, NhatKy_ViPham!E:E, "10_Dia", NhatKy_ViPham!F:F, B21, NhatKy_ViPham!C:C, "T9")</f>
        <v>100</v>
      </c>
      <c r="AA21" s="7">
        <f>100 + SUMIFS(NhatKy_ViPham!J:J, NhatKy_ViPham!E:E, "10_Dia", NhatKy_ViPham!F:F, B21, NhatKy_ViPham!C:C, "T10") - SUMIFS(NhatKy_ViPham!K:K, NhatKy_ViPham!E:E, "10_Dia", NhatKy_ViPham!F:F, B21, NhatKy_ViPham!C:C, "T10")</f>
        <v>100</v>
      </c>
      <c r="AB21" s="7">
        <f>100 + SUMIFS(NhatKy_ViPham!J:J, NhatKy_ViPham!E:E, "10_Dia", NhatKy_ViPham!F:F, B21, NhatKy_ViPham!C:C, "T11") - SUMIFS(NhatKy_ViPham!K:K, NhatKy_ViPham!E:E, "10_Dia", NhatKy_ViPham!F:F, B21, NhatKy_ViPham!C:C, "T11")</f>
        <v>100</v>
      </c>
      <c r="AC21" s="7">
        <f>100 + SUMIFS(NhatKy_ViPham!J:J, NhatKy_ViPham!E:E, "10_Dia", NhatKy_ViPham!F:F, B21, NhatKy_ViPham!C:C, "T12") - SUMIFS(NhatKy_ViPham!K:K, NhatKy_ViPham!E:E, "10_Dia", NhatKy_ViPham!F:F, B21, NhatKy_ViPham!C:C, "T12")</f>
        <v>100</v>
      </c>
      <c r="AD21" s="7">
        <f>100 + SUMIFS(NhatKy_ViPham!J:J, NhatKy_ViPham!E:E, "10_Dia", NhatKy_ViPham!F:F, B21, NhatKy_ViPham!C:C, "T13") - SUMIFS(NhatKy_ViPham!K:K, NhatKy_ViPham!E:E, "10_Dia", NhatKy_ViPham!F:F, B21, NhatKy_ViPham!C:C, "T13")</f>
        <v>100</v>
      </c>
      <c r="AE21" s="7">
        <f>100 + SUMIFS(NhatKy_ViPham!J:J, NhatKy_ViPham!E:E, "10_Dia", NhatKy_ViPham!F:F, B21, NhatKy_ViPham!C:C, "T14") - SUMIFS(NhatKy_ViPham!K:K, NhatKy_ViPham!E:E, "10_Dia", NhatKy_ViPham!F:F, B21, NhatKy_ViPham!C:C, "T14")</f>
        <v>100</v>
      </c>
      <c r="AF21" s="7">
        <f>100 + SUMIFS(NhatKy_ViPham!J:J, NhatKy_ViPham!E:E, "10_Dia", NhatKy_ViPham!F:F, B21, NhatKy_ViPham!C:C, "T15") - SUMIFS(NhatKy_ViPham!K:K, NhatKy_ViPham!E:E, "10_Dia", NhatKy_ViPham!F:F, B21, NhatKy_ViPham!C:C, "T15")</f>
        <v>100</v>
      </c>
      <c r="AG21" s="7">
        <f>100 + SUMIFS(NhatKy_ViPham!J:J, NhatKy_ViPham!E:E, "10_Dia", NhatKy_ViPham!F:F, B21, NhatKy_ViPham!C:C, "T16") - SUMIFS(NhatKy_ViPham!K:K, NhatKy_ViPham!E:E, "10_Dia", NhatKy_ViPham!F:F, B21, NhatKy_ViPham!C:C, "T16")</f>
        <v>100</v>
      </c>
      <c r="AH21" s="7">
        <f>100 + SUMIFS(NhatKy_ViPham!J:J, NhatKy_ViPham!E:E, "10_Dia", NhatKy_ViPham!F:F, B21, NhatKy_ViPham!C:C, "T17") - SUMIFS(NhatKy_ViPham!K:K, NhatKy_ViPham!E:E, "10_Dia", NhatKy_ViPham!F:F, B21, NhatKy_ViPham!C:C, "T17")</f>
        <v>100</v>
      </c>
      <c r="AI21" s="7">
        <f>100 + SUMIFS(NhatKy_ViPham!J:J, NhatKy_ViPham!E:E, "10_Dia", NhatKy_ViPham!F:F, B21, NhatKy_ViPham!C:C, "T18") - SUMIFS(NhatKy_ViPham!K:K, NhatKy_ViPham!E:E, "10_Dia", NhatKy_ViPham!F:F, B21, NhatKy_ViPham!C:C, "T18")</f>
        <v>100</v>
      </c>
      <c r="AJ21" s="7">
        <f>100 + SUMIFS(NhatKy_ViPham!J:J, NhatKy_ViPham!E:E, "10_Dia", NhatKy_ViPham!F:F, B21, NhatKy_ViPham!C:C, "T19") - SUMIFS(NhatKy_ViPham!K:K, NhatKy_ViPham!E:E, "10_Dia", NhatKy_ViPham!F:F, B21, NhatKy_ViPham!C:C, "T19")</f>
        <v>100</v>
      </c>
      <c r="AK21" s="7">
        <f>100 + SUMIFS(NhatKy_ViPham!J:J, NhatKy_ViPham!E:E, "10_Dia", NhatKy_ViPham!F:F, B21, NhatKy_ViPham!C:C, "T20") - SUMIFS(NhatKy_ViPham!K:K, NhatKy_ViPham!E:E, "10_Dia", NhatKy_ViPham!F:F, B21, NhatKy_ViPham!C:C, "T20")</f>
        <v>100</v>
      </c>
      <c r="AL21" s="7">
        <f>100 + SUMIFS(NhatKy_ViPham!J:J, NhatKy_ViPham!E:E, "10_Dia", NhatKy_ViPham!F:F, B21, NhatKy_ViPham!C:C, "T21") - SUMIFS(NhatKy_ViPham!K:K, NhatKy_ViPham!E:E, "10_Dia", NhatKy_ViPham!F:F, B21, NhatKy_ViPham!C:C, "T21")</f>
        <v>100</v>
      </c>
      <c r="AM21" s="7">
        <f>100 + SUMIFS(NhatKy_ViPham!J:J, NhatKy_ViPham!E:E, "10_Dia", NhatKy_ViPham!F:F, B21, NhatKy_ViPham!C:C, "T22") - SUMIFS(NhatKy_ViPham!K:K, NhatKy_ViPham!E:E, "10_Dia", NhatKy_ViPham!F:F, B21, NhatKy_ViPham!C:C, "T22")</f>
        <v>100</v>
      </c>
      <c r="AN21" s="7">
        <f>100 + SUMIFS(NhatKy_ViPham!J:J, NhatKy_ViPham!E:E, "10_Dia", NhatKy_ViPham!F:F, B21, NhatKy_ViPham!C:C, "T23") - SUMIFS(NhatKy_ViPham!K:K, NhatKy_ViPham!E:E, "10_Dia", NhatKy_ViPham!F:F, B21, NhatKy_ViPham!C:C, "T23")</f>
        <v>100</v>
      </c>
      <c r="AO21" s="7">
        <f>100 + SUMIFS(NhatKy_ViPham!J:J, NhatKy_ViPham!E:E, "10_Dia", NhatKy_ViPham!F:F, B21, NhatKy_ViPham!C:C, "T24") - SUMIFS(NhatKy_ViPham!K:K, NhatKy_ViPham!E:E, "10_Dia", NhatKy_ViPham!F:F, B21, NhatKy_ViPham!C:C, "T24")</f>
        <v>100</v>
      </c>
      <c r="AP21" s="7">
        <f>100 + SUMIFS(NhatKy_ViPham!J:J, NhatKy_ViPham!E:E, "10_Dia", NhatKy_ViPham!F:F, B21, NhatKy_ViPham!C:C, "T25") - SUMIFS(NhatKy_ViPham!K:K, NhatKy_ViPham!E:E, "10_Dia", NhatKy_ViPham!F:F, B21, NhatKy_ViPham!C:C, "T25")</f>
        <v>100</v>
      </c>
      <c r="AQ21" s="7">
        <f>100 + SUMIFS(NhatKy_ViPham!J:J, NhatKy_ViPham!E:E, "10_Dia", NhatKy_ViPham!F:F, B21, NhatKy_ViPham!C:C, "T26") - SUMIFS(NhatKy_ViPham!K:K, NhatKy_ViPham!E:E, "10_Dia", NhatKy_ViPham!F:F, B21, NhatKy_ViPham!C:C, "T26")</f>
        <v>100</v>
      </c>
      <c r="AR21" s="7">
        <f>100 + SUMIFS(NhatKy_ViPham!J:J, NhatKy_ViPham!E:E, "10_Dia", NhatKy_ViPham!F:F, B21, NhatKy_ViPham!C:C, "T27") - SUMIFS(NhatKy_ViPham!K:K, NhatKy_ViPham!E:E, "10_Dia", NhatKy_ViPham!F:F, B21, NhatKy_ViPham!C:C, "T27")</f>
        <v>100</v>
      </c>
      <c r="AS21" s="7">
        <f>100 + SUMIFS(NhatKy_ViPham!J:J, NhatKy_ViPham!E:E, "10_Dia", NhatKy_ViPham!F:F, B21, NhatKy_ViPham!C:C, "T28") - SUMIFS(NhatKy_ViPham!K:K, NhatKy_ViPham!E:E, "10_Dia", NhatKy_ViPham!F:F, B21, NhatKy_ViPham!C:C, "T28")</f>
        <v>100</v>
      </c>
      <c r="AT21" s="7">
        <f>100 + SUMIFS(NhatKy_ViPham!J:J, NhatKy_ViPham!E:E, "10_Dia", NhatKy_ViPham!F:F, B21, NhatKy_ViPham!C:C, "T29") - SUMIFS(NhatKy_ViPham!K:K, NhatKy_ViPham!E:E, "10_Dia", NhatKy_ViPham!F:F, B21, NhatKy_ViPham!C:C, "T29")</f>
        <v>100</v>
      </c>
      <c r="AU21" s="7">
        <f>100 + SUMIFS(NhatKy_ViPham!J:J, NhatKy_ViPham!E:E, "10_Dia", NhatKy_ViPham!F:F, B21, NhatKy_ViPham!C:C, "T30") - SUMIFS(NhatKy_ViPham!K:K, NhatKy_ViPham!E:E, "10_Dia", NhatKy_ViPham!F:F, B21, NhatKy_ViPham!C:C, "T30")</f>
        <v>100</v>
      </c>
      <c r="AV21" s="7">
        <f>100 + SUMIFS(NhatKy_ViPham!J:J, NhatKy_ViPham!E:E, "10_Dia", NhatKy_ViPham!F:F, B21, NhatKy_ViPham!C:C, "T31") - SUMIFS(NhatKy_ViPham!K:K, NhatKy_ViPham!E:E, "10_Dia", NhatKy_ViPham!F:F, B21, NhatKy_ViPham!C:C, "T31")</f>
        <v>100</v>
      </c>
      <c r="AW21" s="7">
        <f>100 + SUMIFS(NhatKy_ViPham!J:J, NhatKy_ViPham!E:E, "10_Dia", NhatKy_ViPham!F:F, B21, NhatKy_ViPham!C:C, "T32") - SUMIFS(NhatKy_ViPham!K:K, NhatKy_ViPham!E:E, "10_Dia", NhatKy_ViPham!F:F, B21, NhatKy_ViPham!C:C, "T32")</f>
        <v>100</v>
      </c>
      <c r="AX21" s="7">
        <f>100 + SUMIFS(NhatKy_ViPham!J:J, NhatKy_ViPham!E:E, "10_Dia", NhatKy_ViPham!F:F, B21, NhatKy_ViPham!C:C, "T33") - SUMIFS(NhatKy_ViPham!K:K, NhatKy_ViPham!E:E, "10_Dia", NhatKy_ViPham!F:F, B21, NhatKy_ViPham!C:C, "T33")</f>
        <v>100</v>
      </c>
      <c r="AY21" s="7">
        <f>100 + SUMIFS(NhatKy_ViPham!J:J, NhatKy_ViPham!E:E, "10_Dia", NhatKy_ViPham!F:F, B21, NhatKy_ViPham!C:C, "T34") - SUMIFS(NhatKy_ViPham!K:K, NhatKy_ViPham!E:E, "10_Dia", NhatKy_ViPham!F:F, B21, NhatKy_ViPham!C:C, "T34")</f>
        <v>100</v>
      </c>
      <c r="AZ21" s="7">
        <f>100 + SUMIFS(NhatKy_ViPham!J:J, NhatKy_ViPham!E:E, "10_Dia", NhatKy_ViPham!F:F, B21, NhatKy_ViPham!C:C, "T35") - SUMIFS(NhatKy_ViPham!K:K, NhatKy_ViPham!E:E, "10_Dia", NhatKy_ViPham!F:F, B21, NhatKy_ViPham!C:C, "T35")</f>
        <v>100</v>
      </c>
      <c r="BA21" s="12">
        <f t="shared" si="0"/>
        <v>100</v>
      </c>
      <c r="BB21" s="11" t="s">
        <v>430</v>
      </c>
      <c r="BC21" s="14" t="str">
        <f t="shared" si="1"/>
        <v>Tốt</v>
      </c>
      <c r="BD21" s="10" t="str">
        <f t="shared" si="2"/>
        <v>🟢 BÌNH THƯỜNG</v>
      </c>
    </row>
    <row r="22" spans="1:56" x14ac:dyDescent="0.25">
      <c r="A22" s="5">
        <v>14</v>
      </c>
      <c r="B22" s="15" t="s">
        <v>1129</v>
      </c>
      <c r="C22" s="5" t="s">
        <v>568</v>
      </c>
      <c r="D22" s="5" t="s">
        <v>429</v>
      </c>
      <c r="E22" s="11" t="s">
        <v>430</v>
      </c>
      <c r="F22" s="6">
        <f>SUMIFS(NhatKy_ViPham!K:K, NhatKy_ViPham!E:E, "10_Dia", NhatKy_ViPham!F:F, B22, NhatKy_ViPham!H:H, "L01")</f>
        <v>0</v>
      </c>
      <c r="G22" s="6">
        <f>SUMIFS(NhatKy_ViPham!K:K, NhatKy_ViPham!E:E, "10_Dia", NhatKy_ViPham!F:F, B22, NhatKy_ViPham!H:H, "L02")</f>
        <v>0</v>
      </c>
      <c r="H22" s="6">
        <f>SUMIFS(NhatKy_ViPham!K:K, NhatKy_ViPham!E:E, "10_Dia", NhatKy_ViPham!F:F, B22, NhatKy_ViPham!H:H, "L03")</f>
        <v>0</v>
      </c>
      <c r="I22" s="6">
        <f>SUMIFS(NhatKy_ViPham!K:K, NhatKy_ViPham!E:E, "10_Dia", NhatKy_ViPham!F:F, B22, NhatKy_ViPham!H:H, "L04")</f>
        <v>0</v>
      </c>
      <c r="J22" s="6">
        <f>SUMIFS(NhatKy_ViPham!K:K, NhatKy_ViPham!E:E, "10_Dia", NhatKy_ViPham!F:F, B22, NhatKy_ViPham!H:H, "L05")</f>
        <v>0</v>
      </c>
      <c r="K22" s="6">
        <f>SUMIFS(NhatKy_ViPham!K:K, NhatKy_ViPham!E:E, "10_Dia", NhatKy_ViPham!F:F, B22, NhatKy_ViPham!H:H, "L06")</f>
        <v>0</v>
      </c>
      <c r="L22" s="6">
        <f>SUMIFS(NhatKy_ViPham!K:K, NhatKy_ViPham!E:E, "10_Dia", NhatKy_ViPham!F:F, B22, NhatKy_ViPham!H:H, "L07")</f>
        <v>0</v>
      </c>
      <c r="M22" s="6">
        <f>SUMIFS(NhatKy_ViPham!K:K, NhatKy_ViPham!E:E, "10_Dia", NhatKy_ViPham!F:F, B22, NhatKy_ViPham!H:H, "L08")</f>
        <v>0</v>
      </c>
      <c r="N22" s="6">
        <f>SUMIFS(NhatKy_ViPham!K:K, NhatKy_ViPham!E:E, "10_Dia", NhatKy_ViPham!F:F, B22, NhatKy_ViPham!H:H, "L09")</f>
        <v>0</v>
      </c>
      <c r="O22" s="6">
        <f>SUMIFS(NhatKy_ViPham!K:K, NhatKy_ViPham!E:E, "10_Dia", NhatKy_ViPham!F:F, B22, NhatKy_ViPham!H:H, "L10")</f>
        <v>0</v>
      </c>
      <c r="P22" s="12">
        <f>SUMIFS(NhatKy_ViPham!J:J, NhatKy_ViPham!E:E, "10_Dia", NhatKy_ViPham!F:F, B22)</f>
        <v>0</v>
      </c>
      <c r="Q22" s="13">
        <f>SUMIFS(NhatKy_ViPham!K:K, NhatKy_ViPham!E:E, "10_Dia", NhatKy_ViPham!F:F, B22)</f>
        <v>0</v>
      </c>
      <c r="R22" s="6">
        <f>100 + SUMIFS(NhatKy_ViPham!J:J, NhatKy_ViPham!E:E, "10_Dia", NhatKy_ViPham!F:F, B22, NhatKy_ViPham!C:C, "T1") - SUMIFS(NhatKy_ViPham!K:K, NhatKy_ViPham!E:E, "10_Dia", NhatKy_ViPham!F:F, B22, NhatKy_ViPham!C:C, "T1")</f>
        <v>100</v>
      </c>
      <c r="S22" s="6">
        <f>100 + SUMIFS(NhatKy_ViPham!J:J, NhatKy_ViPham!E:E, "10_Dia", NhatKy_ViPham!F:F, B22, NhatKy_ViPham!C:C, "T2") - SUMIFS(NhatKy_ViPham!K:K, NhatKy_ViPham!E:E, "10_Dia", NhatKy_ViPham!F:F, B22, NhatKy_ViPham!C:C, "T2")</f>
        <v>100</v>
      </c>
      <c r="T22" s="6">
        <f>100 + SUMIFS(NhatKy_ViPham!J:J, NhatKy_ViPham!E:E, "10_Dia", NhatKy_ViPham!F:F, B22, NhatKy_ViPham!C:C, "T3") - SUMIFS(NhatKy_ViPham!K:K, NhatKy_ViPham!E:E, "10_Dia", NhatKy_ViPham!F:F, B22, NhatKy_ViPham!C:C, "T3")</f>
        <v>100</v>
      </c>
      <c r="U22" s="6">
        <f>100 + SUMIFS(NhatKy_ViPham!J:J, NhatKy_ViPham!E:E, "10_Dia", NhatKy_ViPham!F:F, B22, NhatKy_ViPham!C:C, "T4") - SUMIFS(NhatKy_ViPham!K:K, NhatKy_ViPham!E:E, "10_Dia", NhatKy_ViPham!F:F, B22, NhatKy_ViPham!C:C, "T4")</f>
        <v>100</v>
      </c>
      <c r="V22" s="6">
        <f>100 + SUMIFS(NhatKy_ViPham!J:J, NhatKy_ViPham!E:E, "10_Dia", NhatKy_ViPham!F:F, B22, NhatKy_ViPham!C:C, "T5") - SUMIFS(NhatKy_ViPham!K:K, NhatKy_ViPham!E:E, "10_Dia", NhatKy_ViPham!F:F, B22, NhatKy_ViPham!C:C, "T5")</f>
        <v>100</v>
      </c>
      <c r="W22" s="6">
        <f>100 + SUMIFS(NhatKy_ViPham!J:J, NhatKy_ViPham!E:E, "10_Dia", NhatKy_ViPham!F:F, B22, NhatKy_ViPham!C:C, "T6") - SUMIFS(NhatKy_ViPham!K:K, NhatKy_ViPham!E:E, "10_Dia", NhatKy_ViPham!F:F, B22, NhatKy_ViPham!C:C, "T6")</f>
        <v>100</v>
      </c>
      <c r="X22" s="6">
        <f>100 + SUMIFS(NhatKy_ViPham!J:J, NhatKy_ViPham!E:E, "10_Dia", NhatKy_ViPham!F:F, B22, NhatKy_ViPham!C:C, "T7") - SUMIFS(NhatKy_ViPham!K:K, NhatKy_ViPham!E:E, "10_Dia", NhatKy_ViPham!F:F, B22, NhatKy_ViPham!C:C, "T7")</f>
        <v>100</v>
      </c>
      <c r="Y22" s="6">
        <f>100 + SUMIFS(NhatKy_ViPham!J:J, NhatKy_ViPham!E:E, "10_Dia", NhatKy_ViPham!F:F, B22, NhatKy_ViPham!C:C, "T8") - SUMIFS(NhatKy_ViPham!K:K, NhatKy_ViPham!E:E, "10_Dia", NhatKy_ViPham!F:F, B22, NhatKy_ViPham!C:C, "T8")</f>
        <v>100</v>
      </c>
      <c r="Z22" s="6">
        <f>100 + SUMIFS(NhatKy_ViPham!J:J, NhatKy_ViPham!E:E, "10_Dia", NhatKy_ViPham!F:F, B22, NhatKy_ViPham!C:C, "T9") - SUMIFS(NhatKy_ViPham!K:K, NhatKy_ViPham!E:E, "10_Dia", NhatKy_ViPham!F:F, B22, NhatKy_ViPham!C:C, "T9")</f>
        <v>100</v>
      </c>
      <c r="AA22" s="6">
        <f>100 + SUMIFS(NhatKy_ViPham!J:J, NhatKy_ViPham!E:E, "10_Dia", NhatKy_ViPham!F:F, B22, NhatKy_ViPham!C:C, "T10") - SUMIFS(NhatKy_ViPham!K:K, NhatKy_ViPham!E:E, "10_Dia", NhatKy_ViPham!F:F, B22, NhatKy_ViPham!C:C, "T10")</f>
        <v>100</v>
      </c>
      <c r="AB22" s="6">
        <f>100 + SUMIFS(NhatKy_ViPham!J:J, NhatKy_ViPham!E:E, "10_Dia", NhatKy_ViPham!F:F, B22, NhatKy_ViPham!C:C, "T11") - SUMIFS(NhatKy_ViPham!K:K, NhatKy_ViPham!E:E, "10_Dia", NhatKy_ViPham!F:F, B22, NhatKy_ViPham!C:C, "T11")</f>
        <v>100</v>
      </c>
      <c r="AC22" s="6">
        <f>100 + SUMIFS(NhatKy_ViPham!J:J, NhatKy_ViPham!E:E, "10_Dia", NhatKy_ViPham!F:F, B22, NhatKy_ViPham!C:C, "T12") - SUMIFS(NhatKy_ViPham!K:K, NhatKy_ViPham!E:E, "10_Dia", NhatKy_ViPham!F:F, B22, NhatKy_ViPham!C:C, "T12")</f>
        <v>100</v>
      </c>
      <c r="AD22" s="6">
        <f>100 + SUMIFS(NhatKy_ViPham!J:J, NhatKy_ViPham!E:E, "10_Dia", NhatKy_ViPham!F:F, B22, NhatKy_ViPham!C:C, "T13") - SUMIFS(NhatKy_ViPham!K:K, NhatKy_ViPham!E:E, "10_Dia", NhatKy_ViPham!F:F, B22, NhatKy_ViPham!C:C, "T13")</f>
        <v>100</v>
      </c>
      <c r="AE22" s="6">
        <f>100 + SUMIFS(NhatKy_ViPham!J:J, NhatKy_ViPham!E:E, "10_Dia", NhatKy_ViPham!F:F, B22, NhatKy_ViPham!C:C, "T14") - SUMIFS(NhatKy_ViPham!K:K, NhatKy_ViPham!E:E, "10_Dia", NhatKy_ViPham!F:F, B22, NhatKy_ViPham!C:C, "T14")</f>
        <v>100</v>
      </c>
      <c r="AF22" s="6">
        <f>100 + SUMIFS(NhatKy_ViPham!J:J, NhatKy_ViPham!E:E, "10_Dia", NhatKy_ViPham!F:F, B22, NhatKy_ViPham!C:C, "T15") - SUMIFS(NhatKy_ViPham!K:K, NhatKy_ViPham!E:E, "10_Dia", NhatKy_ViPham!F:F, B22, NhatKy_ViPham!C:C, "T15")</f>
        <v>100</v>
      </c>
      <c r="AG22" s="6">
        <f>100 + SUMIFS(NhatKy_ViPham!J:J, NhatKy_ViPham!E:E, "10_Dia", NhatKy_ViPham!F:F, B22, NhatKy_ViPham!C:C, "T16") - SUMIFS(NhatKy_ViPham!K:K, NhatKy_ViPham!E:E, "10_Dia", NhatKy_ViPham!F:F, B22, NhatKy_ViPham!C:C, "T16")</f>
        <v>100</v>
      </c>
      <c r="AH22" s="6">
        <f>100 + SUMIFS(NhatKy_ViPham!J:J, NhatKy_ViPham!E:E, "10_Dia", NhatKy_ViPham!F:F, B22, NhatKy_ViPham!C:C, "T17") - SUMIFS(NhatKy_ViPham!K:K, NhatKy_ViPham!E:E, "10_Dia", NhatKy_ViPham!F:F, B22, NhatKy_ViPham!C:C, "T17")</f>
        <v>100</v>
      </c>
      <c r="AI22" s="6">
        <f>100 + SUMIFS(NhatKy_ViPham!J:J, NhatKy_ViPham!E:E, "10_Dia", NhatKy_ViPham!F:F, B22, NhatKy_ViPham!C:C, "T18") - SUMIFS(NhatKy_ViPham!K:K, NhatKy_ViPham!E:E, "10_Dia", NhatKy_ViPham!F:F, B22, NhatKy_ViPham!C:C, "T18")</f>
        <v>100</v>
      </c>
      <c r="AJ22" s="6">
        <f>100 + SUMIFS(NhatKy_ViPham!J:J, NhatKy_ViPham!E:E, "10_Dia", NhatKy_ViPham!F:F, B22, NhatKy_ViPham!C:C, "T19") - SUMIFS(NhatKy_ViPham!K:K, NhatKy_ViPham!E:E, "10_Dia", NhatKy_ViPham!F:F, B22, NhatKy_ViPham!C:C, "T19")</f>
        <v>100</v>
      </c>
      <c r="AK22" s="6">
        <f>100 + SUMIFS(NhatKy_ViPham!J:J, NhatKy_ViPham!E:E, "10_Dia", NhatKy_ViPham!F:F, B22, NhatKy_ViPham!C:C, "T20") - SUMIFS(NhatKy_ViPham!K:K, NhatKy_ViPham!E:E, "10_Dia", NhatKy_ViPham!F:F, B22, NhatKy_ViPham!C:C, "T20")</f>
        <v>100</v>
      </c>
      <c r="AL22" s="6">
        <f>100 + SUMIFS(NhatKy_ViPham!J:J, NhatKy_ViPham!E:E, "10_Dia", NhatKy_ViPham!F:F, B22, NhatKy_ViPham!C:C, "T21") - SUMIFS(NhatKy_ViPham!K:K, NhatKy_ViPham!E:E, "10_Dia", NhatKy_ViPham!F:F, B22, NhatKy_ViPham!C:C, "T21")</f>
        <v>100</v>
      </c>
      <c r="AM22" s="6">
        <f>100 + SUMIFS(NhatKy_ViPham!J:J, NhatKy_ViPham!E:E, "10_Dia", NhatKy_ViPham!F:F, B22, NhatKy_ViPham!C:C, "T22") - SUMIFS(NhatKy_ViPham!K:K, NhatKy_ViPham!E:E, "10_Dia", NhatKy_ViPham!F:F, B22, NhatKy_ViPham!C:C, "T22")</f>
        <v>100</v>
      </c>
      <c r="AN22" s="6">
        <f>100 + SUMIFS(NhatKy_ViPham!J:J, NhatKy_ViPham!E:E, "10_Dia", NhatKy_ViPham!F:F, B22, NhatKy_ViPham!C:C, "T23") - SUMIFS(NhatKy_ViPham!K:K, NhatKy_ViPham!E:E, "10_Dia", NhatKy_ViPham!F:F, B22, NhatKy_ViPham!C:C, "T23")</f>
        <v>100</v>
      </c>
      <c r="AO22" s="6">
        <f>100 + SUMIFS(NhatKy_ViPham!J:J, NhatKy_ViPham!E:E, "10_Dia", NhatKy_ViPham!F:F, B22, NhatKy_ViPham!C:C, "T24") - SUMIFS(NhatKy_ViPham!K:K, NhatKy_ViPham!E:E, "10_Dia", NhatKy_ViPham!F:F, B22, NhatKy_ViPham!C:C, "T24")</f>
        <v>100</v>
      </c>
      <c r="AP22" s="6">
        <f>100 + SUMIFS(NhatKy_ViPham!J:J, NhatKy_ViPham!E:E, "10_Dia", NhatKy_ViPham!F:F, B22, NhatKy_ViPham!C:C, "T25") - SUMIFS(NhatKy_ViPham!K:K, NhatKy_ViPham!E:E, "10_Dia", NhatKy_ViPham!F:F, B22, NhatKy_ViPham!C:C, "T25")</f>
        <v>100</v>
      </c>
      <c r="AQ22" s="6">
        <f>100 + SUMIFS(NhatKy_ViPham!J:J, NhatKy_ViPham!E:E, "10_Dia", NhatKy_ViPham!F:F, B22, NhatKy_ViPham!C:C, "T26") - SUMIFS(NhatKy_ViPham!K:K, NhatKy_ViPham!E:E, "10_Dia", NhatKy_ViPham!F:F, B22, NhatKy_ViPham!C:C, "T26")</f>
        <v>100</v>
      </c>
      <c r="AR22" s="6">
        <f>100 + SUMIFS(NhatKy_ViPham!J:J, NhatKy_ViPham!E:E, "10_Dia", NhatKy_ViPham!F:F, B22, NhatKy_ViPham!C:C, "T27") - SUMIFS(NhatKy_ViPham!K:K, NhatKy_ViPham!E:E, "10_Dia", NhatKy_ViPham!F:F, B22, NhatKy_ViPham!C:C, "T27")</f>
        <v>100</v>
      </c>
      <c r="AS22" s="6">
        <f>100 + SUMIFS(NhatKy_ViPham!J:J, NhatKy_ViPham!E:E, "10_Dia", NhatKy_ViPham!F:F, B22, NhatKy_ViPham!C:C, "T28") - SUMIFS(NhatKy_ViPham!K:K, NhatKy_ViPham!E:E, "10_Dia", NhatKy_ViPham!F:F, B22, NhatKy_ViPham!C:C, "T28")</f>
        <v>100</v>
      </c>
      <c r="AT22" s="6">
        <f>100 + SUMIFS(NhatKy_ViPham!J:J, NhatKy_ViPham!E:E, "10_Dia", NhatKy_ViPham!F:F, B22, NhatKy_ViPham!C:C, "T29") - SUMIFS(NhatKy_ViPham!K:K, NhatKy_ViPham!E:E, "10_Dia", NhatKy_ViPham!F:F, B22, NhatKy_ViPham!C:C, "T29")</f>
        <v>100</v>
      </c>
      <c r="AU22" s="6">
        <f>100 + SUMIFS(NhatKy_ViPham!J:J, NhatKy_ViPham!E:E, "10_Dia", NhatKy_ViPham!F:F, B22, NhatKy_ViPham!C:C, "T30") - SUMIFS(NhatKy_ViPham!K:K, NhatKy_ViPham!E:E, "10_Dia", NhatKy_ViPham!F:F, B22, NhatKy_ViPham!C:C, "T30")</f>
        <v>100</v>
      </c>
      <c r="AV22" s="6">
        <f>100 + SUMIFS(NhatKy_ViPham!J:J, NhatKy_ViPham!E:E, "10_Dia", NhatKy_ViPham!F:F, B22, NhatKy_ViPham!C:C, "T31") - SUMIFS(NhatKy_ViPham!K:K, NhatKy_ViPham!E:E, "10_Dia", NhatKy_ViPham!F:F, B22, NhatKy_ViPham!C:C, "T31")</f>
        <v>100</v>
      </c>
      <c r="AW22" s="6">
        <f>100 + SUMIFS(NhatKy_ViPham!J:J, NhatKy_ViPham!E:E, "10_Dia", NhatKy_ViPham!F:F, B22, NhatKy_ViPham!C:C, "T32") - SUMIFS(NhatKy_ViPham!K:K, NhatKy_ViPham!E:E, "10_Dia", NhatKy_ViPham!F:F, B22, NhatKy_ViPham!C:C, "T32")</f>
        <v>100</v>
      </c>
      <c r="AX22" s="6">
        <f>100 + SUMIFS(NhatKy_ViPham!J:J, NhatKy_ViPham!E:E, "10_Dia", NhatKy_ViPham!F:F, B22, NhatKy_ViPham!C:C, "T33") - SUMIFS(NhatKy_ViPham!K:K, NhatKy_ViPham!E:E, "10_Dia", NhatKy_ViPham!F:F, B22, NhatKy_ViPham!C:C, "T33")</f>
        <v>100</v>
      </c>
      <c r="AY22" s="6">
        <f>100 + SUMIFS(NhatKy_ViPham!J:J, NhatKy_ViPham!E:E, "10_Dia", NhatKy_ViPham!F:F, B22, NhatKy_ViPham!C:C, "T34") - SUMIFS(NhatKy_ViPham!K:K, NhatKy_ViPham!E:E, "10_Dia", NhatKy_ViPham!F:F, B22, NhatKy_ViPham!C:C, "T34")</f>
        <v>100</v>
      </c>
      <c r="AZ22" s="6">
        <f>100 + SUMIFS(NhatKy_ViPham!J:J, NhatKy_ViPham!E:E, "10_Dia", NhatKy_ViPham!F:F, B22, NhatKy_ViPham!C:C, "T35") - SUMIFS(NhatKy_ViPham!K:K, NhatKy_ViPham!E:E, "10_Dia", NhatKy_ViPham!F:F, B22, NhatKy_ViPham!C:C, "T35")</f>
        <v>100</v>
      </c>
      <c r="BA22" s="12">
        <f t="shared" si="0"/>
        <v>100</v>
      </c>
      <c r="BB22" s="11" t="s">
        <v>430</v>
      </c>
      <c r="BC22" s="16" t="str">
        <f t="shared" si="1"/>
        <v>Tốt</v>
      </c>
      <c r="BD22" s="15" t="str">
        <f t="shared" si="2"/>
        <v>🟢 BÌNH THƯỜNG</v>
      </c>
    </row>
    <row r="23" spans="1:56" x14ac:dyDescent="0.25">
      <c r="A23" s="4">
        <v>15</v>
      </c>
      <c r="B23" s="10" t="s">
        <v>1130</v>
      </c>
      <c r="C23" s="4" t="s">
        <v>957</v>
      </c>
      <c r="D23" s="4" t="s">
        <v>429</v>
      </c>
      <c r="E23" s="11" t="s">
        <v>430</v>
      </c>
      <c r="F23" s="7">
        <f>SUMIFS(NhatKy_ViPham!K:K, NhatKy_ViPham!E:E, "10_Dia", NhatKy_ViPham!F:F, B23, NhatKy_ViPham!H:H, "L01")</f>
        <v>0</v>
      </c>
      <c r="G23" s="7">
        <f>SUMIFS(NhatKy_ViPham!K:K, NhatKy_ViPham!E:E, "10_Dia", NhatKy_ViPham!F:F, B23, NhatKy_ViPham!H:H, "L02")</f>
        <v>0</v>
      </c>
      <c r="H23" s="7">
        <f>SUMIFS(NhatKy_ViPham!K:K, NhatKy_ViPham!E:E, "10_Dia", NhatKy_ViPham!F:F, B23, NhatKy_ViPham!H:H, "L03")</f>
        <v>0</v>
      </c>
      <c r="I23" s="7">
        <f>SUMIFS(NhatKy_ViPham!K:K, NhatKy_ViPham!E:E, "10_Dia", NhatKy_ViPham!F:F, B23, NhatKy_ViPham!H:H, "L04")</f>
        <v>0</v>
      </c>
      <c r="J23" s="7">
        <f>SUMIFS(NhatKy_ViPham!K:K, NhatKy_ViPham!E:E, "10_Dia", NhatKy_ViPham!F:F, B23, NhatKy_ViPham!H:H, "L05")</f>
        <v>0</v>
      </c>
      <c r="K23" s="7">
        <f>SUMIFS(NhatKy_ViPham!K:K, NhatKy_ViPham!E:E, "10_Dia", NhatKy_ViPham!F:F, B23, NhatKy_ViPham!H:H, "L06")</f>
        <v>0</v>
      </c>
      <c r="L23" s="7">
        <f>SUMIFS(NhatKy_ViPham!K:K, NhatKy_ViPham!E:E, "10_Dia", NhatKy_ViPham!F:F, B23, NhatKy_ViPham!H:H, "L07")</f>
        <v>0</v>
      </c>
      <c r="M23" s="7">
        <f>SUMIFS(NhatKy_ViPham!K:K, NhatKy_ViPham!E:E, "10_Dia", NhatKy_ViPham!F:F, B23, NhatKy_ViPham!H:H, "L08")</f>
        <v>0</v>
      </c>
      <c r="N23" s="7">
        <f>SUMIFS(NhatKy_ViPham!K:K, NhatKy_ViPham!E:E, "10_Dia", NhatKy_ViPham!F:F, B23, NhatKy_ViPham!H:H, "L09")</f>
        <v>0</v>
      </c>
      <c r="O23" s="7">
        <f>SUMIFS(NhatKy_ViPham!K:K, NhatKy_ViPham!E:E, "10_Dia", NhatKy_ViPham!F:F, B23, NhatKy_ViPham!H:H, "L10")</f>
        <v>0</v>
      </c>
      <c r="P23" s="12">
        <f>SUMIFS(NhatKy_ViPham!J:J, NhatKy_ViPham!E:E, "10_Dia", NhatKy_ViPham!F:F, B23)</f>
        <v>0</v>
      </c>
      <c r="Q23" s="13">
        <f>SUMIFS(NhatKy_ViPham!K:K, NhatKy_ViPham!E:E, "10_Dia", NhatKy_ViPham!F:F, B23)</f>
        <v>0</v>
      </c>
      <c r="R23" s="7">
        <f>100 + SUMIFS(NhatKy_ViPham!J:J, NhatKy_ViPham!E:E, "10_Dia", NhatKy_ViPham!F:F, B23, NhatKy_ViPham!C:C, "T1") - SUMIFS(NhatKy_ViPham!K:K, NhatKy_ViPham!E:E, "10_Dia", NhatKy_ViPham!F:F, B23, NhatKy_ViPham!C:C, "T1")</f>
        <v>100</v>
      </c>
      <c r="S23" s="7">
        <f>100 + SUMIFS(NhatKy_ViPham!J:J, NhatKy_ViPham!E:E, "10_Dia", NhatKy_ViPham!F:F, B23, NhatKy_ViPham!C:C, "T2") - SUMIFS(NhatKy_ViPham!K:K, NhatKy_ViPham!E:E, "10_Dia", NhatKy_ViPham!F:F, B23, NhatKy_ViPham!C:C, "T2")</f>
        <v>100</v>
      </c>
      <c r="T23" s="7">
        <f>100 + SUMIFS(NhatKy_ViPham!J:J, NhatKy_ViPham!E:E, "10_Dia", NhatKy_ViPham!F:F, B23, NhatKy_ViPham!C:C, "T3") - SUMIFS(NhatKy_ViPham!K:K, NhatKy_ViPham!E:E, "10_Dia", NhatKy_ViPham!F:F, B23, NhatKy_ViPham!C:C, "T3")</f>
        <v>100</v>
      </c>
      <c r="U23" s="7">
        <f>100 + SUMIFS(NhatKy_ViPham!J:J, NhatKy_ViPham!E:E, "10_Dia", NhatKy_ViPham!F:F, B23, NhatKy_ViPham!C:C, "T4") - SUMIFS(NhatKy_ViPham!K:K, NhatKy_ViPham!E:E, "10_Dia", NhatKy_ViPham!F:F, B23, NhatKy_ViPham!C:C, "T4")</f>
        <v>100</v>
      </c>
      <c r="V23" s="7">
        <f>100 + SUMIFS(NhatKy_ViPham!J:J, NhatKy_ViPham!E:E, "10_Dia", NhatKy_ViPham!F:F, B23, NhatKy_ViPham!C:C, "T5") - SUMIFS(NhatKy_ViPham!K:K, NhatKy_ViPham!E:E, "10_Dia", NhatKy_ViPham!F:F, B23, NhatKy_ViPham!C:C, "T5")</f>
        <v>100</v>
      </c>
      <c r="W23" s="7">
        <f>100 + SUMIFS(NhatKy_ViPham!J:J, NhatKy_ViPham!E:E, "10_Dia", NhatKy_ViPham!F:F, B23, NhatKy_ViPham!C:C, "T6") - SUMIFS(NhatKy_ViPham!K:K, NhatKy_ViPham!E:E, "10_Dia", NhatKy_ViPham!F:F, B23, NhatKy_ViPham!C:C, "T6")</f>
        <v>100</v>
      </c>
      <c r="X23" s="7">
        <f>100 + SUMIFS(NhatKy_ViPham!J:J, NhatKy_ViPham!E:E, "10_Dia", NhatKy_ViPham!F:F, B23, NhatKy_ViPham!C:C, "T7") - SUMIFS(NhatKy_ViPham!K:K, NhatKy_ViPham!E:E, "10_Dia", NhatKy_ViPham!F:F, B23, NhatKy_ViPham!C:C, "T7")</f>
        <v>100</v>
      </c>
      <c r="Y23" s="7">
        <f>100 + SUMIFS(NhatKy_ViPham!J:J, NhatKy_ViPham!E:E, "10_Dia", NhatKy_ViPham!F:F, B23, NhatKy_ViPham!C:C, "T8") - SUMIFS(NhatKy_ViPham!K:K, NhatKy_ViPham!E:E, "10_Dia", NhatKy_ViPham!F:F, B23, NhatKy_ViPham!C:C, "T8")</f>
        <v>100</v>
      </c>
      <c r="Z23" s="7">
        <f>100 + SUMIFS(NhatKy_ViPham!J:J, NhatKy_ViPham!E:E, "10_Dia", NhatKy_ViPham!F:F, B23, NhatKy_ViPham!C:C, "T9") - SUMIFS(NhatKy_ViPham!K:K, NhatKy_ViPham!E:E, "10_Dia", NhatKy_ViPham!F:F, B23, NhatKy_ViPham!C:C, "T9")</f>
        <v>100</v>
      </c>
      <c r="AA23" s="7">
        <f>100 + SUMIFS(NhatKy_ViPham!J:J, NhatKy_ViPham!E:E, "10_Dia", NhatKy_ViPham!F:F, B23, NhatKy_ViPham!C:C, "T10") - SUMIFS(NhatKy_ViPham!K:K, NhatKy_ViPham!E:E, "10_Dia", NhatKy_ViPham!F:F, B23, NhatKy_ViPham!C:C, "T10")</f>
        <v>100</v>
      </c>
      <c r="AB23" s="7">
        <f>100 + SUMIFS(NhatKy_ViPham!J:J, NhatKy_ViPham!E:E, "10_Dia", NhatKy_ViPham!F:F, B23, NhatKy_ViPham!C:C, "T11") - SUMIFS(NhatKy_ViPham!K:K, NhatKy_ViPham!E:E, "10_Dia", NhatKy_ViPham!F:F, B23, NhatKy_ViPham!C:C, "T11")</f>
        <v>100</v>
      </c>
      <c r="AC23" s="7">
        <f>100 + SUMIFS(NhatKy_ViPham!J:J, NhatKy_ViPham!E:E, "10_Dia", NhatKy_ViPham!F:F, B23, NhatKy_ViPham!C:C, "T12") - SUMIFS(NhatKy_ViPham!K:K, NhatKy_ViPham!E:E, "10_Dia", NhatKy_ViPham!F:F, B23, NhatKy_ViPham!C:C, "T12")</f>
        <v>100</v>
      </c>
      <c r="AD23" s="7">
        <f>100 + SUMIFS(NhatKy_ViPham!J:J, NhatKy_ViPham!E:E, "10_Dia", NhatKy_ViPham!F:F, B23, NhatKy_ViPham!C:C, "T13") - SUMIFS(NhatKy_ViPham!K:K, NhatKy_ViPham!E:E, "10_Dia", NhatKy_ViPham!F:F, B23, NhatKy_ViPham!C:C, "T13")</f>
        <v>100</v>
      </c>
      <c r="AE23" s="7">
        <f>100 + SUMIFS(NhatKy_ViPham!J:J, NhatKy_ViPham!E:E, "10_Dia", NhatKy_ViPham!F:F, B23, NhatKy_ViPham!C:C, "T14") - SUMIFS(NhatKy_ViPham!K:K, NhatKy_ViPham!E:E, "10_Dia", NhatKy_ViPham!F:F, B23, NhatKy_ViPham!C:C, "T14")</f>
        <v>100</v>
      </c>
      <c r="AF23" s="7">
        <f>100 + SUMIFS(NhatKy_ViPham!J:J, NhatKy_ViPham!E:E, "10_Dia", NhatKy_ViPham!F:F, B23, NhatKy_ViPham!C:C, "T15") - SUMIFS(NhatKy_ViPham!K:K, NhatKy_ViPham!E:E, "10_Dia", NhatKy_ViPham!F:F, B23, NhatKy_ViPham!C:C, "T15")</f>
        <v>100</v>
      </c>
      <c r="AG23" s="7">
        <f>100 + SUMIFS(NhatKy_ViPham!J:J, NhatKy_ViPham!E:E, "10_Dia", NhatKy_ViPham!F:F, B23, NhatKy_ViPham!C:C, "T16") - SUMIFS(NhatKy_ViPham!K:K, NhatKy_ViPham!E:E, "10_Dia", NhatKy_ViPham!F:F, B23, NhatKy_ViPham!C:C, "T16")</f>
        <v>100</v>
      </c>
      <c r="AH23" s="7">
        <f>100 + SUMIFS(NhatKy_ViPham!J:J, NhatKy_ViPham!E:E, "10_Dia", NhatKy_ViPham!F:F, B23, NhatKy_ViPham!C:C, "T17") - SUMIFS(NhatKy_ViPham!K:K, NhatKy_ViPham!E:E, "10_Dia", NhatKy_ViPham!F:F, B23, NhatKy_ViPham!C:C, "T17")</f>
        <v>100</v>
      </c>
      <c r="AI23" s="7">
        <f>100 + SUMIFS(NhatKy_ViPham!J:J, NhatKy_ViPham!E:E, "10_Dia", NhatKy_ViPham!F:F, B23, NhatKy_ViPham!C:C, "T18") - SUMIFS(NhatKy_ViPham!K:K, NhatKy_ViPham!E:E, "10_Dia", NhatKy_ViPham!F:F, B23, NhatKy_ViPham!C:C, "T18")</f>
        <v>100</v>
      </c>
      <c r="AJ23" s="7">
        <f>100 + SUMIFS(NhatKy_ViPham!J:J, NhatKy_ViPham!E:E, "10_Dia", NhatKy_ViPham!F:F, B23, NhatKy_ViPham!C:C, "T19") - SUMIFS(NhatKy_ViPham!K:K, NhatKy_ViPham!E:E, "10_Dia", NhatKy_ViPham!F:F, B23, NhatKy_ViPham!C:C, "T19")</f>
        <v>100</v>
      </c>
      <c r="AK23" s="7">
        <f>100 + SUMIFS(NhatKy_ViPham!J:J, NhatKy_ViPham!E:E, "10_Dia", NhatKy_ViPham!F:F, B23, NhatKy_ViPham!C:C, "T20") - SUMIFS(NhatKy_ViPham!K:K, NhatKy_ViPham!E:E, "10_Dia", NhatKy_ViPham!F:F, B23, NhatKy_ViPham!C:C, "T20")</f>
        <v>100</v>
      </c>
      <c r="AL23" s="7">
        <f>100 + SUMIFS(NhatKy_ViPham!J:J, NhatKy_ViPham!E:E, "10_Dia", NhatKy_ViPham!F:F, B23, NhatKy_ViPham!C:C, "T21") - SUMIFS(NhatKy_ViPham!K:K, NhatKy_ViPham!E:E, "10_Dia", NhatKy_ViPham!F:F, B23, NhatKy_ViPham!C:C, "T21")</f>
        <v>100</v>
      </c>
      <c r="AM23" s="7">
        <f>100 + SUMIFS(NhatKy_ViPham!J:J, NhatKy_ViPham!E:E, "10_Dia", NhatKy_ViPham!F:F, B23, NhatKy_ViPham!C:C, "T22") - SUMIFS(NhatKy_ViPham!K:K, NhatKy_ViPham!E:E, "10_Dia", NhatKy_ViPham!F:F, B23, NhatKy_ViPham!C:C, "T22")</f>
        <v>100</v>
      </c>
      <c r="AN23" s="7">
        <f>100 + SUMIFS(NhatKy_ViPham!J:J, NhatKy_ViPham!E:E, "10_Dia", NhatKy_ViPham!F:F, B23, NhatKy_ViPham!C:C, "T23") - SUMIFS(NhatKy_ViPham!K:K, NhatKy_ViPham!E:E, "10_Dia", NhatKy_ViPham!F:F, B23, NhatKy_ViPham!C:C, "T23")</f>
        <v>100</v>
      </c>
      <c r="AO23" s="7">
        <f>100 + SUMIFS(NhatKy_ViPham!J:J, NhatKy_ViPham!E:E, "10_Dia", NhatKy_ViPham!F:F, B23, NhatKy_ViPham!C:C, "T24") - SUMIFS(NhatKy_ViPham!K:K, NhatKy_ViPham!E:E, "10_Dia", NhatKy_ViPham!F:F, B23, NhatKy_ViPham!C:C, "T24")</f>
        <v>100</v>
      </c>
      <c r="AP23" s="7">
        <f>100 + SUMIFS(NhatKy_ViPham!J:J, NhatKy_ViPham!E:E, "10_Dia", NhatKy_ViPham!F:F, B23, NhatKy_ViPham!C:C, "T25") - SUMIFS(NhatKy_ViPham!K:K, NhatKy_ViPham!E:E, "10_Dia", NhatKy_ViPham!F:F, B23, NhatKy_ViPham!C:C, "T25")</f>
        <v>100</v>
      </c>
      <c r="AQ23" s="7">
        <f>100 + SUMIFS(NhatKy_ViPham!J:J, NhatKy_ViPham!E:E, "10_Dia", NhatKy_ViPham!F:F, B23, NhatKy_ViPham!C:C, "T26") - SUMIFS(NhatKy_ViPham!K:K, NhatKy_ViPham!E:E, "10_Dia", NhatKy_ViPham!F:F, B23, NhatKy_ViPham!C:C, "T26")</f>
        <v>100</v>
      </c>
      <c r="AR23" s="7">
        <f>100 + SUMIFS(NhatKy_ViPham!J:J, NhatKy_ViPham!E:E, "10_Dia", NhatKy_ViPham!F:F, B23, NhatKy_ViPham!C:C, "T27") - SUMIFS(NhatKy_ViPham!K:K, NhatKy_ViPham!E:E, "10_Dia", NhatKy_ViPham!F:F, B23, NhatKy_ViPham!C:C, "T27")</f>
        <v>100</v>
      </c>
      <c r="AS23" s="7">
        <f>100 + SUMIFS(NhatKy_ViPham!J:J, NhatKy_ViPham!E:E, "10_Dia", NhatKy_ViPham!F:F, B23, NhatKy_ViPham!C:C, "T28") - SUMIFS(NhatKy_ViPham!K:K, NhatKy_ViPham!E:E, "10_Dia", NhatKy_ViPham!F:F, B23, NhatKy_ViPham!C:C, "T28")</f>
        <v>100</v>
      </c>
      <c r="AT23" s="7">
        <f>100 + SUMIFS(NhatKy_ViPham!J:J, NhatKy_ViPham!E:E, "10_Dia", NhatKy_ViPham!F:F, B23, NhatKy_ViPham!C:C, "T29") - SUMIFS(NhatKy_ViPham!K:K, NhatKy_ViPham!E:E, "10_Dia", NhatKy_ViPham!F:F, B23, NhatKy_ViPham!C:C, "T29")</f>
        <v>100</v>
      </c>
      <c r="AU23" s="7">
        <f>100 + SUMIFS(NhatKy_ViPham!J:J, NhatKy_ViPham!E:E, "10_Dia", NhatKy_ViPham!F:F, B23, NhatKy_ViPham!C:C, "T30") - SUMIFS(NhatKy_ViPham!K:K, NhatKy_ViPham!E:E, "10_Dia", NhatKy_ViPham!F:F, B23, NhatKy_ViPham!C:C, "T30")</f>
        <v>100</v>
      </c>
      <c r="AV23" s="7">
        <f>100 + SUMIFS(NhatKy_ViPham!J:J, NhatKy_ViPham!E:E, "10_Dia", NhatKy_ViPham!F:F, B23, NhatKy_ViPham!C:C, "T31") - SUMIFS(NhatKy_ViPham!K:K, NhatKy_ViPham!E:E, "10_Dia", NhatKy_ViPham!F:F, B23, NhatKy_ViPham!C:C, "T31")</f>
        <v>100</v>
      </c>
      <c r="AW23" s="7">
        <f>100 + SUMIFS(NhatKy_ViPham!J:J, NhatKy_ViPham!E:E, "10_Dia", NhatKy_ViPham!F:F, B23, NhatKy_ViPham!C:C, "T32") - SUMIFS(NhatKy_ViPham!K:K, NhatKy_ViPham!E:E, "10_Dia", NhatKy_ViPham!F:F, B23, NhatKy_ViPham!C:C, "T32")</f>
        <v>100</v>
      </c>
      <c r="AX23" s="7">
        <f>100 + SUMIFS(NhatKy_ViPham!J:J, NhatKy_ViPham!E:E, "10_Dia", NhatKy_ViPham!F:F, B23, NhatKy_ViPham!C:C, "T33") - SUMIFS(NhatKy_ViPham!K:K, NhatKy_ViPham!E:E, "10_Dia", NhatKy_ViPham!F:F, B23, NhatKy_ViPham!C:C, "T33")</f>
        <v>100</v>
      </c>
      <c r="AY23" s="7">
        <f>100 + SUMIFS(NhatKy_ViPham!J:J, NhatKy_ViPham!E:E, "10_Dia", NhatKy_ViPham!F:F, B23, NhatKy_ViPham!C:C, "T34") - SUMIFS(NhatKy_ViPham!K:K, NhatKy_ViPham!E:E, "10_Dia", NhatKy_ViPham!F:F, B23, NhatKy_ViPham!C:C, "T34")</f>
        <v>100</v>
      </c>
      <c r="AZ23" s="7">
        <f>100 + SUMIFS(NhatKy_ViPham!J:J, NhatKy_ViPham!E:E, "10_Dia", NhatKy_ViPham!F:F, B23, NhatKy_ViPham!C:C, "T35") - SUMIFS(NhatKy_ViPham!K:K, NhatKy_ViPham!E:E, "10_Dia", NhatKy_ViPham!F:F, B23, NhatKy_ViPham!C:C, "T35")</f>
        <v>100</v>
      </c>
      <c r="BA23" s="12">
        <f t="shared" si="0"/>
        <v>100</v>
      </c>
      <c r="BB23" s="11" t="s">
        <v>430</v>
      </c>
      <c r="BC23" s="14" t="str">
        <f t="shared" si="1"/>
        <v>Tốt</v>
      </c>
      <c r="BD23" s="10" t="str">
        <f t="shared" si="2"/>
        <v>🟢 BÌNH THƯỜNG</v>
      </c>
    </row>
    <row r="24" spans="1:56" x14ac:dyDescent="0.25">
      <c r="A24" s="5">
        <v>16</v>
      </c>
      <c r="B24" s="15" t="s">
        <v>1131</v>
      </c>
      <c r="C24" s="5" t="s">
        <v>1132</v>
      </c>
      <c r="D24" s="5" t="s">
        <v>429</v>
      </c>
      <c r="E24" s="11" t="s">
        <v>430</v>
      </c>
      <c r="F24" s="6">
        <f>SUMIFS(NhatKy_ViPham!K:K, NhatKy_ViPham!E:E, "10_Dia", NhatKy_ViPham!F:F, B24, NhatKy_ViPham!H:H, "L01")</f>
        <v>0</v>
      </c>
      <c r="G24" s="6">
        <f>SUMIFS(NhatKy_ViPham!K:K, NhatKy_ViPham!E:E, "10_Dia", NhatKy_ViPham!F:F, B24, NhatKy_ViPham!H:H, "L02")</f>
        <v>0</v>
      </c>
      <c r="H24" s="6">
        <f>SUMIFS(NhatKy_ViPham!K:K, NhatKy_ViPham!E:E, "10_Dia", NhatKy_ViPham!F:F, B24, NhatKy_ViPham!H:H, "L03")</f>
        <v>0</v>
      </c>
      <c r="I24" s="6">
        <f>SUMIFS(NhatKy_ViPham!K:K, NhatKy_ViPham!E:E, "10_Dia", NhatKy_ViPham!F:F, B24, NhatKy_ViPham!H:H, "L04")</f>
        <v>0</v>
      </c>
      <c r="J24" s="6">
        <f>SUMIFS(NhatKy_ViPham!K:K, NhatKy_ViPham!E:E, "10_Dia", NhatKy_ViPham!F:F, B24, NhatKy_ViPham!H:H, "L05")</f>
        <v>0</v>
      </c>
      <c r="K24" s="6">
        <f>SUMIFS(NhatKy_ViPham!K:K, NhatKy_ViPham!E:E, "10_Dia", NhatKy_ViPham!F:F, B24, NhatKy_ViPham!H:H, "L06")</f>
        <v>0</v>
      </c>
      <c r="L24" s="6">
        <f>SUMIFS(NhatKy_ViPham!K:K, NhatKy_ViPham!E:E, "10_Dia", NhatKy_ViPham!F:F, B24, NhatKy_ViPham!H:H, "L07")</f>
        <v>0</v>
      </c>
      <c r="M24" s="6">
        <f>SUMIFS(NhatKy_ViPham!K:K, NhatKy_ViPham!E:E, "10_Dia", NhatKy_ViPham!F:F, B24, NhatKy_ViPham!H:H, "L08")</f>
        <v>0</v>
      </c>
      <c r="N24" s="6">
        <f>SUMIFS(NhatKy_ViPham!K:K, NhatKy_ViPham!E:E, "10_Dia", NhatKy_ViPham!F:F, B24, NhatKy_ViPham!H:H, "L09")</f>
        <v>0</v>
      </c>
      <c r="O24" s="6">
        <f>SUMIFS(NhatKy_ViPham!K:K, NhatKy_ViPham!E:E, "10_Dia", NhatKy_ViPham!F:F, B24, NhatKy_ViPham!H:H, "L10")</f>
        <v>0</v>
      </c>
      <c r="P24" s="12">
        <f>SUMIFS(NhatKy_ViPham!J:J, NhatKy_ViPham!E:E, "10_Dia", NhatKy_ViPham!F:F, B24)</f>
        <v>0</v>
      </c>
      <c r="Q24" s="13">
        <f>SUMIFS(NhatKy_ViPham!K:K, NhatKy_ViPham!E:E, "10_Dia", NhatKy_ViPham!F:F, B24)</f>
        <v>0</v>
      </c>
      <c r="R24" s="6">
        <f>100 + SUMIFS(NhatKy_ViPham!J:J, NhatKy_ViPham!E:E, "10_Dia", NhatKy_ViPham!F:F, B24, NhatKy_ViPham!C:C, "T1") - SUMIFS(NhatKy_ViPham!K:K, NhatKy_ViPham!E:E, "10_Dia", NhatKy_ViPham!F:F, B24, NhatKy_ViPham!C:C, "T1")</f>
        <v>100</v>
      </c>
      <c r="S24" s="6">
        <f>100 + SUMIFS(NhatKy_ViPham!J:J, NhatKy_ViPham!E:E, "10_Dia", NhatKy_ViPham!F:F, B24, NhatKy_ViPham!C:C, "T2") - SUMIFS(NhatKy_ViPham!K:K, NhatKy_ViPham!E:E, "10_Dia", NhatKy_ViPham!F:F, B24, NhatKy_ViPham!C:C, "T2")</f>
        <v>100</v>
      </c>
      <c r="T24" s="6">
        <f>100 + SUMIFS(NhatKy_ViPham!J:J, NhatKy_ViPham!E:E, "10_Dia", NhatKy_ViPham!F:F, B24, NhatKy_ViPham!C:C, "T3") - SUMIFS(NhatKy_ViPham!K:K, NhatKy_ViPham!E:E, "10_Dia", NhatKy_ViPham!F:F, B24, NhatKy_ViPham!C:C, "T3")</f>
        <v>100</v>
      </c>
      <c r="U24" s="6">
        <f>100 + SUMIFS(NhatKy_ViPham!J:J, NhatKy_ViPham!E:E, "10_Dia", NhatKy_ViPham!F:F, B24, NhatKy_ViPham!C:C, "T4") - SUMIFS(NhatKy_ViPham!K:K, NhatKy_ViPham!E:E, "10_Dia", NhatKy_ViPham!F:F, B24, NhatKy_ViPham!C:C, "T4")</f>
        <v>100</v>
      </c>
      <c r="V24" s="6">
        <f>100 + SUMIFS(NhatKy_ViPham!J:J, NhatKy_ViPham!E:E, "10_Dia", NhatKy_ViPham!F:F, B24, NhatKy_ViPham!C:C, "T5") - SUMIFS(NhatKy_ViPham!K:K, NhatKy_ViPham!E:E, "10_Dia", NhatKy_ViPham!F:F, B24, NhatKy_ViPham!C:C, "T5")</f>
        <v>100</v>
      </c>
      <c r="W24" s="6">
        <f>100 + SUMIFS(NhatKy_ViPham!J:J, NhatKy_ViPham!E:E, "10_Dia", NhatKy_ViPham!F:F, B24, NhatKy_ViPham!C:C, "T6") - SUMIFS(NhatKy_ViPham!K:K, NhatKy_ViPham!E:E, "10_Dia", NhatKy_ViPham!F:F, B24, NhatKy_ViPham!C:C, "T6")</f>
        <v>100</v>
      </c>
      <c r="X24" s="6">
        <f>100 + SUMIFS(NhatKy_ViPham!J:J, NhatKy_ViPham!E:E, "10_Dia", NhatKy_ViPham!F:F, B24, NhatKy_ViPham!C:C, "T7") - SUMIFS(NhatKy_ViPham!K:K, NhatKy_ViPham!E:E, "10_Dia", NhatKy_ViPham!F:F, B24, NhatKy_ViPham!C:C, "T7")</f>
        <v>100</v>
      </c>
      <c r="Y24" s="6">
        <f>100 + SUMIFS(NhatKy_ViPham!J:J, NhatKy_ViPham!E:E, "10_Dia", NhatKy_ViPham!F:F, B24, NhatKy_ViPham!C:C, "T8") - SUMIFS(NhatKy_ViPham!K:K, NhatKy_ViPham!E:E, "10_Dia", NhatKy_ViPham!F:F, B24, NhatKy_ViPham!C:C, "T8")</f>
        <v>100</v>
      </c>
      <c r="Z24" s="6">
        <f>100 + SUMIFS(NhatKy_ViPham!J:J, NhatKy_ViPham!E:E, "10_Dia", NhatKy_ViPham!F:F, B24, NhatKy_ViPham!C:C, "T9") - SUMIFS(NhatKy_ViPham!K:K, NhatKy_ViPham!E:E, "10_Dia", NhatKy_ViPham!F:F, B24, NhatKy_ViPham!C:C, "T9")</f>
        <v>100</v>
      </c>
      <c r="AA24" s="6">
        <f>100 + SUMIFS(NhatKy_ViPham!J:J, NhatKy_ViPham!E:E, "10_Dia", NhatKy_ViPham!F:F, B24, NhatKy_ViPham!C:C, "T10") - SUMIFS(NhatKy_ViPham!K:K, NhatKy_ViPham!E:E, "10_Dia", NhatKy_ViPham!F:F, B24, NhatKy_ViPham!C:C, "T10")</f>
        <v>100</v>
      </c>
      <c r="AB24" s="6">
        <f>100 + SUMIFS(NhatKy_ViPham!J:J, NhatKy_ViPham!E:E, "10_Dia", NhatKy_ViPham!F:F, B24, NhatKy_ViPham!C:C, "T11") - SUMIFS(NhatKy_ViPham!K:K, NhatKy_ViPham!E:E, "10_Dia", NhatKy_ViPham!F:F, B24, NhatKy_ViPham!C:C, "T11")</f>
        <v>100</v>
      </c>
      <c r="AC24" s="6">
        <f>100 + SUMIFS(NhatKy_ViPham!J:J, NhatKy_ViPham!E:E, "10_Dia", NhatKy_ViPham!F:F, B24, NhatKy_ViPham!C:C, "T12") - SUMIFS(NhatKy_ViPham!K:K, NhatKy_ViPham!E:E, "10_Dia", NhatKy_ViPham!F:F, B24, NhatKy_ViPham!C:C, "T12")</f>
        <v>100</v>
      </c>
      <c r="AD24" s="6">
        <f>100 + SUMIFS(NhatKy_ViPham!J:J, NhatKy_ViPham!E:E, "10_Dia", NhatKy_ViPham!F:F, B24, NhatKy_ViPham!C:C, "T13") - SUMIFS(NhatKy_ViPham!K:K, NhatKy_ViPham!E:E, "10_Dia", NhatKy_ViPham!F:F, B24, NhatKy_ViPham!C:C, "T13")</f>
        <v>100</v>
      </c>
      <c r="AE24" s="6">
        <f>100 + SUMIFS(NhatKy_ViPham!J:J, NhatKy_ViPham!E:E, "10_Dia", NhatKy_ViPham!F:F, B24, NhatKy_ViPham!C:C, "T14") - SUMIFS(NhatKy_ViPham!K:K, NhatKy_ViPham!E:E, "10_Dia", NhatKy_ViPham!F:F, B24, NhatKy_ViPham!C:C, "T14")</f>
        <v>100</v>
      </c>
      <c r="AF24" s="6">
        <f>100 + SUMIFS(NhatKy_ViPham!J:J, NhatKy_ViPham!E:E, "10_Dia", NhatKy_ViPham!F:F, B24, NhatKy_ViPham!C:C, "T15") - SUMIFS(NhatKy_ViPham!K:K, NhatKy_ViPham!E:E, "10_Dia", NhatKy_ViPham!F:F, B24, NhatKy_ViPham!C:C, "T15")</f>
        <v>100</v>
      </c>
      <c r="AG24" s="6">
        <f>100 + SUMIFS(NhatKy_ViPham!J:J, NhatKy_ViPham!E:E, "10_Dia", NhatKy_ViPham!F:F, B24, NhatKy_ViPham!C:C, "T16") - SUMIFS(NhatKy_ViPham!K:K, NhatKy_ViPham!E:E, "10_Dia", NhatKy_ViPham!F:F, B24, NhatKy_ViPham!C:C, "T16")</f>
        <v>100</v>
      </c>
      <c r="AH24" s="6">
        <f>100 + SUMIFS(NhatKy_ViPham!J:J, NhatKy_ViPham!E:E, "10_Dia", NhatKy_ViPham!F:F, B24, NhatKy_ViPham!C:C, "T17") - SUMIFS(NhatKy_ViPham!K:K, NhatKy_ViPham!E:E, "10_Dia", NhatKy_ViPham!F:F, B24, NhatKy_ViPham!C:C, "T17")</f>
        <v>100</v>
      </c>
      <c r="AI24" s="6">
        <f>100 + SUMIFS(NhatKy_ViPham!J:J, NhatKy_ViPham!E:E, "10_Dia", NhatKy_ViPham!F:F, B24, NhatKy_ViPham!C:C, "T18") - SUMIFS(NhatKy_ViPham!K:K, NhatKy_ViPham!E:E, "10_Dia", NhatKy_ViPham!F:F, B24, NhatKy_ViPham!C:C, "T18")</f>
        <v>100</v>
      </c>
      <c r="AJ24" s="6">
        <f>100 + SUMIFS(NhatKy_ViPham!J:J, NhatKy_ViPham!E:E, "10_Dia", NhatKy_ViPham!F:F, B24, NhatKy_ViPham!C:C, "T19") - SUMIFS(NhatKy_ViPham!K:K, NhatKy_ViPham!E:E, "10_Dia", NhatKy_ViPham!F:F, B24, NhatKy_ViPham!C:C, "T19")</f>
        <v>100</v>
      </c>
      <c r="AK24" s="6">
        <f>100 + SUMIFS(NhatKy_ViPham!J:J, NhatKy_ViPham!E:E, "10_Dia", NhatKy_ViPham!F:F, B24, NhatKy_ViPham!C:C, "T20") - SUMIFS(NhatKy_ViPham!K:K, NhatKy_ViPham!E:E, "10_Dia", NhatKy_ViPham!F:F, B24, NhatKy_ViPham!C:C, "T20")</f>
        <v>100</v>
      </c>
      <c r="AL24" s="6">
        <f>100 + SUMIFS(NhatKy_ViPham!J:J, NhatKy_ViPham!E:E, "10_Dia", NhatKy_ViPham!F:F, B24, NhatKy_ViPham!C:C, "T21") - SUMIFS(NhatKy_ViPham!K:K, NhatKy_ViPham!E:E, "10_Dia", NhatKy_ViPham!F:F, B24, NhatKy_ViPham!C:C, "T21")</f>
        <v>100</v>
      </c>
      <c r="AM24" s="6">
        <f>100 + SUMIFS(NhatKy_ViPham!J:J, NhatKy_ViPham!E:E, "10_Dia", NhatKy_ViPham!F:F, B24, NhatKy_ViPham!C:C, "T22") - SUMIFS(NhatKy_ViPham!K:K, NhatKy_ViPham!E:E, "10_Dia", NhatKy_ViPham!F:F, B24, NhatKy_ViPham!C:C, "T22")</f>
        <v>100</v>
      </c>
      <c r="AN24" s="6">
        <f>100 + SUMIFS(NhatKy_ViPham!J:J, NhatKy_ViPham!E:E, "10_Dia", NhatKy_ViPham!F:F, B24, NhatKy_ViPham!C:C, "T23") - SUMIFS(NhatKy_ViPham!K:K, NhatKy_ViPham!E:E, "10_Dia", NhatKy_ViPham!F:F, B24, NhatKy_ViPham!C:C, "T23")</f>
        <v>100</v>
      </c>
      <c r="AO24" s="6">
        <f>100 + SUMIFS(NhatKy_ViPham!J:J, NhatKy_ViPham!E:E, "10_Dia", NhatKy_ViPham!F:F, B24, NhatKy_ViPham!C:C, "T24") - SUMIFS(NhatKy_ViPham!K:K, NhatKy_ViPham!E:E, "10_Dia", NhatKy_ViPham!F:F, B24, NhatKy_ViPham!C:C, "T24")</f>
        <v>100</v>
      </c>
      <c r="AP24" s="6">
        <f>100 + SUMIFS(NhatKy_ViPham!J:J, NhatKy_ViPham!E:E, "10_Dia", NhatKy_ViPham!F:F, B24, NhatKy_ViPham!C:C, "T25") - SUMIFS(NhatKy_ViPham!K:K, NhatKy_ViPham!E:E, "10_Dia", NhatKy_ViPham!F:F, B24, NhatKy_ViPham!C:C, "T25")</f>
        <v>100</v>
      </c>
      <c r="AQ24" s="6">
        <f>100 + SUMIFS(NhatKy_ViPham!J:J, NhatKy_ViPham!E:E, "10_Dia", NhatKy_ViPham!F:F, B24, NhatKy_ViPham!C:C, "T26") - SUMIFS(NhatKy_ViPham!K:K, NhatKy_ViPham!E:E, "10_Dia", NhatKy_ViPham!F:F, B24, NhatKy_ViPham!C:C, "T26")</f>
        <v>100</v>
      </c>
      <c r="AR24" s="6">
        <f>100 + SUMIFS(NhatKy_ViPham!J:J, NhatKy_ViPham!E:E, "10_Dia", NhatKy_ViPham!F:F, B24, NhatKy_ViPham!C:C, "T27") - SUMIFS(NhatKy_ViPham!K:K, NhatKy_ViPham!E:E, "10_Dia", NhatKy_ViPham!F:F, B24, NhatKy_ViPham!C:C, "T27")</f>
        <v>100</v>
      </c>
      <c r="AS24" s="6">
        <f>100 + SUMIFS(NhatKy_ViPham!J:J, NhatKy_ViPham!E:E, "10_Dia", NhatKy_ViPham!F:F, B24, NhatKy_ViPham!C:C, "T28") - SUMIFS(NhatKy_ViPham!K:K, NhatKy_ViPham!E:E, "10_Dia", NhatKy_ViPham!F:F, B24, NhatKy_ViPham!C:C, "T28")</f>
        <v>100</v>
      </c>
      <c r="AT24" s="6">
        <f>100 + SUMIFS(NhatKy_ViPham!J:J, NhatKy_ViPham!E:E, "10_Dia", NhatKy_ViPham!F:F, B24, NhatKy_ViPham!C:C, "T29") - SUMIFS(NhatKy_ViPham!K:K, NhatKy_ViPham!E:E, "10_Dia", NhatKy_ViPham!F:F, B24, NhatKy_ViPham!C:C, "T29")</f>
        <v>100</v>
      </c>
      <c r="AU24" s="6">
        <f>100 + SUMIFS(NhatKy_ViPham!J:J, NhatKy_ViPham!E:E, "10_Dia", NhatKy_ViPham!F:F, B24, NhatKy_ViPham!C:C, "T30") - SUMIFS(NhatKy_ViPham!K:K, NhatKy_ViPham!E:E, "10_Dia", NhatKy_ViPham!F:F, B24, NhatKy_ViPham!C:C, "T30")</f>
        <v>100</v>
      </c>
      <c r="AV24" s="6">
        <f>100 + SUMIFS(NhatKy_ViPham!J:J, NhatKy_ViPham!E:E, "10_Dia", NhatKy_ViPham!F:F, B24, NhatKy_ViPham!C:C, "T31") - SUMIFS(NhatKy_ViPham!K:K, NhatKy_ViPham!E:E, "10_Dia", NhatKy_ViPham!F:F, B24, NhatKy_ViPham!C:C, "T31")</f>
        <v>100</v>
      </c>
      <c r="AW24" s="6">
        <f>100 + SUMIFS(NhatKy_ViPham!J:J, NhatKy_ViPham!E:E, "10_Dia", NhatKy_ViPham!F:F, B24, NhatKy_ViPham!C:C, "T32") - SUMIFS(NhatKy_ViPham!K:K, NhatKy_ViPham!E:E, "10_Dia", NhatKy_ViPham!F:F, B24, NhatKy_ViPham!C:C, "T32")</f>
        <v>100</v>
      </c>
      <c r="AX24" s="6">
        <f>100 + SUMIFS(NhatKy_ViPham!J:J, NhatKy_ViPham!E:E, "10_Dia", NhatKy_ViPham!F:F, B24, NhatKy_ViPham!C:C, "T33") - SUMIFS(NhatKy_ViPham!K:K, NhatKy_ViPham!E:E, "10_Dia", NhatKy_ViPham!F:F, B24, NhatKy_ViPham!C:C, "T33")</f>
        <v>100</v>
      </c>
      <c r="AY24" s="6">
        <f>100 + SUMIFS(NhatKy_ViPham!J:J, NhatKy_ViPham!E:E, "10_Dia", NhatKy_ViPham!F:F, B24, NhatKy_ViPham!C:C, "T34") - SUMIFS(NhatKy_ViPham!K:K, NhatKy_ViPham!E:E, "10_Dia", NhatKy_ViPham!F:F, B24, NhatKy_ViPham!C:C, "T34")</f>
        <v>100</v>
      </c>
      <c r="AZ24" s="6">
        <f>100 + SUMIFS(NhatKy_ViPham!J:J, NhatKy_ViPham!E:E, "10_Dia", NhatKy_ViPham!F:F, B24, NhatKy_ViPham!C:C, "T35") - SUMIFS(NhatKy_ViPham!K:K, NhatKy_ViPham!E:E, "10_Dia", NhatKy_ViPham!F:F, B24, NhatKy_ViPham!C:C, "T35")</f>
        <v>100</v>
      </c>
      <c r="BA24" s="12">
        <f t="shared" si="0"/>
        <v>100</v>
      </c>
      <c r="BB24" s="11" t="s">
        <v>430</v>
      </c>
      <c r="BC24" s="16" t="str">
        <f t="shared" si="1"/>
        <v>Tốt</v>
      </c>
      <c r="BD24" s="15" t="str">
        <f t="shared" si="2"/>
        <v>🟢 BÌNH THƯỜNG</v>
      </c>
    </row>
    <row r="25" spans="1:56" x14ac:dyDescent="0.25">
      <c r="A25" s="4">
        <v>17</v>
      </c>
      <c r="B25" s="10" t="s">
        <v>1133</v>
      </c>
      <c r="C25" s="4" t="s">
        <v>1134</v>
      </c>
      <c r="D25" s="4" t="s">
        <v>429</v>
      </c>
      <c r="E25" s="11" t="s">
        <v>430</v>
      </c>
      <c r="F25" s="7">
        <f>SUMIFS(NhatKy_ViPham!K:K, NhatKy_ViPham!E:E, "10_Dia", NhatKy_ViPham!F:F, B25, NhatKy_ViPham!H:H, "L01")</f>
        <v>0</v>
      </c>
      <c r="G25" s="7">
        <f>SUMIFS(NhatKy_ViPham!K:K, NhatKy_ViPham!E:E, "10_Dia", NhatKy_ViPham!F:F, B25, NhatKy_ViPham!H:H, "L02")</f>
        <v>0</v>
      </c>
      <c r="H25" s="7">
        <f>SUMIFS(NhatKy_ViPham!K:K, NhatKy_ViPham!E:E, "10_Dia", NhatKy_ViPham!F:F, B25, NhatKy_ViPham!H:H, "L03")</f>
        <v>0</v>
      </c>
      <c r="I25" s="7">
        <f>SUMIFS(NhatKy_ViPham!K:K, NhatKy_ViPham!E:E, "10_Dia", NhatKy_ViPham!F:F, B25, NhatKy_ViPham!H:H, "L04")</f>
        <v>0</v>
      </c>
      <c r="J25" s="7">
        <f>SUMIFS(NhatKy_ViPham!K:K, NhatKy_ViPham!E:E, "10_Dia", NhatKy_ViPham!F:F, B25, NhatKy_ViPham!H:H, "L05")</f>
        <v>0</v>
      </c>
      <c r="K25" s="7">
        <f>SUMIFS(NhatKy_ViPham!K:K, NhatKy_ViPham!E:E, "10_Dia", NhatKy_ViPham!F:F, B25, NhatKy_ViPham!H:H, "L06")</f>
        <v>0</v>
      </c>
      <c r="L25" s="7">
        <f>SUMIFS(NhatKy_ViPham!K:K, NhatKy_ViPham!E:E, "10_Dia", NhatKy_ViPham!F:F, B25, NhatKy_ViPham!H:H, "L07")</f>
        <v>0</v>
      </c>
      <c r="M25" s="7">
        <f>SUMIFS(NhatKy_ViPham!K:K, NhatKy_ViPham!E:E, "10_Dia", NhatKy_ViPham!F:F, B25, NhatKy_ViPham!H:H, "L08")</f>
        <v>0</v>
      </c>
      <c r="N25" s="7">
        <f>SUMIFS(NhatKy_ViPham!K:K, NhatKy_ViPham!E:E, "10_Dia", NhatKy_ViPham!F:F, B25, NhatKy_ViPham!H:H, "L09")</f>
        <v>0</v>
      </c>
      <c r="O25" s="7">
        <f>SUMIFS(NhatKy_ViPham!K:K, NhatKy_ViPham!E:E, "10_Dia", NhatKy_ViPham!F:F, B25, NhatKy_ViPham!H:H, "L10")</f>
        <v>0</v>
      </c>
      <c r="P25" s="12">
        <f>SUMIFS(NhatKy_ViPham!J:J, NhatKy_ViPham!E:E, "10_Dia", NhatKy_ViPham!F:F, B25)</f>
        <v>0</v>
      </c>
      <c r="Q25" s="13">
        <f>SUMIFS(NhatKy_ViPham!K:K, NhatKy_ViPham!E:E, "10_Dia", NhatKy_ViPham!F:F, B25)</f>
        <v>0</v>
      </c>
      <c r="R25" s="7">
        <f>100 + SUMIFS(NhatKy_ViPham!J:J, NhatKy_ViPham!E:E, "10_Dia", NhatKy_ViPham!F:F, B25, NhatKy_ViPham!C:C, "T1") - SUMIFS(NhatKy_ViPham!K:K, NhatKy_ViPham!E:E, "10_Dia", NhatKy_ViPham!F:F, B25, NhatKy_ViPham!C:C, "T1")</f>
        <v>100</v>
      </c>
      <c r="S25" s="7">
        <f>100 + SUMIFS(NhatKy_ViPham!J:J, NhatKy_ViPham!E:E, "10_Dia", NhatKy_ViPham!F:F, B25, NhatKy_ViPham!C:C, "T2") - SUMIFS(NhatKy_ViPham!K:K, NhatKy_ViPham!E:E, "10_Dia", NhatKy_ViPham!F:F, B25, NhatKy_ViPham!C:C, "T2")</f>
        <v>100</v>
      </c>
      <c r="T25" s="7">
        <f>100 + SUMIFS(NhatKy_ViPham!J:J, NhatKy_ViPham!E:E, "10_Dia", NhatKy_ViPham!F:F, B25, NhatKy_ViPham!C:C, "T3") - SUMIFS(NhatKy_ViPham!K:K, NhatKy_ViPham!E:E, "10_Dia", NhatKy_ViPham!F:F, B25, NhatKy_ViPham!C:C, "T3")</f>
        <v>100</v>
      </c>
      <c r="U25" s="7">
        <f>100 + SUMIFS(NhatKy_ViPham!J:J, NhatKy_ViPham!E:E, "10_Dia", NhatKy_ViPham!F:F, B25, NhatKy_ViPham!C:C, "T4") - SUMIFS(NhatKy_ViPham!K:K, NhatKy_ViPham!E:E, "10_Dia", NhatKy_ViPham!F:F, B25, NhatKy_ViPham!C:C, "T4")</f>
        <v>100</v>
      </c>
      <c r="V25" s="7">
        <f>100 + SUMIFS(NhatKy_ViPham!J:J, NhatKy_ViPham!E:E, "10_Dia", NhatKy_ViPham!F:F, B25, NhatKy_ViPham!C:C, "T5") - SUMIFS(NhatKy_ViPham!K:K, NhatKy_ViPham!E:E, "10_Dia", NhatKy_ViPham!F:F, B25, NhatKy_ViPham!C:C, "T5")</f>
        <v>100</v>
      </c>
      <c r="W25" s="7">
        <f>100 + SUMIFS(NhatKy_ViPham!J:J, NhatKy_ViPham!E:E, "10_Dia", NhatKy_ViPham!F:F, B25, NhatKy_ViPham!C:C, "T6") - SUMIFS(NhatKy_ViPham!K:K, NhatKy_ViPham!E:E, "10_Dia", NhatKy_ViPham!F:F, B25, NhatKy_ViPham!C:C, "T6")</f>
        <v>100</v>
      </c>
      <c r="X25" s="7">
        <f>100 + SUMIFS(NhatKy_ViPham!J:J, NhatKy_ViPham!E:E, "10_Dia", NhatKy_ViPham!F:F, B25, NhatKy_ViPham!C:C, "T7") - SUMIFS(NhatKy_ViPham!K:K, NhatKy_ViPham!E:E, "10_Dia", NhatKy_ViPham!F:F, B25, NhatKy_ViPham!C:C, "T7")</f>
        <v>100</v>
      </c>
      <c r="Y25" s="7">
        <f>100 + SUMIFS(NhatKy_ViPham!J:J, NhatKy_ViPham!E:E, "10_Dia", NhatKy_ViPham!F:F, B25, NhatKy_ViPham!C:C, "T8") - SUMIFS(NhatKy_ViPham!K:K, NhatKy_ViPham!E:E, "10_Dia", NhatKy_ViPham!F:F, B25, NhatKy_ViPham!C:C, "T8")</f>
        <v>100</v>
      </c>
      <c r="Z25" s="7">
        <f>100 + SUMIFS(NhatKy_ViPham!J:J, NhatKy_ViPham!E:E, "10_Dia", NhatKy_ViPham!F:F, B25, NhatKy_ViPham!C:C, "T9") - SUMIFS(NhatKy_ViPham!K:K, NhatKy_ViPham!E:E, "10_Dia", NhatKy_ViPham!F:F, B25, NhatKy_ViPham!C:C, "T9")</f>
        <v>100</v>
      </c>
      <c r="AA25" s="7">
        <f>100 + SUMIFS(NhatKy_ViPham!J:J, NhatKy_ViPham!E:E, "10_Dia", NhatKy_ViPham!F:F, B25, NhatKy_ViPham!C:C, "T10") - SUMIFS(NhatKy_ViPham!K:K, NhatKy_ViPham!E:E, "10_Dia", NhatKy_ViPham!F:F, B25, NhatKy_ViPham!C:C, "T10")</f>
        <v>100</v>
      </c>
      <c r="AB25" s="7">
        <f>100 + SUMIFS(NhatKy_ViPham!J:J, NhatKy_ViPham!E:E, "10_Dia", NhatKy_ViPham!F:F, B25, NhatKy_ViPham!C:C, "T11") - SUMIFS(NhatKy_ViPham!K:K, NhatKy_ViPham!E:E, "10_Dia", NhatKy_ViPham!F:F, B25, NhatKy_ViPham!C:C, "T11")</f>
        <v>100</v>
      </c>
      <c r="AC25" s="7">
        <f>100 + SUMIFS(NhatKy_ViPham!J:J, NhatKy_ViPham!E:E, "10_Dia", NhatKy_ViPham!F:F, B25, NhatKy_ViPham!C:C, "T12") - SUMIFS(NhatKy_ViPham!K:K, NhatKy_ViPham!E:E, "10_Dia", NhatKy_ViPham!F:F, B25, NhatKy_ViPham!C:C, "T12")</f>
        <v>100</v>
      </c>
      <c r="AD25" s="7">
        <f>100 + SUMIFS(NhatKy_ViPham!J:J, NhatKy_ViPham!E:E, "10_Dia", NhatKy_ViPham!F:F, B25, NhatKy_ViPham!C:C, "T13") - SUMIFS(NhatKy_ViPham!K:K, NhatKy_ViPham!E:E, "10_Dia", NhatKy_ViPham!F:F, B25, NhatKy_ViPham!C:C, "T13")</f>
        <v>100</v>
      </c>
      <c r="AE25" s="7">
        <f>100 + SUMIFS(NhatKy_ViPham!J:J, NhatKy_ViPham!E:E, "10_Dia", NhatKy_ViPham!F:F, B25, NhatKy_ViPham!C:C, "T14") - SUMIFS(NhatKy_ViPham!K:K, NhatKy_ViPham!E:E, "10_Dia", NhatKy_ViPham!F:F, B25, NhatKy_ViPham!C:C, "T14")</f>
        <v>100</v>
      </c>
      <c r="AF25" s="7">
        <f>100 + SUMIFS(NhatKy_ViPham!J:J, NhatKy_ViPham!E:E, "10_Dia", NhatKy_ViPham!F:F, B25, NhatKy_ViPham!C:C, "T15") - SUMIFS(NhatKy_ViPham!K:K, NhatKy_ViPham!E:E, "10_Dia", NhatKy_ViPham!F:F, B25, NhatKy_ViPham!C:C, "T15")</f>
        <v>100</v>
      </c>
      <c r="AG25" s="7">
        <f>100 + SUMIFS(NhatKy_ViPham!J:J, NhatKy_ViPham!E:E, "10_Dia", NhatKy_ViPham!F:F, B25, NhatKy_ViPham!C:C, "T16") - SUMIFS(NhatKy_ViPham!K:K, NhatKy_ViPham!E:E, "10_Dia", NhatKy_ViPham!F:F, B25, NhatKy_ViPham!C:C, "T16")</f>
        <v>100</v>
      </c>
      <c r="AH25" s="7">
        <f>100 + SUMIFS(NhatKy_ViPham!J:J, NhatKy_ViPham!E:E, "10_Dia", NhatKy_ViPham!F:F, B25, NhatKy_ViPham!C:C, "T17") - SUMIFS(NhatKy_ViPham!K:K, NhatKy_ViPham!E:E, "10_Dia", NhatKy_ViPham!F:F, B25, NhatKy_ViPham!C:C, "T17")</f>
        <v>100</v>
      </c>
      <c r="AI25" s="7">
        <f>100 + SUMIFS(NhatKy_ViPham!J:J, NhatKy_ViPham!E:E, "10_Dia", NhatKy_ViPham!F:F, B25, NhatKy_ViPham!C:C, "T18") - SUMIFS(NhatKy_ViPham!K:K, NhatKy_ViPham!E:E, "10_Dia", NhatKy_ViPham!F:F, B25, NhatKy_ViPham!C:C, "T18")</f>
        <v>100</v>
      </c>
      <c r="AJ25" s="7">
        <f>100 + SUMIFS(NhatKy_ViPham!J:J, NhatKy_ViPham!E:E, "10_Dia", NhatKy_ViPham!F:F, B25, NhatKy_ViPham!C:C, "T19") - SUMIFS(NhatKy_ViPham!K:K, NhatKy_ViPham!E:E, "10_Dia", NhatKy_ViPham!F:F, B25, NhatKy_ViPham!C:C, "T19")</f>
        <v>100</v>
      </c>
      <c r="AK25" s="7">
        <f>100 + SUMIFS(NhatKy_ViPham!J:J, NhatKy_ViPham!E:E, "10_Dia", NhatKy_ViPham!F:F, B25, NhatKy_ViPham!C:C, "T20") - SUMIFS(NhatKy_ViPham!K:K, NhatKy_ViPham!E:E, "10_Dia", NhatKy_ViPham!F:F, B25, NhatKy_ViPham!C:C, "T20")</f>
        <v>100</v>
      </c>
      <c r="AL25" s="7">
        <f>100 + SUMIFS(NhatKy_ViPham!J:J, NhatKy_ViPham!E:E, "10_Dia", NhatKy_ViPham!F:F, B25, NhatKy_ViPham!C:C, "T21") - SUMIFS(NhatKy_ViPham!K:K, NhatKy_ViPham!E:E, "10_Dia", NhatKy_ViPham!F:F, B25, NhatKy_ViPham!C:C, "T21")</f>
        <v>100</v>
      </c>
      <c r="AM25" s="7">
        <f>100 + SUMIFS(NhatKy_ViPham!J:J, NhatKy_ViPham!E:E, "10_Dia", NhatKy_ViPham!F:F, B25, NhatKy_ViPham!C:C, "T22") - SUMIFS(NhatKy_ViPham!K:K, NhatKy_ViPham!E:E, "10_Dia", NhatKy_ViPham!F:F, B25, NhatKy_ViPham!C:C, "T22")</f>
        <v>100</v>
      </c>
      <c r="AN25" s="7">
        <f>100 + SUMIFS(NhatKy_ViPham!J:J, NhatKy_ViPham!E:E, "10_Dia", NhatKy_ViPham!F:F, B25, NhatKy_ViPham!C:C, "T23") - SUMIFS(NhatKy_ViPham!K:K, NhatKy_ViPham!E:E, "10_Dia", NhatKy_ViPham!F:F, B25, NhatKy_ViPham!C:C, "T23")</f>
        <v>100</v>
      </c>
      <c r="AO25" s="7">
        <f>100 + SUMIFS(NhatKy_ViPham!J:J, NhatKy_ViPham!E:E, "10_Dia", NhatKy_ViPham!F:F, B25, NhatKy_ViPham!C:C, "T24") - SUMIFS(NhatKy_ViPham!K:K, NhatKy_ViPham!E:E, "10_Dia", NhatKy_ViPham!F:F, B25, NhatKy_ViPham!C:C, "T24")</f>
        <v>100</v>
      </c>
      <c r="AP25" s="7">
        <f>100 + SUMIFS(NhatKy_ViPham!J:J, NhatKy_ViPham!E:E, "10_Dia", NhatKy_ViPham!F:F, B25, NhatKy_ViPham!C:C, "T25") - SUMIFS(NhatKy_ViPham!K:K, NhatKy_ViPham!E:E, "10_Dia", NhatKy_ViPham!F:F, B25, NhatKy_ViPham!C:C, "T25")</f>
        <v>100</v>
      </c>
      <c r="AQ25" s="7">
        <f>100 + SUMIFS(NhatKy_ViPham!J:J, NhatKy_ViPham!E:E, "10_Dia", NhatKy_ViPham!F:F, B25, NhatKy_ViPham!C:C, "T26") - SUMIFS(NhatKy_ViPham!K:K, NhatKy_ViPham!E:E, "10_Dia", NhatKy_ViPham!F:F, B25, NhatKy_ViPham!C:C, "T26")</f>
        <v>100</v>
      </c>
      <c r="AR25" s="7">
        <f>100 + SUMIFS(NhatKy_ViPham!J:J, NhatKy_ViPham!E:E, "10_Dia", NhatKy_ViPham!F:F, B25, NhatKy_ViPham!C:C, "T27") - SUMIFS(NhatKy_ViPham!K:K, NhatKy_ViPham!E:E, "10_Dia", NhatKy_ViPham!F:F, B25, NhatKy_ViPham!C:C, "T27")</f>
        <v>100</v>
      </c>
      <c r="AS25" s="7">
        <f>100 + SUMIFS(NhatKy_ViPham!J:J, NhatKy_ViPham!E:E, "10_Dia", NhatKy_ViPham!F:F, B25, NhatKy_ViPham!C:C, "T28") - SUMIFS(NhatKy_ViPham!K:K, NhatKy_ViPham!E:E, "10_Dia", NhatKy_ViPham!F:F, B25, NhatKy_ViPham!C:C, "T28")</f>
        <v>100</v>
      </c>
      <c r="AT25" s="7">
        <f>100 + SUMIFS(NhatKy_ViPham!J:J, NhatKy_ViPham!E:E, "10_Dia", NhatKy_ViPham!F:F, B25, NhatKy_ViPham!C:C, "T29") - SUMIFS(NhatKy_ViPham!K:K, NhatKy_ViPham!E:E, "10_Dia", NhatKy_ViPham!F:F, B25, NhatKy_ViPham!C:C, "T29")</f>
        <v>100</v>
      </c>
      <c r="AU25" s="7">
        <f>100 + SUMIFS(NhatKy_ViPham!J:J, NhatKy_ViPham!E:E, "10_Dia", NhatKy_ViPham!F:F, B25, NhatKy_ViPham!C:C, "T30") - SUMIFS(NhatKy_ViPham!K:K, NhatKy_ViPham!E:E, "10_Dia", NhatKy_ViPham!F:F, B25, NhatKy_ViPham!C:C, "T30")</f>
        <v>100</v>
      </c>
      <c r="AV25" s="7">
        <f>100 + SUMIFS(NhatKy_ViPham!J:J, NhatKy_ViPham!E:E, "10_Dia", NhatKy_ViPham!F:F, B25, NhatKy_ViPham!C:C, "T31") - SUMIFS(NhatKy_ViPham!K:K, NhatKy_ViPham!E:E, "10_Dia", NhatKy_ViPham!F:F, B25, NhatKy_ViPham!C:C, "T31")</f>
        <v>100</v>
      </c>
      <c r="AW25" s="7">
        <f>100 + SUMIFS(NhatKy_ViPham!J:J, NhatKy_ViPham!E:E, "10_Dia", NhatKy_ViPham!F:F, B25, NhatKy_ViPham!C:C, "T32") - SUMIFS(NhatKy_ViPham!K:K, NhatKy_ViPham!E:E, "10_Dia", NhatKy_ViPham!F:F, B25, NhatKy_ViPham!C:C, "T32")</f>
        <v>100</v>
      </c>
      <c r="AX25" s="7">
        <f>100 + SUMIFS(NhatKy_ViPham!J:J, NhatKy_ViPham!E:E, "10_Dia", NhatKy_ViPham!F:F, B25, NhatKy_ViPham!C:C, "T33") - SUMIFS(NhatKy_ViPham!K:K, NhatKy_ViPham!E:E, "10_Dia", NhatKy_ViPham!F:F, B25, NhatKy_ViPham!C:C, "T33")</f>
        <v>100</v>
      </c>
      <c r="AY25" s="7">
        <f>100 + SUMIFS(NhatKy_ViPham!J:J, NhatKy_ViPham!E:E, "10_Dia", NhatKy_ViPham!F:F, B25, NhatKy_ViPham!C:C, "T34") - SUMIFS(NhatKy_ViPham!K:K, NhatKy_ViPham!E:E, "10_Dia", NhatKy_ViPham!F:F, B25, NhatKy_ViPham!C:C, "T34")</f>
        <v>100</v>
      </c>
      <c r="AZ25" s="7">
        <f>100 + SUMIFS(NhatKy_ViPham!J:J, NhatKy_ViPham!E:E, "10_Dia", NhatKy_ViPham!F:F, B25, NhatKy_ViPham!C:C, "T35") - SUMIFS(NhatKy_ViPham!K:K, NhatKy_ViPham!E:E, "10_Dia", NhatKy_ViPham!F:F, B25, NhatKy_ViPham!C:C, "T35")</f>
        <v>100</v>
      </c>
      <c r="BA25" s="12">
        <f t="shared" si="0"/>
        <v>100</v>
      </c>
      <c r="BB25" s="11" t="s">
        <v>430</v>
      </c>
      <c r="BC25" s="14" t="str">
        <f t="shared" si="1"/>
        <v>Tốt</v>
      </c>
      <c r="BD25" s="10" t="str">
        <f t="shared" si="2"/>
        <v>🟢 BÌNH THƯỜNG</v>
      </c>
    </row>
    <row r="26" spans="1:56" x14ac:dyDescent="0.25">
      <c r="A26" s="5">
        <v>18</v>
      </c>
      <c r="B26" s="15" t="s">
        <v>1135</v>
      </c>
      <c r="C26" s="5" t="s">
        <v>1136</v>
      </c>
      <c r="D26" s="5" t="s">
        <v>429</v>
      </c>
      <c r="E26" s="11" t="s">
        <v>430</v>
      </c>
      <c r="F26" s="6">
        <f>SUMIFS(NhatKy_ViPham!K:K, NhatKy_ViPham!E:E, "10_Dia", NhatKy_ViPham!F:F, B26, NhatKy_ViPham!H:H, "L01")</f>
        <v>0</v>
      </c>
      <c r="G26" s="6">
        <f>SUMIFS(NhatKy_ViPham!K:K, NhatKy_ViPham!E:E, "10_Dia", NhatKy_ViPham!F:F, B26, NhatKy_ViPham!H:H, "L02")</f>
        <v>0</v>
      </c>
      <c r="H26" s="6">
        <f>SUMIFS(NhatKy_ViPham!K:K, NhatKy_ViPham!E:E, "10_Dia", NhatKy_ViPham!F:F, B26, NhatKy_ViPham!H:H, "L03")</f>
        <v>0</v>
      </c>
      <c r="I26" s="6">
        <f>SUMIFS(NhatKy_ViPham!K:K, NhatKy_ViPham!E:E, "10_Dia", NhatKy_ViPham!F:F, B26, NhatKy_ViPham!H:H, "L04")</f>
        <v>0</v>
      </c>
      <c r="J26" s="6">
        <f>SUMIFS(NhatKy_ViPham!K:K, NhatKy_ViPham!E:E, "10_Dia", NhatKy_ViPham!F:F, B26, NhatKy_ViPham!H:H, "L05")</f>
        <v>0</v>
      </c>
      <c r="K26" s="6">
        <f>SUMIFS(NhatKy_ViPham!K:K, NhatKy_ViPham!E:E, "10_Dia", NhatKy_ViPham!F:F, B26, NhatKy_ViPham!H:H, "L06")</f>
        <v>0</v>
      </c>
      <c r="L26" s="6">
        <f>SUMIFS(NhatKy_ViPham!K:K, NhatKy_ViPham!E:E, "10_Dia", NhatKy_ViPham!F:F, B26, NhatKy_ViPham!H:H, "L07")</f>
        <v>0</v>
      </c>
      <c r="M26" s="6">
        <f>SUMIFS(NhatKy_ViPham!K:K, NhatKy_ViPham!E:E, "10_Dia", NhatKy_ViPham!F:F, B26, NhatKy_ViPham!H:H, "L08")</f>
        <v>0</v>
      </c>
      <c r="N26" s="6">
        <f>SUMIFS(NhatKy_ViPham!K:K, NhatKy_ViPham!E:E, "10_Dia", NhatKy_ViPham!F:F, B26, NhatKy_ViPham!H:H, "L09")</f>
        <v>0</v>
      </c>
      <c r="O26" s="6">
        <f>SUMIFS(NhatKy_ViPham!K:K, NhatKy_ViPham!E:E, "10_Dia", NhatKy_ViPham!F:F, B26, NhatKy_ViPham!H:H, "L10")</f>
        <v>0</v>
      </c>
      <c r="P26" s="12">
        <f>SUMIFS(NhatKy_ViPham!J:J, NhatKy_ViPham!E:E, "10_Dia", NhatKy_ViPham!F:F, B26)</f>
        <v>0</v>
      </c>
      <c r="Q26" s="13">
        <f>SUMIFS(NhatKy_ViPham!K:K, NhatKy_ViPham!E:E, "10_Dia", NhatKy_ViPham!F:F, B26)</f>
        <v>0</v>
      </c>
      <c r="R26" s="6">
        <f>100 + SUMIFS(NhatKy_ViPham!J:J, NhatKy_ViPham!E:E, "10_Dia", NhatKy_ViPham!F:F, B26, NhatKy_ViPham!C:C, "T1") - SUMIFS(NhatKy_ViPham!K:K, NhatKy_ViPham!E:E, "10_Dia", NhatKy_ViPham!F:F, B26, NhatKy_ViPham!C:C, "T1")</f>
        <v>100</v>
      </c>
      <c r="S26" s="6">
        <f>100 + SUMIFS(NhatKy_ViPham!J:J, NhatKy_ViPham!E:E, "10_Dia", NhatKy_ViPham!F:F, B26, NhatKy_ViPham!C:C, "T2") - SUMIFS(NhatKy_ViPham!K:K, NhatKy_ViPham!E:E, "10_Dia", NhatKy_ViPham!F:F, B26, NhatKy_ViPham!C:C, "T2")</f>
        <v>100</v>
      </c>
      <c r="T26" s="6">
        <f>100 + SUMIFS(NhatKy_ViPham!J:J, NhatKy_ViPham!E:E, "10_Dia", NhatKy_ViPham!F:F, B26, NhatKy_ViPham!C:C, "T3") - SUMIFS(NhatKy_ViPham!K:K, NhatKy_ViPham!E:E, "10_Dia", NhatKy_ViPham!F:F, B26, NhatKy_ViPham!C:C, "T3")</f>
        <v>100</v>
      </c>
      <c r="U26" s="6">
        <f>100 + SUMIFS(NhatKy_ViPham!J:J, NhatKy_ViPham!E:E, "10_Dia", NhatKy_ViPham!F:F, B26, NhatKy_ViPham!C:C, "T4") - SUMIFS(NhatKy_ViPham!K:K, NhatKy_ViPham!E:E, "10_Dia", NhatKy_ViPham!F:F, B26, NhatKy_ViPham!C:C, "T4")</f>
        <v>100</v>
      </c>
      <c r="V26" s="6">
        <f>100 + SUMIFS(NhatKy_ViPham!J:J, NhatKy_ViPham!E:E, "10_Dia", NhatKy_ViPham!F:F, B26, NhatKy_ViPham!C:C, "T5") - SUMIFS(NhatKy_ViPham!K:K, NhatKy_ViPham!E:E, "10_Dia", NhatKy_ViPham!F:F, B26, NhatKy_ViPham!C:C, "T5")</f>
        <v>100</v>
      </c>
      <c r="W26" s="6">
        <f>100 + SUMIFS(NhatKy_ViPham!J:J, NhatKy_ViPham!E:E, "10_Dia", NhatKy_ViPham!F:F, B26, NhatKy_ViPham!C:C, "T6") - SUMIFS(NhatKy_ViPham!K:K, NhatKy_ViPham!E:E, "10_Dia", NhatKy_ViPham!F:F, B26, NhatKy_ViPham!C:C, "T6")</f>
        <v>100</v>
      </c>
      <c r="X26" s="6">
        <f>100 + SUMIFS(NhatKy_ViPham!J:J, NhatKy_ViPham!E:E, "10_Dia", NhatKy_ViPham!F:F, B26, NhatKy_ViPham!C:C, "T7") - SUMIFS(NhatKy_ViPham!K:K, NhatKy_ViPham!E:E, "10_Dia", NhatKy_ViPham!F:F, B26, NhatKy_ViPham!C:C, "T7")</f>
        <v>100</v>
      </c>
      <c r="Y26" s="6">
        <f>100 + SUMIFS(NhatKy_ViPham!J:J, NhatKy_ViPham!E:E, "10_Dia", NhatKy_ViPham!F:F, B26, NhatKy_ViPham!C:C, "T8") - SUMIFS(NhatKy_ViPham!K:K, NhatKy_ViPham!E:E, "10_Dia", NhatKy_ViPham!F:F, B26, NhatKy_ViPham!C:C, "T8")</f>
        <v>100</v>
      </c>
      <c r="Z26" s="6">
        <f>100 + SUMIFS(NhatKy_ViPham!J:J, NhatKy_ViPham!E:E, "10_Dia", NhatKy_ViPham!F:F, B26, NhatKy_ViPham!C:C, "T9") - SUMIFS(NhatKy_ViPham!K:K, NhatKy_ViPham!E:E, "10_Dia", NhatKy_ViPham!F:F, B26, NhatKy_ViPham!C:C, "T9")</f>
        <v>100</v>
      </c>
      <c r="AA26" s="6">
        <f>100 + SUMIFS(NhatKy_ViPham!J:J, NhatKy_ViPham!E:E, "10_Dia", NhatKy_ViPham!F:F, B26, NhatKy_ViPham!C:C, "T10") - SUMIFS(NhatKy_ViPham!K:K, NhatKy_ViPham!E:E, "10_Dia", NhatKy_ViPham!F:F, B26, NhatKy_ViPham!C:C, "T10")</f>
        <v>100</v>
      </c>
      <c r="AB26" s="6">
        <f>100 + SUMIFS(NhatKy_ViPham!J:J, NhatKy_ViPham!E:E, "10_Dia", NhatKy_ViPham!F:F, B26, NhatKy_ViPham!C:C, "T11") - SUMIFS(NhatKy_ViPham!K:K, NhatKy_ViPham!E:E, "10_Dia", NhatKy_ViPham!F:F, B26, NhatKy_ViPham!C:C, "T11")</f>
        <v>100</v>
      </c>
      <c r="AC26" s="6">
        <f>100 + SUMIFS(NhatKy_ViPham!J:J, NhatKy_ViPham!E:E, "10_Dia", NhatKy_ViPham!F:F, B26, NhatKy_ViPham!C:C, "T12") - SUMIFS(NhatKy_ViPham!K:K, NhatKy_ViPham!E:E, "10_Dia", NhatKy_ViPham!F:F, B26, NhatKy_ViPham!C:C, "T12")</f>
        <v>100</v>
      </c>
      <c r="AD26" s="6">
        <f>100 + SUMIFS(NhatKy_ViPham!J:J, NhatKy_ViPham!E:E, "10_Dia", NhatKy_ViPham!F:F, B26, NhatKy_ViPham!C:C, "T13") - SUMIFS(NhatKy_ViPham!K:K, NhatKy_ViPham!E:E, "10_Dia", NhatKy_ViPham!F:F, B26, NhatKy_ViPham!C:C, "T13")</f>
        <v>100</v>
      </c>
      <c r="AE26" s="6">
        <f>100 + SUMIFS(NhatKy_ViPham!J:J, NhatKy_ViPham!E:E, "10_Dia", NhatKy_ViPham!F:F, B26, NhatKy_ViPham!C:C, "T14") - SUMIFS(NhatKy_ViPham!K:K, NhatKy_ViPham!E:E, "10_Dia", NhatKy_ViPham!F:F, B26, NhatKy_ViPham!C:C, "T14")</f>
        <v>100</v>
      </c>
      <c r="AF26" s="6">
        <f>100 + SUMIFS(NhatKy_ViPham!J:J, NhatKy_ViPham!E:E, "10_Dia", NhatKy_ViPham!F:F, B26, NhatKy_ViPham!C:C, "T15") - SUMIFS(NhatKy_ViPham!K:K, NhatKy_ViPham!E:E, "10_Dia", NhatKy_ViPham!F:F, B26, NhatKy_ViPham!C:C, "T15")</f>
        <v>100</v>
      </c>
      <c r="AG26" s="6">
        <f>100 + SUMIFS(NhatKy_ViPham!J:J, NhatKy_ViPham!E:E, "10_Dia", NhatKy_ViPham!F:F, B26, NhatKy_ViPham!C:C, "T16") - SUMIFS(NhatKy_ViPham!K:K, NhatKy_ViPham!E:E, "10_Dia", NhatKy_ViPham!F:F, B26, NhatKy_ViPham!C:C, "T16")</f>
        <v>100</v>
      </c>
      <c r="AH26" s="6">
        <f>100 + SUMIFS(NhatKy_ViPham!J:J, NhatKy_ViPham!E:E, "10_Dia", NhatKy_ViPham!F:F, B26, NhatKy_ViPham!C:C, "T17") - SUMIFS(NhatKy_ViPham!K:K, NhatKy_ViPham!E:E, "10_Dia", NhatKy_ViPham!F:F, B26, NhatKy_ViPham!C:C, "T17")</f>
        <v>100</v>
      </c>
      <c r="AI26" s="6">
        <f>100 + SUMIFS(NhatKy_ViPham!J:J, NhatKy_ViPham!E:E, "10_Dia", NhatKy_ViPham!F:F, B26, NhatKy_ViPham!C:C, "T18") - SUMIFS(NhatKy_ViPham!K:K, NhatKy_ViPham!E:E, "10_Dia", NhatKy_ViPham!F:F, B26, NhatKy_ViPham!C:C, "T18")</f>
        <v>100</v>
      </c>
      <c r="AJ26" s="6">
        <f>100 + SUMIFS(NhatKy_ViPham!J:J, NhatKy_ViPham!E:E, "10_Dia", NhatKy_ViPham!F:F, B26, NhatKy_ViPham!C:C, "T19") - SUMIFS(NhatKy_ViPham!K:K, NhatKy_ViPham!E:E, "10_Dia", NhatKy_ViPham!F:F, B26, NhatKy_ViPham!C:C, "T19")</f>
        <v>100</v>
      </c>
      <c r="AK26" s="6">
        <f>100 + SUMIFS(NhatKy_ViPham!J:J, NhatKy_ViPham!E:E, "10_Dia", NhatKy_ViPham!F:F, B26, NhatKy_ViPham!C:C, "T20") - SUMIFS(NhatKy_ViPham!K:K, NhatKy_ViPham!E:E, "10_Dia", NhatKy_ViPham!F:F, B26, NhatKy_ViPham!C:C, "T20")</f>
        <v>100</v>
      </c>
      <c r="AL26" s="6">
        <f>100 + SUMIFS(NhatKy_ViPham!J:J, NhatKy_ViPham!E:E, "10_Dia", NhatKy_ViPham!F:F, B26, NhatKy_ViPham!C:C, "T21") - SUMIFS(NhatKy_ViPham!K:K, NhatKy_ViPham!E:E, "10_Dia", NhatKy_ViPham!F:F, B26, NhatKy_ViPham!C:C, "T21")</f>
        <v>100</v>
      </c>
      <c r="AM26" s="6">
        <f>100 + SUMIFS(NhatKy_ViPham!J:J, NhatKy_ViPham!E:E, "10_Dia", NhatKy_ViPham!F:F, B26, NhatKy_ViPham!C:C, "T22") - SUMIFS(NhatKy_ViPham!K:K, NhatKy_ViPham!E:E, "10_Dia", NhatKy_ViPham!F:F, B26, NhatKy_ViPham!C:C, "T22")</f>
        <v>100</v>
      </c>
      <c r="AN26" s="6">
        <f>100 + SUMIFS(NhatKy_ViPham!J:J, NhatKy_ViPham!E:E, "10_Dia", NhatKy_ViPham!F:F, B26, NhatKy_ViPham!C:C, "T23") - SUMIFS(NhatKy_ViPham!K:K, NhatKy_ViPham!E:E, "10_Dia", NhatKy_ViPham!F:F, B26, NhatKy_ViPham!C:C, "T23")</f>
        <v>100</v>
      </c>
      <c r="AO26" s="6">
        <f>100 + SUMIFS(NhatKy_ViPham!J:J, NhatKy_ViPham!E:E, "10_Dia", NhatKy_ViPham!F:F, B26, NhatKy_ViPham!C:C, "T24") - SUMIFS(NhatKy_ViPham!K:K, NhatKy_ViPham!E:E, "10_Dia", NhatKy_ViPham!F:F, B26, NhatKy_ViPham!C:C, "T24")</f>
        <v>100</v>
      </c>
      <c r="AP26" s="6">
        <f>100 + SUMIFS(NhatKy_ViPham!J:J, NhatKy_ViPham!E:E, "10_Dia", NhatKy_ViPham!F:F, B26, NhatKy_ViPham!C:C, "T25") - SUMIFS(NhatKy_ViPham!K:K, NhatKy_ViPham!E:E, "10_Dia", NhatKy_ViPham!F:F, B26, NhatKy_ViPham!C:C, "T25")</f>
        <v>100</v>
      </c>
      <c r="AQ26" s="6">
        <f>100 + SUMIFS(NhatKy_ViPham!J:J, NhatKy_ViPham!E:E, "10_Dia", NhatKy_ViPham!F:F, B26, NhatKy_ViPham!C:C, "T26") - SUMIFS(NhatKy_ViPham!K:K, NhatKy_ViPham!E:E, "10_Dia", NhatKy_ViPham!F:F, B26, NhatKy_ViPham!C:C, "T26")</f>
        <v>100</v>
      </c>
      <c r="AR26" s="6">
        <f>100 + SUMIFS(NhatKy_ViPham!J:J, NhatKy_ViPham!E:E, "10_Dia", NhatKy_ViPham!F:F, B26, NhatKy_ViPham!C:C, "T27") - SUMIFS(NhatKy_ViPham!K:K, NhatKy_ViPham!E:E, "10_Dia", NhatKy_ViPham!F:F, B26, NhatKy_ViPham!C:C, "T27")</f>
        <v>100</v>
      </c>
      <c r="AS26" s="6">
        <f>100 + SUMIFS(NhatKy_ViPham!J:J, NhatKy_ViPham!E:E, "10_Dia", NhatKy_ViPham!F:F, B26, NhatKy_ViPham!C:C, "T28") - SUMIFS(NhatKy_ViPham!K:K, NhatKy_ViPham!E:E, "10_Dia", NhatKy_ViPham!F:F, B26, NhatKy_ViPham!C:C, "T28")</f>
        <v>100</v>
      </c>
      <c r="AT26" s="6">
        <f>100 + SUMIFS(NhatKy_ViPham!J:J, NhatKy_ViPham!E:E, "10_Dia", NhatKy_ViPham!F:F, B26, NhatKy_ViPham!C:C, "T29") - SUMIFS(NhatKy_ViPham!K:K, NhatKy_ViPham!E:E, "10_Dia", NhatKy_ViPham!F:F, B26, NhatKy_ViPham!C:C, "T29")</f>
        <v>100</v>
      </c>
      <c r="AU26" s="6">
        <f>100 + SUMIFS(NhatKy_ViPham!J:J, NhatKy_ViPham!E:E, "10_Dia", NhatKy_ViPham!F:F, B26, NhatKy_ViPham!C:C, "T30") - SUMIFS(NhatKy_ViPham!K:K, NhatKy_ViPham!E:E, "10_Dia", NhatKy_ViPham!F:F, B26, NhatKy_ViPham!C:C, "T30")</f>
        <v>100</v>
      </c>
      <c r="AV26" s="6">
        <f>100 + SUMIFS(NhatKy_ViPham!J:J, NhatKy_ViPham!E:E, "10_Dia", NhatKy_ViPham!F:F, B26, NhatKy_ViPham!C:C, "T31") - SUMIFS(NhatKy_ViPham!K:K, NhatKy_ViPham!E:E, "10_Dia", NhatKy_ViPham!F:F, B26, NhatKy_ViPham!C:C, "T31")</f>
        <v>100</v>
      </c>
      <c r="AW26" s="6">
        <f>100 + SUMIFS(NhatKy_ViPham!J:J, NhatKy_ViPham!E:E, "10_Dia", NhatKy_ViPham!F:F, B26, NhatKy_ViPham!C:C, "T32") - SUMIFS(NhatKy_ViPham!K:K, NhatKy_ViPham!E:E, "10_Dia", NhatKy_ViPham!F:F, B26, NhatKy_ViPham!C:C, "T32")</f>
        <v>100</v>
      </c>
      <c r="AX26" s="6">
        <f>100 + SUMIFS(NhatKy_ViPham!J:J, NhatKy_ViPham!E:E, "10_Dia", NhatKy_ViPham!F:F, B26, NhatKy_ViPham!C:C, "T33") - SUMIFS(NhatKy_ViPham!K:K, NhatKy_ViPham!E:E, "10_Dia", NhatKy_ViPham!F:F, B26, NhatKy_ViPham!C:C, "T33")</f>
        <v>100</v>
      </c>
      <c r="AY26" s="6">
        <f>100 + SUMIFS(NhatKy_ViPham!J:J, NhatKy_ViPham!E:E, "10_Dia", NhatKy_ViPham!F:F, B26, NhatKy_ViPham!C:C, "T34") - SUMIFS(NhatKy_ViPham!K:K, NhatKy_ViPham!E:E, "10_Dia", NhatKy_ViPham!F:F, B26, NhatKy_ViPham!C:C, "T34")</f>
        <v>100</v>
      </c>
      <c r="AZ26" s="6">
        <f>100 + SUMIFS(NhatKy_ViPham!J:J, NhatKy_ViPham!E:E, "10_Dia", NhatKy_ViPham!F:F, B26, NhatKy_ViPham!C:C, "T35") - SUMIFS(NhatKy_ViPham!K:K, NhatKy_ViPham!E:E, "10_Dia", NhatKy_ViPham!F:F, B26, NhatKy_ViPham!C:C, "T35")</f>
        <v>100</v>
      </c>
      <c r="BA26" s="12">
        <f t="shared" si="0"/>
        <v>100</v>
      </c>
      <c r="BB26" s="11" t="s">
        <v>430</v>
      </c>
      <c r="BC26" s="16" t="str">
        <f t="shared" si="1"/>
        <v>Tốt</v>
      </c>
      <c r="BD26" s="15" t="str">
        <f t="shared" si="2"/>
        <v>🟢 BÌNH THƯỜNG</v>
      </c>
    </row>
    <row r="27" spans="1:56" x14ac:dyDescent="0.25">
      <c r="A27" s="4">
        <v>19</v>
      </c>
      <c r="B27" s="10" t="s">
        <v>1137</v>
      </c>
      <c r="C27" s="4" t="s">
        <v>1138</v>
      </c>
      <c r="D27" s="4" t="s">
        <v>435</v>
      </c>
      <c r="E27" s="11" t="s">
        <v>430</v>
      </c>
      <c r="F27" s="7">
        <f>SUMIFS(NhatKy_ViPham!K:K, NhatKy_ViPham!E:E, "10_Dia", NhatKy_ViPham!F:F, B27, NhatKy_ViPham!H:H, "L01")</f>
        <v>0</v>
      </c>
      <c r="G27" s="7">
        <f>SUMIFS(NhatKy_ViPham!K:K, NhatKy_ViPham!E:E, "10_Dia", NhatKy_ViPham!F:F, B27, NhatKy_ViPham!H:H, "L02")</f>
        <v>0</v>
      </c>
      <c r="H27" s="7">
        <f>SUMIFS(NhatKy_ViPham!K:K, NhatKy_ViPham!E:E, "10_Dia", NhatKy_ViPham!F:F, B27, NhatKy_ViPham!H:H, "L03")</f>
        <v>0</v>
      </c>
      <c r="I27" s="7">
        <f>SUMIFS(NhatKy_ViPham!K:K, NhatKy_ViPham!E:E, "10_Dia", NhatKy_ViPham!F:F, B27, NhatKy_ViPham!H:H, "L04")</f>
        <v>0</v>
      </c>
      <c r="J27" s="7">
        <f>SUMIFS(NhatKy_ViPham!K:K, NhatKy_ViPham!E:E, "10_Dia", NhatKy_ViPham!F:F, B27, NhatKy_ViPham!H:H, "L05")</f>
        <v>0</v>
      </c>
      <c r="K27" s="7">
        <f>SUMIFS(NhatKy_ViPham!K:K, NhatKy_ViPham!E:E, "10_Dia", NhatKy_ViPham!F:F, B27, NhatKy_ViPham!H:H, "L06")</f>
        <v>0</v>
      </c>
      <c r="L27" s="7">
        <f>SUMIFS(NhatKy_ViPham!K:K, NhatKy_ViPham!E:E, "10_Dia", NhatKy_ViPham!F:F, B27, NhatKy_ViPham!H:H, "L07")</f>
        <v>0</v>
      </c>
      <c r="M27" s="7">
        <f>SUMIFS(NhatKy_ViPham!K:K, NhatKy_ViPham!E:E, "10_Dia", NhatKy_ViPham!F:F, B27, NhatKy_ViPham!H:H, "L08")</f>
        <v>0</v>
      </c>
      <c r="N27" s="7">
        <f>SUMIFS(NhatKy_ViPham!K:K, NhatKy_ViPham!E:E, "10_Dia", NhatKy_ViPham!F:F, B27, NhatKy_ViPham!H:H, "L09")</f>
        <v>0</v>
      </c>
      <c r="O27" s="7">
        <f>SUMIFS(NhatKy_ViPham!K:K, NhatKy_ViPham!E:E, "10_Dia", NhatKy_ViPham!F:F, B27, NhatKy_ViPham!H:H, "L10")</f>
        <v>0</v>
      </c>
      <c r="P27" s="12">
        <f>SUMIFS(NhatKy_ViPham!J:J, NhatKy_ViPham!E:E, "10_Dia", NhatKy_ViPham!F:F, B27)</f>
        <v>0</v>
      </c>
      <c r="Q27" s="13">
        <f>SUMIFS(NhatKy_ViPham!K:K, NhatKy_ViPham!E:E, "10_Dia", NhatKy_ViPham!F:F, B27)</f>
        <v>0</v>
      </c>
      <c r="R27" s="7">
        <f>100 + SUMIFS(NhatKy_ViPham!J:J, NhatKy_ViPham!E:E, "10_Dia", NhatKy_ViPham!F:F, B27, NhatKy_ViPham!C:C, "T1") - SUMIFS(NhatKy_ViPham!K:K, NhatKy_ViPham!E:E, "10_Dia", NhatKy_ViPham!F:F, B27, NhatKy_ViPham!C:C, "T1")</f>
        <v>100</v>
      </c>
      <c r="S27" s="7">
        <f>100 + SUMIFS(NhatKy_ViPham!J:J, NhatKy_ViPham!E:E, "10_Dia", NhatKy_ViPham!F:F, B27, NhatKy_ViPham!C:C, "T2") - SUMIFS(NhatKy_ViPham!K:K, NhatKy_ViPham!E:E, "10_Dia", NhatKy_ViPham!F:F, B27, NhatKy_ViPham!C:C, "T2")</f>
        <v>100</v>
      </c>
      <c r="T27" s="7">
        <f>100 + SUMIFS(NhatKy_ViPham!J:J, NhatKy_ViPham!E:E, "10_Dia", NhatKy_ViPham!F:F, B27, NhatKy_ViPham!C:C, "T3") - SUMIFS(NhatKy_ViPham!K:K, NhatKy_ViPham!E:E, "10_Dia", NhatKy_ViPham!F:F, B27, NhatKy_ViPham!C:C, "T3")</f>
        <v>100</v>
      </c>
      <c r="U27" s="7">
        <f>100 + SUMIFS(NhatKy_ViPham!J:J, NhatKy_ViPham!E:E, "10_Dia", NhatKy_ViPham!F:F, B27, NhatKy_ViPham!C:C, "T4") - SUMIFS(NhatKy_ViPham!K:K, NhatKy_ViPham!E:E, "10_Dia", NhatKy_ViPham!F:F, B27, NhatKy_ViPham!C:C, "T4")</f>
        <v>100</v>
      </c>
      <c r="V27" s="7">
        <f>100 + SUMIFS(NhatKy_ViPham!J:J, NhatKy_ViPham!E:E, "10_Dia", NhatKy_ViPham!F:F, B27, NhatKy_ViPham!C:C, "T5") - SUMIFS(NhatKy_ViPham!K:K, NhatKy_ViPham!E:E, "10_Dia", NhatKy_ViPham!F:F, B27, NhatKy_ViPham!C:C, "T5")</f>
        <v>100</v>
      </c>
      <c r="W27" s="7">
        <f>100 + SUMIFS(NhatKy_ViPham!J:J, NhatKy_ViPham!E:E, "10_Dia", NhatKy_ViPham!F:F, B27, NhatKy_ViPham!C:C, "T6") - SUMIFS(NhatKy_ViPham!K:K, NhatKy_ViPham!E:E, "10_Dia", NhatKy_ViPham!F:F, B27, NhatKy_ViPham!C:C, "T6")</f>
        <v>100</v>
      </c>
      <c r="X27" s="7">
        <f>100 + SUMIFS(NhatKy_ViPham!J:J, NhatKy_ViPham!E:E, "10_Dia", NhatKy_ViPham!F:F, B27, NhatKy_ViPham!C:C, "T7") - SUMIFS(NhatKy_ViPham!K:K, NhatKy_ViPham!E:E, "10_Dia", NhatKy_ViPham!F:F, B27, NhatKy_ViPham!C:C, "T7")</f>
        <v>100</v>
      </c>
      <c r="Y27" s="7">
        <f>100 + SUMIFS(NhatKy_ViPham!J:J, NhatKy_ViPham!E:E, "10_Dia", NhatKy_ViPham!F:F, B27, NhatKy_ViPham!C:C, "T8") - SUMIFS(NhatKy_ViPham!K:K, NhatKy_ViPham!E:E, "10_Dia", NhatKy_ViPham!F:F, B27, NhatKy_ViPham!C:C, "T8")</f>
        <v>100</v>
      </c>
      <c r="Z27" s="7">
        <f>100 + SUMIFS(NhatKy_ViPham!J:J, NhatKy_ViPham!E:E, "10_Dia", NhatKy_ViPham!F:F, B27, NhatKy_ViPham!C:C, "T9") - SUMIFS(NhatKy_ViPham!K:K, NhatKy_ViPham!E:E, "10_Dia", NhatKy_ViPham!F:F, B27, NhatKy_ViPham!C:C, "T9")</f>
        <v>100</v>
      </c>
      <c r="AA27" s="7">
        <f>100 + SUMIFS(NhatKy_ViPham!J:J, NhatKy_ViPham!E:E, "10_Dia", NhatKy_ViPham!F:F, B27, NhatKy_ViPham!C:C, "T10") - SUMIFS(NhatKy_ViPham!K:K, NhatKy_ViPham!E:E, "10_Dia", NhatKy_ViPham!F:F, B27, NhatKy_ViPham!C:C, "T10")</f>
        <v>100</v>
      </c>
      <c r="AB27" s="7">
        <f>100 + SUMIFS(NhatKy_ViPham!J:J, NhatKy_ViPham!E:E, "10_Dia", NhatKy_ViPham!F:F, B27, NhatKy_ViPham!C:C, "T11") - SUMIFS(NhatKy_ViPham!K:K, NhatKy_ViPham!E:E, "10_Dia", NhatKy_ViPham!F:F, B27, NhatKy_ViPham!C:C, "T11")</f>
        <v>100</v>
      </c>
      <c r="AC27" s="7">
        <f>100 + SUMIFS(NhatKy_ViPham!J:J, NhatKy_ViPham!E:E, "10_Dia", NhatKy_ViPham!F:F, B27, NhatKy_ViPham!C:C, "T12") - SUMIFS(NhatKy_ViPham!K:K, NhatKy_ViPham!E:E, "10_Dia", NhatKy_ViPham!F:F, B27, NhatKy_ViPham!C:C, "T12")</f>
        <v>100</v>
      </c>
      <c r="AD27" s="7">
        <f>100 + SUMIFS(NhatKy_ViPham!J:J, NhatKy_ViPham!E:E, "10_Dia", NhatKy_ViPham!F:F, B27, NhatKy_ViPham!C:C, "T13") - SUMIFS(NhatKy_ViPham!K:K, NhatKy_ViPham!E:E, "10_Dia", NhatKy_ViPham!F:F, B27, NhatKy_ViPham!C:C, "T13")</f>
        <v>100</v>
      </c>
      <c r="AE27" s="7">
        <f>100 + SUMIFS(NhatKy_ViPham!J:J, NhatKy_ViPham!E:E, "10_Dia", NhatKy_ViPham!F:F, B27, NhatKy_ViPham!C:C, "T14") - SUMIFS(NhatKy_ViPham!K:K, NhatKy_ViPham!E:E, "10_Dia", NhatKy_ViPham!F:F, B27, NhatKy_ViPham!C:C, "T14")</f>
        <v>100</v>
      </c>
      <c r="AF27" s="7">
        <f>100 + SUMIFS(NhatKy_ViPham!J:J, NhatKy_ViPham!E:E, "10_Dia", NhatKy_ViPham!F:F, B27, NhatKy_ViPham!C:C, "T15") - SUMIFS(NhatKy_ViPham!K:K, NhatKy_ViPham!E:E, "10_Dia", NhatKy_ViPham!F:F, B27, NhatKy_ViPham!C:C, "T15")</f>
        <v>100</v>
      </c>
      <c r="AG27" s="7">
        <f>100 + SUMIFS(NhatKy_ViPham!J:J, NhatKy_ViPham!E:E, "10_Dia", NhatKy_ViPham!F:F, B27, NhatKy_ViPham!C:C, "T16") - SUMIFS(NhatKy_ViPham!K:K, NhatKy_ViPham!E:E, "10_Dia", NhatKy_ViPham!F:F, B27, NhatKy_ViPham!C:C, "T16")</f>
        <v>100</v>
      </c>
      <c r="AH27" s="7">
        <f>100 + SUMIFS(NhatKy_ViPham!J:J, NhatKy_ViPham!E:E, "10_Dia", NhatKy_ViPham!F:F, B27, NhatKy_ViPham!C:C, "T17") - SUMIFS(NhatKy_ViPham!K:K, NhatKy_ViPham!E:E, "10_Dia", NhatKy_ViPham!F:F, B27, NhatKy_ViPham!C:C, "T17")</f>
        <v>100</v>
      </c>
      <c r="AI27" s="7">
        <f>100 + SUMIFS(NhatKy_ViPham!J:J, NhatKy_ViPham!E:E, "10_Dia", NhatKy_ViPham!F:F, B27, NhatKy_ViPham!C:C, "T18") - SUMIFS(NhatKy_ViPham!K:K, NhatKy_ViPham!E:E, "10_Dia", NhatKy_ViPham!F:F, B27, NhatKy_ViPham!C:C, "T18")</f>
        <v>100</v>
      </c>
      <c r="AJ27" s="7">
        <f>100 + SUMIFS(NhatKy_ViPham!J:J, NhatKy_ViPham!E:E, "10_Dia", NhatKy_ViPham!F:F, B27, NhatKy_ViPham!C:C, "T19") - SUMIFS(NhatKy_ViPham!K:K, NhatKy_ViPham!E:E, "10_Dia", NhatKy_ViPham!F:F, B27, NhatKy_ViPham!C:C, "T19")</f>
        <v>100</v>
      </c>
      <c r="AK27" s="7">
        <f>100 + SUMIFS(NhatKy_ViPham!J:J, NhatKy_ViPham!E:E, "10_Dia", NhatKy_ViPham!F:F, B27, NhatKy_ViPham!C:C, "T20") - SUMIFS(NhatKy_ViPham!K:K, NhatKy_ViPham!E:E, "10_Dia", NhatKy_ViPham!F:F, B27, NhatKy_ViPham!C:C, "T20")</f>
        <v>100</v>
      </c>
      <c r="AL27" s="7">
        <f>100 + SUMIFS(NhatKy_ViPham!J:J, NhatKy_ViPham!E:E, "10_Dia", NhatKy_ViPham!F:F, B27, NhatKy_ViPham!C:C, "T21") - SUMIFS(NhatKy_ViPham!K:K, NhatKy_ViPham!E:E, "10_Dia", NhatKy_ViPham!F:F, B27, NhatKy_ViPham!C:C, "T21")</f>
        <v>100</v>
      </c>
      <c r="AM27" s="7">
        <f>100 + SUMIFS(NhatKy_ViPham!J:J, NhatKy_ViPham!E:E, "10_Dia", NhatKy_ViPham!F:F, B27, NhatKy_ViPham!C:C, "T22") - SUMIFS(NhatKy_ViPham!K:K, NhatKy_ViPham!E:E, "10_Dia", NhatKy_ViPham!F:F, B27, NhatKy_ViPham!C:C, "T22")</f>
        <v>100</v>
      </c>
      <c r="AN27" s="7">
        <f>100 + SUMIFS(NhatKy_ViPham!J:J, NhatKy_ViPham!E:E, "10_Dia", NhatKy_ViPham!F:F, B27, NhatKy_ViPham!C:C, "T23") - SUMIFS(NhatKy_ViPham!K:K, NhatKy_ViPham!E:E, "10_Dia", NhatKy_ViPham!F:F, B27, NhatKy_ViPham!C:C, "T23")</f>
        <v>100</v>
      </c>
      <c r="AO27" s="7">
        <f>100 + SUMIFS(NhatKy_ViPham!J:J, NhatKy_ViPham!E:E, "10_Dia", NhatKy_ViPham!F:F, B27, NhatKy_ViPham!C:C, "T24") - SUMIFS(NhatKy_ViPham!K:K, NhatKy_ViPham!E:E, "10_Dia", NhatKy_ViPham!F:F, B27, NhatKy_ViPham!C:C, "T24")</f>
        <v>100</v>
      </c>
      <c r="AP27" s="7">
        <f>100 + SUMIFS(NhatKy_ViPham!J:J, NhatKy_ViPham!E:E, "10_Dia", NhatKy_ViPham!F:F, B27, NhatKy_ViPham!C:C, "T25") - SUMIFS(NhatKy_ViPham!K:K, NhatKy_ViPham!E:E, "10_Dia", NhatKy_ViPham!F:F, B27, NhatKy_ViPham!C:C, "T25")</f>
        <v>100</v>
      </c>
      <c r="AQ27" s="7">
        <f>100 + SUMIFS(NhatKy_ViPham!J:J, NhatKy_ViPham!E:E, "10_Dia", NhatKy_ViPham!F:F, B27, NhatKy_ViPham!C:C, "T26") - SUMIFS(NhatKy_ViPham!K:K, NhatKy_ViPham!E:E, "10_Dia", NhatKy_ViPham!F:F, B27, NhatKy_ViPham!C:C, "T26")</f>
        <v>100</v>
      </c>
      <c r="AR27" s="7">
        <f>100 + SUMIFS(NhatKy_ViPham!J:J, NhatKy_ViPham!E:E, "10_Dia", NhatKy_ViPham!F:F, B27, NhatKy_ViPham!C:C, "T27") - SUMIFS(NhatKy_ViPham!K:K, NhatKy_ViPham!E:E, "10_Dia", NhatKy_ViPham!F:F, B27, NhatKy_ViPham!C:C, "T27")</f>
        <v>100</v>
      </c>
      <c r="AS27" s="7">
        <f>100 + SUMIFS(NhatKy_ViPham!J:J, NhatKy_ViPham!E:E, "10_Dia", NhatKy_ViPham!F:F, B27, NhatKy_ViPham!C:C, "T28") - SUMIFS(NhatKy_ViPham!K:K, NhatKy_ViPham!E:E, "10_Dia", NhatKy_ViPham!F:F, B27, NhatKy_ViPham!C:C, "T28")</f>
        <v>100</v>
      </c>
      <c r="AT27" s="7">
        <f>100 + SUMIFS(NhatKy_ViPham!J:J, NhatKy_ViPham!E:E, "10_Dia", NhatKy_ViPham!F:F, B27, NhatKy_ViPham!C:C, "T29") - SUMIFS(NhatKy_ViPham!K:K, NhatKy_ViPham!E:E, "10_Dia", NhatKy_ViPham!F:F, B27, NhatKy_ViPham!C:C, "T29")</f>
        <v>100</v>
      </c>
      <c r="AU27" s="7">
        <f>100 + SUMIFS(NhatKy_ViPham!J:J, NhatKy_ViPham!E:E, "10_Dia", NhatKy_ViPham!F:F, B27, NhatKy_ViPham!C:C, "T30") - SUMIFS(NhatKy_ViPham!K:K, NhatKy_ViPham!E:E, "10_Dia", NhatKy_ViPham!F:F, B27, NhatKy_ViPham!C:C, "T30")</f>
        <v>100</v>
      </c>
      <c r="AV27" s="7">
        <f>100 + SUMIFS(NhatKy_ViPham!J:J, NhatKy_ViPham!E:E, "10_Dia", NhatKy_ViPham!F:F, B27, NhatKy_ViPham!C:C, "T31") - SUMIFS(NhatKy_ViPham!K:K, NhatKy_ViPham!E:E, "10_Dia", NhatKy_ViPham!F:F, B27, NhatKy_ViPham!C:C, "T31")</f>
        <v>100</v>
      </c>
      <c r="AW27" s="7">
        <f>100 + SUMIFS(NhatKy_ViPham!J:J, NhatKy_ViPham!E:E, "10_Dia", NhatKy_ViPham!F:F, B27, NhatKy_ViPham!C:C, "T32") - SUMIFS(NhatKy_ViPham!K:K, NhatKy_ViPham!E:E, "10_Dia", NhatKy_ViPham!F:F, B27, NhatKy_ViPham!C:C, "T32")</f>
        <v>100</v>
      </c>
      <c r="AX27" s="7">
        <f>100 + SUMIFS(NhatKy_ViPham!J:J, NhatKy_ViPham!E:E, "10_Dia", NhatKy_ViPham!F:F, B27, NhatKy_ViPham!C:C, "T33") - SUMIFS(NhatKy_ViPham!K:K, NhatKy_ViPham!E:E, "10_Dia", NhatKy_ViPham!F:F, B27, NhatKy_ViPham!C:C, "T33")</f>
        <v>100</v>
      </c>
      <c r="AY27" s="7">
        <f>100 + SUMIFS(NhatKy_ViPham!J:J, NhatKy_ViPham!E:E, "10_Dia", NhatKy_ViPham!F:F, B27, NhatKy_ViPham!C:C, "T34") - SUMIFS(NhatKy_ViPham!K:K, NhatKy_ViPham!E:E, "10_Dia", NhatKy_ViPham!F:F, B27, NhatKy_ViPham!C:C, "T34")</f>
        <v>100</v>
      </c>
      <c r="AZ27" s="7">
        <f>100 + SUMIFS(NhatKy_ViPham!J:J, NhatKy_ViPham!E:E, "10_Dia", NhatKy_ViPham!F:F, B27, NhatKy_ViPham!C:C, "T35") - SUMIFS(NhatKy_ViPham!K:K, NhatKy_ViPham!E:E, "10_Dia", NhatKy_ViPham!F:F, B27, NhatKy_ViPham!C:C, "T35")</f>
        <v>100</v>
      </c>
      <c r="BA27" s="12">
        <f t="shared" si="0"/>
        <v>100</v>
      </c>
      <c r="BB27" s="11" t="s">
        <v>430</v>
      </c>
      <c r="BC27" s="14" t="str">
        <f t="shared" si="1"/>
        <v>Tốt</v>
      </c>
      <c r="BD27" s="10" t="str">
        <f t="shared" si="2"/>
        <v>🟢 BÌNH THƯỜNG</v>
      </c>
    </row>
    <row r="28" spans="1:56" x14ac:dyDescent="0.25">
      <c r="A28" s="5">
        <v>20</v>
      </c>
      <c r="B28" s="15" t="s">
        <v>655</v>
      </c>
      <c r="C28" s="5" t="s">
        <v>953</v>
      </c>
      <c r="D28" s="5" t="s">
        <v>435</v>
      </c>
      <c r="E28" s="11" t="s">
        <v>430</v>
      </c>
      <c r="F28" s="6">
        <f>SUMIFS(NhatKy_ViPham!K:K, NhatKy_ViPham!E:E, "10_Dia", NhatKy_ViPham!F:F, B28, NhatKy_ViPham!H:H, "L01")</f>
        <v>0</v>
      </c>
      <c r="G28" s="6">
        <f>SUMIFS(NhatKy_ViPham!K:K, NhatKy_ViPham!E:E, "10_Dia", NhatKy_ViPham!F:F, B28, NhatKy_ViPham!H:H, "L02")</f>
        <v>0</v>
      </c>
      <c r="H28" s="6">
        <f>SUMIFS(NhatKy_ViPham!K:K, NhatKy_ViPham!E:E, "10_Dia", NhatKy_ViPham!F:F, B28, NhatKy_ViPham!H:H, "L03")</f>
        <v>0</v>
      </c>
      <c r="I28" s="6">
        <f>SUMIFS(NhatKy_ViPham!K:K, NhatKy_ViPham!E:E, "10_Dia", NhatKy_ViPham!F:F, B28, NhatKy_ViPham!H:H, "L04")</f>
        <v>0</v>
      </c>
      <c r="J28" s="6">
        <f>SUMIFS(NhatKy_ViPham!K:K, NhatKy_ViPham!E:E, "10_Dia", NhatKy_ViPham!F:F, B28, NhatKy_ViPham!H:H, "L05")</f>
        <v>0</v>
      </c>
      <c r="K28" s="6">
        <f>SUMIFS(NhatKy_ViPham!K:K, NhatKy_ViPham!E:E, "10_Dia", NhatKy_ViPham!F:F, B28, NhatKy_ViPham!H:H, "L06")</f>
        <v>0</v>
      </c>
      <c r="L28" s="6">
        <f>SUMIFS(NhatKy_ViPham!K:K, NhatKy_ViPham!E:E, "10_Dia", NhatKy_ViPham!F:F, B28, NhatKy_ViPham!H:H, "L07")</f>
        <v>0</v>
      </c>
      <c r="M28" s="6">
        <f>SUMIFS(NhatKy_ViPham!K:K, NhatKy_ViPham!E:E, "10_Dia", NhatKy_ViPham!F:F, B28, NhatKy_ViPham!H:H, "L08")</f>
        <v>0</v>
      </c>
      <c r="N28" s="6">
        <f>SUMIFS(NhatKy_ViPham!K:K, NhatKy_ViPham!E:E, "10_Dia", NhatKy_ViPham!F:F, B28, NhatKy_ViPham!H:H, "L09")</f>
        <v>0</v>
      </c>
      <c r="O28" s="6">
        <f>SUMIFS(NhatKy_ViPham!K:K, NhatKy_ViPham!E:E, "10_Dia", NhatKy_ViPham!F:F, B28, NhatKy_ViPham!H:H, "L10")</f>
        <v>0</v>
      </c>
      <c r="P28" s="12">
        <f>SUMIFS(NhatKy_ViPham!J:J, NhatKy_ViPham!E:E, "10_Dia", NhatKy_ViPham!F:F, B28)</f>
        <v>0</v>
      </c>
      <c r="Q28" s="13">
        <f>SUMIFS(NhatKy_ViPham!K:K, NhatKy_ViPham!E:E, "10_Dia", NhatKy_ViPham!F:F, B28)</f>
        <v>0</v>
      </c>
      <c r="R28" s="6">
        <f>100 + SUMIFS(NhatKy_ViPham!J:J, NhatKy_ViPham!E:E, "10_Dia", NhatKy_ViPham!F:F, B28, NhatKy_ViPham!C:C, "T1") - SUMIFS(NhatKy_ViPham!K:K, NhatKy_ViPham!E:E, "10_Dia", NhatKy_ViPham!F:F, B28, NhatKy_ViPham!C:C, "T1")</f>
        <v>100</v>
      </c>
      <c r="S28" s="6">
        <f>100 + SUMIFS(NhatKy_ViPham!J:J, NhatKy_ViPham!E:E, "10_Dia", NhatKy_ViPham!F:F, B28, NhatKy_ViPham!C:C, "T2") - SUMIFS(NhatKy_ViPham!K:K, NhatKy_ViPham!E:E, "10_Dia", NhatKy_ViPham!F:F, B28, NhatKy_ViPham!C:C, "T2")</f>
        <v>100</v>
      </c>
      <c r="T28" s="6">
        <f>100 + SUMIFS(NhatKy_ViPham!J:J, NhatKy_ViPham!E:E, "10_Dia", NhatKy_ViPham!F:F, B28, NhatKy_ViPham!C:C, "T3") - SUMIFS(NhatKy_ViPham!K:K, NhatKy_ViPham!E:E, "10_Dia", NhatKy_ViPham!F:F, B28, NhatKy_ViPham!C:C, "T3")</f>
        <v>100</v>
      </c>
      <c r="U28" s="6">
        <f>100 + SUMIFS(NhatKy_ViPham!J:J, NhatKy_ViPham!E:E, "10_Dia", NhatKy_ViPham!F:F, B28, NhatKy_ViPham!C:C, "T4") - SUMIFS(NhatKy_ViPham!K:K, NhatKy_ViPham!E:E, "10_Dia", NhatKy_ViPham!F:F, B28, NhatKy_ViPham!C:C, "T4")</f>
        <v>100</v>
      </c>
      <c r="V28" s="6">
        <f>100 + SUMIFS(NhatKy_ViPham!J:J, NhatKy_ViPham!E:E, "10_Dia", NhatKy_ViPham!F:F, B28, NhatKy_ViPham!C:C, "T5") - SUMIFS(NhatKy_ViPham!K:K, NhatKy_ViPham!E:E, "10_Dia", NhatKy_ViPham!F:F, B28, NhatKy_ViPham!C:C, "T5")</f>
        <v>100</v>
      </c>
      <c r="W28" s="6">
        <f>100 + SUMIFS(NhatKy_ViPham!J:J, NhatKy_ViPham!E:E, "10_Dia", NhatKy_ViPham!F:F, B28, NhatKy_ViPham!C:C, "T6") - SUMIFS(NhatKy_ViPham!K:K, NhatKy_ViPham!E:E, "10_Dia", NhatKy_ViPham!F:F, B28, NhatKy_ViPham!C:C, "T6")</f>
        <v>100</v>
      </c>
      <c r="X28" s="6">
        <f>100 + SUMIFS(NhatKy_ViPham!J:J, NhatKy_ViPham!E:E, "10_Dia", NhatKy_ViPham!F:F, B28, NhatKy_ViPham!C:C, "T7") - SUMIFS(NhatKy_ViPham!K:K, NhatKy_ViPham!E:E, "10_Dia", NhatKy_ViPham!F:F, B28, NhatKy_ViPham!C:C, "T7")</f>
        <v>100</v>
      </c>
      <c r="Y28" s="6">
        <f>100 + SUMIFS(NhatKy_ViPham!J:J, NhatKy_ViPham!E:E, "10_Dia", NhatKy_ViPham!F:F, B28, NhatKy_ViPham!C:C, "T8") - SUMIFS(NhatKy_ViPham!K:K, NhatKy_ViPham!E:E, "10_Dia", NhatKy_ViPham!F:F, B28, NhatKy_ViPham!C:C, "T8")</f>
        <v>100</v>
      </c>
      <c r="Z28" s="6">
        <f>100 + SUMIFS(NhatKy_ViPham!J:J, NhatKy_ViPham!E:E, "10_Dia", NhatKy_ViPham!F:F, B28, NhatKy_ViPham!C:C, "T9") - SUMIFS(NhatKy_ViPham!K:K, NhatKy_ViPham!E:E, "10_Dia", NhatKy_ViPham!F:F, B28, NhatKy_ViPham!C:C, "T9")</f>
        <v>100</v>
      </c>
      <c r="AA28" s="6">
        <f>100 + SUMIFS(NhatKy_ViPham!J:J, NhatKy_ViPham!E:E, "10_Dia", NhatKy_ViPham!F:F, B28, NhatKy_ViPham!C:C, "T10") - SUMIFS(NhatKy_ViPham!K:K, NhatKy_ViPham!E:E, "10_Dia", NhatKy_ViPham!F:F, B28, NhatKy_ViPham!C:C, "T10")</f>
        <v>100</v>
      </c>
      <c r="AB28" s="6">
        <f>100 + SUMIFS(NhatKy_ViPham!J:J, NhatKy_ViPham!E:E, "10_Dia", NhatKy_ViPham!F:F, B28, NhatKy_ViPham!C:C, "T11") - SUMIFS(NhatKy_ViPham!K:K, NhatKy_ViPham!E:E, "10_Dia", NhatKy_ViPham!F:F, B28, NhatKy_ViPham!C:C, "T11")</f>
        <v>100</v>
      </c>
      <c r="AC28" s="6">
        <f>100 + SUMIFS(NhatKy_ViPham!J:J, NhatKy_ViPham!E:E, "10_Dia", NhatKy_ViPham!F:F, B28, NhatKy_ViPham!C:C, "T12") - SUMIFS(NhatKy_ViPham!K:K, NhatKy_ViPham!E:E, "10_Dia", NhatKy_ViPham!F:F, B28, NhatKy_ViPham!C:C, "T12")</f>
        <v>100</v>
      </c>
      <c r="AD28" s="6">
        <f>100 + SUMIFS(NhatKy_ViPham!J:J, NhatKy_ViPham!E:E, "10_Dia", NhatKy_ViPham!F:F, B28, NhatKy_ViPham!C:C, "T13") - SUMIFS(NhatKy_ViPham!K:K, NhatKy_ViPham!E:E, "10_Dia", NhatKy_ViPham!F:F, B28, NhatKy_ViPham!C:C, "T13")</f>
        <v>100</v>
      </c>
      <c r="AE28" s="6">
        <f>100 + SUMIFS(NhatKy_ViPham!J:J, NhatKy_ViPham!E:E, "10_Dia", NhatKy_ViPham!F:F, B28, NhatKy_ViPham!C:C, "T14") - SUMIFS(NhatKy_ViPham!K:K, NhatKy_ViPham!E:E, "10_Dia", NhatKy_ViPham!F:F, B28, NhatKy_ViPham!C:C, "T14")</f>
        <v>100</v>
      </c>
      <c r="AF28" s="6">
        <f>100 + SUMIFS(NhatKy_ViPham!J:J, NhatKy_ViPham!E:E, "10_Dia", NhatKy_ViPham!F:F, B28, NhatKy_ViPham!C:C, "T15") - SUMIFS(NhatKy_ViPham!K:K, NhatKy_ViPham!E:E, "10_Dia", NhatKy_ViPham!F:F, B28, NhatKy_ViPham!C:C, "T15")</f>
        <v>100</v>
      </c>
      <c r="AG28" s="6">
        <f>100 + SUMIFS(NhatKy_ViPham!J:J, NhatKy_ViPham!E:E, "10_Dia", NhatKy_ViPham!F:F, B28, NhatKy_ViPham!C:C, "T16") - SUMIFS(NhatKy_ViPham!K:K, NhatKy_ViPham!E:E, "10_Dia", NhatKy_ViPham!F:F, B28, NhatKy_ViPham!C:C, "T16")</f>
        <v>100</v>
      </c>
      <c r="AH28" s="6">
        <f>100 + SUMIFS(NhatKy_ViPham!J:J, NhatKy_ViPham!E:E, "10_Dia", NhatKy_ViPham!F:F, B28, NhatKy_ViPham!C:C, "T17") - SUMIFS(NhatKy_ViPham!K:K, NhatKy_ViPham!E:E, "10_Dia", NhatKy_ViPham!F:F, B28, NhatKy_ViPham!C:C, "T17")</f>
        <v>100</v>
      </c>
      <c r="AI28" s="6">
        <f>100 + SUMIFS(NhatKy_ViPham!J:J, NhatKy_ViPham!E:E, "10_Dia", NhatKy_ViPham!F:F, B28, NhatKy_ViPham!C:C, "T18") - SUMIFS(NhatKy_ViPham!K:K, NhatKy_ViPham!E:E, "10_Dia", NhatKy_ViPham!F:F, B28, NhatKy_ViPham!C:C, "T18")</f>
        <v>100</v>
      </c>
      <c r="AJ28" s="6">
        <f>100 + SUMIFS(NhatKy_ViPham!J:J, NhatKy_ViPham!E:E, "10_Dia", NhatKy_ViPham!F:F, B28, NhatKy_ViPham!C:C, "T19") - SUMIFS(NhatKy_ViPham!K:K, NhatKy_ViPham!E:E, "10_Dia", NhatKy_ViPham!F:F, B28, NhatKy_ViPham!C:C, "T19")</f>
        <v>100</v>
      </c>
      <c r="AK28" s="6">
        <f>100 + SUMIFS(NhatKy_ViPham!J:J, NhatKy_ViPham!E:E, "10_Dia", NhatKy_ViPham!F:F, B28, NhatKy_ViPham!C:C, "T20") - SUMIFS(NhatKy_ViPham!K:K, NhatKy_ViPham!E:E, "10_Dia", NhatKy_ViPham!F:F, B28, NhatKy_ViPham!C:C, "T20")</f>
        <v>100</v>
      </c>
      <c r="AL28" s="6">
        <f>100 + SUMIFS(NhatKy_ViPham!J:J, NhatKy_ViPham!E:E, "10_Dia", NhatKy_ViPham!F:F, B28, NhatKy_ViPham!C:C, "T21") - SUMIFS(NhatKy_ViPham!K:K, NhatKy_ViPham!E:E, "10_Dia", NhatKy_ViPham!F:F, B28, NhatKy_ViPham!C:C, "T21")</f>
        <v>100</v>
      </c>
      <c r="AM28" s="6">
        <f>100 + SUMIFS(NhatKy_ViPham!J:J, NhatKy_ViPham!E:E, "10_Dia", NhatKy_ViPham!F:F, B28, NhatKy_ViPham!C:C, "T22") - SUMIFS(NhatKy_ViPham!K:K, NhatKy_ViPham!E:E, "10_Dia", NhatKy_ViPham!F:F, B28, NhatKy_ViPham!C:C, "T22")</f>
        <v>100</v>
      </c>
      <c r="AN28" s="6">
        <f>100 + SUMIFS(NhatKy_ViPham!J:J, NhatKy_ViPham!E:E, "10_Dia", NhatKy_ViPham!F:F, B28, NhatKy_ViPham!C:C, "T23") - SUMIFS(NhatKy_ViPham!K:K, NhatKy_ViPham!E:E, "10_Dia", NhatKy_ViPham!F:F, B28, NhatKy_ViPham!C:C, "T23")</f>
        <v>100</v>
      </c>
      <c r="AO28" s="6">
        <f>100 + SUMIFS(NhatKy_ViPham!J:J, NhatKy_ViPham!E:E, "10_Dia", NhatKy_ViPham!F:F, B28, NhatKy_ViPham!C:C, "T24") - SUMIFS(NhatKy_ViPham!K:K, NhatKy_ViPham!E:E, "10_Dia", NhatKy_ViPham!F:F, B28, NhatKy_ViPham!C:C, "T24")</f>
        <v>100</v>
      </c>
      <c r="AP28" s="6">
        <f>100 + SUMIFS(NhatKy_ViPham!J:J, NhatKy_ViPham!E:E, "10_Dia", NhatKy_ViPham!F:F, B28, NhatKy_ViPham!C:C, "T25") - SUMIFS(NhatKy_ViPham!K:K, NhatKy_ViPham!E:E, "10_Dia", NhatKy_ViPham!F:F, B28, NhatKy_ViPham!C:C, "T25")</f>
        <v>100</v>
      </c>
      <c r="AQ28" s="6">
        <f>100 + SUMIFS(NhatKy_ViPham!J:J, NhatKy_ViPham!E:E, "10_Dia", NhatKy_ViPham!F:F, B28, NhatKy_ViPham!C:C, "T26") - SUMIFS(NhatKy_ViPham!K:K, NhatKy_ViPham!E:E, "10_Dia", NhatKy_ViPham!F:F, B28, NhatKy_ViPham!C:C, "T26")</f>
        <v>100</v>
      </c>
      <c r="AR28" s="6">
        <f>100 + SUMIFS(NhatKy_ViPham!J:J, NhatKy_ViPham!E:E, "10_Dia", NhatKy_ViPham!F:F, B28, NhatKy_ViPham!C:C, "T27") - SUMIFS(NhatKy_ViPham!K:K, NhatKy_ViPham!E:E, "10_Dia", NhatKy_ViPham!F:F, B28, NhatKy_ViPham!C:C, "T27")</f>
        <v>100</v>
      </c>
      <c r="AS28" s="6">
        <f>100 + SUMIFS(NhatKy_ViPham!J:J, NhatKy_ViPham!E:E, "10_Dia", NhatKy_ViPham!F:F, B28, NhatKy_ViPham!C:C, "T28") - SUMIFS(NhatKy_ViPham!K:K, NhatKy_ViPham!E:E, "10_Dia", NhatKy_ViPham!F:F, B28, NhatKy_ViPham!C:C, "T28")</f>
        <v>100</v>
      </c>
      <c r="AT28" s="6">
        <f>100 + SUMIFS(NhatKy_ViPham!J:J, NhatKy_ViPham!E:E, "10_Dia", NhatKy_ViPham!F:F, B28, NhatKy_ViPham!C:C, "T29") - SUMIFS(NhatKy_ViPham!K:K, NhatKy_ViPham!E:E, "10_Dia", NhatKy_ViPham!F:F, B28, NhatKy_ViPham!C:C, "T29")</f>
        <v>100</v>
      </c>
      <c r="AU28" s="6">
        <f>100 + SUMIFS(NhatKy_ViPham!J:J, NhatKy_ViPham!E:E, "10_Dia", NhatKy_ViPham!F:F, B28, NhatKy_ViPham!C:C, "T30") - SUMIFS(NhatKy_ViPham!K:K, NhatKy_ViPham!E:E, "10_Dia", NhatKy_ViPham!F:F, B28, NhatKy_ViPham!C:C, "T30")</f>
        <v>100</v>
      </c>
      <c r="AV28" s="6">
        <f>100 + SUMIFS(NhatKy_ViPham!J:J, NhatKy_ViPham!E:E, "10_Dia", NhatKy_ViPham!F:F, B28, NhatKy_ViPham!C:C, "T31") - SUMIFS(NhatKy_ViPham!K:K, NhatKy_ViPham!E:E, "10_Dia", NhatKy_ViPham!F:F, B28, NhatKy_ViPham!C:C, "T31")</f>
        <v>100</v>
      </c>
      <c r="AW28" s="6">
        <f>100 + SUMIFS(NhatKy_ViPham!J:J, NhatKy_ViPham!E:E, "10_Dia", NhatKy_ViPham!F:F, B28, NhatKy_ViPham!C:C, "T32") - SUMIFS(NhatKy_ViPham!K:K, NhatKy_ViPham!E:E, "10_Dia", NhatKy_ViPham!F:F, B28, NhatKy_ViPham!C:C, "T32")</f>
        <v>100</v>
      </c>
      <c r="AX28" s="6">
        <f>100 + SUMIFS(NhatKy_ViPham!J:J, NhatKy_ViPham!E:E, "10_Dia", NhatKy_ViPham!F:F, B28, NhatKy_ViPham!C:C, "T33") - SUMIFS(NhatKy_ViPham!K:K, NhatKy_ViPham!E:E, "10_Dia", NhatKy_ViPham!F:F, B28, NhatKy_ViPham!C:C, "T33")</f>
        <v>100</v>
      </c>
      <c r="AY28" s="6">
        <f>100 + SUMIFS(NhatKy_ViPham!J:J, NhatKy_ViPham!E:E, "10_Dia", NhatKy_ViPham!F:F, B28, NhatKy_ViPham!C:C, "T34") - SUMIFS(NhatKy_ViPham!K:K, NhatKy_ViPham!E:E, "10_Dia", NhatKy_ViPham!F:F, B28, NhatKy_ViPham!C:C, "T34")</f>
        <v>100</v>
      </c>
      <c r="AZ28" s="6">
        <f>100 + SUMIFS(NhatKy_ViPham!J:J, NhatKy_ViPham!E:E, "10_Dia", NhatKy_ViPham!F:F, B28, NhatKy_ViPham!C:C, "T35") - SUMIFS(NhatKy_ViPham!K:K, NhatKy_ViPham!E:E, "10_Dia", NhatKy_ViPham!F:F, B28, NhatKy_ViPham!C:C, "T35")</f>
        <v>100</v>
      </c>
      <c r="BA28" s="12">
        <f t="shared" si="0"/>
        <v>100</v>
      </c>
      <c r="BB28" s="11" t="s">
        <v>430</v>
      </c>
      <c r="BC28" s="16" t="str">
        <f t="shared" si="1"/>
        <v>Tốt</v>
      </c>
      <c r="BD28" s="15" t="str">
        <f t="shared" si="2"/>
        <v>🟢 BÌNH THƯỜNG</v>
      </c>
    </row>
    <row r="29" spans="1:56" x14ac:dyDescent="0.25">
      <c r="A29" s="4">
        <v>21</v>
      </c>
      <c r="B29" s="10" t="s">
        <v>1139</v>
      </c>
      <c r="C29" s="4" t="s">
        <v>1019</v>
      </c>
      <c r="D29" s="4" t="s">
        <v>429</v>
      </c>
      <c r="E29" s="11" t="s">
        <v>430</v>
      </c>
      <c r="F29" s="7">
        <f>SUMIFS(NhatKy_ViPham!K:K, NhatKy_ViPham!E:E, "10_Dia", NhatKy_ViPham!F:F, B29, NhatKy_ViPham!H:H, "L01")</f>
        <v>0</v>
      </c>
      <c r="G29" s="7">
        <f>SUMIFS(NhatKy_ViPham!K:K, NhatKy_ViPham!E:E, "10_Dia", NhatKy_ViPham!F:F, B29, NhatKy_ViPham!H:H, "L02")</f>
        <v>0</v>
      </c>
      <c r="H29" s="7">
        <f>SUMIFS(NhatKy_ViPham!K:K, NhatKy_ViPham!E:E, "10_Dia", NhatKy_ViPham!F:F, B29, NhatKy_ViPham!H:H, "L03")</f>
        <v>0</v>
      </c>
      <c r="I29" s="7">
        <f>SUMIFS(NhatKy_ViPham!K:K, NhatKy_ViPham!E:E, "10_Dia", NhatKy_ViPham!F:F, B29, NhatKy_ViPham!H:H, "L04")</f>
        <v>0</v>
      </c>
      <c r="J29" s="7">
        <f>SUMIFS(NhatKy_ViPham!K:K, NhatKy_ViPham!E:E, "10_Dia", NhatKy_ViPham!F:F, B29, NhatKy_ViPham!H:H, "L05")</f>
        <v>0</v>
      </c>
      <c r="K29" s="7">
        <f>SUMIFS(NhatKy_ViPham!K:K, NhatKy_ViPham!E:E, "10_Dia", NhatKy_ViPham!F:F, B29, NhatKy_ViPham!H:H, "L06")</f>
        <v>0</v>
      </c>
      <c r="L29" s="7">
        <f>SUMIFS(NhatKy_ViPham!K:K, NhatKy_ViPham!E:E, "10_Dia", NhatKy_ViPham!F:F, B29, NhatKy_ViPham!H:H, "L07")</f>
        <v>0</v>
      </c>
      <c r="M29" s="7">
        <f>SUMIFS(NhatKy_ViPham!K:K, NhatKy_ViPham!E:E, "10_Dia", NhatKy_ViPham!F:F, B29, NhatKy_ViPham!H:H, "L08")</f>
        <v>0</v>
      </c>
      <c r="N29" s="7">
        <f>SUMIFS(NhatKy_ViPham!K:K, NhatKy_ViPham!E:E, "10_Dia", NhatKy_ViPham!F:F, B29, NhatKy_ViPham!H:H, "L09")</f>
        <v>0</v>
      </c>
      <c r="O29" s="7">
        <f>SUMIFS(NhatKy_ViPham!K:K, NhatKy_ViPham!E:E, "10_Dia", NhatKy_ViPham!F:F, B29, NhatKy_ViPham!H:H, "L10")</f>
        <v>0</v>
      </c>
      <c r="P29" s="12">
        <f>SUMIFS(NhatKy_ViPham!J:J, NhatKy_ViPham!E:E, "10_Dia", NhatKy_ViPham!F:F, B29)</f>
        <v>0</v>
      </c>
      <c r="Q29" s="13">
        <f>SUMIFS(NhatKy_ViPham!K:K, NhatKy_ViPham!E:E, "10_Dia", NhatKy_ViPham!F:F, B29)</f>
        <v>0</v>
      </c>
      <c r="R29" s="7">
        <f>100 + SUMIFS(NhatKy_ViPham!J:J, NhatKy_ViPham!E:E, "10_Dia", NhatKy_ViPham!F:F, B29, NhatKy_ViPham!C:C, "T1") - SUMIFS(NhatKy_ViPham!K:K, NhatKy_ViPham!E:E, "10_Dia", NhatKy_ViPham!F:F, B29, NhatKy_ViPham!C:C, "T1")</f>
        <v>100</v>
      </c>
      <c r="S29" s="7">
        <f>100 + SUMIFS(NhatKy_ViPham!J:J, NhatKy_ViPham!E:E, "10_Dia", NhatKy_ViPham!F:F, B29, NhatKy_ViPham!C:C, "T2") - SUMIFS(NhatKy_ViPham!K:K, NhatKy_ViPham!E:E, "10_Dia", NhatKy_ViPham!F:F, B29, NhatKy_ViPham!C:C, "T2")</f>
        <v>100</v>
      </c>
      <c r="T29" s="7">
        <f>100 + SUMIFS(NhatKy_ViPham!J:J, NhatKy_ViPham!E:E, "10_Dia", NhatKy_ViPham!F:F, B29, NhatKy_ViPham!C:C, "T3") - SUMIFS(NhatKy_ViPham!K:K, NhatKy_ViPham!E:E, "10_Dia", NhatKy_ViPham!F:F, B29, NhatKy_ViPham!C:C, "T3")</f>
        <v>100</v>
      </c>
      <c r="U29" s="7">
        <f>100 + SUMIFS(NhatKy_ViPham!J:J, NhatKy_ViPham!E:E, "10_Dia", NhatKy_ViPham!F:F, B29, NhatKy_ViPham!C:C, "T4") - SUMIFS(NhatKy_ViPham!K:K, NhatKy_ViPham!E:E, "10_Dia", NhatKy_ViPham!F:F, B29, NhatKy_ViPham!C:C, "T4")</f>
        <v>100</v>
      </c>
      <c r="V29" s="7">
        <f>100 + SUMIFS(NhatKy_ViPham!J:J, NhatKy_ViPham!E:E, "10_Dia", NhatKy_ViPham!F:F, B29, NhatKy_ViPham!C:C, "T5") - SUMIFS(NhatKy_ViPham!K:K, NhatKy_ViPham!E:E, "10_Dia", NhatKy_ViPham!F:F, B29, NhatKy_ViPham!C:C, "T5")</f>
        <v>100</v>
      </c>
      <c r="W29" s="7">
        <f>100 + SUMIFS(NhatKy_ViPham!J:J, NhatKy_ViPham!E:E, "10_Dia", NhatKy_ViPham!F:F, B29, NhatKy_ViPham!C:C, "T6") - SUMIFS(NhatKy_ViPham!K:K, NhatKy_ViPham!E:E, "10_Dia", NhatKy_ViPham!F:F, B29, NhatKy_ViPham!C:C, "T6")</f>
        <v>100</v>
      </c>
      <c r="X29" s="7">
        <f>100 + SUMIFS(NhatKy_ViPham!J:J, NhatKy_ViPham!E:E, "10_Dia", NhatKy_ViPham!F:F, B29, NhatKy_ViPham!C:C, "T7") - SUMIFS(NhatKy_ViPham!K:K, NhatKy_ViPham!E:E, "10_Dia", NhatKy_ViPham!F:F, B29, NhatKy_ViPham!C:C, "T7")</f>
        <v>100</v>
      </c>
      <c r="Y29" s="7">
        <f>100 + SUMIFS(NhatKy_ViPham!J:J, NhatKy_ViPham!E:E, "10_Dia", NhatKy_ViPham!F:F, B29, NhatKy_ViPham!C:C, "T8") - SUMIFS(NhatKy_ViPham!K:K, NhatKy_ViPham!E:E, "10_Dia", NhatKy_ViPham!F:F, B29, NhatKy_ViPham!C:C, "T8")</f>
        <v>100</v>
      </c>
      <c r="Z29" s="7">
        <f>100 + SUMIFS(NhatKy_ViPham!J:J, NhatKy_ViPham!E:E, "10_Dia", NhatKy_ViPham!F:F, B29, NhatKy_ViPham!C:C, "T9") - SUMIFS(NhatKy_ViPham!K:K, NhatKy_ViPham!E:E, "10_Dia", NhatKy_ViPham!F:F, B29, NhatKy_ViPham!C:C, "T9")</f>
        <v>100</v>
      </c>
      <c r="AA29" s="7">
        <f>100 + SUMIFS(NhatKy_ViPham!J:J, NhatKy_ViPham!E:E, "10_Dia", NhatKy_ViPham!F:F, B29, NhatKy_ViPham!C:C, "T10") - SUMIFS(NhatKy_ViPham!K:K, NhatKy_ViPham!E:E, "10_Dia", NhatKy_ViPham!F:F, B29, NhatKy_ViPham!C:C, "T10")</f>
        <v>100</v>
      </c>
      <c r="AB29" s="7">
        <f>100 + SUMIFS(NhatKy_ViPham!J:J, NhatKy_ViPham!E:E, "10_Dia", NhatKy_ViPham!F:F, B29, NhatKy_ViPham!C:C, "T11") - SUMIFS(NhatKy_ViPham!K:K, NhatKy_ViPham!E:E, "10_Dia", NhatKy_ViPham!F:F, B29, NhatKy_ViPham!C:C, "T11")</f>
        <v>100</v>
      </c>
      <c r="AC29" s="7">
        <f>100 + SUMIFS(NhatKy_ViPham!J:J, NhatKy_ViPham!E:E, "10_Dia", NhatKy_ViPham!F:F, B29, NhatKy_ViPham!C:C, "T12") - SUMIFS(NhatKy_ViPham!K:K, NhatKy_ViPham!E:E, "10_Dia", NhatKy_ViPham!F:F, B29, NhatKy_ViPham!C:C, "T12")</f>
        <v>100</v>
      </c>
      <c r="AD29" s="7">
        <f>100 + SUMIFS(NhatKy_ViPham!J:J, NhatKy_ViPham!E:E, "10_Dia", NhatKy_ViPham!F:F, B29, NhatKy_ViPham!C:C, "T13") - SUMIFS(NhatKy_ViPham!K:K, NhatKy_ViPham!E:E, "10_Dia", NhatKy_ViPham!F:F, B29, NhatKy_ViPham!C:C, "T13")</f>
        <v>100</v>
      </c>
      <c r="AE29" s="7">
        <f>100 + SUMIFS(NhatKy_ViPham!J:J, NhatKy_ViPham!E:E, "10_Dia", NhatKy_ViPham!F:F, B29, NhatKy_ViPham!C:C, "T14") - SUMIFS(NhatKy_ViPham!K:K, NhatKy_ViPham!E:E, "10_Dia", NhatKy_ViPham!F:F, B29, NhatKy_ViPham!C:C, "T14")</f>
        <v>100</v>
      </c>
      <c r="AF29" s="7">
        <f>100 + SUMIFS(NhatKy_ViPham!J:J, NhatKy_ViPham!E:E, "10_Dia", NhatKy_ViPham!F:F, B29, NhatKy_ViPham!C:C, "T15") - SUMIFS(NhatKy_ViPham!K:K, NhatKy_ViPham!E:E, "10_Dia", NhatKy_ViPham!F:F, B29, NhatKy_ViPham!C:C, "T15")</f>
        <v>100</v>
      </c>
      <c r="AG29" s="7">
        <f>100 + SUMIFS(NhatKy_ViPham!J:J, NhatKy_ViPham!E:E, "10_Dia", NhatKy_ViPham!F:F, B29, NhatKy_ViPham!C:C, "T16") - SUMIFS(NhatKy_ViPham!K:K, NhatKy_ViPham!E:E, "10_Dia", NhatKy_ViPham!F:F, B29, NhatKy_ViPham!C:C, "T16")</f>
        <v>100</v>
      </c>
      <c r="AH29" s="7">
        <f>100 + SUMIFS(NhatKy_ViPham!J:J, NhatKy_ViPham!E:E, "10_Dia", NhatKy_ViPham!F:F, B29, NhatKy_ViPham!C:C, "T17") - SUMIFS(NhatKy_ViPham!K:K, NhatKy_ViPham!E:E, "10_Dia", NhatKy_ViPham!F:F, B29, NhatKy_ViPham!C:C, "T17")</f>
        <v>100</v>
      </c>
      <c r="AI29" s="7">
        <f>100 + SUMIFS(NhatKy_ViPham!J:J, NhatKy_ViPham!E:E, "10_Dia", NhatKy_ViPham!F:F, B29, NhatKy_ViPham!C:C, "T18") - SUMIFS(NhatKy_ViPham!K:K, NhatKy_ViPham!E:E, "10_Dia", NhatKy_ViPham!F:F, B29, NhatKy_ViPham!C:C, "T18")</f>
        <v>100</v>
      </c>
      <c r="AJ29" s="7">
        <f>100 + SUMIFS(NhatKy_ViPham!J:J, NhatKy_ViPham!E:E, "10_Dia", NhatKy_ViPham!F:F, B29, NhatKy_ViPham!C:C, "T19") - SUMIFS(NhatKy_ViPham!K:K, NhatKy_ViPham!E:E, "10_Dia", NhatKy_ViPham!F:F, B29, NhatKy_ViPham!C:C, "T19")</f>
        <v>100</v>
      </c>
      <c r="AK29" s="7">
        <f>100 + SUMIFS(NhatKy_ViPham!J:J, NhatKy_ViPham!E:E, "10_Dia", NhatKy_ViPham!F:F, B29, NhatKy_ViPham!C:C, "T20") - SUMIFS(NhatKy_ViPham!K:K, NhatKy_ViPham!E:E, "10_Dia", NhatKy_ViPham!F:F, B29, NhatKy_ViPham!C:C, "T20")</f>
        <v>100</v>
      </c>
      <c r="AL29" s="7">
        <f>100 + SUMIFS(NhatKy_ViPham!J:J, NhatKy_ViPham!E:E, "10_Dia", NhatKy_ViPham!F:F, B29, NhatKy_ViPham!C:C, "T21") - SUMIFS(NhatKy_ViPham!K:K, NhatKy_ViPham!E:E, "10_Dia", NhatKy_ViPham!F:F, B29, NhatKy_ViPham!C:C, "T21")</f>
        <v>100</v>
      </c>
      <c r="AM29" s="7">
        <f>100 + SUMIFS(NhatKy_ViPham!J:J, NhatKy_ViPham!E:E, "10_Dia", NhatKy_ViPham!F:F, B29, NhatKy_ViPham!C:C, "T22") - SUMIFS(NhatKy_ViPham!K:K, NhatKy_ViPham!E:E, "10_Dia", NhatKy_ViPham!F:F, B29, NhatKy_ViPham!C:C, "T22")</f>
        <v>100</v>
      </c>
      <c r="AN29" s="7">
        <f>100 + SUMIFS(NhatKy_ViPham!J:J, NhatKy_ViPham!E:E, "10_Dia", NhatKy_ViPham!F:F, B29, NhatKy_ViPham!C:C, "T23") - SUMIFS(NhatKy_ViPham!K:K, NhatKy_ViPham!E:E, "10_Dia", NhatKy_ViPham!F:F, B29, NhatKy_ViPham!C:C, "T23")</f>
        <v>100</v>
      </c>
      <c r="AO29" s="7">
        <f>100 + SUMIFS(NhatKy_ViPham!J:J, NhatKy_ViPham!E:E, "10_Dia", NhatKy_ViPham!F:F, B29, NhatKy_ViPham!C:C, "T24") - SUMIFS(NhatKy_ViPham!K:K, NhatKy_ViPham!E:E, "10_Dia", NhatKy_ViPham!F:F, B29, NhatKy_ViPham!C:C, "T24")</f>
        <v>100</v>
      </c>
      <c r="AP29" s="7">
        <f>100 + SUMIFS(NhatKy_ViPham!J:J, NhatKy_ViPham!E:E, "10_Dia", NhatKy_ViPham!F:F, B29, NhatKy_ViPham!C:C, "T25") - SUMIFS(NhatKy_ViPham!K:K, NhatKy_ViPham!E:E, "10_Dia", NhatKy_ViPham!F:F, B29, NhatKy_ViPham!C:C, "T25")</f>
        <v>100</v>
      </c>
      <c r="AQ29" s="7">
        <f>100 + SUMIFS(NhatKy_ViPham!J:J, NhatKy_ViPham!E:E, "10_Dia", NhatKy_ViPham!F:F, B29, NhatKy_ViPham!C:C, "T26") - SUMIFS(NhatKy_ViPham!K:K, NhatKy_ViPham!E:E, "10_Dia", NhatKy_ViPham!F:F, B29, NhatKy_ViPham!C:C, "T26")</f>
        <v>100</v>
      </c>
      <c r="AR29" s="7">
        <f>100 + SUMIFS(NhatKy_ViPham!J:J, NhatKy_ViPham!E:E, "10_Dia", NhatKy_ViPham!F:F, B29, NhatKy_ViPham!C:C, "T27") - SUMIFS(NhatKy_ViPham!K:K, NhatKy_ViPham!E:E, "10_Dia", NhatKy_ViPham!F:F, B29, NhatKy_ViPham!C:C, "T27")</f>
        <v>100</v>
      </c>
      <c r="AS29" s="7">
        <f>100 + SUMIFS(NhatKy_ViPham!J:J, NhatKy_ViPham!E:E, "10_Dia", NhatKy_ViPham!F:F, B29, NhatKy_ViPham!C:C, "T28") - SUMIFS(NhatKy_ViPham!K:K, NhatKy_ViPham!E:E, "10_Dia", NhatKy_ViPham!F:F, B29, NhatKy_ViPham!C:C, "T28")</f>
        <v>100</v>
      </c>
      <c r="AT29" s="7">
        <f>100 + SUMIFS(NhatKy_ViPham!J:J, NhatKy_ViPham!E:E, "10_Dia", NhatKy_ViPham!F:F, B29, NhatKy_ViPham!C:C, "T29") - SUMIFS(NhatKy_ViPham!K:K, NhatKy_ViPham!E:E, "10_Dia", NhatKy_ViPham!F:F, B29, NhatKy_ViPham!C:C, "T29")</f>
        <v>100</v>
      </c>
      <c r="AU29" s="7">
        <f>100 + SUMIFS(NhatKy_ViPham!J:J, NhatKy_ViPham!E:E, "10_Dia", NhatKy_ViPham!F:F, B29, NhatKy_ViPham!C:C, "T30") - SUMIFS(NhatKy_ViPham!K:K, NhatKy_ViPham!E:E, "10_Dia", NhatKy_ViPham!F:F, B29, NhatKy_ViPham!C:C, "T30")</f>
        <v>100</v>
      </c>
      <c r="AV29" s="7">
        <f>100 + SUMIFS(NhatKy_ViPham!J:J, NhatKy_ViPham!E:E, "10_Dia", NhatKy_ViPham!F:F, B29, NhatKy_ViPham!C:C, "T31") - SUMIFS(NhatKy_ViPham!K:K, NhatKy_ViPham!E:E, "10_Dia", NhatKy_ViPham!F:F, B29, NhatKy_ViPham!C:C, "T31")</f>
        <v>100</v>
      </c>
      <c r="AW29" s="7">
        <f>100 + SUMIFS(NhatKy_ViPham!J:J, NhatKy_ViPham!E:E, "10_Dia", NhatKy_ViPham!F:F, B29, NhatKy_ViPham!C:C, "T32") - SUMIFS(NhatKy_ViPham!K:K, NhatKy_ViPham!E:E, "10_Dia", NhatKy_ViPham!F:F, B29, NhatKy_ViPham!C:C, "T32")</f>
        <v>100</v>
      </c>
      <c r="AX29" s="7">
        <f>100 + SUMIFS(NhatKy_ViPham!J:J, NhatKy_ViPham!E:E, "10_Dia", NhatKy_ViPham!F:F, B29, NhatKy_ViPham!C:C, "T33") - SUMIFS(NhatKy_ViPham!K:K, NhatKy_ViPham!E:E, "10_Dia", NhatKy_ViPham!F:F, B29, NhatKy_ViPham!C:C, "T33")</f>
        <v>100</v>
      </c>
      <c r="AY29" s="7">
        <f>100 + SUMIFS(NhatKy_ViPham!J:J, NhatKy_ViPham!E:E, "10_Dia", NhatKy_ViPham!F:F, B29, NhatKy_ViPham!C:C, "T34") - SUMIFS(NhatKy_ViPham!K:K, NhatKy_ViPham!E:E, "10_Dia", NhatKy_ViPham!F:F, B29, NhatKy_ViPham!C:C, "T34")</f>
        <v>100</v>
      </c>
      <c r="AZ29" s="7">
        <f>100 + SUMIFS(NhatKy_ViPham!J:J, NhatKy_ViPham!E:E, "10_Dia", NhatKy_ViPham!F:F, B29, NhatKy_ViPham!C:C, "T35") - SUMIFS(NhatKy_ViPham!K:K, NhatKy_ViPham!E:E, "10_Dia", NhatKy_ViPham!F:F, B29, NhatKy_ViPham!C:C, "T35")</f>
        <v>100</v>
      </c>
      <c r="BA29" s="12">
        <f t="shared" si="0"/>
        <v>100</v>
      </c>
      <c r="BB29" s="11" t="s">
        <v>430</v>
      </c>
      <c r="BC29" s="14" t="str">
        <f t="shared" si="1"/>
        <v>Tốt</v>
      </c>
      <c r="BD29" s="10" t="str">
        <f t="shared" si="2"/>
        <v>🟢 BÌNH THƯỜNG</v>
      </c>
    </row>
    <row r="30" spans="1:56" x14ac:dyDescent="0.25">
      <c r="A30" s="5">
        <v>22</v>
      </c>
      <c r="B30" s="15" t="s">
        <v>1140</v>
      </c>
      <c r="C30" s="5" t="s">
        <v>581</v>
      </c>
      <c r="D30" s="5" t="s">
        <v>429</v>
      </c>
      <c r="E30" s="11" t="s">
        <v>430</v>
      </c>
      <c r="F30" s="6">
        <f>SUMIFS(NhatKy_ViPham!K:K, NhatKy_ViPham!E:E, "10_Dia", NhatKy_ViPham!F:F, B30, NhatKy_ViPham!H:H, "L01")</f>
        <v>0</v>
      </c>
      <c r="G30" s="6">
        <f>SUMIFS(NhatKy_ViPham!K:K, NhatKy_ViPham!E:E, "10_Dia", NhatKy_ViPham!F:F, B30, NhatKy_ViPham!H:H, "L02")</f>
        <v>0</v>
      </c>
      <c r="H30" s="6">
        <f>SUMIFS(NhatKy_ViPham!K:K, NhatKy_ViPham!E:E, "10_Dia", NhatKy_ViPham!F:F, B30, NhatKy_ViPham!H:H, "L03")</f>
        <v>0</v>
      </c>
      <c r="I30" s="6">
        <f>SUMIFS(NhatKy_ViPham!K:K, NhatKy_ViPham!E:E, "10_Dia", NhatKy_ViPham!F:F, B30, NhatKy_ViPham!H:H, "L04")</f>
        <v>0</v>
      </c>
      <c r="J30" s="6">
        <f>SUMIFS(NhatKy_ViPham!K:K, NhatKy_ViPham!E:E, "10_Dia", NhatKy_ViPham!F:F, B30, NhatKy_ViPham!H:H, "L05")</f>
        <v>0</v>
      </c>
      <c r="K30" s="6">
        <f>SUMIFS(NhatKy_ViPham!K:K, NhatKy_ViPham!E:E, "10_Dia", NhatKy_ViPham!F:F, B30, NhatKy_ViPham!H:H, "L06")</f>
        <v>0</v>
      </c>
      <c r="L30" s="6">
        <f>SUMIFS(NhatKy_ViPham!K:K, NhatKy_ViPham!E:E, "10_Dia", NhatKy_ViPham!F:F, B30, NhatKy_ViPham!H:H, "L07")</f>
        <v>0</v>
      </c>
      <c r="M30" s="6">
        <f>SUMIFS(NhatKy_ViPham!K:K, NhatKy_ViPham!E:E, "10_Dia", NhatKy_ViPham!F:F, B30, NhatKy_ViPham!H:H, "L08")</f>
        <v>0</v>
      </c>
      <c r="N30" s="6">
        <f>SUMIFS(NhatKy_ViPham!K:K, NhatKy_ViPham!E:E, "10_Dia", NhatKy_ViPham!F:F, B30, NhatKy_ViPham!H:H, "L09")</f>
        <v>0</v>
      </c>
      <c r="O30" s="6">
        <f>SUMIFS(NhatKy_ViPham!K:K, NhatKy_ViPham!E:E, "10_Dia", NhatKy_ViPham!F:F, B30, NhatKy_ViPham!H:H, "L10")</f>
        <v>0</v>
      </c>
      <c r="P30" s="12">
        <f>SUMIFS(NhatKy_ViPham!J:J, NhatKy_ViPham!E:E, "10_Dia", NhatKy_ViPham!F:F, B30)</f>
        <v>0</v>
      </c>
      <c r="Q30" s="13">
        <f>SUMIFS(NhatKy_ViPham!K:K, NhatKy_ViPham!E:E, "10_Dia", NhatKy_ViPham!F:F, B30)</f>
        <v>0</v>
      </c>
      <c r="R30" s="6">
        <f>100 + SUMIFS(NhatKy_ViPham!J:J, NhatKy_ViPham!E:E, "10_Dia", NhatKy_ViPham!F:F, B30, NhatKy_ViPham!C:C, "T1") - SUMIFS(NhatKy_ViPham!K:K, NhatKy_ViPham!E:E, "10_Dia", NhatKy_ViPham!F:F, B30, NhatKy_ViPham!C:C, "T1")</f>
        <v>100</v>
      </c>
      <c r="S30" s="6">
        <f>100 + SUMIFS(NhatKy_ViPham!J:J, NhatKy_ViPham!E:E, "10_Dia", NhatKy_ViPham!F:F, B30, NhatKy_ViPham!C:C, "T2") - SUMIFS(NhatKy_ViPham!K:K, NhatKy_ViPham!E:E, "10_Dia", NhatKy_ViPham!F:F, B30, NhatKy_ViPham!C:C, "T2")</f>
        <v>100</v>
      </c>
      <c r="T30" s="6">
        <f>100 + SUMIFS(NhatKy_ViPham!J:J, NhatKy_ViPham!E:E, "10_Dia", NhatKy_ViPham!F:F, B30, NhatKy_ViPham!C:C, "T3") - SUMIFS(NhatKy_ViPham!K:K, NhatKy_ViPham!E:E, "10_Dia", NhatKy_ViPham!F:F, B30, NhatKy_ViPham!C:C, "T3")</f>
        <v>100</v>
      </c>
      <c r="U30" s="6">
        <f>100 + SUMIFS(NhatKy_ViPham!J:J, NhatKy_ViPham!E:E, "10_Dia", NhatKy_ViPham!F:F, B30, NhatKy_ViPham!C:C, "T4") - SUMIFS(NhatKy_ViPham!K:K, NhatKy_ViPham!E:E, "10_Dia", NhatKy_ViPham!F:F, B30, NhatKy_ViPham!C:C, "T4")</f>
        <v>100</v>
      </c>
      <c r="V30" s="6">
        <f>100 + SUMIFS(NhatKy_ViPham!J:J, NhatKy_ViPham!E:E, "10_Dia", NhatKy_ViPham!F:F, B30, NhatKy_ViPham!C:C, "T5") - SUMIFS(NhatKy_ViPham!K:K, NhatKy_ViPham!E:E, "10_Dia", NhatKy_ViPham!F:F, B30, NhatKy_ViPham!C:C, "T5")</f>
        <v>100</v>
      </c>
      <c r="W30" s="6">
        <f>100 + SUMIFS(NhatKy_ViPham!J:J, NhatKy_ViPham!E:E, "10_Dia", NhatKy_ViPham!F:F, B30, NhatKy_ViPham!C:C, "T6") - SUMIFS(NhatKy_ViPham!K:K, NhatKy_ViPham!E:E, "10_Dia", NhatKy_ViPham!F:F, B30, NhatKy_ViPham!C:C, "T6")</f>
        <v>100</v>
      </c>
      <c r="X30" s="6">
        <f>100 + SUMIFS(NhatKy_ViPham!J:J, NhatKy_ViPham!E:E, "10_Dia", NhatKy_ViPham!F:F, B30, NhatKy_ViPham!C:C, "T7") - SUMIFS(NhatKy_ViPham!K:K, NhatKy_ViPham!E:E, "10_Dia", NhatKy_ViPham!F:F, B30, NhatKy_ViPham!C:C, "T7")</f>
        <v>100</v>
      </c>
      <c r="Y30" s="6">
        <f>100 + SUMIFS(NhatKy_ViPham!J:J, NhatKy_ViPham!E:E, "10_Dia", NhatKy_ViPham!F:F, B30, NhatKy_ViPham!C:C, "T8") - SUMIFS(NhatKy_ViPham!K:K, NhatKy_ViPham!E:E, "10_Dia", NhatKy_ViPham!F:F, B30, NhatKy_ViPham!C:C, "T8")</f>
        <v>100</v>
      </c>
      <c r="Z30" s="6">
        <f>100 + SUMIFS(NhatKy_ViPham!J:J, NhatKy_ViPham!E:E, "10_Dia", NhatKy_ViPham!F:F, B30, NhatKy_ViPham!C:C, "T9") - SUMIFS(NhatKy_ViPham!K:K, NhatKy_ViPham!E:E, "10_Dia", NhatKy_ViPham!F:F, B30, NhatKy_ViPham!C:C, "T9")</f>
        <v>100</v>
      </c>
      <c r="AA30" s="6">
        <f>100 + SUMIFS(NhatKy_ViPham!J:J, NhatKy_ViPham!E:E, "10_Dia", NhatKy_ViPham!F:F, B30, NhatKy_ViPham!C:C, "T10") - SUMIFS(NhatKy_ViPham!K:K, NhatKy_ViPham!E:E, "10_Dia", NhatKy_ViPham!F:F, B30, NhatKy_ViPham!C:C, "T10")</f>
        <v>100</v>
      </c>
      <c r="AB30" s="6">
        <f>100 + SUMIFS(NhatKy_ViPham!J:J, NhatKy_ViPham!E:E, "10_Dia", NhatKy_ViPham!F:F, B30, NhatKy_ViPham!C:C, "T11") - SUMIFS(NhatKy_ViPham!K:K, NhatKy_ViPham!E:E, "10_Dia", NhatKy_ViPham!F:F, B30, NhatKy_ViPham!C:C, "T11")</f>
        <v>100</v>
      </c>
      <c r="AC30" s="6">
        <f>100 + SUMIFS(NhatKy_ViPham!J:J, NhatKy_ViPham!E:E, "10_Dia", NhatKy_ViPham!F:F, B30, NhatKy_ViPham!C:C, "T12") - SUMIFS(NhatKy_ViPham!K:K, NhatKy_ViPham!E:E, "10_Dia", NhatKy_ViPham!F:F, B30, NhatKy_ViPham!C:C, "T12")</f>
        <v>100</v>
      </c>
      <c r="AD30" s="6">
        <f>100 + SUMIFS(NhatKy_ViPham!J:J, NhatKy_ViPham!E:E, "10_Dia", NhatKy_ViPham!F:F, B30, NhatKy_ViPham!C:C, "T13") - SUMIFS(NhatKy_ViPham!K:K, NhatKy_ViPham!E:E, "10_Dia", NhatKy_ViPham!F:F, B30, NhatKy_ViPham!C:C, "T13")</f>
        <v>100</v>
      </c>
      <c r="AE30" s="6">
        <f>100 + SUMIFS(NhatKy_ViPham!J:J, NhatKy_ViPham!E:E, "10_Dia", NhatKy_ViPham!F:F, B30, NhatKy_ViPham!C:C, "T14") - SUMIFS(NhatKy_ViPham!K:K, NhatKy_ViPham!E:E, "10_Dia", NhatKy_ViPham!F:F, B30, NhatKy_ViPham!C:C, "T14")</f>
        <v>100</v>
      </c>
      <c r="AF30" s="6">
        <f>100 + SUMIFS(NhatKy_ViPham!J:J, NhatKy_ViPham!E:E, "10_Dia", NhatKy_ViPham!F:F, B30, NhatKy_ViPham!C:C, "T15") - SUMIFS(NhatKy_ViPham!K:K, NhatKy_ViPham!E:E, "10_Dia", NhatKy_ViPham!F:F, B30, NhatKy_ViPham!C:C, "T15")</f>
        <v>100</v>
      </c>
      <c r="AG30" s="6">
        <f>100 + SUMIFS(NhatKy_ViPham!J:J, NhatKy_ViPham!E:E, "10_Dia", NhatKy_ViPham!F:F, B30, NhatKy_ViPham!C:C, "T16") - SUMIFS(NhatKy_ViPham!K:K, NhatKy_ViPham!E:E, "10_Dia", NhatKy_ViPham!F:F, B30, NhatKy_ViPham!C:C, "T16")</f>
        <v>100</v>
      </c>
      <c r="AH30" s="6">
        <f>100 + SUMIFS(NhatKy_ViPham!J:J, NhatKy_ViPham!E:E, "10_Dia", NhatKy_ViPham!F:F, B30, NhatKy_ViPham!C:C, "T17") - SUMIFS(NhatKy_ViPham!K:K, NhatKy_ViPham!E:E, "10_Dia", NhatKy_ViPham!F:F, B30, NhatKy_ViPham!C:C, "T17")</f>
        <v>100</v>
      </c>
      <c r="AI30" s="6">
        <f>100 + SUMIFS(NhatKy_ViPham!J:J, NhatKy_ViPham!E:E, "10_Dia", NhatKy_ViPham!F:F, B30, NhatKy_ViPham!C:C, "T18") - SUMIFS(NhatKy_ViPham!K:K, NhatKy_ViPham!E:E, "10_Dia", NhatKy_ViPham!F:F, B30, NhatKy_ViPham!C:C, "T18")</f>
        <v>100</v>
      </c>
      <c r="AJ30" s="6">
        <f>100 + SUMIFS(NhatKy_ViPham!J:J, NhatKy_ViPham!E:E, "10_Dia", NhatKy_ViPham!F:F, B30, NhatKy_ViPham!C:C, "T19") - SUMIFS(NhatKy_ViPham!K:K, NhatKy_ViPham!E:E, "10_Dia", NhatKy_ViPham!F:F, B30, NhatKy_ViPham!C:C, "T19")</f>
        <v>100</v>
      </c>
      <c r="AK30" s="6">
        <f>100 + SUMIFS(NhatKy_ViPham!J:J, NhatKy_ViPham!E:E, "10_Dia", NhatKy_ViPham!F:F, B30, NhatKy_ViPham!C:C, "T20") - SUMIFS(NhatKy_ViPham!K:K, NhatKy_ViPham!E:E, "10_Dia", NhatKy_ViPham!F:F, B30, NhatKy_ViPham!C:C, "T20")</f>
        <v>100</v>
      </c>
      <c r="AL30" s="6">
        <f>100 + SUMIFS(NhatKy_ViPham!J:J, NhatKy_ViPham!E:E, "10_Dia", NhatKy_ViPham!F:F, B30, NhatKy_ViPham!C:C, "T21") - SUMIFS(NhatKy_ViPham!K:K, NhatKy_ViPham!E:E, "10_Dia", NhatKy_ViPham!F:F, B30, NhatKy_ViPham!C:C, "T21")</f>
        <v>100</v>
      </c>
      <c r="AM30" s="6">
        <f>100 + SUMIFS(NhatKy_ViPham!J:J, NhatKy_ViPham!E:E, "10_Dia", NhatKy_ViPham!F:F, B30, NhatKy_ViPham!C:C, "T22") - SUMIFS(NhatKy_ViPham!K:K, NhatKy_ViPham!E:E, "10_Dia", NhatKy_ViPham!F:F, B30, NhatKy_ViPham!C:C, "T22")</f>
        <v>100</v>
      </c>
      <c r="AN30" s="6">
        <f>100 + SUMIFS(NhatKy_ViPham!J:J, NhatKy_ViPham!E:E, "10_Dia", NhatKy_ViPham!F:F, B30, NhatKy_ViPham!C:C, "T23") - SUMIFS(NhatKy_ViPham!K:K, NhatKy_ViPham!E:E, "10_Dia", NhatKy_ViPham!F:F, B30, NhatKy_ViPham!C:C, "T23")</f>
        <v>100</v>
      </c>
      <c r="AO30" s="6">
        <f>100 + SUMIFS(NhatKy_ViPham!J:J, NhatKy_ViPham!E:E, "10_Dia", NhatKy_ViPham!F:F, B30, NhatKy_ViPham!C:C, "T24") - SUMIFS(NhatKy_ViPham!K:K, NhatKy_ViPham!E:E, "10_Dia", NhatKy_ViPham!F:F, B30, NhatKy_ViPham!C:C, "T24")</f>
        <v>100</v>
      </c>
      <c r="AP30" s="6">
        <f>100 + SUMIFS(NhatKy_ViPham!J:J, NhatKy_ViPham!E:E, "10_Dia", NhatKy_ViPham!F:F, B30, NhatKy_ViPham!C:C, "T25") - SUMIFS(NhatKy_ViPham!K:K, NhatKy_ViPham!E:E, "10_Dia", NhatKy_ViPham!F:F, B30, NhatKy_ViPham!C:C, "T25")</f>
        <v>100</v>
      </c>
      <c r="AQ30" s="6">
        <f>100 + SUMIFS(NhatKy_ViPham!J:J, NhatKy_ViPham!E:E, "10_Dia", NhatKy_ViPham!F:F, B30, NhatKy_ViPham!C:C, "T26") - SUMIFS(NhatKy_ViPham!K:K, NhatKy_ViPham!E:E, "10_Dia", NhatKy_ViPham!F:F, B30, NhatKy_ViPham!C:C, "T26")</f>
        <v>100</v>
      </c>
      <c r="AR30" s="6">
        <f>100 + SUMIFS(NhatKy_ViPham!J:J, NhatKy_ViPham!E:E, "10_Dia", NhatKy_ViPham!F:F, B30, NhatKy_ViPham!C:C, "T27") - SUMIFS(NhatKy_ViPham!K:K, NhatKy_ViPham!E:E, "10_Dia", NhatKy_ViPham!F:F, B30, NhatKy_ViPham!C:C, "T27")</f>
        <v>100</v>
      </c>
      <c r="AS30" s="6">
        <f>100 + SUMIFS(NhatKy_ViPham!J:J, NhatKy_ViPham!E:E, "10_Dia", NhatKy_ViPham!F:F, B30, NhatKy_ViPham!C:C, "T28") - SUMIFS(NhatKy_ViPham!K:K, NhatKy_ViPham!E:E, "10_Dia", NhatKy_ViPham!F:F, B30, NhatKy_ViPham!C:C, "T28")</f>
        <v>100</v>
      </c>
      <c r="AT30" s="6">
        <f>100 + SUMIFS(NhatKy_ViPham!J:J, NhatKy_ViPham!E:E, "10_Dia", NhatKy_ViPham!F:F, B30, NhatKy_ViPham!C:C, "T29") - SUMIFS(NhatKy_ViPham!K:K, NhatKy_ViPham!E:E, "10_Dia", NhatKy_ViPham!F:F, B30, NhatKy_ViPham!C:C, "T29")</f>
        <v>100</v>
      </c>
      <c r="AU30" s="6">
        <f>100 + SUMIFS(NhatKy_ViPham!J:J, NhatKy_ViPham!E:E, "10_Dia", NhatKy_ViPham!F:F, B30, NhatKy_ViPham!C:C, "T30") - SUMIFS(NhatKy_ViPham!K:K, NhatKy_ViPham!E:E, "10_Dia", NhatKy_ViPham!F:F, B30, NhatKy_ViPham!C:C, "T30")</f>
        <v>100</v>
      </c>
      <c r="AV30" s="6">
        <f>100 + SUMIFS(NhatKy_ViPham!J:J, NhatKy_ViPham!E:E, "10_Dia", NhatKy_ViPham!F:F, B30, NhatKy_ViPham!C:C, "T31") - SUMIFS(NhatKy_ViPham!K:K, NhatKy_ViPham!E:E, "10_Dia", NhatKy_ViPham!F:F, B30, NhatKy_ViPham!C:C, "T31")</f>
        <v>100</v>
      </c>
      <c r="AW30" s="6">
        <f>100 + SUMIFS(NhatKy_ViPham!J:J, NhatKy_ViPham!E:E, "10_Dia", NhatKy_ViPham!F:F, B30, NhatKy_ViPham!C:C, "T32") - SUMIFS(NhatKy_ViPham!K:K, NhatKy_ViPham!E:E, "10_Dia", NhatKy_ViPham!F:F, B30, NhatKy_ViPham!C:C, "T32")</f>
        <v>100</v>
      </c>
      <c r="AX30" s="6">
        <f>100 + SUMIFS(NhatKy_ViPham!J:J, NhatKy_ViPham!E:E, "10_Dia", NhatKy_ViPham!F:F, B30, NhatKy_ViPham!C:C, "T33") - SUMIFS(NhatKy_ViPham!K:K, NhatKy_ViPham!E:E, "10_Dia", NhatKy_ViPham!F:F, B30, NhatKy_ViPham!C:C, "T33")</f>
        <v>100</v>
      </c>
      <c r="AY30" s="6">
        <f>100 + SUMIFS(NhatKy_ViPham!J:J, NhatKy_ViPham!E:E, "10_Dia", NhatKy_ViPham!F:F, B30, NhatKy_ViPham!C:C, "T34") - SUMIFS(NhatKy_ViPham!K:K, NhatKy_ViPham!E:E, "10_Dia", NhatKy_ViPham!F:F, B30, NhatKy_ViPham!C:C, "T34")</f>
        <v>100</v>
      </c>
      <c r="AZ30" s="6">
        <f>100 + SUMIFS(NhatKy_ViPham!J:J, NhatKy_ViPham!E:E, "10_Dia", NhatKy_ViPham!F:F, B30, NhatKy_ViPham!C:C, "T35") - SUMIFS(NhatKy_ViPham!K:K, NhatKy_ViPham!E:E, "10_Dia", NhatKy_ViPham!F:F, B30, NhatKy_ViPham!C:C, "T35")</f>
        <v>100</v>
      </c>
      <c r="BA30" s="12">
        <f t="shared" si="0"/>
        <v>100</v>
      </c>
      <c r="BB30" s="11" t="s">
        <v>430</v>
      </c>
      <c r="BC30" s="16" t="str">
        <f t="shared" si="1"/>
        <v>Tốt</v>
      </c>
      <c r="BD30" s="15" t="str">
        <f t="shared" si="2"/>
        <v>🟢 BÌNH THƯỜNG</v>
      </c>
    </row>
    <row r="31" spans="1:56" x14ac:dyDescent="0.25">
      <c r="A31" s="4">
        <v>23</v>
      </c>
      <c r="B31" s="10" t="s">
        <v>1141</v>
      </c>
      <c r="C31" s="4" t="s">
        <v>1142</v>
      </c>
      <c r="D31" s="4" t="s">
        <v>429</v>
      </c>
      <c r="E31" s="11" t="s">
        <v>430</v>
      </c>
      <c r="F31" s="7">
        <f>SUMIFS(NhatKy_ViPham!K:K, NhatKy_ViPham!E:E, "10_Dia", NhatKy_ViPham!F:F, B31, NhatKy_ViPham!H:H, "L01")</f>
        <v>0</v>
      </c>
      <c r="G31" s="7">
        <f>SUMIFS(NhatKy_ViPham!K:K, NhatKy_ViPham!E:E, "10_Dia", NhatKy_ViPham!F:F, B31, NhatKy_ViPham!H:H, "L02")</f>
        <v>0</v>
      </c>
      <c r="H31" s="7">
        <f>SUMIFS(NhatKy_ViPham!K:K, NhatKy_ViPham!E:E, "10_Dia", NhatKy_ViPham!F:F, B31, NhatKy_ViPham!H:H, "L03")</f>
        <v>0</v>
      </c>
      <c r="I31" s="7">
        <f>SUMIFS(NhatKy_ViPham!K:K, NhatKy_ViPham!E:E, "10_Dia", NhatKy_ViPham!F:F, B31, NhatKy_ViPham!H:H, "L04")</f>
        <v>0</v>
      </c>
      <c r="J31" s="7">
        <f>SUMIFS(NhatKy_ViPham!K:K, NhatKy_ViPham!E:E, "10_Dia", NhatKy_ViPham!F:F, B31, NhatKy_ViPham!H:H, "L05")</f>
        <v>0</v>
      </c>
      <c r="K31" s="7">
        <f>SUMIFS(NhatKy_ViPham!K:K, NhatKy_ViPham!E:E, "10_Dia", NhatKy_ViPham!F:F, B31, NhatKy_ViPham!H:H, "L06")</f>
        <v>0</v>
      </c>
      <c r="L31" s="7">
        <f>SUMIFS(NhatKy_ViPham!K:K, NhatKy_ViPham!E:E, "10_Dia", NhatKy_ViPham!F:F, B31, NhatKy_ViPham!H:H, "L07")</f>
        <v>0</v>
      </c>
      <c r="M31" s="7">
        <f>SUMIFS(NhatKy_ViPham!K:K, NhatKy_ViPham!E:E, "10_Dia", NhatKy_ViPham!F:F, B31, NhatKy_ViPham!H:H, "L08")</f>
        <v>0</v>
      </c>
      <c r="N31" s="7">
        <f>SUMIFS(NhatKy_ViPham!K:K, NhatKy_ViPham!E:E, "10_Dia", NhatKy_ViPham!F:F, B31, NhatKy_ViPham!H:H, "L09")</f>
        <v>0</v>
      </c>
      <c r="O31" s="7">
        <f>SUMIFS(NhatKy_ViPham!K:K, NhatKy_ViPham!E:E, "10_Dia", NhatKy_ViPham!F:F, B31, NhatKy_ViPham!H:H, "L10")</f>
        <v>0</v>
      </c>
      <c r="P31" s="12">
        <f>SUMIFS(NhatKy_ViPham!J:J, NhatKy_ViPham!E:E, "10_Dia", NhatKy_ViPham!F:F, B31)</f>
        <v>0</v>
      </c>
      <c r="Q31" s="13">
        <f>SUMIFS(NhatKy_ViPham!K:K, NhatKy_ViPham!E:E, "10_Dia", NhatKy_ViPham!F:F, B31)</f>
        <v>0</v>
      </c>
      <c r="R31" s="7">
        <f>100 + SUMIFS(NhatKy_ViPham!J:J, NhatKy_ViPham!E:E, "10_Dia", NhatKy_ViPham!F:F, B31, NhatKy_ViPham!C:C, "T1") - SUMIFS(NhatKy_ViPham!K:K, NhatKy_ViPham!E:E, "10_Dia", NhatKy_ViPham!F:F, B31, NhatKy_ViPham!C:C, "T1")</f>
        <v>100</v>
      </c>
      <c r="S31" s="7">
        <f>100 + SUMIFS(NhatKy_ViPham!J:J, NhatKy_ViPham!E:E, "10_Dia", NhatKy_ViPham!F:F, B31, NhatKy_ViPham!C:C, "T2") - SUMIFS(NhatKy_ViPham!K:K, NhatKy_ViPham!E:E, "10_Dia", NhatKy_ViPham!F:F, B31, NhatKy_ViPham!C:C, "T2")</f>
        <v>100</v>
      </c>
      <c r="T31" s="7">
        <f>100 + SUMIFS(NhatKy_ViPham!J:J, NhatKy_ViPham!E:E, "10_Dia", NhatKy_ViPham!F:F, B31, NhatKy_ViPham!C:C, "T3") - SUMIFS(NhatKy_ViPham!K:K, NhatKy_ViPham!E:E, "10_Dia", NhatKy_ViPham!F:F, B31, NhatKy_ViPham!C:C, "T3")</f>
        <v>100</v>
      </c>
      <c r="U31" s="7">
        <f>100 + SUMIFS(NhatKy_ViPham!J:J, NhatKy_ViPham!E:E, "10_Dia", NhatKy_ViPham!F:F, B31, NhatKy_ViPham!C:C, "T4") - SUMIFS(NhatKy_ViPham!K:K, NhatKy_ViPham!E:E, "10_Dia", NhatKy_ViPham!F:F, B31, NhatKy_ViPham!C:C, "T4")</f>
        <v>100</v>
      </c>
      <c r="V31" s="7">
        <f>100 + SUMIFS(NhatKy_ViPham!J:J, NhatKy_ViPham!E:E, "10_Dia", NhatKy_ViPham!F:F, B31, NhatKy_ViPham!C:C, "T5") - SUMIFS(NhatKy_ViPham!K:K, NhatKy_ViPham!E:E, "10_Dia", NhatKy_ViPham!F:F, B31, NhatKy_ViPham!C:C, "T5")</f>
        <v>100</v>
      </c>
      <c r="W31" s="7">
        <f>100 + SUMIFS(NhatKy_ViPham!J:J, NhatKy_ViPham!E:E, "10_Dia", NhatKy_ViPham!F:F, B31, NhatKy_ViPham!C:C, "T6") - SUMIFS(NhatKy_ViPham!K:K, NhatKy_ViPham!E:E, "10_Dia", NhatKy_ViPham!F:F, B31, NhatKy_ViPham!C:C, "T6")</f>
        <v>100</v>
      </c>
      <c r="X31" s="7">
        <f>100 + SUMIFS(NhatKy_ViPham!J:J, NhatKy_ViPham!E:E, "10_Dia", NhatKy_ViPham!F:F, B31, NhatKy_ViPham!C:C, "T7") - SUMIFS(NhatKy_ViPham!K:K, NhatKy_ViPham!E:E, "10_Dia", NhatKy_ViPham!F:F, B31, NhatKy_ViPham!C:C, "T7")</f>
        <v>100</v>
      </c>
      <c r="Y31" s="7">
        <f>100 + SUMIFS(NhatKy_ViPham!J:J, NhatKy_ViPham!E:E, "10_Dia", NhatKy_ViPham!F:F, B31, NhatKy_ViPham!C:C, "T8") - SUMIFS(NhatKy_ViPham!K:K, NhatKy_ViPham!E:E, "10_Dia", NhatKy_ViPham!F:F, B31, NhatKy_ViPham!C:C, "T8")</f>
        <v>100</v>
      </c>
      <c r="Z31" s="7">
        <f>100 + SUMIFS(NhatKy_ViPham!J:J, NhatKy_ViPham!E:E, "10_Dia", NhatKy_ViPham!F:F, B31, NhatKy_ViPham!C:C, "T9") - SUMIFS(NhatKy_ViPham!K:K, NhatKy_ViPham!E:E, "10_Dia", NhatKy_ViPham!F:F, B31, NhatKy_ViPham!C:C, "T9")</f>
        <v>100</v>
      </c>
      <c r="AA31" s="7">
        <f>100 + SUMIFS(NhatKy_ViPham!J:J, NhatKy_ViPham!E:E, "10_Dia", NhatKy_ViPham!F:F, B31, NhatKy_ViPham!C:C, "T10") - SUMIFS(NhatKy_ViPham!K:K, NhatKy_ViPham!E:E, "10_Dia", NhatKy_ViPham!F:F, B31, NhatKy_ViPham!C:C, "T10")</f>
        <v>100</v>
      </c>
      <c r="AB31" s="7">
        <f>100 + SUMIFS(NhatKy_ViPham!J:J, NhatKy_ViPham!E:E, "10_Dia", NhatKy_ViPham!F:F, B31, NhatKy_ViPham!C:C, "T11") - SUMIFS(NhatKy_ViPham!K:K, NhatKy_ViPham!E:E, "10_Dia", NhatKy_ViPham!F:F, B31, NhatKy_ViPham!C:C, "T11")</f>
        <v>100</v>
      </c>
      <c r="AC31" s="7">
        <f>100 + SUMIFS(NhatKy_ViPham!J:J, NhatKy_ViPham!E:E, "10_Dia", NhatKy_ViPham!F:F, B31, NhatKy_ViPham!C:C, "T12") - SUMIFS(NhatKy_ViPham!K:K, NhatKy_ViPham!E:E, "10_Dia", NhatKy_ViPham!F:F, B31, NhatKy_ViPham!C:C, "T12")</f>
        <v>100</v>
      </c>
      <c r="AD31" s="7">
        <f>100 + SUMIFS(NhatKy_ViPham!J:J, NhatKy_ViPham!E:E, "10_Dia", NhatKy_ViPham!F:F, B31, NhatKy_ViPham!C:C, "T13") - SUMIFS(NhatKy_ViPham!K:K, NhatKy_ViPham!E:E, "10_Dia", NhatKy_ViPham!F:F, B31, NhatKy_ViPham!C:C, "T13")</f>
        <v>100</v>
      </c>
      <c r="AE31" s="7">
        <f>100 + SUMIFS(NhatKy_ViPham!J:J, NhatKy_ViPham!E:E, "10_Dia", NhatKy_ViPham!F:F, B31, NhatKy_ViPham!C:C, "T14") - SUMIFS(NhatKy_ViPham!K:K, NhatKy_ViPham!E:E, "10_Dia", NhatKy_ViPham!F:F, B31, NhatKy_ViPham!C:C, "T14")</f>
        <v>100</v>
      </c>
      <c r="AF31" s="7">
        <f>100 + SUMIFS(NhatKy_ViPham!J:J, NhatKy_ViPham!E:E, "10_Dia", NhatKy_ViPham!F:F, B31, NhatKy_ViPham!C:C, "T15") - SUMIFS(NhatKy_ViPham!K:K, NhatKy_ViPham!E:E, "10_Dia", NhatKy_ViPham!F:F, B31, NhatKy_ViPham!C:C, "T15")</f>
        <v>100</v>
      </c>
      <c r="AG31" s="7">
        <f>100 + SUMIFS(NhatKy_ViPham!J:J, NhatKy_ViPham!E:E, "10_Dia", NhatKy_ViPham!F:F, B31, NhatKy_ViPham!C:C, "T16") - SUMIFS(NhatKy_ViPham!K:K, NhatKy_ViPham!E:E, "10_Dia", NhatKy_ViPham!F:F, B31, NhatKy_ViPham!C:C, "T16")</f>
        <v>100</v>
      </c>
      <c r="AH31" s="7">
        <f>100 + SUMIFS(NhatKy_ViPham!J:J, NhatKy_ViPham!E:E, "10_Dia", NhatKy_ViPham!F:F, B31, NhatKy_ViPham!C:C, "T17") - SUMIFS(NhatKy_ViPham!K:K, NhatKy_ViPham!E:E, "10_Dia", NhatKy_ViPham!F:F, B31, NhatKy_ViPham!C:C, "T17")</f>
        <v>100</v>
      </c>
      <c r="AI31" s="7">
        <f>100 + SUMIFS(NhatKy_ViPham!J:J, NhatKy_ViPham!E:E, "10_Dia", NhatKy_ViPham!F:F, B31, NhatKy_ViPham!C:C, "T18") - SUMIFS(NhatKy_ViPham!K:K, NhatKy_ViPham!E:E, "10_Dia", NhatKy_ViPham!F:F, B31, NhatKy_ViPham!C:C, "T18")</f>
        <v>100</v>
      </c>
      <c r="AJ31" s="7">
        <f>100 + SUMIFS(NhatKy_ViPham!J:J, NhatKy_ViPham!E:E, "10_Dia", NhatKy_ViPham!F:F, B31, NhatKy_ViPham!C:C, "T19") - SUMIFS(NhatKy_ViPham!K:K, NhatKy_ViPham!E:E, "10_Dia", NhatKy_ViPham!F:F, B31, NhatKy_ViPham!C:C, "T19")</f>
        <v>100</v>
      </c>
      <c r="AK31" s="7">
        <f>100 + SUMIFS(NhatKy_ViPham!J:J, NhatKy_ViPham!E:E, "10_Dia", NhatKy_ViPham!F:F, B31, NhatKy_ViPham!C:C, "T20") - SUMIFS(NhatKy_ViPham!K:K, NhatKy_ViPham!E:E, "10_Dia", NhatKy_ViPham!F:F, B31, NhatKy_ViPham!C:C, "T20")</f>
        <v>100</v>
      </c>
      <c r="AL31" s="7">
        <f>100 + SUMIFS(NhatKy_ViPham!J:J, NhatKy_ViPham!E:E, "10_Dia", NhatKy_ViPham!F:F, B31, NhatKy_ViPham!C:C, "T21") - SUMIFS(NhatKy_ViPham!K:K, NhatKy_ViPham!E:E, "10_Dia", NhatKy_ViPham!F:F, B31, NhatKy_ViPham!C:C, "T21")</f>
        <v>100</v>
      </c>
      <c r="AM31" s="7">
        <f>100 + SUMIFS(NhatKy_ViPham!J:J, NhatKy_ViPham!E:E, "10_Dia", NhatKy_ViPham!F:F, B31, NhatKy_ViPham!C:C, "T22") - SUMIFS(NhatKy_ViPham!K:K, NhatKy_ViPham!E:E, "10_Dia", NhatKy_ViPham!F:F, B31, NhatKy_ViPham!C:C, "T22")</f>
        <v>100</v>
      </c>
      <c r="AN31" s="7">
        <f>100 + SUMIFS(NhatKy_ViPham!J:J, NhatKy_ViPham!E:E, "10_Dia", NhatKy_ViPham!F:F, B31, NhatKy_ViPham!C:C, "T23") - SUMIFS(NhatKy_ViPham!K:K, NhatKy_ViPham!E:E, "10_Dia", NhatKy_ViPham!F:F, B31, NhatKy_ViPham!C:C, "T23")</f>
        <v>100</v>
      </c>
      <c r="AO31" s="7">
        <f>100 + SUMIFS(NhatKy_ViPham!J:J, NhatKy_ViPham!E:E, "10_Dia", NhatKy_ViPham!F:F, B31, NhatKy_ViPham!C:C, "T24") - SUMIFS(NhatKy_ViPham!K:K, NhatKy_ViPham!E:E, "10_Dia", NhatKy_ViPham!F:F, B31, NhatKy_ViPham!C:C, "T24")</f>
        <v>100</v>
      </c>
      <c r="AP31" s="7">
        <f>100 + SUMIFS(NhatKy_ViPham!J:J, NhatKy_ViPham!E:E, "10_Dia", NhatKy_ViPham!F:F, B31, NhatKy_ViPham!C:C, "T25") - SUMIFS(NhatKy_ViPham!K:K, NhatKy_ViPham!E:E, "10_Dia", NhatKy_ViPham!F:F, B31, NhatKy_ViPham!C:C, "T25")</f>
        <v>100</v>
      </c>
      <c r="AQ31" s="7">
        <f>100 + SUMIFS(NhatKy_ViPham!J:J, NhatKy_ViPham!E:E, "10_Dia", NhatKy_ViPham!F:F, B31, NhatKy_ViPham!C:C, "T26") - SUMIFS(NhatKy_ViPham!K:K, NhatKy_ViPham!E:E, "10_Dia", NhatKy_ViPham!F:F, B31, NhatKy_ViPham!C:C, "T26")</f>
        <v>100</v>
      </c>
      <c r="AR31" s="7">
        <f>100 + SUMIFS(NhatKy_ViPham!J:J, NhatKy_ViPham!E:E, "10_Dia", NhatKy_ViPham!F:F, B31, NhatKy_ViPham!C:C, "T27") - SUMIFS(NhatKy_ViPham!K:K, NhatKy_ViPham!E:E, "10_Dia", NhatKy_ViPham!F:F, B31, NhatKy_ViPham!C:C, "T27")</f>
        <v>100</v>
      </c>
      <c r="AS31" s="7">
        <f>100 + SUMIFS(NhatKy_ViPham!J:J, NhatKy_ViPham!E:E, "10_Dia", NhatKy_ViPham!F:F, B31, NhatKy_ViPham!C:C, "T28") - SUMIFS(NhatKy_ViPham!K:K, NhatKy_ViPham!E:E, "10_Dia", NhatKy_ViPham!F:F, B31, NhatKy_ViPham!C:C, "T28")</f>
        <v>100</v>
      </c>
      <c r="AT31" s="7">
        <f>100 + SUMIFS(NhatKy_ViPham!J:J, NhatKy_ViPham!E:E, "10_Dia", NhatKy_ViPham!F:F, B31, NhatKy_ViPham!C:C, "T29") - SUMIFS(NhatKy_ViPham!K:K, NhatKy_ViPham!E:E, "10_Dia", NhatKy_ViPham!F:F, B31, NhatKy_ViPham!C:C, "T29")</f>
        <v>100</v>
      </c>
      <c r="AU31" s="7">
        <f>100 + SUMIFS(NhatKy_ViPham!J:J, NhatKy_ViPham!E:E, "10_Dia", NhatKy_ViPham!F:F, B31, NhatKy_ViPham!C:C, "T30") - SUMIFS(NhatKy_ViPham!K:K, NhatKy_ViPham!E:E, "10_Dia", NhatKy_ViPham!F:F, B31, NhatKy_ViPham!C:C, "T30")</f>
        <v>100</v>
      </c>
      <c r="AV31" s="7">
        <f>100 + SUMIFS(NhatKy_ViPham!J:J, NhatKy_ViPham!E:E, "10_Dia", NhatKy_ViPham!F:F, B31, NhatKy_ViPham!C:C, "T31") - SUMIFS(NhatKy_ViPham!K:K, NhatKy_ViPham!E:E, "10_Dia", NhatKy_ViPham!F:F, B31, NhatKy_ViPham!C:C, "T31")</f>
        <v>100</v>
      </c>
      <c r="AW31" s="7">
        <f>100 + SUMIFS(NhatKy_ViPham!J:J, NhatKy_ViPham!E:E, "10_Dia", NhatKy_ViPham!F:F, B31, NhatKy_ViPham!C:C, "T32") - SUMIFS(NhatKy_ViPham!K:K, NhatKy_ViPham!E:E, "10_Dia", NhatKy_ViPham!F:F, B31, NhatKy_ViPham!C:C, "T32")</f>
        <v>100</v>
      </c>
      <c r="AX31" s="7">
        <f>100 + SUMIFS(NhatKy_ViPham!J:J, NhatKy_ViPham!E:E, "10_Dia", NhatKy_ViPham!F:F, B31, NhatKy_ViPham!C:C, "T33") - SUMIFS(NhatKy_ViPham!K:K, NhatKy_ViPham!E:E, "10_Dia", NhatKy_ViPham!F:F, B31, NhatKy_ViPham!C:C, "T33")</f>
        <v>100</v>
      </c>
      <c r="AY31" s="7">
        <f>100 + SUMIFS(NhatKy_ViPham!J:J, NhatKy_ViPham!E:E, "10_Dia", NhatKy_ViPham!F:F, B31, NhatKy_ViPham!C:C, "T34") - SUMIFS(NhatKy_ViPham!K:K, NhatKy_ViPham!E:E, "10_Dia", NhatKy_ViPham!F:F, B31, NhatKy_ViPham!C:C, "T34")</f>
        <v>100</v>
      </c>
      <c r="AZ31" s="7">
        <f>100 + SUMIFS(NhatKy_ViPham!J:J, NhatKy_ViPham!E:E, "10_Dia", NhatKy_ViPham!F:F, B31, NhatKy_ViPham!C:C, "T35") - SUMIFS(NhatKy_ViPham!K:K, NhatKy_ViPham!E:E, "10_Dia", NhatKy_ViPham!F:F, B31, NhatKy_ViPham!C:C, "T35")</f>
        <v>100</v>
      </c>
      <c r="BA31" s="12">
        <f t="shared" si="0"/>
        <v>100</v>
      </c>
      <c r="BB31" s="11" t="s">
        <v>430</v>
      </c>
      <c r="BC31" s="14" t="str">
        <f t="shared" si="1"/>
        <v>Tốt</v>
      </c>
      <c r="BD31" s="10" t="str">
        <f t="shared" si="2"/>
        <v>🟢 BÌNH THƯỜNG</v>
      </c>
    </row>
    <row r="32" spans="1:56" x14ac:dyDescent="0.25">
      <c r="A32" s="5">
        <v>24</v>
      </c>
      <c r="B32" s="15" t="s">
        <v>1143</v>
      </c>
      <c r="C32" s="5" t="s">
        <v>1144</v>
      </c>
      <c r="D32" s="5" t="s">
        <v>429</v>
      </c>
      <c r="E32" s="11" t="s">
        <v>430</v>
      </c>
      <c r="F32" s="6">
        <f>SUMIFS(NhatKy_ViPham!K:K, NhatKy_ViPham!E:E, "10_Dia", NhatKy_ViPham!F:F, B32, NhatKy_ViPham!H:H, "L01")</f>
        <v>0</v>
      </c>
      <c r="G32" s="6">
        <f>SUMIFS(NhatKy_ViPham!K:K, NhatKy_ViPham!E:E, "10_Dia", NhatKy_ViPham!F:F, B32, NhatKy_ViPham!H:H, "L02")</f>
        <v>0</v>
      </c>
      <c r="H32" s="6">
        <f>SUMIFS(NhatKy_ViPham!K:K, NhatKy_ViPham!E:E, "10_Dia", NhatKy_ViPham!F:F, B32, NhatKy_ViPham!H:H, "L03")</f>
        <v>0</v>
      </c>
      <c r="I32" s="6">
        <f>SUMIFS(NhatKy_ViPham!K:K, NhatKy_ViPham!E:E, "10_Dia", NhatKy_ViPham!F:F, B32, NhatKy_ViPham!H:H, "L04")</f>
        <v>0</v>
      </c>
      <c r="J32" s="6">
        <f>SUMIFS(NhatKy_ViPham!K:K, NhatKy_ViPham!E:E, "10_Dia", NhatKy_ViPham!F:F, B32, NhatKy_ViPham!H:H, "L05")</f>
        <v>0</v>
      </c>
      <c r="K32" s="6">
        <f>SUMIFS(NhatKy_ViPham!K:K, NhatKy_ViPham!E:E, "10_Dia", NhatKy_ViPham!F:F, B32, NhatKy_ViPham!H:H, "L06")</f>
        <v>0</v>
      </c>
      <c r="L32" s="6">
        <f>SUMIFS(NhatKy_ViPham!K:K, NhatKy_ViPham!E:E, "10_Dia", NhatKy_ViPham!F:F, B32, NhatKy_ViPham!H:H, "L07")</f>
        <v>0</v>
      </c>
      <c r="M32" s="6">
        <f>SUMIFS(NhatKy_ViPham!K:K, NhatKy_ViPham!E:E, "10_Dia", NhatKy_ViPham!F:F, B32, NhatKy_ViPham!H:H, "L08")</f>
        <v>0</v>
      </c>
      <c r="N32" s="6">
        <f>SUMIFS(NhatKy_ViPham!K:K, NhatKy_ViPham!E:E, "10_Dia", NhatKy_ViPham!F:F, B32, NhatKy_ViPham!H:H, "L09")</f>
        <v>0</v>
      </c>
      <c r="O32" s="6">
        <f>SUMIFS(NhatKy_ViPham!K:K, NhatKy_ViPham!E:E, "10_Dia", NhatKy_ViPham!F:F, B32, NhatKy_ViPham!H:H, "L10")</f>
        <v>0</v>
      </c>
      <c r="P32" s="12">
        <f>SUMIFS(NhatKy_ViPham!J:J, NhatKy_ViPham!E:E, "10_Dia", NhatKy_ViPham!F:F, B32)</f>
        <v>0</v>
      </c>
      <c r="Q32" s="13">
        <f>SUMIFS(NhatKy_ViPham!K:K, NhatKy_ViPham!E:E, "10_Dia", NhatKy_ViPham!F:F, B32)</f>
        <v>0</v>
      </c>
      <c r="R32" s="6">
        <f>100 + SUMIFS(NhatKy_ViPham!J:J, NhatKy_ViPham!E:E, "10_Dia", NhatKy_ViPham!F:F, B32, NhatKy_ViPham!C:C, "T1") - SUMIFS(NhatKy_ViPham!K:K, NhatKy_ViPham!E:E, "10_Dia", NhatKy_ViPham!F:F, B32, NhatKy_ViPham!C:C, "T1")</f>
        <v>100</v>
      </c>
      <c r="S32" s="6">
        <f>100 + SUMIFS(NhatKy_ViPham!J:J, NhatKy_ViPham!E:E, "10_Dia", NhatKy_ViPham!F:F, B32, NhatKy_ViPham!C:C, "T2") - SUMIFS(NhatKy_ViPham!K:K, NhatKy_ViPham!E:E, "10_Dia", NhatKy_ViPham!F:F, B32, NhatKy_ViPham!C:C, "T2")</f>
        <v>100</v>
      </c>
      <c r="T32" s="6">
        <f>100 + SUMIFS(NhatKy_ViPham!J:J, NhatKy_ViPham!E:E, "10_Dia", NhatKy_ViPham!F:F, B32, NhatKy_ViPham!C:C, "T3") - SUMIFS(NhatKy_ViPham!K:K, NhatKy_ViPham!E:E, "10_Dia", NhatKy_ViPham!F:F, B32, NhatKy_ViPham!C:C, "T3")</f>
        <v>100</v>
      </c>
      <c r="U32" s="6">
        <f>100 + SUMIFS(NhatKy_ViPham!J:J, NhatKy_ViPham!E:E, "10_Dia", NhatKy_ViPham!F:F, B32, NhatKy_ViPham!C:C, "T4") - SUMIFS(NhatKy_ViPham!K:K, NhatKy_ViPham!E:E, "10_Dia", NhatKy_ViPham!F:F, B32, NhatKy_ViPham!C:C, "T4")</f>
        <v>100</v>
      </c>
      <c r="V32" s="6">
        <f>100 + SUMIFS(NhatKy_ViPham!J:J, NhatKy_ViPham!E:E, "10_Dia", NhatKy_ViPham!F:F, B32, NhatKy_ViPham!C:C, "T5") - SUMIFS(NhatKy_ViPham!K:K, NhatKy_ViPham!E:E, "10_Dia", NhatKy_ViPham!F:F, B32, NhatKy_ViPham!C:C, "T5")</f>
        <v>100</v>
      </c>
      <c r="W32" s="6">
        <f>100 + SUMIFS(NhatKy_ViPham!J:J, NhatKy_ViPham!E:E, "10_Dia", NhatKy_ViPham!F:F, B32, NhatKy_ViPham!C:C, "T6") - SUMIFS(NhatKy_ViPham!K:K, NhatKy_ViPham!E:E, "10_Dia", NhatKy_ViPham!F:F, B32, NhatKy_ViPham!C:C, "T6")</f>
        <v>100</v>
      </c>
      <c r="X32" s="6">
        <f>100 + SUMIFS(NhatKy_ViPham!J:J, NhatKy_ViPham!E:E, "10_Dia", NhatKy_ViPham!F:F, B32, NhatKy_ViPham!C:C, "T7") - SUMIFS(NhatKy_ViPham!K:K, NhatKy_ViPham!E:E, "10_Dia", NhatKy_ViPham!F:F, B32, NhatKy_ViPham!C:C, "T7")</f>
        <v>100</v>
      </c>
      <c r="Y32" s="6">
        <f>100 + SUMIFS(NhatKy_ViPham!J:J, NhatKy_ViPham!E:E, "10_Dia", NhatKy_ViPham!F:F, B32, NhatKy_ViPham!C:C, "T8") - SUMIFS(NhatKy_ViPham!K:K, NhatKy_ViPham!E:E, "10_Dia", NhatKy_ViPham!F:F, B32, NhatKy_ViPham!C:C, "T8")</f>
        <v>100</v>
      </c>
      <c r="Z32" s="6">
        <f>100 + SUMIFS(NhatKy_ViPham!J:J, NhatKy_ViPham!E:E, "10_Dia", NhatKy_ViPham!F:F, B32, NhatKy_ViPham!C:C, "T9") - SUMIFS(NhatKy_ViPham!K:K, NhatKy_ViPham!E:E, "10_Dia", NhatKy_ViPham!F:F, B32, NhatKy_ViPham!C:C, "T9")</f>
        <v>100</v>
      </c>
      <c r="AA32" s="6">
        <f>100 + SUMIFS(NhatKy_ViPham!J:J, NhatKy_ViPham!E:E, "10_Dia", NhatKy_ViPham!F:F, B32, NhatKy_ViPham!C:C, "T10") - SUMIFS(NhatKy_ViPham!K:K, NhatKy_ViPham!E:E, "10_Dia", NhatKy_ViPham!F:F, B32, NhatKy_ViPham!C:C, "T10")</f>
        <v>100</v>
      </c>
      <c r="AB32" s="6">
        <f>100 + SUMIFS(NhatKy_ViPham!J:J, NhatKy_ViPham!E:E, "10_Dia", NhatKy_ViPham!F:F, B32, NhatKy_ViPham!C:C, "T11") - SUMIFS(NhatKy_ViPham!K:K, NhatKy_ViPham!E:E, "10_Dia", NhatKy_ViPham!F:F, B32, NhatKy_ViPham!C:C, "T11")</f>
        <v>100</v>
      </c>
      <c r="AC32" s="6">
        <f>100 + SUMIFS(NhatKy_ViPham!J:J, NhatKy_ViPham!E:E, "10_Dia", NhatKy_ViPham!F:F, B32, NhatKy_ViPham!C:C, "T12") - SUMIFS(NhatKy_ViPham!K:K, NhatKy_ViPham!E:E, "10_Dia", NhatKy_ViPham!F:F, B32, NhatKy_ViPham!C:C, "T12")</f>
        <v>100</v>
      </c>
      <c r="AD32" s="6">
        <f>100 + SUMIFS(NhatKy_ViPham!J:J, NhatKy_ViPham!E:E, "10_Dia", NhatKy_ViPham!F:F, B32, NhatKy_ViPham!C:C, "T13") - SUMIFS(NhatKy_ViPham!K:K, NhatKy_ViPham!E:E, "10_Dia", NhatKy_ViPham!F:F, B32, NhatKy_ViPham!C:C, "T13")</f>
        <v>100</v>
      </c>
      <c r="AE32" s="6">
        <f>100 + SUMIFS(NhatKy_ViPham!J:J, NhatKy_ViPham!E:E, "10_Dia", NhatKy_ViPham!F:F, B32, NhatKy_ViPham!C:C, "T14") - SUMIFS(NhatKy_ViPham!K:K, NhatKy_ViPham!E:E, "10_Dia", NhatKy_ViPham!F:F, B32, NhatKy_ViPham!C:C, "T14")</f>
        <v>100</v>
      </c>
      <c r="AF32" s="6">
        <f>100 + SUMIFS(NhatKy_ViPham!J:J, NhatKy_ViPham!E:E, "10_Dia", NhatKy_ViPham!F:F, B32, NhatKy_ViPham!C:C, "T15") - SUMIFS(NhatKy_ViPham!K:K, NhatKy_ViPham!E:E, "10_Dia", NhatKy_ViPham!F:F, B32, NhatKy_ViPham!C:C, "T15")</f>
        <v>100</v>
      </c>
      <c r="AG32" s="6">
        <f>100 + SUMIFS(NhatKy_ViPham!J:J, NhatKy_ViPham!E:E, "10_Dia", NhatKy_ViPham!F:F, B32, NhatKy_ViPham!C:C, "T16") - SUMIFS(NhatKy_ViPham!K:K, NhatKy_ViPham!E:E, "10_Dia", NhatKy_ViPham!F:F, B32, NhatKy_ViPham!C:C, "T16")</f>
        <v>100</v>
      </c>
      <c r="AH32" s="6">
        <f>100 + SUMIFS(NhatKy_ViPham!J:J, NhatKy_ViPham!E:E, "10_Dia", NhatKy_ViPham!F:F, B32, NhatKy_ViPham!C:C, "T17") - SUMIFS(NhatKy_ViPham!K:K, NhatKy_ViPham!E:E, "10_Dia", NhatKy_ViPham!F:F, B32, NhatKy_ViPham!C:C, "T17")</f>
        <v>100</v>
      </c>
      <c r="AI32" s="6">
        <f>100 + SUMIFS(NhatKy_ViPham!J:J, NhatKy_ViPham!E:E, "10_Dia", NhatKy_ViPham!F:F, B32, NhatKy_ViPham!C:C, "T18") - SUMIFS(NhatKy_ViPham!K:K, NhatKy_ViPham!E:E, "10_Dia", NhatKy_ViPham!F:F, B32, NhatKy_ViPham!C:C, "T18")</f>
        <v>100</v>
      </c>
      <c r="AJ32" s="6">
        <f>100 + SUMIFS(NhatKy_ViPham!J:J, NhatKy_ViPham!E:E, "10_Dia", NhatKy_ViPham!F:F, B32, NhatKy_ViPham!C:C, "T19") - SUMIFS(NhatKy_ViPham!K:K, NhatKy_ViPham!E:E, "10_Dia", NhatKy_ViPham!F:F, B32, NhatKy_ViPham!C:C, "T19")</f>
        <v>100</v>
      </c>
      <c r="AK32" s="6">
        <f>100 + SUMIFS(NhatKy_ViPham!J:J, NhatKy_ViPham!E:E, "10_Dia", NhatKy_ViPham!F:F, B32, NhatKy_ViPham!C:C, "T20") - SUMIFS(NhatKy_ViPham!K:K, NhatKy_ViPham!E:E, "10_Dia", NhatKy_ViPham!F:F, B32, NhatKy_ViPham!C:C, "T20")</f>
        <v>100</v>
      </c>
      <c r="AL32" s="6">
        <f>100 + SUMIFS(NhatKy_ViPham!J:J, NhatKy_ViPham!E:E, "10_Dia", NhatKy_ViPham!F:F, B32, NhatKy_ViPham!C:C, "T21") - SUMIFS(NhatKy_ViPham!K:K, NhatKy_ViPham!E:E, "10_Dia", NhatKy_ViPham!F:F, B32, NhatKy_ViPham!C:C, "T21")</f>
        <v>100</v>
      </c>
      <c r="AM32" s="6">
        <f>100 + SUMIFS(NhatKy_ViPham!J:J, NhatKy_ViPham!E:E, "10_Dia", NhatKy_ViPham!F:F, B32, NhatKy_ViPham!C:C, "T22") - SUMIFS(NhatKy_ViPham!K:K, NhatKy_ViPham!E:E, "10_Dia", NhatKy_ViPham!F:F, B32, NhatKy_ViPham!C:C, "T22")</f>
        <v>100</v>
      </c>
      <c r="AN32" s="6">
        <f>100 + SUMIFS(NhatKy_ViPham!J:J, NhatKy_ViPham!E:E, "10_Dia", NhatKy_ViPham!F:F, B32, NhatKy_ViPham!C:C, "T23") - SUMIFS(NhatKy_ViPham!K:K, NhatKy_ViPham!E:E, "10_Dia", NhatKy_ViPham!F:F, B32, NhatKy_ViPham!C:C, "T23")</f>
        <v>100</v>
      </c>
      <c r="AO32" s="6">
        <f>100 + SUMIFS(NhatKy_ViPham!J:J, NhatKy_ViPham!E:E, "10_Dia", NhatKy_ViPham!F:F, B32, NhatKy_ViPham!C:C, "T24") - SUMIFS(NhatKy_ViPham!K:K, NhatKy_ViPham!E:E, "10_Dia", NhatKy_ViPham!F:F, B32, NhatKy_ViPham!C:C, "T24")</f>
        <v>100</v>
      </c>
      <c r="AP32" s="6">
        <f>100 + SUMIFS(NhatKy_ViPham!J:J, NhatKy_ViPham!E:E, "10_Dia", NhatKy_ViPham!F:F, B32, NhatKy_ViPham!C:C, "T25") - SUMIFS(NhatKy_ViPham!K:K, NhatKy_ViPham!E:E, "10_Dia", NhatKy_ViPham!F:F, B32, NhatKy_ViPham!C:C, "T25")</f>
        <v>100</v>
      </c>
      <c r="AQ32" s="6">
        <f>100 + SUMIFS(NhatKy_ViPham!J:J, NhatKy_ViPham!E:E, "10_Dia", NhatKy_ViPham!F:F, B32, NhatKy_ViPham!C:C, "T26") - SUMIFS(NhatKy_ViPham!K:K, NhatKy_ViPham!E:E, "10_Dia", NhatKy_ViPham!F:F, B32, NhatKy_ViPham!C:C, "T26")</f>
        <v>100</v>
      </c>
      <c r="AR32" s="6">
        <f>100 + SUMIFS(NhatKy_ViPham!J:J, NhatKy_ViPham!E:E, "10_Dia", NhatKy_ViPham!F:F, B32, NhatKy_ViPham!C:C, "T27") - SUMIFS(NhatKy_ViPham!K:K, NhatKy_ViPham!E:E, "10_Dia", NhatKy_ViPham!F:F, B32, NhatKy_ViPham!C:C, "T27")</f>
        <v>100</v>
      </c>
      <c r="AS32" s="6">
        <f>100 + SUMIFS(NhatKy_ViPham!J:J, NhatKy_ViPham!E:E, "10_Dia", NhatKy_ViPham!F:F, B32, NhatKy_ViPham!C:C, "T28") - SUMIFS(NhatKy_ViPham!K:K, NhatKy_ViPham!E:E, "10_Dia", NhatKy_ViPham!F:F, B32, NhatKy_ViPham!C:C, "T28")</f>
        <v>100</v>
      </c>
      <c r="AT32" s="6">
        <f>100 + SUMIFS(NhatKy_ViPham!J:J, NhatKy_ViPham!E:E, "10_Dia", NhatKy_ViPham!F:F, B32, NhatKy_ViPham!C:C, "T29") - SUMIFS(NhatKy_ViPham!K:K, NhatKy_ViPham!E:E, "10_Dia", NhatKy_ViPham!F:F, B32, NhatKy_ViPham!C:C, "T29")</f>
        <v>100</v>
      </c>
      <c r="AU32" s="6">
        <f>100 + SUMIFS(NhatKy_ViPham!J:J, NhatKy_ViPham!E:E, "10_Dia", NhatKy_ViPham!F:F, B32, NhatKy_ViPham!C:C, "T30") - SUMIFS(NhatKy_ViPham!K:K, NhatKy_ViPham!E:E, "10_Dia", NhatKy_ViPham!F:F, B32, NhatKy_ViPham!C:C, "T30")</f>
        <v>100</v>
      </c>
      <c r="AV32" s="6">
        <f>100 + SUMIFS(NhatKy_ViPham!J:J, NhatKy_ViPham!E:E, "10_Dia", NhatKy_ViPham!F:F, B32, NhatKy_ViPham!C:C, "T31") - SUMIFS(NhatKy_ViPham!K:K, NhatKy_ViPham!E:E, "10_Dia", NhatKy_ViPham!F:F, B32, NhatKy_ViPham!C:C, "T31")</f>
        <v>100</v>
      </c>
      <c r="AW32" s="6">
        <f>100 + SUMIFS(NhatKy_ViPham!J:J, NhatKy_ViPham!E:E, "10_Dia", NhatKy_ViPham!F:F, B32, NhatKy_ViPham!C:C, "T32") - SUMIFS(NhatKy_ViPham!K:K, NhatKy_ViPham!E:E, "10_Dia", NhatKy_ViPham!F:F, B32, NhatKy_ViPham!C:C, "T32")</f>
        <v>100</v>
      </c>
      <c r="AX32" s="6">
        <f>100 + SUMIFS(NhatKy_ViPham!J:J, NhatKy_ViPham!E:E, "10_Dia", NhatKy_ViPham!F:F, B32, NhatKy_ViPham!C:C, "T33") - SUMIFS(NhatKy_ViPham!K:K, NhatKy_ViPham!E:E, "10_Dia", NhatKy_ViPham!F:F, B32, NhatKy_ViPham!C:C, "T33")</f>
        <v>100</v>
      </c>
      <c r="AY32" s="6">
        <f>100 + SUMIFS(NhatKy_ViPham!J:J, NhatKy_ViPham!E:E, "10_Dia", NhatKy_ViPham!F:F, B32, NhatKy_ViPham!C:C, "T34") - SUMIFS(NhatKy_ViPham!K:K, NhatKy_ViPham!E:E, "10_Dia", NhatKy_ViPham!F:F, B32, NhatKy_ViPham!C:C, "T34")</f>
        <v>100</v>
      </c>
      <c r="AZ32" s="6">
        <f>100 + SUMIFS(NhatKy_ViPham!J:J, NhatKy_ViPham!E:E, "10_Dia", NhatKy_ViPham!F:F, B32, NhatKy_ViPham!C:C, "T35") - SUMIFS(NhatKy_ViPham!K:K, NhatKy_ViPham!E:E, "10_Dia", NhatKy_ViPham!F:F, B32, NhatKy_ViPham!C:C, "T35")</f>
        <v>100</v>
      </c>
      <c r="BA32" s="12">
        <f t="shared" si="0"/>
        <v>100</v>
      </c>
      <c r="BB32" s="11" t="s">
        <v>430</v>
      </c>
      <c r="BC32" s="16" t="str">
        <f t="shared" si="1"/>
        <v>Tốt</v>
      </c>
      <c r="BD32" s="15" t="str">
        <f t="shared" si="2"/>
        <v>🟢 BÌNH THƯỜNG</v>
      </c>
    </row>
    <row r="33" spans="1:56" x14ac:dyDescent="0.25">
      <c r="A33" s="4">
        <v>25</v>
      </c>
      <c r="B33" s="10" t="s">
        <v>1145</v>
      </c>
      <c r="C33" s="4" t="s">
        <v>1038</v>
      </c>
      <c r="D33" s="4" t="s">
        <v>435</v>
      </c>
      <c r="E33" s="11" t="s">
        <v>430</v>
      </c>
      <c r="F33" s="7">
        <f>SUMIFS(NhatKy_ViPham!K:K, NhatKy_ViPham!E:E, "10_Dia", NhatKy_ViPham!F:F, B33, NhatKy_ViPham!H:H, "L01")</f>
        <v>0</v>
      </c>
      <c r="G33" s="7">
        <f>SUMIFS(NhatKy_ViPham!K:K, NhatKy_ViPham!E:E, "10_Dia", NhatKy_ViPham!F:F, B33, NhatKy_ViPham!H:H, "L02")</f>
        <v>0</v>
      </c>
      <c r="H33" s="7">
        <f>SUMIFS(NhatKy_ViPham!K:K, NhatKy_ViPham!E:E, "10_Dia", NhatKy_ViPham!F:F, B33, NhatKy_ViPham!H:H, "L03")</f>
        <v>0</v>
      </c>
      <c r="I33" s="7">
        <f>SUMIFS(NhatKy_ViPham!K:K, NhatKy_ViPham!E:E, "10_Dia", NhatKy_ViPham!F:F, B33, NhatKy_ViPham!H:H, "L04")</f>
        <v>0</v>
      </c>
      <c r="J33" s="7">
        <f>SUMIFS(NhatKy_ViPham!K:K, NhatKy_ViPham!E:E, "10_Dia", NhatKy_ViPham!F:F, B33, NhatKy_ViPham!H:H, "L05")</f>
        <v>0</v>
      </c>
      <c r="K33" s="7">
        <f>SUMIFS(NhatKy_ViPham!K:K, NhatKy_ViPham!E:E, "10_Dia", NhatKy_ViPham!F:F, B33, NhatKy_ViPham!H:H, "L06")</f>
        <v>0</v>
      </c>
      <c r="L33" s="7">
        <f>SUMIFS(NhatKy_ViPham!K:K, NhatKy_ViPham!E:E, "10_Dia", NhatKy_ViPham!F:F, B33, NhatKy_ViPham!H:H, "L07")</f>
        <v>0</v>
      </c>
      <c r="M33" s="7">
        <f>SUMIFS(NhatKy_ViPham!K:K, NhatKy_ViPham!E:E, "10_Dia", NhatKy_ViPham!F:F, B33, NhatKy_ViPham!H:H, "L08")</f>
        <v>0</v>
      </c>
      <c r="N33" s="7">
        <f>SUMIFS(NhatKy_ViPham!K:K, NhatKy_ViPham!E:E, "10_Dia", NhatKy_ViPham!F:F, B33, NhatKy_ViPham!H:H, "L09")</f>
        <v>0</v>
      </c>
      <c r="O33" s="7">
        <f>SUMIFS(NhatKy_ViPham!K:K, NhatKy_ViPham!E:E, "10_Dia", NhatKy_ViPham!F:F, B33, NhatKy_ViPham!H:H, "L10")</f>
        <v>0</v>
      </c>
      <c r="P33" s="12">
        <f>SUMIFS(NhatKy_ViPham!J:J, NhatKy_ViPham!E:E, "10_Dia", NhatKy_ViPham!F:F, B33)</f>
        <v>0</v>
      </c>
      <c r="Q33" s="13">
        <f>SUMIFS(NhatKy_ViPham!K:K, NhatKy_ViPham!E:E, "10_Dia", NhatKy_ViPham!F:F, B33)</f>
        <v>0</v>
      </c>
      <c r="R33" s="7">
        <f>100 + SUMIFS(NhatKy_ViPham!J:J, NhatKy_ViPham!E:E, "10_Dia", NhatKy_ViPham!F:F, B33, NhatKy_ViPham!C:C, "T1") - SUMIFS(NhatKy_ViPham!K:K, NhatKy_ViPham!E:E, "10_Dia", NhatKy_ViPham!F:F, B33, NhatKy_ViPham!C:C, "T1")</f>
        <v>100</v>
      </c>
      <c r="S33" s="7">
        <f>100 + SUMIFS(NhatKy_ViPham!J:J, NhatKy_ViPham!E:E, "10_Dia", NhatKy_ViPham!F:F, B33, NhatKy_ViPham!C:C, "T2") - SUMIFS(NhatKy_ViPham!K:K, NhatKy_ViPham!E:E, "10_Dia", NhatKy_ViPham!F:F, B33, NhatKy_ViPham!C:C, "T2")</f>
        <v>100</v>
      </c>
      <c r="T33" s="7">
        <f>100 + SUMIFS(NhatKy_ViPham!J:J, NhatKy_ViPham!E:E, "10_Dia", NhatKy_ViPham!F:F, B33, NhatKy_ViPham!C:C, "T3") - SUMIFS(NhatKy_ViPham!K:K, NhatKy_ViPham!E:E, "10_Dia", NhatKy_ViPham!F:F, B33, NhatKy_ViPham!C:C, "T3")</f>
        <v>100</v>
      </c>
      <c r="U33" s="7">
        <f>100 + SUMIFS(NhatKy_ViPham!J:J, NhatKy_ViPham!E:E, "10_Dia", NhatKy_ViPham!F:F, B33, NhatKy_ViPham!C:C, "T4") - SUMIFS(NhatKy_ViPham!K:K, NhatKy_ViPham!E:E, "10_Dia", NhatKy_ViPham!F:F, B33, NhatKy_ViPham!C:C, "T4")</f>
        <v>100</v>
      </c>
      <c r="V33" s="7">
        <f>100 + SUMIFS(NhatKy_ViPham!J:J, NhatKy_ViPham!E:E, "10_Dia", NhatKy_ViPham!F:F, B33, NhatKy_ViPham!C:C, "T5") - SUMIFS(NhatKy_ViPham!K:K, NhatKy_ViPham!E:E, "10_Dia", NhatKy_ViPham!F:F, B33, NhatKy_ViPham!C:C, "T5")</f>
        <v>100</v>
      </c>
      <c r="W33" s="7">
        <f>100 + SUMIFS(NhatKy_ViPham!J:J, NhatKy_ViPham!E:E, "10_Dia", NhatKy_ViPham!F:F, B33, NhatKy_ViPham!C:C, "T6") - SUMIFS(NhatKy_ViPham!K:K, NhatKy_ViPham!E:E, "10_Dia", NhatKy_ViPham!F:F, B33, NhatKy_ViPham!C:C, "T6")</f>
        <v>100</v>
      </c>
      <c r="X33" s="7">
        <f>100 + SUMIFS(NhatKy_ViPham!J:J, NhatKy_ViPham!E:E, "10_Dia", NhatKy_ViPham!F:F, B33, NhatKy_ViPham!C:C, "T7") - SUMIFS(NhatKy_ViPham!K:K, NhatKy_ViPham!E:E, "10_Dia", NhatKy_ViPham!F:F, B33, NhatKy_ViPham!C:C, "T7")</f>
        <v>100</v>
      </c>
      <c r="Y33" s="7">
        <f>100 + SUMIFS(NhatKy_ViPham!J:J, NhatKy_ViPham!E:E, "10_Dia", NhatKy_ViPham!F:F, B33, NhatKy_ViPham!C:C, "T8") - SUMIFS(NhatKy_ViPham!K:K, NhatKy_ViPham!E:E, "10_Dia", NhatKy_ViPham!F:F, B33, NhatKy_ViPham!C:C, "T8")</f>
        <v>100</v>
      </c>
      <c r="Z33" s="7">
        <f>100 + SUMIFS(NhatKy_ViPham!J:J, NhatKy_ViPham!E:E, "10_Dia", NhatKy_ViPham!F:F, B33, NhatKy_ViPham!C:C, "T9") - SUMIFS(NhatKy_ViPham!K:K, NhatKy_ViPham!E:E, "10_Dia", NhatKy_ViPham!F:F, B33, NhatKy_ViPham!C:C, "T9")</f>
        <v>100</v>
      </c>
      <c r="AA33" s="7">
        <f>100 + SUMIFS(NhatKy_ViPham!J:J, NhatKy_ViPham!E:E, "10_Dia", NhatKy_ViPham!F:F, B33, NhatKy_ViPham!C:C, "T10") - SUMIFS(NhatKy_ViPham!K:K, NhatKy_ViPham!E:E, "10_Dia", NhatKy_ViPham!F:F, B33, NhatKy_ViPham!C:C, "T10")</f>
        <v>100</v>
      </c>
      <c r="AB33" s="7">
        <f>100 + SUMIFS(NhatKy_ViPham!J:J, NhatKy_ViPham!E:E, "10_Dia", NhatKy_ViPham!F:F, B33, NhatKy_ViPham!C:C, "T11") - SUMIFS(NhatKy_ViPham!K:K, NhatKy_ViPham!E:E, "10_Dia", NhatKy_ViPham!F:F, B33, NhatKy_ViPham!C:C, "T11")</f>
        <v>100</v>
      </c>
      <c r="AC33" s="7">
        <f>100 + SUMIFS(NhatKy_ViPham!J:J, NhatKy_ViPham!E:E, "10_Dia", NhatKy_ViPham!F:F, B33, NhatKy_ViPham!C:C, "T12") - SUMIFS(NhatKy_ViPham!K:K, NhatKy_ViPham!E:E, "10_Dia", NhatKy_ViPham!F:F, B33, NhatKy_ViPham!C:C, "T12")</f>
        <v>100</v>
      </c>
      <c r="AD33" s="7">
        <f>100 + SUMIFS(NhatKy_ViPham!J:J, NhatKy_ViPham!E:E, "10_Dia", NhatKy_ViPham!F:F, B33, NhatKy_ViPham!C:C, "T13") - SUMIFS(NhatKy_ViPham!K:K, NhatKy_ViPham!E:E, "10_Dia", NhatKy_ViPham!F:F, B33, NhatKy_ViPham!C:C, "T13")</f>
        <v>100</v>
      </c>
      <c r="AE33" s="7">
        <f>100 + SUMIFS(NhatKy_ViPham!J:J, NhatKy_ViPham!E:E, "10_Dia", NhatKy_ViPham!F:F, B33, NhatKy_ViPham!C:C, "T14") - SUMIFS(NhatKy_ViPham!K:K, NhatKy_ViPham!E:E, "10_Dia", NhatKy_ViPham!F:F, B33, NhatKy_ViPham!C:C, "T14")</f>
        <v>100</v>
      </c>
      <c r="AF33" s="7">
        <f>100 + SUMIFS(NhatKy_ViPham!J:J, NhatKy_ViPham!E:E, "10_Dia", NhatKy_ViPham!F:F, B33, NhatKy_ViPham!C:C, "T15") - SUMIFS(NhatKy_ViPham!K:K, NhatKy_ViPham!E:E, "10_Dia", NhatKy_ViPham!F:F, B33, NhatKy_ViPham!C:C, "T15")</f>
        <v>100</v>
      </c>
      <c r="AG33" s="7">
        <f>100 + SUMIFS(NhatKy_ViPham!J:J, NhatKy_ViPham!E:E, "10_Dia", NhatKy_ViPham!F:F, B33, NhatKy_ViPham!C:C, "T16") - SUMIFS(NhatKy_ViPham!K:K, NhatKy_ViPham!E:E, "10_Dia", NhatKy_ViPham!F:F, B33, NhatKy_ViPham!C:C, "T16")</f>
        <v>100</v>
      </c>
      <c r="AH33" s="7">
        <f>100 + SUMIFS(NhatKy_ViPham!J:J, NhatKy_ViPham!E:E, "10_Dia", NhatKy_ViPham!F:F, B33, NhatKy_ViPham!C:C, "T17") - SUMIFS(NhatKy_ViPham!K:K, NhatKy_ViPham!E:E, "10_Dia", NhatKy_ViPham!F:F, B33, NhatKy_ViPham!C:C, "T17")</f>
        <v>100</v>
      </c>
      <c r="AI33" s="7">
        <f>100 + SUMIFS(NhatKy_ViPham!J:J, NhatKy_ViPham!E:E, "10_Dia", NhatKy_ViPham!F:F, B33, NhatKy_ViPham!C:C, "T18") - SUMIFS(NhatKy_ViPham!K:K, NhatKy_ViPham!E:E, "10_Dia", NhatKy_ViPham!F:F, B33, NhatKy_ViPham!C:C, "T18")</f>
        <v>100</v>
      </c>
      <c r="AJ33" s="7">
        <f>100 + SUMIFS(NhatKy_ViPham!J:J, NhatKy_ViPham!E:E, "10_Dia", NhatKy_ViPham!F:F, B33, NhatKy_ViPham!C:C, "T19") - SUMIFS(NhatKy_ViPham!K:K, NhatKy_ViPham!E:E, "10_Dia", NhatKy_ViPham!F:F, B33, NhatKy_ViPham!C:C, "T19")</f>
        <v>100</v>
      </c>
      <c r="AK33" s="7">
        <f>100 + SUMIFS(NhatKy_ViPham!J:J, NhatKy_ViPham!E:E, "10_Dia", NhatKy_ViPham!F:F, B33, NhatKy_ViPham!C:C, "T20") - SUMIFS(NhatKy_ViPham!K:K, NhatKy_ViPham!E:E, "10_Dia", NhatKy_ViPham!F:F, B33, NhatKy_ViPham!C:C, "T20")</f>
        <v>100</v>
      </c>
      <c r="AL33" s="7">
        <f>100 + SUMIFS(NhatKy_ViPham!J:J, NhatKy_ViPham!E:E, "10_Dia", NhatKy_ViPham!F:F, B33, NhatKy_ViPham!C:C, "T21") - SUMIFS(NhatKy_ViPham!K:K, NhatKy_ViPham!E:E, "10_Dia", NhatKy_ViPham!F:F, B33, NhatKy_ViPham!C:C, "T21")</f>
        <v>100</v>
      </c>
      <c r="AM33" s="7">
        <f>100 + SUMIFS(NhatKy_ViPham!J:J, NhatKy_ViPham!E:E, "10_Dia", NhatKy_ViPham!F:F, B33, NhatKy_ViPham!C:C, "T22") - SUMIFS(NhatKy_ViPham!K:K, NhatKy_ViPham!E:E, "10_Dia", NhatKy_ViPham!F:F, B33, NhatKy_ViPham!C:C, "T22")</f>
        <v>100</v>
      </c>
      <c r="AN33" s="7">
        <f>100 + SUMIFS(NhatKy_ViPham!J:J, NhatKy_ViPham!E:E, "10_Dia", NhatKy_ViPham!F:F, B33, NhatKy_ViPham!C:C, "T23") - SUMIFS(NhatKy_ViPham!K:K, NhatKy_ViPham!E:E, "10_Dia", NhatKy_ViPham!F:F, B33, NhatKy_ViPham!C:C, "T23")</f>
        <v>100</v>
      </c>
      <c r="AO33" s="7">
        <f>100 + SUMIFS(NhatKy_ViPham!J:J, NhatKy_ViPham!E:E, "10_Dia", NhatKy_ViPham!F:F, B33, NhatKy_ViPham!C:C, "T24") - SUMIFS(NhatKy_ViPham!K:K, NhatKy_ViPham!E:E, "10_Dia", NhatKy_ViPham!F:F, B33, NhatKy_ViPham!C:C, "T24")</f>
        <v>100</v>
      </c>
      <c r="AP33" s="7">
        <f>100 + SUMIFS(NhatKy_ViPham!J:J, NhatKy_ViPham!E:E, "10_Dia", NhatKy_ViPham!F:F, B33, NhatKy_ViPham!C:C, "T25") - SUMIFS(NhatKy_ViPham!K:K, NhatKy_ViPham!E:E, "10_Dia", NhatKy_ViPham!F:F, B33, NhatKy_ViPham!C:C, "T25")</f>
        <v>100</v>
      </c>
      <c r="AQ33" s="7">
        <f>100 + SUMIFS(NhatKy_ViPham!J:J, NhatKy_ViPham!E:E, "10_Dia", NhatKy_ViPham!F:F, B33, NhatKy_ViPham!C:C, "T26") - SUMIFS(NhatKy_ViPham!K:K, NhatKy_ViPham!E:E, "10_Dia", NhatKy_ViPham!F:F, B33, NhatKy_ViPham!C:C, "T26")</f>
        <v>100</v>
      </c>
      <c r="AR33" s="7">
        <f>100 + SUMIFS(NhatKy_ViPham!J:J, NhatKy_ViPham!E:E, "10_Dia", NhatKy_ViPham!F:F, B33, NhatKy_ViPham!C:C, "T27") - SUMIFS(NhatKy_ViPham!K:K, NhatKy_ViPham!E:E, "10_Dia", NhatKy_ViPham!F:F, B33, NhatKy_ViPham!C:C, "T27")</f>
        <v>100</v>
      </c>
      <c r="AS33" s="7">
        <f>100 + SUMIFS(NhatKy_ViPham!J:J, NhatKy_ViPham!E:E, "10_Dia", NhatKy_ViPham!F:F, B33, NhatKy_ViPham!C:C, "T28") - SUMIFS(NhatKy_ViPham!K:K, NhatKy_ViPham!E:E, "10_Dia", NhatKy_ViPham!F:F, B33, NhatKy_ViPham!C:C, "T28")</f>
        <v>100</v>
      </c>
      <c r="AT33" s="7">
        <f>100 + SUMIFS(NhatKy_ViPham!J:J, NhatKy_ViPham!E:E, "10_Dia", NhatKy_ViPham!F:F, B33, NhatKy_ViPham!C:C, "T29") - SUMIFS(NhatKy_ViPham!K:K, NhatKy_ViPham!E:E, "10_Dia", NhatKy_ViPham!F:F, B33, NhatKy_ViPham!C:C, "T29")</f>
        <v>100</v>
      </c>
      <c r="AU33" s="7">
        <f>100 + SUMIFS(NhatKy_ViPham!J:J, NhatKy_ViPham!E:E, "10_Dia", NhatKy_ViPham!F:F, B33, NhatKy_ViPham!C:C, "T30") - SUMIFS(NhatKy_ViPham!K:K, NhatKy_ViPham!E:E, "10_Dia", NhatKy_ViPham!F:F, B33, NhatKy_ViPham!C:C, "T30")</f>
        <v>100</v>
      </c>
      <c r="AV33" s="7">
        <f>100 + SUMIFS(NhatKy_ViPham!J:J, NhatKy_ViPham!E:E, "10_Dia", NhatKy_ViPham!F:F, B33, NhatKy_ViPham!C:C, "T31") - SUMIFS(NhatKy_ViPham!K:K, NhatKy_ViPham!E:E, "10_Dia", NhatKy_ViPham!F:F, B33, NhatKy_ViPham!C:C, "T31")</f>
        <v>100</v>
      </c>
      <c r="AW33" s="7">
        <f>100 + SUMIFS(NhatKy_ViPham!J:J, NhatKy_ViPham!E:E, "10_Dia", NhatKy_ViPham!F:F, B33, NhatKy_ViPham!C:C, "T32") - SUMIFS(NhatKy_ViPham!K:K, NhatKy_ViPham!E:E, "10_Dia", NhatKy_ViPham!F:F, B33, NhatKy_ViPham!C:C, "T32")</f>
        <v>100</v>
      </c>
      <c r="AX33" s="7">
        <f>100 + SUMIFS(NhatKy_ViPham!J:J, NhatKy_ViPham!E:E, "10_Dia", NhatKy_ViPham!F:F, B33, NhatKy_ViPham!C:C, "T33") - SUMIFS(NhatKy_ViPham!K:K, NhatKy_ViPham!E:E, "10_Dia", NhatKy_ViPham!F:F, B33, NhatKy_ViPham!C:C, "T33")</f>
        <v>100</v>
      </c>
      <c r="AY33" s="7">
        <f>100 + SUMIFS(NhatKy_ViPham!J:J, NhatKy_ViPham!E:E, "10_Dia", NhatKy_ViPham!F:F, B33, NhatKy_ViPham!C:C, "T34") - SUMIFS(NhatKy_ViPham!K:K, NhatKy_ViPham!E:E, "10_Dia", NhatKy_ViPham!F:F, B33, NhatKy_ViPham!C:C, "T34")</f>
        <v>100</v>
      </c>
      <c r="AZ33" s="7">
        <f>100 + SUMIFS(NhatKy_ViPham!J:J, NhatKy_ViPham!E:E, "10_Dia", NhatKy_ViPham!F:F, B33, NhatKy_ViPham!C:C, "T35") - SUMIFS(NhatKy_ViPham!K:K, NhatKy_ViPham!E:E, "10_Dia", NhatKy_ViPham!F:F, B33, NhatKy_ViPham!C:C, "T35")</f>
        <v>100</v>
      </c>
      <c r="BA33" s="12">
        <f t="shared" si="0"/>
        <v>100</v>
      </c>
      <c r="BB33" s="11" t="s">
        <v>430</v>
      </c>
      <c r="BC33" s="14" t="str">
        <f t="shared" si="1"/>
        <v>Tốt</v>
      </c>
      <c r="BD33" s="10" t="str">
        <f t="shared" si="2"/>
        <v>🟢 BÌNH THƯỜNG</v>
      </c>
    </row>
    <row r="34" spans="1:56" x14ac:dyDescent="0.25">
      <c r="A34" s="5">
        <v>26</v>
      </c>
      <c r="B34" s="15" t="s">
        <v>1145</v>
      </c>
      <c r="C34" s="5" t="s">
        <v>1146</v>
      </c>
      <c r="D34" s="5" t="s">
        <v>435</v>
      </c>
      <c r="E34" s="11" t="s">
        <v>430</v>
      </c>
      <c r="F34" s="6">
        <f>SUMIFS(NhatKy_ViPham!K:K, NhatKy_ViPham!E:E, "10_Dia", NhatKy_ViPham!F:F, B34, NhatKy_ViPham!H:H, "L01")</f>
        <v>0</v>
      </c>
      <c r="G34" s="6">
        <f>SUMIFS(NhatKy_ViPham!K:K, NhatKy_ViPham!E:E, "10_Dia", NhatKy_ViPham!F:F, B34, NhatKy_ViPham!H:H, "L02")</f>
        <v>0</v>
      </c>
      <c r="H34" s="6">
        <f>SUMIFS(NhatKy_ViPham!K:K, NhatKy_ViPham!E:E, "10_Dia", NhatKy_ViPham!F:F, B34, NhatKy_ViPham!H:H, "L03")</f>
        <v>0</v>
      </c>
      <c r="I34" s="6">
        <f>SUMIFS(NhatKy_ViPham!K:K, NhatKy_ViPham!E:E, "10_Dia", NhatKy_ViPham!F:F, B34, NhatKy_ViPham!H:H, "L04")</f>
        <v>0</v>
      </c>
      <c r="J34" s="6">
        <f>SUMIFS(NhatKy_ViPham!K:K, NhatKy_ViPham!E:E, "10_Dia", NhatKy_ViPham!F:F, B34, NhatKy_ViPham!H:H, "L05")</f>
        <v>0</v>
      </c>
      <c r="K34" s="6">
        <f>SUMIFS(NhatKy_ViPham!K:K, NhatKy_ViPham!E:E, "10_Dia", NhatKy_ViPham!F:F, B34, NhatKy_ViPham!H:H, "L06")</f>
        <v>0</v>
      </c>
      <c r="L34" s="6">
        <f>SUMIFS(NhatKy_ViPham!K:K, NhatKy_ViPham!E:E, "10_Dia", NhatKy_ViPham!F:F, B34, NhatKy_ViPham!H:H, "L07")</f>
        <v>0</v>
      </c>
      <c r="M34" s="6">
        <f>SUMIFS(NhatKy_ViPham!K:K, NhatKy_ViPham!E:E, "10_Dia", NhatKy_ViPham!F:F, B34, NhatKy_ViPham!H:H, "L08")</f>
        <v>0</v>
      </c>
      <c r="N34" s="6">
        <f>SUMIFS(NhatKy_ViPham!K:K, NhatKy_ViPham!E:E, "10_Dia", NhatKy_ViPham!F:F, B34, NhatKy_ViPham!H:H, "L09")</f>
        <v>0</v>
      </c>
      <c r="O34" s="6">
        <f>SUMIFS(NhatKy_ViPham!K:K, NhatKy_ViPham!E:E, "10_Dia", NhatKy_ViPham!F:F, B34, NhatKy_ViPham!H:H, "L10")</f>
        <v>0</v>
      </c>
      <c r="P34" s="12">
        <f>SUMIFS(NhatKy_ViPham!J:J, NhatKy_ViPham!E:E, "10_Dia", NhatKy_ViPham!F:F, B34)</f>
        <v>0</v>
      </c>
      <c r="Q34" s="13">
        <f>SUMIFS(NhatKy_ViPham!K:K, NhatKy_ViPham!E:E, "10_Dia", NhatKy_ViPham!F:F, B34)</f>
        <v>0</v>
      </c>
      <c r="R34" s="6">
        <f>100 + SUMIFS(NhatKy_ViPham!J:J, NhatKy_ViPham!E:E, "10_Dia", NhatKy_ViPham!F:F, B34, NhatKy_ViPham!C:C, "T1") - SUMIFS(NhatKy_ViPham!K:K, NhatKy_ViPham!E:E, "10_Dia", NhatKy_ViPham!F:F, B34, NhatKy_ViPham!C:C, "T1")</f>
        <v>100</v>
      </c>
      <c r="S34" s="6">
        <f>100 + SUMIFS(NhatKy_ViPham!J:J, NhatKy_ViPham!E:E, "10_Dia", NhatKy_ViPham!F:F, B34, NhatKy_ViPham!C:C, "T2") - SUMIFS(NhatKy_ViPham!K:K, NhatKy_ViPham!E:E, "10_Dia", NhatKy_ViPham!F:F, B34, NhatKy_ViPham!C:C, "T2")</f>
        <v>100</v>
      </c>
      <c r="T34" s="6">
        <f>100 + SUMIFS(NhatKy_ViPham!J:J, NhatKy_ViPham!E:E, "10_Dia", NhatKy_ViPham!F:F, B34, NhatKy_ViPham!C:C, "T3") - SUMIFS(NhatKy_ViPham!K:K, NhatKy_ViPham!E:E, "10_Dia", NhatKy_ViPham!F:F, B34, NhatKy_ViPham!C:C, "T3")</f>
        <v>100</v>
      </c>
      <c r="U34" s="6">
        <f>100 + SUMIFS(NhatKy_ViPham!J:J, NhatKy_ViPham!E:E, "10_Dia", NhatKy_ViPham!F:F, B34, NhatKy_ViPham!C:C, "T4") - SUMIFS(NhatKy_ViPham!K:K, NhatKy_ViPham!E:E, "10_Dia", NhatKy_ViPham!F:F, B34, NhatKy_ViPham!C:C, "T4")</f>
        <v>100</v>
      </c>
      <c r="V34" s="6">
        <f>100 + SUMIFS(NhatKy_ViPham!J:J, NhatKy_ViPham!E:E, "10_Dia", NhatKy_ViPham!F:F, B34, NhatKy_ViPham!C:C, "T5") - SUMIFS(NhatKy_ViPham!K:K, NhatKy_ViPham!E:E, "10_Dia", NhatKy_ViPham!F:F, B34, NhatKy_ViPham!C:C, "T5")</f>
        <v>100</v>
      </c>
      <c r="W34" s="6">
        <f>100 + SUMIFS(NhatKy_ViPham!J:J, NhatKy_ViPham!E:E, "10_Dia", NhatKy_ViPham!F:F, B34, NhatKy_ViPham!C:C, "T6") - SUMIFS(NhatKy_ViPham!K:K, NhatKy_ViPham!E:E, "10_Dia", NhatKy_ViPham!F:F, B34, NhatKy_ViPham!C:C, "T6")</f>
        <v>100</v>
      </c>
      <c r="X34" s="6">
        <f>100 + SUMIFS(NhatKy_ViPham!J:J, NhatKy_ViPham!E:E, "10_Dia", NhatKy_ViPham!F:F, B34, NhatKy_ViPham!C:C, "T7") - SUMIFS(NhatKy_ViPham!K:K, NhatKy_ViPham!E:E, "10_Dia", NhatKy_ViPham!F:F, B34, NhatKy_ViPham!C:C, "T7")</f>
        <v>100</v>
      </c>
      <c r="Y34" s="6">
        <f>100 + SUMIFS(NhatKy_ViPham!J:J, NhatKy_ViPham!E:E, "10_Dia", NhatKy_ViPham!F:F, B34, NhatKy_ViPham!C:C, "T8") - SUMIFS(NhatKy_ViPham!K:K, NhatKy_ViPham!E:E, "10_Dia", NhatKy_ViPham!F:F, B34, NhatKy_ViPham!C:C, "T8")</f>
        <v>100</v>
      </c>
      <c r="Z34" s="6">
        <f>100 + SUMIFS(NhatKy_ViPham!J:J, NhatKy_ViPham!E:E, "10_Dia", NhatKy_ViPham!F:F, B34, NhatKy_ViPham!C:C, "T9") - SUMIFS(NhatKy_ViPham!K:K, NhatKy_ViPham!E:E, "10_Dia", NhatKy_ViPham!F:F, B34, NhatKy_ViPham!C:C, "T9")</f>
        <v>100</v>
      </c>
      <c r="AA34" s="6">
        <f>100 + SUMIFS(NhatKy_ViPham!J:J, NhatKy_ViPham!E:E, "10_Dia", NhatKy_ViPham!F:F, B34, NhatKy_ViPham!C:C, "T10") - SUMIFS(NhatKy_ViPham!K:K, NhatKy_ViPham!E:E, "10_Dia", NhatKy_ViPham!F:F, B34, NhatKy_ViPham!C:C, "T10")</f>
        <v>100</v>
      </c>
      <c r="AB34" s="6">
        <f>100 + SUMIFS(NhatKy_ViPham!J:J, NhatKy_ViPham!E:E, "10_Dia", NhatKy_ViPham!F:F, B34, NhatKy_ViPham!C:C, "T11") - SUMIFS(NhatKy_ViPham!K:K, NhatKy_ViPham!E:E, "10_Dia", NhatKy_ViPham!F:F, B34, NhatKy_ViPham!C:C, "T11")</f>
        <v>100</v>
      </c>
      <c r="AC34" s="6">
        <f>100 + SUMIFS(NhatKy_ViPham!J:J, NhatKy_ViPham!E:E, "10_Dia", NhatKy_ViPham!F:F, B34, NhatKy_ViPham!C:C, "T12") - SUMIFS(NhatKy_ViPham!K:K, NhatKy_ViPham!E:E, "10_Dia", NhatKy_ViPham!F:F, B34, NhatKy_ViPham!C:C, "T12")</f>
        <v>100</v>
      </c>
      <c r="AD34" s="6">
        <f>100 + SUMIFS(NhatKy_ViPham!J:J, NhatKy_ViPham!E:E, "10_Dia", NhatKy_ViPham!F:F, B34, NhatKy_ViPham!C:C, "T13") - SUMIFS(NhatKy_ViPham!K:K, NhatKy_ViPham!E:E, "10_Dia", NhatKy_ViPham!F:F, B34, NhatKy_ViPham!C:C, "T13")</f>
        <v>100</v>
      </c>
      <c r="AE34" s="6">
        <f>100 + SUMIFS(NhatKy_ViPham!J:J, NhatKy_ViPham!E:E, "10_Dia", NhatKy_ViPham!F:F, B34, NhatKy_ViPham!C:C, "T14") - SUMIFS(NhatKy_ViPham!K:K, NhatKy_ViPham!E:E, "10_Dia", NhatKy_ViPham!F:F, B34, NhatKy_ViPham!C:C, "T14")</f>
        <v>100</v>
      </c>
      <c r="AF34" s="6">
        <f>100 + SUMIFS(NhatKy_ViPham!J:J, NhatKy_ViPham!E:E, "10_Dia", NhatKy_ViPham!F:F, B34, NhatKy_ViPham!C:C, "T15") - SUMIFS(NhatKy_ViPham!K:K, NhatKy_ViPham!E:E, "10_Dia", NhatKy_ViPham!F:F, B34, NhatKy_ViPham!C:C, "T15")</f>
        <v>100</v>
      </c>
      <c r="AG34" s="6">
        <f>100 + SUMIFS(NhatKy_ViPham!J:J, NhatKy_ViPham!E:E, "10_Dia", NhatKy_ViPham!F:F, B34, NhatKy_ViPham!C:C, "T16") - SUMIFS(NhatKy_ViPham!K:K, NhatKy_ViPham!E:E, "10_Dia", NhatKy_ViPham!F:F, B34, NhatKy_ViPham!C:C, "T16")</f>
        <v>100</v>
      </c>
      <c r="AH34" s="6">
        <f>100 + SUMIFS(NhatKy_ViPham!J:J, NhatKy_ViPham!E:E, "10_Dia", NhatKy_ViPham!F:F, B34, NhatKy_ViPham!C:C, "T17") - SUMIFS(NhatKy_ViPham!K:K, NhatKy_ViPham!E:E, "10_Dia", NhatKy_ViPham!F:F, B34, NhatKy_ViPham!C:C, "T17")</f>
        <v>100</v>
      </c>
      <c r="AI34" s="6">
        <f>100 + SUMIFS(NhatKy_ViPham!J:J, NhatKy_ViPham!E:E, "10_Dia", NhatKy_ViPham!F:F, B34, NhatKy_ViPham!C:C, "T18") - SUMIFS(NhatKy_ViPham!K:K, NhatKy_ViPham!E:E, "10_Dia", NhatKy_ViPham!F:F, B34, NhatKy_ViPham!C:C, "T18")</f>
        <v>100</v>
      </c>
      <c r="AJ34" s="6">
        <f>100 + SUMIFS(NhatKy_ViPham!J:J, NhatKy_ViPham!E:E, "10_Dia", NhatKy_ViPham!F:F, B34, NhatKy_ViPham!C:C, "T19") - SUMIFS(NhatKy_ViPham!K:K, NhatKy_ViPham!E:E, "10_Dia", NhatKy_ViPham!F:F, B34, NhatKy_ViPham!C:C, "T19")</f>
        <v>100</v>
      </c>
      <c r="AK34" s="6">
        <f>100 + SUMIFS(NhatKy_ViPham!J:J, NhatKy_ViPham!E:E, "10_Dia", NhatKy_ViPham!F:F, B34, NhatKy_ViPham!C:C, "T20") - SUMIFS(NhatKy_ViPham!K:K, NhatKy_ViPham!E:E, "10_Dia", NhatKy_ViPham!F:F, B34, NhatKy_ViPham!C:C, "T20")</f>
        <v>100</v>
      </c>
      <c r="AL34" s="6">
        <f>100 + SUMIFS(NhatKy_ViPham!J:J, NhatKy_ViPham!E:E, "10_Dia", NhatKy_ViPham!F:F, B34, NhatKy_ViPham!C:C, "T21") - SUMIFS(NhatKy_ViPham!K:K, NhatKy_ViPham!E:E, "10_Dia", NhatKy_ViPham!F:F, B34, NhatKy_ViPham!C:C, "T21")</f>
        <v>100</v>
      </c>
      <c r="AM34" s="6">
        <f>100 + SUMIFS(NhatKy_ViPham!J:J, NhatKy_ViPham!E:E, "10_Dia", NhatKy_ViPham!F:F, B34, NhatKy_ViPham!C:C, "T22") - SUMIFS(NhatKy_ViPham!K:K, NhatKy_ViPham!E:E, "10_Dia", NhatKy_ViPham!F:F, B34, NhatKy_ViPham!C:C, "T22")</f>
        <v>100</v>
      </c>
      <c r="AN34" s="6">
        <f>100 + SUMIFS(NhatKy_ViPham!J:J, NhatKy_ViPham!E:E, "10_Dia", NhatKy_ViPham!F:F, B34, NhatKy_ViPham!C:C, "T23") - SUMIFS(NhatKy_ViPham!K:K, NhatKy_ViPham!E:E, "10_Dia", NhatKy_ViPham!F:F, B34, NhatKy_ViPham!C:C, "T23")</f>
        <v>100</v>
      </c>
      <c r="AO34" s="6">
        <f>100 + SUMIFS(NhatKy_ViPham!J:J, NhatKy_ViPham!E:E, "10_Dia", NhatKy_ViPham!F:F, B34, NhatKy_ViPham!C:C, "T24") - SUMIFS(NhatKy_ViPham!K:K, NhatKy_ViPham!E:E, "10_Dia", NhatKy_ViPham!F:F, B34, NhatKy_ViPham!C:C, "T24")</f>
        <v>100</v>
      </c>
      <c r="AP34" s="6">
        <f>100 + SUMIFS(NhatKy_ViPham!J:J, NhatKy_ViPham!E:E, "10_Dia", NhatKy_ViPham!F:F, B34, NhatKy_ViPham!C:C, "T25") - SUMIFS(NhatKy_ViPham!K:K, NhatKy_ViPham!E:E, "10_Dia", NhatKy_ViPham!F:F, B34, NhatKy_ViPham!C:C, "T25")</f>
        <v>100</v>
      </c>
      <c r="AQ34" s="6">
        <f>100 + SUMIFS(NhatKy_ViPham!J:J, NhatKy_ViPham!E:E, "10_Dia", NhatKy_ViPham!F:F, B34, NhatKy_ViPham!C:C, "T26") - SUMIFS(NhatKy_ViPham!K:K, NhatKy_ViPham!E:E, "10_Dia", NhatKy_ViPham!F:F, B34, NhatKy_ViPham!C:C, "T26")</f>
        <v>100</v>
      </c>
      <c r="AR34" s="6">
        <f>100 + SUMIFS(NhatKy_ViPham!J:J, NhatKy_ViPham!E:E, "10_Dia", NhatKy_ViPham!F:F, B34, NhatKy_ViPham!C:C, "T27") - SUMIFS(NhatKy_ViPham!K:K, NhatKy_ViPham!E:E, "10_Dia", NhatKy_ViPham!F:F, B34, NhatKy_ViPham!C:C, "T27")</f>
        <v>100</v>
      </c>
      <c r="AS34" s="6">
        <f>100 + SUMIFS(NhatKy_ViPham!J:J, NhatKy_ViPham!E:E, "10_Dia", NhatKy_ViPham!F:F, B34, NhatKy_ViPham!C:C, "T28") - SUMIFS(NhatKy_ViPham!K:K, NhatKy_ViPham!E:E, "10_Dia", NhatKy_ViPham!F:F, B34, NhatKy_ViPham!C:C, "T28")</f>
        <v>100</v>
      </c>
      <c r="AT34" s="6">
        <f>100 + SUMIFS(NhatKy_ViPham!J:J, NhatKy_ViPham!E:E, "10_Dia", NhatKy_ViPham!F:F, B34, NhatKy_ViPham!C:C, "T29") - SUMIFS(NhatKy_ViPham!K:K, NhatKy_ViPham!E:E, "10_Dia", NhatKy_ViPham!F:F, B34, NhatKy_ViPham!C:C, "T29")</f>
        <v>100</v>
      </c>
      <c r="AU34" s="6">
        <f>100 + SUMIFS(NhatKy_ViPham!J:J, NhatKy_ViPham!E:E, "10_Dia", NhatKy_ViPham!F:F, B34, NhatKy_ViPham!C:C, "T30") - SUMIFS(NhatKy_ViPham!K:K, NhatKy_ViPham!E:E, "10_Dia", NhatKy_ViPham!F:F, B34, NhatKy_ViPham!C:C, "T30")</f>
        <v>100</v>
      </c>
      <c r="AV34" s="6">
        <f>100 + SUMIFS(NhatKy_ViPham!J:J, NhatKy_ViPham!E:E, "10_Dia", NhatKy_ViPham!F:F, B34, NhatKy_ViPham!C:C, "T31") - SUMIFS(NhatKy_ViPham!K:K, NhatKy_ViPham!E:E, "10_Dia", NhatKy_ViPham!F:F, B34, NhatKy_ViPham!C:C, "T31")</f>
        <v>100</v>
      </c>
      <c r="AW34" s="6">
        <f>100 + SUMIFS(NhatKy_ViPham!J:J, NhatKy_ViPham!E:E, "10_Dia", NhatKy_ViPham!F:F, B34, NhatKy_ViPham!C:C, "T32") - SUMIFS(NhatKy_ViPham!K:K, NhatKy_ViPham!E:E, "10_Dia", NhatKy_ViPham!F:F, B34, NhatKy_ViPham!C:C, "T32")</f>
        <v>100</v>
      </c>
      <c r="AX34" s="6">
        <f>100 + SUMIFS(NhatKy_ViPham!J:J, NhatKy_ViPham!E:E, "10_Dia", NhatKy_ViPham!F:F, B34, NhatKy_ViPham!C:C, "T33") - SUMIFS(NhatKy_ViPham!K:K, NhatKy_ViPham!E:E, "10_Dia", NhatKy_ViPham!F:F, B34, NhatKy_ViPham!C:C, "T33")</f>
        <v>100</v>
      </c>
      <c r="AY34" s="6">
        <f>100 + SUMIFS(NhatKy_ViPham!J:J, NhatKy_ViPham!E:E, "10_Dia", NhatKy_ViPham!F:F, B34, NhatKy_ViPham!C:C, "T34") - SUMIFS(NhatKy_ViPham!K:K, NhatKy_ViPham!E:E, "10_Dia", NhatKy_ViPham!F:F, B34, NhatKy_ViPham!C:C, "T34")</f>
        <v>100</v>
      </c>
      <c r="AZ34" s="6">
        <f>100 + SUMIFS(NhatKy_ViPham!J:J, NhatKy_ViPham!E:E, "10_Dia", NhatKy_ViPham!F:F, B34, NhatKy_ViPham!C:C, "T35") - SUMIFS(NhatKy_ViPham!K:K, NhatKy_ViPham!E:E, "10_Dia", NhatKy_ViPham!F:F, B34, NhatKy_ViPham!C:C, "T35")</f>
        <v>100</v>
      </c>
      <c r="BA34" s="12">
        <f t="shared" si="0"/>
        <v>100</v>
      </c>
      <c r="BB34" s="11" t="s">
        <v>430</v>
      </c>
      <c r="BC34" s="16" t="str">
        <f t="shared" si="1"/>
        <v>Tốt</v>
      </c>
      <c r="BD34" s="15" t="str">
        <f t="shared" si="2"/>
        <v>🟢 BÌNH THƯỜNG</v>
      </c>
    </row>
    <row r="35" spans="1:56" x14ac:dyDescent="0.25">
      <c r="A35" s="4">
        <v>27</v>
      </c>
      <c r="B35" s="10" t="s">
        <v>1147</v>
      </c>
      <c r="C35" s="4" t="s">
        <v>1148</v>
      </c>
      <c r="D35" s="4" t="s">
        <v>429</v>
      </c>
      <c r="E35" s="11" t="s">
        <v>430</v>
      </c>
      <c r="F35" s="7">
        <f>SUMIFS(NhatKy_ViPham!K:K, NhatKy_ViPham!E:E, "10_Dia", NhatKy_ViPham!F:F, B35, NhatKy_ViPham!H:H, "L01")</f>
        <v>0</v>
      </c>
      <c r="G35" s="7">
        <f>SUMIFS(NhatKy_ViPham!K:K, NhatKy_ViPham!E:E, "10_Dia", NhatKy_ViPham!F:F, B35, NhatKy_ViPham!H:H, "L02")</f>
        <v>0</v>
      </c>
      <c r="H35" s="7">
        <f>SUMIFS(NhatKy_ViPham!K:K, NhatKy_ViPham!E:E, "10_Dia", NhatKy_ViPham!F:F, B35, NhatKy_ViPham!H:H, "L03")</f>
        <v>0</v>
      </c>
      <c r="I35" s="7">
        <f>SUMIFS(NhatKy_ViPham!K:K, NhatKy_ViPham!E:E, "10_Dia", NhatKy_ViPham!F:F, B35, NhatKy_ViPham!H:H, "L04")</f>
        <v>0</v>
      </c>
      <c r="J35" s="7">
        <f>SUMIFS(NhatKy_ViPham!K:K, NhatKy_ViPham!E:E, "10_Dia", NhatKy_ViPham!F:F, B35, NhatKy_ViPham!H:H, "L05")</f>
        <v>0</v>
      </c>
      <c r="K35" s="7">
        <f>SUMIFS(NhatKy_ViPham!K:K, NhatKy_ViPham!E:E, "10_Dia", NhatKy_ViPham!F:F, B35, NhatKy_ViPham!H:H, "L06")</f>
        <v>0</v>
      </c>
      <c r="L35" s="7">
        <f>SUMIFS(NhatKy_ViPham!K:K, NhatKy_ViPham!E:E, "10_Dia", NhatKy_ViPham!F:F, B35, NhatKy_ViPham!H:H, "L07")</f>
        <v>0</v>
      </c>
      <c r="M35" s="7">
        <f>SUMIFS(NhatKy_ViPham!K:K, NhatKy_ViPham!E:E, "10_Dia", NhatKy_ViPham!F:F, B35, NhatKy_ViPham!H:H, "L08")</f>
        <v>0</v>
      </c>
      <c r="N35" s="7">
        <f>SUMIFS(NhatKy_ViPham!K:K, NhatKy_ViPham!E:E, "10_Dia", NhatKy_ViPham!F:F, B35, NhatKy_ViPham!H:H, "L09")</f>
        <v>0</v>
      </c>
      <c r="O35" s="7">
        <f>SUMIFS(NhatKy_ViPham!K:K, NhatKy_ViPham!E:E, "10_Dia", NhatKy_ViPham!F:F, B35, NhatKy_ViPham!H:H, "L10")</f>
        <v>0</v>
      </c>
      <c r="P35" s="12">
        <f>SUMIFS(NhatKy_ViPham!J:J, NhatKy_ViPham!E:E, "10_Dia", NhatKy_ViPham!F:F, B35)</f>
        <v>0</v>
      </c>
      <c r="Q35" s="13">
        <f>SUMIFS(NhatKy_ViPham!K:K, NhatKy_ViPham!E:E, "10_Dia", NhatKy_ViPham!F:F, B35)</f>
        <v>0</v>
      </c>
      <c r="R35" s="7">
        <f>100 + SUMIFS(NhatKy_ViPham!J:J, NhatKy_ViPham!E:E, "10_Dia", NhatKy_ViPham!F:F, B35, NhatKy_ViPham!C:C, "T1") - SUMIFS(NhatKy_ViPham!K:K, NhatKy_ViPham!E:E, "10_Dia", NhatKy_ViPham!F:F, B35, NhatKy_ViPham!C:C, "T1")</f>
        <v>100</v>
      </c>
      <c r="S35" s="7">
        <f>100 + SUMIFS(NhatKy_ViPham!J:J, NhatKy_ViPham!E:E, "10_Dia", NhatKy_ViPham!F:F, B35, NhatKy_ViPham!C:C, "T2") - SUMIFS(NhatKy_ViPham!K:K, NhatKy_ViPham!E:E, "10_Dia", NhatKy_ViPham!F:F, B35, NhatKy_ViPham!C:C, "T2")</f>
        <v>100</v>
      </c>
      <c r="T35" s="7">
        <f>100 + SUMIFS(NhatKy_ViPham!J:J, NhatKy_ViPham!E:E, "10_Dia", NhatKy_ViPham!F:F, B35, NhatKy_ViPham!C:C, "T3") - SUMIFS(NhatKy_ViPham!K:K, NhatKy_ViPham!E:E, "10_Dia", NhatKy_ViPham!F:F, B35, NhatKy_ViPham!C:C, "T3")</f>
        <v>100</v>
      </c>
      <c r="U35" s="7">
        <f>100 + SUMIFS(NhatKy_ViPham!J:J, NhatKy_ViPham!E:E, "10_Dia", NhatKy_ViPham!F:F, B35, NhatKy_ViPham!C:C, "T4") - SUMIFS(NhatKy_ViPham!K:K, NhatKy_ViPham!E:E, "10_Dia", NhatKy_ViPham!F:F, B35, NhatKy_ViPham!C:C, "T4")</f>
        <v>100</v>
      </c>
      <c r="V35" s="7">
        <f>100 + SUMIFS(NhatKy_ViPham!J:J, NhatKy_ViPham!E:E, "10_Dia", NhatKy_ViPham!F:F, B35, NhatKy_ViPham!C:C, "T5") - SUMIFS(NhatKy_ViPham!K:K, NhatKy_ViPham!E:E, "10_Dia", NhatKy_ViPham!F:F, B35, NhatKy_ViPham!C:C, "T5")</f>
        <v>100</v>
      </c>
      <c r="W35" s="7">
        <f>100 + SUMIFS(NhatKy_ViPham!J:J, NhatKy_ViPham!E:E, "10_Dia", NhatKy_ViPham!F:F, B35, NhatKy_ViPham!C:C, "T6") - SUMIFS(NhatKy_ViPham!K:K, NhatKy_ViPham!E:E, "10_Dia", NhatKy_ViPham!F:F, B35, NhatKy_ViPham!C:C, "T6")</f>
        <v>100</v>
      </c>
      <c r="X35" s="7">
        <f>100 + SUMIFS(NhatKy_ViPham!J:J, NhatKy_ViPham!E:E, "10_Dia", NhatKy_ViPham!F:F, B35, NhatKy_ViPham!C:C, "T7") - SUMIFS(NhatKy_ViPham!K:K, NhatKy_ViPham!E:E, "10_Dia", NhatKy_ViPham!F:F, B35, NhatKy_ViPham!C:C, "T7")</f>
        <v>100</v>
      </c>
      <c r="Y35" s="7">
        <f>100 + SUMIFS(NhatKy_ViPham!J:J, NhatKy_ViPham!E:E, "10_Dia", NhatKy_ViPham!F:F, B35, NhatKy_ViPham!C:C, "T8") - SUMIFS(NhatKy_ViPham!K:K, NhatKy_ViPham!E:E, "10_Dia", NhatKy_ViPham!F:F, B35, NhatKy_ViPham!C:C, "T8")</f>
        <v>100</v>
      </c>
      <c r="Z35" s="7">
        <f>100 + SUMIFS(NhatKy_ViPham!J:J, NhatKy_ViPham!E:E, "10_Dia", NhatKy_ViPham!F:F, B35, NhatKy_ViPham!C:C, "T9") - SUMIFS(NhatKy_ViPham!K:K, NhatKy_ViPham!E:E, "10_Dia", NhatKy_ViPham!F:F, B35, NhatKy_ViPham!C:C, "T9")</f>
        <v>100</v>
      </c>
      <c r="AA35" s="7">
        <f>100 + SUMIFS(NhatKy_ViPham!J:J, NhatKy_ViPham!E:E, "10_Dia", NhatKy_ViPham!F:F, B35, NhatKy_ViPham!C:C, "T10") - SUMIFS(NhatKy_ViPham!K:K, NhatKy_ViPham!E:E, "10_Dia", NhatKy_ViPham!F:F, B35, NhatKy_ViPham!C:C, "T10")</f>
        <v>100</v>
      </c>
      <c r="AB35" s="7">
        <f>100 + SUMIFS(NhatKy_ViPham!J:J, NhatKy_ViPham!E:E, "10_Dia", NhatKy_ViPham!F:F, B35, NhatKy_ViPham!C:C, "T11") - SUMIFS(NhatKy_ViPham!K:K, NhatKy_ViPham!E:E, "10_Dia", NhatKy_ViPham!F:F, B35, NhatKy_ViPham!C:C, "T11")</f>
        <v>100</v>
      </c>
      <c r="AC35" s="7">
        <f>100 + SUMIFS(NhatKy_ViPham!J:J, NhatKy_ViPham!E:E, "10_Dia", NhatKy_ViPham!F:F, B35, NhatKy_ViPham!C:C, "T12") - SUMIFS(NhatKy_ViPham!K:K, NhatKy_ViPham!E:E, "10_Dia", NhatKy_ViPham!F:F, B35, NhatKy_ViPham!C:C, "T12")</f>
        <v>100</v>
      </c>
      <c r="AD35" s="7">
        <f>100 + SUMIFS(NhatKy_ViPham!J:J, NhatKy_ViPham!E:E, "10_Dia", NhatKy_ViPham!F:F, B35, NhatKy_ViPham!C:C, "T13") - SUMIFS(NhatKy_ViPham!K:K, NhatKy_ViPham!E:E, "10_Dia", NhatKy_ViPham!F:F, B35, NhatKy_ViPham!C:C, "T13")</f>
        <v>100</v>
      </c>
      <c r="AE35" s="7">
        <f>100 + SUMIFS(NhatKy_ViPham!J:J, NhatKy_ViPham!E:E, "10_Dia", NhatKy_ViPham!F:F, B35, NhatKy_ViPham!C:C, "T14") - SUMIFS(NhatKy_ViPham!K:K, NhatKy_ViPham!E:E, "10_Dia", NhatKy_ViPham!F:F, B35, NhatKy_ViPham!C:C, "T14")</f>
        <v>100</v>
      </c>
      <c r="AF35" s="7">
        <f>100 + SUMIFS(NhatKy_ViPham!J:J, NhatKy_ViPham!E:E, "10_Dia", NhatKy_ViPham!F:F, B35, NhatKy_ViPham!C:C, "T15") - SUMIFS(NhatKy_ViPham!K:K, NhatKy_ViPham!E:E, "10_Dia", NhatKy_ViPham!F:F, B35, NhatKy_ViPham!C:C, "T15")</f>
        <v>100</v>
      </c>
      <c r="AG35" s="7">
        <f>100 + SUMIFS(NhatKy_ViPham!J:J, NhatKy_ViPham!E:E, "10_Dia", NhatKy_ViPham!F:F, B35, NhatKy_ViPham!C:C, "T16") - SUMIFS(NhatKy_ViPham!K:K, NhatKy_ViPham!E:E, "10_Dia", NhatKy_ViPham!F:F, B35, NhatKy_ViPham!C:C, "T16")</f>
        <v>100</v>
      </c>
      <c r="AH35" s="7">
        <f>100 + SUMIFS(NhatKy_ViPham!J:J, NhatKy_ViPham!E:E, "10_Dia", NhatKy_ViPham!F:F, B35, NhatKy_ViPham!C:C, "T17") - SUMIFS(NhatKy_ViPham!K:K, NhatKy_ViPham!E:E, "10_Dia", NhatKy_ViPham!F:F, B35, NhatKy_ViPham!C:C, "T17")</f>
        <v>100</v>
      </c>
      <c r="AI35" s="7">
        <f>100 + SUMIFS(NhatKy_ViPham!J:J, NhatKy_ViPham!E:E, "10_Dia", NhatKy_ViPham!F:F, B35, NhatKy_ViPham!C:C, "T18") - SUMIFS(NhatKy_ViPham!K:K, NhatKy_ViPham!E:E, "10_Dia", NhatKy_ViPham!F:F, B35, NhatKy_ViPham!C:C, "T18")</f>
        <v>100</v>
      </c>
      <c r="AJ35" s="7">
        <f>100 + SUMIFS(NhatKy_ViPham!J:J, NhatKy_ViPham!E:E, "10_Dia", NhatKy_ViPham!F:F, B35, NhatKy_ViPham!C:C, "T19") - SUMIFS(NhatKy_ViPham!K:K, NhatKy_ViPham!E:E, "10_Dia", NhatKy_ViPham!F:F, B35, NhatKy_ViPham!C:C, "T19")</f>
        <v>100</v>
      </c>
      <c r="AK35" s="7">
        <f>100 + SUMIFS(NhatKy_ViPham!J:J, NhatKy_ViPham!E:E, "10_Dia", NhatKy_ViPham!F:F, B35, NhatKy_ViPham!C:C, "T20") - SUMIFS(NhatKy_ViPham!K:K, NhatKy_ViPham!E:E, "10_Dia", NhatKy_ViPham!F:F, B35, NhatKy_ViPham!C:C, "T20")</f>
        <v>100</v>
      </c>
      <c r="AL35" s="7">
        <f>100 + SUMIFS(NhatKy_ViPham!J:J, NhatKy_ViPham!E:E, "10_Dia", NhatKy_ViPham!F:F, B35, NhatKy_ViPham!C:C, "T21") - SUMIFS(NhatKy_ViPham!K:K, NhatKy_ViPham!E:E, "10_Dia", NhatKy_ViPham!F:F, B35, NhatKy_ViPham!C:C, "T21")</f>
        <v>100</v>
      </c>
      <c r="AM35" s="7">
        <f>100 + SUMIFS(NhatKy_ViPham!J:J, NhatKy_ViPham!E:E, "10_Dia", NhatKy_ViPham!F:F, B35, NhatKy_ViPham!C:C, "T22") - SUMIFS(NhatKy_ViPham!K:K, NhatKy_ViPham!E:E, "10_Dia", NhatKy_ViPham!F:F, B35, NhatKy_ViPham!C:C, "T22")</f>
        <v>100</v>
      </c>
      <c r="AN35" s="7">
        <f>100 + SUMIFS(NhatKy_ViPham!J:J, NhatKy_ViPham!E:E, "10_Dia", NhatKy_ViPham!F:F, B35, NhatKy_ViPham!C:C, "T23") - SUMIFS(NhatKy_ViPham!K:K, NhatKy_ViPham!E:E, "10_Dia", NhatKy_ViPham!F:F, B35, NhatKy_ViPham!C:C, "T23")</f>
        <v>100</v>
      </c>
      <c r="AO35" s="7">
        <f>100 + SUMIFS(NhatKy_ViPham!J:J, NhatKy_ViPham!E:E, "10_Dia", NhatKy_ViPham!F:F, B35, NhatKy_ViPham!C:C, "T24") - SUMIFS(NhatKy_ViPham!K:K, NhatKy_ViPham!E:E, "10_Dia", NhatKy_ViPham!F:F, B35, NhatKy_ViPham!C:C, "T24")</f>
        <v>100</v>
      </c>
      <c r="AP35" s="7">
        <f>100 + SUMIFS(NhatKy_ViPham!J:J, NhatKy_ViPham!E:E, "10_Dia", NhatKy_ViPham!F:F, B35, NhatKy_ViPham!C:C, "T25") - SUMIFS(NhatKy_ViPham!K:K, NhatKy_ViPham!E:E, "10_Dia", NhatKy_ViPham!F:F, B35, NhatKy_ViPham!C:C, "T25")</f>
        <v>100</v>
      </c>
      <c r="AQ35" s="7">
        <f>100 + SUMIFS(NhatKy_ViPham!J:J, NhatKy_ViPham!E:E, "10_Dia", NhatKy_ViPham!F:F, B35, NhatKy_ViPham!C:C, "T26") - SUMIFS(NhatKy_ViPham!K:K, NhatKy_ViPham!E:E, "10_Dia", NhatKy_ViPham!F:F, B35, NhatKy_ViPham!C:C, "T26")</f>
        <v>100</v>
      </c>
      <c r="AR35" s="7">
        <f>100 + SUMIFS(NhatKy_ViPham!J:J, NhatKy_ViPham!E:E, "10_Dia", NhatKy_ViPham!F:F, B35, NhatKy_ViPham!C:C, "T27") - SUMIFS(NhatKy_ViPham!K:K, NhatKy_ViPham!E:E, "10_Dia", NhatKy_ViPham!F:F, B35, NhatKy_ViPham!C:C, "T27")</f>
        <v>100</v>
      </c>
      <c r="AS35" s="7">
        <f>100 + SUMIFS(NhatKy_ViPham!J:J, NhatKy_ViPham!E:E, "10_Dia", NhatKy_ViPham!F:F, B35, NhatKy_ViPham!C:C, "T28") - SUMIFS(NhatKy_ViPham!K:K, NhatKy_ViPham!E:E, "10_Dia", NhatKy_ViPham!F:F, B35, NhatKy_ViPham!C:C, "T28")</f>
        <v>100</v>
      </c>
      <c r="AT35" s="7">
        <f>100 + SUMIFS(NhatKy_ViPham!J:J, NhatKy_ViPham!E:E, "10_Dia", NhatKy_ViPham!F:F, B35, NhatKy_ViPham!C:C, "T29") - SUMIFS(NhatKy_ViPham!K:K, NhatKy_ViPham!E:E, "10_Dia", NhatKy_ViPham!F:F, B35, NhatKy_ViPham!C:C, "T29")</f>
        <v>100</v>
      </c>
      <c r="AU35" s="7">
        <f>100 + SUMIFS(NhatKy_ViPham!J:J, NhatKy_ViPham!E:E, "10_Dia", NhatKy_ViPham!F:F, B35, NhatKy_ViPham!C:C, "T30") - SUMIFS(NhatKy_ViPham!K:K, NhatKy_ViPham!E:E, "10_Dia", NhatKy_ViPham!F:F, B35, NhatKy_ViPham!C:C, "T30")</f>
        <v>100</v>
      </c>
      <c r="AV35" s="7">
        <f>100 + SUMIFS(NhatKy_ViPham!J:J, NhatKy_ViPham!E:E, "10_Dia", NhatKy_ViPham!F:F, B35, NhatKy_ViPham!C:C, "T31") - SUMIFS(NhatKy_ViPham!K:K, NhatKy_ViPham!E:E, "10_Dia", NhatKy_ViPham!F:F, B35, NhatKy_ViPham!C:C, "T31")</f>
        <v>100</v>
      </c>
      <c r="AW35" s="7">
        <f>100 + SUMIFS(NhatKy_ViPham!J:J, NhatKy_ViPham!E:E, "10_Dia", NhatKy_ViPham!F:F, B35, NhatKy_ViPham!C:C, "T32") - SUMIFS(NhatKy_ViPham!K:K, NhatKy_ViPham!E:E, "10_Dia", NhatKy_ViPham!F:F, B35, NhatKy_ViPham!C:C, "T32")</f>
        <v>100</v>
      </c>
      <c r="AX35" s="7">
        <f>100 + SUMIFS(NhatKy_ViPham!J:J, NhatKy_ViPham!E:E, "10_Dia", NhatKy_ViPham!F:F, B35, NhatKy_ViPham!C:C, "T33") - SUMIFS(NhatKy_ViPham!K:K, NhatKy_ViPham!E:E, "10_Dia", NhatKy_ViPham!F:F, B35, NhatKy_ViPham!C:C, "T33")</f>
        <v>100</v>
      </c>
      <c r="AY35" s="7">
        <f>100 + SUMIFS(NhatKy_ViPham!J:J, NhatKy_ViPham!E:E, "10_Dia", NhatKy_ViPham!F:F, B35, NhatKy_ViPham!C:C, "T34") - SUMIFS(NhatKy_ViPham!K:K, NhatKy_ViPham!E:E, "10_Dia", NhatKy_ViPham!F:F, B35, NhatKy_ViPham!C:C, "T34")</f>
        <v>100</v>
      </c>
      <c r="AZ35" s="7">
        <f>100 + SUMIFS(NhatKy_ViPham!J:J, NhatKy_ViPham!E:E, "10_Dia", NhatKy_ViPham!F:F, B35, NhatKy_ViPham!C:C, "T35") - SUMIFS(NhatKy_ViPham!K:K, NhatKy_ViPham!E:E, "10_Dia", NhatKy_ViPham!F:F, B35, NhatKy_ViPham!C:C, "T35")</f>
        <v>100</v>
      </c>
      <c r="BA35" s="12">
        <f t="shared" si="0"/>
        <v>100</v>
      </c>
      <c r="BB35" s="11" t="s">
        <v>430</v>
      </c>
      <c r="BC35" s="14" t="str">
        <f t="shared" si="1"/>
        <v>Tốt</v>
      </c>
      <c r="BD35" s="10" t="str">
        <f t="shared" si="2"/>
        <v>🟢 BÌNH THƯỜNG</v>
      </c>
    </row>
    <row r="36" spans="1:56" x14ac:dyDescent="0.25">
      <c r="A36" s="5">
        <v>28</v>
      </c>
      <c r="B36" s="15" t="s">
        <v>994</v>
      </c>
      <c r="C36" s="5" t="s">
        <v>687</v>
      </c>
      <c r="D36" s="5" t="s">
        <v>429</v>
      </c>
      <c r="E36" s="11" t="s">
        <v>430</v>
      </c>
      <c r="F36" s="6">
        <f>SUMIFS(NhatKy_ViPham!K:K, NhatKy_ViPham!E:E, "10_Dia", NhatKy_ViPham!F:F, B36, NhatKy_ViPham!H:H, "L01")</f>
        <v>0</v>
      </c>
      <c r="G36" s="6">
        <f>SUMIFS(NhatKy_ViPham!K:K, NhatKy_ViPham!E:E, "10_Dia", NhatKy_ViPham!F:F, B36, NhatKy_ViPham!H:H, "L02")</f>
        <v>0</v>
      </c>
      <c r="H36" s="6">
        <f>SUMIFS(NhatKy_ViPham!K:K, NhatKy_ViPham!E:E, "10_Dia", NhatKy_ViPham!F:F, B36, NhatKy_ViPham!H:H, "L03")</f>
        <v>0</v>
      </c>
      <c r="I36" s="6">
        <f>SUMIFS(NhatKy_ViPham!K:K, NhatKy_ViPham!E:E, "10_Dia", NhatKy_ViPham!F:F, B36, NhatKy_ViPham!H:H, "L04")</f>
        <v>0</v>
      </c>
      <c r="J36" s="6">
        <f>SUMIFS(NhatKy_ViPham!K:K, NhatKy_ViPham!E:E, "10_Dia", NhatKy_ViPham!F:F, B36, NhatKy_ViPham!H:H, "L05")</f>
        <v>0</v>
      </c>
      <c r="K36" s="6">
        <f>SUMIFS(NhatKy_ViPham!K:K, NhatKy_ViPham!E:E, "10_Dia", NhatKy_ViPham!F:F, B36, NhatKy_ViPham!H:H, "L06")</f>
        <v>0</v>
      </c>
      <c r="L36" s="6">
        <f>SUMIFS(NhatKy_ViPham!K:K, NhatKy_ViPham!E:E, "10_Dia", NhatKy_ViPham!F:F, B36, NhatKy_ViPham!H:H, "L07")</f>
        <v>0</v>
      </c>
      <c r="M36" s="6">
        <f>SUMIFS(NhatKy_ViPham!K:K, NhatKy_ViPham!E:E, "10_Dia", NhatKy_ViPham!F:F, B36, NhatKy_ViPham!H:H, "L08")</f>
        <v>0</v>
      </c>
      <c r="N36" s="6">
        <f>SUMIFS(NhatKy_ViPham!K:K, NhatKy_ViPham!E:E, "10_Dia", NhatKy_ViPham!F:F, B36, NhatKy_ViPham!H:H, "L09")</f>
        <v>0</v>
      </c>
      <c r="O36" s="6">
        <f>SUMIFS(NhatKy_ViPham!K:K, NhatKy_ViPham!E:E, "10_Dia", NhatKy_ViPham!F:F, B36, NhatKy_ViPham!H:H, "L10")</f>
        <v>0</v>
      </c>
      <c r="P36" s="12">
        <f>SUMIFS(NhatKy_ViPham!J:J, NhatKy_ViPham!E:E, "10_Dia", NhatKy_ViPham!F:F, B36)</f>
        <v>0</v>
      </c>
      <c r="Q36" s="13">
        <f>SUMIFS(NhatKy_ViPham!K:K, NhatKy_ViPham!E:E, "10_Dia", NhatKy_ViPham!F:F, B36)</f>
        <v>0</v>
      </c>
      <c r="R36" s="6">
        <f>100 + SUMIFS(NhatKy_ViPham!J:J, NhatKy_ViPham!E:E, "10_Dia", NhatKy_ViPham!F:F, B36, NhatKy_ViPham!C:C, "T1") - SUMIFS(NhatKy_ViPham!K:K, NhatKy_ViPham!E:E, "10_Dia", NhatKy_ViPham!F:F, B36, NhatKy_ViPham!C:C, "T1")</f>
        <v>100</v>
      </c>
      <c r="S36" s="6">
        <f>100 + SUMIFS(NhatKy_ViPham!J:J, NhatKy_ViPham!E:E, "10_Dia", NhatKy_ViPham!F:F, B36, NhatKy_ViPham!C:C, "T2") - SUMIFS(NhatKy_ViPham!K:K, NhatKy_ViPham!E:E, "10_Dia", NhatKy_ViPham!F:F, B36, NhatKy_ViPham!C:C, "T2")</f>
        <v>100</v>
      </c>
      <c r="T36" s="6">
        <f>100 + SUMIFS(NhatKy_ViPham!J:J, NhatKy_ViPham!E:E, "10_Dia", NhatKy_ViPham!F:F, B36, NhatKy_ViPham!C:C, "T3") - SUMIFS(NhatKy_ViPham!K:K, NhatKy_ViPham!E:E, "10_Dia", NhatKy_ViPham!F:F, B36, NhatKy_ViPham!C:C, "T3")</f>
        <v>100</v>
      </c>
      <c r="U36" s="6">
        <f>100 + SUMIFS(NhatKy_ViPham!J:J, NhatKy_ViPham!E:E, "10_Dia", NhatKy_ViPham!F:F, B36, NhatKy_ViPham!C:C, "T4") - SUMIFS(NhatKy_ViPham!K:K, NhatKy_ViPham!E:E, "10_Dia", NhatKy_ViPham!F:F, B36, NhatKy_ViPham!C:C, "T4")</f>
        <v>100</v>
      </c>
      <c r="V36" s="6">
        <f>100 + SUMIFS(NhatKy_ViPham!J:J, NhatKy_ViPham!E:E, "10_Dia", NhatKy_ViPham!F:F, B36, NhatKy_ViPham!C:C, "T5") - SUMIFS(NhatKy_ViPham!K:K, NhatKy_ViPham!E:E, "10_Dia", NhatKy_ViPham!F:F, B36, NhatKy_ViPham!C:C, "T5")</f>
        <v>100</v>
      </c>
      <c r="W36" s="6">
        <f>100 + SUMIFS(NhatKy_ViPham!J:J, NhatKy_ViPham!E:E, "10_Dia", NhatKy_ViPham!F:F, B36, NhatKy_ViPham!C:C, "T6") - SUMIFS(NhatKy_ViPham!K:K, NhatKy_ViPham!E:E, "10_Dia", NhatKy_ViPham!F:F, B36, NhatKy_ViPham!C:C, "T6")</f>
        <v>100</v>
      </c>
      <c r="X36" s="6">
        <f>100 + SUMIFS(NhatKy_ViPham!J:J, NhatKy_ViPham!E:E, "10_Dia", NhatKy_ViPham!F:F, B36, NhatKy_ViPham!C:C, "T7") - SUMIFS(NhatKy_ViPham!K:K, NhatKy_ViPham!E:E, "10_Dia", NhatKy_ViPham!F:F, B36, NhatKy_ViPham!C:C, "T7")</f>
        <v>100</v>
      </c>
      <c r="Y36" s="6">
        <f>100 + SUMIFS(NhatKy_ViPham!J:J, NhatKy_ViPham!E:E, "10_Dia", NhatKy_ViPham!F:F, B36, NhatKy_ViPham!C:C, "T8") - SUMIFS(NhatKy_ViPham!K:K, NhatKy_ViPham!E:E, "10_Dia", NhatKy_ViPham!F:F, B36, NhatKy_ViPham!C:C, "T8")</f>
        <v>100</v>
      </c>
      <c r="Z36" s="6">
        <f>100 + SUMIFS(NhatKy_ViPham!J:J, NhatKy_ViPham!E:E, "10_Dia", NhatKy_ViPham!F:F, B36, NhatKy_ViPham!C:C, "T9") - SUMIFS(NhatKy_ViPham!K:K, NhatKy_ViPham!E:E, "10_Dia", NhatKy_ViPham!F:F, B36, NhatKy_ViPham!C:C, "T9")</f>
        <v>100</v>
      </c>
      <c r="AA36" s="6">
        <f>100 + SUMIFS(NhatKy_ViPham!J:J, NhatKy_ViPham!E:E, "10_Dia", NhatKy_ViPham!F:F, B36, NhatKy_ViPham!C:C, "T10") - SUMIFS(NhatKy_ViPham!K:K, NhatKy_ViPham!E:E, "10_Dia", NhatKy_ViPham!F:F, B36, NhatKy_ViPham!C:C, "T10")</f>
        <v>100</v>
      </c>
      <c r="AB36" s="6">
        <f>100 + SUMIFS(NhatKy_ViPham!J:J, NhatKy_ViPham!E:E, "10_Dia", NhatKy_ViPham!F:F, B36, NhatKy_ViPham!C:C, "T11") - SUMIFS(NhatKy_ViPham!K:K, NhatKy_ViPham!E:E, "10_Dia", NhatKy_ViPham!F:F, B36, NhatKy_ViPham!C:C, "T11")</f>
        <v>100</v>
      </c>
      <c r="AC36" s="6">
        <f>100 + SUMIFS(NhatKy_ViPham!J:J, NhatKy_ViPham!E:E, "10_Dia", NhatKy_ViPham!F:F, B36, NhatKy_ViPham!C:C, "T12") - SUMIFS(NhatKy_ViPham!K:K, NhatKy_ViPham!E:E, "10_Dia", NhatKy_ViPham!F:F, B36, NhatKy_ViPham!C:C, "T12")</f>
        <v>100</v>
      </c>
      <c r="AD36" s="6">
        <f>100 + SUMIFS(NhatKy_ViPham!J:J, NhatKy_ViPham!E:E, "10_Dia", NhatKy_ViPham!F:F, B36, NhatKy_ViPham!C:C, "T13") - SUMIFS(NhatKy_ViPham!K:K, NhatKy_ViPham!E:E, "10_Dia", NhatKy_ViPham!F:F, B36, NhatKy_ViPham!C:C, "T13")</f>
        <v>100</v>
      </c>
      <c r="AE36" s="6">
        <f>100 + SUMIFS(NhatKy_ViPham!J:J, NhatKy_ViPham!E:E, "10_Dia", NhatKy_ViPham!F:F, B36, NhatKy_ViPham!C:C, "T14") - SUMIFS(NhatKy_ViPham!K:K, NhatKy_ViPham!E:E, "10_Dia", NhatKy_ViPham!F:F, B36, NhatKy_ViPham!C:C, "T14")</f>
        <v>100</v>
      </c>
      <c r="AF36" s="6">
        <f>100 + SUMIFS(NhatKy_ViPham!J:J, NhatKy_ViPham!E:E, "10_Dia", NhatKy_ViPham!F:F, B36, NhatKy_ViPham!C:C, "T15") - SUMIFS(NhatKy_ViPham!K:K, NhatKy_ViPham!E:E, "10_Dia", NhatKy_ViPham!F:F, B36, NhatKy_ViPham!C:C, "T15")</f>
        <v>100</v>
      </c>
      <c r="AG36" s="6">
        <f>100 + SUMIFS(NhatKy_ViPham!J:J, NhatKy_ViPham!E:E, "10_Dia", NhatKy_ViPham!F:F, B36, NhatKy_ViPham!C:C, "T16") - SUMIFS(NhatKy_ViPham!K:K, NhatKy_ViPham!E:E, "10_Dia", NhatKy_ViPham!F:F, B36, NhatKy_ViPham!C:C, "T16")</f>
        <v>100</v>
      </c>
      <c r="AH36" s="6">
        <f>100 + SUMIFS(NhatKy_ViPham!J:J, NhatKy_ViPham!E:E, "10_Dia", NhatKy_ViPham!F:F, B36, NhatKy_ViPham!C:C, "T17") - SUMIFS(NhatKy_ViPham!K:K, NhatKy_ViPham!E:E, "10_Dia", NhatKy_ViPham!F:F, B36, NhatKy_ViPham!C:C, "T17")</f>
        <v>100</v>
      </c>
      <c r="AI36" s="6">
        <f>100 + SUMIFS(NhatKy_ViPham!J:J, NhatKy_ViPham!E:E, "10_Dia", NhatKy_ViPham!F:F, B36, NhatKy_ViPham!C:C, "T18") - SUMIFS(NhatKy_ViPham!K:K, NhatKy_ViPham!E:E, "10_Dia", NhatKy_ViPham!F:F, B36, NhatKy_ViPham!C:C, "T18")</f>
        <v>100</v>
      </c>
      <c r="AJ36" s="6">
        <f>100 + SUMIFS(NhatKy_ViPham!J:J, NhatKy_ViPham!E:E, "10_Dia", NhatKy_ViPham!F:F, B36, NhatKy_ViPham!C:C, "T19") - SUMIFS(NhatKy_ViPham!K:K, NhatKy_ViPham!E:E, "10_Dia", NhatKy_ViPham!F:F, B36, NhatKy_ViPham!C:C, "T19")</f>
        <v>100</v>
      </c>
      <c r="AK36" s="6">
        <f>100 + SUMIFS(NhatKy_ViPham!J:J, NhatKy_ViPham!E:E, "10_Dia", NhatKy_ViPham!F:F, B36, NhatKy_ViPham!C:C, "T20") - SUMIFS(NhatKy_ViPham!K:K, NhatKy_ViPham!E:E, "10_Dia", NhatKy_ViPham!F:F, B36, NhatKy_ViPham!C:C, "T20")</f>
        <v>100</v>
      </c>
      <c r="AL36" s="6">
        <f>100 + SUMIFS(NhatKy_ViPham!J:J, NhatKy_ViPham!E:E, "10_Dia", NhatKy_ViPham!F:F, B36, NhatKy_ViPham!C:C, "T21") - SUMIFS(NhatKy_ViPham!K:K, NhatKy_ViPham!E:E, "10_Dia", NhatKy_ViPham!F:F, B36, NhatKy_ViPham!C:C, "T21")</f>
        <v>100</v>
      </c>
      <c r="AM36" s="6">
        <f>100 + SUMIFS(NhatKy_ViPham!J:J, NhatKy_ViPham!E:E, "10_Dia", NhatKy_ViPham!F:F, B36, NhatKy_ViPham!C:C, "T22") - SUMIFS(NhatKy_ViPham!K:K, NhatKy_ViPham!E:E, "10_Dia", NhatKy_ViPham!F:F, B36, NhatKy_ViPham!C:C, "T22")</f>
        <v>100</v>
      </c>
      <c r="AN36" s="6">
        <f>100 + SUMIFS(NhatKy_ViPham!J:J, NhatKy_ViPham!E:E, "10_Dia", NhatKy_ViPham!F:F, B36, NhatKy_ViPham!C:C, "T23") - SUMIFS(NhatKy_ViPham!K:K, NhatKy_ViPham!E:E, "10_Dia", NhatKy_ViPham!F:F, B36, NhatKy_ViPham!C:C, "T23")</f>
        <v>100</v>
      </c>
      <c r="AO36" s="6">
        <f>100 + SUMIFS(NhatKy_ViPham!J:J, NhatKy_ViPham!E:E, "10_Dia", NhatKy_ViPham!F:F, B36, NhatKy_ViPham!C:C, "T24") - SUMIFS(NhatKy_ViPham!K:K, NhatKy_ViPham!E:E, "10_Dia", NhatKy_ViPham!F:F, B36, NhatKy_ViPham!C:C, "T24")</f>
        <v>100</v>
      </c>
      <c r="AP36" s="6">
        <f>100 + SUMIFS(NhatKy_ViPham!J:J, NhatKy_ViPham!E:E, "10_Dia", NhatKy_ViPham!F:F, B36, NhatKy_ViPham!C:C, "T25") - SUMIFS(NhatKy_ViPham!K:K, NhatKy_ViPham!E:E, "10_Dia", NhatKy_ViPham!F:F, B36, NhatKy_ViPham!C:C, "T25")</f>
        <v>100</v>
      </c>
      <c r="AQ36" s="6">
        <f>100 + SUMIFS(NhatKy_ViPham!J:J, NhatKy_ViPham!E:E, "10_Dia", NhatKy_ViPham!F:F, B36, NhatKy_ViPham!C:C, "T26") - SUMIFS(NhatKy_ViPham!K:K, NhatKy_ViPham!E:E, "10_Dia", NhatKy_ViPham!F:F, B36, NhatKy_ViPham!C:C, "T26")</f>
        <v>100</v>
      </c>
      <c r="AR36" s="6">
        <f>100 + SUMIFS(NhatKy_ViPham!J:J, NhatKy_ViPham!E:E, "10_Dia", NhatKy_ViPham!F:F, B36, NhatKy_ViPham!C:C, "T27") - SUMIFS(NhatKy_ViPham!K:K, NhatKy_ViPham!E:E, "10_Dia", NhatKy_ViPham!F:F, B36, NhatKy_ViPham!C:C, "T27")</f>
        <v>100</v>
      </c>
      <c r="AS36" s="6">
        <f>100 + SUMIFS(NhatKy_ViPham!J:J, NhatKy_ViPham!E:E, "10_Dia", NhatKy_ViPham!F:F, B36, NhatKy_ViPham!C:C, "T28") - SUMIFS(NhatKy_ViPham!K:K, NhatKy_ViPham!E:E, "10_Dia", NhatKy_ViPham!F:F, B36, NhatKy_ViPham!C:C, "T28")</f>
        <v>100</v>
      </c>
      <c r="AT36" s="6">
        <f>100 + SUMIFS(NhatKy_ViPham!J:J, NhatKy_ViPham!E:E, "10_Dia", NhatKy_ViPham!F:F, B36, NhatKy_ViPham!C:C, "T29") - SUMIFS(NhatKy_ViPham!K:K, NhatKy_ViPham!E:E, "10_Dia", NhatKy_ViPham!F:F, B36, NhatKy_ViPham!C:C, "T29")</f>
        <v>100</v>
      </c>
      <c r="AU36" s="6">
        <f>100 + SUMIFS(NhatKy_ViPham!J:J, NhatKy_ViPham!E:E, "10_Dia", NhatKy_ViPham!F:F, B36, NhatKy_ViPham!C:C, "T30") - SUMIFS(NhatKy_ViPham!K:K, NhatKy_ViPham!E:E, "10_Dia", NhatKy_ViPham!F:F, B36, NhatKy_ViPham!C:C, "T30")</f>
        <v>100</v>
      </c>
      <c r="AV36" s="6">
        <f>100 + SUMIFS(NhatKy_ViPham!J:J, NhatKy_ViPham!E:E, "10_Dia", NhatKy_ViPham!F:F, B36, NhatKy_ViPham!C:C, "T31") - SUMIFS(NhatKy_ViPham!K:K, NhatKy_ViPham!E:E, "10_Dia", NhatKy_ViPham!F:F, B36, NhatKy_ViPham!C:C, "T31")</f>
        <v>100</v>
      </c>
      <c r="AW36" s="6">
        <f>100 + SUMIFS(NhatKy_ViPham!J:J, NhatKy_ViPham!E:E, "10_Dia", NhatKy_ViPham!F:F, B36, NhatKy_ViPham!C:C, "T32") - SUMIFS(NhatKy_ViPham!K:K, NhatKy_ViPham!E:E, "10_Dia", NhatKy_ViPham!F:F, B36, NhatKy_ViPham!C:C, "T32")</f>
        <v>100</v>
      </c>
      <c r="AX36" s="6">
        <f>100 + SUMIFS(NhatKy_ViPham!J:J, NhatKy_ViPham!E:E, "10_Dia", NhatKy_ViPham!F:F, B36, NhatKy_ViPham!C:C, "T33") - SUMIFS(NhatKy_ViPham!K:K, NhatKy_ViPham!E:E, "10_Dia", NhatKy_ViPham!F:F, B36, NhatKy_ViPham!C:C, "T33")</f>
        <v>100</v>
      </c>
      <c r="AY36" s="6">
        <f>100 + SUMIFS(NhatKy_ViPham!J:J, NhatKy_ViPham!E:E, "10_Dia", NhatKy_ViPham!F:F, B36, NhatKy_ViPham!C:C, "T34") - SUMIFS(NhatKy_ViPham!K:K, NhatKy_ViPham!E:E, "10_Dia", NhatKy_ViPham!F:F, B36, NhatKy_ViPham!C:C, "T34")</f>
        <v>100</v>
      </c>
      <c r="AZ36" s="6">
        <f>100 + SUMIFS(NhatKy_ViPham!J:J, NhatKy_ViPham!E:E, "10_Dia", NhatKy_ViPham!F:F, B36, NhatKy_ViPham!C:C, "T35") - SUMIFS(NhatKy_ViPham!K:K, NhatKy_ViPham!E:E, "10_Dia", NhatKy_ViPham!F:F, B36, NhatKy_ViPham!C:C, "T35")</f>
        <v>100</v>
      </c>
      <c r="BA36" s="12">
        <f t="shared" si="0"/>
        <v>100</v>
      </c>
      <c r="BB36" s="11" t="s">
        <v>430</v>
      </c>
      <c r="BC36" s="16" t="str">
        <f t="shared" si="1"/>
        <v>Tốt</v>
      </c>
      <c r="BD36" s="15" t="str">
        <f t="shared" si="2"/>
        <v>🟢 BÌNH THƯỜNG</v>
      </c>
    </row>
    <row r="37" spans="1:56" x14ac:dyDescent="0.25">
      <c r="A37" s="4">
        <v>29</v>
      </c>
      <c r="B37" s="10" t="s">
        <v>1149</v>
      </c>
      <c r="C37" s="4" t="s">
        <v>974</v>
      </c>
      <c r="D37" s="4" t="s">
        <v>429</v>
      </c>
      <c r="E37" s="11" t="s">
        <v>430</v>
      </c>
      <c r="F37" s="7">
        <f>SUMIFS(NhatKy_ViPham!K:K, NhatKy_ViPham!E:E, "10_Dia", NhatKy_ViPham!F:F, B37, NhatKy_ViPham!H:H, "L01")</f>
        <v>0</v>
      </c>
      <c r="G37" s="7">
        <f>SUMIFS(NhatKy_ViPham!K:K, NhatKy_ViPham!E:E, "10_Dia", NhatKy_ViPham!F:F, B37, NhatKy_ViPham!H:H, "L02")</f>
        <v>0</v>
      </c>
      <c r="H37" s="7">
        <f>SUMIFS(NhatKy_ViPham!K:K, NhatKy_ViPham!E:E, "10_Dia", NhatKy_ViPham!F:F, B37, NhatKy_ViPham!H:H, "L03")</f>
        <v>0</v>
      </c>
      <c r="I37" s="7">
        <f>SUMIFS(NhatKy_ViPham!K:K, NhatKy_ViPham!E:E, "10_Dia", NhatKy_ViPham!F:F, B37, NhatKy_ViPham!H:H, "L04")</f>
        <v>0</v>
      </c>
      <c r="J37" s="7">
        <f>SUMIFS(NhatKy_ViPham!K:K, NhatKy_ViPham!E:E, "10_Dia", NhatKy_ViPham!F:F, B37, NhatKy_ViPham!H:H, "L05")</f>
        <v>0</v>
      </c>
      <c r="K37" s="7">
        <f>SUMIFS(NhatKy_ViPham!K:K, NhatKy_ViPham!E:E, "10_Dia", NhatKy_ViPham!F:F, B37, NhatKy_ViPham!H:H, "L06")</f>
        <v>0</v>
      </c>
      <c r="L37" s="7">
        <f>SUMIFS(NhatKy_ViPham!K:K, NhatKy_ViPham!E:E, "10_Dia", NhatKy_ViPham!F:F, B37, NhatKy_ViPham!H:H, "L07")</f>
        <v>0</v>
      </c>
      <c r="M37" s="7">
        <f>SUMIFS(NhatKy_ViPham!K:K, NhatKy_ViPham!E:E, "10_Dia", NhatKy_ViPham!F:F, B37, NhatKy_ViPham!H:H, "L08")</f>
        <v>0</v>
      </c>
      <c r="N37" s="7">
        <f>SUMIFS(NhatKy_ViPham!K:K, NhatKy_ViPham!E:E, "10_Dia", NhatKy_ViPham!F:F, B37, NhatKy_ViPham!H:H, "L09")</f>
        <v>0</v>
      </c>
      <c r="O37" s="7">
        <f>SUMIFS(NhatKy_ViPham!K:K, NhatKy_ViPham!E:E, "10_Dia", NhatKy_ViPham!F:F, B37, NhatKy_ViPham!H:H, "L10")</f>
        <v>0</v>
      </c>
      <c r="P37" s="12">
        <f>SUMIFS(NhatKy_ViPham!J:J, NhatKy_ViPham!E:E, "10_Dia", NhatKy_ViPham!F:F, B37)</f>
        <v>0</v>
      </c>
      <c r="Q37" s="13">
        <f>SUMIFS(NhatKy_ViPham!K:K, NhatKy_ViPham!E:E, "10_Dia", NhatKy_ViPham!F:F, B37)</f>
        <v>0</v>
      </c>
      <c r="R37" s="7">
        <f>100 + SUMIFS(NhatKy_ViPham!J:J, NhatKy_ViPham!E:E, "10_Dia", NhatKy_ViPham!F:F, B37, NhatKy_ViPham!C:C, "T1") - SUMIFS(NhatKy_ViPham!K:K, NhatKy_ViPham!E:E, "10_Dia", NhatKy_ViPham!F:F, B37, NhatKy_ViPham!C:C, "T1")</f>
        <v>100</v>
      </c>
      <c r="S37" s="7">
        <f>100 + SUMIFS(NhatKy_ViPham!J:J, NhatKy_ViPham!E:E, "10_Dia", NhatKy_ViPham!F:F, B37, NhatKy_ViPham!C:C, "T2") - SUMIFS(NhatKy_ViPham!K:K, NhatKy_ViPham!E:E, "10_Dia", NhatKy_ViPham!F:F, B37, NhatKy_ViPham!C:C, "T2")</f>
        <v>100</v>
      </c>
      <c r="T37" s="7">
        <f>100 + SUMIFS(NhatKy_ViPham!J:J, NhatKy_ViPham!E:E, "10_Dia", NhatKy_ViPham!F:F, B37, NhatKy_ViPham!C:C, "T3") - SUMIFS(NhatKy_ViPham!K:K, NhatKy_ViPham!E:E, "10_Dia", NhatKy_ViPham!F:F, B37, NhatKy_ViPham!C:C, "T3")</f>
        <v>100</v>
      </c>
      <c r="U37" s="7">
        <f>100 + SUMIFS(NhatKy_ViPham!J:J, NhatKy_ViPham!E:E, "10_Dia", NhatKy_ViPham!F:F, B37, NhatKy_ViPham!C:C, "T4") - SUMIFS(NhatKy_ViPham!K:K, NhatKy_ViPham!E:E, "10_Dia", NhatKy_ViPham!F:F, B37, NhatKy_ViPham!C:C, "T4")</f>
        <v>100</v>
      </c>
      <c r="V37" s="7">
        <f>100 + SUMIFS(NhatKy_ViPham!J:J, NhatKy_ViPham!E:E, "10_Dia", NhatKy_ViPham!F:F, B37, NhatKy_ViPham!C:C, "T5") - SUMIFS(NhatKy_ViPham!K:K, NhatKy_ViPham!E:E, "10_Dia", NhatKy_ViPham!F:F, B37, NhatKy_ViPham!C:C, "T5")</f>
        <v>100</v>
      </c>
      <c r="W37" s="7">
        <f>100 + SUMIFS(NhatKy_ViPham!J:J, NhatKy_ViPham!E:E, "10_Dia", NhatKy_ViPham!F:F, B37, NhatKy_ViPham!C:C, "T6") - SUMIFS(NhatKy_ViPham!K:K, NhatKy_ViPham!E:E, "10_Dia", NhatKy_ViPham!F:F, B37, NhatKy_ViPham!C:C, "T6")</f>
        <v>100</v>
      </c>
      <c r="X37" s="7">
        <f>100 + SUMIFS(NhatKy_ViPham!J:J, NhatKy_ViPham!E:E, "10_Dia", NhatKy_ViPham!F:F, B37, NhatKy_ViPham!C:C, "T7") - SUMIFS(NhatKy_ViPham!K:K, NhatKy_ViPham!E:E, "10_Dia", NhatKy_ViPham!F:F, B37, NhatKy_ViPham!C:C, "T7")</f>
        <v>100</v>
      </c>
      <c r="Y37" s="7">
        <f>100 + SUMIFS(NhatKy_ViPham!J:J, NhatKy_ViPham!E:E, "10_Dia", NhatKy_ViPham!F:F, B37, NhatKy_ViPham!C:C, "T8") - SUMIFS(NhatKy_ViPham!K:K, NhatKy_ViPham!E:E, "10_Dia", NhatKy_ViPham!F:F, B37, NhatKy_ViPham!C:C, "T8")</f>
        <v>100</v>
      </c>
      <c r="Z37" s="7">
        <f>100 + SUMIFS(NhatKy_ViPham!J:J, NhatKy_ViPham!E:E, "10_Dia", NhatKy_ViPham!F:F, B37, NhatKy_ViPham!C:C, "T9") - SUMIFS(NhatKy_ViPham!K:K, NhatKy_ViPham!E:E, "10_Dia", NhatKy_ViPham!F:F, B37, NhatKy_ViPham!C:C, "T9")</f>
        <v>100</v>
      </c>
      <c r="AA37" s="7">
        <f>100 + SUMIFS(NhatKy_ViPham!J:J, NhatKy_ViPham!E:E, "10_Dia", NhatKy_ViPham!F:F, B37, NhatKy_ViPham!C:C, "T10") - SUMIFS(NhatKy_ViPham!K:K, NhatKy_ViPham!E:E, "10_Dia", NhatKy_ViPham!F:F, B37, NhatKy_ViPham!C:C, "T10")</f>
        <v>100</v>
      </c>
      <c r="AB37" s="7">
        <f>100 + SUMIFS(NhatKy_ViPham!J:J, NhatKy_ViPham!E:E, "10_Dia", NhatKy_ViPham!F:F, B37, NhatKy_ViPham!C:C, "T11") - SUMIFS(NhatKy_ViPham!K:K, NhatKy_ViPham!E:E, "10_Dia", NhatKy_ViPham!F:F, B37, NhatKy_ViPham!C:C, "T11")</f>
        <v>100</v>
      </c>
      <c r="AC37" s="7">
        <f>100 + SUMIFS(NhatKy_ViPham!J:J, NhatKy_ViPham!E:E, "10_Dia", NhatKy_ViPham!F:F, B37, NhatKy_ViPham!C:C, "T12") - SUMIFS(NhatKy_ViPham!K:K, NhatKy_ViPham!E:E, "10_Dia", NhatKy_ViPham!F:F, B37, NhatKy_ViPham!C:C, "T12")</f>
        <v>100</v>
      </c>
      <c r="AD37" s="7">
        <f>100 + SUMIFS(NhatKy_ViPham!J:J, NhatKy_ViPham!E:E, "10_Dia", NhatKy_ViPham!F:F, B37, NhatKy_ViPham!C:C, "T13") - SUMIFS(NhatKy_ViPham!K:K, NhatKy_ViPham!E:E, "10_Dia", NhatKy_ViPham!F:F, B37, NhatKy_ViPham!C:C, "T13")</f>
        <v>100</v>
      </c>
      <c r="AE37" s="7">
        <f>100 + SUMIFS(NhatKy_ViPham!J:J, NhatKy_ViPham!E:E, "10_Dia", NhatKy_ViPham!F:F, B37, NhatKy_ViPham!C:C, "T14") - SUMIFS(NhatKy_ViPham!K:K, NhatKy_ViPham!E:E, "10_Dia", NhatKy_ViPham!F:F, B37, NhatKy_ViPham!C:C, "T14")</f>
        <v>100</v>
      </c>
      <c r="AF37" s="7">
        <f>100 + SUMIFS(NhatKy_ViPham!J:J, NhatKy_ViPham!E:E, "10_Dia", NhatKy_ViPham!F:F, B37, NhatKy_ViPham!C:C, "T15") - SUMIFS(NhatKy_ViPham!K:K, NhatKy_ViPham!E:E, "10_Dia", NhatKy_ViPham!F:F, B37, NhatKy_ViPham!C:C, "T15")</f>
        <v>100</v>
      </c>
      <c r="AG37" s="7">
        <f>100 + SUMIFS(NhatKy_ViPham!J:J, NhatKy_ViPham!E:E, "10_Dia", NhatKy_ViPham!F:F, B37, NhatKy_ViPham!C:C, "T16") - SUMIFS(NhatKy_ViPham!K:K, NhatKy_ViPham!E:E, "10_Dia", NhatKy_ViPham!F:F, B37, NhatKy_ViPham!C:C, "T16")</f>
        <v>100</v>
      </c>
      <c r="AH37" s="7">
        <f>100 + SUMIFS(NhatKy_ViPham!J:J, NhatKy_ViPham!E:E, "10_Dia", NhatKy_ViPham!F:F, B37, NhatKy_ViPham!C:C, "T17") - SUMIFS(NhatKy_ViPham!K:K, NhatKy_ViPham!E:E, "10_Dia", NhatKy_ViPham!F:F, B37, NhatKy_ViPham!C:C, "T17")</f>
        <v>100</v>
      </c>
      <c r="AI37" s="7">
        <f>100 + SUMIFS(NhatKy_ViPham!J:J, NhatKy_ViPham!E:E, "10_Dia", NhatKy_ViPham!F:F, B37, NhatKy_ViPham!C:C, "T18") - SUMIFS(NhatKy_ViPham!K:K, NhatKy_ViPham!E:E, "10_Dia", NhatKy_ViPham!F:F, B37, NhatKy_ViPham!C:C, "T18")</f>
        <v>100</v>
      </c>
      <c r="AJ37" s="7">
        <f>100 + SUMIFS(NhatKy_ViPham!J:J, NhatKy_ViPham!E:E, "10_Dia", NhatKy_ViPham!F:F, B37, NhatKy_ViPham!C:C, "T19") - SUMIFS(NhatKy_ViPham!K:K, NhatKy_ViPham!E:E, "10_Dia", NhatKy_ViPham!F:F, B37, NhatKy_ViPham!C:C, "T19")</f>
        <v>100</v>
      </c>
      <c r="AK37" s="7">
        <f>100 + SUMIFS(NhatKy_ViPham!J:J, NhatKy_ViPham!E:E, "10_Dia", NhatKy_ViPham!F:F, B37, NhatKy_ViPham!C:C, "T20") - SUMIFS(NhatKy_ViPham!K:K, NhatKy_ViPham!E:E, "10_Dia", NhatKy_ViPham!F:F, B37, NhatKy_ViPham!C:C, "T20")</f>
        <v>100</v>
      </c>
      <c r="AL37" s="7">
        <f>100 + SUMIFS(NhatKy_ViPham!J:J, NhatKy_ViPham!E:E, "10_Dia", NhatKy_ViPham!F:F, B37, NhatKy_ViPham!C:C, "T21") - SUMIFS(NhatKy_ViPham!K:K, NhatKy_ViPham!E:E, "10_Dia", NhatKy_ViPham!F:F, B37, NhatKy_ViPham!C:C, "T21")</f>
        <v>100</v>
      </c>
      <c r="AM37" s="7">
        <f>100 + SUMIFS(NhatKy_ViPham!J:J, NhatKy_ViPham!E:E, "10_Dia", NhatKy_ViPham!F:F, B37, NhatKy_ViPham!C:C, "T22") - SUMIFS(NhatKy_ViPham!K:K, NhatKy_ViPham!E:E, "10_Dia", NhatKy_ViPham!F:F, B37, NhatKy_ViPham!C:C, "T22")</f>
        <v>100</v>
      </c>
      <c r="AN37" s="7">
        <f>100 + SUMIFS(NhatKy_ViPham!J:J, NhatKy_ViPham!E:E, "10_Dia", NhatKy_ViPham!F:F, B37, NhatKy_ViPham!C:C, "T23") - SUMIFS(NhatKy_ViPham!K:K, NhatKy_ViPham!E:E, "10_Dia", NhatKy_ViPham!F:F, B37, NhatKy_ViPham!C:C, "T23")</f>
        <v>100</v>
      </c>
      <c r="AO37" s="7">
        <f>100 + SUMIFS(NhatKy_ViPham!J:J, NhatKy_ViPham!E:E, "10_Dia", NhatKy_ViPham!F:F, B37, NhatKy_ViPham!C:C, "T24") - SUMIFS(NhatKy_ViPham!K:K, NhatKy_ViPham!E:E, "10_Dia", NhatKy_ViPham!F:F, B37, NhatKy_ViPham!C:C, "T24")</f>
        <v>100</v>
      </c>
      <c r="AP37" s="7">
        <f>100 + SUMIFS(NhatKy_ViPham!J:J, NhatKy_ViPham!E:E, "10_Dia", NhatKy_ViPham!F:F, B37, NhatKy_ViPham!C:C, "T25") - SUMIFS(NhatKy_ViPham!K:K, NhatKy_ViPham!E:E, "10_Dia", NhatKy_ViPham!F:F, B37, NhatKy_ViPham!C:C, "T25")</f>
        <v>100</v>
      </c>
      <c r="AQ37" s="7">
        <f>100 + SUMIFS(NhatKy_ViPham!J:J, NhatKy_ViPham!E:E, "10_Dia", NhatKy_ViPham!F:F, B37, NhatKy_ViPham!C:C, "T26") - SUMIFS(NhatKy_ViPham!K:K, NhatKy_ViPham!E:E, "10_Dia", NhatKy_ViPham!F:F, B37, NhatKy_ViPham!C:C, "T26")</f>
        <v>100</v>
      </c>
      <c r="AR37" s="7">
        <f>100 + SUMIFS(NhatKy_ViPham!J:J, NhatKy_ViPham!E:E, "10_Dia", NhatKy_ViPham!F:F, B37, NhatKy_ViPham!C:C, "T27") - SUMIFS(NhatKy_ViPham!K:K, NhatKy_ViPham!E:E, "10_Dia", NhatKy_ViPham!F:F, B37, NhatKy_ViPham!C:C, "T27")</f>
        <v>100</v>
      </c>
      <c r="AS37" s="7">
        <f>100 + SUMIFS(NhatKy_ViPham!J:J, NhatKy_ViPham!E:E, "10_Dia", NhatKy_ViPham!F:F, B37, NhatKy_ViPham!C:C, "T28") - SUMIFS(NhatKy_ViPham!K:K, NhatKy_ViPham!E:E, "10_Dia", NhatKy_ViPham!F:F, B37, NhatKy_ViPham!C:C, "T28")</f>
        <v>100</v>
      </c>
      <c r="AT37" s="7">
        <f>100 + SUMIFS(NhatKy_ViPham!J:J, NhatKy_ViPham!E:E, "10_Dia", NhatKy_ViPham!F:F, B37, NhatKy_ViPham!C:C, "T29") - SUMIFS(NhatKy_ViPham!K:K, NhatKy_ViPham!E:E, "10_Dia", NhatKy_ViPham!F:F, B37, NhatKy_ViPham!C:C, "T29")</f>
        <v>100</v>
      </c>
      <c r="AU37" s="7">
        <f>100 + SUMIFS(NhatKy_ViPham!J:J, NhatKy_ViPham!E:E, "10_Dia", NhatKy_ViPham!F:F, B37, NhatKy_ViPham!C:C, "T30") - SUMIFS(NhatKy_ViPham!K:K, NhatKy_ViPham!E:E, "10_Dia", NhatKy_ViPham!F:F, B37, NhatKy_ViPham!C:C, "T30")</f>
        <v>100</v>
      </c>
      <c r="AV37" s="7">
        <f>100 + SUMIFS(NhatKy_ViPham!J:J, NhatKy_ViPham!E:E, "10_Dia", NhatKy_ViPham!F:F, B37, NhatKy_ViPham!C:C, "T31") - SUMIFS(NhatKy_ViPham!K:K, NhatKy_ViPham!E:E, "10_Dia", NhatKy_ViPham!F:F, B37, NhatKy_ViPham!C:C, "T31")</f>
        <v>100</v>
      </c>
      <c r="AW37" s="7">
        <f>100 + SUMIFS(NhatKy_ViPham!J:J, NhatKy_ViPham!E:E, "10_Dia", NhatKy_ViPham!F:F, B37, NhatKy_ViPham!C:C, "T32") - SUMIFS(NhatKy_ViPham!K:K, NhatKy_ViPham!E:E, "10_Dia", NhatKy_ViPham!F:F, B37, NhatKy_ViPham!C:C, "T32")</f>
        <v>100</v>
      </c>
      <c r="AX37" s="7">
        <f>100 + SUMIFS(NhatKy_ViPham!J:J, NhatKy_ViPham!E:E, "10_Dia", NhatKy_ViPham!F:F, B37, NhatKy_ViPham!C:C, "T33") - SUMIFS(NhatKy_ViPham!K:K, NhatKy_ViPham!E:E, "10_Dia", NhatKy_ViPham!F:F, B37, NhatKy_ViPham!C:C, "T33")</f>
        <v>100</v>
      </c>
      <c r="AY37" s="7">
        <f>100 + SUMIFS(NhatKy_ViPham!J:J, NhatKy_ViPham!E:E, "10_Dia", NhatKy_ViPham!F:F, B37, NhatKy_ViPham!C:C, "T34") - SUMIFS(NhatKy_ViPham!K:K, NhatKy_ViPham!E:E, "10_Dia", NhatKy_ViPham!F:F, B37, NhatKy_ViPham!C:C, "T34")</f>
        <v>100</v>
      </c>
      <c r="AZ37" s="7">
        <f>100 + SUMIFS(NhatKy_ViPham!J:J, NhatKy_ViPham!E:E, "10_Dia", NhatKy_ViPham!F:F, B37, NhatKy_ViPham!C:C, "T35") - SUMIFS(NhatKy_ViPham!K:K, NhatKy_ViPham!E:E, "10_Dia", NhatKy_ViPham!F:F, B37, NhatKy_ViPham!C:C, "T35")</f>
        <v>100</v>
      </c>
      <c r="BA37" s="12">
        <f t="shared" si="0"/>
        <v>100</v>
      </c>
      <c r="BB37" s="11" t="s">
        <v>430</v>
      </c>
      <c r="BC37" s="14" t="str">
        <f t="shared" si="1"/>
        <v>Tốt</v>
      </c>
      <c r="BD37" s="10" t="str">
        <f t="shared" si="2"/>
        <v>🟢 BÌNH THƯỜNG</v>
      </c>
    </row>
    <row r="38" spans="1:56" x14ac:dyDescent="0.25">
      <c r="A38" s="5">
        <v>30</v>
      </c>
      <c r="B38" s="15" t="s">
        <v>1150</v>
      </c>
      <c r="C38" s="5" t="s">
        <v>612</v>
      </c>
      <c r="D38" s="5" t="s">
        <v>429</v>
      </c>
      <c r="E38" s="11" t="s">
        <v>430</v>
      </c>
      <c r="F38" s="6">
        <f>SUMIFS(NhatKy_ViPham!K:K, NhatKy_ViPham!E:E, "10_Dia", NhatKy_ViPham!F:F, B38, NhatKy_ViPham!H:H, "L01")</f>
        <v>0</v>
      </c>
      <c r="G38" s="6">
        <f>SUMIFS(NhatKy_ViPham!K:K, NhatKy_ViPham!E:E, "10_Dia", NhatKy_ViPham!F:F, B38, NhatKy_ViPham!H:H, "L02")</f>
        <v>0</v>
      </c>
      <c r="H38" s="6">
        <f>SUMIFS(NhatKy_ViPham!K:K, NhatKy_ViPham!E:E, "10_Dia", NhatKy_ViPham!F:F, B38, NhatKy_ViPham!H:H, "L03")</f>
        <v>0</v>
      </c>
      <c r="I38" s="6">
        <f>SUMIFS(NhatKy_ViPham!K:K, NhatKy_ViPham!E:E, "10_Dia", NhatKy_ViPham!F:F, B38, NhatKy_ViPham!H:H, "L04")</f>
        <v>0</v>
      </c>
      <c r="J38" s="6">
        <f>SUMIFS(NhatKy_ViPham!K:K, NhatKy_ViPham!E:E, "10_Dia", NhatKy_ViPham!F:F, B38, NhatKy_ViPham!H:H, "L05")</f>
        <v>0</v>
      </c>
      <c r="K38" s="6">
        <f>SUMIFS(NhatKy_ViPham!K:K, NhatKy_ViPham!E:E, "10_Dia", NhatKy_ViPham!F:F, B38, NhatKy_ViPham!H:H, "L06")</f>
        <v>0</v>
      </c>
      <c r="L38" s="6">
        <f>SUMIFS(NhatKy_ViPham!K:K, NhatKy_ViPham!E:E, "10_Dia", NhatKy_ViPham!F:F, B38, NhatKy_ViPham!H:H, "L07")</f>
        <v>0</v>
      </c>
      <c r="M38" s="6">
        <f>SUMIFS(NhatKy_ViPham!K:K, NhatKy_ViPham!E:E, "10_Dia", NhatKy_ViPham!F:F, B38, NhatKy_ViPham!H:H, "L08")</f>
        <v>0</v>
      </c>
      <c r="N38" s="6">
        <f>SUMIFS(NhatKy_ViPham!K:K, NhatKy_ViPham!E:E, "10_Dia", NhatKy_ViPham!F:F, B38, NhatKy_ViPham!H:H, "L09")</f>
        <v>0</v>
      </c>
      <c r="O38" s="6">
        <f>SUMIFS(NhatKy_ViPham!K:K, NhatKy_ViPham!E:E, "10_Dia", NhatKy_ViPham!F:F, B38, NhatKy_ViPham!H:H, "L10")</f>
        <v>0</v>
      </c>
      <c r="P38" s="12">
        <f>SUMIFS(NhatKy_ViPham!J:J, NhatKy_ViPham!E:E, "10_Dia", NhatKy_ViPham!F:F, B38)</f>
        <v>0</v>
      </c>
      <c r="Q38" s="13">
        <f>SUMIFS(NhatKy_ViPham!K:K, NhatKy_ViPham!E:E, "10_Dia", NhatKy_ViPham!F:F, B38)</f>
        <v>0</v>
      </c>
      <c r="R38" s="6">
        <f>100 + SUMIFS(NhatKy_ViPham!J:J, NhatKy_ViPham!E:E, "10_Dia", NhatKy_ViPham!F:F, B38, NhatKy_ViPham!C:C, "T1") - SUMIFS(NhatKy_ViPham!K:K, NhatKy_ViPham!E:E, "10_Dia", NhatKy_ViPham!F:F, B38, NhatKy_ViPham!C:C, "T1")</f>
        <v>100</v>
      </c>
      <c r="S38" s="6">
        <f>100 + SUMIFS(NhatKy_ViPham!J:J, NhatKy_ViPham!E:E, "10_Dia", NhatKy_ViPham!F:F, B38, NhatKy_ViPham!C:C, "T2") - SUMIFS(NhatKy_ViPham!K:K, NhatKy_ViPham!E:E, "10_Dia", NhatKy_ViPham!F:F, B38, NhatKy_ViPham!C:C, "T2")</f>
        <v>100</v>
      </c>
      <c r="T38" s="6">
        <f>100 + SUMIFS(NhatKy_ViPham!J:J, NhatKy_ViPham!E:E, "10_Dia", NhatKy_ViPham!F:F, B38, NhatKy_ViPham!C:C, "T3") - SUMIFS(NhatKy_ViPham!K:K, NhatKy_ViPham!E:E, "10_Dia", NhatKy_ViPham!F:F, B38, NhatKy_ViPham!C:C, "T3")</f>
        <v>100</v>
      </c>
      <c r="U38" s="6">
        <f>100 + SUMIFS(NhatKy_ViPham!J:J, NhatKy_ViPham!E:E, "10_Dia", NhatKy_ViPham!F:F, B38, NhatKy_ViPham!C:C, "T4") - SUMIFS(NhatKy_ViPham!K:K, NhatKy_ViPham!E:E, "10_Dia", NhatKy_ViPham!F:F, B38, NhatKy_ViPham!C:C, "T4")</f>
        <v>100</v>
      </c>
      <c r="V38" s="6">
        <f>100 + SUMIFS(NhatKy_ViPham!J:J, NhatKy_ViPham!E:E, "10_Dia", NhatKy_ViPham!F:F, B38, NhatKy_ViPham!C:C, "T5") - SUMIFS(NhatKy_ViPham!K:K, NhatKy_ViPham!E:E, "10_Dia", NhatKy_ViPham!F:F, B38, NhatKy_ViPham!C:C, "T5")</f>
        <v>100</v>
      </c>
      <c r="W38" s="6">
        <f>100 + SUMIFS(NhatKy_ViPham!J:J, NhatKy_ViPham!E:E, "10_Dia", NhatKy_ViPham!F:F, B38, NhatKy_ViPham!C:C, "T6") - SUMIFS(NhatKy_ViPham!K:K, NhatKy_ViPham!E:E, "10_Dia", NhatKy_ViPham!F:F, B38, NhatKy_ViPham!C:C, "T6")</f>
        <v>100</v>
      </c>
      <c r="X38" s="6">
        <f>100 + SUMIFS(NhatKy_ViPham!J:J, NhatKy_ViPham!E:E, "10_Dia", NhatKy_ViPham!F:F, B38, NhatKy_ViPham!C:C, "T7") - SUMIFS(NhatKy_ViPham!K:K, NhatKy_ViPham!E:E, "10_Dia", NhatKy_ViPham!F:F, B38, NhatKy_ViPham!C:C, "T7")</f>
        <v>100</v>
      </c>
      <c r="Y38" s="6">
        <f>100 + SUMIFS(NhatKy_ViPham!J:J, NhatKy_ViPham!E:E, "10_Dia", NhatKy_ViPham!F:F, B38, NhatKy_ViPham!C:C, "T8") - SUMIFS(NhatKy_ViPham!K:K, NhatKy_ViPham!E:E, "10_Dia", NhatKy_ViPham!F:F, B38, NhatKy_ViPham!C:C, "T8")</f>
        <v>100</v>
      </c>
      <c r="Z38" s="6">
        <f>100 + SUMIFS(NhatKy_ViPham!J:J, NhatKy_ViPham!E:E, "10_Dia", NhatKy_ViPham!F:F, B38, NhatKy_ViPham!C:C, "T9") - SUMIFS(NhatKy_ViPham!K:K, NhatKy_ViPham!E:E, "10_Dia", NhatKy_ViPham!F:F, B38, NhatKy_ViPham!C:C, "T9")</f>
        <v>100</v>
      </c>
      <c r="AA38" s="6">
        <f>100 + SUMIFS(NhatKy_ViPham!J:J, NhatKy_ViPham!E:E, "10_Dia", NhatKy_ViPham!F:F, B38, NhatKy_ViPham!C:C, "T10") - SUMIFS(NhatKy_ViPham!K:K, NhatKy_ViPham!E:E, "10_Dia", NhatKy_ViPham!F:F, B38, NhatKy_ViPham!C:C, "T10")</f>
        <v>100</v>
      </c>
      <c r="AB38" s="6">
        <f>100 + SUMIFS(NhatKy_ViPham!J:J, NhatKy_ViPham!E:E, "10_Dia", NhatKy_ViPham!F:F, B38, NhatKy_ViPham!C:C, "T11") - SUMIFS(NhatKy_ViPham!K:K, NhatKy_ViPham!E:E, "10_Dia", NhatKy_ViPham!F:F, B38, NhatKy_ViPham!C:C, "T11")</f>
        <v>100</v>
      </c>
      <c r="AC38" s="6">
        <f>100 + SUMIFS(NhatKy_ViPham!J:J, NhatKy_ViPham!E:E, "10_Dia", NhatKy_ViPham!F:F, B38, NhatKy_ViPham!C:C, "T12") - SUMIFS(NhatKy_ViPham!K:K, NhatKy_ViPham!E:E, "10_Dia", NhatKy_ViPham!F:F, B38, NhatKy_ViPham!C:C, "T12")</f>
        <v>100</v>
      </c>
      <c r="AD38" s="6">
        <f>100 + SUMIFS(NhatKy_ViPham!J:J, NhatKy_ViPham!E:E, "10_Dia", NhatKy_ViPham!F:F, B38, NhatKy_ViPham!C:C, "T13") - SUMIFS(NhatKy_ViPham!K:K, NhatKy_ViPham!E:E, "10_Dia", NhatKy_ViPham!F:F, B38, NhatKy_ViPham!C:C, "T13")</f>
        <v>100</v>
      </c>
      <c r="AE38" s="6">
        <f>100 + SUMIFS(NhatKy_ViPham!J:J, NhatKy_ViPham!E:E, "10_Dia", NhatKy_ViPham!F:F, B38, NhatKy_ViPham!C:C, "T14") - SUMIFS(NhatKy_ViPham!K:K, NhatKy_ViPham!E:E, "10_Dia", NhatKy_ViPham!F:F, B38, NhatKy_ViPham!C:C, "T14")</f>
        <v>100</v>
      </c>
      <c r="AF38" s="6">
        <f>100 + SUMIFS(NhatKy_ViPham!J:J, NhatKy_ViPham!E:E, "10_Dia", NhatKy_ViPham!F:F, B38, NhatKy_ViPham!C:C, "T15") - SUMIFS(NhatKy_ViPham!K:K, NhatKy_ViPham!E:E, "10_Dia", NhatKy_ViPham!F:F, B38, NhatKy_ViPham!C:C, "T15")</f>
        <v>100</v>
      </c>
      <c r="AG38" s="6">
        <f>100 + SUMIFS(NhatKy_ViPham!J:J, NhatKy_ViPham!E:E, "10_Dia", NhatKy_ViPham!F:F, B38, NhatKy_ViPham!C:C, "T16") - SUMIFS(NhatKy_ViPham!K:K, NhatKy_ViPham!E:E, "10_Dia", NhatKy_ViPham!F:F, B38, NhatKy_ViPham!C:C, "T16")</f>
        <v>100</v>
      </c>
      <c r="AH38" s="6">
        <f>100 + SUMIFS(NhatKy_ViPham!J:J, NhatKy_ViPham!E:E, "10_Dia", NhatKy_ViPham!F:F, B38, NhatKy_ViPham!C:C, "T17") - SUMIFS(NhatKy_ViPham!K:K, NhatKy_ViPham!E:E, "10_Dia", NhatKy_ViPham!F:F, B38, NhatKy_ViPham!C:C, "T17")</f>
        <v>100</v>
      </c>
      <c r="AI38" s="6">
        <f>100 + SUMIFS(NhatKy_ViPham!J:J, NhatKy_ViPham!E:E, "10_Dia", NhatKy_ViPham!F:F, B38, NhatKy_ViPham!C:C, "T18") - SUMIFS(NhatKy_ViPham!K:K, NhatKy_ViPham!E:E, "10_Dia", NhatKy_ViPham!F:F, B38, NhatKy_ViPham!C:C, "T18")</f>
        <v>100</v>
      </c>
      <c r="AJ38" s="6">
        <f>100 + SUMIFS(NhatKy_ViPham!J:J, NhatKy_ViPham!E:E, "10_Dia", NhatKy_ViPham!F:F, B38, NhatKy_ViPham!C:C, "T19") - SUMIFS(NhatKy_ViPham!K:K, NhatKy_ViPham!E:E, "10_Dia", NhatKy_ViPham!F:F, B38, NhatKy_ViPham!C:C, "T19")</f>
        <v>100</v>
      </c>
      <c r="AK38" s="6">
        <f>100 + SUMIFS(NhatKy_ViPham!J:J, NhatKy_ViPham!E:E, "10_Dia", NhatKy_ViPham!F:F, B38, NhatKy_ViPham!C:C, "T20") - SUMIFS(NhatKy_ViPham!K:K, NhatKy_ViPham!E:E, "10_Dia", NhatKy_ViPham!F:F, B38, NhatKy_ViPham!C:C, "T20")</f>
        <v>100</v>
      </c>
      <c r="AL38" s="6">
        <f>100 + SUMIFS(NhatKy_ViPham!J:J, NhatKy_ViPham!E:E, "10_Dia", NhatKy_ViPham!F:F, B38, NhatKy_ViPham!C:C, "T21") - SUMIFS(NhatKy_ViPham!K:K, NhatKy_ViPham!E:E, "10_Dia", NhatKy_ViPham!F:F, B38, NhatKy_ViPham!C:C, "T21")</f>
        <v>100</v>
      </c>
      <c r="AM38" s="6">
        <f>100 + SUMIFS(NhatKy_ViPham!J:J, NhatKy_ViPham!E:E, "10_Dia", NhatKy_ViPham!F:F, B38, NhatKy_ViPham!C:C, "T22") - SUMIFS(NhatKy_ViPham!K:K, NhatKy_ViPham!E:E, "10_Dia", NhatKy_ViPham!F:F, B38, NhatKy_ViPham!C:C, "T22")</f>
        <v>100</v>
      </c>
      <c r="AN38" s="6">
        <f>100 + SUMIFS(NhatKy_ViPham!J:J, NhatKy_ViPham!E:E, "10_Dia", NhatKy_ViPham!F:F, B38, NhatKy_ViPham!C:C, "T23") - SUMIFS(NhatKy_ViPham!K:K, NhatKy_ViPham!E:E, "10_Dia", NhatKy_ViPham!F:F, B38, NhatKy_ViPham!C:C, "T23")</f>
        <v>100</v>
      </c>
      <c r="AO38" s="6">
        <f>100 + SUMIFS(NhatKy_ViPham!J:J, NhatKy_ViPham!E:E, "10_Dia", NhatKy_ViPham!F:F, B38, NhatKy_ViPham!C:C, "T24") - SUMIFS(NhatKy_ViPham!K:K, NhatKy_ViPham!E:E, "10_Dia", NhatKy_ViPham!F:F, B38, NhatKy_ViPham!C:C, "T24")</f>
        <v>100</v>
      </c>
      <c r="AP38" s="6">
        <f>100 + SUMIFS(NhatKy_ViPham!J:J, NhatKy_ViPham!E:E, "10_Dia", NhatKy_ViPham!F:F, B38, NhatKy_ViPham!C:C, "T25") - SUMIFS(NhatKy_ViPham!K:K, NhatKy_ViPham!E:E, "10_Dia", NhatKy_ViPham!F:F, B38, NhatKy_ViPham!C:C, "T25")</f>
        <v>100</v>
      </c>
      <c r="AQ38" s="6">
        <f>100 + SUMIFS(NhatKy_ViPham!J:J, NhatKy_ViPham!E:E, "10_Dia", NhatKy_ViPham!F:F, B38, NhatKy_ViPham!C:C, "T26") - SUMIFS(NhatKy_ViPham!K:K, NhatKy_ViPham!E:E, "10_Dia", NhatKy_ViPham!F:F, B38, NhatKy_ViPham!C:C, "T26")</f>
        <v>100</v>
      </c>
      <c r="AR38" s="6">
        <f>100 + SUMIFS(NhatKy_ViPham!J:J, NhatKy_ViPham!E:E, "10_Dia", NhatKy_ViPham!F:F, B38, NhatKy_ViPham!C:C, "T27") - SUMIFS(NhatKy_ViPham!K:K, NhatKy_ViPham!E:E, "10_Dia", NhatKy_ViPham!F:F, B38, NhatKy_ViPham!C:C, "T27")</f>
        <v>100</v>
      </c>
      <c r="AS38" s="6">
        <f>100 + SUMIFS(NhatKy_ViPham!J:J, NhatKy_ViPham!E:E, "10_Dia", NhatKy_ViPham!F:F, B38, NhatKy_ViPham!C:C, "T28") - SUMIFS(NhatKy_ViPham!K:K, NhatKy_ViPham!E:E, "10_Dia", NhatKy_ViPham!F:F, B38, NhatKy_ViPham!C:C, "T28")</f>
        <v>100</v>
      </c>
      <c r="AT38" s="6">
        <f>100 + SUMIFS(NhatKy_ViPham!J:J, NhatKy_ViPham!E:E, "10_Dia", NhatKy_ViPham!F:F, B38, NhatKy_ViPham!C:C, "T29") - SUMIFS(NhatKy_ViPham!K:K, NhatKy_ViPham!E:E, "10_Dia", NhatKy_ViPham!F:F, B38, NhatKy_ViPham!C:C, "T29")</f>
        <v>100</v>
      </c>
      <c r="AU38" s="6">
        <f>100 + SUMIFS(NhatKy_ViPham!J:J, NhatKy_ViPham!E:E, "10_Dia", NhatKy_ViPham!F:F, B38, NhatKy_ViPham!C:C, "T30") - SUMIFS(NhatKy_ViPham!K:K, NhatKy_ViPham!E:E, "10_Dia", NhatKy_ViPham!F:F, B38, NhatKy_ViPham!C:C, "T30")</f>
        <v>100</v>
      </c>
      <c r="AV38" s="6">
        <f>100 + SUMIFS(NhatKy_ViPham!J:J, NhatKy_ViPham!E:E, "10_Dia", NhatKy_ViPham!F:F, B38, NhatKy_ViPham!C:C, "T31") - SUMIFS(NhatKy_ViPham!K:K, NhatKy_ViPham!E:E, "10_Dia", NhatKy_ViPham!F:F, B38, NhatKy_ViPham!C:C, "T31")</f>
        <v>100</v>
      </c>
      <c r="AW38" s="6">
        <f>100 + SUMIFS(NhatKy_ViPham!J:J, NhatKy_ViPham!E:E, "10_Dia", NhatKy_ViPham!F:F, B38, NhatKy_ViPham!C:C, "T32") - SUMIFS(NhatKy_ViPham!K:K, NhatKy_ViPham!E:E, "10_Dia", NhatKy_ViPham!F:F, B38, NhatKy_ViPham!C:C, "T32")</f>
        <v>100</v>
      </c>
      <c r="AX38" s="6">
        <f>100 + SUMIFS(NhatKy_ViPham!J:J, NhatKy_ViPham!E:E, "10_Dia", NhatKy_ViPham!F:F, B38, NhatKy_ViPham!C:C, "T33") - SUMIFS(NhatKy_ViPham!K:K, NhatKy_ViPham!E:E, "10_Dia", NhatKy_ViPham!F:F, B38, NhatKy_ViPham!C:C, "T33")</f>
        <v>100</v>
      </c>
      <c r="AY38" s="6">
        <f>100 + SUMIFS(NhatKy_ViPham!J:J, NhatKy_ViPham!E:E, "10_Dia", NhatKy_ViPham!F:F, B38, NhatKy_ViPham!C:C, "T34") - SUMIFS(NhatKy_ViPham!K:K, NhatKy_ViPham!E:E, "10_Dia", NhatKy_ViPham!F:F, B38, NhatKy_ViPham!C:C, "T34")</f>
        <v>100</v>
      </c>
      <c r="AZ38" s="6">
        <f>100 + SUMIFS(NhatKy_ViPham!J:J, NhatKy_ViPham!E:E, "10_Dia", NhatKy_ViPham!F:F, B38, NhatKy_ViPham!C:C, "T35") - SUMIFS(NhatKy_ViPham!K:K, NhatKy_ViPham!E:E, "10_Dia", NhatKy_ViPham!F:F, B38, NhatKy_ViPham!C:C, "T35")</f>
        <v>100</v>
      </c>
      <c r="BA38" s="12">
        <f t="shared" si="0"/>
        <v>100</v>
      </c>
      <c r="BB38" s="11" t="s">
        <v>430</v>
      </c>
      <c r="BC38" s="16" t="str">
        <f t="shared" si="1"/>
        <v>Tốt</v>
      </c>
      <c r="BD38" s="15" t="str">
        <f t="shared" si="2"/>
        <v>🟢 BÌNH THƯỜNG</v>
      </c>
    </row>
    <row r="39" spans="1:56" x14ac:dyDescent="0.25">
      <c r="A39" s="4">
        <v>31</v>
      </c>
      <c r="B39" s="10" t="s">
        <v>1151</v>
      </c>
      <c r="C39" s="4" t="s">
        <v>881</v>
      </c>
      <c r="D39" s="4" t="s">
        <v>429</v>
      </c>
      <c r="E39" s="11" t="s">
        <v>430</v>
      </c>
      <c r="F39" s="7">
        <f>SUMIFS(NhatKy_ViPham!K:K, NhatKy_ViPham!E:E, "10_Dia", NhatKy_ViPham!F:F, B39, NhatKy_ViPham!H:H, "L01")</f>
        <v>0</v>
      </c>
      <c r="G39" s="7">
        <f>SUMIFS(NhatKy_ViPham!K:K, NhatKy_ViPham!E:E, "10_Dia", NhatKy_ViPham!F:F, B39, NhatKy_ViPham!H:H, "L02")</f>
        <v>0</v>
      </c>
      <c r="H39" s="7">
        <f>SUMIFS(NhatKy_ViPham!K:K, NhatKy_ViPham!E:E, "10_Dia", NhatKy_ViPham!F:F, B39, NhatKy_ViPham!H:H, "L03")</f>
        <v>0</v>
      </c>
      <c r="I39" s="7">
        <f>SUMIFS(NhatKy_ViPham!K:K, NhatKy_ViPham!E:E, "10_Dia", NhatKy_ViPham!F:F, B39, NhatKy_ViPham!H:H, "L04")</f>
        <v>0</v>
      </c>
      <c r="J39" s="7">
        <f>SUMIFS(NhatKy_ViPham!K:K, NhatKy_ViPham!E:E, "10_Dia", NhatKy_ViPham!F:F, B39, NhatKy_ViPham!H:H, "L05")</f>
        <v>0</v>
      </c>
      <c r="K39" s="7">
        <f>SUMIFS(NhatKy_ViPham!K:K, NhatKy_ViPham!E:E, "10_Dia", NhatKy_ViPham!F:F, B39, NhatKy_ViPham!H:H, "L06")</f>
        <v>0</v>
      </c>
      <c r="L39" s="7">
        <f>SUMIFS(NhatKy_ViPham!K:K, NhatKy_ViPham!E:E, "10_Dia", NhatKy_ViPham!F:F, B39, NhatKy_ViPham!H:H, "L07")</f>
        <v>0</v>
      </c>
      <c r="M39" s="7">
        <f>SUMIFS(NhatKy_ViPham!K:K, NhatKy_ViPham!E:E, "10_Dia", NhatKy_ViPham!F:F, B39, NhatKy_ViPham!H:H, "L08")</f>
        <v>0</v>
      </c>
      <c r="N39" s="7">
        <f>SUMIFS(NhatKy_ViPham!K:K, NhatKy_ViPham!E:E, "10_Dia", NhatKy_ViPham!F:F, B39, NhatKy_ViPham!H:H, "L09")</f>
        <v>0</v>
      </c>
      <c r="O39" s="7">
        <f>SUMIFS(NhatKy_ViPham!K:K, NhatKy_ViPham!E:E, "10_Dia", NhatKy_ViPham!F:F, B39, NhatKy_ViPham!H:H, "L10")</f>
        <v>0</v>
      </c>
      <c r="P39" s="12">
        <f>SUMIFS(NhatKy_ViPham!J:J, NhatKy_ViPham!E:E, "10_Dia", NhatKy_ViPham!F:F, B39)</f>
        <v>0</v>
      </c>
      <c r="Q39" s="13">
        <f>SUMIFS(NhatKy_ViPham!K:K, NhatKy_ViPham!E:E, "10_Dia", NhatKy_ViPham!F:F, B39)</f>
        <v>0</v>
      </c>
      <c r="R39" s="7">
        <f>100 + SUMIFS(NhatKy_ViPham!J:J, NhatKy_ViPham!E:E, "10_Dia", NhatKy_ViPham!F:F, B39, NhatKy_ViPham!C:C, "T1") - SUMIFS(NhatKy_ViPham!K:K, NhatKy_ViPham!E:E, "10_Dia", NhatKy_ViPham!F:F, B39, NhatKy_ViPham!C:C, "T1")</f>
        <v>100</v>
      </c>
      <c r="S39" s="7">
        <f>100 + SUMIFS(NhatKy_ViPham!J:J, NhatKy_ViPham!E:E, "10_Dia", NhatKy_ViPham!F:F, B39, NhatKy_ViPham!C:C, "T2") - SUMIFS(NhatKy_ViPham!K:K, NhatKy_ViPham!E:E, "10_Dia", NhatKy_ViPham!F:F, B39, NhatKy_ViPham!C:C, "T2")</f>
        <v>100</v>
      </c>
      <c r="T39" s="7">
        <f>100 + SUMIFS(NhatKy_ViPham!J:J, NhatKy_ViPham!E:E, "10_Dia", NhatKy_ViPham!F:F, B39, NhatKy_ViPham!C:C, "T3") - SUMIFS(NhatKy_ViPham!K:K, NhatKy_ViPham!E:E, "10_Dia", NhatKy_ViPham!F:F, B39, NhatKy_ViPham!C:C, "T3")</f>
        <v>100</v>
      </c>
      <c r="U39" s="7">
        <f>100 + SUMIFS(NhatKy_ViPham!J:J, NhatKy_ViPham!E:E, "10_Dia", NhatKy_ViPham!F:F, B39, NhatKy_ViPham!C:C, "T4") - SUMIFS(NhatKy_ViPham!K:K, NhatKy_ViPham!E:E, "10_Dia", NhatKy_ViPham!F:F, B39, NhatKy_ViPham!C:C, "T4")</f>
        <v>100</v>
      </c>
      <c r="V39" s="7">
        <f>100 + SUMIFS(NhatKy_ViPham!J:J, NhatKy_ViPham!E:E, "10_Dia", NhatKy_ViPham!F:F, B39, NhatKy_ViPham!C:C, "T5") - SUMIFS(NhatKy_ViPham!K:K, NhatKy_ViPham!E:E, "10_Dia", NhatKy_ViPham!F:F, B39, NhatKy_ViPham!C:C, "T5")</f>
        <v>100</v>
      </c>
      <c r="W39" s="7">
        <f>100 + SUMIFS(NhatKy_ViPham!J:J, NhatKy_ViPham!E:E, "10_Dia", NhatKy_ViPham!F:F, B39, NhatKy_ViPham!C:C, "T6") - SUMIFS(NhatKy_ViPham!K:K, NhatKy_ViPham!E:E, "10_Dia", NhatKy_ViPham!F:F, B39, NhatKy_ViPham!C:C, "T6")</f>
        <v>100</v>
      </c>
      <c r="X39" s="7">
        <f>100 + SUMIFS(NhatKy_ViPham!J:J, NhatKy_ViPham!E:E, "10_Dia", NhatKy_ViPham!F:F, B39, NhatKy_ViPham!C:C, "T7") - SUMIFS(NhatKy_ViPham!K:K, NhatKy_ViPham!E:E, "10_Dia", NhatKy_ViPham!F:F, B39, NhatKy_ViPham!C:C, "T7")</f>
        <v>100</v>
      </c>
      <c r="Y39" s="7">
        <f>100 + SUMIFS(NhatKy_ViPham!J:J, NhatKy_ViPham!E:E, "10_Dia", NhatKy_ViPham!F:F, B39, NhatKy_ViPham!C:C, "T8") - SUMIFS(NhatKy_ViPham!K:K, NhatKy_ViPham!E:E, "10_Dia", NhatKy_ViPham!F:F, B39, NhatKy_ViPham!C:C, "T8")</f>
        <v>100</v>
      </c>
      <c r="Z39" s="7">
        <f>100 + SUMIFS(NhatKy_ViPham!J:J, NhatKy_ViPham!E:E, "10_Dia", NhatKy_ViPham!F:F, B39, NhatKy_ViPham!C:C, "T9") - SUMIFS(NhatKy_ViPham!K:K, NhatKy_ViPham!E:E, "10_Dia", NhatKy_ViPham!F:F, B39, NhatKy_ViPham!C:C, "T9")</f>
        <v>100</v>
      </c>
      <c r="AA39" s="7">
        <f>100 + SUMIFS(NhatKy_ViPham!J:J, NhatKy_ViPham!E:E, "10_Dia", NhatKy_ViPham!F:F, B39, NhatKy_ViPham!C:C, "T10") - SUMIFS(NhatKy_ViPham!K:K, NhatKy_ViPham!E:E, "10_Dia", NhatKy_ViPham!F:F, B39, NhatKy_ViPham!C:C, "T10")</f>
        <v>100</v>
      </c>
      <c r="AB39" s="7">
        <f>100 + SUMIFS(NhatKy_ViPham!J:J, NhatKy_ViPham!E:E, "10_Dia", NhatKy_ViPham!F:F, B39, NhatKy_ViPham!C:C, "T11") - SUMIFS(NhatKy_ViPham!K:K, NhatKy_ViPham!E:E, "10_Dia", NhatKy_ViPham!F:F, B39, NhatKy_ViPham!C:C, "T11")</f>
        <v>100</v>
      </c>
      <c r="AC39" s="7">
        <f>100 + SUMIFS(NhatKy_ViPham!J:J, NhatKy_ViPham!E:E, "10_Dia", NhatKy_ViPham!F:F, B39, NhatKy_ViPham!C:C, "T12") - SUMIFS(NhatKy_ViPham!K:K, NhatKy_ViPham!E:E, "10_Dia", NhatKy_ViPham!F:F, B39, NhatKy_ViPham!C:C, "T12")</f>
        <v>100</v>
      </c>
      <c r="AD39" s="7">
        <f>100 + SUMIFS(NhatKy_ViPham!J:J, NhatKy_ViPham!E:E, "10_Dia", NhatKy_ViPham!F:F, B39, NhatKy_ViPham!C:C, "T13") - SUMIFS(NhatKy_ViPham!K:K, NhatKy_ViPham!E:E, "10_Dia", NhatKy_ViPham!F:F, B39, NhatKy_ViPham!C:C, "T13")</f>
        <v>100</v>
      </c>
      <c r="AE39" s="7">
        <f>100 + SUMIFS(NhatKy_ViPham!J:J, NhatKy_ViPham!E:E, "10_Dia", NhatKy_ViPham!F:F, B39, NhatKy_ViPham!C:C, "T14") - SUMIFS(NhatKy_ViPham!K:K, NhatKy_ViPham!E:E, "10_Dia", NhatKy_ViPham!F:F, B39, NhatKy_ViPham!C:C, "T14")</f>
        <v>100</v>
      </c>
      <c r="AF39" s="7">
        <f>100 + SUMIFS(NhatKy_ViPham!J:J, NhatKy_ViPham!E:E, "10_Dia", NhatKy_ViPham!F:F, B39, NhatKy_ViPham!C:C, "T15") - SUMIFS(NhatKy_ViPham!K:K, NhatKy_ViPham!E:E, "10_Dia", NhatKy_ViPham!F:F, B39, NhatKy_ViPham!C:C, "T15")</f>
        <v>100</v>
      </c>
      <c r="AG39" s="7">
        <f>100 + SUMIFS(NhatKy_ViPham!J:J, NhatKy_ViPham!E:E, "10_Dia", NhatKy_ViPham!F:F, B39, NhatKy_ViPham!C:C, "T16") - SUMIFS(NhatKy_ViPham!K:K, NhatKy_ViPham!E:E, "10_Dia", NhatKy_ViPham!F:F, B39, NhatKy_ViPham!C:C, "T16")</f>
        <v>100</v>
      </c>
      <c r="AH39" s="7">
        <f>100 + SUMIFS(NhatKy_ViPham!J:J, NhatKy_ViPham!E:E, "10_Dia", NhatKy_ViPham!F:F, B39, NhatKy_ViPham!C:C, "T17") - SUMIFS(NhatKy_ViPham!K:K, NhatKy_ViPham!E:E, "10_Dia", NhatKy_ViPham!F:F, B39, NhatKy_ViPham!C:C, "T17")</f>
        <v>100</v>
      </c>
      <c r="AI39" s="7">
        <f>100 + SUMIFS(NhatKy_ViPham!J:J, NhatKy_ViPham!E:E, "10_Dia", NhatKy_ViPham!F:F, B39, NhatKy_ViPham!C:C, "T18") - SUMIFS(NhatKy_ViPham!K:K, NhatKy_ViPham!E:E, "10_Dia", NhatKy_ViPham!F:F, B39, NhatKy_ViPham!C:C, "T18")</f>
        <v>100</v>
      </c>
      <c r="AJ39" s="7">
        <f>100 + SUMIFS(NhatKy_ViPham!J:J, NhatKy_ViPham!E:E, "10_Dia", NhatKy_ViPham!F:F, B39, NhatKy_ViPham!C:C, "T19") - SUMIFS(NhatKy_ViPham!K:K, NhatKy_ViPham!E:E, "10_Dia", NhatKy_ViPham!F:F, B39, NhatKy_ViPham!C:C, "T19")</f>
        <v>100</v>
      </c>
      <c r="AK39" s="7">
        <f>100 + SUMIFS(NhatKy_ViPham!J:J, NhatKy_ViPham!E:E, "10_Dia", NhatKy_ViPham!F:F, B39, NhatKy_ViPham!C:C, "T20") - SUMIFS(NhatKy_ViPham!K:K, NhatKy_ViPham!E:E, "10_Dia", NhatKy_ViPham!F:F, B39, NhatKy_ViPham!C:C, "T20")</f>
        <v>100</v>
      </c>
      <c r="AL39" s="7">
        <f>100 + SUMIFS(NhatKy_ViPham!J:J, NhatKy_ViPham!E:E, "10_Dia", NhatKy_ViPham!F:F, B39, NhatKy_ViPham!C:C, "T21") - SUMIFS(NhatKy_ViPham!K:K, NhatKy_ViPham!E:E, "10_Dia", NhatKy_ViPham!F:F, B39, NhatKy_ViPham!C:C, "T21")</f>
        <v>100</v>
      </c>
      <c r="AM39" s="7">
        <f>100 + SUMIFS(NhatKy_ViPham!J:J, NhatKy_ViPham!E:E, "10_Dia", NhatKy_ViPham!F:F, B39, NhatKy_ViPham!C:C, "T22") - SUMIFS(NhatKy_ViPham!K:K, NhatKy_ViPham!E:E, "10_Dia", NhatKy_ViPham!F:F, B39, NhatKy_ViPham!C:C, "T22")</f>
        <v>100</v>
      </c>
      <c r="AN39" s="7">
        <f>100 + SUMIFS(NhatKy_ViPham!J:J, NhatKy_ViPham!E:E, "10_Dia", NhatKy_ViPham!F:F, B39, NhatKy_ViPham!C:C, "T23") - SUMIFS(NhatKy_ViPham!K:K, NhatKy_ViPham!E:E, "10_Dia", NhatKy_ViPham!F:F, B39, NhatKy_ViPham!C:C, "T23")</f>
        <v>100</v>
      </c>
      <c r="AO39" s="7">
        <f>100 + SUMIFS(NhatKy_ViPham!J:J, NhatKy_ViPham!E:E, "10_Dia", NhatKy_ViPham!F:F, B39, NhatKy_ViPham!C:C, "T24") - SUMIFS(NhatKy_ViPham!K:K, NhatKy_ViPham!E:E, "10_Dia", NhatKy_ViPham!F:F, B39, NhatKy_ViPham!C:C, "T24")</f>
        <v>100</v>
      </c>
      <c r="AP39" s="7">
        <f>100 + SUMIFS(NhatKy_ViPham!J:J, NhatKy_ViPham!E:E, "10_Dia", NhatKy_ViPham!F:F, B39, NhatKy_ViPham!C:C, "T25") - SUMIFS(NhatKy_ViPham!K:K, NhatKy_ViPham!E:E, "10_Dia", NhatKy_ViPham!F:F, B39, NhatKy_ViPham!C:C, "T25")</f>
        <v>100</v>
      </c>
      <c r="AQ39" s="7">
        <f>100 + SUMIFS(NhatKy_ViPham!J:J, NhatKy_ViPham!E:E, "10_Dia", NhatKy_ViPham!F:F, B39, NhatKy_ViPham!C:C, "T26") - SUMIFS(NhatKy_ViPham!K:K, NhatKy_ViPham!E:E, "10_Dia", NhatKy_ViPham!F:F, B39, NhatKy_ViPham!C:C, "T26")</f>
        <v>100</v>
      </c>
      <c r="AR39" s="7">
        <f>100 + SUMIFS(NhatKy_ViPham!J:J, NhatKy_ViPham!E:E, "10_Dia", NhatKy_ViPham!F:F, B39, NhatKy_ViPham!C:C, "T27") - SUMIFS(NhatKy_ViPham!K:K, NhatKy_ViPham!E:E, "10_Dia", NhatKy_ViPham!F:F, B39, NhatKy_ViPham!C:C, "T27")</f>
        <v>100</v>
      </c>
      <c r="AS39" s="7">
        <f>100 + SUMIFS(NhatKy_ViPham!J:J, NhatKy_ViPham!E:E, "10_Dia", NhatKy_ViPham!F:F, B39, NhatKy_ViPham!C:C, "T28") - SUMIFS(NhatKy_ViPham!K:K, NhatKy_ViPham!E:E, "10_Dia", NhatKy_ViPham!F:F, B39, NhatKy_ViPham!C:C, "T28")</f>
        <v>100</v>
      </c>
      <c r="AT39" s="7">
        <f>100 + SUMIFS(NhatKy_ViPham!J:J, NhatKy_ViPham!E:E, "10_Dia", NhatKy_ViPham!F:F, B39, NhatKy_ViPham!C:C, "T29") - SUMIFS(NhatKy_ViPham!K:K, NhatKy_ViPham!E:E, "10_Dia", NhatKy_ViPham!F:F, B39, NhatKy_ViPham!C:C, "T29")</f>
        <v>100</v>
      </c>
      <c r="AU39" s="7">
        <f>100 + SUMIFS(NhatKy_ViPham!J:J, NhatKy_ViPham!E:E, "10_Dia", NhatKy_ViPham!F:F, B39, NhatKy_ViPham!C:C, "T30") - SUMIFS(NhatKy_ViPham!K:K, NhatKy_ViPham!E:E, "10_Dia", NhatKy_ViPham!F:F, B39, NhatKy_ViPham!C:C, "T30")</f>
        <v>100</v>
      </c>
      <c r="AV39" s="7">
        <f>100 + SUMIFS(NhatKy_ViPham!J:J, NhatKy_ViPham!E:E, "10_Dia", NhatKy_ViPham!F:F, B39, NhatKy_ViPham!C:C, "T31") - SUMIFS(NhatKy_ViPham!K:K, NhatKy_ViPham!E:E, "10_Dia", NhatKy_ViPham!F:F, B39, NhatKy_ViPham!C:C, "T31")</f>
        <v>100</v>
      </c>
      <c r="AW39" s="7">
        <f>100 + SUMIFS(NhatKy_ViPham!J:J, NhatKy_ViPham!E:E, "10_Dia", NhatKy_ViPham!F:F, B39, NhatKy_ViPham!C:C, "T32") - SUMIFS(NhatKy_ViPham!K:K, NhatKy_ViPham!E:E, "10_Dia", NhatKy_ViPham!F:F, B39, NhatKy_ViPham!C:C, "T32")</f>
        <v>100</v>
      </c>
      <c r="AX39" s="7">
        <f>100 + SUMIFS(NhatKy_ViPham!J:J, NhatKy_ViPham!E:E, "10_Dia", NhatKy_ViPham!F:F, B39, NhatKy_ViPham!C:C, "T33") - SUMIFS(NhatKy_ViPham!K:K, NhatKy_ViPham!E:E, "10_Dia", NhatKy_ViPham!F:F, B39, NhatKy_ViPham!C:C, "T33")</f>
        <v>100</v>
      </c>
      <c r="AY39" s="7">
        <f>100 + SUMIFS(NhatKy_ViPham!J:J, NhatKy_ViPham!E:E, "10_Dia", NhatKy_ViPham!F:F, B39, NhatKy_ViPham!C:C, "T34") - SUMIFS(NhatKy_ViPham!K:K, NhatKy_ViPham!E:E, "10_Dia", NhatKy_ViPham!F:F, B39, NhatKy_ViPham!C:C, "T34")</f>
        <v>100</v>
      </c>
      <c r="AZ39" s="7">
        <f>100 + SUMIFS(NhatKy_ViPham!J:J, NhatKy_ViPham!E:E, "10_Dia", NhatKy_ViPham!F:F, B39, NhatKy_ViPham!C:C, "T35") - SUMIFS(NhatKy_ViPham!K:K, NhatKy_ViPham!E:E, "10_Dia", NhatKy_ViPham!F:F, B39, NhatKy_ViPham!C:C, "T35")</f>
        <v>100</v>
      </c>
      <c r="BA39" s="12">
        <f t="shared" si="0"/>
        <v>100</v>
      </c>
      <c r="BB39" s="11" t="s">
        <v>430</v>
      </c>
      <c r="BC39" s="14" t="str">
        <f t="shared" si="1"/>
        <v>Tốt</v>
      </c>
      <c r="BD39" s="10" t="str">
        <f t="shared" si="2"/>
        <v>🟢 BÌNH THƯỜNG</v>
      </c>
    </row>
    <row r="40" spans="1:56" x14ac:dyDescent="0.25">
      <c r="A40" s="5">
        <v>32</v>
      </c>
      <c r="B40" s="15" t="s">
        <v>1152</v>
      </c>
      <c r="C40" s="5" t="s">
        <v>1153</v>
      </c>
      <c r="D40" s="5" t="s">
        <v>429</v>
      </c>
      <c r="E40" s="11" t="s">
        <v>430</v>
      </c>
      <c r="F40" s="6">
        <f>SUMIFS(NhatKy_ViPham!K:K, NhatKy_ViPham!E:E, "10_Dia", NhatKy_ViPham!F:F, B40, NhatKy_ViPham!H:H, "L01")</f>
        <v>0</v>
      </c>
      <c r="G40" s="6">
        <f>SUMIFS(NhatKy_ViPham!K:K, NhatKy_ViPham!E:E, "10_Dia", NhatKy_ViPham!F:F, B40, NhatKy_ViPham!H:H, "L02")</f>
        <v>0</v>
      </c>
      <c r="H40" s="6">
        <f>SUMIFS(NhatKy_ViPham!K:K, NhatKy_ViPham!E:E, "10_Dia", NhatKy_ViPham!F:F, B40, NhatKy_ViPham!H:H, "L03")</f>
        <v>0</v>
      </c>
      <c r="I40" s="6">
        <f>SUMIFS(NhatKy_ViPham!K:K, NhatKy_ViPham!E:E, "10_Dia", NhatKy_ViPham!F:F, B40, NhatKy_ViPham!H:H, "L04")</f>
        <v>0</v>
      </c>
      <c r="J40" s="6">
        <f>SUMIFS(NhatKy_ViPham!K:K, NhatKy_ViPham!E:E, "10_Dia", NhatKy_ViPham!F:F, B40, NhatKy_ViPham!H:H, "L05")</f>
        <v>0</v>
      </c>
      <c r="K40" s="6">
        <f>SUMIFS(NhatKy_ViPham!K:K, NhatKy_ViPham!E:E, "10_Dia", NhatKy_ViPham!F:F, B40, NhatKy_ViPham!H:H, "L06")</f>
        <v>0</v>
      </c>
      <c r="L40" s="6">
        <f>SUMIFS(NhatKy_ViPham!K:K, NhatKy_ViPham!E:E, "10_Dia", NhatKy_ViPham!F:F, B40, NhatKy_ViPham!H:H, "L07")</f>
        <v>0</v>
      </c>
      <c r="M40" s="6">
        <f>SUMIFS(NhatKy_ViPham!K:K, NhatKy_ViPham!E:E, "10_Dia", NhatKy_ViPham!F:F, B40, NhatKy_ViPham!H:H, "L08")</f>
        <v>0</v>
      </c>
      <c r="N40" s="6">
        <f>SUMIFS(NhatKy_ViPham!K:K, NhatKy_ViPham!E:E, "10_Dia", NhatKy_ViPham!F:F, B40, NhatKy_ViPham!H:H, "L09")</f>
        <v>0</v>
      </c>
      <c r="O40" s="6">
        <f>SUMIFS(NhatKy_ViPham!K:K, NhatKy_ViPham!E:E, "10_Dia", NhatKy_ViPham!F:F, B40, NhatKy_ViPham!H:H, "L10")</f>
        <v>0</v>
      </c>
      <c r="P40" s="12">
        <f>SUMIFS(NhatKy_ViPham!J:J, NhatKy_ViPham!E:E, "10_Dia", NhatKy_ViPham!F:F, B40)</f>
        <v>0</v>
      </c>
      <c r="Q40" s="13">
        <f>SUMIFS(NhatKy_ViPham!K:K, NhatKy_ViPham!E:E, "10_Dia", NhatKy_ViPham!F:F, B40)</f>
        <v>0</v>
      </c>
      <c r="R40" s="6">
        <f>100 + SUMIFS(NhatKy_ViPham!J:J, NhatKy_ViPham!E:E, "10_Dia", NhatKy_ViPham!F:F, B40, NhatKy_ViPham!C:C, "T1") - SUMIFS(NhatKy_ViPham!K:K, NhatKy_ViPham!E:E, "10_Dia", NhatKy_ViPham!F:F, B40, NhatKy_ViPham!C:C, "T1")</f>
        <v>100</v>
      </c>
      <c r="S40" s="6">
        <f>100 + SUMIFS(NhatKy_ViPham!J:J, NhatKy_ViPham!E:E, "10_Dia", NhatKy_ViPham!F:F, B40, NhatKy_ViPham!C:C, "T2") - SUMIFS(NhatKy_ViPham!K:K, NhatKy_ViPham!E:E, "10_Dia", NhatKy_ViPham!F:F, B40, NhatKy_ViPham!C:C, "T2")</f>
        <v>100</v>
      </c>
      <c r="T40" s="6">
        <f>100 + SUMIFS(NhatKy_ViPham!J:J, NhatKy_ViPham!E:E, "10_Dia", NhatKy_ViPham!F:F, B40, NhatKy_ViPham!C:C, "T3") - SUMIFS(NhatKy_ViPham!K:K, NhatKy_ViPham!E:E, "10_Dia", NhatKy_ViPham!F:F, B40, NhatKy_ViPham!C:C, "T3")</f>
        <v>100</v>
      </c>
      <c r="U40" s="6">
        <f>100 + SUMIFS(NhatKy_ViPham!J:J, NhatKy_ViPham!E:E, "10_Dia", NhatKy_ViPham!F:F, B40, NhatKy_ViPham!C:C, "T4") - SUMIFS(NhatKy_ViPham!K:K, NhatKy_ViPham!E:E, "10_Dia", NhatKy_ViPham!F:F, B40, NhatKy_ViPham!C:C, "T4")</f>
        <v>100</v>
      </c>
      <c r="V40" s="6">
        <f>100 + SUMIFS(NhatKy_ViPham!J:J, NhatKy_ViPham!E:E, "10_Dia", NhatKy_ViPham!F:F, B40, NhatKy_ViPham!C:C, "T5") - SUMIFS(NhatKy_ViPham!K:K, NhatKy_ViPham!E:E, "10_Dia", NhatKy_ViPham!F:F, B40, NhatKy_ViPham!C:C, "T5")</f>
        <v>100</v>
      </c>
      <c r="W40" s="6">
        <f>100 + SUMIFS(NhatKy_ViPham!J:J, NhatKy_ViPham!E:E, "10_Dia", NhatKy_ViPham!F:F, B40, NhatKy_ViPham!C:C, "T6") - SUMIFS(NhatKy_ViPham!K:K, NhatKy_ViPham!E:E, "10_Dia", NhatKy_ViPham!F:F, B40, NhatKy_ViPham!C:C, "T6")</f>
        <v>100</v>
      </c>
      <c r="X40" s="6">
        <f>100 + SUMIFS(NhatKy_ViPham!J:J, NhatKy_ViPham!E:E, "10_Dia", NhatKy_ViPham!F:F, B40, NhatKy_ViPham!C:C, "T7") - SUMIFS(NhatKy_ViPham!K:K, NhatKy_ViPham!E:E, "10_Dia", NhatKy_ViPham!F:F, B40, NhatKy_ViPham!C:C, "T7")</f>
        <v>100</v>
      </c>
      <c r="Y40" s="6">
        <f>100 + SUMIFS(NhatKy_ViPham!J:J, NhatKy_ViPham!E:E, "10_Dia", NhatKy_ViPham!F:F, B40, NhatKy_ViPham!C:C, "T8") - SUMIFS(NhatKy_ViPham!K:K, NhatKy_ViPham!E:E, "10_Dia", NhatKy_ViPham!F:F, B40, NhatKy_ViPham!C:C, "T8")</f>
        <v>100</v>
      </c>
      <c r="Z40" s="6">
        <f>100 + SUMIFS(NhatKy_ViPham!J:J, NhatKy_ViPham!E:E, "10_Dia", NhatKy_ViPham!F:F, B40, NhatKy_ViPham!C:C, "T9") - SUMIFS(NhatKy_ViPham!K:K, NhatKy_ViPham!E:E, "10_Dia", NhatKy_ViPham!F:F, B40, NhatKy_ViPham!C:C, "T9")</f>
        <v>100</v>
      </c>
      <c r="AA40" s="6">
        <f>100 + SUMIFS(NhatKy_ViPham!J:J, NhatKy_ViPham!E:E, "10_Dia", NhatKy_ViPham!F:F, B40, NhatKy_ViPham!C:C, "T10") - SUMIFS(NhatKy_ViPham!K:K, NhatKy_ViPham!E:E, "10_Dia", NhatKy_ViPham!F:F, B40, NhatKy_ViPham!C:C, "T10")</f>
        <v>100</v>
      </c>
      <c r="AB40" s="6">
        <f>100 + SUMIFS(NhatKy_ViPham!J:J, NhatKy_ViPham!E:E, "10_Dia", NhatKy_ViPham!F:F, B40, NhatKy_ViPham!C:C, "T11") - SUMIFS(NhatKy_ViPham!K:K, NhatKy_ViPham!E:E, "10_Dia", NhatKy_ViPham!F:F, B40, NhatKy_ViPham!C:C, "T11")</f>
        <v>100</v>
      </c>
      <c r="AC40" s="6">
        <f>100 + SUMIFS(NhatKy_ViPham!J:J, NhatKy_ViPham!E:E, "10_Dia", NhatKy_ViPham!F:F, B40, NhatKy_ViPham!C:C, "T12") - SUMIFS(NhatKy_ViPham!K:K, NhatKy_ViPham!E:E, "10_Dia", NhatKy_ViPham!F:F, B40, NhatKy_ViPham!C:C, "T12")</f>
        <v>100</v>
      </c>
      <c r="AD40" s="6">
        <f>100 + SUMIFS(NhatKy_ViPham!J:J, NhatKy_ViPham!E:E, "10_Dia", NhatKy_ViPham!F:F, B40, NhatKy_ViPham!C:C, "T13") - SUMIFS(NhatKy_ViPham!K:K, NhatKy_ViPham!E:E, "10_Dia", NhatKy_ViPham!F:F, B40, NhatKy_ViPham!C:C, "T13")</f>
        <v>100</v>
      </c>
      <c r="AE40" s="6">
        <f>100 + SUMIFS(NhatKy_ViPham!J:J, NhatKy_ViPham!E:E, "10_Dia", NhatKy_ViPham!F:F, B40, NhatKy_ViPham!C:C, "T14") - SUMIFS(NhatKy_ViPham!K:K, NhatKy_ViPham!E:E, "10_Dia", NhatKy_ViPham!F:F, B40, NhatKy_ViPham!C:C, "T14")</f>
        <v>100</v>
      </c>
      <c r="AF40" s="6">
        <f>100 + SUMIFS(NhatKy_ViPham!J:J, NhatKy_ViPham!E:E, "10_Dia", NhatKy_ViPham!F:F, B40, NhatKy_ViPham!C:C, "T15") - SUMIFS(NhatKy_ViPham!K:K, NhatKy_ViPham!E:E, "10_Dia", NhatKy_ViPham!F:F, B40, NhatKy_ViPham!C:C, "T15")</f>
        <v>100</v>
      </c>
      <c r="AG40" s="6">
        <f>100 + SUMIFS(NhatKy_ViPham!J:J, NhatKy_ViPham!E:E, "10_Dia", NhatKy_ViPham!F:F, B40, NhatKy_ViPham!C:C, "T16") - SUMIFS(NhatKy_ViPham!K:K, NhatKy_ViPham!E:E, "10_Dia", NhatKy_ViPham!F:F, B40, NhatKy_ViPham!C:C, "T16")</f>
        <v>100</v>
      </c>
      <c r="AH40" s="6">
        <f>100 + SUMIFS(NhatKy_ViPham!J:J, NhatKy_ViPham!E:E, "10_Dia", NhatKy_ViPham!F:F, B40, NhatKy_ViPham!C:C, "T17") - SUMIFS(NhatKy_ViPham!K:K, NhatKy_ViPham!E:E, "10_Dia", NhatKy_ViPham!F:F, B40, NhatKy_ViPham!C:C, "T17")</f>
        <v>100</v>
      </c>
      <c r="AI40" s="6">
        <f>100 + SUMIFS(NhatKy_ViPham!J:J, NhatKy_ViPham!E:E, "10_Dia", NhatKy_ViPham!F:F, B40, NhatKy_ViPham!C:C, "T18") - SUMIFS(NhatKy_ViPham!K:K, NhatKy_ViPham!E:E, "10_Dia", NhatKy_ViPham!F:F, B40, NhatKy_ViPham!C:C, "T18")</f>
        <v>100</v>
      </c>
      <c r="AJ40" s="6">
        <f>100 + SUMIFS(NhatKy_ViPham!J:J, NhatKy_ViPham!E:E, "10_Dia", NhatKy_ViPham!F:F, B40, NhatKy_ViPham!C:C, "T19") - SUMIFS(NhatKy_ViPham!K:K, NhatKy_ViPham!E:E, "10_Dia", NhatKy_ViPham!F:F, B40, NhatKy_ViPham!C:C, "T19")</f>
        <v>100</v>
      </c>
      <c r="AK40" s="6">
        <f>100 + SUMIFS(NhatKy_ViPham!J:J, NhatKy_ViPham!E:E, "10_Dia", NhatKy_ViPham!F:F, B40, NhatKy_ViPham!C:C, "T20") - SUMIFS(NhatKy_ViPham!K:K, NhatKy_ViPham!E:E, "10_Dia", NhatKy_ViPham!F:F, B40, NhatKy_ViPham!C:C, "T20")</f>
        <v>100</v>
      </c>
      <c r="AL40" s="6">
        <f>100 + SUMIFS(NhatKy_ViPham!J:J, NhatKy_ViPham!E:E, "10_Dia", NhatKy_ViPham!F:F, B40, NhatKy_ViPham!C:C, "T21") - SUMIFS(NhatKy_ViPham!K:K, NhatKy_ViPham!E:E, "10_Dia", NhatKy_ViPham!F:F, B40, NhatKy_ViPham!C:C, "T21")</f>
        <v>100</v>
      </c>
      <c r="AM40" s="6">
        <f>100 + SUMIFS(NhatKy_ViPham!J:J, NhatKy_ViPham!E:E, "10_Dia", NhatKy_ViPham!F:F, B40, NhatKy_ViPham!C:C, "T22") - SUMIFS(NhatKy_ViPham!K:K, NhatKy_ViPham!E:E, "10_Dia", NhatKy_ViPham!F:F, B40, NhatKy_ViPham!C:C, "T22")</f>
        <v>100</v>
      </c>
      <c r="AN40" s="6">
        <f>100 + SUMIFS(NhatKy_ViPham!J:J, NhatKy_ViPham!E:E, "10_Dia", NhatKy_ViPham!F:F, B40, NhatKy_ViPham!C:C, "T23") - SUMIFS(NhatKy_ViPham!K:K, NhatKy_ViPham!E:E, "10_Dia", NhatKy_ViPham!F:F, B40, NhatKy_ViPham!C:C, "T23")</f>
        <v>100</v>
      </c>
      <c r="AO40" s="6">
        <f>100 + SUMIFS(NhatKy_ViPham!J:J, NhatKy_ViPham!E:E, "10_Dia", NhatKy_ViPham!F:F, B40, NhatKy_ViPham!C:C, "T24") - SUMIFS(NhatKy_ViPham!K:K, NhatKy_ViPham!E:E, "10_Dia", NhatKy_ViPham!F:F, B40, NhatKy_ViPham!C:C, "T24")</f>
        <v>100</v>
      </c>
      <c r="AP40" s="6">
        <f>100 + SUMIFS(NhatKy_ViPham!J:J, NhatKy_ViPham!E:E, "10_Dia", NhatKy_ViPham!F:F, B40, NhatKy_ViPham!C:C, "T25") - SUMIFS(NhatKy_ViPham!K:K, NhatKy_ViPham!E:E, "10_Dia", NhatKy_ViPham!F:F, B40, NhatKy_ViPham!C:C, "T25")</f>
        <v>100</v>
      </c>
      <c r="AQ40" s="6">
        <f>100 + SUMIFS(NhatKy_ViPham!J:J, NhatKy_ViPham!E:E, "10_Dia", NhatKy_ViPham!F:F, B40, NhatKy_ViPham!C:C, "T26") - SUMIFS(NhatKy_ViPham!K:K, NhatKy_ViPham!E:E, "10_Dia", NhatKy_ViPham!F:F, B40, NhatKy_ViPham!C:C, "T26")</f>
        <v>100</v>
      </c>
      <c r="AR40" s="6">
        <f>100 + SUMIFS(NhatKy_ViPham!J:J, NhatKy_ViPham!E:E, "10_Dia", NhatKy_ViPham!F:F, B40, NhatKy_ViPham!C:C, "T27") - SUMIFS(NhatKy_ViPham!K:K, NhatKy_ViPham!E:E, "10_Dia", NhatKy_ViPham!F:F, B40, NhatKy_ViPham!C:C, "T27")</f>
        <v>100</v>
      </c>
      <c r="AS40" s="6">
        <f>100 + SUMIFS(NhatKy_ViPham!J:J, NhatKy_ViPham!E:E, "10_Dia", NhatKy_ViPham!F:F, B40, NhatKy_ViPham!C:C, "T28") - SUMIFS(NhatKy_ViPham!K:K, NhatKy_ViPham!E:E, "10_Dia", NhatKy_ViPham!F:F, B40, NhatKy_ViPham!C:C, "T28")</f>
        <v>100</v>
      </c>
      <c r="AT40" s="6">
        <f>100 + SUMIFS(NhatKy_ViPham!J:J, NhatKy_ViPham!E:E, "10_Dia", NhatKy_ViPham!F:F, B40, NhatKy_ViPham!C:C, "T29") - SUMIFS(NhatKy_ViPham!K:K, NhatKy_ViPham!E:E, "10_Dia", NhatKy_ViPham!F:F, B40, NhatKy_ViPham!C:C, "T29")</f>
        <v>100</v>
      </c>
      <c r="AU40" s="6">
        <f>100 + SUMIFS(NhatKy_ViPham!J:J, NhatKy_ViPham!E:E, "10_Dia", NhatKy_ViPham!F:F, B40, NhatKy_ViPham!C:C, "T30") - SUMIFS(NhatKy_ViPham!K:K, NhatKy_ViPham!E:E, "10_Dia", NhatKy_ViPham!F:F, B40, NhatKy_ViPham!C:C, "T30")</f>
        <v>100</v>
      </c>
      <c r="AV40" s="6">
        <f>100 + SUMIFS(NhatKy_ViPham!J:J, NhatKy_ViPham!E:E, "10_Dia", NhatKy_ViPham!F:F, B40, NhatKy_ViPham!C:C, "T31") - SUMIFS(NhatKy_ViPham!K:K, NhatKy_ViPham!E:E, "10_Dia", NhatKy_ViPham!F:F, B40, NhatKy_ViPham!C:C, "T31")</f>
        <v>100</v>
      </c>
      <c r="AW40" s="6">
        <f>100 + SUMIFS(NhatKy_ViPham!J:J, NhatKy_ViPham!E:E, "10_Dia", NhatKy_ViPham!F:F, B40, NhatKy_ViPham!C:C, "T32") - SUMIFS(NhatKy_ViPham!K:K, NhatKy_ViPham!E:E, "10_Dia", NhatKy_ViPham!F:F, B40, NhatKy_ViPham!C:C, "T32")</f>
        <v>100</v>
      </c>
      <c r="AX40" s="6">
        <f>100 + SUMIFS(NhatKy_ViPham!J:J, NhatKy_ViPham!E:E, "10_Dia", NhatKy_ViPham!F:F, B40, NhatKy_ViPham!C:C, "T33") - SUMIFS(NhatKy_ViPham!K:K, NhatKy_ViPham!E:E, "10_Dia", NhatKy_ViPham!F:F, B40, NhatKy_ViPham!C:C, "T33")</f>
        <v>100</v>
      </c>
      <c r="AY40" s="6">
        <f>100 + SUMIFS(NhatKy_ViPham!J:J, NhatKy_ViPham!E:E, "10_Dia", NhatKy_ViPham!F:F, B40, NhatKy_ViPham!C:C, "T34") - SUMIFS(NhatKy_ViPham!K:K, NhatKy_ViPham!E:E, "10_Dia", NhatKy_ViPham!F:F, B40, NhatKy_ViPham!C:C, "T34")</f>
        <v>100</v>
      </c>
      <c r="AZ40" s="6">
        <f>100 + SUMIFS(NhatKy_ViPham!J:J, NhatKy_ViPham!E:E, "10_Dia", NhatKy_ViPham!F:F, B40, NhatKy_ViPham!C:C, "T35") - SUMIFS(NhatKy_ViPham!K:K, NhatKy_ViPham!E:E, "10_Dia", NhatKy_ViPham!F:F, B40, NhatKy_ViPham!C:C, "T35")</f>
        <v>100</v>
      </c>
      <c r="BA40" s="12">
        <f t="shared" si="0"/>
        <v>100</v>
      </c>
      <c r="BB40" s="11" t="s">
        <v>430</v>
      </c>
      <c r="BC40" s="16" t="str">
        <f t="shared" si="1"/>
        <v>Tốt</v>
      </c>
      <c r="BD40" s="15" t="str">
        <f t="shared" si="2"/>
        <v>🟢 BÌNH THƯỜNG</v>
      </c>
    </row>
    <row r="41" spans="1:56" x14ac:dyDescent="0.25">
      <c r="A41" s="4">
        <v>33</v>
      </c>
      <c r="B41" s="10" t="s">
        <v>1154</v>
      </c>
      <c r="C41" s="4" t="s">
        <v>662</v>
      </c>
      <c r="D41" s="4" t="s">
        <v>429</v>
      </c>
      <c r="E41" s="11" t="s">
        <v>430</v>
      </c>
      <c r="F41" s="7">
        <f>SUMIFS(NhatKy_ViPham!K:K, NhatKy_ViPham!E:E, "10_Dia", NhatKy_ViPham!F:F, B41, NhatKy_ViPham!H:H, "L01")</f>
        <v>0</v>
      </c>
      <c r="G41" s="7">
        <f>SUMIFS(NhatKy_ViPham!K:K, NhatKy_ViPham!E:E, "10_Dia", NhatKy_ViPham!F:F, B41, NhatKy_ViPham!H:H, "L02")</f>
        <v>0</v>
      </c>
      <c r="H41" s="7">
        <f>SUMIFS(NhatKy_ViPham!K:K, NhatKy_ViPham!E:E, "10_Dia", NhatKy_ViPham!F:F, B41, NhatKy_ViPham!H:H, "L03")</f>
        <v>0</v>
      </c>
      <c r="I41" s="7">
        <f>SUMIFS(NhatKy_ViPham!K:K, NhatKy_ViPham!E:E, "10_Dia", NhatKy_ViPham!F:F, B41, NhatKy_ViPham!H:H, "L04")</f>
        <v>0</v>
      </c>
      <c r="J41" s="7">
        <f>SUMIFS(NhatKy_ViPham!K:K, NhatKy_ViPham!E:E, "10_Dia", NhatKy_ViPham!F:F, B41, NhatKy_ViPham!H:H, "L05")</f>
        <v>0</v>
      </c>
      <c r="K41" s="7">
        <f>SUMIFS(NhatKy_ViPham!K:K, NhatKy_ViPham!E:E, "10_Dia", NhatKy_ViPham!F:F, B41, NhatKy_ViPham!H:H, "L06")</f>
        <v>0</v>
      </c>
      <c r="L41" s="7">
        <f>SUMIFS(NhatKy_ViPham!K:K, NhatKy_ViPham!E:E, "10_Dia", NhatKy_ViPham!F:F, B41, NhatKy_ViPham!H:H, "L07")</f>
        <v>0</v>
      </c>
      <c r="M41" s="7">
        <f>SUMIFS(NhatKy_ViPham!K:K, NhatKy_ViPham!E:E, "10_Dia", NhatKy_ViPham!F:F, B41, NhatKy_ViPham!H:H, "L08")</f>
        <v>0</v>
      </c>
      <c r="N41" s="7">
        <f>SUMIFS(NhatKy_ViPham!K:K, NhatKy_ViPham!E:E, "10_Dia", NhatKy_ViPham!F:F, B41, NhatKy_ViPham!H:H, "L09")</f>
        <v>0</v>
      </c>
      <c r="O41" s="7">
        <f>SUMIFS(NhatKy_ViPham!K:K, NhatKy_ViPham!E:E, "10_Dia", NhatKy_ViPham!F:F, B41, NhatKy_ViPham!H:H, "L10")</f>
        <v>0</v>
      </c>
      <c r="P41" s="12">
        <f>SUMIFS(NhatKy_ViPham!J:J, NhatKy_ViPham!E:E, "10_Dia", NhatKy_ViPham!F:F, B41)</f>
        <v>0</v>
      </c>
      <c r="Q41" s="13">
        <f>SUMIFS(NhatKy_ViPham!K:K, NhatKy_ViPham!E:E, "10_Dia", NhatKy_ViPham!F:F, B41)</f>
        <v>0</v>
      </c>
      <c r="R41" s="7">
        <f>100 + SUMIFS(NhatKy_ViPham!J:J, NhatKy_ViPham!E:E, "10_Dia", NhatKy_ViPham!F:F, B41, NhatKy_ViPham!C:C, "T1") - SUMIFS(NhatKy_ViPham!K:K, NhatKy_ViPham!E:E, "10_Dia", NhatKy_ViPham!F:F, B41, NhatKy_ViPham!C:C, "T1")</f>
        <v>100</v>
      </c>
      <c r="S41" s="7">
        <f>100 + SUMIFS(NhatKy_ViPham!J:J, NhatKy_ViPham!E:E, "10_Dia", NhatKy_ViPham!F:F, B41, NhatKy_ViPham!C:C, "T2") - SUMIFS(NhatKy_ViPham!K:K, NhatKy_ViPham!E:E, "10_Dia", NhatKy_ViPham!F:F, B41, NhatKy_ViPham!C:C, "T2")</f>
        <v>100</v>
      </c>
      <c r="T41" s="7">
        <f>100 + SUMIFS(NhatKy_ViPham!J:J, NhatKy_ViPham!E:E, "10_Dia", NhatKy_ViPham!F:F, B41, NhatKy_ViPham!C:C, "T3") - SUMIFS(NhatKy_ViPham!K:K, NhatKy_ViPham!E:E, "10_Dia", NhatKy_ViPham!F:F, B41, NhatKy_ViPham!C:C, "T3")</f>
        <v>100</v>
      </c>
      <c r="U41" s="7">
        <f>100 + SUMIFS(NhatKy_ViPham!J:J, NhatKy_ViPham!E:E, "10_Dia", NhatKy_ViPham!F:F, B41, NhatKy_ViPham!C:C, "T4") - SUMIFS(NhatKy_ViPham!K:K, NhatKy_ViPham!E:E, "10_Dia", NhatKy_ViPham!F:F, B41, NhatKy_ViPham!C:C, "T4")</f>
        <v>100</v>
      </c>
      <c r="V41" s="7">
        <f>100 + SUMIFS(NhatKy_ViPham!J:J, NhatKy_ViPham!E:E, "10_Dia", NhatKy_ViPham!F:F, B41, NhatKy_ViPham!C:C, "T5") - SUMIFS(NhatKy_ViPham!K:K, NhatKy_ViPham!E:E, "10_Dia", NhatKy_ViPham!F:F, B41, NhatKy_ViPham!C:C, "T5")</f>
        <v>100</v>
      </c>
      <c r="W41" s="7">
        <f>100 + SUMIFS(NhatKy_ViPham!J:J, NhatKy_ViPham!E:E, "10_Dia", NhatKy_ViPham!F:F, B41, NhatKy_ViPham!C:C, "T6") - SUMIFS(NhatKy_ViPham!K:K, NhatKy_ViPham!E:E, "10_Dia", NhatKy_ViPham!F:F, B41, NhatKy_ViPham!C:C, "T6")</f>
        <v>100</v>
      </c>
      <c r="X41" s="7">
        <f>100 + SUMIFS(NhatKy_ViPham!J:J, NhatKy_ViPham!E:E, "10_Dia", NhatKy_ViPham!F:F, B41, NhatKy_ViPham!C:C, "T7") - SUMIFS(NhatKy_ViPham!K:K, NhatKy_ViPham!E:E, "10_Dia", NhatKy_ViPham!F:F, B41, NhatKy_ViPham!C:C, "T7")</f>
        <v>100</v>
      </c>
      <c r="Y41" s="7">
        <f>100 + SUMIFS(NhatKy_ViPham!J:J, NhatKy_ViPham!E:E, "10_Dia", NhatKy_ViPham!F:F, B41, NhatKy_ViPham!C:C, "T8") - SUMIFS(NhatKy_ViPham!K:K, NhatKy_ViPham!E:E, "10_Dia", NhatKy_ViPham!F:F, B41, NhatKy_ViPham!C:C, "T8")</f>
        <v>100</v>
      </c>
      <c r="Z41" s="7">
        <f>100 + SUMIFS(NhatKy_ViPham!J:J, NhatKy_ViPham!E:E, "10_Dia", NhatKy_ViPham!F:F, B41, NhatKy_ViPham!C:C, "T9") - SUMIFS(NhatKy_ViPham!K:K, NhatKy_ViPham!E:E, "10_Dia", NhatKy_ViPham!F:F, B41, NhatKy_ViPham!C:C, "T9")</f>
        <v>100</v>
      </c>
      <c r="AA41" s="7">
        <f>100 + SUMIFS(NhatKy_ViPham!J:J, NhatKy_ViPham!E:E, "10_Dia", NhatKy_ViPham!F:F, B41, NhatKy_ViPham!C:C, "T10") - SUMIFS(NhatKy_ViPham!K:K, NhatKy_ViPham!E:E, "10_Dia", NhatKy_ViPham!F:F, B41, NhatKy_ViPham!C:C, "T10")</f>
        <v>100</v>
      </c>
      <c r="AB41" s="7">
        <f>100 + SUMIFS(NhatKy_ViPham!J:J, NhatKy_ViPham!E:E, "10_Dia", NhatKy_ViPham!F:F, B41, NhatKy_ViPham!C:C, "T11") - SUMIFS(NhatKy_ViPham!K:K, NhatKy_ViPham!E:E, "10_Dia", NhatKy_ViPham!F:F, B41, NhatKy_ViPham!C:C, "T11")</f>
        <v>100</v>
      </c>
      <c r="AC41" s="7">
        <f>100 + SUMIFS(NhatKy_ViPham!J:J, NhatKy_ViPham!E:E, "10_Dia", NhatKy_ViPham!F:F, B41, NhatKy_ViPham!C:C, "T12") - SUMIFS(NhatKy_ViPham!K:K, NhatKy_ViPham!E:E, "10_Dia", NhatKy_ViPham!F:F, B41, NhatKy_ViPham!C:C, "T12")</f>
        <v>100</v>
      </c>
      <c r="AD41" s="7">
        <f>100 + SUMIFS(NhatKy_ViPham!J:J, NhatKy_ViPham!E:E, "10_Dia", NhatKy_ViPham!F:F, B41, NhatKy_ViPham!C:C, "T13") - SUMIFS(NhatKy_ViPham!K:K, NhatKy_ViPham!E:E, "10_Dia", NhatKy_ViPham!F:F, B41, NhatKy_ViPham!C:C, "T13")</f>
        <v>100</v>
      </c>
      <c r="AE41" s="7">
        <f>100 + SUMIFS(NhatKy_ViPham!J:J, NhatKy_ViPham!E:E, "10_Dia", NhatKy_ViPham!F:F, B41, NhatKy_ViPham!C:C, "T14") - SUMIFS(NhatKy_ViPham!K:K, NhatKy_ViPham!E:E, "10_Dia", NhatKy_ViPham!F:F, B41, NhatKy_ViPham!C:C, "T14")</f>
        <v>100</v>
      </c>
      <c r="AF41" s="7">
        <f>100 + SUMIFS(NhatKy_ViPham!J:J, NhatKy_ViPham!E:E, "10_Dia", NhatKy_ViPham!F:F, B41, NhatKy_ViPham!C:C, "T15") - SUMIFS(NhatKy_ViPham!K:K, NhatKy_ViPham!E:E, "10_Dia", NhatKy_ViPham!F:F, B41, NhatKy_ViPham!C:C, "T15")</f>
        <v>100</v>
      </c>
      <c r="AG41" s="7">
        <f>100 + SUMIFS(NhatKy_ViPham!J:J, NhatKy_ViPham!E:E, "10_Dia", NhatKy_ViPham!F:F, B41, NhatKy_ViPham!C:C, "T16") - SUMIFS(NhatKy_ViPham!K:K, NhatKy_ViPham!E:E, "10_Dia", NhatKy_ViPham!F:F, B41, NhatKy_ViPham!C:C, "T16")</f>
        <v>100</v>
      </c>
      <c r="AH41" s="7">
        <f>100 + SUMIFS(NhatKy_ViPham!J:J, NhatKy_ViPham!E:E, "10_Dia", NhatKy_ViPham!F:F, B41, NhatKy_ViPham!C:C, "T17") - SUMIFS(NhatKy_ViPham!K:K, NhatKy_ViPham!E:E, "10_Dia", NhatKy_ViPham!F:F, B41, NhatKy_ViPham!C:C, "T17")</f>
        <v>100</v>
      </c>
      <c r="AI41" s="7">
        <f>100 + SUMIFS(NhatKy_ViPham!J:J, NhatKy_ViPham!E:E, "10_Dia", NhatKy_ViPham!F:F, B41, NhatKy_ViPham!C:C, "T18") - SUMIFS(NhatKy_ViPham!K:K, NhatKy_ViPham!E:E, "10_Dia", NhatKy_ViPham!F:F, B41, NhatKy_ViPham!C:C, "T18")</f>
        <v>100</v>
      </c>
      <c r="AJ41" s="7">
        <f>100 + SUMIFS(NhatKy_ViPham!J:J, NhatKy_ViPham!E:E, "10_Dia", NhatKy_ViPham!F:F, B41, NhatKy_ViPham!C:C, "T19") - SUMIFS(NhatKy_ViPham!K:K, NhatKy_ViPham!E:E, "10_Dia", NhatKy_ViPham!F:F, B41, NhatKy_ViPham!C:C, "T19")</f>
        <v>100</v>
      </c>
      <c r="AK41" s="7">
        <f>100 + SUMIFS(NhatKy_ViPham!J:J, NhatKy_ViPham!E:E, "10_Dia", NhatKy_ViPham!F:F, B41, NhatKy_ViPham!C:C, "T20") - SUMIFS(NhatKy_ViPham!K:K, NhatKy_ViPham!E:E, "10_Dia", NhatKy_ViPham!F:F, B41, NhatKy_ViPham!C:C, "T20")</f>
        <v>100</v>
      </c>
      <c r="AL41" s="7">
        <f>100 + SUMIFS(NhatKy_ViPham!J:J, NhatKy_ViPham!E:E, "10_Dia", NhatKy_ViPham!F:F, B41, NhatKy_ViPham!C:C, "T21") - SUMIFS(NhatKy_ViPham!K:K, NhatKy_ViPham!E:E, "10_Dia", NhatKy_ViPham!F:F, B41, NhatKy_ViPham!C:C, "T21")</f>
        <v>100</v>
      </c>
      <c r="AM41" s="7">
        <f>100 + SUMIFS(NhatKy_ViPham!J:J, NhatKy_ViPham!E:E, "10_Dia", NhatKy_ViPham!F:F, B41, NhatKy_ViPham!C:C, "T22") - SUMIFS(NhatKy_ViPham!K:K, NhatKy_ViPham!E:E, "10_Dia", NhatKy_ViPham!F:F, B41, NhatKy_ViPham!C:C, "T22")</f>
        <v>100</v>
      </c>
      <c r="AN41" s="7">
        <f>100 + SUMIFS(NhatKy_ViPham!J:J, NhatKy_ViPham!E:E, "10_Dia", NhatKy_ViPham!F:F, B41, NhatKy_ViPham!C:C, "T23") - SUMIFS(NhatKy_ViPham!K:K, NhatKy_ViPham!E:E, "10_Dia", NhatKy_ViPham!F:F, B41, NhatKy_ViPham!C:C, "T23")</f>
        <v>100</v>
      </c>
      <c r="AO41" s="7">
        <f>100 + SUMIFS(NhatKy_ViPham!J:J, NhatKy_ViPham!E:E, "10_Dia", NhatKy_ViPham!F:F, B41, NhatKy_ViPham!C:C, "T24") - SUMIFS(NhatKy_ViPham!K:K, NhatKy_ViPham!E:E, "10_Dia", NhatKy_ViPham!F:F, B41, NhatKy_ViPham!C:C, "T24")</f>
        <v>100</v>
      </c>
      <c r="AP41" s="7">
        <f>100 + SUMIFS(NhatKy_ViPham!J:J, NhatKy_ViPham!E:E, "10_Dia", NhatKy_ViPham!F:F, B41, NhatKy_ViPham!C:C, "T25") - SUMIFS(NhatKy_ViPham!K:K, NhatKy_ViPham!E:E, "10_Dia", NhatKy_ViPham!F:F, B41, NhatKy_ViPham!C:C, "T25")</f>
        <v>100</v>
      </c>
      <c r="AQ41" s="7">
        <f>100 + SUMIFS(NhatKy_ViPham!J:J, NhatKy_ViPham!E:E, "10_Dia", NhatKy_ViPham!F:F, B41, NhatKy_ViPham!C:C, "T26") - SUMIFS(NhatKy_ViPham!K:K, NhatKy_ViPham!E:E, "10_Dia", NhatKy_ViPham!F:F, B41, NhatKy_ViPham!C:C, "T26")</f>
        <v>100</v>
      </c>
      <c r="AR41" s="7">
        <f>100 + SUMIFS(NhatKy_ViPham!J:J, NhatKy_ViPham!E:E, "10_Dia", NhatKy_ViPham!F:F, B41, NhatKy_ViPham!C:C, "T27") - SUMIFS(NhatKy_ViPham!K:K, NhatKy_ViPham!E:E, "10_Dia", NhatKy_ViPham!F:F, B41, NhatKy_ViPham!C:C, "T27")</f>
        <v>100</v>
      </c>
      <c r="AS41" s="7">
        <f>100 + SUMIFS(NhatKy_ViPham!J:J, NhatKy_ViPham!E:E, "10_Dia", NhatKy_ViPham!F:F, B41, NhatKy_ViPham!C:C, "T28") - SUMIFS(NhatKy_ViPham!K:K, NhatKy_ViPham!E:E, "10_Dia", NhatKy_ViPham!F:F, B41, NhatKy_ViPham!C:C, "T28")</f>
        <v>100</v>
      </c>
      <c r="AT41" s="7">
        <f>100 + SUMIFS(NhatKy_ViPham!J:J, NhatKy_ViPham!E:E, "10_Dia", NhatKy_ViPham!F:F, B41, NhatKy_ViPham!C:C, "T29") - SUMIFS(NhatKy_ViPham!K:K, NhatKy_ViPham!E:E, "10_Dia", NhatKy_ViPham!F:F, B41, NhatKy_ViPham!C:C, "T29")</f>
        <v>100</v>
      </c>
      <c r="AU41" s="7">
        <f>100 + SUMIFS(NhatKy_ViPham!J:J, NhatKy_ViPham!E:E, "10_Dia", NhatKy_ViPham!F:F, B41, NhatKy_ViPham!C:C, "T30") - SUMIFS(NhatKy_ViPham!K:K, NhatKy_ViPham!E:E, "10_Dia", NhatKy_ViPham!F:F, B41, NhatKy_ViPham!C:C, "T30")</f>
        <v>100</v>
      </c>
      <c r="AV41" s="7">
        <f>100 + SUMIFS(NhatKy_ViPham!J:J, NhatKy_ViPham!E:E, "10_Dia", NhatKy_ViPham!F:F, B41, NhatKy_ViPham!C:C, "T31") - SUMIFS(NhatKy_ViPham!K:K, NhatKy_ViPham!E:E, "10_Dia", NhatKy_ViPham!F:F, B41, NhatKy_ViPham!C:C, "T31")</f>
        <v>100</v>
      </c>
      <c r="AW41" s="7">
        <f>100 + SUMIFS(NhatKy_ViPham!J:J, NhatKy_ViPham!E:E, "10_Dia", NhatKy_ViPham!F:F, B41, NhatKy_ViPham!C:C, "T32") - SUMIFS(NhatKy_ViPham!K:K, NhatKy_ViPham!E:E, "10_Dia", NhatKy_ViPham!F:F, B41, NhatKy_ViPham!C:C, "T32")</f>
        <v>100</v>
      </c>
      <c r="AX41" s="7">
        <f>100 + SUMIFS(NhatKy_ViPham!J:J, NhatKy_ViPham!E:E, "10_Dia", NhatKy_ViPham!F:F, B41, NhatKy_ViPham!C:C, "T33") - SUMIFS(NhatKy_ViPham!K:K, NhatKy_ViPham!E:E, "10_Dia", NhatKy_ViPham!F:F, B41, NhatKy_ViPham!C:C, "T33")</f>
        <v>100</v>
      </c>
      <c r="AY41" s="7">
        <f>100 + SUMIFS(NhatKy_ViPham!J:J, NhatKy_ViPham!E:E, "10_Dia", NhatKy_ViPham!F:F, B41, NhatKy_ViPham!C:C, "T34") - SUMIFS(NhatKy_ViPham!K:K, NhatKy_ViPham!E:E, "10_Dia", NhatKy_ViPham!F:F, B41, NhatKy_ViPham!C:C, "T34")</f>
        <v>100</v>
      </c>
      <c r="AZ41" s="7">
        <f>100 + SUMIFS(NhatKy_ViPham!J:J, NhatKy_ViPham!E:E, "10_Dia", NhatKy_ViPham!F:F, B41, NhatKy_ViPham!C:C, "T35") - SUMIFS(NhatKy_ViPham!K:K, NhatKy_ViPham!E:E, "10_Dia", NhatKy_ViPham!F:F, B41, NhatKy_ViPham!C:C, "T35")</f>
        <v>100</v>
      </c>
      <c r="BA41" s="12">
        <f t="shared" si="0"/>
        <v>100</v>
      </c>
      <c r="BB41" s="11" t="s">
        <v>430</v>
      </c>
      <c r="BC41" s="14" t="str">
        <f t="shared" si="1"/>
        <v>Tốt</v>
      </c>
      <c r="BD41" s="10" t="str">
        <f t="shared" si="2"/>
        <v>🟢 BÌNH THƯỜNG</v>
      </c>
    </row>
    <row r="42" spans="1:56" x14ac:dyDescent="0.25">
      <c r="A42" s="5">
        <v>34</v>
      </c>
      <c r="B42" s="15" t="s">
        <v>1155</v>
      </c>
      <c r="C42" s="5" t="s">
        <v>1156</v>
      </c>
      <c r="D42" s="5" t="s">
        <v>429</v>
      </c>
      <c r="E42" s="11" t="s">
        <v>430</v>
      </c>
      <c r="F42" s="6">
        <f>SUMIFS(NhatKy_ViPham!K:K, NhatKy_ViPham!E:E, "10_Dia", NhatKy_ViPham!F:F, B42, NhatKy_ViPham!H:H, "L01")</f>
        <v>0</v>
      </c>
      <c r="G42" s="6">
        <f>SUMIFS(NhatKy_ViPham!K:K, NhatKy_ViPham!E:E, "10_Dia", NhatKy_ViPham!F:F, B42, NhatKy_ViPham!H:H, "L02")</f>
        <v>0</v>
      </c>
      <c r="H42" s="6">
        <f>SUMIFS(NhatKy_ViPham!K:K, NhatKy_ViPham!E:E, "10_Dia", NhatKy_ViPham!F:F, B42, NhatKy_ViPham!H:H, "L03")</f>
        <v>0</v>
      </c>
      <c r="I42" s="6">
        <f>SUMIFS(NhatKy_ViPham!K:K, NhatKy_ViPham!E:E, "10_Dia", NhatKy_ViPham!F:F, B42, NhatKy_ViPham!H:H, "L04")</f>
        <v>0</v>
      </c>
      <c r="J42" s="6">
        <f>SUMIFS(NhatKy_ViPham!K:K, NhatKy_ViPham!E:E, "10_Dia", NhatKy_ViPham!F:F, B42, NhatKy_ViPham!H:H, "L05")</f>
        <v>0</v>
      </c>
      <c r="K42" s="6">
        <f>SUMIFS(NhatKy_ViPham!K:K, NhatKy_ViPham!E:E, "10_Dia", NhatKy_ViPham!F:F, B42, NhatKy_ViPham!H:H, "L06")</f>
        <v>0</v>
      </c>
      <c r="L42" s="6">
        <f>SUMIFS(NhatKy_ViPham!K:K, NhatKy_ViPham!E:E, "10_Dia", NhatKy_ViPham!F:F, B42, NhatKy_ViPham!H:H, "L07")</f>
        <v>0</v>
      </c>
      <c r="M42" s="6">
        <f>SUMIFS(NhatKy_ViPham!K:K, NhatKy_ViPham!E:E, "10_Dia", NhatKy_ViPham!F:F, B42, NhatKy_ViPham!H:H, "L08")</f>
        <v>0</v>
      </c>
      <c r="N42" s="6">
        <f>SUMIFS(NhatKy_ViPham!K:K, NhatKy_ViPham!E:E, "10_Dia", NhatKy_ViPham!F:F, B42, NhatKy_ViPham!H:H, "L09")</f>
        <v>0</v>
      </c>
      <c r="O42" s="6">
        <f>SUMIFS(NhatKy_ViPham!K:K, NhatKy_ViPham!E:E, "10_Dia", NhatKy_ViPham!F:F, B42, NhatKy_ViPham!H:H, "L10")</f>
        <v>0</v>
      </c>
      <c r="P42" s="12">
        <f>SUMIFS(NhatKy_ViPham!J:J, NhatKy_ViPham!E:E, "10_Dia", NhatKy_ViPham!F:F, B42)</f>
        <v>0</v>
      </c>
      <c r="Q42" s="13">
        <f>SUMIFS(NhatKy_ViPham!K:K, NhatKy_ViPham!E:E, "10_Dia", NhatKy_ViPham!F:F, B42)</f>
        <v>0</v>
      </c>
      <c r="R42" s="6">
        <f>100 + SUMIFS(NhatKy_ViPham!J:J, NhatKy_ViPham!E:E, "10_Dia", NhatKy_ViPham!F:F, B42, NhatKy_ViPham!C:C, "T1") - SUMIFS(NhatKy_ViPham!K:K, NhatKy_ViPham!E:E, "10_Dia", NhatKy_ViPham!F:F, B42, NhatKy_ViPham!C:C, "T1")</f>
        <v>100</v>
      </c>
      <c r="S42" s="6">
        <f>100 + SUMIFS(NhatKy_ViPham!J:J, NhatKy_ViPham!E:E, "10_Dia", NhatKy_ViPham!F:F, B42, NhatKy_ViPham!C:C, "T2") - SUMIFS(NhatKy_ViPham!K:K, NhatKy_ViPham!E:E, "10_Dia", NhatKy_ViPham!F:F, B42, NhatKy_ViPham!C:C, "T2")</f>
        <v>100</v>
      </c>
      <c r="T42" s="6">
        <f>100 + SUMIFS(NhatKy_ViPham!J:J, NhatKy_ViPham!E:E, "10_Dia", NhatKy_ViPham!F:F, B42, NhatKy_ViPham!C:C, "T3") - SUMIFS(NhatKy_ViPham!K:K, NhatKy_ViPham!E:E, "10_Dia", NhatKy_ViPham!F:F, B42, NhatKy_ViPham!C:C, "T3")</f>
        <v>100</v>
      </c>
      <c r="U42" s="6">
        <f>100 + SUMIFS(NhatKy_ViPham!J:J, NhatKy_ViPham!E:E, "10_Dia", NhatKy_ViPham!F:F, B42, NhatKy_ViPham!C:C, "T4") - SUMIFS(NhatKy_ViPham!K:K, NhatKy_ViPham!E:E, "10_Dia", NhatKy_ViPham!F:F, B42, NhatKy_ViPham!C:C, "T4")</f>
        <v>100</v>
      </c>
      <c r="V42" s="6">
        <f>100 + SUMIFS(NhatKy_ViPham!J:J, NhatKy_ViPham!E:E, "10_Dia", NhatKy_ViPham!F:F, B42, NhatKy_ViPham!C:C, "T5") - SUMIFS(NhatKy_ViPham!K:K, NhatKy_ViPham!E:E, "10_Dia", NhatKy_ViPham!F:F, B42, NhatKy_ViPham!C:C, "T5")</f>
        <v>100</v>
      </c>
      <c r="W42" s="6">
        <f>100 + SUMIFS(NhatKy_ViPham!J:J, NhatKy_ViPham!E:E, "10_Dia", NhatKy_ViPham!F:F, B42, NhatKy_ViPham!C:C, "T6") - SUMIFS(NhatKy_ViPham!K:K, NhatKy_ViPham!E:E, "10_Dia", NhatKy_ViPham!F:F, B42, NhatKy_ViPham!C:C, "T6")</f>
        <v>100</v>
      </c>
      <c r="X42" s="6">
        <f>100 + SUMIFS(NhatKy_ViPham!J:J, NhatKy_ViPham!E:E, "10_Dia", NhatKy_ViPham!F:F, B42, NhatKy_ViPham!C:C, "T7") - SUMIFS(NhatKy_ViPham!K:K, NhatKy_ViPham!E:E, "10_Dia", NhatKy_ViPham!F:F, B42, NhatKy_ViPham!C:C, "T7")</f>
        <v>100</v>
      </c>
      <c r="Y42" s="6">
        <f>100 + SUMIFS(NhatKy_ViPham!J:J, NhatKy_ViPham!E:E, "10_Dia", NhatKy_ViPham!F:F, B42, NhatKy_ViPham!C:C, "T8") - SUMIFS(NhatKy_ViPham!K:K, NhatKy_ViPham!E:E, "10_Dia", NhatKy_ViPham!F:F, B42, NhatKy_ViPham!C:C, "T8")</f>
        <v>100</v>
      </c>
      <c r="Z42" s="6">
        <f>100 + SUMIFS(NhatKy_ViPham!J:J, NhatKy_ViPham!E:E, "10_Dia", NhatKy_ViPham!F:F, B42, NhatKy_ViPham!C:C, "T9") - SUMIFS(NhatKy_ViPham!K:K, NhatKy_ViPham!E:E, "10_Dia", NhatKy_ViPham!F:F, B42, NhatKy_ViPham!C:C, "T9")</f>
        <v>100</v>
      </c>
      <c r="AA42" s="6">
        <f>100 + SUMIFS(NhatKy_ViPham!J:J, NhatKy_ViPham!E:E, "10_Dia", NhatKy_ViPham!F:F, B42, NhatKy_ViPham!C:C, "T10") - SUMIFS(NhatKy_ViPham!K:K, NhatKy_ViPham!E:E, "10_Dia", NhatKy_ViPham!F:F, B42, NhatKy_ViPham!C:C, "T10")</f>
        <v>100</v>
      </c>
      <c r="AB42" s="6">
        <f>100 + SUMIFS(NhatKy_ViPham!J:J, NhatKy_ViPham!E:E, "10_Dia", NhatKy_ViPham!F:F, B42, NhatKy_ViPham!C:C, "T11") - SUMIFS(NhatKy_ViPham!K:K, NhatKy_ViPham!E:E, "10_Dia", NhatKy_ViPham!F:F, B42, NhatKy_ViPham!C:C, "T11")</f>
        <v>100</v>
      </c>
      <c r="AC42" s="6">
        <f>100 + SUMIFS(NhatKy_ViPham!J:J, NhatKy_ViPham!E:E, "10_Dia", NhatKy_ViPham!F:F, B42, NhatKy_ViPham!C:C, "T12") - SUMIFS(NhatKy_ViPham!K:K, NhatKy_ViPham!E:E, "10_Dia", NhatKy_ViPham!F:F, B42, NhatKy_ViPham!C:C, "T12")</f>
        <v>100</v>
      </c>
      <c r="AD42" s="6">
        <f>100 + SUMIFS(NhatKy_ViPham!J:J, NhatKy_ViPham!E:E, "10_Dia", NhatKy_ViPham!F:F, B42, NhatKy_ViPham!C:C, "T13") - SUMIFS(NhatKy_ViPham!K:K, NhatKy_ViPham!E:E, "10_Dia", NhatKy_ViPham!F:F, B42, NhatKy_ViPham!C:C, "T13")</f>
        <v>100</v>
      </c>
      <c r="AE42" s="6">
        <f>100 + SUMIFS(NhatKy_ViPham!J:J, NhatKy_ViPham!E:E, "10_Dia", NhatKy_ViPham!F:F, B42, NhatKy_ViPham!C:C, "T14") - SUMIFS(NhatKy_ViPham!K:K, NhatKy_ViPham!E:E, "10_Dia", NhatKy_ViPham!F:F, B42, NhatKy_ViPham!C:C, "T14")</f>
        <v>100</v>
      </c>
      <c r="AF42" s="6">
        <f>100 + SUMIFS(NhatKy_ViPham!J:J, NhatKy_ViPham!E:E, "10_Dia", NhatKy_ViPham!F:F, B42, NhatKy_ViPham!C:C, "T15") - SUMIFS(NhatKy_ViPham!K:K, NhatKy_ViPham!E:E, "10_Dia", NhatKy_ViPham!F:F, B42, NhatKy_ViPham!C:C, "T15")</f>
        <v>100</v>
      </c>
      <c r="AG42" s="6">
        <f>100 + SUMIFS(NhatKy_ViPham!J:J, NhatKy_ViPham!E:E, "10_Dia", NhatKy_ViPham!F:F, B42, NhatKy_ViPham!C:C, "T16") - SUMIFS(NhatKy_ViPham!K:K, NhatKy_ViPham!E:E, "10_Dia", NhatKy_ViPham!F:F, B42, NhatKy_ViPham!C:C, "T16")</f>
        <v>100</v>
      </c>
      <c r="AH42" s="6">
        <f>100 + SUMIFS(NhatKy_ViPham!J:J, NhatKy_ViPham!E:E, "10_Dia", NhatKy_ViPham!F:F, B42, NhatKy_ViPham!C:C, "T17") - SUMIFS(NhatKy_ViPham!K:K, NhatKy_ViPham!E:E, "10_Dia", NhatKy_ViPham!F:F, B42, NhatKy_ViPham!C:C, "T17")</f>
        <v>100</v>
      </c>
      <c r="AI42" s="6">
        <f>100 + SUMIFS(NhatKy_ViPham!J:J, NhatKy_ViPham!E:E, "10_Dia", NhatKy_ViPham!F:F, B42, NhatKy_ViPham!C:C, "T18") - SUMIFS(NhatKy_ViPham!K:K, NhatKy_ViPham!E:E, "10_Dia", NhatKy_ViPham!F:F, B42, NhatKy_ViPham!C:C, "T18")</f>
        <v>100</v>
      </c>
      <c r="AJ42" s="6">
        <f>100 + SUMIFS(NhatKy_ViPham!J:J, NhatKy_ViPham!E:E, "10_Dia", NhatKy_ViPham!F:F, B42, NhatKy_ViPham!C:C, "T19") - SUMIFS(NhatKy_ViPham!K:K, NhatKy_ViPham!E:E, "10_Dia", NhatKy_ViPham!F:F, B42, NhatKy_ViPham!C:C, "T19")</f>
        <v>100</v>
      </c>
      <c r="AK42" s="6">
        <f>100 + SUMIFS(NhatKy_ViPham!J:J, NhatKy_ViPham!E:E, "10_Dia", NhatKy_ViPham!F:F, B42, NhatKy_ViPham!C:C, "T20") - SUMIFS(NhatKy_ViPham!K:K, NhatKy_ViPham!E:E, "10_Dia", NhatKy_ViPham!F:F, B42, NhatKy_ViPham!C:C, "T20")</f>
        <v>100</v>
      </c>
      <c r="AL42" s="6">
        <f>100 + SUMIFS(NhatKy_ViPham!J:J, NhatKy_ViPham!E:E, "10_Dia", NhatKy_ViPham!F:F, B42, NhatKy_ViPham!C:C, "T21") - SUMIFS(NhatKy_ViPham!K:K, NhatKy_ViPham!E:E, "10_Dia", NhatKy_ViPham!F:F, B42, NhatKy_ViPham!C:C, "T21")</f>
        <v>100</v>
      </c>
      <c r="AM42" s="6">
        <f>100 + SUMIFS(NhatKy_ViPham!J:J, NhatKy_ViPham!E:E, "10_Dia", NhatKy_ViPham!F:F, B42, NhatKy_ViPham!C:C, "T22") - SUMIFS(NhatKy_ViPham!K:K, NhatKy_ViPham!E:E, "10_Dia", NhatKy_ViPham!F:F, B42, NhatKy_ViPham!C:C, "T22")</f>
        <v>100</v>
      </c>
      <c r="AN42" s="6">
        <f>100 + SUMIFS(NhatKy_ViPham!J:J, NhatKy_ViPham!E:E, "10_Dia", NhatKy_ViPham!F:F, B42, NhatKy_ViPham!C:C, "T23") - SUMIFS(NhatKy_ViPham!K:K, NhatKy_ViPham!E:E, "10_Dia", NhatKy_ViPham!F:F, B42, NhatKy_ViPham!C:C, "T23")</f>
        <v>100</v>
      </c>
      <c r="AO42" s="6">
        <f>100 + SUMIFS(NhatKy_ViPham!J:J, NhatKy_ViPham!E:E, "10_Dia", NhatKy_ViPham!F:F, B42, NhatKy_ViPham!C:C, "T24") - SUMIFS(NhatKy_ViPham!K:K, NhatKy_ViPham!E:E, "10_Dia", NhatKy_ViPham!F:F, B42, NhatKy_ViPham!C:C, "T24")</f>
        <v>100</v>
      </c>
      <c r="AP42" s="6">
        <f>100 + SUMIFS(NhatKy_ViPham!J:J, NhatKy_ViPham!E:E, "10_Dia", NhatKy_ViPham!F:F, B42, NhatKy_ViPham!C:C, "T25") - SUMIFS(NhatKy_ViPham!K:K, NhatKy_ViPham!E:E, "10_Dia", NhatKy_ViPham!F:F, B42, NhatKy_ViPham!C:C, "T25")</f>
        <v>100</v>
      </c>
      <c r="AQ42" s="6">
        <f>100 + SUMIFS(NhatKy_ViPham!J:J, NhatKy_ViPham!E:E, "10_Dia", NhatKy_ViPham!F:F, B42, NhatKy_ViPham!C:C, "T26") - SUMIFS(NhatKy_ViPham!K:K, NhatKy_ViPham!E:E, "10_Dia", NhatKy_ViPham!F:F, B42, NhatKy_ViPham!C:C, "T26")</f>
        <v>100</v>
      </c>
      <c r="AR42" s="6">
        <f>100 + SUMIFS(NhatKy_ViPham!J:J, NhatKy_ViPham!E:E, "10_Dia", NhatKy_ViPham!F:F, B42, NhatKy_ViPham!C:C, "T27") - SUMIFS(NhatKy_ViPham!K:K, NhatKy_ViPham!E:E, "10_Dia", NhatKy_ViPham!F:F, B42, NhatKy_ViPham!C:C, "T27")</f>
        <v>100</v>
      </c>
      <c r="AS42" s="6">
        <f>100 + SUMIFS(NhatKy_ViPham!J:J, NhatKy_ViPham!E:E, "10_Dia", NhatKy_ViPham!F:F, B42, NhatKy_ViPham!C:C, "T28") - SUMIFS(NhatKy_ViPham!K:K, NhatKy_ViPham!E:E, "10_Dia", NhatKy_ViPham!F:F, B42, NhatKy_ViPham!C:C, "T28")</f>
        <v>100</v>
      </c>
      <c r="AT42" s="6">
        <f>100 + SUMIFS(NhatKy_ViPham!J:J, NhatKy_ViPham!E:E, "10_Dia", NhatKy_ViPham!F:F, B42, NhatKy_ViPham!C:C, "T29") - SUMIFS(NhatKy_ViPham!K:K, NhatKy_ViPham!E:E, "10_Dia", NhatKy_ViPham!F:F, B42, NhatKy_ViPham!C:C, "T29")</f>
        <v>100</v>
      </c>
      <c r="AU42" s="6">
        <f>100 + SUMIFS(NhatKy_ViPham!J:J, NhatKy_ViPham!E:E, "10_Dia", NhatKy_ViPham!F:F, B42, NhatKy_ViPham!C:C, "T30") - SUMIFS(NhatKy_ViPham!K:K, NhatKy_ViPham!E:E, "10_Dia", NhatKy_ViPham!F:F, B42, NhatKy_ViPham!C:C, "T30")</f>
        <v>100</v>
      </c>
      <c r="AV42" s="6">
        <f>100 + SUMIFS(NhatKy_ViPham!J:J, NhatKy_ViPham!E:E, "10_Dia", NhatKy_ViPham!F:F, B42, NhatKy_ViPham!C:C, "T31") - SUMIFS(NhatKy_ViPham!K:K, NhatKy_ViPham!E:E, "10_Dia", NhatKy_ViPham!F:F, B42, NhatKy_ViPham!C:C, "T31")</f>
        <v>100</v>
      </c>
      <c r="AW42" s="6">
        <f>100 + SUMIFS(NhatKy_ViPham!J:J, NhatKy_ViPham!E:E, "10_Dia", NhatKy_ViPham!F:F, B42, NhatKy_ViPham!C:C, "T32") - SUMIFS(NhatKy_ViPham!K:K, NhatKy_ViPham!E:E, "10_Dia", NhatKy_ViPham!F:F, B42, NhatKy_ViPham!C:C, "T32")</f>
        <v>100</v>
      </c>
      <c r="AX42" s="6">
        <f>100 + SUMIFS(NhatKy_ViPham!J:J, NhatKy_ViPham!E:E, "10_Dia", NhatKy_ViPham!F:F, B42, NhatKy_ViPham!C:C, "T33") - SUMIFS(NhatKy_ViPham!K:K, NhatKy_ViPham!E:E, "10_Dia", NhatKy_ViPham!F:F, B42, NhatKy_ViPham!C:C, "T33")</f>
        <v>100</v>
      </c>
      <c r="AY42" s="6">
        <f>100 + SUMIFS(NhatKy_ViPham!J:J, NhatKy_ViPham!E:E, "10_Dia", NhatKy_ViPham!F:F, B42, NhatKy_ViPham!C:C, "T34") - SUMIFS(NhatKy_ViPham!K:K, NhatKy_ViPham!E:E, "10_Dia", NhatKy_ViPham!F:F, B42, NhatKy_ViPham!C:C, "T34")</f>
        <v>100</v>
      </c>
      <c r="AZ42" s="6">
        <f>100 + SUMIFS(NhatKy_ViPham!J:J, NhatKy_ViPham!E:E, "10_Dia", NhatKy_ViPham!F:F, B42, NhatKy_ViPham!C:C, "T35") - SUMIFS(NhatKy_ViPham!K:K, NhatKy_ViPham!E:E, "10_Dia", NhatKy_ViPham!F:F, B42, NhatKy_ViPham!C:C, "T35")</f>
        <v>100</v>
      </c>
      <c r="BA42" s="12">
        <f t="shared" si="0"/>
        <v>100</v>
      </c>
      <c r="BB42" s="11" t="s">
        <v>430</v>
      </c>
      <c r="BC42" s="16" t="str">
        <f t="shared" si="1"/>
        <v>Tốt</v>
      </c>
      <c r="BD42" s="15" t="str">
        <f t="shared" si="2"/>
        <v>🟢 BÌNH THƯỜNG</v>
      </c>
    </row>
    <row r="43" spans="1:56" x14ac:dyDescent="0.25">
      <c r="A43" s="4">
        <v>35</v>
      </c>
      <c r="B43" s="10" t="s">
        <v>1157</v>
      </c>
      <c r="C43" s="4" t="s">
        <v>447</v>
      </c>
      <c r="D43" s="4" t="s">
        <v>429</v>
      </c>
      <c r="E43" s="11" t="s">
        <v>430</v>
      </c>
      <c r="F43" s="7">
        <f>SUMIFS(NhatKy_ViPham!K:K, NhatKy_ViPham!E:E, "10_Dia", NhatKy_ViPham!F:F, B43, NhatKy_ViPham!H:H, "L01")</f>
        <v>0</v>
      </c>
      <c r="G43" s="7">
        <f>SUMIFS(NhatKy_ViPham!K:K, NhatKy_ViPham!E:E, "10_Dia", NhatKy_ViPham!F:F, B43, NhatKy_ViPham!H:H, "L02")</f>
        <v>0</v>
      </c>
      <c r="H43" s="7">
        <f>SUMIFS(NhatKy_ViPham!K:K, NhatKy_ViPham!E:E, "10_Dia", NhatKy_ViPham!F:F, B43, NhatKy_ViPham!H:H, "L03")</f>
        <v>0</v>
      </c>
      <c r="I43" s="7">
        <f>SUMIFS(NhatKy_ViPham!K:K, NhatKy_ViPham!E:E, "10_Dia", NhatKy_ViPham!F:F, B43, NhatKy_ViPham!H:H, "L04")</f>
        <v>0</v>
      </c>
      <c r="J43" s="7">
        <f>SUMIFS(NhatKy_ViPham!K:K, NhatKy_ViPham!E:E, "10_Dia", NhatKy_ViPham!F:F, B43, NhatKy_ViPham!H:H, "L05")</f>
        <v>0</v>
      </c>
      <c r="K43" s="7">
        <f>SUMIFS(NhatKy_ViPham!K:K, NhatKy_ViPham!E:E, "10_Dia", NhatKy_ViPham!F:F, B43, NhatKy_ViPham!H:H, "L06")</f>
        <v>0</v>
      </c>
      <c r="L43" s="7">
        <f>SUMIFS(NhatKy_ViPham!K:K, NhatKy_ViPham!E:E, "10_Dia", NhatKy_ViPham!F:F, B43, NhatKy_ViPham!H:H, "L07")</f>
        <v>0</v>
      </c>
      <c r="M43" s="7">
        <f>SUMIFS(NhatKy_ViPham!K:K, NhatKy_ViPham!E:E, "10_Dia", NhatKy_ViPham!F:F, B43, NhatKy_ViPham!H:H, "L08")</f>
        <v>0</v>
      </c>
      <c r="N43" s="7">
        <f>SUMIFS(NhatKy_ViPham!K:K, NhatKy_ViPham!E:E, "10_Dia", NhatKy_ViPham!F:F, B43, NhatKy_ViPham!H:H, "L09")</f>
        <v>0</v>
      </c>
      <c r="O43" s="7">
        <f>SUMIFS(NhatKy_ViPham!K:K, NhatKy_ViPham!E:E, "10_Dia", NhatKy_ViPham!F:F, B43, NhatKy_ViPham!H:H, "L10")</f>
        <v>0</v>
      </c>
      <c r="P43" s="12">
        <f>SUMIFS(NhatKy_ViPham!J:J, NhatKy_ViPham!E:E, "10_Dia", NhatKy_ViPham!F:F, B43)</f>
        <v>0</v>
      </c>
      <c r="Q43" s="13">
        <f>SUMIFS(NhatKy_ViPham!K:K, NhatKy_ViPham!E:E, "10_Dia", NhatKy_ViPham!F:F, B43)</f>
        <v>0</v>
      </c>
      <c r="R43" s="7">
        <f>100 + SUMIFS(NhatKy_ViPham!J:J, NhatKy_ViPham!E:E, "10_Dia", NhatKy_ViPham!F:F, B43, NhatKy_ViPham!C:C, "T1") - SUMIFS(NhatKy_ViPham!K:K, NhatKy_ViPham!E:E, "10_Dia", NhatKy_ViPham!F:F, B43, NhatKy_ViPham!C:C, "T1")</f>
        <v>100</v>
      </c>
      <c r="S43" s="7">
        <f>100 + SUMIFS(NhatKy_ViPham!J:J, NhatKy_ViPham!E:E, "10_Dia", NhatKy_ViPham!F:F, B43, NhatKy_ViPham!C:C, "T2") - SUMIFS(NhatKy_ViPham!K:K, NhatKy_ViPham!E:E, "10_Dia", NhatKy_ViPham!F:F, B43, NhatKy_ViPham!C:C, "T2")</f>
        <v>100</v>
      </c>
      <c r="T43" s="7">
        <f>100 + SUMIFS(NhatKy_ViPham!J:J, NhatKy_ViPham!E:E, "10_Dia", NhatKy_ViPham!F:F, B43, NhatKy_ViPham!C:C, "T3") - SUMIFS(NhatKy_ViPham!K:K, NhatKy_ViPham!E:E, "10_Dia", NhatKy_ViPham!F:F, B43, NhatKy_ViPham!C:C, "T3")</f>
        <v>100</v>
      </c>
      <c r="U43" s="7">
        <f>100 + SUMIFS(NhatKy_ViPham!J:J, NhatKy_ViPham!E:E, "10_Dia", NhatKy_ViPham!F:F, B43, NhatKy_ViPham!C:C, "T4") - SUMIFS(NhatKy_ViPham!K:K, NhatKy_ViPham!E:E, "10_Dia", NhatKy_ViPham!F:F, B43, NhatKy_ViPham!C:C, "T4")</f>
        <v>100</v>
      </c>
      <c r="V43" s="7">
        <f>100 + SUMIFS(NhatKy_ViPham!J:J, NhatKy_ViPham!E:E, "10_Dia", NhatKy_ViPham!F:F, B43, NhatKy_ViPham!C:C, "T5") - SUMIFS(NhatKy_ViPham!K:K, NhatKy_ViPham!E:E, "10_Dia", NhatKy_ViPham!F:F, B43, NhatKy_ViPham!C:C, "T5")</f>
        <v>100</v>
      </c>
      <c r="W43" s="7">
        <f>100 + SUMIFS(NhatKy_ViPham!J:J, NhatKy_ViPham!E:E, "10_Dia", NhatKy_ViPham!F:F, B43, NhatKy_ViPham!C:C, "T6") - SUMIFS(NhatKy_ViPham!K:K, NhatKy_ViPham!E:E, "10_Dia", NhatKy_ViPham!F:F, B43, NhatKy_ViPham!C:C, "T6")</f>
        <v>100</v>
      </c>
      <c r="X43" s="7">
        <f>100 + SUMIFS(NhatKy_ViPham!J:J, NhatKy_ViPham!E:E, "10_Dia", NhatKy_ViPham!F:F, B43, NhatKy_ViPham!C:C, "T7") - SUMIFS(NhatKy_ViPham!K:K, NhatKy_ViPham!E:E, "10_Dia", NhatKy_ViPham!F:F, B43, NhatKy_ViPham!C:C, "T7")</f>
        <v>100</v>
      </c>
      <c r="Y43" s="7">
        <f>100 + SUMIFS(NhatKy_ViPham!J:J, NhatKy_ViPham!E:E, "10_Dia", NhatKy_ViPham!F:F, B43, NhatKy_ViPham!C:C, "T8") - SUMIFS(NhatKy_ViPham!K:K, NhatKy_ViPham!E:E, "10_Dia", NhatKy_ViPham!F:F, B43, NhatKy_ViPham!C:C, "T8")</f>
        <v>100</v>
      </c>
      <c r="Z43" s="7">
        <f>100 + SUMIFS(NhatKy_ViPham!J:J, NhatKy_ViPham!E:E, "10_Dia", NhatKy_ViPham!F:F, B43, NhatKy_ViPham!C:C, "T9") - SUMIFS(NhatKy_ViPham!K:K, NhatKy_ViPham!E:E, "10_Dia", NhatKy_ViPham!F:F, B43, NhatKy_ViPham!C:C, "T9")</f>
        <v>100</v>
      </c>
      <c r="AA43" s="7">
        <f>100 + SUMIFS(NhatKy_ViPham!J:J, NhatKy_ViPham!E:E, "10_Dia", NhatKy_ViPham!F:F, B43, NhatKy_ViPham!C:C, "T10") - SUMIFS(NhatKy_ViPham!K:K, NhatKy_ViPham!E:E, "10_Dia", NhatKy_ViPham!F:F, B43, NhatKy_ViPham!C:C, "T10")</f>
        <v>100</v>
      </c>
      <c r="AB43" s="7">
        <f>100 + SUMIFS(NhatKy_ViPham!J:J, NhatKy_ViPham!E:E, "10_Dia", NhatKy_ViPham!F:F, B43, NhatKy_ViPham!C:C, "T11") - SUMIFS(NhatKy_ViPham!K:K, NhatKy_ViPham!E:E, "10_Dia", NhatKy_ViPham!F:F, B43, NhatKy_ViPham!C:C, "T11")</f>
        <v>100</v>
      </c>
      <c r="AC43" s="7">
        <f>100 + SUMIFS(NhatKy_ViPham!J:J, NhatKy_ViPham!E:E, "10_Dia", NhatKy_ViPham!F:F, B43, NhatKy_ViPham!C:C, "T12") - SUMIFS(NhatKy_ViPham!K:K, NhatKy_ViPham!E:E, "10_Dia", NhatKy_ViPham!F:F, B43, NhatKy_ViPham!C:C, "T12")</f>
        <v>100</v>
      </c>
      <c r="AD43" s="7">
        <f>100 + SUMIFS(NhatKy_ViPham!J:J, NhatKy_ViPham!E:E, "10_Dia", NhatKy_ViPham!F:F, B43, NhatKy_ViPham!C:C, "T13") - SUMIFS(NhatKy_ViPham!K:K, NhatKy_ViPham!E:E, "10_Dia", NhatKy_ViPham!F:F, B43, NhatKy_ViPham!C:C, "T13")</f>
        <v>100</v>
      </c>
      <c r="AE43" s="7">
        <f>100 + SUMIFS(NhatKy_ViPham!J:J, NhatKy_ViPham!E:E, "10_Dia", NhatKy_ViPham!F:F, B43, NhatKy_ViPham!C:C, "T14") - SUMIFS(NhatKy_ViPham!K:K, NhatKy_ViPham!E:E, "10_Dia", NhatKy_ViPham!F:F, B43, NhatKy_ViPham!C:C, "T14")</f>
        <v>100</v>
      </c>
      <c r="AF43" s="7">
        <f>100 + SUMIFS(NhatKy_ViPham!J:J, NhatKy_ViPham!E:E, "10_Dia", NhatKy_ViPham!F:F, B43, NhatKy_ViPham!C:C, "T15") - SUMIFS(NhatKy_ViPham!K:K, NhatKy_ViPham!E:E, "10_Dia", NhatKy_ViPham!F:F, B43, NhatKy_ViPham!C:C, "T15")</f>
        <v>100</v>
      </c>
      <c r="AG43" s="7">
        <f>100 + SUMIFS(NhatKy_ViPham!J:J, NhatKy_ViPham!E:E, "10_Dia", NhatKy_ViPham!F:F, B43, NhatKy_ViPham!C:C, "T16") - SUMIFS(NhatKy_ViPham!K:K, NhatKy_ViPham!E:E, "10_Dia", NhatKy_ViPham!F:F, B43, NhatKy_ViPham!C:C, "T16")</f>
        <v>100</v>
      </c>
      <c r="AH43" s="7">
        <f>100 + SUMIFS(NhatKy_ViPham!J:J, NhatKy_ViPham!E:E, "10_Dia", NhatKy_ViPham!F:F, B43, NhatKy_ViPham!C:C, "T17") - SUMIFS(NhatKy_ViPham!K:K, NhatKy_ViPham!E:E, "10_Dia", NhatKy_ViPham!F:F, B43, NhatKy_ViPham!C:C, "T17")</f>
        <v>100</v>
      </c>
      <c r="AI43" s="7">
        <f>100 + SUMIFS(NhatKy_ViPham!J:J, NhatKy_ViPham!E:E, "10_Dia", NhatKy_ViPham!F:F, B43, NhatKy_ViPham!C:C, "T18") - SUMIFS(NhatKy_ViPham!K:K, NhatKy_ViPham!E:E, "10_Dia", NhatKy_ViPham!F:F, B43, NhatKy_ViPham!C:C, "T18")</f>
        <v>100</v>
      </c>
      <c r="AJ43" s="7">
        <f>100 + SUMIFS(NhatKy_ViPham!J:J, NhatKy_ViPham!E:E, "10_Dia", NhatKy_ViPham!F:F, B43, NhatKy_ViPham!C:C, "T19") - SUMIFS(NhatKy_ViPham!K:K, NhatKy_ViPham!E:E, "10_Dia", NhatKy_ViPham!F:F, B43, NhatKy_ViPham!C:C, "T19")</f>
        <v>100</v>
      </c>
      <c r="AK43" s="7">
        <f>100 + SUMIFS(NhatKy_ViPham!J:J, NhatKy_ViPham!E:E, "10_Dia", NhatKy_ViPham!F:F, B43, NhatKy_ViPham!C:C, "T20") - SUMIFS(NhatKy_ViPham!K:K, NhatKy_ViPham!E:E, "10_Dia", NhatKy_ViPham!F:F, B43, NhatKy_ViPham!C:C, "T20")</f>
        <v>100</v>
      </c>
      <c r="AL43" s="7">
        <f>100 + SUMIFS(NhatKy_ViPham!J:J, NhatKy_ViPham!E:E, "10_Dia", NhatKy_ViPham!F:F, B43, NhatKy_ViPham!C:C, "T21") - SUMIFS(NhatKy_ViPham!K:K, NhatKy_ViPham!E:E, "10_Dia", NhatKy_ViPham!F:F, B43, NhatKy_ViPham!C:C, "T21")</f>
        <v>100</v>
      </c>
      <c r="AM43" s="7">
        <f>100 + SUMIFS(NhatKy_ViPham!J:J, NhatKy_ViPham!E:E, "10_Dia", NhatKy_ViPham!F:F, B43, NhatKy_ViPham!C:C, "T22") - SUMIFS(NhatKy_ViPham!K:K, NhatKy_ViPham!E:E, "10_Dia", NhatKy_ViPham!F:F, B43, NhatKy_ViPham!C:C, "T22")</f>
        <v>100</v>
      </c>
      <c r="AN43" s="7">
        <f>100 + SUMIFS(NhatKy_ViPham!J:J, NhatKy_ViPham!E:E, "10_Dia", NhatKy_ViPham!F:F, B43, NhatKy_ViPham!C:C, "T23") - SUMIFS(NhatKy_ViPham!K:K, NhatKy_ViPham!E:E, "10_Dia", NhatKy_ViPham!F:F, B43, NhatKy_ViPham!C:C, "T23")</f>
        <v>100</v>
      </c>
      <c r="AO43" s="7">
        <f>100 + SUMIFS(NhatKy_ViPham!J:J, NhatKy_ViPham!E:E, "10_Dia", NhatKy_ViPham!F:F, B43, NhatKy_ViPham!C:C, "T24") - SUMIFS(NhatKy_ViPham!K:K, NhatKy_ViPham!E:E, "10_Dia", NhatKy_ViPham!F:F, B43, NhatKy_ViPham!C:C, "T24")</f>
        <v>100</v>
      </c>
      <c r="AP43" s="7">
        <f>100 + SUMIFS(NhatKy_ViPham!J:J, NhatKy_ViPham!E:E, "10_Dia", NhatKy_ViPham!F:F, B43, NhatKy_ViPham!C:C, "T25") - SUMIFS(NhatKy_ViPham!K:K, NhatKy_ViPham!E:E, "10_Dia", NhatKy_ViPham!F:F, B43, NhatKy_ViPham!C:C, "T25")</f>
        <v>100</v>
      </c>
      <c r="AQ43" s="7">
        <f>100 + SUMIFS(NhatKy_ViPham!J:J, NhatKy_ViPham!E:E, "10_Dia", NhatKy_ViPham!F:F, B43, NhatKy_ViPham!C:C, "T26") - SUMIFS(NhatKy_ViPham!K:K, NhatKy_ViPham!E:E, "10_Dia", NhatKy_ViPham!F:F, B43, NhatKy_ViPham!C:C, "T26")</f>
        <v>100</v>
      </c>
      <c r="AR43" s="7">
        <f>100 + SUMIFS(NhatKy_ViPham!J:J, NhatKy_ViPham!E:E, "10_Dia", NhatKy_ViPham!F:F, B43, NhatKy_ViPham!C:C, "T27") - SUMIFS(NhatKy_ViPham!K:K, NhatKy_ViPham!E:E, "10_Dia", NhatKy_ViPham!F:F, B43, NhatKy_ViPham!C:C, "T27")</f>
        <v>100</v>
      </c>
      <c r="AS43" s="7">
        <f>100 + SUMIFS(NhatKy_ViPham!J:J, NhatKy_ViPham!E:E, "10_Dia", NhatKy_ViPham!F:F, B43, NhatKy_ViPham!C:C, "T28") - SUMIFS(NhatKy_ViPham!K:K, NhatKy_ViPham!E:E, "10_Dia", NhatKy_ViPham!F:F, B43, NhatKy_ViPham!C:C, "T28")</f>
        <v>100</v>
      </c>
      <c r="AT43" s="7">
        <f>100 + SUMIFS(NhatKy_ViPham!J:J, NhatKy_ViPham!E:E, "10_Dia", NhatKy_ViPham!F:F, B43, NhatKy_ViPham!C:C, "T29") - SUMIFS(NhatKy_ViPham!K:K, NhatKy_ViPham!E:E, "10_Dia", NhatKy_ViPham!F:F, B43, NhatKy_ViPham!C:C, "T29")</f>
        <v>100</v>
      </c>
      <c r="AU43" s="7">
        <f>100 + SUMIFS(NhatKy_ViPham!J:J, NhatKy_ViPham!E:E, "10_Dia", NhatKy_ViPham!F:F, B43, NhatKy_ViPham!C:C, "T30") - SUMIFS(NhatKy_ViPham!K:K, NhatKy_ViPham!E:E, "10_Dia", NhatKy_ViPham!F:F, B43, NhatKy_ViPham!C:C, "T30")</f>
        <v>100</v>
      </c>
      <c r="AV43" s="7">
        <f>100 + SUMIFS(NhatKy_ViPham!J:J, NhatKy_ViPham!E:E, "10_Dia", NhatKy_ViPham!F:F, B43, NhatKy_ViPham!C:C, "T31") - SUMIFS(NhatKy_ViPham!K:K, NhatKy_ViPham!E:E, "10_Dia", NhatKy_ViPham!F:F, B43, NhatKy_ViPham!C:C, "T31")</f>
        <v>100</v>
      </c>
      <c r="AW43" s="7">
        <f>100 + SUMIFS(NhatKy_ViPham!J:J, NhatKy_ViPham!E:E, "10_Dia", NhatKy_ViPham!F:F, B43, NhatKy_ViPham!C:C, "T32") - SUMIFS(NhatKy_ViPham!K:K, NhatKy_ViPham!E:E, "10_Dia", NhatKy_ViPham!F:F, B43, NhatKy_ViPham!C:C, "T32")</f>
        <v>100</v>
      </c>
      <c r="AX43" s="7">
        <f>100 + SUMIFS(NhatKy_ViPham!J:J, NhatKy_ViPham!E:E, "10_Dia", NhatKy_ViPham!F:F, B43, NhatKy_ViPham!C:C, "T33") - SUMIFS(NhatKy_ViPham!K:K, NhatKy_ViPham!E:E, "10_Dia", NhatKy_ViPham!F:F, B43, NhatKy_ViPham!C:C, "T33")</f>
        <v>100</v>
      </c>
      <c r="AY43" s="7">
        <f>100 + SUMIFS(NhatKy_ViPham!J:J, NhatKy_ViPham!E:E, "10_Dia", NhatKy_ViPham!F:F, B43, NhatKy_ViPham!C:C, "T34") - SUMIFS(NhatKy_ViPham!K:K, NhatKy_ViPham!E:E, "10_Dia", NhatKy_ViPham!F:F, B43, NhatKy_ViPham!C:C, "T34")</f>
        <v>100</v>
      </c>
      <c r="AZ43" s="7">
        <f>100 + SUMIFS(NhatKy_ViPham!J:J, NhatKy_ViPham!E:E, "10_Dia", NhatKy_ViPham!F:F, B43, NhatKy_ViPham!C:C, "T35") - SUMIFS(NhatKy_ViPham!K:K, NhatKy_ViPham!E:E, "10_Dia", NhatKy_ViPham!F:F, B43, NhatKy_ViPham!C:C, "T35")</f>
        <v>100</v>
      </c>
      <c r="BA43" s="12">
        <f t="shared" si="0"/>
        <v>100</v>
      </c>
      <c r="BB43" s="11" t="s">
        <v>430</v>
      </c>
      <c r="BC43" s="14" t="str">
        <f t="shared" si="1"/>
        <v>Tốt</v>
      </c>
      <c r="BD43" s="10" t="str">
        <f t="shared" si="2"/>
        <v>🟢 BÌNH THƯỜNG</v>
      </c>
    </row>
  </sheetData>
  <mergeCells count="42">
    <mergeCell ref="A4:B4"/>
    <mergeCell ref="G4:H4"/>
    <mergeCell ref="BB7:BB8"/>
    <mergeCell ref="I4:J4"/>
    <mergeCell ref="BD7:BD8"/>
    <mergeCell ref="B7:B8"/>
    <mergeCell ref="F7:F8"/>
    <mergeCell ref="L7:L8"/>
    <mergeCell ref="K4:L4"/>
    <mergeCell ref="N7:N8"/>
    <mergeCell ref="BC7:BC8"/>
    <mergeCell ref="C4:D4"/>
    <mergeCell ref="AX7:AZ7"/>
    <mergeCell ref="E4:F4"/>
    <mergeCell ref="D7:D8"/>
    <mergeCell ref="AT7:AW7"/>
    <mergeCell ref="AH7:AK7"/>
    <mergeCell ref="BA7:BA8"/>
    <mergeCell ref="M7:M8"/>
    <mergeCell ref="AP7:AS7"/>
    <mergeCell ref="AL7:AO7"/>
    <mergeCell ref="O7:O8"/>
    <mergeCell ref="Q7:Q8"/>
    <mergeCell ref="R7:U7"/>
    <mergeCell ref="Z7:AC7"/>
    <mergeCell ref="V7:Y7"/>
    <mergeCell ref="P7:P8"/>
    <mergeCell ref="A7:A8"/>
    <mergeCell ref="G7:G8"/>
    <mergeCell ref="I7:I8"/>
    <mergeCell ref="A5:B5"/>
    <mergeCell ref="AD7:AG7"/>
    <mergeCell ref="I5:J5"/>
    <mergeCell ref="E7:E8"/>
    <mergeCell ref="K7:K8"/>
    <mergeCell ref="E5:F5"/>
    <mergeCell ref="K5:L5"/>
    <mergeCell ref="H7:H8"/>
    <mergeCell ref="J7:J8"/>
    <mergeCell ref="G5:H5"/>
    <mergeCell ref="C7:C8"/>
    <mergeCell ref="C5:D5"/>
  </mergeCells>
  <dataValidations count="1">
    <dataValidation type="list" allowBlank="1" sqref="E9:E43 BB9:BB43" xr:uid="{00000000-0002-0000-1100-000000000000}">
      <formula1>"Không,Có"</formula1>
    </dataValidation>
  </dataValidations>
  <hyperlinks>
    <hyperlink ref="AX1" location="'TOC_HuongDan'!A1" display="🏠 về Mục Lục" xr:uid="{00000000-0004-0000-1100-000000000000}"/>
    <hyperlink ref="AX2" location="'NhatKy_ViPham'!A4" display="📋 Nhật Ký Vi Phạm Lớp 10_Dia" xr:uid="{00000000-0004-0000-1100-000001000000}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D43"/>
  <sheetViews>
    <sheetView showGridLines="0" topLeftCell="L1" workbookViewId="0">
      <selection activeCell="M11" sqref="M11"/>
    </sheetView>
  </sheetViews>
  <sheetFormatPr defaultRowHeight="15" x14ac:dyDescent="0.25"/>
  <cols>
    <col min="1" max="1" width="6" customWidth="1"/>
    <col min="2" max="2" width="25" customWidth="1"/>
    <col min="3" max="3" width="12" customWidth="1"/>
    <col min="4" max="5" width="10" customWidth="1"/>
    <col min="6" max="17" width="16" customWidth="1"/>
    <col min="18" max="52" width="7" customWidth="1"/>
    <col min="53" max="55" width="14" customWidth="1"/>
    <col min="56" max="56" width="22" customWidth="1"/>
  </cols>
  <sheetData>
    <row r="1" spans="1:56" ht="21" x14ac:dyDescent="0.35">
      <c r="A1" s="1" t="s">
        <v>1158</v>
      </c>
      <c r="AX1" s="8" t="s">
        <v>358</v>
      </c>
    </row>
    <row r="2" spans="1:56" x14ac:dyDescent="0.25">
      <c r="A2" s="2" t="s">
        <v>1159</v>
      </c>
      <c r="AX2" s="8" t="s">
        <v>1160</v>
      </c>
    </row>
    <row r="4" spans="1:56" x14ac:dyDescent="0.25">
      <c r="A4" s="55" t="s">
        <v>361</v>
      </c>
      <c r="B4" s="50"/>
      <c r="C4" s="55" t="s">
        <v>362</v>
      </c>
      <c r="D4" s="50"/>
      <c r="E4" s="55" t="s">
        <v>363</v>
      </c>
      <c r="F4" s="50"/>
      <c r="G4" s="55" t="s">
        <v>364</v>
      </c>
      <c r="H4" s="50"/>
      <c r="I4" s="55" t="s">
        <v>365</v>
      </c>
      <c r="J4" s="50"/>
      <c r="K4" s="55" t="s">
        <v>366</v>
      </c>
      <c r="L4" s="50"/>
    </row>
    <row r="5" spans="1:56" x14ac:dyDescent="0.25">
      <c r="A5" s="49">
        <f>COUNTA(A9:A43)</f>
        <v>35</v>
      </c>
      <c r="B5" s="50"/>
      <c r="C5" s="53">
        <f>COUNTIF(BC9:BC43, "Tốt")</f>
        <v>35</v>
      </c>
      <c r="D5" s="50"/>
      <c r="E5" s="49">
        <f>COUNTIF(BC9:BC43, "Khá")</f>
        <v>0</v>
      </c>
      <c r="F5" s="50"/>
      <c r="G5" s="49">
        <f>COUNTIF(BC9:BC43, "Đạt")</f>
        <v>0</v>
      </c>
      <c r="H5" s="50"/>
      <c r="I5" s="52">
        <f>COUNTIF(BC9:BC43, "Chưa đạt")</f>
        <v>0</v>
      </c>
      <c r="J5" s="50"/>
      <c r="K5" s="53">
        <f>ROUND(AVERAGE(BA9:BA43), 1)</f>
        <v>100</v>
      </c>
      <c r="L5" s="50"/>
    </row>
    <row r="7" spans="1:56" ht="34.5" customHeight="1" x14ac:dyDescent="0.25">
      <c r="A7" s="46" t="s">
        <v>3</v>
      </c>
      <c r="B7" s="46" t="s">
        <v>303</v>
      </c>
      <c r="C7" s="46" t="s">
        <v>367</v>
      </c>
      <c r="D7" s="46" t="s">
        <v>368</v>
      </c>
      <c r="E7" s="46" t="s">
        <v>369</v>
      </c>
      <c r="F7" s="48" t="s">
        <v>370</v>
      </c>
      <c r="G7" s="48" t="s">
        <v>371</v>
      </c>
      <c r="H7" s="48" t="s">
        <v>372</v>
      </c>
      <c r="I7" s="48" t="s">
        <v>373</v>
      </c>
      <c r="J7" s="48" t="s">
        <v>374</v>
      </c>
      <c r="K7" s="48" t="s">
        <v>375</v>
      </c>
      <c r="L7" s="48" t="s">
        <v>376</v>
      </c>
      <c r="M7" s="48" t="s">
        <v>377</v>
      </c>
      <c r="N7" s="48" t="s">
        <v>378</v>
      </c>
      <c r="O7" s="48" t="s">
        <v>379</v>
      </c>
      <c r="P7" s="54" t="s">
        <v>380</v>
      </c>
      <c r="Q7" s="48" t="s">
        <v>381</v>
      </c>
      <c r="R7" s="46" t="s">
        <v>382</v>
      </c>
      <c r="S7" s="51"/>
      <c r="T7" s="51"/>
      <c r="U7" s="51"/>
      <c r="V7" s="46" t="s">
        <v>383</v>
      </c>
      <c r="W7" s="51"/>
      <c r="X7" s="51"/>
      <c r="Y7" s="51"/>
      <c r="Z7" s="46" t="s">
        <v>384</v>
      </c>
      <c r="AA7" s="51"/>
      <c r="AB7" s="51"/>
      <c r="AC7" s="51"/>
      <c r="AD7" s="46" t="s">
        <v>385</v>
      </c>
      <c r="AE7" s="51"/>
      <c r="AF7" s="51"/>
      <c r="AG7" s="51"/>
      <c r="AH7" s="46" t="s">
        <v>386</v>
      </c>
      <c r="AI7" s="51"/>
      <c r="AJ7" s="51"/>
      <c r="AK7" s="51"/>
      <c r="AL7" s="46" t="s">
        <v>387</v>
      </c>
      <c r="AM7" s="51"/>
      <c r="AN7" s="51"/>
      <c r="AO7" s="51"/>
      <c r="AP7" s="46" t="s">
        <v>388</v>
      </c>
      <c r="AQ7" s="51"/>
      <c r="AR7" s="51"/>
      <c r="AS7" s="51"/>
      <c r="AT7" s="46" t="s">
        <v>389</v>
      </c>
      <c r="AU7" s="51"/>
      <c r="AV7" s="51"/>
      <c r="AW7" s="51"/>
      <c r="AX7" s="46" t="s">
        <v>390</v>
      </c>
      <c r="AY7" s="51"/>
      <c r="AZ7" s="51"/>
      <c r="BA7" s="46" t="s">
        <v>391</v>
      </c>
      <c r="BB7" s="46" t="s">
        <v>392</v>
      </c>
      <c r="BC7" s="46" t="s">
        <v>393</v>
      </c>
      <c r="BD7" s="46" t="s">
        <v>394</v>
      </c>
    </row>
    <row r="8" spans="1:56" x14ac:dyDescent="0.25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9" t="s">
        <v>311</v>
      </c>
      <c r="S8" s="9" t="s">
        <v>348</v>
      </c>
      <c r="T8" s="9" t="s">
        <v>395</v>
      </c>
      <c r="U8" s="9" t="s">
        <v>396</v>
      </c>
      <c r="V8" s="9" t="s">
        <v>397</v>
      </c>
      <c r="W8" s="9" t="s">
        <v>398</v>
      </c>
      <c r="X8" s="9" t="s">
        <v>399</v>
      </c>
      <c r="Y8" s="9" t="s">
        <v>400</v>
      </c>
      <c r="Z8" s="9" t="s">
        <v>401</v>
      </c>
      <c r="AA8" s="9" t="s">
        <v>402</v>
      </c>
      <c r="AB8" s="9" t="s">
        <v>403</v>
      </c>
      <c r="AC8" s="9" t="s">
        <v>404</v>
      </c>
      <c r="AD8" s="9" t="s">
        <v>405</v>
      </c>
      <c r="AE8" s="9" t="s">
        <v>406</v>
      </c>
      <c r="AF8" s="9" t="s">
        <v>407</v>
      </c>
      <c r="AG8" s="9" t="s">
        <v>408</v>
      </c>
      <c r="AH8" s="9" t="s">
        <v>409</v>
      </c>
      <c r="AI8" s="9" t="s">
        <v>410</v>
      </c>
      <c r="AJ8" s="9" t="s">
        <v>411</v>
      </c>
      <c r="AK8" s="9" t="s">
        <v>412</v>
      </c>
      <c r="AL8" s="9" t="s">
        <v>413</v>
      </c>
      <c r="AM8" s="9" t="s">
        <v>414</v>
      </c>
      <c r="AN8" s="9" t="s">
        <v>415</v>
      </c>
      <c r="AO8" s="9" t="s">
        <v>416</v>
      </c>
      <c r="AP8" s="9" t="s">
        <v>417</v>
      </c>
      <c r="AQ8" s="9" t="s">
        <v>418</v>
      </c>
      <c r="AR8" s="9" t="s">
        <v>419</v>
      </c>
      <c r="AS8" s="9" t="s">
        <v>420</v>
      </c>
      <c r="AT8" s="9" t="s">
        <v>421</v>
      </c>
      <c r="AU8" s="9" t="s">
        <v>422</v>
      </c>
      <c r="AV8" s="9" t="s">
        <v>423</v>
      </c>
      <c r="AW8" s="9" t="s">
        <v>424</v>
      </c>
      <c r="AX8" s="9" t="s">
        <v>425</v>
      </c>
      <c r="AY8" s="9" t="s">
        <v>426</v>
      </c>
      <c r="AZ8" s="9" t="s">
        <v>427</v>
      </c>
      <c r="BA8" s="47"/>
      <c r="BB8" s="47"/>
      <c r="BC8" s="47"/>
      <c r="BD8" s="47"/>
    </row>
    <row r="9" spans="1:56" x14ac:dyDescent="0.25">
      <c r="A9" s="4">
        <v>1</v>
      </c>
      <c r="B9" s="10" t="s">
        <v>1161</v>
      </c>
      <c r="C9" s="4" t="s">
        <v>506</v>
      </c>
      <c r="D9" s="4" t="s">
        <v>435</v>
      </c>
      <c r="E9" s="11" t="s">
        <v>430</v>
      </c>
      <c r="F9" s="7">
        <f>SUMIFS(NhatKy_ViPham!K:K, NhatKy_ViPham!E:E, "10_Anh", NhatKy_ViPham!F:F, B9, NhatKy_ViPham!H:H, "L01")</f>
        <v>0</v>
      </c>
      <c r="G9" s="7">
        <f>SUMIFS(NhatKy_ViPham!K:K, NhatKy_ViPham!E:E, "10_Anh", NhatKy_ViPham!F:F, B9, NhatKy_ViPham!H:H, "L02")</f>
        <v>0</v>
      </c>
      <c r="H9" s="7">
        <f>SUMIFS(NhatKy_ViPham!K:K, NhatKy_ViPham!E:E, "10_Anh", NhatKy_ViPham!F:F, B9, NhatKy_ViPham!H:H, "L03")</f>
        <v>0</v>
      </c>
      <c r="I9" s="7">
        <f>SUMIFS(NhatKy_ViPham!K:K, NhatKy_ViPham!E:E, "10_Anh", NhatKy_ViPham!F:F, B9, NhatKy_ViPham!H:H, "L04")</f>
        <v>0</v>
      </c>
      <c r="J9" s="7">
        <f>SUMIFS(NhatKy_ViPham!K:K, NhatKy_ViPham!E:E, "10_Anh", NhatKy_ViPham!F:F, B9, NhatKy_ViPham!H:H, "L05")</f>
        <v>0</v>
      </c>
      <c r="K9" s="7">
        <f>SUMIFS(NhatKy_ViPham!K:K, NhatKy_ViPham!E:E, "10_Anh", NhatKy_ViPham!F:F, B9, NhatKy_ViPham!H:H, "L06")</f>
        <v>0</v>
      </c>
      <c r="L9" s="7">
        <f>SUMIFS(NhatKy_ViPham!K:K, NhatKy_ViPham!E:E, "10_Anh", NhatKy_ViPham!F:F, B9, NhatKy_ViPham!H:H, "L07")</f>
        <v>0</v>
      </c>
      <c r="M9" s="7">
        <f>SUMIFS(NhatKy_ViPham!K:K, NhatKy_ViPham!E:E, "10_Anh", NhatKy_ViPham!F:F, B9, NhatKy_ViPham!H:H, "L08")</f>
        <v>0</v>
      </c>
      <c r="N9" s="7">
        <f>SUMIFS(NhatKy_ViPham!K:K, NhatKy_ViPham!E:E, "10_Anh", NhatKy_ViPham!F:F, B9, NhatKy_ViPham!H:H, "L09")</f>
        <v>0</v>
      </c>
      <c r="O9" s="7">
        <f>SUMIFS(NhatKy_ViPham!K:K, NhatKy_ViPham!E:E, "10_Anh", NhatKy_ViPham!F:F, B9, NhatKy_ViPham!H:H, "L10")</f>
        <v>0</v>
      </c>
      <c r="P9" s="12">
        <f>SUMIFS(NhatKy_ViPham!J:J, NhatKy_ViPham!E:E, "10_Anh", NhatKy_ViPham!F:F, B9)</f>
        <v>0</v>
      </c>
      <c r="Q9" s="13">
        <f>SUMIFS(NhatKy_ViPham!K:K, NhatKy_ViPham!E:E, "10_Anh", NhatKy_ViPham!F:F, B9)</f>
        <v>0</v>
      </c>
      <c r="R9" s="7">
        <f>100 + SUMIFS(NhatKy_ViPham!J:J, NhatKy_ViPham!E:E, "10_Anh", NhatKy_ViPham!F:F, B9, NhatKy_ViPham!C:C, "T1") - SUMIFS(NhatKy_ViPham!K:K, NhatKy_ViPham!E:E, "10_Anh", NhatKy_ViPham!F:F, B9, NhatKy_ViPham!C:C, "T1")</f>
        <v>100</v>
      </c>
      <c r="S9" s="7">
        <f>100 + SUMIFS(NhatKy_ViPham!J:J, NhatKy_ViPham!E:E, "10_Anh", NhatKy_ViPham!F:F, B9, NhatKy_ViPham!C:C, "T2") - SUMIFS(NhatKy_ViPham!K:K, NhatKy_ViPham!E:E, "10_Anh", NhatKy_ViPham!F:F, B9, NhatKy_ViPham!C:C, "T2")</f>
        <v>100</v>
      </c>
      <c r="T9" s="7">
        <f>100 + SUMIFS(NhatKy_ViPham!J:J, NhatKy_ViPham!E:E, "10_Anh", NhatKy_ViPham!F:F, B9, NhatKy_ViPham!C:C, "T3") - SUMIFS(NhatKy_ViPham!K:K, NhatKy_ViPham!E:E, "10_Anh", NhatKy_ViPham!F:F, B9, NhatKy_ViPham!C:C, "T3")</f>
        <v>100</v>
      </c>
      <c r="U9" s="7">
        <f>100 + SUMIFS(NhatKy_ViPham!J:J, NhatKy_ViPham!E:E, "10_Anh", NhatKy_ViPham!F:F, B9, NhatKy_ViPham!C:C, "T4") - SUMIFS(NhatKy_ViPham!K:K, NhatKy_ViPham!E:E, "10_Anh", NhatKy_ViPham!F:F, B9, NhatKy_ViPham!C:C, "T4")</f>
        <v>100</v>
      </c>
      <c r="V9" s="7">
        <f>100 + SUMIFS(NhatKy_ViPham!J:J, NhatKy_ViPham!E:E, "10_Anh", NhatKy_ViPham!F:F, B9, NhatKy_ViPham!C:C, "T5") - SUMIFS(NhatKy_ViPham!K:K, NhatKy_ViPham!E:E, "10_Anh", NhatKy_ViPham!F:F, B9, NhatKy_ViPham!C:C, "T5")</f>
        <v>100</v>
      </c>
      <c r="W9" s="7">
        <f>100 + SUMIFS(NhatKy_ViPham!J:J, NhatKy_ViPham!E:E, "10_Anh", NhatKy_ViPham!F:F, B9, NhatKy_ViPham!C:C, "T6") - SUMIFS(NhatKy_ViPham!K:K, NhatKy_ViPham!E:E, "10_Anh", NhatKy_ViPham!F:F, B9, NhatKy_ViPham!C:C, "T6")</f>
        <v>100</v>
      </c>
      <c r="X9" s="7">
        <f>100 + SUMIFS(NhatKy_ViPham!J:J, NhatKy_ViPham!E:E, "10_Anh", NhatKy_ViPham!F:F, B9, NhatKy_ViPham!C:C, "T7") - SUMIFS(NhatKy_ViPham!K:K, NhatKy_ViPham!E:E, "10_Anh", NhatKy_ViPham!F:F, B9, NhatKy_ViPham!C:C, "T7")</f>
        <v>100</v>
      </c>
      <c r="Y9" s="7">
        <f>100 + SUMIFS(NhatKy_ViPham!J:J, NhatKy_ViPham!E:E, "10_Anh", NhatKy_ViPham!F:F, B9, NhatKy_ViPham!C:C, "T8") - SUMIFS(NhatKy_ViPham!K:K, NhatKy_ViPham!E:E, "10_Anh", NhatKy_ViPham!F:F, B9, NhatKy_ViPham!C:C, "T8")</f>
        <v>100</v>
      </c>
      <c r="Z9" s="7">
        <f>100 + SUMIFS(NhatKy_ViPham!J:J, NhatKy_ViPham!E:E, "10_Anh", NhatKy_ViPham!F:F, B9, NhatKy_ViPham!C:C, "T9") - SUMIFS(NhatKy_ViPham!K:K, NhatKy_ViPham!E:E, "10_Anh", NhatKy_ViPham!F:F, B9, NhatKy_ViPham!C:C, "T9")</f>
        <v>100</v>
      </c>
      <c r="AA9" s="7">
        <f>100 + SUMIFS(NhatKy_ViPham!J:J, NhatKy_ViPham!E:E, "10_Anh", NhatKy_ViPham!F:F, B9, NhatKy_ViPham!C:C, "T10") - SUMIFS(NhatKy_ViPham!K:K, NhatKy_ViPham!E:E, "10_Anh", NhatKy_ViPham!F:F, B9, NhatKy_ViPham!C:C, "T10")</f>
        <v>100</v>
      </c>
      <c r="AB9" s="7">
        <f>100 + SUMIFS(NhatKy_ViPham!J:J, NhatKy_ViPham!E:E, "10_Anh", NhatKy_ViPham!F:F, B9, NhatKy_ViPham!C:C, "T11") - SUMIFS(NhatKy_ViPham!K:K, NhatKy_ViPham!E:E, "10_Anh", NhatKy_ViPham!F:F, B9, NhatKy_ViPham!C:C, "T11")</f>
        <v>100</v>
      </c>
      <c r="AC9" s="7">
        <f>100 + SUMIFS(NhatKy_ViPham!J:J, NhatKy_ViPham!E:E, "10_Anh", NhatKy_ViPham!F:F, B9, NhatKy_ViPham!C:C, "T12") - SUMIFS(NhatKy_ViPham!K:K, NhatKy_ViPham!E:E, "10_Anh", NhatKy_ViPham!F:F, B9, NhatKy_ViPham!C:C, "T12")</f>
        <v>100</v>
      </c>
      <c r="AD9" s="7">
        <f>100 + SUMIFS(NhatKy_ViPham!J:J, NhatKy_ViPham!E:E, "10_Anh", NhatKy_ViPham!F:F, B9, NhatKy_ViPham!C:C, "T13") - SUMIFS(NhatKy_ViPham!K:K, NhatKy_ViPham!E:E, "10_Anh", NhatKy_ViPham!F:F, B9, NhatKy_ViPham!C:C, "T13")</f>
        <v>100</v>
      </c>
      <c r="AE9" s="7">
        <f>100 + SUMIFS(NhatKy_ViPham!J:J, NhatKy_ViPham!E:E, "10_Anh", NhatKy_ViPham!F:F, B9, NhatKy_ViPham!C:C, "T14") - SUMIFS(NhatKy_ViPham!K:K, NhatKy_ViPham!E:E, "10_Anh", NhatKy_ViPham!F:F, B9, NhatKy_ViPham!C:C, "T14")</f>
        <v>100</v>
      </c>
      <c r="AF9" s="7">
        <f>100 + SUMIFS(NhatKy_ViPham!J:J, NhatKy_ViPham!E:E, "10_Anh", NhatKy_ViPham!F:F, B9, NhatKy_ViPham!C:C, "T15") - SUMIFS(NhatKy_ViPham!K:K, NhatKy_ViPham!E:E, "10_Anh", NhatKy_ViPham!F:F, B9, NhatKy_ViPham!C:C, "T15")</f>
        <v>100</v>
      </c>
      <c r="AG9" s="7">
        <f>100 + SUMIFS(NhatKy_ViPham!J:J, NhatKy_ViPham!E:E, "10_Anh", NhatKy_ViPham!F:F, B9, NhatKy_ViPham!C:C, "T16") - SUMIFS(NhatKy_ViPham!K:K, NhatKy_ViPham!E:E, "10_Anh", NhatKy_ViPham!F:F, B9, NhatKy_ViPham!C:C, "T16")</f>
        <v>100</v>
      </c>
      <c r="AH9" s="7">
        <f>100 + SUMIFS(NhatKy_ViPham!J:J, NhatKy_ViPham!E:E, "10_Anh", NhatKy_ViPham!F:F, B9, NhatKy_ViPham!C:C, "T17") - SUMIFS(NhatKy_ViPham!K:K, NhatKy_ViPham!E:E, "10_Anh", NhatKy_ViPham!F:F, B9, NhatKy_ViPham!C:C, "T17")</f>
        <v>100</v>
      </c>
      <c r="AI9" s="7">
        <f>100 + SUMIFS(NhatKy_ViPham!J:J, NhatKy_ViPham!E:E, "10_Anh", NhatKy_ViPham!F:F, B9, NhatKy_ViPham!C:C, "T18") - SUMIFS(NhatKy_ViPham!K:K, NhatKy_ViPham!E:E, "10_Anh", NhatKy_ViPham!F:F, B9, NhatKy_ViPham!C:C, "T18")</f>
        <v>100</v>
      </c>
      <c r="AJ9" s="7">
        <f>100 + SUMIFS(NhatKy_ViPham!J:J, NhatKy_ViPham!E:E, "10_Anh", NhatKy_ViPham!F:F, B9, NhatKy_ViPham!C:C, "T19") - SUMIFS(NhatKy_ViPham!K:K, NhatKy_ViPham!E:E, "10_Anh", NhatKy_ViPham!F:F, B9, NhatKy_ViPham!C:C, "T19")</f>
        <v>100</v>
      </c>
      <c r="AK9" s="7">
        <f>100 + SUMIFS(NhatKy_ViPham!J:J, NhatKy_ViPham!E:E, "10_Anh", NhatKy_ViPham!F:F, B9, NhatKy_ViPham!C:C, "T20") - SUMIFS(NhatKy_ViPham!K:K, NhatKy_ViPham!E:E, "10_Anh", NhatKy_ViPham!F:F, B9, NhatKy_ViPham!C:C, "T20")</f>
        <v>100</v>
      </c>
      <c r="AL9" s="7">
        <f>100 + SUMIFS(NhatKy_ViPham!J:J, NhatKy_ViPham!E:E, "10_Anh", NhatKy_ViPham!F:F, B9, NhatKy_ViPham!C:C, "T21") - SUMIFS(NhatKy_ViPham!K:K, NhatKy_ViPham!E:E, "10_Anh", NhatKy_ViPham!F:F, B9, NhatKy_ViPham!C:C, "T21")</f>
        <v>100</v>
      </c>
      <c r="AM9" s="7">
        <f>100 + SUMIFS(NhatKy_ViPham!J:J, NhatKy_ViPham!E:E, "10_Anh", NhatKy_ViPham!F:F, B9, NhatKy_ViPham!C:C, "T22") - SUMIFS(NhatKy_ViPham!K:K, NhatKy_ViPham!E:E, "10_Anh", NhatKy_ViPham!F:F, B9, NhatKy_ViPham!C:C, "T22")</f>
        <v>100</v>
      </c>
      <c r="AN9" s="7">
        <f>100 + SUMIFS(NhatKy_ViPham!J:J, NhatKy_ViPham!E:E, "10_Anh", NhatKy_ViPham!F:F, B9, NhatKy_ViPham!C:C, "T23") - SUMIFS(NhatKy_ViPham!K:K, NhatKy_ViPham!E:E, "10_Anh", NhatKy_ViPham!F:F, B9, NhatKy_ViPham!C:C, "T23")</f>
        <v>100</v>
      </c>
      <c r="AO9" s="7">
        <f>100 + SUMIFS(NhatKy_ViPham!J:J, NhatKy_ViPham!E:E, "10_Anh", NhatKy_ViPham!F:F, B9, NhatKy_ViPham!C:C, "T24") - SUMIFS(NhatKy_ViPham!K:K, NhatKy_ViPham!E:E, "10_Anh", NhatKy_ViPham!F:F, B9, NhatKy_ViPham!C:C, "T24")</f>
        <v>100</v>
      </c>
      <c r="AP9" s="7">
        <f>100 + SUMIFS(NhatKy_ViPham!J:J, NhatKy_ViPham!E:E, "10_Anh", NhatKy_ViPham!F:F, B9, NhatKy_ViPham!C:C, "T25") - SUMIFS(NhatKy_ViPham!K:K, NhatKy_ViPham!E:E, "10_Anh", NhatKy_ViPham!F:F, B9, NhatKy_ViPham!C:C, "T25")</f>
        <v>100</v>
      </c>
      <c r="AQ9" s="7">
        <f>100 + SUMIFS(NhatKy_ViPham!J:J, NhatKy_ViPham!E:E, "10_Anh", NhatKy_ViPham!F:F, B9, NhatKy_ViPham!C:C, "T26") - SUMIFS(NhatKy_ViPham!K:K, NhatKy_ViPham!E:E, "10_Anh", NhatKy_ViPham!F:F, B9, NhatKy_ViPham!C:C, "T26")</f>
        <v>100</v>
      </c>
      <c r="AR9" s="7">
        <f>100 + SUMIFS(NhatKy_ViPham!J:J, NhatKy_ViPham!E:E, "10_Anh", NhatKy_ViPham!F:F, B9, NhatKy_ViPham!C:C, "T27") - SUMIFS(NhatKy_ViPham!K:K, NhatKy_ViPham!E:E, "10_Anh", NhatKy_ViPham!F:F, B9, NhatKy_ViPham!C:C, "T27")</f>
        <v>100</v>
      </c>
      <c r="AS9" s="7">
        <f>100 + SUMIFS(NhatKy_ViPham!J:J, NhatKy_ViPham!E:E, "10_Anh", NhatKy_ViPham!F:F, B9, NhatKy_ViPham!C:C, "T28") - SUMIFS(NhatKy_ViPham!K:K, NhatKy_ViPham!E:E, "10_Anh", NhatKy_ViPham!F:F, B9, NhatKy_ViPham!C:C, "T28")</f>
        <v>100</v>
      </c>
      <c r="AT9" s="7">
        <f>100 + SUMIFS(NhatKy_ViPham!J:J, NhatKy_ViPham!E:E, "10_Anh", NhatKy_ViPham!F:F, B9, NhatKy_ViPham!C:C, "T29") - SUMIFS(NhatKy_ViPham!K:K, NhatKy_ViPham!E:E, "10_Anh", NhatKy_ViPham!F:F, B9, NhatKy_ViPham!C:C, "T29")</f>
        <v>100</v>
      </c>
      <c r="AU9" s="7">
        <f>100 + SUMIFS(NhatKy_ViPham!J:J, NhatKy_ViPham!E:E, "10_Anh", NhatKy_ViPham!F:F, B9, NhatKy_ViPham!C:C, "T30") - SUMIFS(NhatKy_ViPham!K:K, NhatKy_ViPham!E:E, "10_Anh", NhatKy_ViPham!F:F, B9, NhatKy_ViPham!C:C, "T30")</f>
        <v>100</v>
      </c>
      <c r="AV9" s="7">
        <f>100 + SUMIFS(NhatKy_ViPham!J:J, NhatKy_ViPham!E:E, "10_Anh", NhatKy_ViPham!F:F, B9, NhatKy_ViPham!C:C, "T31") - SUMIFS(NhatKy_ViPham!K:K, NhatKy_ViPham!E:E, "10_Anh", NhatKy_ViPham!F:F, B9, NhatKy_ViPham!C:C, "T31")</f>
        <v>100</v>
      </c>
      <c r="AW9" s="7">
        <f>100 + SUMIFS(NhatKy_ViPham!J:J, NhatKy_ViPham!E:E, "10_Anh", NhatKy_ViPham!F:F, B9, NhatKy_ViPham!C:C, "T32") - SUMIFS(NhatKy_ViPham!K:K, NhatKy_ViPham!E:E, "10_Anh", NhatKy_ViPham!F:F, B9, NhatKy_ViPham!C:C, "T32")</f>
        <v>100</v>
      </c>
      <c r="AX9" s="7">
        <f>100 + SUMIFS(NhatKy_ViPham!J:J, NhatKy_ViPham!E:E, "10_Anh", NhatKy_ViPham!F:F, B9, NhatKy_ViPham!C:C, "T33") - SUMIFS(NhatKy_ViPham!K:K, NhatKy_ViPham!E:E, "10_Anh", NhatKy_ViPham!F:F, B9, NhatKy_ViPham!C:C, "T33")</f>
        <v>100</v>
      </c>
      <c r="AY9" s="7">
        <f>100 + SUMIFS(NhatKy_ViPham!J:J, NhatKy_ViPham!E:E, "10_Anh", NhatKy_ViPham!F:F, B9, NhatKy_ViPham!C:C, "T34") - SUMIFS(NhatKy_ViPham!K:K, NhatKy_ViPham!E:E, "10_Anh", NhatKy_ViPham!F:F, B9, NhatKy_ViPham!C:C, "T34")</f>
        <v>100</v>
      </c>
      <c r="AZ9" s="7">
        <f>100 + SUMIFS(NhatKy_ViPham!J:J, NhatKy_ViPham!E:E, "10_Anh", NhatKy_ViPham!F:F, B9, NhatKy_ViPham!C:C, "T35") - SUMIFS(NhatKy_ViPham!K:K, NhatKy_ViPham!E:E, "10_Anh", NhatKy_ViPham!F:F, B9, NhatKy_ViPham!C:C, "T35")</f>
        <v>100</v>
      </c>
      <c r="BA9" s="12">
        <f t="shared" ref="BA9:BA43" si="0">ROUND(AVERAGE(R9:AZ9), 1)</f>
        <v>100</v>
      </c>
      <c r="BB9" s="11" t="s">
        <v>430</v>
      </c>
      <c r="BC9" s="14" t="str">
        <f t="shared" ref="BC9:BC43" si="1">IF(BB9="Có", "Chưa đạt", IF(BA9&gt;=85, "Tốt", IF(BA9&gt;=70, "Khá", IF(BA9&gt;=50, "Đạt", "Chưa đạt"))))</f>
        <v>Tốt</v>
      </c>
      <c r="BD9" s="10" t="str">
        <f t="shared" ref="BD9:BD43" si="2">IF(BC9="Chưa đạt", "🔴 Nguy cơ CHƯA ĐẠT", IF(BC9="Đạt", "🟡 CẦN NHẮC NHỞ", "🟢 BÌNH THƯỜNG"))</f>
        <v>🟢 BÌNH THƯỜNG</v>
      </c>
    </row>
    <row r="10" spans="1:56" x14ac:dyDescent="0.25">
      <c r="A10" s="5">
        <v>2</v>
      </c>
      <c r="B10" s="15" t="s">
        <v>1162</v>
      </c>
      <c r="C10" s="5" t="s">
        <v>724</v>
      </c>
      <c r="D10" s="5" t="s">
        <v>429</v>
      </c>
      <c r="E10" s="11" t="s">
        <v>430</v>
      </c>
      <c r="F10" s="6">
        <f>SUMIFS(NhatKy_ViPham!K:K, NhatKy_ViPham!E:E, "10_Anh", NhatKy_ViPham!F:F, B10, NhatKy_ViPham!H:H, "L01")</f>
        <v>0</v>
      </c>
      <c r="G10" s="6">
        <f>SUMIFS(NhatKy_ViPham!K:K, NhatKy_ViPham!E:E, "10_Anh", NhatKy_ViPham!F:F, B10, NhatKy_ViPham!H:H, "L02")</f>
        <v>0</v>
      </c>
      <c r="H10" s="6">
        <f>SUMIFS(NhatKy_ViPham!K:K, NhatKy_ViPham!E:E, "10_Anh", NhatKy_ViPham!F:F, B10, NhatKy_ViPham!H:H, "L03")</f>
        <v>0</v>
      </c>
      <c r="I10" s="6">
        <f>SUMIFS(NhatKy_ViPham!K:K, NhatKy_ViPham!E:E, "10_Anh", NhatKy_ViPham!F:F, B10, NhatKy_ViPham!H:H, "L04")</f>
        <v>0</v>
      </c>
      <c r="J10" s="6">
        <f>SUMIFS(NhatKy_ViPham!K:K, NhatKy_ViPham!E:E, "10_Anh", NhatKy_ViPham!F:F, B10, NhatKy_ViPham!H:H, "L05")</f>
        <v>0</v>
      </c>
      <c r="K10" s="6">
        <f>SUMIFS(NhatKy_ViPham!K:K, NhatKy_ViPham!E:E, "10_Anh", NhatKy_ViPham!F:F, B10, NhatKy_ViPham!H:H, "L06")</f>
        <v>0</v>
      </c>
      <c r="L10" s="6">
        <f>SUMIFS(NhatKy_ViPham!K:K, NhatKy_ViPham!E:E, "10_Anh", NhatKy_ViPham!F:F, B10, NhatKy_ViPham!H:H, "L07")</f>
        <v>0</v>
      </c>
      <c r="M10" s="6">
        <f>SUMIFS(NhatKy_ViPham!K:K, NhatKy_ViPham!E:E, "10_Anh", NhatKy_ViPham!F:F, B10, NhatKy_ViPham!H:H, "L08")</f>
        <v>0</v>
      </c>
      <c r="N10" s="6">
        <f>SUMIFS(NhatKy_ViPham!K:K, NhatKy_ViPham!E:E, "10_Anh", NhatKy_ViPham!F:F, B10, NhatKy_ViPham!H:H, "L09")</f>
        <v>0</v>
      </c>
      <c r="O10" s="6">
        <f>SUMIFS(NhatKy_ViPham!K:K, NhatKy_ViPham!E:E, "10_Anh", NhatKy_ViPham!F:F, B10, NhatKy_ViPham!H:H, "L10")</f>
        <v>0</v>
      </c>
      <c r="P10" s="12">
        <f>SUMIFS(NhatKy_ViPham!J:J, NhatKy_ViPham!E:E, "10_Anh", NhatKy_ViPham!F:F, B10)</f>
        <v>0</v>
      </c>
      <c r="Q10" s="13">
        <f>SUMIFS(NhatKy_ViPham!K:K, NhatKy_ViPham!E:E, "10_Anh", NhatKy_ViPham!F:F, B10)</f>
        <v>0</v>
      </c>
      <c r="R10" s="6">
        <f>100 + SUMIFS(NhatKy_ViPham!J:J, NhatKy_ViPham!E:E, "10_Anh", NhatKy_ViPham!F:F, B10, NhatKy_ViPham!C:C, "T1") - SUMIFS(NhatKy_ViPham!K:K, NhatKy_ViPham!E:E, "10_Anh", NhatKy_ViPham!F:F, B10, NhatKy_ViPham!C:C, "T1")</f>
        <v>100</v>
      </c>
      <c r="S10" s="6">
        <f>100 + SUMIFS(NhatKy_ViPham!J:J, NhatKy_ViPham!E:E, "10_Anh", NhatKy_ViPham!F:F, B10, NhatKy_ViPham!C:C, "T2") - SUMIFS(NhatKy_ViPham!K:K, NhatKy_ViPham!E:E, "10_Anh", NhatKy_ViPham!F:F, B10, NhatKy_ViPham!C:C, "T2")</f>
        <v>100</v>
      </c>
      <c r="T10" s="6">
        <f>100 + SUMIFS(NhatKy_ViPham!J:J, NhatKy_ViPham!E:E, "10_Anh", NhatKy_ViPham!F:F, B10, NhatKy_ViPham!C:C, "T3") - SUMIFS(NhatKy_ViPham!K:K, NhatKy_ViPham!E:E, "10_Anh", NhatKy_ViPham!F:F, B10, NhatKy_ViPham!C:C, "T3")</f>
        <v>100</v>
      </c>
      <c r="U10" s="6">
        <f>100 + SUMIFS(NhatKy_ViPham!J:J, NhatKy_ViPham!E:E, "10_Anh", NhatKy_ViPham!F:F, B10, NhatKy_ViPham!C:C, "T4") - SUMIFS(NhatKy_ViPham!K:K, NhatKy_ViPham!E:E, "10_Anh", NhatKy_ViPham!F:F, B10, NhatKy_ViPham!C:C, "T4")</f>
        <v>100</v>
      </c>
      <c r="V10" s="6">
        <f>100 + SUMIFS(NhatKy_ViPham!J:J, NhatKy_ViPham!E:E, "10_Anh", NhatKy_ViPham!F:F, B10, NhatKy_ViPham!C:C, "T5") - SUMIFS(NhatKy_ViPham!K:K, NhatKy_ViPham!E:E, "10_Anh", NhatKy_ViPham!F:F, B10, NhatKy_ViPham!C:C, "T5")</f>
        <v>100</v>
      </c>
      <c r="W10" s="6">
        <f>100 + SUMIFS(NhatKy_ViPham!J:J, NhatKy_ViPham!E:E, "10_Anh", NhatKy_ViPham!F:F, B10, NhatKy_ViPham!C:C, "T6") - SUMIFS(NhatKy_ViPham!K:K, NhatKy_ViPham!E:E, "10_Anh", NhatKy_ViPham!F:F, B10, NhatKy_ViPham!C:C, "T6")</f>
        <v>100</v>
      </c>
      <c r="X10" s="6">
        <f>100 + SUMIFS(NhatKy_ViPham!J:J, NhatKy_ViPham!E:E, "10_Anh", NhatKy_ViPham!F:F, B10, NhatKy_ViPham!C:C, "T7") - SUMIFS(NhatKy_ViPham!K:K, NhatKy_ViPham!E:E, "10_Anh", NhatKy_ViPham!F:F, B10, NhatKy_ViPham!C:C, "T7")</f>
        <v>100</v>
      </c>
      <c r="Y10" s="6">
        <f>100 + SUMIFS(NhatKy_ViPham!J:J, NhatKy_ViPham!E:E, "10_Anh", NhatKy_ViPham!F:F, B10, NhatKy_ViPham!C:C, "T8") - SUMIFS(NhatKy_ViPham!K:K, NhatKy_ViPham!E:E, "10_Anh", NhatKy_ViPham!F:F, B10, NhatKy_ViPham!C:C, "T8")</f>
        <v>100</v>
      </c>
      <c r="Z10" s="6">
        <f>100 + SUMIFS(NhatKy_ViPham!J:J, NhatKy_ViPham!E:E, "10_Anh", NhatKy_ViPham!F:F, B10, NhatKy_ViPham!C:C, "T9") - SUMIFS(NhatKy_ViPham!K:K, NhatKy_ViPham!E:E, "10_Anh", NhatKy_ViPham!F:F, B10, NhatKy_ViPham!C:C, "T9")</f>
        <v>100</v>
      </c>
      <c r="AA10" s="6">
        <f>100 + SUMIFS(NhatKy_ViPham!J:J, NhatKy_ViPham!E:E, "10_Anh", NhatKy_ViPham!F:F, B10, NhatKy_ViPham!C:C, "T10") - SUMIFS(NhatKy_ViPham!K:K, NhatKy_ViPham!E:E, "10_Anh", NhatKy_ViPham!F:F, B10, NhatKy_ViPham!C:C, "T10")</f>
        <v>100</v>
      </c>
      <c r="AB10" s="6">
        <f>100 + SUMIFS(NhatKy_ViPham!J:J, NhatKy_ViPham!E:E, "10_Anh", NhatKy_ViPham!F:F, B10, NhatKy_ViPham!C:C, "T11") - SUMIFS(NhatKy_ViPham!K:K, NhatKy_ViPham!E:E, "10_Anh", NhatKy_ViPham!F:F, B10, NhatKy_ViPham!C:C, "T11")</f>
        <v>100</v>
      </c>
      <c r="AC10" s="6">
        <f>100 + SUMIFS(NhatKy_ViPham!J:J, NhatKy_ViPham!E:E, "10_Anh", NhatKy_ViPham!F:F, B10, NhatKy_ViPham!C:C, "T12") - SUMIFS(NhatKy_ViPham!K:K, NhatKy_ViPham!E:E, "10_Anh", NhatKy_ViPham!F:F, B10, NhatKy_ViPham!C:C, "T12")</f>
        <v>100</v>
      </c>
      <c r="AD10" s="6">
        <f>100 + SUMIFS(NhatKy_ViPham!J:J, NhatKy_ViPham!E:E, "10_Anh", NhatKy_ViPham!F:F, B10, NhatKy_ViPham!C:C, "T13") - SUMIFS(NhatKy_ViPham!K:K, NhatKy_ViPham!E:E, "10_Anh", NhatKy_ViPham!F:F, B10, NhatKy_ViPham!C:C, "T13")</f>
        <v>100</v>
      </c>
      <c r="AE10" s="6">
        <f>100 + SUMIFS(NhatKy_ViPham!J:J, NhatKy_ViPham!E:E, "10_Anh", NhatKy_ViPham!F:F, B10, NhatKy_ViPham!C:C, "T14") - SUMIFS(NhatKy_ViPham!K:K, NhatKy_ViPham!E:E, "10_Anh", NhatKy_ViPham!F:F, B10, NhatKy_ViPham!C:C, "T14")</f>
        <v>100</v>
      </c>
      <c r="AF10" s="6">
        <f>100 + SUMIFS(NhatKy_ViPham!J:J, NhatKy_ViPham!E:E, "10_Anh", NhatKy_ViPham!F:F, B10, NhatKy_ViPham!C:C, "T15") - SUMIFS(NhatKy_ViPham!K:K, NhatKy_ViPham!E:E, "10_Anh", NhatKy_ViPham!F:F, B10, NhatKy_ViPham!C:C, "T15")</f>
        <v>100</v>
      </c>
      <c r="AG10" s="6">
        <f>100 + SUMIFS(NhatKy_ViPham!J:J, NhatKy_ViPham!E:E, "10_Anh", NhatKy_ViPham!F:F, B10, NhatKy_ViPham!C:C, "T16") - SUMIFS(NhatKy_ViPham!K:K, NhatKy_ViPham!E:E, "10_Anh", NhatKy_ViPham!F:F, B10, NhatKy_ViPham!C:C, "T16")</f>
        <v>100</v>
      </c>
      <c r="AH10" s="6">
        <f>100 + SUMIFS(NhatKy_ViPham!J:J, NhatKy_ViPham!E:E, "10_Anh", NhatKy_ViPham!F:F, B10, NhatKy_ViPham!C:C, "T17") - SUMIFS(NhatKy_ViPham!K:K, NhatKy_ViPham!E:E, "10_Anh", NhatKy_ViPham!F:F, B10, NhatKy_ViPham!C:C, "T17")</f>
        <v>100</v>
      </c>
      <c r="AI10" s="6">
        <f>100 + SUMIFS(NhatKy_ViPham!J:J, NhatKy_ViPham!E:E, "10_Anh", NhatKy_ViPham!F:F, B10, NhatKy_ViPham!C:C, "T18") - SUMIFS(NhatKy_ViPham!K:K, NhatKy_ViPham!E:E, "10_Anh", NhatKy_ViPham!F:F, B10, NhatKy_ViPham!C:C, "T18")</f>
        <v>100</v>
      </c>
      <c r="AJ10" s="6">
        <f>100 + SUMIFS(NhatKy_ViPham!J:J, NhatKy_ViPham!E:E, "10_Anh", NhatKy_ViPham!F:F, B10, NhatKy_ViPham!C:C, "T19") - SUMIFS(NhatKy_ViPham!K:K, NhatKy_ViPham!E:E, "10_Anh", NhatKy_ViPham!F:F, B10, NhatKy_ViPham!C:C, "T19")</f>
        <v>100</v>
      </c>
      <c r="AK10" s="6">
        <f>100 + SUMIFS(NhatKy_ViPham!J:J, NhatKy_ViPham!E:E, "10_Anh", NhatKy_ViPham!F:F, B10, NhatKy_ViPham!C:C, "T20") - SUMIFS(NhatKy_ViPham!K:K, NhatKy_ViPham!E:E, "10_Anh", NhatKy_ViPham!F:F, B10, NhatKy_ViPham!C:C, "T20")</f>
        <v>100</v>
      </c>
      <c r="AL10" s="6">
        <f>100 + SUMIFS(NhatKy_ViPham!J:J, NhatKy_ViPham!E:E, "10_Anh", NhatKy_ViPham!F:F, B10, NhatKy_ViPham!C:C, "T21") - SUMIFS(NhatKy_ViPham!K:K, NhatKy_ViPham!E:E, "10_Anh", NhatKy_ViPham!F:F, B10, NhatKy_ViPham!C:C, "T21")</f>
        <v>100</v>
      </c>
      <c r="AM10" s="6">
        <f>100 + SUMIFS(NhatKy_ViPham!J:J, NhatKy_ViPham!E:E, "10_Anh", NhatKy_ViPham!F:F, B10, NhatKy_ViPham!C:C, "T22") - SUMIFS(NhatKy_ViPham!K:K, NhatKy_ViPham!E:E, "10_Anh", NhatKy_ViPham!F:F, B10, NhatKy_ViPham!C:C, "T22")</f>
        <v>100</v>
      </c>
      <c r="AN10" s="6">
        <f>100 + SUMIFS(NhatKy_ViPham!J:J, NhatKy_ViPham!E:E, "10_Anh", NhatKy_ViPham!F:F, B10, NhatKy_ViPham!C:C, "T23") - SUMIFS(NhatKy_ViPham!K:K, NhatKy_ViPham!E:E, "10_Anh", NhatKy_ViPham!F:F, B10, NhatKy_ViPham!C:C, "T23")</f>
        <v>100</v>
      </c>
      <c r="AO10" s="6">
        <f>100 + SUMIFS(NhatKy_ViPham!J:J, NhatKy_ViPham!E:E, "10_Anh", NhatKy_ViPham!F:F, B10, NhatKy_ViPham!C:C, "T24") - SUMIFS(NhatKy_ViPham!K:K, NhatKy_ViPham!E:E, "10_Anh", NhatKy_ViPham!F:F, B10, NhatKy_ViPham!C:C, "T24")</f>
        <v>100</v>
      </c>
      <c r="AP10" s="6">
        <f>100 + SUMIFS(NhatKy_ViPham!J:J, NhatKy_ViPham!E:E, "10_Anh", NhatKy_ViPham!F:F, B10, NhatKy_ViPham!C:C, "T25") - SUMIFS(NhatKy_ViPham!K:K, NhatKy_ViPham!E:E, "10_Anh", NhatKy_ViPham!F:F, B10, NhatKy_ViPham!C:C, "T25")</f>
        <v>100</v>
      </c>
      <c r="AQ10" s="6">
        <f>100 + SUMIFS(NhatKy_ViPham!J:J, NhatKy_ViPham!E:E, "10_Anh", NhatKy_ViPham!F:F, B10, NhatKy_ViPham!C:C, "T26") - SUMIFS(NhatKy_ViPham!K:K, NhatKy_ViPham!E:E, "10_Anh", NhatKy_ViPham!F:F, B10, NhatKy_ViPham!C:C, "T26")</f>
        <v>100</v>
      </c>
      <c r="AR10" s="6">
        <f>100 + SUMIFS(NhatKy_ViPham!J:J, NhatKy_ViPham!E:E, "10_Anh", NhatKy_ViPham!F:F, B10, NhatKy_ViPham!C:C, "T27") - SUMIFS(NhatKy_ViPham!K:K, NhatKy_ViPham!E:E, "10_Anh", NhatKy_ViPham!F:F, B10, NhatKy_ViPham!C:C, "T27")</f>
        <v>100</v>
      </c>
      <c r="AS10" s="6">
        <f>100 + SUMIFS(NhatKy_ViPham!J:J, NhatKy_ViPham!E:E, "10_Anh", NhatKy_ViPham!F:F, B10, NhatKy_ViPham!C:C, "T28") - SUMIFS(NhatKy_ViPham!K:K, NhatKy_ViPham!E:E, "10_Anh", NhatKy_ViPham!F:F, B10, NhatKy_ViPham!C:C, "T28")</f>
        <v>100</v>
      </c>
      <c r="AT10" s="6">
        <f>100 + SUMIFS(NhatKy_ViPham!J:J, NhatKy_ViPham!E:E, "10_Anh", NhatKy_ViPham!F:F, B10, NhatKy_ViPham!C:C, "T29") - SUMIFS(NhatKy_ViPham!K:K, NhatKy_ViPham!E:E, "10_Anh", NhatKy_ViPham!F:F, B10, NhatKy_ViPham!C:C, "T29")</f>
        <v>100</v>
      </c>
      <c r="AU10" s="6">
        <f>100 + SUMIFS(NhatKy_ViPham!J:J, NhatKy_ViPham!E:E, "10_Anh", NhatKy_ViPham!F:F, B10, NhatKy_ViPham!C:C, "T30") - SUMIFS(NhatKy_ViPham!K:K, NhatKy_ViPham!E:E, "10_Anh", NhatKy_ViPham!F:F, B10, NhatKy_ViPham!C:C, "T30")</f>
        <v>100</v>
      </c>
      <c r="AV10" s="6">
        <f>100 + SUMIFS(NhatKy_ViPham!J:J, NhatKy_ViPham!E:E, "10_Anh", NhatKy_ViPham!F:F, B10, NhatKy_ViPham!C:C, "T31") - SUMIFS(NhatKy_ViPham!K:K, NhatKy_ViPham!E:E, "10_Anh", NhatKy_ViPham!F:F, B10, NhatKy_ViPham!C:C, "T31")</f>
        <v>100</v>
      </c>
      <c r="AW10" s="6">
        <f>100 + SUMIFS(NhatKy_ViPham!J:J, NhatKy_ViPham!E:E, "10_Anh", NhatKy_ViPham!F:F, B10, NhatKy_ViPham!C:C, "T32") - SUMIFS(NhatKy_ViPham!K:K, NhatKy_ViPham!E:E, "10_Anh", NhatKy_ViPham!F:F, B10, NhatKy_ViPham!C:C, "T32")</f>
        <v>100</v>
      </c>
      <c r="AX10" s="6">
        <f>100 + SUMIFS(NhatKy_ViPham!J:J, NhatKy_ViPham!E:E, "10_Anh", NhatKy_ViPham!F:F, B10, NhatKy_ViPham!C:C, "T33") - SUMIFS(NhatKy_ViPham!K:K, NhatKy_ViPham!E:E, "10_Anh", NhatKy_ViPham!F:F, B10, NhatKy_ViPham!C:C, "T33")</f>
        <v>100</v>
      </c>
      <c r="AY10" s="6">
        <f>100 + SUMIFS(NhatKy_ViPham!J:J, NhatKy_ViPham!E:E, "10_Anh", NhatKy_ViPham!F:F, B10, NhatKy_ViPham!C:C, "T34") - SUMIFS(NhatKy_ViPham!K:K, NhatKy_ViPham!E:E, "10_Anh", NhatKy_ViPham!F:F, B10, NhatKy_ViPham!C:C, "T34")</f>
        <v>100</v>
      </c>
      <c r="AZ10" s="6">
        <f>100 + SUMIFS(NhatKy_ViPham!J:J, NhatKy_ViPham!E:E, "10_Anh", NhatKy_ViPham!F:F, B10, NhatKy_ViPham!C:C, "T35") - SUMIFS(NhatKy_ViPham!K:K, NhatKy_ViPham!E:E, "10_Anh", NhatKy_ViPham!F:F, B10, NhatKy_ViPham!C:C, "T35")</f>
        <v>100</v>
      </c>
      <c r="BA10" s="12">
        <f t="shared" si="0"/>
        <v>100</v>
      </c>
      <c r="BB10" s="11" t="s">
        <v>430</v>
      </c>
      <c r="BC10" s="16" t="str">
        <f t="shared" si="1"/>
        <v>Tốt</v>
      </c>
      <c r="BD10" s="15" t="str">
        <f t="shared" si="2"/>
        <v>🟢 BÌNH THƯỜNG</v>
      </c>
    </row>
    <row r="11" spans="1:56" x14ac:dyDescent="0.25">
      <c r="A11" s="4">
        <v>3</v>
      </c>
      <c r="B11" s="10" t="s">
        <v>1163</v>
      </c>
      <c r="C11" s="4" t="s">
        <v>1164</v>
      </c>
      <c r="D11" s="4" t="s">
        <v>429</v>
      </c>
      <c r="E11" s="11" t="s">
        <v>430</v>
      </c>
      <c r="F11" s="7">
        <f>SUMIFS(NhatKy_ViPham!K:K, NhatKy_ViPham!E:E, "10_Anh", NhatKy_ViPham!F:F, B11, NhatKy_ViPham!H:H, "L01")</f>
        <v>0</v>
      </c>
      <c r="G11" s="7">
        <f>SUMIFS(NhatKy_ViPham!K:K, NhatKy_ViPham!E:E, "10_Anh", NhatKy_ViPham!F:F, B11, NhatKy_ViPham!H:H, "L02")</f>
        <v>0</v>
      </c>
      <c r="H11" s="7">
        <f>SUMIFS(NhatKy_ViPham!K:K, NhatKy_ViPham!E:E, "10_Anh", NhatKy_ViPham!F:F, B11, NhatKy_ViPham!H:H, "L03")</f>
        <v>0</v>
      </c>
      <c r="I11" s="7">
        <f>SUMIFS(NhatKy_ViPham!K:K, NhatKy_ViPham!E:E, "10_Anh", NhatKy_ViPham!F:F, B11, NhatKy_ViPham!H:H, "L04")</f>
        <v>0</v>
      </c>
      <c r="J11" s="7">
        <f>SUMIFS(NhatKy_ViPham!K:K, NhatKy_ViPham!E:E, "10_Anh", NhatKy_ViPham!F:F, B11, NhatKy_ViPham!H:H, "L05")</f>
        <v>0</v>
      </c>
      <c r="K11" s="7">
        <f>SUMIFS(NhatKy_ViPham!K:K, NhatKy_ViPham!E:E, "10_Anh", NhatKy_ViPham!F:F, B11, NhatKy_ViPham!H:H, "L06")</f>
        <v>0</v>
      </c>
      <c r="L11" s="7">
        <f>SUMIFS(NhatKy_ViPham!K:K, NhatKy_ViPham!E:E, "10_Anh", NhatKy_ViPham!F:F, B11, NhatKy_ViPham!H:H, "L07")</f>
        <v>0</v>
      </c>
      <c r="M11" s="7">
        <f>SUMIFS(NhatKy_ViPham!K:K, NhatKy_ViPham!E:E, "10_Anh", NhatKy_ViPham!F:F, B11, NhatKy_ViPham!H:H, "L08")</f>
        <v>0</v>
      </c>
      <c r="N11" s="7">
        <f>SUMIFS(NhatKy_ViPham!K:K, NhatKy_ViPham!E:E, "10_Anh", NhatKy_ViPham!F:F, B11, NhatKy_ViPham!H:H, "L09")</f>
        <v>0</v>
      </c>
      <c r="O11" s="7">
        <f>SUMIFS(NhatKy_ViPham!K:K, NhatKy_ViPham!E:E, "10_Anh", NhatKy_ViPham!F:F, B11, NhatKy_ViPham!H:H, "L10")</f>
        <v>0</v>
      </c>
      <c r="P11" s="12">
        <f>SUMIFS(NhatKy_ViPham!J:J, NhatKy_ViPham!E:E, "10_Anh", NhatKy_ViPham!F:F, B11)</f>
        <v>0</v>
      </c>
      <c r="Q11" s="13">
        <f>SUMIFS(NhatKy_ViPham!K:K, NhatKy_ViPham!E:E, "10_Anh", NhatKy_ViPham!F:F, B11)</f>
        <v>0</v>
      </c>
      <c r="R11" s="7">
        <f>100 + SUMIFS(NhatKy_ViPham!J:J, NhatKy_ViPham!E:E, "10_Anh", NhatKy_ViPham!F:F, B11, NhatKy_ViPham!C:C, "T1") - SUMIFS(NhatKy_ViPham!K:K, NhatKy_ViPham!E:E, "10_Anh", NhatKy_ViPham!F:F, B11, NhatKy_ViPham!C:C, "T1")</f>
        <v>100</v>
      </c>
      <c r="S11" s="7">
        <f>100 + SUMIFS(NhatKy_ViPham!J:J, NhatKy_ViPham!E:E, "10_Anh", NhatKy_ViPham!F:F, B11, NhatKy_ViPham!C:C, "T2") - SUMIFS(NhatKy_ViPham!K:K, NhatKy_ViPham!E:E, "10_Anh", NhatKy_ViPham!F:F, B11, NhatKy_ViPham!C:C, "T2")</f>
        <v>100</v>
      </c>
      <c r="T11" s="7">
        <f>100 + SUMIFS(NhatKy_ViPham!J:J, NhatKy_ViPham!E:E, "10_Anh", NhatKy_ViPham!F:F, B11, NhatKy_ViPham!C:C, "T3") - SUMIFS(NhatKy_ViPham!K:K, NhatKy_ViPham!E:E, "10_Anh", NhatKy_ViPham!F:F, B11, NhatKy_ViPham!C:C, "T3")</f>
        <v>100</v>
      </c>
      <c r="U11" s="7">
        <f>100 + SUMIFS(NhatKy_ViPham!J:J, NhatKy_ViPham!E:E, "10_Anh", NhatKy_ViPham!F:F, B11, NhatKy_ViPham!C:C, "T4") - SUMIFS(NhatKy_ViPham!K:K, NhatKy_ViPham!E:E, "10_Anh", NhatKy_ViPham!F:F, B11, NhatKy_ViPham!C:C, "T4")</f>
        <v>100</v>
      </c>
      <c r="V11" s="7">
        <f>100 + SUMIFS(NhatKy_ViPham!J:J, NhatKy_ViPham!E:E, "10_Anh", NhatKy_ViPham!F:F, B11, NhatKy_ViPham!C:C, "T5") - SUMIFS(NhatKy_ViPham!K:K, NhatKy_ViPham!E:E, "10_Anh", NhatKy_ViPham!F:F, B11, NhatKy_ViPham!C:C, "T5")</f>
        <v>100</v>
      </c>
      <c r="W11" s="7">
        <f>100 + SUMIFS(NhatKy_ViPham!J:J, NhatKy_ViPham!E:E, "10_Anh", NhatKy_ViPham!F:F, B11, NhatKy_ViPham!C:C, "T6") - SUMIFS(NhatKy_ViPham!K:K, NhatKy_ViPham!E:E, "10_Anh", NhatKy_ViPham!F:F, B11, NhatKy_ViPham!C:C, "T6")</f>
        <v>100</v>
      </c>
      <c r="X11" s="7">
        <f>100 + SUMIFS(NhatKy_ViPham!J:J, NhatKy_ViPham!E:E, "10_Anh", NhatKy_ViPham!F:F, B11, NhatKy_ViPham!C:C, "T7") - SUMIFS(NhatKy_ViPham!K:K, NhatKy_ViPham!E:E, "10_Anh", NhatKy_ViPham!F:F, B11, NhatKy_ViPham!C:C, "T7")</f>
        <v>100</v>
      </c>
      <c r="Y11" s="7">
        <f>100 + SUMIFS(NhatKy_ViPham!J:J, NhatKy_ViPham!E:E, "10_Anh", NhatKy_ViPham!F:F, B11, NhatKy_ViPham!C:C, "T8") - SUMIFS(NhatKy_ViPham!K:K, NhatKy_ViPham!E:E, "10_Anh", NhatKy_ViPham!F:F, B11, NhatKy_ViPham!C:C, "T8")</f>
        <v>100</v>
      </c>
      <c r="Z11" s="7">
        <f>100 + SUMIFS(NhatKy_ViPham!J:J, NhatKy_ViPham!E:E, "10_Anh", NhatKy_ViPham!F:F, B11, NhatKy_ViPham!C:C, "T9") - SUMIFS(NhatKy_ViPham!K:K, NhatKy_ViPham!E:E, "10_Anh", NhatKy_ViPham!F:F, B11, NhatKy_ViPham!C:C, "T9")</f>
        <v>100</v>
      </c>
      <c r="AA11" s="7">
        <f>100 + SUMIFS(NhatKy_ViPham!J:J, NhatKy_ViPham!E:E, "10_Anh", NhatKy_ViPham!F:F, B11, NhatKy_ViPham!C:C, "T10") - SUMIFS(NhatKy_ViPham!K:K, NhatKy_ViPham!E:E, "10_Anh", NhatKy_ViPham!F:F, B11, NhatKy_ViPham!C:C, "T10")</f>
        <v>100</v>
      </c>
      <c r="AB11" s="7">
        <f>100 + SUMIFS(NhatKy_ViPham!J:J, NhatKy_ViPham!E:E, "10_Anh", NhatKy_ViPham!F:F, B11, NhatKy_ViPham!C:C, "T11") - SUMIFS(NhatKy_ViPham!K:K, NhatKy_ViPham!E:E, "10_Anh", NhatKy_ViPham!F:F, B11, NhatKy_ViPham!C:C, "T11")</f>
        <v>100</v>
      </c>
      <c r="AC11" s="7">
        <f>100 + SUMIFS(NhatKy_ViPham!J:J, NhatKy_ViPham!E:E, "10_Anh", NhatKy_ViPham!F:F, B11, NhatKy_ViPham!C:C, "T12") - SUMIFS(NhatKy_ViPham!K:K, NhatKy_ViPham!E:E, "10_Anh", NhatKy_ViPham!F:F, B11, NhatKy_ViPham!C:C, "T12")</f>
        <v>100</v>
      </c>
      <c r="AD11" s="7">
        <f>100 + SUMIFS(NhatKy_ViPham!J:J, NhatKy_ViPham!E:E, "10_Anh", NhatKy_ViPham!F:F, B11, NhatKy_ViPham!C:C, "T13") - SUMIFS(NhatKy_ViPham!K:K, NhatKy_ViPham!E:E, "10_Anh", NhatKy_ViPham!F:F, B11, NhatKy_ViPham!C:C, "T13")</f>
        <v>100</v>
      </c>
      <c r="AE11" s="7">
        <f>100 + SUMIFS(NhatKy_ViPham!J:J, NhatKy_ViPham!E:E, "10_Anh", NhatKy_ViPham!F:F, B11, NhatKy_ViPham!C:C, "T14") - SUMIFS(NhatKy_ViPham!K:K, NhatKy_ViPham!E:E, "10_Anh", NhatKy_ViPham!F:F, B11, NhatKy_ViPham!C:C, "T14")</f>
        <v>100</v>
      </c>
      <c r="AF11" s="7">
        <f>100 + SUMIFS(NhatKy_ViPham!J:J, NhatKy_ViPham!E:E, "10_Anh", NhatKy_ViPham!F:F, B11, NhatKy_ViPham!C:C, "T15") - SUMIFS(NhatKy_ViPham!K:K, NhatKy_ViPham!E:E, "10_Anh", NhatKy_ViPham!F:F, B11, NhatKy_ViPham!C:C, "T15")</f>
        <v>100</v>
      </c>
      <c r="AG11" s="7">
        <f>100 + SUMIFS(NhatKy_ViPham!J:J, NhatKy_ViPham!E:E, "10_Anh", NhatKy_ViPham!F:F, B11, NhatKy_ViPham!C:C, "T16") - SUMIFS(NhatKy_ViPham!K:K, NhatKy_ViPham!E:E, "10_Anh", NhatKy_ViPham!F:F, B11, NhatKy_ViPham!C:C, "T16")</f>
        <v>100</v>
      </c>
      <c r="AH11" s="7">
        <f>100 + SUMIFS(NhatKy_ViPham!J:J, NhatKy_ViPham!E:E, "10_Anh", NhatKy_ViPham!F:F, B11, NhatKy_ViPham!C:C, "T17") - SUMIFS(NhatKy_ViPham!K:K, NhatKy_ViPham!E:E, "10_Anh", NhatKy_ViPham!F:F, B11, NhatKy_ViPham!C:C, "T17")</f>
        <v>100</v>
      </c>
      <c r="AI11" s="7">
        <f>100 + SUMIFS(NhatKy_ViPham!J:J, NhatKy_ViPham!E:E, "10_Anh", NhatKy_ViPham!F:F, B11, NhatKy_ViPham!C:C, "T18") - SUMIFS(NhatKy_ViPham!K:K, NhatKy_ViPham!E:E, "10_Anh", NhatKy_ViPham!F:F, B11, NhatKy_ViPham!C:C, "T18")</f>
        <v>100</v>
      </c>
      <c r="AJ11" s="7">
        <f>100 + SUMIFS(NhatKy_ViPham!J:J, NhatKy_ViPham!E:E, "10_Anh", NhatKy_ViPham!F:F, B11, NhatKy_ViPham!C:C, "T19") - SUMIFS(NhatKy_ViPham!K:K, NhatKy_ViPham!E:E, "10_Anh", NhatKy_ViPham!F:F, B11, NhatKy_ViPham!C:C, "T19")</f>
        <v>100</v>
      </c>
      <c r="AK11" s="7">
        <f>100 + SUMIFS(NhatKy_ViPham!J:J, NhatKy_ViPham!E:E, "10_Anh", NhatKy_ViPham!F:F, B11, NhatKy_ViPham!C:C, "T20") - SUMIFS(NhatKy_ViPham!K:K, NhatKy_ViPham!E:E, "10_Anh", NhatKy_ViPham!F:F, B11, NhatKy_ViPham!C:C, "T20")</f>
        <v>100</v>
      </c>
      <c r="AL11" s="7">
        <f>100 + SUMIFS(NhatKy_ViPham!J:J, NhatKy_ViPham!E:E, "10_Anh", NhatKy_ViPham!F:F, B11, NhatKy_ViPham!C:C, "T21") - SUMIFS(NhatKy_ViPham!K:K, NhatKy_ViPham!E:E, "10_Anh", NhatKy_ViPham!F:F, B11, NhatKy_ViPham!C:C, "T21")</f>
        <v>100</v>
      </c>
      <c r="AM11" s="7">
        <f>100 + SUMIFS(NhatKy_ViPham!J:J, NhatKy_ViPham!E:E, "10_Anh", NhatKy_ViPham!F:F, B11, NhatKy_ViPham!C:C, "T22") - SUMIFS(NhatKy_ViPham!K:K, NhatKy_ViPham!E:E, "10_Anh", NhatKy_ViPham!F:F, B11, NhatKy_ViPham!C:C, "T22")</f>
        <v>100</v>
      </c>
      <c r="AN11" s="7">
        <f>100 + SUMIFS(NhatKy_ViPham!J:J, NhatKy_ViPham!E:E, "10_Anh", NhatKy_ViPham!F:F, B11, NhatKy_ViPham!C:C, "T23") - SUMIFS(NhatKy_ViPham!K:K, NhatKy_ViPham!E:E, "10_Anh", NhatKy_ViPham!F:F, B11, NhatKy_ViPham!C:C, "T23")</f>
        <v>100</v>
      </c>
      <c r="AO11" s="7">
        <f>100 + SUMIFS(NhatKy_ViPham!J:J, NhatKy_ViPham!E:E, "10_Anh", NhatKy_ViPham!F:F, B11, NhatKy_ViPham!C:C, "T24") - SUMIFS(NhatKy_ViPham!K:K, NhatKy_ViPham!E:E, "10_Anh", NhatKy_ViPham!F:F, B11, NhatKy_ViPham!C:C, "T24")</f>
        <v>100</v>
      </c>
      <c r="AP11" s="7">
        <f>100 + SUMIFS(NhatKy_ViPham!J:J, NhatKy_ViPham!E:E, "10_Anh", NhatKy_ViPham!F:F, B11, NhatKy_ViPham!C:C, "T25") - SUMIFS(NhatKy_ViPham!K:K, NhatKy_ViPham!E:E, "10_Anh", NhatKy_ViPham!F:F, B11, NhatKy_ViPham!C:C, "T25")</f>
        <v>100</v>
      </c>
      <c r="AQ11" s="7">
        <f>100 + SUMIFS(NhatKy_ViPham!J:J, NhatKy_ViPham!E:E, "10_Anh", NhatKy_ViPham!F:F, B11, NhatKy_ViPham!C:C, "T26") - SUMIFS(NhatKy_ViPham!K:K, NhatKy_ViPham!E:E, "10_Anh", NhatKy_ViPham!F:F, B11, NhatKy_ViPham!C:C, "T26")</f>
        <v>100</v>
      </c>
      <c r="AR11" s="7">
        <f>100 + SUMIFS(NhatKy_ViPham!J:J, NhatKy_ViPham!E:E, "10_Anh", NhatKy_ViPham!F:F, B11, NhatKy_ViPham!C:C, "T27") - SUMIFS(NhatKy_ViPham!K:K, NhatKy_ViPham!E:E, "10_Anh", NhatKy_ViPham!F:F, B11, NhatKy_ViPham!C:C, "T27")</f>
        <v>100</v>
      </c>
      <c r="AS11" s="7">
        <f>100 + SUMIFS(NhatKy_ViPham!J:J, NhatKy_ViPham!E:E, "10_Anh", NhatKy_ViPham!F:F, B11, NhatKy_ViPham!C:C, "T28") - SUMIFS(NhatKy_ViPham!K:K, NhatKy_ViPham!E:E, "10_Anh", NhatKy_ViPham!F:F, B11, NhatKy_ViPham!C:C, "T28")</f>
        <v>100</v>
      </c>
      <c r="AT11" s="7">
        <f>100 + SUMIFS(NhatKy_ViPham!J:J, NhatKy_ViPham!E:E, "10_Anh", NhatKy_ViPham!F:F, B11, NhatKy_ViPham!C:C, "T29") - SUMIFS(NhatKy_ViPham!K:K, NhatKy_ViPham!E:E, "10_Anh", NhatKy_ViPham!F:F, B11, NhatKy_ViPham!C:C, "T29")</f>
        <v>100</v>
      </c>
      <c r="AU11" s="7">
        <f>100 + SUMIFS(NhatKy_ViPham!J:J, NhatKy_ViPham!E:E, "10_Anh", NhatKy_ViPham!F:F, B11, NhatKy_ViPham!C:C, "T30") - SUMIFS(NhatKy_ViPham!K:K, NhatKy_ViPham!E:E, "10_Anh", NhatKy_ViPham!F:F, B11, NhatKy_ViPham!C:C, "T30")</f>
        <v>100</v>
      </c>
      <c r="AV11" s="7">
        <f>100 + SUMIFS(NhatKy_ViPham!J:J, NhatKy_ViPham!E:E, "10_Anh", NhatKy_ViPham!F:F, B11, NhatKy_ViPham!C:C, "T31") - SUMIFS(NhatKy_ViPham!K:K, NhatKy_ViPham!E:E, "10_Anh", NhatKy_ViPham!F:F, B11, NhatKy_ViPham!C:C, "T31")</f>
        <v>100</v>
      </c>
      <c r="AW11" s="7">
        <f>100 + SUMIFS(NhatKy_ViPham!J:J, NhatKy_ViPham!E:E, "10_Anh", NhatKy_ViPham!F:F, B11, NhatKy_ViPham!C:C, "T32") - SUMIFS(NhatKy_ViPham!K:K, NhatKy_ViPham!E:E, "10_Anh", NhatKy_ViPham!F:F, B11, NhatKy_ViPham!C:C, "T32")</f>
        <v>100</v>
      </c>
      <c r="AX11" s="7">
        <f>100 + SUMIFS(NhatKy_ViPham!J:J, NhatKy_ViPham!E:E, "10_Anh", NhatKy_ViPham!F:F, B11, NhatKy_ViPham!C:C, "T33") - SUMIFS(NhatKy_ViPham!K:K, NhatKy_ViPham!E:E, "10_Anh", NhatKy_ViPham!F:F, B11, NhatKy_ViPham!C:C, "T33")</f>
        <v>100</v>
      </c>
      <c r="AY11" s="7">
        <f>100 + SUMIFS(NhatKy_ViPham!J:J, NhatKy_ViPham!E:E, "10_Anh", NhatKy_ViPham!F:F, B11, NhatKy_ViPham!C:C, "T34") - SUMIFS(NhatKy_ViPham!K:K, NhatKy_ViPham!E:E, "10_Anh", NhatKy_ViPham!F:F, B11, NhatKy_ViPham!C:C, "T34")</f>
        <v>100</v>
      </c>
      <c r="AZ11" s="7">
        <f>100 + SUMIFS(NhatKy_ViPham!J:J, NhatKy_ViPham!E:E, "10_Anh", NhatKy_ViPham!F:F, B11, NhatKy_ViPham!C:C, "T35") - SUMIFS(NhatKy_ViPham!K:K, NhatKy_ViPham!E:E, "10_Anh", NhatKy_ViPham!F:F, B11, NhatKy_ViPham!C:C, "T35")</f>
        <v>100</v>
      </c>
      <c r="BA11" s="12">
        <f t="shared" si="0"/>
        <v>100</v>
      </c>
      <c r="BB11" s="11" t="s">
        <v>430</v>
      </c>
      <c r="BC11" s="14" t="str">
        <f t="shared" si="1"/>
        <v>Tốt</v>
      </c>
      <c r="BD11" s="10" t="str">
        <f t="shared" si="2"/>
        <v>🟢 BÌNH THƯỜNG</v>
      </c>
    </row>
    <row r="12" spans="1:56" x14ac:dyDescent="0.25">
      <c r="A12" s="5">
        <v>4</v>
      </c>
      <c r="B12" s="15" t="s">
        <v>1165</v>
      </c>
      <c r="C12" s="5" t="s">
        <v>532</v>
      </c>
      <c r="D12" s="5" t="s">
        <v>429</v>
      </c>
      <c r="E12" s="11" t="s">
        <v>430</v>
      </c>
      <c r="F12" s="6">
        <f>SUMIFS(NhatKy_ViPham!K:K, NhatKy_ViPham!E:E, "10_Anh", NhatKy_ViPham!F:F, B12, NhatKy_ViPham!H:H, "L01")</f>
        <v>0</v>
      </c>
      <c r="G12" s="6">
        <f>SUMIFS(NhatKy_ViPham!K:K, NhatKy_ViPham!E:E, "10_Anh", NhatKy_ViPham!F:F, B12, NhatKy_ViPham!H:H, "L02")</f>
        <v>0</v>
      </c>
      <c r="H12" s="6">
        <f>SUMIFS(NhatKy_ViPham!K:K, NhatKy_ViPham!E:E, "10_Anh", NhatKy_ViPham!F:F, B12, NhatKy_ViPham!H:H, "L03")</f>
        <v>0</v>
      </c>
      <c r="I12" s="6">
        <f>SUMIFS(NhatKy_ViPham!K:K, NhatKy_ViPham!E:E, "10_Anh", NhatKy_ViPham!F:F, B12, NhatKy_ViPham!H:H, "L04")</f>
        <v>0</v>
      </c>
      <c r="J12" s="6">
        <f>SUMIFS(NhatKy_ViPham!K:K, NhatKy_ViPham!E:E, "10_Anh", NhatKy_ViPham!F:F, B12, NhatKy_ViPham!H:H, "L05")</f>
        <v>0</v>
      </c>
      <c r="K12" s="6">
        <f>SUMIFS(NhatKy_ViPham!K:K, NhatKy_ViPham!E:E, "10_Anh", NhatKy_ViPham!F:F, B12, NhatKy_ViPham!H:H, "L06")</f>
        <v>0</v>
      </c>
      <c r="L12" s="6">
        <f>SUMIFS(NhatKy_ViPham!K:K, NhatKy_ViPham!E:E, "10_Anh", NhatKy_ViPham!F:F, B12, NhatKy_ViPham!H:H, "L07")</f>
        <v>0</v>
      </c>
      <c r="M12" s="6">
        <f>SUMIFS(NhatKy_ViPham!K:K, NhatKy_ViPham!E:E, "10_Anh", NhatKy_ViPham!F:F, B12, NhatKy_ViPham!H:H, "L08")</f>
        <v>0</v>
      </c>
      <c r="N12" s="6">
        <f>SUMIFS(NhatKy_ViPham!K:K, NhatKy_ViPham!E:E, "10_Anh", NhatKy_ViPham!F:F, B12, NhatKy_ViPham!H:H, "L09")</f>
        <v>0</v>
      </c>
      <c r="O12" s="6">
        <f>SUMIFS(NhatKy_ViPham!K:K, NhatKy_ViPham!E:E, "10_Anh", NhatKy_ViPham!F:F, B12, NhatKy_ViPham!H:H, "L10")</f>
        <v>0</v>
      </c>
      <c r="P12" s="12">
        <f>SUMIFS(NhatKy_ViPham!J:J, NhatKy_ViPham!E:E, "10_Anh", NhatKy_ViPham!F:F, B12)</f>
        <v>0</v>
      </c>
      <c r="Q12" s="13">
        <f>SUMIFS(NhatKy_ViPham!K:K, NhatKy_ViPham!E:E, "10_Anh", NhatKy_ViPham!F:F, B12)</f>
        <v>0</v>
      </c>
      <c r="R12" s="6">
        <f>100 + SUMIFS(NhatKy_ViPham!J:J, NhatKy_ViPham!E:E, "10_Anh", NhatKy_ViPham!F:F, B12, NhatKy_ViPham!C:C, "T1") - SUMIFS(NhatKy_ViPham!K:K, NhatKy_ViPham!E:E, "10_Anh", NhatKy_ViPham!F:F, B12, NhatKy_ViPham!C:C, "T1")</f>
        <v>100</v>
      </c>
      <c r="S12" s="6">
        <f>100 + SUMIFS(NhatKy_ViPham!J:J, NhatKy_ViPham!E:E, "10_Anh", NhatKy_ViPham!F:F, B12, NhatKy_ViPham!C:C, "T2") - SUMIFS(NhatKy_ViPham!K:K, NhatKy_ViPham!E:E, "10_Anh", NhatKy_ViPham!F:F, B12, NhatKy_ViPham!C:C, "T2")</f>
        <v>100</v>
      </c>
      <c r="T12" s="6">
        <f>100 + SUMIFS(NhatKy_ViPham!J:J, NhatKy_ViPham!E:E, "10_Anh", NhatKy_ViPham!F:F, B12, NhatKy_ViPham!C:C, "T3") - SUMIFS(NhatKy_ViPham!K:K, NhatKy_ViPham!E:E, "10_Anh", NhatKy_ViPham!F:F, B12, NhatKy_ViPham!C:C, "T3")</f>
        <v>100</v>
      </c>
      <c r="U12" s="6">
        <f>100 + SUMIFS(NhatKy_ViPham!J:J, NhatKy_ViPham!E:E, "10_Anh", NhatKy_ViPham!F:F, B12, NhatKy_ViPham!C:C, "T4") - SUMIFS(NhatKy_ViPham!K:K, NhatKy_ViPham!E:E, "10_Anh", NhatKy_ViPham!F:F, B12, NhatKy_ViPham!C:C, "T4")</f>
        <v>100</v>
      </c>
      <c r="V12" s="6">
        <f>100 + SUMIFS(NhatKy_ViPham!J:J, NhatKy_ViPham!E:E, "10_Anh", NhatKy_ViPham!F:F, B12, NhatKy_ViPham!C:C, "T5") - SUMIFS(NhatKy_ViPham!K:K, NhatKy_ViPham!E:E, "10_Anh", NhatKy_ViPham!F:F, B12, NhatKy_ViPham!C:C, "T5")</f>
        <v>100</v>
      </c>
      <c r="W12" s="6">
        <f>100 + SUMIFS(NhatKy_ViPham!J:J, NhatKy_ViPham!E:E, "10_Anh", NhatKy_ViPham!F:F, B12, NhatKy_ViPham!C:C, "T6") - SUMIFS(NhatKy_ViPham!K:K, NhatKy_ViPham!E:E, "10_Anh", NhatKy_ViPham!F:F, B12, NhatKy_ViPham!C:C, "T6")</f>
        <v>100</v>
      </c>
      <c r="X12" s="6">
        <f>100 + SUMIFS(NhatKy_ViPham!J:J, NhatKy_ViPham!E:E, "10_Anh", NhatKy_ViPham!F:F, B12, NhatKy_ViPham!C:C, "T7") - SUMIFS(NhatKy_ViPham!K:K, NhatKy_ViPham!E:E, "10_Anh", NhatKy_ViPham!F:F, B12, NhatKy_ViPham!C:C, "T7")</f>
        <v>100</v>
      </c>
      <c r="Y12" s="6">
        <f>100 + SUMIFS(NhatKy_ViPham!J:J, NhatKy_ViPham!E:E, "10_Anh", NhatKy_ViPham!F:F, B12, NhatKy_ViPham!C:C, "T8") - SUMIFS(NhatKy_ViPham!K:K, NhatKy_ViPham!E:E, "10_Anh", NhatKy_ViPham!F:F, B12, NhatKy_ViPham!C:C, "T8")</f>
        <v>100</v>
      </c>
      <c r="Z12" s="6">
        <f>100 + SUMIFS(NhatKy_ViPham!J:J, NhatKy_ViPham!E:E, "10_Anh", NhatKy_ViPham!F:F, B12, NhatKy_ViPham!C:C, "T9") - SUMIFS(NhatKy_ViPham!K:K, NhatKy_ViPham!E:E, "10_Anh", NhatKy_ViPham!F:F, B12, NhatKy_ViPham!C:C, "T9")</f>
        <v>100</v>
      </c>
      <c r="AA12" s="6">
        <f>100 + SUMIFS(NhatKy_ViPham!J:J, NhatKy_ViPham!E:E, "10_Anh", NhatKy_ViPham!F:F, B12, NhatKy_ViPham!C:C, "T10") - SUMIFS(NhatKy_ViPham!K:K, NhatKy_ViPham!E:E, "10_Anh", NhatKy_ViPham!F:F, B12, NhatKy_ViPham!C:C, "T10")</f>
        <v>100</v>
      </c>
      <c r="AB12" s="6">
        <f>100 + SUMIFS(NhatKy_ViPham!J:J, NhatKy_ViPham!E:E, "10_Anh", NhatKy_ViPham!F:F, B12, NhatKy_ViPham!C:C, "T11") - SUMIFS(NhatKy_ViPham!K:K, NhatKy_ViPham!E:E, "10_Anh", NhatKy_ViPham!F:F, B12, NhatKy_ViPham!C:C, "T11")</f>
        <v>100</v>
      </c>
      <c r="AC12" s="6">
        <f>100 + SUMIFS(NhatKy_ViPham!J:J, NhatKy_ViPham!E:E, "10_Anh", NhatKy_ViPham!F:F, B12, NhatKy_ViPham!C:C, "T12") - SUMIFS(NhatKy_ViPham!K:K, NhatKy_ViPham!E:E, "10_Anh", NhatKy_ViPham!F:F, B12, NhatKy_ViPham!C:C, "T12")</f>
        <v>100</v>
      </c>
      <c r="AD12" s="6">
        <f>100 + SUMIFS(NhatKy_ViPham!J:J, NhatKy_ViPham!E:E, "10_Anh", NhatKy_ViPham!F:F, B12, NhatKy_ViPham!C:C, "T13") - SUMIFS(NhatKy_ViPham!K:K, NhatKy_ViPham!E:E, "10_Anh", NhatKy_ViPham!F:F, B12, NhatKy_ViPham!C:C, "T13")</f>
        <v>100</v>
      </c>
      <c r="AE12" s="6">
        <f>100 + SUMIFS(NhatKy_ViPham!J:J, NhatKy_ViPham!E:E, "10_Anh", NhatKy_ViPham!F:F, B12, NhatKy_ViPham!C:C, "T14") - SUMIFS(NhatKy_ViPham!K:K, NhatKy_ViPham!E:E, "10_Anh", NhatKy_ViPham!F:F, B12, NhatKy_ViPham!C:C, "T14")</f>
        <v>100</v>
      </c>
      <c r="AF12" s="6">
        <f>100 + SUMIFS(NhatKy_ViPham!J:J, NhatKy_ViPham!E:E, "10_Anh", NhatKy_ViPham!F:F, B12, NhatKy_ViPham!C:C, "T15") - SUMIFS(NhatKy_ViPham!K:K, NhatKy_ViPham!E:E, "10_Anh", NhatKy_ViPham!F:F, B12, NhatKy_ViPham!C:C, "T15")</f>
        <v>100</v>
      </c>
      <c r="AG12" s="6">
        <f>100 + SUMIFS(NhatKy_ViPham!J:J, NhatKy_ViPham!E:E, "10_Anh", NhatKy_ViPham!F:F, B12, NhatKy_ViPham!C:C, "T16") - SUMIFS(NhatKy_ViPham!K:K, NhatKy_ViPham!E:E, "10_Anh", NhatKy_ViPham!F:F, B12, NhatKy_ViPham!C:C, "T16")</f>
        <v>100</v>
      </c>
      <c r="AH12" s="6">
        <f>100 + SUMIFS(NhatKy_ViPham!J:J, NhatKy_ViPham!E:E, "10_Anh", NhatKy_ViPham!F:F, B12, NhatKy_ViPham!C:C, "T17") - SUMIFS(NhatKy_ViPham!K:K, NhatKy_ViPham!E:E, "10_Anh", NhatKy_ViPham!F:F, B12, NhatKy_ViPham!C:C, "T17")</f>
        <v>100</v>
      </c>
      <c r="AI12" s="6">
        <f>100 + SUMIFS(NhatKy_ViPham!J:J, NhatKy_ViPham!E:E, "10_Anh", NhatKy_ViPham!F:F, B12, NhatKy_ViPham!C:C, "T18") - SUMIFS(NhatKy_ViPham!K:K, NhatKy_ViPham!E:E, "10_Anh", NhatKy_ViPham!F:F, B12, NhatKy_ViPham!C:C, "T18")</f>
        <v>100</v>
      </c>
      <c r="AJ12" s="6">
        <f>100 + SUMIFS(NhatKy_ViPham!J:J, NhatKy_ViPham!E:E, "10_Anh", NhatKy_ViPham!F:F, B12, NhatKy_ViPham!C:C, "T19") - SUMIFS(NhatKy_ViPham!K:K, NhatKy_ViPham!E:E, "10_Anh", NhatKy_ViPham!F:F, B12, NhatKy_ViPham!C:C, "T19")</f>
        <v>100</v>
      </c>
      <c r="AK12" s="6">
        <f>100 + SUMIFS(NhatKy_ViPham!J:J, NhatKy_ViPham!E:E, "10_Anh", NhatKy_ViPham!F:F, B12, NhatKy_ViPham!C:C, "T20") - SUMIFS(NhatKy_ViPham!K:K, NhatKy_ViPham!E:E, "10_Anh", NhatKy_ViPham!F:F, B12, NhatKy_ViPham!C:C, "T20")</f>
        <v>100</v>
      </c>
      <c r="AL12" s="6">
        <f>100 + SUMIFS(NhatKy_ViPham!J:J, NhatKy_ViPham!E:E, "10_Anh", NhatKy_ViPham!F:F, B12, NhatKy_ViPham!C:C, "T21") - SUMIFS(NhatKy_ViPham!K:K, NhatKy_ViPham!E:E, "10_Anh", NhatKy_ViPham!F:F, B12, NhatKy_ViPham!C:C, "T21")</f>
        <v>100</v>
      </c>
      <c r="AM12" s="6">
        <f>100 + SUMIFS(NhatKy_ViPham!J:J, NhatKy_ViPham!E:E, "10_Anh", NhatKy_ViPham!F:F, B12, NhatKy_ViPham!C:C, "T22") - SUMIFS(NhatKy_ViPham!K:K, NhatKy_ViPham!E:E, "10_Anh", NhatKy_ViPham!F:F, B12, NhatKy_ViPham!C:C, "T22")</f>
        <v>100</v>
      </c>
      <c r="AN12" s="6">
        <f>100 + SUMIFS(NhatKy_ViPham!J:J, NhatKy_ViPham!E:E, "10_Anh", NhatKy_ViPham!F:F, B12, NhatKy_ViPham!C:C, "T23") - SUMIFS(NhatKy_ViPham!K:K, NhatKy_ViPham!E:E, "10_Anh", NhatKy_ViPham!F:F, B12, NhatKy_ViPham!C:C, "T23")</f>
        <v>100</v>
      </c>
      <c r="AO12" s="6">
        <f>100 + SUMIFS(NhatKy_ViPham!J:J, NhatKy_ViPham!E:E, "10_Anh", NhatKy_ViPham!F:F, B12, NhatKy_ViPham!C:C, "T24") - SUMIFS(NhatKy_ViPham!K:K, NhatKy_ViPham!E:E, "10_Anh", NhatKy_ViPham!F:F, B12, NhatKy_ViPham!C:C, "T24")</f>
        <v>100</v>
      </c>
      <c r="AP12" s="6">
        <f>100 + SUMIFS(NhatKy_ViPham!J:J, NhatKy_ViPham!E:E, "10_Anh", NhatKy_ViPham!F:F, B12, NhatKy_ViPham!C:C, "T25") - SUMIFS(NhatKy_ViPham!K:K, NhatKy_ViPham!E:E, "10_Anh", NhatKy_ViPham!F:F, B12, NhatKy_ViPham!C:C, "T25")</f>
        <v>100</v>
      </c>
      <c r="AQ12" s="6">
        <f>100 + SUMIFS(NhatKy_ViPham!J:J, NhatKy_ViPham!E:E, "10_Anh", NhatKy_ViPham!F:F, B12, NhatKy_ViPham!C:C, "T26") - SUMIFS(NhatKy_ViPham!K:K, NhatKy_ViPham!E:E, "10_Anh", NhatKy_ViPham!F:F, B12, NhatKy_ViPham!C:C, "T26")</f>
        <v>100</v>
      </c>
      <c r="AR12" s="6">
        <f>100 + SUMIFS(NhatKy_ViPham!J:J, NhatKy_ViPham!E:E, "10_Anh", NhatKy_ViPham!F:F, B12, NhatKy_ViPham!C:C, "T27") - SUMIFS(NhatKy_ViPham!K:K, NhatKy_ViPham!E:E, "10_Anh", NhatKy_ViPham!F:F, B12, NhatKy_ViPham!C:C, "T27")</f>
        <v>100</v>
      </c>
      <c r="AS12" s="6">
        <f>100 + SUMIFS(NhatKy_ViPham!J:J, NhatKy_ViPham!E:E, "10_Anh", NhatKy_ViPham!F:F, B12, NhatKy_ViPham!C:C, "T28") - SUMIFS(NhatKy_ViPham!K:K, NhatKy_ViPham!E:E, "10_Anh", NhatKy_ViPham!F:F, B12, NhatKy_ViPham!C:C, "T28")</f>
        <v>100</v>
      </c>
      <c r="AT12" s="6">
        <f>100 + SUMIFS(NhatKy_ViPham!J:J, NhatKy_ViPham!E:E, "10_Anh", NhatKy_ViPham!F:F, B12, NhatKy_ViPham!C:C, "T29") - SUMIFS(NhatKy_ViPham!K:K, NhatKy_ViPham!E:E, "10_Anh", NhatKy_ViPham!F:F, B12, NhatKy_ViPham!C:C, "T29")</f>
        <v>100</v>
      </c>
      <c r="AU12" s="6">
        <f>100 + SUMIFS(NhatKy_ViPham!J:J, NhatKy_ViPham!E:E, "10_Anh", NhatKy_ViPham!F:F, B12, NhatKy_ViPham!C:C, "T30") - SUMIFS(NhatKy_ViPham!K:K, NhatKy_ViPham!E:E, "10_Anh", NhatKy_ViPham!F:F, B12, NhatKy_ViPham!C:C, "T30")</f>
        <v>100</v>
      </c>
      <c r="AV12" s="6">
        <f>100 + SUMIFS(NhatKy_ViPham!J:J, NhatKy_ViPham!E:E, "10_Anh", NhatKy_ViPham!F:F, B12, NhatKy_ViPham!C:C, "T31") - SUMIFS(NhatKy_ViPham!K:K, NhatKy_ViPham!E:E, "10_Anh", NhatKy_ViPham!F:F, B12, NhatKy_ViPham!C:C, "T31")</f>
        <v>100</v>
      </c>
      <c r="AW12" s="6">
        <f>100 + SUMIFS(NhatKy_ViPham!J:J, NhatKy_ViPham!E:E, "10_Anh", NhatKy_ViPham!F:F, B12, NhatKy_ViPham!C:C, "T32") - SUMIFS(NhatKy_ViPham!K:K, NhatKy_ViPham!E:E, "10_Anh", NhatKy_ViPham!F:F, B12, NhatKy_ViPham!C:C, "T32")</f>
        <v>100</v>
      </c>
      <c r="AX12" s="6">
        <f>100 + SUMIFS(NhatKy_ViPham!J:J, NhatKy_ViPham!E:E, "10_Anh", NhatKy_ViPham!F:F, B12, NhatKy_ViPham!C:C, "T33") - SUMIFS(NhatKy_ViPham!K:K, NhatKy_ViPham!E:E, "10_Anh", NhatKy_ViPham!F:F, B12, NhatKy_ViPham!C:C, "T33")</f>
        <v>100</v>
      </c>
      <c r="AY12" s="6">
        <f>100 + SUMIFS(NhatKy_ViPham!J:J, NhatKy_ViPham!E:E, "10_Anh", NhatKy_ViPham!F:F, B12, NhatKy_ViPham!C:C, "T34") - SUMIFS(NhatKy_ViPham!K:K, NhatKy_ViPham!E:E, "10_Anh", NhatKy_ViPham!F:F, B12, NhatKy_ViPham!C:C, "T34")</f>
        <v>100</v>
      </c>
      <c r="AZ12" s="6">
        <f>100 + SUMIFS(NhatKy_ViPham!J:J, NhatKy_ViPham!E:E, "10_Anh", NhatKy_ViPham!F:F, B12, NhatKy_ViPham!C:C, "T35") - SUMIFS(NhatKy_ViPham!K:K, NhatKy_ViPham!E:E, "10_Anh", NhatKy_ViPham!F:F, B12, NhatKy_ViPham!C:C, "T35")</f>
        <v>100</v>
      </c>
      <c r="BA12" s="12">
        <f t="shared" si="0"/>
        <v>100</v>
      </c>
      <c r="BB12" s="11" t="s">
        <v>430</v>
      </c>
      <c r="BC12" s="16" t="str">
        <f t="shared" si="1"/>
        <v>Tốt</v>
      </c>
      <c r="BD12" s="15" t="str">
        <f t="shared" si="2"/>
        <v>🟢 BÌNH THƯỜNG</v>
      </c>
    </row>
    <row r="13" spans="1:56" x14ac:dyDescent="0.25">
      <c r="A13" s="4">
        <v>5</v>
      </c>
      <c r="B13" s="10" t="s">
        <v>1166</v>
      </c>
      <c r="C13" s="4" t="s">
        <v>1167</v>
      </c>
      <c r="D13" s="4" t="s">
        <v>429</v>
      </c>
      <c r="E13" s="11" t="s">
        <v>430</v>
      </c>
      <c r="F13" s="7">
        <f>SUMIFS(NhatKy_ViPham!K:K, NhatKy_ViPham!E:E, "10_Anh", NhatKy_ViPham!F:F, B13, NhatKy_ViPham!H:H, "L01")</f>
        <v>0</v>
      </c>
      <c r="G13" s="7">
        <f>SUMIFS(NhatKy_ViPham!K:K, NhatKy_ViPham!E:E, "10_Anh", NhatKy_ViPham!F:F, B13, NhatKy_ViPham!H:H, "L02")</f>
        <v>0</v>
      </c>
      <c r="H13" s="7">
        <f>SUMIFS(NhatKy_ViPham!K:K, NhatKy_ViPham!E:E, "10_Anh", NhatKy_ViPham!F:F, B13, NhatKy_ViPham!H:H, "L03")</f>
        <v>0</v>
      </c>
      <c r="I13" s="7">
        <f>SUMIFS(NhatKy_ViPham!K:K, NhatKy_ViPham!E:E, "10_Anh", NhatKy_ViPham!F:F, B13, NhatKy_ViPham!H:H, "L04")</f>
        <v>0</v>
      </c>
      <c r="J13" s="7">
        <f>SUMIFS(NhatKy_ViPham!K:K, NhatKy_ViPham!E:E, "10_Anh", NhatKy_ViPham!F:F, B13, NhatKy_ViPham!H:H, "L05")</f>
        <v>0</v>
      </c>
      <c r="K13" s="7">
        <f>SUMIFS(NhatKy_ViPham!K:K, NhatKy_ViPham!E:E, "10_Anh", NhatKy_ViPham!F:F, B13, NhatKy_ViPham!H:H, "L06")</f>
        <v>0</v>
      </c>
      <c r="L13" s="7">
        <f>SUMIFS(NhatKy_ViPham!K:K, NhatKy_ViPham!E:E, "10_Anh", NhatKy_ViPham!F:F, B13, NhatKy_ViPham!H:H, "L07")</f>
        <v>0</v>
      </c>
      <c r="M13" s="7">
        <f>SUMIFS(NhatKy_ViPham!K:K, NhatKy_ViPham!E:E, "10_Anh", NhatKy_ViPham!F:F, B13, NhatKy_ViPham!H:H, "L08")</f>
        <v>0</v>
      </c>
      <c r="N13" s="7">
        <f>SUMIFS(NhatKy_ViPham!K:K, NhatKy_ViPham!E:E, "10_Anh", NhatKy_ViPham!F:F, B13, NhatKy_ViPham!H:H, "L09")</f>
        <v>0</v>
      </c>
      <c r="O13" s="7">
        <f>SUMIFS(NhatKy_ViPham!K:K, NhatKy_ViPham!E:E, "10_Anh", NhatKy_ViPham!F:F, B13, NhatKy_ViPham!H:H, "L10")</f>
        <v>0</v>
      </c>
      <c r="P13" s="12">
        <f>SUMIFS(NhatKy_ViPham!J:J, NhatKy_ViPham!E:E, "10_Anh", NhatKy_ViPham!F:F, B13)</f>
        <v>0</v>
      </c>
      <c r="Q13" s="13">
        <f>SUMIFS(NhatKy_ViPham!K:K, NhatKy_ViPham!E:E, "10_Anh", NhatKy_ViPham!F:F, B13)</f>
        <v>0</v>
      </c>
      <c r="R13" s="7">
        <f>100 + SUMIFS(NhatKy_ViPham!J:J, NhatKy_ViPham!E:E, "10_Anh", NhatKy_ViPham!F:F, B13, NhatKy_ViPham!C:C, "T1") - SUMIFS(NhatKy_ViPham!K:K, NhatKy_ViPham!E:E, "10_Anh", NhatKy_ViPham!F:F, B13, NhatKy_ViPham!C:C, "T1")</f>
        <v>100</v>
      </c>
      <c r="S13" s="7">
        <f>100 + SUMIFS(NhatKy_ViPham!J:J, NhatKy_ViPham!E:E, "10_Anh", NhatKy_ViPham!F:F, B13, NhatKy_ViPham!C:C, "T2") - SUMIFS(NhatKy_ViPham!K:K, NhatKy_ViPham!E:E, "10_Anh", NhatKy_ViPham!F:F, B13, NhatKy_ViPham!C:C, "T2")</f>
        <v>100</v>
      </c>
      <c r="T13" s="7">
        <f>100 + SUMIFS(NhatKy_ViPham!J:J, NhatKy_ViPham!E:E, "10_Anh", NhatKy_ViPham!F:F, B13, NhatKy_ViPham!C:C, "T3") - SUMIFS(NhatKy_ViPham!K:K, NhatKy_ViPham!E:E, "10_Anh", NhatKy_ViPham!F:F, B13, NhatKy_ViPham!C:C, "T3")</f>
        <v>100</v>
      </c>
      <c r="U13" s="7">
        <f>100 + SUMIFS(NhatKy_ViPham!J:J, NhatKy_ViPham!E:E, "10_Anh", NhatKy_ViPham!F:F, B13, NhatKy_ViPham!C:C, "T4") - SUMIFS(NhatKy_ViPham!K:K, NhatKy_ViPham!E:E, "10_Anh", NhatKy_ViPham!F:F, B13, NhatKy_ViPham!C:C, "T4")</f>
        <v>100</v>
      </c>
      <c r="V13" s="7">
        <f>100 + SUMIFS(NhatKy_ViPham!J:J, NhatKy_ViPham!E:E, "10_Anh", NhatKy_ViPham!F:F, B13, NhatKy_ViPham!C:C, "T5") - SUMIFS(NhatKy_ViPham!K:K, NhatKy_ViPham!E:E, "10_Anh", NhatKy_ViPham!F:F, B13, NhatKy_ViPham!C:C, "T5")</f>
        <v>100</v>
      </c>
      <c r="W13" s="7">
        <f>100 + SUMIFS(NhatKy_ViPham!J:J, NhatKy_ViPham!E:E, "10_Anh", NhatKy_ViPham!F:F, B13, NhatKy_ViPham!C:C, "T6") - SUMIFS(NhatKy_ViPham!K:K, NhatKy_ViPham!E:E, "10_Anh", NhatKy_ViPham!F:F, B13, NhatKy_ViPham!C:C, "T6")</f>
        <v>100</v>
      </c>
      <c r="X13" s="7">
        <f>100 + SUMIFS(NhatKy_ViPham!J:J, NhatKy_ViPham!E:E, "10_Anh", NhatKy_ViPham!F:F, B13, NhatKy_ViPham!C:C, "T7") - SUMIFS(NhatKy_ViPham!K:K, NhatKy_ViPham!E:E, "10_Anh", NhatKy_ViPham!F:F, B13, NhatKy_ViPham!C:C, "T7")</f>
        <v>100</v>
      </c>
      <c r="Y13" s="7">
        <f>100 + SUMIFS(NhatKy_ViPham!J:J, NhatKy_ViPham!E:E, "10_Anh", NhatKy_ViPham!F:F, B13, NhatKy_ViPham!C:C, "T8") - SUMIFS(NhatKy_ViPham!K:K, NhatKy_ViPham!E:E, "10_Anh", NhatKy_ViPham!F:F, B13, NhatKy_ViPham!C:C, "T8")</f>
        <v>100</v>
      </c>
      <c r="Z13" s="7">
        <f>100 + SUMIFS(NhatKy_ViPham!J:J, NhatKy_ViPham!E:E, "10_Anh", NhatKy_ViPham!F:F, B13, NhatKy_ViPham!C:C, "T9") - SUMIFS(NhatKy_ViPham!K:K, NhatKy_ViPham!E:E, "10_Anh", NhatKy_ViPham!F:F, B13, NhatKy_ViPham!C:C, "T9")</f>
        <v>100</v>
      </c>
      <c r="AA13" s="7">
        <f>100 + SUMIFS(NhatKy_ViPham!J:J, NhatKy_ViPham!E:E, "10_Anh", NhatKy_ViPham!F:F, B13, NhatKy_ViPham!C:C, "T10") - SUMIFS(NhatKy_ViPham!K:K, NhatKy_ViPham!E:E, "10_Anh", NhatKy_ViPham!F:F, B13, NhatKy_ViPham!C:C, "T10")</f>
        <v>100</v>
      </c>
      <c r="AB13" s="7">
        <f>100 + SUMIFS(NhatKy_ViPham!J:J, NhatKy_ViPham!E:E, "10_Anh", NhatKy_ViPham!F:F, B13, NhatKy_ViPham!C:C, "T11") - SUMIFS(NhatKy_ViPham!K:K, NhatKy_ViPham!E:E, "10_Anh", NhatKy_ViPham!F:F, B13, NhatKy_ViPham!C:C, "T11")</f>
        <v>100</v>
      </c>
      <c r="AC13" s="7">
        <f>100 + SUMIFS(NhatKy_ViPham!J:J, NhatKy_ViPham!E:E, "10_Anh", NhatKy_ViPham!F:F, B13, NhatKy_ViPham!C:C, "T12") - SUMIFS(NhatKy_ViPham!K:K, NhatKy_ViPham!E:E, "10_Anh", NhatKy_ViPham!F:F, B13, NhatKy_ViPham!C:C, "T12")</f>
        <v>100</v>
      </c>
      <c r="AD13" s="7">
        <f>100 + SUMIFS(NhatKy_ViPham!J:J, NhatKy_ViPham!E:E, "10_Anh", NhatKy_ViPham!F:F, B13, NhatKy_ViPham!C:C, "T13") - SUMIFS(NhatKy_ViPham!K:K, NhatKy_ViPham!E:E, "10_Anh", NhatKy_ViPham!F:F, B13, NhatKy_ViPham!C:C, "T13")</f>
        <v>100</v>
      </c>
      <c r="AE13" s="7">
        <f>100 + SUMIFS(NhatKy_ViPham!J:J, NhatKy_ViPham!E:E, "10_Anh", NhatKy_ViPham!F:F, B13, NhatKy_ViPham!C:C, "T14") - SUMIFS(NhatKy_ViPham!K:K, NhatKy_ViPham!E:E, "10_Anh", NhatKy_ViPham!F:F, B13, NhatKy_ViPham!C:C, "T14")</f>
        <v>100</v>
      </c>
      <c r="AF13" s="7">
        <f>100 + SUMIFS(NhatKy_ViPham!J:J, NhatKy_ViPham!E:E, "10_Anh", NhatKy_ViPham!F:F, B13, NhatKy_ViPham!C:C, "T15") - SUMIFS(NhatKy_ViPham!K:K, NhatKy_ViPham!E:E, "10_Anh", NhatKy_ViPham!F:F, B13, NhatKy_ViPham!C:C, "T15")</f>
        <v>100</v>
      </c>
      <c r="AG13" s="7">
        <f>100 + SUMIFS(NhatKy_ViPham!J:J, NhatKy_ViPham!E:E, "10_Anh", NhatKy_ViPham!F:F, B13, NhatKy_ViPham!C:C, "T16") - SUMIFS(NhatKy_ViPham!K:K, NhatKy_ViPham!E:E, "10_Anh", NhatKy_ViPham!F:F, B13, NhatKy_ViPham!C:C, "T16")</f>
        <v>100</v>
      </c>
      <c r="AH13" s="7">
        <f>100 + SUMIFS(NhatKy_ViPham!J:J, NhatKy_ViPham!E:E, "10_Anh", NhatKy_ViPham!F:F, B13, NhatKy_ViPham!C:C, "T17") - SUMIFS(NhatKy_ViPham!K:K, NhatKy_ViPham!E:E, "10_Anh", NhatKy_ViPham!F:F, B13, NhatKy_ViPham!C:C, "T17")</f>
        <v>100</v>
      </c>
      <c r="AI13" s="7">
        <f>100 + SUMIFS(NhatKy_ViPham!J:J, NhatKy_ViPham!E:E, "10_Anh", NhatKy_ViPham!F:F, B13, NhatKy_ViPham!C:C, "T18") - SUMIFS(NhatKy_ViPham!K:K, NhatKy_ViPham!E:E, "10_Anh", NhatKy_ViPham!F:F, B13, NhatKy_ViPham!C:C, "T18")</f>
        <v>100</v>
      </c>
      <c r="AJ13" s="7">
        <f>100 + SUMIFS(NhatKy_ViPham!J:J, NhatKy_ViPham!E:E, "10_Anh", NhatKy_ViPham!F:F, B13, NhatKy_ViPham!C:C, "T19") - SUMIFS(NhatKy_ViPham!K:K, NhatKy_ViPham!E:E, "10_Anh", NhatKy_ViPham!F:F, B13, NhatKy_ViPham!C:C, "T19")</f>
        <v>100</v>
      </c>
      <c r="AK13" s="7">
        <f>100 + SUMIFS(NhatKy_ViPham!J:J, NhatKy_ViPham!E:E, "10_Anh", NhatKy_ViPham!F:F, B13, NhatKy_ViPham!C:C, "T20") - SUMIFS(NhatKy_ViPham!K:K, NhatKy_ViPham!E:E, "10_Anh", NhatKy_ViPham!F:F, B13, NhatKy_ViPham!C:C, "T20")</f>
        <v>100</v>
      </c>
      <c r="AL13" s="7">
        <f>100 + SUMIFS(NhatKy_ViPham!J:J, NhatKy_ViPham!E:E, "10_Anh", NhatKy_ViPham!F:F, B13, NhatKy_ViPham!C:C, "T21") - SUMIFS(NhatKy_ViPham!K:K, NhatKy_ViPham!E:E, "10_Anh", NhatKy_ViPham!F:F, B13, NhatKy_ViPham!C:C, "T21")</f>
        <v>100</v>
      </c>
      <c r="AM13" s="7">
        <f>100 + SUMIFS(NhatKy_ViPham!J:J, NhatKy_ViPham!E:E, "10_Anh", NhatKy_ViPham!F:F, B13, NhatKy_ViPham!C:C, "T22") - SUMIFS(NhatKy_ViPham!K:K, NhatKy_ViPham!E:E, "10_Anh", NhatKy_ViPham!F:F, B13, NhatKy_ViPham!C:C, "T22")</f>
        <v>100</v>
      </c>
      <c r="AN13" s="7">
        <f>100 + SUMIFS(NhatKy_ViPham!J:J, NhatKy_ViPham!E:E, "10_Anh", NhatKy_ViPham!F:F, B13, NhatKy_ViPham!C:C, "T23") - SUMIFS(NhatKy_ViPham!K:K, NhatKy_ViPham!E:E, "10_Anh", NhatKy_ViPham!F:F, B13, NhatKy_ViPham!C:C, "T23")</f>
        <v>100</v>
      </c>
      <c r="AO13" s="7">
        <f>100 + SUMIFS(NhatKy_ViPham!J:J, NhatKy_ViPham!E:E, "10_Anh", NhatKy_ViPham!F:F, B13, NhatKy_ViPham!C:C, "T24") - SUMIFS(NhatKy_ViPham!K:K, NhatKy_ViPham!E:E, "10_Anh", NhatKy_ViPham!F:F, B13, NhatKy_ViPham!C:C, "T24")</f>
        <v>100</v>
      </c>
      <c r="AP13" s="7">
        <f>100 + SUMIFS(NhatKy_ViPham!J:J, NhatKy_ViPham!E:E, "10_Anh", NhatKy_ViPham!F:F, B13, NhatKy_ViPham!C:C, "T25") - SUMIFS(NhatKy_ViPham!K:K, NhatKy_ViPham!E:E, "10_Anh", NhatKy_ViPham!F:F, B13, NhatKy_ViPham!C:C, "T25")</f>
        <v>100</v>
      </c>
      <c r="AQ13" s="7">
        <f>100 + SUMIFS(NhatKy_ViPham!J:J, NhatKy_ViPham!E:E, "10_Anh", NhatKy_ViPham!F:F, B13, NhatKy_ViPham!C:C, "T26") - SUMIFS(NhatKy_ViPham!K:K, NhatKy_ViPham!E:E, "10_Anh", NhatKy_ViPham!F:F, B13, NhatKy_ViPham!C:C, "T26")</f>
        <v>100</v>
      </c>
      <c r="AR13" s="7">
        <f>100 + SUMIFS(NhatKy_ViPham!J:J, NhatKy_ViPham!E:E, "10_Anh", NhatKy_ViPham!F:F, B13, NhatKy_ViPham!C:C, "T27") - SUMIFS(NhatKy_ViPham!K:K, NhatKy_ViPham!E:E, "10_Anh", NhatKy_ViPham!F:F, B13, NhatKy_ViPham!C:C, "T27")</f>
        <v>100</v>
      </c>
      <c r="AS13" s="7">
        <f>100 + SUMIFS(NhatKy_ViPham!J:J, NhatKy_ViPham!E:E, "10_Anh", NhatKy_ViPham!F:F, B13, NhatKy_ViPham!C:C, "T28") - SUMIFS(NhatKy_ViPham!K:K, NhatKy_ViPham!E:E, "10_Anh", NhatKy_ViPham!F:F, B13, NhatKy_ViPham!C:C, "T28")</f>
        <v>100</v>
      </c>
      <c r="AT13" s="7">
        <f>100 + SUMIFS(NhatKy_ViPham!J:J, NhatKy_ViPham!E:E, "10_Anh", NhatKy_ViPham!F:F, B13, NhatKy_ViPham!C:C, "T29") - SUMIFS(NhatKy_ViPham!K:K, NhatKy_ViPham!E:E, "10_Anh", NhatKy_ViPham!F:F, B13, NhatKy_ViPham!C:C, "T29")</f>
        <v>100</v>
      </c>
      <c r="AU13" s="7">
        <f>100 + SUMIFS(NhatKy_ViPham!J:J, NhatKy_ViPham!E:E, "10_Anh", NhatKy_ViPham!F:F, B13, NhatKy_ViPham!C:C, "T30") - SUMIFS(NhatKy_ViPham!K:K, NhatKy_ViPham!E:E, "10_Anh", NhatKy_ViPham!F:F, B13, NhatKy_ViPham!C:C, "T30")</f>
        <v>100</v>
      </c>
      <c r="AV13" s="7">
        <f>100 + SUMIFS(NhatKy_ViPham!J:J, NhatKy_ViPham!E:E, "10_Anh", NhatKy_ViPham!F:F, B13, NhatKy_ViPham!C:C, "T31") - SUMIFS(NhatKy_ViPham!K:K, NhatKy_ViPham!E:E, "10_Anh", NhatKy_ViPham!F:F, B13, NhatKy_ViPham!C:C, "T31")</f>
        <v>100</v>
      </c>
      <c r="AW13" s="7">
        <f>100 + SUMIFS(NhatKy_ViPham!J:J, NhatKy_ViPham!E:E, "10_Anh", NhatKy_ViPham!F:F, B13, NhatKy_ViPham!C:C, "T32") - SUMIFS(NhatKy_ViPham!K:K, NhatKy_ViPham!E:E, "10_Anh", NhatKy_ViPham!F:F, B13, NhatKy_ViPham!C:C, "T32")</f>
        <v>100</v>
      </c>
      <c r="AX13" s="7">
        <f>100 + SUMIFS(NhatKy_ViPham!J:J, NhatKy_ViPham!E:E, "10_Anh", NhatKy_ViPham!F:F, B13, NhatKy_ViPham!C:C, "T33") - SUMIFS(NhatKy_ViPham!K:K, NhatKy_ViPham!E:E, "10_Anh", NhatKy_ViPham!F:F, B13, NhatKy_ViPham!C:C, "T33")</f>
        <v>100</v>
      </c>
      <c r="AY13" s="7">
        <f>100 + SUMIFS(NhatKy_ViPham!J:J, NhatKy_ViPham!E:E, "10_Anh", NhatKy_ViPham!F:F, B13, NhatKy_ViPham!C:C, "T34") - SUMIFS(NhatKy_ViPham!K:K, NhatKy_ViPham!E:E, "10_Anh", NhatKy_ViPham!F:F, B13, NhatKy_ViPham!C:C, "T34")</f>
        <v>100</v>
      </c>
      <c r="AZ13" s="7">
        <f>100 + SUMIFS(NhatKy_ViPham!J:J, NhatKy_ViPham!E:E, "10_Anh", NhatKy_ViPham!F:F, B13, NhatKy_ViPham!C:C, "T35") - SUMIFS(NhatKy_ViPham!K:K, NhatKy_ViPham!E:E, "10_Anh", NhatKy_ViPham!F:F, B13, NhatKy_ViPham!C:C, "T35")</f>
        <v>100</v>
      </c>
      <c r="BA13" s="12">
        <f t="shared" si="0"/>
        <v>100</v>
      </c>
      <c r="BB13" s="11" t="s">
        <v>430</v>
      </c>
      <c r="BC13" s="14" t="str">
        <f t="shared" si="1"/>
        <v>Tốt</v>
      </c>
      <c r="BD13" s="10" t="str">
        <f t="shared" si="2"/>
        <v>🟢 BÌNH THƯỜNG</v>
      </c>
    </row>
    <row r="14" spans="1:56" x14ac:dyDescent="0.25">
      <c r="A14" s="5">
        <v>6</v>
      </c>
      <c r="B14" s="15" t="s">
        <v>1168</v>
      </c>
      <c r="C14" s="5" t="s">
        <v>943</v>
      </c>
      <c r="D14" s="5" t="s">
        <v>429</v>
      </c>
      <c r="E14" s="11" t="s">
        <v>430</v>
      </c>
      <c r="F14" s="6">
        <f>SUMIFS(NhatKy_ViPham!K:K, NhatKy_ViPham!E:E, "10_Anh", NhatKy_ViPham!F:F, B14, NhatKy_ViPham!H:H, "L01")</f>
        <v>0</v>
      </c>
      <c r="G14" s="6">
        <f>SUMIFS(NhatKy_ViPham!K:K, NhatKy_ViPham!E:E, "10_Anh", NhatKy_ViPham!F:F, B14, NhatKy_ViPham!H:H, "L02")</f>
        <v>0</v>
      </c>
      <c r="H14" s="6">
        <f>SUMIFS(NhatKy_ViPham!K:K, NhatKy_ViPham!E:E, "10_Anh", NhatKy_ViPham!F:F, B14, NhatKy_ViPham!H:H, "L03")</f>
        <v>0</v>
      </c>
      <c r="I14" s="6">
        <f>SUMIFS(NhatKy_ViPham!K:K, NhatKy_ViPham!E:E, "10_Anh", NhatKy_ViPham!F:F, B14, NhatKy_ViPham!H:H, "L04")</f>
        <v>0</v>
      </c>
      <c r="J14" s="6">
        <f>SUMIFS(NhatKy_ViPham!K:K, NhatKy_ViPham!E:E, "10_Anh", NhatKy_ViPham!F:F, B14, NhatKy_ViPham!H:H, "L05")</f>
        <v>0</v>
      </c>
      <c r="K14" s="6">
        <f>SUMIFS(NhatKy_ViPham!K:K, NhatKy_ViPham!E:E, "10_Anh", NhatKy_ViPham!F:F, B14, NhatKy_ViPham!H:H, "L06")</f>
        <v>0</v>
      </c>
      <c r="L14" s="6">
        <f>SUMIFS(NhatKy_ViPham!K:K, NhatKy_ViPham!E:E, "10_Anh", NhatKy_ViPham!F:F, B14, NhatKy_ViPham!H:H, "L07")</f>
        <v>0</v>
      </c>
      <c r="M14" s="6">
        <f>SUMIFS(NhatKy_ViPham!K:K, NhatKy_ViPham!E:E, "10_Anh", NhatKy_ViPham!F:F, B14, NhatKy_ViPham!H:H, "L08")</f>
        <v>0</v>
      </c>
      <c r="N14" s="6">
        <f>SUMIFS(NhatKy_ViPham!K:K, NhatKy_ViPham!E:E, "10_Anh", NhatKy_ViPham!F:F, B14, NhatKy_ViPham!H:H, "L09")</f>
        <v>0</v>
      </c>
      <c r="O14" s="6">
        <f>SUMIFS(NhatKy_ViPham!K:K, NhatKy_ViPham!E:E, "10_Anh", NhatKy_ViPham!F:F, B14, NhatKy_ViPham!H:H, "L10")</f>
        <v>0</v>
      </c>
      <c r="P14" s="12">
        <f>SUMIFS(NhatKy_ViPham!J:J, NhatKy_ViPham!E:E, "10_Anh", NhatKy_ViPham!F:F, B14)</f>
        <v>0</v>
      </c>
      <c r="Q14" s="13">
        <f>SUMIFS(NhatKy_ViPham!K:K, NhatKy_ViPham!E:E, "10_Anh", NhatKy_ViPham!F:F, B14)</f>
        <v>0</v>
      </c>
      <c r="R14" s="6">
        <f>100 + SUMIFS(NhatKy_ViPham!J:J, NhatKy_ViPham!E:E, "10_Anh", NhatKy_ViPham!F:F, B14, NhatKy_ViPham!C:C, "T1") - SUMIFS(NhatKy_ViPham!K:K, NhatKy_ViPham!E:E, "10_Anh", NhatKy_ViPham!F:F, B14, NhatKy_ViPham!C:C, "T1")</f>
        <v>100</v>
      </c>
      <c r="S14" s="6">
        <f>100 + SUMIFS(NhatKy_ViPham!J:J, NhatKy_ViPham!E:E, "10_Anh", NhatKy_ViPham!F:F, B14, NhatKy_ViPham!C:C, "T2") - SUMIFS(NhatKy_ViPham!K:K, NhatKy_ViPham!E:E, "10_Anh", NhatKy_ViPham!F:F, B14, NhatKy_ViPham!C:C, "T2")</f>
        <v>100</v>
      </c>
      <c r="T14" s="6">
        <f>100 + SUMIFS(NhatKy_ViPham!J:J, NhatKy_ViPham!E:E, "10_Anh", NhatKy_ViPham!F:F, B14, NhatKy_ViPham!C:C, "T3") - SUMIFS(NhatKy_ViPham!K:K, NhatKy_ViPham!E:E, "10_Anh", NhatKy_ViPham!F:F, B14, NhatKy_ViPham!C:C, "T3")</f>
        <v>100</v>
      </c>
      <c r="U14" s="6">
        <f>100 + SUMIFS(NhatKy_ViPham!J:J, NhatKy_ViPham!E:E, "10_Anh", NhatKy_ViPham!F:F, B14, NhatKy_ViPham!C:C, "T4") - SUMIFS(NhatKy_ViPham!K:K, NhatKy_ViPham!E:E, "10_Anh", NhatKy_ViPham!F:F, B14, NhatKy_ViPham!C:C, "T4")</f>
        <v>100</v>
      </c>
      <c r="V14" s="6">
        <f>100 + SUMIFS(NhatKy_ViPham!J:J, NhatKy_ViPham!E:E, "10_Anh", NhatKy_ViPham!F:F, B14, NhatKy_ViPham!C:C, "T5") - SUMIFS(NhatKy_ViPham!K:K, NhatKy_ViPham!E:E, "10_Anh", NhatKy_ViPham!F:F, B14, NhatKy_ViPham!C:C, "T5")</f>
        <v>100</v>
      </c>
      <c r="W14" s="6">
        <f>100 + SUMIFS(NhatKy_ViPham!J:J, NhatKy_ViPham!E:E, "10_Anh", NhatKy_ViPham!F:F, B14, NhatKy_ViPham!C:C, "T6") - SUMIFS(NhatKy_ViPham!K:K, NhatKy_ViPham!E:E, "10_Anh", NhatKy_ViPham!F:F, B14, NhatKy_ViPham!C:C, "T6")</f>
        <v>100</v>
      </c>
      <c r="X14" s="6">
        <f>100 + SUMIFS(NhatKy_ViPham!J:J, NhatKy_ViPham!E:E, "10_Anh", NhatKy_ViPham!F:F, B14, NhatKy_ViPham!C:C, "T7") - SUMIFS(NhatKy_ViPham!K:K, NhatKy_ViPham!E:E, "10_Anh", NhatKy_ViPham!F:F, B14, NhatKy_ViPham!C:C, "T7")</f>
        <v>100</v>
      </c>
      <c r="Y14" s="6">
        <f>100 + SUMIFS(NhatKy_ViPham!J:J, NhatKy_ViPham!E:E, "10_Anh", NhatKy_ViPham!F:F, B14, NhatKy_ViPham!C:C, "T8") - SUMIFS(NhatKy_ViPham!K:K, NhatKy_ViPham!E:E, "10_Anh", NhatKy_ViPham!F:F, B14, NhatKy_ViPham!C:C, "T8")</f>
        <v>100</v>
      </c>
      <c r="Z14" s="6">
        <f>100 + SUMIFS(NhatKy_ViPham!J:J, NhatKy_ViPham!E:E, "10_Anh", NhatKy_ViPham!F:F, B14, NhatKy_ViPham!C:C, "T9") - SUMIFS(NhatKy_ViPham!K:K, NhatKy_ViPham!E:E, "10_Anh", NhatKy_ViPham!F:F, B14, NhatKy_ViPham!C:C, "T9")</f>
        <v>100</v>
      </c>
      <c r="AA14" s="6">
        <f>100 + SUMIFS(NhatKy_ViPham!J:J, NhatKy_ViPham!E:E, "10_Anh", NhatKy_ViPham!F:F, B14, NhatKy_ViPham!C:C, "T10") - SUMIFS(NhatKy_ViPham!K:K, NhatKy_ViPham!E:E, "10_Anh", NhatKy_ViPham!F:F, B14, NhatKy_ViPham!C:C, "T10")</f>
        <v>100</v>
      </c>
      <c r="AB14" s="6">
        <f>100 + SUMIFS(NhatKy_ViPham!J:J, NhatKy_ViPham!E:E, "10_Anh", NhatKy_ViPham!F:F, B14, NhatKy_ViPham!C:C, "T11") - SUMIFS(NhatKy_ViPham!K:K, NhatKy_ViPham!E:E, "10_Anh", NhatKy_ViPham!F:F, B14, NhatKy_ViPham!C:C, "T11")</f>
        <v>100</v>
      </c>
      <c r="AC14" s="6">
        <f>100 + SUMIFS(NhatKy_ViPham!J:J, NhatKy_ViPham!E:E, "10_Anh", NhatKy_ViPham!F:F, B14, NhatKy_ViPham!C:C, "T12") - SUMIFS(NhatKy_ViPham!K:K, NhatKy_ViPham!E:E, "10_Anh", NhatKy_ViPham!F:F, B14, NhatKy_ViPham!C:C, "T12")</f>
        <v>100</v>
      </c>
      <c r="AD14" s="6">
        <f>100 + SUMIFS(NhatKy_ViPham!J:J, NhatKy_ViPham!E:E, "10_Anh", NhatKy_ViPham!F:F, B14, NhatKy_ViPham!C:C, "T13") - SUMIFS(NhatKy_ViPham!K:K, NhatKy_ViPham!E:E, "10_Anh", NhatKy_ViPham!F:F, B14, NhatKy_ViPham!C:C, "T13")</f>
        <v>100</v>
      </c>
      <c r="AE14" s="6">
        <f>100 + SUMIFS(NhatKy_ViPham!J:J, NhatKy_ViPham!E:E, "10_Anh", NhatKy_ViPham!F:F, B14, NhatKy_ViPham!C:C, "T14") - SUMIFS(NhatKy_ViPham!K:K, NhatKy_ViPham!E:E, "10_Anh", NhatKy_ViPham!F:F, B14, NhatKy_ViPham!C:C, "T14")</f>
        <v>100</v>
      </c>
      <c r="AF14" s="6">
        <f>100 + SUMIFS(NhatKy_ViPham!J:J, NhatKy_ViPham!E:E, "10_Anh", NhatKy_ViPham!F:F, B14, NhatKy_ViPham!C:C, "T15") - SUMIFS(NhatKy_ViPham!K:K, NhatKy_ViPham!E:E, "10_Anh", NhatKy_ViPham!F:F, B14, NhatKy_ViPham!C:C, "T15")</f>
        <v>100</v>
      </c>
      <c r="AG14" s="6">
        <f>100 + SUMIFS(NhatKy_ViPham!J:J, NhatKy_ViPham!E:E, "10_Anh", NhatKy_ViPham!F:F, B14, NhatKy_ViPham!C:C, "T16") - SUMIFS(NhatKy_ViPham!K:K, NhatKy_ViPham!E:E, "10_Anh", NhatKy_ViPham!F:F, B14, NhatKy_ViPham!C:C, "T16")</f>
        <v>100</v>
      </c>
      <c r="AH14" s="6">
        <f>100 + SUMIFS(NhatKy_ViPham!J:J, NhatKy_ViPham!E:E, "10_Anh", NhatKy_ViPham!F:F, B14, NhatKy_ViPham!C:C, "T17") - SUMIFS(NhatKy_ViPham!K:K, NhatKy_ViPham!E:E, "10_Anh", NhatKy_ViPham!F:F, B14, NhatKy_ViPham!C:C, "T17")</f>
        <v>100</v>
      </c>
      <c r="AI14" s="6">
        <f>100 + SUMIFS(NhatKy_ViPham!J:J, NhatKy_ViPham!E:E, "10_Anh", NhatKy_ViPham!F:F, B14, NhatKy_ViPham!C:C, "T18") - SUMIFS(NhatKy_ViPham!K:K, NhatKy_ViPham!E:E, "10_Anh", NhatKy_ViPham!F:F, B14, NhatKy_ViPham!C:C, "T18")</f>
        <v>100</v>
      </c>
      <c r="AJ14" s="6">
        <f>100 + SUMIFS(NhatKy_ViPham!J:J, NhatKy_ViPham!E:E, "10_Anh", NhatKy_ViPham!F:F, B14, NhatKy_ViPham!C:C, "T19") - SUMIFS(NhatKy_ViPham!K:K, NhatKy_ViPham!E:E, "10_Anh", NhatKy_ViPham!F:F, B14, NhatKy_ViPham!C:C, "T19")</f>
        <v>100</v>
      </c>
      <c r="AK14" s="6">
        <f>100 + SUMIFS(NhatKy_ViPham!J:J, NhatKy_ViPham!E:E, "10_Anh", NhatKy_ViPham!F:F, B14, NhatKy_ViPham!C:C, "T20") - SUMIFS(NhatKy_ViPham!K:K, NhatKy_ViPham!E:E, "10_Anh", NhatKy_ViPham!F:F, B14, NhatKy_ViPham!C:C, "T20")</f>
        <v>100</v>
      </c>
      <c r="AL14" s="6">
        <f>100 + SUMIFS(NhatKy_ViPham!J:J, NhatKy_ViPham!E:E, "10_Anh", NhatKy_ViPham!F:F, B14, NhatKy_ViPham!C:C, "T21") - SUMIFS(NhatKy_ViPham!K:K, NhatKy_ViPham!E:E, "10_Anh", NhatKy_ViPham!F:F, B14, NhatKy_ViPham!C:C, "T21")</f>
        <v>100</v>
      </c>
      <c r="AM14" s="6">
        <f>100 + SUMIFS(NhatKy_ViPham!J:J, NhatKy_ViPham!E:E, "10_Anh", NhatKy_ViPham!F:F, B14, NhatKy_ViPham!C:C, "T22") - SUMIFS(NhatKy_ViPham!K:K, NhatKy_ViPham!E:E, "10_Anh", NhatKy_ViPham!F:F, B14, NhatKy_ViPham!C:C, "T22")</f>
        <v>100</v>
      </c>
      <c r="AN14" s="6">
        <f>100 + SUMIFS(NhatKy_ViPham!J:J, NhatKy_ViPham!E:E, "10_Anh", NhatKy_ViPham!F:F, B14, NhatKy_ViPham!C:C, "T23") - SUMIFS(NhatKy_ViPham!K:K, NhatKy_ViPham!E:E, "10_Anh", NhatKy_ViPham!F:F, B14, NhatKy_ViPham!C:C, "T23")</f>
        <v>100</v>
      </c>
      <c r="AO14" s="6">
        <f>100 + SUMIFS(NhatKy_ViPham!J:J, NhatKy_ViPham!E:E, "10_Anh", NhatKy_ViPham!F:F, B14, NhatKy_ViPham!C:C, "T24") - SUMIFS(NhatKy_ViPham!K:K, NhatKy_ViPham!E:E, "10_Anh", NhatKy_ViPham!F:F, B14, NhatKy_ViPham!C:C, "T24")</f>
        <v>100</v>
      </c>
      <c r="AP14" s="6">
        <f>100 + SUMIFS(NhatKy_ViPham!J:J, NhatKy_ViPham!E:E, "10_Anh", NhatKy_ViPham!F:F, B14, NhatKy_ViPham!C:C, "T25") - SUMIFS(NhatKy_ViPham!K:K, NhatKy_ViPham!E:E, "10_Anh", NhatKy_ViPham!F:F, B14, NhatKy_ViPham!C:C, "T25")</f>
        <v>100</v>
      </c>
      <c r="AQ14" s="6">
        <f>100 + SUMIFS(NhatKy_ViPham!J:J, NhatKy_ViPham!E:E, "10_Anh", NhatKy_ViPham!F:F, B14, NhatKy_ViPham!C:C, "T26") - SUMIFS(NhatKy_ViPham!K:K, NhatKy_ViPham!E:E, "10_Anh", NhatKy_ViPham!F:F, B14, NhatKy_ViPham!C:C, "T26")</f>
        <v>100</v>
      </c>
      <c r="AR14" s="6">
        <f>100 + SUMIFS(NhatKy_ViPham!J:J, NhatKy_ViPham!E:E, "10_Anh", NhatKy_ViPham!F:F, B14, NhatKy_ViPham!C:C, "T27") - SUMIFS(NhatKy_ViPham!K:K, NhatKy_ViPham!E:E, "10_Anh", NhatKy_ViPham!F:F, B14, NhatKy_ViPham!C:C, "T27")</f>
        <v>100</v>
      </c>
      <c r="AS14" s="6">
        <f>100 + SUMIFS(NhatKy_ViPham!J:J, NhatKy_ViPham!E:E, "10_Anh", NhatKy_ViPham!F:F, B14, NhatKy_ViPham!C:C, "T28") - SUMIFS(NhatKy_ViPham!K:K, NhatKy_ViPham!E:E, "10_Anh", NhatKy_ViPham!F:F, B14, NhatKy_ViPham!C:C, "T28")</f>
        <v>100</v>
      </c>
      <c r="AT14" s="6">
        <f>100 + SUMIFS(NhatKy_ViPham!J:J, NhatKy_ViPham!E:E, "10_Anh", NhatKy_ViPham!F:F, B14, NhatKy_ViPham!C:C, "T29") - SUMIFS(NhatKy_ViPham!K:K, NhatKy_ViPham!E:E, "10_Anh", NhatKy_ViPham!F:F, B14, NhatKy_ViPham!C:C, "T29")</f>
        <v>100</v>
      </c>
      <c r="AU14" s="6">
        <f>100 + SUMIFS(NhatKy_ViPham!J:J, NhatKy_ViPham!E:E, "10_Anh", NhatKy_ViPham!F:F, B14, NhatKy_ViPham!C:C, "T30") - SUMIFS(NhatKy_ViPham!K:K, NhatKy_ViPham!E:E, "10_Anh", NhatKy_ViPham!F:F, B14, NhatKy_ViPham!C:C, "T30")</f>
        <v>100</v>
      </c>
      <c r="AV14" s="6">
        <f>100 + SUMIFS(NhatKy_ViPham!J:J, NhatKy_ViPham!E:E, "10_Anh", NhatKy_ViPham!F:F, B14, NhatKy_ViPham!C:C, "T31") - SUMIFS(NhatKy_ViPham!K:K, NhatKy_ViPham!E:E, "10_Anh", NhatKy_ViPham!F:F, B14, NhatKy_ViPham!C:C, "T31")</f>
        <v>100</v>
      </c>
      <c r="AW14" s="6">
        <f>100 + SUMIFS(NhatKy_ViPham!J:J, NhatKy_ViPham!E:E, "10_Anh", NhatKy_ViPham!F:F, B14, NhatKy_ViPham!C:C, "T32") - SUMIFS(NhatKy_ViPham!K:K, NhatKy_ViPham!E:E, "10_Anh", NhatKy_ViPham!F:F, B14, NhatKy_ViPham!C:C, "T32")</f>
        <v>100</v>
      </c>
      <c r="AX14" s="6">
        <f>100 + SUMIFS(NhatKy_ViPham!J:J, NhatKy_ViPham!E:E, "10_Anh", NhatKy_ViPham!F:F, B14, NhatKy_ViPham!C:C, "T33") - SUMIFS(NhatKy_ViPham!K:K, NhatKy_ViPham!E:E, "10_Anh", NhatKy_ViPham!F:F, B14, NhatKy_ViPham!C:C, "T33")</f>
        <v>100</v>
      </c>
      <c r="AY14" s="6">
        <f>100 + SUMIFS(NhatKy_ViPham!J:J, NhatKy_ViPham!E:E, "10_Anh", NhatKy_ViPham!F:F, B14, NhatKy_ViPham!C:C, "T34") - SUMIFS(NhatKy_ViPham!K:K, NhatKy_ViPham!E:E, "10_Anh", NhatKy_ViPham!F:F, B14, NhatKy_ViPham!C:C, "T34")</f>
        <v>100</v>
      </c>
      <c r="AZ14" s="6">
        <f>100 + SUMIFS(NhatKy_ViPham!J:J, NhatKy_ViPham!E:E, "10_Anh", NhatKy_ViPham!F:F, B14, NhatKy_ViPham!C:C, "T35") - SUMIFS(NhatKy_ViPham!K:K, NhatKy_ViPham!E:E, "10_Anh", NhatKy_ViPham!F:F, B14, NhatKy_ViPham!C:C, "T35")</f>
        <v>100</v>
      </c>
      <c r="BA14" s="12">
        <f t="shared" si="0"/>
        <v>100</v>
      </c>
      <c r="BB14" s="11" t="s">
        <v>430</v>
      </c>
      <c r="BC14" s="16" t="str">
        <f t="shared" si="1"/>
        <v>Tốt</v>
      </c>
      <c r="BD14" s="15" t="str">
        <f t="shared" si="2"/>
        <v>🟢 BÌNH THƯỜNG</v>
      </c>
    </row>
    <row r="15" spans="1:56" x14ac:dyDescent="0.25">
      <c r="A15" s="4">
        <v>7</v>
      </c>
      <c r="B15" s="10" t="s">
        <v>1169</v>
      </c>
      <c r="C15" s="4" t="s">
        <v>583</v>
      </c>
      <c r="D15" s="4" t="s">
        <v>435</v>
      </c>
      <c r="E15" s="11" t="s">
        <v>430</v>
      </c>
      <c r="F15" s="7">
        <f>SUMIFS(NhatKy_ViPham!K:K, NhatKy_ViPham!E:E, "10_Anh", NhatKy_ViPham!F:F, B15, NhatKy_ViPham!H:H, "L01")</f>
        <v>0</v>
      </c>
      <c r="G15" s="7">
        <f>SUMIFS(NhatKy_ViPham!K:K, NhatKy_ViPham!E:E, "10_Anh", NhatKy_ViPham!F:F, B15, NhatKy_ViPham!H:H, "L02")</f>
        <v>0</v>
      </c>
      <c r="H15" s="7">
        <f>SUMIFS(NhatKy_ViPham!K:K, NhatKy_ViPham!E:E, "10_Anh", NhatKy_ViPham!F:F, B15, NhatKy_ViPham!H:H, "L03")</f>
        <v>0</v>
      </c>
      <c r="I15" s="7">
        <f>SUMIFS(NhatKy_ViPham!K:K, NhatKy_ViPham!E:E, "10_Anh", NhatKy_ViPham!F:F, B15, NhatKy_ViPham!H:H, "L04")</f>
        <v>0</v>
      </c>
      <c r="J15" s="7">
        <f>SUMIFS(NhatKy_ViPham!K:K, NhatKy_ViPham!E:E, "10_Anh", NhatKy_ViPham!F:F, B15, NhatKy_ViPham!H:H, "L05")</f>
        <v>0</v>
      </c>
      <c r="K15" s="7">
        <f>SUMIFS(NhatKy_ViPham!K:K, NhatKy_ViPham!E:E, "10_Anh", NhatKy_ViPham!F:F, B15, NhatKy_ViPham!H:H, "L06")</f>
        <v>0</v>
      </c>
      <c r="L15" s="7">
        <f>SUMIFS(NhatKy_ViPham!K:K, NhatKy_ViPham!E:E, "10_Anh", NhatKy_ViPham!F:F, B15, NhatKy_ViPham!H:H, "L07")</f>
        <v>0</v>
      </c>
      <c r="M15" s="7">
        <f>SUMIFS(NhatKy_ViPham!K:K, NhatKy_ViPham!E:E, "10_Anh", NhatKy_ViPham!F:F, B15, NhatKy_ViPham!H:H, "L08")</f>
        <v>0</v>
      </c>
      <c r="N15" s="7">
        <f>SUMIFS(NhatKy_ViPham!K:K, NhatKy_ViPham!E:E, "10_Anh", NhatKy_ViPham!F:F, B15, NhatKy_ViPham!H:H, "L09")</f>
        <v>0</v>
      </c>
      <c r="O15" s="7">
        <f>SUMIFS(NhatKy_ViPham!K:K, NhatKy_ViPham!E:E, "10_Anh", NhatKy_ViPham!F:F, B15, NhatKy_ViPham!H:H, "L10")</f>
        <v>0</v>
      </c>
      <c r="P15" s="12">
        <f>SUMIFS(NhatKy_ViPham!J:J, NhatKy_ViPham!E:E, "10_Anh", NhatKy_ViPham!F:F, B15)</f>
        <v>0</v>
      </c>
      <c r="Q15" s="13">
        <f>SUMIFS(NhatKy_ViPham!K:K, NhatKy_ViPham!E:E, "10_Anh", NhatKy_ViPham!F:F, B15)</f>
        <v>0</v>
      </c>
      <c r="R15" s="7">
        <f>100 + SUMIFS(NhatKy_ViPham!J:J, NhatKy_ViPham!E:E, "10_Anh", NhatKy_ViPham!F:F, B15, NhatKy_ViPham!C:C, "T1") - SUMIFS(NhatKy_ViPham!K:K, NhatKy_ViPham!E:E, "10_Anh", NhatKy_ViPham!F:F, B15, NhatKy_ViPham!C:C, "T1")</f>
        <v>100</v>
      </c>
      <c r="S15" s="7">
        <f>100 + SUMIFS(NhatKy_ViPham!J:J, NhatKy_ViPham!E:E, "10_Anh", NhatKy_ViPham!F:F, B15, NhatKy_ViPham!C:C, "T2") - SUMIFS(NhatKy_ViPham!K:K, NhatKy_ViPham!E:E, "10_Anh", NhatKy_ViPham!F:F, B15, NhatKy_ViPham!C:C, "T2")</f>
        <v>100</v>
      </c>
      <c r="T15" s="7">
        <f>100 + SUMIFS(NhatKy_ViPham!J:J, NhatKy_ViPham!E:E, "10_Anh", NhatKy_ViPham!F:F, B15, NhatKy_ViPham!C:C, "T3") - SUMIFS(NhatKy_ViPham!K:K, NhatKy_ViPham!E:E, "10_Anh", NhatKy_ViPham!F:F, B15, NhatKy_ViPham!C:C, "T3")</f>
        <v>100</v>
      </c>
      <c r="U15" s="7">
        <f>100 + SUMIFS(NhatKy_ViPham!J:J, NhatKy_ViPham!E:E, "10_Anh", NhatKy_ViPham!F:F, B15, NhatKy_ViPham!C:C, "T4") - SUMIFS(NhatKy_ViPham!K:K, NhatKy_ViPham!E:E, "10_Anh", NhatKy_ViPham!F:F, B15, NhatKy_ViPham!C:C, "T4")</f>
        <v>100</v>
      </c>
      <c r="V15" s="7">
        <f>100 + SUMIFS(NhatKy_ViPham!J:J, NhatKy_ViPham!E:E, "10_Anh", NhatKy_ViPham!F:F, B15, NhatKy_ViPham!C:C, "T5") - SUMIFS(NhatKy_ViPham!K:K, NhatKy_ViPham!E:E, "10_Anh", NhatKy_ViPham!F:F, B15, NhatKy_ViPham!C:C, "T5")</f>
        <v>100</v>
      </c>
      <c r="W15" s="7">
        <f>100 + SUMIFS(NhatKy_ViPham!J:J, NhatKy_ViPham!E:E, "10_Anh", NhatKy_ViPham!F:F, B15, NhatKy_ViPham!C:C, "T6") - SUMIFS(NhatKy_ViPham!K:K, NhatKy_ViPham!E:E, "10_Anh", NhatKy_ViPham!F:F, B15, NhatKy_ViPham!C:C, "T6")</f>
        <v>100</v>
      </c>
      <c r="X15" s="7">
        <f>100 + SUMIFS(NhatKy_ViPham!J:J, NhatKy_ViPham!E:E, "10_Anh", NhatKy_ViPham!F:F, B15, NhatKy_ViPham!C:C, "T7") - SUMIFS(NhatKy_ViPham!K:K, NhatKy_ViPham!E:E, "10_Anh", NhatKy_ViPham!F:F, B15, NhatKy_ViPham!C:C, "T7")</f>
        <v>100</v>
      </c>
      <c r="Y15" s="7">
        <f>100 + SUMIFS(NhatKy_ViPham!J:J, NhatKy_ViPham!E:E, "10_Anh", NhatKy_ViPham!F:F, B15, NhatKy_ViPham!C:C, "T8") - SUMIFS(NhatKy_ViPham!K:K, NhatKy_ViPham!E:E, "10_Anh", NhatKy_ViPham!F:F, B15, NhatKy_ViPham!C:C, "T8")</f>
        <v>100</v>
      </c>
      <c r="Z15" s="7">
        <f>100 + SUMIFS(NhatKy_ViPham!J:J, NhatKy_ViPham!E:E, "10_Anh", NhatKy_ViPham!F:F, B15, NhatKy_ViPham!C:C, "T9") - SUMIFS(NhatKy_ViPham!K:K, NhatKy_ViPham!E:E, "10_Anh", NhatKy_ViPham!F:F, B15, NhatKy_ViPham!C:C, "T9")</f>
        <v>100</v>
      </c>
      <c r="AA15" s="7">
        <f>100 + SUMIFS(NhatKy_ViPham!J:J, NhatKy_ViPham!E:E, "10_Anh", NhatKy_ViPham!F:F, B15, NhatKy_ViPham!C:C, "T10") - SUMIFS(NhatKy_ViPham!K:K, NhatKy_ViPham!E:E, "10_Anh", NhatKy_ViPham!F:F, B15, NhatKy_ViPham!C:C, "T10")</f>
        <v>100</v>
      </c>
      <c r="AB15" s="7">
        <f>100 + SUMIFS(NhatKy_ViPham!J:J, NhatKy_ViPham!E:E, "10_Anh", NhatKy_ViPham!F:F, B15, NhatKy_ViPham!C:C, "T11") - SUMIFS(NhatKy_ViPham!K:K, NhatKy_ViPham!E:E, "10_Anh", NhatKy_ViPham!F:F, B15, NhatKy_ViPham!C:C, "T11")</f>
        <v>100</v>
      </c>
      <c r="AC15" s="7">
        <f>100 + SUMIFS(NhatKy_ViPham!J:J, NhatKy_ViPham!E:E, "10_Anh", NhatKy_ViPham!F:F, B15, NhatKy_ViPham!C:C, "T12") - SUMIFS(NhatKy_ViPham!K:K, NhatKy_ViPham!E:E, "10_Anh", NhatKy_ViPham!F:F, B15, NhatKy_ViPham!C:C, "T12")</f>
        <v>100</v>
      </c>
      <c r="AD15" s="7">
        <f>100 + SUMIFS(NhatKy_ViPham!J:J, NhatKy_ViPham!E:E, "10_Anh", NhatKy_ViPham!F:F, B15, NhatKy_ViPham!C:C, "T13") - SUMIFS(NhatKy_ViPham!K:K, NhatKy_ViPham!E:E, "10_Anh", NhatKy_ViPham!F:F, B15, NhatKy_ViPham!C:C, "T13")</f>
        <v>100</v>
      </c>
      <c r="AE15" s="7">
        <f>100 + SUMIFS(NhatKy_ViPham!J:J, NhatKy_ViPham!E:E, "10_Anh", NhatKy_ViPham!F:F, B15, NhatKy_ViPham!C:C, "T14") - SUMIFS(NhatKy_ViPham!K:K, NhatKy_ViPham!E:E, "10_Anh", NhatKy_ViPham!F:F, B15, NhatKy_ViPham!C:C, "T14")</f>
        <v>100</v>
      </c>
      <c r="AF15" s="7">
        <f>100 + SUMIFS(NhatKy_ViPham!J:J, NhatKy_ViPham!E:E, "10_Anh", NhatKy_ViPham!F:F, B15, NhatKy_ViPham!C:C, "T15") - SUMIFS(NhatKy_ViPham!K:K, NhatKy_ViPham!E:E, "10_Anh", NhatKy_ViPham!F:F, B15, NhatKy_ViPham!C:C, "T15")</f>
        <v>100</v>
      </c>
      <c r="AG15" s="7">
        <f>100 + SUMIFS(NhatKy_ViPham!J:J, NhatKy_ViPham!E:E, "10_Anh", NhatKy_ViPham!F:F, B15, NhatKy_ViPham!C:C, "T16") - SUMIFS(NhatKy_ViPham!K:K, NhatKy_ViPham!E:E, "10_Anh", NhatKy_ViPham!F:F, B15, NhatKy_ViPham!C:C, "T16")</f>
        <v>100</v>
      </c>
      <c r="AH15" s="7">
        <f>100 + SUMIFS(NhatKy_ViPham!J:J, NhatKy_ViPham!E:E, "10_Anh", NhatKy_ViPham!F:F, B15, NhatKy_ViPham!C:C, "T17") - SUMIFS(NhatKy_ViPham!K:K, NhatKy_ViPham!E:E, "10_Anh", NhatKy_ViPham!F:F, B15, NhatKy_ViPham!C:C, "T17")</f>
        <v>100</v>
      </c>
      <c r="AI15" s="7">
        <f>100 + SUMIFS(NhatKy_ViPham!J:J, NhatKy_ViPham!E:E, "10_Anh", NhatKy_ViPham!F:F, B15, NhatKy_ViPham!C:C, "T18") - SUMIFS(NhatKy_ViPham!K:K, NhatKy_ViPham!E:E, "10_Anh", NhatKy_ViPham!F:F, B15, NhatKy_ViPham!C:C, "T18")</f>
        <v>100</v>
      </c>
      <c r="AJ15" s="7">
        <f>100 + SUMIFS(NhatKy_ViPham!J:J, NhatKy_ViPham!E:E, "10_Anh", NhatKy_ViPham!F:F, B15, NhatKy_ViPham!C:C, "T19") - SUMIFS(NhatKy_ViPham!K:K, NhatKy_ViPham!E:E, "10_Anh", NhatKy_ViPham!F:F, B15, NhatKy_ViPham!C:C, "T19")</f>
        <v>100</v>
      </c>
      <c r="AK15" s="7">
        <f>100 + SUMIFS(NhatKy_ViPham!J:J, NhatKy_ViPham!E:E, "10_Anh", NhatKy_ViPham!F:F, B15, NhatKy_ViPham!C:C, "T20") - SUMIFS(NhatKy_ViPham!K:K, NhatKy_ViPham!E:E, "10_Anh", NhatKy_ViPham!F:F, B15, NhatKy_ViPham!C:C, "T20")</f>
        <v>100</v>
      </c>
      <c r="AL15" s="7">
        <f>100 + SUMIFS(NhatKy_ViPham!J:J, NhatKy_ViPham!E:E, "10_Anh", NhatKy_ViPham!F:F, B15, NhatKy_ViPham!C:C, "T21") - SUMIFS(NhatKy_ViPham!K:K, NhatKy_ViPham!E:E, "10_Anh", NhatKy_ViPham!F:F, B15, NhatKy_ViPham!C:C, "T21")</f>
        <v>100</v>
      </c>
      <c r="AM15" s="7">
        <f>100 + SUMIFS(NhatKy_ViPham!J:J, NhatKy_ViPham!E:E, "10_Anh", NhatKy_ViPham!F:F, B15, NhatKy_ViPham!C:C, "T22") - SUMIFS(NhatKy_ViPham!K:K, NhatKy_ViPham!E:E, "10_Anh", NhatKy_ViPham!F:F, B15, NhatKy_ViPham!C:C, "T22")</f>
        <v>100</v>
      </c>
      <c r="AN15" s="7">
        <f>100 + SUMIFS(NhatKy_ViPham!J:J, NhatKy_ViPham!E:E, "10_Anh", NhatKy_ViPham!F:F, B15, NhatKy_ViPham!C:C, "T23") - SUMIFS(NhatKy_ViPham!K:K, NhatKy_ViPham!E:E, "10_Anh", NhatKy_ViPham!F:F, B15, NhatKy_ViPham!C:C, "T23")</f>
        <v>100</v>
      </c>
      <c r="AO15" s="7">
        <f>100 + SUMIFS(NhatKy_ViPham!J:J, NhatKy_ViPham!E:E, "10_Anh", NhatKy_ViPham!F:F, B15, NhatKy_ViPham!C:C, "T24") - SUMIFS(NhatKy_ViPham!K:K, NhatKy_ViPham!E:E, "10_Anh", NhatKy_ViPham!F:F, B15, NhatKy_ViPham!C:C, "T24")</f>
        <v>100</v>
      </c>
      <c r="AP15" s="7">
        <f>100 + SUMIFS(NhatKy_ViPham!J:J, NhatKy_ViPham!E:E, "10_Anh", NhatKy_ViPham!F:F, B15, NhatKy_ViPham!C:C, "T25") - SUMIFS(NhatKy_ViPham!K:K, NhatKy_ViPham!E:E, "10_Anh", NhatKy_ViPham!F:F, B15, NhatKy_ViPham!C:C, "T25")</f>
        <v>100</v>
      </c>
      <c r="AQ15" s="7">
        <f>100 + SUMIFS(NhatKy_ViPham!J:J, NhatKy_ViPham!E:E, "10_Anh", NhatKy_ViPham!F:F, B15, NhatKy_ViPham!C:C, "T26") - SUMIFS(NhatKy_ViPham!K:K, NhatKy_ViPham!E:E, "10_Anh", NhatKy_ViPham!F:F, B15, NhatKy_ViPham!C:C, "T26")</f>
        <v>100</v>
      </c>
      <c r="AR15" s="7">
        <f>100 + SUMIFS(NhatKy_ViPham!J:J, NhatKy_ViPham!E:E, "10_Anh", NhatKy_ViPham!F:F, B15, NhatKy_ViPham!C:C, "T27") - SUMIFS(NhatKy_ViPham!K:K, NhatKy_ViPham!E:E, "10_Anh", NhatKy_ViPham!F:F, B15, NhatKy_ViPham!C:C, "T27")</f>
        <v>100</v>
      </c>
      <c r="AS15" s="7">
        <f>100 + SUMIFS(NhatKy_ViPham!J:J, NhatKy_ViPham!E:E, "10_Anh", NhatKy_ViPham!F:F, B15, NhatKy_ViPham!C:C, "T28") - SUMIFS(NhatKy_ViPham!K:K, NhatKy_ViPham!E:E, "10_Anh", NhatKy_ViPham!F:F, B15, NhatKy_ViPham!C:C, "T28")</f>
        <v>100</v>
      </c>
      <c r="AT15" s="7">
        <f>100 + SUMIFS(NhatKy_ViPham!J:J, NhatKy_ViPham!E:E, "10_Anh", NhatKy_ViPham!F:F, B15, NhatKy_ViPham!C:C, "T29") - SUMIFS(NhatKy_ViPham!K:K, NhatKy_ViPham!E:E, "10_Anh", NhatKy_ViPham!F:F, B15, NhatKy_ViPham!C:C, "T29")</f>
        <v>100</v>
      </c>
      <c r="AU15" s="7">
        <f>100 + SUMIFS(NhatKy_ViPham!J:J, NhatKy_ViPham!E:E, "10_Anh", NhatKy_ViPham!F:F, B15, NhatKy_ViPham!C:C, "T30") - SUMIFS(NhatKy_ViPham!K:K, NhatKy_ViPham!E:E, "10_Anh", NhatKy_ViPham!F:F, B15, NhatKy_ViPham!C:C, "T30")</f>
        <v>100</v>
      </c>
      <c r="AV15" s="7">
        <f>100 + SUMIFS(NhatKy_ViPham!J:J, NhatKy_ViPham!E:E, "10_Anh", NhatKy_ViPham!F:F, B15, NhatKy_ViPham!C:C, "T31") - SUMIFS(NhatKy_ViPham!K:K, NhatKy_ViPham!E:E, "10_Anh", NhatKy_ViPham!F:F, B15, NhatKy_ViPham!C:C, "T31")</f>
        <v>100</v>
      </c>
      <c r="AW15" s="7">
        <f>100 + SUMIFS(NhatKy_ViPham!J:J, NhatKy_ViPham!E:E, "10_Anh", NhatKy_ViPham!F:F, B15, NhatKy_ViPham!C:C, "T32") - SUMIFS(NhatKy_ViPham!K:K, NhatKy_ViPham!E:E, "10_Anh", NhatKy_ViPham!F:F, B15, NhatKy_ViPham!C:C, "T32")</f>
        <v>100</v>
      </c>
      <c r="AX15" s="7">
        <f>100 + SUMIFS(NhatKy_ViPham!J:J, NhatKy_ViPham!E:E, "10_Anh", NhatKy_ViPham!F:F, B15, NhatKy_ViPham!C:C, "T33") - SUMIFS(NhatKy_ViPham!K:K, NhatKy_ViPham!E:E, "10_Anh", NhatKy_ViPham!F:F, B15, NhatKy_ViPham!C:C, "T33")</f>
        <v>100</v>
      </c>
      <c r="AY15" s="7">
        <f>100 + SUMIFS(NhatKy_ViPham!J:J, NhatKy_ViPham!E:E, "10_Anh", NhatKy_ViPham!F:F, B15, NhatKy_ViPham!C:C, "T34") - SUMIFS(NhatKy_ViPham!K:K, NhatKy_ViPham!E:E, "10_Anh", NhatKy_ViPham!F:F, B15, NhatKy_ViPham!C:C, "T34")</f>
        <v>100</v>
      </c>
      <c r="AZ15" s="7">
        <f>100 + SUMIFS(NhatKy_ViPham!J:J, NhatKy_ViPham!E:E, "10_Anh", NhatKy_ViPham!F:F, B15, NhatKy_ViPham!C:C, "T35") - SUMIFS(NhatKy_ViPham!K:K, NhatKy_ViPham!E:E, "10_Anh", NhatKy_ViPham!F:F, B15, NhatKy_ViPham!C:C, "T35")</f>
        <v>100</v>
      </c>
      <c r="BA15" s="12">
        <f t="shared" si="0"/>
        <v>100</v>
      </c>
      <c r="BB15" s="11" t="s">
        <v>430</v>
      </c>
      <c r="BC15" s="14" t="str">
        <f t="shared" si="1"/>
        <v>Tốt</v>
      </c>
      <c r="BD15" s="10" t="str">
        <f t="shared" si="2"/>
        <v>🟢 BÌNH THƯỜNG</v>
      </c>
    </row>
    <row r="16" spans="1:56" x14ac:dyDescent="0.25">
      <c r="A16" s="5">
        <v>8</v>
      </c>
      <c r="B16" s="15" t="s">
        <v>1170</v>
      </c>
      <c r="C16" s="5" t="s">
        <v>597</v>
      </c>
      <c r="D16" s="5" t="s">
        <v>429</v>
      </c>
      <c r="E16" s="11" t="s">
        <v>430</v>
      </c>
      <c r="F16" s="6">
        <f>SUMIFS(NhatKy_ViPham!K:K, NhatKy_ViPham!E:E, "10_Anh", NhatKy_ViPham!F:F, B16, NhatKy_ViPham!H:H, "L01")</f>
        <v>0</v>
      </c>
      <c r="G16" s="6">
        <f>SUMIFS(NhatKy_ViPham!K:K, NhatKy_ViPham!E:E, "10_Anh", NhatKy_ViPham!F:F, B16, NhatKy_ViPham!H:H, "L02")</f>
        <v>0</v>
      </c>
      <c r="H16" s="6">
        <f>SUMIFS(NhatKy_ViPham!K:K, NhatKy_ViPham!E:E, "10_Anh", NhatKy_ViPham!F:F, B16, NhatKy_ViPham!H:H, "L03")</f>
        <v>0</v>
      </c>
      <c r="I16" s="6">
        <f>SUMIFS(NhatKy_ViPham!K:K, NhatKy_ViPham!E:E, "10_Anh", NhatKy_ViPham!F:F, B16, NhatKy_ViPham!H:H, "L04")</f>
        <v>0</v>
      </c>
      <c r="J16" s="6">
        <f>SUMIFS(NhatKy_ViPham!K:K, NhatKy_ViPham!E:E, "10_Anh", NhatKy_ViPham!F:F, B16, NhatKy_ViPham!H:H, "L05")</f>
        <v>0</v>
      </c>
      <c r="K16" s="6">
        <f>SUMIFS(NhatKy_ViPham!K:K, NhatKy_ViPham!E:E, "10_Anh", NhatKy_ViPham!F:F, B16, NhatKy_ViPham!H:H, "L06")</f>
        <v>0</v>
      </c>
      <c r="L16" s="6">
        <f>SUMIFS(NhatKy_ViPham!K:K, NhatKy_ViPham!E:E, "10_Anh", NhatKy_ViPham!F:F, B16, NhatKy_ViPham!H:H, "L07")</f>
        <v>0</v>
      </c>
      <c r="M16" s="6">
        <f>SUMIFS(NhatKy_ViPham!K:K, NhatKy_ViPham!E:E, "10_Anh", NhatKy_ViPham!F:F, B16, NhatKy_ViPham!H:H, "L08")</f>
        <v>0</v>
      </c>
      <c r="N16" s="6">
        <f>SUMIFS(NhatKy_ViPham!K:K, NhatKy_ViPham!E:E, "10_Anh", NhatKy_ViPham!F:F, B16, NhatKy_ViPham!H:H, "L09")</f>
        <v>0</v>
      </c>
      <c r="O16" s="6">
        <f>SUMIFS(NhatKy_ViPham!K:K, NhatKy_ViPham!E:E, "10_Anh", NhatKy_ViPham!F:F, B16, NhatKy_ViPham!H:H, "L10")</f>
        <v>0</v>
      </c>
      <c r="P16" s="12">
        <f>SUMIFS(NhatKy_ViPham!J:J, NhatKy_ViPham!E:E, "10_Anh", NhatKy_ViPham!F:F, B16)</f>
        <v>0</v>
      </c>
      <c r="Q16" s="13">
        <f>SUMIFS(NhatKy_ViPham!K:K, NhatKy_ViPham!E:E, "10_Anh", NhatKy_ViPham!F:F, B16)</f>
        <v>0</v>
      </c>
      <c r="R16" s="6">
        <f>100 + SUMIFS(NhatKy_ViPham!J:J, NhatKy_ViPham!E:E, "10_Anh", NhatKy_ViPham!F:F, B16, NhatKy_ViPham!C:C, "T1") - SUMIFS(NhatKy_ViPham!K:K, NhatKy_ViPham!E:E, "10_Anh", NhatKy_ViPham!F:F, B16, NhatKy_ViPham!C:C, "T1")</f>
        <v>100</v>
      </c>
      <c r="S16" s="6">
        <f>100 + SUMIFS(NhatKy_ViPham!J:J, NhatKy_ViPham!E:E, "10_Anh", NhatKy_ViPham!F:F, B16, NhatKy_ViPham!C:C, "T2") - SUMIFS(NhatKy_ViPham!K:K, NhatKy_ViPham!E:E, "10_Anh", NhatKy_ViPham!F:F, B16, NhatKy_ViPham!C:C, "T2")</f>
        <v>100</v>
      </c>
      <c r="T16" s="6">
        <f>100 + SUMIFS(NhatKy_ViPham!J:J, NhatKy_ViPham!E:E, "10_Anh", NhatKy_ViPham!F:F, B16, NhatKy_ViPham!C:C, "T3") - SUMIFS(NhatKy_ViPham!K:K, NhatKy_ViPham!E:E, "10_Anh", NhatKy_ViPham!F:F, B16, NhatKy_ViPham!C:C, "T3")</f>
        <v>100</v>
      </c>
      <c r="U16" s="6">
        <f>100 + SUMIFS(NhatKy_ViPham!J:J, NhatKy_ViPham!E:E, "10_Anh", NhatKy_ViPham!F:F, B16, NhatKy_ViPham!C:C, "T4") - SUMIFS(NhatKy_ViPham!K:K, NhatKy_ViPham!E:E, "10_Anh", NhatKy_ViPham!F:F, B16, NhatKy_ViPham!C:C, "T4")</f>
        <v>100</v>
      </c>
      <c r="V16" s="6">
        <f>100 + SUMIFS(NhatKy_ViPham!J:J, NhatKy_ViPham!E:E, "10_Anh", NhatKy_ViPham!F:F, B16, NhatKy_ViPham!C:C, "T5") - SUMIFS(NhatKy_ViPham!K:K, NhatKy_ViPham!E:E, "10_Anh", NhatKy_ViPham!F:F, B16, NhatKy_ViPham!C:C, "T5")</f>
        <v>100</v>
      </c>
      <c r="W16" s="6">
        <f>100 + SUMIFS(NhatKy_ViPham!J:J, NhatKy_ViPham!E:E, "10_Anh", NhatKy_ViPham!F:F, B16, NhatKy_ViPham!C:C, "T6") - SUMIFS(NhatKy_ViPham!K:K, NhatKy_ViPham!E:E, "10_Anh", NhatKy_ViPham!F:F, B16, NhatKy_ViPham!C:C, "T6")</f>
        <v>100</v>
      </c>
      <c r="X16" s="6">
        <f>100 + SUMIFS(NhatKy_ViPham!J:J, NhatKy_ViPham!E:E, "10_Anh", NhatKy_ViPham!F:F, B16, NhatKy_ViPham!C:C, "T7") - SUMIFS(NhatKy_ViPham!K:K, NhatKy_ViPham!E:E, "10_Anh", NhatKy_ViPham!F:F, B16, NhatKy_ViPham!C:C, "T7")</f>
        <v>100</v>
      </c>
      <c r="Y16" s="6">
        <f>100 + SUMIFS(NhatKy_ViPham!J:J, NhatKy_ViPham!E:E, "10_Anh", NhatKy_ViPham!F:F, B16, NhatKy_ViPham!C:C, "T8") - SUMIFS(NhatKy_ViPham!K:K, NhatKy_ViPham!E:E, "10_Anh", NhatKy_ViPham!F:F, B16, NhatKy_ViPham!C:C, "T8")</f>
        <v>100</v>
      </c>
      <c r="Z16" s="6">
        <f>100 + SUMIFS(NhatKy_ViPham!J:J, NhatKy_ViPham!E:E, "10_Anh", NhatKy_ViPham!F:F, B16, NhatKy_ViPham!C:C, "T9") - SUMIFS(NhatKy_ViPham!K:K, NhatKy_ViPham!E:E, "10_Anh", NhatKy_ViPham!F:F, B16, NhatKy_ViPham!C:C, "T9")</f>
        <v>100</v>
      </c>
      <c r="AA16" s="6">
        <f>100 + SUMIFS(NhatKy_ViPham!J:J, NhatKy_ViPham!E:E, "10_Anh", NhatKy_ViPham!F:F, B16, NhatKy_ViPham!C:C, "T10") - SUMIFS(NhatKy_ViPham!K:K, NhatKy_ViPham!E:E, "10_Anh", NhatKy_ViPham!F:F, B16, NhatKy_ViPham!C:C, "T10")</f>
        <v>100</v>
      </c>
      <c r="AB16" s="6">
        <f>100 + SUMIFS(NhatKy_ViPham!J:J, NhatKy_ViPham!E:E, "10_Anh", NhatKy_ViPham!F:F, B16, NhatKy_ViPham!C:C, "T11") - SUMIFS(NhatKy_ViPham!K:K, NhatKy_ViPham!E:E, "10_Anh", NhatKy_ViPham!F:F, B16, NhatKy_ViPham!C:C, "T11")</f>
        <v>100</v>
      </c>
      <c r="AC16" s="6">
        <f>100 + SUMIFS(NhatKy_ViPham!J:J, NhatKy_ViPham!E:E, "10_Anh", NhatKy_ViPham!F:F, B16, NhatKy_ViPham!C:C, "T12") - SUMIFS(NhatKy_ViPham!K:K, NhatKy_ViPham!E:E, "10_Anh", NhatKy_ViPham!F:F, B16, NhatKy_ViPham!C:C, "T12")</f>
        <v>100</v>
      </c>
      <c r="AD16" s="6">
        <f>100 + SUMIFS(NhatKy_ViPham!J:J, NhatKy_ViPham!E:E, "10_Anh", NhatKy_ViPham!F:F, B16, NhatKy_ViPham!C:C, "T13") - SUMIFS(NhatKy_ViPham!K:K, NhatKy_ViPham!E:E, "10_Anh", NhatKy_ViPham!F:F, B16, NhatKy_ViPham!C:C, "T13")</f>
        <v>100</v>
      </c>
      <c r="AE16" s="6">
        <f>100 + SUMIFS(NhatKy_ViPham!J:J, NhatKy_ViPham!E:E, "10_Anh", NhatKy_ViPham!F:F, B16, NhatKy_ViPham!C:C, "T14") - SUMIFS(NhatKy_ViPham!K:K, NhatKy_ViPham!E:E, "10_Anh", NhatKy_ViPham!F:F, B16, NhatKy_ViPham!C:C, "T14")</f>
        <v>100</v>
      </c>
      <c r="AF16" s="6">
        <f>100 + SUMIFS(NhatKy_ViPham!J:J, NhatKy_ViPham!E:E, "10_Anh", NhatKy_ViPham!F:F, B16, NhatKy_ViPham!C:C, "T15") - SUMIFS(NhatKy_ViPham!K:K, NhatKy_ViPham!E:E, "10_Anh", NhatKy_ViPham!F:F, B16, NhatKy_ViPham!C:C, "T15")</f>
        <v>100</v>
      </c>
      <c r="AG16" s="6">
        <f>100 + SUMIFS(NhatKy_ViPham!J:J, NhatKy_ViPham!E:E, "10_Anh", NhatKy_ViPham!F:F, B16, NhatKy_ViPham!C:C, "T16") - SUMIFS(NhatKy_ViPham!K:K, NhatKy_ViPham!E:E, "10_Anh", NhatKy_ViPham!F:F, B16, NhatKy_ViPham!C:C, "T16")</f>
        <v>100</v>
      </c>
      <c r="AH16" s="6">
        <f>100 + SUMIFS(NhatKy_ViPham!J:J, NhatKy_ViPham!E:E, "10_Anh", NhatKy_ViPham!F:F, B16, NhatKy_ViPham!C:C, "T17") - SUMIFS(NhatKy_ViPham!K:K, NhatKy_ViPham!E:E, "10_Anh", NhatKy_ViPham!F:F, B16, NhatKy_ViPham!C:C, "T17")</f>
        <v>100</v>
      </c>
      <c r="AI16" s="6">
        <f>100 + SUMIFS(NhatKy_ViPham!J:J, NhatKy_ViPham!E:E, "10_Anh", NhatKy_ViPham!F:F, B16, NhatKy_ViPham!C:C, "T18") - SUMIFS(NhatKy_ViPham!K:K, NhatKy_ViPham!E:E, "10_Anh", NhatKy_ViPham!F:F, B16, NhatKy_ViPham!C:C, "T18")</f>
        <v>100</v>
      </c>
      <c r="AJ16" s="6">
        <f>100 + SUMIFS(NhatKy_ViPham!J:J, NhatKy_ViPham!E:E, "10_Anh", NhatKy_ViPham!F:F, B16, NhatKy_ViPham!C:C, "T19") - SUMIFS(NhatKy_ViPham!K:K, NhatKy_ViPham!E:E, "10_Anh", NhatKy_ViPham!F:F, B16, NhatKy_ViPham!C:C, "T19")</f>
        <v>100</v>
      </c>
      <c r="AK16" s="6">
        <f>100 + SUMIFS(NhatKy_ViPham!J:J, NhatKy_ViPham!E:E, "10_Anh", NhatKy_ViPham!F:F, B16, NhatKy_ViPham!C:C, "T20") - SUMIFS(NhatKy_ViPham!K:K, NhatKy_ViPham!E:E, "10_Anh", NhatKy_ViPham!F:F, B16, NhatKy_ViPham!C:C, "T20")</f>
        <v>100</v>
      </c>
      <c r="AL16" s="6">
        <f>100 + SUMIFS(NhatKy_ViPham!J:J, NhatKy_ViPham!E:E, "10_Anh", NhatKy_ViPham!F:F, B16, NhatKy_ViPham!C:C, "T21") - SUMIFS(NhatKy_ViPham!K:K, NhatKy_ViPham!E:E, "10_Anh", NhatKy_ViPham!F:F, B16, NhatKy_ViPham!C:C, "T21")</f>
        <v>100</v>
      </c>
      <c r="AM16" s="6">
        <f>100 + SUMIFS(NhatKy_ViPham!J:J, NhatKy_ViPham!E:E, "10_Anh", NhatKy_ViPham!F:F, B16, NhatKy_ViPham!C:C, "T22") - SUMIFS(NhatKy_ViPham!K:K, NhatKy_ViPham!E:E, "10_Anh", NhatKy_ViPham!F:F, B16, NhatKy_ViPham!C:C, "T22")</f>
        <v>100</v>
      </c>
      <c r="AN16" s="6">
        <f>100 + SUMIFS(NhatKy_ViPham!J:J, NhatKy_ViPham!E:E, "10_Anh", NhatKy_ViPham!F:F, B16, NhatKy_ViPham!C:C, "T23") - SUMIFS(NhatKy_ViPham!K:K, NhatKy_ViPham!E:E, "10_Anh", NhatKy_ViPham!F:F, B16, NhatKy_ViPham!C:C, "T23")</f>
        <v>100</v>
      </c>
      <c r="AO16" s="6">
        <f>100 + SUMIFS(NhatKy_ViPham!J:J, NhatKy_ViPham!E:E, "10_Anh", NhatKy_ViPham!F:F, B16, NhatKy_ViPham!C:C, "T24") - SUMIFS(NhatKy_ViPham!K:K, NhatKy_ViPham!E:E, "10_Anh", NhatKy_ViPham!F:F, B16, NhatKy_ViPham!C:C, "T24")</f>
        <v>100</v>
      </c>
      <c r="AP16" s="6">
        <f>100 + SUMIFS(NhatKy_ViPham!J:J, NhatKy_ViPham!E:E, "10_Anh", NhatKy_ViPham!F:F, B16, NhatKy_ViPham!C:C, "T25") - SUMIFS(NhatKy_ViPham!K:K, NhatKy_ViPham!E:E, "10_Anh", NhatKy_ViPham!F:F, B16, NhatKy_ViPham!C:C, "T25")</f>
        <v>100</v>
      </c>
      <c r="AQ16" s="6">
        <f>100 + SUMIFS(NhatKy_ViPham!J:J, NhatKy_ViPham!E:E, "10_Anh", NhatKy_ViPham!F:F, B16, NhatKy_ViPham!C:C, "T26") - SUMIFS(NhatKy_ViPham!K:K, NhatKy_ViPham!E:E, "10_Anh", NhatKy_ViPham!F:F, B16, NhatKy_ViPham!C:C, "T26")</f>
        <v>100</v>
      </c>
      <c r="AR16" s="6">
        <f>100 + SUMIFS(NhatKy_ViPham!J:J, NhatKy_ViPham!E:E, "10_Anh", NhatKy_ViPham!F:F, B16, NhatKy_ViPham!C:C, "T27") - SUMIFS(NhatKy_ViPham!K:K, NhatKy_ViPham!E:E, "10_Anh", NhatKy_ViPham!F:F, B16, NhatKy_ViPham!C:C, "T27")</f>
        <v>100</v>
      </c>
      <c r="AS16" s="6">
        <f>100 + SUMIFS(NhatKy_ViPham!J:J, NhatKy_ViPham!E:E, "10_Anh", NhatKy_ViPham!F:F, B16, NhatKy_ViPham!C:C, "T28") - SUMIFS(NhatKy_ViPham!K:K, NhatKy_ViPham!E:E, "10_Anh", NhatKy_ViPham!F:F, B16, NhatKy_ViPham!C:C, "T28")</f>
        <v>100</v>
      </c>
      <c r="AT16" s="6">
        <f>100 + SUMIFS(NhatKy_ViPham!J:J, NhatKy_ViPham!E:E, "10_Anh", NhatKy_ViPham!F:F, B16, NhatKy_ViPham!C:C, "T29") - SUMIFS(NhatKy_ViPham!K:K, NhatKy_ViPham!E:E, "10_Anh", NhatKy_ViPham!F:F, B16, NhatKy_ViPham!C:C, "T29")</f>
        <v>100</v>
      </c>
      <c r="AU16" s="6">
        <f>100 + SUMIFS(NhatKy_ViPham!J:J, NhatKy_ViPham!E:E, "10_Anh", NhatKy_ViPham!F:F, B16, NhatKy_ViPham!C:C, "T30") - SUMIFS(NhatKy_ViPham!K:K, NhatKy_ViPham!E:E, "10_Anh", NhatKy_ViPham!F:F, B16, NhatKy_ViPham!C:C, "T30")</f>
        <v>100</v>
      </c>
      <c r="AV16" s="6">
        <f>100 + SUMIFS(NhatKy_ViPham!J:J, NhatKy_ViPham!E:E, "10_Anh", NhatKy_ViPham!F:F, B16, NhatKy_ViPham!C:C, "T31") - SUMIFS(NhatKy_ViPham!K:K, NhatKy_ViPham!E:E, "10_Anh", NhatKy_ViPham!F:F, B16, NhatKy_ViPham!C:C, "T31")</f>
        <v>100</v>
      </c>
      <c r="AW16" s="6">
        <f>100 + SUMIFS(NhatKy_ViPham!J:J, NhatKy_ViPham!E:E, "10_Anh", NhatKy_ViPham!F:F, B16, NhatKy_ViPham!C:C, "T32") - SUMIFS(NhatKy_ViPham!K:K, NhatKy_ViPham!E:E, "10_Anh", NhatKy_ViPham!F:F, B16, NhatKy_ViPham!C:C, "T32")</f>
        <v>100</v>
      </c>
      <c r="AX16" s="6">
        <f>100 + SUMIFS(NhatKy_ViPham!J:J, NhatKy_ViPham!E:E, "10_Anh", NhatKy_ViPham!F:F, B16, NhatKy_ViPham!C:C, "T33") - SUMIFS(NhatKy_ViPham!K:K, NhatKy_ViPham!E:E, "10_Anh", NhatKy_ViPham!F:F, B16, NhatKy_ViPham!C:C, "T33")</f>
        <v>100</v>
      </c>
      <c r="AY16" s="6">
        <f>100 + SUMIFS(NhatKy_ViPham!J:J, NhatKy_ViPham!E:E, "10_Anh", NhatKy_ViPham!F:F, B16, NhatKy_ViPham!C:C, "T34") - SUMIFS(NhatKy_ViPham!K:K, NhatKy_ViPham!E:E, "10_Anh", NhatKy_ViPham!F:F, B16, NhatKy_ViPham!C:C, "T34")</f>
        <v>100</v>
      </c>
      <c r="AZ16" s="6">
        <f>100 + SUMIFS(NhatKy_ViPham!J:J, NhatKy_ViPham!E:E, "10_Anh", NhatKy_ViPham!F:F, B16, NhatKy_ViPham!C:C, "T35") - SUMIFS(NhatKy_ViPham!K:K, NhatKy_ViPham!E:E, "10_Anh", NhatKy_ViPham!F:F, B16, NhatKy_ViPham!C:C, "T35")</f>
        <v>100</v>
      </c>
      <c r="BA16" s="12">
        <f t="shared" si="0"/>
        <v>100</v>
      </c>
      <c r="BB16" s="11" t="s">
        <v>430</v>
      </c>
      <c r="BC16" s="16" t="str">
        <f t="shared" si="1"/>
        <v>Tốt</v>
      </c>
      <c r="BD16" s="15" t="str">
        <f t="shared" si="2"/>
        <v>🟢 BÌNH THƯỜNG</v>
      </c>
    </row>
    <row r="17" spans="1:56" x14ac:dyDescent="0.25">
      <c r="A17" s="4">
        <v>9</v>
      </c>
      <c r="B17" s="10" t="s">
        <v>1171</v>
      </c>
      <c r="C17" s="4" t="s">
        <v>1100</v>
      </c>
      <c r="D17" s="4" t="s">
        <v>435</v>
      </c>
      <c r="E17" s="11" t="s">
        <v>430</v>
      </c>
      <c r="F17" s="7">
        <f>SUMIFS(NhatKy_ViPham!K:K, NhatKy_ViPham!E:E, "10_Anh", NhatKy_ViPham!F:F, B17, NhatKy_ViPham!H:H, "L01")</f>
        <v>0</v>
      </c>
      <c r="G17" s="7">
        <f>SUMIFS(NhatKy_ViPham!K:K, NhatKy_ViPham!E:E, "10_Anh", NhatKy_ViPham!F:F, B17, NhatKy_ViPham!H:H, "L02")</f>
        <v>0</v>
      </c>
      <c r="H17" s="7">
        <f>SUMIFS(NhatKy_ViPham!K:K, NhatKy_ViPham!E:E, "10_Anh", NhatKy_ViPham!F:F, B17, NhatKy_ViPham!H:H, "L03")</f>
        <v>0</v>
      </c>
      <c r="I17" s="7">
        <f>SUMIFS(NhatKy_ViPham!K:K, NhatKy_ViPham!E:E, "10_Anh", NhatKy_ViPham!F:F, B17, NhatKy_ViPham!H:H, "L04")</f>
        <v>0</v>
      </c>
      <c r="J17" s="7">
        <f>SUMIFS(NhatKy_ViPham!K:K, NhatKy_ViPham!E:E, "10_Anh", NhatKy_ViPham!F:F, B17, NhatKy_ViPham!H:H, "L05")</f>
        <v>0</v>
      </c>
      <c r="K17" s="7">
        <f>SUMIFS(NhatKy_ViPham!K:K, NhatKy_ViPham!E:E, "10_Anh", NhatKy_ViPham!F:F, B17, NhatKy_ViPham!H:H, "L06")</f>
        <v>0</v>
      </c>
      <c r="L17" s="7">
        <f>SUMIFS(NhatKy_ViPham!K:K, NhatKy_ViPham!E:E, "10_Anh", NhatKy_ViPham!F:F, B17, NhatKy_ViPham!H:H, "L07")</f>
        <v>0</v>
      </c>
      <c r="M17" s="7">
        <f>SUMIFS(NhatKy_ViPham!K:K, NhatKy_ViPham!E:E, "10_Anh", NhatKy_ViPham!F:F, B17, NhatKy_ViPham!H:H, "L08")</f>
        <v>0</v>
      </c>
      <c r="N17" s="7">
        <f>SUMIFS(NhatKy_ViPham!K:K, NhatKy_ViPham!E:E, "10_Anh", NhatKy_ViPham!F:F, B17, NhatKy_ViPham!H:H, "L09")</f>
        <v>0</v>
      </c>
      <c r="O17" s="7">
        <f>SUMIFS(NhatKy_ViPham!K:K, NhatKy_ViPham!E:E, "10_Anh", NhatKy_ViPham!F:F, B17, NhatKy_ViPham!H:H, "L10")</f>
        <v>0</v>
      </c>
      <c r="P17" s="12">
        <f>SUMIFS(NhatKy_ViPham!J:J, NhatKy_ViPham!E:E, "10_Anh", NhatKy_ViPham!F:F, B17)</f>
        <v>0</v>
      </c>
      <c r="Q17" s="13">
        <f>SUMIFS(NhatKy_ViPham!K:K, NhatKy_ViPham!E:E, "10_Anh", NhatKy_ViPham!F:F, B17)</f>
        <v>0</v>
      </c>
      <c r="R17" s="7">
        <f>100 + SUMIFS(NhatKy_ViPham!J:J, NhatKy_ViPham!E:E, "10_Anh", NhatKy_ViPham!F:F, B17, NhatKy_ViPham!C:C, "T1") - SUMIFS(NhatKy_ViPham!K:K, NhatKy_ViPham!E:E, "10_Anh", NhatKy_ViPham!F:F, B17, NhatKy_ViPham!C:C, "T1")</f>
        <v>100</v>
      </c>
      <c r="S17" s="7">
        <f>100 + SUMIFS(NhatKy_ViPham!J:J, NhatKy_ViPham!E:E, "10_Anh", NhatKy_ViPham!F:F, B17, NhatKy_ViPham!C:C, "T2") - SUMIFS(NhatKy_ViPham!K:K, NhatKy_ViPham!E:E, "10_Anh", NhatKy_ViPham!F:F, B17, NhatKy_ViPham!C:C, "T2")</f>
        <v>100</v>
      </c>
      <c r="T17" s="7">
        <f>100 + SUMIFS(NhatKy_ViPham!J:J, NhatKy_ViPham!E:E, "10_Anh", NhatKy_ViPham!F:F, B17, NhatKy_ViPham!C:C, "T3") - SUMIFS(NhatKy_ViPham!K:K, NhatKy_ViPham!E:E, "10_Anh", NhatKy_ViPham!F:F, B17, NhatKy_ViPham!C:C, "T3")</f>
        <v>100</v>
      </c>
      <c r="U17" s="7">
        <f>100 + SUMIFS(NhatKy_ViPham!J:J, NhatKy_ViPham!E:E, "10_Anh", NhatKy_ViPham!F:F, B17, NhatKy_ViPham!C:C, "T4") - SUMIFS(NhatKy_ViPham!K:K, NhatKy_ViPham!E:E, "10_Anh", NhatKy_ViPham!F:F, B17, NhatKy_ViPham!C:C, "T4")</f>
        <v>100</v>
      </c>
      <c r="V17" s="7">
        <f>100 + SUMIFS(NhatKy_ViPham!J:J, NhatKy_ViPham!E:E, "10_Anh", NhatKy_ViPham!F:F, B17, NhatKy_ViPham!C:C, "T5") - SUMIFS(NhatKy_ViPham!K:K, NhatKy_ViPham!E:E, "10_Anh", NhatKy_ViPham!F:F, B17, NhatKy_ViPham!C:C, "T5")</f>
        <v>100</v>
      </c>
      <c r="W17" s="7">
        <f>100 + SUMIFS(NhatKy_ViPham!J:J, NhatKy_ViPham!E:E, "10_Anh", NhatKy_ViPham!F:F, B17, NhatKy_ViPham!C:C, "T6") - SUMIFS(NhatKy_ViPham!K:K, NhatKy_ViPham!E:E, "10_Anh", NhatKy_ViPham!F:F, B17, NhatKy_ViPham!C:C, "T6")</f>
        <v>100</v>
      </c>
      <c r="X17" s="7">
        <f>100 + SUMIFS(NhatKy_ViPham!J:J, NhatKy_ViPham!E:E, "10_Anh", NhatKy_ViPham!F:F, B17, NhatKy_ViPham!C:C, "T7") - SUMIFS(NhatKy_ViPham!K:K, NhatKy_ViPham!E:E, "10_Anh", NhatKy_ViPham!F:F, B17, NhatKy_ViPham!C:C, "T7")</f>
        <v>100</v>
      </c>
      <c r="Y17" s="7">
        <f>100 + SUMIFS(NhatKy_ViPham!J:J, NhatKy_ViPham!E:E, "10_Anh", NhatKy_ViPham!F:F, B17, NhatKy_ViPham!C:C, "T8") - SUMIFS(NhatKy_ViPham!K:K, NhatKy_ViPham!E:E, "10_Anh", NhatKy_ViPham!F:F, B17, NhatKy_ViPham!C:C, "T8")</f>
        <v>100</v>
      </c>
      <c r="Z17" s="7">
        <f>100 + SUMIFS(NhatKy_ViPham!J:J, NhatKy_ViPham!E:E, "10_Anh", NhatKy_ViPham!F:F, B17, NhatKy_ViPham!C:C, "T9") - SUMIFS(NhatKy_ViPham!K:K, NhatKy_ViPham!E:E, "10_Anh", NhatKy_ViPham!F:F, B17, NhatKy_ViPham!C:C, "T9")</f>
        <v>100</v>
      </c>
      <c r="AA17" s="7">
        <f>100 + SUMIFS(NhatKy_ViPham!J:J, NhatKy_ViPham!E:E, "10_Anh", NhatKy_ViPham!F:F, B17, NhatKy_ViPham!C:C, "T10") - SUMIFS(NhatKy_ViPham!K:K, NhatKy_ViPham!E:E, "10_Anh", NhatKy_ViPham!F:F, B17, NhatKy_ViPham!C:C, "T10")</f>
        <v>100</v>
      </c>
      <c r="AB17" s="7">
        <f>100 + SUMIFS(NhatKy_ViPham!J:J, NhatKy_ViPham!E:E, "10_Anh", NhatKy_ViPham!F:F, B17, NhatKy_ViPham!C:C, "T11") - SUMIFS(NhatKy_ViPham!K:K, NhatKy_ViPham!E:E, "10_Anh", NhatKy_ViPham!F:F, B17, NhatKy_ViPham!C:C, "T11")</f>
        <v>100</v>
      </c>
      <c r="AC17" s="7">
        <f>100 + SUMIFS(NhatKy_ViPham!J:J, NhatKy_ViPham!E:E, "10_Anh", NhatKy_ViPham!F:F, B17, NhatKy_ViPham!C:C, "T12") - SUMIFS(NhatKy_ViPham!K:K, NhatKy_ViPham!E:E, "10_Anh", NhatKy_ViPham!F:F, B17, NhatKy_ViPham!C:C, "T12")</f>
        <v>100</v>
      </c>
      <c r="AD17" s="7">
        <f>100 + SUMIFS(NhatKy_ViPham!J:J, NhatKy_ViPham!E:E, "10_Anh", NhatKy_ViPham!F:F, B17, NhatKy_ViPham!C:C, "T13") - SUMIFS(NhatKy_ViPham!K:K, NhatKy_ViPham!E:E, "10_Anh", NhatKy_ViPham!F:F, B17, NhatKy_ViPham!C:C, "T13")</f>
        <v>100</v>
      </c>
      <c r="AE17" s="7">
        <f>100 + SUMIFS(NhatKy_ViPham!J:J, NhatKy_ViPham!E:E, "10_Anh", NhatKy_ViPham!F:F, B17, NhatKy_ViPham!C:C, "T14") - SUMIFS(NhatKy_ViPham!K:K, NhatKy_ViPham!E:E, "10_Anh", NhatKy_ViPham!F:F, B17, NhatKy_ViPham!C:C, "T14")</f>
        <v>100</v>
      </c>
      <c r="AF17" s="7">
        <f>100 + SUMIFS(NhatKy_ViPham!J:J, NhatKy_ViPham!E:E, "10_Anh", NhatKy_ViPham!F:F, B17, NhatKy_ViPham!C:C, "T15") - SUMIFS(NhatKy_ViPham!K:K, NhatKy_ViPham!E:E, "10_Anh", NhatKy_ViPham!F:F, B17, NhatKy_ViPham!C:C, "T15")</f>
        <v>100</v>
      </c>
      <c r="AG17" s="7">
        <f>100 + SUMIFS(NhatKy_ViPham!J:J, NhatKy_ViPham!E:E, "10_Anh", NhatKy_ViPham!F:F, B17, NhatKy_ViPham!C:C, "T16") - SUMIFS(NhatKy_ViPham!K:K, NhatKy_ViPham!E:E, "10_Anh", NhatKy_ViPham!F:F, B17, NhatKy_ViPham!C:C, "T16")</f>
        <v>100</v>
      </c>
      <c r="AH17" s="7">
        <f>100 + SUMIFS(NhatKy_ViPham!J:J, NhatKy_ViPham!E:E, "10_Anh", NhatKy_ViPham!F:F, B17, NhatKy_ViPham!C:C, "T17") - SUMIFS(NhatKy_ViPham!K:K, NhatKy_ViPham!E:E, "10_Anh", NhatKy_ViPham!F:F, B17, NhatKy_ViPham!C:C, "T17")</f>
        <v>100</v>
      </c>
      <c r="AI17" s="7">
        <f>100 + SUMIFS(NhatKy_ViPham!J:J, NhatKy_ViPham!E:E, "10_Anh", NhatKy_ViPham!F:F, B17, NhatKy_ViPham!C:C, "T18") - SUMIFS(NhatKy_ViPham!K:K, NhatKy_ViPham!E:E, "10_Anh", NhatKy_ViPham!F:F, B17, NhatKy_ViPham!C:C, "T18")</f>
        <v>100</v>
      </c>
      <c r="AJ17" s="7">
        <f>100 + SUMIFS(NhatKy_ViPham!J:J, NhatKy_ViPham!E:E, "10_Anh", NhatKy_ViPham!F:F, B17, NhatKy_ViPham!C:C, "T19") - SUMIFS(NhatKy_ViPham!K:K, NhatKy_ViPham!E:E, "10_Anh", NhatKy_ViPham!F:F, B17, NhatKy_ViPham!C:C, "T19")</f>
        <v>100</v>
      </c>
      <c r="AK17" s="7">
        <f>100 + SUMIFS(NhatKy_ViPham!J:J, NhatKy_ViPham!E:E, "10_Anh", NhatKy_ViPham!F:F, B17, NhatKy_ViPham!C:C, "T20") - SUMIFS(NhatKy_ViPham!K:K, NhatKy_ViPham!E:E, "10_Anh", NhatKy_ViPham!F:F, B17, NhatKy_ViPham!C:C, "T20")</f>
        <v>100</v>
      </c>
      <c r="AL17" s="7">
        <f>100 + SUMIFS(NhatKy_ViPham!J:J, NhatKy_ViPham!E:E, "10_Anh", NhatKy_ViPham!F:F, B17, NhatKy_ViPham!C:C, "T21") - SUMIFS(NhatKy_ViPham!K:K, NhatKy_ViPham!E:E, "10_Anh", NhatKy_ViPham!F:F, B17, NhatKy_ViPham!C:C, "T21")</f>
        <v>100</v>
      </c>
      <c r="AM17" s="7">
        <f>100 + SUMIFS(NhatKy_ViPham!J:J, NhatKy_ViPham!E:E, "10_Anh", NhatKy_ViPham!F:F, B17, NhatKy_ViPham!C:C, "T22") - SUMIFS(NhatKy_ViPham!K:K, NhatKy_ViPham!E:E, "10_Anh", NhatKy_ViPham!F:F, B17, NhatKy_ViPham!C:C, "T22")</f>
        <v>100</v>
      </c>
      <c r="AN17" s="7">
        <f>100 + SUMIFS(NhatKy_ViPham!J:J, NhatKy_ViPham!E:E, "10_Anh", NhatKy_ViPham!F:F, B17, NhatKy_ViPham!C:C, "T23") - SUMIFS(NhatKy_ViPham!K:K, NhatKy_ViPham!E:E, "10_Anh", NhatKy_ViPham!F:F, B17, NhatKy_ViPham!C:C, "T23")</f>
        <v>100</v>
      </c>
      <c r="AO17" s="7">
        <f>100 + SUMIFS(NhatKy_ViPham!J:J, NhatKy_ViPham!E:E, "10_Anh", NhatKy_ViPham!F:F, B17, NhatKy_ViPham!C:C, "T24") - SUMIFS(NhatKy_ViPham!K:K, NhatKy_ViPham!E:E, "10_Anh", NhatKy_ViPham!F:F, B17, NhatKy_ViPham!C:C, "T24")</f>
        <v>100</v>
      </c>
      <c r="AP17" s="7">
        <f>100 + SUMIFS(NhatKy_ViPham!J:J, NhatKy_ViPham!E:E, "10_Anh", NhatKy_ViPham!F:F, B17, NhatKy_ViPham!C:C, "T25") - SUMIFS(NhatKy_ViPham!K:K, NhatKy_ViPham!E:E, "10_Anh", NhatKy_ViPham!F:F, B17, NhatKy_ViPham!C:C, "T25")</f>
        <v>100</v>
      </c>
      <c r="AQ17" s="7">
        <f>100 + SUMIFS(NhatKy_ViPham!J:J, NhatKy_ViPham!E:E, "10_Anh", NhatKy_ViPham!F:F, B17, NhatKy_ViPham!C:C, "T26") - SUMIFS(NhatKy_ViPham!K:K, NhatKy_ViPham!E:E, "10_Anh", NhatKy_ViPham!F:F, B17, NhatKy_ViPham!C:C, "T26")</f>
        <v>100</v>
      </c>
      <c r="AR17" s="7">
        <f>100 + SUMIFS(NhatKy_ViPham!J:J, NhatKy_ViPham!E:E, "10_Anh", NhatKy_ViPham!F:F, B17, NhatKy_ViPham!C:C, "T27") - SUMIFS(NhatKy_ViPham!K:K, NhatKy_ViPham!E:E, "10_Anh", NhatKy_ViPham!F:F, B17, NhatKy_ViPham!C:C, "T27")</f>
        <v>100</v>
      </c>
      <c r="AS17" s="7">
        <f>100 + SUMIFS(NhatKy_ViPham!J:J, NhatKy_ViPham!E:E, "10_Anh", NhatKy_ViPham!F:F, B17, NhatKy_ViPham!C:C, "T28") - SUMIFS(NhatKy_ViPham!K:K, NhatKy_ViPham!E:E, "10_Anh", NhatKy_ViPham!F:F, B17, NhatKy_ViPham!C:C, "T28")</f>
        <v>100</v>
      </c>
      <c r="AT17" s="7">
        <f>100 + SUMIFS(NhatKy_ViPham!J:J, NhatKy_ViPham!E:E, "10_Anh", NhatKy_ViPham!F:F, B17, NhatKy_ViPham!C:C, "T29") - SUMIFS(NhatKy_ViPham!K:K, NhatKy_ViPham!E:E, "10_Anh", NhatKy_ViPham!F:F, B17, NhatKy_ViPham!C:C, "T29")</f>
        <v>100</v>
      </c>
      <c r="AU17" s="7">
        <f>100 + SUMIFS(NhatKy_ViPham!J:J, NhatKy_ViPham!E:E, "10_Anh", NhatKy_ViPham!F:F, B17, NhatKy_ViPham!C:C, "T30") - SUMIFS(NhatKy_ViPham!K:K, NhatKy_ViPham!E:E, "10_Anh", NhatKy_ViPham!F:F, B17, NhatKy_ViPham!C:C, "T30")</f>
        <v>100</v>
      </c>
      <c r="AV17" s="7">
        <f>100 + SUMIFS(NhatKy_ViPham!J:J, NhatKy_ViPham!E:E, "10_Anh", NhatKy_ViPham!F:F, B17, NhatKy_ViPham!C:C, "T31") - SUMIFS(NhatKy_ViPham!K:K, NhatKy_ViPham!E:E, "10_Anh", NhatKy_ViPham!F:F, B17, NhatKy_ViPham!C:C, "T31")</f>
        <v>100</v>
      </c>
      <c r="AW17" s="7">
        <f>100 + SUMIFS(NhatKy_ViPham!J:J, NhatKy_ViPham!E:E, "10_Anh", NhatKy_ViPham!F:F, B17, NhatKy_ViPham!C:C, "T32") - SUMIFS(NhatKy_ViPham!K:K, NhatKy_ViPham!E:E, "10_Anh", NhatKy_ViPham!F:F, B17, NhatKy_ViPham!C:C, "T32")</f>
        <v>100</v>
      </c>
      <c r="AX17" s="7">
        <f>100 + SUMIFS(NhatKy_ViPham!J:J, NhatKy_ViPham!E:E, "10_Anh", NhatKy_ViPham!F:F, B17, NhatKy_ViPham!C:C, "T33") - SUMIFS(NhatKy_ViPham!K:K, NhatKy_ViPham!E:E, "10_Anh", NhatKy_ViPham!F:F, B17, NhatKy_ViPham!C:C, "T33")</f>
        <v>100</v>
      </c>
      <c r="AY17" s="7">
        <f>100 + SUMIFS(NhatKy_ViPham!J:J, NhatKy_ViPham!E:E, "10_Anh", NhatKy_ViPham!F:F, B17, NhatKy_ViPham!C:C, "T34") - SUMIFS(NhatKy_ViPham!K:K, NhatKy_ViPham!E:E, "10_Anh", NhatKy_ViPham!F:F, B17, NhatKy_ViPham!C:C, "T34")</f>
        <v>100</v>
      </c>
      <c r="AZ17" s="7">
        <f>100 + SUMIFS(NhatKy_ViPham!J:J, NhatKy_ViPham!E:E, "10_Anh", NhatKy_ViPham!F:F, B17, NhatKy_ViPham!C:C, "T35") - SUMIFS(NhatKy_ViPham!K:K, NhatKy_ViPham!E:E, "10_Anh", NhatKy_ViPham!F:F, B17, NhatKy_ViPham!C:C, "T35")</f>
        <v>100</v>
      </c>
      <c r="BA17" s="12">
        <f t="shared" si="0"/>
        <v>100</v>
      </c>
      <c r="BB17" s="11" t="s">
        <v>430</v>
      </c>
      <c r="BC17" s="14" t="str">
        <f t="shared" si="1"/>
        <v>Tốt</v>
      </c>
      <c r="BD17" s="10" t="str">
        <f t="shared" si="2"/>
        <v>🟢 BÌNH THƯỜNG</v>
      </c>
    </row>
    <row r="18" spans="1:56" x14ac:dyDescent="0.25">
      <c r="A18" s="5">
        <v>10</v>
      </c>
      <c r="B18" s="15" t="s">
        <v>1172</v>
      </c>
      <c r="C18" s="5" t="s">
        <v>1173</v>
      </c>
      <c r="D18" s="5" t="s">
        <v>429</v>
      </c>
      <c r="E18" s="11" t="s">
        <v>430</v>
      </c>
      <c r="F18" s="6">
        <f>SUMIFS(NhatKy_ViPham!K:K, NhatKy_ViPham!E:E, "10_Anh", NhatKy_ViPham!F:F, B18, NhatKy_ViPham!H:H, "L01")</f>
        <v>0</v>
      </c>
      <c r="G18" s="6">
        <f>SUMIFS(NhatKy_ViPham!K:K, NhatKy_ViPham!E:E, "10_Anh", NhatKy_ViPham!F:F, B18, NhatKy_ViPham!H:H, "L02")</f>
        <v>0</v>
      </c>
      <c r="H18" s="6">
        <f>SUMIFS(NhatKy_ViPham!K:K, NhatKy_ViPham!E:E, "10_Anh", NhatKy_ViPham!F:F, B18, NhatKy_ViPham!H:H, "L03")</f>
        <v>0</v>
      </c>
      <c r="I18" s="6">
        <f>SUMIFS(NhatKy_ViPham!K:K, NhatKy_ViPham!E:E, "10_Anh", NhatKy_ViPham!F:F, B18, NhatKy_ViPham!H:H, "L04")</f>
        <v>0</v>
      </c>
      <c r="J18" s="6">
        <f>SUMIFS(NhatKy_ViPham!K:K, NhatKy_ViPham!E:E, "10_Anh", NhatKy_ViPham!F:F, B18, NhatKy_ViPham!H:H, "L05")</f>
        <v>0</v>
      </c>
      <c r="K18" s="6">
        <f>SUMIFS(NhatKy_ViPham!K:K, NhatKy_ViPham!E:E, "10_Anh", NhatKy_ViPham!F:F, B18, NhatKy_ViPham!H:H, "L06")</f>
        <v>0</v>
      </c>
      <c r="L18" s="6">
        <f>SUMIFS(NhatKy_ViPham!K:K, NhatKy_ViPham!E:E, "10_Anh", NhatKy_ViPham!F:F, B18, NhatKy_ViPham!H:H, "L07")</f>
        <v>0</v>
      </c>
      <c r="M18" s="6">
        <f>SUMIFS(NhatKy_ViPham!K:K, NhatKy_ViPham!E:E, "10_Anh", NhatKy_ViPham!F:F, B18, NhatKy_ViPham!H:H, "L08")</f>
        <v>0</v>
      </c>
      <c r="N18" s="6">
        <f>SUMIFS(NhatKy_ViPham!K:K, NhatKy_ViPham!E:E, "10_Anh", NhatKy_ViPham!F:F, B18, NhatKy_ViPham!H:H, "L09")</f>
        <v>0</v>
      </c>
      <c r="O18" s="6">
        <f>SUMIFS(NhatKy_ViPham!K:K, NhatKy_ViPham!E:E, "10_Anh", NhatKy_ViPham!F:F, B18, NhatKy_ViPham!H:H, "L10")</f>
        <v>0</v>
      </c>
      <c r="P18" s="12">
        <f>SUMIFS(NhatKy_ViPham!J:J, NhatKy_ViPham!E:E, "10_Anh", NhatKy_ViPham!F:F, B18)</f>
        <v>0</v>
      </c>
      <c r="Q18" s="13">
        <f>SUMIFS(NhatKy_ViPham!K:K, NhatKy_ViPham!E:E, "10_Anh", NhatKy_ViPham!F:F, B18)</f>
        <v>0</v>
      </c>
      <c r="R18" s="6">
        <f>100 + SUMIFS(NhatKy_ViPham!J:J, NhatKy_ViPham!E:E, "10_Anh", NhatKy_ViPham!F:F, B18, NhatKy_ViPham!C:C, "T1") - SUMIFS(NhatKy_ViPham!K:K, NhatKy_ViPham!E:E, "10_Anh", NhatKy_ViPham!F:F, B18, NhatKy_ViPham!C:C, "T1")</f>
        <v>100</v>
      </c>
      <c r="S18" s="6">
        <f>100 + SUMIFS(NhatKy_ViPham!J:J, NhatKy_ViPham!E:E, "10_Anh", NhatKy_ViPham!F:F, B18, NhatKy_ViPham!C:C, "T2") - SUMIFS(NhatKy_ViPham!K:K, NhatKy_ViPham!E:E, "10_Anh", NhatKy_ViPham!F:F, B18, NhatKy_ViPham!C:C, "T2")</f>
        <v>100</v>
      </c>
      <c r="T18" s="6">
        <f>100 + SUMIFS(NhatKy_ViPham!J:J, NhatKy_ViPham!E:E, "10_Anh", NhatKy_ViPham!F:F, B18, NhatKy_ViPham!C:C, "T3") - SUMIFS(NhatKy_ViPham!K:K, NhatKy_ViPham!E:E, "10_Anh", NhatKy_ViPham!F:F, B18, NhatKy_ViPham!C:C, "T3")</f>
        <v>100</v>
      </c>
      <c r="U18" s="6">
        <f>100 + SUMIFS(NhatKy_ViPham!J:J, NhatKy_ViPham!E:E, "10_Anh", NhatKy_ViPham!F:F, B18, NhatKy_ViPham!C:C, "T4") - SUMIFS(NhatKy_ViPham!K:K, NhatKy_ViPham!E:E, "10_Anh", NhatKy_ViPham!F:F, B18, NhatKy_ViPham!C:C, "T4")</f>
        <v>100</v>
      </c>
      <c r="V18" s="6">
        <f>100 + SUMIFS(NhatKy_ViPham!J:J, NhatKy_ViPham!E:E, "10_Anh", NhatKy_ViPham!F:F, B18, NhatKy_ViPham!C:C, "T5") - SUMIFS(NhatKy_ViPham!K:K, NhatKy_ViPham!E:E, "10_Anh", NhatKy_ViPham!F:F, B18, NhatKy_ViPham!C:C, "T5")</f>
        <v>100</v>
      </c>
      <c r="W18" s="6">
        <f>100 + SUMIFS(NhatKy_ViPham!J:J, NhatKy_ViPham!E:E, "10_Anh", NhatKy_ViPham!F:F, B18, NhatKy_ViPham!C:C, "T6") - SUMIFS(NhatKy_ViPham!K:K, NhatKy_ViPham!E:E, "10_Anh", NhatKy_ViPham!F:F, B18, NhatKy_ViPham!C:C, "T6")</f>
        <v>100</v>
      </c>
      <c r="X18" s="6">
        <f>100 + SUMIFS(NhatKy_ViPham!J:J, NhatKy_ViPham!E:E, "10_Anh", NhatKy_ViPham!F:F, B18, NhatKy_ViPham!C:C, "T7") - SUMIFS(NhatKy_ViPham!K:K, NhatKy_ViPham!E:E, "10_Anh", NhatKy_ViPham!F:F, B18, NhatKy_ViPham!C:C, "T7")</f>
        <v>100</v>
      </c>
      <c r="Y18" s="6">
        <f>100 + SUMIFS(NhatKy_ViPham!J:J, NhatKy_ViPham!E:E, "10_Anh", NhatKy_ViPham!F:F, B18, NhatKy_ViPham!C:C, "T8") - SUMIFS(NhatKy_ViPham!K:K, NhatKy_ViPham!E:E, "10_Anh", NhatKy_ViPham!F:F, B18, NhatKy_ViPham!C:C, "T8")</f>
        <v>100</v>
      </c>
      <c r="Z18" s="6">
        <f>100 + SUMIFS(NhatKy_ViPham!J:J, NhatKy_ViPham!E:E, "10_Anh", NhatKy_ViPham!F:F, B18, NhatKy_ViPham!C:C, "T9") - SUMIFS(NhatKy_ViPham!K:K, NhatKy_ViPham!E:E, "10_Anh", NhatKy_ViPham!F:F, B18, NhatKy_ViPham!C:C, "T9")</f>
        <v>100</v>
      </c>
      <c r="AA18" s="6">
        <f>100 + SUMIFS(NhatKy_ViPham!J:J, NhatKy_ViPham!E:E, "10_Anh", NhatKy_ViPham!F:F, B18, NhatKy_ViPham!C:C, "T10") - SUMIFS(NhatKy_ViPham!K:K, NhatKy_ViPham!E:E, "10_Anh", NhatKy_ViPham!F:F, B18, NhatKy_ViPham!C:C, "T10")</f>
        <v>100</v>
      </c>
      <c r="AB18" s="6">
        <f>100 + SUMIFS(NhatKy_ViPham!J:J, NhatKy_ViPham!E:E, "10_Anh", NhatKy_ViPham!F:F, B18, NhatKy_ViPham!C:C, "T11") - SUMIFS(NhatKy_ViPham!K:K, NhatKy_ViPham!E:E, "10_Anh", NhatKy_ViPham!F:F, B18, NhatKy_ViPham!C:C, "T11")</f>
        <v>100</v>
      </c>
      <c r="AC18" s="6">
        <f>100 + SUMIFS(NhatKy_ViPham!J:J, NhatKy_ViPham!E:E, "10_Anh", NhatKy_ViPham!F:F, B18, NhatKy_ViPham!C:C, "T12") - SUMIFS(NhatKy_ViPham!K:K, NhatKy_ViPham!E:E, "10_Anh", NhatKy_ViPham!F:F, B18, NhatKy_ViPham!C:C, "T12")</f>
        <v>100</v>
      </c>
      <c r="AD18" s="6">
        <f>100 + SUMIFS(NhatKy_ViPham!J:J, NhatKy_ViPham!E:E, "10_Anh", NhatKy_ViPham!F:F, B18, NhatKy_ViPham!C:C, "T13") - SUMIFS(NhatKy_ViPham!K:K, NhatKy_ViPham!E:E, "10_Anh", NhatKy_ViPham!F:F, B18, NhatKy_ViPham!C:C, "T13")</f>
        <v>100</v>
      </c>
      <c r="AE18" s="6">
        <f>100 + SUMIFS(NhatKy_ViPham!J:J, NhatKy_ViPham!E:E, "10_Anh", NhatKy_ViPham!F:F, B18, NhatKy_ViPham!C:C, "T14") - SUMIFS(NhatKy_ViPham!K:K, NhatKy_ViPham!E:E, "10_Anh", NhatKy_ViPham!F:F, B18, NhatKy_ViPham!C:C, "T14")</f>
        <v>100</v>
      </c>
      <c r="AF18" s="6">
        <f>100 + SUMIFS(NhatKy_ViPham!J:J, NhatKy_ViPham!E:E, "10_Anh", NhatKy_ViPham!F:F, B18, NhatKy_ViPham!C:C, "T15") - SUMIFS(NhatKy_ViPham!K:K, NhatKy_ViPham!E:E, "10_Anh", NhatKy_ViPham!F:F, B18, NhatKy_ViPham!C:C, "T15")</f>
        <v>100</v>
      </c>
      <c r="AG18" s="6">
        <f>100 + SUMIFS(NhatKy_ViPham!J:J, NhatKy_ViPham!E:E, "10_Anh", NhatKy_ViPham!F:F, B18, NhatKy_ViPham!C:C, "T16") - SUMIFS(NhatKy_ViPham!K:K, NhatKy_ViPham!E:E, "10_Anh", NhatKy_ViPham!F:F, B18, NhatKy_ViPham!C:C, "T16")</f>
        <v>100</v>
      </c>
      <c r="AH18" s="6">
        <f>100 + SUMIFS(NhatKy_ViPham!J:J, NhatKy_ViPham!E:E, "10_Anh", NhatKy_ViPham!F:F, B18, NhatKy_ViPham!C:C, "T17") - SUMIFS(NhatKy_ViPham!K:K, NhatKy_ViPham!E:E, "10_Anh", NhatKy_ViPham!F:F, B18, NhatKy_ViPham!C:C, "T17")</f>
        <v>100</v>
      </c>
      <c r="AI18" s="6">
        <f>100 + SUMIFS(NhatKy_ViPham!J:J, NhatKy_ViPham!E:E, "10_Anh", NhatKy_ViPham!F:F, B18, NhatKy_ViPham!C:C, "T18") - SUMIFS(NhatKy_ViPham!K:K, NhatKy_ViPham!E:E, "10_Anh", NhatKy_ViPham!F:F, B18, NhatKy_ViPham!C:C, "T18")</f>
        <v>100</v>
      </c>
      <c r="AJ18" s="6">
        <f>100 + SUMIFS(NhatKy_ViPham!J:J, NhatKy_ViPham!E:E, "10_Anh", NhatKy_ViPham!F:F, B18, NhatKy_ViPham!C:C, "T19") - SUMIFS(NhatKy_ViPham!K:K, NhatKy_ViPham!E:E, "10_Anh", NhatKy_ViPham!F:F, B18, NhatKy_ViPham!C:C, "T19")</f>
        <v>100</v>
      </c>
      <c r="AK18" s="6">
        <f>100 + SUMIFS(NhatKy_ViPham!J:J, NhatKy_ViPham!E:E, "10_Anh", NhatKy_ViPham!F:F, B18, NhatKy_ViPham!C:C, "T20") - SUMIFS(NhatKy_ViPham!K:K, NhatKy_ViPham!E:E, "10_Anh", NhatKy_ViPham!F:F, B18, NhatKy_ViPham!C:C, "T20")</f>
        <v>100</v>
      </c>
      <c r="AL18" s="6">
        <f>100 + SUMIFS(NhatKy_ViPham!J:J, NhatKy_ViPham!E:E, "10_Anh", NhatKy_ViPham!F:F, B18, NhatKy_ViPham!C:C, "T21") - SUMIFS(NhatKy_ViPham!K:K, NhatKy_ViPham!E:E, "10_Anh", NhatKy_ViPham!F:F, B18, NhatKy_ViPham!C:C, "T21")</f>
        <v>100</v>
      </c>
      <c r="AM18" s="6">
        <f>100 + SUMIFS(NhatKy_ViPham!J:J, NhatKy_ViPham!E:E, "10_Anh", NhatKy_ViPham!F:F, B18, NhatKy_ViPham!C:C, "T22") - SUMIFS(NhatKy_ViPham!K:K, NhatKy_ViPham!E:E, "10_Anh", NhatKy_ViPham!F:F, B18, NhatKy_ViPham!C:C, "T22")</f>
        <v>100</v>
      </c>
      <c r="AN18" s="6">
        <f>100 + SUMIFS(NhatKy_ViPham!J:J, NhatKy_ViPham!E:E, "10_Anh", NhatKy_ViPham!F:F, B18, NhatKy_ViPham!C:C, "T23") - SUMIFS(NhatKy_ViPham!K:K, NhatKy_ViPham!E:E, "10_Anh", NhatKy_ViPham!F:F, B18, NhatKy_ViPham!C:C, "T23")</f>
        <v>100</v>
      </c>
      <c r="AO18" s="6">
        <f>100 + SUMIFS(NhatKy_ViPham!J:J, NhatKy_ViPham!E:E, "10_Anh", NhatKy_ViPham!F:F, B18, NhatKy_ViPham!C:C, "T24") - SUMIFS(NhatKy_ViPham!K:K, NhatKy_ViPham!E:E, "10_Anh", NhatKy_ViPham!F:F, B18, NhatKy_ViPham!C:C, "T24")</f>
        <v>100</v>
      </c>
      <c r="AP18" s="6">
        <f>100 + SUMIFS(NhatKy_ViPham!J:J, NhatKy_ViPham!E:E, "10_Anh", NhatKy_ViPham!F:F, B18, NhatKy_ViPham!C:C, "T25") - SUMIFS(NhatKy_ViPham!K:K, NhatKy_ViPham!E:E, "10_Anh", NhatKy_ViPham!F:F, B18, NhatKy_ViPham!C:C, "T25")</f>
        <v>100</v>
      </c>
      <c r="AQ18" s="6">
        <f>100 + SUMIFS(NhatKy_ViPham!J:J, NhatKy_ViPham!E:E, "10_Anh", NhatKy_ViPham!F:F, B18, NhatKy_ViPham!C:C, "T26") - SUMIFS(NhatKy_ViPham!K:K, NhatKy_ViPham!E:E, "10_Anh", NhatKy_ViPham!F:F, B18, NhatKy_ViPham!C:C, "T26")</f>
        <v>100</v>
      </c>
      <c r="AR18" s="6">
        <f>100 + SUMIFS(NhatKy_ViPham!J:J, NhatKy_ViPham!E:E, "10_Anh", NhatKy_ViPham!F:F, B18, NhatKy_ViPham!C:C, "T27") - SUMIFS(NhatKy_ViPham!K:K, NhatKy_ViPham!E:E, "10_Anh", NhatKy_ViPham!F:F, B18, NhatKy_ViPham!C:C, "T27")</f>
        <v>100</v>
      </c>
      <c r="AS18" s="6">
        <f>100 + SUMIFS(NhatKy_ViPham!J:J, NhatKy_ViPham!E:E, "10_Anh", NhatKy_ViPham!F:F, B18, NhatKy_ViPham!C:C, "T28") - SUMIFS(NhatKy_ViPham!K:K, NhatKy_ViPham!E:E, "10_Anh", NhatKy_ViPham!F:F, B18, NhatKy_ViPham!C:C, "T28")</f>
        <v>100</v>
      </c>
      <c r="AT18" s="6">
        <f>100 + SUMIFS(NhatKy_ViPham!J:J, NhatKy_ViPham!E:E, "10_Anh", NhatKy_ViPham!F:F, B18, NhatKy_ViPham!C:C, "T29") - SUMIFS(NhatKy_ViPham!K:K, NhatKy_ViPham!E:E, "10_Anh", NhatKy_ViPham!F:F, B18, NhatKy_ViPham!C:C, "T29")</f>
        <v>100</v>
      </c>
      <c r="AU18" s="6">
        <f>100 + SUMIFS(NhatKy_ViPham!J:J, NhatKy_ViPham!E:E, "10_Anh", NhatKy_ViPham!F:F, B18, NhatKy_ViPham!C:C, "T30") - SUMIFS(NhatKy_ViPham!K:K, NhatKy_ViPham!E:E, "10_Anh", NhatKy_ViPham!F:F, B18, NhatKy_ViPham!C:C, "T30")</f>
        <v>100</v>
      </c>
      <c r="AV18" s="6">
        <f>100 + SUMIFS(NhatKy_ViPham!J:J, NhatKy_ViPham!E:E, "10_Anh", NhatKy_ViPham!F:F, B18, NhatKy_ViPham!C:C, "T31") - SUMIFS(NhatKy_ViPham!K:K, NhatKy_ViPham!E:E, "10_Anh", NhatKy_ViPham!F:F, B18, NhatKy_ViPham!C:C, "T31")</f>
        <v>100</v>
      </c>
      <c r="AW18" s="6">
        <f>100 + SUMIFS(NhatKy_ViPham!J:J, NhatKy_ViPham!E:E, "10_Anh", NhatKy_ViPham!F:F, B18, NhatKy_ViPham!C:C, "T32") - SUMIFS(NhatKy_ViPham!K:K, NhatKy_ViPham!E:E, "10_Anh", NhatKy_ViPham!F:F, B18, NhatKy_ViPham!C:C, "T32")</f>
        <v>100</v>
      </c>
      <c r="AX18" s="6">
        <f>100 + SUMIFS(NhatKy_ViPham!J:J, NhatKy_ViPham!E:E, "10_Anh", NhatKy_ViPham!F:F, B18, NhatKy_ViPham!C:C, "T33") - SUMIFS(NhatKy_ViPham!K:K, NhatKy_ViPham!E:E, "10_Anh", NhatKy_ViPham!F:F, B18, NhatKy_ViPham!C:C, "T33")</f>
        <v>100</v>
      </c>
      <c r="AY18" s="6">
        <f>100 + SUMIFS(NhatKy_ViPham!J:J, NhatKy_ViPham!E:E, "10_Anh", NhatKy_ViPham!F:F, B18, NhatKy_ViPham!C:C, "T34") - SUMIFS(NhatKy_ViPham!K:K, NhatKy_ViPham!E:E, "10_Anh", NhatKy_ViPham!F:F, B18, NhatKy_ViPham!C:C, "T34")</f>
        <v>100</v>
      </c>
      <c r="AZ18" s="6">
        <f>100 + SUMIFS(NhatKy_ViPham!J:J, NhatKy_ViPham!E:E, "10_Anh", NhatKy_ViPham!F:F, B18, NhatKy_ViPham!C:C, "T35") - SUMIFS(NhatKy_ViPham!K:K, NhatKy_ViPham!E:E, "10_Anh", NhatKy_ViPham!F:F, B18, NhatKy_ViPham!C:C, "T35")</f>
        <v>100</v>
      </c>
      <c r="BA18" s="12">
        <f t="shared" si="0"/>
        <v>100</v>
      </c>
      <c r="BB18" s="11" t="s">
        <v>430</v>
      </c>
      <c r="BC18" s="16" t="str">
        <f t="shared" si="1"/>
        <v>Tốt</v>
      </c>
      <c r="BD18" s="15" t="str">
        <f t="shared" si="2"/>
        <v>🟢 BÌNH THƯỜNG</v>
      </c>
    </row>
    <row r="19" spans="1:56" x14ac:dyDescent="0.25">
      <c r="A19" s="4">
        <v>11</v>
      </c>
      <c r="B19" s="10" t="s">
        <v>1174</v>
      </c>
      <c r="C19" s="4" t="s">
        <v>730</v>
      </c>
      <c r="D19" s="4" t="s">
        <v>435</v>
      </c>
      <c r="E19" s="11" t="s">
        <v>430</v>
      </c>
      <c r="F19" s="7">
        <f>SUMIFS(NhatKy_ViPham!K:K, NhatKy_ViPham!E:E, "10_Anh", NhatKy_ViPham!F:F, B19, NhatKy_ViPham!H:H, "L01")</f>
        <v>0</v>
      </c>
      <c r="G19" s="7">
        <f>SUMIFS(NhatKy_ViPham!K:K, NhatKy_ViPham!E:E, "10_Anh", NhatKy_ViPham!F:F, B19, NhatKy_ViPham!H:H, "L02")</f>
        <v>0</v>
      </c>
      <c r="H19" s="7">
        <f>SUMIFS(NhatKy_ViPham!K:K, NhatKy_ViPham!E:E, "10_Anh", NhatKy_ViPham!F:F, B19, NhatKy_ViPham!H:H, "L03")</f>
        <v>0</v>
      </c>
      <c r="I19" s="7">
        <f>SUMIFS(NhatKy_ViPham!K:K, NhatKy_ViPham!E:E, "10_Anh", NhatKy_ViPham!F:F, B19, NhatKy_ViPham!H:H, "L04")</f>
        <v>0</v>
      </c>
      <c r="J19" s="7">
        <f>SUMIFS(NhatKy_ViPham!K:K, NhatKy_ViPham!E:E, "10_Anh", NhatKy_ViPham!F:F, B19, NhatKy_ViPham!H:H, "L05")</f>
        <v>0</v>
      </c>
      <c r="K19" s="7">
        <f>SUMIFS(NhatKy_ViPham!K:K, NhatKy_ViPham!E:E, "10_Anh", NhatKy_ViPham!F:F, B19, NhatKy_ViPham!H:H, "L06")</f>
        <v>0</v>
      </c>
      <c r="L19" s="7">
        <f>SUMIFS(NhatKy_ViPham!K:K, NhatKy_ViPham!E:E, "10_Anh", NhatKy_ViPham!F:F, B19, NhatKy_ViPham!H:H, "L07")</f>
        <v>0</v>
      </c>
      <c r="M19" s="7">
        <f>SUMIFS(NhatKy_ViPham!K:K, NhatKy_ViPham!E:E, "10_Anh", NhatKy_ViPham!F:F, B19, NhatKy_ViPham!H:H, "L08")</f>
        <v>0</v>
      </c>
      <c r="N19" s="7">
        <f>SUMIFS(NhatKy_ViPham!K:K, NhatKy_ViPham!E:E, "10_Anh", NhatKy_ViPham!F:F, B19, NhatKy_ViPham!H:H, "L09")</f>
        <v>0</v>
      </c>
      <c r="O19" s="7">
        <f>SUMIFS(NhatKy_ViPham!K:K, NhatKy_ViPham!E:E, "10_Anh", NhatKy_ViPham!F:F, B19, NhatKy_ViPham!H:H, "L10")</f>
        <v>0</v>
      </c>
      <c r="P19" s="12">
        <f>SUMIFS(NhatKy_ViPham!J:J, NhatKy_ViPham!E:E, "10_Anh", NhatKy_ViPham!F:F, B19)</f>
        <v>0</v>
      </c>
      <c r="Q19" s="13">
        <f>SUMIFS(NhatKy_ViPham!K:K, NhatKy_ViPham!E:E, "10_Anh", NhatKy_ViPham!F:F, B19)</f>
        <v>0</v>
      </c>
      <c r="R19" s="7">
        <f>100 + SUMIFS(NhatKy_ViPham!J:J, NhatKy_ViPham!E:E, "10_Anh", NhatKy_ViPham!F:F, B19, NhatKy_ViPham!C:C, "T1") - SUMIFS(NhatKy_ViPham!K:K, NhatKy_ViPham!E:E, "10_Anh", NhatKy_ViPham!F:F, B19, NhatKy_ViPham!C:C, "T1")</f>
        <v>100</v>
      </c>
      <c r="S19" s="7">
        <f>100 + SUMIFS(NhatKy_ViPham!J:J, NhatKy_ViPham!E:E, "10_Anh", NhatKy_ViPham!F:F, B19, NhatKy_ViPham!C:C, "T2") - SUMIFS(NhatKy_ViPham!K:K, NhatKy_ViPham!E:E, "10_Anh", NhatKy_ViPham!F:F, B19, NhatKy_ViPham!C:C, "T2")</f>
        <v>100</v>
      </c>
      <c r="T19" s="7">
        <f>100 + SUMIFS(NhatKy_ViPham!J:J, NhatKy_ViPham!E:E, "10_Anh", NhatKy_ViPham!F:F, B19, NhatKy_ViPham!C:C, "T3") - SUMIFS(NhatKy_ViPham!K:K, NhatKy_ViPham!E:E, "10_Anh", NhatKy_ViPham!F:F, B19, NhatKy_ViPham!C:C, "T3")</f>
        <v>100</v>
      </c>
      <c r="U19" s="7">
        <f>100 + SUMIFS(NhatKy_ViPham!J:J, NhatKy_ViPham!E:E, "10_Anh", NhatKy_ViPham!F:F, B19, NhatKy_ViPham!C:C, "T4") - SUMIFS(NhatKy_ViPham!K:K, NhatKy_ViPham!E:E, "10_Anh", NhatKy_ViPham!F:F, B19, NhatKy_ViPham!C:C, "T4")</f>
        <v>100</v>
      </c>
      <c r="V19" s="7">
        <f>100 + SUMIFS(NhatKy_ViPham!J:J, NhatKy_ViPham!E:E, "10_Anh", NhatKy_ViPham!F:F, B19, NhatKy_ViPham!C:C, "T5") - SUMIFS(NhatKy_ViPham!K:K, NhatKy_ViPham!E:E, "10_Anh", NhatKy_ViPham!F:F, B19, NhatKy_ViPham!C:C, "T5")</f>
        <v>100</v>
      </c>
      <c r="W19" s="7">
        <f>100 + SUMIFS(NhatKy_ViPham!J:J, NhatKy_ViPham!E:E, "10_Anh", NhatKy_ViPham!F:F, B19, NhatKy_ViPham!C:C, "T6") - SUMIFS(NhatKy_ViPham!K:K, NhatKy_ViPham!E:E, "10_Anh", NhatKy_ViPham!F:F, B19, NhatKy_ViPham!C:C, "T6")</f>
        <v>100</v>
      </c>
      <c r="X19" s="7">
        <f>100 + SUMIFS(NhatKy_ViPham!J:J, NhatKy_ViPham!E:E, "10_Anh", NhatKy_ViPham!F:F, B19, NhatKy_ViPham!C:C, "T7") - SUMIFS(NhatKy_ViPham!K:K, NhatKy_ViPham!E:E, "10_Anh", NhatKy_ViPham!F:F, B19, NhatKy_ViPham!C:C, "T7")</f>
        <v>100</v>
      </c>
      <c r="Y19" s="7">
        <f>100 + SUMIFS(NhatKy_ViPham!J:J, NhatKy_ViPham!E:E, "10_Anh", NhatKy_ViPham!F:F, B19, NhatKy_ViPham!C:C, "T8") - SUMIFS(NhatKy_ViPham!K:K, NhatKy_ViPham!E:E, "10_Anh", NhatKy_ViPham!F:F, B19, NhatKy_ViPham!C:C, "T8")</f>
        <v>100</v>
      </c>
      <c r="Z19" s="7">
        <f>100 + SUMIFS(NhatKy_ViPham!J:J, NhatKy_ViPham!E:E, "10_Anh", NhatKy_ViPham!F:F, B19, NhatKy_ViPham!C:C, "T9") - SUMIFS(NhatKy_ViPham!K:K, NhatKy_ViPham!E:E, "10_Anh", NhatKy_ViPham!F:F, B19, NhatKy_ViPham!C:C, "T9")</f>
        <v>100</v>
      </c>
      <c r="AA19" s="7">
        <f>100 + SUMIFS(NhatKy_ViPham!J:J, NhatKy_ViPham!E:E, "10_Anh", NhatKy_ViPham!F:F, B19, NhatKy_ViPham!C:C, "T10") - SUMIFS(NhatKy_ViPham!K:K, NhatKy_ViPham!E:E, "10_Anh", NhatKy_ViPham!F:F, B19, NhatKy_ViPham!C:C, "T10")</f>
        <v>100</v>
      </c>
      <c r="AB19" s="7">
        <f>100 + SUMIFS(NhatKy_ViPham!J:J, NhatKy_ViPham!E:E, "10_Anh", NhatKy_ViPham!F:F, B19, NhatKy_ViPham!C:C, "T11") - SUMIFS(NhatKy_ViPham!K:K, NhatKy_ViPham!E:E, "10_Anh", NhatKy_ViPham!F:F, B19, NhatKy_ViPham!C:C, "T11")</f>
        <v>100</v>
      </c>
      <c r="AC19" s="7">
        <f>100 + SUMIFS(NhatKy_ViPham!J:J, NhatKy_ViPham!E:E, "10_Anh", NhatKy_ViPham!F:F, B19, NhatKy_ViPham!C:C, "T12") - SUMIFS(NhatKy_ViPham!K:K, NhatKy_ViPham!E:E, "10_Anh", NhatKy_ViPham!F:F, B19, NhatKy_ViPham!C:C, "T12")</f>
        <v>100</v>
      </c>
      <c r="AD19" s="7">
        <f>100 + SUMIFS(NhatKy_ViPham!J:J, NhatKy_ViPham!E:E, "10_Anh", NhatKy_ViPham!F:F, B19, NhatKy_ViPham!C:C, "T13") - SUMIFS(NhatKy_ViPham!K:K, NhatKy_ViPham!E:E, "10_Anh", NhatKy_ViPham!F:F, B19, NhatKy_ViPham!C:C, "T13")</f>
        <v>100</v>
      </c>
      <c r="AE19" s="7">
        <f>100 + SUMIFS(NhatKy_ViPham!J:J, NhatKy_ViPham!E:E, "10_Anh", NhatKy_ViPham!F:F, B19, NhatKy_ViPham!C:C, "T14") - SUMIFS(NhatKy_ViPham!K:K, NhatKy_ViPham!E:E, "10_Anh", NhatKy_ViPham!F:F, B19, NhatKy_ViPham!C:C, "T14")</f>
        <v>100</v>
      </c>
      <c r="AF19" s="7">
        <f>100 + SUMIFS(NhatKy_ViPham!J:J, NhatKy_ViPham!E:E, "10_Anh", NhatKy_ViPham!F:F, B19, NhatKy_ViPham!C:C, "T15") - SUMIFS(NhatKy_ViPham!K:K, NhatKy_ViPham!E:E, "10_Anh", NhatKy_ViPham!F:F, B19, NhatKy_ViPham!C:C, "T15")</f>
        <v>100</v>
      </c>
      <c r="AG19" s="7">
        <f>100 + SUMIFS(NhatKy_ViPham!J:J, NhatKy_ViPham!E:E, "10_Anh", NhatKy_ViPham!F:F, B19, NhatKy_ViPham!C:C, "T16") - SUMIFS(NhatKy_ViPham!K:K, NhatKy_ViPham!E:E, "10_Anh", NhatKy_ViPham!F:F, B19, NhatKy_ViPham!C:C, "T16")</f>
        <v>100</v>
      </c>
      <c r="AH19" s="7">
        <f>100 + SUMIFS(NhatKy_ViPham!J:J, NhatKy_ViPham!E:E, "10_Anh", NhatKy_ViPham!F:F, B19, NhatKy_ViPham!C:C, "T17") - SUMIFS(NhatKy_ViPham!K:K, NhatKy_ViPham!E:E, "10_Anh", NhatKy_ViPham!F:F, B19, NhatKy_ViPham!C:C, "T17")</f>
        <v>100</v>
      </c>
      <c r="AI19" s="7">
        <f>100 + SUMIFS(NhatKy_ViPham!J:J, NhatKy_ViPham!E:E, "10_Anh", NhatKy_ViPham!F:F, B19, NhatKy_ViPham!C:C, "T18") - SUMIFS(NhatKy_ViPham!K:K, NhatKy_ViPham!E:E, "10_Anh", NhatKy_ViPham!F:F, B19, NhatKy_ViPham!C:C, "T18")</f>
        <v>100</v>
      </c>
      <c r="AJ19" s="7">
        <f>100 + SUMIFS(NhatKy_ViPham!J:J, NhatKy_ViPham!E:E, "10_Anh", NhatKy_ViPham!F:F, B19, NhatKy_ViPham!C:C, "T19") - SUMIFS(NhatKy_ViPham!K:K, NhatKy_ViPham!E:E, "10_Anh", NhatKy_ViPham!F:F, B19, NhatKy_ViPham!C:C, "T19")</f>
        <v>100</v>
      </c>
      <c r="AK19" s="7">
        <f>100 + SUMIFS(NhatKy_ViPham!J:J, NhatKy_ViPham!E:E, "10_Anh", NhatKy_ViPham!F:F, B19, NhatKy_ViPham!C:C, "T20") - SUMIFS(NhatKy_ViPham!K:K, NhatKy_ViPham!E:E, "10_Anh", NhatKy_ViPham!F:F, B19, NhatKy_ViPham!C:C, "T20")</f>
        <v>100</v>
      </c>
      <c r="AL19" s="7">
        <f>100 + SUMIFS(NhatKy_ViPham!J:J, NhatKy_ViPham!E:E, "10_Anh", NhatKy_ViPham!F:F, B19, NhatKy_ViPham!C:C, "T21") - SUMIFS(NhatKy_ViPham!K:K, NhatKy_ViPham!E:E, "10_Anh", NhatKy_ViPham!F:F, B19, NhatKy_ViPham!C:C, "T21")</f>
        <v>100</v>
      </c>
      <c r="AM19" s="7">
        <f>100 + SUMIFS(NhatKy_ViPham!J:J, NhatKy_ViPham!E:E, "10_Anh", NhatKy_ViPham!F:F, B19, NhatKy_ViPham!C:C, "T22") - SUMIFS(NhatKy_ViPham!K:K, NhatKy_ViPham!E:E, "10_Anh", NhatKy_ViPham!F:F, B19, NhatKy_ViPham!C:C, "T22")</f>
        <v>100</v>
      </c>
      <c r="AN19" s="7">
        <f>100 + SUMIFS(NhatKy_ViPham!J:J, NhatKy_ViPham!E:E, "10_Anh", NhatKy_ViPham!F:F, B19, NhatKy_ViPham!C:C, "T23") - SUMIFS(NhatKy_ViPham!K:K, NhatKy_ViPham!E:E, "10_Anh", NhatKy_ViPham!F:F, B19, NhatKy_ViPham!C:C, "T23")</f>
        <v>100</v>
      </c>
      <c r="AO19" s="7">
        <f>100 + SUMIFS(NhatKy_ViPham!J:J, NhatKy_ViPham!E:E, "10_Anh", NhatKy_ViPham!F:F, B19, NhatKy_ViPham!C:C, "T24") - SUMIFS(NhatKy_ViPham!K:K, NhatKy_ViPham!E:E, "10_Anh", NhatKy_ViPham!F:F, B19, NhatKy_ViPham!C:C, "T24")</f>
        <v>100</v>
      </c>
      <c r="AP19" s="7">
        <f>100 + SUMIFS(NhatKy_ViPham!J:J, NhatKy_ViPham!E:E, "10_Anh", NhatKy_ViPham!F:F, B19, NhatKy_ViPham!C:C, "T25") - SUMIFS(NhatKy_ViPham!K:K, NhatKy_ViPham!E:E, "10_Anh", NhatKy_ViPham!F:F, B19, NhatKy_ViPham!C:C, "T25")</f>
        <v>100</v>
      </c>
      <c r="AQ19" s="7">
        <f>100 + SUMIFS(NhatKy_ViPham!J:J, NhatKy_ViPham!E:E, "10_Anh", NhatKy_ViPham!F:F, B19, NhatKy_ViPham!C:C, "T26") - SUMIFS(NhatKy_ViPham!K:K, NhatKy_ViPham!E:E, "10_Anh", NhatKy_ViPham!F:F, B19, NhatKy_ViPham!C:C, "T26")</f>
        <v>100</v>
      </c>
      <c r="AR19" s="7">
        <f>100 + SUMIFS(NhatKy_ViPham!J:J, NhatKy_ViPham!E:E, "10_Anh", NhatKy_ViPham!F:F, B19, NhatKy_ViPham!C:C, "T27") - SUMIFS(NhatKy_ViPham!K:K, NhatKy_ViPham!E:E, "10_Anh", NhatKy_ViPham!F:F, B19, NhatKy_ViPham!C:C, "T27")</f>
        <v>100</v>
      </c>
      <c r="AS19" s="7">
        <f>100 + SUMIFS(NhatKy_ViPham!J:J, NhatKy_ViPham!E:E, "10_Anh", NhatKy_ViPham!F:F, B19, NhatKy_ViPham!C:C, "T28") - SUMIFS(NhatKy_ViPham!K:K, NhatKy_ViPham!E:E, "10_Anh", NhatKy_ViPham!F:F, B19, NhatKy_ViPham!C:C, "T28")</f>
        <v>100</v>
      </c>
      <c r="AT19" s="7">
        <f>100 + SUMIFS(NhatKy_ViPham!J:J, NhatKy_ViPham!E:E, "10_Anh", NhatKy_ViPham!F:F, B19, NhatKy_ViPham!C:C, "T29") - SUMIFS(NhatKy_ViPham!K:K, NhatKy_ViPham!E:E, "10_Anh", NhatKy_ViPham!F:F, B19, NhatKy_ViPham!C:C, "T29")</f>
        <v>100</v>
      </c>
      <c r="AU19" s="7">
        <f>100 + SUMIFS(NhatKy_ViPham!J:J, NhatKy_ViPham!E:E, "10_Anh", NhatKy_ViPham!F:F, B19, NhatKy_ViPham!C:C, "T30") - SUMIFS(NhatKy_ViPham!K:K, NhatKy_ViPham!E:E, "10_Anh", NhatKy_ViPham!F:F, B19, NhatKy_ViPham!C:C, "T30")</f>
        <v>100</v>
      </c>
      <c r="AV19" s="7">
        <f>100 + SUMIFS(NhatKy_ViPham!J:J, NhatKy_ViPham!E:E, "10_Anh", NhatKy_ViPham!F:F, B19, NhatKy_ViPham!C:C, "T31") - SUMIFS(NhatKy_ViPham!K:K, NhatKy_ViPham!E:E, "10_Anh", NhatKy_ViPham!F:F, B19, NhatKy_ViPham!C:C, "T31")</f>
        <v>100</v>
      </c>
      <c r="AW19" s="7">
        <f>100 + SUMIFS(NhatKy_ViPham!J:J, NhatKy_ViPham!E:E, "10_Anh", NhatKy_ViPham!F:F, B19, NhatKy_ViPham!C:C, "T32") - SUMIFS(NhatKy_ViPham!K:K, NhatKy_ViPham!E:E, "10_Anh", NhatKy_ViPham!F:F, B19, NhatKy_ViPham!C:C, "T32")</f>
        <v>100</v>
      </c>
      <c r="AX19" s="7">
        <f>100 + SUMIFS(NhatKy_ViPham!J:J, NhatKy_ViPham!E:E, "10_Anh", NhatKy_ViPham!F:F, B19, NhatKy_ViPham!C:C, "T33") - SUMIFS(NhatKy_ViPham!K:K, NhatKy_ViPham!E:E, "10_Anh", NhatKy_ViPham!F:F, B19, NhatKy_ViPham!C:C, "T33")</f>
        <v>100</v>
      </c>
      <c r="AY19" s="7">
        <f>100 + SUMIFS(NhatKy_ViPham!J:J, NhatKy_ViPham!E:E, "10_Anh", NhatKy_ViPham!F:F, B19, NhatKy_ViPham!C:C, "T34") - SUMIFS(NhatKy_ViPham!K:K, NhatKy_ViPham!E:E, "10_Anh", NhatKy_ViPham!F:F, B19, NhatKy_ViPham!C:C, "T34")</f>
        <v>100</v>
      </c>
      <c r="AZ19" s="7">
        <f>100 + SUMIFS(NhatKy_ViPham!J:J, NhatKy_ViPham!E:E, "10_Anh", NhatKy_ViPham!F:F, B19, NhatKy_ViPham!C:C, "T35") - SUMIFS(NhatKy_ViPham!K:K, NhatKy_ViPham!E:E, "10_Anh", NhatKy_ViPham!F:F, B19, NhatKy_ViPham!C:C, "T35")</f>
        <v>100</v>
      </c>
      <c r="BA19" s="12">
        <f t="shared" si="0"/>
        <v>100</v>
      </c>
      <c r="BB19" s="11" t="s">
        <v>430</v>
      </c>
      <c r="BC19" s="14" t="str">
        <f t="shared" si="1"/>
        <v>Tốt</v>
      </c>
      <c r="BD19" s="10" t="str">
        <f t="shared" si="2"/>
        <v>🟢 BÌNH THƯỜNG</v>
      </c>
    </row>
    <row r="20" spans="1:56" x14ac:dyDescent="0.25">
      <c r="A20" s="5">
        <v>12</v>
      </c>
      <c r="B20" s="15" t="s">
        <v>1175</v>
      </c>
      <c r="C20" s="5" t="s">
        <v>1176</v>
      </c>
      <c r="D20" s="5" t="s">
        <v>429</v>
      </c>
      <c r="E20" s="11" t="s">
        <v>430</v>
      </c>
      <c r="F20" s="6">
        <f>SUMIFS(NhatKy_ViPham!K:K, NhatKy_ViPham!E:E, "10_Anh", NhatKy_ViPham!F:F, B20, NhatKy_ViPham!H:H, "L01")</f>
        <v>0</v>
      </c>
      <c r="G20" s="6">
        <f>SUMIFS(NhatKy_ViPham!K:K, NhatKy_ViPham!E:E, "10_Anh", NhatKy_ViPham!F:F, B20, NhatKy_ViPham!H:H, "L02")</f>
        <v>0</v>
      </c>
      <c r="H20" s="6">
        <f>SUMIFS(NhatKy_ViPham!K:K, NhatKy_ViPham!E:E, "10_Anh", NhatKy_ViPham!F:F, B20, NhatKy_ViPham!H:H, "L03")</f>
        <v>0</v>
      </c>
      <c r="I20" s="6">
        <f>SUMIFS(NhatKy_ViPham!K:K, NhatKy_ViPham!E:E, "10_Anh", NhatKy_ViPham!F:F, B20, NhatKy_ViPham!H:H, "L04")</f>
        <v>0</v>
      </c>
      <c r="J20" s="6">
        <f>SUMIFS(NhatKy_ViPham!K:K, NhatKy_ViPham!E:E, "10_Anh", NhatKy_ViPham!F:F, B20, NhatKy_ViPham!H:H, "L05")</f>
        <v>0</v>
      </c>
      <c r="K20" s="6">
        <f>SUMIFS(NhatKy_ViPham!K:K, NhatKy_ViPham!E:E, "10_Anh", NhatKy_ViPham!F:F, B20, NhatKy_ViPham!H:H, "L06")</f>
        <v>0</v>
      </c>
      <c r="L20" s="6">
        <f>SUMIFS(NhatKy_ViPham!K:K, NhatKy_ViPham!E:E, "10_Anh", NhatKy_ViPham!F:F, B20, NhatKy_ViPham!H:H, "L07")</f>
        <v>0</v>
      </c>
      <c r="M20" s="6">
        <f>SUMIFS(NhatKy_ViPham!K:K, NhatKy_ViPham!E:E, "10_Anh", NhatKy_ViPham!F:F, B20, NhatKy_ViPham!H:H, "L08")</f>
        <v>0</v>
      </c>
      <c r="N20" s="6">
        <f>SUMIFS(NhatKy_ViPham!K:K, NhatKy_ViPham!E:E, "10_Anh", NhatKy_ViPham!F:F, B20, NhatKy_ViPham!H:H, "L09")</f>
        <v>0</v>
      </c>
      <c r="O20" s="6">
        <f>SUMIFS(NhatKy_ViPham!K:K, NhatKy_ViPham!E:E, "10_Anh", NhatKy_ViPham!F:F, B20, NhatKy_ViPham!H:H, "L10")</f>
        <v>0</v>
      </c>
      <c r="P20" s="12">
        <f>SUMIFS(NhatKy_ViPham!J:J, NhatKy_ViPham!E:E, "10_Anh", NhatKy_ViPham!F:F, B20)</f>
        <v>0</v>
      </c>
      <c r="Q20" s="13">
        <f>SUMIFS(NhatKy_ViPham!K:K, NhatKy_ViPham!E:E, "10_Anh", NhatKy_ViPham!F:F, B20)</f>
        <v>0</v>
      </c>
      <c r="R20" s="6">
        <f>100 + SUMIFS(NhatKy_ViPham!J:J, NhatKy_ViPham!E:E, "10_Anh", NhatKy_ViPham!F:F, B20, NhatKy_ViPham!C:C, "T1") - SUMIFS(NhatKy_ViPham!K:K, NhatKy_ViPham!E:E, "10_Anh", NhatKy_ViPham!F:F, B20, NhatKy_ViPham!C:C, "T1")</f>
        <v>100</v>
      </c>
      <c r="S20" s="6">
        <f>100 + SUMIFS(NhatKy_ViPham!J:J, NhatKy_ViPham!E:E, "10_Anh", NhatKy_ViPham!F:F, B20, NhatKy_ViPham!C:C, "T2") - SUMIFS(NhatKy_ViPham!K:K, NhatKy_ViPham!E:E, "10_Anh", NhatKy_ViPham!F:F, B20, NhatKy_ViPham!C:C, "T2")</f>
        <v>100</v>
      </c>
      <c r="T20" s="6">
        <f>100 + SUMIFS(NhatKy_ViPham!J:J, NhatKy_ViPham!E:E, "10_Anh", NhatKy_ViPham!F:F, B20, NhatKy_ViPham!C:C, "T3") - SUMIFS(NhatKy_ViPham!K:K, NhatKy_ViPham!E:E, "10_Anh", NhatKy_ViPham!F:F, B20, NhatKy_ViPham!C:C, "T3")</f>
        <v>100</v>
      </c>
      <c r="U20" s="6">
        <f>100 + SUMIFS(NhatKy_ViPham!J:J, NhatKy_ViPham!E:E, "10_Anh", NhatKy_ViPham!F:F, B20, NhatKy_ViPham!C:C, "T4") - SUMIFS(NhatKy_ViPham!K:K, NhatKy_ViPham!E:E, "10_Anh", NhatKy_ViPham!F:F, B20, NhatKy_ViPham!C:C, "T4")</f>
        <v>100</v>
      </c>
      <c r="V20" s="6">
        <f>100 + SUMIFS(NhatKy_ViPham!J:J, NhatKy_ViPham!E:E, "10_Anh", NhatKy_ViPham!F:F, B20, NhatKy_ViPham!C:C, "T5") - SUMIFS(NhatKy_ViPham!K:K, NhatKy_ViPham!E:E, "10_Anh", NhatKy_ViPham!F:F, B20, NhatKy_ViPham!C:C, "T5")</f>
        <v>100</v>
      </c>
      <c r="W20" s="6">
        <f>100 + SUMIFS(NhatKy_ViPham!J:J, NhatKy_ViPham!E:E, "10_Anh", NhatKy_ViPham!F:F, B20, NhatKy_ViPham!C:C, "T6") - SUMIFS(NhatKy_ViPham!K:K, NhatKy_ViPham!E:E, "10_Anh", NhatKy_ViPham!F:F, B20, NhatKy_ViPham!C:C, "T6")</f>
        <v>100</v>
      </c>
      <c r="X20" s="6">
        <f>100 + SUMIFS(NhatKy_ViPham!J:J, NhatKy_ViPham!E:E, "10_Anh", NhatKy_ViPham!F:F, B20, NhatKy_ViPham!C:C, "T7") - SUMIFS(NhatKy_ViPham!K:K, NhatKy_ViPham!E:E, "10_Anh", NhatKy_ViPham!F:F, B20, NhatKy_ViPham!C:C, "T7")</f>
        <v>100</v>
      </c>
      <c r="Y20" s="6">
        <f>100 + SUMIFS(NhatKy_ViPham!J:J, NhatKy_ViPham!E:E, "10_Anh", NhatKy_ViPham!F:F, B20, NhatKy_ViPham!C:C, "T8") - SUMIFS(NhatKy_ViPham!K:K, NhatKy_ViPham!E:E, "10_Anh", NhatKy_ViPham!F:F, B20, NhatKy_ViPham!C:C, "T8")</f>
        <v>100</v>
      </c>
      <c r="Z20" s="6">
        <f>100 + SUMIFS(NhatKy_ViPham!J:J, NhatKy_ViPham!E:E, "10_Anh", NhatKy_ViPham!F:F, B20, NhatKy_ViPham!C:C, "T9") - SUMIFS(NhatKy_ViPham!K:K, NhatKy_ViPham!E:E, "10_Anh", NhatKy_ViPham!F:F, B20, NhatKy_ViPham!C:C, "T9")</f>
        <v>100</v>
      </c>
      <c r="AA20" s="6">
        <f>100 + SUMIFS(NhatKy_ViPham!J:J, NhatKy_ViPham!E:E, "10_Anh", NhatKy_ViPham!F:F, B20, NhatKy_ViPham!C:C, "T10") - SUMIFS(NhatKy_ViPham!K:K, NhatKy_ViPham!E:E, "10_Anh", NhatKy_ViPham!F:F, B20, NhatKy_ViPham!C:C, "T10")</f>
        <v>100</v>
      </c>
      <c r="AB20" s="6">
        <f>100 + SUMIFS(NhatKy_ViPham!J:J, NhatKy_ViPham!E:E, "10_Anh", NhatKy_ViPham!F:F, B20, NhatKy_ViPham!C:C, "T11") - SUMIFS(NhatKy_ViPham!K:K, NhatKy_ViPham!E:E, "10_Anh", NhatKy_ViPham!F:F, B20, NhatKy_ViPham!C:C, "T11")</f>
        <v>100</v>
      </c>
      <c r="AC20" s="6">
        <f>100 + SUMIFS(NhatKy_ViPham!J:J, NhatKy_ViPham!E:E, "10_Anh", NhatKy_ViPham!F:F, B20, NhatKy_ViPham!C:C, "T12") - SUMIFS(NhatKy_ViPham!K:K, NhatKy_ViPham!E:E, "10_Anh", NhatKy_ViPham!F:F, B20, NhatKy_ViPham!C:C, "T12")</f>
        <v>100</v>
      </c>
      <c r="AD20" s="6">
        <f>100 + SUMIFS(NhatKy_ViPham!J:J, NhatKy_ViPham!E:E, "10_Anh", NhatKy_ViPham!F:F, B20, NhatKy_ViPham!C:C, "T13") - SUMIFS(NhatKy_ViPham!K:K, NhatKy_ViPham!E:E, "10_Anh", NhatKy_ViPham!F:F, B20, NhatKy_ViPham!C:C, "T13")</f>
        <v>100</v>
      </c>
      <c r="AE20" s="6">
        <f>100 + SUMIFS(NhatKy_ViPham!J:J, NhatKy_ViPham!E:E, "10_Anh", NhatKy_ViPham!F:F, B20, NhatKy_ViPham!C:C, "T14") - SUMIFS(NhatKy_ViPham!K:K, NhatKy_ViPham!E:E, "10_Anh", NhatKy_ViPham!F:F, B20, NhatKy_ViPham!C:C, "T14")</f>
        <v>100</v>
      </c>
      <c r="AF20" s="6">
        <f>100 + SUMIFS(NhatKy_ViPham!J:J, NhatKy_ViPham!E:E, "10_Anh", NhatKy_ViPham!F:F, B20, NhatKy_ViPham!C:C, "T15") - SUMIFS(NhatKy_ViPham!K:K, NhatKy_ViPham!E:E, "10_Anh", NhatKy_ViPham!F:F, B20, NhatKy_ViPham!C:C, "T15")</f>
        <v>100</v>
      </c>
      <c r="AG20" s="6">
        <f>100 + SUMIFS(NhatKy_ViPham!J:J, NhatKy_ViPham!E:E, "10_Anh", NhatKy_ViPham!F:F, B20, NhatKy_ViPham!C:C, "T16") - SUMIFS(NhatKy_ViPham!K:K, NhatKy_ViPham!E:E, "10_Anh", NhatKy_ViPham!F:F, B20, NhatKy_ViPham!C:C, "T16")</f>
        <v>100</v>
      </c>
      <c r="AH20" s="6">
        <f>100 + SUMIFS(NhatKy_ViPham!J:J, NhatKy_ViPham!E:E, "10_Anh", NhatKy_ViPham!F:F, B20, NhatKy_ViPham!C:C, "T17") - SUMIFS(NhatKy_ViPham!K:K, NhatKy_ViPham!E:E, "10_Anh", NhatKy_ViPham!F:F, B20, NhatKy_ViPham!C:C, "T17")</f>
        <v>100</v>
      </c>
      <c r="AI20" s="6">
        <f>100 + SUMIFS(NhatKy_ViPham!J:J, NhatKy_ViPham!E:E, "10_Anh", NhatKy_ViPham!F:F, B20, NhatKy_ViPham!C:C, "T18") - SUMIFS(NhatKy_ViPham!K:K, NhatKy_ViPham!E:E, "10_Anh", NhatKy_ViPham!F:F, B20, NhatKy_ViPham!C:C, "T18")</f>
        <v>100</v>
      </c>
      <c r="AJ20" s="6">
        <f>100 + SUMIFS(NhatKy_ViPham!J:J, NhatKy_ViPham!E:E, "10_Anh", NhatKy_ViPham!F:F, B20, NhatKy_ViPham!C:C, "T19") - SUMIFS(NhatKy_ViPham!K:K, NhatKy_ViPham!E:E, "10_Anh", NhatKy_ViPham!F:F, B20, NhatKy_ViPham!C:C, "T19")</f>
        <v>100</v>
      </c>
      <c r="AK20" s="6">
        <f>100 + SUMIFS(NhatKy_ViPham!J:J, NhatKy_ViPham!E:E, "10_Anh", NhatKy_ViPham!F:F, B20, NhatKy_ViPham!C:C, "T20") - SUMIFS(NhatKy_ViPham!K:K, NhatKy_ViPham!E:E, "10_Anh", NhatKy_ViPham!F:F, B20, NhatKy_ViPham!C:C, "T20")</f>
        <v>100</v>
      </c>
      <c r="AL20" s="6">
        <f>100 + SUMIFS(NhatKy_ViPham!J:J, NhatKy_ViPham!E:E, "10_Anh", NhatKy_ViPham!F:F, B20, NhatKy_ViPham!C:C, "T21") - SUMIFS(NhatKy_ViPham!K:K, NhatKy_ViPham!E:E, "10_Anh", NhatKy_ViPham!F:F, B20, NhatKy_ViPham!C:C, "T21")</f>
        <v>100</v>
      </c>
      <c r="AM20" s="6">
        <f>100 + SUMIFS(NhatKy_ViPham!J:J, NhatKy_ViPham!E:E, "10_Anh", NhatKy_ViPham!F:F, B20, NhatKy_ViPham!C:C, "T22") - SUMIFS(NhatKy_ViPham!K:K, NhatKy_ViPham!E:E, "10_Anh", NhatKy_ViPham!F:F, B20, NhatKy_ViPham!C:C, "T22")</f>
        <v>100</v>
      </c>
      <c r="AN20" s="6">
        <f>100 + SUMIFS(NhatKy_ViPham!J:J, NhatKy_ViPham!E:E, "10_Anh", NhatKy_ViPham!F:F, B20, NhatKy_ViPham!C:C, "T23") - SUMIFS(NhatKy_ViPham!K:K, NhatKy_ViPham!E:E, "10_Anh", NhatKy_ViPham!F:F, B20, NhatKy_ViPham!C:C, "T23")</f>
        <v>100</v>
      </c>
      <c r="AO20" s="6">
        <f>100 + SUMIFS(NhatKy_ViPham!J:J, NhatKy_ViPham!E:E, "10_Anh", NhatKy_ViPham!F:F, B20, NhatKy_ViPham!C:C, "T24") - SUMIFS(NhatKy_ViPham!K:K, NhatKy_ViPham!E:E, "10_Anh", NhatKy_ViPham!F:F, B20, NhatKy_ViPham!C:C, "T24")</f>
        <v>100</v>
      </c>
      <c r="AP20" s="6">
        <f>100 + SUMIFS(NhatKy_ViPham!J:J, NhatKy_ViPham!E:E, "10_Anh", NhatKy_ViPham!F:F, B20, NhatKy_ViPham!C:C, "T25") - SUMIFS(NhatKy_ViPham!K:K, NhatKy_ViPham!E:E, "10_Anh", NhatKy_ViPham!F:F, B20, NhatKy_ViPham!C:C, "T25")</f>
        <v>100</v>
      </c>
      <c r="AQ20" s="6">
        <f>100 + SUMIFS(NhatKy_ViPham!J:J, NhatKy_ViPham!E:E, "10_Anh", NhatKy_ViPham!F:F, B20, NhatKy_ViPham!C:C, "T26") - SUMIFS(NhatKy_ViPham!K:K, NhatKy_ViPham!E:E, "10_Anh", NhatKy_ViPham!F:F, B20, NhatKy_ViPham!C:C, "T26")</f>
        <v>100</v>
      </c>
      <c r="AR20" s="6">
        <f>100 + SUMIFS(NhatKy_ViPham!J:J, NhatKy_ViPham!E:E, "10_Anh", NhatKy_ViPham!F:F, B20, NhatKy_ViPham!C:C, "T27") - SUMIFS(NhatKy_ViPham!K:K, NhatKy_ViPham!E:E, "10_Anh", NhatKy_ViPham!F:F, B20, NhatKy_ViPham!C:C, "T27")</f>
        <v>100</v>
      </c>
      <c r="AS20" s="6">
        <f>100 + SUMIFS(NhatKy_ViPham!J:J, NhatKy_ViPham!E:E, "10_Anh", NhatKy_ViPham!F:F, B20, NhatKy_ViPham!C:C, "T28") - SUMIFS(NhatKy_ViPham!K:K, NhatKy_ViPham!E:E, "10_Anh", NhatKy_ViPham!F:F, B20, NhatKy_ViPham!C:C, "T28")</f>
        <v>100</v>
      </c>
      <c r="AT20" s="6">
        <f>100 + SUMIFS(NhatKy_ViPham!J:J, NhatKy_ViPham!E:E, "10_Anh", NhatKy_ViPham!F:F, B20, NhatKy_ViPham!C:C, "T29") - SUMIFS(NhatKy_ViPham!K:K, NhatKy_ViPham!E:E, "10_Anh", NhatKy_ViPham!F:F, B20, NhatKy_ViPham!C:C, "T29")</f>
        <v>100</v>
      </c>
      <c r="AU20" s="6">
        <f>100 + SUMIFS(NhatKy_ViPham!J:J, NhatKy_ViPham!E:E, "10_Anh", NhatKy_ViPham!F:F, B20, NhatKy_ViPham!C:C, "T30") - SUMIFS(NhatKy_ViPham!K:K, NhatKy_ViPham!E:E, "10_Anh", NhatKy_ViPham!F:F, B20, NhatKy_ViPham!C:C, "T30")</f>
        <v>100</v>
      </c>
      <c r="AV20" s="6">
        <f>100 + SUMIFS(NhatKy_ViPham!J:J, NhatKy_ViPham!E:E, "10_Anh", NhatKy_ViPham!F:F, B20, NhatKy_ViPham!C:C, "T31") - SUMIFS(NhatKy_ViPham!K:K, NhatKy_ViPham!E:E, "10_Anh", NhatKy_ViPham!F:F, B20, NhatKy_ViPham!C:C, "T31")</f>
        <v>100</v>
      </c>
      <c r="AW20" s="6">
        <f>100 + SUMIFS(NhatKy_ViPham!J:J, NhatKy_ViPham!E:E, "10_Anh", NhatKy_ViPham!F:F, B20, NhatKy_ViPham!C:C, "T32") - SUMIFS(NhatKy_ViPham!K:K, NhatKy_ViPham!E:E, "10_Anh", NhatKy_ViPham!F:F, B20, NhatKy_ViPham!C:C, "T32")</f>
        <v>100</v>
      </c>
      <c r="AX20" s="6">
        <f>100 + SUMIFS(NhatKy_ViPham!J:J, NhatKy_ViPham!E:E, "10_Anh", NhatKy_ViPham!F:F, B20, NhatKy_ViPham!C:C, "T33") - SUMIFS(NhatKy_ViPham!K:K, NhatKy_ViPham!E:E, "10_Anh", NhatKy_ViPham!F:F, B20, NhatKy_ViPham!C:C, "T33")</f>
        <v>100</v>
      </c>
      <c r="AY20" s="6">
        <f>100 + SUMIFS(NhatKy_ViPham!J:J, NhatKy_ViPham!E:E, "10_Anh", NhatKy_ViPham!F:F, B20, NhatKy_ViPham!C:C, "T34") - SUMIFS(NhatKy_ViPham!K:K, NhatKy_ViPham!E:E, "10_Anh", NhatKy_ViPham!F:F, B20, NhatKy_ViPham!C:C, "T34")</f>
        <v>100</v>
      </c>
      <c r="AZ20" s="6">
        <f>100 + SUMIFS(NhatKy_ViPham!J:J, NhatKy_ViPham!E:E, "10_Anh", NhatKy_ViPham!F:F, B20, NhatKy_ViPham!C:C, "T35") - SUMIFS(NhatKy_ViPham!K:K, NhatKy_ViPham!E:E, "10_Anh", NhatKy_ViPham!F:F, B20, NhatKy_ViPham!C:C, "T35")</f>
        <v>100</v>
      </c>
      <c r="BA20" s="12">
        <f t="shared" si="0"/>
        <v>100</v>
      </c>
      <c r="BB20" s="11" t="s">
        <v>430</v>
      </c>
      <c r="BC20" s="16" t="str">
        <f t="shared" si="1"/>
        <v>Tốt</v>
      </c>
      <c r="BD20" s="15" t="str">
        <f t="shared" si="2"/>
        <v>🟢 BÌNH THƯỜNG</v>
      </c>
    </row>
    <row r="21" spans="1:56" x14ac:dyDescent="0.25">
      <c r="A21" s="4">
        <v>13</v>
      </c>
      <c r="B21" s="10" t="s">
        <v>1177</v>
      </c>
      <c r="C21" s="4" t="s">
        <v>1178</v>
      </c>
      <c r="D21" s="4" t="s">
        <v>435</v>
      </c>
      <c r="E21" s="11" t="s">
        <v>430</v>
      </c>
      <c r="F21" s="7">
        <f>SUMIFS(NhatKy_ViPham!K:K, NhatKy_ViPham!E:E, "10_Anh", NhatKy_ViPham!F:F, B21, NhatKy_ViPham!H:H, "L01")</f>
        <v>0</v>
      </c>
      <c r="G21" s="7">
        <f>SUMIFS(NhatKy_ViPham!K:K, NhatKy_ViPham!E:E, "10_Anh", NhatKy_ViPham!F:F, B21, NhatKy_ViPham!H:H, "L02")</f>
        <v>0</v>
      </c>
      <c r="H21" s="7">
        <f>SUMIFS(NhatKy_ViPham!K:K, NhatKy_ViPham!E:E, "10_Anh", NhatKy_ViPham!F:F, B21, NhatKy_ViPham!H:H, "L03")</f>
        <v>0</v>
      </c>
      <c r="I21" s="7">
        <f>SUMIFS(NhatKy_ViPham!K:K, NhatKy_ViPham!E:E, "10_Anh", NhatKy_ViPham!F:F, B21, NhatKy_ViPham!H:H, "L04")</f>
        <v>0</v>
      </c>
      <c r="J21" s="7">
        <f>SUMIFS(NhatKy_ViPham!K:K, NhatKy_ViPham!E:E, "10_Anh", NhatKy_ViPham!F:F, B21, NhatKy_ViPham!H:H, "L05")</f>
        <v>0</v>
      </c>
      <c r="K21" s="7">
        <f>SUMIFS(NhatKy_ViPham!K:K, NhatKy_ViPham!E:E, "10_Anh", NhatKy_ViPham!F:F, B21, NhatKy_ViPham!H:H, "L06")</f>
        <v>0</v>
      </c>
      <c r="L21" s="7">
        <f>SUMIFS(NhatKy_ViPham!K:K, NhatKy_ViPham!E:E, "10_Anh", NhatKy_ViPham!F:F, B21, NhatKy_ViPham!H:H, "L07")</f>
        <v>0</v>
      </c>
      <c r="M21" s="7">
        <f>SUMIFS(NhatKy_ViPham!K:K, NhatKy_ViPham!E:E, "10_Anh", NhatKy_ViPham!F:F, B21, NhatKy_ViPham!H:H, "L08")</f>
        <v>0</v>
      </c>
      <c r="N21" s="7">
        <f>SUMIFS(NhatKy_ViPham!K:K, NhatKy_ViPham!E:E, "10_Anh", NhatKy_ViPham!F:F, B21, NhatKy_ViPham!H:H, "L09")</f>
        <v>0</v>
      </c>
      <c r="O21" s="7">
        <f>SUMIFS(NhatKy_ViPham!K:K, NhatKy_ViPham!E:E, "10_Anh", NhatKy_ViPham!F:F, B21, NhatKy_ViPham!H:H, "L10")</f>
        <v>0</v>
      </c>
      <c r="P21" s="12">
        <f>SUMIFS(NhatKy_ViPham!J:J, NhatKy_ViPham!E:E, "10_Anh", NhatKy_ViPham!F:F, B21)</f>
        <v>0</v>
      </c>
      <c r="Q21" s="13">
        <f>SUMIFS(NhatKy_ViPham!K:K, NhatKy_ViPham!E:E, "10_Anh", NhatKy_ViPham!F:F, B21)</f>
        <v>0</v>
      </c>
      <c r="R21" s="7">
        <f>100 + SUMIFS(NhatKy_ViPham!J:J, NhatKy_ViPham!E:E, "10_Anh", NhatKy_ViPham!F:F, B21, NhatKy_ViPham!C:C, "T1") - SUMIFS(NhatKy_ViPham!K:K, NhatKy_ViPham!E:E, "10_Anh", NhatKy_ViPham!F:F, B21, NhatKy_ViPham!C:C, "T1")</f>
        <v>100</v>
      </c>
      <c r="S21" s="7">
        <f>100 + SUMIFS(NhatKy_ViPham!J:J, NhatKy_ViPham!E:E, "10_Anh", NhatKy_ViPham!F:F, B21, NhatKy_ViPham!C:C, "T2") - SUMIFS(NhatKy_ViPham!K:K, NhatKy_ViPham!E:E, "10_Anh", NhatKy_ViPham!F:F, B21, NhatKy_ViPham!C:C, "T2")</f>
        <v>100</v>
      </c>
      <c r="T21" s="7">
        <f>100 + SUMIFS(NhatKy_ViPham!J:J, NhatKy_ViPham!E:E, "10_Anh", NhatKy_ViPham!F:F, B21, NhatKy_ViPham!C:C, "T3") - SUMIFS(NhatKy_ViPham!K:K, NhatKy_ViPham!E:E, "10_Anh", NhatKy_ViPham!F:F, B21, NhatKy_ViPham!C:C, "T3")</f>
        <v>100</v>
      </c>
      <c r="U21" s="7">
        <f>100 + SUMIFS(NhatKy_ViPham!J:J, NhatKy_ViPham!E:E, "10_Anh", NhatKy_ViPham!F:F, B21, NhatKy_ViPham!C:C, "T4") - SUMIFS(NhatKy_ViPham!K:K, NhatKy_ViPham!E:E, "10_Anh", NhatKy_ViPham!F:F, B21, NhatKy_ViPham!C:C, "T4")</f>
        <v>100</v>
      </c>
      <c r="V21" s="7">
        <f>100 + SUMIFS(NhatKy_ViPham!J:J, NhatKy_ViPham!E:E, "10_Anh", NhatKy_ViPham!F:F, B21, NhatKy_ViPham!C:C, "T5") - SUMIFS(NhatKy_ViPham!K:K, NhatKy_ViPham!E:E, "10_Anh", NhatKy_ViPham!F:F, B21, NhatKy_ViPham!C:C, "T5")</f>
        <v>100</v>
      </c>
      <c r="W21" s="7">
        <f>100 + SUMIFS(NhatKy_ViPham!J:J, NhatKy_ViPham!E:E, "10_Anh", NhatKy_ViPham!F:F, B21, NhatKy_ViPham!C:C, "T6") - SUMIFS(NhatKy_ViPham!K:K, NhatKy_ViPham!E:E, "10_Anh", NhatKy_ViPham!F:F, B21, NhatKy_ViPham!C:C, "T6")</f>
        <v>100</v>
      </c>
      <c r="X21" s="7">
        <f>100 + SUMIFS(NhatKy_ViPham!J:J, NhatKy_ViPham!E:E, "10_Anh", NhatKy_ViPham!F:F, B21, NhatKy_ViPham!C:C, "T7") - SUMIFS(NhatKy_ViPham!K:K, NhatKy_ViPham!E:E, "10_Anh", NhatKy_ViPham!F:F, B21, NhatKy_ViPham!C:C, "T7")</f>
        <v>100</v>
      </c>
      <c r="Y21" s="7">
        <f>100 + SUMIFS(NhatKy_ViPham!J:J, NhatKy_ViPham!E:E, "10_Anh", NhatKy_ViPham!F:F, B21, NhatKy_ViPham!C:C, "T8") - SUMIFS(NhatKy_ViPham!K:K, NhatKy_ViPham!E:E, "10_Anh", NhatKy_ViPham!F:F, B21, NhatKy_ViPham!C:C, "T8")</f>
        <v>100</v>
      </c>
      <c r="Z21" s="7">
        <f>100 + SUMIFS(NhatKy_ViPham!J:J, NhatKy_ViPham!E:E, "10_Anh", NhatKy_ViPham!F:F, B21, NhatKy_ViPham!C:C, "T9") - SUMIFS(NhatKy_ViPham!K:K, NhatKy_ViPham!E:E, "10_Anh", NhatKy_ViPham!F:F, B21, NhatKy_ViPham!C:C, "T9")</f>
        <v>100</v>
      </c>
      <c r="AA21" s="7">
        <f>100 + SUMIFS(NhatKy_ViPham!J:J, NhatKy_ViPham!E:E, "10_Anh", NhatKy_ViPham!F:F, B21, NhatKy_ViPham!C:C, "T10") - SUMIFS(NhatKy_ViPham!K:K, NhatKy_ViPham!E:E, "10_Anh", NhatKy_ViPham!F:F, B21, NhatKy_ViPham!C:C, "T10")</f>
        <v>100</v>
      </c>
      <c r="AB21" s="7">
        <f>100 + SUMIFS(NhatKy_ViPham!J:J, NhatKy_ViPham!E:E, "10_Anh", NhatKy_ViPham!F:F, B21, NhatKy_ViPham!C:C, "T11") - SUMIFS(NhatKy_ViPham!K:K, NhatKy_ViPham!E:E, "10_Anh", NhatKy_ViPham!F:F, B21, NhatKy_ViPham!C:C, "T11")</f>
        <v>100</v>
      </c>
      <c r="AC21" s="7">
        <f>100 + SUMIFS(NhatKy_ViPham!J:J, NhatKy_ViPham!E:E, "10_Anh", NhatKy_ViPham!F:F, B21, NhatKy_ViPham!C:C, "T12") - SUMIFS(NhatKy_ViPham!K:K, NhatKy_ViPham!E:E, "10_Anh", NhatKy_ViPham!F:F, B21, NhatKy_ViPham!C:C, "T12")</f>
        <v>100</v>
      </c>
      <c r="AD21" s="7">
        <f>100 + SUMIFS(NhatKy_ViPham!J:J, NhatKy_ViPham!E:E, "10_Anh", NhatKy_ViPham!F:F, B21, NhatKy_ViPham!C:C, "T13") - SUMIFS(NhatKy_ViPham!K:K, NhatKy_ViPham!E:E, "10_Anh", NhatKy_ViPham!F:F, B21, NhatKy_ViPham!C:C, "T13")</f>
        <v>100</v>
      </c>
      <c r="AE21" s="7">
        <f>100 + SUMIFS(NhatKy_ViPham!J:J, NhatKy_ViPham!E:E, "10_Anh", NhatKy_ViPham!F:F, B21, NhatKy_ViPham!C:C, "T14") - SUMIFS(NhatKy_ViPham!K:K, NhatKy_ViPham!E:E, "10_Anh", NhatKy_ViPham!F:F, B21, NhatKy_ViPham!C:C, "T14")</f>
        <v>100</v>
      </c>
      <c r="AF21" s="7">
        <f>100 + SUMIFS(NhatKy_ViPham!J:J, NhatKy_ViPham!E:E, "10_Anh", NhatKy_ViPham!F:F, B21, NhatKy_ViPham!C:C, "T15") - SUMIFS(NhatKy_ViPham!K:K, NhatKy_ViPham!E:E, "10_Anh", NhatKy_ViPham!F:F, B21, NhatKy_ViPham!C:C, "T15")</f>
        <v>100</v>
      </c>
      <c r="AG21" s="7">
        <f>100 + SUMIFS(NhatKy_ViPham!J:J, NhatKy_ViPham!E:E, "10_Anh", NhatKy_ViPham!F:F, B21, NhatKy_ViPham!C:C, "T16") - SUMIFS(NhatKy_ViPham!K:K, NhatKy_ViPham!E:E, "10_Anh", NhatKy_ViPham!F:F, B21, NhatKy_ViPham!C:C, "T16")</f>
        <v>100</v>
      </c>
      <c r="AH21" s="7">
        <f>100 + SUMIFS(NhatKy_ViPham!J:J, NhatKy_ViPham!E:E, "10_Anh", NhatKy_ViPham!F:F, B21, NhatKy_ViPham!C:C, "T17") - SUMIFS(NhatKy_ViPham!K:K, NhatKy_ViPham!E:E, "10_Anh", NhatKy_ViPham!F:F, B21, NhatKy_ViPham!C:C, "T17")</f>
        <v>100</v>
      </c>
      <c r="AI21" s="7">
        <f>100 + SUMIFS(NhatKy_ViPham!J:J, NhatKy_ViPham!E:E, "10_Anh", NhatKy_ViPham!F:F, B21, NhatKy_ViPham!C:C, "T18") - SUMIFS(NhatKy_ViPham!K:K, NhatKy_ViPham!E:E, "10_Anh", NhatKy_ViPham!F:F, B21, NhatKy_ViPham!C:C, "T18")</f>
        <v>100</v>
      </c>
      <c r="AJ21" s="7">
        <f>100 + SUMIFS(NhatKy_ViPham!J:J, NhatKy_ViPham!E:E, "10_Anh", NhatKy_ViPham!F:F, B21, NhatKy_ViPham!C:C, "T19") - SUMIFS(NhatKy_ViPham!K:K, NhatKy_ViPham!E:E, "10_Anh", NhatKy_ViPham!F:F, B21, NhatKy_ViPham!C:C, "T19")</f>
        <v>100</v>
      </c>
      <c r="AK21" s="7">
        <f>100 + SUMIFS(NhatKy_ViPham!J:J, NhatKy_ViPham!E:E, "10_Anh", NhatKy_ViPham!F:F, B21, NhatKy_ViPham!C:C, "T20") - SUMIFS(NhatKy_ViPham!K:K, NhatKy_ViPham!E:E, "10_Anh", NhatKy_ViPham!F:F, B21, NhatKy_ViPham!C:C, "T20")</f>
        <v>100</v>
      </c>
      <c r="AL21" s="7">
        <f>100 + SUMIFS(NhatKy_ViPham!J:J, NhatKy_ViPham!E:E, "10_Anh", NhatKy_ViPham!F:F, B21, NhatKy_ViPham!C:C, "T21") - SUMIFS(NhatKy_ViPham!K:K, NhatKy_ViPham!E:E, "10_Anh", NhatKy_ViPham!F:F, B21, NhatKy_ViPham!C:C, "T21")</f>
        <v>100</v>
      </c>
      <c r="AM21" s="7">
        <f>100 + SUMIFS(NhatKy_ViPham!J:J, NhatKy_ViPham!E:E, "10_Anh", NhatKy_ViPham!F:F, B21, NhatKy_ViPham!C:C, "T22") - SUMIFS(NhatKy_ViPham!K:K, NhatKy_ViPham!E:E, "10_Anh", NhatKy_ViPham!F:F, B21, NhatKy_ViPham!C:C, "T22")</f>
        <v>100</v>
      </c>
      <c r="AN21" s="7">
        <f>100 + SUMIFS(NhatKy_ViPham!J:J, NhatKy_ViPham!E:E, "10_Anh", NhatKy_ViPham!F:F, B21, NhatKy_ViPham!C:C, "T23") - SUMIFS(NhatKy_ViPham!K:K, NhatKy_ViPham!E:E, "10_Anh", NhatKy_ViPham!F:F, B21, NhatKy_ViPham!C:C, "T23")</f>
        <v>100</v>
      </c>
      <c r="AO21" s="7">
        <f>100 + SUMIFS(NhatKy_ViPham!J:J, NhatKy_ViPham!E:E, "10_Anh", NhatKy_ViPham!F:F, B21, NhatKy_ViPham!C:C, "T24") - SUMIFS(NhatKy_ViPham!K:K, NhatKy_ViPham!E:E, "10_Anh", NhatKy_ViPham!F:F, B21, NhatKy_ViPham!C:C, "T24")</f>
        <v>100</v>
      </c>
      <c r="AP21" s="7">
        <f>100 + SUMIFS(NhatKy_ViPham!J:J, NhatKy_ViPham!E:E, "10_Anh", NhatKy_ViPham!F:F, B21, NhatKy_ViPham!C:C, "T25") - SUMIFS(NhatKy_ViPham!K:K, NhatKy_ViPham!E:E, "10_Anh", NhatKy_ViPham!F:F, B21, NhatKy_ViPham!C:C, "T25")</f>
        <v>100</v>
      </c>
      <c r="AQ21" s="7">
        <f>100 + SUMIFS(NhatKy_ViPham!J:J, NhatKy_ViPham!E:E, "10_Anh", NhatKy_ViPham!F:F, B21, NhatKy_ViPham!C:C, "T26") - SUMIFS(NhatKy_ViPham!K:K, NhatKy_ViPham!E:E, "10_Anh", NhatKy_ViPham!F:F, B21, NhatKy_ViPham!C:C, "T26")</f>
        <v>100</v>
      </c>
      <c r="AR21" s="7">
        <f>100 + SUMIFS(NhatKy_ViPham!J:J, NhatKy_ViPham!E:E, "10_Anh", NhatKy_ViPham!F:F, B21, NhatKy_ViPham!C:C, "T27") - SUMIFS(NhatKy_ViPham!K:K, NhatKy_ViPham!E:E, "10_Anh", NhatKy_ViPham!F:F, B21, NhatKy_ViPham!C:C, "T27")</f>
        <v>100</v>
      </c>
      <c r="AS21" s="7">
        <f>100 + SUMIFS(NhatKy_ViPham!J:J, NhatKy_ViPham!E:E, "10_Anh", NhatKy_ViPham!F:F, B21, NhatKy_ViPham!C:C, "T28") - SUMIFS(NhatKy_ViPham!K:K, NhatKy_ViPham!E:E, "10_Anh", NhatKy_ViPham!F:F, B21, NhatKy_ViPham!C:C, "T28")</f>
        <v>100</v>
      </c>
      <c r="AT21" s="7">
        <f>100 + SUMIFS(NhatKy_ViPham!J:J, NhatKy_ViPham!E:E, "10_Anh", NhatKy_ViPham!F:F, B21, NhatKy_ViPham!C:C, "T29") - SUMIFS(NhatKy_ViPham!K:K, NhatKy_ViPham!E:E, "10_Anh", NhatKy_ViPham!F:F, B21, NhatKy_ViPham!C:C, "T29")</f>
        <v>100</v>
      </c>
      <c r="AU21" s="7">
        <f>100 + SUMIFS(NhatKy_ViPham!J:J, NhatKy_ViPham!E:E, "10_Anh", NhatKy_ViPham!F:F, B21, NhatKy_ViPham!C:C, "T30") - SUMIFS(NhatKy_ViPham!K:K, NhatKy_ViPham!E:E, "10_Anh", NhatKy_ViPham!F:F, B21, NhatKy_ViPham!C:C, "T30")</f>
        <v>100</v>
      </c>
      <c r="AV21" s="7">
        <f>100 + SUMIFS(NhatKy_ViPham!J:J, NhatKy_ViPham!E:E, "10_Anh", NhatKy_ViPham!F:F, B21, NhatKy_ViPham!C:C, "T31") - SUMIFS(NhatKy_ViPham!K:K, NhatKy_ViPham!E:E, "10_Anh", NhatKy_ViPham!F:F, B21, NhatKy_ViPham!C:C, "T31")</f>
        <v>100</v>
      </c>
      <c r="AW21" s="7">
        <f>100 + SUMIFS(NhatKy_ViPham!J:J, NhatKy_ViPham!E:E, "10_Anh", NhatKy_ViPham!F:F, B21, NhatKy_ViPham!C:C, "T32") - SUMIFS(NhatKy_ViPham!K:K, NhatKy_ViPham!E:E, "10_Anh", NhatKy_ViPham!F:F, B21, NhatKy_ViPham!C:C, "T32")</f>
        <v>100</v>
      </c>
      <c r="AX21" s="7">
        <f>100 + SUMIFS(NhatKy_ViPham!J:J, NhatKy_ViPham!E:E, "10_Anh", NhatKy_ViPham!F:F, B21, NhatKy_ViPham!C:C, "T33") - SUMIFS(NhatKy_ViPham!K:K, NhatKy_ViPham!E:E, "10_Anh", NhatKy_ViPham!F:F, B21, NhatKy_ViPham!C:C, "T33")</f>
        <v>100</v>
      </c>
      <c r="AY21" s="7">
        <f>100 + SUMIFS(NhatKy_ViPham!J:J, NhatKy_ViPham!E:E, "10_Anh", NhatKy_ViPham!F:F, B21, NhatKy_ViPham!C:C, "T34") - SUMIFS(NhatKy_ViPham!K:K, NhatKy_ViPham!E:E, "10_Anh", NhatKy_ViPham!F:F, B21, NhatKy_ViPham!C:C, "T34")</f>
        <v>100</v>
      </c>
      <c r="AZ21" s="7">
        <f>100 + SUMIFS(NhatKy_ViPham!J:J, NhatKy_ViPham!E:E, "10_Anh", NhatKy_ViPham!F:F, B21, NhatKy_ViPham!C:C, "T35") - SUMIFS(NhatKy_ViPham!K:K, NhatKy_ViPham!E:E, "10_Anh", NhatKy_ViPham!F:F, B21, NhatKy_ViPham!C:C, "T35")</f>
        <v>100</v>
      </c>
      <c r="BA21" s="12">
        <f t="shared" si="0"/>
        <v>100</v>
      </c>
      <c r="BB21" s="11" t="s">
        <v>430</v>
      </c>
      <c r="BC21" s="14" t="str">
        <f t="shared" si="1"/>
        <v>Tốt</v>
      </c>
      <c r="BD21" s="10" t="str">
        <f t="shared" si="2"/>
        <v>🟢 BÌNH THƯỜNG</v>
      </c>
    </row>
    <row r="22" spans="1:56" x14ac:dyDescent="0.25">
      <c r="A22" s="5">
        <v>14</v>
      </c>
      <c r="B22" s="15" t="s">
        <v>1179</v>
      </c>
      <c r="C22" s="5" t="s">
        <v>762</v>
      </c>
      <c r="D22" s="5" t="s">
        <v>435</v>
      </c>
      <c r="E22" s="11" t="s">
        <v>430</v>
      </c>
      <c r="F22" s="6">
        <f>SUMIFS(NhatKy_ViPham!K:K, NhatKy_ViPham!E:E, "10_Anh", NhatKy_ViPham!F:F, B22, NhatKy_ViPham!H:H, "L01")</f>
        <v>0</v>
      </c>
      <c r="G22" s="6">
        <f>SUMIFS(NhatKy_ViPham!K:K, NhatKy_ViPham!E:E, "10_Anh", NhatKy_ViPham!F:F, B22, NhatKy_ViPham!H:H, "L02")</f>
        <v>0</v>
      </c>
      <c r="H22" s="6">
        <f>SUMIFS(NhatKy_ViPham!K:K, NhatKy_ViPham!E:E, "10_Anh", NhatKy_ViPham!F:F, B22, NhatKy_ViPham!H:H, "L03")</f>
        <v>0</v>
      </c>
      <c r="I22" s="6">
        <f>SUMIFS(NhatKy_ViPham!K:K, NhatKy_ViPham!E:E, "10_Anh", NhatKy_ViPham!F:F, B22, NhatKy_ViPham!H:H, "L04")</f>
        <v>0</v>
      </c>
      <c r="J22" s="6">
        <f>SUMIFS(NhatKy_ViPham!K:K, NhatKy_ViPham!E:E, "10_Anh", NhatKy_ViPham!F:F, B22, NhatKy_ViPham!H:H, "L05")</f>
        <v>0</v>
      </c>
      <c r="K22" s="6">
        <f>SUMIFS(NhatKy_ViPham!K:K, NhatKy_ViPham!E:E, "10_Anh", NhatKy_ViPham!F:F, B22, NhatKy_ViPham!H:H, "L06")</f>
        <v>0</v>
      </c>
      <c r="L22" s="6">
        <f>SUMIFS(NhatKy_ViPham!K:K, NhatKy_ViPham!E:E, "10_Anh", NhatKy_ViPham!F:F, B22, NhatKy_ViPham!H:H, "L07")</f>
        <v>0</v>
      </c>
      <c r="M22" s="6">
        <f>SUMIFS(NhatKy_ViPham!K:K, NhatKy_ViPham!E:E, "10_Anh", NhatKy_ViPham!F:F, B22, NhatKy_ViPham!H:H, "L08")</f>
        <v>0</v>
      </c>
      <c r="N22" s="6">
        <f>SUMIFS(NhatKy_ViPham!K:K, NhatKy_ViPham!E:E, "10_Anh", NhatKy_ViPham!F:F, B22, NhatKy_ViPham!H:H, "L09")</f>
        <v>0</v>
      </c>
      <c r="O22" s="6">
        <f>SUMIFS(NhatKy_ViPham!K:K, NhatKy_ViPham!E:E, "10_Anh", NhatKy_ViPham!F:F, B22, NhatKy_ViPham!H:H, "L10")</f>
        <v>0</v>
      </c>
      <c r="P22" s="12">
        <f>SUMIFS(NhatKy_ViPham!J:J, NhatKy_ViPham!E:E, "10_Anh", NhatKy_ViPham!F:F, B22)</f>
        <v>0</v>
      </c>
      <c r="Q22" s="13">
        <f>SUMIFS(NhatKy_ViPham!K:K, NhatKy_ViPham!E:E, "10_Anh", NhatKy_ViPham!F:F, B22)</f>
        <v>0</v>
      </c>
      <c r="R22" s="6">
        <f>100 + SUMIFS(NhatKy_ViPham!J:J, NhatKy_ViPham!E:E, "10_Anh", NhatKy_ViPham!F:F, B22, NhatKy_ViPham!C:C, "T1") - SUMIFS(NhatKy_ViPham!K:K, NhatKy_ViPham!E:E, "10_Anh", NhatKy_ViPham!F:F, B22, NhatKy_ViPham!C:C, "T1")</f>
        <v>100</v>
      </c>
      <c r="S22" s="6">
        <f>100 + SUMIFS(NhatKy_ViPham!J:J, NhatKy_ViPham!E:E, "10_Anh", NhatKy_ViPham!F:F, B22, NhatKy_ViPham!C:C, "T2") - SUMIFS(NhatKy_ViPham!K:K, NhatKy_ViPham!E:E, "10_Anh", NhatKy_ViPham!F:F, B22, NhatKy_ViPham!C:C, "T2")</f>
        <v>100</v>
      </c>
      <c r="T22" s="6">
        <f>100 + SUMIFS(NhatKy_ViPham!J:J, NhatKy_ViPham!E:E, "10_Anh", NhatKy_ViPham!F:F, B22, NhatKy_ViPham!C:C, "T3") - SUMIFS(NhatKy_ViPham!K:K, NhatKy_ViPham!E:E, "10_Anh", NhatKy_ViPham!F:F, B22, NhatKy_ViPham!C:C, "T3")</f>
        <v>100</v>
      </c>
      <c r="U22" s="6">
        <f>100 + SUMIFS(NhatKy_ViPham!J:J, NhatKy_ViPham!E:E, "10_Anh", NhatKy_ViPham!F:F, B22, NhatKy_ViPham!C:C, "T4") - SUMIFS(NhatKy_ViPham!K:K, NhatKy_ViPham!E:E, "10_Anh", NhatKy_ViPham!F:F, B22, NhatKy_ViPham!C:C, "T4")</f>
        <v>100</v>
      </c>
      <c r="V22" s="6">
        <f>100 + SUMIFS(NhatKy_ViPham!J:J, NhatKy_ViPham!E:E, "10_Anh", NhatKy_ViPham!F:F, B22, NhatKy_ViPham!C:C, "T5") - SUMIFS(NhatKy_ViPham!K:K, NhatKy_ViPham!E:E, "10_Anh", NhatKy_ViPham!F:F, B22, NhatKy_ViPham!C:C, "T5")</f>
        <v>100</v>
      </c>
      <c r="W22" s="6">
        <f>100 + SUMIFS(NhatKy_ViPham!J:J, NhatKy_ViPham!E:E, "10_Anh", NhatKy_ViPham!F:F, B22, NhatKy_ViPham!C:C, "T6") - SUMIFS(NhatKy_ViPham!K:K, NhatKy_ViPham!E:E, "10_Anh", NhatKy_ViPham!F:F, B22, NhatKy_ViPham!C:C, "T6")</f>
        <v>100</v>
      </c>
      <c r="X22" s="6">
        <f>100 + SUMIFS(NhatKy_ViPham!J:J, NhatKy_ViPham!E:E, "10_Anh", NhatKy_ViPham!F:F, B22, NhatKy_ViPham!C:C, "T7") - SUMIFS(NhatKy_ViPham!K:K, NhatKy_ViPham!E:E, "10_Anh", NhatKy_ViPham!F:F, B22, NhatKy_ViPham!C:C, "T7")</f>
        <v>100</v>
      </c>
      <c r="Y22" s="6">
        <f>100 + SUMIFS(NhatKy_ViPham!J:J, NhatKy_ViPham!E:E, "10_Anh", NhatKy_ViPham!F:F, B22, NhatKy_ViPham!C:C, "T8") - SUMIFS(NhatKy_ViPham!K:K, NhatKy_ViPham!E:E, "10_Anh", NhatKy_ViPham!F:F, B22, NhatKy_ViPham!C:C, "T8")</f>
        <v>100</v>
      </c>
      <c r="Z22" s="6">
        <f>100 + SUMIFS(NhatKy_ViPham!J:J, NhatKy_ViPham!E:E, "10_Anh", NhatKy_ViPham!F:F, B22, NhatKy_ViPham!C:C, "T9") - SUMIFS(NhatKy_ViPham!K:K, NhatKy_ViPham!E:E, "10_Anh", NhatKy_ViPham!F:F, B22, NhatKy_ViPham!C:C, "T9")</f>
        <v>100</v>
      </c>
      <c r="AA22" s="6">
        <f>100 + SUMIFS(NhatKy_ViPham!J:J, NhatKy_ViPham!E:E, "10_Anh", NhatKy_ViPham!F:F, B22, NhatKy_ViPham!C:C, "T10") - SUMIFS(NhatKy_ViPham!K:K, NhatKy_ViPham!E:E, "10_Anh", NhatKy_ViPham!F:F, B22, NhatKy_ViPham!C:C, "T10")</f>
        <v>100</v>
      </c>
      <c r="AB22" s="6">
        <f>100 + SUMIFS(NhatKy_ViPham!J:J, NhatKy_ViPham!E:E, "10_Anh", NhatKy_ViPham!F:F, B22, NhatKy_ViPham!C:C, "T11") - SUMIFS(NhatKy_ViPham!K:K, NhatKy_ViPham!E:E, "10_Anh", NhatKy_ViPham!F:F, B22, NhatKy_ViPham!C:C, "T11")</f>
        <v>100</v>
      </c>
      <c r="AC22" s="6">
        <f>100 + SUMIFS(NhatKy_ViPham!J:J, NhatKy_ViPham!E:E, "10_Anh", NhatKy_ViPham!F:F, B22, NhatKy_ViPham!C:C, "T12") - SUMIFS(NhatKy_ViPham!K:K, NhatKy_ViPham!E:E, "10_Anh", NhatKy_ViPham!F:F, B22, NhatKy_ViPham!C:C, "T12")</f>
        <v>100</v>
      </c>
      <c r="AD22" s="6">
        <f>100 + SUMIFS(NhatKy_ViPham!J:J, NhatKy_ViPham!E:E, "10_Anh", NhatKy_ViPham!F:F, B22, NhatKy_ViPham!C:C, "T13") - SUMIFS(NhatKy_ViPham!K:K, NhatKy_ViPham!E:E, "10_Anh", NhatKy_ViPham!F:F, B22, NhatKy_ViPham!C:C, "T13")</f>
        <v>100</v>
      </c>
      <c r="AE22" s="6">
        <f>100 + SUMIFS(NhatKy_ViPham!J:J, NhatKy_ViPham!E:E, "10_Anh", NhatKy_ViPham!F:F, B22, NhatKy_ViPham!C:C, "T14") - SUMIFS(NhatKy_ViPham!K:K, NhatKy_ViPham!E:E, "10_Anh", NhatKy_ViPham!F:F, B22, NhatKy_ViPham!C:C, "T14")</f>
        <v>100</v>
      </c>
      <c r="AF22" s="6">
        <f>100 + SUMIFS(NhatKy_ViPham!J:J, NhatKy_ViPham!E:E, "10_Anh", NhatKy_ViPham!F:F, B22, NhatKy_ViPham!C:C, "T15") - SUMIFS(NhatKy_ViPham!K:K, NhatKy_ViPham!E:E, "10_Anh", NhatKy_ViPham!F:F, B22, NhatKy_ViPham!C:C, "T15")</f>
        <v>100</v>
      </c>
      <c r="AG22" s="6">
        <f>100 + SUMIFS(NhatKy_ViPham!J:J, NhatKy_ViPham!E:E, "10_Anh", NhatKy_ViPham!F:F, B22, NhatKy_ViPham!C:C, "T16") - SUMIFS(NhatKy_ViPham!K:K, NhatKy_ViPham!E:E, "10_Anh", NhatKy_ViPham!F:F, B22, NhatKy_ViPham!C:C, "T16")</f>
        <v>100</v>
      </c>
      <c r="AH22" s="6">
        <f>100 + SUMIFS(NhatKy_ViPham!J:J, NhatKy_ViPham!E:E, "10_Anh", NhatKy_ViPham!F:F, B22, NhatKy_ViPham!C:C, "T17") - SUMIFS(NhatKy_ViPham!K:K, NhatKy_ViPham!E:E, "10_Anh", NhatKy_ViPham!F:F, B22, NhatKy_ViPham!C:C, "T17")</f>
        <v>100</v>
      </c>
      <c r="AI22" s="6">
        <f>100 + SUMIFS(NhatKy_ViPham!J:J, NhatKy_ViPham!E:E, "10_Anh", NhatKy_ViPham!F:F, B22, NhatKy_ViPham!C:C, "T18") - SUMIFS(NhatKy_ViPham!K:K, NhatKy_ViPham!E:E, "10_Anh", NhatKy_ViPham!F:F, B22, NhatKy_ViPham!C:C, "T18")</f>
        <v>100</v>
      </c>
      <c r="AJ22" s="6">
        <f>100 + SUMIFS(NhatKy_ViPham!J:J, NhatKy_ViPham!E:E, "10_Anh", NhatKy_ViPham!F:F, B22, NhatKy_ViPham!C:C, "T19") - SUMIFS(NhatKy_ViPham!K:K, NhatKy_ViPham!E:E, "10_Anh", NhatKy_ViPham!F:F, B22, NhatKy_ViPham!C:C, "T19")</f>
        <v>100</v>
      </c>
      <c r="AK22" s="6">
        <f>100 + SUMIFS(NhatKy_ViPham!J:J, NhatKy_ViPham!E:E, "10_Anh", NhatKy_ViPham!F:F, B22, NhatKy_ViPham!C:C, "T20") - SUMIFS(NhatKy_ViPham!K:K, NhatKy_ViPham!E:E, "10_Anh", NhatKy_ViPham!F:F, B22, NhatKy_ViPham!C:C, "T20")</f>
        <v>100</v>
      </c>
      <c r="AL22" s="6">
        <f>100 + SUMIFS(NhatKy_ViPham!J:J, NhatKy_ViPham!E:E, "10_Anh", NhatKy_ViPham!F:F, B22, NhatKy_ViPham!C:C, "T21") - SUMIFS(NhatKy_ViPham!K:K, NhatKy_ViPham!E:E, "10_Anh", NhatKy_ViPham!F:F, B22, NhatKy_ViPham!C:C, "T21")</f>
        <v>100</v>
      </c>
      <c r="AM22" s="6">
        <f>100 + SUMIFS(NhatKy_ViPham!J:J, NhatKy_ViPham!E:E, "10_Anh", NhatKy_ViPham!F:F, B22, NhatKy_ViPham!C:C, "T22") - SUMIFS(NhatKy_ViPham!K:K, NhatKy_ViPham!E:E, "10_Anh", NhatKy_ViPham!F:F, B22, NhatKy_ViPham!C:C, "T22")</f>
        <v>100</v>
      </c>
      <c r="AN22" s="6">
        <f>100 + SUMIFS(NhatKy_ViPham!J:J, NhatKy_ViPham!E:E, "10_Anh", NhatKy_ViPham!F:F, B22, NhatKy_ViPham!C:C, "T23") - SUMIFS(NhatKy_ViPham!K:K, NhatKy_ViPham!E:E, "10_Anh", NhatKy_ViPham!F:F, B22, NhatKy_ViPham!C:C, "T23")</f>
        <v>100</v>
      </c>
      <c r="AO22" s="6">
        <f>100 + SUMIFS(NhatKy_ViPham!J:J, NhatKy_ViPham!E:E, "10_Anh", NhatKy_ViPham!F:F, B22, NhatKy_ViPham!C:C, "T24") - SUMIFS(NhatKy_ViPham!K:K, NhatKy_ViPham!E:E, "10_Anh", NhatKy_ViPham!F:F, B22, NhatKy_ViPham!C:C, "T24")</f>
        <v>100</v>
      </c>
      <c r="AP22" s="6">
        <f>100 + SUMIFS(NhatKy_ViPham!J:J, NhatKy_ViPham!E:E, "10_Anh", NhatKy_ViPham!F:F, B22, NhatKy_ViPham!C:C, "T25") - SUMIFS(NhatKy_ViPham!K:K, NhatKy_ViPham!E:E, "10_Anh", NhatKy_ViPham!F:F, B22, NhatKy_ViPham!C:C, "T25")</f>
        <v>100</v>
      </c>
      <c r="AQ22" s="6">
        <f>100 + SUMIFS(NhatKy_ViPham!J:J, NhatKy_ViPham!E:E, "10_Anh", NhatKy_ViPham!F:F, B22, NhatKy_ViPham!C:C, "T26") - SUMIFS(NhatKy_ViPham!K:K, NhatKy_ViPham!E:E, "10_Anh", NhatKy_ViPham!F:F, B22, NhatKy_ViPham!C:C, "T26")</f>
        <v>100</v>
      </c>
      <c r="AR22" s="6">
        <f>100 + SUMIFS(NhatKy_ViPham!J:J, NhatKy_ViPham!E:E, "10_Anh", NhatKy_ViPham!F:F, B22, NhatKy_ViPham!C:C, "T27") - SUMIFS(NhatKy_ViPham!K:K, NhatKy_ViPham!E:E, "10_Anh", NhatKy_ViPham!F:F, B22, NhatKy_ViPham!C:C, "T27")</f>
        <v>100</v>
      </c>
      <c r="AS22" s="6">
        <f>100 + SUMIFS(NhatKy_ViPham!J:J, NhatKy_ViPham!E:E, "10_Anh", NhatKy_ViPham!F:F, B22, NhatKy_ViPham!C:C, "T28") - SUMIFS(NhatKy_ViPham!K:K, NhatKy_ViPham!E:E, "10_Anh", NhatKy_ViPham!F:F, B22, NhatKy_ViPham!C:C, "T28")</f>
        <v>100</v>
      </c>
      <c r="AT22" s="6">
        <f>100 + SUMIFS(NhatKy_ViPham!J:J, NhatKy_ViPham!E:E, "10_Anh", NhatKy_ViPham!F:F, B22, NhatKy_ViPham!C:C, "T29") - SUMIFS(NhatKy_ViPham!K:K, NhatKy_ViPham!E:E, "10_Anh", NhatKy_ViPham!F:F, B22, NhatKy_ViPham!C:C, "T29")</f>
        <v>100</v>
      </c>
      <c r="AU22" s="6">
        <f>100 + SUMIFS(NhatKy_ViPham!J:J, NhatKy_ViPham!E:E, "10_Anh", NhatKy_ViPham!F:F, B22, NhatKy_ViPham!C:C, "T30") - SUMIFS(NhatKy_ViPham!K:K, NhatKy_ViPham!E:E, "10_Anh", NhatKy_ViPham!F:F, B22, NhatKy_ViPham!C:C, "T30")</f>
        <v>100</v>
      </c>
      <c r="AV22" s="6">
        <f>100 + SUMIFS(NhatKy_ViPham!J:J, NhatKy_ViPham!E:E, "10_Anh", NhatKy_ViPham!F:F, B22, NhatKy_ViPham!C:C, "T31") - SUMIFS(NhatKy_ViPham!K:K, NhatKy_ViPham!E:E, "10_Anh", NhatKy_ViPham!F:F, B22, NhatKy_ViPham!C:C, "T31")</f>
        <v>100</v>
      </c>
      <c r="AW22" s="6">
        <f>100 + SUMIFS(NhatKy_ViPham!J:J, NhatKy_ViPham!E:E, "10_Anh", NhatKy_ViPham!F:F, B22, NhatKy_ViPham!C:C, "T32") - SUMIFS(NhatKy_ViPham!K:K, NhatKy_ViPham!E:E, "10_Anh", NhatKy_ViPham!F:F, B22, NhatKy_ViPham!C:C, "T32")</f>
        <v>100</v>
      </c>
      <c r="AX22" s="6">
        <f>100 + SUMIFS(NhatKy_ViPham!J:J, NhatKy_ViPham!E:E, "10_Anh", NhatKy_ViPham!F:F, B22, NhatKy_ViPham!C:C, "T33") - SUMIFS(NhatKy_ViPham!K:K, NhatKy_ViPham!E:E, "10_Anh", NhatKy_ViPham!F:F, B22, NhatKy_ViPham!C:C, "T33")</f>
        <v>100</v>
      </c>
      <c r="AY22" s="6">
        <f>100 + SUMIFS(NhatKy_ViPham!J:J, NhatKy_ViPham!E:E, "10_Anh", NhatKy_ViPham!F:F, B22, NhatKy_ViPham!C:C, "T34") - SUMIFS(NhatKy_ViPham!K:K, NhatKy_ViPham!E:E, "10_Anh", NhatKy_ViPham!F:F, B22, NhatKy_ViPham!C:C, "T34")</f>
        <v>100</v>
      </c>
      <c r="AZ22" s="6">
        <f>100 + SUMIFS(NhatKy_ViPham!J:J, NhatKy_ViPham!E:E, "10_Anh", NhatKy_ViPham!F:F, B22, NhatKy_ViPham!C:C, "T35") - SUMIFS(NhatKy_ViPham!K:K, NhatKy_ViPham!E:E, "10_Anh", NhatKy_ViPham!F:F, B22, NhatKy_ViPham!C:C, "T35")</f>
        <v>100</v>
      </c>
      <c r="BA22" s="12">
        <f t="shared" si="0"/>
        <v>100</v>
      </c>
      <c r="BB22" s="11" t="s">
        <v>430</v>
      </c>
      <c r="BC22" s="16" t="str">
        <f t="shared" si="1"/>
        <v>Tốt</v>
      </c>
      <c r="BD22" s="15" t="str">
        <f t="shared" si="2"/>
        <v>🟢 BÌNH THƯỜNG</v>
      </c>
    </row>
    <row r="23" spans="1:56" x14ac:dyDescent="0.25">
      <c r="A23" s="4">
        <v>15</v>
      </c>
      <c r="B23" s="10" t="s">
        <v>1180</v>
      </c>
      <c r="C23" s="4" t="s">
        <v>1181</v>
      </c>
      <c r="D23" s="4" t="s">
        <v>435</v>
      </c>
      <c r="E23" s="11" t="s">
        <v>430</v>
      </c>
      <c r="F23" s="7">
        <f>SUMIFS(NhatKy_ViPham!K:K, NhatKy_ViPham!E:E, "10_Anh", NhatKy_ViPham!F:F, B23, NhatKy_ViPham!H:H, "L01")</f>
        <v>0</v>
      </c>
      <c r="G23" s="7">
        <f>SUMIFS(NhatKy_ViPham!K:K, NhatKy_ViPham!E:E, "10_Anh", NhatKy_ViPham!F:F, B23, NhatKy_ViPham!H:H, "L02")</f>
        <v>0</v>
      </c>
      <c r="H23" s="7">
        <f>SUMIFS(NhatKy_ViPham!K:K, NhatKy_ViPham!E:E, "10_Anh", NhatKy_ViPham!F:F, B23, NhatKy_ViPham!H:H, "L03")</f>
        <v>0</v>
      </c>
      <c r="I23" s="7">
        <f>SUMIFS(NhatKy_ViPham!K:K, NhatKy_ViPham!E:E, "10_Anh", NhatKy_ViPham!F:F, B23, NhatKy_ViPham!H:H, "L04")</f>
        <v>0</v>
      </c>
      <c r="J23" s="7">
        <f>SUMIFS(NhatKy_ViPham!K:K, NhatKy_ViPham!E:E, "10_Anh", NhatKy_ViPham!F:F, B23, NhatKy_ViPham!H:H, "L05")</f>
        <v>0</v>
      </c>
      <c r="K23" s="7">
        <f>SUMIFS(NhatKy_ViPham!K:K, NhatKy_ViPham!E:E, "10_Anh", NhatKy_ViPham!F:F, B23, NhatKy_ViPham!H:H, "L06")</f>
        <v>0</v>
      </c>
      <c r="L23" s="7">
        <f>SUMIFS(NhatKy_ViPham!K:K, NhatKy_ViPham!E:E, "10_Anh", NhatKy_ViPham!F:F, B23, NhatKy_ViPham!H:H, "L07")</f>
        <v>0</v>
      </c>
      <c r="M23" s="7">
        <f>SUMIFS(NhatKy_ViPham!K:K, NhatKy_ViPham!E:E, "10_Anh", NhatKy_ViPham!F:F, B23, NhatKy_ViPham!H:H, "L08")</f>
        <v>0</v>
      </c>
      <c r="N23" s="7">
        <f>SUMIFS(NhatKy_ViPham!K:K, NhatKy_ViPham!E:E, "10_Anh", NhatKy_ViPham!F:F, B23, NhatKy_ViPham!H:H, "L09")</f>
        <v>0</v>
      </c>
      <c r="O23" s="7">
        <f>SUMIFS(NhatKy_ViPham!K:K, NhatKy_ViPham!E:E, "10_Anh", NhatKy_ViPham!F:F, B23, NhatKy_ViPham!H:H, "L10")</f>
        <v>0</v>
      </c>
      <c r="P23" s="12">
        <f>SUMIFS(NhatKy_ViPham!J:J, NhatKy_ViPham!E:E, "10_Anh", NhatKy_ViPham!F:F, B23)</f>
        <v>0</v>
      </c>
      <c r="Q23" s="13">
        <f>SUMIFS(NhatKy_ViPham!K:K, NhatKy_ViPham!E:E, "10_Anh", NhatKy_ViPham!F:F, B23)</f>
        <v>0</v>
      </c>
      <c r="R23" s="7">
        <f>100 + SUMIFS(NhatKy_ViPham!J:J, NhatKy_ViPham!E:E, "10_Anh", NhatKy_ViPham!F:F, B23, NhatKy_ViPham!C:C, "T1") - SUMIFS(NhatKy_ViPham!K:K, NhatKy_ViPham!E:E, "10_Anh", NhatKy_ViPham!F:F, B23, NhatKy_ViPham!C:C, "T1")</f>
        <v>100</v>
      </c>
      <c r="S23" s="7">
        <f>100 + SUMIFS(NhatKy_ViPham!J:J, NhatKy_ViPham!E:E, "10_Anh", NhatKy_ViPham!F:F, B23, NhatKy_ViPham!C:C, "T2") - SUMIFS(NhatKy_ViPham!K:K, NhatKy_ViPham!E:E, "10_Anh", NhatKy_ViPham!F:F, B23, NhatKy_ViPham!C:C, "T2")</f>
        <v>100</v>
      </c>
      <c r="T23" s="7">
        <f>100 + SUMIFS(NhatKy_ViPham!J:J, NhatKy_ViPham!E:E, "10_Anh", NhatKy_ViPham!F:F, B23, NhatKy_ViPham!C:C, "T3") - SUMIFS(NhatKy_ViPham!K:K, NhatKy_ViPham!E:E, "10_Anh", NhatKy_ViPham!F:F, B23, NhatKy_ViPham!C:C, "T3")</f>
        <v>100</v>
      </c>
      <c r="U23" s="7">
        <f>100 + SUMIFS(NhatKy_ViPham!J:J, NhatKy_ViPham!E:E, "10_Anh", NhatKy_ViPham!F:F, B23, NhatKy_ViPham!C:C, "T4") - SUMIFS(NhatKy_ViPham!K:K, NhatKy_ViPham!E:E, "10_Anh", NhatKy_ViPham!F:F, B23, NhatKy_ViPham!C:C, "T4")</f>
        <v>100</v>
      </c>
      <c r="V23" s="7">
        <f>100 + SUMIFS(NhatKy_ViPham!J:J, NhatKy_ViPham!E:E, "10_Anh", NhatKy_ViPham!F:F, B23, NhatKy_ViPham!C:C, "T5") - SUMIFS(NhatKy_ViPham!K:K, NhatKy_ViPham!E:E, "10_Anh", NhatKy_ViPham!F:F, B23, NhatKy_ViPham!C:C, "T5")</f>
        <v>100</v>
      </c>
      <c r="W23" s="7">
        <f>100 + SUMIFS(NhatKy_ViPham!J:J, NhatKy_ViPham!E:E, "10_Anh", NhatKy_ViPham!F:F, B23, NhatKy_ViPham!C:C, "T6") - SUMIFS(NhatKy_ViPham!K:K, NhatKy_ViPham!E:E, "10_Anh", NhatKy_ViPham!F:F, B23, NhatKy_ViPham!C:C, "T6")</f>
        <v>100</v>
      </c>
      <c r="X23" s="7">
        <f>100 + SUMIFS(NhatKy_ViPham!J:J, NhatKy_ViPham!E:E, "10_Anh", NhatKy_ViPham!F:F, B23, NhatKy_ViPham!C:C, "T7") - SUMIFS(NhatKy_ViPham!K:K, NhatKy_ViPham!E:E, "10_Anh", NhatKy_ViPham!F:F, B23, NhatKy_ViPham!C:C, "T7")</f>
        <v>100</v>
      </c>
      <c r="Y23" s="7">
        <f>100 + SUMIFS(NhatKy_ViPham!J:J, NhatKy_ViPham!E:E, "10_Anh", NhatKy_ViPham!F:F, B23, NhatKy_ViPham!C:C, "T8") - SUMIFS(NhatKy_ViPham!K:K, NhatKy_ViPham!E:E, "10_Anh", NhatKy_ViPham!F:F, B23, NhatKy_ViPham!C:C, "T8")</f>
        <v>100</v>
      </c>
      <c r="Z23" s="7">
        <f>100 + SUMIFS(NhatKy_ViPham!J:J, NhatKy_ViPham!E:E, "10_Anh", NhatKy_ViPham!F:F, B23, NhatKy_ViPham!C:C, "T9") - SUMIFS(NhatKy_ViPham!K:K, NhatKy_ViPham!E:E, "10_Anh", NhatKy_ViPham!F:F, B23, NhatKy_ViPham!C:C, "T9")</f>
        <v>100</v>
      </c>
      <c r="AA23" s="7">
        <f>100 + SUMIFS(NhatKy_ViPham!J:J, NhatKy_ViPham!E:E, "10_Anh", NhatKy_ViPham!F:F, B23, NhatKy_ViPham!C:C, "T10") - SUMIFS(NhatKy_ViPham!K:K, NhatKy_ViPham!E:E, "10_Anh", NhatKy_ViPham!F:F, B23, NhatKy_ViPham!C:C, "T10")</f>
        <v>100</v>
      </c>
      <c r="AB23" s="7">
        <f>100 + SUMIFS(NhatKy_ViPham!J:J, NhatKy_ViPham!E:E, "10_Anh", NhatKy_ViPham!F:F, B23, NhatKy_ViPham!C:C, "T11") - SUMIFS(NhatKy_ViPham!K:K, NhatKy_ViPham!E:E, "10_Anh", NhatKy_ViPham!F:F, B23, NhatKy_ViPham!C:C, "T11")</f>
        <v>100</v>
      </c>
      <c r="AC23" s="7">
        <f>100 + SUMIFS(NhatKy_ViPham!J:J, NhatKy_ViPham!E:E, "10_Anh", NhatKy_ViPham!F:F, B23, NhatKy_ViPham!C:C, "T12") - SUMIFS(NhatKy_ViPham!K:K, NhatKy_ViPham!E:E, "10_Anh", NhatKy_ViPham!F:F, B23, NhatKy_ViPham!C:C, "T12")</f>
        <v>100</v>
      </c>
      <c r="AD23" s="7">
        <f>100 + SUMIFS(NhatKy_ViPham!J:J, NhatKy_ViPham!E:E, "10_Anh", NhatKy_ViPham!F:F, B23, NhatKy_ViPham!C:C, "T13") - SUMIFS(NhatKy_ViPham!K:K, NhatKy_ViPham!E:E, "10_Anh", NhatKy_ViPham!F:F, B23, NhatKy_ViPham!C:C, "T13")</f>
        <v>100</v>
      </c>
      <c r="AE23" s="7">
        <f>100 + SUMIFS(NhatKy_ViPham!J:J, NhatKy_ViPham!E:E, "10_Anh", NhatKy_ViPham!F:F, B23, NhatKy_ViPham!C:C, "T14") - SUMIFS(NhatKy_ViPham!K:K, NhatKy_ViPham!E:E, "10_Anh", NhatKy_ViPham!F:F, B23, NhatKy_ViPham!C:C, "T14")</f>
        <v>100</v>
      </c>
      <c r="AF23" s="7">
        <f>100 + SUMIFS(NhatKy_ViPham!J:J, NhatKy_ViPham!E:E, "10_Anh", NhatKy_ViPham!F:F, B23, NhatKy_ViPham!C:C, "T15") - SUMIFS(NhatKy_ViPham!K:K, NhatKy_ViPham!E:E, "10_Anh", NhatKy_ViPham!F:F, B23, NhatKy_ViPham!C:C, "T15")</f>
        <v>100</v>
      </c>
      <c r="AG23" s="7">
        <f>100 + SUMIFS(NhatKy_ViPham!J:J, NhatKy_ViPham!E:E, "10_Anh", NhatKy_ViPham!F:F, B23, NhatKy_ViPham!C:C, "T16") - SUMIFS(NhatKy_ViPham!K:K, NhatKy_ViPham!E:E, "10_Anh", NhatKy_ViPham!F:F, B23, NhatKy_ViPham!C:C, "T16")</f>
        <v>100</v>
      </c>
      <c r="AH23" s="7">
        <f>100 + SUMIFS(NhatKy_ViPham!J:J, NhatKy_ViPham!E:E, "10_Anh", NhatKy_ViPham!F:F, B23, NhatKy_ViPham!C:C, "T17") - SUMIFS(NhatKy_ViPham!K:K, NhatKy_ViPham!E:E, "10_Anh", NhatKy_ViPham!F:F, B23, NhatKy_ViPham!C:C, "T17")</f>
        <v>100</v>
      </c>
      <c r="AI23" s="7">
        <f>100 + SUMIFS(NhatKy_ViPham!J:J, NhatKy_ViPham!E:E, "10_Anh", NhatKy_ViPham!F:F, B23, NhatKy_ViPham!C:C, "T18") - SUMIFS(NhatKy_ViPham!K:K, NhatKy_ViPham!E:E, "10_Anh", NhatKy_ViPham!F:F, B23, NhatKy_ViPham!C:C, "T18")</f>
        <v>100</v>
      </c>
      <c r="AJ23" s="7">
        <f>100 + SUMIFS(NhatKy_ViPham!J:J, NhatKy_ViPham!E:E, "10_Anh", NhatKy_ViPham!F:F, B23, NhatKy_ViPham!C:C, "T19") - SUMIFS(NhatKy_ViPham!K:K, NhatKy_ViPham!E:E, "10_Anh", NhatKy_ViPham!F:F, B23, NhatKy_ViPham!C:C, "T19")</f>
        <v>100</v>
      </c>
      <c r="AK23" s="7">
        <f>100 + SUMIFS(NhatKy_ViPham!J:J, NhatKy_ViPham!E:E, "10_Anh", NhatKy_ViPham!F:F, B23, NhatKy_ViPham!C:C, "T20") - SUMIFS(NhatKy_ViPham!K:K, NhatKy_ViPham!E:E, "10_Anh", NhatKy_ViPham!F:F, B23, NhatKy_ViPham!C:C, "T20")</f>
        <v>100</v>
      </c>
      <c r="AL23" s="7">
        <f>100 + SUMIFS(NhatKy_ViPham!J:J, NhatKy_ViPham!E:E, "10_Anh", NhatKy_ViPham!F:F, B23, NhatKy_ViPham!C:C, "T21") - SUMIFS(NhatKy_ViPham!K:K, NhatKy_ViPham!E:E, "10_Anh", NhatKy_ViPham!F:F, B23, NhatKy_ViPham!C:C, "T21")</f>
        <v>100</v>
      </c>
      <c r="AM23" s="7">
        <f>100 + SUMIFS(NhatKy_ViPham!J:J, NhatKy_ViPham!E:E, "10_Anh", NhatKy_ViPham!F:F, B23, NhatKy_ViPham!C:C, "T22") - SUMIFS(NhatKy_ViPham!K:K, NhatKy_ViPham!E:E, "10_Anh", NhatKy_ViPham!F:F, B23, NhatKy_ViPham!C:C, "T22")</f>
        <v>100</v>
      </c>
      <c r="AN23" s="7">
        <f>100 + SUMIFS(NhatKy_ViPham!J:J, NhatKy_ViPham!E:E, "10_Anh", NhatKy_ViPham!F:F, B23, NhatKy_ViPham!C:C, "T23") - SUMIFS(NhatKy_ViPham!K:K, NhatKy_ViPham!E:E, "10_Anh", NhatKy_ViPham!F:F, B23, NhatKy_ViPham!C:C, "T23")</f>
        <v>100</v>
      </c>
      <c r="AO23" s="7">
        <f>100 + SUMIFS(NhatKy_ViPham!J:J, NhatKy_ViPham!E:E, "10_Anh", NhatKy_ViPham!F:F, B23, NhatKy_ViPham!C:C, "T24") - SUMIFS(NhatKy_ViPham!K:K, NhatKy_ViPham!E:E, "10_Anh", NhatKy_ViPham!F:F, B23, NhatKy_ViPham!C:C, "T24")</f>
        <v>100</v>
      </c>
      <c r="AP23" s="7">
        <f>100 + SUMIFS(NhatKy_ViPham!J:J, NhatKy_ViPham!E:E, "10_Anh", NhatKy_ViPham!F:F, B23, NhatKy_ViPham!C:C, "T25") - SUMIFS(NhatKy_ViPham!K:K, NhatKy_ViPham!E:E, "10_Anh", NhatKy_ViPham!F:F, B23, NhatKy_ViPham!C:C, "T25")</f>
        <v>100</v>
      </c>
      <c r="AQ23" s="7">
        <f>100 + SUMIFS(NhatKy_ViPham!J:J, NhatKy_ViPham!E:E, "10_Anh", NhatKy_ViPham!F:F, B23, NhatKy_ViPham!C:C, "T26") - SUMIFS(NhatKy_ViPham!K:K, NhatKy_ViPham!E:E, "10_Anh", NhatKy_ViPham!F:F, B23, NhatKy_ViPham!C:C, "T26")</f>
        <v>100</v>
      </c>
      <c r="AR23" s="7">
        <f>100 + SUMIFS(NhatKy_ViPham!J:J, NhatKy_ViPham!E:E, "10_Anh", NhatKy_ViPham!F:F, B23, NhatKy_ViPham!C:C, "T27") - SUMIFS(NhatKy_ViPham!K:K, NhatKy_ViPham!E:E, "10_Anh", NhatKy_ViPham!F:F, B23, NhatKy_ViPham!C:C, "T27")</f>
        <v>100</v>
      </c>
      <c r="AS23" s="7">
        <f>100 + SUMIFS(NhatKy_ViPham!J:J, NhatKy_ViPham!E:E, "10_Anh", NhatKy_ViPham!F:F, B23, NhatKy_ViPham!C:C, "T28") - SUMIFS(NhatKy_ViPham!K:K, NhatKy_ViPham!E:E, "10_Anh", NhatKy_ViPham!F:F, B23, NhatKy_ViPham!C:C, "T28")</f>
        <v>100</v>
      </c>
      <c r="AT23" s="7">
        <f>100 + SUMIFS(NhatKy_ViPham!J:J, NhatKy_ViPham!E:E, "10_Anh", NhatKy_ViPham!F:F, B23, NhatKy_ViPham!C:C, "T29") - SUMIFS(NhatKy_ViPham!K:K, NhatKy_ViPham!E:E, "10_Anh", NhatKy_ViPham!F:F, B23, NhatKy_ViPham!C:C, "T29")</f>
        <v>100</v>
      </c>
      <c r="AU23" s="7">
        <f>100 + SUMIFS(NhatKy_ViPham!J:J, NhatKy_ViPham!E:E, "10_Anh", NhatKy_ViPham!F:F, B23, NhatKy_ViPham!C:C, "T30") - SUMIFS(NhatKy_ViPham!K:K, NhatKy_ViPham!E:E, "10_Anh", NhatKy_ViPham!F:F, B23, NhatKy_ViPham!C:C, "T30")</f>
        <v>100</v>
      </c>
      <c r="AV23" s="7">
        <f>100 + SUMIFS(NhatKy_ViPham!J:J, NhatKy_ViPham!E:E, "10_Anh", NhatKy_ViPham!F:F, B23, NhatKy_ViPham!C:C, "T31") - SUMIFS(NhatKy_ViPham!K:K, NhatKy_ViPham!E:E, "10_Anh", NhatKy_ViPham!F:F, B23, NhatKy_ViPham!C:C, "T31")</f>
        <v>100</v>
      </c>
      <c r="AW23" s="7">
        <f>100 + SUMIFS(NhatKy_ViPham!J:J, NhatKy_ViPham!E:E, "10_Anh", NhatKy_ViPham!F:F, B23, NhatKy_ViPham!C:C, "T32") - SUMIFS(NhatKy_ViPham!K:K, NhatKy_ViPham!E:E, "10_Anh", NhatKy_ViPham!F:F, B23, NhatKy_ViPham!C:C, "T32")</f>
        <v>100</v>
      </c>
      <c r="AX23" s="7">
        <f>100 + SUMIFS(NhatKy_ViPham!J:J, NhatKy_ViPham!E:E, "10_Anh", NhatKy_ViPham!F:F, B23, NhatKy_ViPham!C:C, "T33") - SUMIFS(NhatKy_ViPham!K:K, NhatKy_ViPham!E:E, "10_Anh", NhatKy_ViPham!F:F, B23, NhatKy_ViPham!C:C, "T33")</f>
        <v>100</v>
      </c>
      <c r="AY23" s="7">
        <f>100 + SUMIFS(NhatKy_ViPham!J:J, NhatKy_ViPham!E:E, "10_Anh", NhatKy_ViPham!F:F, B23, NhatKy_ViPham!C:C, "T34") - SUMIFS(NhatKy_ViPham!K:K, NhatKy_ViPham!E:E, "10_Anh", NhatKy_ViPham!F:F, B23, NhatKy_ViPham!C:C, "T34")</f>
        <v>100</v>
      </c>
      <c r="AZ23" s="7">
        <f>100 + SUMIFS(NhatKy_ViPham!J:J, NhatKy_ViPham!E:E, "10_Anh", NhatKy_ViPham!F:F, B23, NhatKy_ViPham!C:C, "T35") - SUMIFS(NhatKy_ViPham!K:K, NhatKy_ViPham!E:E, "10_Anh", NhatKy_ViPham!F:F, B23, NhatKy_ViPham!C:C, "T35")</f>
        <v>100</v>
      </c>
      <c r="BA23" s="12">
        <f t="shared" si="0"/>
        <v>100</v>
      </c>
      <c r="BB23" s="11" t="s">
        <v>430</v>
      </c>
      <c r="BC23" s="14" t="str">
        <f t="shared" si="1"/>
        <v>Tốt</v>
      </c>
      <c r="BD23" s="10" t="str">
        <f t="shared" si="2"/>
        <v>🟢 BÌNH THƯỜNG</v>
      </c>
    </row>
    <row r="24" spans="1:56" x14ac:dyDescent="0.25">
      <c r="A24" s="5">
        <v>16</v>
      </c>
      <c r="B24" s="15" t="s">
        <v>1182</v>
      </c>
      <c r="C24" s="5" t="s">
        <v>1183</v>
      </c>
      <c r="D24" s="5" t="s">
        <v>435</v>
      </c>
      <c r="E24" s="11" t="s">
        <v>430</v>
      </c>
      <c r="F24" s="6">
        <f>SUMIFS(NhatKy_ViPham!K:K, NhatKy_ViPham!E:E, "10_Anh", NhatKy_ViPham!F:F, B24, NhatKy_ViPham!H:H, "L01")</f>
        <v>0</v>
      </c>
      <c r="G24" s="6">
        <f>SUMIFS(NhatKy_ViPham!K:K, NhatKy_ViPham!E:E, "10_Anh", NhatKy_ViPham!F:F, B24, NhatKy_ViPham!H:H, "L02")</f>
        <v>0</v>
      </c>
      <c r="H24" s="6">
        <f>SUMIFS(NhatKy_ViPham!K:K, NhatKy_ViPham!E:E, "10_Anh", NhatKy_ViPham!F:F, B24, NhatKy_ViPham!H:H, "L03")</f>
        <v>0</v>
      </c>
      <c r="I24" s="6">
        <f>SUMIFS(NhatKy_ViPham!K:K, NhatKy_ViPham!E:E, "10_Anh", NhatKy_ViPham!F:F, B24, NhatKy_ViPham!H:H, "L04")</f>
        <v>0</v>
      </c>
      <c r="J24" s="6">
        <f>SUMIFS(NhatKy_ViPham!K:K, NhatKy_ViPham!E:E, "10_Anh", NhatKy_ViPham!F:F, B24, NhatKy_ViPham!H:H, "L05")</f>
        <v>0</v>
      </c>
      <c r="K24" s="6">
        <f>SUMIFS(NhatKy_ViPham!K:K, NhatKy_ViPham!E:E, "10_Anh", NhatKy_ViPham!F:F, B24, NhatKy_ViPham!H:H, "L06")</f>
        <v>0</v>
      </c>
      <c r="L24" s="6">
        <f>SUMIFS(NhatKy_ViPham!K:K, NhatKy_ViPham!E:E, "10_Anh", NhatKy_ViPham!F:F, B24, NhatKy_ViPham!H:H, "L07")</f>
        <v>0</v>
      </c>
      <c r="M24" s="6">
        <f>SUMIFS(NhatKy_ViPham!K:K, NhatKy_ViPham!E:E, "10_Anh", NhatKy_ViPham!F:F, B24, NhatKy_ViPham!H:H, "L08")</f>
        <v>0</v>
      </c>
      <c r="N24" s="6">
        <f>SUMIFS(NhatKy_ViPham!K:K, NhatKy_ViPham!E:E, "10_Anh", NhatKy_ViPham!F:F, B24, NhatKy_ViPham!H:H, "L09")</f>
        <v>0</v>
      </c>
      <c r="O24" s="6">
        <f>SUMIFS(NhatKy_ViPham!K:K, NhatKy_ViPham!E:E, "10_Anh", NhatKy_ViPham!F:F, B24, NhatKy_ViPham!H:H, "L10")</f>
        <v>0</v>
      </c>
      <c r="P24" s="12">
        <f>SUMIFS(NhatKy_ViPham!J:J, NhatKy_ViPham!E:E, "10_Anh", NhatKy_ViPham!F:F, B24)</f>
        <v>0</v>
      </c>
      <c r="Q24" s="13">
        <f>SUMIFS(NhatKy_ViPham!K:K, NhatKy_ViPham!E:E, "10_Anh", NhatKy_ViPham!F:F, B24)</f>
        <v>0</v>
      </c>
      <c r="R24" s="6">
        <f>100 + SUMIFS(NhatKy_ViPham!J:J, NhatKy_ViPham!E:E, "10_Anh", NhatKy_ViPham!F:F, B24, NhatKy_ViPham!C:C, "T1") - SUMIFS(NhatKy_ViPham!K:K, NhatKy_ViPham!E:E, "10_Anh", NhatKy_ViPham!F:F, B24, NhatKy_ViPham!C:C, "T1")</f>
        <v>100</v>
      </c>
      <c r="S24" s="6">
        <f>100 + SUMIFS(NhatKy_ViPham!J:J, NhatKy_ViPham!E:E, "10_Anh", NhatKy_ViPham!F:F, B24, NhatKy_ViPham!C:C, "T2") - SUMIFS(NhatKy_ViPham!K:K, NhatKy_ViPham!E:E, "10_Anh", NhatKy_ViPham!F:F, B24, NhatKy_ViPham!C:C, "T2")</f>
        <v>100</v>
      </c>
      <c r="T24" s="6">
        <f>100 + SUMIFS(NhatKy_ViPham!J:J, NhatKy_ViPham!E:E, "10_Anh", NhatKy_ViPham!F:F, B24, NhatKy_ViPham!C:C, "T3") - SUMIFS(NhatKy_ViPham!K:K, NhatKy_ViPham!E:E, "10_Anh", NhatKy_ViPham!F:F, B24, NhatKy_ViPham!C:C, "T3")</f>
        <v>100</v>
      </c>
      <c r="U24" s="6">
        <f>100 + SUMIFS(NhatKy_ViPham!J:J, NhatKy_ViPham!E:E, "10_Anh", NhatKy_ViPham!F:F, B24, NhatKy_ViPham!C:C, "T4") - SUMIFS(NhatKy_ViPham!K:K, NhatKy_ViPham!E:E, "10_Anh", NhatKy_ViPham!F:F, B24, NhatKy_ViPham!C:C, "T4")</f>
        <v>100</v>
      </c>
      <c r="V24" s="6">
        <f>100 + SUMIFS(NhatKy_ViPham!J:J, NhatKy_ViPham!E:E, "10_Anh", NhatKy_ViPham!F:F, B24, NhatKy_ViPham!C:C, "T5") - SUMIFS(NhatKy_ViPham!K:K, NhatKy_ViPham!E:E, "10_Anh", NhatKy_ViPham!F:F, B24, NhatKy_ViPham!C:C, "T5")</f>
        <v>100</v>
      </c>
      <c r="W24" s="6">
        <f>100 + SUMIFS(NhatKy_ViPham!J:J, NhatKy_ViPham!E:E, "10_Anh", NhatKy_ViPham!F:F, B24, NhatKy_ViPham!C:C, "T6") - SUMIFS(NhatKy_ViPham!K:K, NhatKy_ViPham!E:E, "10_Anh", NhatKy_ViPham!F:F, B24, NhatKy_ViPham!C:C, "T6")</f>
        <v>100</v>
      </c>
      <c r="X24" s="6">
        <f>100 + SUMIFS(NhatKy_ViPham!J:J, NhatKy_ViPham!E:E, "10_Anh", NhatKy_ViPham!F:F, B24, NhatKy_ViPham!C:C, "T7") - SUMIFS(NhatKy_ViPham!K:K, NhatKy_ViPham!E:E, "10_Anh", NhatKy_ViPham!F:F, B24, NhatKy_ViPham!C:C, "T7")</f>
        <v>100</v>
      </c>
      <c r="Y24" s="6">
        <f>100 + SUMIFS(NhatKy_ViPham!J:J, NhatKy_ViPham!E:E, "10_Anh", NhatKy_ViPham!F:F, B24, NhatKy_ViPham!C:C, "T8") - SUMIFS(NhatKy_ViPham!K:K, NhatKy_ViPham!E:E, "10_Anh", NhatKy_ViPham!F:F, B24, NhatKy_ViPham!C:C, "T8")</f>
        <v>100</v>
      </c>
      <c r="Z24" s="6">
        <f>100 + SUMIFS(NhatKy_ViPham!J:J, NhatKy_ViPham!E:E, "10_Anh", NhatKy_ViPham!F:F, B24, NhatKy_ViPham!C:C, "T9") - SUMIFS(NhatKy_ViPham!K:K, NhatKy_ViPham!E:E, "10_Anh", NhatKy_ViPham!F:F, B24, NhatKy_ViPham!C:C, "T9")</f>
        <v>100</v>
      </c>
      <c r="AA24" s="6">
        <f>100 + SUMIFS(NhatKy_ViPham!J:J, NhatKy_ViPham!E:E, "10_Anh", NhatKy_ViPham!F:F, B24, NhatKy_ViPham!C:C, "T10") - SUMIFS(NhatKy_ViPham!K:K, NhatKy_ViPham!E:E, "10_Anh", NhatKy_ViPham!F:F, B24, NhatKy_ViPham!C:C, "T10")</f>
        <v>100</v>
      </c>
      <c r="AB24" s="6">
        <f>100 + SUMIFS(NhatKy_ViPham!J:J, NhatKy_ViPham!E:E, "10_Anh", NhatKy_ViPham!F:F, B24, NhatKy_ViPham!C:C, "T11") - SUMIFS(NhatKy_ViPham!K:K, NhatKy_ViPham!E:E, "10_Anh", NhatKy_ViPham!F:F, B24, NhatKy_ViPham!C:C, "T11")</f>
        <v>100</v>
      </c>
      <c r="AC24" s="6">
        <f>100 + SUMIFS(NhatKy_ViPham!J:J, NhatKy_ViPham!E:E, "10_Anh", NhatKy_ViPham!F:F, B24, NhatKy_ViPham!C:C, "T12") - SUMIFS(NhatKy_ViPham!K:K, NhatKy_ViPham!E:E, "10_Anh", NhatKy_ViPham!F:F, B24, NhatKy_ViPham!C:C, "T12")</f>
        <v>100</v>
      </c>
      <c r="AD24" s="6">
        <f>100 + SUMIFS(NhatKy_ViPham!J:J, NhatKy_ViPham!E:E, "10_Anh", NhatKy_ViPham!F:F, B24, NhatKy_ViPham!C:C, "T13") - SUMIFS(NhatKy_ViPham!K:K, NhatKy_ViPham!E:E, "10_Anh", NhatKy_ViPham!F:F, B24, NhatKy_ViPham!C:C, "T13")</f>
        <v>100</v>
      </c>
      <c r="AE24" s="6">
        <f>100 + SUMIFS(NhatKy_ViPham!J:J, NhatKy_ViPham!E:E, "10_Anh", NhatKy_ViPham!F:F, B24, NhatKy_ViPham!C:C, "T14") - SUMIFS(NhatKy_ViPham!K:K, NhatKy_ViPham!E:E, "10_Anh", NhatKy_ViPham!F:F, B24, NhatKy_ViPham!C:C, "T14")</f>
        <v>100</v>
      </c>
      <c r="AF24" s="6">
        <f>100 + SUMIFS(NhatKy_ViPham!J:J, NhatKy_ViPham!E:E, "10_Anh", NhatKy_ViPham!F:F, B24, NhatKy_ViPham!C:C, "T15") - SUMIFS(NhatKy_ViPham!K:K, NhatKy_ViPham!E:E, "10_Anh", NhatKy_ViPham!F:F, B24, NhatKy_ViPham!C:C, "T15")</f>
        <v>100</v>
      </c>
      <c r="AG24" s="6">
        <f>100 + SUMIFS(NhatKy_ViPham!J:J, NhatKy_ViPham!E:E, "10_Anh", NhatKy_ViPham!F:F, B24, NhatKy_ViPham!C:C, "T16") - SUMIFS(NhatKy_ViPham!K:K, NhatKy_ViPham!E:E, "10_Anh", NhatKy_ViPham!F:F, B24, NhatKy_ViPham!C:C, "T16")</f>
        <v>100</v>
      </c>
      <c r="AH24" s="6">
        <f>100 + SUMIFS(NhatKy_ViPham!J:J, NhatKy_ViPham!E:E, "10_Anh", NhatKy_ViPham!F:F, B24, NhatKy_ViPham!C:C, "T17") - SUMIFS(NhatKy_ViPham!K:K, NhatKy_ViPham!E:E, "10_Anh", NhatKy_ViPham!F:F, B24, NhatKy_ViPham!C:C, "T17")</f>
        <v>100</v>
      </c>
      <c r="AI24" s="6">
        <f>100 + SUMIFS(NhatKy_ViPham!J:J, NhatKy_ViPham!E:E, "10_Anh", NhatKy_ViPham!F:F, B24, NhatKy_ViPham!C:C, "T18") - SUMIFS(NhatKy_ViPham!K:K, NhatKy_ViPham!E:E, "10_Anh", NhatKy_ViPham!F:F, B24, NhatKy_ViPham!C:C, "T18")</f>
        <v>100</v>
      </c>
      <c r="AJ24" s="6">
        <f>100 + SUMIFS(NhatKy_ViPham!J:J, NhatKy_ViPham!E:E, "10_Anh", NhatKy_ViPham!F:F, B24, NhatKy_ViPham!C:C, "T19") - SUMIFS(NhatKy_ViPham!K:K, NhatKy_ViPham!E:E, "10_Anh", NhatKy_ViPham!F:F, B24, NhatKy_ViPham!C:C, "T19")</f>
        <v>100</v>
      </c>
      <c r="AK24" s="6">
        <f>100 + SUMIFS(NhatKy_ViPham!J:J, NhatKy_ViPham!E:E, "10_Anh", NhatKy_ViPham!F:F, B24, NhatKy_ViPham!C:C, "T20") - SUMIFS(NhatKy_ViPham!K:K, NhatKy_ViPham!E:E, "10_Anh", NhatKy_ViPham!F:F, B24, NhatKy_ViPham!C:C, "T20")</f>
        <v>100</v>
      </c>
      <c r="AL24" s="6">
        <f>100 + SUMIFS(NhatKy_ViPham!J:J, NhatKy_ViPham!E:E, "10_Anh", NhatKy_ViPham!F:F, B24, NhatKy_ViPham!C:C, "T21") - SUMIFS(NhatKy_ViPham!K:K, NhatKy_ViPham!E:E, "10_Anh", NhatKy_ViPham!F:F, B24, NhatKy_ViPham!C:C, "T21")</f>
        <v>100</v>
      </c>
      <c r="AM24" s="6">
        <f>100 + SUMIFS(NhatKy_ViPham!J:J, NhatKy_ViPham!E:E, "10_Anh", NhatKy_ViPham!F:F, B24, NhatKy_ViPham!C:C, "T22") - SUMIFS(NhatKy_ViPham!K:K, NhatKy_ViPham!E:E, "10_Anh", NhatKy_ViPham!F:F, B24, NhatKy_ViPham!C:C, "T22")</f>
        <v>100</v>
      </c>
      <c r="AN24" s="6">
        <f>100 + SUMIFS(NhatKy_ViPham!J:J, NhatKy_ViPham!E:E, "10_Anh", NhatKy_ViPham!F:F, B24, NhatKy_ViPham!C:C, "T23") - SUMIFS(NhatKy_ViPham!K:K, NhatKy_ViPham!E:E, "10_Anh", NhatKy_ViPham!F:F, B24, NhatKy_ViPham!C:C, "T23")</f>
        <v>100</v>
      </c>
      <c r="AO24" s="6">
        <f>100 + SUMIFS(NhatKy_ViPham!J:J, NhatKy_ViPham!E:E, "10_Anh", NhatKy_ViPham!F:F, B24, NhatKy_ViPham!C:C, "T24") - SUMIFS(NhatKy_ViPham!K:K, NhatKy_ViPham!E:E, "10_Anh", NhatKy_ViPham!F:F, B24, NhatKy_ViPham!C:C, "T24")</f>
        <v>100</v>
      </c>
      <c r="AP24" s="6">
        <f>100 + SUMIFS(NhatKy_ViPham!J:J, NhatKy_ViPham!E:E, "10_Anh", NhatKy_ViPham!F:F, B24, NhatKy_ViPham!C:C, "T25") - SUMIFS(NhatKy_ViPham!K:K, NhatKy_ViPham!E:E, "10_Anh", NhatKy_ViPham!F:F, B24, NhatKy_ViPham!C:C, "T25")</f>
        <v>100</v>
      </c>
      <c r="AQ24" s="6">
        <f>100 + SUMIFS(NhatKy_ViPham!J:J, NhatKy_ViPham!E:E, "10_Anh", NhatKy_ViPham!F:F, B24, NhatKy_ViPham!C:C, "T26") - SUMIFS(NhatKy_ViPham!K:K, NhatKy_ViPham!E:E, "10_Anh", NhatKy_ViPham!F:F, B24, NhatKy_ViPham!C:C, "T26")</f>
        <v>100</v>
      </c>
      <c r="AR24" s="6">
        <f>100 + SUMIFS(NhatKy_ViPham!J:J, NhatKy_ViPham!E:E, "10_Anh", NhatKy_ViPham!F:F, B24, NhatKy_ViPham!C:C, "T27") - SUMIFS(NhatKy_ViPham!K:K, NhatKy_ViPham!E:E, "10_Anh", NhatKy_ViPham!F:F, B24, NhatKy_ViPham!C:C, "T27")</f>
        <v>100</v>
      </c>
      <c r="AS24" s="6">
        <f>100 + SUMIFS(NhatKy_ViPham!J:J, NhatKy_ViPham!E:E, "10_Anh", NhatKy_ViPham!F:F, B24, NhatKy_ViPham!C:C, "T28") - SUMIFS(NhatKy_ViPham!K:K, NhatKy_ViPham!E:E, "10_Anh", NhatKy_ViPham!F:F, B24, NhatKy_ViPham!C:C, "T28")</f>
        <v>100</v>
      </c>
      <c r="AT24" s="6">
        <f>100 + SUMIFS(NhatKy_ViPham!J:J, NhatKy_ViPham!E:E, "10_Anh", NhatKy_ViPham!F:F, B24, NhatKy_ViPham!C:C, "T29") - SUMIFS(NhatKy_ViPham!K:K, NhatKy_ViPham!E:E, "10_Anh", NhatKy_ViPham!F:F, B24, NhatKy_ViPham!C:C, "T29")</f>
        <v>100</v>
      </c>
      <c r="AU24" s="6">
        <f>100 + SUMIFS(NhatKy_ViPham!J:J, NhatKy_ViPham!E:E, "10_Anh", NhatKy_ViPham!F:F, B24, NhatKy_ViPham!C:C, "T30") - SUMIFS(NhatKy_ViPham!K:K, NhatKy_ViPham!E:E, "10_Anh", NhatKy_ViPham!F:F, B24, NhatKy_ViPham!C:C, "T30")</f>
        <v>100</v>
      </c>
      <c r="AV24" s="6">
        <f>100 + SUMIFS(NhatKy_ViPham!J:J, NhatKy_ViPham!E:E, "10_Anh", NhatKy_ViPham!F:F, B24, NhatKy_ViPham!C:C, "T31") - SUMIFS(NhatKy_ViPham!K:K, NhatKy_ViPham!E:E, "10_Anh", NhatKy_ViPham!F:F, B24, NhatKy_ViPham!C:C, "T31")</f>
        <v>100</v>
      </c>
      <c r="AW24" s="6">
        <f>100 + SUMIFS(NhatKy_ViPham!J:J, NhatKy_ViPham!E:E, "10_Anh", NhatKy_ViPham!F:F, B24, NhatKy_ViPham!C:C, "T32") - SUMIFS(NhatKy_ViPham!K:K, NhatKy_ViPham!E:E, "10_Anh", NhatKy_ViPham!F:F, B24, NhatKy_ViPham!C:C, "T32")</f>
        <v>100</v>
      </c>
      <c r="AX24" s="6">
        <f>100 + SUMIFS(NhatKy_ViPham!J:J, NhatKy_ViPham!E:E, "10_Anh", NhatKy_ViPham!F:F, B24, NhatKy_ViPham!C:C, "T33") - SUMIFS(NhatKy_ViPham!K:K, NhatKy_ViPham!E:E, "10_Anh", NhatKy_ViPham!F:F, B24, NhatKy_ViPham!C:C, "T33")</f>
        <v>100</v>
      </c>
      <c r="AY24" s="6">
        <f>100 + SUMIFS(NhatKy_ViPham!J:J, NhatKy_ViPham!E:E, "10_Anh", NhatKy_ViPham!F:F, B24, NhatKy_ViPham!C:C, "T34") - SUMIFS(NhatKy_ViPham!K:K, NhatKy_ViPham!E:E, "10_Anh", NhatKy_ViPham!F:F, B24, NhatKy_ViPham!C:C, "T34")</f>
        <v>100</v>
      </c>
      <c r="AZ24" s="6">
        <f>100 + SUMIFS(NhatKy_ViPham!J:J, NhatKy_ViPham!E:E, "10_Anh", NhatKy_ViPham!F:F, B24, NhatKy_ViPham!C:C, "T35") - SUMIFS(NhatKy_ViPham!K:K, NhatKy_ViPham!E:E, "10_Anh", NhatKy_ViPham!F:F, B24, NhatKy_ViPham!C:C, "T35")</f>
        <v>100</v>
      </c>
      <c r="BA24" s="12">
        <f t="shared" si="0"/>
        <v>100</v>
      </c>
      <c r="BB24" s="11" t="s">
        <v>430</v>
      </c>
      <c r="BC24" s="16" t="str">
        <f t="shared" si="1"/>
        <v>Tốt</v>
      </c>
      <c r="BD24" s="15" t="str">
        <f t="shared" si="2"/>
        <v>🟢 BÌNH THƯỜNG</v>
      </c>
    </row>
    <row r="25" spans="1:56" x14ac:dyDescent="0.25">
      <c r="A25" s="4">
        <v>17</v>
      </c>
      <c r="B25" s="10" t="s">
        <v>1184</v>
      </c>
      <c r="C25" s="4" t="s">
        <v>490</v>
      </c>
      <c r="D25" s="4" t="s">
        <v>435</v>
      </c>
      <c r="E25" s="11" t="s">
        <v>430</v>
      </c>
      <c r="F25" s="7">
        <f>SUMIFS(NhatKy_ViPham!K:K, NhatKy_ViPham!E:E, "10_Anh", NhatKy_ViPham!F:F, B25, NhatKy_ViPham!H:H, "L01")</f>
        <v>0</v>
      </c>
      <c r="G25" s="7">
        <f>SUMIFS(NhatKy_ViPham!K:K, NhatKy_ViPham!E:E, "10_Anh", NhatKy_ViPham!F:F, B25, NhatKy_ViPham!H:H, "L02")</f>
        <v>0</v>
      </c>
      <c r="H25" s="7">
        <f>SUMIFS(NhatKy_ViPham!K:K, NhatKy_ViPham!E:E, "10_Anh", NhatKy_ViPham!F:F, B25, NhatKy_ViPham!H:H, "L03")</f>
        <v>0</v>
      </c>
      <c r="I25" s="7">
        <f>SUMIFS(NhatKy_ViPham!K:K, NhatKy_ViPham!E:E, "10_Anh", NhatKy_ViPham!F:F, B25, NhatKy_ViPham!H:H, "L04")</f>
        <v>0</v>
      </c>
      <c r="J25" s="7">
        <f>SUMIFS(NhatKy_ViPham!K:K, NhatKy_ViPham!E:E, "10_Anh", NhatKy_ViPham!F:F, B25, NhatKy_ViPham!H:H, "L05")</f>
        <v>0</v>
      </c>
      <c r="K25" s="7">
        <f>SUMIFS(NhatKy_ViPham!K:K, NhatKy_ViPham!E:E, "10_Anh", NhatKy_ViPham!F:F, B25, NhatKy_ViPham!H:H, "L06")</f>
        <v>0</v>
      </c>
      <c r="L25" s="7">
        <f>SUMIFS(NhatKy_ViPham!K:K, NhatKy_ViPham!E:E, "10_Anh", NhatKy_ViPham!F:F, B25, NhatKy_ViPham!H:H, "L07")</f>
        <v>0</v>
      </c>
      <c r="M25" s="7">
        <f>SUMIFS(NhatKy_ViPham!K:K, NhatKy_ViPham!E:E, "10_Anh", NhatKy_ViPham!F:F, B25, NhatKy_ViPham!H:H, "L08")</f>
        <v>0</v>
      </c>
      <c r="N25" s="7">
        <f>SUMIFS(NhatKy_ViPham!K:K, NhatKy_ViPham!E:E, "10_Anh", NhatKy_ViPham!F:F, B25, NhatKy_ViPham!H:H, "L09")</f>
        <v>0</v>
      </c>
      <c r="O25" s="7">
        <f>SUMIFS(NhatKy_ViPham!K:K, NhatKy_ViPham!E:E, "10_Anh", NhatKy_ViPham!F:F, B25, NhatKy_ViPham!H:H, "L10")</f>
        <v>0</v>
      </c>
      <c r="P25" s="12">
        <f>SUMIFS(NhatKy_ViPham!J:J, NhatKy_ViPham!E:E, "10_Anh", NhatKy_ViPham!F:F, B25)</f>
        <v>0</v>
      </c>
      <c r="Q25" s="13">
        <f>SUMIFS(NhatKy_ViPham!K:K, NhatKy_ViPham!E:E, "10_Anh", NhatKy_ViPham!F:F, B25)</f>
        <v>0</v>
      </c>
      <c r="R25" s="7">
        <f>100 + SUMIFS(NhatKy_ViPham!J:J, NhatKy_ViPham!E:E, "10_Anh", NhatKy_ViPham!F:F, B25, NhatKy_ViPham!C:C, "T1") - SUMIFS(NhatKy_ViPham!K:K, NhatKy_ViPham!E:E, "10_Anh", NhatKy_ViPham!F:F, B25, NhatKy_ViPham!C:C, "T1")</f>
        <v>100</v>
      </c>
      <c r="S25" s="7">
        <f>100 + SUMIFS(NhatKy_ViPham!J:J, NhatKy_ViPham!E:E, "10_Anh", NhatKy_ViPham!F:F, B25, NhatKy_ViPham!C:C, "T2") - SUMIFS(NhatKy_ViPham!K:K, NhatKy_ViPham!E:E, "10_Anh", NhatKy_ViPham!F:F, B25, NhatKy_ViPham!C:C, "T2")</f>
        <v>100</v>
      </c>
      <c r="T25" s="7">
        <f>100 + SUMIFS(NhatKy_ViPham!J:J, NhatKy_ViPham!E:E, "10_Anh", NhatKy_ViPham!F:F, B25, NhatKy_ViPham!C:C, "T3") - SUMIFS(NhatKy_ViPham!K:K, NhatKy_ViPham!E:E, "10_Anh", NhatKy_ViPham!F:F, B25, NhatKy_ViPham!C:C, "T3")</f>
        <v>100</v>
      </c>
      <c r="U25" s="7">
        <f>100 + SUMIFS(NhatKy_ViPham!J:J, NhatKy_ViPham!E:E, "10_Anh", NhatKy_ViPham!F:F, B25, NhatKy_ViPham!C:C, "T4") - SUMIFS(NhatKy_ViPham!K:K, NhatKy_ViPham!E:E, "10_Anh", NhatKy_ViPham!F:F, B25, NhatKy_ViPham!C:C, "T4")</f>
        <v>100</v>
      </c>
      <c r="V25" s="7">
        <f>100 + SUMIFS(NhatKy_ViPham!J:J, NhatKy_ViPham!E:E, "10_Anh", NhatKy_ViPham!F:F, B25, NhatKy_ViPham!C:C, "T5") - SUMIFS(NhatKy_ViPham!K:K, NhatKy_ViPham!E:E, "10_Anh", NhatKy_ViPham!F:F, B25, NhatKy_ViPham!C:C, "T5")</f>
        <v>100</v>
      </c>
      <c r="W25" s="7">
        <f>100 + SUMIFS(NhatKy_ViPham!J:J, NhatKy_ViPham!E:E, "10_Anh", NhatKy_ViPham!F:F, B25, NhatKy_ViPham!C:C, "T6") - SUMIFS(NhatKy_ViPham!K:K, NhatKy_ViPham!E:E, "10_Anh", NhatKy_ViPham!F:F, B25, NhatKy_ViPham!C:C, "T6")</f>
        <v>100</v>
      </c>
      <c r="X25" s="7">
        <f>100 + SUMIFS(NhatKy_ViPham!J:J, NhatKy_ViPham!E:E, "10_Anh", NhatKy_ViPham!F:F, B25, NhatKy_ViPham!C:C, "T7") - SUMIFS(NhatKy_ViPham!K:K, NhatKy_ViPham!E:E, "10_Anh", NhatKy_ViPham!F:F, B25, NhatKy_ViPham!C:C, "T7")</f>
        <v>100</v>
      </c>
      <c r="Y25" s="7">
        <f>100 + SUMIFS(NhatKy_ViPham!J:J, NhatKy_ViPham!E:E, "10_Anh", NhatKy_ViPham!F:F, B25, NhatKy_ViPham!C:C, "T8") - SUMIFS(NhatKy_ViPham!K:K, NhatKy_ViPham!E:E, "10_Anh", NhatKy_ViPham!F:F, B25, NhatKy_ViPham!C:C, "T8")</f>
        <v>100</v>
      </c>
      <c r="Z25" s="7">
        <f>100 + SUMIFS(NhatKy_ViPham!J:J, NhatKy_ViPham!E:E, "10_Anh", NhatKy_ViPham!F:F, B25, NhatKy_ViPham!C:C, "T9") - SUMIFS(NhatKy_ViPham!K:K, NhatKy_ViPham!E:E, "10_Anh", NhatKy_ViPham!F:F, B25, NhatKy_ViPham!C:C, "T9")</f>
        <v>100</v>
      </c>
      <c r="AA25" s="7">
        <f>100 + SUMIFS(NhatKy_ViPham!J:J, NhatKy_ViPham!E:E, "10_Anh", NhatKy_ViPham!F:F, B25, NhatKy_ViPham!C:C, "T10") - SUMIFS(NhatKy_ViPham!K:K, NhatKy_ViPham!E:E, "10_Anh", NhatKy_ViPham!F:F, B25, NhatKy_ViPham!C:C, "T10")</f>
        <v>100</v>
      </c>
      <c r="AB25" s="7">
        <f>100 + SUMIFS(NhatKy_ViPham!J:J, NhatKy_ViPham!E:E, "10_Anh", NhatKy_ViPham!F:F, B25, NhatKy_ViPham!C:C, "T11") - SUMIFS(NhatKy_ViPham!K:K, NhatKy_ViPham!E:E, "10_Anh", NhatKy_ViPham!F:F, B25, NhatKy_ViPham!C:C, "T11")</f>
        <v>100</v>
      </c>
      <c r="AC25" s="7">
        <f>100 + SUMIFS(NhatKy_ViPham!J:J, NhatKy_ViPham!E:E, "10_Anh", NhatKy_ViPham!F:F, B25, NhatKy_ViPham!C:C, "T12") - SUMIFS(NhatKy_ViPham!K:K, NhatKy_ViPham!E:E, "10_Anh", NhatKy_ViPham!F:F, B25, NhatKy_ViPham!C:C, "T12")</f>
        <v>100</v>
      </c>
      <c r="AD25" s="7">
        <f>100 + SUMIFS(NhatKy_ViPham!J:J, NhatKy_ViPham!E:E, "10_Anh", NhatKy_ViPham!F:F, B25, NhatKy_ViPham!C:C, "T13") - SUMIFS(NhatKy_ViPham!K:K, NhatKy_ViPham!E:E, "10_Anh", NhatKy_ViPham!F:F, B25, NhatKy_ViPham!C:C, "T13")</f>
        <v>100</v>
      </c>
      <c r="AE25" s="7">
        <f>100 + SUMIFS(NhatKy_ViPham!J:J, NhatKy_ViPham!E:E, "10_Anh", NhatKy_ViPham!F:F, B25, NhatKy_ViPham!C:C, "T14") - SUMIFS(NhatKy_ViPham!K:K, NhatKy_ViPham!E:E, "10_Anh", NhatKy_ViPham!F:F, B25, NhatKy_ViPham!C:C, "T14")</f>
        <v>100</v>
      </c>
      <c r="AF25" s="7">
        <f>100 + SUMIFS(NhatKy_ViPham!J:J, NhatKy_ViPham!E:E, "10_Anh", NhatKy_ViPham!F:F, B25, NhatKy_ViPham!C:C, "T15") - SUMIFS(NhatKy_ViPham!K:K, NhatKy_ViPham!E:E, "10_Anh", NhatKy_ViPham!F:F, B25, NhatKy_ViPham!C:C, "T15")</f>
        <v>100</v>
      </c>
      <c r="AG25" s="7">
        <f>100 + SUMIFS(NhatKy_ViPham!J:J, NhatKy_ViPham!E:E, "10_Anh", NhatKy_ViPham!F:F, B25, NhatKy_ViPham!C:C, "T16") - SUMIFS(NhatKy_ViPham!K:K, NhatKy_ViPham!E:E, "10_Anh", NhatKy_ViPham!F:F, B25, NhatKy_ViPham!C:C, "T16")</f>
        <v>100</v>
      </c>
      <c r="AH25" s="7">
        <f>100 + SUMIFS(NhatKy_ViPham!J:J, NhatKy_ViPham!E:E, "10_Anh", NhatKy_ViPham!F:F, B25, NhatKy_ViPham!C:C, "T17") - SUMIFS(NhatKy_ViPham!K:K, NhatKy_ViPham!E:E, "10_Anh", NhatKy_ViPham!F:F, B25, NhatKy_ViPham!C:C, "T17")</f>
        <v>100</v>
      </c>
      <c r="AI25" s="7">
        <f>100 + SUMIFS(NhatKy_ViPham!J:J, NhatKy_ViPham!E:E, "10_Anh", NhatKy_ViPham!F:F, B25, NhatKy_ViPham!C:C, "T18") - SUMIFS(NhatKy_ViPham!K:K, NhatKy_ViPham!E:E, "10_Anh", NhatKy_ViPham!F:F, B25, NhatKy_ViPham!C:C, "T18")</f>
        <v>100</v>
      </c>
      <c r="AJ25" s="7">
        <f>100 + SUMIFS(NhatKy_ViPham!J:J, NhatKy_ViPham!E:E, "10_Anh", NhatKy_ViPham!F:F, B25, NhatKy_ViPham!C:C, "T19") - SUMIFS(NhatKy_ViPham!K:K, NhatKy_ViPham!E:E, "10_Anh", NhatKy_ViPham!F:F, B25, NhatKy_ViPham!C:C, "T19")</f>
        <v>100</v>
      </c>
      <c r="AK25" s="7">
        <f>100 + SUMIFS(NhatKy_ViPham!J:J, NhatKy_ViPham!E:E, "10_Anh", NhatKy_ViPham!F:F, B25, NhatKy_ViPham!C:C, "T20") - SUMIFS(NhatKy_ViPham!K:K, NhatKy_ViPham!E:E, "10_Anh", NhatKy_ViPham!F:F, B25, NhatKy_ViPham!C:C, "T20")</f>
        <v>100</v>
      </c>
      <c r="AL25" s="7">
        <f>100 + SUMIFS(NhatKy_ViPham!J:J, NhatKy_ViPham!E:E, "10_Anh", NhatKy_ViPham!F:F, B25, NhatKy_ViPham!C:C, "T21") - SUMIFS(NhatKy_ViPham!K:K, NhatKy_ViPham!E:E, "10_Anh", NhatKy_ViPham!F:F, B25, NhatKy_ViPham!C:C, "T21")</f>
        <v>100</v>
      </c>
      <c r="AM25" s="7">
        <f>100 + SUMIFS(NhatKy_ViPham!J:J, NhatKy_ViPham!E:E, "10_Anh", NhatKy_ViPham!F:F, B25, NhatKy_ViPham!C:C, "T22") - SUMIFS(NhatKy_ViPham!K:K, NhatKy_ViPham!E:E, "10_Anh", NhatKy_ViPham!F:F, B25, NhatKy_ViPham!C:C, "T22")</f>
        <v>100</v>
      </c>
      <c r="AN25" s="7">
        <f>100 + SUMIFS(NhatKy_ViPham!J:J, NhatKy_ViPham!E:E, "10_Anh", NhatKy_ViPham!F:F, B25, NhatKy_ViPham!C:C, "T23") - SUMIFS(NhatKy_ViPham!K:K, NhatKy_ViPham!E:E, "10_Anh", NhatKy_ViPham!F:F, B25, NhatKy_ViPham!C:C, "T23")</f>
        <v>100</v>
      </c>
      <c r="AO25" s="7">
        <f>100 + SUMIFS(NhatKy_ViPham!J:J, NhatKy_ViPham!E:E, "10_Anh", NhatKy_ViPham!F:F, B25, NhatKy_ViPham!C:C, "T24") - SUMIFS(NhatKy_ViPham!K:K, NhatKy_ViPham!E:E, "10_Anh", NhatKy_ViPham!F:F, B25, NhatKy_ViPham!C:C, "T24")</f>
        <v>100</v>
      </c>
      <c r="AP25" s="7">
        <f>100 + SUMIFS(NhatKy_ViPham!J:J, NhatKy_ViPham!E:E, "10_Anh", NhatKy_ViPham!F:F, B25, NhatKy_ViPham!C:C, "T25") - SUMIFS(NhatKy_ViPham!K:K, NhatKy_ViPham!E:E, "10_Anh", NhatKy_ViPham!F:F, B25, NhatKy_ViPham!C:C, "T25")</f>
        <v>100</v>
      </c>
      <c r="AQ25" s="7">
        <f>100 + SUMIFS(NhatKy_ViPham!J:J, NhatKy_ViPham!E:E, "10_Anh", NhatKy_ViPham!F:F, B25, NhatKy_ViPham!C:C, "T26") - SUMIFS(NhatKy_ViPham!K:K, NhatKy_ViPham!E:E, "10_Anh", NhatKy_ViPham!F:F, B25, NhatKy_ViPham!C:C, "T26")</f>
        <v>100</v>
      </c>
      <c r="AR25" s="7">
        <f>100 + SUMIFS(NhatKy_ViPham!J:J, NhatKy_ViPham!E:E, "10_Anh", NhatKy_ViPham!F:F, B25, NhatKy_ViPham!C:C, "T27") - SUMIFS(NhatKy_ViPham!K:K, NhatKy_ViPham!E:E, "10_Anh", NhatKy_ViPham!F:F, B25, NhatKy_ViPham!C:C, "T27")</f>
        <v>100</v>
      </c>
      <c r="AS25" s="7">
        <f>100 + SUMIFS(NhatKy_ViPham!J:J, NhatKy_ViPham!E:E, "10_Anh", NhatKy_ViPham!F:F, B25, NhatKy_ViPham!C:C, "T28") - SUMIFS(NhatKy_ViPham!K:K, NhatKy_ViPham!E:E, "10_Anh", NhatKy_ViPham!F:F, B25, NhatKy_ViPham!C:C, "T28")</f>
        <v>100</v>
      </c>
      <c r="AT25" s="7">
        <f>100 + SUMIFS(NhatKy_ViPham!J:J, NhatKy_ViPham!E:E, "10_Anh", NhatKy_ViPham!F:F, B25, NhatKy_ViPham!C:C, "T29") - SUMIFS(NhatKy_ViPham!K:K, NhatKy_ViPham!E:E, "10_Anh", NhatKy_ViPham!F:F, B25, NhatKy_ViPham!C:C, "T29")</f>
        <v>100</v>
      </c>
      <c r="AU25" s="7">
        <f>100 + SUMIFS(NhatKy_ViPham!J:J, NhatKy_ViPham!E:E, "10_Anh", NhatKy_ViPham!F:F, B25, NhatKy_ViPham!C:C, "T30") - SUMIFS(NhatKy_ViPham!K:K, NhatKy_ViPham!E:E, "10_Anh", NhatKy_ViPham!F:F, B25, NhatKy_ViPham!C:C, "T30")</f>
        <v>100</v>
      </c>
      <c r="AV25" s="7">
        <f>100 + SUMIFS(NhatKy_ViPham!J:J, NhatKy_ViPham!E:E, "10_Anh", NhatKy_ViPham!F:F, B25, NhatKy_ViPham!C:C, "T31") - SUMIFS(NhatKy_ViPham!K:K, NhatKy_ViPham!E:E, "10_Anh", NhatKy_ViPham!F:F, B25, NhatKy_ViPham!C:C, "T31")</f>
        <v>100</v>
      </c>
      <c r="AW25" s="7">
        <f>100 + SUMIFS(NhatKy_ViPham!J:J, NhatKy_ViPham!E:E, "10_Anh", NhatKy_ViPham!F:F, B25, NhatKy_ViPham!C:C, "T32") - SUMIFS(NhatKy_ViPham!K:K, NhatKy_ViPham!E:E, "10_Anh", NhatKy_ViPham!F:F, B25, NhatKy_ViPham!C:C, "T32")</f>
        <v>100</v>
      </c>
      <c r="AX25" s="7">
        <f>100 + SUMIFS(NhatKy_ViPham!J:J, NhatKy_ViPham!E:E, "10_Anh", NhatKy_ViPham!F:F, B25, NhatKy_ViPham!C:C, "T33") - SUMIFS(NhatKy_ViPham!K:K, NhatKy_ViPham!E:E, "10_Anh", NhatKy_ViPham!F:F, B25, NhatKy_ViPham!C:C, "T33")</f>
        <v>100</v>
      </c>
      <c r="AY25" s="7">
        <f>100 + SUMIFS(NhatKy_ViPham!J:J, NhatKy_ViPham!E:E, "10_Anh", NhatKy_ViPham!F:F, B25, NhatKy_ViPham!C:C, "T34") - SUMIFS(NhatKy_ViPham!K:K, NhatKy_ViPham!E:E, "10_Anh", NhatKy_ViPham!F:F, B25, NhatKy_ViPham!C:C, "T34")</f>
        <v>100</v>
      </c>
      <c r="AZ25" s="7">
        <f>100 + SUMIFS(NhatKy_ViPham!J:J, NhatKy_ViPham!E:E, "10_Anh", NhatKy_ViPham!F:F, B25, NhatKy_ViPham!C:C, "T35") - SUMIFS(NhatKy_ViPham!K:K, NhatKy_ViPham!E:E, "10_Anh", NhatKy_ViPham!F:F, B25, NhatKy_ViPham!C:C, "T35")</f>
        <v>100</v>
      </c>
      <c r="BA25" s="12">
        <f t="shared" si="0"/>
        <v>100</v>
      </c>
      <c r="BB25" s="11" t="s">
        <v>430</v>
      </c>
      <c r="BC25" s="14" t="str">
        <f t="shared" si="1"/>
        <v>Tốt</v>
      </c>
      <c r="BD25" s="10" t="str">
        <f t="shared" si="2"/>
        <v>🟢 BÌNH THƯỜNG</v>
      </c>
    </row>
    <row r="26" spans="1:56" x14ac:dyDescent="0.25">
      <c r="A26" s="5">
        <v>18</v>
      </c>
      <c r="B26" s="15" t="s">
        <v>1185</v>
      </c>
      <c r="C26" s="5" t="s">
        <v>646</v>
      </c>
      <c r="D26" s="5" t="s">
        <v>429</v>
      </c>
      <c r="E26" s="11" t="s">
        <v>430</v>
      </c>
      <c r="F26" s="6">
        <f>SUMIFS(NhatKy_ViPham!K:K, NhatKy_ViPham!E:E, "10_Anh", NhatKy_ViPham!F:F, B26, NhatKy_ViPham!H:H, "L01")</f>
        <v>0</v>
      </c>
      <c r="G26" s="6">
        <f>SUMIFS(NhatKy_ViPham!K:K, NhatKy_ViPham!E:E, "10_Anh", NhatKy_ViPham!F:F, B26, NhatKy_ViPham!H:H, "L02")</f>
        <v>0</v>
      </c>
      <c r="H26" s="6">
        <f>SUMIFS(NhatKy_ViPham!K:K, NhatKy_ViPham!E:E, "10_Anh", NhatKy_ViPham!F:F, B26, NhatKy_ViPham!H:H, "L03")</f>
        <v>0</v>
      </c>
      <c r="I26" s="6">
        <f>SUMIFS(NhatKy_ViPham!K:K, NhatKy_ViPham!E:E, "10_Anh", NhatKy_ViPham!F:F, B26, NhatKy_ViPham!H:H, "L04")</f>
        <v>0</v>
      </c>
      <c r="J26" s="6">
        <f>SUMIFS(NhatKy_ViPham!K:K, NhatKy_ViPham!E:E, "10_Anh", NhatKy_ViPham!F:F, B26, NhatKy_ViPham!H:H, "L05")</f>
        <v>0</v>
      </c>
      <c r="K26" s="6">
        <f>SUMIFS(NhatKy_ViPham!K:K, NhatKy_ViPham!E:E, "10_Anh", NhatKy_ViPham!F:F, B26, NhatKy_ViPham!H:H, "L06")</f>
        <v>0</v>
      </c>
      <c r="L26" s="6">
        <f>SUMIFS(NhatKy_ViPham!K:K, NhatKy_ViPham!E:E, "10_Anh", NhatKy_ViPham!F:F, B26, NhatKy_ViPham!H:H, "L07")</f>
        <v>0</v>
      </c>
      <c r="M26" s="6">
        <f>SUMIFS(NhatKy_ViPham!K:K, NhatKy_ViPham!E:E, "10_Anh", NhatKy_ViPham!F:F, B26, NhatKy_ViPham!H:H, "L08")</f>
        <v>0</v>
      </c>
      <c r="N26" s="6">
        <f>SUMIFS(NhatKy_ViPham!K:K, NhatKy_ViPham!E:E, "10_Anh", NhatKy_ViPham!F:F, B26, NhatKy_ViPham!H:H, "L09")</f>
        <v>0</v>
      </c>
      <c r="O26" s="6">
        <f>SUMIFS(NhatKy_ViPham!K:K, NhatKy_ViPham!E:E, "10_Anh", NhatKy_ViPham!F:F, B26, NhatKy_ViPham!H:H, "L10")</f>
        <v>0</v>
      </c>
      <c r="P26" s="12">
        <f>SUMIFS(NhatKy_ViPham!J:J, NhatKy_ViPham!E:E, "10_Anh", NhatKy_ViPham!F:F, B26)</f>
        <v>0</v>
      </c>
      <c r="Q26" s="13">
        <f>SUMIFS(NhatKy_ViPham!K:K, NhatKy_ViPham!E:E, "10_Anh", NhatKy_ViPham!F:F, B26)</f>
        <v>0</v>
      </c>
      <c r="R26" s="6">
        <f>100 + SUMIFS(NhatKy_ViPham!J:J, NhatKy_ViPham!E:E, "10_Anh", NhatKy_ViPham!F:F, B26, NhatKy_ViPham!C:C, "T1") - SUMIFS(NhatKy_ViPham!K:K, NhatKy_ViPham!E:E, "10_Anh", NhatKy_ViPham!F:F, B26, NhatKy_ViPham!C:C, "T1")</f>
        <v>100</v>
      </c>
      <c r="S26" s="6">
        <f>100 + SUMIFS(NhatKy_ViPham!J:J, NhatKy_ViPham!E:E, "10_Anh", NhatKy_ViPham!F:F, B26, NhatKy_ViPham!C:C, "T2") - SUMIFS(NhatKy_ViPham!K:K, NhatKy_ViPham!E:E, "10_Anh", NhatKy_ViPham!F:F, B26, NhatKy_ViPham!C:C, "T2")</f>
        <v>100</v>
      </c>
      <c r="T26" s="6">
        <f>100 + SUMIFS(NhatKy_ViPham!J:J, NhatKy_ViPham!E:E, "10_Anh", NhatKy_ViPham!F:F, B26, NhatKy_ViPham!C:C, "T3") - SUMIFS(NhatKy_ViPham!K:K, NhatKy_ViPham!E:E, "10_Anh", NhatKy_ViPham!F:F, B26, NhatKy_ViPham!C:C, "T3")</f>
        <v>100</v>
      </c>
      <c r="U26" s="6">
        <f>100 + SUMIFS(NhatKy_ViPham!J:J, NhatKy_ViPham!E:E, "10_Anh", NhatKy_ViPham!F:F, B26, NhatKy_ViPham!C:C, "T4") - SUMIFS(NhatKy_ViPham!K:K, NhatKy_ViPham!E:E, "10_Anh", NhatKy_ViPham!F:F, B26, NhatKy_ViPham!C:C, "T4")</f>
        <v>100</v>
      </c>
      <c r="V26" s="6">
        <f>100 + SUMIFS(NhatKy_ViPham!J:J, NhatKy_ViPham!E:E, "10_Anh", NhatKy_ViPham!F:F, B26, NhatKy_ViPham!C:C, "T5") - SUMIFS(NhatKy_ViPham!K:K, NhatKy_ViPham!E:E, "10_Anh", NhatKy_ViPham!F:F, B26, NhatKy_ViPham!C:C, "T5")</f>
        <v>100</v>
      </c>
      <c r="W26" s="6">
        <f>100 + SUMIFS(NhatKy_ViPham!J:J, NhatKy_ViPham!E:E, "10_Anh", NhatKy_ViPham!F:F, B26, NhatKy_ViPham!C:C, "T6") - SUMIFS(NhatKy_ViPham!K:K, NhatKy_ViPham!E:E, "10_Anh", NhatKy_ViPham!F:F, B26, NhatKy_ViPham!C:C, "T6")</f>
        <v>100</v>
      </c>
      <c r="X26" s="6">
        <f>100 + SUMIFS(NhatKy_ViPham!J:J, NhatKy_ViPham!E:E, "10_Anh", NhatKy_ViPham!F:F, B26, NhatKy_ViPham!C:C, "T7") - SUMIFS(NhatKy_ViPham!K:K, NhatKy_ViPham!E:E, "10_Anh", NhatKy_ViPham!F:F, B26, NhatKy_ViPham!C:C, "T7")</f>
        <v>100</v>
      </c>
      <c r="Y26" s="6">
        <f>100 + SUMIFS(NhatKy_ViPham!J:J, NhatKy_ViPham!E:E, "10_Anh", NhatKy_ViPham!F:F, B26, NhatKy_ViPham!C:C, "T8") - SUMIFS(NhatKy_ViPham!K:K, NhatKy_ViPham!E:E, "10_Anh", NhatKy_ViPham!F:F, B26, NhatKy_ViPham!C:C, "T8")</f>
        <v>100</v>
      </c>
      <c r="Z26" s="6">
        <f>100 + SUMIFS(NhatKy_ViPham!J:J, NhatKy_ViPham!E:E, "10_Anh", NhatKy_ViPham!F:F, B26, NhatKy_ViPham!C:C, "T9") - SUMIFS(NhatKy_ViPham!K:K, NhatKy_ViPham!E:E, "10_Anh", NhatKy_ViPham!F:F, B26, NhatKy_ViPham!C:C, "T9")</f>
        <v>100</v>
      </c>
      <c r="AA26" s="6">
        <f>100 + SUMIFS(NhatKy_ViPham!J:J, NhatKy_ViPham!E:E, "10_Anh", NhatKy_ViPham!F:F, B26, NhatKy_ViPham!C:C, "T10") - SUMIFS(NhatKy_ViPham!K:K, NhatKy_ViPham!E:E, "10_Anh", NhatKy_ViPham!F:F, B26, NhatKy_ViPham!C:C, "T10")</f>
        <v>100</v>
      </c>
      <c r="AB26" s="6">
        <f>100 + SUMIFS(NhatKy_ViPham!J:J, NhatKy_ViPham!E:E, "10_Anh", NhatKy_ViPham!F:F, B26, NhatKy_ViPham!C:C, "T11") - SUMIFS(NhatKy_ViPham!K:K, NhatKy_ViPham!E:E, "10_Anh", NhatKy_ViPham!F:F, B26, NhatKy_ViPham!C:C, "T11")</f>
        <v>100</v>
      </c>
      <c r="AC26" s="6">
        <f>100 + SUMIFS(NhatKy_ViPham!J:J, NhatKy_ViPham!E:E, "10_Anh", NhatKy_ViPham!F:F, B26, NhatKy_ViPham!C:C, "T12") - SUMIFS(NhatKy_ViPham!K:K, NhatKy_ViPham!E:E, "10_Anh", NhatKy_ViPham!F:F, B26, NhatKy_ViPham!C:C, "T12")</f>
        <v>100</v>
      </c>
      <c r="AD26" s="6">
        <f>100 + SUMIFS(NhatKy_ViPham!J:J, NhatKy_ViPham!E:E, "10_Anh", NhatKy_ViPham!F:F, B26, NhatKy_ViPham!C:C, "T13") - SUMIFS(NhatKy_ViPham!K:K, NhatKy_ViPham!E:E, "10_Anh", NhatKy_ViPham!F:F, B26, NhatKy_ViPham!C:C, "T13")</f>
        <v>100</v>
      </c>
      <c r="AE26" s="6">
        <f>100 + SUMIFS(NhatKy_ViPham!J:J, NhatKy_ViPham!E:E, "10_Anh", NhatKy_ViPham!F:F, B26, NhatKy_ViPham!C:C, "T14") - SUMIFS(NhatKy_ViPham!K:K, NhatKy_ViPham!E:E, "10_Anh", NhatKy_ViPham!F:F, B26, NhatKy_ViPham!C:C, "T14")</f>
        <v>100</v>
      </c>
      <c r="AF26" s="6">
        <f>100 + SUMIFS(NhatKy_ViPham!J:J, NhatKy_ViPham!E:E, "10_Anh", NhatKy_ViPham!F:F, B26, NhatKy_ViPham!C:C, "T15") - SUMIFS(NhatKy_ViPham!K:K, NhatKy_ViPham!E:E, "10_Anh", NhatKy_ViPham!F:F, B26, NhatKy_ViPham!C:C, "T15")</f>
        <v>100</v>
      </c>
      <c r="AG26" s="6">
        <f>100 + SUMIFS(NhatKy_ViPham!J:J, NhatKy_ViPham!E:E, "10_Anh", NhatKy_ViPham!F:F, B26, NhatKy_ViPham!C:C, "T16") - SUMIFS(NhatKy_ViPham!K:K, NhatKy_ViPham!E:E, "10_Anh", NhatKy_ViPham!F:F, B26, NhatKy_ViPham!C:C, "T16")</f>
        <v>100</v>
      </c>
      <c r="AH26" s="6">
        <f>100 + SUMIFS(NhatKy_ViPham!J:J, NhatKy_ViPham!E:E, "10_Anh", NhatKy_ViPham!F:F, B26, NhatKy_ViPham!C:C, "T17") - SUMIFS(NhatKy_ViPham!K:K, NhatKy_ViPham!E:E, "10_Anh", NhatKy_ViPham!F:F, B26, NhatKy_ViPham!C:C, "T17")</f>
        <v>100</v>
      </c>
      <c r="AI26" s="6">
        <f>100 + SUMIFS(NhatKy_ViPham!J:J, NhatKy_ViPham!E:E, "10_Anh", NhatKy_ViPham!F:F, B26, NhatKy_ViPham!C:C, "T18") - SUMIFS(NhatKy_ViPham!K:K, NhatKy_ViPham!E:E, "10_Anh", NhatKy_ViPham!F:F, B26, NhatKy_ViPham!C:C, "T18")</f>
        <v>100</v>
      </c>
      <c r="AJ26" s="6">
        <f>100 + SUMIFS(NhatKy_ViPham!J:J, NhatKy_ViPham!E:E, "10_Anh", NhatKy_ViPham!F:F, B26, NhatKy_ViPham!C:C, "T19") - SUMIFS(NhatKy_ViPham!K:K, NhatKy_ViPham!E:E, "10_Anh", NhatKy_ViPham!F:F, B26, NhatKy_ViPham!C:C, "T19")</f>
        <v>100</v>
      </c>
      <c r="AK26" s="6">
        <f>100 + SUMIFS(NhatKy_ViPham!J:J, NhatKy_ViPham!E:E, "10_Anh", NhatKy_ViPham!F:F, B26, NhatKy_ViPham!C:C, "T20") - SUMIFS(NhatKy_ViPham!K:K, NhatKy_ViPham!E:E, "10_Anh", NhatKy_ViPham!F:F, B26, NhatKy_ViPham!C:C, "T20")</f>
        <v>100</v>
      </c>
      <c r="AL26" s="6">
        <f>100 + SUMIFS(NhatKy_ViPham!J:J, NhatKy_ViPham!E:E, "10_Anh", NhatKy_ViPham!F:F, B26, NhatKy_ViPham!C:C, "T21") - SUMIFS(NhatKy_ViPham!K:K, NhatKy_ViPham!E:E, "10_Anh", NhatKy_ViPham!F:F, B26, NhatKy_ViPham!C:C, "T21")</f>
        <v>100</v>
      </c>
      <c r="AM26" s="6">
        <f>100 + SUMIFS(NhatKy_ViPham!J:J, NhatKy_ViPham!E:E, "10_Anh", NhatKy_ViPham!F:F, B26, NhatKy_ViPham!C:C, "T22") - SUMIFS(NhatKy_ViPham!K:K, NhatKy_ViPham!E:E, "10_Anh", NhatKy_ViPham!F:F, B26, NhatKy_ViPham!C:C, "T22")</f>
        <v>100</v>
      </c>
      <c r="AN26" s="6">
        <f>100 + SUMIFS(NhatKy_ViPham!J:J, NhatKy_ViPham!E:E, "10_Anh", NhatKy_ViPham!F:F, B26, NhatKy_ViPham!C:C, "T23") - SUMIFS(NhatKy_ViPham!K:K, NhatKy_ViPham!E:E, "10_Anh", NhatKy_ViPham!F:F, B26, NhatKy_ViPham!C:C, "T23")</f>
        <v>100</v>
      </c>
      <c r="AO26" s="6">
        <f>100 + SUMIFS(NhatKy_ViPham!J:J, NhatKy_ViPham!E:E, "10_Anh", NhatKy_ViPham!F:F, B26, NhatKy_ViPham!C:C, "T24") - SUMIFS(NhatKy_ViPham!K:K, NhatKy_ViPham!E:E, "10_Anh", NhatKy_ViPham!F:F, B26, NhatKy_ViPham!C:C, "T24")</f>
        <v>100</v>
      </c>
      <c r="AP26" s="6">
        <f>100 + SUMIFS(NhatKy_ViPham!J:J, NhatKy_ViPham!E:E, "10_Anh", NhatKy_ViPham!F:F, B26, NhatKy_ViPham!C:C, "T25") - SUMIFS(NhatKy_ViPham!K:K, NhatKy_ViPham!E:E, "10_Anh", NhatKy_ViPham!F:F, B26, NhatKy_ViPham!C:C, "T25")</f>
        <v>100</v>
      </c>
      <c r="AQ26" s="6">
        <f>100 + SUMIFS(NhatKy_ViPham!J:J, NhatKy_ViPham!E:E, "10_Anh", NhatKy_ViPham!F:F, B26, NhatKy_ViPham!C:C, "T26") - SUMIFS(NhatKy_ViPham!K:K, NhatKy_ViPham!E:E, "10_Anh", NhatKy_ViPham!F:F, B26, NhatKy_ViPham!C:C, "T26")</f>
        <v>100</v>
      </c>
      <c r="AR26" s="6">
        <f>100 + SUMIFS(NhatKy_ViPham!J:J, NhatKy_ViPham!E:E, "10_Anh", NhatKy_ViPham!F:F, B26, NhatKy_ViPham!C:C, "T27") - SUMIFS(NhatKy_ViPham!K:K, NhatKy_ViPham!E:E, "10_Anh", NhatKy_ViPham!F:F, B26, NhatKy_ViPham!C:C, "T27")</f>
        <v>100</v>
      </c>
      <c r="AS26" s="6">
        <f>100 + SUMIFS(NhatKy_ViPham!J:J, NhatKy_ViPham!E:E, "10_Anh", NhatKy_ViPham!F:F, B26, NhatKy_ViPham!C:C, "T28") - SUMIFS(NhatKy_ViPham!K:K, NhatKy_ViPham!E:E, "10_Anh", NhatKy_ViPham!F:F, B26, NhatKy_ViPham!C:C, "T28")</f>
        <v>100</v>
      </c>
      <c r="AT26" s="6">
        <f>100 + SUMIFS(NhatKy_ViPham!J:J, NhatKy_ViPham!E:E, "10_Anh", NhatKy_ViPham!F:F, B26, NhatKy_ViPham!C:C, "T29") - SUMIFS(NhatKy_ViPham!K:K, NhatKy_ViPham!E:E, "10_Anh", NhatKy_ViPham!F:F, B26, NhatKy_ViPham!C:C, "T29")</f>
        <v>100</v>
      </c>
      <c r="AU26" s="6">
        <f>100 + SUMIFS(NhatKy_ViPham!J:J, NhatKy_ViPham!E:E, "10_Anh", NhatKy_ViPham!F:F, B26, NhatKy_ViPham!C:C, "T30") - SUMIFS(NhatKy_ViPham!K:K, NhatKy_ViPham!E:E, "10_Anh", NhatKy_ViPham!F:F, B26, NhatKy_ViPham!C:C, "T30")</f>
        <v>100</v>
      </c>
      <c r="AV26" s="6">
        <f>100 + SUMIFS(NhatKy_ViPham!J:J, NhatKy_ViPham!E:E, "10_Anh", NhatKy_ViPham!F:F, B26, NhatKy_ViPham!C:C, "T31") - SUMIFS(NhatKy_ViPham!K:K, NhatKy_ViPham!E:E, "10_Anh", NhatKy_ViPham!F:F, B26, NhatKy_ViPham!C:C, "T31")</f>
        <v>100</v>
      </c>
      <c r="AW26" s="6">
        <f>100 + SUMIFS(NhatKy_ViPham!J:J, NhatKy_ViPham!E:E, "10_Anh", NhatKy_ViPham!F:F, B26, NhatKy_ViPham!C:C, "T32") - SUMIFS(NhatKy_ViPham!K:K, NhatKy_ViPham!E:E, "10_Anh", NhatKy_ViPham!F:F, B26, NhatKy_ViPham!C:C, "T32")</f>
        <v>100</v>
      </c>
      <c r="AX26" s="6">
        <f>100 + SUMIFS(NhatKy_ViPham!J:J, NhatKy_ViPham!E:E, "10_Anh", NhatKy_ViPham!F:F, B26, NhatKy_ViPham!C:C, "T33") - SUMIFS(NhatKy_ViPham!K:K, NhatKy_ViPham!E:E, "10_Anh", NhatKy_ViPham!F:F, B26, NhatKy_ViPham!C:C, "T33")</f>
        <v>100</v>
      </c>
      <c r="AY26" s="6">
        <f>100 + SUMIFS(NhatKy_ViPham!J:J, NhatKy_ViPham!E:E, "10_Anh", NhatKy_ViPham!F:F, B26, NhatKy_ViPham!C:C, "T34") - SUMIFS(NhatKy_ViPham!K:K, NhatKy_ViPham!E:E, "10_Anh", NhatKy_ViPham!F:F, B26, NhatKy_ViPham!C:C, "T34")</f>
        <v>100</v>
      </c>
      <c r="AZ26" s="6">
        <f>100 + SUMIFS(NhatKy_ViPham!J:J, NhatKy_ViPham!E:E, "10_Anh", NhatKy_ViPham!F:F, B26, NhatKy_ViPham!C:C, "T35") - SUMIFS(NhatKy_ViPham!K:K, NhatKy_ViPham!E:E, "10_Anh", NhatKy_ViPham!F:F, B26, NhatKy_ViPham!C:C, "T35")</f>
        <v>100</v>
      </c>
      <c r="BA26" s="12">
        <f t="shared" si="0"/>
        <v>100</v>
      </c>
      <c r="BB26" s="11" t="s">
        <v>430</v>
      </c>
      <c r="BC26" s="16" t="str">
        <f t="shared" si="1"/>
        <v>Tốt</v>
      </c>
      <c r="BD26" s="15" t="str">
        <f t="shared" si="2"/>
        <v>🟢 BÌNH THƯỜNG</v>
      </c>
    </row>
    <row r="27" spans="1:56" x14ac:dyDescent="0.25">
      <c r="A27" s="4">
        <v>19</v>
      </c>
      <c r="B27" s="10" t="s">
        <v>1186</v>
      </c>
      <c r="C27" s="4" t="s">
        <v>957</v>
      </c>
      <c r="D27" s="4" t="s">
        <v>429</v>
      </c>
      <c r="E27" s="11" t="s">
        <v>430</v>
      </c>
      <c r="F27" s="7">
        <f>SUMIFS(NhatKy_ViPham!K:K, NhatKy_ViPham!E:E, "10_Anh", NhatKy_ViPham!F:F, B27, NhatKy_ViPham!H:H, "L01")</f>
        <v>0</v>
      </c>
      <c r="G27" s="7">
        <f>SUMIFS(NhatKy_ViPham!K:K, NhatKy_ViPham!E:E, "10_Anh", NhatKy_ViPham!F:F, B27, NhatKy_ViPham!H:H, "L02")</f>
        <v>0</v>
      </c>
      <c r="H27" s="7">
        <f>SUMIFS(NhatKy_ViPham!K:K, NhatKy_ViPham!E:E, "10_Anh", NhatKy_ViPham!F:F, B27, NhatKy_ViPham!H:H, "L03")</f>
        <v>0</v>
      </c>
      <c r="I27" s="7">
        <f>SUMIFS(NhatKy_ViPham!K:K, NhatKy_ViPham!E:E, "10_Anh", NhatKy_ViPham!F:F, B27, NhatKy_ViPham!H:H, "L04")</f>
        <v>0</v>
      </c>
      <c r="J27" s="7">
        <f>SUMIFS(NhatKy_ViPham!K:K, NhatKy_ViPham!E:E, "10_Anh", NhatKy_ViPham!F:F, B27, NhatKy_ViPham!H:H, "L05")</f>
        <v>0</v>
      </c>
      <c r="K27" s="7">
        <f>SUMIFS(NhatKy_ViPham!K:K, NhatKy_ViPham!E:E, "10_Anh", NhatKy_ViPham!F:F, B27, NhatKy_ViPham!H:H, "L06")</f>
        <v>0</v>
      </c>
      <c r="L27" s="7">
        <f>SUMIFS(NhatKy_ViPham!K:K, NhatKy_ViPham!E:E, "10_Anh", NhatKy_ViPham!F:F, B27, NhatKy_ViPham!H:H, "L07")</f>
        <v>0</v>
      </c>
      <c r="M27" s="7">
        <f>SUMIFS(NhatKy_ViPham!K:K, NhatKy_ViPham!E:E, "10_Anh", NhatKy_ViPham!F:F, B27, NhatKy_ViPham!H:H, "L08")</f>
        <v>0</v>
      </c>
      <c r="N27" s="7">
        <f>SUMIFS(NhatKy_ViPham!K:K, NhatKy_ViPham!E:E, "10_Anh", NhatKy_ViPham!F:F, B27, NhatKy_ViPham!H:H, "L09")</f>
        <v>0</v>
      </c>
      <c r="O27" s="7">
        <f>SUMIFS(NhatKy_ViPham!K:K, NhatKy_ViPham!E:E, "10_Anh", NhatKy_ViPham!F:F, B27, NhatKy_ViPham!H:H, "L10")</f>
        <v>0</v>
      </c>
      <c r="P27" s="12">
        <f>SUMIFS(NhatKy_ViPham!J:J, NhatKy_ViPham!E:E, "10_Anh", NhatKy_ViPham!F:F, B27)</f>
        <v>0</v>
      </c>
      <c r="Q27" s="13">
        <f>SUMIFS(NhatKy_ViPham!K:K, NhatKy_ViPham!E:E, "10_Anh", NhatKy_ViPham!F:F, B27)</f>
        <v>0</v>
      </c>
      <c r="R27" s="7">
        <f>100 + SUMIFS(NhatKy_ViPham!J:J, NhatKy_ViPham!E:E, "10_Anh", NhatKy_ViPham!F:F, B27, NhatKy_ViPham!C:C, "T1") - SUMIFS(NhatKy_ViPham!K:K, NhatKy_ViPham!E:E, "10_Anh", NhatKy_ViPham!F:F, B27, NhatKy_ViPham!C:C, "T1")</f>
        <v>100</v>
      </c>
      <c r="S27" s="7">
        <f>100 + SUMIFS(NhatKy_ViPham!J:J, NhatKy_ViPham!E:E, "10_Anh", NhatKy_ViPham!F:F, B27, NhatKy_ViPham!C:C, "T2") - SUMIFS(NhatKy_ViPham!K:K, NhatKy_ViPham!E:E, "10_Anh", NhatKy_ViPham!F:F, B27, NhatKy_ViPham!C:C, "T2")</f>
        <v>100</v>
      </c>
      <c r="T27" s="7">
        <f>100 + SUMIFS(NhatKy_ViPham!J:J, NhatKy_ViPham!E:E, "10_Anh", NhatKy_ViPham!F:F, B27, NhatKy_ViPham!C:C, "T3") - SUMIFS(NhatKy_ViPham!K:K, NhatKy_ViPham!E:E, "10_Anh", NhatKy_ViPham!F:F, B27, NhatKy_ViPham!C:C, "T3")</f>
        <v>100</v>
      </c>
      <c r="U27" s="7">
        <f>100 + SUMIFS(NhatKy_ViPham!J:J, NhatKy_ViPham!E:E, "10_Anh", NhatKy_ViPham!F:F, B27, NhatKy_ViPham!C:C, "T4") - SUMIFS(NhatKy_ViPham!K:K, NhatKy_ViPham!E:E, "10_Anh", NhatKy_ViPham!F:F, B27, NhatKy_ViPham!C:C, "T4")</f>
        <v>100</v>
      </c>
      <c r="V27" s="7">
        <f>100 + SUMIFS(NhatKy_ViPham!J:J, NhatKy_ViPham!E:E, "10_Anh", NhatKy_ViPham!F:F, B27, NhatKy_ViPham!C:C, "T5") - SUMIFS(NhatKy_ViPham!K:K, NhatKy_ViPham!E:E, "10_Anh", NhatKy_ViPham!F:F, B27, NhatKy_ViPham!C:C, "T5")</f>
        <v>100</v>
      </c>
      <c r="W27" s="7">
        <f>100 + SUMIFS(NhatKy_ViPham!J:J, NhatKy_ViPham!E:E, "10_Anh", NhatKy_ViPham!F:F, B27, NhatKy_ViPham!C:C, "T6") - SUMIFS(NhatKy_ViPham!K:K, NhatKy_ViPham!E:E, "10_Anh", NhatKy_ViPham!F:F, B27, NhatKy_ViPham!C:C, "T6")</f>
        <v>100</v>
      </c>
      <c r="X27" s="7">
        <f>100 + SUMIFS(NhatKy_ViPham!J:J, NhatKy_ViPham!E:E, "10_Anh", NhatKy_ViPham!F:F, B27, NhatKy_ViPham!C:C, "T7") - SUMIFS(NhatKy_ViPham!K:K, NhatKy_ViPham!E:E, "10_Anh", NhatKy_ViPham!F:F, B27, NhatKy_ViPham!C:C, "T7")</f>
        <v>100</v>
      </c>
      <c r="Y27" s="7">
        <f>100 + SUMIFS(NhatKy_ViPham!J:J, NhatKy_ViPham!E:E, "10_Anh", NhatKy_ViPham!F:F, B27, NhatKy_ViPham!C:C, "T8") - SUMIFS(NhatKy_ViPham!K:K, NhatKy_ViPham!E:E, "10_Anh", NhatKy_ViPham!F:F, B27, NhatKy_ViPham!C:C, "T8")</f>
        <v>100</v>
      </c>
      <c r="Z27" s="7">
        <f>100 + SUMIFS(NhatKy_ViPham!J:J, NhatKy_ViPham!E:E, "10_Anh", NhatKy_ViPham!F:F, B27, NhatKy_ViPham!C:C, "T9") - SUMIFS(NhatKy_ViPham!K:K, NhatKy_ViPham!E:E, "10_Anh", NhatKy_ViPham!F:F, B27, NhatKy_ViPham!C:C, "T9")</f>
        <v>100</v>
      </c>
      <c r="AA27" s="7">
        <f>100 + SUMIFS(NhatKy_ViPham!J:J, NhatKy_ViPham!E:E, "10_Anh", NhatKy_ViPham!F:F, B27, NhatKy_ViPham!C:C, "T10") - SUMIFS(NhatKy_ViPham!K:K, NhatKy_ViPham!E:E, "10_Anh", NhatKy_ViPham!F:F, B27, NhatKy_ViPham!C:C, "T10")</f>
        <v>100</v>
      </c>
      <c r="AB27" s="7">
        <f>100 + SUMIFS(NhatKy_ViPham!J:J, NhatKy_ViPham!E:E, "10_Anh", NhatKy_ViPham!F:F, B27, NhatKy_ViPham!C:C, "T11") - SUMIFS(NhatKy_ViPham!K:K, NhatKy_ViPham!E:E, "10_Anh", NhatKy_ViPham!F:F, B27, NhatKy_ViPham!C:C, "T11")</f>
        <v>100</v>
      </c>
      <c r="AC27" s="7">
        <f>100 + SUMIFS(NhatKy_ViPham!J:J, NhatKy_ViPham!E:E, "10_Anh", NhatKy_ViPham!F:F, B27, NhatKy_ViPham!C:C, "T12") - SUMIFS(NhatKy_ViPham!K:K, NhatKy_ViPham!E:E, "10_Anh", NhatKy_ViPham!F:F, B27, NhatKy_ViPham!C:C, "T12")</f>
        <v>100</v>
      </c>
      <c r="AD27" s="7">
        <f>100 + SUMIFS(NhatKy_ViPham!J:J, NhatKy_ViPham!E:E, "10_Anh", NhatKy_ViPham!F:F, B27, NhatKy_ViPham!C:C, "T13") - SUMIFS(NhatKy_ViPham!K:K, NhatKy_ViPham!E:E, "10_Anh", NhatKy_ViPham!F:F, B27, NhatKy_ViPham!C:C, "T13")</f>
        <v>100</v>
      </c>
      <c r="AE27" s="7">
        <f>100 + SUMIFS(NhatKy_ViPham!J:J, NhatKy_ViPham!E:E, "10_Anh", NhatKy_ViPham!F:F, B27, NhatKy_ViPham!C:C, "T14") - SUMIFS(NhatKy_ViPham!K:K, NhatKy_ViPham!E:E, "10_Anh", NhatKy_ViPham!F:F, B27, NhatKy_ViPham!C:C, "T14")</f>
        <v>100</v>
      </c>
      <c r="AF27" s="7">
        <f>100 + SUMIFS(NhatKy_ViPham!J:J, NhatKy_ViPham!E:E, "10_Anh", NhatKy_ViPham!F:F, B27, NhatKy_ViPham!C:C, "T15") - SUMIFS(NhatKy_ViPham!K:K, NhatKy_ViPham!E:E, "10_Anh", NhatKy_ViPham!F:F, B27, NhatKy_ViPham!C:C, "T15")</f>
        <v>100</v>
      </c>
      <c r="AG27" s="7">
        <f>100 + SUMIFS(NhatKy_ViPham!J:J, NhatKy_ViPham!E:E, "10_Anh", NhatKy_ViPham!F:F, B27, NhatKy_ViPham!C:C, "T16") - SUMIFS(NhatKy_ViPham!K:K, NhatKy_ViPham!E:E, "10_Anh", NhatKy_ViPham!F:F, B27, NhatKy_ViPham!C:C, "T16")</f>
        <v>100</v>
      </c>
      <c r="AH27" s="7">
        <f>100 + SUMIFS(NhatKy_ViPham!J:J, NhatKy_ViPham!E:E, "10_Anh", NhatKy_ViPham!F:F, B27, NhatKy_ViPham!C:C, "T17") - SUMIFS(NhatKy_ViPham!K:K, NhatKy_ViPham!E:E, "10_Anh", NhatKy_ViPham!F:F, B27, NhatKy_ViPham!C:C, "T17")</f>
        <v>100</v>
      </c>
      <c r="AI27" s="7">
        <f>100 + SUMIFS(NhatKy_ViPham!J:J, NhatKy_ViPham!E:E, "10_Anh", NhatKy_ViPham!F:F, B27, NhatKy_ViPham!C:C, "T18") - SUMIFS(NhatKy_ViPham!K:K, NhatKy_ViPham!E:E, "10_Anh", NhatKy_ViPham!F:F, B27, NhatKy_ViPham!C:C, "T18")</f>
        <v>100</v>
      </c>
      <c r="AJ27" s="7">
        <f>100 + SUMIFS(NhatKy_ViPham!J:J, NhatKy_ViPham!E:E, "10_Anh", NhatKy_ViPham!F:F, B27, NhatKy_ViPham!C:C, "T19") - SUMIFS(NhatKy_ViPham!K:K, NhatKy_ViPham!E:E, "10_Anh", NhatKy_ViPham!F:F, B27, NhatKy_ViPham!C:C, "T19")</f>
        <v>100</v>
      </c>
      <c r="AK27" s="7">
        <f>100 + SUMIFS(NhatKy_ViPham!J:J, NhatKy_ViPham!E:E, "10_Anh", NhatKy_ViPham!F:F, B27, NhatKy_ViPham!C:C, "T20") - SUMIFS(NhatKy_ViPham!K:K, NhatKy_ViPham!E:E, "10_Anh", NhatKy_ViPham!F:F, B27, NhatKy_ViPham!C:C, "T20")</f>
        <v>100</v>
      </c>
      <c r="AL27" s="7">
        <f>100 + SUMIFS(NhatKy_ViPham!J:J, NhatKy_ViPham!E:E, "10_Anh", NhatKy_ViPham!F:F, B27, NhatKy_ViPham!C:C, "T21") - SUMIFS(NhatKy_ViPham!K:K, NhatKy_ViPham!E:E, "10_Anh", NhatKy_ViPham!F:F, B27, NhatKy_ViPham!C:C, "T21")</f>
        <v>100</v>
      </c>
      <c r="AM27" s="7">
        <f>100 + SUMIFS(NhatKy_ViPham!J:J, NhatKy_ViPham!E:E, "10_Anh", NhatKy_ViPham!F:F, B27, NhatKy_ViPham!C:C, "T22") - SUMIFS(NhatKy_ViPham!K:K, NhatKy_ViPham!E:E, "10_Anh", NhatKy_ViPham!F:F, B27, NhatKy_ViPham!C:C, "T22")</f>
        <v>100</v>
      </c>
      <c r="AN27" s="7">
        <f>100 + SUMIFS(NhatKy_ViPham!J:J, NhatKy_ViPham!E:E, "10_Anh", NhatKy_ViPham!F:F, B27, NhatKy_ViPham!C:C, "T23") - SUMIFS(NhatKy_ViPham!K:K, NhatKy_ViPham!E:E, "10_Anh", NhatKy_ViPham!F:F, B27, NhatKy_ViPham!C:C, "T23")</f>
        <v>100</v>
      </c>
      <c r="AO27" s="7">
        <f>100 + SUMIFS(NhatKy_ViPham!J:J, NhatKy_ViPham!E:E, "10_Anh", NhatKy_ViPham!F:F, B27, NhatKy_ViPham!C:C, "T24") - SUMIFS(NhatKy_ViPham!K:K, NhatKy_ViPham!E:E, "10_Anh", NhatKy_ViPham!F:F, B27, NhatKy_ViPham!C:C, "T24")</f>
        <v>100</v>
      </c>
      <c r="AP27" s="7">
        <f>100 + SUMIFS(NhatKy_ViPham!J:J, NhatKy_ViPham!E:E, "10_Anh", NhatKy_ViPham!F:F, B27, NhatKy_ViPham!C:C, "T25") - SUMIFS(NhatKy_ViPham!K:K, NhatKy_ViPham!E:E, "10_Anh", NhatKy_ViPham!F:F, B27, NhatKy_ViPham!C:C, "T25")</f>
        <v>100</v>
      </c>
      <c r="AQ27" s="7">
        <f>100 + SUMIFS(NhatKy_ViPham!J:J, NhatKy_ViPham!E:E, "10_Anh", NhatKy_ViPham!F:F, B27, NhatKy_ViPham!C:C, "T26") - SUMIFS(NhatKy_ViPham!K:K, NhatKy_ViPham!E:E, "10_Anh", NhatKy_ViPham!F:F, B27, NhatKy_ViPham!C:C, "T26")</f>
        <v>100</v>
      </c>
      <c r="AR27" s="7">
        <f>100 + SUMIFS(NhatKy_ViPham!J:J, NhatKy_ViPham!E:E, "10_Anh", NhatKy_ViPham!F:F, B27, NhatKy_ViPham!C:C, "T27") - SUMIFS(NhatKy_ViPham!K:K, NhatKy_ViPham!E:E, "10_Anh", NhatKy_ViPham!F:F, B27, NhatKy_ViPham!C:C, "T27")</f>
        <v>100</v>
      </c>
      <c r="AS27" s="7">
        <f>100 + SUMIFS(NhatKy_ViPham!J:J, NhatKy_ViPham!E:E, "10_Anh", NhatKy_ViPham!F:F, B27, NhatKy_ViPham!C:C, "T28") - SUMIFS(NhatKy_ViPham!K:K, NhatKy_ViPham!E:E, "10_Anh", NhatKy_ViPham!F:F, B27, NhatKy_ViPham!C:C, "T28")</f>
        <v>100</v>
      </c>
      <c r="AT27" s="7">
        <f>100 + SUMIFS(NhatKy_ViPham!J:J, NhatKy_ViPham!E:E, "10_Anh", NhatKy_ViPham!F:F, B27, NhatKy_ViPham!C:C, "T29") - SUMIFS(NhatKy_ViPham!K:K, NhatKy_ViPham!E:E, "10_Anh", NhatKy_ViPham!F:F, B27, NhatKy_ViPham!C:C, "T29")</f>
        <v>100</v>
      </c>
      <c r="AU27" s="7">
        <f>100 + SUMIFS(NhatKy_ViPham!J:J, NhatKy_ViPham!E:E, "10_Anh", NhatKy_ViPham!F:F, B27, NhatKy_ViPham!C:C, "T30") - SUMIFS(NhatKy_ViPham!K:K, NhatKy_ViPham!E:E, "10_Anh", NhatKy_ViPham!F:F, B27, NhatKy_ViPham!C:C, "T30")</f>
        <v>100</v>
      </c>
      <c r="AV27" s="7">
        <f>100 + SUMIFS(NhatKy_ViPham!J:J, NhatKy_ViPham!E:E, "10_Anh", NhatKy_ViPham!F:F, B27, NhatKy_ViPham!C:C, "T31") - SUMIFS(NhatKy_ViPham!K:K, NhatKy_ViPham!E:E, "10_Anh", NhatKy_ViPham!F:F, B27, NhatKy_ViPham!C:C, "T31")</f>
        <v>100</v>
      </c>
      <c r="AW27" s="7">
        <f>100 + SUMIFS(NhatKy_ViPham!J:J, NhatKy_ViPham!E:E, "10_Anh", NhatKy_ViPham!F:F, B27, NhatKy_ViPham!C:C, "T32") - SUMIFS(NhatKy_ViPham!K:K, NhatKy_ViPham!E:E, "10_Anh", NhatKy_ViPham!F:F, B27, NhatKy_ViPham!C:C, "T32")</f>
        <v>100</v>
      </c>
      <c r="AX27" s="7">
        <f>100 + SUMIFS(NhatKy_ViPham!J:J, NhatKy_ViPham!E:E, "10_Anh", NhatKy_ViPham!F:F, B27, NhatKy_ViPham!C:C, "T33") - SUMIFS(NhatKy_ViPham!K:K, NhatKy_ViPham!E:E, "10_Anh", NhatKy_ViPham!F:F, B27, NhatKy_ViPham!C:C, "T33")</f>
        <v>100</v>
      </c>
      <c r="AY27" s="7">
        <f>100 + SUMIFS(NhatKy_ViPham!J:J, NhatKy_ViPham!E:E, "10_Anh", NhatKy_ViPham!F:F, B27, NhatKy_ViPham!C:C, "T34") - SUMIFS(NhatKy_ViPham!K:K, NhatKy_ViPham!E:E, "10_Anh", NhatKy_ViPham!F:F, B27, NhatKy_ViPham!C:C, "T34")</f>
        <v>100</v>
      </c>
      <c r="AZ27" s="7">
        <f>100 + SUMIFS(NhatKy_ViPham!J:J, NhatKy_ViPham!E:E, "10_Anh", NhatKy_ViPham!F:F, B27, NhatKy_ViPham!C:C, "T35") - SUMIFS(NhatKy_ViPham!K:K, NhatKy_ViPham!E:E, "10_Anh", NhatKy_ViPham!F:F, B27, NhatKy_ViPham!C:C, "T35")</f>
        <v>100</v>
      </c>
      <c r="BA27" s="12">
        <f t="shared" si="0"/>
        <v>100</v>
      </c>
      <c r="BB27" s="11" t="s">
        <v>430</v>
      </c>
      <c r="BC27" s="14" t="str">
        <f t="shared" si="1"/>
        <v>Tốt</v>
      </c>
      <c r="BD27" s="10" t="str">
        <f t="shared" si="2"/>
        <v>🟢 BÌNH THƯỜNG</v>
      </c>
    </row>
    <row r="28" spans="1:56" x14ac:dyDescent="0.25">
      <c r="A28" s="5">
        <v>20</v>
      </c>
      <c r="B28" s="15" t="s">
        <v>1187</v>
      </c>
      <c r="C28" s="5" t="s">
        <v>1188</v>
      </c>
      <c r="D28" s="5" t="s">
        <v>435</v>
      </c>
      <c r="E28" s="11" t="s">
        <v>430</v>
      </c>
      <c r="F28" s="6">
        <f>SUMIFS(NhatKy_ViPham!K:K, NhatKy_ViPham!E:E, "10_Anh", NhatKy_ViPham!F:F, B28, NhatKy_ViPham!H:H, "L01")</f>
        <v>0</v>
      </c>
      <c r="G28" s="6">
        <f>SUMIFS(NhatKy_ViPham!K:K, NhatKy_ViPham!E:E, "10_Anh", NhatKy_ViPham!F:F, B28, NhatKy_ViPham!H:H, "L02")</f>
        <v>0</v>
      </c>
      <c r="H28" s="6">
        <f>SUMIFS(NhatKy_ViPham!K:K, NhatKy_ViPham!E:E, "10_Anh", NhatKy_ViPham!F:F, B28, NhatKy_ViPham!H:H, "L03")</f>
        <v>0</v>
      </c>
      <c r="I28" s="6">
        <f>SUMIFS(NhatKy_ViPham!K:K, NhatKy_ViPham!E:E, "10_Anh", NhatKy_ViPham!F:F, B28, NhatKy_ViPham!H:H, "L04")</f>
        <v>0</v>
      </c>
      <c r="J28" s="6">
        <f>SUMIFS(NhatKy_ViPham!K:K, NhatKy_ViPham!E:E, "10_Anh", NhatKy_ViPham!F:F, B28, NhatKy_ViPham!H:H, "L05")</f>
        <v>0</v>
      </c>
      <c r="K28" s="6">
        <f>SUMIFS(NhatKy_ViPham!K:K, NhatKy_ViPham!E:E, "10_Anh", NhatKy_ViPham!F:F, B28, NhatKy_ViPham!H:H, "L06")</f>
        <v>0</v>
      </c>
      <c r="L28" s="6">
        <f>SUMIFS(NhatKy_ViPham!K:K, NhatKy_ViPham!E:E, "10_Anh", NhatKy_ViPham!F:F, B28, NhatKy_ViPham!H:H, "L07")</f>
        <v>0</v>
      </c>
      <c r="M28" s="6">
        <f>SUMIFS(NhatKy_ViPham!K:K, NhatKy_ViPham!E:E, "10_Anh", NhatKy_ViPham!F:F, B28, NhatKy_ViPham!H:H, "L08")</f>
        <v>0</v>
      </c>
      <c r="N28" s="6">
        <f>SUMIFS(NhatKy_ViPham!K:K, NhatKy_ViPham!E:E, "10_Anh", NhatKy_ViPham!F:F, B28, NhatKy_ViPham!H:H, "L09")</f>
        <v>0</v>
      </c>
      <c r="O28" s="6">
        <f>SUMIFS(NhatKy_ViPham!K:K, NhatKy_ViPham!E:E, "10_Anh", NhatKy_ViPham!F:F, B28, NhatKy_ViPham!H:H, "L10")</f>
        <v>0</v>
      </c>
      <c r="P28" s="12">
        <f>SUMIFS(NhatKy_ViPham!J:J, NhatKy_ViPham!E:E, "10_Anh", NhatKy_ViPham!F:F, B28)</f>
        <v>0</v>
      </c>
      <c r="Q28" s="13">
        <f>SUMIFS(NhatKy_ViPham!K:K, NhatKy_ViPham!E:E, "10_Anh", NhatKy_ViPham!F:F, B28)</f>
        <v>0</v>
      </c>
      <c r="R28" s="6">
        <f>100 + SUMIFS(NhatKy_ViPham!J:J, NhatKy_ViPham!E:E, "10_Anh", NhatKy_ViPham!F:F, B28, NhatKy_ViPham!C:C, "T1") - SUMIFS(NhatKy_ViPham!K:K, NhatKy_ViPham!E:E, "10_Anh", NhatKy_ViPham!F:F, B28, NhatKy_ViPham!C:C, "T1")</f>
        <v>100</v>
      </c>
      <c r="S28" s="6">
        <f>100 + SUMIFS(NhatKy_ViPham!J:J, NhatKy_ViPham!E:E, "10_Anh", NhatKy_ViPham!F:F, B28, NhatKy_ViPham!C:C, "T2") - SUMIFS(NhatKy_ViPham!K:K, NhatKy_ViPham!E:E, "10_Anh", NhatKy_ViPham!F:F, B28, NhatKy_ViPham!C:C, "T2")</f>
        <v>100</v>
      </c>
      <c r="T28" s="6">
        <f>100 + SUMIFS(NhatKy_ViPham!J:J, NhatKy_ViPham!E:E, "10_Anh", NhatKy_ViPham!F:F, B28, NhatKy_ViPham!C:C, "T3") - SUMIFS(NhatKy_ViPham!K:K, NhatKy_ViPham!E:E, "10_Anh", NhatKy_ViPham!F:F, B28, NhatKy_ViPham!C:C, "T3")</f>
        <v>100</v>
      </c>
      <c r="U28" s="6">
        <f>100 + SUMIFS(NhatKy_ViPham!J:J, NhatKy_ViPham!E:E, "10_Anh", NhatKy_ViPham!F:F, B28, NhatKy_ViPham!C:C, "T4") - SUMIFS(NhatKy_ViPham!K:K, NhatKy_ViPham!E:E, "10_Anh", NhatKy_ViPham!F:F, B28, NhatKy_ViPham!C:C, "T4")</f>
        <v>100</v>
      </c>
      <c r="V28" s="6">
        <f>100 + SUMIFS(NhatKy_ViPham!J:J, NhatKy_ViPham!E:E, "10_Anh", NhatKy_ViPham!F:F, B28, NhatKy_ViPham!C:C, "T5") - SUMIFS(NhatKy_ViPham!K:K, NhatKy_ViPham!E:E, "10_Anh", NhatKy_ViPham!F:F, B28, NhatKy_ViPham!C:C, "T5")</f>
        <v>100</v>
      </c>
      <c r="W28" s="6">
        <f>100 + SUMIFS(NhatKy_ViPham!J:J, NhatKy_ViPham!E:E, "10_Anh", NhatKy_ViPham!F:F, B28, NhatKy_ViPham!C:C, "T6") - SUMIFS(NhatKy_ViPham!K:K, NhatKy_ViPham!E:E, "10_Anh", NhatKy_ViPham!F:F, B28, NhatKy_ViPham!C:C, "T6")</f>
        <v>100</v>
      </c>
      <c r="X28" s="6">
        <f>100 + SUMIFS(NhatKy_ViPham!J:J, NhatKy_ViPham!E:E, "10_Anh", NhatKy_ViPham!F:F, B28, NhatKy_ViPham!C:C, "T7") - SUMIFS(NhatKy_ViPham!K:K, NhatKy_ViPham!E:E, "10_Anh", NhatKy_ViPham!F:F, B28, NhatKy_ViPham!C:C, "T7")</f>
        <v>100</v>
      </c>
      <c r="Y28" s="6">
        <f>100 + SUMIFS(NhatKy_ViPham!J:J, NhatKy_ViPham!E:E, "10_Anh", NhatKy_ViPham!F:F, B28, NhatKy_ViPham!C:C, "T8") - SUMIFS(NhatKy_ViPham!K:K, NhatKy_ViPham!E:E, "10_Anh", NhatKy_ViPham!F:F, B28, NhatKy_ViPham!C:C, "T8")</f>
        <v>100</v>
      </c>
      <c r="Z28" s="6">
        <f>100 + SUMIFS(NhatKy_ViPham!J:J, NhatKy_ViPham!E:E, "10_Anh", NhatKy_ViPham!F:F, B28, NhatKy_ViPham!C:C, "T9") - SUMIFS(NhatKy_ViPham!K:K, NhatKy_ViPham!E:E, "10_Anh", NhatKy_ViPham!F:F, B28, NhatKy_ViPham!C:C, "T9")</f>
        <v>100</v>
      </c>
      <c r="AA28" s="6">
        <f>100 + SUMIFS(NhatKy_ViPham!J:J, NhatKy_ViPham!E:E, "10_Anh", NhatKy_ViPham!F:F, B28, NhatKy_ViPham!C:C, "T10") - SUMIFS(NhatKy_ViPham!K:K, NhatKy_ViPham!E:E, "10_Anh", NhatKy_ViPham!F:F, B28, NhatKy_ViPham!C:C, "T10")</f>
        <v>100</v>
      </c>
      <c r="AB28" s="6">
        <f>100 + SUMIFS(NhatKy_ViPham!J:J, NhatKy_ViPham!E:E, "10_Anh", NhatKy_ViPham!F:F, B28, NhatKy_ViPham!C:C, "T11") - SUMIFS(NhatKy_ViPham!K:K, NhatKy_ViPham!E:E, "10_Anh", NhatKy_ViPham!F:F, B28, NhatKy_ViPham!C:C, "T11")</f>
        <v>100</v>
      </c>
      <c r="AC28" s="6">
        <f>100 + SUMIFS(NhatKy_ViPham!J:J, NhatKy_ViPham!E:E, "10_Anh", NhatKy_ViPham!F:F, B28, NhatKy_ViPham!C:C, "T12") - SUMIFS(NhatKy_ViPham!K:K, NhatKy_ViPham!E:E, "10_Anh", NhatKy_ViPham!F:F, B28, NhatKy_ViPham!C:C, "T12")</f>
        <v>100</v>
      </c>
      <c r="AD28" s="6">
        <f>100 + SUMIFS(NhatKy_ViPham!J:J, NhatKy_ViPham!E:E, "10_Anh", NhatKy_ViPham!F:F, B28, NhatKy_ViPham!C:C, "T13") - SUMIFS(NhatKy_ViPham!K:K, NhatKy_ViPham!E:E, "10_Anh", NhatKy_ViPham!F:F, B28, NhatKy_ViPham!C:C, "T13")</f>
        <v>100</v>
      </c>
      <c r="AE28" s="6">
        <f>100 + SUMIFS(NhatKy_ViPham!J:J, NhatKy_ViPham!E:E, "10_Anh", NhatKy_ViPham!F:F, B28, NhatKy_ViPham!C:C, "T14") - SUMIFS(NhatKy_ViPham!K:K, NhatKy_ViPham!E:E, "10_Anh", NhatKy_ViPham!F:F, B28, NhatKy_ViPham!C:C, "T14")</f>
        <v>100</v>
      </c>
      <c r="AF28" s="6">
        <f>100 + SUMIFS(NhatKy_ViPham!J:J, NhatKy_ViPham!E:E, "10_Anh", NhatKy_ViPham!F:F, B28, NhatKy_ViPham!C:C, "T15") - SUMIFS(NhatKy_ViPham!K:K, NhatKy_ViPham!E:E, "10_Anh", NhatKy_ViPham!F:F, B28, NhatKy_ViPham!C:C, "T15")</f>
        <v>100</v>
      </c>
      <c r="AG28" s="6">
        <f>100 + SUMIFS(NhatKy_ViPham!J:J, NhatKy_ViPham!E:E, "10_Anh", NhatKy_ViPham!F:F, B28, NhatKy_ViPham!C:C, "T16") - SUMIFS(NhatKy_ViPham!K:K, NhatKy_ViPham!E:E, "10_Anh", NhatKy_ViPham!F:F, B28, NhatKy_ViPham!C:C, "T16")</f>
        <v>100</v>
      </c>
      <c r="AH28" s="6">
        <f>100 + SUMIFS(NhatKy_ViPham!J:J, NhatKy_ViPham!E:E, "10_Anh", NhatKy_ViPham!F:F, B28, NhatKy_ViPham!C:C, "T17") - SUMIFS(NhatKy_ViPham!K:K, NhatKy_ViPham!E:E, "10_Anh", NhatKy_ViPham!F:F, B28, NhatKy_ViPham!C:C, "T17")</f>
        <v>100</v>
      </c>
      <c r="AI28" s="6">
        <f>100 + SUMIFS(NhatKy_ViPham!J:J, NhatKy_ViPham!E:E, "10_Anh", NhatKy_ViPham!F:F, B28, NhatKy_ViPham!C:C, "T18") - SUMIFS(NhatKy_ViPham!K:K, NhatKy_ViPham!E:E, "10_Anh", NhatKy_ViPham!F:F, B28, NhatKy_ViPham!C:C, "T18")</f>
        <v>100</v>
      </c>
      <c r="AJ28" s="6">
        <f>100 + SUMIFS(NhatKy_ViPham!J:J, NhatKy_ViPham!E:E, "10_Anh", NhatKy_ViPham!F:F, B28, NhatKy_ViPham!C:C, "T19") - SUMIFS(NhatKy_ViPham!K:K, NhatKy_ViPham!E:E, "10_Anh", NhatKy_ViPham!F:F, B28, NhatKy_ViPham!C:C, "T19")</f>
        <v>100</v>
      </c>
      <c r="AK28" s="6">
        <f>100 + SUMIFS(NhatKy_ViPham!J:J, NhatKy_ViPham!E:E, "10_Anh", NhatKy_ViPham!F:F, B28, NhatKy_ViPham!C:C, "T20") - SUMIFS(NhatKy_ViPham!K:K, NhatKy_ViPham!E:E, "10_Anh", NhatKy_ViPham!F:F, B28, NhatKy_ViPham!C:C, "T20")</f>
        <v>100</v>
      </c>
      <c r="AL28" s="6">
        <f>100 + SUMIFS(NhatKy_ViPham!J:J, NhatKy_ViPham!E:E, "10_Anh", NhatKy_ViPham!F:F, B28, NhatKy_ViPham!C:C, "T21") - SUMIFS(NhatKy_ViPham!K:K, NhatKy_ViPham!E:E, "10_Anh", NhatKy_ViPham!F:F, B28, NhatKy_ViPham!C:C, "T21")</f>
        <v>100</v>
      </c>
      <c r="AM28" s="6">
        <f>100 + SUMIFS(NhatKy_ViPham!J:J, NhatKy_ViPham!E:E, "10_Anh", NhatKy_ViPham!F:F, B28, NhatKy_ViPham!C:C, "T22") - SUMIFS(NhatKy_ViPham!K:K, NhatKy_ViPham!E:E, "10_Anh", NhatKy_ViPham!F:F, B28, NhatKy_ViPham!C:C, "T22")</f>
        <v>100</v>
      </c>
      <c r="AN28" s="6">
        <f>100 + SUMIFS(NhatKy_ViPham!J:J, NhatKy_ViPham!E:E, "10_Anh", NhatKy_ViPham!F:F, B28, NhatKy_ViPham!C:C, "T23") - SUMIFS(NhatKy_ViPham!K:K, NhatKy_ViPham!E:E, "10_Anh", NhatKy_ViPham!F:F, B28, NhatKy_ViPham!C:C, "T23")</f>
        <v>100</v>
      </c>
      <c r="AO28" s="6">
        <f>100 + SUMIFS(NhatKy_ViPham!J:J, NhatKy_ViPham!E:E, "10_Anh", NhatKy_ViPham!F:F, B28, NhatKy_ViPham!C:C, "T24") - SUMIFS(NhatKy_ViPham!K:K, NhatKy_ViPham!E:E, "10_Anh", NhatKy_ViPham!F:F, B28, NhatKy_ViPham!C:C, "T24")</f>
        <v>100</v>
      </c>
      <c r="AP28" s="6">
        <f>100 + SUMIFS(NhatKy_ViPham!J:J, NhatKy_ViPham!E:E, "10_Anh", NhatKy_ViPham!F:F, B28, NhatKy_ViPham!C:C, "T25") - SUMIFS(NhatKy_ViPham!K:K, NhatKy_ViPham!E:E, "10_Anh", NhatKy_ViPham!F:F, B28, NhatKy_ViPham!C:C, "T25")</f>
        <v>100</v>
      </c>
      <c r="AQ28" s="6">
        <f>100 + SUMIFS(NhatKy_ViPham!J:J, NhatKy_ViPham!E:E, "10_Anh", NhatKy_ViPham!F:F, B28, NhatKy_ViPham!C:C, "T26") - SUMIFS(NhatKy_ViPham!K:K, NhatKy_ViPham!E:E, "10_Anh", NhatKy_ViPham!F:F, B28, NhatKy_ViPham!C:C, "T26")</f>
        <v>100</v>
      </c>
      <c r="AR28" s="6">
        <f>100 + SUMIFS(NhatKy_ViPham!J:J, NhatKy_ViPham!E:E, "10_Anh", NhatKy_ViPham!F:F, B28, NhatKy_ViPham!C:C, "T27") - SUMIFS(NhatKy_ViPham!K:K, NhatKy_ViPham!E:E, "10_Anh", NhatKy_ViPham!F:F, B28, NhatKy_ViPham!C:C, "T27")</f>
        <v>100</v>
      </c>
      <c r="AS28" s="6">
        <f>100 + SUMIFS(NhatKy_ViPham!J:J, NhatKy_ViPham!E:E, "10_Anh", NhatKy_ViPham!F:F, B28, NhatKy_ViPham!C:C, "T28") - SUMIFS(NhatKy_ViPham!K:K, NhatKy_ViPham!E:E, "10_Anh", NhatKy_ViPham!F:F, B28, NhatKy_ViPham!C:C, "T28")</f>
        <v>100</v>
      </c>
      <c r="AT28" s="6">
        <f>100 + SUMIFS(NhatKy_ViPham!J:J, NhatKy_ViPham!E:E, "10_Anh", NhatKy_ViPham!F:F, B28, NhatKy_ViPham!C:C, "T29") - SUMIFS(NhatKy_ViPham!K:K, NhatKy_ViPham!E:E, "10_Anh", NhatKy_ViPham!F:F, B28, NhatKy_ViPham!C:C, "T29")</f>
        <v>100</v>
      </c>
      <c r="AU28" s="6">
        <f>100 + SUMIFS(NhatKy_ViPham!J:J, NhatKy_ViPham!E:E, "10_Anh", NhatKy_ViPham!F:F, B28, NhatKy_ViPham!C:C, "T30") - SUMIFS(NhatKy_ViPham!K:K, NhatKy_ViPham!E:E, "10_Anh", NhatKy_ViPham!F:F, B28, NhatKy_ViPham!C:C, "T30")</f>
        <v>100</v>
      </c>
      <c r="AV28" s="6">
        <f>100 + SUMIFS(NhatKy_ViPham!J:J, NhatKy_ViPham!E:E, "10_Anh", NhatKy_ViPham!F:F, B28, NhatKy_ViPham!C:C, "T31") - SUMIFS(NhatKy_ViPham!K:K, NhatKy_ViPham!E:E, "10_Anh", NhatKy_ViPham!F:F, B28, NhatKy_ViPham!C:C, "T31")</f>
        <v>100</v>
      </c>
      <c r="AW28" s="6">
        <f>100 + SUMIFS(NhatKy_ViPham!J:J, NhatKy_ViPham!E:E, "10_Anh", NhatKy_ViPham!F:F, B28, NhatKy_ViPham!C:C, "T32") - SUMIFS(NhatKy_ViPham!K:K, NhatKy_ViPham!E:E, "10_Anh", NhatKy_ViPham!F:F, B28, NhatKy_ViPham!C:C, "T32")</f>
        <v>100</v>
      </c>
      <c r="AX28" s="6">
        <f>100 + SUMIFS(NhatKy_ViPham!J:J, NhatKy_ViPham!E:E, "10_Anh", NhatKy_ViPham!F:F, B28, NhatKy_ViPham!C:C, "T33") - SUMIFS(NhatKy_ViPham!K:K, NhatKy_ViPham!E:E, "10_Anh", NhatKy_ViPham!F:F, B28, NhatKy_ViPham!C:C, "T33")</f>
        <v>100</v>
      </c>
      <c r="AY28" s="6">
        <f>100 + SUMIFS(NhatKy_ViPham!J:J, NhatKy_ViPham!E:E, "10_Anh", NhatKy_ViPham!F:F, B28, NhatKy_ViPham!C:C, "T34") - SUMIFS(NhatKy_ViPham!K:K, NhatKy_ViPham!E:E, "10_Anh", NhatKy_ViPham!F:F, B28, NhatKy_ViPham!C:C, "T34")</f>
        <v>100</v>
      </c>
      <c r="AZ28" s="6">
        <f>100 + SUMIFS(NhatKy_ViPham!J:J, NhatKy_ViPham!E:E, "10_Anh", NhatKy_ViPham!F:F, B28, NhatKy_ViPham!C:C, "T35") - SUMIFS(NhatKy_ViPham!K:K, NhatKy_ViPham!E:E, "10_Anh", NhatKy_ViPham!F:F, B28, NhatKy_ViPham!C:C, "T35")</f>
        <v>100</v>
      </c>
      <c r="BA28" s="12">
        <f t="shared" si="0"/>
        <v>100</v>
      </c>
      <c r="BB28" s="11" t="s">
        <v>430</v>
      </c>
      <c r="BC28" s="16" t="str">
        <f t="shared" si="1"/>
        <v>Tốt</v>
      </c>
      <c r="BD28" s="15" t="str">
        <f t="shared" si="2"/>
        <v>🟢 BÌNH THƯỜNG</v>
      </c>
    </row>
    <row r="29" spans="1:56" x14ac:dyDescent="0.25">
      <c r="A29" s="4">
        <v>21</v>
      </c>
      <c r="B29" s="10" t="s">
        <v>1189</v>
      </c>
      <c r="C29" s="4" t="s">
        <v>643</v>
      </c>
      <c r="D29" s="4" t="s">
        <v>429</v>
      </c>
      <c r="E29" s="11" t="s">
        <v>430</v>
      </c>
      <c r="F29" s="7">
        <f>SUMIFS(NhatKy_ViPham!K:K, NhatKy_ViPham!E:E, "10_Anh", NhatKy_ViPham!F:F, B29, NhatKy_ViPham!H:H, "L01")</f>
        <v>0</v>
      </c>
      <c r="G29" s="7">
        <f>SUMIFS(NhatKy_ViPham!K:K, NhatKy_ViPham!E:E, "10_Anh", NhatKy_ViPham!F:F, B29, NhatKy_ViPham!H:H, "L02")</f>
        <v>0</v>
      </c>
      <c r="H29" s="7">
        <f>SUMIFS(NhatKy_ViPham!K:K, NhatKy_ViPham!E:E, "10_Anh", NhatKy_ViPham!F:F, B29, NhatKy_ViPham!H:H, "L03")</f>
        <v>0</v>
      </c>
      <c r="I29" s="7">
        <f>SUMIFS(NhatKy_ViPham!K:K, NhatKy_ViPham!E:E, "10_Anh", NhatKy_ViPham!F:F, B29, NhatKy_ViPham!H:H, "L04")</f>
        <v>0</v>
      </c>
      <c r="J29" s="7">
        <f>SUMIFS(NhatKy_ViPham!K:K, NhatKy_ViPham!E:E, "10_Anh", NhatKy_ViPham!F:F, B29, NhatKy_ViPham!H:H, "L05")</f>
        <v>0</v>
      </c>
      <c r="K29" s="7">
        <f>SUMIFS(NhatKy_ViPham!K:K, NhatKy_ViPham!E:E, "10_Anh", NhatKy_ViPham!F:F, B29, NhatKy_ViPham!H:H, "L06")</f>
        <v>0</v>
      </c>
      <c r="L29" s="7">
        <f>SUMIFS(NhatKy_ViPham!K:K, NhatKy_ViPham!E:E, "10_Anh", NhatKy_ViPham!F:F, B29, NhatKy_ViPham!H:H, "L07")</f>
        <v>0</v>
      </c>
      <c r="M29" s="7">
        <f>SUMIFS(NhatKy_ViPham!K:K, NhatKy_ViPham!E:E, "10_Anh", NhatKy_ViPham!F:F, B29, NhatKy_ViPham!H:H, "L08")</f>
        <v>0</v>
      </c>
      <c r="N29" s="7">
        <f>SUMIFS(NhatKy_ViPham!K:K, NhatKy_ViPham!E:E, "10_Anh", NhatKy_ViPham!F:F, B29, NhatKy_ViPham!H:H, "L09")</f>
        <v>0</v>
      </c>
      <c r="O29" s="7">
        <f>SUMIFS(NhatKy_ViPham!K:K, NhatKy_ViPham!E:E, "10_Anh", NhatKy_ViPham!F:F, B29, NhatKy_ViPham!H:H, "L10")</f>
        <v>0</v>
      </c>
      <c r="P29" s="12">
        <f>SUMIFS(NhatKy_ViPham!J:J, NhatKy_ViPham!E:E, "10_Anh", NhatKy_ViPham!F:F, B29)</f>
        <v>0</v>
      </c>
      <c r="Q29" s="13">
        <f>SUMIFS(NhatKy_ViPham!K:K, NhatKy_ViPham!E:E, "10_Anh", NhatKy_ViPham!F:F, B29)</f>
        <v>0</v>
      </c>
      <c r="R29" s="7">
        <f>100 + SUMIFS(NhatKy_ViPham!J:J, NhatKy_ViPham!E:E, "10_Anh", NhatKy_ViPham!F:F, B29, NhatKy_ViPham!C:C, "T1") - SUMIFS(NhatKy_ViPham!K:K, NhatKy_ViPham!E:E, "10_Anh", NhatKy_ViPham!F:F, B29, NhatKy_ViPham!C:C, "T1")</f>
        <v>100</v>
      </c>
      <c r="S29" s="7">
        <f>100 + SUMIFS(NhatKy_ViPham!J:J, NhatKy_ViPham!E:E, "10_Anh", NhatKy_ViPham!F:F, B29, NhatKy_ViPham!C:C, "T2") - SUMIFS(NhatKy_ViPham!K:K, NhatKy_ViPham!E:E, "10_Anh", NhatKy_ViPham!F:F, B29, NhatKy_ViPham!C:C, "T2")</f>
        <v>100</v>
      </c>
      <c r="T29" s="7">
        <f>100 + SUMIFS(NhatKy_ViPham!J:J, NhatKy_ViPham!E:E, "10_Anh", NhatKy_ViPham!F:F, B29, NhatKy_ViPham!C:C, "T3") - SUMIFS(NhatKy_ViPham!K:K, NhatKy_ViPham!E:E, "10_Anh", NhatKy_ViPham!F:F, B29, NhatKy_ViPham!C:C, "T3")</f>
        <v>100</v>
      </c>
      <c r="U29" s="7">
        <f>100 + SUMIFS(NhatKy_ViPham!J:J, NhatKy_ViPham!E:E, "10_Anh", NhatKy_ViPham!F:F, B29, NhatKy_ViPham!C:C, "T4") - SUMIFS(NhatKy_ViPham!K:K, NhatKy_ViPham!E:E, "10_Anh", NhatKy_ViPham!F:F, B29, NhatKy_ViPham!C:C, "T4")</f>
        <v>100</v>
      </c>
      <c r="V29" s="7">
        <f>100 + SUMIFS(NhatKy_ViPham!J:J, NhatKy_ViPham!E:E, "10_Anh", NhatKy_ViPham!F:F, B29, NhatKy_ViPham!C:C, "T5") - SUMIFS(NhatKy_ViPham!K:K, NhatKy_ViPham!E:E, "10_Anh", NhatKy_ViPham!F:F, B29, NhatKy_ViPham!C:C, "T5")</f>
        <v>100</v>
      </c>
      <c r="W29" s="7">
        <f>100 + SUMIFS(NhatKy_ViPham!J:J, NhatKy_ViPham!E:E, "10_Anh", NhatKy_ViPham!F:F, B29, NhatKy_ViPham!C:C, "T6") - SUMIFS(NhatKy_ViPham!K:K, NhatKy_ViPham!E:E, "10_Anh", NhatKy_ViPham!F:F, B29, NhatKy_ViPham!C:C, "T6")</f>
        <v>100</v>
      </c>
      <c r="X29" s="7">
        <f>100 + SUMIFS(NhatKy_ViPham!J:J, NhatKy_ViPham!E:E, "10_Anh", NhatKy_ViPham!F:F, B29, NhatKy_ViPham!C:C, "T7") - SUMIFS(NhatKy_ViPham!K:K, NhatKy_ViPham!E:E, "10_Anh", NhatKy_ViPham!F:F, B29, NhatKy_ViPham!C:C, "T7")</f>
        <v>100</v>
      </c>
      <c r="Y29" s="7">
        <f>100 + SUMIFS(NhatKy_ViPham!J:J, NhatKy_ViPham!E:E, "10_Anh", NhatKy_ViPham!F:F, B29, NhatKy_ViPham!C:C, "T8") - SUMIFS(NhatKy_ViPham!K:K, NhatKy_ViPham!E:E, "10_Anh", NhatKy_ViPham!F:F, B29, NhatKy_ViPham!C:C, "T8")</f>
        <v>100</v>
      </c>
      <c r="Z29" s="7">
        <f>100 + SUMIFS(NhatKy_ViPham!J:J, NhatKy_ViPham!E:E, "10_Anh", NhatKy_ViPham!F:F, B29, NhatKy_ViPham!C:C, "T9") - SUMIFS(NhatKy_ViPham!K:K, NhatKy_ViPham!E:E, "10_Anh", NhatKy_ViPham!F:F, B29, NhatKy_ViPham!C:C, "T9")</f>
        <v>100</v>
      </c>
      <c r="AA29" s="7">
        <f>100 + SUMIFS(NhatKy_ViPham!J:J, NhatKy_ViPham!E:E, "10_Anh", NhatKy_ViPham!F:F, B29, NhatKy_ViPham!C:C, "T10") - SUMIFS(NhatKy_ViPham!K:K, NhatKy_ViPham!E:E, "10_Anh", NhatKy_ViPham!F:F, B29, NhatKy_ViPham!C:C, "T10")</f>
        <v>100</v>
      </c>
      <c r="AB29" s="7">
        <f>100 + SUMIFS(NhatKy_ViPham!J:J, NhatKy_ViPham!E:E, "10_Anh", NhatKy_ViPham!F:F, B29, NhatKy_ViPham!C:C, "T11") - SUMIFS(NhatKy_ViPham!K:K, NhatKy_ViPham!E:E, "10_Anh", NhatKy_ViPham!F:F, B29, NhatKy_ViPham!C:C, "T11")</f>
        <v>100</v>
      </c>
      <c r="AC29" s="7">
        <f>100 + SUMIFS(NhatKy_ViPham!J:J, NhatKy_ViPham!E:E, "10_Anh", NhatKy_ViPham!F:F, B29, NhatKy_ViPham!C:C, "T12") - SUMIFS(NhatKy_ViPham!K:K, NhatKy_ViPham!E:E, "10_Anh", NhatKy_ViPham!F:F, B29, NhatKy_ViPham!C:C, "T12")</f>
        <v>100</v>
      </c>
      <c r="AD29" s="7">
        <f>100 + SUMIFS(NhatKy_ViPham!J:J, NhatKy_ViPham!E:E, "10_Anh", NhatKy_ViPham!F:F, B29, NhatKy_ViPham!C:C, "T13") - SUMIFS(NhatKy_ViPham!K:K, NhatKy_ViPham!E:E, "10_Anh", NhatKy_ViPham!F:F, B29, NhatKy_ViPham!C:C, "T13")</f>
        <v>100</v>
      </c>
      <c r="AE29" s="7">
        <f>100 + SUMIFS(NhatKy_ViPham!J:J, NhatKy_ViPham!E:E, "10_Anh", NhatKy_ViPham!F:F, B29, NhatKy_ViPham!C:C, "T14") - SUMIFS(NhatKy_ViPham!K:K, NhatKy_ViPham!E:E, "10_Anh", NhatKy_ViPham!F:F, B29, NhatKy_ViPham!C:C, "T14")</f>
        <v>100</v>
      </c>
      <c r="AF29" s="7">
        <f>100 + SUMIFS(NhatKy_ViPham!J:J, NhatKy_ViPham!E:E, "10_Anh", NhatKy_ViPham!F:F, B29, NhatKy_ViPham!C:C, "T15") - SUMIFS(NhatKy_ViPham!K:K, NhatKy_ViPham!E:E, "10_Anh", NhatKy_ViPham!F:F, B29, NhatKy_ViPham!C:C, "T15")</f>
        <v>100</v>
      </c>
      <c r="AG29" s="7">
        <f>100 + SUMIFS(NhatKy_ViPham!J:J, NhatKy_ViPham!E:E, "10_Anh", NhatKy_ViPham!F:F, B29, NhatKy_ViPham!C:C, "T16") - SUMIFS(NhatKy_ViPham!K:K, NhatKy_ViPham!E:E, "10_Anh", NhatKy_ViPham!F:F, B29, NhatKy_ViPham!C:C, "T16")</f>
        <v>100</v>
      </c>
      <c r="AH29" s="7">
        <f>100 + SUMIFS(NhatKy_ViPham!J:J, NhatKy_ViPham!E:E, "10_Anh", NhatKy_ViPham!F:F, B29, NhatKy_ViPham!C:C, "T17") - SUMIFS(NhatKy_ViPham!K:K, NhatKy_ViPham!E:E, "10_Anh", NhatKy_ViPham!F:F, B29, NhatKy_ViPham!C:C, "T17")</f>
        <v>100</v>
      </c>
      <c r="AI29" s="7">
        <f>100 + SUMIFS(NhatKy_ViPham!J:J, NhatKy_ViPham!E:E, "10_Anh", NhatKy_ViPham!F:F, B29, NhatKy_ViPham!C:C, "T18") - SUMIFS(NhatKy_ViPham!K:K, NhatKy_ViPham!E:E, "10_Anh", NhatKy_ViPham!F:F, B29, NhatKy_ViPham!C:C, "T18")</f>
        <v>100</v>
      </c>
      <c r="AJ29" s="7">
        <f>100 + SUMIFS(NhatKy_ViPham!J:J, NhatKy_ViPham!E:E, "10_Anh", NhatKy_ViPham!F:F, B29, NhatKy_ViPham!C:C, "T19") - SUMIFS(NhatKy_ViPham!K:K, NhatKy_ViPham!E:E, "10_Anh", NhatKy_ViPham!F:F, B29, NhatKy_ViPham!C:C, "T19")</f>
        <v>100</v>
      </c>
      <c r="AK29" s="7">
        <f>100 + SUMIFS(NhatKy_ViPham!J:J, NhatKy_ViPham!E:E, "10_Anh", NhatKy_ViPham!F:F, B29, NhatKy_ViPham!C:C, "T20") - SUMIFS(NhatKy_ViPham!K:K, NhatKy_ViPham!E:E, "10_Anh", NhatKy_ViPham!F:F, B29, NhatKy_ViPham!C:C, "T20")</f>
        <v>100</v>
      </c>
      <c r="AL29" s="7">
        <f>100 + SUMIFS(NhatKy_ViPham!J:J, NhatKy_ViPham!E:E, "10_Anh", NhatKy_ViPham!F:F, B29, NhatKy_ViPham!C:C, "T21") - SUMIFS(NhatKy_ViPham!K:K, NhatKy_ViPham!E:E, "10_Anh", NhatKy_ViPham!F:F, B29, NhatKy_ViPham!C:C, "T21")</f>
        <v>100</v>
      </c>
      <c r="AM29" s="7">
        <f>100 + SUMIFS(NhatKy_ViPham!J:J, NhatKy_ViPham!E:E, "10_Anh", NhatKy_ViPham!F:F, B29, NhatKy_ViPham!C:C, "T22") - SUMIFS(NhatKy_ViPham!K:K, NhatKy_ViPham!E:E, "10_Anh", NhatKy_ViPham!F:F, B29, NhatKy_ViPham!C:C, "T22")</f>
        <v>100</v>
      </c>
      <c r="AN29" s="7">
        <f>100 + SUMIFS(NhatKy_ViPham!J:J, NhatKy_ViPham!E:E, "10_Anh", NhatKy_ViPham!F:F, B29, NhatKy_ViPham!C:C, "T23") - SUMIFS(NhatKy_ViPham!K:K, NhatKy_ViPham!E:E, "10_Anh", NhatKy_ViPham!F:F, B29, NhatKy_ViPham!C:C, "T23")</f>
        <v>100</v>
      </c>
      <c r="AO29" s="7">
        <f>100 + SUMIFS(NhatKy_ViPham!J:J, NhatKy_ViPham!E:E, "10_Anh", NhatKy_ViPham!F:F, B29, NhatKy_ViPham!C:C, "T24") - SUMIFS(NhatKy_ViPham!K:K, NhatKy_ViPham!E:E, "10_Anh", NhatKy_ViPham!F:F, B29, NhatKy_ViPham!C:C, "T24")</f>
        <v>100</v>
      </c>
      <c r="AP29" s="7">
        <f>100 + SUMIFS(NhatKy_ViPham!J:J, NhatKy_ViPham!E:E, "10_Anh", NhatKy_ViPham!F:F, B29, NhatKy_ViPham!C:C, "T25") - SUMIFS(NhatKy_ViPham!K:K, NhatKy_ViPham!E:E, "10_Anh", NhatKy_ViPham!F:F, B29, NhatKy_ViPham!C:C, "T25")</f>
        <v>100</v>
      </c>
      <c r="AQ29" s="7">
        <f>100 + SUMIFS(NhatKy_ViPham!J:J, NhatKy_ViPham!E:E, "10_Anh", NhatKy_ViPham!F:F, B29, NhatKy_ViPham!C:C, "T26") - SUMIFS(NhatKy_ViPham!K:K, NhatKy_ViPham!E:E, "10_Anh", NhatKy_ViPham!F:F, B29, NhatKy_ViPham!C:C, "T26")</f>
        <v>100</v>
      </c>
      <c r="AR29" s="7">
        <f>100 + SUMIFS(NhatKy_ViPham!J:J, NhatKy_ViPham!E:E, "10_Anh", NhatKy_ViPham!F:F, B29, NhatKy_ViPham!C:C, "T27") - SUMIFS(NhatKy_ViPham!K:K, NhatKy_ViPham!E:E, "10_Anh", NhatKy_ViPham!F:F, B29, NhatKy_ViPham!C:C, "T27")</f>
        <v>100</v>
      </c>
      <c r="AS29" s="7">
        <f>100 + SUMIFS(NhatKy_ViPham!J:J, NhatKy_ViPham!E:E, "10_Anh", NhatKy_ViPham!F:F, B29, NhatKy_ViPham!C:C, "T28") - SUMIFS(NhatKy_ViPham!K:K, NhatKy_ViPham!E:E, "10_Anh", NhatKy_ViPham!F:F, B29, NhatKy_ViPham!C:C, "T28")</f>
        <v>100</v>
      </c>
      <c r="AT29" s="7">
        <f>100 + SUMIFS(NhatKy_ViPham!J:J, NhatKy_ViPham!E:E, "10_Anh", NhatKy_ViPham!F:F, B29, NhatKy_ViPham!C:C, "T29") - SUMIFS(NhatKy_ViPham!K:K, NhatKy_ViPham!E:E, "10_Anh", NhatKy_ViPham!F:F, B29, NhatKy_ViPham!C:C, "T29")</f>
        <v>100</v>
      </c>
      <c r="AU29" s="7">
        <f>100 + SUMIFS(NhatKy_ViPham!J:J, NhatKy_ViPham!E:E, "10_Anh", NhatKy_ViPham!F:F, B29, NhatKy_ViPham!C:C, "T30") - SUMIFS(NhatKy_ViPham!K:K, NhatKy_ViPham!E:E, "10_Anh", NhatKy_ViPham!F:F, B29, NhatKy_ViPham!C:C, "T30")</f>
        <v>100</v>
      </c>
      <c r="AV29" s="7">
        <f>100 + SUMIFS(NhatKy_ViPham!J:J, NhatKy_ViPham!E:E, "10_Anh", NhatKy_ViPham!F:F, B29, NhatKy_ViPham!C:C, "T31") - SUMIFS(NhatKy_ViPham!K:K, NhatKy_ViPham!E:E, "10_Anh", NhatKy_ViPham!F:F, B29, NhatKy_ViPham!C:C, "T31")</f>
        <v>100</v>
      </c>
      <c r="AW29" s="7">
        <f>100 + SUMIFS(NhatKy_ViPham!J:J, NhatKy_ViPham!E:E, "10_Anh", NhatKy_ViPham!F:F, B29, NhatKy_ViPham!C:C, "T32") - SUMIFS(NhatKy_ViPham!K:K, NhatKy_ViPham!E:E, "10_Anh", NhatKy_ViPham!F:F, B29, NhatKy_ViPham!C:C, "T32")</f>
        <v>100</v>
      </c>
      <c r="AX29" s="7">
        <f>100 + SUMIFS(NhatKy_ViPham!J:J, NhatKy_ViPham!E:E, "10_Anh", NhatKy_ViPham!F:F, B29, NhatKy_ViPham!C:C, "T33") - SUMIFS(NhatKy_ViPham!K:K, NhatKy_ViPham!E:E, "10_Anh", NhatKy_ViPham!F:F, B29, NhatKy_ViPham!C:C, "T33")</f>
        <v>100</v>
      </c>
      <c r="AY29" s="7">
        <f>100 + SUMIFS(NhatKy_ViPham!J:J, NhatKy_ViPham!E:E, "10_Anh", NhatKy_ViPham!F:F, B29, NhatKy_ViPham!C:C, "T34") - SUMIFS(NhatKy_ViPham!K:K, NhatKy_ViPham!E:E, "10_Anh", NhatKy_ViPham!F:F, B29, NhatKy_ViPham!C:C, "T34")</f>
        <v>100</v>
      </c>
      <c r="AZ29" s="7">
        <f>100 + SUMIFS(NhatKy_ViPham!J:J, NhatKy_ViPham!E:E, "10_Anh", NhatKy_ViPham!F:F, B29, NhatKy_ViPham!C:C, "T35") - SUMIFS(NhatKy_ViPham!K:K, NhatKy_ViPham!E:E, "10_Anh", NhatKy_ViPham!F:F, B29, NhatKy_ViPham!C:C, "T35")</f>
        <v>100</v>
      </c>
      <c r="BA29" s="12">
        <f t="shared" si="0"/>
        <v>100</v>
      </c>
      <c r="BB29" s="11" t="s">
        <v>430</v>
      </c>
      <c r="BC29" s="14" t="str">
        <f t="shared" si="1"/>
        <v>Tốt</v>
      </c>
      <c r="BD29" s="10" t="str">
        <f t="shared" si="2"/>
        <v>🟢 BÌNH THƯỜNG</v>
      </c>
    </row>
    <row r="30" spans="1:56" x14ac:dyDescent="0.25">
      <c r="A30" s="5">
        <v>22</v>
      </c>
      <c r="B30" s="15" t="s">
        <v>983</v>
      </c>
      <c r="C30" s="5" t="s">
        <v>993</v>
      </c>
      <c r="D30" s="5" t="s">
        <v>429</v>
      </c>
      <c r="E30" s="11" t="s">
        <v>430</v>
      </c>
      <c r="F30" s="6">
        <f>SUMIFS(NhatKy_ViPham!K:K, NhatKy_ViPham!E:E, "10_Anh", NhatKy_ViPham!F:F, B30, NhatKy_ViPham!H:H, "L01")</f>
        <v>0</v>
      </c>
      <c r="G30" s="6">
        <f>SUMIFS(NhatKy_ViPham!K:K, NhatKy_ViPham!E:E, "10_Anh", NhatKy_ViPham!F:F, B30, NhatKy_ViPham!H:H, "L02")</f>
        <v>0</v>
      </c>
      <c r="H30" s="6">
        <f>SUMIFS(NhatKy_ViPham!K:K, NhatKy_ViPham!E:E, "10_Anh", NhatKy_ViPham!F:F, B30, NhatKy_ViPham!H:H, "L03")</f>
        <v>0</v>
      </c>
      <c r="I30" s="6">
        <f>SUMIFS(NhatKy_ViPham!K:K, NhatKy_ViPham!E:E, "10_Anh", NhatKy_ViPham!F:F, B30, NhatKy_ViPham!H:H, "L04")</f>
        <v>0</v>
      </c>
      <c r="J30" s="6">
        <f>SUMIFS(NhatKy_ViPham!K:K, NhatKy_ViPham!E:E, "10_Anh", NhatKy_ViPham!F:F, B30, NhatKy_ViPham!H:H, "L05")</f>
        <v>0</v>
      </c>
      <c r="K30" s="6">
        <f>SUMIFS(NhatKy_ViPham!K:K, NhatKy_ViPham!E:E, "10_Anh", NhatKy_ViPham!F:F, B30, NhatKy_ViPham!H:H, "L06")</f>
        <v>0</v>
      </c>
      <c r="L30" s="6">
        <f>SUMIFS(NhatKy_ViPham!K:K, NhatKy_ViPham!E:E, "10_Anh", NhatKy_ViPham!F:F, B30, NhatKy_ViPham!H:H, "L07")</f>
        <v>0</v>
      </c>
      <c r="M30" s="6">
        <f>SUMIFS(NhatKy_ViPham!K:K, NhatKy_ViPham!E:E, "10_Anh", NhatKy_ViPham!F:F, B30, NhatKy_ViPham!H:H, "L08")</f>
        <v>0</v>
      </c>
      <c r="N30" s="6">
        <f>SUMIFS(NhatKy_ViPham!K:K, NhatKy_ViPham!E:E, "10_Anh", NhatKy_ViPham!F:F, B30, NhatKy_ViPham!H:H, "L09")</f>
        <v>0</v>
      </c>
      <c r="O30" s="6">
        <f>SUMIFS(NhatKy_ViPham!K:K, NhatKy_ViPham!E:E, "10_Anh", NhatKy_ViPham!F:F, B30, NhatKy_ViPham!H:H, "L10")</f>
        <v>0</v>
      </c>
      <c r="P30" s="12">
        <f>SUMIFS(NhatKy_ViPham!J:J, NhatKy_ViPham!E:E, "10_Anh", NhatKy_ViPham!F:F, B30)</f>
        <v>0</v>
      </c>
      <c r="Q30" s="13">
        <f>SUMIFS(NhatKy_ViPham!K:K, NhatKy_ViPham!E:E, "10_Anh", NhatKy_ViPham!F:F, B30)</f>
        <v>0</v>
      </c>
      <c r="R30" s="6">
        <f>100 + SUMIFS(NhatKy_ViPham!J:J, NhatKy_ViPham!E:E, "10_Anh", NhatKy_ViPham!F:F, B30, NhatKy_ViPham!C:C, "T1") - SUMIFS(NhatKy_ViPham!K:K, NhatKy_ViPham!E:E, "10_Anh", NhatKy_ViPham!F:F, B30, NhatKy_ViPham!C:C, "T1")</f>
        <v>100</v>
      </c>
      <c r="S30" s="6">
        <f>100 + SUMIFS(NhatKy_ViPham!J:J, NhatKy_ViPham!E:E, "10_Anh", NhatKy_ViPham!F:F, B30, NhatKy_ViPham!C:C, "T2") - SUMIFS(NhatKy_ViPham!K:K, NhatKy_ViPham!E:E, "10_Anh", NhatKy_ViPham!F:F, B30, NhatKy_ViPham!C:C, "T2")</f>
        <v>100</v>
      </c>
      <c r="T30" s="6">
        <f>100 + SUMIFS(NhatKy_ViPham!J:J, NhatKy_ViPham!E:E, "10_Anh", NhatKy_ViPham!F:F, B30, NhatKy_ViPham!C:C, "T3") - SUMIFS(NhatKy_ViPham!K:K, NhatKy_ViPham!E:E, "10_Anh", NhatKy_ViPham!F:F, B30, NhatKy_ViPham!C:C, "T3")</f>
        <v>100</v>
      </c>
      <c r="U30" s="6">
        <f>100 + SUMIFS(NhatKy_ViPham!J:J, NhatKy_ViPham!E:E, "10_Anh", NhatKy_ViPham!F:F, B30, NhatKy_ViPham!C:C, "T4") - SUMIFS(NhatKy_ViPham!K:K, NhatKy_ViPham!E:E, "10_Anh", NhatKy_ViPham!F:F, B30, NhatKy_ViPham!C:C, "T4")</f>
        <v>100</v>
      </c>
      <c r="V30" s="6">
        <f>100 + SUMIFS(NhatKy_ViPham!J:J, NhatKy_ViPham!E:E, "10_Anh", NhatKy_ViPham!F:F, B30, NhatKy_ViPham!C:C, "T5") - SUMIFS(NhatKy_ViPham!K:K, NhatKy_ViPham!E:E, "10_Anh", NhatKy_ViPham!F:F, B30, NhatKy_ViPham!C:C, "T5")</f>
        <v>100</v>
      </c>
      <c r="W30" s="6">
        <f>100 + SUMIFS(NhatKy_ViPham!J:J, NhatKy_ViPham!E:E, "10_Anh", NhatKy_ViPham!F:F, B30, NhatKy_ViPham!C:C, "T6") - SUMIFS(NhatKy_ViPham!K:K, NhatKy_ViPham!E:E, "10_Anh", NhatKy_ViPham!F:F, B30, NhatKy_ViPham!C:C, "T6")</f>
        <v>100</v>
      </c>
      <c r="X30" s="6">
        <f>100 + SUMIFS(NhatKy_ViPham!J:J, NhatKy_ViPham!E:E, "10_Anh", NhatKy_ViPham!F:F, B30, NhatKy_ViPham!C:C, "T7") - SUMIFS(NhatKy_ViPham!K:K, NhatKy_ViPham!E:E, "10_Anh", NhatKy_ViPham!F:F, B30, NhatKy_ViPham!C:C, "T7")</f>
        <v>100</v>
      </c>
      <c r="Y30" s="6">
        <f>100 + SUMIFS(NhatKy_ViPham!J:J, NhatKy_ViPham!E:E, "10_Anh", NhatKy_ViPham!F:F, B30, NhatKy_ViPham!C:C, "T8") - SUMIFS(NhatKy_ViPham!K:K, NhatKy_ViPham!E:E, "10_Anh", NhatKy_ViPham!F:F, B30, NhatKy_ViPham!C:C, "T8")</f>
        <v>100</v>
      </c>
      <c r="Z30" s="6">
        <f>100 + SUMIFS(NhatKy_ViPham!J:J, NhatKy_ViPham!E:E, "10_Anh", NhatKy_ViPham!F:F, B30, NhatKy_ViPham!C:C, "T9") - SUMIFS(NhatKy_ViPham!K:K, NhatKy_ViPham!E:E, "10_Anh", NhatKy_ViPham!F:F, B30, NhatKy_ViPham!C:C, "T9")</f>
        <v>100</v>
      </c>
      <c r="AA30" s="6">
        <f>100 + SUMIFS(NhatKy_ViPham!J:J, NhatKy_ViPham!E:E, "10_Anh", NhatKy_ViPham!F:F, B30, NhatKy_ViPham!C:C, "T10") - SUMIFS(NhatKy_ViPham!K:K, NhatKy_ViPham!E:E, "10_Anh", NhatKy_ViPham!F:F, B30, NhatKy_ViPham!C:C, "T10")</f>
        <v>100</v>
      </c>
      <c r="AB30" s="6">
        <f>100 + SUMIFS(NhatKy_ViPham!J:J, NhatKy_ViPham!E:E, "10_Anh", NhatKy_ViPham!F:F, B30, NhatKy_ViPham!C:C, "T11") - SUMIFS(NhatKy_ViPham!K:K, NhatKy_ViPham!E:E, "10_Anh", NhatKy_ViPham!F:F, B30, NhatKy_ViPham!C:C, "T11")</f>
        <v>100</v>
      </c>
      <c r="AC30" s="6">
        <f>100 + SUMIFS(NhatKy_ViPham!J:J, NhatKy_ViPham!E:E, "10_Anh", NhatKy_ViPham!F:F, B30, NhatKy_ViPham!C:C, "T12") - SUMIFS(NhatKy_ViPham!K:K, NhatKy_ViPham!E:E, "10_Anh", NhatKy_ViPham!F:F, B30, NhatKy_ViPham!C:C, "T12")</f>
        <v>100</v>
      </c>
      <c r="AD30" s="6">
        <f>100 + SUMIFS(NhatKy_ViPham!J:J, NhatKy_ViPham!E:E, "10_Anh", NhatKy_ViPham!F:F, B30, NhatKy_ViPham!C:C, "T13") - SUMIFS(NhatKy_ViPham!K:K, NhatKy_ViPham!E:E, "10_Anh", NhatKy_ViPham!F:F, B30, NhatKy_ViPham!C:C, "T13")</f>
        <v>100</v>
      </c>
      <c r="AE30" s="6">
        <f>100 + SUMIFS(NhatKy_ViPham!J:J, NhatKy_ViPham!E:E, "10_Anh", NhatKy_ViPham!F:F, B30, NhatKy_ViPham!C:C, "T14") - SUMIFS(NhatKy_ViPham!K:K, NhatKy_ViPham!E:E, "10_Anh", NhatKy_ViPham!F:F, B30, NhatKy_ViPham!C:C, "T14")</f>
        <v>100</v>
      </c>
      <c r="AF30" s="6">
        <f>100 + SUMIFS(NhatKy_ViPham!J:J, NhatKy_ViPham!E:E, "10_Anh", NhatKy_ViPham!F:F, B30, NhatKy_ViPham!C:C, "T15") - SUMIFS(NhatKy_ViPham!K:K, NhatKy_ViPham!E:E, "10_Anh", NhatKy_ViPham!F:F, B30, NhatKy_ViPham!C:C, "T15")</f>
        <v>100</v>
      </c>
      <c r="AG30" s="6">
        <f>100 + SUMIFS(NhatKy_ViPham!J:J, NhatKy_ViPham!E:E, "10_Anh", NhatKy_ViPham!F:F, B30, NhatKy_ViPham!C:C, "T16") - SUMIFS(NhatKy_ViPham!K:K, NhatKy_ViPham!E:E, "10_Anh", NhatKy_ViPham!F:F, B30, NhatKy_ViPham!C:C, "T16")</f>
        <v>100</v>
      </c>
      <c r="AH30" s="6">
        <f>100 + SUMIFS(NhatKy_ViPham!J:J, NhatKy_ViPham!E:E, "10_Anh", NhatKy_ViPham!F:F, B30, NhatKy_ViPham!C:C, "T17") - SUMIFS(NhatKy_ViPham!K:K, NhatKy_ViPham!E:E, "10_Anh", NhatKy_ViPham!F:F, B30, NhatKy_ViPham!C:C, "T17")</f>
        <v>100</v>
      </c>
      <c r="AI30" s="6">
        <f>100 + SUMIFS(NhatKy_ViPham!J:J, NhatKy_ViPham!E:E, "10_Anh", NhatKy_ViPham!F:F, B30, NhatKy_ViPham!C:C, "T18") - SUMIFS(NhatKy_ViPham!K:K, NhatKy_ViPham!E:E, "10_Anh", NhatKy_ViPham!F:F, B30, NhatKy_ViPham!C:C, "T18")</f>
        <v>100</v>
      </c>
      <c r="AJ30" s="6">
        <f>100 + SUMIFS(NhatKy_ViPham!J:J, NhatKy_ViPham!E:E, "10_Anh", NhatKy_ViPham!F:F, B30, NhatKy_ViPham!C:C, "T19") - SUMIFS(NhatKy_ViPham!K:K, NhatKy_ViPham!E:E, "10_Anh", NhatKy_ViPham!F:F, B30, NhatKy_ViPham!C:C, "T19")</f>
        <v>100</v>
      </c>
      <c r="AK30" s="6">
        <f>100 + SUMIFS(NhatKy_ViPham!J:J, NhatKy_ViPham!E:E, "10_Anh", NhatKy_ViPham!F:F, B30, NhatKy_ViPham!C:C, "T20") - SUMIFS(NhatKy_ViPham!K:K, NhatKy_ViPham!E:E, "10_Anh", NhatKy_ViPham!F:F, B30, NhatKy_ViPham!C:C, "T20")</f>
        <v>100</v>
      </c>
      <c r="AL30" s="6">
        <f>100 + SUMIFS(NhatKy_ViPham!J:J, NhatKy_ViPham!E:E, "10_Anh", NhatKy_ViPham!F:F, B30, NhatKy_ViPham!C:C, "T21") - SUMIFS(NhatKy_ViPham!K:K, NhatKy_ViPham!E:E, "10_Anh", NhatKy_ViPham!F:F, B30, NhatKy_ViPham!C:C, "T21")</f>
        <v>100</v>
      </c>
      <c r="AM30" s="6">
        <f>100 + SUMIFS(NhatKy_ViPham!J:J, NhatKy_ViPham!E:E, "10_Anh", NhatKy_ViPham!F:F, B30, NhatKy_ViPham!C:C, "T22") - SUMIFS(NhatKy_ViPham!K:K, NhatKy_ViPham!E:E, "10_Anh", NhatKy_ViPham!F:F, B30, NhatKy_ViPham!C:C, "T22")</f>
        <v>100</v>
      </c>
      <c r="AN30" s="6">
        <f>100 + SUMIFS(NhatKy_ViPham!J:J, NhatKy_ViPham!E:E, "10_Anh", NhatKy_ViPham!F:F, B30, NhatKy_ViPham!C:C, "T23") - SUMIFS(NhatKy_ViPham!K:K, NhatKy_ViPham!E:E, "10_Anh", NhatKy_ViPham!F:F, B30, NhatKy_ViPham!C:C, "T23")</f>
        <v>100</v>
      </c>
      <c r="AO30" s="6">
        <f>100 + SUMIFS(NhatKy_ViPham!J:J, NhatKy_ViPham!E:E, "10_Anh", NhatKy_ViPham!F:F, B30, NhatKy_ViPham!C:C, "T24") - SUMIFS(NhatKy_ViPham!K:K, NhatKy_ViPham!E:E, "10_Anh", NhatKy_ViPham!F:F, B30, NhatKy_ViPham!C:C, "T24")</f>
        <v>100</v>
      </c>
      <c r="AP30" s="6">
        <f>100 + SUMIFS(NhatKy_ViPham!J:J, NhatKy_ViPham!E:E, "10_Anh", NhatKy_ViPham!F:F, B30, NhatKy_ViPham!C:C, "T25") - SUMIFS(NhatKy_ViPham!K:K, NhatKy_ViPham!E:E, "10_Anh", NhatKy_ViPham!F:F, B30, NhatKy_ViPham!C:C, "T25")</f>
        <v>100</v>
      </c>
      <c r="AQ30" s="6">
        <f>100 + SUMIFS(NhatKy_ViPham!J:J, NhatKy_ViPham!E:E, "10_Anh", NhatKy_ViPham!F:F, B30, NhatKy_ViPham!C:C, "T26") - SUMIFS(NhatKy_ViPham!K:K, NhatKy_ViPham!E:E, "10_Anh", NhatKy_ViPham!F:F, B30, NhatKy_ViPham!C:C, "T26")</f>
        <v>100</v>
      </c>
      <c r="AR30" s="6">
        <f>100 + SUMIFS(NhatKy_ViPham!J:J, NhatKy_ViPham!E:E, "10_Anh", NhatKy_ViPham!F:F, B30, NhatKy_ViPham!C:C, "T27") - SUMIFS(NhatKy_ViPham!K:K, NhatKy_ViPham!E:E, "10_Anh", NhatKy_ViPham!F:F, B30, NhatKy_ViPham!C:C, "T27")</f>
        <v>100</v>
      </c>
      <c r="AS30" s="6">
        <f>100 + SUMIFS(NhatKy_ViPham!J:J, NhatKy_ViPham!E:E, "10_Anh", NhatKy_ViPham!F:F, B30, NhatKy_ViPham!C:C, "T28") - SUMIFS(NhatKy_ViPham!K:K, NhatKy_ViPham!E:E, "10_Anh", NhatKy_ViPham!F:F, B30, NhatKy_ViPham!C:C, "T28")</f>
        <v>100</v>
      </c>
      <c r="AT30" s="6">
        <f>100 + SUMIFS(NhatKy_ViPham!J:J, NhatKy_ViPham!E:E, "10_Anh", NhatKy_ViPham!F:F, B30, NhatKy_ViPham!C:C, "T29") - SUMIFS(NhatKy_ViPham!K:K, NhatKy_ViPham!E:E, "10_Anh", NhatKy_ViPham!F:F, B30, NhatKy_ViPham!C:C, "T29")</f>
        <v>100</v>
      </c>
      <c r="AU30" s="6">
        <f>100 + SUMIFS(NhatKy_ViPham!J:J, NhatKy_ViPham!E:E, "10_Anh", NhatKy_ViPham!F:F, B30, NhatKy_ViPham!C:C, "T30") - SUMIFS(NhatKy_ViPham!K:K, NhatKy_ViPham!E:E, "10_Anh", NhatKy_ViPham!F:F, B30, NhatKy_ViPham!C:C, "T30")</f>
        <v>100</v>
      </c>
      <c r="AV30" s="6">
        <f>100 + SUMIFS(NhatKy_ViPham!J:J, NhatKy_ViPham!E:E, "10_Anh", NhatKy_ViPham!F:F, B30, NhatKy_ViPham!C:C, "T31") - SUMIFS(NhatKy_ViPham!K:K, NhatKy_ViPham!E:E, "10_Anh", NhatKy_ViPham!F:F, B30, NhatKy_ViPham!C:C, "T31")</f>
        <v>100</v>
      </c>
      <c r="AW30" s="6">
        <f>100 + SUMIFS(NhatKy_ViPham!J:J, NhatKy_ViPham!E:E, "10_Anh", NhatKy_ViPham!F:F, B30, NhatKy_ViPham!C:C, "T32") - SUMIFS(NhatKy_ViPham!K:K, NhatKy_ViPham!E:E, "10_Anh", NhatKy_ViPham!F:F, B30, NhatKy_ViPham!C:C, "T32")</f>
        <v>100</v>
      </c>
      <c r="AX30" s="6">
        <f>100 + SUMIFS(NhatKy_ViPham!J:J, NhatKy_ViPham!E:E, "10_Anh", NhatKy_ViPham!F:F, B30, NhatKy_ViPham!C:C, "T33") - SUMIFS(NhatKy_ViPham!K:K, NhatKy_ViPham!E:E, "10_Anh", NhatKy_ViPham!F:F, B30, NhatKy_ViPham!C:C, "T33")</f>
        <v>100</v>
      </c>
      <c r="AY30" s="6">
        <f>100 + SUMIFS(NhatKy_ViPham!J:J, NhatKy_ViPham!E:E, "10_Anh", NhatKy_ViPham!F:F, B30, NhatKy_ViPham!C:C, "T34") - SUMIFS(NhatKy_ViPham!K:K, NhatKy_ViPham!E:E, "10_Anh", NhatKy_ViPham!F:F, B30, NhatKy_ViPham!C:C, "T34")</f>
        <v>100</v>
      </c>
      <c r="AZ30" s="6">
        <f>100 + SUMIFS(NhatKy_ViPham!J:J, NhatKy_ViPham!E:E, "10_Anh", NhatKy_ViPham!F:F, B30, NhatKy_ViPham!C:C, "T35") - SUMIFS(NhatKy_ViPham!K:K, NhatKy_ViPham!E:E, "10_Anh", NhatKy_ViPham!F:F, B30, NhatKy_ViPham!C:C, "T35")</f>
        <v>100</v>
      </c>
      <c r="BA30" s="12">
        <f t="shared" si="0"/>
        <v>100</v>
      </c>
      <c r="BB30" s="11" t="s">
        <v>430</v>
      </c>
      <c r="BC30" s="16" t="str">
        <f t="shared" si="1"/>
        <v>Tốt</v>
      </c>
      <c r="BD30" s="15" t="str">
        <f t="shared" si="2"/>
        <v>🟢 BÌNH THƯỜNG</v>
      </c>
    </row>
    <row r="31" spans="1:56" x14ac:dyDescent="0.25">
      <c r="A31" s="4">
        <v>23</v>
      </c>
      <c r="B31" s="10" t="s">
        <v>1190</v>
      </c>
      <c r="C31" s="4" t="s">
        <v>1191</v>
      </c>
      <c r="D31" s="4" t="s">
        <v>429</v>
      </c>
      <c r="E31" s="11" t="s">
        <v>430</v>
      </c>
      <c r="F31" s="7">
        <f>SUMIFS(NhatKy_ViPham!K:K, NhatKy_ViPham!E:E, "10_Anh", NhatKy_ViPham!F:F, B31, NhatKy_ViPham!H:H, "L01")</f>
        <v>0</v>
      </c>
      <c r="G31" s="7">
        <f>SUMIFS(NhatKy_ViPham!K:K, NhatKy_ViPham!E:E, "10_Anh", NhatKy_ViPham!F:F, B31, NhatKy_ViPham!H:H, "L02")</f>
        <v>0</v>
      </c>
      <c r="H31" s="7">
        <f>SUMIFS(NhatKy_ViPham!K:K, NhatKy_ViPham!E:E, "10_Anh", NhatKy_ViPham!F:F, B31, NhatKy_ViPham!H:H, "L03")</f>
        <v>0</v>
      </c>
      <c r="I31" s="7">
        <f>SUMIFS(NhatKy_ViPham!K:K, NhatKy_ViPham!E:E, "10_Anh", NhatKy_ViPham!F:F, B31, NhatKy_ViPham!H:H, "L04")</f>
        <v>0</v>
      </c>
      <c r="J31" s="7">
        <f>SUMIFS(NhatKy_ViPham!K:K, NhatKy_ViPham!E:E, "10_Anh", NhatKy_ViPham!F:F, B31, NhatKy_ViPham!H:H, "L05")</f>
        <v>0</v>
      </c>
      <c r="K31" s="7">
        <f>SUMIFS(NhatKy_ViPham!K:K, NhatKy_ViPham!E:E, "10_Anh", NhatKy_ViPham!F:F, B31, NhatKy_ViPham!H:H, "L06")</f>
        <v>0</v>
      </c>
      <c r="L31" s="7">
        <f>SUMIFS(NhatKy_ViPham!K:K, NhatKy_ViPham!E:E, "10_Anh", NhatKy_ViPham!F:F, B31, NhatKy_ViPham!H:H, "L07")</f>
        <v>0</v>
      </c>
      <c r="M31" s="7">
        <f>SUMIFS(NhatKy_ViPham!K:K, NhatKy_ViPham!E:E, "10_Anh", NhatKy_ViPham!F:F, B31, NhatKy_ViPham!H:H, "L08")</f>
        <v>0</v>
      </c>
      <c r="N31" s="7">
        <f>SUMIFS(NhatKy_ViPham!K:K, NhatKy_ViPham!E:E, "10_Anh", NhatKy_ViPham!F:F, B31, NhatKy_ViPham!H:H, "L09")</f>
        <v>0</v>
      </c>
      <c r="O31" s="7">
        <f>SUMIFS(NhatKy_ViPham!K:K, NhatKy_ViPham!E:E, "10_Anh", NhatKy_ViPham!F:F, B31, NhatKy_ViPham!H:H, "L10")</f>
        <v>0</v>
      </c>
      <c r="P31" s="12">
        <f>SUMIFS(NhatKy_ViPham!J:J, NhatKy_ViPham!E:E, "10_Anh", NhatKy_ViPham!F:F, B31)</f>
        <v>0</v>
      </c>
      <c r="Q31" s="13">
        <f>SUMIFS(NhatKy_ViPham!K:K, NhatKy_ViPham!E:E, "10_Anh", NhatKy_ViPham!F:F, B31)</f>
        <v>0</v>
      </c>
      <c r="R31" s="7">
        <f>100 + SUMIFS(NhatKy_ViPham!J:J, NhatKy_ViPham!E:E, "10_Anh", NhatKy_ViPham!F:F, B31, NhatKy_ViPham!C:C, "T1") - SUMIFS(NhatKy_ViPham!K:K, NhatKy_ViPham!E:E, "10_Anh", NhatKy_ViPham!F:F, B31, NhatKy_ViPham!C:C, "T1")</f>
        <v>100</v>
      </c>
      <c r="S31" s="7">
        <f>100 + SUMIFS(NhatKy_ViPham!J:J, NhatKy_ViPham!E:E, "10_Anh", NhatKy_ViPham!F:F, B31, NhatKy_ViPham!C:C, "T2") - SUMIFS(NhatKy_ViPham!K:K, NhatKy_ViPham!E:E, "10_Anh", NhatKy_ViPham!F:F, B31, NhatKy_ViPham!C:C, "T2")</f>
        <v>100</v>
      </c>
      <c r="T31" s="7">
        <f>100 + SUMIFS(NhatKy_ViPham!J:J, NhatKy_ViPham!E:E, "10_Anh", NhatKy_ViPham!F:F, B31, NhatKy_ViPham!C:C, "T3") - SUMIFS(NhatKy_ViPham!K:K, NhatKy_ViPham!E:E, "10_Anh", NhatKy_ViPham!F:F, B31, NhatKy_ViPham!C:C, "T3")</f>
        <v>100</v>
      </c>
      <c r="U31" s="7">
        <f>100 + SUMIFS(NhatKy_ViPham!J:J, NhatKy_ViPham!E:E, "10_Anh", NhatKy_ViPham!F:F, B31, NhatKy_ViPham!C:C, "T4") - SUMIFS(NhatKy_ViPham!K:K, NhatKy_ViPham!E:E, "10_Anh", NhatKy_ViPham!F:F, B31, NhatKy_ViPham!C:C, "T4")</f>
        <v>100</v>
      </c>
      <c r="V31" s="7">
        <f>100 + SUMIFS(NhatKy_ViPham!J:J, NhatKy_ViPham!E:E, "10_Anh", NhatKy_ViPham!F:F, B31, NhatKy_ViPham!C:C, "T5") - SUMIFS(NhatKy_ViPham!K:K, NhatKy_ViPham!E:E, "10_Anh", NhatKy_ViPham!F:F, B31, NhatKy_ViPham!C:C, "T5")</f>
        <v>100</v>
      </c>
      <c r="W31" s="7">
        <f>100 + SUMIFS(NhatKy_ViPham!J:J, NhatKy_ViPham!E:E, "10_Anh", NhatKy_ViPham!F:F, B31, NhatKy_ViPham!C:C, "T6") - SUMIFS(NhatKy_ViPham!K:K, NhatKy_ViPham!E:E, "10_Anh", NhatKy_ViPham!F:F, B31, NhatKy_ViPham!C:C, "T6")</f>
        <v>100</v>
      </c>
      <c r="X31" s="7">
        <f>100 + SUMIFS(NhatKy_ViPham!J:J, NhatKy_ViPham!E:E, "10_Anh", NhatKy_ViPham!F:F, B31, NhatKy_ViPham!C:C, "T7") - SUMIFS(NhatKy_ViPham!K:K, NhatKy_ViPham!E:E, "10_Anh", NhatKy_ViPham!F:F, B31, NhatKy_ViPham!C:C, "T7")</f>
        <v>100</v>
      </c>
      <c r="Y31" s="7">
        <f>100 + SUMIFS(NhatKy_ViPham!J:J, NhatKy_ViPham!E:E, "10_Anh", NhatKy_ViPham!F:F, B31, NhatKy_ViPham!C:C, "T8") - SUMIFS(NhatKy_ViPham!K:K, NhatKy_ViPham!E:E, "10_Anh", NhatKy_ViPham!F:F, B31, NhatKy_ViPham!C:C, "T8")</f>
        <v>100</v>
      </c>
      <c r="Z31" s="7">
        <f>100 + SUMIFS(NhatKy_ViPham!J:J, NhatKy_ViPham!E:E, "10_Anh", NhatKy_ViPham!F:F, B31, NhatKy_ViPham!C:C, "T9") - SUMIFS(NhatKy_ViPham!K:K, NhatKy_ViPham!E:E, "10_Anh", NhatKy_ViPham!F:F, B31, NhatKy_ViPham!C:C, "T9")</f>
        <v>100</v>
      </c>
      <c r="AA31" s="7">
        <f>100 + SUMIFS(NhatKy_ViPham!J:J, NhatKy_ViPham!E:E, "10_Anh", NhatKy_ViPham!F:F, B31, NhatKy_ViPham!C:C, "T10") - SUMIFS(NhatKy_ViPham!K:K, NhatKy_ViPham!E:E, "10_Anh", NhatKy_ViPham!F:F, B31, NhatKy_ViPham!C:C, "T10")</f>
        <v>100</v>
      </c>
      <c r="AB31" s="7">
        <f>100 + SUMIFS(NhatKy_ViPham!J:J, NhatKy_ViPham!E:E, "10_Anh", NhatKy_ViPham!F:F, B31, NhatKy_ViPham!C:C, "T11") - SUMIFS(NhatKy_ViPham!K:K, NhatKy_ViPham!E:E, "10_Anh", NhatKy_ViPham!F:F, B31, NhatKy_ViPham!C:C, "T11")</f>
        <v>100</v>
      </c>
      <c r="AC31" s="7">
        <f>100 + SUMIFS(NhatKy_ViPham!J:J, NhatKy_ViPham!E:E, "10_Anh", NhatKy_ViPham!F:F, B31, NhatKy_ViPham!C:C, "T12") - SUMIFS(NhatKy_ViPham!K:K, NhatKy_ViPham!E:E, "10_Anh", NhatKy_ViPham!F:F, B31, NhatKy_ViPham!C:C, "T12")</f>
        <v>100</v>
      </c>
      <c r="AD31" s="7">
        <f>100 + SUMIFS(NhatKy_ViPham!J:J, NhatKy_ViPham!E:E, "10_Anh", NhatKy_ViPham!F:F, B31, NhatKy_ViPham!C:C, "T13") - SUMIFS(NhatKy_ViPham!K:K, NhatKy_ViPham!E:E, "10_Anh", NhatKy_ViPham!F:F, B31, NhatKy_ViPham!C:C, "T13")</f>
        <v>100</v>
      </c>
      <c r="AE31" s="7">
        <f>100 + SUMIFS(NhatKy_ViPham!J:J, NhatKy_ViPham!E:E, "10_Anh", NhatKy_ViPham!F:F, B31, NhatKy_ViPham!C:C, "T14") - SUMIFS(NhatKy_ViPham!K:K, NhatKy_ViPham!E:E, "10_Anh", NhatKy_ViPham!F:F, B31, NhatKy_ViPham!C:C, "T14")</f>
        <v>100</v>
      </c>
      <c r="AF31" s="7">
        <f>100 + SUMIFS(NhatKy_ViPham!J:J, NhatKy_ViPham!E:E, "10_Anh", NhatKy_ViPham!F:F, B31, NhatKy_ViPham!C:C, "T15") - SUMIFS(NhatKy_ViPham!K:K, NhatKy_ViPham!E:E, "10_Anh", NhatKy_ViPham!F:F, B31, NhatKy_ViPham!C:C, "T15")</f>
        <v>100</v>
      </c>
      <c r="AG31" s="7">
        <f>100 + SUMIFS(NhatKy_ViPham!J:J, NhatKy_ViPham!E:E, "10_Anh", NhatKy_ViPham!F:F, B31, NhatKy_ViPham!C:C, "T16") - SUMIFS(NhatKy_ViPham!K:K, NhatKy_ViPham!E:E, "10_Anh", NhatKy_ViPham!F:F, B31, NhatKy_ViPham!C:C, "T16")</f>
        <v>100</v>
      </c>
      <c r="AH31" s="7">
        <f>100 + SUMIFS(NhatKy_ViPham!J:J, NhatKy_ViPham!E:E, "10_Anh", NhatKy_ViPham!F:F, B31, NhatKy_ViPham!C:C, "T17") - SUMIFS(NhatKy_ViPham!K:K, NhatKy_ViPham!E:E, "10_Anh", NhatKy_ViPham!F:F, B31, NhatKy_ViPham!C:C, "T17")</f>
        <v>100</v>
      </c>
      <c r="AI31" s="7">
        <f>100 + SUMIFS(NhatKy_ViPham!J:J, NhatKy_ViPham!E:E, "10_Anh", NhatKy_ViPham!F:F, B31, NhatKy_ViPham!C:C, "T18") - SUMIFS(NhatKy_ViPham!K:K, NhatKy_ViPham!E:E, "10_Anh", NhatKy_ViPham!F:F, B31, NhatKy_ViPham!C:C, "T18")</f>
        <v>100</v>
      </c>
      <c r="AJ31" s="7">
        <f>100 + SUMIFS(NhatKy_ViPham!J:J, NhatKy_ViPham!E:E, "10_Anh", NhatKy_ViPham!F:F, B31, NhatKy_ViPham!C:C, "T19") - SUMIFS(NhatKy_ViPham!K:K, NhatKy_ViPham!E:E, "10_Anh", NhatKy_ViPham!F:F, B31, NhatKy_ViPham!C:C, "T19")</f>
        <v>100</v>
      </c>
      <c r="AK31" s="7">
        <f>100 + SUMIFS(NhatKy_ViPham!J:J, NhatKy_ViPham!E:E, "10_Anh", NhatKy_ViPham!F:F, B31, NhatKy_ViPham!C:C, "T20") - SUMIFS(NhatKy_ViPham!K:K, NhatKy_ViPham!E:E, "10_Anh", NhatKy_ViPham!F:F, B31, NhatKy_ViPham!C:C, "T20")</f>
        <v>100</v>
      </c>
      <c r="AL31" s="7">
        <f>100 + SUMIFS(NhatKy_ViPham!J:J, NhatKy_ViPham!E:E, "10_Anh", NhatKy_ViPham!F:F, B31, NhatKy_ViPham!C:C, "T21") - SUMIFS(NhatKy_ViPham!K:K, NhatKy_ViPham!E:E, "10_Anh", NhatKy_ViPham!F:F, B31, NhatKy_ViPham!C:C, "T21")</f>
        <v>100</v>
      </c>
      <c r="AM31" s="7">
        <f>100 + SUMIFS(NhatKy_ViPham!J:J, NhatKy_ViPham!E:E, "10_Anh", NhatKy_ViPham!F:F, B31, NhatKy_ViPham!C:C, "T22") - SUMIFS(NhatKy_ViPham!K:K, NhatKy_ViPham!E:E, "10_Anh", NhatKy_ViPham!F:F, B31, NhatKy_ViPham!C:C, "T22")</f>
        <v>100</v>
      </c>
      <c r="AN31" s="7">
        <f>100 + SUMIFS(NhatKy_ViPham!J:J, NhatKy_ViPham!E:E, "10_Anh", NhatKy_ViPham!F:F, B31, NhatKy_ViPham!C:C, "T23") - SUMIFS(NhatKy_ViPham!K:K, NhatKy_ViPham!E:E, "10_Anh", NhatKy_ViPham!F:F, B31, NhatKy_ViPham!C:C, "T23")</f>
        <v>100</v>
      </c>
      <c r="AO31" s="7">
        <f>100 + SUMIFS(NhatKy_ViPham!J:J, NhatKy_ViPham!E:E, "10_Anh", NhatKy_ViPham!F:F, B31, NhatKy_ViPham!C:C, "T24") - SUMIFS(NhatKy_ViPham!K:K, NhatKy_ViPham!E:E, "10_Anh", NhatKy_ViPham!F:F, B31, NhatKy_ViPham!C:C, "T24")</f>
        <v>100</v>
      </c>
      <c r="AP31" s="7">
        <f>100 + SUMIFS(NhatKy_ViPham!J:J, NhatKy_ViPham!E:E, "10_Anh", NhatKy_ViPham!F:F, B31, NhatKy_ViPham!C:C, "T25") - SUMIFS(NhatKy_ViPham!K:K, NhatKy_ViPham!E:E, "10_Anh", NhatKy_ViPham!F:F, B31, NhatKy_ViPham!C:C, "T25")</f>
        <v>100</v>
      </c>
      <c r="AQ31" s="7">
        <f>100 + SUMIFS(NhatKy_ViPham!J:J, NhatKy_ViPham!E:E, "10_Anh", NhatKy_ViPham!F:F, B31, NhatKy_ViPham!C:C, "T26") - SUMIFS(NhatKy_ViPham!K:K, NhatKy_ViPham!E:E, "10_Anh", NhatKy_ViPham!F:F, B31, NhatKy_ViPham!C:C, "T26")</f>
        <v>100</v>
      </c>
      <c r="AR31" s="7">
        <f>100 + SUMIFS(NhatKy_ViPham!J:J, NhatKy_ViPham!E:E, "10_Anh", NhatKy_ViPham!F:F, B31, NhatKy_ViPham!C:C, "T27") - SUMIFS(NhatKy_ViPham!K:K, NhatKy_ViPham!E:E, "10_Anh", NhatKy_ViPham!F:F, B31, NhatKy_ViPham!C:C, "T27")</f>
        <v>100</v>
      </c>
      <c r="AS31" s="7">
        <f>100 + SUMIFS(NhatKy_ViPham!J:J, NhatKy_ViPham!E:E, "10_Anh", NhatKy_ViPham!F:F, B31, NhatKy_ViPham!C:C, "T28") - SUMIFS(NhatKy_ViPham!K:K, NhatKy_ViPham!E:E, "10_Anh", NhatKy_ViPham!F:F, B31, NhatKy_ViPham!C:C, "T28")</f>
        <v>100</v>
      </c>
      <c r="AT31" s="7">
        <f>100 + SUMIFS(NhatKy_ViPham!J:J, NhatKy_ViPham!E:E, "10_Anh", NhatKy_ViPham!F:F, B31, NhatKy_ViPham!C:C, "T29") - SUMIFS(NhatKy_ViPham!K:K, NhatKy_ViPham!E:E, "10_Anh", NhatKy_ViPham!F:F, B31, NhatKy_ViPham!C:C, "T29")</f>
        <v>100</v>
      </c>
      <c r="AU31" s="7">
        <f>100 + SUMIFS(NhatKy_ViPham!J:J, NhatKy_ViPham!E:E, "10_Anh", NhatKy_ViPham!F:F, B31, NhatKy_ViPham!C:C, "T30") - SUMIFS(NhatKy_ViPham!K:K, NhatKy_ViPham!E:E, "10_Anh", NhatKy_ViPham!F:F, B31, NhatKy_ViPham!C:C, "T30")</f>
        <v>100</v>
      </c>
      <c r="AV31" s="7">
        <f>100 + SUMIFS(NhatKy_ViPham!J:J, NhatKy_ViPham!E:E, "10_Anh", NhatKy_ViPham!F:F, B31, NhatKy_ViPham!C:C, "T31") - SUMIFS(NhatKy_ViPham!K:K, NhatKy_ViPham!E:E, "10_Anh", NhatKy_ViPham!F:F, B31, NhatKy_ViPham!C:C, "T31")</f>
        <v>100</v>
      </c>
      <c r="AW31" s="7">
        <f>100 + SUMIFS(NhatKy_ViPham!J:J, NhatKy_ViPham!E:E, "10_Anh", NhatKy_ViPham!F:F, B31, NhatKy_ViPham!C:C, "T32") - SUMIFS(NhatKy_ViPham!K:K, NhatKy_ViPham!E:E, "10_Anh", NhatKy_ViPham!F:F, B31, NhatKy_ViPham!C:C, "T32")</f>
        <v>100</v>
      </c>
      <c r="AX31" s="7">
        <f>100 + SUMIFS(NhatKy_ViPham!J:J, NhatKy_ViPham!E:E, "10_Anh", NhatKy_ViPham!F:F, B31, NhatKy_ViPham!C:C, "T33") - SUMIFS(NhatKy_ViPham!K:K, NhatKy_ViPham!E:E, "10_Anh", NhatKy_ViPham!F:F, B31, NhatKy_ViPham!C:C, "T33")</f>
        <v>100</v>
      </c>
      <c r="AY31" s="7">
        <f>100 + SUMIFS(NhatKy_ViPham!J:J, NhatKy_ViPham!E:E, "10_Anh", NhatKy_ViPham!F:F, B31, NhatKy_ViPham!C:C, "T34") - SUMIFS(NhatKy_ViPham!K:K, NhatKy_ViPham!E:E, "10_Anh", NhatKy_ViPham!F:F, B31, NhatKy_ViPham!C:C, "T34")</f>
        <v>100</v>
      </c>
      <c r="AZ31" s="7">
        <f>100 + SUMIFS(NhatKy_ViPham!J:J, NhatKy_ViPham!E:E, "10_Anh", NhatKy_ViPham!F:F, B31, NhatKy_ViPham!C:C, "T35") - SUMIFS(NhatKy_ViPham!K:K, NhatKy_ViPham!E:E, "10_Anh", NhatKy_ViPham!F:F, B31, NhatKy_ViPham!C:C, "T35")</f>
        <v>100</v>
      </c>
      <c r="BA31" s="12">
        <f t="shared" si="0"/>
        <v>100</v>
      </c>
      <c r="BB31" s="11" t="s">
        <v>430</v>
      </c>
      <c r="BC31" s="14" t="str">
        <f t="shared" si="1"/>
        <v>Tốt</v>
      </c>
      <c r="BD31" s="10" t="str">
        <f t="shared" si="2"/>
        <v>🟢 BÌNH THƯỜNG</v>
      </c>
    </row>
    <row r="32" spans="1:56" x14ac:dyDescent="0.25">
      <c r="A32" s="5">
        <v>24</v>
      </c>
      <c r="B32" s="15" t="s">
        <v>1192</v>
      </c>
      <c r="C32" s="5" t="s">
        <v>1193</v>
      </c>
      <c r="D32" s="5" t="s">
        <v>435</v>
      </c>
      <c r="E32" s="11" t="s">
        <v>430</v>
      </c>
      <c r="F32" s="6">
        <f>SUMIFS(NhatKy_ViPham!K:K, NhatKy_ViPham!E:E, "10_Anh", NhatKy_ViPham!F:F, B32, NhatKy_ViPham!H:H, "L01")</f>
        <v>0</v>
      </c>
      <c r="G32" s="6">
        <f>SUMIFS(NhatKy_ViPham!K:K, NhatKy_ViPham!E:E, "10_Anh", NhatKy_ViPham!F:F, B32, NhatKy_ViPham!H:H, "L02")</f>
        <v>0</v>
      </c>
      <c r="H32" s="6">
        <f>SUMIFS(NhatKy_ViPham!K:K, NhatKy_ViPham!E:E, "10_Anh", NhatKy_ViPham!F:F, B32, NhatKy_ViPham!H:H, "L03")</f>
        <v>0</v>
      </c>
      <c r="I32" s="6">
        <f>SUMIFS(NhatKy_ViPham!K:K, NhatKy_ViPham!E:E, "10_Anh", NhatKy_ViPham!F:F, B32, NhatKy_ViPham!H:H, "L04")</f>
        <v>0</v>
      </c>
      <c r="J32" s="6">
        <f>SUMIFS(NhatKy_ViPham!K:K, NhatKy_ViPham!E:E, "10_Anh", NhatKy_ViPham!F:F, B32, NhatKy_ViPham!H:H, "L05")</f>
        <v>0</v>
      </c>
      <c r="K32" s="6">
        <f>SUMIFS(NhatKy_ViPham!K:K, NhatKy_ViPham!E:E, "10_Anh", NhatKy_ViPham!F:F, B32, NhatKy_ViPham!H:H, "L06")</f>
        <v>0</v>
      </c>
      <c r="L32" s="6">
        <f>SUMIFS(NhatKy_ViPham!K:K, NhatKy_ViPham!E:E, "10_Anh", NhatKy_ViPham!F:F, B32, NhatKy_ViPham!H:H, "L07")</f>
        <v>0</v>
      </c>
      <c r="M32" s="6">
        <f>SUMIFS(NhatKy_ViPham!K:K, NhatKy_ViPham!E:E, "10_Anh", NhatKy_ViPham!F:F, B32, NhatKy_ViPham!H:H, "L08")</f>
        <v>0</v>
      </c>
      <c r="N32" s="6">
        <f>SUMIFS(NhatKy_ViPham!K:K, NhatKy_ViPham!E:E, "10_Anh", NhatKy_ViPham!F:F, B32, NhatKy_ViPham!H:H, "L09")</f>
        <v>0</v>
      </c>
      <c r="O32" s="6">
        <f>SUMIFS(NhatKy_ViPham!K:K, NhatKy_ViPham!E:E, "10_Anh", NhatKy_ViPham!F:F, B32, NhatKy_ViPham!H:H, "L10")</f>
        <v>0</v>
      </c>
      <c r="P32" s="12">
        <f>SUMIFS(NhatKy_ViPham!J:J, NhatKy_ViPham!E:E, "10_Anh", NhatKy_ViPham!F:F, B32)</f>
        <v>0</v>
      </c>
      <c r="Q32" s="13">
        <f>SUMIFS(NhatKy_ViPham!K:K, NhatKy_ViPham!E:E, "10_Anh", NhatKy_ViPham!F:F, B32)</f>
        <v>0</v>
      </c>
      <c r="R32" s="6">
        <f>100 + SUMIFS(NhatKy_ViPham!J:J, NhatKy_ViPham!E:E, "10_Anh", NhatKy_ViPham!F:F, B32, NhatKy_ViPham!C:C, "T1") - SUMIFS(NhatKy_ViPham!K:K, NhatKy_ViPham!E:E, "10_Anh", NhatKy_ViPham!F:F, B32, NhatKy_ViPham!C:C, "T1")</f>
        <v>100</v>
      </c>
      <c r="S32" s="6">
        <f>100 + SUMIFS(NhatKy_ViPham!J:J, NhatKy_ViPham!E:E, "10_Anh", NhatKy_ViPham!F:F, B32, NhatKy_ViPham!C:C, "T2") - SUMIFS(NhatKy_ViPham!K:K, NhatKy_ViPham!E:E, "10_Anh", NhatKy_ViPham!F:F, B32, NhatKy_ViPham!C:C, "T2")</f>
        <v>100</v>
      </c>
      <c r="T32" s="6">
        <f>100 + SUMIFS(NhatKy_ViPham!J:J, NhatKy_ViPham!E:E, "10_Anh", NhatKy_ViPham!F:F, B32, NhatKy_ViPham!C:C, "T3") - SUMIFS(NhatKy_ViPham!K:K, NhatKy_ViPham!E:E, "10_Anh", NhatKy_ViPham!F:F, B32, NhatKy_ViPham!C:C, "T3")</f>
        <v>100</v>
      </c>
      <c r="U32" s="6">
        <f>100 + SUMIFS(NhatKy_ViPham!J:J, NhatKy_ViPham!E:E, "10_Anh", NhatKy_ViPham!F:F, B32, NhatKy_ViPham!C:C, "T4") - SUMIFS(NhatKy_ViPham!K:K, NhatKy_ViPham!E:E, "10_Anh", NhatKy_ViPham!F:F, B32, NhatKy_ViPham!C:C, "T4")</f>
        <v>100</v>
      </c>
      <c r="V32" s="6">
        <f>100 + SUMIFS(NhatKy_ViPham!J:J, NhatKy_ViPham!E:E, "10_Anh", NhatKy_ViPham!F:F, B32, NhatKy_ViPham!C:C, "T5") - SUMIFS(NhatKy_ViPham!K:K, NhatKy_ViPham!E:E, "10_Anh", NhatKy_ViPham!F:F, B32, NhatKy_ViPham!C:C, "T5")</f>
        <v>100</v>
      </c>
      <c r="W32" s="6">
        <f>100 + SUMIFS(NhatKy_ViPham!J:J, NhatKy_ViPham!E:E, "10_Anh", NhatKy_ViPham!F:F, B32, NhatKy_ViPham!C:C, "T6") - SUMIFS(NhatKy_ViPham!K:K, NhatKy_ViPham!E:E, "10_Anh", NhatKy_ViPham!F:F, B32, NhatKy_ViPham!C:C, "T6")</f>
        <v>100</v>
      </c>
      <c r="X32" s="6">
        <f>100 + SUMIFS(NhatKy_ViPham!J:J, NhatKy_ViPham!E:E, "10_Anh", NhatKy_ViPham!F:F, B32, NhatKy_ViPham!C:C, "T7") - SUMIFS(NhatKy_ViPham!K:K, NhatKy_ViPham!E:E, "10_Anh", NhatKy_ViPham!F:F, B32, NhatKy_ViPham!C:C, "T7")</f>
        <v>100</v>
      </c>
      <c r="Y32" s="6">
        <f>100 + SUMIFS(NhatKy_ViPham!J:J, NhatKy_ViPham!E:E, "10_Anh", NhatKy_ViPham!F:F, B32, NhatKy_ViPham!C:C, "T8") - SUMIFS(NhatKy_ViPham!K:K, NhatKy_ViPham!E:E, "10_Anh", NhatKy_ViPham!F:F, B32, NhatKy_ViPham!C:C, "T8")</f>
        <v>100</v>
      </c>
      <c r="Z32" s="6">
        <f>100 + SUMIFS(NhatKy_ViPham!J:J, NhatKy_ViPham!E:E, "10_Anh", NhatKy_ViPham!F:F, B32, NhatKy_ViPham!C:C, "T9") - SUMIFS(NhatKy_ViPham!K:K, NhatKy_ViPham!E:E, "10_Anh", NhatKy_ViPham!F:F, B32, NhatKy_ViPham!C:C, "T9")</f>
        <v>100</v>
      </c>
      <c r="AA32" s="6">
        <f>100 + SUMIFS(NhatKy_ViPham!J:J, NhatKy_ViPham!E:E, "10_Anh", NhatKy_ViPham!F:F, B32, NhatKy_ViPham!C:C, "T10") - SUMIFS(NhatKy_ViPham!K:K, NhatKy_ViPham!E:E, "10_Anh", NhatKy_ViPham!F:F, B32, NhatKy_ViPham!C:C, "T10")</f>
        <v>100</v>
      </c>
      <c r="AB32" s="6">
        <f>100 + SUMIFS(NhatKy_ViPham!J:J, NhatKy_ViPham!E:E, "10_Anh", NhatKy_ViPham!F:F, B32, NhatKy_ViPham!C:C, "T11") - SUMIFS(NhatKy_ViPham!K:K, NhatKy_ViPham!E:E, "10_Anh", NhatKy_ViPham!F:F, B32, NhatKy_ViPham!C:C, "T11")</f>
        <v>100</v>
      </c>
      <c r="AC32" s="6">
        <f>100 + SUMIFS(NhatKy_ViPham!J:J, NhatKy_ViPham!E:E, "10_Anh", NhatKy_ViPham!F:F, B32, NhatKy_ViPham!C:C, "T12") - SUMIFS(NhatKy_ViPham!K:K, NhatKy_ViPham!E:E, "10_Anh", NhatKy_ViPham!F:F, B32, NhatKy_ViPham!C:C, "T12")</f>
        <v>100</v>
      </c>
      <c r="AD32" s="6">
        <f>100 + SUMIFS(NhatKy_ViPham!J:J, NhatKy_ViPham!E:E, "10_Anh", NhatKy_ViPham!F:F, B32, NhatKy_ViPham!C:C, "T13") - SUMIFS(NhatKy_ViPham!K:K, NhatKy_ViPham!E:E, "10_Anh", NhatKy_ViPham!F:F, B32, NhatKy_ViPham!C:C, "T13")</f>
        <v>100</v>
      </c>
      <c r="AE32" s="6">
        <f>100 + SUMIFS(NhatKy_ViPham!J:J, NhatKy_ViPham!E:E, "10_Anh", NhatKy_ViPham!F:F, B32, NhatKy_ViPham!C:C, "T14") - SUMIFS(NhatKy_ViPham!K:K, NhatKy_ViPham!E:E, "10_Anh", NhatKy_ViPham!F:F, B32, NhatKy_ViPham!C:C, "T14")</f>
        <v>100</v>
      </c>
      <c r="AF32" s="6">
        <f>100 + SUMIFS(NhatKy_ViPham!J:J, NhatKy_ViPham!E:E, "10_Anh", NhatKy_ViPham!F:F, B32, NhatKy_ViPham!C:C, "T15") - SUMIFS(NhatKy_ViPham!K:K, NhatKy_ViPham!E:E, "10_Anh", NhatKy_ViPham!F:F, B32, NhatKy_ViPham!C:C, "T15")</f>
        <v>100</v>
      </c>
      <c r="AG32" s="6">
        <f>100 + SUMIFS(NhatKy_ViPham!J:J, NhatKy_ViPham!E:E, "10_Anh", NhatKy_ViPham!F:F, B32, NhatKy_ViPham!C:C, "T16") - SUMIFS(NhatKy_ViPham!K:K, NhatKy_ViPham!E:E, "10_Anh", NhatKy_ViPham!F:F, B32, NhatKy_ViPham!C:C, "T16")</f>
        <v>100</v>
      </c>
      <c r="AH32" s="6">
        <f>100 + SUMIFS(NhatKy_ViPham!J:J, NhatKy_ViPham!E:E, "10_Anh", NhatKy_ViPham!F:F, B32, NhatKy_ViPham!C:C, "T17") - SUMIFS(NhatKy_ViPham!K:K, NhatKy_ViPham!E:E, "10_Anh", NhatKy_ViPham!F:F, B32, NhatKy_ViPham!C:C, "T17")</f>
        <v>100</v>
      </c>
      <c r="AI32" s="6">
        <f>100 + SUMIFS(NhatKy_ViPham!J:J, NhatKy_ViPham!E:E, "10_Anh", NhatKy_ViPham!F:F, B32, NhatKy_ViPham!C:C, "T18") - SUMIFS(NhatKy_ViPham!K:K, NhatKy_ViPham!E:E, "10_Anh", NhatKy_ViPham!F:F, B32, NhatKy_ViPham!C:C, "T18")</f>
        <v>100</v>
      </c>
      <c r="AJ32" s="6">
        <f>100 + SUMIFS(NhatKy_ViPham!J:J, NhatKy_ViPham!E:E, "10_Anh", NhatKy_ViPham!F:F, B32, NhatKy_ViPham!C:C, "T19") - SUMIFS(NhatKy_ViPham!K:K, NhatKy_ViPham!E:E, "10_Anh", NhatKy_ViPham!F:F, B32, NhatKy_ViPham!C:C, "T19")</f>
        <v>100</v>
      </c>
      <c r="AK32" s="6">
        <f>100 + SUMIFS(NhatKy_ViPham!J:J, NhatKy_ViPham!E:E, "10_Anh", NhatKy_ViPham!F:F, B32, NhatKy_ViPham!C:C, "T20") - SUMIFS(NhatKy_ViPham!K:K, NhatKy_ViPham!E:E, "10_Anh", NhatKy_ViPham!F:F, B32, NhatKy_ViPham!C:C, "T20")</f>
        <v>100</v>
      </c>
      <c r="AL32" s="6">
        <f>100 + SUMIFS(NhatKy_ViPham!J:J, NhatKy_ViPham!E:E, "10_Anh", NhatKy_ViPham!F:F, B32, NhatKy_ViPham!C:C, "T21") - SUMIFS(NhatKy_ViPham!K:K, NhatKy_ViPham!E:E, "10_Anh", NhatKy_ViPham!F:F, B32, NhatKy_ViPham!C:C, "T21")</f>
        <v>100</v>
      </c>
      <c r="AM32" s="6">
        <f>100 + SUMIFS(NhatKy_ViPham!J:J, NhatKy_ViPham!E:E, "10_Anh", NhatKy_ViPham!F:F, B32, NhatKy_ViPham!C:C, "T22") - SUMIFS(NhatKy_ViPham!K:K, NhatKy_ViPham!E:E, "10_Anh", NhatKy_ViPham!F:F, B32, NhatKy_ViPham!C:C, "T22")</f>
        <v>100</v>
      </c>
      <c r="AN32" s="6">
        <f>100 + SUMIFS(NhatKy_ViPham!J:J, NhatKy_ViPham!E:E, "10_Anh", NhatKy_ViPham!F:F, B32, NhatKy_ViPham!C:C, "T23") - SUMIFS(NhatKy_ViPham!K:K, NhatKy_ViPham!E:E, "10_Anh", NhatKy_ViPham!F:F, B32, NhatKy_ViPham!C:C, "T23")</f>
        <v>100</v>
      </c>
      <c r="AO32" s="6">
        <f>100 + SUMIFS(NhatKy_ViPham!J:J, NhatKy_ViPham!E:E, "10_Anh", NhatKy_ViPham!F:F, B32, NhatKy_ViPham!C:C, "T24") - SUMIFS(NhatKy_ViPham!K:K, NhatKy_ViPham!E:E, "10_Anh", NhatKy_ViPham!F:F, B32, NhatKy_ViPham!C:C, "T24")</f>
        <v>100</v>
      </c>
      <c r="AP32" s="6">
        <f>100 + SUMIFS(NhatKy_ViPham!J:J, NhatKy_ViPham!E:E, "10_Anh", NhatKy_ViPham!F:F, B32, NhatKy_ViPham!C:C, "T25") - SUMIFS(NhatKy_ViPham!K:K, NhatKy_ViPham!E:E, "10_Anh", NhatKy_ViPham!F:F, B32, NhatKy_ViPham!C:C, "T25")</f>
        <v>100</v>
      </c>
      <c r="AQ32" s="6">
        <f>100 + SUMIFS(NhatKy_ViPham!J:J, NhatKy_ViPham!E:E, "10_Anh", NhatKy_ViPham!F:F, B32, NhatKy_ViPham!C:C, "T26") - SUMIFS(NhatKy_ViPham!K:K, NhatKy_ViPham!E:E, "10_Anh", NhatKy_ViPham!F:F, B32, NhatKy_ViPham!C:C, "T26")</f>
        <v>100</v>
      </c>
      <c r="AR32" s="6">
        <f>100 + SUMIFS(NhatKy_ViPham!J:J, NhatKy_ViPham!E:E, "10_Anh", NhatKy_ViPham!F:F, B32, NhatKy_ViPham!C:C, "T27") - SUMIFS(NhatKy_ViPham!K:K, NhatKy_ViPham!E:E, "10_Anh", NhatKy_ViPham!F:F, B32, NhatKy_ViPham!C:C, "T27")</f>
        <v>100</v>
      </c>
      <c r="AS32" s="6">
        <f>100 + SUMIFS(NhatKy_ViPham!J:J, NhatKy_ViPham!E:E, "10_Anh", NhatKy_ViPham!F:F, B32, NhatKy_ViPham!C:C, "T28") - SUMIFS(NhatKy_ViPham!K:K, NhatKy_ViPham!E:E, "10_Anh", NhatKy_ViPham!F:F, B32, NhatKy_ViPham!C:C, "T28")</f>
        <v>100</v>
      </c>
      <c r="AT32" s="6">
        <f>100 + SUMIFS(NhatKy_ViPham!J:J, NhatKy_ViPham!E:E, "10_Anh", NhatKy_ViPham!F:F, B32, NhatKy_ViPham!C:C, "T29") - SUMIFS(NhatKy_ViPham!K:K, NhatKy_ViPham!E:E, "10_Anh", NhatKy_ViPham!F:F, B32, NhatKy_ViPham!C:C, "T29")</f>
        <v>100</v>
      </c>
      <c r="AU32" s="6">
        <f>100 + SUMIFS(NhatKy_ViPham!J:J, NhatKy_ViPham!E:E, "10_Anh", NhatKy_ViPham!F:F, B32, NhatKy_ViPham!C:C, "T30") - SUMIFS(NhatKy_ViPham!K:K, NhatKy_ViPham!E:E, "10_Anh", NhatKy_ViPham!F:F, B32, NhatKy_ViPham!C:C, "T30")</f>
        <v>100</v>
      </c>
      <c r="AV32" s="6">
        <f>100 + SUMIFS(NhatKy_ViPham!J:J, NhatKy_ViPham!E:E, "10_Anh", NhatKy_ViPham!F:F, B32, NhatKy_ViPham!C:C, "T31") - SUMIFS(NhatKy_ViPham!K:K, NhatKy_ViPham!E:E, "10_Anh", NhatKy_ViPham!F:F, B32, NhatKy_ViPham!C:C, "T31")</f>
        <v>100</v>
      </c>
      <c r="AW32" s="6">
        <f>100 + SUMIFS(NhatKy_ViPham!J:J, NhatKy_ViPham!E:E, "10_Anh", NhatKy_ViPham!F:F, B32, NhatKy_ViPham!C:C, "T32") - SUMIFS(NhatKy_ViPham!K:K, NhatKy_ViPham!E:E, "10_Anh", NhatKy_ViPham!F:F, B32, NhatKy_ViPham!C:C, "T32")</f>
        <v>100</v>
      </c>
      <c r="AX32" s="6">
        <f>100 + SUMIFS(NhatKy_ViPham!J:J, NhatKy_ViPham!E:E, "10_Anh", NhatKy_ViPham!F:F, B32, NhatKy_ViPham!C:C, "T33") - SUMIFS(NhatKy_ViPham!K:K, NhatKy_ViPham!E:E, "10_Anh", NhatKy_ViPham!F:F, B32, NhatKy_ViPham!C:C, "T33")</f>
        <v>100</v>
      </c>
      <c r="AY32" s="6">
        <f>100 + SUMIFS(NhatKy_ViPham!J:J, NhatKy_ViPham!E:E, "10_Anh", NhatKy_ViPham!F:F, B32, NhatKy_ViPham!C:C, "T34") - SUMIFS(NhatKy_ViPham!K:K, NhatKy_ViPham!E:E, "10_Anh", NhatKy_ViPham!F:F, B32, NhatKy_ViPham!C:C, "T34")</f>
        <v>100</v>
      </c>
      <c r="AZ32" s="6">
        <f>100 + SUMIFS(NhatKy_ViPham!J:J, NhatKy_ViPham!E:E, "10_Anh", NhatKy_ViPham!F:F, B32, NhatKy_ViPham!C:C, "T35") - SUMIFS(NhatKy_ViPham!K:K, NhatKy_ViPham!E:E, "10_Anh", NhatKy_ViPham!F:F, B32, NhatKy_ViPham!C:C, "T35")</f>
        <v>100</v>
      </c>
      <c r="BA32" s="12">
        <f t="shared" si="0"/>
        <v>100</v>
      </c>
      <c r="BB32" s="11" t="s">
        <v>430</v>
      </c>
      <c r="BC32" s="16" t="str">
        <f t="shared" si="1"/>
        <v>Tốt</v>
      </c>
      <c r="BD32" s="15" t="str">
        <f t="shared" si="2"/>
        <v>🟢 BÌNH THƯỜNG</v>
      </c>
    </row>
    <row r="33" spans="1:56" x14ac:dyDescent="0.25">
      <c r="A33" s="4">
        <v>25</v>
      </c>
      <c r="B33" s="10" t="s">
        <v>1194</v>
      </c>
      <c r="C33" s="4" t="s">
        <v>1035</v>
      </c>
      <c r="D33" s="4" t="s">
        <v>435</v>
      </c>
      <c r="E33" s="11" t="s">
        <v>430</v>
      </c>
      <c r="F33" s="7">
        <f>SUMIFS(NhatKy_ViPham!K:K, NhatKy_ViPham!E:E, "10_Anh", NhatKy_ViPham!F:F, B33, NhatKy_ViPham!H:H, "L01")</f>
        <v>0</v>
      </c>
      <c r="G33" s="7">
        <f>SUMIFS(NhatKy_ViPham!K:K, NhatKy_ViPham!E:E, "10_Anh", NhatKy_ViPham!F:F, B33, NhatKy_ViPham!H:H, "L02")</f>
        <v>0</v>
      </c>
      <c r="H33" s="7">
        <f>SUMIFS(NhatKy_ViPham!K:K, NhatKy_ViPham!E:E, "10_Anh", NhatKy_ViPham!F:F, B33, NhatKy_ViPham!H:H, "L03")</f>
        <v>0</v>
      </c>
      <c r="I33" s="7">
        <f>SUMIFS(NhatKy_ViPham!K:K, NhatKy_ViPham!E:E, "10_Anh", NhatKy_ViPham!F:F, B33, NhatKy_ViPham!H:H, "L04")</f>
        <v>0</v>
      </c>
      <c r="J33" s="7">
        <f>SUMIFS(NhatKy_ViPham!K:K, NhatKy_ViPham!E:E, "10_Anh", NhatKy_ViPham!F:F, B33, NhatKy_ViPham!H:H, "L05")</f>
        <v>0</v>
      </c>
      <c r="K33" s="7">
        <f>SUMIFS(NhatKy_ViPham!K:K, NhatKy_ViPham!E:E, "10_Anh", NhatKy_ViPham!F:F, B33, NhatKy_ViPham!H:H, "L06")</f>
        <v>0</v>
      </c>
      <c r="L33" s="7">
        <f>SUMIFS(NhatKy_ViPham!K:K, NhatKy_ViPham!E:E, "10_Anh", NhatKy_ViPham!F:F, B33, NhatKy_ViPham!H:H, "L07")</f>
        <v>0</v>
      </c>
      <c r="M33" s="7">
        <f>SUMIFS(NhatKy_ViPham!K:K, NhatKy_ViPham!E:E, "10_Anh", NhatKy_ViPham!F:F, B33, NhatKy_ViPham!H:H, "L08")</f>
        <v>0</v>
      </c>
      <c r="N33" s="7">
        <f>SUMIFS(NhatKy_ViPham!K:K, NhatKy_ViPham!E:E, "10_Anh", NhatKy_ViPham!F:F, B33, NhatKy_ViPham!H:H, "L09")</f>
        <v>0</v>
      </c>
      <c r="O33" s="7">
        <f>SUMIFS(NhatKy_ViPham!K:K, NhatKy_ViPham!E:E, "10_Anh", NhatKy_ViPham!F:F, B33, NhatKy_ViPham!H:H, "L10")</f>
        <v>0</v>
      </c>
      <c r="P33" s="12">
        <f>SUMIFS(NhatKy_ViPham!J:J, NhatKy_ViPham!E:E, "10_Anh", NhatKy_ViPham!F:F, B33)</f>
        <v>0</v>
      </c>
      <c r="Q33" s="13">
        <f>SUMIFS(NhatKy_ViPham!K:K, NhatKy_ViPham!E:E, "10_Anh", NhatKy_ViPham!F:F, B33)</f>
        <v>0</v>
      </c>
      <c r="R33" s="7">
        <f>100 + SUMIFS(NhatKy_ViPham!J:J, NhatKy_ViPham!E:E, "10_Anh", NhatKy_ViPham!F:F, B33, NhatKy_ViPham!C:C, "T1") - SUMIFS(NhatKy_ViPham!K:K, NhatKy_ViPham!E:E, "10_Anh", NhatKy_ViPham!F:F, B33, NhatKy_ViPham!C:C, "T1")</f>
        <v>100</v>
      </c>
      <c r="S33" s="7">
        <f>100 + SUMIFS(NhatKy_ViPham!J:J, NhatKy_ViPham!E:E, "10_Anh", NhatKy_ViPham!F:F, B33, NhatKy_ViPham!C:C, "T2") - SUMIFS(NhatKy_ViPham!K:K, NhatKy_ViPham!E:E, "10_Anh", NhatKy_ViPham!F:F, B33, NhatKy_ViPham!C:C, "T2")</f>
        <v>100</v>
      </c>
      <c r="T33" s="7">
        <f>100 + SUMIFS(NhatKy_ViPham!J:J, NhatKy_ViPham!E:E, "10_Anh", NhatKy_ViPham!F:F, B33, NhatKy_ViPham!C:C, "T3") - SUMIFS(NhatKy_ViPham!K:K, NhatKy_ViPham!E:E, "10_Anh", NhatKy_ViPham!F:F, B33, NhatKy_ViPham!C:C, "T3")</f>
        <v>100</v>
      </c>
      <c r="U33" s="7">
        <f>100 + SUMIFS(NhatKy_ViPham!J:J, NhatKy_ViPham!E:E, "10_Anh", NhatKy_ViPham!F:F, B33, NhatKy_ViPham!C:C, "T4") - SUMIFS(NhatKy_ViPham!K:K, NhatKy_ViPham!E:E, "10_Anh", NhatKy_ViPham!F:F, B33, NhatKy_ViPham!C:C, "T4")</f>
        <v>100</v>
      </c>
      <c r="V33" s="7">
        <f>100 + SUMIFS(NhatKy_ViPham!J:J, NhatKy_ViPham!E:E, "10_Anh", NhatKy_ViPham!F:F, B33, NhatKy_ViPham!C:C, "T5") - SUMIFS(NhatKy_ViPham!K:K, NhatKy_ViPham!E:E, "10_Anh", NhatKy_ViPham!F:F, B33, NhatKy_ViPham!C:C, "T5")</f>
        <v>100</v>
      </c>
      <c r="W33" s="7">
        <f>100 + SUMIFS(NhatKy_ViPham!J:J, NhatKy_ViPham!E:E, "10_Anh", NhatKy_ViPham!F:F, B33, NhatKy_ViPham!C:C, "T6") - SUMIFS(NhatKy_ViPham!K:K, NhatKy_ViPham!E:E, "10_Anh", NhatKy_ViPham!F:F, B33, NhatKy_ViPham!C:C, "T6")</f>
        <v>100</v>
      </c>
      <c r="X33" s="7">
        <f>100 + SUMIFS(NhatKy_ViPham!J:J, NhatKy_ViPham!E:E, "10_Anh", NhatKy_ViPham!F:F, B33, NhatKy_ViPham!C:C, "T7") - SUMIFS(NhatKy_ViPham!K:K, NhatKy_ViPham!E:E, "10_Anh", NhatKy_ViPham!F:F, B33, NhatKy_ViPham!C:C, "T7")</f>
        <v>100</v>
      </c>
      <c r="Y33" s="7">
        <f>100 + SUMIFS(NhatKy_ViPham!J:J, NhatKy_ViPham!E:E, "10_Anh", NhatKy_ViPham!F:F, B33, NhatKy_ViPham!C:C, "T8") - SUMIFS(NhatKy_ViPham!K:K, NhatKy_ViPham!E:E, "10_Anh", NhatKy_ViPham!F:F, B33, NhatKy_ViPham!C:C, "T8")</f>
        <v>100</v>
      </c>
      <c r="Z33" s="7">
        <f>100 + SUMIFS(NhatKy_ViPham!J:J, NhatKy_ViPham!E:E, "10_Anh", NhatKy_ViPham!F:F, B33, NhatKy_ViPham!C:C, "T9") - SUMIFS(NhatKy_ViPham!K:K, NhatKy_ViPham!E:E, "10_Anh", NhatKy_ViPham!F:F, B33, NhatKy_ViPham!C:C, "T9")</f>
        <v>100</v>
      </c>
      <c r="AA33" s="7">
        <f>100 + SUMIFS(NhatKy_ViPham!J:J, NhatKy_ViPham!E:E, "10_Anh", NhatKy_ViPham!F:F, B33, NhatKy_ViPham!C:C, "T10") - SUMIFS(NhatKy_ViPham!K:K, NhatKy_ViPham!E:E, "10_Anh", NhatKy_ViPham!F:F, B33, NhatKy_ViPham!C:C, "T10")</f>
        <v>100</v>
      </c>
      <c r="AB33" s="7">
        <f>100 + SUMIFS(NhatKy_ViPham!J:J, NhatKy_ViPham!E:E, "10_Anh", NhatKy_ViPham!F:F, B33, NhatKy_ViPham!C:C, "T11") - SUMIFS(NhatKy_ViPham!K:K, NhatKy_ViPham!E:E, "10_Anh", NhatKy_ViPham!F:F, B33, NhatKy_ViPham!C:C, "T11")</f>
        <v>100</v>
      </c>
      <c r="AC33" s="7">
        <f>100 + SUMIFS(NhatKy_ViPham!J:J, NhatKy_ViPham!E:E, "10_Anh", NhatKy_ViPham!F:F, B33, NhatKy_ViPham!C:C, "T12") - SUMIFS(NhatKy_ViPham!K:K, NhatKy_ViPham!E:E, "10_Anh", NhatKy_ViPham!F:F, B33, NhatKy_ViPham!C:C, "T12")</f>
        <v>100</v>
      </c>
      <c r="AD33" s="7">
        <f>100 + SUMIFS(NhatKy_ViPham!J:J, NhatKy_ViPham!E:E, "10_Anh", NhatKy_ViPham!F:F, B33, NhatKy_ViPham!C:C, "T13") - SUMIFS(NhatKy_ViPham!K:K, NhatKy_ViPham!E:E, "10_Anh", NhatKy_ViPham!F:F, B33, NhatKy_ViPham!C:C, "T13")</f>
        <v>100</v>
      </c>
      <c r="AE33" s="7">
        <f>100 + SUMIFS(NhatKy_ViPham!J:J, NhatKy_ViPham!E:E, "10_Anh", NhatKy_ViPham!F:F, B33, NhatKy_ViPham!C:C, "T14") - SUMIFS(NhatKy_ViPham!K:K, NhatKy_ViPham!E:E, "10_Anh", NhatKy_ViPham!F:F, B33, NhatKy_ViPham!C:C, "T14")</f>
        <v>100</v>
      </c>
      <c r="AF33" s="7">
        <f>100 + SUMIFS(NhatKy_ViPham!J:J, NhatKy_ViPham!E:E, "10_Anh", NhatKy_ViPham!F:F, B33, NhatKy_ViPham!C:C, "T15") - SUMIFS(NhatKy_ViPham!K:K, NhatKy_ViPham!E:E, "10_Anh", NhatKy_ViPham!F:F, B33, NhatKy_ViPham!C:C, "T15")</f>
        <v>100</v>
      </c>
      <c r="AG33" s="7">
        <f>100 + SUMIFS(NhatKy_ViPham!J:J, NhatKy_ViPham!E:E, "10_Anh", NhatKy_ViPham!F:F, B33, NhatKy_ViPham!C:C, "T16") - SUMIFS(NhatKy_ViPham!K:K, NhatKy_ViPham!E:E, "10_Anh", NhatKy_ViPham!F:F, B33, NhatKy_ViPham!C:C, "T16")</f>
        <v>100</v>
      </c>
      <c r="AH33" s="7">
        <f>100 + SUMIFS(NhatKy_ViPham!J:J, NhatKy_ViPham!E:E, "10_Anh", NhatKy_ViPham!F:F, B33, NhatKy_ViPham!C:C, "T17") - SUMIFS(NhatKy_ViPham!K:K, NhatKy_ViPham!E:E, "10_Anh", NhatKy_ViPham!F:F, B33, NhatKy_ViPham!C:C, "T17")</f>
        <v>100</v>
      </c>
      <c r="AI33" s="7">
        <f>100 + SUMIFS(NhatKy_ViPham!J:J, NhatKy_ViPham!E:E, "10_Anh", NhatKy_ViPham!F:F, B33, NhatKy_ViPham!C:C, "T18") - SUMIFS(NhatKy_ViPham!K:K, NhatKy_ViPham!E:E, "10_Anh", NhatKy_ViPham!F:F, B33, NhatKy_ViPham!C:C, "T18")</f>
        <v>100</v>
      </c>
      <c r="AJ33" s="7">
        <f>100 + SUMIFS(NhatKy_ViPham!J:J, NhatKy_ViPham!E:E, "10_Anh", NhatKy_ViPham!F:F, B33, NhatKy_ViPham!C:C, "T19") - SUMIFS(NhatKy_ViPham!K:K, NhatKy_ViPham!E:E, "10_Anh", NhatKy_ViPham!F:F, B33, NhatKy_ViPham!C:C, "T19")</f>
        <v>100</v>
      </c>
      <c r="AK33" s="7">
        <f>100 + SUMIFS(NhatKy_ViPham!J:J, NhatKy_ViPham!E:E, "10_Anh", NhatKy_ViPham!F:F, B33, NhatKy_ViPham!C:C, "T20") - SUMIFS(NhatKy_ViPham!K:K, NhatKy_ViPham!E:E, "10_Anh", NhatKy_ViPham!F:F, B33, NhatKy_ViPham!C:C, "T20")</f>
        <v>100</v>
      </c>
      <c r="AL33" s="7">
        <f>100 + SUMIFS(NhatKy_ViPham!J:J, NhatKy_ViPham!E:E, "10_Anh", NhatKy_ViPham!F:F, B33, NhatKy_ViPham!C:C, "T21") - SUMIFS(NhatKy_ViPham!K:K, NhatKy_ViPham!E:E, "10_Anh", NhatKy_ViPham!F:F, B33, NhatKy_ViPham!C:C, "T21")</f>
        <v>100</v>
      </c>
      <c r="AM33" s="7">
        <f>100 + SUMIFS(NhatKy_ViPham!J:J, NhatKy_ViPham!E:E, "10_Anh", NhatKy_ViPham!F:F, B33, NhatKy_ViPham!C:C, "T22") - SUMIFS(NhatKy_ViPham!K:K, NhatKy_ViPham!E:E, "10_Anh", NhatKy_ViPham!F:F, B33, NhatKy_ViPham!C:C, "T22")</f>
        <v>100</v>
      </c>
      <c r="AN33" s="7">
        <f>100 + SUMIFS(NhatKy_ViPham!J:J, NhatKy_ViPham!E:E, "10_Anh", NhatKy_ViPham!F:F, B33, NhatKy_ViPham!C:C, "T23") - SUMIFS(NhatKy_ViPham!K:K, NhatKy_ViPham!E:E, "10_Anh", NhatKy_ViPham!F:F, B33, NhatKy_ViPham!C:C, "T23")</f>
        <v>100</v>
      </c>
      <c r="AO33" s="7">
        <f>100 + SUMIFS(NhatKy_ViPham!J:J, NhatKy_ViPham!E:E, "10_Anh", NhatKy_ViPham!F:F, B33, NhatKy_ViPham!C:C, "T24") - SUMIFS(NhatKy_ViPham!K:K, NhatKy_ViPham!E:E, "10_Anh", NhatKy_ViPham!F:F, B33, NhatKy_ViPham!C:C, "T24")</f>
        <v>100</v>
      </c>
      <c r="AP33" s="7">
        <f>100 + SUMIFS(NhatKy_ViPham!J:J, NhatKy_ViPham!E:E, "10_Anh", NhatKy_ViPham!F:F, B33, NhatKy_ViPham!C:C, "T25") - SUMIFS(NhatKy_ViPham!K:K, NhatKy_ViPham!E:E, "10_Anh", NhatKy_ViPham!F:F, B33, NhatKy_ViPham!C:C, "T25")</f>
        <v>100</v>
      </c>
      <c r="AQ33" s="7">
        <f>100 + SUMIFS(NhatKy_ViPham!J:J, NhatKy_ViPham!E:E, "10_Anh", NhatKy_ViPham!F:F, B33, NhatKy_ViPham!C:C, "T26") - SUMIFS(NhatKy_ViPham!K:K, NhatKy_ViPham!E:E, "10_Anh", NhatKy_ViPham!F:F, B33, NhatKy_ViPham!C:C, "T26")</f>
        <v>100</v>
      </c>
      <c r="AR33" s="7">
        <f>100 + SUMIFS(NhatKy_ViPham!J:J, NhatKy_ViPham!E:E, "10_Anh", NhatKy_ViPham!F:F, B33, NhatKy_ViPham!C:C, "T27") - SUMIFS(NhatKy_ViPham!K:K, NhatKy_ViPham!E:E, "10_Anh", NhatKy_ViPham!F:F, B33, NhatKy_ViPham!C:C, "T27")</f>
        <v>100</v>
      </c>
      <c r="AS33" s="7">
        <f>100 + SUMIFS(NhatKy_ViPham!J:J, NhatKy_ViPham!E:E, "10_Anh", NhatKy_ViPham!F:F, B33, NhatKy_ViPham!C:C, "T28") - SUMIFS(NhatKy_ViPham!K:K, NhatKy_ViPham!E:E, "10_Anh", NhatKy_ViPham!F:F, B33, NhatKy_ViPham!C:C, "T28")</f>
        <v>100</v>
      </c>
      <c r="AT33" s="7">
        <f>100 + SUMIFS(NhatKy_ViPham!J:J, NhatKy_ViPham!E:E, "10_Anh", NhatKy_ViPham!F:F, B33, NhatKy_ViPham!C:C, "T29") - SUMIFS(NhatKy_ViPham!K:K, NhatKy_ViPham!E:E, "10_Anh", NhatKy_ViPham!F:F, B33, NhatKy_ViPham!C:C, "T29")</f>
        <v>100</v>
      </c>
      <c r="AU33" s="7">
        <f>100 + SUMIFS(NhatKy_ViPham!J:J, NhatKy_ViPham!E:E, "10_Anh", NhatKy_ViPham!F:F, B33, NhatKy_ViPham!C:C, "T30") - SUMIFS(NhatKy_ViPham!K:K, NhatKy_ViPham!E:E, "10_Anh", NhatKy_ViPham!F:F, B33, NhatKy_ViPham!C:C, "T30")</f>
        <v>100</v>
      </c>
      <c r="AV33" s="7">
        <f>100 + SUMIFS(NhatKy_ViPham!J:J, NhatKy_ViPham!E:E, "10_Anh", NhatKy_ViPham!F:F, B33, NhatKy_ViPham!C:C, "T31") - SUMIFS(NhatKy_ViPham!K:K, NhatKy_ViPham!E:E, "10_Anh", NhatKy_ViPham!F:F, B33, NhatKy_ViPham!C:C, "T31")</f>
        <v>100</v>
      </c>
      <c r="AW33" s="7">
        <f>100 + SUMIFS(NhatKy_ViPham!J:J, NhatKy_ViPham!E:E, "10_Anh", NhatKy_ViPham!F:F, B33, NhatKy_ViPham!C:C, "T32") - SUMIFS(NhatKy_ViPham!K:K, NhatKy_ViPham!E:E, "10_Anh", NhatKy_ViPham!F:F, B33, NhatKy_ViPham!C:C, "T32")</f>
        <v>100</v>
      </c>
      <c r="AX33" s="7">
        <f>100 + SUMIFS(NhatKy_ViPham!J:J, NhatKy_ViPham!E:E, "10_Anh", NhatKy_ViPham!F:F, B33, NhatKy_ViPham!C:C, "T33") - SUMIFS(NhatKy_ViPham!K:K, NhatKy_ViPham!E:E, "10_Anh", NhatKy_ViPham!F:F, B33, NhatKy_ViPham!C:C, "T33")</f>
        <v>100</v>
      </c>
      <c r="AY33" s="7">
        <f>100 + SUMIFS(NhatKy_ViPham!J:J, NhatKy_ViPham!E:E, "10_Anh", NhatKy_ViPham!F:F, B33, NhatKy_ViPham!C:C, "T34") - SUMIFS(NhatKy_ViPham!K:K, NhatKy_ViPham!E:E, "10_Anh", NhatKy_ViPham!F:F, B33, NhatKy_ViPham!C:C, "T34")</f>
        <v>100</v>
      </c>
      <c r="AZ33" s="7">
        <f>100 + SUMIFS(NhatKy_ViPham!J:J, NhatKy_ViPham!E:E, "10_Anh", NhatKy_ViPham!F:F, B33, NhatKy_ViPham!C:C, "T35") - SUMIFS(NhatKy_ViPham!K:K, NhatKy_ViPham!E:E, "10_Anh", NhatKy_ViPham!F:F, B33, NhatKy_ViPham!C:C, "T35")</f>
        <v>100</v>
      </c>
      <c r="BA33" s="12">
        <f t="shared" si="0"/>
        <v>100</v>
      </c>
      <c r="BB33" s="11" t="s">
        <v>430</v>
      </c>
      <c r="BC33" s="14" t="str">
        <f t="shared" si="1"/>
        <v>Tốt</v>
      </c>
      <c r="BD33" s="10" t="str">
        <f t="shared" si="2"/>
        <v>🟢 BÌNH THƯỜNG</v>
      </c>
    </row>
    <row r="34" spans="1:56" x14ac:dyDescent="0.25">
      <c r="A34" s="5">
        <v>26</v>
      </c>
      <c r="B34" s="15" t="s">
        <v>1195</v>
      </c>
      <c r="C34" s="5" t="s">
        <v>650</v>
      </c>
      <c r="D34" s="5" t="s">
        <v>429</v>
      </c>
      <c r="E34" s="11" t="s">
        <v>430</v>
      </c>
      <c r="F34" s="6">
        <f>SUMIFS(NhatKy_ViPham!K:K, NhatKy_ViPham!E:E, "10_Anh", NhatKy_ViPham!F:F, B34, NhatKy_ViPham!H:H, "L01")</f>
        <v>0</v>
      </c>
      <c r="G34" s="6">
        <f>SUMIFS(NhatKy_ViPham!K:K, NhatKy_ViPham!E:E, "10_Anh", NhatKy_ViPham!F:F, B34, NhatKy_ViPham!H:H, "L02")</f>
        <v>0</v>
      </c>
      <c r="H34" s="6">
        <f>SUMIFS(NhatKy_ViPham!K:K, NhatKy_ViPham!E:E, "10_Anh", NhatKy_ViPham!F:F, B34, NhatKy_ViPham!H:H, "L03")</f>
        <v>0</v>
      </c>
      <c r="I34" s="6">
        <f>SUMIFS(NhatKy_ViPham!K:K, NhatKy_ViPham!E:E, "10_Anh", NhatKy_ViPham!F:F, B34, NhatKy_ViPham!H:H, "L04")</f>
        <v>0</v>
      </c>
      <c r="J34" s="6">
        <f>SUMIFS(NhatKy_ViPham!K:K, NhatKy_ViPham!E:E, "10_Anh", NhatKy_ViPham!F:F, B34, NhatKy_ViPham!H:H, "L05")</f>
        <v>0</v>
      </c>
      <c r="K34" s="6">
        <f>SUMIFS(NhatKy_ViPham!K:K, NhatKy_ViPham!E:E, "10_Anh", NhatKy_ViPham!F:F, B34, NhatKy_ViPham!H:H, "L06")</f>
        <v>0</v>
      </c>
      <c r="L34" s="6">
        <f>SUMIFS(NhatKy_ViPham!K:K, NhatKy_ViPham!E:E, "10_Anh", NhatKy_ViPham!F:F, B34, NhatKy_ViPham!H:H, "L07")</f>
        <v>0</v>
      </c>
      <c r="M34" s="6">
        <f>SUMIFS(NhatKy_ViPham!K:K, NhatKy_ViPham!E:E, "10_Anh", NhatKy_ViPham!F:F, B34, NhatKy_ViPham!H:H, "L08")</f>
        <v>0</v>
      </c>
      <c r="N34" s="6">
        <f>SUMIFS(NhatKy_ViPham!K:K, NhatKy_ViPham!E:E, "10_Anh", NhatKy_ViPham!F:F, B34, NhatKy_ViPham!H:H, "L09")</f>
        <v>0</v>
      </c>
      <c r="O34" s="6">
        <f>SUMIFS(NhatKy_ViPham!K:K, NhatKy_ViPham!E:E, "10_Anh", NhatKy_ViPham!F:F, B34, NhatKy_ViPham!H:H, "L10")</f>
        <v>0</v>
      </c>
      <c r="P34" s="12">
        <f>SUMIFS(NhatKy_ViPham!J:J, NhatKy_ViPham!E:E, "10_Anh", NhatKy_ViPham!F:F, B34)</f>
        <v>0</v>
      </c>
      <c r="Q34" s="13">
        <f>SUMIFS(NhatKy_ViPham!K:K, NhatKy_ViPham!E:E, "10_Anh", NhatKy_ViPham!F:F, B34)</f>
        <v>0</v>
      </c>
      <c r="R34" s="6">
        <f>100 + SUMIFS(NhatKy_ViPham!J:J, NhatKy_ViPham!E:E, "10_Anh", NhatKy_ViPham!F:F, B34, NhatKy_ViPham!C:C, "T1") - SUMIFS(NhatKy_ViPham!K:K, NhatKy_ViPham!E:E, "10_Anh", NhatKy_ViPham!F:F, B34, NhatKy_ViPham!C:C, "T1")</f>
        <v>100</v>
      </c>
      <c r="S34" s="6">
        <f>100 + SUMIFS(NhatKy_ViPham!J:J, NhatKy_ViPham!E:E, "10_Anh", NhatKy_ViPham!F:F, B34, NhatKy_ViPham!C:C, "T2") - SUMIFS(NhatKy_ViPham!K:K, NhatKy_ViPham!E:E, "10_Anh", NhatKy_ViPham!F:F, B34, NhatKy_ViPham!C:C, "T2")</f>
        <v>100</v>
      </c>
      <c r="T34" s="6">
        <f>100 + SUMIFS(NhatKy_ViPham!J:J, NhatKy_ViPham!E:E, "10_Anh", NhatKy_ViPham!F:F, B34, NhatKy_ViPham!C:C, "T3") - SUMIFS(NhatKy_ViPham!K:K, NhatKy_ViPham!E:E, "10_Anh", NhatKy_ViPham!F:F, B34, NhatKy_ViPham!C:C, "T3")</f>
        <v>100</v>
      </c>
      <c r="U34" s="6">
        <f>100 + SUMIFS(NhatKy_ViPham!J:J, NhatKy_ViPham!E:E, "10_Anh", NhatKy_ViPham!F:F, B34, NhatKy_ViPham!C:C, "T4") - SUMIFS(NhatKy_ViPham!K:K, NhatKy_ViPham!E:E, "10_Anh", NhatKy_ViPham!F:F, B34, NhatKy_ViPham!C:C, "T4")</f>
        <v>100</v>
      </c>
      <c r="V34" s="6">
        <f>100 + SUMIFS(NhatKy_ViPham!J:J, NhatKy_ViPham!E:E, "10_Anh", NhatKy_ViPham!F:F, B34, NhatKy_ViPham!C:C, "T5") - SUMIFS(NhatKy_ViPham!K:K, NhatKy_ViPham!E:E, "10_Anh", NhatKy_ViPham!F:F, B34, NhatKy_ViPham!C:C, "T5")</f>
        <v>100</v>
      </c>
      <c r="W34" s="6">
        <f>100 + SUMIFS(NhatKy_ViPham!J:J, NhatKy_ViPham!E:E, "10_Anh", NhatKy_ViPham!F:F, B34, NhatKy_ViPham!C:C, "T6") - SUMIFS(NhatKy_ViPham!K:K, NhatKy_ViPham!E:E, "10_Anh", NhatKy_ViPham!F:F, B34, NhatKy_ViPham!C:C, "T6")</f>
        <v>100</v>
      </c>
      <c r="X34" s="6">
        <f>100 + SUMIFS(NhatKy_ViPham!J:J, NhatKy_ViPham!E:E, "10_Anh", NhatKy_ViPham!F:F, B34, NhatKy_ViPham!C:C, "T7") - SUMIFS(NhatKy_ViPham!K:K, NhatKy_ViPham!E:E, "10_Anh", NhatKy_ViPham!F:F, B34, NhatKy_ViPham!C:C, "T7")</f>
        <v>100</v>
      </c>
      <c r="Y34" s="6">
        <f>100 + SUMIFS(NhatKy_ViPham!J:J, NhatKy_ViPham!E:E, "10_Anh", NhatKy_ViPham!F:F, B34, NhatKy_ViPham!C:C, "T8") - SUMIFS(NhatKy_ViPham!K:K, NhatKy_ViPham!E:E, "10_Anh", NhatKy_ViPham!F:F, B34, NhatKy_ViPham!C:C, "T8")</f>
        <v>100</v>
      </c>
      <c r="Z34" s="6">
        <f>100 + SUMIFS(NhatKy_ViPham!J:J, NhatKy_ViPham!E:E, "10_Anh", NhatKy_ViPham!F:F, B34, NhatKy_ViPham!C:C, "T9") - SUMIFS(NhatKy_ViPham!K:K, NhatKy_ViPham!E:E, "10_Anh", NhatKy_ViPham!F:F, B34, NhatKy_ViPham!C:C, "T9")</f>
        <v>100</v>
      </c>
      <c r="AA34" s="6">
        <f>100 + SUMIFS(NhatKy_ViPham!J:J, NhatKy_ViPham!E:E, "10_Anh", NhatKy_ViPham!F:F, B34, NhatKy_ViPham!C:C, "T10") - SUMIFS(NhatKy_ViPham!K:K, NhatKy_ViPham!E:E, "10_Anh", NhatKy_ViPham!F:F, B34, NhatKy_ViPham!C:C, "T10")</f>
        <v>100</v>
      </c>
      <c r="AB34" s="6">
        <f>100 + SUMIFS(NhatKy_ViPham!J:J, NhatKy_ViPham!E:E, "10_Anh", NhatKy_ViPham!F:F, B34, NhatKy_ViPham!C:C, "T11") - SUMIFS(NhatKy_ViPham!K:K, NhatKy_ViPham!E:E, "10_Anh", NhatKy_ViPham!F:F, B34, NhatKy_ViPham!C:C, "T11")</f>
        <v>100</v>
      </c>
      <c r="AC34" s="6">
        <f>100 + SUMIFS(NhatKy_ViPham!J:J, NhatKy_ViPham!E:E, "10_Anh", NhatKy_ViPham!F:F, B34, NhatKy_ViPham!C:C, "T12") - SUMIFS(NhatKy_ViPham!K:K, NhatKy_ViPham!E:E, "10_Anh", NhatKy_ViPham!F:F, B34, NhatKy_ViPham!C:C, "T12")</f>
        <v>100</v>
      </c>
      <c r="AD34" s="6">
        <f>100 + SUMIFS(NhatKy_ViPham!J:J, NhatKy_ViPham!E:E, "10_Anh", NhatKy_ViPham!F:F, B34, NhatKy_ViPham!C:C, "T13") - SUMIFS(NhatKy_ViPham!K:K, NhatKy_ViPham!E:E, "10_Anh", NhatKy_ViPham!F:F, B34, NhatKy_ViPham!C:C, "T13")</f>
        <v>100</v>
      </c>
      <c r="AE34" s="6">
        <f>100 + SUMIFS(NhatKy_ViPham!J:J, NhatKy_ViPham!E:E, "10_Anh", NhatKy_ViPham!F:F, B34, NhatKy_ViPham!C:C, "T14") - SUMIFS(NhatKy_ViPham!K:K, NhatKy_ViPham!E:E, "10_Anh", NhatKy_ViPham!F:F, B34, NhatKy_ViPham!C:C, "T14")</f>
        <v>100</v>
      </c>
      <c r="AF34" s="6">
        <f>100 + SUMIFS(NhatKy_ViPham!J:J, NhatKy_ViPham!E:E, "10_Anh", NhatKy_ViPham!F:F, B34, NhatKy_ViPham!C:C, "T15") - SUMIFS(NhatKy_ViPham!K:K, NhatKy_ViPham!E:E, "10_Anh", NhatKy_ViPham!F:F, B34, NhatKy_ViPham!C:C, "T15")</f>
        <v>100</v>
      </c>
      <c r="AG34" s="6">
        <f>100 + SUMIFS(NhatKy_ViPham!J:J, NhatKy_ViPham!E:E, "10_Anh", NhatKy_ViPham!F:F, B34, NhatKy_ViPham!C:C, "T16") - SUMIFS(NhatKy_ViPham!K:K, NhatKy_ViPham!E:E, "10_Anh", NhatKy_ViPham!F:F, B34, NhatKy_ViPham!C:C, "T16")</f>
        <v>100</v>
      </c>
      <c r="AH34" s="6">
        <f>100 + SUMIFS(NhatKy_ViPham!J:J, NhatKy_ViPham!E:E, "10_Anh", NhatKy_ViPham!F:F, B34, NhatKy_ViPham!C:C, "T17") - SUMIFS(NhatKy_ViPham!K:K, NhatKy_ViPham!E:E, "10_Anh", NhatKy_ViPham!F:F, B34, NhatKy_ViPham!C:C, "T17")</f>
        <v>100</v>
      </c>
      <c r="AI34" s="6">
        <f>100 + SUMIFS(NhatKy_ViPham!J:J, NhatKy_ViPham!E:E, "10_Anh", NhatKy_ViPham!F:F, B34, NhatKy_ViPham!C:C, "T18") - SUMIFS(NhatKy_ViPham!K:K, NhatKy_ViPham!E:E, "10_Anh", NhatKy_ViPham!F:F, B34, NhatKy_ViPham!C:C, "T18")</f>
        <v>100</v>
      </c>
      <c r="AJ34" s="6">
        <f>100 + SUMIFS(NhatKy_ViPham!J:J, NhatKy_ViPham!E:E, "10_Anh", NhatKy_ViPham!F:F, B34, NhatKy_ViPham!C:C, "T19") - SUMIFS(NhatKy_ViPham!K:K, NhatKy_ViPham!E:E, "10_Anh", NhatKy_ViPham!F:F, B34, NhatKy_ViPham!C:C, "T19")</f>
        <v>100</v>
      </c>
      <c r="AK34" s="6">
        <f>100 + SUMIFS(NhatKy_ViPham!J:J, NhatKy_ViPham!E:E, "10_Anh", NhatKy_ViPham!F:F, B34, NhatKy_ViPham!C:C, "T20") - SUMIFS(NhatKy_ViPham!K:K, NhatKy_ViPham!E:E, "10_Anh", NhatKy_ViPham!F:F, B34, NhatKy_ViPham!C:C, "T20")</f>
        <v>100</v>
      </c>
      <c r="AL34" s="6">
        <f>100 + SUMIFS(NhatKy_ViPham!J:J, NhatKy_ViPham!E:E, "10_Anh", NhatKy_ViPham!F:F, B34, NhatKy_ViPham!C:C, "T21") - SUMIFS(NhatKy_ViPham!K:K, NhatKy_ViPham!E:E, "10_Anh", NhatKy_ViPham!F:F, B34, NhatKy_ViPham!C:C, "T21")</f>
        <v>100</v>
      </c>
      <c r="AM34" s="6">
        <f>100 + SUMIFS(NhatKy_ViPham!J:J, NhatKy_ViPham!E:E, "10_Anh", NhatKy_ViPham!F:F, B34, NhatKy_ViPham!C:C, "T22") - SUMIFS(NhatKy_ViPham!K:K, NhatKy_ViPham!E:E, "10_Anh", NhatKy_ViPham!F:F, B34, NhatKy_ViPham!C:C, "T22")</f>
        <v>100</v>
      </c>
      <c r="AN34" s="6">
        <f>100 + SUMIFS(NhatKy_ViPham!J:J, NhatKy_ViPham!E:E, "10_Anh", NhatKy_ViPham!F:F, B34, NhatKy_ViPham!C:C, "T23") - SUMIFS(NhatKy_ViPham!K:K, NhatKy_ViPham!E:E, "10_Anh", NhatKy_ViPham!F:F, B34, NhatKy_ViPham!C:C, "T23")</f>
        <v>100</v>
      </c>
      <c r="AO34" s="6">
        <f>100 + SUMIFS(NhatKy_ViPham!J:J, NhatKy_ViPham!E:E, "10_Anh", NhatKy_ViPham!F:F, B34, NhatKy_ViPham!C:C, "T24") - SUMIFS(NhatKy_ViPham!K:K, NhatKy_ViPham!E:E, "10_Anh", NhatKy_ViPham!F:F, B34, NhatKy_ViPham!C:C, "T24")</f>
        <v>100</v>
      </c>
      <c r="AP34" s="6">
        <f>100 + SUMIFS(NhatKy_ViPham!J:J, NhatKy_ViPham!E:E, "10_Anh", NhatKy_ViPham!F:F, B34, NhatKy_ViPham!C:C, "T25") - SUMIFS(NhatKy_ViPham!K:K, NhatKy_ViPham!E:E, "10_Anh", NhatKy_ViPham!F:F, B34, NhatKy_ViPham!C:C, "T25")</f>
        <v>100</v>
      </c>
      <c r="AQ34" s="6">
        <f>100 + SUMIFS(NhatKy_ViPham!J:J, NhatKy_ViPham!E:E, "10_Anh", NhatKy_ViPham!F:F, B34, NhatKy_ViPham!C:C, "T26") - SUMIFS(NhatKy_ViPham!K:K, NhatKy_ViPham!E:E, "10_Anh", NhatKy_ViPham!F:F, B34, NhatKy_ViPham!C:C, "T26")</f>
        <v>100</v>
      </c>
      <c r="AR34" s="6">
        <f>100 + SUMIFS(NhatKy_ViPham!J:J, NhatKy_ViPham!E:E, "10_Anh", NhatKy_ViPham!F:F, B34, NhatKy_ViPham!C:C, "T27") - SUMIFS(NhatKy_ViPham!K:K, NhatKy_ViPham!E:E, "10_Anh", NhatKy_ViPham!F:F, B34, NhatKy_ViPham!C:C, "T27")</f>
        <v>100</v>
      </c>
      <c r="AS34" s="6">
        <f>100 + SUMIFS(NhatKy_ViPham!J:J, NhatKy_ViPham!E:E, "10_Anh", NhatKy_ViPham!F:F, B34, NhatKy_ViPham!C:C, "T28") - SUMIFS(NhatKy_ViPham!K:K, NhatKy_ViPham!E:E, "10_Anh", NhatKy_ViPham!F:F, B34, NhatKy_ViPham!C:C, "T28")</f>
        <v>100</v>
      </c>
      <c r="AT34" s="6">
        <f>100 + SUMIFS(NhatKy_ViPham!J:J, NhatKy_ViPham!E:E, "10_Anh", NhatKy_ViPham!F:F, B34, NhatKy_ViPham!C:C, "T29") - SUMIFS(NhatKy_ViPham!K:K, NhatKy_ViPham!E:E, "10_Anh", NhatKy_ViPham!F:F, B34, NhatKy_ViPham!C:C, "T29")</f>
        <v>100</v>
      </c>
      <c r="AU34" s="6">
        <f>100 + SUMIFS(NhatKy_ViPham!J:J, NhatKy_ViPham!E:E, "10_Anh", NhatKy_ViPham!F:F, B34, NhatKy_ViPham!C:C, "T30") - SUMIFS(NhatKy_ViPham!K:K, NhatKy_ViPham!E:E, "10_Anh", NhatKy_ViPham!F:F, B34, NhatKy_ViPham!C:C, "T30")</f>
        <v>100</v>
      </c>
      <c r="AV34" s="6">
        <f>100 + SUMIFS(NhatKy_ViPham!J:J, NhatKy_ViPham!E:E, "10_Anh", NhatKy_ViPham!F:F, B34, NhatKy_ViPham!C:C, "T31") - SUMIFS(NhatKy_ViPham!K:K, NhatKy_ViPham!E:E, "10_Anh", NhatKy_ViPham!F:F, B34, NhatKy_ViPham!C:C, "T31")</f>
        <v>100</v>
      </c>
      <c r="AW34" s="6">
        <f>100 + SUMIFS(NhatKy_ViPham!J:J, NhatKy_ViPham!E:E, "10_Anh", NhatKy_ViPham!F:F, B34, NhatKy_ViPham!C:C, "T32") - SUMIFS(NhatKy_ViPham!K:K, NhatKy_ViPham!E:E, "10_Anh", NhatKy_ViPham!F:F, B34, NhatKy_ViPham!C:C, "T32")</f>
        <v>100</v>
      </c>
      <c r="AX34" s="6">
        <f>100 + SUMIFS(NhatKy_ViPham!J:J, NhatKy_ViPham!E:E, "10_Anh", NhatKy_ViPham!F:F, B34, NhatKy_ViPham!C:C, "T33") - SUMIFS(NhatKy_ViPham!K:K, NhatKy_ViPham!E:E, "10_Anh", NhatKy_ViPham!F:F, B34, NhatKy_ViPham!C:C, "T33")</f>
        <v>100</v>
      </c>
      <c r="AY34" s="6">
        <f>100 + SUMIFS(NhatKy_ViPham!J:J, NhatKy_ViPham!E:E, "10_Anh", NhatKy_ViPham!F:F, B34, NhatKy_ViPham!C:C, "T34") - SUMIFS(NhatKy_ViPham!K:K, NhatKy_ViPham!E:E, "10_Anh", NhatKy_ViPham!F:F, B34, NhatKy_ViPham!C:C, "T34")</f>
        <v>100</v>
      </c>
      <c r="AZ34" s="6">
        <f>100 + SUMIFS(NhatKy_ViPham!J:J, NhatKy_ViPham!E:E, "10_Anh", NhatKy_ViPham!F:F, B34, NhatKy_ViPham!C:C, "T35") - SUMIFS(NhatKy_ViPham!K:K, NhatKy_ViPham!E:E, "10_Anh", NhatKy_ViPham!F:F, B34, NhatKy_ViPham!C:C, "T35")</f>
        <v>100</v>
      </c>
      <c r="BA34" s="12">
        <f t="shared" si="0"/>
        <v>100</v>
      </c>
      <c r="BB34" s="11" t="s">
        <v>430</v>
      </c>
      <c r="BC34" s="16" t="str">
        <f t="shared" si="1"/>
        <v>Tốt</v>
      </c>
      <c r="BD34" s="15" t="str">
        <f t="shared" si="2"/>
        <v>🟢 BÌNH THƯỜNG</v>
      </c>
    </row>
    <row r="35" spans="1:56" x14ac:dyDescent="0.25">
      <c r="A35" s="4">
        <v>27</v>
      </c>
      <c r="B35" s="10" t="s">
        <v>1196</v>
      </c>
      <c r="C35" s="4" t="s">
        <v>467</v>
      </c>
      <c r="D35" s="4" t="s">
        <v>429</v>
      </c>
      <c r="E35" s="11" t="s">
        <v>430</v>
      </c>
      <c r="F35" s="7">
        <f>SUMIFS(NhatKy_ViPham!K:K, NhatKy_ViPham!E:E, "10_Anh", NhatKy_ViPham!F:F, B35, NhatKy_ViPham!H:H, "L01")</f>
        <v>0</v>
      </c>
      <c r="G35" s="7">
        <f>SUMIFS(NhatKy_ViPham!K:K, NhatKy_ViPham!E:E, "10_Anh", NhatKy_ViPham!F:F, B35, NhatKy_ViPham!H:H, "L02")</f>
        <v>0</v>
      </c>
      <c r="H35" s="7">
        <f>SUMIFS(NhatKy_ViPham!K:K, NhatKy_ViPham!E:E, "10_Anh", NhatKy_ViPham!F:F, B35, NhatKy_ViPham!H:H, "L03")</f>
        <v>0</v>
      </c>
      <c r="I35" s="7">
        <f>SUMIFS(NhatKy_ViPham!K:K, NhatKy_ViPham!E:E, "10_Anh", NhatKy_ViPham!F:F, B35, NhatKy_ViPham!H:H, "L04")</f>
        <v>0</v>
      </c>
      <c r="J35" s="7">
        <f>SUMIFS(NhatKy_ViPham!K:K, NhatKy_ViPham!E:E, "10_Anh", NhatKy_ViPham!F:F, B35, NhatKy_ViPham!H:H, "L05")</f>
        <v>0</v>
      </c>
      <c r="K35" s="7">
        <f>SUMIFS(NhatKy_ViPham!K:K, NhatKy_ViPham!E:E, "10_Anh", NhatKy_ViPham!F:F, B35, NhatKy_ViPham!H:H, "L06")</f>
        <v>0</v>
      </c>
      <c r="L35" s="7">
        <f>SUMIFS(NhatKy_ViPham!K:K, NhatKy_ViPham!E:E, "10_Anh", NhatKy_ViPham!F:F, B35, NhatKy_ViPham!H:H, "L07")</f>
        <v>0</v>
      </c>
      <c r="M35" s="7">
        <f>SUMIFS(NhatKy_ViPham!K:K, NhatKy_ViPham!E:E, "10_Anh", NhatKy_ViPham!F:F, B35, NhatKy_ViPham!H:H, "L08")</f>
        <v>0</v>
      </c>
      <c r="N35" s="7">
        <f>SUMIFS(NhatKy_ViPham!K:K, NhatKy_ViPham!E:E, "10_Anh", NhatKy_ViPham!F:F, B35, NhatKy_ViPham!H:H, "L09")</f>
        <v>0</v>
      </c>
      <c r="O35" s="7">
        <f>SUMIFS(NhatKy_ViPham!K:K, NhatKy_ViPham!E:E, "10_Anh", NhatKy_ViPham!F:F, B35, NhatKy_ViPham!H:H, "L10")</f>
        <v>0</v>
      </c>
      <c r="P35" s="12">
        <f>SUMIFS(NhatKy_ViPham!J:J, NhatKy_ViPham!E:E, "10_Anh", NhatKy_ViPham!F:F, B35)</f>
        <v>0</v>
      </c>
      <c r="Q35" s="13">
        <f>SUMIFS(NhatKy_ViPham!K:K, NhatKy_ViPham!E:E, "10_Anh", NhatKy_ViPham!F:F, B35)</f>
        <v>0</v>
      </c>
      <c r="R35" s="7">
        <f>100 + SUMIFS(NhatKy_ViPham!J:J, NhatKy_ViPham!E:E, "10_Anh", NhatKy_ViPham!F:F, B35, NhatKy_ViPham!C:C, "T1") - SUMIFS(NhatKy_ViPham!K:K, NhatKy_ViPham!E:E, "10_Anh", NhatKy_ViPham!F:F, B35, NhatKy_ViPham!C:C, "T1")</f>
        <v>100</v>
      </c>
      <c r="S35" s="7">
        <f>100 + SUMIFS(NhatKy_ViPham!J:J, NhatKy_ViPham!E:E, "10_Anh", NhatKy_ViPham!F:F, B35, NhatKy_ViPham!C:C, "T2") - SUMIFS(NhatKy_ViPham!K:K, NhatKy_ViPham!E:E, "10_Anh", NhatKy_ViPham!F:F, B35, NhatKy_ViPham!C:C, "T2")</f>
        <v>100</v>
      </c>
      <c r="T35" s="7">
        <f>100 + SUMIFS(NhatKy_ViPham!J:J, NhatKy_ViPham!E:E, "10_Anh", NhatKy_ViPham!F:F, B35, NhatKy_ViPham!C:C, "T3") - SUMIFS(NhatKy_ViPham!K:K, NhatKy_ViPham!E:E, "10_Anh", NhatKy_ViPham!F:F, B35, NhatKy_ViPham!C:C, "T3")</f>
        <v>100</v>
      </c>
      <c r="U35" s="7">
        <f>100 + SUMIFS(NhatKy_ViPham!J:J, NhatKy_ViPham!E:E, "10_Anh", NhatKy_ViPham!F:F, B35, NhatKy_ViPham!C:C, "T4") - SUMIFS(NhatKy_ViPham!K:K, NhatKy_ViPham!E:E, "10_Anh", NhatKy_ViPham!F:F, B35, NhatKy_ViPham!C:C, "T4")</f>
        <v>100</v>
      </c>
      <c r="V35" s="7">
        <f>100 + SUMIFS(NhatKy_ViPham!J:J, NhatKy_ViPham!E:E, "10_Anh", NhatKy_ViPham!F:F, B35, NhatKy_ViPham!C:C, "T5") - SUMIFS(NhatKy_ViPham!K:K, NhatKy_ViPham!E:E, "10_Anh", NhatKy_ViPham!F:F, B35, NhatKy_ViPham!C:C, "T5")</f>
        <v>100</v>
      </c>
      <c r="W35" s="7">
        <f>100 + SUMIFS(NhatKy_ViPham!J:J, NhatKy_ViPham!E:E, "10_Anh", NhatKy_ViPham!F:F, B35, NhatKy_ViPham!C:C, "T6") - SUMIFS(NhatKy_ViPham!K:K, NhatKy_ViPham!E:E, "10_Anh", NhatKy_ViPham!F:F, B35, NhatKy_ViPham!C:C, "T6")</f>
        <v>100</v>
      </c>
      <c r="X35" s="7">
        <f>100 + SUMIFS(NhatKy_ViPham!J:J, NhatKy_ViPham!E:E, "10_Anh", NhatKy_ViPham!F:F, B35, NhatKy_ViPham!C:C, "T7") - SUMIFS(NhatKy_ViPham!K:K, NhatKy_ViPham!E:E, "10_Anh", NhatKy_ViPham!F:F, B35, NhatKy_ViPham!C:C, "T7")</f>
        <v>100</v>
      </c>
      <c r="Y35" s="7">
        <f>100 + SUMIFS(NhatKy_ViPham!J:J, NhatKy_ViPham!E:E, "10_Anh", NhatKy_ViPham!F:F, B35, NhatKy_ViPham!C:C, "T8") - SUMIFS(NhatKy_ViPham!K:K, NhatKy_ViPham!E:E, "10_Anh", NhatKy_ViPham!F:F, B35, NhatKy_ViPham!C:C, "T8")</f>
        <v>100</v>
      </c>
      <c r="Z35" s="7">
        <f>100 + SUMIFS(NhatKy_ViPham!J:J, NhatKy_ViPham!E:E, "10_Anh", NhatKy_ViPham!F:F, B35, NhatKy_ViPham!C:C, "T9") - SUMIFS(NhatKy_ViPham!K:K, NhatKy_ViPham!E:E, "10_Anh", NhatKy_ViPham!F:F, B35, NhatKy_ViPham!C:C, "T9")</f>
        <v>100</v>
      </c>
      <c r="AA35" s="7">
        <f>100 + SUMIFS(NhatKy_ViPham!J:J, NhatKy_ViPham!E:E, "10_Anh", NhatKy_ViPham!F:F, B35, NhatKy_ViPham!C:C, "T10") - SUMIFS(NhatKy_ViPham!K:K, NhatKy_ViPham!E:E, "10_Anh", NhatKy_ViPham!F:F, B35, NhatKy_ViPham!C:C, "T10")</f>
        <v>100</v>
      </c>
      <c r="AB35" s="7">
        <f>100 + SUMIFS(NhatKy_ViPham!J:J, NhatKy_ViPham!E:E, "10_Anh", NhatKy_ViPham!F:F, B35, NhatKy_ViPham!C:C, "T11") - SUMIFS(NhatKy_ViPham!K:K, NhatKy_ViPham!E:E, "10_Anh", NhatKy_ViPham!F:F, B35, NhatKy_ViPham!C:C, "T11")</f>
        <v>100</v>
      </c>
      <c r="AC35" s="7">
        <f>100 + SUMIFS(NhatKy_ViPham!J:J, NhatKy_ViPham!E:E, "10_Anh", NhatKy_ViPham!F:F, B35, NhatKy_ViPham!C:C, "T12") - SUMIFS(NhatKy_ViPham!K:K, NhatKy_ViPham!E:E, "10_Anh", NhatKy_ViPham!F:F, B35, NhatKy_ViPham!C:C, "T12")</f>
        <v>100</v>
      </c>
      <c r="AD35" s="7">
        <f>100 + SUMIFS(NhatKy_ViPham!J:J, NhatKy_ViPham!E:E, "10_Anh", NhatKy_ViPham!F:F, B35, NhatKy_ViPham!C:C, "T13") - SUMIFS(NhatKy_ViPham!K:K, NhatKy_ViPham!E:E, "10_Anh", NhatKy_ViPham!F:F, B35, NhatKy_ViPham!C:C, "T13")</f>
        <v>100</v>
      </c>
      <c r="AE35" s="7">
        <f>100 + SUMIFS(NhatKy_ViPham!J:J, NhatKy_ViPham!E:E, "10_Anh", NhatKy_ViPham!F:F, B35, NhatKy_ViPham!C:C, "T14") - SUMIFS(NhatKy_ViPham!K:K, NhatKy_ViPham!E:E, "10_Anh", NhatKy_ViPham!F:F, B35, NhatKy_ViPham!C:C, "T14")</f>
        <v>100</v>
      </c>
      <c r="AF35" s="7">
        <f>100 + SUMIFS(NhatKy_ViPham!J:J, NhatKy_ViPham!E:E, "10_Anh", NhatKy_ViPham!F:F, B35, NhatKy_ViPham!C:C, "T15") - SUMIFS(NhatKy_ViPham!K:K, NhatKy_ViPham!E:E, "10_Anh", NhatKy_ViPham!F:F, B35, NhatKy_ViPham!C:C, "T15")</f>
        <v>100</v>
      </c>
      <c r="AG35" s="7">
        <f>100 + SUMIFS(NhatKy_ViPham!J:J, NhatKy_ViPham!E:E, "10_Anh", NhatKy_ViPham!F:F, B35, NhatKy_ViPham!C:C, "T16") - SUMIFS(NhatKy_ViPham!K:K, NhatKy_ViPham!E:E, "10_Anh", NhatKy_ViPham!F:F, B35, NhatKy_ViPham!C:C, "T16")</f>
        <v>100</v>
      </c>
      <c r="AH35" s="7">
        <f>100 + SUMIFS(NhatKy_ViPham!J:J, NhatKy_ViPham!E:E, "10_Anh", NhatKy_ViPham!F:F, B35, NhatKy_ViPham!C:C, "T17") - SUMIFS(NhatKy_ViPham!K:K, NhatKy_ViPham!E:E, "10_Anh", NhatKy_ViPham!F:F, B35, NhatKy_ViPham!C:C, "T17")</f>
        <v>100</v>
      </c>
      <c r="AI35" s="7">
        <f>100 + SUMIFS(NhatKy_ViPham!J:J, NhatKy_ViPham!E:E, "10_Anh", NhatKy_ViPham!F:F, B35, NhatKy_ViPham!C:C, "T18") - SUMIFS(NhatKy_ViPham!K:K, NhatKy_ViPham!E:E, "10_Anh", NhatKy_ViPham!F:F, B35, NhatKy_ViPham!C:C, "T18")</f>
        <v>100</v>
      </c>
      <c r="AJ35" s="7">
        <f>100 + SUMIFS(NhatKy_ViPham!J:J, NhatKy_ViPham!E:E, "10_Anh", NhatKy_ViPham!F:F, B35, NhatKy_ViPham!C:C, "T19") - SUMIFS(NhatKy_ViPham!K:K, NhatKy_ViPham!E:E, "10_Anh", NhatKy_ViPham!F:F, B35, NhatKy_ViPham!C:C, "T19")</f>
        <v>100</v>
      </c>
      <c r="AK35" s="7">
        <f>100 + SUMIFS(NhatKy_ViPham!J:J, NhatKy_ViPham!E:E, "10_Anh", NhatKy_ViPham!F:F, B35, NhatKy_ViPham!C:C, "T20") - SUMIFS(NhatKy_ViPham!K:K, NhatKy_ViPham!E:E, "10_Anh", NhatKy_ViPham!F:F, B35, NhatKy_ViPham!C:C, "T20")</f>
        <v>100</v>
      </c>
      <c r="AL35" s="7">
        <f>100 + SUMIFS(NhatKy_ViPham!J:J, NhatKy_ViPham!E:E, "10_Anh", NhatKy_ViPham!F:F, B35, NhatKy_ViPham!C:C, "T21") - SUMIFS(NhatKy_ViPham!K:K, NhatKy_ViPham!E:E, "10_Anh", NhatKy_ViPham!F:F, B35, NhatKy_ViPham!C:C, "T21")</f>
        <v>100</v>
      </c>
      <c r="AM35" s="7">
        <f>100 + SUMIFS(NhatKy_ViPham!J:J, NhatKy_ViPham!E:E, "10_Anh", NhatKy_ViPham!F:F, B35, NhatKy_ViPham!C:C, "T22") - SUMIFS(NhatKy_ViPham!K:K, NhatKy_ViPham!E:E, "10_Anh", NhatKy_ViPham!F:F, B35, NhatKy_ViPham!C:C, "T22")</f>
        <v>100</v>
      </c>
      <c r="AN35" s="7">
        <f>100 + SUMIFS(NhatKy_ViPham!J:J, NhatKy_ViPham!E:E, "10_Anh", NhatKy_ViPham!F:F, B35, NhatKy_ViPham!C:C, "T23") - SUMIFS(NhatKy_ViPham!K:K, NhatKy_ViPham!E:E, "10_Anh", NhatKy_ViPham!F:F, B35, NhatKy_ViPham!C:C, "T23")</f>
        <v>100</v>
      </c>
      <c r="AO35" s="7">
        <f>100 + SUMIFS(NhatKy_ViPham!J:J, NhatKy_ViPham!E:E, "10_Anh", NhatKy_ViPham!F:F, B35, NhatKy_ViPham!C:C, "T24") - SUMIFS(NhatKy_ViPham!K:K, NhatKy_ViPham!E:E, "10_Anh", NhatKy_ViPham!F:F, B35, NhatKy_ViPham!C:C, "T24")</f>
        <v>100</v>
      </c>
      <c r="AP35" s="7">
        <f>100 + SUMIFS(NhatKy_ViPham!J:J, NhatKy_ViPham!E:E, "10_Anh", NhatKy_ViPham!F:F, B35, NhatKy_ViPham!C:C, "T25") - SUMIFS(NhatKy_ViPham!K:K, NhatKy_ViPham!E:E, "10_Anh", NhatKy_ViPham!F:F, B35, NhatKy_ViPham!C:C, "T25")</f>
        <v>100</v>
      </c>
      <c r="AQ35" s="7">
        <f>100 + SUMIFS(NhatKy_ViPham!J:J, NhatKy_ViPham!E:E, "10_Anh", NhatKy_ViPham!F:F, B35, NhatKy_ViPham!C:C, "T26") - SUMIFS(NhatKy_ViPham!K:K, NhatKy_ViPham!E:E, "10_Anh", NhatKy_ViPham!F:F, B35, NhatKy_ViPham!C:C, "T26")</f>
        <v>100</v>
      </c>
      <c r="AR35" s="7">
        <f>100 + SUMIFS(NhatKy_ViPham!J:J, NhatKy_ViPham!E:E, "10_Anh", NhatKy_ViPham!F:F, B35, NhatKy_ViPham!C:C, "T27") - SUMIFS(NhatKy_ViPham!K:K, NhatKy_ViPham!E:E, "10_Anh", NhatKy_ViPham!F:F, B35, NhatKy_ViPham!C:C, "T27")</f>
        <v>100</v>
      </c>
      <c r="AS35" s="7">
        <f>100 + SUMIFS(NhatKy_ViPham!J:J, NhatKy_ViPham!E:E, "10_Anh", NhatKy_ViPham!F:F, B35, NhatKy_ViPham!C:C, "T28") - SUMIFS(NhatKy_ViPham!K:K, NhatKy_ViPham!E:E, "10_Anh", NhatKy_ViPham!F:F, B35, NhatKy_ViPham!C:C, "T28")</f>
        <v>100</v>
      </c>
      <c r="AT35" s="7">
        <f>100 + SUMIFS(NhatKy_ViPham!J:J, NhatKy_ViPham!E:E, "10_Anh", NhatKy_ViPham!F:F, B35, NhatKy_ViPham!C:C, "T29") - SUMIFS(NhatKy_ViPham!K:K, NhatKy_ViPham!E:E, "10_Anh", NhatKy_ViPham!F:F, B35, NhatKy_ViPham!C:C, "T29")</f>
        <v>100</v>
      </c>
      <c r="AU35" s="7">
        <f>100 + SUMIFS(NhatKy_ViPham!J:J, NhatKy_ViPham!E:E, "10_Anh", NhatKy_ViPham!F:F, B35, NhatKy_ViPham!C:C, "T30") - SUMIFS(NhatKy_ViPham!K:K, NhatKy_ViPham!E:E, "10_Anh", NhatKy_ViPham!F:F, B35, NhatKy_ViPham!C:C, "T30")</f>
        <v>100</v>
      </c>
      <c r="AV35" s="7">
        <f>100 + SUMIFS(NhatKy_ViPham!J:J, NhatKy_ViPham!E:E, "10_Anh", NhatKy_ViPham!F:F, B35, NhatKy_ViPham!C:C, "T31") - SUMIFS(NhatKy_ViPham!K:K, NhatKy_ViPham!E:E, "10_Anh", NhatKy_ViPham!F:F, B35, NhatKy_ViPham!C:C, "T31")</f>
        <v>100</v>
      </c>
      <c r="AW35" s="7">
        <f>100 + SUMIFS(NhatKy_ViPham!J:J, NhatKy_ViPham!E:E, "10_Anh", NhatKy_ViPham!F:F, B35, NhatKy_ViPham!C:C, "T32") - SUMIFS(NhatKy_ViPham!K:K, NhatKy_ViPham!E:E, "10_Anh", NhatKy_ViPham!F:F, B35, NhatKy_ViPham!C:C, "T32")</f>
        <v>100</v>
      </c>
      <c r="AX35" s="7">
        <f>100 + SUMIFS(NhatKy_ViPham!J:J, NhatKy_ViPham!E:E, "10_Anh", NhatKy_ViPham!F:F, B35, NhatKy_ViPham!C:C, "T33") - SUMIFS(NhatKy_ViPham!K:K, NhatKy_ViPham!E:E, "10_Anh", NhatKy_ViPham!F:F, B35, NhatKy_ViPham!C:C, "T33")</f>
        <v>100</v>
      </c>
      <c r="AY35" s="7">
        <f>100 + SUMIFS(NhatKy_ViPham!J:J, NhatKy_ViPham!E:E, "10_Anh", NhatKy_ViPham!F:F, B35, NhatKy_ViPham!C:C, "T34") - SUMIFS(NhatKy_ViPham!K:K, NhatKy_ViPham!E:E, "10_Anh", NhatKy_ViPham!F:F, B35, NhatKy_ViPham!C:C, "T34")</f>
        <v>100</v>
      </c>
      <c r="AZ35" s="7">
        <f>100 + SUMIFS(NhatKy_ViPham!J:J, NhatKy_ViPham!E:E, "10_Anh", NhatKy_ViPham!F:F, B35, NhatKy_ViPham!C:C, "T35") - SUMIFS(NhatKy_ViPham!K:K, NhatKy_ViPham!E:E, "10_Anh", NhatKy_ViPham!F:F, B35, NhatKy_ViPham!C:C, "T35")</f>
        <v>100</v>
      </c>
      <c r="BA35" s="12">
        <f t="shared" si="0"/>
        <v>100</v>
      </c>
      <c r="BB35" s="11" t="s">
        <v>430</v>
      </c>
      <c r="BC35" s="14" t="str">
        <f t="shared" si="1"/>
        <v>Tốt</v>
      </c>
      <c r="BD35" s="10" t="str">
        <f t="shared" si="2"/>
        <v>🟢 BÌNH THƯỜNG</v>
      </c>
    </row>
    <row r="36" spans="1:56" x14ac:dyDescent="0.25">
      <c r="A36" s="5">
        <v>28</v>
      </c>
      <c r="B36" s="15" t="s">
        <v>1197</v>
      </c>
      <c r="C36" s="5" t="s">
        <v>707</v>
      </c>
      <c r="D36" s="5" t="s">
        <v>429</v>
      </c>
      <c r="E36" s="11" t="s">
        <v>430</v>
      </c>
      <c r="F36" s="6">
        <f>SUMIFS(NhatKy_ViPham!K:K, NhatKy_ViPham!E:E, "10_Anh", NhatKy_ViPham!F:F, B36, NhatKy_ViPham!H:H, "L01")</f>
        <v>0</v>
      </c>
      <c r="G36" s="6">
        <f>SUMIFS(NhatKy_ViPham!K:K, NhatKy_ViPham!E:E, "10_Anh", NhatKy_ViPham!F:F, B36, NhatKy_ViPham!H:H, "L02")</f>
        <v>0</v>
      </c>
      <c r="H36" s="6">
        <f>SUMIFS(NhatKy_ViPham!K:K, NhatKy_ViPham!E:E, "10_Anh", NhatKy_ViPham!F:F, B36, NhatKy_ViPham!H:H, "L03")</f>
        <v>0</v>
      </c>
      <c r="I36" s="6">
        <f>SUMIFS(NhatKy_ViPham!K:K, NhatKy_ViPham!E:E, "10_Anh", NhatKy_ViPham!F:F, B36, NhatKy_ViPham!H:H, "L04")</f>
        <v>0</v>
      </c>
      <c r="J36" s="6">
        <f>SUMIFS(NhatKy_ViPham!K:K, NhatKy_ViPham!E:E, "10_Anh", NhatKy_ViPham!F:F, B36, NhatKy_ViPham!H:H, "L05")</f>
        <v>0</v>
      </c>
      <c r="K36" s="6">
        <f>SUMIFS(NhatKy_ViPham!K:K, NhatKy_ViPham!E:E, "10_Anh", NhatKy_ViPham!F:F, B36, NhatKy_ViPham!H:H, "L06")</f>
        <v>0</v>
      </c>
      <c r="L36" s="6">
        <f>SUMIFS(NhatKy_ViPham!K:K, NhatKy_ViPham!E:E, "10_Anh", NhatKy_ViPham!F:F, B36, NhatKy_ViPham!H:H, "L07")</f>
        <v>0</v>
      </c>
      <c r="M36" s="6">
        <f>SUMIFS(NhatKy_ViPham!K:K, NhatKy_ViPham!E:E, "10_Anh", NhatKy_ViPham!F:F, B36, NhatKy_ViPham!H:H, "L08")</f>
        <v>0</v>
      </c>
      <c r="N36" s="6">
        <f>SUMIFS(NhatKy_ViPham!K:K, NhatKy_ViPham!E:E, "10_Anh", NhatKy_ViPham!F:F, B36, NhatKy_ViPham!H:H, "L09")</f>
        <v>0</v>
      </c>
      <c r="O36" s="6">
        <f>SUMIFS(NhatKy_ViPham!K:K, NhatKy_ViPham!E:E, "10_Anh", NhatKy_ViPham!F:F, B36, NhatKy_ViPham!H:H, "L10")</f>
        <v>0</v>
      </c>
      <c r="P36" s="12">
        <f>SUMIFS(NhatKy_ViPham!J:J, NhatKy_ViPham!E:E, "10_Anh", NhatKy_ViPham!F:F, B36)</f>
        <v>0</v>
      </c>
      <c r="Q36" s="13">
        <f>SUMIFS(NhatKy_ViPham!K:K, NhatKy_ViPham!E:E, "10_Anh", NhatKy_ViPham!F:F, B36)</f>
        <v>0</v>
      </c>
      <c r="R36" s="6">
        <f>100 + SUMIFS(NhatKy_ViPham!J:J, NhatKy_ViPham!E:E, "10_Anh", NhatKy_ViPham!F:F, B36, NhatKy_ViPham!C:C, "T1") - SUMIFS(NhatKy_ViPham!K:K, NhatKy_ViPham!E:E, "10_Anh", NhatKy_ViPham!F:F, B36, NhatKy_ViPham!C:C, "T1")</f>
        <v>100</v>
      </c>
      <c r="S36" s="6">
        <f>100 + SUMIFS(NhatKy_ViPham!J:J, NhatKy_ViPham!E:E, "10_Anh", NhatKy_ViPham!F:F, B36, NhatKy_ViPham!C:C, "T2") - SUMIFS(NhatKy_ViPham!K:K, NhatKy_ViPham!E:E, "10_Anh", NhatKy_ViPham!F:F, B36, NhatKy_ViPham!C:C, "T2")</f>
        <v>100</v>
      </c>
      <c r="T36" s="6">
        <f>100 + SUMIFS(NhatKy_ViPham!J:J, NhatKy_ViPham!E:E, "10_Anh", NhatKy_ViPham!F:F, B36, NhatKy_ViPham!C:C, "T3") - SUMIFS(NhatKy_ViPham!K:K, NhatKy_ViPham!E:E, "10_Anh", NhatKy_ViPham!F:F, B36, NhatKy_ViPham!C:C, "T3")</f>
        <v>100</v>
      </c>
      <c r="U36" s="6">
        <f>100 + SUMIFS(NhatKy_ViPham!J:J, NhatKy_ViPham!E:E, "10_Anh", NhatKy_ViPham!F:F, B36, NhatKy_ViPham!C:C, "T4") - SUMIFS(NhatKy_ViPham!K:K, NhatKy_ViPham!E:E, "10_Anh", NhatKy_ViPham!F:F, B36, NhatKy_ViPham!C:C, "T4")</f>
        <v>100</v>
      </c>
      <c r="V36" s="6">
        <f>100 + SUMIFS(NhatKy_ViPham!J:J, NhatKy_ViPham!E:E, "10_Anh", NhatKy_ViPham!F:F, B36, NhatKy_ViPham!C:C, "T5") - SUMIFS(NhatKy_ViPham!K:K, NhatKy_ViPham!E:E, "10_Anh", NhatKy_ViPham!F:F, B36, NhatKy_ViPham!C:C, "T5")</f>
        <v>100</v>
      </c>
      <c r="W36" s="6">
        <f>100 + SUMIFS(NhatKy_ViPham!J:J, NhatKy_ViPham!E:E, "10_Anh", NhatKy_ViPham!F:F, B36, NhatKy_ViPham!C:C, "T6") - SUMIFS(NhatKy_ViPham!K:K, NhatKy_ViPham!E:E, "10_Anh", NhatKy_ViPham!F:F, B36, NhatKy_ViPham!C:C, "T6")</f>
        <v>100</v>
      </c>
      <c r="X36" s="6">
        <f>100 + SUMIFS(NhatKy_ViPham!J:J, NhatKy_ViPham!E:E, "10_Anh", NhatKy_ViPham!F:F, B36, NhatKy_ViPham!C:C, "T7") - SUMIFS(NhatKy_ViPham!K:K, NhatKy_ViPham!E:E, "10_Anh", NhatKy_ViPham!F:F, B36, NhatKy_ViPham!C:C, "T7")</f>
        <v>100</v>
      </c>
      <c r="Y36" s="6">
        <f>100 + SUMIFS(NhatKy_ViPham!J:J, NhatKy_ViPham!E:E, "10_Anh", NhatKy_ViPham!F:F, B36, NhatKy_ViPham!C:C, "T8") - SUMIFS(NhatKy_ViPham!K:K, NhatKy_ViPham!E:E, "10_Anh", NhatKy_ViPham!F:F, B36, NhatKy_ViPham!C:C, "T8")</f>
        <v>100</v>
      </c>
      <c r="Z36" s="6">
        <f>100 + SUMIFS(NhatKy_ViPham!J:J, NhatKy_ViPham!E:E, "10_Anh", NhatKy_ViPham!F:F, B36, NhatKy_ViPham!C:C, "T9") - SUMIFS(NhatKy_ViPham!K:K, NhatKy_ViPham!E:E, "10_Anh", NhatKy_ViPham!F:F, B36, NhatKy_ViPham!C:C, "T9")</f>
        <v>100</v>
      </c>
      <c r="AA36" s="6">
        <f>100 + SUMIFS(NhatKy_ViPham!J:J, NhatKy_ViPham!E:E, "10_Anh", NhatKy_ViPham!F:F, B36, NhatKy_ViPham!C:C, "T10") - SUMIFS(NhatKy_ViPham!K:K, NhatKy_ViPham!E:E, "10_Anh", NhatKy_ViPham!F:F, B36, NhatKy_ViPham!C:C, "T10")</f>
        <v>100</v>
      </c>
      <c r="AB36" s="6">
        <f>100 + SUMIFS(NhatKy_ViPham!J:J, NhatKy_ViPham!E:E, "10_Anh", NhatKy_ViPham!F:F, B36, NhatKy_ViPham!C:C, "T11") - SUMIFS(NhatKy_ViPham!K:K, NhatKy_ViPham!E:E, "10_Anh", NhatKy_ViPham!F:F, B36, NhatKy_ViPham!C:C, "T11")</f>
        <v>100</v>
      </c>
      <c r="AC36" s="6">
        <f>100 + SUMIFS(NhatKy_ViPham!J:J, NhatKy_ViPham!E:E, "10_Anh", NhatKy_ViPham!F:F, B36, NhatKy_ViPham!C:C, "T12") - SUMIFS(NhatKy_ViPham!K:K, NhatKy_ViPham!E:E, "10_Anh", NhatKy_ViPham!F:F, B36, NhatKy_ViPham!C:C, "T12")</f>
        <v>100</v>
      </c>
      <c r="AD36" s="6">
        <f>100 + SUMIFS(NhatKy_ViPham!J:J, NhatKy_ViPham!E:E, "10_Anh", NhatKy_ViPham!F:F, B36, NhatKy_ViPham!C:C, "T13") - SUMIFS(NhatKy_ViPham!K:K, NhatKy_ViPham!E:E, "10_Anh", NhatKy_ViPham!F:F, B36, NhatKy_ViPham!C:C, "T13")</f>
        <v>100</v>
      </c>
      <c r="AE36" s="6">
        <f>100 + SUMIFS(NhatKy_ViPham!J:J, NhatKy_ViPham!E:E, "10_Anh", NhatKy_ViPham!F:F, B36, NhatKy_ViPham!C:C, "T14") - SUMIFS(NhatKy_ViPham!K:K, NhatKy_ViPham!E:E, "10_Anh", NhatKy_ViPham!F:F, B36, NhatKy_ViPham!C:C, "T14")</f>
        <v>100</v>
      </c>
      <c r="AF36" s="6">
        <f>100 + SUMIFS(NhatKy_ViPham!J:J, NhatKy_ViPham!E:E, "10_Anh", NhatKy_ViPham!F:F, B36, NhatKy_ViPham!C:C, "T15") - SUMIFS(NhatKy_ViPham!K:K, NhatKy_ViPham!E:E, "10_Anh", NhatKy_ViPham!F:F, B36, NhatKy_ViPham!C:C, "T15")</f>
        <v>100</v>
      </c>
      <c r="AG36" s="6">
        <f>100 + SUMIFS(NhatKy_ViPham!J:J, NhatKy_ViPham!E:E, "10_Anh", NhatKy_ViPham!F:F, B36, NhatKy_ViPham!C:C, "T16") - SUMIFS(NhatKy_ViPham!K:K, NhatKy_ViPham!E:E, "10_Anh", NhatKy_ViPham!F:F, B36, NhatKy_ViPham!C:C, "T16")</f>
        <v>100</v>
      </c>
      <c r="AH36" s="6">
        <f>100 + SUMIFS(NhatKy_ViPham!J:J, NhatKy_ViPham!E:E, "10_Anh", NhatKy_ViPham!F:F, B36, NhatKy_ViPham!C:C, "T17") - SUMIFS(NhatKy_ViPham!K:K, NhatKy_ViPham!E:E, "10_Anh", NhatKy_ViPham!F:F, B36, NhatKy_ViPham!C:C, "T17")</f>
        <v>100</v>
      </c>
      <c r="AI36" s="6">
        <f>100 + SUMIFS(NhatKy_ViPham!J:J, NhatKy_ViPham!E:E, "10_Anh", NhatKy_ViPham!F:F, B36, NhatKy_ViPham!C:C, "T18") - SUMIFS(NhatKy_ViPham!K:K, NhatKy_ViPham!E:E, "10_Anh", NhatKy_ViPham!F:F, B36, NhatKy_ViPham!C:C, "T18")</f>
        <v>100</v>
      </c>
      <c r="AJ36" s="6">
        <f>100 + SUMIFS(NhatKy_ViPham!J:J, NhatKy_ViPham!E:E, "10_Anh", NhatKy_ViPham!F:F, B36, NhatKy_ViPham!C:C, "T19") - SUMIFS(NhatKy_ViPham!K:K, NhatKy_ViPham!E:E, "10_Anh", NhatKy_ViPham!F:F, B36, NhatKy_ViPham!C:C, "T19")</f>
        <v>100</v>
      </c>
      <c r="AK36" s="6">
        <f>100 + SUMIFS(NhatKy_ViPham!J:J, NhatKy_ViPham!E:E, "10_Anh", NhatKy_ViPham!F:F, B36, NhatKy_ViPham!C:C, "T20") - SUMIFS(NhatKy_ViPham!K:K, NhatKy_ViPham!E:E, "10_Anh", NhatKy_ViPham!F:F, B36, NhatKy_ViPham!C:C, "T20")</f>
        <v>100</v>
      </c>
      <c r="AL36" s="6">
        <f>100 + SUMIFS(NhatKy_ViPham!J:J, NhatKy_ViPham!E:E, "10_Anh", NhatKy_ViPham!F:F, B36, NhatKy_ViPham!C:C, "T21") - SUMIFS(NhatKy_ViPham!K:K, NhatKy_ViPham!E:E, "10_Anh", NhatKy_ViPham!F:F, B36, NhatKy_ViPham!C:C, "T21")</f>
        <v>100</v>
      </c>
      <c r="AM36" s="6">
        <f>100 + SUMIFS(NhatKy_ViPham!J:J, NhatKy_ViPham!E:E, "10_Anh", NhatKy_ViPham!F:F, B36, NhatKy_ViPham!C:C, "T22") - SUMIFS(NhatKy_ViPham!K:K, NhatKy_ViPham!E:E, "10_Anh", NhatKy_ViPham!F:F, B36, NhatKy_ViPham!C:C, "T22")</f>
        <v>100</v>
      </c>
      <c r="AN36" s="6">
        <f>100 + SUMIFS(NhatKy_ViPham!J:J, NhatKy_ViPham!E:E, "10_Anh", NhatKy_ViPham!F:F, B36, NhatKy_ViPham!C:C, "T23") - SUMIFS(NhatKy_ViPham!K:K, NhatKy_ViPham!E:E, "10_Anh", NhatKy_ViPham!F:F, B36, NhatKy_ViPham!C:C, "T23")</f>
        <v>100</v>
      </c>
      <c r="AO36" s="6">
        <f>100 + SUMIFS(NhatKy_ViPham!J:J, NhatKy_ViPham!E:E, "10_Anh", NhatKy_ViPham!F:F, B36, NhatKy_ViPham!C:C, "T24") - SUMIFS(NhatKy_ViPham!K:K, NhatKy_ViPham!E:E, "10_Anh", NhatKy_ViPham!F:F, B36, NhatKy_ViPham!C:C, "T24")</f>
        <v>100</v>
      </c>
      <c r="AP36" s="6">
        <f>100 + SUMIFS(NhatKy_ViPham!J:J, NhatKy_ViPham!E:E, "10_Anh", NhatKy_ViPham!F:F, B36, NhatKy_ViPham!C:C, "T25") - SUMIFS(NhatKy_ViPham!K:K, NhatKy_ViPham!E:E, "10_Anh", NhatKy_ViPham!F:F, B36, NhatKy_ViPham!C:C, "T25")</f>
        <v>100</v>
      </c>
      <c r="AQ36" s="6">
        <f>100 + SUMIFS(NhatKy_ViPham!J:J, NhatKy_ViPham!E:E, "10_Anh", NhatKy_ViPham!F:F, B36, NhatKy_ViPham!C:C, "T26") - SUMIFS(NhatKy_ViPham!K:K, NhatKy_ViPham!E:E, "10_Anh", NhatKy_ViPham!F:F, B36, NhatKy_ViPham!C:C, "T26")</f>
        <v>100</v>
      </c>
      <c r="AR36" s="6">
        <f>100 + SUMIFS(NhatKy_ViPham!J:J, NhatKy_ViPham!E:E, "10_Anh", NhatKy_ViPham!F:F, B36, NhatKy_ViPham!C:C, "T27") - SUMIFS(NhatKy_ViPham!K:K, NhatKy_ViPham!E:E, "10_Anh", NhatKy_ViPham!F:F, B36, NhatKy_ViPham!C:C, "T27")</f>
        <v>100</v>
      </c>
      <c r="AS36" s="6">
        <f>100 + SUMIFS(NhatKy_ViPham!J:J, NhatKy_ViPham!E:E, "10_Anh", NhatKy_ViPham!F:F, B36, NhatKy_ViPham!C:C, "T28") - SUMIFS(NhatKy_ViPham!K:K, NhatKy_ViPham!E:E, "10_Anh", NhatKy_ViPham!F:F, B36, NhatKy_ViPham!C:C, "T28")</f>
        <v>100</v>
      </c>
      <c r="AT36" s="6">
        <f>100 + SUMIFS(NhatKy_ViPham!J:J, NhatKy_ViPham!E:E, "10_Anh", NhatKy_ViPham!F:F, B36, NhatKy_ViPham!C:C, "T29") - SUMIFS(NhatKy_ViPham!K:K, NhatKy_ViPham!E:E, "10_Anh", NhatKy_ViPham!F:F, B36, NhatKy_ViPham!C:C, "T29")</f>
        <v>100</v>
      </c>
      <c r="AU36" s="6">
        <f>100 + SUMIFS(NhatKy_ViPham!J:J, NhatKy_ViPham!E:E, "10_Anh", NhatKy_ViPham!F:F, B36, NhatKy_ViPham!C:C, "T30") - SUMIFS(NhatKy_ViPham!K:K, NhatKy_ViPham!E:E, "10_Anh", NhatKy_ViPham!F:F, B36, NhatKy_ViPham!C:C, "T30")</f>
        <v>100</v>
      </c>
      <c r="AV36" s="6">
        <f>100 + SUMIFS(NhatKy_ViPham!J:J, NhatKy_ViPham!E:E, "10_Anh", NhatKy_ViPham!F:F, B36, NhatKy_ViPham!C:C, "T31") - SUMIFS(NhatKy_ViPham!K:K, NhatKy_ViPham!E:E, "10_Anh", NhatKy_ViPham!F:F, B36, NhatKy_ViPham!C:C, "T31")</f>
        <v>100</v>
      </c>
      <c r="AW36" s="6">
        <f>100 + SUMIFS(NhatKy_ViPham!J:J, NhatKy_ViPham!E:E, "10_Anh", NhatKy_ViPham!F:F, B36, NhatKy_ViPham!C:C, "T32") - SUMIFS(NhatKy_ViPham!K:K, NhatKy_ViPham!E:E, "10_Anh", NhatKy_ViPham!F:F, B36, NhatKy_ViPham!C:C, "T32")</f>
        <v>100</v>
      </c>
      <c r="AX36" s="6">
        <f>100 + SUMIFS(NhatKy_ViPham!J:J, NhatKy_ViPham!E:E, "10_Anh", NhatKy_ViPham!F:F, B36, NhatKy_ViPham!C:C, "T33") - SUMIFS(NhatKy_ViPham!K:K, NhatKy_ViPham!E:E, "10_Anh", NhatKy_ViPham!F:F, B36, NhatKy_ViPham!C:C, "T33")</f>
        <v>100</v>
      </c>
      <c r="AY36" s="6">
        <f>100 + SUMIFS(NhatKy_ViPham!J:J, NhatKy_ViPham!E:E, "10_Anh", NhatKy_ViPham!F:F, B36, NhatKy_ViPham!C:C, "T34") - SUMIFS(NhatKy_ViPham!K:K, NhatKy_ViPham!E:E, "10_Anh", NhatKy_ViPham!F:F, B36, NhatKy_ViPham!C:C, "T34")</f>
        <v>100</v>
      </c>
      <c r="AZ36" s="6">
        <f>100 + SUMIFS(NhatKy_ViPham!J:J, NhatKy_ViPham!E:E, "10_Anh", NhatKy_ViPham!F:F, B36, NhatKy_ViPham!C:C, "T35") - SUMIFS(NhatKy_ViPham!K:K, NhatKy_ViPham!E:E, "10_Anh", NhatKy_ViPham!F:F, B36, NhatKy_ViPham!C:C, "T35")</f>
        <v>100</v>
      </c>
      <c r="BA36" s="12">
        <f t="shared" si="0"/>
        <v>100</v>
      </c>
      <c r="BB36" s="11" t="s">
        <v>430</v>
      </c>
      <c r="BC36" s="16" t="str">
        <f t="shared" si="1"/>
        <v>Tốt</v>
      </c>
      <c r="BD36" s="15" t="str">
        <f t="shared" si="2"/>
        <v>🟢 BÌNH THƯỜNG</v>
      </c>
    </row>
    <row r="37" spans="1:56" x14ac:dyDescent="0.25">
      <c r="A37" s="4">
        <v>29</v>
      </c>
      <c r="B37" s="10" t="s">
        <v>1198</v>
      </c>
      <c r="C37" s="4" t="s">
        <v>1199</v>
      </c>
      <c r="D37" s="4" t="s">
        <v>429</v>
      </c>
      <c r="E37" s="11" t="s">
        <v>430</v>
      </c>
      <c r="F37" s="7">
        <f>SUMIFS(NhatKy_ViPham!K:K, NhatKy_ViPham!E:E, "10_Anh", NhatKy_ViPham!F:F, B37, NhatKy_ViPham!H:H, "L01")</f>
        <v>0</v>
      </c>
      <c r="G37" s="7">
        <f>SUMIFS(NhatKy_ViPham!K:K, NhatKy_ViPham!E:E, "10_Anh", NhatKy_ViPham!F:F, B37, NhatKy_ViPham!H:H, "L02")</f>
        <v>0</v>
      </c>
      <c r="H37" s="7">
        <f>SUMIFS(NhatKy_ViPham!K:K, NhatKy_ViPham!E:E, "10_Anh", NhatKy_ViPham!F:F, B37, NhatKy_ViPham!H:H, "L03")</f>
        <v>0</v>
      </c>
      <c r="I37" s="7">
        <f>SUMIFS(NhatKy_ViPham!K:K, NhatKy_ViPham!E:E, "10_Anh", NhatKy_ViPham!F:F, B37, NhatKy_ViPham!H:H, "L04")</f>
        <v>0</v>
      </c>
      <c r="J37" s="7">
        <f>SUMIFS(NhatKy_ViPham!K:K, NhatKy_ViPham!E:E, "10_Anh", NhatKy_ViPham!F:F, B37, NhatKy_ViPham!H:H, "L05")</f>
        <v>0</v>
      </c>
      <c r="K37" s="7">
        <f>SUMIFS(NhatKy_ViPham!K:K, NhatKy_ViPham!E:E, "10_Anh", NhatKy_ViPham!F:F, B37, NhatKy_ViPham!H:H, "L06")</f>
        <v>0</v>
      </c>
      <c r="L37" s="7">
        <f>SUMIFS(NhatKy_ViPham!K:K, NhatKy_ViPham!E:E, "10_Anh", NhatKy_ViPham!F:F, B37, NhatKy_ViPham!H:H, "L07")</f>
        <v>0</v>
      </c>
      <c r="M37" s="7">
        <f>SUMIFS(NhatKy_ViPham!K:K, NhatKy_ViPham!E:E, "10_Anh", NhatKy_ViPham!F:F, B37, NhatKy_ViPham!H:H, "L08")</f>
        <v>0</v>
      </c>
      <c r="N37" s="7">
        <f>SUMIFS(NhatKy_ViPham!K:K, NhatKy_ViPham!E:E, "10_Anh", NhatKy_ViPham!F:F, B37, NhatKy_ViPham!H:H, "L09")</f>
        <v>0</v>
      </c>
      <c r="O37" s="7">
        <f>SUMIFS(NhatKy_ViPham!K:K, NhatKy_ViPham!E:E, "10_Anh", NhatKy_ViPham!F:F, B37, NhatKy_ViPham!H:H, "L10")</f>
        <v>0</v>
      </c>
      <c r="P37" s="12">
        <f>SUMIFS(NhatKy_ViPham!J:J, NhatKy_ViPham!E:E, "10_Anh", NhatKy_ViPham!F:F, B37)</f>
        <v>0</v>
      </c>
      <c r="Q37" s="13">
        <f>SUMIFS(NhatKy_ViPham!K:K, NhatKy_ViPham!E:E, "10_Anh", NhatKy_ViPham!F:F, B37)</f>
        <v>0</v>
      </c>
      <c r="R37" s="7">
        <f>100 + SUMIFS(NhatKy_ViPham!J:J, NhatKy_ViPham!E:E, "10_Anh", NhatKy_ViPham!F:F, B37, NhatKy_ViPham!C:C, "T1") - SUMIFS(NhatKy_ViPham!K:K, NhatKy_ViPham!E:E, "10_Anh", NhatKy_ViPham!F:F, B37, NhatKy_ViPham!C:C, "T1")</f>
        <v>100</v>
      </c>
      <c r="S37" s="7">
        <f>100 + SUMIFS(NhatKy_ViPham!J:J, NhatKy_ViPham!E:E, "10_Anh", NhatKy_ViPham!F:F, B37, NhatKy_ViPham!C:C, "T2") - SUMIFS(NhatKy_ViPham!K:K, NhatKy_ViPham!E:E, "10_Anh", NhatKy_ViPham!F:F, B37, NhatKy_ViPham!C:C, "T2")</f>
        <v>100</v>
      </c>
      <c r="T37" s="7">
        <f>100 + SUMIFS(NhatKy_ViPham!J:J, NhatKy_ViPham!E:E, "10_Anh", NhatKy_ViPham!F:F, B37, NhatKy_ViPham!C:C, "T3") - SUMIFS(NhatKy_ViPham!K:K, NhatKy_ViPham!E:E, "10_Anh", NhatKy_ViPham!F:F, B37, NhatKy_ViPham!C:C, "T3")</f>
        <v>100</v>
      </c>
      <c r="U37" s="7">
        <f>100 + SUMIFS(NhatKy_ViPham!J:J, NhatKy_ViPham!E:E, "10_Anh", NhatKy_ViPham!F:F, B37, NhatKy_ViPham!C:C, "T4") - SUMIFS(NhatKy_ViPham!K:K, NhatKy_ViPham!E:E, "10_Anh", NhatKy_ViPham!F:F, B37, NhatKy_ViPham!C:C, "T4")</f>
        <v>100</v>
      </c>
      <c r="V37" s="7">
        <f>100 + SUMIFS(NhatKy_ViPham!J:J, NhatKy_ViPham!E:E, "10_Anh", NhatKy_ViPham!F:F, B37, NhatKy_ViPham!C:C, "T5") - SUMIFS(NhatKy_ViPham!K:K, NhatKy_ViPham!E:E, "10_Anh", NhatKy_ViPham!F:F, B37, NhatKy_ViPham!C:C, "T5")</f>
        <v>100</v>
      </c>
      <c r="W37" s="7">
        <f>100 + SUMIFS(NhatKy_ViPham!J:J, NhatKy_ViPham!E:E, "10_Anh", NhatKy_ViPham!F:F, B37, NhatKy_ViPham!C:C, "T6") - SUMIFS(NhatKy_ViPham!K:K, NhatKy_ViPham!E:E, "10_Anh", NhatKy_ViPham!F:F, B37, NhatKy_ViPham!C:C, "T6")</f>
        <v>100</v>
      </c>
      <c r="X37" s="7">
        <f>100 + SUMIFS(NhatKy_ViPham!J:J, NhatKy_ViPham!E:E, "10_Anh", NhatKy_ViPham!F:F, B37, NhatKy_ViPham!C:C, "T7") - SUMIFS(NhatKy_ViPham!K:K, NhatKy_ViPham!E:E, "10_Anh", NhatKy_ViPham!F:F, B37, NhatKy_ViPham!C:C, "T7")</f>
        <v>100</v>
      </c>
      <c r="Y37" s="7">
        <f>100 + SUMIFS(NhatKy_ViPham!J:J, NhatKy_ViPham!E:E, "10_Anh", NhatKy_ViPham!F:F, B37, NhatKy_ViPham!C:C, "T8") - SUMIFS(NhatKy_ViPham!K:K, NhatKy_ViPham!E:E, "10_Anh", NhatKy_ViPham!F:F, B37, NhatKy_ViPham!C:C, "T8")</f>
        <v>100</v>
      </c>
      <c r="Z37" s="7">
        <f>100 + SUMIFS(NhatKy_ViPham!J:J, NhatKy_ViPham!E:E, "10_Anh", NhatKy_ViPham!F:F, B37, NhatKy_ViPham!C:C, "T9") - SUMIFS(NhatKy_ViPham!K:K, NhatKy_ViPham!E:E, "10_Anh", NhatKy_ViPham!F:F, B37, NhatKy_ViPham!C:C, "T9")</f>
        <v>100</v>
      </c>
      <c r="AA37" s="7">
        <f>100 + SUMIFS(NhatKy_ViPham!J:J, NhatKy_ViPham!E:E, "10_Anh", NhatKy_ViPham!F:F, B37, NhatKy_ViPham!C:C, "T10") - SUMIFS(NhatKy_ViPham!K:K, NhatKy_ViPham!E:E, "10_Anh", NhatKy_ViPham!F:F, B37, NhatKy_ViPham!C:C, "T10")</f>
        <v>100</v>
      </c>
      <c r="AB37" s="7">
        <f>100 + SUMIFS(NhatKy_ViPham!J:J, NhatKy_ViPham!E:E, "10_Anh", NhatKy_ViPham!F:F, B37, NhatKy_ViPham!C:C, "T11") - SUMIFS(NhatKy_ViPham!K:K, NhatKy_ViPham!E:E, "10_Anh", NhatKy_ViPham!F:F, B37, NhatKy_ViPham!C:C, "T11")</f>
        <v>100</v>
      </c>
      <c r="AC37" s="7">
        <f>100 + SUMIFS(NhatKy_ViPham!J:J, NhatKy_ViPham!E:E, "10_Anh", NhatKy_ViPham!F:F, B37, NhatKy_ViPham!C:C, "T12") - SUMIFS(NhatKy_ViPham!K:K, NhatKy_ViPham!E:E, "10_Anh", NhatKy_ViPham!F:F, B37, NhatKy_ViPham!C:C, "T12")</f>
        <v>100</v>
      </c>
      <c r="AD37" s="7">
        <f>100 + SUMIFS(NhatKy_ViPham!J:J, NhatKy_ViPham!E:E, "10_Anh", NhatKy_ViPham!F:F, B37, NhatKy_ViPham!C:C, "T13") - SUMIFS(NhatKy_ViPham!K:K, NhatKy_ViPham!E:E, "10_Anh", NhatKy_ViPham!F:F, B37, NhatKy_ViPham!C:C, "T13")</f>
        <v>100</v>
      </c>
      <c r="AE37" s="7">
        <f>100 + SUMIFS(NhatKy_ViPham!J:J, NhatKy_ViPham!E:E, "10_Anh", NhatKy_ViPham!F:F, B37, NhatKy_ViPham!C:C, "T14") - SUMIFS(NhatKy_ViPham!K:K, NhatKy_ViPham!E:E, "10_Anh", NhatKy_ViPham!F:F, B37, NhatKy_ViPham!C:C, "T14")</f>
        <v>100</v>
      </c>
      <c r="AF37" s="7">
        <f>100 + SUMIFS(NhatKy_ViPham!J:J, NhatKy_ViPham!E:E, "10_Anh", NhatKy_ViPham!F:F, B37, NhatKy_ViPham!C:C, "T15") - SUMIFS(NhatKy_ViPham!K:K, NhatKy_ViPham!E:E, "10_Anh", NhatKy_ViPham!F:F, B37, NhatKy_ViPham!C:C, "T15")</f>
        <v>100</v>
      </c>
      <c r="AG37" s="7">
        <f>100 + SUMIFS(NhatKy_ViPham!J:J, NhatKy_ViPham!E:E, "10_Anh", NhatKy_ViPham!F:F, B37, NhatKy_ViPham!C:C, "T16") - SUMIFS(NhatKy_ViPham!K:K, NhatKy_ViPham!E:E, "10_Anh", NhatKy_ViPham!F:F, B37, NhatKy_ViPham!C:C, "T16")</f>
        <v>100</v>
      </c>
      <c r="AH37" s="7">
        <f>100 + SUMIFS(NhatKy_ViPham!J:J, NhatKy_ViPham!E:E, "10_Anh", NhatKy_ViPham!F:F, B37, NhatKy_ViPham!C:C, "T17") - SUMIFS(NhatKy_ViPham!K:K, NhatKy_ViPham!E:E, "10_Anh", NhatKy_ViPham!F:F, B37, NhatKy_ViPham!C:C, "T17")</f>
        <v>100</v>
      </c>
      <c r="AI37" s="7">
        <f>100 + SUMIFS(NhatKy_ViPham!J:J, NhatKy_ViPham!E:E, "10_Anh", NhatKy_ViPham!F:F, B37, NhatKy_ViPham!C:C, "T18") - SUMIFS(NhatKy_ViPham!K:K, NhatKy_ViPham!E:E, "10_Anh", NhatKy_ViPham!F:F, B37, NhatKy_ViPham!C:C, "T18")</f>
        <v>100</v>
      </c>
      <c r="AJ37" s="7">
        <f>100 + SUMIFS(NhatKy_ViPham!J:J, NhatKy_ViPham!E:E, "10_Anh", NhatKy_ViPham!F:F, B37, NhatKy_ViPham!C:C, "T19") - SUMIFS(NhatKy_ViPham!K:K, NhatKy_ViPham!E:E, "10_Anh", NhatKy_ViPham!F:F, B37, NhatKy_ViPham!C:C, "T19")</f>
        <v>100</v>
      </c>
      <c r="AK37" s="7">
        <f>100 + SUMIFS(NhatKy_ViPham!J:J, NhatKy_ViPham!E:E, "10_Anh", NhatKy_ViPham!F:F, B37, NhatKy_ViPham!C:C, "T20") - SUMIFS(NhatKy_ViPham!K:K, NhatKy_ViPham!E:E, "10_Anh", NhatKy_ViPham!F:F, B37, NhatKy_ViPham!C:C, "T20")</f>
        <v>100</v>
      </c>
      <c r="AL37" s="7">
        <f>100 + SUMIFS(NhatKy_ViPham!J:J, NhatKy_ViPham!E:E, "10_Anh", NhatKy_ViPham!F:F, B37, NhatKy_ViPham!C:C, "T21") - SUMIFS(NhatKy_ViPham!K:K, NhatKy_ViPham!E:E, "10_Anh", NhatKy_ViPham!F:F, B37, NhatKy_ViPham!C:C, "T21")</f>
        <v>100</v>
      </c>
      <c r="AM37" s="7">
        <f>100 + SUMIFS(NhatKy_ViPham!J:J, NhatKy_ViPham!E:E, "10_Anh", NhatKy_ViPham!F:F, B37, NhatKy_ViPham!C:C, "T22") - SUMIFS(NhatKy_ViPham!K:K, NhatKy_ViPham!E:E, "10_Anh", NhatKy_ViPham!F:F, B37, NhatKy_ViPham!C:C, "T22")</f>
        <v>100</v>
      </c>
      <c r="AN37" s="7">
        <f>100 + SUMIFS(NhatKy_ViPham!J:J, NhatKy_ViPham!E:E, "10_Anh", NhatKy_ViPham!F:F, B37, NhatKy_ViPham!C:C, "T23") - SUMIFS(NhatKy_ViPham!K:K, NhatKy_ViPham!E:E, "10_Anh", NhatKy_ViPham!F:F, B37, NhatKy_ViPham!C:C, "T23")</f>
        <v>100</v>
      </c>
      <c r="AO37" s="7">
        <f>100 + SUMIFS(NhatKy_ViPham!J:J, NhatKy_ViPham!E:E, "10_Anh", NhatKy_ViPham!F:F, B37, NhatKy_ViPham!C:C, "T24") - SUMIFS(NhatKy_ViPham!K:K, NhatKy_ViPham!E:E, "10_Anh", NhatKy_ViPham!F:F, B37, NhatKy_ViPham!C:C, "T24")</f>
        <v>100</v>
      </c>
      <c r="AP37" s="7">
        <f>100 + SUMIFS(NhatKy_ViPham!J:J, NhatKy_ViPham!E:E, "10_Anh", NhatKy_ViPham!F:F, B37, NhatKy_ViPham!C:C, "T25") - SUMIFS(NhatKy_ViPham!K:K, NhatKy_ViPham!E:E, "10_Anh", NhatKy_ViPham!F:F, B37, NhatKy_ViPham!C:C, "T25")</f>
        <v>100</v>
      </c>
      <c r="AQ37" s="7">
        <f>100 + SUMIFS(NhatKy_ViPham!J:J, NhatKy_ViPham!E:E, "10_Anh", NhatKy_ViPham!F:F, B37, NhatKy_ViPham!C:C, "T26") - SUMIFS(NhatKy_ViPham!K:K, NhatKy_ViPham!E:E, "10_Anh", NhatKy_ViPham!F:F, B37, NhatKy_ViPham!C:C, "T26")</f>
        <v>100</v>
      </c>
      <c r="AR37" s="7">
        <f>100 + SUMIFS(NhatKy_ViPham!J:J, NhatKy_ViPham!E:E, "10_Anh", NhatKy_ViPham!F:F, B37, NhatKy_ViPham!C:C, "T27") - SUMIFS(NhatKy_ViPham!K:K, NhatKy_ViPham!E:E, "10_Anh", NhatKy_ViPham!F:F, B37, NhatKy_ViPham!C:C, "T27")</f>
        <v>100</v>
      </c>
      <c r="AS37" s="7">
        <f>100 + SUMIFS(NhatKy_ViPham!J:J, NhatKy_ViPham!E:E, "10_Anh", NhatKy_ViPham!F:F, B37, NhatKy_ViPham!C:C, "T28") - SUMIFS(NhatKy_ViPham!K:K, NhatKy_ViPham!E:E, "10_Anh", NhatKy_ViPham!F:F, B37, NhatKy_ViPham!C:C, "T28")</f>
        <v>100</v>
      </c>
      <c r="AT37" s="7">
        <f>100 + SUMIFS(NhatKy_ViPham!J:J, NhatKy_ViPham!E:E, "10_Anh", NhatKy_ViPham!F:F, B37, NhatKy_ViPham!C:C, "T29") - SUMIFS(NhatKy_ViPham!K:K, NhatKy_ViPham!E:E, "10_Anh", NhatKy_ViPham!F:F, B37, NhatKy_ViPham!C:C, "T29")</f>
        <v>100</v>
      </c>
      <c r="AU37" s="7">
        <f>100 + SUMIFS(NhatKy_ViPham!J:J, NhatKy_ViPham!E:E, "10_Anh", NhatKy_ViPham!F:F, B37, NhatKy_ViPham!C:C, "T30") - SUMIFS(NhatKy_ViPham!K:K, NhatKy_ViPham!E:E, "10_Anh", NhatKy_ViPham!F:F, B37, NhatKy_ViPham!C:C, "T30")</f>
        <v>100</v>
      </c>
      <c r="AV37" s="7">
        <f>100 + SUMIFS(NhatKy_ViPham!J:J, NhatKy_ViPham!E:E, "10_Anh", NhatKy_ViPham!F:F, B37, NhatKy_ViPham!C:C, "T31") - SUMIFS(NhatKy_ViPham!K:K, NhatKy_ViPham!E:E, "10_Anh", NhatKy_ViPham!F:F, B37, NhatKy_ViPham!C:C, "T31")</f>
        <v>100</v>
      </c>
      <c r="AW37" s="7">
        <f>100 + SUMIFS(NhatKy_ViPham!J:J, NhatKy_ViPham!E:E, "10_Anh", NhatKy_ViPham!F:F, B37, NhatKy_ViPham!C:C, "T32") - SUMIFS(NhatKy_ViPham!K:K, NhatKy_ViPham!E:E, "10_Anh", NhatKy_ViPham!F:F, B37, NhatKy_ViPham!C:C, "T32")</f>
        <v>100</v>
      </c>
      <c r="AX37" s="7">
        <f>100 + SUMIFS(NhatKy_ViPham!J:J, NhatKy_ViPham!E:E, "10_Anh", NhatKy_ViPham!F:F, B37, NhatKy_ViPham!C:C, "T33") - SUMIFS(NhatKy_ViPham!K:K, NhatKy_ViPham!E:E, "10_Anh", NhatKy_ViPham!F:F, B37, NhatKy_ViPham!C:C, "T33")</f>
        <v>100</v>
      </c>
      <c r="AY37" s="7">
        <f>100 + SUMIFS(NhatKy_ViPham!J:J, NhatKy_ViPham!E:E, "10_Anh", NhatKy_ViPham!F:F, B37, NhatKy_ViPham!C:C, "T34") - SUMIFS(NhatKy_ViPham!K:K, NhatKy_ViPham!E:E, "10_Anh", NhatKy_ViPham!F:F, B37, NhatKy_ViPham!C:C, "T34")</f>
        <v>100</v>
      </c>
      <c r="AZ37" s="7">
        <f>100 + SUMIFS(NhatKy_ViPham!J:J, NhatKy_ViPham!E:E, "10_Anh", NhatKy_ViPham!F:F, B37, NhatKy_ViPham!C:C, "T35") - SUMIFS(NhatKy_ViPham!K:K, NhatKy_ViPham!E:E, "10_Anh", NhatKy_ViPham!F:F, B37, NhatKy_ViPham!C:C, "T35")</f>
        <v>100</v>
      </c>
      <c r="BA37" s="12">
        <f t="shared" si="0"/>
        <v>100</v>
      </c>
      <c r="BB37" s="11" t="s">
        <v>430</v>
      </c>
      <c r="BC37" s="14" t="str">
        <f t="shared" si="1"/>
        <v>Tốt</v>
      </c>
      <c r="BD37" s="10" t="str">
        <f t="shared" si="2"/>
        <v>🟢 BÌNH THƯỜNG</v>
      </c>
    </row>
    <row r="38" spans="1:56" x14ac:dyDescent="0.25">
      <c r="A38" s="5">
        <v>30</v>
      </c>
      <c r="B38" s="15" t="s">
        <v>1200</v>
      </c>
      <c r="C38" s="5" t="s">
        <v>1191</v>
      </c>
      <c r="D38" s="5" t="s">
        <v>435</v>
      </c>
      <c r="E38" s="11" t="s">
        <v>430</v>
      </c>
      <c r="F38" s="6">
        <f>SUMIFS(NhatKy_ViPham!K:K, NhatKy_ViPham!E:E, "10_Anh", NhatKy_ViPham!F:F, B38, NhatKy_ViPham!H:H, "L01")</f>
        <v>0</v>
      </c>
      <c r="G38" s="6">
        <f>SUMIFS(NhatKy_ViPham!K:K, NhatKy_ViPham!E:E, "10_Anh", NhatKy_ViPham!F:F, B38, NhatKy_ViPham!H:H, "L02")</f>
        <v>0</v>
      </c>
      <c r="H38" s="6">
        <f>SUMIFS(NhatKy_ViPham!K:K, NhatKy_ViPham!E:E, "10_Anh", NhatKy_ViPham!F:F, B38, NhatKy_ViPham!H:H, "L03")</f>
        <v>0</v>
      </c>
      <c r="I38" s="6">
        <f>SUMIFS(NhatKy_ViPham!K:K, NhatKy_ViPham!E:E, "10_Anh", NhatKy_ViPham!F:F, B38, NhatKy_ViPham!H:H, "L04")</f>
        <v>0</v>
      </c>
      <c r="J38" s="6">
        <f>SUMIFS(NhatKy_ViPham!K:K, NhatKy_ViPham!E:E, "10_Anh", NhatKy_ViPham!F:F, B38, NhatKy_ViPham!H:H, "L05")</f>
        <v>0</v>
      </c>
      <c r="K38" s="6">
        <f>SUMIFS(NhatKy_ViPham!K:K, NhatKy_ViPham!E:E, "10_Anh", NhatKy_ViPham!F:F, B38, NhatKy_ViPham!H:H, "L06")</f>
        <v>0</v>
      </c>
      <c r="L38" s="6">
        <f>SUMIFS(NhatKy_ViPham!K:K, NhatKy_ViPham!E:E, "10_Anh", NhatKy_ViPham!F:F, B38, NhatKy_ViPham!H:H, "L07")</f>
        <v>0</v>
      </c>
      <c r="M38" s="6">
        <f>SUMIFS(NhatKy_ViPham!K:K, NhatKy_ViPham!E:E, "10_Anh", NhatKy_ViPham!F:F, B38, NhatKy_ViPham!H:H, "L08")</f>
        <v>0</v>
      </c>
      <c r="N38" s="6">
        <f>SUMIFS(NhatKy_ViPham!K:K, NhatKy_ViPham!E:E, "10_Anh", NhatKy_ViPham!F:F, B38, NhatKy_ViPham!H:H, "L09")</f>
        <v>0</v>
      </c>
      <c r="O38" s="6">
        <f>SUMIFS(NhatKy_ViPham!K:K, NhatKy_ViPham!E:E, "10_Anh", NhatKy_ViPham!F:F, B38, NhatKy_ViPham!H:H, "L10")</f>
        <v>0</v>
      </c>
      <c r="P38" s="12">
        <f>SUMIFS(NhatKy_ViPham!J:J, NhatKy_ViPham!E:E, "10_Anh", NhatKy_ViPham!F:F, B38)</f>
        <v>0</v>
      </c>
      <c r="Q38" s="13">
        <f>SUMIFS(NhatKy_ViPham!K:K, NhatKy_ViPham!E:E, "10_Anh", NhatKy_ViPham!F:F, B38)</f>
        <v>0</v>
      </c>
      <c r="R38" s="6">
        <f>100 + SUMIFS(NhatKy_ViPham!J:J, NhatKy_ViPham!E:E, "10_Anh", NhatKy_ViPham!F:F, B38, NhatKy_ViPham!C:C, "T1") - SUMIFS(NhatKy_ViPham!K:K, NhatKy_ViPham!E:E, "10_Anh", NhatKy_ViPham!F:F, B38, NhatKy_ViPham!C:C, "T1")</f>
        <v>100</v>
      </c>
      <c r="S38" s="6">
        <f>100 + SUMIFS(NhatKy_ViPham!J:J, NhatKy_ViPham!E:E, "10_Anh", NhatKy_ViPham!F:F, B38, NhatKy_ViPham!C:C, "T2") - SUMIFS(NhatKy_ViPham!K:K, NhatKy_ViPham!E:E, "10_Anh", NhatKy_ViPham!F:F, B38, NhatKy_ViPham!C:C, "T2")</f>
        <v>100</v>
      </c>
      <c r="T38" s="6">
        <f>100 + SUMIFS(NhatKy_ViPham!J:J, NhatKy_ViPham!E:E, "10_Anh", NhatKy_ViPham!F:F, B38, NhatKy_ViPham!C:C, "T3") - SUMIFS(NhatKy_ViPham!K:K, NhatKy_ViPham!E:E, "10_Anh", NhatKy_ViPham!F:F, B38, NhatKy_ViPham!C:C, "T3")</f>
        <v>100</v>
      </c>
      <c r="U38" s="6">
        <f>100 + SUMIFS(NhatKy_ViPham!J:J, NhatKy_ViPham!E:E, "10_Anh", NhatKy_ViPham!F:F, B38, NhatKy_ViPham!C:C, "T4") - SUMIFS(NhatKy_ViPham!K:K, NhatKy_ViPham!E:E, "10_Anh", NhatKy_ViPham!F:F, B38, NhatKy_ViPham!C:C, "T4")</f>
        <v>100</v>
      </c>
      <c r="V38" s="6">
        <f>100 + SUMIFS(NhatKy_ViPham!J:J, NhatKy_ViPham!E:E, "10_Anh", NhatKy_ViPham!F:F, B38, NhatKy_ViPham!C:C, "T5") - SUMIFS(NhatKy_ViPham!K:K, NhatKy_ViPham!E:E, "10_Anh", NhatKy_ViPham!F:F, B38, NhatKy_ViPham!C:C, "T5")</f>
        <v>100</v>
      </c>
      <c r="W38" s="6">
        <f>100 + SUMIFS(NhatKy_ViPham!J:J, NhatKy_ViPham!E:E, "10_Anh", NhatKy_ViPham!F:F, B38, NhatKy_ViPham!C:C, "T6") - SUMIFS(NhatKy_ViPham!K:K, NhatKy_ViPham!E:E, "10_Anh", NhatKy_ViPham!F:F, B38, NhatKy_ViPham!C:C, "T6")</f>
        <v>100</v>
      </c>
      <c r="X38" s="6">
        <f>100 + SUMIFS(NhatKy_ViPham!J:J, NhatKy_ViPham!E:E, "10_Anh", NhatKy_ViPham!F:F, B38, NhatKy_ViPham!C:C, "T7") - SUMIFS(NhatKy_ViPham!K:K, NhatKy_ViPham!E:E, "10_Anh", NhatKy_ViPham!F:F, B38, NhatKy_ViPham!C:C, "T7")</f>
        <v>100</v>
      </c>
      <c r="Y38" s="6">
        <f>100 + SUMIFS(NhatKy_ViPham!J:J, NhatKy_ViPham!E:E, "10_Anh", NhatKy_ViPham!F:F, B38, NhatKy_ViPham!C:C, "T8") - SUMIFS(NhatKy_ViPham!K:K, NhatKy_ViPham!E:E, "10_Anh", NhatKy_ViPham!F:F, B38, NhatKy_ViPham!C:C, "T8")</f>
        <v>100</v>
      </c>
      <c r="Z38" s="6">
        <f>100 + SUMIFS(NhatKy_ViPham!J:J, NhatKy_ViPham!E:E, "10_Anh", NhatKy_ViPham!F:F, B38, NhatKy_ViPham!C:C, "T9") - SUMIFS(NhatKy_ViPham!K:K, NhatKy_ViPham!E:E, "10_Anh", NhatKy_ViPham!F:F, B38, NhatKy_ViPham!C:C, "T9")</f>
        <v>100</v>
      </c>
      <c r="AA38" s="6">
        <f>100 + SUMIFS(NhatKy_ViPham!J:J, NhatKy_ViPham!E:E, "10_Anh", NhatKy_ViPham!F:F, B38, NhatKy_ViPham!C:C, "T10") - SUMIFS(NhatKy_ViPham!K:K, NhatKy_ViPham!E:E, "10_Anh", NhatKy_ViPham!F:F, B38, NhatKy_ViPham!C:C, "T10")</f>
        <v>100</v>
      </c>
      <c r="AB38" s="6">
        <f>100 + SUMIFS(NhatKy_ViPham!J:J, NhatKy_ViPham!E:E, "10_Anh", NhatKy_ViPham!F:F, B38, NhatKy_ViPham!C:C, "T11") - SUMIFS(NhatKy_ViPham!K:K, NhatKy_ViPham!E:E, "10_Anh", NhatKy_ViPham!F:F, B38, NhatKy_ViPham!C:C, "T11")</f>
        <v>100</v>
      </c>
      <c r="AC38" s="6">
        <f>100 + SUMIFS(NhatKy_ViPham!J:J, NhatKy_ViPham!E:E, "10_Anh", NhatKy_ViPham!F:F, B38, NhatKy_ViPham!C:C, "T12") - SUMIFS(NhatKy_ViPham!K:K, NhatKy_ViPham!E:E, "10_Anh", NhatKy_ViPham!F:F, B38, NhatKy_ViPham!C:C, "T12")</f>
        <v>100</v>
      </c>
      <c r="AD38" s="6">
        <f>100 + SUMIFS(NhatKy_ViPham!J:J, NhatKy_ViPham!E:E, "10_Anh", NhatKy_ViPham!F:F, B38, NhatKy_ViPham!C:C, "T13") - SUMIFS(NhatKy_ViPham!K:K, NhatKy_ViPham!E:E, "10_Anh", NhatKy_ViPham!F:F, B38, NhatKy_ViPham!C:C, "T13")</f>
        <v>100</v>
      </c>
      <c r="AE38" s="6">
        <f>100 + SUMIFS(NhatKy_ViPham!J:J, NhatKy_ViPham!E:E, "10_Anh", NhatKy_ViPham!F:F, B38, NhatKy_ViPham!C:C, "T14") - SUMIFS(NhatKy_ViPham!K:K, NhatKy_ViPham!E:E, "10_Anh", NhatKy_ViPham!F:F, B38, NhatKy_ViPham!C:C, "T14")</f>
        <v>100</v>
      </c>
      <c r="AF38" s="6">
        <f>100 + SUMIFS(NhatKy_ViPham!J:J, NhatKy_ViPham!E:E, "10_Anh", NhatKy_ViPham!F:F, B38, NhatKy_ViPham!C:C, "T15") - SUMIFS(NhatKy_ViPham!K:K, NhatKy_ViPham!E:E, "10_Anh", NhatKy_ViPham!F:F, B38, NhatKy_ViPham!C:C, "T15")</f>
        <v>100</v>
      </c>
      <c r="AG38" s="6">
        <f>100 + SUMIFS(NhatKy_ViPham!J:J, NhatKy_ViPham!E:E, "10_Anh", NhatKy_ViPham!F:F, B38, NhatKy_ViPham!C:C, "T16") - SUMIFS(NhatKy_ViPham!K:K, NhatKy_ViPham!E:E, "10_Anh", NhatKy_ViPham!F:F, B38, NhatKy_ViPham!C:C, "T16")</f>
        <v>100</v>
      </c>
      <c r="AH38" s="6">
        <f>100 + SUMIFS(NhatKy_ViPham!J:J, NhatKy_ViPham!E:E, "10_Anh", NhatKy_ViPham!F:F, B38, NhatKy_ViPham!C:C, "T17") - SUMIFS(NhatKy_ViPham!K:K, NhatKy_ViPham!E:E, "10_Anh", NhatKy_ViPham!F:F, B38, NhatKy_ViPham!C:C, "T17")</f>
        <v>100</v>
      </c>
      <c r="AI38" s="6">
        <f>100 + SUMIFS(NhatKy_ViPham!J:J, NhatKy_ViPham!E:E, "10_Anh", NhatKy_ViPham!F:F, B38, NhatKy_ViPham!C:C, "T18") - SUMIFS(NhatKy_ViPham!K:K, NhatKy_ViPham!E:E, "10_Anh", NhatKy_ViPham!F:F, B38, NhatKy_ViPham!C:C, "T18")</f>
        <v>100</v>
      </c>
      <c r="AJ38" s="6">
        <f>100 + SUMIFS(NhatKy_ViPham!J:J, NhatKy_ViPham!E:E, "10_Anh", NhatKy_ViPham!F:F, B38, NhatKy_ViPham!C:C, "T19") - SUMIFS(NhatKy_ViPham!K:K, NhatKy_ViPham!E:E, "10_Anh", NhatKy_ViPham!F:F, B38, NhatKy_ViPham!C:C, "T19")</f>
        <v>100</v>
      </c>
      <c r="AK38" s="6">
        <f>100 + SUMIFS(NhatKy_ViPham!J:J, NhatKy_ViPham!E:E, "10_Anh", NhatKy_ViPham!F:F, B38, NhatKy_ViPham!C:C, "T20") - SUMIFS(NhatKy_ViPham!K:K, NhatKy_ViPham!E:E, "10_Anh", NhatKy_ViPham!F:F, B38, NhatKy_ViPham!C:C, "T20")</f>
        <v>100</v>
      </c>
      <c r="AL38" s="6">
        <f>100 + SUMIFS(NhatKy_ViPham!J:J, NhatKy_ViPham!E:E, "10_Anh", NhatKy_ViPham!F:F, B38, NhatKy_ViPham!C:C, "T21") - SUMIFS(NhatKy_ViPham!K:K, NhatKy_ViPham!E:E, "10_Anh", NhatKy_ViPham!F:F, B38, NhatKy_ViPham!C:C, "T21")</f>
        <v>100</v>
      </c>
      <c r="AM38" s="6">
        <f>100 + SUMIFS(NhatKy_ViPham!J:J, NhatKy_ViPham!E:E, "10_Anh", NhatKy_ViPham!F:F, B38, NhatKy_ViPham!C:C, "T22") - SUMIFS(NhatKy_ViPham!K:K, NhatKy_ViPham!E:E, "10_Anh", NhatKy_ViPham!F:F, B38, NhatKy_ViPham!C:C, "T22")</f>
        <v>100</v>
      </c>
      <c r="AN38" s="6">
        <f>100 + SUMIFS(NhatKy_ViPham!J:J, NhatKy_ViPham!E:E, "10_Anh", NhatKy_ViPham!F:F, B38, NhatKy_ViPham!C:C, "T23") - SUMIFS(NhatKy_ViPham!K:K, NhatKy_ViPham!E:E, "10_Anh", NhatKy_ViPham!F:F, B38, NhatKy_ViPham!C:C, "T23")</f>
        <v>100</v>
      </c>
      <c r="AO38" s="6">
        <f>100 + SUMIFS(NhatKy_ViPham!J:J, NhatKy_ViPham!E:E, "10_Anh", NhatKy_ViPham!F:F, B38, NhatKy_ViPham!C:C, "T24") - SUMIFS(NhatKy_ViPham!K:K, NhatKy_ViPham!E:E, "10_Anh", NhatKy_ViPham!F:F, B38, NhatKy_ViPham!C:C, "T24")</f>
        <v>100</v>
      </c>
      <c r="AP38" s="6">
        <f>100 + SUMIFS(NhatKy_ViPham!J:J, NhatKy_ViPham!E:E, "10_Anh", NhatKy_ViPham!F:F, B38, NhatKy_ViPham!C:C, "T25") - SUMIFS(NhatKy_ViPham!K:K, NhatKy_ViPham!E:E, "10_Anh", NhatKy_ViPham!F:F, B38, NhatKy_ViPham!C:C, "T25")</f>
        <v>100</v>
      </c>
      <c r="AQ38" s="6">
        <f>100 + SUMIFS(NhatKy_ViPham!J:J, NhatKy_ViPham!E:E, "10_Anh", NhatKy_ViPham!F:F, B38, NhatKy_ViPham!C:C, "T26") - SUMIFS(NhatKy_ViPham!K:K, NhatKy_ViPham!E:E, "10_Anh", NhatKy_ViPham!F:F, B38, NhatKy_ViPham!C:C, "T26")</f>
        <v>100</v>
      </c>
      <c r="AR38" s="6">
        <f>100 + SUMIFS(NhatKy_ViPham!J:J, NhatKy_ViPham!E:E, "10_Anh", NhatKy_ViPham!F:F, B38, NhatKy_ViPham!C:C, "T27") - SUMIFS(NhatKy_ViPham!K:K, NhatKy_ViPham!E:E, "10_Anh", NhatKy_ViPham!F:F, B38, NhatKy_ViPham!C:C, "T27")</f>
        <v>100</v>
      </c>
      <c r="AS38" s="6">
        <f>100 + SUMIFS(NhatKy_ViPham!J:J, NhatKy_ViPham!E:E, "10_Anh", NhatKy_ViPham!F:F, B38, NhatKy_ViPham!C:C, "T28") - SUMIFS(NhatKy_ViPham!K:K, NhatKy_ViPham!E:E, "10_Anh", NhatKy_ViPham!F:F, B38, NhatKy_ViPham!C:C, "T28")</f>
        <v>100</v>
      </c>
      <c r="AT38" s="6">
        <f>100 + SUMIFS(NhatKy_ViPham!J:J, NhatKy_ViPham!E:E, "10_Anh", NhatKy_ViPham!F:F, B38, NhatKy_ViPham!C:C, "T29") - SUMIFS(NhatKy_ViPham!K:K, NhatKy_ViPham!E:E, "10_Anh", NhatKy_ViPham!F:F, B38, NhatKy_ViPham!C:C, "T29")</f>
        <v>100</v>
      </c>
      <c r="AU38" s="6">
        <f>100 + SUMIFS(NhatKy_ViPham!J:J, NhatKy_ViPham!E:E, "10_Anh", NhatKy_ViPham!F:F, B38, NhatKy_ViPham!C:C, "T30") - SUMIFS(NhatKy_ViPham!K:K, NhatKy_ViPham!E:E, "10_Anh", NhatKy_ViPham!F:F, B38, NhatKy_ViPham!C:C, "T30")</f>
        <v>100</v>
      </c>
      <c r="AV38" s="6">
        <f>100 + SUMIFS(NhatKy_ViPham!J:J, NhatKy_ViPham!E:E, "10_Anh", NhatKy_ViPham!F:F, B38, NhatKy_ViPham!C:C, "T31") - SUMIFS(NhatKy_ViPham!K:K, NhatKy_ViPham!E:E, "10_Anh", NhatKy_ViPham!F:F, B38, NhatKy_ViPham!C:C, "T31")</f>
        <v>100</v>
      </c>
      <c r="AW38" s="6">
        <f>100 + SUMIFS(NhatKy_ViPham!J:J, NhatKy_ViPham!E:E, "10_Anh", NhatKy_ViPham!F:F, B38, NhatKy_ViPham!C:C, "T32") - SUMIFS(NhatKy_ViPham!K:K, NhatKy_ViPham!E:E, "10_Anh", NhatKy_ViPham!F:F, B38, NhatKy_ViPham!C:C, "T32")</f>
        <v>100</v>
      </c>
      <c r="AX38" s="6">
        <f>100 + SUMIFS(NhatKy_ViPham!J:J, NhatKy_ViPham!E:E, "10_Anh", NhatKy_ViPham!F:F, B38, NhatKy_ViPham!C:C, "T33") - SUMIFS(NhatKy_ViPham!K:K, NhatKy_ViPham!E:E, "10_Anh", NhatKy_ViPham!F:F, B38, NhatKy_ViPham!C:C, "T33")</f>
        <v>100</v>
      </c>
      <c r="AY38" s="6">
        <f>100 + SUMIFS(NhatKy_ViPham!J:J, NhatKy_ViPham!E:E, "10_Anh", NhatKy_ViPham!F:F, B38, NhatKy_ViPham!C:C, "T34") - SUMIFS(NhatKy_ViPham!K:K, NhatKy_ViPham!E:E, "10_Anh", NhatKy_ViPham!F:F, B38, NhatKy_ViPham!C:C, "T34")</f>
        <v>100</v>
      </c>
      <c r="AZ38" s="6">
        <f>100 + SUMIFS(NhatKy_ViPham!J:J, NhatKy_ViPham!E:E, "10_Anh", NhatKy_ViPham!F:F, B38, NhatKy_ViPham!C:C, "T35") - SUMIFS(NhatKy_ViPham!K:K, NhatKy_ViPham!E:E, "10_Anh", NhatKy_ViPham!F:F, B38, NhatKy_ViPham!C:C, "T35")</f>
        <v>100</v>
      </c>
      <c r="BA38" s="12">
        <f t="shared" si="0"/>
        <v>100</v>
      </c>
      <c r="BB38" s="11" t="s">
        <v>430</v>
      </c>
      <c r="BC38" s="16" t="str">
        <f t="shared" si="1"/>
        <v>Tốt</v>
      </c>
      <c r="BD38" s="15" t="str">
        <f t="shared" si="2"/>
        <v>🟢 BÌNH THƯỜNG</v>
      </c>
    </row>
    <row r="39" spans="1:56" x14ac:dyDescent="0.25">
      <c r="A39" s="4">
        <v>31</v>
      </c>
      <c r="B39" s="10" t="s">
        <v>1201</v>
      </c>
      <c r="C39" s="4" t="s">
        <v>685</v>
      </c>
      <c r="D39" s="4" t="s">
        <v>429</v>
      </c>
      <c r="E39" s="11" t="s">
        <v>430</v>
      </c>
      <c r="F39" s="7">
        <f>SUMIFS(NhatKy_ViPham!K:K, NhatKy_ViPham!E:E, "10_Anh", NhatKy_ViPham!F:F, B39, NhatKy_ViPham!H:H, "L01")</f>
        <v>0</v>
      </c>
      <c r="G39" s="7">
        <f>SUMIFS(NhatKy_ViPham!K:K, NhatKy_ViPham!E:E, "10_Anh", NhatKy_ViPham!F:F, B39, NhatKy_ViPham!H:H, "L02")</f>
        <v>0</v>
      </c>
      <c r="H39" s="7">
        <f>SUMIFS(NhatKy_ViPham!K:K, NhatKy_ViPham!E:E, "10_Anh", NhatKy_ViPham!F:F, B39, NhatKy_ViPham!H:H, "L03")</f>
        <v>0</v>
      </c>
      <c r="I39" s="7">
        <f>SUMIFS(NhatKy_ViPham!K:K, NhatKy_ViPham!E:E, "10_Anh", NhatKy_ViPham!F:F, B39, NhatKy_ViPham!H:H, "L04")</f>
        <v>0</v>
      </c>
      <c r="J39" s="7">
        <f>SUMIFS(NhatKy_ViPham!K:K, NhatKy_ViPham!E:E, "10_Anh", NhatKy_ViPham!F:F, B39, NhatKy_ViPham!H:H, "L05")</f>
        <v>0</v>
      </c>
      <c r="K39" s="7">
        <f>SUMIFS(NhatKy_ViPham!K:K, NhatKy_ViPham!E:E, "10_Anh", NhatKy_ViPham!F:F, B39, NhatKy_ViPham!H:H, "L06")</f>
        <v>0</v>
      </c>
      <c r="L39" s="7">
        <f>SUMIFS(NhatKy_ViPham!K:K, NhatKy_ViPham!E:E, "10_Anh", NhatKy_ViPham!F:F, B39, NhatKy_ViPham!H:H, "L07")</f>
        <v>0</v>
      </c>
      <c r="M39" s="7">
        <f>SUMIFS(NhatKy_ViPham!K:K, NhatKy_ViPham!E:E, "10_Anh", NhatKy_ViPham!F:F, B39, NhatKy_ViPham!H:H, "L08")</f>
        <v>0</v>
      </c>
      <c r="N39" s="7">
        <f>SUMIFS(NhatKy_ViPham!K:K, NhatKy_ViPham!E:E, "10_Anh", NhatKy_ViPham!F:F, B39, NhatKy_ViPham!H:H, "L09")</f>
        <v>0</v>
      </c>
      <c r="O39" s="7">
        <f>SUMIFS(NhatKy_ViPham!K:K, NhatKy_ViPham!E:E, "10_Anh", NhatKy_ViPham!F:F, B39, NhatKy_ViPham!H:H, "L10")</f>
        <v>0</v>
      </c>
      <c r="P39" s="12">
        <f>SUMIFS(NhatKy_ViPham!J:J, NhatKy_ViPham!E:E, "10_Anh", NhatKy_ViPham!F:F, B39)</f>
        <v>0</v>
      </c>
      <c r="Q39" s="13">
        <f>SUMIFS(NhatKy_ViPham!K:K, NhatKy_ViPham!E:E, "10_Anh", NhatKy_ViPham!F:F, B39)</f>
        <v>0</v>
      </c>
      <c r="R39" s="7">
        <f>100 + SUMIFS(NhatKy_ViPham!J:J, NhatKy_ViPham!E:E, "10_Anh", NhatKy_ViPham!F:F, B39, NhatKy_ViPham!C:C, "T1") - SUMIFS(NhatKy_ViPham!K:K, NhatKy_ViPham!E:E, "10_Anh", NhatKy_ViPham!F:F, B39, NhatKy_ViPham!C:C, "T1")</f>
        <v>100</v>
      </c>
      <c r="S39" s="7">
        <f>100 + SUMIFS(NhatKy_ViPham!J:J, NhatKy_ViPham!E:E, "10_Anh", NhatKy_ViPham!F:F, B39, NhatKy_ViPham!C:C, "T2") - SUMIFS(NhatKy_ViPham!K:K, NhatKy_ViPham!E:E, "10_Anh", NhatKy_ViPham!F:F, B39, NhatKy_ViPham!C:C, "T2")</f>
        <v>100</v>
      </c>
      <c r="T39" s="7">
        <f>100 + SUMIFS(NhatKy_ViPham!J:J, NhatKy_ViPham!E:E, "10_Anh", NhatKy_ViPham!F:F, B39, NhatKy_ViPham!C:C, "T3") - SUMIFS(NhatKy_ViPham!K:K, NhatKy_ViPham!E:E, "10_Anh", NhatKy_ViPham!F:F, B39, NhatKy_ViPham!C:C, "T3")</f>
        <v>100</v>
      </c>
      <c r="U39" s="7">
        <f>100 + SUMIFS(NhatKy_ViPham!J:J, NhatKy_ViPham!E:E, "10_Anh", NhatKy_ViPham!F:F, B39, NhatKy_ViPham!C:C, "T4") - SUMIFS(NhatKy_ViPham!K:K, NhatKy_ViPham!E:E, "10_Anh", NhatKy_ViPham!F:F, B39, NhatKy_ViPham!C:C, "T4")</f>
        <v>100</v>
      </c>
      <c r="V39" s="7">
        <f>100 + SUMIFS(NhatKy_ViPham!J:J, NhatKy_ViPham!E:E, "10_Anh", NhatKy_ViPham!F:F, B39, NhatKy_ViPham!C:C, "T5") - SUMIFS(NhatKy_ViPham!K:K, NhatKy_ViPham!E:E, "10_Anh", NhatKy_ViPham!F:F, B39, NhatKy_ViPham!C:C, "T5")</f>
        <v>100</v>
      </c>
      <c r="W39" s="7">
        <f>100 + SUMIFS(NhatKy_ViPham!J:J, NhatKy_ViPham!E:E, "10_Anh", NhatKy_ViPham!F:F, B39, NhatKy_ViPham!C:C, "T6") - SUMIFS(NhatKy_ViPham!K:K, NhatKy_ViPham!E:E, "10_Anh", NhatKy_ViPham!F:F, B39, NhatKy_ViPham!C:C, "T6")</f>
        <v>100</v>
      </c>
      <c r="X39" s="7">
        <f>100 + SUMIFS(NhatKy_ViPham!J:J, NhatKy_ViPham!E:E, "10_Anh", NhatKy_ViPham!F:F, B39, NhatKy_ViPham!C:C, "T7") - SUMIFS(NhatKy_ViPham!K:K, NhatKy_ViPham!E:E, "10_Anh", NhatKy_ViPham!F:F, B39, NhatKy_ViPham!C:C, "T7")</f>
        <v>100</v>
      </c>
      <c r="Y39" s="7">
        <f>100 + SUMIFS(NhatKy_ViPham!J:J, NhatKy_ViPham!E:E, "10_Anh", NhatKy_ViPham!F:F, B39, NhatKy_ViPham!C:C, "T8") - SUMIFS(NhatKy_ViPham!K:K, NhatKy_ViPham!E:E, "10_Anh", NhatKy_ViPham!F:F, B39, NhatKy_ViPham!C:C, "T8")</f>
        <v>100</v>
      </c>
      <c r="Z39" s="7">
        <f>100 + SUMIFS(NhatKy_ViPham!J:J, NhatKy_ViPham!E:E, "10_Anh", NhatKy_ViPham!F:F, B39, NhatKy_ViPham!C:C, "T9") - SUMIFS(NhatKy_ViPham!K:K, NhatKy_ViPham!E:E, "10_Anh", NhatKy_ViPham!F:F, B39, NhatKy_ViPham!C:C, "T9")</f>
        <v>100</v>
      </c>
      <c r="AA39" s="7">
        <f>100 + SUMIFS(NhatKy_ViPham!J:J, NhatKy_ViPham!E:E, "10_Anh", NhatKy_ViPham!F:F, B39, NhatKy_ViPham!C:C, "T10") - SUMIFS(NhatKy_ViPham!K:K, NhatKy_ViPham!E:E, "10_Anh", NhatKy_ViPham!F:F, B39, NhatKy_ViPham!C:C, "T10")</f>
        <v>100</v>
      </c>
      <c r="AB39" s="7">
        <f>100 + SUMIFS(NhatKy_ViPham!J:J, NhatKy_ViPham!E:E, "10_Anh", NhatKy_ViPham!F:F, B39, NhatKy_ViPham!C:C, "T11") - SUMIFS(NhatKy_ViPham!K:K, NhatKy_ViPham!E:E, "10_Anh", NhatKy_ViPham!F:F, B39, NhatKy_ViPham!C:C, "T11")</f>
        <v>100</v>
      </c>
      <c r="AC39" s="7">
        <f>100 + SUMIFS(NhatKy_ViPham!J:J, NhatKy_ViPham!E:E, "10_Anh", NhatKy_ViPham!F:F, B39, NhatKy_ViPham!C:C, "T12") - SUMIFS(NhatKy_ViPham!K:K, NhatKy_ViPham!E:E, "10_Anh", NhatKy_ViPham!F:F, B39, NhatKy_ViPham!C:C, "T12")</f>
        <v>100</v>
      </c>
      <c r="AD39" s="7">
        <f>100 + SUMIFS(NhatKy_ViPham!J:J, NhatKy_ViPham!E:E, "10_Anh", NhatKy_ViPham!F:F, B39, NhatKy_ViPham!C:C, "T13") - SUMIFS(NhatKy_ViPham!K:K, NhatKy_ViPham!E:E, "10_Anh", NhatKy_ViPham!F:F, B39, NhatKy_ViPham!C:C, "T13")</f>
        <v>100</v>
      </c>
      <c r="AE39" s="7">
        <f>100 + SUMIFS(NhatKy_ViPham!J:J, NhatKy_ViPham!E:E, "10_Anh", NhatKy_ViPham!F:F, B39, NhatKy_ViPham!C:C, "T14") - SUMIFS(NhatKy_ViPham!K:K, NhatKy_ViPham!E:E, "10_Anh", NhatKy_ViPham!F:F, B39, NhatKy_ViPham!C:C, "T14")</f>
        <v>100</v>
      </c>
      <c r="AF39" s="7">
        <f>100 + SUMIFS(NhatKy_ViPham!J:J, NhatKy_ViPham!E:E, "10_Anh", NhatKy_ViPham!F:F, B39, NhatKy_ViPham!C:C, "T15") - SUMIFS(NhatKy_ViPham!K:K, NhatKy_ViPham!E:E, "10_Anh", NhatKy_ViPham!F:F, B39, NhatKy_ViPham!C:C, "T15")</f>
        <v>100</v>
      </c>
      <c r="AG39" s="7">
        <f>100 + SUMIFS(NhatKy_ViPham!J:J, NhatKy_ViPham!E:E, "10_Anh", NhatKy_ViPham!F:F, B39, NhatKy_ViPham!C:C, "T16") - SUMIFS(NhatKy_ViPham!K:K, NhatKy_ViPham!E:E, "10_Anh", NhatKy_ViPham!F:F, B39, NhatKy_ViPham!C:C, "T16")</f>
        <v>100</v>
      </c>
      <c r="AH39" s="7">
        <f>100 + SUMIFS(NhatKy_ViPham!J:J, NhatKy_ViPham!E:E, "10_Anh", NhatKy_ViPham!F:F, B39, NhatKy_ViPham!C:C, "T17") - SUMIFS(NhatKy_ViPham!K:K, NhatKy_ViPham!E:E, "10_Anh", NhatKy_ViPham!F:F, B39, NhatKy_ViPham!C:C, "T17")</f>
        <v>100</v>
      </c>
      <c r="AI39" s="7">
        <f>100 + SUMIFS(NhatKy_ViPham!J:J, NhatKy_ViPham!E:E, "10_Anh", NhatKy_ViPham!F:F, B39, NhatKy_ViPham!C:C, "T18") - SUMIFS(NhatKy_ViPham!K:K, NhatKy_ViPham!E:E, "10_Anh", NhatKy_ViPham!F:F, B39, NhatKy_ViPham!C:C, "T18")</f>
        <v>100</v>
      </c>
      <c r="AJ39" s="7">
        <f>100 + SUMIFS(NhatKy_ViPham!J:J, NhatKy_ViPham!E:E, "10_Anh", NhatKy_ViPham!F:F, B39, NhatKy_ViPham!C:C, "T19") - SUMIFS(NhatKy_ViPham!K:K, NhatKy_ViPham!E:E, "10_Anh", NhatKy_ViPham!F:F, B39, NhatKy_ViPham!C:C, "T19")</f>
        <v>100</v>
      </c>
      <c r="AK39" s="7">
        <f>100 + SUMIFS(NhatKy_ViPham!J:J, NhatKy_ViPham!E:E, "10_Anh", NhatKy_ViPham!F:F, B39, NhatKy_ViPham!C:C, "T20") - SUMIFS(NhatKy_ViPham!K:K, NhatKy_ViPham!E:E, "10_Anh", NhatKy_ViPham!F:F, B39, NhatKy_ViPham!C:C, "T20")</f>
        <v>100</v>
      </c>
      <c r="AL39" s="7">
        <f>100 + SUMIFS(NhatKy_ViPham!J:J, NhatKy_ViPham!E:E, "10_Anh", NhatKy_ViPham!F:F, B39, NhatKy_ViPham!C:C, "T21") - SUMIFS(NhatKy_ViPham!K:K, NhatKy_ViPham!E:E, "10_Anh", NhatKy_ViPham!F:F, B39, NhatKy_ViPham!C:C, "T21")</f>
        <v>100</v>
      </c>
      <c r="AM39" s="7">
        <f>100 + SUMIFS(NhatKy_ViPham!J:J, NhatKy_ViPham!E:E, "10_Anh", NhatKy_ViPham!F:F, B39, NhatKy_ViPham!C:C, "T22") - SUMIFS(NhatKy_ViPham!K:K, NhatKy_ViPham!E:E, "10_Anh", NhatKy_ViPham!F:F, B39, NhatKy_ViPham!C:C, "T22")</f>
        <v>100</v>
      </c>
      <c r="AN39" s="7">
        <f>100 + SUMIFS(NhatKy_ViPham!J:J, NhatKy_ViPham!E:E, "10_Anh", NhatKy_ViPham!F:F, B39, NhatKy_ViPham!C:C, "T23") - SUMIFS(NhatKy_ViPham!K:K, NhatKy_ViPham!E:E, "10_Anh", NhatKy_ViPham!F:F, B39, NhatKy_ViPham!C:C, "T23")</f>
        <v>100</v>
      </c>
      <c r="AO39" s="7">
        <f>100 + SUMIFS(NhatKy_ViPham!J:J, NhatKy_ViPham!E:E, "10_Anh", NhatKy_ViPham!F:F, B39, NhatKy_ViPham!C:C, "T24") - SUMIFS(NhatKy_ViPham!K:K, NhatKy_ViPham!E:E, "10_Anh", NhatKy_ViPham!F:F, B39, NhatKy_ViPham!C:C, "T24")</f>
        <v>100</v>
      </c>
      <c r="AP39" s="7">
        <f>100 + SUMIFS(NhatKy_ViPham!J:J, NhatKy_ViPham!E:E, "10_Anh", NhatKy_ViPham!F:F, B39, NhatKy_ViPham!C:C, "T25") - SUMIFS(NhatKy_ViPham!K:K, NhatKy_ViPham!E:E, "10_Anh", NhatKy_ViPham!F:F, B39, NhatKy_ViPham!C:C, "T25")</f>
        <v>100</v>
      </c>
      <c r="AQ39" s="7">
        <f>100 + SUMIFS(NhatKy_ViPham!J:J, NhatKy_ViPham!E:E, "10_Anh", NhatKy_ViPham!F:F, B39, NhatKy_ViPham!C:C, "T26") - SUMIFS(NhatKy_ViPham!K:K, NhatKy_ViPham!E:E, "10_Anh", NhatKy_ViPham!F:F, B39, NhatKy_ViPham!C:C, "T26")</f>
        <v>100</v>
      </c>
      <c r="AR39" s="7">
        <f>100 + SUMIFS(NhatKy_ViPham!J:J, NhatKy_ViPham!E:E, "10_Anh", NhatKy_ViPham!F:F, B39, NhatKy_ViPham!C:C, "T27") - SUMIFS(NhatKy_ViPham!K:K, NhatKy_ViPham!E:E, "10_Anh", NhatKy_ViPham!F:F, B39, NhatKy_ViPham!C:C, "T27")</f>
        <v>100</v>
      </c>
      <c r="AS39" s="7">
        <f>100 + SUMIFS(NhatKy_ViPham!J:J, NhatKy_ViPham!E:E, "10_Anh", NhatKy_ViPham!F:F, B39, NhatKy_ViPham!C:C, "T28") - SUMIFS(NhatKy_ViPham!K:K, NhatKy_ViPham!E:E, "10_Anh", NhatKy_ViPham!F:F, B39, NhatKy_ViPham!C:C, "T28")</f>
        <v>100</v>
      </c>
      <c r="AT39" s="7">
        <f>100 + SUMIFS(NhatKy_ViPham!J:J, NhatKy_ViPham!E:E, "10_Anh", NhatKy_ViPham!F:F, B39, NhatKy_ViPham!C:C, "T29") - SUMIFS(NhatKy_ViPham!K:K, NhatKy_ViPham!E:E, "10_Anh", NhatKy_ViPham!F:F, B39, NhatKy_ViPham!C:C, "T29")</f>
        <v>100</v>
      </c>
      <c r="AU39" s="7">
        <f>100 + SUMIFS(NhatKy_ViPham!J:J, NhatKy_ViPham!E:E, "10_Anh", NhatKy_ViPham!F:F, B39, NhatKy_ViPham!C:C, "T30") - SUMIFS(NhatKy_ViPham!K:K, NhatKy_ViPham!E:E, "10_Anh", NhatKy_ViPham!F:F, B39, NhatKy_ViPham!C:C, "T30")</f>
        <v>100</v>
      </c>
      <c r="AV39" s="7">
        <f>100 + SUMIFS(NhatKy_ViPham!J:J, NhatKy_ViPham!E:E, "10_Anh", NhatKy_ViPham!F:F, B39, NhatKy_ViPham!C:C, "T31") - SUMIFS(NhatKy_ViPham!K:K, NhatKy_ViPham!E:E, "10_Anh", NhatKy_ViPham!F:F, B39, NhatKy_ViPham!C:C, "T31")</f>
        <v>100</v>
      </c>
      <c r="AW39" s="7">
        <f>100 + SUMIFS(NhatKy_ViPham!J:J, NhatKy_ViPham!E:E, "10_Anh", NhatKy_ViPham!F:F, B39, NhatKy_ViPham!C:C, "T32") - SUMIFS(NhatKy_ViPham!K:K, NhatKy_ViPham!E:E, "10_Anh", NhatKy_ViPham!F:F, B39, NhatKy_ViPham!C:C, "T32")</f>
        <v>100</v>
      </c>
      <c r="AX39" s="7">
        <f>100 + SUMIFS(NhatKy_ViPham!J:J, NhatKy_ViPham!E:E, "10_Anh", NhatKy_ViPham!F:F, B39, NhatKy_ViPham!C:C, "T33") - SUMIFS(NhatKy_ViPham!K:K, NhatKy_ViPham!E:E, "10_Anh", NhatKy_ViPham!F:F, B39, NhatKy_ViPham!C:C, "T33")</f>
        <v>100</v>
      </c>
      <c r="AY39" s="7">
        <f>100 + SUMIFS(NhatKy_ViPham!J:J, NhatKy_ViPham!E:E, "10_Anh", NhatKy_ViPham!F:F, B39, NhatKy_ViPham!C:C, "T34") - SUMIFS(NhatKy_ViPham!K:K, NhatKy_ViPham!E:E, "10_Anh", NhatKy_ViPham!F:F, B39, NhatKy_ViPham!C:C, "T34")</f>
        <v>100</v>
      </c>
      <c r="AZ39" s="7">
        <f>100 + SUMIFS(NhatKy_ViPham!J:J, NhatKy_ViPham!E:E, "10_Anh", NhatKy_ViPham!F:F, B39, NhatKy_ViPham!C:C, "T35") - SUMIFS(NhatKy_ViPham!K:K, NhatKy_ViPham!E:E, "10_Anh", NhatKy_ViPham!F:F, B39, NhatKy_ViPham!C:C, "T35")</f>
        <v>100</v>
      </c>
      <c r="BA39" s="12">
        <f t="shared" si="0"/>
        <v>100</v>
      </c>
      <c r="BB39" s="11" t="s">
        <v>430</v>
      </c>
      <c r="BC39" s="14" t="str">
        <f t="shared" si="1"/>
        <v>Tốt</v>
      </c>
      <c r="BD39" s="10" t="str">
        <f t="shared" si="2"/>
        <v>🟢 BÌNH THƯỜNG</v>
      </c>
    </row>
    <row r="40" spans="1:56" x14ac:dyDescent="0.25">
      <c r="A40" s="5">
        <v>32</v>
      </c>
      <c r="B40" s="15" t="s">
        <v>1202</v>
      </c>
      <c r="C40" s="5" t="s">
        <v>900</v>
      </c>
      <c r="D40" s="5" t="s">
        <v>429</v>
      </c>
      <c r="E40" s="11" t="s">
        <v>430</v>
      </c>
      <c r="F40" s="6">
        <f>SUMIFS(NhatKy_ViPham!K:K, NhatKy_ViPham!E:E, "10_Anh", NhatKy_ViPham!F:F, B40, NhatKy_ViPham!H:H, "L01")</f>
        <v>0</v>
      </c>
      <c r="G40" s="6">
        <f>SUMIFS(NhatKy_ViPham!K:K, NhatKy_ViPham!E:E, "10_Anh", NhatKy_ViPham!F:F, B40, NhatKy_ViPham!H:H, "L02")</f>
        <v>0</v>
      </c>
      <c r="H40" s="6">
        <f>SUMIFS(NhatKy_ViPham!K:K, NhatKy_ViPham!E:E, "10_Anh", NhatKy_ViPham!F:F, B40, NhatKy_ViPham!H:H, "L03")</f>
        <v>0</v>
      </c>
      <c r="I40" s="6">
        <f>SUMIFS(NhatKy_ViPham!K:K, NhatKy_ViPham!E:E, "10_Anh", NhatKy_ViPham!F:F, B40, NhatKy_ViPham!H:H, "L04")</f>
        <v>0</v>
      </c>
      <c r="J40" s="6">
        <f>SUMIFS(NhatKy_ViPham!K:K, NhatKy_ViPham!E:E, "10_Anh", NhatKy_ViPham!F:F, B40, NhatKy_ViPham!H:H, "L05")</f>
        <v>0</v>
      </c>
      <c r="K40" s="6">
        <f>SUMIFS(NhatKy_ViPham!K:K, NhatKy_ViPham!E:E, "10_Anh", NhatKy_ViPham!F:F, B40, NhatKy_ViPham!H:H, "L06")</f>
        <v>0</v>
      </c>
      <c r="L40" s="6">
        <f>SUMIFS(NhatKy_ViPham!K:K, NhatKy_ViPham!E:E, "10_Anh", NhatKy_ViPham!F:F, B40, NhatKy_ViPham!H:H, "L07")</f>
        <v>0</v>
      </c>
      <c r="M40" s="6">
        <f>SUMIFS(NhatKy_ViPham!K:K, NhatKy_ViPham!E:E, "10_Anh", NhatKy_ViPham!F:F, B40, NhatKy_ViPham!H:H, "L08")</f>
        <v>0</v>
      </c>
      <c r="N40" s="6">
        <f>SUMIFS(NhatKy_ViPham!K:K, NhatKy_ViPham!E:E, "10_Anh", NhatKy_ViPham!F:F, B40, NhatKy_ViPham!H:H, "L09")</f>
        <v>0</v>
      </c>
      <c r="O40" s="6">
        <f>SUMIFS(NhatKy_ViPham!K:K, NhatKy_ViPham!E:E, "10_Anh", NhatKy_ViPham!F:F, B40, NhatKy_ViPham!H:H, "L10")</f>
        <v>0</v>
      </c>
      <c r="P40" s="12">
        <f>SUMIFS(NhatKy_ViPham!J:J, NhatKy_ViPham!E:E, "10_Anh", NhatKy_ViPham!F:F, B40)</f>
        <v>0</v>
      </c>
      <c r="Q40" s="13">
        <f>SUMIFS(NhatKy_ViPham!K:K, NhatKy_ViPham!E:E, "10_Anh", NhatKy_ViPham!F:F, B40)</f>
        <v>0</v>
      </c>
      <c r="R40" s="6">
        <f>100 + SUMIFS(NhatKy_ViPham!J:J, NhatKy_ViPham!E:E, "10_Anh", NhatKy_ViPham!F:F, B40, NhatKy_ViPham!C:C, "T1") - SUMIFS(NhatKy_ViPham!K:K, NhatKy_ViPham!E:E, "10_Anh", NhatKy_ViPham!F:F, B40, NhatKy_ViPham!C:C, "T1")</f>
        <v>100</v>
      </c>
      <c r="S40" s="6">
        <f>100 + SUMIFS(NhatKy_ViPham!J:J, NhatKy_ViPham!E:E, "10_Anh", NhatKy_ViPham!F:F, B40, NhatKy_ViPham!C:C, "T2") - SUMIFS(NhatKy_ViPham!K:K, NhatKy_ViPham!E:E, "10_Anh", NhatKy_ViPham!F:F, B40, NhatKy_ViPham!C:C, "T2")</f>
        <v>100</v>
      </c>
      <c r="T40" s="6">
        <f>100 + SUMIFS(NhatKy_ViPham!J:J, NhatKy_ViPham!E:E, "10_Anh", NhatKy_ViPham!F:F, B40, NhatKy_ViPham!C:C, "T3") - SUMIFS(NhatKy_ViPham!K:K, NhatKy_ViPham!E:E, "10_Anh", NhatKy_ViPham!F:F, B40, NhatKy_ViPham!C:C, "T3")</f>
        <v>100</v>
      </c>
      <c r="U40" s="6">
        <f>100 + SUMIFS(NhatKy_ViPham!J:J, NhatKy_ViPham!E:E, "10_Anh", NhatKy_ViPham!F:F, B40, NhatKy_ViPham!C:C, "T4") - SUMIFS(NhatKy_ViPham!K:K, NhatKy_ViPham!E:E, "10_Anh", NhatKy_ViPham!F:F, B40, NhatKy_ViPham!C:C, "T4")</f>
        <v>100</v>
      </c>
      <c r="V40" s="6">
        <f>100 + SUMIFS(NhatKy_ViPham!J:J, NhatKy_ViPham!E:E, "10_Anh", NhatKy_ViPham!F:F, B40, NhatKy_ViPham!C:C, "T5") - SUMIFS(NhatKy_ViPham!K:K, NhatKy_ViPham!E:E, "10_Anh", NhatKy_ViPham!F:F, B40, NhatKy_ViPham!C:C, "T5")</f>
        <v>100</v>
      </c>
      <c r="W40" s="6">
        <f>100 + SUMIFS(NhatKy_ViPham!J:J, NhatKy_ViPham!E:E, "10_Anh", NhatKy_ViPham!F:F, B40, NhatKy_ViPham!C:C, "T6") - SUMIFS(NhatKy_ViPham!K:K, NhatKy_ViPham!E:E, "10_Anh", NhatKy_ViPham!F:F, B40, NhatKy_ViPham!C:C, "T6")</f>
        <v>100</v>
      </c>
      <c r="X40" s="6">
        <f>100 + SUMIFS(NhatKy_ViPham!J:J, NhatKy_ViPham!E:E, "10_Anh", NhatKy_ViPham!F:F, B40, NhatKy_ViPham!C:C, "T7") - SUMIFS(NhatKy_ViPham!K:K, NhatKy_ViPham!E:E, "10_Anh", NhatKy_ViPham!F:F, B40, NhatKy_ViPham!C:C, "T7")</f>
        <v>100</v>
      </c>
      <c r="Y40" s="6">
        <f>100 + SUMIFS(NhatKy_ViPham!J:J, NhatKy_ViPham!E:E, "10_Anh", NhatKy_ViPham!F:F, B40, NhatKy_ViPham!C:C, "T8") - SUMIFS(NhatKy_ViPham!K:K, NhatKy_ViPham!E:E, "10_Anh", NhatKy_ViPham!F:F, B40, NhatKy_ViPham!C:C, "T8")</f>
        <v>100</v>
      </c>
      <c r="Z40" s="6">
        <f>100 + SUMIFS(NhatKy_ViPham!J:J, NhatKy_ViPham!E:E, "10_Anh", NhatKy_ViPham!F:F, B40, NhatKy_ViPham!C:C, "T9") - SUMIFS(NhatKy_ViPham!K:K, NhatKy_ViPham!E:E, "10_Anh", NhatKy_ViPham!F:F, B40, NhatKy_ViPham!C:C, "T9")</f>
        <v>100</v>
      </c>
      <c r="AA40" s="6">
        <f>100 + SUMIFS(NhatKy_ViPham!J:J, NhatKy_ViPham!E:E, "10_Anh", NhatKy_ViPham!F:F, B40, NhatKy_ViPham!C:C, "T10") - SUMIFS(NhatKy_ViPham!K:K, NhatKy_ViPham!E:E, "10_Anh", NhatKy_ViPham!F:F, B40, NhatKy_ViPham!C:C, "T10")</f>
        <v>100</v>
      </c>
      <c r="AB40" s="6">
        <f>100 + SUMIFS(NhatKy_ViPham!J:J, NhatKy_ViPham!E:E, "10_Anh", NhatKy_ViPham!F:F, B40, NhatKy_ViPham!C:C, "T11") - SUMIFS(NhatKy_ViPham!K:K, NhatKy_ViPham!E:E, "10_Anh", NhatKy_ViPham!F:F, B40, NhatKy_ViPham!C:C, "T11")</f>
        <v>100</v>
      </c>
      <c r="AC40" s="6">
        <f>100 + SUMIFS(NhatKy_ViPham!J:J, NhatKy_ViPham!E:E, "10_Anh", NhatKy_ViPham!F:F, B40, NhatKy_ViPham!C:C, "T12") - SUMIFS(NhatKy_ViPham!K:K, NhatKy_ViPham!E:E, "10_Anh", NhatKy_ViPham!F:F, B40, NhatKy_ViPham!C:C, "T12")</f>
        <v>100</v>
      </c>
      <c r="AD40" s="6">
        <f>100 + SUMIFS(NhatKy_ViPham!J:J, NhatKy_ViPham!E:E, "10_Anh", NhatKy_ViPham!F:F, B40, NhatKy_ViPham!C:C, "T13") - SUMIFS(NhatKy_ViPham!K:K, NhatKy_ViPham!E:E, "10_Anh", NhatKy_ViPham!F:F, B40, NhatKy_ViPham!C:C, "T13")</f>
        <v>100</v>
      </c>
      <c r="AE40" s="6">
        <f>100 + SUMIFS(NhatKy_ViPham!J:J, NhatKy_ViPham!E:E, "10_Anh", NhatKy_ViPham!F:F, B40, NhatKy_ViPham!C:C, "T14") - SUMIFS(NhatKy_ViPham!K:K, NhatKy_ViPham!E:E, "10_Anh", NhatKy_ViPham!F:F, B40, NhatKy_ViPham!C:C, "T14")</f>
        <v>100</v>
      </c>
      <c r="AF40" s="6">
        <f>100 + SUMIFS(NhatKy_ViPham!J:J, NhatKy_ViPham!E:E, "10_Anh", NhatKy_ViPham!F:F, B40, NhatKy_ViPham!C:C, "T15") - SUMIFS(NhatKy_ViPham!K:K, NhatKy_ViPham!E:E, "10_Anh", NhatKy_ViPham!F:F, B40, NhatKy_ViPham!C:C, "T15")</f>
        <v>100</v>
      </c>
      <c r="AG40" s="6">
        <f>100 + SUMIFS(NhatKy_ViPham!J:J, NhatKy_ViPham!E:E, "10_Anh", NhatKy_ViPham!F:F, B40, NhatKy_ViPham!C:C, "T16") - SUMIFS(NhatKy_ViPham!K:K, NhatKy_ViPham!E:E, "10_Anh", NhatKy_ViPham!F:F, B40, NhatKy_ViPham!C:C, "T16")</f>
        <v>100</v>
      </c>
      <c r="AH40" s="6">
        <f>100 + SUMIFS(NhatKy_ViPham!J:J, NhatKy_ViPham!E:E, "10_Anh", NhatKy_ViPham!F:F, B40, NhatKy_ViPham!C:C, "T17") - SUMIFS(NhatKy_ViPham!K:K, NhatKy_ViPham!E:E, "10_Anh", NhatKy_ViPham!F:F, B40, NhatKy_ViPham!C:C, "T17")</f>
        <v>100</v>
      </c>
      <c r="AI40" s="6">
        <f>100 + SUMIFS(NhatKy_ViPham!J:J, NhatKy_ViPham!E:E, "10_Anh", NhatKy_ViPham!F:F, B40, NhatKy_ViPham!C:C, "T18") - SUMIFS(NhatKy_ViPham!K:K, NhatKy_ViPham!E:E, "10_Anh", NhatKy_ViPham!F:F, B40, NhatKy_ViPham!C:C, "T18")</f>
        <v>100</v>
      </c>
      <c r="AJ40" s="6">
        <f>100 + SUMIFS(NhatKy_ViPham!J:J, NhatKy_ViPham!E:E, "10_Anh", NhatKy_ViPham!F:F, B40, NhatKy_ViPham!C:C, "T19") - SUMIFS(NhatKy_ViPham!K:K, NhatKy_ViPham!E:E, "10_Anh", NhatKy_ViPham!F:F, B40, NhatKy_ViPham!C:C, "T19")</f>
        <v>100</v>
      </c>
      <c r="AK40" s="6">
        <f>100 + SUMIFS(NhatKy_ViPham!J:J, NhatKy_ViPham!E:E, "10_Anh", NhatKy_ViPham!F:F, B40, NhatKy_ViPham!C:C, "T20") - SUMIFS(NhatKy_ViPham!K:K, NhatKy_ViPham!E:E, "10_Anh", NhatKy_ViPham!F:F, B40, NhatKy_ViPham!C:C, "T20")</f>
        <v>100</v>
      </c>
      <c r="AL40" s="6">
        <f>100 + SUMIFS(NhatKy_ViPham!J:J, NhatKy_ViPham!E:E, "10_Anh", NhatKy_ViPham!F:F, B40, NhatKy_ViPham!C:C, "T21") - SUMIFS(NhatKy_ViPham!K:K, NhatKy_ViPham!E:E, "10_Anh", NhatKy_ViPham!F:F, B40, NhatKy_ViPham!C:C, "T21")</f>
        <v>100</v>
      </c>
      <c r="AM40" s="6">
        <f>100 + SUMIFS(NhatKy_ViPham!J:J, NhatKy_ViPham!E:E, "10_Anh", NhatKy_ViPham!F:F, B40, NhatKy_ViPham!C:C, "T22") - SUMIFS(NhatKy_ViPham!K:K, NhatKy_ViPham!E:E, "10_Anh", NhatKy_ViPham!F:F, B40, NhatKy_ViPham!C:C, "T22")</f>
        <v>100</v>
      </c>
      <c r="AN40" s="6">
        <f>100 + SUMIFS(NhatKy_ViPham!J:J, NhatKy_ViPham!E:E, "10_Anh", NhatKy_ViPham!F:F, B40, NhatKy_ViPham!C:C, "T23") - SUMIFS(NhatKy_ViPham!K:K, NhatKy_ViPham!E:E, "10_Anh", NhatKy_ViPham!F:F, B40, NhatKy_ViPham!C:C, "T23")</f>
        <v>100</v>
      </c>
      <c r="AO40" s="6">
        <f>100 + SUMIFS(NhatKy_ViPham!J:J, NhatKy_ViPham!E:E, "10_Anh", NhatKy_ViPham!F:F, B40, NhatKy_ViPham!C:C, "T24") - SUMIFS(NhatKy_ViPham!K:K, NhatKy_ViPham!E:E, "10_Anh", NhatKy_ViPham!F:F, B40, NhatKy_ViPham!C:C, "T24")</f>
        <v>100</v>
      </c>
      <c r="AP40" s="6">
        <f>100 + SUMIFS(NhatKy_ViPham!J:J, NhatKy_ViPham!E:E, "10_Anh", NhatKy_ViPham!F:F, B40, NhatKy_ViPham!C:C, "T25") - SUMIFS(NhatKy_ViPham!K:K, NhatKy_ViPham!E:E, "10_Anh", NhatKy_ViPham!F:F, B40, NhatKy_ViPham!C:C, "T25")</f>
        <v>100</v>
      </c>
      <c r="AQ40" s="6">
        <f>100 + SUMIFS(NhatKy_ViPham!J:J, NhatKy_ViPham!E:E, "10_Anh", NhatKy_ViPham!F:F, B40, NhatKy_ViPham!C:C, "T26") - SUMIFS(NhatKy_ViPham!K:K, NhatKy_ViPham!E:E, "10_Anh", NhatKy_ViPham!F:F, B40, NhatKy_ViPham!C:C, "T26")</f>
        <v>100</v>
      </c>
      <c r="AR40" s="6">
        <f>100 + SUMIFS(NhatKy_ViPham!J:J, NhatKy_ViPham!E:E, "10_Anh", NhatKy_ViPham!F:F, B40, NhatKy_ViPham!C:C, "T27") - SUMIFS(NhatKy_ViPham!K:K, NhatKy_ViPham!E:E, "10_Anh", NhatKy_ViPham!F:F, B40, NhatKy_ViPham!C:C, "T27")</f>
        <v>100</v>
      </c>
      <c r="AS40" s="6">
        <f>100 + SUMIFS(NhatKy_ViPham!J:J, NhatKy_ViPham!E:E, "10_Anh", NhatKy_ViPham!F:F, B40, NhatKy_ViPham!C:C, "T28") - SUMIFS(NhatKy_ViPham!K:K, NhatKy_ViPham!E:E, "10_Anh", NhatKy_ViPham!F:F, B40, NhatKy_ViPham!C:C, "T28")</f>
        <v>100</v>
      </c>
      <c r="AT40" s="6">
        <f>100 + SUMIFS(NhatKy_ViPham!J:J, NhatKy_ViPham!E:E, "10_Anh", NhatKy_ViPham!F:F, B40, NhatKy_ViPham!C:C, "T29") - SUMIFS(NhatKy_ViPham!K:K, NhatKy_ViPham!E:E, "10_Anh", NhatKy_ViPham!F:F, B40, NhatKy_ViPham!C:C, "T29")</f>
        <v>100</v>
      </c>
      <c r="AU40" s="6">
        <f>100 + SUMIFS(NhatKy_ViPham!J:J, NhatKy_ViPham!E:E, "10_Anh", NhatKy_ViPham!F:F, B40, NhatKy_ViPham!C:C, "T30") - SUMIFS(NhatKy_ViPham!K:K, NhatKy_ViPham!E:E, "10_Anh", NhatKy_ViPham!F:F, B40, NhatKy_ViPham!C:C, "T30")</f>
        <v>100</v>
      </c>
      <c r="AV40" s="6">
        <f>100 + SUMIFS(NhatKy_ViPham!J:J, NhatKy_ViPham!E:E, "10_Anh", NhatKy_ViPham!F:F, B40, NhatKy_ViPham!C:C, "T31") - SUMIFS(NhatKy_ViPham!K:K, NhatKy_ViPham!E:E, "10_Anh", NhatKy_ViPham!F:F, B40, NhatKy_ViPham!C:C, "T31")</f>
        <v>100</v>
      </c>
      <c r="AW40" s="6">
        <f>100 + SUMIFS(NhatKy_ViPham!J:J, NhatKy_ViPham!E:E, "10_Anh", NhatKy_ViPham!F:F, B40, NhatKy_ViPham!C:C, "T32") - SUMIFS(NhatKy_ViPham!K:K, NhatKy_ViPham!E:E, "10_Anh", NhatKy_ViPham!F:F, B40, NhatKy_ViPham!C:C, "T32")</f>
        <v>100</v>
      </c>
      <c r="AX40" s="6">
        <f>100 + SUMIFS(NhatKy_ViPham!J:J, NhatKy_ViPham!E:E, "10_Anh", NhatKy_ViPham!F:F, B40, NhatKy_ViPham!C:C, "T33") - SUMIFS(NhatKy_ViPham!K:K, NhatKy_ViPham!E:E, "10_Anh", NhatKy_ViPham!F:F, B40, NhatKy_ViPham!C:C, "T33")</f>
        <v>100</v>
      </c>
      <c r="AY40" s="6">
        <f>100 + SUMIFS(NhatKy_ViPham!J:J, NhatKy_ViPham!E:E, "10_Anh", NhatKy_ViPham!F:F, B40, NhatKy_ViPham!C:C, "T34") - SUMIFS(NhatKy_ViPham!K:K, NhatKy_ViPham!E:E, "10_Anh", NhatKy_ViPham!F:F, B40, NhatKy_ViPham!C:C, "T34")</f>
        <v>100</v>
      </c>
      <c r="AZ40" s="6">
        <f>100 + SUMIFS(NhatKy_ViPham!J:J, NhatKy_ViPham!E:E, "10_Anh", NhatKy_ViPham!F:F, B40, NhatKy_ViPham!C:C, "T35") - SUMIFS(NhatKy_ViPham!K:K, NhatKy_ViPham!E:E, "10_Anh", NhatKy_ViPham!F:F, B40, NhatKy_ViPham!C:C, "T35")</f>
        <v>100</v>
      </c>
      <c r="BA40" s="12">
        <f t="shared" si="0"/>
        <v>100</v>
      </c>
      <c r="BB40" s="11" t="s">
        <v>430</v>
      </c>
      <c r="BC40" s="16" t="str">
        <f t="shared" si="1"/>
        <v>Tốt</v>
      </c>
      <c r="BD40" s="15" t="str">
        <f t="shared" si="2"/>
        <v>🟢 BÌNH THƯỜNG</v>
      </c>
    </row>
    <row r="41" spans="1:56" x14ac:dyDescent="0.25">
      <c r="A41" s="4">
        <v>33</v>
      </c>
      <c r="B41" s="10" t="s">
        <v>1203</v>
      </c>
      <c r="C41" s="4" t="s">
        <v>852</v>
      </c>
      <c r="D41" s="4" t="s">
        <v>429</v>
      </c>
      <c r="E41" s="11" t="s">
        <v>430</v>
      </c>
      <c r="F41" s="7">
        <f>SUMIFS(NhatKy_ViPham!K:K, NhatKy_ViPham!E:E, "10_Anh", NhatKy_ViPham!F:F, B41, NhatKy_ViPham!H:H, "L01")</f>
        <v>0</v>
      </c>
      <c r="G41" s="7">
        <f>SUMIFS(NhatKy_ViPham!K:K, NhatKy_ViPham!E:E, "10_Anh", NhatKy_ViPham!F:F, B41, NhatKy_ViPham!H:H, "L02")</f>
        <v>0</v>
      </c>
      <c r="H41" s="7">
        <f>SUMIFS(NhatKy_ViPham!K:K, NhatKy_ViPham!E:E, "10_Anh", NhatKy_ViPham!F:F, B41, NhatKy_ViPham!H:H, "L03")</f>
        <v>0</v>
      </c>
      <c r="I41" s="7">
        <f>SUMIFS(NhatKy_ViPham!K:K, NhatKy_ViPham!E:E, "10_Anh", NhatKy_ViPham!F:F, B41, NhatKy_ViPham!H:H, "L04")</f>
        <v>0</v>
      </c>
      <c r="J41" s="7">
        <f>SUMIFS(NhatKy_ViPham!K:K, NhatKy_ViPham!E:E, "10_Anh", NhatKy_ViPham!F:F, B41, NhatKy_ViPham!H:H, "L05")</f>
        <v>0</v>
      </c>
      <c r="K41" s="7">
        <f>SUMIFS(NhatKy_ViPham!K:K, NhatKy_ViPham!E:E, "10_Anh", NhatKy_ViPham!F:F, B41, NhatKy_ViPham!H:H, "L06")</f>
        <v>0</v>
      </c>
      <c r="L41" s="7">
        <f>SUMIFS(NhatKy_ViPham!K:K, NhatKy_ViPham!E:E, "10_Anh", NhatKy_ViPham!F:F, B41, NhatKy_ViPham!H:H, "L07")</f>
        <v>0</v>
      </c>
      <c r="M41" s="7">
        <f>SUMIFS(NhatKy_ViPham!K:K, NhatKy_ViPham!E:E, "10_Anh", NhatKy_ViPham!F:F, B41, NhatKy_ViPham!H:H, "L08")</f>
        <v>0</v>
      </c>
      <c r="N41" s="7">
        <f>SUMIFS(NhatKy_ViPham!K:K, NhatKy_ViPham!E:E, "10_Anh", NhatKy_ViPham!F:F, B41, NhatKy_ViPham!H:H, "L09")</f>
        <v>0</v>
      </c>
      <c r="O41" s="7">
        <f>SUMIFS(NhatKy_ViPham!K:K, NhatKy_ViPham!E:E, "10_Anh", NhatKy_ViPham!F:F, B41, NhatKy_ViPham!H:H, "L10")</f>
        <v>0</v>
      </c>
      <c r="P41" s="12">
        <f>SUMIFS(NhatKy_ViPham!J:J, NhatKy_ViPham!E:E, "10_Anh", NhatKy_ViPham!F:F, B41)</f>
        <v>0</v>
      </c>
      <c r="Q41" s="13">
        <f>SUMIFS(NhatKy_ViPham!K:K, NhatKy_ViPham!E:E, "10_Anh", NhatKy_ViPham!F:F, B41)</f>
        <v>0</v>
      </c>
      <c r="R41" s="7">
        <f>100 + SUMIFS(NhatKy_ViPham!J:J, NhatKy_ViPham!E:E, "10_Anh", NhatKy_ViPham!F:F, B41, NhatKy_ViPham!C:C, "T1") - SUMIFS(NhatKy_ViPham!K:K, NhatKy_ViPham!E:E, "10_Anh", NhatKy_ViPham!F:F, B41, NhatKy_ViPham!C:C, "T1")</f>
        <v>100</v>
      </c>
      <c r="S41" s="7">
        <f>100 + SUMIFS(NhatKy_ViPham!J:J, NhatKy_ViPham!E:E, "10_Anh", NhatKy_ViPham!F:F, B41, NhatKy_ViPham!C:C, "T2") - SUMIFS(NhatKy_ViPham!K:K, NhatKy_ViPham!E:E, "10_Anh", NhatKy_ViPham!F:F, B41, NhatKy_ViPham!C:C, "T2")</f>
        <v>100</v>
      </c>
      <c r="T41" s="7">
        <f>100 + SUMIFS(NhatKy_ViPham!J:J, NhatKy_ViPham!E:E, "10_Anh", NhatKy_ViPham!F:F, B41, NhatKy_ViPham!C:C, "T3") - SUMIFS(NhatKy_ViPham!K:K, NhatKy_ViPham!E:E, "10_Anh", NhatKy_ViPham!F:F, B41, NhatKy_ViPham!C:C, "T3")</f>
        <v>100</v>
      </c>
      <c r="U41" s="7">
        <f>100 + SUMIFS(NhatKy_ViPham!J:J, NhatKy_ViPham!E:E, "10_Anh", NhatKy_ViPham!F:F, B41, NhatKy_ViPham!C:C, "T4") - SUMIFS(NhatKy_ViPham!K:K, NhatKy_ViPham!E:E, "10_Anh", NhatKy_ViPham!F:F, B41, NhatKy_ViPham!C:C, "T4")</f>
        <v>100</v>
      </c>
      <c r="V41" s="7">
        <f>100 + SUMIFS(NhatKy_ViPham!J:J, NhatKy_ViPham!E:E, "10_Anh", NhatKy_ViPham!F:F, B41, NhatKy_ViPham!C:C, "T5") - SUMIFS(NhatKy_ViPham!K:K, NhatKy_ViPham!E:E, "10_Anh", NhatKy_ViPham!F:F, B41, NhatKy_ViPham!C:C, "T5")</f>
        <v>100</v>
      </c>
      <c r="W41" s="7">
        <f>100 + SUMIFS(NhatKy_ViPham!J:J, NhatKy_ViPham!E:E, "10_Anh", NhatKy_ViPham!F:F, B41, NhatKy_ViPham!C:C, "T6") - SUMIFS(NhatKy_ViPham!K:K, NhatKy_ViPham!E:E, "10_Anh", NhatKy_ViPham!F:F, B41, NhatKy_ViPham!C:C, "T6")</f>
        <v>100</v>
      </c>
      <c r="X41" s="7">
        <f>100 + SUMIFS(NhatKy_ViPham!J:J, NhatKy_ViPham!E:E, "10_Anh", NhatKy_ViPham!F:F, B41, NhatKy_ViPham!C:C, "T7") - SUMIFS(NhatKy_ViPham!K:K, NhatKy_ViPham!E:E, "10_Anh", NhatKy_ViPham!F:F, B41, NhatKy_ViPham!C:C, "T7")</f>
        <v>100</v>
      </c>
      <c r="Y41" s="7">
        <f>100 + SUMIFS(NhatKy_ViPham!J:J, NhatKy_ViPham!E:E, "10_Anh", NhatKy_ViPham!F:F, B41, NhatKy_ViPham!C:C, "T8") - SUMIFS(NhatKy_ViPham!K:K, NhatKy_ViPham!E:E, "10_Anh", NhatKy_ViPham!F:F, B41, NhatKy_ViPham!C:C, "T8")</f>
        <v>100</v>
      </c>
      <c r="Z41" s="7">
        <f>100 + SUMIFS(NhatKy_ViPham!J:J, NhatKy_ViPham!E:E, "10_Anh", NhatKy_ViPham!F:F, B41, NhatKy_ViPham!C:C, "T9") - SUMIFS(NhatKy_ViPham!K:K, NhatKy_ViPham!E:E, "10_Anh", NhatKy_ViPham!F:F, B41, NhatKy_ViPham!C:C, "T9")</f>
        <v>100</v>
      </c>
      <c r="AA41" s="7">
        <f>100 + SUMIFS(NhatKy_ViPham!J:J, NhatKy_ViPham!E:E, "10_Anh", NhatKy_ViPham!F:F, B41, NhatKy_ViPham!C:C, "T10") - SUMIFS(NhatKy_ViPham!K:K, NhatKy_ViPham!E:E, "10_Anh", NhatKy_ViPham!F:F, B41, NhatKy_ViPham!C:C, "T10")</f>
        <v>100</v>
      </c>
      <c r="AB41" s="7">
        <f>100 + SUMIFS(NhatKy_ViPham!J:J, NhatKy_ViPham!E:E, "10_Anh", NhatKy_ViPham!F:F, B41, NhatKy_ViPham!C:C, "T11") - SUMIFS(NhatKy_ViPham!K:K, NhatKy_ViPham!E:E, "10_Anh", NhatKy_ViPham!F:F, B41, NhatKy_ViPham!C:C, "T11")</f>
        <v>100</v>
      </c>
      <c r="AC41" s="7">
        <f>100 + SUMIFS(NhatKy_ViPham!J:J, NhatKy_ViPham!E:E, "10_Anh", NhatKy_ViPham!F:F, B41, NhatKy_ViPham!C:C, "T12") - SUMIFS(NhatKy_ViPham!K:K, NhatKy_ViPham!E:E, "10_Anh", NhatKy_ViPham!F:F, B41, NhatKy_ViPham!C:C, "T12")</f>
        <v>100</v>
      </c>
      <c r="AD41" s="7">
        <f>100 + SUMIFS(NhatKy_ViPham!J:J, NhatKy_ViPham!E:E, "10_Anh", NhatKy_ViPham!F:F, B41, NhatKy_ViPham!C:C, "T13") - SUMIFS(NhatKy_ViPham!K:K, NhatKy_ViPham!E:E, "10_Anh", NhatKy_ViPham!F:F, B41, NhatKy_ViPham!C:C, "T13")</f>
        <v>100</v>
      </c>
      <c r="AE41" s="7">
        <f>100 + SUMIFS(NhatKy_ViPham!J:J, NhatKy_ViPham!E:E, "10_Anh", NhatKy_ViPham!F:F, B41, NhatKy_ViPham!C:C, "T14") - SUMIFS(NhatKy_ViPham!K:K, NhatKy_ViPham!E:E, "10_Anh", NhatKy_ViPham!F:F, B41, NhatKy_ViPham!C:C, "T14")</f>
        <v>100</v>
      </c>
      <c r="AF41" s="7">
        <f>100 + SUMIFS(NhatKy_ViPham!J:J, NhatKy_ViPham!E:E, "10_Anh", NhatKy_ViPham!F:F, B41, NhatKy_ViPham!C:C, "T15") - SUMIFS(NhatKy_ViPham!K:K, NhatKy_ViPham!E:E, "10_Anh", NhatKy_ViPham!F:F, B41, NhatKy_ViPham!C:C, "T15")</f>
        <v>100</v>
      </c>
      <c r="AG41" s="7">
        <f>100 + SUMIFS(NhatKy_ViPham!J:J, NhatKy_ViPham!E:E, "10_Anh", NhatKy_ViPham!F:F, B41, NhatKy_ViPham!C:C, "T16") - SUMIFS(NhatKy_ViPham!K:K, NhatKy_ViPham!E:E, "10_Anh", NhatKy_ViPham!F:F, B41, NhatKy_ViPham!C:C, "T16")</f>
        <v>100</v>
      </c>
      <c r="AH41" s="7">
        <f>100 + SUMIFS(NhatKy_ViPham!J:J, NhatKy_ViPham!E:E, "10_Anh", NhatKy_ViPham!F:F, B41, NhatKy_ViPham!C:C, "T17") - SUMIFS(NhatKy_ViPham!K:K, NhatKy_ViPham!E:E, "10_Anh", NhatKy_ViPham!F:F, B41, NhatKy_ViPham!C:C, "T17")</f>
        <v>100</v>
      </c>
      <c r="AI41" s="7">
        <f>100 + SUMIFS(NhatKy_ViPham!J:J, NhatKy_ViPham!E:E, "10_Anh", NhatKy_ViPham!F:F, B41, NhatKy_ViPham!C:C, "T18") - SUMIFS(NhatKy_ViPham!K:K, NhatKy_ViPham!E:E, "10_Anh", NhatKy_ViPham!F:F, B41, NhatKy_ViPham!C:C, "T18")</f>
        <v>100</v>
      </c>
      <c r="AJ41" s="7">
        <f>100 + SUMIFS(NhatKy_ViPham!J:J, NhatKy_ViPham!E:E, "10_Anh", NhatKy_ViPham!F:F, B41, NhatKy_ViPham!C:C, "T19") - SUMIFS(NhatKy_ViPham!K:K, NhatKy_ViPham!E:E, "10_Anh", NhatKy_ViPham!F:F, B41, NhatKy_ViPham!C:C, "T19")</f>
        <v>100</v>
      </c>
      <c r="AK41" s="7">
        <f>100 + SUMIFS(NhatKy_ViPham!J:J, NhatKy_ViPham!E:E, "10_Anh", NhatKy_ViPham!F:F, B41, NhatKy_ViPham!C:C, "T20") - SUMIFS(NhatKy_ViPham!K:K, NhatKy_ViPham!E:E, "10_Anh", NhatKy_ViPham!F:F, B41, NhatKy_ViPham!C:C, "T20")</f>
        <v>100</v>
      </c>
      <c r="AL41" s="7">
        <f>100 + SUMIFS(NhatKy_ViPham!J:J, NhatKy_ViPham!E:E, "10_Anh", NhatKy_ViPham!F:F, B41, NhatKy_ViPham!C:C, "T21") - SUMIFS(NhatKy_ViPham!K:K, NhatKy_ViPham!E:E, "10_Anh", NhatKy_ViPham!F:F, B41, NhatKy_ViPham!C:C, "T21")</f>
        <v>100</v>
      </c>
      <c r="AM41" s="7">
        <f>100 + SUMIFS(NhatKy_ViPham!J:J, NhatKy_ViPham!E:E, "10_Anh", NhatKy_ViPham!F:F, B41, NhatKy_ViPham!C:C, "T22") - SUMIFS(NhatKy_ViPham!K:K, NhatKy_ViPham!E:E, "10_Anh", NhatKy_ViPham!F:F, B41, NhatKy_ViPham!C:C, "T22")</f>
        <v>100</v>
      </c>
      <c r="AN41" s="7">
        <f>100 + SUMIFS(NhatKy_ViPham!J:J, NhatKy_ViPham!E:E, "10_Anh", NhatKy_ViPham!F:F, B41, NhatKy_ViPham!C:C, "T23") - SUMIFS(NhatKy_ViPham!K:K, NhatKy_ViPham!E:E, "10_Anh", NhatKy_ViPham!F:F, B41, NhatKy_ViPham!C:C, "T23")</f>
        <v>100</v>
      </c>
      <c r="AO41" s="7">
        <f>100 + SUMIFS(NhatKy_ViPham!J:J, NhatKy_ViPham!E:E, "10_Anh", NhatKy_ViPham!F:F, B41, NhatKy_ViPham!C:C, "T24") - SUMIFS(NhatKy_ViPham!K:K, NhatKy_ViPham!E:E, "10_Anh", NhatKy_ViPham!F:F, B41, NhatKy_ViPham!C:C, "T24")</f>
        <v>100</v>
      </c>
      <c r="AP41" s="7">
        <f>100 + SUMIFS(NhatKy_ViPham!J:J, NhatKy_ViPham!E:E, "10_Anh", NhatKy_ViPham!F:F, B41, NhatKy_ViPham!C:C, "T25") - SUMIFS(NhatKy_ViPham!K:K, NhatKy_ViPham!E:E, "10_Anh", NhatKy_ViPham!F:F, B41, NhatKy_ViPham!C:C, "T25")</f>
        <v>100</v>
      </c>
      <c r="AQ41" s="7">
        <f>100 + SUMIFS(NhatKy_ViPham!J:J, NhatKy_ViPham!E:E, "10_Anh", NhatKy_ViPham!F:F, B41, NhatKy_ViPham!C:C, "T26") - SUMIFS(NhatKy_ViPham!K:K, NhatKy_ViPham!E:E, "10_Anh", NhatKy_ViPham!F:F, B41, NhatKy_ViPham!C:C, "T26")</f>
        <v>100</v>
      </c>
      <c r="AR41" s="7">
        <f>100 + SUMIFS(NhatKy_ViPham!J:J, NhatKy_ViPham!E:E, "10_Anh", NhatKy_ViPham!F:F, B41, NhatKy_ViPham!C:C, "T27") - SUMIFS(NhatKy_ViPham!K:K, NhatKy_ViPham!E:E, "10_Anh", NhatKy_ViPham!F:F, B41, NhatKy_ViPham!C:C, "T27")</f>
        <v>100</v>
      </c>
      <c r="AS41" s="7">
        <f>100 + SUMIFS(NhatKy_ViPham!J:J, NhatKy_ViPham!E:E, "10_Anh", NhatKy_ViPham!F:F, B41, NhatKy_ViPham!C:C, "T28") - SUMIFS(NhatKy_ViPham!K:K, NhatKy_ViPham!E:E, "10_Anh", NhatKy_ViPham!F:F, B41, NhatKy_ViPham!C:C, "T28")</f>
        <v>100</v>
      </c>
      <c r="AT41" s="7">
        <f>100 + SUMIFS(NhatKy_ViPham!J:J, NhatKy_ViPham!E:E, "10_Anh", NhatKy_ViPham!F:F, B41, NhatKy_ViPham!C:C, "T29") - SUMIFS(NhatKy_ViPham!K:K, NhatKy_ViPham!E:E, "10_Anh", NhatKy_ViPham!F:F, B41, NhatKy_ViPham!C:C, "T29")</f>
        <v>100</v>
      </c>
      <c r="AU41" s="7">
        <f>100 + SUMIFS(NhatKy_ViPham!J:J, NhatKy_ViPham!E:E, "10_Anh", NhatKy_ViPham!F:F, B41, NhatKy_ViPham!C:C, "T30") - SUMIFS(NhatKy_ViPham!K:K, NhatKy_ViPham!E:E, "10_Anh", NhatKy_ViPham!F:F, B41, NhatKy_ViPham!C:C, "T30")</f>
        <v>100</v>
      </c>
      <c r="AV41" s="7">
        <f>100 + SUMIFS(NhatKy_ViPham!J:J, NhatKy_ViPham!E:E, "10_Anh", NhatKy_ViPham!F:F, B41, NhatKy_ViPham!C:C, "T31") - SUMIFS(NhatKy_ViPham!K:K, NhatKy_ViPham!E:E, "10_Anh", NhatKy_ViPham!F:F, B41, NhatKy_ViPham!C:C, "T31")</f>
        <v>100</v>
      </c>
      <c r="AW41" s="7">
        <f>100 + SUMIFS(NhatKy_ViPham!J:J, NhatKy_ViPham!E:E, "10_Anh", NhatKy_ViPham!F:F, B41, NhatKy_ViPham!C:C, "T32") - SUMIFS(NhatKy_ViPham!K:K, NhatKy_ViPham!E:E, "10_Anh", NhatKy_ViPham!F:F, B41, NhatKy_ViPham!C:C, "T32")</f>
        <v>100</v>
      </c>
      <c r="AX41" s="7">
        <f>100 + SUMIFS(NhatKy_ViPham!J:J, NhatKy_ViPham!E:E, "10_Anh", NhatKy_ViPham!F:F, B41, NhatKy_ViPham!C:C, "T33") - SUMIFS(NhatKy_ViPham!K:K, NhatKy_ViPham!E:E, "10_Anh", NhatKy_ViPham!F:F, B41, NhatKy_ViPham!C:C, "T33")</f>
        <v>100</v>
      </c>
      <c r="AY41" s="7">
        <f>100 + SUMIFS(NhatKy_ViPham!J:J, NhatKy_ViPham!E:E, "10_Anh", NhatKy_ViPham!F:F, B41, NhatKy_ViPham!C:C, "T34") - SUMIFS(NhatKy_ViPham!K:K, NhatKy_ViPham!E:E, "10_Anh", NhatKy_ViPham!F:F, B41, NhatKy_ViPham!C:C, "T34")</f>
        <v>100</v>
      </c>
      <c r="AZ41" s="7">
        <f>100 + SUMIFS(NhatKy_ViPham!J:J, NhatKy_ViPham!E:E, "10_Anh", NhatKy_ViPham!F:F, B41, NhatKy_ViPham!C:C, "T35") - SUMIFS(NhatKy_ViPham!K:K, NhatKy_ViPham!E:E, "10_Anh", NhatKy_ViPham!F:F, B41, NhatKy_ViPham!C:C, "T35")</f>
        <v>100</v>
      </c>
      <c r="BA41" s="12">
        <f t="shared" si="0"/>
        <v>100</v>
      </c>
      <c r="BB41" s="11" t="s">
        <v>430</v>
      </c>
      <c r="BC41" s="14" t="str">
        <f t="shared" si="1"/>
        <v>Tốt</v>
      </c>
      <c r="BD41" s="10" t="str">
        <f t="shared" si="2"/>
        <v>🟢 BÌNH THƯỜNG</v>
      </c>
    </row>
    <row r="42" spans="1:56" x14ac:dyDescent="0.25">
      <c r="A42" s="5">
        <v>34</v>
      </c>
      <c r="B42" s="15" t="s">
        <v>1204</v>
      </c>
      <c r="C42" s="5" t="s">
        <v>635</v>
      </c>
      <c r="D42" s="5" t="s">
        <v>429</v>
      </c>
      <c r="E42" s="11" t="s">
        <v>430</v>
      </c>
      <c r="F42" s="6">
        <f>SUMIFS(NhatKy_ViPham!K:K, NhatKy_ViPham!E:E, "10_Anh", NhatKy_ViPham!F:F, B42, NhatKy_ViPham!H:H, "L01")</f>
        <v>0</v>
      </c>
      <c r="G42" s="6">
        <f>SUMIFS(NhatKy_ViPham!K:K, NhatKy_ViPham!E:E, "10_Anh", NhatKy_ViPham!F:F, B42, NhatKy_ViPham!H:H, "L02")</f>
        <v>0</v>
      </c>
      <c r="H42" s="6">
        <f>SUMIFS(NhatKy_ViPham!K:K, NhatKy_ViPham!E:E, "10_Anh", NhatKy_ViPham!F:F, B42, NhatKy_ViPham!H:H, "L03")</f>
        <v>0</v>
      </c>
      <c r="I42" s="6">
        <f>SUMIFS(NhatKy_ViPham!K:K, NhatKy_ViPham!E:E, "10_Anh", NhatKy_ViPham!F:F, B42, NhatKy_ViPham!H:H, "L04")</f>
        <v>0</v>
      </c>
      <c r="J42" s="6">
        <f>SUMIFS(NhatKy_ViPham!K:K, NhatKy_ViPham!E:E, "10_Anh", NhatKy_ViPham!F:F, B42, NhatKy_ViPham!H:H, "L05")</f>
        <v>0</v>
      </c>
      <c r="K42" s="6">
        <f>SUMIFS(NhatKy_ViPham!K:K, NhatKy_ViPham!E:E, "10_Anh", NhatKy_ViPham!F:F, B42, NhatKy_ViPham!H:H, "L06")</f>
        <v>0</v>
      </c>
      <c r="L42" s="6">
        <f>SUMIFS(NhatKy_ViPham!K:K, NhatKy_ViPham!E:E, "10_Anh", NhatKy_ViPham!F:F, B42, NhatKy_ViPham!H:H, "L07")</f>
        <v>0</v>
      </c>
      <c r="M42" s="6">
        <f>SUMIFS(NhatKy_ViPham!K:K, NhatKy_ViPham!E:E, "10_Anh", NhatKy_ViPham!F:F, B42, NhatKy_ViPham!H:H, "L08")</f>
        <v>0</v>
      </c>
      <c r="N42" s="6">
        <f>SUMIFS(NhatKy_ViPham!K:K, NhatKy_ViPham!E:E, "10_Anh", NhatKy_ViPham!F:F, B42, NhatKy_ViPham!H:H, "L09")</f>
        <v>0</v>
      </c>
      <c r="O42" s="6">
        <f>SUMIFS(NhatKy_ViPham!K:K, NhatKy_ViPham!E:E, "10_Anh", NhatKy_ViPham!F:F, B42, NhatKy_ViPham!H:H, "L10")</f>
        <v>0</v>
      </c>
      <c r="P42" s="12">
        <f>SUMIFS(NhatKy_ViPham!J:J, NhatKy_ViPham!E:E, "10_Anh", NhatKy_ViPham!F:F, B42)</f>
        <v>0</v>
      </c>
      <c r="Q42" s="13">
        <f>SUMIFS(NhatKy_ViPham!K:K, NhatKy_ViPham!E:E, "10_Anh", NhatKy_ViPham!F:F, B42)</f>
        <v>0</v>
      </c>
      <c r="R42" s="6">
        <f>100 + SUMIFS(NhatKy_ViPham!J:J, NhatKy_ViPham!E:E, "10_Anh", NhatKy_ViPham!F:F, B42, NhatKy_ViPham!C:C, "T1") - SUMIFS(NhatKy_ViPham!K:K, NhatKy_ViPham!E:E, "10_Anh", NhatKy_ViPham!F:F, B42, NhatKy_ViPham!C:C, "T1")</f>
        <v>100</v>
      </c>
      <c r="S42" s="6">
        <f>100 + SUMIFS(NhatKy_ViPham!J:J, NhatKy_ViPham!E:E, "10_Anh", NhatKy_ViPham!F:F, B42, NhatKy_ViPham!C:C, "T2") - SUMIFS(NhatKy_ViPham!K:K, NhatKy_ViPham!E:E, "10_Anh", NhatKy_ViPham!F:F, B42, NhatKy_ViPham!C:C, "T2")</f>
        <v>100</v>
      </c>
      <c r="T42" s="6">
        <f>100 + SUMIFS(NhatKy_ViPham!J:J, NhatKy_ViPham!E:E, "10_Anh", NhatKy_ViPham!F:F, B42, NhatKy_ViPham!C:C, "T3") - SUMIFS(NhatKy_ViPham!K:K, NhatKy_ViPham!E:E, "10_Anh", NhatKy_ViPham!F:F, B42, NhatKy_ViPham!C:C, "T3")</f>
        <v>100</v>
      </c>
      <c r="U42" s="6">
        <f>100 + SUMIFS(NhatKy_ViPham!J:J, NhatKy_ViPham!E:E, "10_Anh", NhatKy_ViPham!F:F, B42, NhatKy_ViPham!C:C, "T4") - SUMIFS(NhatKy_ViPham!K:K, NhatKy_ViPham!E:E, "10_Anh", NhatKy_ViPham!F:F, B42, NhatKy_ViPham!C:C, "T4")</f>
        <v>100</v>
      </c>
      <c r="V42" s="6">
        <f>100 + SUMIFS(NhatKy_ViPham!J:J, NhatKy_ViPham!E:E, "10_Anh", NhatKy_ViPham!F:F, B42, NhatKy_ViPham!C:C, "T5") - SUMIFS(NhatKy_ViPham!K:K, NhatKy_ViPham!E:E, "10_Anh", NhatKy_ViPham!F:F, B42, NhatKy_ViPham!C:C, "T5")</f>
        <v>100</v>
      </c>
      <c r="W42" s="6">
        <f>100 + SUMIFS(NhatKy_ViPham!J:J, NhatKy_ViPham!E:E, "10_Anh", NhatKy_ViPham!F:F, B42, NhatKy_ViPham!C:C, "T6") - SUMIFS(NhatKy_ViPham!K:K, NhatKy_ViPham!E:E, "10_Anh", NhatKy_ViPham!F:F, B42, NhatKy_ViPham!C:C, "T6")</f>
        <v>100</v>
      </c>
      <c r="X42" s="6">
        <f>100 + SUMIFS(NhatKy_ViPham!J:J, NhatKy_ViPham!E:E, "10_Anh", NhatKy_ViPham!F:F, B42, NhatKy_ViPham!C:C, "T7") - SUMIFS(NhatKy_ViPham!K:K, NhatKy_ViPham!E:E, "10_Anh", NhatKy_ViPham!F:F, B42, NhatKy_ViPham!C:C, "T7")</f>
        <v>100</v>
      </c>
      <c r="Y42" s="6">
        <f>100 + SUMIFS(NhatKy_ViPham!J:J, NhatKy_ViPham!E:E, "10_Anh", NhatKy_ViPham!F:F, B42, NhatKy_ViPham!C:C, "T8") - SUMIFS(NhatKy_ViPham!K:K, NhatKy_ViPham!E:E, "10_Anh", NhatKy_ViPham!F:F, B42, NhatKy_ViPham!C:C, "T8")</f>
        <v>100</v>
      </c>
      <c r="Z42" s="6">
        <f>100 + SUMIFS(NhatKy_ViPham!J:J, NhatKy_ViPham!E:E, "10_Anh", NhatKy_ViPham!F:F, B42, NhatKy_ViPham!C:C, "T9") - SUMIFS(NhatKy_ViPham!K:K, NhatKy_ViPham!E:E, "10_Anh", NhatKy_ViPham!F:F, B42, NhatKy_ViPham!C:C, "T9")</f>
        <v>100</v>
      </c>
      <c r="AA42" s="6">
        <f>100 + SUMIFS(NhatKy_ViPham!J:J, NhatKy_ViPham!E:E, "10_Anh", NhatKy_ViPham!F:F, B42, NhatKy_ViPham!C:C, "T10") - SUMIFS(NhatKy_ViPham!K:K, NhatKy_ViPham!E:E, "10_Anh", NhatKy_ViPham!F:F, B42, NhatKy_ViPham!C:C, "T10")</f>
        <v>100</v>
      </c>
      <c r="AB42" s="6">
        <f>100 + SUMIFS(NhatKy_ViPham!J:J, NhatKy_ViPham!E:E, "10_Anh", NhatKy_ViPham!F:F, B42, NhatKy_ViPham!C:C, "T11") - SUMIFS(NhatKy_ViPham!K:K, NhatKy_ViPham!E:E, "10_Anh", NhatKy_ViPham!F:F, B42, NhatKy_ViPham!C:C, "T11")</f>
        <v>100</v>
      </c>
      <c r="AC42" s="6">
        <f>100 + SUMIFS(NhatKy_ViPham!J:J, NhatKy_ViPham!E:E, "10_Anh", NhatKy_ViPham!F:F, B42, NhatKy_ViPham!C:C, "T12") - SUMIFS(NhatKy_ViPham!K:K, NhatKy_ViPham!E:E, "10_Anh", NhatKy_ViPham!F:F, B42, NhatKy_ViPham!C:C, "T12")</f>
        <v>100</v>
      </c>
      <c r="AD42" s="6">
        <f>100 + SUMIFS(NhatKy_ViPham!J:J, NhatKy_ViPham!E:E, "10_Anh", NhatKy_ViPham!F:F, B42, NhatKy_ViPham!C:C, "T13") - SUMIFS(NhatKy_ViPham!K:K, NhatKy_ViPham!E:E, "10_Anh", NhatKy_ViPham!F:F, B42, NhatKy_ViPham!C:C, "T13")</f>
        <v>100</v>
      </c>
      <c r="AE42" s="6">
        <f>100 + SUMIFS(NhatKy_ViPham!J:J, NhatKy_ViPham!E:E, "10_Anh", NhatKy_ViPham!F:F, B42, NhatKy_ViPham!C:C, "T14") - SUMIFS(NhatKy_ViPham!K:K, NhatKy_ViPham!E:E, "10_Anh", NhatKy_ViPham!F:F, B42, NhatKy_ViPham!C:C, "T14")</f>
        <v>100</v>
      </c>
      <c r="AF42" s="6">
        <f>100 + SUMIFS(NhatKy_ViPham!J:J, NhatKy_ViPham!E:E, "10_Anh", NhatKy_ViPham!F:F, B42, NhatKy_ViPham!C:C, "T15") - SUMIFS(NhatKy_ViPham!K:K, NhatKy_ViPham!E:E, "10_Anh", NhatKy_ViPham!F:F, B42, NhatKy_ViPham!C:C, "T15")</f>
        <v>100</v>
      </c>
      <c r="AG42" s="6">
        <f>100 + SUMIFS(NhatKy_ViPham!J:J, NhatKy_ViPham!E:E, "10_Anh", NhatKy_ViPham!F:F, B42, NhatKy_ViPham!C:C, "T16") - SUMIFS(NhatKy_ViPham!K:K, NhatKy_ViPham!E:E, "10_Anh", NhatKy_ViPham!F:F, B42, NhatKy_ViPham!C:C, "T16")</f>
        <v>100</v>
      </c>
      <c r="AH42" s="6">
        <f>100 + SUMIFS(NhatKy_ViPham!J:J, NhatKy_ViPham!E:E, "10_Anh", NhatKy_ViPham!F:F, B42, NhatKy_ViPham!C:C, "T17") - SUMIFS(NhatKy_ViPham!K:K, NhatKy_ViPham!E:E, "10_Anh", NhatKy_ViPham!F:F, B42, NhatKy_ViPham!C:C, "T17")</f>
        <v>100</v>
      </c>
      <c r="AI42" s="6">
        <f>100 + SUMIFS(NhatKy_ViPham!J:J, NhatKy_ViPham!E:E, "10_Anh", NhatKy_ViPham!F:F, B42, NhatKy_ViPham!C:C, "T18") - SUMIFS(NhatKy_ViPham!K:K, NhatKy_ViPham!E:E, "10_Anh", NhatKy_ViPham!F:F, B42, NhatKy_ViPham!C:C, "T18")</f>
        <v>100</v>
      </c>
      <c r="AJ42" s="6">
        <f>100 + SUMIFS(NhatKy_ViPham!J:J, NhatKy_ViPham!E:E, "10_Anh", NhatKy_ViPham!F:F, B42, NhatKy_ViPham!C:C, "T19") - SUMIFS(NhatKy_ViPham!K:K, NhatKy_ViPham!E:E, "10_Anh", NhatKy_ViPham!F:F, B42, NhatKy_ViPham!C:C, "T19")</f>
        <v>100</v>
      </c>
      <c r="AK42" s="6">
        <f>100 + SUMIFS(NhatKy_ViPham!J:J, NhatKy_ViPham!E:E, "10_Anh", NhatKy_ViPham!F:F, B42, NhatKy_ViPham!C:C, "T20") - SUMIFS(NhatKy_ViPham!K:K, NhatKy_ViPham!E:E, "10_Anh", NhatKy_ViPham!F:F, B42, NhatKy_ViPham!C:C, "T20")</f>
        <v>100</v>
      </c>
      <c r="AL42" s="6">
        <f>100 + SUMIFS(NhatKy_ViPham!J:J, NhatKy_ViPham!E:E, "10_Anh", NhatKy_ViPham!F:F, B42, NhatKy_ViPham!C:C, "T21") - SUMIFS(NhatKy_ViPham!K:K, NhatKy_ViPham!E:E, "10_Anh", NhatKy_ViPham!F:F, B42, NhatKy_ViPham!C:C, "T21")</f>
        <v>100</v>
      </c>
      <c r="AM42" s="6">
        <f>100 + SUMIFS(NhatKy_ViPham!J:J, NhatKy_ViPham!E:E, "10_Anh", NhatKy_ViPham!F:F, B42, NhatKy_ViPham!C:C, "T22") - SUMIFS(NhatKy_ViPham!K:K, NhatKy_ViPham!E:E, "10_Anh", NhatKy_ViPham!F:F, B42, NhatKy_ViPham!C:C, "T22")</f>
        <v>100</v>
      </c>
      <c r="AN42" s="6">
        <f>100 + SUMIFS(NhatKy_ViPham!J:J, NhatKy_ViPham!E:E, "10_Anh", NhatKy_ViPham!F:F, B42, NhatKy_ViPham!C:C, "T23") - SUMIFS(NhatKy_ViPham!K:K, NhatKy_ViPham!E:E, "10_Anh", NhatKy_ViPham!F:F, B42, NhatKy_ViPham!C:C, "T23")</f>
        <v>100</v>
      </c>
      <c r="AO42" s="6">
        <f>100 + SUMIFS(NhatKy_ViPham!J:J, NhatKy_ViPham!E:E, "10_Anh", NhatKy_ViPham!F:F, B42, NhatKy_ViPham!C:C, "T24") - SUMIFS(NhatKy_ViPham!K:K, NhatKy_ViPham!E:E, "10_Anh", NhatKy_ViPham!F:F, B42, NhatKy_ViPham!C:C, "T24")</f>
        <v>100</v>
      </c>
      <c r="AP42" s="6">
        <f>100 + SUMIFS(NhatKy_ViPham!J:J, NhatKy_ViPham!E:E, "10_Anh", NhatKy_ViPham!F:F, B42, NhatKy_ViPham!C:C, "T25") - SUMIFS(NhatKy_ViPham!K:K, NhatKy_ViPham!E:E, "10_Anh", NhatKy_ViPham!F:F, B42, NhatKy_ViPham!C:C, "T25")</f>
        <v>100</v>
      </c>
      <c r="AQ42" s="6">
        <f>100 + SUMIFS(NhatKy_ViPham!J:J, NhatKy_ViPham!E:E, "10_Anh", NhatKy_ViPham!F:F, B42, NhatKy_ViPham!C:C, "T26") - SUMIFS(NhatKy_ViPham!K:K, NhatKy_ViPham!E:E, "10_Anh", NhatKy_ViPham!F:F, B42, NhatKy_ViPham!C:C, "T26")</f>
        <v>100</v>
      </c>
      <c r="AR42" s="6">
        <f>100 + SUMIFS(NhatKy_ViPham!J:J, NhatKy_ViPham!E:E, "10_Anh", NhatKy_ViPham!F:F, B42, NhatKy_ViPham!C:C, "T27") - SUMIFS(NhatKy_ViPham!K:K, NhatKy_ViPham!E:E, "10_Anh", NhatKy_ViPham!F:F, B42, NhatKy_ViPham!C:C, "T27")</f>
        <v>100</v>
      </c>
      <c r="AS42" s="6">
        <f>100 + SUMIFS(NhatKy_ViPham!J:J, NhatKy_ViPham!E:E, "10_Anh", NhatKy_ViPham!F:F, B42, NhatKy_ViPham!C:C, "T28") - SUMIFS(NhatKy_ViPham!K:K, NhatKy_ViPham!E:E, "10_Anh", NhatKy_ViPham!F:F, B42, NhatKy_ViPham!C:C, "T28")</f>
        <v>100</v>
      </c>
      <c r="AT42" s="6">
        <f>100 + SUMIFS(NhatKy_ViPham!J:J, NhatKy_ViPham!E:E, "10_Anh", NhatKy_ViPham!F:F, B42, NhatKy_ViPham!C:C, "T29") - SUMIFS(NhatKy_ViPham!K:K, NhatKy_ViPham!E:E, "10_Anh", NhatKy_ViPham!F:F, B42, NhatKy_ViPham!C:C, "T29")</f>
        <v>100</v>
      </c>
      <c r="AU42" s="6">
        <f>100 + SUMIFS(NhatKy_ViPham!J:J, NhatKy_ViPham!E:E, "10_Anh", NhatKy_ViPham!F:F, B42, NhatKy_ViPham!C:C, "T30") - SUMIFS(NhatKy_ViPham!K:K, NhatKy_ViPham!E:E, "10_Anh", NhatKy_ViPham!F:F, B42, NhatKy_ViPham!C:C, "T30")</f>
        <v>100</v>
      </c>
      <c r="AV42" s="6">
        <f>100 + SUMIFS(NhatKy_ViPham!J:J, NhatKy_ViPham!E:E, "10_Anh", NhatKy_ViPham!F:F, B42, NhatKy_ViPham!C:C, "T31") - SUMIFS(NhatKy_ViPham!K:K, NhatKy_ViPham!E:E, "10_Anh", NhatKy_ViPham!F:F, B42, NhatKy_ViPham!C:C, "T31")</f>
        <v>100</v>
      </c>
      <c r="AW42" s="6">
        <f>100 + SUMIFS(NhatKy_ViPham!J:J, NhatKy_ViPham!E:E, "10_Anh", NhatKy_ViPham!F:F, B42, NhatKy_ViPham!C:C, "T32") - SUMIFS(NhatKy_ViPham!K:K, NhatKy_ViPham!E:E, "10_Anh", NhatKy_ViPham!F:F, B42, NhatKy_ViPham!C:C, "T32")</f>
        <v>100</v>
      </c>
      <c r="AX42" s="6">
        <f>100 + SUMIFS(NhatKy_ViPham!J:J, NhatKy_ViPham!E:E, "10_Anh", NhatKy_ViPham!F:F, B42, NhatKy_ViPham!C:C, "T33") - SUMIFS(NhatKy_ViPham!K:K, NhatKy_ViPham!E:E, "10_Anh", NhatKy_ViPham!F:F, B42, NhatKy_ViPham!C:C, "T33")</f>
        <v>100</v>
      </c>
      <c r="AY42" s="6">
        <f>100 + SUMIFS(NhatKy_ViPham!J:J, NhatKy_ViPham!E:E, "10_Anh", NhatKy_ViPham!F:F, B42, NhatKy_ViPham!C:C, "T34") - SUMIFS(NhatKy_ViPham!K:K, NhatKy_ViPham!E:E, "10_Anh", NhatKy_ViPham!F:F, B42, NhatKy_ViPham!C:C, "T34")</f>
        <v>100</v>
      </c>
      <c r="AZ42" s="6">
        <f>100 + SUMIFS(NhatKy_ViPham!J:J, NhatKy_ViPham!E:E, "10_Anh", NhatKy_ViPham!F:F, B42, NhatKy_ViPham!C:C, "T35") - SUMIFS(NhatKy_ViPham!K:K, NhatKy_ViPham!E:E, "10_Anh", NhatKy_ViPham!F:F, B42, NhatKy_ViPham!C:C, "T35")</f>
        <v>100</v>
      </c>
      <c r="BA42" s="12">
        <f t="shared" si="0"/>
        <v>100</v>
      </c>
      <c r="BB42" s="11" t="s">
        <v>430</v>
      </c>
      <c r="BC42" s="16" t="str">
        <f t="shared" si="1"/>
        <v>Tốt</v>
      </c>
      <c r="BD42" s="15" t="str">
        <f t="shared" si="2"/>
        <v>🟢 BÌNH THƯỜNG</v>
      </c>
    </row>
    <row r="43" spans="1:56" x14ac:dyDescent="0.25">
      <c r="A43" s="4">
        <v>35</v>
      </c>
      <c r="B43" s="10" t="s">
        <v>1205</v>
      </c>
      <c r="C43" s="4" t="s">
        <v>1206</v>
      </c>
      <c r="D43" s="4" t="s">
        <v>435</v>
      </c>
      <c r="E43" s="11" t="s">
        <v>430</v>
      </c>
      <c r="F43" s="7">
        <f>SUMIFS(NhatKy_ViPham!K:K, NhatKy_ViPham!E:E, "10_Anh", NhatKy_ViPham!F:F, B43, NhatKy_ViPham!H:H, "L01")</f>
        <v>0</v>
      </c>
      <c r="G43" s="7">
        <f>SUMIFS(NhatKy_ViPham!K:K, NhatKy_ViPham!E:E, "10_Anh", NhatKy_ViPham!F:F, B43, NhatKy_ViPham!H:H, "L02")</f>
        <v>0</v>
      </c>
      <c r="H43" s="7">
        <f>SUMIFS(NhatKy_ViPham!K:K, NhatKy_ViPham!E:E, "10_Anh", NhatKy_ViPham!F:F, B43, NhatKy_ViPham!H:H, "L03")</f>
        <v>0</v>
      </c>
      <c r="I43" s="7">
        <f>SUMIFS(NhatKy_ViPham!K:K, NhatKy_ViPham!E:E, "10_Anh", NhatKy_ViPham!F:F, B43, NhatKy_ViPham!H:H, "L04")</f>
        <v>0</v>
      </c>
      <c r="J43" s="7">
        <f>SUMIFS(NhatKy_ViPham!K:K, NhatKy_ViPham!E:E, "10_Anh", NhatKy_ViPham!F:F, B43, NhatKy_ViPham!H:H, "L05")</f>
        <v>0</v>
      </c>
      <c r="K43" s="7">
        <f>SUMIFS(NhatKy_ViPham!K:K, NhatKy_ViPham!E:E, "10_Anh", NhatKy_ViPham!F:F, B43, NhatKy_ViPham!H:H, "L06")</f>
        <v>0</v>
      </c>
      <c r="L43" s="7">
        <f>SUMIFS(NhatKy_ViPham!K:K, NhatKy_ViPham!E:E, "10_Anh", NhatKy_ViPham!F:F, B43, NhatKy_ViPham!H:H, "L07")</f>
        <v>0</v>
      </c>
      <c r="M43" s="7">
        <f>SUMIFS(NhatKy_ViPham!K:K, NhatKy_ViPham!E:E, "10_Anh", NhatKy_ViPham!F:F, B43, NhatKy_ViPham!H:H, "L08")</f>
        <v>0</v>
      </c>
      <c r="N43" s="7">
        <f>SUMIFS(NhatKy_ViPham!K:K, NhatKy_ViPham!E:E, "10_Anh", NhatKy_ViPham!F:F, B43, NhatKy_ViPham!H:H, "L09")</f>
        <v>0</v>
      </c>
      <c r="O43" s="7">
        <f>SUMIFS(NhatKy_ViPham!K:K, NhatKy_ViPham!E:E, "10_Anh", NhatKy_ViPham!F:F, B43, NhatKy_ViPham!H:H, "L10")</f>
        <v>0</v>
      </c>
      <c r="P43" s="12">
        <f>SUMIFS(NhatKy_ViPham!J:J, NhatKy_ViPham!E:E, "10_Anh", NhatKy_ViPham!F:F, B43)</f>
        <v>0</v>
      </c>
      <c r="Q43" s="13">
        <f>SUMIFS(NhatKy_ViPham!K:K, NhatKy_ViPham!E:E, "10_Anh", NhatKy_ViPham!F:F, B43)</f>
        <v>0</v>
      </c>
      <c r="R43" s="7">
        <f>100 + SUMIFS(NhatKy_ViPham!J:J, NhatKy_ViPham!E:E, "10_Anh", NhatKy_ViPham!F:F, B43, NhatKy_ViPham!C:C, "T1") - SUMIFS(NhatKy_ViPham!K:K, NhatKy_ViPham!E:E, "10_Anh", NhatKy_ViPham!F:F, B43, NhatKy_ViPham!C:C, "T1")</f>
        <v>100</v>
      </c>
      <c r="S43" s="7">
        <f>100 + SUMIFS(NhatKy_ViPham!J:J, NhatKy_ViPham!E:E, "10_Anh", NhatKy_ViPham!F:F, B43, NhatKy_ViPham!C:C, "T2") - SUMIFS(NhatKy_ViPham!K:K, NhatKy_ViPham!E:E, "10_Anh", NhatKy_ViPham!F:F, B43, NhatKy_ViPham!C:C, "T2")</f>
        <v>100</v>
      </c>
      <c r="T43" s="7">
        <f>100 + SUMIFS(NhatKy_ViPham!J:J, NhatKy_ViPham!E:E, "10_Anh", NhatKy_ViPham!F:F, B43, NhatKy_ViPham!C:C, "T3") - SUMIFS(NhatKy_ViPham!K:K, NhatKy_ViPham!E:E, "10_Anh", NhatKy_ViPham!F:F, B43, NhatKy_ViPham!C:C, "T3")</f>
        <v>100</v>
      </c>
      <c r="U43" s="7">
        <f>100 + SUMIFS(NhatKy_ViPham!J:J, NhatKy_ViPham!E:E, "10_Anh", NhatKy_ViPham!F:F, B43, NhatKy_ViPham!C:C, "T4") - SUMIFS(NhatKy_ViPham!K:K, NhatKy_ViPham!E:E, "10_Anh", NhatKy_ViPham!F:F, B43, NhatKy_ViPham!C:C, "T4")</f>
        <v>100</v>
      </c>
      <c r="V43" s="7">
        <f>100 + SUMIFS(NhatKy_ViPham!J:J, NhatKy_ViPham!E:E, "10_Anh", NhatKy_ViPham!F:F, B43, NhatKy_ViPham!C:C, "T5") - SUMIFS(NhatKy_ViPham!K:K, NhatKy_ViPham!E:E, "10_Anh", NhatKy_ViPham!F:F, B43, NhatKy_ViPham!C:C, "T5")</f>
        <v>100</v>
      </c>
      <c r="W43" s="7">
        <f>100 + SUMIFS(NhatKy_ViPham!J:J, NhatKy_ViPham!E:E, "10_Anh", NhatKy_ViPham!F:F, B43, NhatKy_ViPham!C:C, "T6") - SUMIFS(NhatKy_ViPham!K:K, NhatKy_ViPham!E:E, "10_Anh", NhatKy_ViPham!F:F, B43, NhatKy_ViPham!C:C, "T6")</f>
        <v>100</v>
      </c>
      <c r="X43" s="7">
        <f>100 + SUMIFS(NhatKy_ViPham!J:J, NhatKy_ViPham!E:E, "10_Anh", NhatKy_ViPham!F:F, B43, NhatKy_ViPham!C:C, "T7") - SUMIFS(NhatKy_ViPham!K:K, NhatKy_ViPham!E:E, "10_Anh", NhatKy_ViPham!F:F, B43, NhatKy_ViPham!C:C, "T7")</f>
        <v>100</v>
      </c>
      <c r="Y43" s="7">
        <f>100 + SUMIFS(NhatKy_ViPham!J:J, NhatKy_ViPham!E:E, "10_Anh", NhatKy_ViPham!F:F, B43, NhatKy_ViPham!C:C, "T8") - SUMIFS(NhatKy_ViPham!K:K, NhatKy_ViPham!E:E, "10_Anh", NhatKy_ViPham!F:F, B43, NhatKy_ViPham!C:C, "T8")</f>
        <v>100</v>
      </c>
      <c r="Z43" s="7">
        <f>100 + SUMIFS(NhatKy_ViPham!J:J, NhatKy_ViPham!E:E, "10_Anh", NhatKy_ViPham!F:F, B43, NhatKy_ViPham!C:C, "T9") - SUMIFS(NhatKy_ViPham!K:K, NhatKy_ViPham!E:E, "10_Anh", NhatKy_ViPham!F:F, B43, NhatKy_ViPham!C:C, "T9")</f>
        <v>100</v>
      </c>
      <c r="AA43" s="7">
        <f>100 + SUMIFS(NhatKy_ViPham!J:J, NhatKy_ViPham!E:E, "10_Anh", NhatKy_ViPham!F:F, B43, NhatKy_ViPham!C:C, "T10") - SUMIFS(NhatKy_ViPham!K:K, NhatKy_ViPham!E:E, "10_Anh", NhatKy_ViPham!F:F, B43, NhatKy_ViPham!C:C, "T10")</f>
        <v>100</v>
      </c>
      <c r="AB43" s="7">
        <f>100 + SUMIFS(NhatKy_ViPham!J:J, NhatKy_ViPham!E:E, "10_Anh", NhatKy_ViPham!F:F, B43, NhatKy_ViPham!C:C, "T11") - SUMIFS(NhatKy_ViPham!K:K, NhatKy_ViPham!E:E, "10_Anh", NhatKy_ViPham!F:F, B43, NhatKy_ViPham!C:C, "T11")</f>
        <v>100</v>
      </c>
      <c r="AC43" s="7">
        <f>100 + SUMIFS(NhatKy_ViPham!J:J, NhatKy_ViPham!E:E, "10_Anh", NhatKy_ViPham!F:F, B43, NhatKy_ViPham!C:C, "T12") - SUMIFS(NhatKy_ViPham!K:K, NhatKy_ViPham!E:E, "10_Anh", NhatKy_ViPham!F:F, B43, NhatKy_ViPham!C:C, "T12")</f>
        <v>100</v>
      </c>
      <c r="AD43" s="7">
        <f>100 + SUMIFS(NhatKy_ViPham!J:J, NhatKy_ViPham!E:E, "10_Anh", NhatKy_ViPham!F:F, B43, NhatKy_ViPham!C:C, "T13") - SUMIFS(NhatKy_ViPham!K:K, NhatKy_ViPham!E:E, "10_Anh", NhatKy_ViPham!F:F, B43, NhatKy_ViPham!C:C, "T13")</f>
        <v>100</v>
      </c>
      <c r="AE43" s="7">
        <f>100 + SUMIFS(NhatKy_ViPham!J:J, NhatKy_ViPham!E:E, "10_Anh", NhatKy_ViPham!F:F, B43, NhatKy_ViPham!C:C, "T14") - SUMIFS(NhatKy_ViPham!K:K, NhatKy_ViPham!E:E, "10_Anh", NhatKy_ViPham!F:F, B43, NhatKy_ViPham!C:C, "T14")</f>
        <v>100</v>
      </c>
      <c r="AF43" s="7">
        <f>100 + SUMIFS(NhatKy_ViPham!J:J, NhatKy_ViPham!E:E, "10_Anh", NhatKy_ViPham!F:F, B43, NhatKy_ViPham!C:C, "T15") - SUMIFS(NhatKy_ViPham!K:K, NhatKy_ViPham!E:E, "10_Anh", NhatKy_ViPham!F:F, B43, NhatKy_ViPham!C:C, "T15")</f>
        <v>100</v>
      </c>
      <c r="AG43" s="7">
        <f>100 + SUMIFS(NhatKy_ViPham!J:J, NhatKy_ViPham!E:E, "10_Anh", NhatKy_ViPham!F:F, B43, NhatKy_ViPham!C:C, "T16") - SUMIFS(NhatKy_ViPham!K:K, NhatKy_ViPham!E:E, "10_Anh", NhatKy_ViPham!F:F, B43, NhatKy_ViPham!C:C, "T16")</f>
        <v>100</v>
      </c>
      <c r="AH43" s="7">
        <f>100 + SUMIFS(NhatKy_ViPham!J:J, NhatKy_ViPham!E:E, "10_Anh", NhatKy_ViPham!F:F, B43, NhatKy_ViPham!C:C, "T17") - SUMIFS(NhatKy_ViPham!K:K, NhatKy_ViPham!E:E, "10_Anh", NhatKy_ViPham!F:F, B43, NhatKy_ViPham!C:C, "T17")</f>
        <v>100</v>
      </c>
      <c r="AI43" s="7">
        <f>100 + SUMIFS(NhatKy_ViPham!J:J, NhatKy_ViPham!E:E, "10_Anh", NhatKy_ViPham!F:F, B43, NhatKy_ViPham!C:C, "T18") - SUMIFS(NhatKy_ViPham!K:K, NhatKy_ViPham!E:E, "10_Anh", NhatKy_ViPham!F:F, B43, NhatKy_ViPham!C:C, "T18")</f>
        <v>100</v>
      </c>
      <c r="AJ43" s="7">
        <f>100 + SUMIFS(NhatKy_ViPham!J:J, NhatKy_ViPham!E:E, "10_Anh", NhatKy_ViPham!F:F, B43, NhatKy_ViPham!C:C, "T19") - SUMIFS(NhatKy_ViPham!K:K, NhatKy_ViPham!E:E, "10_Anh", NhatKy_ViPham!F:F, B43, NhatKy_ViPham!C:C, "T19")</f>
        <v>100</v>
      </c>
      <c r="AK43" s="7">
        <f>100 + SUMIFS(NhatKy_ViPham!J:J, NhatKy_ViPham!E:E, "10_Anh", NhatKy_ViPham!F:F, B43, NhatKy_ViPham!C:C, "T20") - SUMIFS(NhatKy_ViPham!K:K, NhatKy_ViPham!E:E, "10_Anh", NhatKy_ViPham!F:F, B43, NhatKy_ViPham!C:C, "T20")</f>
        <v>100</v>
      </c>
      <c r="AL43" s="7">
        <f>100 + SUMIFS(NhatKy_ViPham!J:J, NhatKy_ViPham!E:E, "10_Anh", NhatKy_ViPham!F:F, B43, NhatKy_ViPham!C:C, "T21") - SUMIFS(NhatKy_ViPham!K:K, NhatKy_ViPham!E:E, "10_Anh", NhatKy_ViPham!F:F, B43, NhatKy_ViPham!C:C, "T21")</f>
        <v>100</v>
      </c>
      <c r="AM43" s="7">
        <f>100 + SUMIFS(NhatKy_ViPham!J:J, NhatKy_ViPham!E:E, "10_Anh", NhatKy_ViPham!F:F, B43, NhatKy_ViPham!C:C, "T22") - SUMIFS(NhatKy_ViPham!K:K, NhatKy_ViPham!E:E, "10_Anh", NhatKy_ViPham!F:F, B43, NhatKy_ViPham!C:C, "T22")</f>
        <v>100</v>
      </c>
      <c r="AN43" s="7">
        <f>100 + SUMIFS(NhatKy_ViPham!J:J, NhatKy_ViPham!E:E, "10_Anh", NhatKy_ViPham!F:F, B43, NhatKy_ViPham!C:C, "T23") - SUMIFS(NhatKy_ViPham!K:K, NhatKy_ViPham!E:E, "10_Anh", NhatKy_ViPham!F:F, B43, NhatKy_ViPham!C:C, "T23")</f>
        <v>100</v>
      </c>
      <c r="AO43" s="7">
        <f>100 + SUMIFS(NhatKy_ViPham!J:J, NhatKy_ViPham!E:E, "10_Anh", NhatKy_ViPham!F:F, B43, NhatKy_ViPham!C:C, "T24") - SUMIFS(NhatKy_ViPham!K:K, NhatKy_ViPham!E:E, "10_Anh", NhatKy_ViPham!F:F, B43, NhatKy_ViPham!C:C, "T24")</f>
        <v>100</v>
      </c>
      <c r="AP43" s="7">
        <f>100 + SUMIFS(NhatKy_ViPham!J:J, NhatKy_ViPham!E:E, "10_Anh", NhatKy_ViPham!F:F, B43, NhatKy_ViPham!C:C, "T25") - SUMIFS(NhatKy_ViPham!K:K, NhatKy_ViPham!E:E, "10_Anh", NhatKy_ViPham!F:F, B43, NhatKy_ViPham!C:C, "T25")</f>
        <v>100</v>
      </c>
      <c r="AQ43" s="7">
        <f>100 + SUMIFS(NhatKy_ViPham!J:J, NhatKy_ViPham!E:E, "10_Anh", NhatKy_ViPham!F:F, B43, NhatKy_ViPham!C:C, "T26") - SUMIFS(NhatKy_ViPham!K:K, NhatKy_ViPham!E:E, "10_Anh", NhatKy_ViPham!F:F, B43, NhatKy_ViPham!C:C, "T26")</f>
        <v>100</v>
      </c>
      <c r="AR43" s="7">
        <f>100 + SUMIFS(NhatKy_ViPham!J:J, NhatKy_ViPham!E:E, "10_Anh", NhatKy_ViPham!F:F, B43, NhatKy_ViPham!C:C, "T27") - SUMIFS(NhatKy_ViPham!K:K, NhatKy_ViPham!E:E, "10_Anh", NhatKy_ViPham!F:F, B43, NhatKy_ViPham!C:C, "T27")</f>
        <v>100</v>
      </c>
      <c r="AS43" s="7">
        <f>100 + SUMIFS(NhatKy_ViPham!J:J, NhatKy_ViPham!E:E, "10_Anh", NhatKy_ViPham!F:F, B43, NhatKy_ViPham!C:C, "T28") - SUMIFS(NhatKy_ViPham!K:K, NhatKy_ViPham!E:E, "10_Anh", NhatKy_ViPham!F:F, B43, NhatKy_ViPham!C:C, "T28")</f>
        <v>100</v>
      </c>
      <c r="AT43" s="7">
        <f>100 + SUMIFS(NhatKy_ViPham!J:J, NhatKy_ViPham!E:E, "10_Anh", NhatKy_ViPham!F:F, B43, NhatKy_ViPham!C:C, "T29") - SUMIFS(NhatKy_ViPham!K:K, NhatKy_ViPham!E:E, "10_Anh", NhatKy_ViPham!F:F, B43, NhatKy_ViPham!C:C, "T29")</f>
        <v>100</v>
      </c>
      <c r="AU43" s="7">
        <f>100 + SUMIFS(NhatKy_ViPham!J:J, NhatKy_ViPham!E:E, "10_Anh", NhatKy_ViPham!F:F, B43, NhatKy_ViPham!C:C, "T30") - SUMIFS(NhatKy_ViPham!K:K, NhatKy_ViPham!E:E, "10_Anh", NhatKy_ViPham!F:F, B43, NhatKy_ViPham!C:C, "T30")</f>
        <v>100</v>
      </c>
      <c r="AV43" s="7">
        <f>100 + SUMIFS(NhatKy_ViPham!J:J, NhatKy_ViPham!E:E, "10_Anh", NhatKy_ViPham!F:F, B43, NhatKy_ViPham!C:C, "T31") - SUMIFS(NhatKy_ViPham!K:K, NhatKy_ViPham!E:E, "10_Anh", NhatKy_ViPham!F:F, B43, NhatKy_ViPham!C:C, "T31")</f>
        <v>100</v>
      </c>
      <c r="AW43" s="7">
        <f>100 + SUMIFS(NhatKy_ViPham!J:J, NhatKy_ViPham!E:E, "10_Anh", NhatKy_ViPham!F:F, B43, NhatKy_ViPham!C:C, "T32") - SUMIFS(NhatKy_ViPham!K:K, NhatKy_ViPham!E:E, "10_Anh", NhatKy_ViPham!F:F, B43, NhatKy_ViPham!C:C, "T32")</f>
        <v>100</v>
      </c>
      <c r="AX43" s="7">
        <f>100 + SUMIFS(NhatKy_ViPham!J:J, NhatKy_ViPham!E:E, "10_Anh", NhatKy_ViPham!F:F, B43, NhatKy_ViPham!C:C, "T33") - SUMIFS(NhatKy_ViPham!K:K, NhatKy_ViPham!E:E, "10_Anh", NhatKy_ViPham!F:F, B43, NhatKy_ViPham!C:C, "T33")</f>
        <v>100</v>
      </c>
      <c r="AY43" s="7">
        <f>100 + SUMIFS(NhatKy_ViPham!J:J, NhatKy_ViPham!E:E, "10_Anh", NhatKy_ViPham!F:F, B43, NhatKy_ViPham!C:C, "T34") - SUMIFS(NhatKy_ViPham!K:K, NhatKy_ViPham!E:E, "10_Anh", NhatKy_ViPham!F:F, B43, NhatKy_ViPham!C:C, "T34")</f>
        <v>100</v>
      </c>
      <c r="AZ43" s="7">
        <f>100 + SUMIFS(NhatKy_ViPham!J:J, NhatKy_ViPham!E:E, "10_Anh", NhatKy_ViPham!F:F, B43, NhatKy_ViPham!C:C, "T35") - SUMIFS(NhatKy_ViPham!K:K, NhatKy_ViPham!E:E, "10_Anh", NhatKy_ViPham!F:F, B43, NhatKy_ViPham!C:C, "T35")</f>
        <v>100</v>
      </c>
      <c r="BA43" s="12">
        <f t="shared" si="0"/>
        <v>100</v>
      </c>
      <c r="BB43" s="11" t="s">
        <v>430</v>
      </c>
      <c r="BC43" s="14" t="str">
        <f t="shared" si="1"/>
        <v>Tốt</v>
      </c>
      <c r="BD43" s="10" t="str">
        <f t="shared" si="2"/>
        <v>🟢 BÌNH THƯỜNG</v>
      </c>
    </row>
  </sheetData>
  <mergeCells count="42">
    <mergeCell ref="A4:B4"/>
    <mergeCell ref="G4:H4"/>
    <mergeCell ref="BB7:BB8"/>
    <mergeCell ref="I4:J4"/>
    <mergeCell ref="BD7:BD8"/>
    <mergeCell ref="B7:B8"/>
    <mergeCell ref="F7:F8"/>
    <mergeCell ref="L7:L8"/>
    <mergeCell ref="K4:L4"/>
    <mergeCell ref="N7:N8"/>
    <mergeCell ref="BC7:BC8"/>
    <mergeCell ref="C4:D4"/>
    <mergeCell ref="AX7:AZ7"/>
    <mergeCell ref="E4:F4"/>
    <mergeCell ref="D7:D8"/>
    <mergeCell ref="AT7:AW7"/>
    <mergeCell ref="AH7:AK7"/>
    <mergeCell ref="BA7:BA8"/>
    <mergeCell ref="M7:M8"/>
    <mergeCell ref="AP7:AS7"/>
    <mergeCell ref="AL7:AO7"/>
    <mergeCell ref="O7:O8"/>
    <mergeCell ref="Q7:Q8"/>
    <mergeCell ref="R7:U7"/>
    <mergeCell ref="Z7:AC7"/>
    <mergeCell ref="V7:Y7"/>
    <mergeCell ref="P7:P8"/>
    <mergeCell ref="A7:A8"/>
    <mergeCell ref="G7:G8"/>
    <mergeCell ref="I7:I8"/>
    <mergeCell ref="A5:B5"/>
    <mergeCell ref="AD7:AG7"/>
    <mergeCell ref="I5:J5"/>
    <mergeCell ref="E7:E8"/>
    <mergeCell ref="K7:K8"/>
    <mergeCell ref="E5:F5"/>
    <mergeCell ref="K5:L5"/>
    <mergeCell ref="H7:H8"/>
    <mergeCell ref="J7:J8"/>
    <mergeCell ref="G5:H5"/>
    <mergeCell ref="C7:C8"/>
    <mergeCell ref="C5:D5"/>
  </mergeCells>
  <dataValidations count="1">
    <dataValidation type="list" allowBlank="1" sqref="E9:E43 BB9:BB43" xr:uid="{00000000-0002-0000-1200-000000000000}">
      <formula1>"Không,Có"</formula1>
    </dataValidation>
  </dataValidations>
  <hyperlinks>
    <hyperlink ref="AX1" location="'TOC_HuongDan'!A1" display="🏠 về Mục Lục" xr:uid="{00000000-0004-0000-1200-000000000000}"/>
    <hyperlink ref="AX2" location="'NhatKy_ViPham'!A4" display="📋 Nhật Ký Vi Phạm Lớp 10_Anh" xr:uid="{00000000-0004-0000-1200-000001000000}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D43"/>
  <sheetViews>
    <sheetView showGridLines="0" workbookViewId="0"/>
  </sheetViews>
  <sheetFormatPr defaultRowHeight="15" x14ac:dyDescent="0.25"/>
  <cols>
    <col min="1" max="1" width="6" customWidth="1"/>
    <col min="2" max="2" width="25" customWidth="1"/>
    <col min="3" max="3" width="12" customWidth="1"/>
    <col min="4" max="5" width="10" customWidth="1"/>
    <col min="6" max="17" width="16" customWidth="1"/>
    <col min="18" max="52" width="7" customWidth="1"/>
    <col min="53" max="55" width="14" customWidth="1"/>
    <col min="56" max="56" width="22" customWidth="1"/>
  </cols>
  <sheetData>
    <row r="1" spans="1:56" ht="21" x14ac:dyDescent="0.35">
      <c r="A1" s="1" t="s">
        <v>1207</v>
      </c>
      <c r="AX1" s="8" t="s">
        <v>358</v>
      </c>
    </row>
    <row r="2" spans="1:56" x14ac:dyDescent="0.25">
      <c r="A2" s="2" t="s">
        <v>1208</v>
      </c>
      <c r="AX2" s="8" t="s">
        <v>1209</v>
      </c>
    </row>
    <row r="4" spans="1:56" x14ac:dyDescent="0.25">
      <c r="A4" s="55" t="s">
        <v>361</v>
      </c>
      <c r="B4" s="50"/>
      <c r="C4" s="55" t="s">
        <v>362</v>
      </c>
      <c r="D4" s="50"/>
      <c r="E4" s="55" t="s">
        <v>363</v>
      </c>
      <c r="F4" s="50"/>
      <c r="G4" s="55" t="s">
        <v>364</v>
      </c>
      <c r="H4" s="50"/>
      <c r="I4" s="55" t="s">
        <v>365</v>
      </c>
      <c r="J4" s="50"/>
      <c r="K4" s="55" t="s">
        <v>366</v>
      </c>
      <c r="L4" s="50"/>
    </row>
    <row r="5" spans="1:56" x14ac:dyDescent="0.25">
      <c r="A5" s="49">
        <f>COUNTA(A9:A43)</f>
        <v>35</v>
      </c>
      <c r="B5" s="50"/>
      <c r="C5" s="53">
        <f>COUNTIF(BC9:BC43, "Tốt")</f>
        <v>35</v>
      </c>
      <c r="D5" s="50"/>
      <c r="E5" s="49">
        <f>COUNTIF(BC9:BC43, "Khá")</f>
        <v>0</v>
      </c>
      <c r="F5" s="50"/>
      <c r="G5" s="49">
        <f>COUNTIF(BC9:BC43, "Đạt")</f>
        <v>0</v>
      </c>
      <c r="H5" s="50"/>
      <c r="I5" s="52">
        <f>COUNTIF(BC9:BC43, "Chưa đạt")</f>
        <v>0</v>
      </c>
      <c r="J5" s="50"/>
      <c r="K5" s="53">
        <f>ROUND(AVERAGE(BA9:BA43), 1)</f>
        <v>100</v>
      </c>
      <c r="L5" s="50"/>
    </row>
    <row r="7" spans="1:56" x14ac:dyDescent="0.25">
      <c r="A7" s="46" t="s">
        <v>3</v>
      </c>
      <c r="B7" s="46" t="s">
        <v>303</v>
      </c>
      <c r="C7" s="46" t="s">
        <v>367</v>
      </c>
      <c r="D7" s="46" t="s">
        <v>368</v>
      </c>
      <c r="E7" s="46" t="s">
        <v>369</v>
      </c>
      <c r="F7" s="48" t="s">
        <v>370</v>
      </c>
      <c r="G7" s="48" t="s">
        <v>371</v>
      </c>
      <c r="H7" s="48" t="s">
        <v>372</v>
      </c>
      <c r="I7" s="48" t="s">
        <v>373</v>
      </c>
      <c r="J7" s="48" t="s">
        <v>374</v>
      </c>
      <c r="K7" s="48" t="s">
        <v>375</v>
      </c>
      <c r="L7" s="48" t="s">
        <v>376</v>
      </c>
      <c r="M7" s="48" t="s">
        <v>377</v>
      </c>
      <c r="N7" s="48" t="s">
        <v>378</v>
      </c>
      <c r="O7" s="48" t="s">
        <v>379</v>
      </c>
      <c r="P7" s="54" t="s">
        <v>380</v>
      </c>
      <c r="Q7" s="48" t="s">
        <v>381</v>
      </c>
      <c r="R7" s="46" t="s">
        <v>382</v>
      </c>
      <c r="S7" s="51"/>
      <c r="T7" s="51"/>
      <c r="U7" s="51"/>
      <c r="V7" s="46" t="s">
        <v>383</v>
      </c>
      <c r="W7" s="51"/>
      <c r="X7" s="51"/>
      <c r="Y7" s="51"/>
      <c r="Z7" s="46" t="s">
        <v>384</v>
      </c>
      <c r="AA7" s="51"/>
      <c r="AB7" s="51"/>
      <c r="AC7" s="51"/>
      <c r="AD7" s="46" t="s">
        <v>385</v>
      </c>
      <c r="AE7" s="51"/>
      <c r="AF7" s="51"/>
      <c r="AG7" s="51"/>
      <c r="AH7" s="46" t="s">
        <v>386</v>
      </c>
      <c r="AI7" s="51"/>
      <c r="AJ7" s="51"/>
      <c r="AK7" s="51"/>
      <c r="AL7" s="46" t="s">
        <v>387</v>
      </c>
      <c r="AM7" s="51"/>
      <c r="AN7" s="51"/>
      <c r="AO7" s="51"/>
      <c r="AP7" s="46" t="s">
        <v>388</v>
      </c>
      <c r="AQ7" s="51"/>
      <c r="AR7" s="51"/>
      <c r="AS7" s="51"/>
      <c r="AT7" s="46" t="s">
        <v>389</v>
      </c>
      <c r="AU7" s="51"/>
      <c r="AV7" s="51"/>
      <c r="AW7" s="51"/>
      <c r="AX7" s="46" t="s">
        <v>390</v>
      </c>
      <c r="AY7" s="51"/>
      <c r="AZ7" s="51"/>
      <c r="BA7" s="46" t="s">
        <v>391</v>
      </c>
      <c r="BB7" s="46" t="s">
        <v>392</v>
      </c>
      <c r="BC7" s="46" t="s">
        <v>393</v>
      </c>
      <c r="BD7" s="46" t="s">
        <v>394</v>
      </c>
    </row>
    <row r="8" spans="1:56" x14ac:dyDescent="0.25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9" t="s">
        <v>311</v>
      </c>
      <c r="S8" s="9" t="s">
        <v>348</v>
      </c>
      <c r="T8" s="9" t="s">
        <v>395</v>
      </c>
      <c r="U8" s="9" t="s">
        <v>396</v>
      </c>
      <c r="V8" s="9" t="s">
        <v>397</v>
      </c>
      <c r="W8" s="9" t="s">
        <v>398</v>
      </c>
      <c r="X8" s="9" t="s">
        <v>399</v>
      </c>
      <c r="Y8" s="9" t="s">
        <v>400</v>
      </c>
      <c r="Z8" s="9" t="s">
        <v>401</v>
      </c>
      <c r="AA8" s="9" t="s">
        <v>402</v>
      </c>
      <c r="AB8" s="9" t="s">
        <v>403</v>
      </c>
      <c r="AC8" s="9" t="s">
        <v>404</v>
      </c>
      <c r="AD8" s="9" t="s">
        <v>405</v>
      </c>
      <c r="AE8" s="9" t="s">
        <v>406</v>
      </c>
      <c r="AF8" s="9" t="s">
        <v>407</v>
      </c>
      <c r="AG8" s="9" t="s">
        <v>408</v>
      </c>
      <c r="AH8" s="9" t="s">
        <v>409</v>
      </c>
      <c r="AI8" s="9" t="s">
        <v>410</v>
      </c>
      <c r="AJ8" s="9" t="s">
        <v>411</v>
      </c>
      <c r="AK8" s="9" t="s">
        <v>412</v>
      </c>
      <c r="AL8" s="9" t="s">
        <v>413</v>
      </c>
      <c r="AM8" s="9" t="s">
        <v>414</v>
      </c>
      <c r="AN8" s="9" t="s">
        <v>415</v>
      </c>
      <c r="AO8" s="9" t="s">
        <v>416</v>
      </c>
      <c r="AP8" s="9" t="s">
        <v>417</v>
      </c>
      <c r="AQ8" s="9" t="s">
        <v>418</v>
      </c>
      <c r="AR8" s="9" t="s">
        <v>419</v>
      </c>
      <c r="AS8" s="9" t="s">
        <v>420</v>
      </c>
      <c r="AT8" s="9" t="s">
        <v>421</v>
      </c>
      <c r="AU8" s="9" t="s">
        <v>422</v>
      </c>
      <c r="AV8" s="9" t="s">
        <v>423</v>
      </c>
      <c r="AW8" s="9" t="s">
        <v>424</v>
      </c>
      <c r="AX8" s="9" t="s">
        <v>425</v>
      </c>
      <c r="AY8" s="9" t="s">
        <v>426</v>
      </c>
      <c r="AZ8" s="9" t="s">
        <v>427</v>
      </c>
      <c r="BA8" s="47"/>
      <c r="BB8" s="47"/>
      <c r="BC8" s="47"/>
      <c r="BD8" s="47"/>
    </row>
    <row r="9" spans="1:56" x14ac:dyDescent="0.25">
      <c r="A9" s="4">
        <v>1</v>
      </c>
      <c r="B9" s="10" t="s">
        <v>1210</v>
      </c>
      <c r="C9" s="4" t="s">
        <v>439</v>
      </c>
      <c r="D9" s="4" t="s">
        <v>429</v>
      </c>
      <c r="E9" s="11" t="s">
        <v>430</v>
      </c>
      <c r="F9" s="7">
        <f>SUMIFS(NhatKy_ViPham!K:K, NhatKy_ViPham!E:E, "10_Phap", NhatKy_ViPham!F:F, B9, NhatKy_ViPham!H:H, "L01")</f>
        <v>0</v>
      </c>
      <c r="G9" s="7">
        <f>SUMIFS(NhatKy_ViPham!K:K, NhatKy_ViPham!E:E, "10_Phap", NhatKy_ViPham!F:F, B9, NhatKy_ViPham!H:H, "L02")</f>
        <v>0</v>
      </c>
      <c r="H9" s="7">
        <f>SUMIFS(NhatKy_ViPham!K:K, NhatKy_ViPham!E:E, "10_Phap", NhatKy_ViPham!F:F, B9, NhatKy_ViPham!H:H, "L03")</f>
        <v>0</v>
      </c>
      <c r="I9" s="7">
        <f>SUMIFS(NhatKy_ViPham!K:K, NhatKy_ViPham!E:E, "10_Phap", NhatKy_ViPham!F:F, B9, NhatKy_ViPham!H:H, "L04")</f>
        <v>0</v>
      </c>
      <c r="J9" s="7">
        <f>SUMIFS(NhatKy_ViPham!K:K, NhatKy_ViPham!E:E, "10_Phap", NhatKy_ViPham!F:F, B9, NhatKy_ViPham!H:H, "L05")</f>
        <v>0</v>
      </c>
      <c r="K9" s="7">
        <f>SUMIFS(NhatKy_ViPham!K:K, NhatKy_ViPham!E:E, "10_Phap", NhatKy_ViPham!F:F, B9, NhatKy_ViPham!H:H, "L06")</f>
        <v>0</v>
      </c>
      <c r="L9" s="7">
        <f>SUMIFS(NhatKy_ViPham!K:K, NhatKy_ViPham!E:E, "10_Phap", NhatKy_ViPham!F:F, B9, NhatKy_ViPham!H:H, "L07")</f>
        <v>0</v>
      </c>
      <c r="M9" s="7">
        <f>SUMIFS(NhatKy_ViPham!K:K, NhatKy_ViPham!E:E, "10_Phap", NhatKy_ViPham!F:F, B9, NhatKy_ViPham!H:H, "L08")</f>
        <v>0</v>
      </c>
      <c r="N9" s="7">
        <f>SUMIFS(NhatKy_ViPham!K:K, NhatKy_ViPham!E:E, "10_Phap", NhatKy_ViPham!F:F, B9, NhatKy_ViPham!H:H, "L09")</f>
        <v>0</v>
      </c>
      <c r="O9" s="7">
        <f>SUMIFS(NhatKy_ViPham!K:K, NhatKy_ViPham!E:E, "10_Phap", NhatKy_ViPham!F:F, B9, NhatKy_ViPham!H:H, "L10")</f>
        <v>0</v>
      </c>
      <c r="P9" s="12">
        <f>SUMIFS(NhatKy_ViPham!J:J, NhatKy_ViPham!E:E, "10_Phap", NhatKy_ViPham!F:F, B9)</f>
        <v>0</v>
      </c>
      <c r="Q9" s="13">
        <f>SUMIFS(NhatKy_ViPham!K:K, NhatKy_ViPham!E:E, "10_Phap", NhatKy_ViPham!F:F, B9)</f>
        <v>0</v>
      </c>
      <c r="R9" s="7">
        <f>100 + SUMIFS(NhatKy_ViPham!J:J, NhatKy_ViPham!E:E, "10_Phap", NhatKy_ViPham!F:F, B9, NhatKy_ViPham!C:C, "T1") - SUMIFS(NhatKy_ViPham!K:K, NhatKy_ViPham!E:E, "10_Phap", NhatKy_ViPham!F:F, B9, NhatKy_ViPham!C:C, "T1")</f>
        <v>100</v>
      </c>
      <c r="S9" s="7">
        <f>100 + SUMIFS(NhatKy_ViPham!J:J, NhatKy_ViPham!E:E, "10_Phap", NhatKy_ViPham!F:F, B9, NhatKy_ViPham!C:C, "T2") - SUMIFS(NhatKy_ViPham!K:K, NhatKy_ViPham!E:E, "10_Phap", NhatKy_ViPham!F:F, B9, NhatKy_ViPham!C:C, "T2")</f>
        <v>100</v>
      </c>
      <c r="T9" s="7">
        <f>100 + SUMIFS(NhatKy_ViPham!J:J, NhatKy_ViPham!E:E, "10_Phap", NhatKy_ViPham!F:F, B9, NhatKy_ViPham!C:C, "T3") - SUMIFS(NhatKy_ViPham!K:K, NhatKy_ViPham!E:E, "10_Phap", NhatKy_ViPham!F:F, B9, NhatKy_ViPham!C:C, "T3")</f>
        <v>100</v>
      </c>
      <c r="U9" s="7">
        <f>100 + SUMIFS(NhatKy_ViPham!J:J, NhatKy_ViPham!E:E, "10_Phap", NhatKy_ViPham!F:F, B9, NhatKy_ViPham!C:C, "T4") - SUMIFS(NhatKy_ViPham!K:K, NhatKy_ViPham!E:E, "10_Phap", NhatKy_ViPham!F:F, B9, NhatKy_ViPham!C:C, "T4")</f>
        <v>100</v>
      </c>
      <c r="V9" s="7">
        <f>100 + SUMIFS(NhatKy_ViPham!J:J, NhatKy_ViPham!E:E, "10_Phap", NhatKy_ViPham!F:F, B9, NhatKy_ViPham!C:C, "T5") - SUMIFS(NhatKy_ViPham!K:K, NhatKy_ViPham!E:E, "10_Phap", NhatKy_ViPham!F:F, B9, NhatKy_ViPham!C:C, "T5")</f>
        <v>100</v>
      </c>
      <c r="W9" s="7">
        <f>100 + SUMIFS(NhatKy_ViPham!J:J, NhatKy_ViPham!E:E, "10_Phap", NhatKy_ViPham!F:F, B9, NhatKy_ViPham!C:C, "T6") - SUMIFS(NhatKy_ViPham!K:K, NhatKy_ViPham!E:E, "10_Phap", NhatKy_ViPham!F:F, B9, NhatKy_ViPham!C:C, "T6")</f>
        <v>100</v>
      </c>
      <c r="X9" s="7">
        <f>100 + SUMIFS(NhatKy_ViPham!J:J, NhatKy_ViPham!E:E, "10_Phap", NhatKy_ViPham!F:F, B9, NhatKy_ViPham!C:C, "T7") - SUMIFS(NhatKy_ViPham!K:K, NhatKy_ViPham!E:E, "10_Phap", NhatKy_ViPham!F:F, B9, NhatKy_ViPham!C:C, "T7")</f>
        <v>100</v>
      </c>
      <c r="Y9" s="7">
        <f>100 + SUMIFS(NhatKy_ViPham!J:J, NhatKy_ViPham!E:E, "10_Phap", NhatKy_ViPham!F:F, B9, NhatKy_ViPham!C:C, "T8") - SUMIFS(NhatKy_ViPham!K:K, NhatKy_ViPham!E:E, "10_Phap", NhatKy_ViPham!F:F, B9, NhatKy_ViPham!C:C, "T8")</f>
        <v>100</v>
      </c>
      <c r="Z9" s="7">
        <f>100 + SUMIFS(NhatKy_ViPham!J:J, NhatKy_ViPham!E:E, "10_Phap", NhatKy_ViPham!F:F, B9, NhatKy_ViPham!C:C, "T9") - SUMIFS(NhatKy_ViPham!K:K, NhatKy_ViPham!E:E, "10_Phap", NhatKy_ViPham!F:F, B9, NhatKy_ViPham!C:C, "T9")</f>
        <v>100</v>
      </c>
      <c r="AA9" s="7">
        <f>100 + SUMIFS(NhatKy_ViPham!J:J, NhatKy_ViPham!E:E, "10_Phap", NhatKy_ViPham!F:F, B9, NhatKy_ViPham!C:C, "T10") - SUMIFS(NhatKy_ViPham!K:K, NhatKy_ViPham!E:E, "10_Phap", NhatKy_ViPham!F:F, B9, NhatKy_ViPham!C:C, "T10")</f>
        <v>100</v>
      </c>
      <c r="AB9" s="7">
        <f>100 + SUMIFS(NhatKy_ViPham!J:J, NhatKy_ViPham!E:E, "10_Phap", NhatKy_ViPham!F:F, B9, NhatKy_ViPham!C:C, "T11") - SUMIFS(NhatKy_ViPham!K:K, NhatKy_ViPham!E:E, "10_Phap", NhatKy_ViPham!F:F, B9, NhatKy_ViPham!C:C, "T11")</f>
        <v>100</v>
      </c>
      <c r="AC9" s="7">
        <f>100 + SUMIFS(NhatKy_ViPham!J:J, NhatKy_ViPham!E:E, "10_Phap", NhatKy_ViPham!F:F, B9, NhatKy_ViPham!C:C, "T12") - SUMIFS(NhatKy_ViPham!K:K, NhatKy_ViPham!E:E, "10_Phap", NhatKy_ViPham!F:F, B9, NhatKy_ViPham!C:C, "T12")</f>
        <v>100</v>
      </c>
      <c r="AD9" s="7">
        <f>100 + SUMIFS(NhatKy_ViPham!J:J, NhatKy_ViPham!E:E, "10_Phap", NhatKy_ViPham!F:F, B9, NhatKy_ViPham!C:C, "T13") - SUMIFS(NhatKy_ViPham!K:K, NhatKy_ViPham!E:E, "10_Phap", NhatKy_ViPham!F:F, B9, NhatKy_ViPham!C:C, "T13")</f>
        <v>100</v>
      </c>
      <c r="AE9" s="7">
        <f>100 + SUMIFS(NhatKy_ViPham!J:J, NhatKy_ViPham!E:E, "10_Phap", NhatKy_ViPham!F:F, B9, NhatKy_ViPham!C:C, "T14") - SUMIFS(NhatKy_ViPham!K:K, NhatKy_ViPham!E:E, "10_Phap", NhatKy_ViPham!F:F, B9, NhatKy_ViPham!C:C, "T14")</f>
        <v>100</v>
      </c>
      <c r="AF9" s="7">
        <f>100 + SUMIFS(NhatKy_ViPham!J:J, NhatKy_ViPham!E:E, "10_Phap", NhatKy_ViPham!F:F, B9, NhatKy_ViPham!C:C, "T15") - SUMIFS(NhatKy_ViPham!K:K, NhatKy_ViPham!E:E, "10_Phap", NhatKy_ViPham!F:F, B9, NhatKy_ViPham!C:C, "T15")</f>
        <v>100</v>
      </c>
      <c r="AG9" s="7">
        <f>100 + SUMIFS(NhatKy_ViPham!J:J, NhatKy_ViPham!E:E, "10_Phap", NhatKy_ViPham!F:F, B9, NhatKy_ViPham!C:C, "T16") - SUMIFS(NhatKy_ViPham!K:K, NhatKy_ViPham!E:E, "10_Phap", NhatKy_ViPham!F:F, B9, NhatKy_ViPham!C:C, "T16")</f>
        <v>100</v>
      </c>
      <c r="AH9" s="7">
        <f>100 + SUMIFS(NhatKy_ViPham!J:J, NhatKy_ViPham!E:E, "10_Phap", NhatKy_ViPham!F:F, B9, NhatKy_ViPham!C:C, "T17") - SUMIFS(NhatKy_ViPham!K:K, NhatKy_ViPham!E:E, "10_Phap", NhatKy_ViPham!F:F, B9, NhatKy_ViPham!C:C, "T17")</f>
        <v>100</v>
      </c>
      <c r="AI9" s="7">
        <f>100 + SUMIFS(NhatKy_ViPham!J:J, NhatKy_ViPham!E:E, "10_Phap", NhatKy_ViPham!F:F, B9, NhatKy_ViPham!C:C, "T18") - SUMIFS(NhatKy_ViPham!K:K, NhatKy_ViPham!E:E, "10_Phap", NhatKy_ViPham!F:F, B9, NhatKy_ViPham!C:C, "T18")</f>
        <v>100</v>
      </c>
      <c r="AJ9" s="7">
        <f>100 + SUMIFS(NhatKy_ViPham!J:J, NhatKy_ViPham!E:E, "10_Phap", NhatKy_ViPham!F:F, B9, NhatKy_ViPham!C:C, "T19") - SUMIFS(NhatKy_ViPham!K:K, NhatKy_ViPham!E:E, "10_Phap", NhatKy_ViPham!F:F, B9, NhatKy_ViPham!C:C, "T19")</f>
        <v>100</v>
      </c>
      <c r="AK9" s="7">
        <f>100 + SUMIFS(NhatKy_ViPham!J:J, NhatKy_ViPham!E:E, "10_Phap", NhatKy_ViPham!F:F, B9, NhatKy_ViPham!C:C, "T20") - SUMIFS(NhatKy_ViPham!K:K, NhatKy_ViPham!E:E, "10_Phap", NhatKy_ViPham!F:F, B9, NhatKy_ViPham!C:C, "T20")</f>
        <v>100</v>
      </c>
      <c r="AL9" s="7">
        <f>100 + SUMIFS(NhatKy_ViPham!J:J, NhatKy_ViPham!E:E, "10_Phap", NhatKy_ViPham!F:F, B9, NhatKy_ViPham!C:C, "T21") - SUMIFS(NhatKy_ViPham!K:K, NhatKy_ViPham!E:E, "10_Phap", NhatKy_ViPham!F:F, B9, NhatKy_ViPham!C:C, "T21")</f>
        <v>100</v>
      </c>
      <c r="AM9" s="7">
        <f>100 + SUMIFS(NhatKy_ViPham!J:J, NhatKy_ViPham!E:E, "10_Phap", NhatKy_ViPham!F:F, B9, NhatKy_ViPham!C:C, "T22") - SUMIFS(NhatKy_ViPham!K:K, NhatKy_ViPham!E:E, "10_Phap", NhatKy_ViPham!F:F, B9, NhatKy_ViPham!C:C, "T22")</f>
        <v>100</v>
      </c>
      <c r="AN9" s="7">
        <f>100 + SUMIFS(NhatKy_ViPham!J:J, NhatKy_ViPham!E:E, "10_Phap", NhatKy_ViPham!F:F, B9, NhatKy_ViPham!C:C, "T23") - SUMIFS(NhatKy_ViPham!K:K, NhatKy_ViPham!E:E, "10_Phap", NhatKy_ViPham!F:F, B9, NhatKy_ViPham!C:C, "T23")</f>
        <v>100</v>
      </c>
      <c r="AO9" s="7">
        <f>100 + SUMIFS(NhatKy_ViPham!J:J, NhatKy_ViPham!E:E, "10_Phap", NhatKy_ViPham!F:F, B9, NhatKy_ViPham!C:C, "T24") - SUMIFS(NhatKy_ViPham!K:K, NhatKy_ViPham!E:E, "10_Phap", NhatKy_ViPham!F:F, B9, NhatKy_ViPham!C:C, "T24")</f>
        <v>100</v>
      </c>
      <c r="AP9" s="7">
        <f>100 + SUMIFS(NhatKy_ViPham!J:J, NhatKy_ViPham!E:E, "10_Phap", NhatKy_ViPham!F:F, B9, NhatKy_ViPham!C:C, "T25") - SUMIFS(NhatKy_ViPham!K:K, NhatKy_ViPham!E:E, "10_Phap", NhatKy_ViPham!F:F, B9, NhatKy_ViPham!C:C, "T25")</f>
        <v>100</v>
      </c>
      <c r="AQ9" s="7">
        <f>100 + SUMIFS(NhatKy_ViPham!J:J, NhatKy_ViPham!E:E, "10_Phap", NhatKy_ViPham!F:F, B9, NhatKy_ViPham!C:C, "T26") - SUMIFS(NhatKy_ViPham!K:K, NhatKy_ViPham!E:E, "10_Phap", NhatKy_ViPham!F:F, B9, NhatKy_ViPham!C:C, "T26")</f>
        <v>100</v>
      </c>
      <c r="AR9" s="7">
        <f>100 + SUMIFS(NhatKy_ViPham!J:J, NhatKy_ViPham!E:E, "10_Phap", NhatKy_ViPham!F:F, B9, NhatKy_ViPham!C:C, "T27") - SUMIFS(NhatKy_ViPham!K:K, NhatKy_ViPham!E:E, "10_Phap", NhatKy_ViPham!F:F, B9, NhatKy_ViPham!C:C, "T27")</f>
        <v>100</v>
      </c>
      <c r="AS9" s="7">
        <f>100 + SUMIFS(NhatKy_ViPham!J:J, NhatKy_ViPham!E:E, "10_Phap", NhatKy_ViPham!F:F, B9, NhatKy_ViPham!C:C, "T28") - SUMIFS(NhatKy_ViPham!K:K, NhatKy_ViPham!E:E, "10_Phap", NhatKy_ViPham!F:F, B9, NhatKy_ViPham!C:C, "T28")</f>
        <v>100</v>
      </c>
      <c r="AT9" s="7">
        <f>100 + SUMIFS(NhatKy_ViPham!J:J, NhatKy_ViPham!E:E, "10_Phap", NhatKy_ViPham!F:F, B9, NhatKy_ViPham!C:C, "T29") - SUMIFS(NhatKy_ViPham!K:K, NhatKy_ViPham!E:E, "10_Phap", NhatKy_ViPham!F:F, B9, NhatKy_ViPham!C:C, "T29")</f>
        <v>100</v>
      </c>
      <c r="AU9" s="7">
        <f>100 + SUMIFS(NhatKy_ViPham!J:J, NhatKy_ViPham!E:E, "10_Phap", NhatKy_ViPham!F:F, B9, NhatKy_ViPham!C:C, "T30") - SUMIFS(NhatKy_ViPham!K:K, NhatKy_ViPham!E:E, "10_Phap", NhatKy_ViPham!F:F, B9, NhatKy_ViPham!C:C, "T30")</f>
        <v>100</v>
      </c>
      <c r="AV9" s="7">
        <f>100 + SUMIFS(NhatKy_ViPham!J:J, NhatKy_ViPham!E:E, "10_Phap", NhatKy_ViPham!F:F, B9, NhatKy_ViPham!C:C, "T31") - SUMIFS(NhatKy_ViPham!K:K, NhatKy_ViPham!E:E, "10_Phap", NhatKy_ViPham!F:F, B9, NhatKy_ViPham!C:C, "T31")</f>
        <v>100</v>
      </c>
      <c r="AW9" s="7">
        <f>100 + SUMIFS(NhatKy_ViPham!J:J, NhatKy_ViPham!E:E, "10_Phap", NhatKy_ViPham!F:F, B9, NhatKy_ViPham!C:C, "T32") - SUMIFS(NhatKy_ViPham!K:K, NhatKy_ViPham!E:E, "10_Phap", NhatKy_ViPham!F:F, B9, NhatKy_ViPham!C:C, "T32")</f>
        <v>100</v>
      </c>
      <c r="AX9" s="7">
        <f>100 + SUMIFS(NhatKy_ViPham!J:J, NhatKy_ViPham!E:E, "10_Phap", NhatKy_ViPham!F:F, B9, NhatKy_ViPham!C:C, "T33") - SUMIFS(NhatKy_ViPham!K:K, NhatKy_ViPham!E:E, "10_Phap", NhatKy_ViPham!F:F, B9, NhatKy_ViPham!C:C, "T33")</f>
        <v>100</v>
      </c>
      <c r="AY9" s="7">
        <f>100 + SUMIFS(NhatKy_ViPham!J:J, NhatKy_ViPham!E:E, "10_Phap", NhatKy_ViPham!F:F, B9, NhatKy_ViPham!C:C, "T34") - SUMIFS(NhatKy_ViPham!K:K, NhatKy_ViPham!E:E, "10_Phap", NhatKy_ViPham!F:F, B9, NhatKy_ViPham!C:C, "T34")</f>
        <v>100</v>
      </c>
      <c r="AZ9" s="7">
        <f>100 + SUMIFS(NhatKy_ViPham!J:J, NhatKy_ViPham!E:E, "10_Phap", NhatKy_ViPham!F:F, B9, NhatKy_ViPham!C:C, "T35") - SUMIFS(NhatKy_ViPham!K:K, NhatKy_ViPham!E:E, "10_Phap", NhatKy_ViPham!F:F, B9, NhatKy_ViPham!C:C, "T35")</f>
        <v>100</v>
      </c>
      <c r="BA9" s="12">
        <f t="shared" ref="BA9:BA43" si="0">ROUND(AVERAGE(R9:AZ9), 1)</f>
        <v>100</v>
      </c>
      <c r="BB9" s="11" t="s">
        <v>430</v>
      </c>
      <c r="BC9" s="14" t="str">
        <f t="shared" ref="BC9:BC43" si="1">IF(BB9="Có", "Chưa đạt", IF(BA9&gt;=85, "Tốt", IF(BA9&gt;=70, "Khá", IF(BA9&gt;=50, "Đạt", "Chưa đạt"))))</f>
        <v>Tốt</v>
      </c>
      <c r="BD9" s="10" t="str">
        <f t="shared" ref="BD9:BD43" si="2">IF(BC9="Chưa đạt", "🔴 Nguy cơ CHƯA ĐẠT", IF(BC9="Đạt", "🟡 CẦN NHẮC NHỞ", "🟢 BÌNH THƯỜNG"))</f>
        <v>🟢 BÌNH THƯỜNG</v>
      </c>
    </row>
    <row r="10" spans="1:56" x14ac:dyDescent="0.25">
      <c r="A10" s="5">
        <v>2</v>
      </c>
      <c r="B10" s="15" t="s">
        <v>1211</v>
      </c>
      <c r="C10" s="5" t="s">
        <v>541</v>
      </c>
      <c r="D10" s="5" t="s">
        <v>429</v>
      </c>
      <c r="E10" s="11" t="s">
        <v>430</v>
      </c>
      <c r="F10" s="6">
        <f>SUMIFS(NhatKy_ViPham!K:K, NhatKy_ViPham!E:E, "10_Phap", NhatKy_ViPham!F:F, B10, NhatKy_ViPham!H:H, "L01")</f>
        <v>0</v>
      </c>
      <c r="G10" s="6">
        <f>SUMIFS(NhatKy_ViPham!K:K, NhatKy_ViPham!E:E, "10_Phap", NhatKy_ViPham!F:F, B10, NhatKy_ViPham!H:H, "L02")</f>
        <v>0</v>
      </c>
      <c r="H10" s="6">
        <f>SUMIFS(NhatKy_ViPham!K:K, NhatKy_ViPham!E:E, "10_Phap", NhatKy_ViPham!F:F, B10, NhatKy_ViPham!H:H, "L03")</f>
        <v>0</v>
      </c>
      <c r="I10" s="6">
        <f>SUMIFS(NhatKy_ViPham!K:K, NhatKy_ViPham!E:E, "10_Phap", NhatKy_ViPham!F:F, B10, NhatKy_ViPham!H:H, "L04")</f>
        <v>0</v>
      </c>
      <c r="J10" s="6">
        <f>SUMIFS(NhatKy_ViPham!K:K, NhatKy_ViPham!E:E, "10_Phap", NhatKy_ViPham!F:F, B10, NhatKy_ViPham!H:H, "L05")</f>
        <v>0</v>
      </c>
      <c r="K10" s="6">
        <f>SUMIFS(NhatKy_ViPham!K:K, NhatKy_ViPham!E:E, "10_Phap", NhatKy_ViPham!F:F, B10, NhatKy_ViPham!H:H, "L06")</f>
        <v>0</v>
      </c>
      <c r="L10" s="6">
        <f>SUMIFS(NhatKy_ViPham!K:K, NhatKy_ViPham!E:E, "10_Phap", NhatKy_ViPham!F:F, B10, NhatKy_ViPham!H:H, "L07")</f>
        <v>0</v>
      </c>
      <c r="M10" s="6">
        <f>SUMIFS(NhatKy_ViPham!K:K, NhatKy_ViPham!E:E, "10_Phap", NhatKy_ViPham!F:F, B10, NhatKy_ViPham!H:H, "L08")</f>
        <v>0</v>
      </c>
      <c r="N10" s="6">
        <f>SUMIFS(NhatKy_ViPham!K:K, NhatKy_ViPham!E:E, "10_Phap", NhatKy_ViPham!F:F, B10, NhatKy_ViPham!H:H, "L09")</f>
        <v>0</v>
      </c>
      <c r="O10" s="6">
        <f>SUMIFS(NhatKy_ViPham!K:K, NhatKy_ViPham!E:E, "10_Phap", NhatKy_ViPham!F:F, B10, NhatKy_ViPham!H:H, "L10")</f>
        <v>0</v>
      </c>
      <c r="P10" s="12">
        <f>SUMIFS(NhatKy_ViPham!J:J, NhatKy_ViPham!E:E, "10_Phap", NhatKy_ViPham!F:F, B10)</f>
        <v>0</v>
      </c>
      <c r="Q10" s="13">
        <f>SUMIFS(NhatKy_ViPham!K:K, NhatKy_ViPham!E:E, "10_Phap", NhatKy_ViPham!F:F, B10)</f>
        <v>0</v>
      </c>
      <c r="R10" s="6">
        <f>100 + SUMIFS(NhatKy_ViPham!J:J, NhatKy_ViPham!E:E, "10_Phap", NhatKy_ViPham!F:F, B10, NhatKy_ViPham!C:C, "T1") - SUMIFS(NhatKy_ViPham!K:K, NhatKy_ViPham!E:E, "10_Phap", NhatKy_ViPham!F:F, B10, NhatKy_ViPham!C:C, "T1")</f>
        <v>100</v>
      </c>
      <c r="S10" s="6">
        <f>100 + SUMIFS(NhatKy_ViPham!J:J, NhatKy_ViPham!E:E, "10_Phap", NhatKy_ViPham!F:F, B10, NhatKy_ViPham!C:C, "T2") - SUMIFS(NhatKy_ViPham!K:K, NhatKy_ViPham!E:E, "10_Phap", NhatKy_ViPham!F:F, B10, NhatKy_ViPham!C:C, "T2")</f>
        <v>100</v>
      </c>
      <c r="T10" s="6">
        <f>100 + SUMIFS(NhatKy_ViPham!J:J, NhatKy_ViPham!E:E, "10_Phap", NhatKy_ViPham!F:F, B10, NhatKy_ViPham!C:C, "T3") - SUMIFS(NhatKy_ViPham!K:K, NhatKy_ViPham!E:E, "10_Phap", NhatKy_ViPham!F:F, B10, NhatKy_ViPham!C:C, "T3")</f>
        <v>100</v>
      </c>
      <c r="U10" s="6">
        <f>100 + SUMIFS(NhatKy_ViPham!J:J, NhatKy_ViPham!E:E, "10_Phap", NhatKy_ViPham!F:F, B10, NhatKy_ViPham!C:C, "T4") - SUMIFS(NhatKy_ViPham!K:K, NhatKy_ViPham!E:E, "10_Phap", NhatKy_ViPham!F:F, B10, NhatKy_ViPham!C:C, "T4")</f>
        <v>100</v>
      </c>
      <c r="V10" s="6">
        <f>100 + SUMIFS(NhatKy_ViPham!J:J, NhatKy_ViPham!E:E, "10_Phap", NhatKy_ViPham!F:F, B10, NhatKy_ViPham!C:C, "T5") - SUMIFS(NhatKy_ViPham!K:K, NhatKy_ViPham!E:E, "10_Phap", NhatKy_ViPham!F:F, B10, NhatKy_ViPham!C:C, "T5")</f>
        <v>100</v>
      </c>
      <c r="W10" s="6">
        <f>100 + SUMIFS(NhatKy_ViPham!J:J, NhatKy_ViPham!E:E, "10_Phap", NhatKy_ViPham!F:F, B10, NhatKy_ViPham!C:C, "T6") - SUMIFS(NhatKy_ViPham!K:K, NhatKy_ViPham!E:E, "10_Phap", NhatKy_ViPham!F:F, B10, NhatKy_ViPham!C:C, "T6")</f>
        <v>100</v>
      </c>
      <c r="X10" s="6">
        <f>100 + SUMIFS(NhatKy_ViPham!J:J, NhatKy_ViPham!E:E, "10_Phap", NhatKy_ViPham!F:F, B10, NhatKy_ViPham!C:C, "T7") - SUMIFS(NhatKy_ViPham!K:K, NhatKy_ViPham!E:E, "10_Phap", NhatKy_ViPham!F:F, B10, NhatKy_ViPham!C:C, "T7")</f>
        <v>100</v>
      </c>
      <c r="Y10" s="6">
        <f>100 + SUMIFS(NhatKy_ViPham!J:J, NhatKy_ViPham!E:E, "10_Phap", NhatKy_ViPham!F:F, B10, NhatKy_ViPham!C:C, "T8") - SUMIFS(NhatKy_ViPham!K:K, NhatKy_ViPham!E:E, "10_Phap", NhatKy_ViPham!F:F, B10, NhatKy_ViPham!C:C, "T8")</f>
        <v>100</v>
      </c>
      <c r="Z10" s="6">
        <f>100 + SUMIFS(NhatKy_ViPham!J:J, NhatKy_ViPham!E:E, "10_Phap", NhatKy_ViPham!F:F, B10, NhatKy_ViPham!C:C, "T9") - SUMIFS(NhatKy_ViPham!K:K, NhatKy_ViPham!E:E, "10_Phap", NhatKy_ViPham!F:F, B10, NhatKy_ViPham!C:C, "T9")</f>
        <v>100</v>
      </c>
      <c r="AA10" s="6">
        <f>100 + SUMIFS(NhatKy_ViPham!J:J, NhatKy_ViPham!E:E, "10_Phap", NhatKy_ViPham!F:F, B10, NhatKy_ViPham!C:C, "T10") - SUMIFS(NhatKy_ViPham!K:K, NhatKy_ViPham!E:E, "10_Phap", NhatKy_ViPham!F:F, B10, NhatKy_ViPham!C:C, "T10")</f>
        <v>100</v>
      </c>
      <c r="AB10" s="6">
        <f>100 + SUMIFS(NhatKy_ViPham!J:J, NhatKy_ViPham!E:E, "10_Phap", NhatKy_ViPham!F:F, B10, NhatKy_ViPham!C:C, "T11") - SUMIFS(NhatKy_ViPham!K:K, NhatKy_ViPham!E:E, "10_Phap", NhatKy_ViPham!F:F, B10, NhatKy_ViPham!C:C, "T11")</f>
        <v>100</v>
      </c>
      <c r="AC10" s="6">
        <f>100 + SUMIFS(NhatKy_ViPham!J:J, NhatKy_ViPham!E:E, "10_Phap", NhatKy_ViPham!F:F, B10, NhatKy_ViPham!C:C, "T12") - SUMIFS(NhatKy_ViPham!K:K, NhatKy_ViPham!E:E, "10_Phap", NhatKy_ViPham!F:F, B10, NhatKy_ViPham!C:C, "T12")</f>
        <v>100</v>
      </c>
      <c r="AD10" s="6">
        <f>100 + SUMIFS(NhatKy_ViPham!J:J, NhatKy_ViPham!E:E, "10_Phap", NhatKy_ViPham!F:F, B10, NhatKy_ViPham!C:C, "T13") - SUMIFS(NhatKy_ViPham!K:K, NhatKy_ViPham!E:E, "10_Phap", NhatKy_ViPham!F:F, B10, NhatKy_ViPham!C:C, "T13")</f>
        <v>100</v>
      </c>
      <c r="AE10" s="6">
        <f>100 + SUMIFS(NhatKy_ViPham!J:J, NhatKy_ViPham!E:E, "10_Phap", NhatKy_ViPham!F:F, B10, NhatKy_ViPham!C:C, "T14") - SUMIFS(NhatKy_ViPham!K:K, NhatKy_ViPham!E:E, "10_Phap", NhatKy_ViPham!F:F, B10, NhatKy_ViPham!C:C, "T14")</f>
        <v>100</v>
      </c>
      <c r="AF10" s="6">
        <f>100 + SUMIFS(NhatKy_ViPham!J:J, NhatKy_ViPham!E:E, "10_Phap", NhatKy_ViPham!F:F, B10, NhatKy_ViPham!C:C, "T15") - SUMIFS(NhatKy_ViPham!K:K, NhatKy_ViPham!E:E, "10_Phap", NhatKy_ViPham!F:F, B10, NhatKy_ViPham!C:C, "T15")</f>
        <v>100</v>
      </c>
      <c r="AG10" s="6">
        <f>100 + SUMIFS(NhatKy_ViPham!J:J, NhatKy_ViPham!E:E, "10_Phap", NhatKy_ViPham!F:F, B10, NhatKy_ViPham!C:C, "T16") - SUMIFS(NhatKy_ViPham!K:K, NhatKy_ViPham!E:E, "10_Phap", NhatKy_ViPham!F:F, B10, NhatKy_ViPham!C:C, "T16")</f>
        <v>100</v>
      </c>
      <c r="AH10" s="6">
        <f>100 + SUMIFS(NhatKy_ViPham!J:J, NhatKy_ViPham!E:E, "10_Phap", NhatKy_ViPham!F:F, B10, NhatKy_ViPham!C:C, "T17") - SUMIFS(NhatKy_ViPham!K:K, NhatKy_ViPham!E:E, "10_Phap", NhatKy_ViPham!F:F, B10, NhatKy_ViPham!C:C, "T17")</f>
        <v>100</v>
      </c>
      <c r="AI10" s="6">
        <f>100 + SUMIFS(NhatKy_ViPham!J:J, NhatKy_ViPham!E:E, "10_Phap", NhatKy_ViPham!F:F, B10, NhatKy_ViPham!C:C, "T18") - SUMIFS(NhatKy_ViPham!K:K, NhatKy_ViPham!E:E, "10_Phap", NhatKy_ViPham!F:F, B10, NhatKy_ViPham!C:C, "T18")</f>
        <v>100</v>
      </c>
      <c r="AJ10" s="6">
        <f>100 + SUMIFS(NhatKy_ViPham!J:J, NhatKy_ViPham!E:E, "10_Phap", NhatKy_ViPham!F:F, B10, NhatKy_ViPham!C:C, "T19") - SUMIFS(NhatKy_ViPham!K:K, NhatKy_ViPham!E:E, "10_Phap", NhatKy_ViPham!F:F, B10, NhatKy_ViPham!C:C, "T19")</f>
        <v>100</v>
      </c>
      <c r="AK10" s="6">
        <f>100 + SUMIFS(NhatKy_ViPham!J:J, NhatKy_ViPham!E:E, "10_Phap", NhatKy_ViPham!F:F, B10, NhatKy_ViPham!C:C, "T20") - SUMIFS(NhatKy_ViPham!K:K, NhatKy_ViPham!E:E, "10_Phap", NhatKy_ViPham!F:F, B10, NhatKy_ViPham!C:C, "T20")</f>
        <v>100</v>
      </c>
      <c r="AL10" s="6">
        <f>100 + SUMIFS(NhatKy_ViPham!J:J, NhatKy_ViPham!E:E, "10_Phap", NhatKy_ViPham!F:F, B10, NhatKy_ViPham!C:C, "T21") - SUMIFS(NhatKy_ViPham!K:K, NhatKy_ViPham!E:E, "10_Phap", NhatKy_ViPham!F:F, B10, NhatKy_ViPham!C:C, "T21")</f>
        <v>100</v>
      </c>
      <c r="AM10" s="6">
        <f>100 + SUMIFS(NhatKy_ViPham!J:J, NhatKy_ViPham!E:E, "10_Phap", NhatKy_ViPham!F:F, B10, NhatKy_ViPham!C:C, "T22") - SUMIFS(NhatKy_ViPham!K:K, NhatKy_ViPham!E:E, "10_Phap", NhatKy_ViPham!F:F, B10, NhatKy_ViPham!C:C, "T22")</f>
        <v>100</v>
      </c>
      <c r="AN10" s="6">
        <f>100 + SUMIFS(NhatKy_ViPham!J:J, NhatKy_ViPham!E:E, "10_Phap", NhatKy_ViPham!F:F, B10, NhatKy_ViPham!C:C, "T23") - SUMIFS(NhatKy_ViPham!K:K, NhatKy_ViPham!E:E, "10_Phap", NhatKy_ViPham!F:F, B10, NhatKy_ViPham!C:C, "T23")</f>
        <v>100</v>
      </c>
      <c r="AO10" s="6">
        <f>100 + SUMIFS(NhatKy_ViPham!J:J, NhatKy_ViPham!E:E, "10_Phap", NhatKy_ViPham!F:F, B10, NhatKy_ViPham!C:C, "T24") - SUMIFS(NhatKy_ViPham!K:K, NhatKy_ViPham!E:E, "10_Phap", NhatKy_ViPham!F:F, B10, NhatKy_ViPham!C:C, "T24")</f>
        <v>100</v>
      </c>
      <c r="AP10" s="6">
        <f>100 + SUMIFS(NhatKy_ViPham!J:J, NhatKy_ViPham!E:E, "10_Phap", NhatKy_ViPham!F:F, B10, NhatKy_ViPham!C:C, "T25") - SUMIFS(NhatKy_ViPham!K:K, NhatKy_ViPham!E:E, "10_Phap", NhatKy_ViPham!F:F, B10, NhatKy_ViPham!C:C, "T25")</f>
        <v>100</v>
      </c>
      <c r="AQ10" s="6">
        <f>100 + SUMIFS(NhatKy_ViPham!J:J, NhatKy_ViPham!E:E, "10_Phap", NhatKy_ViPham!F:F, B10, NhatKy_ViPham!C:C, "T26") - SUMIFS(NhatKy_ViPham!K:K, NhatKy_ViPham!E:E, "10_Phap", NhatKy_ViPham!F:F, B10, NhatKy_ViPham!C:C, "T26")</f>
        <v>100</v>
      </c>
      <c r="AR10" s="6">
        <f>100 + SUMIFS(NhatKy_ViPham!J:J, NhatKy_ViPham!E:E, "10_Phap", NhatKy_ViPham!F:F, B10, NhatKy_ViPham!C:C, "T27") - SUMIFS(NhatKy_ViPham!K:K, NhatKy_ViPham!E:E, "10_Phap", NhatKy_ViPham!F:F, B10, NhatKy_ViPham!C:C, "T27")</f>
        <v>100</v>
      </c>
      <c r="AS10" s="6">
        <f>100 + SUMIFS(NhatKy_ViPham!J:J, NhatKy_ViPham!E:E, "10_Phap", NhatKy_ViPham!F:F, B10, NhatKy_ViPham!C:C, "T28") - SUMIFS(NhatKy_ViPham!K:K, NhatKy_ViPham!E:E, "10_Phap", NhatKy_ViPham!F:F, B10, NhatKy_ViPham!C:C, "T28")</f>
        <v>100</v>
      </c>
      <c r="AT10" s="6">
        <f>100 + SUMIFS(NhatKy_ViPham!J:J, NhatKy_ViPham!E:E, "10_Phap", NhatKy_ViPham!F:F, B10, NhatKy_ViPham!C:C, "T29") - SUMIFS(NhatKy_ViPham!K:K, NhatKy_ViPham!E:E, "10_Phap", NhatKy_ViPham!F:F, B10, NhatKy_ViPham!C:C, "T29")</f>
        <v>100</v>
      </c>
      <c r="AU10" s="6">
        <f>100 + SUMIFS(NhatKy_ViPham!J:J, NhatKy_ViPham!E:E, "10_Phap", NhatKy_ViPham!F:F, B10, NhatKy_ViPham!C:C, "T30") - SUMIFS(NhatKy_ViPham!K:K, NhatKy_ViPham!E:E, "10_Phap", NhatKy_ViPham!F:F, B10, NhatKy_ViPham!C:C, "T30")</f>
        <v>100</v>
      </c>
      <c r="AV10" s="6">
        <f>100 + SUMIFS(NhatKy_ViPham!J:J, NhatKy_ViPham!E:E, "10_Phap", NhatKy_ViPham!F:F, B10, NhatKy_ViPham!C:C, "T31") - SUMIFS(NhatKy_ViPham!K:K, NhatKy_ViPham!E:E, "10_Phap", NhatKy_ViPham!F:F, B10, NhatKy_ViPham!C:C, "T31")</f>
        <v>100</v>
      </c>
      <c r="AW10" s="6">
        <f>100 + SUMIFS(NhatKy_ViPham!J:J, NhatKy_ViPham!E:E, "10_Phap", NhatKy_ViPham!F:F, B10, NhatKy_ViPham!C:C, "T32") - SUMIFS(NhatKy_ViPham!K:K, NhatKy_ViPham!E:E, "10_Phap", NhatKy_ViPham!F:F, B10, NhatKy_ViPham!C:C, "T32")</f>
        <v>100</v>
      </c>
      <c r="AX10" s="6">
        <f>100 + SUMIFS(NhatKy_ViPham!J:J, NhatKy_ViPham!E:E, "10_Phap", NhatKy_ViPham!F:F, B10, NhatKy_ViPham!C:C, "T33") - SUMIFS(NhatKy_ViPham!K:K, NhatKy_ViPham!E:E, "10_Phap", NhatKy_ViPham!F:F, B10, NhatKy_ViPham!C:C, "T33")</f>
        <v>100</v>
      </c>
      <c r="AY10" s="6">
        <f>100 + SUMIFS(NhatKy_ViPham!J:J, NhatKy_ViPham!E:E, "10_Phap", NhatKy_ViPham!F:F, B10, NhatKy_ViPham!C:C, "T34") - SUMIFS(NhatKy_ViPham!K:K, NhatKy_ViPham!E:E, "10_Phap", NhatKy_ViPham!F:F, B10, NhatKy_ViPham!C:C, "T34")</f>
        <v>100</v>
      </c>
      <c r="AZ10" s="6">
        <f>100 + SUMIFS(NhatKy_ViPham!J:J, NhatKy_ViPham!E:E, "10_Phap", NhatKy_ViPham!F:F, B10, NhatKy_ViPham!C:C, "T35") - SUMIFS(NhatKy_ViPham!K:K, NhatKy_ViPham!E:E, "10_Phap", NhatKy_ViPham!F:F, B10, NhatKy_ViPham!C:C, "T35")</f>
        <v>100</v>
      </c>
      <c r="BA10" s="12">
        <f t="shared" si="0"/>
        <v>100</v>
      </c>
      <c r="BB10" s="11" t="s">
        <v>430</v>
      </c>
      <c r="BC10" s="16" t="str">
        <f t="shared" si="1"/>
        <v>Tốt</v>
      </c>
      <c r="BD10" s="15" t="str">
        <f t="shared" si="2"/>
        <v>🟢 BÌNH THƯỜNG</v>
      </c>
    </row>
    <row r="11" spans="1:56" x14ac:dyDescent="0.25">
      <c r="A11" s="4">
        <v>3</v>
      </c>
      <c r="B11" s="10" t="s">
        <v>1212</v>
      </c>
      <c r="C11" s="4" t="s">
        <v>1213</v>
      </c>
      <c r="D11" s="4" t="s">
        <v>435</v>
      </c>
      <c r="E11" s="11" t="s">
        <v>430</v>
      </c>
      <c r="F11" s="7">
        <f>SUMIFS(NhatKy_ViPham!K:K, NhatKy_ViPham!E:E, "10_Phap", NhatKy_ViPham!F:F, B11, NhatKy_ViPham!H:H, "L01")</f>
        <v>0</v>
      </c>
      <c r="G11" s="7">
        <f>SUMIFS(NhatKy_ViPham!K:K, NhatKy_ViPham!E:E, "10_Phap", NhatKy_ViPham!F:F, B11, NhatKy_ViPham!H:H, "L02")</f>
        <v>0</v>
      </c>
      <c r="H11" s="7">
        <f>SUMIFS(NhatKy_ViPham!K:K, NhatKy_ViPham!E:E, "10_Phap", NhatKy_ViPham!F:F, B11, NhatKy_ViPham!H:H, "L03")</f>
        <v>0</v>
      </c>
      <c r="I11" s="7">
        <f>SUMIFS(NhatKy_ViPham!K:K, NhatKy_ViPham!E:E, "10_Phap", NhatKy_ViPham!F:F, B11, NhatKy_ViPham!H:H, "L04")</f>
        <v>0</v>
      </c>
      <c r="J11" s="7">
        <f>SUMIFS(NhatKy_ViPham!K:K, NhatKy_ViPham!E:E, "10_Phap", NhatKy_ViPham!F:F, B11, NhatKy_ViPham!H:H, "L05")</f>
        <v>0</v>
      </c>
      <c r="K11" s="7">
        <f>SUMIFS(NhatKy_ViPham!K:K, NhatKy_ViPham!E:E, "10_Phap", NhatKy_ViPham!F:F, B11, NhatKy_ViPham!H:H, "L06")</f>
        <v>0</v>
      </c>
      <c r="L11" s="7">
        <f>SUMIFS(NhatKy_ViPham!K:K, NhatKy_ViPham!E:E, "10_Phap", NhatKy_ViPham!F:F, B11, NhatKy_ViPham!H:H, "L07")</f>
        <v>0</v>
      </c>
      <c r="M11" s="7">
        <f>SUMIFS(NhatKy_ViPham!K:K, NhatKy_ViPham!E:E, "10_Phap", NhatKy_ViPham!F:F, B11, NhatKy_ViPham!H:H, "L08")</f>
        <v>0</v>
      </c>
      <c r="N11" s="7">
        <f>SUMIFS(NhatKy_ViPham!K:K, NhatKy_ViPham!E:E, "10_Phap", NhatKy_ViPham!F:F, B11, NhatKy_ViPham!H:H, "L09")</f>
        <v>0</v>
      </c>
      <c r="O11" s="7">
        <f>SUMIFS(NhatKy_ViPham!K:K, NhatKy_ViPham!E:E, "10_Phap", NhatKy_ViPham!F:F, B11, NhatKy_ViPham!H:H, "L10")</f>
        <v>0</v>
      </c>
      <c r="P11" s="12">
        <f>SUMIFS(NhatKy_ViPham!J:J, NhatKy_ViPham!E:E, "10_Phap", NhatKy_ViPham!F:F, B11)</f>
        <v>0</v>
      </c>
      <c r="Q11" s="13">
        <f>SUMIFS(NhatKy_ViPham!K:K, NhatKy_ViPham!E:E, "10_Phap", NhatKy_ViPham!F:F, B11)</f>
        <v>0</v>
      </c>
      <c r="R11" s="7">
        <f>100 + SUMIFS(NhatKy_ViPham!J:J, NhatKy_ViPham!E:E, "10_Phap", NhatKy_ViPham!F:F, B11, NhatKy_ViPham!C:C, "T1") - SUMIFS(NhatKy_ViPham!K:K, NhatKy_ViPham!E:E, "10_Phap", NhatKy_ViPham!F:F, B11, NhatKy_ViPham!C:C, "T1")</f>
        <v>100</v>
      </c>
      <c r="S11" s="7">
        <f>100 + SUMIFS(NhatKy_ViPham!J:J, NhatKy_ViPham!E:E, "10_Phap", NhatKy_ViPham!F:F, B11, NhatKy_ViPham!C:C, "T2") - SUMIFS(NhatKy_ViPham!K:K, NhatKy_ViPham!E:E, "10_Phap", NhatKy_ViPham!F:F, B11, NhatKy_ViPham!C:C, "T2")</f>
        <v>100</v>
      </c>
      <c r="T11" s="7">
        <f>100 + SUMIFS(NhatKy_ViPham!J:J, NhatKy_ViPham!E:E, "10_Phap", NhatKy_ViPham!F:F, B11, NhatKy_ViPham!C:C, "T3") - SUMIFS(NhatKy_ViPham!K:K, NhatKy_ViPham!E:E, "10_Phap", NhatKy_ViPham!F:F, B11, NhatKy_ViPham!C:C, "T3")</f>
        <v>100</v>
      </c>
      <c r="U11" s="7">
        <f>100 + SUMIFS(NhatKy_ViPham!J:J, NhatKy_ViPham!E:E, "10_Phap", NhatKy_ViPham!F:F, B11, NhatKy_ViPham!C:C, "T4") - SUMIFS(NhatKy_ViPham!K:K, NhatKy_ViPham!E:E, "10_Phap", NhatKy_ViPham!F:F, B11, NhatKy_ViPham!C:C, "T4")</f>
        <v>100</v>
      </c>
      <c r="V11" s="7">
        <f>100 + SUMIFS(NhatKy_ViPham!J:J, NhatKy_ViPham!E:E, "10_Phap", NhatKy_ViPham!F:F, B11, NhatKy_ViPham!C:C, "T5") - SUMIFS(NhatKy_ViPham!K:K, NhatKy_ViPham!E:E, "10_Phap", NhatKy_ViPham!F:F, B11, NhatKy_ViPham!C:C, "T5")</f>
        <v>100</v>
      </c>
      <c r="W11" s="7">
        <f>100 + SUMIFS(NhatKy_ViPham!J:J, NhatKy_ViPham!E:E, "10_Phap", NhatKy_ViPham!F:F, B11, NhatKy_ViPham!C:C, "T6") - SUMIFS(NhatKy_ViPham!K:K, NhatKy_ViPham!E:E, "10_Phap", NhatKy_ViPham!F:F, B11, NhatKy_ViPham!C:C, "T6")</f>
        <v>100</v>
      </c>
      <c r="X11" s="7">
        <f>100 + SUMIFS(NhatKy_ViPham!J:J, NhatKy_ViPham!E:E, "10_Phap", NhatKy_ViPham!F:F, B11, NhatKy_ViPham!C:C, "T7") - SUMIFS(NhatKy_ViPham!K:K, NhatKy_ViPham!E:E, "10_Phap", NhatKy_ViPham!F:F, B11, NhatKy_ViPham!C:C, "T7")</f>
        <v>100</v>
      </c>
      <c r="Y11" s="7">
        <f>100 + SUMIFS(NhatKy_ViPham!J:J, NhatKy_ViPham!E:E, "10_Phap", NhatKy_ViPham!F:F, B11, NhatKy_ViPham!C:C, "T8") - SUMIFS(NhatKy_ViPham!K:K, NhatKy_ViPham!E:E, "10_Phap", NhatKy_ViPham!F:F, B11, NhatKy_ViPham!C:C, "T8")</f>
        <v>100</v>
      </c>
      <c r="Z11" s="7">
        <f>100 + SUMIFS(NhatKy_ViPham!J:J, NhatKy_ViPham!E:E, "10_Phap", NhatKy_ViPham!F:F, B11, NhatKy_ViPham!C:C, "T9") - SUMIFS(NhatKy_ViPham!K:K, NhatKy_ViPham!E:E, "10_Phap", NhatKy_ViPham!F:F, B11, NhatKy_ViPham!C:C, "T9")</f>
        <v>100</v>
      </c>
      <c r="AA11" s="7">
        <f>100 + SUMIFS(NhatKy_ViPham!J:J, NhatKy_ViPham!E:E, "10_Phap", NhatKy_ViPham!F:F, B11, NhatKy_ViPham!C:C, "T10") - SUMIFS(NhatKy_ViPham!K:K, NhatKy_ViPham!E:E, "10_Phap", NhatKy_ViPham!F:F, B11, NhatKy_ViPham!C:C, "T10")</f>
        <v>100</v>
      </c>
      <c r="AB11" s="7">
        <f>100 + SUMIFS(NhatKy_ViPham!J:J, NhatKy_ViPham!E:E, "10_Phap", NhatKy_ViPham!F:F, B11, NhatKy_ViPham!C:C, "T11") - SUMIFS(NhatKy_ViPham!K:K, NhatKy_ViPham!E:E, "10_Phap", NhatKy_ViPham!F:F, B11, NhatKy_ViPham!C:C, "T11")</f>
        <v>100</v>
      </c>
      <c r="AC11" s="7">
        <f>100 + SUMIFS(NhatKy_ViPham!J:J, NhatKy_ViPham!E:E, "10_Phap", NhatKy_ViPham!F:F, B11, NhatKy_ViPham!C:C, "T12") - SUMIFS(NhatKy_ViPham!K:K, NhatKy_ViPham!E:E, "10_Phap", NhatKy_ViPham!F:F, B11, NhatKy_ViPham!C:C, "T12")</f>
        <v>100</v>
      </c>
      <c r="AD11" s="7">
        <f>100 + SUMIFS(NhatKy_ViPham!J:J, NhatKy_ViPham!E:E, "10_Phap", NhatKy_ViPham!F:F, B11, NhatKy_ViPham!C:C, "T13") - SUMIFS(NhatKy_ViPham!K:K, NhatKy_ViPham!E:E, "10_Phap", NhatKy_ViPham!F:F, B11, NhatKy_ViPham!C:C, "T13")</f>
        <v>100</v>
      </c>
      <c r="AE11" s="7">
        <f>100 + SUMIFS(NhatKy_ViPham!J:J, NhatKy_ViPham!E:E, "10_Phap", NhatKy_ViPham!F:F, B11, NhatKy_ViPham!C:C, "T14") - SUMIFS(NhatKy_ViPham!K:K, NhatKy_ViPham!E:E, "10_Phap", NhatKy_ViPham!F:F, B11, NhatKy_ViPham!C:C, "T14")</f>
        <v>100</v>
      </c>
      <c r="AF11" s="7">
        <f>100 + SUMIFS(NhatKy_ViPham!J:J, NhatKy_ViPham!E:E, "10_Phap", NhatKy_ViPham!F:F, B11, NhatKy_ViPham!C:C, "T15") - SUMIFS(NhatKy_ViPham!K:K, NhatKy_ViPham!E:E, "10_Phap", NhatKy_ViPham!F:F, B11, NhatKy_ViPham!C:C, "T15")</f>
        <v>100</v>
      </c>
      <c r="AG11" s="7">
        <f>100 + SUMIFS(NhatKy_ViPham!J:J, NhatKy_ViPham!E:E, "10_Phap", NhatKy_ViPham!F:F, B11, NhatKy_ViPham!C:C, "T16") - SUMIFS(NhatKy_ViPham!K:K, NhatKy_ViPham!E:E, "10_Phap", NhatKy_ViPham!F:F, B11, NhatKy_ViPham!C:C, "T16")</f>
        <v>100</v>
      </c>
      <c r="AH11" s="7">
        <f>100 + SUMIFS(NhatKy_ViPham!J:J, NhatKy_ViPham!E:E, "10_Phap", NhatKy_ViPham!F:F, B11, NhatKy_ViPham!C:C, "T17") - SUMIFS(NhatKy_ViPham!K:K, NhatKy_ViPham!E:E, "10_Phap", NhatKy_ViPham!F:F, B11, NhatKy_ViPham!C:C, "T17")</f>
        <v>100</v>
      </c>
      <c r="AI11" s="7">
        <f>100 + SUMIFS(NhatKy_ViPham!J:J, NhatKy_ViPham!E:E, "10_Phap", NhatKy_ViPham!F:F, B11, NhatKy_ViPham!C:C, "T18") - SUMIFS(NhatKy_ViPham!K:K, NhatKy_ViPham!E:E, "10_Phap", NhatKy_ViPham!F:F, B11, NhatKy_ViPham!C:C, "T18")</f>
        <v>100</v>
      </c>
      <c r="AJ11" s="7">
        <f>100 + SUMIFS(NhatKy_ViPham!J:J, NhatKy_ViPham!E:E, "10_Phap", NhatKy_ViPham!F:F, B11, NhatKy_ViPham!C:C, "T19") - SUMIFS(NhatKy_ViPham!K:K, NhatKy_ViPham!E:E, "10_Phap", NhatKy_ViPham!F:F, B11, NhatKy_ViPham!C:C, "T19")</f>
        <v>100</v>
      </c>
      <c r="AK11" s="7">
        <f>100 + SUMIFS(NhatKy_ViPham!J:J, NhatKy_ViPham!E:E, "10_Phap", NhatKy_ViPham!F:F, B11, NhatKy_ViPham!C:C, "T20") - SUMIFS(NhatKy_ViPham!K:K, NhatKy_ViPham!E:E, "10_Phap", NhatKy_ViPham!F:F, B11, NhatKy_ViPham!C:C, "T20")</f>
        <v>100</v>
      </c>
      <c r="AL11" s="7">
        <f>100 + SUMIFS(NhatKy_ViPham!J:J, NhatKy_ViPham!E:E, "10_Phap", NhatKy_ViPham!F:F, B11, NhatKy_ViPham!C:C, "T21") - SUMIFS(NhatKy_ViPham!K:K, NhatKy_ViPham!E:E, "10_Phap", NhatKy_ViPham!F:F, B11, NhatKy_ViPham!C:C, "T21")</f>
        <v>100</v>
      </c>
      <c r="AM11" s="7">
        <f>100 + SUMIFS(NhatKy_ViPham!J:J, NhatKy_ViPham!E:E, "10_Phap", NhatKy_ViPham!F:F, B11, NhatKy_ViPham!C:C, "T22") - SUMIFS(NhatKy_ViPham!K:K, NhatKy_ViPham!E:E, "10_Phap", NhatKy_ViPham!F:F, B11, NhatKy_ViPham!C:C, "T22")</f>
        <v>100</v>
      </c>
      <c r="AN11" s="7">
        <f>100 + SUMIFS(NhatKy_ViPham!J:J, NhatKy_ViPham!E:E, "10_Phap", NhatKy_ViPham!F:F, B11, NhatKy_ViPham!C:C, "T23") - SUMIFS(NhatKy_ViPham!K:K, NhatKy_ViPham!E:E, "10_Phap", NhatKy_ViPham!F:F, B11, NhatKy_ViPham!C:C, "T23")</f>
        <v>100</v>
      </c>
      <c r="AO11" s="7">
        <f>100 + SUMIFS(NhatKy_ViPham!J:J, NhatKy_ViPham!E:E, "10_Phap", NhatKy_ViPham!F:F, B11, NhatKy_ViPham!C:C, "T24") - SUMIFS(NhatKy_ViPham!K:K, NhatKy_ViPham!E:E, "10_Phap", NhatKy_ViPham!F:F, B11, NhatKy_ViPham!C:C, "T24")</f>
        <v>100</v>
      </c>
      <c r="AP11" s="7">
        <f>100 + SUMIFS(NhatKy_ViPham!J:J, NhatKy_ViPham!E:E, "10_Phap", NhatKy_ViPham!F:F, B11, NhatKy_ViPham!C:C, "T25") - SUMIFS(NhatKy_ViPham!K:K, NhatKy_ViPham!E:E, "10_Phap", NhatKy_ViPham!F:F, B11, NhatKy_ViPham!C:C, "T25")</f>
        <v>100</v>
      </c>
      <c r="AQ11" s="7">
        <f>100 + SUMIFS(NhatKy_ViPham!J:J, NhatKy_ViPham!E:E, "10_Phap", NhatKy_ViPham!F:F, B11, NhatKy_ViPham!C:C, "T26") - SUMIFS(NhatKy_ViPham!K:K, NhatKy_ViPham!E:E, "10_Phap", NhatKy_ViPham!F:F, B11, NhatKy_ViPham!C:C, "T26")</f>
        <v>100</v>
      </c>
      <c r="AR11" s="7">
        <f>100 + SUMIFS(NhatKy_ViPham!J:J, NhatKy_ViPham!E:E, "10_Phap", NhatKy_ViPham!F:F, B11, NhatKy_ViPham!C:C, "T27") - SUMIFS(NhatKy_ViPham!K:K, NhatKy_ViPham!E:E, "10_Phap", NhatKy_ViPham!F:F, B11, NhatKy_ViPham!C:C, "T27")</f>
        <v>100</v>
      </c>
      <c r="AS11" s="7">
        <f>100 + SUMIFS(NhatKy_ViPham!J:J, NhatKy_ViPham!E:E, "10_Phap", NhatKy_ViPham!F:F, B11, NhatKy_ViPham!C:C, "T28") - SUMIFS(NhatKy_ViPham!K:K, NhatKy_ViPham!E:E, "10_Phap", NhatKy_ViPham!F:F, B11, NhatKy_ViPham!C:C, "T28")</f>
        <v>100</v>
      </c>
      <c r="AT11" s="7">
        <f>100 + SUMIFS(NhatKy_ViPham!J:J, NhatKy_ViPham!E:E, "10_Phap", NhatKy_ViPham!F:F, B11, NhatKy_ViPham!C:C, "T29") - SUMIFS(NhatKy_ViPham!K:K, NhatKy_ViPham!E:E, "10_Phap", NhatKy_ViPham!F:F, B11, NhatKy_ViPham!C:C, "T29")</f>
        <v>100</v>
      </c>
      <c r="AU11" s="7">
        <f>100 + SUMIFS(NhatKy_ViPham!J:J, NhatKy_ViPham!E:E, "10_Phap", NhatKy_ViPham!F:F, B11, NhatKy_ViPham!C:C, "T30") - SUMIFS(NhatKy_ViPham!K:K, NhatKy_ViPham!E:E, "10_Phap", NhatKy_ViPham!F:F, B11, NhatKy_ViPham!C:C, "T30")</f>
        <v>100</v>
      </c>
      <c r="AV11" s="7">
        <f>100 + SUMIFS(NhatKy_ViPham!J:J, NhatKy_ViPham!E:E, "10_Phap", NhatKy_ViPham!F:F, B11, NhatKy_ViPham!C:C, "T31") - SUMIFS(NhatKy_ViPham!K:K, NhatKy_ViPham!E:E, "10_Phap", NhatKy_ViPham!F:F, B11, NhatKy_ViPham!C:C, "T31")</f>
        <v>100</v>
      </c>
      <c r="AW11" s="7">
        <f>100 + SUMIFS(NhatKy_ViPham!J:J, NhatKy_ViPham!E:E, "10_Phap", NhatKy_ViPham!F:F, B11, NhatKy_ViPham!C:C, "T32") - SUMIFS(NhatKy_ViPham!K:K, NhatKy_ViPham!E:E, "10_Phap", NhatKy_ViPham!F:F, B11, NhatKy_ViPham!C:C, "T32")</f>
        <v>100</v>
      </c>
      <c r="AX11" s="7">
        <f>100 + SUMIFS(NhatKy_ViPham!J:J, NhatKy_ViPham!E:E, "10_Phap", NhatKy_ViPham!F:F, B11, NhatKy_ViPham!C:C, "T33") - SUMIFS(NhatKy_ViPham!K:K, NhatKy_ViPham!E:E, "10_Phap", NhatKy_ViPham!F:F, B11, NhatKy_ViPham!C:C, "T33")</f>
        <v>100</v>
      </c>
      <c r="AY11" s="7">
        <f>100 + SUMIFS(NhatKy_ViPham!J:J, NhatKy_ViPham!E:E, "10_Phap", NhatKy_ViPham!F:F, B11, NhatKy_ViPham!C:C, "T34") - SUMIFS(NhatKy_ViPham!K:K, NhatKy_ViPham!E:E, "10_Phap", NhatKy_ViPham!F:F, B11, NhatKy_ViPham!C:C, "T34")</f>
        <v>100</v>
      </c>
      <c r="AZ11" s="7">
        <f>100 + SUMIFS(NhatKy_ViPham!J:J, NhatKy_ViPham!E:E, "10_Phap", NhatKy_ViPham!F:F, B11, NhatKy_ViPham!C:C, "T35") - SUMIFS(NhatKy_ViPham!K:K, NhatKy_ViPham!E:E, "10_Phap", NhatKy_ViPham!F:F, B11, NhatKy_ViPham!C:C, "T35")</f>
        <v>100</v>
      </c>
      <c r="BA11" s="12">
        <f t="shared" si="0"/>
        <v>100</v>
      </c>
      <c r="BB11" s="11" t="s">
        <v>430</v>
      </c>
      <c r="BC11" s="14" t="str">
        <f t="shared" si="1"/>
        <v>Tốt</v>
      </c>
      <c r="BD11" s="10" t="str">
        <f t="shared" si="2"/>
        <v>🟢 BÌNH THƯỜNG</v>
      </c>
    </row>
    <row r="12" spans="1:56" x14ac:dyDescent="0.25">
      <c r="A12" s="5">
        <v>4</v>
      </c>
      <c r="B12" s="15" t="s">
        <v>1214</v>
      </c>
      <c r="C12" s="5" t="s">
        <v>522</v>
      </c>
      <c r="D12" s="5" t="s">
        <v>429</v>
      </c>
      <c r="E12" s="11" t="s">
        <v>430</v>
      </c>
      <c r="F12" s="6">
        <f>SUMIFS(NhatKy_ViPham!K:K, NhatKy_ViPham!E:E, "10_Phap", NhatKy_ViPham!F:F, B12, NhatKy_ViPham!H:H, "L01")</f>
        <v>0</v>
      </c>
      <c r="G12" s="6">
        <f>SUMIFS(NhatKy_ViPham!K:K, NhatKy_ViPham!E:E, "10_Phap", NhatKy_ViPham!F:F, B12, NhatKy_ViPham!H:H, "L02")</f>
        <v>0</v>
      </c>
      <c r="H12" s="6">
        <f>SUMIFS(NhatKy_ViPham!K:K, NhatKy_ViPham!E:E, "10_Phap", NhatKy_ViPham!F:F, B12, NhatKy_ViPham!H:H, "L03")</f>
        <v>0</v>
      </c>
      <c r="I12" s="6">
        <f>SUMIFS(NhatKy_ViPham!K:K, NhatKy_ViPham!E:E, "10_Phap", NhatKy_ViPham!F:F, B12, NhatKy_ViPham!H:H, "L04")</f>
        <v>0</v>
      </c>
      <c r="J12" s="6">
        <f>SUMIFS(NhatKy_ViPham!K:K, NhatKy_ViPham!E:E, "10_Phap", NhatKy_ViPham!F:F, B12, NhatKy_ViPham!H:H, "L05")</f>
        <v>0</v>
      </c>
      <c r="K12" s="6">
        <f>SUMIFS(NhatKy_ViPham!K:K, NhatKy_ViPham!E:E, "10_Phap", NhatKy_ViPham!F:F, B12, NhatKy_ViPham!H:H, "L06")</f>
        <v>0</v>
      </c>
      <c r="L12" s="6">
        <f>SUMIFS(NhatKy_ViPham!K:K, NhatKy_ViPham!E:E, "10_Phap", NhatKy_ViPham!F:F, B12, NhatKy_ViPham!H:H, "L07")</f>
        <v>0</v>
      </c>
      <c r="M12" s="6">
        <f>SUMIFS(NhatKy_ViPham!K:K, NhatKy_ViPham!E:E, "10_Phap", NhatKy_ViPham!F:F, B12, NhatKy_ViPham!H:H, "L08")</f>
        <v>0</v>
      </c>
      <c r="N12" s="6">
        <f>SUMIFS(NhatKy_ViPham!K:K, NhatKy_ViPham!E:E, "10_Phap", NhatKy_ViPham!F:F, B12, NhatKy_ViPham!H:H, "L09")</f>
        <v>0</v>
      </c>
      <c r="O12" s="6">
        <f>SUMIFS(NhatKy_ViPham!K:K, NhatKy_ViPham!E:E, "10_Phap", NhatKy_ViPham!F:F, B12, NhatKy_ViPham!H:H, "L10")</f>
        <v>0</v>
      </c>
      <c r="P12" s="12">
        <f>SUMIFS(NhatKy_ViPham!J:J, NhatKy_ViPham!E:E, "10_Phap", NhatKy_ViPham!F:F, B12)</f>
        <v>0</v>
      </c>
      <c r="Q12" s="13">
        <f>SUMIFS(NhatKy_ViPham!K:K, NhatKy_ViPham!E:E, "10_Phap", NhatKy_ViPham!F:F, B12)</f>
        <v>0</v>
      </c>
      <c r="R12" s="6">
        <f>100 + SUMIFS(NhatKy_ViPham!J:J, NhatKy_ViPham!E:E, "10_Phap", NhatKy_ViPham!F:F, B12, NhatKy_ViPham!C:C, "T1") - SUMIFS(NhatKy_ViPham!K:K, NhatKy_ViPham!E:E, "10_Phap", NhatKy_ViPham!F:F, B12, NhatKy_ViPham!C:C, "T1")</f>
        <v>100</v>
      </c>
      <c r="S12" s="6">
        <f>100 + SUMIFS(NhatKy_ViPham!J:J, NhatKy_ViPham!E:E, "10_Phap", NhatKy_ViPham!F:F, B12, NhatKy_ViPham!C:C, "T2") - SUMIFS(NhatKy_ViPham!K:K, NhatKy_ViPham!E:E, "10_Phap", NhatKy_ViPham!F:F, B12, NhatKy_ViPham!C:C, "T2")</f>
        <v>100</v>
      </c>
      <c r="T12" s="6">
        <f>100 + SUMIFS(NhatKy_ViPham!J:J, NhatKy_ViPham!E:E, "10_Phap", NhatKy_ViPham!F:F, B12, NhatKy_ViPham!C:C, "T3") - SUMIFS(NhatKy_ViPham!K:K, NhatKy_ViPham!E:E, "10_Phap", NhatKy_ViPham!F:F, B12, NhatKy_ViPham!C:C, "T3")</f>
        <v>100</v>
      </c>
      <c r="U12" s="6">
        <f>100 + SUMIFS(NhatKy_ViPham!J:J, NhatKy_ViPham!E:E, "10_Phap", NhatKy_ViPham!F:F, B12, NhatKy_ViPham!C:C, "T4") - SUMIFS(NhatKy_ViPham!K:K, NhatKy_ViPham!E:E, "10_Phap", NhatKy_ViPham!F:F, B12, NhatKy_ViPham!C:C, "T4")</f>
        <v>100</v>
      </c>
      <c r="V12" s="6">
        <f>100 + SUMIFS(NhatKy_ViPham!J:J, NhatKy_ViPham!E:E, "10_Phap", NhatKy_ViPham!F:F, B12, NhatKy_ViPham!C:C, "T5") - SUMIFS(NhatKy_ViPham!K:K, NhatKy_ViPham!E:E, "10_Phap", NhatKy_ViPham!F:F, B12, NhatKy_ViPham!C:C, "T5")</f>
        <v>100</v>
      </c>
      <c r="W12" s="6">
        <f>100 + SUMIFS(NhatKy_ViPham!J:J, NhatKy_ViPham!E:E, "10_Phap", NhatKy_ViPham!F:F, B12, NhatKy_ViPham!C:C, "T6") - SUMIFS(NhatKy_ViPham!K:K, NhatKy_ViPham!E:E, "10_Phap", NhatKy_ViPham!F:F, B12, NhatKy_ViPham!C:C, "T6")</f>
        <v>100</v>
      </c>
      <c r="X12" s="6">
        <f>100 + SUMIFS(NhatKy_ViPham!J:J, NhatKy_ViPham!E:E, "10_Phap", NhatKy_ViPham!F:F, B12, NhatKy_ViPham!C:C, "T7") - SUMIFS(NhatKy_ViPham!K:K, NhatKy_ViPham!E:E, "10_Phap", NhatKy_ViPham!F:F, B12, NhatKy_ViPham!C:C, "T7")</f>
        <v>100</v>
      </c>
      <c r="Y12" s="6">
        <f>100 + SUMIFS(NhatKy_ViPham!J:J, NhatKy_ViPham!E:E, "10_Phap", NhatKy_ViPham!F:F, B12, NhatKy_ViPham!C:C, "T8") - SUMIFS(NhatKy_ViPham!K:K, NhatKy_ViPham!E:E, "10_Phap", NhatKy_ViPham!F:F, B12, NhatKy_ViPham!C:C, "T8")</f>
        <v>100</v>
      </c>
      <c r="Z12" s="6">
        <f>100 + SUMIFS(NhatKy_ViPham!J:J, NhatKy_ViPham!E:E, "10_Phap", NhatKy_ViPham!F:F, B12, NhatKy_ViPham!C:C, "T9") - SUMIFS(NhatKy_ViPham!K:K, NhatKy_ViPham!E:E, "10_Phap", NhatKy_ViPham!F:F, B12, NhatKy_ViPham!C:C, "T9")</f>
        <v>100</v>
      </c>
      <c r="AA12" s="6">
        <f>100 + SUMIFS(NhatKy_ViPham!J:J, NhatKy_ViPham!E:E, "10_Phap", NhatKy_ViPham!F:F, B12, NhatKy_ViPham!C:C, "T10") - SUMIFS(NhatKy_ViPham!K:K, NhatKy_ViPham!E:E, "10_Phap", NhatKy_ViPham!F:F, B12, NhatKy_ViPham!C:C, "T10")</f>
        <v>100</v>
      </c>
      <c r="AB12" s="6">
        <f>100 + SUMIFS(NhatKy_ViPham!J:J, NhatKy_ViPham!E:E, "10_Phap", NhatKy_ViPham!F:F, B12, NhatKy_ViPham!C:C, "T11") - SUMIFS(NhatKy_ViPham!K:K, NhatKy_ViPham!E:E, "10_Phap", NhatKy_ViPham!F:F, B12, NhatKy_ViPham!C:C, "T11")</f>
        <v>100</v>
      </c>
      <c r="AC12" s="6">
        <f>100 + SUMIFS(NhatKy_ViPham!J:J, NhatKy_ViPham!E:E, "10_Phap", NhatKy_ViPham!F:F, B12, NhatKy_ViPham!C:C, "T12") - SUMIFS(NhatKy_ViPham!K:K, NhatKy_ViPham!E:E, "10_Phap", NhatKy_ViPham!F:F, B12, NhatKy_ViPham!C:C, "T12")</f>
        <v>100</v>
      </c>
      <c r="AD12" s="6">
        <f>100 + SUMIFS(NhatKy_ViPham!J:J, NhatKy_ViPham!E:E, "10_Phap", NhatKy_ViPham!F:F, B12, NhatKy_ViPham!C:C, "T13") - SUMIFS(NhatKy_ViPham!K:K, NhatKy_ViPham!E:E, "10_Phap", NhatKy_ViPham!F:F, B12, NhatKy_ViPham!C:C, "T13")</f>
        <v>100</v>
      </c>
      <c r="AE12" s="6">
        <f>100 + SUMIFS(NhatKy_ViPham!J:J, NhatKy_ViPham!E:E, "10_Phap", NhatKy_ViPham!F:F, B12, NhatKy_ViPham!C:C, "T14") - SUMIFS(NhatKy_ViPham!K:K, NhatKy_ViPham!E:E, "10_Phap", NhatKy_ViPham!F:F, B12, NhatKy_ViPham!C:C, "T14")</f>
        <v>100</v>
      </c>
      <c r="AF12" s="6">
        <f>100 + SUMIFS(NhatKy_ViPham!J:J, NhatKy_ViPham!E:E, "10_Phap", NhatKy_ViPham!F:F, B12, NhatKy_ViPham!C:C, "T15") - SUMIFS(NhatKy_ViPham!K:K, NhatKy_ViPham!E:E, "10_Phap", NhatKy_ViPham!F:F, B12, NhatKy_ViPham!C:C, "T15")</f>
        <v>100</v>
      </c>
      <c r="AG12" s="6">
        <f>100 + SUMIFS(NhatKy_ViPham!J:J, NhatKy_ViPham!E:E, "10_Phap", NhatKy_ViPham!F:F, B12, NhatKy_ViPham!C:C, "T16") - SUMIFS(NhatKy_ViPham!K:K, NhatKy_ViPham!E:E, "10_Phap", NhatKy_ViPham!F:F, B12, NhatKy_ViPham!C:C, "T16")</f>
        <v>100</v>
      </c>
      <c r="AH12" s="6">
        <f>100 + SUMIFS(NhatKy_ViPham!J:J, NhatKy_ViPham!E:E, "10_Phap", NhatKy_ViPham!F:F, B12, NhatKy_ViPham!C:C, "T17") - SUMIFS(NhatKy_ViPham!K:K, NhatKy_ViPham!E:E, "10_Phap", NhatKy_ViPham!F:F, B12, NhatKy_ViPham!C:C, "T17")</f>
        <v>100</v>
      </c>
      <c r="AI12" s="6">
        <f>100 + SUMIFS(NhatKy_ViPham!J:J, NhatKy_ViPham!E:E, "10_Phap", NhatKy_ViPham!F:F, B12, NhatKy_ViPham!C:C, "T18") - SUMIFS(NhatKy_ViPham!K:K, NhatKy_ViPham!E:E, "10_Phap", NhatKy_ViPham!F:F, B12, NhatKy_ViPham!C:C, "T18")</f>
        <v>100</v>
      </c>
      <c r="AJ12" s="6">
        <f>100 + SUMIFS(NhatKy_ViPham!J:J, NhatKy_ViPham!E:E, "10_Phap", NhatKy_ViPham!F:F, B12, NhatKy_ViPham!C:C, "T19") - SUMIFS(NhatKy_ViPham!K:K, NhatKy_ViPham!E:E, "10_Phap", NhatKy_ViPham!F:F, B12, NhatKy_ViPham!C:C, "T19")</f>
        <v>100</v>
      </c>
      <c r="AK12" s="6">
        <f>100 + SUMIFS(NhatKy_ViPham!J:J, NhatKy_ViPham!E:E, "10_Phap", NhatKy_ViPham!F:F, B12, NhatKy_ViPham!C:C, "T20") - SUMIFS(NhatKy_ViPham!K:K, NhatKy_ViPham!E:E, "10_Phap", NhatKy_ViPham!F:F, B12, NhatKy_ViPham!C:C, "T20")</f>
        <v>100</v>
      </c>
      <c r="AL12" s="6">
        <f>100 + SUMIFS(NhatKy_ViPham!J:J, NhatKy_ViPham!E:E, "10_Phap", NhatKy_ViPham!F:F, B12, NhatKy_ViPham!C:C, "T21") - SUMIFS(NhatKy_ViPham!K:K, NhatKy_ViPham!E:E, "10_Phap", NhatKy_ViPham!F:F, B12, NhatKy_ViPham!C:C, "T21")</f>
        <v>100</v>
      </c>
      <c r="AM12" s="6">
        <f>100 + SUMIFS(NhatKy_ViPham!J:J, NhatKy_ViPham!E:E, "10_Phap", NhatKy_ViPham!F:F, B12, NhatKy_ViPham!C:C, "T22") - SUMIFS(NhatKy_ViPham!K:K, NhatKy_ViPham!E:E, "10_Phap", NhatKy_ViPham!F:F, B12, NhatKy_ViPham!C:C, "T22")</f>
        <v>100</v>
      </c>
      <c r="AN12" s="6">
        <f>100 + SUMIFS(NhatKy_ViPham!J:J, NhatKy_ViPham!E:E, "10_Phap", NhatKy_ViPham!F:F, B12, NhatKy_ViPham!C:C, "T23") - SUMIFS(NhatKy_ViPham!K:K, NhatKy_ViPham!E:E, "10_Phap", NhatKy_ViPham!F:F, B12, NhatKy_ViPham!C:C, "T23")</f>
        <v>100</v>
      </c>
      <c r="AO12" s="6">
        <f>100 + SUMIFS(NhatKy_ViPham!J:J, NhatKy_ViPham!E:E, "10_Phap", NhatKy_ViPham!F:F, B12, NhatKy_ViPham!C:C, "T24") - SUMIFS(NhatKy_ViPham!K:K, NhatKy_ViPham!E:E, "10_Phap", NhatKy_ViPham!F:F, B12, NhatKy_ViPham!C:C, "T24")</f>
        <v>100</v>
      </c>
      <c r="AP12" s="6">
        <f>100 + SUMIFS(NhatKy_ViPham!J:J, NhatKy_ViPham!E:E, "10_Phap", NhatKy_ViPham!F:F, B12, NhatKy_ViPham!C:C, "T25") - SUMIFS(NhatKy_ViPham!K:K, NhatKy_ViPham!E:E, "10_Phap", NhatKy_ViPham!F:F, B12, NhatKy_ViPham!C:C, "T25")</f>
        <v>100</v>
      </c>
      <c r="AQ12" s="6">
        <f>100 + SUMIFS(NhatKy_ViPham!J:J, NhatKy_ViPham!E:E, "10_Phap", NhatKy_ViPham!F:F, B12, NhatKy_ViPham!C:C, "T26") - SUMIFS(NhatKy_ViPham!K:K, NhatKy_ViPham!E:E, "10_Phap", NhatKy_ViPham!F:F, B12, NhatKy_ViPham!C:C, "T26")</f>
        <v>100</v>
      </c>
      <c r="AR12" s="6">
        <f>100 + SUMIFS(NhatKy_ViPham!J:J, NhatKy_ViPham!E:E, "10_Phap", NhatKy_ViPham!F:F, B12, NhatKy_ViPham!C:C, "T27") - SUMIFS(NhatKy_ViPham!K:K, NhatKy_ViPham!E:E, "10_Phap", NhatKy_ViPham!F:F, B12, NhatKy_ViPham!C:C, "T27")</f>
        <v>100</v>
      </c>
      <c r="AS12" s="6">
        <f>100 + SUMIFS(NhatKy_ViPham!J:J, NhatKy_ViPham!E:E, "10_Phap", NhatKy_ViPham!F:F, B12, NhatKy_ViPham!C:C, "T28") - SUMIFS(NhatKy_ViPham!K:K, NhatKy_ViPham!E:E, "10_Phap", NhatKy_ViPham!F:F, B12, NhatKy_ViPham!C:C, "T28")</f>
        <v>100</v>
      </c>
      <c r="AT12" s="6">
        <f>100 + SUMIFS(NhatKy_ViPham!J:J, NhatKy_ViPham!E:E, "10_Phap", NhatKy_ViPham!F:F, B12, NhatKy_ViPham!C:C, "T29") - SUMIFS(NhatKy_ViPham!K:K, NhatKy_ViPham!E:E, "10_Phap", NhatKy_ViPham!F:F, B12, NhatKy_ViPham!C:C, "T29")</f>
        <v>100</v>
      </c>
      <c r="AU12" s="6">
        <f>100 + SUMIFS(NhatKy_ViPham!J:J, NhatKy_ViPham!E:E, "10_Phap", NhatKy_ViPham!F:F, B12, NhatKy_ViPham!C:C, "T30") - SUMIFS(NhatKy_ViPham!K:K, NhatKy_ViPham!E:E, "10_Phap", NhatKy_ViPham!F:F, B12, NhatKy_ViPham!C:C, "T30")</f>
        <v>100</v>
      </c>
      <c r="AV12" s="6">
        <f>100 + SUMIFS(NhatKy_ViPham!J:J, NhatKy_ViPham!E:E, "10_Phap", NhatKy_ViPham!F:F, B12, NhatKy_ViPham!C:C, "T31") - SUMIFS(NhatKy_ViPham!K:K, NhatKy_ViPham!E:E, "10_Phap", NhatKy_ViPham!F:F, B12, NhatKy_ViPham!C:C, "T31")</f>
        <v>100</v>
      </c>
      <c r="AW12" s="6">
        <f>100 + SUMIFS(NhatKy_ViPham!J:J, NhatKy_ViPham!E:E, "10_Phap", NhatKy_ViPham!F:F, B12, NhatKy_ViPham!C:C, "T32") - SUMIFS(NhatKy_ViPham!K:K, NhatKy_ViPham!E:E, "10_Phap", NhatKy_ViPham!F:F, B12, NhatKy_ViPham!C:C, "T32")</f>
        <v>100</v>
      </c>
      <c r="AX12" s="6">
        <f>100 + SUMIFS(NhatKy_ViPham!J:J, NhatKy_ViPham!E:E, "10_Phap", NhatKy_ViPham!F:F, B12, NhatKy_ViPham!C:C, "T33") - SUMIFS(NhatKy_ViPham!K:K, NhatKy_ViPham!E:E, "10_Phap", NhatKy_ViPham!F:F, B12, NhatKy_ViPham!C:C, "T33")</f>
        <v>100</v>
      </c>
      <c r="AY12" s="6">
        <f>100 + SUMIFS(NhatKy_ViPham!J:J, NhatKy_ViPham!E:E, "10_Phap", NhatKy_ViPham!F:F, B12, NhatKy_ViPham!C:C, "T34") - SUMIFS(NhatKy_ViPham!K:K, NhatKy_ViPham!E:E, "10_Phap", NhatKy_ViPham!F:F, B12, NhatKy_ViPham!C:C, "T34")</f>
        <v>100</v>
      </c>
      <c r="AZ12" s="6">
        <f>100 + SUMIFS(NhatKy_ViPham!J:J, NhatKy_ViPham!E:E, "10_Phap", NhatKy_ViPham!F:F, B12, NhatKy_ViPham!C:C, "T35") - SUMIFS(NhatKy_ViPham!K:K, NhatKy_ViPham!E:E, "10_Phap", NhatKy_ViPham!F:F, B12, NhatKy_ViPham!C:C, "T35")</f>
        <v>100</v>
      </c>
      <c r="BA12" s="12">
        <f t="shared" si="0"/>
        <v>100</v>
      </c>
      <c r="BB12" s="11" t="s">
        <v>430</v>
      </c>
      <c r="BC12" s="16" t="str">
        <f t="shared" si="1"/>
        <v>Tốt</v>
      </c>
      <c r="BD12" s="15" t="str">
        <f t="shared" si="2"/>
        <v>🟢 BÌNH THƯỜNG</v>
      </c>
    </row>
    <row r="13" spans="1:56" x14ac:dyDescent="0.25">
      <c r="A13" s="4">
        <v>5</v>
      </c>
      <c r="B13" s="10" t="s">
        <v>1215</v>
      </c>
      <c r="C13" s="4" t="s">
        <v>571</v>
      </c>
      <c r="D13" s="4" t="s">
        <v>429</v>
      </c>
      <c r="E13" s="11" t="s">
        <v>430</v>
      </c>
      <c r="F13" s="7">
        <f>SUMIFS(NhatKy_ViPham!K:K, NhatKy_ViPham!E:E, "10_Phap", NhatKy_ViPham!F:F, B13, NhatKy_ViPham!H:H, "L01")</f>
        <v>0</v>
      </c>
      <c r="G13" s="7">
        <f>SUMIFS(NhatKy_ViPham!K:K, NhatKy_ViPham!E:E, "10_Phap", NhatKy_ViPham!F:F, B13, NhatKy_ViPham!H:H, "L02")</f>
        <v>0</v>
      </c>
      <c r="H13" s="7">
        <f>SUMIFS(NhatKy_ViPham!K:K, NhatKy_ViPham!E:E, "10_Phap", NhatKy_ViPham!F:F, B13, NhatKy_ViPham!H:H, "L03")</f>
        <v>0</v>
      </c>
      <c r="I13" s="7">
        <f>SUMIFS(NhatKy_ViPham!K:K, NhatKy_ViPham!E:E, "10_Phap", NhatKy_ViPham!F:F, B13, NhatKy_ViPham!H:H, "L04")</f>
        <v>0</v>
      </c>
      <c r="J13" s="7">
        <f>SUMIFS(NhatKy_ViPham!K:K, NhatKy_ViPham!E:E, "10_Phap", NhatKy_ViPham!F:F, B13, NhatKy_ViPham!H:H, "L05")</f>
        <v>0</v>
      </c>
      <c r="K13" s="7">
        <f>SUMIFS(NhatKy_ViPham!K:K, NhatKy_ViPham!E:E, "10_Phap", NhatKy_ViPham!F:F, B13, NhatKy_ViPham!H:H, "L06")</f>
        <v>0</v>
      </c>
      <c r="L13" s="7">
        <f>SUMIFS(NhatKy_ViPham!K:K, NhatKy_ViPham!E:E, "10_Phap", NhatKy_ViPham!F:F, B13, NhatKy_ViPham!H:H, "L07")</f>
        <v>0</v>
      </c>
      <c r="M13" s="7">
        <f>SUMIFS(NhatKy_ViPham!K:K, NhatKy_ViPham!E:E, "10_Phap", NhatKy_ViPham!F:F, B13, NhatKy_ViPham!H:H, "L08")</f>
        <v>0</v>
      </c>
      <c r="N13" s="7">
        <f>SUMIFS(NhatKy_ViPham!K:K, NhatKy_ViPham!E:E, "10_Phap", NhatKy_ViPham!F:F, B13, NhatKy_ViPham!H:H, "L09")</f>
        <v>0</v>
      </c>
      <c r="O13" s="7">
        <f>SUMIFS(NhatKy_ViPham!K:K, NhatKy_ViPham!E:E, "10_Phap", NhatKy_ViPham!F:F, B13, NhatKy_ViPham!H:H, "L10")</f>
        <v>0</v>
      </c>
      <c r="P13" s="12">
        <f>SUMIFS(NhatKy_ViPham!J:J, NhatKy_ViPham!E:E, "10_Phap", NhatKy_ViPham!F:F, B13)</f>
        <v>0</v>
      </c>
      <c r="Q13" s="13">
        <f>SUMIFS(NhatKy_ViPham!K:K, NhatKy_ViPham!E:E, "10_Phap", NhatKy_ViPham!F:F, B13)</f>
        <v>0</v>
      </c>
      <c r="R13" s="7">
        <f>100 + SUMIFS(NhatKy_ViPham!J:J, NhatKy_ViPham!E:E, "10_Phap", NhatKy_ViPham!F:F, B13, NhatKy_ViPham!C:C, "T1") - SUMIFS(NhatKy_ViPham!K:K, NhatKy_ViPham!E:E, "10_Phap", NhatKy_ViPham!F:F, B13, NhatKy_ViPham!C:C, "T1")</f>
        <v>100</v>
      </c>
      <c r="S13" s="7">
        <f>100 + SUMIFS(NhatKy_ViPham!J:J, NhatKy_ViPham!E:E, "10_Phap", NhatKy_ViPham!F:F, B13, NhatKy_ViPham!C:C, "T2") - SUMIFS(NhatKy_ViPham!K:K, NhatKy_ViPham!E:E, "10_Phap", NhatKy_ViPham!F:F, B13, NhatKy_ViPham!C:C, "T2")</f>
        <v>100</v>
      </c>
      <c r="T13" s="7">
        <f>100 + SUMIFS(NhatKy_ViPham!J:J, NhatKy_ViPham!E:E, "10_Phap", NhatKy_ViPham!F:F, B13, NhatKy_ViPham!C:C, "T3") - SUMIFS(NhatKy_ViPham!K:K, NhatKy_ViPham!E:E, "10_Phap", NhatKy_ViPham!F:F, B13, NhatKy_ViPham!C:C, "T3")</f>
        <v>100</v>
      </c>
      <c r="U13" s="7">
        <f>100 + SUMIFS(NhatKy_ViPham!J:J, NhatKy_ViPham!E:E, "10_Phap", NhatKy_ViPham!F:F, B13, NhatKy_ViPham!C:C, "T4") - SUMIFS(NhatKy_ViPham!K:K, NhatKy_ViPham!E:E, "10_Phap", NhatKy_ViPham!F:F, B13, NhatKy_ViPham!C:C, "T4")</f>
        <v>100</v>
      </c>
      <c r="V13" s="7">
        <f>100 + SUMIFS(NhatKy_ViPham!J:J, NhatKy_ViPham!E:E, "10_Phap", NhatKy_ViPham!F:F, B13, NhatKy_ViPham!C:C, "T5") - SUMIFS(NhatKy_ViPham!K:K, NhatKy_ViPham!E:E, "10_Phap", NhatKy_ViPham!F:F, B13, NhatKy_ViPham!C:C, "T5")</f>
        <v>100</v>
      </c>
      <c r="W13" s="7">
        <f>100 + SUMIFS(NhatKy_ViPham!J:J, NhatKy_ViPham!E:E, "10_Phap", NhatKy_ViPham!F:F, B13, NhatKy_ViPham!C:C, "T6") - SUMIFS(NhatKy_ViPham!K:K, NhatKy_ViPham!E:E, "10_Phap", NhatKy_ViPham!F:F, B13, NhatKy_ViPham!C:C, "T6")</f>
        <v>100</v>
      </c>
      <c r="X13" s="7">
        <f>100 + SUMIFS(NhatKy_ViPham!J:J, NhatKy_ViPham!E:E, "10_Phap", NhatKy_ViPham!F:F, B13, NhatKy_ViPham!C:C, "T7") - SUMIFS(NhatKy_ViPham!K:K, NhatKy_ViPham!E:E, "10_Phap", NhatKy_ViPham!F:F, B13, NhatKy_ViPham!C:C, "T7")</f>
        <v>100</v>
      </c>
      <c r="Y13" s="7">
        <f>100 + SUMIFS(NhatKy_ViPham!J:J, NhatKy_ViPham!E:E, "10_Phap", NhatKy_ViPham!F:F, B13, NhatKy_ViPham!C:C, "T8") - SUMIFS(NhatKy_ViPham!K:K, NhatKy_ViPham!E:E, "10_Phap", NhatKy_ViPham!F:F, B13, NhatKy_ViPham!C:C, "T8")</f>
        <v>100</v>
      </c>
      <c r="Z13" s="7">
        <f>100 + SUMIFS(NhatKy_ViPham!J:J, NhatKy_ViPham!E:E, "10_Phap", NhatKy_ViPham!F:F, B13, NhatKy_ViPham!C:C, "T9") - SUMIFS(NhatKy_ViPham!K:K, NhatKy_ViPham!E:E, "10_Phap", NhatKy_ViPham!F:F, B13, NhatKy_ViPham!C:C, "T9")</f>
        <v>100</v>
      </c>
      <c r="AA13" s="7">
        <f>100 + SUMIFS(NhatKy_ViPham!J:J, NhatKy_ViPham!E:E, "10_Phap", NhatKy_ViPham!F:F, B13, NhatKy_ViPham!C:C, "T10") - SUMIFS(NhatKy_ViPham!K:K, NhatKy_ViPham!E:E, "10_Phap", NhatKy_ViPham!F:F, B13, NhatKy_ViPham!C:C, "T10")</f>
        <v>100</v>
      </c>
      <c r="AB13" s="7">
        <f>100 + SUMIFS(NhatKy_ViPham!J:J, NhatKy_ViPham!E:E, "10_Phap", NhatKy_ViPham!F:F, B13, NhatKy_ViPham!C:C, "T11") - SUMIFS(NhatKy_ViPham!K:K, NhatKy_ViPham!E:E, "10_Phap", NhatKy_ViPham!F:F, B13, NhatKy_ViPham!C:C, "T11")</f>
        <v>100</v>
      </c>
      <c r="AC13" s="7">
        <f>100 + SUMIFS(NhatKy_ViPham!J:J, NhatKy_ViPham!E:E, "10_Phap", NhatKy_ViPham!F:F, B13, NhatKy_ViPham!C:C, "T12") - SUMIFS(NhatKy_ViPham!K:K, NhatKy_ViPham!E:E, "10_Phap", NhatKy_ViPham!F:F, B13, NhatKy_ViPham!C:C, "T12")</f>
        <v>100</v>
      </c>
      <c r="AD13" s="7">
        <f>100 + SUMIFS(NhatKy_ViPham!J:J, NhatKy_ViPham!E:E, "10_Phap", NhatKy_ViPham!F:F, B13, NhatKy_ViPham!C:C, "T13") - SUMIFS(NhatKy_ViPham!K:K, NhatKy_ViPham!E:E, "10_Phap", NhatKy_ViPham!F:F, B13, NhatKy_ViPham!C:C, "T13")</f>
        <v>100</v>
      </c>
      <c r="AE13" s="7">
        <f>100 + SUMIFS(NhatKy_ViPham!J:J, NhatKy_ViPham!E:E, "10_Phap", NhatKy_ViPham!F:F, B13, NhatKy_ViPham!C:C, "T14") - SUMIFS(NhatKy_ViPham!K:K, NhatKy_ViPham!E:E, "10_Phap", NhatKy_ViPham!F:F, B13, NhatKy_ViPham!C:C, "T14")</f>
        <v>100</v>
      </c>
      <c r="AF13" s="7">
        <f>100 + SUMIFS(NhatKy_ViPham!J:J, NhatKy_ViPham!E:E, "10_Phap", NhatKy_ViPham!F:F, B13, NhatKy_ViPham!C:C, "T15") - SUMIFS(NhatKy_ViPham!K:K, NhatKy_ViPham!E:E, "10_Phap", NhatKy_ViPham!F:F, B13, NhatKy_ViPham!C:C, "T15")</f>
        <v>100</v>
      </c>
      <c r="AG13" s="7">
        <f>100 + SUMIFS(NhatKy_ViPham!J:J, NhatKy_ViPham!E:E, "10_Phap", NhatKy_ViPham!F:F, B13, NhatKy_ViPham!C:C, "T16") - SUMIFS(NhatKy_ViPham!K:K, NhatKy_ViPham!E:E, "10_Phap", NhatKy_ViPham!F:F, B13, NhatKy_ViPham!C:C, "T16")</f>
        <v>100</v>
      </c>
      <c r="AH13" s="7">
        <f>100 + SUMIFS(NhatKy_ViPham!J:J, NhatKy_ViPham!E:E, "10_Phap", NhatKy_ViPham!F:F, B13, NhatKy_ViPham!C:C, "T17") - SUMIFS(NhatKy_ViPham!K:K, NhatKy_ViPham!E:E, "10_Phap", NhatKy_ViPham!F:F, B13, NhatKy_ViPham!C:C, "T17")</f>
        <v>100</v>
      </c>
      <c r="AI13" s="7">
        <f>100 + SUMIFS(NhatKy_ViPham!J:J, NhatKy_ViPham!E:E, "10_Phap", NhatKy_ViPham!F:F, B13, NhatKy_ViPham!C:C, "T18") - SUMIFS(NhatKy_ViPham!K:K, NhatKy_ViPham!E:E, "10_Phap", NhatKy_ViPham!F:F, B13, NhatKy_ViPham!C:C, "T18")</f>
        <v>100</v>
      </c>
      <c r="AJ13" s="7">
        <f>100 + SUMIFS(NhatKy_ViPham!J:J, NhatKy_ViPham!E:E, "10_Phap", NhatKy_ViPham!F:F, B13, NhatKy_ViPham!C:C, "T19") - SUMIFS(NhatKy_ViPham!K:K, NhatKy_ViPham!E:E, "10_Phap", NhatKy_ViPham!F:F, B13, NhatKy_ViPham!C:C, "T19")</f>
        <v>100</v>
      </c>
      <c r="AK13" s="7">
        <f>100 + SUMIFS(NhatKy_ViPham!J:J, NhatKy_ViPham!E:E, "10_Phap", NhatKy_ViPham!F:F, B13, NhatKy_ViPham!C:C, "T20") - SUMIFS(NhatKy_ViPham!K:K, NhatKy_ViPham!E:E, "10_Phap", NhatKy_ViPham!F:F, B13, NhatKy_ViPham!C:C, "T20")</f>
        <v>100</v>
      </c>
      <c r="AL13" s="7">
        <f>100 + SUMIFS(NhatKy_ViPham!J:J, NhatKy_ViPham!E:E, "10_Phap", NhatKy_ViPham!F:F, B13, NhatKy_ViPham!C:C, "T21") - SUMIFS(NhatKy_ViPham!K:K, NhatKy_ViPham!E:E, "10_Phap", NhatKy_ViPham!F:F, B13, NhatKy_ViPham!C:C, "T21")</f>
        <v>100</v>
      </c>
      <c r="AM13" s="7">
        <f>100 + SUMIFS(NhatKy_ViPham!J:J, NhatKy_ViPham!E:E, "10_Phap", NhatKy_ViPham!F:F, B13, NhatKy_ViPham!C:C, "T22") - SUMIFS(NhatKy_ViPham!K:K, NhatKy_ViPham!E:E, "10_Phap", NhatKy_ViPham!F:F, B13, NhatKy_ViPham!C:C, "T22")</f>
        <v>100</v>
      </c>
      <c r="AN13" s="7">
        <f>100 + SUMIFS(NhatKy_ViPham!J:J, NhatKy_ViPham!E:E, "10_Phap", NhatKy_ViPham!F:F, B13, NhatKy_ViPham!C:C, "T23") - SUMIFS(NhatKy_ViPham!K:K, NhatKy_ViPham!E:E, "10_Phap", NhatKy_ViPham!F:F, B13, NhatKy_ViPham!C:C, "T23")</f>
        <v>100</v>
      </c>
      <c r="AO13" s="7">
        <f>100 + SUMIFS(NhatKy_ViPham!J:J, NhatKy_ViPham!E:E, "10_Phap", NhatKy_ViPham!F:F, B13, NhatKy_ViPham!C:C, "T24") - SUMIFS(NhatKy_ViPham!K:K, NhatKy_ViPham!E:E, "10_Phap", NhatKy_ViPham!F:F, B13, NhatKy_ViPham!C:C, "T24")</f>
        <v>100</v>
      </c>
      <c r="AP13" s="7">
        <f>100 + SUMIFS(NhatKy_ViPham!J:J, NhatKy_ViPham!E:E, "10_Phap", NhatKy_ViPham!F:F, B13, NhatKy_ViPham!C:C, "T25") - SUMIFS(NhatKy_ViPham!K:K, NhatKy_ViPham!E:E, "10_Phap", NhatKy_ViPham!F:F, B13, NhatKy_ViPham!C:C, "T25")</f>
        <v>100</v>
      </c>
      <c r="AQ13" s="7">
        <f>100 + SUMIFS(NhatKy_ViPham!J:J, NhatKy_ViPham!E:E, "10_Phap", NhatKy_ViPham!F:F, B13, NhatKy_ViPham!C:C, "T26") - SUMIFS(NhatKy_ViPham!K:K, NhatKy_ViPham!E:E, "10_Phap", NhatKy_ViPham!F:F, B13, NhatKy_ViPham!C:C, "T26")</f>
        <v>100</v>
      </c>
      <c r="AR13" s="7">
        <f>100 + SUMIFS(NhatKy_ViPham!J:J, NhatKy_ViPham!E:E, "10_Phap", NhatKy_ViPham!F:F, B13, NhatKy_ViPham!C:C, "T27") - SUMIFS(NhatKy_ViPham!K:K, NhatKy_ViPham!E:E, "10_Phap", NhatKy_ViPham!F:F, B13, NhatKy_ViPham!C:C, "T27")</f>
        <v>100</v>
      </c>
      <c r="AS13" s="7">
        <f>100 + SUMIFS(NhatKy_ViPham!J:J, NhatKy_ViPham!E:E, "10_Phap", NhatKy_ViPham!F:F, B13, NhatKy_ViPham!C:C, "T28") - SUMIFS(NhatKy_ViPham!K:K, NhatKy_ViPham!E:E, "10_Phap", NhatKy_ViPham!F:F, B13, NhatKy_ViPham!C:C, "T28")</f>
        <v>100</v>
      </c>
      <c r="AT13" s="7">
        <f>100 + SUMIFS(NhatKy_ViPham!J:J, NhatKy_ViPham!E:E, "10_Phap", NhatKy_ViPham!F:F, B13, NhatKy_ViPham!C:C, "T29") - SUMIFS(NhatKy_ViPham!K:K, NhatKy_ViPham!E:E, "10_Phap", NhatKy_ViPham!F:F, B13, NhatKy_ViPham!C:C, "T29")</f>
        <v>100</v>
      </c>
      <c r="AU13" s="7">
        <f>100 + SUMIFS(NhatKy_ViPham!J:J, NhatKy_ViPham!E:E, "10_Phap", NhatKy_ViPham!F:F, B13, NhatKy_ViPham!C:C, "T30") - SUMIFS(NhatKy_ViPham!K:K, NhatKy_ViPham!E:E, "10_Phap", NhatKy_ViPham!F:F, B13, NhatKy_ViPham!C:C, "T30")</f>
        <v>100</v>
      </c>
      <c r="AV13" s="7">
        <f>100 + SUMIFS(NhatKy_ViPham!J:J, NhatKy_ViPham!E:E, "10_Phap", NhatKy_ViPham!F:F, B13, NhatKy_ViPham!C:C, "T31") - SUMIFS(NhatKy_ViPham!K:K, NhatKy_ViPham!E:E, "10_Phap", NhatKy_ViPham!F:F, B13, NhatKy_ViPham!C:C, "T31")</f>
        <v>100</v>
      </c>
      <c r="AW13" s="7">
        <f>100 + SUMIFS(NhatKy_ViPham!J:J, NhatKy_ViPham!E:E, "10_Phap", NhatKy_ViPham!F:F, B13, NhatKy_ViPham!C:C, "T32") - SUMIFS(NhatKy_ViPham!K:K, NhatKy_ViPham!E:E, "10_Phap", NhatKy_ViPham!F:F, B13, NhatKy_ViPham!C:C, "T32")</f>
        <v>100</v>
      </c>
      <c r="AX13" s="7">
        <f>100 + SUMIFS(NhatKy_ViPham!J:J, NhatKy_ViPham!E:E, "10_Phap", NhatKy_ViPham!F:F, B13, NhatKy_ViPham!C:C, "T33") - SUMIFS(NhatKy_ViPham!K:K, NhatKy_ViPham!E:E, "10_Phap", NhatKy_ViPham!F:F, B13, NhatKy_ViPham!C:C, "T33")</f>
        <v>100</v>
      </c>
      <c r="AY13" s="7">
        <f>100 + SUMIFS(NhatKy_ViPham!J:J, NhatKy_ViPham!E:E, "10_Phap", NhatKy_ViPham!F:F, B13, NhatKy_ViPham!C:C, "T34") - SUMIFS(NhatKy_ViPham!K:K, NhatKy_ViPham!E:E, "10_Phap", NhatKy_ViPham!F:F, B13, NhatKy_ViPham!C:C, "T34")</f>
        <v>100</v>
      </c>
      <c r="AZ13" s="7">
        <f>100 + SUMIFS(NhatKy_ViPham!J:J, NhatKy_ViPham!E:E, "10_Phap", NhatKy_ViPham!F:F, B13, NhatKy_ViPham!C:C, "T35") - SUMIFS(NhatKy_ViPham!K:K, NhatKy_ViPham!E:E, "10_Phap", NhatKy_ViPham!F:F, B13, NhatKy_ViPham!C:C, "T35")</f>
        <v>100</v>
      </c>
      <c r="BA13" s="12">
        <f t="shared" si="0"/>
        <v>100</v>
      </c>
      <c r="BB13" s="11" t="s">
        <v>430</v>
      </c>
      <c r="BC13" s="14" t="str">
        <f t="shared" si="1"/>
        <v>Tốt</v>
      </c>
      <c r="BD13" s="10" t="str">
        <f t="shared" si="2"/>
        <v>🟢 BÌNH THƯỜNG</v>
      </c>
    </row>
    <row r="14" spans="1:56" x14ac:dyDescent="0.25">
      <c r="A14" s="5">
        <v>6</v>
      </c>
      <c r="B14" s="15" t="s">
        <v>1216</v>
      </c>
      <c r="C14" s="5" t="s">
        <v>1217</v>
      </c>
      <c r="D14" s="5" t="s">
        <v>435</v>
      </c>
      <c r="E14" s="11" t="s">
        <v>430</v>
      </c>
      <c r="F14" s="6">
        <f>SUMIFS(NhatKy_ViPham!K:K, NhatKy_ViPham!E:E, "10_Phap", NhatKy_ViPham!F:F, B14, NhatKy_ViPham!H:H, "L01")</f>
        <v>0</v>
      </c>
      <c r="G14" s="6">
        <f>SUMIFS(NhatKy_ViPham!K:K, NhatKy_ViPham!E:E, "10_Phap", NhatKy_ViPham!F:F, B14, NhatKy_ViPham!H:H, "L02")</f>
        <v>0</v>
      </c>
      <c r="H14" s="6">
        <f>SUMIFS(NhatKy_ViPham!K:K, NhatKy_ViPham!E:E, "10_Phap", NhatKy_ViPham!F:F, B14, NhatKy_ViPham!H:H, "L03")</f>
        <v>0</v>
      </c>
      <c r="I14" s="6">
        <f>SUMIFS(NhatKy_ViPham!K:K, NhatKy_ViPham!E:E, "10_Phap", NhatKy_ViPham!F:F, B14, NhatKy_ViPham!H:H, "L04")</f>
        <v>0</v>
      </c>
      <c r="J14" s="6">
        <f>SUMIFS(NhatKy_ViPham!K:K, NhatKy_ViPham!E:E, "10_Phap", NhatKy_ViPham!F:F, B14, NhatKy_ViPham!H:H, "L05")</f>
        <v>0</v>
      </c>
      <c r="K14" s="6">
        <f>SUMIFS(NhatKy_ViPham!K:K, NhatKy_ViPham!E:E, "10_Phap", NhatKy_ViPham!F:F, B14, NhatKy_ViPham!H:H, "L06")</f>
        <v>0</v>
      </c>
      <c r="L14" s="6">
        <f>SUMIFS(NhatKy_ViPham!K:K, NhatKy_ViPham!E:E, "10_Phap", NhatKy_ViPham!F:F, B14, NhatKy_ViPham!H:H, "L07")</f>
        <v>0</v>
      </c>
      <c r="M14" s="6">
        <f>SUMIFS(NhatKy_ViPham!K:K, NhatKy_ViPham!E:E, "10_Phap", NhatKy_ViPham!F:F, B14, NhatKy_ViPham!H:H, "L08")</f>
        <v>0</v>
      </c>
      <c r="N14" s="6">
        <f>SUMIFS(NhatKy_ViPham!K:K, NhatKy_ViPham!E:E, "10_Phap", NhatKy_ViPham!F:F, B14, NhatKy_ViPham!H:H, "L09")</f>
        <v>0</v>
      </c>
      <c r="O14" s="6">
        <f>SUMIFS(NhatKy_ViPham!K:K, NhatKy_ViPham!E:E, "10_Phap", NhatKy_ViPham!F:F, B14, NhatKy_ViPham!H:H, "L10")</f>
        <v>0</v>
      </c>
      <c r="P14" s="12">
        <f>SUMIFS(NhatKy_ViPham!J:J, NhatKy_ViPham!E:E, "10_Phap", NhatKy_ViPham!F:F, B14)</f>
        <v>0</v>
      </c>
      <c r="Q14" s="13">
        <f>SUMIFS(NhatKy_ViPham!K:K, NhatKy_ViPham!E:E, "10_Phap", NhatKy_ViPham!F:F, B14)</f>
        <v>0</v>
      </c>
      <c r="R14" s="6">
        <f>100 + SUMIFS(NhatKy_ViPham!J:J, NhatKy_ViPham!E:E, "10_Phap", NhatKy_ViPham!F:F, B14, NhatKy_ViPham!C:C, "T1") - SUMIFS(NhatKy_ViPham!K:K, NhatKy_ViPham!E:E, "10_Phap", NhatKy_ViPham!F:F, B14, NhatKy_ViPham!C:C, "T1")</f>
        <v>100</v>
      </c>
      <c r="S14" s="6">
        <f>100 + SUMIFS(NhatKy_ViPham!J:J, NhatKy_ViPham!E:E, "10_Phap", NhatKy_ViPham!F:F, B14, NhatKy_ViPham!C:C, "T2") - SUMIFS(NhatKy_ViPham!K:K, NhatKy_ViPham!E:E, "10_Phap", NhatKy_ViPham!F:F, B14, NhatKy_ViPham!C:C, "T2")</f>
        <v>100</v>
      </c>
      <c r="T14" s="6">
        <f>100 + SUMIFS(NhatKy_ViPham!J:J, NhatKy_ViPham!E:E, "10_Phap", NhatKy_ViPham!F:F, B14, NhatKy_ViPham!C:C, "T3") - SUMIFS(NhatKy_ViPham!K:K, NhatKy_ViPham!E:E, "10_Phap", NhatKy_ViPham!F:F, B14, NhatKy_ViPham!C:C, "T3")</f>
        <v>100</v>
      </c>
      <c r="U14" s="6">
        <f>100 + SUMIFS(NhatKy_ViPham!J:J, NhatKy_ViPham!E:E, "10_Phap", NhatKy_ViPham!F:F, B14, NhatKy_ViPham!C:C, "T4") - SUMIFS(NhatKy_ViPham!K:K, NhatKy_ViPham!E:E, "10_Phap", NhatKy_ViPham!F:F, B14, NhatKy_ViPham!C:C, "T4")</f>
        <v>100</v>
      </c>
      <c r="V14" s="6">
        <f>100 + SUMIFS(NhatKy_ViPham!J:J, NhatKy_ViPham!E:E, "10_Phap", NhatKy_ViPham!F:F, B14, NhatKy_ViPham!C:C, "T5") - SUMIFS(NhatKy_ViPham!K:K, NhatKy_ViPham!E:E, "10_Phap", NhatKy_ViPham!F:F, B14, NhatKy_ViPham!C:C, "T5")</f>
        <v>100</v>
      </c>
      <c r="W14" s="6">
        <f>100 + SUMIFS(NhatKy_ViPham!J:J, NhatKy_ViPham!E:E, "10_Phap", NhatKy_ViPham!F:F, B14, NhatKy_ViPham!C:C, "T6") - SUMIFS(NhatKy_ViPham!K:K, NhatKy_ViPham!E:E, "10_Phap", NhatKy_ViPham!F:F, B14, NhatKy_ViPham!C:C, "T6")</f>
        <v>100</v>
      </c>
      <c r="X14" s="6">
        <f>100 + SUMIFS(NhatKy_ViPham!J:J, NhatKy_ViPham!E:E, "10_Phap", NhatKy_ViPham!F:F, B14, NhatKy_ViPham!C:C, "T7") - SUMIFS(NhatKy_ViPham!K:K, NhatKy_ViPham!E:E, "10_Phap", NhatKy_ViPham!F:F, B14, NhatKy_ViPham!C:C, "T7")</f>
        <v>100</v>
      </c>
      <c r="Y14" s="6">
        <f>100 + SUMIFS(NhatKy_ViPham!J:J, NhatKy_ViPham!E:E, "10_Phap", NhatKy_ViPham!F:F, B14, NhatKy_ViPham!C:C, "T8") - SUMIFS(NhatKy_ViPham!K:K, NhatKy_ViPham!E:E, "10_Phap", NhatKy_ViPham!F:F, B14, NhatKy_ViPham!C:C, "T8")</f>
        <v>100</v>
      </c>
      <c r="Z14" s="6">
        <f>100 + SUMIFS(NhatKy_ViPham!J:J, NhatKy_ViPham!E:E, "10_Phap", NhatKy_ViPham!F:F, B14, NhatKy_ViPham!C:C, "T9") - SUMIFS(NhatKy_ViPham!K:K, NhatKy_ViPham!E:E, "10_Phap", NhatKy_ViPham!F:F, B14, NhatKy_ViPham!C:C, "T9")</f>
        <v>100</v>
      </c>
      <c r="AA14" s="6">
        <f>100 + SUMIFS(NhatKy_ViPham!J:J, NhatKy_ViPham!E:E, "10_Phap", NhatKy_ViPham!F:F, B14, NhatKy_ViPham!C:C, "T10") - SUMIFS(NhatKy_ViPham!K:K, NhatKy_ViPham!E:E, "10_Phap", NhatKy_ViPham!F:F, B14, NhatKy_ViPham!C:C, "T10")</f>
        <v>100</v>
      </c>
      <c r="AB14" s="6">
        <f>100 + SUMIFS(NhatKy_ViPham!J:J, NhatKy_ViPham!E:E, "10_Phap", NhatKy_ViPham!F:F, B14, NhatKy_ViPham!C:C, "T11") - SUMIFS(NhatKy_ViPham!K:K, NhatKy_ViPham!E:E, "10_Phap", NhatKy_ViPham!F:F, B14, NhatKy_ViPham!C:C, "T11")</f>
        <v>100</v>
      </c>
      <c r="AC14" s="6">
        <f>100 + SUMIFS(NhatKy_ViPham!J:J, NhatKy_ViPham!E:E, "10_Phap", NhatKy_ViPham!F:F, B14, NhatKy_ViPham!C:C, "T12") - SUMIFS(NhatKy_ViPham!K:K, NhatKy_ViPham!E:E, "10_Phap", NhatKy_ViPham!F:F, B14, NhatKy_ViPham!C:C, "T12")</f>
        <v>100</v>
      </c>
      <c r="AD14" s="6">
        <f>100 + SUMIFS(NhatKy_ViPham!J:J, NhatKy_ViPham!E:E, "10_Phap", NhatKy_ViPham!F:F, B14, NhatKy_ViPham!C:C, "T13") - SUMIFS(NhatKy_ViPham!K:K, NhatKy_ViPham!E:E, "10_Phap", NhatKy_ViPham!F:F, B14, NhatKy_ViPham!C:C, "T13")</f>
        <v>100</v>
      </c>
      <c r="AE14" s="6">
        <f>100 + SUMIFS(NhatKy_ViPham!J:J, NhatKy_ViPham!E:E, "10_Phap", NhatKy_ViPham!F:F, B14, NhatKy_ViPham!C:C, "T14") - SUMIFS(NhatKy_ViPham!K:K, NhatKy_ViPham!E:E, "10_Phap", NhatKy_ViPham!F:F, B14, NhatKy_ViPham!C:C, "T14")</f>
        <v>100</v>
      </c>
      <c r="AF14" s="6">
        <f>100 + SUMIFS(NhatKy_ViPham!J:J, NhatKy_ViPham!E:E, "10_Phap", NhatKy_ViPham!F:F, B14, NhatKy_ViPham!C:C, "T15") - SUMIFS(NhatKy_ViPham!K:K, NhatKy_ViPham!E:E, "10_Phap", NhatKy_ViPham!F:F, B14, NhatKy_ViPham!C:C, "T15")</f>
        <v>100</v>
      </c>
      <c r="AG14" s="6">
        <f>100 + SUMIFS(NhatKy_ViPham!J:J, NhatKy_ViPham!E:E, "10_Phap", NhatKy_ViPham!F:F, B14, NhatKy_ViPham!C:C, "T16") - SUMIFS(NhatKy_ViPham!K:K, NhatKy_ViPham!E:E, "10_Phap", NhatKy_ViPham!F:F, B14, NhatKy_ViPham!C:C, "T16")</f>
        <v>100</v>
      </c>
      <c r="AH14" s="6">
        <f>100 + SUMIFS(NhatKy_ViPham!J:J, NhatKy_ViPham!E:E, "10_Phap", NhatKy_ViPham!F:F, B14, NhatKy_ViPham!C:C, "T17") - SUMIFS(NhatKy_ViPham!K:K, NhatKy_ViPham!E:E, "10_Phap", NhatKy_ViPham!F:F, B14, NhatKy_ViPham!C:C, "T17")</f>
        <v>100</v>
      </c>
      <c r="AI14" s="6">
        <f>100 + SUMIFS(NhatKy_ViPham!J:J, NhatKy_ViPham!E:E, "10_Phap", NhatKy_ViPham!F:F, B14, NhatKy_ViPham!C:C, "T18") - SUMIFS(NhatKy_ViPham!K:K, NhatKy_ViPham!E:E, "10_Phap", NhatKy_ViPham!F:F, B14, NhatKy_ViPham!C:C, "T18")</f>
        <v>100</v>
      </c>
      <c r="AJ14" s="6">
        <f>100 + SUMIFS(NhatKy_ViPham!J:J, NhatKy_ViPham!E:E, "10_Phap", NhatKy_ViPham!F:F, B14, NhatKy_ViPham!C:C, "T19") - SUMIFS(NhatKy_ViPham!K:K, NhatKy_ViPham!E:E, "10_Phap", NhatKy_ViPham!F:F, B14, NhatKy_ViPham!C:C, "T19")</f>
        <v>100</v>
      </c>
      <c r="AK14" s="6">
        <f>100 + SUMIFS(NhatKy_ViPham!J:J, NhatKy_ViPham!E:E, "10_Phap", NhatKy_ViPham!F:F, B14, NhatKy_ViPham!C:C, "T20") - SUMIFS(NhatKy_ViPham!K:K, NhatKy_ViPham!E:E, "10_Phap", NhatKy_ViPham!F:F, B14, NhatKy_ViPham!C:C, "T20")</f>
        <v>100</v>
      </c>
      <c r="AL14" s="6">
        <f>100 + SUMIFS(NhatKy_ViPham!J:J, NhatKy_ViPham!E:E, "10_Phap", NhatKy_ViPham!F:F, B14, NhatKy_ViPham!C:C, "T21") - SUMIFS(NhatKy_ViPham!K:K, NhatKy_ViPham!E:E, "10_Phap", NhatKy_ViPham!F:F, B14, NhatKy_ViPham!C:C, "T21")</f>
        <v>100</v>
      </c>
      <c r="AM14" s="6">
        <f>100 + SUMIFS(NhatKy_ViPham!J:J, NhatKy_ViPham!E:E, "10_Phap", NhatKy_ViPham!F:F, B14, NhatKy_ViPham!C:C, "T22") - SUMIFS(NhatKy_ViPham!K:K, NhatKy_ViPham!E:E, "10_Phap", NhatKy_ViPham!F:F, B14, NhatKy_ViPham!C:C, "T22")</f>
        <v>100</v>
      </c>
      <c r="AN14" s="6">
        <f>100 + SUMIFS(NhatKy_ViPham!J:J, NhatKy_ViPham!E:E, "10_Phap", NhatKy_ViPham!F:F, B14, NhatKy_ViPham!C:C, "T23") - SUMIFS(NhatKy_ViPham!K:K, NhatKy_ViPham!E:E, "10_Phap", NhatKy_ViPham!F:F, B14, NhatKy_ViPham!C:C, "T23")</f>
        <v>100</v>
      </c>
      <c r="AO14" s="6">
        <f>100 + SUMIFS(NhatKy_ViPham!J:J, NhatKy_ViPham!E:E, "10_Phap", NhatKy_ViPham!F:F, B14, NhatKy_ViPham!C:C, "T24") - SUMIFS(NhatKy_ViPham!K:K, NhatKy_ViPham!E:E, "10_Phap", NhatKy_ViPham!F:F, B14, NhatKy_ViPham!C:C, "T24")</f>
        <v>100</v>
      </c>
      <c r="AP14" s="6">
        <f>100 + SUMIFS(NhatKy_ViPham!J:J, NhatKy_ViPham!E:E, "10_Phap", NhatKy_ViPham!F:F, B14, NhatKy_ViPham!C:C, "T25") - SUMIFS(NhatKy_ViPham!K:K, NhatKy_ViPham!E:E, "10_Phap", NhatKy_ViPham!F:F, B14, NhatKy_ViPham!C:C, "T25")</f>
        <v>100</v>
      </c>
      <c r="AQ14" s="6">
        <f>100 + SUMIFS(NhatKy_ViPham!J:J, NhatKy_ViPham!E:E, "10_Phap", NhatKy_ViPham!F:F, B14, NhatKy_ViPham!C:C, "T26") - SUMIFS(NhatKy_ViPham!K:K, NhatKy_ViPham!E:E, "10_Phap", NhatKy_ViPham!F:F, B14, NhatKy_ViPham!C:C, "T26")</f>
        <v>100</v>
      </c>
      <c r="AR14" s="6">
        <f>100 + SUMIFS(NhatKy_ViPham!J:J, NhatKy_ViPham!E:E, "10_Phap", NhatKy_ViPham!F:F, B14, NhatKy_ViPham!C:C, "T27") - SUMIFS(NhatKy_ViPham!K:K, NhatKy_ViPham!E:E, "10_Phap", NhatKy_ViPham!F:F, B14, NhatKy_ViPham!C:C, "T27")</f>
        <v>100</v>
      </c>
      <c r="AS14" s="6">
        <f>100 + SUMIFS(NhatKy_ViPham!J:J, NhatKy_ViPham!E:E, "10_Phap", NhatKy_ViPham!F:F, B14, NhatKy_ViPham!C:C, "T28") - SUMIFS(NhatKy_ViPham!K:K, NhatKy_ViPham!E:E, "10_Phap", NhatKy_ViPham!F:F, B14, NhatKy_ViPham!C:C, "T28")</f>
        <v>100</v>
      </c>
      <c r="AT14" s="6">
        <f>100 + SUMIFS(NhatKy_ViPham!J:J, NhatKy_ViPham!E:E, "10_Phap", NhatKy_ViPham!F:F, B14, NhatKy_ViPham!C:C, "T29") - SUMIFS(NhatKy_ViPham!K:K, NhatKy_ViPham!E:E, "10_Phap", NhatKy_ViPham!F:F, B14, NhatKy_ViPham!C:C, "T29")</f>
        <v>100</v>
      </c>
      <c r="AU14" s="6">
        <f>100 + SUMIFS(NhatKy_ViPham!J:J, NhatKy_ViPham!E:E, "10_Phap", NhatKy_ViPham!F:F, B14, NhatKy_ViPham!C:C, "T30") - SUMIFS(NhatKy_ViPham!K:K, NhatKy_ViPham!E:E, "10_Phap", NhatKy_ViPham!F:F, B14, NhatKy_ViPham!C:C, "T30")</f>
        <v>100</v>
      </c>
      <c r="AV14" s="6">
        <f>100 + SUMIFS(NhatKy_ViPham!J:J, NhatKy_ViPham!E:E, "10_Phap", NhatKy_ViPham!F:F, B14, NhatKy_ViPham!C:C, "T31") - SUMIFS(NhatKy_ViPham!K:K, NhatKy_ViPham!E:E, "10_Phap", NhatKy_ViPham!F:F, B14, NhatKy_ViPham!C:C, "T31")</f>
        <v>100</v>
      </c>
      <c r="AW14" s="6">
        <f>100 + SUMIFS(NhatKy_ViPham!J:J, NhatKy_ViPham!E:E, "10_Phap", NhatKy_ViPham!F:F, B14, NhatKy_ViPham!C:C, "T32") - SUMIFS(NhatKy_ViPham!K:K, NhatKy_ViPham!E:E, "10_Phap", NhatKy_ViPham!F:F, B14, NhatKy_ViPham!C:C, "T32")</f>
        <v>100</v>
      </c>
      <c r="AX14" s="6">
        <f>100 + SUMIFS(NhatKy_ViPham!J:J, NhatKy_ViPham!E:E, "10_Phap", NhatKy_ViPham!F:F, B14, NhatKy_ViPham!C:C, "T33") - SUMIFS(NhatKy_ViPham!K:K, NhatKy_ViPham!E:E, "10_Phap", NhatKy_ViPham!F:F, B14, NhatKy_ViPham!C:C, "T33")</f>
        <v>100</v>
      </c>
      <c r="AY14" s="6">
        <f>100 + SUMIFS(NhatKy_ViPham!J:J, NhatKy_ViPham!E:E, "10_Phap", NhatKy_ViPham!F:F, B14, NhatKy_ViPham!C:C, "T34") - SUMIFS(NhatKy_ViPham!K:K, NhatKy_ViPham!E:E, "10_Phap", NhatKy_ViPham!F:F, B14, NhatKy_ViPham!C:C, "T34")</f>
        <v>100</v>
      </c>
      <c r="AZ14" s="6">
        <f>100 + SUMIFS(NhatKy_ViPham!J:J, NhatKy_ViPham!E:E, "10_Phap", NhatKy_ViPham!F:F, B14, NhatKy_ViPham!C:C, "T35") - SUMIFS(NhatKy_ViPham!K:K, NhatKy_ViPham!E:E, "10_Phap", NhatKy_ViPham!F:F, B14, NhatKy_ViPham!C:C, "T35")</f>
        <v>100</v>
      </c>
      <c r="BA14" s="12">
        <f t="shared" si="0"/>
        <v>100</v>
      </c>
      <c r="BB14" s="11" t="s">
        <v>430</v>
      </c>
      <c r="BC14" s="16" t="str">
        <f t="shared" si="1"/>
        <v>Tốt</v>
      </c>
      <c r="BD14" s="15" t="str">
        <f t="shared" si="2"/>
        <v>🟢 BÌNH THƯỜNG</v>
      </c>
    </row>
    <row r="15" spans="1:56" x14ac:dyDescent="0.25">
      <c r="A15" s="4">
        <v>7</v>
      </c>
      <c r="B15" s="10" t="s">
        <v>1218</v>
      </c>
      <c r="C15" s="4" t="s">
        <v>685</v>
      </c>
      <c r="D15" s="4" t="s">
        <v>429</v>
      </c>
      <c r="E15" s="11" t="s">
        <v>430</v>
      </c>
      <c r="F15" s="7">
        <f>SUMIFS(NhatKy_ViPham!K:K, NhatKy_ViPham!E:E, "10_Phap", NhatKy_ViPham!F:F, B15, NhatKy_ViPham!H:H, "L01")</f>
        <v>0</v>
      </c>
      <c r="G15" s="7">
        <f>SUMIFS(NhatKy_ViPham!K:K, NhatKy_ViPham!E:E, "10_Phap", NhatKy_ViPham!F:F, B15, NhatKy_ViPham!H:H, "L02")</f>
        <v>0</v>
      </c>
      <c r="H15" s="7">
        <f>SUMIFS(NhatKy_ViPham!K:K, NhatKy_ViPham!E:E, "10_Phap", NhatKy_ViPham!F:F, B15, NhatKy_ViPham!H:H, "L03")</f>
        <v>0</v>
      </c>
      <c r="I15" s="7">
        <f>SUMIFS(NhatKy_ViPham!K:K, NhatKy_ViPham!E:E, "10_Phap", NhatKy_ViPham!F:F, B15, NhatKy_ViPham!H:H, "L04")</f>
        <v>0</v>
      </c>
      <c r="J15" s="7">
        <f>SUMIFS(NhatKy_ViPham!K:K, NhatKy_ViPham!E:E, "10_Phap", NhatKy_ViPham!F:F, B15, NhatKy_ViPham!H:H, "L05")</f>
        <v>0</v>
      </c>
      <c r="K15" s="7">
        <f>SUMIFS(NhatKy_ViPham!K:K, NhatKy_ViPham!E:E, "10_Phap", NhatKy_ViPham!F:F, B15, NhatKy_ViPham!H:H, "L06")</f>
        <v>0</v>
      </c>
      <c r="L15" s="7">
        <f>SUMIFS(NhatKy_ViPham!K:K, NhatKy_ViPham!E:E, "10_Phap", NhatKy_ViPham!F:F, B15, NhatKy_ViPham!H:H, "L07")</f>
        <v>0</v>
      </c>
      <c r="M15" s="7">
        <f>SUMIFS(NhatKy_ViPham!K:K, NhatKy_ViPham!E:E, "10_Phap", NhatKy_ViPham!F:F, B15, NhatKy_ViPham!H:H, "L08")</f>
        <v>0</v>
      </c>
      <c r="N15" s="7">
        <f>SUMIFS(NhatKy_ViPham!K:K, NhatKy_ViPham!E:E, "10_Phap", NhatKy_ViPham!F:F, B15, NhatKy_ViPham!H:H, "L09")</f>
        <v>0</v>
      </c>
      <c r="O15" s="7">
        <f>SUMIFS(NhatKy_ViPham!K:K, NhatKy_ViPham!E:E, "10_Phap", NhatKy_ViPham!F:F, B15, NhatKy_ViPham!H:H, "L10")</f>
        <v>0</v>
      </c>
      <c r="P15" s="12">
        <f>SUMIFS(NhatKy_ViPham!J:J, NhatKy_ViPham!E:E, "10_Phap", NhatKy_ViPham!F:F, B15)</f>
        <v>0</v>
      </c>
      <c r="Q15" s="13">
        <f>SUMIFS(NhatKy_ViPham!K:K, NhatKy_ViPham!E:E, "10_Phap", NhatKy_ViPham!F:F, B15)</f>
        <v>0</v>
      </c>
      <c r="R15" s="7">
        <f>100 + SUMIFS(NhatKy_ViPham!J:J, NhatKy_ViPham!E:E, "10_Phap", NhatKy_ViPham!F:F, B15, NhatKy_ViPham!C:C, "T1") - SUMIFS(NhatKy_ViPham!K:K, NhatKy_ViPham!E:E, "10_Phap", NhatKy_ViPham!F:F, B15, NhatKy_ViPham!C:C, "T1")</f>
        <v>100</v>
      </c>
      <c r="S15" s="7">
        <f>100 + SUMIFS(NhatKy_ViPham!J:J, NhatKy_ViPham!E:E, "10_Phap", NhatKy_ViPham!F:F, B15, NhatKy_ViPham!C:C, "T2") - SUMIFS(NhatKy_ViPham!K:K, NhatKy_ViPham!E:E, "10_Phap", NhatKy_ViPham!F:F, B15, NhatKy_ViPham!C:C, "T2")</f>
        <v>100</v>
      </c>
      <c r="T15" s="7">
        <f>100 + SUMIFS(NhatKy_ViPham!J:J, NhatKy_ViPham!E:E, "10_Phap", NhatKy_ViPham!F:F, B15, NhatKy_ViPham!C:C, "T3") - SUMIFS(NhatKy_ViPham!K:K, NhatKy_ViPham!E:E, "10_Phap", NhatKy_ViPham!F:F, B15, NhatKy_ViPham!C:C, "T3")</f>
        <v>100</v>
      </c>
      <c r="U15" s="7">
        <f>100 + SUMIFS(NhatKy_ViPham!J:J, NhatKy_ViPham!E:E, "10_Phap", NhatKy_ViPham!F:F, B15, NhatKy_ViPham!C:C, "T4") - SUMIFS(NhatKy_ViPham!K:K, NhatKy_ViPham!E:E, "10_Phap", NhatKy_ViPham!F:F, B15, NhatKy_ViPham!C:C, "T4")</f>
        <v>100</v>
      </c>
      <c r="V15" s="7">
        <f>100 + SUMIFS(NhatKy_ViPham!J:J, NhatKy_ViPham!E:E, "10_Phap", NhatKy_ViPham!F:F, B15, NhatKy_ViPham!C:C, "T5") - SUMIFS(NhatKy_ViPham!K:K, NhatKy_ViPham!E:E, "10_Phap", NhatKy_ViPham!F:F, B15, NhatKy_ViPham!C:C, "T5")</f>
        <v>100</v>
      </c>
      <c r="W15" s="7">
        <f>100 + SUMIFS(NhatKy_ViPham!J:J, NhatKy_ViPham!E:E, "10_Phap", NhatKy_ViPham!F:F, B15, NhatKy_ViPham!C:C, "T6") - SUMIFS(NhatKy_ViPham!K:K, NhatKy_ViPham!E:E, "10_Phap", NhatKy_ViPham!F:F, B15, NhatKy_ViPham!C:C, "T6")</f>
        <v>100</v>
      </c>
      <c r="X15" s="7">
        <f>100 + SUMIFS(NhatKy_ViPham!J:J, NhatKy_ViPham!E:E, "10_Phap", NhatKy_ViPham!F:F, B15, NhatKy_ViPham!C:C, "T7") - SUMIFS(NhatKy_ViPham!K:K, NhatKy_ViPham!E:E, "10_Phap", NhatKy_ViPham!F:F, B15, NhatKy_ViPham!C:C, "T7")</f>
        <v>100</v>
      </c>
      <c r="Y15" s="7">
        <f>100 + SUMIFS(NhatKy_ViPham!J:J, NhatKy_ViPham!E:E, "10_Phap", NhatKy_ViPham!F:F, B15, NhatKy_ViPham!C:C, "T8") - SUMIFS(NhatKy_ViPham!K:K, NhatKy_ViPham!E:E, "10_Phap", NhatKy_ViPham!F:F, B15, NhatKy_ViPham!C:C, "T8")</f>
        <v>100</v>
      </c>
      <c r="Z15" s="7">
        <f>100 + SUMIFS(NhatKy_ViPham!J:J, NhatKy_ViPham!E:E, "10_Phap", NhatKy_ViPham!F:F, B15, NhatKy_ViPham!C:C, "T9") - SUMIFS(NhatKy_ViPham!K:K, NhatKy_ViPham!E:E, "10_Phap", NhatKy_ViPham!F:F, B15, NhatKy_ViPham!C:C, "T9")</f>
        <v>100</v>
      </c>
      <c r="AA15" s="7">
        <f>100 + SUMIFS(NhatKy_ViPham!J:J, NhatKy_ViPham!E:E, "10_Phap", NhatKy_ViPham!F:F, B15, NhatKy_ViPham!C:C, "T10") - SUMIFS(NhatKy_ViPham!K:K, NhatKy_ViPham!E:E, "10_Phap", NhatKy_ViPham!F:F, B15, NhatKy_ViPham!C:C, "T10")</f>
        <v>100</v>
      </c>
      <c r="AB15" s="7">
        <f>100 + SUMIFS(NhatKy_ViPham!J:J, NhatKy_ViPham!E:E, "10_Phap", NhatKy_ViPham!F:F, B15, NhatKy_ViPham!C:C, "T11") - SUMIFS(NhatKy_ViPham!K:K, NhatKy_ViPham!E:E, "10_Phap", NhatKy_ViPham!F:F, B15, NhatKy_ViPham!C:C, "T11")</f>
        <v>100</v>
      </c>
      <c r="AC15" s="7">
        <f>100 + SUMIFS(NhatKy_ViPham!J:J, NhatKy_ViPham!E:E, "10_Phap", NhatKy_ViPham!F:F, B15, NhatKy_ViPham!C:C, "T12") - SUMIFS(NhatKy_ViPham!K:K, NhatKy_ViPham!E:E, "10_Phap", NhatKy_ViPham!F:F, B15, NhatKy_ViPham!C:C, "T12")</f>
        <v>100</v>
      </c>
      <c r="AD15" s="7">
        <f>100 + SUMIFS(NhatKy_ViPham!J:J, NhatKy_ViPham!E:E, "10_Phap", NhatKy_ViPham!F:F, B15, NhatKy_ViPham!C:C, "T13") - SUMIFS(NhatKy_ViPham!K:K, NhatKy_ViPham!E:E, "10_Phap", NhatKy_ViPham!F:F, B15, NhatKy_ViPham!C:C, "T13")</f>
        <v>100</v>
      </c>
      <c r="AE15" s="7">
        <f>100 + SUMIFS(NhatKy_ViPham!J:J, NhatKy_ViPham!E:E, "10_Phap", NhatKy_ViPham!F:F, B15, NhatKy_ViPham!C:C, "T14") - SUMIFS(NhatKy_ViPham!K:K, NhatKy_ViPham!E:E, "10_Phap", NhatKy_ViPham!F:F, B15, NhatKy_ViPham!C:C, "T14")</f>
        <v>100</v>
      </c>
      <c r="AF15" s="7">
        <f>100 + SUMIFS(NhatKy_ViPham!J:J, NhatKy_ViPham!E:E, "10_Phap", NhatKy_ViPham!F:F, B15, NhatKy_ViPham!C:C, "T15") - SUMIFS(NhatKy_ViPham!K:K, NhatKy_ViPham!E:E, "10_Phap", NhatKy_ViPham!F:F, B15, NhatKy_ViPham!C:C, "T15")</f>
        <v>100</v>
      </c>
      <c r="AG15" s="7">
        <f>100 + SUMIFS(NhatKy_ViPham!J:J, NhatKy_ViPham!E:E, "10_Phap", NhatKy_ViPham!F:F, B15, NhatKy_ViPham!C:C, "T16") - SUMIFS(NhatKy_ViPham!K:K, NhatKy_ViPham!E:E, "10_Phap", NhatKy_ViPham!F:F, B15, NhatKy_ViPham!C:C, "T16")</f>
        <v>100</v>
      </c>
      <c r="AH15" s="7">
        <f>100 + SUMIFS(NhatKy_ViPham!J:J, NhatKy_ViPham!E:E, "10_Phap", NhatKy_ViPham!F:F, B15, NhatKy_ViPham!C:C, "T17") - SUMIFS(NhatKy_ViPham!K:K, NhatKy_ViPham!E:E, "10_Phap", NhatKy_ViPham!F:F, B15, NhatKy_ViPham!C:C, "T17")</f>
        <v>100</v>
      </c>
      <c r="AI15" s="7">
        <f>100 + SUMIFS(NhatKy_ViPham!J:J, NhatKy_ViPham!E:E, "10_Phap", NhatKy_ViPham!F:F, B15, NhatKy_ViPham!C:C, "T18") - SUMIFS(NhatKy_ViPham!K:K, NhatKy_ViPham!E:E, "10_Phap", NhatKy_ViPham!F:F, B15, NhatKy_ViPham!C:C, "T18")</f>
        <v>100</v>
      </c>
      <c r="AJ15" s="7">
        <f>100 + SUMIFS(NhatKy_ViPham!J:J, NhatKy_ViPham!E:E, "10_Phap", NhatKy_ViPham!F:F, B15, NhatKy_ViPham!C:C, "T19") - SUMIFS(NhatKy_ViPham!K:K, NhatKy_ViPham!E:E, "10_Phap", NhatKy_ViPham!F:F, B15, NhatKy_ViPham!C:C, "T19")</f>
        <v>100</v>
      </c>
      <c r="AK15" s="7">
        <f>100 + SUMIFS(NhatKy_ViPham!J:J, NhatKy_ViPham!E:E, "10_Phap", NhatKy_ViPham!F:F, B15, NhatKy_ViPham!C:C, "T20") - SUMIFS(NhatKy_ViPham!K:K, NhatKy_ViPham!E:E, "10_Phap", NhatKy_ViPham!F:F, B15, NhatKy_ViPham!C:C, "T20")</f>
        <v>100</v>
      </c>
      <c r="AL15" s="7">
        <f>100 + SUMIFS(NhatKy_ViPham!J:J, NhatKy_ViPham!E:E, "10_Phap", NhatKy_ViPham!F:F, B15, NhatKy_ViPham!C:C, "T21") - SUMIFS(NhatKy_ViPham!K:K, NhatKy_ViPham!E:E, "10_Phap", NhatKy_ViPham!F:F, B15, NhatKy_ViPham!C:C, "T21")</f>
        <v>100</v>
      </c>
      <c r="AM15" s="7">
        <f>100 + SUMIFS(NhatKy_ViPham!J:J, NhatKy_ViPham!E:E, "10_Phap", NhatKy_ViPham!F:F, B15, NhatKy_ViPham!C:C, "T22") - SUMIFS(NhatKy_ViPham!K:K, NhatKy_ViPham!E:E, "10_Phap", NhatKy_ViPham!F:F, B15, NhatKy_ViPham!C:C, "T22")</f>
        <v>100</v>
      </c>
      <c r="AN15" s="7">
        <f>100 + SUMIFS(NhatKy_ViPham!J:J, NhatKy_ViPham!E:E, "10_Phap", NhatKy_ViPham!F:F, B15, NhatKy_ViPham!C:C, "T23") - SUMIFS(NhatKy_ViPham!K:K, NhatKy_ViPham!E:E, "10_Phap", NhatKy_ViPham!F:F, B15, NhatKy_ViPham!C:C, "T23")</f>
        <v>100</v>
      </c>
      <c r="AO15" s="7">
        <f>100 + SUMIFS(NhatKy_ViPham!J:J, NhatKy_ViPham!E:E, "10_Phap", NhatKy_ViPham!F:F, B15, NhatKy_ViPham!C:C, "T24") - SUMIFS(NhatKy_ViPham!K:K, NhatKy_ViPham!E:E, "10_Phap", NhatKy_ViPham!F:F, B15, NhatKy_ViPham!C:C, "T24")</f>
        <v>100</v>
      </c>
      <c r="AP15" s="7">
        <f>100 + SUMIFS(NhatKy_ViPham!J:J, NhatKy_ViPham!E:E, "10_Phap", NhatKy_ViPham!F:F, B15, NhatKy_ViPham!C:C, "T25") - SUMIFS(NhatKy_ViPham!K:K, NhatKy_ViPham!E:E, "10_Phap", NhatKy_ViPham!F:F, B15, NhatKy_ViPham!C:C, "T25")</f>
        <v>100</v>
      </c>
      <c r="AQ15" s="7">
        <f>100 + SUMIFS(NhatKy_ViPham!J:J, NhatKy_ViPham!E:E, "10_Phap", NhatKy_ViPham!F:F, B15, NhatKy_ViPham!C:C, "T26") - SUMIFS(NhatKy_ViPham!K:K, NhatKy_ViPham!E:E, "10_Phap", NhatKy_ViPham!F:F, B15, NhatKy_ViPham!C:C, "T26")</f>
        <v>100</v>
      </c>
      <c r="AR15" s="7">
        <f>100 + SUMIFS(NhatKy_ViPham!J:J, NhatKy_ViPham!E:E, "10_Phap", NhatKy_ViPham!F:F, B15, NhatKy_ViPham!C:C, "T27") - SUMIFS(NhatKy_ViPham!K:K, NhatKy_ViPham!E:E, "10_Phap", NhatKy_ViPham!F:F, B15, NhatKy_ViPham!C:C, "T27")</f>
        <v>100</v>
      </c>
      <c r="AS15" s="7">
        <f>100 + SUMIFS(NhatKy_ViPham!J:J, NhatKy_ViPham!E:E, "10_Phap", NhatKy_ViPham!F:F, B15, NhatKy_ViPham!C:C, "T28") - SUMIFS(NhatKy_ViPham!K:K, NhatKy_ViPham!E:E, "10_Phap", NhatKy_ViPham!F:F, B15, NhatKy_ViPham!C:C, "T28")</f>
        <v>100</v>
      </c>
      <c r="AT15" s="7">
        <f>100 + SUMIFS(NhatKy_ViPham!J:J, NhatKy_ViPham!E:E, "10_Phap", NhatKy_ViPham!F:F, B15, NhatKy_ViPham!C:C, "T29") - SUMIFS(NhatKy_ViPham!K:K, NhatKy_ViPham!E:E, "10_Phap", NhatKy_ViPham!F:F, B15, NhatKy_ViPham!C:C, "T29")</f>
        <v>100</v>
      </c>
      <c r="AU15" s="7">
        <f>100 + SUMIFS(NhatKy_ViPham!J:J, NhatKy_ViPham!E:E, "10_Phap", NhatKy_ViPham!F:F, B15, NhatKy_ViPham!C:C, "T30") - SUMIFS(NhatKy_ViPham!K:K, NhatKy_ViPham!E:E, "10_Phap", NhatKy_ViPham!F:F, B15, NhatKy_ViPham!C:C, "T30")</f>
        <v>100</v>
      </c>
      <c r="AV15" s="7">
        <f>100 + SUMIFS(NhatKy_ViPham!J:J, NhatKy_ViPham!E:E, "10_Phap", NhatKy_ViPham!F:F, B15, NhatKy_ViPham!C:C, "T31") - SUMIFS(NhatKy_ViPham!K:K, NhatKy_ViPham!E:E, "10_Phap", NhatKy_ViPham!F:F, B15, NhatKy_ViPham!C:C, "T31")</f>
        <v>100</v>
      </c>
      <c r="AW15" s="7">
        <f>100 + SUMIFS(NhatKy_ViPham!J:J, NhatKy_ViPham!E:E, "10_Phap", NhatKy_ViPham!F:F, B15, NhatKy_ViPham!C:C, "T32") - SUMIFS(NhatKy_ViPham!K:K, NhatKy_ViPham!E:E, "10_Phap", NhatKy_ViPham!F:F, B15, NhatKy_ViPham!C:C, "T32")</f>
        <v>100</v>
      </c>
      <c r="AX15" s="7">
        <f>100 + SUMIFS(NhatKy_ViPham!J:J, NhatKy_ViPham!E:E, "10_Phap", NhatKy_ViPham!F:F, B15, NhatKy_ViPham!C:C, "T33") - SUMIFS(NhatKy_ViPham!K:K, NhatKy_ViPham!E:E, "10_Phap", NhatKy_ViPham!F:F, B15, NhatKy_ViPham!C:C, "T33")</f>
        <v>100</v>
      </c>
      <c r="AY15" s="7">
        <f>100 + SUMIFS(NhatKy_ViPham!J:J, NhatKy_ViPham!E:E, "10_Phap", NhatKy_ViPham!F:F, B15, NhatKy_ViPham!C:C, "T34") - SUMIFS(NhatKy_ViPham!K:K, NhatKy_ViPham!E:E, "10_Phap", NhatKy_ViPham!F:F, B15, NhatKy_ViPham!C:C, "T34")</f>
        <v>100</v>
      </c>
      <c r="AZ15" s="7">
        <f>100 + SUMIFS(NhatKy_ViPham!J:J, NhatKy_ViPham!E:E, "10_Phap", NhatKy_ViPham!F:F, B15, NhatKy_ViPham!C:C, "T35") - SUMIFS(NhatKy_ViPham!K:K, NhatKy_ViPham!E:E, "10_Phap", NhatKy_ViPham!F:F, B15, NhatKy_ViPham!C:C, "T35")</f>
        <v>100</v>
      </c>
      <c r="BA15" s="12">
        <f t="shared" si="0"/>
        <v>100</v>
      </c>
      <c r="BB15" s="11" t="s">
        <v>430</v>
      </c>
      <c r="BC15" s="14" t="str">
        <f t="shared" si="1"/>
        <v>Tốt</v>
      </c>
      <c r="BD15" s="10" t="str">
        <f t="shared" si="2"/>
        <v>🟢 BÌNH THƯỜNG</v>
      </c>
    </row>
    <row r="16" spans="1:56" x14ac:dyDescent="0.25">
      <c r="A16" s="5">
        <v>8</v>
      </c>
      <c r="B16" s="15" t="s">
        <v>1219</v>
      </c>
      <c r="C16" s="5" t="s">
        <v>696</v>
      </c>
      <c r="D16" s="5" t="s">
        <v>429</v>
      </c>
      <c r="E16" s="11" t="s">
        <v>430</v>
      </c>
      <c r="F16" s="6">
        <f>SUMIFS(NhatKy_ViPham!K:K, NhatKy_ViPham!E:E, "10_Phap", NhatKy_ViPham!F:F, B16, NhatKy_ViPham!H:H, "L01")</f>
        <v>0</v>
      </c>
      <c r="G16" s="6">
        <f>SUMIFS(NhatKy_ViPham!K:K, NhatKy_ViPham!E:E, "10_Phap", NhatKy_ViPham!F:F, B16, NhatKy_ViPham!H:H, "L02")</f>
        <v>0</v>
      </c>
      <c r="H16" s="6">
        <f>SUMIFS(NhatKy_ViPham!K:K, NhatKy_ViPham!E:E, "10_Phap", NhatKy_ViPham!F:F, B16, NhatKy_ViPham!H:H, "L03")</f>
        <v>0</v>
      </c>
      <c r="I16" s="6">
        <f>SUMIFS(NhatKy_ViPham!K:K, NhatKy_ViPham!E:E, "10_Phap", NhatKy_ViPham!F:F, B16, NhatKy_ViPham!H:H, "L04")</f>
        <v>0</v>
      </c>
      <c r="J16" s="6">
        <f>SUMIFS(NhatKy_ViPham!K:K, NhatKy_ViPham!E:E, "10_Phap", NhatKy_ViPham!F:F, B16, NhatKy_ViPham!H:H, "L05")</f>
        <v>0</v>
      </c>
      <c r="K16" s="6">
        <f>SUMIFS(NhatKy_ViPham!K:K, NhatKy_ViPham!E:E, "10_Phap", NhatKy_ViPham!F:F, B16, NhatKy_ViPham!H:H, "L06")</f>
        <v>0</v>
      </c>
      <c r="L16" s="6">
        <f>SUMIFS(NhatKy_ViPham!K:K, NhatKy_ViPham!E:E, "10_Phap", NhatKy_ViPham!F:F, B16, NhatKy_ViPham!H:H, "L07")</f>
        <v>0</v>
      </c>
      <c r="M16" s="6">
        <f>SUMIFS(NhatKy_ViPham!K:K, NhatKy_ViPham!E:E, "10_Phap", NhatKy_ViPham!F:F, B16, NhatKy_ViPham!H:H, "L08")</f>
        <v>0</v>
      </c>
      <c r="N16" s="6">
        <f>SUMIFS(NhatKy_ViPham!K:K, NhatKy_ViPham!E:E, "10_Phap", NhatKy_ViPham!F:F, B16, NhatKy_ViPham!H:H, "L09")</f>
        <v>0</v>
      </c>
      <c r="O16" s="6">
        <f>SUMIFS(NhatKy_ViPham!K:K, NhatKy_ViPham!E:E, "10_Phap", NhatKy_ViPham!F:F, B16, NhatKy_ViPham!H:H, "L10")</f>
        <v>0</v>
      </c>
      <c r="P16" s="12">
        <f>SUMIFS(NhatKy_ViPham!J:J, NhatKy_ViPham!E:E, "10_Phap", NhatKy_ViPham!F:F, B16)</f>
        <v>0</v>
      </c>
      <c r="Q16" s="13">
        <f>SUMIFS(NhatKy_ViPham!K:K, NhatKy_ViPham!E:E, "10_Phap", NhatKy_ViPham!F:F, B16)</f>
        <v>0</v>
      </c>
      <c r="R16" s="6">
        <f>100 + SUMIFS(NhatKy_ViPham!J:J, NhatKy_ViPham!E:E, "10_Phap", NhatKy_ViPham!F:F, B16, NhatKy_ViPham!C:C, "T1") - SUMIFS(NhatKy_ViPham!K:K, NhatKy_ViPham!E:E, "10_Phap", NhatKy_ViPham!F:F, B16, NhatKy_ViPham!C:C, "T1")</f>
        <v>100</v>
      </c>
      <c r="S16" s="6">
        <f>100 + SUMIFS(NhatKy_ViPham!J:J, NhatKy_ViPham!E:E, "10_Phap", NhatKy_ViPham!F:F, B16, NhatKy_ViPham!C:C, "T2") - SUMIFS(NhatKy_ViPham!K:K, NhatKy_ViPham!E:E, "10_Phap", NhatKy_ViPham!F:F, B16, NhatKy_ViPham!C:C, "T2")</f>
        <v>100</v>
      </c>
      <c r="T16" s="6">
        <f>100 + SUMIFS(NhatKy_ViPham!J:J, NhatKy_ViPham!E:E, "10_Phap", NhatKy_ViPham!F:F, B16, NhatKy_ViPham!C:C, "T3") - SUMIFS(NhatKy_ViPham!K:K, NhatKy_ViPham!E:E, "10_Phap", NhatKy_ViPham!F:F, B16, NhatKy_ViPham!C:C, "T3")</f>
        <v>100</v>
      </c>
      <c r="U16" s="6">
        <f>100 + SUMIFS(NhatKy_ViPham!J:J, NhatKy_ViPham!E:E, "10_Phap", NhatKy_ViPham!F:F, B16, NhatKy_ViPham!C:C, "T4") - SUMIFS(NhatKy_ViPham!K:K, NhatKy_ViPham!E:E, "10_Phap", NhatKy_ViPham!F:F, B16, NhatKy_ViPham!C:C, "T4")</f>
        <v>100</v>
      </c>
      <c r="V16" s="6">
        <f>100 + SUMIFS(NhatKy_ViPham!J:J, NhatKy_ViPham!E:E, "10_Phap", NhatKy_ViPham!F:F, B16, NhatKy_ViPham!C:C, "T5") - SUMIFS(NhatKy_ViPham!K:K, NhatKy_ViPham!E:E, "10_Phap", NhatKy_ViPham!F:F, B16, NhatKy_ViPham!C:C, "T5")</f>
        <v>100</v>
      </c>
      <c r="W16" s="6">
        <f>100 + SUMIFS(NhatKy_ViPham!J:J, NhatKy_ViPham!E:E, "10_Phap", NhatKy_ViPham!F:F, B16, NhatKy_ViPham!C:C, "T6") - SUMIFS(NhatKy_ViPham!K:K, NhatKy_ViPham!E:E, "10_Phap", NhatKy_ViPham!F:F, B16, NhatKy_ViPham!C:C, "T6")</f>
        <v>100</v>
      </c>
      <c r="X16" s="6">
        <f>100 + SUMIFS(NhatKy_ViPham!J:J, NhatKy_ViPham!E:E, "10_Phap", NhatKy_ViPham!F:F, B16, NhatKy_ViPham!C:C, "T7") - SUMIFS(NhatKy_ViPham!K:K, NhatKy_ViPham!E:E, "10_Phap", NhatKy_ViPham!F:F, B16, NhatKy_ViPham!C:C, "T7")</f>
        <v>100</v>
      </c>
      <c r="Y16" s="6">
        <f>100 + SUMIFS(NhatKy_ViPham!J:J, NhatKy_ViPham!E:E, "10_Phap", NhatKy_ViPham!F:F, B16, NhatKy_ViPham!C:C, "T8") - SUMIFS(NhatKy_ViPham!K:K, NhatKy_ViPham!E:E, "10_Phap", NhatKy_ViPham!F:F, B16, NhatKy_ViPham!C:C, "T8")</f>
        <v>100</v>
      </c>
      <c r="Z16" s="6">
        <f>100 + SUMIFS(NhatKy_ViPham!J:J, NhatKy_ViPham!E:E, "10_Phap", NhatKy_ViPham!F:F, B16, NhatKy_ViPham!C:C, "T9") - SUMIFS(NhatKy_ViPham!K:K, NhatKy_ViPham!E:E, "10_Phap", NhatKy_ViPham!F:F, B16, NhatKy_ViPham!C:C, "T9")</f>
        <v>100</v>
      </c>
      <c r="AA16" s="6">
        <f>100 + SUMIFS(NhatKy_ViPham!J:J, NhatKy_ViPham!E:E, "10_Phap", NhatKy_ViPham!F:F, B16, NhatKy_ViPham!C:C, "T10") - SUMIFS(NhatKy_ViPham!K:K, NhatKy_ViPham!E:E, "10_Phap", NhatKy_ViPham!F:F, B16, NhatKy_ViPham!C:C, "T10")</f>
        <v>100</v>
      </c>
      <c r="AB16" s="6">
        <f>100 + SUMIFS(NhatKy_ViPham!J:J, NhatKy_ViPham!E:E, "10_Phap", NhatKy_ViPham!F:F, B16, NhatKy_ViPham!C:C, "T11") - SUMIFS(NhatKy_ViPham!K:K, NhatKy_ViPham!E:E, "10_Phap", NhatKy_ViPham!F:F, B16, NhatKy_ViPham!C:C, "T11")</f>
        <v>100</v>
      </c>
      <c r="AC16" s="6">
        <f>100 + SUMIFS(NhatKy_ViPham!J:J, NhatKy_ViPham!E:E, "10_Phap", NhatKy_ViPham!F:F, B16, NhatKy_ViPham!C:C, "T12") - SUMIFS(NhatKy_ViPham!K:K, NhatKy_ViPham!E:E, "10_Phap", NhatKy_ViPham!F:F, B16, NhatKy_ViPham!C:C, "T12")</f>
        <v>100</v>
      </c>
      <c r="AD16" s="6">
        <f>100 + SUMIFS(NhatKy_ViPham!J:J, NhatKy_ViPham!E:E, "10_Phap", NhatKy_ViPham!F:F, B16, NhatKy_ViPham!C:C, "T13") - SUMIFS(NhatKy_ViPham!K:K, NhatKy_ViPham!E:E, "10_Phap", NhatKy_ViPham!F:F, B16, NhatKy_ViPham!C:C, "T13")</f>
        <v>100</v>
      </c>
      <c r="AE16" s="6">
        <f>100 + SUMIFS(NhatKy_ViPham!J:J, NhatKy_ViPham!E:E, "10_Phap", NhatKy_ViPham!F:F, B16, NhatKy_ViPham!C:C, "T14") - SUMIFS(NhatKy_ViPham!K:K, NhatKy_ViPham!E:E, "10_Phap", NhatKy_ViPham!F:F, B16, NhatKy_ViPham!C:C, "T14")</f>
        <v>100</v>
      </c>
      <c r="AF16" s="6">
        <f>100 + SUMIFS(NhatKy_ViPham!J:J, NhatKy_ViPham!E:E, "10_Phap", NhatKy_ViPham!F:F, B16, NhatKy_ViPham!C:C, "T15") - SUMIFS(NhatKy_ViPham!K:K, NhatKy_ViPham!E:E, "10_Phap", NhatKy_ViPham!F:F, B16, NhatKy_ViPham!C:C, "T15")</f>
        <v>100</v>
      </c>
      <c r="AG16" s="6">
        <f>100 + SUMIFS(NhatKy_ViPham!J:J, NhatKy_ViPham!E:E, "10_Phap", NhatKy_ViPham!F:F, B16, NhatKy_ViPham!C:C, "T16") - SUMIFS(NhatKy_ViPham!K:K, NhatKy_ViPham!E:E, "10_Phap", NhatKy_ViPham!F:F, B16, NhatKy_ViPham!C:C, "T16")</f>
        <v>100</v>
      </c>
      <c r="AH16" s="6">
        <f>100 + SUMIFS(NhatKy_ViPham!J:J, NhatKy_ViPham!E:E, "10_Phap", NhatKy_ViPham!F:F, B16, NhatKy_ViPham!C:C, "T17") - SUMIFS(NhatKy_ViPham!K:K, NhatKy_ViPham!E:E, "10_Phap", NhatKy_ViPham!F:F, B16, NhatKy_ViPham!C:C, "T17")</f>
        <v>100</v>
      </c>
      <c r="AI16" s="6">
        <f>100 + SUMIFS(NhatKy_ViPham!J:J, NhatKy_ViPham!E:E, "10_Phap", NhatKy_ViPham!F:F, B16, NhatKy_ViPham!C:C, "T18") - SUMIFS(NhatKy_ViPham!K:K, NhatKy_ViPham!E:E, "10_Phap", NhatKy_ViPham!F:F, B16, NhatKy_ViPham!C:C, "T18")</f>
        <v>100</v>
      </c>
      <c r="AJ16" s="6">
        <f>100 + SUMIFS(NhatKy_ViPham!J:J, NhatKy_ViPham!E:E, "10_Phap", NhatKy_ViPham!F:F, B16, NhatKy_ViPham!C:C, "T19") - SUMIFS(NhatKy_ViPham!K:K, NhatKy_ViPham!E:E, "10_Phap", NhatKy_ViPham!F:F, B16, NhatKy_ViPham!C:C, "T19")</f>
        <v>100</v>
      </c>
      <c r="AK16" s="6">
        <f>100 + SUMIFS(NhatKy_ViPham!J:J, NhatKy_ViPham!E:E, "10_Phap", NhatKy_ViPham!F:F, B16, NhatKy_ViPham!C:C, "T20") - SUMIFS(NhatKy_ViPham!K:K, NhatKy_ViPham!E:E, "10_Phap", NhatKy_ViPham!F:F, B16, NhatKy_ViPham!C:C, "T20")</f>
        <v>100</v>
      </c>
      <c r="AL16" s="6">
        <f>100 + SUMIFS(NhatKy_ViPham!J:J, NhatKy_ViPham!E:E, "10_Phap", NhatKy_ViPham!F:F, B16, NhatKy_ViPham!C:C, "T21") - SUMIFS(NhatKy_ViPham!K:K, NhatKy_ViPham!E:E, "10_Phap", NhatKy_ViPham!F:F, B16, NhatKy_ViPham!C:C, "T21")</f>
        <v>100</v>
      </c>
      <c r="AM16" s="6">
        <f>100 + SUMIFS(NhatKy_ViPham!J:J, NhatKy_ViPham!E:E, "10_Phap", NhatKy_ViPham!F:F, B16, NhatKy_ViPham!C:C, "T22") - SUMIFS(NhatKy_ViPham!K:K, NhatKy_ViPham!E:E, "10_Phap", NhatKy_ViPham!F:F, B16, NhatKy_ViPham!C:C, "T22")</f>
        <v>100</v>
      </c>
      <c r="AN16" s="6">
        <f>100 + SUMIFS(NhatKy_ViPham!J:J, NhatKy_ViPham!E:E, "10_Phap", NhatKy_ViPham!F:F, B16, NhatKy_ViPham!C:C, "T23") - SUMIFS(NhatKy_ViPham!K:K, NhatKy_ViPham!E:E, "10_Phap", NhatKy_ViPham!F:F, B16, NhatKy_ViPham!C:C, "T23")</f>
        <v>100</v>
      </c>
      <c r="AO16" s="6">
        <f>100 + SUMIFS(NhatKy_ViPham!J:J, NhatKy_ViPham!E:E, "10_Phap", NhatKy_ViPham!F:F, B16, NhatKy_ViPham!C:C, "T24") - SUMIFS(NhatKy_ViPham!K:K, NhatKy_ViPham!E:E, "10_Phap", NhatKy_ViPham!F:F, B16, NhatKy_ViPham!C:C, "T24")</f>
        <v>100</v>
      </c>
      <c r="AP16" s="6">
        <f>100 + SUMIFS(NhatKy_ViPham!J:J, NhatKy_ViPham!E:E, "10_Phap", NhatKy_ViPham!F:F, B16, NhatKy_ViPham!C:C, "T25") - SUMIFS(NhatKy_ViPham!K:K, NhatKy_ViPham!E:E, "10_Phap", NhatKy_ViPham!F:F, B16, NhatKy_ViPham!C:C, "T25")</f>
        <v>100</v>
      </c>
      <c r="AQ16" s="6">
        <f>100 + SUMIFS(NhatKy_ViPham!J:J, NhatKy_ViPham!E:E, "10_Phap", NhatKy_ViPham!F:F, B16, NhatKy_ViPham!C:C, "T26") - SUMIFS(NhatKy_ViPham!K:K, NhatKy_ViPham!E:E, "10_Phap", NhatKy_ViPham!F:F, B16, NhatKy_ViPham!C:C, "T26")</f>
        <v>100</v>
      </c>
      <c r="AR16" s="6">
        <f>100 + SUMIFS(NhatKy_ViPham!J:J, NhatKy_ViPham!E:E, "10_Phap", NhatKy_ViPham!F:F, B16, NhatKy_ViPham!C:C, "T27") - SUMIFS(NhatKy_ViPham!K:K, NhatKy_ViPham!E:E, "10_Phap", NhatKy_ViPham!F:F, B16, NhatKy_ViPham!C:C, "T27")</f>
        <v>100</v>
      </c>
      <c r="AS16" s="6">
        <f>100 + SUMIFS(NhatKy_ViPham!J:J, NhatKy_ViPham!E:E, "10_Phap", NhatKy_ViPham!F:F, B16, NhatKy_ViPham!C:C, "T28") - SUMIFS(NhatKy_ViPham!K:K, NhatKy_ViPham!E:E, "10_Phap", NhatKy_ViPham!F:F, B16, NhatKy_ViPham!C:C, "T28")</f>
        <v>100</v>
      </c>
      <c r="AT16" s="6">
        <f>100 + SUMIFS(NhatKy_ViPham!J:J, NhatKy_ViPham!E:E, "10_Phap", NhatKy_ViPham!F:F, B16, NhatKy_ViPham!C:C, "T29") - SUMIFS(NhatKy_ViPham!K:K, NhatKy_ViPham!E:E, "10_Phap", NhatKy_ViPham!F:F, B16, NhatKy_ViPham!C:C, "T29")</f>
        <v>100</v>
      </c>
      <c r="AU16" s="6">
        <f>100 + SUMIFS(NhatKy_ViPham!J:J, NhatKy_ViPham!E:E, "10_Phap", NhatKy_ViPham!F:F, B16, NhatKy_ViPham!C:C, "T30") - SUMIFS(NhatKy_ViPham!K:K, NhatKy_ViPham!E:E, "10_Phap", NhatKy_ViPham!F:F, B16, NhatKy_ViPham!C:C, "T30")</f>
        <v>100</v>
      </c>
      <c r="AV16" s="6">
        <f>100 + SUMIFS(NhatKy_ViPham!J:J, NhatKy_ViPham!E:E, "10_Phap", NhatKy_ViPham!F:F, B16, NhatKy_ViPham!C:C, "T31") - SUMIFS(NhatKy_ViPham!K:K, NhatKy_ViPham!E:E, "10_Phap", NhatKy_ViPham!F:F, B16, NhatKy_ViPham!C:C, "T31")</f>
        <v>100</v>
      </c>
      <c r="AW16" s="6">
        <f>100 + SUMIFS(NhatKy_ViPham!J:J, NhatKy_ViPham!E:E, "10_Phap", NhatKy_ViPham!F:F, B16, NhatKy_ViPham!C:C, "T32") - SUMIFS(NhatKy_ViPham!K:K, NhatKy_ViPham!E:E, "10_Phap", NhatKy_ViPham!F:F, B16, NhatKy_ViPham!C:C, "T32")</f>
        <v>100</v>
      </c>
      <c r="AX16" s="6">
        <f>100 + SUMIFS(NhatKy_ViPham!J:J, NhatKy_ViPham!E:E, "10_Phap", NhatKy_ViPham!F:F, B16, NhatKy_ViPham!C:C, "T33") - SUMIFS(NhatKy_ViPham!K:K, NhatKy_ViPham!E:E, "10_Phap", NhatKy_ViPham!F:F, B16, NhatKy_ViPham!C:C, "T33")</f>
        <v>100</v>
      </c>
      <c r="AY16" s="6">
        <f>100 + SUMIFS(NhatKy_ViPham!J:J, NhatKy_ViPham!E:E, "10_Phap", NhatKy_ViPham!F:F, B16, NhatKy_ViPham!C:C, "T34") - SUMIFS(NhatKy_ViPham!K:K, NhatKy_ViPham!E:E, "10_Phap", NhatKy_ViPham!F:F, B16, NhatKy_ViPham!C:C, "T34")</f>
        <v>100</v>
      </c>
      <c r="AZ16" s="6">
        <f>100 + SUMIFS(NhatKy_ViPham!J:J, NhatKy_ViPham!E:E, "10_Phap", NhatKy_ViPham!F:F, B16, NhatKy_ViPham!C:C, "T35") - SUMIFS(NhatKy_ViPham!K:K, NhatKy_ViPham!E:E, "10_Phap", NhatKy_ViPham!F:F, B16, NhatKy_ViPham!C:C, "T35")</f>
        <v>100</v>
      </c>
      <c r="BA16" s="12">
        <f t="shared" si="0"/>
        <v>100</v>
      </c>
      <c r="BB16" s="11" t="s">
        <v>430</v>
      </c>
      <c r="BC16" s="16" t="str">
        <f t="shared" si="1"/>
        <v>Tốt</v>
      </c>
      <c r="BD16" s="15" t="str">
        <f t="shared" si="2"/>
        <v>🟢 BÌNH THƯỜNG</v>
      </c>
    </row>
    <row r="17" spans="1:56" x14ac:dyDescent="0.25">
      <c r="A17" s="4">
        <v>9</v>
      </c>
      <c r="B17" s="10" t="s">
        <v>1220</v>
      </c>
      <c r="C17" s="4" t="s">
        <v>822</v>
      </c>
      <c r="D17" s="4" t="s">
        <v>429</v>
      </c>
      <c r="E17" s="11" t="s">
        <v>430</v>
      </c>
      <c r="F17" s="7">
        <f>SUMIFS(NhatKy_ViPham!K:K, NhatKy_ViPham!E:E, "10_Phap", NhatKy_ViPham!F:F, B17, NhatKy_ViPham!H:H, "L01")</f>
        <v>0</v>
      </c>
      <c r="G17" s="7">
        <f>SUMIFS(NhatKy_ViPham!K:K, NhatKy_ViPham!E:E, "10_Phap", NhatKy_ViPham!F:F, B17, NhatKy_ViPham!H:H, "L02")</f>
        <v>0</v>
      </c>
      <c r="H17" s="7">
        <f>SUMIFS(NhatKy_ViPham!K:K, NhatKy_ViPham!E:E, "10_Phap", NhatKy_ViPham!F:F, B17, NhatKy_ViPham!H:H, "L03")</f>
        <v>0</v>
      </c>
      <c r="I17" s="7">
        <f>SUMIFS(NhatKy_ViPham!K:K, NhatKy_ViPham!E:E, "10_Phap", NhatKy_ViPham!F:F, B17, NhatKy_ViPham!H:H, "L04")</f>
        <v>0</v>
      </c>
      <c r="J17" s="7">
        <f>SUMIFS(NhatKy_ViPham!K:K, NhatKy_ViPham!E:E, "10_Phap", NhatKy_ViPham!F:F, B17, NhatKy_ViPham!H:H, "L05")</f>
        <v>0</v>
      </c>
      <c r="K17" s="7">
        <f>SUMIFS(NhatKy_ViPham!K:K, NhatKy_ViPham!E:E, "10_Phap", NhatKy_ViPham!F:F, B17, NhatKy_ViPham!H:H, "L06")</f>
        <v>0</v>
      </c>
      <c r="L17" s="7">
        <f>SUMIFS(NhatKy_ViPham!K:K, NhatKy_ViPham!E:E, "10_Phap", NhatKy_ViPham!F:F, B17, NhatKy_ViPham!H:H, "L07")</f>
        <v>0</v>
      </c>
      <c r="M17" s="7">
        <f>SUMIFS(NhatKy_ViPham!K:K, NhatKy_ViPham!E:E, "10_Phap", NhatKy_ViPham!F:F, B17, NhatKy_ViPham!H:H, "L08")</f>
        <v>0</v>
      </c>
      <c r="N17" s="7">
        <f>SUMIFS(NhatKy_ViPham!K:K, NhatKy_ViPham!E:E, "10_Phap", NhatKy_ViPham!F:F, B17, NhatKy_ViPham!H:H, "L09")</f>
        <v>0</v>
      </c>
      <c r="O17" s="7">
        <f>SUMIFS(NhatKy_ViPham!K:K, NhatKy_ViPham!E:E, "10_Phap", NhatKy_ViPham!F:F, B17, NhatKy_ViPham!H:H, "L10")</f>
        <v>0</v>
      </c>
      <c r="P17" s="12">
        <f>SUMIFS(NhatKy_ViPham!J:J, NhatKy_ViPham!E:E, "10_Phap", NhatKy_ViPham!F:F, B17)</f>
        <v>0</v>
      </c>
      <c r="Q17" s="13">
        <f>SUMIFS(NhatKy_ViPham!K:K, NhatKy_ViPham!E:E, "10_Phap", NhatKy_ViPham!F:F, B17)</f>
        <v>0</v>
      </c>
      <c r="R17" s="7">
        <f>100 + SUMIFS(NhatKy_ViPham!J:J, NhatKy_ViPham!E:E, "10_Phap", NhatKy_ViPham!F:F, B17, NhatKy_ViPham!C:C, "T1") - SUMIFS(NhatKy_ViPham!K:K, NhatKy_ViPham!E:E, "10_Phap", NhatKy_ViPham!F:F, B17, NhatKy_ViPham!C:C, "T1")</f>
        <v>100</v>
      </c>
      <c r="S17" s="7">
        <f>100 + SUMIFS(NhatKy_ViPham!J:J, NhatKy_ViPham!E:E, "10_Phap", NhatKy_ViPham!F:F, B17, NhatKy_ViPham!C:C, "T2") - SUMIFS(NhatKy_ViPham!K:K, NhatKy_ViPham!E:E, "10_Phap", NhatKy_ViPham!F:F, B17, NhatKy_ViPham!C:C, "T2")</f>
        <v>100</v>
      </c>
      <c r="T17" s="7">
        <f>100 + SUMIFS(NhatKy_ViPham!J:J, NhatKy_ViPham!E:E, "10_Phap", NhatKy_ViPham!F:F, B17, NhatKy_ViPham!C:C, "T3") - SUMIFS(NhatKy_ViPham!K:K, NhatKy_ViPham!E:E, "10_Phap", NhatKy_ViPham!F:F, B17, NhatKy_ViPham!C:C, "T3")</f>
        <v>100</v>
      </c>
      <c r="U17" s="7">
        <f>100 + SUMIFS(NhatKy_ViPham!J:J, NhatKy_ViPham!E:E, "10_Phap", NhatKy_ViPham!F:F, B17, NhatKy_ViPham!C:C, "T4") - SUMIFS(NhatKy_ViPham!K:K, NhatKy_ViPham!E:E, "10_Phap", NhatKy_ViPham!F:F, B17, NhatKy_ViPham!C:C, "T4")</f>
        <v>100</v>
      </c>
      <c r="V17" s="7">
        <f>100 + SUMIFS(NhatKy_ViPham!J:J, NhatKy_ViPham!E:E, "10_Phap", NhatKy_ViPham!F:F, B17, NhatKy_ViPham!C:C, "T5") - SUMIFS(NhatKy_ViPham!K:K, NhatKy_ViPham!E:E, "10_Phap", NhatKy_ViPham!F:F, B17, NhatKy_ViPham!C:C, "T5")</f>
        <v>100</v>
      </c>
      <c r="W17" s="7">
        <f>100 + SUMIFS(NhatKy_ViPham!J:J, NhatKy_ViPham!E:E, "10_Phap", NhatKy_ViPham!F:F, B17, NhatKy_ViPham!C:C, "T6") - SUMIFS(NhatKy_ViPham!K:K, NhatKy_ViPham!E:E, "10_Phap", NhatKy_ViPham!F:F, B17, NhatKy_ViPham!C:C, "T6")</f>
        <v>100</v>
      </c>
      <c r="X17" s="7">
        <f>100 + SUMIFS(NhatKy_ViPham!J:J, NhatKy_ViPham!E:E, "10_Phap", NhatKy_ViPham!F:F, B17, NhatKy_ViPham!C:C, "T7") - SUMIFS(NhatKy_ViPham!K:K, NhatKy_ViPham!E:E, "10_Phap", NhatKy_ViPham!F:F, B17, NhatKy_ViPham!C:C, "T7")</f>
        <v>100</v>
      </c>
      <c r="Y17" s="7">
        <f>100 + SUMIFS(NhatKy_ViPham!J:J, NhatKy_ViPham!E:E, "10_Phap", NhatKy_ViPham!F:F, B17, NhatKy_ViPham!C:C, "T8") - SUMIFS(NhatKy_ViPham!K:K, NhatKy_ViPham!E:E, "10_Phap", NhatKy_ViPham!F:F, B17, NhatKy_ViPham!C:C, "T8")</f>
        <v>100</v>
      </c>
      <c r="Z17" s="7">
        <f>100 + SUMIFS(NhatKy_ViPham!J:J, NhatKy_ViPham!E:E, "10_Phap", NhatKy_ViPham!F:F, B17, NhatKy_ViPham!C:C, "T9") - SUMIFS(NhatKy_ViPham!K:K, NhatKy_ViPham!E:E, "10_Phap", NhatKy_ViPham!F:F, B17, NhatKy_ViPham!C:C, "T9")</f>
        <v>100</v>
      </c>
      <c r="AA17" s="7">
        <f>100 + SUMIFS(NhatKy_ViPham!J:J, NhatKy_ViPham!E:E, "10_Phap", NhatKy_ViPham!F:F, B17, NhatKy_ViPham!C:C, "T10") - SUMIFS(NhatKy_ViPham!K:K, NhatKy_ViPham!E:E, "10_Phap", NhatKy_ViPham!F:F, B17, NhatKy_ViPham!C:C, "T10")</f>
        <v>100</v>
      </c>
      <c r="AB17" s="7">
        <f>100 + SUMIFS(NhatKy_ViPham!J:J, NhatKy_ViPham!E:E, "10_Phap", NhatKy_ViPham!F:F, B17, NhatKy_ViPham!C:C, "T11") - SUMIFS(NhatKy_ViPham!K:K, NhatKy_ViPham!E:E, "10_Phap", NhatKy_ViPham!F:F, B17, NhatKy_ViPham!C:C, "T11")</f>
        <v>100</v>
      </c>
      <c r="AC17" s="7">
        <f>100 + SUMIFS(NhatKy_ViPham!J:J, NhatKy_ViPham!E:E, "10_Phap", NhatKy_ViPham!F:F, B17, NhatKy_ViPham!C:C, "T12") - SUMIFS(NhatKy_ViPham!K:K, NhatKy_ViPham!E:E, "10_Phap", NhatKy_ViPham!F:F, B17, NhatKy_ViPham!C:C, "T12")</f>
        <v>100</v>
      </c>
      <c r="AD17" s="7">
        <f>100 + SUMIFS(NhatKy_ViPham!J:J, NhatKy_ViPham!E:E, "10_Phap", NhatKy_ViPham!F:F, B17, NhatKy_ViPham!C:C, "T13") - SUMIFS(NhatKy_ViPham!K:K, NhatKy_ViPham!E:E, "10_Phap", NhatKy_ViPham!F:F, B17, NhatKy_ViPham!C:C, "T13")</f>
        <v>100</v>
      </c>
      <c r="AE17" s="7">
        <f>100 + SUMIFS(NhatKy_ViPham!J:J, NhatKy_ViPham!E:E, "10_Phap", NhatKy_ViPham!F:F, B17, NhatKy_ViPham!C:C, "T14") - SUMIFS(NhatKy_ViPham!K:K, NhatKy_ViPham!E:E, "10_Phap", NhatKy_ViPham!F:F, B17, NhatKy_ViPham!C:C, "T14")</f>
        <v>100</v>
      </c>
      <c r="AF17" s="7">
        <f>100 + SUMIFS(NhatKy_ViPham!J:J, NhatKy_ViPham!E:E, "10_Phap", NhatKy_ViPham!F:F, B17, NhatKy_ViPham!C:C, "T15") - SUMIFS(NhatKy_ViPham!K:K, NhatKy_ViPham!E:E, "10_Phap", NhatKy_ViPham!F:F, B17, NhatKy_ViPham!C:C, "T15")</f>
        <v>100</v>
      </c>
      <c r="AG17" s="7">
        <f>100 + SUMIFS(NhatKy_ViPham!J:J, NhatKy_ViPham!E:E, "10_Phap", NhatKy_ViPham!F:F, B17, NhatKy_ViPham!C:C, "T16") - SUMIFS(NhatKy_ViPham!K:K, NhatKy_ViPham!E:E, "10_Phap", NhatKy_ViPham!F:F, B17, NhatKy_ViPham!C:C, "T16")</f>
        <v>100</v>
      </c>
      <c r="AH17" s="7">
        <f>100 + SUMIFS(NhatKy_ViPham!J:J, NhatKy_ViPham!E:E, "10_Phap", NhatKy_ViPham!F:F, B17, NhatKy_ViPham!C:C, "T17") - SUMIFS(NhatKy_ViPham!K:K, NhatKy_ViPham!E:E, "10_Phap", NhatKy_ViPham!F:F, B17, NhatKy_ViPham!C:C, "T17")</f>
        <v>100</v>
      </c>
      <c r="AI17" s="7">
        <f>100 + SUMIFS(NhatKy_ViPham!J:J, NhatKy_ViPham!E:E, "10_Phap", NhatKy_ViPham!F:F, B17, NhatKy_ViPham!C:C, "T18") - SUMIFS(NhatKy_ViPham!K:K, NhatKy_ViPham!E:E, "10_Phap", NhatKy_ViPham!F:F, B17, NhatKy_ViPham!C:C, "T18")</f>
        <v>100</v>
      </c>
      <c r="AJ17" s="7">
        <f>100 + SUMIFS(NhatKy_ViPham!J:J, NhatKy_ViPham!E:E, "10_Phap", NhatKy_ViPham!F:F, B17, NhatKy_ViPham!C:C, "T19") - SUMIFS(NhatKy_ViPham!K:K, NhatKy_ViPham!E:E, "10_Phap", NhatKy_ViPham!F:F, B17, NhatKy_ViPham!C:C, "T19")</f>
        <v>100</v>
      </c>
      <c r="AK17" s="7">
        <f>100 + SUMIFS(NhatKy_ViPham!J:J, NhatKy_ViPham!E:E, "10_Phap", NhatKy_ViPham!F:F, B17, NhatKy_ViPham!C:C, "T20") - SUMIFS(NhatKy_ViPham!K:K, NhatKy_ViPham!E:E, "10_Phap", NhatKy_ViPham!F:F, B17, NhatKy_ViPham!C:C, "T20")</f>
        <v>100</v>
      </c>
      <c r="AL17" s="7">
        <f>100 + SUMIFS(NhatKy_ViPham!J:J, NhatKy_ViPham!E:E, "10_Phap", NhatKy_ViPham!F:F, B17, NhatKy_ViPham!C:C, "T21") - SUMIFS(NhatKy_ViPham!K:K, NhatKy_ViPham!E:E, "10_Phap", NhatKy_ViPham!F:F, B17, NhatKy_ViPham!C:C, "T21")</f>
        <v>100</v>
      </c>
      <c r="AM17" s="7">
        <f>100 + SUMIFS(NhatKy_ViPham!J:J, NhatKy_ViPham!E:E, "10_Phap", NhatKy_ViPham!F:F, B17, NhatKy_ViPham!C:C, "T22") - SUMIFS(NhatKy_ViPham!K:K, NhatKy_ViPham!E:E, "10_Phap", NhatKy_ViPham!F:F, B17, NhatKy_ViPham!C:C, "T22")</f>
        <v>100</v>
      </c>
      <c r="AN17" s="7">
        <f>100 + SUMIFS(NhatKy_ViPham!J:J, NhatKy_ViPham!E:E, "10_Phap", NhatKy_ViPham!F:F, B17, NhatKy_ViPham!C:C, "T23") - SUMIFS(NhatKy_ViPham!K:K, NhatKy_ViPham!E:E, "10_Phap", NhatKy_ViPham!F:F, B17, NhatKy_ViPham!C:C, "T23")</f>
        <v>100</v>
      </c>
      <c r="AO17" s="7">
        <f>100 + SUMIFS(NhatKy_ViPham!J:J, NhatKy_ViPham!E:E, "10_Phap", NhatKy_ViPham!F:F, B17, NhatKy_ViPham!C:C, "T24") - SUMIFS(NhatKy_ViPham!K:K, NhatKy_ViPham!E:E, "10_Phap", NhatKy_ViPham!F:F, B17, NhatKy_ViPham!C:C, "T24")</f>
        <v>100</v>
      </c>
      <c r="AP17" s="7">
        <f>100 + SUMIFS(NhatKy_ViPham!J:J, NhatKy_ViPham!E:E, "10_Phap", NhatKy_ViPham!F:F, B17, NhatKy_ViPham!C:C, "T25") - SUMIFS(NhatKy_ViPham!K:K, NhatKy_ViPham!E:E, "10_Phap", NhatKy_ViPham!F:F, B17, NhatKy_ViPham!C:C, "T25")</f>
        <v>100</v>
      </c>
      <c r="AQ17" s="7">
        <f>100 + SUMIFS(NhatKy_ViPham!J:J, NhatKy_ViPham!E:E, "10_Phap", NhatKy_ViPham!F:F, B17, NhatKy_ViPham!C:C, "T26") - SUMIFS(NhatKy_ViPham!K:K, NhatKy_ViPham!E:E, "10_Phap", NhatKy_ViPham!F:F, B17, NhatKy_ViPham!C:C, "T26")</f>
        <v>100</v>
      </c>
      <c r="AR17" s="7">
        <f>100 + SUMIFS(NhatKy_ViPham!J:J, NhatKy_ViPham!E:E, "10_Phap", NhatKy_ViPham!F:F, B17, NhatKy_ViPham!C:C, "T27") - SUMIFS(NhatKy_ViPham!K:K, NhatKy_ViPham!E:E, "10_Phap", NhatKy_ViPham!F:F, B17, NhatKy_ViPham!C:C, "T27")</f>
        <v>100</v>
      </c>
      <c r="AS17" s="7">
        <f>100 + SUMIFS(NhatKy_ViPham!J:J, NhatKy_ViPham!E:E, "10_Phap", NhatKy_ViPham!F:F, B17, NhatKy_ViPham!C:C, "T28") - SUMIFS(NhatKy_ViPham!K:K, NhatKy_ViPham!E:E, "10_Phap", NhatKy_ViPham!F:F, B17, NhatKy_ViPham!C:C, "T28")</f>
        <v>100</v>
      </c>
      <c r="AT17" s="7">
        <f>100 + SUMIFS(NhatKy_ViPham!J:J, NhatKy_ViPham!E:E, "10_Phap", NhatKy_ViPham!F:F, B17, NhatKy_ViPham!C:C, "T29") - SUMIFS(NhatKy_ViPham!K:K, NhatKy_ViPham!E:E, "10_Phap", NhatKy_ViPham!F:F, B17, NhatKy_ViPham!C:C, "T29")</f>
        <v>100</v>
      </c>
      <c r="AU17" s="7">
        <f>100 + SUMIFS(NhatKy_ViPham!J:J, NhatKy_ViPham!E:E, "10_Phap", NhatKy_ViPham!F:F, B17, NhatKy_ViPham!C:C, "T30") - SUMIFS(NhatKy_ViPham!K:K, NhatKy_ViPham!E:E, "10_Phap", NhatKy_ViPham!F:F, B17, NhatKy_ViPham!C:C, "T30")</f>
        <v>100</v>
      </c>
      <c r="AV17" s="7">
        <f>100 + SUMIFS(NhatKy_ViPham!J:J, NhatKy_ViPham!E:E, "10_Phap", NhatKy_ViPham!F:F, B17, NhatKy_ViPham!C:C, "T31") - SUMIFS(NhatKy_ViPham!K:K, NhatKy_ViPham!E:E, "10_Phap", NhatKy_ViPham!F:F, B17, NhatKy_ViPham!C:C, "T31")</f>
        <v>100</v>
      </c>
      <c r="AW17" s="7">
        <f>100 + SUMIFS(NhatKy_ViPham!J:J, NhatKy_ViPham!E:E, "10_Phap", NhatKy_ViPham!F:F, B17, NhatKy_ViPham!C:C, "T32") - SUMIFS(NhatKy_ViPham!K:K, NhatKy_ViPham!E:E, "10_Phap", NhatKy_ViPham!F:F, B17, NhatKy_ViPham!C:C, "T32")</f>
        <v>100</v>
      </c>
      <c r="AX17" s="7">
        <f>100 + SUMIFS(NhatKy_ViPham!J:J, NhatKy_ViPham!E:E, "10_Phap", NhatKy_ViPham!F:F, B17, NhatKy_ViPham!C:C, "T33") - SUMIFS(NhatKy_ViPham!K:K, NhatKy_ViPham!E:E, "10_Phap", NhatKy_ViPham!F:F, B17, NhatKy_ViPham!C:C, "T33")</f>
        <v>100</v>
      </c>
      <c r="AY17" s="7">
        <f>100 + SUMIFS(NhatKy_ViPham!J:J, NhatKy_ViPham!E:E, "10_Phap", NhatKy_ViPham!F:F, B17, NhatKy_ViPham!C:C, "T34") - SUMIFS(NhatKy_ViPham!K:K, NhatKy_ViPham!E:E, "10_Phap", NhatKy_ViPham!F:F, B17, NhatKy_ViPham!C:C, "T34")</f>
        <v>100</v>
      </c>
      <c r="AZ17" s="7">
        <f>100 + SUMIFS(NhatKy_ViPham!J:J, NhatKy_ViPham!E:E, "10_Phap", NhatKy_ViPham!F:F, B17, NhatKy_ViPham!C:C, "T35") - SUMIFS(NhatKy_ViPham!K:K, NhatKy_ViPham!E:E, "10_Phap", NhatKy_ViPham!F:F, B17, NhatKy_ViPham!C:C, "T35")</f>
        <v>100</v>
      </c>
      <c r="BA17" s="12">
        <f t="shared" si="0"/>
        <v>100</v>
      </c>
      <c r="BB17" s="11" t="s">
        <v>430</v>
      </c>
      <c r="BC17" s="14" t="str">
        <f t="shared" si="1"/>
        <v>Tốt</v>
      </c>
      <c r="BD17" s="10" t="str">
        <f t="shared" si="2"/>
        <v>🟢 BÌNH THƯỜNG</v>
      </c>
    </row>
    <row r="18" spans="1:56" x14ac:dyDescent="0.25">
      <c r="A18" s="5">
        <v>10</v>
      </c>
      <c r="B18" s="15" t="s">
        <v>1221</v>
      </c>
      <c r="C18" s="5" t="s">
        <v>660</v>
      </c>
      <c r="D18" s="5" t="s">
        <v>429</v>
      </c>
      <c r="E18" s="11" t="s">
        <v>430</v>
      </c>
      <c r="F18" s="6">
        <f>SUMIFS(NhatKy_ViPham!K:K, NhatKy_ViPham!E:E, "10_Phap", NhatKy_ViPham!F:F, B18, NhatKy_ViPham!H:H, "L01")</f>
        <v>0</v>
      </c>
      <c r="G18" s="6">
        <f>SUMIFS(NhatKy_ViPham!K:K, NhatKy_ViPham!E:E, "10_Phap", NhatKy_ViPham!F:F, B18, NhatKy_ViPham!H:H, "L02")</f>
        <v>0</v>
      </c>
      <c r="H18" s="6">
        <f>SUMIFS(NhatKy_ViPham!K:K, NhatKy_ViPham!E:E, "10_Phap", NhatKy_ViPham!F:F, B18, NhatKy_ViPham!H:H, "L03")</f>
        <v>0</v>
      </c>
      <c r="I18" s="6">
        <f>SUMIFS(NhatKy_ViPham!K:K, NhatKy_ViPham!E:E, "10_Phap", NhatKy_ViPham!F:F, B18, NhatKy_ViPham!H:H, "L04")</f>
        <v>0</v>
      </c>
      <c r="J18" s="6">
        <f>SUMIFS(NhatKy_ViPham!K:K, NhatKy_ViPham!E:E, "10_Phap", NhatKy_ViPham!F:F, B18, NhatKy_ViPham!H:H, "L05")</f>
        <v>0</v>
      </c>
      <c r="K18" s="6">
        <f>SUMIFS(NhatKy_ViPham!K:K, NhatKy_ViPham!E:E, "10_Phap", NhatKy_ViPham!F:F, B18, NhatKy_ViPham!H:H, "L06")</f>
        <v>0</v>
      </c>
      <c r="L18" s="6">
        <f>SUMIFS(NhatKy_ViPham!K:K, NhatKy_ViPham!E:E, "10_Phap", NhatKy_ViPham!F:F, B18, NhatKy_ViPham!H:H, "L07")</f>
        <v>0</v>
      </c>
      <c r="M18" s="6">
        <f>SUMIFS(NhatKy_ViPham!K:K, NhatKy_ViPham!E:E, "10_Phap", NhatKy_ViPham!F:F, B18, NhatKy_ViPham!H:H, "L08")</f>
        <v>0</v>
      </c>
      <c r="N18" s="6">
        <f>SUMIFS(NhatKy_ViPham!K:K, NhatKy_ViPham!E:E, "10_Phap", NhatKy_ViPham!F:F, B18, NhatKy_ViPham!H:H, "L09")</f>
        <v>0</v>
      </c>
      <c r="O18" s="6">
        <f>SUMIFS(NhatKy_ViPham!K:K, NhatKy_ViPham!E:E, "10_Phap", NhatKy_ViPham!F:F, B18, NhatKy_ViPham!H:H, "L10")</f>
        <v>0</v>
      </c>
      <c r="P18" s="12">
        <f>SUMIFS(NhatKy_ViPham!J:J, NhatKy_ViPham!E:E, "10_Phap", NhatKy_ViPham!F:F, B18)</f>
        <v>0</v>
      </c>
      <c r="Q18" s="13">
        <f>SUMIFS(NhatKy_ViPham!K:K, NhatKy_ViPham!E:E, "10_Phap", NhatKy_ViPham!F:F, B18)</f>
        <v>0</v>
      </c>
      <c r="R18" s="6">
        <f>100 + SUMIFS(NhatKy_ViPham!J:J, NhatKy_ViPham!E:E, "10_Phap", NhatKy_ViPham!F:F, B18, NhatKy_ViPham!C:C, "T1") - SUMIFS(NhatKy_ViPham!K:K, NhatKy_ViPham!E:E, "10_Phap", NhatKy_ViPham!F:F, B18, NhatKy_ViPham!C:C, "T1")</f>
        <v>100</v>
      </c>
      <c r="S18" s="6">
        <f>100 + SUMIFS(NhatKy_ViPham!J:J, NhatKy_ViPham!E:E, "10_Phap", NhatKy_ViPham!F:F, B18, NhatKy_ViPham!C:C, "T2") - SUMIFS(NhatKy_ViPham!K:K, NhatKy_ViPham!E:E, "10_Phap", NhatKy_ViPham!F:F, B18, NhatKy_ViPham!C:C, "T2")</f>
        <v>100</v>
      </c>
      <c r="T18" s="6">
        <f>100 + SUMIFS(NhatKy_ViPham!J:J, NhatKy_ViPham!E:E, "10_Phap", NhatKy_ViPham!F:F, B18, NhatKy_ViPham!C:C, "T3") - SUMIFS(NhatKy_ViPham!K:K, NhatKy_ViPham!E:E, "10_Phap", NhatKy_ViPham!F:F, B18, NhatKy_ViPham!C:C, "T3")</f>
        <v>100</v>
      </c>
      <c r="U18" s="6">
        <f>100 + SUMIFS(NhatKy_ViPham!J:J, NhatKy_ViPham!E:E, "10_Phap", NhatKy_ViPham!F:F, B18, NhatKy_ViPham!C:C, "T4") - SUMIFS(NhatKy_ViPham!K:K, NhatKy_ViPham!E:E, "10_Phap", NhatKy_ViPham!F:F, B18, NhatKy_ViPham!C:C, "T4")</f>
        <v>100</v>
      </c>
      <c r="V18" s="6">
        <f>100 + SUMIFS(NhatKy_ViPham!J:J, NhatKy_ViPham!E:E, "10_Phap", NhatKy_ViPham!F:F, B18, NhatKy_ViPham!C:C, "T5") - SUMIFS(NhatKy_ViPham!K:K, NhatKy_ViPham!E:E, "10_Phap", NhatKy_ViPham!F:F, B18, NhatKy_ViPham!C:C, "T5")</f>
        <v>100</v>
      </c>
      <c r="W18" s="6">
        <f>100 + SUMIFS(NhatKy_ViPham!J:J, NhatKy_ViPham!E:E, "10_Phap", NhatKy_ViPham!F:F, B18, NhatKy_ViPham!C:C, "T6") - SUMIFS(NhatKy_ViPham!K:K, NhatKy_ViPham!E:E, "10_Phap", NhatKy_ViPham!F:F, B18, NhatKy_ViPham!C:C, "T6")</f>
        <v>100</v>
      </c>
      <c r="X18" s="6">
        <f>100 + SUMIFS(NhatKy_ViPham!J:J, NhatKy_ViPham!E:E, "10_Phap", NhatKy_ViPham!F:F, B18, NhatKy_ViPham!C:C, "T7") - SUMIFS(NhatKy_ViPham!K:K, NhatKy_ViPham!E:E, "10_Phap", NhatKy_ViPham!F:F, B18, NhatKy_ViPham!C:C, "T7")</f>
        <v>100</v>
      </c>
      <c r="Y18" s="6">
        <f>100 + SUMIFS(NhatKy_ViPham!J:J, NhatKy_ViPham!E:E, "10_Phap", NhatKy_ViPham!F:F, B18, NhatKy_ViPham!C:C, "T8") - SUMIFS(NhatKy_ViPham!K:K, NhatKy_ViPham!E:E, "10_Phap", NhatKy_ViPham!F:F, B18, NhatKy_ViPham!C:C, "T8")</f>
        <v>100</v>
      </c>
      <c r="Z18" s="6">
        <f>100 + SUMIFS(NhatKy_ViPham!J:J, NhatKy_ViPham!E:E, "10_Phap", NhatKy_ViPham!F:F, B18, NhatKy_ViPham!C:C, "T9") - SUMIFS(NhatKy_ViPham!K:K, NhatKy_ViPham!E:E, "10_Phap", NhatKy_ViPham!F:F, B18, NhatKy_ViPham!C:C, "T9")</f>
        <v>100</v>
      </c>
      <c r="AA18" s="6">
        <f>100 + SUMIFS(NhatKy_ViPham!J:J, NhatKy_ViPham!E:E, "10_Phap", NhatKy_ViPham!F:F, B18, NhatKy_ViPham!C:C, "T10") - SUMIFS(NhatKy_ViPham!K:K, NhatKy_ViPham!E:E, "10_Phap", NhatKy_ViPham!F:F, B18, NhatKy_ViPham!C:C, "T10")</f>
        <v>100</v>
      </c>
      <c r="AB18" s="6">
        <f>100 + SUMIFS(NhatKy_ViPham!J:J, NhatKy_ViPham!E:E, "10_Phap", NhatKy_ViPham!F:F, B18, NhatKy_ViPham!C:C, "T11") - SUMIFS(NhatKy_ViPham!K:K, NhatKy_ViPham!E:E, "10_Phap", NhatKy_ViPham!F:F, B18, NhatKy_ViPham!C:C, "T11")</f>
        <v>100</v>
      </c>
      <c r="AC18" s="6">
        <f>100 + SUMIFS(NhatKy_ViPham!J:J, NhatKy_ViPham!E:E, "10_Phap", NhatKy_ViPham!F:F, B18, NhatKy_ViPham!C:C, "T12") - SUMIFS(NhatKy_ViPham!K:K, NhatKy_ViPham!E:E, "10_Phap", NhatKy_ViPham!F:F, B18, NhatKy_ViPham!C:C, "T12")</f>
        <v>100</v>
      </c>
      <c r="AD18" s="6">
        <f>100 + SUMIFS(NhatKy_ViPham!J:J, NhatKy_ViPham!E:E, "10_Phap", NhatKy_ViPham!F:F, B18, NhatKy_ViPham!C:C, "T13") - SUMIFS(NhatKy_ViPham!K:K, NhatKy_ViPham!E:E, "10_Phap", NhatKy_ViPham!F:F, B18, NhatKy_ViPham!C:C, "T13")</f>
        <v>100</v>
      </c>
      <c r="AE18" s="6">
        <f>100 + SUMIFS(NhatKy_ViPham!J:J, NhatKy_ViPham!E:E, "10_Phap", NhatKy_ViPham!F:F, B18, NhatKy_ViPham!C:C, "T14") - SUMIFS(NhatKy_ViPham!K:K, NhatKy_ViPham!E:E, "10_Phap", NhatKy_ViPham!F:F, B18, NhatKy_ViPham!C:C, "T14")</f>
        <v>100</v>
      </c>
      <c r="AF18" s="6">
        <f>100 + SUMIFS(NhatKy_ViPham!J:J, NhatKy_ViPham!E:E, "10_Phap", NhatKy_ViPham!F:F, B18, NhatKy_ViPham!C:C, "T15") - SUMIFS(NhatKy_ViPham!K:K, NhatKy_ViPham!E:E, "10_Phap", NhatKy_ViPham!F:F, B18, NhatKy_ViPham!C:C, "T15")</f>
        <v>100</v>
      </c>
      <c r="AG18" s="6">
        <f>100 + SUMIFS(NhatKy_ViPham!J:J, NhatKy_ViPham!E:E, "10_Phap", NhatKy_ViPham!F:F, B18, NhatKy_ViPham!C:C, "T16") - SUMIFS(NhatKy_ViPham!K:K, NhatKy_ViPham!E:E, "10_Phap", NhatKy_ViPham!F:F, B18, NhatKy_ViPham!C:C, "T16")</f>
        <v>100</v>
      </c>
      <c r="AH18" s="6">
        <f>100 + SUMIFS(NhatKy_ViPham!J:J, NhatKy_ViPham!E:E, "10_Phap", NhatKy_ViPham!F:F, B18, NhatKy_ViPham!C:C, "T17") - SUMIFS(NhatKy_ViPham!K:K, NhatKy_ViPham!E:E, "10_Phap", NhatKy_ViPham!F:F, B18, NhatKy_ViPham!C:C, "T17")</f>
        <v>100</v>
      </c>
      <c r="AI18" s="6">
        <f>100 + SUMIFS(NhatKy_ViPham!J:J, NhatKy_ViPham!E:E, "10_Phap", NhatKy_ViPham!F:F, B18, NhatKy_ViPham!C:C, "T18") - SUMIFS(NhatKy_ViPham!K:K, NhatKy_ViPham!E:E, "10_Phap", NhatKy_ViPham!F:F, B18, NhatKy_ViPham!C:C, "T18")</f>
        <v>100</v>
      </c>
      <c r="AJ18" s="6">
        <f>100 + SUMIFS(NhatKy_ViPham!J:J, NhatKy_ViPham!E:E, "10_Phap", NhatKy_ViPham!F:F, B18, NhatKy_ViPham!C:C, "T19") - SUMIFS(NhatKy_ViPham!K:K, NhatKy_ViPham!E:E, "10_Phap", NhatKy_ViPham!F:F, B18, NhatKy_ViPham!C:C, "T19")</f>
        <v>100</v>
      </c>
      <c r="AK18" s="6">
        <f>100 + SUMIFS(NhatKy_ViPham!J:J, NhatKy_ViPham!E:E, "10_Phap", NhatKy_ViPham!F:F, B18, NhatKy_ViPham!C:C, "T20") - SUMIFS(NhatKy_ViPham!K:K, NhatKy_ViPham!E:E, "10_Phap", NhatKy_ViPham!F:F, B18, NhatKy_ViPham!C:C, "T20")</f>
        <v>100</v>
      </c>
      <c r="AL18" s="6">
        <f>100 + SUMIFS(NhatKy_ViPham!J:J, NhatKy_ViPham!E:E, "10_Phap", NhatKy_ViPham!F:F, B18, NhatKy_ViPham!C:C, "T21") - SUMIFS(NhatKy_ViPham!K:K, NhatKy_ViPham!E:E, "10_Phap", NhatKy_ViPham!F:F, B18, NhatKy_ViPham!C:C, "T21")</f>
        <v>100</v>
      </c>
      <c r="AM18" s="6">
        <f>100 + SUMIFS(NhatKy_ViPham!J:J, NhatKy_ViPham!E:E, "10_Phap", NhatKy_ViPham!F:F, B18, NhatKy_ViPham!C:C, "T22") - SUMIFS(NhatKy_ViPham!K:K, NhatKy_ViPham!E:E, "10_Phap", NhatKy_ViPham!F:F, B18, NhatKy_ViPham!C:C, "T22")</f>
        <v>100</v>
      </c>
      <c r="AN18" s="6">
        <f>100 + SUMIFS(NhatKy_ViPham!J:J, NhatKy_ViPham!E:E, "10_Phap", NhatKy_ViPham!F:F, B18, NhatKy_ViPham!C:C, "T23") - SUMIFS(NhatKy_ViPham!K:K, NhatKy_ViPham!E:E, "10_Phap", NhatKy_ViPham!F:F, B18, NhatKy_ViPham!C:C, "T23")</f>
        <v>100</v>
      </c>
      <c r="AO18" s="6">
        <f>100 + SUMIFS(NhatKy_ViPham!J:J, NhatKy_ViPham!E:E, "10_Phap", NhatKy_ViPham!F:F, B18, NhatKy_ViPham!C:C, "T24") - SUMIFS(NhatKy_ViPham!K:K, NhatKy_ViPham!E:E, "10_Phap", NhatKy_ViPham!F:F, B18, NhatKy_ViPham!C:C, "T24")</f>
        <v>100</v>
      </c>
      <c r="AP18" s="6">
        <f>100 + SUMIFS(NhatKy_ViPham!J:J, NhatKy_ViPham!E:E, "10_Phap", NhatKy_ViPham!F:F, B18, NhatKy_ViPham!C:C, "T25") - SUMIFS(NhatKy_ViPham!K:K, NhatKy_ViPham!E:E, "10_Phap", NhatKy_ViPham!F:F, B18, NhatKy_ViPham!C:C, "T25")</f>
        <v>100</v>
      </c>
      <c r="AQ18" s="6">
        <f>100 + SUMIFS(NhatKy_ViPham!J:J, NhatKy_ViPham!E:E, "10_Phap", NhatKy_ViPham!F:F, B18, NhatKy_ViPham!C:C, "T26") - SUMIFS(NhatKy_ViPham!K:K, NhatKy_ViPham!E:E, "10_Phap", NhatKy_ViPham!F:F, B18, NhatKy_ViPham!C:C, "T26")</f>
        <v>100</v>
      </c>
      <c r="AR18" s="6">
        <f>100 + SUMIFS(NhatKy_ViPham!J:J, NhatKy_ViPham!E:E, "10_Phap", NhatKy_ViPham!F:F, B18, NhatKy_ViPham!C:C, "T27") - SUMIFS(NhatKy_ViPham!K:K, NhatKy_ViPham!E:E, "10_Phap", NhatKy_ViPham!F:F, B18, NhatKy_ViPham!C:C, "T27")</f>
        <v>100</v>
      </c>
      <c r="AS18" s="6">
        <f>100 + SUMIFS(NhatKy_ViPham!J:J, NhatKy_ViPham!E:E, "10_Phap", NhatKy_ViPham!F:F, B18, NhatKy_ViPham!C:C, "T28") - SUMIFS(NhatKy_ViPham!K:K, NhatKy_ViPham!E:E, "10_Phap", NhatKy_ViPham!F:F, B18, NhatKy_ViPham!C:C, "T28")</f>
        <v>100</v>
      </c>
      <c r="AT18" s="6">
        <f>100 + SUMIFS(NhatKy_ViPham!J:J, NhatKy_ViPham!E:E, "10_Phap", NhatKy_ViPham!F:F, B18, NhatKy_ViPham!C:C, "T29") - SUMIFS(NhatKy_ViPham!K:K, NhatKy_ViPham!E:E, "10_Phap", NhatKy_ViPham!F:F, B18, NhatKy_ViPham!C:C, "T29")</f>
        <v>100</v>
      </c>
      <c r="AU18" s="6">
        <f>100 + SUMIFS(NhatKy_ViPham!J:J, NhatKy_ViPham!E:E, "10_Phap", NhatKy_ViPham!F:F, B18, NhatKy_ViPham!C:C, "T30") - SUMIFS(NhatKy_ViPham!K:K, NhatKy_ViPham!E:E, "10_Phap", NhatKy_ViPham!F:F, B18, NhatKy_ViPham!C:C, "T30")</f>
        <v>100</v>
      </c>
      <c r="AV18" s="6">
        <f>100 + SUMIFS(NhatKy_ViPham!J:J, NhatKy_ViPham!E:E, "10_Phap", NhatKy_ViPham!F:F, B18, NhatKy_ViPham!C:C, "T31") - SUMIFS(NhatKy_ViPham!K:K, NhatKy_ViPham!E:E, "10_Phap", NhatKy_ViPham!F:F, B18, NhatKy_ViPham!C:C, "T31")</f>
        <v>100</v>
      </c>
      <c r="AW18" s="6">
        <f>100 + SUMIFS(NhatKy_ViPham!J:J, NhatKy_ViPham!E:E, "10_Phap", NhatKy_ViPham!F:F, B18, NhatKy_ViPham!C:C, "T32") - SUMIFS(NhatKy_ViPham!K:K, NhatKy_ViPham!E:E, "10_Phap", NhatKy_ViPham!F:F, B18, NhatKy_ViPham!C:C, "T32")</f>
        <v>100</v>
      </c>
      <c r="AX18" s="6">
        <f>100 + SUMIFS(NhatKy_ViPham!J:J, NhatKy_ViPham!E:E, "10_Phap", NhatKy_ViPham!F:F, B18, NhatKy_ViPham!C:C, "T33") - SUMIFS(NhatKy_ViPham!K:K, NhatKy_ViPham!E:E, "10_Phap", NhatKy_ViPham!F:F, B18, NhatKy_ViPham!C:C, "T33")</f>
        <v>100</v>
      </c>
      <c r="AY18" s="6">
        <f>100 + SUMIFS(NhatKy_ViPham!J:J, NhatKy_ViPham!E:E, "10_Phap", NhatKy_ViPham!F:F, B18, NhatKy_ViPham!C:C, "T34") - SUMIFS(NhatKy_ViPham!K:K, NhatKy_ViPham!E:E, "10_Phap", NhatKy_ViPham!F:F, B18, NhatKy_ViPham!C:C, "T34")</f>
        <v>100</v>
      </c>
      <c r="AZ18" s="6">
        <f>100 + SUMIFS(NhatKy_ViPham!J:J, NhatKy_ViPham!E:E, "10_Phap", NhatKy_ViPham!F:F, B18, NhatKy_ViPham!C:C, "T35") - SUMIFS(NhatKy_ViPham!K:K, NhatKy_ViPham!E:E, "10_Phap", NhatKy_ViPham!F:F, B18, NhatKy_ViPham!C:C, "T35")</f>
        <v>100</v>
      </c>
      <c r="BA18" s="12">
        <f t="shared" si="0"/>
        <v>100</v>
      </c>
      <c r="BB18" s="11" t="s">
        <v>430</v>
      </c>
      <c r="BC18" s="16" t="str">
        <f t="shared" si="1"/>
        <v>Tốt</v>
      </c>
      <c r="BD18" s="15" t="str">
        <f t="shared" si="2"/>
        <v>🟢 BÌNH THƯỜNG</v>
      </c>
    </row>
    <row r="19" spans="1:56" x14ac:dyDescent="0.25">
      <c r="A19" s="4">
        <v>11</v>
      </c>
      <c r="B19" s="10" t="s">
        <v>920</v>
      </c>
      <c r="C19" s="4" t="s">
        <v>788</v>
      </c>
      <c r="D19" s="4" t="s">
        <v>435</v>
      </c>
      <c r="E19" s="11" t="s">
        <v>430</v>
      </c>
      <c r="F19" s="7">
        <f>SUMIFS(NhatKy_ViPham!K:K, NhatKy_ViPham!E:E, "10_Phap", NhatKy_ViPham!F:F, B19, NhatKy_ViPham!H:H, "L01")</f>
        <v>0</v>
      </c>
      <c r="G19" s="7">
        <f>SUMIFS(NhatKy_ViPham!K:K, NhatKy_ViPham!E:E, "10_Phap", NhatKy_ViPham!F:F, B19, NhatKy_ViPham!H:H, "L02")</f>
        <v>0</v>
      </c>
      <c r="H19" s="7">
        <f>SUMIFS(NhatKy_ViPham!K:K, NhatKy_ViPham!E:E, "10_Phap", NhatKy_ViPham!F:F, B19, NhatKy_ViPham!H:H, "L03")</f>
        <v>0</v>
      </c>
      <c r="I19" s="7">
        <f>SUMIFS(NhatKy_ViPham!K:K, NhatKy_ViPham!E:E, "10_Phap", NhatKy_ViPham!F:F, B19, NhatKy_ViPham!H:H, "L04")</f>
        <v>0</v>
      </c>
      <c r="J19" s="7">
        <f>SUMIFS(NhatKy_ViPham!K:K, NhatKy_ViPham!E:E, "10_Phap", NhatKy_ViPham!F:F, B19, NhatKy_ViPham!H:H, "L05")</f>
        <v>0</v>
      </c>
      <c r="K19" s="7">
        <f>SUMIFS(NhatKy_ViPham!K:K, NhatKy_ViPham!E:E, "10_Phap", NhatKy_ViPham!F:F, B19, NhatKy_ViPham!H:H, "L06")</f>
        <v>0</v>
      </c>
      <c r="L19" s="7">
        <f>SUMIFS(NhatKy_ViPham!K:K, NhatKy_ViPham!E:E, "10_Phap", NhatKy_ViPham!F:F, B19, NhatKy_ViPham!H:H, "L07")</f>
        <v>0</v>
      </c>
      <c r="M19" s="7">
        <f>SUMIFS(NhatKy_ViPham!K:K, NhatKy_ViPham!E:E, "10_Phap", NhatKy_ViPham!F:F, B19, NhatKy_ViPham!H:H, "L08")</f>
        <v>0</v>
      </c>
      <c r="N19" s="7">
        <f>SUMIFS(NhatKy_ViPham!K:K, NhatKy_ViPham!E:E, "10_Phap", NhatKy_ViPham!F:F, B19, NhatKy_ViPham!H:H, "L09")</f>
        <v>0</v>
      </c>
      <c r="O19" s="7">
        <f>SUMIFS(NhatKy_ViPham!K:K, NhatKy_ViPham!E:E, "10_Phap", NhatKy_ViPham!F:F, B19, NhatKy_ViPham!H:H, "L10")</f>
        <v>0</v>
      </c>
      <c r="P19" s="12">
        <f>SUMIFS(NhatKy_ViPham!J:J, NhatKy_ViPham!E:E, "10_Phap", NhatKy_ViPham!F:F, B19)</f>
        <v>0</v>
      </c>
      <c r="Q19" s="13">
        <f>SUMIFS(NhatKy_ViPham!K:K, NhatKy_ViPham!E:E, "10_Phap", NhatKy_ViPham!F:F, B19)</f>
        <v>0</v>
      </c>
      <c r="R19" s="7">
        <f>100 + SUMIFS(NhatKy_ViPham!J:J, NhatKy_ViPham!E:E, "10_Phap", NhatKy_ViPham!F:F, B19, NhatKy_ViPham!C:C, "T1") - SUMIFS(NhatKy_ViPham!K:K, NhatKy_ViPham!E:E, "10_Phap", NhatKy_ViPham!F:F, B19, NhatKy_ViPham!C:C, "T1")</f>
        <v>100</v>
      </c>
      <c r="S19" s="7">
        <f>100 + SUMIFS(NhatKy_ViPham!J:J, NhatKy_ViPham!E:E, "10_Phap", NhatKy_ViPham!F:F, B19, NhatKy_ViPham!C:C, "T2") - SUMIFS(NhatKy_ViPham!K:K, NhatKy_ViPham!E:E, "10_Phap", NhatKy_ViPham!F:F, B19, NhatKy_ViPham!C:C, "T2")</f>
        <v>100</v>
      </c>
      <c r="T19" s="7">
        <f>100 + SUMIFS(NhatKy_ViPham!J:J, NhatKy_ViPham!E:E, "10_Phap", NhatKy_ViPham!F:F, B19, NhatKy_ViPham!C:C, "T3") - SUMIFS(NhatKy_ViPham!K:K, NhatKy_ViPham!E:E, "10_Phap", NhatKy_ViPham!F:F, B19, NhatKy_ViPham!C:C, "T3")</f>
        <v>100</v>
      </c>
      <c r="U19" s="7">
        <f>100 + SUMIFS(NhatKy_ViPham!J:J, NhatKy_ViPham!E:E, "10_Phap", NhatKy_ViPham!F:F, B19, NhatKy_ViPham!C:C, "T4") - SUMIFS(NhatKy_ViPham!K:K, NhatKy_ViPham!E:E, "10_Phap", NhatKy_ViPham!F:F, B19, NhatKy_ViPham!C:C, "T4")</f>
        <v>100</v>
      </c>
      <c r="V19" s="7">
        <f>100 + SUMIFS(NhatKy_ViPham!J:J, NhatKy_ViPham!E:E, "10_Phap", NhatKy_ViPham!F:F, B19, NhatKy_ViPham!C:C, "T5") - SUMIFS(NhatKy_ViPham!K:K, NhatKy_ViPham!E:E, "10_Phap", NhatKy_ViPham!F:F, B19, NhatKy_ViPham!C:C, "T5")</f>
        <v>100</v>
      </c>
      <c r="W19" s="7">
        <f>100 + SUMIFS(NhatKy_ViPham!J:J, NhatKy_ViPham!E:E, "10_Phap", NhatKy_ViPham!F:F, B19, NhatKy_ViPham!C:C, "T6") - SUMIFS(NhatKy_ViPham!K:K, NhatKy_ViPham!E:E, "10_Phap", NhatKy_ViPham!F:F, B19, NhatKy_ViPham!C:C, "T6")</f>
        <v>100</v>
      </c>
      <c r="X19" s="7">
        <f>100 + SUMIFS(NhatKy_ViPham!J:J, NhatKy_ViPham!E:E, "10_Phap", NhatKy_ViPham!F:F, B19, NhatKy_ViPham!C:C, "T7") - SUMIFS(NhatKy_ViPham!K:K, NhatKy_ViPham!E:E, "10_Phap", NhatKy_ViPham!F:F, B19, NhatKy_ViPham!C:C, "T7")</f>
        <v>100</v>
      </c>
      <c r="Y19" s="7">
        <f>100 + SUMIFS(NhatKy_ViPham!J:J, NhatKy_ViPham!E:E, "10_Phap", NhatKy_ViPham!F:F, B19, NhatKy_ViPham!C:C, "T8") - SUMIFS(NhatKy_ViPham!K:K, NhatKy_ViPham!E:E, "10_Phap", NhatKy_ViPham!F:F, B19, NhatKy_ViPham!C:C, "T8")</f>
        <v>100</v>
      </c>
      <c r="Z19" s="7">
        <f>100 + SUMIFS(NhatKy_ViPham!J:J, NhatKy_ViPham!E:E, "10_Phap", NhatKy_ViPham!F:F, B19, NhatKy_ViPham!C:C, "T9") - SUMIFS(NhatKy_ViPham!K:K, NhatKy_ViPham!E:E, "10_Phap", NhatKy_ViPham!F:F, B19, NhatKy_ViPham!C:C, "T9")</f>
        <v>100</v>
      </c>
      <c r="AA19" s="7">
        <f>100 + SUMIFS(NhatKy_ViPham!J:J, NhatKy_ViPham!E:E, "10_Phap", NhatKy_ViPham!F:F, B19, NhatKy_ViPham!C:C, "T10") - SUMIFS(NhatKy_ViPham!K:K, NhatKy_ViPham!E:E, "10_Phap", NhatKy_ViPham!F:F, B19, NhatKy_ViPham!C:C, "T10")</f>
        <v>100</v>
      </c>
      <c r="AB19" s="7">
        <f>100 + SUMIFS(NhatKy_ViPham!J:J, NhatKy_ViPham!E:E, "10_Phap", NhatKy_ViPham!F:F, B19, NhatKy_ViPham!C:C, "T11") - SUMIFS(NhatKy_ViPham!K:K, NhatKy_ViPham!E:E, "10_Phap", NhatKy_ViPham!F:F, B19, NhatKy_ViPham!C:C, "T11")</f>
        <v>100</v>
      </c>
      <c r="AC19" s="7">
        <f>100 + SUMIFS(NhatKy_ViPham!J:J, NhatKy_ViPham!E:E, "10_Phap", NhatKy_ViPham!F:F, B19, NhatKy_ViPham!C:C, "T12") - SUMIFS(NhatKy_ViPham!K:K, NhatKy_ViPham!E:E, "10_Phap", NhatKy_ViPham!F:F, B19, NhatKy_ViPham!C:C, "T12")</f>
        <v>100</v>
      </c>
      <c r="AD19" s="7">
        <f>100 + SUMIFS(NhatKy_ViPham!J:J, NhatKy_ViPham!E:E, "10_Phap", NhatKy_ViPham!F:F, B19, NhatKy_ViPham!C:C, "T13") - SUMIFS(NhatKy_ViPham!K:K, NhatKy_ViPham!E:E, "10_Phap", NhatKy_ViPham!F:F, B19, NhatKy_ViPham!C:C, "T13")</f>
        <v>100</v>
      </c>
      <c r="AE19" s="7">
        <f>100 + SUMIFS(NhatKy_ViPham!J:J, NhatKy_ViPham!E:E, "10_Phap", NhatKy_ViPham!F:F, B19, NhatKy_ViPham!C:C, "T14") - SUMIFS(NhatKy_ViPham!K:K, NhatKy_ViPham!E:E, "10_Phap", NhatKy_ViPham!F:F, B19, NhatKy_ViPham!C:C, "T14")</f>
        <v>100</v>
      </c>
      <c r="AF19" s="7">
        <f>100 + SUMIFS(NhatKy_ViPham!J:J, NhatKy_ViPham!E:E, "10_Phap", NhatKy_ViPham!F:F, B19, NhatKy_ViPham!C:C, "T15") - SUMIFS(NhatKy_ViPham!K:K, NhatKy_ViPham!E:E, "10_Phap", NhatKy_ViPham!F:F, B19, NhatKy_ViPham!C:C, "T15")</f>
        <v>100</v>
      </c>
      <c r="AG19" s="7">
        <f>100 + SUMIFS(NhatKy_ViPham!J:J, NhatKy_ViPham!E:E, "10_Phap", NhatKy_ViPham!F:F, B19, NhatKy_ViPham!C:C, "T16") - SUMIFS(NhatKy_ViPham!K:K, NhatKy_ViPham!E:E, "10_Phap", NhatKy_ViPham!F:F, B19, NhatKy_ViPham!C:C, "T16")</f>
        <v>100</v>
      </c>
      <c r="AH19" s="7">
        <f>100 + SUMIFS(NhatKy_ViPham!J:J, NhatKy_ViPham!E:E, "10_Phap", NhatKy_ViPham!F:F, B19, NhatKy_ViPham!C:C, "T17") - SUMIFS(NhatKy_ViPham!K:K, NhatKy_ViPham!E:E, "10_Phap", NhatKy_ViPham!F:F, B19, NhatKy_ViPham!C:C, "T17")</f>
        <v>100</v>
      </c>
      <c r="AI19" s="7">
        <f>100 + SUMIFS(NhatKy_ViPham!J:J, NhatKy_ViPham!E:E, "10_Phap", NhatKy_ViPham!F:F, B19, NhatKy_ViPham!C:C, "T18") - SUMIFS(NhatKy_ViPham!K:K, NhatKy_ViPham!E:E, "10_Phap", NhatKy_ViPham!F:F, B19, NhatKy_ViPham!C:C, "T18")</f>
        <v>100</v>
      </c>
      <c r="AJ19" s="7">
        <f>100 + SUMIFS(NhatKy_ViPham!J:J, NhatKy_ViPham!E:E, "10_Phap", NhatKy_ViPham!F:F, B19, NhatKy_ViPham!C:C, "T19") - SUMIFS(NhatKy_ViPham!K:K, NhatKy_ViPham!E:E, "10_Phap", NhatKy_ViPham!F:F, B19, NhatKy_ViPham!C:C, "T19")</f>
        <v>100</v>
      </c>
      <c r="AK19" s="7">
        <f>100 + SUMIFS(NhatKy_ViPham!J:J, NhatKy_ViPham!E:E, "10_Phap", NhatKy_ViPham!F:F, B19, NhatKy_ViPham!C:C, "T20") - SUMIFS(NhatKy_ViPham!K:K, NhatKy_ViPham!E:E, "10_Phap", NhatKy_ViPham!F:F, B19, NhatKy_ViPham!C:C, "T20")</f>
        <v>100</v>
      </c>
      <c r="AL19" s="7">
        <f>100 + SUMIFS(NhatKy_ViPham!J:J, NhatKy_ViPham!E:E, "10_Phap", NhatKy_ViPham!F:F, B19, NhatKy_ViPham!C:C, "T21") - SUMIFS(NhatKy_ViPham!K:K, NhatKy_ViPham!E:E, "10_Phap", NhatKy_ViPham!F:F, B19, NhatKy_ViPham!C:C, "T21")</f>
        <v>100</v>
      </c>
      <c r="AM19" s="7">
        <f>100 + SUMIFS(NhatKy_ViPham!J:J, NhatKy_ViPham!E:E, "10_Phap", NhatKy_ViPham!F:F, B19, NhatKy_ViPham!C:C, "T22") - SUMIFS(NhatKy_ViPham!K:K, NhatKy_ViPham!E:E, "10_Phap", NhatKy_ViPham!F:F, B19, NhatKy_ViPham!C:C, "T22")</f>
        <v>100</v>
      </c>
      <c r="AN19" s="7">
        <f>100 + SUMIFS(NhatKy_ViPham!J:J, NhatKy_ViPham!E:E, "10_Phap", NhatKy_ViPham!F:F, B19, NhatKy_ViPham!C:C, "T23") - SUMIFS(NhatKy_ViPham!K:K, NhatKy_ViPham!E:E, "10_Phap", NhatKy_ViPham!F:F, B19, NhatKy_ViPham!C:C, "T23")</f>
        <v>100</v>
      </c>
      <c r="AO19" s="7">
        <f>100 + SUMIFS(NhatKy_ViPham!J:J, NhatKy_ViPham!E:E, "10_Phap", NhatKy_ViPham!F:F, B19, NhatKy_ViPham!C:C, "T24") - SUMIFS(NhatKy_ViPham!K:K, NhatKy_ViPham!E:E, "10_Phap", NhatKy_ViPham!F:F, B19, NhatKy_ViPham!C:C, "T24")</f>
        <v>100</v>
      </c>
      <c r="AP19" s="7">
        <f>100 + SUMIFS(NhatKy_ViPham!J:J, NhatKy_ViPham!E:E, "10_Phap", NhatKy_ViPham!F:F, B19, NhatKy_ViPham!C:C, "T25") - SUMIFS(NhatKy_ViPham!K:K, NhatKy_ViPham!E:E, "10_Phap", NhatKy_ViPham!F:F, B19, NhatKy_ViPham!C:C, "T25")</f>
        <v>100</v>
      </c>
      <c r="AQ19" s="7">
        <f>100 + SUMIFS(NhatKy_ViPham!J:J, NhatKy_ViPham!E:E, "10_Phap", NhatKy_ViPham!F:F, B19, NhatKy_ViPham!C:C, "T26") - SUMIFS(NhatKy_ViPham!K:K, NhatKy_ViPham!E:E, "10_Phap", NhatKy_ViPham!F:F, B19, NhatKy_ViPham!C:C, "T26")</f>
        <v>100</v>
      </c>
      <c r="AR19" s="7">
        <f>100 + SUMIFS(NhatKy_ViPham!J:J, NhatKy_ViPham!E:E, "10_Phap", NhatKy_ViPham!F:F, B19, NhatKy_ViPham!C:C, "T27") - SUMIFS(NhatKy_ViPham!K:K, NhatKy_ViPham!E:E, "10_Phap", NhatKy_ViPham!F:F, B19, NhatKy_ViPham!C:C, "T27")</f>
        <v>100</v>
      </c>
      <c r="AS19" s="7">
        <f>100 + SUMIFS(NhatKy_ViPham!J:J, NhatKy_ViPham!E:E, "10_Phap", NhatKy_ViPham!F:F, B19, NhatKy_ViPham!C:C, "T28") - SUMIFS(NhatKy_ViPham!K:K, NhatKy_ViPham!E:E, "10_Phap", NhatKy_ViPham!F:F, B19, NhatKy_ViPham!C:C, "T28")</f>
        <v>100</v>
      </c>
      <c r="AT19" s="7">
        <f>100 + SUMIFS(NhatKy_ViPham!J:J, NhatKy_ViPham!E:E, "10_Phap", NhatKy_ViPham!F:F, B19, NhatKy_ViPham!C:C, "T29") - SUMIFS(NhatKy_ViPham!K:K, NhatKy_ViPham!E:E, "10_Phap", NhatKy_ViPham!F:F, B19, NhatKy_ViPham!C:C, "T29")</f>
        <v>100</v>
      </c>
      <c r="AU19" s="7">
        <f>100 + SUMIFS(NhatKy_ViPham!J:J, NhatKy_ViPham!E:E, "10_Phap", NhatKy_ViPham!F:F, B19, NhatKy_ViPham!C:C, "T30") - SUMIFS(NhatKy_ViPham!K:K, NhatKy_ViPham!E:E, "10_Phap", NhatKy_ViPham!F:F, B19, NhatKy_ViPham!C:C, "T30")</f>
        <v>100</v>
      </c>
      <c r="AV19" s="7">
        <f>100 + SUMIFS(NhatKy_ViPham!J:J, NhatKy_ViPham!E:E, "10_Phap", NhatKy_ViPham!F:F, B19, NhatKy_ViPham!C:C, "T31") - SUMIFS(NhatKy_ViPham!K:K, NhatKy_ViPham!E:E, "10_Phap", NhatKy_ViPham!F:F, B19, NhatKy_ViPham!C:C, "T31")</f>
        <v>100</v>
      </c>
      <c r="AW19" s="7">
        <f>100 + SUMIFS(NhatKy_ViPham!J:J, NhatKy_ViPham!E:E, "10_Phap", NhatKy_ViPham!F:F, B19, NhatKy_ViPham!C:C, "T32") - SUMIFS(NhatKy_ViPham!K:K, NhatKy_ViPham!E:E, "10_Phap", NhatKy_ViPham!F:F, B19, NhatKy_ViPham!C:C, "T32")</f>
        <v>100</v>
      </c>
      <c r="AX19" s="7">
        <f>100 + SUMIFS(NhatKy_ViPham!J:J, NhatKy_ViPham!E:E, "10_Phap", NhatKy_ViPham!F:F, B19, NhatKy_ViPham!C:C, "T33") - SUMIFS(NhatKy_ViPham!K:K, NhatKy_ViPham!E:E, "10_Phap", NhatKy_ViPham!F:F, B19, NhatKy_ViPham!C:C, "T33")</f>
        <v>100</v>
      </c>
      <c r="AY19" s="7">
        <f>100 + SUMIFS(NhatKy_ViPham!J:J, NhatKy_ViPham!E:E, "10_Phap", NhatKy_ViPham!F:F, B19, NhatKy_ViPham!C:C, "T34") - SUMIFS(NhatKy_ViPham!K:K, NhatKy_ViPham!E:E, "10_Phap", NhatKy_ViPham!F:F, B19, NhatKy_ViPham!C:C, "T34")</f>
        <v>100</v>
      </c>
      <c r="AZ19" s="7">
        <f>100 + SUMIFS(NhatKy_ViPham!J:J, NhatKy_ViPham!E:E, "10_Phap", NhatKy_ViPham!F:F, B19, NhatKy_ViPham!C:C, "T35") - SUMIFS(NhatKy_ViPham!K:K, NhatKy_ViPham!E:E, "10_Phap", NhatKy_ViPham!F:F, B19, NhatKy_ViPham!C:C, "T35")</f>
        <v>100</v>
      </c>
      <c r="BA19" s="12">
        <f t="shared" si="0"/>
        <v>100</v>
      </c>
      <c r="BB19" s="11" t="s">
        <v>430</v>
      </c>
      <c r="BC19" s="14" t="str">
        <f t="shared" si="1"/>
        <v>Tốt</v>
      </c>
      <c r="BD19" s="10" t="str">
        <f t="shared" si="2"/>
        <v>🟢 BÌNH THƯỜNG</v>
      </c>
    </row>
    <row r="20" spans="1:56" x14ac:dyDescent="0.25">
      <c r="A20" s="5">
        <v>12</v>
      </c>
      <c r="B20" s="15" t="s">
        <v>921</v>
      </c>
      <c r="C20" s="5" t="s">
        <v>463</v>
      </c>
      <c r="D20" s="5" t="s">
        <v>435</v>
      </c>
      <c r="E20" s="11" t="s">
        <v>430</v>
      </c>
      <c r="F20" s="6">
        <f>SUMIFS(NhatKy_ViPham!K:K, NhatKy_ViPham!E:E, "10_Phap", NhatKy_ViPham!F:F, B20, NhatKy_ViPham!H:H, "L01")</f>
        <v>0</v>
      </c>
      <c r="G20" s="6">
        <f>SUMIFS(NhatKy_ViPham!K:K, NhatKy_ViPham!E:E, "10_Phap", NhatKy_ViPham!F:F, B20, NhatKy_ViPham!H:H, "L02")</f>
        <v>0</v>
      </c>
      <c r="H20" s="6">
        <f>SUMIFS(NhatKy_ViPham!K:K, NhatKy_ViPham!E:E, "10_Phap", NhatKy_ViPham!F:F, B20, NhatKy_ViPham!H:H, "L03")</f>
        <v>0</v>
      </c>
      <c r="I20" s="6">
        <f>SUMIFS(NhatKy_ViPham!K:K, NhatKy_ViPham!E:E, "10_Phap", NhatKy_ViPham!F:F, B20, NhatKy_ViPham!H:H, "L04")</f>
        <v>0</v>
      </c>
      <c r="J20" s="6">
        <f>SUMIFS(NhatKy_ViPham!K:K, NhatKy_ViPham!E:E, "10_Phap", NhatKy_ViPham!F:F, B20, NhatKy_ViPham!H:H, "L05")</f>
        <v>0</v>
      </c>
      <c r="K20" s="6">
        <f>SUMIFS(NhatKy_ViPham!K:K, NhatKy_ViPham!E:E, "10_Phap", NhatKy_ViPham!F:F, B20, NhatKy_ViPham!H:H, "L06")</f>
        <v>0</v>
      </c>
      <c r="L20" s="6">
        <f>SUMIFS(NhatKy_ViPham!K:K, NhatKy_ViPham!E:E, "10_Phap", NhatKy_ViPham!F:F, B20, NhatKy_ViPham!H:H, "L07")</f>
        <v>0</v>
      </c>
      <c r="M20" s="6">
        <f>SUMIFS(NhatKy_ViPham!K:K, NhatKy_ViPham!E:E, "10_Phap", NhatKy_ViPham!F:F, B20, NhatKy_ViPham!H:H, "L08")</f>
        <v>0</v>
      </c>
      <c r="N20" s="6">
        <f>SUMIFS(NhatKy_ViPham!K:K, NhatKy_ViPham!E:E, "10_Phap", NhatKy_ViPham!F:F, B20, NhatKy_ViPham!H:H, "L09")</f>
        <v>0</v>
      </c>
      <c r="O20" s="6">
        <f>SUMIFS(NhatKy_ViPham!K:K, NhatKy_ViPham!E:E, "10_Phap", NhatKy_ViPham!F:F, B20, NhatKy_ViPham!H:H, "L10")</f>
        <v>0</v>
      </c>
      <c r="P20" s="12">
        <f>SUMIFS(NhatKy_ViPham!J:J, NhatKy_ViPham!E:E, "10_Phap", NhatKy_ViPham!F:F, B20)</f>
        <v>0</v>
      </c>
      <c r="Q20" s="13">
        <f>SUMIFS(NhatKy_ViPham!K:K, NhatKy_ViPham!E:E, "10_Phap", NhatKy_ViPham!F:F, B20)</f>
        <v>0</v>
      </c>
      <c r="R20" s="6">
        <f>100 + SUMIFS(NhatKy_ViPham!J:J, NhatKy_ViPham!E:E, "10_Phap", NhatKy_ViPham!F:F, B20, NhatKy_ViPham!C:C, "T1") - SUMIFS(NhatKy_ViPham!K:K, NhatKy_ViPham!E:E, "10_Phap", NhatKy_ViPham!F:F, B20, NhatKy_ViPham!C:C, "T1")</f>
        <v>100</v>
      </c>
      <c r="S20" s="6">
        <f>100 + SUMIFS(NhatKy_ViPham!J:J, NhatKy_ViPham!E:E, "10_Phap", NhatKy_ViPham!F:F, B20, NhatKy_ViPham!C:C, "T2") - SUMIFS(NhatKy_ViPham!K:K, NhatKy_ViPham!E:E, "10_Phap", NhatKy_ViPham!F:F, B20, NhatKy_ViPham!C:C, "T2")</f>
        <v>100</v>
      </c>
      <c r="T20" s="6">
        <f>100 + SUMIFS(NhatKy_ViPham!J:J, NhatKy_ViPham!E:E, "10_Phap", NhatKy_ViPham!F:F, B20, NhatKy_ViPham!C:C, "T3") - SUMIFS(NhatKy_ViPham!K:K, NhatKy_ViPham!E:E, "10_Phap", NhatKy_ViPham!F:F, B20, NhatKy_ViPham!C:C, "T3")</f>
        <v>100</v>
      </c>
      <c r="U20" s="6">
        <f>100 + SUMIFS(NhatKy_ViPham!J:J, NhatKy_ViPham!E:E, "10_Phap", NhatKy_ViPham!F:F, B20, NhatKy_ViPham!C:C, "T4") - SUMIFS(NhatKy_ViPham!K:K, NhatKy_ViPham!E:E, "10_Phap", NhatKy_ViPham!F:F, B20, NhatKy_ViPham!C:C, "T4")</f>
        <v>100</v>
      </c>
      <c r="V20" s="6">
        <f>100 + SUMIFS(NhatKy_ViPham!J:J, NhatKy_ViPham!E:E, "10_Phap", NhatKy_ViPham!F:F, B20, NhatKy_ViPham!C:C, "T5") - SUMIFS(NhatKy_ViPham!K:K, NhatKy_ViPham!E:E, "10_Phap", NhatKy_ViPham!F:F, B20, NhatKy_ViPham!C:C, "T5")</f>
        <v>100</v>
      </c>
      <c r="W20" s="6">
        <f>100 + SUMIFS(NhatKy_ViPham!J:J, NhatKy_ViPham!E:E, "10_Phap", NhatKy_ViPham!F:F, B20, NhatKy_ViPham!C:C, "T6") - SUMIFS(NhatKy_ViPham!K:K, NhatKy_ViPham!E:E, "10_Phap", NhatKy_ViPham!F:F, B20, NhatKy_ViPham!C:C, "T6")</f>
        <v>100</v>
      </c>
      <c r="X20" s="6">
        <f>100 + SUMIFS(NhatKy_ViPham!J:J, NhatKy_ViPham!E:E, "10_Phap", NhatKy_ViPham!F:F, B20, NhatKy_ViPham!C:C, "T7") - SUMIFS(NhatKy_ViPham!K:K, NhatKy_ViPham!E:E, "10_Phap", NhatKy_ViPham!F:F, B20, NhatKy_ViPham!C:C, "T7")</f>
        <v>100</v>
      </c>
      <c r="Y20" s="6">
        <f>100 + SUMIFS(NhatKy_ViPham!J:J, NhatKy_ViPham!E:E, "10_Phap", NhatKy_ViPham!F:F, B20, NhatKy_ViPham!C:C, "T8") - SUMIFS(NhatKy_ViPham!K:K, NhatKy_ViPham!E:E, "10_Phap", NhatKy_ViPham!F:F, B20, NhatKy_ViPham!C:C, "T8")</f>
        <v>100</v>
      </c>
      <c r="Z20" s="6">
        <f>100 + SUMIFS(NhatKy_ViPham!J:J, NhatKy_ViPham!E:E, "10_Phap", NhatKy_ViPham!F:F, B20, NhatKy_ViPham!C:C, "T9") - SUMIFS(NhatKy_ViPham!K:K, NhatKy_ViPham!E:E, "10_Phap", NhatKy_ViPham!F:F, B20, NhatKy_ViPham!C:C, "T9")</f>
        <v>100</v>
      </c>
      <c r="AA20" s="6">
        <f>100 + SUMIFS(NhatKy_ViPham!J:J, NhatKy_ViPham!E:E, "10_Phap", NhatKy_ViPham!F:F, B20, NhatKy_ViPham!C:C, "T10") - SUMIFS(NhatKy_ViPham!K:K, NhatKy_ViPham!E:E, "10_Phap", NhatKy_ViPham!F:F, B20, NhatKy_ViPham!C:C, "T10")</f>
        <v>100</v>
      </c>
      <c r="AB20" s="6">
        <f>100 + SUMIFS(NhatKy_ViPham!J:J, NhatKy_ViPham!E:E, "10_Phap", NhatKy_ViPham!F:F, B20, NhatKy_ViPham!C:C, "T11") - SUMIFS(NhatKy_ViPham!K:K, NhatKy_ViPham!E:E, "10_Phap", NhatKy_ViPham!F:F, B20, NhatKy_ViPham!C:C, "T11")</f>
        <v>100</v>
      </c>
      <c r="AC20" s="6">
        <f>100 + SUMIFS(NhatKy_ViPham!J:J, NhatKy_ViPham!E:E, "10_Phap", NhatKy_ViPham!F:F, B20, NhatKy_ViPham!C:C, "T12") - SUMIFS(NhatKy_ViPham!K:K, NhatKy_ViPham!E:E, "10_Phap", NhatKy_ViPham!F:F, B20, NhatKy_ViPham!C:C, "T12")</f>
        <v>100</v>
      </c>
      <c r="AD20" s="6">
        <f>100 + SUMIFS(NhatKy_ViPham!J:J, NhatKy_ViPham!E:E, "10_Phap", NhatKy_ViPham!F:F, B20, NhatKy_ViPham!C:C, "T13") - SUMIFS(NhatKy_ViPham!K:K, NhatKy_ViPham!E:E, "10_Phap", NhatKy_ViPham!F:F, B20, NhatKy_ViPham!C:C, "T13")</f>
        <v>100</v>
      </c>
      <c r="AE20" s="6">
        <f>100 + SUMIFS(NhatKy_ViPham!J:J, NhatKy_ViPham!E:E, "10_Phap", NhatKy_ViPham!F:F, B20, NhatKy_ViPham!C:C, "T14") - SUMIFS(NhatKy_ViPham!K:K, NhatKy_ViPham!E:E, "10_Phap", NhatKy_ViPham!F:F, B20, NhatKy_ViPham!C:C, "T14")</f>
        <v>100</v>
      </c>
      <c r="AF20" s="6">
        <f>100 + SUMIFS(NhatKy_ViPham!J:J, NhatKy_ViPham!E:E, "10_Phap", NhatKy_ViPham!F:F, B20, NhatKy_ViPham!C:C, "T15") - SUMIFS(NhatKy_ViPham!K:K, NhatKy_ViPham!E:E, "10_Phap", NhatKy_ViPham!F:F, B20, NhatKy_ViPham!C:C, "T15")</f>
        <v>100</v>
      </c>
      <c r="AG20" s="6">
        <f>100 + SUMIFS(NhatKy_ViPham!J:J, NhatKy_ViPham!E:E, "10_Phap", NhatKy_ViPham!F:F, B20, NhatKy_ViPham!C:C, "T16") - SUMIFS(NhatKy_ViPham!K:K, NhatKy_ViPham!E:E, "10_Phap", NhatKy_ViPham!F:F, B20, NhatKy_ViPham!C:C, "T16")</f>
        <v>100</v>
      </c>
      <c r="AH20" s="6">
        <f>100 + SUMIFS(NhatKy_ViPham!J:J, NhatKy_ViPham!E:E, "10_Phap", NhatKy_ViPham!F:F, B20, NhatKy_ViPham!C:C, "T17") - SUMIFS(NhatKy_ViPham!K:K, NhatKy_ViPham!E:E, "10_Phap", NhatKy_ViPham!F:F, B20, NhatKy_ViPham!C:C, "T17")</f>
        <v>100</v>
      </c>
      <c r="AI20" s="6">
        <f>100 + SUMIFS(NhatKy_ViPham!J:J, NhatKy_ViPham!E:E, "10_Phap", NhatKy_ViPham!F:F, B20, NhatKy_ViPham!C:C, "T18") - SUMIFS(NhatKy_ViPham!K:K, NhatKy_ViPham!E:E, "10_Phap", NhatKy_ViPham!F:F, B20, NhatKy_ViPham!C:C, "T18")</f>
        <v>100</v>
      </c>
      <c r="AJ20" s="6">
        <f>100 + SUMIFS(NhatKy_ViPham!J:J, NhatKy_ViPham!E:E, "10_Phap", NhatKy_ViPham!F:F, B20, NhatKy_ViPham!C:C, "T19") - SUMIFS(NhatKy_ViPham!K:K, NhatKy_ViPham!E:E, "10_Phap", NhatKy_ViPham!F:F, B20, NhatKy_ViPham!C:C, "T19")</f>
        <v>100</v>
      </c>
      <c r="AK20" s="6">
        <f>100 + SUMIFS(NhatKy_ViPham!J:J, NhatKy_ViPham!E:E, "10_Phap", NhatKy_ViPham!F:F, B20, NhatKy_ViPham!C:C, "T20") - SUMIFS(NhatKy_ViPham!K:K, NhatKy_ViPham!E:E, "10_Phap", NhatKy_ViPham!F:F, B20, NhatKy_ViPham!C:C, "T20")</f>
        <v>100</v>
      </c>
      <c r="AL20" s="6">
        <f>100 + SUMIFS(NhatKy_ViPham!J:J, NhatKy_ViPham!E:E, "10_Phap", NhatKy_ViPham!F:F, B20, NhatKy_ViPham!C:C, "T21") - SUMIFS(NhatKy_ViPham!K:K, NhatKy_ViPham!E:E, "10_Phap", NhatKy_ViPham!F:F, B20, NhatKy_ViPham!C:C, "T21")</f>
        <v>100</v>
      </c>
      <c r="AM20" s="6">
        <f>100 + SUMIFS(NhatKy_ViPham!J:J, NhatKy_ViPham!E:E, "10_Phap", NhatKy_ViPham!F:F, B20, NhatKy_ViPham!C:C, "T22") - SUMIFS(NhatKy_ViPham!K:K, NhatKy_ViPham!E:E, "10_Phap", NhatKy_ViPham!F:F, B20, NhatKy_ViPham!C:C, "T22")</f>
        <v>100</v>
      </c>
      <c r="AN20" s="6">
        <f>100 + SUMIFS(NhatKy_ViPham!J:J, NhatKy_ViPham!E:E, "10_Phap", NhatKy_ViPham!F:F, B20, NhatKy_ViPham!C:C, "T23") - SUMIFS(NhatKy_ViPham!K:K, NhatKy_ViPham!E:E, "10_Phap", NhatKy_ViPham!F:F, B20, NhatKy_ViPham!C:C, "T23")</f>
        <v>100</v>
      </c>
      <c r="AO20" s="6">
        <f>100 + SUMIFS(NhatKy_ViPham!J:J, NhatKy_ViPham!E:E, "10_Phap", NhatKy_ViPham!F:F, B20, NhatKy_ViPham!C:C, "T24") - SUMIFS(NhatKy_ViPham!K:K, NhatKy_ViPham!E:E, "10_Phap", NhatKy_ViPham!F:F, B20, NhatKy_ViPham!C:C, "T24")</f>
        <v>100</v>
      </c>
      <c r="AP20" s="6">
        <f>100 + SUMIFS(NhatKy_ViPham!J:J, NhatKy_ViPham!E:E, "10_Phap", NhatKy_ViPham!F:F, B20, NhatKy_ViPham!C:C, "T25") - SUMIFS(NhatKy_ViPham!K:K, NhatKy_ViPham!E:E, "10_Phap", NhatKy_ViPham!F:F, B20, NhatKy_ViPham!C:C, "T25")</f>
        <v>100</v>
      </c>
      <c r="AQ20" s="6">
        <f>100 + SUMIFS(NhatKy_ViPham!J:J, NhatKy_ViPham!E:E, "10_Phap", NhatKy_ViPham!F:F, B20, NhatKy_ViPham!C:C, "T26") - SUMIFS(NhatKy_ViPham!K:K, NhatKy_ViPham!E:E, "10_Phap", NhatKy_ViPham!F:F, B20, NhatKy_ViPham!C:C, "T26")</f>
        <v>100</v>
      </c>
      <c r="AR20" s="6">
        <f>100 + SUMIFS(NhatKy_ViPham!J:J, NhatKy_ViPham!E:E, "10_Phap", NhatKy_ViPham!F:F, B20, NhatKy_ViPham!C:C, "T27") - SUMIFS(NhatKy_ViPham!K:K, NhatKy_ViPham!E:E, "10_Phap", NhatKy_ViPham!F:F, B20, NhatKy_ViPham!C:C, "T27")</f>
        <v>100</v>
      </c>
      <c r="AS20" s="6">
        <f>100 + SUMIFS(NhatKy_ViPham!J:J, NhatKy_ViPham!E:E, "10_Phap", NhatKy_ViPham!F:F, B20, NhatKy_ViPham!C:C, "T28") - SUMIFS(NhatKy_ViPham!K:K, NhatKy_ViPham!E:E, "10_Phap", NhatKy_ViPham!F:F, B20, NhatKy_ViPham!C:C, "T28")</f>
        <v>100</v>
      </c>
      <c r="AT20" s="6">
        <f>100 + SUMIFS(NhatKy_ViPham!J:J, NhatKy_ViPham!E:E, "10_Phap", NhatKy_ViPham!F:F, B20, NhatKy_ViPham!C:C, "T29") - SUMIFS(NhatKy_ViPham!K:K, NhatKy_ViPham!E:E, "10_Phap", NhatKy_ViPham!F:F, B20, NhatKy_ViPham!C:C, "T29")</f>
        <v>100</v>
      </c>
      <c r="AU20" s="6">
        <f>100 + SUMIFS(NhatKy_ViPham!J:J, NhatKy_ViPham!E:E, "10_Phap", NhatKy_ViPham!F:F, B20, NhatKy_ViPham!C:C, "T30") - SUMIFS(NhatKy_ViPham!K:K, NhatKy_ViPham!E:E, "10_Phap", NhatKy_ViPham!F:F, B20, NhatKy_ViPham!C:C, "T30")</f>
        <v>100</v>
      </c>
      <c r="AV20" s="6">
        <f>100 + SUMIFS(NhatKy_ViPham!J:J, NhatKy_ViPham!E:E, "10_Phap", NhatKy_ViPham!F:F, B20, NhatKy_ViPham!C:C, "T31") - SUMIFS(NhatKy_ViPham!K:K, NhatKy_ViPham!E:E, "10_Phap", NhatKy_ViPham!F:F, B20, NhatKy_ViPham!C:C, "T31")</f>
        <v>100</v>
      </c>
      <c r="AW20" s="6">
        <f>100 + SUMIFS(NhatKy_ViPham!J:J, NhatKy_ViPham!E:E, "10_Phap", NhatKy_ViPham!F:F, B20, NhatKy_ViPham!C:C, "T32") - SUMIFS(NhatKy_ViPham!K:K, NhatKy_ViPham!E:E, "10_Phap", NhatKy_ViPham!F:F, B20, NhatKy_ViPham!C:C, "T32")</f>
        <v>100</v>
      </c>
      <c r="AX20" s="6">
        <f>100 + SUMIFS(NhatKy_ViPham!J:J, NhatKy_ViPham!E:E, "10_Phap", NhatKy_ViPham!F:F, B20, NhatKy_ViPham!C:C, "T33") - SUMIFS(NhatKy_ViPham!K:K, NhatKy_ViPham!E:E, "10_Phap", NhatKy_ViPham!F:F, B20, NhatKy_ViPham!C:C, "T33")</f>
        <v>100</v>
      </c>
      <c r="AY20" s="6">
        <f>100 + SUMIFS(NhatKy_ViPham!J:J, NhatKy_ViPham!E:E, "10_Phap", NhatKy_ViPham!F:F, B20, NhatKy_ViPham!C:C, "T34") - SUMIFS(NhatKy_ViPham!K:K, NhatKy_ViPham!E:E, "10_Phap", NhatKy_ViPham!F:F, B20, NhatKy_ViPham!C:C, "T34")</f>
        <v>100</v>
      </c>
      <c r="AZ20" s="6">
        <f>100 + SUMIFS(NhatKy_ViPham!J:J, NhatKy_ViPham!E:E, "10_Phap", NhatKy_ViPham!F:F, B20, NhatKy_ViPham!C:C, "T35") - SUMIFS(NhatKy_ViPham!K:K, NhatKy_ViPham!E:E, "10_Phap", NhatKy_ViPham!F:F, B20, NhatKy_ViPham!C:C, "T35")</f>
        <v>100</v>
      </c>
      <c r="BA20" s="12">
        <f t="shared" si="0"/>
        <v>100</v>
      </c>
      <c r="BB20" s="11" t="s">
        <v>430</v>
      </c>
      <c r="BC20" s="16" t="str">
        <f t="shared" si="1"/>
        <v>Tốt</v>
      </c>
      <c r="BD20" s="15" t="str">
        <f t="shared" si="2"/>
        <v>🟢 BÌNH THƯỜNG</v>
      </c>
    </row>
    <row r="21" spans="1:56" x14ac:dyDescent="0.25">
      <c r="A21" s="4">
        <v>13</v>
      </c>
      <c r="B21" s="10" t="s">
        <v>1222</v>
      </c>
      <c r="C21" s="4" t="s">
        <v>1223</v>
      </c>
      <c r="D21" s="4" t="s">
        <v>429</v>
      </c>
      <c r="E21" s="11" t="s">
        <v>430</v>
      </c>
      <c r="F21" s="7">
        <f>SUMIFS(NhatKy_ViPham!K:K, NhatKy_ViPham!E:E, "10_Phap", NhatKy_ViPham!F:F, B21, NhatKy_ViPham!H:H, "L01")</f>
        <v>0</v>
      </c>
      <c r="G21" s="7">
        <f>SUMIFS(NhatKy_ViPham!K:K, NhatKy_ViPham!E:E, "10_Phap", NhatKy_ViPham!F:F, B21, NhatKy_ViPham!H:H, "L02")</f>
        <v>0</v>
      </c>
      <c r="H21" s="7">
        <f>SUMIFS(NhatKy_ViPham!K:K, NhatKy_ViPham!E:E, "10_Phap", NhatKy_ViPham!F:F, B21, NhatKy_ViPham!H:H, "L03")</f>
        <v>0</v>
      </c>
      <c r="I21" s="7">
        <f>SUMIFS(NhatKy_ViPham!K:K, NhatKy_ViPham!E:E, "10_Phap", NhatKy_ViPham!F:F, B21, NhatKy_ViPham!H:H, "L04")</f>
        <v>0</v>
      </c>
      <c r="J21" s="7">
        <f>SUMIFS(NhatKy_ViPham!K:K, NhatKy_ViPham!E:E, "10_Phap", NhatKy_ViPham!F:F, B21, NhatKy_ViPham!H:H, "L05")</f>
        <v>0</v>
      </c>
      <c r="K21" s="7">
        <f>SUMIFS(NhatKy_ViPham!K:K, NhatKy_ViPham!E:E, "10_Phap", NhatKy_ViPham!F:F, B21, NhatKy_ViPham!H:H, "L06")</f>
        <v>0</v>
      </c>
      <c r="L21" s="7">
        <f>SUMIFS(NhatKy_ViPham!K:K, NhatKy_ViPham!E:E, "10_Phap", NhatKy_ViPham!F:F, B21, NhatKy_ViPham!H:H, "L07")</f>
        <v>0</v>
      </c>
      <c r="M21" s="7">
        <f>SUMIFS(NhatKy_ViPham!K:K, NhatKy_ViPham!E:E, "10_Phap", NhatKy_ViPham!F:F, B21, NhatKy_ViPham!H:H, "L08")</f>
        <v>0</v>
      </c>
      <c r="N21" s="7">
        <f>SUMIFS(NhatKy_ViPham!K:K, NhatKy_ViPham!E:E, "10_Phap", NhatKy_ViPham!F:F, B21, NhatKy_ViPham!H:H, "L09")</f>
        <v>0</v>
      </c>
      <c r="O21" s="7">
        <f>SUMIFS(NhatKy_ViPham!K:K, NhatKy_ViPham!E:E, "10_Phap", NhatKy_ViPham!F:F, B21, NhatKy_ViPham!H:H, "L10")</f>
        <v>0</v>
      </c>
      <c r="P21" s="12">
        <f>SUMIFS(NhatKy_ViPham!J:J, NhatKy_ViPham!E:E, "10_Phap", NhatKy_ViPham!F:F, B21)</f>
        <v>0</v>
      </c>
      <c r="Q21" s="13">
        <f>SUMIFS(NhatKy_ViPham!K:K, NhatKy_ViPham!E:E, "10_Phap", NhatKy_ViPham!F:F, B21)</f>
        <v>0</v>
      </c>
      <c r="R21" s="7">
        <f>100 + SUMIFS(NhatKy_ViPham!J:J, NhatKy_ViPham!E:E, "10_Phap", NhatKy_ViPham!F:F, B21, NhatKy_ViPham!C:C, "T1") - SUMIFS(NhatKy_ViPham!K:K, NhatKy_ViPham!E:E, "10_Phap", NhatKy_ViPham!F:F, B21, NhatKy_ViPham!C:C, "T1")</f>
        <v>100</v>
      </c>
      <c r="S21" s="7">
        <f>100 + SUMIFS(NhatKy_ViPham!J:J, NhatKy_ViPham!E:E, "10_Phap", NhatKy_ViPham!F:F, B21, NhatKy_ViPham!C:C, "T2") - SUMIFS(NhatKy_ViPham!K:K, NhatKy_ViPham!E:E, "10_Phap", NhatKy_ViPham!F:F, B21, NhatKy_ViPham!C:C, "T2")</f>
        <v>100</v>
      </c>
      <c r="T21" s="7">
        <f>100 + SUMIFS(NhatKy_ViPham!J:J, NhatKy_ViPham!E:E, "10_Phap", NhatKy_ViPham!F:F, B21, NhatKy_ViPham!C:C, "T3") - SUMIFS(NhatKy_ViPham!K:K, NhatKy_ViPham!E:E, "10_Phap", NhatKy_ViPham!F:F, B21, NhatKy_ViPham!C:C, "T3")</f>
        <v>100</v>
      </c>
      <c r="U21" s="7">
        <f>100 + SUMIFS(NhatKy_ViPham!J:J, NhatKy_ViPham!E:E, "10_Phap", NhatKy_ViPham!F:F, B21, NhatKy_ViPham!C:C, "T4") - SUMIFS(NhatKy_ViPham!K:K, NhatKy_ViPham!E:E, "10_Phap", NhatKy_ViPham!F:F, B21, NhatKy_ViPham!C:C, "T4")</f>
        <v>100</v>
      </c>
      <c r="V21" s="7">
        <f>100 + SUMIFS(NhatKy_ViPham!J:J, NhatKy_ViPham!E:E, "10_Phap", NhatKy_ViPham!F:F, B21, NhatKy_ViPham!C:C, "T5") - SUMIFS(NhatKy_ViPham!K:K, NhatKy_ViPham!E:E, "10_Phap", NhatKy_ViPham!F:F, B21, NhatKy_ViPham!C:C, "T5")</f>
        <v>100</v>
      </c>
      <c r="W21" s="7">
        <f>100 + SUMIFS(NhatKy_ViPham!J:J, NhatKy_ViPham!E:E, "10_Phap", NhatKy_ViPham!F:F, B21, NhatKy_ViPham!C:C, "T6") - SUMIFS(NhatKy_ViPham!K:K, NhatKy_ViPham!E:E, "10_Phap", NhatKy_ViPham!F:F, B21, NhatKy_ViPham!C:C, "T6")</f>
        <v>100</v>
      </c>
      <c r="X21" s="7">
        <f>100 + SUMIFS(NhatKy_ViPham!J:J, NhatKy_ViPham!E:E, "10_Phap", NhatKy_ViPham!F:F, B21, NhatKy_ViPham!C:C, "T7") - SUMIFS(NhatKy_ViPham!K:K, NhatKy_ViPham!E:E, "10_Phap", NhatKy_ViPham!F:F, B21, NhatKy_ViPham!C:C, "T7")</f>
        <v>100</v>
      </c>
      <c r="Y21" s="7">
        <f>100 + SUMIFS(NhatKy_ViPham!J:J, NhatKy_ViPham!E:E, "10_Phap", NhatKy_ViPham!F:F, B21, NhatKy_ViPham!C:C, "T8") - SUMIFS(NhatKy_ViPham!K:K, NhatKy_ViPham!E:E, "10_Phap", NhatKy_ViPham!F:F, B21, NhatKy_ViPham!C:C, "T8")</f>
        <v>100</v>
      </c>
      <c r="Z21" s="7">
        <f>100 + SUMIFS(NhatKy_ViPham!J:J, NhatKy_ViPham!E:E, "10_Phap", NhatKy_ViPham!F:F, B21, NhatKy_ViPham!C:C, "T9") - SUMIFS(NhatKy_ViPham!K:K, NhatKy_ViPham!E:E, "10_Phap", NhatKy_ViPham!F:F, B21, NhatKy_ViPham!C:C, "T9")</f>
        <v>100</v>
      </c>
      <c r="AA21" s="7">
        <f>100 + SUMIFS(NhatKy_ViPham!J:J, NhatKy_ViPham!E:E, "10_Phap", NhatKy_ViPham!F:F, B21, NhatKy_ViPham!C:C, "T10") - SUMIFS(NhatKy_ViPham!K:K, NhatKy_ViPham!E:E, "10_Phap", NhatKy_ViPham!F:F, B21, NhatKy_ViPham!C:C, "T10")</f>
        <v>100</v>
      </c>
      <c r="AB21" s="7">
        <f>100 + SUMIFS(NhatKy_ViPham!J:J, NhatKy_ViPham!E:E, "10_Phap", NhatKy_ViPham!F:F, B21, NhatKy_ViPham!C:C, "T11") - SUMIFS(NhatKy_ViPham!K:K, NhatKy_ViPham!E:E, "10_Phap", NhatKy_ViPham!F:F, B21, NhatKy_ViPham!C:C, "T11")</f>
        <v>100</v>
      </c>
      <c r="AC21" s="7">
        <f>100 + SUMIFS(NhatKy_ViPham!J:J, NhatKy_ViPham!E:E, "10_Phap", NhatKy_ViPham!F:F, B21, NhatKy_ViPham!C:C, "T12") - SUMIFS(NhatKy_ViPham!K:K, NhatKy_ViPham!E:E, "10_Phap", NhatKy_ViPham!F:F, B21, NhatKy_ViPham!C:C, "T12")</f>
        <v>100</v>
      </c>
      <c r="AD21" s="7">
        <f>100 + SUMIFS(NhatKy_ViPham!J:J, NhatKy_ViPham!E:E, "10_Phap", NhatKy_ViPham!F:F, B21, NhatKy_ViPham!C:C, "T13") - SUMIFS(NhatKy_ViPham!K:K, NhatKy_ViPham!E:E, "10_Phap", NhatKy_ViPham!F:F, B21, NhatKy_ViPham!C:C, "T13")</f>
        <v>100</v>
      </c>
      <c r="AE21" s="7">
        <f>100 + SUMIFS(NhatKy_ViPham!J:J, NhatKy_ViPham!E:E, "10_Phap", NhatKy_ViPham!F:F, B21, NhatKy_ViPham!C:C, "T14") - SUMIFS(NhatKy_ViPham!K:K, NhatKy_ViPham!E:E, "10_Phap", NhatKy_ViPham!F:F, B21, NhatKy_ViPham!C:C, "T14")</f>
        <v>100</v>
      </c>
      <c r="AF21" s="7">
        <f>100 + SUMIFS(NhatKy_ViPham!J:J, NhatKy_ViPham!E:E, "10_Phap", NhatKy_ViPham!F:F, B21, NhatKy_ViPham!C:C, "T15") - SUMIFS(NhatKy_ViPham!K:K, NhatKy_ViPham!E:E, "10_Phap", NhatKy_ViPham!F:F, B21, NhatKy_ViPham!C:C, "T15")</f>
        <v>100</v>
      </c>
      <c r="AG21" s="7">
        <f>100 + SUMIFS(NhatKy_ViPham!J:J, NhatKy_ViPham!E:E, "10_Phap", NhatKy_ViPham!F:F, B21, NhatKy_ViPham!C:C, "T16") - SUMIFS(NhatKy_ViPham!K:K, NhatKy_ViPham!E:E, "10_Phap", NhatKy_ViPham!F:F, B21, NhatKy_ViPham!C:C, "T16")</f>
        <v>100</v>
      </c>
      <c r="AH21" s="7">
        <f>100 + SUMIFS(NhatKy_ViPham!J:J, NhatKy_ViPham!E:E, "10_Phap", NhatKy_ViPham!F:F, B21, NhatKy_ViPham!C:C, "T17") - SUMIFS(NhatKy_ViPham!K:K, NhatKy_ViPham!E:E, "10_Phap", NhatKy_ViPham!F:F, B21, NhatKy_ViPham!C:C, "T17")</f>
        <v>100</v>
      </c>
      <c r="AI21" s="7">
        <f>100 + SUMIFS(NhatKy_ViPham!J:J, NhatKy_ViPham!E:E, "10_Phap", NhatKy_ViPham!F:F, B21, NhatKy_ViPham!C:C, "T18") - SUMIFS(NhatKy_ViPham!K:K, NhatKy_ViPham!E:E, "10_Phap", NhatKy_ViPham!F:F, B21, NhatKy_ViPham!C:C, "T18")</f>
        <v>100</v>
      </c>
      <c r="AJ21" s="7">
        <f>100 + SUMIFS(NhatKy_ViPham!J:J, NhatKy_ViPham!E:E, "10_Phap", NhatKy_ViPham!F:F, B21, NhatKy_ViPham!C:C, "T19") - SUMIFS(NhatKy_ViPham!K:K, NhatKy_ViPham!E:E, "10_Phap", NhatKy_ViPham!F:F, B21, NhatKy_ViPham!C:C, "T19")</f>
        <v>100</v>
      </c>
      <c r="AK21" s="7">
        <f>100 + SUMIFS(NhatKy_ViPham!J:J, NhatKy_ViPham!E:E, "10_Phap", NhatKy_ViPham!F:F, B21, NhatKy_ViPham!C:C, "T20") - SUMIFS(NhatKy_ViPham!K:K, NhatKy_ViPham!E:E, "10_Phap", NhatKy_ViPham!F:F, B21, NhatKy_ViPham!C:C, "T20")</f>
        <v>100</v>
      </c>
      <c r="AL21" s="7">
        <f>100 + SUMIFS(NhatKy_ViPham!J:J, NhatKy_ViPham!E:E, "10_Phap", NhatKy_ViPham!F:F, B21, NhatKy_ViPham!C:C, "T21") - SUMIFS(NhatKy_ViPham!K:K, NhatKy_ViPham!E:E, "10_Phap", NhatKy_ViPham!F:F, B21, NhatKy_ViPham!C:C, "T21")</f>
        <v>100</v>
      </c>
      <c r="AM21" s="7">
        <f>100 + SUMIFS(NhatKy_ViPham!J:J, NhatKy_ViPham!E:E, "10_Phap", NhatKy_ViPham!F:F, B21, NhatKy_ViPham!C:C, "T22") - SUMIFS(NhatKy_ViPham!K:K, NhatKy_ViPham!E:E, "10_Phap", NhatKy_ViPham!F:F, B21, NhatKy_ViPham!C:C, "T22")</f>
        <v>100</v>
      </c>
      <c r="AN21" s="7">
        <f>100 + SUMIFS(NhatKy_ViPham!J:J, NhatKy_ViPham!E:E, "10_Phap", NhatKy_ViPham!F:F, B21, NhatKy_ViPham!C:C, "T23") - SUMIFS(NhatKy_ViPham!K:K, NhatKy_ViPham!E:E, "10_Phap", NhatKy_ViPham!F:F, B21, NhatKy_ViPham!C:C, "T23")</f>
        <v>100</v>
      </c>
      <c r="AO21" s="7">
        <f>100 + SUMIFS(NhatKy_ViPham!J:J, NhatKy_ViPham!E:E, "10_Phap", NhatKy_ViPham!F:F, B21, NhatKy_ViPham!C:C, "T24") - SUMIFS(NhatKy_ViPham!K:K, NhatKy_ViPham!E:E, "10_Phap", NhatKy_ViPham!F:F, B21, NhatKy_ViPham!C:C, "T24")</f>
        <v>100</v>
      </c>
      <c r="AP21" s="7">
        <f>100 + SUMIFS(NhatKy_ViPham!J:J, NhatKy_ViPham!E:E, "10_Phap", NhatKy_ViPham!F:F, B21, NhatKy_ViPham!C:C, "T25") - SUMIFS(NhatKy_ViPham!K:K, NhatKy_ViPham!E:E, "10_Phap", NhatKy_ViPham!F:F, B21, NhatKy_ViPham!C:C, "T25")</f>
        <v>100</v>
      </c>
      <c r="AQ21" s="7">
        <f>100 + SUMIFS(NhatKy_ViPham!J:J, NhatKy_ViPham!E:E, "10_Phap", NhatKy_ViPham!F:F, B21, NhatKy_ViPham!C:C, "T26") - SUMIFS(NhatKy_ViPham!K:K, NhatKy_ViPham!E:E, "10_Phap", NhatKy_ViPham!F:F, B21, NhatKy_ViPham!C:C, "T26")</f>
        <v>100</v>
      </c>
      <c r="AR21" s="7">
        <f>100 + SUMIFS(NhatKy_ViPham!J:J, NhatKy_ViPham!E:E, "10_Phap", NhatKy_ViPham!F:F, B21, NhatKy_ViPham!C:C, "T27") - SUMIFS(NhatKy_ViPham!K:K, NhatKy_ViPham!E:E, "10_Phap", NhatKy_ViPham!F:F, B21, NhatKy_ViPham!C:C, "T27")</f>
        <v>100</v>
      </c>
      <c r="AS21" s="7">
        <f>100 + SUMIFS(NhatKy_ViPham!J:J, NhatKy_ViPham!E:E, "10_Phap", NhatKy_ViPham!F:F, B21, NhatKy_ViPham!C:C, "T28") - SUMIFS(NhatKy_ViPham!K:K, NhatKy_ViPham!E:E, "10_Phap", NhatKy_ViPham!F:F, B21, NhatKy_ViPham!C:C, "T28")</f>
        <v>100</v>
      </c>
      <c r="AT21" s="7">
        <f>100 + SUMIFS(NhatKy_ViPham!J:J, NhatKy_ViPham!E:E, "10_Phap", NhatKy_ViPham!F:F, B21, NhatKy_ViPham!C:C, "T29") - SUMIFS(NhatKy_ViPham!K:K, NhatKy_ViPham!E:E, "10_Phap", NhatKy_ViPham!F:F, B21, NhatKy_ViPham!C:C, "T29")</f>
        <v>100</v>
      </c>
      <c r="AU21" s="7">
        <f>100 + SUMIFS(NhatKy_ViPham!J:J, NhatKy_ViPham!E:E, "10_Phap", NhatKy_ViPham!F:F, B21, NhatKy_ViPham!C:C, "T30") - SUMIFS(NhatKy_ViPham!K:K, NhatKy_ViPham!E:E, "10_Phap", NhatKy_ViPham!F:F, B21, NhatKy_ViPham!C:C, "T30")</f>
        <v>100</v>
      </c>
      <c r="AV21" s="7">
        <f>100 + SUMIFS(NhatKy_ViPham!J:J, NhatKy_ViPham!E:E, "10_Phap", NhatKy_ViPham!F:F, B21, NhatKy_ViPham!C:C, "T31") - SUMIFS(NhatKy_ViPham!K:K, NhatKy_ViPham!E:E, "10_Phap", NhatKy_ViPham!F:F, B21, NhatKy_ViPham!C:C, "T31")</f>
        <v>100</v>
      </c>
      <c r="AW21" s="7">
        <f>100 + SUMIFS(NhatKy_ViPham!J:J, NhatKy_ViPham!E:E, "10_Phap", NhatKy_ViPham!F:F, B21, NhatKy_ViPham!C:C, "T32") - SUMIFS(NhatKy_ViPham!K:K, NhatKy_ViPham!E:E, "10_Phap", NhatKy_ViPham!F:F, B21, NhatKy_ViPham!C:C, "T32")</f>
        <v>100</v>
      </c>
      <c r="AX21" s="7">
        <f>100 + SUMIFS(NhatKy_ViPham!J:J, NhatKy_ViPham!E:E, "10_Phap", NhatKy_ViPham!F:F, B21, NhatKy_ViPham!C:C, "T33") - SUMIFS(NhatKy_ViPham!K:K, NhatKy_ViPham!E:E, "10_Phap", NhatKy_ViPham!F:F, B21, NhatKy_ViPham!C:C, "T33")</f>
        <v>100</v>
      </c>
      <c r="AY21" s="7">
        <f>100 + SUMIFS(NhatKy_ViPham!J:J, NhatKy_ViPham!E:E, "10_Phap", NhatKy_ViPham!F:F, B21, NhatKy_ViPham!C:C, "T34") - SUMIFS(NhatKy_ViPham!K:K, NhatKy_ViPham!E:E, "10_Phap", NhatKy_ViPham!F:F, B21, NhatKy_ViPham!C:C, "T34")</f>
        <v>100</v>
      </c>
      <c r="AZ21" s="7">
        <f>100 + SUMIFS(NhatKy_ViPham!J:J, NhatKy_ViPham!E:E, "10_Phap", NhatKy_ViPham!F:F, B21, NhatKy_ViPham!C:C, "T35") - SUMIFS(NhatKy_ViPham!K:K, NhatKy_ViPham!E:E, "10_Phap", NhatKy_ViPham!F:F, B21, NhatKy_ViPham!C:C, "T35")</f>
        <v>100</v>
      </c>
      <c r="BA21" s="12">
        <f t="shared" si="0"/>
        <v>100</v>
      </c>
      <c r="BB21" s="11" t="s">
        <v>430</v>
      </c>
      <c r="BC21" s="14" t="str">
        <f t="shared" si="1"/>
        <v>Tốt</v>
      </c>
      <c r="BD21" s="10" t="str">
        <f t="shared" si="2"/>
        <v>🟢 BÌNH THƯỜNG</v>
      </c>
    </row>
    <row r="22" spans="1:56" x14ac:dyDescent="0.25">
      <c r="A22" s="5">
        <v>14</v>
      </c>
      <c r="B22" s="15" t="s">
        <v>1224</v>
      </c>
      <c r="C22" s="5" t="s">
        <v>1188</v>
      </c>
      <c r="D22" s="5" t="s">
        <v>435</v>
      </c>
      <c r="E22" s="11" t="s">
        <v>430</v>
      </c>
      <c r="F22" s="6">
        <f>SUMIFS(NhatKy_ViPham!K:K, NhatKy_ViPham!E:E, "10_Phap", NhatKy_ViPham!F:F, B22, NhatKy_ViPham!H:H, "L01")</f>
        <v>0</v>
      </c>
      <c r="G22" s="6">
        <f>SUMIFS(NhatKy_ViPham!K:K, NhatKy_ViPham!E:E, "10_Phap", NhatKy_ViPham!F:F, B22, NhatKy_ViPham!H:H, "L02")</f>
        <v>0</v>
      </c>
      <c r="H22" s="6">
        <f>SUMIFS(NhatKy_ViPham!K:K, NhatKy_ViPham!E:E, "10_Phap", NhatKy_ViPham!F:F, B22, NhatKy_ViPham!H:H, "L03")</f>
        <v>0</v>
      </c>
      <c r="I22" s="6">
        <f>SUMIFS(NhatKy_ViPham!K:K, NhatKy_ViPham!E:E, "10_Phap", NhatKy_ViPham!F:F, B22, NhatKy_ViPham!H:H, "L04")</f>
        <v>0</v>
      </c>
      <c r="J22" s="6">
        <f>SUMIFS(NhatKy_ViPham!K:K, NhatKy_ViPham!E:E, "10_Phap", NhatKy_ViPham!F:F, B22, NhatKy_ViPham!H:H, "L05")</f>
        <v>0</v>
      </c>
      <c r="K22" s="6">
        <f>SUMIFS(NhatKy_ViPham!K:K, NhatKy_ViPham!E:E, "10_Phap", NhatKy_ViPham!F:F, B22, NhatKy_ViPham!H:H, "L06")</f>
        <v>0</v>
      </c>
      <c r="L22" s="6">
        <f>SUMIFS(NhatKy_ViPham!K:K, NhatKy_ViPham!E:E, "10_Phap", NhatKy_ViPham!F:F, B22, NhatKy_ViPham!H:H, "L07")</f>
        <v>0</v>
      </c>
      <c r="M22" s="6">
        <f>SUMIFS(NhatKy_ViPham!K:K, NhatKy_ViPham!E:E, "10_Phap", NhatKy_ViPham!F:F, B22, NhatKy_ViPham!H:H, "L08")</f>
        <v>0</v>
      </c>
      <c r="N22" s="6">
        <f>SUMIFS(NhatKy_ViPham!K:K, NhatKy_ViPham!E:E, "10_Phap", NhatKy_ViPham!F:F, B22, NhatKy_ViPham!H:H, "L09")</f>
        <v>0</v>
      </c>
      <c r="O22" s="6">
        <f>SUMIFS(NhatKy_ViPham!K:K, NhatKy_ViPham!E:E, "10_Phap", NhatKy_ViPham!F:F, B22, NhatKy_ViPham!H:H, "L10")</f>
        <v>0</v>
      </c>
      <c r="P22" s="12">
        <f>SUMIFS(NhatKy_ViPham!J:J, NhatKy_ViPham!E:E, "10_Phap", NhatKy_ViPham!F:F, B22)</f>
        <v>0</v>
      </c>
      <c r="Q22" s="13">
        <f>SUMIFS(NhatKy_ViPham!K:K, NhatKy_ViPham!E:E, "10_Phap", NhatKy_ViPham!F:F, B22)</f>
        <v>0</v>
      </c>
      <c r="R22" s="6">
        <f>100 + SUMIFS(NhatKy_ViPham!J:J, NhatKy_ViPham!E:E, "10_Phap", NhatKy_ViPham!F:F, B22, NhatKy_ViPham!C:C, "T1") - SUMIFS(NhatKy_ViPham!K:K, NhatKy_ViPham!E:E, "10_Phap", NhatKy_ViPham!F:F, B22, NhatKy_ViPham!C:C, "T1")</f>
        <v>100</v>
      </c>
      <c r="S22" s="6">
        <f>100 + SUMIFS(NhatKy_ViPham!J:J, NhatKy_ViPham!E:E, "10_Phap", NhatKy_ViPham!F:F, B22, NhatKy_ViPham!C:C, "T2") - SUMIFS(NhatKy_ViPham!K:K, NhatKy_ViPham!E:E, "10_Phap", NhatKy_ViPham!F:F, B22, NhatKy_ViPham!C:C, "T2")</f>
        <v>100</v>
      </c>
      <c r="T22" s="6">
        <f>100 + SUMIFS(NhatKy_ViPham!J:J, NhatKy_ViPham!E:E, "10_Phap", NhatKy_ViPham!F:F, B22, NhatKy_ViPham!C:C, "T3") - SUMIFS(NhatKy_ViPham!K:K, NhatKy_ViPham!E:E, "10_Phap", NhatKy_ViPham!F:F, B22, NhatKy_ViPham!C:C, "T3")</f>
        <v>100</v>
      </c>
      <c r="U22" s="6">
        <f>100 + SUMIFS(NhatKy_ViPham!J:J, NhatKy_ViPham!E:E, "10_Phap", NhatKy_ViPham!F:F, B22, NhatKy_ViPham!C:C, "T4") - SUMIFS(NhatKy_ViPham!K:K, NhatKy_ViPham!E:E, "10_Phap", NhatKy_ViPham!F:F, B22, NhatKy_ViPham!C:C, "T4")</f>
        <v>100</v>
      </c>
      <c r="V22" s="6">
        <f>100 + SUMIFS(NhatKy_ViPham!J:J, NhatKy_ViPham!E:E, "10_Phap", NhatKy_ViPham!F:F, B22, NhatKy_ViPham!C:C, "T5") - SUMIFS(NhatKy_ViPham!K:K, NhatKy_ViPham!E:E, "10_Phap", NhatKy_ViPham!F:F, B22, NhatKy_ViPham!C:C, "T5")</f>
        <v>100</v>
      </c>
      <c r="W22" s="6">
        <f>100 + SUMIFS(NhatKy_ViPham!J:J, NhatKy_ViPham!E:E, "10_Phap", NhatKy_ViPham!F:F, B22, NhatKy_ViPham!C:C, "T6") - SUMIFS(NhatKy_ViPham!K:K, NhatKy_ViPham!E:E, "10_Phap", NhatKy_ViPham!F:F, B22, NhatKy_ViPham!C:C, "T6")</f>
        <v>100</v>
      </c>
      <c r="X22" s="6">
        <f>100 + SUMIFS(NhatKy_ViPham!J:J, NhatKy_ViPham!E:E, "10_Phap", NhatKy_ViPham!F:F, B22, NhatKy_ViPham!C:C, "T7") - SUMIFS(NhatKy_ViPham!K:K, NhatKy_ViPham!E:E, "10_Phap", NhatKy_ViPham!F:F, B22, NhatKy_ViPham!C:C, "T7")</f>
        <v>100</v>
      </c>
      <c r="Y22" s="6">
        <f>100 + SUMIFS(NhatKy_ViPham!J:J, NhatKy_ViPham!E:E, "10_Phap", NhatKy_ViPham!F:F, B22, NhatKy_ViPham!C:C, "T8") - SUMIFS(NhatKy_ViPham!K:K, NhatKy_ViPham!E:E, "10_Phap", NhatKy_ViPham!F:F, B22, NhatKy_ViPham!C:C, "T8")</f>
        <v>100</v>
      </c>
      <c r="Z22" s="6">
        <f>100 + SUMIFS(NhatKy_ViPham!J:J, NhatKy_ViPham!E:E, "10_Phap", NhatKy_ViPham!F:F, B22, NhatKy_ViPham!C:C, "T9") - SUMIFS(NhatKy_ViPham!K:K, NhatKy_ViPham!E:E, "10_Phap", NhatKy_ViPham!F:F, B22, NhatKy_ViPham!C:C, "T9")</f>
        <v>100</v>
      </c>
      <c r="AA22" s="6">
        <f>100 + SUMIFS(NhatKy_ViPham!J:J, NhatKy_ViPham!E:E, "10_Phap", NhatKy_ViPham!F:F, B22, NhatKy_ViPham!C:C, "T10") - SUMIFS(NhatKy_ViPham!K:K, NhatKy_ViPham!E:E, "10_Phap", NhatKy_ViPham!F:F, B22, NhatKy_ViPham!C:C, "T10")</f>
        <v>100</v>
      </c>
      <c r="AB22" s="6">
        <f>100 + SUMIFS(NhatKy_ViPham!J:J, NhatKy_ViPham!E:E, "10_Phap", NhatKy_ViPham!F:F, B22, NhatKy_ViPham!C:C, "T11") - SUMIFS(NhatKy_ViPham!K:K, NhatKy_ViPham!E:E, "10_Phap", NhatKy_ViPham!F:F, B22, NhatKy_ViPham!C:C, "T11")</f>
        <v>100</v>
      </c>
      <c r="AC22" s="6">
        <f>100 + SUMIFS(NhatKy_ViPham!J:J, NhatKy_ViPham!E:E, "10_Phap", NhatKy_ViPham!F:F, B22, NhatKy_ViPham!C:C, "T12") - SUMIFS(NhatKy_ViPham!K:K, NhatKy_ViPham!E:E, "10_Phap", NhatKy_ViPham!F:F, B22, NhatKy_ViPham!C:C, "T12")</f>
        <v>100</v>
      </c>
      <c r="AD22" s="6">
        <f>100 + SUMIFS(NhatKy_ViPham!J:J, NhatKy_ViPham!E:E, "10_Phap", NhatKy_ViPham!F:F, B22, NhatKy_ViPham!C:C, "T13") - SUMIFS(NhatKy_ViPham!K:K, NhatKy_ViPham!E:E, "10_Phap", NhatKy_ViPham!F:F, B22, NhatKy_ViPham!C:C, "T13")</f>
        <v>100</v>
      </c>
      <c r="AE22" s="6">
        <f>100 + SUMIFS(NhatKy_ViPham!J:J, NhatKy_ViPham!E:E, "10_Phap", NhatKy_ViPham!F:F, B22, NhatKy_ViPham!C:C, "T14") - SUMIFS(NhatKy_ViPham!K:K, NhatKy_ViPham!E:E, "10_Phap", NhatKy_ViPham!F:F, B22, NhatKy_ViPham!C:C, "T14")</f>
        <v>100</v>
      </c>
      <c r="AF22" s="6">
        <f>100 + SUMIFS(NhatKy_ViPham!J:J, NhatKy_ViPham!E:E, "10_Phap", NhatKy_ViPham!F:F, B22, NhatKy_ViPham!C:C, "T15") - SUMIFS(NhatKy_ViPham!K:K, NhatKy_ViPham!E:E, "10_Phap", NhatKy_ViPham!F:F, B22, NhatKy_ViPham!C:C, "T15")</f>
        <v>100</v>
      </c>
      <c r="AG22" s="6">
        <f>100 + SUMIFS(NhatKy_ViPham!J:J, NhatKy_ViPham!E:E, "10_Phap", NhatKy_ViPham!F:F, B22, NhatKy_ViPham!C:C, "T16") - SUMIFS(NhatKy_ViPham!K:K, NhatKy_ViPham!E:E, "10_Phap", NhatKy_ViPham!F:F, B22, NhatKy_ViPham!C:C, "T16")</f>
        <v>100</v>
      </c>
      <c r="AH22" s="6">
        <f>100 + SUMIFS(NhatKy_ViPham!J:J, NhatKy_ViPham!E:E, "10_Phap", NhatKy_ViPham!F:F, B22, NhatKy_ViPham!C:C, "T17") - SUMIFS(NhatKy_ViPham!K:K, NhatKy_ViPham!E:E, "10_Phap", NhatKy_ViPham!F:F, B22, NhatKy_ViPham!C:C, "T17")</f>
        <v>100</v>
      </c>
      <c r="AI22" s="6">
        <f>100 + SUMIFS(NhatKy_ViPham!J:J, NhatKy_ViPham!E:E, "10_Phap", NhatKy_ViPham!F:F, B22, NhatKy_ViPham!C:C, "T18") - SUMIFS(NhatKy_ViPham!K:K, NhatKy_ViPham!E:E, "10_Phap", NhatKy_ViPham!F:F, B22, NhatKy_ViPham!C:C, "T18")</f>
        <v>100</v>
      </c>
      <c r="AJ22" s="6">
        <f>100 + SUMIFS(NhatKy_ViPham!J:J, NhatKy_ViPham!E:E, "10_Phap", NhatKy_ViPham!F:F, B22, NhatKy_ViPham!C:C, "T19") - SUMIFS(NhatKy_ViPham!K:K, NhatKy_ViPham!E:E, "10_Phap", NhatKy_ViPham!F:F, B22, NhatKy_ViPham!C:C, "T19")</f>
        <v>100</v>
      </c>
      <c r="AK22" s="6">
        <f>100 + SUMIFS(NhatKy_ViPham!J:J, NhatKy_ViPham!E:E, "10_Phap", NhatKy_ViPham!F:F, B22, NhatKy_ViPham!C:C, "T20") - SUMIFS(NhatKy_ViPham!K:K, NhatKy_ViPham!E:E, "10_Phap", NhatKy_ViPham!F:F, B22, NhatKy_ViPham!C:C, "T20")</f>
        <v>100</v>
      </c>
      <c r="AL22" s="6">
        <f>100 + SUMIFS(NhatKy_ViPham!J:J, NhatKy_ViPham!E:E, "10_Phap", NhatKy_ViPham!F:F, B22, NhatKy_ViPham!C:C, "T21") - SUMIFS(NhatKy_ViPham!K:K, NhatKy_ViPham!E:E, "10_Phap", NhatKy_ViPham!F:F, B22, NhatKy_ViPham!C:C, "T21")</f>
        <v>100</v>
      </c>
      <c r="AM22" s="6">
        <f>100 + SUMIFS(NhatKy_ViPham!J:J, NhatKy_ViPham!E:E, "10_Phap", NhatKy_ViPham!F:F, B22, NhatKy_ViPham!C:C, "T22") - SUMIFS(NhatKy_ViPham!K:K, NhatKy_ViPham!E:E, "10_Phap", NhatKy_ViPham!F:F, B22, NhatKy_ViPham!C:C, "T22")</f>
        <v>100</v>
      </c>
      <c r="AN22" s="6">
        <f>100 + SUMIFS(NhatKy_ViPham!J:J, NhatKy_ViPham!E:E, "10_Phap", NhatKy_ViPham!F:F, B22, NhatKy_ViPham!C:C, "T23") - SUMIFS(NhatKy_ViPham!K:K, NhatKy_ViPham!E:E, "10_Phap", NhatKy_ViPham!F:F, B22, NhatKy_ViPham!C:C, "T23")</f>
        <v>100</v>
      </c>
      <c r="AO22" s="6">
        <f>100 + SUMIFS(NhatKy_ViPham!J:J, NhatKy_ViPham!E:E, "10_Phap", NhatKy_ViPham!F:F, B22, NhatKy_ViPham!C:C, "T24") - SUMIFS(NhatKy_ViPham!K:K, NhatKy_ViPham!E:E, "10_Phap", NhatKy_ViPham!F:F, B22, NhatKy_ViPham!C:C, "T24")</f>
        <v>100</v>
      </c>
      <c r="AP22" s="6">
        <f>100 + SUMIFS(NhatKy_ViPham!J:J, NhatKy_ViPham!E:E, "10_Phap", NhatKy_ViPham!F:F, B22, NhatKy_ViPham!C:C, "T25") - SUMIFS(NhatKy_ViPham!K:K, NhatKy_ViPham!E:E, "10_Phap", NhatKy_ViPham!F:F, B22, NhatKy_ViPham!C:C, "T25")</f>
        <v>100</v>
      </c>
      <c r="AQ22" s="6">
        <f>100 + SUMIFS(NhatKy_ViPham!J:J, NhatKy_ViPham!E:E, "10_Phap", NhatKy_ViPham!F:F, B22, NhatKy_ViPham!C:C, "T26") - SUMIFS(NhatKy_ViPham!K:K, NhatKy_ViPham!E:E, "10_Phap", NhatKy_ViPham!F:F, B22, NhatKy_ViPham!C:C, "T26")</f>
        <v>100</v>
      </c>
      <c r="AR22" s="6">
        <f>100 + SUMIFS(NhatKy_ViPham!J:J, NhatKy_ViPham!E:E, "10_Phap", NhatKy_ViPham!F:F, B22, NhatKy_ViPham!C:C, "T27") - SUMIFS(NhatKy_ViPham!K:K, NhatKy_ViPham!E:E, "10_Phap", NhatKy_ViPham!F:F, B22, NhatKy_ViPham!C:C, "T27")</f>
        <v>100</v>
      </c>
      <c r="AS22" s="6">
        <f>100 + SUMIFS(NhatKy_ViPham!J:J, NhatKy_ViPham!E:E, "10_Phap", NhatKy_ViPham!F:F, B22, NhatKy_ViPham!C:C, "T28") - SUMIFS(NhatKy_ViPham!K:K, NhatKy_ViPham!E:E, "10_Phap", NhatKy_ViPham!F:F, B22, NhatKy_ViPham!C:C, "T28")</f>
        <v>100</v>
      </c>
      <c r="AT22" s="6">
        <f>100 + SUMIFS(NhatKy_ViPham!J:J, NhatKy_ViPham!E:E, "10_Phap", NhatKy_ViPham!F:F, B22, NhatKy_ViPham!C:C, "T29") - SUMIFS(NhatKy_ViPham!K:K, NhatKy_ViPham!E:E, "10_Phap", NhatKy_ViPham!F:F, B22, NhatKy_ViPham!C:C, "T29")</f>
        <v>100</v>
      </c>
      <c r="AU22" s="6">
        <f>100 + SUMIFS(NhatKy_ViPham!J:J, NhatKy_ViPham!E:E, "10_Phap", NhatKy_ViPham!F:F, B22, NhatKy_ViPham!C:C, "T30") - SUMIFS(NhatKy_ViPham!K:K, NhatKy_ViPham!E:E, "10_Phap", NhatKy_ViPham!F:F, B22, NhatKy_ViPham!C:C, "T30")</f>
        <v>100</v>
      </c>
      <c r="AV22" s="6">
        <f>100 + SUMIFS(NhatKy_ViPham!J:J, NhatKy_ViPham!E:E, "10_Phap", NhatKy_ViPham!F:F, B22, NhatKy_ViPham!C:C, "T31") - SUMIFS(NhatKy_ViPham!K:K, NhatKy_ViPham!E:E, "10_Phap", NhatKy_ViPham!F:F, B22, NhatKy_ViPham!C:C, "T31")</f>
        <v>100</v>
      </c>
      <c r="AW22" s="6">
        <f>100 + SUMIFS(NhatKy_ViPham!J:J, NhatKy_ViPham!E:E, "10_Phap", NhatKy_ViPham!F:F, B22, NhatKy_ViPham!C:C, "T32") - SUMIFS(NhatKy_ViPham!K:K, NhatKy_ViPham!E:E, "10_Phap", NhatKy_ViPham!F:F, B22, NhatKy_ViPham!C:C, "T32")</f>
        <v>100</v>
      </c>
      <c r="AX22" s="6">
        <f>100 + SUMIFS(NhatKy_ViPham!J:J, NhatKy_ViPham!E:E, "10_Phap", NhatKy_ViPham!F:F, B22, NhatKy_ViPham!C:C, "T33") - SUMIFS(NhatKy_ViPham!K:K, NhatKy_ViPham!E:E, "10_Phap", NhatKy_ViPham!F:F, B22, NhatKy_ViPham!C:C, "T33")</f>
        <v>100</v>
      </c>
      <c r="AY22" s="6">
        <f>100 + SUMIFS(NhatKy_ViPham!J:J, NhatKy_ViPham!E:E, "10_Phap", NhatKy_ViPham!F:F, B22, NhatKy_ViPham!C:C, "T34") - SUMIFS(NhatKy_ViPham!K:K, NhatKy_ViPham!E:E, "10_Phap", NhatKy_ViPham!F:F, B22, NhatKy_ViPham!C:C, "T34")</f>
        <v>100</v>
      </c>
      <c r="AZ22" s="6">
        <f>100 + SUMIFS(NhatKy_ViPham!J:J, NhatKy_ViPham!E:E, "10_Phap", NhatKy_ViPham!F:F, B22, NhatKy_ViPham!C:C, "T35") - SUMIFS(NhatKy_ViPham!K:K, NhatKy_ViPham!E:E, "10_Phap", NhatKy_ViPham!F:F, B22, NhatKy_ViPham!C:C, "T35")</f>
        <v>100</v>
      </c>
      <c r="BA22" s="12">
        <f t="shared" si="0"/>
        <v>100</v>
      </c>
      <c r="BB22" s="11" t="s">
        <v>430</v>
      </c>
      <c r="BC22" s="16" t="str">
        <f t="shared" si="1"/>
        <v>Tốt</v>
      </c>
      <c r="BD22" s="15" t="str">
        <f t="shared" si="2"/>
        <v>🟢 BÌNH THƯỜNG</v>
      </c>
    </row>
    <row r="23" spans="1:56" x14ac:dyDescent="0.25">
      <c r="A23" s="4">
        <v>15</v>
      </c>
      <c r="B23" s="10" t="s">
        <v>1225</v>
      </c>
      <c r="C23" s="4" t="s">
        <v>1226</v>
      </c>
      <c r="D23" s="4" t="s">
        <v>429</v>
      </c>
      <c r="E23" s="11" t="s">
        <v>430</v>
      </c>
      <c r="F23" s="7">
        <f>SUMIFS(NhatKy_ViPham!K:K, NhatKy_ViPham!E:E, "10_Phap", NhatKy_ViPham!F:F, B23, NhatKy_ViPham!H:H, "L01")</f>
        <v>0</v>
      </c>
      <c r="G23" s="7">
        <f>SUMIFS(NhatKy_ViPham!K:K, NhatKy_ViPham!E:E, "10_Phap", NhatKy_ViPham!F:F, B23, NhatKy_ViPham!H:H, "L02")</f>
        <v>0</v>
      </c>
      <c r="H23" s="7">
        <f>SUMIFS(NhatKy_ViPham!K:K, NhatKy_ViPham!E:E, "10_Phap", NhatKy_ViPham!F:F, B23, NhatKy_ViPham!H:H, "L03")</f>
        <v>0</v>
      </c>
      <c r="I23" s="7">
        <f>SUMIFS(NhatKy_ViPham!K:K, NhatKy_ViPham!E:E, "10_Phap", NhatKy_ViPham!F:F, B23, NhatKy_ViPham!H:H, "L04")</f>
        <v>0</v>
      </c>
      <c r="J23" s="7">
        <f>SUMIFS(NhatKy_ViPham!K:K, NhatKy_ViPham!E:E, "10_Phap", NhatKy_ViPham!F:F, B23, NhatKy_ViPham!H:H, "L05")</f>
        <v>0</v>
      </c>
      <c r="K23" s="7">
        <f>SUMIFS(NhatKy_ViPham!K:K, NhatKy_ViPham!E:E, "10_Phap", NhatKy_ViPham!F:F, B23, NhatKy_ViPham!H:H, "L06")</f>
        <v>0</v>
      </c>
      <c r="L23" s="7">
        <f>SUMIFS(NhatKy_ViPham!K:K, NhatKy_ViPham!E:E, "10_Phap", NhatKy_ViPham!F:F, B23, NhatKy_ViPham!H:H, "L07")</f>
        <v>0</v>
      </c>
      <c r="M23" s="7">
        <f>SUMIFS(NhatKy_ViPham!K:K, NhatKy_ViPham!E:E, "10_Phap", NhatKy_ViPham!F:F, B23, NhatKy_ViPham!H:H, "L08")</f>
        <v>0</v>
      </c>
      <c r="N23" s="7">
        <f>SUMIFS(NhatKy_ViPham!K:K, NhatKy_ViPham!E:E, "10_Phap", NhatKy_ViPham!F:F, B23, NhatKy_ViPham!H:H, "L09")</f>
        <v>0</v>
      </c>
      <c r="O23" s="7">
        <f>SUMIFS(NhatKy_ViPham!K:K, NhatKy_ViPham!E:E, "10_Phap", NhatKy_ViPham!F:F, B23, NhatKy_ViPham!H:H, "L10")</f>
        <v>0</v>
      </c>
      <c r="P23" s="12">
        <f>SUMIFS(NhatKy_ViPham!J:J, NhatKy_ViPham!E:E, "10_Phap", NhatKy_ViPham!F:F, B23)</f>
        <v>0</v>
      </c>
      <c r="Q23" s="13">
        <f>SUMIFS(NhatKy_ViPham!K:K, NhatKy_ViPham!E:E, "10_Phap", NhatKy_ViPham!F:F, B23)</f>
        <v>0</v>
      </c>
      <c r="R23" s="7">
        <f>100 + SUMIFS(NhatKy_ViPham!J:J, NhatKy_ViPham!E:E, "10_Phap", NhatKy_ViPham!F:F, B23, NhatKy_ViPham!C:C, "T1") - SUMIFS(NhatKy_ViPham!K:K, NhatKy_ViPham!E:E, "10_Phap", NhatKy_ViPham!F:F, B23, NhatKy_ViPham!C:C, "T1")</f>
        <v>100</v>
      </c>
      <c r="S23" s="7">
        <f>100 + SUMIFS(NhatKy_ViPham!J:J, NhatKy_ViPham!E:E, "10_Phap", NhatKy_ViPham!F:F, B23, NhatKy_ViPham!C:C, "T2") - SUMIFS(NhatKy_ViPham!K:K, NhatKy_ViPham!E:E, "10_Phap", NhatKy_ViPham!F:F, B23, NhatKy_ViPham!C:C, "T2")</f>
        <v>100</v>
      </c>
      <c r="T23" s="7">
        <f>100 + SUMIFS(NhatKy_ViPham!J:J, NhatKy_ViPham!E:E, "10_Phap", NhatKy_ViPham!F:F, B23, NhatKy_ViPham!C:C, "T3") - SUMIFS(NhatKy_ViPham!K:K, NhatKy_ViPham!E:E, "10_Phap", NhatKy_ViPham!F:F, B23, NhatKy_ViPham!C:C, "T3")</f>
        <v>100</v>
      </c>
      <c r="U23" s="7">
        <f>100 + SUMIFS(NhatKy_ViPham!J:J, NhatKy_ViPham!E:E, "10_Phap", NhatKy_ViPham!F:F, B23, NhatKy_ViPham!C:C, "T4") - SUMIFS(NhatKy_ViPham!K:K, NhatKy_ViPham!E:E, "10_Phap", NhatKy_ViPham!F:F, B23, NhatKy_ViPham!C:C, "T4")</f>
        <v>100</v>
      </c>
      <c r="V23" s="7">
        <f>100 + SUMIFS(NhatKy_ViPham!J:J, NhatKy_ViPham!E:E, "10_Phap", NhatKy_ViPham!F:F, B23, NhatKy_ViPham!C:C, "T5") - SUMIFS(NhatKy_ViPham!K:K, NhatKy_ViPham!E:E, "10_Phap", NhatKy_ViPham!F:F, B23, NhatKy_ViPham!C:C, "T5")</f>
        <v>100</v>
      </c>
      <c r="W23" s="7">
        <f>100 + SUMIFS(NhatKy_ViPham!J:J, NhatKy_ViPham!E:E, "10_Phap", NhatKy_ViPham!F:F, B23, NhatKy_ViPham!C:C, "T6") - SUMIFS(NhatKy_ViPham!K:K, NhatKy_ViPham!E:E, "10_Phap", NhatKy_ViPham!F:F, B23, NhatKy_ViPham!C:C, "T6")</f>
        <v>100</v>
      </c>
      <c r="X23" s="7">
        <f>100 + SUMIFS(NhatKy_ViPham!J:J, NhatKy_ViPham!E:E, "10_Phap", NhatKy_ViPham!F:F, B23, NhatKy_ViPham!C:C, "T7") - SUMIFS(NhatKy_ViPham!K:K, NhatKy_ViPham!E:E, "10_Phap", NhatKy_ViPham!F:F, B23, NhatKy_ViPham!C:C, "T7")</f>
        <v>100</v>
      </c>
      <c r="Y23" s="7">
        <f>100 + SUMIFS(NhatKy_ViPham!J:J, NhatKy_ViPham!E:E, "10_Phap", NhatKy_ViPham!F:F, B23, NhatKy_ViPham!C:C, "T8") - SUMIFS(NhatKy_ViPham!K:K, NhatKy_ViPham!E:E, "10_Phap", NhatKy_ViPham!F:F, B23, NhatKy_ViPham!C:C, "T8")</f>
        <v>100</v>
      </c>
      <c r="Z23" s="7">
        <f>100 + SUMIFS(NhatKy_ViPham!J:J, NhatKy_ViPham!E:E, "10_Phap", NhatKy_ViPham!F:F, B23, NhatKy_ViPham!C:C, "T9") - SUMIFS(NhatKy_ViPham!K:K, NhatKy_ViPham!E:E, "10_Phap", NhatKy_ViPham!F:F, B23, NhatKy_ViPham!C:C, "T9")</f>
        <v>100</v>
      </c>
      <c r="AA23" s="7">
        <f>100 + SUMIFS(NhatKy_ViPham!J:J, NhatKy_ViPham!E:E, "10_Phap", NhatKy_ViPham!F:F, B23, NhatKy_ViPham!C:C, "T10") - SUMIFS(NhatKy_ViPham!K:K, NhatKy_ViPham!E:E, "10_Phap", NhatKy_ViPham!F:F, B23, NhatKy_ViPham!C:C, "T10")</f>
        <v>100</v>
      </c>
      <c r="AB23" s="7">
        <f>100 + SUMIFS(NhatKy_ViPham!J:J, NhatKy_ViPham!E:E, "10_Phap", NhatKy_ViPham!F:F, B23, NhatKy_ViPham!C:C, "T11") - SUMIFS(NhatKy_ViPham!K:K, NhatKy_ViPham!E:E, "10_Phap", NhatKy_ViPham!F:F, B23, NhatKy_ViPham!C:C, "T11")</f>
        <v>100</v>
      </c>
      <c r="AC23" s="7">
        <f>100 + SUMIFS(NhatKy_ViPham!J:J, NhatKy_ViPham!E:E, "10_Phap", NhatKy_ViPham!F:F, B23, NhatKy_ViPham!C:C, "T12") - SUMIFS(NhatKy_ViPham!K:K, NhatKy_ViPham!E:E, "10_Phap", NhatKy_ViPham!F:F, B23, NhatKy_ViPham!C:C, "T12")</f>
        <v>100</v>
      </c>
      <c r="AD23" s="7">
        <f>100 + SUMIFS(NhatKy_ViPham!J:J, NhatKy_ViPham!E:E, "10_Phap", NhatKy_ViPham!F:F, B23, NhatKy_ViPham!C:C, "T13") - SUMIFS(NhatKy_ViPham!K:K, NhatKy_ViPham!E:E, "10_Phap", NhatKy_ViPham!F:F, B23, NhatKy_ViPham!C:C, "T13")</f>
        <v>100</v>
      </c>
      <c r="AE23" s="7">
        <f>100 + SUMIFS(NhatKy_ViPham!J:J, NhatKy_ViPham!E:E, "10_Phap", NhatKy_ViPham!F:F, B23, NhatKy_ViPham!C:C, "T14") - SUMIFS(NhatKy_ViPham!K:K, NhatKy_ViPham!E:E, "10_Phap", NhatKy_ViPham!F:F, B23, NhatKy_ViPham!C:C, "T14")</f>
        <v>100</v>
      </c>
      <c r="AF23" s="7">
        <f>100 + SUMIFS(NhatKy_ViPham!J:J, NhatKy_ViPham!E:E, "10_Phap", NhatKy_ViPham!F:F, B23, NhatKy_ViPham!C:C, "T15") - SUMIFS(NhatKy_ViPham!K:K, NhatKy_ViPham!E:E, "10_Phap", NhatKy_ViPham!F:F, B23, NhatKy_ViPham!C:C, "T15")</f>
        <v>100</v>
      </c>
      <c r="AG23" s="7">
        <f>100 + SUMIFS(NhatKy_ViPham!J:J, NhatKy_ViPham!E:E, "10_Phap", NhatKy_ViPham!F:F, B23, NhatKy_ViPham!C:C, "T16") - SUMIFS(NhatKy_ViPham!K:K, NhatKy_ViPham!E:E, "10_Phap", NhatKy_ViPham!F:F, B23, NhatKy_ViPham!C:C, "T16")</f>
        <v>100</v>
      </c>
      <c r="AH23" s="7">
        <f>100 + SUMIFS(NhatKy_ViPham!J:J, NhatKy_ViPham!E:E, "10_Phap", NhatKy_ViPham!F:F, B23, NhatKy_ViPham!C:C, "T17") - SUMIFS(NhatKy_ViPham!K:K, NhatKy_ViPham!E:E, "10_Phap", NhatKy_ViPham!F:F, B23, NhatKy_ViPham!C:C, "T17")</f>
        <v>100</v>
      </c>
      <c r="AI23" s="7">
        <f>100 + SUMIFS(NhatKy_ViPham!J:J, NhatKy_ViPham!E:E, "10_Phap", NhatKy_ViPham!F:F, B23, NhatKy_ViPham!C:C, "T18") - SUMIFS(NhatKy_ViPham!K:K, NhatKy_ViPham!E:E, "10_Phap", NhatKy_ViPham!F:F, B23, NhatKy_ViPham!C:C, "T18")</f>
        <v>100</v>
      </c>
      <c r="AJ23" s="7">
        <f>100 + SUMIFS(NhatKy_ViPham!J:J, NhatKy_ViPham!E:E, "10_Phap", NhatKy_ViPham!F:F, B23, NhatKy_ViPham!C:C, "T19") - SUMIFS(NhatKy_ViPham!K:K, NhatKy_ViPham!E:E, "10_Phap", NhatKy_ViPham!F:F, B23, NhatKy_ViPham!C:C, "T19")</f>
        <v>100</v>
      </c>
      <c r="AK23" s="7">
        <f>100 + SUMIFS(NhatKy_ViPham!J:J, NhatKy_ViPham!E:E, "10_Phap", NhatKy_ViPham!F:F, B23, NhatKy_ViPham!C:C, "T20") - SUMIFS(NhatKy_ViPham!K:K, NhatKy_ViPham!E:E, "10_Phap", NhatKy_ViPham!F:F, B23, NhatKy_ViPham!C:C, "T20")</f>
        <v>100</v>
      </c>
      <c r="AL23" s="7">
        <f>100 + SUMIFS(NhatKy_ViPham!J:J, NhatKy_ViPham!E:E, "10_Phap", NhatKy_ViPham!F:F, B23, NhatKy_ViPham!C:C, "T21") - SUMIFS(NhatKy_ViPham!K:K, NhatKy_ViPham!E:E, "10_Phap", NhatKy_ViPham!F:F, B23, NhatKy_ViPham!C:C, "T21")</f>
        <v>100</v>
      </c>
      <c r="AM23" s="7">
        <f>100 + SUMIFS(NhatKy_ViPham!J:J, NhatKy_ViPham!E:E, "10_Phap", NhatKy_ViPham!F:F, B23, NhatKy_ViPham!C:C, "T22") - SUMIFS(NhatKy_ViPham!K:K, NhatKy_ViPham!E:E, "10_Phap", NhatKy_ViPham!F:F, B23, NhatKy_ViPham!C:C, "T22")</f>
        <v>100</v>
      </c>
      <c r="AN23" s="7">
        <f>100 + SUMIFS(NhatKy_ViPham!J:J, NhatKy_ViPham!E:E, "10_Phap", NhatKy_ViPham!F:F, B23, NhatKy_ViPham!C:C, "T23") - SUMIFS(NhatKy_ViPham!K:K, NhatKy_ViPham!E:E, "10_Phap", NhatKy_ViPham!F:F, B23, NhatKy_ViPham!C:C, "T23")</f>
        <v>100</v>
      </c>
      <c r="AO23" s="7">
        <f>100 + SUMIFS(NhatKy_ViPham!J:J, NhatKy_ViPham!E:E, "10_Phap", NhatKy_ViPham!F:F, B23, NhatKy_ViPham!C:C, "T24") - SUMIFS(NhatKy_ViPham!K:K, NhatKy_ViPham!E:E, "10_Phap", NhatKy_ViPham!F:F, B23, NhatKy_ViPham!C:C, "T24")</f>
        <v>100</v>
      </c>
      <c r="AP23" s="7">
        <f>100 + SUMIFS(NhatKy_ViPham!J:J, NhatKy_ViPham!E:E, "10_Phap", NhatKy_ViPham!F:F, B23, NhatKy_ViPham!C:C, "T25") - SUMIFS(NhatKy_ViPham!K:K, NhatKy_ViPham!E:E, "10_Phap", NhatKy_ViPham!F:F, B23, NhatKy_ViPham!C:C, "T25")</f>
        <v>100</v>
      </c>
      <c r="AQ23" s="7">
        <f>100 + SUMIFS(NhatKy_ViPham!J:J, NhatKy_ViPham!E:E, "10_Phap", NhatKy_ViPham!F:F, B23, NhatKy_ViPham!C:C, "T26") - SUMIFS(NhatKy_ViPham!K:K, NhatKy_ViPham!E:E, "10_Phap", NhatKy_ViPham!F:F, B23, NhatKy_ViPham!C:C, "T26")</f>
        <v>100</v>
      </c>
      <c r="AR23" s="7">
        <f>100 + SUMIFS(NhatKy_ViPham!J:J, NhatKy_ViPham!E:E, "10_Phap", NhatKy_ViPham!F:F, B23, NhatKy_ViPham!C:C, "T27") - SUMIFS(NhatKy_ViPham!K:K, NhatKy_ViPham!E:E, "10_Phap", NhatKy_ViPham!F:F, B23, NhatKy_ViPham!C:C, "T27")</f>
        <v>100</v>
      </c>
      <c r="AS23" s="7">
        <f>100 + SUMIFS(NhatKy_ViPham!J:J, NhatKy_ViPham!E:E, "10_Phap", NhatKy_ViPham!F:F, B23, NhatKy_ViPham!C:C, "T28") - SUMIFS(NhatKy_ViPham!K:K, NhatKy_ViPham!E:E, "10_Phap", NhatKy_ViPham!F:F, B23, NhatKy_ViPham!C:C, "T28")</f>
        <v>100</v>
      </c>
      <c r="AT23" s="7">
        <f>100 + SUMIFS(NhatKy_ViPham!J:J, NhatKy_ViPham!E:E, "10_Phap", NhatKy_ViPham!F:F, B23, NhatKy_ViPham!C:C, "T29") - SUMIFS(NhatKy_ViPham!K:K, NhatKy_ViPham!E:E, "10_Phap", NhatKy_ViPham!F:F, B23, NhatKy_ViPham!C:C, "T29")</f>
        <v>100</v>
      </c>
      <c r="AU23" s="7">
        <f>100 + SUMIFS(NhatKy_ViPham!J:J, NhatKy_ViPham!E:E, "10_Phap", NhatKy_ViPham!F:F, B23, NhatKy_ViPham!C:C, "T30") - SUMIFS(NhatKy_ViPham!K:K, NhatKy_ViPham!E:E, "10_Phap", NhatKy_ViPham!F:F, B23, NhatKy_ViPham!C:C, "T30")</f>
        <v>100</v>
      </c>
      <c r="AV23" s="7">
        <f>100 + SUMIFS(NhatKy_ViPham!J:J, NhatKy_ViPham!E:E, "10_Phap", NhatKy_ViPham!F:F, B23, NhatKy_ViPham!C:C, "T31") - SUMIFS(NhatKy_ViPham!K:K, NhatKy_ViPham!E:E, "10_Phap", NhatKy_ViPham!F:F, B23, NhatKy_ViPham!C:C, "T31")</f>
        <v>100</v>
      </c>
      <c r="AW23" s="7">
        <f>100 + SUMIFS(NhatKy_ViPham!J:J, NhatKy_ViPham!E:E, "10_Phap", NhatKy_ViPham!F:F, B23, NhatKy_ViPham!C:C, "T32") - SUMIFS(NhatKy_ViPham!K:K, NhatKy_ViPham!E:E, "10_Phap", NhatKy_ViPham!F:F, B23, NhatKy_ViPham!C:C, "T32")</f>
        <v>100</v>
      </c>
      <c r="AX23" s="7">
        <f>100 + SUMIFS(NhatKy_ViPham!J:J, NhatKy_ViPham!E:E, "10_Phap", NhatKy_ViPham!F:F, B23, NhatKy_ViPham!C:C, "T33") - SUMIFS(NhatKy_ViPham!K:K, NhatKy_ViPham!E:E, "10_Phap", NhatKy_ViPham!F:F, B23, NhatKy_ViPham!C:C, "T33")</f>
        <v>100</v>
      </c>
      <c r="AY23" s="7">
        <f>100 + SUMIFS(NhatKy_ViPham!J:J, NhatKy_ViPham!E:E, "10_Phap", NhatKy_ViPham!F:F, B23, NhatKy_ViPham!C:C, "T34") - SUMIFS(NhatKy_ViPham!K:K, NhatKy_ViPham!E:E, "10_Phap", NhatKy_ViPham!F:F, B23, NhatKy_ViPham!C:C, "T34")</f>
        <v>100</v>
      </c>
      <c r="AZ23" s="7">
        <f>100 + SUMIFS(NhatKy_ViPham!J:J, NhatKy_ViPham!E:E, "10_Phap", NhatKy_ViPham!F:F, B23, NhatKy_ViPham!C:C, "T35") - SUMIFS(NhatKy_ViPham!K:K, NhatKy_ViPham!E:E, "10_Phap", NhatKy_ViPham!F:F, B23, NhatKy_ViPham!C:C, "T35")</f>
        <v>100</v>
      </c>
      <c r="BA23" s="12">
        <f t="shared" si="0"/>
        <v>100</v>
      </c>
      <c r="BB23" s="11" t="s">
        <v>430</v>
      </c>
      <c r="BC23" s="14" t="str">
        <f t="shared" si="1"/>
        <v>Tốt</v>
      </c>
      <c r="BD23" s="10" t="str">
        <f t="shared" si="2"/>
        <v>🟢 BÌNH THƯỜNG</v>
      </c>
    </row>
    <row r="24" spans="1:56" x14ac:dyDescent="0.25">
      <c r="A24" s="5">
        <v>16</v>
      </c>
      <c r="B24" s="15" t="s">
        <v>1227</v>
      </c>
      <c r="C24" s="5" t="s">
        <v>852</v>
      </c>
      <c r="D24" s="5" t="s">
        <v>435</v>
      </c>
      <c r="E24" s="11" t="s">
        <v>430</v>
      </c>
      <c r="F24" s="6">
        <f>SUMIFS(NhatKy_ViPham!K:K, NhatKy_ViPham!E:E, "10_Phap", NhatKy_ViPham!F:F, B24, NhatKy_ViPham!H:H, "L01")</f>
        <v>0</v>
      </c>
      <c r="G24" s="6">
        <f>SUMIFS(NhatKy_ViPham!K:K, NhatKy_ViPham!E:E, "10_Phap", NhatKy_ViPham!F:F, B24, NhatKy_ViPham!H:H, "L02")</f>
        <v>0</v>
      </c>
      <c r="H24" s="6">
        <f>SUMIFS(NhatKy_ViPham!K:K, NhatKy_ViPham!E:E, "10_Phap", NhatKy_ViPham!F:F, B24, NhatKy_ViPham!H:H, "L03")</f>
        <v>0</v>
      </c>
      <c r="I24" s="6">
        <f>SUMIFS(NhatKy_ViPham!K:K, NhatKy_ViPham!E:E, "10_Phap", NhatKy_ViPham!F:F, B24, NhatKy_ViPham!H:H, "L04")</f>
        <v>0</v>
      </c>
      <c r="J24" s="6">
        <f>SUMIFS(NhatKy_ViPham!K:K, NhatKy_ViPham!E:E, "10_Phap", NhatKy_ViPham!F:F, B24, NhatKy_ViPham!H:H, "L05")</f>
        <v>0</v>
      </c>
      <c r="K24" s="6">
        <f>SUMIFS(NhatKy_ViPham!K:K, NhatKy_ViPham!E:E, "10_Phap", NhatKy_ViPham!F:F, B24, NhatKy_ViPham!H:H, "L06")</f>
        <v>0</v>
      </c>
      <c r="L24" s="6">
        <f>SUMIFS(NhatKy_ViPham!K:K, NhatKy_ViPham!E:E, "10_Phap", NhatKy_ViPham!F:F, B24, NhatKy_ViPham!H:H, "L07")</f>
        <v>0</v>
      </c>
      <c r="M24" s="6">
        <f>SUMIFS(NhatKy_ViPham!K:K, NhatKy_ViPham!E:E, "10_Phap", NhatKy_ViPham!F:F, B24, NhatKy_ViPham!H:H, "L08")</f>
        <v>0</v>
      </c>
      <c r="N24" s="6">
        <f>SUMIFS(NhatKy_ViPham!K:K, NhatKy_ViPham!E:E, "10_Phap", NhatKy_ViPham!F:F, B24, NhatKy_ViPham!H:H, "L09")</f>
        <v>0</v>
      </c>
      <c r="O24" s="6">
        <f>SUMIFS(NhatKy_ViPham!K:K, NhatKy_ViPham!E:E, "10_Phap", NhatKy_ViPham!F:F, B24, NhatKy_ViPham!H:H, "L10")</f>
        <v>0</v>
      </c>
      <c r="P24" s="12">
        <f>SUMIFS(NhatKy_ViPham!J:J, NhatKy_ViPham!E:E, "10_Phap", NhatKy_ViPham!F:F, B24)</f>
        <v>0</v>
      </c>
      <c r="Q24" s="13">
        <f>SUMIFS(NhatKy_ViPham!K:K, NhatKy_ViPham!E:E, "10_Phap", NhatKy_ViPham!F:F, B24)</f>
        <v>0</v>
      </c>
      <c r="R24" s="6">
        <f>100 + SUMIFS(NhatKy_ViPham!J:J, NhatKy_ViPham!E:E, "10_Phap", NhatKy_ViPham!F:F, B24, NhatKy_ViPham!C:C, "T1") - SUMIFS(NhatKy_ViPham!K:K, NhatKy_ViPham!E:E, "10_Phap", NhatKy_ViPham!F:F, B24, NhatKy_ViPham!C:C, "T1")</f>
        <v>100</v>
      </c>
      <c r="S24" s="6">
        <f>100 + SUMIFS(NhatKy_ViPham!J:J, NhatKy_ViPham!E:E, "10_Phap", NhatKy_ViPham!F:F, B24, NhatKy_ViPham!C:C, "T2") - SUMIFS(NhatKy_ViPham!K:K, NhatKy_ViPham!E:E, "10_Phap", NhatKy_ViPham!F:F, B24, NhatKy_ViPham!C:C, "T2")</f>
        <v>100</v>
      </c>
      <c r="T24" s="6">
        <f>100 + SUMIFS(NhatKy_ViPham!J:J, NhatKy_ViPham!E:E, "10_Phap", NhatKy_ViPham!F:F, B24, NhatKy_ViPham!C:C, "T3") - SUMIFS(NhatKy_ViPham!K:K, NhatKy_ViPham!E:E, "10_Phap", NhatKy_ViPham!F:F, B24, NhatKy_ViPham!C:C, "T3")</f>
        <v>100</v>
      </c>
      <c r="U24" s="6">
        <f>100 + SUMIFS(NhatKy_ViPham!J:J, NhatKy_ViPham!E:E, "10_Phap", NhatKy_ViPham!F:F, B24, NhatKy_ViPham!C:C, "T4") - SUMIFS(NhatKy_ViPham!K:K, NhatKy_ViPham!E:E, "10_Phap", NhatKy_ViPham!F:F, B24, NhatKy_ViPham!C:C, "T4")</f>
        <v>100</v>
      </c>
      <c r="V24" s="6">
        <f>100 + SUMIFS(NhatKy_ViPham!J:J, NhatKy_ViPham!E:E, "10_Phap", NhatKy_ViPham!F:F, B24, NhatKy_ViPham!C:C, "T5") - SUMIFS(NhatKy_ViPham!K:K, NhatKy_ViPham!E:E, "10_Phap", NhatKy_ViPham!F:F, B24, NhatKy_ViPham!C:C, "T5")</f>
        <v>100</v>
      </c>
      <c r="W24" s="6">
        <f>100 + SUMIFS(NhatKy_ViPham!J:J, NhatKy_ViPham!E:E, "10_Phap", NhatKy_ViPham!F:F, B24, NhatKy_ViPham!C:C, "T6") - SUMIFS(NhatKy_ViPham!K:K, NhatKy_ViPham!E:E, "10_Phap", NhatKy_ViPham!F:F, B24, NhatKy_ViPham!C:C, "T6")</f>
        <v>100</v>
      </c>
      <c r="X24" s="6">
        <f>100 + SUMIFS(NhatKy_ViPham!J:J, NhatKy_ViPham!E:E, "10_Phap", NhatKy_ViPham!F:F, B24, NhatKy_ViPham!C:C, "T7") - SUMIFS(NhatKy_ViPham!K:K, NhatKy_ViPham!E:E, "10_Phap", NhatKy_ViPham!F:F, B24, NhatKy_ViPham!C:C, "T7")</f>
        <v>100</v>
      </c>
      <c r="Y24" s="6">
        <f>100 + SUMIFS(NhatKy_ViPham!J:J, NhatKy_ViPham!E:E, "10_Phap", NhatKy_ViPham!F:F, B24, NhatKy_ViPham!C:C, "T8") - SUMIFS(NhatKy_ViPham!K:K, NhatKy_ViPham!E:E, "10_Phap", NhatKy_ViPham!F:F, B24, NhatKy_ViPham!C:C, "T8")</f>
        <v>100</v>
      </c>
      <c r="Z24" s="6">
        <f>100 + SUMIFS(NhatKy_ViPham!J:J, NhatKy_ViPham!E:E, "10_Phap", NhatKy_ViPham!F:F, B24, NhatKy_ViPham!C:C, "T9") - SUMIFS(NhatKy_ViPham!K:K, NhatKy_ViPham!E:E, "10_Phap", NhatKy_ViPham!F:F, B24, NhatKy_ViPham!C:C, "T9")</f>
        <v>100</v>
      </c>
      <c r="AA24" s="6">
        <f>100 + SUMIFS(NhatKy_ViPham!J:J, NhatKy_ViPham!E:E, "10_Phap", NhatKy_ViPham!F:F, B24, NhatKy_ViPham!C:C, "T10") - SUMIFS(NhatKy_ViPham!K:K, NhatKy_ViPham!E:E, "10_Phap", NhatKy_ViPham!F:F, B24, NhatKy_ViPham!C:C, "T10")</f>
        <v>100</v>
      </c>
      <c r="AB24" s="6">
        <f>100 + SUMIFS(NhatKy_ViPham!J:J, NhatKy_ViPham!E:E, "10_Phap", NhatKy_ViPham!F:F, B24, NhatKy_ViPham!C:C, "T11") - SUMIFS(NhatKy_ViPham!K:K, NhatKy_ViPham!E:E, "10_Phap", NhatKy_ViPham!F:F, B24, NhatKy_ViPham!C:C, "T11")</f>
        <v>100</v>
      </c>
      <c r="AC24" s="6">
        <f>100 + SUMIFS(NhatKy_ViPham!J:J, NhatKy_ViPham!E:E, "10_Phap", NhatKy_ViPham!F:F, B24, NhatKy_ViPham!C:C, "T12") - SUMIFS(NhatKy_ViPham!K:K, NhatKy_ViPham!E:E, "10_Phap", NhatKy_ViPham!F:F, B24, NhatKy_ViPham!C:C, "T12")</f>
        <v>100</v>
      </c>
      <c r="AD24" s="6">
        <f>100 + SUMIFS(NhatKy_ViPham!J:J, NhatKy_ViPham!E:E, "10_Phap", NhatKy_ViPham!F:F, B24, NhatKy_ViPham!C:C, "T13") - SUMIFS(NhatKy_ViPham!K:K, NhatKy_ViPham!E:E, "10_Phap", NhatKy_ViPham!F:F, B24, NhatKy_ViPham!C:C, "T13")</f>
        <v>100</v>
      </c>
      <c r="AE24" s="6">
        <f>100 + SUMIFS(NhatKy_ViPham!J:J, NhatKy_ViPham!E:E, "10_Phap", NhatKy_ViPham!F:F, B24, NhatKy_ViPham!C:C, "T14") - SUMIFS(NhatKy_ViPham!K:K, NhatKy_ViPham!E:E, "10_Phap", NhatKy_ViPham!F:F, B24, NhatKy_ViPham!C:C, "T14")</f>
        <v>100</v>
      </c>
      <c r="AF24" s="6">
        <f>100 + SUMIFS(NhatKy_ViPham!J:J, NhatKy_ViPham!E:E, "10_Phap", NhatKy_ViPham!F:F, B24, NhatKy_ViPham!C:C, "T15") - SUMIFS(NhatKy_ViPham!K:K, NhatKy_ViPham!E:E, "10_Phap", NhatKy_ViPham!F:F, B24, NhatKy_ViPham!C:C, "T15")</f>
        <v>100</v>
      </c>
      <c r="AG24" s="6">
        <f>100 + SUMIFS(NhatKy_ViPham!J:J, NhatKy_ViPham!E:E, "10_Phap", NhatKy_ViPham!F:F, B24, NhatKy_ViPham!C:C, "T16") - SUMIFS(NhatKy_ViPham!K:K, NhatKy_ViPham!E:E, "10_Phap", NhatKy_ViPham!F:F, B24, NhatKy_ViPham!C:C, "T16")</f>
        <v>100</v>
      </c>
      <c r="AH24" s="6">
        <f>100 + SUMIFS(NhatKy_ViPham!J:J, NhatKy_ViPham!E:E, "10_Phap", NhatKy_ViPham!F:F, B24, NhatKy_ViPham!C:C, "T17") - SUMIFS(NhatKy_ViPham!K:K, NhatKy_ViPham!E:E, "10_Phap", NhatKy_ViPham!F:F, B24, NhatKy_ViPham!C:C, "T17")</f>
        <v>100</v>
      </c>
      <c r="AI24" s="6">
        <f>100 + SUMIFS(NhatKy_ViPham!J:J, NhatKy_ViPham!E:E, "10_Phap", NhatKy_ViPham!F:F, B24, NhatKy_ViPham!C:C, "T18") - SUMIFS(NhatKy_ViPham!K:K, NhatKy_ViPham!E:E, "10_Phap", NhatKy_ViPham!F:F, B24, NhatKy_ViPham!C:C, "T18")</f>
        <v>100</v>
      </c>
      <c r="AJ24" s="6">
        <f>100 + SUMIFS(NhatKy_ViPham!J:J, NhatKy_ViPham!E:E, "10_Phap", NhatKy_ViPham!F:F, B24, NhatKy_ViPham!C:C, "T19") - SUMIFS(NhatKy_ViPham!K:K, NhatKy_ViPham!E:E, "10_Phap", NhatKy_ViPham!F:F, B24, NhatKy_ViPham!C:C, "T19")</f>
        <v>100</v>
      </c>
      <c r="AK24" s="6">
        <f>100 + SUMIFS(NhatKy_ViPham!J:J, NhatKy_ViPham!E:E, "10_Phap", NhatKy_ViPham!F:F, B24, NhatKy_ViPham!C:C, "T20") - SUMIFS(NhatKy_ViPham!K:K, NhatKy_ViPham!E:E, "10_Phap", NhatKy_ViPham!F:F, B24, NhatKy_ViPham!C:C, "T20")</f>
        <v>100</v>
      </c>
      <c r="AL24" s="6">
        <f>100 + SUMIFS(NhatKy_ViPham!J:J, NhatKy_ViPham!E:E, "10_Phap", NhatKy_ViPham!F:F, B24, NhatKy_ViPham!C:C, "T21") - SUMIFS(NhatKy_ViPham!K:K, NhatKy_ViPham!E:E, "10_Phap", NhatKy_ViPham!F:F, B24, NhatKy_ViPham!C:C, "T21")</f>
        <v>100</v>
      </c>
      <c r="AM24" s="6">
        <f>100 + SUMIFS(NhatKy_ViPham!J:J, NhatKy_ViPham!E:E, "10_Phap", NhatKy_ViPham!F:F, B24, NhatKy_ViPham!C:C, "T22") - SUMIFS(NhatKy_ViPham!K:K, NhatKy_ViPham!E:E, "10_Phap", NhatKy_ViPham!F:F, B24, NhatKy_ViPham!C:C, "T22")</f>
        <v>100</v>
      </c>
      <c r="AN24" s="6">
        <f>100 + SUMIFS(NhatKy_ViPham!J:J, NhatKy_ViPham!E:E, "10_Phap", NhatKy_ViPham!F:F, B24, NhatKy_ViPham!C:C, "T23") - SUMIFS(NhatKy_ViPham!K:K, NhatKy_ViPham!E:E, "10_Phap", NhatKy_ViPham!F:F, B24, NhatKy_ViPham!C:C, "T23")</f>
        <v>100</v>
      </c>
      <c r="AO24" s="6">
        <f>100 + SUMIFS(NhatKy_ViPham!J:J, NhatKy_ViPham!E:E, "10_Phap", NhatKy_ViPham!F:F, B24, NhatKy_ViPham!C:C, "T24") - SUMIFS(NhatKy_ViPham!K:K, NhatKy_ViPham!E:E, "10_Phap", NhatKy_ViPham!F:F, B24, NhatKy_ViPham!C:C, "T24")</f>
        <v>100</v>
      </c>
      <c r="AP24" s="6">
        <f>100 + SUMIFS(NhatKy_ViPham!J:J, NhatKy_ViPham!E:E, "10_Phap", NhatKy_ViPham!F:F, B24, NhatKy_ViPham!C:C, "T25") - SUMIFS(NhatKy_ViPham!K:K, NhatKy_ViPham!E:E, "10_Phap", NhatKy_ViPham!F:F, B24, NhatKy_ViPham!C:C, "T25")</f>
        <v>100</v>
      </c>
      <c r="AQ24" s="6">
        <f>100 + SUMIFS(NhatKy_ViPham!J:J, NhatKy_ViPham!E:E, "10_Phap", NhatKy_ViPham!F:F, B24, NhatKy_ViPham!C:C, "T26") - SUMIFS(NhatKy_ViPham!K:K, NhatKy_ViPham!E:E, "10_Phap", NhatKy_ViPham!F:F, B24, NhatKy_ViPham!C:C, "T26")</f>
        <v>100</v>
      </c>
      <c r="AR24" s="6">
        <f>100 + SUMIFS(NhatKy_ViPham!J:J, NhatKy_ViPham!E:E, "10_Phap", NhatKy_ViPham!F:F, B24, NhatKy_ViPham!C:C, "T27") - SUMIFS(NhatKy_ViPham!K:K, NhatKy_ViPham!E:E, "10_Phap", NhatKy_ViPham!F:F, B24, NhatKy_ViPham!C:C, "T27")</f>
        <v>100</v>
      </c>
      <c r="AS24" s="6">
        <f>100 + SUMIFS(NhatKy_ViPham!J:J, NhatKy_ViPham!E:E, "10_Phap", NhatKy_ViPham!F:F, B24, NhatKy_ViPham!C:C, "T28") - SUMIFS(NhatKy_ViPham!K:K, NhatKy_ViPham!E:E, "10_Phap", NhatKy_ViPham!F:F, B24, NhatKy_ViPham!C:C, "T28")</f>
        <v>100</v>
      </c>
      <c r="AT24" s="6">
        <f>100 + SUMIFS(NhatKy_ViPham!J:J, NhatKy_ViPham!E:E, "10_Phap", NhatKy_ViPham!F:F, B24, NhatKy_ViPham!C:C, "T29") - SUMIFS(NhatKy_ViPham!K:K, NhatKy_ViPham!E:E, "10_Phap", NhatKy_ViPham!F:F, B24, NhatKy_ViPham!C:C, "T29")</f>
        <v>100</v>
      </c>
      <c r="AU24" s="6">
        <f>100 + SUMIFS(NhatKy_ViPham!J:J, NhatKy_ViPham!E:E, "10_Phap", NhatKy_ViPham!F:F, B24, NhatKy_ViPham!C:C, "T30") - SUMIFS(NhatKy_ViPham!K:K, NhatKy_ViPham!E:E, "10_Phap", NhatKy_ViPham!F:F, B24, NhatKy_ViPham!C:C, "T30")</f>
        <v>100</v>
      </c>
      <c r="AV24" s="6">
        <f>100 + SUMIFS(NhatKy_ViPham!J:J, NhatKy_ViPham!E:E, "10_Phap", NhatKy_ViPham!F:F, B24, NhatKy_ViPham!C:C, "T31") - SUMIFS(NhatKy_ViPham!K:K, NhatKy_ViPham!E:E, "10_Phap", NhatKy_ViPham!F:F, B24, NhatKy_ViPham!C:C, "T31")</f>
        <v>100</v>
      </c>
      <c r="AW24" s="6">
        <f>100 + SUMIFS(NhatKy_ViPham!J:J, NhatKy_ViPham!E:E, "10_Phap", NhatKy_ViPham!F:F, B24, NhatKy_ViPham!C:C, "T32") - SUMIFS(NhatKy_ViPham!K:K, NhatKy_ViPham!E:E, "10_Phap", NhatKy_ViPham!F:F, B24, NhatKy_ViPham!C:C, "T32")</f>
        <v>100</v>
      </c>
      <c r="AX24" s="6">
        <f>100 + SUMIFS(NhatKy_ViPham!J:J, NhatKy_ViPham!E:E, "10_Phap", NhatKy_ViPham!F:F, B24, NhatKy_ViPham!C:C, "T33") - SUMIFS(NhatKy_ViPham!K:K, NhatKy_ViPham!E:E, "10_Phap", NhatKy_ViPham!F:F, B24, NhatKy_ViPham!C:C, "T33")</f>
        <v>100</v>
      </c>
      <c r="AY24" s="6">
        <f>100 + SUMIFS(NhatKy_ViPham!J:J, NhatKy_ViPham!E:E, "10_Phap", NhatKy_ViPham!F:F, B24, NhatKy_ViPham!C:C, "T34") - SUMIFS(NhatKy_ViPham!K:K, NhatKy_ViPham!E:E, "10_Phap", NhatKy_ViPham!F:F, B24, NhatKy_ViPham!C:C, "T34")</f>
        <v>100</v>
      </c>
      <c r="AZ24" s="6">
        <f>100 + SUMIFS(NhatKy_ViPham!J:J, NhatKy_ViPham!E:E, "10_Phap", NhatKy_ViPham!F:F, B24, NhatKy_ViPham!C:C, "T35") - SUMIFS(NhatKy_ViPham!K:K, NhatKy_ViPham!E:E, "10_Phap", NhatKy_ViPham!F:F, B24, NhatKy_ViPham!C:C, "T35")</f>
        <v>100</v>
      </c>
      <c r="BA24" s="12">
        <f t="shared" si="0"/>
        <v>100</v>
      </c>
      <c r="BB24" s="11" t="s">
        <v>430</v>
      </c>
      <c r="BC24" s="16" t="str">
        <f t="shared" si="1"/>
        <v>Tốt</v>
      </c>
      <c r="BD24" s="15" t="str">
        <f t="shared" si="2"/>
        <v>🟢 BÌNH THƯỜNG</v>
      </c>
    </row>
    <row r="25" spans="1:56" x14ac:dyDescent="0.25">
      <c r="A25" s="4">
        <v>17</v>
      </c>
      <c r="B25" s="10" t="s">
        <v>448</v>
      </c>
      <c r="C25" s="4" t="s">
        <v>771</v>
      </c>
      <c r="D25" s="4" t="s">
        <v>435</v>
      </c>
      <c r="E25" s="11" t="s">
        <v>430</v>
      </c>
      <c r="F25" s="7">
        <f>SUMIFS(NhatKy_ViPham!K:K, NhatKy_ViPham!E:E, "10_Phap", NhatKy_ViPham!F:F, B25, NhatKy_ViPham!H:H, "L01")</f>
        <v>0</v>
      </c>
      <c r="G25" s="7">
        <f>SUMIFS(NhatKy_ViPham!K:K, NhatKy_ViPham!E:E, "10_Phap", NhatKy_ViPham!F:F, B25, NhatKy_ViPham!H:H, "L02")</f>
        <v>0</v>
      </c>
      <c r="H25" s="7">
        <f>SUMIFS(NhatKy_ViPham!K:K, NhatKy_ViPham!E:E, "10_Phap", NhatKy_ViPham!F:F, B25, NhatKy_ViPham!H:H, "L03")</f>
        <v>0</v>
      </c>
      <c r="I25" s="7">
        <f>SUMIFS(NhatKy_ViPham!K:K, NhatKy_ViPham!E:E, "10_Phap", NhatKy_ViPham!F:F, B25, NhatKy_ViPham!H:H, "L04")</f>
        <v>0</v>
      </c>
      <c r="J25" s="7">
        <f>SUMIFS(NhatKy_ViPham!K:K, NhatKy_ViPham!E:E, "10_Phap", NhatKy_ViPham!F:F, B25, NhatKy_ViPham!H:H, "L05")</f>
        <v>0</v>
      </c>
      <c r="K25" s="7">
        <f>SUMIFS(NhatKy_ViPham!K:K, NhatKy_ViPham!E:E, "10_Phap", NhatKy_ViPham!F:F, B25, NhatKy_ViPham!H:H, "L06")</f>
        <v>0</v>
      </c>
      <c r="L25" s="7">
        <f>SUMIFS(NhatKy_ViPham!K:K, NhatKy_ViPham!E:E, "10_Phap", NhatKy_ViPham!F:F, B25, NhatKy_ViPham!H:H, "L07")</f>
        <v>0</v>
      </c>
      <c r="M25" s="7">
        <f>SUMIFS(NhatKy_ViPham!K:K, NhatKy_ViPham!E:E, "10_Phap", NhatKy_ViPham!F:F, B25, NhatKy_ViPham!H:H, "L08")</f>
        <v>0</v>
      </c>
      <c r="N25" s="7">
        <f>SUMIFS(NhatKy_ViPham!K:K, NhatKy_ViPham!E:E, "10_Phap", NhatKy_ViPham!F:F, B25, NhatKy_ViPham!H:H, "L09")</f>
        <v>0</v>
      </c>
      <c r="O25" s="7">
        <f>SUMIFS(NhatKy_ViPham!K:K, NhatKy_ViPham!E:E, "10_Phap", NhatKy_ViPham!F:F, B25, NhatKy_ViPham!H:H, "L10")</f>
        <v>0</v>
      </c>
      <c r="P25" s="12">
        <f>SUMIFS(NhatKy_ViPham!J:J, NhatKy_ViPham!E:E, "10_Phap", NhatKy_ViPham!F:F, B25)</f>
        <v>0</v>
      </c>
      <c r="Q25" s="13">
        <f>SUMIFS(NhatKy_ViPham!K:K, NhatKy_ViPham!E:E, "10_Phap", NhatKy_ViPham!F:F, B25)</f>
        <v>0</v>
      </c>
      <c r="R25" s="7">
        <f>100 + SUMIFS(NhatKy_ViPham!J:J, NhatKy_ViPham!E:E, "10_Phap", NhatKy_ViPham!F:F, B25, NhatKy_ViPham!C:C, "T1") - SUMIFS(NhatKy_ViPham!K:K, NhatKy_ViPham!E:E, "10_Phap", NhatKy_ViPham!F:F, B25, NhatKy_ViPham!C:C, "T1")</f>
        <v>100</v>
      </c>
      <c r="S25" s="7">
        <f>100 + SUMIFS(NhatKy_ViPham!J:J, NhatKy_ViPham!E:E, "10_Phap", NhatKy_ViPham!F:F, B25, NhatKy_ViPham!C:C, "T2") - SUMIFS(NhatKy_ViPham!K:K, NhatKy_ViPham!E:E, "10_Phap", NhatKy_ViPham!F:F, B25, NhatKy_ViPham!C:C, "T2")</f>
        <v>100</v>
      </c>
      <c r="T25" s="7">
        <f>100 + SUMIFS(NhatKy_ViPham!J:J, NhatKy_ViPham!E:E, "10_Phap", NhatKy_ViPham!F:F, B25, NhatKy_ViPham!C:C, "T3") - SUMIFS(NhatKy_ViPham!K:K, NhatKy_ViPham!E:E, "10_Phap", NhatKy_ViPham!F:F, B25, NhatKy_ViPham!C:C, "T3")</f>
        <v>100</v>
      </c>
      <c r="U25" s="7">
        <f>100 + SUMIFS(NhatKy_ViPham!J:J, NhatKy_ViPham!E:E, "10_Phap", NhatKy_ViPham!F:F, B25, NhatKy_ViPham!C:C, "T4") - SUMIFS(NhatKy_ViPham!K:K, NhatKy_ViPham!E:E, "10_Phap", NhatKy_ViPham!F:F, B25, NhatKy_ViPham!C:C, "T4")</f>
        <v>100</v>
      </c>
      <c r="V25" s="7">
        <f>100 + SUMIFS(NhatKy_ViPham!J:J, NhatKy_ViPham!E:E, "10_Phap", NhatKy_ViPham!F:F, B25, NhatKy_ViPham!C:C, "T5") - SUMIFS(NhatKy_ViPham!K:K, NhatKy_ViPham!E:E, "10_Phap", NhatKy_ViPham!F:F, B25, NhatKy_ViPham!C:C, "T5")</f>
        <v>100</v>
      </c>
      <c r="W25" s="7">
        <f>100 + SUMIFS(NhatKy_ViPham!J:J, NhatKy_ViPham!E:E, "10_Phap", NhatKy_ViPham!F:F, B25, NhatKy_ViPham!C:C, "T6") - SUMIFS(NhatKy_ViPham!K:K, NhatKy_ViPham!E:E, "10_Phap", NhatKy_ViPham!F:F, B25, NhatKy_ViPham!C:C, "T6")</f>
        <v>100</v>
      </c>
      <c r="X25" s="7">
        <f>100 + SUMIFS(NhatKy_ViPham!J:J, NhatKy_ViPham!E:E, "10_Phap", NhatKy_ViPham!F:F, B25, NhatKy_ViPham!C:C, "T7") - SUMIFS(NhatKy_ViPham!K:K, NhatKy_ViPham!E:E, "10_Phap", NhatKy_ViPham!F:F, B25, NhatKy_ViPham!C:C, "T7")</f>
        <v>100</v>
      </c>
      <c r="Y25" s="7">
        <f>100 + SUMIFS(NhatKy_ViPham!J:J, NhatKy_ViPham!E:E, "10_Phap", NhatKy_ViPham!F:F, B25, NhatKy_ViPham!C:C, "T8") - SUMIFS(NhatKy_ViPham!K:K, NhatKy_ViPham!E:E, "10_Phap", NhatKy_ViPham!F:F, B25, NhatKy_ViPham!C:C, "T8")</f>
        <v>100</v>
      </c>
      <c r="Z25" s="7">
        <f>100 + SUMIFS(NhatKy_ViPham!J:J, NhatKy_ViPham!E:E, "10_Phap", NhatKy_ViPham!F:F, B25, NhatKy_ViPham!C:C, "T9") - SUMIFS(NhatKy_ViPham!K:K, NhatKy_ViPham!E:E, "10_Phap", NhatKy_ViPham!F:F, B25, NhatKy_ViPham!C:C, "T9")</f>
        <v>100</v>
      </c>
      <c r="AA25" s="7">
        <f>100 + SUMIFS(NhatKy_ViPham!J:J, NhatKy_ViPham!E:E, "10_Phap", NhatKy_ViPham!F:F, B25, NhatKy_ViPham!C:C, "T10") - SUMIFS(NhatKy_ViPham!K:K, NhatKy_ViPham!E:E, "10_Phap", NhatKy_ViPham!F:F, B25, NhatKy_ViPham!C:C, "T10")</f>
        <v>100</v>
      </c>
      <c r="AB25" s="7">
        <f>100 + SUMIFS(NhatKy_ViPham!J:J, NhatKy_ViPham!E:E, "10_Phap", NhatKy_ViPham!F:F, B25, NhatKy_ViPham!C:C, "T11") - SUMIFS(NhatKy_ViPham!K:K, NhatKy_ViPham!E:E, "10_Phap", NhatKy_ViPham!F:F, B25, NhatKy_ViPham!C:C, "T11")</f>
        <v>100</v>
      </c>
      <c r="AC25" s="7">
        <f>100 + SUMIFS(NhatKy_ViPham!J:J, NhatKy_ViPham!E:E, "10_Phap", NhatKy_ViPham!F:F, B25, NhatKy_ViPham!C:C, "T12") - SUMIFS(NhatKy_ViPham!K:K, NhatKy_ViPham!E:E, "10_Phap", NhatKy_ViPham!F:F, B25, NhatKy_ViPham!C:C, "T12")</f>
        <v>100</v>
      </c>
      <c r="AD25" s="7">
        <f>100 + SUMIFS(NhatKy_ViPham!J:J, NhatKy_ViPham!E:E, "10_Phap", NhatKy_ViPham!F:F, B25, NhatKy_ViPham!C:C, "T13") - SUMIFS(NhatKy_ViPham!K:K, NhatKy_ViPham!E:E, "10_Phap", NhatKy_ViPham!F:F, B25, NhatKy_ViPham!C:C, "T13")</f>
        <v>100</v>
      </c>
      <c r="AE25" s="7">
        <f>100 + SUMIFS(NhatKy_ViPham!J:J, NhatKy_ViPham!E:E, "10_Phap", NhatKy_ViPham!F:F, B25, NhatKy_ViPham!C:C, "T14") - SUMIFS(NhatKy_ViPham!K:K, NhatKy_ViPham!E:E, "10_Phap", NhatKy_ViPham!F:F, B25, NhatKy_ViPham!C:C, "T14")</f>
        <v>100</v>
      </c>
      <c r="AF25" s="7">
        <f>100 + SUMIFS(NhatKy_ViPham!J:J, NhatKy_ViPham!E:E, "10_Phap", NhatKy_ViPham!F:F, B25, NhatKy_ViPham!C:C, "T15") - SUMIFS(NhatKy_ViPham!K:K, NhatKy_ViPham!E:E, "10_Phap", NhatKy_ViPham!F:F, B25, NhatKy_ViPham!C:C, "T15")</f>
        <v>100</v>
      </c>
      <c r="AG25" s="7">
        <f>100 + SUMIFS(NhatKy_ViPham!J:J, NhatKy_ViPham!E:E, "10_Phap", NhatKy_ViPham!F:F, B25, NhatKy_ViPham!C:C, "T16") - SUMIFS(NhatKy_ViPham!K:K, NhatKy_ViPham!E:E, "10_Phap", NhatKy_ViPham!F:F, B25, NhatKy_ViPham!C:C, "T16")</f>
        <v>100</v>
      </c>
      <c r="AH25" s="7">
        <f>100 + SUMIFS(NhatKy_ViPham!J:J, NhatKy_ViPham!E:E, "10_Phap", NhatKy_ViPham!F:F, B25, NhatKy_ViPham!C:C, "T17") - SUMIFS(NhatKy_ViPham!K:K, NhatKy_ViPham!E:E, "10_Phap", NhatKy_ViPham!F:F, B25, NhatKy_ViPham!C:C, "T17")</f>
        <v>100</v>
      </c>
      <c r="AI25" s="7">
        <f>100 + SUMIFS(NhatKy_ViPham!J:J, NhatKy_ViPham!E:E, "10_Phap", NhatKy_ViPham!F:F, B25, NhatKy_ViPham!C:C, "T18") - SUMIFS(NhatKy_ViPham!K:K, NhatKy_ViPham!E:E, "10_Phap", NhatKy_ViPham!F:F, B25, NhatKy_ViPham!C:C, "T18")</f>
        <v>100</v>
      </c>
      <c r="AJ25" s="7">
        <f>100 + SUMIFS(NhatKy_ViPham!J:J, NhatKy_ViPham!E:E, "10_Phap", NhatKy_ViPham!F:F, B25, NhatKy_ViPham!C:C, "T19") - SUMIFS(NhatKy_ViPham!K:K, NhatKy_ViPham!E:E, "10_Phap", NhatKy_ViPham!F:F, B25, NhatKy_ViPham!C:C, "T19")</f>
        <v>100</v>
      </c>
      <c r="AK25" s="7">
        <f>100 + SUMIFS(NhatKy_ViPham!J:J, NhatKy_ViPham!E:E, "10_Phap", NhatKy_ViPham!F:F, B25, NhatKy_ViPham!C:C, "T20") - SUMIFS(NhatKy_ViPham!K:K, NhatKy_ViPham!E:E, "10_Phap", NhatKy_ViPham!F:F, B25, NhatKy_ViPham!C:C, "T20")</f>
        <v>100</v>
      </c>
      <c r="AL25" s="7">
        <f>100 + SUMIFS(NhatKy_ViPham!J:J, NhatKy_ViPham!E:E, "10_Phap", NhatKy_ViPham!F:F, B25, NhatKy_ViPham!C:C, "T21") - SUMIFS(NhatKy_ViPham!K:K, NhatKy_ViPham!E:E, "10_Phap", NhatKy_ViPham!F:F, B25, NhatKy_ViPham!C:C, "T21")</f>
        <v>100</v>
      </c>
      <c r="AM25" s="7">
        <f>100 + SUMIFS(NhatKy_ViPham!J:J, NhatKy_ViPham!E:E, "10_Phap", NhatKy_ViPham!F:F, B25, NhatKy_ViPham!C:C, "T22") - SUMIFS(NhatKy_ViPham!K:K, NhatKy_ViPham!E:E, "10_Phap", NhatKy_ViPham!F:F, B25, NhatKy_ViPham!C:C, "T22")</f>
        <v>100</v>
      </c>
      <c r="AN25" s="7">
        <f>100 + SUMIFS(NhatKy_ViPham!J:J, NhatKy_ViPham!E:E, "10_Phap", NhatKy_ViPham!F:F, B25, NhatKy_ViPham!C:C, "T23") - SUMIFS(NhatKy_ViPham!K:K, NhatKy_ViPham!E:E, "10_Phap", NhatKy_ViPham!F:F, B25, NhatKy_ViPham!C:C, "T23")</f>
        <v>100</v>
      </c>
      <c r="AO25" s="7">
        <f>100 + SUMIFS(NhatKy_ViPham!J:J, NhatKy_ViPham!E:E, "10_Phap", NhatKy_ViPham!F:F, B25, NhatKy_ViPham!C:C, "T24") - SUMIFS(NhatKy_ViPham!K:K, NhatKy_ViPham!E:E, "10_Phap", NhatKy_ViPham!F:F, B25, NhatKy_ViPham!C:C, "T24")</f>
        <v>100</v>
      </c>
      <c r="AP25" s="7">
        <f>100 + SUMIFS(NhatKy_ViPham!J:J, NhatKy_ViPham!E:E, "10_Phap", NhatKy_ViPham!F:F, B25, NhatKy_ViPham!C:C, "T25") - SUMIFS(NhatKy_ViPham!K:K, NhatKy_ViPham!E:E, "10_Phap", NhatKy_ViPham!F:F, B25, NhatKy_ViPham!C:C, "T25")</f>
        <v>100</v>
      </c>
      <c r="AQ25" s="7">
        <f>100 + SUMIFS(NhatKy_ViPham!J:J, NhatKy_ViPham!E:E, "10_Phap", NhatKy_ViPham!F:F, B25, NhatKy_ViPham!C:C, "T26") - SUMIFS(NhatKy_ViPham!K:K, NhatKy_ViPham!E:E, "10_Phap", NhatKy_ViPham!F:F, B25, NhatKy_ViPham!C:C, "T26")</f>
        <v>100</v>
      </c>
      <c r="AR25" s="7">
        <f>100 + SUMIFS(NhatKy_ViPham!J:J, NhatKy_ViPham!E:E, "10_Phap", NhatKy_ViPham!F:F, B25, NhatKy_ViPham!C:C, "T27") - SUMIFS(NhatKy_ViPham!K:K, NhatKy_ViPham!E:E, "10_Phap", NhatKy_ViPham!F:F, B25, NhatKy_ViPham!C:C, "T27")</f>
        <v>100</v>
      </c>
      <c r="AS25" s="7">
        <f>100 + SUMIFS(NhatKy_ViPham!J:J, NhatKy_ViPham!E:E, "10_Phap", NhatKy_ViPham!F:F, B25, NhatKy_ViPham!C:C, "T28") - SUMIFS(NhatKy_ViPham!K:K, NhatKy_ViPham!E:E, "10_Phap", NhatKy_ViPham!F:F, B25, NhatKy_ViPham!C:C, "T28")</f>
        <v>100</v>
      </c>
      <c r="AT25" s="7">
        <f>100 + SUMIFS(NhatKy_ViPham!J:J, NhatKy_ViPham!E:E, "10_Phap", NhatKy_ViPham!F:F, B25, NhatKy_ViPham!C:C, "T29") - SUMIFS(NhatKy_ViPham!K:K, NhatKy_ViPham!E:E, "10_Phap", NhatKy_ViPham!F:F, B25, NhatKy_ViPham!C:C, "T29")</f>
        <v>100</v>
      </c>
      <c r="AU25" s="7">
        <f>100 + SUMIFS(NhatKy_ViPham!J:J, NhatKy_ViPham!E:E, "10_Phap", NhatKy_ViPham!F:F, B25, NhatKy_ViPham!C:C, "T30") - SUMIFS(NhatKy_ViPham!K:K, NhatKy_ViPham!E:E, "10_Phap", NhatKy_ViPham!F:F, B25, NhatKy_ViPham!C:C, "T30")</f>
        <v>100</v>
      </c>
      <c r="AV25" s="7">
        <f>100 + SUMIFS(NhatKy_ViPham!J:J, NhatKy_ViPham!E:E, "10_Phap", NhatKy_ViPham!F:F, B25, NhatKy_ViPham!C:C, "T31") - SUMIFS(NhatKy_ViPham!K:K, NhatKy_ViPham!E:E, "10_Phap", NhatKy_ViPham!F:F, B25, NhatKy_ViPham!C:C, "T31")</f>
        <v>100</v>
      </c>
      <c r="AW25" s="7">
        <f>100 + SUMIFS(NhatKy_ViPham!J:J, NhatKy_ViPham!E:E, "10_Phap", NhatKy_ViPham!F:F, B25, NhatKy_ViPham!C:C, "T32") - SUMIFS(NhatKy_ViPham!K:K, NhatKy_ViPham!E:E, "10_Phap", NhatKy_ViPham!F:F, B25, NhatKy_ViPham!C:C, "T32")</f>
        <v>100</v>
      </c>
      <c r="AX25" s="7">
        <f>100 + SUMIFS(NhatKy_ViPham!J:J, NhatKy_ViPham!E:E, "10_Phap", NhatKy_ViPham!F:F, B25, NhatKy_ViPham!C:C, "T33") - SUMIFS(NhatKy_ViPham!K:K, NhatKy_ViPham!E:E, "10_Phap", NhatKy_ViPham!F:F, B25, NhatKy_ViPham!C:C, "T33")</f>
        <v>100</v>
      </c>
      <c r="AY25" s="7">
        <f>100 + SUMIFS(NhatKy_ViPham!J:J, NhatKy_ViPham!E:E, "10_Phap", NhatKy_ViPham!F:F, B25, NhatKy_ViPham!C:C, "T34") - SUMIFS(NhatKy_ViPham!K:K, NhatKy_ViPham!E:E, "10_Phap", NhatKy_ViPham!F:F, B25, NhatKy_ViPham!C:C, "T34")</f>
        <v>100</v>
      </c>
      <c r="AZ25" s="7">
        <f>100 + SUMIFS(NhatKy_ViPham!J:J, NhatKy_ViPham!E:E, "10_Phap", NhatKy_ViPham!F:F, B25, NhatKy_ViPham!C:C, "T35") - SUMIFS(NhatKy_ViPham!K:K, NhatKy_ViPham!E:E, "10_Phap", NhatKy_ViPham!F:F, B25, NhatKy_ViPham!C:C, "T35")</f>
        <v>100</v>
      </c>
      <c r="BA25" s="12">
        <f t="shared" si="0"/>
        <v>100</v>
      </c>
      <c r="BB25" s="11" t="s">
        <v>430</v>
      </c>
      <c r="BC25" s="14" t="str">
        <f t="shared" si="1"/>
        <v>Tốt</v>
      </c>
      <c r="BD25" s="10" t="str">
        <f t="shared" si="2"/>
        <v>🟢 BÌNH THƯỜNG</v>
      </c>
    </row>
    <row r="26" spans="1:56" x14ac:dyDescent="0.25">
      <c r="A26" s="5">
        <v>18</v>
      </c>
      <c r="B26" s="15" t="s">
        <v>1228</v>
      </c>
      <c r="C26" s="5" t="s">
        <v>461</v>
      </c>
      <c r="D26" s="5" t="s">
        <v>429</v>
      </c>
      <c r="E26" s="11" t="s">
        <v>430</v>
      </c>
      <c r="F26" s="6">
        <f>SUMIFS(NhatKy_ViPham!K:K, NhatKy_ViPham!E:E, "10_Phap", NhatKy_ViPham!F:F, B26, NhatKy_ViPham!H:H, "L01")</f>
        <v>0</v>
      </c>
      <c r="G26" s="6">
        <f>SUMIFS(NhatKy_ViPham!K:K, NhatKy_ViPham!E:E, "10_Phap", NhatKy_ViPham!F:F, B26, NhatKy_ViPham!H:H, "L02")</f>
        <v>0</v>
      </c>
      <c r="H26" s="6">
        <f>SUMIFS(NhatKy_ViPham!K:K, NhatKy_ViPham!E:E, "10_Phap", NhatKy_ViPham!F:F, B26, NhatKy_ViPham!H:H, "L03")</f>
        <v>0</v>
      </c>
      <c r="I26" s="6">
        <f>SUMIFS(NhatKy_ViPham!K:K, NhatKy_ViPham!E:E, "10_Phap", NhatKy_ViPham!F:F, B26, NhatKy_ViPham!H:H, "L04")</f>
        <v>0</v>
      </c>
      <c r="J26" s="6">
        <f>SUMIFS(NhatKy_ViPham!K:K, NhatKy_ViPham!E:E, "10_Phap", NhatKy_ViPham!F:F, B26, NhatKy_ViPham!H:H, "L05")</f>
        <v>0</v>
      </c>
      <c r="K26" s="6">
        <f>SUMIFS(NhatKy_ViPham!K:K, NhatKy_ViPham!E:E, "10_Phap", NhatKy_ViPham!F:F, B26, NhatKy_ViPham!H:H, "L06")</f>
        <v>0</v>
      </c>
      <c r="L26" s="6">
        <f>SUMIFS(NhatKy_ViPham!K:K, NhatKy_ViPham!E:E, "10_Phap", NhatKy_ViPham!F:F, B26, NhatKy_ViPham!H:H, "L07")</f>
        <v>0</v>
      </c>
      <c r="M26" s="6">
        <f>SUMIFS(NhatKy_ViPham!K:K, NhatKy_ViPham!E:E, "10_Phap", NhatKy_ViPham!F:F, B26, NhatKy_ViPham!H:H, "L08")</f>
        <v>0</v>
      </c>
      <c r="N26" s="6">
        <f>SUMIFS(NhatKy_ViPham!K:K, NhatKy_ViPham!E:E, "10_Phap", NhatKy_ViPham!F:F, B26, NhatKy_ViPham!H:H, "L09")</f>
        <v>0</v>
      </c>
      <c r="O26" s="6">
        <f>SUMIFS(NhatKy_ViPham!K:K, NhatKy_ViPham!E:E, "10_Phap", NhatKy_ViPham!F:F, B26, NhatKy_ViPham!H:H, "L10")</f>
        <v>0</v>
      </c>
      <c r="P26" s="12">
        <f>SUMIFS(NhatKy_ViPham!J:J, NhatKy_ViPham!E:E, "10_Phap", NhatKy_ViPham!F:F, B26)</f>
        <v>0</v>
      </c>
      <c r="Q26" s="13">
        <f>SUMIFS(NhatKy_ViPham!K:K, NhatKy_ViPham!E:E, "10_Phap", NhatKy_ViPham!F:F, B26)</f>
        <v>0</v>
      </c>
      <c r="R26" s="6">
        <f>100 + SUMIFS(NhatKy_ViPham!J:J, NhatKy_ViPham!E:E, "10_Phap", NhatKy_ViPham!F:F, B26, NhatKy_ViPham!C:C, "T1") - SUMIFS(NhatKy_ViPham!K:K, NhatKy_ViPham!E:E, "10_Phap", NhatKy_ViPham!F:F, B26, NhatKy_ViPham!C:C, "T1")</f>
        <v>100</v>
      </c>
      <c r="S26" s="6">
        <f>100 + SUMIFS(NhatKy_ViPham!J:J, NhatKy_ViPham!E:E, "10_Phap", NhatKy_ViPham!F:F, B26, NhatKy_ViPham!C:C, "T2") - SUMIFS(NhatKy_ViPham!K:K, NhatKy_ViPham!E:E, "10_Phap", NhatKy_ViPham!F:F, B26, NhatKy_ViPham!C:C, "T2")</f>
        <v>100</v>
      </c>
      <c r="T26" s="6">
        <f>100 + SUMIFS(NhatKy_ViPham!J:J, NhatKy_ViPham!E:E, "10_Phap", NhatKy_ViPham!F:F, B26, NhatKy_ViPham!C:C, "T3") - SUMIFS(NhatKy_ViPham!K:K, NhatKy_ViPham!E:E, "10_Phap", NhatKy_ViPham!F:F, B26, NhatKy_ViPham!C:C, "T3")</f>
        <v>100</v>
      </c>
      <c r="U26" s="6">
        <f>100 + SUMIFS(NhatKy_ViPham!J:J, NhatKy_ViPham!E:E, "10_Phap", NhatKy_ViPham!F:F, B26, NhatKy_ViPham!C:C, "T4") - SUMIFS(NhatKy_ViPham!K:K, NhatKy_ViPham!E:E, "10_Phap", NhatKy_ViPham!F:F, B26, NhatKy_ViPham!C:C, "T4")</f>
        <v>100</v>
      </c>
      <c r="V26" s="6">
        <f>100 + SUMIFS(NhatKy_ViPham!J:J, NhatKy_ViPham!E:E, "10_Phap", NhatKy_ViPham!F:F, B26, NhatKy_ViPham!C:C, "T5") - SUMIFS(NhatKy_ViPham!K:K, NhatKy_ViPham!E:E, "10_Phap", NhatKy_ViPham!F:F, B26, NhatKy_ViPham!C:C, "T5")</f>
        <v>100</v>
      </c>
      <c r="W26" s="6">
        <f>100 + SUMIFS(NhatKy_ViPham!J:J, NhatKy_ViPham!E:E, "10_Phap", NhatKy_ViPham!F:F, B26, NhatKy_ViPham!C:C, "T6") - SUMIFS(NhatKy_ViPham!K:K, NhatKy_ViPham!E:E, "10_Phap", NhatKy_ViPham!F:F, B26, NhatKy_ViPham!C:C, "T6")</f>
        <v>100</v>
      </c>
      <c r="X26" s="6">
        <f>100 + SUMIFS(NhatKy_ViPham!J:J, NhatKy_ViPham!E:E, "10_Phap", NhatKy_ViPham!F:F, B26, NhatKy_ViPham!C:C, "T7") - SUMIFS(NhatKy_ViPham!K:K, NhatKy_ViPham!E:E, "10_Phap", NhatKy_ViPham!F:F, B26, NhatKy_ViPham!C:C, "T7")</f>
        <v>100</v>
      </c>
      <c r="Y26" s="6">
        <f>100 + SUMIFS(NhatKy_ViPham!J:J, NhatKy_ViPham!E:E, "10_Phap", NhatKy_ViPham!F:F, B26, NhatKy_ViPham!C:C, "T8") - SUMIFS(NhatKy_ViPham!K:K, NhatKy_ViPham!E:E, "10_Phap", NhatKy_ViPham!F:F, B26, NhatKy_ViPham!C:C, "T8")</f>
        <v>100</v>
      </c>
      <c r="Z26" s="6">
        <f>100 + SUMIFS(NhatKy_ViPham!J:J, NhatKy_ViPham!E:E, "10_Phap", NhatKy_ViPham!F:F, B26, NhatKy_ViPham!C:C, "T9") - SUMIFS(NhatKy_ViPham!K:K, NhatKy_ViPham!E:E, "10_Phap", NhatKy_ViPham!F:F, B26, NhatKy_ViPham!C:C, "T9")</f>
        <v>100</v>
      </c>
      <c r="AA26" s="6">
        <f>100 + SUMIFS(NhatKy_ViPham!J:J, NhatKy_ViPham!E:E, "10_Phap", NhatKy_ViPham!F:F, B26, NhatKy_ViPham!C:C, "T10") - SUMIFS(NhatKy_ViPham!K:K, NhatKy_ViPham!E:E, "10_Phap", NhatKy_ViPham!F:F, B26, NhatKy_ViPham!C:C, "T10")</f>
        <v>100</v>
      </c>
      <c r="AB26" s="6">
        <f>100 + SUMIFS(NhatKy_ViPham!J:J, NhatKy_ViPham!E:E, "10_Phap", NhatKy_ViPham!F:F, B26, NhatKy_ViPham!C:C, "T11") - SUMIFS(NhatKy_ViPham!K:K, NhatKy_ViPham!E:E, "10_Phap", NhatKy_ViPham!F:F, B26, NhatKy_ViPham!C:C, "T11")</f>
        <v>100</v>
      </c>
      <c r="AC26" s="6">
        <f>100 + SUMIFS(NhatKy_ViPham!J:J, NhatKy_ViPham!E:E, "10_Phap", NhatKy_ViPham!F:F, B26, NhatKy_ViPham!C:C, "T12") - SUMIFS(NhatKy_ViPham!K:K, NhatKy_ViPham!E:E, "10_Phap", NhatKy_ViPham!F:F, B26, NhatKy_ViPham!C:C, "T12")</f>
        <v>100</v>
      </c>
      <c r="AD26" s="6">
        <f>100 + SUMIFS(NhatKy_ViPham!J:J, NhatKy_ViPham!E:E, "10_Phap", NhatKy_ViPham!F:F, B26, NhatKy_ViPham!C:C, "T13") - SUMIFS(NhatKy_ViPham!K:K, NhatKy_ViPham!E:E, "10_Phap", NhatKy_ViPham!F:F, B26, NhatKy_ViPham!C:C, "T13")</f>
        <v>100</v>
      </c>
      <c r="AE26" s="6">
        <f>100 + SUMIFS(NhatKy_ViPham!J:J, NhatKy_ViPham!E:E, "10_Phap", NhatKy_ViPham!F:F, B26, NhatKy_ViPham!C:C, "T14") - SUMIFS(NhatKy_ViPham!K:K, NhatKy_ViPham!E:E, "10_Phap", NhatKy_ViPham!F:F, B26, NhatKy_ViPham!C:C, "T14")</f>
        <v>100</v>
      </c>
      <c r="AF26" s="6">
        <f>100 + SUMIFS(NhatKy_ViPham!J:J, NhatKy_ViPham!E:E, "10_Phap", NhatKy_ViPham!F:F, B26, NhatKy_ViPham!C:C, "T15") - SUMIFS(NhatKy_ViPham!K:K, NhatKy_ViPham!E:E, "10_Phap", NhatKy_ViPham!F:F, B26, NhatKy_ViPham!C:C, "T15")</f>
        <v>100</v>
      </c>
      <c r="AG26" s="6">
        <f>100 + SUMIFS(NhatKy_ViPham!J:J, NhatKy_ViPham!E:E, "10_Phap", NhatKy_ViPham!F:F, B26, NhatKy_ViPham!C:C, "T16") - SUMIFS(NhatKy_ViPham!K:K, NhatKy_ViPham!E:E, "10_Phap", NhatKy_ViPham!F:F, B26, NhatKy_ViPham!C:C, "T16")</f>
        <v>100</v>
      </c>
      <c r="AH26" s="6">
        <f>100 + SUMIFS(NhatKy_ViPham!J:J, NhatKy_ViPham!E:E, "10_Phap", NhatKy_ViPham!F:F, B26, NhatKy_ViPham!C:C, "T17") - SUMIFS(NhatKy_ViPham!K:K, NhatKy_ViPham!E:E, "10_Phap", NhatKy_ViPham!F:F, B26, NhatKy_ViPham!C:C, "T17")</f>
        <v>100</v>
      </c>
      <c r="AI26" s="6">
        <f>100 + SUMIFS(NhatKy_ViPham!J:J, NhatKy_ViPham!E:E, "10_Phap", NhatKy_ViPham!F:F, B26, NhatKy_ViPham!C:C, "T18") - SUMIFS(NhatKy_ViPham!K:K, NhatKy_ViPham!E:E, "10_Phap", NhatKy_ViPham!F:F, B26, NhatKy_ViPham!C:C, "T18")</f>
        <v>100</v>
      </c>
      <c r="AJ26" s="6">
        <f>100 + SUMIFS(NhatKy_ViPham!J:J, NhatKy_ViPham!E:E, "10_Phap", NhatKy_ViPham!F:F, B26, NhatKy_ViPham!C:C, "T19") - SUMIFS(NhatKy_ViPham!K:K, NhatKy_ViPham!E:E, "10_Phap", NhatKy_ViPham!F:F, B26, NhatKy_ViPham!C:C, "T19")</f>
        <v>100</v>
      </c>
      <c r="AK26" s="6">
        <f>100 + SUMIFS(NhatKy_ViPham!J:J, NhatKy_ViPham!E:E, "10_Phap", NhatKy_ViPham!F:F, B26, NhatKy_ViPham!C:C, "T20") - SUMIFS(NhatKy_ViPham!K:K, NhatKy_ViPham!E:E, "10_Phap", NhatKy_ViPham!F:F, B26, NhatKy_ViPham!C:C, "T20")</f>
        <v>100</v>
      </c>
      <c r="AL26" s="6">
        <f>100 + SUMIFS(NhatKy_ViPham!J:J, NhatKy_ViPham!E:E, "10_Phap", NhatKy_ViPham!F:F, B26, NhatKy_ViPham!C:C, "T21") - SUMIFS(NhatKy_ViPham!K:K, NhatKy_ViPham!E:E, "10_Phap", NhatKy_ViPham!F:F, B26, NhatKy_ViPham!C:C, "T21")</f>
        <v>100</v>
      </c>
      <c r="AM26" s="6">
        <f>100 + SUMIFS(NhatKy_ViPham!J:J, NhatKy_ViPham!E:E, "10_Phap", NhatKy_ViPham!F:F, B26, NhatKy_ViPham!C:C, "T22") - SUMIFS(NhatKy_ViPham!K:K, NhatKy_ViPham!E:E, "10_Phap", NhatKy_ViPham!F:F, B26, NhatKy_ViPham!C:C, "T22")</f>
        <v>100</v>
      </c>
      <c r="AN26" s="6">
        <f>100 + SUMIFS(NhatKy_ViPham!J:J, NhatKy_ViPham!E:E, "10_Phap", NhatKy_ViPham!F:F, B26, NhatKy_ViPham!C:C, "T23") - SUMIFS(NhatKy_ViPham!K:K, NhatKy_ViPham!E:E, "10_Phap", NhatKy_ViPham!F:F, B26, NhatKy_ViPham!C:C, "T23")</f>
        <v>100</v>
      </c>
      <c r="AO26" s="6">
        <f>100 + SUMIFS(NhatKy_ViPham!J:J, NhatKy_ViPham!E:E, "10_Phap", NhatKy_ViPham!F:F, B26, NhatKy_ViPham!C:C, "T24") - SUMIFS(NhatKy_ViPham!K:K, NhatKy_ViPham!E:E, "10_Phap", NhatKy_ViPham!F:F, B26, NhatKy_ViPham!C:C, "T24")</f>
        <v>100</v>
      </c>
      <c r="AP26" s="6">
        <f>100 + SUMIFS(NhatKy_ViPham!J:J, NhatKy_ViPham!E:E, "10_Phap", NhatKy_ViPham!F:F, B26, NhatKy_ViPham!C:C, "T25") - SUMIFS(NhatKy_ViPham!K:K, NhatKy_ViPham!E:E, "10_Phap", NhatKy_ViPham!F:F, B26, NhatKy_ViPham!C:C, "T25")</f>
        <v>100</v>
      </c>
      <c r="AQ26" s="6">
        <f>100 + SUMIFS(NhatKy_ViPham!J:J, NhatKy_ViPham!E:E, "10_Phap", NhatKy_ViPham!F:F, B26, NhatKy_ViPham!C:C, "T26") - SUMIFS(NhatKy_ViPham!K:K, NhatKy_ViPham!E:E, "10_Phap", NhatKy_ViPham!F:F, B26, NhatKy_ViPham!C:C, "T26")</f>
        <v>100</v>
      </c>
      <c r="AR26" s="6">
        <f>100 + SUMIFS(NhatKy_ViPham!J:J, NhatKy_ViPham!E:E, "10_Phap", NhatKy_ViPham!F:F, B26, NhatKy_ViPham!C:C, "T27") - SUMIFS(NhatKy_ViPham!K:K, NhatKy_ViPham!E:E, "10_Phap", NhatKy_ViPham!F:F, B26, NhatKy_ViPham!C:C, "T27")</f>
        <v>100</v>
      </c>
      <c r="AS26" s="6">
        <f>100 + SUMIFS(NhatKy_ViPham!J:J, NhatKy_ViPham!E:E, "10_Phap", NhatKy_ViPham!F:F, B26, NhatKy_ViPham!C:C, "T28") - SUMIFS(NhatKy_ViPham!K:K, NhatKy_ViPham!E:E, "10_Phap", NhatKy_ViPham!F:F, B26, NhatKy_ViPham!C:C, "T28")</f>
        <v>100</v>
      </c>
      <c r="AT26" s="6">
        <f>100 + SUMIFS(NhatKy_ViPham!J:J, NhatKy_ViPham!E:E, "10_Phap", NhatKy_ViPham!F:F, B26, NhatKy_ViPham!C:C, "T29") - SUMIFS(NhatKy_ViPham!K:K, NhatKy_ViPham!E:E, "10_Phap", NhatKy_ViPham!F:F, B26, NhatKy_ViPham!C:C, "T29")</f>
        <v>100</v>
      </c>
      <c r="AU26" s="6">
        <f>100 + SUMIFS(NhatKy_ViPham!J:J, NhatKy_ViPham!E:E, "10_Phap", NhatKy_ViPham!F:F, B26, NhatKy_ViPham!C:C, "T30") - SUMIFS(NhatKy_ViPham!K:K, NhatKy_ViPham!E:E, "10_Phap", NhatKy_ViPham!F:F, B26, NhatKy_ViPham!C:C, "T30")</f>
        <v>100</v>
      </c>
      <c r="AV26" s="6">
        <f>100 + SUMIFS(NhatKy_ViPham!J:J, NhatKy_ViPham!E:E, "10_Phap", NhatKy_ViPham!F:F, B26, NhatKy_ViPham!C:C, "T31") - SUMIFS(NhatKy_ViPham!K:K, NhatKy_ViPham!E:E, "10_Phap", NhatKy_ViPham!F:F, B26, NhatKy_ViPham!C:C, "T31")</f>
        <v>100</v>
      </c>
      <c r="AW26" s="6">
        <f>100 + SUMIFS(NhatKy_ViPham!J:J, NhatKy_ViPham!E:E, "10_Phap", NhatKy_ViPham!F:F, B26, NhatKy_ViPham!C:C, "T32") - SUMIFS(NhatKy_ViPham!K:K, NhatKy_ViPham!E:E, "10_Phap", NhatKy_ViPham!F:F, B26, NhatKy_ViPham!C:C, "T32")</f>
        <v>100</v>
      </c>
      <c r="AX26" s="6">
        <f>100 + SUMIFS(NhatKy_ViPham!J:J, NhatKy_ViPham!E:E, "10_Phap", NhatKy_ViPham!F:F, B26, NhatKy_ViPham!C:C, "T33") - SUMIFS(NhatKy_ViPham!K:K, NhatKy_ViPham!E:E, "10_Phap", NhatKy_ViPham!F:F, B26, NhatKy_ViPham!C:C, "T33")</f>
        <v>100</v>
      </c>
      <c r="AY26" s="6">
        <f>100 + SUMIFS(NhatKy_ViPham!J:J, NhatKy_ViPham!E:E, "10_Phap", NhatKy_ViPham!F:F, B26, NhatKy_ViPham!C:C, "T34") - SUMIFS(NhatKy_ViPham!K:K, NhatKy_ViPham!E:E, "10_Phap", NhatKy_ViPham!F:F, B26, NhatKy_ViPham!C:C, "T34")</f>
        <v>100</v>
      </c>
      <c r="AZ26" s="6">
        <f>100 + SUMIFS(NhatKy_ViPham!J:J, NhatKy_ViPham!E:E, "10_Phap", NhatKy_ViPham!F:F, B26, NhatKy_ViPham!C:C, "T35") - SUMIFS(NhatKy_ViPham!K:K, NhatKy_ViPham!E:E, "10_Phap", NhatKy_ViPham!F:F, B26, NhatKy_ViPham!C:C, "T35")</f>
        <v>100</v>
      </c>
      <c r="BA26" s="12">
        <f t="shared" si="0"/>
        <v>100</v>
      </c>
      <c r="BB26" s="11" t="s">
        <v>430</v>
      </c>
      <c r="BC26" s="16" t="str">
        <f t="shared" si="1"/>
        <v>Tốt</v>
      </c>
      <c r="BD26" s="15" t="str">
        <f t="shared" si="2"/>
        <v>🟢 BÌNH THƯỜNG</v>
      </c>
    </row>
    <row r="27" spans="1:56" x14ac:dyDescent="0.25">
      <c r="A27" s="4">
        <v>19</v>
      </c>
      <c r="B27" s="10" t="s">
        <v>1229</v>
      </c>
      <c r="C27" s="4" t="s">
        <v>1230</v>
      </c>
      <c r="D27" s="4" t="s">
        <v>429</v>
      </c>
      <c r="E27" s="11" t="s">
        <v>430</v>
      </c>
      <c r="F27" s="7">
        <f>SUMIFS(NhatKy_ViPham!K:K, NhatKy_ViPham!E:E, "10_Phap", NhatKy_ViPham!F:F, B27, NhatKy_ViPham!H:H, "L01")</f>
        <v>0</v>
      </c>
      <c r="G27" s="7">
        <f>SUMIFS(NhatKy_ViPham!K:K, NhatKy_ViPham!E:E, "10_Phap", NhatKy_ViPham!F:F, B27, NhatKy_ViPham!H:H, "L02")</f>
        <v>0</v>
      </c>
      <c r="H27" s="7">
        <f>SUMIFS(NhatKy_ViPham!K:K, NhatKy_ViPham!E:E, "10_Phap", NhatKy_ViPham!F:F, B27, NhatKy_ViPham!H:H, "L03")</f>
        <v>0</v>
      </c>
      <c r="I27" s="7">
        <f>SUMIFS(NhatKy_ViPham!K:K, NhatKy_ViPham!E:E, "10_Phap", NhatKy_ViPham!F:F, B27, NhatKy_ViPham!H:H, "L04")</f>
        <v>0</v>
      </c>
      <c r="J27" s="7">
        <f>SUMIFS(NhatKy_ViPham!K:K, NhatKy_ViPham!E:E, "10_Phap", NhatKy_ViPham!F:F, B27, NhatKy_ViPham!H:H, "L05")</f>
        <v>0</v>
      </c>
      <c r="K27" s="7">
        <f>SUMIFS(NhatKy_ViPham!K:K, NhatKy_ViPham!E:E, "10_Phap", NhatKy_ViPham!F:F, B27, NhatKy_ViPham!H:H, "L06")</f>
        <v>0</v>
      </c>
      <c r="L27" s="7">
        <f>SUMIFS(NhatKy_ViPham!K:K, NhatKy_ViPham!E:E, "10_Phap", NhatKy_ViPham!F:F, B27, NhatKy_ViPham!H:H, "L07")</f>
        <v>0</v>
      </c>
      <c r="M27" s="7">
        <f>SUMIFS(NhatKy_ViPham!K:K, NhatKy_ViPham!E:E, "10_Phap", NhatKy_ViPham!F:F, B27, NhatKy_ViPham!H:H, "L08")</f>
        <v>0</v>
      </c>
      <c r="N27" s="7">
        <f>SUMIFS(NhatKy_ViPham!K:K, NhatKy_ViPham!E:E, "10_Phap", NhatKy_ViPham!F:F, B27, NhatKy_ViPham!H:H, "L09")</f>
        <v>0</v>
      </c>
      <c r="O27" s="7">
        <f>SUMIFS(NhatKy_ViPham!K:K, NhatKy_ViPham!E:E, "10_Phap", NhatKy_ViPham!F:F, B27, NhatKy_ViPham!H:H, "L10")</f>
        <v>0</v>
      </c>
      <c r="P27" s="12">
        <f>SUMIFS(NhatKy_ViPham!J:J, NhatKy_ViPham!E:E, "10_Phap", NhatKy_ViPham!F:F, B27)</f>
        <v>0</v>
      </c>
      <c r="Q27" s="13">
        <f>SUMIFS(NhatKy_ViPham!K:K, NhatKy_ViPham!E:E, "10_Phap", NhatKy_ViPham!F:F, B27)</f>
        <v>0</v>
      </c>
      <c r="R27" s="7">
        <f>100 + SUMIFS(NhatKy_ViPham!J:J, NhatKy_ViPham!E:E, "10_Phap", NhatKy_ViPham!F:F, B27, NhatKy_ViPham!C:C, "T1") - SUMIFS(NhatKy_ViPham!K:K, NhatKy_ViPham!E:E, "10_Phap", NhatKy_ViPham!F:F, B27, NhatKy_ViPham!C:C, "T1")</f>
        <v>100</v>
      </c>
      <c r="S27" s="7">
        <f>100 + SUMIFS(NhatKy_ViPham!J:J, NhatKy_ViPham!E:E, "10_Phap", NhatKy_ViPham!F:F, B27, NhatKy_ViPham!C:C, "T2") - SUMIFS(NhatKy_ViPham!K:K, NhatKy_ViPham!E:E, "10_Phap", NhatKy_ViPham!F:F, B27, NhatKy_ViPham!C:C, "T2")</f>
        <v>100</v>
      </c>
      <c r="T27" s="7">
        <f>100 + SUMIFS(NhatKy_ViPham!J:J, NhatKy_ViPham!E:E, "10_Phap", NhatKy_ViPham!F:F, B27, NhatKy_ViPham!C:C, "T3") - SUMIFS(NhatKy_ViPham!K:K, NhatKy_ViPham!E:E, "10_Phap", NhatKy_ViPham!F:F, B27, NhatKy_ViPham!C:C, "T3")</f>
        <v>100</v>
      </c>
      <c r="U27" s="7">
        <f>100 + SUMIFS(NhatKy_ViPham!J:J, NhatKy_ViPham!E:E, "10_Phap", NhatKy_ViPham!F:F, B27, NhatKy_ViPham!C:C, "T4") - SUMIFS(NhatKy_ViPham!K:K, NhatKy_ViPham!E:E, "10_Phap", NhatKy_ViPham!F:F, B27, NhatKy_ViPham!C:C, "T4")</f>
        <v>100</v>
      </c>
      <c r="V27" s="7">
        <f>100 + SUMIFS(NhatKy_ViPham!J:J, NhatKy_ViPham!E:E, "10_Phap", NhatKy_ViPham!F:F, B27, NhatKy_ViPham!C:C, "T5") - SUMIFS(NhatKy_ViPham!K:K, NhatKy_ViPham!E:E, "10_Phap", NhatKy_ViPham!F:F, B27, NhatKy_ViPham!C:C, "T5")</f>
        <v>100</v>
      </c>
      <c r="W27" s="7">
        <f>100 + SUMIFS(NhatKy_ViPham!J:J, NhatKy_ViPham!E:E, "10_Phap", NhatKy_ViPham!F:F, B27, NhatKy_ViPham!C:C, "T6") - SUMIFS(NhatKy_ViPham!K:K, NhatKy_ViPham!E:E, "10_Phap", NhatKy_ViPham!F:F, B27, NhatKy_ViPham!C:C, "T6")</f>
        <v>100</v>
      </c>
      <c r="X27" s="7">
        <f>100 + SUMIFS(NhatKy_ViPham!J:J, NhatKy_ViPham!E:E, "10_Phap", NhatKy_ViPham!F:F, B27, NhatKy_ViPham!C:C, "T7") - SUMIFS(NhatKy_ViPham!K:K, NhatKy_ViPham!E:E, "10_Phap", NhatKy_ViPham!F:F, B27, NhatKy_ViPham!C:C, "T7")</f>
        <v>100</v>
      </c>
      <c r="Y27" s="7">
        <f>100 + SUMIFS(NhatKy_ViPham!J:J, NhatKy_ViPham!E:E, "10_Phap", NhatKy_ViPham!F:F, B27, NhatKy_ViPham!C:C, "T8") - SUMIFS(NhatKy_ViPham!K:K, NhatKy_ViPham!E:E, "10_Phap", NhatKy_ViPham!F:F, B27, NhatKy_ViPham!C:C, "T8")</f>
        <v>100</v>
      </c>
      <c r="Z27" s="7">
        <f>100 + SUMIFS(NhatKy_ViPham!J:J, NhatKy_ViPham!E:E, "10_Phap", NhatKy_ViPham!F:F, B27, NhatKy_ViPham!C:C, "T9") - SUMIFS(NhatKy_ViPham!K:K, NhatKy_ViPham!E:E, "10_Phap", NhatKy_ViPham!F:F, B27, NhatKy_ViPham!C:C, "T9")</f>
        <v>100</v>
      </c>
      <c r="AA27" s="7">
        <f>100 + SUMIFS(NhatKy_ViPham!J:J, NhatKy_ViPham!E:E, "10_Phap", NhatKy_ViPham!F:F, B27, NhatKy_ViPham!C:C, "T10") - SUMIFS(NhatKy_ViPham!K:K, NhatKy_ViPham!E:E, "10_Phap", NhatKy_ViPham!F:F, B27, NhatKy_ViPham!C:C, "T10")</f>
        <v>100</v>
      </c>
      <c r="AB27" s="7">
        <f>100 + SUMIFS(NhatKy_ViPham!J:J, NhatKy_ViPham!E:E, "10_Phap", NhatKy_ViPham!F:F, B27, NhatKy_ViPham!C:C, "T11") - SUMIFS(NhatKy_ViPham!K:K, NhatKy_ViPham!E:E, "10_Phap", NhatKy_ViPham!F:F, B27, NhatKy_ViPham!C:C, "T11")</f>
        <v>100</v>
      </c>
      <c r="AC27" s="7">
        <f>100 + SUMIFS(NhatKy_ViPham!J:J, NhatKy_ViPham!E:E, "10_Phap", NhatKy_ViPham!F:F, B27, NhatKy_ViPham!C:C, "T12") - SUMIFS(NhatKy_ViPham!K:K, NhatKy_ViPham!E:E, "10_Phap", NhatKy_ViPham!F:F, B27, NhatKy_ViPham!C:C, "T12")</f>
        <v>100</v>
      </c>
      <c r="AD27" s="7">
        <f>100 + SUMIFS(NhatKy_ViPham!J:J, NhatKy_ViPham!E:E, "10_Phap", NhatKy_ViPham!F:F, B27, NhatKy_ViPham!C:C, "T13") - SUMIFS(NhatKy_ViPham!K:K, NhatKy_ViPham!E:E, "10_Phap", NhatKy_ViPham!F:F, B27, NhatKy_ViPham!C:C, "T13")</f>
        <v>100</v>
      </c>
      <c r="AE27" s="7">
        <f>100 + SUMIFS(NhatKy_ViPham!J:J, NhatKy_ViPham!E:E, "10_Phap", NhatKy_ViPham!F:F, B27, NhatKy_ViPham!C:C, "T14") - SUMIFS(NhatKy_ViPham!K:K, NhatKy_ViPham!E:E, "10_Phap", NhatKy_ViPham!F:F, B27, NhatKy_ViPham!C:C, "T14")</f>
        <v>100</v>
      </c>
      <c r="AF27" s="7">
        <f>100 + SUMIFS(NhatKy_ViPham!J:J, NhatKy_ViPham!E:E, "10_Phap", NhatKy_ViPham!F:F, B27, NhatKy_ViPham!C:C, "T15") - SUMIFS(NhatKy_ViPham!K:K, NhatKy_ViPham!E:E, "10_Phap", NhatKy_ViPham!F:F, B27, NhatKy_ViPham!C:C, "T15")</f>
        <v>100</v>
      </c>
      <c r="AG27" s="7">
        <f>100 + SUMIFS(NhatKy_ViPham!J:J, NhatKy_ViPham!E:E, "10_Phap", NhatKy_ViPham!F:F, B27, NhatKy_ViPham!C:C, "T16") - SUMIFS(NhatKy_ViPham!K:K, NhatKy_ViPham!E:E, "10_Phap", NhatKy_ViPham!F:F, B27, NhatKy_ViPham!C:C, "T16")</f>
        <v>100</v>
      </c>
      <c r="AH27" s="7">
        <f>100 + SUMIFS(NhatKy_ViPham!J:J, NhatKy_ViPham!E:E, "10_Phap", NhatKy_ViPham!F:F, B27, NhatKy_ViPham!C:C, "T17") - SUMIFS(NhatKy_ViPham!K:K, NhatKy_ViPham!E:E, "10_Phap", NhatKy_ViPham!F:F, B27, NhatKy_ViPham!C:C, "T17")</f>
        <v>100</v>
      </c>
      <c r="AI27" s="7">
        <f>100 + SUMIFS(NhatKy_ViPham!J:J, NhatKy_ViPham!E:E, "10_Phap", NhatKy_ViPham!F:F, B27, NhatKy_ViPham!C:C, "T18") - SUMIFS(NhatKy_ViPham!K:K, NhatKy_ViPham!E:E, "10_Phap", NhatKy_ViPham!F:F, B27, NhatKy_ViPham!C:C, "T18")</f>
        <v>100</v>
      </c>
      <c r="AJ27" s="7">
        <f>100 + SUMIFS(NhatKy_ViPham!J:J, NhatKy_ViPham!E:E, "10_Phap", NhatKy_ViPham!F:F, B27, NhatKy_ViPham!C:C, "T19") - SUMIFS(NhatKy_ViPham!K:K, NhatKy_ViPham!E:E, "10_Phap", NhatKy_ViPham!F:F, B27, NhatKy_ViPham!C:C, "T19")</f>
        <v>100</v>
      </c>
      <c r="AK27" s="7">
        <f>100 + SUMIFS(NhatKy_ViPham!J:J, NhatKy_ViPham!E:E, "10_Phap", NhatKy_ViPham!F:F, B27, NhatKy_ViPham!C:C, "T20") - SUMIFS(NhatKy_ViPham!K:K, NhatKy_ViPham!E:E, "10_Phap", NhatKy_ViPham!F:F, B27, NhatKy_ViPham!C:C, "T20")</f>
        <v>100</v>
      </c>
      <c r="AL27" s="7">
        <f>100 + SUMIFS(NhatKy_ViPham!J:J, NhatKy_ViPham!E:E, "10_Phap", NhatKy_ViPham!F:F, B27, NhatKy_ViPham!C:C, "T21") - SUMIFS(NhatKy_ViPham!K:K, NhatKy_ViPham!E:E, "10_Phap", NhatKy_ViPham!F:F, B27, NhatKy_ViPham!C:C, "T21")</f>
        <v>100</v>
      </c>
      <c r="AM27" s="7">
        <f>100 + SUMIFS(NhatKy_ViPham!J:J, NhatKy_ViPham!E:E, "10_Phap", NhatKy_ViPham!F:F, B27, NhatKy_ViPham!C:C, "T22") - SUMIFS(NhatKy_ViPham!K:K, NhatKy_ViPham!E:E, "10_Phap", NhatKy_ViPham!F:F, B27, NhatKy_ViPham!C:C, "T22")</f>
        <v>100</v>
      </c>
      <c r="AN27" s="7">
        <f>100 + SUMIFS(NhatKy_ViPham!J:J, NhatKy_ViPham!E:E, "10_Phap", NhatKy_ViPham!F:F, B27, NhatKy_ViPham!C:C, "T23") - SUMIFS(NhatKy_ViPham!K:K, NhatKy_ViPham!E:E, "10_Phap", NhatKy_ViPham!F:F, B27, NhatKy_ViPham!C:C, "T23")</f>
        <v>100</v>
      </c>
      <c r="AO27" s="7">
        <f>100 + SUMIFS(NhatKy_ViPham!J:J, NhatKy_ViPham!E:E, "10_Phap", NhatKy_ViPham!F:F, B27, NhatKy_ViPham!C:C, "T24") - SUMIFS(NhatKy_ViPham!K:K, NhatKy_ViPham!E:E, "10_Phap", NhatKy_ViPham!F:F, B27, NhatKy_ViPham!C:C, "T24")</f>
        <v>100</v>
      </c>
      <c r="AP27" s="7">
        <f>100 + SUMIFS(NhatKy_ViPham!J:J, NhatKy_ViPham!E:E, "10_Phap", NhatKy_ViPham!F:F, B27, NhatKy_ViPham!C:C, "T25") - SUMIFS(NhatKy_ViPham!K:K, NhatKy_ViPham!E:E, "10_Phap", NhatKy_ViPham!F:F, B27, NhatKy_ViPham!C:C, "T25")</f>
        <v>100</v>
      </c>
      <c r="AQ27" s="7">
        <f>100 + SUMIFS(NhatKy_ViPham!J:J, NhatKy_ViPham!E:E, "10_Phap", NhatKy_ViPham!F:F, B27, NhatKy_ViPham!C:C, "T26") - SUMIFS(NhatKy_ViPham!K:K, NhatKy_ViPham!E:E, "10_Phap", NhatKy_ViPham!F:F, B27, NhatKy_ViPham!C:C, "T26")</f>
        <v>100</v>
      </c>
      <c r="AR27" s="7">
        <f>100 + SUMIFS(NhatKy_ViPham!J:J, NhatKy_ViPham!E:E, "10_Phap", NhatKy_ViPham!F:F, B27, NhatKy_ViPham!C:C, "T27") - SUMIFS(NhatKy_ViPham!K:K, NhatKy_ViPham!E:E, "10_Phap", NhatKy_ViPham!F:F, B27, NhatKy_ViPham!C:C, "T27")</f>
        <v>100</v>
      </c>
      <c r="AS27" s="7">
        <f>100 + SUMIFS(NhatKy_ViPham!J:J, NhatKy_ViPham!E:E, "10_Phap", NhatKy_ViPham!F:F, B27, NhatKy_ViPham!C:C, "T28") - SUMIFS(NhatKy_ViPham!K:K, NhatKy_ViPham!E:E, "10_Phap", NhatKy_ViPham!F:F, B27, NhatKy_ViPham!C:C, "T28")</f>
        <v>100</v>
      </c>
      <c r="AT27" s="7">
        <f>100 + SUMIFS(NhatKy_ViPham!J:J, NhatKy_ViPham!E:E, "10_Phap", NhatKy_ViPham!F:F, B27, NhatKy_ViPham!C:C, "T29") - SUMIFS(NhatKy_ViPham!K:K, NhatKy_ViPham!E:E, "10_Phap", NhatKy_ViPham!F:F, B27, NhatKy_ViPham!C:C, "T29")</f>
        <v>100</v>
      </c>
      <c r="AU27" s="7">
        <f>100 + SUMIFS(NhatKy_ViPham!J:J, NhatKy_ViPham!E:E, "10_Phap", NhatKy_ViPham!F:F, B27, NhatKy_ViPham!C:C, "T30") - SUMIFS(NhatKy_ViPham!K:K, NhatKy_ViPham!E:E, "10_Phap", NhatKy_ViPham!F:F, B27, NhatKy_ViPham!C:C, "T30")</f>
        <v>100</v>
      </c>
      <c r="AV27" s="7">
        <f>100 + SUMIFS(NhatKy_ViPham!J:J, NhatKy_ViPham!E:E, "10_Phap", NhatKy_ViPham!F:F, B27, NhatKy_ViPham!C:C, "T31") - SUMIFS(NhatKy_ViPham!K:K, NhatKy_ViPham!E:E, "10_Phap", NhatKy_ViPham!F:F, B27, NhatKy_ViPham!C:C, "T31")</f>
        <v>100</v>
      </c>
      <c r="AW27" s="7">
        <f>100 + SUMIFS(NhatKy_ViPham!J:J, NhatKy_ViPham!E:E, "10_Phap", NhatKy_ViPham!F:F, B27, NhatKy_ViPham!C:C, "T32") - SUMIFS(NhatKy_ViPham!K:K, NhatKy_ViPham!E:E, "10_Phap", NhatKy_ViPham!F:F, B27, NhatKy_ViPham!C:C, "T32")</f>
        <v>100</v>
      </c>
      <c r="AX27" s="7">
        <f>100 + SUMIFS(NhatKy_ViPham!J:J, NhatKy_ViPham!E:E, "10_Phap", NhatKy_ViPham!F:F, B27, NhatKy_ViPham!C:C, "T33") - SUMIFS(NhatKy_ViPham!K:K, NhatKy_ViPham!E:E, "10_Phap", NhatKy_ViPham!F:F, B27, NhatKy_ViPham!C:C, "T33")</f>
        <v>100</v>
      </c>
      <c r="AY27" s="7">
        <f>100 + SUMIFS(NhatKy_ViPham!J:J, NhatKy_ViPham!E:E, "10_Phap", NhatKy_ViPham!F:F, B27, NhatKy_ViPham!C:C, "T34") - SUMIFS(NhatKy_ViPham!K:K, NhatKy_ViPham!E:E, "10_Phap", NhatKy_ViPham!F:F, B27, NhatKy_ViPham!C:C, "T34")</f>
        <v>100</v>
      </c>
      <c r="AZ27" s="7">
        <f>100 + SUMIFS(NhatKy_ViPham!J:J, NhatKy_ViPham!E:E, "10_Phap", NhatKy_ViPham!F:F, B27, NhatKy_ViPham!C:C, "T35") - SUMIFS(NhatKy_ViPham!K:K, NhatKy_ViPham!E:E, "10_Phap", NhatKy_ViPham!F:F, B27, NhatKy_ViPham!C:C, "T35")</f>
        <v>100</v>
      </c>
      <c r="BA27" s="12">
        <f t="shared" si="0"/>
        <v>100</v>
      </c>
      <c r="BB27" s="11" t="s">
        <v>430</v>
      </c>
      <c r="BC27" s="14" t="str">
        <f t="shared" si="1"/>
        <v>Tốt</v>
      </c>
      <c r="BD27" s="10" t="str">
        <f t="shared" si="2"/>
        <v>🟢 BÌNH THƯỜNG</v>
      </c>
    </row>
    <row r="28" spans="1:56" x14ac:dyDescent="0.25">
      <c r="A28" s="5">
        <v>20</v>
      </c>
      <c r="B28" s="15" t="s">
        <v>1231</v>
      </c>
      <c r="C28" s="5" t="s">
        <v>514</v>
      </c>
      <c r="D28" s="5" t="s">
        <v>435</v>
      </c>
      <c r="E28" s="11" t="s">
        <v>430</v>
      </c>
      <c r="F28" s="6">
        <f>SUMIFS(NhatKy_ViPham!K:K, NhatKy_ViPham!E:E, "10_Phap", NhatKy_ViPham!F:F, B28, NhatKy_ViPham!H:H, "L01")</f>
        <v>0</v>
      </c>
      <c r="G28" s="6">
        <f>SUMIFS(NhatKy_ViPham!K:K, NhatKy_ViPham!E:E, "10_Phap", NhatKy_ViPham!F:F, B28, NhatKy_ViPham!H:H, "L02")</f>
        <v>0</v>
      </c>
      <c r="H28" s="6">
        <f>SUMIFS(NhatKy_ViPham!K:K, NhatKy_ViPham!E:E, "10_Phap", NhatKy_ViPham!F:F, B28, NhatKy_ViPham!H:H, "L03")</f>
        <v>0</v>
      </c>
      <c r="I28" s="6">
        <f>SUMIFS(NhatKy_ViPham!K:K, NhatKy_ViPham!E:E, "10_Phap", NhatKy_ViPham!F:F, B28, NhatKy_ViPham!H:H, "L04")</f>
        <v>0</v>
      </c>
      <c r="J28" s="6">
        <f>SUMIFS(NhatKy_ViPham!K:K, NhatKy_ViPham!E:E, "10_Phap", NhatKy_ViPham!F:F, B28, NhatKy_ViPham!H:H, "L05")</f>
        <v>0</v>
      </c>
      <c r="K28" s="6">
        <f>SUMIFS(NhatKy_ViPham!K:K, NhatKy_ViPham!E:E, "10_Phap", NhatKy_ViPham!F:F, B28, NhatKy_ViPham!H:H, "L06")</f>
        <v>0</v>
      </c>
      <c r="L28" s="6">
        <f>SUMIFS(NhatKy_ViPham!K:K, NhatKy_ViPham!E:E, "10_Phap", NhatKy_ViPham!F:F, B28, NhatKy_ViPham!H:H, "L07")</f>
        <v>0</v>
      </c>
      <c r="M28" s="6">
        <f>SUMIFS(NhatKy_ViPham!K:K, NhatKy_ViPham!E:E, "10_Phap", NhatKy_ViPham!F:F, B28, NhatKy_ViPham!H:H, "L08")</f>
        <v>0</v>
      </c>
      <c r="N28" s="6">
        <f>SUMIFS(NhatKy_ViPham!K:K, NhatKy_ViPham!E:E, "10_Phap", NhatKy_ViPham!F:F, B28, NhatKy_ViPham!H:H, "L09")</f>
        <v>0</v>
      </c>
      <c r="O28" s="6">
        <f>SUMIFS(NhatKy_ViPham!K:K, NhatKy_ViPham!E:E, "10_Phap", NhatKy_ViPham!F:F, B28, NhatKy_ViPham!H:H, "L10")</f>
        <v>0</v>
      </c>
      <c r="P28" s="12">
        <f>SUMIFS(NhatKy_ViPham!J:J, NhatKy_ViPham!E:E, "10_Phap", NhatKy_ViPham!F:F, B28)</f>
        <v>0</v>
      </c>
      <c r="Q28" s="13">
        <f>SUMIFS(NhatKy_ViPham!K:K, NhatKy_ViPham!E:E, "10_Phap", NhatKy_ViPham!F:F, B28)</f>
        <v>0</v>
      </c>
      <c r="R28" s="6">
        <f>100 + SUMIFS(NhatKy_ViPham!J:J, NhatKy_ViPham!E:E, "10_Phap", NhatKy_ViPham!F:F, B28, NhatKy_ViPham!C:C, "T1") - SUMIFS(NhatKy_ViPham!K:K, NhatKy_ViPham!E:E, "10_Phap", NhatKy_ViPham!F:F, B28, NhatKy_ViPham!C:C, "T1")</f>
        <v>100</v>
      </c>
      <c r="S28" s="6">
        <f>100 + SUMIFS(NhatKy_ViPham!J:J, NhatKy_ViPham!E:E, "10_Phap", NhatKy_ViPham!F:F, B28, NhatKy_ViPham!C:C, "T2") - SUMIFS(NhatKy_ViPham!K:K, NhatKy_ViPham!E:E, "10_Phap", NhatKy_ViPham!F:F, B28, NhatKy_ViPham!C:C, "T2")</f>
        <v>100</v>
      </c>
      <c r="T28" s="6">
        <f>100 + SUMIFS(NhatKy_ViPham!J:J, NhatKy_ViPham!E:E, "10_Phap", NhatKy_ViPham!F:F, B28, NhatKy_ViPham!C:C, "T3") - SUMIFS(NhatKy_ViPham!K:K, NhatKy_ViPham!E:E, "10_Phap", NhatKy_ViPham!F:F, B28, NhatKy_ViPham!C:C, "T3")</f>
        <v>100</v>
      </c>
      <c r="U28" s="6">
        <f>100 + SUMIFS(NhatKy_ViPham!J:J, NhatKy_ViPham!E:E, "10_Phap", NhatKy_ViPham!F:F, B28, NhatKy_ViPham!C:C, "T4") - SUMIFS(NhatKy_ViPham!K:K, NhatKy_ViPham!E:E, "10_Phap", NhatKy_ViPham!F:F, B28, NhatKy_ViPham!C:C, "T4")</f>
        <v>100</v>
      </c>
      <c r="V28" s="6">
        <f>100 + SUMIFS(NhatKy_ViPham!J:J, NhatKy_ViPham!E:E, "10_Phap", NhatKy_ViPham!F:F, B28, NhatKy_ViPham!C:C, "T5") - SUMIFS(NhatKy_ViPham!K:K, NhatKy_ViPham!E:E, "10_Phap", NhatKy_ViPham!F:F, B28, NhatKy_ViPham!C:C, "T5")</f>
        <v>100</v>
      </c>
      <c r="W28" s="6">
        <f>100 + SUMIFS(NhatKy_ViPham!J:J, NhatKy_ViPham!E:E, "10_Phap", NhatKy_ViPham!F:F, B28, NhatKy_ViPham!C:C, "T6") - SUMIFS(NhatKy_ViPham!K:K, NhatKy_ViPham!E:E, "10_Phap", NhatKy_ViPham!F:F, B28, NhatKy_ViPham!C:C, "T6")</f>
        <v>100</v>
      </c>
      <c r="X28" s="6">
        <f>100 + SUMIFS(NhatKy_ViPham!J:J, NhatKy_ViPham!E:E, "10_Phap", NhatKy_ViPham!F:F, B28, NhatKy_ViPham!C:C, "T7") - SUMIFS(NhatKy_ViPham!K:K, NhatKy_ViPham!E:E, "10_Phap", NhatKy_ViPham!F:F, B28, NhatKy_ViPham!C:C, "T7")</f>
        <v>100</v>
      </c>
      <c r="Y28" s="6">
        <f>100 + SUMIFS(NhatKy_ViPham!J:J, NhatKy_ViPham!E:E, "10_Phap", NhatKy_ViPham!F:F, B28, NhatKy_ViPham!C:C, "T8") - SUMIFS(NhatKy_ViPham!K:K, NhatKy_ViPham!E:E, "10_Phap", NhatKy_ViPham!F:F, B28, NhatKy_ViPham!C:C, "T8")</f>
        <v>100</v>
      </c>
      <c r="Z28" s="6">
        <f>100 + SUMIFS(NhatKy_ViPham!J:J, NhatKy_ViPham!E:E, "10_Phap", NhatKy_ViPham!F:F, B28, NhatKy_ViPham!C:C, "T9") - SUMIFS(NhatKy_ViPham!K:K, NhatKy_ViPham!E:E, "10_Phap", NhatKy_ViPham!F:F, B28, NhatKy_ViPham!C:C, "T9")</f>
        <v>100</v>
      </c>
      <c r="AA28" s="6">
        <f>100 + SUMIFS(NhatKy_ViPham!J:J, NhatKy_ViPham!E:E, "10_Phap", NhatKy_ViPham!F:F, B28, NhatKy_ViPham!C:C, "T10") - SUMIFS(NhatKy_ViPham!K:K, NhatKy_ViPham!E:E, "10_Phap", NhatKy_ViPham!F:F, B28, NhatKy_ViPham!C:C, "T10")</f>
        <v>100</v>
      </c>
      <c r="AB28" s="6">
        <f>100 + SUMIFS(NhatKy_ViPham!J:J, NhatKy_ViPham!E:E, "10_Phap", NhatKy_ViPham!F:F, B28, NhatKy_ViPham!C:C, "T11") - SUMIFS(NhatKy_ViPham!K:K, NhatKy_ViPham!E:E, "10_Phap", NhatKy_ViPham!F:F, B28, NhatKy_ViPham!C:C, "T11")</f>
        <v>100</v>
      </c>
      <c r="AC28" s="6">
        <f>100 + SUMIFS(NhatKy_ViPham!J:J, NhatKy_ViPham!E:E, "10_Phap", NhatKy_ViPham!F:F, B28, NhatKy_ViPham!C:C, "T12") - SUMIFS(NhatKy_ViPham!K:K, NhatKy_ViPham!E:E, "10_Phap", NhatKy_ViPham!F:F, B28, NhatKy_ViPham!C:C, "T12")</f>
        <v>100</v>
      </c>
      <c r="AD28" s="6">
        <f>100 + SUMIFS(NhatKy_ViPham!J:J, NhatKy_ViPham!E:E, "10_Phap", NhatKy_ViPham!F:F, B28, NhatKy_ViPham!C:C, "T13") - SUMIFS(NhatKy_ViPham!K:K, NhatKy_ViPham!E:E, "10_Phap", NhatKy_ViPham!F:F, B28, NhatKy_ViPham!C:C, "T13")</f>
        <v>100</v>
      </c>
      <c r="AE28" s="6">
        <f>100 + SUMIFS(NhatKy_ViPham!J:J, NhatKy_ViPham!E:E, "10_Phap", NhatKy_ViPham!F:F, B28, NhatKy_ViPham!C:C, "T14") - SUMIFS(NhatKy_ViPham!K:K, NhatKy_ViPham!E:E, "10_Phap", NhatKy_ViPham!F:F, B28, NhatKy_ViPham!C:C, "T14")</f>
        <v>100</v>
      </c>
      <c r="AF28" s="6">
        <f>100 + SUMIFS(NhatKy_ViPham!J:J, NhatKy_ViPham!E:E, "10_Phap", NhatKy_ViPham!F:F, B28, NhatKy_ViPham!C:C, "T15") - SUMIFS(NhatKy_ViPham!K:K, NhatKy_ViPham!E:E, "10_Phap", NhatKy_ViPham!F:F, B28, NhatKy_ViPham!C:C, "T15")</f>
        <v>100</v>
      </c>
      <c r="AG28" s="6">
        <f>100 + SUMIFS(NhatKy_ViPham!J:J, NhatKy_ViPham!E:E, "10_Phap", NhatKy_ViPham!F:F, B28, NhatKy_ViPham!C:C, "T16") - SUMIFS(NhatKy_ViPham!K:K, NhatKy_ViPham!E:E, "10_Phap", NhatKy_ViPham!F:F, B28, NhatKy_ViPham!C:C, "T16")</f>
        <v>100</v>
      </c>
      <c r="AH28" s="6">
        <f>100 + SUMIFS(NhatKy_ViPham!J:J, NhatKy_ViPham!E:E, "10_Phap", NhatKy_ViPham!F:F, B28, NhatKy_ViPham!C:C, "T17") - SUMIFS(NhatKy_ViPham!K:K, NhatKy_ViPham!E:E, "10_Phap", NhatKy_ViPham!F:F, B28, NhatKy_ViPham!C:C, "T17")</f>
        <v>100</v>
      </c>
      <c r="AI28" s="6">
        <f>100 + SUMIFS(NhatKy_ViPham!J:J, NhatKy_ViPham!E:E, "10_Phap", NhatKy_ViPham!F:F, B28, NhatKy_ViPham!C:C, "T18") - SUMIFS(NhatKy_ViPham!K:K, NhatKy_ViPham!E:E, "10_Phap", NhatKy_ViPham!F:F, B28, NhatKy_ViPham!C:C, "T18")</f>
        <v>100</v>
      </c>
      <c r="AJ28" s="6">
        <f>100 + SUMIFS(NhatKy_ViPham!J:J, NhatKy_ViPham!E:E, "10_Phap", NhatKy_ViPham!F:F, B28, NhatKy_ViPham!C:C, "T19") - SUMIFS(NhatKy_ViPham!K:K, NhatKy_ViPham!E:E, "10_Phap", NhatKy_ViPham!F:F, B28, NhatKy_ViPham!C:C, "T19")</f>
        <v>100</v>
      </c>
      <c r="AK28" s="6">
        <f>100 + SUMIFS(NhatKy_ViPham!J:J, NhatKy_ViPham!E:E, "10_Phap", NhatKy_ViPham!F:F, B28, NhatKy_ViPham!C:C, "T20") - SUMIFS(NhatKy_ViPham!K:K, NhatKy_ViPham!E:E, "10_Phap", NhatKy_ViPham!F:F, B28, NhatKy_ViPham!C:C, "T20")</f>
        <v>100</v>
      </c>
      <c r="AL28" s="6">
        <f>100 + SUMIFS(NhatKy_ViPham!J:J, NhatKy_ViPham!E:E, "10_Phap", NhatKy_ViPham!F:F, B28, NhatKy_ViPham!C:C, "T21") - SUMIFS(NhatKy_ViPham!K:K, NhatKy_ViPham!E:E, "10_Phap", NhatKy_ViPham!F:F, B28, NhatKy_ViPham!C:C, "T21")</f>
        <v>100</v>
      </c>
      <c r="AM28" s="6">
        <f>100 + SUMIFS(NhatKy_ViPham!J:J, NhatKy_ViPham!E:E, "10_Phap", NhatKy_ViPham!F:F, B28, NhatKy_ViPham!C:C, "T22") - SUMIFS(NhatKy_ViPham!K:K, NhatKy_ViPham!E:E, "10_Phap", NhatKy_ViPham!F:F, B28, NhatKy_ViPham!C:C, "T22")</f>
        <v>100</v>
      </c>
      <c r="AN28" s="6">
        <f>100 + SUMIFS(NhatKy_ViPham!J:J, NhatKy_ViPham!E:E, "10_Phap", NhatKy_ViPham!F:F, B28, NhatKy_ViPham!C:C, "T23") - SUMIFS(NhatKy_ViPham!K:K, NhatKy_ViPham!E:E, "10_Phap", NhatKy_ViPham!F:F, B28, NhatKy_ViPham!C:C, "T23")</f>
        <v>100</v>
      </c>
      <c r="AO28" s="6">
        <f>100 + SUMIFS(NhatKy_ViPham!J:J, NhatKy_ViPham!E:E, "10_Phap", NhatKy_ViPham!F:F, B28, NhatKy_ViPham!C:C, "T24") - SUMIFS(NhatKy_ViPham!K:K, NhatKy_ViPham!E:E, "10_Phap", NhatKy_ViPham!F:F, B28, NhatKy_ViPham!C:C, "T24")</f>
        <v>100</v>
      </c>
      <c r="AP28" s="6">
        <f>100 + SUMIFS(NhatKy_ViPham!J:J, NhatKy_ViPham!E:E, "10_Phap", NhatKy_ViPham!F:F, B28, NhatKy_ViPham!C:C, "T25") - SUMIFS(NhatKy_ViPham!K:K, NhatKy_ViPham!E:E, "10_Phap", NhatKy_ViPham!F:F, B28, NhatKy_ViPham!C:C, "T25")</f>
        <v>100</v>
      </c>
      <c r="AQ28" s="6">
        <f>100 + SUMIFS(NhatKy_ViPham!J:J, NhatKy_ViPham!E:E, "10_Phap", NhatKy_ViPham!F:F, B28, NhatKy_ViPham!C:C, "T26") - SUMIFS(NhatKy_ViPham!K:K, NhatKy_ViPham!E:E, "10_Phap", NhatKy_ViPham!F:F, B28, NhatKy_ViPham!C:C, "T26")</f>
        <v>100</v>
      </c>
      <c r="AR28" s="6">
        <f>100 + SUMIFS(NhatKy_ViPham!J:J, NhatKy_ViPham!E:E, "10_Phap", NhatKy_ViPham!F:F, B28, NhatKy_ViPham!C:C, "T27") - SUMIFS(NhatKy_ViPham!K:K, NhatKy_ViPham!E:E, "10_Phap", NhatKy_ViPham!F:F, B28, NhatKy_ViPham!C:C, "T27")</f>
        <v>100</v>
      </c>
      <c r="AS28" s="6">
        <f>100 + SUMIFS(NhatKy_ViPham!J:J, NhatKy_ViPham!E:E, "10_Phap", NhatKy_ViPham!F:F, B28, NhatKy_ViPham!C:C, "T28") - SUMIFS(NhatKy_ViPham!K:K, NhatKy_ViPham!E:E, "10_Phap", NhatKy_ViPham!F:F, B28, NhatKy_ViPham!C:C, "T28")</f>
        <v>100</v>
      </c>
      <c r="AT28" s="6">
        <f>100 + SUMIFS(NhatKy_ViPham!J:J, NhatKy_ViPham!E:E, "10_Phap", NhatKy_ViPham!F:F, B28, NhatKy_ViPham!C:C, "T29") - SUMIFS(NhatKy_ViPham!K:K, NhatKy_ViPham!E:E, "10_Phap", NhatKy_ViPham!F:F, B28, NhatKy_ViPham!C:C, "T29")</f>
        <v>100</v>
      </c>
      <c r="AU28" s="6">
        <f>100 + SUMIFS(NhatKy_ViPham!J:J, NhatKy_ViPham!E:E, "10_Phap", NhatKy_ViPham!F:F, B28, NhatKy_ViPham!C:C, "T30") - SUMIFS(NhatKy_ViPham!K:K, NhatKy_ViPham!E:E, "10_Phap", NhatKy_ViPham!F:F, B28, NhatKy_ViPham!C:C, "T30")</f>
        <v>100</v>
      </c>
      <c r="AV28" s="6">
        <f>100 + SUMIFS(NhatKy_ViPham!J:J, NhatKy_ViPham!E:E, "10_Phap", NhatKy_ViPham!F:F, B28, NhatKy_ViPham!C:C, "T31") - SUMIFS(NhatKy_ViPham!K:K, NhatKy_ViPham!E:E, "10_Phap", NhatKy_ViPham!F:F, B28, NhatKy_ViPham!C:C, "T31")</f>
        <v>100</v>
      </c>
      <c r="AW28" s="6">
        <f>100 + SUMIFS(NhatKy_ViPham!J:J, NhatKy_ViPham!E:E, "10_Phap", NhatKy_ViPham!F:F, B28, NhatKy_ViPham!C:C, "T32") - SUMIFS(NhatKy_ViPham!K:K, NhatKy_ViPham!E:E, "10_Phap", NhatKy_ViPham!F:F, B28, NhatKy_ViPham!C:C, "T32")</f>
        <v>100</v>
      </c>
      <c r="AX28" s="6">
        <f>100 + SUMIFS(NhatKy_ViPham!J:J, NhatKy_ViPham!E:E, "10_Phap", NhatKy_ViPham!F:F, B28, NhatKy_ViPham!C:C, "T33") - SUMIFS(NhatKy_ViPham!K:K, NhatKy_ViPham!E:E, "10_Phap", NhatKy_ViPham!F:F, B28, NhatKy_ViPham!C:C, "T33")</f>
        <v>100</v>
      </c>
      <c r="AY28" s="6">
        <f>100 + SUMIFS(NhatKy_ViPham!J:J, NhatKy_ViPham!E:E, "10_Phap", NhatKy_ViPham!F:F, B28, NhatKy_ViPham!C:C, "T34") - SUMIFS(NhatKy_ViPham!K:K, NhatKy_ViPham!E:E, "10_Phap", NhatKy_ViPham!F:F, B28, NhatKy_ViPham!C:C, "T34")</f>
        <v>100</v>
      </c>
      <c r="AZ28" s="6">
        <f>100 + SUMIFS(NhatKy_ViPham!J:J, NhatKy_ViPham!E:E, "10_Phap", NhatKy_ViPham!F:F, B28, NhatKy_ViPham!C:C, "T35") - SUMIFS(NhatKy_ViPham!K:K, NhatKy_ViPham!E:E, "10_Phap", NhatKy_ViPham!F:F, B28, NhatKy_ViPham!C:C, "T35")</f>
        <v>100</v>
      </c>
      <c r="BA28" s="12">
        <f t="shared" si="0"/>
        <v>100</v>
      </c>
      <c r="BB28" s="11" t="s">
        <v>430</v>
      </c>
      <c r="BC28" s="16" t="str">
        <f t="shared" si="1"/>
        <v>Tốt</v>
      </c>
      <c r="BD28" s="15" t="str">
        <f t="shared" si="2"/>
        <v>🟢 BÌNH THƯỜNG</v>
      </c>
    </row>
    <row r="29" spans="1:56" x14ac:dyDescent="0.25">
      <c r="A29" s="4">
        <v>21</v>
      </c>
      <c r="B29" s="10" t="s">
        <v>1232</v>
      </c>
      <c r="C29" s="4" t="s">
        <v>652</v>
      </c>
      <c r="D29" s="4" t="s">
        <v>435</v>
      </c>
      <c r="E29" s="11" t="s">
        <v>430</v>
      </c>
      <c r="F29" s="7">
        <f>SUMIFS(NhatKy_ViPham!K:K, NhatKy_ViPham!E:E, "10_Phap", NhatKy_ViPham!F:F, B29, NhatKy_ViPham!H:H, "L01")</f>
        <v>0</v>
      </c>
      <c r="G29" s="7">
        <f>SUMIFS(NhatKy_ViPham!K:K, NhatKy_ViPham!E:E, "10_Phap", NhatKy_ViPham!F:F, B29, NhatKy_ViPham!H:H, "L02")</f>
        <v>0</v>
      </c>
      <c r="H29" s="7">
        <f>SUMIFS(NhatKy_ViPham!K:K, NhatKy_ViPham!E:E, "10_Phap", NhatKy_ViPham!F:F, B29, NhatKy_ViPham!H:H, "L03")</f>
        <v>0</v>
      </c>
      <c r="I29" s="7">
        <f>SUMIFS(NhatKy_ViPham!K:K, NhatKy_ViPham!E:E, "10_Phap", NhatKy_ViPham!F:F, B29, NhatKy_ViPham!H:H, "L04")</f>
        <v>0</v>
      </c>
      <c r="J29" s="7">
        <f>SUMIFS(NhatKy_ViPham!K:K, NhatKy_ViPham!E:E, "10_Phap", NhatKy_ViPham!F:F, B29, NhatKy_ViPham!H:H, "L05")</f>
        <v>0</v>
      </c>
      <c r="K29" s="7">
        <f>SUMIFS(NhatKy_ViPham!K:K, NhatKy_ViPham!E:E, "10_Phap", NhatKy_ViPham!F:F, B29, NhatKy_ViPham!H:H, "L06")</f>
        <v>0</v>
      </c>
      <c r="L29" s="7">
        <f>SUMIFS(NhatKy_ViPham!K:K, NhatKy_ViPham!E:E, "10_Phap", NhatKy_ViPham!F:F, B29, NhatKy_ViPham!H:H, "L07")</f>
        <v>0</v>
      </c>
      <c r="M29" s="7">
        <f>SUMIFS(NhatKy_ViPham!K:K, NhatKy_ViPham!E:E, "10_Phap", NhatKy_ViPham!F:F, B29, NhatKy_ViPham!H:H, "L08")</f>
        <v>0</v>
      </c>
      <c r="N29" s="7">
        <f>SUMIFS(NhatKy_ViPham!K:K, NhatKy_ViPham!E:E, "10_Phap", NhatKy_ViPham!F:F, B29, NhatKy_ViPham!H:H, "L09")</f>
        <v>0</v>
      </c>
      <c r="O29" s="7">
        <f>SUMIFS(NhatKy_ViPham!K:K, NhatKy_ViPham!E:E, "10_Phap", NhatKy_ViPham!F:F, B29, NhatKy_ViPham!H:H, "L10")</f>
        <v>0</v>
      </c>
      <c r="P29" s="12">
        <f>SUMIFS(NhatKy_ViPham!J:J, NhatKy_ViPham!E:E, "10_Phap", NhatKy_ViPham!F:F, B29)</f>
        <v>0</v>
      </c>
      <c r="Q29" s="13">
        <f>SUMIFS(NhatKy_ViPham!K:K, NhatKy_ViPham!E:E, "10_Phap", NhatKy_ViPham!F:F, B29)</f>
        <v>0</v>
      </c>
      <c r="R29" s="7">
        <f>100 + SUMIFS(NhatKy_ViPham!J:J, NhatKy_ViPham!E:E, "10_Phap", NhatKy_ViPham!F:F, B29, NhatKy_ViPham!C:C, "T1") - SUMIFS(NhatKy_ViPham!K:K, NhatKy_ViPham!E:E, "10_Phap", NhatKy_ViPham!F:F, B29, NhatKy_ViPham!C:C, "T1")</f>
        <v>100</v>
      </c>
      <c r="S29" s="7">
        <f>100 + SUMIFS(NhatKy_ViPham!J:J, NhatKy_ViPham!E:E, "10_Phap", NhatKy_ViPham!F:F, B29, NhatKy_ViPham!C:C, "T2") - SUMIFS(NhatKy_ViPham!K:K, NhatKy_ViPham!E:E, "10_Phap", NhatKy_ViPham!F:F, B29, NhatKy_ViPham!C:C, "T2")</f>
        <v>100</v>
      </c>
      <c r="T29" s="7">
        <f>100 + SUMIFS(NhatKy_ViPham!J:J, NhatKy_ViPham!E:E, "10_Phap", NhatKy_ViPham!F:F, B29, NhatKy_ViPham!C:C, "T3") - SUMIFS(NhatKy_ViPham!K:K, NhatKy_ViPham!E:E, "10_Phap", NhatKy_ViPham!F:F, B29, NhatKy_ViPham!C:C, "T3")</f>
        <v>100</v>
      </c>
      <c r="U29" s="7">
        <f>100 + SUMIFS(NhatKy_ViPham!J:J, NhatKy_ViPham!E:E, "10_Phap", NhatKy_ViPham!F:F, B29, NhatKy_ViPham!C:C, "T4") - SUMIFS(NhatKy_ViPham!K:K, NhatKy_ViPham!E:E, "10_Phap", NhatKy_ViPham!F:F, B29, NhatKy_ViPham!C:C, "T4")</f>
        <v>100</v>
      </c>
      <c r="V29" s="7">
        <f>100 + SUMIFS(NhatKy_ViPham!J:J, NhatKy_ViPham!E:E, "10_Phap", NhatKy_ViPham!F:F, B29, NhatKy_ViPham!C:C, "T5") - SUMIFS(NhatKy_ViPham!K:K, NhatKy_ViPham!E:E, "10_Phap", NhatKy_ViPham!F:F, B29, NhatKy_ViPham!C:C, "T5")</f>
        <v>100</v>
      </c>
      <c r="W29" s="7">
        <f>100 + SUMIFS(NhatKy_ViPham!J:J, NhatKy_ViPham!E:E, "10_Phap", NhatKy_ViPham!F:F, B29, NhatKy_ViPham!C:C, "T6") - SUMIFS(NhatKy_ViPham!K:K, NhatKy_ViPham!E:E, "10_Phap", NhatKy_ViPham!F:F, B29, NhatKy_ViPham!C:C, "T6")</f>
        <v>100</v>
      </c>
      <c r="X29" s="7">
        <f>100 + SUMIFS(NhatKy_ViPham!J:J, NhatKy_ViPham!E:E, "10_Phap", NhatKy_ViPham!F:F, B29, NhatKy_ViPham!C:C, "T7") - SUMIFS(NhatKy_ViPham!K:K, NhatKy_ViPham!E:E, "10_Phap", NhatKy_ViPham!F:F, B29, NhatKy_ViPham!C:C, "T7")</f>
        <v>100</v>
      </c>
      <c r="Y29" s="7">
        <f>100 + SUMIFS(NhatKy_ViPham!J:J, NhatKy_ViPham!E:E, "10_Phap", NhatKy_ViPham!F:F, B29, NhatKy_ViPham!C:C, "T8") - SUMIFS(NhatKy_ViPham!K:K, NhatKy_ViPham!E:E, "10_Phap", NhatKy_ViPham!F:F, B29, NhatKy_ViPham!C:C, "T8")</f>
        <v>100</v>
      </c>
      <c r="Z29" s="7">
        <f>100 + SUMIFS(NhatKy_ViPham!J:J, NhatKy_ViPham!E:E, "10_Phap", NhatKy_ViPham!F:F, B29, NhatKy_ViPham!C:C, "T9") - SUMIFS(NhatKy_ViPham!K:K, NhatKy_ViPham!E:E, "10_Phap", NhatKy_ViPham!F:F, B29, NhatKy_ViPham!C:C, "T9")</f>
        <v>100</v>
      </c>
      <c r="AA29" s="7">
        <f>100 + SUMIFS(NhatKy_ViPham!J:J, NhatKy_ViPham!E:E, "10_Phap", NhatKy_ViPham!F:F, B29, NhatKy_ViPham!C:C, "T10") - SUMIFS(NhatKy_ViPham!K:K, NhatKy_ViPham!E:E, "10_Phap", NhatKy_ViPham!F:F, B29, NhatKy_ViPham!C:C, "T10")</f>
        <v>100</v>
      </c>
      <c r="AB29" s="7">
        <f>100 + SUMIFS(NhatKy_ViPham!J:J, NhatKy_ViPham!E:E, "10_Phap", NhatKy_ViPham!F:F, B29, NhatKy_ViPham!C:C, "T11") - SUMIFS(NhatKy_ViPham!K:K, NhatKy_ViPham!E:E, "10_Phap", NhatKy_ViPham!F:F, B29, NhatKy_ViPham!C:C, "T11")</f>
        <v>100</v>
      </c>
      <c r="AC29" s="7">
        <f>100 + SUMIFS(NhatKy_ViPham!J:J, NhatKy_ViPham!E:E, "10_Phap", NhatKy_ViPham!F:F, B29, NhatKy_ViPham!C:C, "T12") - SUMIFS(NhatKy_ViPham!K:K, NhatKy_ViPham!E:E, "10_Phap", NhatKy_ViPham!F:F, B29, NhatKy_ViPham!C:C, "T12")</f>
        <v>100</v>
      </c>
      <c r="AD29" s="7">
        <f>100 + SUMIFS(NhatKy_ViPham!J:J, NhatKy_ViPham!E:E, "10_Phap", NhatKy_ViPham!F:F, B29, NhatKy_ViPham!C:C, "T13") - SUMIFS(NhatKy_ViPham!K:K, NhatKy_ViPham!E:E, "10_Phap", NhatKy_ViPham!F:F, B29, NhatKy_ViPham!C:C, "T13")</f>
        <v>100</v>
      </c>
      <c r="AE29" s="7">
        <f>100 + SUMIFS(NhatKy_ViPham!J:J, NhatKy_ViPham!E:E, "10_Phap", NhatKy_ViPham!F:F, B29, NhatKy_ViPham!C:C, "T14") - SUMIFS(NhatKy_ViPham!K:K, NhatKy_ViPham!E:E, "10_Phap", NhatKy_ViPham!F:F, B29, NhatKy_ViPham!C:C, "T14")</f>
        <v>100</v>
      </c>
      <c r="AF29" s="7">
        <f>100 + SUMIFS(NhatKy_ViPham!J:J, NhatKy_ViPham!E:E, "10_Phap", NhatKy_ViPham!F:F, B29, NhatKy_ViPham!C:C, "T15") - SUMIFS(NhatKy_ViPham!K:K, NhatKy_ViPham!E:E, "10_Phap", NhatKy_ViPham!F:F, B29, NhatKy_ViPham!C:C, "T15")</f>
        <v>100</v>
      </c>
      <c r="AG29" s="7">
        <f>100 + SUMIFS(NhatKy_ViPham!J:J, NhatKy_ViPham!E:E, "10_Phap", NhatKy_ViPham!F:F, B29, NhatKy_ViPham!C:C, "T16") - SUMIFS(NhatKy_ViPham!K:K, NhatKy_ViPham!E:E, "10_Phap", NhatKy_ViPham!F:F, B29, NhatKy_ViPham!C:C, "T16")</f>
        <v>100</v>
      </c>
      <c r="AH29" s="7">
        <f>100 + SUMIFS(NhatKy_ViPham!J:J, NhatKy_ViPham!E:E, "10_Phap", NhatKy_ViPham!F:F, B29, NhatKy_ViPham!C:C, "T17") - SUMIFS(NhatKy_ViPham!K:K, NhatKy_ViPham!E:E, "10_Phap", NhatKy_ViPham!F:F, B29, NhatKy_ViPham!C:C, "T17")</f>
        <v>100</v>
      </c>
      <c r="AI29" s="7">
        <f>100 + SUMIFS(NhatKy_ViPham!J:J, NhatKy_ViPham!E:E, "10_Phap", NhatKy_ViPham!F:F, B29, NhatKy_ViPham!C:C, "T18") - SUMIFS(NhatKy_ViPham!K:K, NhatKy_ViPham!E:E, "10_Phap", NhatKy_ViPham!F:F, B29, NhatKy_ViPham!C:C, "T18")</f>
        <v>100</v>
      </c>
      <c r="AJ29" s="7">
        <f>100 + SUMIFS(NhatKy_ViPham!J:J, NhatKy_ViPham!E:E, "10_Phap", NhatKy_ViPham!F:F, B29, NhatKy_ViPham!C:C, "T19") - SUMIFS(NhatKy_ViPham!K:K, NhatKy_ViPham!E:E, "10_Phap", NhatKy_ViPham!F:F, B29, NhatKy_ViPham!C:C, "T19")</f>
        <v>100</v>
      </c>
      <c r="AK29" s="7">
        <f>100 + SUMIFS(NhatKy_ViPham!J:J, NhatKy_ViPham!E:E, "10_Phap", NhatKy_ViPham!F:F, B29, NhatKy_ViPham!C:C, "T20") - SUMIFS(NhatKy_ViPham!K:K, NhatKy_ViPham!E:E, "10_Phap", NhatKy_ViPham!F:F, B29, NhatKy_ViPham!C:C, "T20")</f>
        <v>100</v>
      </c>
      <c r="AL29" s="7">
        <f>100 + SUMIFS(NhatKy_ViPham!J:J, NhatKy_ViPham!E:E, "10_Phap", NhatKy_ViPham!F:F, B29, NhatKy_ViPham!C:C, "T21") - SUMIFS(NhatKy_ViPham!K:K, NhatKy_ViPham!E:E, "10_Phap", NhatKy_ViPham!F:F, B29, NhatKy_ViPham!C:C, "T21")</f>
        <v>100</v>
      </c>
      <c r="AM29" s="7">
        <f>100 + SUMIFS(NhatKy_ViPham!J:J, NhatKy_ViPham!E:E, "10_Phap", NhatKy_ViPham!F:F, B29, NhatKy_ViPham!C:C, "T22") - SUMIFS(NhatKy_ViPham!K:K, NhatKy_ViPham!E:E, "10_Phap", NhatKy_ViPham!F:F, B29, NhatKy_ViPham!C:C, "T22")</f>
        <v>100</v>
      </c>
      <c r="AN29" s="7">
        <f>100 + SUMIFS(NhatKy_ViPham!J:J, NhatKy_ViPham!E:E, "10_Phap", NhatKy_ViPham!F:F, B29, NhatKy_ViPham!C:C, "T23") - SUMIFS(NhatKy_ViPham!K:K, NhatKy_ViPham!E:E, "10_Phap", NhatKy_ViPham!F:F, B29, NhatKy_ViPham!C:C, "T23")</f>
        <v>100</v>
      </c>
      <c r="AO29" s="7">
        <f>100 + SUMIFS(NhatKy_ViPham!J:J, NhatKy_ViPham!E:E, "10_Phap", NhatKy_ViPham!F:F, B29, NhatKy_ViPham!C:C, "T24") - SUMIFS(NhatKy_ViPham!K:K, NhatKy_ViPham!E:E, "10_Phap", NhatKy_ViPham!F:F, B29, NhatKy_ViPham!C:C, "T24")</f>
        <v>100</v>
      </c>
      <c r="AP29" s="7">
        <f>100 + SUMIFS(NhatKy_ViPham!J:J, NhatKy_ViPham!E:E, "10_Phap", NhatKy_ViPham!F:F, B29, NhatKy_ViPham!C:C, "T25") - SUMIFS(NhatKy_ViPham!K:K, NhatKy_ViPham!E:E, "10_Phap", NhatKy_ViPham!F:F, B29, NhatKy_ViPham!C:C, "T25")</f>
        <v>100</v>
      </c>
      <c r="AQ29" s="7">
        <f>100 + SUMIFS(NhatKy_ViPham!J:J, NhatKy_ViPham!E:E, "10_Phap", NhatKy_ViPham!F:F, B29, NhatKy_ViPham!C:C, "T26") - SUMIFS(NhatKy_ViPham!K:K, NhatKy_ViPham!E:E, "10_Phap", NhatKy_ViPham!F:F, B29, NhatKy_ViPham!C:C, "T26")</f>
        <v>100</v>
      </c>
      <c r="AR29" s="7">
        <f>100 + SUMIFS(NhatKy_ViPham!J:J, NhatKy_ViPham!E:E, "10_Phap", NhatKy_ViPham!F:F, B29, NhatKy_ViPham!C:C, "T27") - SUMIFS(NhatKy_ViPham!K:K, NhatKy_ViPham!E:E, "10_Phap", NhatKy_ViPham!F:F, B29, NhatKy_ViPham!C:C, "T27")</f>
        <v>100</v>
      </c>
      <c r="AS29" s="7">
        <f>100 + SUMIFS(NhatKy_ViPham!J:J, NhatKy_ViPham!E:E, "10_Phap", NhatKy_ViPham!F:F, B29, NhatKy_ViPham!C:C, "T28") - SUMIFS(NhatKy_ViPham!K:K, NhatKy_ViPham!E:E, "10_Phap", NhatKy_ViPham!F:F, B29, NhatKy_ViPham!C:C, "T28")</f>
        <v>100</v>
      </c>
      <c r="AT29" s="7">
        <f>100 + SUMIFS(NhatKy_ViPham!J:J, NhatKy_ViPham!E:E, "10_Phap", NhatKy_ViPham!F:F, B29, NhatKy_ViPham!C:C, "T29") - SUMIFS(NhatKy_ViPham!K:K, NhatKy_ViPham!E:E, "10_Phap", NhatKy_ViPham!F:F, B29, NhatKy_ViPham!C:C, "T29")</f>
        <v>100</v>
      </c>
      <c r="AU29" s="7">
        <f>100 + SUMIFS(NhatKy_ViPham!J:J, NhatKy_ViPham!E:E, "10_Phap", NhatKy_ViPham!F:F, B29, NhatKy_ViPham!C:C, "T30") - SUMIFS(NhatKy_ViPham!K:K, NhatKy_ViPham!E:E, "10_Phap", NhatKy_ViPham!F:F, B29, NhatKy_ViPham!C:C, "T30")</f>
        <v>100</v>
      </c>
      <c r="AV29" s="7">
        <f>100 + SUMIFS(NhatKy_ViPham!J:J, NhatKy_ViPham!E:E, "10_Phap", NhatKy_ViPham!F:F, B29, NhatKy_ViPham!C:C, "T31") - SUMIFS(NhatKy_ViPham!K:K, NhatKy_ViPham!E:E, "10_Phap", NhatKy_ViPham!F:F, B29, NhatKy_ViPham!C:C, "T31")</f>
        <v>100</v>
      </c>
      <c r="AW29" s="7">
        <f>100 + SUMIFS(NhatKy_ViPham!J:J, NhatKy_ViPham!E:E, "10_Phap", NhatKy_ViPham!F:F, B29, NhatKy_ViPham!C:C, "T32") - SUMIFS(NhatKy_ViPham!K:K, NhatKy_ViPham!E:E, "10_Phap", NhatKy_ViPham!F:F, B29, NhatKy_ViPham!C:C, "T32")</f>
        <v>100</v>
      </c>
      <c r="AX29" s="7">
        <f>100 + SUMIFS(NhatKy_ViPham!J:J, NhatKy_ViPham!E:E, "10_Phap", NhatKy_ViPham!F:F, B29, NhatKy_ViPham!C:C, "T33") - SUMIFS(NhatKy_ViPham!K:K, NhatKy_ViPham!E:E, "10_Phap", NhatKy_ViPham!F:F, B29, NhatKy_ViPham!C:C, "T33")</f>
        <v>100</v>
      </c>
      <c r="AY29" s="7">
        <f>100 + SUMIFS(NhatKy_ViPham!J:J, NhatKy_ViPham!E:E, "10_Phap", NhatKy_ViPham!F:F, B29, NhatKy_ViPham!C:C, "T34") - SUMIFS(NhatKy_ViPham!K:K, NhatKy_ViPham!E:E, "10_Phap", NhatKy_ViPham!F:F, B29, NhatKy_ViPham!C:C, "T34")</f>
        <v>100</v>
      </c>
      <c r="AZ29" s="7">
        <f>100 + SUMIFS(NhatKy_ViPham!J:J, NhatKy_ViPham!E:E, "10_Phap", NhatKy_ViPham!F:F, B29, NhatKy_ViPham!C:C, "T35") - SUMIFS(NhatKy_ViPham!K:K, NhatKy_ViPham!E:E, "10_Phap", NhatKy_ViPham!F:F, B29, NhatKy_ViPham!C:C, "T35")</f>
        <v>100</v>
      </c>
      <c r="BA29" s="12">
        <f t="shared" si="0"/>
        <v>100</v>
      </c>
      <c r="BB29" s="11" t="s">
        <v>430</v>
      </c>
      <c r="BC29" s="14" t="str">
        <f t="shared" si="1"/>
        <v>Tốt</v>
      </c>
      <c r="BD29" s="10" t="str">
        <f t="shared" si="2"/>
        <v>🟢 BÌNH THƯỜNG</v>
      </c>
    </row>
    <row r="30" spans="1:56" x14ac:dyDescent="0.25">
      <c r="A30" s="5">
        <v>22</v>
      </c>
      <c r="B30" s="15" t="s">
        <v>1233</v>
      </c>
      <c r="C30" s="5" t="s">
        <v>650</v>
      </c>
      <c r="D30" s="5" t="s">
        <v>435</v>
      </c>
      <c r="E30" s="11" t="s">
        <v>430</v>
      </c>
      <c r="F30" s="6">
        <f>SUMIFS(NhatKy_ViPham!K:K, NhatKy_ViPham!E:E, "10_Phap", NhatKy_ViPham!F:F, B30, NhatKy_ViPham!H:H, "L01")</f>
        <v>0</v>
      </c>
      <c r="G30" s="6">
        <f>SUMIFS(NhatKy_ViPham!K:K, NhatKy_ViPham!E:E, "10_Phap", NhatKy_ViPham!F:F, B30, NhatKy_ViPham!H:H, "L02")</f>
        <v>0</v>
      </c>
      <c r="H30" s="6">
        <f>SUMIFS(NhatKy_ViPham!K:K, NhatKy_ViPham!E:E, "10_Phap", NhatKy_ViPham!F:F, B30, NhatKy_ViPham!H:H, "L03")</f>
        <v>0</v>
      </c>
      <c r="I30" s="6">
        <f>SUMIFS(NhatKy_ViPham!K:K, NhatKy_ViPham!E:E, "10_Phap", NhatKy_ViPham!F:F, B30, NhatKy_ViPham!H:H, "L04")</f>
        <v>0</v>
      </c>
      <c r="J30" s="6">
        <f>SUMIFS(NhatKy_ViPham!K:K, NhatKy_ViPham!E:E, "10_Phap", NhatKy_ViPham!F:F, B30, NhatKy_ViPham!H:H, "L05")</f>
        <v>0</v>
      </c>
      <c r="K30" s="6">
        <f>SUMIFS(NhatKy_ViPham!K:K, NhatKy_ViPham!E:E, "10_Phap", NhatKy_ViPham!F:F, B30, NhatKy_ViPham!H:H, "L06")</f>
        <v>0</v>
      </c>
      <c r="L30" s="6">
        <f>SUMIFS(NhatKy_ViPham!K:K, NhatKy_ViPham!E:E, "10_Phap", NhatKy_ViPham!F:F, B30, NhatKy_ViPham!H:H, "L07")</f>
        <v>0</v>
      </c>
      <c r="M30" s="6">
        <f>SUMIFS(NhatKy_ViPham!K:K, NhatKy_ViPham!E:E, "10_Phap", NhatKy_ViPham!F:F, B30, NhatKy_ViPham!H:H, "L08")</f>
        <v>0</v>
      </c>
      <c r="N30" s="6">
        <f>SUMIFS(NhatKy_ViPham!K:K, NhatKy_ViPham!E:E, "10_Phap", NhatKy_ViPham!F:F, B30, NhatKy_ViPham!H:H, "L09")</f>
        <v>0</v>
      </c>
      <c r="O30" s="6">
        <f>SUMIFS(NhatKy_ViPham!K:K, NhatKy_ViPham!E:E, "10_Phap", NhatKy_ViPham!F:F, B30, NhatKy_ViPham!H:H, "L10")</f>
        <v>0</v>
      </c>
      <c r="P30" s="12">
        <f>SUMIFS(NhatKy_ViPham!J:J, NhatKy_ViPham!E:E, "10_Phap", NhatKy_ViPham!F:F, B30)</f>
        <v>0</v>
      </c>
      <c r="Q30" s="13">
        <f>SUMIFS(NhatKy_ViPham!K:K, NhatKy_ViPham!E:E, "10_Phap", NhatKy_ViPham!F:F, B30)</f>
        <v>0</v>
      </c>
      <c r="R30" s="6">
        <f>100 + SUMIFS(NhatKy_ViPham!J:J, NhatKy_ViPham!E:E, "10_Phap", NhatKy_ViPham!F:F, B30, NhatKy_ViPham!C:C, "T1") - SUMIFS(NhatKy_ViPham!K:K, NhatKy_ViPham!E:E, "10_Phap", NhatKy_ViPham!F:F, B30, NhatKy_ViPham!C:C, "T1")</f>
        <v>100</v>
      </c>
      <c r="S30" s="6">
        <f>100 + SUMIFS(NhatKy_ViPham!J:J, NhatKy_ViPham!E:E, "10_Phap", NhatKy_ViPham!F:F, B30, NhatKy_ViPham!C:C, "T2") - SUMIFS(NhatKy_ViPham!K:K, NhatKy_ViPham!E:E, "10_Phap", NhatKy_ViPham!F:F, B30, NhatKy_ViPham!C:C, "T2")</f>
        <v>100</v>
      </c>
      <c r="T30" s="6">
        <f>100 + SUMIFS(NhatKy_ViPham!J:J, NhatKy_ViPham!E:E, "10_Phap", NhatKy_ViPham!F:F, B30, NhatKy_ViPham!C:C, "T3") - SUMIFS(NhatKy_ViPham!K:K, NhatKy_ViPham!E:E, "10_Phap", NhatKy_ViPham!F:F, B30, NhatKy_ViPham!C:C, "T3")</f>
        <v>100</v>
      </c>
      <c r="U30" s="6">
        <f>100 + SUMIFS(NhatKy_ViPham!J:J, NhatKy_ViPham!E:E, "10_Phap", NhatKy_ViPham!F:F, B30, NhatKy_ViPham!C:C, "T4") - SUMIFS(NhatKy_ViPham!K:K, NhatKy_ViPham!E:E, "10_Phap", NhatKy_ViPham!F:F, B30, NhatKy_ViPham!C:C, "T4")</f>
        <v>100</v>
      </c>
      <c r="V30" s="6">
        <f>100 + SUMIFS(NhatKy_ViPham!J:J, NhatKy_ViPham!E:E, "10_Phap", NhatKy_ViPham!F:F, B30, NhatKy_ViPham!C:C, "T5") - SUMIFS(NhatKy_ViPham!K:K, NhatKy_ViPham!E:E, "10_Phap", NhatKy_ViPham!F:F, B30, NhatKy_ViPham!C:C, "T5")</f>
        <v>100</v>
      </c>
      <c r="W30" s="6">
        <f>100 + SUMIFS(NhatKy_ViPham!J:J, NhatKy_ViPham!E:E, "10_Phap", NhatKy_ViPham!F:F, B30, NhatKy_ViPham!C:C, "T6") - SUMIFS(NhatKy_ViPham!K:K, NhatKy_ViPham!E:E, "10_Phap", NhatKy_ViPham!F:F, B30, NhatKy_ViPham!C:C, "T6")</f>
        <v>100</v>
      </c>
      <c r="X30" s="6">
        <f>100 + SUMIFS(NhatKy_ViPham!J:J, NhatKy_ViPham!E:E, "10_Phap", NhatKy_ViPham!F:F, B30, NhatKy_ViPham!C:C, "T7") - SUMIFS(NhatKy_ViPham!K:K, NhatKy_ViPham!E:E, "10_Phap", NhatKy_ViPham!F:F, B30, NhatKy_ViPham!C:C, "T7")</f>
        <v>100</v>
      </c>
      <c r="Y30" s="6">
        <f>100 + SUMIFS(NhatKy_ViPham!J:J, NhatKy_ViPham!E:E, "10_Phap", NhatKy_ViPham!F:F, B30, NhatKy_ViPham!C:C, "T8") - SUMIFS(NhatKy_ViPham!K:K, NhatKy_ViPham!E:E, "10_Phap", NhatKy_ViPham!F:F, B30, NhatKy_ViPham!C:C, "T8")</f>
        <v>100</v>
      </c>
      <c r="Z30" s="6">
        <f>100 + SUMIFS(NhatKy_ViPham!J:J, NhatKy_ViPham!E:E, "10_Phap", NhatKy_ViPham!F:F, B30, NhatKy_ViPham!C:C, "T9") - SUMIFS(NhatKy_ViPham!K:K, NhatKy_ViPham!E:E, "10_Phap", NhatKy_ViPham!F:F, B30, NhatKy_ViPham!C:C, "T9")</f>
        <v>100</v>
      </c>
      <c r="AA30" s="6">
        <f>100 + SUMIFS(NhatKy_ViPham!J:J, NhatKy_ViPham!E:E, "10_Phap", NhatKy_ViPham!F:F, B30, NhatKy_ViPham!C:C, "T10") - SUMIFS(NhatKy_ViPham!K:K, NhatKy_ViPham!E:E, "10_Phap", NhatKy_ViPham!F:F, B30, NhatKy_ViPham!C:C, "T10")</f>
        <v>100</v>
      </c>
      <c r="AB30" s="6">
        <f>100 + SUMIFS(NhatKy_ViPham!J:J, NhatKy_ViPham!E:E, "10_Phap", NhatKy_ViPham!F:F, B30, NhatKy_ViPham!C:C, "T11") - SUMIFS(NhatKy_ViPham!K:K, NhatKy_ViPham!E:E, "10_Phap", NhatKy_ViPham!F:F, B30, NhatKy_ViPham!C:C, "T11")</f>
        <v>100</v>
      </c>
      <c r="AC30" s="6">
        <f>100 + SUMIFS(NhatKy_ViPham!J:J, NhatKy_ViPham!E:E, "10_Phap", NhatKy_ViPham!F:F, B30, NhatKy_ViPham!C:C, "T12") - SUMIFS(NhatKy_ViPham!K:K, NhatKy_ViPham!E:E, "10_Phap", NhatKy_ViPham!F:F, B30, NhatKy_ViPham!C:C, "T12")</f>
        <v>100</v>
      </c>
      <c r="AD30" s="6">
        <f>100 + SUMIFS(NhatKy_ViPham!J:J, NhatKy_ViPham!E:E, "10_Phap", NhatKy_ViPham!F:F, B30, NhatKy_ViPham!C:C, "T13") - SUMIFS(NhatKy_ViPham!K:K, NhatKy_ViPham!E:E, "10_Phap", NhatKy_ViPham!F:F, B30, NhatKy_ViPham!C:C, "T13")</f>
        <v>100</v>
      </c>
      <c r="AE30" s="6">
        <f>100 + SUMIFS(NhatKy_ViPham!J:J, NhatKy_ViPham!E:E, "10_Phap", NhatKy_ViPham!F:F, B30, NhatKy_ViPham!C:C, "T14") - SUMIFS(NhatKy_ViPham!K:K, NhatKy_ViPham!E:E, "10_Phap", NhatKy_ViPham!F:F, B30, NhatKy_ViPham!C:C, "T14")</f>
        <v>100</v>
      </c>
      <c r="AF30" s="6">
        <f>100 + SUMIFS(NhatKy_ViPham!J:J, NhatKy_ViPham!E:E, "10_Phap", NhatKy_ViPham!F:F, B30, NhatKy_ViPham!C:C, "T15") - SUMIFS(NhatKy_ViPham!K:K, NhatKy_ViPham!E:E, "10_Phap", NhatKy_ViPham!F:F, B30, NhatKy_ViPham!C:C, "T15")</f>
        <v>100</v>
      </c>
      <c r="AG30" s="6">
        <f>100 + SUMIFS(NhatKy_ViPham!J:J, NhatKy_ViPham!E:E, "10_Phap", NhatKy_ViPham!F:F, B30, NhatKy_ViPham!C:C, "T16") - SUMIFS(NhatKy_ViPham!K:K, NhatKy_ViPham!E:E, "10_Phap", NhatKy_ViPham!F:F, B30, NhatKy_ViPham!C:C, "T16")</f>
        <v>100</v>
      </c>
      <c r="AH30" s="6">
        <f>100 + SUMIFS(NhatKy_ViPham!J:J, NhatKy_ViPham!E:E, "10_Phap", NhatKy_ViPham!F:F, B30, NhatKy_ViPham!C:C, "T17") - SUMIFS(NhatKy_ViPham!K:K, NhatKy_ViPham!E:E, "10_Phap", NhatKy_ViPham!F:F, B30, NhatKy_ViPham!C:C, "T17")</f>
        <v>100</v>
      </c>
      <c r="AI30" s="6">
        <f>100 + SUMIFS(NhatKy_ViPham!J:J, NhatKy_ViPham!E:E, "10_Phap", NhatKy_ViPham!F:F, B30, NhatKy_ViPham!C:C, "T18") - SUMIFS(NhatKy_ViPham!K:K, NhatKy_ViPham!E:E, "10_Phap", NhatKy_ViPham!F:F, B30, NhatKy_ViPham!C:C, "T18")</f>
        <v>100</v>
      </c>
      <c r="AJ30" s="6">
        <f>100 + SUMIFS(NhatKy_ViPham!J:J, NhatKy_ViPham!E:E, "10_Phap", NhatKy_ViPham!F:F, B30, NhatKy_ViPham!C:C, "T19") - SUMIFS(NhatKy_ViPham!K:K, NhatKy_ViPham!E:E, "10_Phap", NhatKy_ViPham!F:F, B30, NhatKy_ViPham!C:C, "T19")</f>
        <v>100</v>
      </c>
      <c r="AK30" s="6">
        <f>100 + SUMIFS(NhatKy_ViPham!J:J, NhatKy_ViPham!E:E, "10_Phap", NhatKy_ViPham!F:F, B30, NhatKy_ViPham!C:C, "T20") - SUMIFS(NhatKy_ViPham!K:K, NhatKy_ViPham!E:E, "10_Phap", NhatKy_ViPham!F:F, B30, NhatKy_ViPham!C:C, "T20")</f>
        <v>100</v>
      </c>
      <c r="AL30" s="6">
        <f>100 + SUMIFS(NhatKy_ViPham!J:J, NhatKy_ViPham!E:E, "10_Phap", NhatKy_ViPham!F:F, B30, NhatKy_ViPham!C:C, "T21") - SUMIFS(NhatKy_ViPham!K:K, NhatKy_ViPham!E:E, "10_Phap", NhatKy_ViPham!F:F, B30, NhatKy_ViPham!C:C, "T21")</f>
        <v>100</v>
      </c>
      <c r="AM30" s="6">
        <f>100 + SUMIFS(NhatKy_ViPham!J:J, NhatKy_ViPham!E:E, "10_Phap", NhatKy_ViPham!F:F, B30, NhatKy_ViPham!C:C, "T22") - SUMIFS(NhatKy_ViPham!K:K, NhatKy_ViPham!E:E, "10_Phap", NhatKy_ViPham!F:F, B30, NhatKy_ViPham!C:C, "T22")</f>
        <v>100</v>
      </c>
      <c r="AN30" s="6">
        <f>100 + SUMIFS(NhatKy_ViPham!J:J, NhatKy_ViPham!E:E, "10_Phap", NhatKy_ViPham!F:F, B30, NhatKy_ViPham!C:C, "T23") - SUMIFS(NhatKy_ViPham!K:K, NhatKy_ViPham!E:E, "10_Phap", NhatKy_ViPham!F:F, B30, NhatKy_ViPham!C:C, "T23")</f>
        <v>100</v>
      </c>
      <c r="AO30" s="6">
        <f>100 + SUMIFS(NhatKy_ViPham!J:J, NhatKy_ViPham!E:E, "10_Phap", NhatKy_ViPham!F:F, B30, NhatKy_ViPham!C:C, "T24") - SUMIFS(NhatKy_ViPham!K:K, NhatKy_ViPham!E:E, "10_Phap", NhatKy_ViPham!F:F, B30, NhatKy_ViPham!C:C, "T24")</f>
        <v>100</v>
      </c>
      <c r="AP30" s="6">
        <f>100 + SUMIFS(NhatKy_ViPham!J:J, NhatKy_ViPham!E:E, "10_Phap", NhatKy_ViPham!F:F, B30, NhatKy_ViPham!C:C, "T25") - SUMIFS(NhatKy_ViPham!K:K, NhatKy_ViPham!E:E, "10_Phap", NhatKy_ViPham!F:F, B30, NhatKy_ViPham!C:C, "T25")</f>
        <v>100</v>
      </c>
      <c r="AQ30" s="6">
        <f>100 + SUMIFS(NhatKy_ViPham!J:J, NhatKy_ViPham!E:E, "10_Phap", NhatKy_ViPham!F:F, B30, NhatKy_ViPham!C:C, "T26") - SUMIFS(NhatKy_ViPham!K:K, NhatKy_ViPham!E:E, "10_Phap", NhatKy_ViPham!F:F, B30, NhatKy_ViPham!C:C, "T26")</f>
        <v>100</v>
      </c>
      <c r="AR30" s="6">
        <f>100 + SUMIFS(NhatKy_ViPham!J:J, NhatKy_ViPham!E:E, "10_Phap", NhatKy_ViPham!F:F, B30, NhatKy_ViPham!C:C, "T27") - SUMIFS(NhatKy_ViPham!K:K, NhatKy_ViPham!E:E, "10_Phap", NhatKy_ViPham!F:F, B30, NhatKy_ViPham!C:C, "T27")</f>
        <v>100</v>
      </c>
      <c r="AS30" s="6">
        <f>100 + SUMIFS(NhatKy_ViPham!J:J, NhatKy_ViPham!E:E, "10_Phap", NhatKy_ViPham!F:F, B30, NhatKy_ViPham!C:C, "T28") - SUMIFS(NhatKy_ViPham!K:K, NhatKy_ViPham!E:E, "10_Phap", NhatKy_ViPham!F:F, B30, NhatKy_ViPham!C:C, "T28")</f>
        <v>100</v>
      </c>
      <c r="AT30" s="6">
        <f>100 + SUMIFS(NhatKy_ViPham!J:J, NhatKy_ViPham!E:E, "10_Phap", NhatKy_ViPham!F:F, B30, NhatKy_ViPham!C:C, "T29") - SUMIFS(NhatKy_ViPham!K:K, NhatKy_ViPham!E:E, "10_Phap", NhatKy_ViPham!F:F, B30, NhatKy_ViPham!C:C, "T29")</f>
        <v>100</v>
      </c>
      <c r="AU30" s="6">
        <f>100 + SUMIFS(NhatKy_ViPham!J:J, NhatKy_ViPham!E:E, "10_Phap", NhatKy_ViPham!F:F, B30, NhatKy_ViPham!C:C, "T30") - SUMIFS(NhatKy_ViPham!K:K, NhatKy_ViPham!E:E, "10_Phap", NhatKy_ViPham!F:F, B30, NhatKy_ViPham!C:C, "T30")</f>
        <v>100</v>
      </c>
      <c r="AV30" s="6">
        <f>100 + SUMIFS(NhatKy_ViPham!J:J, NhatKy_ViPham!E:E, "10_Phap", NhatKy_ViPham!F:F, B30, NhatKy_ViPham!C:C, "T31") - SUMIFS(NhatKy_ViPham!K:K, NhatKy_ViPham!E:E, "10_Phap", NhatKy_ViPham!F:F, B30, NhatKy_ViPham!C:C, "T31")</f>
        <v>100</v>
      </c>
      <c r="AW30" s="6">
        <f>100 + SUMIFS(NhatKy_ViPham!J:J, NhatKy_ViPham!E:E, "10_Phap", NhatKy_ViPham!F:F, B30, NhatKy_ViPham!C:C, "T32") - SUMIFS(NhatKy_ViPham!K:K, NhatKy_ViPham!E:E, "10_Phap", NhatKy_ViPham!F:F, B30, NhatKy_ViPham!C:C, "T32")</f>
        <v>100</v>
      </c>
      <c r="AX30" s="6">
        <f>100 + SUMIFS(NhatKy_ViPham!J:J, NhatKy_ViPham!E:E, "10_Phap", NhatKy_ViPham!F:F, B30, NhatKy_ViPham!C:C, "T33") - SUMIFS(NhatKy_ViPham!K:K, NhatKy_ViPham!E:E, "10_Phap", NhatKy_ViPham!F:F, B30, NhatKy_ViPham!C:C, "T33")</f>
        <v>100</v>
      </c>
      <c r="AY30" s="6">
        <f>100 + SUMIFS(NhatKy_ViPham!J:J, NhatKy_ViPham!E:E, "10_Phap", NhatKy_ViPham!F:F, B30, NhatKy_ViPham!C:C, "T34") - SUMIFS(NhatKy_ViPham!K:K, NhatKy_ViPham!E:E, "10_Phap", NhatKy_ViPham!F:F, B30, NhatKy_ViPham!C:C, "T34")</f>
        <v>100</v>
      </c>
      <c r="AZ30" s="6">
        <f>100 + SUMIFS(NhatKy_ViPham!J:J, NhatKy_ViPham!E:E, "10_Phap", NhatKy_ViPham!F:F, B30, NhatKy_ViPham!C:C, "T35") - SUMIFS(NhatKy_ViPham!K:K, NhatKy_ViPham!E:E, "10_Phap", NhatKy_ViPham!F:F, B30, NhatKy_ViPham!C:C, "T35")</f>
        <v>100</v>
      </c>
      <c r="BA30" s="12">
        <f t="shared" si="0"/>
        <v>100</v>
      </c>
      <c r="BB30" s="11" t="s">
        <v>430</v>
      </c>
      <c r="BC30" s="16" t="str">
        <f t="shared" si="1"/>
        <v>Tốt</v>
      </c>
      <c r="BD30" s="15" t="str">
        <f t="shared" si="2"/>
        <v>🟢 BÌNH THƯỜNG</v>
      </c>
    </row>
    <row r="31" spans="1:56" x14ac:dyDescent="0.25">
      <c r="A31" s="4">
        <v>23</v>
      </c>
      <c r="B31" s="10" t="s">
        <v>1234</v>
      </c>
      <c r="C31" s="4" t="s">
        <v>646</v>
      </c>
      <c r="D31" s="4" t="s">
        <v>429</v>
      </c>
      <c r="E31" s="11" t="s">
        <v>430</v>
      </c>
      <c r="F31" s="7">
        <f>SUMIFS(NhatKy_ViPham!K:K, NhatKy_ViPham!E:E, "10_Phap", NhatKy_ViPham!F:F, B31, NhatKy_ViPham!H:H, "L01")</f>
        <v>0</v>
      </c>
      <c r="G31" s="7">
        <f>SUMIFS(NhatKy_ViPham!K:K, NhatKy_ViPham!E:E, "10_Phap", NhatKy_ViPham!F:F, B31, NhatKy_ViPham!H:H, "L02")</f>
        <v>0</v>
      </c>
      <c r="H31" s="7">
        <f>SUMIFS(NhatKy_ViPham!K:K, NhatKy_ViPham!E:E, "10_Phap", NhatKy_ViPham!F:F, B31, NhatKy_ViPham!H:H, "L03")</f>
        <v>0</v>
      </c>
      <c r="I31" s="7">
        <f>SUMIFS(NhatKy_ViPham!K:K, NhatKy_ViPham!E:E, "10_Phap", NhatKy_ViPham!F:F, B31, NhatKy_ViPham!H:H, "L04")</f>
        <v>0</v>
      </c>
      <c r="J31" s="7">
        <f>SUMIFS(NhatKy_ViPham!K:K, NhatKy_ViPham!E:E, "10_Phap", NhatKy_ViPham!F:F, B31, NhatKy_ViPham!H:H, "L05")</f>
        <v>0</v>
      </c>
      <c r="K31" s="7">
        <f>SUMIFS(NhatKy_ViPham!K:K, NhatKy_ViPham!E:E, "10_Phap", NhatKy_ViPham!F:F, B31, NhatKy_ViPham!H:H, "L06")</f>
        <v>0</v>
      </c>
      <c r="L31" s="7">
        <f>SUMIFS(NhatKy_ViPham!K:K, NhatKy_ViPham!E:E, "10_Phap", NhatKy_ViPham!F:F, B31, NhatKy_ViPham!H:H, "L07")</f>
        <v>0</v>
      </c>
      <c r="M31" s="7">
        <f>SUMIFS(NhatKy_ViPham!K:K, NhatKy_ViPham!E:E, "10_Phap", NhatKy_ViPham!F:F, B31, NhatKy_ViPham!H:H, "L08")</f>
        <v>0</v>
      </c>
      <c r="N31" s="7">
        <f>SUMIFS(NhatKy_ViPham!K:K, NhatKy_ViPham!E:E, "10_Phap", NhatKy_ViPham!F:F, B31, NhatKy_ViPham!H:H, "L09")</f>
        <v>0</v>
      </c>
      <c r="O31" s="7">
        <f>SUMIFS(NhatKy_ViPham!K:K, NhatKy_ViPham!E:E, "10_Phap", NhatKy_ViPham!F:F, B31, NhatKy_ViPham!H:H, "L10")</f>
        <v>0</v>
      </c>
      <c r="P31" s="12">
        <f>SUMIFS(NhatKy_ViPham!J:J, NhatKy_ViPham!E:E, "10_Phap", NhatKy_ViPham!F:F, B31)</f>
        <v>0</v>
      </c>
      <c r="Q31" s="13">
        <f>SUMIFS(NhatKy_ViPham!K:K, NhatKy_ViPham!E:E, "10_Phap", NhatKy_ViPham!F:F, B31)</f>
        <v>0</v>
      </c>
      <c r="R31" s="7">
        <f>100 + SUMIFS(NhatKy_ViPham!J:J, NhatKy_ViPham!E:E, "10_Phap", NhatKy_ViPham!F:F, B31, NhatKy_ViPham!C:C, "T1") - SUMIFS(NhatKy_ViPham!K:K, NhatKy_ViPham!E:E, "10_Phap", NhatKy_ViPham!F:F, B31, NhatKy_ViPham!C:C, "T1")</f>
        <v>100</v>
      </c>
      <c r="S31" s="7">
        <f>100 + SUMIFS(NhatKy_ViPham!J:J, NhatKy_ViPham!E:E, "10_Phap", NhatKy_ViPham!F:F, B31, NhatKy_ViPham!C:C, "T2") - SUMIFS(NhatKy_ViPham!K:K, NhatKy_ViPham!E:E, "10_Phap", NhatKy_ViPham!F:F, B31, NhatKy_ViPham!C:C, "T2")</f>
        <v>100</v>
      </c>
      <c r="T31" s="7">
        <f>100 + SUMIFS(NhatKy_ViPham!J:J, NhatKy_ViPham!E:E, "10_Phap", NhatKy_ViPham!F:F, B31, NhatKy_ViPham!C:C, "T3") - SUMIFS(NhatKy_ViPham!K:K, NhatKy_ViPham!E:E, "10_Phap", NhatKy_ViPham!F:F, B31, NhatKy_ViPham!C:C, "T3")</f>
        <v>100</v>
      </c>
      <c r="U31" s="7">
        <f>100 + SUMIFS(NhatKy_ViPham!J:J, NhatKy_ViPham!E:E, "10_Phap", NhatKy_ViPham!F:F, B31, NhatKy_ViPham!C:C, "T4") - SUMIFS(NhatKy_ViPham!K:K, NhatKy_ViPham!E:E, "10_Phap", NhatKy_ViPham!F:F, B31, NhatKy_ViPham!C:C, "T4")</f>
        <v>100</v>
      </c>
      <c r="V31" s="7">
        <f>100 + SUMIFS(NhatKy_ViPham!J:J, NhatKy_ViPham!E:E, "10_Phap", NhatKy_ViPham!F:F, B31, NhatKy_ViPham!C:C, "T5") - SUMIFS(NhatKy_ViPham!K:K, NhatKy_ViPham!E:E, "10_Phap", NhatKy_ViPham!F:F, B31, NhatKy_ViPham!C:C, "T5")</f>
        <v>100</v>
      </c>
      <c r="W31" s="7">
        <f>100 + SUMIFS(NhatKy_ViPham!J:J, NhatKy_ViPham!E:E, "10_Phap", NhatKy_ViPham!F:F, B31, NhatKy_ViPham!C:C, "T6") - SUMIFS(NhatKy_ViPham!K:K, NhatKy_ViPham!E:E, "10_Phap", NhatKy_ViPham!F:F, B31, NhatKy_ViPham!C:C, "T6")</f>
        <v>100</v>
      </c>
      <c r="X31" s="7">
        <f>100 + SUMIFS(NhatKy_ViPham!J:J, NhatKy_ViPham!E:E, "10_Phap", NhatKy_ViPham!F:F, B31, NhatKy_ViPham!C:C, "T7") - SUMIFS(NhatKy_ViPham!K:K, NhatKy_ViPham!E:E, "10_Phap", NhatKy_ViPham!F:F, B31, NhatKy_ViPham!C:C, "T7")</f>
        <v>100</v>
      </c>
      <c r="Y31" s="7">
        <f>100 + SUMIFS(NhatKy_ViPham!J:J, NhatKy_ViPham!E:E, "10_Phap", NhatKy_ViPham!F:F, B31, NhatKy_ViPham!C:C, "T8") - SUMIFS(NhatKy_ViPham!K:K, NhatKy_ViPham!E:E, "10_Phap", NhatKy_ViPham!F:F, B31, NhatKy_ViPham!C:C, "T8")</f>
        <v>100</v>
      </c>
      <c r="Z31" s="7">
        <f>100 + SUMIFS(NhatKy_ViPham!J:J, NhatKy_ViPham!E:E, "10_Phap", NhatKy_ViPham!F:F, B31, NhatKy_ViPham!C:C, "T9") - SUMIFS(NhatKy_ViPham!K:K, NhatKy_ViPham!E:E, "10_Phap", NhatKy_ViPham!F:F, B31, NhatKy_ViPham!C:C, "T9")</f>
        <v>100</v>
      </c>
      <c r="AA31" s="7">
        <f>100 + SUMIFS(NhatKy_ViPham!J:J, NhatKy_ViPham!E:E, "10_Phap", NhatKy_ViPham!F:F, B31, NhatKy_ViPham!C:C, "T10") - SUMIFS(NhatKy_ViPham!K:K, NhatKy_ViPham!E:E, "10_Phap", NhatKy_ViPham!F:F, B31, NhatKy_ViPham!C:C, "T10")</f>
        <v>100</v>
      </c>
      <c r="AB31" s="7">
        <f>100 + SUMIFS(NhatKy_ViPham!J:J, NhatKy_ViPham!E:E, "10_Phap", NhatKy_ViPham!F:F, B31, NhatKy_ViPham!C:C, "T11") - SUMIFS(NhatKy_ViPham!K:K, NhatKy_ViPham!E:E, "10_Phap", NhatKy_ViPham!F:F, B31, NhatKy_ViPham!C:C, "T11")</f>
        <v>100</v>
      </c>
      <c r="AC31" s="7">
        <f>100 + SUMIFS(NhatKy_ViPham!J:J, NhatKy_ViPham!E:E, "10_Phap", NhatKy_ViPham!F:F, B31, NhatKy_ViPham!C:C, "T12") - SUMIFS(NhatKy_ViPham!K:K, NhatKy_ViPham!E:E, "10_Phap", NhatKy_ViPham!F:F, B31, NhatKy_ViPham!C:C, "T12")</f>
        <v>100</v>
      </c>
      <c r="AD31" s="7">
        <f>100 + SUMIFS(NhatKy_ViPham!J:J, NhatKy_ViPham!E:E, "10_Phap", NhatKy_ViPham!F:F, B31, NhatKy_ViPham!C:C, "T13") - SUMIFS(NhatKy_ViPham!K:K, NhatKy_ViPham!E:E, "10_Phap", NhatKy_ViPham!F:F, B31, NhatKy_ViPham!C:C, "T13")</f>
        <v>100</v>
      </c>
      <c r="AE31" s="7">
        <f>100 + SUMIFS(NhatKy_ViPham!J:J, NhatKy_ViPham!E:E, "10_Phap", NhatKy_ViPham!F:F, B31, NhatKy_ViPham!C:C, "T14") - SUMIFS(NhatKy_ViPham!K:K, NhatKy_ViPham!E:E, "10_Phap", NhatKy_ViPham!F:F, B31, NhatKy_ViPham!C:C, "T14")</f>
        <v>100</v>
      </c>
      <c r="AF31" s="7">
        <f>100 + SUMIFS(NhatKy_ViPham!J:J, NhatKy_ViPham!E:E, "10_Phap", NhatKy_ViPham!F:F, B31, NhatKy_ViPham!C:C, "T15") - SUMIFS(NhatKy_ViPham!K:K, NhatKy_ViPham!E:E, "10_Phap", NhatKy_ViPham!F:F, B31, NhatKy_ViPham!C:C, "T15")</f>
        <v>100</v>
      </c>
      <c r="AG31" s="7">
        <f>100 + SUMIFS(NhatKy_ViPham!J:J, NhatKy_ViPham!E:E, "10_Phap", NhatKy_ViPham!F:F, B31, NhatKy_ViPham!C:C, "T16") - SUMIFS(NhatKy_ViPham!K:K, NhatKy_ViPham!E:E, "10_Phap", NhatKy_ViPham!F:F, B31, NhatKy_ViPham!C:C, "T16")</f>
        <v>100</v>
      </c>
      <c r="AH31" s="7">
        <f>100 + SUMIFS(NhatKy_ViPham!J:J, NhatKy_ViPham!E:E, "10_Phap", NhatKy_ViPham!F:F, B31, NhatKy_ViPham!C:C, "T17") - SUMIFS(NhatKy_ViPham!K:K, NhatKy_ViPham!E:E, "10_Phap", NhatKy_ViPham!F:F, B31, NhatKy_ViPham!C:C, "T17")</f>
        <v>100</v>
      </c>
      <c r="AI31" s="7">
        <f>100 + SUMIFS(NhatKy_ViPham!J:J, NhatKy_ViPham!E:E, "10_Phap", NhatKy_ViPham!F:F, B31, NhatKy_ViPham!C:C, "T18") - SUMIFS(NhatKy_ViPham!K:K, NhatKy_ViPham!E:E, "10_Phap", NhatKy_ViPham!F:F, B31, NhatKy_ViPham!C:C, "T18")</f>
        <v>100</v>
      </c>
      <c r="AJ31" s="7">
        <f>100 + SUMIFS(NhatKy_ViPham!J:J, NhatKy_ViPham!E:E, "10_Phap", NhatKy_ViPham!F:F, B31, NhatKy_ViPham!C:C, "T19") - SUMIFS(NhatKy_ViPham!K:K, NhatKy_ViPham!E:E, "10_Phap", NhatKy_ViPham!F:F, B31, NhatKy_ViPham!C:C, "T19")</f>
        <v>100</v>
      </c>
      <c r="AK31" s="7">
        <f>100 + SUMIFS(NhatKy_ViPham!J:J, NhatKy_ViPham!E:E, "10_Phap", NhatKy_ViPham!F:F, B31, NhatKy_ViPham!C:C, "T20") - SUMIFS(NhatKy_ViPham!K:K, NhatKy_ViPham!E:E, "10_Phap", NhatKy_ViPham!F:F, B31, NhatKy_ViPham!C:C, "T20")</f>
        <v>100</v>
      </c>
      <c r="AL31" s="7">
        <f>100 + SUMIFS(NhatKy_ViPham!J:J, NhatKy_ViPham!E:E, "10_Phap", NhatKy_ViPham!F:F, B31, NhatKy_ViPham!C:C, "T21") - SUMIFS(NhatKy_ViPham!K:K, NhatKy_ViPham!E:E, "10_Phap", NhatKy_ViPham!F:F, B31, NhatKy_ViPham!C:C, "T21")</f>
        <v>100</v>
      </c>
      <c r="AM31" s="7">
        <f>100 + SUMIFS(NhatKy_ViPham!J:J, NhatKy_ViPham!E:E, "10_Phap", NhatKy_ViPham!F:F, B31, NhatKy_ViPham!C:C, "T22") - SUMIFS(NhatKy_ViPham!K:K, NhatKy_ViPham!E:E, "10_Phap", NhatKy_ViPham!F:F, B31, NhatKy_ViPham!C:C, "T22")</f>
        <v>100</v>
      </c>
      <c r="AN31" s="7">
        <f>100 + SUMIFS(NhatKy_ViPham!J:J, NhatKy_ViPham!E:E, "10_Phap", NhatKy_ViPham!F:F, B31, NhatKy_ViPham!C:C, "T23") - SUMIFS(NhatKy_ViPham!K:K, NhatKy_ViPham!E:E, "10_Phap", NhatKy_ViPham!F:F, B31, NhatKy_ViPham!C:C, "T23")</f>
        <v>100</v>
      </c>
      <c r="AO31" s="7">
        <f>100 + SUMIFS(NhatKy_ViPham!J:J, NhatKy_ViPham!E:E, "10_Phap", NhatKy_ViPham!F:F, B31, NhatKy_ViPham!C:C, "T24") - SUMIFS(NhatKy_ViPham!K:K, NhatKy_ViPham!E:E, "10_Phap", NhatKy_ViPham!F:F, B31, NhatKy_ViPham!C:C, "T24")</f>
        <v>100</v>
      </c>
      <c r="AP31" s="7">
        <f>100 + SUMIFS(NhatKy_ViPham!J:J, NhatKy_ViPham!E:E, "10_Phap", NhatKy_ViPham!F:F, B31, NhatKy_ViPham!C:C, "T25") - SUMIFS(NhatKy_ViPham!K:K, NhatKy_ViPham!E:E, "10_Phap", NhatKy_ViPham!F:F, B31, NhatKy_ViPham!C:C, "T25")</f>
        <v>100</v>
      </c>
      <c r="AQ31" s="7">
        <f>100 + SUMIFS(NhatKy_ViPham!J:J, NhatKy_ViPham!E:E, "10_Phap", NhatKy_ViPham!F:F, B31, NhatKy_ViPham!C:C, "T26") - SUMIFS(NhatKy_ViPham!K:K, NhatKy_ViPham!E:E, "10_Phap", NhatKy_ViPham!F:F, B31, NhatKy_ViPham!C:C, "T26")</f>
        <v>100</v>
      </c>
      <c r="AR31" s="7">
        <f>100 + SUMIFS(NhatKy_ViPham!J:J, NhatKy_ViPham!E:E, "10_Phap", NhatKy_ViPham!F:F, B31, NhatKy_ViPham!C:C, "T27") - SUMIFS(NhatKy_ViPham!K:K, NhatKy_ViPham!E:E, "10_Phap", NhatKy_ViPham!F:F, B31, NhatKy_ViPham!C:C, "T27")</f>
        <v>100</v>
      </c>
      <c r="AS31" s="7">
        <f>100 + SUMIFS(NhatKy_ViPham!J:J, NhatKy_ViPham!E:E, "10_Phap", NhatKy_ViPham!F:F, B31, NhatKy_ViPham!C:C, "T28") - SUMIFS(NhatKy_ViPham!K:K, NhatKy_ViPham!E:E, "10_Phap", NhatKy_ViPham!F:F, B31, NhatKy_ViPham!C:C, "T28")</f>
        <v>100</v>
      </c>
      <c r="AT31" s="7">
        <f>100 + SUMIFS(NhatKy_ViPham!J:J, NhatKy_ViPham!E:E, "10_Phap", NhatKy_ViPham!F:F, B31, NhatKy_ViPham!C:C, "T29") - SUMIFS(NhatKy_ViPham!K:K, NhatKy_ViPham!E:E, "10_Phap", NhatKy_ViPham!F:F, B31, NhatKy_ViPham!C:C, "T29")</f>
        <v>100</v>
      </c>
      <c r="AU31" s="7">
        <f>100 + SUMIFS(NhatKy_ViPham!J:J, NhatKy_ViPham!E:E, "10_Phap", NhatKy_ViPham!F:F, B31, NhatKy_ViPham!C:C, "T30") - SUMIFS(NhatKy_ViPham!K:K, NhatKy_ViPham!E:E, "10_Phap", NhatKy_ViPham!F:F, B31, NhatKy_ViPham!C:C, "T30")</f>
        <v>100</v>
      </c>
      <c r="AV31" s="7">
        <f>100 + SUMIFS(NhatKy_ViPham!J:J, NhatKy_ViPham!E:E, "10_Phap", NhatKy_ViPham!F:F, B31, NhatKy_ViPham!C:C, "T31") - SUMIFS(NhatKy_ViPham!K:K, NhatKy_ViPham!E:E, "10_Phap", NhatKy_ViPham!F:F, B31, NhatKy_ViPham!C:C, "T31")</f>
        <v>100</v>
      </c>
      <c r="AW31" s="7">
        <f>100 + SUMIFS(NhatKy_ViPham!J:J, NhatKy_ViPham!E:E, "10_Phap", NhatKy_ViPham!F:F, B31, NhatKy_ViPham!C:C, "T32") - SUMIFS(NhatKy_ViPham!K:K, NhatKy_ViPham!E:E, "10_Phap", NhatKy_ViPham!F:F, B31, NhatKy_ViPham!C:C, "T32")</f>
        <v>100</v>
      </c>
      <c r="AX31" s="7">
        <f>100 + SUMIFS(NhatKy_ViPham!J:J, NhatKy_ViPham!E:E, "10_Phap", NhatKy_ViPham!F:F, B31, NhatKy_ViPham!C:C, "T33") - SUMIFS(NhatKy_ViPham!K:K, NhatKy_ViPham!E:E, "10_Phap", NhatKy_ViPham!F:F, B31, NhatKy_ViPham!C:C, "T33")</f>
        <v>100</v>
      </c>
      <c r="AY31" s="7">
        <f>100 + SUMIFS(NhatKy_ViPham!J:J, NhatKy_ViPham!E:E, "10_Phap", NhatKy_ViPham!F:F, B31, NhatKy_ViPham!C:C, "T34") - SUMIFS(NhatKy_ViPham!K:K, NhatKy_ViPham!E:E, "10_Phap", NhatKy_ViPham!F:F, B31, NhatKy_ViPham!C:C, "T34")</f>
        <v>100</v>
      </c>
      <c r="AZ31" s="7">
        <f>100 + SUMIFS(NhatKy_ViPham!J:J, NhatKy_ViPham!E:E, "10_Phap", NhatKy_ViPham!F:F, B31, NhatKy_ViPham!C:C, "T35") - SUMIFS(NhatKy_ViPham!K:K, NhatKy_ViPham!E:E, "10_Phap", NhatKy_ViPham!F:F, B31, NhatKy_ViPham!C:C, "T35")</f>
        <v>100</v>
      </c>
      <c r="BA31" s="12">
        <f t="shared" si="0"/>
        <v>100</v>
      </c>
      <c r="BB31" s="11" t="s">
        <v>430</v>
      </c>
      <c r="BC31" s="14" t="str">
        <f t="shared" si="1"/>
        <v>Tốt</v>
      </c>
      <c r="BD31" s="10" t="str">
        <f t="shared" si="2"/>
        <v>🟢 BÌNH THƯỜNG</v>
      </c>
    </row>
    <row r="32" spans="1:56" x14ac:dyDescent="0.25">
      <c r="A32" s="5">
        <v>24</v>
      </c>
      <c r="B32" s="15" t="s">
        <v>1235</v>
      </c>
      <c r="C32" s="5" t="s">
        <v>830</v>
      </c>
      <c r="D32" s="5" t="s">
        <v>429</v>
      </c>
      <c r="E32" s="11" t="s">
        <v>430</v>
      </c>
      <c r="F32" s="6">
        <f>SUMIFS(NhatKy_ViPham!K:K, NhatKy_ViPham!E:E, "10_Phap", NhatKy_ViPham!F:F, B32, NhatKy_ViPham!H:H, "L01")</f>
        <v>0</v>
      </c>
      <c r="G32" s="6">
        <f>SUMIFS(NhatKy_ViPham!K:K, NhatKy_ViPham!E:E, "10_Phap", NhatKy_ViPham!F:F, B32, NhatKy_ViPham!H:H, "L02")</f>
        <v>0</v>
      </c>
      <c r="H32" s="6">
        <f>SUMIFS(NhatKy_ViPham!K:K, NhatKy_ViPham!E:E, "10_Phap", NhatKy_ViPham!F:F, B32, NhatKy_ViPham!H:H, "L03")</f>
        <v>0</v>
      </c>
      <c r="I32" s="6">
        <f>SUMIFS(NhatKy_ViPham!K:K, NhatKy_ViPham!E:E, "10_Phap", NhatKy_ViPham!F:F, B32, NhatKy_ViPham!H:H, "L04")</f>
        <v>0</v>
      </c>
      <c r="J32" s="6">
        <f>SUMIFS(NhatKy_ViPham!K:K, NhatKy_ViPham!E:E, "10_Phap", NhatKy_ViPham!F:F, B32, NhatKy_ViPham!H:H, "L05")</f>
        <v>0</v>
      </c>
      <c r="K32" s="6">
        <f>SUMIFS(NhatKy_ViPham!K:K, NhatKy_ViPham!E:E, "10_Phap", NhatKy_ViPham!F:F, B32, NhatKy_ViPham!H:H, "L06")</f>
        <v>0</v>
      </c>
      <c r="L32" s="6">
        <f>SUMIFS(NhatKy_ViPham!K:K, NhatKy_ViPham!E:E, "10_Phap", NhatKy_ViPham!F:F, B32, NhatKy_ViPham!H:H, "L07")</f>
        <v>0</v>
      </c>
      <c r="M32" s="6">
        <f>SUMIFS(NhatKy_ViPham!K:K, NhatKy_ViPham!E:E, "10_Phap", NhatKy_ViPham!F:F, B32, NhatKy_ViPham!H:H, "L08")</f>
        <v>0</v>
      </c>
      <c r="N32" s="6">
        <f>SUMIFS(NhatKy_ViPham!K:K, NhatKy_ViPham!E:E, "10_Phap", NhatKy_ViPham!F:F, B32, NhatKy_ViPham!H:H, "L09")</f>
        <v>0</v>
      </c>
      <c r="O32" s="6">
        <f>SUMIFS(NhatKy_ViPham!K:K, NhatKy_ViPham!E:E, "10_Phap", NhatKy_ViPham!F:F, B32, NhatKy_ViPham!H:H, "L10")</f>
        <v>0</v>
      </c>
      <c r="P32" s="12">
        <f>SUMIFS(NhatKy_ViPham!J:J, NhatKy_ViPham!E:E, "10_Phap", NhatKy_ViPham!F:F, B32)</f>
        <v>0</v>
      </c>
      <c r="Q32" s="13">
        <f>SUMIFS(NhatKy_ViPham!K:K, NhatKy_ViPham!E:E, "10_Phap", NhatKy_ViPham!F:F, B32)</f>
        <v>0</v>
      </c>
      <c r="R32" s="6">
        <f>100 + SUMIFS(NhatKy_ViPham!J:J, NhatKy_ViPham!E:E, "10_Phap", NhatKy_ViPham!F:F, B32, NhatKy_ViPham!C:C, "T1") - SUMIFS(NhatKy_ViPham!K:K, NhatKy_ViPham!E:E, "10_Phap", NhatKy_ViPham!F:F, B32, NhatKy_ViPham!C:C, "T1")</f>
        <v>100</v>
      </c>
      <c r="S32" s="6">
        <f>100 + SUMIFS(NhatKy_ViPham!J:J, NhatKy_ViPham!E:E, "10_Phap", NhatKy_ViPham!F:F, B32, NhatKy_ViPham!C:C, "T2") - SUMIFS(NhatKy_ViPham!K:K, NhatKy_ViPham!E:E, "10_Phap", NhatKy_ViPham!F:F, B32, NhatKy_ViPham!C:C, "T2")</f>
        <v>100</v>
      </c>
      <c r="T32" s="6">
        <f>100 + SUMIFS(NhatKy_ViPham!J:J, NhatKy_ViPham!E:E, "10_Phap", NhatKy_ViPham!F:F, B32, NhatKy_ViPham!C:C, "T3") - SUMIFS(NhatKy_ViPham!K:K, NhatKy_ViPham!E:E, "10_Phap", NhatKy_ViPham!F:F, B32, NhatKy_ViPham!C:C, "T3")</f>
        <v>100</v>
      </c>
      <c r="U32" s="6">
        <f>100 + SUMIFS(NhatKy_ViPham!J:J, NhatKy_ViPham!E:E, "10_Phap", NhatKy_ViPham!F:F, B32, NhatKy_ViPham!C:C, "T4") - SUMIFS(NhatKy_ViPham!K:K, NhatKy_ViPham!E:E, "10_Phap", NhatKy_ViPham!F:F, B32, NhatKy_ViPham!C:C, "T4")</f>
        <v>100</v>
      </c>
      <c r="V32" s="6">
        <f>100 + SUMIFS(NhatKy_ViPham!J:J, NhatKy_ViPham!E:E, "10_Phap", NhatKy_ViPham!F:F, B32, NhatKy_ViPham!C:C, "T5") - SUMIFS(NhatKy_ViPham!K:K, NhatKy_ViPham!E:E, "10_Phap", NhatKy_ViPham!F:F, B32, NhatKy_ViPham!C:C, "T5")</f>
        <v>100</v>
      </c>
      <c r="W32" s="6">
        <f>100 + SUMIFS(NhatKy_ViPham!J:J, NhatKy_ViPham!E:E, "10_Phap", NhatKy_ViPham!F:F, B32, NhatKy_ViPham!C:C, "T6") - SUMIFS(NhatKy_ViPham!K:K, NhatKy_ViPham!E:E, "10_Phap", NhatKy_ViPham!F:F, B32, NhatKy_ViPham!C:C, "T6")</f>
        <v>100</v>
      </c>
      <c r="X32" s="6">
        <f>100 + SUMIFS(NhatKy_ViPham!J:J, NhatKy_ViPham!E:E, "10_Phap", NhatKy_ViPham!F:F, B32, NhatKy_ViPham!C:C, "T7") - SUMIFS(NhatKy_ViPham!K:K, NhatKy_ViPham!E:E, "10_Phap", NhatKy_ViPham!F:F, B32, NhatKy_ViPham!C:C, "T7")</f>
        <v>100</v>
      </c>
      <c r="Y32" s="6">
        <f>100 + SUMIFS(NhatKy_ViPham!J:J, NhatKy_ViPham!E:E, "10_Phap", NhatKy_ViPham!F:F, B32, NhatKy_ViPham!C:C, "T8") - SUMIFS(NhatKy_ViPham!K:K, NhatKy_ViPham!E:E, "10_Phap", NhatKy_ViPham!F:F, B32, NhatKy_ViPham!C:C, "T8")</f>
        <v>100</v>
      </c>
      <c r="Z32" s="6">
        <f>100 + SUMIFS(NhatKy_ViPham!J:J, NhatKy_ViPham!E:E, "10_Phap", NhatKy_ViPham!F:F, B32, NhatKy_ViPham!C:C, "T9") - SUMIFS(NhatKy_ViPham!K:K, NhatKy_ViPham!E:E, "10_Phap", NhatKy_ViPham!F:F, B32, NhatKy_ViPham!C:C, "T9")</f>
        <v>100</v>
      </c>
      <c r="AA32" s="6">
        <f>100 + SUMIFS(NhatKy_ViPham!J:J, NhatKy_ViPham!E:E, "10_Phap", NhatKy_ViPham!F:F, B32, NhatKy_ViPham!C:C, "T10") - SUMIFS(NhatKy_ViPham!K:K, NhatKy_ViPham!E:E, "10_Phap", NhatKy_ViPham!F:F, B32, NhatKy_ViPham!C:C, "T10")</f>
        <v>100</v>
      </c>
      <c r="AB32" s="6">
        <f>100 + SUMIFS(NhatKy_ViPham!J:J, NhatKy_ViPham!E:E, "10_Phap", NhatKy_ViPham!F:F, B32, NhatKy_ViPham!C:C, "T11") - SUMIFS(NhatKy_ViPham!K:K, NhatKy_ViPham!E:E, "10_Phap", NhatKy_ViPham!F:F, B32, NhatKy_ViPham!C:C, "T11")</f>
        <v>100</v>
      </c>
      <c r="AC32" s="6">
        <f>100 + SUMIFS(NhatKy_ViPham!J:J, NhatKy_ViPham!E:E, "10_Phap", NhatKy_ViPham!F:F, B32, NhatKy_ViPham!C:C, "T12") - SUMIFS(NhatKy_ViPham!K:K, NhatKy_ViPham!E:E, "10_Phap", NhatKy_ViPham!F:F, B32, NhatKy_ViPham!C:C, "T12")</f>
        <v>100</v>
      </c>
      <c r="AD32" s="6">
        <f>100 + SUMIFS(NhatKy_ViPham!J:J, NhatKy_ViPham!E:E, "10_Phap", NhatKy_ViPham!F:F, B32, NhatKy_ViPham!C:C, "T13") - SUMIFS(NhatKy_ViPham!K:K, NhatKy_ViPham!E:E, "10_Phap", NhatKy_ViPham!F:F, B32, NhatKy_ViPham!C:C, "T13")</f>
        <v>100</v>
      </c>
      <c r="AE32" s="6">
        <f>100 + SUMIFS(NhatKy_ViPham!J:J, NhatKy_ViPham!E:E, "10_Phap", NhatKy_ViPham!F:F, B32, NhatKy_ViPham!C:C, "T14") - SUMIFS(NhatKy_ViPham!K:K, NhatKy_ViPham!E:E, "10_Phap", NhatKy_ViPham!F:F, B32, NhatKy_ViPham!C:C, "T14")</f>
        <v>100</v>
      </c>
      <c r="AF32" s="6">
        <f>100 + SUMIFS(NhatKy_ViPham!J:J, NhatKy_ViPham!E:E, "10_Phap", NhatKy_ViPham!F:F, B32, NhatKy_ViPham!C:C, "T15") - SUMIFS(NhatKy_ViPham!K:K, NhatKy_ViPham!E:E, "10_Phap", NhatKy_ViPham!F:F, B32, NhatKy_ViPham!C:C, "T15")</f>
        <v>100</v>
      </c>
      <c r="AG32" s="6">
        <f>100 + SUMIFS(NhatKy_ViPham!J:J, NhatKy_ViPham!E:E, "10_Phap", NhatKy_ViPham!F:F, B32, NhatKy_ViPham!C:C, "T16") - SUMIFS(NhatKy_ViPham!K:K, NhatKy_ViPham!E:E, "10_Phap", NhatKy_ViPham!F:F, B32, NhatKy_ViPham!C:C, "T16")</f>
        <v>100</v>
      </c>
      <c r="AH32" s="6">
        <f>100 + SUMIFS(NhatKy_ViPham!J:J, NhatKy_ViPham!E:E, "10_Phap", NhatKy_ViPham!F:F, B32, NhatKy_ViPham!C:C, "T17") - SUMIFS(NhatKy_ViPham!K:K, NhatKy_ViPham!E:E, "10_Phap", NhatKy_ViPham!F:F, B32, NhatKy_ViPham!C:C, "T17")</f>
        <v>100</v>
      </c>
      <c r="AI32" s="6">
        <f>100 + SUMIFS(NhatKy_ViPham!J:J, NhatKy_ViPham!E:E, "10_Phap", NhatKy_ViPham!F:F, B32, NhatKy_ViPham!C:C, "T18") - SUMIFS(NhatKy_ViPham!K:K, NhatKy_ViPham!E:E, "10_Phap", NhatKy_ViPham!F:F, B32, NhatKy_ViPham!C:C, "T18")</f>
        <v>100</v>
      </c>
      <c r="AJ32" s="6">
        <f>100 + SUMIFS(NhatKy_ViPham!J:J, NhatKy_ViPham!E:E, "10_Phap", NhatKy_ViPham!F:F, B32, NhatKy_ViPham!C:C, "T19") - SUMIFS(NhatKy_ViPham!K:K, NhatKy_ViPham!E:E, "10_Phap", NhatKy_ViPham!F:F, B32, NhatKy_ViPham!C:C, "T19")</f>
        <v>100</v>
      </c>
      <c r="AK32" s="6">
        <f>100 + SUMIFS(NhatKy_ViPham!J:J, NhatKy_ViPham!E:E, "10_Phap", NhatKy_ViPham!F:F, B32, NhatKy_ViPham!C:C, "T20") - SUMIFS(NhatKy_ViPham!K:K, NhatKy_ViPham!E:E, "10_Phap", NhatKy_ViPham!F:F, B32, NhatKy_ViPham!C:C, "T20")</f>
        <v>100</v>
      </c>
      <c r="AL32" s="6">
        <f>100 + SUMIFS(NhatKy_ViPham!J:J, NhatKy_ViPham!E:E, "10_Phap", NhatKy_ViPham!F:F, B32, NhatKy_ViPham!C:C, "T21") - SUMIFS(NhatKy_ViPham!K:K, NhatKy_ViPham!E:E, "10_Phap", NhatKy_ViPham!F:F, B32, NhatKy_ViPham!C:C, "T21")</f>
        <v>100</v>
      </c>
      <c r="AM32" s="6">
        <f>100 + SUMIFS(NhatKy_ViPham!J:J, NhatKy_ViPham!E:E, "10_Phap", NhatKy_ViPham!F:F, B32, NhatKy_ViPham!C:C, "T22") - SUMIFS(NhatKy_ViPham!K:K, NhatKy_ViPham!E:E, "10_Phap", NhatKy_ViPham!F:F, B32, NhatKy_ViPham!C:C, "T22")</f>
        <v>100</v>
      </c>
      <c r="AN32" s="6">
        <f>100 + SUMIFS(NhatKy_ViPham!J:J, NhatKy_ViPham!E:E, "10_Phap", NhatKy_ViPham!F:F, B32, NhatKy_ViPham!C:C, "T23") - SUMIFS(NhatKy_ViPham!K:K, NhatKy_ViPham!E:E, "10_Phap", NhatKy_ViPham!F:F, B32, NhatKy_ViPham!C:C, "T23")</f>
        <v>100</v>
      </c>
      <c r="AO32" s="6">
        <f>100 + SUMIFS(NhatKy_ViPham!J:J, NhatKy_ViPham!E:E, "10_Phap", NhatKy_ViPham!F:F, B32, NhatKy_ViPham!C:C, "T24") - SUMIFS(NhatKy_ViPham!K:K, NhatKy_ViPham!E:E, "10_Phap", NhatKy_ViPham!F:F, B32, NhatKy_ViPham!C:C, "T24")</f>
        <v>100</v>
      </c>
      <c r="AP32" s="6">
        <f>100 + SUMIFS(NhatKy_ViPham!J:J, NhatKy_ViPham!E:E, "10_Phap", NhatKy_ViPham!F:F, B32, NhatKy_ViPham!C:C, "T25") - SUMIFS(NhatKy_ViPham!K:K, NhatKy_ViPham!E:E, "10_Phap", NhatKy_ViPham!F:F, B32, NhatKy_ViPham!C:C, "T25")</f>
        <v>100</v>
      </c>
      <c r="AQ32" s="6">
        <f>100 + SUMIFS(NhatKy_ViPham!J:J, NhatKy_ViPham!E:E, "10_Phap", NhatKy_ViPham!F:F, B32, NhatKy_ViPham!C:C, "T26") - SUMIFS(NhatKy_ViPham!K:K, NhatKy_ViPham!E:E, "10_Phap", NhatKy_ViPham!F:F, B32, NhatKy_ViPham!C:C, "T26")</f>
        <v>100</v>
      </c>
      <c r="AR32" s="6">
        <f>100 + SUMIFS(NhatKy_ViPham!J:J, NhatKy_ViPham!E:E, "10_Phap", NhatKy_ViPham!F:F, B32, NhatKy_ViPham!C:C, "T27") - SUMIFS(NhatKy_ViPham!K:K, NhatKy_ViPham!E:E, "10_Phap", NhatKy_ViPham!F:F, B32, NhatKy_ViPham!C:C, "T27")</f>
        <v>100</v>
      </c>
      <c r="AS32" s="6">
        <f>100 + SUMIFS(NhatKy_ViPham!J:J, NhatKy_ViPham!E:E, "10_Phap", NhatKy_ViPham!F:F, B32, NhatKy_ViPham!C:C, "T28") - SUMIFS(NhatKy_ViPham!K:K, NhatKy_ViPham!E:E, "10_Phap", NhatKy_ViPham!F:F, B32, NhatKy_ViPham!C:C, "T28")</f>
        <v>100</v>
      </c>
      <c r="AT32" s="6">
        <f>100 + SUMIFS(NhatKy_ViPham!J:J, NhatKy_ViPham!E:E, "10_Phap", NhatKy_ViPham!F:F, B32, NhatKy_ViPham!C:C, "T29") - SUMIFS(NhatKy_ViPham!K:K, NhatKy_ViPham!E:E, "10_Phap", NhatKy_ViPham!F:F, B32, NhatKy_ViPham!C:C, "T29")</f>
        <v>100</v>
      </c>
      <c r="AU32" s="6">
        <f>100 + SUMIFS(NhatKy_ViPham!J:J, NhatKy_ViPham!E:E, "10_Phap", NhatKy_ViPham!F:F, B32, NhatKy_ViPham!C:C, "T30") - SUMIFS(NhatKy_ViPham!K:K, NhatKy_ViPham!E:E, "10_Phap", NhatKy_ViPham!F:F, B32, NhatKy_ViPham!C:C, "T30")</f>
        <v>100</v>
      </c>
      <c r="AV32" s="6">
        <f>100 + SUMIFS(NhatKy_ViPham!J:J, NhatKy_ViPham!E:E, "10_Phap", NhatKy_ViPham!F:F, B32, NhatKy_ViPham!C:C, "T31") - SUMIFS(NhatKy_ViPham!K:K, NhatKy_ViPham!E:E, "10_Phap", NhatKy_ViPham!F:F, B32, NhatKy_ViPham!C:C, "T31")</f>
        <v>100</v>
      </c>
      <c r="AW32" s="6">
        <f>100 + SUMIFS(NhatKy_ViPham!J:J, NhatKy_ViPham!E:E, "10_Phap", NhatKy_ViPham!F:F, B32, NhatKy_ViPham!C:C, "T32") - SUMIFS(NhatKy_ViPham!K:K, NhatKy_ViPham!E:E, "10_Phap", NhatKy_ViPham!F:F, B32, NhatKy_ViPham!C:C, "T32")</f>
        <v>100</v>
      </c>
      <c r="AX32" s="6">
        <f>100 + SUMIFS(NhatKy_ViPham!J:J, NhatKy_ViPham!E:E, "10_Phap", NhatKy_ViPham!F:F, B32, NhatKy_ViPham!C:C, "T33") - SUMIFS(NhatKy_ViPham!K:K, NhatKy_ViPham!E:E, "10_Phap", NhatKy_ViPham!F:F, B32, NhatKy_ViPham!C:C, "T33")</f>
        <v>100</v>
      </c>
      <c r="AY32" s="6">
        <f>100 + SUMIFS(NhatKy_ViPham!J:J, NhatKy_ViPham!E:E, "10_Phap", NhatKy_ViPham!F:F, B32, NhatKy_ViPham!C:C, "T34") - SUMIFS(NhatKy_ViPham!K:K, NhatKy_ViPham!E:E, "10_Phap", NhatKy_ViPham!F:F, B32, NhatKy_ViPham!C:C, "T34")</f>
        <v>100</v>
      </c>
      <c r="AZ32" s="6">
        <f>100 + SUMIFS(NhatKy_ViPham!J:J, NhatKy_ViPham!E:E, "10_Phap", NhatKy_ViPham!F:F, B32, NhatKy_ViPham!C:C, "T35") - SUMIFS(NhatKy_ViPham!K:K, NhatKy_ViPham!E:E, "10_Phap", NhatKy_ViPham!F:F, B32, NhatKy_ViPham!C:C, "T35")</f>
        <v>100</v>
      </c>
      <c r="BA32" s="12">
        <f t="shared" si="0"/>
        <v>100</v>
      </c>
      <c r="BB32" s="11" t="s">
        <v>430</v>
      </c>
      <c r="BC32" s="16" t="str">
        <f t="shared" si="1"/>
        <v>Tốt</v>
      </c>
      <c r="BD32" s="15" t="str">
        <f t="shared" si="2"/>
        <v>🟢 BÌNH THƯỜNG</v>
      </c>
    </row>
    <row r="33" spans="1:56" x14ac:dyDescent="0.25">
      <c r="A33" s="4">
        <v>25</v>
      </c>
      <c r="B33" s="10" t="s">
        <v>1236</v>
      </c>
      <c r="C33" s="4" t="s">
        <v>1093</v>
      </c>
      <c r="D33" s="4" t="s">
        <v>429</v>
      </c>
      <c r="E33" s="11" t="s">
        <v>430</v>
      </c>
      <c r="F33" s="7">
        <f>SUMIFS(NhatKy_ViPham!K:K, NhatKy_ViPham!E:E, "10_Phap", NhatKy_ViPham!F:F, B33, NhatKy_ViPham!H:H, "L01")</f>
        <v>0</v>
      </c>
      <c r="G33" s="7">
        <f>SUMIFS(NhatKy_ViPham!K:K, NhatKy_ViPham!E:E, "10_Phap", NhatKy_ViPham!F:F, B33, NhatKy_ViPham!H:H, "L02")</f>
        <v>0</v>
      </c>
      <c r="H33" s="7">
        <f>SUMIFS(NhatKy_ViPham!K:K, NhatKy_ViPham!E:E, "10_Phap", NhatKy_ViPham!F:F, B33, NhatKy_ViPham!H:H, "L03")</f>
        <v>0</v>
      </c>
      <c r="I33" s="7">
        <f>SUMIFS(NhatKy_ViPham!K:K, NhatKy_ViPham!E:E, "10_Phap", NhatKy_ViPham!F:F, B33, NhatKy_ViPham!H:H, "L04")</f>
        <v>0</v>
      </c>
      <c r="J33" s="7">
        <f>SUMIFS(NhatKy_ViPham!K:K, NhatKy_ViPham!E:E, "10_Phap", NhatKy_ViPham!F:F, B33, NhatKy_ViPham!H:H, "L05")</f>
        <v>0</v>
      </c>
      <c r="K33" s="7">
        <f>SUMIFS(NhatKy_ViPham!K:K, NhatKy_ViPham!E:E, "10_Phap", NhatKy_ViPham!F:F, B33, NhatKy_ViPham!H:H, "L06")</f>
        <v>0</v>
      </c>
      <c r="L33" s="7">
        <f>SUMIFS(NhatKy_ViPham!K:K, NhatKy_ViPham!E:E, "10_Phap", NhatKy_ViPham!F:F, B33, NhatKy_ViPham!H:H, "L07")</f>
        <v>0</v>
      </c>
      <c r="M33" s="7">
        <f>SUMIFS(NhatKy_ViPham!K:K, NhatKy_ViPham!E:E, "10_Phap", NhatKy_ViPham!F:F, B33, NhatKy_ViPham!H:H, "L08")</f>
        <v>0</v>
      </c>
      <c r="N33" s="7">
        <f>SUMIFS(NhatKy_ViPham!K:K, NhatKy_ViPham!E:E, "10_Phap", NhatKy_ViPham!F:F, B33, NhatKy_ViPham!H:H, "L09")</f>
        <v>0</v>
      </c>
      <c r="O33" s="7">
        <f>SUMIFS(NhatKy_ViPham!K:K, NhatKy_ViPham!E:E, "10_Phap", NhatKy_ViPham!F:F, B33, NhatKy_ViPham!H:H, "L10")</f>
        <v>0</v>
      </c>
      <c r="P33" s="12">
        <f>SUMIFS(NhatKy_ViPham!J:J, NhatKy_ViPham!E:E, "10_Phap", NhatKy_ViPham!F:F, B33)</f>
        <v>0</v>
      </c>
      <c r="Q33" s="13">
        <f>SUMIFS(NhatKy_ViPham!K:K, NhatKy_ViPham!E:E, "10_Phap", NhatKy_ViPham!F:F, B33)</f>
        <v>0</v>
      </c>
      <c r="R33" s="7">
        <f>100 + SUMIFS(NhatKy_ViPham!J:J, NhatKy_ViPham!E:E, "10_Phap", NhatKy_ViPham!F:F, B33, NhatKy_ViPham!C:C, "T1") - SUMIFS(NhatKy_ViPham!K:K, NhatKy_ViPham!E:E, "10_Phap", NhatKy_ViPham!F:F, B33, NhatKy_ViPham!C:C, "T1")</f>
        <v>100</v>
      </c>
      <c r="S33" s="7">
        <f>100 + SUMIFS(NhatKy_ViPham!J:J, NhatKy_ViPham!E:E, "10_Phap", NhatKy_ViPham!F:F, B33, NhatKy_ViPham!C:C, "T2") - SUMIFS(NhatKy_ViPham!K:K, NhatKy_ViPham!E:E, "10_Phap", NhatKy_ViPham!F:F, B33, NhatKy_ViPham!C:C, "T2")</f>
        <v>100</v>
      </c>
      <c r="T33" s="7">
        <f>100 + SUMIFS(NhatKy_ViPham!J:J, NhatKy_ViPham!E:E, "10_Phap", NhatKy_ViPham!F:F, B33, NhatKy_ViPham!C:C, "T3") - SUMIFS(NhatKy_ViPham!K:K, NhatKy_ViPham!E:E, "10_Phap", NhatKy_ViPham!F:F, B33, NhatKy_ViPham!C:C, "T3")</f>
        <v>100</v>
      </c>
      <c r="U33" s="7">
        <f>100 + SUMIFS(NhatKy_ViPham!J:J, NhatKy_ViPham!E:E, "10_Phap", NhatKy_ViPham!F:F, B33, NhatKy_ViPham!C:C, "T4") - SUMIFS(NhatKy_ViPham!K:K, NhatKy_ViPham!E:E, "10_Phap", NhatKy_ViPham!F:F, B33, NhatKy_ViPham!C:C, "T4")</f>
        <v>100</v>
      </c>
      <c r="V33" s="7">
        <f>100 + SUMIFS(NhatKy_ViPham!J:J, NhatKy_ViPham!E:E, "10_Phap", NhatKy_ViPham!F:F, B33, NhatKy_ViPham!C:C, "T5") - SUMIFS(NhatKy_ViPham!K:K, NhatKy_ViPham!E:E, "10_Phap", NhatKy_ViPham!F:F, B33, NhatKy_ViPham!C:C, "T5")</f>
        <v>100</v>
      </c>
      <c r="W33" s="7">
        <f>100 + SUMIFS(NhatKy_ViPham!J:J, NhatKy_ViPham!E:E, "10_Phap", NhatKy_ViPham!F:F, B33, NhatKy_ViPham!C:C, "T6") - SUMIFS(NhatKy_ViPham!K:K, NhatKy_ViPham!E:E, "10_Phap", NhatKy_ViPham!F:F, B33, NhatKy_ViPham!C:C, "T6")</f>
        <v>100</v>
      </c>
      <c r="X33" s="7">
        <f>100 + SUMIFS(NhatKy_ViPham!J:J, NhatKy_ViPham!E:E, "10_Phap", NhatKy_ViPham!F:F, B33, NhatKy_ViPham!C:C, "T7") - SUMIFS(NhatKy_ViPham!K:K, NhatKy_ViPham!E:E, "10_Phap", NhatKy_ViPham!F:F, B33, NhatKy_ViPham!C:C, "T7")</f>
        <v>100</v>
      </c>
      <c r="Y33" s="7">
        <f>100 + SUMIFS(NhatKy_ViPham!J:J, NhatKy_ViPham!E:E, "10_Phap", NhatKy_ViPham!F:F, B33, NhatKy_ViPham!C:C, "T8") - SUMIFS(NhatKy_ViPham!K:K, NhatKy_ViPham!E:E, "10_Phap", NhatKy_ViPham!F:F, B33, NhatKy_ViPham!C:C, "T8")</f>
        <v>100</v>
      </c>
      <c r="Z33" s="7">
        <f>100 + SUMIFS(NhatKy_ViPham!J:J, NhatKy_ViPham!E:E, "10_Phap", NhatKy_ViPham!F:F, B33, NhatKy_ViPham!C:C, "T9") - SUMIFS(NhatKy_ViPham!K:K, NhatKy_ViPham!E:E, "10_Phap", NhatKy_ViPham!F:F, B33, NhatKy_ViPham!C:C, "T9")</f>
        <v>100</v>
      </c>
      <c r="AA33" s="7">
        <f>100 + SUMIFS(NhatKy_ViPham!J:J, NhatKy_ViPham!E:E, "10_Phap", NhatKy_ViPham!F:F, B33, NhatKy_ViPham!C:C, "T10") - SUMIFS(NhatKy_ViPham!K:K, NhatKy_ViPham!E:E, "10_Phap", NhatKy_ViPham!F:F, B33, NhatKy_ViPham!C:C, "T10")</f>
        <v>100</v>
      </c>
      <c r="AB33" s="7">
        <f>100 + SUMIFS(NhatKy_ViPham!J:J, NhatKy_ViPham!E:E, "10_Phap", NhatKy_ViPham!F:F, B33, NhatKy_ViPham!C:C, "T11") - SUMIFS(NhatKy_ViPham!K:K, NhatKy_ViPham!E:E, "10_Phap", NhatKy_ViPham!F:F, B33, NhatKy_ViPham!C:C, "T11")</f>
        <v>100</v>
      </c>
      <c r="AC33" s="7">
        <f>100 + SUMIFS(NhatKy_ViPham!J:J, NhatKy_ViPham!E:E, "10_Phap", NhatKy_ViPham!F:F, B33, NhatKy_ViPham!C:C, "T12") - SUMIFS(NhatKy_ViPham!K:K, NhatKy_ViPham!E:E, "10_Phap", NhatKy_ViPham!F:F, B33, NhatKy_ViPham!C:C, "T12")</f>
        <v>100</v>
      </c>
      <c r="AD33" s="7">
        <f>100 + SUMIFS(NhatKy_ViPham!J:J, NhatKy_ViPham!E:E, "10_Phap", NhatKy_ViPham!F:F, B33, NhatKy_ViPham!C:C, "T13") - SUMIFS(NhatKy_ViPham!K:K, NhatKy_ViPham!E:E, "10_Phap", NhatKy_ViPham!F:F, B33, NhatKy_ViPham!C:C, "T13")</f>
        <v>100</v>
      </c>
      <c r="AE33" s="7">
        <f>100 + SUMIFS(NhatKy_ViPham!J:J, NhatKy_ViPham!E:E, "10_Phap", NhatKy_ViPham!F:F, B33, NhatKy_ViPham!C:C, "T14") - SUMIFS(NhatKy_ViPham!K:K, NhatKy_ViPham!E:E, "10_Phap", NhatKy_ViPham!F:F, B33, NhatKy_ViPham!C:C, "T14")</f>
        <v>100</v>
      </c>
      <c r="AF33" s="7">
        <f>100 + SUMIFS(NhatKy_ViPham!J:J, NhatKy_ViPham!E:E, "10_Phap", NhatKy_ViPham!F:F, B33, NhatKy_ViPham!C:C, "T15") - SUMIFS(NhatKy_ViPham!K:K, NhatKy_ViPham!E:E, "10_Phap", NhatKy_ViPham!F:F, B33, NhatKy_ViPham!C:C, "T15")</f>
        <v>100</v>
      </c>
      <c r="AG33" s="7">
        <f>100 + SUMIFS(NhatKy_ViPham!J:J, NhatKy_ViPham!E:E, "10_Phap", NhatKy_ViPham!F:F, B33, NhatKy_ViPham!C:C, "T16") - SUMIFS(NhatKy_ViPham!K:K, NhatKy_ViPham!E:E, "10_Phap", NhatKy_ViPham!F:F, B33, NhatKy_ViPham!C:C, "T16")</f>
        <v>100</v>
      </c>
      <c r="AH33" s="7">
        <f>100 + SUMIFS(NhatKy_ViPham!J:J, NhatKy_ViPham!E:E, "10_Phap", NhatKy_ViPham!F:F, B33, NhatKy_ViPham!C:C, "T17") - SUMIFS(NhatKy_ViPham!K:K, NhatKy_ViPham!E:E, "10_Phap", NhatKy_ViPham!F:F, B33, NhatKy_ViPham!C:C, "T17")</f>
        <v>100</v>
      </c>
      <c r="AI33" s="7">
        <f>100 + SUMIFS(NhatKy_ViPham!J:J, NhatKy_ViPham!E:E, "10_Phap", NhatKy_ViPham!F:F, B33, NhatKy_ViPham!C:C, "T18") - SUMIFS(NhatKy_ViPham!K:K, NhatKy_ViPham!E:E, "10_Phap", NhatKy_ViPham!F:F, B33, NhatKy_ViPham!C:C, "T18")</f>
        <v>100</v>
      </c>
      <c r="AJ33" s="7">
        <f>100 + SUMIFS(NhatKy_ViPham!J:J, NhatKy_ViPham!E:E, "10_Phap", NhatKy_ViPham!F:F, B33, NhatKy_ViPham!C:C, "T19") - SUMIFS(NhatKy_ViPham!K:K, NhatKy_ViPham!E:E, "10_Phap", NhatKy_ViPham!F:F, B33, NhatKy_ViPham!C:C, "T19")</f>
        <v>100</v>
      </c>
      <c r="AK33" s="7">
        <f>100 + SUMIFS(NhatKy_ViPham!J:J, NhatKy_ViPham!E:E, "10_Phap", NhatKy_ViPham!F:F, B33, NhatKy_ViPham!C:C, "T20") - SUMIFS(NhatKy_ViPham!K:K, NhatKy_ViPham!E:E, "10_Phap", NhatKy_ViPham!F:F, B33, NhatKy_ViPham!C:C, "T20")</f>
        <v>100</v>
      </c>
      <c r="AL33" s="7">
        <f>100 + SUMIFS(NhatKy_ViPham!J:J, NhatKy_ViPham!E:E, "10_Phap", NhatKy_ViPham!F:F, B33, NhatKy_ViPham!C:C, "T21") - SUMIFS(NhatKy_ViPham!K:K, NhatKy_ViPham!E:E, "10_Phap", NhatKy_ViPham!F:F, B33, NhatKy_ViPham!C:C, "T21")</f>
        <v>100</v>
      </c>
      <c r="AM33" s="7">
        <f>100 + SUMIFS(NhatKy_ViPham!J:J, NhatKy_ViPham!E:E, "10_Phap", NhatKy_ViPham!F:F, B33, NhatKy_ViPham!C:C, "T22") - SUMIFS(NhatKy_ViPham!K:K, NhatKy_ViPham!E:E, "10_Phap", NhatKy_ViPham!F:F, B33, NhatKy_ViPham!C:C, "T22")</f>
        <v>100</v>
      </c>
      <c r="AN33" s="7">
        <f>100 + SUMIFS(NhatKy_ViPham!J:J, NhatKy_ViPham!E:E, "10_Phap", NhatKy_ViPham!F:F, B33, NhatKy_ViPham!C:C, "T23") - SUMIFS(NhatKy_ViPham!K:K, NhatKy_ViPham!E:E, "10_Phap", NhatKy_ViPham!F:F, B33, NhatKy_ViPham!C:C, "T23")</f>
        <v>100</v>
      </c>
      <c r="AO33" s="7">
        <f>100 + SUMIFS(NhatKy_ViPham!J:J, NhatKy_ViPham!E:E, "10_Phap", NhatKy_ViPham!F:F, B33, NhatKy_ViPham!C:C, "T24") - SUMIFS(NhatKy_ViPham!K:K, NhatKy_ViPham!E:E, "10_Phap", NhatKy_ViPham!F:F, B33, NhatKy_ViPham!C:C, "T24")</f>
        <v>100</v>
      </c>
      <c r="AP33" s="7">
        <f>100 + SUMIFS(NhatKy_ViPham!J:J, NhatKy_ViPham!E:E, "10_Phap", NhatKy_ViPham!F:F, B33, NhatKy_ViPham!C:C, "T25") - SUMIFS(NhatKy_ViPham!K:K, NhatKy_ViPham!E:E, "10_Phap", NhatKy_ViPham!F:F, B33, NhatKy_ViPham!C:C, "T25")</f>
        <v>100</v>
      </c>
      <c r="AQ33" s="7">
        <f>100 + SUMIFS(NhatKy_ViPham!J:J, NhatKy_ViPham!E:E, "10_Phap", NhatKy_ViPham!F:F, B33, NhatKy_ViPham!C:C, "T26") - SUMIFS(NhatKy_ViPham!K:K, NhatKy_ViPham!E:E, "10_Phap", NhatKy_ViPham!F:F, B33, NhatKy_ViPham!C:C, "T26")</f>
        <v>100</v>
      </c>
      <c r="AR33" s="7">
        <f>100 + SUMIFS(NhatKy_ViPham!J:J, NhatKy_ViPham!E:E, "10_Phap", NhatKy_ViPham!F:F, B33, NhatKy_ViPham!C:C, "T27") - SUMIFS(NhatKy_ViPham!K:K, NhatKy_ViPham!E:E, "10_Phap", NhatKy_ViPham!F:F, B33, NhatKy_ViPham!C:C, "T27")</f>
        <v>100</v>
      </c>
      <c r="AS33" s="7">
        <f>100 + SUMIFS(NhatKy_ViPham!J:J, NhatKy_ViPham!E:E, "10_Phap", NhatKy_ViPham!F:F, B33, NhatKy_ViPham!C:C, "T28") - SUMIFS(NhatKy_ViPham!K:K, NhatKy_ViPham!E:E, "10_Phap", NhatKy_ViPham!F:F, B33, NhatKy_ViPham!C:C, "T28")</f>
        <v>100</v>
      </c>
      <c r="AT33" s="7">
        <f>100 + SUMIFS(NhatKy_ViPham!J:J, NhatKy_ViPham!E:E, "10_Phap", NhatKy_ViPham!F:F, B33, NhatKy_ViPham!C:C, "T29") - SUMIFS(NhatKy_ViPham!K:K, NhatKy_ViPham!E:E, "10_Phap", NhatKy_ViPham!F:F, B33, NhatKy_ViPham!C:C, "T29")</f>
        <v>100</v>
      </c>
      <c r="AU33" s="7">
        <f>100 + SUMIFS(NhatKy_ViPham!J:J, NhatKy_ViPham!E:E, "10_Phap", NhatKy_ViPham!F:F, B33, NhatKy_ViPham!C:C, "T30") - SUMIFS(NhatKy_ViPham!K:K, NhatKy_ViPham!E:E, "10_Phap", NhatKy_ViPham!F:F, B33, NhatKy_ViPham!C:C, "T30")</f>
        <v>100</v>
      </c>
      <c r="AV33" s="7">
        <f>100 + SUMIFS(NhatKy_ViPham!J:J, NhatKy_ViPham!E:E, "10_Phap", NhatKy_ViPham!F:F, B33, NhatKy_ViPham!C:C, "T31") - SUMIFS(NhatKy_ViPham!K:K, NhatKy_ViPham!E:E, "10_Phap", NhatKy_ViPham!F:F, B33, NhatKy_ViPham!C:C, "T31")</f>
        <v>100</v>
      </c>
      <c r="AW33" s="7">
        <f>100 + SUMIFS(NhatKy_ViPham!J:J, NhatKy_ViPham!E:E, "10_Phap", NhatKy_ViPham!F:F, B33, NhatKy_ViPham!C:C, "T32") - SUMIFS(NhatKy_ViPham!K:K, NhatKy_ViPham!E:E, "10_Phap", NhatKy_ViPham!F:F, B33, NhatKy_ViPham!C:C, "T32")</f>
        <v>100</v>
      </c>
      <c r="AX33" s="7">
        <f>100 + SUMIFS(NhatKy_ViPham!J:J, NhatKy_ViPham!E:E, "10_Phap", NhatKy_ViPham!F:F, B33, NhatKy_ViPham!C:C, "T33") - SUMIFS(NhatKy_ViPham!K:K, NhatKy_ViPham!E:E, "10_Phap", NhatKy_ViPham!F:F, B33, NhatKy_ViPham!C:C, "T33")</f>
        <v>100</v>
      </c>
      <c r="AY33" s="7">
        <f>100 + SUMIFS(NhatKy_ViPham!J:J, NhatKy_ViPham!E:E, "10_Phap", NhatKy_ViPham!F:F, B33, NhatKy_ViPham!C:C, "T34") - SUMIFS(NhatKy_ViPham!K:K, NhatKy_ViPham!E:E, "10_Phap", NhatKy_ViPham!F:F, B33, NhatKy_ViPham!C:C, "T34")</f>
        <v>100</v>
      </c>
      <c r="AZ33" s="7">
        <f>100 + SUMIFS(NhatKy_ViPham!J:J, NhatKy_ViPham!E:E, "10_Phap", NhatKy_ViPham!F:F, B33, NhatKy_ViPham!C:C, "T35") - SUMIFS(NhatKy_ViPham!K:K, NhatKy_ViPham!E:E, "10_Phap", NhatKy_ViPham!F:F, B33, NhatKy_ViPham!C:C, "T35")</f>
        <v>100</v>
      </c>
      <c r="BA33" s="12">
        <f t="shared" si="0"/>
        <v>100</v>
      </c>
      <c r="BB33" s="11" t="s">
        <v>430</v>
      </c>
      <c r="BC33" s="14" t="str">
        <f t="shared" si="1"/>
        <v>Tốt</v>
      </c>
      <c r="BD33" s="10" t="str">
        <f t="shared" si="2"/>
        <v>🟢 BÌNH THƯỜNG</v>
      </c>
    </row>
    <row r="34" spans="1:56" x14ac:dyDescent="0.25">
      <c r="A34" s="5">
        <v>26</v>
      </c>
      <c r="B34" s="15" t="s">
        <v>1237</v>
      </c>
      <c r="C34" s="5" t="s">
        <v>1238</v>
      </c>
      <c r="D34" s="5" t="s">
        <v>429</v>
      </c>
      <c r="E34" s="11" t="s">
        <v>430</v>
      </c>
      <c r="F34" s="6">
        <f>SUMIFS(NhatKy_ViPham!K:K, NhatKy_ViPham!E:E, "10_Phap", NhatKy_ViPham!F:F, B34, NhatKy_ViPham!H:H, "L01")</f>
        <v>0</v>
      </c>
      <c r="G34" s="6">
        <f>SUMIFS(NhatKy_ViPham!K:K, NhatKy_ViPham!E:E, "10_Phap", NhatKy_ViPham!F:F, B34, NhatKy_ViPham!H:H, "L02")</f>
        <v>0</v>
      </c>
      <c r="H34" s="6">
        <f>SUMIFS(NhatKy_ViPham!K:K, NhatKy_ViPham!E:E, "10_Phap", NhatKy_ViPham!F:F, B34, NhatKy_ViPham!H:H, "L03")</f>
        <v>0</v>
      </c>
      <c r="I34" s="6">
        <f>SUMIFS(NhatKy_ViPham!K:K, NhatKy_ViPham!E:E, "10_Phap", NhatKy_ViPham!F:F, B34, NhatKy_ViPham!H:H, "L04")</f>
        <v>0</v>
      </c>
      <c r="J34" s="6">
        <f>SUMIFS(NhatKy_ViPham!K:K, NhatKy_ViPham!E:E, "10_Phap", NhatKy_ViPham!F:F, B34, NhatKy_ViPham!H:H, "L05")</f>
        <v>0</v>
      </c>
      <c r="K34" s="6">
        <f>SUMIFS(NhatKy_ViPham!K:K, NhatKy_ViPham!E:E, "10_Phap", NhatKy_ViPham!F:F, B34, NhatKy_ViPham!H:H, "L06")</f>
        <v>0</v>
      </c>
      <c r="L34" s="6">
        <f>SUMIFS(NhatKy_ViPham!K:K, NhatKy_ViPham!E:E, "10_Phap", NhatKy_ViPham!F:F, B34, NhatKy_ViPham!H:H, "L07")</f>
        <v>0</v>
      </c>
      <c r="M34" s="6">
        <f>SUMIFS(NhatKy_ViPham!K:K, NhatKy_ViPham!E:E, "10_Phap", NhatKy_ViPham!F:F, B34, NhatKy_ViPham!H:H, "L08")</f>
        <v>0</v>
      </c>
      <c r="N34" s="6">
        <f>SUMIFS(NhatKy_ViPham!K:K, NhatKy_ViPham!E:E, "10_Phap", NhatKy_ViPham!F:F, B34, NhatKy_ViPham!H:H, "L09")</f>
        <v>0</v>
      </c>
      <c r="O34" s="6">
        <f>SUMIFS(NhatKy_ViPham!K:K, NhatKy_ViPham!E:E, "10_Phap", NhatKy_ViPham!F:F, B34, NhatKy_ViPham!H:H, "L10")</f>
        <v>0</v>
      </c>
      <c r="P34" s="12">
        <f>SUMIFS(NhatKy_ViPham!J:J, NhatKy_ViPham!E:E, "10_Phap", NhatKy_ViPham!F:F, B34)</f>
        <v>0</v>
      </c>
      <c r="Q34" s="13">
        <f>SUMIFS(NhatKy_ViPham!K:K, NhatKy_ViPham!E:E, "10_Phap", NhatKy_ViPham!F:F, B34)</f>
        <v>0</v>
      </c>
      <c r="R34" s="6">
        <f>100 + SUMIFS(NhatKy_ViPham!J:J, NhatKy_ViPham!E:E, "10_Phap", NhatKy_ViPham!F:F, B34, NhatKy_ViPham!C:C, "T1") - SUMIFS(NhatKy_ViPham!K:K, NhatKy_ViPham!E:E, "10_Phap", NhatKy_ViPham!F:F, B34, NhatKy_ViPham!C:C, "T1")</f>
        <v>100</v>
      </c>
      <c r="S34" s="6">
        <f>100 + SUMIFS(NhatKy_ViPham!J:J, NhatKy_ViPham!E:E, "10_Phap", NhatKy_ViPham!F:F, B34, NhatKy_ViPham!C:C, "T2") - SUMIFS(NhatKy_ViPham!K:K, NhatKy_ViPham!E:E, "10_Phap", NhatKy_ViPham!F:F, B34, NhatKy_ViPham!C:C, "T2")</f>
        <v>100</v>
      </c>
      <c r="T34" s="6">
        <f>100 + SUMIFS(NhatKy_ViPham!J:J, NhatKy_ViPham!E:E, "10_Phap", NhatKy_ViPham!F:F, B34, NhatKy_ViPham!C:C, "T3") - SUMIFS(NhatKy_ViPham!K:K, NhatKy_ViPham!E:E, "10_Phap", NhatKy_ViPham!F:F, B34, NhatKy_ViPham!C:C, "T3")</f>
        <v>100</v>
      </c>
      <c r="U34" s="6">
        <f>100 + SUMIFS(NhatKy_ViPham!J:J, NhatKy_ViPham!E:E, "10_Phap", NhatKy_ViPham!F:F, B34, NhatKy_ViPham!C:C, "T4") - SUMIFS(NhatKy_ViPham!K:K, NhatKy_ViPham!E:E, "10_Phap", NhatKy_ViPham!F:F, B34, NhatKy_ViPham!C:C, "T4")</f>
        <v>100</v>
      </c>
      <c r="V34" s="6">
        <f>100 + SUMIFS(NhatKy_ViPham!J:J, NhatKy_ViPham!E:E, "10_Phap", NhatKy_ViPham!F:F, B34, NhatKy_ViPham!C:C, "T5") - SUMIFS(NhatKy_ViPham!K:K, NhatKy_ViPham!E:E, "10_Phap", NhatKy_ViPham!F:F, B34, NhatKy_ViPham!C:C, "T5")</f>
        <v>100</v>
      </c>
      <c r="W34" s="6">
        <f>100 + SUMIFS(NhatKy_ViPham!J:J, NhatKy_ViPham!E:E, "10_Phap", NhatKy_ViPham!F:F, B34, NhatKy_ViPham!C:C, "T6") - SUMIFS(NhatKy_ViPham!K:K, NhatKy_ViPham!E:E, "10_Phap", NhatKy_ViPham!F:F, B34, NhatKy_ViPham!C:C, "T6")</f>
        <v>100</v>
      </c>
      <c r="X34" s="6">
        <f>100 + SUMIFS(NhatKy_ViPham!J:J, NhatKy_ViPham!E:E, "10_Phap", NhatKy_ViPham!F:F, B34, NhatKy_ViPham!C:C, "T7") - SUMIFS(NhatKy_ViPham!K:K, NhatKy_ViPham!E:E, "10_Phap", NhatKy_ViPham!F:F, B34, NhatKy_ViPham!C:C, "T7")</f>
        <v>100</v>
      </c>
      <c r="Y34" s="6">
        <f>100 + SUMIFS(NhatKy_ViPham!J:J, NhatKy_ViPham!E:E, "10_Phap", NhatKy_ViPham!F:F, B34, NhatKy_ViPham!C:C, "T8") - SUMIFS(NhatKy_ViPham!K:K, NhatKy_ViPham!E:E, "10_Phap", NhatKy_ViPham!F:F, B34, NhatKy_ViPham!C:C, "T8")</f>
        <v>100</v>
      </c>
      <c r="Z34" s="6">
        <f>100 + SUMIFS(NhatKy_ViPham!J:J, NhatKy_ViPham!E:E, "10_Phap", NhatKy_ViPham!F:F, B34, NhatKy_ViPham!C:C, "T9") - SUMIFS(NhatKy_ViPham!K:K, NhatKy_ViPham!E:E, "10_Phap", NhatKy_ViPham!F:F, B34, NhatKy_ViPham!C:C, "T9")</f>
        <v>100</v>
      </c>
      <c r="AA34" s="6">
        <f>100 + SUMIFS(NhatKy_ViPham!J:J, NhatKy_ViPham!E:E, "10_Phap", NhatKy_ViPham!F:F, B34, NhatKy_ViPham!C:C, "T10") - SUMIFS(NhatKy_ViPham!K:K, NhatKy_ViPham!E:E, "10_Phap", NhatKy_ViPham!F:F, B34, NhatKy_ViPham!C:C, "T10")</f>
        <v>100</v>
      </c>
      <c r="AB34" s="6">
        <f>100 + SUMIFS(NhatKy_ViPham!J:J, NhatKy_ViPham!E:E, "10_Phap", NhatKy_ViPham!F:F, B34, NhatKy_ViPham!C:C, "T11") - SUMIFS(NhatKy_ViPham!K:K, NhatKy_ViPham!E:E, "10_Phap", NhatKy_ViPham!F:F, B34, NhatKy_ViPham!C:C, "T11")</f>
        <v>100</v>
      </c>
      <c r="AC34" s="6">
        <f>100 + SUMIFS(NhatKy_ViPham!J:J, NhatKy_ViPham!E:E, "10_Phap", NhatKy_ViPham!F:F, B34, NhatKy_ViPham!C:C, "T12") - SUMIFS(NhatKy_ViPham!K:K, NhatKy_ViPham!E:E, "10_Phap", NhatKy_ViPham!F:F, B34, NhatKy_ViPham!C:C, "T12")</f>
        <v>100</v>
      </c>
      <c r="AD34" s="6">
        <f>100 + SUMIFS(NhatKy_ViPham!J:J, NhatKy_ViPham!E:E, "10_Phap", NhatKy_ViPham!F:F, B34, NhatKy_ViPham!C:C, "T13") - SUMIFS(NhatKy_ViPham!K:K, NhatKy_ViPham!E:E, "10_Phap", NhatKy_ViPham!F:F, B34, NhatKy_ViPham!C:C, "T13")</f>
        <v>100</v>
      </c>
      <c r="AE34" s="6">
        <f>100 + SUMIFS(NhatKy_ViPham!J:J, NhatKy_ViPham!E:E, "10_Phap", NhatKy_ViPham!F:F, B34, NhatKy_ViPham!C:C, "T14") - SUMIFS(NhatKy_ViPham!K:K, NhatKy_ViPham!E:E, "10_Phap", NhatKy_ViPham!F:F, B34, NhatKy_ViPham!C:C, "T14")</f>
        <v>100</v>
      </c>
      <c r="AF34" s="6">
        <f>100 + SUMIFS(NhatKy_ViPham!J:J, NhatKy_ViPham!E:E, "10_Phap", NhatKy_ViPham!F:F, B34, NhatKy_ViPham!C:C, "T15") - SUMIFS(NhatKy_ViPham!K:K, NhatKy_ViPham!E:E, "10_Phap", NhatKy_ViPham!F:F, B34, NhatKy_ViPham!C:C, "T15")</f>
        <v>100</v>
      </c>
      <c r="AG34" s="6">
        <f>100 + SUMIFS(NhatKy_ViPham!J:J, NhatKy_ViPham!E:E, "10_Phap", NhatKy_ViPham!F:F, B34, NhatKy_ViPham!C:C, "T16") - SUMIFS(NhatKy_ViPham!K:K, NhatKy_ViPham!E:E, "10_Phap", NhatKy_ViPham!F:F, B34, NhatKy_ViPham!C:C, "T16")</f>
        <v>100</v>
      </c>
      <c r="AH34" s="6">
        <f>100 + SUMIFS(NhatKy_ViPham!J:J, NhatKy_ViPham!E:E, "10_Phap", NhatKy_ViPham!F:F, B34, NhatKy_ViPham!C:C, "T17") - SUMIFS(NhatKy_ViPham!K:K, NhatKy_ViPham!E:E, "10_Phap", NhatKy_ViPham!F:F, B34, NhatKy_ViPham!C:C, "T17")</f>
        <v>100</v>
      </c>
      <c r="AI34" s="6">
        <f>100 + SUMIFS(NhatKy_ViPham!J:J, NhatKy_ViPham!E:E, "10_Phap", NhatKy_ViPham!F:F, B34, NhatKy_ViPham!C:C, "T18") - SUMIFS(NhatKy_ViPham!K:K, NhatKy_ViPham!E:E, "10_Phap", NhatKy_ViPham!F:F, B34, NhatKy_ViPham!C:C, "T18")</f>
        <v>100</v>
      </c>
      <c r="AJ34" s="6">
        <f>100 + SUMIFS(NhatKy_ViPham!J:J, NhatKy_ViPham!E:E, "10_Phap", NhatKy_ViPham!F:F, B34, NhatKy_ViPham!C:C, "T19") - SUMIFS(NhatKy_ViPham!K:K, NhatKy_ViPham!E:E, "10_Phap", NhatKy_ViPham!F:F, B34, NhatKy_ViPham!C:C, "T19")</f>
        <v>100</v>
      </c>
      <c r="AK34" s="6">
        <f>100 + SUMIFS(NhatKy_ViPham!J:J, NhatKy_ViPham!E:E, "10_Phap", NhatKy_ViPham!F:F, B34, NhatKy_ViPham!C:C, "T20") - SUMIFS(NhatKy_ViPham!K:K, NhatKy_ViPham!E:E, "10_Phap", NhatKy_ViPham!F:F, B34, NhatKy_ViPham!C:C, "T20")</f>
        <v>100</v>
      </c>
      <c r="AL34" s="6">
        <f>100 + SUMIFS(NhatKy_ViPham!J:J, NhatKy_ViPham!E:E, "10_Phap", NhatKy_ViPham!F:F, B34, NhatKy_ViPham!C:C, "T21") - SUMIFS(NhatKy_ViPham!K:K, NhatKy_ViPham!E:E, "10_Phap", NhatKy_ViPham!F:F, B34, NhatKy_ViPham!C:C, "T21")</f>
        <v>100</v>
      </c>
      <c r="AM34" s="6">
        <f>100 + SUMIFS(NhatKy_ViPham!J:J, NhatKy_ViPham!E:E, "10_Phap", NhatKy_ViPham!F:F, B34, NhatKy_ViPham!C:C, "T22") - SUMIFS(NhatKy_ViPham!K:K, NhatKy_ViPham!E:E, "10_Phap", NhatKy_ViPham!F:F, B34, NhatKy_ViPham!C:C, "T22")</f>
        <v>100</v>
      </c>
      <c r="AN34" s="6">
        <f>100 + SUMIFS(NhatKy_ViPham!J:J, NhatKy_ViPham!E:E, "10_Phap", NhatKy_ViPham!F:F, B34, NhatKy_ViPham!C:C, "T23") - SUMIFS(NhatKy_ViPham!K:K, NhatKy_ViPham!E:E, "10_Phap", NhatKy_ViPham!F:F, B34, NhatKy_ViPham!C:C, "T23")</f>
        <v>100</v>
      </c>
      <c r="AO34" s="6">
        <f>100 + SUMIFS(NhatKy_ViPham!J:J, NhatKy_ViPham!E:E, "10_Phap", NhatKy_ViPham!F:F, B34, NhatKy_ViPham!C:C, "T24") - SUMIFS(NhatKy_ViPham!K:K, NhatKy_ViPham!E:E, "10_Phap", NhatKy_ViPham!F:F, B34, NhatKy_ViPham!C:C, "T24")</f>
        <v>100</v>
      </c>
      <c r="AP34" s="6">
        <f>100 + SUMIFS(NhatKy_ViPham!J:J, NhatKy_ViPham!E:E, "10_Phap", NhatKy_ViPham!F:F, B34, NhatKy_ViPham!C:C, "T25") - SUMIFS(NhatKy_ViPham!K:K, NhatKy_ViPham!E:E, "10_Phap", NhatKy_ViPham!F:F, B34, NhatKy_ViPham!C:C, "T25")</f>
        <v>100</v>
      </c>
      <c r="AQ34" s="6">
        <f>100 + SUMIFS(NhatKy_ViPham!J:J, NhatKy_ViPham!E:E, "10_Phap", NhatKy_ViPham!F:F, B34, NhatKy_ViPham!C:C, "T26") - SUMIFS(NhatKy_ViPham!K:K, NhatKy_ViPham!E:E, "10_Phap", NhatKy_ViPham!F:F, B34, NhatKy_ViPham!C:C, "T26")</f>
        <v>100</v>
      </c>
      <c r="AR34" s="6">
        <f>100 + SUMIFS(NhatKy_ViPham!J:J, NhatKy_ViPham!E:E, "10_Phap", NhatKy_ViPham!F:F, B34, NhatKy_ViPham!C:C, "T27") - SUMIFS(NhatKy_ViPham!K:K, NhatKy_ViPham!E:E, "10_Phap", NhatKy_ViPham!F:F, B34, NhatKy_ViPham!C:C, "T27")</f>
        <v>100</v>
      </c>
      <c r="AS34" s="6">
        <f>100 + SUMIFS(NhatKy_ViPham!J:J, NhatKy_ViPham!E:E, "10_Phap", NhatKy_ViPham!F:F, B34, NhatKy_ViPham!C:C, "T28") - SUMIFS(NhatKy_ViPham!K:K, NhatKy_ViPham!E:E, "10_Phap", NhatKy_ViPham!F:F, B34, NhatKy_ViPham!C:C, "T28")</f>
        <v>100</v>
      </c>
      <c r="AT34" s="6">
        <f>100 + SUMIFS(NhatKy_ViPham!J:J, NhatKy_ViPham!E:E, "10_Phap", NhatKy_ViPham!F:F, B34, NhatKy_ViPham!C:C, "T29") - SUMIFS(NhatKy_ViPham!K:K, NhatKy_ViPham!E:E, "10_Phap", NhatKy_ViPham!F:F, B34, NhatKy_ViPham!C:C, "T29")</f>
        <v>100</v>
      </c>
      <c r="AU34" s="6">
        <f>100 + SUMIFS(NhatKy_ViPham!J:J, NhatKy_ViPham!E:E, "10_Phap", NhatKy_ViPham!F:F, B34, NhatKy_ViPham!C:C, "T30") - SUMIFS(NhatKy_ViPham!K:K, NhatKy_ViPham!E:E, "10_Phap", NhatKy_ViPham!F:F, B34, NhatKy_ViPham!C:C, "T30")</f>
        <v>100</v>
      </c>
      <c r="AV34" s="6">
        <f>100 + SUMIFS(NhatKy_ViPham!J:J, NhatKy_ViPham!E:E, "10_Phap", NhatKy_ViPham!F:F, B34, NhatKy_ViPham!C:C, "T31") - SUMIFS(NhatKy_ViPham!K:K, NhatKy_ViPham!E:E, "10_Phap", NhatKy_ViPham!F:F, B34, NhatKy_ViPham!C:C, "T31")</f>
        <v>100</v>
      </c>
      <c r="AW34" s="6">
        <f>100 + SUMIFS(NhatKy_ViPham!J:J, NhatKy_ViPham!E:E, "10_Phap", NhatKy_ViPham!F:F, B34, NhatKy_ViPham!C:C, "T32") - SUMIFS(NhatKy_ViPham!K:K, NhatKy_ViPham!E:E, "10_Phap", NhatKy_ViPham!F:F, B34, NhatKy_ViPham!C:C, "T32")</f>
        <v>100</v>
      </c>
      <c r="AX34" s="6">
        <f>100 + SUMIFS(NhatKy_ViPham!J:J, NhatKy_ViPham!E:E, "10_Phap", NhatKy_ViPham!F:F, B34, NhatKy_ViPham!C:C, "T33") - SUMIFS(NhatKy_ViPham!K:K, NhatKy_ViPham!E:E, "10_Phap", NhatKy_ViPham!F:F, B34, NhatKy_ViPham!C:C, "T33")</f>
        <v>100</v>
      </c>
      <c r="AY34" s="6">
        <f>100 + SUMIFS(NhatKy_ViPham!J:J, NhatKy_ViPham!E:E, "10_Phap", NhatKy_ViPham!F:F, B34, NhatKy_ViPham!C:C, "T34") - SUMIFS(NhatKy_ViPham!K:K, NhatKy_ViPham!E:E, "10_Phap", NhatKy_ViPham!F:F, B34, NhatKy_ViPham!C:C, "T34")</f>
        <v>100</v>
      </c>
      <c r="AZ34" s="6">
        <f>100 + SUMIFS(NhatKy_ViPham!J:J, NhatKy_ViPham!E:E, "10_Phap", NhatKy_ViPham!F:F, B34, NhatKy_ViPham!C:C, "T35") - SUMIFS(NhatKy_ViPham!K:K, NhatKy_ViPham!E:E, "10_Phap", NhatKy_ViPham!F:F, B34, NhatKy_ViPham!C:C, "T35")</f>
        <v>100</v>
      </c>
      <c r="BA34" s="12">
        <f t="shared" si="0"/>
        <v>100</v>
      </c>
      <c r="BB34" s="11" t="s">
        <v>430</v>
      </c>
      <c r="BC34" s="16" t="str">
        <f t="shared" si="1"/>
        <v>Tốt</v>
      </c>
      <c r="BD34" s="15" t="str">
        <f t="shared" si="2"/>
        <v>🟢 BÌNH THƯỜNG</v>
      </c>
    </row>
    <row r="35" spans="1:56" x14ac:dyDescent="0.25">
      <c r="A35" s="4">
        <v>27</v>
      </c>
      <c r="B35" s="10" t="s">
        <v>1239</v>
      </c>
      <c r="C35" s="4" t="s">
        <v>1240</v>
      </c>
      <c r="D35" s="4" t="s">
        <v>429</v>
      </c>
      <c r="E35" s="11" t="s">
        <v>430</v>
      </c>
      <c r="F35" s="7">
        <f>SUMIFS(NhatKy_ViPham!K:K, NhatKy_ViPham!E:E, "10_Phap", NhatKy_ViPham!F:F, B35, NhatKy_ViPham!H:H, "L01")</f>
        <v>0</v>
      </c>
      <c r="G35" s="7">
        <f>SUMIFS(NhatKy_ViPham!K:K, NhatKy_ViPham!E:E, "10_Phap", NhatKy_ViPham!F:F, B35, NhatKy_ViPham!H:H, "L02")</f>
        <v>0</v>
      </c>
      <c r="H35" s="7">
        <f>SUMIFS(NhatKy_ViPham!K:K, NhatKy_ViPham!E:E, "10_Phap", NhatKy_ViPham!F:F, B35, NhatKy_ViPham!H:H, "L03")</f>
        <v>0</v>
      </c>
      <c r="I35" s="7">
        <f>SUMIFS(NhatKy_ViPham!K:K, NhatKy_ViPham!E:E, "10_Phap", NhatKy_ViPham!F:F, B35, NhatKy_ViPham!H:H, "L04")</f>
        <v>0</v>
      </c>
      <c r="J35" s="7">
        <f>SUMIFS(NhatKy_ViPham!K:K, NhatKy_ViPham!E:E, "10_Phap", NhatKy_ViPham!F:F, B35, NhatKy_ViPham!H:H, "L05")</f>
        <v>0</v>
      </c>
      <c r="K35" s="7">
        <f>SUMIFS(NhatKy_ViPham!K:K, NhatKy_ViPham!E:E, "10_Phap", NhatKy_ViPham!F:F, B35, NhatKy_ViPham!H:H, "L06")</f>
        <v>0</v>
      </c>
      <c r="L35" s="7">
        <f>SUMIFS(NhatKy_ViPham!K:K, NhatKy_ViPham!E:E, "10_Phap", NhatKy_ViPham!F:F, B35, NhatKy_ViPham!H:H, "L07")</f>
        <v>0</v>
      </c>
      <c r="M35" s="7">
        <f>SUMIFS(NhatKy_ViPham!K:K, NhatKy_ViPham!E:E, "10_Phap", NhatKy_ViPham!F:F, B35, NhatKy_ViPham!H:H, "L08")</f>
        <v>0</v>
      </c>
      <c r="N35" s="7">
        <f>SUMIFS(NhatKy_ViPham!K:K, NhatKy_ViPham!E:E, "10_Phap", NhatKy_ViPham!F:F, B35, NhatKy_ViPham!H:H, "L09")</f>
        <v>0</v>
      </c>
      <c r="O35" s="7">
        <f>SUMIFS(NhatKy_ViPham!K:K, NhatKy_ViPham!E:E, "10_Phap", NhatKy_ViPham!F:F, B35, NhatKy_ViPham!H:H, "L10")</f>
        <v>0</v>
      </c>
      <c r="P35" s="12">
        <f>SUMIFS(NhatKy_ViPham!J:J, NhatKy_ViPham!E:E, "10_Phap", NhatKy_ViPham!F:F, B35)</f>
        <v>0</v>
      </c>
      <c r="Q35" s="13">
        <f>SUMIFS(NhatKy_ViPham!K:K, NhatKy_ViPham!E:E, "10_Phap", NhatKy_ViPham!F:F, B35)</f>
        <v>0</v>
      </c>
      <c r="R35" s="7">
        <f>100 + SUMIFS(NhatKy_ViPham!J:J, NhatKy_ViPham!E:E, "10_Phap", NhatKy_ViPham!F:F, B35, NhatKy_ViPham!C:C, "T1") - SUMIFS(NhatKy_ViPham!K:K, NhatKy_ViPham!E:E, "10_Phap", NhatKy_ViPham!F:F, B35, NhatKy_ViPham!C:C, "T1")</f>
        <v>100</v>
      </c>
      <c r="S35" s="7">
        <f>100 + SUMIFS(NhatKy_ViPham!J:J, NhatKy_ViPham!E:E, "10_Phap", NhatKy_ViPham!F:F, B35, NhatKy_ViPham!C:C, "T2") - SUMIFS(NhatKy_ViPham!K:K, NhatKy_ViPham!E:E, "10_Phap", NhatKy_ViPham!F:F, B35, NhatKy_ViPham!C:C, "T2")</f>
        <v>100</v>
      </c>
      <c r="T35" s="7">
        <f>100 + SUMIFS(NhatKy_ViPham!J:J, NhatKy_ViPham!E:E, "10_Phap", NhatKy_ViPham!F:F, B35, NhatKy_ViPham!C:C, "T3") - SUMIFS(NhatKy_ViPham!K:K, NhatKy_ViPham!E:E, "10_Phap", NhatKy_ViPham!F:F, B35, NhatKy_ViPham!C:C, "T3")</f>
        <v>100</v>
      </c>
      <c r="U35" s="7">
        <f>100 + SUMIFS(NhatKy_ViPham!J:J, NhatKy_ViPham!E:E, "10_Phap", NhatKy_ViPham!F:F, B35, NhatKy_ViPham!C:C, "T4") - SUMIFS(NhatKy_ViPham!K:K, NhatKy_ViPham!E:E, "10_Phap", NhatKy_ViPham!F:F, B35, NhatKy_ViPham!C:C, "T4")</f>
        <v>100</v>
      </c>
      <c r="V35" s="7">
        <f>100 + SUMIFS(NhatKy_ViPham!J:J, NhatKy_ViPham!E:E, "10_Phap", NhatKy_ViPham!F:F, B35, NhatKy_ViPham!C:C, "T5") - SUMIFS(NhatKy_ViPham!K:K, NhatKy_ViPham!E:E, "10_Phap", NhatKy_ViPham!F:F, B35, NhatKy_ViPham!C:C, "T5")</f>
        <v>100</v>
      </c>
      <c r="W35" s="7">
        <f>100 + SUMIFS(NhatKy_ViPham!J:J, NhatKy_ViPham!E:E, "10_Phap", NhatKy_ViPham!F:F, B35, NhatKy_ViPham!C:C, "T6") - SUMIFS(NhatKy_ViPham!K:K, NhatKy_ViPham!E:E, "10_Phap", NhatKy_ViPham!F:F, B35, NhatKy_ViPham!C:C, "T6")</f>
        <v>100</v>
      </c>
      <c r="X35" s="7">
        <f>100 + SUMIFS(NhatKy_ViPham!J:J, NhatKy_ViPham!E:E, "10_Phap", NhatKy_ViPham!F:F, B35, NhatKy_ViPham!C:C, "T7") - SUMIFS(NhatKy_ViPham!K:K, NhatKy_ViPham!E:E, "10_Phap", NhatKy_ViPham!F:F, B35, NhatKy_ViPham!C:C, "T7")</f>
        <v>100</v>
      </c>
      <c r="Y35" s="7">
        <f>100 + SUMIFS(NhatKy_ViPham!J:J, NhatKy_ViPham!E:E, "10_Phap", NhatKy_ViPham!F:F, B35, NhatKy_ViPham!C:C, "T8") - SUMIFS(NhatKy_ViPham!K:K, NhatKy_ViPham!E:E, "10_Phap", NhatKy_ViPham!F:F, B35, NhatKy_ViPham!C:C, "T8")</f>
        <v>100</v>
      </c>
      <c r="Z35" s="7">
        <f>100 + SUMIFS(NhatKy_ViPham!J:J, NhatKy_ViPham!E:E, "10_Phap", NhatKy_ViPham!F:F, B35, NhatKy_ViPham!C:C, "T9") - SUMIFS(NhatKy_ViPham!K:K, NhatKy_ViPham!E:E, "10_Phap", NhatKy_ViPham!F:F, B35, NhatKy_ViPham!C:C, "T9")</f>
        <v>100</v>
      </c>
      <c r="AA35" s="7">
        <f>100 + SUMIFS(NhatKy_ViPham!J:J, NhatKy_ViPham!E:E, "10_Phap", NhatKy_ViPham!F:F, B35, NhatKy_ViPham!C:C, "T10") - SUMIFS(NhatKy_ViPham!K:K, NhatKy_ViPham!E:E, "10_Phap", NhatKy_ViPham!F:F, B35, NhatKy_ViPham!C:C, "T10")</f>
        <v>100</v>
      </c>
      <c r="AB35" s="7">
        <f>100 + SUMIFS(NhatKy_ViPham!J:J, NhatKy_ViPham!E:E, "10_Phap", NhatKy_ViPham!F:F, B35, NhatKy_ViPham!C:C, "T11") - SUMIFS(NhatKy_ViPham!K:K, NhatKy_ViPham!E:E, "10_Phap", NhatKy_ViPham!F:F, B35, NhatKy_ViPham!C:C, "T11")</f>
        <v>100</v>
      </c>
      <c r="AC35" s="7">
        <f>100 + SUMIFS(NhatKy_ViPham!J:J, NhatKy_ViPham!E:E, "10_Phap", NhatKy_ViPham!F:F, B35, NhatKy_ViPham!C:C, "T12") - SUMIFS(NhatKy_ViPham!K:K, NhatKy_ViPham!E:E, "10_Phap", NhatKy_ViPham!F:F, B35, NhatKy_ViPham!C:C, "T12")</f>
        <v>100</v>
      </c>
      <c r="AD35" s="7">
        <f>100 + SUMIFS(NhatKy_ViPham!J:J, NhatKy_ViPham!E:E, "10_Phap", NhatKy_ViPham!F:F, B35, NhatKy_ViPham!C:C, "T13") - SUMIFS(NhatKy_ViPham!K:K, NhatKy_ViPham!E:E, "10_Phap", NhatKy_ViPham!F:F, B35, NhatKy_ViPham!C:C, "T13")</f>
        <v>100</v>
      </c>
      <c r="AE35" s="7">
        <f>100 + SUMIFS(NhatKy_ViPham!J:J, NhatKy_ViPham!E:E, "10_Phap", NhatKy_ViPham!F:F, B35, NhatKy_ViPham!C:C, "T14") - SUMIFS(NhatKy_ViPham!K:K, NhatKy_ViPham!E:E, "10_Phap", NhatKy_ViPham!F:F, B35, NhatKy_ViPham!C:C, "T14")</f>
        <v>100</v>
      </c>
      <c r="AF35" s="7">
        <f>100 + SUMIFS(NhatKy_ViPham!J:J, NhatKy_ViPham!E:E, "10_Phap", NhatKy_ViPham!F:F, B35, NhatKy_ViPham!C:C, "T15") - SUMIFS(NhatKy_ViPham!K:K, NhatKy_ViPham!E:E, "10_Phap", NhatKy_ViPham!F:F, B35, NhatKy_ViPham!C:C, "T15")</f>
        <v>100</v>
      </c>
      <c r="AG35" s="7">
        <f>100 + SUMIFS(NhatKy_ViPham!J:J, NhatKy_ViPham!E:E, "10_Phap", NhatKy_ViPham!F:F, B35, NhatKy_ViPham!C:C, "T16") - SUMIFS(NhatKy_ViPham!K:K, NhatKy_ViPham!E:E, "10_Phap", NhatKy_ViPham!F:F, B35, NhatKy_ViPham!C:C, "T16")</f>
        <v>100</v>
      </c>
      <c r="AH35" s="7">
        <f>100 + SUMIFS(NhatKy_ViPham!J:J, NhatKy_ViPham!E:E, "10_Phap", NhatKy_ViPham!F:F, B35, NhatKy_ViPham!C:C, "T17") - SUMIFS(NhatKy_ViPham!K:K, NhatKy_ViPham!E:E, "10_Phap", NhatKy_ViPham!F:F, B35, NhatKy_ViPham!C:C, "T17")</f>
        <v>100</v>
      </c>
      <c r="AI35" s="7">
        <f>100 + SUMIFS(NhatKy_ViPham!J:J, NhatKy_ViPham!E:E, "10_Phap", NhatKy_ViPham!F:F, B35, NhatKy_ViPham!C:C, "T18") - SUMIFS(NhatKy_ViPham!K:K, NhatKy_ViPham!E:E, "10_Phap", NhatKy_ViPham!F:F, B35, NhatKy_ViPham!C:C, "T18")</f>
        <v>100</v>
      </c>
      <c r="AJ35" s="7">
        <f>100 + SUMIFS(NhatKy_ViPham!J:J, NhatKy_ViPham!E:E, "10_Phap", NhatKy_ViPham!F:F, B35, NhatKy_ViPham!C:C, "T19") - SUMIFS(NhatKy_ViPham!K:K, NhatKy_ViPham!E:E, "10_Phap", NhatKy_ViPham!F:F, B35, NhatKy_ViPham!C:C, "T19")</f>
        <v>100</v>
      </c>
      <c r="AK35" s="7">
        <f>100 + SUMIFS(NhatKy_ViPham!J:J, NhatKy_ViPham!E:E, "10_Phap", NhatKy_ViPham!F:F, B35, NhatKy_ViPham!C:C, "T20") - SUMIFS(NhatKy_ViPham!K:K, NhatKy_ViPham!E:E, "10_Phap", NhatKy_ViPham!F:F, B35, NhatKy_ViPham!C:C, "T20")</f>
        <v>100</v>
      </c>
      <c r="AL35" s="7">
        <f>100 + SUMIFS(NhatKy_ViPham!J:J, NhatKy_ViPham!E:E, "10_Phap", NhatKy_ViPham!F:F, B35, NhatKy_ViPham!C:C, "T21") - SUMIFS(NhatKy_ViPham!K:K, NhatKy_ViPham!E:E, "10_Phap", NhatKy_ViPham!F:F, B35, NhatKy_ViPham!C:C, "T21")</f>
        <v>100</v>
      </c>
      <c r="AM35" s="7">
        <f>100 + SUMIFS(NhatKy_ViPham!J:J, NhatKy_ViPham!E:E, "10_Phap", NhatKy_ViPham!F:F, B35, NhatKy_ViPham!C:C, "T22") - SUMIFS(NhatKy_ViPham!K:K, NhatKy_ViPham!E:E, "10_Phap", NhatKy_ViPham!F:F, B35, NhatKy_ViPham!C:C, "T22")</f>
        <v>100</v>
      </c>
      <c r="AN35" s="7">
        <f>100 + SUMIFS(NhatKy_ViPham!J:J, NhatKy_ViPham!E:E, "10_Phap", NhatKy_ViPham!F:F, B35, NhatKy_ViPham!C:C, "T23") - SUMIFS(NhatKy_ViPham!K:K, NhatKy_ViPham!E:E, "10_Phap", NhatKy_ViPham!F:F, B35, NhatKy_ViPham!C:C, "T23")</f>
        <v>100</v>
      </c>
      <c r="AO35" s="7">
        <f>100 + SUMIFS(NhatKy_ViPham!J:J, NhatKy_ViPham!E:E, "10_Phap", NhatKy_ViPham!F:F, B35, NhatKy_ViPham!C:C, "T24") - SUMIFS(NhatKy_ViPham!K:K, NhatKy_ViPham!E:E, "10_Phap", NhatKy_ViPham!F:F, B35, NhatKy_ViPham!C:C, "T24")</f>
        <v>100</v>
      </c>
      <c r="AP35" s="7">
        <f>100 + SUMIFS(NhatKy_ViPham!J:J, NhatKy_ViPham!E:E, "10_Phap", NhatKy_ViPham!F:F, B35, NhatKy_ViPham!C:C, "T25") - SUMIFS(NhatKy_ViPham!K:K, NhatKy_ViPham!E:E, "10_Phap", NhatKy_ViPham!F:F, B35, NhatKy_ViPham!C:C, "T25")</f>
        <v>100</v>
      </c>
      <c r="AQ35" s="7">
        <f>100 + SUMIFS(NhatKy_ViPham!J:J, NhatKy_ViPham!E:E, "10_Phap", NhatKy_ViPham!F:F, B35, NhatKy_ViPham!C:C, "T26") - SUMIFS(NhatKy_ViPham!K:K, NhatKy_ViPham!E:E, "10_Phap", NhatKy_ViPham!F:F, B35, NhatKy_ViPham!C:C, "T26")</f>
        <v>100</v>
      </c>
      <c r="AR35" s="7">
        <f>100 + SUMIFS(NhatKy_ViPham!J:J, NhatKy_ViPham!E:E, "10_Phap", NhatKy_ViPham!F:F, B35, NhatKy_ViPham!C:C, "T27") - SUMIFS(NhatKy_ViPham!K:K, NhatKy_ViPham!E:E, "10_Phap", NhatKy_ViPham!F:F, B35, NhatKy_ViPham!C:C, "T27")</f>
        <v>100</v>
      </c>
      <c r="AS35" s="7">
        <f>100 + SUMIFS(NhatKy_ViPham!J:J, NhatKy_ViPham!E:E, "10_Phap", NhatKy_ViPham!F:F, B35, NhatKy_ViPham!C:C, "T28") - SUMIFS(NhatKy_ViPham!K:K, NhatKy_ViPham!E:E, "10_Phap", NhatKy_ViPham!F:F, B35, NhatKy_ViPham!C:C, "T28")</f>
        <v>100</v>
      </c>
      <c r="AT35" s="7">
        <f>100 + SUMIFS(NhatKy_ViPham!J:J, NhatKy_ViPham!E:E, "10_Phap", NhatKy_ViPham!F:F, B35, NhatKy_ViPham!C:C, "T29") - SUMIFS(NhatKy_ViPham!K:K, NhatKy_ViPham!E:E, "10_Phap", NhatKy_ViPham!F:F, B35, NhatKy_ViPham!C:C, "T29")</f>
        <v>100</v>
      </c>
      <c r="AU35" s="7">
        <f>100 + SUMIFS(NhatKy_ViPham!J:J, NhatKy_ViPham!E:E, "10_Phap", NhatKy_ViPham!F:F, B35, NhatKy_ViPham!C:C, "T30") - SUMIFS(NhatKy_ViPham!K:K, NhatKy_ViPham!E:E, "10_Phap", NhatKy_ViPham!F:F, B35, NhatKy_ViPham!C:C, "T30")</f>
        <v>100</v>
      </c>
      <c r="AV35" s="7">
        <f>100 + SUMIFS(NhatKy_ViPham!J:J, NhatKy_ViPham!E:E, "10_Phap", NhatKy_ViPham!F:F, B35, NhatKy_ViPham!C:C, "T31") - SUMIFS(NhatKy_ViPham!K:K, NhatKy_ViPham!E:E, "10_Phap", NhatKy_ViPham!F:F, B35, NhatKy_ViPham!C:C, "T31")</f>
        <v>100</v>
      </c>
      <c r="AW35" s="7">
        <f>100 + SUMIFS(NhatKy_ViPham!J:J, NhatKy_ViPham!E:E, "10_Phap", NhatKy_ViPham!F:F, B35, NhatKy_ViPham!C:C, "T32") - SUMIFS(NhatKy_ViPham!K:K, NhatKy_ViPham!E:E, "10_Phap", NhatKy_ViPham!F:F, B35, NhatKy_ViPham!C:C, "T32")</f>
        <v>100</v>
      </c>
      <c r="AX35" s="7">
        <f>100 + SUMIFS(NhatKy_ViPham!J:J, NhatKy_ViPham!E:E, "10_Phap", NhatKy_ViPham!F:F, B35, NhatKy_ViPham!C:C, "T33") - SUMIFS(NhatKy_ViPham!K:K, NhatKy_ViPham!E:E, "10_Phap", NhatKy_ViPham!F:F, B35, NhatKy_ViPham!C:C, "T33")</f>
        <v>100</v>
      </c>
      <c r="AY35" s="7">
        <f>100 + SUMIFS(NhatKy_ViPham!J:J, NhatKy_ViPham!E:E, "10_Phap", NhatKy_ViPham!F:F, B35, NhatKy_ViPham!C:C, "T34") - SUMIFS(NhatKy_ViPham!K:K, NhatKy_ViPham!E:E, "10_Phap", NhatKy_ViPham!F:F, B35, NhatKy_ViPham!C:C, "T34")</f>
        <v>100</v>
      </c>
      <c r="AZ35" s="7">
        <f>100 + SUMIFS(NhatKy_ViPham!J:J, NhatKy_ViPham!E:E, "10_Phap", NhatKy_ViPham!F:F, B35, NhatKy_ViPham!C:C, "T35") - SUMIFS(NhatKy_ViPham!K:K, NhatKy_ViPham!E:E, "10_Phap", NhatKy_ViPham!F:F, B35, NhatKy_ViPham!C:C, "T35")</f>
        <v>100</v>
      </c>
      <c r="BA35" s="12">
        <f t="shared" si="0"/>
        <v>100</v>
      </c>
      <c r="BB35" s="11" t="s">
        <v>430</v>
      </c>
      <c r="BC35" s="14" t="str">
        <f t="shared" si="1"/>
        <v>Tốt</v>
      </c>
      <c r="BD35" s="10" t="str">
        <f t="shared" si="2"/>
        <v>🟢 BÌNH THƯỜNG</v>
      </c>
    </row>
    <row r="36" spans="1:56" x14ac:dyDescent="0.25">
      <c r="A36" s="5">
        <v>28</v>
      </c>
      <c r="B36" s="15" t="s">
        <v>1241</v>
      </c>
      <c r="C36" s="5" t="s">
        <v>1091</v>
      </c>
      <c r="D36" s="5" t="s">
        <v>435</v>
      </c>
      <c r="E36" s="11" t="s">
        <v>430</v>
      </c>
      <c r="F36" s="6">
        <f>SUMIFS(NhatKy_ViPham!K:K, NhatKy_ViPham!E:E, "10_Phap", NhatKy_ViPham!F:F, B36, NhatKy_ViPham!H:H, "L01")</f>
        <v>0</v>
      </c>
      <c r="G36" s="6">
        <f>SUMIFS(NhatKy_ViPham!K:K, NhatKy_ViPham!E:E, "10_Phap", NhatKy_ViPham!F:F, B36, NhatKy_ViPham!H:H, "L02")</f>
        <v>0</v>
      </c>
      <c r="H36" s="6">
        <f>SUMIFS(NhatKy_ViPham!K:K, NhatKy_ViPham!E:E, "10_Phap", NhatKy_ViPham!F:F, B36, NhatKy_ViPham!H:H, "L03")</f>
        <v>0</v>
      </c>
      <c r="I36" s="6">
        <f>SUMIFS(NhatKy_ViPham!K:K, NhatKy_ViPham!E:E, "10_Phap", NhatKy_ViPham!F:F, B36, NhatKy_ViPham!H:H, "L04")</f>
        <v>0</v>
      </c>
      <c r="J36" s="6">
        <f>SUMIFS(NhatKy_ViPham!K:K, NhatKy_ViPham!E:E, "10_Phap", NhatKy_ViPham!F:F, B36, NhatKy_ViPham!H:H, "L05")</f>
        <v>0</v>
      </c>
      <c r="K36" s="6">
        <f>SUMIFS(NhatKy_ViPham!K:K, NhatKy_ViPham!E:E, "10_Phap", NhatKy_ViPham!F:F, B36, NhatKy_ViPham!H:H, "L06")</f>
        <v>0</v>
      </c>
      <c r="L36" s="6">
        <f>SUMIFS(NhatKy_ViPham!K:K, NhatKy_ViPham!E:E, "10_Phap", NhatKy_ViPham!F:F, B36, NhatKy_ViPham!H:H, "L07")</f>
        <v>0</v>
      </c>
      <c r="M36" s="6">
        <f>SUMIFS(NhatKy_ViPham!K:K, NhatKy_ViPham!E:E, "10_Phap", NhatKy_ViPham!F:F, B36, NhatKy_ViPham!H:H, "L08")</f>
        <v>0</v>
      </c>
      <c r="N36" s="6">
        <f>SUMIFS(NhatKy_ViPham!K:K, NhatKy_ViPham!E:E, "10_Phap", NhatKy_ViPham!F:F, B36, NhatKy_ViPham!H:H, "L09")</f>
        <v>0</v>
      </c>
      <c r="O36" s="6">
        <f>SUMIFS(NhatKy_ViPham!K:K, NhatKy_ViPham!E:E, "10_Phap", NhatKy_ViPham!F:F, B36, NhatKy_ViPham!H:H, "L10")</f>
        <v>0</v>
      </c>
      <c r="P36" s="12">
        <f>SUMIFS(NhatKy_ViPham!J:J, NhatKy_ViPham!E:E, "10_Phap", NhatKy_ViPham!F:F, B36)</f>
        <v>0</v>
      </c>
      <c r="Q36" s="13">
        <f>SUMIFS(NhatKy_ViPham!K:K, NhatKy_ViPham!E:E, "10_Phap", NhatKy_ViPham!F:F, B36)</f>
        <v>0</v>
      </c>
      <c r="R36" s="6">
        <f>100 + SUMIFS(NhatKy_ViPham!J:J, NhatKy_ViPham!E:E, "10_Phap", NhatKy_ViPham!F:F, B36, NhatKy_ViPham!C:C, "T1") - SUMIFS(NhatKy_ViPham!K:K, NhatKy_ViPham!E:E, "10_Phap", NhatKy_ViPham!F:F, B36, NhatKy_ViPham!C:C, "T1")</f>
        <v>100</v>
      </c>
      <c r="S36" s="6">
        <f>100 + SUMIFS(NhatKy_ViPham!J:J, NhatKy_ViPham!E:E, "10_Phap", NhatKy_ViPham!F:F, B36, NhatKy_ViPham!C:C, "T2") - SUMIFS(NhatKy_ViPham!K:K, NhatKy_ViPham!E:E, "10_Phap", NhatKy_ViPham!F:F, B36, NhatKy_ViPham!C:C, "T2")</f>
        <v>100</v>
      </c>
      <c r="T36" s="6">
        <f>100 + SUMIFS(NhatKy_ViPham!J:J, NhatKy_ViPham!E:E, "10_Phap", NhatKy_ViPham!F:F, B36, NhatKy_ViPham!C:C, "T3") - SUMIFS(NhatKy_ViPham!K:K, NhatKy_ViPham!E:E, "10_Phap", NhatKy_ViPham!F:F, B36, NhatKy_ViPham!C:C, "T3")</f>
        <v>100</v>
      </c>
      <c r="U36" s="6">
        <f>100 + SUMIFS(NhatKy_ViPham!J:J, NhatKy_ViPham!E:E, "10_Phap", NhatKy_ViPham!F:F, B36, NhatKy_ViPham!C:C, "T4") - SUMIFS(NhatKy_ViPham!K:K, NhatKy_ViPham!E:E, "10_Phap", NhatKy_ViPham!F:F, B36, NhatKy_ViPham!C:C, "T4")</f>
        <v>100</v>
      </c>
      <c r="V36" s="6">
        <f>100 + SUMIFS(NhatKy_ViPham!J:J, NhatKy_ViPham!E:E, "10_Phap", NhatKy_ViPham!F:F, B36, NhatKy_ViPham!C:C, "T5") - SUMIFS(NhatKy_ViPham!K:K, NhatKy_ViPham!E:E, "10_Phap", NhatKy_ViPham!F:F, B36, NhatKy_ViPham!C:C, "T5")</f>
        <v>100</v>
      </c>
      <c r="W36" s="6">
        <f>100 + SUMIFS(NhatKy_ViPham!J:J, NhatKy_ViPham!E:E, "10_Phap", NhatKy_ViPham!F:F, B36, NhatKy_ViPham!C:C, "T6") - SUMIFS(NhatKy_ViPham!K:K, NhatKy_ViPham!E:E, "10_Phap", NhatKy_ViPham!F:F, B36, NhatKy_ViPham!C:C, "T6")</f>
        <v>100</v>
      </c>
      <c r="X36" s="6">
        <f>100 + SUMIFS(NhatKy_ViPham!J:J, NhatKy_ViPham!E:E, "10_Phap", NhatKy_ViPham!F:F, B36, NhatKy_ViPham!C:C, "T7") - SUMIFS(NhatKy_ViPham!K:K, NhatKy_ViPham!E:E, "10_Phap", NhatKy_ViPham!F:F, B36, NhatKy_ViPham!C:C, "T7")</f>
        <v>100</v>
      </c>
      <c r="Y36" s="6">
        <f>100 + SUMIFS(NhatKy_ViPham!J:J, NhatKy_ViPham!E:E, "10_Phap", NhatKy_ViPham!F:F, B36, NhatKy_ViPham!C:C, "T8") - SUMIFS(NhatKy_ViPham!K:K, NhatKy_ViPham!E:E, "10_Phap", NhatKy_ViPham!F:F, B36, NhatKy_ViPham!C:C, "T8")</f>
        <v>100</v>
      </c>
      <c r="Z36" s="6">
        <f>100 + SUMIFS(NhatKy_ViPham!J:J, NhatKy_ViPham!E:E, "10_Phap", NhatKy_ViPham!F:F, B36, NhatKy_ViPham!C:C, "T9") - SUMIFS(NhatKy_ViPham!K:K, NhatKy_ViPham!E:E, "10_Phap", NhatKy_ViPham!F:F, B36, NhatKy_ViPham!C:C, "T9")</f>
        <v>100</v>
      </c>
      <c r="AA36" s="6">
        <f>100 + SUMIFS(NhatKy_ViPham!J:J, NhatKy_ViPham!E:E, "10_Phap", NhatKy_ViPham!F:F, B36, NhatKy_ViPham!C:C, "T10") - SUMIFS(NhatKy_ViPham!K:K, NhatKy_ViPham!E:E, "10_Phap", NhatKy_ViPham!F:F, B36, NhatKy_ViPham!C:C, "T10")</f>
        <v>100</v>
      </c>
      <c r="AB36" s="6">
        <f>100 + SUMIFS(NhatKy_ViPham!J:J, NhatKy_ViPham!E:E, "10_Phap", NhatKy_ViPham!F:F, B36, NhatKy_ViPham!C:C, "T11") - SUMIFS(NhatKy_ViPham!K:K, NhatKy_ViPham!E:E, "10_Phap", NhatKy_ViPham!F:F, B36, NhatKy_ViPham!C:C, "T11")</f>
        <v>100</v>
      </c>
      <c r="AC36" s="6">
        <f>100 + SUMIFS(NhatKy_ViPham!J:J, NhatKy_ViPham!E:E, "10_Phap", NhatKy_ViPham!F:F, B36, NhatKy_ViPham!C:C, "T12") - SUMIFS(NhatKy_ViPham!K:K, NhatKy_ViPham!E:E, "10_Phap", NhatKy_ViPham!F:F, B36, NhatKy_ViPham!C:C, "T12")</f>
        <v>100</v>
      </c>
      <c r="AD36" s="6">
        <f>100 + SUMIFS(NhatKy_ViPham!J:J, NhatKy_ViPham!E:E, "10_Phap", NhatKy_ViPham!F:F, B36, NhatKy_ViPham!C:C, "T13") - SUMIFS(NhatKy_ViPham!K:K, NhatKy_ViPham!E:E, "10_Phap", NhatKy_ViPham!F:F, B36, NhatKy_ViPham!C:C, "T13")</f>
        <v>100</v>
      </c>
      <c r="AE36" s="6">
        <f>100 + SUMIFS(NhatKy_ViPham!J:J, NhatKy_ViPham!E:E, "10_Phap", NhatKy_ViPham!F:F, B36, NhatKy_ViPham!C:C, "T14") - SUMIFS(NhatKy_ViPham!K:K, NhatKy_ViPham!E:E, "10_Phap", NhatKy_ViPham!F:F, B36, NhatKy_ViPham!C:C, "T14")</f>
        <v>100</v>
      </c>
      <c r="AF36" s="6">
        <f>100 + SUMIFS(NhatKy_ViPham!J:J, NhatKy_ViPham!E:E, "10_Phap", NhatKy_ViPham!F:F, B36, NhatKy_ViPham!C:C, "T15") - SUMIFS(NhatKy_ViPham!K:K, NhatKy_ViPham!E:E, "10_Phap", NhatKy_ViPham!F:F, B36, NhatKy_ViPham!C:C, "T15")</f>
        <v>100</v>
      </c>
      <c r="AG36" s="6">
        <f>100 + SUMIFS(NhatKy_ViPham!J:J, NhatKy_ViPham!E:E, "10_Phap", NhatKy_ViPham!F:F, B36, NhatKy_ViPham!C:C, "T16") - SUMIFS(NhatKy_ViPham!K:K, NhatKy_ViPham!E:E, "10_Phap", NhatKy_ViPham!F:F, B36, NhatKy_ViPham!C:C, "T16")</f>
        <v>100</v>
      </c>
      <c r="AH36" s="6">
        <f>100 + SUMIFS(NhatKy_ViPham!J:J, NhatKy_ViPham!E:E, "10_Phap", NhatKy_ViPham!F:F, B36, NhatKy_ViPham!C:C, "T17") - SUMIFS(NhatKy_ViPham!K:K, NhatKy_ViPham!E:E, "10_Phap", NhatKy_ViPham!F:F, B36, NhatKy_ViPham!C:C, "T17")</f>
        <v>100</v>
      </c>
      <c r="AI36" s="6">
        <f>100 + SUMIFS(NhatKy_ViPham!J:J, NhatKy_ViPham!E:E, "10_Phap", NhatKy_ViPham!F:F, B36, NhatKy_ViPham!C:C, "T18") - SUMIFS(NhatKy_ViPham!K:K, NhatKy_ViPham!E:E, "10_Phap", NhatKy_ViPham!F:F, B36, NhatKy_ViPham!C:C, "T18")</f>
        <v>100</v>
      </c>
      <c r="AJ36" s="6">
        <f>100 + SUMIFS(NhatKy_ViPham!J:J, NhatKy_ViPham!E:E, "10_Phap", NhatKy_ViPham!F:F, B36, NhatKy_ViPham!C:C, "T19") - SUMIFS(NhatKy_ViPham!K:K, NhatKy_ViPham!E:E, "10_Phap", NhatKy_ViPham!F:F, B36, NhatKy_ViPham!C:C, "T19")</f>
        <v>100</v>
      </c>
      <c r="AK36" s="6">
        <f>100 + SUMIFS(NhatKy_ViPham!J:J, NhatKy_ViPham!E:E, "10_Phap", NhatKy_ViPham!F:F, B36, NhatKy_ViPham!C:C, "T20") - SUMIFS(NhatKy_ViPham!K:K, NhatKy_ViPham!E:E, "10_Phap", NhatKy_ViPham!F:F, B36, NhatKy_ViPham!C:C, "T20")</f>
        <v>100</v>
      </c>
      <c r="AL36" s="6">
        <f>100 + SUMIFS(NhatKy_ViPham!J:J, NhatKy_ViPham!E:E, "10_Phap", NhatKy_ViPham!F:F, B36, NhatKy_ViPham!C:C, "T21") - SUMIFS(NhatKy_ViPham!K:K, NhatKy_ViPham!E:E, "10_Phap", NhatKy_ViPham!F:F, B36, NhatKy_ViPham!C:C, "T21")</f>
        <v>100</v>
      </c>
      <c r="AM36" s="6">
        <f>100 + SUMIFS(NhatKy_ViPham!J:J, NhatKy_ViPham!E:E, "10_Phap", NhatKy_ViPham!F:F, B36, NhatKy_ViPham!C:C, "T22") - SUMIFS(NhatKy_ViPham!K:K, NhatKy_ViPham!E:E, "10_Phap", NhatKy_ViPham!F:F, B36, NhatKy_ViPham!C:C, "T22")</f>
        <v>100</v>
      </c>
      <c r="AN36" s="6">
        <f>100 + SUMIFS(NhatKy_ViPham!J:J, NhatKy_ViPham!E:E, "10_Phap", NhatKy_ViPham!F:F, B36, NhatKy_ViPham!C:C, "T23") - SUMIFS(NhatKy_ViPham!K:K, NhatKy_ViPham!E:E, "10_Phap", NhatKy_ViPham!F:F, B36, NhatKy_ViPham!C:C, "T23")</f>
        <v>100</v>
      </c>
      <c r="AO36" s="6">
        <f>100 + SUMIFS(NhatKy_ViPham!J:J, NhatKy_ViPham!E:E, "10_Phap", NhatKy_ViPham!F:F, B36, NhatKy_ViPham!C:C, "T24") - SUMIFS(NhatKy_ViPham!K:K, NhatKy_ViPham!E:E, "10_Phap", NhatKy_ViPham!F:F, B36, NhatKy_ViPham!C:C, "T24")</f>
        <v>100</v>
      </c>
      <c r="AP36" s="6">
        <f>100 + SUMIFS(NhatKy_ViPham!J:J, NhatKy_ViPham!E:E, "10_Phap", NhatKy_ViPham!F:F, B36, NhatKy_ViPham!C:C, "T25") - SUMIFS(NhatKy_ViPham!K:K, NhatKy_ViPham!E:E, "10_Phap", NhatKy_ViPham!F:F, B36, NhatKy_ViPham!C:C, "T25")</f>
        <v>100</v>
      </c>
      <c r="AQ36" s="6">
        <f>100 + SUMIFS(NhatKy_ViPham!J:J, NhatKy_ViPham!E:E, "10_Phap", NhatKy_ViPham!F:F, B36, NhatKy_ViPham!C:C, "T26") - SUMIFS(NhatKy_ViPham!K:K, NhatKy_ViPham!E:E, "10_Phap", NhatKy_ViPham!F:F, B36, NhatKy_ViPham!C:C, "T26")</f>
        <v>100</v>
      </c>
      <c r="AR36" s="6">
        <f>100 + SUMIFS(NhatKy_ViPham!J:J, NhatKy_ViPham!E:E, "10_Phap", NhatKy_ViPham!F:F, B36, NhatKy_ViPham!C:C, "T27") - SUMIFS(NhatKy_ViPham!K:K, NhatKy_ViPham!E:E, "10_Phap", NhatKy_ViPham!F:F, B36, NhatKy_ViPham!C:C, "T27")</f>
        <v>100</v>
      </c>
      <c r="AS36" s="6">
        <f>100 + SUMIFS(NhatKy_ViPham!J:J, NhatKy_ViPham!E:E, "10_Phap", NhatKy_ViPham!F:F, B36, NhatKy_ViPham!C:C, "T28") - SUMIFS(NhatKy_ViPham!K:K, NhatKy_ViPham!E:E, "10_Phap", NhatKy_ViPham!F:F, B36, NhatKy_ViPham!C:C, "T28")</f>
        <v>100</v>
      </c>
      <c r="AT36" s="6">
        <f>100 + SUMIFS(NhatKy_ViPham!J:J, NhatKy_ViPham!E:E, "10_Phap", NhatKy_ViPham!F:F, B36, NhatKy_ViPham!C:C, "T29") - SUMIFS(NhatKy_ViPham!K:K, NhatKy_ViPham!E:E, "10_Phap", NhatKy_ViPham!F:F, B36, NhatKy_ViPham!C:C, "T29")</f>
        <v>100</v>
      </c>
      <c r="AU36" s="6">
        <f>100 + SUMIFS(NhatKy_ViPham!J:J, NhatKy_ViPham!E:E, "10_Phap", NhatKy_ViPham!F:F, B36, NhatKy_ViPham!C:C, "T30") - SUMIFS(NhatKy_ViPham!K:K, NhatKy_ViPham!E:E, "10_Phap", NhatKy_ViPham!F:F, B36, NhatKy_ViPham!C:C, "T30")</f>
        <v>100</v>
      </c>
      <c r="AV36" s="6">
        <f>100 + SUMIFS(NhatKy_ViPham!J:J, NhatKy_ViPham!E:E, "10_Phap", NhatKy_ViPham!F:F, B36, NhatKy_ViPham!C:C, "T31") - SUMIFS(NhatKy_ViPham!K:K, NhatKy_ViPham!E:E, "10_Phap", NhatKy_ViPham!F:F, B36, NhatKy_ViPham!C:C, "T31")</f>
        <v>100</v>
      </c>
      <c r="AW36" s="6">
        <f>100 + SUMIFS(NhatKy_ViPham!J:J, NhatKy_ViPham!E:E, "10_Phap", NhatKy_ViPham!F:F, B36, NhatKy_ViPham!C:C, "T32") - SUMIFS(NhatKy_ViPham!K:K, NhatKy_ViPham!E:E, "10_Phap", NhatKy_ViPham!F:F, B36, NhatKy_ViPham!C:C, "T32")</f>
        <v>100</v>
      </c>
      <c r="AX36" s="6">
        <f>100 + SUMIFS(NhatKy_ViPham!J:J, NhatKy_ViPham!E:E, "10_Phap", NhatKy_ViPham!F:F, B36, NhatKy_ViPham!C:C, "T33") - SUMIFS(NhatKy_ViPham!K:K, NhatKy_ViPham!E:E, "10_Phap", NhatKy_ViPham!F:F, B36, NhatKy_ViPham!C:C, "T33")</f>
        <v>100</v>
      </c>
      <c r="AY36" s="6">
        <f>100 + SUMIFS(NhatKy_ViPham!J:J, NhatKy_ViPham!E:E, "10_Phap", NhatKy_ViPham!F:F, B36, NhatKy_ViPham!C:C, "T34") - SUMIFS(NhatKy_ViPham!K:K, NhatKy_ViPham!E:E, "10_Phap", NhatKy_ViPham!F:F, B36, NhatKy_ViPham!C:C, "T34")</f>
        <v>100</v>
      </c>
      <c r="AZ36" s="6">
        <f>100 + SUMIFS(NhatKy_ViPham!J:J, NhatKy_ViPham!E:E, "10_Phap", NhatKy_ViPham!F:F, B36, NhatKy_ViPham!C:C, "T35") - SUMIFS(NhatKy_ViPham!K:K, NhatKy_ViPham!E:E, "10_Phap", NhatKy_ViPham!F:F, B36, NhatKy_ViPham!C:C, "T35")</f>
        <v>100</v>
      </c>
      <c r="BA36" s="12">
        <f t="shared" si="0"/>
        <v>100</v>
      </c>
      <c r="BB36" s="11" t="s">
        <v>430</v>
      </c>
      <c r="BC36" s="16" t="str">
        <f t="shared" si="1"/>
        <v>Tốt</v>
      </c>
      <c r="BD36" s="15" t="str">
        <f t="shared" si="2"/>
        <v>🟢 BÌNH THƯỜNG</v>
      </c>
    </row>
    <row r="37" spans="1:56" x14ac:dyDescent="0.25">
      <c r="A37" s="4">
        <v>29</v>
      </c>
      <c r="B37" s="10" t="s">
        <v>1150</v>
      </c>
      <c r="C37" s="4" t="s">
        <v>843</v>
      </c>
      <c r="D37" s="4" t="s">
        <v>429</v>
      </c>
      <c r="E37" s="11" t="s">
        <v>430</v>
      </c>
      <c r="F37" s="7">
        <f>SUMIFS(NhatKy_ViPham!K:K, NhatKy_ViPham!E:E, "10_Phap", NhatKy_ViPham!F:F, B37, NhatKy_ViPham!H:H, "L01")</f>
        <v>0</v>
      </c>
      <c r="G37" s="7">
        <f>SUMIFS(NhatKy_ViPham!K:K, NhatKy_ViPham!E:E, "10_Phap", NhatKy_ViPham!F:F, B37, NhatKy_ViPham!H:H, "L02")</f>
        <v>0</v>
      </c>
      <c r="H37" s="7">
        <f>SUMIFS(NhatKy_ViPham!K:K, NhatKy_ViPham!E:E, "10_Phap", NhatKy_ViPham!F:F, B37, NhatKy_ViPham!H:H, "L03")</f>
        <v>0</v>
      </c>
      <c r="I37" s="7">
        <f>SUMIFS(NhatKy_ViPham!K:K, NhatKy_ViPham!E:E, "10_Phap", NhatKy_ViPham!F:F, B37, NhatKy_ViPham!H:H, "L04")</f>
        <v>0</v>
      </c>
      <c r="J37" s="7">
        <f>SUMIFS(NhatKy_ViPham!K:K, NhatKy_ViPham!E:E, "10_Phap", NhatKy_ViPham!F:F, B37, NhatKy_ViPham!H:H, "L05")</f>
        <v>0</v>
      </c>
      <c r="K37" s="7">
        <f>SUMIFS(NhatKy_ViPham!K:K, NhatKy_ViPham!E:E, "10_Phap", NhatKy_ViPham!F:F, B37, NhatKy_ViPham!H:H, "L06")</f>
        <v>0</v>
      </c>
      <c r="L37" s="7">
        <f>SUMIFS(NhatKy_ViPham!K:K, NhatKy_ViPham!E:E, "10_Phap", NhatKy_ViPham!F:F, B37, NhatKy_ViPham!H:H, "L07")</f>
        <v>0</v>
      </c>
      <c r="M37" s="7">
        <f>SUMIFS(NhatKy_ViPham!K:K, NhatKy_ViPham!E:E, "10_Phap", NhatKy_ViPham!F:F, B37, NhatKy_ViPham!H:H, "L08")</f>
        <v>0</v>
      </c>
      <c r="N37" s="7">
        <f>SUMIFS(NhatKy_ViPham!K:K, NhatKy_ViPham!E:E, "10_Phap", NhatKy_ViPham!F:F, B37, NhatKy_ViPham!H:H, "L09")</f>
        <v>0</v>
      </c>
      <c r="O37" s="7">
        <f>SUMIFS(NhatKy_ViPham!K:K, NhatKy_ViPham!E:E, "10_Phap", NhatKy_ViPham!F:F, B37, NhatKy_ViPham!H:H, "L10")</f>
        <v>0</v>
      </c>
      <c r="P37" s="12">
        <f>SUMIFS(NhatKy_ViPham!J:J, NhatKy_ViPham!E:E, "10_Phap", NhatKy_ViPham!F:F, B37)</f>
        <v>0</v>
      </c>
      <c r="Q37" s="13">
        <f>SUMIFS(NhatKy_ViPham!K:K, NhatKy_ViPham!E:E, "10_Phap", NhatKy_ViPham!F:F, B37)</f>
        <v>0</v>
      </c>
      <c r="R37" s="7">
        <f>100 + SUMIFS(NhatKy_ViPham!J:J, NhatKy_ViPham!E:E, "10_Phap", NhatKy_ViPham!F:F, B37, NhatKy_ViPham!C:C, "T1") - SUMIFS(NhatKy_ViPham!K:K, NhatKy_ViPham!E:E, "10_Phap", NhatKy_ViPham!F:F, B37, NhatKy_ViPham!C:C, "T1")</f>
        <v>100</v>
      </c>
      <c r="S37" s="7">
        <f>100 + SUMIFS(NhatKy_ViPham!J:J, NhatKy_ViPham!E:E, "10_Phap", NhatKy_ViPham!F:F, B37, NhatKy_ViPham!C:C, "T2") - SUMIFS(NhatKy_ViPham!K:K, NhatKy_ViPham!E:E, "10_Phap", NhatKy_ViPham!F:F, B37, NhatKy_ViPham!C:C, "T2")</f>
        <v>100</v>
      </c>
      <c r="T37" s="7">
        <f>100 + SUMIFS(NhatKy_ViPham!J:J, NhatKy_ViPham!E:E, "10_Phap", NhatKy_ViPham!F:F, B37, NhatKy_ViPham!C:C, "T3") - SUMIFS(NhatKy_ViPham!K:K, NhatKy_ViPham!E:E, "10_Phap", NhatKy_ViPham!F:F, B37, NhatKy_ViPham!C:C, "T3")</f>
        <v>100</v>
      </c>
      <c r="U37" s="7">
        <f>100 + SUMIFS(NhatKy_ViPham!J:J, NhatKy_ViPham!E:E, "10_Phap", NhatKy_ViPham!F:F, B37, NhatKy_ViPham!C:C, "T4") - SUMIFS(NhatKy_ViPham!K:K, NhatKy_ViPham!E:E, "10_Phap", NhatKy_ViPham!F:F, B37, NhatKy_ViPham!C:C, "T4")</f>
        <v>100</v>
      </c>
      <c r="V37" s="7">
        <f>100 + SUMIFS(NhatKy_ViPham!J:J, NhatKy_ViPham!E:E, "10_Phap", NhatKy_ViPham!F:F, B37, NhatKy_ViPham!C:C, "T5") - SUMIFS(NhatKy_ViPham!K:K, NhatKy_ViPham!E:E, "10_Phap", NhatKy_ViPham!F:F, B37, NhatKy_ViPham!C:C, "T5")</f>
        <v>100</v>
      </c>
      <c r="W37" s="7">
        <f>100 + SUMIFS(NhatKy_ViPham!J:J, NhatKy_ViPham!E:E, "10_Phap", NhatKy_ViPham!F:F, B37, NhatKy_ViPham!C:C, "T6") - SUMIFS(NhatKy_ViPham!K:K, NhatKy_ViPham!E:E, "10_Phap", NhatKy_ViPham!F:F, B37, NhatKy_ViPham!C:C, "T6")</f>
        <v>100</v>
      </c>
      <c r="X37" s="7">
        <f>100 + SUMIFS(NhatKy_ViPham!J:J, NhatKy_ViPham!E:E, "10_Phap", NhatKy_ViPham!F:F, B37, NhatKy_ViPham!C:C, "T7") - SUMIFS(NhatKy_ViPham!K:K, NhatKy_ViPham!E:E, "10_Phap", NhatKy_ViPham!F:F, B37, NhatKy_ViPham!C:C, "T7")</f>
        <v>100</v>
      </c>
      <c r="Y37" s="7">
        <f>100 + SUMIFS(NhatKy_ViPham!J:J, NhatKy_ViPham!E:E, "10_Phap", NhatKy_ViPham!F:F, B37, NhatKy_ViPham!C:C, "T8") - SUMIFS(NhatKy_ViPham!K:K, NhatKy_ViPham!E:E, "10_Phap", NhatKy_ViPham!F:F, B37, NhatKy_ViPham!C:C, "T8")</f>
        <v>100</v>
      </c>
      <c r="Z37" s="7">
        <f>100 + SUMIFS(NhatKy_ViPham!J:J, NhatKy_ViPham!E:E, "10_Phap", NhatKy_ViPham!F:F, B37, NhatKy_ViPham!C:C, "T9") - SUMIFS(NhatKy_ViPham!K:K, NhatKy_ViPham!E:E, "10_Phap", NhatKy_ViPham!F:F, B37, NhatKy_ViPham!C:C, "T9")</f>
        <v>100</v>
      </c>
      <c r="AA37" s="7">
        <f>100 + SUMIFS(NhatKy_ViPham!J:J, NhatKy_ViPham!E:E, "10_Phap", NhatKy_ViPham!F:F, B37, NhatKy_ViPham!C:C, "T10") - SUMIFS(NhatKy_ViPham!K:K, NhatKy_ViPham!E:E, "10_Phap", NhatKy_ViPham!F:F, B37, NhatKy_ViPham!C:C, "T10")</f>
        <v>100</v>
      </c>
      <c r="AB37" s="7">
        <f>100 + SUMIFS(NhatKy_ViPham!J:J, NhatKy_ViPham!E:E, "10_Phap", NhatKy_ViPham!F:F, B37, NhatKy_ViPham!C:C, "T11") - SUMIFS(NhatKy_ViPham!K:K, NhatKy_ViPham!E:E, "10_Phap", NhatKy_ViPham!F:F, B37, NhatKy_ViPham!C:C, "T11")</f>
        <v>100</v>
      </c>
      <c r="AC37" s="7">
        <f>100 + SUMIFS(NhatKy_ViPham!J:J, NhatKy_ViPham!E:E, "10_Phap", NhatKy_ViPham!F:F, B37, NhatKy_ViPham!C:C, "T12") - SUMIFS(NhatKy_ViPham!K:K, NhatKy_ViPham!E:E, "10_Phap", NhatKy_ViPham!F:F, B37, NhatKy_ViPham!C:C, "T12")</f>
        <v>100</v>
      </c>
      <c r="AD37" s="7">
        <f>100 + SUMIFS(NhatKy_ViPham!J:J, NhatKy_ViPham!E:E, "10_Phap", NhatKy_ViPham!F:F, B37, NhatKy_ViPham!C:C, "T13") - SUMIFS(NhatKy_ViPham!K:K, NhatKy_ViPham!E:E, "10_Phap", NhatKy_ViPham!F:F, B37, NhatKy_ViPham!C:C, "T13")</f>
        <v>100</v>
      </c>
      <c r="AE37" s="7">
        <f>100 + SUMIFS(NhatKy_ViPham!J:J, NhatKy_ViPham!E:E, "10_Phap", NhatKy_ViPham!F:F, B37, NhatKy_ViPham!C:C, "T14") - SUMIFS(NhatKy_ViPham!K:K, NhatKy_ViPham!E:E, "10_Phap", NhatKy_ViPham!F:F, B37, NhatKy_ViPham!C:C, "T14")</f>
        <v>100</v>
      </c>
      <c r="AF37" s="7">
        <f>100 + SUMIFS(NhatKy_ViPham!J:J, NhatKy_ViPham!E:E, "10_Phap", NhatKy_ViPham!F:F, B37, NhatKy_ViPham!C:C, "T15") - SUMIFS(NhatKy_ViPham!K:K, NhatKy_ViPham!E:E, "10_Phap", NhatKy_ViPham!F:F, B37, NhatKy_ViPham!C:C, "T15")</f>
        <v>100</v>
      </c>
      <c r="AG37" s="7">
        <f>100 + SUMIFS(NhatKy_ViPham!J:J, NhatKy_ViPham!E:E, "10_Phap", NhatKy_ViPham!F:F, B37, NhatKy_ViPham!C:C, "T16") - SUMIFS(NhatKy_ViPham!K:K, NhatKy_ViPham!E:E, "10_Phap", NhatKy_ViPham!F:F, B37, NhatKy_ViPham!C:C, "T16")</f>
        <v>100</v>
      </c>
      <c r="AH37" s="7">
        <f>100 + SUMIFS(NhatKy_ViPham!J:J, NhatKy_ViPham!E:E, "10_Phap", NhatKy_ViPham!F:F, B37, NhatKy_ViPham!C:C, "T17") - SUMIFS(NhatKy_ViPham!K:K, NhatKy_ViPham!E:E, "10_Phap", NhatKy_ViPham!F:F, B37, NhatKy_ViPham!C:C, "T17")</f>
        <v>100</v>
      </c>
      <c r="AI37" s="7">
        <f>100 + SUMIFS(NhatKy_ViPham!J:J, NhatKy_ViPham!E:E, "10_Phap", NhatKy_ViPham!F:F, B37, NhatKy_ViPham!C:C, "T18") - SUMIFS(NhatKy_ViPham!K:K, NhatKy_ViPham!E:E, "10_Phap", NhatKy_ViPham!F:F, B37, NhatKy_ViPham!C:C, "T18")</f>
        <v>100</v>
      </c>
      <c r="AJ37" s="7">
        <f>100 + SUMIFS(NhatKy_ViPham!J:J, NhatKy_ViPham!E:E, "10_Phap", NhatKy_ViPham!F:F, B37, NhatKy_ViPham!C:C, "T19") - SUMIFS(NhatKy_ViPham!K:K, NhatKy_ViPham!E:E, "10_Phap", NhatKy_ViPham!F:F, B37, NhatKy_ViPham!C:C, "T19")</f>
        <v>100</v>
      </c>
      <c r="AK37" s="7">
        <f>100 + SUMIFS(NhatKy_ViPham!J:J, NhatKy_ViPham!E:E, "10_Phap", NhatKy_ViPham!F:F, B37, NhatKy_ViPham!C:C, "T20") - SUMIFS(NhatKy_ViPham!K:K, NhatKy_ViPham!E:E, "10_Phap", NhatKy_ViPham!F:F, B37, NhatKy_ViPham!C:C, "T20")</f>
        <v>100</v>
      </c>
      <c r="AL37" s="7">
        <f>100 + SUMIFS(NhatKy_ViPham!J:J, NhatKy_ViPham!E:E, "10_Phap", NhatKy_ViPham!F:F, B37, NhatKy_ViPham!C:C, "T21") - SUMIFS(NhatKy_ViPham!K:K, NhatKy_ViPham!E:E, "10_Phap", NhatKy_ViPham!F:F, B37, NhatKy_ViPham!C:C, "T21")</f>
        <v>100</v>
      </c>
      <c r="AM37" s="7">
        <f>100 + SUMIFS(NhatKy_ViPham!J:J, NhatKy_ViPham!E:E, "10_Phap", NhatKy_ViPham!F:F, B37, NhatKy_ViPham!C:C, "T22") - SUMIFS(NhatKy_ViPham!K:K, NhatKy_ViPham!E:E, "10_Phap", NhatKy_ViPham!F:F, B37, NhatKy_ViPham!C:C, "T22")</f>
        <v>100</v>
      </c>
      <c r="AN37" s="7">
        <f>100 + SUMIFS(NhatKy_ViPham!J:J, NhatKy_ViPham!E:E, "10_Phap", NhatKy_ViPham!F:F, B37, NhatKy_ViPham!C:C, "T23") - SUMIFS(NhatKy_ViPham!K:K, NhatKy_ViPham!E:E, "10_Phap", NhatKy_ViPham!F:F, B37, NhatKy_ViPham!C:C, "T23")</f>
        <v>100</v>
      </c>
      <c r="AO37" s="7">
        <f>100 + SUMIFS(NhatKy_ViPham!J:J, NhatKy_ViPham!E:E, "10_Phap", NhatKy_ViPham!F:F, B37, NhatKy_ViPham!C:C, "T24") - SUMIFS(NhatKy_ViPham!K:K, NhatKy_ViPham!E:E, "10_Phap", NhatKy_ViPham!F:F, B37, NhatKy_ViPham!C:C, "T24")</f>
        <v>100</v>
      </c>
      <c r="AP37" s="7">
        <f>100 + SUMIFS(NhatKy_ViPham!J:J, NhatKy_ViPham!E:E, "10_Phap", NhatKy_ViPham!F:F, B37, NhatKy_ViPham!C:C, "T25") - SUMIFS(NhatKy_ViPham!K:K, NhatKy_ViPham!E:E, "10_Phap", NhatKy_ViPham!F:F, B37, NhatKy_ViPham!C:C, "T25")</f>
        <v>100</v>
      </c>
      <c r="AQ37" s="7">
        <f>100 + SUMIFS(NhatKy_ViPham!J:J, NhatKy_ViPham!E:E, "10_Phap", NhatKy_ViPham!F:F, B37, NhatKy_ViPham!C:C, "T26") - SUMIFS(NhatKy_ViPham!K:K, NhatKy_ViPham!E:E, "10_Phap", NhatKy_ViPham!F:F, B37, NhatKy_ViPham!C:C, "T26")</f>
        <v>100</v>
      </c>
      <c r="AR37" s="7">
        <f>100 + SUMIFS(NhatKy_ViPham!J:J, NhatKy_ViPham!E:E, "10_Phap", NhatKy_ViPham!F:F, B37, NhatKy_ViPham!C:C, "T27") - SUMIFS(NhatKy_ViPham!K:K, NhatKy_ViPham!E:E, "10_Phap", NhatKy_ViPham!F:F, B37, NhatKy_ViPham!C:C, "T27")</f>
        <v>100</v>
      </c>
      <c r="AS37" s="7">
        <f>100 + SUMIFS(NhatKy_ViPham!J:J, NhatKy_ViPham!E:E, "10_Phap", NhatKy_ViPham!F:F, B37, NhatKy_ViPham!C:C, "T28") - SUMIFS(NhatKy_ViPham!K:K, NhatKy_ViPham!E:E, "10_Phap", NhatKy_ViPham!F:F, B37, NhatKy_ViPham!C:C, "T28")</f>
        <v>100</v>
      </c>
      <c r="AT37" s="7">
        <f>100 + SUMIFS(NhatKy_ViPham!J:J, NhatKy_ViPham!E:E, "10_Phap", NhatKy_ViPham!F:F, B37, NhatKy_ViPham!C:C, "T29") - SUMIFS(NhatKy_ViPham!K:K, NhatKy_ViPham!E:E, "10_Phap", NhatKy_ViPham!F:F, B37, NhatKy_ViPham!C:C, "T29")</f>
        <v>100</v>
      </c>
      <c r="AU37" s="7">
        <f>100 + SUMIFS(NhatKy_ViPham!J:J, NhatKy_ViPham!E:E, "10_Phap", NhatKy_ViPham!F:F, B37, NhatKy_ViPham!C:C, "T30") - SUMIFS(NhatKy_ViPham!K:K, NhatKy_ViPham!E:E, "10_Phap", NhatKy_ViPham!F:F, B37, NhatKy_ViPham!C:C, "T30")</f>
        <v>100</v>
      </c>
      <c r="AV37" s="7">
        <f>100 + SUMIFS(NhatKy_ViPham!J:J, NhatKy_ViPham!E:E, "10_Phap", NhatKy_ViPham!F:F, B37, NhatKy_ViPham!C:C, "T31") - SUMIFS(NhatKy_ViPham!K:K, NhatKy_ViPham!E:E, "10_Phap", NhatKy_ViPham!F:F, B37, NhatKy_ViPham!C:C, "T31")</f>
        <v>100</v>
      </c>
      <c r="AW37" s="7">
        <f>100 + SUMIFS(NhatKy_ViPham!J:J, NhatKy_ViPham!E:E, "10_Phap", NhatKy_ViPham!F:F, B37, NhatKy_ViPham!C:C, "T32") - SUMIFS(NhatKy_ViPham!K:K, NhatKy_ViPham!E:E, "10_Phap", NhatKy_ViPham!F:F, B37, NhatKy_ViPham!C:C, "T32")</f>
        <v>100</v>
      </c>
      <c r="AX37" s="7">
        <f>100 + SUMIFS(NhatKy_ViPham!J:J, NhatKy_ViPham!E:E, "10_Phap", NhatKy_ViPham!F:F, B37, NhatKy_ViPham!C:C, "T33") - SUMIFS(NhatKy_ViPham!K:K, NhatKy_ViPham!E:E, "10_Phap", NhatKy_ViPham!F:F, B37, NhatKy_ViPham!C:C, "T33")</f>
        <v>100</v>
      </c>
      <c r="AY37" s="7">
        <f>100 + SUMIFS(NhatKy_ViPham!J:J, NhatKy_ViPham!E:E, "10_Phap", NhatKy_ViPham!F:F, B37, NhatKy_ViPham!C:C, "T34") - SUMIFS(NhatKy_ViPham!K:K, NhatKy_ViPham!E:E, "10_Phap", NhatKy_ViPham!F:F, B37, NhatKy_ViPham!C:C, "T34")</f>
        <v>100</v>
      </c>
      <c r="AZ37" s="7">
        <f>100 + SUMIFS(NhatKy_ViPham!J:J, NhatKy_ViPham!E:E, "10_Phap", NhatKy_ViPham!F:F, B37, NhatKy_ViPham!C:C, "T35") - SUMIFS(NhatKy_ViPham!K:K, NhatKy_ViPham!E:E, "10_Phap", NhatKy_ViPham!F:F, B37, NhatKy_ViPham!C:C, "T35")</f>
        <v>100</v>
      </c>
      <c r="BA37" s="12">
        <f t="shared" si="0"/>
        <v>100</v>
      </c>
      <c r="BB37" s="11" t="s">
        <v>430</v>
      </c>
      <c r="BC37" s="14" t="str">
        <f t="shared" si="1"/>
        <v>Tốt</v>
      </c>
      <c r="BD37" s="10" t="str">
        <f t="shared" si="2"/>
        <v>🟢 BÌNH THƯỜNG</v>
      </c>
    </row>
    <row r="38" spans="1:56" x14ac:dyDescent="0.25">
      <c r="A38" s="5">
        <v>30</v>
      </c>
      <c r="B38" s="15" t="s">
        <v>1242</v>
      </c>
      <c r="C38" s="5" t="s">
        <v>1243</v>
      </c>
      <c r="D38" s="5" t="s">
        <v>429</v>
      </c>
      <c r="E38" s="11" t="s">
        <v>430</v>
      </c>
      <c r="F38" s="6">
        <f>SUMIFS(NhatKy_ViPham!K:K, NhatKy_ViPham!E:E, "10_Phap", NhatKy_ViPham!F:F, B38, NhatKy_ViPham!H:H, "L01")</f>
        <v>0</v>
      </c>
      <c r="G38" s="6">
        <f>SUMIFS(NhatKy_ViPham!K:K, NhatKy_ViPham!E:E, "10_Phap", NhatKy_ViPham!F:F, B38, NhatKy_ViPham!H:H, "L02")</f>
        <v>0</v>
      </c>
      <c r="H38" s="6">
        <f>SUMIFS(NhatKy_ViPham!K:K, NhatKy_ViPham!E:E, "10_Phap", NhatKy_ViPham!F:F, B38, NhatKy_ViPham!H:H, "L03")</f>
        <v>0</v>
      </c>
      <c r="I38" s="6">
        <f>SUMIFS(NhatKy_ViPham!K:K, NhatKy_ViPham!E:E, "10_Phap", NhatKy_ViPham!F:F, B38, NhatKy_ViPham!H:H, "L04")</f>
        <v>0</v>
      </c>
      <c r="J38" s="6">
        <f>SUMIFS(NhatKy_ViPham!K:K, NhatKy_ViPham!E:E, "10_Phap", NhatKy_ViPham!F:F, B38, NhatKy_ViPham!H:H, "L05")</f>
        <v>0</v>
      </c>
      <c r="K38" s="6">
        <f>SUMIFS(NhatKy_ViPham!K:K, NhatKy_ViPham!E:E, "10_Phap", NhatKy_ViPham!F:F, B38, NhatKy_ViPham!H:H, "L06")</f>
        <v>0</v>
      </c>
      <c r="L38" s="6">
        <f>SUMIFS(NhatKy_ViPham!K:K, NhatKy_ViPham!E:E, "10_Phap", NhatKy_ViPham!F:F, B38, NhatKy_ViPham!H:H, "L07")</f>
        <v>0</v>
      </c>
      <c r="M38" s="6">
        <f>SUMIFS(NhatKy_ViPham!K:K, NhatKy_ViPham!E:E, "10_Phap", NhatKy_ViPham!F:F, B38, NhatKy_ViPham!H:H, "L08")</f>
        <v>0</v>
      </c>
      <c r="N38" s="6">
        <f>SUMIFS(NhatKy_ViPham!K:K, NhatKy_ViPham!E:E, "10_Phap", NhatKy_ViPham!F:F, B38, NhatKy_ViPham!H:H, "L09")</f>
        <v>0</v>
      </c>
      <c r="O38" s="6">
        <f>SUMIFS(NhatKy_ViPham!K:K, NhatKy_ViPham!E:E, "10_Phap", NhatKy_ViPham!F:F, B38, NhatKy_ViPham!H:H, "L10")</f>
        <v>0</v>
      </c>
      <c r="P38" s="12">
        <f>SUMIFS(NhatKy_ViPham!J:J, NhatKy_ViPham!E:E, "10_Phap", NhatKy_ViPham!F:F, B38)</f>
        <v>0</v>
      </c>
      <c r="Q38" s="13">
        <f>SUMIFS(NhatKy_ViPham!K:K, NhatKy_ViPham!E:E, "10_Phap", NhatKy_ViPham!F:F, B38)</f>
        <v>0</v>
      </c>
      <c r="R38" s="6">
        <f>100 + SUMIFS(NhatKy_ViPham!J:J, NhatKy_ViPham!E:E, "10_Phap", NhatKy_ViPham!F:F, B38, NhatKy_ViPham!C:C, "T1") - SUMIFS(NhatKy_ViPham!K:K, NhatKy_ViPham!E:E, "10_Phap", NhatKy_ViPham!F:F, B38, NhatKy_ViPham!C:C, "T1")</f>
        <v>100</v>
      </c>
      <c r="S38" s="6">
        <f>100 + SUMIFS(NhatKy_ViPham!J:J, NhatKy_ViPham!E:E, "10_Phap", NhatKy_ViPham!F:F, B38, NhatKy_ViPham!C:C, "T2") - SUMIFS(NhatKy_ViPham!K:K, NhatKy_ViPham!E:E, "10_Phap", NhatKy_ViPham!F:F, B38, NhatKy_ViPham!C:C, "T2")</f>
        <v>100</v>
      </c>
      <c r="T38" s="6">
        <f>100 + SUMIFS(NhatKy_ViPham!J:J, NhatKy_ViPham!E:E, "10_Phap", NhatKy_ViPham!F:F, B38, NhatKy_ViPham!C:C, "T3") - SUMIFS(NhatKy_ViPham!K:K, NhatKy_ViPham!E:E, "10_Phap", NhatKy_ViPham!F:F, B38, NhatKy_ViPham!C:C, "T3")</f>
        <v>100</v>
      </c>
      <c r="U38" s="6">
        <f>100 + SUMIFS(NhatKy_ViPham!J:J, NhatKy_ViPham!E:E, "10_Phap", NhatKy_ViPham!F:F, B38, NhatKy_ViPham!C:C, "T4") - SUMIFS(NhatKy_ViPham!K:K, NhatKy_ViPham!E:E, "10_Phap", NhatKy_ViPham!F:F, B38, NhatKy_ViPham!C:C, "T4")</f>
        <v>100</v>
      </c>
      <c r="V38" s="6">
        <f>100 + SUMIFS(NhatKy_ViPham!J:J, NhatKy_ViPham!E:E, "10_Phap", NhatKy_ViPham!F:F, B38, NhatKy_ViPham!C:C, "T5") - SUMIFS(NhatKy_ViPham!K:K, NhatKy_ViPham!E:E, "10_Phap", NhatKy_ViPham!F:F, B38, NhatKy_ViPham!C:C, "T5")</f>
        <v>100</v>
      </c>
      <c r="W38" s="6">
        <f>100 + SUMIFS(NhatKy_ViPham!J:J, NhatKy_ViPham!E:E, "10_Phap", NhatKy_ViPham!F:F, B38, NhatKy_ViPham!C:C, "T6") - SUMIFS(NhatKy_ViPham!K:K, NhatKy_ViPham!E:E, "10_Phap", NhatKy_ViPham!F:F, B38, NhatKy_ViPham!C:C, "T6")</f>
        <v>100</v>
      </c>
      <c r="X38" s="6">
        <f>100 + SUMIFS(NhatKy_ViPham!J:J, NhatKy_ViPham!E:E, "10_Phap", NhatKy_ViPham!F:F, B38, NhatKy_ViPham!C:C, "T7") - SUMIFS(NhatKy_ViPham!K:K, NhatKy_ViPham!E:E, "10_Phap", NhatKy_ViPham!F:F, B38, NhatKy_ViPham!C:C, "T7")</f>
        <v>100</v>
      </c>
      <c r="Y38" s="6">
        <f>100 + SUMIFS(NhatKy_ViPham!J:J, NhatKy_ViPham!E:E, "10_Phap", NhatKy_ViPham!F:F, B38, NhatKy_ViPham!C:C, "T8") - SUMIFS(NhatKy_ViPham!K:K, NhatKy_ViPham!E:E, "10_Phap", NhatKy_ViPham!F:F, B38, NhatKy_ViPham!C:C, "T8")</f>
        <v>100</v>
      </c>
      <c r="Z38" s="6">
        <f>100 + SUMIFS(NhatKy_ViPham!J:J, NhatKy_ViPham!E:E, "10_Phap", NhatKy_ViPham!F:F, B38, NhatKy_ViPham!C:C, "T9") - SUMIFS(NhatKy_ViPham!K:K, NhatKy_ViPham!E:E, "10_Phap", NhatKy_ViPham!F:F, B38, NhatKy_ViPham!C:C, "T9")</f>
        <v>100</v>
      </c>
      <c r="AA38" s="6">
        <f>100 + SUMIFS(NhatKy_ViPham!J:J, NhatKy_ViPham!E:E, "10_Phap", NhatKy_ViPham!F:F, B38, NhatKy_ViPham!C:C, "T10") - SUMIFS(NhatKy_ViPham!K:K, NhatKy_ViPham!E:E, "10_Phap", NhatKy_ViPham!F:F, B38, NhatKy_ViPham!C:C, "T10")</f>
        <v>100</v>
      </c>
      <c r="AB38" s="6">
        <f>100 + SUMIFS(NhatKy_ViPham!J:J, NhatKy_ViPham!E:E, "10_Phap", NhatKy_ViPham!F:F, B38, NhatKy_ViPham!C:C, "T11") - SUMIFS(NhatKy_ViPham!K:K, NhatKy_ViPham!E:E, "10_Phap", NhatKy_ViPham!F:F, B38, NhatKy_ViPham!C:C, "T11")</f>
        <v>100</v>
      </c>
      <c r="AC38" s="6">
        <f>100 + SUMIFS(NhatKy_ViPham!J:J, NhatKy_ViPham!E:E, "10_Phap", NhatKy_ViPham!F:F, B38, NhatKy_ViPham!C:C, "T12") - SUMIFS(NhatKy_ViPham!K:K, NhatKy_ViPham!E:E, "10_Phap", NhatKy_ViPham!F:F, B38, NhatKy_ViPham!C:C, "T12")</f>
        <v>100</v>
      </c>
      <c r="AD38" s="6">
        <f>100 + SUMIFS(NhatKy_ViPham!J:J, NhatKy_ViPham!E:E, "10_Phap", NhatKy_ViPham!F:F, B38, NhatKy_ViPham!C:C, "T13") - SUMIFS(NhatKy_ViPham!K:K, NhatKy_ViPham!E:E, "10_Phap", NhatKy_ViPham!F:F, B38, NhatKy_ViPham!C:C, "T13")</f>
        <v>100</v>
      </c>
      <c r="AE38" s="6">
        <f>100 + SUMIFS(NhatKy_ViPham!J:J, NhatKy_ViPham!E:E, "10_Phap", NhatKy_ViPham!F:F, B38, NhatKy_ViPham!C:C, "T14") - SUMIFS(NhatKy_ViPham!K:K, NhatKy_ViPham!E:E, "10_Phap", NhatKy_ViPham!F:F, B38, NhatKy_ViPham!C:C, "T14")</f>
        <v>100</v>
      </c>
      <c r="AF38" s="6">
        <f>100 + SUMIFS(NhatKy_ViPham!J:J, NhatKy_ViPham!E:E, "10_Phap", NhatKy_ViPham!F:F, B38, NhatKy_ViPham!C:C, "T15") - SUMIFS(NhatKy_ViPham!K:K, NhatKy_ViPham!E:E, "10_Phap", NhatKy_ViPham!F:F, B38, NhatKy_ViPham!C:C, "T15")</f>
        <v>100</v>
      </c>
      <c r="AG38" s="6">
        <f>100 + SUMIFS(NhatKy_ViPham!J:J, NhatKy_ViPham!E:E, "10_Phap", NhatKy_ViPham!F:F, B38, NhatKy_ViPham!C:C, "T16") - SUMIFS(NhatKy_ViPham!K:K, NhatKy_ViPham!E:E, "10_Phap", NhatKy_ViPham!F:F, B38, NhatKy_ViPham!C:C, "T16")</f>
        <v>100</v>
      </c>
      <c r="AH38" s="6">
        <f>100 + SUMIFS(NhatKy_ViPham!J:J, NhatKy_ViPham!E:E, "10_Phap", NhatKy_ViPham!F:F, B38, NhatKy_ViPham!C:C, "T17") - SUMIFS(NhatKy_ViPham!K:K, NhatKy_ViPham!E:E, "10_Phap", NhatKy_ViPham!F:F, B38, NhatKy_ViPham!C:C, "T17")</f>
        <v>100</v>
      </c>
      <c r="AI38" s="6">
        <f>100 + SUMIFS(NhatKy_ViPham!J:J, NhatKy_ViPham!E:E, "10_Phap", NhatKy_ViPham!F:F, B38, NhatKy_ViPham!C:C, "T18") - SUMIFS(NhatKy_ViPham!K:K, NhatKy_ViPham!E:E, "10_Phap", NhatKy_ViPham!F:F, B38, NhatKy_ViPham!C:C, "T18")</f>
        <v>100</v>
      </c>
      <c r="AJ38" s="6">
        <f>100 + SUMIFS(NhatKy_ViPham!J:J, NhatKy_ViPham!E:E, "10_Phap", NhatKy_ViPham!F:F, B38, NhatKy_ViPham!C:C, "T19") - SUMIFS(NhatKy_ViPham!K:K, NhatKy_ViPham!E:E, "10_Phap", NhatKy_ViPham!F:F, B38, NhatKy_ViPham!C:C, "T19")</f>
        <v>100</v>
      </c>
      <c r="AK38" s="6">
        <f>100 + SUMIFS(NhatKy_ViPham!J:J, NhatKy_ViPham!E:E, "10_Phap", NhatKy_ViPham!F:F, B38, NhatKy_ViPham!C:C, "T20") - SUMIFS(NhatKy_ViPham!K:K, NhatKy_ViPham!E:E, "10_Phap", NhatKy_ViPham!F:F, B38, NhatKy_ViPham!C:C, "T20")</f>
        <v>100</v>
      </c>
      <c r="AL38" s="6">
        <f>100 + SUMIFS(NhatKy_ViPham!J:J, NhatKy_ViPham!E:E, "10_Phap", NhatKy_ViPham!F:F, B38, NhatKy_ViPham!C:C, "T21") - SUMIFS(NhatKy_ViPham!K:K, NhatKy_ViPham!E:E, "10_Phap", NhatKy_ViPham!F:F, B38, NhatKy_ViPham!C:C, "T21")</f>
        <v>100</v>
      </c>
      <c r="AM38" s="6">
        <f>100 + SUMIFS(NhatKy_ViPham!J:J, NhatKy_ViPham!E:E, "10_Phap", NhatKy_ViPham!F:F, B38, NhatKy_ViPham!C:C, "T22") - SUMIFS(NhatKy_ViPham!K:K, NhatKy_ViPham!E:E, "10_Phap", NhatKy_ViPham!F:F, B38, NhatKy_ViPham!C:C, "T22")</f>
        <v>100</v>
      </c>
      <c r="AN38" s="6">
        <f>100 + SUMIFS(NhatKy_ViPham!J:J, NhatKy_ViPham!E:E, "10_Phap", NhatKy_ViPham!F:F, B38, NhatKy_ViPham!C:C, "T23") - SUMIFS(NhatKy_ViPham!K:K, NhatKy_ViPham!E:E, "10_Phap", NhatKy_ViPham!F:F, B38, NhatKy_ViPham!C:C, "T23")</f>
        <v>100</v>
      </c>
      <c r="AO38" s="6">
        <f>100 + SUMIFS(NhatKy_ViPham!J:J, NhatKy_ViPham!E:E, "10_Phap", NhatKy_ViPham!F:F, B38, NhatKy_ViPham!C:C, "T24") - SUMIFS(NhatKy_ViPham!K:K, NhatKy_ViPham!E:E, "10_Phap", NhatKy_ViPham!F:F, B38, NhatKy_ViPham!C:C, "T24")</f>
        <v>100</v>
      </c>
      <c r="AP38" s="6">
        <f>100 + SUMIFS(NhatKy_ViPham!J:J, NhatKy_ViPham!E:E, "10_Phap", NhatKy_ViPham!F:F, B38, NhatKy_ViPham!C:C, "T25") - SUMIFS(NhatKy_ViPham!K:K, NhatKy_ViPham!E:E, "10_Phap", NhatKy_ViPham!F:F, B38, NhatKy_ViPham!C:C, "T25")</f>
        <v>100</v>
      </c>
      <c r="AQ38" s="6">
        <f>100 + SUMIFS(NhatKy_ViPham!J:J, NhatKy_ViPham!E:E, "10_Phap", NhatKy_ViPham!F:F, B38, NhatKy_ViPham!C:C, "T26") - SUMIFS(NhatKy_ViPham!K:K, NhatKy_ViPham!E:E, "10_Phap", NhatKy_ViPham!F:F, B38, NhatKy_ViPham!C:C, "T26")</f>
        <v>100</v>
      </c>
      <c r="AR38" s="6">
        <f>100 + SUMIFS(NhatKy_ViPham!J:J, NhatKy_ViPham!E:E, "10_Phap", NhatKy_ViPham!F:F, B38, NhatKy_ViPham!C:C, "T27") - SUMIFS(NhatKy_ViPham!K:K, NhatKy_ViPham!E:E, "10_Phap", NhatKy_ViPham!F:F, B38, NhatKy_ViPham!C:C, "T27")</f>
        <v>100</v>
      </c>
      <c r="AS38" s="6">
        <f>100 + SUMIFS(NhatKy_ViPham!J:J, NhatKy_ViPham!E:E, "10_Phap", NhatKy_ViPham!F:F, B38, NhatKy_ViPham!C:C, "T28") - SUMIFS(NhatKy_ViPham!K:K, NhatKy_ViPham!E:E, "10_Phap", NhatKy_ViPham!F:F, B38, NhatKy_ViPham!C:C, "T28")</f>
        <v>100</v>
      </c>
      <c r="AT38" s="6">
        <f>100 + SUMIFS(NhatKy_ViPham!J:J, NhatKy_ViPham!E:E, "10_Phap", NhatKy_ViPham!F:F, B38, NhatKy_ViPham!C:C, "T29") - SUMIFS(NhatKy_ViPham!K:K, NhatKy_ViPham!E:E, "10_Phap", NhatKy_ViPham!F:F, B38, NhatKy_ViPham!C:C, "T29")</f>
        <v>100</v>
      </c>
      <c r="AU38" s="6">
        <f>100 + SUMIFS(NhatKy_ViPham!J:J, NhatKy_ViPham!E:E, "10_Phap", NhatKy_ViPham!F:F, B38, NhatKy_ViPham!C:C, "T30") - SUMIFS(NhatKy_ViPham!K:K, NhatKy_ViPham!E:E, "10_Phap", NhatKy_ViPham!F:F, B38, NhatKy_ViPham!C:C, "T30")</f>
        <v>100</v>
      </c>
      <c r="AV38" s="6">
        <f>100 + SUMIFS(NhatKy_ViPham!J:J, NhatKy_ViPham!E:E, "10_Phap", NhatKy_ViPham!F:F, B38, NhatKy_ViPham!C:C, "T31") - SUMIFS(NhatKy_ViPham!K:K, NhatKy_ViPham!E:E, "10_Phap", NhatKy_ViPham!F:F, B38, NhatKy_ViPham!C:C, "T31")</f>
        <v>100</v>
      </c>
      <c r="AW38" s="6">
        <f>100 + SUMIFS(NhatKy_ViPham!J:J, NhatKy_ViPham!E:E, "10_Phap", NhatKy_ViPham!F:F, B38, NhatKy_ViPham!C:C, "T32") - SUMIFS(NhatKy_ViPham!K:K, NhatKy_ViPham!E:E, "10_Phap", NhatKy_ViPham!F:F, B38, NhatKy_ViPham!C:C, "T32")</f>
        <v>100</v>
      </c>
      <c r="AX38" s="6">
        <f>100 + SUMIFS(NhatKy_ViPham!J:J, NhatKy_ViPham!E:E, "10_Phap", NhatKy_ViPham!F:F, B38, NhatKy_ViPham!C:C, "T33") - SUMIFS(NhatKy_ViPham!K:K, NhatKy_ViPham!E:E, "10_Phap", NhatKy_ViPham!F:F, B38, NhatKy_ViPham!C:C, "T33")</f>
        <v>100</v>
      </c>
      <c r="AY38" s="6">
        <f>100 + SUMIFS(NhatKy_ViPham!J:J, NhatKy_ViPham!E:E, "10_Phap", NhatKy_ViPham!F:F, B38, NhatKy_ViPham!C:C, "T34") - SUMIFS(NhatKy_ViPham!K:K, NhatKy_ViPham!E:E, "10_Phap", NhatKy_ViPham!F:F, B38, NhatKy_ViPham!C:C, "T34")</f>
        <v>100</v>
      </c>
      <c r="AZ38" s="6">
        <f>100 + SUMIFS(NhatKy_ViPham!J:J, NhatKy_ViPham!E:E, "10_Phap", NhatKy_ViPham!F:F, B38, NhatKy_ViPham!C:C, "T35") - SUMIFS(NhatKy_ViPham!K:K, NhatKy_ViPham!E:E, "10_Phap", NhatKy_ViPham!F:F, B38, NhatKy_ViPham!C:C, "T35")</f>
        <v>100</v>
      </c>
      <c r="BA38" s="12">
        <f t="shared" si="0"/>
        <v>100</v>
      </c>
      <c r="BB38" s="11" t="s">
        <v>430</v>
      </c>
      <c r="BC38" s="16" t="str">
        <f t="shared" si="1"/>
        <v>Tốt</v>
      </c>
      <c r="BD38" s="15" t="str">
        <f t="shared" si="2"/>
        <v>🟢 BÌNH THƯỜNG</v>
      </c>
    </row>
    <row r="39" spans="1:56" x14ac:dyDescent="0.25">
      <c r="A39" s="4">
        <v>31</v>
      </c>
      <c r="B39" s="10" t="s">
        <v>1244</v>
      </c>
      <c r="C39" s="4" t="s">
        <v>1245</v>
      </c>
      <c r="D39" s="4" t="s">
        <v>435</v>
      </c>
      <c r="E39" s="11" t="s">
        <v>430</v>
      </c>
      <c r="F39" s="7">
        <f>SUMIFS(NhatKy_ViPham!K:K, NhatKy_ViPham!E:E, "10_Phap", NhatKy_ViPham!F:F, B39, NhatKy_ViPham!H:H, "L01")</f>
        <v>0</v>
      </c>
      <c r="G39" s="7">
        <f>SUMIFS(NhatKy_ViPham!K:K, NhatKy_ViPham!E:E, "10_Phap", NhatKy_ViPham!F:F, B39, NhatKy_ViPham!H:H, "L02")</f>
        <v>0</v>
      </c>
      <c r="H39" s="7">
        <f>SUMIFS(NhatKy_ViPham!K:K, NhatKy_ViPham!E:E, "10_Phap", NhatKy_ViPham!F:F, B39, NhatKy_ViPham!H:H, "L03")</f>
        <v>0</v>
      </c>
      <c r="I39" s="7">
        <f>SUMIFS(NhatKy_ViPham!K:K, NhatKy_ViPham!E:E, "10_Phap", NhatKy_ViPham!F:F, B39, NhatKy_ViPham!H:H, "L04")</f>
        <v>0</v>
      </c>
      <c r="J39" s="7">
        <f>SUMIFS(NhatKy_ViPham!K:K, NhatKy_ViPham!E:E, "10_Phap", NhatKy_ViPham!F:F, B39, NhatKy_ViPham!H:H, "L05")</f>
        <v>0</v>
      </c>
      <c r="K39" s="7">
        <f>SUMIFS(NhatKy_ViPham!K:K, NhatKy_ViPham!E:E, "10_Phap", NhatKy_ViPham!F:F, B39, NhatKy_ViPham!H:H, "L06")</f>
        <v>0</v>
      </c>
      <c r="L39" s="7">
        <f>SUMIFS(NhatKy_ViPham!K:K, NhatKy_ViPham!E:E, "10_Phap", NhatKy_ViPham!F:F, B39, NhatKy_ViPham!H:H, "L07")</f>
        <v>0</v>
      </c>
      <c r="M39" s="7">
        <f>SUMIFS(NhatKy_ViPham!K:K, NhatKy_ViPham!E:E, "10_Phap", NhatKy_ViPham!F:F, B39, NhatKy_ViPham!H:H, "L08")</f>
        <v>0</v>
      </c>
      <c r="N39" s="7">
        <f>SUMIFS(NhatKy_ViPham!K:K, NhatKy_ViPham!E:E, "10_Phap", NhatKy_ViPham!F:F, B39, NhatKy_ViPham!H:H, "L09")</f>
        <v>0</v>
      </c>
      <c r="O39" s="7">
        <f>SUMIFS(NhatKy_ViPham!K:K, NhatKy_ViPham!E:E, "10_Phap", NhatKy_ViPham!F:F, B39, NhatKy_ViPham!H:H, "L10")</f>
        <v>0</v>
      </c>
      <c r="P39" s="12">
        <f>SUMIFS(NhatKy_ViPham!J:J, NhatKy_ViPham!E:E, "10_Phap", NhatKy_ViPham!F:F, B39)</f>
        <v>0</v>
      </c>
      <c r="Q39" s="13">
        <f>SUMIFS(NhatKy_ViPham!K:K, NhatKy_ViPham!E:E, "10_Phap", NhatKy_ViPham!F:F, B39)</f>
        <v>0</v>
      </c>
      <c r="R39" s="7">
        <f>100 + SUMIFS(NhatKy_ViPham!J:J, NhatKy_ViPham!E:E, "10_Phap", NhatKy_ViPham!F:F, B39, NhatKy_ViPham!C:C, "T1") - SUMIFS(NhatKy_ViPham!K:K, NhatKy_ViPham!E:E, "10_Phap", NhatKy_ViPham!F:F, B39, NhatKy_ViPham!C:C, "T1")</f>
        <v>100</v>
      </c>
      <c r="S39" s="7">
        <f>100 + SUMIFS(NhatKy_ViPham!J:J, NhatKy_ViPham!E:E, "10_Phap", NhatKy_ViPham!F:F, B39, NhatKy_ViPham!C:C, "T2") - SUMIFS(NhatKy_ViPham!K:K, NhatKy_ViPham!E:E, "10_Phap", NhatKy_ViPham!F:F, B39, NhatKy_ViPham!C:C, "T2")</f>
        <v>100</v>
      </c>
      <c r="T39" s="7">
        <f>100 + SUMIFS(NhatKy_ViPham!J:J, NhatKy_ViPham!E:E, "10_Phap", NhatKy_ViPham!F:F, B39, NhatKy_ViPham!C:C, "T3") - SUMIFS(NhatKy_ViPham!K:K, NhatKy_ViPham!E:E, "10_Phap", NhatKy_ViPham!F:F, B39, NhatKy_ViPham!C:C, "T3")</f>
        <v>100</v>
      </c>
      <c r="U39" s="7">
        <f>100 + SUMIFS(NhatKy_ViPham!J:J, NhatKy_ViPham!E:E, "10_Phap", NhatKy_ViPham!F:F, B39, NhatKy_ViPham!C:C, "T4") - SUMIFS(NhatKy_ViPham!K:K, NhatKy_ViPham!E:E, "10_Phap", NhatKy_ViPham!F:F, B39, NhatKy_ViPham!C:C, "T4")</f>
        <v>100</v>
      </c>
      <c r="V39" s="7">
        <f>100 + SUMIFS(NhatKy_ViPham!J:J, NhatKy_ViPham!E:E, "10_Phap", NhatKy_ViPham!F:F, B39, NhatKy_ViPham!C:C, "T5") - SUMIFS(NhatKy_ViPham!K:K, NhatKy_ViPham!E:E, "10_Phap", NhatKy_ViPham!F:F, B39, NhatKy_ViPham!C:C, "T5")</f>
        <v>100</v>
      </c>
      <c r="W39" s="7">
        <f>100 + SUMIFS(NhatKy_ViPham!J:J, NhatKy_ViPham!E:E, "10_Phap", NhatKy_ViPham!F:F, B39, NhatKy_ViPham!C:C, "T6") - SUMIFS(NhatKy_ViPham!K:K, NhatKy_ViPham!E:E, "10_Phap", NhatKy_ViPham!F:F, B39, NhatKy_ViPham!C:C, "T6")</f>
        <v>100</v>
      </c>
      <c r="X39" s="7">
        <f>100 + SUMIFS(NhatKy_ViPham!J:J, NhatKy_ViPham!E:E, "10_Phap", NhatKy_ViPham!F:F, B39, NhatKy_ViPham!C:C, "T7") - SUMIFS(NhatKy_ViPham!K:K, NhatKy_ViPham!E:E, "10_Phap", NhatKy_ViPham!F:F, B39, NhatKy_ViPham!C:C, "T7")</f>
        <v>100</v>
      </c>
      <c r="Y39" s="7">
        <f>100 + SUMIFS(NhatKy_ViPham!J:J, NhatKy_ViPham!E:E, "10_Phap", NhatKy_ViPham!F:F, B39, NhatKy_ViPham!C:C, "T8") - SUMIFS(NhatKy_ViPham!K:K, NhatKy_ViPham!E:E, "10_Phap", NhatKy_ViPham!F:F, B39, NhatKy_ViPham!C:C, "T8")</f>
        <v>100</v>
      </c>
      <c r="Z39" s="7">
        <f>100 + SUMIFS(NhatKy_ViPham!J:J, NhatKy_ViPham!E:E, "10_Phap", NhatKy_ViPham!F:F, B39, NhatKy_ViPham!C:C, "T9") - SUMIFS(NhatKy_ViPham!K:K, NhatKy_ViPham!E:E, "10_Phap", NhatKy_ViPham!F:F, B39, NhatKy_ViPham!C:C, "T9")</f>
        <v>100</v>
      </c>
      <c r="AA39" s="7">
        <f>100 + SUMIFS(NhatKy_ViPham!J:J, NhatKy_ViPham!E:E, "10_Phap", NhatKy_ViPham!F:F, B39, NhatKy_ViPham!C:C, "T10") - SUMIFS(NhatKy_ViPham!K:K, NhatKy_ViPham!E:E, "10_Phap", NhatKy_ViPham!F:F, B39, NhatKy_ViPham!C:C, "T10")</f>
        <v>100</v>
      </c>
      <c r="AB39" s="7">
        <f>100 + SUMIFS(NhatKy_ViPham!J:J, NhatKy_ViPham!E:E, "10_Phap", NhatKy_ViPham!F:F, B39, NhatKy_ViPham!C:C, "T11") - SUMIFS(NhatKy_ViPham!K:K, NhatKy_ViPham!E:E, "10_Phap", NhatKy_ViPham!F:F, B39, NhatKy_ViPham!C:C, "T11")</f>
        <v>100</v>
      </c>
      <c r="AC39" s="7">
        <f>100 + SUMIFS(NhatKy_ViPham!J:J, NhatKy_ViPham!E:E, "10_Phap", NhatKy_ViPham!F:F, B39, NhatKy_ViPham!C:C, "T12") - SUMIFS(NhatKy_ViPham!K:K, NhatKy_ViPham!E:E, "10_Phap", NhatKy_ViPham!F:F, B39, NhatKy_ViPham!C:C, "T12")</f>
        <v>100</v>
      </c>
      <c r="AD39" s="7">
        <f>100 + SUMIFS(NhatKy_ViPham!J:J, NhatKy_ViPham!E:E, "10_Phap", NhatKy_ViPham!F:F, B39, NhatKy_ViPham!C:C, "T13") - SUMIFS(NhatKy_ViPham!K:K, NhatKy_ViPham!E:E, "10_Phap", NhatKy_ViPham!F:F, B39, NhatKy_ViPham!C:C, "T13")</f>
        <v>100</v>
      </c>
      <c r="AE39" s="7">
        <f>100 + SUMIFS(NhatKy_ViPham!J:J, NhatKy_ViPham!E:E, "10_Phap", NhatKy_ViPham!F:F, B39, NhatKy_ViPham!C:C, "T14") - SUMIFS(NhatKy_ViPham!K:K, NhatKy_ViPham!E:E, "10_Phap", NhatKy_ViPham!F:F, B39, NhatKy_ViPham!C:C, "T14")</f>
        <v>100</v>
      </c>
      <c r="AF39" s="7">
        <f>100 + SUMIFS(NhatKy_ViPham!J:J, NhatKy_ViPham!E:E, "10_Phap", NhatKy_ViPham!F:F, B39, NhatKy_ViPham!C:C, "T15") - SUMIFS(NhatKy_ViPham!K:K, NhatKy_ViPham!E:E, "10_Phap", NhatKy_ViPham!F:F, B39, NhatKy_ViPham!C:C, "T15")</f>
        <v>100</v>
      </c>
      <c r="AG39" s="7">
        <f>100 + SUMIFS(NhatKy_ViPham!J:J, NhatKy_ViPham!E:E, "10_Phap", NhatKy_ViPham!F:F, B39, NhatKy_ViPham!C:C, "T16") - SUMIFS(NhatKy_ViPham!K:K, NhatKy_ViPham!E:E, "10_Phap", NhatKy_ViPham!F:F, B39, NhatKy_ViPham!C:C, "T16")</f>
        <v>100</v>
      </c>
      <c r="AH39" s="7">
        <f>100 + SUMIFS(NhatKy_ViPham!J:J, NhatKy_ViPham!E:E, "10_Phap", NhatKy_ViPham!F:F, B39, NhatKy_ViPham!C:C, "T17") - SUMIFS(NhatKy_ViPham!K:K, NhatKy_ViPham!E:E, "10_Phap", NhatKy_ViPham!F:F, B39, NhatKy_ViPham!C:C, "T17")</f>
        <v>100</v>
      </c>
      <c r="AI39" s="7">
        <f>100 + SUMIFS(NhatKy_ViPham!J:J, NhatKy_ViPham!E:E, "10_Phap", NhatKy_ViPham!F:F, B39, NhatKy_ViPham!C:C, "T18") - SUMIFS(NhatKy_ViPham!K:K, NhatKy_ViPham!E:E, "10_Phap", NhatKy_ViPham!F:F, B39, NhatKy_ViPham!C:C, "T18")</f>
        <v>100</v>
      </c>
      <c r="AJ39" s="7">
        <f>100 + SUMIFS(NhatKy_ViPham!J:J, NhatKy_ViPham!E:E, "10_Phap", NhatKy_ViPham!F:F, B39, NhatKy_ViPham!C:C, "T19") - SUMIFS(NhatKy_ViPham!K:K, NhatKy_ViPham!E:E, "10_Phap", NhatKy_ViPham!F:F, B39, NhatKy_ViPham!C:C, "T19")</f>
        <v>100</v>
      </c>
      <c r="AK39" s="7">
        <f>100 + SUMIFS(NhatKy_ViPham!J:J, NhatKy_ViPham!E:E, "10_Phap", NhatKy_ViPham!F:F, B39, NhatKy_ViPham!C:C, "T20") - SUMIFS(NhatKy_ViPham!K:K, NhatKy_ViPham!E:E, "10_Phap", NhatKy_ViPham!F:F, B39, NhatKy_ViPham!C:C, "T20")</f>
        <v>100</v>
      </c>
      <c r="AL39" s="7">
        <f>100 + SUMIFS(NhatKy_ViPham!J:J, NhatKy_ViPham!E:E, "10_Phap", NhatKy_ViPham!F:F, B39, NhatKy_ViPham!C:C, "T21") - SUMIFS(NhatKy_ViPham!K:K, NhatKy_ViPham!E:E, "10_Phap", NhatKy_ViPham!F:F, B39, NhatKy_ViPham!C:C, "T21")</f>
        <v>100</v>
      </c>
      <c r="AM39" s="7">
        <f>100 + SUMIFS(NhatKy_ViPham!J:J, NhatKy_ViPham!E:E, "10_Phap", NhatKy_ViPham!F:F, B39, NhatKy_ViPham!C:C, "T22") - SUMIFS(NhatKy_ViPham!K:K, NhatKy_ViPham!E:E, "10_Phap", NhatKy_ViPham!F:F, B39, NhatKy_ViPham!C:C, "T22")</f>
        <v>100</v>
      </c>
      <c r="AN39" s="7">
        <f>100 + SUMIFS(NhatKy_ViPham!J:J, NhatKy_ViPham!E:E, "10_Phap", NhatKy_ViPham!F:F, B39, NhatKy_ViPham!C:C, "T23") - SUMIFS(NhatKy_ViPham!K:K, NhatKy_ViPham!E:E, "10_Phap", NhatKy_ViPham!F:F, B39, NhatKy_ViPham!C:C, "T23")</f>
        <v>100</v>
      </c>
      <c r="AO39" s="7">
        <f>100 + SUMIFS(NhatKy_ViPham!J:J, NhatKy_ViPham!E:E, "10_Phap", NhatKy_ViPham!F:F, B39, NhatKy_ViPham!C:C, "T24") - SUMIFS(NhatKy_ViPham!K:K, NhatKy_ViPham!E:E, "10_Phap", NhatKy_ViPham!F:F, B39, NhatKy_ViPham!C:C, "T24")</f>
        <v>100</v>
      </c>
      <c r="AP39" s="7">
        <f>100 + SUMIFS(NhatKy_ViPham!J:J, NhatKy_ViPham!E:E, "10_Phap", NhatKy_ViPham!F:F, B39, NhatKy_ViPham!C:C, "T25") - SUMIFS(NhatKy_ViPham!K:K, NhatKy_ViPham!E:E, "10_Phap", NhatKy_ViPham!F:F, B39, NhatKy_ViPham!C:C, "T25")</f>
        <v>100</v>
      </c>
      <c r="AQ39" s="7">
        <f>100 + SUMIFS(NhatKy_ViPham!J:J, NhatKy_ViPham!E:E, "10_Phap", NhatKy_ViPham!F:F, B39, NhatKy_ViPham!C:C, "T26") - SUMIFS(NhatKy_ViPham!K:K, NhatKy_ViPham!E:E, "10_Phap", NhatKy_ViPham!F:F, B39, NhatKy_ViPham!C:C, "T26")</f>
        <v>100</v>
      </c>
      <c r="AR39" s="7">
        <f>100 + SUMIFS(NhatKy_ViPham!J:J, NhatKy_ViPham!E:E, "10_Phap", NhatKy_ViPham!F:F, B39, NhatKy_ViPham!C:C, "T27") - SUMIFS(NhatKy_ViPham!K:K, NhatKy_ViPham!E:E, "10_Phap", NhatKy_ViPham!F:F, B39, NhatKy_ViPham!C:C, "T27")</f>
        <v>100</v>
      </c>
      <c r="AS39" s="7">
        <f>100 + SUMIFS(NhatKy_ViPham!J:J, NhatKy_ViPham!E:E, "10_Phap", NhatKy_ViPham!F:F, B39, NhatKy_ViPham!C:C, "T28") - SUMIFS(NhatKy_ViPham!K:K, NhatKy_ViPham!E:E, "10_Phap", NhatKy_ViPham!F:F, B39, NhatKy_ViPham!C:C, "T28")</f>
        <v>100</v>
      </c>
      <c r="AT39" s="7">
        <f>100 + SUMIFS(NhatKy_ViPham!J:J, NhatKy_ViPham!E:E, "10_Phap", NhatKy_ViPham!F:F, B39, NhatKy_ViPham!C:C, "T29") - SUMIFS(NhatKy_ViPham!K:K, NhatKy_ViPham!E:E, "10_Phap", NhatKy_ViPham!F:F, B39, NhatKy_ViPham!C:C, "T29")</f>
        <v>100</v>
      </c>
      <c r="AU39" s="7">
        <f>100 + SUMIFS(NhatKy_ViPham!J:J, NhatKy_ViPham!E:E, "10_Phap", NhatKy_ViPham!F:F, B39, NhatKy_ViPham!C:C, "T30") - SUMIFS(NhatKy_ViPham!K:K, NhatKy_ViPham!E:E, "10_Phap", NhatKy_ViPham!F:F, B39, NhatKy_ViPham!C:C, "T30")</f>
        <v>100</v>
      </c>
      <c r="AV39" s="7">
        <f>100 + SUMIFS(NhatKy_ViPham!J:J, NhatKy_ViPham!E:E, "10_Phap", NhatKy_ViPham!F:F, B39, NhatKy_ViPham!C:C, "T31") - SUMIFS(NhatKy_ViPham!K:K, NhatKy_ViPham!E:E, "10_Phap", NhatKy_ViPham!F:F, B39, NhatKy_ViPham!C:C, "T31")</f>
        <v>100</v>
      </c>
      <c r="AW39" s="7">
        <f>100 + SUMIFS(NhatKy_ViPham!J:J, NhatKy_ViPham!E:E, "10_Phap", NhatKy_ViPham!F:F, B39, NhatKy_ViPham!C:C, "T32") - SUMIFS(NhatKy_ViPham!K:K, NhatKy_ViPham!E:E, "10_Phap", NhatKy_ViPham!F:F, B39, NhatKy_ViPham!C:C, "T32")</f>
        <v>100</v>
      </c>
      <c r="AX39" s="7">
        <f>100 + SUMIFS(NhatKy_ViPham!J:J, NhatKy_ViPham!E:E, "10_Phap", NhatKy_ViPham!F:F, B39, NhatKy_ViPham!C:C, "T33") - SUMIFS(NhatKy_ViPham!K:K, NhatKy_ViPham!E:E, "10_Phap", NhatKy_ViPham!F:F, B39, NhatKy_ViPham!C:C, "T33")</f>
        <v>100</v>
      </c>
      <c r="AY39" s="7">
        <f>100 + SUMIFS(NhatKy_ViPham!J:J, NhatKy_ViPham!E:E, "10_Phap", NhatKy_ViPham!F:F, B39, NhatKy_ViPham!C:C, "T34") - SUMIFS(NhatKy_ViPham!K:K, NhatKy_ViPham!E:E, "10_Phap", NhatKy_ViPham!F:F, B39, NhatKy_ViPham!C:C, "T34")</f>
        <v>100</v>
      </c>
      <c r="AZ39" s="7">
        <f>100 + SUMIFS(NhatKy_ViPham!J:J, NhatKy_ViPham!E:E, "10_Phap", NhatKy_ViPham!F:F, B39, NhatKy_ViPham!C:C, "T35") - SUMIFS(NhatKy_ViPham!K:K, NhatKy_ViPham!E:E, "10_Phap", NhatKy_ViPham!F:F, B39, NhatKy_ViPham!C:C, "T35")</f>
        <v>100</v>
      </c>
      <c r="BA39" s="12">
        <f t="shared" si="0"/>
        <v>100</v>
      </c>
      <c r="BB39" s="11" t="s">
        <v>430</v>
      </c>
      <c r="BC39" s="14" t="str">
        <f t="shared" si="1"/>
        <v>Tốt</v>
      </c>
      <c r="BD39" s="10" t="str">
        <f t="shared" si="2"/>
        <v>🟢 BÌNH THƯỜNG</v>
      </c>
    </row>
    <row r="40" spans="1:56" x14ac:dyDescent="0.25">
      <c r="A40" s="5">
        <v>32</v>
      </c>
      <c r="B40" s="15" t="s">
        <v>1246</v>
      </c>
      <c r="C40" s="5" t="s">
        <v>1247</v>
      </c>
      <c r="D40" s="5" t="s">
        <v>435</v>
      </c>
      <c r="E40" s="11" t="s">
        <v>430</v>
      </c>
      <c r="F40" s="6">
        <f>SUMIFS(NhatKy_ViPham!K:K, NhatKy_ViPham!E:E, "10_Phap", NhatKy_ViPham!F:F, B40, NhatKy_ViPham!H:H, "L01")</f>
        <v>0</v>
      </c>
      <c r="G40" s="6">
        <f>SUMIFS(NhatKy_ViPham!K:K, NhatKy_ViPham!E:E, "10_Phap", NhatKy_ViPham!F:F, B40, NhatKy_ViPham!H:H, "L02")</f>
        <v>0</v>
      </c>
      <c r="H40" s="6">
        <f>SUMIFS(NhatKy_ViPham!K:K, NhatKy_ViPham!E:E, "10_Phap", NhatKy_ViPham!F:F, B40, NhatKy_ViPham!H:H, "L03")</f>
        <v>0</v>
      </c>
      <c r="I40" s="6">
        <f>SUMIFS(NhatKy_ViPham!K:K, NhatKy_ViPham!E:E, "10_Phap", NhatKy_ViPham!F:F, B40, NhatKy_ViPham!H:H, "L04")</f>
        <v>0</v>
      </c>
      <c r="J40" s="6">
        <f>SUMIFS(NhatKy_ViPham!K:K, NhatKy_ViPham!E:E, "10_Phap", NhatKy_ViPham!F:F, B40, NhatKy_ViPham!H:H, "L05")</f>
        <v>0</v>
      </c>
      <c r="K40" s="6">
        <f>SUMIFS(NhatKy_ViPham!K:K, NhatKy_ViPham!E:E, "10_Phap", NhatKy_ViPham!F:F, B40, NhatKy_ViPham!H:H, "L06")</f>
        <v>0</v>
      </c>
      <c r="L40" s="6">
        <f>SUMIFS(NhatKy_ViPham!K:K, NhatKy_ViPham!E:E, "10_Phap", NhatKy_ViPham!F:F, B40, NhatKy_ViPham!H:H, "L07")</f>
        <v>0</v>
      </c>
      <c r="M40" s="6">
        <f>SUMIFS(NhatKy_ViPham!K:K, NhatKy_ViPham!E:E, "10_Phap", NhatKy_ViPham!F:F, B40, NhatKy_ViPham!H:H, "L08")</f>
        <v>0</v>
      </c>
      <c r="N40" s="6">
        <f>SUMIFS(NhatKy_ViPham!K:K, NhatKy_ViPham!E:E, "10_Phap", NhatKy_ViPham!F:F, B40, NhatKy_ViPham!H:H, "L09")</f>
        <v>0</v>
      </c>
      <c r="O40" s="6">
        <f>SUMIFS(NhatKy_ViPham!K:K, NhatKy_ViPham!E:E, "10_Phap", NhatKy_ViPham!F:F, B40, NhatKy_ViPham!H:H, "L10")</f>
        <v>0</v>
      </c>
      <c r="P40" s="12">
        <f>SUMIFS(NhatKy_ViPham!J:J, NhatKy_ViPham!E:E, "10_Phap", NhatKy_ViPham!F:F, B40)</f>
        <v>0</v>
      </c>
      <c r="Q40" s="13">
        <f>SUMIFS(NhatKy_ViPham!K:K, NhatKy_ViPham!E:E, "10_Phap", NhatKy_ViPham!F:F, B40)</f>
        <v>0</v>
      </c>
      <c r="R40" s="6">
        <f>100 + SUMIFS(NhatKy_ViPham!J:J, NhatKy_ViPham!E:E, "10_Phap", NhatKy_ViPham!F:F, B40, NhatKy_ViPham!C:C, "T1") - SUMIFS(NhatKy_ViPham!K:K, NhatKy_ViPham!E:E, "10_Phap", NhatKy_ViPham!F:F, B40, NhatKy_ViPham!C:C, "T1")</f>
        <v>100</v>
      </c>
      <c r="S40" s="6">
        <f>100 + SUMIFS(NhatKy_ViPham!J:J, NhatKy_ViPham!E:E, "10_Phap", NhatKy_ViPham!F:F, B40, NhatKy_ViPham!C:C, "T2") - SUMIFS(NhatKy_ViPham!K:K, NhatKy_ViPham!E:E, "10_Phap", NhatKy_ViPham!F:F, B40, NhatKy_ViPham!C:C, "T2")</f>
        <v>100</v>
      </c>
      <c r="T40" s="6">
        <f>100 + SUMIFS(NhatKy_ViPham!J:J, NhatKy_ViPham!E:E, "10_Phap", NhatKy_ViPham!F:F, B40, NhatKy_ViPham!C:C, "T3") - SUMIFS(NhatKy_ViPham!K:K, NhatKy_ViPham!E:E, "10_Phap", NhatKy_ViPham!F:F, B40, NhatKy_ViPham!C:C, "T3")</f>
        <v>100</v>
      </c>
      <c r="U40" s="6">
        <f>100 + SUMIFS(NhatKy_ViPham!J:J, NhatKy_ViPham!E:E, "10_Phap", NhatKy_ViPham!F:F, B40, NhatKy_ViPham!C:C, "T4") - SUMIFS(NhatKy_ViPham!K:K, NhatKy_ViPham!E:E, "10_Phap", NhatKy_ViPham!F:F, B40, NhatKy_ViPham!C:C, "T4")</f>
        <v>100</v>
      </c>
      <c r="V40" s="6">
        <f>100 + SUMIFS(NhatKy_ViPham!J:J, NhatKy_ViPham!E:E, "10_Phap", NhatKy_ViPham!F:F, B40, NhatKy_ViPham!C:C, "T5") - SUMIFS(NhatKy_ViPham!K:K, NhatKy_ViPham!E:E, "10_Phap", NhatKy_ViPham!F:F, B40, NhatKy_ViPham!C:C, "T5")</f>
        <v>100</v>
      </c>
      <c r="W40" s="6">
        <f>100 + SUMIFS(NhatKy_ViPham!J:J, NhatKy_ViPham!E:E, "10_Phap", NhatKy_ViPham!F:F, B40, NhatKy_ViPham!C:C, "T6") - SUMIFS(NhatKy_ViPham!K:K, NhatKy_ViPham!E:E, "10_Phap", NhatKy_ViPham!F:F, B40, NhatKy_ViPham!C:C, "T6")</f>
        <v>100</v>
      </c>
      <c r="X40" s="6">
        <f>100 + SUMIFS(NhatKy_ViPham!J:J, NhatKy_ViPham!E:E, "10_Phap", NhatKy_ViPham!F:F, B40, NhatKy_ViPham!C:C, "T7") - SUMIFS(NhatKy_ViPham!K:K, NhatKy_ViPham!E:E, "10_Phap", NhatKy_ViPham!F:F, B40, NhatKy_ViPham!C:C, "T7")</f>
        <v>100</v>
      </c>
      <c r="Y40" s="6">
        <f>100 + SUMIFS(NhatKy_ViPham!J:J, NhatKy_ViPham!E:E, "10_Phap", NhatKy_ViPham!F:F, B40, NhatKy_ViPham!C:C, "T8") - SUMIFS(NhatKy_ViPham!K:K, NhatKy_ViPham!E:E, "10_Phap", NhatKy_ViPham!F:F, B40, NhatKy_ViPham!C:C, "T8")</f>
        <v>100</v>
      </c>
      <c r="Z40" s="6">
        <f>100 + SUMIFS(NhatKy_ViPham!J:J, NhatKy_ViPham!E:E, "10_Phap", NhatKy_ViPham!F:F, B40, NhatKy_ViPham!C:C, "T9") - SUMIFS(NhatKy_ViPham!K:K, NhatKy_ViPham!E:E, "10_Phap", NhatKy_ViPham!F:F, B40, NhatKy_ViPham!C:C, "T9")</f>
        <v>100</v>
      </c>
      <c r="AA40" s="6">
        <f>100 + SUMIFS(NhatKy_ViPham!J:J, NhatKy_ViPham!E:E, "10_Phap", NhatKy_ViPham!F:F, B40, NhatKy_ViPham!C:C, "T10") - SUMIFS(NhatKy_ViPham!K:K, NhatKy_ViPham!E:E, "10_Phap", NhatKy_ViPham!F:F, B40, NhatKy_ViPham!C:C, "T10")</f>
        <v>100</v>
      </c>
      <c r="AB40" s="6">
        <f>100 + SUMIFS(NhatKy_ViPham!J:J, NhatKy_ViPham!E:E, "10_Phap", NhatKy_ViPham!F:F, B40, NhatKy_ViPham!C:C, "T11") - SUMIFS(NhatKy_ViPham!K:K, NhatKy_ViPham!E:E, "10_Phap", NhatKy_ViPham!F:F, B40, NhatKy_ViPham!C:C, "T11")</f>
        <v>100</v>
      </c>
      <c r="AC40" s="6">
        <f>100 + SUMIFS(NhatKy_ViPham!J:J, NhatKy_ViPham!E:E, "10_Phap", NhatKy_ViPham!F:F, B40, NhatKy_ViPham!C:C, "T12") - SUMIFS(NhatKy_ViPham!K:K, NhatKy_ViPham!E:E, "10_Phap", NhatKy_ViPham!F:F, B40, NhatKy_ViPham!C:C, "T12")</f>
        <v>100</v>
      </c>
      <c r="AD40" s="6">
        <f>100 + SUMIFS(NhatKy_ViPham!J:J, NhatKy_ViPham!E:E, "10_Phap", NhatKy_ViPham!F:F, B40, NhatKy_ViPham!C:C, "T13") - SUMIFS(NhatKy_ViPham!K:K, NhatKy_ViPham!E:E, "10_Phap", NhatKy_ViPham!F:F, B40, NhatKy_ViPham!C:C, "T13")</f>
        <v>100</v>
      </c>
      <c r="AE40" s="6">
        <f>100 + SUMIFS(NhatKy_ViPham!J:J, NhatKy_ViPham!E:E, "10_Phap", NhatKy_ViPham!F:F, B40, NhatKy_ViPham!C:C, "T14") - SUMIFS(NhatKy_ViPham!K:K, NhatKy_ViPham!E:E, "10_Phap", NhatKy_ViPham!F:F, B40, NhatKy_ViPham!C:C, "T14")</f>
        <v>100</v>
      </c>
      <c r="AF40" s="6">
        <f>100 + SUMIFS(NhatKy_ViPham!J:J, NhatKy_ViPham!E:E, "10_Phap", NhatKy_ViPham!F:F, B40, NhatKy_ViPham!C:C, "T15") - SUMIFS(NhatKy_ViPham!K:K, NhatKy_ViPham!E:E, "10_Phap", NhatKy_ViPham!F:F, B40, NhatKy_ViPham!C:C, "T15")</f>
        <v>100</v>
      </c>
      <c r="AG40" s="6">
        <f>100 + SUMIFS(NhatKy_ViPham!J:J, NhatKy_ViPham!E:E, "10_Phap", NhatKy_ViPham!F:F, B40, NhatKy_ViPham!C:C, "T16") - SUMIFS(NhatKy_ViPham!K:K, NhatKy_ViPham!E:E, "10_Phap", NhatKy_ViPham!F:F, B40, NhatKy_ViPham!C:C, "T16")</f>
        <v>100</v>
      </c>
      <c r="AH40" s="6">
        <f>100 + SUMIFS(NhatKy_ViPham!J:J, NhatKy_ViPham!E:E, "10_Phap", NhatKy_ViPham!F:F, B40, NhatKy_ViPham!C:C, "T17") - SUMIFS(NhatKy_ViPham!K:K, NhatKy_ViPham!E:E, "10_Phap", NhatKy_ViPham!F:F, B40, NhatKy_ViPham!C:C, "T17")</f>
        <v>100</v>
      </c>
      <c r="AI40" s="6">
        <f>100 + SUMIFS(NhatKy_ViPham!J:J, NhatKy_ViPham!E:E, "10_Phap", NhatKy_ViPham!F:F, B40, NhatKy_ViPham!C:C, "T18") - SUMIFS(NhatKy_ViPham!K:K, NhatKy_ViPham!E:E, "10_Phap", NhatKy_ViPham!F:F, B40, NhatKy_ViPham!C:C, "T18")</f>
        <v>100</v>
      </c>
      <c r="AJ40" s="6">
        <f>100 + SUMIFS(NhatKy_ViPham!J:J, NhatKy_ViPham!E:E, "10_Phap", NhatKy_ViPham!F:F, B40, NhatKy_ViPham!C:C, "T19") - SUMIFS(NhatKy_ViPham!K:K, NhatKy_ViPham!E:E, "10_Phap", NhatKy_ViPham!F:F, B40, NhatKy_ViPham!C:C, "T19")</f>
        <v>100</v>
      </c>
      <c r="AK40" s="6">
        <f>100 + SUMIFS(NhatKy_ViPham!J:J, NhatKy_ViPham!E:E, "10_Phap", NhatKy_ViPham!F:F, B40, NhatKy_ViPham!C:C, "T20") - SUMIFS(NhatKy_ViPham!K:K, NhatKy_ViPham!E:E, "10_Phap", NhatKy_ViPham!F:F, B40, NhatKy_ViPham!C:C, "T20")</f>
        <v>100</v>
      </c>
      <c r="AL40" s="6">
        <f>100 + SUMIFS(NhatKy_ViPham!J:J, NhatKy_ViPham!E:E, "10_Phap", NhatKy_ViPham!F:F, B40, NhatKy_ViPham!C:C, "T21") - SUMIFS(NhatKy_ViPham!K:K, NhatKy_ViPham!E:E, "10_Phap", NhatKy_ViPham!F:F, B40, NhatKy_ViPham!C:C, "T21")</f>
        <v>100</v>
      </c>
      <c r="AM40" s="6">
        <f>100 + SUMIFS(NhatKy_ViPham!J:J, NhatKy_ViPham!E:E, "10_Phap", NhatKy_ViPham!F:F, B40, NhatKy_ViPham!C:C, "T22") - SUMIFS(NhatKy_ViPham!K:K, NhatKy_ViPham!E:E, "10_Phap", NhatKy_ViPham!F:F, B40, NhatKy_ViPham!C:C, "T22")</f>
        <v>100</v>
      </c>
      <c r="AN40" s="6">
        <f>100 + SUMIFS(NhatKy_ViPham!J:J, NhatKy_ViPham!E:E, "10_Phap", NhatKy_ViPham!F:F, B40, NhatKy_ViPham!C:C, "T23") - SUMIFS(NhatKy_ViPham!K:K, NhatKy_ViPham!E:E, "10_Phap", NhatKy_ViPham!F:F, B40, NhatKy_ViPham!C:C, "T23")</f>
        <v>100</v>
      </c>
      <c r="AO40" s="6">
        <f>100 + SUMIFS(NhatKy_ViPham!J:J, NhatKy_ViPham!E:E, "10_Phap", NhatKy_ViPham!F:F, B40, NhatKy_ViPham!C:C, "T24") - SUMIFS(NhatKy_ViPham!K:K, NhatKy_ViPham!E:E, "10_Phap", NhatKy_ViPham!F:F, B40, NhatKy_ViPham!C:C, "T24")</f>
        <v>100</v>
      </c>
      <c r="AP40" s="6">
        <f>100 + SUMIFS(NhatKy_ViPham!J:J, NhatKy_ViPham!E:E, "10_Phap", NhatKy_ViPham!F:F, B40, NhatKy_ViPham!C:C, "T25") - SUMIFS(NhatKy_ViPham!K:K, NhatKy_ViPham!E:E, "10_Phap", NhatKy_ViPham!F:F, B40, NhatKy_ViPham!C:C, "T25")</f>
        <v>100</v>
      </c>
      <c r="AQ40" s="6">
        <f>100 + SUMIFS(NhatKy_ViPham!J:J, NhatKy_ViPham!E:E, "10_Phap", NhatKy_ViPham!F:F, B40, NhatKy_ViPham!C:C, "T26") - SUMIFS(NhatKy_ViPham!K:K, NhatKy_ViPham!E:E, "10_Phap", NhatKy_ViPham!F:F, B40, NhatKy_ViPham!C:C, "T26")</f>
        <v>100</v>
      </c>
      <c r="AR40" s="6">
        <f>100 + SUMIFS(NhatKy_ViPham!J:J, NhatKy_ViPham!E:E, "10_Phap", NhatKy_ViPham!F:F, B40, NhatKy_ViPham!C:C, "T27") - SUMIFS(NhatKy_ViPham!K:K, NhatKy_ViPham!E:E, "10_Phap", NhatKy_ViPham!F:F, B40, NhatKy_ViPham!C:C, "T27")</f>
        <v>100</v>
      </c>
      <c r="AS40" s="6">
        <f>100 + SUMIFS(NhatKy_ViPham!J:J, NhatKy_ViPham!E:E, "10_Phap", NhatKy_ViPham!F:F, B40, NhatKy_ViPham!C:C, "T28") - SUMIFS(NhatKy_ViPham!K:K, NhatKy_ViPham!E:E, "10_Phap", NhatKy_ViPham!F:F, B40, NhatKy_ViPham!C:C, "T28")</f>
        <v>100</v>
      </c>
      <c r="AT40" s="6">
        <f>100 + SUMIFS(NhatKy_ViPham!J:J, NhatKy_ViPham!E:E, "10_Phap", NhatKy_ViPham!F:F, B40, NhatKy_ViPham!C:C, "T29") - SUMIFS(NhatKy_ViPham!K:K, NhatKy_ViPham!E:E, "10_Phap", NhatKy_ViPham!F:F, B40, NhatKy_ViPham!C:C, "T29")</f>
        <v>100</v>
      </c>
      <c r="AU40" s="6">
        <f>100 + SUMIFS(NhatKy_ViPham!J:J, NhatKy_ViPham!E:E, "10_Phap", NhatKy_ViPham!F:F, B40, NhatKy_ViPham!C:C, "T30") - SUMIFS(NhatKy_ViPham!K:K, NhatKy_ViPham!E:E, "10_Phap", NhatKy_ViPham!F:F, B40, NhatKy_ViPham!C:C, "T30")</f>
        <v>100</v>
      </c>
      <c r="AV40" s="6">
        <f>100 + SUMIFS(NhatKy_ViPham!J:J, NhatKy_ViPham!E:E, "10_Phap", NhatKy_ViPham!F:F, B40, NhatKy_ViPham!C:C, "T31") - SUMIFS(NhatKy_ViPham!K:K, NhatKy_ViPham!E:E, "10_Phap", NhatKy_ViPham!F:F, B40, NhatKy_ViPham!C:C, "T31")</f>
        <v>100</v>
      </c>
      <c r="AW40" s="6">
        <f>100 + SUMIFS(NhatKy_ViPham!J:J, NhatKy_ViPham!E:E, "10_Phap", NhatKy_ViPham!F:F, B40, NhatKy_ViPham!C:C, "T32") - SUMIFS(NhatKy_ViPham!K:K, NhatKy_ViPham!E:E, "10_Phap", NhatKy_ViPham!F:F, B40, NhatKy_ViPham!C:C, "T32")</f>
        <v>100</v>
      </c>
      <c r="AX40" s="6">
        <f>100 + SUMIFS(NhatKy_ViPham!J:J, NhatKy_ViPham!E:E, "10_Phap", NhatKy_ViPham!F:F, B40, NhatKy_ViPham!C:C, "T33") - SUMIFS(NhatKy_ViPham!K:K, NhatKy_ViPham!E:E, "10_Phap", NhatKy_ViPham!F:F, B40, NhatKy_ViPham!C:C, "T33")</f>
        <v>100</v>
      </c>
      <c r="AY40" s="6">
        <f>100 + SUMIFS(NhatKy_ViPham!J:J, NhatKy_ViPham!E:E, "10_Phap", NhatKy_ViPham!F:F, B40, NhatKy_ViPham!C:C, "T34") - SUMIFS(NhatKy_ViPham!K:K, NhatKy_ViPham!E:E, "10_Phap", NhatKy_ViPham!F:F, B40, NhatKy_ViPham!C:C, "T34")</f>
        <v>100</v>
      </c>
      <c r="AZ40" s="6">
        <f>100 + SUMIFS(NhatKy_ViPham!J:J, NhatKy_ViPham!E:E, "10_Phap", NhatKy_ViPham!F:F, B40, NhatKy_ViPham!C:C, "T35") - SUMIFS(NhatKy_ViPham!K:K, NhatKy_ViPham!E:E, "10_Phap", NhatKy_ViPham!F:F, B40, NhatKy_ViPham!C:C, "T35")</f>
        <v>100</v>
      </c>
      <c r="BA40" s="12">
        <f t="shared" si="0"/>
        <v>100</v>
      </c>
      <c r="BB40" s="11" t="s">
        <v>430</v>
      </c>
      <c r="BC40" s="16" t="str">
        <f t="shared" si="1"/>
        <v>Tốt</v>
      </c>
      <c r="BD40" s="15" t="str">
        <f t="shared" si="2"/>
        <v>🟢 BÌNH THƯỜNG</v>
      </c>
    </row>
    <row r="41" spans="1:56" x14ac:dyDescent="0.25">
      <c r="A41" s="4">
        <v>33</v>
      </c>
      <c r="B41" s="10" t="s">
        <v>1248</v>
      </c>
      <c r="C41" s="4" t="s">
        <v>487</v>
      </c>
      <c r="D41" s="4" t="s">
        <v>429</v>
      </c>
      <c r="E41" s="11" t="s">
        <v>430</v>
      </c>
      <c r="F41" s="7">
        <f>SUMIFS(NhatKy_ViPham!K:K, NhatKy_ViPham!E:E, "10_Phap", NhatKy_ViPham!F:F, B41, NhatKy_ViPham!H:H, "L01")</f>
        <v>0</v>
      </c>
      <c r="G41" s="7">
        <f>SUMIFS(NhatKy_ViPham!K:K, NhatKy_ViPham!E:E, "10_Phap", NhatKy_ViPham!F:F, B41, NhatKy_ViPham!H:H, "L02")</f>
        <v>0</v>
      </c>
      <c r="H41" s="7">
        <f>SUMIFS(NhatKy_ViPham!K:K, NhatKy_ViPham!E:E, "10_Phap", NhatKy_ViPham!F:F, B41, NhatKy_ViPham!H:H, "L03")</f>
        <v>0</v>
      </c>
      <c r="I41" s="7">
        <f>SUMIFS(NhatKy_ViPham!K:K, NhatKy_ViPham!E:E, "10_Phap", NhatKy_ViPham!F:F, B41, NhatKy_ViPham!H:H, "L04")</f>
        <v>0</v>
      </c>
      <c r="J41" s="7">
        <f>SUMIFS(NhatKy_ViPham!K:K, NhatKy_ViPham!E:E, "10_Phap", NhatKy_ViPham!F:F, B41, NhatKy_ViPham!H:H, "L05")</f>
        <v>0</v>
      </c>
      <c r="K41" s="7">
        <f>SUMIFS(NhatKy_ViPham!K:K, NhatKy_ViPham!E:E, "10_Phap", NhatKy_ViPham!F:F, B41, NhatKy_ViPham!H:H, "L06")</f>
        <v>0</v>
      </c>
      <c r="L41" s="7">
        <f>SUMIFS(NhatKy_ViPham!K:K, NhatKy_ViPham!E:E, "10_Phap", NhatKy_ViPham!F:F, B41, NhatKy_ViPham!H:H, "L07")</f>
        <v>0</v>
      </c>
      <c r="M41" s="7">
        <f>SUMIFS(NhatKy_ViPham!K:K, NhatKy_ViPham!E:E, "10_Phap", NhatKy_ViPham!F:F, B41, NhatKy_ViPham!H:H, "L08")</f>
        <v>0</v>
      </c>
      <c r="N41" s="7">
        <f>SUMIFS(NhatKy_ViPham!K:K, NhatKy_ViPham!E:E, "10_Phap", NhatKy_ViPham!F:F, B41, NhatKy_ViPham!H:H, "L09")</f>
        <v>0</v>
      </c>
      <c r="O41" s="7">
        <f>SUMIFS(NhatKy_ViPham!K:K, NhatKy_ViPham!E:E, "10_Phap", NhatKy_ViPham!F:F, B41, NhatKy_ViPham!H:H, "L10")</f>
        <v>0</v>
      </c>
      <c r="P41" s="12">
        <f>SUMIFS(NhatKy_ViPham!J:J, NhatKy_ViPham!E:E, "10_Phap", NhatKy_ViPham!F:F, B41)</f>
        <v>0</v>
      </c>
      <c r="Q41" s="13">
        <f>SUMIFS(NhatKy_ViPham!K:K, NhatKy_ViPham!E:E, "10_Phap", NhatKy_ViPham!F:F, B41)</f>
        <v>0</v>
      </c>
      <c r="R41" s="7">
        <f>100 + SUMIFS(NhatKy_ViPham!J:J, NhatKy_ViPham!E:E, "10_Phap", NhatKy_ViPham!F:F, B41, NhatKy_ViPham!C:C, "T1") - SUMIFS(NhatKy_ViPham!K:K, NhatKy_ViPham!E:E, "10_Phap", NhatKy_ViPham!F:F, B41, NhatKy_ViPham!C:C, "T1")</f>
        <v>100</v>
      </c>
      <c r="S41" s="7">
        <f>100 + SUMIFS(NhatKy_ViPham!J:J, NhatKy_ViPham!E:E, "10_Phap", NhatKy_ViPham!F:F, B41, NhatKy_ViPham!C:C, "T2") - SUMIFS(NhatKy_ViPham!K:K, NhatKy_ViPham!E:E, "10_Phap", NhatKy_ViPham!F:F, B41, NhatKy_ViPham!C:C, "T2")</f>
        <v>100</v>
      </c>
      <c r="T41" s="7">
        <f>100 + SUMIFS(NhatKy_ViPham!J:J, NhatKy_ViPham!E:E, "10_Phap", NhatKy_ViPham!F:F, B41, NhatKy_ViPham!C:C, "T3") - SUMIFS(NhatKy_ViPham!K:K, NhatKy_ViPham!E:E, "10_Phap", NhatKy_ViPham!F:F, B41, NhatKy_ViPham!C:C, "T3")</f>
        <v>100</v>
      </c>
      <c r="U41" s="7">
        <f>100 + SUMIFS(NhatKy_ViPham!J:J, NhatKy_ViPham!E:E, "10_Phap", NhatKy_ViPham!F:F, B41, NhatKy_ViPham!C:C, "T4") - SUMIFS(NhatKy_ViPham!K:K, NhatKy_ViPham!E:E, "10_Phap", NhatKy_ViPham!F:F, B41, NhatKy_ViPham!C:C, "T4")</f>
        <v>100</v>
      </c>
      <c r="V41" s="7">
        <f>100 + SUMIFS(NhatKy_ViPham!J:J, NhatKy_ViPham!E:E, "10_Phap", NhatKy_ViPham!F:F, B41, NhatKy_ViPham!C:C, "T5") - SUMIFS(NhatKy_ViPham!K:K, NhatKy_ViPham!E:E, "10_Phap", NhatKy_ViPham!F:F, B41, NhatKy_ViPham!C:C, "T5")</f>
        <v>100</v>
      </c>
      <c r="W41" s="7">
        <f>100 + SUMIFS(NhatKy_ViPham!J:J, NhatKy_ViPham!E:E, "10_Phap", NhatKy_ViPham!F:F, B41, NhatKy_ViPham!C:C, "T6") - SUMIFS(NhatKy_ViPham!K:K, NhatKy_ViPham!E:E, "10_Phap", NhatKy_ViPham!F:F, B41, NhatKy_ViPham!C:C, "T6")</f>
        <v>100</v>
      </c>
      <c r="X41" s="7">
        <f>100 + SUMIFS(NhatKy_ViPham!J:J, NhatKy_ViPham!E:E, "10_Phap", NhatKy_ViPham!F:F, B41, NhatKy_ViPham!C:C, "T7") - SUMIFS(NhatKy_ViPham!K:K, NhatKy_ViPham!E:E, "10_Phap", NhatKy_ViPham!F:F, B41, NhatKy_ViPham!C:C, "T7")</f>
        <v>100</v>
      </c>
      <c r="Y41" s="7">
        <f>100 + SUMIFS(NhatKy_ViPham!J:J, NhatKy_ViPham!E:E, "10_Phap", NhatKy_ViPham!F:F, B41, NhatKy_ViPham!C:C, "T8") - SUMIFS(NhatKy_ViPham!K:K, NhatKy_ViPham!E:E, "10_Phap", NhatKy_ViPham!F:F, B41, NhatKy_ViPham!C:C, "T8")</f>
        <v>100</v>
      </c>
      <c r="Z41" s="7">
        <f>100 + SUMIFS(NhatKy_ViPham!J:J, NhatKy_ViPham!E:E, "10_Phap", NhatKy_ViPham!F:F, B41, NhatKy_ViPham!C:C, "T9") - SUMIFS(NhatKy_ViPham!K:K, NhatKy_ViPham!E:E, "10_Phap", NhatKy_ViPham!F:F, B41, NhatKy_ViPham!C:C, "T9")</f>
        <v>100</v>
      </c>
      <c r="AA41" s="7">
        <f>100 + SUMIFS(NhatKy_ViPham!J:J, NhatKy_ViPham!E:E, "10_Phap", NhatKy_ViPham!F:F, B41, NhatKy_ViPham!C:C, "T10") - SUMIFS(NhatKy_ViPham!K:K, NhatKy_ViPham!E:E, "10_Phap", NhatKy_ViPham!F:F, B41, NhatKy_ViPham!C:C, "T10")</f>
        <v>100</v>
      </c>
      <c r="AB41" s="7">
        <f>100 + SUMIFS(NhatKy_ViPham!J:J, NhatKy_ViPham!E:E, "10_Phap", NhatKy_ViPham!F:F, B41, NhatKy_ViPham!C:C, "T11") - SUMIFS(NhatKy_ViPham!K:K, NhatKy_ViPham!E:E, "10_Phap", NhatKy_ViPham!F:F, B41, NhatKy_ViPham!C:C, "T11")</f>
        <v>100</v>
      </c>
      <c r="AC41" s="7">
        <f>100 + SUMIFS(NhatKy_ViPham!J:J, NhatKy_ViPham!E:E, "10_Phap", NhatKy_ViPham!F:F, B41, NhatKy_ViPham!C:C, "T12") - SUMIFS(NhatKy_ViPham!K:K, NhatKy_ViPham!E:E, "10_Phap", NhatKy_ViPham!F:F, B41, NhatKy_ViPham!C:C, "T12")</f>
        <v>100</v>
      </c>
      <c r="AD41" s="7">
        <f>100 + SUMIFS(NhatKy_ViPham!J:J, NhatKy_ViPham!E:E, "10_Phap", NhatKy_ViPham!F:F, B41, NhatKy_ViPham!C:C, "T13") - SUMIFS(NhatKy_ViPham!K:K, NhatKy_ViPham!E:E, "10_Phap", NhatKy_ViPham!F:F, B41, NhatKy_ViPham!C:C, "T13")</f>
        <v>100</v>
      </c>
      <c r="AE41" s="7">
        <f>100 + SUMIFS(NhatKy_ViPham!J:J, NhatKy_ViPham!E:E, "10_Phap", NhatKy_ViPham!F:F, B41, NhatKy_ViPham!C:C, "T14") - SUMIFS(NhatKy_ViPham!K:K, NhatKy_ViPham!E:E, "10_Phap", NhatKy_ViPham!F:F, B41, NhatKy_ViPham!C:C, "T14")</f>
        <v>100</v>
      </c>
      <c r="AF41" s="7">
        <f>100 + SUMIFS(NhatKy_ViPham!J:J, NhatKy_ViPham!E:E, "10_Phap", NhatKy_ViPham!F:F, B41, NhatKy_ViPham!C:C, "T15") - SUMIFS(NhatKy_ViPham!K:K, NhatKy_ViPham!E:E, "10_Phap", NhatKy_ViPham!F:F, B41, NhatKy_ViPham!C:C, "T15")</f>
        <v>100</v>
      </c>
      <c r="AG41" s="7">
        <f>100 + SUMIFS(NhatKy_ViPham!J:J, NhatKy_ViPham!E:E, "10_Phap", NhatKy_ViPham!F:F, B41, NhatKy_ViPham!C:C, "T16") - SUMIFS(NhatKy_ViPham!K:K, NhatKy_ViPham!E:E, "10_Phap", NhatKy_ViPham!F:F, B41, NhatKy_ViPham!C:C, "T16")</f>
        <v>100</v>
      </c>
      <c r="AH41" s="7">
        <f>100 + SUMIFS(NhatKy_ViPham!J:J, NhatKy_ViPham!E:E, "10_Phap", NhatKy_ViPham!F:F, B41, NhatKy_ViPham!C:C, "T17") - SUMIFS(NhatKy_ViPham!K:K, NhatKy_ViPham!E:E, "10_Phap", NhatKy_ViPham!F:F, B41, NhatKy_ViPham!C:C, "T17")</f>
        <v>100</v>
      </c>
      <c r="AI41" s="7">
        <f>100 + SUMIFS(NhatKy_ViPham!J:J, NhatKy_ViPham!E:E, "10_Phap", NhatKy_ViPham!F:F, B41, NhatKy_ViPham!C:C, "T18") - SUMIFS(NhatKy_ViPham!K:K, NhatKy_ViPham!E:E, "10_Phap", NhatKy_ViPham!F:F, B41, NhatKy_ViPham!C:C, "T18")</f>
        <v>100</v>
      </c>
      <c r="AJ41" s="7">
        <f>100 + SUMIFS(NhatKy_ViPham!J:J, NhatKy_ViPham!E:E, "10_Phap", NhatKy_ViPham!F:F, B41, NhatKy_ViPham!C:C, "T19") - SUMIFS(NhatKy_ViPham!K:K, NhatKy_ViPham!E:E, "10_Phap", NhatKy_ViPham!F:F, B41, NhatKy_ViPham!C:C, "T19")</f>
        <v>100</v>
      </c>
      <c r="AK41" s="7">
        <f>100 + SUMIFS(NhatKy_ViPham!J:J, NhatKy_ViPham!E:E, "10_Phap", NhatKy_ViPham!F:F, B41, NhatKy_ViPham!C:C, "T20") - SUMIFS(NhatKy_ViPham!K:K, NhatKy_ViPham!E:E, "10_Phap", NhatKy_ViPham!F:F, B41, NhatKy_ViPham!C:C, "T20")</f>
        <v>100</v>
      </c>
      <c r="AL41" s="7">
        <f>100 + SUMIFS(NhatKy_ViPham!J:J, NhatKy_ViPham!E:E, "10_Phap", NhatKy_ViPham!F:F, B41, NhatKy_ViPham!C:C, "T21") - SUMIFS(NhatKy_ViPham!K:K, NhatKy_ViPham!E:E, "10_Phap", NhatKy_ViPham!F:F, B41, NhatKy_ViPham!C:C, "T21")</f>
        <v>100</v>
      </c>
      <c r="AM41" s="7">
        <f>100 + SUMIFS(NhatKy_ViPham!J:J, NhatKy_ViPham!E:E, "10_Phap", NhatKy_ViPham!F:F, B41, NhatKy_ViPham!C:C, "T22") - SUMIFS(NhatKy_ViPham!K:K, NhatKy_ViPham!E:E, "10_Phap", NhatKy_ViPham!F:F, B41, NhatKy_ViPham!C:C, "T22")</f>
        <v>100</v>
      </c>
      <c r="AN41" s="7">
        <f>100 + SUMIFS(NhatKy_ViPham!J:J, NhatKy_ViPham!E:E, "10_Phap", NhatKy_ViPham!F:F, B41, NhatKy_ViPham!C:C, "T23") - SUMIFS(NhatKy_ViPham!K:K, NhatKy_ViPham!E:E, "10_Phap", NhatKy_ViPham!F:F, B41, NhatKy_ViPham!C:C, "T23")</f>
        <v>100</v>
      </c>
      <c r="AO41" s="7">
        <f>100 + SUMIFS(NhatKy_ViPham!J:J, NhatKy_ViPham!E:E, "10_Phap", NhatKy_ViPham!F:F, B41, NhatKy_ViPham!C:C, "T24") - SUMIFS(NhatKy_ViPham!K:K, NhatKy_ViPham!E:E, "10_Phap", NhatKy_ViPham!F:F, B41, NhatKy_ViPham!C:C, "T24")</f>
        <v>100</v>
      </c>
      <c r="AP41" s="7">
        <f>100 + SUMIFS(NhatKy_ViPham!J:J, NhatKy_ViPham!E:E, "10_Phap", NhatKy_ViPham!F:F, B41, NhatKy_ViPham!C:C, "T25") - SUMIFS(NhatKy_ViPham!K:K, NhatKy_ViPham!E:E, "10_Phap", NhatKy_ViPham!F:F, B41, NhatKy_ViPham!C:C, "T25")</f>
        <v>100</v>
      </c>
      <c r="AQ41" s="7">
        <f>100 + SUMIFS(NhatKy_ViPham!J:J, NhatKy_ViPham!E:E, "10_Phap", NhatKy_ViPham!F:F, B41, NhatKy_ViPham!C:C, "T26") - SUMIFS(NhatKy_ViPham!K:K, NhatKy_ViPham!E:E, "10_Phap", NhatKy_ViPham!F:F, B41, NhatKy_ViPham!C:C, "T26")</f>
        <v>100</v>
      </c>
      <c r="AR41" s="7">
        <f>100 + SUMIFS(NhatKy_ViPham!J:J, NhatKy_ViPham!E:E, "10_Phap", NhatKy_ViPham!F:F, B41, NhatKy_ViPham!C:C, "T27") - SUMIFS(NhatKy_ViPham!K:K, NhatKy_ViPham!E:E, "10_Phap", NhatKy_ViPham!F:F, B41, NhatKy_ViPham!C:C, "T27")</f>
        <v>100</v>
      </c>
      <c r="AS41" s="7">
        <f>100 + SUMIFS(NhatKy_ViPham!J:J, NhatKy_ViPham!E:E, "10_Phap", NhatKy_ViPham!F:F, B41, NhatKy_ViPham!C:C, "T28") - SUMIFS(NhatKy_ViPham!K:K, NhatKy_ViPham!E:E, "10_Phap", NhatKy_ViPham!F:F, B41, NhatKy_ViPham!C:C, "T28")</f>
        <v>100</v>
      </c>
      <c r="AT41" s="7">
        <f>100 + SUMIFS(NhatKy_ViPham!J:J, NhatKy_ViPham!E:E, "10_Phap", NhatKy_ViPham!F:F, B41, NhatKy_ViPham!C:C, "T29") - SUMIFS(NhatKy_ViPham!K:K, NhatKy_ViPham!E:E, "10_Phap", NhatKy_ViPham!F:F, B41, NhatKy_ViPham!C:C, "T29")</f>
        <v>100</v>
      </c>
      <c r="AU41" s="7">
        <f>100 + SUMIFS(NhatKy_ViPham!J:J, NhatKy_ViPham!E:E, "10_Phap", NhatKy_ViPham!F:F, B41, NhatKy_ViPham!C:C, "T30") - SUMIFS(NhatKy_ViPham!K:K, NhatKy_ViPham!E:E, "10_Phap", NhatKy_ViPham!F:F, B41, NhatKy_ViPham!C:C, "T30")</f>
        <v>100</v>
      </c>
      <c r="AV41" s="7">
        <f>100 + SUMIFS(NhatKy_ViPham!J:J, NhatKy_ViPham!E:E, "10_Phap", NhatKy_ViPham!F:F, B41, NhatKy_ViPham!C:C, "T31") - SUMIFS(NhatKy_ViPham!K:K, NhatKy_ViPham!E:E, "10_Phap", NhatKy_ViPham!F:F, B41, NhatKy_ViPham!C:C, "T31")</f>
        <v>100</v>
      </c>
      <c r="AW41" s="7">
        <f>100 + SUMIFS(NhatKy_ViPham!J:J, NhatKy_ViPham!E:E, "10_Phap", NhatKy_ViPham!F:F, B41, NhatKy_ViPham!C:C, "T32") - SUMIFS(NhatKy_ViPham!K:K, NhatKy_ViPham!E:E, "10_Phap", NhatKy_ViPham!F:F, B41, NhatKy_ViPham!C:C, "T32")</f>
        <v>100</v>
      </c>
      <c r="AX41" s="7">
        <f>100 + SUMIFS(NhatKy_ViPham!J:J, NhatKy_ViPham!E:E, "10_Phap", NhatKy_ViPham!F:F, B41, NhatKy_ViPham!C:C, "T33") - SUMIFS(NhatKy_ViPham!K:K, NhatKy_ViPham!E:E, "10_Phap", NhatKy_ViPham!F:F, B41, NhatKy_ViPham!C:C, "T33")</f>
        <v>100</v>
      </c>
      <c r="AY41" s="7">
        <f>100 + SUMIFS(NhatKy_ViPham!J:J, NhatKy_ViPham!E:E, "10_Phap", NhatKy_ViPham!F:F, B41, NhatKy_ViPham!C:C, "T34") - SUMIFS(NhatKy_ViPham!K:K, NhatKy_ViPham!E:E, "10_Phap", NhatKy_ViPham!F:F, B41, NhatKy_ViPham!C:C, "T34")</f>
        <v>100</v>
      </c>
      <c r="AZ41" s="7">
        <f>100 + SUMIFS(NhatKy_ViPham!J:J, NhatKy_ViPham!E:E, "10_Phap", NhatKy_ViPham!F:F, B41, NhatKy_ViPham!C:C, "T35") - SUMIFS(NhatKy_ViPham!K:K, NhatKy_ViPham!E:E, "10_Phap", NhatKy_ViPham!F:F, B41, NhatKy_ViPham!C:C, "T35")</f>
        <v>100</v>
      </c>
      <c r="BA41" s="12">
        <f t="shared" si="0"/>
        <v>100</v>
      </c>
      <c r="BB41" s="11" t="s">
        <v>430</v>
      </c>
      <c r="BC41" s="14" t="str">
        <f t="shared" si="1"/>
        <v>Tốt</v>
      </c>
      <c r="BD41" s="10" t="str">
        <f t="shared" si="2"/>
        <v>🟢 BÌNH THƯỜNG</v>
      </c>
    </row>
    <row r="42" spans="1:56" x14ac:dyDescent="0.25">
      <c r="A42" s="5">
        <v>34</v>
      </c>
      <c r="B42" s="15" t="s">
        <v>1249</v>
      </c>
      <c r="C42" s="5" t="s">
        <v>512</v>
      </c>
      <c r="D42" s="5" t="s">
        <v>429</v>
      </c>
      <c r="E42" s="11" t="s">
        <v>430</v>
      </c>
      <c r="F42" s="6">
        <f>SUMIFS(NhatKy_ViPham!K:K, NhatKy_ViPham!E:E, "10_Phap", NhatKy_ViPham!F:F, B42, NhatKy_ViPham!H:H, "L01")</f>
        <v>0</v>
      </c>
      <c r="G42" s="6">
        <f>SUMIFS(NhatKy_ViPham!K:K, NhatKy_ViPham!E:E, "10_Phap", NhatKy_ViPham!F:F, B42, NhatKy_ViPham!H:H, "L02")</f>
        <v>0</v>
      </c>
      <c r="H42" s="6">
        <f>SUMIFS(NhatKy_ViPham!K:K, NhatKy_ViPham!E:E, "10_Phap", NhatKy_ViPham!F:F, B42, NhatKy_ViPham!H:H, "L03")</f>
        <v>0</v>
      </c>
      <c r="I42" s="6">
        <f>SUMIFS(NhatKy_ViPham!K:K, NhatKy_ViPham!E:E, "10_Phap", NhatKy_ViPham!F:F, B42, NhatKy_ViPham!H:H, "L04")</f>
        <v>0</v>
      </c>
      <c r="J42" s="6">
        <f>SUMIFS(NhatKy_ViPham!K:K, NhatKy_ViPham!E:E, "10_Phap", NhatKy_ViPham!F:F, B42, NhatKy_ViPham!H:H, "L05")</f>
        <v>0</v>
      </c>
      <c r="K42" s="6">
        <f>SUMIFS(NhatKy_ViPham!K:K, NhatKy_ViPham!E:E, "10_Phap", NhatKy_ViPham!F:F, B42, NhatKy_ViPham!H:H, "L06")</f>
        <v>0</v>
      </c>
      <c r="L42" s="6">
        <f>SUMIFS(NhatKy_ViPham!K:K, NhatKy_ViPham!E:E, "10_Phap", NhatKy_ViPham!F:F, B42, NhatKy_ViPham!H:H, "L07")</f>
        <v>0</v>
      </c>
      <c r="M42" s="6">
        <f>SUMIFS(NhatKy_ViPham!K:K, NhatKy_ViPham!E:E, "10_Phap", NhatKy_ViPham!F:F, B42, NhatKy_ViPham!H:H, "L08")</f>
        <v>0</v>
      </c>
      <c r="N42" s="6">
        <f>SUMIFS(NhatKy_ViPham!K:K, NhatKy_ViPham!E:E, "10_Phap", NhatKy_ViPham!F:F, B42, NhatKy_ViPham!H:H, "L09")</f>
        <v>0</v>
      </c>
      <c r="O42" s="6">
        <f>SUMIFS(NhatKy_ViPham!K:K, NhatKy_ViPham!E:E, "10_Phap", NhatKy_ViPham!F:F, B42, NhatKy_ViPham!H:H, "L10")</f>
        <v>0</v>
      </c>
      <c r="P42" s="12">
        <f>SUMIFS(NhatKy_ViPham!J:J, NhatKy_ViPham!E:E, "10_Phap", NhatKy_ViPham!F:F, B42)</f>
        <v>0</v>
      </c>
      <c r="Q42" s="13">
        <f>SUMIFS(NhatKy_ViPham!K:K, NhatKy_ViPham!E:E, "10_Phap", NhatKy_ViPham!F:F, B42)</f>
        <v>0</v>
      </c>
      <c r="R42" s="6">
        <f>100 + SUMIFS(NhatKy_ViPham!J:J, NhatKy_ViPham!E:E, "10_Phap", NhatKy_ViPham!F:F, B42, NhatKy_ViPham!C:C, "T1") - SUMIFS(NhatKy_ViPham!K:K, NhatKy_ViPham!E:E, "10_Phap", NhatKy_ViPham!F:F, B42, NhatKy_ViPham!C:C, "T1")</f>
        <v>100</v>
      </c>
      <c r="S42" s="6">
        <f>100 + SUMIFS(NhatKy_ViPham!J:J, NhatKy_ViPham!E:E, "10_Phap", NhatKy_ViPham!F:F, B42, NhatKy_ViPham!C:C, "T2") - SUMIFS(NhatKy_ViPham!K:K, NhatKy_ViPham!E:E, "10_Phap", NhatKy_ViPham!F:F, B42, NhatKy_ViPham!C:C, "T2")</f>
        <v>100</v>
      </c>
      <c r="T42" s="6">
        <f>100 + SUMIFS(NhatKy_ViPham!J:J, NhatKy_ViPham!E:E, "10_Phap", NhatKy_ViPham!F:F, B42, NhatKy_ViPham!C:C, "T3") - SUMIFS(NhatKy_ViPham!K:K, NhatKy_ViPham!E:E, "10_Phap", NhatKy_ViPham!F:F, B42, NhatKy_ViPham!C:C, "T3")</f>
        <v>100</v>
      </c>
      <c r="U42" s="6">
        <f>100 + SUMIFS(NhatKy_ViPham!J:J, NhatKy_ViPham!E:E, "10_Phap", NhatKy_ViPham!F:F, B42, NhatKy_ViPham!C:C, "T4") - SUMIFS(NhatKy_ViPham!K:K, NhatKy_ViPham!E:E, "10_Phap", NhatKy_ViPham!F:F, B42, NhatKy_ViPham!C:C, "T4")</f>
        <v>100</v>
      </c>
      <c r="V42" s="6">
        <f>100 + SUMIFS(NhatKy_ViPham!J:J, NhatKy_ViPham!E:E, "10_Phap", NhatKy_ViPham!F:F, B42, NhatKy_ViPham!C:C, "T5") - SUMIFS(NhatKy_ViPham!K:K, NhatKy_ViPham!E:E, "10_Phap", NhatKy_ViPham!F:F, B42, NhatKy_ViPham!C:C, "T5")</f>
        <v>100</v>
      </c>
      <c r="W42" s="6">
        <f>100 + SUMIFS(NhatKy_ViPham!J:J, NhatKy_ViPham!E:E, "10_Phap", NhatKy_ViPham!F:F, B42, NhatKy_ViPham!C:C, "T6") - SUMIFS(NhatKy_ViPham!K:K, NhatKy_ViPham!E:E, "10_Phap", NhatKy_ViPham!F:F, B42, NhatKy_ViPham!C:C, "T6")</f>
        <v>100</v>
      </c>
      <c r="X42" s="6">
        <f>100 + SUMIFS(NhatKy_ViPham!J:J, NhatKy_ViPham!E:E, "10_Phap", NhatKy_ViPham!F:F, B42, NhatKy_ViPham!C:C, "T7") - SUMIFS(NhatKy_ViPham!K:K, NhatKy_ViPham!E:E, "10_Phap", NhatKy_ViPham!F:F, B42, NhatKy_ViPham!C:C, "T7")</f>
        <v>100</v>
      </c>
      <c r="Y42" s="6">
        <f>100 + SUMIFS(NhatKy_ViPham!J:J, NhatKy_ViPham!E:E, "10_Phap", NhatKy_ViPham!F:F, B42, NhatKy_ViPham!C:C, "T8") - SUMIFS(NhatKy_ViPham!K:K, NhatKy_ViPham!E:E, "10_Phap", NhatKy_ViPham!F:F, B42, NhatKy_ViPham!C:C, "T8")</f>
        <v>100</v>
      </c>
      <c r="Z42" s="6">
        <f>100 + SUMIFS(NhatKy_ViPham!J:J, NhatKy_ViPham!E:E, "10_Phap", NhatKy_ViPham!F:F, B42, NhatKy_ViPham!C:C, "T9") - SUMIFS(NhatKy_ViPham!K:K, NhatKy_ViPham!E:E, "10_Phap", NhatKy_ViPham!F:F, B42, NhatKy_ViPham!C:C, "T9")</f>
        <v>100</v>
      </c>
      <c r="AA42" s="6">
        <f>100 + SUMIFS(NhatKy_ViPham!J:J, NhatKy_ViPham!E:E, "10_Phap", NhatKy_ViPham!F:F, B42, NhatKy_ViPham!C:C, "T10") - SUMIFS(NhatKy_ViPham!K:K, NhatKy_ViPham!E:E, "10_Phap", NhatKy_ViPham!F:F, B42, NhatKy_ViPham!C:C, "T10")</f>
        <v>100</v>
      </c>
      <c r="AB42" s="6">
        <f>100 + SUMIFS(NhatKy_ViPham!J:J, NhatKy_ViPham!E:E, "10_Phap", NhatKy_ViPham!F:F, B42, NhatKy_ViPham!C:C, "T11") - SUMIFS(NhatKy_ViPham!K:K, NhatKy_ViPham!E:E, "10_Phap", NhatKy_ViPham!F:F, B42, NhatKy_ViPham!C:C, "T11")</f>
        <v>100</v>
      </c>
      <c r="AC42" s="6">
        <f>100 + SUMIFS(NhatKy_ViPham!J:J, NhatKy_ViPham!E:E, "10_Phap", NhatKy_ViPham!F:F, B42, NhatKy_ViPham!C:C, "T12") - SUMIFS(NhatKy_ViPham!K:K, NhatKy_ViPham!E:E, "10_Phap", NhatKy_ViPham!F:F, B42, NhatKy_ViPham!C:C, "T12")</f>
        <v>100</v>
      </c>
      <c r="AD42" s="6">
        <f>100 + SUMIFS(NhatKy_ViPham!J:J, NhatKy_ViPham!E:E, "10_Phap", NhatKy_ViPham!F:F, B42, NhatKy_ViPham!C:C, "T13") - SUMIFS(NhatKy_ViPham!K:K, NhatKy_ViPham!E:E, "10_Phap", NhatKy_ViPham!F:F, B42, NhatKy_ViPham!C:C, "T13")</f>
        <v>100</v>
      </c>
      <c r="AE42" s="6">
        <f>100 + SUMIFS(NhatKy_ViPham!J:J, NhatKy_ViPham!E:E, "10_Phap", NhatKy_ViPham!F:F, B42, NhatKy_ViPham!C:C, "T14") - SUMIFS(NhatKy_ViPham!K:K, NhatKy_ViPham!E:E, "10_Phap", NhatKy_ViPham!F:F, B42, NhatKy_ViPham!C:C, "T14")</f>
        <v>100</v>
      </c>
      <c r="AF42" s="6">
        <f>100 + SUMIFS(NhatKy_ViPham!J:J, NhatKy_ViPham!E:E, "10_Phap", NhatKy_ViPham!F:F, B42, NhatKy_ViPham!C:C, "T15") - SUMIFS(NhatKy_ViPham!K:K, NhatKy_ViPham!E:E, "10_Phap", NhatKy_ViPham!F:F, B42, NhatKy_ViPham!C:C, "T15")</f>
        <v>100</v>
      </c>
      <c r="AG42" s="6">
        <f>100 + SUMIFS(NhatKy_ViPham!J:J, NhatKy_ViPham!E:E, "10_Phap", NhatKy_ViPham!F:F, B42, NhatKy_ViPham!C:C, "T16") - SUMIFS(NhatKy_ViPham!K:K, NhatKy_ViPham!E:E, "10_Phap", NhatKy_ViPham!F:F, B42, NhatKy_ViPham!C:C, "T16")</f>
        <v>100</v>
      </c>
      <c r="AH42" s="6">
        <f>100 + SUMIFS(NhatKy_ViPham!J:J, NhatKy_ViPham!E:E, "10_Phap", NhatKy_ViPham!F:F, B42, NhatKy_ViPham!C:C, "T17") - SUMIFS(NhatKy_ViPham!K:K, NhatKy_ViPham!E:E, "10_Phap", NhatKy_ViPham!F:F, B42, NhatKy_ViPham!C:C, "T17")</f>
        <v>100</v>
      </c>
      <c r="AI42" s="6">
        <f>100 + SUMIFS(NhatKy_ViPham!J:J, NhatKy_ViPham!E:E, "10_Phap", NhatKy_ViPham!F:F, B42, NhatKy_ViPham!C:C, "T18") - SUMIFS(NhatKy_ViPham!K:K, NhatKy_ViPham!E:E, "10_Phap", NhatKy_ViPham!F:F, B42, NhatKy_ViPham!C:C, "T18")</f>
        <v>100</v>
      </c>
      <c r="AJ42" s="6">
        <f>100 + SUMIFS(NhatKy_ViPham!J:J, NhatKy_ViPham!E:E, "10_Phap", NhatKy_ViPham!F:F, B42, NhatKy_ViPham!C:C, "T19") - SUMIFS(NhatKy_ViPham!K:K, NhatKy_ViPham!E:E, "10_Phap", NhatKy_ViPham!F:F, B42, NhatKy_ViPham!C:C, "T19")</f>
        <v>100</v>
      </c>
      <c r="AK42" s="6">
        <f>100 + SUMIFS(NhatKy_ViPham!J:J, NhatKy_ViPham!E:E, "10_Phap", NhatKy_ViPham!F:F, B42, NhatKy_ViPham!C:C, "T20") - SUMIFS(NhatKy_ViPham!K:K, NhatKy_ViPham!E:E, "10_Phap", NhatKy_ViPham!F:F, B42, NhatKy_ViPham!C:C, "T20")</f>
        <v>100</v>
      </c>
      <c r="AL42" s="6">
        <f>100 + SUMIFS(NhatKy_ViPham!J:J, NhatKy_ViPham!E:E, "10_Phap", NhatKy_ViPham!F:F, B42, NhatKy_ViPham!C:C, "T21") - SUMIFS(NhatKy_ViPham!K:K, NhatKy_ViPham!E:E, "10_Phap", NhatKy_ViPham!F:F, B42, NhatKy_ViPham!C:C, "T21")</f>
        <v>100</v>
      </c>
      <c r="AM42" s="6">
        <f>100 + SUMIFS(NhatKy_ViPham!J:J, NhatKy_ViPham!E:E, "10_Phap", NhatKy_ViPham!F:F, B42, NhatKy_ViPham!C:C, "T22") - SUMIFS(NhatKy_ViPham!K:K, NhatKy_ViPham!E:E, "10_Phap", NhatKy_ViPham!F:F, B42, NhatKy_ViPham!C:C, "T22")</f>
        <v>100</v>
      </c>
      <c r="AN42" s="6">
        <f>100 + SUMIFS(NhatKy_ViPham!J:J, NhatKy_ViPham!E:E, "10_Phap", NhatKy_ViPham!F:F, B42, NhatKy_ViPham!C:C, "T23") - SUMIFS(NhatKy_ViPham!K:K, NhatKy_ViPham!E:E, "10_Phap", NhatKy_ViPham!F:F, B42, NhatKy_ViPham!C:C, "T23")</f>
        <v>100</v>
      </c>
      <c r="AO42" s="6">
        <f>100 + SUMIFS(NhatKy_ViPham!J:J, NhatKy_ViPham!E:E, "10_Phap", NhatKy_ViPham!F:F, B42, NhatKy_ViPham!C:C, "T24") - SUMIFS(NhatKy_ViPham!K:K, NhatKy_ViPham!E:E, "10_Phap", NhatKy_ViPham!F:F, B42, NhatKy_ViPham!C:C, "T24")</f>
        <v>100</v>
      </c>
      <c r="AP42" s="6">
        <f>100 + SUMIFS(NhatKy_ViPham!J:J, NhatKy_ViPham!E:E, "10_Phap", NhatKy_ViPham!F:F, B42, NhatKy_ViPham!C:C, "T25") - SUMIFS(NhatKy_ViPham!K:K, NhatKy_ViPham!E:E, "10_Phap", NhatKy_ViPham!F:F, B42, NhatKy_ViPham!C:C, "T25")</f>
        <v>100</v>
      </c>
      <c r="AQ42" s="6">
        <f>100 + SUMIFS(NhatKy_ViPham!J:J, NhatKy_ViPham!E:E, "10_Phap", NhatKy_ViPham!F:F, B42, NhatKy_ViPham!C:C, "T26") - SUMIFS(NhatKy_ViPham!K:K, NhatKy_ViPham!E:E, "10_Phap", NhatKy_ViPham!F:F, B42, NhatKy_ViPham!C:C, "T26")</f>
        <v>100</v>
      </c>
      <c r="AR42" s="6">
        <f>100 + SUMIFS(NhatKy_ViPham!J:J, NhatKy_ViPham!E:E, "10_Phap", NhatKy_ViPham!F:F, B42, NhatKy_ViPham!C:C, "T27") - SUMIFS(NhatKy_ViPham!K:K, NhatKy_ViPham!E:E, "10_Phap", NhatKy_ViPham!F:F, B42, NhatKy_ViPham!C:C, "T27")</f>
        <v>100</v>
      </c>
      <c r="AS42" s="6">
        <f>100 + SUMIFS(NhatKy_ViPham!J:J, NhatKy_ViPham!E:E, "10_Phap", NhatKy_ViPham!F:F, B42, NhatKy_ViPham!C:C, "T28") - SUMIFS(NhatKy_ViPham!K:K, NhatKy_ViPham!E:E, "10_Phap", NhatKy_ViPham!F:F, B42, NhatKy_ViPham!C:C, "T28")</f>
        <v>100</v>
      </c>
      <c r="AT42" s="6">
        <f>100 + SUMIFS(NhatKy_ViPham!J:J, NhatKy_ViPham!E:E, "10_Phap", NhatKy_ViPham!F:F, B42, NhatKy_ViPham!C:C, "T29") - SUMIFS(NhatKy_ViPham!K:K, NhatKy_ViPham!E:E, "10_Phap", NhatKy_ViPham!F:F, B42, NhatKy_ViPham!C:C, "T29")</f>
        <v>100</v>
      </c>
      <c r="AU42" s="6">
        <f>100 + SUMIFS(NhatKy_ViPham!J:J, NhatKy_ViPham!E:E, "10_Phap", NhatKy_ViPham!F:F, B42, NhatKy_ViPham!C:C, "T30") - SUMIFS(NhatKy_ViPham!K:K, NhatKy_ViPham!E:E, "10_Phap", NhatKy_ViPham!F:F, B42, NhatKy_ViPham!C:C, "T30")</f>
        <v>100</v>
      </c>
      <c r="AV42" s="6">
        <f>100 + SUMIFS(NhatKy_ViPham!J:J, NhatKy_ViPham!E:E, "10_Phap", NhatKy_ViPham!F:F, B42, NhatKy_ViPham!C:C, "T31") - SUMIFS(NhatKy_ViPham!K:K, NhatKy_ViPham!E:E, "10_Phap", NhatKy_ViPham!F:F, B42, NhatKy_ViPham!C:C, "T31")</f>
        <v>100</v>
      </c>
      <c r="AW42" s="6">
        <f>100 + SUMIFS(NhatKy_ViPham!J:J, NhatKy_ViPham!E:E, "10_Phap", NhatKy_ViPham!F:F, B42, NhatKy_ViPham!C:C, "T32") - SUMIFS(NhatKy_ViPham!K:K, NhatKy_ViPham!E:E, "10_Phap", NhatKy_ViPham!F:F, B42, NhatKy_ViPham!C:C, "T32")</f>
        <v>100</v>
      </c>
      <c r="AX42" s="6">
        <f>100 + SUMIFS(NhatKy_ViPham!J:J, NhatKy_ViPham!E:E, "10_Phap", NhatKy_ViPham!F:F, B42, NhatKy_ViPham!C:C, "T33") - SUMIFS(NhatKy_ViPham!K:K, NhatKy_ViPham!E:E, "10_Phap", NhatKy_ViPham!F:F, B42, NhatKy_ViPham!C:C, "T33")</f>
        <v>100</v>
      </c>
      <c r="AY42" s="6">
        <f>100 + SUMIFS(NhatKy_ViPham!J:J, NhatKy_ViPham!E:E, "10_Phap", NhatKy_ViPham!F:F, B42, NhatKy_ViPham!C:C, "T34") - SUMIFS(NhatKy_ViPham!K:K, NhatKy_ViPham!E:E, "10_Phap", NhatKy_ViPham!F:F, B42, NhatKy_ViPham!C:C, "T34")</f>
        <v>100</v>
      </c>
      <c r="AZ42" s="6">
        <f>100 + SUMIFS(NhatKy_ViPham!J:J, NhatKy_ViPham!E:E, "10_Phap", NhatKy_ViPham!F:F, B42, NhatKy_ViPham!C:C, "T35") - SUMIFS(NhatKy_ViPham!K:K, NhatKy_ViPham!E:E, "10_Phap", NhatKy_ViPham!F:F, B42, NhatKy_ViPham!C:C, "T35")</f>
        <v>100</v>
      </c>
      <c r="BA42" s="12">
        <f t="shared" si="0"/>
        <v>100</v>
      </c>
      <c r="BB42" s="11" t="s">
        <v>430</v>
      </c>
      <c r="BC42" s="16" t="str">
        <f t="shared" si="1"/>
        <v>Tốt</v>
      </c>
      <c r="BD42" s="15" t="str">
        <f t="shared" si="2"/>
        <v>🟢 BÌNH THƯỜNG</v>
      </c>
    </row>
    <row r="43" spans="1:56" x14ac:dyDescent="0.25">
      <c r="A43" s="4">
        <v>35</v>
      </c>
      <c r="B43" s="10" t="s">
        <v>1250</v>
      </c>
      <c r="C43" s="4" t="s">
        <v>467</v>
      </c>
      <c r="D43" s="4" t="s">
        <v>429</v>
      </c>
      <c r="E43" s="11" t="s">
        <v>430</v>
      </c>
      <c r="F43" s="7">
        <f>SUMIFS(NhatKy_ViPham!K:K, NhatKy_ViPham!E:E, "10_Phap", NhatKy_ViPham!F:F, B43, NhatKy_ViPham!H:H, "L01")</f>
        <v>0</v>
      </c>
      <c r="G43" s="7">
        <f>SUMIFS(NhatKy_ViPham!K:K, NhatKy_ViPham!E:E, "10_Phap", NhatKy_ViPham!F:F, B43, NhatKy_ViPham!H:H, "L02")</f>
        <v>0</v>
      </c>
      <c r="H43" s="7">
        <f>SUMIFS(NhatKy_ViPham!K:K, NhatKy_ViPham!E:E, "10_Phap", NhatKy_ViPham!F:F, B43, NhatKy_ViPham!H:H, "L03")</f>
        <v>0</v>
      </c>
      <c r="I43" s="7">
        <f>SUMIFS(NhatKy_ViPham!K:K, NhatKy_ViPham!E:E, "10_Phap", NhatKy_ViPham!F:F, B43, NhatKy_ViPham!H:H, "L04")</f>
        <v>0</v>
      </c>
      <c r="J43" s="7">
        <f>SUMIFS(NhatKy_ViPham!K:K, NhatKy_ViPham!E:E, "10_Phap", NhatKy_ViPham!F:F, B43, NhatKy_ViPham!H:H, "L05")</f>
        <v>0</v>
      </c>
      <c r="K43" s="7">
        <f>SUMIFS(NhatKy_ViPham!K:K, NhatKy_ViPham!E:E, "10_Phap", NhatKy_ViPham!F:F, B43, NhatKy_ViPham!H:H, "L06")</f>
        <v>0</v>
      </c>
      <c r="L43" s="7">
        <f>SUMIFS(NhatKy_ViPham!K:K, NhatKy_ViPham!E:E, "10_Phap", NhatKy_ViPham!F:F, B43, NhatKy_ViPham!H:H, "L07")</f>
        <v>0</v>
      </c>
      <c r="M43" s="7">
        <f>SUMIFS(NhatKy_ViPham!K:K, NhatKy_ViPham!E:E, "10_Phap", NhatKy_ViPham!F:F, B43, NhatKy_ViPham!H:H, "L08")</f>
        <v>0</v>
      </c>
      <c r="N43" s="7">
        <f>SUMIFS(NhatKy_ViPham!K:K, NhatKy_ViPham!E:E, "10_Phap", NhatKy_ViPham!F:F, B43, NhatKy_ViPham!H:H, "L09")</f>
        <v>0</v>
      </c>
      <c r="O43" s="7">
        <f>SUMIFS(NhatKy_ViPham!K:K, NhatKy_ViPham!E:E, "10_Phap", NhatKy_ViPham!F:F, B43, NhatKy_ViPham!H:H, "L10")</f>
        <v>0</v>
      </c>
      <c r="P43" s="12">
        <f>SUMIFS(NhatKy_ViPham!J:J, NhatKy_ViPham!E:E, "10_Phap", NhatKy_ViPham!F:F, B43)</f>
        <v>0</v>
      </c>
      <c r="Q43" s="13">
        <f>SUMIFS(NhatKy_ViPham!K:K, NhatKy_ViPham!E:E, "10_Phap", NhatKy_ViPham!F:F, B43)</f>
        <v>0</v>
      </c>
      <c r="R43" s="7">
        <f>100 + SUMIFS(NhatKy_ViPham!J:J, NhatKy_ViPham!E:E, "10_Phap", NhatKy_ViPham!F:F, B43, NhatKy_ViPham!C:C, "T1") - SUMIFS(NhatKy_ViPham!K:K, NhatKy_ViPham!E:E, "10_Phap", NhatKy_ViPham!F:F, B43, NhatKy_ViPham!C:C, "T1")</f>
        <v>100</v>
      </c>
      <c r="S43" s="7">
        <f>100 + SUMIFS(NhatKy_ViPham!J:J, NhatKy_ViPham!E:E, "10_Phap", NhatKy_ViPham!F:F, B43, NhatKy_ViPham!C:C, "T2") - SUMIFS(NhatKy_ViPham!K:K, NhatKy_ViPham!E:E, "10_Phap", NhatKy_ViPham!F:F, B43, NhatKy_ViPham!C:C, "T2")</f>
        <v>100</v>
      </c>
      <c r="T43" s="7">
        <f>100 + SUMIFS(NhatKy_ViPham!J:J, NhatKy_ViPham!E:E, "10_Phap", NhatKy_ViPham!F:F, B43, NhatKy_ViPham!C:C, "T3") - SUMIFS(NhatKy_ViPham!K:K, NhatKy_ViPham!E:E, "10_Phap", NhatKy_ViPham!F:F, B43, NhatKy_ViPham!C:C, "T3")</f>
        <v>100</v>
      </c>
      <c r="U43" s="7">
        <f>100 + SUMIFS(NhatKy_ViPham!J:J, NhatKy_ViPham!E:E, "10_Phap", NhatKy_ViPham!F:F, B43, NhatKy_ViPham!C:C, "T4") - SUMIFS(NhatKy_ViPham!K:K, NhatKy_ViPham!E:E, "10_Phap", NhatKy_ViPham!F:F, B43, NhatKy_ViPham!C:C, "T4")</f>
        <v>100</v>
      </c>
      <c r="V43" s="7">
        <f>100 + SUMIFS(NhatKy_ViPham!J:J, NhatKy_ViPham!E:E, "10_Phap", NhatKy_ViPham!F:F, B43, NhatKy_ViPham!C:C, "T5") - SUMIFS(NhatKy_ViPham!K:K, NhatKy_ViPham!E:E, "10_Phap", NhatKy_ViPham!F:F, B43, NhatKy_ViPham!C:C, "T5")</f>
        <v>100</v>
      </c>
      <c r="W43" s="7">
        <f>100 + SUMIFS(NhatKy_ViPham!J:J, NhatKy_ViPham!E:E, "10_Phap", NhatKy_ViPham!F:F, B43, NhatKy_ViPham!C:C, "T6") - SUMIFS(NhatKy_ViPham!K:K, NhatKy_ViPham!E:E, "10_Phap", NhatKy_ViPham!F:F, B43, NhatKy_ViPham!C:C, "T6")</f>
        <v>100</v>
      </c>
      <c r="X43" s="7">
        <f>100 + SUMIFS(NhatKy_ViPham!J:J, NhatKy_ViPham!E:E, "10_Phap", NhatKy_ViPham!F:F, B43, NhatKy_ViPham!C:C, "T7") - SUMIFS(NhatKy_ViPham!K:K, NhatKy_ViPham!E:E, "10_Phap", NhatKy_ViPham!F:F, B43, NhatKy_ViPham!C:C, "T7")</f>
        <v>100</v>
      </c>
      <c r="Y43" s="7">
        <f>100 + SUMIFS(NhatKy_ViPham!J:J, NhatKy_ViPham!E:E, "10_Phap", NhatKy_ViPham!F:F, B43, NhatKy_ViPham!C:C, "T8") - SUMIFS(NhatKy_ViPham!K:K, NhatKy_ViPham!E:E, "10_Phap", NhatKy_ViPham!F:F, B43, NhatKy_ViPham!C:C, "T8")</f>
        <v>100</v>
      </c>
      <c r="Z43" s="7">
        <f>100 + SUMIFS(NhatKy_ViPham!J:J, NhatKy_ViPham!E:E, "10_Phap", NhatKy_ViPham!F:F, B43, NhatKy_ViPham!C:C, "T9") - SUMIFS(NhatKy_ViPham!K:K, NhatKy_ViPham!E:E, "10_Phap", NhatKy_ViPham!F:F, B43, NhatKy_ViPham!C:C, "T9")</f>
        <v>100</v>
      </c>
      <c r="AA43" s="7">
        <f>100 + SUMIFS(NhatKy_ViPham!J:J, NhatKy_ViPham!E:E, "10_Phap", NhatKy_ViPham!F:F, B43, NhatKy_ViPham!C:C, "T10") - SUMIFS(NhatKy_ViPham!K:K, NhatKy_ViPham!E:E, "10_Phap", NhatKy_ViPham!F:F, B43, NhatKy_ViPham!C:C, "T10")</f>
        <v>100</v>
      </c>
      <c r="AB43" s="7">
        <f>100 + SUMIFS(NhatKy_ViPham!J:J, NhatKy_ViPham!E:E, "10_Phap", NhatKy_ViPham!F:F, B43, NhatKy_ViPham!C:C, "T11") - SUMIFS(NhatKy_ViPham!K:K, NhatKy_ViPham!E:E, "10_Phap", NhatKy_ViPham!F:F, B43, NhatKy_ViPham!C:C, "T11")</f>
        <v>100</v>
      </c>
      <c r="AC43" s="7">
        <f>100 + SUMIFS(NhatKy_ViPham!J:J, NhatKy_ViPham!E:E, "10_Phap", NhatKy_ViPham!F:F, B43, NhatKy_ViPham!C:C, "T12") - SUMIFS(NhatKy_ViPham!K:K, NhatKy_ViPham!E:E, "10_Phap", NhatKy_ViPham!F:F, B43, NhatKy_ViPham!C:C, "T12")</f>
        <v>100</v>
      </c>
      <c r="AD43" s="7">
        <f>100 + SUMIFS(NhatKy_ViPham!J:J, NhatKy_ViPham!E:E, "10_Phap", NhatKy_ViPham!F:F, B43, NhatKy_ViPham!C:C, "T13") - SUMIFS(NhatKy_ViPham!K:K, NhatKy_ViPham!E:E, "10_Phap", NhatKy_ViPham!F:F, B43, NhatKy_ViPham!C:C, "T13")</f>
        <v>100</v>
      </c>
      <c r="AE43" s="7">
        <f>100 + SUMIFS(NhatKy_ViPham!J:J, NhatKy_ViPham!E:E, "10_Phap", NhatKy_ViPham!F:F, B43, NhatKy_ViPham!C:C, "T14") - SUMIFS(NhatKy_ViPham!K:K, NhatKy_ViPham!E:E, "10_Phap", NhatKy_ViPham!F:F, B43, NhatKy_ViPham!C:C, "T14")</f>
        <v>100</v>
      </c>
      <c r="AF43" s="7">
        <f>100 + SUMIFS(NhatKy_ViPham!J:J, NhatKy_ViPham!E:E, "10_Phap", NhatKy_ViPham!F:F, B43, NhatKy_ViPham!C:C, "T15") - SUMIFS(NhatKy_ViPham!K:K, NhatKy_ViPham!E:E, "10_Phap", NhatKy_ViPham!F:F, B43, NhatKy_ViPham!C:C, "T15")</f>
        <v>100</v>
      </c>
      <c r="AG43" s="7">
        <f>100 + SUMIFS(NhatKy_ViPham!J:J, NhatKy_ViPham!E:E, "10_Phap", NhatKy_ViPham!F:F, B43, NhatKy_ViPham!C:C, "T16") - SUMIFS(NhatKy_ViPham!K:K, NhatKy_ViPham!E:E, "10_Phap", NhatKy_ViPham!F:F, B43, NhatKy_ViPham!C:C, "T16")</f>
        <v>100</v>
      </c>
      <c r="AH43" s="7">
        <f>100 + SUMIFS(NhatKy_ViPham!J:J, NhatKy_ViPham!E:E, "10_Phap", NhatKy_ViPham!F:F, B43, NhatKy_ViPham!C:C, "T17") - SUMIFS(NhatKy_ViPham!K:K, NhatKy_ViPham!E:E, "10_Phap", NhatKy_ViPham!F:F, B43, NhatKy_ViPham!C:C, "T17")</f>
        <v>100</v>
      </c>
      <c r="AI43" s="7">
        <f>100 + SUMIFS(NhatKy_ViPham!J:J, NhatKy_ViPham!E:E, "10_Phap", NhatKy_ViPham!F:F, B43, NhatKy_ViPham!C:C, "T18") - SUMIFS(NhatKy_ViPham!K:K, NhatKy_ViPham!E:E, "10_Phap", NhatKy_ViPham!F:F, B43, NhatKy_ViPham!C:C, "T18")</f>
        <v>100</v>
      </c>
      <c r="AJ43" s="7">
        <f>100 + SUMIFS(NhatKy_ViPham!J:J, NhatKy_ViPham!E:E, "10_Phap", NhatKy_ViPham!F:F, B43, NhatKy_ViPham!C:C, "T19") - SUMIFS(NhatKy_ViPham!K:K, NhatKy_ViPham!E:E, "10_Phap", NhatKy_ViPham!F:F, B43, NhatKy_ViPham!C:C, "T19")</f>
        <v>100</v>
      </c>
      <c r="AK43" s="7">
        <f>100 + SUMIFS(NhatKy_ViPham!J:J, NhatKy_ViPham!E:E, "10_Phap", NhatKy_ViPham!F:F, B43, NhatKy_ViPham!C:C, "T20") - SUMIFS(NhatKy_ViPham!K:K, NhatKy_ViPham!E:E, "10_Phap", NhatKy_ViPham!F:F, B43, NhatKy_ViPham!C:C, "T20")</f>
        <v>100</v>
      </c>
      <c r="AL43" s="7">
        <f>100 + SUMIFS(NhatKy_ViPham!J:J, NhatKy_ViPham!E:E, "10_Phap", NhatKy_ViPham!F:F, B43, NhatKy_ViPham!C:C, "T21") - SUMIFS(NhatKy_ViPham!K:K, NhatKy_ViPham!E:E, "10_Phap", NhatKy_ViPham!F:F, B43, NhatKy_ViPham!C:C, "T21")</f>
        <v>100</v>
      </c>
      <c r="AM43" s="7">
        <f>100 + SUMIFS(NhatKy_ViPham!J:J, NhatKy_ViPham!E:E, "10_Phap", NhatKy_ViPham!F:F, B43, NhatKy_ViPham!C:C, "T22") - SUMIFS(NhatKy_ViPham!K:K, NhatKy_ViPham!E:E, "10_Phap", NhatKy_ViPham!F:F, B43, NhatKy_ViPham!C:C, "T22")</f>
        <v>100</v>
      </c>
      <c r="AN43" s="7">
        <f>100 + SUMIFS(NhatKy_ViPham!J:J, NhatKy_ViPham!E:E, "10_Phap", NhatKy_ViPham!F:F, B43, NhatKy_ViPham!C:C, "T23") - SUMIFS(NhatKy_ViPham!K:K, NhatKy_ViPham!E:E, "10_Phap", NhatKy_ViPham!F:F, B43, NhatKy_ViPham!C:C, "T23")</f>
        <v>100</v>
      </c>
      <c r="AO43" s="7">
        <f>100 + SUMIFS(NhatKy_ViPham!J:J, NhatKy_ViPham!E:E, "10_Phap", NhatKy_ViPham!F:F, B43, NhatKy_ViPham!C:C, "T24") - SUMIFS(NhatKy_ViPham!K:K, NhatKy_ViPham!E:E, "10_Phap", NhatKy_ViPham!F:F, B43, NhatKy_ViPham!C:C, "T24")</f>
        <v>100</v>
      </c>
      <c r="AP43" s="7">
        <f>100 + SUMIFS(NhatKy_ViPham!J:J, NhatKy_ViPham!E:E, "10_Phap", NhatKy_ViPham!F:F, B43, NhatKy_ViPham!C:C, "T25") - SUMIFS(NhatKy_ViPham!K:K, NhatKy_ViPham!E:E, "10_Phap", NhatKy_ViPham!F:F, B43, NhatKy_ViPham!C:C, "T25")</f>
        <v>100</v>
      </c>
      <c r="AQ43" s="7">
        <f>100 + SUMIFS(NhatKy_ViPham!J:J, NhatKy_ViPham!E:E, "10_Phap", NhatKy_ViPham!F:F, B43, NhatKy_ViPham!C:C, "T26") - SUMIFS(NhatKy_ViPham!K:K, NhatKy_ViPham!E:E, "10_Phap", NhatKy_ViPham!F:F, B43, NhatKy_ViPham!C:C, "T26")</f>
        <v>100</v>
      </c>
      <c r="AR43" s="7">
        <f>100 + SUMIFS(NhatKy_ViPham!J:J, NhatKy_ViPham!E:E, "10_Phap", NhatKy_ViPham!F:F, B43, NhatKy_ViPham!C:C, "T27") - SUMIFS(NhatKy_ViPham!K:K, NhatKy_ViPham!E:E, "10_Phap", NhatKy_ViPham!F:F, B43, NhatKy_ViPham!C:C, "T27")</f>
        <v>100</v>
      </c>
      <c r="AS43" s="7">
        <f>100 + SUMIFS(NhatKy_ViPham!J:J, NhatKy_ViPham!E:E, "10_Phap", NhatKy_ViPham!F:F, B43, NhatKy_ViPham!C:C, "T28") - SUMIFS(NhatKy_ViPham!K:K, NhatKy_ViPham!E:E, "10_Phap", NhatKy_ViPham!F:F, B43, NhatKy_ViPham!C:C, "T28")</f>
        <v>100</v>
      </c>
      <c r="AT43" s="7">
        <f>100 + SUMIFS(NhatKy_ViPham!J:J, NhatKy_ViPham!E:E, "10_Phap", NhatKy_ViPham!F:F, B43, NhatKy_ViPham!C:C, "T29") - SUMIFS(NhatKy_ViPham!K:K, NhatKy_ViPham!E:E, "10_Phap", NhatKy_ViPham!F:F, B43, NhatKy_ViPham!C:C, "T29")</f>
        <v>100</v>
      </c>
      <c r="AU43" s="7">
        <f>100 + SUMIFS(NhatKy_ViPham!J:J, NhatKy_ViPham!E:E, "10_Phap", NhatKy_ViPham!F:F, B43, NhatKy_ViPham!C:C, "T30") - SUMIFS(NhatKy_ViPham!K:K, NhatKy_ViPham!E:E, "10_Phap", NhatKy_ViPham!F:F, B43, NhatKy_ViPham!C:C, "T30")</f>
        <v>100</v>
      </c>
      <c r="AV43" s="7">
        <f>100 + SUMIFS(NhatKy_ViPham!J:J, NhatKy_ViPham!E:E, "10_Phap", NhatKy_ViPham!F:F, B43, NhatKy_ViPham!C:C, "T31") - SUMIFS(NhatKy_ViPham!K:K, NhatKy_ViPham!E:E, "10_Phap", NhatKy_ViPham!F:F, B43, NhatKy_ViPham!C:C, "T31")</f>
        <v>100</v>
      </c>
      <c r="AW43" s="7">
        <f>100 + SUMIFS(NhatKy_ViPham!J:J, NhatKy_ViPham!E:E, "10_Phap", NhatKy_ViPham!F:F, B43, NhatKy_ViPham!C:C, "T32") - SUMIFS(NhatKy_ViPham!K:K, NhatKy_ViPham!E:E, "10_Phap", NhatKy_ViPham!F:F, B43, NhatKy_ViPham!C:C, "T32")</f>
        <v>100</v>
      </c>
      <c r="AX43" s="7">
        <f>100 + SUMIFS(NhatKy_ViPham!J:J, NhatKy_ViPham!E:E, "10_Phap", NhatKy_ViPham!F:F, B43, NhatKy_ViPham!C:C, "T33") - SUMIFS(NhatKy_ViPham!K:K, NhatKy_ViPham!E:E, "10_Phap", NhatKy_ViPham!F:F, B43, NhatKy_ViPham!C:C, "T33")</f>
        <v>100</v>
      </c>
      <c r="AY43" s="7">
        <f>100 + SUMIFS(NhatKy_ViPham!J:J, NhatKy_ViPham!E:E, "10_Phap", NhatKy_ViPham!F:F, B43, NhatKy_ViPham!C:C, "T34") - SUMIFS(NhatKy_ViPham!K:K, NhatKy_ViPham!E:E, "10_Phap", NhatKy_ViPham!F:F, B43, NhatKy_ViPham!C:C, "T34")</f>
        <v>100</v>
      </c>
      <c r="AZ43" s="7">
        <f>100 + SUMIFS(NhatKy_ViPham!J:J, NhatKy_ViPham!E:E, "10_Phap", NhatKy_ViPham!F:F, B43, NhatKy_ViPham!C:C, "T35") - SUMIFS(NhatKy_ViPham!K:K, NhatKy_ViPham!E:E, "10_Phap", NhatKy_ViPham!F:F, B43, NhatKy_ViPham!C:C, "T35")</f>
        <v>100</v>
      </c>
      <c r="BA43" s="12">
        <f t="shared" si="0"/>
        <v>100</v>
      </c>
      <c r="BB43" s="11" t="s">
        <v>430</v>
      </c>
      <c r="BC43" s="14" t="str">
        <f t="shared" si="1"/>
        <v>Tốt</v>
      </c>
      <c r="BD43" s="10" t="str">
        <f t="shared" si="2"/>
        <v>🟢 BÌNH THƯỜNG</v>
      </c>
    </row>
  </sheetData>
  <mergeCells count="42">
    <mergeCell ref="A4:B4"/>
    <mergeCell ref="G4:H4"/>
    <mergeCell ref="BB7:BB8"/>
    <mergeCell ref="I4:J4"/>
    <mergeCell ref="BD7:BD8"/>
    <mergeCell ref="B7:B8"/>
    <mergeCell ref="F7:F8"/>
    <mergeCell ref="L7:L8"/>
    <mergeCell ref="K4:L4"/>
    <mergeCell ref="N7:N8"/>
    <mergeCell ref="BC7:BC8"/>
    <mergeCell ref="C4:D4"/>
    <mergeCell ref="AX7:AZ7"/>
    <mergeCell ref="E4:F4"/>
    <mergeCell ref="D7:D8"/>
    <mergeCell ref="AT7:AW7"/>
    <mergeCell ref="AH7:AK7"/>
    <mergeCell ref="BA7:BA8"/>
    <mergeCell ref="M7:M8"/>
    <mergeCell ref="AP7:AS7"/>
    <mergeCell ref="AL7:AO7"/>
    <mergeCell ref="O7:O8"/>
    <mergeCell ref="Q7:Q8"/>
    <mergeCell ref="R7:U7"/>
    <mergeCell ref="Z7:AC7"/>
    <mergeCell ref="V7:Y7"/>
    <mergeCell ref="P7:P8"/>
    <mergeCell ref="A7:A8"/>
    <mergeCell ref="G7:G8"/>
    <mergeCell ref="I7:I8"/>
    <mergeCell ref="A5:B5"/>
    <mergeCell ref="AD7:AG7"/>
    <mergeCell ref="I5:J5"/>
    <mergeCell ref="E7:E8"/>
    <mergeCell ref="K7:K8"/>
    <mergeCell ref="E5:F5"/>
    <mergeCell ref="K5:L5"/>
    <mergeCell ref="H7:H8"/>
    <mergeCell ref="J7:J8"/>
    <mergeCell ref="G5:H5"/>
    <mergeCell ref="C7:C8"/>
    <mergeCell ref="C5:D5"/>
  </mergeCells>
  <dataValidations count="1">
    <dataValidation type="list" allowBlank="1" sqref="E9:E43 BB9:BB43" xr:uid="{00000000-0002-0000-1300-000000000000}">
      <formula1>"Không,Có"</formula1>
    </dataValidation>
  </dataValidations>
  <hyperlinks>
    <hyperlink ref="AX1" location="'TOC_HuongDan'!A1" display="🏠 về Mục Lục" xr:uid="{00000000-0004-0000-1300-000000000000}"/>
    <hyperlink ref="AX2" location="'NhatKy_ViPham'!A4" display="📋 Nhật Ký Vi Phạm Lớp 10_Phap" xr:uid="{00000000-0004-0000-1300-000001000000}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D43"/>
  <sheetViews>
    <sheetView showGridLines="0" workbookViewId="0"/>
  </sheetViews>
  <sheetFormatPr defaultRowHeight="15" x14ac:dyDescent="0.25"/>
  <cols>
    <col min="1" max="1" width="6" customWidth="1"/>
    <col min="2" max="2" width="25" customWidth="1"/>
    <col min="3" max="3" width="12" customWidth="1"/>
    <col min="4" max="5" width="10" customWidth="1"/>
    <col min="6" max="17" width="16" customWidth="1"/>
    <col min="18" max="52" width="7" customWidth="1"/>
    <col min="53" max="55" width="14" customWidth="1"/>
    <col min="56" max="56" width="22" customWidth="1"/>
  </cols>
  <sheetData>
    <row r="1" spans="1:56" ht="21" x14ac:dyDescent="0.35">
      <c r="A1" s="1" t="s">
        <v>1251</v>
      </c>
      <c r="AX1" s="8" t="s">
        <v>358</v>
      </c>
    </row>
    <row r="2" spans="1:56" x14ac:dyDescent="0.25">
      <c r="A2" s="2" t="s">
        <v>1252</v>
      </c>
      <c r="AX2" s="8" t="s">
        <v>1253</v>
      </c>
    </row>
    <row r="4" spans="1:56" x14ac:dyDescent="0.25">
      <c r="A4" s="55" t="s">
        <v>361</v>
      </c>
      <c r="B4" s="50"/>
      <c r="C4" s="55" t="s">
        <v>362</v>
      </c>
      <c r="D4" s="50"/>
      <c r="E4" s="55" t="s">
        <v>363</v>
      </c>
      <c r="F4" s="50"/>
      <c r="G4" s="55" t="s">
        <v>364</v>
      </c>
      <c r="H4" s="50"/>
      <c r="I4" s="55" t="s">
        <v>365</v>
      </c>
      <c r="J4" s="50"/>
      <c r="K4" s="55" t="s">
        <v>366</v>
      </c>
      <c r="L4" s="50"/>
    </row>
    <row r="5" spans="1:56" x14ac:dyDescent="0.25">
      <c r="A5" s="49">
        <f>COUNTA(A9:A43)</f>
        <v>35</v>
      </c>
      <c r="B5" s="50"/>
      <c r="C5" s="53">
        <f>COUNTIF(BC9:BC43, "Tốt")</f>
        <v>35</v>
      </c>
      <c r="D5" s="50"/>
      <c r="E5" s="49">
        <f>COUNTIF(BC9:BC43, "Khá")</f>
        <v>0</v>
      </c>
      <c r="F5" s="50"/>
      <c r="G5" s="49">
        <f>COUNTIF(BC9:BC43, "Đạt")</f>
        <v>0</v>
      </c>
      <c r="H5" s="50"/>
      <c r="I5" s="52">
        <f>COUNTIF(BC9:BC43, "Chưa đạt")</f>
        <v>0</v>
      </c>
      <c r="J5" s="50"/>
      <c r="K5" s="53">
        <f>ROUND(AVERAGE(BA9:BA43), 1)</f>
        <v>100</v>
      </c>
      <c r="L5" s="50"/>
    </row>
    <row r="7" spans="1:56" x14ac:dyDescent="0.25">
      <c r="A7" s="46" t="s">
        <v>3</v>
      </c>
      <c r="B7" s="46" t="s">
        <v>303</v>
      </c>
      <c r="C7" s="46" t="s">
        <v>367</v>
      </c>
      <c r="D7" s="46" t="s">
        <v>368</v>
      </c>
      <c r="E7" s="46" t="s">
        <v>369</v>
      </c>
      <c r="F7" s="48" t="s">
        <v>370</v>
      </c>
      <c r="G7" s="48" t="s">
        <v>371</v>
      </c>
      <c r="H7" s="48" t="s">
        <v>372</v>
      </c>
      <c r="I7" s="48" t="s">
        <v>373</v>
      </c>
      <c r="J7" s="48" t="s">
        <v>374</v>
      </c>
      <c r="K7" s="48" t="s">
        <v>375</v>
      </c>
      <c r="L7" s="48" t="s">
        <v>376</v>
      </c>
      <c r="M7" s="48" t="s">
        <v>377</v>
      </c>
      <c r="N7" s="48" t="s">
        <v>378</v>
      </c>
      <c r="O7" s="48" t="s">
        <v>379</v>
      </c>
      <c r="P7" s="54" t="s">
        <v>380</v>
      </c>
      <c r="Q7" s="48" t="s">
        <v>381</v>
      </c>
      <c r="R7" s="46" t="s">
        <v>382</v>
      </c>
      <c r="S7" s="51"/>
      <c r="T7" s="51"/>
      <c r="U7" s="51"/>
      <c r="V7" s="46" t="s">
        <v>383</v>
      </c>
      <c r="W7" s="51"/>
      <c r="X7" s="51"/>
      <c r="Y7" s="51"/>
      <c r="Z7" s="46" t="s">
        <v>384</v>
      </c>
      <c r="AA7" s="51"/>
      <c r="AB7" s="51"/>
      <c r="AC7" s="51"/>
      <c r="AD7" s="46" t="s">
        <v>385</v>
      </c>
      <c r="AE7" s="51"/>
      <c r="AF7" s="51"/>
      <c r="AG7" s="51"/>
      <c r="AH7" s="46" t="s">
        <v>386</v>
      </c>
      <c r="AI7" s="51"/>
      <c r="AJ7" s="51"/>
      <c r="AK7" s="51"/>
      <c r="AL7" s="46" t="s">
        <v>387</v>
      </c>
      <c r="AM7" s="51"/>
      <c r="AN7" s="51"/>
      <c r="AO7" s="51"/>
      <c r="AP7" s="46" t="s">
        <v>388</v>
      </c>
      <c r="AQ7" s="51"/>
      <c r="AR7" s="51"/>
      <c r="AS7" s="51"/>
      <c r="AT7" s="46" t="s">
        <v>389</v>
      </c>
      <c r="AU7" s="51"/>
      <c r="AV7" s="51"/>
      <c r="AW7" s="51"/>
      <c r="AX7" s="46" t="s">
        <v>390</v>
      </c>
      <c r="AY7" s="51"/>
      <c r="AZ7" s="51"/>
      <c r="BA7" s="46" t="s">
        <v>391</v>
      </c>
      <c r="BB7" s="46" t="s">
        <v>392</v>
      </c>
      <c r="BC7" s="46" t="s">
        <v>393</v>
      </c>
      <c r="BD7" s="46" t="s">
        <v>394</v>
      </c>
    </row>
    <row r="8" spans="1:56" x14ac:dyDescent="0.25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9" t="s">
        <v>311</v>
      </c>
      <c r="S8" s="9" t="s">
        <v>348</v>
      </c>
      <c r="T8" s="9" t="s">
        <v>395</v>
      </c>
      <c r="U8" s="9" t="s">
        <v>396</v>
      </c>
      <c r="V8" s="9" t="s">
        <v>397</v>
      </c>
      <c r="W8" s="9" t="s">
        <v>398</v>
      </c>
      <c r="X8" s="9" t="s">
        <v>399</v>
      </c>
      <c r="Y8" s="9" t="s">
        <v>400</v>
      </c>
      <c r="Z8" s="9" t="s">
        <v>401</v>
      </c>
      <c r="AA8" s="9" t="s">
        <v>402</v>
      </c>
      <c r="AB8" s="9" t="s">
        <v>403</v>
      </c>
      <c r="AC8" s="9" t="s">
        <v>404</v>
      </c>
      <c r="AD8" s="9" t="s">
        <v>405</v>
      </c>
      <c r="AE8" s="9" t="s">
        <v>406</v>
      </c>
      <c r="AF8" s="9" t="s">
        <v>407</v>
      </c>
      <c r="AG8" s="9" t="s">
        <v>408</v>
      </c>
      <c r="AH8" s="9" t="s">
        <v>409</v>
      </c>
      <c r="AI8" s="9" t="s">
        <v>410</v>
      </c>
      <c r="AJ8" s="9" t="s">
        <v>411</v>
      </c>
      <c r="AK8" s="9" t="s">
        <v>412</v>
      </c>
      <c r="AL8" s="9" t="s">
        <v>413</v>
      </c>
      <c r="AM8" s="9" t="s">
        <v>414</v>
      </c>
      <c r="AN8" s="9" t="s">
        <v>415</v>
      </c>
      <c r="AO8" s="9" t="s">
        <v>416</v>
      </c>
      <c r="AP8" s="9" t="s">
        <v>417</v>
      </c>
      <c r="AQ8" s="9" t="s">
        <v>418</v>
      </c>
      <c r="AR8" s="9" t="s">
        <v>419</v>
      </c>
      <c r="AS8" s="9" t="s">
        <v>420</v>
      </c>
      <c r="AT8" s="9" t="s">
        <v>421</v>
      </c>
      <c r="AU8" s="9" t="s">
        <v>422</v>
      </c>
      <c r="AV8" s="9" t="s">
        <v>423</v>
      </c>
      <c r="AW8" s="9" t="s">
        <v>424</v>
      </c>
      <c r="AX8" s="9" t="s">
        <v>425</v>
      </c>
      <c r="AY8" s="9" t="s">
        <v>426</v>
      </c>
      <c r="AZ8" s="9" t="s">
        <v>427</v>
      </c>
      <c r="BA8" s="47"/>
      <c r="BB8" s="47"/>
      <c r="BC8" s="47"/>
      <c r="BD8" s="47"/>
    </row>
    <row r="9" spans="1:56" x14ac:dyDescent="0.25">
      <c r="A9" s="4">
        <v>1</v>
      </c>
      <c r="B9" s="10" t="s">
        <v>1254</v>
      </c>
      <c r="C9" s="4" t="s">
        <v>714</v>
      </c>
      <c r="D9" s="4" t="s">
        <v>429</v>
      </c>
      <c r="E9" s="11" t="s">
        <v>430</v>
      </c>
      <c r="F9" s="7">
        <f>SUMIFS(NhatKy_ViPham!K:K, NhatKy_ViPham!E:E, "10_Trung", NhatKy_ViPham!F:F, B9, NhatKy_ViPham!H:H, "L01")</f>
        <v>0</v>
      </c>
      <c r="G9" s="7">
        <f>SUMIFS(NhatKy_ViPham!K:K, NhatKy_ViPham!E:E, "10_Trung", NhatKy_ViPham!F:F, B9, NhatKy_ViPham!H:H, "L02")</f>
        <v>0</v>
      </c>
      <c r="H9" s="7">
        <f>SUMIFS(NhatKy_ViPham!K:K, NhatKy_ViPham!E:E, "10_Trung", NhatKy_ViPham!F:F, B9, NhatKy_ViPham!H:H, "L03")</f>
        <v>0</v>
      </c>
      <c r="I9" s="7">
        <f>SUMIFS(NhatKy_ViPham!K:K, NhatKy_ViPham!E:E, "10_Trung", NhatKy_ViPham!F:F, B9, NhatKy_ViPham!H:H, "L04")</f>
        <v>0</v>
      </c>
      <c r="J9" s="7">
        <f>SUMIFS(NhatKy_ViPham!K:K, NhatKy_ViPham!E:E, "10_Trung", NhatKy_ViPham!F:F, B9, NhatKy_ViPham!H:H, "L05")</f>
        <v>0</v>
      </c>
      <c r="K9" s="7">
        <f>SUMIFS(NhatKy_ViPham!K:K, NhatKy_ViPham!E:E, "10_Trung", NhatKy_ViPham!F:F, B9, NhatKy_ViPham!H:H, "L06")</f>
        <v>0</v>
      </c>
      <c r="L9" s="7">
        <f>SUMIFS(NhatKy_ViPham!K:K, NhatKy_ViPham!E:E, "10_Trung", NhatKy_ViPham!F:F, B9, NhatKy_ViPham!H:H, "L07")</f>
        <v>0</v>
      </c>
      <c r="M9" s="7">
        <f>SUMIFS(NhatKy_ViPham!K:K, NhatKy_ViPham!E:E, "10_Trung", NhatKy_ViPham!F:F, B9, NhatKy_ViPham!H:H, "L08")</f>
        <v>0</v>
      </c>
      <c r="N9" s="7">
        <f>SUMIFS(NhatKy_ViPham!K:K, NhatKy_ViPham!E:E, "10_Trung", NhatKy_ViPham!F:F, B9, NhatKy_ViPham!H:H, "L09")</f>
        <v>0</v>
      </c>
      <c r="O9" s="7">
        <f>SUMIFS(NhatKy_ViPham!K:K, NhatKy_ViPham!E:E, "10_Trung", NhatKy_ViPham!F:F, B9, NhatKy_ViPham!H:H, "L10")</f>
        <v>0</v>
      </c>
      <c r="P9" s="12">
        <f>SUMIFS(NhatKy_ViPham!J:J, NhatKy_ViPham!E:E, "10_Trung", NhatKy_ViPham!F:F, B9)</f>
        <v>0</v>
      </c>
      <c r="Q9" s="13">
        <f>SUMIFS(NhatKy_ViPham!K:K, NhatKy_ViPham!E:E, "10_Trung", NhatKy_ViPham!F:F, B9)</f>
        <v>0</v>
      </c>
      <c r="R9" s="7">
        <f>100 + SUMIFS(NhatKy_ViPham!J:J, NhatKy_ViPham!E:E, "10_Trung", NhatKy_ViPham!F:F, B9, NhatKy_ViPham!C:C, "T1") - SUMIFS(NhatKy_ViPham!K:K, NhatKy_ViPham!E:E, "10_Trung", NhatKy_ViPham!F:F, B9, NhatKy_ViPham!C:C, "T1")</f>
        <v>100</v>
      </c>
      <c r="S9" s="7">
        <f>100 + SUMIFS(NhatKy_ViPham!J:J, NhatKy_ViPham!E:E, "10_Trung", NhatKy_ViPham!F:F, B9, NhatKy_ViPham!C:C, "T2") - SUMIFS(NhatKy_ViPham!K:K, NhatKy_ViPham!E:E, "10_Trung", NhatKy_ViPham!F:F, B9, NhatKy_ViPham!C:C, "T2")</f>
        <v>100</v>
      </c>
      <c r="T9" s="7">
        <f>100 + SUMIFS(NhatKy_ViPham!J:J, NhatKy_ViPham!E:E, "10_Trung", NhatKy_ViPham!F:F, B9, NhatKy_ViPham!C:C, "T3") - SUMIFS(NhatKy_ViPham!K:K, NhatKy_ViPham!E:E, "10_Trung", NhatKy_ViPham!F:F, B9, NhatKy_ViPham!C:C, "T3")</f>
        <v>100</v>
      </c>
      <c r="U9" s="7">
        <f>100 + SUMIFS(NhatKy_ViPham!J:J, NhatKy_ViPham!E:E, "10_Trung", NhatKy_ViPham!F:F, B9, NhatKy_ViPham!C:C, "T4") - SUMIFS(NhatKy_ViPham!K:K, NhatKy_ViPham!E:E, "10_Trung", NhatKy_ViPham!F:F, B9, NhatKy_ViPham!C:C, "T4")</f>
        <v>100</v>
      </c>
      <c r="V9" s="7">
        <f>100 + SUMIFS(NhatKy_ViPham!J:J, NhatKy_ViPham!E:E, "10_Trung", NhatKy_ViPham!F:F, B9, NhatKy_ViPham!C:C, "T5") - SUMIFS(NhatKy_ViPham!K:K, NhatKy_ViPham!E:E, "10_Trung", NhatKy_ViPham!F:F, B9, NhatKy_ViPham!C:C, "T5")</f>
        <v>100</v>
      </c>
      <c r="W9" s="7">
        <f>100 + SUMIFS(NhatKy_ViPham!J:J, NhatKy_ViPham!E:E, "10_Trung", NhatKy_ViPham!F:F, B9, NhatKy_ViPham!C:C, "T6") - SUMIFS(NhatKy_ViPham!K:K, NhatKy_ViPham!E:E, "10_Trung", NhatKy_ViPham!F:F, B9, NhatKy_ViPham!C:C, "T6")</f>
        <v>100</v>
      </c>
      <c r="X9" s="7">
        <f>100 + SUMIFS(NhatKy_ViPham!J:J, NhatKy_ViPham!E:E, "10_Trung", NhatKy_ViPham!F:F, B9, NhatKy_ViPham!C:C, "T7") - SUMIFS(NhatKy_ViPham!K:K, NhatKy_ViPham!E:E, "10_Trung", NhatKy_ViPham!F:F, B9, NhatKy_ViPham!C:C, "T7")</f>
        <v>100</v>
      </c>
      <c r="Y9" s="7">
        <f>100 + SUMIFS(NhatKy_ViPham!J:J, NhatKy_ViPham!E:E, "10_Trung", NhatKy_ViPham!F:F, B9, NhatKy_ViPham!C:C, "T8") - SUMIFS(NhatKy_ViPham!K:K, NhatKy_ViPham!E:E, "10_Trung", NhatKy_ViPham!F:F, B9, NhatKy_ViPham!C:C, "T8")</f>
        <v>100</v>
      </c>
      <c r="Z9" s="7">
        <f>100 + SUMIFS(NhatKy_ViPham!J:J, NhatKy_ViPham!E:E, "10_Trung", NhatKy_ViPham!F:F, B9, NhatKy_ViPham!C:C, "T9") - SUMIFS(NhatKy_ViPham!K:K, NhatKy_ViPham!E:E, "10_Trung", NhatKy_ViPham!F:F, B9, NhatKy_ViPham!C:C, "T9")</f>
        <v>100</v>
      </c>
      <c r="AA9" s="7">
        <f>100 + SUMIFS(NhatKy_ViPham!J:J, NhatKy_ViPham!E:E, "10_Trung", NhatKy_ViPham!F:F, B9, NhatKy_ViPham!C:C, "T10") - SUMIFS(NhatKy_ViPham!K:K, NhatKy_ViPham!E:E, "10_Trung", NhatKy_ViPham!F:F, B9, NhatKy_ViPham!C:C, "T10")</f>
        <v>100</v>
      </c>
      <c r="AB9" s="7">
        <f>100 + SUMIFS(NhatKy_ViPham!J:J, NhatKy_ViPham!E:E, "10_Trung", NhatKy_ViPham!F:F, B9, NhatKy_ViPham!C:C, "T11") - SUMIFS(NhatKy_ViPham!K:K, NhatKy_ViPham!E:E, "10_Trung", NhatKy_ViPham!F:F, B9, NhatKy_ViPham!C:C, "T11")</f>
        <v>100</v>
      </c>
      <c r="AC9" s="7">
        <f>100 + SUMIFS(NhatKy_ViPham!J:J, NhatKy_ViPham!E:E, "10_Trung", NhatKy_ViPham!F:F, B9, NhatKy_ViPham!C:C, "T12") - SUMIFS(NhatKy_ViPham!K:K, NhatKy_ViPham!E:E, "10_Trung", NhatKy_ViPham!F:F, B9, NhatKy_ViPham!C:C, "T12")</f>
        <v>100</v>
      </c>
      <c r="AD9" s="7">
        <f>100 + SUMIFS(NhatKy_ViPham!J:J, NhatKy_ViPham!E:E, "10_Trung", NhatKy_ViPham!F:F, B9, NhatKy_ViPham!C:C, "T13") - SUMIFS(NhatKy_ViPham!K:K, NhatKy_ViPham!E:E, "10_Trung", NhatKy_ViPham!F:F, B9, NhatKy_ViPham!C:C, "T13")</f>
        <v>100</v>
      </c>
      <c r="AE9" s="7">
        <f>100 + SUMIFS(NhatKy_ViPham!J:J, NhatKy_ViPham!E:E, "10_Trung", NhatKy_ViPham!F:F, B9, NhatKy_ViPham!C:C, "T14") - SUMIFS(NhatKy_ViPham!K:K, NhatKy_ViPham!E:E, "10_Trung", NhatKy_ViPham!F:F, B9, NhatKy_ViPham!C:C, "T14")</f>
        <v>100</v>
      </c>
      <c r="AF9" s="7">
        <f>100 + SUMIFS(NhatKy_ViPham!J:J, NhatKy_ViPham!E:E, "10_Trung", NhatKy_ViPham!F:F, B9, NhatKy_ViPham!C:C, "T15") - SUMIFS(NhatKy_ViPham!K:K, NhatKy_ViPham!E:E, "10_Trung", NhatKy_ViPham!F:F, B9, NhatKy_ViPham!C:C, "T15")</f>
        <v>100</v>
      </c>
      <c r="AG9" s="7">
        <f>100 + SUMIFS(NhatKy_ViPham!J:J, NhatKy_ViPham!E:E, "10_Trung", NhatKy_ViPham!F:F, B9, NhatKy_ViPham!C:C, "T16") - SUMIFS(NhatKy_ViPham!K:K, NhatKy_ViPham!E:E, "10_Trung", NhatKy_ViPham!F:F, B9, NhatKy_ViPham!C:C, "T16")</f>
        <v>100</v>
      </c>
      <c r="AH9" s="7">
        <f>100 + SUMIFS(NhatKy_ViPham!J:J, NhatKy_ViPham!E:E, "10_Trung", NhatKy_ViPham!F:F, B9, NhatKy_ViPham!C:C, "T17") - SUMIFS(NhatKy_ViPham!K:K, NhatKy_ViPham!E:E, "10_Trung", NhatKy_ViPham!F:F, B9, NhatKy_ViPham!C:C, "T17")</f>
        <v>100</v>
      </c>
      <c r="AI9" s="7">
        <f>100 + SUMIFS(NhatKy_ViPham!J:J, NhatKy_ViPham!E:E, "10_Trung", NhatKy_ViPham!F:F, B9, NhatKy_ViPham!C:C, "T18") - SUMIFS(NhatKy_ViPham!K:K, NhatKy_ViPham!E:E, "10_Trung", NhatKy_ViPham!F:F, B9, NhatKy_ViPham!C:C, "T18")</f>
        <v>100</v>
      </c>
      <c r="AJ9" s="7">
        <f>100 + SUMIFS(NhatKy_ViPham!J:J, NhatKy_ViPham!E:E, "10_Trung", NhatKy_ViPham!F:F, B9, NhatKy_ViPham!C:C, "T19") - SUMIFS(NhatKy_ViPham!K:K, NhatKy_ViPham!E:E, "10_Trung", NhatKy_ViPham!F:F, B9, NhatKy_ViPham!C:C, "T19")</f>
        <v>100</v>
      </c>
      <c r="AK9" s="7">
        <f>100 + SUMIFS(NhatKy_ViPham!J:J, NhatKy_ViPham!E:E, "10_Trung", NhatKy_ViPham!F:F, B9, NhatKy_ViPham!C:C, "T20") - SUMIFS(NhatKy_ViPham!K:K, NhatKy_ViPham!E:E, "10_Trung", NhatKy_ViPham!F:F, B9, NhatKy_ViPham!C:C, "T20")</f>
        <v>100</v>
      </c>
      <c r="AL9" s="7">
        <f>100 + SUMIFS(NhatKy_ViPham!J:J, NhatKy_ViPham!E:E, "10_Trung", NhatKy_ViPham!F:F, B9, NhatKy_ViPham!C:C, "T21") - SUMIFS(NhatKy_ViPham!K:K, NhatKy_ViPham!E:E, "10_Trung", NhatKy_ViPham!F:F, B9, NhatKy_ViPham!C:C, "T21")</f>
        <v>100</v>
      </c>
      <c r="AM9" s="7">
        <f>100 + SUMIFS(NhatKy_ViPham!J:J, NhatKy_ViPham!E:E, "10_Trung", NhatKy_ViPham!F:F, B9, NhatKy_ViPham!C:C, "T22") - SUMIFS(NhatKy_ViPham!K:K, NhatKy_ViPham!E:E, "10_Trung", NhatKy_ViPham!F:F, B9, NhatKy_ViPham!C:C, "T22")</f>
        <v>100</v>
      </c>
      <c r="AN9" s="7">
        <f>100 + SUMIFS(NhatKy_ViPham!J:J, NhatKy_ViPham!E:E, "10_Trung", NhatKy_ViPham!F:F, B9, NhatKy_ViPham!C:C, "T23") - SUMIFS(NhatKy_ViPham!K:K, NhatKy_ViPham!E:E, "10_Trung", NhatKy_ViPham!F:F, B9, NhatKy_ViPham!C:C, "T23")</f>
        <v>100</v>
      </c>
      <c r="AO9" s="7">
        <f>100 + SUMIFS(NhatKy_ViPham!J:J, NhatKy_ViPham!E:E, "10_Trung", NhatKy_ViPham!F:F, B9, NhatKy_ViPham!C:C, "T24") - SUMIFS(NhatKy_ViPham!K:K, NhatKy_ViPham!E:E, "10_Trung", NhatKy_ViPham!F:F, B9, NhatKy_ViPham!C:C, "T24")</f>
        <v>100</v>
      </c>
      <c r="AP9" s="7">
        <f>100 + SUMIFS(NhatKy_ViPham!J:J, NhatKy_ViPham!E:E, "10_Trung", NhatKy_ViPham!F:F, B9, NhatKy_ViPham!C:C, "T25") - SUMIFS(NhatKy_ViPham!K:K, NhatKy_ViPham!E:E, "10_Trung", NhatKy_ViPham!F:F, B9, NhatKy_ViPham!C:C, "T25")</f>
        <v>100</v>
      </c>
      <c r="AQ9" s="7">
        <f>100 + SUMIFS(NhatKy_ViPham!J:J, NhatKy_ViPham!E:E, "10_Trung", NhatKy_ViPham!F:F, B9, NhatKy_ViPham!C:C, "T26") - SUMIFS(NhatKy_ViPham!K:K, NhatKy_ViPham!E:E, "10_Trung", NhatKy_ViPham!F:F, B9, NhatKy_ViPham!C:C, "T26")</f>
        <v>100</v>
      </c>
      <c r="AR9" s="7">
        <f>100 + SUMIFS(NhatKy_ViPham!J:J, NhatKy_ViPham!E:E, "10_Trung", NhatKy_ViPham!F:F, B9, NhatKy_ViPham!C:C, "T27") - SUMIFS(NhatKy_ViPham!K:K, NhatKy_ViPham!E:E, "10_Trung", NhatKy_ViPham!F:F, B9, NhatKy_ViPham!C:C, "T27")</f>
        <v>100</v>
      </c>
      <c r="AS9" s="7">
        <f>100 + SUMIFS(NhatKy_ViPham!J:J, NhatKy_ViPham!E:E, "10_Trung", NhatKy_ViPham!F:F, B9, NhatKy_ViPham!C:C, "T28") - SUMIFS(NhatKy_ViPham!K:K, NhatKy_ViPham!E:E, "10_Trung", NhatKy_ViPham!F:F, B9, NhatKy_ViPham!C:C, "T28")</f>
        <v>100</v>
      </c>
      <c r="AT9" s="7">
        <f>100 + SUMIFS(NhatKy_ViPham!J:J, NhatKy_ViPham!E:E, "10_Trung", NhatKy_ViPham!F:F, B9, NhatKy_ViPham!C:C, "T29") - SUMIFS(NhatKy_ViPham!K:K, NhatKy_ViPham!E:E, "10_Trung", NhatKy_ViPham!F:F, B9, NhatKy_ViPham!C:C, "T29")</f>
        <v>100</v>
      </c>
      <c r="AU9" s="7">
        <f>100 + SUMIFS(NhatKy_ViPham!J:J, NhatKy_ViPham!E:E, "10_Trung", NhatKy_ViPham!F:F, B9, NhatKy_ViPham!C:C, "T30") - SUMIFS(NhatKy_ViPham!K:K, NhatKy_ViPham!E:E, "10_Trung", NhatKy_ViPham!F:F, B9, NhatKy_ViPham!C:C, "T30")</f>
        <v>100</v>
      </c>
      <c r="AV9" s="7">
        <f>100 + SUMIFS(NhatKy_ViPham!J:J, NhatKy_ViPham!E:E, "10_Trung", NhatKy_ViPham!F:F, B9, NhatKy_ViPham!C:C, "T31") - SUMIFS(NhatKy_ViPham!K:K, NhatKy_ViPham!E:E, "10_Trung", NhatKy_ViPham!F:F, B9, NhatKy_ViPham!C:C, "T31")</f>
        <v>100</v>
      </c>
      <c r="AW9" s="7">
        <f>100 + SUMIFS(NhatKy_ViPham!J:J, NhatKy_ViPham!E:E, "10_Trung", NhatKy_ViPham!F:F, B9, NhatKy_ViPham!C:C, "T32") - SUMIFS(NhatKy_ViPham!K:K, NhatKy_ViPham!E:E, "10_Trung", NhatKy_ViPham!F:F, B9, NhatKy_ViPham!C:C, "T32")</f>
        <v>100</v>
      </c>
      <c r="AX9" s="7">
        <f>100 + SUMIFS(NhatKy_ViPham!J:J, NhatKy_ViPham!E:E, "10_Trung", NhatKy_ViPham!F:F, B9, NhatKy_ViPham!C:C, "T33") - SUMIFS(NhatKy_ViPham!K:K, NhatKy_ViPham!E:E, "10_Trung", NhatKy_ViPham!F:F, B9, NhatKy_ViPham!C:C, "T33")</f>
        <v>100</v>
      </c>
      <c r="AY9" s="7">
        <f>100 + SUMIFS(NhatKy_ViPham!J:J, NhatKy_ViPham!E:E, "10_Trung", NhatKy_ViPham!F:F, B9, NhatKy_ViPham!C:C, "T34") - SUMIFS(NhatKy_ViPham!K:K, NhatKy_ViPham!E:E, "10_Trung", NhatKy_ViPham!F:F, B9, NhatKy_ViPham!C:C, "T34")</f>
        <v>100</v>
      </c>
      <c r="AZ9" s="7">
        <f>100 + SUMIFS(NhatKy_ViPham!J:J, NhatKy_ViPham!E:E, "10_Trung", NhatKy_ViPham!F:F, B9, NhatKy_ViPham!C:C, "T35") - SUMIFS(NhatKy_ViPham!K:K, NhatKy_ViPham!E:E, "10_Trung", NhatKy_ViPham!F:F, B9, NhatKy_ViPham!C:C, "T35")</f>
        <v>100</v>
      </c>
      <c r="BA9" s="12">
        <f t="shared" ref="BA9:BA43" si="0">ROUND(AVERAGE(R9:AZ9), 1)</f>
        <v>100</v>
      </c>
      <c r="BB9" s="11" t="s">
        <v>430</v>
      </c>
      <c r="BC9" s="14" t="str">
        <f t="shared" ref="BC9:BC43" si="1">IF(BB9="Có", "Chưa đạt", IF(BA9&gt;=85, "Tốt", IF(BA9&gt;=70, "Khá", IF(BA9&gt;=50, "Đạt", "Chưa đạt"))))</f>
        <v>Tốt</v>
      </c>
      <c r="BD9" s="10" t="str">
        <f t="shared" ref="BD9:BD43" si="2">IF(BC9="Chưa đạt", "🔴 Nguy cơ CHƯA ĐẠT", IF(BC9="Đạt", "🟡 CẦN NHẮC NHỞ", "🟢 BÌNH THƯỜNG"))</f>
        <v>🟢 BÌNH THƯỜNG</v>
      </c>
    </row>
    <row r="10" spans="1:56" x14ac:dyDescent="0.25">
      <c r="A10" s="5">
        <v>2</v>
      </c>
      <c r="B10" s="15" t="s">
        <v>1255</v>
      </c>
      <c r="C10" s="5" t="s">
        <v>1038</v>
      </c>
      <c r="D10" s="5" t="s">
        <v>429</v>
      </c>
      <c r="E10" s="11" t="s">
        <v>430</v>
      </c>
      <c r="F10" s="6">
        <f>SUMIFS(NhatKy_ViPham!K:K, NhatKy_ViPham!E:E, "10_Trung", NhatKy_ViPham!F:F, B10, NhatKy_ViPham!H:H, "L01")</f>
        <v>0</v>
      </c>
      <c r="G10" s="6">
        <f>SUMIFS(NhatKy_ViPham!K:K, NhatKy_ViPham!E:E, "10_Trung", NhatKy_ViPham!F:F, B10, NhatKy_ViPham!H:H, "L02")</f>
        <v>0</v>
      </c>
      <c r="H10" s="6">
        <f>SUMIFS(NhatKy_ViPham!K:K, NhatKy_ViPham!E:E, "10_Trung", NhatKy_ViPham!F:F, B10, NhatKy_ViPham!H:H, "L03")</f>
        <v>0</v>
      </c>
      <c r="I10" s="6">
        <f>SUMIFS(NhatKy_ViPham!K:K, NhatKy_ViPham!E:E, "10_Trung", NhatKy_ViPham!F:F, B10, NhatKy_ViPham!H:H, "L04")</f>
        <v>0</v>
      </c>
      <c r="J10" s="6">
        <f>SUMIFS(NhatKy_ViPham!K:K, NhatKy_ViPham!E:E, "10_Trung", NhatKy_ViPham!F:F, B10, NhatKy_ViPham!H:H, "L05")</f>
        <v>0</v>
      </c>
      <c r="K10" s="6">
        <f>SUMIFS(NhatKy_ViPham!K:K, NhatKy_ViPham!E:E, "10_Trung", NhatKy_ViPham!F:F, B10, NhatKy_ViPham!H:H, "L06")</f>
        <v>0</v>
      </c>
      <c r="L10" s="6">
        <f>SUMIFS(NhatKy_ViPham!K:K, NhatKy_ViPham!E:E, "10_Trung", NhatKy_ViPham!F:F, B10, NhatKy_ViPham!H:H, "L07")</f>
        <v>0</v>
      </c>
      <c r="M10" s="6">
        <f>SUMIFS(NhatKy_ViPham!K:K, NhatKy_ViPham!E:E, "10_Trung", NhatKy_ViPham!F:F, B10, NhatKy_ViPham!H:H, "L08")</f>
        <v>0</v>
      </c>
      <c r="N10" s="6">
        <f>SUMIFS(NhatKy_ViPham!K:K, NhatKy_ViPham!E:E, "10_Trung", NhatKy_ViPham!F:F, B10, NhatKy_ViPham!H:H, "L09")</f>
        <v>0</v>
      </c>
      <c r="O10" s="6">
        <f>SUMIFS(NhatKy_ViPham!K:K, NhatKy_ViPham!E:E, "10_Trung", NhatKy_ViPham!F:F, B10, NhatKy_ViPham!H:H, "L10")</f>
        <v>0</v>
      </c>
      <c r="P10" s="12">
        <f>SUMIFS(NhatKy_ViPham!J:J, NhatKy_ViPham!E:E, "10_Trung", NhatKy_ViPham!F:F, B10)</f>
        <v>0</v>
      </c>
      <c r="Q10" s="13">
        <f>SUMIFS(NhatKy_ViPham!K:K, NhatKy_ViPham!E:E, "10_Trung", NhatKy_ViPham!F:F, B10)</f>
        <v>0</v>
      </c>
      <c r="R10" s="6">
        <f>100 + SUMIFS(NhatKy_ViPham!J:J, NhatKy_ViPham!E:E, "10_Trung", NhatKy_ViPham!F:F, B10, NhatKy_ViPham!C:C, "T1") - SUMIFS(NhatKy_ViPham!K:K, NhatKy_ViPham!E:E, "10_Trung", NhatKy_ViPham!F:F, B10, NhatKy_ViPham!C:C, "T1")</f>
        <v>100</v>
      </c>
      <c r="S10" s="6">
        <f>100 + SUMIFS(NhatKy_ViPham!J:J, NhatKy_ViPham!E:E, "10_Trung", NhatKy_ViPham!F:F, B10, NhatKy_ViPham!C:C, "T2") - SUMIFS(NhatKy_ViPham!K:K, NhatKy_ViPham!E:E, "10_Trung", NhatKy_ViPham!F:F, B10, NhatKy_ViPham!C:C, "T2")</f>
        <v>100</v>
      </c>
      <c r="T10" s="6">
        <f>100 + SUMIFS(NhatKy_ViPham!J:J, NhatKy_ViPham!E:E, "10_Trung", NhatKy_ViPham!F:F, B10, NhatKy_ViPham!C:C, "T3") - SUMIFS(NhatKy_ViPham!K:K, NhatKy_ViPham!E:E, "10_Trung", NhatKy_ViPham!F:F, B10, NhatKy_ViPham!C:C, "T3")</f>
        <v>100</v>
      </c>
      <c r="U10" s="6">
        <f>100 + SUMIFS(NhatKy_ViPham!J:J, NhatKy_ViPham!E:E, "10_Trung", NhatKy_ViPham!F:F, B10, NhatKy_ViPham!C:C, "T4") - SUMIFS(NhatKy_ViPham!K:K, NhatKy_ViPham!E:E, "10_Trung", NhatKy_ViPham!F:F, B10, NhatKy_ViPham!C:C, "T4")</f>
        <v>100</v>
      </c>
      <c r="V10" s="6">
        <f>100 + SUMIFS(NhatKy_ViPham!J:J, NhatKy_ViPham!E:E, "10_Trung", NhatKy_ViPham!F:F, B10, NhatKy_ViPham!C:C, "T5") - SUMIFS(NhatKy_ViPham!K:K, NhatKy_ViPham!E:E, "10_Trung", NhatKy_ViPham!F:F, B10, NhatKy_ViPham!C:C, "T5")</f>
        <v>100</v>
      </c>
      <c r="W10" s="6">
        <f>100 + SUMIFS(NhatKy_ViPham!J:J, NhatKy_ViPham!E:E, "10_Trung", NhatKy_ViPham!F:F, B10, NhatKy_ViPham!C:C, "T6") - SUMIFS(NhatKy_ViPham!K:K, NhatKy_ViPham!E:E, "10_Trung", NhatKy_ViPham!F:F, B10, NhatKy_ViPham!C:C, "T6")</f>
        <v>100</v>
      </c>
      <c r="X10" s="6">
        <f>100 + SUMIFS(NhatKy_ViPham!J:J, NhatKy_ViPham!E:E, "10_Trung", NhatKy_ViPham!F:F, B10, NhatKy_ViPham!C:C, "T7") - SUMIFS(NhatKy_ViPham!K:K, NhatKy_ViPham!E:E, "10_Trung", NhatKy_ViPham!F:F, B10, NhatKy_ViPham!C:C, "T7")</f>
        <v>100</v>
      </c>
      <c r="Y10" s="6">
        <f>100 + SUMIFS(NhatKy_ViPham!J:J, NhatKy_ViPham!E:E, "10_Trung", NhatKy_ViPham!F:F, B10, NhatKy_ViPham!C:C, "T8") - SUMIFS(NhatKy_ViPham!K:K, NhatKy_ViPham!E:E, "10_Trung", NhatKy_ViPham!F:F, B10, NhatKy_ViPham!C:C, "T8")</f>
        <v>100</v>
      </c>
      <c r="Z10" s="6">
        <f>100 + SUMIFS(NhatKy_ViPham!J:J, NhatKy_ViPham!E:E, "10_Trung", NhatKy_ViPham!F:F, B10, NhatKy_ViPham!C:C, "T9") - SUMIFS(NhatKy_ViPham!K:K, NhatKy_ViPham!E:E, "10_Trung", NhatKy_ViPham!F:F, B10, NhatKy_ViPham!C:C, "T9")</f>
        <v>100</v>
      </c>
      <c r="AA10" s="6">
        <f>100 + SUMIFS(NhatKy_ViPham!J:J, NhatKy_ViPham!E:E, "10_Trung", NhatKy_ViPham!F:F, B10, NhatKy_ViPham!C:C, "T10") - SUMIFS(NhatKy_ViPham!K:K, NhatKy_ViPham!E:E, "10_Trung", NhatKy_ViPham!F:F, B10, NhatKy_ViPham!C:C, "T10")</f>
        <v>100</v>
      </c>
      <c r="AB10" s="6">
        <f>100 + SUMIFS(NhatKy_ViPham!J:J, NhatKy_ViPham!E:E, "10_Trung", NhatKy_ViPham!F:F, B10, NhatKy_ViPham!C:C, "T11") - SUMIFS(NhatKy_ViPham!K:K, NhatKy_ViPham!E:E, "10_Trung", NhatKy_ViPham!F:F, B10, NhatKy_ViPham!C:C, "T11")</f>
        <v>100</v>
      </c>
      <c r="AC10" s="6">
        <f>100 + SUMIFS(NhatKy_ViPham!J:J, NhatKy_ViPham!E:E, "10_Trung", NhatKy_ViPham!F:F, B10, NhatKy_ViPham!C:C, "T12") - SUMIFS(NhatKy_ViPham!K:K, NhatKy_ViPham!E:E, "10_Trung", NhatKy_ViPham!F:F, B10, NhatKy_ViPham!C:C, "T12")</f>
        <v>100</v>
      </c>
      <c r="AD10" s="6">
        <f>100 + SUMIFS(NhatKy_ViPham!J:J, NhatKy_ViPham!E:E, "10_Trung", NhatKy_ViPham!F:F, B10, NhatKy_ViPham!C:C, "T13") - SUMIFS(NhatKy_ViPham!K:K, NhatKy_ViPham!E:E, "10_Trung", NhatKy_ViPham!F:F, B10, NhatKy_ViPham!C:C, "T13")</f>
        <v>100</v>
      </c>
      <c r="AE10" s="6">
        <f>100 + SUMIFS(NhatKy_ViPham!J:J, NhatKy_ViPham!E:E, "10_Trung", NhatKy_ViPham!F:F, B10, NhatKy_ViPham!C:C, "T14") - SUMIFS(NhatKy_ViPham!K:K, NhatKy_ViPham!E:E, "10_Trung", NhatKy_ViPham!F:F, B10, NhatKy_ViPham!C:C, "T14")</f>
        <v>100</v>
      </c>
      <c r="AF10" s="6">
        <f>100 + SUMIFS(NhatKy_ViPham!J:J, NhatKy_ViPham!E:E, "10_Trung", NhatKy_ViPham!F:F, B10, NhatKy_ViPham!C:C, "T15") - SUMIFS(NhatKy_ViPham!K:K, NhatKy_ViPham!E:E, "10_Trung", NhatKy_ViPham!F:F, B10, NhatKy_ViPham!C:C, "T15")</f>
        <v>100</v>
      </c>
      <c r="AG10" s="6">
        <f>100 + SUMIFS(NhatKy_ViPham!J:J, NhatKy_ViPham!E:E, "10_Trung", NhatKy_ViPham!F:F, B10, NhatKy_ViPham!C:C, "T16") - SUMIFS(NhatKy_ViPham!K:K, NhatKy_ViPham!E:E, "10_Trung", NhatKy_ViPham!F:F, B10, NhatKy_ViPham!C:C, "T16")</f>
        <v>100</v>
      </c>
      <c r="AH10" s="6">
        <f>100 + SUMIFS(NhatKy_ViPham!J:J, NhatKy_ViPham!E:E, "10_Trung", NhatKy_ViPham!F:F, B10, NhatKy_ViPham!C:C, "T17") - SUMIFS(NhatKy_ViPham!K:K, NhatKy_ViPham!E:E, "10_Trung", NhatKy_ViPham!F:F, B10, NhatKy_ViPham!C:C, "T17")</f>
        <v>100</v>
      </c>
      <c r="AI10" s="6">
        <f>100 + SUMIFS(NhatKy_ViPham!J:J, NhatKy_ViPham!E:E, "10_Trung", NhatKy_ViPham!F:F, B10, NhatKy_ViPham!C:C, "T18") - SUMIFS(NhatKy_ViPham!K:K, NhatKy_ViPham!E:E, "10_Trung", NhatKy_ViPham!F:F, B10, NhatKy_ViPham!C:C, "T18")</f>
        <v>100</v>
      </c>
      <c r="AJ10" s="6">
        <f>100 + SUMIFS(NhatKy_ViPham!J:J, NhatKy_ViPham!E:E, "10_Trung", NhatKy_ViPham!F:F, B10, NhatKy_ViPham!C:C, "T19") - SUMIFS(NhatKy_ViPham!K:K, NhatKy_ViPham!E:E, "10_Trung", NhatKy_ViPham!F:F, B10, NhatKy_ViPham!C:C, "T19")</f>
        <v>100</v>
      </c>
      <c r="AK10" s="6">
        <f>100 + SUMIFS(NhatKy_ViPham!J:J, NhatKy_ViPham!E:E, "10_Trung", NhatKy_ViPham!F:F, B10, NhatKy_ViPham!C:C, "T20") - SUMIFS(NhatKy_ViPham!K:K, NhatKy_ViPham!E:E, "10_Trung", NhatKy_ViPham!F:F, B10, NhatKy_ViPham!C:C, "T20")</f>
        <v>100</v>
      </c>
      <c r="AL10" s="6">
        <f>100 + SUMIFS(NhatKy_ViPham!J:J, NhatKy_ViPham!E:E, "10_Trung", NhatKy_ViPham!F:F, B10, NhatKy_ViPham!C:C, "T21") - SUMIFS(NhatKy_ViPham!K:K, NhatKy_ViPham!E:E, "10_Trung", NhatKy_ViPham!F:F, B10, NhatKy_ViPham!C:C, "T21")</f>
        <v>100</v>
      </c>
      <c r="AM10" s="6">
        <f>100 + SUMIFS(NhatKy_ViPham!J:J, NhatKy_ViPham!E:E, "10_Trung", NhatKy_ViPham!F:F, B10, NhatKy_ViPham!C:C, "T22") - SUMIFS(NhatKy_ViPham!K:K, NhatKy_ViPham!E:E, "10_Trung", NhatKy_ViPham!F:F, B10, NhatKy_ViPham!C:C, "T22")</f>
        <v>100</v>
      </c>
      <c r="AN10" s="6">
        <f>100 + SUMIFS(NhatKy_ViPham!J:J, NhatKy_ViPham!E:E, "10_Trung", NhatKy_ViPham!F:F, B10, NhatKy_ViPham!C:C, "T23") - SUMIFS(NhatKy_ViPham!K:K, NhatKy_ViPham!E:E, "10_Trung", NhatKy_ViPham!F:F, B10, NhatKy_ViPham!C:C, "T23")</f>
        <v>100</v>
      </c>
      <c r="AO10" s="6">
        <f>100 + SUMIFS(NhatKy_ViPham!J:J, NhatKy_ViPham!E:E, "10_Trung", NhatKy_ViPham!F:F, B10, NhatKy_ViPham!C:C, "T24") - SUMIFS(NhatKy_ViPham!K:K, NhatKy_ViPham!E:E, "10_Trung", NhatKy_ViPham!F:F, B10, NhatKy_ViPham!C:C, "T24")</f>
        <v>100</v>
      </c>
      <c r="AP10" s="6">
        <f>100 + SUMIFS(NhatKy_ViPham!J:J, NhatKy_ViPham!E:E, "10_Trung", NhatKy_ViPham!F:F, B10, NhatKy_ViPham!C:C, "T25") - SUMIFS(NhatKy_ViPham!K:K, NhatKy_ViPham!E:E, "10_Trung", NhatKy_ViPham!F:F, B10, NhatKy_ViPham!C:C, "T25")</f>
        <v>100</v>
      </c>
      <c r="AQ10" s="6">
        <f>100 + SUMIFS(NhatKy_ViPham!J:J, NhatKy_ViPham!E:E, "10_Trung", NhatKy_ViPham!F:F, B10, NhatKy_ViPham!C:C, "T26") - SUMIFS(NhatKy_ViPham!K:K, NhatKy_ViPham!E:E, "10_Trung", NhatKy_ViPham!F:F, B10, NhatKy_ViPham!C:C, "T26")</f>
        <v>100</v>
      </c>
      <c r="AR10" s="6">
        <f>100 + SUMIFS(NhatKy_ViPham!J:J, NhatKy_ViPham!E:E, "10_Trung", NhatKy_ViPham!F:F, B10, NhatKy_ViPham!C:C, "T27") - SUMIFS(NhatKy_ViPham!K:K, NhatKy_ViPham!E:E, "10_Trung", NhatKy_ViPham!F:F, B10, NhatKy_ViPham!C:C, "T27")</f>
        <v>100</v>
      </c>
      <c r="AS10" s="6">
        <f>100 + SUMIFS(NhatKy_ViPham!J:J, NhatKy_ViPham!E:E, "10_Trung", NhatKy_ViPham!F:F, B10, NhatKy_ViPham!C:C, "T28") - SUMIFS(NhatKy_ViPham!K:K, NhatKy_ViPham!E:E, "10_Trung", NhatKy_ViPham!F:F, B10, NhatKy_ViPham!C:C, "T28")</f>
        <v>100</v>
      </c>
      <c r="AT10" s="6">
        <f>100 + SUMIFS(NhatKy_ViPham!J:J, NhatKy_ViPham!E:E, "10_Trung", NhatKy_ViPham!F:F, B10, NhatKy_ViPham!C:C, "T29") - SUMIFS(NhatKy_ViPham!K:K, NhatKy_ViPham!E:E, "10_Trung", NhatKy_ViPham!F:F, B10, NhatKy_ViPham!C:C, "T29")</f>
        <v>100</v>
      </c>
      <c r="AU10" s="6">
        <f>100 + SUMIFS(NhatKy_ViPham!J:J, NhatKy_ViPham!E:E, "10_Trung", NhatKy_ViPham!F:F, B10, NhatKy_ViPham!C:C, "T30") - SUMIFS(NhatKy_ViPham!K:K, NhatKy_ViPham!E:E, "10_Trung", NhatKy_ViPham!F:F, B10, NhatKy_ViPham!C:C, "T30")</f>
        <v>100</v>
      </c>
      <c r="AV10" s="6">
        <f>100 + SUMIFS(NhatKy_ViPham!J:J, NhatKy_ViPham!E:E, "10_Trung", NhatKy_ViPham!F:F, B10, NhatKy_ViPham!C:C, "T31") - SUMIFS(NhatKy_ViPham!K:K, NhatKy_ViPham!E:E, "10_Trung", NhatKy_ViPham!F:F, B10, NhatKy_ViPham!C:C, "T31")</f>
        <v>100</v>
      </c>
      <c r="AW10" s="6">
        <f>100 + SUMIFS(NhatKy_ViPham!J:J, NhatKy_ViPham!E:E, "10_Trung", NhatKy_ViPham!F:F, B10, NhatKy_ViPham!C:C, "T32") - SUMIFS(NhatKy_ViPham!K:K, NhatKy_ViPham!E:E, "10_Trung", NhatKy_ViPham!F:F, B10, NhatKy_ViPham!C:C, "T32")</f>
        <v>100</v>
      </c>
      <c r="AX10" s="6">
        <f>100 + SUMIFS(NhatKy_ViPham!J:J, NhatKy_ViPham!E:E, "10_Trung", NhatKy_ViPham!F:F, B10, NhatKy_ViPham!C:C, "T33") - SUMIFS(NhatKy_ViPham!K:K, NhatKy_ViPham!E:E, "10_Trung", NhatKy_ViPham!F:F, B10, NhatKy_ViPham!C:C, "T33")</f>
        <v>100</v>
      </c>
      <c r="AY10" s="6">
        <f>100 + SUMIFS(NhatKy_ViPham!J:J, NhatKy_ViPham!E:E, "10_Trung", NhatKy_ViPham!F:F, B10, NhatKy_ViPham!C:C, "T34") - SUMIFS(NhatKy_ViPham!K:K, NhatKy_ViPham!E:E, "10_Trung", NhatKy_ViPham!F:F, B10, NhatKy_ViPham!C:C, "T34")</f>
        <v>100</v>
      </c>
      <c r="AZ10" s="6">
        <f>100 + SUMIFS(NhatKy_ViPham!J:J, NhatKy_ViPham!E:E, "10_Trung", NhatKy_ViPham!F:F, B10, NhatKy_ViPham!C:C, "T35") - SUMIFS(NhatKy_ViPham!K:K, NhatKy_ViPham!E:E, "10_Trung", NhatKy_ViPham!F:F, B10, NhatKy_ViPham!C:C, "T35")</f>
        <v>100</v>
      </c>
      <c r="BA10" s="12">
        <f t="shared" si="0"/>
        <v>100</v>
      </c>
      <c r="BB10" s="11" t="s">
        <v>430</v>
      </c>
      <c r="BC10" s="16" t="str">
        <f t="shared" si="1"/>
        <v>Tốt</v>
      </c>
      <c r="BD10" s="15" t="str">
        <f t="shared" si="2"/>
        <v>🟢 BÌNH THƯỜNG</v>
      </c>
    </row>
    <row r="11" spans="1:56" x14ac:dyDescent="0.25">
      <c r="A11" s="4">
        <v>3</v>
      </c>
      <c r="B11" s="10" t="s">
        <v>1256</v>
      </c>
      <c r="C11" s="4" t="s">
        <v>709</v>
      </c>
      <c r="D11" s="4" t="s">
        <v>429</v>
      </c>
      <c r="E11" s="11" t="s">
        <v>430</v>
      </c>
      <c r="F11" s="7">
        <f>SUMIFS(NhatKy_ViPham!K:K, NhatKy_ViPham!E:E, "10_Trung", NhatKy_ViPham!F:F, B11, NhatKy_ViPham!H:H, "L01")</f>
        <v>0</v>
      </c>
      <c r="G11" s="7">
        <f>SUMIFS(NhatKy_ViPham!K:K, NhatKy_ViPham!E:E, "10_Trung", NhatKy_ViPham!F:F, B11, NhatKy_ViPham!H:H, "L02")</f>
        <v>0</v>
      </c>
      <c r="H11" s="7">
        <f>SUMIFS(NhatKy_ViPham!K:K, NhatKy_ViPham!E:E, "10_Trung", NhatKy_ViPham!F:F, B11, NhatKy_ViPham!H:H, "L03")</f>
        <v>0</v>
      </c>
      <c r="I11" s="7">
        <f>SUMIFS(NhatKy_ViPham!K:K, NhatKy_ViPham!E:E, "10_Trung", NhatKy_ViPham!F:F, B11, NhatKy_ViPham!H:H, "L04")</f>
        <v>0</v>
      </c>
      <c r="J11" s="7">
        <f>SUMIFS(NhatKy_ViPham!K:K, NhatKy_ViPham!E:E, "10_Trung", NhatKy_ViPham!F:F, B11, NhatKy_ViPham!H:H, "L05")</f>
        <v>0</v>
      </c>
      <c r="K11" s="7">
        <f>SUMIFS(NhatKy_ViPham!K:K, NhatKy_ViPham!E:E, "10_Trung", NhatKy_ViPham!F:F, B11, NhatKy_ViPham!H:H, "L06")</f>
        <v>0</v>
      </c>
      <c r="L11" s="7">
        <f>SUMIFS(NhatKy_ViPham!K:K, NhatKy_ViPham!E:E, "10_Trung", NhatKy_ViPham!F:F, B11, NhatKy_ViPham!H:H, "L07")</f>
        <v>0</v>
      </c>
      <c r="M11" s="7">
        <f>SUMIFS(NhatKy_ViPham!K:K, NhatKy_ViPham!E:E, "10_Trung", NhatKy_ViPham!F:F, B11, NhatKy_ViPham!H:H, "L08")</f>
        <v>0</v>
      </c>
      <c r="N11" s="7">
        <f>SUMIFS(NhatKy_ViPham!K:K, NhatKy_ViPham!E:E, "10_Trung", NhatKy_ViPham!F:F, B11, NhatKy_ViPham!H:H, "L09")</f>
        <v>0</v>
      </c>
      <c r="O11" s="7">
        <f>SUMIFS(NhatKy_ViPham!K:K, NhatKy_ViPham!E:E, "10_Trung", NhatKy_ViPham!F:F, B11, NhatKy_ViPham!H:H, "L10")</f>
        <v>0</v>
      </c>
      <c r="P11" s="12">
        <f>SUMIFS(NhatKy_ViPham!J:J, NhatKy_ViPham!E:E, "10_Trung", NhatKy_ViPham!F:F, B11)</f>
        <v>0</v>
      </c>
      <c r="Q11" s="13">
        <f>SUMIFS(NhatKy_ViPham!K:K, NhatKy_ViPham!E:E, "10_Trung", NhatKy_ViPham!F:F, B11)</f>
        <v>0</v>
      </c>
      <c r="R11" s="7">
        <f>100 + SUMIFS(NhatKy_ViPham!J:J, NhatKy_ViPham!E:E, "10_Trung", NhatKy_ViPham!F:F, B11, NhatKy_ViPham!C:C, "T1") - SUMIFS(NhatKy_ViPham!K:K, NhatKy_ViPham!E:E, "10_Trung", NhatKy_ViPham!F:F, B11, NhatKy_ViPham!C:C, "T1")</f>
        <v>100</v>
      </c>
      <c r="S11" s="7">
        <f>100 + SUMIFS(NhatKy_ViPham!J:J, NhatKy_ViPham!E:E, "10_Trung", NhatKy_ViPham!F:F, B11, NhatKy_ViPham!C:C, "T2") - SUMIFS(NhatKy_ViPham!K:K, NhatKy_ViPham!E:E, "10_Trung", NhatKy_ViPham!F:F, B11, NhatKy_ViPham!C:C, "T2")</f>
        <v>100</v>
      </c>
      <c r="T11" s="7">
        <f>100 + SUMIFS(NhatKy_ViPham!J:J, NhatKy_ViPham!E:E, "10_Trung", NhatKy_ViPham!F:F, B11, NhatKy_ViPham!C:C, "T3") - SUMIFS(NhatKy_ViPham!K:K, NhatKy_ViPham!E:E, "10_Trung", NhatKy_ViPham!F:F, B11, NhatKy_ViPham!C:C, "T3")</f>
        <v>100</v>
      </c>
      <c r="U11" s="7">
        <f>100 + SUMIFS(NhatKy_ViPham!J:J, NhatKy_ViPham!E:E, "10_Trung", NhatKy_ViPham!F:F, B11, NhatKy_ViPham!C:C, "T4") - SUMIFS(NhatKy_ViPham!K:K, NhatKy_ViPham!E:E, "10_Trung", NhatKy_ViPham!F:F, B11, NhatKy_ViPham!C:C, "T4")</f>
        <v>100</v>
      </c>
      <c r="V11" s="7">
        <f>100 + SUMIFS(NhatKy_ViPham!J:J, NhatKy_ViPham!E:E, "10_Trung", NhatKy_ViPham!F:F, B11, NhatKy_ViPham!C:C, "T5") - SUMIFS(NhatKy_ViPham!K:K, NhatKy_ViPham!E:E, "10_Trung", NhatKy_ViPham!F:F, B11, NhatKy_ViPham!C:C, "T5")</f>
        <v>100</v>
      </c>
      <c r="W11" s="7">
        <f>100 + SUMIFS(NhatKy_ViPham!J:J, NhatKy_ViPham!E:E, "10_Trung", NhatKy_ViPham!F:F, B11, NhatKy_ViPham!C:C, "T6") - SUMIFS(NhatKy_ViPham!K:K, NhatKy_ViPham!E:E, "10_Trung", NhatKy_ViPham!F:F, B11, NhatKy_ViPham!C:C, "T6")</f>
        <v>100</v>
      </c>
      <c r="X11" s="7">
        <f>100 + SUMIFS(NhatKy_ViPham!J:J, NhatKy_ViPham!E:E, "10_Trung", NhatKy_ViPham!F:F, B11, NhatKy_ViPham!C:C, "T7") - SUMIFS(NhatKy_ViPham!K:K, NhatKy_ViPham!E:E, "10_Trung", NhatKy_ViPham!F:F, B11, NhatKy_ViPham!C:C, "T7")</f>
        <v>100</v>
      </c>
      <c r="Y11" s="7">
        <f>100 + SUMIFS(NhatKy_ViPham!J:J, NhatKy_ViPham!E:E, "10_Trung", NhatKy_ViPham!F:F, B11, NhatKy_ViPham!C:C, "T8") - SUMIFS(NhatKy_ViPham!K:K, NhatKy_ViPham!E:E, "10_Trung", NhatKy_ViPham!F:F, B11, NhatKy_ViPham!C:C, "T8")</f>
        <v>100</v>
      </c>
      <c r="Z11" s="7">
        <f>100 + SUMIFS(NhatKy_ViPham!J:J, NhatKy_ViPham!E:E, "10_Trung", NhatKy_ViPham!F:F, B11, NhatKy_ViPham!C:C, "T9") - SUMIFS(NhatKy_ViPham!K:K, NhatKy_ViPham!E:E, "10_Trung", NhatKy_ViPham!F:F, B11, NhatKy_ViPham!C:C, "T9")</f>
        <v>100</v>
      </c>
      <c r="AA11" s="7">
        <f>100 + SUMIFS(NhatKy_ViPham!J:J, NhatKy_ViPham!E:E, "10_Trung", NhatKy_ViPham!F:F, B11, NhatKy_ViPham!C:C, "T10") - SUMIFS(NhatKy_ViPham!K:K, NhatKy_ViPham!E:E, "10_Trung", NhatKy_ViPham!F:F, B11, NhatKy_ViPham!C:C, "T10")</f>
        <v>100</v>
      </c>
      <c r="AB11" s="7">
        <f>100 + SUMIFS(NhatKy_ViPham!J:J, NhatKy_ViPham!E:E, "10_Trung", NhatKy_ViPham!F:F, B11, NhatKy_ViPham!C:C, "T11") - SUMIFS(NhatKy_ViPham!K:K, NhatKy_ViPham!E:E, "10_Trung", NhatKy_ViPham!F:F, B11, NhatKy_ViPham!C:C, "T11")</f>
        <v>100</v>
      </c>
      <c r="AC11" s="7">
        <f>100 + SUMIFS(NhatKy_ViPham!J:J, NhatKy_ViPham!E:E, "10_Trung", NhatKy_ViPham!F:F, B11, NhatKy_ViPham!C:C, "T12") - SUMIFS(NhatKy_ViPham!K:K, NhatKy_ViPham!E:E, "10_Trung", NhatKy_ViPham!F:F, B11, NhatKy_ViPham!C:C, "T12")</f>
        <v>100</v>
      </c>
      <c r="AD11" s="7">
        <f>100 + SUMIFS(NhatKy_ViPham!J:J, NhatKy_ViPham!E:E, "10_Trung", NhatKy_ViPham!F:F, B11, NhatKy_ViPham!C:C, "T13") - SUMIFS(NhatKy_ViPham!K:K, NhatKy_ViPham!E:E, "10_Trung", NhatKy_ViPham!F:F, B11, NhatKy_ViPham!C:C, "T13")</f>
        <v>100</v>
      </c>
      <c r="AE11" s="7">
        <f>100 + SUMIFS(NhatKy_ViPham!J:J, NhatKy_ViPham!E:E, "10_Trung", NhatKy_ViPham!F:F, B11, NhatKy_ViPham!C:C, "T14") - SUMIFS(NhatKy_ViPham!K:K, NhatKy_ViPham!E:E, "10_Trung", NhatKy_ViPham!F:F, B11, NhatKy_ViPham!C:C, "T14")</f>
        <v>100</v>
      </c>
      <c r="AF11" s="7">
        <f>100 + SUMIFS(NhatKy_ViPham!J:J, NhatKy_ViPham!E:E, "10_Trung", NhatKy_ViPham!F:F, B11, NhatKy_ViPham!C:C, "T15") - SUMIFS(NhatKy_ViPham!K:K, NhatKy_ViPham!E:E, "10_Trung", NhatKy_ViPham!F:F, B11, NhatKy_ViPham!C:C, "T15")</f>
        <v>100</v>
      </c>
      <c r="AG11" s="7">
        <f>100 + SUMIFS(NhatKy_ViPham!J:J, NhatKy_ViPham!E:E, "10_Trung", NhatKy_ViPham!F:F, B11, NhatKy_ViPham!C:C, "T16") - SUMIFS(NhatKy_ViPham!K:K, NhatKy_ViPham!E:E, "10_Trung", NhatKy_ViPham!F:F, B11, NhatKy_ViPham!C:C, "T16")</f>
        <v>100</v>
      </c>
      <c r="AH11" s="7">
        <f>100 + SUMIFS(NhatKy_ViPham!J:J, NhatKy_ViPham!E:E, "10_Trung", NhatKy_ViPham!F:F, B11, NhatKy_ViPham!C:C, "T17") - SUMIFS(NhatKy_ViPham!K:K, NhatKy_ViPham!E:E, "10_Trung", NhatKy_ViPham!F:F, B11, NhatKy_ViPham!C:C, "T17")</f>
        <v>100</v>
      </c>
      <c r="AI11" s="7">
        <f>100 + SUMIFS(NhatKy_ViPham!J:J, NhatKy_ViPham!E:E, "10_Trung", NhatKy_ViPham!F:F, B11, NhatKy_ViPham!C:C, "T18") - SUMIFS(NhatKy_ViPham!K:K, NhatKy_ViPham!E:E, "10_Trung", NhatKy_ViPham!F:F, B11, NhatKy_ViPham!C:C, "T18")</f>
        <v>100</v>
      </c>
      <c r="AJ11" s="7">
        <f>100 + SUMIFS(NhatKy_ViPham!J:J, NhatKy_ViPham!E:E, "10_Trung", NhatKy_ViPham!F:F, B11, NhatKy_ViPham!C:C, "T19") - SUMIFS(NhatKy_ViPham!K:K, NhatKy_ViPham!E:E, "10_Trung", NhatKy_ViPham!F:F, B11, NhatKy_ViPham!C:C, "T19")</f>
        <v>100</v>
      </c>
      <c r="AK11" s="7">
        <f>100 + SUMIFS(NhatKy_ViPham!J:J, NhatKy_ViPham!E:E, "10_Trung", NhatKy_ViPham!F:F, B11, NhatKy_ViPham!C:C, "T20") - SUMIFS(NhatKy_ViPham!K:K, NhatKy_ViPham!E:E, "10_Trung", NhatKy_ViPham!F:F, B11, NhatKy_ViPham!C:C, "T20")</f>
        <v>100</v>
      </c>
      <c r="AL11" s="7">
        <f>100 + SUMIFS(NhatKy_ViPham!J:J, NhatKy_ViPham!E:E, "10_Trung", NhatKy_ViPham!F:F, B11, NhatKy_ViPham!C:C, "T21") - SUMIFS(NhatKy_ViPham!K:K, NhatKy_ViPham!E:E, "10_Trung", NhatKy_ViPham!F:F, B11, NhatKy_ViPham!C:C, "T21")</f>
        <v>100</v>
      </c>
      <c r="AM11" s="7">
        <f>100 + SUMIFS(NhatKy_ViPham!J:J, NhatKy_ViPham!E:E, "10_Trung", NhatKy_ViPham!F:F, B11, NhatKy_ViPham!C:C, "T22") - SUMIFS(NhatKy_ViPham!K:K, NhatKy_ViPham!E:E, "10_Trung", NhatKy_ViPham!F:F, B11, NhatKy_ViPham!C:C, "T22")</f>
        <v>100</v>
      </c>
      <c r="AN11" s="7">
        <f>100 + SUMIFS(NhatKy_ViPham!J:J, NhatKy_ViPham!E:E, "10_Trung", NhatKy_ViPham!F:F, B11, NhatKy_ViPham!C:C, "T23") - SUMIFS(NhatKy_ViPham!K:K, NhatKy_ViPham!E:E, "10_Trung", NhatKy_ViPham!F:F, B11, NhatKy_ViPham!C:C, "T23")</f>
        <v>100</v>
      </c>
      <c r="AO11" s="7">
        <f>100 + SUMIFS(NhatKy_ViPham!J:J, NhatKy_ViPham!E:E, "10_Trung", NhatKy_ViPham!F:F, B11, NhatKy_ViPham!C:C, "T24") - SUMIFS(NhatKy_ViPham!K:K, NhatKy_ViPham!E:E, "10_Trung", NhatKy_ViPham!F:F, B11, NhatKy_ViPham!C:C, "T24")</f>
        <v>100</v>
      </c>
      <c r="AP11" s="7">
        <f>100 + SUMIFS(NhatKy_ViPham!J:J, NhatKy_ViPham!E:E, "10_Trung", NhatKy_ViPham!F:F, B11, NhatKy_ViPham!C:C, "T25") - SUMIFS(NhatKy_ViPham!K:K, NhatKy_ViPham!E:E, "10_Trung", NhatKy_ViPham!F:F, B11, NhatKy_ViPham!C:C, "T25")</f>
        <v>100</v>
      </c>
      <c r="AQ11" s="7">
        <f>100 + SUMIFS(NhatKy_ViPham!J:J, NhatKy_ViPham!E:E, "10_Trung", NhatKy_ViPham!F:F, B11, NhatKy_ViPham!C:C, "T26") - SUMIFS(NhatKy_ViPham!K:K, NhatKy_ViPham!E:E, "10_Trung", NhatKy_ViPham!F:F, B11, NhatKy_ViPham!C:C, "T26")</f>
        <v>100</v>
      </c>
      <c r="AR11" s="7">
        <f>100 + SUMIFS(NhatKy_ViPham!J:J, NhatKy_ViPham!E:E, "10_Trung", NhatKy_ViPham!F:F, B11, NhatKy_ViPham!C:C, "T27") - SUMIFS(NhatKy_ViPham!K:K, NhatKy_ViPham!E:E, "10_Trung", NhatKy_ViPham!F:F, B11, NhatKy_ViPham!C:C, "T27")</f>
        <v>100</v>
      </c>
      <c r="AS11" s="7">
        <f>100 + SUMIFS(NhatKy_ViPham!J:J, NhatKy_ViPham!E:E, "10_Trung", NhatKy_ViPham!F:F, B11, NhatKy_ViPham!C:C, "T28") - SUMIFS(NhatKy_ViPham!K:K, NhatKy_ViPham!E:E, "10_Trung", NhatKy_ViPham!F:F, B11, NhatKy_ViPham!C:C, "T28")</f>
        <v>100</v>
      </c>
      <c r="AT11" s="7">
        <f>100 + SUMIFS(NhatKy_ViPham!J:J, NhatKy_ViPham!E:E, "10_Trung", NhatKy_ViPham!F:F, B11, NhatKy_ViPham!C:C, "T29") - SUMIFS(NhatKy_ViPham!K:K, NhatKy_ViPham!E:E, "10_Trung", NhatKy_ViPham!F:F, B11, NhatKy_ViPham!C:C, "T29")</f>
        <v>100</v>
      </c>
      <c r="AU11" s="7">
        <f>100 + SUMIFS(NhatKy_ViPham!J:J, NhatKy_ViPham!E:E, "10_Trung", NhatKy_ViPham!F:F, B11, NhatKy_ViPham!C:C, "T30") - SUMIFS(NhatKy_ViPham!K:K, NhatKy_ViPham!E:E, "10_Trung", NhatKy_ViPham!F:F, B11, NhatKy_ViPham!C:C, "T30")</f>
        <v>100</v>
      </c>
      <c r="AV11" s="7">
        <f>100 + SUMIFS(NhatKy_ViPham!J:J, NhatKy_ViPham!E:E, "10_Trung", NhatKy_ViPham!F:F, B11, NhatKy_ViPham!C:C, "T31") - SUMIFS(NhatKy_ViPham!K:K, NhatKy_ViPham!E:E, "10_Trung", NhatKy_ViPham!F:F, B11, NhatKy_ViPham!C:C, "T31")</f>
        <v>100</v>
      </c>
      <c r="AW11" s="7">
        <f>100 + SUMIFS(NhatKy_ViPham!J:J, NhatKy_ViPham!E:E, "10_Trung", NhatKy_ViPham!F:F, B11, NhatKy_ViPham!C:C, "T32") - SUMIFS(NhatKy_ViPham!K:K, NhatKy_ViPham!E:E, "10_Trung", NhatKy_ViPham!F:F, B11, NhatKy_ViPham!C:C, "T32")</f>
        <v>100</v>
      </c>
      <c r="AX11" s="7">
        <f>100 + SUMIFS(NhatKy_ViPham!J:J, NhatKy_ViPham!E:E, "10_Trung", NhatKy_ViPham!F:F, B11, NhatKy_ViPham!C:C, "T33") - SUMIFS(NhatKy_ViPham!K:K, NhatKy_ViPham!E:E, "10_Trung", NhatKy_ViPham!F:F, B11, NhatKy_ViPham!C:C, "T33")</f>
        <v>100</v>
      </c>
      <c r="AY11" s="7">
        <f>100 + SUMIFS(NhatKy_ViPham!J:J, NhatKy_ViPham!E:E, "10_Trung", NhatKy_ViPham!F:F, B11, NhatKy_ViPham!C:C, "T34") - SUMIFS(NhatKy_ViPham!K:K, NhatKy_ViPham!E:E, "10_Trung", NhatKy_ViPham!F:F, B11, NhatKy_ViPham!C:C, "T34")</f>
        <v>100</v>
      </c>
      <c r="AZ11" s="7">
        <f>100 + SUMIFS(NhatKy_ViPham!J:J, NhatKy_ViPham!E:E, "10_Trung", NhatKy_ViPham!F:F, B11, NhatKy_ViPham!C:C, "T35") - SUMIFS(NhatKy_ViPham!K:K, NhatKy_ViPham!E:E, "10_Trung", NhatKy_ViPham!F:F, B11, NhatKy_ViPham!C:C, "T35")</f>
        <v>100</v>
      </c>
      <c r="BA11" s="12">
        <f t="shared" si="0"/>
        <v>100</v>
      </c>
      <c r="BB11" s="11" t="s">
        <v>430</v>
      </c>
      <c r="BC11" s="14" t="str">
        <f t="shared" si="1"/>
        <v>Tốt</v>
      </c>
      <c r="BD11" s="10" t="str">
        <f t="shared" si="2"/>
        <v>🟢 BÌNH THƯỜNG</v>
      </c>
    </row>
    <row r="12" spans="1:56" x14ac:dyDescent="0.25">
      <c r="A12" s="5">
        <v>4</v>
      </c>
      <c r="B12" s="15" t="s">
        <v>1257</v>
      </c>
      <c r="C12" s="5" t="s">
        <v>1258</v>
      </c>
      <c r="D12" s="5" t="s">
        <v>435</v>
      </c>
      <c r="E12" s="11" t="s">
        <v>430</v>
      </c>
      <c r="F12" s="6">
        <f>SUMIFS(NhatKy_ViPham!K:K, NhatKy_ViPham!E:E, "10_Trung", NhatKy_ViPham!F:F, B12, NhatKy_ViPham!H:H, "L01")</f>
        <v>0</v>
      </c>
      <c r="G12" s="6">
        <f>SUMIFS(NhatKy_ViPham!K:K, NhatKy_ViPham!E:E, "10_Trung", NhatKy_ViPham!F:F, B12, NhatKy_ViPham!H:H, "L02")</f>
        <v>0</v>
      </c>
      <c r="H12" s="6">
        <f>SUMIFS(NhatKy_ViPham!K:K, NhatKy_ViPham!E:E, "10_Trung", NhatKy_ViPham!F:F, B12, NhatKy_ViPham!H:H, "L03")</f>
        <v>0</v>
      </c>
      <c r="I12" s="6">
        <f>SUMIFS(NhatKy_ViPham!K:K, NhatKy_ViPham!E:E, "10_Trung", NhatKy_ViPham!F:F, B12, NhatKy_ViPham!H:H, "L04")</f>
        <v>0</v>
      </c>
      <c r="J12" s="6">
        <f>SUMIFS(NhatKy_ViPham!K:K, NhatKy_ViPham!E:E, "10_Trung", NhatKy_ViPham!F:F, B12, NhatKy_ViPham!H:H, "L05")</f>
        <v>0</v>
      </c>
      <c r="K12" s="6">
        <f>SUMIFS(NhatKy_ViPham!K:K, NhatKy_ViPham!E:E, "10_Trung", NhatKy_ViPham!F:F, B12, NhatKy_ViPham!H:H, "L06")</f>
        <v>0</v>
      </c>
      <c r="L12" s="6">
        <f>SUMIFS(NhatKy_ViPham!K:K, NhatKy_ViPham!E:E, "10_Trung", NhatKy_ViPham!F:F, B12, NhatKy_ViPham!H:H, "L07")</f>
        <v>0</v>
      </c>
      <c r="M12" s="6">
        <f>SUMIFS(NhatKy_ViPham!K:K, NhatKy_ViPham!E:E, "10_Trung", NhatKy_ViPham!F:F, B12, NhatKy_ViPham!H:H, "L08")</f>
        <v>0</v>
      </c>
      <c r="N12" s="6">
        <f>SUMIFS(NhatKy_ViPham!K:K, NhatKy_ViPham!E:E, "10_Trung", NhatKy_ViPham!F:F, B12, NhatKy_ViPham!H:H, "L09")</f>
        <v>0</v>
      </c>
      <c r="O12" s="6">
        <f>SUMIFS(NhatKy_ViPham!K:K, NhatKy_ViPham!E:E, "10_Trung", NhatKy_ViPham!F:F, B12, NhatKy_ViPham!H:H, "L10")</f>
        <v>0</v>
      </c>
      <c r="P12" s="12">
        <f>SUMIFS(NhatKy_ViPham!J:J, NhatKy_ViPham!E:E, "10_Trung", NhatKy_ViPham!F:F, B12)</f>
        <v>0</v>
      </c>
      <c r="Q12" s="13">
        <f>SUMIFS(NhatKy_ViPham!K:K, NhatKy_ViPham!E:E, "10_Trung", NhatKy_ViPham!F:F, B12)</f>
        <v>0</v>
      </c>
      <c r="R12" s="6">
        <f>100 + SUMIFS(NhatKy_ViPham!J:J, NhatKy_ViPham!E:E, "10_Trung", NhatKy_ViPham!F:F, B12, NhatKy_ViPham!C:C, "T1") - SUMIFS(NhatKy_ViPham!K:K, NhatKy_ViPham!E:E, "10_Trung", NhatKy_ViPham!F:F, B12, NhatKy_ViPham!C:C, "T1")</f>
        <v>100</v>
      </c>
      <c r="S12" s="6">
        <f>100 + SUMIFS(NhatKy_ViPham!J:J, NhatKy_ViPham!E:E, "10_Trung", NhatKy_ViPham!F:F, B12, NhatKy_ViPham!C:C, "T2") - SUMIFS(NhatKy_ViPham!K:K, NhatKy_ViPham!E:E, "10_Trung", NhatKy_ViPham!F:F, B12, NhatKy_ViPham!C:C, "T2")</f>
        <v>100</v>
      </c>
      <c r="T12" s="6">
        <f>100 + SUMIFS(NhatKy_ViPham!J:J, NhatKy_ViPham!E:E, "10_Trung", NhatKy_ViPham!F:F, B12, NhatKy_ViPham!C:C, "T3") - SUMIFS(NhatKy_ViPham!K:K, NhatKy_ViPham!E:E, "10_Trung", NhatKy_ViPham!F:F, B12, NhatKy_ViPham!C:C, "T3")</f>
        <v>100</v>
      </c>
      <c r="U12" s="6">
        <f>100 + SUMIFS(NhatKy_ViPham!J:J, NhatKy_ViPham!E:E, "10_Trung", NhatKy_ViPham!F:F, B12, NhatKy_ViPham!C:C, "T4") - SUMIFS(NhatKy_ViPham!K:K, NhatKy_ViPham!E:E, "10_Trung", NhatKy_ViPham!F:F, B12, NhatKy_ViPham!C:C, "T4")</f>
        <v>100</v>
      </c>
      <c r="V12" s="6">
        <f>100 + SUMIFS(NhatKy_ViPham!J:J, NhatKy_ViPham!E:E, "10_Trung", NhatKy_ViPham!F:F, B12, NhatKy_ViPham!C:C, "T5") - SUMIFS(NhatKy_ViPham!K:K, NhatKy_ViPham!E:E, "10_Trung", NhatKy_ViPham!F:F, B12, NhatKy_ViPham!C:C, "T5")</f>
        <v>100</v>
      </c>
      <c r="W12" s="6">
        <f>100 + SUMIFS(NhatKy_ViPham!J:J, NhatKy_ViPham!E:E, "10_Trung", NhatKy_ViPham!F:F, B12, NhatKy_ViPham!C:C, "T6") - SUMIFS(NhatKy_ViPham!K:K, NhatKy_ViPham!E:E, "10_Trung", NhatKy_ViPham!F:F, B12, NhatKy_ViPham!C:C, "T6")</f>
        <v>100</v>
      </c>
      <c r="X12" s="6">
        <f>100 + SUMIFS(NhatKy_ViPham!J:J, NhatKy_ViPham!E:E, "10_Trung", NhatKy_ViPham!F:F, B12, NhatKy_ViPham!C:C, "T7") - SUMIFS(NhatKy_ViPham!K:K, NhatKy_ViPham!E:E, "10_Trung", NhatKy_ViPham!F:F, B12, NhatKy_ViPham!C:C, "T7")</f>
        <v>100</v>
      </c>
      <c r="Y12" s="6">
        <f>100 + SUMIFS(NhatKy_ViPham!J:J, NhatKy_ViPham!E:E, "10_Trung", NhatKy_ViPham!F:F, B12, NhatKy_ViPham!C:C, "T8") - SUMIFS(NhatKy_ViPham!K:K, NhatKy_ViPham!E:E, "10_Trung", NhatKy_ViPham!F:F, B12, NhatKy_ViPham!C:C, "T8")</f>
        <v>100</v>
      </c>
      <c r="Z12" s="6">
        <f>100 + SUMIFS(NhatKy_ViPham!J:J, NhatKy_ViPham!E:E, "10_Trung", NhatKy_ViPham!F:F, B12, NhatKy_ViPham!C:C, "T9") - SUMIFS(NhatKy_ViPham!K:K, NhatKy_ViPham!E:E, "10_Trung", NhatKy_ViPham!F:F, B12, NhatKy_ViPham!C:C, "T9")</f>
        <v>100</v>
      </c>
      <c r="AA12" s="6">
        <f>100 + SUMIFS(NhatKy_ViPham!J:J, NhatKy_ViPham!E:E, "10_Trung", NhatKy_ViPham!F:F, B12, NhatKy_ViPham!C:C, "T10") - SUMIFS(NhatKy_ViPham!K:K, NhatKy_ViPham!E:E, "10_Trung", NhatKy_ViPham!F:F, B12, NhatKy_ViPham!C:C, "T10")</f>
        <v>100</v>
      </c>
      <c r="AB12" s="6">
        <f>100 + SUMIFS(NhatKy_ViPham!J:J, NhatKy_ViPham!E:E, "10_Trung", NhatKy_ViPham!F:F, B12, NhatKy_ViPham!C:C, "T11") - SUMIFS(NhatKy_ViPham!K:K, NhatKy_ViPham!E:E, "10_Trung", NhatKy_ViPham!F:F, B12, NhatKy_ViPham!C:C, "T11")</f>
        <v>100</v>
      </c>
      <c r="AC12" s="6">
        <f>100 + SUMIFS(NhatKy_ViPham!J:J, NhatKy_ViPham!E:E, "10_Trung", NhatKy_ViPham!F:F, B12, NhatKy_ViPham!C:C, "T12") - SUMIFS(NhatKy_ViPham!K:K, NhatKy_ViPham!E:E, "10_Trung", NhatKy_ViPham!F:F, B12, NhatKy_ViPham!C:C, "T12")</f>
        <v>100</v>
      </c>
      <c r="AD12" s="6">
        <f>100 + SUMIFS(NhatKy_ViPham!J:J, NhatKy_ViPham!E:E, "10_Trung", NhatKy_ViPham!F:F, B12, NhatKy_ViPham!C:C, "T13") - SUMIFS(NhatKy_ViPham!K:K, NhatKy_ViPham!E:E, "10_Trung", NhatKy_ViPham!F:F, B12, NhatKy_ViPham!C:C, "T13")</f>
        <v>100</v>
      </c>
      <c r="AE12" s="6">
        <f>100 + SUMIFS(NhatKy_ViPham!J:J, NhatKy_ViPham!E:E, "10_Trung", NhatKy_ViPham!F:F, B12, NhatKy_ViPham!C:C, "T14") - SUMIFS(NhatKy_ViPham!K:K, NhatKy_ViPham!E:E, "10_Trung", NhatKy_ViPham!F:F, B12, NhatKy_ViPham!C:C, "T14")</f>
        <v>100</v>
      </c>
      <c r="AF12" s="6">
        <f>100 + SUMIFS(NhatKy_ViPham!J:J, NhatKy_ViPham!E:E, "10_Trung", NhatKy_ViPham!F:F, B12, NhatKy_ViPham!C:C, "T15") - SUMIFS(NhatKy_ViPham!K:K, NhatKy_ViPham!E:E, "10_Trung", NhatKy_ViPham!F:F, B12, NhatKy_ViPham!C:C, "T15")</f>
        <v>100</v>
      </c>
      <c r="AG12" s="6">
        <f>100 + SUMIFS(NhatKy_ViPham!J:J, NhatKy_ViPham!E:E, "10_Trung", NhatKy_ViPham!F:F, B12, NhatKy_ViPham!C:C, "T16") - SUMIFS(NhatKy_ViPham!K:K, NhatKy_ViPham!E:E, "10_Trung", NhatKy_ViPham!F:F, B12, NhatKy_ViPham!C:C, "T16")</f>
        <v>100</v>
      </c>
      <c r="AH12" s="6">
        <f>100 + SUMIFS(NhatKy_ViPham!J:J, NhatKy_ViPham!E:E, "10_Trung", NhatKy_ViPham!F:F, B12, NhatKy_ViPham!C:C, "T17") - SUMIFS(NhatKy_ViPham!K:K, NhatKy_ViPham!E:E, "10_Trung", NhatKy_ViPham!F:F, B12, NhatKy_ViPham!C:C, "T17")</f>
        <v>100</v>
      </c>
      <c r="AI12" s="6">
        <f>100 + SUMIFS(NhatKy_ViPham!J:J, NhatKy_ViPham!E:E, "10_Trung", NhatKy_ViPham!F:F, B12, NhatKy_ViPham!C:C, "T18") - SUMIFS(NhatKy_ViPham!K:K, NhatKy_ViPham!E:E, "10_Trung", NhatKy_ViPham!F:F, B12, NhatKy_ViPham!C:C, "T18")</f>
        <v>100</v>
      </c>
      <c r="AJ12" s="6">
        <f>100 + SUMIFS(NhatKy_ViPham!J:J, NhatKy_ViPham!E:E, "10_Trung", NhatKy_ViPham!F:F, B12, NhatKy_ViPham!C:C, "T19") - SUMIFS(NhatKy_ViPham!K:K, NhatKy_ViPham!E:E, "10_Trung", NhatKy_ViPham!F:F, B12, NhatKy_ViPham!C:C, "T19")</f>
        <v>100</v>
      </c>
      <c r="AK12" s="6">
        <f>100 + SUMIFS(NhatKy_ViPham!J:J, NhatKy_ViPham!E:E, "10_Trung", NhatKy_ViPham!F:F, B12, NhatKy_ViPham!C:C, "T20") - SUMIFS(NhatKy_ViPham!K:K, NhatKy_ViPham!E:E, "10_Trung", NhatKy_ViPham!F:F, B12, NhatKy_ViPham!C:C, "T20")</f>
        <v>100</v>
      </c>
      <c r="AL12" s="6">
        <f>100 + SUMIFS(NhatKy_ViPham!J:J, NhatKy_ViPham!E:E, "10_Trung", NhatKy_ViPham!F:F, B12, NhatKy_ViPham!C:C, "T21") - SUMIFS(NhatKy_ViPham!K:K, NhatKy_ViPham!E:E, "10_Trung", NhatKy_ViPham!F:F, B12, NhatKy_ViPham!C:C, "T21")</f>
        <v>100</v>
      </c>
      <c r="AM12" s="6">
        <f>100 + SUMIFS(NhatKy_ViPham!J:J, NhatKy_ViPham!E:E, "10_Trung", NhatKy_ViPham!F:F, B12, NhatKy_ViPham!C:C, "T22") - SUMIFS(NhatKy_ViPham!K:K, NhatKy_ViPham!E:E, "10_Trung", NhatKy_ViPham!F:F, B12, NhatKy_ViPham!C:C, "T22")</f>
        <v>100</v>
      </c>
      <c r="AN12" s="6">
        <f>100 + SUMIFS(NhatKy_ViPham!J:J, NhatKy_ViPham!E:E, "10_Trung", NhatKy_ViPham!F:F, B12, NhatKy_ViPham!C:C, "T23") - SUMIFS(NhatKy_ViPham!K:K, NhatKy_ViPham!E:E, "10_Trung", NhatKy_ViPham!F:F, B12, NhatKy_ViPham!C:C, "T23")</f>
        <v>100</v>
      </c>
      <c r="AO12" s="6">
        <f>100 + SUMIFS(NhatKy_ViPham!J:J, NhatKy_ViPham!E:E, "10_Trung", NhatKy_ViPham!F:F, B12, NhatKy_ViPham!C:C, "T24") - SUMIFS(NhatKy_ViPham!K:K, NhatKy_ViPham!E:E, "10_Trung", NhatKy_ViPham!F:F, B12, NhatKy_ViPham!C:C, "T24")</f>
        <v>100</v>
      </c>
      <c r="AP12" s="6">
        <f>100 + SUMIFS(NhatKy_ViPham!J:J, NhatKy_ViPham!E:E, "10_Trung", NhatKy_ViPham!F:F, B12, NhatKy_ViPham!C:C, "T25") - SUMIFS(NhatKy_ViPham!K:K, NhatKy_ViPham!E:E, "10_Trung", NhatKy_ViPham!F:F, B12, NhatKy_ViPham!C:C, "T25")</f>
        <v>100</v>
      </c>
      <c r="AQ12" s="6">
        <f>100 + SUMIFS(NhatKy_ViPham!J:J, NhatKy_ViPham!E:E, "10_Trung", NhatKy_ViPham!F:F, B12, NhatKy_ViPham!C:C, "T26") - SUMIFS(NhatKy_ViPham!K:K, NhatKy_ViPham!E:E, "10_Trung", NhatKy_ViPham!F:F, B12, NhatKy_ViPham!C:C, "T26")</f>
        <v>100</v>
      </c>
      <c r="AR12" s="6">
        <f>100 + SUMIFS(NhatKy_ViPham!J:J, NhatKy_ViPham!E:E, "10_Trung", NhatKy_ViPham!F:F, B12, NhatKy_ViPham!C:C, "T27") - SUMIFS(NhatKy_ViPham!K:K, NhatKy_ViPham!E:E, "10_Trung", NhatKy_ViPham!F:F, B12, NhatKy_ViPham!C:C, "T27")</f>
        <v>100</v>
      </c>
      <c r="AS12" s="6">
        <f>100 + SUMIFS(NhatKy_ViPham!J:J, NhatKy_ViPham!E:E, "10_Trung", NhatKy_ViPham!F:F, B12, NhatKy_ViPham!C:C, "T28") - SUMIFS(NhatKy_ViPham!K:K, NhatKy_ViPham!E:E, "10_Trung", NhatKy_ViPham!F:F, B12, NhatKy_ViPham!C:C, "T28")</f>
        <v>100</v>
      </c>
      <c r="AT12" s="6">
        <f>100 + SUMIFS(NhatKy_ViPham!J:J, NhatKy_ViPham!E:E, "10_Trung", NhatKy_ViPham!F:F, B12, NhatKy_ViPham!C:C, "T29") - SUMIFS(NhatKy_ViPham!K:K, NhatKy_ViPham!E:E, "10_Trung", NhatKy_ViPham!F:F, B12, NhatKy_ViPham!C:C, "T29")</f>
        <v>100</v>
      </c>
      <c r="AU12" s="6">
        <f>100 + SUMIFS(NhatKy_ViPham!J:J, NhatKy_ViPham!E:E, "10_Trung", NhatKy_ViPham!F:F, B12, NhatKy_ViPham!C:C, "T30") - SUMIFS(NhatKy_ViPham!K:K, NhatKy_ViPham!E:E, "10_Trung", NhatKy_ViPham!F:F, B12, NhatKy_ViPham!C:C, "T30")</f>
        <v>100</v>
      </c>
      <c r="AV12" s="6">
        <f>100 + SUMIFS(NhatKy_ViPham!J:J, NhatKy_ViPham!E:E, "10_Trung", NhatKy_ViPham!F:F, B12, NhatKy_ViPham!C:C, "T31") - SUMIFS(NhatKy_ViPham!K:K, NhatKy_ViPham!E:E, "10_Trung", NhatKy_ViPham!F:F, B12, NhatKy_ViPham!C:C, "T31")</f>
        <v>100</v>
      </c>
      <c r="AW12" s="6">
        <f>100 + SUMIFS(NhatKy_ViPham!J:J, NhatKy_ViPham!E:E, "10_Trung", NhatKy_ViPham!F:F, B12, NhatKy_ViPham!C:C, "T32") - SUMIFS(NhatKy_ViPham!K:K, NhatKy_ViPham!E:E, "10_Trung", NhatKy_ViPham!F:F, B12, NhatKy_ViPham!C:C, "T32")</f>
        <v>100</v>
      </c>
      <c r="AX12" s="6">
        <f>100 + SUMIFS(NhatKy_ViPham!J:J, NhatKy_ViPham!E:E, "10_Trung", NhatKy_ViPham!F:F, B12, NhatKy_ViPham!C:C, "T33") - SUMIFS(NhatKy_ViPham!K:K, NhatKy_ViPham!E:E, "10_Trung", NhatKy_ViPham!F:F, B12, NhatKy_ViPham!C:C, "T33")</f>
        <v>100</v>
      </c>
      <c r="AY12" s="6">
        <f>100 + SUMIFS(NhatKy_ViPham!J:J, NhatKy_ViPham!E:E, "10_Trung", NhatKy_ViPham!F:F, B12, NhatKy_ViPham!C:C, "T34") - SUMIFS(NhatKy_ViPham!K:K, NhatKy_ViPham!E:E, "10_Trung", NhatKy_ViPham!F:F, B12, NhatKy_ViPham!C:C, "T34")</f>
        <v>100</v>
      </c>
      <c r="AZ12" s="6">
        <f>100 + SUMIFS(NhatKy_ViPham!J:J, NhatKy_ViPham!E:E, "10_Trung", NhatKy_ViPham!F:F, B12, NhatKy_ViPham!C:C, "T35") - SUMIFS(NhatKy_ViPham!K:K, NhatKy_ViPham!E:E, "10_Trung", NhatKy_ViPham!F:F, B12, NhatKy_ViPham!C:C, "T35")</f>
        <v>100</v>
      </c>
      <c r="BA12" s="12">
        <f t="shared" si="0"/>
        <v>100</v>
      </c>
      <c r="BB12" s="11" t="s">
        <v>430</v>
      </c>
      <c r="BC12" s="16" t="str">
        <f t="shared" si="1"/>
        <v>Tốt</v>
      </c>
      <c r="BD12" s="15" t="str">
        <f t="shared" si="2"/>
        <v>🟢 BÌNH THƯỜNG</v>
      </c>
    </row>
    <row r="13" spans="1:56" x14ac:dyDescent="0.25">
      <c r="A13" s="4">
        <v>5</v>
      </c>
      <c r="B13" s="10" t="s">
        <v>1259</v>
      </c>
      <c r="C13" s="4" t="s">
        <v>1104</v>
      </c>
      <c r="D13" s="4" t="s">
        <v>429</v>
      </c>
      <c r="E13" s="11" t="s">
        <v>430</v>
      </c>
      <c r="F13" s="7">
        <f>SUMIFS(NhatKy_ViPham!K:K, NhatKy_ViPham!E:E, "10_Trung", NhatKy_ViPham!F:F, B13, NhatKy_ViPham!H:H, "L01")</f>
        <v>0</v>
      </c>
      <c r="G13" s="7">
        <f>SUMIFS(NhatKy_ViPham!K:K, NhatKy_ViPham!E:E, "10_Trung", NhatKy_ViPham!F:F, B13, NhatKy_ViPham!H:H, "L02")</f>
        <v>0</v>
      </c>
      <c r="H13" s="7">
        <f>SUMIFS(NhatKy_ViPham!K:K, NhatKy_ViPham!E:E, "10_Trung", NhatKy_ViPham!F:F, B13, NhatKy_ViPham!H:H, "L03")</f>
        <v>0</v>
      </c>
      <c r="I13" s="7">
        <f>SUMIFS(NhatKy_ViPham!K:K, NhatKy_ViPham!E:E, "10_Trung", NhatKy_ViPham!F:F, B13, NhatKy_ViPham!H:H, "L04")</f>
        <v>0</v>
      </c>
      <c r="J13" s="7">
        <f>SUMIFS(NhatKy_ViPham!K:K, NhatKy_ViPham!E:E, "10_Trung", NhatKy_ViPham!F:F, B13, NhatKy_ViPham!H:H, "L05")</f>
        <v>0</v>
      </c>
      <c r="K13" s="7">
        <f>SUMIFS(NhatKy_ViPham!K:K, NhatKy_ViPham!E:E, "10_Trung", NhatKy_ViPham!F:F, B13, NhatKy_ViPham!H:H, "L06")</f>
        <v>0</v>
      </c>
      <c r="L13" s="7">
        <f>SUMIFS(NhatKy_ViPham!K:K, NhatKy_ViPham!E:E, "10_Trung", NhatKy_ViPham!F:F, B13, NhatKy_ViPham!H:H, "L07")</f>
        <v>0</v>
      </c>
      <c r="M13" s="7">
        <f>SUMIFS(NhatKy_ViPham!K:K, NhatKy_ViPham!E:E, "10_Trung", NhatKy_ViPham!F:F, B13, NhatKy_ViPham!H:H, "L08")</f>
        <v>0</v>
      </c>
      <c r="N13" s="7">
        <f>SUMIFS(NhatKy_ViPham!K:K, NhatKy_ViPham!E:E, "10_Trung", NhatKy_ViPham!F:F, B13, NhatKy_ViPham!H:H, "L09")</f>
        <v>0</v>
      </c>
      <c r="O13" s="7">
        <f>SUMIFS(NhatKy_ViPham!K:K, NhatKy_ViPham!E:E, "10_Trung", NhatKy_ViPham!F:F, B13, NhatKy_ViPham!H:H, "L10")</f>
        <v>0</v>
      </c>
      <c r="P13" s="12">
        <f>SUMIFS(NhatKy_ViPham!J:J, NhatKy_ViPham!E:E, "10_Trung", NhatKy_ViPham!F:F, B13)</f>
        <v>0</v>
      </c>
      <c r="Q13" s="13">
        <f>SUMIFS(NhatKy_ViPham!K:K, NhatKy_ViPham!E:E, "10_Trung", NhatKy_ViPham!F:F, B13)</f>
        <v>0</v>
      </c>
      <c r="R13" s="7">
        <f>100 + SUMIFS(NhatKy_ViPham!J:J, NhatKy_ViPham!E:E, "10_Trung", NhatKy_ViPham!F:F, B13, NhatKy_ViPham!C:C, "T1") - SUMIFS(NhatKy_ViPham!K:K, NhatKy_ViPham!E:E, "10_Trung", NhatKy_ViPham!F:F, B13, NhatKy_ViPham!C:C, "T1")</f>
        <v>100</v>
      </c>
      <c r="S13" s="7">
        <f>100 + SUMIFS(NhatKy_ViPham!J:J, NhatKy_ViPham!E:E, "10_Trung", NhatKy_ViPham!F:F, B13, NhatKy_ViPham!C:C, "T2") - SUMIFS(NhatKy_ViPham!K:K, NhatKy_ViPham!E:E, "10_Trung", NhatKy_ViPham!F:F, B13, NhatKy_ViPham!C:C, "T2")</f>
        <v>100</v>
      </c>
      <c r="T13" s="7">
        <f>100 + SUMIFS(NhatKy_ViPham!J:J, NhatKy_ViPham!E:E, "10_Trung", NhatKy_ViPham!F:F, B13, NhatKy_ViPham!C:C, "T3") - SUMIFS(NhatKy_ViPham!K:K, NhatKy_ViPham!E:E, "10_Trung", NhatKy_ViPham!F:F, B13, NhatKy_ViPham!C:C, "T3")</f>
        <v>100</v>
      </c>
      <c r="U13" s="7">
        <f>100 + SUMIFS(NhatKy_ViPham!J:J, NhatKy_ViPham!E:E, "10_Trung", NhatKy_ViPham!F:F, B13, NhatKy_ViPham!C:C, "T4") - SUMIFS(NhatKy_ViPham!K:K, NhatKy_ViPham!E:E, "10_Trung", NhatKy_ViPham!F:F, B13, NhatKy_ViPham!C:C, "T4")</f>
        <v>100</v>
      </c>
      <c r="V13" s="7">
        <f>100 + SUMIFS(NhatKy_ViPham!J:J, NhatKy_ViPham!E:E, "10_Trung", NhatKy_ViPham!F:F, B13, NhatKy_ViPham!C:C, "T5") - SUMIFS(NhatKy_ViPham!K:K, NhatKy_ViPham!E:E, "10_Trung", NhatKy_ViPham!F:F, B13, NhatKy_ViPham!C:C, "T5")</f>
        <v>100</v>
      </c>
      <c r="W13" s="7">
        <f>100 + SUMIFS(NhatKy_ViPham!J:J, NhatKy_ViPham!E:E, "10_Trung", NhatKy_ViPham!F:F, B13, NhatKy_ViPham!C:C, "T6") - SUMIFS(NhatKy_ViPham!K:K, NhatKy_ViPham!E:E, "10_Trung", NhatKy_ViPham!F:F, B13, NhatKy_ViPham!C:C, "T6")</f>
        <v>100</v>
      </c>
      <c r="X13" s="7">
        <f>100 + SUMIFS(NhatKy_ViPham!J:J, NhatKy_ViPham!E:E, "10_Trung", NhatKy_ViPham!F:F, B13, NhatKy_ViPham!C:C, "T7") - SUMIFS(NhatKy_ViPham!K:K, NhatKy_ViPham!E:E, "10_Trung", NhatKy_ViPham!F:F, B13, NhatKy_ViPham!C:C, "T7")</f>
        <v>100</v>
      </c>
      <c r="Y13" s="7">
        <f>100 + SUMIFS(NhatKy_ViPham!J:J, NhatKy_ViPham!E:E, "10_Trung", NhatKy_ViPham!F:F, B13, NhatKy_ViPham!C:C, "T8") - SUMIFS(NhatKy_ViPham!K:K, NhatKy_ViPham!E:E, "10_Trung", NhatKy_ViPham!F:F, B13, NhatKy_ViPham!C:C, "T8")</f>
        <v>100</v>
      </c>
      <c r="Z13" s="7">
        <f>100 + SUMIFS(NhatKy_ViPham!J:J, NhatKy_ViPham!E:E, "10_Trung", NhatKy_ViPham!F:F, B13, NhatKy_ViPham!C:C, "T9") - SUMIFS(NhatKy_ViPham!K:K, NhatKy_ViPham!E:E, "10_Trung", NhatKy_ViPham!F:F, B13, NhatKy_ViPham!C:C, "T9")</f>
        <v>100</v>
      </c>
      <c r="AA13" s="7">
        <f>100 + SUMIFS(NhatKy_ViPham!J:J, NhatKy_ViPham!E:E, "10_Trung", NhatKy_ViPham!F:F, B13, NhatKy_ViPham!C:C, "T10") - SUMIFS(NhatKy_ViPham!K:K, NhatKy_ViPham!E:E, "10_Trung", NhatKy_ViPham!F:F, B13, NhatKy_ViPham!C:C, "T10")</f>
        <v>100</v>
      </c>
      <c r="AB13" s="7">
        <f>100 + SUMIFS(NhatKy_ViPham!J:J, NhatKy_ViPham!E:E, "10_Trung", NhatKy_ViPham!F:F, B13, NhatKy_ViPham!C:C, "T11") - SUMIFS(NhatKy_ViPham!K:K, NhatKy_ViPham!E:E, "10_Trung", NhatKy_ViPham!F:F, B13, NhatKy_ViPham!C:C, "T11")</f>
        <v>100</v>
      </c>
      <c r="AC13" s="7">
        <f>100 + SUMIFS(NhatKy_ViPham!J:J, NhatKy_ViPham!E:E, "10_Trung", NhatKy_ViPham!F:F, B13, NhatKy_ViPham!C:C, "T12") - SUMIFS(NhatKy_ViPham!K:K, NhatKy_ViPham!E:E, "10_Trung", NhatKy_ViPham!F:F, B13, NhatKy_ViPham!C:C, "T12")</f>
        <v>100</v>
      </c>
      <c r="AD13" s="7">
        <f>100 + SUMIFS(NhatKy_ViPham!J:J, NhatKy_ViPham!E:E, "10_Trung", NhatKy_ViPham!F:F, B13, NhatKy_ViPham!C:C, "T13") - SUMIFS(NhatKy_ViPham!K:K, NhatKy_ViPham!E:E, "10_Trung", NhatKy_ViPham!F:F, B13, NhatKy_ViPham!C:C, "T13")</f>
        <v>100</v>
      </c>
      <c r="AE13" s="7">
        <f>100 + SUMIFS(NhatKy_ViPham!J:J, NhatKy_ViPham!E:E, "10_Trung", NhatKy_ViPham!F:F, B13, NhatKy_ViPham!C:C, "T14") - SUMIFS(NhatKy_ViPham!K:K, NhatKy_ViPham!E:E, "10_Trung", NhatKy_ViPham!F:F, B13, NhatKy_ViPham!C:C, "T14")</f>
        <v>100</v>
      </c>
      <c r="AF13" s="7">
        <f>100 + SUMIFS(NhatKy_ViPham!J:J, NhatKy_ViPham!E:E, "10_Trung", NhatKy_ViPham!F:F, B13, NhatKy_ViPham!C:C, "T15") - SUMIFS(NhatKy_ViPham!K:K, NhatKy_ViPham!E:E, "10_Trung", NhatKy_ViPham!F:F, B13, NhatKy_ViPham!C:C, "T15")</f>
        <v>100</v>
      </c>
      <c r="AG13" s="7">
        <f>100 + SUMIFS(NhatKy_ViPham!J:J, NhatKy_ViPham!E:E, "10_Trung", NhatKy_ViPham!F:F, B13, NhatKy_ViPham!C:C, "T16") - SUMIFS(NhatKy_ViPham!K:K, NhatKy_ViPham!E:E, "10_Trung", NhatKy_ViPham!F:F, B13, NhatKy_ViPham!C:C, "T16")</f>
        <v>100</v>
      </c>
      <c r="AH13" s="7">
        <f>100 + SUMIFS(NhatKy_ViPham!J:J, NhatKy_ViPham!E:E, "10_Trung", NhatKy_ViPham!F:F, B13, NhatKy_ViPham!C:C, "T17") - SUMIFS(NhatKy_ViPham!K:K, NhatKy_ViPham!E:E, "10_Trung", NhatKy_ViPham!F:F, B13, NhatKy_ViPham!C:C, "T17")</f>
        <v>100</v>
      </c>
      <c r="AI13" s="7">
        <f>100 + SUMIFS(NhatKy_ViPham!J:J, NhatKy_ViPham!E:E, "10_Trung", NhatKy_ViPham!F:F, B13, NhatKy_ViPham!C:C, "T18") - SUMIFS(NhatKy_ViPham!K:K, NhatKy_ViPham!E:E, "10_Trung", NhatKy_ViPham!F:F, B13, NhatKy_ViPham!C:C, "T18")</f>
        <v>100</v>
      </c>
      <c r="AJ13" s="7">
        <f>100 + SUMIFS(NhatKy_ViPham!J:J, NhatKy_ViPham!E:E, "10_Trung", NhatKy_ViPham!F:F, B13, NhatKy_ViPham!C:C, "T19") - SUMIFS(NhatKy_ViPham!K:K, NhatKy_ViPham!E:E, "10_Trung", NhatKy_ViPham!F:F, B13, NhatKy_ViPham!C:C, "T19")</f>
        <v>100</v>
      </c>
      <c r="AK13" s="7">
        <f>100 + SUMIFS(NhatKy_ViPham!J:J, NhatKy_ViPham!E:E, "10_Trung", NhatKy_ViPham!F:F, B13, NhatKy_ViPham!C:C, "T20") - SUMIFS(NhatKy_ViPham!K:K, NhatKy_ViPham!E:E, "10_Trung", NhatKy_ViPham!F:F, B13, NhatKy_ViPham!C:C, "T20")</f>
        <v>100</v>
      </c>
      <c r="AL13" s="7">
        <f>100 + SUMIFS(NhatKy_ViPham!J:J, NhatKy_ViPham!E:E, "10_Trung", NhatKy_ViPham!F:F, B13, NhatKy_ViPham!C:C, "T21") - SUMIFS(NhatKy_ViPham!K:K, NhatKy_ViPham!E:E, "10_Trung", NhatKy_ViPham!F:F, B13, NhatKy_ViPham!C:C, "T21")</f>
        <v>100</v>
      </c>
      <c r="AM13" s="7">
        <f>100 + SUMIFS(NhatKy_ViPham!J:J, NhatKy_ViPham!E:E, "10_Trung", NhatKy_ViPham!F:F, B13, NhatKy_ViPham!C:C, "T22") - SUMIFS(NhatKy_ViPham!K:K, NhatKy_ViPham!E:E, "10_Trung", NhatKy_ViPham!F:F, B13, NhatKy_ViPham!C:C, "T22")</f>
        <v>100</v>
      </c>
      <c r="AN13" s="7">
        <f>100 + SUMIFS(NhatKy_ViPham!J:J, NhatKy_ViPham!E:E, "10_Trung", NhatKy_ViPham!F:F, B13, NhatKy_ViPham!C:C, "T23") - SUMIFS(NhatKy_ViPham!K:K, NhatKy_ViPham!E:E, "10_Trung", NhatKy_ViPham!F:F, B13, NhatKy_ViPham!C:C, "T23")</f>
        <v>100</v>
      </c>
      <c r="AO13" s="7">
        <f>100 + SUMIFS(NhatKy_ViPham!J:J, NhatKy_ViPham!E:E, "10_Trung", NhatKy_ViPham!F:F, B13, NhatKy_ViPham!C:C, "T24") - SUMIFS(NhatKy_ViPham!K:K, NhatKy_ViPham!E:E, "10_Trung", NhatKy_ViPham!F:F, B13, NhatKy_ViPham!C:C, "T24")</f>
        <v>100</v>
      </c>
      <c r="AP13" s="7">
        <f>100 + SUMIFS(NhatKy_ViPham!J:J, NhatKy_ViPham!E:E, "10_Trung", NhatKy_ViPham!F:F, B13, NhatKy_ViPham!C:C, "T25") - SUMIFS(NhatKy_ViPham!K:K, NhatKy_ViPham!E:E, "10_Trung", NhatKy_ViPham!F:F, B13, NhatKy_ViPham!C:C, "T25")</f>
        <v>100</v>
      </c>
      <c r="AQ13" s="7">
        <f>100 + SUMIFS(NhatKy_ViPham!J:J, NhatKy_ViPham!E:E, "10_Trung", NhatKy_ViPham!F:F, B13, NhatKy_ViPham!C:C, "T26") - SUMIFS(NhatKy_ViPham!K:K, NhatKy_ViPham!E:E, "10_Trung", NhatKy_ViPham!F:F, B13, NhatKy_ViPham!C:C, "T26")</f>
        <v>100</v>
      </c>
      <c r="AR13" s="7">
        <f>100 + SUMIFS(NhatKy_ViPham!J:J, NhatKy_ViPham!E:E, "10_Trung", NhatKy_ViPham!F:F, B13, NhatKy_ViPham!C:C, "T27") - SUMIFS(NhatKy_ViPham!K:K, NhatKy_ViPham!E:E, "10_Trung", NhatKy_ViPham!F:F, B13, NhatKy_ViPham!C:C, "T27")</f>
        <v>100</v>
      </c>
      <c r="AS13" s="7">
        <f>100 + SUMIFS(NhatKy_ViPham!J:J, NhatKy_ViPham!E:E, "10_Trung", NhatKy_ViPham!F:F, B13, NhatKy_ViPham!C:C, "T28") - SUMIFS(NhatKy_ViPham!K:K, NhatKy_ViPham!E:E, "10_Trung", NhatKy_ViPham!F:F, B13, NhatKy_ViPham!C:C, "T28")</f>
        <v>100</v>
      </c>
      <c r="AT13" s="7">
        <f>100 + SUMIFS(NhatKy_ViPham!J:J, NhatKy_ViPham!E:E, "10_Trung", NhatKy_ViPham!F:F, B13, NhatKy_ViPham!C:C, "T29") - SUMIFS(NhatKy_ViPham!K:K, NhatKy_ViPham!E:E, "10_Trung", NhatKy_ViPham!F:F, B13, NhatKy_ViPham!C:C, "T29")</f>
        <v>100</v>
      </c>
      <c r="AU13" s="7">
        <f>100 + SUMIFS(NhatKy_ViPham!J:J, NhatKy_ViPham!E:E, "10_Trung", NhatKy_ViPham!F:F, B13, NhatKy_ViPham!C:C, "T30") - SUMIFS(NhatKy_ViPham!K:K, NhatKy_ViPham!E:E, "10_Trung", NhatKy_ViPham!F:F, B13, NhatKy_ViPham!C:C, "T30")</f>
        <v>100</v>
      </c>
      <c r="AV13" s="7">
        <f>100 + SUMIFS(NhatKy_ViPham!J:J, NhatKy_ViPham!E:E, "10_Trung", NhatKy_ViPham!F:F, B13, NhatKy_ViPham!C:C, "T31") - SUMIFS(NhatKy_ViPham!K:K, NhatKy_ViPham!E:E, "10_Trung", NhatKy_ViPham!F:F, B13, NhatKy_ViPham!C:C, "T31")</f>
        <v>100</v>
      </c>
      <c r="AW13" s="7">
        <f>100 + SUMIFS(NhatKy_ViPham!J:J, NhatKy_ViPham!E:E, "10_Trung", NhatKy_ViPham!F:F, B13, NhatKy_ViPham!C:C, "T32") - SUMIFS(NhatKy_ViPham!K:K, NhatKy_ViPham!E:E, "10_Trung", NhatKy_ViPham!F:F, B13, NhatKy_ViPham!C:C, "T32")</f>
        <v>100</v>
      </c>
      <c r="AX13" s="7">
        <f>100 + SUMIFS(NhatKy_ViPham!J:J, NhatKy_ViPham!E:E, "10_Trung", NhatKy_ViPham!F:F, B13, NhatKy_ViPham!C:C, "T33") - SUMIFS(NhatKy_ViPham!K:K, NhatKy_ViPham!E:E, "10_Trung", NhatKy_ViPham!F:F, B13, NhatKy_ViPham!C:C, "T33")</f>
        <v>100</v>
      </c>
      <c r="AY13" s="7">
        <f>100 + SUMIFS(NhatKy_ViPham!J:J, NhatKy_ViPham!E:E, "10_Trung", NhatKy_ViPham!F:F, B13, NhatKy_ViPham!C:C, "T34") - SUMIFS(NhatKy_ViPham!K:K, NhatKy_ViPham!E:E, "10_Trung", NhatKy_ViPham!F:F, B13, NhatKy_ViPham!C:C, "T34")</f>
        <v>100</v>
      </c>
      <c r="AZ13" s="7">
        <f>100 + SUMIFS(NhatKy_ViPham!J:J, NhatKy_ViPham!E:E, "10_Trung", NhatKy_ViPham!F:F, B13, NhatKy_ViPham!C:C, "T35") - SUMIFS(NhatKy_ViPham!K:K, NhatKy_ViPham!E:E, "10_Trung", NhatKy_ViPham!F:F, B13, NhatKy_ViPham!C:C, "T35")</f>
        <v>100</v>
      </c>
      <c r="BA13" s="12">
        <f t="shared" si="0"/>
        <v>100</v>
      </c>
      <c r="BB13" s="11" t="s">
        <v>430</v>
      </c>
      <c r="BC13" s="14" t="str">
        <f t="shared" si="1"/>
        <v>Tốt</v>
      </c>
      <c r="BD13" s="10" t="str">
        <f t="shared" si="2"/>
        <v>🟢 BÌNH THƯỜNG</v>
      </c>
    </row>
    <row r="14" spans="1:56" x14ac:dyDescent="0.25">
      <c r="A14" s="5">
        <v>6</v>
      </c>
      <c r="B14" s="15" t="s">
        <v>1260</v>
      </c>
      <c r="C14" s="5" t="s">
        <v>1110</v>
      </c>
      <c r="D14" s="5" t="s">
        <v>429</v>
      </c>
      <c r="E14" s="11" t="s">
        <v>430</v>
      </c>
      <c r="F14" s="6">
        <f>SUMIFS(NhatKy_ViPham!K:K, NhatKy_ViPham!E:E, "10_Trung", NhatKy_ViPham!F:F, B14, NhatKy_ViPham!H:H, "L01")</f>
        <v>0</v>
      </c>
      <c r="G14" s="6">
        <f>SUMIFS(NhatKy_ViPham!K:K, NhatKy_ViPham!E:E, "10_Trung", NhatKy_ViPham!F:F, B14, NhatKy_ViPham!H:H, "L02")</f>
        <v>0</v>
      </c>
      <c r="H14" s="6">
        <f>SUMIFS(NhatKy_ViPham!K:K, NhatKy_ViPham!E:E, "10_Trung", NhatKy_ViPham!F:F, B14, NhatKy_ViPham!H:H, "L03")</f>
        <v>0</v>
      </c>
      <c r="I14" s="6">
        <f>SUMIFS(NhatKy_ViPham!K:K, NhatKy_ViPham!E:E, "10_Trung", NhatKy_ViPham!F:F, B14, NhatKy_ViPham!H:H, "L04")</f>
        <v>0</v>
      </c>
      <c r="J14" s="6">
        <f>SUMIFS(NhatKy_ViPham!K:K, NhatKy_ViPham!E:E, "10_Trung", NhatKy_ViPham!F:F, B14, NhatKy_ViPham!H:H, "L05")</f>
        <v>0</v>
      </c>
      <c r="K14" s="6">
        <f>SUMIFS(NhatKy_ViPham!K:K, NhatKy_ViPham!E:E, "10_Trung", NhatKy_ViPham!F:F, B14, NhatKy_ViPham!H:H, "L06")</f>
        <v>0</v>
      </c>
      <c r="L14" s="6">
        <f>SUMIFS(NhatKy_ViPham!K:K, NhatKy_ViPham!E:E, "10_Trung", NhatKy_ViPham!F:F, B14, NhatKy_ViPham!H:H, "L07")</f>
        <v>0</v>
      </c>
      <c r="M14" s="6">
        <f>SUMIFS(NhatKy_ViPham!K:K, NhatKy_ViPham!E:E, "10_Trung", NhatKy_ViPham!F:F, B14, NhatKy_ViPham!H:H, "L08")</f>
        <v>0</v>
      </c>
      <c r="N14" s="6">
        <f>SUMIFS(NhatKy_ViPham!K:K, NhatKy_ViPham!E:E, "10_Trung", NhatKy_ViPham!F:F, B14, NhatKy_ViPham!H:H, "L09")</f>
        <v>0</v>
      </c>
      <c r="O14" s="6">
        <f>SUMIFS(NhatKy_ViPham!K:K, NhatKy_ViPham!E:E, "10_Trung", NhatKy_ViPham!F:F, B14, NhatKy_ViPham!H:H, "L10")</f>
        <v>0</v>
      </c>
      <c r="P14" s="12">
        <f>SUMIFS(NhatKy_ViPham!J:J, NhatKy_ViPham!E:E, "10_Trung", NhatKy_ViPham!F:F, B14)</f>
        <v>0</v>
      </c>
      <c r="Q14" s="13">
        <f>SUMIFS(NhatKy_ViPham!K:K, NhatKy_ViPham!E:E, "10_Trung", NhatKy_ViPham!F:F, B14)</f>
        <v>0</v>
      </c>
      <c r="R14" s="6">
        <f>100 + SUMIFS(NhatKy_ViPham!J:J, NhatKy_ViPham!E:E, "10_Trung", NhatKy_ViPham!F:F, B14, NhatKy_ViPham!C:C, "T1") - SUMIFS(NhatKy_ViPham!K:K, NhatKy_ViPham!E:E, "10_Trung", NhatKy_ViPham!F:F, B14, NhatKy_ViPham!C:C, "T1")</f>
        <v>100</v>
      </c>
      <c r="S14" s="6">
        <f>100 + SUMIFS(NhatKy_ViPham!J:J, NhatKy_ViPham!E:E, "10_Trung", NhatKy_ViPham!F:F, B14, NhatKy_ViPham!C:C, "T2") - SUMIFS(NhatKy_ViPham!K:K, NhatKy_ViPham!E:E, "10_Trung", NhatKy_ViPham!F:F, B14, NhatKy_ViPham!C:C, "T2")</f>
        <v>100</v>
      </c>
      <c r="T14" s="6">
        <f>100 + SUMIFS(NhatKy_ViPham!J:J, NhatKy_ViPham!E:E, "10_Trung", NhatKy_ViPham!F:F, B14, NhatKy_ViPham!C:C, "T3") - SUMIFS(NhatKy_ViPham!K:K, NhatKy_ViPham!E:E, "10_Trung", NhatKy_ViPham!F:F, B14, NhatKy_ViPham!C:C, "T3")</f>
        <v>100</v>
      </c>
      <c r="U14" s="6">
        <f>100 + SUMIFS(NhatKy_ViPham!J:J, NhatKy_ViPham!E:E, "10_Trung", NhatKy_ViPham!F:F, B14, NhatKy_ViPham!C:C, "T4") - SUMIFS(NhatKy_ViPham!K:K, NhatKy_ViPham!E:E, "10_Trung", NhatKy_ViPham!F:F, B14, NhatKy_ViPham!C:C, "T4")</f>
        <v>100</v>
      </c>
      <c r="V14" s="6">
        <f>100 + SUMIFS(NhatKy_ViPham!J:J, NhatKy_ViPham!E:E, "10_Trung", NhatKy_ViPham!F:F, B14, NhatKy_ViPham!C:C, "T5") - SUMIFS(NhatKy_ViPham!K:K, NhatKy_ViPham!E:E, "10_Trung", NhatKy_ViPham!F:F, B14, NhatKy_ViPham!C:C, "T5")</f>
        <v>100</v>
      </c>
      <c r="W14" s="6">
        <f>100 + SUMIFS(NhatKy_ViPham!J:J, NhatKy_ViPham!E:E, "10_Trung", NhatKy_ViPham!F:F, B14, NhatKy_ViPham!C:C, "T6") - SUMIFS(NhatKy_ViPham!K:K, NhatKy_ViPham!E:E, "10_Trung", NhatKy_ViPham!F:F, B14, NhatKy_ViPham!C:C, "T6")</f>
        <v>100</v>
      </c>
      <c r="X14" s="6">
        <f>100 + SUMIFS(NhatKy_ViPham!J:J, NhatKy_ViPham!E:E, "10_Trung", NhatKy_ViPham!F:F, B14, NhatKy_ViPham!C:C, "T7") - SUMIFS(NhatKy_ViPham!K:K, NhatKy_ViPham!E:E, "10_Trung", NhatKy_ViPham!F:F, B14, NhatKy_ViPham!C:C, "T7")</f>
        <v>100</v>
      </c>
      <c r="Y14" s="6">
        <f>100 + SUMIFS(NhatKy_ViPham!J:J, NhatKy_ViPham!E:E, "10_Trung", NhatKy_ViPham!F:F, B14, NhatKy_ViPham!C:C, "T8") - SUMIFS(NhatKy_ViPham!K:K, NhatKy_ViPham!E:E, "10_Trung", NhatKy_ViPham!F:F, B14, NhatKy_ViPham!C:C, "T8")</f>
        <v>100</v>
      </c>
      <c r="Z14" s="6">
        <f>100 + SUMIFS(NhatKy_ViPham!J:J, NhatKy_ViPham!E:E, "10_Trung", NhatKy_ViPham!F:F, B14, NhatKy_ViPham!C:C, "T9") - SUMIFS(NhatKy_ViPham!K:K, NhatKy_ViPham!E:E, "10_Trung", NhatKy_ViPham!F:F, B14, NhatKy_ViPham!C:C, "T9")</f>
        <v>100</v>
      </c>
      <c r="AA14" s="6">
        <f>100 + SUMIFS(NhatKy_ViPham!J:J, NhatKy_ViPham!E:E, "10_Trung", NhatKy_ViPham!F:F, B14, NhatKy_ViPham!C:C, "T10") - SUMIFS(NhatKy_ViPham!K:K, NhatKy_ViPham!E:E, "10_Trung", NhatKy_ViPham!F:F, B14, NhatKy_ViPham!C:C, "T10")</f>
        <v>100</v>
      </c>
      <c r="AB14" s="6">
        <f>100 + SUMIFS(NhatKy_ViPham!J:J, NhatKy_ViPham!E:E, "10_Trung", NhatKy_ViPham!F:F, B14, NhatKy_ViPham!C:C, "T11") - SUMIFS(NhatKy_ViPham!K:K, NhatKy_ViPham!E:E, "10_Trung", NhatKy_ViPham!F:F, B14, NhatKy_ViPham!C:C, "T11")</f>
        <v>100</v>
      </c>
      <c r="AC14" s="6">
        <f>100 + SUMIFS(NhatKy_ViPham!J:J, NhatKy_ViPham!E:E, "10_Trung", NhatKy_ViPham!F:F, B14, NhatKy_ViPham!C:C, "T12") - SUMIFS(NhatKy_ViPham!K:K, NhatKy_ViPham!E:E, "10_Trung", NhatKy_ViPham!F:F, B14, NhatKy_ViPham!C:C, "T12")</f>
        <v>100</v>
      </c>
      <c r="AD14" s="6">
        <f>100 + SUMIFS(NhatKy_ViPham!J:J, NhatKy_ViPham!E:E, "10_Trung", NhatKy_ViPham!F:F, B14, NhatKy_ViPham!C:C, "T13") - SUMIFS(NhatKy_ViPham!K:K, NhatKy_ViPham!E:E, "10_Trung", NhatKy_ViPham!F:F, B14, NhatKy_ViPham!C:C, "T13")</f>
        <v>100</v>
      </c>
      <c r="AE14" s="6">
        <f>100 + SUMIFS(NhatKy_ViPham!J:J, NhatKy_ViPham!E:E, "10_Trung", NhatKy_ViPham!F:F, B14, NhatKy_ViPham!C:C, "T14") - SUMIFS(NhatKy_ViPham!K:K, NhatKy_ViPham!E:E, "10_Trung", NhatKy_ViPham!F:F, B14, NhatKy_ViPham!C:C, "T14")</f>
        <v>100</v>
      </c>
      <c r="AF14" s="6">
        <f>100 + SUMIFS(NhatKy_ViPham!J:J, NhatKy_ViPham!E:E, "10_Trung", NhatKy_ViPham!F:F, B14, NhatKy_ViPham!C:C, "T15") - SUMIFS(NhatKy_ViPham!K:K, NhatKy_ViPham!E:E, "10_Trung", NhatKy_ViPham!F:F, B14, NhatKy_ViPham!C:C, "T15")</f>
        <v>100</v>
      </c>
      <c r="AG14" s="6">
        <f>100 + SUMIFS(NhatKy_ViPham!J:J, NhatKy_ViPham!E:E, "10_Trung", NhatKy_ViPham!F:F, B14, NhatKy_ViPham!C:C, "T16") - SUMIFS(NhatKy_ViPham!K:K, NhatKy_ViPham!E:E, "10_Trung", NhatKy_ViPham!F:F, B14, NhatKy_ViPham!C:C, "T16")</f>
        <v>100</v>
      </c>
      <c r="AH14" s="6">
        <f>100 + SUMIFS(NhatKy_ViPham!J:J, NhatKy_ViPham!E:E, "10_Trung", NhatKy_ViPham!F:F, B14, NhatKy_ViPham!C:C, "T17") - SUMIFS(NhatKy_ViPham!K:K, NhatKy_ViPham!E:E, "10_Trung", NhatKy_ViPham!F:F, B14, NhatKy_ViPham!C:C, "T17")</f>
        <v>100</v>
      </c>
      <c r="AI14" s="6">
        <f>100 + SUMIFS(NhatKy_ViPham!J:J, NhatKy_ViPham!E:E, "10_Trung", NhatKy_ViPham!F:F, B14, NhatKy_ViPham!C:C, "T18") - SUMIFS(NhatKy_ViPham!K:K, NhatKy_ViPham!E:E, "10_Trung", NhatKy_ViPham!F:F, B14, NhatKy_ViPham!C:C, "T18")</f>
        <v>100</v>
      </c>
      <c r="AJ14" s="6">
        <f>100 + SUMIFS(NhatKy_ViPham!J:J, NhatKy_ViPham!E:E, "10_Trung", NhatKy_ViPham!F:F, B14, NhatKy_ViPham!C:C, "T19") - SUMIFS(NhatKy_ViPham!K:K, NhatKy_ViPham!E:E, "10_Trung", NhatKy_ViPham!F:F, B14, NhatKy_ViPham!C:C, "T19")</f>
        <v>100</v>
      </c>
      <c r="AK14" s="6">
        <f>100 + SUMIFS(NhatKy_ViPham!J:J, NhatKy_ViPham!E:E, "10_Trung", NhatKy_ViPham!F:F, B14, NhatKy_ViPham!C:C, "T20") - SUMIFS(NhatKy_ViPham!K:K, NhatKy_ViPham!E:E, "10_Trung", NhatKy_ViPham!F:F, B14, NhatKy_ViPham!C:C, "T20")</f>
        <v>100</v>
      </c>
      <c r="AL14" s="6">
        <f>100 + SUMIFS(NhatKy_ViPham!J:J, NhatKy_ViPham!E:E, "10_Trung", NhatKy_ViPham!F:F, B14, NhatKy_ViPham!C:C, "T21") - SUMIFS(NhatKy_ViPham!K:K, NhatKy_ViPham!E:E, "10_Trung", NhatKy_ViPham!F:F, B14, NhatKy_ViPham!C:C, "T21")</f>
        <v>100</v>
      </c>
      <c r="AM14" s="6">
        <f>100 + SUMIFS(NhatKy_ViPham!J:J, NhatKy_ViPham!E:E, "10_Trung", NhatKy_ViPham!F:F, B14, NhatKy_ViPham!C:C, "T22") - SUMIFS(NhatKy_ViPham!K:K, NhatKy_ViPham!E:E, "10_Trung", NhatKy_ViPham!F:F, B14, NhatKy_ViPham!C:C, "T22")</f>
        <v>100</v>
      </c>
      <c r="AN14" s="6">
        <f>100 + SUMIFS(NhatKy_ViPham!J:J, NhatKy_ViPham!E:E, "10_Trung", NhatKy_ViPham!F:F, B14, NhatKy_ViPham!C:C, "T23") - SUMIFS(NhatKy_ViPham!K:K, NhatKy_ViPham!E:E, "10_Trung", NhatKy_ViPham!F:F, B14, NhatKy_ViPham!C:C, "T23")</f>
        <v>100</v>
      </c>
      <c r="AO14" s="6">
        <f>100 + SUMIFS(NhatKy_ViPham!J:J, NhatKy_ViPham!E:E, "10_Trung", NhatKy_ViPham!F:F, B14, NhatKy_ViPham!C:C, "T24") - SUMIFS(NhatKy_ViPham!K:K, NhatKy_ViPham!E:E, "10_Trung", NhatKy_ViPham!F:F, B14, NhatKy_ViPham!C:C, "T24")</f>
        <v>100</v>
      </c>
      <c r="AP14" s="6">
        <f>100 + SUMIFS(NhatKy_ViPham!J:J, NhatKy_ViPham!E:E, "10_Trung", NhatKy_ViPham!F:F, B14, NhatKy_ViPham!C:C, "T25") - SUMIFS(NhatKy_ViPham!K:K, NhatKy_ViPham!E:E, "10_Trung", NhatKy_ViPham!F:F, B14, NhatKy_ViPham!C:C, "T25")</f>
        <v>100</v>
      </c>
      <c r="AQ14" s="6">
        <f>100 + SUMIFS(NhatKy_ViPham!J:J, NhatKy_ViPham!E:E, "10_Trung", NhatKy_ViPham!F:F, B14, NhatKy_ViPham!C:C, "T26") - SUMIFS(NhatKy_ViPham!K:K, NhatKy_ViPham!E:E, "10_Trung", NhatKy_ViPham!F:F, B14, NhatKy_ViPham!C:C, "T26")</f>
        <v>100</v>
      </c>
      <c r="AR14" s="6">
        <f>100 + SUMIFS(NhatKy_ViPham!J:J, NhatKy_ViPham!E:E, "10_Trung", NhatKy_ViPham!F:F, B14, NhatKy_ViPham!C:C, "T27") - SUMIFS(NhatKy_ViPham!K:K, NhatKy_ViPham!E:E, "10_Trung", NhatKy_ViPham!F:F, B14, NhatKy_ViPham!C:C, "T27")</f>
        <v>100</v>
      </c>
      <c r="AS14" s="6">
        <f>100 + SUMIFS(NhatKy_ViPham!J:J, NhatKy_ViPham!E:E, "10_Trung", NhatKy_ViPham!F:F, B14, NhatKy_ViPham!C:C, "T28") - SUMIFS(NhatKy_ViPham!K:K, NhatKy_ViPham!E:E, "10_Trung", NhatKy_ViPham!F:F, B14, NhatKy_ViPham!C:C, "T28")</f>
        <v>100</v>
      </c>
      <c r="AT14" s="6">
        <f>100 + SUMIFS(NhatKy_ViPham!J:J, NhatKy_ViPham!E:E, "10_Trung", NhatKy_ViPham!F:F, B14, NhatKy_ViPham!C:C, "T29") - SUMIFS(NhatKy_ViPham!K:K, NhatKy_ViPham!E:E, "10_Trung", NhatKy_ViPham!F:F, B14, NhatKy_ViPham!C:C, "T29")</f>
        <v>100</v>
      </c>
      <c r="AU14" s="6">
        <f>100 + SUMIFS(NhatKy_ViPham!J:J, NhatKy_ViPham!E:E, "10_Trung", NhatKy_ViPham!F:F, B14, NhatKy_ViPham!C:C, "T30") - SUMIFS(NhatKy_ViPham!K:K, NhatKy_ViPham!E:E, "10_Trung", NhatKy_ViPham!F:F, B14, NhatKy_ViPham!C:C, "T30")</f>
        <v>100</v>
      </c>
      <c r="AV14" s="6">
        <f>100 + SUMIFS(NhatKy_ViPham!J:J, NhatKy_ViPham!E:E, "10_Trung", NhatKy_ViPham!F:F, B14, NhatKy_ViPham!C:C, "T31") - SUMIFS(NhatKy_ViPham!K:K, NhatKy_ViPham!E:E, "10_Trung", NhatKy_ViPham!F:F, B14, NhatKy_ViPham!C:C, "T31")</f>
        <v>100</v>
      </c>
      <c r="AW14" s="6">
        <f>100 + SUMIFS(NhatKy_ViPham!J:J, NhatKy_ViPham!E:E, "10_Trung", NhatKy_ViPham!F:F, B14, NhatKy_ViPham!C:C, "T32") - SUMIFS(NhatKy_ViPham!K:K, NhatKy_ViPham!E:E, "10_Trung", NhatKy_ViPham!F:F, B14, NhatKy_ViPham!C:C, "T32")</f>
        <v>100</v>
      </c>
      <c r="AX14" s="6">
        <f>100 + SUMIFS(NhatKy_ViPham!J:J, NhatKy_ViPham!E:E, "10_Trung", NhatKy_ViPham!F:F, B14, NhatKy_ViPham!C:C, "T33") - SUMIFS(NhatKy_ViPham!K:K, NhatKy_ViPham!E:E, "10_Trung", NhatKy_ViPham!F:F, B14, NhatKy_ViPham!C:C, "T33")</f>
        <v>100</v>
      </c>
      <c r="AY14" s="6">
        <f>100 + SUMIFS(NhatKy_ViPham!J:J, NhatKy_ViPham!E:E, "10_Trung", NhatKy_ViPham!F:F, B14, NhatKy_ViPham!C:C, "T34") - SUMIFS(NhatKy_ViPham!K:K, NhatKy_ViPham!E:E, "10_Trung", NhatKy_ViPham!F:F, B14, NhatKy_ViPham!C:C, "T34")</f>
        <v>100</v>
      </c>
      <c r="AZ14" s="6">
        <f>100 + SUMIFS(NhatKy_ViPham!J:J, NhatKy_ViPham!E:E, "10_Trung", NhatKy_ViPham!F:F, B14, NhatKy_ViPham!C:C, "T35") - SUMIFS(NhatKy_ViPham!K:K, NhatKy_ViPham!E:E, "10_Trung", NhatKy_ViPham!F:F, B14, NhatKy_ViPham!C:C, "T35")</f>
        <v>100</v>
      </c>
      <c r="BA14" s="12">
        <f t="shared" si="0"/>
        <v>100</v>
      </c>
      <c r="BB14" s="11" t="s">
        <v>430</v>
      </c>
      <c r="BC14" s="16" t="str">
        <f t="shared" si="1"/>
        <v>Tốt</v>
      </c>
      <c r="BD14" s="15" t="str">
        <f t="shared" si="2"/>
        <v>🟢 BÌNH THƯỜNG</v>
      </c>
    </row>
    <row r="15" spans="1:56" x14ac:dyDescent="0.25">
      <c r="A15" s="4">
        <v>7</v>
      </c>
      <c r="B15" s="10" t="s">
        <v>971</v>
      </c>
      <c r="C15" s="4" t="s">
        <v>1261</v>
      </c>
      <c r="D15" s="4" t="s">
        <v>429</v>
      </c>
      <c r="E15" s="11" t="s">
        <v>430</v>
      </c>
      <c r="F15" s="7">
        <f>SUMIFS(NhatKy_ViPham!K:K, NhatKy_ViPham!E:E, "10_Trung", NhatKy_ViPham!F:F, B15, NhatKy_ViPham!H:H, "L01")</f>
        <v>0</v>
      </c>
      <c r="G15" s="7">
        <f>SUMIFS(NhatKy_ViPham!K:K, NhatKy_ViPham!E:E, "10_Trung", NhatKy_ViPham!F:F, B15, NhatKy_ViPham!H:H, "L02")</f>
        <v>0</v>
      </c>
      <c r="H15" s="7">
        <f>SUMIFS(NhatKy_ViPham!K:K, NhatKy_ViPham!E:E, "10_Trung", NhatKy_ViPham!F:F, B15, NhatKy_ViPham!H:H, "L03")</f>
        <v>0</v>
      </c>
      <c r="I15" s="7">
        <f>SUMIFS(NhatKy_ViPham!K:K, NhatKy_ViPham!E:E, "10_Trung", NhatKy_ViPham!F:F, B15, NhatKy_ViPham!H:H, "L04")</f>
        <v>0</v>
      </c>
      <c r="J15" s="7">
        <f>SUMIFS(NhatKy_ViPham!K:K, NhatKy_ViPham!E:E, "10_Trung", NhatKy_ViPham!F:F, B15, NhatKy_ViPham!H:H, "L05")</f>
        <v>0</v>
      </c>
      <c r="K15" s="7">
        <f>SUMIFS(NhatKy_ViPham!K:K, NhatKy_ViPham!E:E, "10_Trung", NhatKy_ViPham!F:F, B15, NhatKy_ViPham!H:H, "L06")</f>
        <v>0</v>
      </c>
      <c r="L15" s="7">
        <f>SUMIFS(NhatKy_ViPham!K:K, NhatKy_ViPham!E:E, "10_Trung", NhatKy_ViPham!F:F, B15, NhatKy_ViPham!H:H, "L07")</f>
        <v>0</v>
      </c>
      <c r="M15" s="7">
        <f>SUMIFS(NhatKy_ViPham!K:K, NhatKy_ViPham!E:E, "10_Trung", NhatKy_ViPham!F:F, B15, NhatKy_ViPham!H:H, "L08")</f>
        <v>0</v>
      </c>
      <c r="N15" s="7">
        <f>SUMIFS(NhatKy_ViPham!K:K, NhatKy_ViPham!E:E, "10_Trung", NhatKy_ViPham!F:F, B15, NhatKy_ViPham!H:H, "L09")</f>
        <v>0</v>
      </c>
      <c r="O15" s="7">
        <f>SUMIFS(NhatKy_ViPham!K:K, NhatKy_ViPham!E:E, "10_Trung", NhatKy_ViPham!F:F, B15, NhatKy_ViPham!H:H, "L10")</f>
        <v>0</v>
      </c>
      <c r="P15" s="12">
        <f>SUMIFS(NhatKy_ViPham!J:J, NhatKy_ViPham!E:E, "10_Trung", NhatKy_ViPham!F:F, B15)</f>
        <v>0</v>
      </c>
      <c r="Q15" s="13">
        <f>SUMIFS(NhatKy_ViPham!K:K, NhatKy_ViPham!E:E, "10_Trung", NhatKy_ViPham!F:F, B15)</f>
        <v>0</v>
      </c>
      <c r="R15" s="7">
        <f>100 + SUMIFS(NhatKy_ViPham!J:J, NhatKy_ViPham!E:E, "10_Trung", NhatKy_ViPham!F:F, B15, NhatKy_ViPham!C:C, "T1") - SUMIFS(NhatKy_ViPham!K:K, NhatKy_ViPham!E:E, "10_Trung", NhatKy_ViPham!F:F, B15, NhatKy_ViPham!C:C, "T1")</f>
        <v>100</v>
      </c>
      <c r="S15" s="7">
        <f>100 + SUMIFS(NhatKy_ViPham!J:J, NhatKy_ViPham!E:E, "10_Trung", NhatKy_ViPham!F:F, B15, NhatKy_ViPham!C:C, "T2") - SUMIFS(NhatKy_ViPham!K:K, NhatKy_ViPham!E:E, "10_Trung", NhatKy_ViPham!F:F, B15, NhatKy_ViPham!C:C, "T2")</f>
        <v>100</v>
      </c>
      <c r="T15" s="7">
        <f>100 + SUMIFS(NhatKy_ViPham!J:J, NhatKy_ViPham!E:E, "10_Trung", NhatKy_ViPham!F:F, B15, NhatKy_ViPham!C:C, "T3") - SUMIFS(NhatKy_ViPham!K:K, NhatKy_ViPham!E:E, "10_Trung", NhatKy_ViPham!F:F, B15, NhatKy_ViPham!C:C, "T3")</f>
        <v>100</v>
      </c>
      <c r="U15" s="7">
        <f>100 + SUMIFS(NhatKy_ViPham!J:J, NhatKy_ViPham!E:E, "10_Trung", NhatKy_ViPham!F:F, B15, NhatKy_ViPham!C:C, "T4") - SUMIFS(NhatKy_ViPham!K:K, NhatKy_ViPham!E:E, "10_Trung", NhatKy_ViPham!F:F, B15, NhatKy_ViPham!C:C, "T4")</f>
        <v>100</v>
      </c>
      <c r="V15" s="7">
        <f>100 + SUMIFS(NhatKy_ViPham!J:J, NhatKy_ViPham!E:E, "10_Trung", NhatKy_ViPham!F:F, B15, NhatKy_ViPham!C:C, "T5") - SUMIFS(NhatKy_ViPham!K:K, NhatKy_ViPham!E:E, "10_Trung", NhatKy_ViPham!F:F, B15, NhatKy_ViPham!C:C, "T5")</f>
        <v>100</v>
      </c>
      <c r="W15" s="7">
        <f>100 + SUMIFS(NhatKy_ViPham!J:J, NhatKy_ViPham!E:E, "10_Trung", NhatKy_ViPham!F:F, B15, NhatKy_ViPham!C:C, "T6") - SUMIFS(NhatKy_ViPham!K:K, NhatKy_ViPham!E:E, "10_Trung", NhatKy_ViPham!F:F, B15, NhatKy_ViPham!C:C, "T6")</f>
        <v>100</v>
      </c>
      <c r="X15" s="7">
        <f>100 + SUMIFS(NhatKy_ViPham!J:J, NhatKy_ViPham!E:E, "10_Trung", NhatKy_ViPham!F:F, B15, NhatKy_ViPham!C:C, "T7") - SUMIFS(NhatKy_ViPham!K:K, NhatKy_ViPham!E:E, "10_Trung", NhatKy_ViPham!F:F, B15, NhatKy_ViPham!C:C, "T7")</f>
        <v>100</v>
      </c>
      <c r="Y15" s="7">
        <f>100 + SUMIFS(NhatKy_ViPham!J:J, NhatKy_ViPham!E:E, "10_Trung", NhatKy_ViPham!F:F, B15, NhatKy_ViPham!C:C, "T8") - SUMIFS(NhatKy_ViPham!K:K, NhatKy_ViPham!E:E, "10_Trung", NhatKy_ViPham!F:F, B15, NhatKy_ViPham!C:C, "T8")</f>
        <v>100</v>
      </c>
      <c r="Z15" s="7">
        <f>100 + SUMIFS(NhatKy_ViPham!J:J, NhatKy_ViPham!E:E, "10_Trung", NhatKy_ViPham!F:F, B15, NhatKy_ViPham!C:C, "T9") - SUMIFS(NhatKy_ViPham!K:K, NhatKy_ViPham!E:E, "10_Trung", NhatKy_ViPham!F:F, B15, NhatKy_ViPham!C:C, "T9")</f>
        <v>100</v>
      </c>
      <c r="AA15" s="7">
        <f>100 + SUMIFS(NhatKy_ViPham!J:J, NhatKy_ViPham!E:E, "10_Trung", NhatKy_ViPham!F:F, B15, NhatKy_ViPham!C:C, "T10") - SUMIFS(NhatKy_ViPham!K:K, NhatKy_ViPham!E:E, "10_Trung", NhatKy_ViPham!F:F, B15, NhatKy_ViPham!C:C, "T10")</f>
        <v>100</v>
      </c>
      <c r="AB15" s="7">
        <f>100 + SUMIFS(NhatKy_ViPham!J:J, NhatKy_ViPham!E:E, "10_Trung", NhatKy_ViPham!F:F, B15, NhatKy_ViPham!C:C, "T11") - SUMIFS(NhatKy_ViPham!K:K, NhatKy_ViPham!E:E, "10_Trung", NhatKy_ViPham!F:F, B15, NhatKy_ViPham!C:C, "T11")</f>
        <v>100</v>
      </c>
      <c r="AC15" s="7">
        <f>100 + SUMIFS(NhatKy_ViPham!J:J, NhatKy_ViPham!E:E, "10_Trung", NhatKy_ViPham!F:F, B15, NhatKy_ViPham!C:C, "T12") - SUMIFS(NhatKy_ViPham!K:K, NhatKy_ViPham!E:E, "10_Trung", NhatKy_ViPham!F:F, B15, NhatKy_ViPham!C:C, "T12")</f>
        <v>100</v>
      </c>
      <c r="AD15" s="7">
        <f>100 + SUMIFS(NhatKy_ViPham!J:J, NhatKy_ViPham!E:E, "10_Trung", NhatKy_ViPham!F:F, B15, NhatKy_ViPham!C:C, "T13") - SUMIFS(NhatKy_ViPham!K:K, NhatKy_ViPham!E:E, "10_Trung", NhatKy_ViPham!F:F, B15, NhatKy_ViPham!C:C, "T13")</f>
        <v>100</v>
      </c>
      <c r="AE15" s="7">
        <f>100 + SUMIFS(NhatKy_ViPham!J:J, NhatKy_ViPham!E:E, "10_Trung", NhatKy_ViPham!F:F, B15, NhatKy_ViPham!C:C, "T14") - SUMIFS(NhatKy_ViPham!K:K, NhatKy_ViPham!E:E, "10_Trung", NhatKy_ViPham!F:F, B15, NhatKy_ViPham!C:C, "T14")</f>
        <v>100</v>
      </c>
      <c r="AF15" s="7">
        <f>100 + SUMIFS(NhatKy_ViPham!J:J, NhatKy_ViPham!E:E, "10_Trung", NhatKy_ViPham!F:F, B15, NhatKy_ViPham!C:C, "T15") - SUMIFS(NhatKy_ViPham!K:K, NhatKy_ViPham!E:E, "10_Trung", NhatKy_ViPham!F:F, B15, NhatKy_ViPham!C:C, "T15")</f>
        <v>100</v>
      </c>
      <c r="AG15" s="7">
        <f>100 + SUMIFS(NhatKy_ViPham!J:J, NhatKy_ViPham!E:E, "10_Trung", NhatKy_ViPham!F:F, B15, NhatKy_ViPham!C:C, "T16") - SUMIFS(NhatKy_ViPham!K:K, NhatKy_ViPham!E:E, "10_Trung", NhatKy_ViPham!F:F, B15, NhatKy_ViPham!C:C, "T16")</f>
        <v>100</v>
      </c>
      <c r="AH15" s="7">
        <f>100 + SUMIFS(NhatKy_ViPham!J:J, NhatKy_ViPham!E:E, "10_Trung", NhatKy_ViPham!F:F, B15, NhatKy_ViPham!C:C, "T17") - SUMIFS(NhatKy_ViPham!K:K, NhatKy_ViPham!E:E, "10_Trung", NhatKy_ViPham!F:F, B15, NhatKy_ViPham!C:C, "T17")</f>
        <v>100</v>
      </c>
      <c r="AI15" s="7">
        <f>100 + SUMIFS(NhatKy_ViPham!J:J, NhatKy_ViPham!E:E, "10_Trung", NhatKy_ViPham!F:F, B15, NhatKy_ViPham!C:C, "T18") - SUMIFS(NhatKy_ViPham!K:K, NhatKy_ViPham!E:E, "10_Trung", NhatKy_ViPham!F:F, B15, NhatKy_ViPham!C:C, "T18")</f>
        <v>100</v>
      </c>
      <c r="AJ15" s="7">
        <f>100 + SUMIFS(NhatKy_ViPham!J:J, NhatKy_ViPham!E:E, "10_Trung", NhatKy_ViPham!F:F, B15, NhatKy_ViPham!C:C, "T19") - SUMIFS(NhatKy_ViPham!K:K, NhatKy_ViPham!E:E, "10_Trung", NhatKy_ViPham!F:F, B15, NhatKy_ViPham!C:C, "T19")</f>
        <v>100</v>
      </c>
      <c r="AK15" s="7">
        <f>100 + SUMIFS(NhatKy_ViPham!J:J, NhatKy_ViPham!E:E, "10_Trung", NhatKy_ViPham!F:F, B15, NhatKy_ViPham!C:C, "T20") - SUMIFS(NhatKy_ViPham!K:K, NhatKy_ViPham!E:E, "10_Trung", NhatKy_ViPham!F:F, B15, NhatKy_ViPham!C:C, "T20")</f>
        <v>100</v>
      </c>
      <c r="AL15" s="7">
        <f>100 + SUMIFS(NhatKy_ViPham!J:J, NhatKy_ViPham!E:E, "10_Trung", NhatKy_ViPham!F:F, B15, NhatKy_ViPham!C:C, "T21") - SUMIFS(NhatKy_ViPham!K:K, NhatKy_ViPham!E:E, "10_Trung", NhatKy_ViPham!F:F, B15, NhatKy_ViPham!C:C, "T21")</f>
        <v>100</v>
      </c>
      <c r="AM15" s="7">
        <f>100 + SUMIFS(NhatKy_ViPham!J:J, NhatKy_ViPham!E:E, "10_Trung", NhatKy_ViPham!F:F, B15, NhatKy_ViPham!C:C, "T22") - SUMIFS(NhatKy_ViPham!K:K, NhatKy_ViPham!E:E, "10_Trung", NhatKy_ViPham!F:F, B15, NhatKy_ViPham!C:C, "T22")</f>
        <v>100</v>
      </c>
      <c r="AN15" s="7">
        <f>100 + SUMIFS(NhatKy_ViPham!J:J, NhatKy_ViPham!E:E, "10_Trung", NhatKy_ViPham!F:F, B15, NhatKy_ViPham!C:C, "T23") - SUMIFS(NhatKy_ViPham!K:K, NhatKy_ViPham!E:E, "10_Trung", NhatKy_ViPham!F:F, B15, NhatKy_ViPham!C:C, "T23")</f>
        <v>100</v>
      </c>
      <c r="AO15" s="7">
        <f>100 + SUMIFS(NhatKy_ViPham!J:J, NhatKy_ViPham!E:E, "10_Trung", NhatKy_ViPham!F:F, B15, NhatKy_ViPham!C:C, "T24") - SUMIFS(NhatKy_ViPham!K:K, NhatKy_ViPham!E:E, "10_Trung", NhatKy_ViPham!F:F, B15, NhatKy_ViPham!C:C, "T24")</f>
        <v>100</v>
      </c>
      <c r="AP15" s="7">
        <f>100 + SUMIFS(NhatKy_ViPham!J:J, NhatKy_ViPham!E:E, "10_Trung", NhatKy_ViPham!F:F, B15, NhatKy_ViPham!C:C, "T25") - SUMIFS(NhatKy_ViPham!K:K, NhatKy_ViPham!E:E, "10_Trung", NhatKy_ViPham!F:F, B15, NhatKy_ViPham!C:C, "T25")</f>
        <v>100</v>
      </c>
      <c r="AQ15" s="7">
        <f>100 + SUMIFS(NhatKy_ViPham!J:J, NhatKy_ViPham!E:E, "10_Trung", NhatKy_ViPham!F:F, B15, NhatKy_ViPham!C:C, "T26") - SUMIFS(NhatKy_ViPham!K:K, NhatKy_ViPham!E:E, "10_Trung", NhatKy_ViPham!F:F, B15, NhatKy_ViPham!C:C, "T26")</f>
        <v>100</v>
      </c>
      <c r="AR15" s="7">
        <f>100 + SUMIFS(NhatKy_ViPham!J:J, NhatKy_ViPham!E:E, "10_Trung", NhatKy_ViPham!F:F, B15, NhatKy_ViPham!C:C, "T27") - SUMIFS(NhatKy_ViPham!K:K, NhatKy_ViPham!E:E, "10_Trung", NhatKy_ViPham!F:F, B15, NhatKy_ViPham!C:C, "T27")</f>
        <v>100</v>
      </c>
      <c r="AS15" s="7">
        <f>100 + SUMIFS(NhatKy_ViPham!J:J, NhatKy_ViPham!E:E, "10_Trung", NhatKy_ViPham!F:F, B15, NhatKy_ViPham!C:C, "T28") - SUMIFS(NhatKy_ViPham!K:K, NhatKy_ViPham!E:E, "10_Trung", NhatKy_ViPham!F:F, B15, NhatKy_ViPham!C:C, "T28")</f>
        <v>100</v>
      </c>
      <c r="AT15" s="7">
        <f>100 + SUMIFS(NhatKy_ViPham!J:J, NhatKy_ViPham!E:E, "10_Trung", NhatKy_ViPham!F:F, B15, NhatKy_ViPham!C:C, "T29") - SUMIFS(NhatKy_ViPham!K:K, NhatKy_ViPham!E:E, "10_Trung", NhatKy_ViPham!F:F, B15, NhatKy_ViPham!C:C, "T29")</f>
        <v>100</v>
      </c>
      <c r="AU15" s="7">
        <f>100 + SUMIFS(NhatKy_ViPham!J:J, NhatKy_ViPham!E:E, "10_Trung", NhatKy_ViPham!F:F, B15, NhatKy_ViPham!C:C, "T30") - SUMIFS(NhatKy_ViPham!K:K, NhatKy_ViPham!E:E, "10_Trung", NhatKy_ViPham!F:F, B15, NhatKy_ViPham!C:C, "T30")</f>
        <v>100</v>
      </c>
      <c r="AV15" s="7">
        <f>100 + SUMIFS(NhatKy_ViPham!J:J, NhatKy_ViPham!E:E, "10_Trung", NhatKy_ViPham!F:F, B15, NhatKy_ViPham!C:C, "T31") - SUMIFS(NhatKy_ViPham!K:K, NhatKy_ViPham!E:E, "10_Trung", NhatKy_ViPham!F:F, B15, NhatKy_ViPham!C:C, "T31")</f>
        <v>100</v>
      </c>
      <c r="AW15" s="7">
        <f>100 + SUMIFS(NhatKy_ViPham!J:J, NhatKy_ViPham!E:E, "10_Trung", NhatKy_ViPham!F:F, B15, NhatKy_ViPham!C:C, "T32") - SUMIFS(NhatKy_ViPham!K:K, NhatKy_ViPham!E:E, "10_Trung", NhatKy_ViPham!F:F, B15, NhatKy_ViPham!C:C, "T32")</f>
        <v>100</v>
      </c>
      <c r="AX15" s="7">
        <f>100 + SUMIFS(NhatKy_ViPham!J:J, NhatKy_ViPham!E:E, "10_Trung", NhatKy_ViPham!F:F, B15, NhatKy_ViPham!C:C, "T33") - SUMIFS(NhatKy_ViPham!K:K, NhatKy_ViPham!E:E, "10_Trung", NhatKy_ViPham!F:F, B15, NhatKy_ViPham!C:C, "T33")</f>
        <v>100</v>
      </c>
      <c r="AY15" s="7">
        <f>100 + SUMIFS(NhatKy_ViPham!J:J, NhatKy_ViPham!E:E, "10_Trung", NhatKy_ViPham!F:F, B15, NhatKy_ViPham!C:C, "T34") - SUMIFS(NhatKy_ViPham!K:K, NhatKy_ViPham!E:E, "10_Trung", NhatKy_ViPham!F:F, B15, NhatKy_ViPham!C:C, "T34")</f>
        <v>100</v>
      </c>
      <c r="AZ15" s="7">
        <f>100 + SUMIFS(NhatKy_ViPham!J:J, NhatKy_ViPham!E:E, "10_Trung", NhatKy_ViPham!F:F, B15, NhatKy_ViPham!C:C, "T35") - SUMIFS(NhatKy_ViPham!K:K, NhatKy_ViPham!E:E, "10_Trung", NhatKy_ViPham!F:F, B15, NhatKy_ViPham!C:C, "T35")</f>
        <v>100</v>
      </c>
      <c r="BA15" s="12">
        <f t="shared" si="0"/>
        <v>100</v>
      </c>
      <c r="BB15" s="11" t="s">
        <v>430</v>
      </c>
      <c r="BC15" s="14" t="str">
        <f t="shared" si="1"/>
        <v>Tốt</v>
      </c>
      <c r="BD15" s="10" t="str">
        <f t="shared" si="2"/>
        <v>🟢 BÌNH THƯỜNG</v>
      </c>
    </row>
    <row r="16" spans="1:56" x14ac:dyDescent="0.25">
      <c r="A16" s="5">
        <v>8</v>
      </c>
      <c r="B16" s="15" t="s">
        <v>1262</v>
      </c>
      <c r="C16" s="5" t="s">
        <v>925</v>
      </c>
      <c r="D16" s="5" t="s">
        <v>429</v>
      </c>
      <c r="E16" s="11" t="s">
        <v>430</v>
      </c>
      <c r="F16" s="6">
        <f>SUMIFS(NhatKy_ViPham!K:K, NhatKy_ViPham!E:E, "10_Trung", NhatKy_ViPham!F:F, B16, NhatKy_ViPham!H:H, "L01")</f>
        <v>0</v>
      </c>
      <c r="G16" s="6">
        <f>SUMIFS(NhatKy_ViPham!K:K, NhatKy_ViPham!E:E, "10_Trung", NhatKy_ViPham!F:F, B16, NhatKy_ViPham!H:H, "L02")</f>
        <v>0</v>
      </c>
      <c r="H16" s="6">
        <f>SUMIFS(NhatKy_ViPham!K:K, NhatKy_ViPham!E:E, "10_Trung", NhatKy_ViPham!F:F, B16, NhatKy_ViPham!H:H, "L03")</f>
        <v>0</v>
      </c>
      <c r="I16" s="6">
        <f>SUMIFS(NhatKy_ViPham!K:K, NhatKy_ViPham!E:E, "10_Trung", NhatKy_ViPham!F:F, B16, NhatKy_ViPham!H:H, "L04")</f>
        <v>0</v>
      </c>
      <c r="J16" s="6">
        <f>SUMIFS(NhatKy_ViPham!K:K, NhatKy_ViPham!E:E, "10_Trung", NhatKy_ViPham!F:F, B16, NhatKy_ViPham!H:H, "L05")</f>
        <v>0</v>
      </c>
      <c r="K16" s="6">
        <f>SUMIFS(NhatKy_ViPham!K:K, NhatKy_ViPham!E:E, "10_Trung", NhatKy_ViPham!F:F, B16, NhatKy_ViPham!H:H, "L06")</f>
        <v>0</v>
      </c>
      <c r="L16" s="6">
        <f>SUMIFS(NhatKy_ViPham!K:K, NhatKy_ViPham!E:E, "10_Trung", NhatKy_ViPham!F:F, B16, NhatKy_ViPham!H:H, "L07")</f>
        <v>0</v>
      </c>
      <c r="M16" s="6">
        <f>SUMIFS(NhatKy_ViPham!K:K, NhatKy_ViPham!E:E, "10_Trung", NhatKy_ViPham!F:F, B16, NhatKy_ViPham!H:H, "L08")</f>
        <v>0</v>
      </c>
      <c r="N16" s="6">
        <f>SUMIFS(NhatKy_ViPham!K:K, NhatKy_ViPham!E:E, "10_Trung", NhatKy_ViPham!F:F, B16, NhatKy_ViPham!H:H, "L09")</f>
        <v>0</v>
      </c>
      <c r="O16" s="6">
        <f>SUMIFS(NhatKy_ViPham!K:K, NhatKy_ViPham!E:E, "10_Trung", NhatKy_ViPham!F:F, B16, NhatKy_ViPham!H:H, "L10")</f>
        <v>0</v>
      </c>
      <c r="P16" s="12">
        <f>SUMIFS(NhatKy_ViPham!J:J, NhatKy_ViPham!E:E, "10_Trung", NhatKy_ViPham!F:F, B16)</f>
        <v>0</v>
      </c>
      <c r="Q16" s="13">
        <f>SUMIFS(NhatKy_ViPham!K:K, NhatKy_ViPham!E:E, "10_Trung", NhatKy_ViPham!F:F, B16)</f>
        <v>0</v>
      </c>
      <c r="R16" s="6">
        <f>100 + SUMIFS(NhatKy_ViPham!J:J, NhatKy_ViPham!E:E, "10_Trung", NhatKy_ViPham!F:F, B16, NhatKy_ViPham!C:C, "T1") - SUMIFS(NhatKy_ViPham!K:K, NhatKy_ViPham!E:E, "10_Trung", NhatKy_ViPham!F:F, B16, NhatKy_ViPham!C:C, "T1")</f>
        <v>100</v>
      </c>
      <c r="S16" s="6">
        <f>100 + SUMIFS(NhatKy_ViPham!J:J, NhatKy_ViPham!E:E, "10_Trung", NhatKy_ViPham!F:F, B16, NhatKy_ViPham!C:C, "T2") - SUMIFS(NhatKy_ViPham!K:K, NhatKy_ViPham!E:E, "10_Trung", NhatKy_ViPham!F:F, B16, NhatKy_ViPham!C:C, "T2")</f>
        <v>100</v>
      </c>
      <c r="T16" s="6">
        <f>100 + SUMIFS(NhatKy_ViPham!J:J, NhatKy_ViPham!E:E, "10_Trung", NhatKy_ViPham!F:F, B16, NhatKy_ViPham!C:C, "T3") - SUMIFS(NhatKy_ViPham!K:K, NhatKy_ViPham!E:E, "10_Trung", NhatKy_ViPham!F:F, B16, NhatKy_ViPham!C:C, "T3")</f>
        <v>100</v>
      </c>
      <c r="U16" s="6">
        <f>100 + SUMIFS(NhatKy_ViPham!J:J, NhatKy_ViPham!E:E, "10_Trung", NhatKy_ViPham!F:F, B16, NhatKy_ViPham!C:C, "T4") - SUMIFS(NhatKy_ViPham!K:K, NhatKy_ViPham!E:E, "10_Trung", NhatKy_ViPham!F:F, B16, NhatKy_ViPham!C:C, "T4")</f>
        <v>100</v>
      </c>
      <c r="V16" s="6">
        <f>100 + SUMIFS(NhatKy_ViPham!J:J, NhatKy_ViPham!E:E, "10_Trung", NhatKy_ViPham!F:F, B16, NhatKy_ViPham!C:C, "T5") - SUMIFS(NhatKy_ViPham!K:K, NhatKy_ViPham!E:E, "10_Trung", NhatKy_ViPham!F:F, B16, NhatKy_ViPham!C:C, "T5")</f>
        <v>100</v>
      </c>
      <c r="W16" s="6">
        <f>100 + SUMIFS(NhatKy_ViPham!J:J, NhatKy_ViPham!E:E, "10_Trung", NhatKy_ViPham!F:F, B16, NhatKy_ViPham!C:C, "T6") - SUMIFS(NhatKy_ViPham!K:K, NhatKy_ViPham!E:E, "10_Trung", NhatKy_ViPham!F:F, B16, NhatKy_ViPham!C:C, "T6")</f>
        <v>100</v>
      </c>
      <c r="X16" s="6">
        <f>100 + SUMIFS(NhatKy_ViPham!J:J, NhatKy_ViPham!E:E, "10_Trung", NhatKy_ViPham!F:F, B16, NhatKy_ViPham!C:C, "T7") - SUMIFS(NhatKy_ViPham!K:K, NhatKy_ViPham!E:E, "10_Trung", NhatKy_ViPham!F:F, B16, NhatKy_ViPham!C:C, "T7")</f>
        <v>100</v>
      </c>
      <c r="Y16" s="6">
        <f>100 + SUMIFS(NhatKy_ViPham!J:J, NhatKy_ViPham!E:E, "10_Trung", NhatKy_ViPham!F:F, B16, NhatKy_ViPham!C:C, "T8") - SUMIFS(NhatKy_ViPham!K:K, NhatKy_ViPham!E:E, "10_Trung", NhatKy_ViPham!F:F, B16, NhatKy_ViPham!C:C, "T8")</f>
        <v>100</v>
      </c>
      <c r="Z16" s="6">
        <f>100 + SUMIFS(NhatKy_ViPham!J:J, NhatKy_ViPham!E:E, "10_Trung", NhatKy_ViPham!F:F, B16, NhatKy_ViPham!C:C, "T9") - SUMIFS(NhatKy_ViPham!K:K, NhatKy_ViPham!E:E, "10_Trung", NhatKy_ViPham!F:F, B16, NhatKy_ViPham!C:C, "T9")</f>
        <v>100</v>
      </c>
      <c r="AA16" s="6">
        <f>100 + SUMIFS(NhatKy_ViPham!J:J, NhatKy_ViPham!E:E, "10_Trung", NhatKy_ViPham!F:F, B16, NhatKy_ViPham!C:C, "T10") - SUMIFS(NhatKy_ViPham!K:K, NhatKy_ViPham!E:E, "10_Trung", NhatKy_ViPham!F:F, B16, NhatKy_ViPham!C:C, "T10")</f>
        <v>100</v>
      </c>
      <c r="AB16" s="6">
        <f>100 + SUMIFS(NhatKy_ViPham!J:J, NhatKy_ViPham!E:E, "10_Trung", NhatKy_ViPham!F:F, B16, NhatKy_ViPham!C:C, "T11") - SUMIFS(NhatKy_ViPham!K:K, NhatKy_ViPham!E:E, "10_Trung", NhatKy_ViPham!F:F, B16, NhatKy_ViPham!C:C, "T11")</f>
        <v>100</v>
      </c>
      <c r="AC16" s="6">
        <f>100 + SUMIFS(NhatKy_ViPham!J:J, NhatKy_ViPham!E:E, "10_Trung", NhatKy_ViPham!F:F, B16, NhatKy_ViPham!C:C, "T12") - SUMIFS(NhatKy_ViPham!K:K, NhatKy_ViPham!E:E, "10_Trung", NhatKy_ViPham!F:F, B16, NhatKy_ViPham!C:C, "T12")</f>
        <v>100</v>
      </c>
      <c r="AD16" s="6">
        <f>100 + SUMIFS(NhatKy_ViPham!J:J, NhatKy_ViPham!E:E, "10_Trung", NhatKy_ViPham!F:F, B16, NhatKy_ViPham!C:C, "T13") - SUMIFS(NhatKy_ViPham!K:K, NhatKy_ViPham!E:E, "10_Trung", NhatKy_ViPham!F:F, B16, NhatKy_ViPham!C:C, "T13")</f>
        <v>100</v>
      </c>
      <c r="AE16" s="6">
        <f>100 + SUMIFS(NhatKy_ViPham!J:J, NhatKy_ViPham!E:E, "10_Trung", NhatKy_ViPham!F:F, B16, NhatKy_ViPham!C:C, "T14") - SUMIFS(NhatKy_ViPham!K:K, NhatKy_ViPham!E:E, "10_Trung", NhatKy_ViPham!F:F, B16, NhatKy_ViPham!C:C, "T14")</f>
        <v>100</v>
      </c>
      <c r="AF16" s="6">
        <f>100 + SUMIFS(NhatKy_ViPham!J:J, NhatKy_ViPham!E:E, "10_Trung", NhatKy_ViPham!F:F, B16, NhatKy_ViPham!C:C, "T15") - SUMIFS(NhatKy_ViPham!K:K, NhatKy_ViPham!E:E, "10_Trung", NhatKy_ViPham!F:F, B16, NhatKy_ViPham!C:C, "T15")</f>
        <v>100</v>
      </c>
      <c r="AG16" s="6">
        <f>100 + SUMIFS(NhatKy_ViPham!J:J, NhatKy_ViPham!E:E, "10_Trung", NhatKy_ViPham!F:F, B16, NhatKy_ViPham!C:C, "T16") - SUMIFS(NhatKy_ViPham!K:K, NhatKy_ViPham!E:E, "10_Trung", NhatKy_ViPham!F:F, B16, NhatKy_ViPham!C:C, "T16")</f>
        <v>100</v>
      </c>
      <c r="AH16" s="6">
        <f>100 + SUMIFS(NhatKy_ViPham!J:J, NhatKy_ViPham!E:E, "10_Trung", NhatKy_ViPham!F:F, B16, NhatKy_ViPham!C:C, "T17") - SUMIFS(NhatKy_ViPham!K:K, NhatKy_ViPham!E:E, "10_Trung", NhatKy_ViPham!F:F, B16, NhatKy_ViPham!C:C, "T17")</f>
        <v>100</v>
      </c>
      <c r="AI16" s="6">
        <f>100 + SUMIFS(NhatKy_ViPham!J:J, NhatKy_ViPham!E:E, "10_Trung", NhatKy_ViPham!F:F, B16, NhatKy_ViPham!C:C, "T18") - SUMIFS(NhatKy_ViPham!K:K, NhatKy_ViPham!E:E, "10_Trung", NhatKy_ViPham!F:F, B16, NhatKy_ViPham!C:C, "T18")</f>
        <v>100</v>
      </c>
      <c r="AJ16" s="6">
        <f>100 + SUMIFS(NhatKy_ViPham!J:J, NhatKy_ViPham!E:E, "10_Trung", NhatKy_ViPham!F:F, B16, NhatKy_ViPham!C:C, "T19") - SUMIFS(NhatKy_ViPham!K:K, NhatKy_ViPham!E:E, "10_Trung", NhatKy_ViPham!F:F, B16, NhatKy_ViPham!C:C, "T19")</f>
        <v>100</v>
      </c>
      <c r="AK16" s="6">
        <f>100 + SUMIFS(NhatKy_ViPham!J:J, NhatKy_ViPham!E:E, "10_Trung", NhatKy_ViPham!F:F, B16, NhatKy_ViPham!C:C, "T20") - SUMIFS(NhatKy_ViPham!K:K, NhatKy_ViPham!E:E, "10_Trung", NhatKy_ViPham!F:F, B16, NhatKy_ViPham!C:C, "T20")</f>
        <v>100</v>
      </c>
      <c r="AL16" s="6">
        <f>100 + SUMIFS(NhatKy_ViPham!J:J, NhatKy_ViPham!E:E, "10_Trung", NhatKy_ViPham!F:F, B16, NhatKy_ViPham!C:C, "T21") - SUMIFS(NhatKy_ViPham!K:K, NhatKy_ViPham!E:E, "10_Trung", NhatKy_ViPham!F:F, B16, NhatKy_ViPham!C:C, "T21")</f>
        <v>100</v>
      </c>
      <c r="AM16" s="6">
        <f>100 + SUMIFS(NhatKy_ViPham!J:J, NhatKy_ViPham!E:E, "10_Trung", NhatKy_ViPham!F:F, B16, NhatKy_ViPham!C:C, "T22") - SUMIFS(NhatKy_ViPham!K:K, NhatKy_ViPham!E:E, "10_Trung", NhatKy_ViPham!F:F, B16, NhatKy_ViPham!C:C, "T22")</f>
        <v>100</v>
      </c>
      <c r="AN16" s="6">
        <f>100 + SUMIFS(NhatKy_ViPham!J:J, NhatKy_ViPham!E:E, "10_Trung", NhatKy_ViPham!F:F, B16, NhatKy_ViPham!C:C, "T23") - SUMIFS(NhatKy_ViPham!K:K, NhatKy_ViPham!E:E, "10_Trung", NhatKy_ViPham!F:F, B16, NhatKy_ViPham!C:C, "T23")</f>
        <v>100</v>
      </c>
      <c r="AO16" s="6">
        <f>100 + SUMIFS(NhatKy_ViPham!J:J, NhatKy_ViPham!E:E, "10_Trung", NhatKy_ViPham!F:F, B16, NhatKy_ViPham!C:C, "T24") - SUMIFS(NhatKy_ViPham!K:K, NhatKy_ViPham!E:E, "10_Trung", NhatKy_ViPham!F:F, B16, NhatKy_ViPham!C:C, "T24")</f>
        <v>100</v>
      </c>
      <c r="AP16" s="6">
        <f>100 + SUMIFS(NhatKy_ViPham!J:J, NhatKy_ViPham!E:E, "10_Trung", NhatKy_ViPham!F:F, B16, NhatKy_ViPham!C:C, "T25") - SUMIFS(NhatKy_ViPham!K:K, NhatKy_ViPham!E:E, "10_Trung", NhatKy_ViPham!F:F, B16, NhatKy_ViPham!C:C, "T25")</f>
        <v>100</v>
      </c>
      <c r="AQ16" s="6">
        <f>100 + SUMIFS(NhatKy_ViPham!J:J, NhatKy_ViPham!E:E, "10_Trung", NhatKy_ViPham!F:F, B16, NhatKy_ViPham!C:C, "T26") - SUMIFS(NhatKy_ViPham!K:K, NhatKy_ViPham!E:E, "10_Trung", NhatKy_ViPham!F:F, B16, NhatKy_ViPham!C:C, "T26")</f>
        <v>100</v>
      </c>
      <c r="AR16" s="6">
        <f>100 + SUMIFS(NhatKy_ViPham!J:J, NhatKy_ViPham!E:E, "10_Trung", NhatKy_ViPham!F:F, B16, NhatKy_ViPham!C:C, "T27") - SUMIFS(NhatKy_ViPham!K:K, NhatKy_ViPham!E:E, "10_Trung", NhatKy_ViPham!F:F, B16, NhatKy_ViPham!C:C, "T27")</f>
        <v>100</v>
      </c>
      <c r="AS16" s="6">
        <f>100 + SUMIFS(NhatKy_ViPham!J:J, NhatKy_ViPham!E:E, "10_Trung", NhatKy_ViPham!F:F, B16, NhatKy_ViPham!C:C, "T28") - SUMIFS(NhatKy_ViPham!K:K, NhatKy_ViPham!E:E, "10_Trung", NhatKy_ViPham!F:F, B16, NhatKy_ViPham!C:C, "T28")</f>
        <v>100</v>
      </c>
      <c r="AT16" s="6">
        <f>100 + SUMIFS(NhatKy_ViPham!J:J, NhatKy_ViPham!E:E, "10_Trung", NhatKy_ViPham!F:F, B16, NhatKy_ViPham!C:C, "T29") - SUMIFS(NhatKy_ViPham!K:K, NhatKy_ViPham!E:E, "10_Trung", NhatKy_ViPham!F:F, B16, NhatKy_ViPham!C:C, "T29")</f>
        <v>100</v>
      </c>
      <c r="AU16" s="6">
        <f>100 + SUMIFS(NhatKy_ViPham!J:J, NhatKy_ViPham!E:E, "10_Trung", NhatKy_ViPham!F:F, B16, NhatKy_ViPham!C:C, "T30") - SUMIFS(NhatKy_ViPham!K:K, NhatKy_ViPham!E:E, "10_Trung", NhatKy_ViPham!F:F, B16, NhatKy_ViPham!C:C, "T30")</f>
        <v>100</v>
      </c>
      <c r="AV16" s="6">
        <f>100 + SUMIFS(NhatKy_ViPham!J:J, NhatKy_ViPham!E:E, "10_Trung", NhatKy_ViPham!F:F, B16, NhatKy_ViPham!C:C, "T31") - SUMIFS(NhatKy_ViPham!K:K, NhatKy_ViPham!E:E, "10_Trung", NhatKy_ViPham!F:F, B16, NhatKy_ViPham!C:C, "T31")</f>
        <v>100</v>
      </c>
      <c r="AW16" s="6">
        <f>100 + SUMIFS(NhatKy_ViPham!J:J, NhatKy_ViPham!E:E, "10_Trung", NhatKy_ViPham!F:F, B16, NhatKy_ViPham!C:C, "T32") - SUMIFS(NhatKy_ViPham!K:K, NhatKy_ViPham!E:E, "10_Trung", NhatKy_ViPham!F:F, B16, NhatKy_ViPham!C:C, "T32")</f>
        <v>100</v>
      </c>
      <c r="AX16" s="6">
        <f>100 + SUMIFS(NhatKy_ViPham!J:J, NhatKy_ViPham!E:E, "10_Trung", NhatKy_ViPham!F:F, B16, NhatKy_ViPham!C:C, "T33") - SUMIFS(NhatKy_ViPham!K:K, NhatKy_ViPham!E:E, "10_Trung", NhatKy_ViPham!F:F, B16, NhatKy_ViPham!C:C, "T33")</f>
        <v>100</v>
      </c>
      <c r="AY16" s="6">
        <f>100 + SUMIFS(NhatKy_ViPham!J:J, NhatKy_ViPham!E:E, "10_Trung", NhatKy_ViPham!F:F, B16, NhatKy_ViPham!C:C, "T34") - SUMIFS(NhatKy_ViPham!K:K, NhatKy_ViPham!E:E, "10_Trung", NhatKy_ViPham!F:F, B16, NhatKy_ViPham!C:C, "T34")</f>
        <v>100</v>
      </c>
      <c r="AZ16" s="6">
        <f>100 + SUMIFS(NhatKy_ViPham!J:J, NhatKy_ViPham!E:E, "10_Trung", NhatKy_ViPham!F:F, B16, NhatKy_ViPham!C:C, "T35") - SUMIFS(NhatKy_ViPham!K:K, NhatKy_ViPham!E:E, "10_Trung", NhatKy_ViPham!F:F, B16, NhatKy_ViPham!C:C, "T35")</f>
        <v>100</v>
      </c>
      <c r="BA16" s="12">
        <f t="shared" si="0"/>
        <v>100</v>
      </c>
      <c r="BB16" s="11" t="s">
        <v>430</v>
      </c>
      <c r="BC16" s="16" t="str">
        <f t="shared" si="1"/>
        <v>Tốt</v>
      </c>
      <c r="BD16" s="15" t="str">
        <f t="shared" si="2"/>
        <v>🟢 BÌNH THƯỜNG</v>
      </c>
    </row>
    <row r="17" spans="1:56" x14ac:dyDescent="0.25">
      <c r="A17" s="4">
        <v>9</v>
      </c>
      <c r="B17" s="10" t="s">
        <v>1263</v>
      </c>
      <c r="C17" s="4" t="s">
        <v>541</v>
      </c>
      <c r="D17" s="4" t="s">
        <v>435</v>
      </c>
      <c r="E17" s="11" t="s">
        <v>430</v>
      </c>
      <c r="F17" s="7">
        <f>SUMIFS(NhatKy_ViPham!K:K, NhatKy_ViPham!E:E, "10_Trung", NhatKy_ViPham!F:F, B17, NhatKy_ViPham!H:H, "L01")</f>
        <v>0</v>
      </c>
      <c r="G17" s="7">
        <f>SUMIFS(NhatKy_ViPham!K:K, NhatKy_ViPham!E:E, "10_Trung", NhatKy_ViPham!F:F, B17, NhatKy_ViPham!H:H, "L02")</f>
        <v>0</v>
      </c>
      <c r="H17" s="7">
        <f>SUMIFS(NhatKy_ViPham!K:K, NhatKy_ViPham!E:E, "10_Trung", NhatKy_ViPham!F:F, B17, NhatKy_ViPham!H:H, "L03")</f>
        <v>0</v>
      </c>
      <c r="I17" s="7">
        <f>SUMIFS(NhatKy_ViPham!K:K, NhatKy_ViPham!E:E, "10_Trung", NhatKy_ViPham!F:F, B17, NhatKy_ViPham!H:H, "L04")</f>
        <v>0</v>
      </c>
      <c r="J17" s="7">
        <f>SUMIFS(NhatKy_ViPham!K:K, NhatKy_ViPham!E:E, "10_Trung", NhatKy_ViPham!F:F, B17, NhatKy_ViPham!H:H, "L05")</f>
        <v>0</v>
      </c>
      <c r="K17" s="7">
        <f>SUMIFS(NhatKy_ViPham!K:K, NhatKy_ViPham!E:E, "10_Trung", NhatKy_ViPham!F:F, B17, NhatKy_ViPham!H:H, "L06")</f>
        <v>0</v>
      </c>
      <c r="L17" s="7">
        <f>SUMIFS(NhatKy_ViPham!K:K, NhatKy_ViPham!E:E, "10_Trung", NhatKy_ViPham!F:F, B17, NhatKy_ViPham!H:H, "L07")</f>
        <v>0</v>
      </c>
      <c r="M17" s="7">
        <f>SUMIFS(NhatKy_ViPham!K:K, NhatKy_ViPham!E:E, "10_Trung", NhatKy_ViPham!F:F, B17, NhatKy_ViPham!H:H, "L08")</f>
        <v>0</v>
      </c>
      <c r="N17" s="7">
        <f>SUMIFS(NhatKy_ViPham!K:K, NhatKy_ViPham!E:E, "10_Trung", NhatKy_ViPham!F:F, B17, NhatKy_ViPham!H:H, "L09")</f>
        <v>0</v>
      </c>
      <c r="O17" s="7">
        <f>SUMIFS(NhatKy_ViPham!K:K, NhatKy_ViPham!E:E, "10_Trung", NhatKy_ViPham!F:F, B17, NhatKy_ViPham!H:H, "L10")</f>
        <v>0</v>
      </c>
      <c r="P17" s="12">
        <f>SUMIFS(NhatKy_ViPham!J:J, NhatKy_ViPham!E:E, "10_Trung", NhatKy_ViPham!F:F, B17)</f>
        <v>0</v>
      </c>
      <c r="Q17" s="13">
        <f>SUMIFS(NhatKy_ViPham!K:K, NhatKy_ViPham!E:E, "10_Trung", NhatKy_ViPham!F:F, B17)</f>
        <v>0</v>
      </c>
      <c r="R17" s="7">
        <f>100 + SUMIFS(NhatKy_ViPham!J:J, NhatKy_ViPham!E:E, "10_Trung", NhatKy_ViPham!F:F, B17, NhatKy_ViPham!C:C, "T1") - SUMIFS(NhatKy_ViPham!K:K, NhatKy_ViPham!E:E, "10_Trung", NhatKy_ViPham!F:F, B17, NhatKy_ViPham!C:C, "T1")</f>
        <v>100</v>
      </c>
      <c r="S17" s="7">
        <f>100 + SUMIFS(NhatKy_ViPham!J:J, NhatKy_ViPham!E:E, "10_Trung", NhatKy_ViPham!F:F, B17, NhatKy_ViPham!C:C, "T2") - SUMIFS(NhatKy_ViPham!K:K, NhatKy_ViPham!E:E, "10_Trung", NhatKy_ViPham!F:F, B17, NhatKy_ViPham!C:C, "T2")</f>
        <v>100</v>
      </c>
      <c r="T17" s="7">
        <f>100 + SUMIFS(NhatKy_ViPham!J:J, NhatKy_ViPham!E:E, "10_Trung", NhatKy_ViPham!F:F, B17, NhatKy_ViPham!C:C, "T3") - SUMIFS(NhatKy_ViPham!K:K, NhatKy_ViPham!E:E, "10_Trung", NhatKy_ViPham!F:F, B17, NhatKy_ViPham!C:C, "T3")</f>
        <v>100</v>
      </c>
      <c r="U17" s="7">
        <f>100 + SUMIFS(NhatKy_ViPham!J:J, NhatKy_ViPham!E:E, "10_Trung", NhatKy_ViPham!F:F, B17, NhatKy_ViPham!C:C, "T4") - SUMIFS(NhatKy_ViPham!K:K, NhatKy_ViPham!E:E, "10_Trung", NhatKy_ViPham!F:F, B17, NhatKy_ViPham!C:C, "T4")</f>
        <v>100</v>
      </c>
      <c r="V17" s="7">
        <f>100 + SUMIFS(NhatKy_ViPham!J:J, NhatKy_ViPham!E:E, "10_Trung", NhatKy_ViPham!F:F, B17, NhatKy_ViPham!C:C, "T5") - SUMIFS(NhatKy_ViPham!K:K, NhatKy_ViPham!E:E, "10_Trung", NhatKy_ViPham!F:F, B17, NhatKy_ViPham!C:C, "T5")</f>
        <v>100</v>
      </c>
      <c r="W17" s="7">
        <f>100 + SUMIFS(NhatKy_ViPham!J:J, NhatKy_ViPham!E:E, "10_Trung", NhatKy_ViPham!F:F, B17, NhatKy_ViPham!C:C, "T6") - SUMIFS(NhatKy_ViPham!K:K, NhatKy_ViPham!E:E, "10_Trung", NhatKy_ViPham!F:F, B17, NhatKy_ViPham!C:C, "T6")</f>
        <v>100</v>
      </c>
      <c r="X17" s="7">
        <f>100 + SUMIFS(NhatKy_ViPham!J:J, NhatKy_ViPham!E:E, "10_Trung", NhatKy_ViPham!F:F, B17, NhatKy_ViPham!C:C, "T7") - SUMIFS(NhatKy_ViPham!K:K, NhatKy_ViPham!E:E, "10_Trung", NhatKy_ViPham!F:F, B17, NhatKy_ViPham!C:C, "T7")</f>
        <v>100</v>
      </c>
      <c r="Y17" s="7">
        <f>100 + SUMIFS(NhatKy_ViPham!J:J, NhatKy_ViPham!E:E, "10_Trung", NhatKy_ViPham!F:F, B17, NhatKy_ViPham!C:C, "T8") - SUMIFS(NhatKy_ViPham!K:K, NhatKy_ViPham!E:E, "10_Trung", NhatKy_ViPham!F:F, B17, NhatKy_ViPham!C:C, "T8")</f>
        <v>100</v>
      </c>
      <c r="Z17" s="7">
        <f>100 + SUMIFS(NhatKy_ViPham!J:J, NhatKy_ViPham!E:E, "10_Trung", NhatKy_ViPham!F:F, B17, NhatKy_ViPham!C:C, "T9") - SUMIFS(NhatKy_ViPham!K:K, NhatKy_ViPham!E:E, "10_Trung", NhatKy_ViPham!F:F, B17, NhatKy_ViPham!C:C, "T9")</f>
        <v>100</v>
      </c>
      <c r="AA17" s="7">
        <f>100 + SUMIFS(NhatKy_ViPham!J:J, NhatKy_ViPham!E:E, "10_Trung", NhatKy_ViPham!F:F, B17, NhatKy_ViPham!C:C, "T10") - SUMIFS(NhatKy_ViPham!K:K, NhatKy_ViPham!E:E, "10_Trung", NhatKy_ViPham!F:F, B17, NhatKy_ViPham!C:C, "T10")</f>
        <v>100</v>
      </c>
      <c r="AB17" s="7">
        <f>100 + SUMIFS(NhatKy_ViPham!J:J, NhatKy_ViPham!E:E, "10_Trung", NhatKy_ViPham!F:F, B17, NhatKy_ViPham!C:C, "T11") - SUMIFS(NhatKy_ViPham!K:K, NhatKy_ViPham!E:E, "10_Trung", NhatKy_ViPham!F:F, B17, NhatKy_ViPham!C:C, "T11")</f>
        <v>100</v>
      </c>
      <c r="AC17" s="7">
        <f>100 + SUMIFS(NhatKy_ViPham!J:J, NhatKy_ViPham!E:E, "10_Trung", NhatKy_ViPham!F:F, B17, NhatKy_ViPham!C:C, "T12") - SUMIFS(NhatKy_ViPham!K:K, NhatKy_ViPham!E:E, "10_Trung", NhatKy_ViPham!F:F, B17, NhatKy_ViPham!C:C, "T12")</f>
        <v>100</v>
      </c>
      <c r="AD17" s="7">
        <f>100 + SUMIFS(NhatKy_ViPham!J:J, NhatKy_ViPham!E:E, "10_Trung", NhatKy_ViPham!F:F, B17, NhatKy_ViPham!C:C, "T13") - SUMIFS(NhatKy_ViPham!K:K, NhatKy_ViPham!E:E, "10_Trung", NhatKy_ViPham!F:F, B17, NhatKy_ViPham!C:C, "T13")</f>
        <v>100</v>
      </c>
      <c r="AE17" s="7">
        <f>100 + SUMIFS(NhatKy_ViPham!J:J, NhatKy_ViPham!E:E, "10_Trung", NhatKy_ViPham!F:F, B17, NhatKy_ViPham!C:C, "T14") - SUMIFS(NhatKy_ViPham!K:K, NhatKy_ViPham!E:E, "10_Trung", NhatKy_ViPham!F:F, B17, NhatKy_ViPham!C:C, "T14")</f>
        <v>100</v>
      </c>
      <c r="AF17" s="7">
        <f>100 + SUMIFS(NhatKy_ViPham!J:J, NhatKy_ViPham!E:E, "10_Trung", NhatKy_ViPham!F:F, B17, NhatKy_ViPham!C:C, "T15") - SUMIFS(NhatKy_ViPham!K:K, NhatKy_ViPham!E:E, "10_Trung", NhatKy_ViPham!F:F, B17, NhatKy_ViPham!C:C, "T15")</f>
        <v>100</v>
      </c>
      <c r="AG17" s="7">
        <f>100 + SUMIFS(NhatKy_ViPham!J:J, NhatKy_ViPham!E:E, "10_Trung", NhatKy_ViPham!F:F, B17, NhatKy_ViPham!C:C, "T16") - SUMIFS(NhatKy_ViPham!K:K, NhatKy_ViPham!E:E, "10_Trung", NhatKy_ViPham!F:F, B17, NhatKy_ViPham!C:C, "T16")</f>
        <v>100</v>
      </c>
      <c r="AH17" s="7">
        <f>100 + SUMIFS(NhatKy_ViPham!J:J, NhatKy_ViPham!E:E, "10_Trung", NhatKy_ViPham!F:F, B17, NhatKy_ViPham!C:C, "T17") - SUMIFS(NhatKy_ViPham!K:K, NhatKy_ViPham!E:E, "10_Trung", NhatKy_ViPham!F:F, B17, NhatKy_ViPham!C:C, "T17")</f>
        <v>100</v>
      </c>
      <c r="AI17" s="7">
        <f>100 + SUMIFS(NhatKy_ViPham!J:J, NhatKy_ViPham!E:E, "10_Trung", NhatKy_ViPham!F:F, B17, NhatKy_ViPham!C:C, "T18") - SUMIFS(NhatKy_ViPham!K:K, NhatKy_ViPham!E:E, "10_Trung", NhatKy_ViPham!F:F, B17, NhatKy_ViPham!C:C, "T18")</f>
        <v>100</v>
      </c>
      <c r="AJ17" s="7">
        <f>100 + SUMIFS(NhatKy_ViPham!J:J, NhatKy_ViPham!E:E, "10_Trung", NhatKy_ViPham!F:F, B17, NhatKy_ViPham!C:C, "T19") - SUMIFS(NhatKy_ViPham!K:K, NhatKy_ViPham!E:E, "10_Trung", NhatKy_ViPham!F:F, B17, NhatKy_ViPham!C:C, "T19")</f>
        <v>100</v>
      </c>
      <c r="AK17" s="7">
        <f>100 + SUMIFS(NhatKy_ViPham!J:J, NhatKy_ViPham!E:E, "10_Trung", NhatKy_ViPham!F:F, B17, NhatKy_ViPham!C:C, "T20") - SUMIFS(NhatKy_ViPham!K:K, NhatKy_ViPham!E:E, "10_Trung", NhatKy_ViPham!F:F, B17, NhatKy_ViPham!C:C, "T20")</f>
        <v>100</v>
      </c>
      <c r="AL17" s="7">
        <f>100 + SUMIFS(NhatKy_ViPham!J:J, NhatKy_ViPham!E:E, "10_Trung", NhatKy_ViPham!F:F, B17, NhatKy_ViPham!C:C, "T21") - SUMIFS(NhatKy_ViPham!K:K, NhatKy_ViPham!E:E, "10_Trung", NhatKy_ViPham!F:F, B17, NhatKy_ViPham!C:C, "T21")</f>
        <v>100</v>
      </c>
      <c r="AM17" s="7">
        <f>100 + SUMIFS(NhatKy_ViPham!J:J, NhatKy_ViPham!E:E, "10_Trung", NhatKy_ViPham!F:F, B17, NhatKy_ViPham!C:C, "T22") - SUMIFS(NhatKy_ViPham!K:K, NhatKy_ViPham!E:E, "10_Trung", NhatKy_ViPham!F:F, B17, NhatKy_ViPham!C:C, "T22")</f>
        <v>100</v>
      </c>
      <c r="AN17" s="7">
        <f>100 + SUMIFS(NhatKy_ViPham!J:J, NhatKy_ViPham!E:E, "10_Trung", NhatKy_ViPham!F:F, B17, NhatKy_ViPham!C:C, "T23") - SUMIFS(NhatKy_ViPham!K:K, NhatKy_ViPham!E:E, "10_Trung", NhatKy_ViPham!F:F, B17, NhatKy_ViPham!C:C, "T23")</f>
        <v>100</v>
      </c>
      <c r="AO17" s="7">
        <f>100 + SUMIFS(NhatKy_ViPham!J:J, NhatKy_ViPham!E:E, "10_Trung", NhatKy_ViPham!F:F, B17, NhatKy_ViPham!C:C, "T24") - SUMIFS(NhatKy_ViPham!K:K, NhatKy_ViPham!E:E, "10_Trung", NhatKy_ViPham!F:F, B17, NhatKy_ViPham!C:C, "T24")</f>
        <v>100</v>
      </c>
      <c r="AP17" s="7">
        <f>100 + SUMIFS(NhatKy_ViPham!J:J, NhatKy_ViPham!E:E, "10_Trung", NhatKy_ViPham!F:F, B17, NhatKy_ViPham!C:C, "T25") - SUMIFS(NhatKy_ViPham!K:K, NhatKy_ViPham!E:E, "10_Trung", NhatKy_ViPham!F:F, B17, NhatKy_ViPham!C:C, "T25")</f>
        <v>100</v>
      </c>
      <c r="AQ17" s="7">
        <f>100 + SUMIFS(NhatKy_ViPham!J:J, NhatKy_ViPham!E:E, "10_Trung", NhatKy_ViPham!F:F, B17, NhatKy_ViPham!C:C, "T26") - SUMIFS(NhatKy_ViPham!K:K, NhatKy_ViPham!E:E, "10_Trung", NhatKy_ViPham!F:F, B17, NhatKy_ViPham!C:C, "T26")</f>
        <v>100</v>
      </c>
      <c r="AR17" s="7">
        <f>100 + SUMIFS(NhatKy_ViPham!J:J, NhatKy_ViPham!E:E, "10_Trung", NhatKy_ViPham!F:F, B17, NhatKy_ViPham!C:C, "T27") - SUMIFS(NhatKy_ViPham!K:K, NhatKy_ViPham!E:E, "10_Trung", NhatKy_ViPham!F:F, B17, NhatKy_ViPham!C:C, "T27")</f>
        <v>100</v>
      </c>
      <c r="AS17" s="7">
        <f>100 + SUMIFS(NhatKy_ViPham!J:J, NhatKy_ViPham!E:E, "10_Trung", NhatKy_ViPham!F:F, B17, NhatKy_ViPham!C:C, "T28") - SUMIFS(NhatKy_ViPham!K:K, NhatKy_ViPham!E:E, "10_Trung", NhatKy_ViPham!F:F, B17, NhatKy_ViPham!C:C, "T28")</f>
        <v>100</v>
      </c>
      <c r="AT17" s="7">
        <f>100 + SUMIFS(NhatKy_ViPham!J:J, NhatKy_ViPham!E:E, "10_Trung", NhatKy_ViPham!F:F, B17, NhatKy_ViPham!C:C, "T29") - SUMIFS(NhatKy_ViPham!K:K, NhatKy_ViPham!E:E, "10_Trung", NhatKy_ViPham!F:F, B17, NhatKy_ViPham!C:C, "T29")</f>
        <v>100</v>
      </c>
      <c r="AU17" s="7">
        <f>100 + SUMIFS(NhatKy_ViPham!J:J, NhatKy_ViPham!E:E, "10_Trung", NhatKy_ViPham!F:F, B17, NhatKy_ViPham!C:C, "T30") - SUMIFS(NhatKy_ViPham!K:K, NhatKy_ViPham!E:E, "10_Trung", NhatKy_ViPham!F:F, B17, NhatKy_ViPham!C:C, "T30")</f>
        <v>100</v>
      </c>
      <c r="AV17" s="7">
        <f>100 + SUMIFS(NhatKy_ViPham!J:J, NhatKy_ViPham!E:E, "10_Trung", NhatKy_ViPham!F:F, B17, NhatKy_ViPham!C:C, "T31") - SUMIFS(NhatKy_ViPham!K:K, NhatKy_ViPham!E:E, "10_Trung", NhatKy_ViPham!F:F, B17, NhatKy_ViPham!C:C, "T31")</f>
        <v>100</v>
      </c>
      <c r="AW17" s="7">
        <f>100 + SUMIFS(NhatKy_ViPham!J:J, NhatKy_ViPham!E:E, "10_Trung", NhatKy_ViPham!F:F, B17, NhatKy_ViPham!C:C, "T32") - SUMIFS(NhatKy_ViPham!K:K, NhatKy_ViPham!E:E, "10_Trung", NhatKy_ViPham!F:F, B17, NhatKy_ViPham!C:C, "T32")</f>
        <v>100</v>
      </c>
      <c r="AX17" s="7">
        <f>100 + SUMIFS(NhatKy_ViPham!J:J, NhatKy_ViPham!E:E, "10_Trung", NhatKy_ViPham!F:F, B17, NhatKy_ViPham!C:C, "T33") - SUMIFS(NhatKy_ViPham!K:K, NhatKy_ViPham!E:E, "10_Trung", NhatKy_ViPham!F:F, B17, NhatKy_ViPham!C:C, "T33")</f>
        <v>100</v>
      </c>
      <c r="AY17" s="7">
        <f>100 + SUMIFS(NhatKy_ViPham!J:J, NhatKy_ViPham!E:E, "10_Trung", NhatKy_ViPham!F:F, B17, NhatKy_ViPham!C:C, "T34") - SUMIFS(NhatKy_ViPham!K:K, NhatKy_ViPham!E:E, "10_Trung", NhatKy_ViPham!F:F, B17, NhatKy_ViPham!C:C, "T34")</f>
        <v>100</v>
      </c>
      <c r="AZ17" s="7">
        <f>100 + SUMIFS(NhatKy_ViPham!J:J, NhatKy_ViPham!E:E, "10_Trung", NhatKy_ViPham!F:F, B17, NhatKy_ViPham!C:C, "T35") - SUMIFS(NhatKy_ViPham!K:K, NhatKy_ViPham!E:E, "10_Trung", NhatKy_ViPham!F:F, B17, NhatKy_ViPham!C:C, "T35")</f>
        <v>100</v>
      </c>
      <c r="BA17" s="12">
        <f t="shared" si="0"/>
        <v>100</v>
      </c>
      <c r="BB17" s="11" t="s">
        <v>430</v>
      </c>
      <c r="BC17" s="14" t="str">
        <f t="shared" si="1"/>
        <v>Tốt</v>
      </c>
      <c r="BD17" s="10" t="str">
        <f t="shared" si="2"/>
        <v>🟢 BÌNH THƯỜNG</v>
      </c>
    </row>
    <row r="18" spans="1:56" x14ac:dyDescent="0.25">
      <c r="A18" s="5">
        <v>10</v>
      </c>
      <c r="B18" s="15" t="s">
        <v>1264</v>
      </c>
      <c r="C18" s="5" t="s">
        <v>1223</v>
      </c>
      <c r="D18" s="5" t="s">
        <v>429</v>
      </c>
      <c r="E18" s="11" t="s">
        <v>430</v>
      </c>
      <c r="F18" s="6">
        <f>SUMIFS(NhatKy_ViPham!K:K, NhatKy_ViPham!E:E, "10_Trung", NhatKy_ViPham!F:F, B18, NhatKy_ViPham!H:H, "L01")</f>
        <v>0</v>
      </c>
      <c r="G18" s="6">
        <f>SUMIFS(NhatKy_ViPham!K:K, NhatKy_ViPham!E:E, "10_Trung", NhatKy_ViPham!F:F, B18, NhatKy_ViPham!H:H, "L02")</f>
        <v>0</v>
      </c>
      <c r="H18" s="6">
        <f>SUMIFS(NhatKy_ViPham!K:K, NhatKy_ViPham!E:E, "10_Trung", NhatKy_ViPham!F:F, B18, NhatKy_ViPham!H:H, "L03")</f>
        <v>0</v>
      </c>
      <c r="I18" s="6">
        <f>SUMIFS(NhatKy_ViPham!K:K, NhatKy_ViPham!E:E, "10_Trung", NhatKy_ViPham!F:F, B18, NhatKy_ViPham!H:H, "L04")</f>
        <v>0</v>
      </c>
      <c r="J18" s="6">
        <f>SUMIFS(NhatKy_ViPham!K:K, NhatKy_ViPham!E:E, "10_Trung", NhatKy_ViPham!F:F, B18, NhatKy_ViPham!H:H, "L05")</f>
        <v>0</v>
      </c>
      <c r="K18" s="6">
        <f>SUMIFS(NhatKy_ViPham!K:K, NhatKy_ViPham!E:E, "10_Trung", NhatKy_ViPham!F:F, B18, NhatKy_ViPham!H:H, "L06")</f>
        <v>0</v>
      </c>
      <c r="L18" s="6">
        <f>SUMIFS(NhatKy_ViPham!K:K, NhatKy_ViPham!E:E, "10_Trung", NhatKy_ViPham!F:F, B18, NhatKy_ViPham!H:H, "L07")</f>
        <v>0</v>
      </c>
      <c r="M18" s="6">
        <f>SUMIFS(NhatKy_ViPham!K:K, NhatKy_ViPham!E:E, "10_Trung", NhatKy_ViPham!F:F, B18, NhatKy_ViPham!H:H, "L08")</f>
        <v>0</v>
      </c>
      <c r="N18" s="6">
        <f>SUMIFS(NhatKy_ViPham!K:K, NhatKy_ViPham!E:E, "10_Trung", NhatKy_ViPham!F:F, B18, NhatKy_ViPham!H:H, "L09")</f>
        <v>0</v>
      </c>
      <c r="O18" s="6">
        <f>SUMIFS(NhatKy_ViPham!K:K, NhatKy_ViPham!E:E, "10_Trung", NhatKy_ViPham!F:F, B18, NhatKy_ViPham!H:H, "L10")</f>
        <v>0</v>
      </c>
      <c r="P18" s="12">
        <f>SUMIFS(NhatKy_ViPham!J:J, NhatKy_ViPham!E:E, "10_Trung", NhatKy_ViPham!F:F, B18)</f>
        <v>0</v>
      </c>
      <c r="Q18" s="13">
        <f>SUMIFS(NhatKy_ViPham!K:K, NhatKy_ViPham!E:E, "10_Trung", NhatKy_ViPham!F:F, B18)</f>
        <v>0</v>
      </c>
      <c r="R18" s="6">
        <f>100 + SUMIFS(NhatKy_ViPham!J:J, NhatKy_ViPham!E:E, "10_Trung", NhatKy_ViPham!F:F, B18, NhatKy_ViPham!C:C, "T1") - SUMIFS(NhatKy_ViPham!K:K, NhatKy_ViPham!E:E, "10_Trung", NhatKy_ViPham!F:F, B18, NhatKy_ViPham!C:C, "T1")</f>
        <v>100</v>
      </c>
      <c r="S18" s="6">
        <f>100 + SUMIFS(NhatKy_ViPham!J:J, NhatKy_ViPham!E:E, "10_Trung", NhatKy_ViPham!F:F, B18, NhatKy_ViPham!C:C, "T2") - SUMIFS(NhatKy_ViPham!K:K, NhatKy_ViPham!E:E, "10_Trung", NhatKy_ViPham!F:F, B18, NhatKy_ViPham!C:C, "T2")</f>
        <v>100</v>
      </c>
      <c r="T18" s="6">
        <f>100 + SUMIFS(NhatKy_ViPham!J:J, NhatKy_ViPham!E:E, "10_Trung", NhatKy_ViPham!F:F, B18, NhatKy_ViPham!C:C, "T3") - SUMIFS(NhatKy_ViPham!K:K, NhatKy_ViPham!E:E, "10_Trung", NhatKy_ViPham!F:F, B18, NhatKy_ViPham!C:C, "T3")</f>
        <v>100</v>
      </c>
      <c r="U18" s="6">
        <f>100 + SUMIFS(NhatKy_ViPham!J:J, NhatKy_ViPham!E:E, "10_Trung", NhatKy_ViPham!F:F, B18, NhatKy_ViPham!C:C, "T4") - SUMIFS(NhatKy_ViPham!K:K, NhatKy_ViPham!E:E, "10_Trung", NhatKy_ViPham!F:F, B18, NhatKy_ViPham!C:C, "T4")</f>
        <v>100</v>
      </c>
      <c r="V18" s="6">
        <f>100 + SUMIFS(NhatKy_ViPham!J:J, NhatKy_ViPham!E:E, "10_Trung", NhatKy_ViPham!F:F, B18, NhatKy_ViPham!C:C, "T5") - SUMIFS(NhatKy_ViPham!K:K, NhatKy_ViPham!E:E, "10_Trung", NhatKy_ViPham!F:F, B18, NhatKy_ViPham!C:C, "T5")</f>
        <v>100</v>
      </c>
      <c r="W18" s="6">
        <f>100 + SUMIFS(NhatKy_ViPham!J:J, NhatKy_ViPham!E:E, "10_Trung", NhatKy_ViPham!F:F, B18, NhatKy_ViPham!C:C, "T6") - SUMIFS(NhatKy_ViPham!K:K, NhatKy_ViPham!E:E, "10_Trung", NhatKy_ViPham!F:F, B18, NhatKy_ViPham!C:C, "T6")</f>
        <v>100</v>
      </c>
      <c r="X18" s="6">
        <f>100 + SUMIFS(NhatKy_ViPham!J:J, NhatKy_ViPham!E:E, "10_Trung", NhatKy_ViPham!F:F, B18, NhatKy_ViPham!C:C, "T7") - SUMIFS(NhatKy_ViPham!K:K, NhatKy_ViPham!E:E, "10_Trung", NhatKy_ViPham!F:F, B18, NhatKy_ViPham!C:C, "T7")</f>
        <v>100</v>
      </c>
      <c r="Y18" s="6">
        <f>100 + SUMIFS(NhatKy_ViPham!J:J, NhatKy_ViPham!E:E, "10_Trung", NhatKy_ViPham!F:F, B18, NhatKy_ViPham!C:C, "T8") - SUMIFS(NhatKy_ViPham!K:K, NhatKy_ViPham!E:E, "10_Trung", NhatKy_ViPham!F:F, B18, NhatKy_ViPham!C:C, "T8")</f>
        <v>100</v>
      </c>
      <c r="Z18" s="6">
        <f>100 + SUMIFS(NhatKy_ViPham!J:J, NhatKy_ViPham!E:E, "10_Trung", NhatKy_ViPham!F:F, B18, NhatKy_ViPham!C:C, "T9") - SUMIFS(NhatKy_ViPham!K:K, NhatKy_ViPham!E:E, "10_Trung", NhatKy_ViPham!F:F, B18, NhatKy_ViPham!C:C, "T9")</f>
        <v>100</v>
      </c>
      <c r="AA18" s="6">
        <f>100 + SUMIFS(NhatKy_ViPham!J:J, NhatKy_ViPham!E:E, "10_Trung", NhatKy_ViPham!F:F, B18, NhatKy_ViPham!C:C, "T10") - SUMIFS(NhatKy_ViPham!K:K, NhatKy_ViPham!E:E, "10_Trung", NhatKy_ViPham!F:F, B18, NhatKy_ViPham!C:C, "T10")</f>
        <v>100</v>
      </c>
      <c r="AB18" s="6">
        <f>100 + SUMIFS(NhatKy_ViPham!J:J, NhatKy_ViPham!E:E, "10_Trung", NhatKy_ViPham!F:F, B18, NhatKy_ViPham!C:C, "T11") - SUMIFS(NhatKy_ViPham!K:K, NhatKy_ViPham!E:E, "10_Trung", NhatKy_ViPham!F:F, B18, NhatKy_ViPham!C:C, "T11")</f>
        <v>100</v>
      </c>
      <c r="AC18" s="6">
        <f>100 + SUMIFS(NhatKy_ViPham!J:J, NhatKy_ViPham!E:E, "10_Trung", NhatKy_ViPham!F:F, B18, NhatKy_ViPham!C:C, "T12") - SUMIFS(NhatKy_ViPham!K:K, NhatKy_ViPham!E:E, "10_Trung", NhatKy_ViPham!F:F, B18, NhatKy_ViPham!C:C, "T12")</f>
        <v>100</v>
      </c>
      <c r="AD18" s="6">
        <f>100 + SUMIFS(NhatKy_ViPham!J:J, NhatKy_ViPham!E:E, "10_Trung", NhatKy_ViPham!F:F, B18, NhatKy_ViPham!C:C, "T13") - SUMIFS(NhatKy_ViPham!K:K, NhatKy_ViPham!E:E, "10_Trung", NhatKy_ViPham!F:F, B18, NhatKy_ViPham!C:C, "T13")</f>
        <v>100</v>
      </c>
      <c r="AE18" s="6">
        <f>100 + SUMIFS(NhatKy_ViPham!J:J, NhatKy_ViPham!E:E, "10_Trung", NhatKy_ViPham!F:F, B18, NhatKy_ViPham!C:C, "T14") - SUMIFS(NhatKy_ViPham!K:K, NhatKy_ViPham!E:E, "10_Trung", NhatKy_ViPham!F:F, B18, NhatKy_ViPham!C:C, "T14")</f>
        <v>100</v>
      </c>
      <c r="AF18" s="6">
        <f>100 + SUMIFS(NhatKy_ViPham!J:J, NhatKy_ViPham!E:E, "10_Trung", NhatKy_ViPham!F:F, B18, NhatKy_ViPham!C:C, "T15") - SUMIFS(NhatKy_ViPham!K:K, NhatKy_ViPham!E:E, "10_Trung", NhatKy_ViPham!F:F, B18, NhatKy_ViPham!C:C, "T15")</f>
        <v>100</v>
      </c>
      <c r="AG18" s="6">
        <f>100 + SUMIFS(NhatKy_ViPham!J:J, NhatKy_ViPham!E:E, "10_Trung", NhatKy_ViPham!F:F, B18, NhatKy_ViPham!C:C, "T16") - SUMIFS(NhatKy_ViPham!K:K, NhatKy_ViPham!E:E, "10_Trung", NhatKy_ViPham!F:F, B18, NhatKy_ViPham!C:C, "T16")</f>
        <v>100</v>
      </c>
      <c r="AH18" s="6">
        <f>100 + SUMIFS(NhatKy_ViPham!J:J, NhatKy_ViPham!E:E, "10_Trung", NhatKy_ViPham!F:F, B18, NhatKy_ViPham!C:C, "T17") - SUMIFS(NhatKy_ViPham!K:K, NhatKy_ViPham!E:E, "10_Trung", NhatKy_ViPham!F:F, B18, NhatKy_ViPham!C:C, "T17")</f>
        <v>100</v>
      </c>
      <c r="AI18" s="6">
        <f>100 + SUMIFS(NhatKy_ViPham!J:J, NhatKy_ViPham!E:E, "10_Trung", NhatKy_ViPham!F:F, B18, NhatKy_ViPham!C:C, "T18") - SUMIFS(NhatKy_ViPham!K:K, NhatKy_ViPham!E:E, "10_Trung", NhatKy_ViPham!F:F, B18, NhatKy_ViPham!C:C, "T18")</f>
        <v>100</v>
      </c>
      <c r="AJ18" s="6">
        <f>100 + SUMIFS(NhatKy_ViPham!J:J, NhatKy_ViPham!E:E, "10_Trung", NhatKy_ViPham!F:F, B18, NhatKy_ViPham!C:C, "T19") - SUMIFS(NhatKy_ViPham!K:K, NhatKy_ViPham!E:E, "10_Trung", NhatKy_ViPham!F:F, B18, NhatKy_ViPham!C:C, "T19")</f>
        <v>100</v>
      </c>
      <c r="AK18" s="6">
        <f>100 + SUMIFS(NhatKy_ViPham!J:J, NhatKy_ViPham!E:E, "10_Trung", NhatKy_ViPham!F:F, B18, NhatKy_ViPham!C:C, "T20") - SUMIFS(NhatKy_ViPham!K:K, NhatKy_ViPham!E:E, "10_Trung", NhatKy_ViPham!F:F, B18, NhatKy_ViPham!C:C, "T20")</f>
        <v>100</v>
      </c>
      <c r="AL18" s="6">
        <f>100 + SUMIFS(NhatKy_ViPham!J:J, NhatKy_ViPham!E:E, "10_Trung", NhatKy_ViPham!F:F, B18, NhatKy_ViPham!C:C, "T21") - SUMIFS(NhatKy_ViPham!K:K, NhatKy_ViPham!E:E, "10_Trung", NhatKy_ViPham!F:F, B18, NhatKy_ViPham!C:C, "T21")</f>
        <v>100</v>
      </c>
      <c r="AM18" s="6">
        <f>100 + SUMIFS(NhatKy_ViPham!J:J, NhatKy_ViPham!E:E, "10_Trung", NhatKy_ViPham!F:F, B18, NhatKy_ViPham!C:C, "T22") - SUMIFS(NhatKy_ViPham!K:K, NhatKy_ViPham!E:E, "10_Trung", NhatKy_ViPham!F:F, B18, NhatKy_ViPham!C:C, "T22")</f>
        <v>100</v>
      </c>
      <c r="AN18" s="6">
        <f>100 + SUMIFS(NhatKy_ViPham!J:J, NhatKy_ViPham!E:E, "10_Trung", NhatKy_ViPham!F:F, B18, NhatKy_ViPham!C:C, "T23") - SUMIFS(NhatKy_ViPham!K:K, NhatKy_ViPham!E:E, "10_Trung", NhatKy_ViPham!F:F, B18, NhatKy_ViPham!C:C, "T23")</f>
        <v>100</v>
      </c>
      <c r="AO18" s="6">
        <f>100 + SUMIFS(NhatKy_ViPham!J:J, NhatKy_ViPham!E:E, "10_Trung", NhatKy_ViPham!F:F, B18, NhatKy_ViPham!C:C, "T24") - SUMIFS(NhatKy_ViPham!K:K, NhatKy_ViPham!E:E, "10_Trung", NhatKy_ViPham!F:F, B18, NhatKy_ViPham!C:C, "T24")</f>
        <v>100</v>
      </c>
      <c r="AP18" s="6">
        <f>100 + SUMIFS(NhatKy_ViPham!J:J, NhatKy_ViPham!E:E, "10_Trung", NhatKy_ViPham!F:F, B18, NhatKy_ViPham!C:C, "T25") - SUMIFS(NhatKy_ViPham!K:K, NhatKy_ViPham!E:E, "10_Trung", NhatKy_ViPham!F:F, B18, NhatKy_ViPham!C:C, "T25")</f>
        <v>100</v>
      </c>
      <c r="AQ18" s="6">
        <f>100 + SUMIFS(NhatKy_ViPham!J:J, NhatKy_ViPham!E:E, "10_Trung", NhatKy_ViPham!F:F, B18, NhatKy_ViPham!C:C, "T26") - SUMIFS(NhatKy_ViPham!K:K, NhatKy_ViPham!E:E, "10_Trung", NhatKy_ViPham!F:F, B18, NhatKy_ViPham!C:C, "T26")</f>
        <v>100</v>
      </c>
      <c r="AR18" s="6">
        <f>100 + SUMIFS(NhatKy_ViPham!J:J, NhatKy_ViPham!E:E, "10_Trung", NhatKy_ViPham!F:F, B18, NhatKy_ViPham!C:C, "T27") - SUMIFS(NhatKy_ViPham!K:K, NhatKy_ViPham!E:E, "10_Trung", NhatKy_ViPham!F:F, B18, NhatKy_ViPham!C:C, "T27")</f>
        <v>100</v>
      </c>
      <c r="AS18" s="6">
        <f>100 + SUMIFS(NhatKy_ViPham!J:J, NhatKy_ViPham!E:E, "10_Trung", NhatKy_ViPham!F:F, B18, NhatKy_ViPham!C:C, "T28") - SUMIFS(NhatKy_ViPham!K:K, NhatKy_ViPham!E:E, "10_Trung", NhatKy_ViPham!F:F, B18, NhatKy_ViPham!C:C, "T28")</f>
        <v>100</v>
      </c>
      <c r="AT18" s="6">
        <f>100 + SUMIFS(NhatKy_ViPham!J:J, NhatKy_ViPham!E:E, "10_Trung", NhatKy_ViPham!F:F, B18, NhatKy_ViPham!C:C, "T29") - SUMIFS(NhatKy_ViPham!K:K, NhatKy_ViPham!E:E, "10_Trung", NhatKy_ViPham!F:F, B18, NhatKy_ViPham!C:C, "T29")</f>
        <v>100</v>
      </c>
      <c r="AU18" s="6">
        <f>100 + SUMIFS(NhatKy_ViPham!J:J, NhatKy_ViPham!E:E, "10_Trung", NhatKy_ViPham!F:F, B18, NhatKy_ViPham!C:C, "T30") - SUMIFS(NhatKy_ViPham!K:K, NhatKy_ViPham!E:E, "10_Trung", NhatKy_ViPham!F:F, B18, NhatKy_ViPham!C:C, "T30")</f>
        <v>100</v>
      </c>
      <c r="AV18" s="6">
        <f>100 + SUMIFS(NhatKy_ViPham!J:J, NhatKy_ViPham!E:E, "10_Trung", NhatKy_ViPham!F:F, B18, NhatKy_ViPham!C:C, "T31") - SUMIFS(NhatKy_ViPham!K:K, NhatKy_ViPham!E:E, "10_Trung", NhatKy_ViPham!F:F, B18, NhatKy_ViPham!C:C, "T31")</f>
        <v>100</v>
      </c>
      <c r="AW18" s="6">
        <f>100 + SUMIFS(NhatKy_ViPham!J:J, NhatKy_ViPham!E:E, "10_Trung", NhatKy_ViPham!F:F, B18, NhatKy_ViPham!C:C, "T32") - SUMIFS(NhatKy_ViPham!K:K, NhatKy_ViPham!E:E, "10_Trung", NhatKy_ViPham!F:F, B18, NhatKy_ViPham!C:C, "T32")</f>
        <v>100</v>
      </c>
      <c r="AX18" s="6">
        <f>100 + SUMIFS(NhatKy_ViPham!J:J, NhatKy_ViPham!E:E, "10_Trung", NhatKy_ViPham!F:F, B18, NhatKy_ViPham!C:C, "T33") - SUMIFS(NhatKy_ViPham!K:K, NhatKy_ViPham!E:E, "10_Trung", NhatKy_ViPham!F:F, B18, NhatKy_ViPham!C:C, "T33")</f>
        <v>100</v>
      </c>
      <c r="AY18" s="6">
        <f>100 + SUMIFS(NhatKy_ViPham!J:J, NhatKy_ViPham!E:E, "10_Trung", NhatKy_ViPham!F:F, B18, NhatKy_ViPham!C:C, "T34") - SUMIFS(NhatKy_ViPham!K:K, NhatKy_ViPham!E:E, "10_Trung", NhatKy_ViPham!F:F, B18, NhatKy_ViPham!C:C, "T34")</f>
        <v>100</v>
      </c>
      <c r="AZ18" s="6">
        <f>100 + SUMIFS(NhatKy_ViPham!J:J, NhatKy_ViPham!E:E, "10_Trung", NhatKy_ViPham!F:F, B18, NhatKy_ViPham!C:C, "T35") - SUMIFS(NhatKy_ViPham!K:K, NhatKy_ViPham!E:E, "10_Trung", NhatKy_ViPham!F:F, B18, NhatKy_ViPham!C:C, "T35")</f>
        <v>100</v>
      </c>
      <c r="BA18" s="12">
        <f t="shared" si="0"/>
        <v>100</v>
      </c>
      <c r="BB18" s="11" t="s">
        <v>430</v>
      </c>
      <c r="BC18" s="16" t="str">
        <f t="shared" si="1"/>
        <v>Tốt</v>
      </c>
      <c r="BD18" s="15" t="str">
        <f t="shared" si="2"/>
        <v>🟢 BÌNH THƯỜNG</v>
      </c>
    </row>
    <row r="19" spans="1:56" x14ac:dyDescent="0.25">
      <c r="A19" s="4">
        <v>11</v>
      </c>
      <c r="B19" s="10" t="s">
        <v>921</v>
      </c>
      <c r="C19" s="4" t="s">
        <v>612</v>
      </c>
      <c r="D19" s="4" t="s">
        <v>435</v>
      </c>
      <c r="E19" s="11" t="s">
        <v>430</v>
      </c>
      <c r="F19" s="7">
        <f>SUMIFS(NhatKy_ViPham!K:K, NhatKy_ViPham!E:E, "10_Trung", NhatKy_ViPham!F:F, B19, NhatKy_ViPham!H:H, "L01")</f>
        <v>0</v>
      </c>
      <c r="G19" s="7">
        <f>SUMIFS(NhatKy_ViPham!K:K, NhatKy_ViPham!E:E, "10_Trung", NhatKy_ViPham!F:F, B19, NhatKy_ViPham!H:H, "L02")</f>
        <v>0</v>
      </c>
      <c r="H19" s="7">
        <f>SUMIFS(NhatKy_ViPham!K:K, NhatKy_ViPham!E:E, "10_Trung", NhatKy_ViPham!F:F, B19, NhatKy_ViPham!H:H, "L03")</f>
        <v>0</v>
      </c>
      <c r="I19" s="7">
        <f>SUMIFS(NhatKy_ViPham!K:K, NhatKy_ViPham!E:E, "10_Trung", NhatKy_ViPham!F:F, B19, NhatKy_ViPham!H:H, "L04")</f>
        <v>0</v>
      </c>
      <c r="J19" s="7">
        <f>SUMIFS(NhatKy_ViPham!K:K, NhatKy_ViPham!E:E, "10_Trung", NhatKy_ViPham!F:F, B19, NhatKy_ViPham!H:H, "L05")</f>
        <v>0</v>
      </c>
      <c r="K19" s="7">
        <f>SUMIFS(NhatKy_ViPham!K:K, NhatKy_ViPham!E:E, "10_Trung", NhatKy_ViPham!F:F, B19, NhatKy_ViPham!H:H, "L06")</f>
        <v>0</v>
      </c>
      <c r="L19" s="7">
        <f>SUMIFS(NhatKy_ViPham!K:K, NhatKy_ViPham!E:E, "10_Trung", NhatKy_ViPham!F:F, B19, NhatKy_ViPham!H:H, "L07")</f>
        <v>0</v>
      </c>
      <c r="M19" s="7">
        <f>SUMIFS(NhatKy_ViPham!K:K, NhatKy_ViPham!E:E, "10_Trung", NhatKy_ViPham!F:F, B19, NhatKy_ViPham!H:H, "L08")</f>
        <v>0</v>
      </c>
      <c r="N19" s="7">
        <f>SUMIFS(NhatKy_ViPham!K:K, NhatKy_ViPham!E:E, "10_Trung", NhatKy_ViPham!F:F, B19, NhatKy_ViPham!H:H, "L09")</f>
        <v>0</v>
      </c>
      <c r="O19" s="7">
        <f>SUMIFS(NhatKy_ViPham!K:K, NhatKy_ViPham!E:E, "10_Trung", NhatKy_ViPham!F:F, B19, NhatKy_ViPham!H:H, "L10")</f>
        <v>0</v>
      </c>
      <c r="P19" s="12">
        <f>SUMIFS(NhatKy_ViPham!J:J, NhatKy_ViPham!E:E, "10_Trung", NhatKy_ViPham!F:F, B19)</f>
        <v>0</v>
      </c>
      <c r="Q19" s="13">
        <f>SUMIFS(NhatKy_ViPham!K:K, NhatKy_ViPham!E:E, "10_Trung", NhatKy_ViPham!F:F, B19)</f>
        <v>0</v>
      </c>
      <c r="R19" s="7">
        <f>100 + SUMIFS(NhatKy_ViPham!J:J, NhatKy_ViPham!E:E, "10_Trung", NhatKy_ViPham!F:F, B19, NhatKy_ViPham!C:C, "T1") - SUMIFS(NhatKy_ViPham!K:K, NhatKy_ViPham!E:E, "10_Trung", NhatKy_ViPham!F:F, B19, NhatKy_ViPham!C:C, "T1")</f>
        <v>100</v>
      </c>
      <c r="S19" s="7">
        <f>100 + SUMIFS(NhatKy_ViPham!J:J, NhatKy_ViPham!E:E, "10_Trung", NhatKy_ViPham!F:F, B19, NhatKy_ViPham!C:C, "T2") - SUMIFS(NhatKy_ViPham!K:K, NhatKy_ViPham!E:E, "10_Trung", NhatKy_ViPham!F:F, B19, NhatKy_ViPham!C:C, "T2")</f>
        <v>100</v>
      </c>
      <c r="T19" s="7">
        <f>100 + SUMIFS(NhatKy_ViPham!J:J, NhatKy_ViPham!E:E, "10_Trung", NhatKy_ViPham!F:F, B19, NhatKy_ViPham!C:C, "T3") - SUMIFS(NhatKy_ViPham!K:K, NhatKy_ViPham!E:E, "10_Trung", NhatKy_ViPham!F:F, B19, NhatKy_ViPham!C:C, "T3")</f>
        <v>100</v>
      </c>
      <c r="U19" s="7">
        <f>100 + SUMIFS(NhatKy_ViPham!J:J, NhatKy_ViPham!E:E, "10_Trung", NhatKy_ViPham!F:F, B19, NhatKy_ViPham!C:C, "T4") - SUMIFS(NhatKy_ViPham!K:K, NhatKy_ViPham!E:E, "10_Trung", NhatKy_ViPham!F:F, B19, NhatKy_ViPham!C:C, "T4")</f>
        <v>100</v>
      </c>
      <c r="V19" s="7">
        <f>100 + SUMIFS(NhatKy_ViPham!J:J, NhatKy_ViPham!E:E, "10_Trung", NhatKy_ViPham!F:F, B19, NhatKy_ViPham!C:C, "T5") - SUMIFS(NhatKy_ViPham!K:K, NhatKy_ViPham!E:E, "10_Trung", NhatKy_ViPham!F:F, B19, NhatKy_ViPham!C:C, "T5")</f>
        <v>100</v>
      </c>
      <c r="W19" s="7">
        <f>100 + SUMIFS(NhatKy_ViPham!J:J, NhatKy_ViPham!E:E, "10_Trung", NhatKy_ViPham!F:F, B19, NhatKy_ViPham!C:C, "T6") - SUMIFS(NhatKy_ViPham!K:K, NhatKy_ViPham!E:E, "10_Trung", NhatKy_ViPham!F:F, B19, NhatKy_ViPham!C:C, "T6")</f>
        <v>100</v>
      </c>
      <c r="X19" s="7">
        <f>100 + SUMIFS(NhatKy_ViPham!J:J, NhatKy_ViPham!E:E, "10_Trung", NhatKy_ViPham!F:F, B19, NhatKy_ViPham!C:C, "T7") - SUMIFS(NhatKy_ViPham!K:K, NhatKy_ViPham!E:E, "10_Trung", NhatKy_ViPham!F:F, B19, NhatKy_ViPham!C:C, "T7")</f>
        <v>100</v>
      </c>
      <c r="Y19" s="7">
        <f>100 + SUMIFS(NhatKy_ViPham!J:J, NhatKy_ViPham!E:E, "10_Trung", NhatKy_ViPham!F:F, B19, NhatKy_ViPham!C:C, "T8") - SUMIFS(NhatKy_ViPham!K:K, NhatKy_ViPham!E:E, "10_Trung", NhatKy_ViPham!F:F, B19, NhatKy_ViPham!C:C, "T8")</f>
        <v>100</v>
      </c>
      <c r="Z19" s="7">
        <f>100 + SUMIFS(NhatKy_ViPham!J:J, NhatKy_ViPham!E:E, "10_Trung", NhatKy_ViPham!F:F, B19, NhatKy_ViPham!C:C, "T9") - SUMIFS(NhatKy_ViPham!K:K, NhatKy_ViPham!E:E, "10_Trung", NhatKy_ViPham!F:F, B19, NhatKy_ViPham!C:C, "T9")</f>
        <v>100</v>
      </c>
      <c r="AA19" s="7">
        <f>100 + SUMIFS(NhatKy_ViPham!J:J, NhatKy_ViPham!E:E, "10_Trung", NhatKy_ViPham!F:F, B19, NhatKy_ViPham!C:C, "T10") - SUMIFS(NhatKy_ViPham!K:K, NhatKy_ViPham!E:E, "10_Trung", NhatKy_ViPham!F:F, B19, NhatKy_ViPham!C:C, "T10")</f>
        <v>100</v>
      </c>
      <c r="AB19" s="7">
        <f>100 + SUMIFS(NhatKy_ViPham!J:J, NhatKy_ViPham!E:E, "10_Trung", NhatKy_ViPham!F:F, B19, NhatKy_ViPham!C:C, "T11") - SUMIFS(NhatKy_ViPham!K:K, NhatKy_ViPham!E:E, "10_Trung", NhatKy_ViPham!F:F, B19, NhatKy_ViPham!C:C, "T11")</f>
        <v>100</v>
      </c>
      <c r="AC19" s="7">
        <f>100 + SUMIFS(NhatKy_ViPham!J:J, NhatKy_ViPham!E:E, "10_Trung", NhatKy_ViPham!F:F, B19, NhatKy_ViPham!C:C, "T12") - SUMIFS(NhatKy_ViPham!K:K, NhatKy_ViPham!E:E, "10_Trung", NhatKy_ViPham!F:F, B19, NhatKy_ViPham!C:C, "T12")</f>
        <v>100</v>
      </c>
      <c r="AD19" s="7">
        <f>100 + SUMIFS(NhatKy_ViPham!J:J, NhatKy_ViPham!E:E, "10_Trung", NhatKy_ViPham!F:F, B19, NhatKy_ViPham!C:C, "T13") - SUMIFS(NhatKy_ViPham!K:K, NhatKy_ViPham!E:E, "10_Trung", NhatKy_ViPham!F:F, B19, NhatKy_ViPham!C:C, "T13")</f>
        <v>100</v>
      </c>
      <c r="AE19" s="7">
        <f>100 + SUMIFS(NhatKy_ViPham!J:J, NhatKy_ViPham!E:E, "10_Trung", NhatKy_ViPham!F:F, B19, NhatKy_ViPham!C:C, "T14") - SUMIFS(NhatKy_ViPham!K:K, NhatKy_ViPham!E:E, "10_Trung", NhatKy_ViPham!F:F, B19, NhatKy_ViPham!C:C, "T14")</f>
        <v>100</v>
      </c>
      <c r="AF19" s="7">
        <f>100 + SUMIFS(NhatKy_ViPham!J:J, NhatKy_ViPham!E:E, "10_Trung", NhatKy_ViPham!F:F, B19, NhatKy_ViPham!C:C, "T15") - SUMIFS(NhatKy_ViPham!K:K, NhatKy_ViPham!E:E, "10_Trung", NhatKy_ViPham!F:F, B19, NhatKy_ViPham!C:C, "T15")</f>
        <v>100</v>
      </c>
      <c r="AG19" s="7">
        <f>100 + SUMIFS(NhatKy_ViPham!J:J, NhatKy_ViPham!E:E, "10_Trung", NhatKy_ViPham!F:F, B19, NhatKy_ViPham!C:C, "T16") - SUMIFS(NhatKy_ViPham!K:K, NhatKy_ViPham!E:E, "10_Trung", NhatKy_ViPham!F:F, B19, NhatKy_ViPham!C:C, "T16")</f>
        <v>100</v>
      </c>
      <c r="AH19" s="7">
        <f>100 + SUMIFS(NhatKy_ViPham!J:J, NhatKy_ViPham!E:E, "10_Trung", NhatKy_ViPham!F:F, B19, NhatKy_ViPham!C:C, "T17") - SUMIFS(NhatKy_ViPham!K:K, NhatKy_ViPham!E:E, "10_Trung", NhatKy_ViPham!F:F, B19, NhatKy_ViPham!C:C, "T17")</f>
        <v>100</v>
      </c>
      <c r="AI19" s="7">
        <f>100 + SUMIFS(NhatKy_ViPham!J:J, NhatKy_ViPham!E:E, "10_Trung", NhatKy_ViPham!F:F, B19, NhatKy_ViPham!C:C, "T18") - SUMIFS(NhatKy_ViPham!K:K, NhatKy_ViPham!E:E, "10_Trung", NhatKy_ViPham!F:F, B19, NhatKy_ViPham!C:C, "T18")</f>
        <v>100</v>
      </c>
      <c r="AJ19" s="7">
        <f>100 + SUMIFS(NhatKy_ViPham!J:J, NhatKy_ViPham!E:E, "10_Trung", NhatKy_ViPham!F:F, B19, NhatKy_ViPham!C:C, "T19") - SUMIFS(NhatKy_ViPham!K:K, NhatKy_ViPham!E:E, "10_Trung", NhatKy_ViPham!F:F, B19, NhatKy_ViPham!C:C, "T19")</f>
        <v>100</v>
      </c>
      <c r="AK19" s="7">
        <f>100 + SUMIFS(NhatKy_ViPham!J:J, NhatKy_ViPham!E:E, "10_Trung", NhatKy_ViPham!F:F, B19, NhatKy_ViPham!C:C, "T20") - SUMIFS(NhatKy_ViPham!K:K, NhatKy_ViPham!E:E, "10_Trung", NhatKy_ViPham!F:F, B19, NhatKy_ViPham!C:C, "T20")</f>
        <v>100</v>
      </c>
      <c r="AL19" s="7">
        <f>100 + SUMIFS(NhatKy_ViPham!J:J, NhatKy_ViPham!E:E, "10_Trung", NhatKy_ViPham!F:F, B19, NhatKy_ViPham!C:C, "T21") - SUMIFS(NhatKy_ViPham!K:K, NhatKy_ViPham!E:E, "10_Trung", NhatKy_ViPham!F:F, B19, NhatKy_ViPham!C:C, "T21")</f>
        <v>100</v>
      </c>
      <c r="AM19" s="7">
        <f>100 + SUMIFS(NhatKy_ViPham!J:J, NhatKy_ViPham!E:E, "10_Trung", NhatKy_ViPham!F:F, B19, NhatKy_ViPham!C:C, "T22") - SUMIFS(NhatKy_ViPham!K:K, NhatKy_ViPham!E:E, "10_Trung", NhatKy_ViPham!F:F, B19, NhatKy_ViPham!C:C, "T22")</f>
        <v>100</v>
      </c>
      <c r="AN19" s="7">
        <f>100 + SUMIFS(NhatKy_ViPham!J:J, NhatKy_ViPham!E:E, "10_Trung", NhatKy_ViPham!F:F, B19, NhatKy_ViPham!C:C, "T23") - SUMIFS(NhatKy_ViPham!K:K, NhatKy_ViPham!E:E, "10_Trung", NhatKy_ViPham!F:F, B19, NhatKy_ViPham!C:C, "T23")</f>
        <v>100</v>
      </c>
      <c r="AO19" s="7">
        <f>100 + SUMIFS(NhatKy_ViPham!J:J, NhatKy_ViPham!E:E, "10_Trung", NhatKy_ViPham!F:F, B19, NhatKy_ViPham!C:C, "T24") - SUMIFS(NhatKy_ViPham!K:K, NhatKy_ViPham!E:E, "10_Trung", NhatKy_ViPham!F:F, B19, NhatKy_ViPham!C:C, "T24")</f>
        <v>100</v>
      </c>
      <c r="AP19" s="7">
        <f>100 + SUMIFS(NhatKy_ViPham!J:J, NhatKy_ViPham!E:E, "10_Trung", NhatKy_ViPham!F:F, B19, NhatKy_ViPham!C:C, "T25") - SUMIFS(NhatKy_ViPham!K:K, NhatKy_ViPham!E:E, "10_Trung", NhatKy_ViPham!F:F, B19, NhatKy_ViPham!C:C, "T25")</f>
        <v>100</v>
      </c>
      <c r="AQ19" s="7">
        <f>100 + SUMIFS(NhatKy_ViPham!J:J, NhatKy_ViPham!E:E, "10_Trung", NhatKy_ViPham!F:F, B19, NhatKy_ViPham!C:C, "T26") - SUMIFS(NhatKy_ViPham!K:K, NhatKy_ViPham!E:E, "10_Trung", NhatKy_ViPham!F:F, B19, NhatKy_ViPham!C:C, "T26")</f>
        <v>100</v>
      </c>
      <c r="AR19" s="7">
        <f>100 + SUMIFS(NhatKy_ViPham!J:J, NhatKy_ViPham!E:E, "10_Trung", NhatKy_ViPham!F:F, B19, NhatKy_ViPham!C:C, "T27") - SUMIFS(NhatKy_ViPham!K:K, NhatKy_ViPham!E:E, "10_Trung", NhatKy_ViPham!F:F, B19, NhatKy_ViPham!C:C, "T27")</f>
        <v>100</v>
      </c>
      <c r="AS19" s="7">
        <f>100 + SUMIFS(NhatKy_ViPham!J:J, NhatKy_ViPham!E:E, "10_Trung", NhatKy_ViPham!F:F, B19, NhatKy_ViPham!C:C, "T28") - SUMIFS(NhatKy_ViPham!K:K, NhatKy_ViPham!E:E, "10_Trung", NhatKy_ViPham!F:F, B19, NhatKy_ViPham!C:C, "T28")</f>
        <v>100</v>
      </c>
      <c r="AT19" s="7">
        <f>100 + SUMIFS(NhatKy_ViPham!J:J, NhatKy_ViPham!E:E, "10_Trung", NhatKy_ViPham!F:F, B19, NhatKy_ViPham!C:C, "T29") - SUMIFS(NhatKy_ViPham!K:K, NhatKy_ViPham!E:E, "10_Trung", NhatKy_ViPham!F:F, B19, NhatKy_ViPham!C:C, "T29")</f>
        <v>100</v>
      </c>
      <c r="AU19" s="7">
        <f>100 + SUMIFS(NhatKy_ViPham!J:J, NhatKy_ViPham!E:E, "10_Trung", NhatKy_ViPham!F:F, B19, NhatKy_ViPham!C:C, "T30") - SUMIFS(NhatKy_ViPham!K:K, NhatKy_ViPham!E:E, "10_Trung", NhatKy_ViPham!F:F, B19, NhatKy_ViPham!C:C, "T30")</f>
        <v>100</v>
      </c>
      <c r="AV19" s="7">
        <f>100 + SUMIFS(NhatKy_ViPham!J:J, NhatKy_ViPham!E:E, "10_Trung", NhatKy_ViPham!F:F, B19, NhatKy_ViPham!C:C, "T31") - SUMIFS(NhatKy_ViPham!K:K, NhatKy_ViPham!E:E, "10_Trung", NhatKy_ViPham!F:F, B19, NhatKy_ViPham!C:C, "T31")</f>
        <v>100</v>
      </c>
      <c r="AW19" s="7">
        <f>100 + SUMIFS(NhatKy_ViPham!J:J, NhatKy_ViPham!E:E, "10_Trung", NhatKy_ViPham!F:F, B19, NhatKy_ViPham!C:C, "T32") - SUMIFS(NhatKy_ViPham!K:K, NhatKy_ViPham!E:E, "10_Trung", NhatKy_ViPham!F:F, B19, NhatKy_ViPham!C:C, "T32")</f>
        <v>100</v>
      </c>
      <c r="AX19" s="7">
        <f>100 + SUMIFS(NhatKy_ViPham!J:J, NhatKy_ViPham!E:E, "10_Trung", NhatKy_ViPham!F:F, B19, NhatKy_ViPham!C:C, "T33") - SUMIFS(NhatKy_ViPham!K:K, NhatKy_ViPham!E:E, "10_Trung", NhatKy_ViPham!F:F, B19, NhatKy_ViPham!C:C, "T33")</f>
        <v>100</v>
      </c>
      <c r="AY19" s="7">
        <f>100 + SUMIFS(NhatKy_ViPham!J:J, NhatKy_ViPham!E:E, "10_Trung", NhatKy_ViPham!F:F, B19, NhatKy_ViPham!C:C, "T34") - SUMIFS(NhatKy_ViPham!K:K, NhatKy_ViPham!E:E, "10_Trung", NhatKy_ViPham!F:F, B19, NhatKy_ViPham!C:C, "T34")</f>
        <v>100</v>
      </c>
      <c r="AZ19" s="7">
        <f>100 + SUMIFS(NhatKy_ViPham!J:J, NhatKy_ViPham!E:E, "10_Trung", NhatKy_ViPham!F:F, B19, NhatKy_ViPham!C:C, "T35") - SUMIFS(NhatKy_ViPham!K:K, NhatKy_ViPham!E:E, "10_Trung", NhatKy_ViPham!F:F, B19, NhatKy_ViPham!C:C, "T35")</f>
        <v>100</v>
      </c>
      <c r="BA19" s="12">
        <f t="shared" si="0"/>
        <v>100</v>
      </c>
      <c r="BB19" s="11" t="s">
        <v>430</v>
      </c>
      <c r="BC19" s="14" t="str">
        <f t="shared" si="1"/>
        <v>Tốt</v>
      </c>
      <c r="BD19" s="10" t="str">
        <f t="shared" si="2"/>
        <v>🟢 BÌNH THƯỜNG</v>
      </c>
    </row>
    <row r="20" spans="1:56" x14ac:dyDescent="0.25">
      <c r="A20" s="5">
        <v>12</v>
      </c>
      <c r="B20" s="15" t="s">
        <v>1265</v>
      </c>
      <c r="C20" s="5" t="s">
        <v>532</v>
      </c>
      <c r="D20" s="5" t="s">
        <v>429</v>
      </c>
      <c r="E20" s="11" t="s">
        <v>430</v>
      </c>
      <c r="F20" s="6">
        <f>SUMIFS(NhatKy_ViPham!K:K, NhatKy_ViPham!E:E, "10_Trung", NhatKy_ViPham!F:F, B20, NhatKy_ViPham!H:H, "L01")</f>
        <v>0</v>
      </c>
      <c r="G20" s="6">
        <f>SUMIFS(NhatKy_ViPham!K:K, NhatKy_ViPham!E:E, "10_Trung", NhatKy_ViPham!F:F, B20, NhatKy_ViPham!H:H, "L02")</f>
        <v>0</v>
      </c>
      <c r="H20" s="6">
        <f>SUMIFS(NhatKy_ViPham!K:K, NhatKy_ViPham!E:E, "10_Trung", NhatKy_ViPham!F:F, B20, NhatKy_ViPham!H:H, "L03")</f>
        <v>0</v>
      </c>
      <c r="I20" s="6">
        <f>SUMIFS(NhatKy_ViPham!K:K, NhatKy_ViPham!E:E, "10_Trung", NhatKy_ViPham!F:F, B20, NhatKy_ViPham!H:H, "L04")</f>
        <v>0</v>
      </c>
      <c r="J20" s="6">
        <f>SUMIFS(NhatKy_ViPham!K:K, NhatKy_ViPham!E:E, "10_Trung", NhatKy_ViPham!F:F, B20, NhatKy_ViPham!H:H, "L05")</f>
        <v>0</v>
      </c>
      <c r="K20" s="6">
        <f>SUMIFS(NhatKy_ViPham!K:K, NhatKy_ViPham!E:E, "10_Trung", NhatKy_ViPham!F:F, B20, NhatKy_ViPham!H:H, "L06")</f>
        <v>0</v>
      </c>
      <c r="L20" s="6">
        <f>SUMIFS(NhatKy_ViPham!K:K, NhatKy_ViPham!E:E, "10_Trung", NhatKy_ViPham!F:F, B20, NhatKy_ViPham!H:H, "L07")</f>
        <v>0</v>
      </c>
      <c r="M20" s="6">
        <f>SUMIFS(NhatKy_ViPham!K:K, NhatKy_ViPham!E:E, "10_Trung", NhatKy_ViPham!F:F, B20, NhatKy_ViPham!H:H, "L08")</f>
        <v>0</v>
      </c>
      <c r="N20" s="6">
        <f>SUMIFS(NhatKy_ViPham!K:K, NhatKy_ViPham!E:E, "10_Trung", NhatKy_ViPham!F:F, B20, NhatKy_ViPham!H:H, "L09")</f>
        <v>0</v>
      </c>
      <c r="O20" s="6">
        <f>SUMIFS(NhatKy_ViPham!K:K, NhatKy_ViPham!E:E, "10_Trung", NhatKy_ViPham!F:F, B20, NhatKy_ViPham!H:H, "L10")</f>
        <v>0</v>
      </c>
      <c r="P20" s="12">
        <f>SUMIFS(NhatKy_ViPham!J:J, NhatKy_ViPham!E:E, "10_Trung", NhatKy_ViPham!F:F, B20)</f>
        <v>0</v>
      </c>
      <c r="Q20" s="13">
        <f>SUMIFS(NhatKy_ViPham!K:K, NhatKy_ViPham!E:E, "10_Trung", NhatKy_ViPham!F:F, B20)</f>
        <v>0</v>
      </c>
      <c r="R20" s="6">
        <f>100 + SUMIFS(NhatKy_ViPham!J:J, NhatKy_ViPham!E:E, "10_Trung", NhatKy_ViPham!F:F, B20, NhatKy_ViPham!C:C, "T1") - SUMIFS(NhatKy_ViPham!K:K, NhatKy_ViPham!E:E, "10_Trung", NhatKy_ViPham!F:F, B20, NhatKy_ViPham!C:C, "T1")</f>
        <v>100</v>
      </c>
      <c r="S20" s="6">
        <f>100 + SUMIFS(NhatKy_ViPham!J:J, NhatKy_ViPham!E:E, "10_Trung", NhatKy_ViPham!F:F, B20, NhatKy_ViPham!C:C, "T2") - SUMIFS(NhatKy_ViPham!K:K, NhatKy_ViPham!E:E, "10_Trung", NhatKy_ViPham!F:F, B20, NhatKy_ViPham!C:C, "T2")</f>
        <v>100</v>
      </c>
      <c r="T20" s="6">
        <f>100 + SUMIFS(NhatKy_ViPham!J:J, NhatKy_ViPham!E:E, "10_Trung", NhatKy_ViPham!F:F, B20, NhatKy_ViPham!C:C, "T3") - SUMIFS(NhatKy_ViPham!K:K, NhatKy_ViPham!E:E, "10_Trung", NhatKy_ViPham!F:F, B20, NhatKy_ViPham!C:C, "T3")</f>
        <v>100</v>
      </c>
      <c r="U20" s="6">
        <f>100 + SUMIFS(NhatKy_ViPham!J:J, NhatKy_ViPham!E:E, "10_Trung", NhatKy_ViPham!F:F, B20, NhatKy_ViPham!C:C, "T4") - SUMIFS(NhatKy_ViPham!K:K, NhatKy_ViPham!E:E, "10_Trung", NhatKy_ViPham!F:F, B20, NhatKy_ViPham!C:C, "T4")</f>
        <v>100</v>
      </c>
      <c r="V20" s="6">
        <f>100 + SUMIFS(NhatKy_ViPham!J:J, NhatKy_ViPham!E:E, "10_Trung", NhatKy_ViPham!F:F, B20, NhatKy_ViPham!C:C, "T5") - SUMIFS(NhatKy_ViPham!K:K, NhatKy_ViPham!E:E, "10_Trung", NhatKy_ViPham!F:F, B20, NhatKy_ViPham!C:C, "T5")</f>
        <v>100</v>
      </c>
      <c r="W20" s="6">
        <f>100 + SUMIFS(NhatKy_ViPham!J:J, NhatKy_ViPham!E:E, "10_Trung", NhatKy_ViPham!F:F, B20, NhatKy_ViPham!C:C, "T6") - SUMIFS(NhatKy_ViPham!K:K, NhatKy_ViPham!E:E, "10_Trung", NhatKy_ViPham!F:F, B20, NhatKy_ViPham!C:C, "T6")</f>
        <v>100</v>
      </c>
      <c r="X20" s="6">
        <f>100 + SUMIFS(NhatKy_ViPham!J:J, NhatKy_ViPham!E:E, "10_Trung", NhatKy_ViPham!F:F, B20, NhatKy_ViPham!C:C, "T7") - SUMIFS(NhatKy_ViPham!K:K, NhatKy_ViPham!E:E, "10_Trung", NhatKy_ViPham!F:F, B20, NhatKy_ViPham!C:C, "T7")</f>
        <v>100</v>
      </c>
      <c r="Y20" s="6">
        <f>100 + SUMIFS(NhatKy_ViPham!J:J, NhatKy_ViPham!E:E, "10_Trung", NhatKy_ViPham!F:F, B20, NhatKy_ViPham!C:C, "T8") - SUMIFS(NhatKy_ViPham!K:K, NhatKy_ViPham!E:E, "10_Trung", NhatKy_ViPham!F:F, B20, NhatKy_ViPham!C:C, "T8")</f>
        <v>100</v>
      </c>
      <c r="Z20" s="6">
        <f>100 + SUMIFS(NhatKy_ViPham!J:J, NhatKy_ViPham!E:E, "10_Trung", NhatKy_ViPham!F:F, B20, NhatKy_ViPham!C:C, "T9") - SUMIFS(NhatKy_ViPham!K:K, NhatKy_ViPham!E:E, "10_Trung", NhatKy_ViPham!F:F, B20, NhatKy_ViPham!C:C, "T9")</f>
        <v>100</v>
      </c>
      <c r="AA20" s="6">
        <f>100 + SUMIFS(NhatKy_ViPham!J:J, NhatKy_ViPham!E:E, "10_Trung", NhatKy_ViPham!F:F, B20, NhatKy_ViPham!C:C, "T10") - SUMIFS(NhatKy_ViPham!K:K, NhatKy_ViPham!E:E, "10_Trung", NhatKy_ViPham!F:F, B20, NhatKy_ViPham!C:C, "T10")</f>
        <v>100</v>
      </c>
      <c r="AB20" s="6">
        <f>100 + SUMIFS(NhatKy_ViPham!J:J, NhatKy_ViPham!E:E, "10_Trung", NhatKy_ViPham!F:F, B20, NhatKy_ViPham!C:C, "T11") - SUMIFS(NhatKy_ViPham!K:K, NhatKy_ViPham!E:E, "10_Trung", NhatKy_ViPham!F:F, B20, NhatKy_ViPham!C:C, "T11")</f>
        <v>100</v>
      </c>
      <c r="AC20" s="6">
        <f>100 + SUMIFS(NhatKy_ViPham!J:J, NhatKy_ViPham!E:E, "10_Trung", NhatKy_ViPham!F:F, B20, NhatKy_ViPham!C:C, "T12") - SUMIFS(NhatKy_ViPham!K:K, NhatKy_ViPham!E:E, "10_Trung", NhatKy_ViPham!F:F, B20, NhatKy_ViPham!C:C, "T12")</f>
        <v>100</v>
      </c>
      <c r="AD20" s="6">
        <f>100 + SUMIFS(NhatKy_ViPham!J:J, NhatKy_ViPham!E:E, "10_Trung", NhatKy_ViPham!F:F, B20, NhatKy_ViPham!C:C, "T13") - SUMIFS(NhatKy_ViPham!K:K, NhatKy_ViPham!E:E, "10_Trung", NhatKy_ViPham!F:F, B20, NhatKy_ViPham!C:C, "T13")</f>
        <v>100</v>
      </c>
      <c r="AE20" s="6">
        <f>100 + SUMIFS(NhatKy_ViPham!J:J, NhatKy_ViPham!E:E, "10_Trung", NhatKy_ViPham!F:F, B20, NhatKy_ViPham!C:C, "T14") - SUMIFS(NhatKy_ViPham!K:K, NhatKy_ViPham!E:E, "10_Trung", NhatKy_ViPham!F:F, B20, NhatKy_ViPham!C:C, "T14")</f>
        <v>100</v>
      </c>
      <c r="AF20" s="6">
        <f>100 + SUMIFS(NhatKy_ViPham!J:J, NhatKy_ViPham!E:E, "10_Trung", NhatKy_ViPham!F:F, B20, NhatKy_ViPham!C:C, "T15") - SUMIFS(NhatKy_ViPham!K:K, NhatKy_ViPham!E:E, "10_Trung", NhatKy_ViPham!F:F, B20, NhatKy_ViPham!C:C, "T15")</f>
        <v>100</v>
      </c>
      <c r="AG20" s="6">
        <f>100 + SUMIFS(NhatKy_ViPham!J:J, NhatKy_ViPham!E:E, "10_Trung", NhatKy_ViPham!F:F, B20, NhatKy_ViPham!C:C, "T16") - SUMIFS(NhatKy_ViPham!K:K, NhatKy_ViPham!E:E, "10_Trung", NhatKy_ViPham!F:F, B20, NhatKy_ViPham!C:C, "T16")</f>
        <v>100</v>
      </c>
      <c r="AH20" s="6">
        <f>100 + SUMIFS(NhatKy_ViPham!J:J, NhatKy_ViPham!E:E, "10_Trung", NhatKy_ViPham!F:F, B20, NhatKy_ViPham!C:C, "T17") - SUMIFS(NhatKy_ViPham!K:K, NhatKy_ViPham!E:E, "10_Trung", NhatKy_ViPham!F:F, B20, NhatKy_ViPham!C:C, "T17")</f>
        <v>100</v>
      </c>
      <c r="AI20" s="6">
        <f>100 + SUMIFS(NhatKy_ViPham!J:J, NhatKy_ViPham!E:E, "10_Trung", NhatKy_ViPham!F:F, B20, NhatKy_ViPham!C:C, "T18") - SUMIFS(NhatKy_ViPham!K:K, NhatKy_ViPham!E:E, "10_Trung", NhatKy_ViPham!F:F, B20, NhatKy_ViPham!C:C, "T18")</f>
        <v>100</v>
      </c>
      <c r="AJ20" s="6">
        <f>100 + SUMIFS(NhatKy_ViPham!J:J, NhatKy_ViPham!E:E, "10_Trung", NhatKy_ViPham!F:F, B20, NhatKy_ViPham!C:C, "T19") - SUMIFS(NhatKy_ViPham!K:K, NhatKy_ViPham!E:E, "10_Trung", NhatKy_ViPham!F:F, B20, NhatKy_ViPham!C:C, "T19")</f>
        <v>100</v>
      </c>
      <c r="AK20" s="6">
        <f>100 + SUMIFS(NhatKy_ViPham!J:J, NhatKy_ViPham!E:E, "10_Trung", NhatKy_ViPham!F:F, B20, NhatKy_ViPham!C:C, "T20") - SUMIFS(NhatKy_ViPham!K:K, NhatKy_ViPham!E:E, "10_Trung", NhatKy_ViPham!F:F, B20, NhatKy_ViPham!C:C, "T20")</f>
        <v>100</v>
      </c>
      <c r="AL20" s="6">
        <f>100 + SUMIFS(NhatKy_ViPham!J:J, NhatKy_ViPham!E:E, "10_Trung", NhatKy_ViPham!F:F, B20, NhatKy_ViPham!C:C, "T21") - SUMIFS(NhatKy_ViPham!K:K, NhatKy_ViPham!E:E, "10_Trung", NhatKy_ViPham!F:F, B20, NhatKy_ViPham!C:C, "T21")</f>
        <v>100</v>
      </c>
      <c r="AM20" s="6">
        <f>100 + SUMIFS(NhatKy_ViPham!J:J, NhatKy_ViPham!E:E, "10_Trung", NhatKy_ViPham!F:F, B20, NhatKy_ViPham!C:C, "T22") - SUMIFS(NhatKy_ViPham!K:K, NhatKy_ViPham!E:E, "10_Trung", NhatKy_ViPham!F:F, B20, NhatKy_ViPham!C:C, "T22")</f>
        <v>100</v>
      </c>
      <c r="AN20" s="6">
        <f>100 + SUMIFS(NhatKy_ViPham!J:J, NhatKy_ViPham!E:E, "10_Trung", NhatKy_ViPham!F:F, B20, NhatKy_ViPham!C:C, "T23") - SUMIFS(NhatKy_ViPham!K:K, NhatKy_ViPham!E:E, "10_Trung", NhatKy_ViPham!F:F, B20, NhatKy_ViPham!C:C, "T23")</f>
        <v>100</v>
      </c>
      <c r="AO20" s="6">
        <f>100 + SUMIFS(NhatKy_ViPham!J:J, NhatKy_ViPham!E:E, "10_Trung", NhatKy_ViPham!F:F, B20, NhatKy_ViPham!C:C, "T24") - SUMIFS(NhatKy_ViPham!K:K, NhatKy_ViPham!E:E, "10_Trung", NhatKy_ViPham!F:F, B20, NhatKy_ViPham!C:C, "T24")</f>
        <v>100</v>
      </c>
      <c r="AP20" s="6">
        <f>100 + SUMIFS(NhatKy_ViPham!J:J, NhatKy_ViPham!E:E, "10_Trung", NhatKy_ViPham!F:F, B20, NhatKy_ViPham!C:C, "T25") - SUMIFS(NhatKy_ViPham!K:K, NhatKy_ViPham!E:E, "10_Trung", NhatKy_ViPham!F:F, B20, NhatKy_ViPham!C:C, "T25")</f>
        <v>100</v>
      </c>
      <c r="AQ20" s="6">
        <f>100 + SUMIFS(NhatKy_ViPham!J:J, NhatKy_ViPham!E:E, "10_Trung", NhatKy_ViPham!F:F, B20, NhatKy_ViPham!C:C, "T26") - SUMIFS(NhatKy_ViPham!K:K, NhatKy_ViPham!E:E, "10_Trung", NhatKy_ViPham!F:F, B20, NhatKy_ViPham!C:C, "T26")</f>
        <v>100</v>
      </c>
      <c r="AR20" s="6">
        <f>100 + SUMIFS(NhatKy_ViPham!J:J, NhatKy_ViPham!E:E, "10_Trung", NhatKy_ViPham!F:F, B20, NhatKy_ViPham!C:C, "T27") - SUMIFS(NhatKy_ViPham!K:K, NhatKy_ViPham!E:E, "10_Trung", NhatKy_ViPham!F:F, B20, NhatKy_ViPham!C:C, "T27")</f>
        <v>100</v>
      </c>
      <c r="AS20" s="6">
        <f>100 + SUMIFS(NhatKy_ViPham!J:J, NhatKy_ViPham!E:E, "10_Trung", NhatKy_ViPham!F:F, B20, NhatKy_ViPham!C:C, "T28") - SUMIFS(NhatKy_ViPham!K:K, NhatKy_ViPham!E:E, "10_Trung", NhatKy_ViPham!F:F, B20, NhatKy_ViPham!C:C, "T28")</f>
        <v>100</v>
      </c>
      <c r="AT20" s="6">
        <f>100 + SUMIFS(NhatKy_ViPham!J:J, NhatKy_ViPham!E:E, "10_Trung", NhatKy_ViPham!F:F, B20, NhatKy_ViPham!C:C, "T29") - SUMIFS(NhatKy_ViPham!K:K, NhatKy_ViPham!E:E, "10_Trung", NhatKy_ViPham!F:F, B20, NhatKy_ViPham!C:C, "T29")</f>
        <v>100</v>
      </c>
      <c r="AU20" s="6">
        <f>100 + SUMIFS(NhatKy_ViPham!J:J, NhatKy_ViPham!E:E, "10_Trung", NhatKy_ViPham!F:F, B20, NhatKy_ViPham!C:C, "T30") - SUMIFS(NhatKy_ViPham!K:K, NhatKy_ViPham!E:E, "10_Trung", NhatKy_ViPham!F:F, B20, NhatKy_ViPham!C:C, "T30")</f>
        <v>100</v>
      </c>
      <c r="AV20" s="6">
        <f>100 + SUMIFS(NhatKy_ViPham!J:J, NhatKy_ViPham!E:E, "10_Trung", NhatKy_ViPham!F:F, B20, NhatKy_ViPham!C:C, "T31") - SUMIFS(NhatKy_ViPham!K:K, NhatKy_ViPham!E:E, "10_Trung", NhatKy_ViPham!F:F, B20, NhatKy_ViPham!C:C, "T31")</f>
        <v>100</v>
      </c>
      <c r="AW20" s="6">
        <f>100 + SUMIFS(NhatKy_ViPham!J:J, NhatKy_ViPham!E:E, "10_Trung", NhatKy_ViPham!F:F, B20, NhatKy_ViPham!C:C, "T32") - SUMIFS(NhatKy_ViPham!K:K, NhatKy_ViPham!E:E, "10_Trung", NhatKy_ViPham!F:F, B20, NhatKy_ViPham!C:C, "T32")</f>
        <v>100</v>
      </c>
      <c r="AX20" s="6">
        <f>100 + SUMIFS(NhatKy_ViPham!J:J, NhatKy_ViPham!E:E, "10_Trung", NhatKy_ViPham!F:F, B20, NhatKy_ViPham!C:C, "T33") - SUMIFS(NhatKy_ViPham!K:K, NhatKy_ViPham!E:E, "10_Trung", NhatKy_ViPham!F:F, B20, NhatKy_ViPham!C:C, "T33")</f>
        <v>100</v>
      </c>
      <c r="AY20" s="6">
        <f>100 + SUMIFS(NhatKy_ViPham!J:J, NhatKy_ViPham!E:E, "10_Trung", NhatKy_ViPham!F:F, B20, NhatKy_ViPham!C:C, "T34") - SUMIFS(NhatKy_ViPham!K:K, NhatKy_ViPham!E:E, "10_Trung", NhatKy_ViPham!F:F, B20, NhatKy_ViPham!C:C, "T34")</f>
        <v>100</v>
      </c>
      <c r="AZ20" s="6">
        <f>100 + SUMIFS(NhatKy_ViPham!J:J, NhatKy_ViPham!E:E, "10_Trung", NhatKy_ViPham!F:F, B20, NhatKy_ViPham!C:C, "T35") - SUMIFS(NhatKy_ViPham!K:K, NhatKy_ViPham!E:E, "10_Trung", NhatKy_ViPham!F:F, B20, NhatKy_ViPham!C:C, "T35")</f>
        <v>100</v>
      </c>
      <c r="BA20" s="12">
        <f t="shared" si="0"/>
        <v>100</v>
      </c>
      <c r="BB20" s="11" t="s">
        <v>430</v>
      </c>
      <c r="BC20" s="16" t="str">
        <f t="shared" si="1"/>
        <v>Tốt</v>
      </c>
      <c r="BD20" s="15" t="str">
        <f t="shared" si="2"/>
        <v>🟢 BÌNH THƯỜNG</v>
      </c>
    </row>
    <row r="21" spans="1:56" x14ac:dyDescent="0.25">
      <c r="A21" s="4">
        <v>13</v>
      </c>
      <c r="B21" s="10" t="s">
        <v>1266</v>
      </c>
      <c r="C21" s="4" t="s">
        <v>510</v>
      </c>
      <c r="D21" s="4" t="s">
        <v>429</v>
      </c>
      <c r="E21" s="11" t="s">
        <v>430</v>
      </c>
      <c r="F21" s="7">
        <f>SUMIFS(NhatKy_ViPham!K:K, NhatKy_ViPham!E:E, "10_Trung", NhatKy_ViPham!F:F, B21, NhatKy_ViPham!H:H, "L01")</f>
        <v>0</v>
      </c>
      <c r="G21" s="7">
        <f>SUMIFS(NhatKy_ViPham!K:K, NhatKy_ViPham!E:E, "10_Trung", NhatKy_ViPham!F:F, B21, NhatKy_ViPham!H:H, "L02")</f>
        <v>0</v>
      </c>
      <c r="H21" s="7">
        <f>SUMIFS(NhatKy_ViPham!K:K, NhatKy_ViPham!E:E, "10_Trung", NhatKy_ViPham!F:F, B21, NhatKy_ViPham!H:H, "L03")</f>
        <v>0</v>
      </c>
      <c r="I21" s="7">
        <f>SUMIFS(NhatKy_ViPham!K:K, NhatKy_ViPham!E:E, "10_Trung", NhatKy_ViPham!F:F, B21, NhatKy_ViPham!H:H, "L04")</f>
        <v>0</v>
      </c>
      <c r="J21" s="7">
        <f>SUMIFS(NhatKy_ViPham!K:K, NhatKy_ViPham!E:E, "10_Trung", NhatKy_ViPham!F:F, B21, NhatKy_ViPham!H:H, "L05")</f>
        <v>0</v>
      </c>
      <c r="K21" s="7">
        <f>SUMIFS(NhatKy_ViPham!K:K, NhatKy_ViPham!E:E, "10_Trung", NhatKy_ViPham!F:F, B21, NhatKy_ViPham!H:H, "L06")</f>
        <v>0</v>
      </c>
      <c r="L21" s="7">
        <f>SUMIFS(NhatKy_ViPham!K:K, NhatKy_ViPham!E:E, "10_Trung", NhatKy_ViPham!F:F, B21, NhatKy_ViPham!H:H, "L07")</f>
        <v>0</v>
      </c>
      <c r="M21" s="7">
        <f>SUMIFS(NhatKy_ViPham!K:K, NhatKy_ViPham!E:E, "10_Trung", NhatKy_ViPham!F:F, B21, NhatKy_ViPham!H:H, "L08")</f>
        <v>0</v>
      </c>
      <c r="N21" s="7">
        <f>SUMIFS(NhatKy_ViPham!K:K, NhatKy_ViPham!E:E, "10_Trung", NhatKy_ViPham!F:F, B21, NhatKy_ViPham!H:H, "L09")</f>
        <v>0</v>
      </c>
      <c r="O21" s="7">
        <f>SUMIFS(NhatKy_ViPham!K:K, NhatKy_ViPham!E:E, "10_Trung", NhatKy_ViPham!F:F, B21, NhatKy_ViPham!H:H, "L10")</f>
        <v>0</v>
      </c>
      <c r="P21" s="12">
        <f>SUMIFS(NhatKy_ViPham!J:J, NhatKy_ViPham!E:E, "10_Trung", NhatKy_ViPham!F:F, B21)</f>
        <v>0</v>
      </c>
      <c r="Q21" s="13">
        <f>SUMIFS(NhatKy_ViPham!K:K, NhatKy_ViPham!E:E, "10_Trung", NhatKy_ViPham!F:F, B21)</f>
        <v>0</v>
      </c>
      <c r="R21" s="7">
        <f>100 + SUMIFS(NhatKy_ViPham!J:J, NhatKy_ViPham!E:E, "10_Trung", NhatKy_ViPham!F:F, B21, NhatKy_ViPham!C:C, "T1") - SUMIFS(NhatKy_ViPham!K:K, NhatKy_ViPham!E:E, "10_Trung", NhatKy_ViPham!F:F, B21, NhatKy_ViPham!C:C, "T1")</f>
        <v>100</v>
      </c>
      <c r="S21" s="7">
        <f>100 + SUMIFS(NhatKy_ViPham!J:J, NhatKy_ViPham!E:E, "10_Trung", NhatKy_ViPham!F:F, B21, NhatKy_ViPham!C:C, "T2") - SUMIFS(NhatKy_ViPham!K:K, NhatKy_ViPham!E:E, "10_Trung", NhatKy_ViPham!F:F, B21, NhatKy_ViPham!C:C, "T2")</f>
        <v>100</v>
      </c>
      <c r="T21" s="7">
        <f>100 + SUMIFS(NhatKy_ViPham!J:J, NhatKy_ViPham!E:E, "10_Trung", NhatKy_ViPham!F:F, B21, NhatKy_ViPham!C:C, "T3") - SUMIFS(NhatKy_ViPham!K:K, NhatKy_ViPham!E:E, "10_Trung", NhatKy_ViPham!F:F, B21, NhatKy_ViPham!C:C, "T3")</f>
        <v>100</v>
      </c>
      <c r="U21" s="7">
        <f>100 + SUMIFS(NhatKy_ViPham!J:J, NhatKy_ViPham!E:E, "10_Trung", NhatKy_ViPham!F:F, B21, NhatKy_ViPham!C:C, "T4") - SUMIFS(NhatKy_ViPham!K:K, NhatKy_ViPham!E:E, "10_Trung", NhatKy_ViPham!F:F, B21, NhatKy_ViPham!C:C, "T4")</f>
        <v>100</v>
      </c>
      <c r="V21" s="7">
        <f>100 + SUMIFS(NhatKy_ViPham!J:J, NhatKy_ViPham!E:E, "10_Trung", NhatKy_ViPham!F:F, B21, NhatKy_ViPham!C:C, "T5") - SUMIFS(NhatKy_ViPham!K:K, NhatKy_ViPham!E:E, "10_Trung", NhatKy_ViPham!F:F, B21, NhatKy_ViPham!C:C, "T5")</f>
        <v>100</v>
      </c>
      <c r="W21" s="7">
        <f>100 + SUMIFS(NhatKy_ViPham!J:J, NhatKy_ViPham!E:E, "10_Trung", NhatKy_ViPham!F:F, B21, NhatKy_ViPham!C:C, "T6") - SUMIFS(NhatKy_ViPham!K:K, NhatKy_ViPham!E:E, "10_Trung", NhatKy_ViPham!F:F, B21, NhatKy_ViPham!C:C, "T6")</f>
        <v>100</v>
      </c>
      <c r="X21" s="7">
        <f>100 + SUMIFS(NhatKy_ViPham!J:J, NhatKy_ViPham!E:E, "10_Trung", NhatKy_ViPham!F:F, B21, NhatKy_ViPham!C:C, "T7") - SUMIFS(NhatKy_ViPham!K:K, NhatKy_ViPham!E:E, "10_Trung", NhatKy_ViPham!F:F, B21, NhatKy_ViPham!C:C, "T7")</f>
        <v>100</v>
      </c>
      <c r="Y21" s="7">
        <f>100 + SUMIFS(NhatKy_ViPham!J:J, NhatKy_ViPham!E:E, "10_Trung", NhatKy_ViPham!F:F, B21, NhatKy_ViPham!C:C, "T8") - SUMIFS(NhatKy_ViPham!K:K, NhatKy_ViPham!E:E, "10_Trung", NhatKy_ViPham!F:F, B21, NhatKy_ViPham!C:C, "T8")</f>
        <v>100</v>
      </c>
      <c r="Z21" s="7">
        <f>100 + SUMIFS(NhatKy_ViPham!J:J, NhatKy_ViPham!E:E, "10_Trung", NhatKy_ViPham!F:F, B21, NhatKy_ViPham!C:C, "T9") - SUMIFS(NhatKy_ViPham!K:K, NhatKy_ViPham!E:E, "10_Trung", NhatKy_ViPham!F:F, B21, NhatKy_ViPham!C:C, "T9")</f>
        <v>100</v>
      </c>
      <c r="AA21" s="7">
        <f>100 + SUMIFS(NhatKy_ViPham!J:J, NhatKy_ViPham!E:E, "10_Trung", NhatKy_ViPham!F:F, B21, NhatKy_ViPham!C:C, "T10") - SUMIFS(NhatKy_ViPham!K:K, NhatKy_ViPham!E:E, "10_Trung", NhatKy_ViPham!F:F, B21, NhatKy_ViPham!C:C, "T10")</f>
        <v>100</v>
      </c>
      <c r="AB21" s="7">
        <f>100 + SUMIFS(NhatKy_ViPham!J:J, NhatKy_ViPham!E:E, "10_Trung", NhatKy_ViPham!F:F, B21, NhatKy_ViPham!C:C, "T11") - SUMIFS(NhatKy_ViPham!K:K, NhatKy_ViPham!E:E, "10_Trung", NhatKy_ViPham!F:F, B21, NhatKy_ViPham!C:C, "T11")</f>
        <v>100</v>
      </c>
      <c r="AC21" s="7">
        <f>100 + SUMIFS(NhatKy_ViPham!J:J, NhatKy_ViPham!E:E, "10_Trung", NhatKy_ViPham!F:F, B21, NhatKy_ViPham!C:C, "T12") - SUMIFS(NhatKy_ViPham!K:K, NhatKy_ViPham!E:E, "10_Trung", NhatKy_ViPham!F:F, B21, NhatKy_ViPham!C:C, "T12")</f>
        <v>100</v>
      </c>
      <c r="AD21" s="7">
        <f>100 + SUMIFS(NhatKy_ViPham!J:J, NhatKy_ViPham!E:E, "10_Trung", NhatKy_ViPham!F:F, B21, NhatKy_ViPham!C:C, "T13") - SUMIFS(NhatKy_ViPham!K:K, NhatKy_ViPham!E:E, "10_Trung", NhatKy_ViPham!F:F, B21, NhatKy_ViPham!C:C, "T13")</f>
        <v>100</v>
      </c>
      <c r="AE21" s="7">
        <f>100 + SUMIFS(NhatKy_ViPham!J:J, NhatKy_ViPham!E:E, "10_Trung", NhatKy_ViPham!F:F, B21, NhatKy_ViPham!C:C, "T14") - SUMIFS(NhatKy_ViPham!K:K, NhatKy_ViPham!E:E, "10_Trung", NhatKy_ViPham!F:F, B21, NhatKy_ViPham!C:C, "T14")</f>
        <v>100</v>
      </c>
      <c r="AF21" s="7">
        <f>100 + SUMIFS(NhatKy_ViPham!J:J, NhatKy_ViPham!E:E, "10_Trung", NhatKy_ViPham!F:F, B21, NhatKy_ViPham!C:C, "T15") - SUMIFS(NhatKy_ViPham!K:K, NhatKy_ViPham!E:E, "10_Trung", NhatKy_ViPham!F:F, B21, NhatKy_ViPham!C:C, "T15")</f>
        <v>100</v>
      </c>
      <c r="AG21" s="7">
        <f>100 + SUMIFS(NhatKy_ViPham!J:J, NhatKy_ViPham!E:E, "10_Trung", NhatKy_ViPham!F:F, B21, NhatKy_ViPham!C:C, "T16") - SUMIFS(NhatKy_ViPham!K:K, NhatKy_ViPham!E:E, "10_Trung", NhatKy_ViPham!F:F, B21, NhatKy_ViPham!C:C, "T16")</f>
        <v>100</v>
      </c>
      <c r="AH21" s="7">
        <f>100 + SUMIFS(NhatKy_ViPham!J:J, NhatKy_ViPham!E:E, "10_Trung", NhatKy_ViPham!F:F, B21, NhatKy_ViPham!C:C, "T17") - SUMIFS(NhatKy_ViPham!K:K, NhatKy_ViPham!E:E, "10_Trung", NhatKy_ViPham!F:F, B21, NhatKy_ViPham!C:C, "T17")</f>
        <v>100</v>
      </c>
      <c r="AI21" s="7">
        <f>100 + SUMIFS(NhatKy_ViPham!J:J, NhatKy_ViPham!E:E, "10_Trung", NhatKy_ViPham!F:F, B21, NhatKy_ViPham!C:C, "T18") - SUMIFS(NhatKy_ViPham!K:K, NhatKy_ViPham!E:E, "10_Trung", NhatKy_ViPham!F:F, B21, NhatKy_ViPham!C:C, "T18")</f>
        <v>100</v>
      </c>
      <c r="AJ21" s="7">
        <f>100 + SUMIFS(NhatKy_ViPham!J:J, NhatKy_ViPham!E:E, "10_Trung", NhatKy_ViPham!F:F, B21, NhatKy_ViPham!C:C, "T19") - SUMIFS(NhatKy_ViPham!K:K, NhatKy_ViPham!E:E, "10_Trung", NhatKy_ViPham!F:F, B21, NhatKy_ViPham!C:C, "T19")</f>
        <v>100</v>
      </c>
      <c r="AK21" s="7">
        <f>100 + SUMIFS(NhatKy_ViPham!J:J, NhatKy_ViPham!E:E, "10_Trung", NhatKy_ViPham!F:F, B21, NhatKy_ViPham!C:C, "T20") - SUMIFS(NhatKy_ViPham!K:K, NhatKy_ViPham!E:E, "10_Trung", NhatKy_ViPham!F:F, B21, NhatKy_ViPham!C:C, "T20")</f>
        <v>100</v>
      </c>
      <c r="AL21" s="7">
        <f>100 + SUMIFS(NhatKy_ViPham!J:J, NhatKy_ViPham!E:E, "10_Trung", NhatKy_ViPham!F:F, B21, NhatKy_ViPham!C:C, "T21") - SUMIFS(NhatKy_ViPham!K:K, NhatKy_ViPham!E:E, "10_Trung", NhatKy_ViPham!F:F, B21, NhatKy_ViPham!C:C, "T21")</f>
        <v>100</v>
      </c>
      <c r="AM21" s="7">
        <f>100 + SUMIFS(NhatKy_ViPham!J:J, NhatKy_ViPham!E:E, "10_Trung", NhatKy_ViPham!F:F, B21, NhatKy_ViPham!C:C, "T22") - SUMIFS(NhatKy_ViPham!K:K, NhatKy_ViPham!E:E, "10_Trung", NhatKy_ViPham!F:F, B21, NhatKy_ViPham!C:C, "T22")</f>
        <v>100</v>
      </c>
      <c r="AN21" s="7">
        <f>100 + SUMIFS(NhatKy_ViPham!J:J, NhatKy_ViPham!E:E, "10_Trung", NhatKy_ViPham!F:F, B21, NhatKy_ViPham!C:C, "T23") - SUMIFS(NhatKy_ViPham!K:K, NhatKy_ViPham!E:E, "10_Trung", NhatKy_ViPham!F:F, B21, NhatKy_ViPham!C:C, "T23")</f>
        <v>100</v>
      </c>
      <c r="AO21" s="7">
        <f>100 + SUMIFS(NhatKy_ViPham!J:J, NhatKy_ViPham!E:E, "10_Trung", NhatKy_ViPham!F:F, B21, NhatKy_ViPham!C:C, "T24") - SUMIFS(NhatKy_ViPham!K:K, NhatKy_ViPham!E:E, "10_Trung", NhatKy_ViPham!F:F, B21, NhatKy_ViPham!C:C, "T24")</f>
        <v>100</v>
      </c>
      <c r="AP21" s="7">
        <f>100 + SUMIFS(NhatKy_ViPham!J:J, NhatKy_ViPham!E:E, "10_Trung", NhatKy_ViPham!F:F, B21, NhatKy_ViPham!C:C, "T25") - SUMIFS(NhatKy_ViPham!K:K, NhatKy_ViPham!E:E, "10_Trung", NhatKy_ViPham!F:F, B21, NhatKy_ViPham!C:C, "T25")</f>
        <v>100</v>
      </c>
      <c r="AQ21" s="7">
        <f>100 + SUMIFS(NhatKy_ViPham!J:J, NhatKy_ViPham!E:E, "10_Trung", NhatKy_ViPham!F:F, B21, NhatKy_ViPham!C:C, "T26") - SUMIFS(NhatKy_ViPham!K:K, NhatKy_ViPham!E:E, "10_Trung", NhatKy_ViPham!F:F, B21, NhatKy_ViPham!C:C, "T26")</f>
        <v>100</v>
      </c>
      <c r="AR21" s="7">
        <f>100 + SUMIFS(NhatKy_ViPham!J:J, NhatKy_ViPham!E:E, "10_Trung", NhatKy_ViPham!F:F, B21, NhatKy_ViPham!C:C, "T27") - SUMIFS(NhatKy_ViPham!K:K, NhatKy_ViPham!E:E, "10_Trung", NhatKy_ViPham!F:F, B21, NhatKy_ViPham!C:C, "T27")</f>
        <v>100</v>
      </c>
      <c r="AS21" s="7">
        <f>100 + SUMIFS(NhatKy_ViPham!J:J, NhatKy_ViPham!E:E, "10_Trung", NhatKy_ViPham!F:F, B21, NhatKy_ViPham!C:C, "T28") - SUMIFS(NhatKy_ViPham!K:K, NhatKy_ViPham!E:E, "10_Trung", NhatKy_ViPham!F:F, B21, NhatKy_ViPham!C:C, "T28")</f>
        <v>100</v>
      </c>
      <c r="AT21" s="7">
        <f>100 + SUMIFS(NhatKy_ViPham!J:J, NhatKy_ViPham!E:E, "10_Trung", NhatKy_ViPham!F:F, B21, NhatKy_ViPham!C:C, "T29") - SUMIFS(NhatKy_ViPham!K:K, NhatKy_ViPham!E:E, "10_Trung", NhatKy_ViPham!F:F, B21, NhatKy_ViPham!C:C, "T29")</f>
        <v>100</v>
      </c>
      <c r="AU21" s="7">
        <f>100 + SUMIFS(NhatKy_ViPham!J:J, NhatKy_ViPham!E:E, "10_Trung", NhatKy_ViPham!F:F, B21, NhatKy_ViPham!C:C, "T30") - SUMIFS(NhatKy_ViPham!K:K, NhatKy_ViPham!E:E, "10_Trung", NhatKy_ViPham!F:F, B21, NhatKy_ViPham!C:C, "T30")</f>
        <v>100</v>
      </c>
      <c r="AV21" s="7">
        <f>100 + SUMIFS(NhatKy_ViPham!J:J, NhatKy_ViPham!E:E, "10_Trung", NhatKy_ViPham!F:F, B21, NhatKy_ViPham!C:C, "T31") - SUMIFS(NhatKy_ViPham!K:K, NhatKy_ViPham!E:E, "10_Trung", NhatKy_ViPham!F:F, B21, NhatKy_ViPham!C:C, "T31")</f>
        <v>100</v>
      </c>
      <c r="AW21" s="7">
        <f>100 + SUMIFS(NhatKy_ViPham!J:J, NhatKy_ViPham!E:E, "10_Trung", NhatKy_ViPham!F:F, B21, NhatKy_ViPham!C:C, "T32") - SUMIFS(NhatKy_ViPham!K:K, NhatKy_ViPham!E:E, "10_Trung", NhatKy_ViPham!F:F, B21, NhatKy_ViPham!C:C, "T32")</f>
        <v>100</v>
      </c>
      <c r="AX21" s="7">
        <f>100 + SUMIFS(NhatKy_ViPham!J:J, NhatKy_ViPham!E:E, "10_Trung", NhatKy_ViPham!F:F, B21, NhatKy_ViPham!C:C, "T33") - SUMIFS(NhatKy_ViPham!K:K, NhatKy_ViPham!E:E, "10_Trung", NhatKy_ViPham!F:F, B21, NhatKy_ViPham!C:C, "T33")</f>
        <v>100</v>
      </c>
      <c r="AY21" s="7">
        <f>100 + SUMIFS(NhatKy_ViPham!J:J, NhatKy_ViPham!E:E, "10_Trung", NhatKy_ViPham!F:F, B21, NhatKy_ViPham!C:C, "T34") - SUMIFS(NhatKy_ViPham!K:K, NhatKy_ViPham!E:E, "10_Trung", NhatKy_ViPham!F:F, B21, NhatKy_ViPham!C:C, "T34")</f>
        <v>100</v>
      </c>
      <c r="AZ21" s="7">
        <f>100 + SUMIFS(NhatKy_ViPham!J:J, NhatKy_ViPham!E:E, "10_Trung", NhatKy_ViPham!F:F, B21, NhatKy_ViPham!C:C, "T35") - SUMIFS(NhatKy_ViPham!K:K, NhatKy_ViPham!E:E, "10_Trung", NhatKy_ViPham!F:F, B21, NhatKy_ViPham!C:C, "T35")</f>
        <v>100</v>
      </c>
      <c r="BA21" s="12">
        <f t="shared" si="0"/>
        <v>100</v>
      </c>
      <c r="BB21" s="11" t="s">
        <v>430</v>
      </c>
      <c r="BC21" s="14" t="str">
        <f t="shared" si="1"/>
        <v>Tốt</v>
      </c>
      <c r="BD21" s="10" t="str">
        <f t="shared" si="2"/>
        <v>🟢 BÌNH THƯỜNG</v>
      </c>
    </row>
    <row r="22" spans="1:56" x14ac:dyDescent="0.25">
      <c r="A22" s="5">
        <v>14</v>
      </c>
      <c r="B22" s="15" t="s">
        <v>1267</v>
      </c>
      <c r="C22" s="5" t="s">
        <v>1038</v>
      </c>
      <c r="D22" s="5" t="s">
        <v>429</v>
      </c>
      <c r="E22" s="11" t="s">
        <v>430</v>
      </c>
      <c r="F22" s="6">
        <f>SUMIFS(NhatKy_ViPham!K:K, NhatKy_ViPham!E:E, "10_Trung", NhatKy_ViPham!F:F, B22, NhatKy_ViPham!H:H, "L01")</f>
        <v>0</v>
      </c>
      <c r="G22" s="6">
        <f>SUMIFS(NhatKy_ViPham!K:K, NhatKy_ViPham!E:E, "10_Trung", NhatKy_ViPham!F:F, B22, NhatKy_ViPham!H:H, "L02")</f>
        <v>0</v>
      </c>
      <c r="H22" s="6">
        <f>SUMIFS(NhatKy_ViPham!K:K, NhatKy_ViPham!E:E, "10_Trung", NhatKy_ViPham!F:F, B22, NhatKy_ViPham!H:H, "L03")</f>
        <v>0</v>
      </c>
      <c r="I22" s="6">
        <f>SUMIFS(NhatKy_ViPham!K:K, NhatKy_ViPham!E:E, "10_Trung", NhatKy_ViPham!F:F, B22, NhatKy_ViPham!H:H, "L04")</f>
        <v>0</v>
      </c>
      <c r="J22" s="6">
        <f>SUMIFS(NhatKy_ViPham!K:K, NhatKy_ViPham!E:E, "10_Trung", NhatKy_ViPham!F:F, B22, NhatKy_ViPham!H:H, "L05")</f>
        <v>0</v>
      </c>
      <c r="K22" s="6">
        <f>SUMIFS(NhatKy_ViPham!K:K, NhatKy_ViPham!E:E, "10_Trung", NhatKy_ViPham!F:F, B22, NhatKy_ViPham!H:H, "L06")</f>
        <v>0</v>
      </c>
      <c r="L22" s="6">
        <f>SUMIFS(NhatKy_ViPham!K:K, NhatKy_ViPham!E:E, "10_Trung", NhatKy_ViPham!F:F, B22, NhatKy_ViPham!H:H, "L07")</f>
        <v>0</v>
      </c>
      <c r="M22" s="6">
        <f>SUMIFS(NhatKy_ViPham!K:K, NhatKy_ViPham!E:E, "10_Trung", NhatKy_ViPham!F:F, B22, NhatKy_ViPham!H:H, "L08")</f>
        <v>0</v>
      </c>
      <c r="N22" s="6">
        <f>SUMIFS(NhatKy_ViPham!K:K, NhatKy_ViPham!E:E, "10_Trung", NhatKy_ViPham!F:F, B22, NhatKy_ViPham!H:H, "L09")</f>
        <v>0</v>
      </c>
      <c r="O22" s="6">
        <f>SUMIFS(NhatKy_ViPham!K:K, NhatKy_ViPham!E:E, "10_Trung", NhatKy_ViPham!F:F, B22, NhatKy_ViPham!H:H, "L10")</f>
        <v>0</v>
      </c>
      <c r="P22" s="12">
        <f>SUMIFS(NhatKy_ViPham!J:J, NhatKy_ViPham!E:E, "10_Trung", NhatKy_ViPham!F:F, B22)</f>
        <v>0</v>
      </c>
      <c r="Q22" s="13">
        <f>SUMIFS(NhatKy_ViPham!K:K, NhatKy_ViPham!E:E, "10_Trung", NhatKy_ViPham!F:F, B22)</f>
        <v>0</v>
      </c>
      <c r="R22" s="6">
        <f>100 + SUMIFS(NhatKy_ViPham!J:J, NhatKy_ViPham!E:E, "10_Trung", NhatKy_ViPham!F:F, B22, NhatKy_ViPham!C:C, "T1") - SUMIFS(NhatKy_ViPham!K:K, NhatKy_ViPham!E:E, "10_Trung", NhatKy_ViPham!F:F, B22, NhatKy_ViPham!C:C, "T1")</f>
        <v>100</v>
      </c>
      <c r="S22" s="6">
        <f>100 + SUMIFS(NhatKy_ViPham!J:J, NhatKy_ViPham!E:E, "10_Trung", NhatKy_ViPham!F:F, B22, NhatKy_ViPham!C:C, "T2") - SUMIFS(NhatKy_ViPham!K:K, NhatKy_ViPham!E:E, "10_Trung", NhatKy_ViPham!F:F, B22, NhatKy_ViPham!C:C, "T2")</f>
        <v>100</v>
      </c>
      <c r="T22" s="6">
        <f>100 + SUMIFS(NhatKy_ViPham!J:J, NhatKy_ViPham!E:E, "10_Trung", NhatKy_ViPham!F:F, B22, NhatKy_ViPham!C:C, "T3") - SUMIFS(NhatKy_ViPham!K:K, NhatKy_ViPham!E:E, "10_Trung", NhatKy_ViPham!F:F, B22, NhatKy_ViPham!C:C, "T3")</f>
        <v>100</v>
      </c>
      <c r="U22" s="6">
        <f>100 + SUMIFS(NhatKy_ViPham!J:J, NhatKy_ViPham!E:E, "10_Trung", NhatKy_ViPham!F:F, B22, NhatKy_ViPham!C:C, "T4") - SUMIFS(NhatKy_ViPham!K:K, NhatKy_ViPham!E:E, "10_Trung", NhatKy_ViPham!F:F, B22, NhatKy_ViPham!C:C, "T4")</f>
        <v>100</v>
      </c>
      <c r="V22" s="6">
        <f>100 + SUMIFS(NhatKy_ViPham!J:J, NhatKy_ViPham!E:E, "10_Trung", NhatKy_ViPham!F:F, B22, NhatKy_ViPham!C:C, "T5") - SUMIFS(NhatKy_ViPham!K:K, NhatKy_ViPham!E:E, "10_Trung", NhatKy_ViPham!F:F, B22, NhatKy_ViPham!C:C, "T5")</f>
        <v>100</v>
      </c>
      <c r="W22" s="6">
        <f>100 + SUMIFS(NhatKy_ViPham!J:J, NhatKy_ViPham!E:E, "10_Trung", NhatKy_ViPham!F:F, B22, NhatKy_ViPham!C:C, "T6") - SUMIFS(NhatKy_ViPham!K:K, NhatKy_ViPham!E:E, "10_Trung", NhatKy_ViPham!F:F, B22, NhatKy_ViPham!C:C, "T6")</f>
        <v>100</v>
      </c>
      <c r="X22" s="6">
        <f>100 + SUMIFS(NhatKy_ViPham!J:J, NhatKy_ViPham!E:E, "10_Trung", NhatKy_ViPham!F:F, B22, NhatKy_ViPham!C:C, "T7") - SUMIFS(NhatKy_ViPham!K:K, NhatKy_ViPham!E:E, "10_Trung", NhatKy_ViPham!F:F, B22, NhatKy_ViPham!C:C, "T7")</f>
        <v>100</v>
      </c>
      <c r="Y22" s="6">
        <f>100 + SUMIFS(NhatKy_ViPham!J:J, NhatKy_ViPham!E:E, "10_Trung", NhatKy_ViPham!F:F, B22, NhatKy_ViPham!C:C, "T8") - SUMIFS(NhatKy_ViPham!K:K, NhatKy_ViPham!E:E, "10_Trung", NhatKy_ViPham!F:F, B22, NhatKy_ViPham!C:C, "T8")</f>
        <v>100</v>
      </c>
      <c r="Z22" s="6">
        <f>100 + SUMIFS(NhatKy_ViPham!J:J, NhatKy_ViPham!E:E, "10_Trung", NhatKy_ViPham!F:F, B22, NhatKy_ViPham!C:C, "T9") - SUMIFS(NhatKy_ViPham!K:K, NhatKy_ViPham!E:E, "10_Trung", NhatKy_ViPham!F:F, B22, NhatKy_ViPham!C:C, "T9")</f>
        <v>100</v>
      </c>
      <c r="AA22" s="6">
        <f>100 + SUMIFS(NhatKy_ViPham!J:J, NhatKy_ViPham!E:E, "10_Trung", NhatKy_ViPham!F:F, B22, NhatKy_ViPham!C:C, "T10") - SUMIFS(NhatKy_ViPham!K:K, NhatKy_ViPham!E:E, "10_Trung", NhatKy_ViPham!F:F, B22, NhatKy_ViPham!C:C, "T10")</f>
        <v>100</v>
      </c>
      <c r="AB22" s="6">
        <f>100 + SUMIFS(NhatKy_ViPham!J:J, NhatKy_ViPham!E:E, "10_Trung", NhatKy_ViPham!F:F, B22, NhatKy_ViPham!C:C, "T11") - SUMIFS(NhatKy_ViPham!K:K, NhatKy_ViPham!E:E, "10_Trung", NhatKy_ViPham!F:F, B22, NhatKy_ViPham!C:C, "T11")</f>
        <v>100</v>
      </c>
      <c r="AC22" s="6">
        <f>100 + SUMIFS(NhatKy_ViPham!J:J, NhatKy_ViPham!E:E, "10_Trung", NhatKy_ViPham!F:F, B22, NhatKy_ViPham!C:C, "T12") - SUMIFS(NhatKy_ViPham!K:K, NhatKy_ViPham!E:E, "10_Trung", NhatKy_ViPham!F:F, B22, NhatKy_ViPham!C:C, "T12")</f>
        <v>100</v>
      </c>
      <c r="AD22" s="6">
        <f>100 + SUMIFS(NhatKy_ViPham!J:J, NhatKy_ViPham!E:E, "10_Trung", NhatKy_ViPham!F:F, B22, NhatKy_ViPham!C:C, "T13") - SUMIFS(NhatKy_ViPham!K:K, NhatKy_ViPham!E:E, "10_Trung", NhatKy_ViPham!F:F, B22, NhatKy_ViPham!C:C, "T13")</f>
        <v>100</v>
      </c>
      <c r="AE22" s="6">
        <f>100 + SUMIFS(NhatKy_ViPham!J:J, NhatKy_ViPham!E:E, "10_Trung", NhatKy_ViPham!F:F, B22, NhatKy_ViPham!C:C, "T14") - SUMIFS(NhatKy_ViPham!K:K, NhatKy_ViPham!E:E, "10_Trung", NhatKy_ViPham!F:F, B22, NhatKy_ViPham!C:C, "T14")</f>
        <v>100</v>
      </c>
      <c r="AF22" s="6">
        <f>100 + SUMIFS(NhatKy_ViPham!J:J, NhatKy_ViPham!E:E, "10_Trung", NhatKy_ViPham!F:F, B22, NhatKy_ViPham!C:C, "T15") - SUMIFS(NhatKy_ViPham!K:K, NhatKy_ViPham!E:E, "10_Trung", NhatKy_ViPham!F:F, B22, NhatKy_ViPham!C:C, "T15")</f>
        <v>100</v>
      </c>
      <c r="AG22" s="6">
        <f>100 + SUMIFS(NhatKy_ViPham!J:J, NhatKy_ViPham!E:E, "10_Trung", NhatKy_ViPham!F:F, B22, NhatKy_ViPham!C:C, "T16") - SUMIFS(NhatKy_ViPham!K:K, NhatKy_ViPham!E:E, "10_Trung", NhatKy_ViPham!F:F, B22, NhatKy_ViPham!C:C, "T16")</f>
        <v>100</v>
      </c>
      <c r="AH22" s="6">
        <f>100 + SUMIFS(NhatKy_ViPham!J:J, NhatKy_ViPham!E:E, "10_Trung", NhatKy_ViPham!F:F, B22, NhatKy_ViPham!C:C, "T17") - SUMIFS(NhatKy_ViPham!K:K, NhatKy_ViPham!E:E, "10_Trung", NhatKy_ViPham!F:F, B22, NhatKy_ViPham!C:C, "T17")</f>
        <v>100</v>
      </c>
      <c r="AI22" s="6">
        <f>100 + SUMIFS(NhatKy_ViPham!J:J, NhatKy_ViPham!E:E, "10_Trung", NhatKy_ViPham!F:F, B22, NhatKy_ViPham!C:C, "T18") - SUMIFS(NhatKy_ViPham!K:K, NhatKy_ViPham!E:E, "10_Trung", NhatKy_ViPham!F:F, B22, NhatKy_ViPham!C:C, "T18")</f>
        <v>100</v>
      </c>
      <c r="AJ22" s="6">
        <f>100 + SUMIFS(NhatKy_ViPham!J:J, NhatKy_ViPham!E:E, "10_Trung", NhatKy_ViPham!F:F, B22, NhatKy_ViPham!C:C, "T19") - SUMIFS(NhatKy_ViPham!K:K, NhatKy_ViPham!E:E, "10_Trung", NhatKy_ViPham!F:F, B22, NhatKy_ViPham!C:C, "T19")</f>
        <v>100</v>
      </c>
      <c r="AK22" s="6">
        <f>100 + SUMIFS(NhatKy_ViPham!J:J, NhatKy_ViPham!E:E, "10_Trung", NhatKy_ViPham!F:F, B22, NhatKy_ViPham!C:C, "T20") - SUMIFS(NhatKy_ViPham!K:K, NhatKy_ViPham!E:E, "10_Trung", NhatKy_ViPham!F:F, B22, NhatKy_ViPham!C:C, "T20")</f>
        <v>100</v>
      </c>
      <c r="AL22" s="6">
        <f>100 + SUMIFS(NhatKy_ViPham!J:J, NhatKy_ViPham!E:E, "10_Trung", NhatKy_ViPham!F:F, B22, NhatKy_ViPham!C:C, "T21") - SUMIFS(NhatKy_ViPham!K:K, NhatKy_ViPham!E:E, "10_Trung", NhatKy_ViPham!F:F, B22, NhatKy_ViPham!C:C, "T21")</f>
        <v>100</v>
      </c>
      <c r="AM22" s="6">
        <f>100 + SUMIFS(NhatKy_ViPham!J:J, NhatKy_ViPham!E:E, "10_Trung", NhatKy_ViPham!F:F, B22, NhatKy_ViPham!C:C, "T22") - SUMIFS(NhatKy_ViPham!K:K, NhatKy_ViPham!E:E, "10_Trung", NhatKy_ViPham!F:F, B22, NhatKy_ViPham!C:C, "T22")</f>
        <v>100</v>
      </c>
      <c r="AN22" s="6">
        <f>100 + SUMIFS(NhatKy_ViPham!J:J, NhatKy_ViPham!E:E, "10_Trung", NhatKy_ViPham!F:F, B22, NhatKy_ViPham!C:C, "T23") - SUMIFS(NhatKy_ViPham!K:K, NhatKy_ViPham!E:E, "10_Trung", NhatKy_ViPham!F:F, B22, NhatKy_ViPham!C:C, "T23")</f>
        <v>100</v>
      </c>
      <c r="AO22" s="6">
        <f>100 + SUMIFS(NhatKy_ViPham!J:J, NhatKy_ViPham!E:E, "10_Trung", NhatKy_ViPham!F:F, B22, NhatKy_ViPham!C:C, "T24") - SUMIFS(NhatKy_ViPham!K:K, NhatKy_ViPham!E:E, "10_Trung", NhatKy_ViPham!F:F, B22, NhatKy_ViPham!C:C, "T24")</f>
        <v>100</v>
      </c>
      <c r="AP22" s="6">
        <f>100 + SUMIFS(NhatKy_ViPham!J:J, NhatKy_ViPham!E:E, "10_Trung", NhatKy_ViPham!F:F, B22, NhatKy_ViPham!C:C, "T25") - SUMIFS(NhatKy_ViPham!K:K, NhatKy_ViPham!E:E, "10_Trung", NhatKy_ViPham!F:F, B22, NhatKy_ViPham!C:C, "T25")</f>
        <v>100</v>
      </c>
      <c r="AQ22" s="6">
        <f>100 + SUMIFS(NhatKy_ViPham!J:J, NhatKy_ViPham!E:E, "10_Trung", NhatKy_ViPham!F:F, B22, NhatKy_ViPham!C:C, "T26") - SUMIFS(NhatKy_ViPham!K:K, NhatKy_ViPham!E:E, "10_Trung", NhatKy_ViPham!F:F, B22, NhatKy_ViPham!C:C, "T26")</f>
        <v>100</v>
      </c>
      <c r="AR22" s="6">
        <f>100 + SUMIFS(NhatKy_ViPham!J:J, NhatKy_ViPham!E:E, "10_Trung", NhatKy_ViPham!F:F, B22, NhatKy_ViPham!C:C, "T27") - SUMIFS(NhatKy_ViPham!K:K, NhatKy_ViPham!E:E, "10_Trung", NhatKy_ViPham!F:F, B22, NhatKy_ViPham!C:C, "T27")</f>
        <v>100</v>
      </c>
      <c r="AS22" s="6">
        <f>100 + SUMIFS(NhatKy_ViPham!J:J, NhatKy_ViPham!E:E, "10_Trung", NhatKy_ViPham!F:F, B22, NhatKy_ViPham!C:C, "T28") - SUMIFS(NhatKy_ViPham!K:K, NhatKy_ViPham!E:E, "10_Trung", NhatKy_ViPham!F:F, B22, NhatKy_ViPham!C:C, "T28")</f>
        <v>100</v>
      </c>
      <c r="AT22" s="6">
        <f>100 + SUMIFS(NhatKy_ViPham!J:J, NhatKy_ViPham!E:E, "10_Trung", NhatKy_ViPham!F:F, B22, NhatKy_ViPham!C:C, "T29") - SUMIFS(NhatKy_ViPham!K:K, NhatKy_ViPham!E:E, "10_Trung", NhatKy_ViPham!F:F, B22, NhatKy_ViPham!C:C, "T29")</f>
        <v>100</v>
      </c>
      <c r="AU22" s="6">
        <f>100 + SUMIFS(NhatKy_ViPham!J:J, NhatKy_ViPham!E:E, "10_Trung", NhatKy_ViPham!F:F, B22, NhatKy_ViPham!C:C, "T30") - SUMIFS(NhatKy_ViPham!K:K, NhatKy_ViPham!E:E, "10_Trung", NhatKy_ViPham!F:F, B22, NhatKy_ViPham!C:C, "T30")</f>
        <v>100</v>
      </c>
      <c r="AV22" s="6">
        <f>100 + SUMIFS(NhatKy_ViPham!J:J, NhatKy_ViPham!E:E, "10_Trung", NhatKy_ViPham!F:F, B22, NhatKy_ViPham!C:C, "T31") - SUMIFS(NhatKy_ViPham!K:K, NhatKy_ViPham!E:E, "10_Trung", NhatKy_ViPham!F:F, B22, NhatKy_ViPham!C:C, "T31")</f>
        <v>100</v>
      </c>
      <c r="AW22" s="6">
        <f>100 + SUMIFS(NhatKy_ViPham!J:J, NhatKy_ViPham!E:E, "10_Trung", NhatKy_ViPham!F:F, B22, NhatKy_ViPham!C:C, "T32") - SUMIFS(NhatKy_ViPham!K:K, NhatKy_ViPham!E:E, "10_Trung", NhatKy_ViPham!F:F, B22, NhatKy_ViPham!C:C, "T32")</f>
        <v>100</v>
      </c>
      <c r="AX22" s="6">
        <f>100 + SUMIFS(NhatKy_ViPham!J:J, NhatKy_ViPham!E:E, "10_Trung", NhatKy_ViPham!F:F, B22, NhatKy_ViPham!C:C, "T33") - SUMIFS(NhatKy_ViPham!K:K, NhatKy_ViPham!E:E, "10_Trung", NhatKy_ViPham!F:F, B22, NhatKy_ViPham!C:C, "T33")</f>
        <v>100</v>
      </c>
      <c r="AY22" s="6">
        <f>100 + SUMIFS(NhatKy_ViPham!J:J, NhatKy_ViPham!E:E, "10_Trung", NhatKy_ViPham!F:F, B22, NhatKy_ViPham!C:C, "T34") - SUMIFS(NhatKy_ViPham!K:K, NhatKy_ViPham!E:E, "10_Trung", NhatKy_ViPham!F:F, B22, NhatKy_ViPham!C:C, "T34")</f>
        <v>100</v>
      </c>
      <c r="AZ22" s="6">
        <f>100 + SUMIFS(NhatKy_ViPham!J:J, NhatKy_ViPham!E:E, "10_Trung", NhatKy_ViPham!F:F, B22, NhatKy_ViPham!C:C, "T35") - SUMIFS(NhatKy_ViPham!K:K, NhatKy_ViPham!E:E, "10_Trung", NhatKy_ViPham!F:F, B22, NhatKy_ViPham!C:C, "T35")</f>
        <v>100</v>
      </c>
      <c r="BA22" s="12">
        <f t="shared" si="0"/>
        <v>100</v>
      </c>
      <c r="BB22" s="11" t="s">
        <v>430</v>
      </c>
      <c r="BC22" s="16" t="str">
        <f t="shared" si="1"/>
        <v>Tốt</v>
      </c>
      <c r="BD22" s="15" t="str">
        <f t="shared" si="2"/>
        <v>🟢 BÌNH THƯỜNG</v>
      </c>
    </row>
    <row r="23" spans="1:56" x14ac:dyDescent="0.25">
      <c r="A23" s="4">
        <v>15</v>
      </c>
      <c r="B23" s="10" t="s">
        <v>1268</v>
      </c>
      <c r="C23" s="4" t="s">
        <v>646</v>
      </c>
      <c r="D23" s="4" t="s">
        <v>429</v>
      </c>
      <c r="E23" s="11" t="s">
        <v>430</v>
      </c>
      <c r="F23" s="7">
        <f>SUMIFS(NhatKy_ViPham!K:K, NhatKy_ViPham!E:E, "10_Trung", NhatKy_ViPham!F:F, B23, NhatKy_ViPham!H:H, "L01")</f>
        <v>0</v>
      </c>
      <c r="G23" s="7">
        <f>SUMIFS(NhatKy_ViPham!K:K, NhatKy_ViPham!E:E, "10_Trung", NhatKy_ViPham!F:F, B23, NhatKy_ViPham!H:H, "L02")</f>
        <v>0</v>
      </c>
      <c r="H23" s="7">
        <f>SUMIFS(NhatKy_ViPham!K:K, NhatKy_ViPham!E:E, "10_Trung", NhatKy_ViPham!F:F, B23, NhatKy_ViPham!H:H, "L03")</f>
        <v>0</v>
      </c>
      <c r="I23" s="7">
        <f>SUMIFS(NhatKy_ViPham!K:K, NhatKy_ViPham!E:E, "10_Trung", NhatKy_ViPham!F:F, B23, NhatKy_ViPham!H:H, "L04")</f>
        <v>0</v>
      </c>
      <c r="J23" s="7">
        <f>SUMIFS(NhatKy_ViPham!K:K, NhatKy_ViPham!E:E, "10_Trung", NhatKy_ViPham!F:F, B23, NhatKy_ViPham!H:H, "L05")</f>
        <v>0</v>
      </c>
      <c r="K23" s="7">
        <f>SUMIFS(NhatKy_ViPham!K:K, NhatKy_ViPham!E:E, "10_Trung", NhatKy_ViPham!F:F, B23, NhatKy_ViPham!H:H, "L06")</f>
        <v>0</v>
      </c>
      <c r="L23" s="7">
        <f>SUMIFS(NhatKy_ViPham!K:K, NhatKy_ViPham!E:E, "10_Trung", NhatKy_ViPham!F:F, B23, NhatKy_ViPham!H:H, "L07")</f>
        <v>0</v>
      </c>
      <c r="M23" s="7">
        <f>SUMIFS(NhatKy_ViPham!K:K, NhatKy_ViPham!E:E, "10_Trung", NhatKy_ViPham!F:F, B23, NhatKy_ViPham!H:H, "L08")</f>
        <v>0</v>
      </c>
      <c r="N23" s="7">
        <f>SUMIFS(NhatKy_ViPham!K:K, NhatKy_ViPham!E:E, "10_Trung", NhatKy_ViPham!F:F, B23, NhatKy_ViPham!H:H, "L09")</f>
        <v>0</v>
      </c>
      <c r="O23" s="7">
        <f>SUMIFS(NhatKy_ViPham!K:K, NhatKy_ViPham!E:E, "10_Trung", NhatKy_ViPham!F:F, B23, NhatKy_ViPham!H:H, "L10")</f>
        <v>0</v>
      </c>
      <c r="P23" s="12">
        <f>SUMIFS(NhatKy_ViPham!J:J, NhatKy_ViPham!E:E, "10_Trung", NhatKy_ViPham!F:F, B23)</f>
        <v>0</v>
      </c>
      <c r="Q23" s="13">
        <f>SUMIFS(NhatKy_ViPham!K:K, NhatKy_ViPham!E:E, "10_Trung", NhatKy_ViPham!F:F, B23)</f>
        <v>0</v>
      </c>
      <c r="R23" s="7">
        <f>100 + SUMIFS(NhatKy_ViPham!J:J, NhatKy_ViPham!E:E, "10_Trung", NhatKy_ViPham!F:F, B23, NhatKy_ViPham!C:C, "T1") - SUMIFS(NhatKy_ViPham!K:K, NhatKy_ViPham!E:E, "10_Trung", NhatKy_ViPham!F:F, B23, NhatKy_ViPham!C:C, "T1")</f>
        <v>100</v>
      </c>
      <c r="S23" s="7">
        <f>100 + SUMIFS(NhatKy_ViPham!J:J, NhatKy_ViPham!E:E, "10_Trung", NhatKy_ViPham!F:F, B23, NhatKy_ViPham!C:C, "T2") - SUMIFS(NhatKy_ViPham!K:K, NhatKy_ViPham!E:E, "10_Trung", NhatKy_ViPham!F:F, B23, NhatKy_ViPham!C:C, "T2")</f>
        <v>100</v>
      </c>
      <c r="T23" s="7">
        <f>100 + SUMIFS(NhatKy_ViPham!J:J, NhatKy_ViPham!E:E, "10_Trung", NhatKy_ViPham!F:F, B23, NhatKy_ViPham!C:C, "T3") - SUMIFS(NhatKy_ViPham!K:K, NhatKy_ViPham!E:E, "10_Trung", NhatKy_ViPham!F:F, B23, NhatKy_ViPham!C:C, "T3")</f>
        <v>100</v>
      </c>
      <c r="U23" s="7">
        <f>100 + SUMIFS(NhatKy_ViPham!J:J, NhatKy_ViPham!E:E, "10_Trung", NhatKy_ViPham!F:F, B23, NhatKy_ViPham!C:C, "T4") - SUMIFS(NhatKy_ViPham!K:K, NhatKy_ViPham!E:E, "10_Trung", NhatKy_ViPham!F:F, B23, NhatKy_ViPham!C:C, "T4")</f>
        <v>100</v>
      </c>
      <c r="V23" s="7">
        <f>100 + SUMIFS(NhatKy_ViPham!J:J, NhatKy_ViPham!E:E, "10_Trung", NhatKy_ViPham!F:F, B23, NhatKy_ViPham!C:C, "T5") - SUMIFS(NhatKy_ViPham!K:K, NhatKy_ViPham!E:E, "10_Trung", NhatKy_ViPham!F:F, B23, NhatKy_ViPham!C:C, "T5")</f>
        <v>100</v>
      </c>
      <c r="W23" s="7">
        <f>100 + SUMIFS(NhatKy_ViPham!J:J, NhatKy_ViPham!E:E, "10_Trung", NhatKy_ViPham!F:F, B23, NhatKy_ViPham!C:C, "T6") - SUMIFS(NhatKy_ViPham!K:K, NhatKy_ViPham!E:E, "10_Trung", NhatKy_ViPham!F:F, B23, NhatKy_ViPham!C:C, "T6")</f>
        <v>100</v>
      </c>
      <c r="X23" s="7">
        <f>100 + SUMIFS(NhatKy_ViPham!J:J, NhatKy_ViPham!E:E, "10_Trung", NhatKy_ViPham!F:F, B23, NhatKy_ViPham!C:C, "T7") - SUMIFS(NhatKy_ViPham!K:K, NhatKy_ViPham!E:E, "10_Trung", NhatKy_ViPham!F:F, B23, NhatKy_ViPham!C:C, "T7")</f>
        <v>100</v>
      </c>
      <c r="Y23" s="7">
        <f>100 + SUMIFS(NhatKy_ViPham!J:J, NhatKy_ViPham!E:E, "10_Trung", NhatKy_ViPham!F:F, B23, NhatKy_ViPham!C:C, "T8") - SUMIFS(NhatKy_ViPham!K:K, NhatKy_ViPham!E:E, "10_Trung", NhatKy_ViPham!F:F, B23, NhatKy_ViPham!C:C, "T8")</f>
        <v>100</v>
      </c>
      <c r="Z23" s="7">
        <f>100 + SUMIFS(NhatKy_ViPham!J:J, NhatKy_ViPham!E:E, "10_Trung", NhatKy_ViPham!F:F, B23, NhatKy_ViPham!C:C, "T9") - SUMIFS(NhatKy_ViPham!K:K, NhatKy_ViPham!E:E, "10_Trung", NhatKy_ViPham!F:F, B23, NhatKy_ViPham!C:C, "T9")</f>
        <v>100</v>
      </c>
      <c r="AA23" s="7">
        <f>100 + SUMIFS(NhatKy_ViPham!J:J, NhatKy_ViPham!E:E, "10_Trung", NhatKy_ViPham!F:F, B23, NhatKy_ViPham!C:C, "T10") - SUMIFS(NhatKy_ViPham!K:K, NhatKy_ViPham!E:E, "10_Trung", NhatKy_ViPham!F:F, B23, NhatKy_ViPham!C:C, "T10")</f>
        <v>100</v>
      </c>
      <c r="AB23" s="7">
        <f>100 + SUMIFS(NhatKy_ViPham!J:J, NhatKy_ViPham!E:E, "10_Trung", NhatKy_ViPham!F:F, B23, NhatKy_ViPham!C:C, "T11") - SUMIFS(NhatKy_ViPham!K:K, NhatKy_ViPham!E:E, "10_Trung", NhatKy_ViPham!F:F, B23, NhatKy_ViPham!C:C, "T11")</f>
        <v>100</v>
      </c>
      <c r="AC23" s="7">
        <f>100 + SUMIFS(NhatKy_ViPham!J:J, NhatKy_ViPham!E:E, "10_Trung", NhatKy_ViPham!F:F, B23, NhatKy_ViPham!C:C, "T12") - SUMIFS(NhatKy_ViPham!K:K, NhatKy_ViPham!E:E, "10_Trung", NhatKy_ViPham!F:F, B23, NhatKy_ViPham!C:C, "T12")</f>
        <v>100</v>
      </c>
      <c r="AD23" s="7">
        <f>100 + SUMIFS(NhatKy_ViPham!J:J, NhatKy_ViPham!E:E, "10_Trung", NhatKy_ViPham!F:F, B23, NhatKy_ViPham!C:C, "T13") - SUMIFS(NhatKy_ViPham!K:K, NhatKy_ViPham!E:E, "10_Trung", NhatKy_ViPham!F:F, B23, NhatKy_ViPham!C:C, "T13")</f>
        <v>100</v>
      </c>
      <c r="AE23" s="7">
        <f>100 + SUMIFS(NhatKy_ViPham!J:J, NhatKy_ViPham!E:E, "10_Trung", NhatKy_ViPham!F:F, B23, NhatKy_ViPham!C:C, "T14") - SUMIFS(NhatKy_ViPham!K:K, NhatKy_ViPham!E:E, "10_Trung", NhatKy_ViPham!F:F, B23, NhatKy_ViPham!C:C, "T14")</f>
        <v>100</v>
      </c>
      <c r="AF23" s="7">
        <f>100 + SUMIFS(NhatKy_ViPham!J:J, NhatKy_ViPham!E:E, "10_Trung", NhatKy_ViPham!F:F, B23, NhatKy_ViPham!C:C, "T15") - SUMIFS(NhatKy_ViPham!K:K, NhatKy_ViPham!E:E, "10_Trung", NhatKy_ViPham!F:F, B23, NhatKy_ViPham!C:C, "T15")</f>
        <v>100</v>
      </c>
      <c r="AG23" s="7">
        <f>100 + SUMIFS(NhatKy_ViPham!J:J, NhatKy_ViPham!E:E, "10_Trung", NhatKy_ViPham!F:F, B23, NhatKy_ViPham!C:C, "T16") - SUMIFS(NhatKy_ViPham!K:K, NhatKy_ViPham!E:E, "10_Trung", NhatKy_ViPham!F:F, B23, NhatKy_ViPham!C:C, "T16")</f>
        <v>100</v>
      </c>
      <c r="AH23" s="7">
        <f>100 + SUMIFS(NhatKy_ViPham!J:J, NhatKy_ViPham!E:E, "10_Trung", NhatKy_ViPham!F:F, B23, NhatKy_ViPham!C:C, "T17") - SUMIFS(NhatKy_ViPham!K:K, NhatKy_ViPham!E:E, "10_Trung", NhatKy_ViPham!F:F, B23, NhatKy_ViPham!C:C, "T17")</f>
        <v>100</v>
      </c>
      <c r="AI23" s="7">
        <f>100 + SUMIFS(NhatKy_ViPham!J:J, NhatKy_ViPham!E:E, "10_Trung", NhatKy_ViPham!F:F, B23, NhatKy_ViPham!C:C, "T18") - SUMIFS(NhatKy_ViPham!K:K, NhatKy_ViPham!E:E, "10_Trung", NhatKy_ViPham!F:F, B23, NhatKy_ViPham!C:C, "T18")</f>
        <v>100</v>
      </c>
      <c r="AJ23" s="7">
        <f>100 + SUMIFS(NhatKy_ViPham!J:J, NhatKy_ViPham!E:E, "10_Trung", NhatKy_ViPham!F:F, B23, NhatKy_ViPham!C:C, "T19") - SUMIFS(NhatKy_ViPham!K:K, NhatKy_ViPham!E:E, "10_Trung", NhatKy_ViPham!F:F, B23, NhatKy_ViPham!C:C, "T19")</f>
        <v>100</v>
      </c>
      <c r="AK23" s="7">
        <f>100 + SUMIFS(NhatKy_ViPham!J:J, NhatKy_ViPham!E:E, "10_Trung", NhatKy_ViPham!F:F, B23, NhatKy_ViPham!C:C, "T20") - SUMIFS(NhatKy_ViPham!K:K, NhatKy_ViPham!E:E, "10_Trung", NhatKy_ViPham!F:F, B23, NhatKy_ViPham!C:C, "T20")</f>
        <v>100</v>
      </c>
      <c r="AL23" s="7">
        <f>100 + SUMIFS(NhatKy_ViPham!J:J, NhatKy_ViPham!E:E, "10_Trung", NhatKy_ViPham!F:F, B23, NhatKy_ViPham!C:C, "T21") - SUMIFS(NhatKy_ViPham!K:K, NhatKy_ViPham!E:E, "10_Trung", NhatKy_ViPham!F:F, B23, NhatKy_ViPham!C:C, "T21")</f>
        <v>100</v>
      </c>
      <c r="AM23" s="7">
        <f>100 + SUMIFS(NhatKy_ViPham!J:J, NhatKy_ViPham!E:E, "10_Trung", NhatKy_ViPham!F:F, B23, NhatKy_ViPham!C:C, "T22") - SUMIFS(NhatKy_ViPham!K:K, NhatKy_ViPham!E:E, "10_Trung", NhatKy_ViPham!F:F, B23, NhatKy_ViPham!C:C, "T22")</f>
        <v>100</v>
      </c>
      <c r="AN23" s="7">
        <f>100 + SUMIFS(NhatKy_ViPham!J:J, NhatKy_ViPham!E:E, "10_Trung", NhatKy_ViPham!F:F, B23, NhatKy_ViPham!C:C, "T23") - SUMIFS(NhatKy_ViPham!K:K, NhatKy_ViPham!E:E, "10_Trung", NhatKy_ViPham!F:F, B23, NhatKy_ViPham!C:C, "T23")</f>
        <v>100</v>
      </c>
      <c r="AO23" s="7">
        <f>100 + SUMIFS(NhatKy_ViPham!J:J, NhatKy_ViPham!E:E, "10_Trung", NhatKy_ViPham!F:F, B23, NhatKy_ViPham!C:C, "T24") - SUMIFS(NhatKy_ViPham!K:K, NhatKy_ViPham!E:E, "10_Trung", NhatKy_ViPham!F:F, B23, NhatKy_ViPham!C:C, "T24")</f>
        <v>100</v>
      </c>
      <c r="AP23" s="7">
        <f>100 + SUMIFS(NhatKy_ViPham!J:J, NhatKy_ViPham!E:E, "10_Trung", NhatKy_ViPham!F:F, B23, NhatKy_ViPham!C:C, "T25") - SUMIFS(NhatKy_ViPham!K:K, NhatKy_ViPham!E:E, "10_Trung", NhatKy_ViPham!F:F, B23, NhatKy_ViPham!C:C, "T25")</f>
        <v>100</v>
      </c>
      <c r="AQ23" s="7">
        <f>100 + SUMIFS(NhatKy_ViPham!J:J, NhatKy_ViPham!E:E, "10_Trung", NhatKy_ViPham!F:F, B23, NhatKy_ViPham!C:C, "T26") - SUMIFS(NhatKy_ViPham!K:K, NhatKy_ViPham!E:E, "10_Trung", NhatKy_ViPham!F:F, B23, NhatKy_ViPham!C:C, "T26")</f>
        <v>100</v>
      </c>
      <c r="AR23" s="7">
        <f>100 + SUMIFS(NhatKy_ViPham!J:J, NhatKy_ViPham!E:E, "10_Trung", NhatKy_ViPham!F:F, B23, NhatKy_ViPham!C:C, "T27") - SUMIFS(NhatKy_ViPham!K:K, NhatKy_ViPham!E:E, "10_Trung", NhatKy_ViPham!F:F, B23, NhatKy_ViPham!C:C, "T27")</f>
        <v>100</v>
      </c>
      <c r="AS23" s="7">
        <f>100 + SUMIFS(NhatKy_ViPham!J:J, NhatKy_ViPham!E:E, "10_Trung", NhatKy_ViPham!F:F, B23, NhatKy_ViPham!C:C, "T28") - SUMIFS(NhatKy_ViPham!K:K, NhatKy_ViPham!E:E, "10_Trung", NhatKy_ViPham!F:F, B23, NhatKy_ViPham!C:C, "T28")</f>
        <v>100</v>
      </c>
      <c r="AT23" s="7">
        <f>100 + SUMIFS(NhatKy_ViPham!J:J, NhatKy_ViPham!E:E, "10_Trung", NhatKy_ViPham!F:F, B23, NhatKy_ViPham!C:C, "T29") - SUMIFS(NhatKy_ViPham!K:K, NhatKy_ViPham!E:E, "10_Trung", NhatKy_ViPham!F:F, B23, NhatKy_ViPham!C:C, "T29")</f>
        <v>100</v>
      </c>
      <c r="AU23" s="7">
        <f>100 + SUMIFS(NhatKy_ViPham!J:J, NhatKy_ViPham!E:E, "10_Trung", NhatKy_ViPham!F:F, B23, NhatKy_ViPham!C:C, "T30") - SUMIFS(NhatKy_ViPham!K:K, NhatKy_ViPham!E:E, "10_Trung", NhatKy_ViPham!F:F, B23, NhatKy_ViPham!C:C, "T30")</f>
        <v>100</v>
      </c>
      <c r="AV23" s="7">
        <f>100 + SUMIFS(NhatKy_ViPham!J:J, NhatKy_ViPham!E:E, "10_Trung", NhatKy_ViPham!F:F, B23, NhatKy_ViPham!C:C, "T31") - SUMIFS(NhatKy_ViPham!K:K, NhatKy_ViPham!E:E, "10_Trung", NhatKy_ViPham!F:F, B23, NhatKy_ViPham!C:C, "T31")</f>
        <v>100</v>
      </c>
      <c r="AW23" s="7">
        <f>100 + SUMIFS(NhatKy_ViPham!J:J, NhatKy_ViPham!E:E, "10_Trung", NhatKy_ViPham!F:F, B23, NhatKy_ViPham!C:C, "T32") - SUMIFS(NhatKy_ViPham!K:K, NhatKy_ViPham!E:E, "10_Trung", NhatKy_ViPham!F:F, B23, NhatKy_ViPham!C:C, "T32")</f>
        <v>100</v>
      </c>
      <c r="AX23" s="7">
        <f>100 + SUMIFS(NhatKy_ViPham!J:J, NhatKy_ViPham!E:E, "10_Trung", NhatKy_ViPham!F:F, B23, NhatKy_ViPham!C:C, "T33") - SUMIFS(NhatKy_ViPham!K:K, NhatKy_ViPham!E:E, "10_Trung", NhatKy_ViPham!F:F, B23, NhatKy_ViPham!C:C, "T33")</f>
        <v>100</v>
      </c>
      <c r="AY23" s="7">
        <f>100 + SUMIFS(NhatKy_ViPham!J:J, NhatKy_ViPham!E:E, "10_Trung", NhatKy_ViPham!F:F, B23, NhatKy_ViPham!C:C, "T34") - SUMIFS(NhatKy_ViPham!K:K, NhatKy_ViPham!E:E, "10_Trung", NhatKy_ViPham!F:F, B23, NhatKy_ViPham!C:C, "T34")</f>
        <v>100</v>
      </c>
      <c r="AZ23" s="7">
        <f>100 + SUMIFS(NhatKy_ViPham!J:J, NhatKy_ViPham!E:E, "10_Trung", NhatKy_ViPham!F:F, B23, NhatKy_ViPham!C:C, "T35") - SUMIFS(NhatKy_ViPham!K:K, NhatKy_ViPham!E:E, "10_Trung", NhatKy_ViPham!F:F, B23, NhatKy_ViPham!C:C, "T35")</f>
        <v>100</v>
      </c>
      <c r="BA23" s="12">
        <f t="shared" si="0"/>
        <v>100</v>
      </c>
      <c r="BB23" s="11" t="s">
        <v>430</v>
      </c>
      <c r="BC23" s="14" t="str">
        <f t="shared" si="1"/>
        <v>Tốt</v>
      </c>
      <c r="BD23" s="10" t="str">
        <f t="shared" si="2"/>
        <v>🟢 BÌNH THƯỜNG</v>
      </c>
    </row>
    <row r="24" spans="1:56" x14ac:dyDescent="0.25">
      <c r="A24" s="5">
        <v>16</v>
      </c>
      <c r="B24" s="15" t="s">
        <v>1269</v>
      </c>
      <c r="C24" s="5" t="s">
        <v>483</v>
      </c>
      <c r="D24" s="5" t="s">
        <v>429</v>
      </c>
      <c r="E24" s="11" t="s">
        <v>430</v>
      </c>
      <c r="F24" s="6">
        <f>SUMIFS(NhatKy_ViPham!K:K, NhatKy_ViPham!E:E, "10_Trung", NhatKy_ViPham!F:F, B24, NhatKy_ViPham!H:H, "L01")</f>
        <v>0</v>
      </c>
      <c r="G24" s="6">
        <f>SUMIFS(NhatKy_ViPham!K:K, NhatKy_ViPham!E:E, "10_Trung", NhatKy_ViPham!F:F, B24, NhatKy_ViPham!H:H, "L02")</f>
        <v>0</v>
      </c>
      <c r="H24" s="6">
        <f>SUMIFS(NhatKy_ViPham!K:K, NhatKy_ViPham!E:E, "10_Trung", NhatKy_ViPham!F:F, B24, NhatKy_ViPham!H:H, "L03")</f>
        <v>0</v>
      </c>
      <c r="I24" s="6">
        <f>SUMIFS(NhatKy_ViPham!K:K, NhatKy_ViPham!E:E, "10_Trung", NhatKy_ViPham!F:F, B24, NhatKy_ViPham!H:H, "L04")</f>
        <v>0</v>
      </c>
      <c r="J24" s="6">
        <f>SUMIFS(NhatKy_ViPham!K:K, NhatKy_ViPham!E:E, "10_Trung", NhatKy_ViPham!F:F, B24, NhatKy_ViPham!H:H, "L05")</f>
        <v>0</v>
      </c>
      <c r="K24" s="6">
        <f>SUMIFS(NhatKy_ViPham!K:K, NhatKy_ViPham!E:E, "10_Trung", NhatKy_ViPham!F:F, B24, NhatKy_ViPham!H:H, "L06")</f>
        <v>0</v>
      </c>
      <c r="L24" s="6">
        <f>SUMIFS(NhatKy_ViPham!K:K, NhatKy_ViPham!E:E, "10_Trung", NhatKy_ViPham!F:F, B24, NhatKy_ViPham!H:H, "L07")</f>
        <v>0</v>
      </c>
      <c r="M24" s="6">
        <f>SUMIFS(NhatKy_ViPham!K:K, NhatKy_ViPham!E:E, "10_Trung", NhatKy_ViPham!F:F, B24, NhatKy_ViPham!H:H, "L08")</f>
        <v>0</v>
      </c>
      <c r="N24" s="6">
        <f>SUMIFS(NhatKy_ViPham!K:K, NhatKy_ViPham!E:E, "10_Trung", NhatKy_ViPham!F:F, B24, NhatKy_ViPham!H:H, "L09")</f>
        <v>0</v>
      </c>
      <c r="O24" s="6">
        <f>SUMIFS(NhatKy_ViPham!K:K, NhatKy_ViPham!E:E, "10_Trung", NhatKy_ViPham!F:F, B24, NhatKy_ViPham!H:H, "L10")</f>
        <v>0</v>
      </c>
      <c r="P24" s="12">
        <f>SUMIFS(NhatKy_ViPham!J:J, NhatKy_ViPham!E:E, "10_Trung", NhatKy_ViPham!F:F, B24)</f>
        <v>0</v>
      </c>
      <c r="Q24" s="13">
        <f>SUMIFS(NhatKy_ViPham!K:K, NhatKy_ViPham!E:E, "10_Trung", NhatKy_ViPham!F:F, B24)</f>
        <v>0</v>
      </c>
      <c r="R24" s="6">
        <f>100 + SUMIFS(NhatKy_ViPham!J:J, NhatKy_ViPham!E:E, "10_Trung", NhatKy_ViPham!F:F, B24, NhatKy_ViPham!C:C, "T1") - SUMIFS(NhatKy_ViPham!K:K, NhatKy_ViPham!E:E, "10_Trung", NhatKy_ViPham!F:F, B24, NhatKy_ViPham!C:C, "T1")</f>
        <v>100</v>
      </c>
      <c r="S24" s="6">
        <f>100 + SUMIFS(NhatKy_ViPham!J:J, NhatKy_ViPham!E:E, "10_Trung", NhatKy_ViPham!F:F, B24, NhatKy_ViPham!C:C, "T2") - SUMIFS(NhatKy_ViPham!K:K, NhatKy_ViPham!E:E, "10_Trung", NhatKy_ViPham!F:F, B24, NhatKy_ViPham!C:C, "T2")</f>
        <v>100</v>
      </c>
      <c r="T24" s="6">
        <f>100 + SUMIFS(NhatKy_ViPham!J:J, NhatKy_ViPham!E:E, "10_Trung", NhatKy_ViPham!F:F, B24, NhatKy_ViPham!C:C, "T3") - SUMIFS(NhatKy_ViPham!K:K, NhatKy_ViPham!E:E, "10_Trung", NhatKy_ViPham!F:F, B24, NhatKy_ViPham!C:C, "T3")</f>
        <v>100</v>
      </c>
      <c r="U24" s="6">
        <f>100 + SUMIFS(NhatKy_ViPham!J:J, NhatKy_ViPham!E:E, "10_Trung", NhatKy_ViPham!F:F, B24, NhatKy_ViPham!C:C, "T4") - SUMIFS(NhatKy_ViPham!K:K, NhatKy_ViPham!E:E, "10_Trung", NhatKy_ViPham!F:F, B24, NhatKy_ViPham!C:C, "T4")</f>
        <v>100</v>
      </c>
      <c r="V24" s="6">
        <f>100 + SUMIFS(NhatKy_ViPham!J:J, NhatKy_ViPham!E:E, "10_Trung", NhatKy_ViPham!F:F, B24, NhatKy_ViPham!C:C, "T5") - SUMIFS(NhatKy_ViPham!K:K, NhatKy_ViPham!E:E, "10_Trung", NhatKy_ViPham!F:F, B24, NhatKy_ViPham!C:C, "T5")</f>
        <v>100</v>
      </c>
      <c r="W24" s="6">
        <f>100 + SUMIFS(NhatKy_ViPham!J:J, NhatKy_ViPham!E:E, "10_Trung", NhatKy_ViPham!F:F, B24, NhatKy_ViPham!C:C, "T6") - SUMIFS(NhatKy_ViPham!K:K, NhatKy_ViPham!E:E, "10_Trung", NhatKy_ViPham!F:F, B24, NhatKy_ViPham!C:C, "T6")</f>
        <v>100</v>
      </c>
      <c r="X24" s="6">
        <f>100 + SUMIFS(NhatKy_ViPham!J:J, NhatKy_ViPham!E:E, "10_Trung", NhatKy_ViPham!F:F, B24, NhatKy_ViPham!C:C, "T7") - SUMIFS(NhatKy_ViPham!K:K, NhatKy_ViPham!E:E, "10_Trung", NhatKy_ViPham!F:F, B24, NhatKy_ViPham!C:C, "T7")</f>
        <v>100</v>
      </c>
      <c r="Y24" s="6">
        <f>100 + SUMIFS(NhatKy_ViPham!J:J, NhatKy_ViPham!E:E, "10_Trung", NhatKy_ViPham!F:F, B24, NhatKy_ViPham!C:C, "T8") - SUMIFS(NhatKy_ViPham!K:K, NhatKy_ViPham!E:E, "10_Trung", NhatKy_ViPham!F:F, B24, NhatKy_ViPham!C:C, "T8")</f>
        <v>100</v>
      </c>
      <c r="Z24" s="6">
        <f>100 + SUMIFS(NhatKy_ViPham!J:J, NhatKy_ViPham!E:E, "10_Trung", NhatKy_ViPham!F:F, B24, NhatKy_ViPham!C:C, "T9") - SUMIFS(NhatKy_ViPham!K:K, NhatKy_ViPham!E:E, "10_Trung", NhatKy_ViPham!F:F, B24, NhatKy_ViPham!C:C, "T9")</f>
        <v>100</v>
      </c>
      <c r="AA24" s="6">
        <f>100 + SUMIFS(NhatKy_ViPham!J:J, NhatKy_ViPham!E:E, "10_Trung", NhatKy_ViPham!F:F, B24, NhatKy_ViPham!C:C, "T10") - SUMIFS(NhatKy_ViPham!K:K, NhatKy_ViPham!E:E, "10_Trung", NhatKy_ViPham!F:F, B24, NhatKy_ViPham!C:C, "T10")</f>
        <v>100</v>
      </c>
      <c r="AB24" s="6">
        <f>100 + SUMIFS(NhatKy_ViPham!J:J, NhatKy_ViPham!E:E, "10_Trung", NhatKy_ViPham!F:F, B24, NhatKy_ViPham!C:C, "T11") - SUMIFS(NhatKy_ViPham!K:K, NhatKy_ViPham!E:E, "10_Trung", NhatKy_ViPham!F:F, B24, NhatKy_ViPham!C:C, "T11")</f>
        <v>100</v>
      </c>
      <c r="AC24" s="6">
        <f>100 + SUMIFS(NhatKy_ViPham!J:J, NhatKy_ViPham!E:E, "10_Trung", NhatKy_ViPham!F:F, B24, NhatKy_ViPham!C:C, "T12") - SUMIFS(NhatKy_ViPham!K:K, NhatKy_ViPham!E:E, "10_Trung", NhatKy_ViPham!F:F, B24, NhatKy_ViPham!C:C, "T12")</f>
        <v>100</v>
      </c>
      <c r="AD24" s="6">
        <f>100 + SUMIFS(NhatKy_ViPham!J:J, NhatKy_ViPham!E:E, "10_Trung", NhatKy_ViPham!F:F, B24, NhatKy_ViPham!C:C, "T13") - SUMIFS(NhatKy_ViPham!K:K, NhatKy_ViPham!E:E, "10_Trung", NhatKy_ViPham!F:F, B24, NhatKy_ViPham!C:C, "T13")</f>
        <v>100</v>
      </c>
      <c r="AE24" s="6">
        <f>100 + SUMIFS(NhatKy_ViPham!J:J, NhatKy_ViPham!E:E, "10_Trung", NhatKy_ViPham!F:F, B24, NhatKy_ViPham!C:C, "T14") - SUMIFS(NhatKy_ViPham!K:K, NhatKy_ViPham!E:E, "10_Trung", NhatKy_ViPham!F:F, B24, NhatKy_ViPham!C:C, "T14")</f>
        <v>100</v>
      </c>
      <c r="AF24" s="6">
        <f>100 + SUMIFS(NhatKy_ViPham!J:J, NhatKy_ViPham!E:E, "10_Trung", NhatKy_ViPham!F:F, B24, NhatKy_ViPham!C:C, "T15") - SUMIFS(NhatKy_ViPham!K:K, NhatKy_ViPham!E:E, "10_Trung", NhatKy_ViPham!F:F, B24, NhatKy_ViPham!C:C, "T15")</f>
        <v>100</v>
      </c>
      <c r="AG24" s="6">
        <f>100 + SUMIFS(NhatKy_ViPham!J:J, NhatKy_ViPham!E:E, "10_Trung", NhatKy_ViPham!F:F, B24, NhatKy_ViPham!C:C, "T16") - SUMIFS(NhatKy_ViPham!K:K, NhatKy_ViPham!E:E, "10_Trung", NhatKy_ViPham!F:F, B24, NhatKy_ViPham!C:C, "T16")</f>
        <v>100</v>
      </c>
      <c r="AH24" s="6">
        <f>100 + SUMIFS(NhatKy_ViPham!J:J, NhatKy_ViPham!E:E, "10_Trung", NhatKy_ViPham!F:F, B24, NhatKy_ViPham!C:C, "T17") - SUMIFS(NhatKy_ViPham!K:K, NhatKy_ViPham!E:E, "10_Trung", NhatKy_ViPham!F:F, B24, NhatKy_ViPham!C:C, "T17")</f>
        <v>100</v>
      </c>
      <c r="AI24" s="6">
        <f>100 + SUMIFS(NhatKy_ViPham!J:J, NhatKy_ViPham!E:E, "10_Trung", NhatKy_ViPham!F:F, B24, NhatKy_ViPham!C:C, "T18") - SUMIFS(NhatKy_ViPham!K:K, NhatKy_ViPham!E:E, "10_Trung", NhatKy_ViPham!F:F, B24, NhatKy_ViPham!C:C, "T18")</f>
        <v>100</v>
      </c>
      <c r="AJ24" s="6">
        <f>100 + SUMIFS(NhatKy_ViPham!J:J, NhatKy_ViPham!E:E, "10_Trung", NhatKy_ViPham!F:F, B24, NhatKy_ViPham!C:C, "T19") - SUMIFS(NhatKy_ViPham!K:K, NhatKy_ViPham!E:E, "10_Trung", NhatKy_ViPham!F:F, B24, NhatKy_ViPham!C:C, "T19")</f>
        <v>100</v>
      </c>
      <c r="AK24" s="6">
        <f>100 + SUMIFS(NhatKy_ViPham!J:J, NhatKy_ViPham!E:E, "10_Trung", NhatKy_ViPham!F:F, B24, NhatKy_ViPham!C:C, "T20") - SUMIFS(NhatKy_ViPham!K:K, NhatKy_ViPham!E:E, "10_Trung", NhatKy_ViPham!F:F, B24, NhatKy_ViPham!C:C, "T20")</f>
        <v>100</v>
      </c>
      <c r="AL24" s="6">
        <f>100 + SUMIFS(NhatKy_ViPham!J:J, NhatKy_ViPham!E:E, "10_Trung", NhatKy_ViPham!F:F, B24, NhatKy_ViPham!C:C, "T21") - SUMIFS(NhatKy_ViPham!K:K, NhatKy_ViPham!E:E, "10_Trung", NhatKy_ViPham!F:F, B24, NhatKy_ViPham!C:C, "T21")</f>
        <v>100</v>
      </c>
      <c r="AM24" s="6">
        <f>100 + SUMIFS(NhatKy_ViPham!J:J, NhatKy_ViPham!E:E, "10_Trung", NhatKy_ViPham!F:F, B24, NhatKy_ViPham!C:C, "T22") - SUMIFS(NhatKy_ViPham!K:K, NhatKy_ViPham!E:E, "10_Trung", NhatKy_ViPham!F:F, B24, NhatKy_ViPham!C:C, "T22")</f>
        <v>100</v>
      </c>
      <c r="AN24" s="6">
        <f>100 + SUMIFS(NhatKy_ViPham!J:J, NhatKy_ViPham!E:E, "10_Trung", NhatKy_ViPham!F:F, B24, NhatKy_ViPham!C:C, "T23") - SUMIFS(NhatKy_ViPham!K:K, NhatKy_ViPham!E:E, "10_Trung", NhatKy_ViPham!F:F, B24, NhatKy_ViPham!C:C, "T23")</f>
        <v>100</v>
      </c>
      <c r="AO24" s="6">
        <f>100 + SUMIFS(NhatKy_ViPham!J:J, NhatKy_ViPham!E:E, "10_Trung", NhatKy_ViPham!F:F, B24, NhatKy_ViPham!C:C, "T24") - SUMIFS(NhatKy_ViPham!K:K, NhatKy_ViPham!E:E, "10_Trung", NhatKy_ViPham!F:F, B24, NhatKy_ViPham!C:C, "T24")</f>
        <v>100</v>
      </c>
      <c r="AP24" s="6">
        <f>100 + SUMIFS(NhatKy_ViPham!J:J, NhatKy_ViPham!E:E, "10_Trung", NhatKy_ViPham!F:F, B24, NhatKy_ViPham!C:C, "T25") - SUMIFS(NhatKy_ViPham!K:K, NhatKy_ViPham!E:E, "10_Trung", NhatKy_ViPham!F:F, B24, NhatKy_ViPham!C:C, "T25")</f>
        <v>100</v>
      </c>
      <c r="AQ24" s="6">
        <f>100 + SUMIFS(NhatKy_ViPham!J:J, NhatKy_ViPham!E:E, "10_Trung", NhatKy_ViPham!F:F, B24, NhatKy_ViPham!C:C, "T26") - SUMIFS(NhatKy_ViPham!K:K, NhatKy_ViPham!E:E, "10_Trung", NhatKy_ViPham!F:F, B24, NhatKy_ViPham!C:C, "T26")</f>
        <v>100</v>
      </c>
      <c r="AR24" s="6">
        <f>100 + SUMIFS(NhatKy_ViPham!J:J, NhatKy_ViPham!E:E, "10_Trung", NhatKy_ViPham!F:F, B24, NhatKy_ViPham!C:C, "T27") - SUMIFS(NhatKy_ViPham!K:K, NhatKy_ViPham!E:E, "10_Trung", NhatKy_ViPham!F:F, B24, NhatKy_ViPham!C:C, "T27")</f>
        <v>100</v>
      </c>
      <c r="AS24" s="6">
        <f>100 + SUMIFS(NhatKy_ViPham!J:J, NhatKy_ViPham!E:E, "10_Trung", NhatKy_ViPham!F:F, B24, NhatKy_ViPham!C:C, "T28") - SUMIFS(NhatKy_ViPham!K:K, NhatKy_ViPham!E:E, "10_Trung", NhatKy_ViPham!F:F, B24, NhatKy_ViPham!C:C, "T28")</f>
        <v>100</v>
      </c>
      <c r="AT24" s="6">
        <f>100 + SUMIFS(NhatKy_ViPham!J:J, NhatKy_ViPham!E:E, "10_Trung", NhatKy_ViPham!F:F, B24, NhatKy_ViPham!C:C, "T29") - SUMIFS(NhatKy_ViPham!K:K, NhatKy_ViPham!E:E, "10_Trung", NhatKy_ViPham!F:F, B24, NhatKy_ViPham!C:C, "T29")</f>
        <v>100</v>
      </c>
      <c r="AU24" s="6">
        <f>100 + SUMIFS(NhatKy_ViPham!J:J, NhatKy_ViPham!E:E, "10_Trung", NhatKy_ViPham!F:F, B24, NhatKy_ViPham!C:C, "T30") - SUMIFS(NhatKy_ViPham!K:K, NhatKy_ViPham!E:E, "10_Trung", NhatKy_ViPham!F:F, B24, NhatKy_ViPham!C:C, "T30")</f>
        <v>100</v>
      </c>
      <c r="AV24" s="6">
        <f>100 + SUMIFS(NhatKy_ViPham!J:J, NhatKy_ViPham!E:E, "10_Trung", NhatKy_ViPham!F:F, B24, NhatKy_ViPham!C:C, "T31") - SUMIFS(NhatKy_ViPham!K:K, NhatKy_ViPham!E:E, "10_Trung", NhatKy_ViPham!F:F, B24, NhatKy_ViPham!C:C, "T31")</f>
        <v>100</v>
      </c>
      <c r="AW24" s="6">
        <f>100 + SUMIFS(NhatKy_ViPham!J:J, NhatKy_ViPham!E:E, "10_Trung", NhatKy_ViPham!F:F, B24, NhatKy_ViPham!C:C, "T32") - SUMIFS(NhatKy_ViPham!K:K, NhatKy_ViPham!E:E, "10_Trung", NhatKy_ViPham!F:F, B24, NhatKy_ViPham!C:C, "T32")</f>
        <v>100</v>
      </c>
      <c r="AX24" s="6">
        <f>100 + SUMIFS(NhatKy_ViPham!J:J, NhatKy_ViPham!E:E, "10_Trung", NhatKy_ViPham!F:F, B24, NhatKy_ViPham!C:C, "T33") - SUMIFS(NhatKy_ViPham!K:K, NhatKy_ViPham!E:E, "10_Trung", NhatKy_ViPham!F:F, B24, NhatKy_ViPham!C:C, "T33")</f>
        <v>100</v>
      </c>
      <c r="AY24" s="6">
        <f>100 + SUMIFS(NhatKy_ViPham!J:J, NhatKy_ViPham!E:E, "10_Trung", NhatKy_ViPham!F:F, B24, NhatKy_ViPham!C:C, "T34") - SUMIFS(NhatKy_ViPham!K:K, NhatKy_ViPham!E:E, "10_Trung", NhatKy_ViPham!F:F, B24, NhatKy_ViPham!C:C, "T34")</f>
        <v>100</v>
      </c>
      <c r="AZ24" s="6">
        <f>100 + SUMIFS(NhatKy_ViPham!J:J, NhatKy_ViPham!E:E, "10_Trung", NhatKy_ViPham!F:F, B24, NhatKy_ViPham!C:C, "T35") - SUMIFS(NhatKy_ViPham!K:K, NhatKy_ViPham!E:E, "10_Trung", NhatKy_ViPham!F:F, B24, NhatKy_ViPham!C:C, "T35")</f>
        <v>100</v>
      </c>
      <c r="BA24" s="12">
        <f t="shared" si="0"/>
        <v>100</v>
      </c>
      <c r="BB24" s="11" t="s">
        <v>430</v>
      </c>
      <c r="BC24" s="16" t="str">
        <f t="shared" si="1"/>
        <v>Tốt</v>
      </c>
      <c r="BD24" s="15" t="str">
        <f t="shared" si="2"/>
        <v>🟢 BÌNH THƯỜNG</v>
      </c>
    </row>
    <row r="25" spans="1:56" x14ac:dyDescent="0.25">
      <c r="A25" s="4">
        <v>17</v>
      </c>
      <c r="B25" s="10" t="s">
        <v>1270</v>
      </c>
      <c r="C25" s="4" t="s">
        <v>603</v>
      </c>
      <c r="D25" s="4" t="s">
        <v>435</v>
      </c>
      <c r="E25" s="11" t="s">
        <v>430</v>
      </c>
      <c r="F25" s="7">
        <f>SUMIFS(NhatKy_ViPham!K:K, NhatKy_ViPham!E:E, "10_Trung", NhatKy_ViPham!F:F, B25, NhatKy_ViPham!H:H, "L01")</f>
        <v>0</v>
      </c>
      <c r="G25" s="7">
        <f>SUMIFS(NhatKy_ViPham!K:K, NhatKy_ViPham!E:E, "10_Trung", NhatKy_ViPham!F:F, B25, NhatKy_ViPham!H:H, "L02")</f>
        <v>0</v>
      </c>
      <c r="H25" s="7">
        <f>SUMIFS(NhatKy_ViPham!K:K, NhatKy_ViPham!E:E, "10_Trung", NhatKy_ViPham!F:F, B25, NhatKy_ViPham!H:H, "L03")</f>
        <v>0</v>
      </c>
      <c r="I25" s="7">
        <f>SUMIFS(NhatKy_ViPham!K:K, NhatKy_ViPham!E:E, "10_Trung", NhatKy_ViPham!F:F, B25, NhatKy_ViPham!H:H, "L04")</f>
        <v>0</v>
      </c>
      <c r="J25" s="7">
        <f>SUMIFS(NhatKy_ViPham!K:K, NhatKy_ViPham!E:E, "10_Trung", NhatKy_ViPham!F:F, B25, NhatKy_ViPham!H:H, "L05")</f>
        <v>0</v>
      </c>
      <c r="K25" s="7">
        <f>SUMIFS(NhatKy_ViPham!K:K, NhatKy_ViPham!E:E, "10_Trung", NhatKy_ViPham!F:F, B25, NhatKy_ViPham!H:H, "L06")</f>
        <v>0</v>
      </c>
      <c r="L25" s="7">
        <f>SUMIFS(NhatKy_ViPham!K:K, NhatKy_ViPham!E:E, "10_Trung", NhatKy_ViPham!F:F, B25, NhatKy_ViPham!H:H, "L07")</f>
        <v>0</v>
      </c>
      <c r="M25" s="7">
        <f>SUMIFS(NhatKy_ViPham!K:K, NhatKy_ViPham!E:E, "10_Trung", NhatKy_ViPham!F:F, B25, NhatKy_ViPham!H:H, "L08")</f>
        <v>0</v>
      </c>
      <c r="N25" s="7">
        <f>SUMIFS(NhatKy_ViPham!K:K, NhatKy_ViPham!E:E, "10_Trung", NhatKy_ViPham!F:F, B25, NhatKy_ViPham!H:H, "L09")</f>
        <v>0</v>
      </c>
      <c r="O25" s="7">
        <f>SUMIFS(NhatKy_ViPham!K:K, NhatKy_ViPham!E:E, "10_Trung", NhatKy_ViPham!F:F, B25, NhatKy_ViPham!H:H, "L10")</f>
        <v>0</v>
      </c>
      <c r="P25" s="12">
        <f>SUMIFS(NhatKy_ViPham!J:J, NhatKy_ViPham!E:E, "10_Trung", NhatKy_ViPham!F:F, B25)</f>
        <v>0</v>
      </c>
      <c r="Q25" s="13">
        <f>SUMIFS(NhatKy_ViPham!K:K, NhatKy_ViPham!E:E, "10_Trung", NhatKy_ViPham!F:F, B25)</f>
        <v>0</v>
      </c>
      <c r="R25" s="7">
        <f>100 + SUMIFS(NhatKy_ViPham!J:J, NhatKy_ViPham!E:E, "10_Trung", NhatKy_ViPham!F:F, B25, NhatKy_ViPham!C:C, "T1") - SUMIFS(NhatKy_ViPham!K:K, NhatKy_ViPham!E:E, "10_Trung", NhatKy_ViPham!F:F, B25, NhatKy_ViPham!C:C, "T1")</f>
        <v>100</v>
      </c>
      <c r="S25" s="7">
        <f>100 + SUMIFS(NhatKy_ViPham!J:J, NhatKy_ViPham!E:E, "10_Trung", NhatKy_ViPham!F:F, B25, NhatKy_ViPham!C:C, "T2") - SUMIFS(NhatKy_ViPham!K:K, NhatKy_ViPham!E:E, "10_Trung", NhatKy_ViPham!F:F, B25, NhatKy_ViPham!C:C, "T2")</f>
        <v>100</v>
      </c>
      <c r="T25" s="7">
        <f>100 + SUMIFS(NhatKy_ViPham!J:J, NhatKy_ViPham!E:E, "10_Trung", NhatKy_ViPham!F:F, B25, NhatKy_ViPham!C:C, "T3") - SUMIFS(NhatKy_ViPham!K:K, NhatKy_ViPham!E:E, "10_Trung", NhatKy_ViPham!F:F, B25, NhatKy_ViPham!C:C, "T3")</f>
        <v>100</v>
      </c>
      <c r="U25" s="7">
        <f>100 + SUMIFS(NhatKy_ViPham!J:J, NhatKy_ViPham!E:E, "10_Trung", NhatKy_ViPham!F:F, B25, NhatKy_ViPham!C:C, "T4") - SUMIFS(NhatKy_ViPham!K:K, NhatKy_ViPham!E:E, "10_Trung", NhatKy_ViPham!F:F, B25, NhatKy_ViPham!C:C, "T4")</f>
        <v>100</v>
      </c>
      <c r="V25" s="7">
        <f>100 + SUMIFS(NhatKy_ViPham!J:J, NhatKy_ViPham!E:E, "10_Trung", NhatKy_ViPham!F:F, B25, NhatKy_ViPham!C:C, "T5") - SUMIFS(NhatKy_ViPham!K:K, NhatKy_ViPham!E:E, "10_Trung", NhatKy_ViPham!F:F, B25, NhatKy_ViPham!C:C, "T5")</f>
        <v>100</v>
      </c>
      <c r="W25" s="7">
        <f>100 + SUMIFS(NhatKy_ViPham!J:J, NhatKy_ViPham!E:E, "10_Trung", NhatKy_ViPham!F:F, B25, NhatKy_ViPham!C:C, "T6") - SUMIFS(NhatKy_ViPham!K:K, NhatKy_ViPham!E:E, "10_Trung", NhatKy_ViPham!F:F, B25, NhatKy_ViPham!C:C, "T6")</f>
        <v>100</v>
      </c>
      <c r="X25" s="7">
        <f>100 + SUMIFS(NhatKy_ViPham!J:J, NhatKy_ViPham!E:E, "10_Trung", NhatKy_ViPham!F:F, B25, NhatKy_ViPham!C:C, "T7") - SUMIFS(NhatKy_ViPham!K:K, NhatKy_ViPham!E:E, "10_Trung", NhatKy_ViPham!F:F, B25, NhatKy_ViPham!C:C, "T7")</f>
        <v>100</v>
      </c>
      <c r="Y25" s="7">
        <f>100 + SUMIFS(NhatKy_ViPham!J:J, NhatKy_ViPham!E:E, "10_Trung", NhatKy_ViPham!F:F, B25, NhatKy_ViPham!C:C, "T8") - SUMIFS(NhatKy_ViPham!K:K, NhatKy_ViPham!E:E, "10_Trung", NhatKy_ViPham!F:F, B25, NhatKy_ViPham!C:C, "T8")</f>
        <v>100</v>
      </c>
      <c r="Z25" s="7">
        <f>100 + SUMIFS(NhatKy_ViPham!J:J, NhatKy_ViPham!E:E, "10_Trung", NhatKy_ViPham!F:F, B25, NhatKy_ViPham!C:C, "T9") - SUMIFS(NhatKy_ViPham!K:K, NhatKy_ViPham!E:E, "10_Trung", NhatKy_ViPham!F:F, B25, NhatKy_ViPham!C:C, "T9")</f>
        <v>100</v>
      </c>
      <c r="AA25" s="7">
        <f>100 + SUMIFS(NhatKy_ViPham!J:J, NhatKy_ViPham!E:E, "10_Trung", NhatKy_ViPham!F:F, B25, NhatKy_ViPham!C:C, "T10") - SUMIFS(NhatKy_ViPham!K:K, NhatKy_ViPham!E:E, "10_Trung", NhatKy_ViPham!F:F, B25, NhatKy_ViPham!C:C, "T10")</f>
        <v>100</v>
      </c>
      <c r="AB25" s="7">
        <f>100 + SUMIFS(NhatKy_ViPham!J:J, NhatKy_ViPham!E:E, "10_Trung", NhatKy_ViPham!F:F, B25, NhatKy_ViPham!C:C, "T11") - SUMIFS(NhatKy_ViPham!K:K, NhatKy_ViPham!E:E, "10_Trung", NhatKy_ViPham!F:F, B25, NhatKy_ViPham!C:C, "T11")</f>
        <v>100</v>
      </c>
      <c r="AC25" s="7">
        <f>100 + SUMIFS(NhatKy_ViPham!J:J, NhatKy_ViPham!E:E, "10_Trung", NhatKy_ViPham!F:F, B25, NhatKy_ViPham!C:C, "T12") - SUMIFS(NhatKy_ViPham!K:K, NhatKy_ViPham!E:E, "10_Trung", NhatKy_ViPham!F:F, B25, NhatKy_ViPham!C:C, "T12")</f>
        <v>100</v>
      </c>
      <c r="AD25" s="7">
        <f>100 + SUMIFS(NhatKy_ViPham!J:J, NhatKy_ViPham!E:E, "10_Trung", NhatKy_ViPham!F:F, B25, NhatKy_ViPham!C:C, "T13") - SUMIFS(NhatKy_ViPham!K:K, NhatKy_ViPham!E:E, "10_Trung", NhatKy_ViPham!F:F, B25, NhatKy_ViPham!C:C, "T13")</f>
        <v>100</v>
      </c>
      <c r="AE25" s="7">
        <f>100 + SUMIFS(NhatKy_ViPham!J:J, NhatKy_ViPham!E:E, "10_Trung", NhatKy_ViPham!F:F, B25, NhatKy_ViPham!C:C, "T14") - SUMIFS(NhatKy_ViPham!K:K, NhatKy_ViPham!E:E, "10_Trung", NhatKy_ViPham!F:F, B25, NhatKy_ViPham!C:C, "T14")</f>
        <v>100</v>
      </c>
      <c r="AF25" s="7">
        <f>100 + SUMIFS(NhatKy_ViPham!J:J, NhatKy_ViPham!E:E, "10_Trung", NhatKy_ViPham!F:F, B25, NhatKy_ViPham!C:C, "T15") - SUMIFS(NhatKy_ViPham!K:K, NhatKy_ViPham!E:E, "10_Trung", NhatKy_ViPham!F:F, B25, NhatKy_ViPham!C:C, "T15")</f>
        <v>100</v>
      </c>
      <c r="AG25" s="7">
        <f>100 + SUMIFS(NhatKy_ViPham!J:J, NhatKy_ViPham!E:E, "10_Trung", NhatKy_ViPham!F:F, B25, NhatKy_ViPham!C:C, "T16") - SUMIFS(NhatKy_ViPham!K:K, NhatKy_ViPham!E:E, "10_Trung", NhatKy_ViPham!F:F, B25, NhatKy_ViPham!C:C, "T16")</f>
        <v>100</v>
      </c>
      <c r="AH25" s="7">
        <f>100 + SUMIFS(NhatKy_ViPham!J:J, NhatKy_ViPham!E:E, "10_Trung", NhatKy_ViPham!F:F, B25, NhatKy_ViPham!C:C, "T17") - SUMIFS(NhatKy_ViPham!K:K, NhatKy_ViPham!E:E, "10_Trung", NhatKy_ViPham!F:F, B25, NhatKy_ViPham!C:C, "T17")</f>
        <v>100</v>
      </c>
      <c r="AI25" s="7">
        <f>100 + SUMIFS(NhatKy_ViPham!J:J, NhatKy_ViPham!E:E, "10_Trung", NhatKy_ViPham!F:F, B25, NhatKy_ViPham!C:C, "T18") - SUMIFS(NhatKy_ViPham!K:K, NhatKy_ViPham!E:E, "10_Trung", NhatKy_ViPham!F:F, B25, NhatKy_ViPham!C:C, "T18")</f>
        <v>100</v>
      </c>
      <c r="AJ25" s="7">
        <f>100 + SUMIFS(NhatKy_ViPham!J:J, NhatKy_ViPham!E:E, "10_Trung", NhatKy_ViPham!F:F, B25, NhatKy_ViPham!C:C, "T19") - SUMIFS(NhatKy_ViPham!K:K, NhatKy_ViPham!E:E, "10_Trung", NhatKy_ViPham!F:F, B25, NhatKy_ViPham!C:C, "T19")</f>
        <v>100</v>
      </c>
      <c r="AK25" s="7">
        <f>100 + SUMIFS(NhatKy_ViPham!J:J, NhatKy_ViPham!E:E, "10_Trung", NhatKy_ViPham!F:F, B25, NhatKy_ViPham!C:C, "T20") - SUMIFS(NhatKy_ViPham!K:K, NhatKy_ViPham!E:E, "10_Trung", NhatKy_ViPham!F:F, B25, NhatKy_ViPham!C:C, "T20")</f>
        <v>100</v>
      </c>
      <c r="AL25" s="7">
        <f>100 + SUMIFS(NhatKy_ViPham!J:J, NhatKy_ViPham!E:E, "10_Trung", NhatKy_ViPham!F:F, B25, NhatKy_ViPham!C:C, "T21") - SUMIFS(NhatKy_ViPham!K:K, NhatKy_ViPham!E:E, "10_Trung", NhatKy_ViPham!F:F, B25, NhatKy_ViPham!C:C, "T21")</f>
        <v>100</v>
      </c>
      <c r="AM25" s="7">
        <f>100 + SUMIFS(NhatKy_ViPham!J:J, NhatKy_ViPham!E:E, "10_Trung", NhatKy_ViPham!F:F, B25, NhatKy_ViPham!C:C, "T22") - SUMIFS(NhatKy_ViPham!K:K, NhatKy_ViPham!E:E, "10_Trung", NhatKy_ViPham!F:F, B25, NhatKy_ViPham!C:C, "T22")</f>
        <v>100</v>
      </c>
      <c r="AN25" s="7">
        <f>100 + SUMIFS(NhatKy_ViPham!J:J, NhatKy_ViPham!E:E, "10_Trung", NhatKy_ViPham!F:F, B25, NhatKy_ViPham!C:C, "T23") - SUMIFS(NhatKy_ViPham!K:K, NhatKy_ViPham!E:E, "10_Trung", NhatKy_ViPham!F:F, B25, NhatKy_ViPham!C:C, "T23")</f>
        <v>100</v>
      </c>
      <c r="AO25" s="7">
        <f>100 + SUMIFS(NhatKy_ViPham!J:J, NhatKy_ViPham!E:E, "10_Trung", NhatKy_ViPham!F:F, B25, NhatKy_ViPham!C:C, "T24") - SUMIFS(NhatKy_ViPham!K:K, NhatKy_ViPham!E:E, "10_Trung", NhatKy_ViPham!F:F, B25, NhatKy_ViPham!C:C, "T24")</f>
        <v>100</v>
      </c>
      <c r="AP25" s="7">
        <f>100 + SUMIFS(NhatKy_ViPham!J:J, NhatKy_ViPham!E:E, "10_Trung", NhatKy_ViPham!F:F, B25, NhatKy_ViPham!C:C, "T25") - SUMIFS(NhatKy_ViPham!K:K, NhatKy_ViPham!E:E, "10_Trung", NhatKy_ViPham!F:F, B25, NhatKy_ViPham!C:C, "T25")</f>
        <v>100</v>
      </c>
      <c r="AQ25" s="7">
        <f>100 + SUMIFS(NhatKy_ViPham!J:J, NhatKy_ViPham!E:E, "10_Trung", NhatKy_ViPham!F:F, B25, NhatKy_ViPham!C:C, "T26") - SUMIFS(NhatKy_ViPham!K:K, NhatKy_ViPham!E:E, "10_Trung", NhatKy_ViPham!F:F, B25, NhatKy_ViPham!C:C, "T26")</f>
        <v>100</v>
      </c>
      <c r="AR25" s="7">
        <f>100 + SUMIFS(NhatKy_ViPham!J:J, NhatKy_ViPham!E:E, "10_Trung", NhatKy_ViPham!F:F, B25, NhatKy_ViPham!C:C, "T27") - SUMIFS(NhatKy_ViPham!K:K, NhatKy_ViPham!E:E, "10_Trung", NhatKy_ViPham!F:F, B25, NhatKy_ViPham!C:C, "T27")</f>
        <v>100</v>
      </c>
      <c r="AS25" s="7">
        <f>100 + SUMIFS(NhatKy_ViPham!J:J, NhatKy_ViPham!E:E, "10_Trung", NhatKy_ViPham!F:F, B25, NhatKy_ViPham!C:C, "T28") - SUMIFS(NhatKy_ViPham!K:K, NhatKy_ViPham!E:E, "10_Trung", NhatKy_ViPham!F:F, B25, NhatKy_ViPham!C:C, "T28")</f>
        <v>100</v>
      </c>
      <c r="AT25" s="7">
        <f>100 + SUMIFS(NhatKy_ViPham!J:J, NhatKy_ViPham!E:E, "10_Trung", NhatKy_ViPham!F:F, B25, NhatKy_ViPham!C:C, "T29") - SUMIFS(NhatKy_ViPham!K:K, NhatKy_ViPham!E:E, "10_Trung", NhatKy_ViPham!F:F, B25, NhatKy_ViPham!C:C, "T29")</f>
        <v>100</v>
      </c>
      <c r="AU25" s="7">
        <f>100 + SUMIFS(NhatKy_ViPham!J:J, NhatKy_ViPham!E:E, "10_Trung", NhatKy_ViPham!F:F, B25, NhatKy_ViPham!C:C, "T30") - SUMIFS(NhatKy_ViPham!K:K, NhatKy_ViPham!E:E, "10_Trung", NhatKy_ViPham!F:F, B25, NhatKy_ViPham!C:C, "T30")</f>
        <v>100</v>
      </c>
      <c r="AV25" s="7">
        <f>100 + SUMIFS(NhatKy_ViPham!J:J, NhatKy_ViPham!E:E, "10_Trung", NhatKy_ViPham!F:F, B25, NhatKy_ViPham!C:C, "T31") - SUMIFS(NhatKy_ViPham!K:K, NhatKy_ViPham!E:E, "10_Trung", NhatKy_ViPham!F:F, B25, NhatKy_ViPham!C:C, "T31")</f>
        <v>100</v>
      </c>
      <c r="AW25" s="7">
        <f>100 + SUMIFS(NhatKy_ViPham!J:J, NhatKy_ViPham!E:E, "10_Trung", NhatKy_ViPham!F:F, B25, NhatKy_ViPham!C:C, "T32") - SUMIFS(NhatKy_ViPham!K:K, NhatKy_ViPham!E:E, "10_Trung", NhatKy_ViPham!F:F, B25, NhatKy_ViPham!C:C, "T32")</f>
        <v>100</v>
      </c>
      <c r="AX25" s="7">
        <f>100 + SUMIFS(NhatKy_ViPham!J:J, NhatKy_ViPham!E:E, "10_Trung", NhatKy_ViPham!F:F, B25, NhatKy_ViPham!C:C, "T33") - SUMIFS(NhatKy_ViPham!K:K, NhatKy_ViPham!E:E, "10_Trung", NhatKy_ViPham!F:F, B25, NhatKy_ViPham!C:C, "T33")</f>
        <v>100</v>
      </c>
      <c r="AY25" s="7">
        <f>100 + SUMIFS(NhatKy_ViPham!J:J, NhatKy_ViPham!E:E, "10_Trung", NhatKy_ViPham!F:F, B25, NhatKy_ViPham!C:C, "T34") - SUMIFS(NhatKy_ViPham!K:K, NhatKy_ViPham!E:E, "10_Trung", NhatKy_ViPham!F:F, B25, NhatKy_ViPham!C:C, "T34")</f>
        <v>100</v>
      </c>
      <c r="AZ25" s="7">
        <f>100 + SUMIFS(NhatKy_ViPham!J:J, NhatKy_ViPham!E:E, "10_Trung", NhatKy_ViPham!F:F, B25, NhatKy_ViPham!C:C, "T35") - SUMIFS(NhatKy_ViPham!K:K, NhatKy_ViPham!E:E, "10_Trung", NhatKy_ViPham!F:F, B25, NhatKy_ViPham!C:C, "T35")</f>
        <v>100</v>
      </c>
      <c r="BA25" s="12">
        <f t="shared" si="0"/>
        <v>100</v>
      </c>
      <c r="BB25" s="11" t="s">
        <v>430</v>
      </c>
      <c r="BC25" s="14" t="str">
        <f t="shared" si="1"/>
        <v>Tốt</v>
      </c>
      <c r="BD25" s="10" t="str">
        <f t="shared" si="2"/>
        <v>🟢 BÌNH THƯỜNG</v>
      </c>
    </row>
    <row r="26" spans="1:56" x14ac:dyDescent="0.25">
      <c r="A26" s="5">
        <v>18</v>
      </c>
      <c r="B26" s="15" t="s">
        <v>1271</v>
      </c>
      <c r="C26" s="5" t="s">
        <v>1272</v>
      </c>
      <c r="D26" s="5" t="s">
        <v>435</v>
      </c>
      <c r="E26" s="11" t="s">
        <v>430</v>
      </c>
      <c r="F26" s="6">
        <f>SUMIFS(NhatKy_ViPham!K:K, NhatKy_ViPham!E:E, "10_Trung", NhatKy_ViPham!F:F, B26, NhatKy_ViPham!H:H, "L01")</f>
        <v>0</v>
      </c>
      <c r="G26" s="6">
        <f>SUMIFS(NhatKy_ViPham!K:K, NhatKy_ViPham!E:E, "10_Trung", NhatKy_ViPham!F:F, B26, NhatKy_ViPham!H:H, "L02")</f>
        <v>0</v>
      </c>
      <c r="H26" s="6">
        <f>SUMIFS(NhatKy_ViPham!K:K, NhatKy_ViPham!E:E, "10_Trung", NhatKy_ViPham!F:F, B26, NhatKy_ViPham!H:H, "L03")</f>
        <v>0</v>
      </c>
      <c r="I26" s="6">
        <f>SUMIFS(NhatKy_ViPham!K:K, NhatKy_ViPham!E:E, "10_Trung", NhatKy_ViPham!F:F, B26, NhatKy_ViPham!H:H, "L04")</f>
        <v>0</v>
      </c>
      <c r="J26" s="6">
        <f>SUMIFS(NhatKy_ViPham!K:K, NhatKy_ViPham!E:E, "10_Trung", NhatKy_ViPham!F:F, B26, NhatKy_ViPham!H:H, "L05")</f>
        <v>0</v>
      </c>
      <c r="K26" s="6">
        <f>SUMIFS(NhatKy_ViPham!K:K, NhatKy_ViPham!E:E, "10_Trung", NhatKy_ViPham!F:F, B26, NhatKy_ViPham!H:H, "L06")</f>
        <v>0</v>
      </c>
      <c r="L26" s="6">
        <f>SUMIFS(NhatKy_ViPham!K:K, NhatKy_ViPham!E:E, "10_Trung", NhatKy_ViPham!F:F, B26, NhatKy_ViPham!H:H, "L07")</f>
        <v>0</v>
      </c>
      <c r="M26" s="6">
        <f>SUMIFS(NhatKy_ViPham!K:K, NhatKy_ViPham!E:E, "10_Trung", NhatKy_ViPham!F:F, B26, NhatKy_ViPham!H:H, "L08")</f>
        <v>0</v>
      </c>
      <c r="N26" s="6">
        <f>SUMIFS(NhatKy_ViPham!K:K, NhatKy_ViPham!E:E, "10_Trung", NhatKy_ViPham!F:F, B26, NhatKy_ViPham!H:H, "L09")</f>
        <v>0</v>
      </c>
      <c r="O26" s="6">
        <f>SUMIFS(NhatKy_ViPham!K:K, NhatKy_ViPham!E:E, "10_Trung", NhatKy_ViPham!F:F, B26, NhatKy_ViPham!H:H, "L10")</f>
        <v>0</v>
      </c>
      <c r="P26" s="12">
        <f>SUMIFS(NhatKy_ViPham!J:J, NhatKy_ViPham!E:E, "10_Trung", NhatKy_ViPham!F:F, B26)</f>
        <v>0</v>
      </c>
      <c r="Q26" s="13">
        <f>SUMIFS(NhatKy_ViPham!K:K, NhatKy_ViPham!E:E, "10_Trung", NhatKy_ViPham!F:F, B26)</f>
        <v>0</v>
      </c>
      <c r="R26" s="6">
        <f>100 + SUMIFS(NhatKy_ViPham!J:J, NhatKy_ViPham!E:E, "10_Trung", NhatKy_ViPham!F:F, B26, NhatKy_ViPham!C:C, "T1") - SUMIFS(NhatKy_ViPham!K:K, NhatKy_ViPham!E:E, "10_Trung", NhatKy_ViPham!F:F, B26, NhatKy_ViPham!C:C, "T1")</f>
        <v>100</v>
      </c>
      <c r="S26" s="6">
        <f>100 + SUMIFS(NhatKy_ViPham!J:J, NhatKy_ViPham!E:E, "10_Trung", NhatKy_ViPham!F:F, B26, NhatKy_ViPham!C:C, "T2") - SUMIFS(NhatKy_ViPham!K:K, NhatKy_ViPham!E:E, "10_Trung", NhatKy_ViPham!F:F, B26, NhatKy_ViPham!C:C, "T2")</f>
        <v>100</v>
      </c>
      <c r="T26" s="6">
        <f>100 + SUMIFS(NhatKy_ViPham!J:J, NhatKy_ViPham!E:E, "10_Trung", NhatKy_ViPham!F:F, B26, NhatKy_ViPham!C:C, "T3") - SUMIFS(NhatKy_ViPham!K:K, NhatKy_ViPham!E:E, "10_Trung", NhatKy_ViPham!F:F, B26, NhatKy_ViPham!C:C, "T3")</f>
        <v>100</v>
      </c>
      <c r="U26" s="6">
        <f>100 + SUMIFS(NhatKy_ViPham!J:J, NhatKy_ViPham!E:E, "10_Trung", NhatKy_ViPham!F:F, B26, NhatKy_ViPham!C:C, "T4") - SUMIFS(NhatKy_ViPham!K:K, NhatKy_ViPham!E:E, "10_Trung", NhatKy_ViPham!F:F, B26, NhatKy_ViPham!C:C, "T4")</f>
        <v>100</v>
      </c>
      <c r="V26" s="6">
        <f>100 + SUMIFS(NhatKy_ViPham!J:J, NhatKy_ViPham!E:E, "10_Trung", NhatKy_ViPham!F:F, B26, NhatKy_ViPham!C:C, "T5") - SUMIFS(NhatKy_ViPham!K:K, NhatKy_ViPham!E:E, "10_Trung", NhatKy_ViPham!F:F, B26, NhatKy_ViPham!C:C, "T5")</f>
        <v>100</v>
      </c>
      <c r="W26" s="6">
        <f>100 + SUMIFS(NhatKy_ViPham!J:J, NhatKy_ViPham!E:E, "10_Trung", NhatKy_ViPham!F:F, B26, NhatKy_ViPham!C:C, "T6") - SUMIFS(NhatKy_ViPham!K:K, NhatKy_ViPham!E:E, "10_Trung", NhatKy_ViPham!F:F, B26, NhatKy_ViPham!C:C, "T6")</f>
        <v>100</v>
      </c>
      <c r="X26" s="6">
        <f>100 + SUMIFS(NhatKy_ViPham!J:J, NhatKy_ViPham!E:E, "10_Trung", NhatKy_ViPham!F:F, B26, NhatKy_ViPham!C:C, "T7") - SUMIFS(NhatKy_ViPham!K:K, NhatKy_ViPham!E:E, "10_Trung", NhatKy_ViPham!F:F, B26, NhatKy_ViPham!C:C, "T7")</f>
        <v>100</v>
      </c>
      <c r="Y26" s="6">
        <f>100 + SUMIFS(NhatKy_ViPham!J:J, NhatKy_ViPham!E:E, "10_Trung", NhatKy_ViPham!F:F, B26, NhatKy_ViPham!C:C, "T8") - SUMIFS(NhatKy_ViPham!K:K, NhatKy_ViPham!E:E, "10_Trung", NhatKy_ViPham!F:F, B26, NhatKy_ViPham!C:C, "T8")</f>
        <v>100</v>
      </c>
      <c r="Z26" s="6">
        <f>100 + SUMIFS(NhatKy_ViPham!J:J, NhatKy_ViPham!E:E, "10_Trung", NhatKy_ViPham!F:F, B26, NhatKy_ViPham!C:C, "T9") - SUMIFS(NhatKy_ViPham!K:K, NhatKy_ViPham!E:E, "10_Trung", NhatKy_ViPham!F:F, B26, NhatKy_ViPham!C:C, "T9")</f>
        <v>100</v>
      </c>
      <c r="AA26" s="6">
        <f>100 + SUMIFS(NhatKy_ViPham!J:J, NhatKy_ViPham!E:E, "10_Trung", NhatKy_ViPham!F:F, B26, NhatKy_ViPham!C:C, "T10") - SUMIFS(NhatKy_ViPham!K:K, NhatKy_ViPham!E:E, "10_Trung", NhatKy_ViPham!F:F, B26, NhatKy_ViPham!C:C, "T10")</f>
        <v>100</v>
      </c>
      <c r="AB26" s="6">
        <f>100 + SUMIFS(NhatKy_ViPham!J:J, NhatKy_ViPham!E:E, "10_Trung", NhatKy_ViPham!F:F, B26, NhatKy_ViPham!C:C, "T11") - SUMIFS(NhatKy_ViPham!K:K, NhatKy_ViPham!E:E, "10_Trung", NhatKy_ViPham!F:F, B26, NhatKy_ViPham!C:C, "T11")</f>
        <v>100</v>
      </c>
      <c r="AC26" s="6">
        <f>100 + SUMIFS(NhatKy_ViPham!J:J, NhatKy_ViPham!E:E, "10_Trung", NhatKy_ViPham!F:F, B26, NhatKy_ViPham!C:C, "T12") - SUMIFS(NhatKy_ViPham!K:K, NhatKy_ViPham!E:E, "10_Trung", NhatKy_ViPham!F:F, B26, NhatKy_ViPham!C:C, "T12")</f>
        <v>100</v>
      </c>
      <c r="AD26" s="6">
        <f>100 + SUMIFS(NhatKy_ViPham!J:J, NhatKy_ViPham!E:E, "10_Trung", NhatKy_ViPham!F:F, B26, NhatKy_ViPham!C:C, "T13") - SUMIFS(NhatKy_ViPham!K:K, NhatKy_ViPham!E:E, "10_Trung", NhatKy_ViPham!F:F, B26, NhatKy_ViPham!C:C, "T13")</f>
        <v>100</v>
      </c>
      <c r="AE26" s="6">
        <f>100 + SUMIFS(NhatKy_ViPham!J:J, NhatKy_ViPham!E:E, "10_Trung", NhatKy_ViPham!F:F, B26, NhatKy_ViPham!C:C, "T14") - SUMIFS(NhatKy_ViPham!K:K, NhatKy_ViPham!E:E, "10_Trung", NhatKy_ViPham!F:F, B26, NhatKy_ViPham!C:C, "T14")</f>
        <v>100</v>
      </c>
      <c r="AF26" s="6">
        <f>100 + SUMIFS(NhatKy_ViPham!J:J, NhatKy_ViPham!E:E, "10_Trung", NhatKy_ViPham!F:F, B26, NhatKy_ViPham!C:C, "T15") - SUMIFS(NhatKy_ViPham!K:K, NhatKy_ViPham!E:E, "10_Trung", NhatKy_ViPham!F:F, B26, NhatKy_ViPham!C:C, "T15")</f>
        <v>100</v>
      </c>
      <c r="AG26" s="6">
        <f>100 + SUMIFS(NhatKy_ViPham!J:J, NhatKy_ViPham!E:E, "10_Trung", NhatKy_ViPham!F:F, B26, NhatKy_ViPham!C:C, "T16") - SUMIFS(NhatKy_ViPham!K:K, NhatKy_ViPham!E:E, "10_Trung", NhatKy_ViPham!F:F, B26, NhatKy_ViPham!C:C, "T16")</f>
        <v>100</v>
      </c>
      <c r="AH26" s="6">
        <f>100 + SUMIFS(NhatKy_ViPham!J:J, NhatKy_ViPham!E:E, "10_Trung", NhatKy_ViPham!F:F, B26, NhatKy_ViPham!C:C, "T17") - SUMIFS(NhatKy_ViPham!K:K, NhatKy_ViPham!E:E, "10_Trung", NhatKy_ViPham!F:F, B26, NhatKy_ViPham!C:C, "T17")</f>
        <v>100</v>
      </c>
      <c r="AI26" s="6">
        <f>100 + SUMIFS(NhatKy_ViPham!J:J, NhatKy_ViPham!E:E, "10_Trung", NhatKy_ViPham!F:F, B26, NhatKy_ViPham!C:C, "T18") - SUMIFS(NhatKy_ViPham!K:K, NhatKy_ViPham!E:E, "10_Trung", NhatKy_ViPham!F:F, B26, NhatKy_ViPham!C:C, "T18")</f>
        <v>100</v>
      </c>
      <c r="AJ26" s="6">
        <f>100 + SUMIFS(NhatKy_ViPham!J:J, NhatKy_ViPham!E:E, "10_Trung", NhatKy_ViPham!F:F, B26, NhatKy_ViPham!C:C, "T19") - SUMIFS(NhatKy_ViPham!K:K, NhatKy_ViPham!E:E, "10_Trung", NhatKy_ViPham!F:F, B26, NhatKy_ViPham!C:C, "T19")</f>
        <v>100</v>
      </c>
      <c r="AK26" s="6">
        <f>100 + SUMIFS(NhatKy_ViPham!J:J, NhatKy_ViPham!E:E, "10_Trung", NhatKy_ViPham!F:F, B26, NhatKy_ViPham!C:C, "T20") - SUMIFS(NhatKy_ViPham!K:K, NhatKy_ViPham!E:E, "10_Trung", NhatKy_ViPham!F:F, B26, NhatKy_ViPham!C:C, "T20")</f>
        <v>100</v>
      </c>
      <c r="AL26" s="6">
        <f>100 + SUMIFS(NhatKy_ViPham!J:J, NhatKy_ViPham!E:E, "10_Trung", NhatKy_ViPham!F:F, B26, NhatKy_ViPham!C:C, "T21") - SUMIFS(NhatKy_ViPham!K:K, NhatKy_ViPham!E:E, "10_Trung", NhatKy_ViPham!F:F, B26, NhatKy_ViPham!C:C, "T21")</f>
        <v>100</v>
      </c>
      <c r="AM26" s="6">
        <f>100 + SUMIFS(NhatKy_ViPham!J:J, NhatKy_ViPham!E:E, "10_Trung", NhatKy_ViPham!F:F, B26, NhatKy_ViPham!C:C, "T22") - SUMIFS(NhatKy_ViPham!K:K, NhatKy_ViPham!E:E, "10_Trung", NhatKy_ViPham!F:F, B26, NhatKy_ViPham!C:C, "T22")</f>
        <v>100</v>
      </c>
      <c r="AN26" s="6">
        <f>100 + SUMIFS(NhatKy_ViPham!J:J, NhatKy_ViPham!E:E, "10_Trung", NhatKy_ViPham!F:F, B26, NhatKy_ViPham!C:C, "T23") - SUMIFS(NhatKy_ViPham!K:K, NhatKy_ViPham!E:E, "10_Trung", NhatKy_ViPham!F:F, B26, NhatKy_ViPham!C:C, "T23")</f>
        <v>100</v>
      </c>
      <c r="AO26" s="6">
        <f>100 + SUMIFS(NhatKy_ViPham!J:J, NhatKy_ViPham!E:E, "10_Trung", NhatKy_ViPham!F:F, B26, NhatKy_ViPham!C:C, "T24") - SUMIFS(NhatKy_ViPham!K:K, NhatKy_ViPham!E:E, "10_Trung", NhatKy_ViPham!F:F, B26, NhatKy_ViPham!C:C, "T24")</f>
        <v>100</v>
      </c>
      <c r="AP26" s="6">
        <f>100 + SUMIFS(NhatKy_ViPham!J:J, NhatKy_ViPham!E:E, "10_Trung", NhatKy_ViPham!F:F, B26, NhatKy_ViPham!C:C, "T25") - SUMIFS(NhatKy_ViPham!K:K, NhatKy_ViPham!E:E, "10_Trung", NhatKy_ViPham!F:F, B26, NhatKy_ViPham!C:C, "T25")</f>
        <v>100</v>
      </c>
      <c r="AQ26" s="6">
        <f>100 + SUMIFS(NhatKy_ViPham!J:J, NhatKy_ViPham!E:E, "10_Trung", NhatKy_ViPham!F:F, B26, NhatKy_ViPham!C:C, "T26") - SUMIFS(NhatKy_ViPham!K:K, NhatKy_ViPham!E:E, "10_Trung", NhatKy_ViPham!F:F, B26, NhatKy_ViPham!C:C, "T26")</f>
        <v>100</v>
      </c>
      <c r="AR26" s="6">
        <f>100 + SUMIFS(NhatKy_ViPham!J:J, NhatKy_ViPham!E:E, "10_Trung", NhatKy_ViPham!F:F, B26, NhatKy_ViPham!C:C, "T27") - SUMIFS(NhatKy_ViPham!K:K, NhatKy_ViPham!E:E, "10_Trung", NhatKy_ViPham!F:F, B26, NhatKy_ViPham!C:C, "T27")</f>
        <v>100</v>
      </c>
      <c r="AS26" s="6">
        <f>100 + SUMIFS(NhatKy_ViPham!J:J, NhatKy_ViPham!E:E, "10_Trung", NhatKy_ViPham!F:F, B26, NhatKy_ViPham!C:C, "T28") - SUMIFS(NhatKy_ViPham!K:K, NhatKy_ViPham!E:E, "10_Trung", NhatKy_ViPham!F:F, B26, NhatKy_ViPham!C:C, "T28")</f>
        <v>100</v>
      </c>
      <c r="AT26" s="6">
        <f>100 + SUMIFS(NhatKy_ViPham!J:J, NhatKy_ViPham!E:E, "10_Trung", NhatKy_ViPham!F:F, B26, NhatKy_ViPham!C:C, "T29") - SUMIFS(NhatKy_ViPham!K:K, NhatKy_ViPham!E:E, "10_Trung", NhatKy_ViPham!F:F, B26, NhatKy_ViPham!C:C, "T29")</f>
        <v>100</v>
      </c>
      <c r="AU26" s="6">
        <f>100 + SUMIFS(NhatKy_ViPham!J:J, NhatKy_ViPham!E:E, "10_Trung", NhatKy_ViPham!F:F, B26, NhatKy_ViPham!C:C, "T30") - SUMIFS(NhatKy_ViPham!K:K, NhatKy_ViPham!E:E, "10_Trung", NhatKy_ViPham!F:F, B26, NhatKy_ViPham!C:C, "T30")</f>
        <v>100</v>
      </c>
      <c r="AV26" s="6">
        <f>100 + SUMIFS(NhatKy_ViPham!J:J, NhatKy_ViPham!E:E, "10_Trung", NhatKy_ViPham!F:F, B26, NhatKy_ViPham!C:C, "T31") - SUMIFS(NhatKy_ViPham!K:K, NhatKy_ViPham!E:E, "10_Trung", NhatKy_ViPham!F:F, B26, NhatKy_ViPham!C:C, "T31")</f>
        <v>100</v>
      </c>
      <c r="AW26" s="6">
        <f>100 + SUMIFS(NhatKy_ViPham!J:J, NhatKy_ViPham!E:E, "10_Trung", NhatKy_ViPham!F:F, B26, NhatKy_ViPham!C:C, "T32") - SUMIFS(NhatKy_ViPham!K:K, NhatKy_ViPham!E:E, "10_Trung", NhatKy_ViPham!F:F, B26, NhatKy_ViPham!C:C, "T32")</f>
        <v>100</v>
      </c>
      <c r="AX26" s="6">
        <f>100 + SUMIFS(NhatKy_ViPham!J:J, NhatKy_ViPham!E:E, "10_Trung", NhatKy_ViPham!F:F, B26, NhatKy_ViPham!C:C, "T33") - SUMIFS(NhatKy_ViPham!K:K, NhatKy_ViPham!E:E, "10_Trung", NhatKy_ViPham!F:F, B26, NhatKy_ViPham!C:C, "T33")</f>
        <v>100</v>
      </c>
      <c r="AY26" s="6">
        <f>100 + SUMIFS(NhatKy_ViPham!J:J, NhatKy_ViPham!E:E, "10_Trung", NhatKy_ViPham!F:F, B26, NhatKy_ViPham!C:C, "T34") - SUMIFS(NhatKy_ViPham!K:K, NhatKy_ViPham!E:E, "10_Trung", NhatKy_ViPham!F:F, B26, NhatKy_ViPham!C:C, "T34")</f>
        <v>100</v>
      </c>
      <c r="AZ26" s="6">
        <f>100 + SUMIFS(NhatKy_ViPham!J:J, NhatKy_ViPham!E:E, "10_Trung", NhatKy_ViPham!F:F, B26, NhatKy_ViPham!C:C, "T35") - SUMIFS(NhatKy_ViPham!K:K, NhatKy_ViPham!E:E, "10_Trung", NhatKy_ViPham!F:F, B26, NhatKy_ViPham!C:C, "T35")</f>
        <v>100</v>
      </c>
      <c r="BA26" s="12">
        <f t="shared" si="0"/>
        <v>100</v>
      </c>
      <c r="BB26" s="11" t="s">
        <v>430</v>
      </c>
      <c r="BC26" s="16" t="str">
        <f t="shared" si="1"/>
        <v>Tốt</v>
      </c>
      <c r="BD26" s="15" t="str">
        <f t="shared" si="2"/>
        <v>🟢 BÌNH THƯỜNG</v>
      </c>
    </row>
    <row r="27" spans="1:56" x14ac:dyDescent="0.25">
      <c r="A27" s="4">
        <v>19</v>
      </c>
      <c r="B27" s="10" t="s">
        <v>1273</v>
      </c>
      <c r="C27" s="4" t="s">
        <v>552</v>
      </c>
      <c r="D27" s="4" t="s">
        <v>435</v>
      </c>
      <c r="E27" s="11" t="s">
        <v>430</v>
      </c>
      <c r="F27" s="7">
        <f>SUMIFS(NhatKy_ViPham!K:K, NhatKy_ViPham!E:E, "10_Trung", NhatKy_ViPham!F:F, B27, NhatKy_ViPham!H:H, "L01")</f>
        <v>0</v>
      </c>
      <c r="G27" s="7">
        <f>SUMIFS(NhatKy_ViPham!K:K, NhatKy_ViPham!E:E, "10_Trung", NhatKy_ViPham!F:F, B27, NhatKy_ViPham!H:H, "L02")</f>
        <v>0</v>
      </c>
      <c r="H27" s="7">
        <f>SUMIFS(NhatKy_ViPham!K:K, NhatKy_ViPham!E:E, "10_Trung", NhatKy_ViPham!F:F, B27, NhatKy_ViPham!H:H, "L03")</f>
        <v>0</v>
      </c>
      <c r="I27" s="7">
        <f>SUMIFS(NhatKy_ViPham!K:K, NhatKy_ViPham!E:E, "10_Trung", NhatKy_ViPham!F:F, B27, NhatKy_ViPham!H:H, "L04")</f>
        <v>0</v>
      </c>
      <c r="J27" s="7">
        <f>SUMIFS(NhatKy_ViPham!K:K, NhatKy_ViPham!E:E, "10_Trung", NhatKy_ViPham!F:F, B27, NhatKy_ViPham!H:H, "L05")</f>
        <v>0</v>
      </c>
      <c r="K27" s="7">
        <f>SUMIFS(NhatKy_ViPham!K:K, NhatKy_ViPham!E:E, "10_Trung", NhatKy_ViPham!F:F, B27, NhatKy_ViPham!H:H, "L06")</f>
        <v>0</v>
      </c>
      <c r="L27" s="7">
        <f>SUMIFS(NhatKy_ViPham!K:K, NhatKy_ViPham!E:E, "10_Trung", NhatKy_ViPham!F:F, B27, NhatKy_ViPham!H:H, "L07")</f>
        <v>0</v>
      </c>
      <c r="M27" s="7">
        <f>SUMIFS(NhatKy_ViPham!K:K, NhatKy_ViPham!E:E, "10_Trung", NhatKy_ViPham!F:F, B27, NhatKy_ViPham!H:H, "L08")</f>
        <v>0</v>
      </c>
      <c r="N27" s="7">
        <f>SUMIFS(NhatKy_ViPham!K:K, NhatKy_ViPham!E:E, "10_Trung", NhatKy_ViPham!F:F, B27, NhatKy_ViPham!H:H, "L09")</f>
        <v>0</v>
      </c>
      <c r="O27" s="7">
        <f>SUMIFS(NhatKy_ViPham!K:K, NhatKy_ViPham!E:E, "10_Trung", NhatKy_ViPham!F:F, B27, NhatKy_ViPham!H:H, "L10")</f>
        <v>0</v>
      </c>
      <c r="P27" s="12">
        <f>SUMIFS(NhatKy_ViPham!J:J, NhatKy_ViPham!E:E, "10_Trung", NhatKy_ViPham!F:F, B27)</f>
        <v>0</v>
      </c>
      <c r="Q27" s="13">
        <f>SUMIFS(NhatKy_ViPham!K:K, NhatKy_ViPham!E:E, "10_Trung", NhatKy_ViPham!F:F, B27)</f>
        <v>0</v>
      </c>
      <c r="R27" s="7">
        <f>100 + SUMIFS(NhatKy_ViPham!J:J, NhatKy_ViPham!E:E, "10_Trung", NhatKy_ViPham!F:F, B27, NhatKy_ViPham!C:C, "T1") - SUMIFS(NhatKy_ViPham!K:K, NhatKy_ViPham!E:E, "10_Trung", NhatKy_ViPham!F:F, B27, NhatKy_ViPham!C:C, "T1")</f>
        <v>100</v>
      </c>
      <c r="S27" s="7">
        <f>100 + SUMIFS(NhatKy_ViPham!J:J, NhatKy_ViPham!E:E, "10_Trung", NhatKy_ViPham!F:F, B27, NhatKy_ViPham!C:C, "T2") - SUMIFS(NhatKy_ViPham!K:K, NhatKy_ViPham!E:E, "10_Trung", NhatKy_ViPham!F:F, B27, NhatKy_ViPham!C:C, "T2")</f>
        <v>100</v>
      </c>
      <c r="T27" s="7">
        <f>100 + SUMIFS(NhatKy_ViPham!J:J, NhatKy_ViPham!E:E, "10_Trung", NhatKy_ViPham!F:F, B27, NhatKy_ViPham!C:C, "T3") - SUMIFS(NhatKy_ViPham!K:K, NhatKy_ViPham!E:E, "10_Trung", NhatKy_ViPham!F:F, B27, NhatKy_ViPham!C:C, "T3")</f>
        <v>100</v>
      </c>
      <c r="U27" s="7">
        <f>100 + SUMIFS(NhatKy_ViPham!J:J, NhatKy_ViPham!E:E, "10_Trung", NhatKy_ViPham!F:F, B27, NhatKy_ViPham!C:C, "T4") - SUMIFS(NhatKy_ViPham!K:K, NhatKy_ViPham!E:E, "10_Trung", NhatKy_ViPham!F:F, B27, NhatKy_ViPham!C:C, "T4")</f>
        <v>100</v>
      </c>
      <c r="V27" s="7">
        <f>100 + SUMIFS(NhatKy_ViPham!J:J, NhatKy_ViPham!E:E, "10_Trung", NhatKy_ViPham!F:F, B27, NhatKy_ViPham!C:C, "T5") - SUMIFS(NhatKy_ViPham!K:K, NhatKy_ViPham!E:E, "10_Trung", NhatKy_ViPham!F:F, B27, NhatKy_ViPham!C:C, "T5")</f>
        <v>100</v>
      </c>
      <c r="W27" s="7">
        <f>100 + SUMIFS(NhatKy_ViPham!J:J, NhatKy_ViPham!E:E, "10_Trung", NhatKy_ViPham!F:F, B27, NhatKy_ViPham!C:C, "T6") - SUMIFS(NhatKy_ViPham!K:K, NhatKy_ViPham!E:E, "10_Trung", NhatKy_ViPham!F:F, B27, NhatKy_ViPham!C:C, "T6")</f>
        <v>100</v>
      </c>
      <c r="X27" s="7">
        <f>100 + SUMIFS(NhatKy_ViPham!J:J, NhatKy_ViPham!E:E, "10_Trung", NhatKy_ViPham!F:F, B27, NhatKy_ViPham!C:C, "T7") - SUMIFS(NhatKy_ViPham!K:K, NhatKy_ViPham!E:E, "10_Trung", NhatKy_ViPham!F:F, B27, NhatKy_ViPham!C:C, "T7")</f>
        <v>100</v>
      </c>
      <c r="Y27" s="7">
        <f>100 + SUMIFS(NhatKy_ViPham!J:J, NhatKy_ViPham!E:E, "10_Trung", NhatKy_ViPham!F:F, B27, NhatKy_ViPham!C:C, "T8") - SUMIFS(NhatKy_ViPham!K:K, NhatKy_ViPham!E:E, "10_Trung", NhatKy_ViPham!F:F, B27, NhatKy_ViPham!C:C, "T8")</f>
        <v>100</v>
      </c>
      <c r="Z27" s="7">
        <f>100 + SUMIFS(NhatKy_ViPham!J:J, NhatKy_ViPham!E:E, "10_Trung", NhatKy_ViPham!F:F, B27, NhatKy_ViPham!C:C, "T9") - SUMIFS(NhatKy_ViPham!K:K, NhatKy_ViPham!E:E, "10_Trung", NhatKy_ViPham!F:F, B27, NhatKy_ViPham!C:C, "T9")</f>
        <v>100</v>
      </c>
      <c r="AA27" s="7">
        <f>100 + SUMIFS(NhatKy_ViPham!J:J, NhatKy_ViPham!E:E, "10_Trung", NhatKy_ViPham!F:F, B27, NhatKy_ViPham!C:C, "T10") - SUMIFS(NhatKy_ViPham!K:K, NhatKy_ViPham!E:E, "10_Trung", NhatKy_ViPham!F:F, B27, NhatKy_ViPham!C:C, "T10")</f>
        <v>100</v>
      </c>
      <c r="AB27" s="7">
        <f>100 + SUMIFS(NhatKy_ViPham!J:J, NhatKy_ViPham!E:E, "10_Trung", NhatKy_ViPham!F:F, B27, NhatKy_ViPham!C:C, "T11") - SUMIFS(NhatKy_ViPham!K:K, NhatKy_ViPham!E:E, "10_Trung", NhatKy_ViPham!F:F, B27, NhatKy_ViPham!C:C, "T11")</f>
        <v>100</v>
      </c>
      <c r="AC27" s="7">
        <f>100 + SUMIFS(NhatKy_ViPham!J:J, NhatKy_ViPham!E:E, "10_Trung", NhatKy_ViPham!F:F, B27, NhatKy_ViPham!C:C, "T12") - SUMIFS(NhatKy_ViPham!K:K, NhatKy_ViPham!E:E, "10_Trung", NhatKy_ViPham!F:F, B27, NhatKy_ViPham!C:C, "T12")</f>
        <v>100</v>
      </c>
      <c r="AD27" s="7">
        <f>100 + SUMIFS(NhatKy_ViPham!J:J, NhatKy_ViPham!E:E, "10_Trung", NhatKy_ViPham!F:F, B27, NhatKy_ViPham!C:C, "T13") - SUMIFS(NhatKy_ViPham!K:K, NhatKy_ViPham!E:E, "10_Trung", NhatKy_ViPham!F:F, B27, NhatKy_ViPham!C:C, "T13")</f>
        <v>100</v>
      </c>
      <c r="AE27" s="7">
        <f>100 + SUMIFS(NhatKy_ViPham!J:J, NhatKy_ViPham!E:E, "10_Trung", NhatKy_ViPham!F:F, B27, NhatKy_ViPham!C:C, "T14") - SUMIFS(NhatKy_ViPham!K:K, NhatKy_ViPham!E:E, "10_Trung", NhatKy_ViPham!F:F, B27, NhatKy_ViPham!C:C, "T14")</f>
        <v>100</v>
      </c>
      <c r="AF27" s="7">
        <f>100 + SUMIFS(NhatKy_ViPham!J:J, NhatKy_ViPham!E:E, "10_Trung", NhatKy_ViPham!F:F, B27, NhatKy_ViPham!C:C, "T15") - SUMIFS(NhatKy_ViPham!K:K, NhatKy_ViPham!E:E, "10_Trung", NhatKy_ViPham!F:F, B27, NhatKy_ViPham!C:C, "T15")</f>
        <v>100</v>
      </c>
      <c r="AG27" s="7">
        <f>100 + SUMIFS(NhatKy_ViPham!J:J, NhatKy_ViPham!E:E, "10_Trung", NhatKy_ViPham!F:F, B27, NhatKy_ViPham!C:C, "T16") - SUMIFS(NhatKy_ViPham!K:K, NhatKy_ViPham!E:E, "10_Trung", NhatKy_ViPham!F:F, B27, NhatKy_ViPham!C:C, "T16")</f>
        <v>100</v>
      </c>
      <c r="AH27" s="7">
        <f>100 + SUMIFS(NhatKy_ViPham!J:J, NhatKy_ViPham!E:E, "10_Trung", NhatKy_ViPham!F:F, B27, NhatKy_ViPham!C:C, "T17") - SUMIFS(NhatKy_ViPham!K:K, NhatKy_ViPham!E:E, "10_Trung", NhatKy_ViPham!F:F, B27, NhatKy_ViPham!C:C, "T17")</f>
        <v>100</v>
      </c>
      <c r="AI27" s="7">
        <f>100 + SUMIFS(NhatKy_ViPham!J:J, NhatKy_ViPham!E:E, "10_Trung", NhatKy_ViPham!F:F, B27, NhatKy_ViPham!C:C, "T18") - SUMIFS(NhatKy_ViPham!K:K, NhatKy_ViPham!E:E, "10_Trung", NhatKy_ViPham!F:F, B27, NhatKy_ViPham!C:C, "T18")</f>
        <v>100</v>
      </c>
      <c r="AJ27" s="7">
        <f>100 + SUMIFS(NhatKy_ViPham!J:J, NhatKy_ViPham!E:E, "10_Trung", NhatKy_ViPham!F:F, B27, NhatKy_ViPham!C:C, "T19") - SUMIFS(NhatKy_ViPham!K:K, NhatKy_ViPham!E:E, "10_Trung", NhatKy_ViPham!F:F, B27, NhatKy_ViPham!C:C, "T19")</f>
        <v>100</v>
      </c>
      <c r="AK27" s="7">
        <f>100 + SUMIFS(NhatKy_ViPham!J:J, NhatKy_ViPham!E:E, "10_Trung", NhatKy_ViPham!F:F, B27, NhatKy_ViPham!C:C, "T20") - SUMIFS(NhatKy_ViPham!K:K, NhatKy_ViPham!E:E, "10_Trung", NhatKy_ViPham!F:F, B27, NhatKy_ViPham!C:C, "T20")</f>
        <v>100</v>
      </c>
      <c r="AL27" s="7">
        <f>100 + SUMIFS(NhatKy_ViPham!J:J, NhatKy_ViPham!E:E, "10_Trung", NhatKy_ViPham!F:F, B27, NhatKy_ViPham!C:C, "T21") - SUMIFS(NhatKy_ViPham!K:K, NhatKy_ViPham!E:E, "10_Trung", NhatKy_ViPham!F:F, B27, NhatKy_ViPham!C:C, "T21")</f>
        <v>100</v>
      </c>
      <c r="AM27" s="7">
        <f>100 + SUMIFS(NhatKy_ViPham!J:J, NhatKy_ViPham!E:E, "10_Trung", NhatKy_ViPham!F:F, B27, NhatKy_ViPham!C:C, "T22") - SUMIFS(NhatKy_ViPham!K:K, NhatKy_ViPham!E:E, "10_Trung", NhatKy_ViPham!F:F, B27, NhatKy_ViPham!C:C, "T22")</f>
        <v>100</v>
      </c>
      <c r="AN27" s="7">
        <f>100 + SUMIFS(NhatKy_ViPham!J:J, NhatKy_ViPham!E:E, "10_Trung", NhatKy_ViPham!F:F, B27, NhatKy_ViPham!C:C, "T23") - SUMIFS(NhatKy_ViPham!K:K, NhatKy_ViPham!E:E, "10_Trung", NhatKy_ViPham!F:F, B27, NhatKy_ViPham!C:C, "T23")</f>
        <v>100</v>
      </c>
      <c r="AO27" s="7">
        <f>100 + SUMIFS(NhatKy_ViPham!J:J, NhatKy_ViPham!E:E, "10_Trung", NhatKy_ViPham!F:F, B27, NhatKy_ViPham!C:C, "T24") - SUMIFS(NhatKy_ViPham!K:K, NhatKy_ViPham!E:E, "10_Trung", NhatKy_ViPham!F:F, B27, NhatKy_ViPham!C:C, "T24")</f>
        <v>100</v>
      </c>
      <c r="AP27" s="7">
        <f>100 + SUMIFS(NhatKy_ViPham!J:J, NhatKy_ViPham!E:E, "10_Trung", NhatKy_ViPham!F:F, B27, NhatKy_ViPham!C:C, "T25") - SUMIFS(NhatKy_ViPham!K:K, NhatKy_ViPham!E:E, "10_Trung", NhatKy_ViPham!F:F, B27, NhatKy_ViPham!C:C, "T25")</f>
        <v>100</v>
      </c>
      <c r="AQ27" s="7">
        <f>100 + SUMIFS(NhatKy_ViPham!J:J, NhatKy_ViPham!E:E, "10_Trung", NhatKy_ViPham!F:F, B27, NhatKy_ViPham!C:C, "T26") - SUMIFS(NhatKy_ViPham!K:K, NhatKy_ViPham!E:E, "10_Trung", NhatKy_ViPham!F:F, B27, NhatKy_ViPham!C:C, "T26")</f>
        <v>100</v>
      </c>
      <c r="AR27" s="7">
        <f>100 + SUMIFS(NhatKy_ViPham!J:J, NhatKy_ViPham!E:E, "10_Trung", NhatKy_ViPham!F:F, B27, NhatKy_ViPham!C:C, "T27") - SUMIFS(NhatKy_ViPham!K:K, NhatKy_ViPham!E:E, "10_Trung", NhatKy_ViPham!F:F, B27, NhatKy_ViPham!C:C, "T27")</f>
        <v>100</v>
      </c>
      <c r="AS27" s="7">
        <f>100 + SUMIFS(NhatKy_ViPham!J:J, NhatKy_ViPham!E:E, "10_Trung", NhatKy_ViPham!F:F, B27, NhatKy_ViPham!C:C, "T28") - SUMIFS(NhatKy_ViPham!K:K, NhatKy_ViPham!E:E, "10_Trung", NhatKy_ViPham!F:F, B27, NhatKy_ViPham!C:C, "T28")</f>
        <v>100</v>
      </c>
      <c r="AT27" s="7">
        <f>100 + SUMIFS(NhatKy_ViPham!J:J, NhatKy_ViPham!E:E, "10_Trung", NhatKy_ViPham!F:F, B27, NhatKy_ViPham!C:C, "T29") - SUMIFS(NhatKy_ViPham!K:K, NhatKy_ViPham!E:E, "10_Trung", NhatKy_ViPham!F:F, B27, NhatKy_ViPham!C:C, "T29")</f>
        <v>100</v>
      </c>
      <c r="AU27" s="7">
        <f>100 + SUMIFS(NhatKy_ViPham!J:J, NhatKy_ViPham!E:E, "10_Trung", NhatKy_ViPham!F:F, B27, NhatKy_ViPham!C:C, "T30") - SUMIFS(NhatKy_ViPham!K:K, NhatKy_ViPham!E:E, "10_Trung", NhatKy_ViPham!F:F, B27, NhatKy_ViPham!C:C, "T30")</f>
        <v>100</v>
      </c>
      <c r="AV27" s="7">
        <f>100 + SUMIFS(NhatKy_ViPham!J:J, NhatKy_ViPham!E:E, "10_Trung", NhatKy_ViPham!F:F, B27, NhatKy_ViPham!C:C, "T31") - SUMIFS(NhatKy_ViPham!K:K, NhatKy_ViPham!E:E, "10_Trung", NhatKy_ViPham!F:F, B27, NhatKy_ViPham!C:C, "T31")</f>
        <v>100</v>
      </c>
      <c r="AW27" s="7">
        <f>100 + SUMIFS(NhatKy_ViPham!J:J, NhatKy_ViPham!E:E, "10_Trung", NhatKy_ViPham!F:F, B27, NhatKy_ViPham!C:C, "T32") - SUMIFS(NhatKy_ViPham!K:K, NhatKy_ViPham!E:E, "10_Trung", NhatKy_ViPham!F:F, B27, NhatKy_ViPham!C:C, "T32")</f>
        <v>100</v>
      </c>
      <c r="AX27" s="7">
        <f>100 + SUMIFS(NhatKy_ViPham!J:J, NhatKy_ViPham!E:E, "10_Trung", NhatKy_ViPham!F:F, B27, NhatKy_ViPham!C:C, "T33") - SUMIFS(NhatKy_ViPham!K:K, NhatKy_ViPham!E:E, "10_Trung", NhatKy_ViPham!F:F, B27, NhatKy_ViPham!C:C, "T33")</f>
        <v>100</v>
      </c>
      <c r="AY27" s="7">
        <f>100 + SUMIFS(NhatKy_ViPham!J:J, NhatKy_ViPham!E:E, "10_Trung", NhatKy_ViPham!F:F, B27, NhatKy_ViPham!C:C, "T34") - SUMIFS(NhatKy_ViPham!K:K, NhatKy_ViPham!E:E, "10_Trung", NhatKy_ViPham!F:F, B27, NhatKy_ViPham!C:C, "T34")</f>
        <v>100</v>
      </c>
      <c r="AZ27" s="7">
        <f>100 + SUMIFS(NhatKy_ViPham!J:J, NhatKy_ViPham!E:E, "10_Trung", NhatKy_ViPham!F:F, B27, NhatKy_ViPham!C:C, "T35") - SUMIFS(NhatKy_ViPham!K:K, NhatKy_ViPham!E:E, "10_Trung", NhatKy_ViPham!F:F, B27, NhatKy_ViPham!C:C, "T35")</f>
        <v>100</v>
      </c>
      <c r="BA27" s="12">
        <f t="shared" si="0"/>
        <v>100</v>
      </c>
      <c r="BB27" s="11" t="s">
        <v>430</v>
      </c>
      <c r="BC27" s="14" t="str">
        <f t="shared" si="1"/>
        <v>Tốt</v>
      </c>
      <c r="BD27" s="10" t="str">
        <f t="shared" si="2"/>
        <v>🟢 BÌNH THƯỜNG</v>
      </c>
    </row>
    <row r="28" spans="1:56" x14ac:dyDescent="0.25">
      <c r="A28" s="5">
        <v>20</v>
      </c>
      <c r="B28" s="15" t="s">
        <v>1274</v>
      </c>
      <c r="C28" s="5" t="s">
        <v>1275</v>
      </c>
      <c r="D28" s="5" t="s">
        <v>429</v>
      </c>
      <c r="E28" s="11" t="s">
        <v>430</v>
      </c>
      <c r="F28" s="6">
        <f>SUMIFS(NhatKy_ViPham!K:K, NhatKy_ViPham!E:E, "10_Trung", NhatKy_ViPham!F:F, B28, NhatKy_ViPham!H:H, "L01")</f>
        <v>0</v>
      </c>
      <c r="G28" s="6">
        <f>SUMIFS(NhatKy_ViPham!K:K, NhatKy_ViPham!E:E, "10_Trung", NhatKy_ViPham!F:F, B28, NhatKy_ViPham!H:H, "L02")</f>
        <v>0</v>
      </c>
      <c r="H28" s="6">
        <f>SUMIFS(NhatKy_ViPham!K:K, NhatKy_ViPham!E:E, "10_Trung", NhatKy_ViPham!F:F, B28, NhatKy_ViPham!H:H, "L03")</f>
        <v>0</v>
      </c>
      <c r="I28" s="6">
        <f>SUMIFS(NhatKy_ViPham!K:K, NhatKy_ViPham!E:E, "10_Trung", NhatKy_ViPham!F:F, B28, NhatKy_ViPham!H:H, "L04")</f>
        <v>0</v>
      </c>
      <c r="J28" s="6">
        <f>SUMIFS(NhatKy_ViPham!K:K, NhatKy_ViPham!E:E, "10_Trung", NhatKy_ViPham!F:F, B28, NhatKy_ViPham!H:H, "L05")</f>
        <v>0</v>
      </c>
      <c r="K28" s="6">
        <f>SUMIFS(NhatKy_ViPham!K:K, NhatKy_ViPham!E:E, "10_Trung", NhatKy_ViPham!F:F, B28, NhatKy_ViPham!H:H, "L06")</f>
        <v>0</v>
      </c>
      <c r="L28" s="6">
        <f>SUMIFS(NhatKy_ViPham!K:K, NhatKy_ViPham!E:E, "10_Trung", NhatKy_ViPham!F:F, B28, NhatKy_ViPham!H:H, "L07")</f>
        <v>0</v>
      </c>
      <c r="M28" s="6">
        <f>SUMIFS(NhatKy_ViPham!K:K, NhatKy_ViPham!E:E, "10_Trung", NhatKy_ViPham!F:F, B28, NhatKy_ViPham!H:H, "L08")</f>
        <v>0</v>
      </c>
      <c r="N28" s="6">
        <f>SUMIFS(NhatKy_ViPham!K:K, NhatKy_ViPham!E:E, "10_Trung", NhatKy_ViPham!F:F, B28, NhatKy_ViPham!H:H, "L09")</f>
        <v>0</v>
      </c>
      <c r="O28" s="6">
        <f>SUMIFS(NhatKy_ViPham!K:K, NhatKy_ViPham!E:E, "10_Trung", NhatKy_ViPham!F:F, B28, NhatKy_ViPham!H:H, "L10")</f>
        <v>0</v>
      </c>
      <c r="P28" s="12">
        <f>SUMIFS(NhatKy_ViPham!J:J, NhatKy_ViPham!E:E, "10_Trung", NhatKy_ViPham!F:F, B28)</f>
        <v>0</v>
      </c>
      <c r="Q28" s="13">
        <f>SUMIFS(NhatKy_ViPham!K:K, NhatKy_ViPham!E:E, "10_Trung", NhatKy_ViPham!F:F, B28)</f>
        <v>0</v>
      </c>
      <c r="R28" s="6">
        <f>100 + SUMIFS(NhatKy_ViPham!J:J, NhatKy_ViPham!E:E, "10_Trung", NhatKy_ViPham!F:F, B28, NhatKy_ViPham!C:C, "T1") - SUMIFS(NhatKy_ViPham!K:K, NhatKy_ViPham!E:E, "10_Trung", NhatKy_ViPham!F:F, B28, NhatKy_ViPham!C:C, "T1")</f>
        <v>100</v>
      </c>
      <c r="S28" s="6">
        <f>100 + SUMIFS(NhatKy_ViPham!J:J, NhatKy_ViPham!E:E, "10_Trung", NhatKy_ViPham!F:F, B28, NhatKy_ViPham!C:C, "T2") - SUMIFS(NhatKy_ViPham!K:K, NhatKy_ViPham!E:E, "10_Trung", NhatKy_ViPham!F:F, B28, NhatKy_ViPham!C:C, "T2")</f>
        <v>100</v>
      </c>
      <c r="T28" s="6">
        <f>100 + SUMIFS(NhatKy_ViPham!J:J, NhatKy_ViPham!E:E, "10_Trung", NhatKy_ViPham!F:F, B28, NhatKy_ViPham!C:C, "T3") - SUMIFS(NhatKy_ViPham!K:K, NhatKy_ViPham!E:E, "10_Trung", NhatKy_ViPham!F:F, B28, NhatKy_ViPham!C:C, "T3")</f>
        <v>100</v>
      </c>
      <c r="U28" s="6">
        <f>100 + SUMIFS(NhatKy_ViPham!J:J, NhatKy_ViPham!E:E, "10_Trung", NhatKy_ViPham!F:F, B28, NhatKy_ViPham!C:C, "T4") - SUMIFS(NhatKy_ViPham!K:K, NhatKy_ViPham!E:E, "10_Trung", NhatKy_ViPham!F:F, B28, NhatKy_ViPham!C:C, "T4")</f>
        <v>100</v>
      </c>
      <c r="V28" s="6">
        <f>100 + SUMIFS(NhatKy_ViPham!J:J, NhatKy_ViPham!E:E, "10_Trung", NhatKy_ViPham!F:F, B28, NhatKy_ViPham!C:C, "T5") - SUMIFS(NhatKy_ViPham!K:K, NhatKy_ViPham!E:E, "10_Trung", NhatKy_ViPham!F:F, B28, NhatKy_ViPham!C:C, "T5")</f>
        <v>100</v>
      </c>
      <c r="W28" s="6">
        <f>100 + SUMIFS(NhatKy_ViPham!J:J, NhatKy_ViPham!E:E, "10_Trung", NhatKy_ViPham!F:F, B28, NhatKy_ViPham!C:C, "T6") - SUMIFS(NhatKy_ViPham!K:K, NhatKy_ViPham!E:E, "10_Trung", NhatKy_ViPham!F:F, B28, NhatKy_ViPham!C:C, "T6")</f>
        <v>100</v>
      </c>
      <c r="X28" s="6">
        <f>100 + SUMIFS(NhatKy_ViPham!J:J, NhatKy_ViPham!E:E, "10_Trung", NhatKy_ViPham!F:F, B28, NhatKy_ViPham!C:C, "T7") - SUMIFS(NhatKy_ViPham!K:K, NhatKy_ViPham!E:E, "10_Trung", NhatKy_ViPham!F:F, B28, NhatKy_ViPham!C:C, "T7")</f>
        <v>100</v>
      </c>
      <c r="Y28" s="6">
        <f>100 + SUMIFS(NhatKy_ViPham!J:J, NhatKy_ViPham!E:E, "10_Trung", NhatKy_ViPham!F:F, B28, NhatKy_ViPham!C:C, "T8") - SUMIFS(NhatKy_ViPham!K:K, NhatKy_ViPham!E:E, "10_Trung", NhatKy_ViPham!F:F, B28, NhatKy_ViPham!C:C, "T8")</f>
        <v>100</v>
      </c>
      <c r="Z28" s="6">
        <f>100 + SUMIFS(NhatKy_ViPham!J:J, NhatKy_ViPham!E:E, "10_Trung", NhatKy_ViPham!F:F, B28, NhatKy_ViPham!C:C, "T9") - SUMIFS(NhatKy_ViPham!K:K, NhatKy_ViPham!E:E, "10_Trung", NhatKy_ViPham!F:F, B28, NhatKy_ViPham!C:C, "T9")</f>
        <v>100</v>
      </c>
      <c r="AA28" s="6">
        <f>100 + SUMIFS(NhatKy_ViPham!J:J, NhatKy_ViPham!E:E, "10_Trung", NhatKy_ViPham!F:F, B28, NhatKy_ViPham!C:C, "T10") - SUMIFS(NhatKy_ViPham!K:K, NhatKy_ViPham!E:E, "10_Trung", NhatKy_ViPham!F:F, B28, NhatKy_ViPham!C:C, "T10")</f>
        <v>100</v>
      </c>
      <c r="AB28" s="6">
        <f>100 + SUMIFS(NhatKy_ViPham!J:J, NhatKy_ViPham!E:E, "10_Trung", NhatKy_ViPham!F:F, B28, NhatKy_ViPham!C:C, "T11") - SUMIFS(NhatKy_ViPham!K:K, NhatKy_ViPham!E:E, "10_Trung", NhatKy_ViPham!F:F, B28, NhatKy_ViPham!C:C, "T11")</f>
        <v>100</v>
      </c>
      <c r="AC28" s="6">
        <f>100 + SUMIFS(NhatKy_ViPham!J:J, NhatKy_ViPham!E:E, "10_Trung", NhatKy_ViPham!F:F, B28, NhatKy_ViPham!C:C, "T12") - SUMIFS(NhatKy_ViPham!K:K, NhatKy_ViPham!E:E, "10_Trung", NhatKy_ViPham!F:F, B28, NhatKy_ViPham!C:C, "T12")</f>
        <v>100</v>
      </c>
      <c r="AD28" s="6">
        <f>100 + SUMIFS(NhatKy_ViPham!J:J, NhatKy_ViPham!E:E, "10_Trung", NhatKy_ViPham!F:F, B28, NhatKy_ViPham!C:C, "T13") - SUMIFS(NhatKy_ViPham!K:K, NhatKy_ViPham!E:E, "10_Trung", NhatKy_ViPham!F:F, B28, NhatKy_ViPham!C:C, "T13")</f>
        <v>100</v>
      </c>
      <c r="AE28" s="6">
        <f>100 + SUMIFS(NhatKy_ViPham!J:J, NhatKy_ViPham!E:E, "10_Trung", NhatKy_ViPham!F:F, B28, NhatKy_ViPham!C:C, "T14") - SUMIFS(NhatKy_ViPham!K:K, NhatKy_ViPham!E:E, "10_Trung", NhatKy_ViPham!F:F, B28, NhatKy_ViPham!C:C, "T14")</f>
        <v>100</v>
      </c>
      <c r="AF28" s="6">
        <f>100 + SUMIFS(NhatKy_ViPham!J:J, NhatKy_ViPham!E:E, "10_Trung", NhatKy_ViPham!F:F, B28, NhatKy_ViPham!C:C, "T15") - SUMIFS(NhatKy_ViPham!K:K, NhatKy_ViPham!E:E, "10_Trung", NhatKy_ViPham!F:F, B28, NhatKy_ViPham!C:C, "T15")</f>
        <v>100</v>
      </c>
      <c r="AG28" s="6">
        <f>100 + SUMIFS(NhatKy_ViPham!J:J, NhatKy_ViPham!E:E, "10_Trung", NhatKy_ViPham!F:F, B28, NhatKy_ViPham!C:C, "T16") - SUMIFS(NhatKy_ViPham!K:K, NhatKy_ViPham!E:E, "10_Trung", NhatKy_ViPham!F:F, B28, NhatKy_ViPham!C:C, "T16")</f>
        <v>100</v>
      </c>
      <c r="AH28" s="6">
        <f>100 + SUMIFS(NhatKy_ViPham!J:J, NhatKy_ViPham!E:E, "10_Trung", NhatKy_ViPham!F:F, B28, NhatKy_ViPham!C:C, "T17") - SUMIFS(NhatKy_ViPham!K:K, NhatKy_ViPham!E:E, "10_Trung", NhatKy_ViPham!F:F, B28, NhatKy_ViPham!C:C, "T17")</f>
        <v>100</v>
      </c>
      <c r="AI28" s="6">
        <f>100 + SUMIFS(NhatKy_ViPham!J:J, NhatKy_ViPham!E:E, "10_Trung", NhatKy_ViPham!F:F, B28, NhatKy_ViPham!C:C, "T18") - SUMIFS(NhatKy_ViPham!K:K, NhatKy_ViPham!E:E, "10_Trung", NhatKy_ViPham!F:F, B28, NhatKy_ViPham!C:C, "T18")</f>
        <v>100</v>
      </c>
      <c r="AJ28" s="6">
        <f>100 + SUMIFS(NhatKy_ViPham!J:J, NhatKy_ViPham!E:E, "10_Trung", NhatKy_ViPham!F:F, B28, NhatKy_ViPham!C:C, "T19") - SUMIFS(NhatKy_ViPham!K:K, NhatKy_ViPham!E:E, "10_Trung", NhatKy_ViPham!F:F, B28, NhatKy_ViPham!C:C, "T19")</f>
        <v>100</v>
      </c>
      <c r="AK28" s="6">
        <f>100 + SUMIFS(NhatKy_ViPham!J:J, NhatKy_ViPham!E:E, "10_Trung", NhatKy_ViPham!F:F, B28, NhatKy_ViPham!C:C, "T20") - SUMIFS(NhatKy_ViPham!K:K, NhatKy_ViPham!E:E, "10_Trung", NhatKy_ViPham!F:F, B28, NhatKy_ViPham!C:C, "T20")</f>
        <v>100</v>
      </c>
      <c r="AL28" s="6">
        <f>100 + SUMIFS(NhatKy_ViPham!J:J, NhatKy_ViPham!E:E, "10_Trung", NhatKy_ViPham!F:F, B28, NhatKy_ViPham!C:C, "T21") - SUMIFS(NhatKy_ViPham!K:K, NhatKy_ViPham!E:E, "10_Trung", NhatKy_ViPham!F:F, B28, NhatKy_ViPham!C:C, "T21")</f>
        <v>100</v>
      </c>
      <c r="AM28" s="6">
        <f>100 + SUMIFS(NhatKy_ViPham!J:J, NhatKy_ViPham!E:E, "10_Trung", NhatKy_ViPham!F:F, B28, NhatKy_ViPham!C:C, "T22") - SUMIFS(NhatKy_ViPham!K:K, NhatKy_ViPham!E:E, "10_Trung", NhatKy_ViPham!F:F, B28, NhatKy_ViPham!C:C, "T22")</f>
        <v>100</v>
      </c>
      <c r="AN28" s="6">
        <f>100 + SUMIFS(NhatKy_ViPham!J:J, NhatKy_ViPham!E:E, "10_Trung", NhatKy_ViPham!F:F, B28, NhatKy_ViPham!C:C, "T23") - SUMIFS(NhatKy_ViPham!K:K, NhatKy_ViPham!E:E, "10_Trung", NhatKy_ViPham!F:F, B28, NhatKy_ViPham!C:C, "T23")</f>
        <v>100</v>
      </c>
      <c r="AO28" s="6">
        <f>100 + SUMIFS(NhatKy_ViPham!J:J, NhatKy_ViPham!E:E, "10_Trung", NhatKy_ViPham!F:F, B28, NhatKy_ViPham!C:C, "T24") - SUMIFS(NhatKy_ViPham!K:K, NhatKy_ViPham!E:E, "10_Trung", NhatKy_ViPham!F:F, B28, NhatKy_ViPham!C:C, "T24")</f>
        <v>100</v>
      </c>
      <c r="AP28" s="6">
        <f>100 + SUMIFS(NhatKy_ViPham!J:J, NhatKy_ViPham!E:E, "10_Trung", NhatKy_ViPham!F:F, B28, NhatKy_ViPham!C:C, "T25") - SUMIFS(NhatKy_ViPham!K:K, NhatKy_ViPham!E:E, "10_Trung", NhatKy_ViPham!F:F, B28, NhatKy_ViPham!C:C, "T25")</f>
        <v>100</v>
      </c>
      <c r="AQ28" s="6">
        <f>100 + SUMIFS(NhatKy_ViPham!J:J, NhatKy_ViPham!E:E, "10_Trung", NhatKy_ViPham!F:F, B28, NhatKy_ViPham!C:C, "T26") - SUMIFS(NhatKy_ViPham!K:K, NhatKy_ViPham!E:E, "10_Trung", NhatKy_ViPham!F:F, B28, NhatKy_ViPham!C:C, "T26")</f>
        <v>100</v>
      </c>
      <c r="AR28" s="6">
        <f>100 + SUMIFS(NhatKy_ViPham!J:J, NhatKy_ViPham!E:E, "10_Trung", NhatKy_ViPham!F:F, B28, NhatKy_ViPham!C:C, "T27") - SUMIFS(NhatKy_ViPham!K:K, NhatKy_ViPham!E:E, "10_Trung", NhatKy_ViPham!F:F, B28, NhatKy_ViPham!C:C, "T27")</f>
        <v>100</v>
      </c>
      <c r="AS28" s="6">
        <f>100 + SUMIFS(NhatKy_ViPham!J:J, NhatKy_ViPham!E:E, "10_Trung", NhatKy_ViPham!F:F, B28, NhatKy_ViPham!C:C, "T28") - SUMIFS(NhatKy_ViPham!K:K, NhatKy_ViPham!E:E, "10_Trung", NhatKy_ViPham!F:F, B28, NhatKy_ViPham!C:C, "T28")</f>
        <v>100</v>
      </c>
      <c r="AT28" s="6">
        <f>100 + SUMIFS(NhatKy_ViPham!J:J, NhatKy_ViPham!E:E, "10_Trung", NhatKy_ViPham!F:F, B28, NhatKy_ViPham!C:C, "T29") - SUMIFS(NhatKy_ViPham!K:K, NhatKy_ViPham!E:E, "10_Trung", NhatKy_ViPham!F:F, B28, NhatKy_ViPham!C:C, "T29")</f>
        <v>100</v>
      </c>
      <c r="AU28" s="6">
        <f>100 + SUMIFS(NhatKy_ViPham!J:J, NhatKy_ViPham!E:E, "10_Trung", NhatKy_ViPham!F:F, B28, NhatKy_ViPham!C:C, "T30") - SUMIFS(NhatKy_ViPham!K:K, NhatKy_ViPham!E:E, "10_Trung", NhatKy_ViPham!F:F, B28, NhatKy_ViPham!C:C, "T30")</f>
        <v>100</v>
      </c>
      <c r="AV28" s="6">
        <f>100 + SUMIFS(NhatKy_ViPham!J:J, NhatKy_ViPham!E:E, "10_Trung", NhatKy_ViPham!F:F, B28, NhatKy_ViPham!C:C, "T31") - SUMIFS(NhatKy_ViPham!K:K, NhatKy_ViPham!E:E, "10_Trung", NhatKy_ViPham!F:F, B28, NhatKy_ViPham!C:C, "T31")</f>
        <v>100</v>
      </c>
      <c r="AW28" s="6">
        <f>100 + SUMIFS(NhatKy_ViPham!J:J, NhatKy_ViPham!E:E, "10_Trung", NhatKy_ViPham!F:F, B28, NhatKy_ViPham!C:C, "T32") - SUMIFS(NhatKy_ViPham!K:K, NhatKy_ViPham!E:E, "10_Trung", NhatKy_ViPham!F:F, B28, NhatKy_ViPham!C:C, "T32")</f>
        <v>100</v>
      </c>
      <c r="AX28" s="6">
        <f>100 + SUMIFS(NhatKy_ViPham!J:J, NhatKy_ViPham!E:E, "10_Trung", NhatKy_ViPham!F:F, B28, NhatKy_ViPham!C:C, "T33") - SUMIFS(NhatKy_ViPham!K:K, NhatKy_ViPham!E:E, "10_Trung", NhatKy_ViPham!F:F, B28, NhatKy_ViPham!C:C, "T33")</f>
        <v>100</v>
      </c>
      <c r="AY28" s="6">
        <f>100 + SUMIFS(NhatKy_ViPham!J:J, NhatKy_ViPham!E:E, "10_Trung", NhatKy_ViPham!F:F, B28, NhatKy_ViPham!C:C, "T34") - SUMIFS(NhatKy_ViPham!K:K, NhatKy_ViPham!E:E, "10_Trung", NhatKy_ViPham!F:F, B28, NhatKy_ViPham!C:C, "T34")</f>
        <v>100</v>
      </c>
      <c r="AZ28" s="6">
        <f>100 + SUMIFS(NhatKy_ViPham!J:J, NhatKy_ViPham!E:E, "10_Trung", NhatKy_ViPham!F:F, B28, NhatKy_ViPham!C:C, "T35") - SUMIFS(NhatKy_ViPham!K:K, NhatKy_ViPham!E:E, "10_Trung", NhatKy_ViPham!F:F, B28, NhatKy_ViPham!C:C, "T35")</f>
        <v>100</v>
      </c>
      <c r="BA28" s="12">
        <f t="shared" si="0"/>
        <v>100</v>
      </c>
      <c r="BB28" s="11" t="s">
        <v>430</v>
      </c>
      <c r="BC28" s="16" t="str">
        <f t="shared" si="1"/>
        <v>Tốt</v>
      </c>
      <c r="BD28" s="15" t="str">
        <f t="shared" si="2"/>
        <v>🟢 BÌNH THƯỜNG</v>
      </c>
    </row>
    <row r="29" spans="1:56" x14ac:dyDescent="0.25">
      <c r="A29" s="4">
        <v>21</v>
      </c>
      <c r="B29" s="10" t="s">
        <v>1276</v>
      </c>
      <c r="C29" s="4" t="s">
        <v>1277</v>
      </c>
      <c r="D29" s="4" t="s">
        <v>435</v>
      </c>
      <c r="E29" s="11" t="s">
        <v>430</v>
      </c>
      <c r="F29" s="7">
        <f>SUMIFS(NhatKy_ViPham!K:K, NhatKy_ViPham!E:E, "10_Trung", NhatKy_ViPham!F:F, B29, NhatKy_ViPham!H:H, "L01")</f>
        <v>0</v>
      </c>
      <c r="G29" s="7">
        <f>SUMIFS(NhatKy_ViPham!K:K, NhatKy_ViPham!E:E, "10_Trung", NhatKy_ViPham!F:F, B29, NhatKy_ViPham!H:H, "L02")</f>
        <v>0</v>
      </c>
      <c r="H29" s="7">
        <f>SUMIFS(NhatKy_ViPham!K:K, NhatKy_ViPham!E:E, "10_Trung", NhatKy_ViPham!F:F, B29, NhatKy_ViPham!H:H, "L03")</f>
        <v>0</v>
      </c>
      <c r="I29" s="7">
        <f>SUMIFS(NhatKy_ViPham!K:K, NhatKy_ViPham!E:E, "10_Trung", NhatKy_ViPham!F:F, B29, NhatKy_ViPham!H:H, "L04")</f>
        <v>0</v>
      </c>
      <c r="J29" s="7">
        <f>SUMIFS(NhatKy_ViPham!K:K, NhatKy_ViPham!E:E, "10_Trung", NhatKy_ViPham!F:F, B29, NhatKy_ViPham!H:H, "L05")</f>
        <v>0</v>
      </c>
      <c r="K29" s="7">
        <f>SUMIFS(NhatKy_ViPham!K:K, NhatKy_ViPham!E:E, "10_Trung", NhatKy_ViPham!F:F, B29, NhatKy_ViPham!H:H, "L06")</f>
        <v>0</v>
      </c>
      <c r="L29" s="7">
        <f>SUMIFS(NhatKy_ViPham!K:K, NhatKy_ViPham!E:E, "10_Trung", NhatKy_ViPham!F:F, B29, NhatKy_ViPham!H:H, "L07")</f>
        <v>0</v>
      </c>
      <c r="M29" s="7">
        <f>SUMIFS(NhatKy_ViPham!K:K, NhatKy_ViPham!E:E, "10_Trung", NhatKy_ViPham!F:F, B29, NhatKy_ViPham!H:H, "L08")</f>
        <v>0</v>
      </c>
      <c r="N29" s="7">
        <f>SUMIFS(NhatKy_ViPham!K:K, NhatKy_ViPham!E:E, "10_Trung", NhatKy_ViPham!F:F, B29, NhatKy_ViPham!H:H, "L09")</f>
        <v>0</v>
      </c>
      <c r="O29" s="7">
        <f>SUMIFS(NhatKy_ViPham!K:K, NhatKy_ViPham!E:E, "10_Trung", NhatKy_ViPham!F:F, B29, NhatKy_ViPham!H:H, "L10")</f>
        <v>0</v>
      </c>
      <c r="P29" s="12">
        <f>SUMIFS(NhatKy_ViPham!J:J, NhatKy_ViPham!E:E, "10_Trung", NhatKy_ViPham!F:F, B29)</f>
        <v>0</v>
      </c>
      <c r="Q29" s="13">
        <f>SUMIFS(NhatKy_ViPham!K:K, NhatKy_ViPham!E:E, "10_Trung", NhatKy_ViPham!F:F, B29)</f>
        <v>0</v>
      </c>
      <c r="R29" s="7">
        <f>100 + SUMIFS(NhatKy_ViPham!J:J, NhatKy_ViPham!E:E, "10_Trung", NhatKy_ViPham!F:F, B29, NhatKy_ViPham!C:C, "T1") - SUMIFS(NhatKy_ViPham!K:K, NhatKy_ViPham!E:E, "10_Trung", NhatKy_ViPham!F:F, B29, NhatKy_ViPham!C:C, "T1")</f>
        <v>100</v>
      </c>
      <c r="S29" s="7">
        <f>100 + SUMIFS(NhatKy_ViPham!J:J, NhatKy_ViPham!E:E, "10_Trung", NhatKy_ViPham!F:F, B29, NhatKy_ViPham!C:C, "T2") - SUMIFS(NhatKy_ViPham!K:K, NhatKy_ViPham!E:E, "10_Trung", NhatKy_ViPham!F:F, B29, NhatKy_ViPham!C:C, "T2")</f>
        <v>100</v>
      </c>
      <c r="T29" s="7">
        <f>100 + SUMIFS(NhatKy_ViPham!J:J, NhatKy_ViPham!E:E, "10_Trung", NhatKy_ViPham!F:F, B29, NhatKy_ViPham!C:C, "T3") - SUMIFS(NhatKy_ViPham!K:K, NhatKy_ViPham!E:E, "10_Trung", NhatKy_ViPham!F:F, B29, NhatKy_ViPham!C:C, "T3")</f>
        <v>100</v>
      </c>
      <c r="U29" s="7">
        <f>100 + SUMIFS(NhatKy_ViPham!J:J, NhatKy_ViPham!E:E, "10_Trung", NhatKy_ViPham!F:F, B29, NhatKy_ViPham!C:C, "T4") - SUMIFS(NhatKy_ViPham!K:K, NhatKy_ViPham!E:E, "10_Trung", NhatKy_ViPham!F:F, B29, NhatKy_ViPham!C:C, "T4")</f>
        <v>100</v>
      </c>
      <c r="V29" s="7">
        <f>100 + SUMIFS(NhatKy_ViPham!J:J, NhatKy_ViPham!E:E, "10_Trung", NhatKy_ViPham!F:F, B29, NhatKy_ViPham!C:C, "T5") - SUMIFS(NhatKy_ViPham!K:K, NhatKy_ViPham!E:E, "10_Trung", NhatKy_ViPham!F:F, B29, NhatKy_ViPham!C:C, "T5")</f>
        <v>100</v>
      </c>
      <c r="W29" s="7">
        <f>100 + SUMIFS(NhatKy_ViPham!J:J, NhatKy_ViPham!E:E, "10_Trung", NhatKy_ViPham!F:F, B29, NhatKy_ViPham!C:C, "T6") - SUMIFS(NhatKy_ViPham!K:K, NhatKy_ViPham!E:E, "10_Trung", NhatKy_ViPham!F:F, B29, NhatKy_ViPham!C:C, "T6")</f>
        <v>100</v>
      </c>
      <c r="X29" s="7">
        <f>100 + SUMIFS(NhatKy_ViPham!J:J, NhatKy_ViPham!E:E, "10_Trung", NhatKy_ViPham!F:F, B29, NhatKy_ViPham!C:C, "T7") - SUMIFS(NhatKy_ViPham!K:K, NhatKy_ViPham!E:E, "10_Trung", NhatKy_ViPham!F:F, B29, NhatKy_ViPham!C:C, "T7")</f>
        <v>100</v>
      </c>
      <c r="Y29" s="7">
        <f>100 + SUMIFS(NhatKy_ViPham!J:J, NhatKy_ViPham!E:E, "10_Trung", NhatKy_ViPham!F:F, B29, NhatKy_ViPham!C:C, "T8") - SUMIFS(NhatKy_ViPham!K:K, NhatKy_ViPham!E:E, "10_Trung", NhatKy_ViPham!F:F, B29, NhatKy_ViPham!C:C, "T8")</f>
        <v>100</v>
      </c>
      <c r="Z29" s="7">
        <f>100 + SUMIFS(NhatKy_ViPham!J:J, NhatKy_ViPham!E:E, "10_Trung", NhatKy_ViPham!F:F, B29, NhatKy_ViPham!C:C, "T9") - SUMIFS(NhatKy_ViPham!K:K, NhatKy_ViPham!E:E, "10_Trung", NhatKy_ViPham!F:F, B29, NhatKy_ViPham!C:C, "T9")</f>
        <v>100</v>
      </c>
      <c r="AA29" s="7">
        <f>100 + SUMIFS(NhatKy_ViPham!J:J, NhatKy_ViPham!E:E, "10_Trung", NhatKy_ViPham!F:F, B29, NhatKy_ViPham!C:C, "T10") - SUMIFS(NhatKy_ViPham!K:K, NhatKy_ViPham!E:E, "10_Trung", NhatKy_ViPham!F:F, B29, NhatKy_ViPham!C:C, "T10")</f>
        <v>100</v>
      </c>
      <c r="AB29" s="7">
        <f>100 + SUMIFS(NhatKy_ViPham!J:J, NhatKy_ViPham!E:E, "10_Trung", NhatKy_ViPham!F:F, B29, NhatKy_ViPham!C:C, "T11") - SUMIFS(NhatKy_ViPham!K:K, NhatKy_ViPham!E:E, "10_Trung", NhatKy_ViPham!F:F, B29, NhatKy_ViPham!C:C, "T11")</f>
        <v>100</v>
      </c>
      <c r="AC29" s="7">
        <f>100 + SUMIFS(NhatKy_ViPham!J:J, NhatKy_ViPham!E:E, "10_Trung", NhatKy_ViPham!F:F, B29, NhatKy_ViPham!C:C, "T12") - SUMIFS(NhatKy_ViPham!K:K, NhatKy_ViPham!E:E, "10_Trung", NhatKy_ViPham!F:F, B29, NhatKy_ViPham!C:C, "T12")</f>
        <v>100</v>
      </c>
      <c r="AD29" s="7">
        <f>100 + SUMIFS(NhatKy_ViPham!J:J, NhatKy_ViPham!E:E, "10_Trung", NhatKy_ViPham!F:F, B29, NhatKy_ViPham!C:C, "T13") - SUMIFS(NhatKy_ViPham!K:K, NhatKy_ViPham!E:E, "10_Trung", NhatKy_ViPham!F:F, B29, NhatKy_ViPham!C:C, "T13")</f>
        <v>100</v>
      </c>
      <c r="AE29" s="7">
        <f>100 + SUMIFS(NhatKy_ViPham!J:J, NhatKy_ViPham!E:E, "10_Trung", NhatKy_ViPham!F:F, B29, NhatKy_ViPham!C:C, "T14") - SUMIFS(NhatKy_ViPham!K:K, NhatKy_ViPham!E:E, "10_Trung", NhatKy_ViPham!F:F, B29, NhatKy_ViPham!C:C, "T14")</f>
        <v>100</v>
      </c>
      <c r="AF29" s="7">
        <f>100 + SUMIFS(NhatKy_ViPham!J:J, NhatKy_ViPham!E:E, "10_Trung", NhatKy_ViPham!F:F, B29, NhatKy_ViPham!C:C, "T15") - SUMIFS(NhatKy_ViPham!K:K, NhatKy_ViPham!E:E, "10_Trung", NhatKy_ViPham!F:F, B29, NhatKy_ViPham!C:C, "T15")</f>
        <v>100</v>
      </c>
      <c r="AG29" s="7">
        <f>100 + SUMIFS(NhatKy_ViPham!J:J, NhatKy_ViPham!E:E, "10_Trung", NhatKy_ViPham!F:F, B29, NhatKy_ViPham!C:C, "T16") - SUMIFS(NhatKy_ViPham!K:K, NhatKy_ViPham!E:E, "10_Trung", NhatKy_ViPham!F:F, B29, NhatKy_ViPham!C:C, "T16")</f>
        <v>100</v>
      </c>
      <c r="AH29" s="7">
        <f>100 + SUMIFS(NhatKy_ViPham!J:J, NhatKy_ViPham!E:E, "10_Trung", NhatKy_ViPham!F:F, B29, NhatKy_ViPham!C:C, "T17") - SUMIFS(NhatKy_ViPham!K:K, NhatKy_ViPham!E:E, "10_Trung", NhatKy_ViPham!F:F, B29, NhatKy_ViPham!C:C, "T17")</f>
        <v>100</v>
      </c>
      <c r="AI29" s="7">
        <f>100 + SUMIFS(NhatKy_ViPham!J:J, NhatKy_ViPham!E:E, "10_Trung", NhatKy_ViPham!F:F, B29, NhatKy_ViPham!C:C, "T18") - SUMIFS(NhatKy_ViPham!K:K, NhatKy_ViPham!E:E, "10_Trung", NhatKy_ViPham!F:F, B29, NhatKy_ViPham!C:C, "T18")</f>
        <v>100</v>
      </c>
      <c r="AJ29" s="7">
        <f>100 + SUMIFS(NhatKy_ViPham!J:J, NhatKy_ViPham!E:E, "10_Trung", NhatKy_ViPham!F:F, B29, NhatKy_ViPham!C:C, "T19") - SUMIFS(NhatKy_ViPham!K:K, NhatKy_ViPham!E:E, "10_Trung", NhatKy_ViPham!F:F, B29, NhatKy_ViPham!C:C, "T19")</f>
        <v>100</v>
      </c>
      <c r="AK29" s="7">
        <f>100 + SUMIFS(NhatKy_ViPham!J:J, NhatKy_ViPham!E:E, "10_Trung", NhatKy_ViPham!F:F, B29, NhatKy_ViPham!C:C, "T20") - SUMIFS(NhatKy_ViPham!K:K, NhatKy_ViPham!E:E, "10_Trung", NhatKy_ViPham!F:F, B29, NhatKy_ViPham!C:C, "T20")</f>
        <v>100</v>
      </c>
      <c r="AL29" s="7">
        <f>100 + SUMIFS(NhatKy_ViPham!J:J, NhatKy_ViPham!E:E, "10_Trung", NhatKy_ViPham!F:F, B29, NhatKy_ViPham!C:C, "T21") - SUMIFS(NhatKy_ViPham!K:K, NhatKy_ViPham!E:E, "10_Trung", NhatKy_ViPham!F:F, B29, NhatKy_ViPham!C:C, "T21")</f>
        <v>100</v>
      </c>
      <c r="AM29" s="7">
        <f>100 + SUMIFS(NhatKy_ViPham!J:J, NhatKy_ViPham!E:E, "10_Trung", NhatKy_ViPham!F:F, B29, NhatKy_ViPham!C:C, "T22") - SUMIFS(NhatKy_ViPham!K:K, NhatKy_ViPham!E:E, "10_Trung", NhatKy_ViPham!F:F, B29, NhatKy_ViPham!C:C, "T22")</f>
        <v>100</v>
      </c>
      <c r="AN29" s="7">
        <f>100 + SUMIFS(NhatKy_ViPham!J:J, NhatKy_ViPham!E:E, "10_Trung", NhatKy_ViPham!F:F, B29, NhatKy_ViPham!C:C, "T23") - SUMIFS(NhatKy_ViPham!K:K, NhatKy_ViPham!E:E, "10_Trung", NhatKy_ViPham!F:F, B29, NhatKy_ViPham!C:C, "T23")</f>
        <v>100</v>
      </c>
      <c r="AO29" s="7">
        <f>100 + SUMIFS(NhatKy_ViPham!J:J, NhatKy_ViPham!E:E, "10_Trung", NhatKy_ViPham!F:F, B29, NhatKy_ViPham!C:C, "T24") - SUMIFS(NhatKy_ViPham!K:K, NhatKy_ViPham!E:E, "10_Trung", NhatKy_ViPham!F:F, B29, NhatKy_ViPham!C:C, "T24")</f>
        <v>100</v>
      </c>
      <c r="AP29" s="7">
        <f>100 + SUMIFS(NhatKy_ViPham!J:J, NhatKy_ViPham!E:E, "10_Trung", NhatKy_ViPham!F:F, B29, NhatKy_ViPham!C:C, "T25") - SUMIFS(NhatKy_ViPham!K:K, NhatKy_ViPham!E:E, "10_Trung", NhatKy_ViPham!F:F, B29, NhatKy_ViPham!C:C, "T25")</f>
        <v>100</v>
      </c>
      <c r="AQ29" s="7">
        <f>100 + SUMIFS(NhatKy_ViPham!J:J, NhatKy_ViPham!E:E, "10_Trung", NhatKy_ViPham!F:F, B29, NhatKy_ViPham!C:C, "T26") - SUMIFS(NhatKy_ViPham!K:K, NhatKy_ViPham!E:E, "10_Trung", NhatKy_ViPham!F:F, B29, NhatKy_ViPham!C:C, "T26")</f>
        <v>100</v>
      </c>
      <c r="AR29" s="7">
        <f>100 + SUMIFS(NhatKy_ViPham!J:J, NhatKy_ViPham!E:E, "10_Trung", NhatKy_ViPham!F:F, B29, NhatKy_ViPham!C:C, "T27") - SUMIFS(NhatKy_ViPham!K:K, NhatKy_ViPham!E:E, "10_Trung", NhatKy_ViPham!F:F, B29, NhatKy_ViPham!C:C, "T27")</f>
        <v>100</v>
      </c>
      <c r="AS29" s="7">
        <f>100 + SUMIFS(NhatKy_ViPham!J:J, NhatKy_ViPham!E:E, "10_Trung", NhatKy_ViPham!F:F, B29, NhatKy_ViPham!C:C, "T28") - SUMIFS(NhatKy_ViPham!K:K, NhatKy_ViPham!E:E, "10_Trung", NhatKy_ViPham!F:F, B29, NhatKy_ViPham!C:C, "T28")</f>
        <v>100</v>
      </c>
      <c r="AT29" s="7">
        <f>100 + SUMIFS(NhatKy_ViPham!J:J, NhatKy_ViPham!E:E, "10_Trung", NhatKy_ViPham!F:F, B29, NhatKy_ViPham!C:C, "T29") - SUMIFS(NhatKy_ViPham!K:K, NhatKy_ViPham!E:E, "10_Trung", NhatKy_ViPham!F:F, B29, NhatKy_ViPham!C:C, "T29")</f>
        <v>100</v>
      </c>
      <c r="AU29" s="7">
        <f>100 + SUMIFS(NhatKy_ViPham!J:J, NhatKy_ViPham!E:E, "10_Trung", NhatKy_ViPham!F:F, B29, NhatKy_ViPham!C:C, "T30") - SUMIFS(NhatKy_ViPham!K:K, NhatKy_ViPham!E:E, "10_Trung", NhatKy_ViPham!F:F, B29, NhatKy_ViPham!C:C, "T30")</f>
        <v>100</v>
      </c>
      <c r="AV29" s="7">
        <f>100 + SUMIFS(NhatKy_ViPham!J:J, NhatKy_ViPham!E:E, "10_Trung", NhatKy_ViPham!F:F, B29, NhatKy_ViPham!C:C, "T31") - SUMIFS(NhatKy_ViPham!K:K, NhatKy_ViPham!E:E, "10_Trung", NhatKy_ViPham!F:F, B29, NhatKy_ViPham!C:C, "T31")</f>
        <v>100</v>
      </c>
      <c r="AW29" s="7">
        <f>100 + SUMIFS(NhatKy_ViPham!J:J, NhatKy_ViPham!E:E, "10_Trung", NhatKy_ViPham!F:F, B29, NhatKy_ViPham!C:C, "T32") - SUMIFS(NhatKy_ViPham!K:K, NhatKy_ViPham!E:E, "10_Trung", NhatKy_ViPham!F:F, B29, NhatKy_ViPham!C:C, "T32")</f>
        <v>100</v>
      </c>
      <c r="AX29" s="7">
        <f>100 + SUMIFS(NhatKy_ViPham!J:J, NhatKy_ViPham!E:E, "10_Trung", NhatKy_ViPham!F:F, B29, NhatKy_ViPham!C:C, "T33") - SUMIFS(NhatKy_ViPham!K:K, NhatKy_ViPham!E:E, "10_Trung", NhatKy_ViPham!F:F, B29, NhatKy_ViPham!C:C, "T33")</f>
        <v>100</v>
      </c>
      <c r="AY29" s="7">
        <f>100 + SUMIFS(NhatKy_ViPham!J:J, NhatKy_ViPham!E:E, "10_Trung", NhatKy_ViPham!F:F, B29, NhatKy_ViPham!C:C, "T34") - SUMIFS(NhatKy_ViPham!K:K, NhatKy_ViPham!E:E, "10_Trung", NhatKy_ViPham!F:F, B29, NhatKy_ViPham!C:C, "T34")</f>
        <v>100</v>
      </c>
      <c r="AZ29" s="7">
        <f>100 + SUMIFS(NhatKy_ViPham!J:J, NhatKy_ViPham!E:E, "10_Trung", NhatKy_ViPham!F:F, B29, NhatKy_ViPham!C:C, "T35") - SUMIFS(NhatKy_ViPham!K:K, NhatKy_ViPham!E:E, "10_Trung", NhatKy_ViPham!F:F, B29, NhatKy_ViPham!C:C, "T35")</f>
        <v>100</v>
      </c>
      <c r="BA29" s="12">
        <f t="shared" si="0"/>
        <v>100</v>
      </c>
      <c r="BB29" s="11" t="s">
        <v>430</v>
      </c>
      <c r="BC29" s="14" t="str">
        <f t="shared" si="1"/>
        <v>Tốt</v>
      </c>
      <c r="BD29" s="10" t="str">
        <f t="shared" si="2"/>
        <v>🟢 BÌNH THƯỜNG</v>
      </c>
    </row>
    <row r="30" spans="1:56" x14ac:dyDescent="0.25">
      <c r="A30" s="5">
        <v>22</v>
      </c>
      <c r="B30" s="15" t="s">
        <v>1278</v>
      </c>
      <c r="C30" s="5" t="s">
        <v>1134</v>
      </c>
      <c r="D30" s="5" t="s">
        <v>429</v>
      </c>
      <c r="E30" s="11" t="s">
        <v>430</v>
      </c>
      <c r="F30" s="6">
        <f>SUMIFS(NhatKy_ViPham!K:K, NhatKy_ViPham!E:E, "10_Trung", NhatKy_ViPham!F:F, B30, NhatKy_ViPham!H:H, "L01")</f>
        <v>0</v>
      </c>
      <c r="G30" s="6">
        <f>SUMIFS(NhatKy_ViPham!K:K, NhatKy_ViPham!E:E, "10_Trung", NhatKy_ViPham!F:F, B30, NhatKy_ViPham!H:H, "L02")</f>
        <v>0</v>
      </c>
      <c r="H30" s="6">
        <f>SUMIFS(NhatKy_ViPham!K:K, NhatKy_ViPham!E:E, "10_Trung", NhatKy_ViPham!F:F, B30, NhatKy_ViPham!H:H, "L03")</f>
        <v>0</v>
      </c>
      <c r="I30" s="6">
        <f>SUMIFS(NhatKy_ViPham!K:K, NhatKy_ViPham!E:E, "10_Trung", NhatKy_ViPham!F:F, B30, NhatKy_ViPham!H:H, "L04")</f>
        <v>0</v>
      </c>
      <c r="J30" s="6">
        <f>SUMIFS(NhatKy_ViPham!K:K, NhatKy_ViPham!E:E, "10_Trung", NhatKy_ViPham!F:F, B30, NhatKy_ViPham!H:H, "L05")</f>
        <v>0</v>
      </c>
      <c r="K30" s="6">
        <f>SUMIFS(NhatKy_ViPham!K:K, NhatKy_ViPham!E:E, "10_Trung", NhatKy_ViPham!F:F, B30, NhatKy_ViPham!H:H, "L06")</f>
        <v>0</v>
      </c>
      <c r="L30" s="6">
        <f>SUMIFS(NhatKy_ViPham!K:K, NhatKy_ViPham!E:E, "10_Trung", NhatKy_ViPham!F:F, B30, NhatKy_ViPham!H:H, "L07")</f>
        <v>0</v>
      </c>
      <c r="M30" s="6">
        <f>SUMIFS(NhatKy_ViPham!K:K, NhatKy_ViPham!E:E, "10_Trung", NhatKy_ViPham!F:F, B30, NhatKy_ViPham!H:H, "L08")</f>
        <v>0</v>
      </c>
      <c r="N30" s="6">
        <f>SUMIFS(NhatKy_ViPham!K:K, NhatKy_ViPham!E:E, "10_Trung", NhatKy_ViPham!F:F, B30, NhatKy_ViPham!H:H, "L09")</f>
        <v>0</v>
      </c>
      <c r="O30" s="6">
        <f>SUMIFS(NhatKy_ViPham!K:K, NhatKy_ViPham!E:E, "10_Trung", NhatKy_ViPham!F:F, B30, NhatKy_ViPham!H:H, "L10")</f>
        <v>0</v>
      </c>
      <c r="P30" s="12">
        <f>SUMIFS(NhatKy_ViPham!J:J, NhatKy_ViPham!E:E, "10_Trung", NhatKy_ViPham!F:F, B30)</f>
        <v>0</v>
      </c>
      <c r="Q30" s="13">
        <f>SUMIFS(NhatKy_ViPham!K:K, NhatKy_ViPham!E:E, "10_Trung", NhatKy_ViPham!F:F, B30)</f>
        <v>0</v>
      </c>
      <c r="R30" s="6">
        <f>100 + SUMIFS(NhatKy_ViPham!J:J, NhatKy_ViPham!E:E, "10_Trung", NhatKy_ViPham!F:F, B30, NhatKy_ViPham!C:C, "T1") - SUMIFS(NhatKy_ViPham!K:K, NhatKy_ViPham!E:E, "10_Trung", NhatKy_ViPham!F:F, B30, NhatKy_ViPham!C:C, "T1")</f>
        <v>100</v>
      </c>
      <c r="S30" s="6">
        <f>100 + SUMIFS(NhatKy_ViPham!J:J, NhatKy_ViPham!E:E, "10_Trung", NhatKy_ViPham!F:F, B30, NhatKy_ViPham!C:C, "T2") - SUMIFS(NhatKy_ViPham!K:K, NhatKy_ViPham!E:E, "10_Trung", NhatKy_ViPham!F:F, B30, NhatKy_ViPham!C:C, "T2")</f>
        <v>100</v>
      </c>
      <c r="T30" s="6">
        <f>100 + SUMIFS(NhatKy_ViPham!J:J, NhatKy_ViPham!E:E, "10_Trung", NhatKy_ViPham!F:F, B30, NhatKy_ViPham!C:C, "T3") - SUMIFS(NhatKy_ViPham!K:K, NhatKy_ViPham!E:E, "10_Trung", NhatKy_ViPham!F:F, B30, NhatKy_ViPham!C:C, "T3")</f>
        <v>100</v>
      </c>
      <c r="U30" s="6">
        <f>100 + SUMIFS(NhatKy_ViPham!J:J, NhatKy_ViPham!E:E, "10_Trung", NhatKy_ViPham!F:F, B30, NhatKy_ViPham!C:C, "T4") - SUMIFS(NhatKy_ViPham!K:K, NhatKy_ViPham!E:E, "10_Trung", NhatKy_ViPham!F:F, B30, NhatKy_ViPham!C:C, "T4")</f>
        <v>100</v>
      </c>
      <c r="V30" s="6">
        <f>100 + SUMIFS(NhatKy_ViPham!J:J, NhatKy_ViPham!E:E, "10_Trung", NhatKy_ViPham!F:F, B30, NhatKy_ViPham!C:C, "T5") - SUMIFS(NhatKy_ViPham!K:K, NhatKy_ViPham!E:E, "10_Trung", NhatKy_ViPham!F:F, B30, NhatKy_ViPham!C:C, "T5")</f>
        <v>100</v>
      </c>
      <c r="W30" s="6">
        <f>100 + SUMIFS(NhatKy_ViPham!J:J, NhatKy_ViPham!E:E, "10_Trung", NhatKy_ViPham!F:F, B30, NhatKy_ViPham!C:C, "T6") - SUMIFS(NhatKy_ViPham!K:K, NhatKy_ViPham!E:E, "10_Trung", NhatKy_ViPham!F:F, B30, NhatKy_ViPham!C:C, "T6")</f>
        <v>100</v>
      </c>
      <c r="X30" s="6">
        <f>100 + SUMIFS(NhatKy_ViPham!J:J, NhatKy_ViPham!E:E, "10_Trung", NhatKy_ViPham!F:F, B30, NhatKy_ViPham!C:C, "T7") - SUMIFS(NhatKy_ViPham!K:K, NhatKy_ViPham!E:E, "10_Trung", NhatKy_ViPham!F:F, B30, NhatKy_ViPham!C:C, "T7")</f>
        <v>100</v>
      </c>
      <c r="Y30" s="6">
        <f>100 + SUMIFS(NhatKy_ViPham!J:J, NhatKy_ViPham!E:E, "10_Trung", NhatKy_ViPham!F:F, B30, NhatKy_ViPham!C:C, "T8") - SUMIFS(NhatKy_ViPham!K:K, NhatKy_ViPham!E:E, "10_Trung", NhatKy_ViPham!F:F, B30, NhatKy_ViPham!C:C, "T8")</f>
        <v>100</v>
      </c>
      <c r="Z30" s="6">
        <f>100 + SUMIFS(NhatKy_ViPham!J:J, NhatKy_ViPham!E:E, "10_Trung", NhatKy_ViPham!F:F, B30, NhatKy_ViPham!C:C, "T9") - SUMIFS(NhatKy_ViPham!K:K, NhatKy_ViPham!E:E, "10_Trung", NhatKy_ViPham!F:F, B30, NhatKy_ViPham!C:C, "T9")</f>
        <v>100</v>
      </c>
      <c r="AA30" s="6">
        <f>100 + SUMIFS(NhatKy_ViPham!J:J, NhatKy_ViPham!E:E, "10_Trung", NhatKy_ViPham!F:F, B30, NhatKy_ViPham!C:C, "T10") - SUMIFS(NhatKy_ViPham!K:K, NhatKy_ViPham!E:E, "10_Trung", NhatKy_ViPham!F:F, B30, NhatKy_ViPham!C:C, "T10")</f>
        <v>100</v>
      </c>
      <c r="AB30" s="6">
        <f>100 + SUMIFS(NhatKy_ViPham!J:J, NhatKy_ViPham!E:E, "10_Trung", NhatKy_ViPham!F:F, B30, NhatKy_ViPham!C:C, "T11") - SUMIFS(NhatKy_ViPham!K:K, NhatKy_ViPham!E:E, "10_Trung", NhatKy_ViPham!F:F, B30, NhatKy_ViPham!C:C, "T11")</f>
        <v>100</v>
      </c>
      <c r="AC30" s="6">
        <f>100 + SUMIFS(NhatKy_ViPham!J:J, NhatKy_ViPham!E:E, "10_Trung", NhatKy_ViPham!F:F, B30, NhatKy_ViPham!C:C, "T12") - SUMIFS(NhatKy_ViPham!K:K, NhatKy_ViPham!E:E, "10_Trung", NhatKy_ViPham!F:F, B30, NhatKy_ViPham!C:C, "T12")</f>
        <v>100</v>
      </c>
      <c r="AD30" s="6">
        <f>100 + SUMIFS(NhatKy_ViPham!J:J, NhatKy_ViPham!E:E, "10_Trung", NhatKy_ViPham!F:F, B30, NhatKy_ViPham!C:C, "T13") - SUMIFS(NhatKy_ViPham!K:K, NhatKy_ViPham!E:E, "10_Trung", NhatKy_ViPham!F:F, B30, NhatKy_ViPham!C:C, "T13")</f>
        <v>100</v>
      </c>
      <c r="AE30" s="6">
        <f>100 + SUMIFS(NhatKy_ViPham!J:J, NhatKy_ViPham!E:E, "10_Trung", NhatKy_ViPham!F:F, B30, NhatKy_ViPham!C:C, "T14") - SUMIFS(NhatKy_ViPham!K:K, NhatKy_ViPham!E:E, "10_Trung", NhatKy_ViPham!F:F, B30, NhatKy_ViPham!C:C, "T14")</f>
        <v>100</v>
      </c>
      <c r="AF30" s="6">
        <f>100 + SUMIFS(NhatKy_ViPham!J:J, NhatKy_ViPham!E:E, "10_Trung", NhatKy_ViPham!F:F, B30, NhatKy_ViPham!C:C, "T15") - SUMIFS(NhatKy_ViPham!K:K, NhatKy_ViPham!E:E, "10_Trung", NhatKy_ViPham!F:F, B30, NhatKy_ViPham!C:C, "T15")</f>
        <v>100</v>
      </c>
      <c r="AG30" s="6">
        <f>100 + SUMIFS(NhatKy_ViPham!J:J, NhatKy_ViPham!E:E, "10_Trung", NhatKy_ViPham!F:F, B30, NhatKy_ViPham!C:C, "T16") - SUMIFS(NhatKy_ViPham!K:K, NhatKy_ViPham!E:E, "10_Trung", NhatKy_ViPham!F:F, B30, NhatKy_ViPham!C:C, "T16")</f>
        <v>100</v>
      </c>
      <c r="AH30" s="6">
        <f>100 + SUMIFS(NhatKy_ViPham!J:J, NhatKy_ViPham!E:E, "10_Trung", NhatKy_ViPham!F:F, B30, NhatKy_ViPham!C:C, "T17") - SUMIFS(NhatKy_ViPham!K:K, NhatKy_ViPham!E:E, "10_Trung", NhatKy_ViPham!F:F, B30, NhatKy_ViPham!C:C, "T17")</f>
        <v>100</v>
      </c>
      <c r="AI30" s="6">
        <f>100 + SUMIFS(NhatKy_ViPham!J:J, NhatKy_ViPham!E:E, "10_Trung", NhatKy_ViPham!F:F, B30, NhatKy_ViPham!C:C, "T18") - SUMIFS(NhatKy_ViPham!K:K, NhatKy_ViPham!E:E, "10_Trung", NhatKy_ViPham!F:F, B30, NhatKy_ViPham!C:C, "T18")</f>
        <v>100</v>
      </c>
      <c r="AJ30" s="6">
        <f>100 + SUMIFS(NhatKy_ViPham!J:J, NhatKy_ViPham!E:E, "10_Trung", NhatKy_ViPham!F:F, B30, NhatKy_ViPham!C:C, "T19") - SUMIFS(NhatKy_ViPham!K:K, NhatKy_ViPham!E:E, "10_Trung", NhatKy_ViPham!F:F, B30, NhatKy_ViPham!C:C, "T19")</f>
        <v>100</v>
      </c>
      <c r="AK30" s="6">
        <f>100 + SUMIFS(NhatKy_ViPham!J:J, NhatKy_ViPham!E:E, "10_Trung", NhatKy_ViPham!F:F, B30, NhatKy_ViPham!C:C, "T20") - SUMIFS(NhatKy_ViPham!K:K, NhatKy_ViPham!E:E, "10_Trung", NhatKy_ViPham!F:F, B30, NhatKy_ViPham!C:C, "T20")</f>
        <v>100</v>
      </c>
      <c r="AL30" s="6">
        <f>100 + SUMIFS(NhatKy_ViPham!J:J, NhatKy_ViPham!E:E, "10_Trung", NhatKy_ViPham!F:F, B30, NhatKy_ViPham!C:C, "T21") - SUMIFS(NhatKy_ViPham!K:K, NhatKy_ViPham!E:E, "10_Trung", NhatKy_ViPham!F:F, B30, NhatKy_ViPham!C:C, "T21")</f>
        <v>100</v>
      </c>
      <c r="AM30" s="6">
        <f>100 + SUMIFS(NhatKy_ViPham!J:J, NhatKy_ViPham!E:E, "10_Trung", NhatKy_ViPham!F:F, B30, NhatKy_ViPham!C:C, "T22") - SUMIFS(NhatKy_ViPham!K:K, NhatKy_ViPham!E:E, "10_Trung", NhatKy_ViPham!F:F, B30, NhatKy_ViPham!C:C, "T22")</f>
        <v>100</v>
      </c>
      <c r="AN30" s="6">
        <f>100 + SUMIFS(NhatKy_ViPham!J:J, NhatKy_ViPham!E:E, "10_Trung", NhatKy_ViPham!F:F, B30, NhatKy_ViPham!C:C, "T23") - SUMIFS(NhatKy_ViPham!K:K, NhatKy_ViPham!E:E, "10_Trung", NhatKy_ViPham!F:F, B30, NhatKy_ViPham!C:C, "T23")</f>
        <v>100</v>
      </c>
      <c r="AO30" s="6">
        <f>100 + SUMIFS(NhatKy_ViPham!J:J, NhatKy_ViPham!E:E, "10_Trung", NhatKy_ViPham!F:F, B30, NhatKy_ViPham!C:C, "T24") - SUMIFS(NhatKy_ViPham!K:K, NhatKy_ViPham!E:E, "10_Trung", NhatKy_ViPham!F:F, B30, NhatKy_ViPham!C:C, "T24")</f>
        <v>100</v>
      </c>
      <c r="AP30" s="6">
        <f>100 + SUMIFS(NhatKy_ViPham!J:J, NhatKy_ViPham!E:E, "10_Trung", NhatKy_ViPham!F:F, B30, NhatKy_ViPham!C:C, "T25") - SUMIFS(NhatKy_ViPham!K:K, NhatKy_ViPham!E:E, "10_Trung", NhatKy_ViPham!F:F, B30, NhatKy_ViPham!C:C, "T25")</f>
        <v>100</v>
      </c>
      <c r="AQ30" s="6">
        <f>100 + SUMIFS(NhatKy_ViPham!J:J, NhatKy_ViPham!E:E, "10_Trung", NhatKy_ViPham!F:F, B30, NhatKy_ViPham!C:C, "T26") - SUMIFS(NhatKy_ViPham!K:K, NhatKy_ViPham!E:E, "10_Trung", NhatKy_ViPham!F:F, B30, NhatKy_ViPham!C:C, "T26")</f>
        <v>100</v>
      </c>
      <c r="AR30" s="6">
        <f>100 + SUMIFS(NhatKy_ViPham!J:J, NhatKy_ViPham!E:E, "10_Trung", NhatKy_ViPham!F:F, B30, NhatKy_ViPham!C:C, "T27") - SUMIFS(NhatKy_ViPham!K:K, NhatKy_ViPham!E:E, "10_Trung", NhatKy_ViPham!F:F, B30, NhatKy_ViPham!C:C, "T27")</f>
        <v>100</v>
      </c>
      <c r="AS30" s="6">
        <f>100 + SUMIFS(NhatKy_ViPham!J:J, NhatKy_ViPham!E:E, "10_Trung", NhatKy_ViPham!F:F, B30, NhatKy_ViPham!C:C, "T28") - SUMIFS(NhatKy_ViPham!K:K, NhatKy_ViPham!E:E, "10_Trung", NhatKy_ViPham!F:F, B30, NhatKy_ViPham!C:C, "T28")</f>
        <v>100</v>
      </c>
      <c r="AT30" s="6">
        <f>100 + SUMIFS(NhatKy_ViPham!J:J, NhatKy_ViPham!E:E, "10_Trung", NhatKy_ViPham!F:F, B30, NhatKy_ViPham!C:C, "T29") - SUMIFS(NhatKy_ViPham!K:K, NhatKy_ViPham!E:E, "10_Trung", NhatKy_ViPham!F:F, B30, NhatKy_ViPham!C:C, "T29")</f>
        <v>100</v>
      </c>
      <c r="AU30" s="6">
        <f>100 + SUMIFS(NhatKy_ViPham!J:J, NhatKy_ViPham!E:E, "10_Trung", NhatKy_ViPham!F:F, B30, NhatKy_ViPham!C:C, "T30") - SUMIFS(NhatKy_ViPham!K:K, NhatKy_ViPham!E:E, "10_Trung", NhatKy_ViPham!F:F, B30, NhatKy_ViPham!C:C, "T30")</f>
        <v>100</v>
      </c>
      <c r="AV30" s="6">
        <f>100 + SUMIFS(NhatKy_ViPham!J:J, NhatKy_ViPham!E:E, "10_Trung", NhatKy_ViPham!F:F, B30, NhatKy_ViPham!C:C, "T31") - SUMIFS(NhatKy_ViPham!K:K, NhatKy_ViPham!E:E, "10_Trung", NhatKy_ViPham!F:F, B30, NhatKy_ViPham!C:C, "T31")</f>
        <v>100</v>
      </c>
      <c r="AW30" s="6">
        <f>100 + SUMIFS(NhatKy_ViPham!J:J, NhatKy_ViPham!E:E, "10_Trung", NhatKy_ViPham!F:F, B30, NhatKy_ViPham!C:C, "T32") - SUMIFS(NhatKy_ViPham!K:K, NhatKy_ViPham!E:E, "10_Trung", NhatKy_ViPham!F:F, B30, NhatKy_ViPham!C:C, "T32")</f>
        <v>100</v>
      </c>
      <c r="AX30" s="6">
        <f>100 + SUMIFS(NhatKy_ViPham!J:J, NhatKy_ViPham!E:E, "10_Trung", NhatKy_ViPham!F:F, B30, NhatKy_ViPham!C:C, "T33") - SUMIFS(NhatKy_ViPham!K:K, NhatKy_ViPham!E:E, "10_Trung", NhatKy_ViPham!F:F, B30, NhatKy_ViPham!C:C, "T33")</f>
        <v>100</v>
      </c>
      <c r="AY30" s="6">
        <f>100 + SUMIFS(NhatKy_ViPham!J:J, NhatKy_ViPham!E:E, "10_Trung", NhatKy_ViPham!F:F, B30, NhatKy_ViPham!C:C, "T34") - SUMIFS(NhatKy_ViPham!K:K, NhatKy_ViPham!E:E, "10_Trung", NhatKy_ViPham!F:F, B30, NhatKy_ViPham!C:C, "T34")</f>
        <v>100</v>
      </c>
      <c r="AZ30" s="6">
        <f>100 + SUMIFS(NhatKy_ViPham!J:J, NhatKy_ViPham!E:E, "10_Trung", NhatKy_ViPham!F:F, B30, NhatKy_ViPham!C:C, "T35") - SUMIFS(NhatKy_ViPham!K:K, NhatKy_ViPham!E:E, "10_Trung", NhatKy_ViPham!F:F, B30, NhatKy_ViPham!C:C, "T35")</f>
        <v>100</v>
      </c>
      <c r="BA30" s="12">
        <f t="shared" si="0"/>
        <v>100</v>
      </c>
      <c r="BB30" s="11" t="s">
        <v>430</v>
      </c>
      <c r="BC30" s="16" t="str">
        <f t="shared" si="1"/>
        <v>Tốt</v>
      </c>
      <c r="BD30" s="15" t="str">
        <f t="shared" si="2"/>
        <v>🟢 BÌNH THƯỜNG</v>
      </c>
    </row>
    <row r="31" spans="1:56" x14ac:dyDescent="0.25">
      <c r="A31" s="4">
        <v>23</v>
      </c>
      <c r="B31" s="10" t="s">
        <v>1279</v>
      </c>
      <c r="C31" s="4" t="s">
        <v>526</v>
      </c>
      <c r="D31" s="4" t="s">
        <v>429</v>
      </c>
      <c r="E31" s="11" t="s">
        <v>430</v>
      </c>
      <c r="F31" s="7">
        <f>SUMIFS(NhatKy_ViPham!K:K, NhatKy_ViPham!E:E, "10_Trung", NhatKy_ViPham!F:F, B31, NhatKy_ViPham!H:H, "L01")</f>
        <v>0</v>
      </c>
      <c r="G31" s="7">
        <f>SUMIFS(NhatKy_ViPham!K:K, NhatKy_ViPham!E:E, "10_Trung", NhatKy_ViPham!F:F, B31, NhatKy_ViPham!H:H, "L02")</f>
        <v>0</v>
      </c>
      <c r="H31" s="7">
        <f>SUMIFS(NhatKy_ViPham!K:K, NhatKy_ViPham!E:E, "10_Trung", NhatKy_ViPham!F:F, B31, NhatKy_ViPham!H:H, "L03")</f>
        <v>0</v>
      </c>
      <c r="I31" s="7">
        <f>SUMIFS(NhatKy_ViPham!K:K, NhatKy_ViPham!E:E, "10_Trung", NhatKy_ViPham!F:F, B31, NhatKy_ViPham!H:H, "L04")</f>
        <v>0</v>
      </c>
      <c r="J31" s="7">
        <f>SUMIFS(NhatKy_ViPham!K:K, NhatKy_ViPham!E:E, "10_Trung", NhatKy_ViPham!F:F, B31, NhatKy_ViPham!H:H, "L05")</f>
        <v>0</v>
      </c>
      <c r="K31" s="7">
        <f>SUMIFS(NhatKy_ViPham!K:K, NhatKy_ViPham!E:E, "10_Trung", NhatKy_ViPham!F:F, B31, NhatKy_ViPham!H:H, "L06")</f>
        <v>0</v>
      </c>
      <c r="L31" s="7">
        <f>SUMIFS(NhatKy_ViPham!K:K, NhatKy_ViPham!E:E, "10_Trung", NhatKy_ViPham!F:F, B31, NhatKy_ViPham!H:H, "L07")</f>
        <v>0</v>
      </c>
      <c r="M31" s="7">
        <f>SUMIFS(NhatKy_ViPham!K:K, NhatKy_ViPham!E:E, "10_Trung", NhatKy_ViPham!F:F, B31, NhatKy_ViPham!H:H, "L08")</f>
        <v>0</v>
      </c>
      <c r="N31" s="7">
        <f>SUMIFS(NhatKy_ViPham!K:K, NhatKy_ViPham!E:E, "10_Trung", NhatKy_ViPham!F:F, B31, NhatKy_ViPham!H:H, "L09")</f>
        <v>0</v>
      </c>
      <c r="O31" s="7">
        <f>SUMIFS(NhatKy_ViPham!K:K, NhatKy_ViPham!E:E, "10_Trung", NhatKy_ViPham!F:F, B31, NhatKy_ViPham!H:H, "L10")</f>
        <v>0</v>
      </c>
      <c r="P31" s="12">
        <f>SUMIFS(NhatKy_ViPham!J:J, NhatKy_ViPham!E:E, "10_Trung", NhatKy_ViPham!F:F, B31)</f>
        <v>0</v>
      </c>
      <c r="Q31" s="13">
        <f>SUMIFS(NhatKy_ViPham!K:K, NhatKy_ViPham!E:E, "10_Trung", NhatKy_ViPham!F:F, B31)</f>
        <v>0</v>
      </c>
      <c r="R31" s="7">
        <f>100 + SUMIFS(NhatKy_ViPham!J:J, NhatKy_ViPham!E:E, "10_Trung", NhatKy_ViPham!F:F, B31, NhatKy_ViPham!C:C, "T1") - SUMIFS(NhatKy_ViPham!K:K, NhatKy_ViPham!E:E, "10_Trung", NhatKy_ViPham!F:F, B31, NhatKy_ViPham!C:C, "T1")</f>
        <v>100</v>
      </c>
      <c r="S31" s="7">
        <f>100 + SUMIFS(NhatKy_ViPham!J:J, NhatKy_ViPham!E:E, "10_Trung", NhatKy_ViPham!F:F, B31, NhatKy_ViPham!C:C, "T2") - SUMIFS(NhatKy_ViPham!K:K, NhatKy_ViPham!E:E, "10_Trung", NhatKy_ViPham!F:F, B31, NhatKy_ViPham!C:C, "T2")</f>
        <v>100</v>
      </c>
      <c r="T31" s="7">
        <f>100 + SUMIFS(NhatKy_ViPham!J:J, NhatKy_ViPham!E:E, "10_Trung", NhatKy_ViPham!F:F, B31, NhatKy_ViPham!C:C, "T3") - SUMIFS(NhatKy_ViPham!K:K, NhatKy_ViPham!E:E, "10_Trung", NhatKy_ViPham!F:F, B31, NhatKy_ViPham!C:C, "T3")</f>
        <v>100</v>
      </c>
      <c r="U31" s="7">
        <f>100 + SUMIFS(NhatKy_ViPham!J:J, NhatKy_ViPham!E:E, "10_Trung", NhatKy_ViPham!F:F, B31, NhatKy_ViPham!C:C, "T4") - SUMIFS(NhatKy_ViPham!K:K, NhatKy_ViPham!E:E, "10_Trung", NhatKy_ViPham!F:F, B31, NhatKy_ViPham!C:C, "T4")</f>
        <v>100</v>
      </c>
      <c r="V31" s="7">
        <f>100 + SUMIFS(NhatKy_ViPham!J:J, NhatKy_ViPham!E:E, "10_Trung", NhatKy_ViPham!F:F, B31, NhatKy_ViPham!C:C, "T5") - SUMIFS(NhatKy_ViPham!K:K, NhatKy_ViPham!E:E, "10_Trung", NhatKy_ViPham!F:F, B31, NhatKy_ViPham!C:C, "T5")</f>
        <v>100</v>
      </c>
      <c r="W31" s="7">
        <f>100 + SUMIFS(NhatKy_ViPham!J:J, NhatKy_ViPham!E:E, "10_Trung", NhatKy_ViPham!F:F, B31, NhatKy_ViPham!C:C, "T6") - SUMIFS(NhatKy_ViPham!K:K, NhatKy_ViPham!E:E, "10_Trung", NhatKy_ViPham!F:F, B31, NhatKy_ViPham!C:C, "T6")</f>
        <v>100</v>
      </c>
      <c r="X31" s="7">
        <f>100 + SUMIFS(NhatKy_ViPham!J:J, NhatKy_ViPham!E:E, "10_Trung", NhatKy_ViPham!F:F, B31, NhatKy_ViPham!C:C, "T7") - SUMIFS(NhatKy_ViPham!K:K, NhatKy_ViPham!E:E, "10_Trung", NhatKy_ViPham!F:F, B31, NhatKy_ViPham!C:C, "T7")</f>
        <v>100</v>
      </c>
      <c r="Y31" s="7">
        <f>100 + SUMIFS(NhatKy_ViPham!J:J, NhatKy_ViPham!E:E, "10_Trung", NhatKy_ViPham!F:F, B31, NhatKy_ViPham!C:C, "T8") - SUMIFS(NhatKy_ViPham!K:K, NhatKy_ViPham!E:E, "10_Trung", NhatKy_ViPham!F:F, B31, NhatKy_ViPham!C:C, "T8")</f>
        <v>100</v>
      </c>
      <c r="Z31" s="7">
        <f>100 + SUMIFS(NhatKy_ViPham!J:J, NhatKy_ViPham!E:E, "10_Trung", NhatKy_ViPham!F:F, B31, NhatKy_ViPham!C:C, "T9") - SUMIFS(NhatKy_ViPham!K:K, NhatKy_ViPham!E:E, "10_Trung", NhatKy_ViPham!F:F, B31, NhatKy_ViPham!C:C, "T9")</f>
        <v>100</v>
      </c>
      <c r="AA31" s="7">
        <f>100 + SUMIFS(NhatKy_ViPham!J:J, NhatKy_ViPham!E:E, "10_Trung", NhatKy_ViPham!F:F, B31, NhatKy_ViPham!C:C, "T10") - SUMIFS(NhatKy_ViPham!K:K, NhatKy_ViPham!E:E, "10_Trung", NhatKy_ViPham!F:F, B31, NhatKy_ViPham!C:C, "T10")</f>
        <v>100</v>
      </c>
      <c r="AB31" s="7">
        <f>100 + SUMIFS(NhatKy_ViPham!J:J, NhatKy_ViPham!E:E, "10_Trung", NhatKy_ViPham!F:F, B31, NhatKy_ViPham!C:C, "T11") - SUMIFS(NhatKy_ViPham!K:K, NhatKy_ViPham!E:E, "10_Trung", NhatKy_ViPham!F:F, B31, NhatKy_ViPham!C:C, "T11")</f>
        <v>100</v>
      </c>
      <c r="AC31" s="7">
        <f>100 + SUMIFS(NhatKy_ViPham!J:J, NhatKy_ViPham!E:E, "10_Trung", NhatKy_ViPham!F:F, B31, NhatKy_ViPham!C:C, "T12") - SUMIFS(NhatKy_ViPham!K:K, NhatKy_ViPham!E:E, "10_Trung", NhatKy_ViPham!F:F, B31, NhatKy_ViPham!C:C, "T12")</f>
        <v>100</v>
      </c>
      <c r="AD31" s="7">
        <f>100 + SUMIFS(NhatKy_ViPham!J:J, NhatKy_ViPham!E:E, "10_Trung", NhatKy_ViPham!F:F, B31, NhatKy_ViPham!C:C, "T13") - SUMIFS(NhatKy_ViPham!K:K, NhatKy_ViPham!E:E, "10_Trung", NhatKy_ViPham!F:F, B31, NhatKy_ViPham!C:C, "T13")</f>
        <v>100</v>
      </c>
      <c r="AE31" s="7">
        <f>100 + SUMIFS(NhatKy_ViPham!J:J, NhatKy_ViPham!E:E, "10_Trung", NhatKy_ViPham!F:F, B31, NhatKy_ViPham!C:C, "T14") - SUMIFS(NhatKy_ViPham!K:K, NhatKy_ViPham!E:E, "10_Trung", NhatKy_ViPham!F:F, B31, NhatKy_ViPham!C:C, "T14")</f>
        <v>100</v>
      </c>
      <c r="AF31" s="7">
        <f>100 + SUMIFS(NhatKy_ViPham!J:J, NhatKy_ViPham!E:E, "10_Trung", NhatKy_ViPham!F:F, B31, NhatKy_ViPham!C:C, "T15") - SUMIFS(NhatKy_ViPham!K:K, NhatKy_ViPham!E:E, "10_Trung", NhatKy_ViPham!F:F, B31, NhatKy_ViPham!C:C, "T15")</f>
        <v>100</v>
      </c>
      <c r="AG31" s="7">
        <f>100 + SUMIFS(NhatKy_ViPham!J:J, NhatKy_ViPham!E:E, "10_Trung", NhatKy_ViPham!F:F, B31, NhatKy_ViPham!C:C, "T16") - SUMIFS(NhatKy_ViPham!K:K, NhatKy_ViPham!E:E, "10_Trung", NhatKy_ViPham!F:F, B31, NhatKy_ViPham!C:C, "T16")</f>
        <v>100</v>
      </c>
      <c r="AH31" s="7">
        <f>100 + SUMIFS(NhatKy_ViPham!J:J, NhatKy_ViPham!E:E, "10_Trung", NhatKy_ViPham!F:F, B31, NhatKy_ViPham!C:C, "T17") - SUMIFS(NhatKy_ViPham!K:K, NhatKy_ViPham!E:E, "10_Trung", NhatKy_ViPham!F:F, B31, NhatKy_ViPham!C:C, "T17")</f>
        <v>100</v>
      </c>
      <c r="AI31" s="7">
        <f>100 + SUMIFS(NhatKy_ViPham!J:J, NhatKy_ViPham!E:E, "10_Trung", NhatKy_ViPham!F:F, B31, NhatKy_ViPham!C:C, "T18") - SUMIFS(NhatKy_ViPham!K:K, NhatKy_ViPham!E:E, "10_Trung", NhatKy_ViPham!F:F, B31, NhatKy_ViPham!C:C, "T18")</f>
        <v>100</v>
      </c>
      <c r="AJ31" s="7">
        <f>100 + SUMIFS(NhatKy_ViPham!J:J, NhatKy_ViPham!E:E, "10_Trung", NhatKy_ViPham!F:F, B31, NhatKy_ViPham!C:C, "T19") - SUMIFS(NhatKy_ViPham!K:K, NhatKy_ViPham!E:E, "10_Trung", NhatKy_ViPham!F:F, B31, NhatKy_ViPham!C:C, "T19")</f>
        <v>100</v>
      </c>
      <c r="AK31" s="7">
        <f>100 + SUMIFS(NhatKy_ViPham!J:J, NhatKy_ViPham!E:E, "10_Trung", NhatKy_ViPham!F:F, B31, NhatKy_ViPham!C:C, "T20") - SUMIFS(NhatKy_ViPham!K:K, NhatKy_ViPham!E:E, "10_Trung", NhatKy_ViPham!F:F, B31, NhatKy_ViPham!C:C, "T20")</f>
        <v>100</v>
      </c>
      <c r="AL31" s="7">
        <f>100 + SUMIFS(NhatKy_ViPham!J:J, NhatKy_ViPham!E:E, "10_Trung", NhatKy_ViPham!F:F, B31, NhatKy_ViPham!C:C, "T21") - SUMIFS(NhatKy_ViPham!K:K, NhatKy_ViPham!E:E, "10_Trung", NhatKy_ViPham!F:F, B31, NhatKy_ViPham!C:C, "T21")</f>
        <v>100</v>
      </c>
      <c r="AM31" s="7">
        <f>100 + SUMIFS(NhatKy_ViPham!J:J, NhatKy_ViPham!E:E, "10_Trung", NhatKy_ViPham!F:F, B31, NhatKy_ViPham!C:C, "T22") - SUMIFS(NhatKy_ViPham!K:K, NhatKy_ViPham!E:E, "10_Trung", NhatKy_ViPham!F:F, B31, NhatKy_ViPham!C:C, "T22")</f>
        <v>100</v>
      </c>
      <c r="AN31" s="7">
        <f>100 + SUMIFS(NhatKy_ViPham!J:J, NhatKy_ViPham!E:E, "10_Trung", NhatKy_ViPham!F:F, B31, NhatKy_ViPham!C:C, "T23") - SUMIFS(NhatKy_ViPham!K:K, NhatKy_ViPham!E:E, "10_Trung", NhatKy_ViPham!F:F, B31, NhatKy_ViPham!C:C, "T23")</f>
        <v>100</v>
      </c>
      <c r="AO31" s="7">
        <f>100 + SUMIFS(NhatKy_ViPham!J:J, NhatKy_ViPham!E:E, "10_Trung", NhatKy_ViPham!F:F, B31, NhatKy_ViPham!C:C, "T24") - SUMIFS(NhatKy_ViPham!K:K, NhatKy_ViPham!E:E, "10_Trung", NhatKy_ViPham!F:F, B31, NhatKy_ViPham!C:C, "T24")</f>
        <v>100</v>
      </c>
      <c r="AP31" s="7">
        <f>100 + SUMIFS(NhatKy_ViPham!J:J, NhatKy_ViPham!E:E, "10_Trung", NhatKy_ViPham!F:F, B31, NhatKy_ViPham!C:C, "T25") - SUMIFS(NhatKy_ViPham!K:K, NhatKy_ViPham!E:E, "10_Trung", NhatKy_ViPham!F:F, B31, NhatKy_ViPham!C:C, "T25")</f>
        <v>100</v>
      </c>
      <c r="AQ31" s="7">
        <f>100 + SUMIFS(NhatKy_ViPham!J:J, NhatKy_ViPham!E:E, "10_Trung", NhatKy_ViPham!F:F, B31, NhatKy_ViPham!C:C, "T26") - SUMIFS(NhatKy_ViPham!K:K, NhatKy_ViPham!E:E, "10_Trung", NhatKy_ViPham!F:F, B31, NhatKy_ViPham!C:C, "T26")</f>
        <v>100</v>
      </c>
      <c r="AR31" s="7">
        <f>100 + SUMIFS(NhatKy_ViPham!J:J, NhatKy_ViPham!E:E, "10_Trung", NhatKy_ViPham!F:F, B31, NhatKy_ViPham!C:C, "T27") - SUMIFS(NhatKy_ViPham!K:K, NhatKy_ViPham!E:E, "10_Trung", NhatKy_ViPham!F:F, B31, NhatKy_ViPham!C:C, "T27")</f>
        <v>100</v>
      </c>
      <c r="AS31" s="7">
        <f>100 + SUMIFS(NhatKy_ViPham!J:J, NhatKy_ViPham!E:E, "10_Trung", NhatKy_ViPham!F:F, B31, NhatKy_ViPham!C:C, "T28") - SUMIFS(NhatKy_ViPham!K:K, NhatKy_ViPham!E:E, "10_Trung", NhatKy_ViPham!F:F, B31, NhatKy_ViPham!C:C, "T28")</f>
        <v>100</v>
      </c>
      <c r="AT31" s="7">
        <f>100 + SUMIFS(NhatKy_ViPham!J:J, NhatKy_ViPham!E:E, "10_Trung", NhatKy_ViPham!F:F, B31, NhatKy_ViPham!C:C, "T29") - SUMIFS(NhatKy_ViPham!K:K, NhatKy_ViPham!E:E, "10_Trung", NhatKy_ViPham!F:F, B31, NhatKy_ViPham!C:C, "T29")</f>
        <v>100</v>
      </c>
      <c r="AU31" s="7">
        <f>100 + SUMIFS(NhatKy_ViPham!J:J, NhatKy_ViPham!E:E, "10_Trung", NhatKy_ViPham!F:F, B31, NhatKy_ViPham!C:C, "T30") - SUMIFS(NhatKy_ViPham!K:K, NhatKy_ViPham!E:E, "10_Trung", NhatKy_ViPham!F:F, B31, NhatKy_ViPham!C:C, "T30")</f>
        <v>100</v>
      </c>
      <c r="AV31" s="7">
        <f>100 + SUMIFS(NhatKy_ViPham!J:J, NhatKy_ViPham!E:E, "10_Trung", NhatKy_ViPham!F:F, B31, NhatKy_ViPham!C:C, "T31") - SUMIFS(NhatKy_ViPham!K:K, NhatKy_ViPham!E:E, "10_Trung", NhatKy_ViPham!F:F, B31, NhatKy_ViPham!C:C, "T31")</f>
        <v>100</v>
      </c>
      <c r="AW31" s="7">
        <f>100 + SUMIFS(NhatKy_ViPham!J:J, NhatKy_ViPham!E:E, "10_Trung", NhatKy_ViPham!F:F, B31, NhatKy_ViPham!C:C, "T32") - SUMIFS(NhatKy_ViPham!K:K, NhatKy_ViPham!E:E, "10_Trung", NhatKy_ViPham!F:F, B31, NhatKy_ViPham!C:C, "T32")</f>
        <v>100</v>
      </c>
      <c r="AX31" s="7">
        <f>100 + SUMIFS(NhatKy_ViPham!J:J, NhatKy_ViPham!E:E, "10_Trung", NhatKy_ViPham!F:F, B31, NhatKy_ViPham!C:C, "T33") - SUMIFS(NhatKy_ViPham!K:K, NhatKy_ViPham!E:E, "10_Trung", NhatKy_ViPham!F:F, B31, NhatKy_ViPham!C:C, "T33")</f>
        <v>100</v>
      </c>
      <c r="AY31" s="7">
        <f>100 + SUMIFS(NhatKy_ViPham!J:J, NhatKy_ViPham!E:E, "10_Trung", NhatKy_ViPham!F:F, B31, NhatKy_ViPham!C:C, "T34") - SUMIFS(NhatKy_ViPham!K:K, NhatKy_ViPham!E:E, "10_Trung", NhatKy_ViPham!F:F, B31, NhatKy_ViPham!C:C, "T34")</f>
        <v>100</v>
      </c>
      <c r="AZ31" s="7">
        <f>100 + SUMIFS(NhatKy_ViPham!J:J, NhatKy_ViPham!E:E, "10_Trung", NhatKy_ViPham!F:F, B31, NhatKy_ViPham!C:C, "T35") - SUMIFS(NhatKy_ViPham!K:K, NhatKy_ViPham!E:E, "10_Trung", NhatKy_ViPham!F:F, B31, NhatKy_ViPham!C:C, "T35")</f>
        <v>100</v>
      </c>
      <c r="BA31" s="12">
        <f t="shared" si="0"/>
        <v>100</v>
      </c>
      <c r="BB31" s="11" t="s">
        <v>430</v>
      </c>
      <c r="BC31" s="14" t="str">
        <f t="shared" si="1"/>
        <v>Tốt</v>
      </c>
      <c r="BD31" s="10" t="str">
        <f t="shared" si="2"/>
        <v>🟢 BÌNH THƯỜNG</v>
      </c>
    </row>
    <row r="32" spans="1:56" x14ac:dyDescent="0.25">
      <c r="A32" s="5">
        <v>24</v>
      </c>
      <c r="B32" s="15" t="s">
        <v>1280</v>
      </c>
      <c r="C32" s="5" t="s">
        <v>742</v>
      </c>
      <c r="D32" s="5" t="s">
        <v>429</v>
      </c>
      <c r="E32" s="11" t="s">
        <v>430</v>
      </c>
      <c r="F32" s="6">
        <f>SUMIFS(NhatKy_ViPham!K:K, NhatKy_ViPham!E:E, "10_Trung", NhatKy_ViPham!F:F, B32, NhatKy_ViPham!H:H, "L01")</f>
        <v>0</v>
      </c>
      <c r="G32" s="6">
        <f>SUMIFS(NhatKy_ViPham!K:K, NhatKy_ViPham!E:E, "10_Trung", NhatKy_ViPham!F:F, B32, NhatKy_ViPham!H:H, "L02")</f>
        <v>0</v>
      </c>
      <c r="H32" s="6">
        <f>SUMIFS(NhatKy_ViPham!K:K, NhatKy_ViPham!E:E, "10_Trung", NhatKy_ViPham!F:F, B32, NhatKy_ViPham!H:H, "L03")</f>
        <v>0</v>
      </c>
      <c r="I32" s="6">
        <f>SUMIFS(NhatKy_ViPham!K:K, NhatKy_ViPham!E:E, "10_Trung", NhatKy_ViPham!F:F, B32, NhatKy_ViPham!H:H, "L04")</f>
        <v>0</v>
      </c>
      <c r="J32" s="6">
        <f>SUMIFS(NhatKy_ViPham!K:K, NhatKy_ViPham!E:E, "10_Trung", NhatKy_ViPham!F:F, B32, NhatKy_ViPham!H:H, "L05")</f>
        <v>0</v>
      </c>
      <c r="K32" s="6">
        <f>SUMIFS(NhatKy_ViPham!K:K, NhatKy_ViPham!E:E, "10_Trung", NhatKy_ViPham!F:F, B32, NhatKy_ViPham!H:H, "L06")</f>
        <v>0</v>
      </c>
      <c r="L32" s="6">
        <f>SUMIFS(NhatKy_ViPham!K:K, NhatKy_ViPham!E:E, "10_Trung", NhatKy_ViPham!F:F, B32, NhatKy_ViPham!H:H, "L07")</f>
        <v>0</v>
      </c>
      <c r="M32" s="6">
        <f>SUMIFS(NhatKy_ViPham!K:K, NhatKy_ViPham!E:E, "10_Trung", NhatKy_ViPham!F:F, B32, NhatKy_ViPham!H:H, "L08")</f>
        <v>0</v>
      </c>
      <c r="N32" s="6">
        <f>SUMIFS(NhatKy_ViPham!K:K, NhatKy_ViPham!E:E, "10_Trung", NhatKy_ViPham!F:F, B32, NhatKy_ViPham!H:H, "L09")</f>
        <v>0</v>
      </c>
      <c r="O32" s="6">
        <f>SUMIFS(NhatKy_ViPham!K:K, NhatKy_ViPham!E:E, "10_Trung", NhatKy_ViPham!F:F, B32, NhatKy_ViPham!H:H, "L10")</f>
        <v>0</v>
      </c>
      <c r="P32" s="12">
        <f>SUMIFS(NhatKy_ViPham!J:J, NhatKy_ViPham!E:E, "10_Trung", NhatKy_ViPham!F:F, B32)</f>
        <v>0</v>
      </c>
      <c r="Q32" s="13">
        <f>SUMIFS(NhatKy_ViPham!K:K, NhatKy_ViPham!E:E, "10_Trung", NhatKy_ViPham!F:F, B32)</f>
        <v>0</v>
      </c>
      <c r="R32" s="6">
        <f>100 + SUMIFS(NhatKy_ViPham!J:J, NhatKy_ViPham!E:E, "10_Trung", NhatKy_ViPham!F:F, B32, NhatKy_ViPham!C:C, "T1") - SUMIFS(NhatKy_ViPham!K:K, NhatKy_ViPham!E:E, "10_Trung", NhatKy_ViPham!F:F, B32, NhatKy_ViPham!C:C, "T1")</f>
        <v>100</v>
      </c>
      <c r="S32" s="6">
        <f>100 + SUMIFS(NhatKy_ViPham!J:J, NhatKy_ViPham!E:E, "10_Trung", NhatKy_ViPham!F:F, B32, NhatKy_ViPham!C:C, "T2") - SUMIFS(NhatKy_ViPham!K:K, NhatKy_ViPham!E:E, "10_Trung", NhatKy_ViPham!F:F, B32, NhatKy_ViPham!C:C, "T2")</f>
        <v>100</v>
      </c>
      <c r="T32" s="6">
        <f>100 + SUMIFS(NhatKy_ViPham!J:J, NhatKy_ViPham!E:E, "10_Trung", NhatKy_ViPham!F:F, B32, NhatKy_ViPham!C:C, "T3") - SUMIFS(NhatKy_ViPham!K:K, NhatKy_ViPham!E:E, "10_Trung", NhatKy_ViPham!F:F, B32, NhatKy_ViPham!C:C, "T3")</f>
        <v>100</v>
      </c>
      <c r="U32" s="6">
        <f>100 + SUMIFS(NhatKy_ViPham!J:J, NhatKy_ViPham!E:E, "10_Trung", NhatKy_ViPham!F:F, B32, NhatKy_ViPham!C:C, "T4") - SUMIFS(NhatKy_ViPham!K:K, NhatKy_ViPham!E:E, "10_Trung", NhatKy_ViPham!F:F, B32, NhatKy_ViPham!C:C, "T4")</f>
        <v>100</v>
      </c>
      <c r="V32" s="6">
        <f>100 + SUMIFS(NhatKy_ViPham!J:J, NhatKy_ViPham!E:E, "10_Trung", NhatKy_ViPham!F:F, B32, NhatKy_ViPham!C:C, "T5") - SUMIFS(NhatKy_ViPham!K:K, NhatKy_ViPham!E:E, "10_Trung", NhatKy_ViPham!F:F, B32, NhatKy_ViPham!C:C, "T5")</f>
        <v>100</v>
      </c>
      <c r="W32" s="6">
        <f>100 + SUMIFS(NhatKy_ViPham!J:J, NhatKy_ViPham!E:E, "10_Trung", NhatKy_ViPham!F:F, B32, NhatKy_ViPham!C:C, "T6") - SUMIFS(NhatKy_ViPham!K:K, NhatKy_ViPham!E:E, "10_Trung", NhatKy_ViPham!F:F, B32, NhatKy_ViPham!C:C, "T6")</f>
        <v>100</v>
      </c>
      <c r="X32" s="6">
        <f>100 + SUMIFS(NhatKy_ViPham!J:J, NhatKy_ViPham!E:E, "10_Trung", NhatKy_ViPham!F:F, B32, NhatKy_ViPham!C:C, "T7") - SUMIFS(NhatKy_ViPham!K:K, NhatKy_ViPham!E:E, "10_Trung", NhatKy_ViPham!F:F, B32, NhatKy_ViPham!C:C, "T7")</f>
        <v>100</v>
      </c>
      <c r="Y32" s="6">
        <f>100 + SUMIFS(NhatKy_ViPham!J:J, NhatKy_ViPham!E:E, "10_Trung", NhatKy_ViPham!F:F, B32, NhatKy_ViPham!C:C, "T8") - SUMIFS(NhatKy_ViPham!K:K, NhatKy_ViPham!E:E, "10_Trung", NhatKy_ViPham!F:F, B32, NhatKy_ViPham!C:C, "T8")</f>
        <v>100</v>
      </c>
      <c r="Z32" s="6">
        <f>100 + SUMIFS(NhatKy_ViPham!J:J, NhatKy_ViPham!E:E, "10_Trung", NhatKy_ViPham!F:F, B32, NhatKy_ViPham!C:C, "T9") - SUMIFS(NhatKy_ViPham!K:K, NhatKy_ViPham!E:E, "10_Trung", NhatKy_ViPham!F:F, B32, NhatKy_ViPham!C:C, "T9")</f>
        <v>100</v>
      </c>
      <c r="AA32" s="6">
        <f>100 + SUMIFS(NhatKy_ViPham!J:J, NhatKy_ViPham!E:E, "10_Trung", NhatKy_ViPham!F:F, B32, NhatKy_ViPham!C:C, "T10") - SUMIFS(NhatKy_ViPham!K:K, NhatKy_ViPham!E:E, "10_Trung", NhatKy_ViPham!F:F, B32, NhatKy_ViPham!C:C, "T10")</f>
        <v>100</v>
      </c>
      <c r="AB32" s="6">
        <f>100 + SUMIFS(NhatKy_ViPham!J:J, NhatKy_ViPham!E:E, "10_Trung", NhatKy_ViPham!F:F, B32, NhatKy_ViPham!C:C, "T11") - SUMIFS(NhatKy_ViPham!K:K, NhatKy_ViPham!E:E, "10_Trung", NhatKy_ViPham!F:F, B32, NhatKy_ViPham!C:C, "T11")</f>
        <v>100</v>
      </c>
      <c r="AC32" s="6">
        <f>100 + SUMIFS(NhatKy_ViPham!J:J, NhatKy_ViPham!E:E, "10_Trung", NhatKy_ViPham!F:F, B32, NhatKy_ViPham!C:C, "T12") - SUMIFS(NhatKy_ViPham!K:K, NhatKy_ViPham!E:E, "10_Trung", NhatKy_ViPham!F:F, B32, NhatKy_ViPham!C:C, "T12")</f>
        <v>100</v>
      </c>
      <c r="AD32" s="6">
        <f>100 + SUMIFS(NhatKy_ViPham!J:J, NhatKy_ViPham!E:E, "10_Trung", NhatKy_ViPham!F:F, B32, NhatKy_ViPham!C:C, "T13") - SUMIFS(NhatKy_ViPham!K:K, NhatKy_ViPham!E:E, "10_Trung", NhatKy_ViPham!F:F, B32, NhatKy_ViPham!C:C, "T13")</f>
        <v>100</v>
      </c>
      <c r="AE32" s="6">
        <f>100 + SUMIFS(NhatKy_ViPham!J:J, NhatKy_ViPham!E:E, "10_Trung", NhatKy_ViPham!F:F, B32, NhatKy_ViPham!C:C, "T14") - SUMIFS(NhatKy_ViPham!K:K, NhatKy_ViPham!E:E, "10_Trung", NhatKy_ViPham!F:F, B32, NhatKy_ViPham!C:C, "T14")</f>
        <v>100</v>
      </c>
      <c r="AF32" s="6">
        <f>100 + SUMIFS(NhatKy_ViPham!J:J, NhatKy_ViPham!E:E, "10_Trung", NhatKy_ViPham!F:F, B32, NhatKy_ViPham!C:C, "T15") - SUMIFS(NhatKy_ViPham!K:K, NhatKy_ViPham!E:E, "10_Trung", NhatKy_ViPham!F:F, B32, NhatKy_ViPham!C:C, "T15")</f>
        <v>100</v>
      </c>
      <c r="AG32" s="6">
        <f>100 + SUMIFS(NhatKy_ViPham!J:J, NhatKy_ViPham!E:E, "10_Trung", NhatKy_ViPham!F:F, B32, NhatKy_ViPham!C:C, "T16") - SUMIFS(NhatKy_ViPham!K:K, NhatKy_ViPham!E:E, "10_Trung", NhatKy_ViPham!F:F, B32, NhatKy_ViPham!C:C, "T16")</f>
        <v>100</v>
      </c>
      <c r="AH32" s="6">
        <f>100 + SUMIFS(NhatKy_ViPham!J:J, NhatKy_ViPham!E:E, "10_Trung", NhatKy_ViPham!F:F, B32, NhatKy_ViPham!C:C, "T17") - SUMIFS(NhatKy_ViPham!K:K, NhatKy_ViPham!E:E, "10_Trung", NhatKy_ViPham!F:F, B32, NhatKy_ViPham!C:C, "T17")</f>
        <v>100</v>
      </c>
      <c r="AI32" s="6">
        <f>100 + SUMIFS(NhatKy_ViPham!J:J, NhatKy_ViPham!E:E, "10_Trung", NhatKy_ViPham!F:F, B32, NhatKy_ViPham!C:C, "T18") - SUMIFS(NhatKy_ViPham!K:K, NhatKy_ViPham!E:E, "10_Trung", NhatKy_ViPham!F:F, B32, NhatKy_ViPham!C:C, "T18")</f>
        <v>100</v>
      </c>
      <c r="AJ32" s="6">
        <f>100 + SUMIFS(NhatKy_ViPham!J:J, NhatKy_ViPham!E:E, "10_Trung", NhatKy_ViPham!F:F, B32, NhatKy_ViPham!C:C, "T19") - SUMIFS(NhatKy_ViPham!K:K, NhatKy_ViPham!E:E, "10_Trung", NhatKy_ViPham!F:F, B32, NhatKy_ViPham!C:C, "T19")</f>
        <v>100</v>
      </c>
      <c r="AK32" s="6">
        <f>100 + SUMIFS(NhatKy_ViPham!J:J, NhatKy_ViPham!E:E, "10_Trung", NhatKy_ViPham!F:F, B32, NhatKy_ViPham!C:C, "T20") - SUMIFS(NhatKy_ViPham!K:K, NhatKy_ViPham!E:E, "10_Trung", NhatKy_ViPham!F:F, B32, NhatKy_ViPham!C:C, "T20")</f>
        <v>100</v>
      </c>
      <c r="AL32" s="6">
        <f>100 + SUMIFS(NhatKy_ViPham!J:J, NhatKy_ViPham!E:E, "10_Trung", NhatKy_ViPham!F:F, B32, NhatKy_ViPham!C:C, "T21") - SUMIFS(NhatKy_ViPham!K:K, NhatKy_ViPham!E:E, "10_Trung", NhatKy_ViPham!F:F, B32, NhatKy_ViPham!C:C, "T21")</f>
        <v>100</v>
      </c>
      <c r="AM32" s="6">
        <f>100 + SUMIFS(NhatKy_ViPham!J:J, NhatKy_ViPham!E:E, "10_Trung", NhatKy_ViPham!F:F, B32, NhatKy_ViPham!C:C, "T22") - SUMIFS(NhatKy_ViPham!K:K, NhatKy_ViPham!E:E, "10_Trung", NhatKy_ViPham!F:F, B32, NhatKy_ViPham!C:C, "T22")</f>
        <v>100</v>
      </c>
      <c r="AN32" s="6">
        <f>100 + SUMIFS(NhatKy_ViPham!J:J, NhatKy_ViPham!E:E, "10_Trung", NhatKy_ViPham!F:F, B32, NhatKy_ViPham!C:C, "T23") - SUMIFS(NhatKy_ViPham!K:K, NhatKy_ViPham!E:E, "10_Trung", NhatKy_ViPham!F:F, B32, NhatKy_ViPham!C:C, "T23")</f>
        <v>100</v>
      </c>
      <c r="AO32" s="6">
        <f>100 + SUMIFS(NhatKy_ViPham!J:J, NhatKy_ViPham!E:E, "10_Trung", NhatKy_ViPham!F:F, B32, NhatKy_ViPham!C:C, "T24") - SUMIFS(NhatKy_ViPham!K:K, NhatKy_ViPham!E:E, "10_Trung", NhatKy_ViPham!F:F, B32, NhatKy_ViPham!C:C, "T24")</f>
        <v>100</v>
      </c>
      <c r="AP32" s="6">
        <f>100 + SUMIFS(NhatKy_ViPham!J:J, NhatKy_ViPham!E:E, "10_Trung", NhatKy_ViPham!F:F, B32, NhatKy_ViPham!C:C, "T25") - SUMIFS(NhatKy_ViPham!K:K, NhatKy_ViPham!E:E, "10_Trung", NhatKy_ViPham!F:F, B32, NhatKy_ViPham!C:C, "T25")</f>
        <v>100</v>
      </c>
      <c r="AQ32" s="6">
        <f>100 + SUMIFS(NhatKy_ViPham!J:J, NhatKy_ViPham!E:E, "10_Trung", NhatKy_ViPham!F:F, B32, NhatKy_ViPham!C:C, "T26") - SUMIFS(NhatKy_ViPham!K:K, NhatKy_ViPham!E:E, "10_Trung", NhatKy_ViPham!F:F, B32, NhatKy_ViPham!C:C, "T26")</f>
        <v>100</v>
      </c>
      <c r="AR32" s="6">
        <f>100 + SUMIFS(NhatKy_ViPham!J:J, NhatKy_ViPham!E:E, "10_Trung", NhatKy_ViPham!F:F, B32, NhatKy_ViPham!C:C, "T27") - SUMIFS(NhatKy_ViPham!K:K, NhatKy_ViPham!E:E, "10_Trung", NhatKy_ViPham!F:F, B32, NhatKy_ViPham!C:C, "T27")</f>
        <v>100</v>
      </c>
      <c r="AS32" s="6">
        <f>100 + SUMIFS(NhatKy_ViPham!J:J, NhatKy_ViPham!E:E, "10_Trung", NhatKy_ViPham!F:F, B32, NhatKy_ViPham!C:C, "T28") - SUMIFS(NhatKy_ViPham!K:K, NhatKy_ViPham!E:E, "10_Trung", NhatKy_ViPham!F:F, B32, NhatKy_ViPham!C:C, "T28")</f>
        <v>100</v>
      </c>
      <c r="AT32" s="6">
        <f>100 + SUMIFS(NhatKy_ViPham!J:J, NhatKy_ViPham!E:E, "10_Trung", NhatKy_ViPham!F:F, B32, NhatKy_ViPham!C:C, "T29") - SUMIFS(NhatKy_ViPham!K:K, NhatKy_ViPham!E:E, "10_Trung", NhatKy_ViPham!F:F, B32, NhatKy_ViPham!C:C, "T29")</f>
        <v>100</v>
      </c>
      <c r="AU32" s="6">
        <f>100 + SUMIFS(NhatKy_ViPham!J:J, NhatKy_ViPham!E:E, "10_Trung", NhatKy_ViPham!F:F, B32, NhatKy_ViPham!C:C, "T30") - SUMIFS(NhatKy_ViPham!K:K, NhatKy_ViPham!E:E, "10_Trung", NhatKy_ViPham!F:F, B32, NhatKy_ViPham!C:C, "T30")</f>
        <v>100</v>
      </c>
      <c r="AV32" s="6">
        <f>100 + SUMIFS(NhatKy_ViPham!J:J, NhatKy_ViPham!E:E, "10_Trung", NhatKy_ViPham!F:F, B32, NhatKy_ViPham!C:C, "T31") - SUMIFS(NhatKy_ViPham!K:K, NhatKy_ViPham!E:E, "10_Trung", NhatKy_ViPham!F:F, B32, NhatKy_ViPham!C:C, "T31")</f>
        <v>100</v>
      </c>
      <c r="AW32" s="6">
        <f>100 + SUMIFS(NhatKy_ViPham!J:J, NhatKy_ViPham!E:E, "10_Trung", NhatKy_ViPham!F:F, B32, NhatKy_ViPham!C:C, "T32") - SUMIFS(NhatKy_ViPham!K:K, NhatKy_ViPham!E:E, "10_Trung", NhatKy_ViPham!F:F, B32, NhatKy_ViPham!C:C, "T32")</f>
        <v>100</v>
      </c>
      <c r="AX32" s="6">
        <f>100 + SUMIFS(NhatKy_ViPham!J:J, NhatKy_ViPham!E:E, "10_Trung", NhatKy_ViPham!F:F, B32, NhatKy_ViPham!C:C, "T33") - SUMIFS(NhatKy_ViPham!K:K, NhatKy_ViPham!E:E, "10_Trung", NhatKy_ViPham!F:F, B32, NhatKy_ViPham!C:C, "T33")</f>
        <v>100</v>
      </c>
      <c r="AY32" s="6">
        <f>100 + SUMIFS(NhatKy_ViPham!J:J, NhatKy_ViPham!E:E, "10_Trung", NhatKy_ViPham!F:F, B32, NhatKy_ViPham!C:C, "T34") - SUMIFS(NhatKy_ViPham!K:K, NhatKy_ViPham!E:E, "10_Trung", NhatKy_ViPham!F:F, B32, NhatKy_ViPham!C:C, "T34")</f>
        <v>100</v>
      </c>
      <c r="AZ32" s="6">
        <f>100 + SUMIFS(NhatKy_ViPham!J:J, NhatKy_ViPham!E:E, "10_Trung", NhatKy_ViPham!F:F, B32, NhatKy_ViPham!C:C, "T35") - SUMIFS(NhatKy_ViPham!K:K, NhatKy_ViPham!E:E, "10_Trung", NhatKy_ViPham!F:F, B32, NhatKy_ViPham!C:C, "T35")</f>
        <v>100</v>
      </c>
      <c r="BA32" s="12">
        <f t="shared" si="0"/>
        <v>100</v>
      </c>
      <c r="BB32" s="11" t="s">
        <v>430</v>
      </c>
      <c r="BC32" s="16" t="str">
        <f t="shared" si="1"/>
        <v>Tốt</v>
      </c>
      <c r="BD32" s="15" t="str">
        <f t="shared" si="2"/>
        <v>🟢 BÌNH THƯỜNG</v>
      </c>
    </row>
    <row r="33" spans="1:56" x14ac:dyDescent="0.25">
      <c r="A33" s="4">
        <v>25</v>
      </c>
      <c r="B33" s="10" t="s">
        <v>476</v>
      </c>
      <c r="C33" s="4" t="s">
        <v>828</v>
      </c>
      <c r="D33" s="4" t="s">
        <v>429</v>
      </c>
      <c r="E33" s="11" t="s">
        <v>430</v>
      </c>
      <c r="F33" s="7">
        <f>SUMIFS(NhatKy_ViPham!K:K, NhatKy_ViPham!E:E, "10_Trung", NhatKy_ViPham!F:F, B33, NhatKy_ViPham!H:H, "L01")</f>
        <v>0</v>
      </c>
      <c r="G33" s="7">
        <f>SUMIFS(NhatKy_ViPham!K:K, NhatKy_ViPham!E:E, "10_Trung", NhatKy_ViPham!F:F, B33, NhatKy_ViPham!H:H, "L02")</f>
        <v>0</v>
      </c>
      <c r="H33" s="7">
        <f>SUMIFS(NhatKy_ViPham!K:K, NhatKy_ViPham!E:E, "10_Trung", NhatKy_ViPham!F:F, B33, NhatKy_ViPham!H:H, "L03")</f>
        <v>0</v>
      </c>
      <c r="I33" s="7">
        <f>SUMIFS(NhatKy_ViPham!K:K, NhatKy_ViPham!E:E, "10_Trung", NhatKy_ViPham!F:F, B33, NhatKy_ViPham!H:H, "L04")</f>
        <v>0</v>
      </c>
      <c r="J33" s="7">
        <f>SUMIFS(NhatKy_ViPham!K:K, NhatKy_ViPham!E:E, "10_Trung", NhatKy_ViPham!F:F, B33, NhatKy_ViPham!H:H, "L05")</f>
        <v>0</v>
      </c>
      <c r="K33" s="7">
        <f>SUMIFS(NhatKy_ViPham!K:K, NhatKy_ViPham!E:E, "10_Trung", NhatKy_ViPham!F:F, B33, NhatKy_ViPham!H:H, "L06")</f>
        <v>0</v>
      </c>
      <c r="L33" s="7">
        <f>SUMIFS(NhatKy_ViPham!K:K, NhatKy_ViPham!E:E, "10_Trung", NhatKy_ViPham!F:F, B33, NhatKy_ViPham!H:H, "L07")</f>
        <v>0</v>
      </c>
      <c r="M33" s="7">
        <f>SUMIFS(NhatKy_ViPham!K:K, NhatKy_ViPham!E:E, "10_Trung", NhatKy_ViPham!F:F, B33, NhatKy_ViPham!H:H, "L08")</f>
        <v>0</v>
      </c>
      <c r="N33" s="7">
        <f>SUMIFS(NhatKy_ViPham!K:K, NhatKy_ViPham!E:E, "10_Trung", NhatKy_ViPham!F:F, B33, NhatKy_ViPham!H:H, "L09")</f>
        <v>0</v>
      </c>
      <c r="O33" s="7">
        <f>SUMIFS(NhatKy_ViPham!K:K, NhatKy_ViPham!E:E, "10_Trung", NhatKy_ViPham!F:F, B33, NhatKy_ViPham!H:H, "L10")</f>
        <v>0</v>
      </c>
      <c r="P33" s="12">
        <f>SUMIFS(NhatKy_ViPham!J:J, NhatKy_ViPham!E:E, "10_Trung", NhatKy_ViPham!F:F, B33)</f>
        <v>0</v>
      </c>
      <c r="Q33" s="13">
        <f>SUMIFS(NhatKy_ViPham!K:K, NhatKy_ViPham!E:E, "10_Trung", NhatKy_ViPham!F:F, B33)</f>
        <v>0</v>
      </c>
      <c r="R33" s="7">
        <f>100 + SUMIFS(NhatKy_ViPham!J:J, NhatKy_ViPham!E:E, "10_Trung", NhatKy_ViPham!F:F, B33, NhatKy_ViPham!C:C, "T1") - SUMIFS(NhatKy_ViPham!K:K, NhatKy_ViPham!E:E, "10_Trung", NhatKy_ViPham!F:F, B33, NhatKy_ViPham!C:C, "T1")</f>
        <v>100</v>
      </c>
      <c r="S33" s="7">
        <f>100 + SUMIFS(NhatKy_ViPham!J:J, NhatKy_ViPham!E:E, "10_Trung", NhatKy_ViPham!F:F, B33, NhatKy_ViPham!C:C, "T2") - SUMIFS(NhatKy_ViPham!K:K, NhatKy_ViPham!E:E, "10_Trung", NhatKy_ViPham!F:F, B33, NhatKy_ViPham!C:C, "T2")</f>
        <v>100</v>
      </c>
      <c r="T33" s="7">
        <f>100 + SUMIFS(NhatKy_ViPham!J:J, NhatKy_ViPham!E:E, "10_Trung", NhatKy_ViPham!F:F, B33, NhatKy_ViPham!C:C, "T3") - SUMIFS(NhatKy_ViPham!K:K, NhatKy_ViPham!E:E, "10_Trung", NhatKy_ViPham!F:F, B33, NhatKy_ViPham!C:C, "T3")</f>
        <v>100</v>
      </c>
      <c r="U33" s="7">
        <f>100 + SUMIFS(NhatKy_ViPham!J:J, NhatKy_ViPham!E:E, "10_Trung", NhatKy_ViPham!F:F, B33, NhatKy_ViPham!C:C, "T4") - SUMIFS(NhatKy_ViPham!K:K, NhatKy_ViPham!E:E, "10_Trung", NhatKy_ViPham!F:F, B33, NhatKy_ViPham!C:C, "T4")</f>
        <v>100</v>
      </c>
      <c r="V33" s="7">
        <f>100 + SUMIFS(NhatKy_ViPham!J:J, NhatKy_ViPham!E:E, "10_Trung", NhatKy_ViPham!F:F, B33, NhatKy_ViPham!C:C, "T5") - SUMIFS(NhatKy_ViPham!K:K, NhatKy_ViPham!E:E, "10_Trung", NhatKy_ViPham!F:F, B33, NhatKy_ViPham!C:C, "T5")</f>
        <v>100</v>
      </c>
      <c r="W33" s="7">
        <f>100 + SUMIFS(NhatKy_ViPham!J:J, NhatKy_ViPham!E:E, "10_Trung", NhatKy_ViPham!F:F, B33, NhatKy_ViPham!C:C, "T6") - SUMIFS(NhatKy_ViPham!K:K, NhatKy_ViPham!E:E, "10_Trung", NhatKy_ViPham!F:F, B33, NhatKy_ViPham!C:C, "T6")</f>
        <v>100</v>
      </c>
      <c r="X33" s="7">
        <f>100 + SUMIFS(NhatKy_ViPham!J:J, NhatKy_ViPham!E:E, "10_Trung", NhatKy_ViPham!F:F, B33, NhatKy_ViPham!C:C, "T7") - SUMIFS(NhatKy_ViPham!K:K, NhatKy_ViPham!E:E, "10_Trung", NhatKy_ViPham!F:F, B33, NhatKy_ViPham!C:C, "T7")</f>
        <v>100</v>
      </c>
      <c r="Y33" s="7">
        <f>100 + SUMIFS(NhatKy_ViPham!J:J, NhatKy_ViPham!E:E, "10_Trung", NhatKy_ViPham!F:F, B33, NhatKy_ViPham!C:C, "T8") - SUMIFS(NhatKy_ViPham!K:K, NhatKy_ViPham!E:E, "10_Trung", NhatKy_ViPham!F:F, B33, NhatKy_ViPham!C:C, "T8")</f>
        <v>100</v>
      </c>
      <c r="Z33" s="7">
        <f>100 + SUMIFS(NhatKy_ViPham!J:J, NhatKy_ViPham!E:E, "10_Trung", NhatKy_ViPham!F:F, B33, NhatKy_ViPham!C:C, "T9") - SUMIFS(NhatKy_ViPham!K:K, NhatKy_ViPham!E:E, "10_Trung", NhatKy_ViPham!F:F, B33, NhatKy_ViPham!C:C, "T9")</f>
        <v>100</v>
      </c>
      <c r="AA33" s="7">
        <f>100 + SUMIFS(NhatKy_ViPham!J:J, NhatKy_ViPham!E:E, "10_Trung", NhatKy_ViPham!F:F, B33, NhatKy_ViPham!C:C, "T10") - SUMIFS(NhatKy_ViPham!K:K, NhatKy_ViPham!E:E, "10_Trung", NhatKy_ViPham!F:F, B33, NhatKy_ViPham!C:C, "T10")</f>
        <v>100</v>
      </c>
      <c r="AB33" s="7">
        <f>100 + SUMIFS(NhatKy_ViPham!J:J, NhatKy_ViPham!E:E, "10_Trung", NhatKy_ViPham!F:F, B33, NhatKy_ViPham!C:C, "T11") - SUMIFS(NhatKy_ViPham!K:K, NhatKy_ViPham!E:E, "10_Trung", NhatKy_ViPham!F:F, B33, NhatKy_ViPham!C:C, "T11")</f>
        <v>100</v>
      </c>
      <c r="AC33" s="7">
        <f>100 + SUMIFS(NhatKy_ViPham!J:J, NhatKy_ViPham!E:E, "10_Trung", NhatKy_ViPham!F:F, B33, NhatKy_ViPham!C:C, "T12") - SUMIFS(NhatKy_ViPham!K:K, NhatKy_ViPham!E:E, "10_Trung", NhatKy_ViPham!F:F, B33, NhatKy_ViPham!C:C, "T12")</f>
        <v>100</v>
      </c>
      <c r="AD33" s="7">
        <f>100 + SUMIFS(NhatKy_ViPham!J:J, NhatKy_ViPham!E:E, "10_Trung", NhatKy_ViPham!F:F, B33, NhatKy_ViPham!C:C, "T13") - SUMIFS(NhatKy_ViPham!K:K, NhatKy_ViPham!E:E, "10_Trung", NhatKy_ViPham!F:F, B33, NhatKy_ViPham!C:C, "T13")</f>
        <v>100</v>
      </c>
      <c r="AE33" s="7">
        <f>100 + SUMIFS(NhatKy_ViPham!J:J, NhatKy_ViPham!E:E, "10_Trung", NhatKy_ViPham!F:F, B33, NhatKy_ViPham!C:C, "T14") - SUMIFS(NhatKy_ViPham!K:K, NhatKy_ViPham!E:E, "10_Trung", NhatKy_ViPham!F:F, B33, NhatKy_ViPham!C:C, "T14")</f>
        <v>100</v>
      </c>
      <c r="AF33" s="7">
        <f>100 + SUMIFS(NhatKy_ViPham!J:J, NhatKy_ViPham!E:E, "10_Trung", NhatKy_ViPham!F:F, B33, NhatKy_ViPham!C:C, "T15") - SUMIFS(NhatKy_ViPham!K:K, NhatKy_ViPham!E:E, "10_Trung", NhatKy_ViPham!F:F, B33, NhatKy_ViPham!C:C, "T15")</f>
        <v>100</v>
      </c>
      <c r="AG33" s="7">
        <f>100 + SUMIFS(NhatKy_ViPham!J:J, NhatKy_ViPham!E:E, "10_Trung", NhatKy_ViPham!F:F, B33, NhatKy_ViPham!C:C, "T16") - SUMIFS(NhatKy_ViPham!K:K, NhatKy_ViPham!E:E, "10_Trung", NhatKy_ViPham!F:F, B33, NhatKy_ViPham!C:C, "T16")</f>
        <v>100</v>
      </c>
      <c r="AH33" s="7">
        <f>100 + SUMIFS(NhatKy_ViPham!J:J, NhatKy_ViPham!E:E, "10_Trung", NhatKy_ViPham!F:F, B33, NhatKy_ViPham!C:C, "T17") - SUMIFS(NhatKy_ViPham!K:K, NhatKy_ViPham!E:E, "10_Trung", NhatKy_ViPham!F:F, B33, NhatKy_ViPham!C:C, "T17")</f>
        <v>100</v>
      </c>
      <c r="AI33" s="7">
        <f>100 + SUMIFS(NhatKy_ViPham!J:J, NhatKy_ViPham!E:E, "10_Trung", NhatKy_ViPham!F:F, B33, NhatKy_ViPham!C:C, "T18") - SUMIFS(NhatKy_ViPham!K:K, NhatKy_ViPham!E:E, "10_Trung", NhatKy_ViPham!F:F, B33, NhatKy_ViPham!C:C, "T18")</f>
        <v>100</v>
      </c>
      <c r="AJ33" s="7">
        <f>100 + SUMIFS(NhatKy_ViPham!J:J, NhatKy_ViPham!E:E, "10_Trung", NhatKy_ViPham!F:F, B33, NhatKy_ViPham!C:C, "T19") - SUMIFS(NhatKy_ViPham!K:K, NhatKy_ViPham!E:E, "10_Trung", NhatKy_ViPham!F:F, B33, NhatKy_ViPham!C:C, "T19")</f>
        <v>100</v>
      </c>
      <c r="AK33" s="7">
        <f>100 + SUMIFS(NhatKy_ViPham!J:J, NhatKy_ViPham!E:E, "10_Trung", NhatKy_ViPham!F:F, B33, NhatKy_ViPham!C:C, "T20") - SUMIFS(NhatKy_ViPham!K:K, NhatKy_ViPham!E:E, "10_Trung", NhatKy_ViPham!F:F, B33, NhatKy_ViPham!C:C, "T20")</f>
        <v>100</v>
      </c>
      <c r="AL33" s="7">
        <f>100 + SUMIFS(NhatKy_ViPham!J:J, NhatKy_ViPham!E:E, "10_Trung", NhatKy_ViPham!F:F, B33, NhatKy_ViPham!C:C, "T21") - SUMIFS(NhatKy_ViPham!K:K, NhatKy_ViPham!E:E, "10_Trung", NhatKy_ViPham!F:F, B33, NhatKy_ViPham!C:C, "T21")</f>
        <v>100</v>
      </c>
      <c r="AM33" s="7">
        <f>100 + SUMIFS(NhatKy_ViPham!J:J, NhatKy_ViPham!E:E, "10_Trung", NhatKy_ViPham!F:F, B33, NhatKy_ViPham!C:C, "T22") - SUMIFS(NhatKy_ViPham!K:K, NhatKy_ViPham!E:E, "10_Trung", NhatKy_ViPham!F:F, B33, NhatKy_ViPham!C:C, "T22")</f>
        <v>100</v>
      </c>
      <c r="AN33" s="7">
        <f>100 + SUMIFS(NhatKy_ViPham!J:J, NhatKy_ViPham!E:E, "10_Trung", NhatKy_ViPham!F:F, B33, NhatKy_ViPham!C:C, "T23") - SUMIFS(NhatKy_ViPham!K:K, NhatKy_ViPham!E:E, "10_Trung", NhatKy_ViPham!F:F, B33, NhatKy_ViPham!C:C, "T23")</f>
        <v>100</v>
      </c>
      <c r="AO33" s="7">
        <f>100 + SUMIFS(NhatKy_ViPham!J:J, NhatKy_ViPham!E:E, "10_Trung", NhatKy_ViPham!F:F, B33, NhatKy_ViPham!C:C, "T24") - SUMIFS(NhatKy_ViPham!K:K, NhatKy_ViPham!E:E, "10_Trung", NhatKy_ViPham!F:F, B33, NhatKy_ViPham!C:C, "T24")</f>
        <v>100</v>
      </c>
      <c r="AP33" s="7">
        <f>100 + SUMIFS(NhatKy_ViPham!J:J, NhatKy_ViPham!E:E, "10_Trung", NhatKy_ViPham!F:F, B33, NhatKy_ViPham!C:C, "T25") - SUMIFS(NhatKy_ViPham!K:K, NhatKy_ViPham!E:E, "10_Trung", NhatKy_ViPham!F:F, B33, NhatKy_ViPham!C:C, "T25")</f>
        <v>100</v>
      </c>
      <c r="AQ33" s="7">
        <f>100 + SUMIFS(NhatKy_ViPham!J:J, NhatKy_ViPham!E:E, "10_Trung", NhatKy_ViPham!F:F, B33, NhatKy_ViPham!C:C, "T26") - SUMIFS(NhatKy_ViPham!K:K, NhatKy_ViPham!E:E, "10_Trung", NhatKy_ViPham!F:F, B33, NhatKy_ViPham!C:C, "T26")</f>
        <v>100</v>
      </c>
      <c r="AR33" s="7">
        <f>100 + SUMIFS(NhatKy_ViPham!J:J, NhatKy_ViPham!E:E, "10_Trung", NhatKy_ViPham!F:F, B33, NhatKy_ViPham!C:C, "T27") - SUMIFS(NhatKy_ViPham!K:K, NhatKy_ViPham!E:E, "10_Trung", NhatKy_ViPham!F:F, B33, NhatKy_ViPham!C:C, "T27")</f>
        <v>100</v>
      </c>
      <c r="AS33" s="7">
        <f>100 + SUMIFS(NhatKy_ViPham!J:J, NhatKy_ViPham!E:E, "10_Trung", NhatKy_ViPham!F:F, B33, NhatKy_ViPham!C:C, "T28") - SUMIFS(NhatKy_ViPham!K:K, NhatKy_ViPham!E:E, "10_Trung", NhatKy_ViPham!F:F, B33, NhatKy_ViPham!C:C, "T28")</f>
        <v>100</v>
      </c>
      <c r="AT33" s="7">
        <f>100 + SUMIFS(NhatKy_ViPham!J:J, NhatKy_ViPham!E:E, "10_Trung", NhatKy_ViPham!F:F, B33, NhatKy_ViPham!C:C, "T29") - SUMIFS(NhatKy_ViPham!K:K, NhatKy_ViPham!E:E, "10_Trung", NhatKy_ViPham!F:F, B33, NhatKy_ViPham!C:C, "T29")</f>
        <v>100</v>
      </c>
      <c r="AU33" s="7">
        <f>100 + SUMIFS(NhatKy_ViPham!J:J, NhatKy_ViPham!E:E, "10_Trung", NhatKy_ViPham!F:F, B33, NhatKy_ViPham!C:C, "T30") - SUMIFS(NhatKy_ViPham!K:K, NhatKy_ViPham!E:E, "10_Trung", NhatKy_ViPham!F:F, B33, NhatKy_ViPham!C:C, "T30")</f>
        <v>100</v>
      </c>
      <c r="AV33" s="7">
        <f>100 + SUMIFS(NhatKy_ViPham!J:J, NhatKy_ViPham!E:E, "10_Trung", NhatKy_ViPham!F:F, B33, NhatKy_ViPham!C:C, "T31") - SUMIFS(NhatKy_ViPham!K:K, NhatKy_ViPham!E:E, "10_Trung", NhatKy_ViPham!F:F, B33, NhatKy_ViPham!C:C, "T31")</f>
        <v>100</v>
      </c>
      <c r="AW33" s="7">
        <f>100 + SUMIFS(NhatKy_ViPham!J:J, NhatKy_ViPham!E:E, "10_Trung", NhatKy_ViPham!F:F, B33, NhatKy_ViPham!C:C, "T32") - SUMIFS(NhatKy_ViPham!K:K, NhatKy_ViPham!E:E, "10_Trung", NhatKy_ViPham!F:F, B33, NhatKy_ViPham!C:C, "T32")</f>
        <v>100</v>
      </c>
      <c r="AX33" s="7">
        <f>100 + SUMIFS(NhatKy_ViPham!J:J, NhatKy_ViPham!E:E, "10_Trung", NhatKy_ViPham!F:F, B33, NhatKy_ViPham!C:C, "T33") - SUMIFS(NhatKy_ViPham!K:K, NhatKy_ViPham!E:E, "10_Trung", NhatKy_ViPham!F:F, B33, NhatKy_ViPham!C:C, "T33")</f>
        <v>100</v>
      </c>
      <c r="AY33" s="7">
        <f>100 + SUMIFS(NhatKy_ViPham!J:J, NhatKy_ViPham!E:E, "10_Trung", NhatKy_ViPham!F:F, B33, NhatKy_ViPham!C:C, "T34") - SUMIFS(NhatKy_ViPham!K:K, NhatKy_ViPham!E:E, "10_Trung", NhatKy_ViPham!F:F, B33, NhatKy_ViPham!C:C, "T34")</f>
        <v>100</v>
      </c>
      <c r="AZ33" s="7">
        <f>100 + SUMIFS(NhatKy_ViPham!J:J, NhatKy_ViPham!E:E, "10_Trung", NhatKy_ViPham!F:F, B33, NhatKy_ViPham!C:C, "T35") - SUMIFS(NhatKy_ViPham!K:K, NhatKy_ViPham!E:E, "10_Trung", NhatKy_ViPham!F:F, B33, NhatKy_ViPham!C:C, "T35")</f>
        <v>100</v>
      </c>
      <c r="BA33" s="12">
        <f t="shared" si="0"/>
        <v>100</v>
      </c>
      <c r="BB33" s="11" t="s">
        <v>430</v>
      </c>
      <c r="BC33" s="14" t="str">
        <f t="shared" si="1"/>
        <v>Tốt</v>
      </c>
      <c r="BD33" s="10" t="str">
        <f t="shared" si="2"/>
        <v>🟢 BÌNH THƯỜNG</v>
      </c>
    </row>
    <row r="34" spans="1:56" x14ac:dyDescent="0.25">
      <c r="A34" s="5">
        <v>26</v>
      </c>
      <c r="B34" s="15" t="s">
        <v>1281</v>
      </c>
      <c r="C34" s="5" t="s">
        <v>919</v>
      </c>
      <c r="D34" s="5" t="s">
        <v>429</v>
      </c>
      <c r="E34" s="11" t="s">
        <v>430</v>
      </c>
      <c r="F34" s="6">
        <f>SUMIFS(NhatKy_ViPham!K:K, NhatKy_ViPham!E:E, "10_Trung", NhatKy_ViPham!F:F, B34, NhatKy_ViPham!H:H, "L01")</f>
        <v>0</v>
      </c>
      <c r="G34" s="6">
        <f>SUMIFS(NhatKy_ViPham!K:K, NhatKy_ViPham!E:E, "10_Trung", NhatKy_ViPham!F:F, B34, NhatKy_ViPham!H:H, "L02")</f>
        <v>0</v>
      </c>
      <c r="H34" s="6">
        <f>SUMIFS(NhatKy_ViPham!K:K, NhatKy_ViPham!E:E, "10_Trung", NhatKy_ViPham!F:F, B34, NhatKy_ViPham!H:H, "L03")</f>
        <v>0</v>
      </c>
      <c r="I34" s="6">
        <f>SUMIFS(NhatKy_ViPham!K:K, NhatKy_ViPham!E:E, "10_Trung", NhatKy_ViPham!F:F, B34, NhatKy_ViPham!H:H, "L04")</f>
        <v>0</v>
      </c>
      <c r="J34" s="6">
        <f>SUMIFS(NhatKy_ViPham!K:K, NhatKy_ViPham!E:E, "10_Trung", NhatKy_ViPham!F:F, B34, NhatKy_ViPham!H:H, "L05")</f>
        <v>0</v>
      </c>
      <c r="K34" s="6">
        <f>SUMIFS(NhatKy_ViPham!K:K, NhatKy_ViPham!E:E, "10_Trung", NhatKy_ViPham!F:F, B34, NhatKy_ViPham!H:H, "L06")</f>
        <v>0</v>
      </c>
      <c r="L34" s="6">
        <f>SUMIFS(NhatKy_ViPham!K:K, NhatKy_ViPham!E:E, "10_Trung", NhatKy_ViPham!F:F, B34, NhatKy_ViPham!H:H, "L07")</f>
        <v>0</v>
      </c>
      <c r="M34" s="6">
        <f>SUMIFS(NhatKy_ViPham!K:K, NhatKy_ViPham!E:E, "10_Trung", NhatKy_ViPham!F:F, B34, NhatKy_ViPham!H:H, "L08")</f>
        <v>0</v>
      </c>
      <c r="N34" s="6">
        <f>SUMIFS(NhatKy_ViPham!K:K, NhatKy_ViPham!E:E, "10_Trung", NhatKy_ViPham!F:F, B34, NhatKy_ViPham!H:H, "L09")</f>
        <v>0</v>
      </c>
      <c r="O34" s="6">
        <f>SUMIFS(NhatKy_ViPham!K:K, NhatKy_ViPham!E:E, "10_Trung", NhatKy_ViPham!F:F, B34, NhatKy_ViPham!H:H, "L10")</f>
        <v>0</v>
      </c>
      <c r="P34" s="12">
        <f>SUMIFS(NhatKy_ViPham!J:J, NhatKy_ViPham!E:E, "10_Trung", NhatKy_ViPham!F:F, B34)</f>
        <v>0</v>
      </c>
      <c r="Q34" s="13">
        <f>SUMIFS(NhatKy_ViPham!K:K, NhatKy_ViPham!E:E, "10_Trung", NhatKy_ViPham!F:F, B34)</f>
        <v>0</v>
      </c>
      <c r="R34" s="6">
        <f>100 + SUMIFS(NhatKy_ViPham!J:J, NhatKy_ViPham!E:E, "10_Trung", NhatKy_ViPham!F:F, B34, NhatKy_ViPham!C:C, "T1") - SUMIFS(NhatKy_ViPham!K:K, NhatKy_ViPham!E:E, "10_Trung", NhatKy_ViPham!F:F, B34, NhatKy_ViPham!C:C, "T1")</f>
        <v>100</v>
      </c>
      <c r="S34" s="6">
        <f>100 + SUMIFS(NhatKy_ViPham!J:J, NhatKy_ViPham!E:E, "10_Trung", NhatKy_ViPham!F:F, B34, NhatKy_ViPham!C:C, "T2") - SUMIFS(NhatKy_ViPham!K:K, NhatKy_ViPham!E:E, "10_Trung", NhatKy_ViPham!F:F, B34, NhatKy_ViPham!C:C, "T2")</f>
        <v>100</v>
      </c>
      <c r="T34" s="6">
        <f>100 + SUMIFS(NhatKy_ViPham!J:J, NhatKy_ViPham!E:E, "10_Trung", NhatKy_ViPham!F:F, B34, NhatKy_ViPham!C:C, "T3") - SUMIFS(NhatKy_ViPham!K:K, NhatKy_ViPham!E:E, "10_Trung", NhatKy_ViPham!F:F, B34, NhatKy_ViPham!C:C, "T3")</f>
        <v>100</v>
      </c>
      <c r="U34" s="6">
        <f>100 + SUMIFS(NhatKy_ViPham!J:J, NhatKy_ViPham!E:E, "10_Trung", NhatKy_ViPham!F:F, B34, NhatKy_ViPham!C:C, "T4") - SUMIFS(NhatKy_ViPham!K:K, NhatKy_ViPham!E:E, "10_Trung", NhatKy_ViPham!F:F, B34, NhatKy_ViPham!C:C, "T4")</f>
        <v>100</v>
      </c>
      <c r="V34" s="6">
        <f>100 + SUMIFS(NhatKy_ViPham!J:J, NhatKy_ViPham!E:E, "10_Trung", NhatKy_ViPham!F:F, B34, NhatKy_ViPham!C:C, "T5") - SUMIFS(NhatKy_ViPham!K:K, NhatKy_ViPham!E:E, "10_Trung", NhatKy_ViPham!F:F, B34, NhatKy_ViPham!C:C, "T5")</f>
        <v>100</v>
      </c>
      <c r="W34" s="6">
        <f>100 + SUMIFS(NhatKy_ViPham!J:J, NhatKy_ViPham!E:E, "10_Trung", NhatKy_ViPham!F:F, B34, NhatKy_ViPham!C:C, "T6") - SUMIFS(NhatKy_ViPham!K:K, NhatKy_ViPham!E:E, "10_Trung", NhatKy_ViPham!F:F, B34, NhatKy_ViPham!C:C, "T6")</f>
        <v>100</v>
      </c>
      <c r="X34" s="6">
        <f>100 + SUMIFS(NhatKy_ViPham!J:J, NhatKy_ViPham!E:E, "10_Trung", NhatKy_ViPham!F:F, B34, NhatKy_ViPham!C:C, "T7") - SUMIFS(NhatKy_ViPham!K:K, NhatKy_ViPham!E:E, "10_Trung", NhatKy_ViPham!F:F, B34, NhatKy_ViPham!C:C, "T7")</f>
        <v>100</v>
      </c>
      <c r="Y34" s="6">
        <f>100 + SUMIFS(NhatKy_ViPham!J:J, NhatKy_ViPham!E:E, "10_Trung", NhatKy_ViPham!F:F, B34, NhatKy_ViPham!C:C, "T8") - SUMIFS(NhatKy_ViPham!K:K, NhatKy_ViPham!E:E, "10_Trung", NhatKy_ViPham!F:F, B34, NhatKy_ViPham!C:C, "T8")</f>
        <v>100</v>
      </c>
      <c r="Z34" s="6">
        <f>100 + SUMIFS(NhatKy_ViPham!J:J, NhatKy_ViPham!E:E, "10_Trung", NhatKy_ViPham!F:F, B34, NhatKy_ViPham!C:C, "T9") - SUMIFS(NhatKy_ViPham!K:K, NhatKy_ViPham!E:E, "10_Trung", NhatKy_ViPham!F:F, B34, NhatKy_ViPham!C:C, "T9")</f>
        <v>100</v>
      </c>
      <c r="AA34" s="6">
        <f>100 + SUMIFS(NhatKy_ViPham!J:J, NhatKy_ViPham!E:E, "10_Trung", NhatKy_ViPham!F:F, B34, NhatKy_ViPham!C:C, "T10") - SUMIFS(NhatKy_ViPham!K:K, NhatKy_ViPham!E:E, "10_Trung", NhatKy_ViPham!F:F, B34, NhatKy_ViPham!C:C, "T10")</f>
        <v>100</v>
      </c>
      <c r="AB34" s="6">
        <f>100 + SUMIFS(NhatKy_ViPham!J:J, NhatKy_ViPham!E:E, "10_Trung", NhatKy_ViPham!F:F, B34, NhatKy_ViPham!C:C, "T11") - SUMIFS(NhatKy_ViPham!K:K, NhatKy_ViPham!E:E, "10_Trung", NhatKy_ViPham!F:F, B34, NhatKy_ViPham!C:C, "T11")</f>
        <v>100</v>
      </c>
      <c r="AC34" s="6">
        <f>100 + SUMIFS(NhatKy_ViPham!J:J, NhatKy_ViPham!E:E, "10_Trung", NhatKy_ViPham!F:F, B34, NhatKy_ViPham!C:C, "T12") - SUMIFS(NhatKy_ViPham!K:K, NhatKy_ViPham!E:E, "10_Trung", NhatKy_ViPham!F:F, B34, NhatKy_ViPham!C:C, "T12")</f>
        <v>100</v>
      </c>
      <c r="AD34" s="6">
        <f>100 + SUMIFS(NhatKy_ViPham!J:J, NhatKy_ViPham!E:E, "10_Trung", NhatKy_ViPham!F:F, B34, NhatKy_ViPham!C:C, "T13") - SUMIFS(NhatKy_ViPham!K:K, NhatKy_ViPham!E:E, "10_Trung", NhatKy_ViPham!F:F, B34, NhatKy_ViPham!C:C, "T13")</f>
        <v>100</v>
      </c>
      <c r="AE34" s="6">
        <f>100 + SUMIFS(NhatKy_ViPham!J:J, NhatKy_ViPham!E:E, "10_Trung", NhatKy_ViPham!F:F, B34, NhatKy_ViPham!C:C, "T14") - SUMIFS(NhatKy_ViPham!K:K, NhatKy_ViPham!E:E, "10_Trung", NhatKy_ViPham!F:F, B34, NhatKy_ViPham!C:C, "T14")</f>
        <v>100</v>
      </c>
      <c r="AF34" s="6">
        <f>100 + SUMIFS(NhatKy_ViPham!J:J, NhatKy_ViPham!E:E, "10_Trung", NhatKy_ViPham!F:F, B34, NhatKy_ViPham!C:C, "T15") - SUMIFS(NhatKy_ViPham!K:K, NhatKy_ViPham!E:E, "10_Trung", NhatKy_ViPham!F:F, B34, NhatKy_ViPham!C:C, "T15")</f>
        <v>100</v>
      </c>
      <c r="AG34" s="6">
        <f>100 + SUMIFS(NhatKy_ViPham!J:J, NhatKy_ViPham!E:E, "10_Trung", NhatKy_ViPham!F:F, B34, NhatKy_ViPham!C:C, "T16") - SUMIFS(NhatKy_ViPham!K:K, NhatKy_ViPham!E:E, "10_Trung", NhatKy_ViPham!F:F, B34, NhatKy_ViPham!C:C, "T16")</f>
        <v>100</v>
      </c>
      <c r="AH34" s="6">
        <f>100 + SUMIFS(NhatKy_ViPham!J:J, NhatKy_ViPham!E:E, "10_Trung", NhatKy_ViPham!F:F, B34, NhatKy_ViPham!C:C, "T17") - SUMIFS(NhatKy_ViPham!K:K, NhatKy_ViPham!E:E, "10_Trung", NhatKy_ViPham!F:F, B34, NhatKy_ViPham!C:C, "T17")</f>
        <v>100</v>
      </c>
      <c r="AI34" s="6">
        <f>100 + SUMIFS(NhatKy_ViPham!J:J, NhatKy_ViPham!E:E, "10_Trung", NhatKy_ViPham!F:F, B34, NhatKy_ViPham!C:C, "T18") - SUMIFS(NhatKy_ViPham!K:K, NhatKy_ViPham!E:E, "10_Trung", NhatKy_ViPham!F:F, B34, NhatKy_ViPham!C:C, "T18")</f>
        <v>100</v>
      </c>
      <c r="AJ34" s="6">
        <f>100 + SUMIFS(NhatKy_ViPham!J:J, NhatKy_ViPham!E:E, "10_Trung", NhatKy_ViPham!F:F, B34, NhatKy_ViPham!C:C, "T19") - SUMIFS(NhatKy_ViPham!K:K, NhatKy_ViPham!E:E, "10_Trung", NhatKy_ViPham!F:F, B34, NhatKy_ViPham!C:C, "T19")</f>
        <v>100</v>
      </c>
      <c r="AK34" s="6">
        <f>100 + SUMIFS(NhatKy_ViPham!J:J, NhatKy_ViPham!E:E, "10_Trung", NhatKy_ViPham!F:F, B34, NhatKy_ViPham!C:C, "T20") - SUMIFS(NhatKy_ViPham!K:K, NhatKy_ViPham!E:E, "10_Trung", NhatKy_ViPham!F:F, B34, NhatKy_ViPham!C:C, "T20")</f>
        <v>100</v>
      </c>
      <c r="AL34" s="6">
        <f>100 + SUMIFS(NhatKy_ViPham!J:J, NhatKy_ViPham!E:E, "10_Trung", NhatKy_ViPham!F:F, B34, NhatKy_ViPham!C:C, "T21") - SUMIFS(NhatKy_ViPham!K:K, NhatKy_ViPham!E:E, "10_Trung", NhatKy_ViPham!F:F, B34, NhatKy_ViPham!C:C, "T21")</f>
        <v>100</v>
      </c>
      <c r="AM34" s="6">
        <f>100 + SUMIFS(NhatKy_ViPham!J:J, NhatKy_ViPham!E:E, "10_Trung", NhatKy_ViPham!F:F, B34, NhatKy_ViPham!C:C, "T22") - SUMIFS(NhatKy_ViPham!K:K, NhatKy_ViPham!E:E, "10_Trung", NhatKy_ViPham!F:F, B34, NhatKy_ViPham!C:C, "T22")</f>
        <v>100</v>
      </c>
      <c r="AN34" s="6">
        <f>100 + SUMIFS(NhatKy_ViPham!J:J, NhatKy_ViPham!E:E, "10_Trung", NhatKy_ViPham!F:F, B34, NhatKy_ViPham!C:C, "T23") - SUMIFS(NhatKy_ViPham!K:K, NhatKy_ViPham!E:E, "10_Trung", NhatKy_ViPham!F:F, B34, NhatKy_ViPham!C:C, "T23")</f>
        <v>100</v>
      </c>
      <c r="AO34" s="6">
        <f>100 + SUMIFS(NhatKy_ViPham!J:J, NhatKy_ViPham!E:E, "10_Trung", NhatKy_ViPham!F:F, B34, NhatKy_ViPham!C:C, "T24") - SUMIFS(NhatKy_ViPham!K:K, NhatKy_ViPham!E:E, "10_Trung", NhatKy_ViPham!F:F, B34, NhatKy_ViPham!C:C, "T24")</f>
        <v>100</v>
      </c>
      <c r="AP34" s="6">
        <f>100 + SUMIFS(NhatKy_ViPham!J:J, NhatKy_ViPham!E:E, "10_Trung", NhatKy_ViPham!F:F, B34, NhatKy_ViPham!C:C, "T25") - SUMIFS(NhatKy_ViPham!K:K, NhatKy_ViPham!E:E, "10_Trung", NhatKy_ViPham!F:F, B34, NhatKy_ViPham!C:C, "T25")</f>
        <v>100</v>
      </c>
      <c r="AQ34" s="6">
        <f>100 + SUMIFS(NhatKy_ViPham!J:J, NhatKy_ViPham!E:E, "10_Trung", NhatKy_ViPham!F:F, B34, NhatKy_ViPham!C:C, "T26") - SUMIFS(NhatKy_ViPham!K:K, NhatKy_ViPham!E:E, "10_Trung", NhatKy_ViPham!F:F, B34, NhatKy_ViPham!C:C, "T26")</f>
        <v>100</v>
      </c>
      <c r="AR34" s="6">
        <f>100 + SUMIFS(NhatKy_ViPham!J:J, NhatKy_ViPham!E:E, "10_Trung", NhatKy_ViPham!F:F, B34, NhatKy_ViPham!C:C, "T27") - SUMIFS(NhatKy_ViPham!K:K, NhatKy_ViPham!E:E, "10_Trung", NhatKy_ViPham!F:F, B34, NhatKy_ViPham!C:C, "T27")</f>
        <v>100</v>
      </c>
      <c r="AS34" s="6">
        <f>100 + SUMIFS(NhatKy_ViPham!J:J, NhatKy_ViPham!E:E, "10_Trung", NhatKy_ViPham!F:F, B34, NhatKy_ViPham!C:C, "T28") - SUMIFS(NhatKy_ViPham!K:K, NhatKy_ViPham!E:E, "10_Trung", NhatKy_ViPham!F:F, B34, NhatKy_ViPham!C:C, "T28")</f>
        <v>100</v>
      </c>
      <c r="AT34" s="6">
        <f>100 + SUMIFS(NhatKy_ViPham!J:J, NhatKy_ViPham!E:E, "10_Trung", NhatKy_ViPham!F:F, B34, NhatKy_ViPham!C:C, "T29") - SUMIFS(NhatKy_ViPham!K:K, NhatKy_ViPham!E:E, "10_Trung", NhatKy_ViPham!F:F, B34, NhatKy_ViPham!C:C, "T29")</f>
        <v>100</v>
      </c>
      <c r="AU34" s="6">
        <f>100 + SUMIFS(NhatKy_ViPham!J:J, NhatKy_ViPham!E:E, "10_Trung", NhatKy_ViPham!F:F, B34, NhatKy_ViPham!C:C, "T30") - SUMIFS(NhatKy_ViPham!K:K, NhatKy_ViPham!E:E, "10_Trung", NhatKy_ViPham!F:F, B34, NhatKy_ViPham!C:C, "T30")</f>
        <v>100</v>
      </c>
      <c r="AV34" s="6">
        <f>100 + SUMIFS(NhatKy_ViPham!J:J, NhatKy_ViPham!E:E, "10_Trung", NhatKy_ViPham!F:F, B34, NhatKy_ViPham!C:C, "T31") - SUMIFS(NhatKy_ViPham!K:K, NhatKy_ViPham!E:E, "10_Trung", NhatKy_ViPham!F:F, B34, NhatKy_ViPham!C:C, "T31")</f>
        <v>100</v>
      </c>
      <c r="AW34" s="6">
        <f>100 + SUMIFS(NhatKy_ViPham!J:J, NhatKy_ViPham!E:E, "10_Trung", NhatKy_ViPham!F:F, B34, NhatKy_ViPham!C:C, "T32") - SUMIFS(NhatKy_ViPham!K:K, NhatKy_ViPham!E:E, "10_Trung", NhatKy_ViPham!F:F, B34, NhatKy_ViPham!C:C, "T32")</f>
        <v>100</v>
      </c>
      <c r="AX34" s="6">
        <f>100 + SUMIFS(NhatKy_ViPham!J:J, NhatKy_ViPham!E:E, "10_Trung", NhatKy_ViPham!F:F, B34, NhatKy_ViPham!C:C, "T33") - SUMIFS(NhatKy_ViPham!K:K, NhatKy_ViPham!E:E, "10_Trung", NhatKy_ViPham!F:F, B34, NhatKy_ViPham!C:C, "T33")</f>
        <v>100</v>
      </c>
      <c r="AY34" s="6">
        <f>100 + SUMIFS(NhatKy_ViPham!J:J, NhatKy_ViPham!E:E, "10_Trung", NhatKy_ViPham!F:F, B34, NhatKy_ViPham!C:C, "T34") - SUMIFS(NhatKy_ViPham!K:K, NhatKy_ViPham!E:E, "10_Trung", NhatKy_ViPham!F:F, B34, NhatKy_ViPham!C:C, "T34")</f>
        <v>100</v>
      </c>
      <c r="AZ34" s="6">
        <f>100 + SUMIFS(NhatKy_ViPham!J:J, NhatKy_ViPham!E:E, "10_Trung", NhatKy_ViPham!F:F, B34, NhatKy_ViPham!C:C, "T35") - SUMIFS(NhatKy_ViPham!K:K, NhatKy_ViPham!E:E, "10_Trung", NhatKy_ViPham!F:F, B34, NhatKy_ViPham!C:C, "T35")</f>
        <v>100</v>
      </c>
      <c r="BA34" s="12">
        <f t="shared" si="0"/>
        <v>100</v>
      </c>
      <c r="BB34" s="11" t="s">
        <v>430</v>
      </c>
      <c r="BC34" s="16" t="str">
        <f t="shared" si="1"/>
        <v>Tốt</v>
      </c>
      <c r="BD34" s="15" t="str">
        <f t="shared" si="2"/>
        <v>🟢 BÌNH THƯỜNG</v>
      </c>
    </row>
    <row r="35" spans="1:56" x14ac:dyDescent="0.25">
      <c r="A35" s="4">
        <v>27</v>
      </c>
      <c r="B35" s="10" t="s">
        <v>1281</v>
      </c>
      <c r="C35" s="4" t="s">
        <v>1282</v>
      </c>
      <c r="D35" s="4" t="s">
        <v>429</v>
      </c>
      <c r="E35" s="11" t="s">
        <v>430</v>
      </c>
      <c r="F35" s="7">
        <f>SUMIFS(NhatKy_ViPham!K:K, NhatKy_ViPham!E:E, "10_Trung", NhatKy_ViPham!F:F, B35, NhatKy_ViPham!H:H, "L01")</f>
        <v>0</v>
      </c>
      <c r="G35" s="7">
        <f>SUMIFS(NhatKy_ViPham!K:K, NhatKy_ViPham!E:E, "10_Trung", NhatKy_ViPham!F:F, B35, NhatKy_ViPham!H:H, "L02")</f>
        <v>0</v>
      </c>
      <c r="H35" s="7">
        <f>SUMIFS(NhatKy_ViPham!K:K, NhatKy_ViPham!E:E, "10_Trung", NhatKy_ViPham!F:F, B35, NhatKy_ViPham!H:H, "L03")</f>
        <v>0</v>
      </c>
      <c r="I35" s="7">
        <f>SUMIFS(NhatKy_ViPham!K:K, NhatKy_ViPham!E:E, "10_Trung", NhatKy_ViPham!F:F, B35, NhatKy_ViPham!H:H, "L04")</f>
        <v>0</v>
      </c>
      <c r="J35" s="7">
        <f>SUMIFS(NhatKy_ViPham!K:K, NhatKy_ViPham!E:E, "10_Trung", NhatKy_ViPham!F:F, B35, NhatKy_ViPham!H:H, "L05")</f>
        <v>0</v>
      </c>
      <c r="K35" s="7">
        <f>SUMIFS(NhatKy_ViPham!K:K, NhatKy_ViPham!E:E, "10_Trung", NhatKy_ViPham!F:F, B35, NhatKy_ViPham!H:H, "L06")</f>
        <v>0</v>
      </c>
      <c r="L35" s="7">
        <f>SUMIFS(NhatKy_ViPham!K:K, NhatKy_ViPham!E:E, "10_Trung", NhatKy_ViPham!F:F, B35, NhatKy_ViPham!H:H, "L07")</f>
        <v>0</v>
      </c>
      <c r="M35" s="7">
        <f>SUMIFS(NhatKy_ViPham!K:K, NhatKy_ViPham!E:E, "10_Trung", NhatKy_ViPham!F:F, B35, NhatKy_ViPham!H:H, "L08")</f>
        <v>0</v>
      </c>
      <c r="N35" s="7">
        <f>SUMIFS(NhatKy_ViPham!K:K, NhatKy_ViPham!E:E, "10_Trung", NhatKy_ViPham!F:F, B35, NhatKy_ViPham!H:H, "L09")</f>
        <v>0</v>
      </c>
      <c r="O35" s="7">
        <f>SUMIFS(NhatKy_ViPham!K:K, NhatKy_ViPham!E:E, "10_Trung", NhatKy_ViPham!F:F, B35, NhatKy_ViPham!H:H, "L10")</f>
        <v>0</v>
      </c>
      <c r="P35" s="12">
        <f>SUMIFS(NhatKy_ViPham!J:J, NhatKy_ViPham!E:E, "10_Trung", NhatKy_ViPham!F:F, B35)</f>
        <v>0</v>
      </c>
      <c r="Q35" s="13">
        <f>SUMIFS(NhatKy_ViPham!K:K, NhatKy_ViPham!E:E, "10_Trung", NhatKy_ViPham!F:F, B35)</f>
        <v>0</v>
      </c>
      <c r="R35" s="7">
        <f>100 + SUMIFS(NhatKy_ViPham!J:J, NhatKy_ViPham!E:E, "10_Trung", NhatKy_ViPham!F:F, B35, NhatKy_ViPham!C:C, "T1") - SUMIFS(NhatKy_ViPham!K:K, NhatKy_ViPham!E:E, "10_Trung", NhatKy_ViPham!F:F, B35, NhatKy_ViPham!C:C, "T1")</f>
        <v>100</v>
      </c>
      <c r="S35" s="7">
        <f>100 + SUMIFS(NhatKy_ViPham!J:J, NhatKy_ViPham!E:E, "10_Trung", NhatKy_ViPham!F:F, B35, NhatKy_ViPham!C:C, "T2") - SUMIFS(NhatKy_ViPham!K:K, NhatKy_ViPham!E:E, "10_Trung", NhatKy_ViPham!F:F, B35, NhatKy_ViPham!C:C, "T2")</f>
        <v>100</v>
      </c>
      <c r="T35" s="7">
        <f>100 + SUMIFS(NhatKy_ViPham!J:J, NhatKy_ViPham!E:E, "10_Trung", NhatKy_ViPham!F:F, B35, NhatKy_ViPham!C:C, "T3") - SUMIFS(NhatKy_ViPham!K:K, NhatKy_ViPham!E:E, "10_Trung", NhatKy_ViPham!F:F, B35, NhatKy_ViPham!C:C, "T3")</f>
        <v>100</v>
      </c>
      <c r="U35" s="7">
        <f>100 + SUMIFS(NhatKy_ViPham!J:J, NhatKy_ViPham!E:E, "10_Trung", NhatKy_ViPham!F:F, B35, NhatKy_ViPham!C:C, "T4") - SUMIFS(NhatKy_ViPham!K:K, NhatKy_ViPham!E:E, "10_Trung", NhatKy_ViPham!F:F, B35, NhatKy_ViPham!C:C, "T4")</f>
        <v>100</v>
      </c>
      <c r="V35" s="7">
        <f>100 + SUMIFS(NhatKy_ViPham!J:J, NhatKy_ViPham!E:E, "10_Trung", NhatKy_ViPham!F:F, B35, NhatKy_ViPham!C:C, "T5") - SUMIFS(NhatKy_ViPham!K:K, NhatKy_ViPham!E:E, "10_Trung", NhatKy_ViPham!F:F, B35, NhatKy_ViPham!C:C, "T5")</f>
        <v>100</v>
      </c>
      <c r="W35" s="7">
        <f>100 + SUMIFS(NhatKy_ViPham!J:J, NhatKy_ViPham!E:E, "10_Trung", NhatKy_ViPham!F:F, B35, NhatKy_ViPham!C:C, "T6") - SUMIFS(NhatKy_ViPham!K:K, NhatKy_ViPham!E:E, "10_Trung", NhatKy_ViPham!F:F, B35, NhatKy_ViPham!C:C, "T6")</f>
        <v>100</v>
      </c>
      <c r="X35" s="7">
        <f>100 + SUMIFS(NhatKy_ViPham!J:J, NhatKy_ViPham!E:E, "10_Trung", NhatKy_ViPham!F:F, B35, NhatKy_ViPham!C:C, "T7") - SUMIFS(NhatKy_ViPham!K:K, NhatKy_ViPham!E:E, "10_Trung", NhatKy_ViPham!F:F, B35, NhatKy_ViPham!C:C, "T7")</f>
        <v>100</v>
      </c>
      <c r="Y35" s="7">
        <f>100 + SUMIFS(NhatKy_ViPham!J:J, NhatKy_ViPham!E:E, "10_Trung", NhatKy_ViPham!F:F, B35, NhatKy_ViPham!C:C, "T8") - SUMIFS(NhatKy_ViPham!K:K, NhatKy_ViPham!E:E, "10_Trung", NhatKy_ViPham!F:F, B35, NhatKy_ViPham!C:C, "T8")</f>
        <v>100</v>
      </c>
      <c r="Z35" s="7">
        <f>100 + SUMIFS(NhatKy_ViPham!J:J, NhatKy_ViPham!E:E, "10_Trung", NhatKy_ViPham!F:F, B35, NhatKy_ViPham!C:C, "T9") - SUMIFS(NhatKy_ViPham!K:K, NhatKy_ViPham!E:E, "10_Trung", NhatKy_ViPham!F:F, B35, NhatKy_ViPham!C:C, "T9")</f>
        <v>100</v>
      </c>
      <c r="AA35" s="7">
        <f>100 + SUMIFS(NhatKy_ViPham!J:J, NhatKy_ViPham!E:E, "10_Trung", NhatKy_ViPham!F:F, B35, NhatKy_ViPham!C:C, "T10") - SUMIFS(NhatKy_ViPham!K:K, NhatKy_ViPham!E:E, "10_Trung", NhatKy_ViPham!F:F, B35, NhatKy_ViPham!C:C, "T10")</f>
        <v>100</v>
      </c>
      <c r="AB35" s="7">
        <f>100 + SUMIFS(NhatKy_ViPham!J:J, NhatKy_ViPham!E:E, "10_Trung", NhatKy_ViPham!F:F, B35, NhatKy_ViPham!C:C, "T11") - SUMIFS(NhatKy_ViPham!K:K, NhatKy_ViPham!E:E, "10_Trung", NhatKy_ViPham!F:F, B35, NhatKy_ViPham!C:C, "T11")</f>
        <v>100</v>
      </c>
      <c r="AC35" s="7">
        <f>100 + SUMIFS(NhatKy_ViPham!J:J, NhatKy_ViPham!E:E, "10_Trung", NhatKy_ViPham!F:F, B35, NhatKy_ViPham!C:C, "T12") - SUMIFS(NhatKy_ViPham!K:K, NhatKy_ViPham!E:E, "10_Trung", NhatKy_ViPham!F:F, B35, NhatKy_ViPham!C:C, "T12")</f>
        <v>100</v>
      </c>
      <c r="AD35" s="7">
        <f>100 + SUMIFS(NhatKy_ViPham!J:J, NhatKy_ViPham!E:E, "10_Trung", NhatKy_ViPham!F:F, B35, NhatKy_ViPham!C:C, "T13") - SUMIFS(NhatKy_ViPham!K:K, NhatKy_ViPham!E:E, "10_Trung", NhatKy_ViPham!F:F, B35, NhatKy_ViPham!C:C, "T13")</f>
        <v>100</v>
      </c>
      <c r="AE35" s="7">
        <f>100 + SUMIFS(NhatKy_ViPham!J:J, NhatKy_ViPham!E:E, "10_Trung", NhatKy_ViPham!F:F, B35, NhatKy_ViPham!C:C, "T14") - SUMIFS(NhatKy_ViPham!K:K, NhatKy_ViPham!E:E, "10_Trung", NhatKy_ViPham!F:F, B35, NhatKy_ViPham!C:C, "T14")</f>
        <v>100</v>
      </c>
      <c r="AF35" s="7">
        <f>100 + SUMIFS(NhatKy_ViPham!J:J, NhatKy_ViPham!E:E, "10_Trung", NhatKy_ViPham!F:F, B35, NhatKy_ViPham!C:C, "T15") - SUMIFS(NhatKy_ViPham!K:K, NhatKy_ViPham!E:E, "10_Trung", NhatKy_ViPham!F:F, B35, NhatKy_ViPham!C:C, "T15")</f>
        <v>100</v>
      </c>
      <c r="AG35" s="7">
        <f>100 + SUMIFS(NhatKy_ViPham!J:J, NhatKy_ViPham!E:E, "10_Trung", NhatKy_ViPham!F:F, B35, NhatKy_ViPham!C:C, "T16") - SUMIFS(NhatKy_ViPham!K:K, NhatKy_ViPham!E:E, "10_Trung", NhatKy_ViPham!F:F, B35, NhatKy_ViPham!C:C, "T16")</f>
        <v>100</v>
      </c>
      <c r="AH35" s="7">
        <f>100 + SUMIFS(NhatKy_ViPham!J:J, NhatKy_ViPham!E:E, "10_Trung", NhatKy_ViPham!F:F, B35, NhatKy_ViPham!C:C, "T17") - SUMIFS(NhatKy_ViPham!K:K, NhatKy_ViPham!E:E, "10_Trung", NhatKy_ViPham!F:F, B35, NhatKy_ViPham!C:C, "T17")</f>
        <v>100</v>
      </c>
      <c r="AI35" s="7">
        <f>100 + SUMIFS(NhatKy_ViPham!J:J, NhatKy_ViPham!E:E, "10_Trung", NhatKy_ViPham!F:F, B35, NhatKy_ViPham!C:C, "T18") - SUMIFS(NhatKy_ViPham!K:K, NhatKy_ViPham!E:E, "10_Trung", NhatKy_ViPham!F:F, B35, NhatKy_ViPham!C:C, "T18")</f>
        <v>100</v>
      </c>
      <c r="AJ35" s="7">
        <f>100 + SUMIFS(NhatKy_ViPham!J:J, NhatKy_ViPham!E:E, "10_Trung", NhatKy_ViPham!F:F, B35, NhatKy_ViPham!C:C, "T19") - SUMIFS(NhatKy_ViPham!K:K, NhatKy_ViPham!E:E, "10_Trung", NhatKy_ViPham!F:F, B35, NhatKy_ViPham!C:C, "T19")</f>
        <v>100</v>
      </c>
      <c r="AK35" s="7">
        <f>100 + SUMIFS(NhatKy_ViPham!J:J, NhatKy_ViPham!E:E, "10_Trung", NhatKy_ViPham!F:F, B35, NhatKy_ViPham!C:C, "T20") - SUMIFS(NhatKy_ViPham!K:K, NhatKy_ViPham!E:E, "10_Trung", NhatKy_ViPham!F:F, B35, NhatKy_ViPham!C:C, "T20")</f>
        <v>100</v>
      </c>
      <c r="AL35" s="7">
        <f>100 + SUMIFS(NhatKy_ViPham!J:J, NhatKy_ViPham!E:E, "10_Trung", NhatKy_ViPham!F:F, B35, NhatKy_ViPham!C:C, "T21") - SUMIFS(NhatKy_ViPham!K:K, NhatKy_ViPham!E:E, "10_Trung", NhatKy_ViPham!F:F, B35, NhatKy_ViPham!C:C, "T21")</f>
        <v>100</v>
      </c>
      <c r="AM35" s="7">
        <f>100 + SUMIFS(NhatKy_ViPham!J:J, NhatKy_ViPham!E:E, "10_Trung", NhatKy_ViPham!F:F, B35, NhatKy_ViPham!C:C, "T22") - SUMIFS(NhatKy_ViPham!K:K, NhatKy_ViPham!E:E, "10_Trung", NhatKy_ViPham!F:F, B35, NhatKy_ViPham!C:C, "T22")</f>
        <v>100</v>
      </c>
      <c r="AN35" s="7">
        <f>100 + SUMIFS(NhatKy_ViPham!J:J, NhatKy_ViPham!E:E, "10_Trung", NhatKy_ViPham!F:F, B35, NhatKy_ViPham!C:C, "T23") - SUMIFS(NhatKy_ViPham!K:K, NhatKy_ViPham!E:E, "10_Trung", NhatKy_ViPham!F:F, B35, NhatKy_ViPham!C:C, "T23")</f>
        <v>100</v>
      </c>
      <c r="AO35" s="7">
        <f>100 + SUMIFS(NhatKy_ViPham!J:J, NhatKy_ViPham!E:E, "10_Trung", NhatKy_ViPham!F:F, B35, NhatKy_ViPham!C:C, "T24") - SUMIFS(NhatKy_ViPham!K:K, NhatKy_ViPham!E:E, "10_Trung", NhatKy_ViPham!F:F, B35, NhatKy_ViPham!C:C, "T24")</f>
        <v>100</v>
      </c>
      <c r="AP35" s="7">
        <f>100 + SUMIFS(NhatKy_ViPham!J:J, NhatKy_ViPham!E:E, "10_Trung", NhatKy_ViPham!F:F, B35, NhatKy_ViPham!C:C, "T25") - SUMIFS(NhatKy_ViPham!K:K, NhatKy_ViPham!E:E, "10_Trung", NhatKy_ViPham!F:F, B35, NhatKy_ViPham!C:C, "T25")</f>
        <v>100</v>
      </c>
      <c r="AQ35" s="7">
        <f>100 + SUMIFS(NhatKy_ViPham!J:J, NhatKy_ViPham!E:E, "10_Trung", NhatKy_ViPham!F:F, B35, NhatKy_ViPham!C:C, "T26") - SUMIFS(NhatKy_ViPham!K:K, NhatKy_ViPham!E:E, "10_Trung", NhatKy_ViPham!F:F, B35, NhatKy_ViPham!C:C, "T26")</f>
        <v>100</v>
      </c>
      <c r="AR35" s="7">
        <f>100 + SUMIFS(NhatKy_ViPham!J:J, NhatKy_ViPham!E:E, "10_Trung", NhatKy_ViPham!F:F, B35, NhatKy_ViPham!C:C, "T27") - SUMIFS(NhatKy_ViPham!K:K, NhatKy_ViPham!E:E, "10_Trung", NhatKy_ViPham!F:F, B35, NhatKy_ViPham!C:C, "T27")</f>
        <v>100</v>
      </c>
      <c r="AS35" s="7">
        <f>100 + SUMIFS(NhatKy_ViPham!J:J, NhatKy_ViPham!E:E, "10_Trung", NhatKy_ViPham!F:F, B35, NhatKy_ViPham!C:C, "T28") - SUMIFS(NhatKy_ViPham!K:K, NhatKy_ViPham!E:E, "10_Trung", NhatKy_ViPham!F:F, B35, NhatKy_ViPham!C:C, "T28")</f>
        <v>100</v>
      </c>
      <c r="AT35" s="7">
        <f>100 + SUMIFS(NhatKy_ViPham!J:J, NhatKy_ViPham!E:E, "10_Trung", NhatKy_ViPham!F:F, B35, NhatKy_ViPham!C:C, "T29") - SUMIFS(NhatKy_ViPham!K:K, NhatKy_ViPham!E:E, "10_Trung", NhatKy_ViPham!F:F, B35, NhatKy_ViPham!C:C, "T29")</f>
        <v>100</v>
      </c>
      <c r="AU35" s="7">
        <f>100 + SUMIFS(NhatKy_ViPham!J:J, NhatKy_ViPham!E:E, "10_Trung", NhatKy_ViPham!F:F, B35, NhatKy_ViPham!C:C, "T30") - SUMIFS(NhatKy_ViPham!K:K, NhatKy_ViPham!E:E, "10_Trung", NhatKy_ViPham!F:F, B35, NhatKy_ViPham!C:C, "T30")</f>
        <v>100</v>
      </c>
      <c r="AV35" s="7">
        <f>100 + SUMIFS(NhatKy_ViPham!J:J, NhatKy_ViPham!E:E, "10_Trung", NhatKy_ViPham!F:F, B35, NhatKy_ViPham!C:C, "T31") - SUMIFS(NhatKy_ViPham!K:K, NhatKy_ViPham!E:E, "10_Trung", NhatKy_ViPham!F:F, B35, NhatKy_ViPham!C:C, "T31")</f>
        <v>100</v>
      </c>
      <c r="AW35" s="7">
        <f>100 + SUMIFS(NhatKy_ViPham!J:J, NhatKy_ViPham!E:E, "10_Trung", NhatKy_ViPham!F:F, B35, NhatKy_ViPham!C:C, "T32") - SUMIFS(NhatKy_ViPham!K:K, NhatKy_ViPham!E:E, "10_Trung", NhatKy_ViPham!F:F, B35, NhatKy_ViPham!C:C, "T32")</f>
        <v>100</v>
      </c>
      <c r="AX35" s="7">
        <f>100 + SUMIFS(NhatKy_ViPham!J:J, NhatKy_ViPham!E:E, "10_Trung", NhatKy_ViPham!F:F, B35, NhatKy_ViPham!C:C, "T33") - SUMIFS(NhatKy_ViPham!K:K, NhatKy_ViPham!E:E, "10_Trung", NhatKy_ViPham!F:F, B35, NhatKy_ViPham!C:C, "T33")</f>
        <v>100</v>
      </c>
      <c r="AY35" s="7">
        <f>100 + SUMIFS(NhatKy_ViPham!J:J, NhatKy_ViPham!E:E, "10_Trung", NhatKy_ViPham!F:F, B35, NhatKy_ViPham!C:C, "T34") - SUMIFS(NhatKy_ViPham!K:K, NhatKy_ViPham!E:E, "10_Trung", NhatKy_ViPham!F:F, B35, NhatKy_ViPham!C:C, "T34")</f>
        <v>100</v>
      </c>
      <c r="AZ35" s="7">
        <f>100 + SUMIFS(NhatKy_ViPham!J:J, NhatKy_ViPham!E:E, "10_Trung", NhatKy_ViPham!F:F, B35, NhatKy_ViPham!C:C, "T35") - SUMIFS(NhatKy_ViPham!K:K, NhatKy_ViPham!E:E, "10_Trung", NhatKy_ViPham!F:F, B35, NhatKy_ViPham!C:C, "T35")</f>
        <v>100</v>
      </c>
      <c r="BA35" s="12">
        <f t="shared" si="0"/>
        <v>100</v>
      </c>
      <c r="BB35" s="11" t="s">
        <v>430</v>
      </c>
      <c r="BC35" s="14" t="str">
        <f t="shared" si="1"/>
        <v>Tốt</v>
      </c>
      <c r="BD35" s="10" t="str">
        <f t="shared" si="2"/>
        <v>🟢 BÌNH THƯỜNG</v>
      </c>
    </row>
    <row r="36" spans="1:56" x14ac:dyDescent="0.25">
      <c r="A36" s="5">
        <v>28</v>
      </c>
      <c r="B36" s="15" t="s">
        <v>1283</v>
      </c>
      <c r="C36" s="5" t="s">
        <v>556</v>
      </c>
      <c r="D36" s="5" t="s">
        <v>429</v>
      </c>
      <c r="E36" s="11" t="s">
        <v>430</v>
      </c>
      <c r="F36" s="6">
        <f>SUMIFS(NhatKy_ViPham!K:K, NhatKy_ViPham!E:E, "10_Trung", NhatKy_ViPham!F:F, B36, NhatKy_ViPham!H:H, "L01")</f>
        <v>0</v>
      </c>
      <c r="G36" s="6">
        <f>SUMIFS(NhatKy_ViPham!K:K, NhatKy_ViPham!E:E, "10_Trung", NhatKy_ViPham!F:F, B36, NhatKy_ViPham!H:H, "L02")</f>
        <v>0</v>
      </c>
      <c r="H36" s="6">
        <f>SUMIFS(NhatKy_ViPham!K:K, NhatKy_ViPham!E:E, "10_Trung", NhatKy_ViPham!F:F, B36, NhatKy_ViPham!H:H, "L03")</f>
        <v>0</v>
      </c>
      <c r="I36" s="6">
        <f>SUMIFS(NhatKy_ViPham!K:K, NhatKy_ViPham!E:E, "10_Trung", NhatKy_ViPham!F:F, B36, NhatKy_ViPham!H:H, "L04")</f>
        <v>0</v>
      </c>
      <c r="J36" s="6">
        <f>SUMIFS(NhatKy_ViPham!K:K, NhatKy_ViPham!E:E, "10_Trung", NhatKy_ViPham!F:F, B36, NhatKy_ViPham!H:H, "L05")</f>
        <v>0</v>
      </c>
      <c r="K36" s="6">
        <f>SUMIFS(NhatKy_ViPham!K:K, NhatKy_ViPham!E:E, "10_Trung", NhatKy_ViPham!F:F, B36, NhatKy_ViPham!H:H, "L06")</f>
        <v>0</v>
      </c>
      <c r="L36" s="6">
        <f>SUMIFS(NhatKy_ViPham!K:K, NhatKy_ViPham!E:E, "10_Trung", NhatKy_ViPham!F:F, B36, NhatKy_ViPham!H:H, "L07")</f>
        <v>0</v>
      </c>
      <c r="M36" s="6">
        <f>SUMIFS(NhatKy_ViPham!K:K, NhatKy_ViPham!E:E, "10_Trung", NhatKy_ViPham!F:F, B36, NhatKy_ViPham!H:H, "L08")</f>
        <v>0</v>
      </c>
      <c r="N36" s="6">
        <f>SUMIFS(NhatKy_ViPham!K:K, NhatKy_ViPham!E:E, "10_Trung", NhatKy_ViPham!F:F, B36, NhatKy_ViPham!H:H, "L09")</f>
        <v>0</v>
      </c>
      <c r="O36" s="6">
        <f>SUMIFS(NhatKy_ViPham!K:K, NhatKy_ViPham!E:E, "10_Trung", NhatKy_ViPham!F:F, B36, NhatKy_ViPham!H:H, "L10")</f>
        <v>0</v>
      </c>
      <c r="P36" s="12">
        <f>SUMIFS(NhatKy_ViPham!J:J, NhatKy_ViPham!E:E, "10_Trung", NhatKy_ViPham!F:F, B36)</f>
        <v>0</v>
      </c>
      <c r="Q36" s="13">
        <f>SUMIFS(NhatKy_ViPham!K:K, NhatKy_ViPham!E:E, "10_Trung", NhatKy_ViPham!F:F, B36)</f>
        <v>0</v>
      </c>
      <c r="R36" s="6">
        <f>100 + SUMIFS(NhatKy_ViPham!J:J, NhatKy_ViPham!E:E, "10_Trung", NhatKy_ViPham!F:F, B36, NhatKy_ViPham!C:C, "T1") - SUMIFS(NhatKy_ViPham!K:K, NhatKy_ViPham!E:E, "10_Trung", NhatKy_ViPham!F:F, B36, NhatKy_ViPham!C:C, "T1")</f>
        <v>100</v>
      </c>
      <c r="S36" s="6">
        <f>100 + SUMIFS(NhatKy_ViPham!J:J, NhatKy_ViPham!E:E, "10_Trung", NhatKy_ViPham!F:F, B36, NhatKy_ViPham!C:C, "T2") - SUMIFS(NhatKy_ViPham!K:K, NhatKy_ViPham!E:E, "10_Trung", NhatKy_ViPham!F:F, B36, NhatKy_ViPham!C:C, "T2")</f>
        <v>100</v>
      </c>
      <c r="T36" s="6">
        <f>100 + SUMIFS(NhatKy_ViPham!J:J, NhatKy_ViPham!E:E, "10_Trung", NhatKy_ViPham!F:F, B36, NhatKy_ViPham!C:C, "T3") - SUMIFS(NhatKy_ViPham!K:K, NhatKy_ViPham!E:E, "10_Trung", NhatKy_ViPham!F:F, B36, NhatKy_ViPham!C:C, "T3")</f>
        <v>100</v>
      </c>
      <c r="U36" s="6">
        <f>100 + SUMIFS(NhatKy_ViPham!J:J, NhatKy_ViPham!E:E, "10_Trung", NhatKy_ViPham!F:F, B36, NhatKy_ViPham!C:C, "T4") - SUMIFS(NhatKy_ViPham!K:K, NhatKy_ViPham!E:E, "10_Trung", NhatKy_ViPham!F:F, B36, NhatKy_ViPham!C:C, "T4")</f>
        <v>100</v>
      </c>
      <c r="V36" s="6">
        <f>100 + SUMIFS(NhatKy_ViPham!J:J, NhatKy_ViPham!E:E, "10_Trung", NhatKy_ViPham!F:F, B36, NhatKy_ViPham!C:C, "T5") - SUMIFS(NhatKy_ViPham!K:K, NhatKy_ViPham!E:E, "10_Trung", NhatKy_ViPham!F:F, B36, NhatKy_ViPham!C:C, "T5")</f>
        <v>100</v>
      </c>
      <c r="W36" s="6">
        <f>100 + SUMIFS(NhatKy_ViPham!J:J, NhatKy_ViPham!E:E, "10_Trung", NhatKy_ViPham!F:F, B36, NhatKy_ViPham!C:C, "T6") - SUMIFS(NhatKy_ViPham!K:K, NhatKy_ViPham!E:E, "10_Trung", NhatKy_ViPham!F:F, B36, NhatKy_ViPham!C:C, "T6")</f>
        <v>100</v>
      </c>
      <c r="X36" s="6">
        <f>100 + SUMIFS(NhatKy_ViPham!J:J, NhatKy_ViPham!E:E, "10_Trung", NhatKy_ViPham!F:F, B36, NhatKy_ViPham!C:C, "T7") - SUMIFS(NhatKy_ViPham!K:K, NhatKy_ViPham!E:E, "10_Trung", NhatKy_ViPham!F:F, B36, NhatKy_ViPham!C:C, "T7")</f>
        <v>100</v>
      </c>
      <c r="Y36" s="6">
        <f>100 + SUMIFS(NhatKy_ViPham!J:J, NhatKy_ViPham!E:E, "10_Trung", NhatKy_ViPham!F:F, B36, NhatKy_ViPham!C:C, "T8") - SUMIFS(NhatKy_ViPham!K:K, NhatKy_ViPham!E:E, "10_Trung", NhatKy_ViPham!F:F, B36, NhatKy_ViPham!C:C, "T8")</f>
        <v>100</v>
      </c>
      <c r="Z36" s="6">
        <f>100 + SUMIFS(NhatKy_ViPham!J:J, NhatKy_ViPham!E:E, "10_Trung", NhatKy_ViPham!F:F, B36, NhatKy_ViPham!C:C, "T9") - SUMIFS(NhatKy_ViPham!K:K, NhatKy_ViPham!E:E, "10_Trung", NhatKy_ViPham!F:F, B36, NhatKy_ViPham!C:C, "T9")</f>
        <v>100</v>
      </c>
      <c r="AA36" s="6">
        <f>100 + SUMIFS(NhatKy_ViPham!J:J, NhatKy_ViPham!E:E, "10_Trung", NhatKy_ViPham!F:F, B36, NhatKy_ViPham!C:C, "T10") - SUMIFS(NhatKy_ViPham!K:K, NhatKy_ViPham!E:E, "10_Trung", NhatKy_ViPham!F:F, B36, NhatKy_ViPham!C:C, "T10")</f>
        <v>100</v>
      </c>
      <c r="AB36" s="6">
        <f>100 + SUMIFS(NhatKy_ViPham!J:J, NhatKy_ViPham!E:E, "10_Trung", NhatKy_ViPham!F:F, B36, NhatKy_ViPham!C:C, "T11") - SUMIFS(NhatKy_ViPham!K:K, NhatKy_ViPham!E:E, "10_Trung", NhatKy_ViPham!F:F, B36, NhatKy_ViPham!C:C, "T11")</f>
        <v>100</v>
      </c>
      <c r="AC36" s="6">
        <f>100 + SUMIFS(NhatKy_ViPham!J:J, NhatKy_ViPham!E:E, "10_Trung", NhatKy_ViPham!F:F, B36, NhatKy_ViPham!C:C, "T12") - SUMIFS(NhatKy_ViPham!K:K, NhatKy_ViPham!E:E, "10_Trung", NhatKy_ViPham!F:F, B36, NhatKy_ViPham!C:C, "T12")</f>
        <v>100</v>
      </c>
      <c r="AD36" s="6">
        <f>100 + SUMIFS(NhatKy_ViPham!J:J, NhatKy_ViPham!E:E, "10_Trung", NhatKy_ViPham!F:F, B36, NhatKy_ViPham!C:C, "T13") - SUMIFS(NhatKy_ViPham!K:K, NhatKy_ViPham!E:E, "10_Trung", NhatKy_ViPham!F:F, B36, NhatKy_ViPham!C:C, "T13")</f>
        <v>100</v>
      </c>
      <c r="AE36" s="6">
        <f>100 + SUMIFS(NhatKy_ViPham!J:J, NhatKy_ViPham!E:E, "10_Trung", NhatKy_ViPham!F:F, B36, NhatKy_ViPham!C:C, "T14") - SUMIFS(NhatKy_ViPham!K:K, NhatKy_ViPham!E:E, "10_Trung", NhatKy_ViPham!F:F, B36, NhatKy_ViPham!C:C, "T14")</f>
        <v>100</v>
      </c>
      <c r="AF36" s="6">
        <f>100 + SUMIFS(NhatKy_ViPham!J:J, NhatKy_ViPham!E:E, "10_Trung", NhatKy_ViPham!F:F, B36, NhatKy_ViPham!C:C, "T15") - SUMIFS(NhatKy_ViPham!K:K, NhatKy_ViPham!E:E, "10_Trung", NhatKy_ViPham!F:F, B36, NhatKy_ViPham!C:C, "T15")</f>
        <v>100</v>
      </c>
      <c r="AG36" s="6">
        <f>100 + SUMIFS(NhatKy_ViPham!J:J, NhatKy_ViPham!E:E, "10_Trung", NhatKy_ViPham!F:F, B36, NhatKy_ViPham!C:C, "T16") - SUMIFS(NhatKy_ViPham!K:K, NhatKy_ViPham!E:E, "10_Trung", NhatKy_ViPham!F:F, B36, NhatKy_ViPham!C:C, "T16")</f>
        <v>100</v>
      </c>
      <c r="AH36" s="6">
        <f>100 + SUMIFS(NhatKy_ViPham!J:J, NhatKy_ViPham!E:E, "10_Trung", NhatKy_ViPham!F:F, B36, NhatKy_ViPham!C:C, "T17") - SUMIFS(NhatKy_ViPham!K:K, NhatKy_ViPham!E:E, "10_Trung", NhatKy_ViPham!F:F, B36, NhatKy_ViPham!C:C, "T17")</f>
        <v>100</v>
      </c>
      <c r="AI36" s="6">
        <f>100 + SUMIFS(NhatKy_ViPham!J:J, NhatKy_ViPham!E:E, "10_Trung", NhatKy_ViPham!F:F, B36, NhatKy_ViPham!C:C, "T18") - SUMIFS(NhatKy_ViPham!K:K, NhatKy_ViPham!E:E, "10_Trung", NhatKy_ViPham!F:F, B36, NhatKy_ViPham!C:C, "T18")</f>
        <v>100</v>
      </c>
      <c r="AJ36" s="6">
        <f>100 + SUMIFS(NhatKy_ViPham!J:J, NhatKy_ViPham!E:E, "10_Trung", NhatKy_ViPham!F:F, B36, NhatKy_ViPham!C:C, "T19") - SUMIFS(NhatKy_ViPham!K:K, NhatKy_ViPham!E:E, "10_Trung", NhatKy_ViPham!F:F, B36, NhatKy_ViPham!C:C, "T19")</f>
        <v>100</v>
      </c>
      <c r="AK36" s="6">
        <f>100 + SUMIFS(NhatKy_ViPham!J:J, NhatKy_ViPham!E:E, "10_Trung", NhatKy_ViPham!F:F, B36, NhatKy_ViPham!C:C, "T20") - SUMIFS(NhatKy_ViPham!K:K, NhatKy_ViPham!E:E, "10_Trung", NhatKy_ViPham!F:F, B36, NhatKy_ViPham!C:C, "T20")</f>
        <v>100</v>
      </c>
      <c r="AL36" s="6">
        <f>100 + SUMIFS(NhatKy_ViPham!J:J, NhatKy_ViPham!E:E, "10_Trung", NhatKy_ViPham!F:F, B36, NhatKy_ViPham!C:C, "T21") - SUMIFS(NhatKy_ViPham!K:K, NhatKy_ViPham!E:E, "10_Trung", NhatKy_ViPham!F:F, B36, NhatKy_ViPham!C:C, "T21")</f>
        <v>100</v>
      </c>
      <c r="AM36" s="6">
        <f>100 + SUMIFS(NhatKy_ViPham!J:J, NhatKy_ViPham!E:E, "10_Trung", NhatKy_ViPham!F:F, B36, NhatKy_ViPham!C:C, "T22") - SUMIFS(NhatKy_ViPham!K:K, NhatKy_ViPham!E:E, "10_Trung", NhatKy_ViPham!F:F, B36, NhatKy_ViPham!C:C, "T22")</f>
        <v>100</v>
      </c>
      <c r="AN36" s="6">
        <f>100 + SUMIFS(NhatKy_ViPham!J:J, NhatKy_ViPham!E:E, "10_Trung", NhatKy_ViPham!F:F, B36, NhatKy_ViPham!C:C, "T23") - SUMIFS(NhatKy_ViPham!K:K, NhatKy_ViPham!E:E, "10_Trung", NhatKy_ViPham!F:F, B36, NhatKy_ViPham!C:C, "T23")</f>
        <v>100</v>
      </c>
      <c r="AO36" s="6">
        <f>100 + SUMIFS(NhatKy_ViPham!J:J, NhatKy_ViPham!E:E, "10_Trung", NhatKy_ViPham!F:F, B36, NhatKy_ViPham!C:C, "T24") - SUMIFS(NhatKy_ViPham!K:K, NhatKy_ViPham!E:E, "10_Trung", NhatKy_ViPham!F:F, B36, NhatKy_ViPham!C:C, "T24")</f>
        <v>100</v>
      </c>
      <c r="AP36" s="6">
        <f>100 + SUMIFS(NhatKy_ViPham!J:J, NhatKy_ViPham!E:E, "10_Trung", NhatKy_ViPham!F:F, B36, NhatKy_ViPham!C:C, "T25") - SUMIFS(NhatKy_ViPham!K:K, NhatKy_ViPham!E:E, "10_Trung", NhatKy_ViPham!F:F, B36, NhatKy_ViPham!C:C, "T25")</f>
        <v>100</v>
      </c>
      <c r="AQ36" s="6">
        <f>100 + SUMIFS(NhatKy_ViPham!J:J, NhatKy_ViPham!E:E, "10_Trung", NhatKy_ViPham!F:F, B36, NhatKy_ViPham!C:C, "T26") - SUMIFS(NhatKy_ViPham!K:K, NhatKy_ViPham!E:E, "10_Trung", NhatKy_ViPham!F:F, B36, NhatKy_ViPham!C:C, "T26")</f>
        <v>100</v>
      </c>
      <c r="AR36" s="6">
        <f>100 + SUMIFS(NhatKy_ViPham!J:J, NhatKy_ViPham!E:E, "10_Trung", NhatKy_ViPham!F:F, B36, NhatKy_ViPham!C:C, "T27") - SUMIFS(NhatKy_ViPham!K:K, NhatKy_ViPham!E:E, "10_Trung", NhatKy_ViPham!F:F, B36, NhatKy_ViPham!C:C, "T27")</f>
        <v>100</v>
      </c>
      <c r="AS36" s="6">
        <f>100 + SUMIFS(NhatKy_ViPham!J:J, NhatKy_ViPham!E:E, "10_Trung", NhatKy_ViPham!F:F, B36, NhatKy_ViPham!C:C, "T28") - SUMIFS(NhatKy_ViPham!K:K, NhatKy_ViPham!E:E, "10_Trung", NhatKy_ViPham!F:F, B36, NhatKy_ViPham!C:C, "T28")</f>
        <v>100</v>
      </c>
      <c r="AT36" s="6">
        <f>100 + SUMIFS(NhatKy_ViPham!J:J, NhatKy_ViPham!E:E, "10_Trung", NhatKy_ViPham!F:F, B36, NhatKy_ViPham!C:C, "T29") - SUMIFS(NhatKy_ViPham!K:K, NhatKy_ViPham!E:E, "10_Trung", NhatKy_ViPham!F:F, B36, NhatKy_ViPham!C:C, "T29")</f>
        <v>100</v>
      </c>
      <c r="AU36" s="6">
        <f>100 + SUMIFS(NhatKy_ViPham!J:J, NhatKy_ViPham!E:E, "10_Trung", NhatKy_ViPham!F:F, B36, NhatKy_ViPham!C:C, "T30") - SUMIFS(NhatKy_ViPham!K:K, NhatKy_ViPham!E:E, "10_Trung", NhatKy_ViPham!F:F, B36, NhatKy_ViPham!C:C, "T30")</f>
        <v>100</v>
      </c>
      <c r="AV36" s="6">
        <f>100 + SUMIFS(NhatKy_ViPham!J:J, NhatKy_ViPham!E:E, "10_Trung", NhatKy_ViPham!F:F, B36, NhatKy_ViPham!C:C, "T31") - SUMIFS(NhatKy_ViPham!K:K, NhatKy_ViPham!E:E, "10_Trung", NhatKy_ViPham!F:F, B36, NhatKy_ViPham!C:C, "T31")</f>
        <v>100</v>
      </c>
      <c r="AW36" s="6">
        <f>100 + SUMIFS(NhatKy_ViPham!J:J, NhatKy_ViPham!E:E, "10_Trung", NhatKy_ViPham!F:F, B36, NhatKy_ViPham!C:C, "T32") - SUMIFS(NhatKy_ViPham!K:K, NhatKy_ViPham!E:E, "10_Trung", NhatKy_ViPham!F:F, B36, NhatKy_ViPham!C:C, "T32")</f>
        <v>100</v>
      </c>
      <c r="AX36" s="6">
        <f>100 + SUMIFS(NhatKy_ViPham!J:J, NhatKy_ViPham!E:E, "10_Trung", NhatKy_ViPham!F:F, B36, NhatKy_ViPham!C:C, "T33") - SUMIFS(NhatKy_ViPham!K:K, NhatKy_ViPham!E:E, "10_Trung", NhatKy_ViPham!F:F, B36, NhatKy_ViPham!C:C, "T33")</f>
        <v>100</v>
      </c>
      <c r="AY36" s="6">
        <f>100 + SUMIFS(NhatKy_ViPham!J:J, NhatKy_ViPham!E:E, "10_Trung", NhatKy_ViPham!F:F, B36, NhatKy_ViPham!C:C, "T34") - SUMIFS(NhatKy_ViPham!K:K, NhatKy_ViPham!E:E, "10_Trung", NhatKy_ViPham!F:F, B36, NhatKy_ViPham!C:C, "T34")</f>
        <v>100</v>
      </c>
      <c r="AZ36" s="6">
        <f>100 + SUMIFS(NhatKy_ViPham!J:J, NhatKy_ViPham!E:E, "10_Trung", NhatKy_ViPham!F:F, B36, NhatKy_ViPham!C:C, "T35") - SUMIFS(NhatKy_ViPham!K:K, NhatKy_ViPham!E:E, "10_Trung", NhatKy_ViPham!F:F, B36, NhatKy_ViPham!C:C, "T35")</f>
        <v>100</v>
      </c>
      <c r="BA36" s="12">
        <f t="shared" si="0"/>
        <v>100</v>
      </c>
      <c r="BB36" s="11" t="s">
        <v>430</v>
      </c>
      <c r="BC36" s="16" t="str">
        <f t="shared" si="1"/>
        <v>Tốt</v>
      </c>
      <c r="BD36" s="15" t="str">
        <f t="shared" si="2"/>
        <v>🟢 BÌNH THƯỜNG</v>
      </c>
    </row>
    <row r="37" spans="1:56" x14ac:dyDescent="0.25">
      <c r="A37" s="4">
        <v>29</v>
      </c>
      <c r="B37" s="10" t="s">
        <v>1284</v>
      </c>
      <c r="C37" s="4" t="s">
        <v>1285</v>
      </c>
      <c r="D37" s="4" t="s">
        <v>435</v>
      </c>
      <c r="E37" s="11" t="s">
        <v>430</v>
      </c>
      <c r="F37" s="7">
        <f>SUMIFS(NhatKy_ViPham!K:K, NhatKy_ViPham!E:E, "10_Trung", NhatKy_ViPham!F:F, B37, NhatKy_ViPham!H:H, "L01")</f>
        <v>0</v>
      </c>
      <c r="G37" s="7">
        <f>SUMIFS(NhatKy_ViPham!K:K, NhatKy_ViPham!E:E, "10_Trung", NhatKy_ViPham!F:F, B37, NhatKy_ViPham!H:H, "L02")</f>
        <v>0</v>
      </c>
      <c r="H37" s="7">
        <f>SUMIFS(NhatKy_ViPham!K:K, NhatKy_ViPham!E:E, "10_Trung", NhatKy_ViPham!F:F, B37, NhatKy_ViPham!H:H, "L03")</f>
        <v>0</v>
      </c>
      <c r="I37" s="7">
        <f>SUMIFS(NhatKy_ViPham!K:K, NhatKy_ViPham!E:E, "10_Trung", NhatKy_ViPham!F:F, B37, NhatKy_ViPham!H:H, "L04")</f>
        <v>0</v>
      </c>
      <c r="J37" s="7">
        <f>SUMIFS(NhatKy_ViPham!K:K, NhatKy_ViPham!E:E, "10_Trung", NhatKy_ViPham!F:F, B37, NhatKy_ViPham!H:H, "L05")</f>
        <v>0</v>
      </c>
      <c r="K37" s="7">
        <f>SUMIFS(NhatKy_ViPham!K:K, NhatKy_ViPham!E:E, "10_Trung", NhatKy_ViPham!F:F, B37, NhatKy_ViPham!H:H, "L06")</f>
        <v>0</v>
      </c>
      <c r="L37" s="7">
        <f>SUMIFS(NhatKy_ViPham!K:K, NhatKy_ViPham!E:E, "10_Trung", NhatKy_ViPham!F:F, B37, NhatKy_ViPham!H:H, "L07")</f>
        <v>0</v>
      </c>
      <c r="M37" s="7">
        <f>SUMIFS(NhatKy_ViPham!K:K, NhatKy_ViPham!E:E, "10_Trung", NhatKy_ViPham!F:F, B37, NhatKy_ViPham!H:H, "L08")</f>
        <v>0</v>
      </c>
      <c r="N37" s="7">
        <f>SUMIFS(NhatKy_ViPham!K:K, NhatKy_ViPham!E:E, "10_Trung", NhatKy_ViPham!F:F, B37, NhatKy_ViPham!H:H, "L09")</f>
        <v>0</v>
      </c>
      <c r="O37" s="7">
        <f>SUMIFS(NhatKy_ViPham!K:K, NhatKy_ViPham!E:E, "10_Trung", NhatKy_ViPham!F:F, B37, NhatKy_ViPham!H:H, "L10")</f>
        <v>0</v>
      </c>
      <c r="P37" s="12">
        <f>SUMIFS(NhatKy_ViPham!J:J, NhatKy_ViPham!E:E, "10_Trung", NhatKy_ViPham!F:F, B37)</f>
        <v>0</v>
      </c>
      <c r="Q37" s="13">
        <f>SUMIFS(NhatKy_ViPham!K:K, NhatKy_ViPham!E:E, "10_Trung", NhatKy_ViPham!F:F, B37)</f>
        <v>0</v>
      </c>
      <c r="R37" s="7">
        <f>100 + SUMIFS(NhatKy_ViPham!J:J, NhatKy_ViPham!E:E, "10_Trung", NhatKy_ViPham!F:F, B37, NhatKy_ViPham!C:C, "T1") - SUMIFS(NhatKy_ViPham!K:K, NhatKy_ViPham!E:E, "10_Trung", NhatKy_ViPham!F:F, B37, NhatKy_ViPham!C:C, "T1")</f>
        <v>100</v>
      </c>
      <c r="S37" s="7">
        <f>100 + SUMIFS(NhatKy_ViPham!J:J, NhatKy_ViPham!E:E, "10_Trung", NhatKy_ViPham!F:F, B37, NhatKy_ViPham!C:C, "T2") - SUMIFS(NhatKy_ViPham!K:K, NhatKy_ViPham!E:E, "10_Trung", NhatKy_ViPham!F:F, B37, NhatKy_ViPham!C:C, "T2")</f>
        <v>100</v>
      </c>
      <c r="T37" s="7">
        <f>100 + SUMIFS(NhatKy_ViPham!J:J, NhatKy_ViPham!E:E, "10_Trung", NhatKy_ViPham!F:F, B37, NhatKy_ViPham!C:C, "T3") - SUMIFS(NhatKy_ViPham!K:K, NhatKy_ViPham!E:E, "10_Trung", NhatKy_ViPham!F:F, B37, NhatKy_ViPham!C:C, "T3")</f>
        <v>100</v>
      </c>
      <c r="U37" s="7">
        <f>100 + SUMIFS(NhatKy_ViPham!J:J, NhatKy_ViPham!E:E, "10_Trung", NhatKy_ViPham!F:F, B37, NhatKy_ViPham!C:C, "T4") - SUMIFS(NhatKy_ViPham!K:K, NhatKy_ViPham!E:E, "10_Trung", NhatKy_ViPham!F:F, B37, NhatKy_ViPham!C:C, "T4")</f>
        <v>100</v>
      </c>
      <c r="V37" s="7">
        <f>100 + SUMIFS(NhatKy_ViPham!J:J, NhatKy_ViPham!E:E, "10_Trung", NhatKy_ViPham!F:F, B37, NhatKy_ViPham!C:C, "T5") - SUMIFS(NhatKy_ViPham!K:K, NhatKy_ViPham!E:E, "10_Trung", NhatKy_ViPham!F:F, B37, NhatKy_ViPham!C:C, "T5")</f>
        <v>100</v>
      </c>
      <c r="W37" s="7">
        <f>100 + SUMIFS(NhatKy_ViPham!J:J, NhatKy_ViPham!E:E, "10_Trung", NhatKy_ViPham!F:F, B37, NhatKy_ViPham!C:C, "T6") - SUMIFS(NhatKy_ViPham!K:K, NhatKy_ViPham!E:E, "10_Trung", NhatKy_ViPham!F:F, B37, NhatKy_ViPham!C:C, "T6")</f>
        <v>100</v>
      </c>
      <c r="X37" s="7">
        <f>100 + SUMIFS(NhatKy_ViPham!J:J, NhatKy_ViPham!E:E, "10_Trung", NhatKy_ViPham!F:F, B37, NhatKy_ViPham!C:C, "T7") - SUMIFS(NhatKy_ViPham!K:K, NhatKy_ViPham!E:E, "10_Trung", NhatKy_ViPham!F:F, B37, NhatKy_ViPham!C:C, "T7")</f>
        <v>100</v>
      </c>
      <c r="Y37" s="7">
        <f>100 + SUMIFS(NhatKy_ViPham!J:J, NhatKy_ViPham!E:E, "10_Trung", NhatKy_ViPham!F:F, B37, NhatKy_ViPham!C:C, "T8") - SUMIFS(NhatKy_ViPham!K:K, NhatKy_ViPham!E:E, "10_Trung", NhatKy_ViPham!F:F, B37, NhatKy_ViPham!C:C, "T8")</f>
        <v>100</v>
      </c>
      <c r="Z37" s="7">
        <f>100 + SUMIFS(NhatKy_ViPham!J:J, NhatKy_ViPham!E:E, "10_Trung", NhatKy_ViPham!F:F, B37, NhatKy_ViPham!C:C, "T9") - SUMIFS(NhatKy_ViPham!K:K, NhatKy_ViPham!E:E, "10_Trung", NhatKy_ViPham!F:F, B37, NhatKy_ViPham!C:C, "T9")</f>
        <v>100</v>
      </c>
      <c r="AA37" s="7">
        <f>100 + SUMIFS(NhatKy_ViPham!J:J, NhatKy_ViPham!E:E, "10_Trung", NhatKy_ViPham!F:F, B37, NhatKy_ViPham!C:C, "T10") - SUMIFS(NhatKy_ViPham!K:K, NhatKy_ViPham!E:E, "10_Trung", NhatKy_ViPham!F:F, B37, NhatKy_ViPham!C:C, "T10")</f>
        <v>100</v>
      </c>
      <c r="AB37" s="7">
        <f>100 + SUMIFS(NhatKy_ViPham!J:J, NhatKy_ViPham!E:E, "10_Trung", NhatKy_ViPham!F:F, B37, NhatKy_ViPham!C:C, "T11") - SUMIFS(NhatKy_ViPham!K:K, NhatKy_ViPham!E:E, "10_Trung", NhatKy_ViPham!F:F, B37, NhatKy_ViPham!C:C, "T11")</f>
        <v>100</v>
      </c>
      <c r="AC37" s="7">
        <f>100 + SUMIFS(NhatKy_ViPham!J:J, NhatKy_ViPham!E:E, "10_Trung", NhatKy_ViPham!F:F, B37, NhatKy_ViPham!C:C, "T12") - SUMIFS(NhatKy_ViPham!K:K, NhatKy_ViPham!E:E, "10_Trung", NhatKy_ViPham!F:F, B37, NhatKy_ViPham!C:C, "T12")</f>
        <v>100</v>
      </c>
      <c r="AD37" s="7">
        <f>100 + SUMIFS(NhatKy_ViPham!J:J, NhatKy_ViPham!E:E, "10_Trung", NhatKy_ViPham!F:F, B37, NhatKy_ViPham!C:C, "T13") - SUMIFS(NhatKy_ViPham!K:K, NhatKy_ViPham!E:E, "10_Trung", NhatKy_ViPham!F:F, B37, NhatKy_ViPham!C:C, "T13")</f>
        <v>100</v>
      </c>
      <c r="AE37" s="7">
        <f>100 + SUMIFS(NhatKy_ViPham!J:J, NhatKy_ViPham!E:E, "10_Trung", NhatKy_ViPham!F:F, B37, NhatKy_ViPham!C:C, "T14") - SUMIFS(NhatKy_ViPham!K:K, NhatKy_ViPham!E:E, "10_Trung", NhatKy_ViPham!F:F, B37, NhatKy_ViPham!C:C, "T14")</f>
        <v>100</v>
      </c>
      <c r="AF37" s="7">
        <f>100 + SUMIFS(NhatKy_ViPham!J:J, NhatKy_ViPham!E:E, "10_Trung", NhatKy_ViPham!F:F, B37, NhatKy_ViPham!C:C, "T15") - SUMIFS(NhatKy_ViPham!K:K, NhatKy_ViPham!E:E, "10_Trung", NhatKy_ViPham!F:F, B37, NhatKy_ViPham!C:C, "T15")</f>
        <v>100</v>
      </c>
      <c r="AG37" s="7">
        <f>100 + SUMIFS(NhatKy_ViPham!J:J, NhatKy_ViPham!E:E, "10_Trung", NhatKy_ViPham!F:F, B37, NhatKy_ViPham!C:C, "T16") - SUMIFS(NhatKy_ViPham!K:K, NhatKy_ViPham!E:E, "10_Trung", NhatKy_ViPham!F:F, B37, NhatKy_ViPham!C:C, "T16")</f>
        <v>100</v>
      </c>
      <c r="AH37" s="7">
        <f>100 + SUMIFS(NhatKy_ViPham!J:J, NhatKy_ViPham!E:E, "10_Trung", NhatKy_ViPham!F:F, B37, NhatKy_ViPham!C:C, "T17") - SUMIFS(NhatKy_ViPham!K:K, NhatKy_ViPham!E:E, "10_Trung", NhatKy_ViPham!F:F, B37, NhatKy_ViPham!C:C, "T17")</f>
        <v>100</v>
      </c>
      <c r="AI37" s="7">
        <f>100 + SUMIFS(NhatKy_ViPham!J:J, NhatKy_ViPham!E:E, "10_Trung", NhatKy_ViPham!F:F, B37, NhatKy_ViPham!C:C, "T18") - SUMIFS(NhatKy_ViPham!K:K, NhatKy_ViPham!E:E, "10_Trung", NhatKy_ViPham!F:F, B37, NhatKy_ViPham!C:C, "T18")</f>
        <v>100</v>
      </c>
      <c r="AJ37" s="7">
        <f>100 + SUMIFS(NhatKy_ViPham!J:J, NhatKy_ViPham!E:E, "10_Trung", NhatKy_ViPham!F:F, B37, NhatKy_ViPham!C:C, "T19") - SUMIFS(NhatKy_ViPham!K:K, NhatKy_ViPham!E:E, "10_Trung", NhatKy_ViPham!F:F, B37, NhatKy_ViPham!C:C, "T19")</f>
        <v>100</v>
      </c>
      <c r="AK37" s="7">
        <f>100 + SUMIFS(NhatKy_ViPham!J:J, NhatKy_ViPham!E:E, "10_Trung", NhatKy_ViPham!F:F, B37, NhatKy_ViPham!C:C, "T20") - SUMIFS(NhatKy_ViPham!K:K, NhatKy_ViPham!E:E, "10_Trung", NhatKy_ViPham!F:F, B37, NhatKy_ViPham!C:C, "T20")</f>
        <v>100</v>
      </c>
      <c r="AL37" s="7">
        <f>100 + SUMIFS(NhatKy_ViPham!J:J, NhatKy_ViPham!E:E, "10_Trung", NhatKy_ViPham!F:F, B37, NhatKy_ViPham!C:C, "T21") - SUMIFS(NhatKy_ViPham!K:K, NhatKy_ViPham!E:E, "10_Trung", NhatKy_ViPham!F:F, B37, NhatKy_ViPham!C:C, "T21")</f>
        <v>100</v>
      </c>
      <c r="AM37" s="7">
        <f>100 + SUMIFS(NhatKy_ViPham!J:J, NhatKy_ViPham!E:E, "10_Trung", NhatKy_ViPham!F:F, B37, NhatKy_ViPham!C:C, "T22") - SUMIFS(NhatKy_ViPham!K:K, NhatKy_ViPham!E:E, "10_Trung", NhatKy_ViPham!F:F, B37, NhatKy_ViPham!C:C, "T22")</f>
        <v>100</v>
      </c>
      <c r="AN37" s="7">
        <f>100 + SUMIFS(NhatKy_ViPham!J:J, NhatKy_ViPham!E:E, "10_Trung", NhatKy_ViPham!F:F, B37, NhatKy_ViPham!C:C, "T23") - SUMIFS(NhatKy_ViPham!K:K, NhatKy_ViPham!E:E, "10_Trung", NhatKy_ViPham!F:F, B37, NhatKy_ViPham!C:C, "T23")</f>
        <v>100</v>
      </c>
      <c r="AO37" s="7">
        <f>100 + SUMIFS(NhatKy_ViPham!J:J, NhatKy_ViPham!E:E, "10_Trung", NhatKy_ViPham!F:F, B37, NhatKy_ViPham!C:C, "T24") - SUMIFS(NhatKy_ViPham!K:K, NhatKy_ViPham!E:E, "10_Trung", NhatKy_ViPham!F:F, B37, NhatKy_ViPham!C:C, "T24")</f>
        <v>100</v>
      </c>
      <c r="AP37" s="7">
        <f>100 + SUMIFS(NhatKy_ViPham!J:J, NhatKy_ViPham!E:E, "10_Trung", NhatKy_ViPham!F:F, B37, NhatKy_ViPham!C:C, "T25") - SUMIFS(NhatKy_ViPham!K:K, NhatKy_ViPham!E:E, "10_Trung", NhatKy_ViPham!F:F, B37, NhatKy_ViPham!C:C, "T25")</f>
        <v>100</v>
      </c>
      <c r="AQ37" s="7">
        <f>100 + SUMIFS(NhatKy_ViPham!J:J, NhatKy_ViPham!E:E, "10_Trung", NhatKy_ViPham!F:F, B37, NhatKy_ViPham!C:C, "T26") - SUMIFS(NhatKy_ViPham!K:K, NhatKy_ViPham!E:E, "10_Trung", NhatKy_ViPham!F:F, B37, NhatKy_ViPham!C:C, "T26")</f>
        <v>100</v>
      </c>
      <c r="AR37" s="7">
        <f>100 + SUMIFS(NhatKy_ViPham!J:J, NhatKy_ViPham!E:E, "10_Trung", NhatKy_ViPham!F:F, B37, NhatKy_ViPham!C:C, "T27") - SUMIFS(NhatKy_ViPham!K:K, NhatKy_ViPham!E:E, "10_Trung", NhatKy_ViPham!F:F, B37, NhatKy_ViPham!C:C, "T27")</f>
        <v>100</v>
      </c>
      <c r="AS37" s="7">
        <f>100 + SUMIFS(NhatKy_ViPham!J:J, NhatKy_ViPham!E:E, "10_Trung", NhatKy_ViPham!F:F, B37, NhatKy_ViPham!C:C, "T28") - SUMIFS(NhatKy_ViPham!K:K, NhatKy_ViPham!E:E, "10_Trung", NhatKy_ViPham!F:F, B37, NhatKy_ViPham!C:C, "T28")</f>
        <v>100</v>
      </c>
      <c r="AT37" s="7">
        <f>100 + SUMIFS(NhatKy_ViPham!J:J, NhatKy_ViPham!E:E, "10_Trung", NhatKy_ViPham!F:F, B37, NhatKy_ViPham!C:C, "T29") - SUMIFS(NhatKy_ViPham!K:K, NhatKy_ViPham!E:E, "10_Trung", NhatKy_ViPham!F:F, B37, NhatKy_ViPham!C:C, "T29")</f>
        <v>100</v>
      </c>
      <c r="AU37" s="7">
        <f>100 + SUMIFS(NhatKy_ViPham!J:J, NhatKy_ViPham!E:E, "10_Trung", NhatKy_ViPham!F:F, B37, NhatKy_ViPham!C:C, "T30") - SUMIFS(NhatKy_ViPham!K:K, NhatKy_ViPham!E:E, "10_Trung", NhatKy_ViPham!F:F, B37, NhatKy_ViPham!C:C, "T30")</f>
        <v>100</v>
      </c>
      <c r="AV37" s="7">
        <f>100 + SUMIFS(NhatKy_ViPham!J:J, NhatKy_ViPham!E:E, "10_Trung", NhatKy_ViPham!F:F, B37, NhatKy_ViPham!C:C, "T31") - SUMIFS(NhatKy_ViPham!K:K, NhatKy_ViPham!E:E, "10_Trung", NhatKy_ViPham!F:F, B37, NhatKy_ViPham!C:C, "T31")</f>
        <v>100</v>
      </c>
      <c r="AW37" s="7">
        <f>100 + SUMIFS(NhatKy_ViPham!J:J, NhatKy_ViPham!E:E, "10_Trung", NhatKy_ViPham!F:F, B37, NhatKy_ViPham!C:C, "T32") - SUMIFS(NhatKy_ViPham!K:K, NhatKy_ViPham!E:E, "10_Trung", NhatKy_ViPham!F:F, B37, NhatKy_ViPham!C:C, "T32")</f>
        <v>100</v>
      </c>
      <c r="AX37" s="7">
        <f>100 + SUMIFS(NhatKy_ViPham!J:J, NhatKy_ViPham!E:E, "10_Trung", NhatKy_ViPham!F:F, B37, NhatKy_ViPham!C:C, "T33") - SUMIFS(NhatKy_ViPham!K:K, NhatKy_ViPham!E:E, "10_Trung", NhatKy_ViPham!F:F, B37, NhatKy_ViPham!C:C, "T33")</f>
        <v>100</v>
      </c>
      <c r="AY37" s="7">
        <f>100 + SUMIFS(NhatKy_ViPham!J:J, NhatKy_ViPham!E:E, "10_Trung", NhatKy_ViPham!F:F, B37, NhatKy_ViPham!C:C, "T34") - SUMIFS(NhatKy_ViPham!K:K, NhatKy_ViPham!E:E, "10_Trung", NhatKy_ViPham!F:F, B37, NhatKy_ViPham!C:C, "T34")</f>
        <v>100</v>
      </c>
      <c r="AZ37" s="7">
        <f>100 + SUMIFS(NhatKy_ViPham!J:J, NhatKy_ViPham!E:E, "10_Trung", NhatKy_ViPham!F:F, B37, NhatKy_ViPham!C:C, "T35") - SUMIFS(NhatKy_ViPham!K:K, NhatKy_ViPham!E:E, "10_Trung", NhatKy_ViPham!F:F, B37, NhatKy_ViPham!C:C, "T35")</f>
        <v>100</v>
      </c>
      <c r="BA37" s="12">
        <f t="shared" si="0"/>
        <v>100</v>
      </c>
      <c r="BB37" s="11" t="s">
        <v>430</v>
      </c>
      <c r="BC37" s="14" t="str">
        <f t="shared" si="1"/>
        <v>Tốt</v>
      </c>
      <c r="BD37" s="10" t="str">
        <f t="shared" si="2"/>
        <v>🟢 BÌNH THƯỜNG</v>
      </c>
    </row>
    <row r="38" spans="1:56" x14ac:dyDescent="0.25">
      <c r="A38" s="5">
        <v>30</v>
      </c>
      <c r="B38" s="15" t="s">
        <v>1286</v>
      </c>
      <c r="C38" s="5" t="s">
        <v>1287</v>
      </c>
      <c r="D38" s="5" t="s">
        <v>435</v>
      </c>
      <c r="E38" s="11" t="s">
        <v>430</v>
      </c>
      <c r="F38" s="6">
        <f>SUMIFS(NhatKy_ViPham!K:K, NhatKy_ViPham!E:E, "10_Trung", NhatKy_ViPham!F:F, B38, NhatKy_ViPham!H:H, "L01")</f>
        <v>0</v>
      </c>
      <c r="G38" s="6">
        <f>SUMIFS(NhatKy_ViPham!K:K, NhatKy_ViPham!E:E, "10_Trung", NhatKy_ViPham!F:F, B38, NhatKy_ViPham!H:H, "L02")</f>
        <v>0</v>
      </c>
      <c r="H38" s="6">
        <f>SUMIFS(NhatKy_ViPham!K:K, NhatKy_ViPham!E:E, "10_Trung", NhatKy_ViPham!F:F, B38, NhatKy_ViPham!H:H, "L03")</f>
        <v>0</v>
      </c>
      <c r="I38" s="6">
        <f>SUMIFS(NhatKy_ViPham!K:K, NhatKy_ViPham!E:E, "10_Trung", NhatKy_ViPham!F:F, B38, NhatKy_ViPham!H:H, "L04")</f>
        <v>0</v>
      </c>
      <c r="J38" s="6">
        <f>SUMIFS(NhatKy_ViPham!K:K, NhatKy_ViPham!E:E, "10_Trung", NhatKy_ViPham!F:F, B38, NhatKy_ViPham!H:H, "L05")</f>
        <v>0</v>
      </c>
      <c r="K38" s="6">
        <f>SUMIFS(NhatKy_ViPham!K:K, NhatKy_ViPham!E:E, "10_Trung", NhatKy_ViPham!F:F, B38, NhatKy_ViPham!H:H, "L06")</f>
        <v>0</v>
      </c>
      <c r="L38" s="6">
        <f>SUMIFS(NhatKy_ViPham!K:K, NhatKy_ViPham!E:E, "10_Trung", NhatKy_ViPham!F:F, B38, NhatKy_ViPham!H:H, "L07")</f>
        <v>0</v>
      </c>
      <c r="M38" s="6">
        <f>SUMIFS(NhatKy_ViPham!K:K, NhatKy_ViPham!E:E, "10_Trung", NhatKy_ViPham!F:F, B38, NhatKy_ViPham!H:H, "L08")</f>
        <v>0</v>
      </c>
      <c r="N38" s="6">
        <f>SUMIFS(NhatKy_ViPham!K:K, NhatKy_ViPham!E:E, "10_Trung", NhatKy_ViPham!F:F, B38, NhatKy_ViPham!H:H, "L09")</f>
        <v>0</v>
      </c>
      <c r="O38" s="6">
        <f>SUMIFS(NhatKy_ViPham!K:K, NhatKy_ViPham!E:E, "10_Trung", NhatKy_ViPham!F:F, B38, NhatKy_ViPham!H:H, "L10")</f>
        <v>0</v>
      </c>
      <c r="P38" s="12">
        <f>SUMIFS(NhatKy_ViPham!J:J, NhatKy_ViPham!E:E, "10_Trung", NhatKy_ViPham!F:F, B38)</f>
        <v>0</v>
      </c>
      <c r="Q38" s="13">
        <f>SUMIFS(NhatKy_ViPham!K:K, NhatKy_ViPham!E:E, "10_Trung", NhatKy_ViPham!F:F, B38)</f>
        <v>0</v>
      </c>
      <c r="R38" s="6">
        <f>100 + SUMIFS(NhatKy_ViPham!J:J, NhatKy_ViPham!E:E, "10_Trung", NhatKy_ViPham!F:F, B38, NhatKy_ViPham!C:C, "T1") - SUMIFS(NhatKy_ViPham!K:K, NhatKy_ViPham!E:E, "10_Trung", NhatKy_ViPham!F:F, B38, NhatKy_ViPham!C:C, "T1")</f>
        <v>100</v>
      </c>
      <c r="S38" s="6">
        <f>100 + SUMIFS(NhatKy_ViPham!J:J, NhatKy_ViPham!E:E, "10_Trung", NhatKy_ViPham!F:F, B38, NhatKy_ViPham!C:C, "T2") - SUMIFS(NhatKy_ViPham!K:K, NhatKy_ViPham!E:E, "10_Trung", NhatKy_ViPham!F:F, B38, NhatKy_ViPham!C:C, "T2")</f>
        <v>100</v>
      </c>
      <c r="T38" s="6">
        <f>100 + SUMIFS(NhatKy_ViPham!J:J, NhatKy_ViPham!E:E, "10_Trung", NhatKy_ViPham!F:F, B38, NhatKy_ViPham!C:C, "T3") - SUMIFS(NhatKy_ViPham!K:K, NhatKy_ViPham!E:E, "10_Trung", NhatKy_ViPham!F:F, B38, NhatKy_ViPham!C:C, "T3")</f>
        <v>100</v>
      </c>
      <c r="U38" s="6">
        <f>100 + SUMIFS(NhatKy_ViPham!J:J, NhatKy_ViPham!E:E, "10_Trung", NhatKy_ViPham!F:F, B38, NhatKy_ViPham!C:C, "T4") - SUMIFS(NhatKy_ViPham!K:K, NhatKy_ViPham!E:E, "10_Trung", NhatKy_ViPham!F:F, B38, NhatKy_ViPham!C:C, "T4")</f>
        <v>100</v>
      </c>
      <c r="V38" s="6">
        <f>100 + SUMIFS(NhatKy_ViPham!J:J, NhatKy_ViPham!E:E, "10_Trung", NhatKy_ViPham!F:F, B38, NhatKy_ViPham!C:C, "T5") - SUMIFS(NhatKy_ViPham!K:K, NhatKy_ViPham!E:E, "10_Trung", NhatKy_ViPham!F:F, B38, NhatKy_ViPham!C:C, "T5")</f>
        <v>100</v>
      </c>
      <c r="W38" s="6">
        <f>100 + SUMIFS(NhatKy_ViPham!J:J, NhatKy_ViPham!E:E, "10_Trung", NhatKy_ViPham!F:F, B38, NhatKy_ViPham!C:C, "T6") - SUMIFS(NhatKy_ViPham!K:K, NhatKy_ViPham!E:E, "10_Trung", NhatKy_ViPham!F:F, B38, NhatKy_ViPham!C:C, "T6")</f>
        <v>100</v>
      </c>
      <c r="X38" s="6">
        <f>100 + SUMIFS(NhatKy_ViPham!J:J, NhatKy_ViPham!E:E, "10_Trung", NhatKy_ViPham!F:F, B38, NhatKy_ViPham!C:C, "T7") - SUMIFS(NhatKy_ViPham!K:K, NhatKy_ViPham!E:E, "10_Trung", NhatKy_ViPham!F:F, B38, NhatKy_ViPham!C:C, "T7")</f>
        <v>100</v>
      </c>
      <c r="Y38" s="6">
        <f>100 + SUMIFS(NhatKy_ViPham!J:J, NhatKy_ViPham!E:E, "10_Trung", NhatKy_ViPham!F:F, B38, NhatKy_ViPham!C:C, "T8") - SUMIFS(NhatKy_ViPham!K:K, NhatKy_ViPham!E:E, "10_Trung", NhatKy_ViPham!F:F, B38, NhatKy_ViPham!C:C, "T8")</f>
        <v>100</v>
      </c>
      <c r="Z38" s="6">
        <f>100 + SUMIFS(NhatKy_ViPham!J:J, NhatKy_ViPham!E:E, "10_Trung", NhatKy_ViPham!F:F, B38, NhatKy_ViPham!C:C, "T9") - SUMIFS(NhatKy_ViPham!K:K, NhatKy_ViPham!E:E, "10_Trung", NhatKy_ViPham!F:F, B38, NhatKy_ViPham!C:C, "T9")</f>
        <v>100</v>
      </c>
      <c r="AA38" s="6">
        <f>100 + SUMIFS(NhatKy_ViPham!J:J, NhatKy_ViPham!E:E, "10_Trung", NhatKy_ViPham!F:F, B38, NhatKy_ViPham!C:C, "T10") - SUMIFS(NhatKy_ViPham!K:K, NhatKy_ViPham!E:E, "10_Trung", NhatKy_ViPham!F:F, B38, NhatKy_ViPham!C:C, "T10")</f>
        <v>100</v>
      </c>
      <c r="AB38" s="6">
        <f>100 + SUMIFS(NhatKy_ViPham!J:J, NhatKy_ViPham!E:E, "10_Trung", NhatKy_ViPham!F:F, B38, NhatKy_ViPham!C:C, "T11") - SUMIFS(NhatKy_ViPham!K:K, NhatKy_ViPham!E:E, "10_Trung", NhatKy_ViPham!F:F, B38, NhatKy_ViPham!C:C, "T11")</f>
        <v>100</v>
      </c>
      <c r="AC38" s="6">
        <f>100 + SUMIFS(NhatKy_ViPham!J:J, NhatKy_ViPham!E:E, "10_Trung", NhatKy_ViPham!F:F, B38, NhatKy_ViPham!C:C, "T12") - SUMIFS(NhatKy_ViPham!K:K, NhatKy_ViPham!E:E, "10_Trung", NhatKy_ViPham!F:F, B38, NhatKy_ViPham!C:C, "T12")</f>
        <v>100</v>
      </c>
      <c r="AD38" s="6">
        <f>100 + SUMIFS(NhatKy_ViPham!J:J, NhatKy_ViPham!E:E, "10_Trung", NhatKy_ViPham!F:F, B38, NhatKy_ViPham!C:C, "T13") - SUMIFS(NhatKy_ViPham!K:K, NhatKy_ViPham!E:E, "10_Trung", NhatKy_ViPham!F:F, B38, NhatKy_ViPham!C:C, "T13")</f>
        <v>100</v>
      </c>
      <c r="AE38" s="6">
        <f>100 + SUMIFS(NhatKy_ViPham!J:J, NhatKy_ViPham!E:E, "10_Trung", NhatKy_ViPham!F:F, B38, NhatKy_ViPham!C:C, "T14") - SUMIFS(NhatKy_ViPham!K:K, NhatKy_ViPham!E:E, "10_Trung", NhatKy_ViPham!F:F, B38, NhatKy_ViPham!C:C, "T14")</f>
        <v>100</v>
      </c>
      <c r="AF38" s="6">
        <f>100 + SUMIFS(NhatKy_ViPham!J:J, NhatKy_ViPham!E:E, "10_Trung", NhatKy_ViPham!F:F, B38, NhatKy_ViPham!C:C, "T15") - SUMIFS(NhatKy_ViPham!K:K, NhatKy_ViPham!E:E, "10_Trung", NhatKy_ViPham!F:F, B38, NhatKy_ViPham!C:C, "T15")</f>
        <v>100</v>
      </c>
      <c r="AG38" s="6">
        <f>100 + SUMIFS(NhatKy_ViPham!J:J, NhatKy_ViPham!E:E, "10_Trung", NhatKy_ViPham!F:F, B38, NhatKy_ViPham!C:C, "T16") - SUMIFS(NhatKy_ViPham!K:K, NhatKy_ViPham!E:E, "10_Trung", NhatKy_ViPham!F:F, B38, NhatKy_ViPham!C:C, "T16")</f>
        <v>100</v>
      </c>
      <c r="AH38" s="6">
        <f>100 + SUMIFS(NhatKy_ViPham!J:J, NhatKy_ViPham!E:E, "10_Trung", NhatKy_ViPham!F:F, B38, NhatKy_ViPham!C:C, "T17") - SUMIFS(NhatKy_ViPham!K:K, NhatKy_ViPham!E:E, "10_Trung", NhatKy_ViPham!F:F, B38, NhatKy_ViPham!C:C, "T17")</f>
        <v>100</v>
      </c>
      <c r="AI38" s="6">
        <f>100 + SUMIFS(NhatKy_ViPham!J:J, NhatKy_ViPham!E:E, "10_Trung", NhatKy_ViPham!F:F, B38, NhatKy_ViPham!C:C, "T18") - SUMIFS(NhatKy_ViPham!K:K, NhatKy_ViPham!E:E, "10_Trung", NhatKy_ViPham!F:F, B38, NhatKy_ViPham!C:C, "T18")</f>
        <v>100</v>
      </c>
      <c r="AJ38" s="6">
        <f>100 + SUMIFS(NhatKy_ViPham!J:J, NhatKy_ViPham!E:E, "10_Trung", NhatKy_ViPham!F:F, B38, NhatKy_ViPham!C:C, "T19") - SUMIFS(NhatKy_ViPham!K:K, NhatKy_ViPham!E:E, "10_Trung", NhatKy_ViPham!F:F, B38, NhatKy_ViPham!C:C, "T19")</f>
        <v>100</v>
      </c>
      <c r="AK38" s="6">
        <f>100 + SUMIFS(NhatKy_ViPham!J:J, NhatKy_ViPham!E:E, "10_Trung", NhatKy_ViPham!F:F, B38, NhatKy_ViPham!C:C, "T20") - SUMIFS(NhatKy_ViPham!K:K, NhatKy_ViPham!E:E, "10_Trung", NhatKy_ViPham!F:F, B38, NhatKy_ViPham!C:C, "T20")</f>
        <v>100</v>
      </c>
      <c r="AL38" s="6">
        <f>100 + SUMIFS(NhatKy_ViPham!J:J, NhatKy_ViPham!E:E, "10_Trung", NhatKy_ViPham!F:F, B38, NhatKy_ViPham!C:C, "T21") - SUMIFS(NhatKy_ViPham!K:K, NhatKy_ViPham!E:E, "10_Trung", NhatKy_ViPham!F:F, B38, NhatKy_ViPham!C:C, "T21")</f>
        <v>100</v>
      </c>
      <c r="AM38" s="6">
        <f>100 + SUMIFS(NhatKy_ViPham!J:J, NhatKy_ViPham!E:E, "10_Trung", NhatKy_ViPham!F:F, B38, NhatKy_ViPham!C:C, "T22") - SUMIFS(NhatKy_ViPham!K:K, NhatKy_ViPham!E:E, "10_Trung", NhatKy_ViPham!F:F, B38, NhatKy_ViPham!C:C, "T22")</f>
        <v>100</v>
      </c>
      <c r="AN38" s="6">
        <f>100 + SUMIFS(NhatKy_ViPham!J:J, NhatKy_ViPham!E:E, "10_Trung", NhatKy_ViPham!F:F, B38, NhatKy_ViPham!C:C, "T23") - SUMIFS(NhatKy_ViPham!K:K, NhatKy_ViPham!E:E, "10_Trung", NhatKy_ViPham!F:F, B38, NhatKy_ViPham!C:C, "T23")</f>
        <v>100</v>
      </c>
      <c r="AO38" s="6">
        <f>100 + SUMIFS(NhatKy_ViPham!J:J, NhatKy_ViPham!E:E, "10_Trung", NhatKy_ViPham!F:F, B38, NhatKy_ViPham!C:C, "T24") - SUMIFS(NhatKy_ViPham!K:K, NhatKy_ViPham!E:E, "10_Trung", NhatKy_ViPham!F:F, B38, NhatKy_ViPham!C:C, "T24")</f>
        <v>100</v>
      </c>
      <c r="AP38" s="6">
        <f>100 + SUMIFS(NhatKy_ViPham!J:J, NhatKy_ViPham!E:E, "10_Trung", NhatKy_ViPham!F:F, B38, NhatKy_ViPham!C:C, "T25") - SUMIFS(NhatKy_ViPham!K:K, NhatKy_ViPham!E:E, "10_Trung", NhatKy_ViPham!F:F, B38, NhatKy_ViPham!C:C, "T25")</f>
        <v>100</v>
      </c>
      <c r="AQ38" s="6">
        <f>100 + SUMIFS(NhatKy_ViPham!J:J, NhatKy_ViPham!E:E, "10_Trung", NhatKy_ViPham!F:F, B38, NhatKy_ViPham!C:C, "T26") - SUMIFS(NhatKy_ViPham!K:K, NhatKy_ViPham!E:E, "10_Trung", NhatKy_ViPham!F:F, B38, NhatKy_ViPham!C:C, "T26")</f>
        <v>100</v>
      </c>
      <c r="AR38" s="6">
        <f>100 + SUMIFS(NhatKy_ViPham!J:J, NhatKy_ViPham!E:E, "10_Trung", NhatKy_ViPham!F:F, B38, NhatKy_ViPham!C:C, "T27") - SUMIFS(NhatKy_ViPham!K:K, NhatKy_ViPham!E:E, "10_Trung", NhatKy_ViPham!F:F, B38, NhatKy_ViPham!C:C, "T27")</f>
        <v>100</v>
      </c>
      <c r="AS38" s="6">
        <f>100 + SUMIFS(NhatKy_ViPham!J:J, NhatKy_ViPham!E:E, "10_Trung", NhatKy_ViPham!F:F, B38, NhatKy_ViPham!C:C, "T28") - SUMIFS(NhatKy_ViPham!K:K, NhatKy_ViPham!E:E, "10_Trung", NhatKy_ViPham!F:F, B38, NhatKy_ViPham!C:C, "T28")</f>
        <v>100</v>
      </c>
      <c r="AT38" s="6">
        <f>100 + SUMIFS(NhatKy_ViPham!J:J, NhatKy_ViPham!E:E, "10_Trung", NhatKy_ViPham!F:F, B38, NhatKy_ViPham!C:C, "T29") - SUMIFS(NhatKy_ViPham!K:K, NhatKy_ViPham!E:E, "10_Trung", NhatKy_ViPham!F:F, B38, NhatKy_ViPham!C:C, "T29")</f>
        <v>100</v>
      </c>
      <c r="AU38" s="6">
        <f>100 + SUMIFS(NhatKy_ViPham!J:J, NhatKy_ViPham!E:E, "10_Trung", NhatKy_ViPham!F:F, B38, NhatKy_ViPham!C:C, "T30") - SUMIFS(NhatKy_ViPham!K:K, NhatKy_ViPham!E:E, "10_Trung", NhatKy_ViPham!F:F, B38, NhatKy_ViPham!C:C, "T30")</f>
        <v>100</v>
      </c>
      <c r="AV38" s="6">
        <f>100 + SUMIFS(NhatKy_ViPham!J:J, NhatKy_ViPham!E:E, "10_Trung", NhatKy_ViPham!F:F, B38, NhatKy_ViPham!C:C, "T31") - SUMIFS(NhatKy_ViPham!K:K, NhatKy_ViPham!E:E, "10_Trung", NhatKy_ViPham!F:F, B38, NhatKy_ViPham!C:C, "T31")</f>
        <v>100</v>
      </c>
      <c r="AW38" s="6">
        <f>100 + SUMIFS(NhatKy_ViPham!J:J, NhatKy_ViPham!E:E, "10_Trung", NhatKy_ViPham!F:F, B38, NhatKy_ViPham!C:C, "T32") - SUMIFS(NhatKy_ViPham!K:K, NhatKy_ViPham!E:E, "10_Trung", NhatKy_ViPham!F:F, B38, NhatKy_ViPham!C:C, "T32")</f>
        <v>100</v>
      </c>
      <c r="AX38" s="6">
        <f>100 + SUMIFS(NhatKy_ViPham!J:J, NhatKy_ViPham!E:E, "10_Trung", NhatKy_ViPham!F:F, B38, NhatKy_ViPham!C:C, "T33") - SUMIFS(NhatKy_ViPham!K:K, NhatKy_ViPham!E:E, "10_Trung", NhatKy_ViPham!F:F, B38, NhatKy_ViPham!C:C, "T33")</f>
        <v>100</v>
      </c>
      <c r="AY38" s="6">
        <f>100 + SUMIFS(NhatKy_ViPham!J:J, NhatKy_ViPham!E:E, "10_Trung", NhatKy_ViPham!F:F, B38, NhatKy_ViPham!C:C, "T34") - SUMIFS(NhatKy_ViPham!K:K, NhatKy_ViPham!E:E, "10_Trung", NhatKy_ViPham!F:F, B38, NhatKy_ViPham!C:C, "T34")</f>
        <v>100</v>
      </c>
      <c r="AZ38" s="6">
        <f>100 + SUMIFS(NhatKy_ViPham!J:J, NhatKy_ViPham!E:E, "10_Trung", NhatKy_ViPham!F:F, B38, NhatKy_ViPham!C:C, "T35") - SUMIFS(NhatKy_ViPham!K:K, NhatKy_ViPham!E:E, "10_Trung", NhatKy_ViPham!F:F, B38, NhatKy_ViPham!C:C, "T35")</f>
        <v>100</v>
      </c>
      <c r="BA38" s="12">
        <f t="shared" si="0"/>
        <v>100</v>
      </c>
      <c r="BB38" s="11" t="s">
        <v>430</v>
      </c>
      <c r="BC38" s="16" t="str">
        <f t="shared" si="1"/>
        <v>Tốt</v>
      </c>
      <c r="BD38" s="15" t="str">
        <f t="shared" si="2"/>
        <v>🟢 BÌNH THƯỜNG</v>
      </c>
    </row>
    <row r="39" spans="1:56" x14ac:dyDescent="0.25">
      <c r="A39" s="4">
        <v>31</v>
      </c>
      <c r="B39" s="10" t="s">
        <v>1288</v>
      </c>
      <c r="C39" s="4" t="s">
        <v>1217</v>
      </c>
      <c r="D39" s="4" t="s">
        <v>435</v>
      </c>
      <c r="E39" s="11" t="s">
        <v>430</v>
      </c>
      <c r="F39" s="7">
        <f>SUMIFS(NhatKy_ViPham!K:K, NhatKy_ViPham!E:E, "10_Trung", NhatKy_ViPham!F:F, B39, NhatKy_ViPham!H:H, "L01")</f>
        <v>0</v>
      </c>
      <c r="G39" s="7">
        <f>SUMIFS(NhatKy_ViPham!K:K, NhatKy_ViPham!E:E, "10_Trung", NhatKy_ViPham!F:F, B39, NhatKy_ViPham!H:H, "L02")</f>
        <v>0</v>
      </c>
      <c r="H39" s="7">
        <f>SUMIFS(NhatKy_ViPham!K:K, NhatKy_ViPham!E:E, "10_Trung", NhatKy_ViPham!F:F, B39, NhatKy_ViPham!H:H, "L03")</f>
        <v>0</v>
      </c>
      <c r="I39" s="7">
        <f>SUMIFS(NhatKy_ViPham!K:K, NhatKy_ViPham!E:E, "10_Trung", NhatKy_ViPham!F:F, B39, NhatKy_ViPham!H:H, "L04")</f>
        <v>0</v>
      </c>
      <c r="J39" s="7">
        <f>SUMIFS(NhatKy_ViPham!K:K, NhatKy_ViPham!E:E, "10_Trung", NhatKy_ViPham!F:F, B39, NhatKy_ViPham!H:H, "L05")</f>
        <v>0</v>
      </c>
      <c r="K39" s="7">
        <f>SUMIFS(NhatKy_ViPham!K:K, NhatKy_ViPham!E:E, "10_Trung", NhatKy_ViPham!F:F, B39, NhatKy_ViPham!H:H, "L06")</f>
        <v>0</v>
      </c>
      <c r="L39" s="7">
        <f>SUMIFS(NhatKy_ViPham!K:K, NhatKy_ViPham!E:E, "10_Trung", NhatKy_ViPham!F:F, B39, NhatKy_ViPham!H:H, "L07")</f>
        <v>0</v>
      </c>
      <c r="M39" s="7">
        <f>SUMIFS(NhatKy_ViPham!K:K, NhatKy_ViPham!E:E, "10_Trung", NhatKy_ViPham!F:F, B39, NhatKy_ViPham!H:H, "L08")</f>
        <v>0</v>
      </c>
      <c r="N39" s="7">
        <f>SUMIFS(NhatKy_ViPham!K:K, NhatKy_ViPham!E:E, "10_Trung", NhatKy_ViPham!F:F, B39, NhatKy_ViPham!H:H, "L09")</f>
        <v>0</v>
      </c>
      <c r="O39" s="7">
        <f>SUMIFS(NhatKy_ViPham!K:K, NhatKy_ViPham!E:E, "10_Trung", NhatKy_ViPham!F:F, B39, NhatKy_ViPham!H:H, "L10")</f>
        <v>0</v>
      </c>
      <c r="P39" s="12">
        <f>SUMIFS(NhatKy_ViPham!J:J, NhatKy_ViPham!E:E, "10_Trung", NhatKy_ViPham!F:F, B39)</f>
        <v>0</v>
      </c>
      <c r="Q39" s="13">
        <f>SUMIFS(NhatKy_ViPham!K:K, NhatKy_ViPham!E:E, "10_Trung", NhatKy_ViPham!F:F, B39)</f>
        <v>0</v>
      </c>
      <c r="R39" s="7">
        <f>100 + SUMIFS(NhatKy_ViPham!J:J, NhatKy_ViPham!E:E, "10_Trung", NhatKy_ViPham!F:F, B39, NhatKy_ViPham!C:C, "T1") - SUMIFS(NhatKy_ViPham!K:K, NhatKy_ViPham!E:E, "10_Trung", NhatKy_ViPham!F:F, B39, NhatKy_ViPham!C:C, "T1")</f>
        <v>100</v>
      </c>
      <c r="S39" s="7">
        <f>100 + SUMIFS(NhatKy_ViPham!J:J, NhatKy_ViPham!E:E, "10_Trung", NhatKy_ViPham!F:F, B39, NhatKy_ViPham!C:C, "T2") - SUMIFS(NhatKy_ViPham!K:K, NhatKy_ViPham!E:E, "10_Trung", NhatKy_ViPham!F:F, B39, NhatKy_ViPham!C:C, "T2")</f>
        <v>100</v>
      </c>
      <c r="T39" s="7">
        <f>100 + SUMIFS(NhatKy_ViPham!J:J, NhatKy_ViPham!E:E, "10_Trung", NhatKy_ViPham!F:F, B39, NhatKy_ViPham!C:C, "T3") - SUMIFS(NhatKy_ViPham!K:K, NhatKy_ViPham!E:E, "10_Trung", NhatKy_ViPham!F:F, B39, NhatKy_ViPham!C:C, "T3")</f>
        <v>100</v>
      </c>
      <c r="U39" s="7">
        <f>100 + SUMIFS(NhatKy_ViPham!J:J, NhatKy_ViPham!E:E, "10_Trung", NhatKy_ViPham!F:F, B39, NhatKy_ViPham!C:C, "T4") - SUMIFS(NhatKy_ViPham!K:K, NhatKy_ViPham!E:E, "10_Trung", NhatKy_ViPham!F:F, B39, NhatKy_ViPham!C:C, "T4")</f>
        <v>100</v>
      </c>
      <c r="V39" s="7">
        <f>100 + SUMIFS(NhatKy_ViPham!J:J, NhatKy_ViPham!E:E, "10_Trung", NhatKy_ViPham!F:F, B39, NhatKy_ViPham!C:C, "T5") - SUMIFS(NhatKy_ViPham!K:K, NhatKy_ViPham!E:E, "10_Trung", NhatKy_ViPham!F:F, B39, NhatKy_ViPham!C:C, "T5")</f>
        <v>100</v>
      </c>
      <c r="W39" s="7">
        <f>100 + SUMIFS(NhatKy_ViPham!J:J, NhatKy_ViPham!E:E, "10_Trung", NhatKy_ViPham!F:F, B39, NhatKy_ViPham!C:C, "T6") - SUMIFS(NhatKy_ViPham!K:K, NhatKy_ViPham!E:E, "10_Trung", NhatKy_ViPham!F:F, B39, NhatKy_ViPham!C:C, "T6")</f>
        <v>100</v>
      </c>
      <c r="X39" s="7">
        <f>100 + SUMIFS(NhatKy_ViPham!J:J, NhatKy_ViPham!E:E, "10_Trung", NhatKy_ViPham!F:F, B39, NhatKy_ViPham!C:C, "T7") - SUMIFS(NhatKy_ViPham!K:K, NhatKy_ViPham!E:E, "10_Trung", NhatKy_ViPham!F:F, B39, NhatKy_ViPham!C:C, "T7")</f>
        <v>100</v>
      </c>
      <c r="Y39" s="7">
        <f>100 + SUMIFS(NhatKy_ViPham!J:J, NhatKy_ViPham!E:E, "10_Trung", NhatKy_ViPham!F:F, B39, NhatKy_ViPham!C:C, "T8") - SUMIFS(NhatKy_ViPham!K:K, NhatKy_ViPham!E:E, "10_Trung", NhatKy_ViPham!F:F, B39, NhatKy_ViPham!C:C, "T8")</f>
        <v>100</v>
      </c>
      <c r="Z39" s="7">
        <f>100 + SUMIFS(NhatKy_ViPham!J:J, NhatKy_ViPham!E:E, "10_Trung", NhatKy_ViPham!F:F, B39, NhatKy_ViPham!C:C, "T9") - SUMIFS(NhatKy_ViPham!K:K, NhatKy_ViPham!E:E, "10_Trung", NhatKy_ViPham!F:F, B39, NhatKy_ViPham!C:C, "T9")</f>
        <v>100</v>
      </c>
      <c r="AA39" s="7">
        <f>100 + SUMIFS(NhatKy_ViPham!J:J, NhatKy_ViPham!E:E, "10_Trung", NhatKy_ViPham!F:F, B39, NhatKy_ViPham!C:C, "T10") - SUMIFS(NhatKy_ViPham!K:K, NhatKy_ViPham!E:E, "10_Trung", NhatKy_ViPham!F:F, B39, NhatKy_ViPham!C:C, "T10")</f>
        <v>100</v>
      </c>
      <c r="AB39" s="7">
        <f>100 + SUMIFS(NhatKy_ViPham!J:J, NhatKy_ViPham!E:E, "10_Trung", NhatKy_ViPham!F:F, B39, NhatKy_ViPham!C:C, "T11") - SUMIFS(NhatKy_ViPham!K:K, NhatKy_ViPham!E:E, "10_Trung", NhatKy_ViPham!F:F, B39, NhatKy_ViPham!C:C, "T11")</f>
        <v>100</v>
      </c>
      <c r="AC39" s="7">
        <f>100 + SUMIFS(NhatKy_ViPham!J:J, NhatKy_ViPham!E:E, "10_Trung", NhatKy_ViPham!F:F, B39, NhatKy_ViPham!C:C, "T12") - SUMIFS(NhatKy_ViPham!K:K, NhatKy_ViPham!E:E, "10_Trung", NhatKy_ViPham!F:F, B39, NhatKy_ViPham!C:C, "T12")</f>
        <v>100</v>
      </c>
      <c r="AD39" s="7">
        <f>100 + SUMIFS(NhatKy_ViPham!J:J, NhatKy_ViPham!E:E, "10_Trung", NhatKy_ViPham!F:F, B39, NhatKy_ViPham!C:C, "T13") - SUMIFS(NhatKy_ViPham!K:K, NhatKy_ViPham!E:E, "10_Trung", NhatKy_ViPham!F:F, B39, NhatKy_ViPham!C:C, "T13")</f>
        <v>100</v>
      </c>
      <c r="AE39" s="7">
        <f>100 + SUMIFS(NhatKy_ViPham!J:J, NhatKy_ViPham!E:E, "10_Trung", NhatKy_ViPham!F:F, B39, NhatKy_ViPham!C:C, "T14") - SUMIFS(NhatKy_ViPham!K:K, NhatKy_ViPham!E:E, "10_Trung", NhatKy_ViPham!F:F, B39, NhatKy_ViPham!C:C, "T14")</f>
        <v>100</v>
      </c>
      <c r="AF39" s="7">
        <f>100 + SUMIFS(NhatKy_ViPham!J:J, NhatKy_ViPham!E:E, "10_Trung", NhatKy_ViPham!F:F, B39, NhatKy_ViPham!C:C, "T15") - SUMIFS(NhatKy_ViPham!K:K, NhatKy_ViPham!E:E, "10_Trung", NhatKy_ViPham!F:F, B39, NhatKy_ViPham!C:C, "T15")</f>
        <v>100</v>
      </c>
      <c r="AG39" s="7">
        <f>100 + SUMIFS(NhatKy_ViPham!J:J, NhatKy_ViPham!E:E, "10_Trung", NhatKy_ViPham!F:F, B39, NhatKy_ViPham!C:C, "T16") - SUMIFS(NhatKy_ViPham!K:K, NhatKy_ViPham!E:E, "10_Trung", NhatKy_ViPham!F:F, B39, NhatKy_ViPham!C:C, "T16")</f>
        <v>100</v>
      </c>
      <c r="AH39" s="7">
        <f>100 + SUMIFS(NhatKy_ViPham!J:J, NhatKy_ViPham!E:E, "10_Trung", NhatKy_ViPham!F:F, B39, NhatKy_ViPham!C:C, "T17") - SUMIFS(NhatKy_ViPham!K:K, NhatKy_ViPham!E:E, "10_Trung", NhatKy_ViPham!F:F, B39, NhatKy_ViPham!C:C, "T17")</f>
        <v>100</v>
      </c>
      <c r="AI39" s="7">
        <f>100 + SUMIFS(NhatKy_ViPham!J:J, NhatKy_ViPham!E:E, "10_Trung", NhatKy_ViPham!F:F, B39, NhatKy_ViPham!C:C, "T18") - SUMIFS(NhatKy_ViPham!K:K, NhatKy_ViPham!E:E, "10_Trung", NhatKy_ViPham!F:F, B39, NhatKy_ViPham!C:C, "T18")</f>
        <v>100</v>
      </c>
      <c r="AJ39" s="7">
        <f>100 + SUMIFS(NhatKy_ViPham!J:J, NhatKy_ViPham!E:E, "10_Trung", NhatKy_ViPham!F:F, B39, NhatKy_ViPham!C:C, "T19") - SUMIFS(NhatKy_ViPham!K:K, NhatKy_ViPham!E:E, "10_Trung", NhatKy_ViPham!F:F, B39, NhatKy_ViPham!C:C, "T19")</f>
        <v>100</v>
      </c>
      <c r="AK39" s="7">
        <f>100 + SUMIFS(NhatKy_ViPham!J:J, NhatKy_ViPham!E:E, "10_Trung", NhatKy_ViPham!F:F, B39, NhatKy_ViPham!C:C, "T20") - SUMIFS(NhatKy_ViPham!K:K, NhatKy_ViPham!E:E, "10_Trung", NhatKy_ViPham!F:F, B39, NhatKy_ViPham!C:C, "T20")</f>
        <v>100</v>
      </c>
      <c r="AL39" s="7">
        <f>100 + SUMIFS(NhatKy_ViPham!J:J, NhatKy_ViPham!E:E, "10_Trung", NhatKy_ViPham!F:F, B39, NhatKy_ViPham!C:C, "T21") - SUMIFS(NhatKy_ViPham!K:K, NhatKy_ViPham!E:E, "10_Trung", NhatKy_ViPham!F:F, B39, NhatKy_ViPham!C:C, "T21")</f>
        <v>100</v>
      </c>
      <c r="AM39" s="7">
        <f>100 + SUMIFS(NhatKy_ViPham!J:J, NhatKy_ViPham!E:E, "10_Trung", NhatKy_ViPham!F:F, B39, NhatKy_ViPham!C:C, "T22") - SUMIFS(NhatKy_ViPham!K:K, NhatKy_ViPham!E:E, "10_Trung", NhatKy_ViPham!F:F, B39, NhatKy_ViPham!C:C, "T22")</f>
        <v>100</v>
      </c>
      <c r="AN39" s="7">
        <f>100 + SUMIFS(NhatKy_ViPham!J:J, NhatKy_ViPham!E:E, "10_Trung", NhatKy_ViPham!F:F, B39, NhatKy_ViPham!C:C, "T23") - SUMIFS(NhatKy_ViPham!K:K, NhatKy_ViPham!E:E, "10_Trung", NhatKy_ViPham!F:F, B39, NhatKy_ViPham!C:C, "T23")</f>
        <v>100</v>
      </c>
      <c r="AO39" s="7">
        <f>100 + SUMIFS(NhatKy_ViPham!J:J, NhatKy_ViPham!E:E, "10_Trung", NhatKy_ViPham!F:F, B39, NhatKy_ViPham!C:C, "T24") - SUMIFS(NhatKy_ViPham!K:K, NhatKy_ViPham!E:E, "10_Trung", NhatKy_ViPham!F:F, B39, NhatKy_ViPham!C:C, "T24")</f>
        <v>100</v>
      </c>
      <c r="AP39" s="7">
        <f>100 + SUMIFS(NhatKy_ViPham!J:J, NhatKy_ViPham!E:E, "10_Trung", NhatKy_ViPham!F:F, B39, NhatKy_ViPham!C:C, "T25") - SUMIFS(NhatKy_ViPham!K:K, NhatKy_ViPham!E:E, "10_Trung", NhatKy_ViPham!F:F, B39, NhatKy_ViPham!C:C, "T25")</f>
        <v>100</v>
      </c>
      <c r="AQ39" s="7">
        <f>100 + SUMIFS(NhatKy_ViPham!J:J, NhatKy_ViPham!E:E, "10_Trung", NhatKy_ViPham!F:F, B39, NhatKy_ViPham!C:C, "T26") - SUMIFS(NhatKy_ViPham!K:K, NhatKy_ViPham!E:E, "10_Trung", NhatKy_ViPham!F:F, B39, NhatKy_ViPham!C:C, "T26")</f>
        <v>100</v>
      </c>
      <c r="AR39" s="7">
        <f>100 + SUMIFS(NhatKy_ViPham!J:J, NhatKy_ViPham!E:E, "10_Trung", NhatKy_ViPham!F:F, B39, NhatKy_ViPham!C:C, "T27") - SUMIFS(NhatKy_ViPham!K:K, NhatKy_ViPham!E:E, "10_Trung", NhatKy_ViPham!F:F, B39, NhatKy_ViPham!C:C, "T27")</f>
        <v>100</v>
      </c>
      <c r="AS39" s="7">
        <f>100 + SUMIFS(NhatKy_ViPham!J:J, NhatKy_ViPham!E:E, "10_Trung", NhatKy_ViPham!F:F, B39, NhatKy_ViPham!C:C, "T28") - SUMIFS(NhatKy_ViPham!K:K, NhatKy_ViPham!E:E, "10_Trung", NhatKy_ViPham!F:F, B39, NhatKy_ViPham!C:C, "T28")</f>
        <v>100</v>
      </c>
      <c r="AT39" s="7">
        <f>100 + SUMIFS(NhatKy_ViPham!J:J, NhatKy_ViPham!E:E, "10_Trung", NhatKy_ViPham!F:F, B39, NhatKy_ViPham!C:C, "T29") - SUMIFS(NhatKy_ViPham!K:K, NhatKy_ViPham!E:E, "10_Trung", NhatKy_ViPham!F:F, B39, NhatKy_ViPham!C:C, "T29")</f>
        <v>100</v>
      </c>
      <c r="AU39" s="7">
        <f>100 + SUMIFS(NhatKy_ViPham!J:J, NhatKy_ViPham!E:E, "10_Trung", NhatKy_ViPham!F:F, B39, NhatKy_ViPham!C:C, "T30") - SUMIFS(NhatKy_ViPham!K:K, NhatKy_ViPham!E:E, "10_Trung", NhatKy_ViPham!F:F, B39, NhatKy_ViPham!C:C, "T30")</f>
        <v>100</v>
      </c>
      <c r="AV39" s="7">
        <f>100 + SUMIFS(NhatKy_ViPham!J:J, NhatKy_ViPham!E:E, "10_Trung", NhatKy_ViPham!F:F, B39, NhatKy_ViPham!C:C, "T31") - SUMIFS(NhatKy_ViPham!K:K, NhatKy_ViPham!E:E, "10_Trung", NhatKy_ViPham!F:F, B39, NhatKy_ViPham!C:C, "T31")</f>
        <v>100</v>
      </c>
      <c r="AW39" s="7">
        <f>100 + SUMIFS(NhatKy_ViPham!J:J, NhatKy_ViPham!E:E, "10_Trung", NhatKy_ViPham!F:F, B39, NhatKy_ViPham!C:C, "T32") - SUMIFS(NhatKy_ViPham!K:K, NhatKy_ViPham!E:E, "10_Trung", NhatKy_ViPham!F:F, B39, NhatKy_ViPham!C:C, "T32")</f>
        <v>100</v>
      </c>
      <c r="AX39" s="7">
        <f>100 + SUMIFS(NhatKy_ViPham!J:J, NhatKy_ViPham!E:E, "10_Trung", NhatKy_ViPham!F:F, B39, NhatKy_ViPham!C:C, "T33") - SUMIFS(NhatKy_ViPham!K:K, NhatKy_ViPham!E:E, "10_Trung", NhatKy_ViPham!F:F, B39, NhatKy_ViPham!C:C, "T33")</f>
        <v>100</v>
      </c>
      <c r="AY39" s="7">
        <f>100 + SUMIFS(NhatKy_ViPham!J:J, NhatKy_ViPham!E:E, "10_Trung", NhatKy_ViPham!F:F, B39, NhatKy_ViPham!C:C, "T34") - SUMIFS(NhatKy_ViPham!K:K, NhatKy_ViPham!E:E, "10_Trung", NhatKy_ViPham!F:F, B39, NhatKy_ViPham!C:C, "T34")</f>
        <v>100</v>
      </c>
      <c r="AZ39" s="7">
        <f>100 + SUMIFS(NhatKy_ViPham!J:J, NhatKy_ViPham!E:E, "10_Trung", NhatKy_ViPham!F:F, B39, NhatKy_ViPham!C:C, "T35") - SUMIFS(NhatKy_ViPham!K:K, NhatKy_ViPham!E:E, "10_Trung", NhatKy_ViPham!F:F, B39, NhatKy_ViPham!C:C, "T35")</f>
        <v>100</v>
      </c>
      <c r="BA39" s="12">
        <f t="shared" si="0"/>
        <v>100</v>
      </c>
      <c r="BB39" s="11" t="s">
        <v>430</v>
      </c>
      <c r="BC39" s="14" t="str">
        <f t="shared" si="1"/>
        <v>Tốt</v>
      </c>
      <c r="BD39" s="10" t="str">
        <f t="shared" si="2"/>
        <v>🟢 BÌNH THƯỜNG</v>
      </c>
    </row>
    <row r="40" spans="1:56" x14ac:dyDescent="0.25">
      <c r="A40" s="5">
        <v>32</v>
      </c>
      <c r="B40" s="15" t="s">
        <v>1289</v>
      </c>
      <c r="C40" s="5" t="s">
        <v>1290</v>
      </c>
      <c r="D40" s="5" t="s">
        <v>435</v>
      </c>
      <c r="E40" s="11" t="s">
        <v>430</v>
      </c>
      <c r="F40" s="6">
        <f>SUMIFS(NhatKy_ViPham!K:K, NhatKy_ViPham!E:E, "10_Trung", NhatKy_ViPham!F:F, B40, NhatKy_ViPham!H:H, "L01")</f>
        <v>0</v>
      </c>
      <c r="G40" s="6">
        <f>SUMIFS(NhatKy_ViPham!K:K, NhatKy_ViPham!E:E, "10_Trung", NhatKy_ViPham!F:F, B40, NhatKy_ViPham!H:H, "L02")</f>
        <v>0</v>
      </c>
      <c r="H40" s="6">
        <f>SUMIFS(NhatKy_ViPham!K:K, NhatKy_ViPham!E:E, "10_Trung", NhatKy_ViPham!F:F, B40, NhatKy_ViPham!H:H, "L03")</f>
        <v>0</v>
      </c>
      <c r="I40" s="6">
        <f>SUMIFS(NhatKy_ViPham!K:K, NhatKy_ViPham!E:E, "10_Trung", NhatKy_ViPham!F:F, B40, NhatKy_ViPham!H:H, "L04")</f>
        <v>0</v>
      </c>
      <c r="J40" s="6">
        <f>SUMIFS(NhatKy_ViPham!K:K, NhatKy_ViPham!E:E, "10_Trung", NhatKy_ViPham!F:F, B40, NhatKy_ViPham!H:H, "L05")</f>
        <v>0</v>
      </c>
      <c r="K40" s="6">
        <f>SUMIFS(NhatKy_ViPham!K:K, NhatKy_ViPham!E:E, "10_Trung", NhatKy_ViPham!F:F, B40, NhatKy_ViPham!H:H, "L06")</f>
        <v>0</v>
      </c>
      <c r="L40" s="6">
        <f>SUMIFS(NhatKy_ViPham!K:K, NhatKy_ViPham!E:E, "10_Trung", NhatKy_ViPham!F:F, B40, NhatKy_ViPham!H:H, "L07")</f>
        <v>0</v>
      </c>
      <c r="M40" s="6">
        <f>SUMIFS(NhatKy_ViPham!K:K, NhatKy_ViPham!E:E, "10_Trung", NhatKy_ViPham!F:F, B40, NhatKy_ViPham!H:H, "L08")</f>
        <v>0</v>
      </c>
      <c r="N40" s="6">
        <f>SUMIFS(NhatKy_ViPham!K:K, NhatKy_ViPham!E:E, "10_Trung", NhatKy_ViPham!F:F, B40, NhatKy_ViPham!H:H, "L09")</f>
        <v>0</v>
      </c>
      <c r="O40" s="6">
        <f>SUMIFS(NhatKy_ViPham!K:K, NhatKy_ViPham!E:E, "10_Trung", NhatKy_ViPham!F:F, B40, NhatKy_ViPham!H:H, "L10")</f>
        <v>0</v>
      </c>
      <c r="P40" s="12">
        <f>SUMIFS(NhatKy_ViPham!J:J, NhatKy_ViPham!E:E, "10_Trung", NhatKy_ViPham!F:F, B40)</f>
        <v>0</v>
      </c>
      <c r="Q40" s="13">
        <f>SUMIFS(NhatKy_ViPham!K:K, NhatKy_ViPham!E:E, "10_Trung", NhatKy_ViPham!F:F, B40)</f>
        <v>0</v>
      </c>
      <c r="R40" s="6">
        <f>100 + SUMIFS(NhatKy_ViPham!J:J, NhatKy_ViPham!E:E, "10_Trung", NhatKy_ViPham!F:F, B40, NhatKy_ViPham!C:C, "T1") - SUMIFS(NhatKy_ViPham!K:K, NhatKy_ViPham!E:E, "10_Trung", NhatKy_ViPham!F:F, B40, NhatKy_ViPham!C:C, "T1")</f>
        <v>100</v>
      </c>
      <c r="S40" s="6">
        <f>100 + SUMIFS(NhatKy_ViPham!J:J, NhatKy_ViPham!E:E, "10_Trung", NhatKy_ViPham!F:F, B40, NhatKy_ViPham!C:C, "T2") - SUMIFS(NhatKy_ViPham!K:K, NhatKy_ViPham!E:E, "10_Trung", NhatKy_ViPham!F:F, B40, NhatKy_ViPham!C:C, "T2")</f>
        <v>100</v>
      </c>
      <c r="T40" s="6">
        <f>100 + SUMIFS(NhatKy_ViPham!J:J, NhatKy_ViPham!E:E, "10_Trung", NhatKy_ViPham!F:F, B40, NhatKy_ViPham!C:C, "T3") - SUMIFS(NhatKy_ViPham!K:K, NhatKy_ViPham!E:E, "10_Trung", NhatKy_ViPham!F:F, B40, NhatKy_ViPham!C:C, "T3")</f>
        <v>100</v>
      </c>
      <c r="U40" s="6">
        <f>100 + SUMIFS(NhatKy_ViPham!J:J, NhatKy_ViPham!E:E, "10_Trung", NhatKy_ViPham!F:F, B40, NhatKy_ViPham!C:C, "T4") - SUMIFS(NhatKy_ViPham!K:K, NhatKy_ViPham!E:E, "10_Trung", NhatKy_ViPham!F:F, B40, NhatKy_ViPham!C:C, "T4")</f>
        <v>100</v>
      </c>
      <c r="V40" s="6">
        <f>100 + SUMIFS(NhatKy_ViPham!J:J, NhatKy_ViPham!E:E, "10_Trung", NhatKy_ViPham!F:F, B40, NhatKy_ViPham!C:C, "T5") - SUMIFS(NhatKy_ViPham!K:K, NhatKy_ViPham!E:E, "10_Trung", NhatKy_ViPham!F:F, B40, NhatKy_ViPham!C:C, "T5")</f>
        <v>100</v>
      </c>
      <c r="W40" s="6">
        <f>100 + SUMIFS(NhatKy_ViPham!J:J, NhatKy_ViPham!E:E, "10_Trung", NhatKy_ViPham!F:F, B40, NhatKy_ViPham!C:C, "T6") - SUMIFS(NhatKy_ViPham!K:K, NhatKy_ViPham!E:E, "10_Trung", NhatKy_ViPham!F:F, B40, NhatKy_ViPham!C:C, "T6")</f>
        <v>100</v>
      </c>
      <c r="X40" s="6">
        <f>100 + SUMIFS(NhatKy_ViPham!J:J, NhatKy_ViPham!E:E, "10_Trung", NhatKy_ViPham!F:F, B40, NhatKy_ViPham!C:C, "T7") - SUMIFS(NhatKy_ViPham!K:K, NhatKy_ViPham!E:E, "10_Trung", NhatKy_ViPham!F:F, B40, NhatKy_ViPham!C:C, "T7")</f>
        <v>100</v>
      </c>
      <c r="Y40" s="6">
        <f>100 + SUMIFS(NhatKy_ViPham!J:J, NhatKy_ViPham!E:E, "10_Trung", NhatKy_ViPham!F:F, B40, NhatKy_ViPham!C:C, "T8") - SUMIFS(NhatKy_ViPham!K:K, NhatKy_ViPham!E:E, "10_Trung", NhatKy_ViPham!F:F, B40, NhatKy_ViPham!C:C, "T8")</f>
        <v>100</v>
      </c>
      <c r="Z40" s="6">
        <f>100 + SUMIFS(NhatKy_ViPham!J:J, NhatKy_ViPham!E:E, "10_Trung", NhatKy_ViPham!F:F, B40, NhatKy_ViPham!C:C, "T9") - SUMIFS(NhatKy_ViPham!K:K, NhatKy_ViPham!E:E, "10_Trung", NhatKy_ViPham!F:F, B40, NhatKy_ViPham!C:C, "T9")</f>
        <v>100</v>
      </c>
      <c r="AA40" s="6">
        <f>100 + SUMIFS(NhatKy_ViPham!J:J, NhatKy_ViPham!E:E, "10_Trung", NhatKy_ViPham!F:F, B40, NhatKy_ViPham!C:C, "T10") - SUMIFS(NhatKy_ViPham!K:K, NhatKy_ViPham!E:E, "10_Trung", NhatKy_ViPham!F:F, B40, NhatKy_ViPham!C:C, "T10")</f>
        <v>100</v>
      </c>
      <c r="AB40" s="6">
        <f>100 + SUMIFS(NhatKy_ViPham!J:J, NhatKy_ViPham!E:E, "10_Trung", NhatKy_ViPham!F:F, B40, NhatKy_ViPham!C:C, "T11") - SUMIFS(NhatKy_ViPham!K:K, NhatKy_ViPham!E:E, "10_Trung", NhatKy_ViPham!F:F, B40, NhatKy_ViPham!C:C, "T11")</f>
        <v>100</v>
      </c>
      <c r="AC40" s="6">
        <f>100 + SUMIFS(NhatKy_ViPham!J:J, NhatKy_ViPham!E:E, "10_Trung", NhatKy_ViPham!F:F, B40, NhatKy_ViPham!C:C, "T12") - SUMIFS(NhatKy_ViPham!K:K, NhatKy_ViPham!E:E, "10_Trung", NhatKy_ViPham!F:F, B40, NhatKy_ViPham!C:C, "T12")</f>
        <v>100</v>
      </c>
      <c r="AD40" s="6">
        <f>100 + SUMIFS(NhatKy_ViPham!J:J, NhatKy_ViPham!E:E, "10_Trung", NhatKy_ViPham!F:F, B40, NhatKy_ViPham!C:C, "T13") - SUMIFS(NhatKy_ViPham!K:K, NhatKy_ViPham!E:E, "10_Trung", NhatKy_ViPham!F:F, B40, NhatKy_ViPham!C:C, "T13")</f>
        <v>100</v>
      </c>
      <c r="AE40" s="6">
        <f>100 + SUMIFS(NhatKy_ViPham!J:J, NhatKy_ViPham!E:E, "10_Trung", NhatKy_ViPham!F:F, B40, NhatKy_ViPham!C:C, "T14") - SUMIFS(NhatKy_ViPham!K:K, NhatKy_ViPham!E:E, "10_Trung", NhatKy_ViPham!F:F, B40, NhatKy_ViPham!C:C, "T14")</f>
        <v>100</v>
      </c>
      <c r="AF40" s="6">
        <f>100 + SUMIFS(NhatKy_ViPham!J:J, NhatKy_ViPham!E:E, "10_Trung", NhatKy_ViPham!F:F, B40, NhatKy_ViPham!C:C, "T15") - SUMIFS(NhatKy_ViPham!K:K, NhatKy_ViPham!E:E, "10_Trung", NhatKy_ViPham!F:F, B40, NhatKy_ViPham!C:C, "T15")</f>
        <v>100</v>
      </c>
      <c r="AG40" s="6">
        <f>100 + SUMIFS(NhatKy_ViPham!J:J, NhatKy_ViPham!E:E, "10_Trung", NhatKy_ViPham!F:F, B40, NhatKy_ViPham!C:C, "T16") - SUMIFS(NhatKy_ViPham!K:K, NhatKy_ViPham!E:E, "10_Trung", NhatKy_ViPham!F:F, B40, NhatKy_ViPham!C:C, "T16")</f>
        <v>100</v>
      </c>
      <c r="AH40" s="6">
        <f>100 + SUMIFS(NhatKy_ViPham!J:J, NhatKy_ViPham!E:E, "10_Trung", NhatKy_ViPham!F:F, B40, NhatKy_ViPham!C:C, "T17") - SUMIFS(NhatKy_ViPham!K:K, NhatKy_ViPham!E:E, "10_Trung", NhatKy_ViPham!F:F, B40, NhatKy_ViPham!C:C, "T17")</f>
        <v>100</v>
      </c>
      <c r="AI40" s="6">
        <f>100 + SUMIFS(NhatKy_ViPham!J:J, NhatKy_ViPham!E:E, "10_Trung", NhatKy_ViPham!F:F, B40, NhatKy_ViPham!C:C, "T18") - SUMIFS(NhatKy_ViPham!K:K, NhatKy_ViPham!E:E, "10_Trung", NhatKy_ViPham!F:F, B40, NhatKy_ViPham!C:C, "T18")</f>
        <v>100</v>
      </c>
      <c r="AJ40" s="6">
        <f>100 + SUMIFS(NhatKy_ViPham!J:J, NhatKy_ViPham!E:E, "10_Trung", NhatKy_ViPham!F:F, B40, NhatKy_ViPham!C:C, "T19") - SUMIFS(NhatKy_ViPham!K:K, NhatKy_ViPham!E:E, "10_Trung", NhatKy_ViPham!F:F, B40, NhatKy_ViPham!C:C, "T19")</f>
        <v>100</v>
      </c>
      <c r="AK40" s="6">
        <f>100 + SUMIFS(NhatKy_ViPham!J:J, NhatKy_ViPham!E:E, "10_Trung", NhatKy_ViPham!F:F, B40, NhatKy_ViPham!C:C, "T20") - SUMIFS(NhatKy_ViPham!K:K, NhatKy_ViPham!E:E, "10_Trung", NhatKy_ViPham!F:F, B40, NhatKy_ViPham!C:C, "T20")</f>
        <v>100</v>
      </c>
      <c r="AL40" s="6">
        <f>100 + SUMIFS(NhatKy_ViPham!J:J, NhatKy_ViPham!E:E, "10_Trung", NhatKy_ViPham!F:F, B40, NhatKy_ViPham!C:C, "T21") - SUMIFS(NhatKy_ViPham!K:K, NhatKy_ViPham!E:E, "10_Trung", NhatKy_ViPham!F:F, B40, NhatKy_ViPham!C:C, "T21")</f>
        <v>100</v>
      </c>
      <c r="AM40" s="6">
        <f>100 + SUMIFS(NhatKy_ViPham!J:J, NhatKy_ViPham!E:E, "10_Trung", NhatKy_ViPham!F:F, B40, NhatKy_ViPham!C:C, "T22") - SUMIFS(NhatKy_ViPham!K:K, NhatKy_ViPham!E:E, "10_Trung", NhatKy_ViPham!F:F, B40, NhatKy_ViPham!C:C, "T22")</f>
        <v>100</v>
      </c>
      <c r="AN40" s="6">
        <f>100 + SUMIFS(NhatKy_ViPham!J:J, NhatKy_ViPham!E:E, "10_Trung", NhatKy_ViPham!F:F, B40, NhatKy_ViPham!C:C, "T23") - SUMIFS(NhatKy_ViPham!K:K, NhatKy_ViPham!E:E, "10_Trung", NhatKy_ViPham!F:F, B40, NhatKy_ViPham!C:C, "T23")</f>
        <v>100</v>
      </c>
      <c r="AO40" s="6">
        <f>100 + SUMIFS(NhatKy_ViPham!J:J, NhatKy_ViPham!E:E, "10_Trung", NhatKy_ViPham!F:F, B40, NhatKy_ViPham!C:C, "T24") - SUMIFS(NhatKy_ViPham!K:K, NhatKy_ViPham!E:E, "10_Trung", NhatKy_ViPham!F:F, B40, NhatKy_ViPham!C:C, "T24")</f>
        <v>100</v>
      </c>
      <c r="AP40" s="6">
        <f>100 + SUMIFS(NhatKy_ViPham!J:J, NhatKy_ViPham!E:E, "10_Trung", NhatKy_ViPham!F:F, B40, NhatKy_ViPham!C:C, "T25") - SUMIFS(NhatKy_ViPham!K:K, NhatKy_ViPham!E:E, "10_Trung", NhatKy_ViPham!F:F, B40, NhatKy_ViPham!C:C, "T25")</f>
        <v>100</v>
      </c>
      <c r="AQ40" s="6">
        <f>100 + SUMIFS(NhatKy_ViPham!J:J, NhatKy_ViPham!E:E, "10_Trung", NhatKy_ViPham!F:F, B40, NhatKy_ViPham!C:C, "T26") - SUMIFS(NhatKy_ViPham!K:K, NhatKy_ViPham!E:E, "10_Trung", NhatKy_ViPham!F:F, B40, NhatKy_ViPham!C:C, "T26")</f>
        <v>100</v>
      </c>
      <c r="AR40" s="6">
        <f>100 + SUMIFS(NhatKy_ViPham!J:J, NhatKy_ViPham!E:E, "10_Trung", NhatKy_ViPham!F:F, B40, NhatKy_ViPham!C:C, "T27") - SUMIFS(NhatKy_ViPham!K:K, NhatKy_ViPham!E:E, "10_Trung", NhatKy_ViPham!F:F, B40, NhatKy_ViPham!C:C, "T27")</f>
        <v>100</v>
      </c>
      <c r="AS40" s="6">
        <f>100 + SUMIFS(NhatKy_ViPham!J:J, NhatKy_ViPham!E:E, "10_Trung", NhatKy_ViPham!F:F, B40, NhatKy_ViPham!C:C, "T28") - SUMIFS(NhatKy_ViPham!K:K, NhatKy_ViPham!E:E, "10_Trung", NhatKy_ViPham!F:F, B40, NhatKy_ViPham!C:C, "T28")</f>
        <v>100</v>
      </c>
      <c r="AT40" s="6">
        <f>100 + SUMIFS(NhatKy_ViPham!J:J, NhatKy_ViPham!E:E, "10_Trung", NhatKy_ViPham!F:F, B40, NhatKy_ViPham!C:C, "T29") - SUMIFS(NhatKy_ViPham!K:K, NhatKy_ViPham!E:E, "10_Trung", NhatKy_ViPham!F:F, B40, NhatKy_ViPham!C:C, "T29")</f>
        <v>100</v>
      </c>
      <c r="AU40" s="6">
        <f>100 + SUMIFS(NhatKy_ViPham!J:J, NhatKy_ViPham!E:E, "10_Trung", NhatKy_ViPham!F:F, B40, NhatKy_ViPham!C:C, "T30") - SUMIFS(NhatKy_ViPham!K:K, NhatKy_ViPham!E:E, "10_Trung", NhatKy_ViPham!F:F, B40, NhatKy_ViPham!C:C, "T30")</f>
        <v>100</v>
      </c>
      <c r="AV40" s="6">
        <f>100 + SUMIFS(NhatKy_ViPham!J:J, NhatKy_ViPham!E:E, "10_Trung", NhatKy_ViPham!F:F, B40, NhatKy_ViPham!C:C, "T31") - SUMIFS(NhatKy_ViPham!K:K, NhatKy_ViPham!E:E, "10_Trung", NhatKy_ViPham!F:F, B40, NhatKy_ViPham!C:C, "T31")</f>
        <v>100</v>
      </c>
      <c r="AW40" s="6">
        <f>100 + SUMIFS(NhatKy_ViPham!J:J, NhatKy_ViPham!E:E, "10_Trung", NhatKy_ViPham!F:F, B40, NhatKy_ViPham!C:C, "T32") - SUMIFS(NhatKy_ViPham!K:K, NhatKy_ViPham!E:E, "10_Trung", NhatKy_ViPham!F:F, B40, NhatKy_ViPham!C:C, "T32")</f>
        <v>100</v>
      </c>
      <c r="AX40" s="6">
        <f>100 + SUMIFS(NhatKy_ViPham!J:J, NhatKy_ViPham!E:E, "10_Trung", NhatKy_ViPham!F:F, B40, NhatKy_ViPham!C:C, "T33") - SUMIFS(NhatKy_ViPham!K:K, NhatKy_ViPham!E:E, "10_Trung", NhatKy_ViPham!F:F, B40, NhatKy_ViPham!C:C, "T33")</f>
        <v>100</v>
      </c>
      <c r="AY40" s="6">
        <f>100 + SUMIFS(NhatKy_ViPham!J:J, NhatKy_ViPham!E:E, "10_Trung", NhatKy_ViPham!F:F, B40, NhatKy_ViPham!C:C, "T34") - SUMIFS(NhatKy_ViPham!K:K, NhatKy_ViPham!E:E, "10_Trung", NhatKy_ViPham!F:F, B40, NhatKy_ViPham!C:C, "T34")</f>
        <v>100</v>
      </c>
      <c r="AZ40" s="6">
        <f>100 + SUMIFS(NhatKy_ViPham!J:J, NhatKy_ViPham!E:E, "10_Trung", NhatKy_ViPham!F:F, B40, NhatKy_ViPham!C:C, "T35") - SUMIFS(NhatKy_ViPham!K:K, NhatKy_ViPham!E:E, "10_Trung", NhatKy_ViPham!F:F, B40, NhatKy_ViPham!C:C, "T35")</f>
        <v>100</v>
      </c>
      <c r="BA40" s="12">
        <f t="shared" si="0"/>
        <v>100</v>
      </c>
      <c r="BB40" s="11" t="s">
        <v>430</v>
      </c>
      <c r="BC40" s="16" t="str">
        <f t="shared" si="1"/>
        <v>Tốt</v>
      </c>
      <c r="BD40" s="15" t="str">
        <f t="shared" si="2"/>
        <v>🟢 BÌNH THƯỜNG</v>
      </c>
    </row>
    <row r="41" spans="1:56" x14ac:dyDescent="0.25">
      <c r="A41" s="4">
        <v>33</v>
      </c>
      <c r="B41" s="10" t="s">
        <v>1291</v>
      </c>
      <c r="C41" s="4" t="s">
        <v>938</v>
      </c>
      <c r="D41" s="4" t="s">
        <v>435</v>
      </c>
      <c r="E41" s="11" t="s">
        <v>430</v>
      </c>
      <c r="F41" s="7">
        <f>SUMIFS(NhatKy_ViPham!K:K, NhatKy_ViPham!E:E, "10_Trung", NhatKy_ViPham!F:F, B41, NhatKy_ViPham!H:H, "L01")</f>
        <v>0</v>
      </c>
      <c r="G41" s="7">
        <f>SUMIFS(NhatKy_ViPham!K:K, NhatKy_ViPham!E:E, "10_Trung", NhatKy_ViPham!F:F, B41, NhatKy_ViPham!H:H, "L02")</f>
        <v>0</v>
      </c>
      <c r="H41" s="7">
        <f>SUMIFS(NhatKy_ViPham!K:K, NhatKy_ViPham!E:E, "10_Trung", NhatKy_ViPham!F:F, B41, NhatKy_ViPham!H:H, "L03")</f>
        <v>0</v>
      </c>
      <c r="I41" s="7">
        <f>SUMIFS(NhatKy_ViPham!K:K, NhatKy_ViPham!E:E, "10_Trung", NhatKy_ViPham!F:F, B41, NhatKy_ViPham!H:H, "L04")</f>
        <v>0</v>
      </c>
      <c r="J41" s="7">
        <f>SUMIFS(NhatKy_ViPham!K:K, NhatKy_ViPham!E:E, "10_Trung", NhatKy_ViPham!F:F, B41, NhatKy_ViPham!H:H, "L05")</f>
        <v>0</v>
      </c>
      <c r="K41" s="7">
        <f>SUMIFS(NhatKy_ViPham!K:K, NhatKy_ViPham!E:E, "10_Trung", NhatKy_ViPham!F:F, B41, NhatKy_ViPham!H:H, "L06")</f>
        <v>0</v>
      </c>
      <c r="L41" s="7">
        <f>SUMIFS(NhatKy_ViPham!K:K, NhatKy_ViPham!E:E, "10_Trung", NhatKy_ViPham!F:F, B41, NhatKy_ViPham!H:H, "L07")</f>
        <v>0</v>
      </c>
      <c r="M41" s="7">
        <f>SUMIFS(NhatKy_ViPham!K:K, NhatKy_ViPham!E:E, "10_Trung", NhatKy_ViPham!F:F, B41, NhatKy_ViPham!H:H, "L08")</f>
        <v>0</v>
      </c>
      <c r="N41" s="7">
        <f>SUMIFS(NhatKy_ViPham!K:K, NhatKy_ViPham!E:E, "10_Trung", NhatKy_ViPham!F:F, B41, NhatKy_ViPham!H:H, "L09")</f>
        <v>0</v>
      </c>
      <c r="O41" s="7">
        <f>SUMIFS(NhatKy_ViPham!K:K, NhatKy_ViPham!E:E, "10_Trung", NhatKy_ViPham!F:F, B41, NhatKy_ViPham!H:H, "L10")</f>
        <v>0</v>
      </c>
      <c r="P41" s="12">
        <f>SUMIFS(NhatKy_ViPham!J:J, NhatKy_ViPham!E:E, "10_Trung", NhatKy_ViPham!F:F, B41)</f>
        <v>0</v>
      </c>
      <c r="Q41" s="13">
        <f>SUMIFS(NhatKy_ViPham!K:K, NhatKy_ViPham!E:E, "10_Trung", NhatKy_ViPham!F:F, B41)</f>
        <v>0</v>
      </c>
      <c r="R41" s="7">
        <f>100 + SUMIFS(NhatKy_ViPham!J:J, NhatKy_ViPham!E:E, "10_Trung", NhatKy_ViPham!F:F, B41, NhatKy_ViPham!C:C, "T1") - SUMIFS(NhatKy_ViPham!K:K, NhatKy_ViPham!E:E, "10_Trung", NhatKy_ViPham!F:F, B41, NhatKy_ViPham!C:C, "T1")</f>
        <v>100</v>
      </c>
      <c r="S41" s="7">
        <f>100 + SUMIFS(NhatKy_ViPham!J:J, NhatKy_ViPham!E:E, "10_Trung", NhatKy_ViPham!F:F, B41, NhatKy_ViPham!C:C, "T2") - SUMIFS(NhatKy_ViPham!K:K, NhatKy_ViPham!E:E, "10_Trung", NhatKy_ViPham!F:F, B41, NhatKy_ViPham!C:C, "T2")</f>
        <v>100</v>
      </c>
      <c r="T41" s="7">
        <f>100 + SUMIFS(NhatKy_ViPham!J:J, NhatKy_ViPham!E:E, "10_Trung", NhatKy_ViPham!F:F, B41, NhatKy_ViPham!C:C, "T3") - SUMIFS(NhatKy_ViPham!K:K, NhatKy_ViPham!E:E, "10_Trung", NhatKy_ViPham!F:F, B41, NhatKy_ViPham!C:C, "T3")</f>
        <v>100</v>
      </c>
      <c r="U41" s="7">
        <f>100 + SUMIFS(NhatKy_ViPham!J:J, NhatKy_ViPham!E:E, "10_Trung", NhatKy_ViPham!F:F, B41, NhatKy_ViPham!C:C, "T4") - SUMIFS(NhatKy_ViPham!K:K, NhatKy_ViPham!E:E, "10_Trung", NhatKy_ViPham!F:F, B41, NhatKy_ViPham!C:C, "T4")</f>
        <v>100</v>
      </c>
      <c r="V41" s="7">
        <f>100 + SUMIFS(NhatKy_ViPham!J:J, NhatKy_ViPham!E:E, "10_Trung", NhatKy_ViPham!F:F, B41, NhatKy_ViPham!C:C, "T5") - SUMIFS(NhatKy_ViPham!K:K, NhatKy_ViPham!E:E, "10_Trung", NhatKy_ViPham!F:F, B41, NhatKy_ViPham!C:C, "T5")</f>
        <v>100</v>
      </c>
      <c r="W41" s="7">
        <f>100 + SUMIFS(NhatKy_ViPham!J:J, NhatKy_ViPham!E:E, "10_Trung", NhatKy_ViPham!F:F, B41, NhatKy_ViPham!C:C, "T6") - SUMIFS(NhatKy_ViPham!K:K, NhatKy_ViPham!E:E, "10_Trung", NhatKy_ViPham!F:F, B41, NhatKy_ViPham!C:C, "T6")</f>
        <v>100</v>
      </c>
      <c r="X41" s="7">
        <f>100 + SUMIFS(NhatKy_ViPham!J:J, NhatKy_ViPham!E:E, "10_Trung", NhatKy_ViPham!F:F, B41, NhatKy_ViPham!C:C, "T7") - SUMIFS(NhatKy_ViPham!K:K, NhatKy_ViPham!E:E, "10_Trung", NhatKy_ViPham!F:F, B41, NhatKy_ViPham!C:C, "T7")</f>
        <v>100</v>
      </c>
      <c r="Y41" s="7">
        <f>100 + SUMIFS(NhatKy_ViPham!J:J, NhatKy_ViPham!E:E, "10_Trung", NhatKy_ViPham!F:F, B41, NhatKy_ViPham!C:C, "T8") - SUMIFS(NhatKy_ViPham!K:K, NhatKy_ViPham!E:E, "10_Trung", NhatKy_ViPham!F:F, B41, NhatKy_ViPham!C:C, "T8")</f>
        <v>100</v>
      </c>
      <c r="Z41" s="7">
        <f>100 + SUMIFS(NhatKy_ViPham!J:J, NhatKy_ViPham!E:E, "10_Trung", NhatKy_ViPham!F:F, B41, NhatKy_ViPham!C:C, "T9") - SUMIFS(NhatKy_ViPham!K:K, NhatKy_ViPham!E:E, "10_Trung", NhatKy_ViPham!F:F, B41, NhatKy_ViPham!C:C, "T9")</f>
        <v>100</v>
      </c>
      <c r="AA41" s="7">
        <f>100 + SUMIFS(NhatKy_ViPham!J:J, NhatKy_ViPham!E:E, "10_Trung", NhatKy_ViPham!F:F, B41, NhatKy_ViPham!C:C, "T10") - SUMIFS(NhatKy_ViPham!K:K, NhatKy_ViPham!E:E, "10_Trung", NhatKy_ViPham!F:F, B41, NhatKy_ViPham!C:C, "T10")</f>
        <v>100</v>
      </c>
      <c r="AB41" s="7">
        <f>100 + SUMIFS(NhatKy_ViPham!J:J, NhatKy_ViPham!E:E, "10_Trung", NhatKy_ViPham!F:F, B41, NhatKy_ViPham!C:C, "T11") - SUMIFS(NhatKy_ViPham!K:K, NhatKy_ViPham!E:E, "10_Trung", NhatKy_ViPham!F:F, B41, NhatKy_ViPham!C:C, "T11")</f>
        <v>100</v>
      </c>
      <c r="AC41" s="7">
        <f>100 + SUMIFS(NhatKy_ViPham!J:J, NhatKy_ViPham!E:E, "10_Trung", NhatKy_ViPham!F:F, B41, NhatKy_ViPham!C:C, "T12") - SUMIFS(NhatKy_ViPham!K:K, NhatKy_ViPham!E:E, "10_Trung", NhatKy_ViPham!F:F, B41, NhatKy_ViPham!C:C, "T12")</f>
        <v>100</v>
      </c>
      <c r="AD41" s="7">
        <f>100 + SUMIFS(NhatKy_ViPham!J:J, NhatKy_ViPham!E:E, "10_Trung", NhatKy_ViPham!F:F, B41, NhatKy_ViPham!C:C, "T13") - SUMIFS(NhatKy_ViPham!K:K, NhatKy_ViPham!E:E, "10_Trung", NhatKy_ViPham!F:F, B41, NhatKy_ViPham!C:C, "T13")</f>
        <v>100</v>
      </c>
      <c r="AE41" s="7">
        <f>100 + SUMIFS(NhatKy_ViPham!J:J, NhatKy_ViPham!E:E, "10_Trung", NhatKy_ViPham!F:F, B41, NhatKy_ViPham!C:C, "T14") - SUMIFS(NhatKy_ViPham!K:K, NhatKy_ViPham!E:E, "10_Trung", NhatKy_ViPham!F:F, B41, NhatKy_ViPham!C:C, "T14")</f>
        <v>100</v>
      </c>
      <c r="AF41" s="7">
        <f>100 + SUMIFS(NhatKy_ViPham!J:J, NhatKy_ViPham!E:E, "10_Trung", NhatKy_ViPham!F:F, B41, NhatKy_ViPham!C:C, "T15") - SUMIFS(NhatKy_ViPham!K:K, NhatKy_ViPham!E:E, "10_Trung", NhatKy_ViPham!F:F, B41, NhatKy_ViPham!C:C, "T15")</f>
        <v>100</v>
      </c>
      <c r="AG41" s="7">
        <f>100 + SUMIFS(NhatKy_ViPham!J:J, NhatKy_ViPham!E:E, "10_Trung", NhatKy_ViPham!F:F, B41, NhatKy_ViPham!C:C, "T16") - SUMIFS(NhatKy_ViPham!K:K, NhatKy_ViPham!E:E, "10_Trung", NhatKy_ViPham!F:F, B41, NhatKy_ViPham!C:C, "T16")</f>
        <v>100</v>
      </c>
      <c r="AH41" s="7">
        <f>100 + SUMIFS(NhatKy_ViPham!J:J, NhatKy_ViPham!E:E, "10_Trung", NhatKy_ViPham!F:F, B41, NhatKy_ViPham!C:C, "T17") - SUMIFS(NhatKy_ViPham!K:K, NhatKy_ViPham!E:E, "10_Trung", NhatKy_ViPham!F:F, B41, NhatKy_ViPham!C:C, "T17")</f>
        <v>100</v>
      </c>
      <c r="AI41" s="7">
        <f>100 + SUMIFS(NhatKy_ViPham!J:J, NhatKy_ViPham!E:E, "10_Trung", NhatKy_ViPham!F:F, B41, NhatKy_ViPham!C:C, "T18") - SUMIFS(NhatKy_ViPham!K:K, NhatKy_ViPham!E:E, "10_Trung", NhatKy_ViPham!F:F, B41, NhatKy_ViPham!C:C, "T18")</f>
        <v>100</v>
      </c>
      <c r="AJ41" s="7">
        <f>100 + SUMIFS(NhatKy_ViPham!J:J, NhatKy_ViPham!E:E, "10_Trung", NhatKy_ViPham!F:F, B41, NhatKy_ViPham!C:C, "T19") - SUMIFS(NhatKy_ViPham!K:K, NhatKy_ViPham!E:E, "10_Trung", NhatKy_ViPham!F:F, B41, NhatKy_ViPham!C:C, "T19")</f>
        <v>100</v>
      </c>
      <c r="AK41" s="7">
        <f>100 + SUMIFS(NhatKy_ViPham!J:J, NhatKy_ViPham!E:E, "10_Trung", NhatKy_ViPham!F:F, B41, NhatKy_ViPham!C:C, "T20") - SUMIFS(NhatKy_ViPham!K:K, NhatKy_ViPham!E:E, "10_Trung", NhatKy_ViPham!F:F, B41, NhatKy_ViPham!C:C, "T20")</f>
        <v>100</v>
      </c>
      <c r="AL41" s="7">
        <f>100 + SUMIFS(NhatKy_ViPham!J:J, NhatKy_ViPham!E:E, "10_Trung", NhatKy_ViPham!F:F, B41, NhatKy_ViPham!C:C, "T21") - SUMIFS(NhatKy_ViPham!K:K, NhatKy_ViPham!E:E, "10_Trung", NhatKy_ViPham!F:F, B41, NhatKy_ViPham!C:C, "T21")</f>
        <v>100</v>
      </c>
      <c r="AM41" s="7">
        <f>100 + SUMIFS(NhatKy_ViPham!J:J, NhatKy_ViPham!E:E, "10_Trung", NhatKy_ViPham!F:F, B41, NhatKy_ViPham!C:C, "T22") - SUMIFS(NhatKy_ViPham!K:K, NhatKy_ViPham!E:E, "10_Trung", NhatKy_ViPham!F:F, B41, NhatKy_ViPham!C:C, "T22")</f>
        <v>100</v>
      </c>
      <c r="AN41" s="7">
        <f>100 + SUMIFS(NhatKy_ViPham!J:J, NhatKy_ViPham!E:E, "10_Trung", NhatKy_ViPham!F:F, B41, NhatKy_ViPham!C:C, "T23") - SUMIFS(NhatKy_ViPham!K:K, NhatKy_ViPham!E:E, "10_Trung", NhatKy_ViPham!F:F, B41, NhatKy_ViPham!C:C, "T23")</f>
        <v>100</v>
      </c>
      <c r="AO41" s="7">
        <f>100 + SUMIFS(NhatKy_ViPham!J:J, NhatKy_ViPham!E:E, "10_Trung", NhatKy_ViPham!F:F, B41, NhatKy_ViPham!C:C, "T24") - SUMIFS(NhatKy_ViPham!K:K, NhatKy_ViPham!E:E, "10_Trung", NhatKy_ViPham!F:F, B41, NhatKy_ViPham!C:C, "T24")</f>
        <v>100</v>
      </c>
      <c r="AP41" s="7">
        <f>100 + SUMIFS(NhatKy_ViPham!J:J, NhatKy_ViPham!E:E, "10_Trung", NhatKy_ViPham!F:F, B41, NhatKy_ViPham!C:C, "T25") - SUMIFS(NhatKy_ViPham!K:K, NhatKy_ViPham!E:E, "10_Trung", NhatKy_ViPham!F:F, B41, NhatKy_ViPham!C:C, "T25")</f>
        <v>100</v>
      </c>
      <c r="AQ41" s="7">
        <f>100 + SUMIFS(NhatKy_ViPham!J:J, NhatKy_ViPham!E:E, "10_Trung", NhatKy_ViPham!F:F, B41, NhatKy_ViPham!C:C, "T26") - SUMIFS(NhatKy_ViPham!K:K, NhatKy_ViPham!E:E, "10_Trung", NhatKy_ViPham!F:F, B41, NhatKy_ViPham!C:C, "T26")</f>
        <v>100</v>
      </c>
      <c r="AR41" s="7">
        <f>100 + SUMIFS(NhatKy_ViPham!J:J, NhatKy_ViPham!E:E, "10_Trung", NhatKy_ViPham!F:F, B41, NhatKy_ViPham!C:C, "T27") - SUMIFS(NhatKy_ViPham!K:K, NhatKy_ViPham!E:E, "10_Trung", NhatKy_ViPham!F:F, B41, NhatKy_ViPham!C:C, "T27")</f>
        <v>100</v>
      </c>
      <c r="AS41" s="7">
        <f>100 + SUMIFS(NhatKy_ViPham!J:J, NhatKy_ViPham!E:E, "10_Trung", NhatKy_ViPham!F:F, B41, NhatKy_ViPham!C:C, "T28") - SUMIFS(NhatKy_ViPham!K:K, NhatKy_ViPham!E:E, "10_Trung", NhatKy_ViPham!F:F, B41, NhatKy_ViPham!C:C, "T28")</f>
        <v>100</v>
      </c>
      <c r="AT41" s="7">
        <f>100 + SUMIFS(NhatKy_ViPham!J:J, NhatKy_ViPham!E:E, "10_Trung", NhatKy_ViPham!F:F, B41, NhatKy_ViPham!C:C, "T29") - SUMIFS(NhatKy_ViPham!K:K, NhatKy_ViPham!E:E, "10_Trung", NhatKy_ViPham!F:F, B41, NhatKy_ViPham!C:C, "T29")</f>
        <v>100</v>
      </c>
      <c r="AU41" s="7">
        <f>100 + SUMIFS(NhatKy_ViPham!J:J, NhatKy_ViPham!E:E, "10_Trung", NhatKy_ViPham!F:F, B41, NhatKy_ViPham!C:C, "T30") - SUMIFS(NhatKy_ViPham!K:K, NhatKy_ViPham!E:E, "10_Trung", NhatKy_ViPham!F:F, B41, NhatKy_ViPham!C:C, "T30")</f>
        <v>100</v>
      </c>
      <c r="AV41" s="7">
        <f>100 + SUMIFS(NhatKy_ViPham!J:J, NhatKy_ViPham!E:E, "10_Trung", NhatKy_ViPham!F:F, B41, NhatKy_ViPham!C:C, "T31") - SUMIFS(NhatKy_ViPham!K:K, NhatKy_ViPham!E:E, "10_Trung", NhatKy_ViPham!F:F, B41, NhatKy_ViPham!C:C, "T31")</f>
        <v>100</v>
      </c>
      <c r="AW41" s="7">
        <f>100 + SUMIFS(NhatKy_ViPham!J:J, NhatKy_ViPham!E:E, "10_Trung", NhatKy_ViPham!F:F, B41, NhatKy_ViPham!C:C, "T32") - SUMIFS(NhatKy_ViPham!K:K, NhatKy_ViPham!E:E, "10_Trung", NhatKy_ViPham!F:F, B41, NhatKy_ViPham!C:C, "T32")</f>
        <v>100</v>
      </c>
      <c r="AX41" s="7">
        <f>100 + SUMIFS(NhatKy_ViPham!J:J, NhatKy_ViPham!E:E, "10_Trung", NhatKy_ViPham!F:F, B41, NhatKy_ViPham!C:C, "T33") - SUMIFS(NhatKy_ViPham!K:K, NhatKy_ViPham!E:E, "10_Trung", NhatKy_ViPham!F:F, B41, NhatKy_ViPham!C:C, "T33")</f>
        <v>100</v>
      </c>
      <c r="AY41" s="7">
        <f>100 + SUMIFS(NhatKy_ViPham!J:J, NhatKy_ViPham!E:E, "10_Trung", NhatKy_ViPham!F:F, B41, NhatKy_ViPham!C:C, "T34") - SUMIFS(NhatKy_ViPham!K:K, NhatKy_ViPham!E:E, "10_Trung", NhatKy_ViPham!F:F, B41, NhatKy_ViPham!C:C, "T34")</f>
        <v>100</v>
      </c>
      <c r="AZ41" s="7">
        <f>100 + SUMIFS(NhatKy_ViPham!J:J, NhatKy_ViPham!E:E, "10_Trung", NhatKy_ViPham!F:F, B41, NhatKy_ViPham!C:C, "T35") - SUMIFS(NhatKy_ViPham!K:K, NhatKy_ViPham!E:E, "10_Trung", NhatKy_ViPham!F:F, B41, NhatKy_ViPham!C:C, "T35")</f>
        <v>100</v>
      </c>
      <c r="BA41" s="12">
        <f t="shared" si="0"/>
        <v>100</v>
      </c>
      <c r="BB41" s="11" t="s">
        <v>430</v>
      </c>
      <c r="BC41" s="14" t="str">
        <f t="shared" si="1"/>
        <v>Tốt</v>
      </c>
      <c r="BD41" s="10" t="str">
        <f t="shared" si="2"/>
        <v>🟢 BÌNH THƯỜNG</v>
      </c>
    </row>
    <row r="42" spans="1:56" x14ac:dyDescent="0.25">
      <c r="A42" s="5">
        <v>34</v>
      </c>
      <c r="B42" s="15" t="s">
        <v>1292</v>
      </c>
      <c r="C42" s="5" t="s">
        <v>859</v>
      </c>
      <c r="D42" s="5" t="s">
        <v>429</v>
      </c>
      <c r="E42" s="11" t="s">
        <v>430</v>
      </c>
      <c r="F42" s="6">
        <f>SUMIFS(NhatKy_ViPham!K:K, NhatKy_ViPham!E:E, "10_Trung", NhatKy_ViPham!F:F, B42, NhatKy_ViPham!H:H, "L01")</f>
        <v>0</v>
      </c>
      <c r="G42" s="6">
        <f>SUMIFS(NhatKy_ViPham!K:K, NhatKy_ViPham!E:E, "10_Trung", NhatKy_ViPham!F:F, B42, NhatKy_ViPham!H:H, "L02")</f>
        <v>0</v>
      </c>
      <c r="H42" s="6">
        <f>SUMIFS(NhatKy_ViPham!K:K, NhatKy_ViPham!E:E, "10_Trung", NhatKy_ViPham!F:F, B42, NhatKy_ViPham!H:H, "L03")</f>
        <v>0</v>
      </c>
      <c r="I42" s="6">
        <f>SUMIFS(NhatKy_ViPham!K:K, NhatKy_ViPham!E:E, "10_Trung", NhatKy_ViPham!F:F, B42, NhatKy_ViPham!H:H, "L04")</f>
        <v>0</v>
      </c>
      <c r="J42" s="6">
        <f>SUMIFS(NhatKy_ViPham!K:K, NhatKy_ViPham!E:E, "10_Trung", NhatKy_ViPham!F:F, B42, NhatKy_ViPham!H:H, "L05")</f>
        <v>0</v>
      </c>
      <c r="K42" s="6">
        <f>SUMIFS(NhatKy_ViPham!K:K, NhatKy_ViPham!E:E, "10_Trung", NhatKy_ViPham!F:F, B42, NhatKy_ViPham!H:H, "L06")</f>
        <v>0</v>
      </c>
      <c r="L42" s="6">
        <f>SUMIFS(NhatKy_ViPham!K:K, NhatKy_ViPham!E:E, "10_Trung", NhatKy_ViPham!F:F, B42, NhatKy_ViPham!H:H, "L07")</f>
        <v>0</v>
      </c>
      <c r="M42" s="6">
        <f>SUMIFS(NhatKy_ViPham!K:K, NhatKy_ViPham!E:E, "10_Trung", NhatKy_ViPham!F:F, B42, NhatKy_ViPham!H:H, "L08")</f>
        <v>0</v>
      </c>
      <c r="N42" s="6">
        <f>SUMIFS(NhatKy_ViPham!K:K, NhatKy_ViPham!E:E, "10_Trung", NhatKy_ViPham!F:F, B42, NhatKy_ViPham!H:H, "L09")</f>
        <v>0</v>
      </c>
      <c r="O42" s="6">
        <f>SUMIFS(NhatKy_ViPham!K:K, NhatKy_ViPham!E:E, "10_Trung", NhatKy_ViPham!F:F, B42, NhatKy_ViPham!H:H, "L10")</f>
        <v>0</v>
      </c>
      <c r="P42" s="12">
        <f>SUMIFS(NhatKy_ViPham!J:J, NhatKy_ViPham!E:E, "10_Trung", NhatKy_ViPham!F:F, B42)</f>
        <v>0</v>
      </c>
      <c r="Q42" s="13">
        <f>SUMIFS(NhatKy_ViPham!K:K, NhatKy_ViPham!E:E, "10_Trung", NhatKy_ViPham!F:F, B42)</f>
        <v>0</v>
      </c>
      <c r="R42" s="6">
        <f>100 + SUMIFS(NhatKy_ViPham!J:J, NhatKy_ViPham!E:E, "10_Trung", NhatKy_ViPham!F:F, B42, NhatKy_ViPham!C:C, "T1") - SUMIFS(NhatKy_ViPham!K:K, NhatKy_ViPham!E:E, "10_Trung", NhatKy_ViPham!F:F, B42, NhatKy_ViPham!C:C, "T1")</f>
        <v>100</v>
      </c>
      <c r="S42" s="6">
        <f>100 + SUMIFS(NhatKy_ViPham!J:J, NhatKy_ViPham!E:E, "10_Trung", NhatKy_ViPham!F:F, B42, NhatKy_ViPham!C:C, "T2") - SUMIFS(NhatKy_ViPham!K:K, NhatKy_ViPham!E:E, "10_Trung", NhatKy_ViPham!F:F, B42, NhatKy_ViPham!C:C, "T2")</f>
        <v>100</v>
      </c>
      <c r="T42" s="6">
        <f>100 + SUMIFS(NhatKy_ViPham!J:J, NhatKy_ViPham!E:E, "10_Trung", NhatKy_ViPham!F:F, B42, NhatKy_ViPham!C:C, "T3") - SUMIFS(NhatKy_ViPham!K:K, NhatKy_ViPham!E:E, "10_Trung", NhatKy_ViPham!F:F, B42, NhatKy_ViPham!C:C, "T3")</f>
        <v>100</v>
      </c>
      <c r="U42" s="6">
        <f>100 + SUMIFS(NhatKy_ViPham!J:J, NhatKy_ViPham!E:E, "10_Trung", NhatKy_ViPham!F:F, B42, NhatKy_ViPham!C:C, "T4") - SUMIFS(NhatKy_ViPham!K:K, NhatKy_ViPham!E:E, "10_Trung", NhatKy_ViPham!F:F, B42, NhatKy_ViPham!C:C, "T4")</f>
        <v>100</v>
      </c>
      <c r="V42" s="6">
        <f>100 + SUMIFS(NhatKy_ViPham!J:J, NhatKy_ViPham!E:E, "10_Trung", NhatKy_ViPham!F:F, B42, NhatKy_ViPham!C:C, "T5") - SUMIFS(NhatKy_ViPham!K:K, NhatKy_ViPham!E:E, "10_Trung", NhatKy_ViPham!F:F, B42, NhatKy_ViPham!C:C, "T5")</f>
        <v>100</v>
      </c>
      <c r="W42" s="6">
        <f>100 + SUMIFS(NhatKy_ViPham!J:J, NhatKy_ViPham!E:E, "10_Trung", NhatKy_ViPham!F:F, B42, NhatKy_ViPham!C:C, "T6") - SUMIFS(NhatKy_ViPham!K:K, NhatKy_ViPham!E:E, "10_Trung", NhatKy_ViPham!F:F, B42, NhatKy_ViPham!C:C, "T6")</f>
        <v>100</v>
      </c>
      <c r="X42" s="6">
        <f>100 + SUMIFS(NhatKy_ViPham!J:J, NhatKy_ViPham!E:E, "10_Trung", NhatKy_ViPham!F:F, B42, NhatKy_ViPham!C:C, "T7") - SUMIFS(NhatKy_ViPham!K:K, NhatKy_ViPham!E:E, "10_Trung", NhatKy_ViPham!F:F, B42, NhatKy_ViPham!C:C, "T7")</f>
        <v>100</v>
      </c>
      <c r="Y42" s="6">
        <f>100 + SUMIFS(NhatKy_ViPham!J:J, NhatKy_ViPham!E:E, "10_Trung", NhatKy_ViPham!F:F, B42, NhatKy_ViPham!C:C, "T8") - SUMIFS(NhatKy_ViPham!K:K, NhatKy_ViPham!E:E, "10_Trung", NhatKy_ViPham!F:F, B42, NhatKy_ViPham!C:C, "T8")</f>
        <v>100</v>
      </c>
      <c r="Z42" s="6">
        <f>100 + SUMIFS(NhatKy_ViPham!J:J, NhatKy_ViPham!E:E, "10_Trung", NhatKy_ViPham!F:F, B42, NhatKy_ViPham!C:C, "T9") - SUMIFS(NhatKy_ViPham!K:K, NhatKy_ViPham!E:E, "10_Trung", NhatKy_ViPham!F:F, B42, NhatKy_ViPham!C:C, "T9")</f>
        <v>100</v>
      </c>
      <c r="AA42" s="6">
        <f>100 + SUMIFS(NhatKy_ViPham!J:J, NhatKy_ViPham!E:E, "10_Trung", NhatKy_ViPham!F:F, B42, NhatKy_ViPham!C:C, "T10") - SUMIFS(NhatKy_ViPham!K:K, NhatKy_ViPham!E:E, "10_Trung", NhatKy_ViPham!F:F, B42, NhatKy_ViPham!C:C, "T10")</f>
        <v>100</v>
      </c>
      <c r="AB42" s="6">
        <f>100 + SUMIFS(NhatKy_ViPham!J:J, NhatKy_ViPham!E:E, "10_Trung", NhatKy_ViPham!F:F, B42, NhatKy_ViPham!C:C, "T11") - SUMIFS(NhatKy_ViPham!K:K, NhatKy_ViPham!E:E, "10_Trung", NhatKy_ViPham!F:F, B42, NhatKy_ViPham!C:C, "T11")</f>
        <v>100</v>
      </c>
      <c r="AC42" s="6">
        <f>100 + SUMIFS(NhatKy_ViPham!J:J, NhatKy_ViPham!E:E, "10_Trung", NhatKy_ViPham!F:F, B42, NhatKy_ViPham!C:C, "T12") - SUMIFS(NhatKy_ViPham!K:K, NhatKy_ViPham!E:E, "10_Trung", NhatKy_ViPham!F:F, B42, NhatKy_ViPham!C:C, "T12")</f>
        <v>100</v>
      </c>
      <c r="AD42" s="6">
        <f>100 + SUMIFS(NhatKy_ViPham!J:J, NhatKy_ViPham!E:E, "10_Trung", NhatKy_ViPham!F:F, B42, NhatKy_ViPham!C:C, "T13") - SUMIFS(NhatKy_ViPham!K:K, NhatKy_ViPham!E:E, "10_Trung", NhatKy_ViPham!F:F, B42, NhatKy_ViPham!C:C, "T13")</f>
        <v>100</v>
      </c>
      <c r="AE42" s="6">
        <f>100 + SUMIFS(NhatKy_ViPham!J:J, NhatKy_ViPham!E:E, "10_Trung", NhatKy_ViPham!F:F, B42, NhatKy_ViPham!C:C, "T14") - SUMIFS(NhatKy_ViPham!K:K, NhatKy_ViPham!E:E, "10_Trung", NhatKy_ViPham!F:F, B42, NhatKy_ViPham!C:C, "T14")</f>
        <v>100</v>
      </c>
      <c r="AF42" s="6">
        <f>100 + SUMIFS(NhatKy_ViPham!J:J, NhatKy_ViPham!E:E, "10_Trung", NhatKy_ViPham!F:F, B42, NhatKy_ViPham!C:C, "T15") - SUMIFS(NhatKy_ViPham!K:K, NhatKy_ViPham!E:E, "10_Trung", NhatKy_ViPham!F:F, B42, NhatKy_ViPham!C:C, "T15")</f>
        <v>100</v>
      </c>
      <c r="AG42" s="6">
        <f>100 + SUMIFS(NhatKy_ViPham!J:J, NhatKy_ViPham!E:E, "10_Trung", NhatKy_ViPham!F:F, B42, NhatKy_ViPham!C:C, "T16") - SUMIFS(NhatKy_ViPham!K:K, NhatKy_ViPham!E:E, "10_Trung", NhatKy_ViPham!F:F, B42, NhatKy_ViPham!C:C, "T16")</f>
        <v>100</v>
      </c>
      <c r="AH42" s="6">
        <f>100 + SUMIFS(NhatKy_ViPham!J:J, NhatKy_ViPham!E:E, "10_Trung", NhatKy_ViPham!F:F, B42, NhatKy_ViPham!C:C, "T17") - SUMIFS(NhatKy_ViPham!K:K, NhatKy_ViPham!E:E, "10_Trung", NhatKy_ViPham!F:F, B42, NhatKy_ViPham!C:C, "T17")</f>
        <v>100</v>
      </c>
      <c r="AI42" s="6">
        <f>100 + SUMIFS(NhatKy_ViPham!J:J, NhatKy_ViPham!E:E, "10_Trung", NhatKy_ViPham!F:F, B42, NhatKy_ViPham!C:C, "T18") - SUMIFS(NhatKy_ViPham!K:K, NhatKy_ViPham!E:E, "10_Trung", NhatKy_ViPham!F:F, B42, NhatKy_ViPham!C:C, "T18")</f>
        <v>100</v>
      </c>
      <c r="AJ42" s="6">
        <f>100 + SUMIFS(NhatKy_ViPham!J:J, NhatKy_ViPham!E:E, "10_Trung", NhatKy_ViPham!F:F, B42, NhatKy_ViPham!C:C, "T19") - SUMIFS(NhatKy_ViPham!K:K, NhatKy_ViPham!E:E, "10_Trung", NhatKy_ViPham!F:F, B42, NhatKy_ViPham!C:C, "T19")</f>
        <v>100</v>
      </c>
      <c r="AK42" s="6">
        <f>100 + SUMIFS(NhatKy_ViPham!J:J, NhatKy_ViPham!E:E, "10_Trung", NhatKy_ViPham!F:F, B42, NhatKy_ViPham!C:C, "T20") - SUMIFS(NhatKy_ViPham!K:K, NhatKy_ViPham!E:E, "10_Trung", NhatKy_ViPham!F:F, B42, NhatKy_ViPham!C:C, "T20")</f>
        <v>100</v>
      </c>
      <c r="AL42" s="6">
        <f>100 + SUMIFS(NhatKy_ViPham!J:J, NhatKy_ViPham!E:E, "10_Trung", NhatKy_ViPham!F:F, B42, NhatKy_ViPham!C:C, "T21") - SUMIFS(NhatKy_ViPham!K:K, NhatKy_ViPham!E:E, "10_Trung", NhatKy_ViPham!F:F, B42, NhatKy_ViPham!C:C, "T21")</f>
        <v>100</v>
      </c>
      <c r="AM42" s="6">
        <f>100 + SUMIFS(NhatKy_ViPham!J:J, NhatKy_ViPham!E:E, "10_Trung", NhatKy_ViPham!F:F, B42, NhatKy_ViPham!C:C, "T22") - SUMIFS(NhatKy_ViPham!K:K, NhatKy_ViPham!E:E, "10_Trung", NhatKy_ViPham!F:F, B42, NhatKy_ViPham!C:C, "T22")</f>
        <v>100</v>
      </c>
      <c r="AN42" s="6">
        <f>100 + SUMIFS(NhatKy_ViPham!J:J, NhatKy_ViPham!E:E, "10_Trung", NhatKy_ViPham!F:F, B42, NhatKy_ViPham!C:C, "T23") - SUMIFS(NhatKy_ViPham!K:K, NhatKy_ViPham!E:E, "10_Trung", NhatKy_ViPham!F:F, B42, NhatKy_ViPham!C:C, "T23")</f>
        <v>100</v>
      </c>
      <c r="AO42" s="6">
        <f>100 + SUMIFS(NhatKy_ViPham!J:J, NhatKy_ViPham!E:E, "10_Trung", NhatKy_ViPham!F:F, B42, NhatKy_ViPham!C:C, "T24") - SUMIFS(NhatKy_ViPham!K:K, NhatKy_ViPham!E:E, "10_Trung", NhatKy_ViPham!F:F, B42, NhatKy_ViPham!C:C, "T24")</f>
        <v>100</v>
      </c>
      <c r="AP42" s="6">
        <f>100 + SUMIFS(NhatKy_ViPham!J:J, NhatKy_ViPham!E:E, "10_Trung", NhatKy_ViPham!F:F, B42, NhatKy_ViPham!C:C, "T25") - SUMIFS(NhatKy_ViPham!K:K, NhatKy_ViPham!E:E, "10_Trung", NhatKy_ViPham!F:F, B42, NhatKy_ViPham!C:C, "T25")</f>
        <v>100</v>
      </c>
      <c r="AQ42" s="6">
        <f>100 + SUMIFS(NhatKy_ViPham!J:J, NhatKy_ViPham!E:E, "10_Trung", NhatKy_ViPham!F:F, B42, NhatKy_ViPham!C:C, "T26") - SUMIFS(NhatKy_ViPham!K:K, NhatKy_ViPham!E:E, "10_Trung", NhatKy_ViPham!F:F, B42, NhatKy_ViPham!C:C, "T26")</f>
        <v>100</v>
      </c>
      <c r="AR42" s="6">
        <f>100 + SUMIFS(NhatKy_ViPham!J:J, NhatKy_ViPham!E:E, "10_Trung", NhatKy_ViPham!F:F, B42, NhatKy_ViPham!C:C, "T27") - SUMIFS(NhatKy_ViPham!K:K, NhatKy_ViPham!E:E, "10_Trung", NhatKy_ViPham!F:F, B42, NhatKy_ViPham!C:C, "T27")</f>
        <v>100</v>
      </c>
      <c r="AS42" s="6">
        <f>100 + SUMIFS(NhatKy_ViPham!J:J, NhatKy_ViPham!E:E, "10_Trung", NhatKy_ViPham!F:F, B42, NhatKy_ViPham!C:C, "T28") - SUMIFS(NhatKy_ViPham!K:K, NhatKy_ViPham!E:E, "10_Trung", NhatKy_ViPham!F:F, B42, NhatKy_ViPham!C:C, "T28")</f>
        <v>100</v>
      </c>
      <c r="AT42" s="6">
        <f>100 + SUMIFS(NhatKy_ViPham!J:J, NhatKy_ViPham!E:E, "10_Trung", NhatKy_ViPham!F:F, B42, NhatKy_ViPham!C:C, "T29") - SUMIFS(NhatKy_ViPham!K:K, NhatKy_ViPham!E:E, "10_Trung", NhatKy_ViPham!F:F, B42, NhatKy_ViPham!C:C, "T29")</f>
        <v>100</v>
      </c>
      <c r="AU42" s="6">
        <f>100 + SUMIFS(NhatKy_ViPham!J:J, NhatKy_ViPham!E:E, "10_Trung", NhatKy_ViPham!F:F, B42, NhatKy_ViPham!C:C, "T30") - SUMIFS(NhatKy_ViPham!K:K, NhatKy_ViPham!E:E, "10_Trung", NhatKy_ViPham!F:F, B42, NhatKy_ViPham!C:C, "T30")</f>
        <v>100</v>
      </c>
      <c r="AV42" s="6">
        <f>100 + SUMIFS(NhatKy_ViPham!J:J, NhatKy_ViPham!E:E, "10_Trung", NhatKy_ViPham!F:F, B42, NhatKy_ViPham!C:C, "T31") - SUMIFS(NhatKy_ViPham!K:K, NhatKy_ViPham!E:E, "10_Trung", NhatKy_ViPham!F:F, B42, NhatKy_ViPham!C:C, "T31")</f>
        <v>100</v>
      </c>
      <c r="AW42" s="6">
        <f>100 + SUMIFS(NhatKy_ViPham!J:J, NhatKy_ViPham!E:E, "10_Trung", NhatKy_ViPham!F:F, B42, NhatKy_ViPham!C:C, "T32") - SUMIFS(NhatKy_ViPham!K:K, NhatKy_ViPham!E:E, "10_Trung", NhatKy_ViPham!F:F, B42, NhatKy_ViPham!C:C, "T32")</f>
        <v>100</v>
      </c>
      <c r="AX42" s="6">
        <f>100 + SUMIFS(NhatKy_ViPham!J:J, NhatKy_ViPham!E:E, "10_Trung", NhatKy_ViPham!F:F, B42, NhatKy_ViPham!C:C, "T33") - SUMIFS(NhatKy_ViPham!K:K, NhatKy_ViPham!E:E, "10_Trung", NhatKy_ViPham!F:F, B42, NhatKy_ViPham!C:C, "T33")</f>
        <v>100</v>
      </c>
      <c r="AY42" s="6">
        <f>100 + SUMIFS(NhatKy_ViPham!J:J, NhatKy_ViPham!E:E, "10_Trung", NhatKy_ViPham!F:F, B42, NhatKy_ViPham!C:C, "T34") - SUMIFS(NhatKy_ViPham!K:K, NhatKy_ViPham!E:E, "10_Trung", NhatKy_ViPham!F:F, B42, NhatKy_ViPham!C:C, "T34")</f>
        <v>100</v>
      </c>
      <c r="AZ42" s="6">
        <f>100 + SUMIFS(NhatKy_ViPham!J:J, NhatKy_ViPham!E:E, "10_Trung", NhatKy_ViPham!F:F, B42, NhatKy_ViPham!C:C, "T35") - SUMIFS(NhatKy_ViPham!K:K, NhatKy_ViPham!E:E, "10_Trung", NhatKy_ViPham!F:F, B42, NhatKy_ViPham!C:C, "T35")</f>
        <v>100</v>
      </c>
      <c r="BA42" s="12">
        <f t="shared" si="0"/>
        <v>100</v>
      </c>
      <c r="BB42" s="11" t="s">
        <v>430</v>
      </c>
      <c r="BC42" s="16" t="str">
        <f t="shared" si="1"/>
        <v>Tốt</v>
      </c>
      <c r="BD42" s="15" t="str">
        <f t="shared" si="2"/>
        <v>🟢 BÌNH THƯỜNG</v>
      </c>
    </row>
    <row r="43" spans="1:56" x14ac:dyDescent="0.25">
      <c r="A43" s="4">
        <v>35</v>
      </c>
      <c r="B43" s="10" t="s">
        <v>1293</v>
      </c>
      <c r="C43" s="4" t="s">
        <v>459</v>
      </c>
      <c r="D43" s="4" t="s">
        <v>429</v>
      </c>
      <c r="E43" s="11" t="s">
        <v>430</v>
      </c>
      <c r="F43" s="7">
        <f>SUMIFS(NhatKy_ViPham!K:K, NhatKy_ViPham!E:E, "10_Trung", NhatKy_ViPham!F:F, B43, NhatKy_ViPham!H:H, "L01")</f>
        <v>0</v>
      </c>
      <c r="G43" s="7">
        <f>SUMIFS(NhatKy_ViPham!K:K, NhatKy_ViPham!E:E, "10_Trung", NhatKy_ViPham!F:F, B43, NhatKy_ViPham!H:H, "L02")</f>
        <v>0</v>
      </c>
      <c r="H43" s="7">
        <f>SUMIFS(NhatKy_ViPham!K:K, NhatKy_ViPham!E:E, "10_Trung", NhatKy_ViPham!F:F, B43, NhatKy_ViPham!H:H, "L03")</f>
        <v>0</v>
      </c>
      <c r="I43" s="7">
        <f>SUMIFS(NhatKy_ViPham!K:K, NhatKy_ViPham!E:E, "10_Trung", NhatKy_ViPham!F:F, B43, NhatKy_ViPham!H:H, "L04")</f>
        <v>0</v>
      </c>
      <c r="J43" s="7">
        <f>SUMIFS(NhatKy_ViPham!K:K, NhatKy_ViPham!E:E, "10_Trung", NhatKy_ViPham!F:F, B43, NhatKy_ViPham!H:H, "L05")</f>
        <v>0</v>
      </c>
      <c r="K43" s="7">
        <f>SUMIFS(NhatKy_ViPham!K:K, NhatKy_ViPham!E:E, "10_Trung", NhatKy_ViPham!F:F, B43, NhatKy_ViPham!H:H, "L06")</f>
        <v>0</v>
      </c>
      <c r="L43" s="7">
        <f>SUMIFS(NhatKy_ViPham!K:K, NhatKy_ViPham!E:E, "10_Trung", NhatKy_ViPham!F:F, B43, NhatKy_ViPham!H:H, "L07")</f>
        <v>0</v>
      </c>
      <c r="M43" s="7">
        <f>SUMIFS(NhatKy_ViPham!K:K, NhatKy_ViPham!E:E, "10_Trung", NhatKy_ViPham!F:F, B43, NhatKy_ViPham!H:H, "L08")</f>
        <v>0</v>
      </c>
      <c r="N43" s="7">
        <f>SUMIFS(NhatKy_ViPham!K:K, NhatKy_ViPham!E:E, "10_Trung", NhatKy_ViPham!F:F, B43, NhatKy_ViPham!H:H, "L09")</f>
        <v>0</v>
      </c>
      <c r="O43" s="7">
        <f>SUMIFS(NhatKy_ViPham!K:K, NhatKy_ViPham!E:E, "10_Trung", NhatKy_ViPham!F:F, B43, NhatKy_ViPham!H:H, "L10")</f>
        <v>0</v>
      </c>
      <c r="P43" s="12">
        <f>SUMIFS(NhatKy_ViPham!J:J, NhatKy_ViPham!E:E, "10_Trung", NhatKy_ViPham!F:F, B43)</f>
        <v>0</v>
      </c>
      <c r="Q43" s="13">
        <f>SUMIFS(NhatKy_ViPham!K:K, NhatKy_ViPham!E:E, "10_Trung", NhatKy_ViPham!F:F, B43)</f>
        <v>0</v>
      </c>
      <c r="R43" s="7">
        <f>100 + SUMIFS(NhatKy_ViPham!J:J, NhatKy_ViPham!E:E, "10_Trung", NhatKy_ViPham!F:F, B43, NhatKy_ViPham!C:C, "T1") - SUMIFS(NhatKy_ViPham!K:K, NhatKy_ViPham!E:E, "10_Trung", NhatKy_ViPham!F:F, B43, NhatKy_ViPham!C:C, "T1")</f>
        <v>100</v>
      </c>
      <c r="S43" s="7">
        <f>100 + SUMIFS(NhatKy_ViPham!J:J, NhatKy_ViPham!E:E, "10_Trung", NhatKy_ViPham!F:F, B43, NhatKy_ViPham!C:C, "T2") - SUMIFS(NhatKy_ViPham!K:K, NhatKy_ViPham!E:E, "10_Trung", NhatKy_ViPham!F:F, B43, NhatKy_ViPham!C:C, "T2")</f>
        <v>100</v>
      </c>
      <c r="T43" s="7">
        <f>100 + SUMIFS(NhatKy_ViPham!J:J, NhatKy_ViPham!E:E, "10_Trung", NhatKy_ViPham!F:F, B43, NhatKy_ViPham!C:C, "T3") - SUMIFS(NhatKy_ViPham!K:K, NhatKy_ViPham!E:E, "10_Trung", NhatKy_ViPham!F:F, B43, NhatKy_ViPham!C:C, "T3")</f>
        <v>100</v>
      </c>
      <c r="U43" s="7">
        <f>100 + SUMIFS(NhatKy_ViPham!J:J, NhatKy_ViPham!E:E, "10_Trung", NhatKy_ViPham!F:F, B43, NhatKy_ViPham!C:C, "T4") - SUMIFS(NhatKy_ViPham!K:K, NhatKy_ViPham!E:E, "10_Trung", NhatKy_ViPham!F:F, B43, NhatKy_ViPham!C:C, "T4")</f>
        <v>100</v>
      </c>
      <c r="V43" s="7">
        <f>100 + SUMIFS(NhatKy_ViPham!J:J, NhatKy_ViPham!E:E, "10_Trung", NhatKy_ViPham!F:F, B43, NhatKy_ViPham!C:C, "T5") - SUMIFS(NhatKy_ViPham!K:K, NhatKy_ViPham!E:E, "10_Trung", NhatKy_ViPham!F:F, B43, NhatKy_ViPham!C:C, "T5")</f>
        <v>100</v>
      </c>
      <c r="W43" s="7">
        <f>100 + SUMIFS(NhatKy_ViPham!J:J, NhatKy_ViPham!E:E, "10_Trung", NhatKy_ViPham!F:F, B43, NhatKy_ViPham!C:C, "T6") - SUMIFS(NhatKy_ViPham!K:K, NhatKy_ViPham!E:E, "10_Trung", NhatKy_ViPham!F:F, B43, NhatKy_ViPham!C:C, "T6")</f>
        <v>100</v>
      </c>
      <c r="X43" s="7">
        <f>100 + SUMIFS(NhatKy_ViPham!J:J, NhatKy_ViPham!E:E, "10_Trung", NhatKy_ViPham!F:F, B43, NhatKy_ViPham!C:C, "T7") - SUMIFS(NhatKy_ViPham!K:K, NhatKy_ViPham!E:E, "10_Trung", NhatKy_ViPham!F:F, B43, NhatKy_ViPham!C:C, "T7")</f>
        <v>100</v>
      </c>
      <c r="Y43" s="7">
        <f>100 + SUMIFS(NhatKy_ViPham!J:J, NhatKy_ViPham!E:E, "10_Trung", NhatKy_ViPham!F:F, B43, NhatKy_ViPham!C:C, "T8") - SUMIFS(NhatKy_ViPham!K:K, NhatKy_ViPham!E:E, "10_Trung", NhatKy_ViPham!F:F, B43, NhatKy_ViPham!C:C, "T8")</f>
        <v>100</v>
      </c>
      <c r="Z43" s="7">
        <f>100 + SUMIFS(NhatKy_ViPham!J:J, NhatKy_ViPham!E:E, "10_Trung", NhatKy_ViPham!F:F, B43, NhatKy_ViPham!C:C, "T9") - SUMIFS(NhatKy_ViPham!K:K, NhatKy_ViPham!E:E, "10_Trung", NhatKy_ViPham!F:F, B43, NhatKy_ViPham!C:C, "T9")</f>
        <v>100</v>
      </c>
      <c r="AA43" s="7">
        <f>100 + SUMIFS(NhatKy_ViPham!J:J, NhatKy_ViPham!E:E, "10_Trung", NhatKy_ViPham!F:F, B43, NhatKy_ViPham!C:C, "T10") - SUMIFS(NhatKy_ViPham!K:K, NhatKy_ViPham!E:E, "10_Trung", NhatKy_ViPham!F:F, B43, NhatKy_ViPham!C:C, "T10")</f>
        <v>100</v>
      </c>
      <c r="AB43" s="7">
        <f>100 + SUMIFS(NhatKy_ViPham!J:J, NhatKy_ViPham!E:E, "10_Trung", NhatKy_ViPham!F:F, B43, NhatKy_ViPham!C:C, "T11") - SUMIFS(NhatKy_ViPham!K:K, NhatKy_ViPham!E:E, "10_Trung", NhatKy_ViPham!F:F, B43, NhatKy_ViPham!C:C, "T11")</f>
        <v>100</v>
      </c>
      <c r="AC43" s="7">
        <f>100 + SUMIFS(NhatKy_ViPham!J:J, NhatKy_ViPham!E:E, "10_Trung", NhatKy_ViPham!F:F, B43, NhatKy_ViPham!C:C, "T12") - SUMIFS(NhatKy_ViPham!K:K, NhatKy_ViPham!E:E, "10_Trung", NhatKy_ViPham!F:F, B43, NhatKy_ViPham!C:C, "T12")</f>
        <v>100</v>
      </c>
      <c r="AD43" s="7">
        <f>100 + SUMIFS(NhatKy_ViPham!J:J, NhatKy_ViPham!E:E, "10_Trung", NhatKy_ViPham!F:F, B43, NhatKy_ViPham!C:C, "T13") - SUMIFS(NhatKy_ViPham!K:K, NhatKy_ViPham!E:E, "10_Trung", NhatKy_ViPham!F:F, B43, NhatKy_ViPham!C:C, "T13")</f>
        <v>100</v>
      </c>
      <c r="AE43" s="7">
        <f>100 + SUMIFS(NhatKy_ViPham!J:J, NhatKy_ViPham!E:E, "10_Trung", NhatKy_ViPham!F:F, B43, NhatKy_ViPham!C:C, "T14") - SUMIFS(NhatKy_ViPham!K:K, NhatKy_ViPham!E:E, "10_Trung", NhatKy_ViPham!F:F, B43, NhatKy_ViPham!C:C, "T14")</f>
        <v>100</v>
      </c>
      <c r="AF43" s="7">
        <f>100 + SUMIFS(NhatKy_ViPham!J:J, NhatKy_ViPham!E:E, "10_Trung", NhatKy_ViPham!F:F, B43, NhatKy_ViPham!C:C, "T15") - SUMIFS(NhatKy_ViPham!K:K, NhatKy_ViPham!E:E, "10_Trung", NhatKy_ViPham!F:F, B43, NhatKy_ViPham!C:C, "T15")</f>
        <v>100</v>
      </c>
      <c r="AG43" s="7">
        <f>100 + SUMIFS(NhatKy_ViPham!J:J, NhatKy_ViPham!E:E, "10_Trung", NhatKy_ViPham!F:F, B43, NhatKy_ViPham!C:C, "T16") - SUMIFS(NhatKy_ViPham!K:K, NhatKy_ViPham!E:E, "10_Trung", NhatKy_ViPham!F:F, B43, NhatKy_ViPham!C:C, "T16")</f>
        <v>100</v>
      </c>
      <c r="AH43" s="7">
        <f>100 + SUMIFS(NhatKy_ViPham!J:J, NhatKy_ViPham!E:E, "10_Trung", NhatKy_ViPham!F:F, B43, NhatKy_ViPham!C:C, "T17") - SUMIFS(NhatKy_ViPham!K:K, NhatKy_ViPham!E:E, "10_Trung", NhatKy_ViPham!F:F, B43, NhatKy_ViPham!C:C, "T17")</f>
        <v>100</v>
      </c>
      <c r="AI43" s="7">
        <f>100 + SUMIFS(NhatKy_ViPham!J:J, NhatKy_ViPham!E:E, "10_Trung", NhatKy_ViPham!F:F, B43, NhatKy_ViPham!C:C, "T18") - SUMIFS(NhatKy_ViPham!K:K, NhatKy_ViPham!E:E, "10_Trung", NhatKy_ViPham!F:F, B43, NhatKy_ViPham!C:C, "T18")</f>
        <v>100</v>
      </c>
      <c r="AJ43" s="7">
        <f>100 + SUMIFS(NhatKy_ViPham!J:J, NhatKy_ViPham!E:E, "10_Trung", NhatKy_ViPham!F:F, B43, NhatKy_ViPham!C:C, "T19") - SUMIFS(NhatKy_ViPham!K:K, NhatKy_ViPham!E:E, "10_Trung", NhatKy_ViPham!F:F, B43, NhatKy_ViPham!C:C, "T19")</f>
        <v>100</v>
      </c>
      <c r="AK43" s="7">
        <f>100 + SUMIFS(NhatKy_ViPham!J:J, NhatKy_ViPham!E:E, "10_Trung", NhatKy_ViPham!F:F, B43, NhatKy_ViPham!C:C, "T20") - SUMIFS(NhatKy_ViPham!K:K, NhatKy_ViPham!E:E, "10_Trung", NhatKy_ViPham!F:F, B43, NhatKy_ViPham!C:C, "T20")</f>
        <v>100</v>
      </c>
      <c r="AL43" s="7">
        <f>100 + SUMIFS(NhatKy_ViPham!J:J, NhatKy_ViPham!E:E, "10_Trung", NhatKy_ViPham!F:F, B43, NhatKy_ViPham!C:C, "T21") - SUMIFS(NhatKy_ViPham!K:K, NhatKy_ViPham!E:E, "10_Trung", NhatKy_ViPham!F:F, B43, NhatKy_ViPham!C:C, "T21")</f>
        <v>100</v>
      </c>
      <c r="AM43" s="7">
        <f>100 + SUMIFS(NhatKy_ViPham!J:J, NhatKy_ViPham!E:E, "10_Trung", NhatKy_ViPham!F:F, B43, NhatKy_ViPham!C:C, "T22") - SUMIFS(NhatKy_ViPham!K:K, NhatKy_ViPham!E:E, "10_Trung", NhatKy_ViPham!F:F, B43, NhatKy_ViPham!C:C, "T22")</f>
        <v>100</v>
      </c>
      <c r="AN43" s="7">
        <f>100 + SUMIFS(NhatKy_ViPham!J:J, NhatKy_ViPham!E:E, "10_Trung", NhatKy_ViPham!F:F, B43, NhatKy_ViPham!C:C, "T23") - SUMIFS(NhatKy_ViPham!K:K, NhatKy_ViPham!E:E, "10_Trung", NhatKy_ViPham!F:F, B43, NhatKy_ViPham!C:C, "T23")</f>
        <v>100</v>
      </c>
      <c r="AO43" s="7">
        <f>100 + SUMIFS(NhatKy_ViPham!J:J, NhatKy_ViPham!E:E, "10_Trung", NhatKy_ViPham!F:F, B43, NhatKy_ViPham!C:C, "T24") - SUMIFS(NhatKy_ViPham!K:K, NhatKy_ViPham!E:E, "10_Trung", NhatKy_ViPham!F:F, B43, NhatKy_ViPham!C:C, "T24")</f>
        <v>100</v>
      </c>
      <c r="AP43" s="7">
        <f>100 + SUMIFS(NhatKy_ViPham!J:J, NhatKy_ViPham!E:E, "10_Trung", NhatKy_ViPham!F:F, B43, NhatKy_ViPham!C:C, "T25") - SUMIFS(NhatKy_ViPham!K:K, NhatKy_ViPham!E:E, "10_Trung", NhatKy_ViPham!F:F, B43, NhatKy_ViPham!C:C, "T25")</f>
        <v>100</v>
      </c>
      <c r="AQ43" s="7">
        <f>100 + SUMIFS(NhatKy_ViPham!J:J, NhatKy_ViPham!E:E, "10_Trung", NhatKy_ViPham!F:F, B43, NhatKy_ViPham!C:C, "T26") - SUMIFS(NhatKy_ViPham!K:K, NhatKy_ViPham!E:E, "10_Trung", NhatKy_ViPham!F:F, B43, NhatKy_ViPham!C:C, "T26")</f>
        <v>100</v>
      </c>
      <c r="AR43" s="7">
        <f>100 + SUMIFS(NhatKy_ViPham!J:J, NhatKy_ViPham!E:E, "10_Trung", NhatKy_ViPham!F:F, B43, NhatKy_ViPham!C:C, "T27") - SUMIFS(NhatKy_ViPham!K:K, NhatKy_ViPham!E:E, "10_Trung", NhatKy_ViPham!F:F, B43, NhatKy_ViPham!C:C, "T27")</f>
        <v>100</v>
      </c>
      <c r="AS43" s="7">
        <f>100 + SUMIFS(NhatKy_ViPham!J:J, NhatKy_ViPham!E:E, "10_Trung", NhatKy_ViPham!F:F, B43, NhatKy_ViPham!C:C, "T28") - SUMIFS(NhatKy_ViPham!K:K, NhatKy_ViPham!E:E, "10_Trung", NhatKy_ViPham!F:F, B43, NhatKy_ViPham!C:C, "T28")</f>
        <v>100</v>
      </c>
      <c r="AT43" s="7">
        <f>100 + SUMIFS(NhatKy_ViPham!J:J, NhatKy_ViPham!E:E, "10_Trung", NhatKy_ViPham!F:F, B43, NhatKy_ViPham!C:C, "T29") - SUMIFS(NhatKy_ViPham!K:K, NhatKy_ViPham!E:E, "10_Trung", NhatKy_ViPham!F:F, B43, NhatKy_ViPham!C:C, "T29")</f>
        <v>100</v>
      </c>
      <c r="AU43" s="7">
        <f>100 + SUMIFS(NhatKy_ViPham!J:J, NhatKy_ViPham!E:E, "10_Trung", NhatKy_ViPham!F:F, B43, NhatKy_ViPham!C:C, "T30") - SUMIFS(NhatKy_ViPham!K:K, NhatKy_ViPham!E:E, "10_Trung", NhatKy_ViPham!F:F, B43, NhatKy_ViPham!C:C, "T30")</f>
        <v>100</v>
      </c>
      <c r="AV43" s="7">
        <f>100 + SUMIFS(NhatKy_ViPham!J:J, NhatKy_ViPham!E:E, "10_Trung", NhatKy_ViPham!F:F, B43, NhatKy_ViPham!C:C, "T31") - SUMIFS(NhatKy_ViPham!K:K, NhatKy_ViPham!E:E, "10_Trung", NhatKy_ViPham!F:F, B43, NhatKy_ViPham!C:C, "T31")</f>
        <v>100</v>
      </c>
      <c r="AW43" s="7">
        <f>100 + SUMIFS(NhatKy_ViPham!J:J, NhatKy_ViPham!E:E, "10_Trung", NhatKy_ViPham!F:F, B43, NhatKy_ViPham!C:C, "T32") - SUMIFS(NhatKy_ViPham!K:K, NhatKy_ViPham!E:E, "10_Trung", NhatKy_ViPham!F:F, B43, NhatKy_ViPham!C:C, "T32")</f>
        <v>100</v>
      </c>
      <c r="AX43" s="7">
        <f>100 + SUMIFS(NhatKy_ViPham!J:J, NhatKy_ViPham!E:E, "10_Trung", NhatKy_ViPham!F:F, B43, NhatKy_ViPham!C:C, "T33") - SUMIFS(NhatKy_ViPham!K:K, NhatKy_ViPham!E:E, "10_Trung", NhatKy_ViPham!F:F, B43, NhatKy_ViPham!C:C, "T33")</f>
        <v>100</v>
      </c>
      <c r="AY43" s="7">
        <f>100 + SUMIFS(NhatKy_ViPham!J:J, NhatKy_ViPham!E:E, "10_Trung", NhatKy_ViPham!F:F, B43, NhatKy_ViPham!C:C, "T34") - SUMIFS(NhatKy_ViPham!K:K, NhatKy_ViPham!E:E, "10_Trung", NhatKy_ViPham!F:F, B43, NhatKy_ViPham!C:C, "T34")</f>
        <v>100</v>
      </c>
      <c r="AZ43" s="7">
        <f>100 + SUMIFS(NhatKy_ViPham!J:J, NhatKy_ViPham!E:E, "10_Trung", NhatKy_ViPham!F:F, B43, NhatKy_ViPham!C:C, "T35") - SUMIFS(NhatKy_ViPham!K:K, NhatKy_ViPham!E:E, "10_Trung", NhatKy_ViPham!F:F, B43, NhatKy_ViPham!C:C, "T35")</f>
        <v>100</v>
      </c>
      <c r="BA43" s="12">
        <f t="shared" si="0"/>
        <v>100</v>
      </c>
      <c r="BB43" s="11" t="s">
        <v>430</v>
      </c>
      <c r="BC43" s="14" t="str">
        <f t="shared" si="1"/>
        <v>Tốt</v>
      </c>
      <c r="BD43" s="10" t="str">
        <f t="shared" si="2"/>
        <v>🟢 BÌNH THƯỜNG</v>
      </c>
    </row>
  </sheetData>
  <mergeCells count="42">
    <mergeCell ref="A4:B4"/>
    <mergeCell ref="G4:H4"/>
    <mergeCell ref="BB7:BB8"/>
    <mergeCell ref="I4:J4"/>
    <mergeCell ref="BD7:BD8"/>
    <mergeCell ref="B7:B8"/>
    <mergeCell ref="F7:F8"/>
    <mergeCell ref="L7:L8"/>
    <mergeCell ref="K4:L4"/>
    <mergeCell ref="N7:N8"/>
    <mergeCell ref="BC7:BC8"/>
    <mergeCell ref="C4:D4"/>
    <mergeCell ref="AX7:AZ7"/>
    <mergeCell ref="E4:F4"/>
    <mergeCell ref="D7:D8"/>
    <mergeCell ref="AT7:AW7"/>
    <mergeCell ref="AH7:AK7"/>
    <mergeCell ref="BA7:BA8"/>
    <mergeCell ref="M7:M8"/>
    <mergeCell ref="AP7:AS7"/>
    <mergeCell ref="AL7:AO7"/>
    <mergeCell ref="O7:O8"/>
    <mergeCell ref="Q7:Q8"/>
    <mergeCell ref="R7:U7"/>
    <mergeCell ref="Z7:AC7"/>
    <mergeCell ref="V7:Y7"/>
    <mergeCell ref="P7:P8"/>
    <mergeCell ref="A7:A8"/>
    <mergeCell ref="G7:G8"/>
    <mergeCell ref="I7:I8"/>
    <mergeCell ref="A5:B5"/>
    <mergeCell ref="AD7:AG7"/>
    <mergeCell ref="I5:J5"/>
    <mergeCell ref="E7:E8"/>
    <mergeCell ref="K7:K8"/>
    <mergeCell ref="E5:F5"/>
    <mergeCell ref="K5:L5"/>
    <mergeCell ref="H7:H8"/>
    <mergeCell ref="J7:J8"/>
    <mergeCell ref="G5:H5"/>
    <mergeCell ref="C7:C8"/>
    <mergeCell ref="C5:D5"/>
  </mergeCells>
  <dataValidations count="1">
    <dataValidation type="list" allowBlank="1" sqref="E9:E43 BB9:BB43" xr:uid="{00000000-0002-0000-1400-000000000000}">
      <formula1>"Không,Có"</formula1>
    </dataValidation>
  </dataValidations>
  <hyperlinks>
    <hyperlink ref="AX1" location="'TOC_HuongDan'!A1" display="🏠 về Mục Lục" xr:uid="{00000000-0004-0000-1400-000000000000}"/>
    <hyperlink ref="AX2" location="'NhatKy_ViPham'!A4" display="📋 Nhật Ký Vi Phạm Lớp 10_Trung" xr:uid="{00000000-0004-0000-1400-000001000000}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D43"/>
  <sheetViews>
    <sheetView showGridLines="0" workbookViewId="0"/>
  </sheetViews>
  <sheetFormatPr defaultRowHeight="15" x14ac:dyDescent="0.25"/>
  <cols>
    <col min="1" max="1" width="6" customWidth="1"/>
    <col min="2" max="2" width="25" customWidth="1"/>
    <col min="3" max="3" width="12" customWidth="1"/>
    <col min="4" max="5" width="10" customWidth="1"/>
    <col min="6" max="17" width="16" customWidth="1"/>
    <col min="18" max="52" width="7" customWidth="1"/>
    <col min="53" max="55" width="14" customWidth="1"/>
    <col min="56" max="56" width="22" customWidth="1"/>
  </cols>
  <sheetData>
    <row r="1" spans="1:56" ht="21" x14ac:dyDescent="0.35">
      <c r="A1" s="1" t="s">
        <v>1294</v>
      </c>
      <c r="AX1" s="8" t="s">
        <v>358</v>
      </c>
    </row>
    <row r="2" spans="1:56" x14ac:dyDescent="0.25">
      <c r="A2" s="2" t="s">
        <v>1295</v>
      </c>
      <c r="AX2" s="8" t="s">
        <v>1296</v>
      </c>
    </row>
    <row r="4" spans="1:56" x14ac:dyDescent="0.25">
      <c r="A4" s="55" t="s">
        <v>361</v>
      </c>
      <c r="B4" s="50"/>
      <c r="C4" s="55" t="s">
        <v>362</v>
      </c>
      <c r="D4" s="50"/>
      <c r="E4" s="55" t="s">
        <v>363</v>
      </c>
      <c r="F4" s="50"/>
      <c r="G4" s="55" t="s">
        <v>364</v>
      </c>
      <c r="H4" s="50"/>
      <c r="I4" s="55" t="s">
        <v>365</v>
      </c>
      <c r="J4" s="50"/>
      <c r="K4" s="55" t="s">
        <v>366</v>
      </c>
      <c r="L4" s="50"/>
    </row>
    <row r="5" spans="1:56" x14ac:dyDescent="0.25">
      <c r="A5" s="49">
        <f>COUNTA(A9:A43)</f>
        <v>35</v>
      </c>
      <c r="B5" s="50"/>
      <c r="C5" s="53">
        <f>COUNTIF(BC9:BC43, "Tốt")</f>
        <v>35</v>
      </c>
      <c r="D5" s="50"/>
      <c r="E5" s="49">
        <f>COUNTIF(BC9:BC43, "Khá")</f>
        <v>0</v>
      </c>
      <c r="F5" s="50"/>
      <c r="G5" s="49">
        <f>COUNTIF(BC9:BC43, "Đạt")</f>
        <v>0</v>
      </c>
      <c r="H5" s="50"/>
      <c r="I5" s="52">
        <f>COUNTIF(BC9:BC43, "Chưa đạt")</f>
        <v>0</v>
      </c>
      <c r="J5" s="50"/>
      <c r="K5" s="53">
        <f>ROUND(AVERAGE(BA9:BA43), 1)</f>
        <v>100</v>
      </c>
      <c r="L5" s="50"/>
    </row>
    <row r="7" spans="1:56" x14ac:dyDescent="0.25">
      <c r="A7" s="46" t="s">
        <v>3</v>
      </c>
      <c r="B7" s="46" t="s">
        <v>303</v>
      </c>
      <c r="C7" s="46" t="s">
        <v>367</v>
      </c>
      <c r="D7" s="46" t="s">
        <v>368</v>
      </c>
      <c r="E7" s="46" t="s">
        <v>369</v>
      </c>
      <c r="F7" s="48" t="s">
        <v>370</v>
      </c>
      <c r="G7" s="48" t="s">
        <v>371</v>
      </c>
      <c r="H7" s="48" t="s">
        <v>372</v>
      </c>
      <c r="I7" s="48" t="s">
        <v>373</v>
      </c>
      <c r="J7" s="48" t="s">
        <v>374</v>
      </c>
      <c r="K7" s="48" t="s">
        <v>375</v>
      </c>
      <c r="L7" s="48" t="s">
        <v>376</v>
      </c>
      <c r="M7" s="48" t="s">
        <v>377</v>
      </c>
      <c r="N7" s="48" t="s">
        <v>378</v>
      </c>
      <c r="O7" s="48" t="s">
        <v>379</v>
      </c>
      <c r="P7" s="54" t="s">
        <v>380</v>
      </c>
      <c r="Q7" s="48" t="s">
        <v>381</v>
      </c>
      <c r="R7" s="46" t="s">
        <v>382</v>
      </c>
      <c r="S7" s="51"/>
      <c r="T7" s="51"/>
      <c r="U7" s="51"/>
      <c r="V7" s="46" t="s">
        <v>383</v>
      </c>
      <c r="W7" s="51"/>
      <c r="X7" s="51"/>
      <c r="Y7" s="51"/>
      <c r="Z7" s="46" t="s">
        <v>384</v>
      </c>
      <c r="AA7" s="51"/>
      <c r="AB7" s="51"/>
      <c r="AC7" s="51"/>
      <c r="AD7" s="46" t="s">
        <v>385</v>
      </c>
      <c r="AE7" s="51"/>
      <c r="AF7" s="51"/>
      <c r="AG7" s="51"/>
      <c r="AH7" s="46" t="s">
        <v>386</v>
      </c>
      <c r="AI7" s="51"/>
      <c r="AJ7" s="51"/>
      <c r="AK7" s="51"/>
      <c r="AL7" s="46" t="s">
        <v>387</v>
      </c>
      <c r="AM7" s="51"/>
      <c r="AN7" s="51"/>
      <c r="AO7" s="51"/>
      <c r="AP7" s="46" t="s">
        <v>388</v>
      </c>
      <c r="AQ7" s="51"/>
      <c r="AR7" s="51"/>
      <c r="AS7" s="51"/>
      <c r="AT7" s="46" t="s">
        <v>389</v>
      </c>
      <c r="AU7" s="51"/>
      <c r="AV7" s="51"/>
      <c r="AW7" s="51"/>
      <c r="AX7" s="46" t="s">
        <v>390</v>
      </c>
      <c r="AY7" s="51"/>
      <c r="AZ7" s="51"/>
      <c r="BA7" s="46" t="s">
        <v>391</v>
      </c>
      <c r="BB7" s="46" t="s">
        <v>392</v>
      </c>
      <c r="BC7" s="46" t="s">
        <v>393</v>
      </c>
      <c r="BD7" s="46" t="s">
        <v>394</v>
      </c>
    </row>
    <row r="8" spans="1:56" x14ac:dyDescent="0.25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9" t="s">
        <v>311</v>
      </c>
      <c r="S8" s="9" t="s">
        <v>348</v>
      </c>
      <c r="T8" s="9" t="s">
        <v>395</v>
      </c>
      <c r="U8" s="9" t="s">
        <v>396</v>
      </c>
      <c r="V8" s="9" t="s">
        <v>397</v>
      </c>
      <c r="W8" s="9" t="s">
        <v>398</v>
      </c>
      <c r="X8" s="9" t="s">
        <v>399</v>
      </c>
      <c r="Y8" s="9" t="s">
        <v>400</v>
      </c>
      <c r="Z8" s="9" t="s">
        <v>401</v>
      </c>
      <c r="AA8" s="9" t="s">
        <v>402</v>
      </c>
      <c r="AB8" s="9" t="s">
        <v>403</v>
      </c>
      <c r="AC8" s="9" t="s">
        <v>404</v>
      </c>
      <c r="AD8" s="9" t="s">
        <v>405</v>
      </c>
      <c r="AE8" s="9" t="s">
        <v>406</v>
      </c>
      <c r="AF8" s="9" t="s">
        <v>407</v>
      </c>
      <c r="AG8" s="9" t="s">
        <v>408</v>
      </c>
      <c r="AH8" s="9" t="s">
        <v>409</v>
      </c>
      <c r="AI8" s="9" t="s">
        <v>410</v>
      </c>
      <c r="AJ8" s="9" t="s">
        <v>411</v>
      </c>
      <c r="AK8" s="9" t="s">
        <v>412</v>
      </c>
      <c r="AL8" s="9" t="s">
        <v>413</v>
      </c>
      <c r="AM8" s="9" t="s">
        <v>414</v>
      </c>
      <c r="AN8" s="9" t="s">
        <v>415</v>
      </c>
      <c r="AO8" s="9" t="s">
        <v>416</v>
      </c>
      <c r="AP8" s="9" t="s">
        <v>417</v>
      </c>
      <c r="AQ8" s="9" t="s">
        <v>418</v>
      </c>
      <c r="AR8" s="9" t="s">
        <v>419</v>
      </c>
      <c r="AS8" s="9" t="s">
        <v>420</v>
      </c>
      <c r="AT8" s="9" t="s">
        <v>421</v>
      </c>
      <c r="AU8" s="9" t="s">
        <v>422</v>
      </c>
      <c r="AV8" s="9" t="s">
        <v>423</v>
      </c>
      <c r="AW8" s="9" t="s">
        <v>424</v>
      </c>
      <c r="AX8" s="9" t="s">
        <v>425</v>
      </c>
      <c r="AY8" s="9" t="s">
        <v>426</v>
      </c>
      <c r="AZ8" s="9" t="s">
        <v>427</v>
      </c>
      <c r="BA8" s="47"/>
      <c r="BB8" s="47"/>
      <c r="BC8" s="47"/>
      <c r="BD8" s="47"/>
    </row>
    <row r="9" spans="1:56" x14ac:dyDescent="0.25">
      <c r="A9" s="4">
        <v>1</v>
      </c>
      <c r="B9" s="10" t="s">
        <v>1297</v>
      </c>
      <c r="C9" s="4" t="s">
        <v>1298</v>
      </c>
      <c r="D9" s="4" t="s">
        <v>429</v>
      </c>
      <c r="E9" s="11" t="s">
        <v>430</v>
      </c>
      <c r="F9" s="7">
        <f>SUMIFS(NhatKy_ViPham!K:K, NhatKy_ViPham!E:E, "10_Han", NhatKy_ViPham!F:F, B9, NhatKy_ViPham!H:H, "L01")</f>
        <v>0</v>
      </c>
      <c r="G9" s="7">
        <f>SUMIFS(NhatKy_ViPham!K:K, NhatKy_ViPham!E:E, "10_Han", NhatKy_ViPham!F:F, B9, NhatKy_ViPham!H:H, "L02")</f>
        <v>0</v>
      </c>
      <c r="H9" s="7">
        <f>SUMIFS(NhatKy_ViPham!K:K, NhatKy_ViPham!E:E, "10_Han", NhatKy_ViPham!F:F, B9, NhatKy_ViPham!H:H, "L03")</f>
        <v>0</v>
      </c>
      <c r="I9" s="7">
        <f>SUMIFS(NhatKy_ViPham!K:K, NhatKy_ViPham!E:E, "10_Han", NhatKy_ViPham!F:F, B9, NhatKy_ViPham!H:H, "L04")</f>
        <v>0</v>
      </c>
      <c r="J9" s="7">
        <f>SUMIFS(NhatKy_ViPham!K:K, NhatKy_ViPham!E:E, "10_Han", NhatKy_ViPham!F:F, B9, NhatKy_ViPham!H:H, "L05")</f>
        <v>0</v>
      </c>
      <c r="K9" s="7">
        <f>SUMIFS(NhatKy_ViPham!K:K, NhatKy_ViPham!E:E, "10_Han", NhatKy_ViPham!F:F, B9, NhatKy_ViPham!H:H, "L06")</f>
        <v>0</v>
      </c>
      <c r="L9" s="7">
        <f>SUMIFS(NhatKy_ViPham!K:K, NhatKy_ViPham!E:E, "10_Han", NhatKy_ViPham!F:F, B9, NhatKy_ViPham!H:H, "L07")</f>
        <v>0</v>
      </c>
      <c r="M9" s="7">
        <f>SUMIFS(NhatKy_ViPham!K:K, NhatKy_ViPham!E:E, "10_Han", NhatKy_ViPham!F:F, B9, NhatKy_ViPham!H:H, "L08")</f>
        <v>0</v>
      </c>
      <c r="N9" s="7">
        <f>SUMIFS(NhatKy_ViPham!K:K, NhatKy_ViPham!E:E, "10_Han", NhatKy_ViPham!F:F, B9, NhatKy_ViPham!H:H, "L09")</f>
        <v>0</v>
      </c>
      <c r="O9" s="7">
        <f>SUMIFS(NhatKy_ViPham!K:K, NhatKy_ViPham!E:E, "10_Han", NhatKy_ViPham!F:F, B9, NhatKy_ViPham!H:H, "L10")</f>
        <v>0</v>
      </c>
      <c r="P9" s="12">
        <f>SUMIFS(NhatKy_ViPham!J:J, NhatKy_ViPham!E:E, "10_Han", NhatKy_ViPham!F:F, B9)</f>
        <v>0</v>
      </c>
      <c r="Q9" s="13">
        <f>SUMIFS(NhatKy_ViPham!K:K, NhatKy_ViPham!E:E, "10_Han", NhatKy_ViPham!F:F, B9)</f>
        <v>0</v>
      </c>
      <c r="R9" s="7">
        <f>100 + SUMIFS(NhatKy_ViPham!J:J, NhatKy_ViPham!E:E, "10_Han", NhatKy_ViPham!F:F, B9, NhatKy_ViPham!C:C, "T1") - SUMIFS(NhatKy_ViPham!K:K, NhatKy_ViPham!E:E, "10_Han", NhatKy_ViPham!F:F, B9, NhatKy_ViPham!C:C, "T1")</f>
        <v>100</v>
      </c>
      <c r="S9" s="7">
        <f>100 + SUMIFS(NhatKy_ViPham!J:J, NhatKy_ViPham!E:E, "10_Han", NhatKy_ViPham!F:F, B9, NhatKy_ViPham!C:C, "T2") - SUMIFS(NhatKy_ViPham!K:K, NhatKy_ViPham!E:E, "10_Han", NhatKy_ViPham!F:F, B9, NhatKy_ViPham!C:C, "T2")</f>
        <v>100</v>
      </c>
      <c r="T9" s="7">
        <f>100 + SUMIFS(NhatKy_ViPham!J:J, NhatKy_ViPham!E:E, "10_Han", NhatKy_ViPham!F:F, B9, NhatKy_ViPham!C:C, "T3") - SUMIFS(NhatKy_ViPham!K:K, NhatKy_ViPham!E:E, "10_Han", NhatKy_ViPham!F:F, B9, NhatKy_ViPham!C:C, "T3")</f>
        <v>100</v>
      </c>
      <c r="U9" s="7">
        <f>100 + SUMIFS(NhatKy_ViPham!J:J, NhatKy_ViPham!E:E, "10_Han", NhatKy_ViPham!F:F, B9, NhatKy_ViPham!C:C, "T4") - SUMIFS(NhatKy_ViPham!K:K, NhatKy_ViPham!E:E, "10_Han", NhatKy_ViPham!F:F, B9, NhatKy_ViPham!C:C, "T4")</f>
        <v>100</v>
      </c>
      <c r="V9" s="7">
        <f>100 + SUMIFS(NhatKy_ViPham!J:J, NhatKy_ViPham!E:E, "10_Han", NhatKy_ViPham!F:F, B9, NhatKy_ViPham!C:C, "T5") - SUMIFS(NhatKy_ViPham!K:K, NhatKy_ViPham!E:E, "10_Han", NhatKy_ViPham!F:F, B9, NhatKy_ViPham!C:C, "T5")</f>
        <v>100</v>
      </c>
      <c r="W9" s="7">
        <f>100 + SUMIFS(NhatKy_ViPham!J:J, NhatKy_ViPham!E:E, "10_Han", NhatKy_ViPham!F:F, B9, NhatKy_ViPham!C:C, "T6") - SUMIFS(NhatKy_ViPham!K:K, NhatKy_ViPham!E:E, "10_Han", NhatKy_ViPham!F:F, B9, NhatKy_ViPham!C:C, "T6")</f>
        <v>100</v>
      </c>
      <c r="X9" s="7">
        <f>100 + SUMIFS(NhatKy_ViPham!J:J, NhatKy_ViPham!E:E, "10_Han", NhatKy_ViPham!F:F, B9, NhatKy_ViPham!C:C, "T7") - SUMIFS(NhatKy_ViPham!K:K, NhatKy_ViPham!E:E, "10_Han", NhatKy_ViPham!F:F, B9, NhatKy_ViPham!C:C, "T7")</f>
        <v>100</v>
      </c>
      <c r="Y9" s="7">
        <f>100 + SUMIFS(NhatKy_ViPham!J:J, NhatKy_ViPham!E:E, "10_Han", NhatKy_ViPham!F:F, B9, NhatKy_ViPham!C:C, "T8") - SUMIFS(NhatKy_ViPham!K:K, NhatKy_ViPham!E:E, "10_Han", NhatKy_ViPham!F:F, B9, NhatKy_ViPham!C:C, "T8")</f>
        <v>100</v>
      </c>
      <c r="Z9" s="7">
        <f>100 + SUMIFS(NhatKy_ViPham!J:J, NhatKy_ViPham!E:E, "10_Han", NhatKy_ViPham!F:F, B9, NhatKy_ViPham!C:C, "T9") - SUMIFS(NhatKy_ViPham!K:K, NhatKy_ViPham!E:E, "10_Han", NhatKy_ViPham!F:F, B9, NhatKy_ViPham!C:C, "T9")</f>
        <v>100</v>
      </c>
      <c r="AA9" s="7">
        <f>100 + SUMIFS(NhatKy_ViPham!J:J, NhatKy_ViPham!E:E, "10_Han", NhatKy_ViPham!F:F, B9, NhatKy_ViPham!C:C, "T10") - SUMIFS(NhatKy_ViPham!K:K, NhatKy_ViPham!E:E, "10_Han", NhatKy_ViPham!F:F, B9, NhatKy_ViPham!C:C, "T10")</f>
        <v>100</v>
      </c>
      <c r="AB9" s="7">
        <f>100 + SUMIFS(NhatKy_ViPham!J:J, NhatKy_ViPham!E:E, "10_Han", NhatKy_ViPham!F:F, B9, NhatKy_ViPham!C:C, "T11") - SUMIFS(NhatKy_ViPham!K:K, NhatKy_ViPham!E:E, "10_Han", NhatKy_ViPham!F:F, B9, NhatKy_ViPham!C:C, "T11")</f>
        <v>100</v>
      </c>
      <c r="AC9" s="7">
        <f>100 + SUMIFS(NhatKy_ViPham!J:J, NhatKy_ViPham!E:E, "10_Han", NhatKy_ViPham!F:F, B9, NhatKy_ViPham!C:C, "T12") - SUMIFS(NhatKy_ViPham!K:K, NhatKy_ViPham!E:E, "10_Han", NhatKy_ViPham!F:F, B9, NhatKy_ViPham!C:C, "T12")</f>
        <v>100</v>
      </c>
      <c r="AD9" s="7">
        <f>100 + SUMIFS(NhatKy_ViPham!J:J, NhatKy_ViPham!E:E, "10_Han", NhatKy_ViPham!F:F, B9, NhatKy_ViPham!C:C, "T13") - SUMIFS(NhatKy_ViPham!K:K, NhatKy_ViPham!E:E, "10_Han", NhatKy_ViPham!F:F, B9, NhatKy_ViPham!C:C, "T13")</f>
        <v>100</v>
      </c>
      <c r="AE9" s="7">
        <f>100 + SUMIFS(NhatKy_ViPham!J:J, NhatKy_ViPham!E:E, "10_Han", NhatKy_ViPham!F:F, B9, NhatKy_ViPham!C:C, "T14") - SUMIFS(NhatKy_ViPham!K:K, NhatKy_ViPham!E:E, "10_Han", NhatKy_ViPham!F:F, B9, NhatKy_ViPham!C:C, "T14")</f>
        <v>100</v>
      </c>
      <c r="AF9" s="7">
        <f>100 + SUMIFS(NhatKy_ViPham!J:J, NhatKy_ViPham!E:E, "10_Han", NhatKy_ViPham!F:F, B9, NhatKy_ViPham!C:C, "T15") - SUMIFS(NhatKy_ViPham!K:K, NhatKy_ViPham!E:E, "10_Han", NhatKy_ViPham!F:F, B9, NhatKy_ViPham!C:C, "T15")</f>
        <v>100</v>
      </c>
      <c r="AG9" s="7">
        <f>100 + SUMIFS(NhatKy_ViPham!J:J, NhatKy_ViPham!E:E, "10_Han", NhatKy_ViPham!F:F, B9, NhatKy_ViPham!C:C, "T16") - SUMIFS(NhatKy_ViPham!K:K, NhatKy_ViPham!E:E, "10_Han", NhatKy_ViPham!F:F, B9, NhatKy_ViPham!C:C, "T16")</f>
        <v>100</v>
      </c>
      <c r="AH9" s="7">
        <f>100 + SUMIFS(NhatKy_ViPham!J:J, NhatKy_ViPham!E:E, "10_Han", NhatKy_ViPham!F:F, B9, NhatKy_ViPham!C:C, "T17") - SUMIFS(NhatKy_ViPham!K:K, NhatKy_ViPham!E:E, "10_Han", NhatKy_ViPham!F:F, B9, NhatKy_ViPham!C:C, "T17")</f>
        <v>100</v>
      </c>
      <c r="AI9" s="7">
        <f>100 + SUMIFS(NhatKy_ViPham!J:J, NhatKy_ViPham!E:E, "10_Han", NhatKy_ViPham!F:F, B9, NhatKy_ViPham!C:C, "T18") - SUMIFS(NhatKy_ViPham!K:K, NhatKy_ViPham!E:E, "10_Han", NhatKy_ViPham!F:F, B9, NhatKy_ViPham!C:C, "T18")</f>
        <v>100</v>
      </c>
      <c r="AJ9" s="7">
        <f>100 + SUMIFS(NhatKy_ViPham!J:J, NhatKy_ViPham!E:E, "10_Han", NhatKy_ViPham!F:F, B9, NhatKy_ViPham!C:C, "T19") - SUMIFS(NhatKy_ViPham!K:K, NhatKy_ViPham!E:E, "10_Han", NhatKy_ViPham!F:F, B9, NhatKy_ViPham!C:C, "T19")</f>
        <v>100</v>
      </c>
      <c r="AK9" s="7">
        <f>100 + SUMIFS(NhatKy_ViPham!J:J, NhatKy_ViPham!E:E, "10_Han", NhatKy_ViPham!F:F, B9, NhatKy_ViPham!C:C, "T20") - SUMIFS(NhatKy_ViPham!K:K, NhatKy_ViPham!E:E, "10_Han", NhatKy_ViPham!F:F, B9, NhatKy_ViPham!C:C, "T20")</f>
        <v>100</v>
      </c>
      <c r="AL9" s="7">
        <f>100 + SUMIFS(NhatKy_ViPham!J:J, NhatKy_ViPham!E:E, "10_Han", NhatKy_ViPham!F:F, B9, NhatKy_ViPham!C:C, "T21") - SUMIFS(NhatKy_ViPham!K:K, NhatKy_ViPham!E:E, "10_Han", NhatKy_ViPham!F:F, B9, NhatKy_ViPham!C:C, "T21")</f>
        <v>100</v>
      </c>
      <c r="AM9" s="7">
        <f>100 + SUMIFS(NhatKy_ViPham!J:J, NhatKy_ViPham!E:E, "10_Han", NhatKy_ViPham!F:F, B9, NhatKy_ViPham!C:C, "T22") - SUMIFS(NhatKy_ViPham!K:K, NhatKy_ViPham!E:E, "10_Han", NhatKy_ViPham!F:F, B9, NhatKy_ViPham!C:C, "T22")</f>
        <v>100</v>
      </c>
      <c r="AN9" s="7">
        <f>100 + SUMIFS(NhatKy_ViPham!J:J, NhatKy_ViPham!E:E, "10_Han", NhatKy_ViPham!F:F, B9, NhatKy_ViPham!C:C, "T23") - SUMIFS(NhatKy_ViPham!K:K, NhatKy_ViPham!E:E, "10_Han", NhatKy_ViPham!F:F, B9, NhatKy_ViPham!C:C, "T23")</f>
        <v>100</v>
      </c>
      <c r="AO9" s="7">
        <f>100 + SUMIFS(NhatKy_ViPham!J:J, NhatKy_ViPham!E:E, "10_Han", NhatKy_ViPham!F:F, B9, NhatKy_ViPham!C:C, "T24") - SUMIFS(NhatKy_ViPham!K:K, NhatKy_ViPham!E:E, "10_Han", NhatKy_ViPham!F:F, B9, NhatKy_ViPham!C:C, "T24")</f>
        <v>100</v>
      </c>
      <c r="AP9" s="7">
        <f>100 + SUMIFS(NhatKy_ViPham!J:J, NhatKy_ViPham!E:E, "10_Han", NhatKy_ViPham!F:F, B9, NhatKy_ViPham!C:C, "T25") - SUMIFS(NhatKy_ViPham!K:K, NhatKy_ViPham!E:E, "10_Han", NhatKy_ViPham!F:F, B9, NhatKy_ViPham!C:C, "T25")</f>
        <v>100</v>
      </c>
      <c r="AQ9" s="7">
        <f>100 + SUMIFS(NhatKy_ViPham!J:J, NhatKy_ViPham!E:E, "10_Han", NhatKy_ViPham!F:F, B9, NhatKy_ViPham!C:C, "T26") - SUMIFS(NhatKy_ViPham!K:K, NhatKy_ViPham!E:E, "10_Han", NhatKy_ViPham!F:F, B9, NhatKy_ViPham!C:C, "T26")</f>
        <v>100</v>
      </c>
      <c r="AR9" s="7">
        <f>100 + SUMIFS(NhatKy_ViPham!J:J, NhatKy_ViPham!E:E, "10_Han", NhatKy_ViPham!F:F, B9, NhatKy_ViPham!C:C, "T27") - SUMIFS(NhatKy_ViPham!K:K, NhatKy_ViPham!E:E, "10_Han", NhatKy_ViPham!F:F, B9, NhatKy_ViPham!C:C, "T27")</f>
        <v>100</v>
      </c>
      <c r="AS9" s="7">
        <f>100 + SUMIFS(NhatKy_ViPham!J:J, NhatKy_ViPham!E:E, "10_Han", NhatKy_ViPham!F:F, B9, NhatKy_ViPham!C:C, "T28") - SUMIFS(NhatKy_ViPham!K:K, NhatKy_ViPham!E:E, "10_Han", NhatKy_ViPham!F:F, B9, NhatKy_ViPham!C:C, "T28")</f>
        <v>100</v>
      </c>
      <c r="AT9" s="7">
        <f>100 + SUMIFS(NhatKy_ViPham!J:J, NhatKy_ViPham!E:E, "10_Han", NhatKy_ViPham!F:F, B9, NhatKy_ViPham!C:C, "T29") - SUMIFS(NhatKy_ViPham!K:K, NhatKy_ViPham!E:E, "10_Han", NhatKy_ViPham!F:F, B9, NhatKy_ViPham!C:C, "T29")</f>
        <v>100</v>
      </c>
      <c r="AU9" s="7">
        <f>100 + SUMIFS(NhatKy_ViPham!J:J, NhatKy_ViPham!E:E, "10_Han", NhatKy_ViPham!F:F, B9, NhatKy_ViPham!C:C, "T30") - SUMIFS(NhatKy_ViPham!K:K, NhatKy_ViPham!E:E, "10_Han", NhatKy_ViPham!F:F, B9, NhatKy_ViPham!C:C, "T30")</f>
        <v>100</v>
      </c>
      <c r="AV9" s="7">
        <f>100 + SUMIFS(NhatKy_ViPham!J:J, NhatKy_ViPham!E:E, "10_Han", NhatKy_ViPham!F:F, B9, NhatKy_ViPham!C:C, "T31") - SUMIFS(NhatKy_ViPham!K:K, NhatKy_ViPham!E:E, "10_Han", NhatKy_ViPham!F:F, B9, NhatKy_ViPham!C:C, "T31")</f>
        <v>100</v>
      </c>
      <c r="AW9" s="7">
        <f>100 + SUMIFS(NhatKy_ViPham!J:J, NhatKy_ViPham!E:E, "10_Han", NhatKy_ViPham!F:F, B9, NhatKy_ViPham!C:C, "T32") - SUMIFS(NhatKy_ViPham!K:K, NhatKy_ViPham!E:E, "10_Han", NhatKy_ViPham!F:F, B9, NhatKy_ViPham!C:C, "T32")</f>
        <v>100</v>
      </c>
      <c r="AX9" s="7">
        <f>100 + SUMIFS(NhatKy_ViPham!J:J, NhatKy_ViPham!E:E, "10_Han", NhatKy_ViPham!F:F, B9, NhatKy_ViPham!C:C, "T33") - SUMIFS(NhatKy_ViPham!K:K, NhatKy_ViPham!E:E, "10_Han", NhatKy_ViPham!F:F, B9, NhatKy_ViPham!C:C, "T33")</f>
        <v>100</v>
      </c>
      <c r="AY9" s="7">
        <f>100 + SUMIFS(NhatKy_ViPham!J:J, NhatKy_ViPham!E:E, "10_Han", NhatKy_ViPham!F:F, B9, NhatKy_ViPham!C:C, "T34") - SUMIFS(NhatKy_ViPham!K:K, NhatKy_ViPham!E:E, "10_Han", NhatKy_ViPham!F:F, B9, NhatKy_ViPham!C:C, "T34")</f>
        <v>100</v>
      </c>
      <c r="AZ9" s="7">
        <f>100 + SUMIFS(NhatKy_ViPham!J:J, NhatKy_ViPham!E:E, "10_Han", NhatKy_ViPham!F:F, B9, NhatKy_ViPham!C:C, "T35") - SUMIFS(NhatKy_ViPham!K:K, NhatKy_ViPham!E:E, "10_Han", NhatKy_ViPham!F:F, B9, NhatKy_ViPham!C:C, "T35")</f>
        <v>100</v>
      </c>
      <c r="BA9" s="12">
        <f t="shared" ref="BA9:BA43" si="0">ROUND(AVERAGE(R9:AZ9), 1)</f>
        <v>100</v>
      </c>
      <c r="BB9" s="11" t="s">
        <v>430</v>
      </c>
      <c r="BC9" s="14" t="str">
        <f t="shared" ref="BC9:BC43" si="1">IF(BB9="Có", "Chưa đạt", IF(BA9&gt;=85, "Tốt", IF(BA9&gt;=70, "Khá", IF(BA9&gt;=50, "Đạt", "Chưa đạt"))))</f>
        <v>Tốt</v>
      </c>
      <c r="BD9" s="10" t="str">
        <f t="shared" ref="BD9:BD43" si="2">IF(BC9="Chưa đạt", "🔴 Nguy cơ CHƯA ĐẠT", IF(BC9="Đạt", "🟡 CẦN NHẮC NHỞ", "🟢 BÌNH THƯỜNG"))</f>
        <v>🟢 BÌNH THƯỜNG</v>
      </c>
    </row>
    <row r="10" spans="1:56" x14ac:dyDescent="0.25">
      <c r="A10" s="5">
        <v>2</v>
      </c>
      <c r="B10" s="15" t="s">
        <v>1299</v>
      </c>
      <c r="C10" s="5" t="s">
        <v>492</v>
      </c>
      <c r="D10" s="5" t="s">
        <v>429</v>
      </c>
      <c r="E10" s="11" t="s">
        <v>430</v>
      </c>
      <c r="F10" s="6">
        <f>SUMIFS(NhatKy_ViPham!K:K, NhatKy_ViPham!E:E, "10_Han", NhatKy_ViPham!F:F, B10, NhatKy_ViPham!H:H, "L01")</f>
        <v>0</v>
      </c>
      <c r="G10" s="6">
        <f>SUMIFS(NhatKy_ViPham!K:K, NhatKy_ViPham!E:E, "10_Han", NhatKy_ViPham!F:F, B10, NhatKy_ViPham!H:H, "L02")</f>
        <v>0</v>
      </c>
      <c r="H10" s="6">
        <f>SUMIFS(NhatKy_ViPham!K:K, NhatKy_ViPham!E:E, "10_Han", NhatKy_ViPham!F:F, B10, NhatKy_ViPham!H:H, "L03")</f>
        <v>0</v>
      </c>
      <c r="I10" s="6">
        <f>SUMIFS(NhatKy_ViPham!K:K, NhatKy_ViPham!E:E, "10_Han", NhatKy_ViPham!F:F, B10, NhatKy_ViPham!H:H, "L04")</f>
        <v>0</v>
      </c>
      <c r="J10" s="6">
        <f>SUMIFS(NhatKy_ViPham!K:K, NhatKy_ViPham!E:E, "10_Han", NhatKy_ViPham!F:F, B10, NhatKy_ViPham!H:H, "L05")</f>
        <v>0</v>
      </c>
      <c r="K10" s="6">
        <f>SUMIFS(NhatKy_ViPham!K:K, NhatKy_ViPham!E:E, "10_Han", NhatKy_ViPham!F:F, B10, NhatKy_ViPham!H:H, "L06")</f>
        <v>0</v>
      </c>
      <c r="L10" s="6">
        <f>SUMIFS(NhatKy_ViPham!K:K, NhatKy_ViPham!E:E, "10_Han", NhatKy_ViPham!F:F, B10, NhatKy_ViPham!H:H, "L07")</f>
        <v>0</v>
      </c>
      <c r="M10" s="6">
        <f>SUMIFS(NhatKy_ViPham!K:K, NhatKy_ViPham!E:E, "10_Han", NhatKy_ViPham!F:F, B10, NhatKy_ViPham!H:H, "L08")</f>
        <v>0</v>
      </c>
      <c r="N10" s="6">
        <f>SUMIFS(NhatKy_ViPham!K:K, NhatKy_ViPham!E:E, "10_Han", NhatKy_ViPham!F:F, B10, NhatKy_ViPham!H:H, "L09")</f>
        <v>0</v>
      </c>
      <c r="O10" s="6">
        <f>SUMIFS(NhatKy_ViPham!K:K, NhatKy_ViPham!E:E, "10_Han", NhatKy_ViPham!F:F, B10, NhatKy_ViPham!H:H, "L10")</f>
        <v>0</v>
      </c>
      <c r="P10" s="12">
        <f>SUMIFS(NhatKy_ViPham!J:J, NhatKy_ViPham!E:E, "10_Han", NhatKy_ViPham!F:F, B10)</f>
        <v>0</v>
      </c>
      <c r="Q10" s="13">
        <f>SUMIFS(NhatKy_ViPham!K:K, NhatKy_ViPham!E:E, "10_Han", NhatKy_ViPham!F:F, B10)</f>
        <v>0</v>
      </c>
      <c r="R10" s="6">
        <f>100 + SUMIFS(NhatKy_ViPham!J:J, NhatKy_ViPham!E:E, "10_Han", NhatKy_ViPham!F:F, B10, NhatKy_ViPham!C:C, "T1") - SUMIFS(NhatKy_ViPham!K:K, NhatKy_ViPham!E:E, "10_Han", NhatKy_ViPham!F:F, B10, NhatKy_ViPham!C:C, "T1")</f>
        <v>100</v>
      </c>
      <c r="S10" s="6">
        <f>100 + SUMIFS(NhatKy_ViPham!J:J, NhatKy_ViPham!E:E, "10_Han", NhatKy_ViPham!F:F, B10, NhatKy_ViPham!C:C, "T2") - SUMIFS(NhatKy_ViPham!K:K, NhatKy_ViPham!E:E, "10_Han", NhatKy_ViPham!F:F, B10, NhatKy_ViPham!C:C, "T2")</f>
        <v>100</v>
      </c>
      <c r="T10" s="6">
        <f>100 + SUMIFS(NhatKy_ViPham!J:J, NhatKy_ViPham!E:E, "10_Han", NhatKy_ViPham!F:F, B10, NhatKy_ViPham!C:C, "T3") - SUMIFS(NhatKy_ViPham!K:K, NhatKy_ViPham!E:E, "10_Han", NhatKy_ViPham!F:F, B10, NhatKy_ViPham!C:C, "T3")</f>
        <v>100</v>
      </c>
      <c r="U10" s="6">
        <f>100 + SUMIFS(NhatKy_ViPham!J:J, NhatKy_ViPham!E:E, "10_Han", NhatKy_ViPham!F:F, B10, NhatKy_ViPham!C:C, "T4") - SUMIFS(NhatKy_ViPham!K:K, NhatKy_ViPham!E:E, "10_Han", NhatKy_ViPham!F:F, B10, NhatKy_ViPham!C:C, "T4")</f>
        <v>100</v>
      </c>
      <c r="V10" s="6">
        <f>100 + SUMIFS(NhatKy_ViPham!J:J, NhatKy_ViPham!E:E, "10_Han", NhatKy_ViPham!F:F, B10, NhatKy_ViPham!C:C, "T5") - SUMIFS(NhatKy_ViPham!K:K, NhatKy_ViPham!E:E, "10_Han", NhatKy_ViPham!F:F, B10, NhatKy_ViPham!C:C, "T5")</f>
        <v>100</v>
      </c>
      <c r="W10" s="6">
        <f>100 + SUMIFS(NhatKy_ViPham!J:J, NhatKy_ViPham!E:E, "10_Han", NhatKy_ViPham!F:F, B10, NhatKy_ViPham!C:C, "T6") - SUMIFS(NhatKy_ViPham!K:K, NhatKy_ViPham!E:E, "10_Han", NhatKy_ViPham!F:F, B10, NhatKy_ViPham!C:C, "T6")</f>
        <v>100</v>
      </c>
      <c r="X10" s="6">
        <f>100 + SUMIFS(NhatKy_ViPham!J:J, NhatKy_ViPham!E:E, "10_Han", NhatKy_ViPham!F:F, B10, NhatKy_ViPham!C:C, "T7") - SUMIFS(NhatKy_ViPham!K:K, NhatKy_ViPham!E:E, "10_Han", NhatKy_ViPham!F:F, B10, NhatKy_ViPham!C:C, "T7")</f>
        <v>100</v>
      </c>
      <c r="Y10" s="6">
        <f>100 + SUMIFS(NhatKy_ViPham!J:J, NhatKy_ViPham!E:E, "10_Han", NhatKy_ViPham!F:F, B10, NhatKy_ViPham!C:C, "T8") - SUMIFS(NhatKy_ViPham!K:K, NhatKy_ViPham!E:E, "10_Han", NhatKy_ViPham!F:F, B10, NhatKy_ViPham!C:C, "T8")</f>
        <v>100</v>
      </c>
      <c r="Z10" s="6">
        <f>100 + SUMIFS(NhatKy_ViPham!J:J, NhatKy_ViPham!E:E, "10_Han", NhatKy_ViPham!F:F, B10, NhatKy_ViPham!C:C, "T9") - SUMIFS(NhatKy_ViPham!K:K, NhatKy_ViPham!E:E, "10_Han", NhatKy_ViPham!F:F, B10, NhatKy_ViPham!C:C, "T9")</f>
        <v>100</v>
      </c>
      <c r="AA10" s="6">
        <f>100 + SUMIFS(NhatKy_ViPham!J:J, NhatKy_ViPham!E:E, "10_Han", NhatKy_ViPham!F:F, B10, NhatKy_ViPham!C:C, "T10") - SUMIFS(NhatKy_ViPham!K:K, NhatKy_ViPham!E:E, "10_Han", NhatKy_ViPham!F:F, B10, NhatKy_ViPham!C:C, "T10")</f>
        <v>100</v>
      </c>
      <c r="AB10" s="6">
        <f>100 + SUMIFS(NhatKy_ViPham!J:J, NhatKy_ViPham!E:E, "10_Han", NhatKy_ViPham!F:F, B10, NhatKy_ViPham!C:C, "T11") - SUMIFS(NhatKy_ViPham!K:K, NhatKy_ViPham!E:E, "10_Han", NhatKy_ViPham!F:F, B10, NhatKy_ViPham!C:C, "T11")</f>
        <v>100</v>
      </c>
      <c r="AC10" s="6">
        <f>100 + SUMIFS(NhatKy_ViPham!J:J, NhatKy_ViPham!E:E, "10_Han", NhatKy_ViPham!F:F, B10, NhatKy_ViPham!C:C, "T12") - SUMIFS(NhatKy_ViPham!K:K, NhatKy_ViPham!E:E, "10_Han", NhatKy_ViPham!F:F, B10, NhatKy_ViPham!C:C, "T12")</f>
        <v>100</v>
      </c>
      <c r="AD10" s="6">
        <f>100 + SUMIFS(NhatKy_ViPham!J:J, NhatKy_ViPham!E:E, "10_Han", NhatKy_ViPham!F:F, B10, NhatKy_ViPham!C:C, "T13") - SUMIFS(NhatKy_ViPham!K:K, NhatKy_ViPham!E:E, "10_Han", NhatKy_ViPham!F:F, B10, NhatKy_ViPham!C:C, "T13")</f>
        <v>100</v>
      </c>
      <c r="AE10" s="6">
        <f>100 + SUMIFS(NhatKy_ViPham!J:J, NhatKy_ViPham!E:E, "10_Han", NhatKy_ViPham!F:F, B10, NhatKy_ViPham!C:C, "T14") - SUMIFS(NhatKy_ViPham!K:K, NhatKy_ViPham!E:E, "10_Han", NhatKy_ViPham!F:F, B10, NhatKy_ViPham!C:C, "T14")</f>
        <v>100</v>
      </c>
      <c r="AF10" s="6">
        <f>100 + SUMIFS(NhatKy_ViPham!J:J, NhatKy_ViPham!E:E, "10_Han", NhatKy_ViPham!F:F, B10, NhatKy_ViPham!C:C, "T15") - SUMIFS(NhatKy_ViPham!K:K, NhatKy_ViPham!E:E, "10_Han", NhatKy_ViPham!F:F, B10, NhatKy_ViPham!C:C, "T15")</f>
        <v>100</v>
      </c>
      <c r="AG10" s="6">
        <f>100 + SUMIFS(NhatKy_ViPham!J:J, NhatKy_ViPham!E:E, "10_Han", NhatKy_ViPham!F:F, B10, NhatKy_ViPham!C:C, "T16") - SUMIFS(NhatKy_ViPham!K:K, NhatKy_ViPham!E:E, "10_Han", NhatKy_ViPham!F:F, B10, NhatKy_ViPham!C:C, "T16")</f>
        <v>100</v>
      </c>
      <c r="AH10" s="6">
        <f>100 + SUMIFS(NhatKy_ViPham!J:J, NhatKy_ViPham!E:E, "10_Han", NhatKy_ViPham!F:F, B10, NhatKy_ViPham!C:C, "T17") - SUMIFS(NhatKy_ViPham!K:K, NhatKy_ViPham!E:E, "10_Han", NhatKy_ViPham!F:F, B10, NhatKy_ViPham!C:C, "T17")</f>
        <v>100</v>
      </c>
      <c r="AI10" s="6">
        <f>100 + SUMIFS(NhatKy_ViPham!J:J, NhatKy_ViPham!E:E, "10_Han", NhatKy_ViPham!F:F, B10, NhatKy_ViPham!C:C, "T18") - SUMIFS(NhatKy_ViPham!K:K, NhatKy_ViPham!E:E, "10_Han", NhatKy_ViPham!F:F, B10, NhatKy_ViPham!C:C, "T18")</f>
        <v>100</v>
      </c>
      <c r="AJ10" s="6">
        <f>100 + SUMIFS(NhatKy_ViPham!J:J, NhatKy_ViPham!E:E, "10_Han", NhatKy_ViPham!F:F, B10, NhatKy_ViPham!C:C, "T19") - SUMIFS(NhatKy_ViPham!K:K, NhatKy_ViPham!E:E, "10_Han", NhatKy_ViPham!F:F, B10, NhatKy_ViPham!C:C, "T19")</f>
        <v>100</v>
      </c>
      <c r="AK10" s="6">
        <f>100 + SUMIFS(NhatKy_ViPham!J:J, NhatKy_ViPham!E:E, "10_Han", NhatKy_ViPham!F:F, B10, NhatKy_ViPham!C:C, "T20") - SUMIFS(NhatKy_ViPham!K:K, NhatKy_ViPham!E:E, "10_Han", NhatKy_ViPham!F:F, B10, NhatKy_ViPham!C:C, "T20")</f>
        <v>100</v>
      </c>
      <c r="AL10" s="6">
        <f>100 + SUMIFS(NhatKy_ViPham!J:J, NhatKy_ViPham!E:E, "10_Han", NhatKy_ViPham!F:F, B10, NhatKy_ViPham!C:C, "T21") - SUMIFS(NhatKy_ViPham!K:K, NhatKy_ViPham!E:E, "10_Han", NhatKy_ViPham!F:F, B10, NhatKy_ViPham!C:C, "T21")</f>
        <v>100</v>
      </c>
      <c r="AM10" s="6">
        <f>100 + SUMIFS(NhatKy_ViPham!J:J, NhatKy_ViPham!E:E, "10_Han", NhatKy_ViPham!F:F, B10, NhatKy_ViPham!C:C, "T22") - SUMIFS(NhatKy_ViPham!K:K, NhatKy_ViPham!E:E, "10_Han", NhatKy_ViPham!F:F, B10, NhatKy_ViPham!C:C, "T22")</f>
        <v>100</v>
      </c>
      <c r="AN10" s="6">
        <f>100 + SUMIFS(NhatKy_ViPham!J:J, NhatKy_ViPham!E:E, "10_Han", NhatKy_ViPham!F:F, B10, NhatKy_ViPham!C:C, "T23") - SUMIFS(NhatKy_ViPham!K:K, NhatKy_ViPham!E:E, "10_Han", NhatKy_ViPham!F:F, B10, NhatKy_ViPham!C:C, "T23")</f>
        <v>100</v>
      </c>
      <c r="AO10" s="6">
        <f>100 + SUMIFS(NhatKy_ViPham!J:J, NhatKy_ViPham!E:E, "10_Han", NhatKy_ViPham!F:F, B10, NhatKy_ViPham!C:C, "T24") - SUMIFS(NhatKy_ViPham!K:K, NhatKy_ViPham!E:E, "10_Han", NhatKy_ViPham!F:F, B10, NhatKy_ViPham!C:C, "T24")</f>
        <v>100</v>
      </c>
      <c r="AP10" s="6">
        <f>100 + SUMIFS(NhatKy_ViPham!J:J, NhatKy_ViPham!E:E, "10_Han", NhatKy_ViPham!F:F, B10, NhatKy_ViPham!C:C, "T25") - SUMIFS(NhatKy_ViPham!K:K, NhatKy_ViPham!E:E, "10_Han", NhatKy_ViPham!F:F, B10, NhatKy_ViPham!C:C, "T25")</f>
        <v>100</v>
      </c>
      <c r="AQ10" s="6">
        <f>100 + SUMIFS(NhatKy_ViPham!J:J, NhatKy_ViPham!E:E, "10_Han", NhatKy_ViPham!F:F, B10, NhatKy_ViPham!C:C, "T26") - SUMIFS(NhatKy_ViPham!K:K, NhatKy_ViPham!E:E, "10_Han", NhatKy_ViPham!F:F, B10, NhatKy_ViPham!C:C, "T26")</f>
        <v>100</v>
      </c>
      <c r="AR10" s="6">
        <f>100 + SUMIFS(NhatKy_ViPham!J:J, NhatKy_ViPham!E:E, "10_Han", NhatKy_ViPham!F:F, B10, NhatKy_ViPham!C:C, "T27") - SUMIFS(NhatKy_ViPham!K:K, NhatKy_ViPham!E:E, "10_Han", NhatKy_ViPham!F:F, B10, NhatKy_ViPham!C:C, "T27")</f>
        <v>100</v>
      </c>
      <c r="AS10" s="6">
        <f>100 + SUMIFS(NhatKy_ViPham!J:J, NhatKy_ViPham!E:E, "10_Han", NhatKy_ViPham!F:F, B10, NhatKy_ViPham!C:C, "T28") - SUMIFS(NhatKy_ViPham!K:K, NhatKy_ViPham!E:E, "10_Han", NhatKy_ViPham!F:F, B10, NhatKy_ViPham!C:C, "T28")</f>
        <v>100</v>
      </c>
      <c r="AT10" s="6">
        <f>100 + SUMIFS(NhatKy_ViPham!J:J, NhatKy_ViPham!E:E, "10_Han", NhatKy_ViPham!F:F, B10, NhatKy_ViPham!C:C, "T29") - SUMIFS(NhatKy_ViPham!K:K, NhatKy_ViPham!E:E, "10_Han", NhatKy_ViPham!F:F, B10, NhatKy_ViPham!C:C, "T29")</f>
        <v>100</v>
      </c>
      <c r="AU10" s="6">
        <f>100 + SUMIFS(NhatKy_ViPham!J:J, NhatKy_ViPham!E:E, "10_Han", NhatKy_ViPham!F:F, B10, NhatKy_ViPham!C:C, "T30") - SUMIFS(NhatKy_ViPham!K:K, NhatKy_ViPham!E:E, "10_Han", NhatKy_ViPham!F:F, B10, NhatKy_ViPham!C:C, "T30")</f>
        <v>100</v>
      </c>
      <c r="AV10" s="6">
        <f>100 + SUMIFS(NhatKy_ViPham!J:J, NhatKy_ViPham!E:E, "10_Han", NhatKy_ViPham!F:F, B10, NhatKy_ViPham!C:C, "T31") - SUMIFS(NhatKy_ViPham!K:K, NhatKy_ViPham!E:E, "10_Han", NhatKy_ViPham!F:F, B10, NhatKy_ViPham!C:C, "T31")</f>
        <v>100</v>
      </c>
      <c r="AW10" s="6">
        <f>100 + SUMIFS(NhatKy_ViPham!J:J, NhatKy_ViPham!E:E, "10_Han", NhatKy_ViPham!F:F, B10, NhatKy_ViPham!C:C, "T32") - SUMIFS(NhatKy_ViPham!K:K, NhatKy_ViPham!E:E, "10_Han", NhatKy_ViPham!F:F, B10, NhatKy_ViPham!C:C, "T32")</f>
        <v>100</v>
      </c>
      <c r="AX10" s="6">
        <f>100 + SUMIFS(NhatKy_ViPham!J:J, NhatKy_ViPham!E:E, "10_Han", NhatKy_ViPham!F:F, B10, NhatKy_ViPham!C:C, "T33") - SUMIFS(NhatKy_ViPham!K:K, NhatKy_ViPham!E:E, "10_Han", NhatKy_ViPham!F:F, B10, NhatKy_ViPham!C:C, "T33")</f>
        <v>100</v>
      </c>
      <c r="AY10" s="6">
        <f>100 + SUMIFS(NhatKy_ViPham!J:J, NhatKy_ViPham!E:E, "10_Han", NhatKy_ViPham!F:F, B10, NhatKy_ViPham!C:C, "T34") - SUMIFS(NhatKy_ViPham!K:K, NhatKy_ViPham!E:E, "10_Han", NhatKy_ViPham!F:F, B10, NhatKy_ViPham!C:C, "T34")</f>
        <v>100</v>
      </c>
      <c r="AZ10" s="6">
        <f>100 + SUMIFS(NhatKy_ViPham!J:J, NhatKy_ViPham!E:E, "10_Han", NhatKy_ViPham!F:F, B10, NhatKy_ViPham!C:C, "T35") - SUMIFS(NhatKy_ViPham!K:K, NhatKy_ViPham!E:E, "10_Han", NhatKy_ViPham!F:F, B10, NhatKy_ViPham!C:C, "T35")</f>
        <v>100</v>
      </c>
      <c r="BA10" s="12">
        <f t="shared" si="0"/>
        <v>100</v>
      </c>
      <c r="BB10" s="11" t="s">
        <v>430</v>
      </c>
      <c r="BC10" s="16" t="str">
        <f t="shared" si="1"/>
        <v>Tốt</v>
      </c>
      <c r="BD10" s="15" t="str">
        <f t="shared" si="2"/>
        <v>🟢 BÌNH THƯỜNG</v>
      </c>
    </row>
    <row r="11" spans="1:56" x14ac:dyDescent="0.25">
      <c r="A11" s="4">
        <v>3</v>
      </c>
      <c r="B11" s="10" t="s">
        <v>1300</v>
      </c>
      <c r="C11" s="4" t="s">
        <v>595</v>
      </c>
      <c r="D11" s="4" t="s">
        <v>435</v>
      </c>
      <c r="E11" s="11" t="s">
        <v>430</v>
      </c>
      <c r="F11" s="7">
        <f>SUMIFS(NhatKy_ViPham!K:K, NhatKy_ViPham!E:E, "10_Han", NhatKy_ViPham!F:F, B11, NhatKy_ViPham!H:H, "L01")</f>
        <v>0</v>
      </c>
      <c r="G11" s="7">
        <f>SUMIFS(NhatKy_ViPham!K:K, NhatKy_ViPham!E:E, "10_Han", NhatKy_ViPham!F:F, B11, NhatKy_ViPham!H:H, "L02")</f>
        <v>0</v>
      </c>
      <c r="H11" s="7">
        <f>SUMIFS(NhatKy_ViPham!K:K, NhatKy_ViPham!E:E, "10_Han", NhatKy_ViPham!F:F, B11, NhatKy_ViPham!H:H, "L03")</f>
        <v>0</v>
      </c>
      <c r="I11" s="7">
        <f>SUMIFS(NhatKy_ViPham!K:K, NhatKy_ViPham!E:E, "10_Han", NhatKy_ViPham!F:F, B11, NhatKy_ViPham!H:H, "L04")</f>
        <v>0</v>
      </c>
      <c r="J11" s="7">
        <f>SUMIFS(NhatKy_ViPham!K:K, NhatKy_ViPham!E:E, "10_Han", NhatKy_ViPham!F:F, B11, NhatKy_ViPham!H:H, "L05")</f>
        <v>0</v>
      </c>
      <c r="K11" s="7">
        <f>SUMIFS(NhatKy_ViPham!K:K, NhatKy_ViPham!E:E, "10_Han", NhatKy_ViPham!F:F, B11, NhatKy_ViPham!H:H, "L06")</f>
        <v>0</v>
      </c>
      <c r="L11" s="7">
        <f>SUMIFS(NhatKy_ViPham!K:K, NhatKy_ViPham!E:E, "10_Han", NhatKy_ViPham!F:F, B11, NhatKy_ViPham!H:H, "L07")</f>
        <v>0</v>
      </c>
      <c r="M11" s="7">
        <f>SUMIFS(NhatKy_ViPham!K:K, NhatKy_ViPham!E:E, "10_Han", NhatKy_ViPham!F:F, B11, NhatKy_ViPham!H:H, "L08")</f>
        <v>0</v>
      </c>
      <c r="N11" s="7">
        <f>SUMIFS(NhatKy_ViPham!K:K, NhatKy_ViPham!E:E, "10_Han", NhatKy_ViPham!F:F, B11, NhatKy_ViPham!H:H, "L09")</f>
        <v>0</v>
      </c>
      <c r="O11" s="7">
        <f>SUMIFS(NhatKy_ViPham!K:K, NhatKy_ViPham!E:E, "10_Han", NhatKy_ViPham!F:F, B11, NhatKy_ViPham!H:H, "L10")</f>
        <v>0</v>
      </c>
      <c r="P11" s="12">
        <f>SUMIFS(NhatKy_ViPham!J:J, NhatKy_ViPham!E:E, "10_Han", NhatKy_ViPham!F:F, B11)</f>
        <v>0</v>
      </c>
      <c r="Q11" s="13">
        <f>SUMIFS(NhatKy_ViPham!K:K, NhatKy_ViPham!E:E, "10_Han", NhatKy_ViPham!F:F, B11)</f>
        <v>0</v>
      </c>
      <c r="R11" s="7">
        <f>100 + SUMIFS(NhatKy_ViPham!J:J, NhatKy_ViPham!E:E, "10_Han", NhatKy_ViPham!F:F, B11, NhatKy_ViPham!C:C, "T1") - SUMIFS(NhatKy_ViPham!K:K, NhatKy_ViPham!E:E, "10_Han", NhatKy_ViPham!F:F, B11, NhatKy_ViPham!C:C, "T1")</f>
        <v>100</v>
      </c>
      <c r="S11" s="7">
        <f>100 + SUMIFS(NhatKy_ViPham!J:J, NhatKy_ViPham!E:E, "10_Han", NhatKy_ViPham!F:F, B11, NhatKy_ViPham!C:C, "T2") - SUMIFS(NhatKy_ViPham!K:K, NhatKy_ViPham!E:E, "10_Han", NhatKy_ViPham!F:F, B11, NhatKy_ViPham!C:C, "T2")</f>
        <v>100</v>
      </c>
      <c r="T11" s="7">
        <f>100 + SUMIFS(NhatKy_ViPham!J:J, NhatKy_ViPham!E:E, "10_Han", NhatKy_ViPham!F:F, B11, NhatKy_ViPham!C:C, "T3") - SUMIFS(NhatKy_ViPham!K:K, NhatKy_ViPham!E:E, "10_Han", NhatKy_ViPham!F:F, B11, NhatKy_ViPham!C:C, "T3")</f>
        <v>100</v>
      </c>
      <c r="U11" s="7">
        <f>100 + SUMIFS(NhatKy_ViPham!J:J, NhatKy_ViPham!E:E, "10_Han", NhatKy_ViPham!F:F, B11, NhatKy_ViPham!C:C, "T4") - SUMIFS(NhatKy_ViPham!K:K, NhatKy_ViPham!E:E, "10_Han", NhatKy_ViPham!F:F, B11, NhatKy_ViPham!C:C, "T4")</f>
        <v>100</v>
      </c>
      <c r="V11" s="7">
        <f>100 + SUMIFS(NhatKy_ViPham!J:J, NhatKy_ViPham!E:E, "10_Han", NhatKy_ViPham!F:F, B11, NhatKy_ViPham!C:C, "T5") - SUMIFS(NhatKy_ViPham!K:K, NhatKy_ViPham!E:E, "10_Han", NhatKy_ViPham!F:F, B11, NhatKy_ViPham!C:C, "T5")</f>
        <v>100</v>
      </c>
      <c r="W11" s="7">
        <f>100 + SUMIFS(NhatKy_ViPham!J:J, NhatKy_ViPham!E:E, "10_Han", NhatKy_ViPham!F:F, B11, NhatKy_ViPham!C:C, "T6") - SUMIFS(NhatKy_ViPham!K:K, NhatKy_ViPham!E:E, "10_Han", NhatKy_ViPham!F:F, B11, NhatKy_ViPham!C:C, "T6")</f>
        <v>100</v>
      </c>
      <c r="X11" s="7">
        <f>100 + SUMIFS(NhatKy_ViPham!J:J, NhatKy_ViPham!E:E, "10_Han", NhatKy_ViPham!F:F, B11, NhatKy_ViPham!C:C, "T7") - SUMIFS(NhatKy_ViPham!K:K, NhatKy_ViPham!E:E, "10_Han", NhatKy_ViPham!F:F, B11, NhatKy_ViPham!C:C, "T7")</f>
        <v>100</v>
      </c>
      <c r="Y11" s="7">
        <f>100 + SUMIFS(NhatKy_ViPham!J:J, NhatKy_ViPham!E:E, "10_Han", NhatKy_ViPham!F:F, B11, NhatKy_ViPham!C:C, "T8") - SUMIFS(NhatKy_ViPham!K:K, NhatKy_ViPham!E:E, "10_Han", NhatKy_ViPham!F:F, B11, NhatKy_ViPham!C:C, "T8")</f>
        <v>100</v>
      </c>
      <c r="Z11" s="7">
        <f>100 + SUMIFS(NhatKy_ViPham!J:J, NhatKy_ViPham!E:E, "10_Han", NhatKy_ViPham!F:F, B11, NhatKy_ViPham!C:C, "T9") - SUMIFS(NhatKy_ViPham!K:K, NhatKy_ViPham!E:E, "10_Han", NhatKy_ViPham!F:F, B11, NhatKy_ViPham!C:C, "T9")</f>
        <v>100</v>
      </c>
      <c r="AA11" s="7">
        <f>100 + SUMIFS(NhatKy_ViPham!J:J, NhatKy_ViPham!E:E, "10_Han", NhatKy_ViPham!F:F, B11, NhatKy_ViPham!C:C, "T10") - SUMIFS(NhatKy_ViPham!K:K, NhatKy_ViPham!E:E, "10_Han", NhatKy_ViPham!F:F, B11, NhatKy_ViPham!C:C, "T10")</f>
        <v>100</v>
      </c>
      <c r="AB11" s="7">
        <f>100 + SUMIFS(NhatKy_ViPham!J:J, NhatKy_ViPham!E:E, "10_Han", NhatKy_ViPham!F:F, B11, NhatKy_ViPham!C:C, "T11") - SUMIFS(NhatKy_ViPham!K:K, NhatKy_ViPham!E:E, "10_Han", NhatKy_ViPham!F:F, B11, NhatKy_ViPham!C:C, "T11")</f>
        <v>100</v>
      </c>
      <c r="AC11" s="7">
        <f>100 + SUMIFS(NhatKy_ViPham!J:J, NhatKy_ViPham!E:E, "10_Han", NhatKy_ViPham!F:F, B11, NhatKy_ViPham!C:C, "T12") - SUMIFS(NhatKy_ViPham!K:K, NhatKy_ViPham!E:E, "10_Han", NhatKy_ViPham!F:F, B11, NhatKy_ViPham!C:C, "T12")</f>
        <v>100</v>
      </c>
      <c r="AD11" s="7">
        <f>100 + SUMIFS(NhatKy_ViPham!J:J, NhatKy_ViPham!E:E, "10_Han", NhatKy_ViPham!F:F, B11, NhatKy_ViPham!C:C, "T13") - SUMIFS(NhatKy_ViPham!K:K, NhatKy_ViPham!E:E, "10_Han", NhatKy_ViPham!F:F, B11, NhatKy_ViPham!C:C, "T13")</f>
        <v>100</v>
      </c>
      <c r="AE11" s="7">
        <f>100 + SUMIFS(NhatKy_ViPham!J:J, NhatKy_ViPham!E:E, "10_Han", NhatKy_ViPham!F:F, B11, NhatKy_ViPham!C:C, "T14") - SUMIFS(NhatKy_ViPham!K:K, NhatKy_ViPham!E:E, "10_Han", NhatKy_ViPham!F:F, B11, NhatKy_ViPham!C:C, "T14")</f>
        <v>100</v>
      </c>
      <c r="AF11" s="7">
        <f>100 + SUMIFS(NhatKy_ViPham!J:J, NhatKy_ViPham!E:E, "10_Han", NhatKy_ViPham!F:F, B11, NhatKy_ViPham!C:C, "T15") - SUMIFS(NhatKy_ViPham!K:K, NhatKy_ViPham!E:E, "10_Han", NhatKy_ViPham!F:F, B11, NhatKy_ViPham!C:C, "T15")</f>
        <v>100</v>
      </c>
      <c r="AG11" s="7">
        <f>100 + SUMIFS(NhatKy_ViPham!J:J, NhatKy_ViPham!E:E, "10_Han", NhatKy_ViPham!F:F, B11, NhatKy_ViPham!C:C, "T16") - SUMIFS(NhatKy_ViPham!K:K, NhatKy_ViPham!E:E, "10_Han", NhatKy_ViPham!F:F, B11, NhatKy_ViPham!C:C, "T16")</f>
        <v>100</v>
      </c>
      <c r="AH11" s="7">
        <f>100 + SUMIFS(NhatKy_ViPham!J:J, NhatKy_ViPham!E:E, "10_Han", NhatKy_ViPham!F:F, B11, NhatKy_ViPham!C:C, "T17") - SUMIFS(NhatKy_ViPham!K:K, NhatKy_ViPham!E:E, "10_Han", NhatKy_ViPham!F:F, B11, NhatKy_ViPham!C:C, "T17")</f>
        <v>100</v>
      </c>
      <c r="AI11" s="7">
        <f>100 + SUMIFS(NhatKy_ViPham!J:J, NhatKy_ViPham!E:E, "10_Han", NhatKy_ViPham!F:F, B11, NhatKy_ViPham!C:C, "T18") - SUMIFS(NhatKy_ViPham!K:K, NhatKy_ViPham!E:E, "10_Han", NhatKy_ViPham!F:F, B11, NhatKy_ViPham!C:C, "T18")</f>
        <v>100</v>
      </c>
      <c r="AJ11" s="7">
        <f>100 + SUMIFS(NhatKy_ViPham!J:J, NhatKy_ViPham!E:E, "10_Han", NhatKy_ViPham!F:F, B11, NhatKy_ViPham!C:C, "T19") - SUMIFS(NhatKy_ViPham!K:K, NhatKy_ViPham!E:E, "10_Han", NhatKy_ViPham!F:F, B11, NhatKy_ViPham!C:C, "T19")</f>
        <v>100</v>
      </c>
      <c r="AK11" s="7">
        <f>100 + SUMIFS(NhatKy_ViPham!J:J, NhatKy_ViPham!E:E, "10_Han", NhatKy_ViPham!F:F, B11, NhatKy_ViPham!C:C, "T20") - SUMIFS(NhatKy_ViPham!K:K, NhatKy_ViPham!E:E, "10_Han", NhatKy_ViPham!F:F, B11, NhatKy_ViPham!C:C, "T20")</f>
        <v>100</v>
      </c>
      <c r="AL11" s="7">
        <f>100 + SUMIFS(NhatKy_ViPham!J:J, NhatKy_ViPham!E:E, "10_Han", NhatKy_ViPham!F:F, B11, NhatKy_ViPham!C:C, "T21") - SUMIFS(NhatKy_ViPham!K:K, NhatKy_ViPham!E:E, "10_Han", NhatKy_ViPham!F:F, B11, NhatKy_ViPham!C:C, "T21")</f>
        <v>100</v>
      </c>
      <c r="AM11" s="7">
        <f>100 + SUMIFS(NhatKy_ViPham!J:J, NhatKy_ViPham!E:E, "10_Han", NhatKy_ViPham!F:F, B11, NhatKy_ViPham!C:C, "T22") - SUMIFS(NhatKy_ViPham!K:K, NhatKy_ViPham!E:E, "10_Han", NhatKy_ViPham!F:F, B11, NhatKy_ViPham!C:C, "T22")</f>
        <v>100</v>
      </c>
      <c r="AN11" s="7">
        <f>100 + SUMIFS(NhatKy_ViPham!J:J, NhatKy_ViPham!E:E, "10_Han", NhatKy_ViPham!F:F, B11, NhatKy_ViPham!C:C, "T23") - SUMIFS(NhatKy_ViPham!K:K, NhatKy_ViPham!E:E, "10_Han", NhatKy_ViPham!F:F, B11, NhatKy_ViPham!C:C, "T23")</f>
        <v>100</v>
      </c>
      <c r="AO11" s="7">
        <f>100 + SUMIFS(NhatKy_ViPham!J:J, NhatKy_ViPham!E:E, "10_Han", NhatKy_ViPham!F:F, B11, NhatKy_ViPham!C:C, "T24") - SUMIFS(NhatKy_ViPham!K:K, NhatKy_ViPham!E:E, "10_Han", NhatKy_ViPham!F:F, B11, NhatKy_ViPham!C:C, "T24")</f>
        <v>100</v>
      </c>
      <c r="AP11" s="7">
        <f>100 + SUMIFS(NhatKy_ViPham!J:J, NhatKy_ViPham!E:E, "10_Han", NhatKy_ViPham!F:F, B11, NhatKy_ViPham!C:C, "T25") - SUMIFS(NhatKy_ViPham!K:K, NhatKy_ViPham!E:E, "10_Han", NhatKy_ViPham!F:F, B11, NhatKy_ViPham!C:C, "T25")</f>
        <v>100</v>
      </c>
      <c r="AQ11" s="7">
        <f>100 + SUMIFS(NhatKy_ViPham!J:J, NhatKy_ViPham!E:E, "10_Han", NhatKy_ViPham!F:F, B11, NhatKy_ViPham!C:C, "T26") - SUMIFS(NhatKy_ViPham!K:K, NhatKy_ViPham!E:E, "10_Han", NhatKy_ViPham!F:F, B11, NhatKy_ViPham!C:C, "T26")</f>
        <v>100</v>
      </c>
      <c r="AR11" s="7">
        <f>100 + SUMIFS(NhatKy_ViPham!J:J, NhatKy_ViPham!E:E, "10_Han", NhatKy_ViPham!F:F, B11, NhatKy_ViPham!C:C, "T27") - SUMIFS(NhatKy_ViPham!K:K, NhatKy_ViPham!E:E, "10_Han", NhatKy_ViPham!F:F, B11, NhatKy_ViPham!C:C, "T27")</f>
        <v>100</v>
      </c>
      <c r="AS11" s="7">
        <f>100 + SUMIFS(NhatKy_ViPham!J:J, NhatKy_ViPham!E:E, "10_Han", NhatKy_ViPham!F:F, B11, NhatKy_ViPham!C:C, "T28") - SUMIFS(NhatKy_ViPham!K:K, NhatKy_ViPham!E:E, "10_Han", NhatKy_ViPham!F:F, B11, NhatKy_ViPham!C:C, "T28")</f>
        <v>100</v>
      </c>
      <c r="AT11" s="7">
        <f>100 + SUMIFS(NhatKy_ViPham!J:J, NhatKy_ViPham!E:E, "10_Han", NhatKy_ViPham!F:F, B11, NhatKy_ViPham!C:C, "T29") - SUMIFS(NhatKy_ViPham!K:K, NhatKy_ViPham!E:E, "10_Han", NhatKy_ViPham!F:F, B11, NhatKy_ViPham!C:C, "T29")</f>
        <v>100</v>
      </c>
      <c r="AU11" s="7">
        <f>100 + SUMIFS(NhatKy_ViPham!J:J, NhatKy_ViPham!E:E, "10_Han", NhatKy_ViPham!F:F, B11, NhatKy_ViPham!C:C, "T30") - SUMIFS(NhatKy_ViPham!K:K, NhatKy_ViPham!E:E, "10_Han", NhatKy_ViPham!F:F, B11, NhatKy_ViPham!C:C, "T30")</f>
        <v>100</v>
      </c>
      <c r="AV11" s="7">
        <f>100 + SUMIFS(NhatKy_ViPham!J:J, NhatKy_ViPham!E:E, "10_Han", NhatKy_ViPham!F:F, B11, NhatKy_ViPham!C:C, "T31") - SUMIFS(NhatKy_ViPham!K:K, NhatKy_ViPham!E:E, "10_Han", NhatKy_ViPham!F:F, B11, NhatKy_ViPham!C:C, "T31")</f>
        <v>100</v>
      </c>
      <c r="AW11" s="7">
        <f>100 + SUMIFS(NhatKy_ViPham!J:J, NhatKy_ViPham!E:E, "10_Han", NhatKy_ViPham!F:F, B11, NhatKy_ViPham!C:C, "T32") - SUMIFS(NhatKy_ViPham!K:K, NhatKy_ViPham!E:E, "10_Han", NhatKy_ViPham!F:F, B11, NhatKy_ViPham!C:C, "T32")</f>
        <v>100</v>
      </c>
      <c r="AX11" s="7">
        <f>100 + SUMIFS(NhatKy_ViPham!J:J, NhatKy_ViPham!E:E, "10_Han", NhatKy_ViPham!F:F, B11, NhatKy_ViPham!C:C, "T33") - SUMIFS(NhatKy_ViPham!K:K, NhatKy_ViPham!E:E, "10_Han", NhatKy_ViPham!F:F, B11, NhatKy_ViPham!C:C, "T33")</f>
        <v>100</v>
      </c>
      <c r="AY11" s="7">
        <f>100 + SUMIFS(NhatKy_ViPham!J:J, NhatKy_ViPham!E:E, "10_Han", NhatKy_ViPham!F:F, B11, NhatKy_ViPham!C:C, "T34") - SUMIFS(NhatKy_ViPham!K:K, NhatKy_ViPham!E:E, "10_Han", NhatKy_ViPham!F:F, B11, NhatKy_ViPham!C:C, "T34")</f>
        <v>100</v>
      </c>
      <c r="AZ11" s="7">
        <f>100 + SUMIFS(NhatKy_ViPham!J:J, NhatKy_ViPham!E:E, "10_Han", NhatKy_ViPham!F:F, B11, NhatKy_ViPham!C:C, "T35") - SUMIFS(NhatKy_ViPham!K:K, NhatKy_ViPham!E:E, "10_Han", NhatKy_ViPham!F:F, B11, NhatKy_ViPham!C:C, "T35")</f>
        <v>100</v>
      </c>
      <c r="BA11" s="12">
        <f t="shared" si="0"/>
        <v>100</v>
      </c>
      <c r="BB11" s="11" t="s">
        <v>430</v>
      </c>
      <c r="BC11" s="14" t="str">
        <f t="shared" si="1"/>
        <v>Tốt</v>
      </c>
      <c r="BD11" s="10" t="str">
        <f t="shared" si="2"/>
        <v>🟢 BÌNH THƯỜNG</v>
      </c>
    </row>
    <row r="12" spans="1:56" x14ac:dyDescent="0.25">
      <c r="A12" s="5">
        <v>4</v>
      </c>
      <c r="B12" s="15" t="s">
        <v>1301</v>
      </c>
      <c r="C12" s="5" t="s">
        <v>512</v>
      </c>
      <c r="D12" s="5" t="s">
        <v>429</v>
      </c>
      <c r="E12" s="11" t="s">
        <v>430</v>
      </c>
      <c r="F12" s="6">
        <f>SUMIFS(NhatKy_ViPham!K:K, NhatKy_ViPham!E:E, "10_Han", NhatKy_ViPham!F:F, B12, NhatKy_ViPham!H:H, "L01")</f>
        <v>0</v>
      </c>
      <c r="G12" s="6">
        <f>SUMIFS(NhatKy_ViPham!K:K, NhatKy_ViPham!E:E, "10_Han", NhatKy_ViPham!F:F, B12, NhatKy_ViPham!H:H, "L02")</f>
        <v>0</v>
      </c>
      <c r="H12" s="6">
        <f>SUMIFS(NhatKy_ViPham!K:K, NhatKy_ViPham!E:E, "10_Han", NhatKy_ViPham!F:F, B12, NhatKy_ViPham!H:H, "L03")</f>
        <v>0</v>
      </c>
      <c r="I12" s="6">
        <f>SUMIFS(NhatKy_ViPham!K:K, NhatKy_ViPham!E:E, "10_Han", NhatKy_ViPham!F:F, B12, NhatKy_ViPham!H:H, "L04")</f>
        <v>0</v>
      </c>
      <c r="J12" s="6">
        <f>SUMIFS(NhatKy_ViPham!K:K, NhatKy_ViPham!E:E, "10_Han", NhatKy_ViPham!F:F, B12, NhatKy_ViPham!H:H, "L05")</f>
        <v>0</v>
      </c>
      <c r="K12" s="6">
        <f>SUMIFS(NhatKy_ViPham!K:K, NhatKy_ViPham!E:E, "10_Han", NhatKy_ViPham!F:F, B12, NhatKy_ViPham!H:H, "L06")</f>
        <v>0</v>
      </c>
      <c r="L12" s="6">
        <f>SUMIFS(NhatKy_ViPham!K:K, NhatKy_ViPham!E:E, "10_Han", NhatKy_ViPham!F:F, B12, NhatKy_ViPham!H:H, "L07")</f>
        <v>0</v>
      </c>
      <c r="M12" s="6">
        <f>SUMIFS(NhatKy_ViPham!K:K, NhatKy_ViPham!E:E, "10_Han", NhatKy_ViPham!F:F, B12, NhatKy_ViPham!H:H, "L08")</f>
        <v>0</v>
      </c>
      <c r="N12" s="6">
        <f>SUMIFS(NhatKy_ViPham!K:K, NhatKy_ViPham!E:E, "10_Han", NhatKy_ViPham!F:F, B12, NhatKy_ViPham!H:H, "L09")</f>
        <v>0</v>
      </c>
      <c r="O12" s="6">
        <f>SUMIFS(NhatKy_ViPham!K:K, NhatKy_ViPham!E:E, "10_Han", NhatKy_ViPham!F:F, B12, NhatKy_ViPham!H:H, "L10")</f>
        <v>0</v>
      </c>
      <c r="P12" s="12">
        <f>SUMIFS(NhatKy_ViPham!J:J, NhatKy_ViPham!E:E, "10_Han", NhatKy_ViPham!F:F, B12)</f>
        <v>0</v>
      </c>
      <c r="Q12" s="13">
        <f>SUMIFS(NhatKy_ViPham!K:K, NhatKy_ViPham!E:E, "10_Han", NhatKy_ViPham!F:F, B12)</f>
        <v>0</v>
      </c>
      <c r="R12" s="6">
        <f>100 + SUMIFS(NhatKy_ViPham!J:J, NhatKy_ViPham!E:E, "10_Han", NhatKy_ViPham!F:F, B12, NhatKy_ViPham!C:C, "T1") - SUMIFS(NhatKy_ViPham!K:K, NhatKy_ViPham!E:E, "10_Han", NhatKy_ViPham!F:F, B12, NhatKy_ViPham!C:C, "T1")</f>
        <v>100</v>
      </c>
      <c r="S12" s="6">
        <f>100 + SUMIFS(NhatKy_ViPham!J:J, NhatKy_ViPham!E:E, "10_Han", NhatKy_ViPham!F:F, B12, NhatKy_ViPham!C:C, "T2") - SUMIFS(NhatKy_ViPham!K:K, NhatKy_ViPham!E:E, "10_Han", NhatKy_ViPham!F:F, B12, NhatKy_ViPham!C:C, "T2")</f>
        <v>100</v>
      </c>
      <c r="T12" s="6">
        <f>100 + SUMIFS(NhatKy_ViPham!J:J, NhatKy_ViPham!E:E, "10_Han", NhatKy_ViPham!F:F, B12, NhatKy_ViPham!C:C, "T3") - SUMIFS(NhatKy_ViPham!K:K, NhatKy_ViPham!E:E, "10_Han", NhatKy_ViPham!F:F, B12, NhatKy_ViPham!C:C, "T3")</f>
        <v>100</v>
      </c>
      <c r="U12" s="6">
        <f>100 + SUMIFS(NhatKy_ViPham!J:J, NhatKy_ViPham!E:E, "10_Han", NhatKy_ViPham!F:F, B12, NhatKy_ViPham!C:C, "T4") - SUMIFS(NhatKy_ViPham!K:K, NhatKy_ViPham!E:E, "10_Han", NhatKy_ViPham!F:F, B12, NhatKy_ViPham!C:C, "T4")</f>
        <v>100</v>
      </c>
      <c r="V12" s="6">
        <f>100 + SUMIFS(NhatKy_ViPham!J:J, NhatKy_ViPham!E:E, "10_Han", NhatKy_ViPham!F:F, B12, NhatKy_ViPham!C:C, "T5") - SUMIFS(NhatKy_ViPham!K:K, NhatKy_ViPham!E:E, "10_Han", NhatKy_ViPham!F:F, B12, NhatKy_ViPham!C:C, "T5")</f>
        <v>100</v>
      </c>
      <c r="W12" s="6">
        <f>100 + SUMIFS(NhatKy_ViPham!J:J, NhatKy_ViPham!E:E, "10_Han", NhatKy_ViPham!F:F, B12, NhatKy_ViPham!C:C, "T6") - SUMIFS(NhatKy_ViPham!K:K, NhatKy_ViPham!E:E, "10_Han", NhatKy_ViPham!F:F, B12, NhatKy_ViPham!C:C, "T6")</f>
        <v>100</v>
      </c>
      <c r="X12" s="6">
        <f>100 + SUMIFS(NhatKy_ViPham!J:J, NhatKy_ViPham!E:E, "10_Han", NhatKy_ViPham!F:F, B12, NhatKy_ViPham!C:C, "T7") - SUMIFS(NhatKy_ViPham!K:K, NhatKy_ViPham!E:E, "10_Han", NhatKy_ViPham!F:F, B12, NhatKy_ViPham!C:C, "T7")</f>
        <v>100</v>
      </c>
      <c r="Y12" s="6">
        <f>100 + SUMIFS(NhatKy_ViPham!J:J, NhatKy_ViPham!E:E, "10_Han", NhatKy_ViPham!F:F, B12, NhatKy_ViPham!C:C, "T8") - SUMIFS(NhatKy_ViPham!K:K, NhatKy_ViPham!E:E, "10_Han", NhatKy_ViPham!F:F, B12, NhatKy_ViPham!C:C, "T8")</f>
        <v>100</v>
      </c>
      <c r="Z12" s="6">
        <f>100 + SUMIFS(NhatKy_ViPham!J:J, NhatKy_ViPham!E:E, "10_Han", NhatKy_ViPham!F:F, B12, NhatKy_ViPham!C:C, "T9") - SUMIFS(NhatKy_ViPham!K:K, NhatKy_ViPham!E:E, "10_Han", NhatKy_ViPham!F:F, B12, NhatKy_ViPham!C:C, "T9")</f>
        <v>100</v>
      </c>
      <c r="AA12" s="6">
        <f>100 + SUMIFS(NhatKy_ViPham!J:J, NhatKy_ViPham!E:E, "10_Han", NhatKy_ViPham!F:F, B12, NhatKy_ViPham!C:C, "T10") - SUMIFS(NhatKy_ViPham!K:K, NhatKy_ViPham!E:E, "10_Han", NhatKy_ViPham!F:F, B12, NhatKy_ViPham!C:C, "T10")</f>
        <v>100</v>
      </c>
      <c r="AB12" s="6">
        <f>100 + SUMIFS(NhatKy_ViPham!J:J, NhatKy_ViPham!E:E, "10_Han", NhatKy_ViPham!F:F, B12, NhatKy_ViPham!C:C, "T11") - SUMIFS(NhatKy_ViPham!K:K, NhatKy_ViPham!E:E, "10_Han", NhatKy_ViPham!F:F, B12, NhatKy_ViPham!C:C, "T11")</f>
        <v>100</v>
      </c>
      <c r="AC12" s="6">
        <f>100 + SUMIFS(NhatKy_ViPham!J:J, NhatKy_ViPham!E:E, "10_Han", NhatKy_ViPham!F:F, B12, NhatKy_ViPham!C:C, "T12") - SUMIFS(NhatKy_ViPham!K:K, NhatKy_ViPham!E:E, "10_Han", NhatKy_ViPham!F:F, B12, NhatKy_ViPham!C:C, "T12")</f>
        <v>100</v>
      </c>
      <c r="AD12" s="6">
        <f>100 + SUMIFS(NhatKy_ViPham!J:J, NhatKy_ViPham!E:E, "10_Han", NhatKy_ViPham!F:F, B12, NhatKy_ViPham!C:C, "T13") - SUMIFS(NhatKy_ViPham!K:K, NhatKy_ViPham!E:E, "10_Han", NhatKy_ViPham!F:F, B12, NhatKy_ViPham!C:C, "T13")</f>
        <v>100</v>
      </c>
      <c r="AE12" s="6">
        <f>100 + SUMIFS(NhatKy_ViPham!J:J, NhatKy_ViPham!E:E, "10_Han", NhatKy_ViPham!F:F, B12, NhatKy_ViPham!C:C, "T14") - SUMIFS(NhatKy_ViPham!K:K, NhatKy_ViPham!E:E, "10_Han", NhatKy_ViPham!F:F, B12, NhatKy_ViPham!C:C, "T14")</f>
        <v>100</v>
      </c>
      <c r="AF12" s="6">
        <f>100 + SUMIFS(NhatKy_ViPham!J:J, NhatKy_ViPham!E:E, "10_Han", NhatKy_ViPham!F:F, B12, NhatKy_ViPham!C:C, "T15") - SUMIFS(NhatKy_ViPham!K:K, NhatKy_ViPham!E:E, "10_Han", NhatKy_ViPham!F:F, B12, NhatKy_ViPham!C:C, "T15")</f>
        <v>100</v>
      </c>
      <c r="AG12" s="6">
        <f>100 + SUMIFS(NhatKy_ViPham!J:J, NhatKy_ViPham!E:E, "10_Han", NhatKy_ViPham!F:F, B12, NhatKy_ViPham!C:C, "T16") - SUMIFS(NhatKy_ViPham!K:K, NhatKy_ViPham!E:E, "10_Han", NhatKy_ViPham!F:F, B12, NhatKy_ViPham!C:C, "T16")</f>
        <v>100</v>
      </c>
      <c r="AH12" s="6">
        <f>100 + SUMIFS(NhatKy_ViPham!J:J, NhatKy_ViPham!E:E, "10_Han", NhatKy_ViPham!F:F, B12, NhatKy_ViPham!C:C, "T17") - SUMIFS(NhatKy_ViPham!K:K, NhatKy_ViPham!E:E, "10_Han", NhatKy_ViPham!F:F, B12, NhatKy_ViPham!C:C, "T17")</f>
        <v>100</v>
      </c>
      <c r="AI12" s="6">
        <f>100 + SUMIFS(NhatKy_ViPham!J:J, NhatKy_ViPham!E:E, "10_Han", NhatKy_ViPham!F:F, B12, NhatKy_ViPham!C:C, "T18") - SUMIFS(NhatKy_ViPham!K:K, NhatKy_ViPham!E:E, "10_Han", NhatKy_ViPham!F:F, B12, NhatKy_ViPham!C:C, "T18")</f>
        <v>100</v>
      </c>
      <c r="AJ12" s="6">
        <f>100 + SUMIFS(NhatKy_ViPham!J:J, NhatKy_ViPham!E:E, "10_Han", NhatKy_ViPham!F:F, B12, NhatKy_ViPham!C:C, "T19") - SUMIFS(NhatKy_ViPham!K:K, NhatKy_ViPham!E:E, "10_Han", NhatKy_ViPham!F:F, B12, NhatKy_ViPham!C:C, "T19")</f>
        <v>100</v>
      </c>
      <c r="AK12" s="6">
        <f>100 + SUMIFS(NhatKy_ViPham!J:J, NhatKy_ViPham!E:E, "10_Han", NhatKy_ViPham!F:F, B12, NhatKy_ViPham!C:C, "T20") - SUMIFS(NhatKy_ViPham!K:K, NhatKy_ViPham!E:E, "10_Han", NhatKy_ViPham!F:F, B12, NhatKy_ViPham!C:C, "T20")</f>
        <v>100</v>
      </c>
      <c r="AL12" s="6">
        <f>100 + SUMIFS(NhatKy_ViPham!J:J, NhatKy_ViPham!E:E, "10_Han", NhatKy_ViPham!F:F, B12, NhatKy_ViPham!C:C, "T21") - SUMIFS(NhatKy_ViPham!K:K, NhatKy_ViPham!E:E, "10_Han", NhatKy_ViPham!F:F, B12, NhatKy_ViPham!C:C, "T21")</f>
        <v>100</v>
      </c>
      <c r="AM12" s="6">
        <f>100 + SUMIFS(NhatKy_ViPham!J:J, NhatKy_ViPham!E:E, "10_Han", NhatKy_ViPham!F:F, B12, NhatKy_ViPham!C:C, "T22") - SUMIFS(NhatKy_ViPham!K:K, NhatKy_ViPham!E:E, "10_Han", NhatKy_ViPham!F:F, B12, NhatKy_ViPham!C:C, "T22")</f>
        <v>100</v>
      </c>
      <c r="AN12" s="6">
        <f>100 + SUMIFS(NhatKy_ViPham!J:J, NhatKy_ViPham!E:E, "10_Han", NhatKy_ViPham!F:F, B12, NhatKy_ViPham!C:C, "T23") - SUMIFS(NhatKy_ViPham!K:K, NhatKy_ViPham!E:E, "10_Han", NhatKy_ViPham!F:F, B12, NhatKy_ViPham!C:C, "T23")</f>
        <v>100</v>
      </c>
      <c r="AO12" s="6">
        <f>100 + SUMIFS(NhatKy_ViPham!J:J, NhatKy_ViPham!E:E, "10_Han", NhatKy_ViPham!F:F, B12, NhatKy_ViPham!C:C, "T24") - SUMIFS(NhatKy_ViPham!K:K, NhatKy_ViPham!E:E, "10_Han", NhatKy_ViPham!F:F, B12, NhatKy_ViPham!C:C, "T24")</f>
        <v>100</v>
      </c>
      <c r="AP12" s="6">
        <f>100 + SUMIFS(NhatKy_ViPham!J:J, NhatKy_ViPham!E:E, "10_Han", NhatKy_ViPham!F:F, B12, NhatKy_ViPham!C:C, "T25") - SUMIFS(NhatKy_ViPham!K:K, NhatKy_ViPham!E:E, "10_Han", NhatKy_ViPham!F:F, B12, NhatKy_ViPham!C:C, "T25")</f>
        <v>100</v>
      </c>
      <c r="AQ12" s="6">
        <f>100 + SUMIFS(NhatKy_ViPham!J:J, NhatKy_ViPham!E:E, "10_Han", NhatKy_ViPham!F:F, B12, NhatKy_ViPham!C:C, "T26") - SUMIFS(NhatKy_ViPham!K:K, NhatKy_ViPham!E:E, "10_Han", NhatKy_ViPham!F:F, B12, NhatKy_ViPham!C:C, "T26")</f>
        <v>100</v>
      </c>
      <c r="AR12" s="6">
        <f>100 + SUMIFS(NhatKy_ViPham!J:J, NhatKy_ViPham!E:E, "10_Han", NhatKy_ViPham!F:F, B12, NhatKy_ViPham!C:C, "T27") - SUMIFS(NhatKy_ViPham!K:K, NhatKy_ViPham!E:E, "10_Han", NhatKy_ViPham!F:F, B12, NhatKy_ViPham!C:C, "T27")</f>
        <v>100</v>
      </c>
      <c r="AS12" s="6">
        <f>100 + SUMIFS(NhatKy_ViPham!J:J, NhatKy_ViPham!E:E, "10_Han", NhatKy_ViPham!F:F, B12, NhatKy_ViPham!C:C, "T28") - SUMIFS(NhatKy_ViPham!K:K, NhatKy_ViPham!E:E, "10_Han", NhatKy_ViPham!F:F, B12, NhatKy_ViPham!C:C, "T28")</f>
        <v>100</v>
      </c>
      <c r="AT12" s="6">
        <f>100 + SUMIFS(NhatKy_ViPham!J:J, NhatKy_ViPham!E:E, "10_Han", NhatKy_ViPham!F:F, B12, NhatKy_ViPham!C:C, "T29") - SUMIFS(NhatKy_ViPham!K:K, NhatKy_ViPham!E:E, "10_Han", NhatKy_ViPham!F:F, B12, NhatKy_ViPham!C:C, "T29")</f>
        <v>100</v>
      </c>
      <c r="AU12" s="6">
        <f>100 + SUMIFS(NhatKy_ViPham!J:J, NhatKy_ViPham!E:E, "10_Han", NhatKy_ViPham!F:F, B12, NhatKy_ViPham!C:C, "T30") - SUMIFS(NhatKy_ViPham!K:K, NhatKy_ViPham!E:E, "10_Han", NhatKy_ViPham!F:F, B12, NhatKy_ViPham!C:C, "T30")</f>
        <v>100</v>
      </c>
      <c r="AV12" s="6">
        <f>100 + SUMIFS(NhatKy_ViPham!J:J, NhatKy_ViPham!E:E, "10_Han", NhatKy_ViPham!F:F, B12, NhatKy_ViPham!C:C, "T31") - SUMIFS(NhatKy_ViPham!K:K, NhatKy_ViPham!E:E, "10_Han", NhatKy_ViPham!F:F, B12, NhatKy_ViPham!C:C, "T31")</f>
        <v>100</v>
      </c>
      <c r="AW12" s="6">
        <f>100 + SUMIFS(NhatKy_ViPham!J:J, NhatKy_ViPham!E:E, "10_Han", NhatKy_ViPham!F:F, B12, NhatKy_ViPham!C:C, "T32") - SUMIFS(NhatKy_ViPham!K:K, NhatKy_ViPham!E:E, "10_Han", NhatKy_ViPham!F:F, B12, NhatKy_ViPham!C:C, "T32")</f>
        <v>100</v>
      </c>
      <c r="AX12" s="6">
        <f>100 + SUMIFS(NhatKy_ViPham!J:J, NhatKy_ViPham!E:E, "10_Han", NhatKy_ViPham!F:F, B12, NhatKy_ViPham!C:C, "T33") - SUMIFS(NhatKy_ViPham!K:K, NhatKy_ViPham!E:E, "10_Han", NhatKy_ViPham!F:F, B12, NhatKy_ViPham!C:C, "T33")</f>
        <v>100</v>
      </c>
      <c r="AY12" s="6">
        <f>100 + SUMIFS(NhatKy_ViPham!J:J, NhatKy_ViPham!E:E, "10_Han", NhatKy_ViPham!F:F, B12, NhatKy_ViPham!C:C, "T34") - SUMIFS(NhatKy_ViPham!K:K, NhatKy_ViPham!E:E, "10_Han", NhatKy_ViPham!F:F, B12, NhatKy_ViPham!C:C, "T34")</f>
        <v>100</v>
      </c>
      <c r="AZ12" s="6">
        <f>100 + SUMIFS(NhatKy_ViPham!J:J, NhatKy_ViPham!E:E, "10_Han", NhatKy_ViPham!F:F, B12, NhatKy_ViPham!C:C, "T35") - SUMIFS(NhatKy_ViPham!K:K, NhatKy_ViPham!E:E, "10_Han", NhatKy_ViPham!F:F, B12, NhatKy_ViPham!C:C, "T35")</f>
        <v>100</v>
      </c>
      <c r="BA12" s="12">
        <f t="shared" si="0"/>
        <v>100</v>
      </c>
      <c r="BB12" s="11" t="s">
        <v>430</v>
      </c>
      <c r="BC12" s="16" t="str">
        <f t="shared" si="1"/>
        <v>Tốt</v>
      </c>
      <c r="BD12" s="15" t="str">
        <f t="shared" si="2"/>
        <v>🟢 BÌNH THƯỜNG</v>
      </c>
    </row>
    <row r="13" spans="1:56" x14ac:dyDescent="0.25">
      <c r="A13" s="4">
        <v>5</v>
      </c>
      <c r="B13" s="10" t="s">
        <v>1302</v>
      </c>
      <c r="C13" s="4" t="s">
        <v>481</v>
      </c>
      <c r="D13" s="4" t="s">
        <v>429</v>
      </c>
      <c r="E13" s="11" t="s">
        <v>430</v>
      </c>
      <c r="F13" s="7">
        <f>SUMIFS(NhatKy_ViPham!K:K, NhatKy_ViPham!E:E, "10_Han", NhatKy_ViPham!F:F, B13, NhatKy_ViPham!H:H, "L01")</f>
        <v>0</v>
      </c>
      <c r="G13" s="7">
        <f>SUMIFS(NhatKy_ViPham!K:K, NhatKy_ViPham!E:E, "10_Han", NhatKy_ViPham!F:F, B13, NhatKy_ViPham!H:H, "L02")</f>
        <v>0</v>
      </c>
      <c r="H13" s="7">
        <f>SUMIFS(NhatKy_ViPham!K:K, NhatKy_ViPham!E:E, "10_Han", NhatKy_ViPham!F:F, B13, NhatKy_ViPham!H:H, "L03")</f>
        <v>0</v>
      </c>
      <c r="I13" s="7">
        <f>SUMIFS(NhatKy_ViPham!K:K, NhatKy_ViPham!E:E, "10_Han", NhatKy_ViPham!F:F, B13, NhatKy_ViPham!H:H, "L04")</f>
        <v>0</v>
      </c>
      <c r="J13" s="7">
        <f>SUMIFS(NhatKy_ViPham!K:K, NhatKy_ViPham!E:E, "10_Han", NhatKy_ViPham!F:F, B13, NhatKy_ViPham!H:H, "L05")</f>
        <v>0</v>
      </c>
      <c r="K13" s="7">
        <f>SUMIFS(NhatKy_ViPham!K:K, NhatKy_ViPham!E:E, "10_Han", NhatKy_ViPham!F:F, B13, NhatKy_ViPham!H:H, "L06")</f>
        <v>0</v>
      </c>
      <c r="L13" s="7">
        <f>SUMIFS(NhatKy_ViPham!K:K, NhatKy_ViPham!E:E, "10_Han", NhatKy_ViPham!F:F, B13, NhatKy_ViPham!H:H, "L07")</f>
        <v>0</v>
      </c>
      <c r="M13" s="7">
        <f>SUMIFS(NhatKy_ViPham!K:K, NhatKy_ViPham!E:E, "10_Han", NhatKy_ViPham!F:F, B13, NhatKy_ViPham!H:H, "L08")</f>
        <v>0</v>
      </c>
      <c r="N13" s="7">
        <f>SUMIFS(NhatKy_ViPham!K:K, NhatKy_ViPham!E:E, "10_Han", NhatKy_ViPham!F:F, B13, NhatKy_ViPham!H:H, "L09")</f>
        <v>0</v>
      </c>
      <c r="O13" s="7">
        <f>SUMIFS(NhatKy_ViPham!K:K, NhatKy_ViPham!E:E, "10_Han", NhatKy_ViPham!F:F, B13, NhatKy_ViPham!H:H, "L10")</f>
        <v>0</v>
      </c>
      <c r="P13" s="12">
        <f>SUMIFS(NhatKy_ViPham!J:J, NhatKy_ViPham!E:E, "10_Han", NhatKy_ViPham!F:F, B13)</f>
        <v>0</v>
      </c>
      <c r="Q13" s="13">
        <f>SUMIFS(NhatKy_ViPham!K:K, NhatKy_ViPham!E:E, "10_Han", NhatKy_ViPham!F:F, B13)</f>
        <v>0</v>
      </c>
      <c r="R13" s="7">
        <f>100 + SUMIFS(NhatKy_ViPham!J:J, NhatKy_ViPham!E:E, "10_Han", NhatKy_ViPham!F:F, B13, NhatKy_ViPham!C:C, "T1") - SUMIFS(NhatKy_ViPham!K:K, NhatKy_ViPham!E:E, "10_Han", NhatKy_ViPham!F:F, B13, NhatKy_ViPham!C:C, "T1")</f>
        <v>100</v>
      </c>
      <c r="S13" s="7">
        <f>100 + SUMIFS(NhatKy_ViPham!J:J, NhatKy_ViPham!E:E, "10_Han", NhatKy_ViPham!F:F, B13, NhatKy_ViPham!C:C, "T2") - SUMIFS(NhatKy_ViPham!K:K, NhatKy_ViPham!E:E, "10_Han", NhatKy_ViPham!F:F, B13, NhatKy_ViPham!C:C, "T2")</f>
        <v>100</v>
      </c>
      <c r="T13" s="7">
        <f>100 + SUMIFS(NhatKy_ViPham!J:J, NhatKy_ViPham!E:E, "10_Han", NhatKy_ViPham!F:F, B13, NhatKy_ViPham!C:C, "T3") - SUMIFS(NhatKy_ViPham!K:K, NhatKy_ViPham!E:E, "10_Han", NhatKy_ViPham!F:F, B13, NhatKy_ViPham!C:C, "T3")</f>
        <v>100</v>
      </c>
      <c r="U13" s="7">
        <f>100 + SUMIFS(NhatKy_ViPham!J:J, NhatKy_ViPham!E:E, "10_Han", NhatKy_ViPham!F:F, B13, NhatKy_ViPham!C:C, "T4") - SUMIFS(NhatKy_ViPham!K:K, NhatKy_ViPham!E:E, "10_Han", NhatKy_ViPham!F:F, B13, NhatKy_ViPham!C:C, "T4")</f>
        <v>100</v>
      </c>
      <c r="V13" s="7">
        <f>100 + SUMIFS(NhatKy_ViPham!J:J, NhatKy_ViPham!E:E, "10_Han", NhatKy_ViPham!F:F, B13, NhatKy_ViPham!C:C, "T5") - SUMIFS(NhatKy_ViPham!K:K, NhatKy_ViPham!E:E, "10_Han", NhatKy_ViPham!F:F, B13, NhatKy_ViPham!C:C, "T5")</f>
        <v>100</v>
      </c>
      <c r="W13" s="7">
        <f>100 + SUMIFS(NhatKy_ViPham!J:J, NhatKy_ViPham!E:E, "10_Han", NhatKy_ViPham!F:F, B13, NhatKy_ViPham!C:C, "T6") - SUMIFS(NhatKy_ViPham!K:K, NhatKy_ViPham!E:E, "10_Han", NhatKy_ViPham!F:F, B13, NhatKy_ViPham!C:C, "T6")</f>
        <v>100</v>
      </c>
      <c r="X13" s="7">
        <f>100 + SUMIFS(NhatKy_ViPham!J:J, NhatKy_ViPham!E:E, "10_Han", NhatKy_ViPham!F:F, B13, NhatKy_ViPham!C:C, "T7") - SUMIFS(NhatKy_ViPham!K:K, NhatKy_ViPham!E:E, "10_Han", NhatKy_ViPham!F:F, B13, NhatKy_ViPham!C:C, "T7")</f>
        <v>100</v>
      </c>
      <c r="Y13" s="7">
        <f>100 + SUMIFS(NhatKy_ViPham!J:J, NhatKy_ViPham!E:E, "10_Han", NhatKy_ViPham!F:F, B13, NhatKy_ViPham!C:C, "T8") - SUMIFS(NhatKy_ViPham!K:K, NhatKy_ViPham!E:E, "10_Han", NhatKy_ViPham!F:F, B13, NhatKy_ViPham!C:C, "T8")</f>
        <v>100</v>
      </c>
      <c r="Z13" s="7">
        <f>100 + SUMIFS(NhatKy_ViPham!J:J, NhatKy_ViPham!E:E, "10_Han", NhatKy_ViPham!F:F, B13, NhatKy_ViPham!C:C, "T9") - SUMIFS(NhatKy_ViPham!K:K, NhatKy_ViPham!E:E, "10_Han", NhatKy_ViPham!F:F, B13, NhatKy_ViPham!C:C, "T9")</f>
        <v>100</v>
      </c>
      <c r="AA13" s="7">
        <f>100 + SUMIFS(NhatKy_ViPham!J:J, NhatKy_ViPham!E:E, "10_Han", NhatKy_ViPham!F:F, B13, NhatKy_ViPham!C:C, "T10") - SUMIFS(NhatKy_ViPham!K:K, NhatKy_ViPham!E:E, "10_Han", NhatKy_ViPham!F:F, B13, NhatKy_ViPham!C:C, "T10")</f>
        <v>100</v>
      </c>
      <c r="AB13" s="7">
        <f>100 + SUMIFS(NhatKy_ViPham!J:J, NhatKy_ViPham!E:E, "10_Han", NhatKy_ViPham!F:F, B13, NhatKy_ViPham!C:C, "T11") - SUMIFS(NhatKy_ViPham!K:K, NhatKy_ViPham!E:E, "10_Han", NhatKy_ViPham!F:F, B13, NhatKy_ViPham!C:C, "T11")</f>
        <v>100</v>
      </c>
      <c r="AC13" s="7">
        <f>100 + SUMIFS(NhatKy_ViPham!J:J, NhatKy_ViPham!E:E, "10_Han", NhatKy_ViPham!F:F, B13, NhatKy_ViPham!C:C, "T12") - SUMIFS(NhatKy_ViPham!K:K, NhatKy_ViPham!E:E, "10_Han", NhatKy_ViPham!F:F, B13, NhatKy_ViPham!C:C, "T12")</f>
        <v>100</v>
      </c>
      <c r="AD13" s="7">
        <f>100 + SUMIFS(NhatKy_ViPham!J:J, NhatKy_ViPham!E:E, "10_Han", NhatKy_ViPham!F:F, B13, NhatKy_ViPham!C:C, "T13") - SUMIFS(NhatKy_ViPham!K:K, NhatKy_ViPham!E:E, "10_Han", NhatKy_ViPham!F:F, B13, NhatKy_ViPham!C:C, "T13")</f>
        <v>100</v>
      </c>
      <c r="AE13" s="7">
        <f>100 + SUMIFS(NhatKy_ViPham!J:J, NhatKy_ViPham!E:E, "10_Han", NhatKy_ViPham!F:F, B13, NhatKy_ViPham!C:C, "T14") - SUMIFS(NhatKy_ViPham!K:K, NhatKy_ViPham!E:E, "10_Han", NhatKy_ViPham!F:F, B13, NhatKy_ViPham!C:C, "T14")</f>
        <v>100</v>
      </c>
      <c r="AF13" s="7">
        <f>100 + SUMIFS(NhatKy_ViPham!J:J, NhatKy_ViPham!E:E, "10_Han", NhatKy_ViPham!F:F, B13, NhatKy_ViPham!C:C, "T15") - SUMIFS(NhatKy_ViPham!K:K, NhatKy_ViPham!E:E, "10_Han", NhatKy_ViPham!F:F, B13, NhatKy_ViPham!C:C, "T15")</f>
        <v>100</v>
      </c>
      <c r="AG13" s="7">
        <f>100 + SUMIFS(NhatKy_ViPham!J:J, NhatKy_ViPham!E:E, "10_Han", NhatKy_ViPham!F:F, B13, NhatKy_ViPham!C:C, "T16") - SUMIFS(NhatKy_ViPham!K:K, NhatKy_ViPham!E:E, "10_Han", NhatKy_ViPham!F:F, B13, NhatKy_ViPham!C:C, "T16")</f>
        <v>100</v>
      </c>
      <c r="AH13" s="7">
        <f>100 + SUMIFS(NhatKy_ViPham!J:J, NhatKy_ViPham!E:E, "10_Han", NhatKy_ViPham!F:F, B13, NhatKy_ViPham!C:C, "T17") - SUMIFS(NhatKy_ViPham!K:K, NhatKy_ViPham!E:E, "10_Han", NhatKy_ViPham!F:F, B13, NhatKy_ViPham!C:C, "T17")</f>
        <v>100</v>
      </c>
      <c r="AI13" s="7">
        <f>100 + SUMIFS(NhatKy_ViPham!J:J, NhatKy_ViPham!E:E, "10_Han", NhatKy_ViPham!F:F, B13, NhatKy_ViPham!C:C, "T18") - SUMIFS(NhatKy_ViPham!K:K, NhatKy_ViPham!E:E, "10_Han", NhatKy_ViPham!F:F, B13, NhatKy_ViPham!C:C, "T18")</f>
        <v>100</v>
      </c>
      <c r="AJ13" s="7">
        <f>100 + SUMIFS(NhatKy_ViPham!J:J, NhatKy_ViPham!E:E, "10_Han", NhatKy_ViPham!F:F, B13, NhatKy_ViPham!C:C, "T19") - SUMIFS(NhatKy_ViPham!K:K, NhatKy_ViPham!E:E, "10_Han", NhatKy_ViPham!F:F, B13, NhatKy_ViPham!C:C, "T19")</f>
        <v>100</v>
      </c>
      <c r="AK13" s="7">
        <f>100 + SUMIFS(NhatKy_ViPham!J:J, NhatKy_ViPham!E:E, "10_Han", NhatKy_ViPham!F:F, B13, NhatKy_ViPham!C:C, "T20") - SUMIFS(NhatKy_ViPham!K:K, NhatKy_ViPham!E:E, "10_Han", NhatKy_ViPham!F:F, B13, NhatKy_ViPham!C:C, "T20")</f>
        <v>100</v>
      </c>
      <c r="AL13" s="7">
        <f>100 + SUMIFS(NhatKy_ViPham!J:J, NhatKy_ViPham!E:E, "10_Han", NhatKy_ViPham!F:F, B13, NhatKy_ViPham!C:C, "T21") - SUMIFS(NhatKy_ViPham!K:K, NhatKy_ViPham!E:E, "10_Han", NhatKy_ViPham!F:F, B13, NhatKy_ViPham!C:C, "T21")</f>
        <v>100</v>
      </c>
      <c r="AM13" s="7">
        <f>100 + SUMIFS(NhatKy_ViPham!J:J, NhatKy_ViPham!E:E, "10_Han", NhatKy_ViPham!F:F, B13, NhatKy_ViPham!C:C, "T22") - SUMIFS(NhatKy_ViPham!K:K, NhatKy_ViPham!E:E, "10_Han", NhatKy_ViPham!F:F, B13, NhatKy_ViPham!C:C, "T22")</f>
        <v>100</v>
      </c>
      <c r="AN13" s="7">
        <f>100 + SUMIFS(NhatKy_ViPham!J:J, NhatKy_ViPham!E:E, "10_Han", NhatKy_ViPham!F:F, B13, NhatKy_ViPham!C:C, "T23") - SUMIFS(NhatKy_ViPham!K:K, NhatKy_ViPham!E:E, "10_Han", NhatKy_ViPham!F:F, B13, NhatKy_ViPham!C:C, "T23")</f>
        <v>100</v>
      </c>
      <c r="AO13" s="7">
        <f>100 + SUMIFS(NhatKy_ViPham!J:J, NhatKy_ViPham!E:E, "10_Han", NhatKy_ViPham!F:F, B13, NhatKy_ViPham!C:C, "T24") - SUMIFS(NhatKy_ViPham!K:K, NhatKy_ViPham!E:E, "10_Han", NhatKy_ViPham!F:F, B13, NhatKy_ViPham!C:C, "T24")</f>
        <v>100</v>
      </c>
      <c r="AP13" s="7">
        <f>100 + SUMIFS(NhatKy_ViPham!J:J, NhatKy_ViPham!E:E, "10_Han", NhatKy_ViPham!F:F, B13, NhatKy_ViPham!C:C, "T25") - SUMIFS(NhatKy_ViPham!K:K, NhatKy_ViPham!E:E, "10_Han", NhatKy_ViPham!F:F, B13, NhatKy_ViPham!C:C, "T25")</f>
        <v>100</v>
      </c>
      <c r="AQ13" s="7">
        <f>100 + SUMIFS(NhatKy_ViPham!J:J, NhatKy_ViPham!E:E, "10_Han", NhatKy_ViPham!F:F, B13, NhatKy_ViPham!C:C, "T26") - SUMIFS(NhatKy_ViPham!K:K, NhatKy_ViPham!E:E, "10_Han", NhatKy_ViPham!F:F, B13, NhatKy_ViPham!C:C, "T26")</f>
        <v>100</v>
      </c>
      <c r="AR13" s="7">
        <f>100 + SUMIFS(NhatKy_ViPham!J:J, NhatKy_ViPham!E:E, "10_Han", NhatKy_ViPham!F:F, B13, NhatKy_ViPham!C:C, "T27") - SUMIFS(NhatKy_ViPham!K:K, NhatKy_ViPham!E:E, "10_Han", NhatKy_ViPham!F:F, B13, NhatKy_ViPham!C:C, "T27")</f>
        <v>100</v>
      </c>
      <c r="AS13" s="7">
        <f>100 + SUMIFS(NhatKy_ViPham!J:J, NhatKy_ViPham!E:E, "10_Han", NhatKy_ViPham!F:F, B13, NhatKy_ViPham!C:C, "T28") - SUMIFS(NhatKy_ViPham!K:K, NhatKy_ViPham!E:E, "10_Han", NhatKy_ViPham!F:F, B13, NhatKy_ViPham!C:C, "T28")</f>
        <v>100</v>
      </c>
      <c r="AT13" s="7">
        <f>100 + SUMIFS(NhatKy_ViPham!J:J, NhatKy_ViPham!E:E, "10_Han", NhatKy_ViPham!F:F, B13, NhatKy_ViPham!C:C, "T29") - SUMIFS(NhatKy_ViPham!K:K, NhatKy_ViPham!E:E, "10_Han", NhatKy_ViPham!F:F, B13, NhatKy_ViPham!C:C, "T29")</f>
        <v>100</v>
      </c>
      <c r="AU13" s="7">
        <f>100 + SUMIFS(NhatKy_ViPham!J:J, NhatKy_ViPham!E:E, "10_Han", NhatKy_ViPham!F:F, B13, NhatKy_ViPham!C:C, "T30") - SUMIFS(NhatKy_ViPham!K:K, NhatKy_ViPham!E:E, "10_Han", NhatKy_ViPham!F:F, B13, NhatKy_ViPham!C:C, "T30")</f>
        <v>100</v>
      </c>
      <c r="AV13" s="7">
        <f>100 + SUMIFS(NhatKy_ViPham!J:J, NhatKy_ViPham!E:E, "10_Han", NhatKy_ViPham!F:F, B13, NhatKy_ViPham!C:C, "T31") - SUMIFS(NhatKy_ViPham!K:K, NhatKy_ViPham!E:E, "10_Han", NhatKy_ViPham!F:F, B13, NhatKy_ViPham!C:C, "T31")</f>
        <v>100</v>
      </c>
      <c r="AW13" s="7">
        <f>100 + SUMIFS(NhatKy_ViPham!J:J, NhatKy_ViPham!E:E, "10_Han", NhatKy_ViPham!F:F, B13, NhatKy_ViPham!C:C, "T32") - SUMIFS(NhatKy_ViPham!K:K, NhatKy_ViPham!E:E, "10_Han", NhatKy_ViPham!F:F, B13, NhatKy_ViPham!C:C, "T32")</f>
        <v>100</v>
      </c>
      <c r="AX13" s="7">
        <f>100 + SUMIFS(NhatKy_ViPham!J:J, NhatKy_ViPham!E:E, "10_Han", NhatKy_ViPham!F:F, B13, NhatKy_ViPham!C:C, "T33") - SUMIFS(NhatKy_ViPham!K:K, NhatKy_ViPham!E:E, "10_Han", NhatKy_ViPham!F:F, B13, NhatKy_ViPham!C:C, "T33")</f>
        <v>100</v>
      </c>
      <c r="AY13" s="7">
        <f>100 + SUMIFS(NhatKy_ViPham!J:J, NhatKy_ViPham!E:E, "10_Han", NhatKy_ViPham!F:F, B13, NhatKy_ViPham!C:C, "T34") - SUMIFS(NhatKy_ViPham!K:K, NhatKy_ViPham!E:E, "10_Han", NhatKy_ViPham!F:F, B13, NhatKy_ViPham!C:C, "T34")</f>
        <v>100</v>
      </c>
      <c r="AZ13" s="7">
        <f>100 + SUMIFS(NhatKy_ViPham!J:J, NhatKy_ViPham!E:E, "10_Han", NhatKy_ViPham!F:F, B13, NhatKy_ViPham!C:C, "T35") - SUMIFS(NhatKy_ViPham!K:K, NhatKy_ViPham!E:E, "10_Han", NhatKy_ViPham!F:F, B13, NhatKy_ViPham!C:C, "T35")</f>
        <v>100</v>
      </c>
      <c r="BA13" s="12">
        <f t="shared" si="0"/>
        <v>100</v>
      </c>
      <c r="BB13" s="11" t="s">
        <v>430</v>
      </c>
      <c r="BC13" s="14" t="str">
        <f t="shared" si="1"/>
        <v>Tốt</v>
      </c>
      <c r="BD13" s="10" t="str">
        <f t="shared" si="2"/>
        <v>🟢 BÌNH THƯỜNG</v>
      </c>
    </row>
    <row r="14" spans="1:56" x14ac:dyDescent="0.25">
      <c r="A14" s="5">
        <v>6</v>
      </c>
      <c r="B14" s="15" t="s">
        <v>1303</v>
      </c>
      <c r="C14" s="5" t="s">
        <v>1304</v>
      </c>
      <c r="D14" s="5" t="s">
        <v>429</v>
      </c>
      <c r="E14" s="11" t="s">
        <v>430</v>
      </c>
      <c r="F14" s="6">
        <f>SUMIFS(NhatKy_ViPham!K:K, NhatKy_ViPham!E:E, "10_Han", NhatKy_ViPham!F:F, B14, NhatKy_ViPham!H:H, "L01")</f>
        <v>0</v>
      </c>
      <c r="G14" s="6">
        <f>SUMIFS(NhatKy_ViPham!K:K, NhatKy_ViPham!E:E, "10_Han", NhatKy_ViPham!F:F, B14, NhatKy_ViPham!H:H, "L02")</f>
        <v>0</v>
      </c>
      <c r="H14" s="6">
        <f>SUMIFS(NhatKy_ViPham!K:K, NhatKy_ViPham!E:E, "10_Han", NhatKy_ViPham!F:F, B14, NhatKy_ViPham!H:H, "L03")</f>
        <v>0</v>
      </c>
      <c r="I14" s="6">
        <f>SUMIFS(NhatKy_ViPham!K:K, NhatKy_ViPham!E:E, "10_Han", NhatKy_ViPham!F:F, B14, NhatKy_ViPham!H:H, "L04")</f>
        <v>0</v>
      </c>
      <c r="J14" s="6">
        <f>SUMIFS(NhatKy_ViPham!K:K, NhatKy_ViPham!E:E, "10_Han", NhatKy_ViPham!F:F, B14, NhatKy_ViPham!H:H, "L05")</f>
        <v>0</v>
      </c>
      <c r="K14" s="6">
        <f>SUMIFS(NhatKy_ViPham!K:K, NhatKy_ViPham!E:E, "10_Han", NhatKy_ViPham!F:F, B14, NhatKy_ViPham!H:H, "L06")</f>
        <v>0</v>
      </c>
      <c r="L14" s="6">
        <f>SUMIFS(NhatKy_ViPham!K:K, NhatKy_ViPham!E:E, "10_Han", NhatKy_ViPham!F:F, B14, NhatKy_ViPham!H:H, "L07")</f>
        <v>0</v>
      </c>
      <c r="M14" s="6">
        <f>SUMIFS(NhatKy_ViPham!K:K, NhatKy_ViPham!E:E, "10_Han", NhatKy_ViPham!F:F, B14, NhatKy_ViPham!H:H, "L08")</f>
        <v>0</v>
      </c>
      <c r="N14" s="6">
        <f>SUMIFS(NhatKy_ViPham!K:K, NhatKy_ViPham!E:E, "10_Han", NhatKy_ViPham!F:F, B14, NhatKy_ViPham!H:H, "L09")</f>
        <v>0</v>
      </c>
      <c r="O14" s="6">
        <f>SUMIFS(NhatKy_ViPham!K:K, NhatKy_ViPham!E:E, "10_Han", NhatKy_ViPham!F:F, B14, NhatKy_ViPham!H:H, "L10")</f>
        <v>0</v>
      </c>
      <c r="P14" s="12">
        <f>SUMIFS(NhatKy_ViPham!J:J, NhatKy_ViPham!E:E, "10_Han", NhatKy_ViPham!F:F, B14)</f>
        <v>0</v>
      </c>
      <c r="Q14" s="13">
        <f>SUMIFS(NhatKy_ViPham!K:K, NhatKy_ViPham!E:E, "10_Han", NhatKy_ViPham!F:F, B14)</f>
        <v>0</v>
      </c>
      <c r="R14" s="6">
        <f>100 + SUMIFS(NhatKy_ViPham!J:J, NhatKy_ViPham!E:E, "10_Han", NhatKy_ViPham!F:F, B14, NhatKy_ViPham!C:C, "T1") - SUMIFS(NhatKy_ViPham!K:K, NhatKy_ViPham!E:E, "10_Han", NhatKy_ViPham!F:F, B14, NhatKy_ViPham!C:C, "T1")</f>
        <v>100</v>
      </c>
      <c r="S14" s="6">
        <f>100 + SUMIFS(NhatKy_ViPham!J:J, NhatKy_ViPham!E:E, "10_Han", NhatKy_ViPham!F:F, B14, NhatKy_ViPham!C:C, "T2") - SUMIFS(NhatKy_ViPham!K:K, NhatKy_ViPham!E:E, "10_Han", NhatKy_ViPham!F:F, B14, NhatKy_ViPham!C:C, "T2")</f>
        <v>100</v>
      </c>
      <c r="T14" s="6">
        <f>100 + SUMIFS(NhatKy_ViPham!J:J, NhatKy_ViPham!E:E, "10_Han", NhatKy_ViPham!F:F, B14, NhatKy_ViPham!C:C, "T3") - SUMIFS(NhatKy_ViPham!K:K, NhatKy_ViPham!E:E, "10_Han", NhatKy_ViPham!F:F, B14, NhatKy_ViPham!C:C, "T3")</f>
        <v>100</v>
      </c>
      <c r="U14" s="6">
        <f>100 + SUMIFS(NhatKy_ViPham!J:J, NhatKy_ViPham!E:E, "10_Han", NhatKy_ViPham!F:F, B14, NhatKy_ViPham!C:C, "T4") - SUMIFS(NhatKy_ViPham!K:K, NhatKy_ViPham!E:E, "10_Han", NhatKy_ViPham!F:F, B14, NhatKy_ViPham!C:C, "T4")</f>
        <v>100</v>
      </c>
      <c r="V14" s="6">
        <f>100 + SUMIFS(NhatKy_ViPham!J:J, NhatKy_ViPham!E:E, "10_Han", NhatKy_ViPham!F:F, B14, NhatKy_ViPham!C:C, "T5") - SUMIFS(NhatKy_ViPham!K:K, NhatKy_ViPham!E:E, "10_Han", NhatKy_ViPham!F:F, B14, NhatKy_ViPham!C:C, "T5")</f>
        <v>100</v>
      </c>
      <c r="W14" s="6">
        <f>100 + SUMIFS(NhatKy_ViPham!J:J, NhatKy_ViPham!E:E, "10_Han", NhatKy_ViPham!F:F, B14, NhatKy_ViPham!C:C, "T6") - SUMIFS(NhatKy_ViPham!K:K, NhatKy_ViPham!E:E, "10_Han", NhatKy_ViPham!F:F, B14, NhatKy_ViPham!C:C, "T6")</f>
        <v>100</v>
      </c>
      <c r="X14" s="6">
        <f>100 + SUMIFS(NhatKy_ViPham!J:J, NhatKy_ViPham!E:E, "10_Han", NhatKy_ViPham!F:F, B14, NhatKy_ViPham!C:C, "T7") - SUMIFS(NhatKy_ViPham!K:K, NhatKy_ViPham!E:E, "10_Han", NhatKy_ViPham!F:F, B14, NhatKy_ViPham!C:C, "T7")</f>
        <v>100</v>
      </c>
      <c r="Y14" s="6">
        <f>100 + SUMIFS(NhatKy_ViPham!J:J, NhatKy_ViPham!E:E, "10_Han", NhatKy_ViPham!F:F, B14, NhatKy_ViPham!C:C, "T8") - SUMIFS(NhatKy_ViPham!K:K, NhatKy_ViPham!E:E, "10_Han", NhatKy_ViPham!F:F, B14, NhatKy_ViPham!C:C, "T8")</f>
        <v>100</v>
      </c>
      <c r="Z14" s="6">
        <f>100 + SUMIFS(NhatKy_ViPham!J:J, NhatKy_ViPham!E:E, "10_Han", NhatKy_ViPham!F:F, B14, NhatKy_ViPham!C:C, "T9") - SUMIFS(NhatKy_ViPham!K:K, NhatKy_ViPham!E:E, "10_Han", NhatKy_ViPham!F:F, B14, NhatKy_ViPham!C:C, "T9")</f>
        <v>100</v>
      </c>
      <c r="AA14" s="6">
        <f>100 + SUMIFS(NhatKy_ViPham!J:J, NhatKy_ViPham!E:E, "10_Han", NhatKy_ViPham!F:F, B14, NhatKy_ViPham!C:C, "T10") - SUMIFS(NhatKy_ViPham!K:K, NhatKy_ViPham!E:E, "10_Han", NhatKy_ViPham!F:F, B14, NhatKy_ViPham!C:C, "T10")</f>
        <v>100</v>
      </c>
      <c r="AB14" s="6">
        <f>100 + SUMIFS(NhatKy_ViPham!J:J, NhatKy_ViPham!E:E, "10_Han", NhatKy_ViPham!F:F, B14, NhatKy_ViPham!C:C, "T11") - SUMIFS(NhatKy_ViPham!K:K, NhatKy_ViPham!E:E, "10_Han", NhatKy_ViPham!F:F, B14, NhatKy_ViPham!C:C, "T11")</f>
        <v>100</v>
      </c>
      <c r="AC14" s="6">
        <f>100 + SUMIFS(NhatKy_ViPham!J:J, NhatKy_ViPham!E:E, "10_Han", NhatKy_ViPham!F:F, B14, NhatKy_ViPham!C:C, "T12") - SUMIFS(NhatKy_ViPham!K:K, NhatKy_ViPham!E:E, "10_Han", NhatKy_ViPham!F:F, B14, NhatKy_ViPham!C:C, "T12")</f>
        <v>100</v>
      </c>
      <c r="AD14" s="6">
        <f>100 + SUMIFS(NhatKy_ViPham!J:J, NhatKy_ViPham!E:E, "10_Han", NhatKy_ViPham!F:F, B14, NhatKy_ViPham!C:C, "T13") - SUMIFS(NhatKy_ViPham!K:K, NhatKy_ViPham!E:E, "10_Han", NhatKy_ViPham!F:F, B14, NhatKy_ViPham!C:C, "T13")</f>
        <v>100</v>
      </c>
      <c r="AE14" s="6">
        <f>100 + SUMIFS(NhatKy_ViPham!J:J, NhatKy_ViPham!E:E, "10_Han", NhatKy_ViPham!F:F, B14, NhatKy_ViPham!C:C, "T14") - SUMIFS(NhatKy_ViPham!K:K, NhatKy_ViPham!E:E, "10_Han", NhatKy_ViPham!F:F, B14, NhatKy_ViPham!C:C, "T14")</f>
        <v>100</v>
      </c>
      <c r="AF14" s="6">
        <f>100 + SUMIFS(NhatKy_ViPham!J:J, NhatKy_ViPham!E:E, "10_Han", NhatKy_ViPham!F:F, B14, NhatKy_ViPham!C:C, "T15") - SUMIFS(NhatKy_ViPham!K:K, NhatKy_ViPham!E:E, "10_Han", NhatKy_ViPham!F:F, B14, NhatKy_ViPham!C:C, "T15")</f>
        <v>100</v>
      </c>
      <c r="AG14" s="6">
        <f>100 + SUMIFS(NhatKy_ViPham!J:J, NhatKy_ViPham!E:E, "10_Han", NhatKy_ViPham!F:F, B14, NhatKy_ViPham!C:C, "T16") - SUMIFS(NhatKy_ViPham!K:K, NhatKy_ViPham!E:E, "10_Han", NhatKy_ViPham!F:F, B14, NhatKy_ViPham!C:C, "T16")</f>
        <v>100</v>
      </c>
      <c r="AH14" s="6">
        <f>100 + SUMIFS(NhatKy_ViPham!J:J, NhatKy_ViPham!E:E, "10_Han", NhatKy_ViPham!F:F, B14, NhatKy_ViPham!C:C, "T17") - SUMIFS(NhatKy_ViPham!K:K, NhatKy_ViPham!E:E, "10_Han", NhatKy_ViPham!F:F, B14, NhatKy_ViPham!C:C, "T17")</f>
        <v>100</v>
      </c>
      <c r="AI14" s="6">
        <f>100 + SUMIFS(NhatKy_ViPham!J:J, NhatKy_ViPham!E:E, "10_Han", NhatKy_ViPham!F:F, B14, NhatKy_ViPham!C:C, "T18") - SUMIFS(NhatKy_ViPham!K:K, NhatKy_ViPham!E:E, "10_Han", NhatKy_ViPham!F:F, B14, NhatKy_ViPham!C:C, "T18")</f>
        <v>100</v>
      </c>
      <c r="AJ14" s="6">
        <f>100 + SUMIFS(NhatKy_ViPham!J:J, NhatKy_ViPham!E:E, "10_Han", NhatKy_ViPham!F:F, B14, NhatKy_ViPham!C:C, "T19") - SUMIFS(NhatKy_ViPham!K:K, NhatKy_ViPham!E:E, "10_Han", NhatKy_ViPham!F:F, B14, NhatKy_ViPham!C:C, "T19")</f>
        <v>100</v>
      </c>
      <c r="AK14" s="6">
        <f>100 + SUMIFS(NhatKy_ViPham!J:J, NhatKy_ViPham!E:E, "10_Han", NhatKy_ViPham!F:F, B14, NhatKy_ViPham!C:C, "T20") - SUMIFS(NhatKy_ViPham!K:K, NhatKy_ViPham!E:E, "10_Han", NhatKy_ViPham!F:F, B14, NhatKy_ViPham!C:C, "T20")</f>
        <v>100</v>
      </c>
      <c r="AL14" s="6">
        <f>100 + SUMIFS(NhatKy_ViPham!J:J, NhatKy_ViPham!E:E, "10_Han", NhatKy_ViPham!F:F, B14, NhatKy_ViPham!C:C, "T21") - SUMIFS(NhatKy_ViPham!K:K, NhatKy_ViPham!E:E, "10_Han", NhatKy_ViPham!F:F, B14, NhatKy_ViPham!C:C, "T21")</f>
        <v>100</v>
      </c>
      <c r="AM14" s="6">
        <f>100 + SUMIFS(NhatKy_ViPham!J:J, NhatKy_ViPham!E:E, "10_Han", NhatKy_ViPham!F:F, B14, NhatKy_ViPham!C:C, "T22") - SUMIFS(NhatKy_ViPham!K:K, NhatKy_ViPham!E:E, "10_Han", NhatKy_ViPham!F:F, B14, NhatKy_ViPham!C:C, "T22")</f>
        <v>100</v>
      </c>
      <c r="AN14" s="6">
        <f>100 + SUMIFS(NhatKy_ViPham!J:J, NhatKy_ViPham!E:E, "10_Han", NhatKy_ViPham!F:F, B14, NhatKy_ViPham!C:C, "T23") - SUMIFS(NhatKy_ViPham!K:K, NhatKy_ViPham!E:E, "10_Han", NhatKy_ViPham!F:F, B14, NhatKy_ViPham!C:C, "T23")</f>
        <v>100</v>
      </c>
      <c r="AO14" s="6">
        <f>100 + SUMIFS(NhatKy_ViPham!J:J, NhatKy_ViPham!E:E, "10_Han", NhatKy_ViPham!F:F, B14, NhatKy_ViPham!C:C, "T24") - SUMIFS(NhatKy_ViPham!K:K, NhatKy_ViPham!E:E, "10_Han", NhatKy_ViPham!F:F, B14, NhatKy_ViPham!C:C, "T24")</f>
        <v>100</v>
      </c>
      <c r="AP14" s="6">
        <f>100 + SUMIFS(NhatKy_ViPham!J:J, NhatKy_ViPham!E:E, "10_Han", NhatKy_ViPham!F:F, B14, NhatKy_ViPham!C:C, "T25") - SUMIFS(NhatKy_ViPham!K:K, NhatKy_ViPham!E:E, "10_Han", NhatKy_ViPham!F:F, B14, NhatKy_ViPham!C:C, "T25")</f>
        <v>100</v>
      </c>
      <c r="AQ14" s="6">
        <f>100 + SUMIFS(NhatKy_ViPham!J:J, NhatKy_ViPham!E:E, "10_Han", NhatKy_ViPham!F:F, B14, NhatKy_ViPham!C:C, "T26") - SUMIFS(NhatKy_ViPham!K:K, NhatKy_ViPham!E:E, "10_Han", NhatKy_ViPham!F:F, B14, NhatKy_ViPham!C:C, "T26")</f>
        <v>100</v>
      </c>
      <c r="AR14" s="6">
        <f>100 + SUMIFS(NhatKy_ViPham!J:J, NhatKy_ViPham!E:E, "10_Han", NhatKy_ViPham!F:F, B14, NhatKy_ViPham!C:C, "T27") - SUMIFS(NhatKy_ViPham!K:K, NhatKy_ViPham!E:E, "10_Han", NhatKy_ViPham!F:F, B14, NhatKy_ViPham!C:C, "T27")</f>
        <v>100</v>
      </c>
      <c r="AS14" s="6">
        <f>100 + SUMIFS(NhatKy_ViPham!J:J, NhatKy_ViPham!E:E, "10_Han", NhatKy_ViPham!F:F, B14, NhatKy_ViPham!C:C, "T28") - SUMIFS(NhatKy_ViPham!K:K, NhatKy_ViPham!E:E, "10_Han", NhatKy_ViPham!F:F, B14, NhatKy_ViPham!C:C, "T28")</f>
        <v>100</v>
      </c>
      <c r="AT14" s="6">
        <f>100 + SUMIFS(NhatKy_ViPham!J:J, NhatKy_ViPham!E:E, "10_Han", NhatKy_ViPham!F:F, B14, NhatKy_ViPham!C:C, "T29") - SUMIFS(NhatKy_ViPham!K:K, NhatKy_ViPham!E:E, "10_Han", NhatKy_ViPham!F:F, B14, NhatKy_ViPham!C:C, "T29")</f>
        <v>100</v>
      </c>
      <c r="AU14" s="6">
        <f>100 + SUMIFS(NhatKy_ViPham!J:J, NhatKy_ViPham!E:E, "10_Han", NhatKy_ViPham!F:F, B14, NhatKy_ViPham!C:C, "T30") - SUMIFS(NhatKy_ViPham!K:K, NhatKy_ViPham!E:E, "10_Han", NhatKy_ViPham!F:F, B14, NhatKy_ViPham!C:C, "T30")</f>
        <v>100</v>
      </c>
      <c r="AV14" s="6">
        <f>100 + SUMIFS(NhatKy_ViPham!J:J, NhatKy_ViPham!E:E, "10_Han", NhatKy_ViPham!F:F, B14, NhatKy_ViPham!C:C, "T31") - SUMIFS(NhatKy_ViPham!K:K, NhatKy_ViPham!E:E, "10_Han", NhatKy_ViPham!F:F, B14, NhatKy_ViPham!C:C, "T31")</f>
        <v>100</v>
      </c>
      <c r="AW14" s="6">
        <f>100 + SUMIFS(NhatKy_ViPham!J:J, NhatKy_ViPham!E:E, "10_Han", NhatKy_ViPham!F:F, B14, NhatKy_ViPham!C:C, "T32") - SUMIFS(NhatKy_ViPham!K:K, NhatKy_ViPham!E:E, "10_Han", NhatKy_ViPham!F:F, B14, NhatKy_ViPham!C:C, "T32")</f>
        <v>100</v>
      </c>
      <c r="AX14" s="6">
        <f>100 + SUMIFS(NhatKy_ViPham!J:J, NhatKy_ViPham!E:E, "10_Han", NhatKy_ViPham!F:F, B14, NhatKy_ViPham!C:C, "T33") - SUMIFS(NhatKy_ViPham!K:K, NhatKy_ViPham!E:E, "10_Han", NhatKy_ViPham!F:F, B14, NhatKy_ViPham!C:C, "T33")</f>
        <v>100</v>
      </c>
      <c r="AY14" s="6">
        <f>100 + SUMIFS(NhatKy_ViPham!J:J, NhatKy_ViPham!E:E, "10_Han", NhatKy_ViPham!F:F, B14, NhatKy_ViPham!C:C, "T34") - SUMIFS(NhatKy_ViPham!K:K, NhatKy_ViPham!E:E, "10_Han", NhatKy_ViPham!F:F, B14, NhatKy_ViPham!C:C, "T34")</f>
        <v>100</v>
      </c>
      <c r="AZ14" s="6">
        <f>100 + SUMIFS(NhatKy_ViPham!J:J, NhatKy_ViPham!E:E, "10_Han", NhatKy_ViPham!F:F, B14, NhatKy_ViPham!C:C, "T35") - SUMIFS(NhatKy_ViPham!K:K, NhatKy_ViPham!E:E, "10_Han", NhatKy_ViPham!F:F, B14, NhatKy_ViPham!C:C, "T35")</f>
        <v>100</v>
      </c>
      <c r="BA14" s="12">
        <f t="shared" si="0"/>
        <v>100</v>
      </c>
      <c r="BB14" s="11" t="s">
        <v>430</v>
      </c>
      <c r="BC14" s="16" t="str">
        <f t="shared" si="1"/>
        <v>Tốt</v>
      </c>
      <c r="BD14" s="15" t="str">
        <f t="shared" si="2"/>
        <v>🟢 BÌNH THƯỜNG</v>
      </c>
    </row>
    <row r="15" spans="1:56" x14ac:dyDescent="0.25">
      <c r="A15" s="4">
        <v>7</v>
      </c>
      <c r="B15" s="10" t="s">
        <v>1305</v>
      </c>
      <c r="C15" s="4" t="s">
        <v>485</v>
      </c>
      <c r="D15" s="4" t="s">
        <v>429</v>
      </c>
      <c r="E15" s="11" t="s">
        <v>430</v>
      </c>
      <c r="F15" s="7">
        <f>SUMIFS(NhatKy_ViPham!K:K, NhatKy_ViPham!E:E, "10_Han", NhatKy_ViPham!F:F, B15, NhatKy_ViPham!H:H, "L01")</f>
        <v>0</v>
      </c>
      <c r="G15" s="7">
        <f>SUMIFS(NhatKy_ViPham!K:K, NhatKy_ViPham!E:E, "10_Han", NhatKy_ViPham!F:F, B15, NhatKy_ViPham!H:H, "L02")</f>
        <v>0</v>
      </c>
      <c r="H15" s="7">
        <f>SUMIFS(NhatKy_ViPham!K:K, NhatKy_ViPham!E:E, "10_Han", NhatKy_ViPham!F:F, B15, NhatKy_ViPham!H:H, "L03")</f>
        <v>0</v>
      </c>
      <c r="I15" s="7">
        <f>SUMIFS(NhatKy_ViPham!K:K, NhatKy_ViPham!E:E, "10_Han", NhatKy_ViPham!F:F, B15, NhatKy_ViPham!H:H, "L04")</f>
        <v>0</v>
      </c>
      <c r="J15" s="7">
        <f>SUMIFS(NhatKy_ViPham!K:K, NhatKy_ViPham!E:E, "10_Han", NhatKy_ViPham!F:F, B15, NhatKy_ViPham!H:H, "L05")</f>
        <v>0</v>
      </c>
      <c r="K15" s="7">
        <f>SUMIFS(NhatKy_ViPham!K:K, NhatKy_ViPham!E:E, "10_Han", NhatKy_ViPham!F:F, B15, NhatKy_ViPham!H:H, "L06")</f>
        <v>0</v>
      </c>
      <c r="L15" s="7">
        <f>SUMIFS(NhatKy_ViPham!K:K, NhatKy_ViPham!E:E, "10_Han", NhatKy_ViPham!F:F, B15, NhatKy_ViPham!H:H, "L07")</f>
        <v>0</v>
      </c>
      <c r="M15" s="7">
        <f>SUMIFS(NhatKy_ViPham!K:K, NhatKy_ViPham!E:E, "10_Han", NhatKy_ViPham!F:F, B15, NhatKy_ViPham!H:H, "L08")</f>
        <v>0</v>
      </c>
      <c r="N15" s="7">
        <f>SUMIFS(NhatKy_ViPham!K:K, NhatKy_ViPham!E:E, "10_Han", NhatKy_ViPham!F:F, B15, NhatKy_ViPham!H:H, "L09")</f>
        <v>0</v>
      </c>
      <c r="O15" s="7">
        <f>SUMIFS(NhatKy_ViPham!K:K, NhatKy_ViPham!E:E, "10_Han", NhatKy_ViPham!F:F, B15, NhatKy_ViPham!H:H, "L10")</f>
        <v>0</v>
      </c>
      <c r="P15" s="12">
        <f>SUMIFS(NhatKy_ViPham!J:J, NhatKy_ViPham!E:E, "10_Han", NhatKy_ViPham!F:F, B15)</f>
        <v>0</v>
      </c>
      <c r="Q15" s="13">
        <f>SUMIFS(NhatKy_ViPham!K:K, NhatKy_ViPham!E:E, "10_Han", NhatKy_ViPham!F:F, B15)</f>
        <v>0</v>
      </c>
      <c r="R15" s="7">
        <f>100 + SUMIFS(NhatKy_ViPham!J:J, NhatKy_ViPham!E:E, "10_Han", NhatKy_ViPham!F:F, B15, NhatKy_ViPham!C:C, "T1") - SUMIFS(NhatKy_ViPham!K:K, NhatKy_ViPham!E:E, "10_Han", NhatKy_ViPham!F:F, B15, NhatKy_ViPham!C:C, "T1")</f>
        <v>100</v>
      </c>
      <c r="S15" s="7">
        <f>100 + SUMIFS(NhatKy_ViPham!J:J, NhatKy_ViPham!E:E, "10_Han", NhatKy_ViPham!F:F, B15, NhatKy_ViPham!C:C, "T2") - SUMIFS(NhatKy_ViPham!K:K, NhatKy_ViPham!E:E, "10_Han", NhatKy_ViPham!F:F, B15, NhatKy_ViPham!C:C, "T2")</f>
        <v>100</v>
      </c>
      <c r="T15" s="7">
        <f>100 + SUMIFS(NhatKy_ViPham!J:J, NhatKy_ViPham!E:E, "10_Han", NhatKy_ViPham!F:F, B15, NhatKy_ViPham!C:C, "T3") - SUMIFS(NhatKy_ViPham!K:K, NhatKy_ViPham!E:E, "10_Han", NhatKy_ViPham!F:F, B15, NhatKy_ViPham!C:C, "T3")</f>
        <v>100</v>
      </c>
      <c r="U15" s="7">
        <f>100 + SUMIFS(NhatKy_ViPham!J:J, NhatKy_ViPham!E:E, "10_Han", NhatKy_ViPham!F:F, B15, NhatKy_ViPham!C:C, "T4") - SUMIFS(NhatKy_ViPham!K:K, NhatKy_ViPham!E:E, "10_Han", NhatKy_ViPham!F:F, B15, NhatKy_ViPham!C:C, "T4")</f>
        <v>100</v>
      </c>
      <c r="V15" s="7">
        <f>100 + SUMIFS(NhatKy_ViPham!J:J, NhatKy_ViPham!E:E, "10_Han", NhatKy_ViPham!F:F, B15, NhatKy_ViPham!C:C, "T5") - SUMIFS(NhatKy_ViPham!K:K, NhatKy_ViPham!E:E, "10_Han", NhatKy_ViPham!F:F, B15, NhatKy_ViPham!C:C, "T5")</f>
        <v>100</v>
      </c>
      <c r="W15" s="7">
        <f>100 + SUMIFS(NhatKy_ViPham!J:J, NhatKy_ViPham!E:E, "10_Han", NhatKy_ViPham!F:F, B15, NhatKy_ViPham!C:C, "T6") - SUMIFS(NhatKy_ViPham!K:K, NhatKy_ViPham!E:E, "10_Han", NhatKy_ViPham!F:F, B15, NhatKy_ViPham!C:C, "T6")</f>
        <v>100</v>
      </c>
      <c r="X15" s="7">
        <f>100 + SUMIFS(NhatKy_ViPham!J:J, NhatKy_ViPham!E:E, "10_Han", NhatKy_ViPham!F:F, B15, NhatKy_ViPham!C:C, "T7") - SUMIFS(NhatKy_ViPham!K:K, NhatKy_ViPham!E:E, "10_Han", NhatKy_ViPham!F:F, B15, NhatKy_ViPham!C:C, "T7")</f>
        <v>100</v>
      </c>
      <c r="Y15" s="7">
        <f>100 + SUMIFS(NhatKy_ViPham!J:J, NhatKy_ViPham!E:E, "10_Han", NhatKy_ViPham!F:F, B15, NhatKy_ViPham!C:C, "T8") - SUMIFS(NhatKy_ViPham!K:K, NhatKy_ViPham!E:E, "10_Han", NhatKy_ViPham!F:F, B15, NhatKy_ViPham!C:C, "T8")</f>
        <v>100</v>
      </c>
      <c r="Z15" s="7">
        <f>100 + SUMIFS(NhatKy_ViPham!J:J, NhatKy_ViPham!E:E, "10_Han", NhatKy_ViPham!F:F, B15, NhatKy_ViPham!C:C, "T9") - SUMIFS(NhatKy_ViPham!K:K, NhatKy_ViPham!E:E, "10_Han", NhatKy_ViPham!F:F, B15, NhatKy_ViPham!C:C, "T9")</f>
        <v>100</v>
      </c>
      <c r="AA15" s="7">
        <f>100 + SUMIFS(NhatKy_ViPham!J:J, NhatKy_ViPham!E:E, "10_Han", NhatKy_ViPham!F:F, B15, NhatKy_ViPham!C:C, "T10") - SUMIFS(NhatKy_ViPham!K:K, NhatKy_ViPham!E:E, "10_Han", NhatKy_ViPham!F:F, B15, NhatKy_ViPham!C:C, "T10")</f>
        <v>100</v>
      </c>
      <c r="AB15" s="7">
        <f>100 + SUMIFS(NhatKy_ViPham!J:J, NhatKy_ViPham!E:E, "10_Han", NhatKy_ViPham!F:F, B15, NhatKy_ViPham!C:C, "T11") - SUMIFS(NhatKy_ViPham!K:K, NhatKy_ViPham!E:E, "10_Han", NhatKy_ViPham!F:F, B15, NhatKy_ViPham!C:C, "T11")</f>
        <v>100</v>
      </c>
      <c r="AC15" s="7">
        <f>100 + SUMIFS(NhatKy_ViPham!J:J, NhatKy_ViPham!E:E, "10_Han", NhatKy_ViPham!F:F, B15, NhatKy_ViPham!C:C, "T12") - SUMIFS(NhatKy_ViPham!K:K, NhatKy_ViPham!E:E, "10_Han", NhatKy_ViPham!F:F, B15, NhatKy_ViPham!C:C, "T12")</f>
        <v>100</v>
      </c>
      <c r="AD15" s="7">
        <f>100 + SUMIFS(NhatKy_ViPham!J:J, NhatKy_ViPham!E:E, "10_Han", NhatKy_ViPham!F:F, B15, NhatKy_ViPham!C:C, "T13") - SUMIFS(NhatKy_ViPham!K:K, NhatKy_ViPham!E:E, "10_Han", NhatKy_ViPham!F:F, B15, NhatKy_ViPham!C:C, "T13")</f>
        <v>100</v>
      </c>
      <c r="AE15" s="7">
        <f>100 + SUMIFS(NhatKy_ViPham!J:J, NhatKy_ViPham!E:E, "10_Han", NhatKy_ViPham!F:F, B15, NhatKy_ViPham!C:C, "T14") - SUMIFS(NhatKy_ViPham!K:K, NhatKy_ViPham!E:E, "10_Han", NhatKy_ViPham!F:F, B15, NhatKy_ViPham!C:C, "T14")</f>
        <v>100</v>
      </c>
      <c r="AF15" s="7">
        <f>100 + SUMIFS(NhatKy_ViPham!J:J, NhatKy_ViPham!E:E, "10_Han", NhatKy_ViPham!F:F, B15, NhatKy_ViPham!C:C, "T15") - SUMIFS(NhatKy_ViPham!K:K, NhatKy_ViPham!E:E, "10_Han", NhatKy_ViPham!F:F, B15, NhatKy_ViPham!C:C, "T15")</f>
        <v>100</v>
      </c>
      <c r="AG15" s="7">
        <f>100 + SUMIFS(NhatKy_ViPham!J:J, NhatKy_ViPham!E:E, "10_Han", NhatKy_ViPham!F:F, B15, NhatKy_ViPham!C:C, "T16") - SUMIFS(NhatKy_ViPham!K:K, NhatKy_ViPham!E:E, "10_Han", NhatKy_ViPham!F:F, B15, NhatKy_ViPham!C:C, "T16")</f>
        <v>100</v>
      </c>
      <c r="AH15" s="7">
        <f>100 + SUMIFS(NhatKy_ViPham!J:J, NhatKy_ViPham!E:E, "10_Han", NhatKy_ViPham!F:F, B15, NhatKy_ViPham!C:C, "T17") - SUMIFS(NhatKy_ViPham!K:K, NhatKy_ViPham!E:E, "10_Han", NhatKy_ViPham!F:F, B15, NhatKy_ViPham!C:C, "T17")</f>
        <v>100</v>
      </c>
      <c r="AI15" s="7">
        <f>100 + SUMIFS(NhatKy_ViPham!J:J, NhatKy_ViPham!E:E, "10_Han", NhatKy_ViPham!F:F, B15, NhatKy_ViPham!C:C, "T18") - SUMIFS(NhatKy_ViPham!K:K, NhatKy_ViPham!E:E, "10_Han", NhatKy_ViPham!F:F, B15, NhatKy_ViPham!C:C, "T18")</f>
        <v>100</v>
      </c>
      <c r="AJ15" s="7">
        <f>100 + SUMIFS(NhatKy_ViPham!J:J, NhatKy_ViPham!E:E, "10_Han", NhatKy_ViPham!F:F, B15, NhatKy_ViPham!C:C, "T19") - SUMIFS(NhatKy_ViPham!K:K, NhatKy_ViPham!E:E, "10_Han", NhatKy_ViPham!F:F, B15, NhatKy_ViPham!C:C, "T19")</f>
        <v>100</v>
      </c>
      <c r="AK15" s="7">
        <f>100 + SUMIFS(NhatKy_ViPham!J:J, NhatKy_ViPham!E:E, "10_Han", NhatKy_ViPham!F:F, B15, NhatKy_ViPham!C:C, "T20") - SUMIFS(NhatKy_ViPham!K:K, NhatKy_ViPham!E:E, "10_Han", NhatKy_ViPham!F:F, B15, NhatKy_ViPham!C:C, "T20")</f>
        <v>100</v>
      </c>
      <c r="AL15" s="7">
        <f>100 + SUMIFS(NhatKy_ViPham!J:J, NhatKy_ViPham!E:E, "10_Han", NhatKy_ViPham!F:F, B15, NhatKy_ViPham!C:C, "T21") - SUMIFS(NhatKy_ViPham!K:K, NhatKy_ViPham!E:E, "10_Han", NhatKy_ViPham!F:F, B15, NhatKy_ViPham!C:C, "T21")</f>
        <v>100</v>
      </c>
      <c r="AM15" s="7">
        <f>100 + SUMIFS(NhatKy_ViPham!J:J, NhatKy_ViPham!E:E, "10_Han", NhatKy_ViPham!F:F, B15, NhatKy_ViPham!C:C, "T22") - SUMIFS(NhatKy_ViPham!K:K, NhatKy_ViPham!E:E, "10_Han", NhatKy_ViPham!F:F, B15, NhatKy_ViPham!C:C, "T22")</f>
        <v>100</v>
      </c>
      <c r="AN15" s="7">
        <f>100 + SUMIFS(NhatKy_ViPham!J:J, NhatKy_ViPham!E:E, "10_Han", NhatKy_ViPham!F:F, B15, NhatKy_ViPham!C:C, "T23") - SUMIFS(NhatKy_ViPham!K:K, NhatKy_ViPham!E:E, "10_Han", NhatKy_ViPham!F:F, B15, NhatKy_ViPham!C:C, "T23")</f>
        <v>100</v>
      </c>
      <c r="AO15" s="7">
        <f>100 + SUMIFS(NhatKy_ViPham!J:J, NhatKy_ViPham!E:E, "10_Han", NhatKy_ViPham!F:F, B15, NhatKy_ViPham!C:C, "T24") - SUMIFS(NhatKy_ViPham!K:K, NhatKy_ViPham!E:E, "10_Han", NhatKy_ViPham!F:F, B15, NhatKy_ViPham!C:C, "T24")</f>
        <v>100</v>
      </c>
      <c r="AP15" s="7">
        <f>100 + SUMIFS(NhatKy_ViPham!J:J, NhatKy_ViPham!E:E, "10_Han", NhatKy_ViPham!F:F, B15, NhatKy_ViPham!C:C, "T25") - SUMIFS(NhatKy_ViPham!K:K, NhatKy_ViPham!E:E, "10_Han", NhatKy_ViPham!F:F, B15, NhatKy_ViPham!C:C, "T25")</f>
        <v>100</v>
      </c>
      <c r="AQ15" s="7">
        <f>100 + SUMIFS(NhatKy_ViPham!J:J, NhatKy_ViPham!E:E, "10_Han", NhatKy_ViPham!F:F, B15, NhatKy_ViPham!C:C, "T26") - SUMIFS(NhatKy_ViPham!K:K, NhatKy_ViPham!E:E, "10_Han", NhatKy_ViPham!F:F, B15, NhatKy_ViPham!C:C, "T26")</f>
        <v>100</v>
      </c>
      <c r="AR15" s="7">
        <f>100 + SUMIFS(NhatKy_ViPham!J:J, NhatKy_ViPham!E:E, "10_Han", NhatKy_ViPham!F:F, B15, NhatKy_ViPham!C:C, "T27") - SUMIFS(NhatKy_ViPham!K:K, NhatKy_ViPham!E:E, "10_Han", NhatKy_ViPham!F:F, B15, NhatKy_ViPham!C:C, "T27")</f>
        <v>100</v>
      </c>
      <c r="AS15" s="7">
        <f>100 + SUMIFS(NhatKy_ViPham!J:J, NhatKy_ViPham!E:E, "10_Han", NhatKy_ViPham!F:F, B15, NhatKy_ViPham!C:C, "T28") - SUMIFS(NhatKy_ViPham!K:K, NhatKy_ViPham!E:E, "10_Han", NhatKy_ViPham!F:F, B15, NhatKy_ViPham!C:C, "T28")</f>
        <v>100</v>
      </c>
      <c r="AT15" s="7">
        <f>100 + SUMIFS(NhatKy_ViPham!J:J, NhatKy_ViPham!E:E, "10_Han", NhatKy_ViPham!F:F, B15, NhatKy_ViPham!C:C, "T29") - SUMIFS(NhatKy_ViPham!K:K, NhatKy_ViPham!E:E, "10_Han", NhatKy_ViPham!F:F, B15, NhatKy_ViPham!C:C, "T29")</f>
        <v>100</v>
      </c>
      <c r="AU15" s="7">
        <f>100 + SUMIFS(NhatKy_ViPham!J:J, NhatKy_ViPham!E:E, "10_Han", NhatKy_ViPham!F:F, B15, NhatKy_ViPham!C:C, "T30") - SUMIFS(NhatKy_ViPham!K:K, NhatKy_ViPham!E:E, "10_Han", NhatKy_ViPham!F:F, B15, NhatKy_ViPham!C:C, "T30")</f>
        <v>100</v>
      </c>
      <c r="AV15" s="7">
        <f>100 + SUMIFS(NhatKy_ViPham!J:J, NhatKy_ViPham!E:E, "10_Han", NhatKy_ViPham!F:F, B15, NhatKy_ViPham!C:C, "T31") - SUMIFS(NhatKy_ViPham!K:K, NhatKy_ViPham!E:E, "10_Han", NhatKy_ViPham!F:F, B15, NhatKy_ViPham!C:C, "T31")</f>
        <v>100</v>
      </c>
      <c r="AW15" s="7">
        <f>100 + SUMIFS(NhatKy_ViPham!J:J, NhatKy_ViPham!E:E, "10_Han", NhatKy_ViPham!F:F, B15, NhatKy_ViPham!C:C, "T32") - SUMIFS(NhatKy_ViPham!K:K, NhatKy_ViPham!E:E, "10_Han", NhatKy_ViPham!F:F, B15, NhatKy_ViPham!C:C, "T32")</f>
        <v>100</v>
      </c>
      <c r="AX15" s="7">
        <f>100 + SUMIFS(NhatKy_ViPham!J:J, NhatKy_ViPham!E:E, "10_Han", NhatKy_ViPham!F:F, B15, NhatKy_ViPham!C:C, "T33") - SUMIFS(NhatKy_ViPham!K:K, NhatKy_ViPham!E:E, "10_Han", NhatKy_ViPham!F:F, B15, NhatKy_ViPham!C:C, "T33")</f>
        <v>100</v>
      </c>
      <c r="AY15" s="7">
        <f>100 + SUMIFS(NhatKy_ViPham!J:J, NhatKy_ViPham!E:E, "10_Han", NhatKy_ViPham!F:F, B15, NhatKy_ViPham!C:C, "T34") - SUMIFS(NhatKy_ViPham!K:K, NhatKy_ViPham!E:E, "10_Han", NhatKy_ViPham!F:F, B15, NhatKy_ViPham!C:C, "T34")</f>
        <v>100</v>
      </c>
      <c r="AZ15" s="7">
        <f>100 + SUMIFS(NhatKy_ViPham!J:J, NhatKy_ViPham!E:E, "10_Han", NhatKy_ViPham!F:F, B15, NhatKy_ViPham!C:C, "T35") - SUMIFS(NhatKy_ViPham!K:K, NhatKy_ViPham!E:E, "10_Han", NhatKy_ViPham!F:F, B15, NhatKy_ViPham!C:C, "T35")</f>
        <v>100</v>
      </c>
      <c r="BA15" s="12">
        <f t="shared" si="0"/>
        <v>100</v>
      </c>
      <c r="BB15" s="11" t="s">
        <v>430</v>
      </c>
      <c r="BC15" s="14" t="str">
        <f t="shared" si="1"/>
        <v>Tốt</v>
      </c>
      <c r="BD15" s="10" t="str">
        <f t="shared" si="2"/>
        <v>🟢 BÌNH THƯỜNG</v>
      </c>
    </row>
    <row r="16" spans="1:56" x14ac:dyDescent="0.25">
      <c r="A16" s="5">
        <v>8</v>
      </c>
      <c r="B16" s="15" t="s">
        <v>642</v>
      </c>
      <c r="C16" s="5" t="s">
        <v>762</v>
      </c>
      <c r="D16" s="5" t="s">
        <v>429</v>
      </c>
      <c r="E16" s="11" t="s">
        <v>430</v>
      </c>
      <c r="F16" s="6">
        <f>SUMIFS(NhatKy_ViPham!K:K, NhatKy_ViPham!E:E, "10_Han", NhatKy_ViPham!F:F, B16, NhatKy_ViPham!H:H, "L01")</f>
        <v>0</v>
      </c>
      <c r="G16" s="6">
        <f>SUMIFS(NhatKy_ViPham!K:K, NhatKy_ViPham!E:E, "10_Han", NhatKy_ViPham!F:F, B16, NhatKy_ViPham!H:H, "L02")</f>
        <v>0</v>
      </c>
      <c r="H16" s="6">
        <f>SUMIFS(NhatKy_ViPham!K:K, NhatKy_ViPham!E:E, "10_Han", NhatKy_ViPham!F:F, B16, NhatKy_ViPham!H:H, "L03")</f>
        <v>0</v>
      </c>
      <c r="I16" s="6">
        <f>SUMIFS(NhatKy_ViPham!K:K, NhatKy_ViPham!E:E, "10_Han", NhatKy_ViPham!F:F, B16, NhatKy_ViPham!H:H, "L04")</f>
        <v>0</v>
      </c>
      <c r="J16" s="6">
        <f>SUMIFS(NhatKy_ViPham!K:K, NhatKy_ViPham!E:E, "10_Han", NhatKy_ViPham!F:F, B16, NhatKy_ViPham!H:H, "L05")</f>
        <v>0</v>
      </c>
      <c r="K16" s="6">
        <f>SUMIFS(NhatKy_ViPham!K:K, NhatKy_ViPham!E:E, "10_Han", NhatKy_ViPham!F:F, B16, NhatKy_ViPham!H:H, "L06")</f>
        <v>0</v>
      </c>
      <c r="L16" s="6">
        <f>SUMIFS(NhatKy_ViPham!K:K, NhatKy_ViPham!E:E, "10_Han", NhatKy_ViPham!F:F, B16, NhatKy_ViPham!H:H, "L07")</f>
        <v>0</v>
      </c>
      <c r="M16" s="6">
        <f>SUMIFS(NhatKy_ViPham!K:K, NhatKy_ViPham!E:E, "10_Han", NhatKy_ViPham!F:F, B16, NhatKy_ViPham!H:H, "L08")</f>
        <v>0</v>
      </c>
      <c r="N16" s="6">
        <f>SUMIFS(NhatKy_ViPham!K:K, NhatKy_ViPham!E:E, "10_Han", NhatKy_ViPham!F:F, B16, NhatKy_ViPham!H:H, "L09")</f>
        <v>0</v>
      </c>
      <c r="O16" s="6">
        <f>SUMIFS(NhatKy_ViPham!K:K, NhatKy_ViPham!E:E, "10_Han", NhatKy_ViPham!F:F, B16, NhatKy_ViPham!H:H, "L10")</f>
        <v>0</v>
      </c>
      <c r="P16" s="12">
        <f>SUMIFS(NhatKy_ViPham!J:J, NhatKy_ViPham!E:E, "10_Han", NhatKy_ViPham!F:F, B16)</f>
        <v>0</v>
      </c>
      <c r="Q16" s="13">
        <f>SUMIFS(NhatKy_ViPham!K:K, NhatKy_ViPham!E:E, "10_Han", NhatKy_ViPham!F:F, B16)</f>
        <v>0</v>
      </c>
      <c r="R16" s="6">
        <f>100 + SUMIFS(NhatKy_ViPham!J:J, NhatKy_ViPham!E:E, "10_Han", NhatKy_ViPham!F:F, B16, NhatKy_ViPham!C:C, "T1") - SUMIFS(NhatKy_ViPham!K:K, NhatKy_ViPham!E:E, "10_Han", NhatKy_ViPham!F:F, B16, NhatKy_ViPham!C:C, "T1")</f>
        <v>100</v>
      </c>
      <c r="S16" s="6">
        <f>100 + SUMIFS(NhatKy_ViPham!J:J, NhatKy_ViPham!E:E, "10_Han", NhatKy_ViPham!F:F, B16, NhatKy_ViPham!C:C, "T2") - SUMIFS(NhatKy_ViPham!K:K, NhatKy_ViPham!E:E, "10_Han", NhatKy_ViPham!F:F, B16, NhatKy_ViPham!C:C, "T2")</f>
        <v>100</v>
      </c>
      <c r="T16" s="6">
        <f>100 + SUMIFS(NhatKy_ViPham!J:J, NhatKy_ViPham!E:E, "10_Han", NhatKy_ViPham!F:F, B16, NhatKy_ViPham!C:C, "T3") - SUMIFS(NhatKy_ViPham!K:K, NhatKy_ViPham!E:E, "10_Han", NhatKy_ViPham!F:F, B16, NhatKy_ViPham!C:C, "T3")</f>
        <v>100</v>
      </c>
      <c r="U16" s="6">
        <f>100 + SUMIFS(NhatKy_ViPham!J:J, NhatKy_ViPham!E:E, "10_Han", NhatKy_ViPham!F:F, B16, NhatKy_ViPham!C:C, "T4") - SUMIFS(NhatKy_ViPham!K:K, NhatKy_ViPham!E:E, "10_Han", NhatKy_ViPham!F:F, B16, NhatKy_ViPham!C:C, "T4")</f>
        <v>100</v>
      </c>
      <c r="V16" s="6">
        <f>100 + SUMIFS(NhatKy_ViPham!J:J, NhatKy_ViPham!E:E, "10_Han", NhatKy_ViPham!F:F, B16, NhatKy_ViPham!C:C, "T5") - SUMIFS(NhatKy_ViPham!K:K, NhatKy_ViPham!E:E, "10_Han", NhatKy_ViPham!F:F, B16, NhatKy_ViPham!C:C, "T5")</f>
        <v>100</v>
      </c>
      <c r="W16" s="6">
        <f>100 + SUMIFS(NhatKy_ViPham!J:J, NhatKy_ViPham!E:E, "10_Han", NhatKy_ViPham!F:F, B16, NhatKy_ViPham!C:C, "T6") - SUMIFS(NhatKy_ViPham!K:K, NhatKy_ViPham!E:E, "10_Han", NhatKy_ViPham!F:F, B16, NhatKy_ViPham!C:C, "T6")</f>
        <v>100</v>
      </c>
      <c r="X16" s="6">
        <f>100 + SUMIFS(NhatKy_ViPham!J:J, NhatKy_ViPham!E:E, "10_Han", NhatKy_ViPham!F:F, B16, NhatKy_ViPham!C:C, "T7") - SUMIFS(NhatKy_ViPham!K:K, NhatKy_ViPham!E:E, "10_Han", NhatKy_ViPham!F:F, B16, NhatKy_ViPham!C:C, "T7")</f>
        <v>100</v>
      </c>
      <c r="Y16" s="6">
        <f>100 + SUMIFS(NhatKy_ViPham!J:J, NhatKy_ViPham!E:E, "10_Han", NhatKy_ViPham!F:F, B16, NhatKy_ViPham!C:C, "T8") - SUMIFS(NhatKy_ViPham!K:K, NhatKy_ViPham!E:E, "10_Han", NhatKy_ViPham!F:F, B16, NhatKy_ViPham!C:C, "T8")</f>
        <v>100</v>
      </c>
      <c r="Z16" s="6">
        <f>100 + SUMIFS(NhatKy_ViPham!J:J, NhatKy_ViPham!E:E, "10_Han", NhatKy_ViPham!F:F, B16, NhatKy_ViPham!C:C, "T9") - SUMIFS(NhatKy_ViPham!K:K, NhatKy_ViPham!E:E, "10_Han", NhatKy_ViPham!F:F, B16, NhatKy_ViPham!C:C, "T9")</f>
        <v>100</v>
      </c>
      <c r="AA16" s="6">
        <f>100 + SUMIFS(NhatKy_ViPham!J:J, NhatKy_ViPham!E:E, "10_Han", NhatKy_ViPham!F:F, B16, NhatKy_ViPham!C:C, "T10") - SUMIFS(NhatKy_ViPham!K:K, NhatKy_ViPham!E:E, "10_Han", NhatKy_ViPham!F:F, B16, NhatKy_ViPham!C:C, "T10")</f>
        <v>100</v>
      </c>
      <c r="AB16" s="6">
        <f>100 + SUMIFS(NhatKy_ViPham!J:J, NhatKy_ViPham!E:E, "10_Han", NhatKy_ViPham!F:F, B16, NhatKy_ViPham!C:C, "T11") - SUMIFS(NhatKy_ViPham!K:K, NhatKy_ViPham!E:E, "10_Han", NhatKy_ViPham!F:F, B16, NhatKy_ViPham!C:C, "T11")</f>
        <v>100</v>
      </c>
      <c r="AC16" s="6">
        <f>100 + SUMIFS(NhatKy_ViPham!J:J, NhatKy_ViPham!E:E, "10_Han", NhatKy_ViPham!F:F, B16, NhatKy_ViPham!C:C, "T12") - SUMIFS(NhatKy_ViPham!K:K, NhatKy_ViPham!E:E, "10_Han", NhatKy_ViPham!F:F, B16, NhatKy_ViPham!C:C, "T12")</f>
        <v>100</v>
      </c>
      <c r="AD16" s="6">
        <f>100 + SUMIFS(NhatKy_ViPham!J:J, NhatKy_ViPham!E:E, "10_Han", NhatKy_ViPham!F:F, B16, NhatKy_ViPham!C:C, "T13") - SUMIFS(NhatKy_ViPham!K:K, NhatKy_ViPham!E:E, "10_Han", NhatKy_ViPham!F:F, B16, NhatKy_ViPham!C:C, "T13")</f>
        <v>100</v>
      </c>
      <c r="AE16" s="6">
        <f>100 + SUMIFS(NhatKy_ViPham!J:J, NhatKy_ViPham!E:E, "10_Han", NhatKy_ViPham!F:F, B16, NhatKy_ViPham!C:C, "T14") - SUMIFS(NhatKy_ViPham!K:K, NhatKy_ViPham!E:E, "10_Han", NhatKy_ViPham!F:F, B16, NhatKy_ViPham!C:C, "T14")</f>
        <v>100</v>
      </c>
      <c r="AF16" s="6">
        <f>100 + SUMIFS(NhatKy_ViPham!J:J, NhatKy_ViPham!E:E, "10_Han", NhatKy_ViPham!F:F, B16, NhatKy_ViPham!C:C, "T15") - SUMIFS(NhatKy_ViPham!K:K, NhatKy_ViPham!E:E, "10_Han", NhatKy_ViPham!F:F, B16, NhatKy_ViPham!C:C, "T15")</f>
        <v>100</v>
      </c>
      <c r="AG16" s="6">
        <f>100 + SUMIFS(NhatKy_ViPham!J:J, NhatKy_ViPham!E:E, "10_Han", NhatKy_ViPham!F:F, B16, NhatKy_ViPham!C:C, "T16") - SUMIFS(NhatKy_ViPham!K:K, NhatKy_ViPham!E:E, "10_Han", NhatKy_ViPham!F:F, B16, NhatKy_ViPham!C:C, "T16")</f>
        <v>100</v>
      </c>
      <c r="AH16" s="6">
        <f>100 + SUMIFS(NhatKy_ViPham!J:J, NhatKy_ViPham!E:E, "10_Han", NhatKy_ViPham!F:F, B16, NhatKy_ViPham!C:C, "T17") - SUMIFS(NhatKy_ViPham!K:K, NhatKy_ViPham!E:E, "10_Han", NhatKy_ViPham!F:F, B16, NhatKy_ViPham!C:C, "T17")</f>
        <v>100</v>
      </c>
      <c r="AI16" s="6">
        <f>100 + SUMIFS(NhatKy_ViPham!J:J, NhatKy_ViPham!E:E, "10_Han", NhatKy_ViPham!F:F, B16, NhatKy_ViPham!C:C, "T18") - SUMIFS(NhatKy_ViPham!K:K, NhatKy_ViPham!E:E, "10_Han", NhatKy_ViPham!F:F, B16, NhatKy_ViPham!C:C, "T18")</f>
        <v>100</v>
      </c>
      <c r="AJ16" s="6">
        <f>100 + SUMIFS(NhatKy_ViPham!J:J, NhatKy_ViPham!E:E, "10_Han", NhatKy_ViPham!F:F, B16, NhatKy_ViPham!C:C, "T19") - SUMIFS(NhatKy_ViPham!K:K, NhatKy_ViPham!E:E, "10_Han", NhatKy_ViPham!F:F, B16, NhatKy_ViPham!C:C, "T19")</f>
        <v>100</v>
      </c>
      <c r="AK16" s="6">
        <f>100 + SUMIFS(NhatKy_ViPham!J:J, NhatKy_ViPham!E:E, "10_Han", NhatKy_ViPham!F:F, B16, NhatKy_ViPham!C:C, "T20") - SUMIFS(NhatKy_ViPham!K:K, NhatKy_ViPham!E:E, "10_Han", NhatKy_ViPham!F:F, B16, NhatKy_ViPham!C:C, "T20")</f>
        <v>100</v>
      </c>
      <c r="AL16" s="6">
        <f>100 + SUMIFS(NhatKy_ViPham!J:J, NhatKy_ViPham!E:E, "10_Han", NhatKy_ViPham!F:F, B16, NhatKy_ViPham!C:C, "T21") - SUMIFS(NhatKy_ViPham!K:K, NhatKy_ViPham!E:E, "10_Han", NhatKy_ViPham!F:F, B16, NhatKy_ViPham!C:C, "T21")</f>
        <v>100</v>
      </c>
      <c r="AM16" s="6">
        <f>100 + SUMIFS(NhatKy_ViPham!J:J, NhatKy_ViPham!E:E, "10_Han", NhatKy_ViPham!F:F, B16, NhatKy_ViPham!C:C, "T22") - SUMIFS(NhatKy_ViPham!K:K, NhatKy_ViPham!E:E, "10_Han", NhatKy_ViPham!F:F, B16, NhatKy_ViPham!C:C, "T22")</f>
        <v>100</v>
      </c>
      <c r="AN16" s="6">
        <f>100 + SUMIFS(NhatKy_ViPham!J:J, NhatKy_ViPham!E:E, "10_Han", NhatKy_ViPham!F:F, B16, NhatKy_ViPham!C:C, "T23") - SUMIFS(NhatKy_ViPham!K:K, NhatKy_ViPham!E:E, "10_Han", NhatKy_ViPham!F:F, B16, NhatKy_ViPham!C:C, "T23")</f>
        <v>100</v>
      </c>
      <c r="AO16" s="6">
        <f>100 + SUMIFS(NhatKy_ViPham!J:J, NhatKy_ViPham!E:E, "10_Han", NhatKy_ViPham!F:F, B16, NhatKy_ViPham!C:C, "T24") - SUMIFS(NhatKy_ViPham!K:K, NhatKy_ViPham!E:E, "10_Han", NhatKy_ViPham!F:F, B16, NhatKy_ViPham!C:C, "T24")</f>
        <v>100</v>
      </c>
      <c r="AP16" s="6">
        <f>100 + SUMIFS(NhatKy_ViPham!J:J, NhatKy_ViPham!E:E, "10_Han", NhatKy_ViPham!F:F, B16, NhatKy_ViPham!C:C, "T25") - SUMIFS(NhatKy_ViPham!K:K, NhatKy_ViPham!E:E, "10_Han", NhatKy_ViPham!F:F, B16, NhatKy_ViPham!C:C, "T25")</f>
        <v>100</v>
      </c>
      <c r="AQ16" s="6">
        <f>100 + SUMIFS(NhatKy_ViPham!J:J, NhatKy_ViPham!E:E, "10_Han", NhatKy_ViPham!F:F, B16, NhatKy_ViPham!C:C, "T26") - SUMIFS(NhatKy_ViPham!K:K, NhatKy_ViPham!E:E, "10_Han", NhatKy_ViPham!F:F, B16, NhatKy_ViPham!C:C, "T26")</f>
        <v>100</v>
      </c>
      <c r="AR16" s="6">
        <f>100 + SUMIFS(NhatKy_ViPham!J:J, NhatKy_ViPham!E:E, "10_Han", NhatKy_ViPham!F:F, B16, NhatKy_ViPham!C:C, "T27") - SUMIFS(NhatKy_ViPham!K:K, NhatKy_ViPham!E:E, "10_Han", NhatKy_ViPham!F:F, B16, NhatKy_ViPham!C:C, "T27")</f>
        <v>100</v>
      </c>
      <c r="AS16" s="6">
        <f>100 + SUMIFS(NhatKy_ViPham!J:J, NhatKy_ViPham!E:E, "10_Han", NhatKy_ViPham!F:F, B16, NhatKy_ViPham!C:C, "T28") - SUMIFS(NhatKy_ViPham!K:K, NhatKy_ViPham!E:E, "10_Han", NhatKy_ViPham!F:F, B16, NhatKy_ViPham!C:C, "T28")</f>
        <v>100</v>
      </c>
      <c r="AT16" s="6">
        <f>100 + SUMIFS(NhatKy_ViPham!J:J, NhatKy_ViPham!E:E, "10_Han", NhatKy_ViPham!F:F, B16, NhatKy_ViPham!C:C, "T29") - SUMIFS(NhatKy_ViPham!K:K, NhatKy_ViPham!E:E, "10_Han", NhatKy_ViPham!F:F, B16, NhatKy_ViPham!C:C, "T29")</f>
        <v>100</v>
      </c>
      <c r="AU16" s="6">
        <f>100 + SUMIFS(NhatKy_ViPham!J:J, NhatKy_ViPham!E:E, "10_Han", NhatKy_ViPham!F:F, B16, NhatKy_ViPham!C:C, "T30") - SUMIFS(NhatKy_ViPham!K:K, NhatKy_ViPham!E:E, "10_Han", NhatKy_ViPham!F:F, B16, NhatKy_ViPham!C:C, "T30")</f>
        <v>100</v>
      </c>
      <c r="AV16" s="6">
        <f>100 + SUMIFS(NhatKy_ViPham!J:J, NhatKy_ViPham!E:E, "10_Han", NhatKy_ViPham!F:F, B16, NhatKy_ViPham!C:C, "T31") - SUMIFS(NhatKy_ViPham!K:K, NhatKy_ViPham!E:E, "10_Han", NhatKy_ViPham!F:F, B16, NhatKy_ViPham!C:C, "T31")</f>
        <v>100</v>
      </c>
      <c r="AW16" s="6">
        <f>100 + SUMIFS(NhatKy_ViPham!J:J, NhatKy_ViPham!E:E, "10_Han", NhatKy_ViPham!F:F, B16, NhatKy_ViPham!C:C, "T32") - SUMIFS(NhatKy_ViPham!K:K, NhatKy_ViPham!E:E, "10_Han", NhatKy_ViPham!F:F, B16, NhatKy_ViPham!C:C, "T32")</f>
        <v>100</v>
      </c>
      <c r="AX16" s="6">
        <f>100 + SUMIFS(NhatKy_ViPham!J:J, NhatKy_ViPham!E:E, "10_Han", NhatKy_ViPham!F:F, B16, NhatKy_ViPham!C:C, "T33") - SUMIFS(NhatKy_ViPham!K:K, NhatKy_ViPham!E:E, "10_Han", NhatKy_ViPham!F:F, B16, NhatKy_ViPham!C:C, "T33")</f>
        <v>100</v>
      </c>
      <c r="AY16" s="6">
        <f>100 + SUMIFS(NhatKy_ViPham!J:J, NhatKy_ViPham!E:E, "10_Han", NhatKy_ViPham!F:F, B16, NhatKy_ViPham!C:C, "T34") - SUMIFS(NhatKy_ViPham!K:K, NhatKy_ViPham!E:E, "10_Han", NhatKy_ViPham!F:F, B16, NhatKy_ViPham!C:C, "T34")</f>
        <v>100</v>
      </c>
      <c r="AZ16" s="6">
        <f>100 + SUMIFS(NhatKy_ViPham!J:J, NhatKy_ViPham!E:E, "10_Han", NhatKy_ViPham!F:F, B16, NhatKy_ViPham!C:C, "T35") - SUMIFS(NhatKy_ViPham!K:K, NhatKy_ViPham!E:E, "10_Han", NhatKy_ViPham!F:F, B16, NhatKy_ViPham!C:C, "T35")</f>
        <v>100</v>
      </c>
      <c r="BA16" s="12">
        <f t="shared" si="0"/>
        <v>100</v>
      </c>
      <c r="BB16" s="11" t="s">
        <v>430</v>
      </c>
      <c r="BC16" s="16" t="str">
        <f t="shared" si="1"/>
        <v>Tốt</v>
      </c>
      <c r="BD16" s="15" t="str">
        <f t="shared" si="2"/>
        <v>🟢 BÌNH THƯỜNG</v>
      </c>
    </row>
    <row r="17" spans="1:56" x14ac:dyDescent="0.25">
      <c r="A17" s="4">
        <v>9</v>
      </c>
      <c r="B17" s="10" t="s">
        <v>515</v>
      </c>
      <c r="C17" s="4" t="s">
        <v>883</v>
      </c>
      <c r="D17" s="4" t="s">
        <v>435</v>
      </c>
      <c r="E17" s="11" t="s">
        <v>430</v>
      </c>
      <c r="F17" s="7">
        <f>SUMIFS(NhatKy_ViPham!K:K, NhatKy_ViPham!E:E, "10_Han", NhatKy_ViPham!F:F, B17, NhatKy_ViPham!H:H, "L01")</f>
        <v>0</v>
      </c>
      <c r="G17" s="7">
        <f>SUMIFS(NhatKy_ViPham!K:K, NhatKy_ViPham!E:E, "10_Han", NhatKy_ViPham!F:F, B17, NhatKy_ViPham!H:H, "L02")</f>
        <v>0</v>
      </c>
      <c r="H17" s="7">
        <f>SUMIFS(NhatKy_ViPham!K:K, NhatKy_ViPham!E:E, "10_Han", NhatKy_ViPham!F:F, B17, NhatKy_ViPham!H:H, "L03")</f>
        <v>0</v>
      </c>
      <c r="I17" s="7">
        <f>SUMIFS(NhatKy_ViPham!K:K, NhatKy_ViPham!E:E, "10_Han", NhatKy_ViPham!F:F, B17, NhatKy_ViPham!H:H, "L04")</f>
        <v>0</v>
      </c>
      <c r="J17" s="7">
        <f>SUMIFS(NhatKy_ViPham!K:K, NhatKy_ViPham!E:E, "10_Han", NhatKy_ViPham!F:F, B17, NhatKy_ViPham!H:H, "L05")</f>
        <v>0</v>
      </c>
      <c r="K17" s="7">
        <f>SUMIFS(NhatKy_ViPham!K:K, NhatKy_ViPham!E:E, "10_Han", NhatKy_ViPham!F:F, B17, NhatKy_ViPham!H:H, "L06")</f>
        <v>0</v>
      </c>
      <c r="L17" s="7">
        <f>SUMIFS(NhatKy_ViPham!K:K, NhatKy_ViPham!E:E, "10_Han", NhatKy_ViPham!F:F, B17, NhatKy_ViPham!H:H, "L07")</f>
        <v>0</v>
      </c>
      <c r="M17" s="7">
        <f>SUMIFS(NhatKy_ViPham!K:K, NhatKy_ViPham!E:E, "10_Han", NhatKy_ViPham!F:F, B17, NhatKy_ViPham!H:H, "L08")</f>
        <v>0</v>
      </c>
      <c r="N17" s="7">
        <f>SUMIFS(NhatKy_ViPham!K:K, NhatKy_ViPham!E:E, "10_Han", NhatKy_ViPham!F:F, B17, NhatKy_ViPham!H:H, "L09")</f>
        <v>0</v>
      </c>
      <c r="O17" s="7">
        <f>SUMIFS(NhatKy_ViPham!K:K, NhatKy_ViPham!E:E, "10_Han", NhatKy_ViPham!F:F, B17, NhatKy_ViPham!H:H, "L10")</f>
        <v>0</v>
      </c>
      <c r="P17" s="12">
        <f>SUMIFS(NhatKy_ViPham!J:J, NhatKy_ViPham!E:E, "10_Han", NhatKy_ViPham!F:F, B17)</f>
        <v>0</v>
      </c>
      <c r="Q17" s="13">
        <f>SUMIFS(NhatKy_ViPham!K:K, NhatKy_ViPham!E:E, "10_Han", NhatKy_ViPham!F:F, B17)</f>
        <v>0</v>
      </c>
      <c r="R17" s="7">
        <f>100 + SUMIFS(NhatKy_ViPham!J:J, NhatKy_ViPham!E:E, "10_Han", NhatKy_ViPham!F:F, B17, NhatKy_ViPham!C:C, "T1") - SUMIFS(NhatKy_ViPham!K:K, NhatKy_ViPham!E:E, "10_Han", NhatKy_ViPham!F:F, B17, NhatKy_ViPham!C:C, "T1")</f>
        <v>100</v>
      </c>
      <c r="S17" s="7">
        <f>100 + SUMIFS(NhatKy_ViPham!J:J, NhatKy_ViPham!E:E, "10_Han", NhatKy_ViPham!F:F, B17, NhatKy_ViPham!C:C, "T2") - SUMIFS(NhatKy_ViPham!K:K, NhatKy_ViPham!E:E, "10_Han", NhatKy_ViPham!F:F, B17, NhatKy_ViPham!C:C, "T2")</f>
        <v>100</v>
      </c>
      <c r="T17" s="7">
        <f>100 + SUMIFS(NhatKy_ViPham!J:J, NhatKy_ViPham!E:E, "10_Han", NhatKy_ViPham!F:F, B17, NhatKy_ViPham!C:C, "T3") - SUMIFS(NhatKy_ViPham!K:K, NhatKy_ViPham!E:E, "10_Han", NhatKy_ViPham!F:F, B17, NhatKy_ViPham!C:C, "T3")</f>
        <v>100</v>
      </c>
      <c r="U17" s="7">
        <f>100 + SUMIFS(NhatKy_ViPham!J:J, NhatKy_ViPham!E:E, "10_Han", NhatKy_ViPham!F:F, B17, NhatKy_ViPham!C:C, "T4") - SUMIFS(NhatKy_ViPham!K:K, NhatKy_ViPham!E:E, "10_Han", NhatKy_ViPham!F:F, B17, NhatKy_ViPham!C:C, "T4")</f>
        <v>100</v>
      </c>
      <c r="V17" s="7">
        <f>100 + SUMIFS(NhatKy_ViPham!J:J, NhatKy_ViPham!E:E, "10_Han", NhatKy_ViPham!F:F, B17, NhatKy_ViPham!C:C, "T5") - SUMIFS(NhatKy_ViPham!K:K, NhatKy_ViPham!E:E, "10_Han", NhatKy_ViPham!F:F, B17, NhatKy_ViPham!C:C, "T5")</f>
        <v>100</v>
      </c>
      <c r="W17" s="7">
        <f>100 + SUMIFS(NhatKy_ViPham!J:J, NhatKy_ViPham!E:E, "10_Han", NhatKy_ViPham!F:F, B17, NhatKy_ViPham!C:C, "T6") - SUMIFS(NhatKy_ViPham!K:K, NhatKy_ViPham!E:E, "10_Han", NhatKy_ViPham!F:F, B17, NhatKy_ViPham!C:C, "T6")</f>
        <v>100</v>
      </c>
      <c r="X17" s="7">
        <f>100 + SUMIFS(NhatKy_ViPham!J:J, NhatKy_ViPham!E:E, "10_Han", NhatKy_ViPham!F:F, B17, NhatKy_ViPham!C:C, "T7") - SUMIFS(NhatKy_ViPham!K:K, NhatKy_ViPham!E:E, "10_Han", NhatKy_ViPham!F:F, B17, NhatKy_ViPham!C:C, "T7")</f>
        <v>100</v>
      </c>
      <c r="Y17" s="7">
        <f>100 + SUMIFS(NhatKy_ViPham!J:J, NhatKy_ViPham!E:E, "10_Han", NhatKy_ViPham!F:F, B17, NhatKy_ViPham!C:C, "T8") - SUMIFS(NhatKy_ViPham!K:K, NhatKy_ViPham!E:E, "10_Han", NhatKy_ViPham!F:F, B17, NhatKy_ViPham!C:C, "T8")</f>
        <v>100</v>
      </c>
      <c r="Z17" s="7">
        <f>100 + SUMIFS(NhatKy_ViPham!J:J, NhatKy_ViPham!E:E, "10_Han", NhatKy_ViPham!F:F, B17, NhatKy_ViPham!C:C, "T9") - SUMIFS(NhatKy_ViPham!K:K, NhatKy_ViPham!E:E, "10_Han", NhatKy_ViPham!F:F, B17, NhatKy_ViPham!C:C, "T9")</f>
        <v>100</v>
      </c>
      <c r="AA17" s="7">
        <f>100 + SUMIFS(NhatKy_ViPham!J:J, NhatKy_ViPham!E:E, "10_Han", NhatKy_ViPham!F:F, B17, NhatKy_ViPham!C:C, "T10") - SUMIFS(NhatKy_ViPham!K:K, NhatKy_ViPham!E:E, "10_Han", NhatKy_ViPham!F:F, B17, NhatKy_ViPham!C:C, "T10")</f>
        <v>100</v>
      </c>
      <c r="AB17" s="7">
        <f>100 + SUMIFS(NhatKy_ViPham!J:J, NhatKy_ViPham!E:E, "10_Han", NhatKy_ViPham!F:F, B17, NhatKy_ViPham!C:C, "T11") - SUMIFS(NhatKy_ViPham!K:K, NhatKy_ViPham!E:E, "10_Han", NhatKy_ViPham!F:F, B17, NhatKy_ViPham!C:C, "T11")</f>
        <v>100</v>
      </c>
      <c r="AC17" s="7">
        <f>100 + SUMIFS(NhatKy_ViPham!J:J, NhatKy_ViPham!E:E, "10_Han", NhatKy_ViPham!F:F, B17, NhatKy_ViPham!C:C, "T12") - SUMIFS(NhatKy_ViPham!K:K, NhatKy_ViPham!E:E, "10_Han", NhatKy_ViPham!F:F, B17, NhatKy_ViPham!C:C, "T12")</f>
        <v>100</v>
      </c>
      <c r="AD17" s="7">
        <f>100 + SUMIFS(NhatKy_ViPham!J:J, NhatKy_ViPham!E:E, "10_Han", NhatKy_ViPham!F:F, B17, NhatKy_ViPham!C:C, "T13") - SUMIFS(NhatKy_ViPham!K:K, NhatKy_ViPham!E:E, "10_Han", NhatKy_ViPham!F:F, B17, NhatKy_ViPham!C:C, "T13")</f>
        <v>100</v>
      </c>
      <c r="AE17" s="7">
        <f>100 + SUMIFS(NhatKy_ViPham!J:J, NhatKy_ViPham!E:E, "10_Han", NhatKy_ViPham!F:F, B17, NhatKy_ViPham!C:C, "T14") - SUMIFS(NhatKy_ViPham!K:K, NhatKy_ViPham!E:E, "10_Han", NhatKy_ViPham!F:F, B17, NhatKy_ViPham!C:C, "T14")</f>
        <v>100</v>
      </c>
      <c r="AF17" s="7">
        <f>100 + SUMIFS(NhatKy_ViPham!J:J, NhatKy_ViPham!E:E, "10_Han", NhatKy_ViPham!F:F, B17, NhatKy_ViPham!C:C, "T15") - SUMIFS(NhatKy_ViPham!K:K, NhatKy_ViPham!E:E, "10_Han", NhatKy_ViPham!F:F, B17, NhatKy_ViPham!C:C, "T15")</f>
        <v>100</v>
      </c>
      <c r="AG17" s="7">
        <f>100 + SUMIFS(NhatKy_ViPham!J:J, NhatKy_ViPham!E:E, "10_Han", NhatKy_ViPham!F:F, B17, NhatKy_ViPham!C:C, "T16") - SUMIFS(NhatKy_ViPham!K:K, NhatKy_ViPham!E:E, "10_Han", NhatKy_ViPham!F:F, B17, NhatKy_ViPham!C:C, "T16")</f>
        <v>100</v>
      </c>
      <c r="AH17" s="7">
        <f>100 + SUMIFS(NhatKy_ViPham!J:J, NhatKy_ViPham!E:E, "10_Han", NhatKy_ViPham!F:F, B17, NhatKy_ViPham!C:C, "T17") - SUMIFS(NhatKy_ViPham!K:K, NhatKy_ViPham!E:E, "10_Han", NhatKy_ViPham!F:F, B17, NhatKy_ViPham!C:C, "T17")</f>
        <v>100</v>
      </c>
      <c r="AI17" s="7">
        <f>100 + SUMIFS(NhatKy_ViPham!J:J, NhatKy_ViPham!E:E, "10_Han", NhatKy_ViPham!F:F, B17, NhatKy_ViPham!C:C, "T18") - SUMIFS(NhatKy_ViPham!K:K, NhatKy_ViPham!E:E, "10_Han", NhatKy_ViPham!F:F, B17, NhatKy_ViPham!C:C, "T18")</f>
        <v>100</v>
      </c>
      <c r="AJ17" s="7">
        <f>100 + SUMIFS(NhatKy_ViPham!J:J, NhatKy_ViPham!E:E, "10_Han", NhatKy_ViPham!F:F, B17, NhatKy_ViPham!C:C, "T19") - SUMIFS(NhatKy_ViPham!K:K, NhatKy_ViPham!E:E, "10_Han", NhatKy_ViPham!F:F, B17, NhatKy_ViPham!C:C, "T19")</f>
        <v>100</v>
      </c>
      <c r="AK17" s="7">
        <f>100 + SUMIFS(NhatKy_ViPham!J:J, NhatKy_ViPham!E:E, "10_Han", NhatKy_ViPham!F:F, B17, NhatKy_ViPham!C:C, "T20") - SUMIFS(NhatKy_ViPham!K:K, NhatKy_ViPham!E:E, "10_Han", NhatKy_ViPham!F:F, B17, NhatKy_ViPham!C:C, "T20")</f>
        <v>100</v>
      </c>
      <c r="AL17" s="7">
        <f>100 + SUMIFS(NhatKy_ViPham!J:J, NhatKy_ViPham!E:E, "10_Han", NhatKy_ViPham!F:F, B17, NhatKy_ViPham!C:C, "T21") - SUMIFS(NhatKy_ViPham!K:K, NhatKy_ViPham!E:E, "10_Han", NhatKy_ViPham!F:F, B17, NhatKy_ViPham!C:C, "T21")</f>
        <v>100</v>
      </c>
      <c r="AM17" s="7">
        <f>100 + SUMIFS(NhatKy_ViPham!J:J, NhatKy_ViPham!E:E, "10_Han", NhatKy_ViPham!F:F, B17, NhatKy_ViPham!C:C, "T22") - SUMIFS(NhatKy_ViPham!K:K, NhatKy_ViPham!E:E, "10_Han", NhatKy_ViPham!F:F, B17, NhatKy_ViPham!C:C, "T22")</f>
        <v>100</v>
      </c>
      <c r="AN17" s="7">
        <f>100 + SUMIFS(NhatKy_ViPham!J:J, NhatKy_ViPham!E:E, "10_Han", NhatKy_ViPham!F:F, B17, NhatKy_ViPham!C:C, "T23") - SUMIFS(NhatKy_ViPham!K:K, NhatKy_ViPham!E:E, "10_Han", NhatKy_ViPham!F:F, B17, NhatKy_ViPham!C:C, "T23")</f>
        <v>100</v>
      </c>
      <c r="AO17" s="7">
        <f>100 + SUMIFS(NhatKy_ViPham!J:J, NhatKy_ViPham!E:E, "10_Han", NhatKy_ViPham!F:F, B17, NhatKy_ViPham!C:C, "T24") - SUMIFS(NhatKy_ViPham!K:K, NhatKy_ViPham!E:E, "10_Han", NhatKy_ViPham!F:F, B17, NhatKy_ViPham!C:C, "T24")</f>
        <v>100</v>
      </c>
      <c r="AP17" s="7">
        <f>100 + SUMIFS(NhatKy_ViPham!J:J, NhatKy_ViPham!E:E, "10_Han", NhatKy_ViPham!F:F, B17, NhatKy_ViPham!C:C, "T25") - SUMIFS(NhatKy_ViPham!K:K, NhatKy_ViPham!E:E, "10_Han", NhatKy_ViPham!F:F, B17, NhatKy_ViPham!C:C, "T25")</f>
        <v>100</v>
      </c>
      <c r="AQ17" s="7">
        <f>100 + SUMIFS(NhatKy_ViPham!J:J, NhatKy_ViPham!E:E, "10_Han", NhatKy_ViPham!F:F, B17, NhatKy_ViPham!C:C, "T26") - SUMIFS(NhatKy_ViPham!K:K, NhatKy_ViPham!E:E, "10_Han", NhatKy_ViPham!F:F, B17, NhatKy_ViPham!C:C, "T26")</f>
        <v>100</v>
      </c>
      <c r="AR17" s="7">
        <f>100 + SUMIFS(NhatKy_ViPham!J:J, NhatKy_ViPham!E:E, "10_Han", NhatKy_ViPham!F:F, B17, NhatKy_ViPham!C:C, "T27") - SUMIFS(NhatKy_ViPham!K:K, NhatKy_ViPham!E:E, "10_Han", NhatKy_ViPham!F:F, B17, NhatKy_ViPham!C:C, "T27")</f>
        <v>100</v>
      </c>
      <c r="AS17" s="7">
        <f>100 + SUMIFS(NhatKy_ViPham!J:J, NhatKy_ViPham!E:E, "10_Han", NhatKy_ViPham!F:F, B17, NhatKy_ViPham!C:C, "T28") - SUMIFS(NhatKy_ViPham!K:K, NhatKy_ViPham!E:E, "10_Han", NhatKy_ViPham!F:F, B17, NhatKy_ViPham!C:C, "T28")</f>
        <v>100</v>
      </c>
      <c r="AT17" s="7">
        <f>100 + SUMIFS(NhatKy_ViPham!J:J, NhatKy_ViPham!E:E, "10_Han", NhatKy_ViPham!F:F, B17, NhatKy_ViPham!C:C, "T29") - SUMIFS(NhatKy_ViPham!K:K, NhatKy_ViPham!E:E, "10_Han", NhatKy_ViPham!F:F, B17, NhatKy_ViPham!C:C, "T29")</f>
        <v>100</v>
      </c>
      <c r="AU17" s="7">
        <f>100 + SUMIFS(NhatKy_ViPham!J:J, NhatKy_ViPham!E:E, "10_Han", NhatKy_ViPham!F:F, B17, NhatKy_ViPham!C:C, "T30") - SUMIFS(NhatKy_ViPham!K:K, NhatKy_ViPham!E:E, "10_Han", NhatKy_ViPham!F:F, B17, NhatKy_ViPham!C:C, "T30")</f>
        <v>100</v>
      </c>
      <c r="AV17" s="7">
        <f>100 + SUMIFS(NhatKy_ViPham!J:J, NhatKy_ViPham!E:E, "10_Han", NhatKy_ViPham!F:F, B17, NhatKy_ViPham!C:C, "T31") - SUMIFS(NhatKy_ViPham!K:K, NhatKy_ViPham!E:E, "10_Han", NhatKy_ViPham!F:F, B17, NhatKy_ViPham!C:C, "T31")</f>
        <v>100</v>
      </c>
      <c r="AW17" s="7">
        <f>100 + SUMIFS(NhatKy_ViPham!J:J, NhatKy_ViPham!E:E, "10_Han", NhatKy_ViPham!F:F, B17, NhatKy_ViPham!C:C, "T32") - SUMIFS(NhatKy_ViPham!K:K, NhatKy_ViPham!E:E, "10_Han", NhatKy_ViPham!F:F, B17, NhatKy_ViPham!C:C, "T32")</f>
        <v>100</v>
      </c>
      <c r="AX17" s="7">
        <f>100 + SUMIFS(NhatKy_ViPham!J:J, NhatKy_ViPham!E:E, "10_Han", NhatKy_ViPham!F:F, B17, NhatKy_ViPham!C:C, "T33") - SUMIFS(NhatKy_ViPham!K:K, NhatKy_ViPham!E:E, "10_Han", NhatKy_ViPham!F:F, B17, NhatKy_ViPham!C:C, "T33")</f>
        <v>100</v>
      </c>
      <c r="AY17" s="7">
        <f>100 + SUMIFS(NhatKy_ViPham!J:J, NhatKy_ViPham!E:E, "10_Han", NhatKy_ViPham!F:F, B17, NhatKy_ViPham!C:C, "T34") - SUMIFS(NhatKy_ViPham!K:K, NhatKy_ViPham!E:E, "10_Han", NhatKy_ViPham!F:F, B17, NhatKy_ViPham!C:C, "T34")</f>
        <v>100</v>
      </c>
      <c r="AZ17" s="7">
        <f>100 + SUMIFS(NhatKy_ViPham!J:J, NhatKy_ViPham!E:E, "10_Han", NhatKy_ViPham!F:F, B17, NhatKy_ViPham!C:C, "T35") - SUMIFS(NhatKy_ViPham!K:K, NhatKy_ViPham!E:E, "10_Han", NhatKy_ViPham!F:F, B17, NhatKy_ViPham!C:C, "T35")</f>
        <v>100</v>
      </c>
      <c r="BA17" s="12">
        <f t="shared" si="0"/>
        <v>100</v>
      </c>
      <c r="BB17" s="11" t="s">
        <v>430</v>
      </c>
      <c r="BC17" s="14" t="str">
        <f t="shared" si="1"/>
        <v>Tốt</v>
      </c>
      <c r="BD17" s="10" t="str">
        <f t="shared" si="2"/>
        <v>🟢 BÌNH THƯỜNG</v>
      </c>
    </row>
    <row r="18" spans="1:56" x14ac:dyDescent="0.25">
      <c r="A18" s="5">
        <v>10</v>
      </c>
      <c r="B18" s="15" t="s">
        <v>1306</v>
      </c>
      <c r="C18" s="5" t="s">
        <v>788</v>
      </c>
      <c r="D18" s="5" t="s">
        <v>429</v>
      </c>
      <c r="E18" s="11" t="s">
        <v>430</v>
      </c>
      <c r="F18" s="6">
        <f>SUMIFS(NhatKy_ViPham!K:K, NhatKy_ViPham!E:E, "10_Han", NhatKy_ViPham!F:F, B18, NhatKy_ViPham!H:H, "L01")</f>
        <v>0</v>
      </c>
      <c r="G18" s="6">
        <f>SUMIFS(NhatKy_ViPham!K:K, NhatKy_ViPham!E:E, "10_Han", NhatKy_ViPham!F:F, B18, NhatKy_ViPham!H:H, "L02")</f>
        <v>0</v>
      </c>
      <c r="H18" s="6">
        <f>SUMIFS(NhatKy_ViPham!K:K, NhatKy_ViPham!E:E, "10_Han", NhatKy_ViPham!F:F, B18, NhatKy_ViPham!H:H, "L03")</f>
        <v>0</v>
      </c>
      <c r="I18" s="6">
        <f>SUMIFS(NhatKy_ViPham!K:K, NhatKy_ViPham!E:E, "10_Han", NhatKy_ViPham!F:F, B18, NhatKy_ViPham!H:H, "L04")</f>
        <v>0</v>
      </c>
      <c r="J18" s="6">
        <f>SUMIFS(NhatKy_ViPham!K:K, NhatKy_ViPham!E:E, "10_Han", NhatKy_ViPham!F:F, B18, NhatKy_ViPham!H:H, "L05")</f>
        <v>0</v>
      </c>
      <c r="K18" s="6">
        <f>SUMIFS(NhatKy_ViPham!K:K, NhatKy_ViPham!E:E, "10_Han", NhatKy_ViPham!F:F, B18, NhatKy_ViPham!H:H, "L06")</f>
        <v>0</v>
      </c>
      <c r="L18" s="6">
        <f>SUMIFS(NhatKy_ViPham!K:K, NhatKy_ViPham!E:E, "10_Han", NhatKy_ViPham!F:F, B18, NhatKy_ViPham!H:H, "L07")</f>
        <v>0</v>
      </c>
      <c r="M18" s="6">
        <f>SUMIFS(NhatKy_ViPham!K:K, NhatKy_ViPham!E:E, "10_Han", NhatKy_ViPham!F:F, B18, NhatKy_ViPham!H:H, "L08")</f>
        <v>0</v>
      </c>
      <c r="N18" s="6">
        <f>SUMIFS(NhatKy_ViPham!K:K, NhatKy_ViPham!E:E, "10_Han", NhatKy_ViPham!F:F, B18, NhatKy_ViPham!H:H, "L09")</f>
        <v>0</v>
      </c>
      <c r="O18" s="6">
        <f>SUMIFS(NhatKy_ViPham!K:K, NhatKy_ViPham!E:E, "10_Han", NhatKy_ViPham!F:F, B18, NhatKy_ViPham!H:H, "L10")</f>
        <v>0</v>
      </c>
      <c r="P18" s="12">
        <f>SUMIFS(NhatKy_ViPham!J:J, NhatKy_ViPham!E:E, "10_Han", NhatKy_ViPham!F:F, B18)</f>
        <v>0</v>
      </c>
      <c r="Q18" s="13">
        <f>SUMIFS(NhatKy_ViPham!K:K, NhatKy_ViPham!E:E, "10_Han", NhatKy_ViPham!F:F, B18)</f>
        <v>0</v>
      </c>
      <c r="R18" s="6">
        <f>100 + SUMIFS(NhatKy_ViPham!J:J, NhatKy_ViPham!E:E, "10_Han", NhatKy_ViPham!F:F, B18, NhatKy_ViPham!C:C, "T1") - SUMIFS(NhatKy_ViPham!K:K, NhatKy_ViPham!E:E, "10_Han", NhatKy_ViPham!F:F, B18, NhatKy_ViPham!C:C, "T1")</f>
        <v>100</v>
      </c>
      <c r="S18" s="6">
        <f>100 + SUMIFS(NhatKy_ViPham!J:J, NhatKy_ViPham!E:E, "10_Han", NhatKy_ViPham!F:F, B18, NhatKy_ViPham!C:C, "T2") - SUMIFS(NhatKy_ViPham!K:K, NhatKy_ViPham!E:E, "10_Han", NhatKy_ViPham!F:F, B18, NhatKy_ViPham!C:C, "T2")</f>
        <v>100</v>
      </c>
      <c r="T18" s="6">
        <f>100 + SUMIFS(NhatKy_ViPham!J:J, NhatKy_ViPham!E:E, "10_Han", NhatKy_ViPham!F:F, B18, NhatKy_ViPham!C:C, "T3") - SUMIFS(NhatKy_ViPham!K:K, NhatKy_ViPham!E:E, "10_Han", NhatKy_ViPham!F:F, B18, NhatKy_ViPham!C:C, "T3")</f>
        <v>100</v>
      </c>
      <c r="U18" s="6">
        <f>100 + SUMIFS(NhatKy_ViPham!J:J, NhatKy_ViPham!E:E, "10_Han", NhatKy_ViPham!F:F, B18, NhatKy_ViPham!C:C, "T4") - SUMIFS(NhatKy_ViPham!K:K, NhatKy_ViPham!E:E, "10_Han", NhatKy_ViPham!F:F, B18, NhatKy_ViPham!C:C, "T4")</f>
        <v>100</v>
      </c>
      <c r="V18" s="6">
        <f>100 + SUMIFS(NhatKy_ViPham!J:J, NhatKy_ViPham!E:E, "10_Han", NhatKy_ViPham!F:F, B18, NhatKy_ViPham!C:C, "T5") - SUMIFS(NhatKy_ViPham!K:K, NhatKy_ViPham!E:E, "10_Han", NhatKy_ViPham!F:F, B18, NhatKy_ViPham!C:C, "T5")</f>
        <v>100</v>
      </c>
      <c r="W18" s="6">
        <f>100 + SUMIFS(NhatKy_ViPham!J:J, NhatKy_ViPham!E:E, "10_Han", NhatKy_ViPham!F:F, B18, NhatKy_ViPham!C:C, "T6") - SUMIFS(NhatKy_ViPham!K:K, NhatKy_ViPham!E:E, "10_Han", NhatKy_ViPham!F:F, B18, NhatKy_ViPham!C:C, "T6")</f>
        <v>100</v>
      </c>
      <c r="X18" s="6">
        <f>100 + SUMIFS(NhatKy_ViPham!J:J, NhatKy_ViPham!E:E, "10_Han", NhatKy_ViPham!F:F, B18, NhatKy_ViPham!C:C, "T7") - SUMIFS(NhatKy_ViPham!K:K, NhatKy_ViPham!E:E, "10_Han", NhatKy_ViPham!F:F, B18, NhatKy_ViPham!C:C, "T7")</f>
        <v>100</v>
      </c>
      <c r="Y18" s="6">
        <f>100 + SUMIFS(NhatKy_ViPham!J:J, NhatKy_ViPham!E:E, "10_Han", NhatKy_ViPham!F:F, B18, NhatKy_ViPham!C:C, "T8") - SUMIFS(NhatKy_ViPham!K:K, NhatKy_ViPham!E:E, "10_Han", NhatKy_ViPham!F:F, B18, NhatKy_ViPham!C:C, "T8")</f>
        <v>100</v>
      </c>
      <c r="Z18" s="6">
        <f>100 + SUMIFS(NhatKy_ViPham!J:J, NhatKy_ViPham!E:E, "10_Han", NhatKy_ViPham!F:F, B18, NhatKy_ViPham!C:C, "T9") - SUMIFS(NhatKy_ViPham!K:K, NhatKy_ViPham!E:E, "10_Han", NhatKy_ViPham!F:F, B18, NhatKy_ViPham!C:C, "T9")</f>
        <v>100</v>
      </c>
      <c r="AA18" s="6">
        <f>100 + SUMIFS(NhatKy_ViPham!J:J, NhatKy_ViPham!E:E, "10_Han", NhatKy_ViPham!F:F, B18, NhatKy_ViPham!C:C, "T10") - SUMIFS(NhatKy_ViPham!K:K, NhatKy_ViPham!E:E, "10_Han", NhatKy_ViPham!F:F, B18, NhatKy_ViPham!C:C, "T10")</f>
        <v>100</v>
      </c>
      <c r="AB18" s="6">
        <f>100 + SUMIFS(NhatKy_ViPham!J:J, NhatKy_ViPham!E:E, "10_Han", NhatKy_ViPham!F:F, B18, NhatKy_ViPham!C:C, "T11") - SUMIFS(NhatKy_ViPham!K:K, NhatKy_ViPham!E:E, "10_Han", NhatKy_ViPham!F:F, B18, NhatKy_ViPham!C:C, "T11")</f>
        <v>100</v>
      </c>
      <c r="AC18" s="6">
        <f>100 + SUMIFS(NhatKy_ViPham!J:J, NhatKy_ViPham!E:E, "10_Han", NhatKy_ViPham!F:F, B18, NhatKy_ViPham!C:C, "T12") - SUMIFS(NhatKy_ViPham!K:K, NhatKy_ViPham!E:E, "10_Han", NhatKy_ViPham!F:F, B18, NhatKy_ViPham!C:C, "T12")</f>
        <v>100</v>
      </c>
      <c r="AD18" s="6">
        <f>100 + SUMIFS(NhatKy_ViPham!J:J, NhatKy_ViPham!E:E, "10_Han", NhatKy_ViPham!F:F, B18, NhatKy_ViPham!C:C, "T13") - SUMIFS(NhatKy_ViPham!K:K, NhatKy_ViPham!E:E, "10_Han", NhatKy_ViPham!F:F, B18, NhatKy_ViPham!C:C, "T13")</f>
        <v>100</v>
      </c>
      <c r="AE18" s="6">
        <f>100 + SUMIFS(NhatKy_ViPham!J:J, NhatKy_ViPham!E:E, "10_Han", NhatKy_ViPham!F:F, B18, NhatKy_ViPham!C:C, "T14") - SUMIFS(NhatKy_ViPham!K:K, NhatKy_ViPham!E:E, "10_Han", NhatKy_ViPham!F:F, B18, NhatKy_ViPham!C:C, "T14")</f>
        <v>100</v>
      </c>
      <c r="AF18" s="6">
        <f>100 + SUMIFS(NhatKy_ViPham!J:J, NhatKy_ViPham!E:E, "10_Han", NhatKy_ViPham!F:F, B18, NhatKy_ViPham!C:C, "T15") - SUMIFS(NhatKy_ViPham!K:K, NhatKy_ViPham!E:E, "10_Han", NhatKy_ViPham!F:F, B18, NhatKy_ViPham!C:C, "T15")</f>
        <v>100</v>
      </c>
      <c r="AG18" s="6">
        <f>100 + SUMIFS(NhatKy_ViPham!J:J, NhatKy_ViPham!E:E, "10_Han", NhatKy_ViPham!F:F, B18, NhatKy_ViPham!C:C, "T16") - SUMIFS(NhatKy_ViPham!K:K, NhatKy_ViPham!E:E, "10_Han", NhatKy_ViPham!F:F, B18, NhatKy_ViPham!C:C, "T16")</f>
        <v>100</v>
      </c>
      <c r="AH18" s="6">
        <f>100 + SUMIFS(NhatKy_ViPham!J:J, NhatKy_ViPham!E:E, "10_Han", NhatKy_ViPham!F:F, B18, NhatKy_ViPham!C:C, "T17") - SUMIFS(NhatKy_ViPham!K:K, NhatKy_ViPham!E:E, "10_Han", NhatKy_ViPham!F:F, B18, NhatKy_ViPham!C:C, "T17")</f>
        <v>100</v>
      </c>
      <c r="AI18" s="6">
        <f>100 + SUMIFS(NhatKy_ViPham!J:J, NhatKy_ViPham!E:E, "10_Han", NhatKy_ViPham!F:F, B18, NhatKy_ViPham!C:C, "T18") - SUMIFS(NhatKy_ViPham!K:K, NhatKy_ViPham!E:E, "10_Han", NhatKy_ViPham!F:F, B18, NhatKy_ViPham!C:C, "T18")</f>
        <v>100</v>
      </c>
      <c r="AJ18" s="6">
        <f>100 + SUMIFS(NhatKy_ViPham!J:J, NhatKy_ViPham!E:E, "10_Han", NhatKy_ViPham!F:F, B18, NhatKy_ViPham!C:C, "T19") - SUMIFS(NhatKy_ViPham!K:K, NhatKy_ViPham!E:E, "10_Han", NhatKy_ViPham!F:F, B18, NhatKy_ViPham!C:C, "T19")</f>
        <v>100</v>
      </c>
      <c r="AK18" s="6">
        <f>100 + SUMIFS(NhatKy_ViPham!J:J, NhatKy_ViPham!E:E, "10_Han", NhatKy_ViPham!F:F, B18, NhatKy_ViPham!C:C, "T20") - SUMIFS(NhatKy_ViPham!K:K, NhatKy_ViPham!E:E, "10_Han", NhatKy_ViPham!F:F, B18, NhatKy_ViPham!C:C, "T20")</f>
        <v>100</v>
      </c>
      <c r="AL18" s="6">
        <f>100 + SUMIFS(NhatKy_ViPham!J:J, NhatKy_ViPham!E:E, "10_Han", NhatKy_ViPham!F:F, B18, NhatKy_ViPham!C:C, "T21") - SUMIFS(NhatKy_ViPham!K:K, NhatKy_ViPham!E:E, "10_Han", NhatKy_ViPham!F:F, B18, NhatKy_ViPham!C:C, "T21")</f>
        <v>100</v>
      </c>
      <c r="AM18" s="6">
        <f>100 + SUMIFS(NhatKy_ViPham!J:J, NhatKy_ViPham!E:E, "10_Han", NhatKy_ViPham!F:F, B18, NhatKy_ViPham!C:C, "T22") - SUMIFS(NhatKy_ViPham!K:K, NhatKy_ViPham!E:E, "10_Han", NhatKy_ViPham!F:F, B18, NhatKy_ViPham!C:C, "T22")</f>
        <v>100</v>
      </c>
      <c r="AN18" s="6">
        <f>100 + SUMIFS(NhatKy_ViPham!J:J, NhatKy_ViPham!E:E, "10_Han", NhatKy_ViPham!F:F, B18, NhatKy_ViPham!C:C, "T23") - SUMIFS(NhatKy_ViPham!K:K, NhatKy_ViPham!E:E, "10_Han", NhatKy_ViPham!F:F, B18, NhatKy_ViPham!C:C, "T23")</f>
        <v>100</v>
      </c>
      <c r="AO18" s="6">
        <f>100 + SUMIFS(NhatKy_ViPham!J:J, NhatKy_ViPham!E:E, "10_Han", NhatKy_ViPham!F:F, B18, NhatKy_ViPham!C:C, "T24") - SUMIFS(NhatKy_ViPham!K:K, NhatKy_ViPham!E:E, "10_Han", NhatKy_ViPham!F:F, B18, NhatKy_ViPham!C:C, "T24")</f>
        <v>100</v>
      </c>
      <c r="AP18" s="6">
        <f>100 + SUMIFS(NhatKy_ViPham!J:J, NhatKy_ViPham!E:E, "10_Han", NhatKy_ViPham!F:F, B18, NhatKy_ViPham!C:C, "T25") - SUMIFS(NhatKy_ViPham!K:K, NhatKy_ViPham!E:E, "10_Han", NhatKy_ViPham!F:F, B18, NhatKy_ViPham!C:C, "T25")</f>
        <v>100</v>
      </c>
      <c r="AQ18" s="6">
        <f>100 + SUMIFS(NhatKy_ViPham!J:J, NhatKy_ViPham!E:E, "10_Han", NhatKy_ViPham!F:F, B18, NhatKy_ViPham!C:C, "T26") - SUMIFS(NhatKy_ViPham!K:K, NhatKy_ViPham!E:E, "10_Han", NhatKy_ViPham!F:F, B18, NhatKy_ViPham!C:C, "T26")</f>
        <v>100</v>
      </c>
      <c r="AR18" s="6">
        <f>100 + SUMIFS(NhatKy_ViPham!J:J, NhatKy_ViPham!E:E, "10_Han", NhatKy_ViPham!F:F, B18, NhatKy_ViPham!C:C, "T27") - SUMIFS(NhatKy_ViPham!K:K, NhatKy_ViPham!E:E, "10_Han", NhatKy_ViPham!F:F, B18, NhatKy_ViPham!C:C, "T27")</f>
        <v>100</v>
      </c>
      <c r="AS18" s="6">
        <f>100 + SUMIFS(NhatKy_ViPham!J:J, NhatKy_ViPham!E:E, "10_Han", NhatKy_ViPham!F:F, B18, NhatKy_ViPham!C:C, "T28") - SUMIFS(NhatKy_ViPham!K:K, NhatKy_ViPham!E:E, "10_Han", NhatKy_ViPham!F:F, B18, NhatKy_ViPham!C:C, "T28")</f>
        <v>100</v>
      </c>
      <c r="AT18" s="6">
        <f>100 + SUMIFS(NhatKy_ViPham!J:J, NhatKy_ViPham!E:E, "10_Han", NhatKy_ViPham!F:F, B18, NhatKy_ViPham!C:C, "T29") - SUMIFS(NhatKy_ViPham!K:K, NhatKy_ViPham!E:E, "10_Han", NhatKy_ViPham!F:F, B18, NhatKy_ViPham!C:C, "T29")</f>
        <v>100</v>
      </c>
      <c r="AU18" s="6">
        <f>100 + SUMIFS(NhatKy_ViPham!J:J, NhatKy_ViPham!E:E, "10_Han", NhatKy_ViPham!F:F, B18, NhatKy_ViPham!C:C, "T30") - SUMIFS(NhatKy_ViPham!K:K, NhatKy_ViPham!E:E, "10_Han", NhatKy_ViPham!F:F, B18, NhatKy_ViPham!C:C, "T30")</f>
        <v>100</v>
      </c>
      <c r="AV18" s="6">
        <f>100 + SUMIFS(NhatKy_ViPham!J:J, NhatKy_ViPham!E:E, "10_Han", NhatKy_ViPham!F:F, B18, NhatKy_ViPham!C:C, "T31") - SUMIFS(NhatKy_ViPham!K:K, NhatKy_ViPham!E:E, "10_Han", NhatKy_ViPham!F:F, B18, NhatKy_ViPham!C:C, "T31")</f>
        <v>100</v>
      </c>
      <c r="AW18" s="6">
        <f>100 + SUMIFS(NhatKy_ViPham!J:J, NhatKy_ViPham!E:E, "10_Han", NhatKy_ViPham!F:F, B18, NhatKy_ViPham!C:C, "T32") - SUMIFS(NhatKy_ViPham!K:K, NhatKy_ViPham!E:E, "10_Han", NhatKy_ViPham!F:F, B18, NhatKy_ViPham!C:C, "T32")</f>
        <v>100</v>
      </c>
      <c r="AX18" s="6">
        <f>100 + SUMIFS(NhatKy_ViPham!J:J, NhatKy_ViPham!E:E, "10_Han", NhatKy_ViPham!F:F, B18, NhatKy_ViPham!C:C, "T33") - SUMIFS(NhatKy_ViPham!K:K, NhatKy_ViPham!E:E, "10_Han", NhatKy_ViPham!F:F, B18, NhatKy_ViPham!C:C, "T33")</f>
        <v>100</v>
      </c>
      <c r="AY18" s="6">
        <f>100 + SUMIFS(NhatKy_ViPham!J:J, NhatKy_ViPham!E:E, "10_Han", NhatKy_ViPham!F:F, B18, NhatKy_ViPham!C:C, "T34") - SUMIFS(NhatKy_ViPham!K:K, NhatKy_ViPham!E:E, "10_Han", NhatKy_ViPham!F:F, B18, NhatKy_ViPham!C:C, "T34")</f>
        <v>100</v>
      </c>
      <c r="AZ18" s="6">
        <f>100 + SUMIFS(NhatKy_ViPham!J:J, NhatKy_ViPham!E:E, "10_Han", NhatKy_ViPham!F:F, B18, NhatKy_ViPham!C:C, "T35") - SUMIFS(NhatKy_ViPham!K:K, NhatKy_ViPham!E:E, "10_Han", NhatKy_ViPham!F:F, B18, NhatKy_ViPham!C:C, "T35")</f>
        <v>100</v>
      </c>
      <c r="BA18" s="12">
        <f t="shared" si="0"/>
        <v>100</v>
      </c>
      <c r="BB18" s="11" t="s">
        <v>430</v>
      </c>
      <c r="BC18" s="16" t="str">
        <f t="shared" si="1"/>
        <v>Tốt</v>
      </c>
      <c r="BD18" s="15" t="str">
        <f t="shared" si="2"/>
        <v>🟢 BÌNH THƯỜNG</v>
      </c>
    </row>
    <row r="19" spans="1:56" x14ac:dyDescent="0.25">
      <c r="A19" s="4">
        <v>11</v>
      </c>
      <c r="B19" s="10" t="s">
        <v>1268</v>
      </c>
      <c r="C19" s="4" t="s">
        <v>512</v>
      </c>
      <c r="D19" s="4" t="s">
        <v>429</v>
      </c>
      <c r="E19" s="11" t="s">
        <v>430</v>
      </c>
      <c r="F19" s="7">
        <f>SUMIFS(NhatKy_ViPham!K:K, NhatKy_ViPham!E:E, "10_Han", NhatKy_ViPham!F:F, B19, NhatKy_ViPham!H:H, "L01")</f>
        <v>0</v>
      </c>
      <c r="G19" s="7">
        <f>SUMIFS(NhatKy_ViPham!K:K, NhatKy_ViPham!E:E, "10_Han", NhatKy_ViPham!F:F, B19, NhatKy_ViPham!H:H, "L02")</f>
        <v>0</v>
      </c>
      <c r="H19" s="7">
        <f>SUMIFS(NhatKy_ViPham!K:K, NhatKy_ViPham!E:E, "10_Han", NhatKy_ViPham!F:F, B19, NhatKy_ViPham!H:H, "L03")</f>
        <v>0</v>
      </c>
      <c r="I19" s="7">
        <f>SUMIFS(NhatKy_ViPham!K:K, NhatKy_ViPham!E:E, "10_Han", NhatKy_ViPham!F:F, B19, NhatKy_ViPham!H:H, "L04")</f>
        <v>0</v>
      </c>
      <c r="J19" s="7">
        <f>SUMIFS(NhatKy_ViPham!K:K, NhatKy_ViPham!E:E, "10_Han", NhatKy_ViPham!F:F, B19, NhatKy_ViPham!H:H, "L05")</f>
        <v>0</v>
      </c>
      <c r="K19" s="7">
        <f>SUMIFS(NhatKy_ViPham!K:K, NhatKy_ViPham!E:E, "10_Han", NhatKy_ViPham!F:F, B19, NhatKy_ViPham!H:H, "L06")</f>
        <v>0</v>
      </c>
      <c r="L19" s="7">
        <f>SUMIFS(NhatKy_ViPham!K:K, NhatKy_ViPham!E:E, "10_Han", NhatKy_ViPham!F:F, B19, NhatKy_ViPham!H:H, "L07")</f>
        <v>0</v>
      </c>
      <c r="M19" s="7">
        <f>SUMIFS(NhatKy_ViPham!K:K, NhatKy_ViPham!E:E, "10_Han", NhatKy_ViPham!F:F, B19, NhatKy_ViPham!H:H, "L08")</f>
        <v>0</v>
      </c>
      <c r="N19" s="7">
        <f>SUMIFS(NhatKy_ViPham!K:K, NhatKy_ViPham!E:E, "10_Han", NhatKy_ViPham!F:F, B19, NhatKy_ViPham!H:H, "L09")</f>
        <v>0</v>
      </c>
      <c r="O19" s="7">
        <f>SUMIFS(NhatKy_ViPham!K:K, NhatKy_ViPham!E:E, "10_Han", NhatKy_ViPham!F:F, B19, NhatKy_ViPham!H:H, "L10")</f>
        <v>0</v>
      </c>
      <c r="P19" s="12">
        <f>SUMIFS(NhatKy_ViPham!J:J, NhatKy_ViPham!E:E, "10_Han", NhatKy_ViPham!F:F, B19)</f>
        <v>0</v>
      </c>
      <c r="Q19" s="13">
        <f>SUMIFS(NhatKy_ViPham!K:K, NhatKy_ViPham!E:E, "10_Han", NhatKy_ViPham!F:F, B19)</f>
        <v>0</v>
      </c>
      <c r="R19" s="7">
        <f>100 + SUMIFS(NhatKy_ViPham!J:J, NhatKy_ViPham!E:E, "10_Han", NhatKy_ViPham!F:F, B19, NhatKy_ViPham!C:C, "T1") - SUMIFS(NhatKy_ViPham!K:K, NhatKy_ViPham!E:E, "10_Han", NhatKy_ViPham!F:F, B19, NhatKy_ViPham!C:C, "T1")</f>
        <v>100</v>
      </c>
      <c r="S19" s="7">
        <f>100 + SUMIFS(NhatKy_ViPham!J:J, NhatKy_ViPham!E:E, "10_Han", NhatKy_ViPham!F:F, B19, NhatKy_ViPham!C:C, "T2") - SUMIFS(NhatKy_ViPham!K:K, NhatKy_ViPham!E:E, "10_Han", NhatKy_ViPham!F:F, B19, NhatKy_ViPham!C:C, "T2")</f>
        <v>100</v>
      </c>
      <c r="T19" s="7">
        <f>100 + SUMIFS(NhatKy_ViPham!J:J, NhatKy_ViPham!E:E, "10_Han", NhatKy_ViPham!F:F, B19, NhatKy_ViPham!C:C, "T3") - SUMIFS(NhatKy_ViPham!K:K, NhatKy_ViPham!E:E, "10_Han", NhatKy_ViPham!F:F, B19, NhatKy_ViPham!C:C, "T3")</f>
        <v>100</v>
      </c>
      <c r="U19" s="7">
        <f>100 + SUMIFS(NhatKy_ViPham!J:J, NhatKy_ViPham!E:E, "10_Han", NhatKy_ViPham!F:F, B19, NhatKy_ViPham!C:C, "T4") - SUMIFS(NhatKy_ViPham!K:K, NhatKy_ViPham!E:E, "10_Han", NhatKy_ViPham!F:F, B19, NhatKy_ViPham!C:C, "T4")</f>
        <v>100</v>
      </c>
      <c r="V19" s="7">
        <f>100 + SUMIFS(NhatKy_ViPham!J:J, NhatKy_ViPham!E:E, "10_Han", NhatKy_ViPham!F:F, B19, NhatKy_ViPham!C:C, "T5") - SUMIFS(NhatKy_ViPham!K:K, NhatKy_ViPham!E:E, "10_Han", NhatKy_ViPham!F:F, B19, NhatKy_ViPham!C:C, "T5")</f>
        <v>100</v>
      </c>
      <c r="W19" s="7">
        <f>100 + SUMIFS(NhatKy_ViPham!J:J, NhatKy_ViPham!E:E, "10_Han", NhatKy_ViPham!F:F, B19, NhatKy_ViPham!C:C, "T6") - SUMIFS(NhatKy_ViPham!K:K, NhatKy_ViPham!E:E, "10_Han", NhatKy_ViPham!F:F, B19, NhatKy_ViPham!C:C, "T6")</f>
        <v>100</v>
      </c>
      <c r="X19" s="7">
        <f>100 + SUMIFS(NhatKy_ViPham!J:J, NhatKy_ViPham!E:E, "10_Han", NhatKy_ViPham!F:F, B19, NhatKy_ViPham!C:C, "T7") - SUMIFS(NhatKy_ViPham!K:K, NhatKy_ViPham!E:E, "10_Han", NhatKy_ViPham!F:F, B19, NhatKy_ViPham!C:C, "T7")</f>
        <v>100</v>
      </c>
      <c r="Y19" s="7">
        <f>100 + SUMIFS(NhatKy_ViPham!J:J, NhatKy_ViPham!E:E, "10_Han", NhatKy_ViPham!F:F, B19, NhatKy_ViPham!C:C, "T8") - SUMIFS(NhatKy_ViPham!K:K, NhatKy_ViPham!E:E, "10_Han", NhatKy_ViPham!F:F, B19, NhatKy_ViPham!C:C, "T8")</f>
        <v>100</v>
      </c>
      <c r="Z19" s="7">
        <f>100 + SUMIFS(NhatKy_ViPham!J:J, NhatKy_ViPham!E:E, "10_Han", NhatKy_ViPham!F:F, B19, NhatKy_ViPham!C:C, "T9") - SUMIFS(NhatKy_ViPham!K:K, NhatKy_ViPham!E:E, "10_Han", NhatKy_ViPham!F:F, B19, NhatKy_ViPham!C:C, "T9")</f>
        <v>100</v>
      </c>
      <c r="AA19" s="7">
        <f>100 + SUMIFS(NhatKy_ViPham!J:J, NhatKy_ViPham!E:E, "10_Han", NhatKy_ViPham!F:F, B19, NhatKy_ViPham!C:C, "T10") - SUMIFS(NhatKy_ViPham!K:K, NhatKy_ViPham!E:E, "10_Han", NhatKy_ViPham!F:F, B19, NhatKy_ViPham!C:C, "T10")</f>
        <v>100</v>
      </c>
      <c r="AB19" s="7">
        <f>100 + SUMIFS(NhatKy_ViPham!J:J, NhatKy_ViPham!E:E, "10_Han", NhatKy_ViPham!F:F, B19, NhatKy_ViPham!C:C, "T11") - SUMIFS(NhatKy_ViPham!K:K, NhatKy_ViPham!E:E, "10_Han", NhatKy_ViPham!F:F, B19, NhatKy_ViPham!C:C, "T11")</f>
        <v>100</v>
      </c>
      <c r="AC19" s="7">
        <f>100 + SUMIFS(NhatKy_ViPham!J:J, NhatKy_ViPham!E:E, "10_Han", NhatKy_ViPham!F:F, B19, NhatKy_ViPham!C:C, "T12") - SUMIFS(NhatKy_ViPham!K:K, NhatKy_ViPham!E:E, "10_Han", NhatKy_ViPham!F:F, B19, NhatKy_ViPham!C:C, "T12")</f>
        <v>100</v>
      </c>
      <c r="AD19" s="7">
        <f>100 + SUMIFS(NhatKy_ViPham!J:J, NhatKy_ViPham!E:E, "10_Han", NhatKy_ViPham!F:F, B19, NhatKy_ViPham!C:C, "T13") - SUMIFS(NhatKy_ViPham!K:K, NhatKy_ViPham!E:E, "10_Han", NhatKy_ViPham!F:F, B19, NhatKy_ViPham!C:C, "T13")</f>
        <v>100</v>
      </c>
      <c r="AE19" s="7">
        <f>100 + SUMIFS(NhatKy_ViPham!J:J, NhatKy_ViPham!E:E, "10_Han", NhatKy_ViPham!F:F, B19, NhatKy_ViPham!C:C, "T14") - SUMIFS(NhatKy_ViPham!K:K, NhatKy_ViPham!E:E, "10_Han", NhatKy_ViPham!F:F, B19, NhatKy_ViPham!C:C, "T14")</f>
        <v>100</v>
      </c>
      <c r="AF19" s="7">
        <f>100 + SUMIFS(NhatKy_ViPham!J:J, NhatKy_ViPham!E:E, "10_Han", NhatKy_ViPham!F:F, B19, NhatKy_ViPham!C:C, "T15") - SUMIFS(NhatKy_ViPham!K:K, NhatKy_ViPham!E:E, "10_Han", NhatKy_ViPham!F:F, B19, NhatKy_ViPham!C:C, "T15")</f>
        <v>100</v>
      </c>
      <c r="AG19" s="7">
        <f>100 + SUMIFS(NhatKy_ViPham!J:J, NhatKy_ViPham!E:E, "10_Han", NhatKy_ViPham!F:F, B19, NhatKy_ViPham!C:C, "T16") - SUMIFS(NhatKy_ViPham!K:K, NhatKy_ViPham!E:E, "10_Han", NhatKy_ViPham!F:F, B19, NhatKy_ViPham!C:C, "T16")</f>
        <v>100</v>
      </c>
      <c r="AH19" s="7">
        <f>100 + SUMIFS(NhatKy_ViPham!J:J, NhatKy_ViPham!E:E, "10_Han", NhatKy_ViPham!F:F, B19, NhatKy_ViPham!C:C, "T17") - SUMIFS(NhatKy_ViPham!K:K, NhatKy_ViPham!E:E, "10_Han", NhatKy_ViPham!F:F, B19, NhatKy_ViPham!C:C, "T17")</f>
        <v>100</v>
      </c>
      <c r="AI19" s="7">
        <f>100 + SUMIFS(NhatKy_ViPham!J:J, NhatKy_ViPham!E:E, "10_Han", NhatKy_ViPham!F:F, B19, NhatKy_ViPham!C:C, "T18") - SUMIFS(NhatKy_ViPham!K:K, NhatKy_ViPham!E:E, "10_Han", NhatKy_ViPham!F:F, B19, NhatKy_ViPham!C:C, "T18")</f>
        <v>100</v>
      </c>
      <c r="AJ19" s="7">
        <f>100 + SUMIFS(NhatKy_ViPham!J:J, NhatKy_ViPham!E:E, "10_Han", NhatKy_ViPham!F:F, B19, NhatKy_ViPham!C:C, "T19") - SUMIFS(NhatKy_ViPham!K:K, NhatKy_ViPham!E:E, "10_Han", NhatKy_ViPham!F:F, B19, NhatKy_ViPham!C:C, "T19")</f>
        <v>100</v>
      </c>
      <c r="AK19" s="7">
        <f>100 + SUMIFS(NhatKy_ViPham!J:J, NhatKy_ViPham!E:E, "10_Han", NhatKy_ViPham!F:F, B19, NhatKy_ViPham!C:C, "T20") - SUMIFS(NhatKy_ViPham!K:K, NhatKy_ViPham!E:E, "10_Han", NhatKy_ViPham!F:F, B19, NhatKy_ViPham!C:C, "T20")</f>
        <v>100</v>
      </c>
      <c r="AL19" s="7">
        <f>100 + SUMIFS(NhatKy_ViPham!J:J, NhatKy_ViPham!E:E, "10_Han", NhatKy_ViPham!F:F, B19, NhatKy_ViPham!C:C, "T21") - SUMIFS(NhatKy_ViPham!K:K, NhatKy_ViPham!E:E, "10_Han", NhatKy_ViPham!F:F, B19, NhatKy_ViPham!C:C, "T21")</f>
        <v>100</v>
      </c>
      <c r="AM19" s="7">
        <f>100 + SUMIFS(NhatKy_ViPham!J:J, NhatKy_ViPham!E:E, "10_Han", NhatKy_ViPham!F:F, B19, NhatKy_ViPham!C:C, "T22") - SUMIFS(NhatKy_ViPham!K:K, NhatKy_ViPham!E:E, "10_Han", NhatKy_ViPham!F:F, B19, NhatKy_ViPham!C:C, "T22")</f>
        <v>100</v>
      </c>
      <c r="AN19" s="7">
        <f>100 + SUMIFS(NhatKy_ViPham!J:J, NhatKy_ViPham!E:E, "10_Han", NhatKy_ViPham!F:F, B19, NhatKy_ViPham!C:C, "T23") - SUMIFS(NhatKy_ViPham!K:K, NhatKy_ViPham!E:E, "10_Han", NhatKy_ViPham!F:F, B19, NhatKy_ViPham!C:C, "T23")</f>
        <v>100</v>
      </c>
      <c r="AO19" s="7">
        <f>100 + SUMIFS(NhatKy_ViPham!J:J, NhatKy_ViPham!E:E, "10_Han", NhatKy_ViPham!F:F, B19, NhatKy_ViPham!C:C, "T24") - SUMIFS(NhatKy_ViPham!K:K, NhatKy_ViPham!E:E, "10_Han", NhatKy_ViPham!F:F, B19, NhatKy_ViPham!C:C, "T24")</f>
        <v>100</v>
      </c>
      <c r="AP19" s="7">
        <f>100 + SUMIFS(NhatKy_ViPham!J:J, NhatKy_ViPham!E:E, "10_Han", NhatKy_ViPham!F:F, B19, NhatKy_ViPham!C:C, "T25") - SUMIFS(NhatKy_ViPham!K:K, NhatKy_ViPham!E:E, "10_Han", NhatKy_ViPham!F:F, B19, NhatKy_ViPham!C:C, "T25")</f>
        <v>100</v>
      </c>
      <c r="AQ19" s="7">
        <f>100 + SUMIFS(NhatKy_ViPham!J:J, NhatKy_ViPham!E:E, "10_Han", NhatKy_ViPham!F:F, B19, NhatKy_ViPham!C:C, "T26") - SUMIFS(NhatKy_ViPham!K:K, NhatKy_ViPham!E:E, "10_Han", NhatKy_ViPham!F:F, B19, NhatKy_ViPham!C:C, "T26")</f>
        <v>100</v>
      </c>
      <c r="AR19" s="7">
        <f>100 + SUMIFS(NhatKy_ViPham!J:J, NhatKy_ViPham!E:E, "10_Han", NhatKy_ViPham!F:F, B19, NhatKy_ViPham!C:C, "T27") - SUMIFS(NhatKy_ViPham!K:K, NhatKy_ViPham!E:E, "10_Han", NhatKy_ViPham!F:F, B19, NhatKy_ViPham!C:C, "T27")</f>
        <v>100</v>
      </c>
      <c r="AS19" s="7">
        <f>100 + SUMIFS(NhatKy_ViPham!J:J, NhatKy_ViPham!E:E, "10_Han", NhatKy_ViPham!F:F, B19, NhatKy_ViPham!C:C, "T28") - SUMIFS(NhatKy_ViPham!K:K, NhatKy_ViPham!E:E, "10_Han", NhatKy_ViPham!F:F, B19, NhatKy_ViPham!C:C, "T28")</f>
        <v>100</v>
      </c>
      <c r="AT19" s="7">
        <f>100 + SUMIFS(NhatKy_ViPham!J:J, NhatKy_ViPham!E:E, "10_Han", NhatKy_ViPham!F:F, B19, NhatKy_ViPham!C:C, "T29") - SUMIFS(NhatKy_ViPham!K:K, NhatKy_ViPham!E:E, "10_Han", NhatKy_ViPham!F:F, B19, NhatKy_ViPham!C:C, "T29")</f>
        <v>100</v>
      </c>
      <c r="AU19" s="7">
        <f>100 + SUMIFS(NhatKy_ViPham!J:J, NhatKy_ViPham!E:E, "10_Han", NhatKy_ViPham!F:F, B19, NhatKy_ViPham!C:C, "T30") - SUMIFS(NhatKy_ViPham!K:K, NhatKy_ViPham!E:E, "10_Han", NhatKy_ViPham!F:F, B19, NhatKy_ViPham!C:C, "T30")</f>
        <v>100</v>
      </c>
      <c r="AV19" s="7">
        <f>100 + SUMIFS(NhatKy_ViPham!J:J, NhatKy_ViPham!E:E, "10_Han", NhatKy_ViPham!F:F, B19, NhatKy_ViPham!C:C, "T31") - SUMIFS(NhatKy_ViPham!K:K, NhatKy_ViPham!E:E, "10_Han", NhatKy_ViPham!F:F, B19, NhatKy_ViPham!C:C, "T31")</f>
        <v>100</v>
      </c>
      <c r="AW19" s="7">
        <f>100 + SUMIFS(NhatKy_ViPham!J:J, NhatKy_ViPham!E:E, "10_Han", NhatKy_ViPham!F:F, B19, NhatKy_ViPham!C:C, "T32") - SUMIFS(NhatKy_ViPham!K:K, NhatKy_ViPham!E:E, "10_Han", NhatKy_ViPham!F:F, B19, NhatKy_ViPham!C:C, "T32")</f>
        <v>100</v>
      </c>
      <c r="AX19" s="7">
        <f>100 + SUMIFS(NhatKy_ViPham!J:J, NhatKy_ViPham!E:E, "10_Han", NhatKy_ViPham!F:F, B19, NhatKy_ViPham!C:C, "T33") - SUMIFS(NhatKy_ViPham!K:K, NhatKy_ViPham!E:E, "10_Han", NhatKy_ViPham!F:F, B19, NhatKy_ViPham!C:C, "T33")</f>
        <v>100</v>
      </c>
      <c r="AY19" s="7">
        <f>100 + SUMIFS(NhatKy_ViPham!J:J, NhatKy_ViPham!E:E, "10_Han", NhatKy_ViPham!F:F, B19, NhatKy_ViPham!C:C, "T34") - SUMIFS(NhatKy_ViPham!K:K, NhatKy_ViPham!E:E, "10_Han", NhatKy_ViPham!F:F, B19, NhatKy_ViPham!C:C, "T34")</f>
        <v>100</v>
      </c>
      <c r="AZ19" s="7">
        <f>100 + SUMIFS(NhatKy_ViPham!J:J, NhatKy_ViPham!E:E, "10_Han", NhatKy_ViPham!F:F, B19, NhatKy_ViPham!C:C, "T35") - SUMIFS(NhatKy_ViPham!K:K, NhatKy_ViPham!E:E, "10_Han", NhatKy_ViPham!F:F, B19, NhatKy_ViPham!C:C, "T35")</f>
        <v>100</v>
      </c>
      <c r="BA19" s="12">
        <f t="shared" si="0"/>
        <v>100</v>
      </c>
      <c r="BB19" s="11" t="s">
        <v>430</v>
      </c>
      <c r="BC19" s="14" t="str">
        <f t="shared" si="1"/>
        <v>Tốt</v>
      </c>
      <c r="BD19" s="10" t="str">
        <f t="shared" si="2"/>
        <v>🟢 BÌNH THƯỜNG</v>
      </c>
    </row>
    <row r="20" spans="1:56" x14ac:dyDescent="0.25">
      <c r="A20" s="5">
        <v>12</v>
      </c>
      <c r="B20" s="15" t="s">
        <v>1307</v>
      </c>
      <c r="C20" s="5" t="s">
        <v>940</v>
      </c>
      <c r="D20" s="5" t="s">
        <v>429</v>
      </c>
      <c r="E20" s="11" t="s">
        <v>430</v>
      </c>
      <c r="F20" s="6">
        <f>SUMIFS(NhatKy_ViPham!K:K, NhatKy_ViPham!E:E, "10_Han", NhatKy_ViPham!F:F, B20, NhatKy_ViPham!H:H, "L01")</f>
        <v>0</v>
      </c>
      <c r="G20" s="6">
        <f>SUMIFS(NhatKy_ViPham!K:K, NhatKy_ViPham!E:E, "10_Han", NhatKy_ViPham!F:F, B20, NhatKy_ViPham!H:H, "L02")</f>
        <v>0</v>
      </c>
      <c r="H20" s="6">
        <f>SUMIFS(NhatKy_ViPham!K:K, NhatKy_ViPham!E:E, "10_Han", NhatKy_ViPham!F:F, B20, NhatKy_ViPham!H:H, "L03")</f>
        <v>0</v>
      </c>
      <c r="I20" s="6">
        <f>SUMIFS(NhatKy_ViPham!K:K, NhatKy_ViPham!E:E, "10_Han", NhatKy_ViPham!F:F, B20, NhatKy_ViPham!H:H, "L04")</f>
        <v>0</v>
      </c>
      <c r="J20" s="6">
        <f>SUMIFS(NhatKy_ViPham!K:K, NhatKy_ViPham!E:E, "10_Han", NhatKy_ViPham!F:F, B20, NhatKy_ViPham!H:H, "L05")</f>
        <v>0</v>
      </c>
      <c r="K20" s="6">
        <f>SUMIFS(NhatKy_ViPham!K:K, NhatKy_ViPham!E:E, "10_Han", NhatKy_ViPham!F:F, B20, NhatKy_ViPham!H:H, "L06")</f>
        <v>0</v>
      </c>
      <c r="L20" s="6">
        <f>SUMIFS(NhatKy_ViPham!K:K, NhatKy_ViPham!E:E, "10_Han", NhatKy_ViPham!F:F, B20, NhatKy_ViPham!H:H, "L07")</f>
        <v>0</v>
      </c>
      <c r="M20" s="6">
        <f>SUMIFS(NhatKy_ViPham!K:K, NhatKy_ViPham!E:E, "10_Han", NhatKy_ViPham!F:F, B20, NhatKy_ViPham!H:H, "L08")</f>
        <v>0</v>
      </c>
      <c r="N20" s="6">
        <f>SUMIFS(NhatKy_ViPham!K:K, NhatKy_ViPham!E:E, "10_Han", NhatKy_ViPham!F:F, B20, NhatKy_ViPham!H:H, "L09")</f>
        <v>0</v>
      </c>
      <c r="O20" s="6">
        <f>SUMIFS(NhatKy_ViPham!K:K, NhatKy_ViPham!E:E, "10_Han", NhatKy_ViPham!F:F, B20, NhatKy_ViPham!H:H, "L10")</f>
        <v>0</v>
      </c>
      <c r="P20" s="12">
        <f>SUMIFS(NhatKy_ViPham!J:J, NhatKy_ViPham!E:E, "10_Han", NhatKy_ViPham!F:F, B20)</f>
        <v>0</v>
      </c>
      <c r="Q20" s="13">
        <f>SUMIFS(NhatKy_ViPham!K:K, NhatKy_ViPham!E:E, "10_Han", NhatKy_ViPham!F:F, B20)</f>
        <v>0</v>
      </c>
      <c r="R20" s="6">
        <f>100 + SUMIFS(NhatKy_ViPham!J:J, NhatKy_ViPham!E:E, "10_Han", NhatKy_ViPham!F:F, B20, NhatKy_ViPham!C:C, "T1") - SUMIFS(NhatKy_ViPham!K:K, NhatKy_ViPham!E:E, "10_Han", NhatKy_ViPham!F:F, B20, NhatKy_ViPham!C:C, "T1")</f>
        <v>100</v>
      </c>
      <c r="S20" s="6">
        <f>100 + SUMIFS(NhatKy_ViPham!J:J, NhatKy_ViPham!E:E, "10_Han", NhatKy_ViPham!F:F, B20, NhatKy_ViPham!C:C, "T2") - SUMIFS(NhatKy_ViPham!K:K, NhatKy_ViPham!E:E, "10_Han", NhatKy_ViPham!F:F, B20, NhatKy_ViPham!C:C, "T2")</f>
        <v>100</v>
      </c>
      <c r="T20" s="6">
        <f>100 + SUMIFS(NhatKy_ViPham!J:J, NhatKy_ViPham!E:E, "10_Han", NhatKy_ViPham!F:F, B20, NhatKy_ViPham!C:C, "T3") - SUMIFS(NhatKy_ViPham!K:K, NhatKy_ViPham!E:E, "10_Han", NhatKy_ViPham!F:F, B20, NhatKy_ViPham!C:C, "T3")</f>
        <v>100</v>
      </c>
      <c r="U20" s="6">
        <f>100 + SUMIFS(NhatKy_ViPham!J:J, NhatKy_ViPham!E:E, "10_Han", NhatKy_ViPham!F:F, B20, NhatKy_ViPham!C:C, "T4") - SUMIFS(NhatKy_ViPham!K:K, NhatKy_ViPham!E:E, "10_Han", NhatKy_ViPham!F:F, B20, NhatKy_ViPham!C:C, "T4")</f>
        <v>100</v>
      </c>
      <c r="V20" s="6">
        <f>100 + SUMIFS(NhatKy_ViPham!J:J, NhatKy_ViPham!E:E, "10_Han", NhatKy_ViPham!F:F, B20, NhatKy_ViPham!C:C, "T5") - SUMIFS(NhatKy_ViPham!K:K, NhatKy_ViPham!E:E, "10_Han", NhatKy_ViPham!F:F, B20, NhatKy_ViPham!C:C, "T5")</f>
        <v>100</v>
      </c>
      <c r="W20" s="6">
        <f>100 + SUMIFS(NhatKy_ViPham!J:J, NhatKy_ViPham!E:E, "10_Han", NhatKy_ViPham!F:F, B20, NhatKy_ViPham!C:C, "T6") - SUMIFS(NhatKy_ViPham!K:K, NhatKy_ViPham!E:E, "10_Han", NhatKy_ViPham!F:F, B20, NhatKy_ViPham!C:C, "T6")</f>
        <v>100</v>
      </c>
      <c r="X20" s="6">
        <f>100 + SUMIFS(NhatKy_ViPham!J:J, NhatKy_ViPham!E:E, "10_Han", NhatKy_ViPham!F:F, B20, NhatKy_ViPham!C:C, "T7") - SUMIFS(NhatKy_ViPham!K:K, NhatKy_ViPham!E:E, "10_Han", NhatKy_ViPham!F:F, B20, NhatKy_ViPham!C:C, "T7")</f>
        <v>100</v>
      </c>
      <c r="Y20" s="6">
        <f>100 + SUMIFS(NhatKy_ViPham!J:J, NhatKy_ViPham!E:E, "10_Han", NhatKy_ViPham!F:F, B20, NhatKy_ViPham!C:C, "T8") - SUMIFS(NhatKy_ViPham!K:K, NhatKy_ViPham!E:E, "10_Han", NhatKy_ViPham!F:F, B20, NhatKy_ViPham!C:C, "T8")</f>
        <v>100</v>
      </c>
      <c r="Z20" s="6">
        <f>100 + SUMIFS(NhatKy_ViPham!J:J, NhatKy_ViPham!E:E, "10_Han", NhatKy_ViPham!F:F, B20, NhatKy_ViPham!C:C, "T9") - SUMIFS(NhatKy_ViPham!K:K, NhatKy_ViPham!E:E, "10_Han", NhatKy_ViPham!F:F, B20, NhatKy_ViPham!C:C, "T9")</f>
        <v>100</v>
      </c>
      <c r="AA20" s="6">
        <f>100 + SUMIFS(NhatKy_ViPham!J:J, NhatKy_ViPham!E:E, "10_Han", NhatKy_ViPham!F:F, B20, NhatKy_ViPham!C:C, "T10") - SUMIFS(NhatKy_ViPham!K:K, NhatKy_ViPham!E:E, "10_Han", NhatKy_ViPham!F:F, B20, NhatKy_ViPham!C:C, "T10")</f>
        <v>100</v>
      </c>
      <c r="AB20" s="6">
        <f>100 + SUMIFS(NhatKy_ViPham!J:J, NhatKy_ViPham!E:E, "10_Han", NhatKy_ViPham!F:F, B20, NhatKy_ViPham!C:C, "T11") - SUMIFS(NhatKy_ViPham!K:K, NhatKy_ViPham!E:E, "10_Han", NhatKy_ViPham!F:F, B20, NhatKy_ViPham!C:C, "T11")</f>
        <v>100</v>
      </c>
      <c r="AC20" s="6">
        <f>100 + SUMIFS(NhatKy_ViPham!J:J, NhatKy_ViPham!E:E, "10_Han", NhatKy_ViPham!F:F, B20, NhatKy_ViPham!C:C, "T12") - SUMIFS(NhatKy_ViPham!K:K, NhatKy_ViPham!E:E, "10_Han", NhatKy_ViPham!F:F, B20, NhatKy_ViPham!C:C, "T12")</f>
        <v>100</v>
      </c>
      <c r="AD20" s="6">
        <f>100 + SUMIFS(NhatKy_ViPham!J:J, NhatKy_ViPham!E:E, "10_Han", NhatKy_ViPham!F:F, B20, NhatKy_ViPham!C:C, "T13") - SUMIFS(NhatKy_ViPham!K:K, NhatKy_ViPham!E:E, "10_Han", NhatKy_ViPham!F:F, B20, NhatKy_ViPham!C:C, "T13")</f>
        <v>100</v>
      </c>
      <c r="AE20" s="6">
        <f>100 + SUMIFS(NhatKy_ViPham!J:J, NhatKy_ViPham!E:E, "10_Han", NhatKy_ViPham!F:F, B20, NhatKy_ViPham!C:C, "T14") - SUMIFS(NhatKy_ViPham!K:K, NhatKy_ViPham!E:E, "10_Han", NhatKy_ViPham!F:F, B20, NhatKy_ViPham!C:C, "T14")</f>
        <v>100</v>
      </c>
      <c r="AF20" s="6">
        <f>100 + SUMIFS(NhatKy_ViPham!J:J, NhatKy_ViPham!E:E, "10_Han", NhatKy_ViPham!F:F, B20, NhatKy_ViPham!C:C, "T15") - SUMIFS(NhatKy_ViPham!K:K, NhatKy_ViPham!E:E, "10_Han", NhatKy_ViPham!F:F, B20, NhatKy_ViPham!C:C, "T15")</f>
        <v>100</v>
      </c>
      <c r="AG20" s="6">
        <f>100 + SUMIFS(NhatKy_ViPham!J:J, NhatKy_ViPham!E:E, "10_Han", NhatKy_ViPham!F:F, B20, NhatKy_ViPham!C:C, "T16") - SUMIFS(NhatKy_ViPham!K:K, NhatKy_ViPham!E:E, "10_Han", NhatKy_ViPham!F:F, B20, NhatKy_ViPham!C:C, "T16")</f>
        <v>100</v>
      </c>
      <c r="AH20" s="6">
        <f>100 + SUMIFS(NhatKy_ViPham!J:J, NhatKy_ViPham!E:E, "10_Han", NhatKy_ViPham!F:F, B20, NhatKy_ViPham!C:C, "T17") - SUMIFS(NhatKy_ViPham!K:K, NhatKy_ViPham!E:E, "10_Han", NhatKy_ViPham!F:F, B20, NhatKy_ViPham!C:C, "T17")</f>
        <v>100</v>
      </c>
      <c r="AI20" s="6">
        <f>100 + SUMIFS(NhatKy_ViPham!J:J, NhatKy_ViPham!E:E, "10_Han", NhatKy_ViPham!F:F, B20, NhatKy_ViPham!C:C, "T18") - SUMIFS(NhatKy_ViPham!K:K, NhatKy_ViPham!E:E, "10_Han", NhatKy_ViPham!F:F, B20, NhatKy_ViPham!C:C, "T18")</f>
        <v>100</v>
      </c>
      <c r="AJ20" s="6">
        <f>100 + SUMIFS(NhatKy_ViPham!J:J, NhatKy_ViPham!E:E, "10_Han", NhatKy_ViPham!F:F, B20, NhatKy_ViPham!C:C, "T19") - SUMIFS(NhatKy_ViPham!K:K, NhatKy_ViPham!E:E, "10_Han", NhatKy_ViPham!F:F, B20, NhatKy_ViPham!C:C, "T19")</f>
        <v>100</v>
      </c>
      <c r="AK20" s="6">
        <f>100 + SUMIFS(NhatKy_ViPham!J:J, NhatKy_ViPham!E:E, "10_Han", NhatKy_ViPham!F:F, B20, NhatKy_ViPham!C:C, "T20") - SUMIFS(NhatKy_ViPham!K:K, NhatKy_ViPham!E:E, "10_Han", NhatKy_ViPham!F:F, B20, NhatKy_ViPham!C:C, "T20")</f>
        <v>100</v>
      </c>
      <c r="AL20" s="6">
        <f>100 + SUMIFS(NhatKy_ViPham!J:J, NhatKy_ViPham!E:E, "10_Han", NhatKy_ViPham!F:F, B20, NhatKy_ViPham!C:C, "T21") - SUMIFS(NhatKy_ViPham!K:K, NhatKy_ViPham!E:E, "10_Han", NhatKy_ViPham!F:F, B20, NhatKy_ViPham!C:C, "T21")</f>
        <v>100</v>
      </c>
      <c r="AM20" s="6">
        <f>100 + SUMIFS(NhatKy_ViPham!J:J, NhatKy_ViPham!E:E, "10_Han", NhatKy_ViPham!F:F, B20, NhatKy_ViPham!C:C, "T22") - SUMIFS(NhatKy_ViPham!K:K, NhatKy_ViPham!E:E, "10_Han", NhatKy_ViPham!F:F, B20, NhatKy_ViPham!C:C, "T22")</f>
        <v>100</v>
      </c>
      <c r="AN20" s="6">
        <f>100 + SUMIFS(NhatKy_ViPham!J:J, NhatKy_ViPham!E:E, "10_Han", NhatKy_ViPham!F:F, B20, NhatKy_ViPham!C:C, "T23") - SUMIFS(NhatKy_ViPham!K:K, NhatKy_ViPham!E:E, "10_Han", NhatKy_ViPham!F:F, B20, NhatKy_ViPham!C:C, "T23")</f>
        <v>100</v>
      </c>
      <c r="AO20" s="6">
        <f>100 + SUMIFS(NhatKy_ViPham!J:J, NhatKy_ViPham!E:E, "10_Han", NhatKy_ViPham!F:F, B20, NhatKy_ViPham!C:C, "T24") - SUMIFS(NhatKy_ViPham!K:K, NhatKy_ViPham!E:E, "10_Han", NhatKy_ViPham!F:F, B20, NhatKy_ViPham!C:C, "T24")</f>
        <v>100</v>
      </c>
      <c r="AP20" s="6">
        <f>100 + SUMIFS(NhatKy_ViPham!J:J, NhatKy_ViPham!E:E, "10_Han", NhatKy_ViPham!F:F, B20, NhatKy_ViPham!C:C, "T25") - SUMIFS(NhatKy_ViPham!K:K, NhatKy_ViPham!E:E, "10_Han", NhatKy_ViPham!F:F, B20, NhatKy_ViPham!C:C, "T25")</f>
        <v>100</v>
      </c>
      <c r="AQ20" s="6">
        <f>100 + SUMIFS(NhatKy_ViPham!J:J, NhatKy_ViPham!E:E, "10_Han", NhatKy_ViPham!F:F, B20, NhatKy_ViPham!C:C, "T26") - SUMIFS(NhatKy_ViPham!K:K, NhatKy_ViPham!E:E, "10_Han", NhatKy_ViPham!F:F, B20, NhatKy_ViPham!C:C, "T26")</f>
        <v>100</v>
      </c>
      <c r="AR20" s="6">
        <f>100 + SUMIFS(NhatKy_ViPham!J:J, NhatKy_ViPham!E:E, "10_Han", NhatKy_ViPham!F:F, B20, NhatKy_ViPham!C:C, "T27") - SUMIFS(NhatKy_ViPham!K:K, NhatKy_ViPham!E:E, "10_Han", NhatKy_ViPham!F:F, B20, NhatKy_ViPham!C:C, "T27")</f>
        <v>100</v>
      </c>
      <c r="AS20" s="6">
        <f>100 + SUMIFS(NhatKy_ViPham!J:J, NhatKy_ViPham!E:E, "10_Han", NhatKy_ViPham!F:F, B20, NhatKy_ViPham!C:C, "T28") - SUMIFS(NhatKy_ViPham!K:K, NhatKy_ViPham!E:E, "10_Han", NhatKy_ViPham!F:F, B20, NhatKy_ViPham!C:C, "T28")</f>
        <v>100</v>
      </c>
      <c r="AT20" s="6">
        <f>100 + SUMIFS(NhatKy_ViPham!J:J, NhatKy_ViPham!E:E, "10_Han", NhatKy_ViPham!F:F, B20, NhatKy_ViPham!C:C, "T29") - SUMIFS(NhatKy_ViPham!K:K, NhatKy_ViPham!E:E, "10_Han", NhatKy_ViPham!F:F, B20, NhatKy_ViPham!C:C, "T29")</f>
        <v>100</v>
      </c>
      <c r="AU20" s="6">
        <f>100 + SUMIFS(NhatKy_ViPham!J:J, NhatKy_ViPham!E:E, "10_Han", NhatKy_ViPham!F:F, B20, NhatKy_ViPham!C:C, "T30") - SUMIFS(NhatKy_ViPham!K:K, NhatKy_ViPham!E:E, "10_Han", NhatKy_ViPham!F:F, B20, NhatKy_ViPham!C:C, "T30")</f>
        <v>100</v>
      </c>
      <c r="AV20" s="6">
        <f>100 + SUMIFS(NhatKy_ViPham!J:J, NhatKy_ViPham!E:E, "10_Han", NhatKy_ViPham!F:F, B20, NhatKy_ViPham!C:C, "T31") - SUMIFS(NhatKy_ViPham!K:K, NhatKy_ViPham!E:E, "10_Han", NhatKy_ViPham!F:F, B20, NhatKy_ViPham!C:C, "T31")</f>
        <v>100</v>
      </c>
      <c r="AW20" s="6">
        <f>100 + SUMIFS(NhatKy_ViPham!J:J, NhatKy_ViPham!E:E, "10_Han", NhatKy_ViPham!F:F, B20, NhatKy_ViPham!C:C, "T32") - SUMIFS(NhatKy_ViPham!K:K, NhatKy_ViPham!E:E, "10_Han", NhatKy_ViPham!F:F, B20, NhatKy_ViPham!C:C, "T32")</f>
        <v>100</v>
      </c>
      <c r="AX20" s="6">
        <f>100 + SUMIFS(NhatKy_ViPham!J:J, NhatKy_ViPham!E:E, "10_Han", NhatKy_ViPham!F:F, B20, NhatKy_ViPham!C:C, "T33") - SUMIFS(NhatKy_ViPham!K:K, NhatKy_ViPham!E:E, "10_Han", NhatKy_ViPham!F:F, B20, NhatKy_ViPham!C:C, "T33")</f>
        <v>100</v>
      </c>
      <c r="AY20" s="6">
        <f>100 + SUMIFS(NhatKy_ViPham!J:J, NhatKy_ViPham!E:E, "10_Han", NhatKy_ViPham!F:F, B20, NhatKy_ViPham!C:C, "T34") - SUMIFS(NhatKy_ViPham!K:K, NhatKy_ViPham!E:E, "10_Han", NhatKy_ViPham!F:F, B20, NhatKy_ViPham!C:C, "T34")</f>
        <v>100</v>
      </c>
      <c r="AZ20" s="6">
        <f>100 + SUMIFS(NhatKy_ViPham!J:J, NhatKy_ViPham!E:E, "10_Han", NhatKy_ViPham!F:F, B20, NhatKy_ViPham!C:C, "T35") - SUMIFS(NhatKy_ViPham!K:K, NhatKy_ViPham!E:E, "10_Han", NhatKy_ViPham!F:F, B20, NhatKy_ViPham!C:C, "T35")</f>
        <v>100</v>
      </c>
      <c r="BA20" s="12">
        <f t="shared" si="0"/>
        <v>100</v>
      </c>
      <c r="BB20" s="11" t="s">
        <v>430</v>
      </c>
      <c r="BC20" s="16" t="str">
        <f t="shared" si="1"/>
        <v>Tốt</v>
      </c>
      <c r="BD20" s="15" t="str">
        <f t="shared" si="2"/>
        <v>🟢 BÌNH THƯỜNG</v>
      </c>
    </row>
    <row r="21" spans="1:56" x14ac:dyDescent="0.25">
      <c r="A21" s="4">
        <v>13</v>
      </c>
      <c r="B21" s="10" t="s">
        <v>1308</v>
      </c>
      <c r="C21" s="4" t="s">
        <v>1309</v>
      </c>
      <c r="D21" s="4" t="s">
        <v>435</v>
      </c>
      <c r="E21" s="11" t="s">
        <v>430</v>
      </c>
      <c r="F21" s="7">
        <f>SUMIFS(NhatKy_ViPham!K:K, NhatKy_ViPham!E:E, "10_Han", NhatKy_ViPham!F:F, B21, NhatKy_ViPham!H:H, "L01")</f>
        <v>0</v>
      </c>
      <c r="G21" s="7">
        <f>SUMIFS(NhatKy_ViPham!K:K, NhatKy_ViPham!E:E, "10_Han", NhatKy_ViPham!F:F, B21, NhatKy_ViPham!H:H, "L02")</f>
        <v>0</v>
      </c>
      <c r="H21" s="7">
        <f>SUMIFS(NhatKy_ViPham!K:K, NhatKy_ViPham!E:E, "10_Han", NhatKy_ViPham!F:F, B21, NhatKy_ViPham!H:H, "L03")</f>
        <v>0</v>
      </c>
      <c r="I21" s="7">
        <f>SUMIFS(NhatKy_ViPham!K:K, NhatKy_ViPham!E:E, "10_Han", NhatKy_ViPham!F:F, B21, NhatKy_ViPham!H:H, "L04")</f>
        <v>0</v>
      </c>
      <c r="J21" s="7">
        <f>SUMIFS(NhatKy_ViPham!K:K, NhatKy_ViPham!E:E, "10_Han", NhatKy_ViPham!F:F, B21, NhatKy_ViPham!H:H, "L05")</f>
        <v>0</v>
      </c>
      <c r="K21" s="7">
        <f>SUMIFS(NhatKy_ViPham!K:K, NhatKy_ViPham!E:E, "10_Han", NhatKy_ViPham!F:F, B21, NhatKy_ViPham!H:H, "L06")</f>
        <v>0</v>
      </c>
      <c r="L21" s="7">
        <f>SUMIFS(NhatKy_ViPham!K:K, NhatKy_ViPham!E:E, "10_Han", NhatKy_ViPham!F:F, B21, NhatKy_ViPham!H:H, "L07")</f>
        <v>0</v>
      </c>
      <c r="M21" s="7">
        <f>SUMIFS(NhatKy_ViPham!K:K, NhatKy_ViPham!E:E, "10_Han", NhatKy_ViPham!F:F, B21, NhatKy_ViPham!H:H, "L08")</f>
        <v>0</v>
      </c>
      <c r="N21" s="7">
        <f>SUMIFS(NhatKy_ViPham!K:K, NhatKy_ViPham!E:E, "10_Han", NhatKy_ViPham!F:F, B21, NhatKy_ViPham!H:H, "L09")</f>
        <v>0</v>
      </c>
      <c r="O21" s="7">
        <f>SUMIFS(NhatKy_ViPham!K:K, NhatKy_ViPham!E:E, "10_Han", NhatKy_ViPham!F:F, B21, NhatKy_ViPham!H:H, "L10")</f>
        <v>0</v>
      </c>
      <c r="P21" s="12">
        <f>SUMIFS(NhatKy_ViPham!J:J, NhatKy_ViPham!E:E, "10_Han", NhatKy_ViPham!F:F, B21)</f>
        <v>0</v>
      </c>
      <c r="Q21" s="13">
        <f>SUMIFS(NhatKy_ViPham!K:K, NhatKy_ViPham!E:E, "10_Han", NhatKy_ViPham!F:F, B21)</f>
        <v>0</v>
      </c>
      <c r="R21" s="7">
        <f>100 + SUMIFS(NhatKy_ViPham!J:J, NhatKy_ViPham!E:E, "10_Han", NhatKy_ViPham!F:F, B21, NhatKy_ViPham!C:C, "T1") - SUMIFS(NhatKy_ViPham!K:K, NhatKy_ViPham!E:E, "10_Han", NhatKy_ViPham!F:F, B21, NhatKy_ViPham!C:C, "T1")</f>
        <v>100</v>
      </c>
      <c r="S21" s="7">
        <f>100 + SUMIFS(NhatKy_ViPham!J:J, NhatKy_ViPham!E:E, "10_Han", NhatKy_ViPham!F:F, B21, NhatKy_ViPham!C:C, "T2") - SUMIFS(NhatKy_ViPham!K:K, NhatKy_ViPham!E:E, "10_Han", NhatKy_ViPham!F:F, B21, NhatKy_ViPham!C:C, "T2")</f>
        <v>100</v>
      </c>
      <c r="T21" s="7">
        <f>100 + SUMIFS(NhatKy_ViPham!J:J, NhatKy_ViPham!E:E, "10_Han", NhatKy_ViPham!F:F, B21, NhatKy_ViPham!C:C, "T3") - SUMIFS(NhatKy_ViPham!K:K, NhatKy_ViPham!E:E, "10_Han", NhatKy_ViPham!F:F, B21, NhatKy_ViPham!C:C, "T3")</f>
        <v>100</v>
      </c>
      <c r="U21" s="7">
        <f>100 + SUMIFS(NhatKy_ViPham!J:J, NhatKy_ViPham!E:E, "10_Han", NhatKy_ViPham!F:F, B21, NhatKy_ViPham!C:C, "T4") - SUMIFS(NhatKy_ViPham!K:K, NhatKy_ViPham!E:E, "10_Han", NhatKy_ViPham!F:F, B21, NhatKy_ViPham!C:C, "T4")</f>
        <v>100</v>
      </c>
      <c r="V21" s="7">
        <f>100 + SUMIFS(NhatKy_ViPham!J:J, NhatKy_ViPham!E:E, "10_Han", NhatKy_ViPham!F:F, B21, NhatKy_ViPham!C:C, "T5") - SUMIFS(NhatKy_ViPham!K:K, NhatKy_ViPham!E:E, "10_Han", NhatKy_ViPham!F:F, B21, NhatKy_ViPham!C:C, "T5")</f>
        <v>100</v>
      </c>
      <c r="W21" s="7">
        <f>100 + SUMIFS(NhatKy_ViPham!J:J, NhatKy_ViPham!E:E, "10_Han", NhatKy_ViPham!F:F, B21, NhatKy_ViPham!C:C, "T6") - SUMIFS(NhatKy_ViPham!K:K, NhatKy_ViPham!E:E, "10_Han", NhatKy_ViPham!F:F, B21, NhatKy_ViPham!C:C, "T6")</f>
        <v>100</v>
      </c>
      <c r="X21" s="7">
        <f>100 + SUMIFS(NhatKy_ViPham!J:J, NhatKy_ViPham!E:E, "10_Han", NhatKy_ViPham!F:F, B21, NhatKy_ViPham!C:C, "T7") - SUMIFS(NhatKy_ViPham!K:K, NhatKy_ViPham!E:E, "10_Han", NhatKy_ViPham!F:F, B21, NhatKy_ViPham!C:C, "T7")</f>
        <v>100</v>
      </c>
      <c r="Y21" s="7">
        <f>100 + SUMIFS(NhatKy_ViPham!J:J, NhatKy_ViPham!E:E, "10_Han", NhatKy_ViPham!F:F, B21, NhatKy_ViPham!C:C, "T8") - SUMIFS(NhatKy_ViPham!K:K, NhatKy_ViPham!E:E, "10_Han", NhatKy_ViPham!F:F, B21, NhatKy_ViPham!C:C, "T8")</f>
        <v>100</v>
      </c>
      <c r="Z21" s="7">
        <f>100 + SUMIFS(NhatKy_ViPham!J:J, NhatKy_ViPham!E:E, "10_Han", NhatKy_ViPham!F:F, B21, NhatKy_ViPham!C:C, "T9") - SUMIFS(NhatKy_ViPham!K:K, NhatKy_ViPham!E:E, "10_Han", NhatKy_ViPham!F:F, B21, NhatKy_ViPham!C:C, "T9")</f>
        <v>100</v>
      </c>
      <c r="AA21" s="7">
        <f>100 + SUMIFS(NhatKy_ViPham!J:J, NhatKy_ViPham!E:E, "10_Han", NhatKy_ViPham!F:F, B21, NhatKy_ViPham!C:C, "T10") - SUMIFS(NhatKy_ViPham!K:K, NhatKy_ViPham!E:E, "10_Han", NhatKy_ViPham!F:F, B21, NhatKy_ViPham!C:C, "T10")</f>
        <v>100</v>
      </c>
      <c r="AB21" s="7">
        <f>100 + SUMIFS(NhatKy_ViPham!J:J, NhatKy_ViPham!E:E, "10_Han", NhatKy_ViPham!F:F, B21, NhatKy_ViPham!C:C, "T11") - SUMIFS(NhatKy_ViPham!K:K, NhatKy_ViPham!E:E, "10_Han", NhatKy_ViPham!F:F, B21, NhatKy_ViPham!C:C, "T11")</f>
        <v>100</v>
      </c>
      <c r="AC21" s="7">
        <f>100 + SUMIFS(NhatKy_ViPham!J:J, NhatKy_ViPham!E:E, "10_Han", NhatKy_ViPham!F:F, B21, NhatKy_ViPham!C:C, "T12") - SUMIFS(NhatKy_ViPham!K:K, NhatKy_ViPham!E:E, "10_Han", NhatKy_ViPham!F:F, B21, NhatKy_ViPham!C:C, "T12")</f>
        <v>100</v>
      </c>
      <c r="AD21" s="7">
        <f>100 + SUMIFS(NhatKy_ViPham!J:J, NhatKy_ViPham!E:E, "10_Han", NhatKy_ViPham!F:F, B21, NhatKy_ViPham!C:C, "T13") - SUMIFS(NhatKy_ViPham!K:K, NhatKy_ViPham!E:E, "10_Han", NhatKy_ViPham!F:F, B21, NhatKy_ViPham!C:C, "T13")</f>
        <v>100</v>
      </c>
      <c r="AE21" s="7">
        <f>100 + SUMIFS(NhatKy_ViPham!J:J, NhatKy_ViPham!E:E, "10_Han", NhatKy_ViPham!F:F, B21, NhatKy_ViPham!C:C, "T14") - SUMIFS(NhatKy_ViPham!K:K, NhatKy_ViPham!E:E, "10_Han", NhatKy_ViPham!F:F, B21, NhatKy_ViPham!C:C, "T14")</f>
        <v>100</v>
      </c>
      <c r="AF21" s="7">
        <f>100 + SUMIFS(NhatKy_ViPham!J:J, NhatKy_ViPham!E:E, "10_Han", NhatKy_ViPham!F:F, B21, NhatKy_ViPham!C:C, "T15") - SUMIFS(NhatKy_ViPham!K:K, NhatKy_ViPham!E:E, "10_Han", NhatKy_ViPham!F:F, B21, NhatKy_ViPham!C:C, "T15")</f>
        <v>100</v>
      </c>
      <c r="AG21" s="7">
        <f>100 + SUMIFS(NhatKy_ViPham!J:J, NhatKy_ViPham!E:E, "10_Han", NhatKy_ViPham!F:F, B21, NhatKy_ViPham!C:C, "T16") - SUMIFS(NhatKy_ViPham!K:K, NhatKy_ViPham!E:E, "10_Han", NhatKy_ViPham!F:F, B21, NhatKy_ViPham!C:C, "T16")</f>
        <v>100</v>
      </c>
      <c r="AH21" s="7">
        <f>100 + SUMIFS(NhatKy_ViPham!J:J, NhatKy_ViPham!E:E, "10_Han", NhatKy_ViPham!F:F, B21, NhatKy_ViPham!C:C, "T17") - SUMIFS(NhatKy_ViPham!K:K, NhatKy_ViPham!E:E, "10_Han", NhatKy_ViPham!F:F, B21, NhatKy_ViPham!C:C, "T17")</f>
        <v>100</v>
      </c>
      <c r="AI21" s="7">
        <f>100 + SUMIFS(NhatKy_ViPham!J:J, NhatKy_ViPham!E:E, "10_Han", NhatKy_ViPham!F:F, B21, NhatKy_ViPham!C:C, "T18") - SUMIFS(NhatKy_ViPham!K:K, NhatKy_ViPham!E:E, "10_Han", NhatKy_ViPham!F:F, B21, NhatKy_ViPham!C:C, "T18")</f>
        <v>100</v>
      </c>
      <c r="AJ21" s="7">
        <f>100 + SUMIFS(NhatKy_ViPham!J:J, NhatKy_ViPham!E:E, "10_Han", NhatKy_ViPham!F:F, B21, NhatKy_ViPham!C:C, "T19") - SUMIFS(NhatKy_ViPham!K:K, NhatKy_ViPham!E:E, "10_Han", NhatKy_ViPham!F:F, B21, NhatKy_ViPham!C:C, "T19")</f>
        <v>100</v>
      </c>
      <c r="AK21" s="7">
        <f>100 + SUMIFS(NhatKy_ViPham!J:J, NhatKy_ViPham!E:E, "10_Han", NhatKy_ViPham!F:F, B21, NhatKy_ViPham!C:C, "T20") - SUMIFS(NhatKy_ViPham!K:K, NhatKy_ViPham!E:E, "10_Han", NhatKy_ViPham!F:F, B21, NhatKy_ViPham!C:C, "T20")</f>
        <v>100</v>
      </c>
      <c r="AL21" s="7">
        <f>100 + SUMIFS(NhatKy_ViPham!J:J, NhatKy_ViPham!E:E, "10_Han", NhatKy_ViPham!F:F, B21, NhatKy_ViPham!C:C, "T21") - SUMIFS(NhatKy_ViPham!K:K, NhatKy_ViPham!E:E, "10_Han", NhatKy_ViPham!F:F, B21, NhatKy_ViPham!C:C, "T21")</f>
        <v>100</v>
      </c>
      <c r="AM21" s="7">
        <f>100 + SUMIFS(NhatKy_ViPham!J:J, NhatKy_ViPham!E:E, "10_Han", NhatKy_ViPham!F:F, B21, NhatKy_ViPham!C:C, "T22") - SUMIFS(NhatKy_ViPham!K:K, NhatKy_ViPham!E:E, "10_Han", NhatKy_ViPham!F:F, B21, NhatKy_ViPham!C:C, "T22")</f>
        <v>100</v>
      </c>
      <c r="AN21" s="7">
        <f>100 + SUMIFS(NhatKy_ViPham!J:J, NhatKy_ViPham!E:E, "10_Han", NhatKy_ViPham!F:F, B21, NhatKy_ViPham!C:C, "T23") - SUMIFS(NhatKy_ViPham!K:K, NhatKy_ViPham!E:E, "10_Han", NhatKy_ViPham!F:F, B21, NhatKy_ViPham!C:C, "T23")</f>
        <v>100</v>
      </c>
      <c r="AO21" s="7">
        <f>100 + SUMIFS(NhatKy_ViPham!J:J, NhatKy_ViPham!E:E, "10_Han", NhatKy_ViPham!F:F, B21, NhatKy_ViPham!C:C, "T24") - SUMIFS(NhatKy_ViPham!K:K, NhatKy_ViPham!E:E, "10_Han", NhatKy_ViPham!F:F, B21, NhatKy_ViPham!C:C, "T24")</f>
        <v>100</v>
      </c>
      <c r="AP21" s="7">
        <f>100 + SUMIFS(NhatKy_ViPham!J:J, NhatKy_ViPham!E:E, "10_Han", NhatKy_ViPham!F:F, B21, NhatKy_ViPham!C:C, "T25") - SUMIFS(NhatKy_ViPham!K:K, NhatKy_ViPham!E:E, "10_Han", NhatKy_ViPham!F:F, B21, NhatKy_ViPham!C:C, "T25")</f>
        <v>100</v>
      </c>
      <c r="AQ21" s="7">
        <f>100 + SUMIFS(NhatKy_ViPham!J:J, NhatKy_ViPham!E:E, "10_Han", NhatKy_ViPham!F:F, B21, NhatKy_ViPham!C:C, "T26") - SUMIFS(NhatKy_ViPham!K:K, NhatKy_ViPham!E:E, "10_Han", NhatKy_ViPham!F:F, B21, NhatKy_ViPham!C:C, "T26")</f>
        <v>100</v>
      </c>
      <c r="AR21" s="7">
        <f>100 + SUMIFS(NhatKy_ViPham!J:J, NhatKy_ViPham!E:E, "10_Han", NhatKy_ViPham!F:F, B21, NhatKy_ViPham!C:C, "T27") - SUMIFS(NhatKy_ViPham!K:K, NhatKy_ViPham!E:E, "10_Han", NhatKy_ViPham!F:F, B21, NhatKy_ViPham!C:C, "T27")</f>
        <v>100</v>
      </c>
      <c r="AS21" s="7">
        <f>100 + SUMIFS(NhatKy_ViPham!J:J, NhatKy_ViPham!E:E, "10_Han", NhatKy_ViPham!F:F, B21, NhatKy_ViPham!C:C, "T28") - SUMIFS(NhatKy_ViPham!K:K, NhatKy_ViPham!E:E, "10_Han", NhatKy_ViPham!F:F, B21, NhatKy_ViPham!C:C, "T28")</f>
        <v>100</v>
      </c>
      <c r="AT21" s="7">
        <f>100 + SUMIFS(NhatKy_ViPham!J:J, NhatKy_ViPham!E:E, "10_Han", NhatKy_ViPham!F:F, B21, NhatKy_ViPham!C:C, "T29") - SUMIFS(NhatKy_ViPham!K:K, NhatKy_ViPham!E:E, "10_Han", NhatKy_ViPham!F:F, B21, NhatKy_ViPham!C:C, "T29")</f>
        <v>100</v>
      </c>
      <c r="AU21" s="7">
        <f>100 + SUMIFS(NhatKy_ViPham!J:J, NhatKy_ViPham!E:E, "10_Han", NhatKy_ViPham!F:F, B21, NhatKy_ViPham!C:C, "T30") - SUMIFS(NhatKy_ViPham!K:K, NhatKy_ViPham!E:E, "10_Han", NhatKy_ViPham!F:F, B21, NhatKy_ViPham!C:C, "T30")</f>
        <v>100</v>
      </c>
      <c r="AV21" s="7">
        <f>100 + SUMIFS(NhatKy_ViPham!J:J, NhatKy_ViPham!E:E, "10_Han", NhatKy_ViPham!F:F, B21, NhatKy_ViPham!C:C, "T31") - SUMIFS(NhatKy_ViPham!K:K, NhatKy_ViPham!E:E, "10_Han", NhatKy_ViPham!F:F, B21, NhatKy_ViPham!C:C, "T31")</f>
        <v>100</v>
      </c>
      <c r="AW21" s="7">
        <f>100 + SUMIFS(NhatKy_ViPham!J:J, NhatKy_ViPham!E:E, "10_Han", NhatKy_ViPham!F:F, B21, NhatKy_ViPham!C:C, "T32") - SUMIFS(NhatKy_ViPham!K:K, NhatKy_ViPham!E:E, "10_Han", NhatKy_ViPham!F:F, B21, NhatKy_ViPham!C:C, "T32")</f>
        <v>100</v>
      </c>
      <c r="AX21" s="7">
        <f>100 + SUMIFS(NhatKy_ViPham!J:J, NhatKy_ViPham!E:E, "10_Han", NhatKy_ViPham!F:F, B21, NhatKy_ViPham!C:C, "T33") - SUMIFS(NhatKy_ViPham!K:K, NhatKy_ViPham!E:E, "10_Han", NhatKy_ViPham!F:F, B21, NhatKy_ViPham!C:C, "T33")</f>
        <v>100</v>
      </c>
      <c r="AY21" s="7">
        <f>100 + SUMIFS(NhatKy_ViPham!J:J, NhatKy_ViPham!E:E, "10_Han", NhatKy_ViPham!F:F, B21, NhatKy_ViPham!C:C, "T34") - SUMIFS(NhatKy_ViPham!K:K, NhatKy_ViPham!E:E, "10_Han", NhatKy_ViPham!F:F, B21, NhatKy_ViPham!C:C, "T34")</f>
        <v>100</v>
      </c>
      <c r="AZ21" s="7">
        <f>100 + SUMIFS(NhatKy_ViPham!J:J, NhatKy_ViPham!E:E, "10_Han", NhatKy_ViPham!F:F, B21, NhatKy_ViPham!C:C, "T35") - SUMIFS(NhatKy_ViPham!K:K, NhatKy_ViPham!E:E, "10_Han", NhatKy_ViPham!F:F, B21, NhatKy_ViPham!C:C, "T35")</f>
        <v>100</v>
      </c>
      <c r="BA21" s="12">
        <f t="shared" si="0"/>
        <v>100</v>
      </c>
      <c r="BB21" s="11" t="s">
        <v>430</v>
      </c>
      <c r="BC21" s="14" t="str">
        <f t="shared" si="1"/>
        <v>Tốt</v>
      </c>
      <c r="BD21" s="10" t="str">
        <f t="shared" si="2"/>
        <v>🟢 BÌNH THƯỜNG</v>
      </c>
    </row>
    <row r="22" spans="1:56" x14ac:dyDescent="0.25">
      <c r="A22" s="5">
        <v>14</v>
      </c>
      <c r="B22" s="15" t="s">
        <v>1310</v>
      </c>
      <c r="C22" s="5" t="s">
        <v>603</v>
      </c>
      <c r="D22" s="5" t="s">
        <v>429</v>
      </c>
      <c r="E22" s="11" t="s">
        <v>430</v>
      </c>
      <c r="F22" s="6">
        <f>SUMIFS(NhatKy_ViPham!K:K, NhatKy_ViPham!E:E, "10_Han", NhatKy_ViPham!F:F, B22, NhatKy_ViPham!H:H, "L01")</f>
        <v>0</v>
      </c>
      <c r="G22" s="6">
        <f>SUMIFS(NhatKy_ViPham!K:K, NhatKy_ViPham!E:E, "10_Han", NhatKy_ViPham!F:F, B22, NhatKy_ViPham!H:H, "L02")</f>
        <v>0</v>
      </c>
      <c r="H22" s="6">
        <f>SUMIFS(NhatKy_ViPham!K:K, NhatKy_ViPham!E:E, "10_Han", NhatKy_ViPham!F:F, B22, NhatKy_ViPham!H:H, "L03")</f>
        <v>0</v>
      </c>
      <c r="I22" s="6">
        <f>SUMIFS(NhatKy_ViPham!K:K, NhatKy_ViPham!E:E, "10_Han", NhatKy_ViPham!F:F, B22, NhatKy_ViPham!H:H, "L04")</f>
        <v>0</v>
      </c>
      <c r="J22" s="6">
        <f>SUMIFS(NhatKy_ViPham!K:K, NhatKy_ViPham!E:E, "10_Han", NhatKy_ViPham!F:F, B22, NhatKy_ViPham!H:H, "L05")</f>
        <v>0</v>
      </c>
      <c r="K22" s="6">
        <f>SUMIFS(NhatKy_ViPham!K:K, NhatKy_ViPham!E:E, "10_Han", NhatKy_ViPham!F:F, B22, NhatKy_ViPham!H:H, "L06")</f>
        <v>0</v>
      </c>
      <c r="L22" s="6">
        <f>SUMIFS(NhatKy_ViPham!K:K, NhatKy_ViPham!E:E, "10_Han", NhatKy_ViPham!F:F, B22, NhatKy_ViPham!H:H, "L07")</f>
        <v>0</v>
      </c>
      <c r="M22" s="6">
        <f>SUMIFS(NhatKy_ViPham!K:K, NhatKy_ViPham!E:E, "10_Han", NhatKy_ViPham!F:F, B22, NhatKy_ViPham!H:H, "L08")</f>
        <v>0</v>
      </c>
      <c r="N22" s="6">
        <f>SUMIFS(NhatKy_ViPham!K:K, NhatKy_ViPham!E:E, "10_Han", NhatKy_ViPham!F:F, B22, NhatKy_ViPham!H:H, "L09")</f>
        <v>0</v>
      </c>
      <c r="O22" s="6">
        <f>SUMIFS(NhatKy_ViPham!K:K, NhatKy_ViPham!E:E, "10_Han", NhatKy_ViPham!F:F, B22, NhatKy_ViPham!H:H, "L10")</f>
        <v>0</v>
      </c>
      <c r="P22" s="12">
        <f>SUMIFS(NhatKy_ViPham!J:J, NhatKy_ViPham!E:E, "10_Han", NhatKy_ViPham!F:F, B22)</f>
        <v>0</v>
      </c>
      <c r="Q22" s="13">
        <f>SUMIFS(NhatKy_ViPham!K:K, NhatKy_ViPham!E:E, "10_Han", NhatKy_ViPham!F:F, B22)</f>
        <v>0</v>
      </c>
      <c r="R22" s="6">
        <f>100 + SUMIFS(NhatKy_ViPham!J:J, NhatKy_ViPham!E:E, "10_Han", NhatKy_ViPham!F:F, B22, NhatKy_ViPham!C:C, "T1") - SUMIFS(NhatKy_ViPham!K:K, NhatKy_ViPham!E:E, "10_Han", NhatKy_ViPham!F:F, B22, NhatKy_ViPham!C:C, "T1")</f>
        <v>100</v>
      </c>
      <c r="S22" s="6">
        <f>100 + SUMIFS(NhatKy_ViPham!J:J, NhatKy_ViPham!E:E, "10_Han", NhatKy_ViPham!F:F, B22, NhatKy_ViPham!C:C, "T2") - SUMIFS(NhatKy_ViPham!K:K, NhatKy_ViPham!E:E, "10_Han", NhatKy_ViPham!F:F, B22, NhatKy_ViPham!C:C, "T2")</f>
        <v>100</v>
      </c>
      <c r="T22" s="6">
        <f>100 + SUMIFS(NhatKy_ViPham!J:J, NhatKy_ViPham!E:E, "10_Han", NhatKy_ViPham!F:F, B22, NhatKy_ViPham!C:C, "T3") - SUMIFS(NhatKy_ViPham!K:K, NhatKy_ViPham!E:E, "10_Han", NhatKy_ViPham!F:F, B22, NhatKy_ViPham!C:C, "T3")</f>
        <v>100</v>
      </c>
      <c r="U22" s="6">
        <f>100 + SUMIFS(NhatKy_ViPham!J:J, NhatKy_ViPham!E:E, "10_Han", NhatKy_ViPham!F:F, B22, NhatKy_ViPham!C:C, "T4") - SUMIFS(NhatKy_ViPham!K:K, NhatKy_ViPham!E:E, "10_Han", NhatKy_ViPham!F:F, B22, NhatKy_ViPham!C:C, "T4")</f>
        <v>100</v>
      </c>
      <c r="V22" s="6">
        <f>100 + SUMIFS(NhatKy_ViPham!J:J, NhatKy_ViPham!E:E, "10_Han", NhatKy_ViPham!F:F, B22, NhatKy_ViPham!C:C, "T5") - SUMIFS(NhatKy_ViPham!K:K, NhatKy_ViPham!E:E, "10_Han", NhatKy_ViPham!F:F, B22, NhatKy_ViPham!C:C, "T5")</f>
        <v>100</v>
      </c>
      <c r="W22" s="6">
        <f>100 + SUMIFS(NhatKy_ViPham!J:J, NhatKy_ViPham!E:E, "10_Han", NhatKy_ViPham!F:F, B22, NhatKy_ViPham!C:C, "T6") - SUMIFS(NhatKy_ViPham!K:K, NhatKy_ViPham!E:E, "10_Han", NhatKy_ViPham!F:F, B22, NhatKy_ViPham!C:C, "T6")</f>
        <v>100</v>
      </c>
      <c r="X22" s="6">
        <f>100 + SUMIFS(NhatKy_ViPham!J:J, NhatKy_ViPham!E:E, "10_Han", NhatKy_ViPham!F:F, B22, NhatKy_ViPham!C:C, "T7") - SUMIFS(NhatKy_ViPham!K:K, NhatKy_ViPham!E:E, "10_Han", NhatKy_ViPham!F:F, B22, NhatKy_ViPham!C:C, "T7")</f>
        <v>100</v>
      </c>
      <c r="Y22" s="6">
        <f>100 + SUMIFS(NhatKy_ViPham!J:J, NhatKy_ViPham!E:E, "10_Han", NhatKy_ViPham!F:F, B22, NhatKy_ViPham!C:C, "T8") - SUMIFS(NhatKy_ViPham!K:K, NhatKy_ViPham!E:E, "10_Han", NhatKy_ViPham!F:F, B22, NhatKy_ViPham!C:C, "T8")</f>
        <v>100</v>
      </c>
      <c r="Z22" s="6">
        <f>100 + SUMIFS(NhatKy_ViPham!J:J, NhatKy_ViPham!E:E, "10_Han", NhatKy_ViPham!F:F, B22, NhatKy_ViPham!C:C, "T9") - SUMIFS(NhatKy_ViPham!K:K, NhatKy_ViPham!E:E, "10_Han", NhatKy_ViPham!F:F, B22, NhatKy_ViPham!C:C, "T9")</f>
        <v>100</v>
      </c>
      <c r="AA22" s="6">
        <f>100 + SUMIFS(NhatKy_ViPham!J:J, NhatKy_ViPham!E:E, "10_Han", NhatKy_ViPham!F:F, B22, NhatKy_ViPham!C:C, "T10") - SUMIFS(NhatKy_ViPham!K:K, NhatKy_ViPham!E:E, "10_Han", NhatKy_ViPham!F:F, B22, NhatKy_ViPham!C:C, "T10")</f>
        <v>100</v>
      </c>
      <c r="AB22" s="6">
        <f>100 + SUMIFS(NhatKy_ViPham!J:J, NhatKy_ViPham!E:E, "10_Han", NhatKy_ViPham!F:F, B22, NhatKy_ViPham!C:C, "T11") - SUMIFS(NhatKy_ViPham!K:K, NhatKy_ViPham!E:E, "10_Han", NhatKy_ViPham!F:F, B22, NhatKy_ViPham!C:C, "T11")</f>
        <v>100</v>
      </c>
      <c r="AC22" s="6">
        <f>100 + SUMIFS(NhatKy_ViPham!J:J, NhatKy_ViPham!E:E, "10_Han", NhatKy_ViPham!F:F, B22, NhatKy_ViPham!C:C, "T12") - SUMIFS(NhatKy_ViPham!K:K, NhatKy_ViPham!E:E, "10_Han", NhatKy_ViPham!F:F, B22, NhatKy_ViPham!C:C, "T12")</f>
        <v>100</v>
      </c>
      <c r="AD22" s="6">
        <f>100 + SUMIFS(NhatKy_ViPham!J:J, NhatKy_ViPham!E:E, "10_Han", NhatKy_ViPham!F:F, B22, NhatKy_ViPham!C:C, "T13") - SUMIFS(NhatKy_ViPham!K:K, NhatKy_ViPham!E:E, "10_Han", NhatKy_ViPham!F:F, B22, NhatKy_ViPham!C:C, "T13")</f>
        <v>100</v>
      </c>
      <c r="AE22" s="6">
        <f>100 + SUMIFS(NhatKy_ViPham!J:J, NhatKy_ViPham!E:E, "10_Han", NhatKy_ViPham!F:F, B22, NhatKy_ViPham!C:C, "T14") - SUMIFS(NhatKy_ViPham!K:K, NhatKy_ViPham!E:E, "10_Han", NhatKy_ViPham!F:F, B22, NhatKy_ViPham!C:C, "T14")</f>
        <v>100</v>
      </c>
      <c r="AF22" s="6">
        <f>100 + SUMIFS(NhatKy_ViPham!J:J, NhatKy_ViPham!E:E, "10_Han", NhatKy_ViPham!F:F, B22, NhatKy_ViPham!C:C, "T15") - SUMIFS(NhatKy_ViPham!K:K, NhatKy_ViPham!E:E, "10_Han", NhatKy_ViPham!F:F, B22, NhatKy_ViPham!C:C, "T15")</f>
        <v>100</v>
      </c>
      <c r="AG22" s="6">
        <f>100 + SUMIFS(NhatKy_ViPham!J:J, NhatKy_ViPham!E:E, "10_Han", NhatKy_ViPham!F:F, B22, NhatKy_ViPham!C:C, "T16") - SUMIFS(NhatKy_ViPham!K:K, NhatKy_ViPham!E:E, "10_Han", NhatKy_ViPham!F:F, B22, NhatKy_ViPham!C:C, "T16")</f>
        <v>100</v>
      </c>
      <c r="AH22" s="6">
        <f>100 + SUMIFS(NhatKy_ViPham!J:J, NhatKy_ViPham!E:E, "10_Han", NhatKy_ViPham!F:F, B22, NhatKy_ViPham!C:C, "T17") - SUMIFS(NhatKy_ViPham!K:K, NhatKy_ViPham!E:E, "10_Han", NhatKy_ViPham!F:F, B22, NhatKy_ViPham!C:C, "T17")</f>
        <v>100</v>
      </c>
      <c r="AI22" s="6">
        <f>100 + SUMIFS(NhatKy_ViPham!J:J, NhatKy_ViPham!E:E, "10_Han", NhatKy_ViPham!F:F, B22, NhatKy_ViPham!C:C, "T18") - SUMIFS(NhatKy_ViPham!K:K, NhatKy_ViPham!E:E, "10_Han", NhatKy_ViPham!F:F, B22, NhatKy_ViPham!C:C, "T18")</f>
        <v>100</v>
      </c>
      <c r="AJ22" s="6">
        <f>100 + SUMIFS(NhatKy_ViPham!J:J, NhatKy_ViPham!E:E, "10_Han", NhatKy_ViPham!F:F, B22, NhatKy_ViPham!C:C, "T19") - SUMIFS(NhatKy_ViPham!K:K, NhatKy_ViPham!E:E, "10_Han", NhatKy_ViPham!F:F, B22, NhatKy_ViPham!C:C, "T19")</f>
        <v>100</v>
      </c>
      <c r="AK22" s="6">
        <f>100 + SUMIFS(NhatKy_ViPham!J:J, NhatKy_ViPham!E:E, "10_Han", NhatKy_ViPham!F:F, B22, NhatKy_ViPham!C:C, "T20") - SUMIFS(NhatKy_ViPham!K:K, NhatKy_ViPham!E:E, "10_Han", NhatKy_ViPham!F:F, B22, NhatKy_ViPham!C:C, "T20")</f>
        <v>100</v>
      </c>
      <c r="AL22" s="6">
        <f>100 + SUMIFS(NhatKy_ViPham!J:J, NhatKy_ViPham!E:E, "10_Han", NhatKy_ViPham!F:F, B22, NhatKy_ViPham!C:C, "T21") - SUMIFS(NhatKy_ViPham!K:K, NhatKy_ViPham!E:E, "10_Han", NhatKy_ViPham!F:F, B22, NhatKy_ViPham!C:C, "T21")</f>
        <v>100</v>
      </c>
      <c r="AM22" s="6">
        <f>100 + SUMIFS(NhatKy_ViPham!J:J, NhatKy_ViPham!E:E, "10_Han", NhatKy_ViPham!F:F, B22, NhatKy_ViPham!C:C, "T22") - SUMIFS(NhatKy_ViPham!K:K, NhatKy_ViPham!E:E, "10_Han", NhatKy_ViPham!F:F, B22, NhatKy_ViPham!C:C, "T22")</f>
        <v>100</v>
      </c>
      <c r="AN22" s="6">
        <f>100 + SUMIFS(NhatKy_ViPham!J:J, NhatKy_ViPham!E:E, "10_Han", NhatKy_ViPham!F:F, B22, NhatKy_ViPham!C:C, "T23") - SUMIFS(NhatKy_ViPham!K:K, NhatKy_ViPham!E:E, "10_Han", NhatKy_ViPham!F:F, B22, NhatKy_ViPham!C:C, "T23")</f>
        <v>100</v>
      </c>
      <c r="AO22" s="6">
        <f>100 + SUMIFS(NhatKy_ViPham!J:J, NhatKy_ViPham!E:E, "10_Han", NhatKy_ViPham!F:F, B22, NhatKy_ViPham!C:C, "T24") - SUMIFS(NhatKy_ViPham!K:K, NhatKy_ViPham!E:E, "10_Han", NhatKy_ViPham!F:F, B22, NhatKy_ViPham!C:C, "T24")</f>
        <v>100</v>
      </c>
      <c r="AP22" s="6">
        <f>100 + SUMIFS(NhatKy_ViPham!J:J, NhatKy_ViPham!E:E, "10_Han", NhatKy_ViPham!F:F, B22, NhatKy_ViPham!C:C, "T25") - SUMIFS(NhatKy_ViPham!K:K, NhatKy_ViPham!E:E, "10_Han", NhatKy_ViPham!F:F, B22, NhatKy_ViPham!C:C, "T25")</f>
        <v>100</v>
      </c>
      <c r="AQ22" s="6">
        <f>100 + SUMIFS(NhatKy_ViPham!J:J, NhatKy_ViPham!E:E, "10_Han", NhatKy_ViPham!F:F, B22, NhatKy_ViPham!C:C, "T26") - SUMIFS(NhatKy_ViPham!K:K, NhatKy_ViPham!E:E, "10_Han", NhatKy_ViPham!F:F, B22, NhatKy_ViPham!C:C, "T26")</f>
        <v>100</v>
      </c>
      <c r="AR22" s="6">
        <f>100 + SUMIFS(NhatKy_ViPham!J:J, NhatKy_ViPham!E:E, "10_Han", NhatKy_ViPham!F:F, B22, NhatKy_ViPham!C:C, "T27") - SUMIFS(NhatKy_ViPham!K:K, NhatKy_ViPham!E:E, "10_Han", NhatKy_ViPham!F:F, B22, NhatKy_ViPham!C:C, "T27")</f>
        <v>100</v>
      </c>
      <c r="AS22" s="6">
        <f>100 + SUMIFS(NhatKy_ViPham!J:J, NhatKy_ViPham!E:E, "10_Han", NhatKy_ViPham!F:F, B22, NhatKy_ViPham!C:C, "T28") - SUMIFS(NhatKy_ViPham!K:K, NhatKy_ViPham!E:E, "10_Han", NhatKy_ViPham!F:F, B22, NhatKy_ViPham!C:C, "T28")</f>
        <v>100</v>
      </c>
      <c r="AT22" s="6">
        <f>100 + SUMIFS(NhatKy_ViPham!J:J, NhatKy_ViPham!E:E, "10_Han", NhatKy_ViPham!F:F, B22, NhatKy_ViPham!C:C, "T29") - SUMIFS(NhatKy_ViPham!K:K, NhatKy_ViPham!E:E, "10_Han", NhatKy_ViPham!F:F, B22, NhatKy_ViPham!C:C, "T29")</f>
        <v>100</v>
      </c>
      <c r="AU22" s="6">
        <f>100 + SUMIFS(NhatKy_ViPham!J:J, NhatKy_ViPham!E:E, "10_Han", NhatKy_ViPham!F:F, B22, NhatKy_ViPham!C:C, "T30") - SUMIFS(NhatKy_ViPham!K:K, NhatKy_ViPham!E:E, "10_Han", NhatKy_ViPham!F:F, B22, NhatKy_ViPham!C:C, "T30")</f>
        <v>100</v>
      </c>
      <c r="AV22" s="6">
        <f>100 + SUMIFS(NhatKy_ViPham!J:J, NhatKy_ViPham!E:E, "10_Han", NhatKy_ViPham!F:F, B22, NhatKy_ViPham!C:C, "T31") - SUMIFS(NhatKy_ViPham!K:K, NhatKy_ViPham!E:E, "10_Han", NhatKy_ViPham!F:F, B22, NhatKy_ViPham!C:C, "T31")</f>
        <v>100</v>
      </c>
      <c r="AW22" s="6">
        <f>100 + SUMIFS(NhatKy_ViPham!J:J, NhatKy_ViPham!E:E, "10_Han", NhatKy_ViPham!F:F, B22, NhatKy_ViPham!C:C, "T32") - SUMIFS(NhatKy_ViPham!K:K, NhatKy_ViPham!E:E, "10_Han", NhatKy_ViPham!F:F, B22, NhatKy_ViPham!C:C, "T32")</f>
        <v>100</v>
      </c>
      <c r="AX22" s="6">
        <f>100 + SUMIFS(NhatKy_ViPham!J:J, NhatKy_ViPham!E:E, "10_Han", NhatKy_ViPham!F:F, B22, NhatKy_ViPham!C:C, "T33") - SUMIFS(NhatKy_ViPham!K:K, NhatKy_ViPham!E:E, "10_Han", NhatKy_ViPham!F:F, B22, NhatKy_ViPham!C:C, "T33")</f>
        <v>100</v>
      </c>
      <c r="AY22" s="6">
        <f>100 + SUMIFS(NhatKy_ViPham!J:J, NhatKy_ViPham!E:E, "10_Han", NhatKy_ViPham!F:F, B22, NhatKy_ViPham!C:C, "T34") - SUMIFS(NhatKy_ViPham!K:K, NhatKy_ViPham!E:E, "10_Han", NhatKy_ViPham!F:F, B22, NhatKy_ViPham!C:C, "T34")</f>
        <v>100</v>
      </c>
      <c r="AZ22" s="6">
        <f>100 + SUMIFS(NhatKy_ViPham!J:J, NhatKy_ViPham!E:E, "10_Han", NhatKy_ViPham!F:F, B22, NhatKy_ViPham!C:C, "T35") - SUMIFS(NhatKy_ViPham!K:K, NhatKy_ViPham!E:E, "10_Han", NhatKy_ViPham!F:F, B22, NhatKy_ViPham!C:C, "T35")</f>
        <v>100</v>
      </c>
      <c r="BA22" s="12">
        <f t="shared" si="0"/>
        <v>100</v>
      </c>
      <c r="BB22" s="11" t="s">
        <v>430</v>
      </c>
      <c r="BC22" s="16" t="str">
        <f t="shared" si="1"/>
        <v>Tốt</v>
      </c>
      <c r="BD22" s="15" t="str">
        <f t="shared" si="2"/>
        <v>🟢 BÌNH THƯỜNG</v>
      </c>
    </row>
    <row r="23" spans="1:56" x14ac:dyDescent="0.25">
      <c r="A23" s="4">
        <v>15</v>
      </c>
      <c r="B23" s="10" t="s">
        <v>1311</v>
      </c>
      <c r="C23" s="4" t="s">
        <v>950</v>
      </c>
      <c r="D23" s="4" t="s">
        <v>435</v>
      </c>
      <c r="E23" s="11" t="s">
        <v>430</v>
      </c>
      <c r="F23" s="7">
        <f>SUMIFS(NhatKy_ViPham!K:K, NhatKy_ViPham!E:E, "10_Han", NhatKy_ViPham!F:F, B23, NhatKy_ViPham!H:H, "L01")</f>
        <v>0</v>
      </c>
      <c r="G23" s="7">
        <f>SUMIFS(NhatKy_ViPham!K:K, NhatKy_ViPham!E:E, "10_Han", NhatKy_ViPham!F:F, B23, NhatKy_ViPham!H:H, "L02")</f>
        <v>0</v>
      </c>
      <c r="H23" s="7">
        <f>SUMIFS(NhatKy_ViPham!K:K, NhatKy_ViPham!E:E, "10_Han", NhatKy_ViPham!F:F, B23, NhatKy_ViPham!H:H, "L03")</f>
        <v>0</v>
      </c>
      <c r="I23" s="7">
        <f>SUMIFS(NhatKy_ViPham!K:K, NhatKy_ViPham!E:E, "10_Han", NhatKy_ViPham!F:F, B23, NhatKy_ViPham!H:H, "L04")</f>
        <v>0</v>
      </c>
      <c r="J23" s="7">
        <f>SUMIFS(NhatKy_ViPham!K:K, NhatKy_ViPham!E:E, "10_Han", NhatKy_ViPham!F:F, B23, NhatKy_ViPham!H:H, "L05")</f>
        <v>0</v>
      </c>
      <c r="K23" s="7">
        <f>SUMIFS(NhatKy_ViPham!K:K, NhatKy_ViPham!E:E, "10_Han", NhatKy_ViPham!F:F, B23, NhatKy_ViPham!H:H, "L06")</f>
        <v>0</v>
      </c>
      <c r="L23" s="7">
        <f>SUMIFS(NhatKy_ViPham!K:K, NhatKy_ViPham!E:E, "10_Han", NhatKy_ViPham!F:F, B23, NhatKy_ViPham!H:H, "L07")</f>
        <v>0</v>
      </c>
      <c r="M23" s="7">
        <f>SUMIFS(NhatKy_ViPham!K:K, NhatKy_ViPham!E:E, "10_Han", NhatKy_ViPham!F:F, B23, NhatKy_ViPham!H:H, "L08")</f>
        <v>0</v>
      </c>
      <c r="N23" s="7">
        <f>SUMIFS(NhatKy_ViPham!K:K, NhatKy_ViPham!E:E, "10_Han", NhatKy_ViPham!F:F, B23, NhatKy_ViPham!H:H, "L09")</f>
        <v>0</v>
      </c>
      <c r="O23" s="7">
        <f>SUMIFS(NhatKy_ViPham!K:K, NhatKy_ViPham!E:E, "10_Han", NhatKy_ViPham!F:F, B23, NhatKy_ViPham!H:H, "L10")</f>
        <v>0</v>
      </c>
      <c r="P23" s="12">
        <f>SUMIFS(NhatKy_ViPham!J:J, NhatKy_ViPham!E:E, "10_Han", NhatKy_ViPham!F:F, B23)</f>
        <v>0</v>
      </c>
      <c r="Q23" s="13">
        <f>SUMIFS(NhatKy_ViPham!K:K, NhatKy_ViPham!E:E, "10_Han", NhatKy_ViPham!F:F, B23)</f>
        <v>0</v>
      </c>
      <c r="R23" s="7">
        <f>100 + SUMIFS(NhatKy_ViPham!J:J, NhatKy_ViPham!E:E, "10_Han", NhatKy_ViPham!F:F, B23, NhatKy_ViPham!C:C, "T1") - SUMIFS(NhatKy_ViPham!K:K, NhatKy_ViPham!E:E, "10_Han", NhatKy_ViPham!F:F, B23, NhatKy_ViPham!C:C, "T1")</f>
        <v>100</v>
      </c>
      <c r="S23" s="7">
        <f>100 + SUMIFS(NhatKy_ViPham!J:J, NhatKy_ViPham!E:E, "10_Han", NhatKy_ViPham!F:F, B23, NhatKy_ViPham!C:C, "T2") - SUMIFS(NhatKy_ViPham!K:K, NhatKy_ViPham!E:E, "10_Han", NhatKy_ViPham!F:F, B23, NhatKy_ViPham!C:C, "T2")</f>
        <v>100</v>
      </c>
      <c r="T23" s="7">
        <f>100 + SUMIFS(NhatKy_ViPham!J:J, NhatKy_ViPham!E:E, "10_Han", NhatKy_ViPham!F:F, B23, NhatKy_ViPham!C:C, "T3") - SUMIFS(NhatKy_ViPham!K:K, NhatKy_ViPham!E:E, "10_Han", NhatKy_ViPham!F:F, B23, NhatKy_ViPham!C:C, "T3")</f>
        <v>100</v>
      </c>
      <c r="U23" s="7">
        <f>100 + SUMIFS(NhatKy_ViPham!J:J, NhatKy_ViPham!E:E, "10_Han", NhatKy_ViPham!F:F, B23, NhatKy_ViPham!C:C, "T4") - SUMIFS(NhatKy_ViPham!K:K, NhatKy_ViPham!E:E, "10_Han", NhatKy_ViPham!F:F, B23, NhatKy_ViPham!C:C, "T4")</f>
        <v>100</v>
      </c>
      <c r="V23" s="7">
        <f>100 + SUMIFS(NhatKy_ViPham!J:J, NhatKy_ViPham!E:E, "10_Han", NhatKy_ViPham!F:F, B23, NhatKy_ViPham!C:C, "T5") - SUMIFS(NhatKy_ViPham!K:K, NhatKy_ViPham!E:E, "10_Han", NhatKy_ViPham!F:F, B23, NhatKy_ViPham!C:C, "T5")</f>
        <v>100</v>
      </c>
      <c r="W23" s="7">
        <f>100 + SUMIFS(NhatKy_ViPham!J:J, NhatKy_ViPham!E:E, "10_Han", NhatKy_ViPham!F:F, B23, NhatKy_ViPham!C:C, "T6") - SUMIFS(NhatKy_ViPham!K:K, NhatKy_ViPham!E:E, "10_Han", NhatKy_ViPham!F:F, B23, NhatKy_ViPham!C:C, "T6")</f>
        <v>100</v>
      </c>
      <c r="X23" s="7">
        <f>100 + SUMIFS(NhatKy_ViPham!J:J, NhatKy_ViPham!E:E, "10_Han", NhatKy_ViPham!F:F, B23, NhatKy_ViPham!C:C, "T7") - SUMIFS(NhatKy_ViPham!K:K, NhatKy_ViPham!E:E, "10_Han", NhatKy_ViPham!F:F, B23, NhatKy_ViPham!C:C, "T7")</f>
        <v>100</v>
      </c>
      <c r="Y23" s="7">
        <f>100 + SUMIFS(NhatKy_ViPham!J:J, NhatKy_ViPham!E:E, "10_Han", NhatKy_ViPham!F:F, B23, NhatKy_ViPham!C:C, "T8") - SUMIFS(NhatKy_ViPham!K:K, NhatKy_ViPham!E:E, "10_Han", NhatKy_ViPham!F:F, B23, NhatKy_ViPham!C:C, "T8")</f>
        <v>100</v>
      </c>
      <c r="Z23" s="7">
        <f>100 + SUMIFS(NhatKy_ViPham!J:J, NhatKy_ViPham!E:E, "10_Han", NhatKy_ViPham!F:F, B23, NhatKy_ViPham!C:C, "T9") - SUMIFS(NhatKy_ViPham!K:K, NhatKy_ViPham!E:E, "10_Han", NhatKy_ViPham!F:F, B23, NhatKy_ViPham!C:C, "T9")</f>
        <v>100</v>
      </c>
      <c r="AA23" s="7">
        <f>100 + SUMIFS(NhatKy_ViPham!J:J, NhatKy_ViPham!E:E, "10_Han", NhatKy_ViPham!F:F, B23, NhatKy_ViPham!C:C, "T10") - SUMIFS(NhatKy_ViPham!K:K, NhatKy_ViPham!E:E, "10_Han", NhatKy_ViPham!F:F, B23, NhatKy_ViPham!C:C, "T10")</f>
        <v>100</v>
      </c>
      <c r="AB23" s="7">
        <f>100 + SUMIFS(NhatKy_ViPham!J:J, NhatKy_ViPham!E:E, "10_Han", NhatKy_ViPham!F:F, B23, NhatKy_ViPham!C:C, "T11") - SUMIFS(NhatKy_ViPham!K:K, NhatKy_ViPham!E:E, "10_Han", NhatKy_ViPham!F:F, B23, NhatKy_ViPham!C:C, "T11")</f>
        <v>100</v>
      </c>
      <c r="AC23" s="7">
        <f>100 + SUMIFS(NhatKy_ViPham!J:J, NhatKy_ViPham!E:E, "10_Han", NhatKy_ViPham!F:F, B23, NhatKy_ViPham!C:C, "T12") - SUMIFS(NhatKy_ViPham!K:K, NhatKy_ViPham!E:E, "10_Han", NhatKy_ViPham!F:F, B23, NhatKy_ViPham!C:C, "T12")</f>
        <v>100</v>
      </c>
      <c r="AD23" s="7">
        <f>100 + SUMIFS(NhatKy_ViPham!J:J, NhatKy_ViPham!E:E, "10_Han", NhatKy_ViPham!F:F, B23, NhatKy_ViPham!C:C, "T13") - SUMIFS(NhatKy_ViPham!K:K, NhatKy_ViPham!E:E, "10_Han", NhatKy_ViPham!F:F, B23, NhatKy_ViPham!C:C, "T13")</f>
        <v>100</v>
      </c>
      <c r="AE23" s="7">
        <f>100 + SUMIFS(NhatKy_ViPham!J:J, NhatKy_ViPham!E:E, "10_Han", NhatKy_ViPham!F:F, B23, NhatKy_ViPham!C:C, "T14") - SUMIFS(NhatKy_ViPham!K:K, NhatKy_ViPham!E:E, "10_Han", NhatKy_ViPham!F:F, B23, NhatKy_ViPham!C:C, "T14")</f>
        <v>100</v>
      </c>
      <c r="AF23" s="7">
        <f>100 + SUMIFS(NhatKy_ViPham!J:J, NhatKy_ViPham!E:E, "10_Han", NhatKy_ViPham!F:F, B23, NhatKy_ViPham!C:C, "T15") - SUMIFS(NhatKy_ViPham!K:K, NhatKy_ViPham!E:E, "10_Han", NhatKy_ViPham!F:F, B23, NhatKy_ViPham!C:C, "T15")</f>
        <v>100</v>
      </c>
      <c r="AG23" s="7">
        <f>100 + SUMIFS(NhatKy_ViPham!J:J, NhatKy_ViPham!E:E, "10_Han", NhatKy_ViPham!F:F, B23, NhatKy_ViPham!C:C, "T16") - SUMIFS(NhatKy_ViPham!K:K, NhatKy_ViPham!E:E, "10_Han", NhatKy_ViPham!F:F, B23, NhatKy_ViPham!C:C, "T16")</f>
        <v>100</v>
      </c>
      <c r="AH23" s="7">
        <f>100 + SUMIFS(NhatKy_ViPham!J:J, NhatKy_ViPham!E:E, "10_Han", NhatKy_ViPham!F:F, B23, NhatKy_ViPham!C:C, "T17") - SUMIFS(NhatKy_ViPham!K:K, NhatKy_ViPham!E:E, "10_Han", NhatKy_ViPham!F:F, B23, NhatKy_ViPham!C:C, "T17")</f>
        <v>100</v>
      </c>
      <c r="AI23" s="7">
        <f>100 + SUMIFS(NhatKy_ViPham!J:J, NhatKy_ViPham!E:E, "10_Han", NhatKy_ViPham!F:F, B23, NhatKy_ViPham!C:C, "T18") - SUMIFS(NhatKy_ViPham!K:K, NhatKy_ViPham!E:E, "10_Han", NhatKy_ViPham!F:F, B23, NhatKy_ViPham!C:C, "T18")</f>
        <v>100</v>
      </c>
      <c r="AJ23" s="7">
        <f>100 + SUMIFS(NhatKy_ViPham!J:J, NhatKy_ViPham!E:E, "10_Han", NhatKy_ViPham!F:F, B23, NhatKy_ViPham!C:C, "T19") - SUMIFS(NhatKy_ViPham!K:K, NhatKy_ViPham!E:E, "10_Han", NhatKy_ViPham!F:F, B23, NhatKy_ViPham!C:C, "T19")</f>
        <v>100</v>
      </c>
      <c r="AK23" s="7">
        <f>100 + SUMIFS(NhatKy_ViPham!J:J, NhatKy_ViPham!E:E, "10_Han", NhatKy_ViPham!F:F, B23, NhatKy_ViPham!C:C, "T20") - SUMIFS(NhatKy_ViPham!K:K, NhatKy_ViPham!E:E, "10_Han", NhatKy_ViPham!F:F, B23, NhatKy_ViPham!C:C, "T20")</f>
        <v>100</v>
      </c>
      <c r="AL23" s="7">
        <f>100 + SUMIFS(NhatKy_ViPham!J:J, NhatKy_ViPham!E:E, "10_Han", NhatKy_ViPham!F:F, B23, NhatKy_ViPham!C:C, "T21") - SUMIFS(NhatKy_ViPham!K:K, NhatKy_ViPham!E:E, "10_Han", NhatKy_ViPham!F:F, B23, NhatKy_ViPham!C:C, "T21")</f>
        <v>100</v>
      </c>
      <c r="AM23" s="7">
        <f>100 + SUMIFS(NhatKy_ViPham!J:J, NhatKy_ViPham!E:E, "10_Han", NhatKy_ViPham!F:F, B23, NhatKy_ViPham!C:C, "T22") - SUMIFS(NhatKy_ViPham!K:K, NhatKy_ViPham!E:E, "10_Han", NhatKy_ViPham!F:F, B23, NhatKy_ViPham!C:C, "T22")</f>
        <v>100</v>
      </c>
      <c r="AN23" s="7">
        <f>100 + SUMIFS(NhatKy_ViPham!J:J, NhatKy_ViPham!E:E, "10_Han", NhatKy_ViPham!F:F, B23, NhatKy_ViPham!C:C, "T23") - SUMIFS(NhatKy_ViPham!K:K, NhatKy_ViPham!E:E, "10_Han", NhatKy_ViPham!F:F, B23, NhatKy_ViPham!C:C, "T23")</f>
        <v>100</v>
      </c>
      <c r="AO23" s="7">
        <f>100 + SUMIFS(NhatKy_ViPham!J:J, NhatKy_ViPham!E:E, "10_Han", NhatKy_ViPham!F:F, B23, NhatKy_ViPham!C:C, "T24") - SUMIFS(NhatKy_ViPham!K:K, NhatKy_ViPham!E:E, "10_Han", NhatKy_ViPham!F:F, B23, NhatKy_ViPham!C:C, "T24")</f>
        <v>100</v>
      </c>
      <c r="AP23" s="7">
        <f>100 + SUMIFS(NhatKy_ViPham!J:J, NhatKy_ViPham!E:E, "10_Han", NhatKy_ViPham!F:F, B23, NhatKy_ViPham!C:C, "T25") - SUMIFS(NhatKy_ViPham!K:K, NhatKy_ViPham!E:E, "10_Han", NhatKy_ViPham!F:F, B23, NhatKy_ViPham!C:C, "T25")</f>
        <v>100</v>
      </c>
      <c r="AQ23" s="7">
        <f>100 + SUMIFS(NhatKy_ViPham!J:J, NhatKy_ViPham!E:E, "10_Han", NhatKy_ViPham!F:F, B23, NhatKy_ViPham!C:C, "T26") - SUMIFS(NhatKy_ViPham!K:K, NhatKy_ViPham!E:E, "10_Han", NhatKy_ViPham!F:F, B23, NhatKy_ViPham!C:C, "T26")</f>
        <v>100</v>
      </c>
      <c r="AR23" s="7">
        <f>100 + SUMIFS(NhatKy_ViPham!J:J, NhatKy_ViPham!E:E, "10_Han", NhatKy_ViPham!F:F, B23, NhatKy_ViPham!C:C, "T27") - SUMIFS(NhatKy_ViPham!K:K, NhatKy_ViPham!E:E, "10_Han", NhatKy_ViPham!F:F, B23, NhatKy_ViPham!C:C, "T27")</f>
        <v>100</v>
      </c>
      <c r="AS23" s="7">
        <f>100 + SUMIFS(NhatKy_ViPham!J:J, NhatKy_ViPham!E:E, "10_Han", NhatKy_ViPham!F:F, B23, NhatKy_ViPham!C:C, "T28") - SUMIFS(NhatKy_ViPham!K:K, NhatKy_ViPham!E:E, "10_Han", NhatKy_ViPham!F:F, B23, NhatKy_ViPham!C:C, "T28")</f>
        <v>100</v>
      </c>
      <c r="AT23" s="7">
        <f>100 + SUMIFS(NhatKy_ViPham!J:J, NhatKy_ViPham!E:E, "10_Han", NhatKy_ViPham!F:F, B23, NhatKy_ViPham!C:C, "T29") - SUMIFS(NhatKy_ViPham!K:K, NhatKy_ViPham!E:E, "10_Han", NhatKy_ViPham!F:F, B23, NhatKy_ViPham!C:C, "T29")</f>
        <v>100</v>
      </c>
      <c r="AU23" s="7">
        <f>100 + SUMIFS(NhatKy_ViPham!J:J, NhatKy_ViPham!E:E, "10_Han", NhatKy_ViPham!F:F, B23, NhatKy_ViPham!C:C, "T30") - SUMIFS(NhatKy_ViPham!K:K, NhatKy_ViPham!E:E, "10_Han", NhatKy_ViPham!F:F, B23, NhatKy_ViPham!C:C, "T30")</f>
        <v>100</v>
      </c>
      <c r="AV23" s="7">
        <f>100 + SUMIFS(NhatKy_ViPham!J:J, NhatKy_ViPham!E:E, "10_Han", NhatKy_ViPham!F:F, B23, NhatKy_ViPham!C:C, "T31") - SUMIFS(NhatKy_ViPham!K:K, NhatKy_ViPham!E:E, "10_Han", NhatKy_ViPham!F:F, B23, NhatKy_ViPham!C:C, "T31")</f>
        <v>100</v>
      </c>
      <c r="AW23" s="7">
        <f>100 + SUMIFS(NhatKy_ViPham!J:J, NhatKy_ViPham!E:E, "10_Han", NhatKy_ViPham!F:F, B23, NhatKy_ViPham!C:C, "T32") - SUMIFS(NhatKy_ViPham!K:K, NhatKy_ViPham!E:E, "10_Han", NhatKy_ViPham!F:F, B23, NhatKy_ViPham!C:C, "T32")</f>
        <v>100</v>
      </c>
      <c r="AX23" s="7">
        <f>100 + SUMIFS(NhatKy_ViPham!J:J, NhatKy_ViPham!E:E, "10_Han", NhatKy_ViPham!F:F, B23, NhatKy_ViPham!C:C, "T33") - SUMIFS(NhatKy_ViPham!K:K, NhatKy_ViPham!E:E, "10_Han", NhatKy_ViPham!F:F, B23, NhatKy_ViPham!C:C, "T33")</f>
        <v>100</v>
      </c>
      <c r="AY23" s="7">
        <f>100 + SUMIFS(NhatKy_ViPham!J:J, NhatKy_ViPham!E:E, "10_Han", NhatKy_ViPham!F:F, B23, NhatKy_ViPham!C:C, "T34") - SUMIFS(NhatKy_ViPham!K:K, NhatKy_ViPham!E:E, "10_Han", NhatKy_ViPham!F:F, B23, NhatKy_ViPham!C:C, "T34")</f>
        <v>100</v>
      </c>
      <c r="AZ23" s="7">
        <f>100 + SUMIFS(NhatKy_ViPham!J:J, NhatKy_ViPham!E:E, "10_Han", NhatKy_ViPham!F:F, B23, NhatKy_ViPham!C:C, "T35") - SUMIFS(NhatKy_ViPham!K:K, NhatKy_ViPham!E:E, "10_Han", NhatKy_ViPham!F:F, B23, NhatKy_ViPham!C:C, "T35")</f>
        <v>100</v>
      </c>
      <c r="BA23" s="12">
        <f t="shared" si="0"/>
        <v>100</v>
      </c>
      <c r="BB23" s="11" t="s">
        <v>430</v>
      </c>
      <c r="BC23" s="14" t="str">
        <f t="shared" si="1"/>
        <v>Tốt</v>
      </c>
      <c r="BD23" s="10" t="str">
        <f t="shared" si="2"/>
        <v>🟢 BÌNH THƯỜNG</v>
      </c>
    </row>
    <row r="24" spans="1:56" x14ac:dyDescent="0.25">
      <c r="A24" s="5">
        <v>16</v>
      </c>
      <c r="B24" s="15" t="s">
        <v>1312</v>
      </c>
      <c r="C24" s="5" t="s">
        <v>788</v>
      </c>
      <c r="D24" s="5" t="s">
        <v>429</v>
      </c>
      <c r="E24" s="11" t="s">
        <v>430</v>
      </c>
      <c r="F24" s="6">
        <f>SUMIFS(NhatKy_ViPham!K:K, NhatKy_ViPham!E:E, "10_Han", NhatKy_ViPham!F:F, B24, NhatKy_ViPham!H:H, "L01")</f>
        <v>0</v>
      </c>
      <c r="G24" s="6">
        <f>SUMIFS(NhatKy_ViPham!K:K, NhatKy_ViPham!E:E, "10_Han", NhatKy_ViPham!F:F, B24, NhatKy_ViPham!H:H, "L02")</f>
        <v>0</v>
      </c>
      <c r="H24" s="6">
        <f>SUMIFS(NhatKy_ViPham!K:K, NhatKy_ViPham!E:E, "10_Han", NhatKy_ViPham!F:F, B24, NhatKy_ViPham!H:H, "L03")</f>
        <v>0</v>
      </c>
      <c r="I24" s="6">
        <f>SUMIFS(NhatKy_ViPham!K:K, NhatKy_ViPham!E:E, "10_Han", NhatKy_ViPham!F:F, B24, NhatKy_ViPham!H:H, "L04")</f>
        <v>0</v>
      </c>
      <c r="J24" s="6">
        <f>SUMIFS(NhatKy_ViPham!K:K, NhatKy_ViPham!E:E, "10_Han", NhatKy_ViPham!F:F, B24, NhatKy_ViPham!H:H, "L05")</f>
        <v>0</v>
      </c>
      <c r="K24" s="6">
        <f>SUMIFS(NhatKy_ViPham!K:K, NhatKy_ViPham!E:E, "10_Han", NhatKy_ViPham!F:F, B24, NhatKy_ViPham!H:H, "L06")</f>
        <v>0</v>
      </c>
      <c r="L24" s="6">
        <f>SUMIFS(NhatKy_ViPham!K:K, NhatKy_ViPham!E:E, "10_Han", NhatKy_ViPham!F:F, B24, NhatKy_ViPham!H:H, "L07")</f>
        <v>0</v>
      </c>
      <c r="M24" s="6">
        <f>SUMIFS(NhatKy_ViPham!K:K, NhatKy_ViPham!E:E, "10_Han", NhatKy_ViPham!F:F, B24, NhatKy_ViPham!H:H, "L08")</f>
        <v>0</v>
      </c>
      <c r="N24" s="6">
        <f>SUMIFS(NhatKy_ViPham!K:K, NhatKy_ViPham!E:E, "10_Han", NhatKy_ViPham!F:F, B24, NhatKy_ViPham!H:H, "L09")</f>
        <v>0</v>
      </c>
      <c r="O24" s="6">
        <f>SUMIFS(NhatKy_ViPham!K:K, NhatKy_ViPham!E:E, "10_Han", NhatKy_ViPham!F:F, B24, NhatKy_ViPham!H:H, "L10")</f>
        <v>0</v>
      </c>
      <c r="P24" s="12">
        <f>SUMIFS(NhatKy_ViPham!J:J, NhatKy_ViPham!E:E, "10_Han", NhatKy_ViPham!F:F, B24)</f>
        <v>0</v>
      </c>
      <c r="Q24" s="13">
        <f>SUMIFS(NhatKy_ViPham!K:K, NhatKy_ViPham!E:E, "10_Han", NhatKy_ViPham!F:F, B24)</f>
        <v>0</v>
      </c>
      <c r="R24" s="6">
        <f>100 + SUMIFS(NhatKy_ViPham!J:J, NhatKy_ViPham!E:E, "10_Han", NhatKy_ViPham!F:F, B24, NhatKy_ViPham!C:C, "T1") - SUMIFS(NhatKy_ViPham!K:K, NhatKy_ViPham!E:E, "10_Han", NhatKy_ViPham!F:F, B24, NhatKy_ViPham!C:C, "T1")</f>
        <v>100</v>
      </c>
      <c r="S24" s="6">
        <f>100 + SUMIFS(NhatKy_ViPham!J:J, NhatKy_ViPham!E:E, "10_Han", NhatKy_ViPham!F:F, B24, NhatKy_ViPham!C:C, "T2") - SUMIFS(NhatKy_ViPham!K:K, NhatKy_ViPham!E:E, "10_Han", NhatKy_ViPham!F:F, B24, NhatKy_ViPham!C:C, "T2")</f>
        <v>100</v>
      </c>
      <c r="T24" s="6">
        <f>100 + SUMIFS(NhatKy_ViPham!J:J, NhatKy_ViPham!E:E, "10_Han", NhatKy_ViPham!F:F, B24, NhatKy_ViPham!C:C, "T3") - SUMIFS(NhatKy_ViPham!K:K, NhatKy_ViPham!E:E, "10_Han", NhatKy_ViPham!F:F, B24, NhatKy_ViPham!C:C, "T3")</f>
        <v>100</v>
      </c>
      <c r="U24" s="6">
        <f>100 + SUMIFS(NhatKy_ViPham!J:J, NhatKy_ViPham!E:E, "10_Han", NhatKy_ViPham!F:F, B24, NhatKy_ViPham!C:C, "T4") - SUMIFS(NhatKy_ViPham!K:K, NhatKy_ViPham!E:E, "10_Han", NhatKy_ViPham!F:F, B24, NhatKy_ViPham!C:C, "T4")</f>
        <v>100</v>
      </c>
      <c r="V24" s="6">
        <f>100 + SUMIFS(NhatKy_ViPham!J:J, NhatKy_ViPham!E:E, "10_Han", NhatKy_ViPham!F:F, B24, NhatKy_ViPham!C:C, "T5") - SUMIFS(NhatKy_ViPham!K:K, NhatKy_ViPham!E:E, "10_Han", NhatKy_ViPham!F:F, B24, NhatKy_ViPham!C:C, "T5")</f>
        <v>100</v>
      </c>
      <c r="W24" s="6">
        <f>100 + SUMIFS(NhatKy_ViPham!J:J, NhatKy_ViPham!E:E, "10_Han", NhatKy_ViPham!F:F, B24, NhatKy_ViPham!C:C, "T6") - SUMIFS(NhatKy_ViPham!K:K, NhatKy_ViPham!E:E, "10_Han", NhatKy_ViPham!F:F, B24, NhatKy_ViPham!C:C, "T6")</f>
        <v>100</v>
      </c>
      <c r="X24" s="6">
        <f>100 + SUMIFS(NhatKy_ViPham!J:J, NhatKy_ViPham!E:E, "10_Han", NhatKy_ViPham!F:F, B24, NhatKy_ViPham!C:C, "T7") - SUMIFS(NhatKy_ViPham!K:K, NhatKy_ViPham!E:E, "10_Han", NhatKy_ViPham!F:F, B24, NhatKy_ViPham!C:C, "T7")</f>
        <v>100</v>
      </c>
      <c r="Y24" s="6">
        <f>100 + SUMIFS(NhatKy_ViPham!J:J, NhatKy_ViPham!E:E, "10_Han", NhatKy_ViPham!F:F, B24, NhatKy_ViPham!C:C, "T8") - SUMIFS(NhatKy_ViPham!K:K, NhatKy_ViPham!E:E, "10_Han", NhatKy_ViPham!F:F, B24, NhatKy_ViPham!C:C, "T8")</f>
        <v>100</v>
      </c>
      <c r="Z24" s="6">
        <f>100 + SUMIFS(NhatKy_ViPham!J:J, NhatKy_ViPham!E:E, "10_Han", NhatKy_ViPham!F:F, B24, NhatKy_ViPham!C:C, "T9") - SUMIFS(NhatKy_ViPham!K:K, NhatKy_ViPham!E:E, "10_Han", NhatKy_ViPham!F:F, B24, NhatKy_ViPham!C:C, "T9")</f>
        <v>100</v>
      </c>
      <c r="AA24" s="6">
        <f>100 + SUMIFS(NhatKy_ViPham!J:J, NhatKy_ViPham!E:E, "10_Han", NhatKy_ViPham!F:F, B24, NhatKy_ViPham!C:C, "T10") - SUMIFS(NhatKy_ViPham!K:K, NhatKy_ViPham!E:E, "10_Han", NhatKy_ViPham!F:F, B24, NhatKy_ViPham!C:C, "T10")</f>
        <v>100</v>
      </c>
      <c r="AB24" s="6">
        <f>100 + SUMIFS(NhatKy_ViPham!J:J, NhatKy_ViPham!E:E, "10_Han", NhatKy_ViPham!F:F, B24, NhatKy_ViPham!C:C, "T11") - SUMIFS(NhatKy_ViPham!K:K, NhatKy_ViPham!E:E, "10_Han", NhatKy_ViPham!F:F, B24, NhatKy_ViPham!C:C, "T11")</f>
        <v>100</v>
      </c>
      <c r="AC24" s="6">
        <f>100 + SUMIFS(NhatKy_ViPham!J:J, NhatKy_ViPham!E:E, "10_Han", NhatKy_ViPham!F:F, B24, NhatKy_ViPham!C:C, "T12") - SUMIFS(NhatKy_ViPham!K:K, NhatKy_ViPham!E:E, "10_Han", NhatKy_ViPham!F:F, B24, NhatKy_ViPham!C:C, "T12")</f>
        <v>100</v>
      </c>
      <c r="AD24" s="6">
        <f>100 + SUMIFS(NhatKy_ViPham!J:J, NhatKy_ViPham!E:E, "10_Han", NhatKy_ViPham!F:F, B24, NhatKy_ViPham!C:C, "T13") - SUMIFS(NhatKy_ViPham!K:K, NhatKy_ViPham!E:E, "10_Han", NhatKy_ViPham!F:F, B24, NhatKy_ViPham!C:C, "T13")</f>
        <v>100</v>
      </c>
      <c r="AE24" s="6">
        <f>100 + SUMIFS(NhatKy_ViPham!J:J, NhatKy_ViPham!E:E, "10_Han", NhatKy_ViPham!F:F, B24, NhatKy_ViPham!C:C, "T14") - SUMIFS(NhatKy_ViPham!K:K, NhatKy_ViPham!E:E, "10_Han", NhatKy_ViPham!F:F, B24, NhatKy_ViPham!C:C, "T14")</f>
        <v>100</v>
      </c>
      <c r="AF24" s="6">
        <f>100 + SUMIFS(NhatKy_ViPham!J:J, NhatKy_ViPham!E:E, "10_Han", NhatKy_ViPham!F:F, B24, NhatKy_ViPham!C:C, "T15") - SUMIFS(NhatKy_ViPham!K:K, NhatKy_ViPham!E:E, "10_Han", NhatKy_ViPham!F:F, B24, NhatKy_ViPham!C:C, "T15")</f>
        <v>100</v>
      </c>
      <c r="AG24" s="6">
        <f>100 + SUMIFS(NhatKy_ViPham!J:J, NhatKy_ViPham!E:E, "10_Han", NhatKy_ViPham!F:F, B24, NhatKy_ViPham!C:C, "T16") - SUMIFS(NhatKy_ViPham!K:K, NhatKy_ViPham!E:E, "10_Han", NhatKy_ViPham!F:F, B24, NhatKy_ViPham!C:C, "T16")</f>
        <v>100</v>
      </c>
      <c r="AH24" s="6">
        <f>100 + SUMIFS(NhatKy_ViPham!J:J, NhatKy_ViPham!E:E, "10_Han", NhatKy_ViPham!F:F, B24, NhatKy_ViPham!C:C, "T17") - SUMIFS(NhatKy_ViPham!K:K, NhatKy_ViPham!E:E, "10_Han", NhatKy_ViPham!F:F, B24, NhatKy_ViPham!C:C, "T17")</f>
        <v>100</v>
      </c>
      <c r="AI24" s="6">
        <f>100 + SUMIFS(NhatKy_ViPham!J:J, NhatKy_ViPham!E:E, "10_Han", NhatKy_ViPham!F:F, B24, NhatKy_ViPham!C:C, "T18") - SUMIFS(NhatKy_ViPham!K:K, NhatKy_ViPham!E:E, "10_Han", NhatKy_ViPham!F:F, B24, NhatKy_ViPham!C:C, "T18")</f>
        <v>100</v>
      </c>
      <c r="AJ24" s="6">
        <f>100 + SUMIFS(NhatKy_ViPham!J:J, NhatKy_ViPham!E:E, "10_Han", NhatKy_ViPham!F:F, B24, NhatKy_ViPham!C:C, "T19") - SUMIFS(NhatKy_ViPham!K:K, NhatKy_ViPham!E:E, "10_Han", NhatKy_ViPham!F:F, B24, NhatKy_ViPham!C:C, "T19")</f>
        <v>100</v>
      </c>
      <c r="AK24" s="6">
        <f>100 + SUMIFS(NhatKy_ViPham!J:J, NhatKy_ViPham!E:E, "10_Han", NhatKy_ViPham!F:F, B24, NhatKy_ViPham!C:C, "T20") - SUMIFS(NhatKy_ViPham!K:K, NhatKy_ViPham!E:E, "10_Han", NhatKy_ViPham!F:F, B24, NhatKy_ViPham!C:C, "T20")</f>
        <v>100</v>
      </c>
      <c r="AL24" s="6">
        <f>100 + SUMIFS(NhatKy_ViPham!J:J, NhatKy_ViPham!E:E, "10_Han", NhatKy_ViPham!F:F, B24, NhatKy_ViPham!C:C, "T21") - SUMIFS(NhatKy_ViPham!K:K, NhatKy_ViPham!E:E, "10_Han", NhatKy_ViPham!F:F, B24, NhatKy_ViPham!C:C, "T21")</f>
        <v>100</v>
      </c>
      <c r="AM24" s="6">
        <f>100 + SUMIFS(NhatKy_ViPham!J:J, NhatKy_ViPham!E:E, "10_Han", NhatKy_ViPham!F:F, B24, NhatKy_ViPham!C:C, "T22") - SUMIFS(NhatKy_ViPham!K:K, NhatKy_ViPham!E:E, "10_Han", NhatKy_ViPham!F:F, B24, NhatKy_ViPham!C:C, "T22")</f>
        <v>100</v>
      </c>
      <c r="AN24" s="6">
        <f>100 + SUMIFS(NhatKy_ViPham!J:J, NhatKy_ViPham!E:E, "10_Han", NhatKy_ViPham!F:F, B24, NhatKy_ViPham!C:C, "T23") - SUMIFS(NhatKy_ViPham!K:K, NhatKy_ViPham!E:E, "10_Han", NhatKy_ViPham!F:F, B24, NhatKy_ViPham!C:C, "T23")</f>
        <v>100</v>
      </c>
      <c r="AO24" s="6">
        <f>100 + SUMIFS(NhatKy_ViPham!J:J, NhatKy_ViPham!E:E, "10_Han", NhatKy_ViPham!F:F, B24, NhatKy_ViPham!C:C, "T24") - SUMIFS(NhatKy_ViPham!K:K, NhatKy_ViPham!E:E, "10_Han", NhatKy_ViPham!F:F, B24, NhatKy_ViPham!C:C, "T24")</f>
        <v>100</v>
      </c>
      <c r="AP24" s="6">
        <f>100 + SUMIFS(NhatKy_ViPham!J:J, NhatKy_ViPham!E:E, "10_Han", NhatKy_ViPham!F:F, B24, NhatKy_ViPham!C:C, "T25") - SUMIFS(NhatKy_ViPham!K:K, NhatKy_ViPham!E:E, "10_Han", NhatKy_ViPham!F:F, B24, NhatKy_ViPham!C:C, "T25")</f>
        <v>100</v>
      </c>
      <c r="AQ24" s="6">
        <f>100 + SUMIFS(NhatKy_ViPham!J:J, NhatKy_ViPham!E:E, "10_Han", NhatKy_ViPham!F:F, B24, NhatKy_ViPham!C:C, "T26") - SUMIFS(NhatKy_ViPham!K:K, NhatKy_ViPham!E:E, "10_Han", NhatKy_ViPham!F:F, B24, NhatKy_ViPham!C:C, "T26")</f>
        <v>100</v>
      </c>
      <c r="AR24" s="6">
        <f>100 + SUMIFS(NhatKy_ViPham!J:J, NhatKy_ViPham!E:E, "10_Han", NhatKy_ViPham!F:F, B24, NhatKy_ViPham!C:C, "T27") - SUMIFS(NhatKy_ViPham!K:K, NhatKy_ViPham!E:E, "10_Han", NhatKy_ViPham!F:F, B24, NhatKy_ViPham!C:C, "T27")</f>
        <v>100</v>
      </c>
      <c r="AS24" s="6">
        <f>100 + SUMIFS(NhatKy_ViPham!J:J, NhatKy_ViPham!E:E, "10_Han", NhatKy_ViPham!F:F, B24, NhatKy_ViPham!C:C, "T28") - SUMIFS(NhatKy_ViPham!K:K, NhatKy_ViPham!E:E, "10_Han", NhatKy_ViPham!F:F, B24, NhatKy_ViPham!C:C, "T28")</f>
        <v>100</v>
      </c>
      <c r="AT24" s="6">
        <f>100 + SUMIFS(NhatKy_ViPham!J:J, NhatKy_ViPham!E:E, "10_Han", NhatKy_ViPham!F:F, B24, NhatKy_ViPham!C:C, "T29") - SUMIFS(NhatKy_ViPham!K:K, NhatKy_ViPham!E:E, "10_Han", NhatKy_ViPham!F:F, B24, NhatKy_ViPham!C:C, "T29")</f>
        <v>100</v>
      </c>
      <c r="AU24" s="6">
        <f>100 + SUMIFS(NhatKy_ViPham!J:J, NhatKy_ViPham!E:E, "10_Han", NhatKy_ViPham!F:F, B24, NhatKy_ViPham!C:C, "T30") - SUMIFS(NhatKy_ViPham!K:K, NhatKy_ViPham!E:E, "10_Han", NhatKy_ViPham!F:F, B24, NhatKy_ViPham!C:C, "T30")</f>
        <v>100</v>
      </c>
      <c r="AV24" s="6">
        <f>100 + SUMIFS(NhatKy_ViPham!J:J, NhatKy_ViPham!E:E, "10_Han", NhatKy_ViPham!F:F, B24, NhatKy_ViPham!C:C, "T31") - SUMIFS(NhatKy_ViPham!K:K, NhatKy_ViPham!E:E, "10_Han", NhatKy_ViPham!F:F, B24, NhatKy_ViPham!C:C, "T31")</f>
        <v>100</v>
      </c>
      <c r="AW24" s="6">
        <f>100 + SUMIFS(NhatKy_ViPham!J:J, NhatKy_ViPham!E:E, "10_Han", NhatKy_ViPham!F:F, B24, NhatKy_ViPham!C:C, "T32") - SUMIFS(NhatKy_ViPham!K:K, NhatKy_ViPham!E:E, "10_Han", NhatKy_ViPham!F:F, B24, NhatKy_ViPham!C:C, "T32")</f>
        <v>100</v>
      </c>
      <c r="AX24" s="6">
        <f>100 + SUMIFS(NhatKy_ViPham!J:J, NhatKy_ViPham!E:E, "10_Han", NhatKy_ViPham!F:F, B24, NhatKy_ViPham!C:C, "T33") - SUMIFS(NhatKy_ViPham!K:K, NhatKy_ViPham!E:E, "10_Han", NhatKy_ViPham!F:F, B24, NhatKy_ViPham!C:C, "T33")</f>
        <v>100</v>
      </c>
      <c r="AY24" s="6">
        <f>100 + SUMIFS(NhatKy_ViPham!J:J, NhatKy_ViPham!E:E, "10_Han", NhatKy_ViPham!F:F, B24, NhatKy_ViPham!C:C, "T34") - SUMIFS(NhatKy_ViPham!K:K, NhatKy_ViPham!E:E, "10_Han", NhatKy_ViPham!F:F, B24, NhatKy_ViPham!C:C, "T34")</f>
        <v>100</v>
      </c>
      <c r="AZ24" s="6">
        <f>100 + SUMIFS(NhatKy_ViPham!J:J, NhatKy_ViPham!E:E, "10_Han", NhatKy_ViPham!F:F, B24, NhatKy_ViPham!C:C, "T35") - SUMIFS(NhatKy_ViPham!K:K, NhatKy_ViPham!E:E, "10_Han", NhatKy_ViPham!F:F, B24, NhatKy_ViPham!C:C, "T35")</f>
        <v>100</v>
      </c>
      <c r="BA24" s="12">
        <f t="shared" si="0"/>
        <v>100</v>
      </c>
      <c r="BB24" s="11" t="s">
        <v>430</v>
      </c>
      <c r="BC24" s="16" t="str">
        <f t="shared" si="1"/>
        <v>Tốt</v>
      </c>
      <c r="BD24" s="15" t="str">
        <f t="shared" si="2"/>
        <v>🟢 BÌNH THƯỜNG</v>
      </c>
    </row>
    <row r="25" spans="1:56" x14ac:dyDescent="0.25">
      <c r="A25" s="4">
        <v>17</v>
      </c>
      <c r="B25" s="10" t="s">
        <v>1313</v>
      </c>
      <c r="C25" s="4" t="s">
        <v>859</v>
      </c>
      <c r="D25" s="4" t="s">
        <v>435</v>
      </c>
      <c r="E25" s="11" t="s">
        <v>430</v>
      </c>
      <c r="F25" s="7">
        <f>SUMIFS(NhatKy_ViPham!K:K, NhatKy_ViPham!E:E, "10_Han", NhatKy_ViPham!F:F, B25, NhatKy_ViPham!H:H, "L01")</f>
        <v>0</v>
      </c>
      <c r="G25" s="7">
        <f>SUMIFS(NhatKy_ViPham!K:K, NhatKy_ViPham!E:E, "10_Han", NhatKy_ViPham!F:F, B25, NhatKy_ViPham!H:H, "L02")</f>
        <v>0</v>
      </c>
      <c r="H25" s="7">
        <f>SUMIFS(NhatKy_ViPham!K:K, NhatKy_ViPham!E:E, "10_Han", NhatKy_ViPham!F:F, B25, NhatKy_ViPham!H:H, "L03")</f>
        <v>0</v>
      </c>
      <c r="I25" s="7">
        <f>SUMIFS(NhatKy_ViPham!K:K, NhatKy_ViPham!E:E, "10_Han", NhatKy_ViPham!F:F, B25, NhatKy_ViPham!H:H, "L04")</f>
        <v>0</v>
      </c>
      <c r="J25" s="7">
        <f>SUMIFS(NhatKy_ViPham!K:K, NhatKy_ViPham!E:E, "10_Han", NhatKy_ViPham!F:F, B25, NhatKy_ViPham!H:H, "L05")</f>
        <v>0</v>
      </c>
      <c r="K25" s="7">
        <f>SUMIFS(NhatKy_ViPham!K:K, NhatKy_ViPham!E:E, "10_Han", NhatKy_ViPham!F:F, B25, NhatKy_ViPham!H:H, "L06")</f>
        <v>0</v>
      </c>
      <c r="L25" s="7">
        <f>SUMIFS(NhatKy_ViPham!K:K, NhatKy_ViPham!E:E, "10_Han", NhatKy_ViPham!F:F, B25, NhatKy_ViPham!H:H, "L07")</f>
        <v>0</v>
      </c>
      <c r="M25" s="7">
        <f>SUMIFS(NhatKy_ViPham!K:K, NhatKy_ViPham!E:E, "10_Han", NhatKy_ViPham!F:F, B25, NhatKy_ViPham!H:H, "L08")</f>
        <v>0</v>
      </c>
      <c r="N25" s="7">
        <f>SUMIFS(NhatKy_ViPham!K:K, NhatKy_ViPham!E:E, "10_Han", NhatKy_ViPham!F:F, B25, NhatKy_ViPham!H:H, "L09")</f>
        <v>0</v>
      </c>
      <c r="O25" s="7">
        <f>SUMIFS(NhatKy_ViPham!K:K, NhatKy_ViPham!E:E, "10_Han", NhatKy_ViPham!F:F, B25, NhatKy_ViPham!H:H, "L10")</f>
        <v>0</v>
      </c>
      <c r="P25" s="12">
        <f>SUMIFS(NhatKy_ViPham!J:J, NhatKy_ViPham!E:E, "10_Han", NhatKy_ViPham!F:F, B25)</f>
        <v>0</v>
      </c>
      <c r="Q25" s="13">
        <f>SUMIFS(NhatKy_ViPham!K:K, NhatKy_ViPham!E:E, "10_Han", NhatKy_ViPham!F:F, B25)</f>
        <v>0</v>
      </c>
      <c r="R25" s="7">
        <f>100 + SUMIFS(NhatKy_ViPham!J:J, NhatKy_ViPham!E:E, "10_Han", NhatKy_ViPham!F:F, B25, NhatKy_ViPham!C:C, "T1") - SUMIFS(NhatKy_ViPham!K:K, NhatKy_ViPham!E:E, "10_Han", NhatKy_ViPham!F:F, B25, NhatKy_ViPham!C:C, "T1")</f>
        <v>100</v>
      </c>
      <c r="S25" s="7">
        <f>100 + SUMIFS(NhatKy_ViPham!J:J, NhatKy_ViPham!E:E, "10_Han", NhatKy_ViPham!F:F, B25, NhatKy_ViPham!C:C, "T2") - SUMIFS(NhatKy_ViPham!K:K, NhatKy_ViPham!E:E, "10_Han", NhatKy_ViPham!F:F, B25, NhatKy_ViPham!C:C, "T2")</f>
        <v>100</v>
      </c>
      <c r="T25" s="7">
        <f>100 + SUMIFS(NhatKy_ViPham!J:J, NhatKy_ViPham!E:E, "10_Han", NhatKy_ViPham!F:F, B25, NhatKy_ViPham!C:C, "T3") - SUMIFS(NhatKy_ViPham!K:K, NhatKy_ViPham!E:E, "10_Han", NhatKy_ViPham!F:F, B25, NhatKy_ViPham!C:C, "T3")</f>
        <v>100</v>
      </c>
      <c r="U25" s="7">
        <f>100 + SUMIFS(NhatKy_ViPham!J:J, NhatKy_ViPham!E:E, "10_Han", NhatKy_ViPham!F:F, B25, NhatKy_ViPham!C:C, "T4") - SUMIFS(NhatKy_ViPham!K:K, NhatKy_ViPham!E:E, "10_Han", NhatKy_ViPham!F:F, B25, NhatKy_ViPham!C:C, "T4")</f>
        <v>100</v>
      </c>
      <c r="V25" s="7">
        <f>100 + SUMIFS(NhatKy_ViPham!J:J, NhatKy_ViPham!E:E, "10_Han", NhatKy_ViPham!F:F, B25, NhatKy_ViPham!C:C, "T5") - SUMIFS(NhatKy_ViPham!K:K, NhatKy_ViPham!E:E, "10_Han", NhatKy_ViPham!F:F, B25, NhatKy_ViPham!C:C, "T5")</f>
        <v>100</v>
      </c>
      <c r="W25" s="7">
        <f>100 + SUMIFS(NhatKy_ViPham!J:J, NhatKy_ViPham!E:E, "10_Han", NhatKy_ViPham!F:F, B25, NhatKy_ViPham!C:C, "T6") - SUMIFS(NhatKy_ViPham!K:K, NhatKy_ViPham!E:E, "10_Han", NhatKy_ViPham!F:F, B25, NhatKy_ViPham!C:C, "T6")</f>
        <v>100</v>
      </c>
      <c r="X25" s="7">
        <f>100 + SUMIFS(NhatKy_ViPham!J:J, NhatKy_ViPham!E:E, "10_Han", NhatKy_ViPham!F:F, B25, NhatKy_ViPham!C:C, "T7") - SUMIFS(NhatKy_ViPham!K:K, NhatKy_ViPham!E:E, "10_Han", NhatKy_ViPham!F:F, B25, NhatKy_ViPham!C:C, "T7")</f>
        <v>100</v>
      </c>
      <c r="Y25" s="7">
        <f>100 + SUMIFS(NhatKy_ViPham!J:J, NhatKy_ViPham!E:E, "10_Han", NhatKy_ViPham!F:F, B25, NhatKy_ViPham!C:C, "T8") - SUMIFS(NhatKy_ViPham!K:K, NhatKy_ViPham!E:E, "10_Han", NhatKy_ViPham!F:F, B25, NhatKy_ViPham!C:C, "T8")</f>
        <v>100</v>
      </c>
      <c r="Z25" s="7">
        <f>100 + SUMIFS(NhatKy_ViPham!J:J, NhatKy_ViPham!E:E, "10_Han", NhatKy_ViPham!F:F, B25, NhatKy_ViPham!C:C, "T9") - SUMIFS(NhatKy_ViPham!K:K, NhatKy_ViPham!E:E, "10_Han", NhatKy_ViPham!F:F, B25, NhatKy_ViPham!C:C, "T9")</f>
        <v>100</v>
      </c>
      <c r="AA25" s="7">
        <f>100 + SUMIFS(NhatKy_ViPham!J:J, NhatKy_ViPham!E:E, "10_Han", NhatKy_ViPham!F:F, B25, NhatKy_ViPham!C:C, "T10") - SUMIFS(NhatKy_ViPham!K:K, NhatKy_ViPham!E:E, "10_Han", NhatKy_ViPham!F:F, B25, NhatKy_ViPham!C:C, "T10")</f>
        <v>100</v>
      </c>
      <c r="AB25" s="7">
        <f>100 + SUMIFS(NhatKy_ViPham!J:J, NhatKy_ViPham!E:E, "10_Han", NhatKy_ViPham!F:F, B25, NhatKy_ViPham!C:C, "T11") - SUMIFS(NhatKy_ViPham!K:K, NhatKy_ViPham!E:E, "10_Han", NhatKy_ViPham!F:F, B25, NhatKy_ViPham!C:C, "T11")</f>
        <v>100</v>
      </c>
      <c r="AC25" s="7">
        <f>100 + SUMIFS(NhatKy_ViPham!J:J, NhatKy_ViPham!E:E, "10_Han", NhatKy_ViPham!F:F, B25, NhatKy_ViPham!C:C, "T12") - SUMIFS(NhatKy_ViPham!K:K, NhatKy_ViPham!E:E, "10_Han", NhatKy_ViPham!F:F, B25, NhatKy_ViPham!C:C, "T12")</f>
        <v>100</v>
      </c>
      <c r="AD25" s="7">
        <f>100 + SUMIFS(NhatKy_ViPham!J:J, NhatKy_ViPham!E:E, "10_Han", NhatKy_ViPham!F:F, B25, NhatKy_ViPham!C:C, "T13") - SUMIFS(NhatKy_ViPham!K:K, NhatKy_ViPham!E:E, "10_Han", NhatKy_ViPham!F:F, B25, NhatKy_ViPham!C:C, "T13")</f>
        <v>100</v>
      </c>
      <c r="AE25" s="7">
        <f>100 + SUMIFS(NhatKy_ViPham!J:J, NhatKy_ViPham!E:E, "10_Han", NhatKy_ViPham!F:F, B25, NhatKy_ViPham!C:C, "T14") - SUMIFS(NhatKy_ViPham!K:K, NhatKy_ViPham!E:E, "10_Han", NhatKy_ViPham!F:F, B25, NhatKy_ViPham!C:C, "T14")</f>
        <v>100</v>
      </c>
      <c r="AF25" s="7">
        <f>100 + SUMIFS(NhatKy_ViPham!J:J, NhatKy_ViPham!E:E, "10_Han", NhatKy_ViPham!F:F, B25, NhatKy_ViPham!C:C, "T15") - SUMIFS(NhatKy_ViPham!K:K, NhatKy_ViPham!E:E, "10_Han", NhatKy_ViPham!F:F, B25, NhatKy_ViPham!C:C, "T15")</f>
        <v>100</v>
      </c>
      <c r="AG25" s="7">
        <f>100 + SUMIFS(NhatKy_ViPham!J:J, NhatKy_ViPham!E:E, "10_Han", NhatKy_ViPham!F:F, B25, NhatKy_ViPham!C:C, "T16") - SUMIFS(NhatKy_ViPham!K:K, NhatKy_ViPham!E:E, "10_Han", NhatKy_ViPham!F:F, B25, NhatKy_ViPham!C:C, "T16")</f>
        <v>100</v>
      </c>
      <c r="AH25" s="7">
        <f>100 + SUMIFS(NhatKy_ViPham!J:J, NhatKy_ViPham!E:E, "10_Han", NhatKy_ViPham!F:F, B25, NhatKy_ViPham!C:C, "T17") - SUMIFS(NhatKy_ViPham!K:K, NhatKy_ViPham!E:E, "10_Han", NhatKy_ViPham!F:F, B25, NhatKy_ViPham!C:C, "T17")</f>
        <v>100</v>
      </c>
      <c r="AI25" s="7">
        <f>100 + SUMIFS(NhatKy_ViPham!J:J, NhatKy_ViPham!E:E, "10_Han", NhatKy_ViPham!F:F, B25, NhatKy_ViPham!C:C, "T18") - SUMIFS(NhatKy_ViPham!K:K, NhatKy_ViPham!E:E, "10_Han", NhatKy_ViPham!F:F, B25, NhatKy_ViPham!C:C, "T18")</f>
        <v>100</v>
      </c>
      <c r="AJ25" s="7">
        <f>100 + SUMIFS(NhatKy_ViPham!J:J, NhatKy_ViPham!E:E, "10_Han", NhatKy_ViPham!F:F, B25, NhatKy_ViPham!C:C, "T19") - SUMIFS(NhatKy_ViPham!K:K, NhatKy_ViPham!E:E, "10_Han", NhatKy_ViPham!F:F, B25, NhatKy_ViPham!C:C, "T19")</f>
        <v>100</v>
      </c>
      <c r="AK25" s="7">
        <f>100 + SUMIFS(NhatKy_ViPham!J:J, NhatKy_ViPham!E:E, "10_Han", NhatKy_ViPham!F:F, B25, NhatKy_ViPham!C:C, "T20") - SUMIFS(NhatKy_ViPham!K:K, NhatKy_ViPham!E:E, "10_Han", NhatKy_ViPham!F:F, B25, NhatKy_ViPham!C:C, "T20")</f>
        <v>100</v>
      </c>
      <c r="AL25" s="7">
        <f>100 + SUMIFS(NhatKy_ViPham!J:J, NhatKy_ViPham!E:E, "10_Han", NhatKy_ViPham!F:F, B25, NhatKy_ViPham!C:C, "T21") - SUMIFS(NhatKy_ViPham!K:K, NhatKy_ViPham!E:E, "10_Han", NhatKy_ViPham!F:F, B25, NhatKy_ViPham!C:C, "T21")</f>
        <v>100</v>
      </c>
      <c r="AM25" s="7">
        <f>100 + SUMIFS(NhatKy_ViPham!J:J, NhatKy_ViPham!E:E, "10_Han", NhatKy_ViPham!F:F, B25, NhatKy_ViPham!C:C, "T22") - SUMIFS(NhatKy_ViPham!K:K, NhatKy_ViPham!E:E, "10_Han", NhatKy_ViPham!F:F, B25, NhatKy_ViPham!C:C, "T22")</f>
        <v>100</v>
      </c>
      <c r="AN25" s="7">
        <f>100 + SUMIFS(NhatKy_ViPham!J:J, NhatKy_ViPham!E:E, "10_Han", NhatKy_ViPham!F:F, B25, NhatKy_ViPham!C:C, "T23") - SUMIFS(NhatKy_ViPham!K:K, NhatKy_ViPham!E:E, "10_Han", NhatKy_ViPham!F:F, B25, NhatKy_ViPham!C:C, "T23")</f>
        <v>100</v>
      </c>
      <c r="AO25" s="7">
        <f>100 + SUMIFS(NhatKy_ViPham!J:J, NhatKy_ViPham!E:E, "10_Han", NhatKy_ViPham!F:F, B25, NhatKy_ViPham!C:C, "T24") - SUMIFS(NhatKy_ViPham!K:K, NhatKy_ViPham!E:E, "10_Han", NhatKy_ViPham!F:F, B25, NhatKy_ViPham!C:C, "T24")</f>
        <v>100</v>
      </c>
      <c r="AP25" s="7">
        <f>100 + SUMIFS(NhatKy_ViPham!J:J, NhatKy_ViPham!E:E, "10_Han", NhatKy_ViPham!F:F, B25, NhatKy_ViPham!C:C, "T25") - SUMIFS(NhatKy_ViPham!K:K, NhatKy_ViPham!E:E, "10_Han", NhatKy_ViPham!F:F, B25, NhatKy_ViPham!C:C, "T25")</f>
        <v>100</v>
      </c>
      <c r="AQ25" s="7">
        <f>100 + SUMIFS(NhatKy_ViPham!J:J, NhatKy_ViPham!E:E, "10_Han", NhatKy_ViPham!F:F, B25, NhatKy_ViPham!C:C, "T26") - SUMIFS(NhatKy_ViPham!K:K, NhatKy_ViPham!E:E, "10_Han", NhatKy_ViPham!F:F, B25, NhatKy_ViPham!C:C, "T26")</f>
        <v>100</v>
      </c>
      <c r="AR25" s="7">
        <f>100 + SUMIFS(NhatKy_ViPham!J:J, NhatKy_ViPham!E:E, "10_Han", NhatKy_ViPham!F:F, B25, NhatKy_ViPham!C:C, "T27") - SUMIFS(NhatKy_ViPham!K:K, NhatKy_ViPham!E:E, "10_Han", NhatKy_ViPham!F:F, B25, NhatKy_ViPham!C:C, "T27")</f>
        <v>100</v>
      </c>
      <c r="AS25" s="7">
        <f>100 + SUMIFS(NhatKy_ViPham!J:J, NhatKy_ViPham!E:E, "10_Han", NhatKy_ViPham!F:F, B25, NhatKy_ViPham!C:C, "T28") - SUMIFS(NhatKy_ViPham!K:K, NhatKy_ViPham!E:E, "10_Han", NhatKy_ViPham!F:F, B25, NhatKy_ViPham!C:C, "T28")</f>
        <v>100</v>
      </c>
      <c r="AT25" s="7">
        <f>100 + SUMIFS(NhatKy_ViPham!J:J, NhatKy_ViPham!E:E, "10_Han", NhatKy_ViPham!F:F, B25, NhatKy_ViPham!C:C, "T29") - SUMIFS(NhatKy_ViPham!K:K, NhatKy_ViPham!E:E, "10_Han", NhatKy_ViPham!F:F, B25, NhatKy_ViPham!C:C, "T29")</f>
        <v>100</v>
      </c>
      <c r="AU25" s="7">
        <f>100 + SUMIFS(NhatKy_ViPham!J:J, NhatKy_ViPham!E:E, "10_Han", NhatKy_ViPham!F:F, B25, NhatKy_ViPham!C:C, "T30") - SUMIFS(NhatKy_ViPham!K:K, NhatKy_ViPham!E:E, "10_Han", NhatKy_ViPham!F:F, B25, NhatKy_ViPham!C:C, "T30")</f>
        <v>100</v>
      </c>
      <c r="AV25" s="7">
        <f>100 + SUMIFS(NhatKy_ViPham!J:J, NhatKy_ViPham!E:E, "10_Han", NhatKy_ViPham!F:F, B25, NhatKy_ViPham!C:C, "T31") - SUMIFS(NhatKy_ViPham!K:K, NhatKy_ViPham!E:E, "10_Han", NhatKy_ViPham!F:F, B25, NhatKy_ViPham!C:C, "T31")</f>
        <v>100</v>
      </c>
      <c r="AW25" s="7">
        <f>100 + SUMIFS(NhatKy_ViPham!J:J, NhatKy_ViPham!E:E, "10_Han", NhatKy_ViPham!F:F, B25, NhatKy_ViPham!C:C, "T32") - SUMIFS(NhatKy_ViPham!K:K, NhatKy_ViPham!E:E, "10_Han", NhatKy_ViPham!F:F, B25, NhatKy_ViPham!C:C, "T32")</f>
        <v>100</v>
      </c>
      <c r="AX25" s="7">
        <f>100 + SUMIFS(NhatKy_ViPham!J:J, NhatKy_ViPham!E:E, "10_Han", NhatKy_ViPham!F:F, B25, NhatKy_ViPham!C:C, "T33") - SUMIFS(NhatKy_ViPham!K:K, NhatKy_ViPham!E:E, "10_Han", NhatKy_ViPham!F:F, B25, NhatKy_ViPham!C:C, "T33")</f>
        <v>100</v>
      </c>
      <c r="AY25" s="7">
        <f>100 + SUMIFS(NhatKy_ViPham!J:J, NhatKy_ViPham!E:E, "10_Han", NhatKy_ViPham!F:F, B25, NhatKy_ViPham!C:C, "T34") - SUMIFS(NhatKy_ViPham!K:K, NhatKy_ViPham!E:E, "10_Han", NhatKy_ViPham!F:F, B25, NhatKy_ViPham!C:C, "T34")</f>
        <v>100</v>
      </c>
      <c r="AZ25" s="7">
        <f>100 + SUMIFS(NhatKy_ViPham!J:J, NhatKy_ViPham!E:E, "10_Han", NhatKy_ViPham!F:F, B25, NhatKy_ViPham!C:C, "T35") - SUMIFS(NhatKy_ViPham!K:K, NhatKy_ViPham!E:E, "10_Han", NhatKy_ViPham!F:F, B25, NhatKy_ViPham!C:C, "T35")</f>
        <v>100</v>
      </c>
      <c r="BA25" s="12">
        <f t="shared" si="0"/>
        <v>100</v>
      </c>
      <c r="BB25" s="11" t="s">
        <v>430</v>
      </c>
      <c r="BC25" s="14" t="str">
        <f t="shared" si="1"/>
        <v>Tốt</v>
      </c>
      <c r="BD25" s="10" t="str">
        <f t="shared" si="2"/>
        <v>🟢 BÌNH THƯỜNG</v>
      </c>
    </row>
    <row r="26" spans="1:56" x14ac:dyDescent="0.25">
      <c r="A26" s="5">
        <v>18</v>
      </c>
      <c r="B26" s="15" t="s">
        <v>1314</v>
      </c>
      <c r="C26" s="5" t="s">
        <v>1138</v>
      </c>
      <c r="D26" s="5" t="s">
        <v>429</v>
      </c>
      <c r="E26" s="11" t="s">
        <v>430</v>
      </c>
      <c r="F26" s="6">
        <f>SUMIFS(NhatKy_ViPham!K:K, NhatKy_ViPham!E:E, "10_Han", NhatKy_ViPham!F:F, B26, NhatKy_ViPham!H:H, "L01")</f>
        <v>0</v>
      </c>
      <c r="G26" s="6">
        <f>SUMIFS(NhatKy_ViPham!K:K, NhatKy_ViPham!E:E, "10_Han", NhatKy_ViPham!F:F, B26, NhatKy_ViPham!H:H, "L02")</f>
        <v>0</v>
      </c>
      <c r="H26" s="6">
        <f>SUMIFS(NhatKy_ViPham!K:K, NhatKy_ViPham!E:E, "10_Han", NhatKy_ViPham!F:F, B26, NhatKy_ViPham!H:H, "L03")</f>
        <v>0</v>
      </c>
      <c r="I26" s="6">
        <f>SUMIFS(NhatKy_ViPham!K:K, NhatKy_ViPham!E:E, "10_Han", NhatKy_ViPham!F:F, B26, NhatKy_ViPham!H:H, "L04")</f>
        <v>0</v>
      </c>
      <c r="J26" s="6">
        <f>SUMIFS(NhatKy_ViPham!K:K, NhatKy_ViPham!E:E, "10_Han", NhatKy_ViPham!F:F, B26, NhatKy_ViPham!H:H, "L05")</f>
        <v>0</v>
      </c>
      <c r="K26" s="6">
        <f>SUMIFS(NhatKy_ViPham!K:K, NhatKy_ViPham!E:E, "10_Han", NhatKy_ViPham!F:F, B26, NhatKy_ViPham!H:H, "L06")</f>
        <v>0</v>
      </c>
      <c r="L26" s="6">
        <f>SUMIFS(NhatKy_ViPham!K:K, NhatKy_ViPham!E:E, "10_Han", NhatKy_ViPham!F:F, B26, NhatKy_ViPham!H:H, "L07")</f>
        <v>0</v>
      </c>
      <c r="M26" s="6">
        <f>SUMIFS(NhatKy_ViPham!K:K, NhatKy_ViPham!E:E, "10_Han", NhatKy_ViPham!F:F, B26, NhatKy_ViPham!H:H, "L08")</f>
        <v>0</v>
      </c>
      <c r="N26" s="6">
        <f>SUMIFS(NhatKy_ViPham!K:K, NhatKy_ViPham!E:E, "10_Han", NhatKy_ViPham!F:F, B26, NhatKy_ViPham!H:H, "L09")</f>
        <v>0</v>
      </c>
      <c r="O26" s="6">
        <f>SUMIFS(NhatKy_ViPham!K:K, NhatKy_ViPham!E:E, "10_Han", NhatKy_ViPham!F:F, B26, NhatKy_ViPham!H:H, "L10")</f>
        <v>0</v>
      </c>
      <c r="P26" s="12">
        <f>SUMIFS(NhatKy_ViPham!J:J, NhatKy_ViPham!E:E, "10_Han", NhatKy_ViPham!F:F, B26)</f>
        <v>0</v>
      </c>
      <c r="Q26" s="13">
        <f>SUMIFS(NhatKy_ViPham!K:K, NhatKy_ViPham!E:E, "10_Han", NhatKy_ViPham!F:F, B26)</f>
        <v>0</v>
      </c>
      <c r="R26" s="6">
        <f>100 + SUMIFS(NhatKy_ViPham!J:J, NhatKy_ViPham!E:E, "10_Han", NhatKy_ViPham!F:F, B26, NhatKy_ViPham!C:C, "T1") - SUMIFS(NhatKy_ViPham!K:K, NhatKy_ViPham!E:E, "10_Han", NhatKy_ViPham!F:F, B26, NhatKy_ViPham!C:C, "T1")</f>
        <v>100</v>
      </c>
      <c r="S26" s="6">
        <f>100 + SUMIFS(NhatKy_ViPham!J:J, NhatKy_ViPham!E:E, "10_Han", NhatKy_ViPham!F:F, B26, NhatKy_ViPham!C:C, "T2") - SUMIFS(NhatKy_ViPham!K:K, NhatKy_ViPham!E:E, "10_Han", NhatKy_ViPham!F:F, B26, NhatKy_ViPham!C:C, "T2")</f>
        <v>100</v>
      </c>
      <c r="T26" s="6">
        <f>100 + SUMIFS(NhatKy_ViPham!J:J, NhatKy_ViPham!E:E, "10_Han", NhatKy_ViPham!F:F, B26, NhatKy_ViPham!C:C, "T3") - SUMIFS(NhatKy_ViPham!K:K, NhatKy_ViPham!E:E, "10_Han", NhatKy_ViPham!F:F, B26, NhatKy_ViPham!C:C, "T3")</f>
        <v>100</v>
      </c>
      <c r="U26" s="6">
        <f>100 + SUMIFS(NhatKy_ViPham!J:J, NhatKy_ViPham!E:E, "10_Han", NhatKy_ViPham!F:F, B26, NhatKy_ViPham!C:C, "T4") - SUMIFS(NhatKy_ViPham!K:K, NhatKy_ViPham!E:E, "10_Han", NhatKy_ViPham!F:F, B26, NhatKy_ViPham!C:C, "T4")</f>
        <v>100</v>
      </c>
      <c r="V26" s="6">
        <f>100 + SUMIFS(NhatKy_ViPham!J:J, NhatKy_ViPham!E:E, "10_Han", NhatKy_ViPham!F:F, B26, NhatKy_ViPham!C:C, "T5") - SUMIFS(NhatKy_ViPham!K:K, NhatKy_ViPham!E:E, "10_Han", NhatKy_ViPham!F:F, B26, NhatKy_ViPham!C:C, "T5")</f>
        <v>100</v>
      </c>
      <c r="W26" s="6">
        <f>100 + SUMIFS(NhatKy_ViPham!J:J, NhatKy_ViPham!E:E, "10_Han", NhatKy_ViPham!F:F, B26, NhatKy_ViPham!C:C, "T6") - SUMIFS(NhatKy_ViPham!K:K, NhatKy_ViPham!E:E, "10_Han", NhatKy_ViPham!F:F, B26, NhatKy_ViPham!C:C, "T6")</f>
        <v>100</v>
      </c>
      <c r="X26" s="6">
        <f>100 + SUMIFS(NhatKy_ViPham!J:J, NhatKy_ViPham!E:E, "10_Han", NhatKy_ViPham!F:F, B26, NhatKy_ViPham!C:C, "T7") - SUMIFS(NhatKy_ViPham!K:K, NhatKy_ViPham!E:E, "10_Han", NhatKy_ViPham!F:F, B26, NhatKy_ViPham!C:C, "T7")</f>
        <v>100</v>
      </c>
      <c r="Y26" s="6">
        <f>100 + SUMIFS(NhatKy_ViPham!J:J, NhatKy_ViPham!E:E, "10_Han", NhatKy_ViPham!F:F, B26, NhatKy_ViPham!C:C, "T8") - SUMIFS(NhatKy_ViPham!K:K, NhatKy_ViPham!E:E, "10_Han", NhatKy_ViPham!F:F, B26, NhatKy_ViPham!C:C, "T8")</f>
        <v>100</v>
      </c>
      <c r="Z26" s="6">
        <f>100 + SUMIFS(NhatKy_ViPham!J:J, NhatKy_ViPham!E:E, "10_Han", NhatKy_ViPham!F:F, B26, NhatKy_ViPham!C:C, "T9") - SUMIFS(NhatKy_ViPham!K:K, NhatKy_ViPham!E:E, "10_Han", NhatKy_ViPham!F:F, B26, NhatKy_ViPham!C:C, "T9")</f>
        <v>100</v>
      </c>
      <c r="AA26" s="6">
        <f>100 + SUMIFS(NhatKy_ViPham!J:J, NhatKy_ViPham!E:E, "10_Han", NhatKy_ViPham!F:F, B26, NhatKy_ViPham!C:C, "T10") - SUMIFS(NhatKy_ViPham!K:K, NhatKy_ViPham!E:E, "10_Han", NhatKy_ViPham!F:F, B26, NhatKy_ViPham!C:C, "T10")</f>
        <v>100</v>
      </c>
      <c r="AB26" s="6">
        <f>100 + SUMIFS(NhatKy_ViPham!J:J, NhatKy_ViPham!E:E, "10_Han", NhatKy_ViPham!F:F, B26, NhatKy_ViPham!C:C, "T11") - SUMIFS(NhatKy_ViPham!K:K, NhatKy_ViPham!E:E, "10_Han", NhatKy_ViPham!F:F, B26, NhatKy_ViPham!C:C, "T11")</f>
        <v>100</v>
      </c>
      <c r="AC26" s="6">
        <f>100 + SUMIFS(NhatKy_ViPham!J:J, NhatKy_ViPham!E:E, "10_Han", NhatKy_ViPham!F:F, B26, NhatKy_ViPham!C:C, "T12") - SUMIFS(NhatKy_ViPham!K:K, NhatKy_ViPham!E:E, "10_Han", NhatKy_ViPham!F:F, B26, NhatKy_ViPham!C:C, "T12")</f>
        <v>100</v>
      </c>
      <c r="AD26" s="6">
        <f>100 + SUMIFS(NhatKy_ViPham!J:J, NhatKy_ViPham!E:E, "10_Han", NhatKy_ViPham!F:F, B26, NhatKy_ViPham!C:C, "T13") - SUMIFS(NhatKy_ViPham!K:K, NhatKy_ViPham!E:E, "10_Han", NhatKy_ViPham!F:F, B26, NhatKy_ViPham!C:C, "T13")</f>
        <v>100</v>
      </c>
      <c r="AE26" s="6">
        <f>100 + SUMIFS(NhatKy_ViPham!J:J, NhatKy_ViPham!E:E, "10_Han", NhatKy_ViPham!F:F, B26, NhatKy_ViPham!C:C, "T14") - SUMIFS(NhatKy_ViPham!K:K, NhatKy_ViPham!E:E, "10_Han", NhatKy_ViPham!F:F, B26, NhatKy_ViPham!C:C, "T14")</f>
        <v>100</v>
      </c>
      <c r="AF26" s="6">
        <f>100 + SUMIFS(NhatKy_ViPham!J:J, NhatKy_ViPham!E:E, "10_Han", NhatKy_ViPham!F:F, B26, NhatKy_ViPham!C:C, "T15") - SUMIFS(NhatKy_ViPham!K:K, NhatKy_ViPham!E:E, "10_Han", NhatKy_ViPham!F:F, B26, NhatKy_ViPham!C:C, "T15")</f>
        <v>100</v>
      </c>
      <c r="AG26" s="6">
        <f>100 + SUMIFS(NhatKy_ViPham!J:J, NhatKy_ViPham!E:E, "10_Han", NhatKy_ViPham!F:F, B26, NhatKy_ViPham!C:C, "T16") - SUMIFS(NhatKy_ViPham!K:K, NhatKy_ViPham!E:E, "10_Han", NhatKy_ViPham!F:F, B26, NhatKy_ViPham!C:C, "T16")</f>
        <v>100</v>
      </c>
      <c r="AH26" s="6">
        <f>100 + SUMIFS(NhatKy_ViPham!J:J, NhatKy_ViPham!E:E, "10_Han", NhatKy_ViPham!F:F, B26, NhatKy_ViPham!C:C, "T17") - SUMIFS(NhatKy_ViPham!K:K, NhatKy_ViPham!E:E, "10_Han", NhatKy_ViPham!F:F, B26, NhatKy_ViPham!C:C, "T17")</f>
        <v>100</v>
      </c>
      <c r="AI26" s="6">
        <f>100 + SUMIFS(NhatKy_ViPham!J:J, NhatKy_ViPham!E:E, "10_Han", NhatKy_ViPham!F:F, B26, NhatKy_ViPham!C:C, "T18") - SUMIFS(NhatKy_ViPham!K:K, NhatKy_ViPham!E:E, "10_Han", NhatKy_ViPham!F:F, B26, NhatKy_ViPham!C:C, "T18")</f>
        <v>100</v>
      </c>
      <c r="AJ26" s="6">
        <f>100 + SUMIFS(NhatKy_ViPham!J:J, NhatKy_ViPham!E:E, "10_Han", NhatKy_ViPham!F:F, B26, NhatKy_ViPham!C:C, "T19") - SUMIFS(NhatKy_ViPham!K:K, NhatKy_ViPham!E:E, "10_Han", NhatKy_ViPham!F:F, B26, NhatKy_ViPham!C:C, "T19")</f>
        <v>100</v>
      </c>
      <c r="AK26" s="6">
        <f>100 + SUMIFS(NhatKy_ViPham!J:J, NhatKy_ViPham!E:E, "10_Han", NhatKy_ViPham!F:F, B26, NhatKy_ViPham!C:C, "T20") - SUMIFS(NhatKy_ViPham!K:K, NhatKy_ViPham!E:E, "10_Han", NhatKy_ViPham!F:F, B26, NhatKy_ViPham!C:C, "T20")</f>
        <v>100</v>
      </c>
      <c r="AL26" s="6">
        <f>100 + SUMIFS(NhatKy_ViPham!J:J, NhatKy_ViPham!E:E, "10_Han", NhatKy_ViPham!F:F, B26, NhatKy_ViPham!C:C, "T21") - SUMIFS(NhatKy_ViPham!K:K, NhatKy_ViPham!E:E, "10_Han", NhatKy_ViPham!F:F, B26, NhatKy_ViPham!C:C, "T21")</f>
        <v>100</v>
      </c>
      <c r="AM26" s="6">
        <f>100 + SUMIFS(NhatKy_ViPham!J:J, NhatKy_ViPham!E:E, "10_Han", NhatKy_ViPham!F:F, B26, NhatKy_ViPham!C:C, "T22") - SUMIFS(NhatKy_ViPham!K:K, NhatKy_ViPham!E:E, "10_Han", NhatKy_ViPham!F:F, B26, NhatKy_ViPham!C:C, "T22")</f>
        <v>100</v>
      </c>
      <c r="AN26" s="6">
        <f>100 + SUMIFS(NhatKy_ViPham!J:J, NhatKy_ViPham!E:E, "10_Han", NhatKy_ViPham!F:F, B26, NhatKy_ViPham!C:C, "T23") - SUMIFS(NhatKy_ViPham!K:K, NhatKy_ViPham!E:E, "10_Han", NhatKy_ViPham!F:F, B26, NhatKy_ViPham!C:C, "T23")</f>
        <v>100</v>
      </c>
      <c r="AO26" s="6">
        <f>100 + SUMIFS(NhatKy_ViPham!J:J, NhatKy_ViPham!E:E, "10_Han", NhatKy_ViPham!F:F, B26, NhatKy_ViPham!C:C, "T24") - SUMIFS(NhatKy_ViPham!K:K, NhatKy_ViPham!E:E, "10_Han", NhatKy_ViPham!F:F, B26, NhatKy_ViPham!C:C, "T24")</f>
        <v>100</v>
      </c>
      <c r="AP26" s="6">
        <f>100 + SUMIFS(NhatKy_ViPham!J:J, NhatKy_ViPham!E:E, "10_Han", NhatKy_ViPham!F:F, B26, NhatKy_ViPham!C:C, "T25") - SUMIFS(NhatKy_ViPham!K:K, NhatKy_ViPham!E:E, "10_Han", NhatKy_ViPham!F:F, B26, NhatKy_ViPham!C:C, "T25")</f>
        <v>100</v>
      </c>
      <c r="AQ26" s="6">
        <f>100 + SUMIFS(NhatKy_ViPham!J:J, NhatKy_ViPham!E:E, "10_Han", NhatKy_ViPham!F:F, B26, NhatKy_ViPham!C:C, "T26") - SUMIFS(NhatKy_ViPham!K:K, NhatKy_ViPham!E:E, "10_Han", NhatKy_ViPham!F:F, B26, NhatKy_ViPham!C:C, "T26")</f>
        <v>100</v>
      </c>
      <c r="AR26" s="6">
        <f>100 + SUMIFS(NhatKy_ViPham!J:J, NhatKy_ViPham!E:E, "10_Han", NhatKy_ViPham!F:F, B26, NhatKy_ViPham!C:C, "T27") - SUMIFS(NhatKy_ViPham!K:K, NhatKy_ViPham!E:E, "10_Han", NhatKy_ViPham!F:F, B26, NhatKy_ViPham!C:C, "T27")</f>
        <v>100</v>
      </c>
      <c r="AS26" s="6">
        <f>100 + SUMIFS(NhatKy_ViPham!J:J, NhatKy_ViPham!E:E, "10_Han", NhatKy_ViPham!F:F, B26, NhatKy_ViPham!C:C, "T28") - SUMIFS(NhatKy_ViPham!K:K, NhatKy_ViPham!E:E, "10_Han", NhatKy_ViPham!F:F, B26, NhatKy_ViPham!C:C, "T28")</f>
        <v>100</v>
      </c>
      <c r="AT26" s="6">
        <f>100 + SUMIFS(NhatKy_ViPham!J:J, NhatKy_ViPham!E:E, "10_Han", NhatKy_ViPham!F:F, B26, NhatKy_ViPham!C:C, "T29") - SUMIFS(NhatKy_ViPham!K:K, NhatKy_ViPham!E:E, "10_Han", NhatKy_ViPham!F:F, B26, NhatKy_ViPham!C:C, "T29")</f>
        <v>100</v>
      </c>
      <c r="AU26" s="6">
        <f>100 + SUMIFS(NhatKy_ViPham!J:J, NhatKy_ViPham!E:E, "10_Han", NhatKy_ViPham!F:F, B26, NhatKy_ViPham!C:C, "T30") - SUMIFS(NhatKy_ViPham!K:K, NhatKy_ViPham!E:E, "10_Han", NhatKy_ViPham!F:F, B26, NhatKy_ViPham!C:C, "T30")</f>
        <v>100</v>
      </c>
      <c r="AV26" s="6">
        <f>100 + SUMIFS(NhatKy_ViPham!J:J, NhatKy_ViPham!E:E, "10_Han", NhatKy_ViPham!F:F, B26, NhatKy_ViPham!C:C, "T31") - SUMIFS(NhatKy_ViPham!K:K, NhatKy_ViPham!E:E, "10_Han", NhatKy_ViPham!F:F, B26, NhatKy_ViPham!C:C, "T31")</f>
        <v>100</v>
      </c>
      <c r="AW26" s="6">
        <f>100 + SUMIFS(NhatKy_ViPham!J:J, NhatKy_ViPham!E:E, "10_Han", NhatKy_ViPham!F:F, B26, NhatKy_ViPham!C:C, "T32") - SUMIFS(NhatKy_ViPham!K:K, NhatKy_ViPham!E:E, "10_Han", NhatKy_ViPham!F:F, B26, NhatKy_ViPham!C:C, "T32")</f>
        <v>100</v>
      </c>
      <c r="AX26" s="6">
        <f>100 + SUMIFS(NhatKy_ViPham!J:J, NhatKy_ViPham!E:E, "10_Han", NhatKy_ViPham!F:F, B26, NhatKy_ViPham!C:C, "T33") - SUMIFS(NhatKy_ViPham!K:K, NhatKy_ViPham!E:E, "10_Han", NhatKy_ViPham!F:F, B26, NhatKy_ViPham!C:C, "T33")</f>
        <v>100</v>
      </c>
      <c r="AY26" s="6">
        <f>100 + SUMIFS(NhatKy_ViPham!J:J, NhatKy_ViPham!E:E, "10_Han", NhatKy_ViPham!F:F, B26, NhatKy_ViPham!C:C, "T34") - SUMIFS(NhatKy_ViPham!K:K, NhatKy_ViPham!E:E, "10_Han", NhatKy_ViPham!F:F, B26, NhatKy_ViPham!C:C, "T34")</f>
        <v>100</v>
      </c>
      <c r="AZ26" s="6">
        <f>100 + SUMIFS(NhatKy_ViPham!J:J, NhatKy_ViPham!E:E, "10_Han", NhatKy_ViPham!F:F, B26, NhatKy_ViPham!C:C, "T35") - SUMIFS(NhatKy_ViPham!K:K, NhatKy_ViPham!E:E, "10_Han", NhatKy_ViPham!F:F, B26, NhatKy_ViPham!C:C, "T35")</f>
        <v>100</v>
      </c>
      <c r="BA26" s="12">
        <f t="shared" si="0"/>
        <v>100</v>
      </c>
      <c r="BB26" s="11" t="s">
        <v>430</v>
      </c>
      <c r="BC26" s="16" t="str">
        <f t="shared" si="1"/>
        <v>Tốt</v>
      </c>
      <c r="BD26" s="15" t="str">
        <f t="shared" si="2"/>
        <v>🟢 BÌNH THƯỜNG</v>
      </c>
    </row>
    <row r="27" spans="1:56" x14ac:dyDescent="0.25">
      <c r="A27" s="4">
        <v>19</v>
      </c>
      <c r="B27" s="10" t="s">
        <v>1315</v>
      </c>
      <c r="C27" s="4" t="s">
        <v>830</v>
      </c>
      <c r="D27" s="4" t="s">
        <v>429</v>
      </c>
      <c r="E27" s="11" t="s">
        <v>430</v>
      </c>
      <c r="F27" s="7">
        <f>SUMIFS(NhatKy_ViPham!K:K, NhatKy_ViPham!E:E, "10_Han", NhatKy_ViPham!F:F, B27, NhatKy_ViPham!H:H, "L01")</f>
        <v>0</v>
      </c>
      <c r="G27" s="7">
        <f>SUMIFS(NhatKy_ViPham!K:K, NhatKy_ViPham!E:E, "10_Han", NhatKy_ViPham!F:F, B27, NhatKy_ViPham!H:H, "L02")</f>
        <v>0</v>
      </c>
      <c r="H27" s="7">
        <f>SUMIFS(NhatKy_ViPham!K:K, NhatKy_ViPham!E:E, "10_Han", NhatKy_ViPham!F:F, B27, NhatKy_ViPham!H:H, "L03")</f>
        <v>0</v>
      </c>
      <c r="I27" s="7">
        <f>SUMIFS(NhatKy_ViPham!K:K, NhatKy_ViPham!E:E, "10_Han", NhatKy_ViPham!F:F, B27, NhatKy_ViPham!H:H, "L04")</f>
        <v>0</v>
      </c>
      <c r="J27" s="7">
        <f>SUMIFS(NhatKy_ViPham!K:K, NhatKy_ViPham!E:E, "10_Han", NhatKy_ViPham!F:F, B27, NhatKy_ViPham!H:H, "L05")</f>
        <v>0</v>
      </c>
      <c r="K27" s="7">
        <f>SUMIFS(NhatKy_ViPham!K:K, NhatKy_ViPham!E:E, "10_Han", NhatKy_ViPham!F:F, B27, NhatKy_ViPham!H:H, "L06")</f>
        <v>0</v>
      </c>
      <c r="L27" s="7">
        <f>SUMIFS(NhatKy_ViPham!K:K, NhatKy_ViPham!E:E, "10_Han", NhatKy_ViPham!F:F, B27, NhatKy_ViPham!H:H, "L07")</f>
        <v>0</v>
      </c>
      <c r="M27" s="7">
        <f>SUMIFS(NhatKy_ViPham!K:K, NhatKy_ViPham!E:E, "10_Han", NhatKy_ViPham!F:F, B27, NhatKy_ViPham!H:H, "L08")</f>
        <v>0</v>
      </c>
      <c r="N27" s="7">
        <f>SUMIFS(NhatKy_ViPham!K:K, NhatKy_ViPham!E:E, "10_Han", NhatKy_ViPham!F:F, B27, NhatKy_ViPham!H:H, "L09")</f>
        <v>0</v>
      </c>
      <c r="O27" s="7">
        <f>SUMIFS(NhatKy_ViPham!K:K, NhatKy_ViPham!E:E, "10_Han", NhatKy_ViPham!F:F, B27, NhatKy_ViPham!H:H, "L10")</f>
        <v>0</v>
      </c>
      <c r="P27" s="12">
        <f>SUMIFS(NhatKy_ViPham!J:J, NhatKy_ViPham!E:E, "10_Han", NhatKy_ViPham!F:F, B27)</f>
        <v>0</v>
      </c>
      <c r="Q27" s="13">
        <f>SUMIFS(NhatKy_ViPham!K:K, NhatKy_ViPham!E:E, "10_Han", NhatKy_ViPham!F:F, B27)</f>
        <v>0</v>
      </c>
      <c r="R27" s="7">
        <f>100 + SUMIFS(NhatKy_ViPham!J:J, NhatKy_ViPham!E:E, "10_Han", NhatKy_ViPham!F:F, B27, NhatKy_ViPham!C:C, "T1") - SUMIFS(NhatKy_ViPham!K:K, NhatKy_ViPham!E:E, "10_Han", NhatKy_ViPham!F:F, B27, NhatKy_ViPham!C:C, "T1")</f>
        <v>100</v>
      </c>
      <c r="S27" s="7">
        <f>100 + SUMIFS(NhatKy_ViPham!J:J, NhatKy_ViPham!E:E, "10_Han", NhatKy_ViPham!F:F, B27, NhatKy_ViPham!C:C, "T2") - SUMIFS(NhatKy_ViPham!K:K, NhatKy_ViPham!E:E, "10_Han", NhatKy_ViPham!F:F, B27, NhatKy_ViPham!C:C, "T2")</f>
        <v>100</v>
      </c>
      <c r="T27" s="7">
        <f>100 + SUMIFS(NhatKy_ViPham!J:J, NhatKy_ViPham!E:E, "10_Han", NhatKy_ViPham!F:F, B27, NhatKy_ViPham!C:C, "T3") - SUMIFS(NhatKy_ViPham!K:K, NhatKy_ViPham!E:E, "10_Han", NhatKy_ViPham!F:F, B27, NhatKy_ViPham!C:C, "T3")</f>
        <v>100</v>
      </c>
      <c r="U27" s="7">
        <f>100 + SUMIFS(NhatKy_ViPham!J:J, NhatKy_ViPham!E:E, "10_Han", NhatKy_ViPham!F:F, B27, NhatKy_ViPham!C:C, "T4") - SUMIFS(NhatKy_ViPham!K:K, NhatKy_ViPham!E:E, "10_Han", NhatKy_ViPham!F:F, B27, NhatKy_ViPham!C:C, "T4")</f>
        <v>100</v>
      </c>
      <c r="V27" s="7">
        <f>100 + SUMIFS(NhatKy_ViPham!J:J, NhatKy_ViPham!E:E, "10_Han", NhatKy_ViPham!F:F, B27, NhatKy_ViPham!C:C, "T5") - SUMIFS(NhatKy_ViPham!K:K, NhatKy_ViPham!E:E, "10_Han", NhatKy_ViPham!F:F, B27, NhatKy_ViPham!C:C, "T5")</f>
        <v>100</v>
      </c>
      <c r="W27" s="7">
        <f>100 + SUMIFS(NhatKy_ViPham!J:J, NhatKy_ViPham!E:E, "10_Han", NhatKy_ViPham!F:F, B27, NhatKy_ViPham!C:C, "T6") - SUMIFS(NhatKy_ViPham!K:K, NhatKy_ViPham!E:E, "10_Han", NhatKy_ViPham!F:F, B27, NhatKy_ViPham!C:C, "T6")</f>
        <v>100</v>
      </c>
      <c r="X27" s="7">
        <f>100 + SUMIFS(NhatKy_ViPham!J:J, NhatKy_ViPham!E:E, "10_Han", NhatKy_ViPham!F:F, B27, NhatKy_ViPham!C:C, "T7") - SUMIFS(NhatKy_ViPham!K:K, NhatKy_ViPham!E:E, "10_Han", NhatKy_ViPham!F:F, B27, NhatKy_ViPham!C:C, "T7")</f>
        <v>100</v>
      </c>
      <c r="Y27" s="7">
        <f>100 + SUMIFS(NhatKy_ViPham!J:J, NhatKy_ViPham!E:E, "10_Han", NhatKy_ViPham!F:F, B27, NhatKy_ViPham!C:C, "T8") - SUMIFS(NhatKy_ViPham!K:K, NhatKy_ViPham!E:E, "10_Han", NhatKy_ViPham!F:F, B27, NhatKy_ViPham!C:C, "T8")</f>
        <v>100</v>
      </c>
      <c r="Z27" s="7">
        <f>100 + SUMIFS(NhatKy_ViPham!J:J, NhatKy_ViPham!E:E, "10_Han", NhatKy_ViPham!F:F, B27, NhatKy_ViPham!C:C, "T9") - SUMIFS(NhatKy_ViPham!K:K, NhatKy_ViPham!E:E, "10_Han", NhatKy_ViPham!F:F, B27, NhatKy_ViPham!C:C, "T9")</f>
        <v>100</v>
      </c>
      <c r="AA27" s="7">
        <f>100 + SUMIFS(NhatKy_ViPham!J:J, NhatKy_ViPham!E:E, "10_Han", NhatKy_ViPham!F:F, B27, NhatKy_ViPham!C:C, "T10") - SUMIFS(NhatKy_ViPham!K:K, NhatKy_ViPham!E:E, "10_Han", NhatKy_ViPham!F:F, B27, NhatKy_ViPham!C:C, "T10")</f>
        <v>100</v>
      </c>
      <c r="AB27" s="7">
        <f>100 + SUMIFS(NhatKy_ViPham!J:J, NhatKy_ViPham!E:E, "10_Han", NhatKy_ViPham!F:F, B27, NhatKy_ViPham!C:C, "T11") - SUMIFS(NhatKy_ViPham!K:K, NhatKy_ViPham!E:E, "10_Han", NhatKy_ViPham!F:F, B27, NhatKy_ViPham!C:C, "T11")</f>
        <v>100</v>
      </c>
      <c r="AC27" s="7">
        <f>100 + SUMIFS(NhatKy_ViPham!J:J, NhatKy_ViPham!E:E, "10_Han", NhatKy_ViPham!F:F, B27, NhatKy_ViPham!C:C, "T12") - SUMIFS(NhatKy_ViPham!K:K, NhatKy_ViPham!E:E, "10_Han", NhatKy_ViPham!F:F, B27, NhatKy_ViPham!C:C, "T12")</f>
        <v>100</v>
      </c>
      <c r="AD27" s="7">
        <f>100 + SUMIFS(NhatKy_ViPham!J:J, NhatKy_ViPham!E:E, "10_Han", NhatKy_ViPham!F:F, B27, NhatKy_ViPham!C:C, "T13") - SUMIFS(NhatKy_ViPham!K:K, NhatKy_ViPham!E:E, "10_Han", NhatKy_ViPham!F:F, B27, NhatKy_ViPham!C:C, "T13")</f>
        <v>100</v>
      </c>
      <c r="AE27" s="7">
        <f>100 + SUMIFS(NhatKy_ViPham!J:J, NhatKy_ViPham!E:E, "10_Han", NhatKy_ViPham!F:F, B27, NhatKy_ViPham!C:C, "T14") - SUMIFS(NhatKy_ViPham!K:K, NhatKy_ViPham!E:E, "10_Han", NhatKy_ViPham!F:F, B27, NhatKy_ViPham!C:C, "T14")</f>
        <v>100</v>
      </c>
      <c r="AF27" s="7">
        <f>100 + SUMIFS(NhatKy_ViPham!J:J, NhatKy_ViPham!E:E, "10_Han", NhatKy_ViPham!F:F, B27, NhatKy_ViPham!C:C, "T15") - SUMIFS(NhatKy_ViPham!K:K, NhatKy_ViPham!E:E, "10_Han", NhatKy_ViPham!F:F, B27, NhatKy_ViPham!C:C, "T15")</f>
        <v>100</v>
      </c>
      <c r="AG27" s="7">
        <f>100 + SUMIFS(NhatKy_ViPham!J:J, NhatKy_ViPham!E:E, "10_Han", NhatKy_ViPham!F:F, B27, NhatKy_ViPham!C:C, "T16") - SUMIFS(NhatKy_ViPham!K:K, NhatKy_ViPham!E:E, "10_Han", NhatKy_ViPham!F:F, B27, NhatKy_ViPham!C:C, "T16")</f>
        <v>100</v>
      </c>
      <c r="AH27" s="7">
        <f>100 + SUMIFS(NhatKy_ViPham!J:J, NhatKy_ViPham!E:E, "10_Han", NhatKy_ViPham!F:F, B27, NhatKy_ViPham!C:C, "T17") - SUMIFS(NhatKy_ViPham!K:K, NhatKy_ViPham!E:E, "10_Han", NhatKy_ViPham!F:F, B27, NhatKy_ViPham!C:C, "T17")</f>
        <v>100</v>
      </c>
      <c r="AI27" s="7">
        <f>100 + SUMIFS(NhatKy_ViPham!J:J, NhatKy_ViPham!E:E, "10_Han", NhatKy_ViPham!F:F, B27, NhatKy_ViPham!C:C, "T18") - SUMIFS(NhatKy_ViPham!K:K, NhatKy_ViPham!E:E, "10_Han", NhatKy_ViPham!F:F, B27, NhatKy_ViPham!C:C, "T18")</f>
        <v>100</v>
      </c>
      <c r="AJ27" s="7">
        <f>100 + SUMIFS(NhatKy_ViPham!J:J, NhatKy_ViPham!E:E, "10_Han", NhatKy_ViPham!F:F, B27, NhatKy_ViPham!C:C, "T19") - SUMIFS(NhatKy_ViPham!K:K, NhatKy_ViPham!E:E, "10_Han", NhatKy_ViPham!F:F, B27, NhatKy_ViPham!C:C, "T19")</f>
        <v>100</v>
      </c>
      <c r="AK27" s="7">
        <f>100 + SUMIFS(NhatKy_ViPham!J:J, NhatKy_ViPham!E:E, "10_Han", NhatKy_ViPham!F:F, B27, NhatKy_ViPham!C:C, "T20") - SUMIFS(NhatKy_ViPham!K:K, NhatKy_ViPham!E:E, "10_Han", NhatKy_ViPham!F:F, B27, NhatKy_ViPham!C:C, "T20")</f>
        <v>100</v>
      </c>
      <c r="AL27" s="7">
        <f>100 + SUMIFS(NhatKy_ViPham!J:J, NhatKy_ViPham!E:E, "10_Han", NhatKy_ViPham!F:F, B27, NhatKy_ViPham!C:C, "T21") - SUMIFS(NhatKy_ViPham!K:K, NhatKy_ViPham!E:E, "10_Han", NhatKy_ViPham!F:F, B27, NhatKy_ViPham!C:C, "T21")</f>
        <v>100</v>
      </c>
      <c r="AM27" s="7">
        <f>100 + SUMIFS(NhatKy_ViPham!J:J, NhatKy_ViPham!E:E, "10_Han", NhatKy_ViPham!F:F, B27, NhatKy_ViPham!C:C, "T22") - SUMIFS(NhatKy_ViPham!K:K, NhatKy_ViPham!E:E, "10_Han", NhatKy_ViPham!F:F, B27, NhatKy_ViPham!C:C, "T22")</f>
        <v>100</v>
      </c>
      <c r="AN27" s="7">
        <f>100 + SUMIFS(NhatKy_ViPham!J:J, NhatKy_ViPham!E:E, "10_Han", NhatKy_ViPham!F:F, B27, NhatKy_ViPham!C:C, "T23") - SUMIFS(NhatKy_ViPham!K:K, NhatKy_ViPham!E:E, "10_Han", NhatKy_ViPham!F:F, B27, NhatKy_ViPham!C:C, "T23")</f>
        <v>100</v>
      </c>
      <c r="AO27" s="7">
        <f>100 + SUMIFS(NhatKy_ViPham!J:J, NhatKy_ViPham!E:E, "10_Han", NhatKy_ViPham!F:F, B27, NhatKy_ViPham!C:C, "T24") - SUMIFS(NhatKy_ViPham!K:K, NhatKy_ViPham!E:E, "10_Han", NhatKy_ViPham!F:F, B27, NhatKy_ViPham!C:C, "T24")</f>
        <v>100</v>
      </c>
      <c r="AP27" s="7">
        <f>100 + SUMIFS(NhatKy_ViPham!J:J, NhatKy_ViPham!E:E, "10_Han", NhatKy_ViPham!F:F, B27, NhatKy_ViPham!C:C, "T25") - SUMIFS(NhatKy_ViPham!K:K, NhatKy_ViPham!E:E, "10_Han", NhatKy_ViPham!F:F, B27, NhatKy_ViPham!C:C, "T25")</f>
        <v>100</v>
      </c>
      <c r="AQ27" s="7">
        <f>100 + SUMIFS(NhatKy_ViPham!J:J, NhatKy_ViPham!E:E, "10_Han", NhatKy_ViPham!F:F, B27, NhatKy_ViPham!C:C, "T26") - SUMIFS(NhatKy_ViPham!K:K, NhatKy_ViPham!E:E, "10_Han", NhatKy_ViPham!F:F, B27, NhatKy_ViPham!C:C, "T26")</f>
        <v>100</v>
      </c>
      <c r="AR27" s="7">
        <f>100 + SUMIFS(NhatKy_ViPham!J:J, NhatKy_ViPham!E:E, "10_Han", NhatKy_ViPham!F:F, B27, NhatKy_ViPham!C:C, "T27") - SUMIFS(NhatKy_ViPham!K:K, NhatKy_ViPham!E:E, "10_Han", NhatKy_ViPham!F:F, B27, NhatKy_ViPham!C:C, "T27")</f>
        <v>100</v>
      </c>
      <c r="AS27" s="7">
        <f>100 + SUMIFS(NhatKy_ViPham!J:J, NhatKy_ViPham!E:E, "10_Han", NhatKy_ViPham!F:F, B27, NhatKy_ViPham!C:C, "T28") - SUMIFS(NhatKy_ViPham!K:K, NhatKy_ViPham!E:E, "10_Han", NhatKy_ViPham!F:F, B27, NhatKy_ViPham!C:C, "T28")</f>
        <v>100</v>
      </c>
      <c r="AT27" s="7">
        <f>100 + SUMIFS(NhatKy_ViPham!J:J, NhatKy_ViPham!E:E, "10_Han", NhatKy_ViPham!F:F, B27, NhatKy_ViPham!C:C, "T29") - SUMIFS(NhatKy_ViPham!K:K, NhatKy_ViPham!E:E, "10_Han", NhatKy_ViPham!F:F, B27, NhatKy_ViPham!C:C, "T29")</f>
        <v>100</v>
      </c>
      <c r="AU27" s="7">
        <f>100 + SUMIFS(NhatKy_ViPham!J:J, NhatKy_ViPham!E:E, "10_Han", NhatKy_ViPham!F:F, B27, NhatKy_ViPham!C:C, "T30") - SUMIFS(NhatKy_ViPham!K:K, NhatKy_ViPham!E:E, "10_Han", NhatKy_ViPham!F:F, B27, NhatKy_ViPham!C:C, "T30")</f>
        <v>100</v>
      </c>
      <c r="AV27" s="7">
        <f>100 + SUMIFS(NhatKy_ViPham!J:J, NhatKy_ViPham!E:E, "10_Han", NhatKy_ViPham!F:F, B27, NhatKy_ViPham!C:C, "T31") - SUMIFS(NhatKy_ViPham!K:K, NhatKy_ViPham!E:E, "10_Han", NhatKy_ViPham!F:F, B27, NhatKy_ViPham!C:C, "T31")</f>
        <v>100</v>
      </c>
      <c r="AW27" s="7">
        <f>100 + SUMIFS(NhatKy_ViPham!J:J, NhatKy_ViPham!E:E, "10_Han", NhatKy_ViPham!F:F, B27, NhatKy_ViPham!C:C, "T32") - SUMIFS(NhatKy_ViPham!K:K, NhatKy_ViPham!E:E, "10_Han", NhatKy_ViPham!F:F, B27, NhatKy_ViPham!C:C, "T32")</f>
        <v>100</v>
      </c>
      <c r="AX27" s="7">
        <f>100 + SUMIFS(NhatKy_ViPham!J:J, NhatKy_ViPham!E:E, "10_Han", NhatKy_ViPham!F:F, B27, NhatKy_ViPham!C:C, "T33") - SUMIFS(NhatKy_ViPham!K:K, NhatKy_ViPham!E:E, "10_Han", NhatKy_ViPham!F:F, B27, NhatKy_ViPham!C:C, "T33")</f>
        <v>100</v>
      </c>
      <c r="AY27" s="7">
        <f>100 + SUMIFS(NhatKy_ViPham!J:J, NhatKy_ViPham!E:E, "10_Han", NhatKy_ViPham!F:F, B27, NhatKy_ViPham!C:C, "T34") - SUMIFS(NhatKy_ViPham!K:K, NhatKy_ViPham!E:E, "10_Han", NhatKy_ViPham!F:F, B27, NhatKy_ViPham!C:C, "T34")</f>
        <v>100</v>
      </c>
      <c r="AZ27" s="7">
        <f>100 + SUMIFS(NhatKy_ViPham!J:J, NhatKy_ViPham!E:E, "10_Han", NhatKy_ViPham!F:F, B27, NhatKy_ViPham!C:C, "T35") - SUMIFS(NhatKy_ViPham!K:K, NhatKy_ViPham!E:E, "10_Han", NhatKy_ViPham!F:F, B27, NhatKy_ViPham!C:C, "T35")</f>
        <v>100</v>
      </c>
      <c r="BA27" s="12">
        <f t="shared" si="0"/>
        <v>100</v>
      </c>
      <c r="BB27" s="11" t="s">
        <v>430</v>
      </c>
      <c r="BC27" s="14" t="str">
        <f t="shared" si="1"/>
        <v>Tốt</v>
      </c>
      <c r="BD27" s="10" t="str">
        <f t="shared" si="2"/>
        <v>🟢 BÌNH THƯỜNG</v>
      </c>
    </row>
    <row r="28" spans="1:56" x14ac:dyDescent="0.25">
      <c r="A28" s="5">
        <v>20</v>
      </c>
      <c r="B28" s="15" t="s">
        <v>1316</v>
      </c>
      <c r="C28" s="5" t="s">
        <v>581</v>
      </c>
      <c r="D28" s="5" t="s">
        <v>429</v>
      </c>
      <c r="E28" s="11" t="s">
        <v>430</v>
      </c>
      <c r="F28" s="6">
        <f>SUMIFS(NhatKy_ViPham!K:K, NhatKy_ViPham!E:E, "10_Han", NhatKy_ViPham!F:F, B28, NhatKy_ViPham!H:H, "L01")</f>
        <v>0</v>
      </c>
      <c r="G28" s="6">
        <f>SUMIFS(NhatKy_ViPham!K:K, NhatKy_ViPham!E:E, "10_Han", NhatKy_ViPham!F:F, B28, NhatKy_ViPham!H:H, "L02")</f>
        <v>0</v>
      </c>
      <c r="H28" s="6">
        <f>SUMIFS(NhatKy_ViPham!K:K, NhatKy_ViPham!E:E, "10_Han", NhatKy_ViPham!F:F, B28, NhatKy_ViPham!H:H, "L03")</f>
        <v>0</v>
      </c>
      <c r="I28" s="6">
        <f>SUMIFS(NhatKy_ViPham!K:K, NhatKy_ViPham!E:E, "10_Han", NhatKy_ViPham!F:F, B28, NhatKy_ViPham!H:H, "L04")</f>
        <v>0</v>
      </c>
      <c r="J28" s="6">
        <f>SUMIFS(NhatKy_ViPham!K:K, NhatKy_ViPham!E:E, "10_Han", NhatKy_ViPham!F:F, B28, NhatKy_ViPham!H:H, "L05")</f>
        <v>0</v>
      </c>
      <c r="K28" s="6">
        <f>SUMIFS(NhatKy_ViPham!K:K, NhatKy_ViPham!E:E, "10_Han", NhatKy_ViPham!F:F, B28, NhatKy_ViPham!H:H, "L06")</f>
        <v>0</v>
      </c>
      <c r="L28" s="6">
        <f>SUMIFS(NhatKy_ViPham!K:K, NhatKy_ViPham!E:E, "10_Han", NhatKy_ViPham!F:F, B28, NhatKy_ViPham!H:H, "L07")</f>
        <v>0</v>
      </c>
      <c r="M28" s="6">
        <f>SUMIFS(NhatKy_ViPham!K:K, NhatKy_ViPham!E:E, "10_Han", NhatKy_ViPham!F:F, B28, NhatKy_ViPham!H:H, "L08")</f>
        <v>0</v>
      </c>
      <c r="N28" s="6">
        <f>SUMIFS(NhatKy_ViPham!K:K, NhatKy_ViPham!E:E, "10_Han", NhatKy_ViPham!F:F, B28, NhatKy_ViPham!H:H, "L09")</f>
        <v>0</v>
      </c>
      <c r="O28" s="6">
        <f>SUMIFS(NhatKy_ViPham!K:K, NhatKy_ViPham!E:E, "10_Han", NhatKy_ViPham!F:F, B28, NhatKy_ViPham!H:H, "L10")</f>
        <v>0</v>
      </c>
      <c r="P28" s="12">
        <f>SUMIFS(NhatKy_ViPham!J:J, NhatKy_ViPham!E:E, "10_Han", NhatKy_ViPham!F:F, B28)</f>
        <v>0</v>
      </c>
      <c r="Q28" s="13">
        <f>SUMIFS(NhatKy_ViPham!K:K, NhatKy_ViPham!E:E, "10_Han", NhatKy_ViPham!F:F, B28)</f>
        <v>0</v>
      </c>
      <c r="R28" s="6">
        <f>100 + SUMIFS(NhatKy_ViPham!J:J, NhatKy_ViPham!E:E, "10_Han", NhatKy_ViPham!F:F, B28, NhatKy_ViPham!C:C, "T1") - SUMIFS(NhatKy_ViPham!K:K, NhatKy_ViPham!E:E, "10_Han", NhatKy_ViPham!F:F, B28, NhatKy_ViPham!C:C, "T1")</f>
        <v>100</v>
      </c>
      <c r="S28" s="6">
        <f>100 + SUMIFS(NhatKy_ViPham!J:J, NhatKy_ViPham!E:E, "10_Han", NhatKy_ViPham!F:F, B28, NhatKy_ViPham!C:C, "T2") - SUMIFS(NhatKy_ViPham!K:K, NhatKy_ViPham!E:E, "10_Han", NhatKy_ViPham!F:F, B28, NhatKy_ViPham!C:C, "T2")</f>
        <v>100</v>
      </c>
      <c r="T28" s="6">
        <f>100 + SUMIFS(NhatKy_ViPham!J:J, NhatKy_ViPham!E:E, "10_Han", NhatKy_ViPham!F:F, B28, NhatKy_ViPham!C:C, "T3") - SUMIFS(NhatKy_ViPham!K:K, NhatKy_ViPham!E:E, "10_Han", NhatKy_ViPham!F:F, B28, NhatKy_ViPham!C:C, "T3")</f>
        <v>100</v>
      </c>
      <c r="U28" s="6">
        <f>100 + SUMIFS(NhatKy_ViPham!J:J, NhatKy_ViPham!E:E, "10_Han", NhatKy_ViPham!F:F, B28, NhatKy_ViPham!C:C, "T4") - SUMIFS(NhatKy_ViPham!K:K, NhatKy_ViPham!E:E, "10_Han", NhatKy_ViPham!F:F, B28, NhatKy_ViPham!C:C, "T4")</f>
        <v>100</v>
      </c>
      <c r="V28" s="6">
        <f>100 + SUMIFS(NhatKy_ViPham!J:J, NhatKy_ViPham!E:E, "10_Han", NhatKy_ViPham!F:F, B28, NhatKy_ViPham!C:C, "T5") - SUMIFS(NhatKy_ViPham!K:K, NhatKy_ViPham!E:E, "10_Han", NhatKy_ViPham!F:F, B28, NhatKy_ViPham!C:C, "T5")</f>
        <v>100</v>
      </c>
      <c r="W28" s="6">
        <f>100 + SUMIFS(NhatKy_ViPham!J:J, NhatKy_ViPham!E:E, "10_Han", NhatKy_ViPham!F:F, B28, NhatKy_ViPham!C:C, "T6") - SUMIFS(NhatKy_ViPham!K:K, NhatKy_ViPham!E:E, "10_Han", NhatKy_ViPham!F:F, B28, NhatKy_ViPham!C:C, "T6")</f>
        <v>100</v>
      </c>
      <c r="X28" s="6">
        <f>100 + SUMIFS(NhatKy_ViPham!J:J, NhatKy_ViPham!E:E, "10_Han", NhatKy_ViPham!F:F, B28, NhatKy_ViPham!C:C, "T7") - SUMIFS(NhatKy_ViPham!K:K, NhatKy_ViPham!E:E, "10_Han", NhatKy_ViPham!F:F, B28, NhatKy_ViPham!C:C, "T7")</f>
        <v>100</v>
      </c>
      <c r="Y28" s="6">
        <f>100 + SUMIFS(NhatKy_ViPham!J:J, NhatKy_ViPham!E:E, "10_Han", NhatKy_ViPham!F:F, B28, NhatKy_ViPham!C:C, "T8") - SUMIFS(NhatKy_ViPham!K:K, NhatKy_ViPham!E:E, "10_Han", NhatKy_ViPham!F:F, B28, NhatKy_ViPham!C:C, "T8")</f>
        <v>100</v>
      </c>
      <c r="Z28" s="6">
        <f>100 + SUMIFS(NhatKy_ViPham!J:J, NhatKy_ViPham!E:E, "10_Han", NhatKy_ViPham!F:F, B28, NhatKy_ViPham!C:C, "T9") - SUMIFS(NhatKy_ViPham!K:K, NhatKy_ViPham!E:E, "10_Han", NhatKy_ViPham!F:F, B28, NhatKy_ViPham!C:C, "T9")</f>
        <v>100</v>
      </c>
      <c r="AA28" s="6">
        <f>100 + SUMIFS(NhatKy_ViPham!J:J, NhatKy_ViPham!E:E, "10_Han", NhatKy_ViPham!F:F, B28, NhatKy_ViPham!C:C, "T10") - SUMIFS(NhatKy_ViPham!K:K, NhatKy_ViPham!E:E, "10_Han", NhatKy_ViPham!F:F, B28, NhatKy_ViPham!C:C, "T10")</f>
        <v>100</v>
      </c>
      <c r="AB28" s="6">
        <f>100 + SUMIFS(NhatKy_ViPham!J:J, NhatKy_ViPham!E:E, "10_Han", NhatKy_ViPham!F:F, B28, NhatKy_ViPham!C:C, "T11") - SUMIFS(NhatKy_ViPham!K:K, NhatKy_ViPham!E:E, "10_Han", NhatKy_ViPham!F:F, B28, NhatKy_ViPham!C:C, "T11")</f>
        <v>100</v>
      </c>
      <c r="AC28" s="6">
        <f>100 + SUMIFS(NhatKy_ViPham!J:J, NhatKy_ViPham!E:E, "10_Han", NhatKy_ViPham!F:F, B28, NhatKy_ViPham!C:C, "T12") - SUMIFS(NhatKy_ViPham!K:K, NhatKy_ViPham!E:E, "10_Han", NhatKy_ViPham!F:F, B28, NhatKy_ViPham!C:C, "T12")</f>
        <v>100</v>
      </c>
      <c r="AD28" s="6">
        <f>100 + SUMIFS(NhatKy_ViPham!J:J, NhatKy_ViPham!E:E, "10_Han", NhatKy_ViPham!F:F, B28, NhatKy_ViPham!C:C, "T13") - SUMIFS(NhatKy_ViPham!K:K, NhatKy_ViPham!E:E, "10_Han", NhatKy_ViPham!F:F, B28, NhatKy_ViPham!C:C, "T13")</f>
        <v>100</v>
      </c>
      <c r="AE28" s="6">
        <f>100 + SUMIFS(NhatKy_ViPham!J:J, NhatKy_ViPham!E:E, "10_Han", NhatKy_ViPham!F:F, B28, NhatKy_ViPham!C:C, "T14") - SUMIFS(NhatKy_ViPham!K:K, NhatKy_ViPham!E:E, "10_Han", NhatKy_ViPham!F:F, B28, NhatKy_ViPham!C:C, "T14")</f>
        <v>100</v>
      </c>
      <c r="AF28" s="6">
        <f>100 + SUMIFS(NhatKy_ViPham!J:J, NhatKy_ViPham!E:E, "10_Han", NhatKy_ViPham!F:F, B28, NhatKy_ViPham!C:C, "T15") - SUMIFS(NhatKy_ViPham!K:K, NhatKy_ViPham!E:E, "10_Han", NhatKy_ViPham!F:F, B28, NhatKy_ViPham!C:C, "T15")</f>
        <v>100</v>
      </c>
      <c r="AG28" s="6">
        <f>100 + SUMIFS(NhatKy_ViPham!J:J, NhatKy_ViPham!E:E, "10_Han", NhatKy_ViPham!F:F, B28, NhatKy_ViPham!C:C, "T16") - SUMIFS(NhatKy_ViPham!K:K, NhatKy_ViPham!E:E, "10_Han", NhatKy_ViPham!F:F, B28, NhatKy_ViPham!C:C, "T16")</f>
        <v>100</v>
      </c>
      <c r="AH28" s="6">
        <f>100 + SUMIFS(NhatKy_ViPham!J:J, NhatKy_ViPham!E:E, "10_Han", NhatKy_ViPham!F:F, B28, NhatKy_ViPham!C:C, "T17") - SUMIFS(NhatKy_ViPham!K:K, NhatKy_ViPham!E:E, "10_Han", NhatKy_ViPham!F:F, B28, NhatKy_ViPham!C:C, "T17")</f>
        <v>100</v>
      </c>
      <c r="AI28" s="6">
        <f>100 + SUMIFS(NhatKy_ViPham!J:J, NhatKy_ViPham!E:E, "10_Han", NhatKy_ViPham!F:F, B28, NhatKy_ViPham!C:C, "T18") - SUMIFS(NhatKy_ViPham!K:K, NhatKy_ViPham!E:E, "10_Han", NhatKy_ViPham!F:F, B28, NhatKy_ViPham!C:C, "T18")</f>
        <v>100</v>
      </c>
      <c r="AJ28" s="6">
        <f>100 + SUMIFS(NhatKy_ViPham!J:J, NhatKy_ViPham!E:E, "10_Han", NhatKy_ViPham!F:F, B28, NhatKy_ViPham!C:C, "T19") - SUMIFS(NhatKy_ViPham!K:K, NhatKy_ViPham!E:E, "10_Han", NhatKy_ViPham!F:F, B28, NhatKy_ViPham!C:C, "T19")</f>
        <v>100</v>
      </c>
      <c r="AK28" s="6">
        <f>100 + SUMIFS(NhatKy_ViPham!J:J, NhatKy_ViPham!E:E, "10_Han", NhatKy_ViPham!F:F, B28, NhatKy_ViPham!C:C, "T20") - SUMIFS(NhatKy_ViPham!K:K, NhatKy_ViPham!E:E, "10_Han", NhatKy_ViPham!F:F, B28, NhatKy_ViPham!C:C, "T20")</f>
        <v>100</v>
      </c>
      <c r="AL28" s="6">
        <f>100 + SUMIFS(NhatKy_ViPham!J:J, NhatKy_ViPham!E:E, "10_Han", NhatKy_ViPham!F:F, B28, NhatKy_ViPham!C:C, "T21") - SUMIFS(NhatKy_ViPham!K:K, NhatKy_ViPham!E:E, "10_Han", NhatKy_ViPham!F:F, B28, NhatKy_ViPham!C:C, "T21")</f>
        <v>100</v>
      </c>
      <c r="AM28" s="6">
        <f>100 + SUMIFS(NhatKy_ViPham!J:J, NhatKy_ViPham!E:E, "10_Han", NhatKy_ViPham!F:F, B28, NhatKy_ViPham!C:C, "T22") - SUMIFS(NhatKy_ViPham!K:K, NhatKy_ViPham!E:E, "10_Han", NhatKy_ViPham!F:F, B28, NhatKy_ViPham!C:C, "T22")</f>
        <v>100</v>
      </c>
      <c r="AN28" s="6">
        <f>100 + SUMIFS(NhatKy_ViPham!J:J, NhatKy_ViPham!E:E, "10_Han", NhatKy_ViPham!F:F, B28, NhatKy_ViPham!C:C, "T23") - SUMIFS(NhatKy_ViPham!K:K, NhatKy_ViPham!E:E, "10_Han", NhatKy_ViPham!F:F, B28, NhatKy_ViPham!C:C, "T23")</f>
        <v>100</v>
      </c>
      <c r="AO28" s="6">
        <f>100 + SUMIFS(NhatKy_ViPham!J:J, NhatKy_ViPham!E:E, "10_Han", NhatKy_ViPham!F:F, B28, NhatKy_ViPham!C:C, "T24") - SUMIFS(NhatKy_ViPham!K:K, NhatKy_ViPham!E:E, "10_Han", NhatKy_ViPham!F:F, B28, NhatKy_ViPham!C:C, "T24")</f>
        <v>100</v>
      </c>
      <c r="AP28" s="6">
        <f>100 + SUMIFS(NhatKy_ViPham!J:J, NhatKy_ViPham!E:E, "10_Han", NhatKy_ViPham!F:F, B28, NhatKy_ViPham!C:C, "T25") - SUMIFS(NhatKy_ViPham!K:K, NhatKy_ViPham!E:E, "10_Han", NhatKy_ViPham!F:F, B28, NhatKy_ViPham!C:C, "T25")</f>
        <v>100</v>
      </c>
      <c r="AQ28" s="6">
        <f>100 + SUMIFS(NhatKy_ViPham!J:J, NhatKy_ViPham!E:E, "10_Han", NhatKy_ViPham!F:F, B28, NhatKy_ViPham!C:C, "T26") - SUMIFS(NhatKy_ViPham!K:K, NhatKy_ViPham!E:E, "10_Han", NhatKy_ViPham!F:F, B28, NhatKy_ViPham!C:C, "T26")</f>
        <v>100</v>
      </c>
      <c r="AR28" s="6">
        <f>100 + SUMIFS(NhatKy_ViPham!J:J, NhatKy_ViPham!E:E, "10_Han", NhatKy_ViPham!F:F, B28, NhatKy_ViPham!C:C, "T27") - SUMIFS(NhatKy_ViPham!K:K, NhatKy_ViPham!E:E, "10_Han", NhatKy_ViPham!F:F, B28, NhatKy_ViPham!C:C, "T27")</f>
        <v>100</v>
      </c>
      <c r="AS28" s="6">
        <f>100 + SUMIFS(NhatKy_ViPham!J:J, NhatKy_ViPham!E:E, "10_Han", NhatKy_ViPham!F:F, B28, NhatKy_ViPham!C:C, "T28") - SUMIFS(NhatKy_ViPham!K:K, NhatKy_ViPham!E:E, "10_Han", NhatKy_ViPham!F:F, B28, NhatKy_ViPham!C:C, "T28")</f>
        <v>100</v>
      </c>
      <c r="AT28" s="6">
        <f>100 + SUMIFS(NhatKy_ViPham!J:J, NhatKy_ViPham!E:E, "10_Han", NhatKy_ViPham!F:F, B28, NhatKy_ViPham!C:C, "T29") - SUMIFS(NhatKy_ViPham!K:K, NhatKy_ViPham!E:E, "10_Han", NhatKy_ViPham!F:F, B28, NhatKy_ViPham!C:C, "T29")</f>
        <v>100</v>
      </c>
      <c r="AU28" s="6">
        <f>100 + SUMIFS(NhatKy_ViPham!J:J, NhatKy_ViPham!E:E, "10_Han", NhatKy_ViPham!F:F, B28, NhatKy_ViPham!C:C, "T30") - SUMIFS(NhatKy_ViPham!K:K, NhatKy_ViPham!E:E, "10_Han", NhatKy_ViPham!F:F, B28, NhatKy_ViPham!C:C, "T30")</f>
        <v>100</v>
      </c>
      <c r="AV28" s="6">
        <f>100 + SUMIFS(NhatKy_ViPham!J:J, NhatKy_ViPham!E:E, "10_Han", NhatKy_ViPham!F:F, B28, NhatKy_ViPham!C:C, "T31") - SUMIFS(NhatKy_ViPham!K:K, NhatKy_ViPham!E:E, "10_Han", NhatKy_ViPham!F:F, B28, NhatKy_ViPham!C:C, "T31")</f>
        <v>100</v>
      </c>
      <c r="AW28" s="6">
        <f>100 + SUMIFS(NhatKy_ViPham!J:J, NhatKy_ViPham!E:E, "10_Han", NhatKy_ViPham!F:F, B28, NhatKy_ViPham!C:C, "T32") - SUMIFS(NhatKy_ViPham!K:K, NhatKy_ViPham!E:E, "10_Han", NhatKy_ViPham!F:F, B28, NhatKy_ViPham!C:C, "T32")</f>
        <v>100</v>
      </c>
      <c r="AX28" s="6">
        <f>100 + SUMIFS(NhatKy_ViPham!J:J, NhatKy_ViPham!E:E, "10_Han", NhatKy_ViPham!F:F, B28, NhatKy_ViPham!C:C, "T33") - SUMIFS(NhatKy_ViPham!K:K, NhatKy_ViPham!E:E, "10_Han", NhatKy_ViPham!F:F, B28, NhatKy_ViPham!C:C, "T33")</f>
        <v>100</v>
      </c>
      <c r="AY28" s="6">
        <f>100 + SUMIFS(NhatKy_ViPham!J:J, NhatKy_ViPham!E:E, "10_Han", NhatKy_ViPham!F:F, B28, NhatKy_ViPham!C:C, "T34") - SUMIFS(NhatKy_ViPham!K:K, NhatKy_ViPham!E:E, "10_Han", NhatKy_ViPham!F:F, B28, NhatKy_ViPham!C:C, "T34")</f>
        <v>100</v>
      </c>
      <c r="AZ28" s="6">
        <f>100 + SUMIFS(NhatKy_ViPham!J:J, NhatKy_ViPham!E:E, "10_Han", NhatKy_ViPham!F:F, B28, NhatKy_ViPham!C:C, "T35") - SUMIFS(NhatKy_ViPham!K:K, NhatKy_ViPham!E:E, "10_Han", NhatKy_ViPham!F:F, B28, NhatKy_ViPham!C:C, "T35")</f>
        <v>100</v>
      </c>
      <c r="BA28" s="12">
        <f t="shared" si="0"/>
        <v>100</v>
      </c>
      <c r="BB28" s="11" t="s">
        <v>430</v>
      </c>
      <c r="BC28" s="16" t="str">
        <f t="shared" si="1"/>
        <v>Tốt</v>
      </c>
      <c r="BD28" s="15" t="str">
        <f t="shared" si="2"/>
        <v>🟢 BÌNH THƯỜNG</v>
      </c>
    </row>
    <row r="29" spans="1:56" x14ac:dyDescent="0.25">
      <c r="A29" s="4">
        <v>21</v>
      </c>
      <c r="B29" s="10" t="s">
        <v>1317</v>
      </c>
      <c r="C29" s="4" t="s">
        <v>728</v>
      </c>
      <c r="D29" s="4" t="s">
        <v>429</v>
      </c>
      <c r="E29" s="11" t="s">
        <v>430</v>
      </c>
      <c r="F29" s="7">
        <f>SUMIFS(NhatKy_ViPham!K:K, NhatKy_ViPham!E:E, "10_Han", NhatKy_ViPham!F:F, B29, NhatKy_ViPham!H:H, "L01")</f>
        <v>0</v>
      </c>
      <c r="G29" s="7">
        <f>SUMIFS(NhatKy_ViPham!K:K, NhatKy_ViPham!E:E, "10_Han", NhatKy_ViPham!F:F, B29, NhatKy_ViPham!H:H, "L02")</f>
        <v>0</v>
      </c>
      <c r="H29" s="7">
        <f>SUMIFS(NhatKy_ViPham!K:K, NhatKy_ViPham!E:E, "10_Han", NhatKy_ViPham!F:F, B29, NhatKy_ViPham!H:H, "L03")</f>
        <v>0</v>
      </c>
      <c r="I29" s="7">
        <f>SUMIFS(NhatKy_ViPham!K:K, NhatKy_ViPham!E:E, "10_Han", NhatKy_ViPham!F:F, B29, NhatKy_ViPham!H:H, "L04")</f>
        <v>0</v>
      </c>
      <c r="J29" s="7">
        <f>SUMIFS(NhatKy_ViPham!K:K, NhatKy_ViPham!E:E, "10_Han", NhatKy_ViPham!F:F, B29, NhatKy_ViPham!H:H, "L05")</f>
        <v>0</v>
      </c>
      <c r="K29" s="7">
        <f>SUMIFS(NhatKy_ViPham!K:K, NhatKy_ViPham!E:E, "10_Han", NhatKy_ViPham!F:F, B29, NhatKy_ViPham!H:H, "L06")</f>
        <v>0</v>
      </c>
      <c r="L29" s="7">
        <f>SUMIFS(NhatKy_ViPham!K:K, NhatKy_ViPham!E:E, "10_Han", NhatKy_ViPham!F:F, B29, NhatKy_ViPham!H:H, "L07")</f>
        <v>0</v>
      </c>
      <c r="M29" s="7">
        <f>SUMIFS(NhatKy_ViPham!K:K, NhatKy_ViPham!E:E, "10_Han", NhatKy_ViPham!F:F, B29, NhatKy_ViPham!H:H, "L08")</f>
        <v>0</v>
      </c>
      <c r="N29" s="7">
        <f>SUMIFS(NhatKy_ViPham!K:K, NhatKy_ViPham!E:E, "10_Han", NhatKy_ViPham!F:F, B29, NhatKy_ViPham!H:H, "L09")</f>
        <v>0</v>
      </c>
      <c r="O29" s="7">
        <f>SUMIFS(NhatKy_ViPham!K:K, NhatKy_ViPham!E:E, "10_Han", NhatKy_ViPham!F:F, B29, NhatKy_ViPham!H:H, "L10")</f>
        <v>0</v>
      </c>
      <c r="P29" s="12">
        <f>SUMIFS(NhatKy_ViPham!J:J, NhatKy_ViPham!E:E, "10_Han", NhatKy_ViPham!F:F, B29)</f>
        <v>0</v>
      </c>
      <c r="Q29" s="13">
        <f>SUMIFS(NhatKy_ViPham!K:K, NhatKy_ViPham!E:E, "10_Han", NhatKy_ViPham!F:F, B29)</f>
        <v>0</v>
      </c>
      <c r="R29" s="7">
        <f>100 + SUMIFS(NhatKy_ViPham!J:J, NhatKy_ViPham!E:E, "10_Han", NhatKy_ViPham!F:F, B29, NhatKy_ViPham!C:C, "T1") - SUMIFS(NhatKy_ViPham!K:K, NhatKy_ViPham!E:E, "10_Han", NhatKy_ViPham!F:F, B29, NhatKy_ViPham!C:C, "T1")</f>
        <v>100</v>
      </c>
      <c r="S29" s="7">
        <f>100 + SUMIFS(NhatKy_ViPham!J:J, NhatKy_ViPham!E:E, "10_Han", NhatKy_ViPham!F:F, B29, NhatKy_ViPham!C:C, "T2") - SUMIFS(NhatKy_ViPham!K:K, NhatKy_ViPham!E:E, "10_Han", NhatKy_ViPham!F:F, B29, NhatKy_ViPham!C:C, "T2")</f>
        <v>100</v>
      </c>
      <c r="T29" s="7">
        <f>100 + SUMIFS(NhatKy_ViPham!J:J, NhatKy_ViPham!E:E, "10_Han", NhatKy_ViPham!F:F, B29, NhatKy_ViPham!C:C, "T3") - SUMIFS(NhatKy_ViPham!K:K, NhatKy_ViPham!E:E, "10_Han", NhatKy_ViPham!F:F, B29, NhatKy_ViPham!C:C, "T3")</f>
        <v>100</v>
      </c>
      <c r="U29" s="7">
        <f>100 + SUMIFS(NhatKy_ViPham!J:J, NhatKy_ViPham!E:E, "10_Han", NhatKy_ViPham!F:F, B29, NhatKy_ViPham!C:C, "T4") - SUMIFS(NhatKy_ViPham!K:K, NhatKy_ViPham!E:E, "10_Han", NhatKy_ViPham!F:F, B29, NhatKy_ViPham!C:C, "T4")</f>
        <v>100</v>
      </c>
      <c r="V29" s="7">
        <f>100 + SUMIFS(NhatKy_ViPham!J:J, NhatKy_ViPham!E:E, "10_Han", NhatKy_ViPham!F:F, B29, NhatKy_ViPham!C:C, "T5") - SUMIFS(NhatKy_ViPham!K:K, NhatKy_ViPham!E:E, "10_Han", NhatKy_ViPham!F:F, B29, NhatKy_ViPham!C:C, "T5")</f>
        <v>100</v>
      </c>
      <c r="W29" s="7">
        <f>100 + SUMIFS(NhatKy_ViPham!J:J, NhatKy_ViPham!E:E, "10_Han", NhatKy_ViPham!F:F, B29, NhatKy_ViPham!C:C, "T6") - SUMIFS(NhatKy_ViPham!K:K, NhatKy_ViPham!E:E, "10_Han", NhatKy_ViPham!F:F, B29, NhatKy_ViPham!C:C, "T6")</f>
        <v>100</v>
      </c>
      <c r="X29" s="7">
        <f>100 + SUMIFS(NhatKy_ViPham!J:J, NhatKy_ViPham!E:E, "10_Han", NhatKy_ViPham!F:F, B29, NhatKy_ViPham!C:C, "T7") - SUMIFS(NhatKy_ViPham!K:K, NhatKy_ViPham!E:E, "10_Han", NhatKy_ViPham!F:F, B29, NhatKy_ViPham!C:C, "T7")</f>
        <v>100</v>
      </c>
      <c r="Y29" s="7">
        <f>100 + SUMIFS(NhatKy_ViPham!J:J, NhatKy_ViPham!E:E, "10_Han", NhatKy_ViPham!F:F, B29, NhatKy_ViPham!C:C, "T8") - SUMIFS(NhatKy_ViPham!K:K, NhatKy_ViPham!E:E, "10_Han", NhatKy_ViPham!F:F, B29, NhatKy_ViPham!C:C, "T8")</f>
        <v>100</v>
      </c>
      <c r="Z29" s="7">
        <f>100 + SUMIFS(NhatKy_ViPham!J:J, NhatKy_ViPham!E:E, "10_Han", NhatKy_ViPham!F:F, B29, NhatKy_ViPham!C:C, "T9") - SUMIFS(NhatKy_ViPham!K:K, NhatKy_ViPham!E:E, "10_Han", NhatKy_ViPham!F:F, B29, NhatKy_ViPham!C:C, "T9")</f>
        <v>100</v>
      </c>
      <c r="AA29" s="7">
        <f>100 + SUMIFS(NhatKy_ViPham!J:J, NhatKy_ViPham!E:E, "10_Han", NhatKy_ViPham!F:F, B29, NhatKy_ViPham!C:C, "T10") - SUMIFS(NhatKy_ViPham!K:K, NhatKy_ViPham!E:E, "10_Han", NhatKy_ViPham!F:F, B29, NhatKy_ViPham!C:C, "T10")</f>
        <v>100</v>
      </c>
      <c r="AB29" s="7">
        <f>100 + SUMIFS(NhatKy_ViPham!J:J, NhatKy_ViPham!E:E, "10_Han", NhatKy_ViPham!F:F, B29, NhatKy_ViPham!C:C, "T11") - SUMIFS(NhatKy_ViPham!K:K, NhatKy_ViPham!E:E, "10_Han", NhatKy_ViPham!F:F, B29, NhatKy_ViPham!C:C, "T11")</f>
        <v>100</v>
      </c>
      <c r="AC29" s="7">
        <f>100 + SUMIFS(NhatKy_ViPham!J:J, NhatKy_ViPham!E:E, "10_Han", NhatKy_ViPham!F:F, B29, NhatKy_ViPham!C:C, "T12") - SUMIFS(NhatKy_ViPham!K:K, NhatKy_ViPham!E:E, "10_Han", NhatKy_ViPham!F:F, B29, NhatKy_ViPham!C:C, "T12")</f>
        <v>100</v>
      </c>
      <c r="AD29" s="7">
        <f>100 + SUMIFS(NhatKy_ViPham!J:J, NhatKy_ViPham!E:E, "10_Han", NhatKy_ViPham!F:F, B29, NhatKy_ViPham!C:C, "T13") - SUMIFS(NhatKy_ViPham!K:K, NhatKy_ViPham!E:E, "10_Han", NhatKy_ViPham!F:F, B29, NhatKy_ViPham!C:C, "T13")</f>
        <v>100</v>
      </c>
      <c r="AE29" s="7">
        <f>100 + SUMIFS(NhatKy_ViPham!J:J, NhatKy_ViPham!E:E, "10_Han", NhatKy_ViPham!F:F, B29, NhatKy_ViPham!C:C, "T14") - SUMIFS(NhatKy_ViPham!K:K, NhatKy_ViPham!E:E, "10_Han", NhatKy_ViPham!F:F, B29, NhatKy_ViPham!C:C, "T14")</f>
        <v>100</v>
      </c>
      <c r="AF29" s="7">
        <f>100 + SUMIFS(NhatKy_ViPham!J:J, NhatKy_ViPham!E:E, "10_Han", NhatKy_ViPham!F:F, B29, NhatKy_ViPham!C:C, "T15") - SUMIFS(NhatKy_ViPham!K:K, NhatKy_ViPham!E:E, "10_Han", NhatKy_ViPham!F:F, B29, NhatKy_ViPham!C:C, "T15")</f>
        <v>100</v>
      </c>
      <c r="AG29" s="7">
        <f>100 + SUMIFS(NhatKy_ViPham!J:J, NhatKy_ViPham!E:E, "10_Han", NhatKy_ViPham!F:F, B29, NhatKy_ViPham!C:C, "T16") - SUMIFS(NhatKy_ViPham!K:K, NhatKy_ViPham!E:E, "10_Han", NhatKy_ViPham!F:F, B29, NhatKy_ViPham!C:C, "T16")</f>
        <v>100</v>
      </c>
      <c r="AH29" s="7">
        <f>100 + SUMIFS(NhatKy_ViPham!J:J, NhatKy_ViPham!E:E, "10_Han", NhatKy_ViPham!F:F, B29, NhatKy_ViPham!C:C, "T17") - SUMIFS(NhatKy_ViPham!K:K, NhatKy_ViPham!E:E, "10_Han", NhatKy_ViPham!F:F, B29, NhatKy_ViPham!C:C, "T17")</f>
        <v>100</v>
      </c>
      <c r="AI29" s="7">
        <f>100 + SUMIFS(NhatKy_ViPham!J:J, NhatKy_ViPham!E:E, "10_Han", NhatKy_ViPham!F:F, B29, NhatKy_ViPham!C:C, "T18") - SUMIFS(NhatKy_ViPham!K:K, NhatKy_ViPham!E:E, "10_Han", NhatKy_ViPham!F:F, B29, NhatKy_ViPham!C:C, "T18")</f>
        <v>100</v>
      </c>
      <c r="AJ29" s="7">
        <f>100 + SUMIFS(NhatKy_ViPham!J:J, NhatKy_ViPham!E:E, "10_Han", NhatKy_ViPham!F:F, B29, NhatKy_ViPham!C:C, "T19") - SUMIFS(NhatKy_ViPham!K:K, NhatKy_ViPham!E:E, "10_Han", NhatKy_ViPham!F:F, B29, NhatKy_ViPham!C:C, "T19")</f>
        <v>100</v>
      </c>
      <c r="AK29" s="7">
        <f>100 + SUMIFS(NhatKy_ViPham!J:J, NhatKy_ViPham!E:E, "10_Han", NhatKy_ViPham!F:F, B29, NhatKy_ViPham!C:C, "T20") - SUMIFS(NhatKy_ViPham!K:K, NhatKy_ViPham!E:E, "10_Han", NhatKy_ViPham!F:F, B29, NhatKy_ViPham!C:C, "T20")</f>
        <v>100</v>
      </c>
      <c r="AL29" s="7">
        <f>100 + SUMIFS(NhatKy_ViPham!J:J, NhatKy_ViPham!E:E, "10_Han", NhatKy_ViPham!F:F, B29, NhatKy_ViPham!C:C, "T21") - SUMIFS(NhatKy_ViPham!K:K, NhatKy_ViPham!E:E, "10_Han", NhatKy_ViPham!F:F, B29, NhatKy_ViPham!C:C, "T21")</f>
        <v>100</v>
      </c>
      <c r="AM29" s="7">
        <f>100 + SUMIFS(NhatKy_ViPham!J:J, NhatKy_ViPham!E:E, "10_Han", NhatKy_ViPham!F:F, B29, NhatKy_ViPham!C:C, "T22") - SUMIFS(NhatKy_ViPham!K:K, NhatKy_ViPham!E:E, "10_Han", NhatKy_ViPham!F:F, B29, NhatKy_ViPham!C:C, "T22")</f>
        <v>100</v>
      </c>
      <c r="AN29" s="7">
        <f>100 + SUMIFS(NhatKy_ViPham!J:J, NhatKy_ViPham!E:E, "10_Han", NhatKy_ViPham!F:F, B29, NhatKy_ViPham!C:C, "T23") - SUMIFS(NhatKy_ViPham!K:K, NhatKy_ViPham!E:E, "10_Han", NhatKy_ViPham!F:F, B29, NhatKy_ViPham!C:C, "T23")</f>
        <v>100</v>
      </c>
      <c r="AO29" s="7">
        <f>100 + SUMIFS(NhatKy_ViPham!J:J, NhatKy_ViPham!E:E, "10_Han", NhatKy_ViPham!F:F, B29, NhatKy_ViPham!C:C, "T24") - SUMIFS(NhatKy_ViPham!K:K, NhatKy_ViPham!E:E, "10_Han", NhatKy_ViPham!F:F, B29, NhatKy_ViPham!C:C, "T24")</f>
        <v>100</v>
      </c>
      <c r="AP29" s="7">
        <f>100 + SUMIFS(NhatKy_ViPham!J:J, NhatKy_ViPham!E:E, "10_Han", NhatKy_ViPham!F:F, B29, NhatKy_ViPham!C:C, "T25") - SUMIFS(NhatKy_ViPham!K:K, NhatKy_ViPham!E:E, "10_Han", NhatKy_ViPham!F:F, B29, NhatKy_ViPham!C:C, "T25")</f>
        <v>100</v>
      </c>
      <c r="AQ29" s="7">
        <f>100 + SUMIFS(NhatKy_ViPham!J:J, NhatKy_ViPham!E:E, "10_Han", NhatKy_ViPham!F:F, B29, NhatKy_ViPham!C:C, "T26") - SUMIFS(NhatKy_ViPham!K:K, NhatKy_ViPham!E:E, "10_Han", NhatKy_ViPham!F:F, B29, NhatKy_ViPham!C:C, "T26")</f>
        <v>100</v>
      </c>
      <c r="AR29" s="7">
        <f>100 + SUMIFS(NhatKy_ViPham!J:J, NhatKy_ViPham!E:E, "10_Han", NhatKy_ViPham!F:F, B29, NhatKy_ViPham!C:C, "T27") - SUMIFS(NhatKy_ViPham!K:K, NhatKy_ViPham!E:E, "10_Han", NhatKy_ViPham!F:F, B29, NhatKy_ViPham!C:C, "T27")</f>
        <v>100</v>
      </c>
      <c r="AS29" s="7">
        <f>100 + SUMIFS(NhatKy_ViPham!J:J, NhatKy_ViPham!E:E, "10_Han", NhatKy_ViPham!F:F, B29, NhatKy_ViPham!C:C, "T28") - SUMIFS(NhatKy_ViPham!K:K, NhatKy_ViPham!E:E, "10_Han", NhatKy_ViPham!F:F, B29, NhatKy_ViPham!C:C, "T28")</f>
        <v>100</v>
      </c>
      <c r="AT29" s="7">
        <f>100 + SUMIFS(NhatKy_ViPham!J:J, NhatKy_ViPham!E:E, "10_Han", NhatKy_ViPham!F:F, B29, NhatKy_ViPham!C:C, "T29") - SUMIFS(NhatKy_ViPham!K:K, NhatKy_ViPham!E:E, "10_Han", NhatKy_ViPham!F:F, B29, NhatKy_ViPham!C:C, "T29")</f>
        <v>100</v>
      </c>
      <c r="AU29" s="7">
        <f>100 + SUMIFS(NhatKy_ViPham!J:J, NhatKy_ViPham!E:E, "10_Han", NhatKy_ViPham!F:F, B29, NhatKy_ViPham!C:C, "T30") - SUMIFS(NhatKy_ViPham!K:K, NhatKy_ViPham!E:E, "10_Han", NhatKy_ViPham!F:F, B29, NhatKy_ViPham!C:C, "T30")</f>
        <v>100</v>
      </c>
      <c r="AV29" s="7">
        <f>100 + SUMIFS(NhatKy_ViPham!J:J, NhatKy_ViPham!E:E, "10_Han", NhatKy_ViPham!F:F, B29, NhatKy_ViPham!C:C, "T31") - SUMIFS(NhatKy_ViPham!K:K, NhatKy_ViPham!E:E, "10_Han", NhatKy_ViPham!F:F, B29, NhatKy_ViPham!C:C, "T31")</f>
        <v>100</v>
      </c>
      <c r="AW29" s="7">
        <f>100 + SUMIFS(NhatKy_ViPham!J:J, NhatKy_ViPham!E:E, "10_Han", NhatKy_ViPham!F:F, B29, NhatKy_ViPham!C:C, "T32") - SUMIFS(NhatKy_ViPham!K:K, NhatKy_ViPham!E:E, "10_Han", NhatKy_ViPham!F:F, B29, NhatKy_ViPham!C:C, "T32")</f>
        <v>100</v>
      </c>
      <c r="AX29" s="7">
        <f>100 + SUMIFS(NhatKy_ViPham!J:J, NhatKy_ViPham!E:E, "10_Han", NhatKy_ViPham!F:F, B29, NhatKy_ViPham!C:C, "T33") - SUMIFS(NhatKy_ViPham!K:K, NhatKy_ViPham!E:E, "10_Han", NhatKy_ViPham!F:F, B29, NhatKy_ViPham!C:C, "T33")</f>
        <v>100</v>
      </c>
      <c r="AY29" s="7">
        <f>100 + SUMIFS(NhatKy_ViPham!J:J, NhatKy_ViPham!E:E, "10_Han", NhatKy_ViPham!F:F, B29, NhatKy_ViPham!C:C, "T34") - SUMIFS(NhatKy_ViPham!K:K, NhatKy_ViPham!E:E, "10_Han", NhatKy_ViPham!F:F, B29, NhatKy_ViPham!C:C, "T34")</f>
        <v>100</v>
      </c>
      <c r="AZ29" s="7">
        <f>100 + SUMIFS(NhatKy_ViPham!J:J, NhatKy_ViPham!E:E, "10_Han", NhatKy_ViPham!F:F, B29, NhatKy_ViPham!C:C, "T35") - SUMIFS(NhatKy_ViPham!K:K, NhatKy_ViPham!E:E, "10_Han", NhatKy_ViPham!F:F, B29, NhatKy_ViPham!C:C, "T35")</f>
        <v>100</v>
      </c>
      <c r="BA29" s="12">
        <f t="shared" si="0"/>
        <v>100</v>
      </c>
      <c r="BB29" s="11" t="s">
        <v>430</v>
      </c>
      <c r="BC29" s="14" t="str">
        <f t="shared" si="1"/>
        <v>Tốt</v>
      </c>
      <c r="BD29" s="10" t="str">
        <f t="shared" si="2"/>
        <v>🟢 BÌNH THƯỜNG</v>
      </c>
    </row>
    <row r="30" spans="1:56" x14ac:dyDescent="0.25">
      <c r="A30" s="5">
        <v>22</v>
      </c>
      <c r="B30" s="15" t="s">
        <v>1318</v>
      </c>
      <c r="C30" s="5" t="s">
        <v>514</v>
      </c>
      <c r="D30" s="5" t="s">
        <v>429</v>
      </c>
      <c r="E30" s="11" t="s">
        <v>430</v>
      </c>
      <c r="F30" s="6">
        <f>SUMIFS(NhatKy_ViPham!K:K, NhatKy_ViPham!E:E, "10_Han", NhatKy_ViPham!F:F, B30, NhatKy_ViPham!H:H, "L01")</f>
        <v>0</v>
      </c>
      <c r="G30" s="6">
        <f>SUMIFS(NhatKy_ViPham!K:K, NhatKy_ViPham!E:E, "10_Han", NhatKy_ViPham!F:F, B30, NhatKy_ViPham!H:H, "L02")</f>
        <v>0</v>
      </c>
      <c r="H30" s="6">
        <f>SUMIFS(NhatKy_ViPham!K:K, NhatKy_ViPham!E:E, "10_Han", NhatKy_ViPham!F:F, B30, NhatKy_ViPham!H:H, "L03")</f>
        <v>0</v>
      </c>
      <c r="I30" s="6">
        <f>SUMIFS(NhatKy_ViPham!K:K, NhatKy_ViPham!E:E, "10_Han", NhatKy_ViPham!F:F, B30, NhatKy_ViPham!H:H, "L04")</f>
        <v>0</v>
      </c>
      <c r="J30" s="6">
        <f>SUMIFS(NhatKy_ViPham!K:K, NhatKy_ViPham!E:E, "10_Han", NhatKy_ViPham!F:F, B30, NhatKy_ViPham!H:H, "L05")</f>
        <v>0</v>
      </c>
      <c r="K30" s="6">
        <f>SUMIFS(NhatKy_ViPham!K:K, NhatKy_ViPham!E:E, "10_Han", NhatKy_ViPham!F:F, B30, NhatKy_ViPham!H:H, "L06")</f>
        <v>0</v>
      </c>
      <c r="L30" s="6">
        <f>SUMIFS(NhatKy_ViPham!K:K, NhatKy_ViPham!E:E, "10_Han", NhatKy_ViPham!F:F, B30, NhatKy_ViPham!H:H, "L07")</f>
        <v>0</v>
      </c>
      <c r="M30" s="6">
        <f>SUMIFS(NhatKy_ViPham!K:K, NhatKy_ViPham!E:E, "10_Han", NhatKy_ViPham!F:F, B30, NhatKy_ViPham!H:H, "L08")</f>
        <v>0</v>
      </c>
      <c r="N30" s="6">
        <f>SUMIFS(NhatKy_ViPham!K:K, NhatKy_ViPham!E:E, "10_Han", NhatKy_ViPham!F:F, B30, NhatKy_ViPham!H:H, "L09")</f>
        <v>0</v>
      </c>
      <c r="O30" s="6">
        <f>SUMIFS(NhatKy_ViPham!K:K, NhatKy_ViPham!E:E, "10_Han", NhatKy_ViPham!F:F, B30, NhatKy_ViPham!H:H, "L10")</f>
        <v>0</v>
      </c>
      <c r="P30" s="12">
        <f>SUMIFS(NhatKy_ViPham!J:J, NhatKy_ViPham!E:E, "10_Han", NhatKy_ViPham!F:F, B30)</f>
        <v>0</v>
      </c>
      <c r="Q30" s="13">
        <f>SUMIFS(NhatKy_ViPham!K:K, NhatKy_ViPham!E:E, "10_Han", NhatKy_ViPham!F:F, B30)</f>
        <v>0</v>
      </c>
      <c r="R30" s="6">
        <f>100 + SUMIFS(NhatKy_ViPham!J:J, NhatKy_ViPham!E:E, "10_Han", NhatKy_ViPham!F:F, B30, NhatKy_ViPham!C:C, "T1") - SUMIFS(NhatKy_ViPham!K:K, NhatKy_ViPham!E:E, "10_Han", NhatKy_ViPham!F:F, B30, NhatKy_ViPham!C:C, "T1")</f>
        <v>100</v>
      </c>
      <c r="S30" s="6">
        <f>100 + SUMIFS(NhatKy_ViPham!J:J, NhatKy_ViPham!E:E, "10_Han", NhatKy_ViPham!F:F, B30, NhatKy_ViPham!C:C, "T2") - SUMIFS(NhatKy_ViPham!K:K, NhatKy_ViPham!E:E, "10_Han", NhatKy_ViPham!F:F, B30, NhatKy_ViPham!C:C, "T2")</f>
        <v>100</v>
      </c>
      <c r="T30" s="6">
        <f>100 + SUMIFS(NhatKy_ViPham!J:J, NhatKy_ViPham!E:E, "10_Han", NhatKy_ViPham!F:F, B30, NhatKy_ViPham!C:C, "T3") - SUMIFS(NhatKy_ViPham!K:K, NhatKy_ViPham!E:E, "10_Han", NhatKy_ViPham!F:F, B30, NhatKy_ViPham!C:C, "T3")</f>
        <v>100</v>
      </c>
      <c r="U30" s="6">
        <f>100 + SUMIFS(NhatKy_ViPham!J:J, NhatKy_ViPham!E:E, "10_Han", NhatKy_ViPham!F:F, B30, NhatKy_ViPham!C:C, "T4") - SUMIFS(NhatKy_ViPham!K:K, NhatKy_ViPham!E:E, "10_Han", NhatKy_ViPham!F:F, B30, NhatKy_ViPham!C:C, "T4")</f>
        <v>100</v>
      </c>
      <c r="V30" s="6">
        <f>100 + SUMIFS(NhatKy_ViPham!J:J, NhatKy_ViPham!E:E, "10_Han", NhatKy_ViPham!F:F, B30, NhatKy_ViPham!C:C, "T5") - SUMIFS(NhatKy_ViPham!K:K, NhatKy_ViPham!E:E, "10_Han", NhatKy_ViPham!F:F, B30, NhatKy_ViPham!C:C, "T5")</f>
        <v>100</v>
      </c>
      <c r="W30" s="6">
        <f>100 + SUMIFS(NhatKy_ViPham!J:J, NhatKy_ViPham!E:E, "10_Han", NhatKy_ViPham!F:F, B30, NhatKy_ViPham!C:C, "T6") - SUMIFS(NhatKy_ViPham!K:K, NhatKy_ViPham!E:E, "10_Han", NhatKy_ViPham!F:F, B30, NhatKy_ViPham!C:C, "T6")</f>
        <v>100</v>
      </c>
      <c r="X30" s="6">
        <f>100 + SUMIFS(NhatKy_ViPham!J:J, NhatKy_ViPham!E:E, "10_Han", NhatKy_ViPham!F:F, B30, NhatKy_ViPham!C:C, "T7") - SUMIFS(NhatKy_ViPham!K:K, NhatKy_ViPham!E:E, "10_Han", NhatKy_ViPham!F:F, B30, NhatKy_ViPham!C:C, "T7")</f>
        <v>100</v>
      </c>
      <c r="Y30" s="6">
        <f>100 + SUMIFS(NhatKy_ViPham!J:J, NhatKy_ViPham!E:E, "10_Han", NhatKy_ViPham!F:F, B30, NhatKy_ViPham!C:C, "T8") - SUMIFS(NhatKy_ViPham!K:K, NhatKy_ViPham!E:E, "10_Han", NhatKy_ViPham!F:F, B30, NhatKy_ViPham!C:C, "T8")</f>
        <v>100</v>
      </c>
      <c r="Z30" s="6">
        <f>100 + SUMIFS(NhatKy_ViPham!J:J, NhatKy_ViPham!E:E, "10_Han", NhatKy_ViPham!F:F, B30, NhatKy_ViPham!C:C, "T9") - SUMIFS(NhatKy_ViPham!K:K, NhatKy_ViPham!E:E, "10_Han", NhatKy_ViPham!F:F, B30, NhatKy_ViPham!C:C, "T9")</f>
        <v>100</v>
      </c>
      <c r="AA30" s="6">
        <f>100 + SUMIFS(NhatKy_ViPham!J:J, NhatKy_ViPham!E:E, "10_Han", NhatKy_ViPham!F:F, B30, NhatKy_ViPham!C:C, "T10") - SUMIFS(NhatKy_ViPham!K:K, NhatKy_ViPham!E:E, "10_Han", NhatKy_ViPham!F:F, B30, NhatKy_ViPham!C:C, "T10")</f>
        <v>100</v>
      </c>
      <c r="AB30" s="6">
        <f>100 + SUMIFS(NhatKy_ViPham!J:J, NhatKy_ViPham!E:E, "10_Han", NhatKy_ViPham!F:F, B30, NhatKy_ViPham!C:C, "T11") - SUMIFS(NhatKy_ViPham!K:K, NhatKy_ViPham!E:E, "10_Han", NhatKy_ViPham!F:F, B30, NhatKy_ViPham!C:C, "T11")</f>
        <v>100</v>
      </c>
      <c r="AC30" s="6">
        <f>100 + SUMIFS(NhatKy_ViPham!J:J, NhatKy_ViPham!E:E, "10_Han", NhatKy_ViPham!F:F, B30, NhatKy_ViPham!C:C, "T12") - SUMIFS(NhatKy_ViPham!K:K, NhatKy_ViPham!E:E, "10_Han", NhatKy_ViPham!F:F, B30, NhatKy_ViPham!C:C, "T12")</f>
        <v>100</v>
      </c>
      <c r="AD30" s="6">
        <f>100 + SUMIFS(NhatKy_ViPham!J:J, NhatKy_ViPham!E:E, "10_Han", NhatKy_ViPham!F:F, B30, NhatKy_ViPham!C:C, "T13") - SUMIFS(NhatKy_ViPham!K:K, NhatKy_ViPham!E:E, "10_Han", NhatKy_ViPham!F:F, B30, NhatKy_ViPham!C:C, "T13")</f>
        <v>100</v>
      </c>
      <c r="AE30" s="6">
        <f>100 + SUMIFS(NhatKy_ViPham!J:J, NhatKy_ViPham!E:E, "10_Han", NhatKy_ViPham!F:F, B30, NhatKy_ViPham!C:C, "T14") - SUMIFS(NhatKy_ViPham!K:K, NhatKy_ViPham!E:E, "10_Han", NhatKy_ViPham!F:F, B30, NhatKy_ViPham!C:C, "T14")</f>
        <v>100</v>
      </c>
      <c r="AF30" s="6">
        <f>100 + SUMIFS(NhatKy_ViPham!J:J, NhatKy_ViPham!E:E, "10_Han", NhatKy_ViPham!F:F, B30, NhatKy_ViPham!C:C, "T15") - SUMIFS(NhatKy_ViPham!K:K, NhatKy_ViPham!E:E, "10_Han", NhatKy_ViPham!F:F, B30, NhatKy_ViPham!C:C, "T15")</f>
        <v>100</v>
      </c>
      <c r="AG30" s="6">
        <f>100 + SUMIFS(NhatKy_ViPham!J:J, NhatKy_ViPham!E:E, "10_Han", NhatKy_ViPham!F:F, B30, NhatKy_ViPham!C:C, "T16") - SUMIFS(NhatKy_ViPham!K:K, NhatKy_ViPham!E:E, "10_Han", NhatKy_ViPham!F:F, B30, NhatKy_ViPham!C:C, "T16")</f>
        <v>100</v>
      </c>
      <c r="AH30" s="6">
        <f>100 + SUMIFS(NhatKy_ViPham!J:J, NhatKy_ViPham!E:E, "10_Han", NhatKy_ViPham!F:F, B30, NhatKy_ViPham!C:C, "T17") - SUMIFS(NhatKy_ViPham!K:K, NhatKy_ViPham!E:E, "10_Han", NhatKy_ViPham!F:F, B30, NhatKy_ViPham!C:C, "T17")</f>
        <v>100</v>
      </c>
      <c r="AI30" s="6">
        <f>100 + SUMIFS(NhatKy_ViPham!J:J, NhatKy_ViPham!E:E, "10_Han", NhatKy_ViPham!F:F, B30, NhatKy_ViPham!C:C, "T18") - SUMIFS(NhatKy_ViPham!K:K, NhatKy_ViPham!E:E, "10_Han", NhatKy_ViPham!F:F, B30, NhatKy_ViPham!C:C, "T18")</f>
        <v>100</v>
      </c>
      <c r="AJ30" s="6">
        <f>100 + SUMIFS(NhatKy_ViPham!J:J, NhatKy_ViPham!E:E, "10_Han", NhatKy_ViPham!F:F, B30, NhatKy_ViPham!C:C, "T19") - SUMIFS(NhatKy_ViPham!K:K, NhatKy_ViPham!E:E, "10_Han", NhatKy_ViPham!F:F, B30, NhatKy_ViPham!C:C, "T19")</f>
        <v>100</v>
      </c>
      <c r="AK30" s="6">
        <f>100 + SUMIFS(NhatKy_ViPham!J:J, NhatKy_ViPham!E:E, "10_Han", NhatKy_ViPham!F:F, B30, NhatKy_ViPham!C:C, "T20") - SUMIFS(NhatKy_ViPham!K:K, NhatKy_ViPham!E:E, "10_Han", NhatKy_ViPham!F:F, B30, NhatKy_ViPham!C:C, "T20")</f>
        <v>100</v>
      </c>
      <c r="AL30" s="6">
        <f>100 + SUMIFS(NhatKy_ViPham!J:J, NhatKy_ViPham!E:E, "10_Han", NhatKy_ViPham!F:F, B30, NhatKy_ViPham!C:C, "T21") - SUMIFS(NhatKy_ViPham!K:K, NhatKy_ViPham!E:E, "10_Han", NhatKy_ViPham!F:F, B30, NhatKy_ViPham!C:C, "T21")</f>
        <v>100</v>
      </c>
      <c r="AM30" s="6">
        <f>100 + SUMIFS(NhatKy_ViPham!J:J, NhatKy_ViPham!E:E, "10_Han", NhatKy_ViPham!F:F, B30, NhatKy_ViPham!C:C, "T22") - SUMIFS(NhatKy_ViPham!K:K, NhatKy_ViPham!E:E, "10_Han", NhatKy_ViPham!F:F, B30, NhatKy_ViPham!C:C, "T22")</f>
        <v>100</v>
      </c>
      <c r="AN30" s="6">
        <f>100 + SUMIFS(NhatKy_ViPham!J:J, NhatKy_ViPham!E:E, "10_Han", NhatKy_ViPham!F:F, B30, NhatKy_ViPham!C:C, "T23") - SUMIFS(NhatKy_ViPham!K:K, NhatKy_ViPham!E:E, "10_Han", NhatKy_ViPham!F:F, B30, NhatKy_ViPham!C:C, "T23")</f>
        <v>100</v>
      </c>
      <c r="AO30" s="6">
        <f>100 + SUMIFS(NhatKy_ViPham!J:J, NhatKy_ViPham!E:E, "10_Han", NhatKy_ViPham!F:F, B30, NhatKy_ViPham!C:C, "T24") - SUMIFS(NhatKy_ViPham!K:K, NhatKy_ViPham!E:E, "10_Han", NhatKy_ViPham!F:F, B30, NhatKy_ViPham!C:C, "T24")</f>
        <v>100</v>
      </c>
      <c r="AP30" s="6">
        <f>100 + SUMIFS(NhatKy_ViPham!J:J, NhatKy_ViPham!E:E, "10_Han", NhatKy_ViPham!F:F, B30, NhatKy_ViPham!C:C, "T25") - SUMIFS(NhatKy_ViPham!K:K, NhatKy_ViPham!E:E, "10_Han", NhatKy_ViPham!F:F, B30, NhatKy_ViPham!C:C, "T25")</f>
        <v>100</v>
      </c>
      <c r="AQ30" s="6">
        <f>100 + SUMIFS(NhatKy_ViPham!J:J, NhatKy_ViPham!E:E, "10_Han", NhatKy_ViPham!F:F, B30, NhatKy_ViPham!C:C, "T26") - SUMIFS(NhatKy_ViPham!K:K, NhatKy_ViPham!E:E, "10_Han", NhatKy_ViPham!F:F, B30, NhatKy_ViPham!C:C, "T26")</f>
        <v>100</v>
      </c>
      <c r="AR30" s="6">
        <f>100 + SUMIFS(NhatKy_ViPham!J:J, NhatKy_ViPham!E:E, "10_Han", NhatKy_ViPham!F:F, B30, NhatKy_ViPham!C:C, "T27") - SUMIFS(NhatKy_ViPham!K:K, NhatKy_ViPham!E:E, "10_Han", NhatKy_ViPham!F:F, B30, NhatKy_ViPham!C:C, "T27")</f>
        <v>100</v>
      </c>
      <c r="AS30" s="6">
        <f>100 + SUMIFS(NhatKy_ViPham!J:J, NhatKy_ViPham!E:E, "10_Han", NhatKy_ViPham!F:F, B30, NhatKy_ViPham!C:C, "T28") - SUMIFS(NhatKy_ViPham!K:K, NhatKy_ViPham!E:E, "10_Han", NhatKy_ViPham!F:F, B30, NhatKy_ViPham!C:C, "T28")</f>
        <v>100</v>
      </c>
      <c r="AT30" s="6">
        <f>100 + SUMIFS(NhatKy_ViPham!J:J, NhatKy_ViPham!E:E, "10_Han", NhatKy_ViPham!F:F, B30, NhatKy_ViPham!C:C, "T29") - SUMIFS(NhatKy_ViPham!K:K, NhatKy_ViPham!E:E, "10_Han", NhatKy_ViPham!F:F, B30, NhatKy_ViPham!C:C, "T29")</f>
        <v>100</v>
      </c>
      <c r="AU30" s="6">
        <f>100 + SUMIFS(NhatKy_ViPham!J:J, NhatKy_ViPham!E:E, "10_Han", NhatKy_ViPham!F:F, B30, NhatKy_ViPham!C:C, "T30") - SUMIFS(NhatKy_ViPham!K:K, NhatKy_ViPham!E:E, "10_Han", NhatKy_ViPham!F:F, B30, NhatKy_ViPham!C:C, "T30")</f>
        <v>100</v>
      </c>
      <c r="AV30" s="6">
        <f>100 + SUMIFS(NhatKy_ViPham!J:J, NhatKy_ViPham!E:E, "10_Han", NhatKy_ViPham!F:F, B30, NhatKy_ViPham!C:C, "T31") - SUMIFS(NhatKy_ViPham!K:K, NhatKy_ViPham!E:E, "10_Han", NhatKy_ViPham!F:F, B30, NhatKy_ViPham!C:C, "T31")</f>
        <v>100</v>
      </c>
      <c r="AW30" s="6">
        <f>100 + SUMIFS(NhatKy_ViPham!J:J, NhatKy_ViPham!E:E, "10_Han", NhatKy_ViPham!F:F, B30, NhatKy_ViPham!C:C, "T32") - SUMIFS(NhatKy_ViPham!K:K, NhatKy_ViPham!E:E, "10_Han", NhatKy_ViPham!F:F, B30, NhatKy_ViPham!C:C, "T32")</f>
        <v>100</v>
      </c>
      <c r="AX30" s="6">
        <f>100 + SUMIFS(NhatKy_ViPham!J:J, NhatKy_ViPham!E:E, "10_Han", NhatKy_ViPham!F:F, B30, NhatKy_ViPham!C:C, "T33") - SUMIFS(NhatKy_ViPham!K:K, NhatKy_ViPham!E:E, "10_Han", NhatKy_ViPham!F:F, B30, NhatKy_ViPham!C:C, "T33")</f>
        <v>100</v>
      </c>
      <c r="AY30" s="6">
        <f>100 + SUMIFS(NhatKy_ViPham!J:J, NhatKy_ViPham!E:E, "10_Han", NhatKy_ViPham!F:F, B30, NhatKy_ViPham!C:C, "T34") - SUMIFS(NhatKy_ViPham!K:K, NhatKy_ViPham!E:E, "10_Han", NhatKy_ViPham!F:F, B30, NhatKy_ViPham!C:C, "T34")</f>
        <v>100</v>
      </c>
      <c r="AZ30" s="6">
        <f>100 + SUMIFS(NhatKy_ViPham!J:J, NhatKy_ViPham!E:E, "10_Han", NhatKy_ViPham!F:F, B30, NhatKy_ViPham!C:C, "T35") - SUMIFS(NhatKy_ViPham!K:K, NhatKy_ViPham!E:E, "10_Han", NhatKy_ViPham!F:F, B30, NhatKy_ViPham!C:C, "T35")</f>
        <v>100</v>
      </c>
      <c r="BA30" s="12">
        <f t="shared" si="0"/>
        <v>100</v>
      </c>
      <c r="BB30" s="11" t="s">
        <v>430</v>
      </c>
      <c r="BC30" s="16" t="str">
        <f t="shared" si="1"/>
        <v>Tốt</v>
      </c>
      <c r="BD30" s="15" t="str">
        <f t="shared" si="2"/>
        <v>🟢 BÌNH THƯỜNG</v>
      </c>
    </row>
    <row r="31" spans="1:56" x14ac:dyDescent="0.25">
      <c r="A31" s="4">
        <v>23</v>
      </c>
      <c r="B31" s="10" t="s">
        <v>1319</v>
      </c>
      <c r="C31" s="4" t="s">
        <v>702</v>
      </c>
      <c r="D31" s="4" t="s">
        <v>429</v>
      </c>
      <c r="E31" s="11" t="s">
        <v>430</v>
      </c>
      <c r="F31" s="7">
        <f>SUMIFS(NhatKy_ViPham!K:K, NhatKy_ViPham!E:E, "10_Han", NhatKy_ViPham!F:F, B31, NhatKy_ViPham!H:H, "L01")</f>
        <v>0</v>
      </c>
      <c r="G31" s="7">
        <f>SUMIFS(NhatKy_ViPham!K:K, NhatKy_ViPham!E:E, "10_Han", NhatKy_ViPham!F:F, B31, NhatKy_ViPham!H:H, "L02")</f>
        <v>0</v>
      </c>
      <c r="H31" s="7">
        <f>SUMIFS(NhatKy_ViPham!K:K, NhatKy_ViPham!E:E, "10_Han", NhatKy_ViPham!F:F, B31, NhatKy_ViPham!H:H, "L03")</f>
        <v>0</v>
      </c>
      <c r="I31" s="7">
        <f>SUMIFS(NhatKy_ViPham!K:K, NhatKy_ViPham!E:E, "10_Han", NhatKy_ViPham!F:F, B31, NhatKy_ViPham!H:H, "L04")</f>
        <v>0</v>
      </c>
      <c r="J31" s="7">
        <f>SUMIFS(NhatKy_ViPham!K:K, NhatKy_ViPham!E:E, "10_Han", NhatKy_ViPham!F:F, B31, NhatKy_ViPham!H:H, "L05")</f>
        <v>0</v>
      </c>
      <c r="K31" s="7">
        <f>SUMIFS(NhatKy_ViPham!K:K, NhatKy_ViPham!E:E, "10_Han", NhatKy_ViPham!F:F, B31, NhatKy_ViPham!H:H, "L06")</f>
        <v>0</v>
      </c>
      <c r="L31" s="7">
        <f>SUMIFS(NhatKy_ViPham!K:K, NhatKy_ViPham!E:E, "10_Han", NhatKy_ViPham!F:F, B31, NhatKy_ViPham!H:H, "L07")</f>
        <v>0</v>
      </c>
      <c r="M31" s="7">
        <f>SUMIFS(NhatKy_ViPham!K:K, NhatKy_ViPham!E:E, "10_Han", NhatKy_ViPham!F:F, B31, NhatKy_ViPham!H:H, "L08")</f>
        <v>0</v>
      </c>
      <c r="N31" s="7">
        <f>SUMIFS(NhatKy_ViPham!K:K, NhatKy_ViPham!E:E, "10_Han", NhatKy_ViPham!F:F, B31, NhatKy_ViPham!H:H, "L09")</f>
        <v>0</v>
      </c>
      <c r="O31" s="7">
        <f>SUMIFS(NhatKy_ViPham!K:K, NhatKy_ViPham!E:E, "10_Han", NhatKy_ViPham!F:F, B31, NhatKy_ViPham!H:H, "L10")</f>
        <v>0</v>
      </c>
      <c r="P31" s="12">
        <f>SUMIFS(NhatKy_ViPham!J:J, NhatKy_ViPham!E:E, "10_Han", NhatKy_ViPham!F:F, B31)</f>
        <v>0</v>
      </c>
      <c r="Q31" s="13">
        <f>SUMIFS(NhatKy_ViPham!K:K, NhatKy_ViPham!E:E, "10_Han", NhatKy_ViPham!F:F, B31)</f>
        <v>0</v>
      </c>
      <c r="R31" s="7">
        <f>100 + SUMIFS(NhatKy_ViPham!J:J, NhatKy_ViPham!E:E, "10_Han", NhatKy_ViPham!F:F, B31, NhatKy_ViPham!C:C, "T1") - SUMIFS(NhatKy_ViPham!K:K, NhatKy_ViPham!E:E, "10_Han", NhatKy_ViPham!F:F, B31, NhatKy_ViPham!C:C, "T1")</f>
        <v>100</v>
      </c>
      <c r="S31" s="7">
        <f>100 + SUMIFS(NhatKy_ViPham!J:J, NhatKy_ViPham!E:E, "10_Han", NhatKy_ViPham!F:F, B31, NhatKy_ViPham!C:C, "T2") - SUMIFS(NhatKy_ViPham!K:K, NhatKy_ViPham!E:E, "10_Han", NhatKy_ViPham!F:F, B31, NhatKy_ViPham!C:C, "T2")</f>
        <v>100</v>
      </c>
      <c r="T31" s="7">
        <f>100 + SUMIFS(NhatKy_ViPham!J:J, NhatKy_ViPham!E:E, "10_Han", NhatKy_ViPham!F:F, B31, NhatKy_ViPham!C:C, "T3") - SUMIFS(NhatKy_ViPham!K:K, NhatKy_ViPham!E:E, "10_Han", NhatKy_ViPham!F:F, B31, NhatKy_ViPham!C:C, "T3")</f>
        <v>100</v>
      </c>
      <c r="U31" s="7">
        <f>100 + SUMIFS(NhatKy_ViPham!J:J, NhatKy_ViPham!E:E, "10_Han", NhatKy_ViPham!F:F, B31, NhatKy_ViPham!C:C, "T4") - SUMIFS(NhatKy_ViPham!K:K, NhatKy_ViPham!E:E, "10_Han", NhatKy_ViPham!F:F, B31, NhatKy_ViPham!C:C, "T4")</f>
        <v>100</v>
      </c>
      <c r="V31" s="7">
        <f>100 + SUMIFS(NhatKy_ViPham!J:J, NhatKy_ViPham!E:E, "10_Han", NhatKy_ViPham!F:F, B31, NhatKy_ViPham!C:C, "T5") - SUMIFS(NhatKy_ViPham!K:K, NhatKy_ViPham!E:E, "10_Han", NhatKy_ViPham!F:F, B31, NhatKy_ViPham!C:C, "T5")</f>
        <v>100</v>
      </c>
      <c r="W31" s="7">
        <f>100 + SUMIFS(NhatKy_ViPham!J:J, NhatKy_ViPham!E:E, "10_Han", NhatKy_ViPham!F:F, B31, NhatKy_ViPham!C:C, "T6") - SUMIFS(NhatKy_ViPham!K:K, NhatKy_ViPham!E:E, "10_Han", NhatKy_ViPham!F:F, B31, NhatKy_ViPham!C:C, "T6")</f>
        <v>100</v>
      </c>
      <c r="X31" s="7">
        <f>100 + SUMIFS(NhatKy_ViPham!J:J, NhatKy_ViPham!E:E, "10_Han", NhatKy_ViPham!F:F, B31, NhatKy_ViPham!C:C, "T7") - SUMIFS(NhatKy_ViPham!K:K, NhatKy_ViPham!E:E, "10_Han", NhatKy_ViPham!F:F, B31, NhatKy_ViPham!C:C, "T7")</f>
        <v>100</v>
      </c>
      <c r="Y31" s="7">
        <f>100 + SUMIFS(NhatKy_ViPham!J:J, NhatKy_ViPham!E:E, "10_Han", NhatKy_ViPham!F:F, B31, NhatKy_ViPham!C:C, "T8") - SUMIFS(NhatKy_ViPham!K:K, NhatKy_ViPham!E:E, "10_Han", NhatKy_ViPham!F:F, B31, NhatKy_ViPham!C:C, "T8")</f>
        <v>100</v>
      </c>
      <c r="Z31" s="7">
        <f>100 + SUMIFS(NhatKy_ViPham!J:J, NhatKy_ViPham!E:E, "10_Han", NhatKy_ViPham!F:F, B31, NhatKy_ViPham!C:C, "T9") - SUMIFS(NhatKy_ViPham!K:K, NhatKy_ViPham!E:E, "10_Han", NhatKy_ViPham!F:F, B31, NhatKy_ViPham!C:C, "T9")</f>
        <v>100</v>
      </c>
      <c r="AA31" s="7">
        <f>100 + SUMIFS(NhatKy_ViPham!J:J, NhatKy_ViPham!E:E, "10_Han", NhatKy_ViPham!F:F, B31, NhatKy_ViPham!C:C, "T10") - SUMIFS(NhatKy_ViPham!K:K, NhatKy_ViPham!E:E, "10_Han", NhatKy_ViPham!F:F, B31, NhatKy_ViPham!C:C, "T10")</f>
        <v>100</v>
      </c>
      <c r="AB31" s="7">
        <f>100 + SUMIFS(NhatKy_ViPham!J:J, NhatKy_ViPham!E:E, "10_Han", NhatKy_ViPham!F:F, B31, NhatKy_ViPham!C:C, "T11") - SUMIFS(NhatKy_ViPham!K:K, NhatKy_ViPham!E:E, "10_Han", NhatKy_ViPham!F:F, B31, NhatKy_ViPham!C:C, "T11")</f>
        <v>100</v>
      </c>
      <c r="AC31" s="7">
        <f>100 + SUMIFS(NhatKy_ViPham!J:J, NhatKy_ViPham!E:E, "10_Han", NhatKy_ViPham!F:F, B31, NhatKy_ViPham!C:C, "T12") - SUMIFS(NhatKy_ViPham!K:K, NhatKy_ViPham!E:E, "10_Han", NhatKy_ViPham!F:F, B31, NhatKy_ViPham!C:C, "T12")</f>
        <v>100</v>
      </c>
      <c r="AD31" s="7">
        <f>100 + SUMIFS(NhatKy_ViPham!J:J, NhatKy_ViPham!E:E, "10_Han", NhatKy_ViPham!F:F, B31, NhatKy_ViPham!C:C, "T13") - SUMIFS(NhatKy_ViPham!K:K, NhatKy_ViPham!E:E, "10_Han", NhatKy_ViPham!F:F, B31, NhatKy_ViPham!C:C, "T13")</f>
        <v>100</v>
      </c>
      <c r="AE31" s="7">
        <f>100 + SUMIFS(NhatKy_ViPham!J:J, NhatKy_ViPham!E:E, "10_Han", NhatKy_ViPham!F:F, B31, NhatKy_ViPham!C:C, "T14") - SUMIFS(NhatKy_ViPham!K:K, NhatKy_ViPham!E:E, "10_Han", NhatKy_ViPham!F:F, B31, NhatKy_ViPham!C:C, "T14")</f>
        <v>100</v>
      </c>
      <c r="AF31" s="7">
        <f>100 + SUMIFS(NhatKy_ViPham!J:J, NhatKy_ViPham!E:E, "10_Han", NhatKy_ViPham!F:F, B31, NhatKy_ViPham!C:C, "T15") - SUMIFS(NhatKy_ViPham!K:K, NhatKy_ViPham!E:E, "10_Han", NhatKy_ViPham!F:F, B31, NhatKy_ViPham!C:C, "T15")</f>
        <v>100</v>
      </c>
      <c r="AG31" s="7">
        <f>100 + SUMIFS(NhatKy_ViPham!J:J, NhatKy_ViPham!E:E, "10_Han", NhatKy_ViPham!F:F, B31, NhatKy_ViPham!C:C, "T16") - SUMIFS(NhatKy_ViPham!K:K, NhatKy_ViPham!E:E, "10_Han", NhatKy_ViPham!F:F, B31, NhatKy_ViPham!C:C, "T16")</f>
        <v>100</v>
      </c>
      <c r="AH31" s="7">
        <f>100 + SUMIFS(NhatKy_ViPham!J:J, NhatKy_ViPham!E:E, "10_Han", NhatKy_ViPham!F:F, B31, NhatKy_ViPham!C:C, "T17") - SUMIFS(NhatKy_ViPham!K:K, NhatKy_ViPham!E:E, "10_Han", NhatKy_ViPham!F:F, B31, NhatKy_ViPham!C:C, "T17")</f>
        <v>100</v>
      </c>
      <c r="AI31" s="7">
        <f>100 + SUMIFS(NhatKy_ViPham!J:J, NhatKy_ViPham!E:E, "10_Han", NhatKy_ViPham!F:F, B31, NhatKy_ViPham!C:C, "T18") - SUMIFS(NhatKy_ViPham!K:K, NhatKy_ViPham!E:E, "10_Han", NhatKy_ViPham!F:F, B31, NhatKy_ViPham!C:C, "T18")</f>
        <v>100</v>
      </c>
      <c r="AJ31" s="7">
        <f>100 + SUMIFS(NhatKy_ViPham!J:J, NhatKy_ViPham!E:E, "10_Han", NhatKy_ViPham!F:F, B31, NhatKy_ViPham!C:C, "T19") - SUMIFS(NhatKy_ViPham!K:K, NhatKy_ViPham!E:E, "10_Han", NhatKy_ViPham!F:F, B31, NhatKy_ViPham!C:C, "T19")</f>
        <v>100</v>
      </c>
      <c r="AK31" s="7">
        <f>100 + SUMIFS(NhatKy_ViPham!J:J, NhatKy_ViPham!E:E, "10_Han", NhatKy_ViPham!F:F, B31, NhatKy_ViPham!C:C, "T20") - SUMIFS(NhatKy_ViPham!K:K, NhatKy_ViPham!E:E, "10_Han", NhatKy_ViPham!F:F, B31, NhatKy_ViPham!C:C, "T20")</f>
        <v>100</v>
      </c>
      <c r="AL31" s="7">
        <f>100 + SUMIFS(NhatKy_ViPham!J:J, NhatKy_ViPham!E:E, "10_Han", NhatKy_ViPham!F:F, B31, NhatKy_ViPham!C:C, "T21") - SUMIFS(NhatKy_ViPham!K:K, NhatKy_ViPham!E:E, "10_Han", NhatKy_ViPham!F:F, B31, NhatKy_ViPham!C:C, "T21")</f>
        <v>100</v>
      </c>
      <c r="AM31" s="7">
        <f>100 + SUMIFS(NhatKy_ViPham!J:J, NhatKy_ViPham!E:E, "10_Han", NhatKy_ViPham!F:F, B31, NhatKy_ViPham!C:C, "T22") - SUMIFS(NhatKy_ViPham!K:K, NhatKy_ViPham!E:E, "10_Han", NhatKy_ViPham!F:F, B31, NhatKy_ViPham!C:C, "T22")</f>
        <v>100</v>
      </c>
      <c r="AN31" s="7">
        <f>100 + SUMIFS(NhatKy_ViPham!J:J, NhatKy_ViPham!E:E, "10_Han", NhatKy_ViPham!F:F, B31, NhatKy_ViPham!C:C, "T23") - SUMIFS(NhatKy_ViPham!K:K, NhatKy_ViPham!E:E, "10_Han", NhatKy_ViPham!F:F, B31, NhatKy_ViPham!C:C, "T23")</f>
        <v>100</v>
      </c>
      <c r="AO31" s="7">
        <f>100 + SUMIFS(NhatKy_ViPham!J:J, NhatKy_ViPham!E:E, "10_Han", NhatKy_ViPham!F:F, B31, NhatKy_ViPham!C:C, "T24") - SUMIFS(NhatKy_ViPham!K:K, NhatKy_ViPham!E:E, "10_Han", NhatKy_ViPham!F:F, B31, NhatKy_ViPham!C:C, "T24")</f>
        <v>100</v>
      </c>
      <c r="AP31" s="7">
        <f>100 + SUMIFS(NhatKy_ViPham!J:J, NhatKy_ViPham!E:E, "10_Han", NhatKy_ViPham!F:F, B31, NhatKy_ViPham!C:C, "T25") - SUMIFS(NhatKy_ViPham!K:K, NhatKy_ViPham!E:E, "10_Han", NhatKy_ViPham!F:F, B31, NhatKy_ViPham!C:C, "T25")</f>
        <v>100</v>
      </c>
      <c r="AQ31" s="7">
        <f>100 + SUMIFS(NhatKy_ViPham!J:J, NhatKy_ViPham!E:E, "10_Han", NhatKy_ViPham!F:F, B31, NhatKy_ViPham!C:C, "T26") - SUMIFS(NhatKy_ViPham!K:K, NhatKy_ViPham!E:E, "10_Han", NhatKy_ViPham!F:F, B31, NhatKy_ViPham!C:C, "T26")</f>
        <v>100</v>
      </c>
      <c r="AR31" s="7">
        <f>100 + SUMIFS(NhatKy_ViPham!J:J, NhatKy_ViPham!E:E, "10_Han", NhatKy_ViPham!F:F, B31, NhatKy_ViPham!C:C, "T27") - SUMIFS(NhatKy_ViPham!K:K, NhatKy_ViPham!E:E, "10_Han", NhatKy_ViPham!F:F, B31, NhatKy_ViPham!C:C, "T27")</f>
        <v>100</v>
      </c>
      <c r="AS31" s="7">
        <f>100 + SUMIFS(NhatKy_ViPham!J:J, NhatKy_ViPham!E:E, "10_Han", NhatKy_ViPham!F:F, B31, NhatKy_ViPham!C:C, "T28") - SUMIFS(NhatKy_ViPham!K:K, NhatKy_ViPham!E:E, "10_Han", NhatKy_ViPham!F:F, B31, NhatKy_ViPham!C:C, "T28")</f>
        <v>100</v>
      </c>
      <c r="AT31" s="7">
        <f>100 + SUMIFS(NhatKy_ViPham!J:J, NhatKy_ViPham!E:E, "10_Han", NhatKy_ViPham!F:F, B31, NhatKy_ViPham!C:C, "T29") - SUMIFS(NhatKy_ViPham!K:K, NhatKy_ViPham!E:E, "10_Han", NhatKy_ViPham!F:F, B31, NhatKy_ViPham!C:C, "T29")</f>
        <v>100</v>
      </c>
      <c r="AU31" s="7">
        <f>100 + SUMIFS(NhatKy_ViPham!J:J, NhatKy_ViPham!E:E, "10_Han", NhatKy_ViPham!F:F, B31, NhatKy_ViPham!C:C, "T30") - SUMIFS(NhatKy_ViPham!K:K, NhatKy_ViPham!E:E, "10_Han", NhatKy_ViPham!F:F, B31, NhatKy_ViPham!C:C, "T30")</f>
        <v>100</v>
      </c>
      <c r="AV31" s="7">
        <f>100 + SUMIFS(NhatKy_ViPham!J:J, NhatKy_ViPham!E:E, "10_Han", NhatKy_ViPham!F:F, B31, NhatKy_ViPham!C:C, "T31") - SUMIFS(NhatKy_ViPham!K:K, NhatKy_ViPham!E:E, "10_Han", NhatKy_ViPham!F:F, B31, NhatKy_ViPham!C:C, "T31")</f>
        <v>100</v>
      </c>
      <c r="AW31" s="7">
        <f>100 + SUMIFS(NhatKy_ViPham!J:J, NhatKy_ViPham!E:E, "10_Han", NhatKy_ViPham!F:F, B31, NhatKy_ViPham!C:C, "T32") - SUMIFS(NhatKy_ViPham!K:K, NhatKy_ViPham!E:E, "10_Han", NhatKy_ViPham!F:F, B31, NhatKy_ViPham!C:C, "T32")</f>
        <v>100</v>
      </c>
      <c r="AX31" s="7">
        <f>100 + SUMIFS(NhatKy_ViPham!J:J, NhatKy_ViPham!E:E, "10_Han", NhatKy_ViPham!F:F, B31, NhatKy_ViPham!C:C, "T33") - SUMIFS(NhatKy_ViPham!K:K, NhatKy_ViPham!E:E, "10_Han", NhatKy_ViPham!F:F, B31, NhatKy_ViPham!C:C, "T33")</f>
        <v>100</v>
      </c>
      <c r="AY31" s="7">
        <f>100 + SUMIFS(NhatKy_ViPham!J:J, NhatKy_ViPham!E:E, "10_Han", NhatKy_ViPham!F:F, B31, NhatKy_ViPham!C:C, "T34") - SUMIFS(NhatKy_ViPham!K:K, NhatKy_ViPham!E:E, "10_Han", NhatKy_ViPham!F:F, B31, NhatKy_ViPham!C:C, "T34")</f>
        <v>100</v>
      </c>
      <c r="AZ31" s="7">
        <f>100 + SUMIFS(NhatKy_ViPham!J:J, NhatKy_ViPham!E:E, "10_Han", NhatKy_ViPham!F:F, B31, NhatKy_ViPham!C:C, "T35") - SUMIFS(NhatKy_ViPham!K:K, NhatKy_ViPham!E:E, "10_Han", NhatKy_ViPham!F:F, B31, NhatKy_ViPham!C:C, "T35")</f>
        <v>100</v>
      </c>
      <c r="BA31" s="12">
        <f t="shared" si="0"/>
        <v>100</v>
      </c>
      <c r="BB31" s="11" t="s">
        <v>430</v>
      </c>
      <c r="BC31" s="14" t="str">
        <f t="shared" si="1"/>
        <v>Tốt</v>
      </c>
      <c r="BD31" s="10" t="str">
        <f t="shared" si="2"/>
        <v>🟢 BÌNH THƯỜNG</v>
      </c>
    </row>
    <row r="32" spans="1:56" x14ac:dyDescent="0.25">
      <c r="A32" s="5">
        <v>24</v>
      </c>
      <c r="B32" s="15" t="s">
        <v>1320</v>
      </c>
      <c r="C32" s="5" t="s">
        <v>514</v>
      </c>
      <c r="D32" s="5" t="s">
        <v>429</v>
      </c>
      <c r="E32" s="11" t="s">
        <v>430</v>
      </c>
      <c r="F32" s="6">
        <f>SUMIFS(NhatKy_ViPham!K:K, NhatKy_ViPham!E:E, "10_Han", NhatKy_ViPham!F:F, B32, NhatKy_ViPham!H:H, "L01")</f>
        <v>0</v>
      </c>
      <c r="G32" s="6">
        <f>SUMIFS(NhatKy_ViPham!K:K, NhatKy_ViPham!E:E, "10_Han", NhatKy_ViPham!F:F, B32, NhatKy_ViPham!H:H, "L02")</f>
        <v>0</v>
      </c>
      <c r="H32" s="6">
        <f>SUMIFS(NhatKy_ViPham!K:K, NhatKy_ViPham!E:E, "10_Han", NhatKy_ViPham!F:F, B32, NhatKy_ViPham!H:H, "L03")</f>
        <v>0</v>
      </c>
      <c r="I32" s="6">
        <f>SUMIFS(NhatKy_ViPham!K:K, NhatKy_ViPham!E:E, "10_Han", NhatKy_ViPham!F:F, B32, NhatKy_ViPham!H:H, "L04")</f>
        <v>0</v>
      </c>
      <c r="J32" s="6">
        <f>SUMIFS(NhatKy_ViPham!K:K, NhatKy_ViPham!E:E, "10_Han", NhatKy_ViPham!F:F, B32, NhatKy_ViPham!H:H, "L05")</f>
        <v>0</v>
      </c>
      <c r="K32" s="6">
        <f>SUMIFS(NhatKy_ViPham!K:K, NhatKy_ViPham!E:E, "10_Han", NhatKy_ViPham!F:F, B32, NhatKy_ViPham!H:H, "L06")</f>
        <v>0</v>
      </c>
      <c r="L32" s="6">
        <f>SUMIFS(NhatKy_ViPham!K:K, NhatKy_ViPham!E:E, "10_Han", NhatKy_ViPham!F:F, B32, NhatKy_ViPham!H:H, "L07")</f>
        <v>0</v>
      </c>
      <c r="M32" s="6">
        <f>SUMIFS(NhatKy_ViPham!K:K, NhatKy_ViPham!E:E, "10_Han", NhatKy_ViPham!F:F, B32, NhatKy_ViPham!H:H, "L08")</f>
        <v>0</v>
      </c>
      <c r="N32" s="6">
        <f>SUMIFS(NhatKy_ViPham!K:K, NhatKy_ViPham!E:E, "10_Han", NhatKy_ViPham!F:F, B32, NhatKy_ViPham!H:H, "L09")</f>
        <v>0</v>
      </c>
      <c r="O32" s="6">
        <f>SUMIFS(NhatKy_ViPham!K:K, NhatKy_ViPham!E:E, "10_Han", NhatKy_ViPham!F:F, B32, NhatKy_ViPham!H:H, "L10")</f>
        <v>0</v>
      </c>
      <c r="P32" s="12">
        <f>SUMIFS(NhatKy_ViPham!J:J, NhatKy_ViPham!E:E, "10_Han", NhatKy_ViPham!F:F, B32)</f>
        <v>0</v>
      </c>
      <c r="Q32" s="13">
        <f>SUMIFS(NhatKy_ViPham!K:K, NhatKy_ViPham!E:E, "10_Han", NhatKy_ViPham!F:F, B32)</f>
        <v>0</v>
      </c>
      <c r="R32" s="6">
        <f>100 + SUMIFS(NhatKy_ViPham!J:J, NhatKy_ViPham!E:E, "10_Han", NhatKy_ViPham!F:F, B32, NhatKy_ViPham!C:C, "T1") - SUMIFS(NhatKy_ViPham!K:K, NhatKy_ViPham!E:E, "10_Han", NhatKy_ViPham!F:F, B32, NhatKy_ViPham!C:C, "T1")</f>
        <v>100</v>
      </c>
      <c r="S32" s="6">
        <f>100 + SUMIFS(NhatKy_ViPham!J:J, NhatKy_ViPham!E:E, "10_Han", NhatKy_ViPham!F:F, B32, NhatKy_ViPham!C:C, "T2") - SUMIFS(NhatKy_ViPham!K:K, NhatKy_ViPham!E:E, "10_Han", NhatKy_ViPham!F:F, B32, NhatKy_ViPham!C:C, "T2")</f>
        <v>100</v>
      </c>
      <c r="T32" s="6">
        <f>100 + SUMIFS(NhatKy_ViPham!J:J, NhatKy_ViPham!E:E, "10_Han", NhatKy_ViPham!F:F, B32, NhatKy_ViPham!C:C, "T3") - SUMIFS(NhatKy_ViPham!K:K, NhatKy_ViPham!E:E, "10_Han", NhatKy_ViPham!F:F, B32, NhatKy_ViPham!C:C, "T3")</f>
        <v>100</v>
      </c>
      <c r="U32" s="6">
        <f>100 + SUMIFS(NhatKy_ViPham!J:J, NhatKy_ViPham!E:E, "10_Han", NhatKy_ViPham!F:F, B32, NhatKy_ViPham!C:C, "T4") - SUMIFS(NhatKy_ViPham!K:K, NhatKy_ViPham!E:E, "10_Han", NhatKy_ViPham!F:F, B32, NhatKy_ViPham!C:C, "T4")</f>
        <v>100</v>
      </c>
      <c r="V32" s="6">
        <f>100 + SUMIFS(NhatKy_ViPham!J:J, NhatKy_ViPham!E:E, "10_Han", NhatKy_ViPham!F:F, B32, NhatKy_ViPham!C:C, "T5") - SUMIFS(NhatKy_ViPham!K:K, NhatKy_ViPham!E:E, "10_Han", NhatKy_ViPham!F:F, B32, NhatKy_ViPham!C:C, "T5")</f>
        <v>100</v>
      </c>
      <c r="W32" s="6">
        <f>100 + SUMIFS(NhatKy_ViPham!J:J, NhatKy_ViPham!E:E, "10_Han", NhatKy_ViPham!F:F, B32, NhatKy_ViPham!C:C, "T6") - SUMIFS(NhatKy_ViPham!K:K, NhatKy_ViPham!E:E, "10_Han", NhatKy_ViPham!F:F, B32, NhatKy_ViPham!C:C, "T6")</f>
        <v>100</v>
      </c>
      <c r="X32" s="6">
        <f>100 + SUMIFS(NhatKy_ViPham!J:J, NhatKy_ViPham!E:E, "10_Han", NhatKy_ViPham!F:F, B32, NhatKy_ViPham!C:C, "T7") - SUMIFS(NhatKy_ViPham!K:K, NhatKy_ViPham!E:E, "10_Han", NhatKy_ViPham!F:F, B32, NhatKy_ViPham!C:C, "T7")</f>
        <v>100</v>
      </c>
      <c r="Y32" s="6">
        <f>100 + SUMIFS(NhatKy_ViPham!J:J, NhatKy_ViPham!E:E, "10_Han", NhatKy_ViPham!F:F, B32, NhatKy_ViPham!C:C, "T8") - SUMIFS(NhatKy_ViPham!K:K, NhatKy_ViPham!E:E, "10_Han", NhatKy_ViPham!F:F, B32, NhatKy_ViPham!C:C, "T8")</f>
        <v>100</v>
      </c>
      <c r="Z32" s="6">
        <f>100 + SUMIFS(NhatKy_ViPham!J:J, NhatKy_ViPham!E:E, "10_Han", NhatKy_ViPham!F:F, B32, NhatKy_ViPham!C:C, "T9") - SUMIFS(NhatKy_ViPham!K:K, NhatKy_ViPham!E:E, "10_Han", NhatKy_ViPham!F:F, B32, NhatKy_ViPham!C:C, "T9")</f>
        <v>100</v>
      </c>
      <c r="AA32" s="6">
        <f>100 + SUMIFS(NhatKy_ViPham!J:J, NhatKy_ViPham!E:E, "10_Han", NhatKy_ViPham!F:F, B32, NhatKy_ViPham!C:C, "T10") - SUMIFS(NhatKy_ViPham!K:K, NhatKy_ViPham!E:E, "10_Han", NhatKy_ViPham!F:F, B32, NhatKy_ViPham!C:C, "T10")</f>
        <v>100</v>
      </c>
      <c r="AB32" s="6">
        <f>100 + SUMIFS(NhatKy_ViPham!J:J, NhatKy_ViPham!E:E, "10_Han", NhatKy_ViPham!F:F, B32, NhatKy_ViPham!C:C, "T11") - SUMIFS(NhatKy_ViPham!K:K, NhatKy_ViPham!E:E, "10_Han", NhatKy_ViPham!F:F, B32, NhatKy_ViPham!C:C, "T11")</f>
        <v>100</v>
      </c>
      <c r="AC32" s="6">
        <f>100 + SUMIFS(NhatKy_ViPham!J:J, NhatKy_ViPham!E:E, "10_Han", NhatKy_ViPham!F:F, B32, NhatKy_ViPham!C:C, "T12") - SUMIFS(NhatKy_ViPham!K:K, NhatKy_ViPham!E:E, "10_Han", NhatKy_ViPham!F:F, B32, NhatKy_ViPham!C:C, "T12")</f>
        <v>100</v>
      </c>
      <c r="AD32" s="6">
        <f>100 + SUMIFS(NhatKy_ViPham!J:J, NhatKy_ViPham!E:E, "10_Han", NhatKy_ViPham!F:F, B32, NhatKy_ViPham!C:C, "T13") - SUMIFS(NhatKy_ViPham!K:K, NhatKy_ViPham!E:E, "10_Han", NhatKy_ViPham!F:F, B32, NhatKy_ViPham!C:C, "T13")</f>
        <v>100</v>
      </c>
      <c r="AE32" s="6">
        <f>100 + SUMIFS(NhatKy_ViPham!J:J, NhatKy_ViPham!E:E, "10_Han", NhatKy_ViPham!F:F, B32, NhatKy_ViPham!C:C, "T14") - SUMIFS(NhatKy_ViPham!K:K, NhatKy_ViPham!E:E, "10_Han", NhatKy_ViPham!F:F, B32, NhatKy_ViPham!C:C, "T14")</f>
        <v>100</v>
      </c>
      <c r="AF32" s="6">
        <f>100 + SUMIFS(NhatKy_ViPham!J:J, NhatKy_ViPham!E:E, "10_Han", NhatKy_ViPham!F:F, B32, NhatKy_ViPham!C:C, "T15") - SUMIFS(NhatKy_ViPham!K:K, NhatKy_ViPham!E:E, "10_Han", NhatKy_ViPham!F:F, B32, NhatKy_ViPham!C:C, "T15")</f>
        <v>100</v>
      </c>
      <c r="AG32" s="6">
        <f>100 + SUMIFS(NhatKy_ViPham!J:J, NhatKy_ViPham!E:E, "10_Han", NhatKy_ViPham!F:F, B32, NhatKy_ViPham!C:C, "T16") - SUMIFS(NhatKy_ViPham!K:K, NhatKy_ViPham!E:E, "10_Han", NhatKy_ViPham!F:F, B32, NhatKy_ViPham!C:C, "T16")</f>
        <v>100</v>
      </c>
      <c r="AH32" s="6">
        <f>100 + SUMIFS(NhatKy_ViPham!J:J, NhatKy_ViPham!E:E, "10_Han", NhatKy_ViPham!F:F, B32, NhatKy_ViPham!C:C, "T17") - SUMIFS(NhatKy_ViPham!K:K, NhatKy_ViPham!E:E, "10_Han", NhatKy_ViPham!F:F, B32, NhatKy_ViPham!C:C, "T17")</f>
        <v>100</v>
      </c>
      <c r="AI32" s="6">
        <f>100 + SUMIFS(NhatKy_ViPham!J:J, NhatKy_ViPham!E:E, "10_Han", NhatKy_ViPham!F:F, B32, NhatKy_ViPham!C:C, "T18") - SUMIFS(NhatKy_ViPham!K:K, NhatKy_ViPham!E:E, "10_Han", NhatKy_ViPham!F:F, B32, NhatKy_ViPham!C:C, "T18")</f>
        <v>100</v>
      </c>
      <c r="AJ32" s="6">
        <f>100 + SUMIFS(NhatKy_ViPham!J:J, NhatKy_ViPham!E:E, "10_Han", NhatKy_ViPham!F:F, B32, NhatKy_ViPham!C:C, "T19") - SUMIFS(NhatKy_ViPham!K:K, NhatKy_ViPham!E:E, "10_Han", NhatKy_ViPham!F:F, B32, NhatKy_ViPham!C:C, "T19")</f>
        <v>100</v>
      </c>
      <c r="AK32" s="6">
        <f>100 + SUMIFS(NhatKy_ViPham!J:J, NhatKy_ViPham!E:E, "10_Han", NhatKy_ViPham!F:F, B32, NhatKy_ViPham!C:C, "T20") - SUMIFS(NhatKy_ViPham!K:K, NhatKy_ViPham!E:E, "10_Han", NhatKy_ViPham!F:F, B32, NhatKy_ViPham!C:C, "T20")</f>
        <v>100</v>
      </c>
      <c r="AL32" s="6">
        <f>100 + SUMIFS(NhatKy_ViPham!J:J, NhatKy_ViPham!E:E, "10_Han", NhatKy_ViPham!F:F, B32, NhatKy_ViPham!C:C, "T21") - SUMIFS(NhatKy_ViPham!K:K, NhatKy_ViPham!E:E, "10_Han", NhatKy_ViPham!F:F, B32, NhatKy_ViPham!C:C, "T21")</f>
        <v>100</v>
      </c>
      <c r="AM32" s="6">
        <f>100 + SUMIFS(NhatKy_ViPham!J:J, NhatKy_ViPham!E:E, "10_Han", NhatKy_ViPham!F:F, B32, NhatKy_ViPham!C:C, "T22") - SUMIFS(NhatKy_ViPham!K:K, NhatKy_ViPham!E:E, "10_Han", NhatKy_ViPham!F:F, B32, NhatKy_ViPham!C:C, "T22")</f>
        <v>100</v>
      </c>
      <c r="AN32" s="6">
        <f>100 + SUMIFS(NhatKy_ViPham!J:J, NhatKy_ViPham!E:E, "10_Han", NhatKy_ViPham!F:F, B32, NhatKy_ViPham!C:C, "T23") - SUMIFS(NhatKy_ViPham!K:K, NhatKy_ViPham!E:E, "10_Han", NhatKy_ViPham!F:F, B32, NhatKy_ViPham!C:C, "T23")</f>
        <v>100</v>
      </c>
      <c r="AO32" s="6">
        <f>100 + SUMIFS(NhatKy_ViPham!J:J, NhatKy_ViPham!E:E, "10_Han", NhatKy_ViPham!F:F, B32, NhatKy_ViPham!C:C, "T24") - SUMIFS(NhatKy_ViPham!K:K, NhatKy_ViPham!E:E, "10_Han", NhatKy_ViPham!F:F, B32, NhatKy_ViPham!C:C, "T24")</f>
        <v>100</v>
      </c>
      <c r="AP32" s="6">
        <f>100 + SUMIFS(NhatKy_ViPham!J:J, NhatKy_ViPham!E:E, "10_Han", NhatKy_ViPham!F:F, B32, NhatKy_ViPham!C:C, "T25") - SUMIFS(NhatKy_ViPham!K:K, NhatKy_ViPham!E:E, "10_Han", NhatKy_ViPham!F:F, B32, NhatKy_ViPham!C:C, "T25")</f>
        <v>100</v>
      </c>
      <c r="AQ32" s="6">
        <f>100 + SUMIFS(NhatKy_ViPham!J:J, NhatKy_ViPham!E:E, "10_Han", NhatKy_ViPham!F:F, B32, NhatKy_ViPham!C:C, "T26") - SUMIFS(NhatKy_ViPham!K:K, NhatKy_ViPham!E:E, "10_Han", NhatKy_ViPham!F:F, B32, NhatKy_ViPham!C:C, "T26")</f>
        <v>100</v>
      </c>
      <c r="AR32" s="6">
        <f>100 + SUMIFS(NhatKy_ViPham!J:J, NhatKy_ViPham!E:E, "10_Han", NhatKy_ViPham!F:F, B32, NhatKy_ViPham!C:C, "T27") - SUMIFS(NhatKy_ViPham!K:K, NhatKy_ViPham!E:E, "10_Han", NhatKy_ViPham!F:F, B32, NhatKy_ViPham!C:C, "T27")</f>
        <v>100</v>
      </c>
      <c r="AS32" s="6">
        <f>100 + SUMIFS(NhatKy_ViPham!J:J, NhatKy_ViPham!E:E, "10_Han", NhatKy_ViPham!F:F, B32, NhatKy_ViPham!C:C, "T28") - SUMIFS(NhatKy_ViPham!K:K, NhatKy_ViPham!E:E, "10_Han", NhatKy_ViPham!F:F, B32, NhatKy_ViPham!C:C, "T28")</f>
        <v>100</v>
      </c>
      <c r="AT32" s="6">
        <f>100 + SUMIFS(NhatKy_ViPham!J:J, NhatKy_ViPham!E:E, "10_Han", NhatKy_ViPham!F:F, B32, NhatKy_ViPham!C:C, "T29") - SUMIFS(NhatKy_ViPham!K:K, NhatKy_ViPham!E:E, "10_Han", NhatKy_ViPham!F:F, B32, NhatKy_ViPham!C:C, "T29")</f>
        <v>100</v>
      </c>
      <c r="AU32" s="6">
        <f>100 + SUMIFS(NhatKy_ViPham!J:J, NhatKy_ViPham!E:E, "10_Han", NhatKy_ViPham!F:F, B32, NhatKy_ViPham!C:C, "T30") - SUMIFS(NhatKy_ViPham!K:K, NhatKy_ViPham!E:E, "10_Han", NhatKy_ViPham!F:F, B32, NhatKy_ViPham!C:C, "T30")</f>
        <v>100</v>
      </c>
      <c r="AV32" s="6">
        <f>100 + SUMIFS(NhatKy_ViPham!J:J, NhatKy_ViPham!E:E, "10_Han", NhatKy_ViPham!F:F, B32, NhatKy_ViPham!C:C, "T31") - SUMIFS(NhatKy_ViPham!K:K, NhatKy_ViPham!E:E, "10_Han", NhatKy_ViPham!F:F, B32, NhatKy_ViPham!C:C, "T31")</f>
        <v>100</v>
      </c>
      <c r="AW32" s="6">
        <f>100 + SUMIFS(NhatKy_ViPham!J:J, NhatKy_ViPham!E:E, "10_Han", NhatKy_ViPham!F:F, B32, NhatKy_ViPham!C:C, "T32") - SUMIFS(NhatKy_ViPham!K:K, NhatKy_ViPham!E:E, "10_Han", NhatKy_ViPham!F:F, B32, NhatKy_ViPham!C:C, "T32")</f>
        <v>100</v>
      </c>
      <c r="AX32" s="6">
        <f>100 + SUMIFS(NhatKy_ViPham!J:J, NhatKy_ViPham!E:E, "10_Han", NhatKy_ViPham!F:F, B32, NhatKy_ViPham!C:C, "T33") - SUMIFS(NhatKy_ViPham!K:K, NhatKy_ViPham!E:E, "10_Han", NhatKy_ViPham!F:F, B32, NhatKy_ViPham!C:C, "T33")</f>
        <v>100</v>
      </c>
      <c r="AY32" s="6">
        <f>100 + SUMIFS(NhatKy_ViPham!J:J, NhatKy_ViPham!E:E, "10_Han", NhatKy_ViPham!F:F, B32, NhatKy_ViPham!C:C, "T34") - SUMIFS(NhatKy_ViPham!K:K, NhatKy_ViPham!E:E, "10_Han", NhatKy_ViPham!F:F, B32, NhatKy_ViPham!C:C, "T34")</f>
        <v>100</v>
      </c>
      <c r="AZ32" s="6">
        <f>100 + SUMIFS(NhatKy_ViPham!J:J, NhatKy_ViPham!E:E, "10_Han", NhatKy_ViPham!F:F, B32, NhatKy_ViPham!C:C, "T35") - SUMIFS(NhatKy_ViPham!K:K, NhatKy_ViPham!E:E, "10_Han", NhatKy_ViPham!F:F, B32, NhatKy_ViPham!C:C, "T35")</f>
        <v>100</v>
      </c>
      <c r="BA32" s="12">
        <f t="shared" si="0"/>
        <v>100</v>
      </c>
      <c r="BB32" s="11" t="s">
        <v>430</v>
      </c>
      <c r="BC32" s="16" t="str">
        <f t="shared" si="1"/>
        <v>Tốt</v>
      </c>
      <c r="BD32" s="15" t="str">
        <f t="shared" si="2"/>
        <v>🟢 BÌNH THƯỜNG</v>
      </c>
    </row>
    <row r="33" spans="1:56" x14ac:dyDescent="0.25">
      <c r="A33" s="4">
        <v>25</v>
      </c>
      <c r="B33" s="10" t="s">
        <v>1321</v>
      </c>
      <c r="C33" s="4" t="s">
        <v>969</v>
      </c>
      <c r="D33" s="4" t="s">
        <v>435</v>
      </c>
      <c r="E33" s="11" t="s">
        <v>430</v>
      </c>
      <c r="F33" s="7">
        <f>SUMIFS(NhatKy_ViPham!K:K, NhatKy_ViPham!E:E, "10_Han", NhatKy_ViPham!F:F, B33, NhatKy_ViPham!H:H, "L01")</f>
        <v>0</v>
      </c>
      <c r="G33" s="7">
        <f>SUMIFS(NhatKy_ViPham!K:K, NhatKy_ViPham!E:E, "10_Han", NhatKy_ViPham!F:F, B33, NhatKy_ViPham!H:H, "L02")</f>
        <v>0</v>
      </c>
      <c r="H33" s="7">
        <f>SUMIFS(NhatKy_ViPham!K:K, NhatKy_ViPham!E:E, "10_Han", NhatKy_ViPham!F:F, B33, NhatKy_ViPham!H:H, "L03")</f>
        <v>0</v>
      </c>
      <c r="I33" s="7">
        <f>SUMIFS(NhatKy_ViPham!K:K, NhatKy_ViPham!E:E, "10_Han", NhatKy_ViPham!F:F, B33, NhatKy_ViPham!H:H, "L04")</f>
        <v>0</v>
      </c>
      <c r="J33" s="7">
        <f>SUMIFS(NhatKy_ViPham!K:K, NhatKy_ViPham!E:E, "10_Han", NhatKy_ViPham!F:F, B33, NhatKy_ViPham!H:H, "L05")</f>
        <v>0</v>
      </c>
      <c r="K33" s="7">
        <f>SUMIFS(NhatKy_ViPham!K:K, NhatKy_ViPham!E:E, "10_Han", NhatKy_ViPham!F:F, B33, NhatKy_ViPham!H:H, "L06")</f>
        <v>0</v>
      </c>
      <c r="L33" s="7">
        <f>SUMIFS(NhatKy_ViPham!K:K, NhatKy_ViPham!E:E, "10_Han", NhatKy_ViPham!F:F, B33, NhatKy_ViPham!H:H, "L07")</f>
        <v>0</v>
      </c>
      <c r="M33" s="7">
        <f>SUMIFS(NhatKy_ViPham!K:K, NhatKy_ViPham!E:E, "10_Han", NhatKy_ViPham!F:F, B33, NhatKy_ViPham!H:H, "L08")</f>
        <v>0</v>
      </c>
      <c r="N33" s="7">
        <f>SUMIFS(NhatKy_ViPham!K:K, NhatKy_ViPham!E:E, "10_Han", NhatKy_ViPham!F:F, B33, NhatKy_ViPham!H:H, "L09")</f>
        <v>0</v>
      </c>
      <c r="O33" s="7">
        <f>SUMIFS(NhatKy_ViPham!K:K, NhatKy_ViPham!E:E, "10_Han", NhatKy_ViPham!F:F, B33, NhatKy_ViPham!H:H, "L10")</f>
        <v>0</v>
      </c>
      <c r="P33" s="12">
        <f>SUMIFS(NhatKy_ViPham!J:J, NhatKy_ViPham!E:E, "10_Han", NhatKy_ViPham!F:F, B33)</f>
        <v>0</v>
      </c>
      <c r="Q33" s="13">
        <f>SUMIFS(NhatKy_ViPham!K:K, NhatKy_ViPham!E:E, "10_Han", NhatKy_ViPham!F:F, B33)</f>
        <v>0</v>
      </c>
      <c r="R33" s="7">
        <f>100 + SUMIFS(NhatKy_ViPham!J:J, NhatKy_ViPham!E:E, "10_Han", NhatKy_ViPham!F:F, B33, NhatKy_ViPham!C:C, "T1") - SUMIFS(NhatKy_ViPham!K:K, NhatKy_ViPham!E:E, "10_Han", NhatKy_ViPham!F:F, B33, NhatKy_ViPham!C:C, "T1")</f>
        <v>100</v>
      </c>
      <c r="S33" s="7">
        <f>100 + SUMIFS(NhatKy_ViPham!J:J, NhatKy_ViPham!E:E, "10_Han", NhatKy_ViPham!F:F, B33, NhatKy_ViPham!C:C, "T2") - SUMIFS(NhatKy_ViPham!K:K, NhatKy_ViPham!E:E, "10_Han", NhatKy_ViPham!F:F, B33, NhatKy_ViPham!C:C, "T2")</f>
        <v>100</v>
      </c>
      <c r="T33" s="7">
        <f>100 + SUMIFS(NhatKy_ViPham!J:J, NhatKy_ViPham!E:E, "10_Han", NhatKy_ViPham!F:F, B33, NhatKy_ViPham!C:C, "T3") - SUMIFS(NhatKy_ViPham!K:K, NhatKy_ViPham!E:E, "10_Han", NhatKy_ViPham!F:F, B33, NhatKy_ViPham!C:C, "T3")</f>
        <v>100</v>
      </c>
      <c r="U33" s="7">
        <f>100 + SUMIFS(NhatKy_ViPham!J:J, NhatKy_ViPham!E:E, "10_Han", NhatKy_ViPham!F:F, B33, NhatKy_ViPham!C:C, "T4") - SUMIFS(NhatKy_ViPham!K:K, NhatKy_ViPham!E:E, "10_Han", NhatKy_ViPham!F:F, B33, NhatKy_ViPham!C:C, "T4")</f>
        <v>100</v>
      </c>
      <c r="V33" s="7">
        <f>100 + SUMIFS(NhatKy_ViPham!J:J, NhatKy_ViPham!E:E, "10_Han", NhatKy_ViPham!F:F, B33, NhatKy_ViPham!C:C, "T5") - SUMIFS(NhatKy_ViPham!K:K, NhatKy_ViPham!E:E, "10_Han", NhatKy_ViPham!F:F, B33, NhatKy_ViPham!C:C, "T5")</f>
        <v>100</v>
      </c>
      <c r="W33" s="7">
        <f>100 + SUMIFS(NhatKy_ViPham!J:J, NhatKy_ViPham!E:E, "10_Han", NhatKy_ViPham!F:F, B33, NhatKy_ViPham!C:C, "T6") - SUMIFS(NhatKy_ViPham!K:K, NhatKy_ViPham!E:E, "10_Han", NhatKy_ViPham!F:F, B33, NhatKy_ViPham!C:C, "T6")</f>
        <v>100</v>
      </c>
      <c r="X33" s="7">
        <f>100 + SUMIFS(NhatKy_ViPham!J:J, NhatKy_ViPham!E:E, "10_Han", NhatKy_ViPham!F:F, B33, NhatKy_ViPham!C:C, "T7") - SUMIFS(NhatKy_ViPham!K:K, NhatKy_ViPham!E:E, "10_Han", NhatKy_ViPham!F:F, B33, NhatKy_ViPham!C:C, "T7")</f>
        <v>100</v>
      </c>
      <c r="Y33" s="7">
        <f>100 + SUMIFS(NhatKy_ViPham!J:J, NhatKy_ViPham!E:E, "10_Han", NhatKy_ViPham!F:F, B33, NhatKy_ViPham!C:C, "T8") - SUMIFS(NhatKy_ViPham!K:K, NhatKy_ViPham!E:E, "10_Han", NhatKy_ViPham!F:F, B33, NhatKy_ViPham!C:C, "T8")</f>
        <v>100</v>
      </c>
      <c r="Z33" s="7">
        <f>100 + SUMIFS(NhatKy_ViPham!J:J, NhatKy_ViPham!E:E, "10_Han", NhatKy_ViPham!F:F, B33, NhatKy_ViPham!C:C, "T9") - SUMIFS(NhatKy_ViPham!K:K, NhatKy_ViPham!E:E, "10_Han", NhatKy_ViPham!F:F, B33, NhatKy_ViPham!C:C, "T9")</f>
        <v>100</v>
      </c>
      <c r="AA33" s="7">
        <f>100 + SUMIFS(NhatKy_ViPham!J:J, NhatKy_ViPham!E:E, "10_Han", NhatKy_ViPham!F:F, B33, NhatKy_ViPham!C:C, "T10") - SUMIFS(NhatKy_ViPham!K:K, NhatKy_ViPham!E:E, "10_Han", NhatKy_ViPham!F:F, B33, NhatKy_ViPham!C:C, "T10")</f>
        <v>100</v>
      </c>
      <c r="AB33" s="7">
        <f>100 + SUMIFS(NhatKy_ViPham!J:J, NhatKy_ViPham!E:E, "10_Han", NhatKy_ViPham!F:F, B33, NhatKy_ViPham!C:C, "T11") - SUMIFS(NhatKy_ViPham!K:K, NhatKy_ViPham!E:E, "10_Han", NhatKy_ViPham!F:F, B33, NhatKy_ViPham!C:C, "T11")</f>
        <v>100</v>
      </c>
      <c r="AC33" s="7">
        <f>100 + SUMIFS(NhatKy_ViPham!J:J, NhatKy_ViPham!E:E, "10_Han", NhatKy_ViPham!F:F, B33, NhatKy_ViPham!C:C, "T12") - SUMIFS(NhatKy_ViPham!K:K, NhatKy_ViPham!E:E, "10_Han", NhatKy_ViPham!F:F, B33, NhatKy_ViPham!C:C, "T12")</f>
        <v>100</v>
      </c>
      <c r="AD33" s="7">
        <f>100 + SUMIFS(NhatKy_ViPham!J:J, NhatKy_ViPham!E:E, "10_Han", NhatKy_ViPham!F:F, B33, NhatKy_ViPham!C:C, "T13") - SUMIFS(NhatKy_ViPham!K:K, NhatKy_ViPham!E:E, "10_Han", NhatKy_ViPham!F:F, B33, NhatKy_ViPham!C:C, "T13")</f>
        <v>100</v>
      </c>
      <c r="AE33" s="7">
        <f>100 + SUMIFS(NhatKy_ViPham!J:J, NhatKy_ViPham!E:E, "10_Han", NhatKy_ViPham!F:F, B33, NhatKy_ViPham!C:C, "T14") - SUMIFS(NhatKy_ViPham!K:K, NhatKy_ViPham!E:E, "10_Han", NhatKy_ViPham!F:F, B33, NhatKy_ViPham!C:C, "T14")</f>
        <v>100</v>
      </c>
      <c r="AF33" s="7">
        <f>100 + SUMIFS(NhatKy_ViPham!J:J, NhatKy_ViPham!E:E, "10_Han", NhatKy_ViPham!F:F, B33, NhatKy_ViPham!C:C, "T15") - SUMIFS(NhatKy_ViPham!K:K, NhatKy_ViPham!E:E, "10_Han", NhatKy_ViPham!F:F, B33, NhatKy_ViPham!C:C, "T15")</f>
        <v>100</v>
      </c>
      <c r="AG33" s="7">
        <f>100 + SUMIFS(NhatKy_ViPham!J:J, NhatKy_ViPham!E:E, "10_Han", NhatKy_ViPham!F:F, B33, NhatKy_ViPham!C:C, "T16") - SUMIFS(NhatKy_ViPham!K:K, NhatKy_ViPham!E:E, "10_Han", NhatKy_ViPham!F:F, B33, NhatKy_ViPham!C:C, "T16")</f>
        <v>100</v>
      </c>
      <c r="AH33" s="7">
        <f>100 + SUMIFS(NhatKy_ViPham!J:J, NhatKy_ViPham!E:E, "10_Han", NhatKy_ViPham!F:F, B33, NhatKy_ViPham!C:C, "T17") - SUMIFS(NhatKy_ViPham!K:K, NhatKy_ViPham!E:E, "10_Han", NhatKy_ViPham!F:F, B33, NhatKy_ViPham!C:C, "T17")</f>
        <v>100</v>
      </c>
      <c r="AI33" s="7">
        <f>100 + SUMIFS(NhatKy_ViPham!J:J, NhatKy_ViPham!E:E, "10_Han", NhatKy_ViPham!F:F, B33, NhatKy_ViPham!C:C, "T18") - SUMIFS(NhatKy_ViPham!K:K, NhatKy_ViPham!E:E, "10_Han", NhatKy_ViPham!F:F, B33, NhatKy_ViPham!C:C, "T18")</f>
        <v>100</v>
      </c>
      <c r="AJ33" s="7">
        <f>100 + SUMIFS(NhatKy_ViPham!J:J, NhatKy_ViPham!E:E, "10_Han", NhatKy_ViPham!F:F, B33, NhatKy_ViPham!C:C, "T19") - SUMIFS(NhatKy_ViPham!K:K, NhatKy_ViPham!E:E, "10_Han", NhatKy_ViPham!F:F, B33, NhatKy_ViPham!C:C, "T19")</f>
        <v>100</v>
      </c>
      <c r="AK33" s="7">
        <f>100 + SUMIFS(NhatKy_ViPham!J:J, NhatKy_ViPham!E:E, "10_Han", NhatKy_ViPham!F:F, B33, NhatKy_ViPham!C:C, "T20") - SUMIFS(NhatKy_ViPham!K:K, NhatKy_ViPham!E:E, "10_Han", NhatKy_ViPham!F:F, B33, NhatKy_ViPham!C:C, "T20")</f>
        <v>100</v>
      </c>
      <c r="AL33" s="7">
        <f>100 + SUMIFS(NhatKy_ViPham!J:J, NhatKy_ViPham!E:E, "10_Han", NhatKy_ViPham!F:F, B33, NhatKy_ViPham!C:C, "T21") - SUMIFS(NhatKy_ViPham!K:K, NhatKy_ViPham!E:E, "10_Han", NhatKy_ViPham!F:F, B33, NhatKy_ViPham!C:C, "T21")</f>
        <v>100</v>
      </c>
      <c r="AM33" s="7">
        <f>100 + SUMIFS(NhatKy_ViPham!J:J, NhatKy_ViPham!E:E, "10_Han", NhatKy_ViPham!F:F, B33, NhatKy_ViPham!C:C, "T22") - SUMIFS(NhatKy_ViPham!K:K, NhatKy_ViPham!E:E, "10_Han", NhatKy_ViPham!F:F, B33, NhatKy_ViPham!C:C, "T22")</f>
        <v>100</v>
      </c>
      <c r="AN33" s="7">
        <f>100 + SUMIFS(NhatKy_ViPham!J:J, NhatKy_ViPham!E:E, "10_Han", NhatKy_ViPham!F:F, B33, NhatKy_ViPham!C:C, "T23") - SUMIFS(NhatKy_ViPham!K:K, NhatKy_ViPham!E:E, "10_Han", NhatKy_ViPham!F:F, B33, NhatKy_ViPham!C:C, "T23")</f>
        <v>100</v>
      </c>
      <c r="AO33" s="7">
        <f>100 + SUMIFS(NhatKy_ViPham!J:J, NhatKy_ViPham!E:E, "10_Han", NhatKy_ViPham!F:F, B33, NhatKy_ViPham!C:C, "T24") - SUMIFS(NhatKy_ViPham!K:K, NhatKy_ViPham!E:E, "10_Han", NhatKy_ViPham!F:F, B33, NhatKy_ViPham!C:C, "T24")</f>
        <v>100</v>
      </c>
      <c r="AP33" s="7">
        <f>100 + SUMIFS(NhatKy_ViPham!J:J, NhatKy_ViPham!E:E, "10_Han", NhatKy_ViPham!F:F, B33, NhatKy_ViPham!C:C, "T25") - SUMIFS(NhatKy_ViPham!K:K, NhatKy_ViPham!E:E, "10_Han", NhatKy_ViPham!F:F, B33, NhatKy_ViPham!C:C, "T25")</f>
        <v>100</v>
      </c>
      <c r="AQ33" s="7">
        <f>100 + SUMIFS(NhatKy_ViPham!J:J, NhatKy_ViPham!E:E, "10_Han", NhatKy_ViPham!F:F, B33, NhatKy_ViPham!C:C, "T26") - SUMIFS(NhatKy_ViPham!K:K, NhatKy_ViPham!E:E, "10_Han", NhatKy_ViPham!F:F, B33, NhatKy_ViPham!C:C, "T26")</f>
        <v>100</v>
      </c>
      <c r="AR33" s="7">
        <f>100 + SUMIFS(NhatKy_ViPham!J:J, NhatKy_ViPham!E:E, "10_Han", NhatKy_ViPham!F:F, B33, NhatKy_ViPham!C:C, "T27") - SUMIFS(NhatKy_ViPham!K:K, NhatKy_ViPham!E:E, "10_Han", NhatKy_ViPham!F:F, B33, NhatKy_ViPham!C:C, "T27")</f>
        <v>100</v>
      </c>
      <c r="AS33" s="7">
        <f>100 + SUMIFS(NhatKy_ViPham!J:J, NhatKy_ViPham!E:E, "10_Han", NhatKy_ViPham!F:F, B33, NhatKy_ViPham!C:C, "T28") - SUMIFS(NhatKy_ViPham!K:K, NhatKy_ViPham!E:E, "10_Han", NhatKy_ViPham!F:F, B33, NhatKy_ViPham!C:C, "T28")</f>
        <v>100</v>
      </c>
      <c r="AT33" s="7">
        <f>100 + SUMIFS(NhatKy_ViPham!J:J, NhatKy_ViPham!E:E, "10_Han", NhatKy_ViPham!F:F, B33, NhatKy_ViPham!C:C, "T29") - SUMIFS(NhatKy_ViPham!K:K, NhatKy_ViPham!E:E, "10_Han", NhatKy_ViPham!F:F, B33, NhatKy_ViPham!C:C, "T29")</f>
        <v>100</v>
      </c>
      <c r="AU33" s="7">
        <f>100 + SUMIFS(NhatKy_ViPham!J:J, NhatKy_ViPham!E:E, "10_Han", NhatKy_ViPham!F:F, B33, NhatKy_ViPham!C:C, "T30") - SUMIFS(NhatKy_ViPham!K:K, NhatKy_ViPham!E:E, "10_Han", NhatKy_ViPham!F:F, B33, NhatKy_ViPham!C:C, "T30")</f>
        <v>100</v>
      </c>
      <c r="AV33" s="7">
        <f>100 + SUMIFS(NhatKy_ViPham!J:J, NhatKy_ViPham!E:E, "10_Han", NhatKy_ViPham!F:F, B33, NhatKy_ViPham!C:C, "T31") - SUMIFS(NhatKy_ViPham!K:K, NhatKy_ViPham!E:E, "10_Han", NhatKy_ViPham!F:F, B33, NhatKy_ViPham!C:C, "T31")</f>
        <v>100</v>
      </c>
      <c r="AW33" s="7">
        <f>100 + SUMIFS(NhatKy_ViPham!J:J, NhatKy_ViPham!E:E, "10_Han", NhatKy_ViPham!F:F, B33, NhatKy_ViPham!C:C, "T32") - SUMIFS(NhatKy_ViPham!K:K, NhatKy_ViPham!E:E, "10_Han", NhatKy_ViPham!F:F, B33, NhatKy_ViPham!C:C, "T32")</f>
        <v>100</v>
      </c>
      <c r="AX33" s="7">
        <f>100 + SUMIFS(NhatKy_ViPham!J:J, NhatKy_ViPham!E:E, "10_Han", NhatKy_ViPham!F:F, B33, NhatKy_ViPham!C:C, "T33") - SUMIFS(NhatKy_ViPham!K:K, NhatKy_ViPham!E:E, "10_Han", NhatKy_ViPham!F:F, B33, NhatKy_ViPham!C:C, "T33")</f>
        <v>100</v>
      </c>
      <c r="AY33" s="7">
        <f>100 + SUMIFS(NhatKy_ViPham!J:J, NhatKy_ViPham!E:E, "10_Han", NhatKy_ViPham!F:F, B33, NhatKy_ViPham!C:C, "T34") - SUMIFS(NhatKy_ViPham!K:K, NhatKy_ViPham!E:E, "10_Han", NhatKy_ViPham!F:F, B33, NhatKy_ViPham!C:C, "T34")</f>
        <v>100</v>
      </c>
      <c r="AZ33" s="7">
        <f>100 + SUMIFS(NhatKy_ViPham!J:J, NhatKy_ViPham!E:E, "10_Han", NhatKy_ViPham!F:F, B33, NhatKy_ViPham!C:C, "T35") - SUMIFS(NhatKy_ViPham!K:K, NhatKy_ViPham!E:E, "10_Han", NhatKy_ViPham!F:F, B33, NhatKy_ViPham!C:C, "T35")</f>
        <v>100</v>
      </c>
      <c r="BA33" s="12">
        <f t="shared" si="0"/>
        <v>100</v>
      </c>
      <c r="BB33" s="11" t="s">
        <v>430</v>
      </c>
      <c r="BC33" s="14" t="str">
        <f t="shared" si="1"/>
        <v>Tốt</v>
      </c>
      <c r="BD33" s="10" t="str">
        <f t="shared" si="2"/>
        <v>🟢 BÌNH THƯỜNG</v>
      </c>
    </row>
    <row r="34" spans="1:56" x14ac:dyDescent="0.25">
      <c r="A34" s="5">
        <v>26</v>
      </c>
      <c r="B34" s="15" t="s">
        <v>1322</v>
      </c>
      <c r="C34" s="5" t="s">
        <v>1223</v>
      </c>
      <c r="D34" s="5" t="s">
        <v>429</v>
      </c>
      <c r="E34" s="11" t="s">
        <v>430</v>
      </c>
      <c r="F34" s="6">
        <f>SUMIFS(NhatKy_ViPham!K:K, NhatKy_ViPham!E:E, "10_Han", NhatKy_ViPham!F:F, B34, NhatKy_ViPham!H:H, "L01")</f>
        <v>0</v>
      </c>
      <c r="G34" s="6">
        <f>SUMIFS(NhatKy_ViPham!K:K, NhatKy_ViPham!E:E, "10_Han", NhatKy_ViPham!F:F, B34, NhatKy_ViPham!H:H, "L02")</f>
        <v>0</v>
      </c>
      <c r="H34" s="6">
        <f>SUMIFS(NhatKy_ViPham!K:K, NhatKy_ViPham!E:E, "10_Han", NhatKy_ViPham!F:F, B34, NhatKy_ViPham!H:H, "L03")</f>
        <v>0</v>
      </c>
      <c r="I34" s="6">
        <f>SUMIFS(NhatKy_ViPham!K:K, NhatKy_ViPham!E:E, "10_Han", NhatKy_ViPham!F:F, B34, NhatKy_ViPham!H:H, "L04")</f>
        <v>0</v>
      </c>
      <c r="J34" s="6">
        <f>SUMIFS(NhatKy_ViPham!K:K, NhatKy_ViPham!E:E, "10_Han", NhatKy_ViPham!F:F, B34, NhatKy_ViPham!H:H, "L05")</f>
        <v>0</v>
      </c>
      <c r="K34" s="6">
        <f>SUMIFS(NhatKy_ViPham!K:K, NhatKy_ViPham!E:E, "10_Han", NhatKy_ViPham!F:F, B34, NhatKy_ViPham!H:H, "L06")</f>
        <v>0</v>
      </c>
      <c r="L34" s="6">
        <f>SUMIFS(NhatKy_ViPham!K:K, NhatKy_ViPham!E:E, "10_Han", NhatKy_ViPham!F:F, B34, NhatKy_ViPham!H:H, "L07")</f>
        <v>0</v>
      </c>
      <c r="M34" s="6">
        <f>SUMIFS(NhatKy_ViPham!K:K, NhatKy_ViPham!E:E, "10_Han", NhatKy_ViPham!F:F, B34, NhatKy_ViPham!H:H, "L08")</f>
        <v>0</v>
      </c>
      <c r="N34" s="6">
        <f>SUMIFS(NhatKy_ViPham!K:K, NhatKy_ViPham!E:E, "10_Han", NhatKy_ViPham!F:F, B34, NhatKy_ViPham!H:H, "L09")</f>
        <v>0</v>
      </c>
      <c r="O34" s="6">
        <f>SUMIFS(NhatKy_ViPham!K:K, NhatKy_ViPham!E:E, "10_Han", NhatKy_ViPham!F:F, B34, NhatKy_ViPham!H:H, "L10")</f>
        <v>0</v>
      </c>
      <c r="P34" s="12">
        <f>SUMIFS(NhatKy_ViPham!J:J, NhatKy_ViPham!E:E, "10_Han", NhatKy_ViPham!F:F, B34)</f>
        <v>0</v>
      </c>
      <c r="Q34" s="13">
        <f>SUMIFS(NhatKy_ViPham!K:K, NhatKy_ViPham!E:E, "10_Han", NhatKy_ViPham!F:F, B34)</f>
        <v>0</v>
      </c>
      <c r="R34" s="6">
        <f>100 + SUMIFS(NhatKy_ViPham!J:J, NhatKy_ViPham!E:E, "10_Han", NhatKy_ViPham!F:F, B34, NhatKy_ViPham!C:C, "T1") - SUMIFS(NhatKy_ViPham!K:K, NhatKy_ViPham!E:E, "10_Han", NhatKy_ViPham!F:F, B34, NhatKy_ViPham!C:C, "T1")</f>
        <v>100</v>
      </c>
      <c r="S34" s="6">
        <f>100 + SUMIFS(NhatKy_ViPham!J:J, NhatKy_ViPham!E:E, "10_Han", NhatKy_ViPham!F:F, B34, NhatKy_ViPham!C:C, "T2") - SUMIFS(NhatKy_ViPham!K:K, NhatKy_ViPham!E:E, "10_Han", NhatKy_ViPham!F:F, B34, NhatKy_ViPham!C:C, "T2")</f>
        <v>100</v>
      </c>
      <c r="T34" s="6">
        <f>100 + SUMIFS(NhatKy_ViPham!J:J, NhatKy_ViPham!E:E, "10_Han", NhatKy_ViPham!F:F, B34, NhatKy_ViPham!C:C, "T3") - SUMIFS(NhatKy_ViPham!K:K, NhatKy_ViPham!E:E, "10_Han", NhatKy_ViPham!F:F, B34, NhatKy_ViPham!C:C, "T3")</f>
        <v>100</v>
      </c>
      <c r="U34" s="6">
        <f>100 + SUMIFS(NhatKy_ViPham!J:J, NhatKy_ViPham!E:E, "10_Han", NhatKy_ViPham!F:F, B34, NhatKy_ViPham!C:C, "T4") - SUMIFS(NhatKy_ViPham!K:K, NhatKy_ViPham!E:E, "10_Han", NhatKy_ViPham!F:F, B34, NhatKy_ViPham!C:C, "T4")</f>
        <v>100</v>
      </c>
      <c r="V34" s="6">
        <f>100 + SUMIFS(NhatKy_ViPham!J:J, NhatKy_ViPham!E:E, "10_Han", NhatKy_ViPham!F:F, B34, NhatKy_ViPham!C:C, "T5") - SUMIFS(NhatKy_ViPham!K:K, NhatKy_ViPham!E:E, "10_Han", NhatKy_ViPham!F:F, B34, NhatKy_ViPham!C:C, "T5")</f>
        <v>100</v>
      </c>
      <c r="W34" s="6">
        <f>100 + SUMIFS(NhatKy_ViPham!J:J, NhatKy_ViPham!E:E, "10_Han", NhatKy_ViPham!F:F, B34, NhatKy_ViPham!C:C, "T6") - SUMIFS(NhatKy_ViPham!K:K, NhatKy_ViPham!E:E, "10_Han", NhatKy_ViPham!F:F, B34, NhatKy_ViPham!C:C, "T6")</f>
        <v>100</v>
      </c>
      <c r="X34" s="6">
        <f>100 + SUMIFS(NhatKy_ViPham!J:J, NhatKy_ViPham!E:E, "10_Han", NhatKy_ViPham!F:F, B34, NhatKy_ViPham!C:C, "T7") - SUMIFS(NhatKy_ViPham!K:K, NhatKy_ViPham!E:E, "10_Han", NhatKy_ViPham!F:F, B34, NhatKy_ViPham!C:C, "T7")</f>
        <v>100</v>
      </c>
      <c r="Y34" s="6">
        <f>100 + SUMIFS(NhatKy_ViPham!J:J, NhatKy_ViPham!E:E, "10_Han", NhatKy_ViPham!F:F, B34, NhatKy_ViPham!C:C, "T8") - SUMIFS(NhatKy_ViPham!K:K, NhatKy_ViPham!E:E, "10_Han", NhatKy_ViPham!F:F, B34, NhatKy_ViPham!C:C, "T8")</f>
        <v>100</v>
      </c>
      <c r="Z34" s="6">
        <f>100 + SUMIFS(NhatKy_ViPham!J:J, NhatKy_ViPham!E:E, "10_Han", NhatKy_ViPham!F:F, B34, NhatKy_ViPham!C:C, "T9") - SUMIFS(NhatKy_ViPham!K:K, NhatKy_ViPham!E:E, "10_Han", NhatKy_ViPham!F:F, B34, NhatKy_ViPham!C:C, "T9")</f>
        <v>100</v>
      </c>
      <c r="AA34" s="6">
        <f>100 + SUMIFS(NhatKy_ViPham!J:J, NhatKy_ViPham!E:E, "10_Han", NhatKy_ViPham!F:F, B34, NhatKy_ViPham!C:C, "T10") - SUMIFS(NhatKy_ViPham!K:K, NhatKy_ViPham!E:E, "10_Han", NhatKy_ViPham!F:F, B34, NhatKy_ViPham!C:C, "T10")</f>
        <v>100</v>
      </c>
      <c r="AB34" s="6">
        <f>100 + SUMIFS(NhatKy_ViPham!J:J, NhatKy_ViPham!E:E, "10_Han", NhatKy_ViPham!F:F, B34, NhatKy_ViPham!C:C, "T11") - SUMIFS(NhatKy_ViPham!K:K, NhatKy_ViPham!E:E, "10_Han", NhatKy_ViPham!F:F, B34, NhatKy_ViPham!C:C, "T11")</f>
        <v>100</v>
      </c>
      <c r="AC34" s="6">
        <f>100 + SUMIFS(NhatKy_ViPham!J:J, NhatKy_ViPham!E:E, "10_Han", NhatKy_ViPham!F:F, B34, NhatKy_ViPham!C:C, "T12") - SUMIFS(NhatKy_ViPham!K:K, NhatKy_ViPham!E:E, "10_Han", NhatKy_ViPham!F:F, B34, NhatKy_ViPham!C:C, "T12")</f>
        <v>100</v>
      </c>
      <c r="AD34" s="6">
        <f>100 + SUMIFS(NhatKy_ViPham!J:J, NhatKy_ViPham!E:E, "10_Han", NhatKy_ViPham!F:F, B34, NhatKy_ViPham!C:C, "T13") - SUMIFS(NhatKy_ViPham!K:K, NhatKy_ViPham!E:E, "10_Han", NhatKy_ViPham!F:F, B34, NhatKy_ViPham!C:C, "T13")</f>
        <v>100</v>
      </c>
      <c r="AE34" s="6">
        <f>100 + SUMIFS(NhatKy_ViPham!J:J, NhatKy_ViPham!E:E, "10_Han", NhatKy_ViPham!F:F, B34, NhatKy_ViPham!C:C, "T14") - SUMIFS(NhatKy_ViPham!K:K, NhatKy_ViPham!E:E, "10_Han", NhatKy_ViPham!F:F, B34, NhatKy_ViPham!C:C, "T14")</f>
        <v>100</v>
      </c>
      <c r="AF34" s="6">
        <f>100 + SUMIFS(NhatKy_ViPham!J:J, NhatKy_ViPham!E:E, "10_Han", NhatKy_ViPham!F:F, B34, NhatKy_ViPham!C:C, "T15") - SUMIFS(NhatKy_ViPham!K:K, NhatKy_ViPham!E:E, "10_Han", NhatKy_ViPham!F:F, B34, NhatKy_ViPham!C:C, "T15")</f>
        <v>100</v>
      </c>
      <c r="AG34" s="6">
        <f>100 + SUMIFS(NhatKy_ViPham!J:J, NhatKy_ViPham!E:E, "10_Han", NhatKy_ViPham!F:F, B34, NhatKy_ViPham!C:C, "T16") - SUMIFS(NhatKy_ViPham!K:K, NhatKy_ViPham!E:E, "10_Han", NhatKy_ViPham!F:F, B34, NhatKy_ViPham!C:C, "T16")</f>
        <v>100</v>
      </c>
      <c r="AH34" s="6">
        <f>100 + SUMIFS(NhatKy_ViPham!J:J, NhatKy_ViPham!E:E, "10_Han", NhatKy_ViPham!F:F, B34, NhatKy_ViPham!C:C, "T17") - SUMIFS(NhatKy_ViPham!K:K, NhatKy_ViPham!E:E, "10_Han", NhatKy_ViPham!F:F, B34, NhatKy_ViPham!C:C, "T17")</f>
        <v>100</v>
      </c>
      <c r="AI34" s="6">
        <f>100 + SUMIFS(NhatKy_ViPham!J:J, NhatKy_ViPham!E:E, "10_Han", NhatKy_ViPham!F:F, B34, NhatKy_ViPham!C:C, "T18") - SUMIFS(NhatKy_ViPham!K:K, NhatKy_ViPham!E:E, "10_Han", NhatKy_ViPham!F:F, B34, NhatKy_ViPham!C:C, "T18")</f>
        <v>100</v>
      </c>
      <c r="AJ34" s="6">
        <f>100 + SUMIFS(NhatKy_ViPham!J:J, NhatKy_ViPham!E:E, "10_Han", NhatKy_ViPham!F:F, B34, NhatKy_ViPham!C:C, "T19") - SUMIFS(NhatKy_ViPham!K:K, NhatKy_ViPham!E:E, "10_Han", NhatKy_ViPham!F:F, B34, NhatKy_ViPham!C:C, "T19")</f>
        <v>100</v>
      </c>
      <c r="AK34" s="6">
        <f>100 + SUMIFS(NhatKy_ViPham!J:J, NhatKy_ViPham!E:E, "10_Han", NhatKy_ViPham!F:F, B34, NhatKy_ViPham!C:C, "T20") - SUMIFS(NhatKy_ViPham!K:K, NhatKy_ViPham!E:E, "10_Han", NhatKy_ViPham!F:F, B34, NhatKy_ViPham!C:C, "T20")</f>
        <v>100</v>
      </c>
      <c r="AL34" s="6">
        <f>100 + SUMIFS(NhatKy_ViPham!J:J, NhatKy_ViPham!E:E, "10_Han", NhatKy_ViPham!F:F, B34, NhatKy_ViPham!C:C, "T21") - SUMIFS(NhatKy_ViPham!K:K, NhatKy_ViPham!E:E, "10_Han", NhatKy_ViPham!F:F, B34, NhatKy_ViPham!C:C, "T21")</f>
        <v>100</v>
      </c>
      <c r="AM34" s="6">
        <f>100 + SUMIFS(NhatKy_ViPham!J:J, NhatKy_ViPham!E:E, "10_Han", NhatKy_ViPham!F:F, B34, NhatKy_ViPham!C:C, "T22") - SUMIFS(NhatKy_ViPham!K:K, NhatKy_ViPham!E:E, "10_Han", NhatKy_ViPham!F:F, B34, NhatKy_ViPham!C:C, "T22")</f>
        <v>100</v>
      </c>
      <c r="AN34" s="6">
        <f>100 + SUMIFS(NhatKy_ViPham!J:J, NhatKy_ViPham!E:E, "10_Han", NhatKy_ViPham!F:F, B34, NhatKy_ViPham!C:C, "T23") - SUMIFS(NhatKy_ViPham!K:K, NhatKy_ViPham!E:E, "10_Han", NhatKy_ViPham!F:F, B34, NhatKy_ViPham!C:C, "T23")</f>
        <v>100</v>
      </c>
      <c r="AO34" s="6">
        <f>100 + SUMIFS(NhatKy_ViPham!J:J, NhatKy_ViPham!E:E, "10_Han", NhatKy_ViPham!F:F, B34, NhatKy_ViPham!C:C, "T24") - SUMIFS(NhatKy_ViPham!K:K, NhatKy_ViPham!E:E, "10_Han", NhatKy_ViPham!F:F, B34, NhatKy_ViPham!C:C, "T24")</f>
        <v>100</v>
      </c>
      <c r="AP34" s="6">
        <f>100 + SUMIFS(NhatKy_ViPham!J:J, NhatKy_ViPham!E:E, "10_Han", NhatKy_ViPham!F:F, B34, NhatKy_ViPham!C:C, "T25") - SUMIFS(NhatKy_ViPham!K:K, NhatKy_ViPham!E:E, "10_Han", NhatKy_ViPham!F:F, B34, NhatKy_ViPham!C:C, "T25")</f>
        <v>100</v>
      </c>
      <c r="AQ34" s="6">
        <f>100 + SUMIFS(NhatKy_ViPham!J:J, NhatKy_ViPham!E:E, "10_Han", NhatKy_ViPham!F:F, B34, NhatKy_ViPham!C:C, "T26") - SUMIFS(NhatKy_ViPham!K:K, NhatKy_ViPham!E:E, "10_Han", NhatKy_ViPham!F:F, B34, NhatKy_ViPham!C:C, "T26")</f>
        <v>100</v>
      </c>
      <c r="AR34" s="6">
        <f>100 + SUMIFS(NhatKy_ViPham!J:J, NhatKy_ViPham!E:E, "10_Han", NhatKy_ViPham!F:F, B34, NhatKy_ViPham!C:C, "T27") - SUMIFS(NhatKy_ViPham!K:K, NhatKy_ViPham!E:E, "10_Han", NhatKy_ViPham!F:F, B34, NhatKy_ViPham!C:C, "T27")</f>
        <v>100</v>
      </c>
      <c r="AS34" s="6">
        <f>100 + SUMIFS(NhatKy_ViPham!J:J, NhatKy_ViPham!E:E, "10_Han", NhatKy_ViPham!F:F, B34, NhatKy_ViPham!C:C, "T28") - SUMIFS(NhatKy_ViPham!K:K, NhatKy_ViPham!E:E, "10_Han", NhatKy_ViPham!F:F, B34, NhatKy_ViPham!C:C, "T28")</f>
        <v>100</v>
      </c>
      <c r="AT34" s="6">
        <f>100 + SUMIFS(NhatKy_ViPham!J:J, NhatKy_ViPham!E:E, "10_Han", NhatKy_ViPham!F:F, B34, NhatKy_ViPham!C:C, "T29") - SUMIFS(NhatKy_ViPham!K:K, NhatKy_ViPham!E:E, "10_Han", NhatKy_ViPham!F:F, B34, NhatKy_ViPham!C:C, "T29")</f>
        <v>100</v>
      </c>
      <c r="AU34" s="6">
        <f>100 + SUMIFS(NhatKy_ViPham!J:J, NhatKy_ViPham!E:E, "10_Han", NhatKy_ViPham!F:F, B34, NhatKy_ViPham!C:C, "T30") - SUMIFS(NhatKy_ViPham!K:K, NhatKy_ViPham!E:E, "10_Han", NhatKy_ViPham!F:F, B34, NhatKy_ViPham!C:C, "T30")</f>
        <v>100</v>
      </c>
      <c r="AV34" s="6">
        <f>100 + SUMIFS(NhatKy_ViPham!J:J, NhatKy_ViPham!E:E, "10_Han", NhatKy_ViPham!F:F, B34, NhatKy_ViPham!C:C, "T31") - SUMIFS(NhatKy_ViPham!K:K, NhatKy_ViPham!E:E, "10_Han", NhatKy_ViPham!F:F, B34, NhatKy_ViPham!C:C, "T31")</f>
        <v>100</v>
      </c>
      <c r="AW34" s="6">
        <f>100 + SUMIFS(NhatKy_ViPham!J:J, NhatKy_ViPham!E:E, "10_Han", NhatKy_ViPham!F:F, B34, NhatKy_ViPham!C:C, "T32") - SUMIFS(NhatKy_ViPham!K:K, NhatKy_ViPham!E:E, "10_Han", NhatKy_ViPham!F:F, B34, NhatKy_ViPham!C:C, "T32")</f>
        <v>100</v>
      </c>
      <c r="AX34" s="6">
        <f>100 + SUMIFS(NhatKy_ViPham!J:J, NhatKy_ViPham!E:E, "10_Han", NhatKy_ViPham!F:F, B34, NhatKy_ViPham!C:C, "T33") - SUMIFS(NhatKy_ViPham!K:K, NhatKy_ViPham!E:E, "10_Han", NhatKy_ViPham!F:F, B34, NhatKy_ViPham!C:C, "T33")</f>
        <v>100</v>
      </c>
      <c r="AY34" s="6">
        <f>100 + SUMIFS(NhatKy_ViPham!J:J, NhatKy_ViPham!E:E, "10_Han", NhatKy_ViPham!F:F, B34, NhatKy_ViPham!C:C, "T34") - SUMIFS(NhatKy_ViPham!K:K, NhatKy_ViPham!E:E, "10_Han", NhatKy_ViPham!F:F, B34, NhatKy_ViPham!C:C, "T34")</f>
        <v>100</v>
      </c>
      <c r="AZ34" s="6">
        <f>100 + SUMIFS(NhatKy_ViPham!J:J, NhatKy_ViPham!E:E, "10_Han", NhatKy_ViPham!F:F, B34, NhatKy_ViPham!C:C, "T35") - SUMIFS(NhatKy_ViPham!K:K, NhatKy_ViPham!E:E, "10_Han", NhatKy_ViPham!F:F, B34, NhatKy_ViPham!C:C, "T35")</f>
        <v>100</v>
      </c>
      <c r="BA34" s="12">
        <f t="shared" si="0"/>
        <v>100</v>
      </c>
      <c r="BB34" s="11" t="s">
        <v>430</v>
      </c>
      <c r="BC34" s="16" t="str">
        <f t="shared" si="1"/>
        <v>Tốt</v>
      </c>
      <c r="BD34" s="15" t="str">
        <f t="shared" si="2"/>
        <v>🟢 BÌNH THƯỜNG</v>
      </c>
    </row>
    <row r="35" spans="1:56" x14ac:dyDescent="0.25">
      <c r="A35" s="4">
        <v>27</v>
      </c>
      <c r="B35" s="10" t="s">
        <v>476</v>
      </c>
      <c r="C35" s="4" t="s">
        <v>1038</v>
      </c>
      <c r="D35" s="4" t="s">
        <v>429</v>
      </c>
      <c r="E35" s="11" t="s">
        <v>430</v>
      </c>
      <c r="F35" s="7">
        <f>SUMIFS(NhatKy_ViPham!K:K, NhatKy_ViPham!E:E, "10_Han", NhatKy_ViPham!F:F, B35, NhatKy_ViPham!H:H, "L01")</f>
        <v>0</v>
      </c>
      <c r="G35" s="7">
        <f>SUMIFS(NhatKy_ViPham!K:K, NhatKy_ViPham!E:E, "10_Han", NhatKy_ViPham!F:F, B35, NhatKy_ViPham!H:H, "L02")</f>
        <v>0</v>
      </c>
      <c r="H35" s="7">
        <f>SUMIFS(NhatKy_ViPham!K:K, NhatKy_ViPham!E:E, "10_Han", NhatKy_ViPham!F:F, B35, NhatKy_ViPham!H:H, "L03")</f>
        <v>0</v>
      </c>
      <c r="I35" s="7">
        <f>SUMIFS(NhatKy_ViPham!K:K, NhatKy_ViPham!E:E, "10_Han", NhatKy_ViPham!F:F, B35, NhatKy_ViPham!H:H, "L04")</f>
        <v>0</v>
      </c>
      <c r="J35" s="7">
        <f>SUMIFS(NhatKy_ViPham!K:K, NhatKy_ViPham!E:E, "10_Han", NhatKy_ViPham!F:F, B35, NhatKy_ViPham!H:H, "L05")</f>
        <v>0</v>
      </c>
      <c r="K35" s="7">
        <f>SUMIFS(NhatKy_ViPham!K:K, NhatKy_ViPham!E:E, "10_Han", NhatKy_ViPham!F:F, B35, NhatKy_ViPham!H:H, "L06")</f>
        <v>0</v>
      </c>
      <c r="L35" s="7">
        <f>SUMIFS(NhatKy_ViPham!K:K, NhatKy_ViPham!E:E, "10_Han", NhatKy_ViPham!F:F, B35, NhatKy_ViPham!H:H, "L07")</f>
        <v>0</v>
      </c>
      <c r="M35" s="7">
        <f>SUMIFS(NhatKy_ViPham!K:K, NhatKy_ViPham!E:E, "10_Han", NhatKy_ViPham!F:F, B35, NhatKy_ViPham!H:H, "L08")</f>
        <v>0</v>
      </c>
      <c r="N35" s="7">
        <f>SUMIFS(NhatKy_ViPham!K:K, NhatKy_ViPham!E:E, "10_Han", NhatKy_ViPham!F:F, B35, NhatKy_ViPham!H:H, "L09")</f>
        <v>0</v>
      </c>
      <c r="O35" s="7">
        <f>SUMIFS(NhatKy_ViPham!K:K, NhatKy_ViPham!E:E, "10_Han", NhatKy_ViPham!F:F, B35, NhatKy_ViPham!H:H, "L10")</f>
        <v>0</v>
      </c>
      <c r="P35" s="12">
        <f>SUMIFS(NhatKy_ViPham!J:J, NhatKy_ViPham!E:E, "10_Han", NhatKy_ViPham!F:F, B35)</f>
        <v>0</v>
      </c>
      <c r="Q35" s="13">
        <f>SUMIFS(NhatKy_ViPham!K:K, NhatKy_ViPham!E:E, "10_Han", NhatKy_ViPham!F:F, B35)</f>
        <v>0</v>
      </c>
      <c r="R35" s="7">
        <f>100 + SUMIFS(NhatKy_ViPham!J:J, NhatKy_ViPham!E:E, "10_Han", NhatKy_ViPham!F:F, B35, NhatKy_ViPham!C:C, "T1") - SUMIFS(NhatKy_ViPham!K:K, NhatKy_ViPham!E:E, "10_Han", NhatKy_ViPham!F:F, B35, NhatKy_ViPham!C:C, "T1")</f>
        <v>100</v>
      </c>
      <c r="S35" s="7">
        <f>100 + SUMIFS(NhatKy_ViPham!J:J, NhatKy_ViPham!E:E, "10_Han", NhatKy_ViPham!F:F, B35, NhatKy_ViPham!C:C, "T2") - SUMIFS(NhatKy_ViPham!K:K, NhatKy_ViPham!E:E, "10_Han", NhatKy_ViPham!F:F, B35, NhatKy_ViPham!C:C, "T2")</f>
        <v>100</v>
      </c>
      <c r="T35" s="7">
        <f>100 + SUMIFS(NhatKy_ViPham!J:J, NhatKy_ViPham!E:E, "10_Han", NhatKy_ViPham!F:F, B35, NhatKy_ViPham!C:C, "T3") - SUMIFS(NhatKy_ViPham!K:K, NhatKy_ViPham!E:E, "10_Han", NhatKy_ViPham!F:F, B35, NhatKy_ViPham!C:C, "T3")</f>
        <v>100</v>
      </c>
      <c r="U35" s="7">
        <f>100 + SUMIFS(NhatKy_ViPham!J:J, NhatKy_ViPham!E:E, "10_Han", NhatKy_ViPham!F:F, B35, NhatKy_ViPham!C:C, "T4") - SUMIFS(NhatKy_ViPham!K:K, NhatKy_ViPham!E:E, "10_Han", NhatKy_ViPham!F:F, B35, NhatKy_ViPham!C:C, "T4")</f>
        <v>100</v>
      </c>
      <c r="V35" s="7">
        <f>100 + SUMIFS(NhatKy_ViPham!J:J, NhatKy_ViPham!E:E, "10_Han", NhatKy_ViPham!F:F, B35, NhatKy_ViPham!C:C, "T5") - SUMIFS(NhatKy_ViPham!K:K, NhatKy_ViPham!E:E, "10_Han", NhatKy_ViPham!F:F, B35, NhatKy_ViPham!C:C, "T5")</f>
        <v>100</v>
      </c>
      <c r="W35" s="7">
        <f>100 + SUMIFS(NhatKy_ViPham!J:J, NhatKy_ViPham!E:E, "10_Han", NhatKy_ViPham!F:F, B35, NhatKy_ViPham!C:C, "T6") - SUMIFS(NhatKy_ViPham!K:K, NhatKy_ViPham!E:E, "10_Han", NhatKy_ViPham!F:F, B35, NhatKy_ViPham!C:C, "T6")</f>
        <v>100</v>
      </c>
      <c r="X35" s="7">
        <f>100 + SUMIFS(NhatKy_ViPham!J:J, NhatKy_ViPham!E:E, "10_Han", NhatKy_ViPham!F:F, B35, NhatKy_ViPham!C:C, "T7") - SUMIFS(NhatKy_ViPham!K:K, NhatKy_ViPham!E:E, "10_Han", NhatKy_ViPham!F:F, B35, NhatKy_ViPham!C:C, "T7")</f>
        <v>100</v>
      </c>
      <c r="Y35" s="7">
        <f>100 + SUMIFS(NhatKy_ViPham!J:J, NhatKy_ViPham!E:E, "10_Han", NhatKy_ViPham!F:F, B35, NhatKy_ViPham!C:C, "T8") - SUMIFS(NhatKy_ViPham!K:K, NhatKy_ViPham!E:E, "10_Han", NhatKy_ViPham!F:F, B35, NhatKy_ViPham!C:C, "T8")</f>
        <v>100</v>
      </c>
      <c r="Z35" s="7">
        <f>100 + SUMIFS(NhatKy_ViPham!J:J, NhatKy_ViPham!E:E, "10_Han", NhatKy_ViPham!F:F, B35, NhatKy_ViPham!C:C, "T9") - SUMIFS(NhatKy_ViPham!K:K, NhatKy_ViPham!E:E, "10_Han", NhatKy_ViPham!F:F, B35, NhatKy_ViPham!C:C, "T9")</f>
        <v>100</v>
      </c>
      <c r="AA35" s="7">
        <f>100 + SUMIFS(NhatKy_ViPham!J:J, NhatKy_ViPham!E:E, "10_Han", NhatKy_ViPham!F:F, B35, NhatKy_ViPham!C:C, "T10") - SUMIFS(NhatKy_ViPham!K:K, NhatKy_ViPham!E:E, "10_Han", NhatKy_ViPham!F:F, B35, NhatKy_ViPham!C:C, "T10")</f>
        <v>100</v>
      </c>
      <c r="AB35" s="7">
        <f>100 + SUMIFS(NhatKy_ViPham!J:J, NhatKy_ViPham!E:E, "10_Han", NhatKy_ViPham!F:F, B35, NhatKy_ViPham!C:C, "T11") - SUMIFS(NhatKy_ViPham!K:K, NhatKy_ViPham!E:E, "10_Han", NhatKy_ViPham!F:F, B35, NhatKy_ViPham!C:C, "T11")</f>
        <v>100</v>
      </c>
      <c r="AC35" s="7">
        <f>100 + SUMIFS(NhatKy_ViPham!J:J, NhatKy_ViPham!E:E, "10_Han", NhatKy_ViPham!F:F, B35, NhatKy_ViPham!C:C, "T12") - SUMIFS(NhatKy_ViPham!K:K, NhatKy_ViPham!E:E, "10_Han", NhatKy_ViPham!F:F, B35, NhatKy_ViPham!C:C, "T12")</f>
        <v>100</v>
      </c>
      <c r="AD35" s="7">
        <f>100 + SUMIFS(NhatKy_ViPham!J:J, NhatKy_ViPham!E:E, "10_Han", NhatKy_ViPham!F:F, B35, NhatKy_ViPham!C:C, "T13") - SUMIFS(NhatKy_ViPham!K:K, NhatKy_ViPham!E:E, "10_Han", NhatKy_ViPham!F:F, B35, NhatKy_ViPham!C:C, "T13")</f>
        <v>100</v>
      </c>
      <c r="AE35" s="7">
        <f>100 + SUMIFS(NhatKy_ViPham!J:J, NhatKy_ViPham!E:E, "10_Han", NhatKy_ViPham!F:F, B35, NhatKy_ViPham!C:C, "T14") - SUMIFS(NhatKy_ViPham!K:K, NhatKy_ViPham!E:E, "10_Han", NhatKy_ViPham!F:F, B35, NhatKy_ViPham!C:C, "T14")</f>
        <v>100</v>
      </c>
      <c r="AF35" s="7">
        <f>100 + SUMIFS(NhatKy_ViPham!J:J, NhatKy_ViPham!E:E, "10_Han", NhatKy_ViPham!F:F, B35, NhatKy_ViPham!C:C, "T15") - SUMIFS(NhatKy_ViPham!K:K, NhatKy_ViPham!E:E, "10_Han", NhatKy_ViPham!F:F, B35, NhatKy_ViPham!C:C, "T15")</f>
        <v>100</v>
      </c>
      <c r="AG35" s="7">
        <f>100 + SUMIFS(NhatKy_ViPham!J:J, NhatKy_ViPham!E:E, "10_Han", NhatKy_ViPham!F:F, B35, NhatKy_ViPham!C:C, "T16") - SUMIFS(NhatKy_ViPham!K:K, NhatKy_ViPham!E:E, "10_Han", NhatKy_ViPham!F:F, B35, NhatKy_ViPham!C:C, "T16")</f>
        <v>100</v>
      </c>
      <c r="AH35" s="7">
        <f>100 + SUMIFS(NhatKy_ViPham!J:J, NhatKy_ViPham!E:E, "10_Han", NhatKy_ViPham!F:F, B35, NhatKy_ViPham!C:C, "T17") - SUMIFS(NhatKy_ViPham!K:K, NhatKy_ViPham!E:E, "10_Han", NhatKy_ViPham!F:F, B35, NhatKy_ViPham!C:C, "T17")</f>
        <v>100</v>
      </c>
      <c r="AI35" s="7">
        <f>100 + SUMIFS(NhatKy_ViPham!J:J, NhatKy_ViPham!E:E, "10_Han", NhatKy_ViPham!F:F, B35, NhatKy_ViPham!C:C, "T18") - SUMIFS(NhatKy_ViPham!K:K, NhatKy_ViPham!E:E, "10_Han", NhatKy_ViPham!F:F, B35, NhatKy_ViPham!C:C, "T18")</f>
        <v>100</v>
      </c>
      <c r="AJ35" s="7">
        <f>100 + SUMIFS(NhatKy_ViPham!J:J, NhatKy_ViPham!E:E, "10_Han", NhatKy_ViPham!F:F, B35, NhatKy_ViPham!C:C, "T19") - SUMIFS(NhatKy_ViPham!K:K, NhatKy_ViPham!E:E, "10_Han", NhatKy_ViPham!F:F, B35, NhatKy_ViPham!C:C, "T19")</f>
        <v>100</v>
      </c>
      <c r="AK35" s="7">
        <f>100 + SUMIFS(NhatKy_ViPham!J:J, NhatKy_ViPham!E:E, "10_Han", NhatKy_ViPham!F:F, B35, NhatKy_ViPham!C:C, "T20") - SUMIFS(NhatKy_ViPham!K:K, NhatKy_ViPham!E:E, "10_Han", NhatKy_ViPham!F:F, B35, NhatKy_ViPham!C:C, "T20")</f>
        <v>100</v>
      </c>
      <c r="AL35" s="7">
        <f>100 + SUMIFS(NhatKy_ViPham!J:J, NhatKy_ViPham!E:E, "10_Han", NhatKy_ViPham!F:F, B35, NhatKy_ViPham!C:C, "T21") - SUMIFS(NhatKy_ViPham!K:K, NhatKy_ViPham!E:E, "10_Han", NhatKy_ViPham!F:F, B35, NhatKy_ViPham!C:C, "T21")</f>
        <v>100</v>
      </c>
      <c r="AM35" s="7">
        <f>100 + SUMIFS(NhatKy_ViPham!J:J, NhatKy_ViPham!E:E, "10_Han", NhatKy_ViPham!F:F, B35, NhatKy_ViPham!C:C, "T22") - SUMIFS(NhatKy_ViPham!K:K, NhatKy_ViPham!E:E, "10_Han", NhatKy_ViPham!F:F, B35, NhatKy_ViPham!C:C, "T22")</f>
        <v>100</v>
      </c>
      <c r="AN35" s="7">
        <f>100 + SUMIFS(NhatKy_ViPham!J:J, NhatKy_ViPham!E:E, "10_Han", NhatKy_ViPham!F:F, B35, NhatKy_ViPham!C:C, "T23") - SUMIFS(NhatKy_ViPham!K:K, NhatKy_ViPham!E:E, "10_Han", NhatKy_ViPham!F:F, B35, NhatKy_ViPham!C:C, "T23")</f>
        <v>100</v>
      </c>
      <c r="AO35" s="7">
        <f>100 + SUMIFS(NhatKy_ViPham!J:J, NhatKy_ViPham!E:E, "10_Han", NhatKy_ViPham!F:F, B35, NhatKy_ViPham!C:C, "T24") - SUMIFS(NhatKy_ViPham!K:K, NhatKy_ViPham!E:E, "10_Han", NhatKy_ViPham!F:F, B35, NhatKy_ViPham!C:C, "T24")</f>
        <v>100</v>
      </c>
      <c r="AP35" s="7">
        <f>100 + SUMIFS(NhatKy_ViPham!J:J, NhatKy_ViPham!E:E, "10_Han", NhatKy_ViPham!F:F, B35, NhatKy_ViPham!C:C, "T25") - SUMIFS(NhatKy_ViPham!K:K, NhatKy_ViPham!E:E, "10_Han", NhatKy_ViPham!F:F, B35, NhatKy_ViPham!C:C, "T25")</f>
        <v>100</v>
      </c>
      <c r="AQ35" s="7">
        <f>100 + SUMIFS(NhatKy_ViPham!J:J, NhatKy_ViPham!E:E, "10_Han", NhatKy_ViPham!F:F, B35, NhatKy_ViPham!C:C, "T26") - SUMIFS(NhatKy_ViPham!K:K, NhatKy_ViPham!E:E, "10_Han", NhatKy_ViPham!F:F, B35, NhatKy_ViPham!C:C, "T26")</f>
        <v>100</v>
      </c>
      <c r="AR35" s="7">
        <f>100 + SUMIFS(NhatKy_ViPham!J:J, NhatKy_ViPham!E:E, "10_Han", NhatKy_ViPham!F:F, B35, NhatKy_ViPham!C:C, "T27") - SUMIFS(NhatKy_ViPham!K:K, NhatKy_ViPham!E:E, "10_Han", NhatKy_ViPham!F:F, B35, NhatKy_ViPham!C:C, "T27")</f>
        <v>100</v>
      </c>
      <c r="AS35" s="7">
        <f>100 + SUMIFS(NhatKy_ViPham!J:J, NhatKy_ViPham!E:E, "10_Han", NhatKy_ViPham!F:F, B35, NhatKy_ViPham!C:C, "T28") - SUMIFS(NhatKy_ViPham!K:K, NhatKy_ViPham!E:E, "10_Han", NhatKy_ViPham!F:F, B35, NhatKy_ViPham!C:C, "T28")</f>
        <v>100</v>
      </c>
      <c r="AT35" s="7">
        <f>100 + SUMIFS(NhatKy_ViPham!J:J, NhatKy_ViPham!E:E, "10_Han", NhatKy_ViPham!F:F, B35, NhatKy_ViPham!C:C, "T29") - SUMIFS(NhatKy_ViPham!K:K, NhatKy_ViPham!E:E, "10_Han", NhatKy_ViPham!F:F, B35, NhatKy_ViPham!C:C, "T29")</f>
        <v>100</v>
      </c>
      <c r="AU35" s="7">
        <f>100 + SUMIFS(NhatKy_ViPham!J:J, NhatKy_ViPham!E:E, "10_Han", NhatKy_ViPham!F:F, B35, NhatKy_ViPham!C:C, "T30") - SUMIFS(NhatKy_ViPham!K:K, NhatKy_ViPham!E:E, "10_Han", NhatKy_ViPham!F:F, B35, NhatKy_ViPham!C:C, "T30")</f>
        <v>100</v>
      </c>
      <c r="AV35" s="7">
        <f>100 + SUMIFS(NhatKy_ViPham!J:J, NhatKy_ViPham!E:E, "10_Han", NhatKy_ViPham!F:F, B35, NhatKy_ViPham!C:C, "T31") - SUMIFS(NhatKy_ViPham!K:K, NhatKy_ViPham!E:E, "10_Han", NhatKy_ViPham!F:F, B35, NhatKy_ViPham!C:C, "T31")</f>
        <v>100</v>
      </c>
      <c r="AW35" s="7">
        <f>100 + SUMIFS(NhatKy_ViPham!J:J, NhatKy_ViPham!E:E, "10_Han", NhatKy_ViPham!F:F, B35, NhatKy_ViPham!C:C, "T32") - SUMIFS(NhatKy_ViPham!K:K, NhatKy_ViPham!E:E, "10_Han", NhatKy_ViPham!F:F, B35, NhatKy_ViPham!C:C, "T32")</f>
        <v>100</v>
      </c>
      <c r="AX35" s="7">
        <f>100 + SUMIFS(NhatKy_ViPham!J:J, NhatKy_ViPham!E:E, "10_Han", NhatKy_ViPham!F:F, B35, NhatKy_ViPham!C:C, "T33") - SUMIFS(NhatKy_ViPham!K:K, NhatKy_ViPham!E:E, "10_Han", NhatKy_ViPham!F:F, B35, NhatKy_ViPham!C:C, "T33")</f>
        <v>100</v>
      </c>
      <c r="AY35" s="7">
        <f>100 + SUMIFS(NhatKy_ViPham!J:J, NhatKy_ViPham!E:E, "10_Han", NhatKy_ViPham!F:F, B35, NhatKy_ViPham!C:C, "T34") - SUMIFS(NhatKy_ViPham!K:K, NhatKy_ViPham!E:E, "10_Han", NhatKy_ViPham!F:F, B35, NhatKy_ViPham!C:C, "T34")</f>
        <v>100</v>
      </c>
      <c r="AZ35" s="7">
        <f>100 + SUMIFS(NhatKy_ViPham!J:J, NhatKy_ViPham!E:E, "10_Han", NhatKy_ViPham!F:F, B35, NhatKy_ViPham!C:C, "T35") - SUMIFS(NhatKy_ViPham!K:K, NhatKy_ViPham!E:E, "10_Han", NhatKy_ViPham!F:F, B35, NhatKy_ViPham!C:C, "T35")</f>
        <v>100</v>
      </c>
      <c r="BA35" s="12">
        <f t="shared" si="0"/>
        <v>100</v>
      </c>
      <c r="BB35" s="11" t="s">
        <v>430</v>
      </c>
      <c r="BC35" s="14" t="str">
        <f t="shared" si="1"/>
        <v>Tốt</v>
      </c>
      <c r="BD35" s="10" t="str">
        <f t="shared" si="2"/>
        <v>🟢 BÌNH THƯỜNG</v>
      </c>
    </row>
    <row r="36" spans="1:56" x14ac:dyDescent="0.25">
      <c r="A36" s="5">
        <v>28</v>
      </c>
      <c r="B36" s="15" t="s">
        <v>1323</v>
      </c>
      <c r="C36" s="5" t="s">
        <v>862</v>
      </c>
      <c r="D36" s="5" t="s">
        <v>429</v>
      </c>
      <c r="E36" s="11" t="s">
        <v>430</v>
      </c>
      <c r="F36" s="6">
        <f>SUMIFS(NhatKy_ViPham!K:K, NhatKy_ViPham!E:E, "10_Han", NhatKy_ViPham!F:F, B36, NhatKy_ViPham!H:H, "L01")</f>
        <v>0</v>
      </c>
      <c r="G36" s="6">
        <f>SUMIFS(NhatKy_ViPham!K:K, NhatKy_ViPham!E:E, "10_Han", NhatKy_ViPham!F:F, B36, NhatKy_ViPham!H:H, "L02")</f>
        <v>0</v>
      </c>
      <c r="H36" s="6">
        <f>SUMIFS(NhatKy_ViPham!K:K, NhatKy_ViPham!E:E, "10_Han", NhatKy_ViPham!F:F, B36, NhatKy_ViPham!H:H, "L03")</f>
        <v>0</v>
      </c>
      <c r="I36" s="6">
        <f>SUMIFS(NhatKy_ViPham!K:K, NhatKy_ViPham!E:E, "10_Han", NhatKy_ViPham!F:F, B36, NhatKy_ViPham!H:H, "L04")</f>
        <v>0</v>
      </c>
      <c r="J36" s="6">
        <f>SUMIFS(NhatKy_ViPham!K:K, NhatKy_ViPham!E:E, "10_Han", NhatKy_ViPham!F:F, B36, NhatKy_ViPham!H:H, "L05")</f>
        <v>0</v>
      </c>
      <c r="K36" s="6">
        <f>SUMIFS(NhatKy_ViPham!K:K, NhatKy_ViPham!E:E, "10_Han", NhatKy_ViPham!F:F, B36, NhatKy_ViPham!H:H, "L06")</f>
        <v>0</v>
      </c>
      <c r="L36" s="6">
        <f>SUMIFS(NhatKy_ViPham!K:K, NhatKy_ViPham!E:E, "10_Han", NhatKy_ViPham!F:F, B36, NhatKy_ViPham!H:H, "L07")</f>
        <v>0</v>
      </c>
      <c r="M36" s="6">
        <f>SUMIFS(NhatKy_ViPham!K:K, NhatKy_ViPham!E:E, "10_Han", NhatKy_ViPham!F:F, B36, NhatKy_ViPham!H:H, "L08")</f>
        <v>0</v>
      </c>
      <c r="N36" s="6">
        <f>SUMIFS(NhatKy_ViPham!K:K, NhatKy_ViPham!E:E, "10_Han", NhatKy_ViPham!F:F, B36, NhatKy_ViPham!H:H, "L09")</f>
        <v>0</v>
      </c>
      <c r="O36" s="6">
        <f>SUMIFS(NhatKy_ViPham!K:K, NhatKy_ViPham!E:E, "10_Han", NhatKy_ViPham!F:F, B36, NhatKy_ViPham!H:H, "L10")</f>
        <v>0</v>
      </c>
      <c r="P36" s="12">
        <f>SUMIFS(NhatKy_ViPham!J:J, NhatKy_ViPham!E:E, "10_Han", NhatKy_ViPham!F:F, B36)</f>
        <v>0</v>
      </c>
      <c r="Q36" s="13">
        <f>SUMIFS(NhatKy_ViPham!K:K, NhatKy_ViPham!E:E, "10_Han", NhatKy_ViPham!F:F, B36)</f>
        <v>0</v>
      </c>
      <c r="R36" s="6">
        <f>100 + SUMIFS(NhatKy_ViPham!J:J, NhatKy_ViPham!E:E, "10_Han", NhatKy_ViPham!F:F, B36, NhatKy_ViPham!C:C, "T1") - SUMIFS(NhatKy_ViPham!K:K, NhatKy_ViPham!E:E, "10_Han", NhatKy_ViPham!F:F, B36, NhatKy_ViPham!C:C, "T1")</f>
        <v>100</v>
      </c>
      <c r="S36" s="6">
        <f>100 + SUMIFS(NhatKy_ViPham!J:J, NhatKy_ViPham!E:E, "10_Han", NhatKy_ViPham!F:F, B36, NhatKy_ViPham!C:C, "T2") - SUMIFS(NhatKy_ViPham!K:K, NhatKy_ViPham!E:E, "10_Han", NhatKy_ViPham!F:F, B36, NhatKy_ViPham!C:C, "T2")</f>
        <v>100</v>
      </c>
      <c r="T36" s="6">
        <f>100 + SUMIFS(NhatKy_ViPham!J:J, NhatKy_ViPham!E:E, "10_Han", NhatKy_ViPham!F:F, B36, NhatKy_ViPham!C:C, "T3") - SUMIFS(NhatKy_ViPham!K:K, NhatKy_ViPham!E:E, "10_Han", NhatKy_ViPham!F:F, B36, NhatKy_ViPham!C:C, "T3")</f>
        <v>100</v>
      </c>
      <c r="U36" s="6">
        <f>100 + SUMIFS(NhatKy_ViPham!J:J, NhatKy_ViPham!E:E, "10_Han", NhatKy_ViPham!F:F, B36, NhatKy_ViPham!C:C, "T4") - SUMIFS(NhatKy_ViPham!K:K, NhatKy_ViPham!E:E, "10_Han", NhatKy_ViPham!F:F, B36, NhatKy_ViPham!C:C, "T4")</f>
        <v>100</v>
      </c>
      <c r="V36" s="6">
        <f>100 + SUMIFS(NhatKy_ViPham!J:J, NhatKy_ViPham!E:E, "10_Han", NhatKy_ViPham!F:F, B36, NhatKy_ViPham!C:C, "T5") - SUMIFS(NhatKy_ViPham!K:K, NhatKy_ViPham!E:E, "10_Han", NhatKy_ViPham!F:F, B36, NhatKy_ViPham!C:C, "T5")</f>
        <v>100</v>
      </c>
      <c r="W36" s="6">
        <f>100 + SUMIFS(NhatKy_ViPham!J:J, NhatKy_ViPham!E:E, "10_Han", NhatKy_ViPham!F:F, B36, NhatKy_ViPham!C:C, "T6") - SUMIFS(NhatKy_ViPham!K:K, NhatKy_ViPham!E:E, "10_Han", NhatKy_ViPham!F:F, B36, NhatKy_ViPham!C:C, "T6")</f>
        <v>100</v>
      </c>
      <c r="X36" s="6">
        <f>100 + SUMIFS(NhatKy_ViPham!J:J, NhatKy_ViPham!E:E, "10_Han", NhatKy_ViPham!F:F, B36, NhatKy_ViPham!C:C, "T7") - SUMIFS(NhatKy_ViPham!K:K, NhatKy_ViPham!E:E, "10_Han", NhatKy_ViPham!F:F, B36, NhatKy_ViPham!C:C, "T7")</f>
        <v>100</v>
      </c>
      <c r="Y36" s="6">
        <f>100 + SUMIFS(NhatKy_ViPham!J:J, NhatKy_ViPham!E:E, "10_Han", NhatKy_ViPham!F:F, B36, NhatKy_ViPham!C:C, "T8") - SUMIFS(NhatKy_ViPham!K:K, NhatKy_ViPham!E:E, "10_Han", NhatKy_ViPham!F:F, B36, NhatKy_ViPham!C:C, "T8")</f>
        <v>100</v>
      </c>
      <c r="Z36" s="6">
        <f>100 + SUMIFS(NhatKy_ViPham!J:J, NhatKy_ViPham!E:E, "10_Han", NhatKy_ViPham!F:F, B36, NhatKy_ViPham!C:C, "T9") - SUMIFS(NhatKy_ViPham!K:K, NhatKy_ViPham!E:E, "10_Han", NhatKy_ViPham!F:F, B36, NhatKy_ViPham!C:C, "T9")</f>
        <v>100</v>
      </c>
      <c r="AA36" s="6">
        <f>100 + SUMIFS(NhatKy_ViPham!J:J, NhatKy_ViPham!E:E, "10_Han", NhatKy_ViPham!F:F, B36, NhatKy_ViPham!C:C, "T10") - SUMIFS(NhatKy_ViPham!K:K, NhatKy_ViPham!E:E, "10_Han", NhatKy_ViPham!F:F, B36, NhatKy_ViPham!C:C, "T10")</f>
        <v>100</v>
      </c>
      <c r="AB36" s="6">
        <f>100 + SUMIFS(NhatKy_ViPham!J:J, NhatKy_ViPham!E:E, "10_Han", NhatKy_ViPham!F:F, B36, NhatKy_ViPham!C:C, "T11") - SUMIFS(NhatKy_ViPham!K:K, NhatKy_ViPham!E:E, "10_Han", NhatKy_ViPham!F:F, B36, NhatKy_ViPham!C:C, "T11")</f>
        <v>100</v>
      </c>
      <c r="AC36" s="6">
        <f>100 + SUMIFS(NhatKy_ViPham!J:J, NhatKy_ViPham!E:E, "10_Han", NhatKy_ViPham!F:F, B36, NhatKy_ViPham!C:C, "T12") - SUMIFS(NhatKy_ViPham!K:K, NhatKy_ViPham!E:E, "10_Han", NhatKy_ViPham!F:F, B36, NhatKy_ViPham!C:C, "T12")</f>
        <v>100</v>
      </c>
      <c r="AD36" s="6">
        <f>100 + SUMIFS(NhatKy_ViPham!J:J, NhatKy_ViPham!E:E, "10_Han", NhatKy_ViPham!F:F, B36, NhatKy_ViPham!C:C, "T13") - SUMIFS(NhatKy_ViPham!K:K, NhatKy_ViPham!E:E, "10_Han", NhatKy_ViPham!F:F, B36, NhatKy_ViPham!C:C, "T13")</f>
        <v>100</v>
      </c>
      <c r="AE36" s="6">
        <f>100 + SUMIFS(NhatKy_ViPham!J:J, NhatKy_ViPham!E:E, "10_Han", NhatKy_ViPham!F:F, B36, NhatKy_ViPham!C:C, "T14") - SUMIFS(NhatKy_ViPham!K:K, NhatKy_ViPham!E:E, "10_Han", NhatKy_ViPham!F:F, B36, NhatKy_ViPham!C:C, "T14")</f>
        <v>100</v>
      </c>
      <c r="AF36" s="6">
        <f>100 + SUMIFS(NhatKy_ViPham!J:J, NhatKy_ViPham!E:E, "10_Han", NhatKy_ViPham!F:F, B36, NhatKy_ViPham!C:C, "T15") - SUMIFS(NhatKy_ViPham!K:K, NhatKy_ViPham!E:E, "10_Han", NhatKy_ViPham!F:F, B36, NhatKy_ViPham!C:C, "T15")</f>
        <v>100</v>
      </c>
      <c r="AG36" s="6">
        <f>100 + SUMIFS(NhatKy_ViPham!J:J, NhatKy_ViPham!E:E, "10_Han", NhatKy_ViPham!F:F, B36, NhatKy_ViPham!C:C, "T16") - SUMIFS(NhatKy_ViPham!K:K, NhatKy_ViPham!E:E, "10_Han", NhatKy_ViPham!F:F, B36, NhatKy_ViPham!C:C, "T16")</f>
        <v>100</v>
      </c>
      <c r="AH36" s="6">
        <f>100 + SUMIFS(NhatKy_ViPham!J:J, NhatKy_ViPham!E:E, "10_Han", NhatKy_ViPham!F:F, B36, NhatKy_ViPham!C:C, "T17") - SUMIFS(NhatKy_ViPham!K:K, NhatKy_ViPham!E:E, "10_Han", NhatKy_ViPham!F:F, B36, NhatKy_ViPham!C:C, "T17")</f>
        <v>100</v>
      </c>
      <c r="AI36" s="6">
        <f>100 + SUMIFS(NhatKy_ViPham!J:J, NhatKy_ViPham!E:E, "10_Han", NhatKy_ViPham!F:F, B36, NhatKy_ViPham!C:C, "T18") - SUMIFS(NhatKy_ViPham!K:K, NhatKy_ViPham!E:E, "10_Han", NhatKy_ViPham!F:F, B36, NhatKy_ViPham!C:C, "T18")</f>
        <v>100</v>
      </c>
      <c r="AJ36" s="6">
        <f>100 + SUMIFS(NhatKy_ViPham!J:J, NhatKy_ViPham!E:E, "10_Han", NhatKy_ViPham!F:F, B36, NhatKy_ViPham!C:C, "T19") - SUMIFS(NhatKy_ViPham!K:K, NhatKy_ViPham!E:E, "10_Han", NhatKy_ViPham!F:F, B36, NhatKy_ViPham!C:C, "T19")</f>
        <v>100</v>
      </c>
      <c r="AK36" s="6">
        <f>100 + SUMIFS(NhatKy_ViPham!J:J, NhatKy_ViPham!E:E, "10_Han", NhatKy_ViPham!F:F, B36, NhatKy_ViPham!C:C, "T20") - SUMIFS(NhatKy_ViPham!K:K, NhatKy_ViPham!E:E, "10_Han", NhatKy_ViPham!F:F, B36, NhatKy_ViPham!C:C, "T20")</f>
        <v>100</v>
      </c>
      <c r="AL36" s="6">
        <f>100 + SUMIFS(NhatKy_ViPham!J:J, NhatKy_ViPham!E:E, "10_Han", NhatKy_ViPham!F:F, B36, NhatKy_ViPham!C:C, "T21") - SUMIFS(NhatKy_ViPham!K:K, NhatKy_ViPham!E:E, "10_Han", NhatKy_ViPham!F:F, B36, NhatKy_ViPham!C:C, "T21")</f>
        <v>100</v>
      </c>
      <c r="AM36" s="6">
        <f>100 + SUMIFS(NhatKy_ViPham!J:J, NhatKy_ViPham!E:E, "10_Han", NhatKy_ViPham!F:F, B36, NhatKy_ViPham!C:C, "T22") - SUMIFS(NhatKy_ViPham!K:K, NhatKy_ViPham!E:E, "10_Han", NhatKy_ViPham!F:F, B36, NhatKy_ViPham!C:C, "T22")</f>
        <v>100</v>
      </c>
      <c r="AN36" s="6">
        <f>100 + SUMIFS(NhatKy_ViPham!J:J, NhatKy_ViPham!E:E, "10_Han", NhatKy_ViPham!F:F, B36, NhatKy_ViPham!C:C, "T23") - SUMIFS(NhatKy_ViPham!K:K, NhatKy_ViPham!E:E, "10_Han", NhatKy_ViPham!F:F, B36, NhatKy_ViPham!C:C, "T23")</f>
        <v>100</v>
      </c>
      <c r="AO36" s="6">
        <f>100 + SUMIFS(NhatKy_ViPham!J:J, NhatKy_ViPham!E:E, "10_Han", NhatKy_ViPham!F:F, B36, NhatKy_ViPham!C:C, "T24") - SUMIFS(NhatKy_ViPham!K:K, NhatKy_ViPham!E:E, "10_Han", NhatKy_ViPham!F:F, B36, NhatKy_ViPham!C:C, "T24")</f>
        <v>100</v>
      </c>
      <c r="AP36" s="6">
        <f>100 + SUMIFS(NhatKy_ViPham!J:J, NhatKy_ViPham!E:E, "10_Han", NhatKy_ViPham!F:F, B36, NhatKy_ViPham!C:C, "T25") - SUMIFS(NhatKy_ViPham!K:K, NhatKy_ViPham!E:E, "10_Han", NhatKy_ViPham!F:F, B36, NhatKy_ViPham!C:C, "T25")</f>
        <v>100</v>
      </c>
      <c r="AQ36" s="6">
        <f>100 + SUMIFS(NhatKy_ViPham!J:J, NhatKy_ViPham!E:E, "10_Han", NhatKy_ViPham!F:F, B36, NhatKy_ViPham!C:C, "T26") - SUMIFS(NhatKy_ViPham!K:K, NhatKy_ViPham!E:E, "10_Han", NhatKy_ViPham!F:F, B36, NhatKy_ViPham!C:C, "T26")</f>
        <v>100</v>
      </c>
      <c r="AR36" s="6">
        <f>100 + SUMIFS(NhatKy_ViPham!J:J, NhatKy_ViPham!E:E, "10_Han", NhatKy_ViPham!F:F, B36, NhatKy_ViPham!C:C, "T27") - SUMIFS(NhatKy_ViPham!K:K, NhatKy_ViPham!E:E, "10_Han", NhatKy_ViPham!F:F, B36, NhatKy_ViPham!C:C, "T27")</f>
        <v>100</v>
      </c>
      <c r="AS36" s="6">
        <f>100 + SUMIFS(NhatKy_ViPham!J:J, NhatKy_ViPham!E:E, "10_Han", NhatKy_ViPham!F:F, B36, NhatKy_ViPham!C:C, "T28") - SUMIFS(NhatKy_ViPham!K:K, NhatKy_ViPham!E:E, "10_Han", NhatKy_ViPham!F:F, B36, NhatKy_ViPham!C:C, "T28")</f>
        <v>100</v>
      </c>
      <c r="AT36" s="6">
        <f>100 + SUMIFS(NhatKy_ViPham!J:J, NhatKy_ViPham!E:E, "10_Han", NhatKy_ViPham!F:F, B36, NhatKy_ViPham!C:C, "T29") - SUMIFS(NhatKy_ViPham!K:K, NhatKy_ViPham!E:E, "10_Han", NhatKy_ViPham!F:F, B36, NhatKy_ViPham!C:C, "T29")</f>
        <v>100</v>
      </c>
      <c r="AU36" s="6">
        <f>100 + SUMIFS(NhatKy_ViPham!J:J, NhatKy_ViPham!E:E, "10_Han", NhatKy_ViPham!F:F, B36, NhatKy_ViPham!C:C, "T30") - SUMIFS(NhatKy_ViPham!K:K, NhatKy_ViPham!E:E, "10_Han", NhatKy_ViPham!F:F, B36, NhatKy_ViPham!C:C, "T30")</f>
        <v>100</v>
      </c>
      <c r="AV36" s="6">
        <f>100 + SUMIFS(NhatKy_ViPham!J:J, NhatKy_ViPham!E:E, "10_Han", NhatKy_ViPham!F:F, B36, NhatKy_ViPham!C:C, "T31") - SUMIFS(NhatKy_ViPham!K:K, NhatKy_ViPham!E:E, "10_Han", NhatKy_ViPham!F:F, B36, NhatKy_ViPham!C:C, "T31")</f>
        <v>100</v>
      </c>
      <c r="AW36" s="6">
        <f>100 + SUMIFS(NhatKy_ViPham!J:J, NhatKy_ViPham!E:E, "10_Han", NhatKy_ViPham!F:F, B36, NhatKy_ViPham!C:C, "T32") - SUMIFS(NhatKy_ViPham!K:K, NhatKy_ViPham!E:E, "10_Han", NhatKy_ViPham!F:F, B36, NhatKy_ViPham!C:C, "T32")</f>
        <v>100</v>
      </c>
      <c r="AX36" s="6">
        <f>100 + SUMIFS(NhatKy_ViPham!J:J, NhatKy_ViPham!E:E, "10_Han", NhatKy_ViPham!F:F, B36, NhatKy_ViPham!C:C, "T33") - SUMIFS(NhatKy_ViPham!K:K, NhatKy_ViPham!E:E, "10_Han", NhatKy_ViPham!F:F, B36, NhatKy_ViPham!C:C, "T33")</f>
        <v>100</v>
      </c>
      <c r="AY36" s="6">
        <f>100 + SUMIFS(NhatKy_ViPham!J:J, NhatKy_ViPham!E:E, "10_Han", NhatKy_ViPham!F:F, B36, NhatKy_ViPham!C:C, "T34") - SUMIFS(NhatKy_ViPham!K:K, NhatKy_ViPham!E:E, "10_Han", NhatKy_ViPham!F:F, B36, NhatKy_ViPham!C:C, "T34")</f>
        <v>100</v>
      </c>
      <c r="AZ36" s="6">
        <f>100 + SUMIFS(NhatKy_ViPham!J:J, NhatKy_ViPham!E:E, "10_Han", NhatKy_ViPham!F:F, B36, NhatKy_ViPham!C:C, "T35") - SUMIFS(NhatKy_ViPham!K:K, NhatKy_ViPham!E:E, "10_Han", NhatKy_ViPham!F:F, B36, NhatKy_ViPham!C:C, "T35")</f>
        <v>100</v>
      </c>
      <c r="BA36" s="12">
        <f t="shared" si="0"/>
        <v>100</v>
      </c>
      <c r="BB36" s="11" t="s">
        <v>430</v>
      </c>
      <c r="BC36" s="16" t="str">
        <f t="shared" si="1"/>
        <v>Tốt</v>
      </c>
      <c r="BD36" s="15" t="str">
        <f t="shared" si="2"/>
        <v>🟢 BÌNH THƯỜNG</v>
      </c>
    </row>
    <row r="37" spans="1:56" x14ac:dyDescent="0.25">
      <c r="A37" s="4">
        <v>29</v>
      </c>
      <c r="B37" s="10" t="s">
        <v>1324</v>
      </c>
      <c r="C37" s="4" t="s">
        <v>591</v>
      </c>
      <c r="D37" s="4" t="s">
        <v>429</v>
      </c>
      <c r="E37" s="11" t="s">
        <v>430</v>
      </c>
      <c r="F37" s="7">
        <f>SUMIFS(NhatKy_ViPham!K:K, NhatKy_ViPham!E:E, "10_Han", NhatKy_ViPham!F:F, B37, NhatKy_ViPham!H:H, "L01")</f>
        <v>0</v>
      </c>
      <c r="G37" s="7">
        <f>SUMIFS(NhatKy_ViPham!K:K, NhatKy_ViPham!E:E, "10_Han", NhatKy_ViPham!F:F, B37, NhatKy_ViPham!H:H, "L02")</f>
        <v>0</v>
      </c>
      <c r="H37" s="7">
        <f>SUMIFS(NhatKy_ViPham!K:K, NhatKy_ViPham!E:E, "10_Han", NhatKy_ViPham!F:F, B37, NhatKy_ViPham!H:H, "L03")</f>
        <v>0</v>
      </c>
      <c r="I37" s="7">
        <f>SUMIFS(NhatKy_ViPham!K:K, NhatKy_ViPham!E:E, "10_Han", NhatKy_ViPham!F:F, B37, NhatKy_ViPham!H:H, "L04")</f>
        <v>0</v>
      </c>
      <c r="J37" s="7">
        <f>SUMIFS(NhatKy_ViPham!K:K, NhatKy_ViPham!E:E, "10_Han", NhatKy_ViPham!F:F, B37, NhatKy_ViPham!H:H, "L05")</f>
        <v>0</v>
      </c>
      <c r="K37" s="7">
        <f>SUMIFS(NhatKy_ViPham!K:K, NhatKy_ViPham!E:E, "10_Han", NhatKy_ViPham!F:F, B37, NhatKy_ViPham!H:H, "L06")</f>
        <v>0</v>
      </c>
      <c r="L37" s="7">
        <f>SUMIFS(NhatKy_ViPham!K:K, NhatKy_ViPham!E:E, "10_Han", NhatKy_ViPham!F:F, B37, NhatKy_ViPham!H:H, "L07")</f>
        <v>0</v>
      </c>
      <c r="M37" s="7">
        <f>SUMIFS(NhatKy_ViPham!K:K, NhatKy_ViPham!E:E, "10_Han", NhatKy_ViPham!F:F, B37, NhatKy_ViPham!H:H, "L08")</f>
        <v>0</v>
      </c>
      <c r="N37" s="7">
        <f>SUMIFS(NhatKy_ViPham!K:K, NhatKy_ViPham!E:E, "10_Han", NhatKy_ViPham!F:F, B37, NhatKy_ViPham!H:H, "L09")</f>
        <v>0</v>
      </c>
      <c r="O37" s="7">
        <f>SUMIFS(NhatKy_ViPham!K:K, NhatKy_ViPham!E:E, "10_Han", NhatKy_ViPham!F:F, B37, NhatKy_ViPham!H:H, "L10")</f>
        <v>0</v>
      </c>
      <c r="P37" s="12">
        <f>SUMIFS(NhatKy_ViPham!J:J, NhatKy_ViPham!E:E, "10_Han", NhatKy_ViPham!F:F, B37)</f>
        <v>0</v>
      </c>
      <c r="Q37" s="13">
        <f>SUMIFS(NhatKy_ViPham!K:K, NhatKy_ViPham!E:E, "10_Han", NhatKy_ViPham!F:F, B37)</f>
        <v>0</v>
      </c>
      <c r="R37" s="7">
        <f>100 + SUMIFS(NhatKy_ViPham!J:J, NhatKy_ViPham!E:E, "10_Han", NhatKy_ViPham!F:F, B37, NhatKy_ViPham!C:C, "T1") - SUMIFS(NhatKy_ViPham!K:K, NhatKy_ViPham!E:E, "10_Han", NhatKy_ViPham!F:F, B37, NhatKy_ViPham!C:C, "T1")</f>
        <v>100</v>
      </c>
      <c r="S37" s="7">
        <f>100 + SUMIFS(NhatKy_ViPham!J:J, NhatKy_ViPham!E:E, "10_Han", NhatKy_ViPham!F:F, B37, NhatKy_ViPham!C:C, "T2") - SUMIFS(NhatKy_ViPham!K:K, NhatKy_ViPham!E:E, "10_Han", NhatKy_ViPham!F:F, B37, NhatKy_ViPham!C:C, "T2")</f>
        <v>100</v>
      </c>
      <c r="T37" s="7">
        <f>100 + SUMIFS(NhatKy_ViPham!J:J, NhatKy_ViPham!E:E, "10_Han", NhatKy_ViPham!F:F, B37, NhatKy_ViPham!C:C, "T3") - SUMIFS(NhatKy_ViPham!K:K, NhatKy_ViPham!E:E, "10_Han", NhatKy_ViPham!F:F, B37, NhatKy_ViPham!C:C, "T3")</f>
        <v>100</v>
      </c>
      <c r="U37" s="7">
        <f>100 + SUMIFS(NhatKy_ViPham!J:J, NhatKy_ViPham!E:E, "10_Han", NhatKy_ViPham!F:F, B37, NhatKy_ViPham!C:C, "T4") - SUMIFS(NhatKy_ViPham!K:K, NhatKy_ViPham!E:E, "10_Han", NhatKy_ViPham!F:F, B37, NhatKy_ViPham!C:C, "T4")</f>
        <v>100</v>
      </c>
      <c r="V37" s="7">
        <f>100 + SUMIFS(NhatKy_ViPham!J:J, NhatKy_ViPham!E:E, "10_Han", NhatKy_ViPham!F:F, B37, NhatKy_ViPham!C:C, "T5") - SUMIFS(NhatKy_ViPham!K:K, NhatKy_ViPham!E:E, "10_Han", NhatKy_ViPham!F:F, B37, NhatKy_ViPham!C:C, "T5")</f>
        <v>100</v>
      </c>
      <c r="W37" s="7">
        <f>100 + SUMIFS(NhatKy_ViPham!J:J, NhatKy_ViPham!E:E, "10_Han", NhatKy_ViPham!F:F, B37, NhatKy_ViPham!C:C, "T6") - SUMIFS(NhatKy_ViPham!K:K, NhatKy_ViPham!E:E, "10_Han", NhatKy_ViPham!F:F, B37, NhatKy_ViPham!C:C, "T6")</f>
        <v>100</v>
      </c>
      <c r="X37" s="7">
        <f>100 + SUMIFS(NhatKy_ViPham!J:J, NhatKy_ViPham!E:E, "10_Han", NhatKy_ViPham!F:F, B37, NhatKy_ViPham!C:C, "T7") - SUMIFS(NhatKy_ViPham!K:K, NhatKy_ViPham!E:E, "10_Han", NhatKy_ViPham!F:F, B37, NhatKy_ViPham!C:C, "T7")</f>
        <v>100</v>
      </c>
      <c r="Y37" s="7">
        <f>100 + SUMIFS(NhatKy_ViPham!J:J, NhatKy_ViPham!E:E, "10_Han", NhatKy_ViPham!F:F, B37, NhatKy_ViPham!C:C, "T8") - SUMIFS(NhatKy_ViPham!K:K, NhatKy_ViPham!E:E, "10_Han", NhatKy_ViPham!F:F, B37, NhatKy_ViPham!C:C, "T8")</f>
        <v>100</v>
      </c>
      <c r="Z37" s="7">
        <f>100 + SUMIFS(NhatKy_ViPham!J:J, NhatKy_ViPham!E:E, "10_Han", NhatKy_ViPham!F:F, B37, NhatKy_ViPham!C:C, "T9") - SUMIFS(NhatKy_ViPham!K:K, NhatKy_ViPham!E:E, "10_Han", NhatKy_ViPham!F:F, B37, NhatKy_ViPham!C:C, "T9")</f>
        <v>100</v>
      </c>
      <c r="AA37" s="7">
        <f>100 + SUMIFS(NhatKy_ViPham!J:J, NhatKy_ViPham!E:E, "10_Han", NhatKy_ViPham!F:F, B37, NhatKy_ViPham!C:C, "T10") - SUMIFS(NhatKy_ViPham!K:K, NhatKy_ViPham!E:E, "10_Han", NhatKy_ViPham!F:F, B37, NhatKy_ViPham!C:C, "T10")</f>
        <v>100</v>
      </c>
      <c r="AB37" s="7">
        <f>100 + SUMIFS(NhatKy_ViPham!J:J, NhatKy_ViPham!E:E, "10_Han", NhatKy_ViPham!F:F, B37, NhatKy_ViPham!C:C, "T11") - SUMIFS(NhatKy_ViPham!K:K, NhatKy_ViPham!E:E, "10_Han", NhatKy_ViPham!F:F, B37, NhatKy_ViPham!C:C, "T11")</f>
        <v>100</v>
      </c>
      <c r="AC37" s="7">
        <f>100 + SUMIFS(NhatKy_ViPham!J:J, NhatKy_ViPham!E:E, "10_Han", NhatKy_ViPham!F:F, B37, NhatKy_ViPham!C:C, "T12") - SUMIFS(NhatKy_ViPham!K:K, NhatKy_ViPham!E:E, "10_Han", NhatKy_ViPham!F:F, B37, NhatKy_ViPham!C:C, "T12")</f>
        <v>100</v>
      </c>
      <c r="AD37" s="7">
        <f>100 + SUMIFS(NhatKy_ViPham!J:J, NhatKy_ViPham!E:E, "10_Han", NhatKy_ViPham!F:F, B37, NhatKy_ViPham!C:C, "T13") - SUMIFS(NhatKy_ViPham!K:K, NhatKy_ViPham!E:E, "10_Han", NhatKy_ViPham!F:F, B37, NhatKy_ViPham!C:C, "T13")</f>
        <v>100</v>
      </c>
      <c r="AE37" s="7">
        <f>100 + SUMIFS(NhatKy_ViPham!J:J, NhatKy_ViPham!E:E, "10_Han", NhatKy_ViPham!F:F, B37, NhatKy_ViPham!C:C, "T14") - SUMIFS(NhatKy_ViPham!K:K, NhatKy_ViPham!E:E, "10_Han", NhatKy_ViPham!F:F, B37, NhatKy_ViPham!C:C, "T14")</f>
        <v>100</v>
      </c>
      <c r="AF37" s="7">
        <f>100 + SUMIFS(NhatKy_ViPham!J:J, NhatKy_ViPham!E:E, "10_Han", NhatKy_ViPham!F:F, B37, NhatKy_ViPham!C:C, "T15") - SUMIFS(NhatKy_ViPham!K:K, NhatKy_ViPham!E:E, "10_Han", NhatKy_ViPham!F:F, B37, NhatKy_ViPham!C:C, "T15")</f>
        <v>100</v>
      </c>
      <c r="AG37" s="7">
        <f>100 + SUMIFS(NhatKy_ViPham!J:J, NhatKy_ViPham!E:E, "10_Han", NhatKy_ViPham!F:F, B37, NhatKy_ViPham!C:C, "T16") - SUMIFS(NhatKy_ViPham!K:K, NhatKy_ViPham!E:E, "10_Han", NhatKy_ViPham!F:F, B37, NhatKy_ViPham!C:C, "T16")</f>
        <v>100</v>
      </c>
      <c r="AH37" s="7">
        <f>100 + SUMIFS(NhatKy_ViPham!J:J, NhatKy_ViPham!E:E, "10_Han", NhatKy_ViPham!F:F, B37, NhatKy_ViPham!C:C, "T17") - SUMIFS(NhatKy_ViPham!K:K, NhatKy_ViPham!E:E, "10_Han", NhatKy_ViPham!F:F, B37, NhatKy_ViPham!C:C, "T17")</f>
        <v>100</v>
      </c>
      <c r="AI37" s="7">
        <f>100 + SUMIFS(NhatKy_ViPham!J:J, NhatKy_ViPham!E:E, "10_Han", NhatKy_ViPham!F:F, B37, NhatKy_ViPham!C:C, "T18") - SUMIFS(NhatKy_ViPham!K:K, NhatKy_ViPham!E:E, "10_Han", NhatKy_ViPham!F:F, B37, NhatKy_ViPham!C:C, "T18")</f>
        <v>100</v>
      </c>
      <c r="AJ37" s="7">
        <f>100 + SUMIFS(NhatKy_ViPham!J:J, NhatKy_ViPham!E:E, "10_Han", NhatKy_ViPham!F:F, B37, NhatKy_ViPham!C:C, "T19") - SUMIFS(NhatKy_ViPham!K:K, NhatKy_ViPham!E:E, "10_Han", NhatKy_ViPham!F:F, B37, NhatKy_ViPham!C:C, "T19")</f>
        <v>100</v>
      </c>
      <c r="AK37" s="7">
        <f>100 + SUMIFS(NhatKy_ViPham!J:J, NhatKy_ViPham!E:E, "10_Han", NhatKy_ViPham!F:F, B37, NhatKy_ViPham!C:C, "T20") - SUMIFS(NhatKy_ViPham!K:K, NhatKy_ViPham!E:E, "10_Han", NhatKy_ViPham!F:F, B37, NhatKy_ViPham!C:C, "T20")</f>
        <v>100</v>
      </c>
      <c r="AL37" s="7">
        <f>100 + SUMIFS(NhatKy_ViPham!J:J, NhatKy_ViPham!E:E, "10_Han", NhatKy_ViPham!F:F, B37, NhatKy_ViPham!C:C, "T21") - SUMIFS(NhatKy_ViPham!K:K, NhatKy_ViPham!E:E, "10_Han", NhatKy_ViPham!F:F, B37, NhatKy_ViPham!C:C, "T21")</f>
        <v>100</v>
      </c>
      <c r="AM37" s="7">
        <f>100 + SUMIFS(NhatKy_ViPham!J:J, NhatKy_ViPham!E:E, "10_Han", NhatKy_ViPham!F:F, B37, NhatKy_ViPham!C:C, "T22") - SUMIFS(NhatKy_ViPham!K:K, NhatKy_ViPham!E:E, "10_Han", NhatKy_ViPham!F:F, B37, NhatKy_ViPham!C:C, "T22")</f>
        <v>100</v>
      </c>
      <c r="AN37" s="7">
        <f>100 + SUMIFS(NhatKy_ViPham!J:J, NhatKy_ViPham!E:E, "10_Han", NhatKy_ViPham!F:F, B37, NhatKy_ViPham!C:C, "T23") - SUMIFS(NhatKy_ViPham!K:K, NhatKy_ViPham!E:E, "10_Han", NhatKy_ViPham!F:F, B37, NhatKy_ViPham!C:C, "T23")</f>
        <v>100</v>
      </c>
      <c r="AO37" s="7">
        <f>100 + SUMIFS(NhatKy_ViPham!J:J, NhatKy_ViPham!E:E, "10_Han", NhatKy_ViPham!F:F, B37, NhatKy_ViPham!C:C, "T24") - SUMIFS(NhatKy_ViPham!K:K, NhatKy_ViPham!E:E, "10_Han", NhatKy_ViPham!F:F, B37, NhatKy_ViPham!C:C, "T24")</f>
        <v>100</v>
      </c>
      <c r="AP37" s="7">
        <f>100 + SUMIFS(NhatKy_ViPham!J:J, NhatKy_ViPham!E:E, "10_Han", NhatKy_ViPham!F:F, B37, NhatKy_ViPham!C:C, "T25") - SUMIFS(NhatKy_ViPham!K:K, NhatKy_ViPham!E:E, "10_Han", NhatKy_ViPham!F:F, B37, NhatKy_ViPham!C:C, "T25")</f>
        <v>100</v>
      </c>
      <c r="AQ37" s="7">
        <f>100 + SUMIFS(NhatKy_ViPham!J:J, NhatKy_ViPham!E:E, "10_Han", NhatKy_ViPham!F:F, B37, NhatKy_ViPham!C:C, "T26") - SUMIFS(NhatKy_ViPham!K:K, NhatKy_ViPham!E:E, "10_Han", NhatKy_ViPham!F:F, B37, NhatKy_ViPham!C:C, "T26")</f>
        <v>100</v>
      </c>
      <c r="AR37" s="7">
        <f>100 + SUMIFS(NhatKy_ViPham!J:J, NhatKy_ViPham!E:E, "10_Han", NhatKy_ViPham!F:F, B37, NhatKy_ViPham!C:C, "T27") - SUMIFS(NhatKy_ViPham!K:K, NhatKy_ViPham!E:E, "10_Han", NhatKy_ViPham!F:F, B37, NhatKy_ViPham!C:C, "T27")</f>
        <v>100</v>
      </c>
      <c r="AS37" s="7">
        <f>100 + SUMIFS(NhatKy_ViPham!J:J, NhatKy_ViPham!E:E, "10_Han", NhatKy_ViPham!F:F, B37, NhatKy_ViPham!C:C, "T28") - SUMIFS(NhatKy_ViPham!K:K, NhatKy_ViPham!E:E, "10_Han", NhatKy_ViPham!F:F, B37, NhatKy_ViPham!C:C, "T28")</f>
        <v>100</v>
      </c>
      <c r="AT37" s="7">
        <f>100 + SUMIFS(NhatKy_ViPham!J:J, NhatKy_ViPham!E:E, "10_Han", NhatKy_ViPham!F:F, B37, NhatKy_ViPham!C:C, "T29") - SUMIFS(NhatKy_ViPham!K:K, NhatKy_ViPham!E:E, "10_Han", NhatKy_ViPham!F:F, B37, NhatKy_ViPham!C:C, "T29")</f>
        <v>100</v>
      </c>
      <c r="AU37" s="7">
        <f>100 + SUMIFS(NhatKy_ViPham!J:J, NhatKy_ViPham!E:E, "10_Han", NhatKy_ViPham!F:F, B37, NhatKy_ViPham!C:C, "T30") - SUMIFS(NhatKy_ViPham!K:K, NhatKy_ViPham!E:E, "10_Han", NhatKy_ViPham!F:F, B37, NhatKy_ViPham!C:C, "T30")</f>
        <v>100</v>
      </c>
      <c r="AV37" s="7">
        <f>100 + SUMIFS(NhatKy_ViPham!J:J, NhatKy_ViPham!E:E, "10_Han", NhatKy_ViPham!F:F, B37, NhatKy_ViPham!C:C, "T31") - SUMIFS(NhatKy_ViPham!K:K, NhatKy_ViPham!E:E, "10_Han", NhatKy_ViPham!F:F, B37, NhatKy_ViPham!C:C, "T31")</f>
        <v>100</v>
      </c>
      <c r="AW37" s="7">
        <f>100 + SUMIFS(NhatKy_ViPham!J:J, NhatKy_ViPham!E:E, "10_Han", NhatKy_ViPham!F:F, B37, NhatKy_ViPham!C:C, "T32") - SUMIFS(NhatKy_ViPham!K:K, NhatKy_ViPham!E:E, "10_Han", NhatKy_ViPham!F:F, B37, NhatKy_ViPham!C:C, "T32")</f>
        <v>100</v>
      </c>
      <c r="AX37" s="7">
        <f>100 + SUMIFS(NhatKy_ViPham!J:J, NhatKy_ViPham!E:E, "10_Han", NhatKy_ViPham!F:F, B37, NhatKy_ViPham!C:C, "T33") - SUMIFS(NhatKy_ViPham!K:K, NhatKy_ViPham!E:E, "10_Han", NhatKy_ViPham!F:F, B37, NhatKy_ViPham!C:C, "T33")</f>
        <v>100</v>
      </c>
      <c r="AY37" s="7">
        <f>100 + SUMIFS(NhatKy_ViPham!J:J, NhatKy_ViPham!E:E, "10_Han", NhatKy_ViPham!F:F, B37, NhatKy_ViPham!C:C, "T34") - SUMIFS(NhatKy_ViPham!K:K, NhatKy_ViPham!E:E, "10_Han", NhatKy_ViPham!F:F, B37, NhatKy_ViPham!C:C, "T34")</f>
        <v>100</v>
      </c>
      <c r="AZ37" s="7">
        <f>100 + SUMIFS(NhatKy_ViPham!J:J, NhatKy_ViPham!E:E, "10_Han", NhatKy_ViPham!F:F, B37, NhatKy_ViPham!C:C, "T35") - SUMIFS(NhatKy_ViPham!K:K, NhatKy_ViPham!E:E, "10_Han", NhatKy_ViPham!F:F, B37, NhatKy_ViPham!C:C, "T35")</f>
        <v>100</v>
      </c>
      <c r="BA37" s="12">
        <f t="shared" si="0"/>
        <v>100</v>
      </c>
      <c r="BB37" s="11" t="s">
        <v>430</v>
      </c>
      <c r="BC37" s="14" t="str">
        <f t="shared" si="1"/>
        <v>Tốt</v>
      </c>
      <c r="BD37" s="10" t="str">
        <f t="shared" si="2"/>
        <v>🟢 BÌNH THƯỜNG</v>
      </c>
    </row>
    <row r="38" spans="1:56" x14ac:dyDescent="0.25">
      <c r="A38" s="5">
        <v>30</v>
      </c>
      <c r="B38" s="15" t="s">
        <v>1325</v>
      </c>
      <c r="C38" s="5" t="s">
        <v>883</v>
      </c>
      <c r="D38" s="5" t="s">
        <v>429</v>
      </c>
      <c r="E38" s="11" t="s">
        <v>430</v>
      </c>
      <c r="F38" s="6">
        <f>SUMIFS(NhatKy_ViPham!K:K, NhatKy_ViPham!E:E, "10_Han", NhatKy_ViPham!F:F, B38, NhatKy_ViPham!H:H, "L01")</f>
        <v>0</v>
      </c>
      <c r="G38" s="6">
        <f>SUMIFS(NhatKy_ViPham!K:K, NhatKy_ViPham!E:E, "10_Han", NhatKy_ViPham!F:F, B38, NhatKy_ViPham!H:H, "L02")</f>
        <v>0</v>
      </c>
      <c r="H38" s="6">
        <f>SUMIFS(NhatKy_ViPham!K:K, NhatKy_ViPham!E:E, "10_Han", NhatKy_ViPham!F:F, B38, NhatKy_ViPham!H:H, "L03")</f>
        <v>0</v>
      </c>
      <c r="I38" s="6">
        <f>SUMIFS(NhatKy_ViPham!K:K, NhatKy_ViPham!E:E, "10_Han", NhatKy_ViPham!F:F, B38, NhatKy_ViPham!H:H, "L04")</f>
        <v>0</v>
      </c>
      <c r="J38" s="6">
        <f>SUMIFS(NhatKy_ViPham!K:K, NhatKy_ViPham!E:E, "10_Han", NhatKy_ViPham!F:F, B38, NhatKy_ViPham!H:H, "L05")</f>
        <v>0</v>
      </c>
      <c r="K38" s="6">
        <f>SUMIFS(NhatKy_ViPham!K:K, NhatKy_ViPham!E:E, "10_Han", NhatKy_ViPham!F:F, B38, NhatKy_ViPham!H:H, "L06")</f>
        <v>0</v>
      </c>
      <c r="L38" s="6">
        <f>SUMIFS(NhatKy_ViPham!K:K, NhatKy_ViPham!E:E, "10_Han", NhatKy_ViPham!F:F, B38, NhatKy_ViPham!H:H, "L07")</f>
        <v>0</v>
      </c>
      <c r="M38" s="6">
        <f>SUMIFS(NhatKy_ViPham!K:K, NhatKy_ViPham!E:E, "10_Han", NhatKy_ViPham!F:F, B38, NhatKy_ViPham!H:H, "L08")</f>
        <v>0</v>
      </c>
      <c r="N38" s="6">
        <f>SUMIFS(NhatKy_ViPham!K:K, NhatKy_ViPham!E:E, "10_Han", NhatKy_ViPham!F:F, B38, NhatKy_ViPham!H:H, "L09")</f>
        <v>0</v>
      </c>
      <c r="O38" s="6">
        <f>SUMIFS(NhatKy_ViPham!K:K, NhatKy_ViPham!E:E, "10_Han", NhatKy_ViPham!F:F, B38, NhatKy_ViPham!H:H, "L10")</f>
        <v>0</v>
      </c>
      <c r="P38" s="12">
        <f>SUMIFS(NhatKy_ViPham!J:J, NhatKy_ViPham!E:E, "10_Han", NhatKy_ViPham!F:F, B38)</f>
        <v>0</v>
      </c>
      <c r="Q38" s="13">
        <f>SUMIFS(NhatKy_ViPham!K:K, NhatKy_ViPham!E:E, "10_Han", NhatKy_ViPham!F:F, B38)</f>
        <v>0</v>
      </c>
      <c r="R38" s="6">
        <f>100 + SUMIFS(NhatKy_ViPham!J:J, NhatKy_ViPham!E:E, "10_Han", NhatKy_ViPham!F:F, B38, NhatKy_ViPham!C:C, "T1") - SUMIFS(NhatKy_ViPham!K:K, NhatKy_ViPham!E:E, "10_Han", NhatKy_ViPham!F:F, B38, NhatKy_ViPham!C:C, "T1")</f>
        <v>100</v>
      </c>
      <c r="S38" s="6">
        <f>100 + SUMIFS(NhatKy_ViPham!J:J, NhatKy_ViPham!E:E, "10_Han", NhatKy_ViPham!F:F, B38, NhatKy_ViPham!C:C, "T2") - SUMIFS(NhatKy_ViPham!K:K, NhatKy_ViPham!E:E, "10_Han", NhatKy_ViPham!F:F, B38, NhatKy_ViPham!C:C, "T2")</f>
        <v>100</v>
      </c>
      <c r="T38" s="6">
        <f>100 + SUMIFS(NhatKy_ViPham!J:J, NhatKy_ViPham!E:E, "10_Han", NhatKy_ViPham!F:F, B38, NhatKy_ViPham!C:C, "T3") - SUMIFS(NhatKy_ViPham!K:K, NhatKy_ViPham!E:E, "10_Han", NhatKy_ViPham!F:F, B38, NhatKy_ViPham!C:C, "T3")</f>
        <v>100</v>
      </c>
      <c r="U38" s="6">
        <f>100 + SUMIFS(NhatKy_ViPham!J:J, NhatKy_ViPham!E:E, "10_Han", NhatKy_ViPham!F:F, B38, NhatKy_ViPham!C:C, "T4") - SUMIFS(NhatKy_ViPham!K:K, NhatKy_ViPham!E:E, "10_Han", NhatKy_ViPham!F:F, B38, NhatKy_ViPham!C:C, "T4")</f>
        <v>100</v>
      </c>
      <c r="V38" s="6">
        <f>100 + SUMIFS(NhatKy_ViPham!J:J, NhatKy_ViPham!E:E, "10_Han", NhatKy_ViPham!F:F, B38, NhatKy_ViPham!C:C, "T5") - SUMIFS(NhatKy_ViPham!K:K, NhatKy_ViPham!E:E, "10_Han", NhatKy_ViPham!F:F, B38, NhatKy_ViPham!C:C, "T5")</f>
        <v>100</v>
      </c>
      <c r="W38" s="6">
        <f>100 + SUMIFS(NhatKy_ViPham!J:J, NhatKy_ViPham!E:E, "10_Han", NhatKy_ViPham!F:F, B38, NhatKy_ViPham!C:C, "T6") - SUMIFS(NhatKy_ViPham!K:K, NhatKy_ViPham!E:E, "10_Han", NhatKy_ViPham!F:F, B38, NhatKy_ViPham!C:C, "T6")</f>
        <v>100</v>
      </c>
      <c r="X38" s="6">
        <f>100 + SUMIFS(NhatKy_ViPham!J:J, NhatKy_ViPham!E:E, "10_Han", NhatKy_ViPham!F:F, B38, NhatKy_ViPham!C:C, "T7") - SUMIFS(NhatKy_ViPham!K:K, NhatKy_ViPham!E:E, "10_Han", NhatKy_ViPham!F:F, B38, NhatKy_ViPham!C:C, "T7")</f>
        <v>100</v>
      </c>
      <c r="Y38" s="6">
        <f>100 + SUMIFS(NhatKy_ViPham!J:J, NhatKy_ViPham!E:E, "10_Han", NhatKy_ViPham!F:F, B38, NhatKy_ViPham!C:C, "T8") - SUMIFS(NhatKy_ViPham!K:K, NhatKy_ViPham!E:E, "10_Han", NhatKy_ViPham!F:F, B38, NhatKy_ViPham!C:C, "T8")</f>
        <v>100</v>
      </c>
      <c r="Z38" s="6">
        <f>100 + SUMIFS(NhatKy_ViPham!J:J, NhatKy_ViPham!E:E, "10_Han", NhatKy_ViPham!F:F, B38, NhatKy_ViPham!C:C, "T9") - SUMIFS(NhatKy_ViPham!K:K, NhatKy_ViPham!E:E, "10_Han", NhatKy_ViPham!F:F, B38, NhatKy_ViPham!C:C, "T9")</f>
        <v>100</v>
      </c>
      <c r="AA38" s="6">
        <f>100 + SUMIFS(NhatKy_ViPham!J:J, NhatKy_ViPham!E:E, "10_Han", NhatKy_ViPham!F:F, B38, NhatKy_ViPham!C:C, "T10") - SUMIFS(NhatKy_ViPham!K:K, NhatKy_ViPham!E:E, "10_Han", NhatKy_ViPham!F:F, B38, NhatKy_ViPham!C:C, "T10")</f>
        <v>100</v>
      </c>
      <c r="AB38" s="6">
        <f>100 + SUMIFS(NhatKy_ViPham!J:J, NhatKy_ViPham!E:E, "10_Han", NhatKy_ViPham!F:F, B38, NhatKy_ViPham!C:C, "T11") - SUMIFS(NhatKy_ViPham!K:K, NhatKy_ViPham!E:E, "10_Han", NhatKy_ViPham!F:F, B38, NhatKy_ViPham!C:C, "T11")</f>
        <v>100</v>
      </c>
      <c r="AC38" s="6">
        <f>100 + SUMIFS(NhatKy_ViPham!J:J, NhatKy_ViPham!E:E, "10_Han", NhatKy_ViPham!F:F, B38, NhatKy_ViPham!C:C, "T12") - SUMIFS(NhatKy_ViPham!K:K, NhatKy_ViPham!E:E, "10_Han", NhatKy_ViPham!F:F, B38, NhatKy_ViPham!C:C, "T12")</f>
        <v>100</v>
      </c>
      <c r="AD38" s="6">
        <f>100 + SUMIFS(NhatKy_ViPham!J:J, NhatKy_ViPham!E:E, "10_Han", NhatKy_ViPham!F:F, B38, NhatKy_ViPham!C:C, "T13") - SUMIFS(NhatKy_ViPham!K:K, NhatKy_ViPham!E:E, "10_Han", NhatKy_ViPham!F:F, B38, NhatKy_ViPham!C:C, "T13")</f>
        <v>100</v>
      </c>
      <c r="AE38" s="6">
        <f>100 + SUMIFS(NhatKy_ViPham!J:J, NhatKy_ViPham!E:E, "10_Han", NhatKy_ViPham!F:F, B38, NhatKy_ViPham!C:C, "T14") - SUMIFS(NhatKy_ViPham!K:K, NhatKy_ViPham!E:E, "10_Han", NhatKy_ViPham!F:F, B38, NhatKy_ViPham!C:C, "T14")</f>
        <v>100</v>
      </c>
      <c r="AF38" s="6">
        <f>100 + SUMIFS(NhatKy_ViPham!J:J, NhatKy_ViPham!E:E, "10_Han", NhatKy_ViPham!F:F, B38, NhatKy_ViPham!C:C, "T15") - SUMIFS(NhatKy_ViPham!K:K, NhatKy_ViPham!E:E, "10_Han", NhatKy_ViPham!F:F, B38, NhatKy_ViPham!C:C, "T15")</f>
        <v>100</v>
      </c>
      <c r="AG38" s="6">
        <f>100 + SUMIFS(NhatKy_ViPham!J:J, NhatKy_ViPham!E:E, "10_Han", NhatKy_ViPham!F:F, B38, NhatKy_ViPham!C:C, "T16") - SUMIFS(NhatKy_ViPham!K:K, NhatKy_ViPham!E:E, "10_Han", NhatKy_ViPham!F:F, B38, NhatKy_ViPham!C:C, "T16")</f>
        <v>100</v>
      </c>
      <c r="AH38" s="6">
        <f>100 + SUMIFS(NhatKy_ViPham!J:J, NhatKy_ViPham!E:E, "10_Han", NhatKy_ViPham!F:F, B38, NhatKy_ViPham!C:C, "T17") - SUMIFS(NhatKy_ViPham!K:K, NhatKy_ViPham!E:E, "10_Han", NhatKy_ViPham!F:F, B38, NhatKy_ViPham!C:C, "T17")</f>
        <v>100</v>
      </c>
      <c r="AI38" s="6">
        <f>100 + SUMIFS(NhatKy_ViPham!J:J, NhatKy_ViPham!E:E, "10_Han", NhatKy_ViPham!F:F, B38, NhatKy_ViPham!C:C, "T18") - SUMIFS(NhatKy_ViPham!K:K, NhatKy_ViPham!E:E, "10_Han", NhatKy_ViPham!F:F, B38, NhatKy_ViPham!C:C, "T18")</f>
        <v>100</v>
      </c>
      <c r="AJ38" s="6">
        <f>100 + SUMIFS(NhatKy_ViPham!J:J, NhatKy_ViPham!E:E, "10_Han", NhatKy_ViPham!F:F, B38, NhatKy_ViPham!C:C, "T19") - SUMIFS(NhatKy_ViPham!K:K, NhatKy_ViPham!E:E, "10_Han", NhatKy_ViPham!F:F, B38, NhatKy_ViPham!C:C, "T19")</f>
        <v>100</v>
      </c>
      <c r="AK38" s="6">
        <f>100 + SUMIFS(NhatKy_ViPham!J:J, NhatKy_ViPham!E:E, "10_Han", NhatKy_ViPham!F:F, B38, NhatKy_ViPham!C:C, "T20") - SUMIFS(NhatKy_ViPham!K:K, NhatKy_ViPham!E:E, "10_Han", NhatKy_ViPham!F:F, B38, NhatKy_ViPham!C:C, "T20")</f>
        <v>100</v>
      </c>
      <c r="AL38" s="6">
        <f>100 + SUMIFS(NhatKy_ViPham!J:J, NhatKy_ViPham!E:E, "10_Han", NhatKy_ViPham!F:F, B38, NhatKy_ViPham!C:C, "T21") - SUMIFS(NhatKy_ViPham!K:K, NhatKy_ViPham!E:E, "10_Han", NhatKy_ViPham!F:F, B38, NhatKy_ViPham!C:C, "T21")</f>
        <v>100</v>
      </c>
      <c r="AM38" s="6">
        <f>100 + SUMIFS(NhatKy_ViPham!J:J, NhatKy_ViPham!E:E, "10_Han", NhatKy_ViPham!F:F, B38, NhatKy_ViPham!C:C, "T22") - SUMIFS(NhatKy_ViPham!K:K, NhatKy_ViPham!E:E, "10_Han", NhatKy_ViPham!F:F, B38, NhatKy_ViPham!C:C, "T22")</f>
        <v>100</v>
      </c>
      <c r="AN38" s="6">
        <f>100 + SUMIFS(NhatKy_ViPham!J:J, NhatKy_ViPham!E:E, "10_Han", NhatKy_ViPham!F:F, B38, NhatKy_ViPham!C:C, "T23") - SUMIFS(NhatKy_ViPham!K:K, NhatKy_ViPham!E:E, "10_Han", NhatKy_ViPham!F:F, B38, NhatKy_ViPham!C:C, "T23")</f>
        <v>100</v>
      </c>
      <c r="AO38" s="6">
        <f>100 + SUMIFS(NhatKy_ViPham!J:J, NhatKy_ViPham!E:E, "10_Han", NhatKy_ViPham!F:F, B38, NhatKy_ViPham!C:C, "T24") - SUMIFS(NhatKy_ViPham!K:K, NhatKy_ViPham!E:E, "10_Han", NhatKy_ViPham!F:F, B38, NhatKy_ViPham!C:C, "T24")</f>
        <v>100</v>
      </c>
      <c r="AP38" s="6">
        <f>100 + SUMIFS(NhatKy_ViPham!J:J, NhatKy_ViPham!E:E, "10_Han", NhatKy_ViPham!F:F, B38, NhatKy_ViPham!C:C, "T25") - SUMIFS(NhatKy_ViPham!K:K, NhatKy_ViPham!E:E, "10_Han", NhatKy_ViPham!F:F, B38, NhatKy_ViPham!C:C, "T25")</f>
        <v>100</v>
      </c>
      <c r="AQ38" s="6">
        <f>100 + SUMIFS(NhatKy_ViPham!J:J, NhatKy_ViPham!E:E, "10_Han", NhatKy_ViPham!F:F, B38, NhatKy_ViPham!C:C, "T26") - SUMIFS(NhatKy_ViPham!K:K, NhatKy_ViPham!E:E, "10_Han", NhatKy_ViPham!F:F, B38, NhatKy_ViPham!C:C, "T26")</f>
        <v>100</v>
      </c>
      <c r="AR38" s="6">
        <f>100 + SUMIFS(NhatKy_ViPham!J:J, NhatKy_ViPham!E:E, "10_Han", NhatKy_ViPham!F:F, B38, NhatKy_ViPham!C:C, "T27") - SUMIFS(NhatKy_ViPham!K:K, NhatKy_ViPham!E:E, "10_Han", NhatKy_ViPham!F:F, B38, NhatKy_ViPham!C:C, "T27")</f>
        <v>100</v>
      </c>
      <c r="AS38" s="6">
        <f>100 + SUMIFS(NhatKy_ViPham!J:J, NhatKy_ViPham!E:E, "10_Han", NhatKy_ViPham!F:F, B38, NhatKy_ViPham!C:C, "T28") - SUMIFS(NhatKy_ViPham!K:K, NhatKy_ViPham!E:E, "10_Han", NhatKy_ViPham!F:F, B38, NhatKy_ViPham!C:C, "T28")</f>
        <v>100</v>
      </c>
      <c r="AT38" s="6">
        <f>100 + SUMIFS(NhatKy_ViPham!J:J, NhatKy_ViPham!E:E, "10_Han", NhatKy_ViPham!F:F, B38, NhatKy_ViPham!C:C, "T29") - SUMIFS(NhatKy_ViPham!K:K, NhatKy_ViPham!E:E, "10_Han", NhatKy_ViPham!F:F, B38, NhatKy_ViPham!C:C, "T29")</f>
        <v>100</v>
      </c>
      <c r="AU38" s="6">
        <f>100 + SUMIFS(NhatKy_ViPham!J:J, NhatKy_ViPham!E:E, "10_Han", NhatKy_ViPham!F:F, B38, NhatKy_ViPham!C:C, "T30") - SUMIFS(NhatKy_ViPham!K:K, NhatKy_ViPham!E:E, "10_Han", NhatKy_ViPham!F:F, B38, NhatKy_ViPham!C:C, "T30")</f>
        <v>100</v>
      </c>
      <c r="AV38" s="6">
        <f>100 + SUMIFS(NhatKy_ViPham!J:J, NhatKy_ViPham!E:E, "10_Han", NhatKy_ViPham!F:F, B38, NhatKy_ViPham!C:C, "T31") - SUMIFS(NhatKy_ViPham!K:K, NhatKy_ViPham!E:E, "10_Han", NhatKy_ViPham!F:F, B38, NhatKy_ViPham!C:C, "T31")</f>
        <v>100</v>
      </c>
      <c r="AW38" s="6">
        <f>100 + SUMIFS(NhatKy_ViPham!J:J, NhatKy_ViPham!E:E, "10_Han", NhatKy_ViPham!F:F, B38, NhatKy_ViPham!C:C, "T32") - SUMIFS(NhatKy_ViPham!K:K, NhatKy_ViPham!E:E, "10_Han", NhatKy_ViPham!F:F, B38, NhatKy_ViPham!C:C, "T32")</f>
        <v>100</v>
      </c>
      <c r="AX38" s="6">
        <f>100 + SUMIFS(NhatKy_ViPham!J:J, NhatKy_ViPham!E:E, "10_Han", NhatKy_ViPham!F:F, B38, NhatKy_ViPham!C:C, "T33") - SUMIFS(NhatKy_ViPham!K:K, NhatKy_ViPham!E:E, "10_Han", NhatKy_ViPham!F:F, B38, NhatKy_ViPham!C:C, "T33")</f>
        <v>100</v>
      </c>
      <c r="AY38" s="6">
        <f>100 + SUMIFS(NhatKy_ViPham!J:J, NhatKy_ViPham!E:E, "10_Han", NhatKy_ViPham!F:F, B38, NhatKy_ViPham!C:C, "T34") - SUMIFS(NhatKy_ViPham!K:K, NhatKy_ViPham!E:E, "10_Han", NhatKy_ViPham!F:F, B38, NhatKy_ViPham!C:C, "T34")</f>
        <v>100</v>
      </c>
      <c r="AZ38" s="6">
        <f>100 + SUMIFS(NhatKy_ViPham!J:J, NhatKy_ViPham!E:E, "10_Han", NhatKy_ViPham!F:F, B38, NhatKy_ViPham!C:C, "T35") - SUMIFS(NhatKy_ViPham!K:K, NhatKy_ViPham!E:E, "10_Han", NhatKy_ViPham!F:F, B38, NhatKy_ViPham!C:C, "T35")</f>
        <v>100</v>
      </c>
      <c r="BA38" s="12">
        <f t="shared" si="0"/>
        <v>100</v>
      </c>
      <c r="BB38" s="11" t="s">
        <v>430</v>
      </c>
      <c r="BC38" s="16" t="str">
        <f t="shared" si="1"/>
        <v>Tốt</v>
      </c>
      <c r="BD38" s="15" t="str">
        <f t="shared" si="2"/>
        <v>🟢 BÌNH THƯỜNG</v>
      </c>
    </row>
    <row r="39" spans="1:56" x14ac:dyDescent="0.25">
      <c r="A39" s="4">
        <v>31</v>
      </c>
      <c r="B39" s="10" t="s">
        <v>1326</v>
      </c>
      <c r="C39" s="4" t="s">
        <v>552</v>
      </c>
      <c r="D39" s="4" t="s">
        <v>429</v>
      </c>
      <c r="E39" s="11" t="s">
        <v>430</v>
      </c>
      <c r="F39" s="7">
        <f>SUMIFS(NhatKy_ViPham!K:K, NhatKy_ViPham!E:E, "10_Han", NhatKy_ViPham!F:F, B39, NhatKy_ViPham!H:H, "L01")</f>
        <v>0</v>
      </c>
      <c r="G39" s="7">
        <f>SUMIFS(NhatKy_ViPham!K:K, NhatKy_ViPham!E:E, "10_Han", NhatKy_ViPham!F:F, B39, NhatKy_ViPham!H:H, "L02")</f>
        <v>0</v>
      </c>
      <c r="H39" s="7">
        <f>SUMIFS(NhatKy_ViPham!K:K, NhatKy_ViPham!E:E, "10_Han", NhatKy_ViPham!F:F, B39, NhatKy_ViPham!H:H, "L03")</f>
        <v>0</v>
      </c>
      <c r="I39" s="7">
        <f>SUMIFS(NhatKy_ViPham!K:K, NhatKy_ViPham!E:E, "10_Han", NhatKy_ViPham!F:F, B39, NhatKy_ViPham!H:H, "L04")</f>
        <v>0</v>
      </c>
      <c r="J39" s="7">
        <f>SUMIFS(NhatKy_ViPham!K:K, NhatKy_ViPham!E:E, "10_Han", NhatKy_ViPham!F:F, B39, NhatKy_ViPham!H:H, "L05")</f>
        <v>0</v>
      </c>
      <c r="K39" s="7">
        <f>SUMIFS(NhatKy_ViPham!K:K, NhatKy_ViPham!E:E, "10_Han", NhatKy_ViPham!F:F, B39, NhatKy_ViPham!H:H, "L06")</f>
        <v>0</v>
      </c>
      <c r="L39" s="7">
        <f>SUMIFS(NhatKy_ViPham!K:K, NhatKy_ViPham!E:E, "10_Han", NhatKy_ViPham!F:F, B39, NhatKy_ViPham!H:H, "L07")</f>
        <v>0</v>
      </c>
      <c r="M39" s="7">
        <f>SUMIFS(NhatKy_ViPham!K:K, NhatKy_ViPham!E:E, "10_Han", NhatKy_ViPham!F:F, B39, NhatKy_ViPham!H:H, "L08")</f>
        <v>0</v>
      </c>
      <c r="N39" s="7">
        <f>SUMIFS(NhatKy_ViPham!K:K, NhatKy_ViPham!E:E, "10_Han", NhatKy_ViPham!F:F, B39, NhatKy_ViPham!H:H, "L09")</f>
        <v>0</v>
      </c>
      <c r="O39" s="7">
        <f>SUMIFS(NhatKy_ViPham!K:K, NhatKy_ViPham!E:E, "10_Han", NhatKy_ViPham!F:F, B39, NhatKy_ViPham!H:H, "L10")</f>
        <v>0</v>
      </c>
      <c r="P39" s="12">
        <f>SUMIFS(NhatKy_ViPham!J:J, NhatKy_ViPham!E:E, "10_Han", NhatKy_ViPham!F:F, B39)</f>
        <v>0</v>
      </c>
      <c r="Q39" s="13">
        <f>SUMIFS(NhatKy_ViPham!K:K, NhatKy_ViPham!E:E, "10_Han", NhatKy_ViPham!F:F, B39)</f>
        <v>0</v>
      </c>
      <c r="R39" s="7">
        <f>100 + SUMIFS(NhatKy_ViPham!J:J, NhatKy_ViPham!E:E, "10_Han", NhatKy_ViPham!F:F, B39, NhatKy_ViPham!C:C, "T1") - SUMIFS(NhatKy_ViPham!K:K, NhatKy_ViPham!E:E, "10_Han", NhatKy_ViPham!F:F, B39, NhatKy_ViPham!C:C, "T1")</f>
        <v>100</v>
      </c>
      <c r="S39" s="7">
        <f>100 + SUMIFS(NhatKy_ViPham!J:J, NhatKy_ViPham!E:E, "10_Han", NhatKy_ViPham!F:F, B39, NhatKy_ViPham!C:C, "T2") - SUMIFS(NhatKy_ViPham!K:K, NhatKy_ViPham!E:E, "10_Han", NhatKy_ViPham!F:F, B39, NhatKy_ViPham!C:C, "T2")</f>
        <v>100</v>
      </c>
      <c r="T39" s="7">
        <f>100 + SUMIFS(NhatKy_ViPham!J:J, NhatKy_ViPham!E:E, "10_Han", NhatKy_ViPham!F:F, B39, NhatKy_ViPham!C:C, "T3") - SUMIFS(NhatKy_ViPham!K:K, NhatKy_ViPham!E:E, "10_Han", NhatKy_ViPham!F:F, B39, NhatKy_ViPham!C:C, "T3")</f>
        <v>100</v>
      </c>
      <c r="U39" s="7">
        <f>100 + SUMIFS(NhatKy_ViPham!J:J, NhatKy_ViPham!E:E, "10_Han", NhatKy_ViPham!F:F, B39, NhatKy_ViPham!C:C, "T4") - SUMIFS(NhatKy_ViPham!K:K, NhatKy_ViPham!E:E, "10_Han", NhatKy_ViPham!F:F, B39, NhatKy_ViPham!C:C, "T4")</f>
        <v>100</v>
      </c>
      <c r="V39" s="7">
        <f>100 + SUMIFS(NhatKy_ViPham!J:J, NhatKy_ViPham!E:E, "10_Han", NhatKy_ViPham!F:F, B39, NhatKy_ViPham!C:C, "T5") - SUMIFS(NhatKy_ViPham!K:K, NhatKy_ViPham!E:E, "10_Han", NhatKy_ViPham!F:F, B39, NhatKy_ViPham!C:C, "T5")</f>
        <v>100</v>
      </c>
      <c r="W39" s="7">
        <f>100 + SUMIFS(NhatKy_ViPham!J:J, NhatKy_ViPham!E:E, "10_Han", NhatKy_ViPham!F:F, B39, NhatKy_ViPham!C:C, "T6") - SUMIFS(NhatKy_ViPham!K:K, NhatKy_ViPham!E:E, "10_Han", NhatKy_ViPham!F:F, B39, NhatKy_ViPham!C:C, "T6")</f>
        <v>100</v>
      </c>
      <c r="X39" s="7">
        <f>100 + SUMIFS(NhatKy_ViPham!J:J, NhatKy_ViPham!E:E, "10_Han", NhatKy_ViPham!F:F, B39, NhatKy_ViPham!C:C, "T7") - SUMIFS(NhatKy_ViPham!K:K, NhatKy_ViPham!E:E, "10_Han", NhatKy_ViPham!F:F, B39, NhatKy_ViPham!C:C, "T7")</f>
        <v>100</v>
      </c>
      <c r="Y39" s="7">
        <f>100 + SUMIFS(NhatKy_ViPham!J:J, NhatKy_ViPham!E:E, "10_Han", NhatKy_ViPham!F:F, B39, NhatKy_ViPham!C:C, "T8") - SUMIFS(NhatKy_ViPham!K:K, NhatKy_ViPham!E:E, "10_Han", NhatKy_ViPham!F:F, B39, NhatKy_ViPham!C:C, "T8")</f>
        <v>100</v>
      </c>
      <c r="Z39" s="7">
        <f>100 + SUMIFS(NhatKy_ViPham!J:J, NhatKy_ViPham!E:E, "10_Han", NhatKy_ViPham!F:F, B39, NhatKy_ViPham!C:C, "T9") - SUMIFS(NhatKy_ViPham!K:K, NhatKy_ViPham!E:E, "10_Han", NhatKy_ViPham!F:F, B39, NhatKy_ViPham!C:C, "T9")</f>
        <v>100</v>
      </c>
      <c r="AA39" s="7">
        <f>100 + SUMIFS(NhatKy_ViPham!J:J, NhatKy_ViPham!E:E, "10_Han", NhatKy_ViPham!F:F, B39, NhatKy_ViPham!C:C, "T10") - SUMIFS(NhatKy_ViPham!K:K, NhatKy_ViPham!E:E, "10_Han", NhatKy_ViPham!F:F, B39, NhatKy_ViPham!C:C, "T10")</f>
        <v>100</v>
      </c>
      <c r="AB39" s="7">
        <f>100 + SUMIFS(NhatKy_ViPham!J:J, NhatKy_ViPham!E:E, "10_Han", NhatKy_ViPham!F:F, B39, NhatKy_ViPham!C:C, "T11") - SUMIFS(NhatKy_ViPham!K:K, NhatKy_ViPham!E:E, "10_Han", NhatKy_ViPham!F:F, B39, NhatKy_ViPham!C:C, "T11")</f>
        <v>100</v>
      </c>
      <c r="AC39" s="7">
        <f>100 + SUMIFS(NhatKy_ViPham!J:J, NhatKy_ViPham!E:E, "10_Han", NhatKy_ViPham!F:F, B39, NhatKy_ViPham!C:C, "T12") - SUMIFS(NhatKy_ViPham!K:K, NhatKy_ViPham!E:E, "10_Han", NhatKy_ViPham!F:F, B39, NhatKy_ViPham!C:C, "T12")</f>
        <v>100</v>
      </c>
      <c r="AD39" s="7">
        <f>100 + SUMIFS(NhatKy_ViPham!J:J, NhatKy_ViPham!E:E, "10_Han", NhatKy_ViPham!F:F, B39, NhatKy_ViPham!C:C, "T13") - SUMIFS(NhatKy_ViPham!K:K, NhatKy_ViPham!E:E, "10_Han", NhatKy_ViPham!F:F, B39, NhatKy_ViPham!C:C, "T13")</f>
        <v>100</v>
      </c>
      <c r="AE39" s="7">
        <f>100 + SUMIFS(NhatKy_ViPham!J:J, NhatKy_ViPham!E:E, "10_Han", NhatKy_ViPham!F:F, B39, NhatKy_ViPham!C:C, "T14") - SUMIFS(NhatKy_ViPham!K:K, NhatKy_ViPham!E:E, "10_Han", NhatKy_ViPham!F:F, B39, NhatKy_ViPham!C:C, "T14")</f>
        <v>100</v>
      </c>
      <c r="AF39" s="7">
        <f>100 + SUMIFS(NhatKy_ViPham!J:J, NhatKy_ViPham!E:E, "10_Han", NhatKy_ViPham!F:F, B39, NhatKy_ViPham!C:C, "T15") - SUMIFS(NhatKy_ViPham!K:K, NhatKy_ViPham!E:E, "10_Han", NhatKy_ViPham!F:F, B39, NhatKy_ViPham!C:C, "T15")</f>
        <v>100</v>
      </c>
      <c r="AG39" s="7">
        <f>100 + SUMIFS(NhatKy_ViPham!J:J, NhatKy_ViPham!E:E, "10_Han", NhatKy_ViPham!F:F, B39, NhatKy_ViPham!C:C, "T16") - SUMIFS(NhatKy_ViPham!K:K, NhatKy_ViPham!E:E, "10_Han", NhatKy_ViPham!F:F, B39, NhatKy_ViPham!C:C, "T16")</f>
        <v>100</v>
      </c>
      <c r="AH39" s="7">
        <f>100 + SUMIFS(NhatKy_ViPham!J:J, NhatKy_ViPham!E:E, "10_Han", NhatKy_ViPham!F:F, B39, NhatKy_ViPham!C:C, "T17") - SUMIFS(NhatKy_ViPham!K:K, NhatKy_ViPham!E:E, "10_Han", NhatKy_ViPham!F:F, B39, NhatKy_ViPham!C:C, "T17")</f>
        <v>100</v>
      </c>
      <c r="AI39" s="7">
        <f>100 + SUMIFS(NhatKy_ViPham!J:J, NhatKy_ViPham!E:E, "10_Han", NhatKy_ViPham!F:F, B39, NhatKy_ViPham!C:C, "T18") - SUMIFS(NhatKy_ViPham!K:K, NhatKy_ViPham!E:E, "10_Han", NhatKy_ViPham!F:F, B39, NhatKy_ViPham!C:C, "T18")</f>
        <v>100</v>
      </c>
      <c r="AJ39" s="7">
        <f>100 + SUMIFS(NhatKy_ViPham!J:J, NhatKy_ViPham!E:E, "10_Han", NhatKy_ViPham!F:F, B39, NhatKy_ViPham!C:C, "T19") - SUMIFS(NhatKy_ViPham!K:K, NhatKy_ViPham!E:E, "10_Han", NhatKy_ViPham!F:F, B39, NhatKy_ViPham!C:C, "T19")</f>
        <v>100</v>
      </c>
      <c r="AK39" s="7">
        <f>100 + SUMIFS(NhatKy_ViPham!J:J, NhatKy_ViPham!E:E, "10_Han", NhatKy_ViPham!F:F, B39, NhatKy_ViPham!C:C, "T20") - SUMIFS(NhatKy_ViPham!K:K, NhatKy_ViPham!E:E, "10_Han", NhatKy_ViPham!F:F, B39, NhatKy_ViPham!C:C, "T20")</f>
        <v>100</v>
      </c>
      <c r="AL39" s="7">
        <f>100 + SUMIFS(NhatKy_ViPham!J:J, NhatKy_ViPham!E:E, "10_Han", NhatKy_ViPham!F:F, B39, NhatKy_ViPham!C:C, "T21") - SUMIFS(NhatKy_ViPham!K:K, NhatKy_ViPham!E:E, "10_Han", NhatKy_ViPham!F:F, B39, NhatKy_ViPham!C:C, "T21")</f>
        <v>100</v>
      </c>
      <c r="AM39" s="7">
        <f>100 + SUMIFS(NhatKy_ViPham!J:J, NhatKy_ViPham!E:E, "10_Han", NhatKy_ViPham!F:F, B39, NhatKy_ViPham!C:C, "T22") - SUMIFS(NhatKy_ViPham!K:K, NhatKy_ViPham!E:E, "10_Han", NhatKy_ViPham!F:F, B39, NhatKy_ViPham!C:C, "T22")</f>
        <v>100</v>
      </c>
      <c r="AN39" s="7">
        <f>100 + SUMIFS(NhatKy_ViPham!J:J, NhatKy_ViPham!E:E, "10_Han", NhatKy_ViPham!F:F, B39, NhatKy_ViPham!C:C, "T23") - SUMIFS(NhatKy_ViPham!K:K, NhatKy_ViPham!E:E, "10_Han", NhatKy_ViPham!F:F, B39, NhatKy_ViPham!C:C, "T23")</f>
        <v>100</v>
      </c>
      <c r="AO39" s="7">
        <f>100 + SUMIFS(NhatKy_ViPham!J:J, NhatKy_ViPham!E:E, "10_Han", NhatKy_ViPham!F:F, B39, NhatKy_ViPham!C:C, "T24") - SUMIFS(NhatKy_ViPham!K:K, NhatKy_ViPham!E:E, "10_Han", NhatKy_ViPham!F:F, B39, NhatKy_ViPham!C:C, "T24")</f>
        <v>100</v>
      </c>
      <c r="AP39" s="7">
        <f>100 + SUMIFS(NhatKy_ViPham!J:J, NhatKy_ViPham!E:E, "10_Han", NhatKy_ViPham!F:F, B39, NhatKy_ViPham!C:C, "T25") - SUMIFS(NhatKy_ViPham!K:K, NhatKy_ViPham!E:E, "10_Han", NhatKy_ViPham!F:F, B39, NhatKy_ViPham!C:C, "T25")</f>
        <v>100</v>
      </c>
      <c r="AQ39" s="7">
        <f>100 + SUMIFS(NhatKy_ViPham!J:J, NhatKy_ViPham!E:E, "10_Han", NhatKy_ViPham!F:F, B39, NhatKy_ViPham!C:C, "T26") - SUMIFS(NhatKy_ViPham!K:K, NhatKy_ViPham!E:E, "10_Han", NhatKy_ViPham!F:F, B39, NhatKy_ViPham!C:C, "T26")</f>
        <v>100</v>
      </c>
      <c r="AR39" s="7">
        <f>100 + SUMIFS(NhatKy_ViPham!J:J, NhatKy_ViPham!E:E, "10_Han", NhatKy_ViPham!F:F, B39, NhatKy_ViPham!C:C, "T27") - SUMIFS(NhatKy_ViPham!K:K, NhatKy_ViPham!E:E, "10_Han", NhatKy_ViPham!F:F, B39, NhatKy_ViPham!C:C, "T27")</f>
        <v>100</v>
      </c>
      <c r="AS39" s="7">
        <f>100 + SUMIFS(NhatKy_ViPham!J:J, NhatKy_ViPham!E:E, "10_Han", NhatKy_ViPham!F:F, B39, NhatKy_ViPham!C:C, "T28") - SUMIFS(NhatKy_ViPham!K:K, NhatKy_ViPham!E:E, "10_Han", NhatKy_ViPham!F:F, B39, NhatKy_ViPham!C:C, "T28")</f>
        <v>100</v>
      </c>
      <c r="AT39" s="7">
        <f>100 + SUMIFS(NhatKy_ViPham!J:J, NhatKy_ViPham!E:E, "10_Han", NhatKy_ViPham!F:F, B39, NhatKy_ViPham!C:C, "T29") - SUMIFS(NhatKy_ViPham!K:K, NhatKy_ViPham!E:E, "10_Han", NhatKy_ViPham!F:F, B39, NhatKy_ViPham!C:C, "T29")</f>
        <v>100</v>
      </c>
      <c r="AU39" s="7">
        <f>100 + SUMIFS(NhatKy_ViPham!J:J, NhatKy_ViPham!E:E, "10_Han", NhatKy_ViPham!F:F, B39, NhatKy_ViPham!C:C, "T30") - SUMIFS(NhatKy_ViPham!K:K, NhatKy_ViPham!E:E, "10_Han", NhatKy_ViPham!F:F, B39, NhatKy_ViPham!C:C, "T30")</f>
        <v>100</v>
      </c>
      <c r="AV39" s="7">
        <f>100 + SUMIFS(NhatKy_ViPham!J:J, NhatKy_ViPham!E:E, "10_Han", NhatKy_ViPham!F:F, B39, NhatKy_ViPham!C:C, "T31") - SUMIFS(NhatKy_ViPham!K:K, NhatKy_ViPham!E:E, "10_Han", NhatKy_ViPham!F:F, B39, NhatKy_ViPham!C:C, "T31")</f>
        <v>100</v>
      </c>
      <c r="AW39" s="7">
        <f>100 + SUMIFS(NhatKy_ViPham!J:J, NhatKy_ViPham!E:E, "10_Han", NhatKy_ViPham!F:F, B39, NhatKy_ViPham!C:C, "T32") - SUMIFS(NhatKy_ViPham!K:K, NhatKy_ViPham!E:E, "10_Han", NhatKy_ViPham!F:F, B39, NhatKy_ViPham!C:C, "T32")</f>
        <v>100</v>
      </c>
      <c r="AX39" s="7">
        <f>100 + SUMIFS(NhatKy_ViPham!J:J, NhatKy_ViPham!E:E, "10_Han", NhatKy_ViPham!F:F, B39, NhatKy_ViPham!C:C, "T33") - SUMIFS(NhatKy_ViPham!K:K, NhatKy_ViPham!E:E, "10_Han", NhatKy_ViPham!F:F, B39, NhatKy_ViPham!C:C, "T33")</f>
        <v>100</v>
      </c>
      <c r="AY39" s="7">
        <f>100 + SUMIFS(NhatKy_ViPham!J:J, NhatKy_ViPham!E:E, "10_Han", NhatKy_ViPham!F:F, B39, NhatKy_ViPham!C:C, "T34") - SUMIFS(NhatKy_ViPham!K:K, NhatKy_ViPham!E:E, "10_Han", NhatKy_ViPham!F:F, B39, NhatKy_ViPham!C:C, "T34")</f>
        <v>100</v>
      </c>
      <c r="AZ39" s="7">
        <f>100 + SUMIFS(NhatKy_ViPham!J:J, NhatKy_ViPham!E:E, "10_Han", NhatKy_ViPham!F:F, B39, NhatKy_ViPham!C:C, "T35") - SUMIFS(NhatKy_ViPham!K:K, NhatKy_ViPham!E:E, "10_Han", NhatKy_ViPham!F:F, B39, NhatKy_ViPham!C:C, "T35")</f>
        <v>100</v>
      </c>
      <c r="BA39" s="12">
        <f t="shared" si="0"/>
        <v>100</v>
      </c>
      <c r="BB39" s="11" t="s">
        <v>430</v>
      </c>
      <c r="BC39" s="14" t="str">
        <f t="shared" si="1"/>
        <v>Tốt</v>
      </c>
      <c r="BD39" s="10" t="str">
        <f t="shared" si="2"/>
        <v>🟢 BÌNH THƯỜNG</v>
      </c>
    </row>
    <row r="40" spans="1:56" x14ac:dyDescent="0.25">
      <c r="A40" s="5">
        <v>32</v>
      </c>
      <c r="B40" s="15" t="s">
        <v>1327</v>
      </c>
      <c r="C40" s="5" t="s">
        <v>927</v>
      </c>
      <c r="D40" s="5" t="s">
        <v>429</v>
      </c>
      <c r="E40" s="11" t="s">
        <v>430</v>
      </c>
      <c r="F40" s="6">
        <f>SUMIFS(NhatKy_ViPham!K:K, NhatKy_ViPham!E:E, "10_Han", NhatKy_ViPham!F:F, B40, NhatKy_ViPham!H:H, "L01")</f>
        <v>0</v>
      </c>
      <c r="G40" s="6">
        <f>SUMIFS(NhatKy_ViPham!K:K, NhatKy_ViPham!E:E, "10_Han", NhatKy_ViPham!F:F, B40, NhatKy_ViPham!H:H, "L02")</f>
        <v>0</v>
      </c>
      <c r="H40" s="6">
        <f>SUMIFS(NhatKy_ViPham!K:K, NhatKy_ViPham!E:E, "10_Han", NhatKy_ViPham!F:F, B40, NhatKy_ViPham!H:H, "L03")</f>
        <v>0</v>
      </c>
      <c r="I40" s="6">
        <f>SUMIFS(NhatKy_ViPham!K:K, NhatKy_ViPham!E:E, "10_Han", NhatKy_ViPham!F:F, B40, NhatKy_ViPham!H:H, "L04")</f>
        <v>0</v>
      </c>
      <c r="J40" s="6">
        <f>SUMIFS(NhatKy_ViPham!K:K, NhatKy_ViPham!E:E, "10_Han", NhatKy_ViPham!F:F, B40, NhatKy_ViPham!H:H, "L05")</f>
        <v>0</v>
      </c>
      <c r="K40" s="6">
        <f>SUMIFS(NhatKy_ViPham!K:K, NhatKy_ViPham!E:E, "10_Han", NhatKy_ViPham!F:F, B40, NhatKy_ViPham!H:H, "L06")</f>
        <v>0</v>
      </c>
      <c r="L40" s="6">
        <f>SUMIFS(NhatKy_ViPham!K:K, NhatKy_ViPham!E:E, "10_Han", NhatKy_ViPham!F:F, B40, NhatKy_ViPham!H:H, "L07")</f>
        <v>0</v>
      </c>
      <c r="M40" s="6">
        <f>SUMIFS(NhatKy_ViPham!K:K, NhatKy_ViPham!E:E, "10_Han", NhatKy_ViPham!F:F, B40, NhatKy_ViPham!H:H, "L08")</f>
        <v>0</v>
      </c>
      <c r="N40" s="6">
        <f>SUMIFS(NhatKy_ViPham!K:K, NhatKy_ViPham!E:E, "10_Han", NhatKy_ViPham!F:F, B40, NhatKy_ViPham!H:H, "L09")</f>
        <v>0</v>
      </c>
      <c r="O40" s="6">
        <f>SUMIFS(NhatKy_ViPham!K:K, NhatKy_ViPham!E:E, "10_Han", NhatKy_ViPham!F:F, B40, NhatKy_ViPham!H:H, "L10")</f>
        <v>0</v>
      </c>
      <c r="P40" s="12">
        <f>SUMIFS(NhatKy_ViPham!J:J, NhatKy_ViPham!E:E, "10_Han", NhatKy_ViPham!F:F, B40)</f>
        <v>0</v>
      </c>
      <c r="Q40" s="13">
        <f>SUMIFS(NhatKy_ViPham!K:K, NhatKy_ViPham!E:E, "10_Han", NhatKy_ViPham!F:F, B40)</f>
        <v>0</v>
      </c>
      <c r="R40" s="6">
        <f>100 + SUMIFS(NhatKy_ViPham!J:J, NhatKy_ViPham!E:E, "10_Han", NhatKy_ViPham!F:F, B40, NhatKy_ViPham!C:C, "T1") - SUMIFS(NhatKy_ViPham!K:K, NhatKy_ViPham!E:E, "10_Han", NhatKy_ViPham!F:F, B40, NhatKy_ViPham!C:C, "T1")</f>
        <v>100</v>
      </c>
      <c r="S40" s="6">
        <f>100 + SUMIFS(NhatKy_ViPham!J:J, NhatKy_ViPham!E:E, "10_Han", NhatKy_ViPham!F:F, B40, NhatKy_ViPham!C:C, "T2") - SUMIFS(NhatKy_ViPham!K:K, NhatKy_ViPham!E:E, "10_Han", NhatKy_ViPham!F:F, B40, NhatKy_ViPham!C:C, "T2")</f>
        <v>100</v>
      </c>
      <c r="T40" s="6">
        <f>100 + SUMIFS(NhatKy_ViPham!J:J, NhatKy_ViPham!E:E, "10_Han", NhatKy_ViPham!F:F, B40, NhatKy_ViPham!C:C, "T3") - SUMIFS(NhatKy_ViPham!K:K, NhatKy_ViPham!E:E, "10_Han", NhatKy_ViPham!F:F, B40, NhatKy_ViPham!C:C, "T3")</f>
        <v>100</v>
      </c>
      <c r="U40" s="6">
        <f>100 + SUMIFS(NhatKy_ViPham!J:J, NhatKy_ViPham!E:E, "10_Han", NhatKy_ViPham!F:F, B40, NhatKy_ViPham!C:C, "T4") - SUMIFS(NhatKy_ViPham!K:K, NhatKy_ViPham!E:E, "10_Han", NhatKy_ViPham!F:F, B40, NhatKy_ViPham!C:C, "T4")</f>
        <v>100</v>
      </c>
      <c r="V40" s="6">
        <f>100 + SUMIFS(NhatKy_ViPham!J:J, NhatKy_ViPham!E:E, "10_Han", NhatKy_ViPham!F:F, B40, NhatKy_ViPham!C:C, "T5") - SUMIFS(NhatKy_ViPham!K:K, NhatKy_ViPham!E:E, "10_Han", NhatKy_ViPham!F:F, B40, NhatKy_ViPham!C:C, "T5")</f>
        <v>100</v>
      </c>
      <c r="W40" s="6">
        <f>100 + SUMIFS(NhatKy_ViPham!J:J, NhatKy_ViPham!E:E, "10_Han", NhatKy_ViPham!F:F, B40, NhatKy_ViPham!C:C, "T6") - SUMIFS(NhatKy_ViPham!K:K, NhatKy_ViPham!E:E, "10_Han", NhatKy_ViPham!F:F, B40, NhatKy_ViPham!C:C, "T6")</f>
        <v>100</v>
      </c>
      <c r="X40" s="6">
        <f>100 + SUMIFS(NhatKy_ViPham!J:J, NhatKy_ViPham!E:E, "10_Han", NhatKy_ViPham!F:F, B40, NhatKy_ViPham!C:C, "T7") - SUMIFS(NhatKy_ViPham!K:K, NhatKy_ViPham!E:E, "10_Han", NhatKy_ViPham!F:F, B40, NhatKy_ViPham!C:C, "T7")</f>
        <v>100</v>
      </c>
      <c r="Y40" s="6">
        <f>100 + SUMIFS(NhatKy_ViPham!J:J, NhatKy_ViPham!E:E, "10_Han", NhatKy_ViPham!F:F, B40, NhatKy_ViPham!C:C, "T8") - SUMIFS(NhatKy_ViPham!K:K, NhatKy_ViPham!E:E, "10_Han", NhatKy_ViPham!F:F, B40, NhatKy_ViPham!C:C, "T8")</f>
        <v>100</v>
      </c>
      <c r="Z40" s="6">
        <f>100 + SUMIFS(NhatKy_ViPham!J:J, NhatKy_ViPham!E:E, "10_Han", NhatKy_ViPham!F:F, B40, NhatKy_ViPham!C:C, "T9") - SUMIFS(NhatKy_ViPham!K:K, NhatKy_ViPham!E:E, "10_Han", NhatKy_ViPham!F:F, B40, NhatKy_ViPham!C:C, "T9")</f>
        <v>100</v>
      </c>
      <c r="AA40" s="6">
        <f>100 + SUMIFS(NhatKy_ViPham!J:J, NhatKy_ViPham!E:E, "10_Han", NhatKy_ViPham!F:F, B40, NhatKy_ViPham!C:C, "T10") - SUMIFS(NhatKy_ViPham!K:K, NhatKy_ViPham!E:E, "10_Han", NhatKy_ViPham!F:F, B40, NhatKy_ViPham!C:C, "T10")</f>
        <v>100</v>
      </c>
      <c r="AB40" s="6">
        <f>100 + SUMIFS(NhatKy_ViPham!J:J, NhatKy_ViPham!E:E, "10_Han", NhatKy_ViPham!F:F, B40, NhatKy_ViPham!C:C, "T11") - SUMIFS(NhatKy_ViPham!K:K, NhatKy_ViPham!E:E, "10_Han", NhatKy_ViPham!F:F, B40, NhatKy_ViPham!C:C, "T11")</f>
        <v>100</v>
      </c>
      <c r="AC40" s="6">
        <f>100 + SUMIFS(NhatKy_ViPham!J:J, NhatKy_ViPham!E:E, "10_Han", NhatKy_ViPham!F:F, B40, NhatKy_ViPham!C:C, "T12") - SUMIFS(NhatKy_ViPham!K:K, NhatKy_ViPham!E:E, "10_Han", NhatKy_ViPham!F:F, B40, NhatKy_ViPham!C:C, "T12")</f>
        <v>100</v>
      </c>
      <c r="AD40" s="6">
        <f>100 + SUMIFS(NhatKy_ViPham!J:J, NhatKy_ViPham!E:E, "10_Han", NhatKy_ViPham!F:F, B40, NhatKy_ViPham!C:C, "T13") - SUMIFS(NhatKy_ViPham!K:K, NhatKy_ViPham!E:E, "10_Han", NhatKy_ViPham!F:F, B40, NhatKy_ViPham!C:C, "T13")</f>
        <v>100</v>
      </c>
      <c r="AE40" s="6">
        <f>100 + SUMIFS(NhatKy_ViPham!J:J, NhatKy_ViPham!E:E, "10_Han", NhatKy_ViPham!F:F, B40, NhatKy_ViPham!C:C, "T14") - SUMIFS(NhatKy_ViPham!K:K, NhatKy_ViPham!E:E, "10_Han", NhatKy_ViPham!F:F, B40, NhatKy_ViPham!C:C, "T14")</f>
        <v>100</v>
      </c>
      <c r="AF40" s="6">
        <f>100 + SUMIFS(NhatKy_ViPham!J:J, NhatKy_ViPham!E:E, "10_Han", NhatKy_ViPham!F:F, B40, NhatKy_ViPham!C:C, "T15") - SUMIFS(NhatKy_ViPham!K:K, NhatKy_ViPham!E:E, "10_Han", NhatKy_ViPham!F:F, B40, NhatKy_ViPham!C:C, "T15")</f>
        <v>100</v>
      </c>
      <c r="AG40" s="6">
        <f>100 + SUMIFS(NhatKy_ViPham!J:J, NhatKy_ViPham!E:E, "10_Han", NhatKy_ViPham!F:F, B40, NhatKy_ViPham!C:C, "T16") - SUMIFS(NhatKy_ViPham!K:K, NhatKy_ViPham!E:E, "10_Han", NhatKy_ViPham!F:F, B40, NhatKy_ViPham!C:C, "T16")</f>
        <v>100</v>
      </c>
      <c r="AH40" s="6">
        <f>100 + SUMIFS(NhatKy_ViPham!J:J, NhatKy_ViPham!E:E, "10_Han", NhatKy_ViPham!F:F, B40, NhatKy_ViPham!C:C, "T17") - SUMIFS(NhatKy_ViPham!K:K, NhatKy_ViPham!E:E, "10_Han", NhatKy_ViPham!F:F, B40, NhatKy_ViPham!C:C, "T17")</f>
        <v>100</v>
      </c>
      <c r="AI40" s="6">
        <f>100 + SUMIFS(NhatKy_ViPham!J:J, NhatKy_ViPham!E:E, "10_Han", NhatKy_ViPham!F:F, B40, NhatKy_ViPham!C:C, "T18") - SUMIFS(NhatKy_ViPham!K:K, NhatKy_ViPham!E:E, "10_Han", NhatKy_ViPham!F:F, B40, NhatKy_ViPham!C:C, "T18")</f>
        <v>100</v>
      </c>
      <c r="AJ40" s="6">
        <f>100 + SUMIFS(NhatKy_ViPham!J:J, NhatKy_ViPham!E:E, "10_Han", NhatKy_ViPham!F:F, B40, NhatKy_ViPham!C:C, "T19") - SUMIFS(NhatKy_ViPham!K:K, NhatKy_ViPham!E:E, "10_Han", NhatKy_ViPham!F:F, B40, NhatKy_ViPham!C:C, "T19")</f>
        <v>100</v>
      </c>
      <c r="AK40" s="6">
        <f>100 + SUMIFS(NhatKy_ViPham!J:J, NhatKy_ViPham!E:E, "10_Han", NhatKy_ViPham!F:F, B40, NhatKy_ViPham!C:C, "T20") - SUMIFS(NhatKy_ViPham!K:K, NhatKy_ViPham!E:E, "10_Han", NhatKy_ViPham!F:F, B40, NhatKy_ViPham!C:C, "T20")</f>
        <v>100</v>
      </c>
      <c r="AL40" s="6">
        <f>100 + SUMIFS(NhatKy_ViPham!J:J, NhatKy_ViPham!E:E, "10_Han", NhatKy_ViPham!F:F, B40, NhatKy_ViPham!C:C, "T21") - SUMIFS(NhatKy_ViPham!K:K, NhatKy_ViPham!E:E, "10_Han", NhatKy_ViPham!F:F, B40, NhatKy_ViPham!C:C, "T21")</f>
        <v>100</v>
      </c>
      <c r="AM40" s="6">
        <f>100 + SUMIFS(NhatKy_ViPham!J:J, NhatKy_ViPham!E:E, "10_Han", NhatKy_ViPham!F:F, B40, NhatKy_ViPham!C:C, "T22") - SUMIFS(NhatKy_ViPham!K:K, NhatKy_ViPham!E:E, "10_Han", NhatKy_ViPham!F:F, B40, NhatKy_ViPham!C:C, "T22")</f>
        <v>100</v>
      </c>
      <c r="AN40" s="6">
        <f>100 + SUMIFS(NhatKy_ViPham!J:J, NhatKy_ViPham!E:E, "10_Han", NhatKy_ViPham!F:F, B40, NhatKy_ViPham!C:C, "T23") - SUMIFS(NhatKy_ViPham!K:K, NhatKy_ViPham!E:E, "10_Han", NhatKy_ViPham!F:F, B40, NhatKy_ViPham!C:C, "T23")</f>
        <v>100</v>
      </c>
      <c r="AO40" s="6">
        <f>100 + SUMIFS(NhatKy_ViPham!J:J, NhatKy_ViPham!E:E, "10_Han", NhatKy_ViPham!F:F, B40, NhatKy_ViPham!C:C, "T24") - SUMIFS(NhatKy_ViPham!K:K, NhatKy_ViPham!E:E, "10_Han", NhatKy_ViPham!F:F, B40, NhatKy_ViPham!C:C, "T24")</f>
        <v>100</v>
      </c>
      <c r="AP40" s="6">
        <f>100 + SUMIFS(NhatKy_ViPham!J:J, NhatKy_ViPham!E:E, "10_Han", NhatKy_ViPham!F:F, B40, NhatKy_ViPham!C:C, "T25") - SUMIFS(NhatKy_ViPham!K:K, NhatKy_ViPham!E:E, "10_Han", NhatKy_ViPham!F:F, B40, NhatKy_ViPham!C:C, "T25")</f>
        <v>100</v>
      </c>
      <c r="AQ40" s="6">
        <f>100 + SUMIFS(NhatKy_ViPham!J:J, NhatKy_ViPham!E:E, "10_Han", NhatKy_ViPham!F:F, B40, NhatKy_ViPham!C:C, "T26") - SUMIFS(NhatKy_ViPham!K:K, NhatKy_ViPham!E:E, "10_Han", NhatKy_ViPham!F:F, B40, NhatKy_ViPham!C:C, "T26")</f>
        <v>100</v>
      </c>
      <c r="AR40" s="6">
        <f>100 + SUMIFS(NhatKy_ViPham!J:J, NhatKy_ViPham!E:E, "10_Han", NhatKy_ViPham!F:F, B40, NhatKy_ViPham!C:C, "T27") - SUMIFS(NhatKy_ViPham!K:K, NhatKy_ViPham!E:E, "10_Han", NhatKy_ViPham!F:F, B40, NhatKy_ViPham!C:C, "T27")</f>
        <v>100</v>
      </c>
      <c r="AS40" s="6">
        <f>100 + SUMIFS(NhatKy_ViPham!J:J, NhatKy_ViPham!E:E, "10_Han", NhatKy_ViPham!F:F, B40, NhatKy_ViPham!C:C, "T28") - SUMIFS(NhatKy_ViPham!K:K, NhatKy_ViPham!E:E, "10_Han", NhatKy_ViPham!F:F, B40, NhatKy_ViPham!C:C, "T28")</f>
        <v>100</v>
      </c>
      <c r="AT40" s="6">
        <f>100 + SUMIFS(NhatKy_ViPham!J:J, NhatKy_ViPham!E:E, "10_Han", NhatKy_ViPham!F:F, B40, NhatKy_ViPham!C:C, "T29") - SUMIFS(NhatKy_ViPham!K:K, NhatKy_ViPham!E:E, "10_Han", NhatKy_ViPham!F:F, B40, NhatKy_ViPham!C:C, "T29")</f>
        <v>100</v>
      </c>
      <c r="AU40" s="6">
        <f>100 + SUMIFS(NhatKy_ViPham!J:J, NhatKy_ViPham!E:E, "10_Han", NhatKy_ViPham!F:F, B40, NhatKy_ViPham!C:C, "T30") - SUMIFS(NhatKy_ViPham!K:K, NhatKy_ViPham!E:E, "10_Han", NhatKy_ViPham!F:F, B40, NhatKy_ViPham!C:C, "T30")</f>
        <v>100</v>
      </c>
      <c r="AV40" s="6">
        <f>100 + SUMIFS(NhatKy_ViPham!J:J, NhatKy_ViPham!E:E, "10_Han", NhatKy_ViPham!F:F, B40, NhatKy_ViPham!C:C, "T31") - SUMIFS(NhatKy_ViPham!K:K, NhatKy_ViPham!E:E, "10_Han", NhatKy_ViPham!F:F, B40, NhatKy_ViPham!C:C, "T31")</f>
        <v>100</v>
      </c>
      <c r="AW40" s="6">
        <f>100 + SUMIFS(NhatKy_ViPham!J:J, NhatKy_ViPham!E:E, "10_Han", NhatKy_ViPham!F:F, B40, NhatKy_ViPham!C:C, "T32") - SUMIFS(NhatKy_ViPham!K:K, NhatKy_ViPham!E:E, "10_Han", NhatKy_ViPham!F:F, B40, NhatKy_ViPham!C:C, "T32")</f>
        <v>100</v>
      </c>
      <c r="AX40" s="6">
        <f>100 + SUMIFS(NhatKy_ViPham!J:J, NhatKy_ViPham!E:E, "10_Han", NhatKy_ViPham!F:F, B40, NhatKy_ViPham!C:C, "T33") - SUMIFS(NhatKy_ViPham!K:K, NhatKy_ViPham!E:E, "10_Han", NhatKy_ViPham!F:F, B40, NhatKy_ViPham!C:C, "T33")</f>
        <v>100</v>
      </c>
      <c r="AY40" s="6">
        <f>100 + SUMIFS(NhatKy_ViPham!J:J, NhatKy_ViPham!E:E, "10_Han", NhatKy_ViPham!F:F, B40, NhatKy_ViPham!C:C, "T34") - SUMIFS(NhatKy_ViPham!K:K, NhatKy_ViPham!E:E, "10_Han", NhatKy_ViPham!F:F, B40, NhatKy_ViPham!C:C, "T34")</f>
        <v>100</v>
      </c>
      <c r="AZ40" s="6">
        <f>100 + SUMIFS(NhatKy_ViPham!J:J, NhatKy_ViPham!E:E, "10_Han", NhatKy_ViPham!F:F, B40, NhatKy_ViPham!C:C, "T35") - SUMIFS(NhatKy_ViPham!K:K, NhatKy_ViPham!E:E, "10_Han", NhatKy_ViPham!F:F, B40, NhatKy_ViPham!C:C, "T35")</f>
        <v>100</v>
      </c>
      <c r="BA40" s="12">
        <f t="shared" si="0"/>
        <v>100</v>
      </c>
      <c r="BB40" s="11" t="s">
        <v>430</v>
      </c>
      <c r="BC40" s="16" t="str">
        <f t="shared" si="1"/>
        <v>Tốt</v>
      </c>
      <c r="BD40" s="15" t="str">
        <f t="shared" si="2"/>
        <v>🟢 BÌNH THƯỜNG</v>
      </c>
    </row>
    <row r="41" spans="1:56" x14ac:dyDescent="0.25">
      <c r="A41" s="4">
        <v>33</v>
      </c>
      <c r="B41" s="10" t="s">
        <v>1328</v>
      </c>
      <c r="C41" s="4" t="s">
        <v>999</v>
      </c>
      <c r="D41" s="4" t="s">
        <v>429</v>
      </c>
      <c r="E41" s="11" t="s">
        <v>430</v>
      </c>
      <c r="F41" s="7">
        <f>SUMIFS(NhatKy_ViPham!K:K, NhatKy_ViPham!E:E, "10_Han", NhatKy_ViPham!F:F, B41, NhatKy_ViPham!H:H, "L01")</f>
        <v>0</v>
      </c>
      <c r="G41" s="7">
        <f>SUMIFS(NhatKy_ViPham!K:K, NhatKy_ViPham!E:E, "10_Han", NhatKy_ViPham!F:F, B41, NhatKy_ViPham!H:H, "L02")</f>
        <v>0</v>
      </c>
      <c r="H41" s="7">
        <f>SUMIFS(NhatKy_ViPham!K:K, NhatKy_ViPham!E:E, "10_Han", NhatKy_ViPham!F:F, B41, NhatKy_ViPham!H:H, "L03")</f>
        <v>0</v>
      </c>
      <c r="I41" s="7">
        <f>SUMIFS(NhatKy_ViPham!K:K, NhatKy_ViPham!E:E, "10_Han", NhatKy_ViPham!F:F, B41, NhatKy_ViPham!H:H, "L04")</f>
        <v>0</v>
      </c>
      <c r="J41" s="7">
        <f>SUMIFS(NhatKy_ViPham!K:K, NhatKy_ViPham!E:E, "10_Han", NhatKy_ViPham!F:F, B41, NhatKy_ViPham!H:H, "L05")</f>
        <v>0</v>
      </c>
      <c r="K41" s="7">
        <f>SUMIFS(NhatKy_ViPham!K:K, NhatKy_ViPham!E:E, "10_Han", NhatKy_ViPham!F:F, B41, NhatKy_ViPham!H:H, "L06")</f>
        <v>0</v>
      </c>
      <c r="L41" s="7">
        <f>SUMIFS(NhatKy_ViPham!K:K, NhatKy_ViPham!E:E, "10_Han", NhatKy_ViPham!F:F, B41, NhatKy_ViPham!H:H, "L07")</f>
        <v>0</v>
      </c>
      <c r="M41" s="7">
        <f>SUMIFS(NhatKy_ViPham!K:K, NhatKy_ViPham!E:E, "10_Han", NhatKy_ViPham!F:F, B41, NhatKy_ViPham!H:H, "L08")</f>
        <v>0</v>
      </c>
      <c r="N41" s="7">
        <f>SUMIFS(NhatKy_ViPham!K:K, NhatKy_ViPham!E:E, "10_Han", NhatKy_ViPham!F:F, B41, NhatKy_ViPham!H:H, "L09")</f>
        <v>0</v>
      </c>
      <c r="O41" s="7">
        <f>SUMIFS(NhatKy_ViPham!K:K, NhatKy_ViPham!E:E, "10_Han", NhatKy_ViPham!F:F, B41, NhatKy_ViPham!H:H, "L10")</f>
        <v>0</v>
      </c>
      <c r="P41" s="12">
        <f>SUMIFS(NhatKy_ViPham!J:J, NhatKy_ViPham!E:E, "10_Han", NhatKy_ViPham!F:F, B41)</f>
        <v>0</v>
      </c>
      <c r="Q41" s="13">
        <f>SUMIFS(NhatKy_ViPham!K:K, NhatKy_ViPham!E:E, "10_Han", NhatKy_ViPham!F:F, B41)</f>
        <v>0</v>
      </c>
      <c r="R41" s="7">
        <f>100 + SUMIFS(NhatKy_ViPham!J:J, NhatKy_ViPham!E:E, "10_Han", NhatKy_ViPham!F:F, B41, NhatKy_ViPham!C:C, "T1") - SUMIFS(NhatKy_ViPham!K:K, NhatKy_ViPham!E:E, "10_Han", NhatKy_ViPham!F:F, B41, NhatKy_ViPham!C:C, "T1")</f>
        <v>100</v>
      </c>
      <c r="S41" s="7">
        <f>100 + SUMIFS(NhatKy_ViPham!J:J, NhatKy_ViPham!E:E, "10_Han", NhatKy_ViPham!F:F, B41, NhatKy_ViPham!C:C, "T2") - SUMIFS(NhatKy_ViPham!K:K, NhatKy_ViPham!E:E, "10_Han", NhatKy_ViPham!F:F, B41, NhatKy_ViPham!C:C, "T2")</f>
        <v>100</v>
      </c>
      <c r="T41" s="7">
        <f>100 + SUMIFS(NhatKy_ViPham!J:J, NhatKy_ViPham!E:E, "10_Han", NhatKy_ViPham!F:F, B41, NhatKy_ViPham!C:C, "T3") - SUMIFS(NhatKy_ViPham!K:K, NhatKy_ViPham!E:E, "10_Han", NhatKy_ViPham!F:F, B41, NhatKy_ViPham!C:C, "T3")</f>
        <v>100</v>
      </c>
      <c r="U41" s="7">
        <f>100 + SUMIFS(NhatKy_ViPham!J:J, NhatKy_ViPham!E:E, "10_Han", NhatKy_ViPham!F:F, B41, NhatKy_ViPham!C:C, "T4") - SUMIFS(NhatKy_ViPham!K:K, NhatKy_ViPham!E:E, "10_Han", NhatKy_ViPham!F:F, B41, NhatKy_ViPham!C:C, "T4")</f>
        <v>100</v>
      </c>
      <c r="V41" s="7">
        <f>100 + SUMIFS(NhatKy_ViPham!J:J, NhatKy_ViPham!E:E, "10_Han", NhatKy_ViPham!F:F, B41, NhatKy_ViPham!C:C, "T5") - SUMIFS(NhatKy_ViPham!K:K, NhatKy_ViPham!E:E, "10_Han", NhatKy_ViPham!F:F, B41, NhatKy_ViPham!C:C, "T5")</f>
        <v>100</v>
      </c>
      <c r="W41" s="7">
        <f>100 + SUMIFS(NhatKy_ViPham!J:J, NhatKy_ViPham!E:E, "10_Han", NhatKy_ViPham!F:F, B41, NhatKy_ViPham!C:C, "T6") - SUMIFS(NhatKy_ViPham!K:K, NhatKy_ViPham!E:E, "10_Han", NhatKy_ViPham!F:F, B41, NhatKy_ViPham!C:C, "T6")</f>
        <v>100</v>
      </c>
      <c r="X41" s="7">
        <f>100 + SUMIFS(NhatKy_ViPham!J:J, NhatKy_ViPham!E:E, "10_Han", NhatKy_ViPham!F:F, B41, NhatKy_ViPham!C:C, "T7") - SUMIFS(NhatKy_ViPham!K:K, NhatKy_ViPham!E:E, "10_Han", NhatKy_ViPham!F:F, B41, NhatKy_ViPham!C:C, "T7")</f>
        <v>100</v>
      </c>
      <c r="Y41" s="7">
        <f>100 + SUMIFS(NhatKy_ViPham!J:J, NhatKy_ViPham!E:E, "10_Han", NhatKy_ViPham!F:F, B41, NhatKy_ViPham!C:C, "T8") - SUMIFS(NhatKy_ViPham!K:K, NhatKy_ViPham!E:E, "10_Han", NhatKy_ViPham!F:F, B41, NhatKy_ViPham!C:C, "T8")</f>
        <v>100</v>
      </c>
      <c r="Z41" s="7">
        <f>100 + SUMIFS(NhatKy_ViPham!J:J, NhatKy_ViPham!E:E, "10_Han", NhatKy_ViPham!F:F, B41, NhatKy_ViPham!C:C, "T9") - SUMIFS(NhatKy_ViPham!K:K, NhatKy_ViPham!E:E, "10_Han", NhatKy_ViPham!F:F, B41, NhatKy_ViPham!C:C, "T9")</f>
        <v>100</v>
      </c>
      <c r="AA41" s="7">
        <f>100 + SUMIFS(NhatKy_ViPham!J:J, NhatKy_ViPham!E:E, "10_Han", NhatKy_ViPham!F:F, B41, NhatKy_ViPham!C:C, "T10") - SUMIFS(NhatKy_ViPham!K:K, NhatKy_ViPham!E:E, "10_Han", NhatKy_ViPham!F:F, B41, NhatKy_ViPham!C:C, "T10")</f>
        <v>100</v>
      </c>
      <c r="AB41" s="7">
        <f>100 + SUMIFS(NhatKy_ViPham!J:J, NhatKy_ViPham!E:E, "10_Han", NhatKy_ViPham!F:F, B41, NhatKy_ViPham!C:C, "T11") - SUMIFS(NhatKy_ViPham!K:K, NhatKy_ViPham!E:E, "10_Han", NhatKy_ViPham!F:F, B41, NhatKy_ViPham!C:C, "T11")</f>
        <v>100</v>
      </c>
      <c r="AC41" s="7">
        <f>100 + SUMIFS(NhatKy_ViPham!J:J, NhatKy_ViPham!E:E, "10_Han", NhatKy_ViPham!F:F, B41, NhatKy_ViPham!C:C, "T12") - SUMIFS(NhatKy_ViPham!K:K, NhatKy_ViPham!E:E, "10_Han", NhatKy_ViPham!F:F, B41, NhatKy_ViPham!C:C, "T12")</f>
        <v>100</v>
      </c>
      <c r="AD41" s="7">
        <f>100 + SUMIFS(NhatKy_ViPham!J:J, NhatKy_ViPham!E:E, "10_Han", NhatKy_ViPham!F:F, B41, NhatKy_ViPham!C:C, "T13") - SUMIFS(NhatKy_ViPham!K:K, NhatKy_ViPham!E:E, "10_Han", NhatKy_ViPham!F:F, B41, NhatKy_ViPham!C:C, "T13")</f>
        <v>100</v>
      </c>
      <c r="AE41" s="7">
        <f>100 + SUMIFS(NhatKy_ViPham!J:J, NhatKy_ViPham!E:E, "10_Han", NhatKy_ViPham!F:F, B41, NhatKy_ViPham!C:C, "T14") - SUMIFS(NhatKy_ViPham!K:K, NhatKy_ViPham!E:E, "10_Han", NhatKy_ViPham!F:F, B41, NhatKy_ViPham!C:C, "T14")</f>
        <v>100</v>
      </c>
      <c r="AF41" s="7">
        <f>100 + SUMIFS(NhatKy_ViPham!J:J, NhatKy_ViPham!E:E, "10_Han", NhatKy_ViPham!F:F, B41, NhatKy_ViPham!C:C, "T15") - SUMIFS(NhatKy_ViPham!K:K, NhatKy_ViPham!E:E, "10_Han", NhatKy_ViPham!F:F, B41, NhatKy_ViPham!C:C, "T15")</f>
        <v>100</v>
      </c>
      <c r="AG41" s="7">
        <f>100 + SUMIFS(NhatKy_ViPham!J:J, NhatKy_ViPham!E:E, "10_Han", NhatKy_ViPham!F:F, B41, NhatKy_ViPham!C:C, "T16") - SUMIFS(NhatKy_ViPham!K:K, NhatKy_ViPham!E:E, "10_Han", NhatKy_ViPham!F:F, B41, NhatKy_ViPham!C:C, "T16")</f>
        <v>100</v>
      </c>
      <c r="AH41" s="7">
        <f>100 + SUMIFS(NhatKy_ViPham!J:J, NhatKy_ViPham!E:E, "10_Han", NhatKy_ViPham!F:F, B41, NhatKy_ViPham!C:C, "T17") - SUMIFS(NhatKy_ViPham!K:K, NhatKy_ViPham!E:E, "10_Han", NhatKy_ViPham!F:F, B41, NhatKy_ViPham!C:C, "T17")</f>
        <v>100</v>
      </c>
      <c r="AI41" s="7">
        <f>100 + SUMIFS(NhatKy_ViPham!J:J, NhatKy_ViPham!E:E, "10_Han", NhatKy_ViPham!F:F, B41, NhatKy_ViPham!C:C, "T18") - SUMIFS(NhatKy_ViPham!K:K, NhatKy_ViPham!E:E, "10_Han", NhatKy_ViPham!F:F, B41, NhatKy_ViPham!C:C, "T18")</f>
        <v>100</v>
      </c>
      <c r="AJ41" s="7">
        <f>100 + SUMIFS(NhatKy_ViPham!J:J, NhatKy_ViPham!E:E, "10_Han", NhatKy_ViPham!F:F, B41, NhatKy_ViPham!C:C, "T19") - SUMIFS(NhatKy_ViPham!K:K, NhatKy_ViPham!E:E, "10_Han", NhatKy_ViPham!F:F, B41, NhatKy_ViPham!C:C, "T19")</f>
        <v>100</v>
      </c>
      <c r="AK41" s="7">
        <f>100 + SUMIFS(NhatKy_ViPham!J:J, NhatKy_ViPham!E:E, "10_Han", NhatKy_ViPham!F:F, B41, NhatKy_ViPham!C:C, "T20") - SUMIFS(NhatKy_ViPham!K:K, NhatKy_ViPham!E:E, "10_Han", NhatKy_ViPham!F:F, B41, NhatKy_ViPham!C:C, "T20")</f>
        <v>100</v>
      </c>
      <c r="AL41" s="7">
        <f>100 + SUMIFS(NhatKy_ViPham!J:J, NhatKy_ViPham!E:E, "10_Han", NhatKy_ViPham!F:F, B41, NhatKy_ViPham!C:C, "T21") - SUMIFS(NhatKy_ViPham!K:K, NhatKy_ViPham!E:E, "10_Han", NhatKy_ViPham!F:F, B41, NhatKy_ViPham!C:C, "T21")</f>
        <v>100</v>
      </c>
      <c r="AM41" s="7">
        <f>100 + SUMIFS(NhatKy_ViPham!J:J, NhatKy_ViPham!E:E, "10_Han", NhatKy_ViPham!F:F, B41, NhatKy_ViPham!C:C, "T22") - SUMIFS(NhatKy_ViPham!K:K, NhatKy_ViPham!E:E, "10_Han", NhatKy_ViPham!F:F, B41, NhatKy_ViPham!C:C, "T22")</f>
        <v>100</v>
      </c>
      <c r="AN41" s="7">
        <f>100 + SUMIFS(NhatKy_ViPham!J:J, NhatKy_ViPham!E:E, "10_Han", NhatKy_ViPham!F:F, B41, NhatKy_ViPham!C:C, "T23") - SUMIFS(NhatKy_ViPham!K:K, NhatKy_ViPham!E:E, "10_Han", NhatKy_ViPham!F:F, B41, NhatKy_ViPham!C:C, "T23")</f>
        <v>100</v>
      </c>
      <c r="AO41" s="7">
        <f>100 + SUMIFS(NhatKy_ViPham!J:J, NhatKy_ViPham!E:E, "10_Han", NhatKy_ViPham!F:F, B41, NhatKy_ViPham!C:C, "T24") - SUMIFS(NhatKy_ViPham!K:K, NhatKy_ViPham!E:E, "10_Han", NhatKy_ViPham!F:F, B41, NhatKy_ViPham!C:C, "T24")</f>
        <v>100</v>
      </c>
      <c r="AP41" s="7">
        <f>100 + SUMIFS(NhatKy_ViPham!J:J, NhatKy_ViPham!E:E, "10_Han", NhatKy_ViPham!F:F, B41, NhatKy_ViPham!C:C, "T25") - SUMIFS(NhatKy_ViPham!K:K, NhatKy_ViPham!E:E, "10_Han", NhatKy_ViPham!F:F, B41, NhatKy_ViPham!C:C, "T25")</f>
        <v>100</v>
      </c>
      <c r="AQ41" s="7">
        <f>100 + SUMIFS(NhatKy_ViPham!J:J, NhatKy_ViPham!E:E, "10_Han", NhatKy_ViPham!F:F, B41, NhatKy_ViPham!C:C, "T26") - SUMIFS(NhatKy_ViPham!K:K, NhatKy_ViPham!E:E, "10_Han", NhatKy_ViPham!F:F, B41, NhatKy_ViPham!C:C, "T26")</f>
        <v>100</v>
      </c>
      <c r="AR41" s="7">
        <f>100 + SUMIFS(NhatKy_ViPham!J:J, NhatKy_ViPham!E:E, "10_Han", NhatKy_ViPham!F:F, B41, NhatKy_ViPham!C:C, "T27") - SUMIFS(NhatKy_ViPham!K:K, NhatKy_ViPham!E:E, "10_Han", NhatKy_ViPham!F:F, B41, NhatKy_ViPham!C:C, "T27")</f>
        <v>100</v>
      </c>
      <c r="AS41" s="7">
        <f>100 + SUMIFS(NhatKy_ViPham!J:J, NhatKy_ViPham!E:E, "10_Han", NhatKy_ViPham!F:F, B41, NhatKy_ViPham!C:C, "T28") - SUMIFS(NhatKy_ViPham!K:K, NhatKy_ViPham!E:E, "10_Han", NhatKy_ViPham!F:F, B41, NhatKy_ViPham!C:C, "T28")</f>
        <v>100</v>
      </c>
      <c r="AT41" s="7">
        <f>100 + SUMIFS(NhatKy_ViPham!J:J, NhatKy_ViPham!E:E, "10_Han", NhatKy_ViPham!F:F, B41, NhatKy_ViPham!C:C, "T29") - SUMIFS(NhatKy_ViPham!K:K, NhatKy_ViPham!E:E, "10_Han", NhatKy_ViPham!F:F, B41, NhatKy_ViPham!C:C, "T29")</f>
        <v>100</v>
      </c>
      <c r="AU41" s="7">
        <f>100 + SUMIFS(NhatKy_ViPham!J:J, NhatKy_ViPham!E:E, "10_Han", NhatKy_ViPham!F:F, B41, NhatKy_ViPham!C:C, "T30") - SUMIFS(NhatKy_ViPham!K:K, NhatKy_ViPham!E:E, "10_Han", NhatKy_ViPham!F:F, B41, NhatKy_ViPham!C:C, "T30")</f>
        <v>100</v>
      </c>
      <c r="AV41" s="7">
        <f>100 + SUMIFS(NhatKy_ViPham!J:J, NhatKy_ViPham!E:E, "10_Han", NhatKy_ViPham!F:F, B41, NhatKy_ViPham!C:C, "T31") - SUMIFS(NhatKy_ViPham!K:K, NhatKy_ViPham!E:E, "10_Han", NhatKy_ViPham!F:F, B41, NhatKy_ViPham!C:C, "T31")</f>
        <v>100</v>
      </c>
      <c r="AW41" s="7">
        <f>100 + SUMIFS(NhatKy_ViPham!J:J, NhatKy_ViPham!E:E, "10_Han", NhatKy_ViPham!F:F, B41, NhatKy_ViPham!C:C, "T32") - SUMIFS(NhatKy_ViPham!K:K, NhatKy_ViPham!E:E, "10_Han", NhatKy_ViPham!F:F, B41, NhatKy_ViPham!C:C, "T32")</f>
        <v>100</v>
      </c>
      <c r="AX41" s="7">
        <f>100 + SUMIFS(NhatKy_ViPham!J:J, NhatKy_ViPham!E:E, "10_Han", NhatKy_ViPham!F:F, B41, NhatKy_ViPham!C:C, "T33") - SUMIFS(NhatKy_ViPham!K:K, NhatKy_ViPham!E:E, "10_Han", NhatKy_ViPham!F:F, B41, NhatKy_ViPham!C:C, "T33")</f>
        <v>100</v>
      </c>
      <c r="AY41" s="7">
        <f>100 + SUMIFS(NhatKy_ViPham!J:J, NhatKy_ViPham!E:E, "10_Han", NhatKy_ViPham!F:F, B41, NhatKy_ViPham!C:C, "T34") - SUMIFS(NhatKy_ViPham!K:K, NhatKy_ViPham!E:E, "10_Han", NhatKy_ViPham!F:F, B41, NhatKy_ViPham!C:C, "T34")</f>
        <v>100</v>
      </c>
      <c r="AZ41" s="7">
        <f>100 + SUMIFS(NhatKy_ViPham!J:J, NhatKy_ViPham!E:E, "10_Han", NhatKy_ViPham!F:F, B41, NhatKy_ViPham!C:C, "T35") - SUMIFS(NhatKy_ViPham!K:K, NhatKy_ViPham!E:E, "10_Han", NhatKy_ViPham!F:F, B41, NhatKy_ViPham!C:C, "T35")</f>
        <v>100</v>
      </c>
      <c r="BA41" s="12">
        <f t="shared" si="0"/>
        <v>100</v>
      </c>
      <c r="BB41" s="11" t="s">
        <v>430</v>
      </c>
      <c r="BC41" s="14" t="str">
        <f t="shared" si="1"/>
        <v>Tốt</v>
      </c>
      <c r="BD41" s="10" t="str">
        <f t="shared" si="2"/>
        <v>🟢 BÌNH THƯỜNG</v>
      </c>
    </row>
    <row r="42" spans="1:56" x14ac:dyDescent="0.25">
      <c r="A42" s="5">
        <v>34</v>
      </c>
      <c r="B42" s="15" t="s">
        <v>1329</v>
      </c>
      <c r="C42" s="5" t="s">
        <v>487</v>
      </c>
      <c r="D42" s="5" t="s">
        <v>435</v>
      </c>
      <c r="E42" s="11" t="s">
        <v>430</v>
      </c>
      <c r="F42" s="6">
        <f>SUMIFS(NhatKy_ViPham!K:K, NhatKy_ViPham!E:E, "10_Han", NhatKy_ViPham!F:F, B42, NhatKy_ViPham!H:H, "L01")</f>
        <v>0</v>
      </c>
      <c r="G42" s="6">
        <f>SUMIFS(NhatKy_ViPham!K:K, NhatKy_ViPham!E:E, "10_Han", NhatKy_ViPham!F:F, B42, NhatKy_ViPham!H:H, "L02")</f>
        <v>0</v>
      </c>
      <c r="H42" s="6">
        <f>SUMIFS(NhatKy_ViPham!K:K, NhatKy_ViPham!E:E, "10_Han", NhatKy_ViPham!F:F, B42, NhatKy_ViPham!H:H, "L03")</f>
        <v>0</v>
      </c>
      <c r="I42" s="6">
        <f>SUMIFS(NhatKy_ViPham!K:K, NhatKy_ViPham!E:E, "10_Han", NhatKy_ViPham!F:F, B42, NhatKy_ViPham!H:H, "L04")</f>
        <v>0</v>
      </c>
      <c r="J42" s="6">
        <f>SUMIFS(NhatKy_ViPham!K:K, NhatKy_ViPham!E:E, "10_Han", NhatKy_ViPham!F:F, B42, NhatKy_ViPham!H:H, "L05")</f>
        <v>0</v>
      </c>
      <c r="K42" s="6">
        <f>SUMIFS(NhatKy_ViPham!K:K, NhatKy_ViPham!E:E, "10_Han", NhatKy_ViPham!F:F, B42, NhatKy_ViPham!H:H, "L06")</f>
        <v>0</v>
      </c>
      <c r="L42" s="6">
        <f>SUMIFS(NhatKy_ViPham!K:K, NhatKy_ViPham!E:E, "10_Han", NhatKy_ViPham!F:F, B42, NhatKy_ViPham!H:H, "L07")</f>
        <v>0</v>
      </c>
      <c r="M42" s="6">
        <f>SUMIFS(NhatKy_ViPham!K:K, NhatKy_ViPham!E:E, "10_Han", NhatKy_ViPham!F:F, B42, NhatKy_ViPham!H:H, "L08")</f>
        <v>0</v>
      </c>
      <c r="N42" s="6">
        <f>SUMIFS(NhatKy_ViPham!K:K, NhatKy_ViPham!E:E, "10_Han", NhatKy_ViPham!F:F, B42, NhatKy_ViPham!H:H, "L09")</f>
        <v>0</v>
      </c>
      <c r="O42" s="6">
        <f>SUMIFS(NhatKy_ViPham!K:K, NhatKy_ViPham!E:E, "10_Han", NhatKy_ViPham!F:F, B42, NhatKy_ViPham!H:H, "L10")</f>
        <v>0</v>
      </c>
      <c r="P42" s="12">
        <f>SUMIFS(NhatKy_ViPham!J:J, NhatKy_ViPham!E:E, "10_Han", NhatKy_ViPham!F:F, B42)</f>
        <v>0</v>
      </c>
      <c r="Q42" s="13">
        <f>SUMIFS(NhatKy_ViPham!K:K, NhatKy_ViPham!E:E, "10_Han", NhatKy_ViPham!F:F, B42)</f>
        <v>0</v>
      </c>
      <c r="R42" s="6">
        <f>100 + SUMIFS(NhatKy_ViPham!J:J, NhatKy_ViPham!E:E, "10_Han", NhatKy_ViPham!F:F, B42, NhatKy_ViPham!C:C, "T1") - SUMIFS(NhatKy_ViPham!K:K, NhatKy_ViPham!E:E, "10_Han", NhatKy_ViPham!F:F, B42, NhatKy_ViPham!C:C, "T1")</f>
        <v>100</v>
      </c>
      <c r="S42" s="6">
        <f>100 + SUMIFS(NhatKy_ViPham!J:J, NhatKy_ViPham!E:E, "10_Han", NhatKy_ViPham!F:F, B42, NhatKy_ViPham!C:C, "T2") - SUMIFS(NhatKy_ViPham!K:K, NhatKy_ViPham!E:E, "10_Han", NhatKy_ViPham!F:F, B42, NhatKy_ViPham!C:C, "T2")</f>
        <v>100</v>
      </c>
      <c r="T42" s="6">
        <f>100 + SUMIFS(NhatKy_ViPham!J:J, NhatKy_ViPham!E:E, "10_Han", NhatKy_ViPham!F:F, B42, NhatKy_ViPham!C:C, "T3") - SUMIFS(NhatKy_ViPham!K:K, NhatKy_ViPham!E:E, "10_Han", NhatKy_ViPham!F:F, B42, NhatKy_ViPham!C:C, "T3")</f>
        <v>100</v>
      </c>
      <c r="U42" s="6">
        <f>100 + SUMIFS(NhatKy_ViPham!J:J, NhatKy_ViPham!E:E, "10_Han", NhatKy_ViPham!F:F, B42, NhatKy_ViPham!C:C, "T4") - SUMIFS(NhatKy_ViPham!K:K, NhatKy_ViPham!E:E, "10_Han", NhatKy_ViPham!F:F, B42, NhatKy_ViPham!C:C, "T4")</f>
        <v>100</v>
      </c>
      <c r="V42" s="6">
        <f>100 + SUMIFS(NhatKy_ViPham!J:J, NhatKy_ViPham!E:E, "10_Han", NhatKy_ViPham!F:F, B42, NhatKy_ViPham!C:C, "T5") - SUMIFS(NhatKy_ViPham!K:K, NhatKy_ViPham!E:E, "10_Han", NhatKy_ViPham!F:F, B42, NhatKy_ViPham!C:C, "T5")</f>
        <v>100</v>
      </c>
      <c r="W42" s="6">
        <f>100 + SUMIFS(NhatKy_ViPham!J:J, NhatKy_ViPham!E:E, "10_Han", NhatKy_ViPham!F:F, B42, NhatKy_ViPham!C:C, "T6") - SUMIFS(NhatKy_ViPham!K:K, NhatKy_ViPham!E:E, "10_Han", NhatKy_ViPham!F:F, B42, NhatKy_ViPham!C:C, "T6")</f>
        <v>100</v>
      </c>
      <c r="X42" s="6">
        <f>100 + SUMIFS(NhatKy_ViPham!J:J, NhatKy_ViPham!E:E, "10_Han", NhatKy_ViPham!F:F, B42, NhatKy_ViPham!C:C, "T7") - SUMIFS(NhatKy_ViPham!K:K, NhatKy_ViPham!E:E, "10_Han", NhatKy_ViPham!F:F, B42, NhatKy_ViPham!C:C, "T7")</f>
        <v>100</v>
      </c>
      <c r="Y42" s="6">
        <f>100 + SUMIFS(NhatKy_ViPham!J:J, NhatKy_ViPham!E:E, "10_Han", NhatKy_ViPham!F:F, B42, NhatKy_ViPham!C:C, "T8") - SUMIFS(NhatKy_ViPham!K:K, NhatKy_ViPham!E:E, "10_Han", NhatKy_ViPham!F:F, B42, NhatKy_ViPham!C:C, "T8")</f>
        <v>100</v>
      </c>
      <c r="Z42" s="6">
        <f>100 + SUMIFS(NhatKy_ViPham!J:J, NhatKy_ViPham!E:E, "10_Han", NhatKy_ViPham!F:F, B42, NhatKy_ViPham!C:C, "T9") - SUMIFS(NhatKy_ViPham!K:K, NhatKy_ViPham!E:E, "10_Han", NhatKy_ViPham!F:F, B42, NhatKy_ViPham!C:C, "T9")</f>
        <v>100</v>
      </c>
      <c r="AA42" s="6">
        <f>100 + SUMIFS(NhatKy_ViPham!J:J, NhatKy_ViPham!E:E, "10_Han", NhatKy_ViPham!F:F, B42, NhatKy_ViPham!C:C, "T10") - SUMIFS(NhatKy_ViPham!K:K, NhatKy_ViPham!E:E, "10_Han", NhatKy_ViPham!F:F, B42, NhatKy_ViPham!C:C, "T10")</f>
        <v>100</v>
      </c>
      <c r="AB42" s="6">
        <f>100 + SUMIFS(NhatKy_ViPham!J:J, NhatKy_ViPham!E:E, "10_Han", NhatKy_ViPham!F:F, B42, NhatKy_ViPham!C:C, "T11") - SUMIFS(NhatKy_ViPham!K:K, NhatKy_ViPham!E:E, "10_Han", NhatKy_ViPham!F:F, B42, NhatKy_ViPham!C:C, "T11")</f>
        <v>100</v>
      </c>
      <c r="AC42" s="6">
        <f>100 + SUMIFS(NhatKy_ViPham!J:J, NhatKy_ViPham!E:E, "10_Han", NhatKy_ViPham!F:F, B42, NhatKy_ViPham!C:C, "T12") - SUMIFS(NhatKy_ViPham!K:K, NhatKy_ViPham!E:E, "10_Han", NhatKy_ViPham!F:F, B42, NhatKy_ViPham!C:C, "T12")</f>
        <v>100</v>
      </c>
      <c r="AD42" s="6">
        <f>100 + SUMIFS(NhatKy_ViPham!J:J, NhatKy_ViPham!E:E, "10_Han", NhatKy_ViPham!F:F, B42, NhatKy_ViPham!C:C, "T13") - SUMIFS(NhatKy_ViPham!K:K, NhatKy_ViPham!E:E, "10_Han", NhatKy_ViPham!F:F, B42, NhatKy_ViPham!C:C, "T13")</f>
        <v>100</v>
      </c>
      <c r="AE42" s="6">
        <f>100 + SUMIFS(NhatKy_ViPham!J:J, NhatKy_ViPham!E:E, "10_Han", NhatKy_ViPham!F:F, B42, NhatKy_ViPham!C:C, "T14") - SUMIFS(NhatKy_ViPham!K:K, NhatKy_ViPham!E:E, "10_Han", NhatKy_ViPham!F:F, B42, NhatKy_ViPham!C:C, "T14")</f>
        <v>100</v>
      </c>
      <c r="AF42" s="6">
        <f>100 + SUMIFS(NhatKy_ViPham!J:J, NhatKy_ViPham!E:E, "10_Han", NhatKy_ViPham!F:F, B42, NhatKy_ViPham!C:C, "T15") - SUMIFS(NhatKy_ViPham!K:K, NhatKy_ViPham!E:E, "10_Han", NhatKy_ViPham!F:F, B42, NhatKy_ViPham!C:C, "T15")</f>
        <v>100</v>
      </c>
      <c r="AG42" s="6">
        <f>100 + SUMIFS(NhatKy_ViPham!J:J, NhatKy_ViPham!E:E, "10_Han", NhatKy_ViPham!F:F, B42, NhatKy_ViPham!C:C, "T16") - SUMIFS(NhatKy_ViPham!K:K, NhatKy_ViPham!E:E, "10_Han", NhatKy_ViPham!F:F, B42, NhatKy_ViPham!C:C, "T16")</f>
        <v>100</v>
      </c>
      <c r="AH42" s="6">
        <f>100 + SUMIFS(NhatKy_ViPham!J:J, NhatKy_ViPham!E:E, "10_Han", NhatKy_ViPham!F:F, B42, NhatKy_ViPham!C:C, "T17") - SUMIFS(NhatKy_ViPham!K:K, NhatKy_ViPham!E:E, "10_Han", NhatKy_ViPham!F:F, B42, NhatKy_ViPham!C:C, "T17")</f>
        <v>100</v>
      </c>
      <c r="AI42" s="6">
        <f>100 + SUMIFS(NhatKy_ViPham!J:J, NhatKy_ViPham!E:E, "10_Han", NhatKy_ViPham!F:F, B42, NhatKy_ViPham!C:C, "T18") - SUMIFS(NhatKy_ViPham!K:K, NhatKy_ViPham!E:E, "10_Han", NhatKy_ViPham!F:F, B42, NhatKy_ViPham!C:C, "T18")</f>
        <v>100</v>
      </c>
      <c r="AJ42" s="6">
        <f>100 + SUMIFS(NhatKy_ViPham!J:J, NhatKy_ViPham!E:E, "10_Han", NhatKy_ViPham!F:F, B42, NhatKy_ViPham!C:C, "T19") - SUMIFS(NhatKy_ViPham!K:K, NhatKy_ViPham!E:E, "10_Han", NhatKy_ViPham!F:F, B42, NhatKy_ViPham!C:C, "T19")</f>
        <v>100</v>
      </c>
      <c r="AK42" s="6">
        <f>100 + SUMIFS(NhatKy_ViPham!J:J, NhatKy_ViPham!E:E, "10_Han", NhatKy_ViPham!F:F, B42, NhatKy_ViPham!C:C, "T20") - SUMIFS(NhatKy_ViPham!K:K, NhatKy_ViPham!E:E, "10_Han", NhatKy_ViPham!F:F, B42, NhatKy_ViPham!C:C, "T20")</f>
        <v>100</v>
      </c>
      <c r="AL42" s="6">
        <f>100 + SUMIFS(NhatKy_ViPham!J:J, NhatKy_ViPham!E:E, "10_Han", NhatKy_ViPham!F:F, B42, NhatKy_ViPham!C:C, "T21") - SUMIFS(NhatKy_ViPham!K:K, NhatKy_ViPham!E:E, "10_Han", NhatKy_ViPham!F:F, B42, NhatKy_ViPham!C:C, "T21")</f>
        <v>100</v>
      </c>
      <c r="AM42" s="6">
        <f>100 + SUMIFS(NhatKy_ViPham!J:J, NhatKy_ViPham!E:E, "10_Han", NhatKy_ViPham!F:F, B42, NhatKy_ViPham!C:C, "T22") - SUMIFS(NhatKy_ViPham!K:K, NhatKy_ViPham!E:E, "10_Han", NhatKy_ViPham!F:F, B42, NhatKy_ViPham!C:C, "T22")</f>
        <v>100</v>
      </c>
      <c r="AN42" s="6">
        <f>100 + SUMIFS(NhatKy_ViPham!J:J, NhatKy_ViPham!E:E, "10_Han", NhatKy_ViPham!F:F, B42, NhatKy_ViPham!C:C, "T23") - SUMIFS(NhatKy_ViPham!K:K, NhatKy_ViPham!E:E, "10_Han", NhatKy_ViPham!F:F, B42, NhatKy_ViPham!C:C, "T23")</f>
        <v>100</v>
      </c>
      <c r="AO42" s="6">
        <f>100 + SUMIFS(NhatKy_ViPham!J:J, NhatKy_ViPham!E:E, "10_Han", NhatKy_ViPham!F:F, B42, NhatKy_ViPham!C:C, "T24") - SUMIFS(NhatKy_ViPham!K:K, NhatKy_ViPham!E:E, "10_Han", NhatKy_ViPham!F:F, B42, NhatKy_ViPham!C:C, "T24")</f>
        <v>100</v>
      </c>
      <c r="AP42" s="6">
        <f>100 + SUMIFS(NhatKy_ViPham!J:J, NhatKy_ViPham!E:E, "10_Han", NhatKy_ViPham!F:F, B42, NhatKy_ViPham!C:C, "T25") - SUMIFS(NhatKy_ViPham!K:K, NhatKy_ViPham!E:E, "10_Han", NhatKy_ViPham!F:F, B42, NhatKy_ViPham!C:C, "T25")</f>
        <v>100</v>
      </c>
      <c r="AQ42" s="6">
        <f>100 + SUMIFS(NhatKy_ViPham!J:J, NhatKy_ViPham!E:E, "10_Han", NhatKy_ViPham!F:F, B42, NhatKy_ViPham!C:C, "T26") - SUMIFS(NhatKy_ViPham!K:K, NhatKy_ViPham!E:E, "10_Han", NhatKy_ViPham!F:F, B42, NhatKy_ViPham!C:C, "T26")</f>
        <v>100</v>
      </c>
      <c r="AR42" s="6">
        <f>100 + SUMIFS(NhatKy_ViPham!J:J, NhatKy_ViPham!E:E, "10_Han", NhatKy_ViPham!F:F, B42, NhatKy_ViPham!C:C, "T27") - SUMIFS(NhatKy_ViPham!K:K, NhatKy_ViPham!E:E, "10_Han", NhatKy_ViPham!F:F, B42, NhatKy_ViPham!C:C, "T27")</f>
        <v>100</v>
      </c>
      <c r="AS42" s="6">
        <f>100 + SUMIFS(NhatKy_ViPham!J:J, NhatKy_ViPham!E:E, "10_Han", NhatKy_ViPham!F:F, B42, NhatKy_ViPham!C:C, "T28") - SUMIFS(NhatKy_ViPham!K:K, NhatKy_ViPham!E:E, "10_Han", NhatKy_ViPham!F:F, B42, NhatKy_ViPham!C:C, "T28")</f>
        <v>100</v>
      </c>
      <c r="AT42" s="6">
        <f>100 + SUMIFS(NhatKy_ViPham!J:J, NhatKy_ViPham!E:E, "10_Han", NhatKy_ViPham!F:F, B42, NhatKy_ViPham!C:C, "T29") - SUMIFS(NhatKy_ViPham!K:K, NhatKy_ViPham!E:E, "10_Han", NhatKy_ViPham!F:F, B42, NhatKy_ViPham!C:C, "T29")</f>
        <v>100</v>
      </c>
      <c r="AU42" s="6">
        <f>100 + SUMIFS(NhatKy_ViPham!J:J, NhatKy_ViPham!E:E, "10_Han", NhatKy_ViPham!F:F, B42, NhatKy_ViPham!C:C, "T30") - SUMIFS(NhatKy_ViPham!K:K, NhatKy_ViPham!E:E, "10_Han", NhatKy_ViPham!F:F, B42, NhatKy_ViPham!C:C, "T30")</f>
        <v>100</v>
      </c>
      <c r="AV42" s="6">
        <f>100 + SUMIFS(NhatKy_ViPham!J:J, NhatKy_ViPham!E:E, "10_Han", NhatKy_ViPham!F:F, B42, NhatKy_ViPham!C:C, "T31") - SUMIFS(NhatKy_ViPham!K:K, NhatKy_ViPham!E:E, "10_Han", NhatKy_ViPham!F:F, B42, NhatKy_ViPham!C:C, "T31")</f>
        <v>100</v>
      </c>
      <c r="AW42" s="6">
        <f>100 + SUMIFS(NhatKy_ViPham!J:J, NhatKy_ViPham!E:E, "10_Han", NhatKy_ViPham!F:F, B42, NhatKy_ViPham!C:C, "T32") - SUMIFS(NhatKy_ViPham!K:K, NhatKy_ViPham!E:E, "10_Han", NhatKy_ViPham!F:F, B42, NhatKy_ViPham!C:C, "T32")</f>
        <v>100</v>
      </c>
      <c r="AX42" s="6">
        <f>100 + SUMIFS(NhatKy_ViPham!J:J, NhatKy_ViPham!E:E, "10_Han", NhatKy_ViPham!F:F, B42, NhatKy_ViPham!C:C, "T33") - SUMIFS(NhatKy_ViPham!K:K, NhatKy_ViPham!E:E, "10_Han", NhatKy_ViPham!F:F, B42, NhatKy_ViPham!C:C, "T33")</f>
        <v>100</v>
      </c>
      <c r="AY42" s="6">
        <f>100 + SUMIFS(NhatKy_ViPham!J:J, NhatKy_ViPham!E:E, "10_Han", NhatKy_ViPham!F:F, B42, NhatKy_ViPham!C:C, "T34") - SUMIFS(NhatKy_ViPham!K:K, NhatKy_ViPham!E:E, "10_Han", NhatKy_ViPham!F:F, B42, NhatKy_ViPham!C:C, "T34")</f>
        <v>100</v>
      </c>
      <c r="AZ42" s="6">
        <f>100 + SUMIFS(NhatKy_ViPham!J:J, NhatKy_ViPham!E:E, "10_Han", NhatKy_ViPham!F:F, B42, NhatKy_ViPham!C:C, "T35") - SUMIFS(NhatKy_ViPham!K:K, NhatKy_ViPham!E:E, "10_Han", NhatKy_ViPham!F:F, B42, NhatKy_ViPham!C:C, "T35")</f>
        <v>100</v>
      </c>
      <c r="BA42" s="12">
        <f t="shared" si="0"/>
        <v>100</v>
      </c>
      <c r="BB42" s="11" t="s">
        <v>430</v>
      </c>
      <c r="BC42" s="16" t="str">
        <f t="shared" si="1"/>
        <v>Tốt</v>
      </c>
      <c r="BD42" s="15" t="str">
        <f t="shared" si="2"/>
        <v>🟢 BÌNH THƯỜNG</v>
      </c>
    </row>
    <row r="43" spans="1:56" x14ac:dyDescent="0.25">
      <c r="A43" s="4">
        <v>35</v>
      </c>
      <c r="B43" s="10" t="s">
        <v>1330</v>
      </c>
      <c r="C43" s="4" t="s">
        <v>685</v>
      </c>
      <c r="D43" s="4" t="s">
        <v>429</v>
      </c>
      <c r="E43" s="11" t="s">
        <v>430</v>
      </c>
      <c r="F43" s="7">
        <f>SUMIFS(NhatKy_ViPham!K:K, NhatKy_ViPham!E:E, "10_Han", NhatKy_ViPham!F:F, B43, NhatKy_ViPham!H:H, "L01")</f>
        <v>0</v>
      </c>
      <c r="G43" s="7">
        <f>SUMIFS(NhatKy_ViPham!K:K, NhatKy_ViPham!E:E, "10_Han", NhatKy_ViPham!F:F, B43, NhatKy_ViPham!H:H, "L02")</f>
        <v>0</v>
      </c>
      <c r="H43" s="7">
        <f>SUMIFS(NhatKy_ViPham!K:K, NhatKy_ViPham!E:E, "10_Han", NhatKy_ViPham!F:F, B43, NhatKy_ViPham!H:H, "L03")</f>
        <v>0</v>
      </c>
      <c r="I43" s="7">
        <f>SUMIFS(NhatKy_ViPham!K:K, NhatKy_ViPham!E:E, "10_Han", NhatKy_ViPham!F:F, B43, NhatKy_ViPham!H:H, "L04")</f>
        <v>0</v>
      </c>
      <c r="J43" s="7">
        <f>SUMIFS(NhatKy_ViPham!K:K, NhatKy_ViPham!E:E, "10_Han", NhatKy_ViPham!F:F, B43, NhatKy_ViPham!H:H, "L05")</f>
        <v>0</v>
      </c>
      <c r="K43" s="7">
        <f>SUMIFS(NhatKy_ViPham!K:K, NhatKy_ViPham!E:E, "10_Han", NhatKy_ViPham!F:F, B43, NhatKy_ViPham!H:H, "L06")</f>
        <v>0</v>
      </c>
      <c r="L43" s="7">
        <f>SUMIFS(NhatKy_ViPham!K:K, NhatKy_ViPham!E:E, "10_Han", NhatKy_ViPham!F:F, B43, NhatKy_ViPham!H:H, "L07")</f>
        <v>0</v>
      </c>
      <c r="M43" s="7">
        <f>SUMIFS(NhatKy_ViPham!K:K, NhatKy_ViPham!E:E, "10_Han", NhatKy_ViPham!F:F, B43, NhatKy_ViPham!H:H, "L08")</f>
        <v>0</v>
      </c>
      <c r="N43" s="7">
        <f>SUMIFS(NhatKy_ViPham!K:K, NhatKy_ViPham!E:E, "10_Han", NhatKy_ViPham!F:F, B43, NhatKy_ViPham!H:H, "L09")</f>
        <v>0</v>
      </c>
      <c r="O43" s="7">
        <f>SUMIFS(NhatKy_ViPham!K:K, NhatKy_ViPham!E:E, "10_Han", NhatKy_ViPham!F:F, B43, NhatKy_ViPham!H:H, "L10")</f>
        <v>0</v>
      </c>
      <c r="P43" s="12">
        <f>SUMIFS(NhatKy_ViPham!J:J, NhatKy_ViPham!E:E, "10_Han", NhatKy_ViPham!F:F, B43)</f>
        <v>0</v>
      </c>
      <c r="Q43" s="13">
        <f>SUMIFS(NhatKy_ViPham!K:K, NhatKy_ViPham!E:E, "10_Han", NhatKy_ViPham!F:F, B43)</f>
        <v>0</v>
      </c>
      <c r="R43" s="7">
        <f>100 + SUMIFS(NhatKy_ViPham!J:J, NhatKy_ViPham!E:E, "10_Han", NhatKy_ViPham!F:F, B43, NhatKy_ViPham!C:C, "T1") - SUMIFS(NhatKy_ViPham!K:K, NhatKy_ViPham!E:E, "10_Han", NhatKy_ViPham!F:F, B43, NhatKy_ViPham!C:C, "T1")</f>
        <v>100</v>
      </c>
      <c r="S43" s="7">
        <f>100 + SUMIFS(NhatKy_ViPham!J:J, NhatKy_ViPham!E:E, "10_Han", NhatKy_ViPham!F:F, B43, NhatKy_ViPham!C:C, "T2") - SUMIFS(NhatKy_ViPham!K:K, NhatKy_ViPham!E:E, "10_Han", NhatKy_ViPham!F:F, B43, NhatKy_ViPham!C:C, "T2")</f>
        <v>100</v>
      </c>
      <c r="T43" s="7">
        <f>100 + SUMIFS(NhatKy_ViPham!J:J, NhatKy_ViPham!E:E, "10_Han", NhatKy_ViPham!F:F, B43, NhatKy_ViPham!C:C, "T3") - SUMIFS(NhatKy_ViPham!K:K, NhatKy_ViPham!E:E, "10_Han", NhatKy_ViPham!F:F, B43, NhatKy_ViPham!C:C, "T3")</f>
        <v>100</v>
      </c>
      <c r="U43" s="7">
        <f>100 + SUMIFS(NhatKy_ViPham!J:J, NhatKy_ViPham!E:E, "10_Han", NhatKy_ViPham!F:F, B43, NhatKy_ViPham!C:C, "T4") - SUMIFS(NhatKy_ViPham!K:K, NhatKy_ViPham!E:E, "10_Han", NhatKy_ViPham!F:F, B43, NhatKy_ViPham!C:C, "T4")</f>
        <v>100</v>
      </c>
      <c r="V43" s="7">
        <f>100 + SUMIFS(NhatKy_ViPham!J:J, NhatKy_ViPham!E:E, "10_Han", NhatKy_ViPham!F:F, B43, NhatKy_ViPham!C:C, "T5") - SUMIFS(NhatKy_ViPham!K:K, NhatKy_ViPham!E:E, "10_Han", NhatKy_ViPham!F:F, B43, NhatKy_ViPham!C:C, "T5")</f>
        <v>100</v>
      </c>
      <c r="W43" s="7">
        <f>100 + SUMIFS(NhatKy_ViPham!J:J, NhatKy_ViPham!E:E, "10_Han", NhatKy_ViPham!F:F, B43, NhatKy_ViPham!C:C, "T6") - SUMIFS(NhatKy_ViPham!K:K, NhatKy_ViPham!E:E, "10_Han", NhatKy_ViPham!F:F, B43, NhatKy_ViPham!C:C, "T6")</f>
        <v>100</v>
      </c>
      <c r="X43" s="7">
        <f>100 + SUMIFS(NhatKy_ViPham!J:J, NhatKy_ViPham!E:E, "10_Han", NhatKy_ViPham!F:F, B43, NhatKy_ViPham!C:C, "T7") - SUMIFS(NhatKy_ViPham!K:K, NhatKy_ViPham!E:E, "10_Han", NhatKy_ViPham!F:F, B43, NhatKy_ViPham!C:C, "T7")</f>
        <v>100</v>
      </c>
      <c r="Y43" s="7">
        <f>100 + SUMIFS(NhatKy_ViPham!J:J, NhatKy_ViPham!E:E, "10_Han", NhatKy_ViPham!F:F, B43, NhatKy_ViPham!C:C, "T8") - SUMIFS(NhatKy_ViPham!K:K, NhatKy_ViPham!E:E, "10_Han", NhatKy_ViPham!F:F, B43, NhatKy_ViPham!C:C, "T8")</f>
        <v>100</v>
      </c>
      <c r="Z43" s="7">
        <f>100 + SUMIFS(NhatKy_ViPham!J:J, NhatKy_ViPham!E:E, "10_Han", NhatKy_ViPham!F:F, B43, NhatKy_ViPham!C:C, "T9") - SUMIFS(NhatKy_ViPham!K:K, NhatKy_ViPham!E:E, "10_Han", NhatKy_ViPham!F:F, B43, NhatKy_ViPham!C:C, "T9")</f>
        <v>100</v>
      </c>
      <c r="AA43" s="7">
        <f>100 + SUMIFS(NhatKy_ViPham!J:J, NhatKy_ViPham!E:E, "10_Han", NhatKy_ViPham!F:F, B43, NhatKy_ViPham!C:C, "T10") - SUMIFS(NhatKy_ViPham!K:K, NhatKy_ViPham!E:E, "10_Han", NhatKy_ViPham!F:F, B43, NhatKy_ViPham!C:C, "T10")</f>
        <v>100</v>
      </c>
      <c r="AB43" s="7">
        <f>100 + SUMIFS(NhatKy_ViPham!J:J, NhatKy_ViPham!E:E, "10_Han", NhatKy_ViPham!F:F, B43, NhatKy_ViPham!C:C, "T11") - SUMIFS(NhatKy_ViPham!K:K, NhatKy_ViPham!E:E, "10_Han", NhatKy_ViPham!F:F, B43, NhatKy_ViPham!C:C, "T11")</f>
        <v>100</v>
      </c>
      <c r="AC43" s="7">
        <f>100 + SUMIFS(NhatKy_ViPham!J:J, NhatKy_ViPham!E:E, "10_Han", NhatKy_ViPham!F:F, B43, NhatKy_ViPham!C:C, "T12") - SUMIFS(NhatKy_ViPham!K:K, NhatKy_ViPham!E:E, "10_Han", NhatKy_ViPham!F:F, B43, NhatKy_ViPham!C:C, "T12")</f>
        <v>100</v>
      </c>
      <c r="AD43" s="7">
        <f>100 + SUMIFS(NhatKy_ViPham!J:J, NhatKy_ViPham!E:E, "10_Han", NhatKy_ViPham!F:F, B43, NhatKy_ViPham!C:C, "T13") - SUMIFS(NhatKy_ViPham!K:K, NhatKy_ViPham!E:E, "10_Han", NhatKy_ViPham!F:F, B43, NhatKy_ViPham!C:C, "T13")</f>
        <v>100</v>
      </c>
      <c r="AE43" s="7">
        <f>100 + SUMIFS(NhatKy_ViPham!J:J, NhatKy_ViPham!E:E, "10_Han", NhatKy_ViPham!F:F, B43, NhatKy_ViPham!C:C, "T14") - SUMIFS(NhatKy_ViPham!K:K, NhatKy_ViPham!E:E, "10_Han", NhatKy_ViPham!F:F, B43, NhatKy_ViPham!C:C, "T14")</f>
        <v>100</v>
      </c>
      <c r="AF43" s="7">
        <f>100 + SUMIFS(NhatKy_ViPham!J:J, NhatKy_ViPham!E:E, "10_Han", NhatKy_ViPham!F:F, B43, NhatKy_ViPham!C:C, "T15") - SUMIFS(NhatKy_ViPham!K:K, NhatKy_ViPham!E:E, "10_Han", NhatKy_ViPham!F:F, B43, NhatKy_ViPham!C:C, "T15")</f>
        <v>100</v>
      </c>
      <c r="AG43" s="7">
        <f>100 + SUMIFS(NhatKy_ViPham!J:J, NhatKy_ViPham!E:E, "10_Han", NhatKy_ViPham!F:F, B43, NhatKy_ViPham!C:C, "T16") - SUMIFS(NhatKy_ViPham!K:K, NhatKy_ViPham!E:E, "10_Han", NhatKy_ViPham!F:F, B43, NhatKy_ViPham!C:C, "T16")</f>
        <v>100</v>
      </c>
      <c r="AH43" s="7">
        <f>100 + SUMIFS(NhatKy_ViPham!J:J, NhatKy_ViPham!E:E, "10_Han", NhatKy_ViPham!F:F, B43, NhatKy_ViPham!C:C, "T17") - SUMIFS(NhatKy_ViPham!K:K, NhatKy_ViPham!E:E, "10_Han", NhatKy_ViPham!F:F, B43, NhatKy_ViPham!C:C, "T17")</f>
        <v>100</v>
      </c>
      <c r="AI43" s="7">
        <f>100 + SUMIFS(NhatKy_ViPham!J:J, NhatKy_ViPham!E:E, "10_Han", NhatKy_ViPham!F:F, B43, NhatKy_ViPham!C:C, "T18") - SUMIFS(NhatKy_ViPham!K:K, NhatKy_ViPham!E:E, "10_Han", NhatKy_ViPham!F:F, B43, NhatKy_ViPham!C:C, "T18")</f>
        <v>100</v>
      </c>
      <c r="AJ43" s="7">
        <f>100 + SUMIFS(NhatKy_ViPham!J:J, NhatKy_ViPham!E:E, "10_Han", NhatKy_ViPham!F:F, B43, NhatKy_ViPham!C:C, "T19") - SUMIFS(NhatKy_ViPham!K:K, NhatKy_ViPham!E:E, "10_Han", NhatKy_ViPham!F:F, B43, NhatKy_ViPham!C:C, "T19")</f>
        <v>100</v>
      </c>
      <c r="AK43" s="7">
        <f>100 + SUMIFS(NhatKy_ViPham!J:J, NhatKy_ViPham!E:E, "10_Han", NhatKy_ViPham!F:F, B43, NhatKy_ViPham!C:C, "T20") - SUMIFS(NhatKy_ViPham!K:K, NhatKy_ViPham!E:E, "10_Han", NhatKy_ViPham!F:F, B43, NhatKy_ViPham!C:C, "T20")</f>
        <v>100</v>
      </c>
      <c r="AL43" s="7">
        <f>100 + SUMIFS(NhatKy_ViPham!J:J, NhatKy_ViPham!E:E, "10_Han", NhatKy_ViPham!F:F, B43, NhatKy_ViPham!C:C, "T21") - SUMIFS(NhatKy_ViPham!K:K, NhatKy_ViPham!E:E, "10_Han", NhatKy_ViPham!F:F, B43, NhatKy_ViPham!C:C, "T21")</f>
        <v>100</v>
      </c>
      <c r="AM43" s="7">
        <f>100 + SUMIFS(NhatKy_ViPham!J:J, NhatKy_ViPham!E:E, "10_Han", NhatKy_ViPham!F:F, B43, NhatKy_ViPham!C:C, "T22") - SUMIFS(NhatKy_ViPham!K:K, NhatKy_ViPham!E:E, "10_Han", NhatKy_ViPham!F:F, B43, NhatKy_ViPham!C:C, "T22")</f>
        <v>100</v>
      </c>
      <c r="AN43" s="7">
        <f>100 + SUMIFS(NhatKy_ViPham!J:J, NhatKy_ViPham!E:E, "10_Han", NhatKy_ViPham!F:F, B43, NhatKy_ViPham!C:C, "T23") - SUMIFS(NhatKy_ViPham!K:K, NhatKy_ViPham!E:E, "10_Han", NhatKy_ViPham!F:F, B43, NhatKy_ViPham!C:C, "T23")</f>
        <v>100</v>
      </c>
      <c r="AO43" s="7">
        <f>100 + SUMIFS(NhatKy_ViPham!J:J, NhatKy_ViPham!E:E, "10_Han", NhatKy_ViPham!F:F, B43, NhatKy_ViPham!C:C, "T24") - SUMIFS(NhatKy_ViPham!K:K, NhatKy_ViPham!E:E, "10_Han", NhatKy_ViPham!F:F, B43, NhatKy_ViPham!C:C, "T24")</f>
        <v>100</v>
      </c>
      <c r="AP43" s="7">
        <f>100 + SUMIFS(NhatKy_ViPham!J:J, NhatKy_ViPham!E:E, "10_Han", NhatKy_ViPham!F:F, B43, NhatKy_ViPham!C:C, "T25") - SUMIFS(NhatKy_ViPham!K:K, NhatKy_ViPham!E:E, "10_Han", NhatKy_ViPham!F:F, B43, NhatKy_ViPham!C:C, "T25")</f>
        <v>100</v>
      </c>
      <c r="AQ43" s="7">
        <f>100 + SUMIFS(NhatKy_ViPham!J:J, NhatKy_ViPham!E:E, "10_Han", NhatKy_ViPham!F:F, B43, NhatKy_ViPham!C:C, "T26") - SUMIFS(NhatKy_ViPham!K:K, NhatKy_ViPham!E:E, "10_Han", NhatKy_ViPham!F:F, B43, NhatKy_ViPham!C:C, "T26")</f>
        <v>100</v>
      </c>
      <c r="AR43" s="7">
        <f>100 + SUMIFS(NhatKy_ViPham!J:J, NhatKy_ViPham!E:E, "10_Han", NhatKy_ViPham!F:F, B43, NhatKy_ViPham!C:C, "T27") - SUMIFS(NhatKy_ViPham!K:K, NhatKy_ViPham!E:E, "10_Han", NhatKy_ViPham!F:F, B43, NhatKy_ViPham!C:C, "T27")</f>
        <v>100</v>
      </c>
      <c r="AS43" s="7">
        <f>100 + SUMIFS(NhatKy_ViPham!J:J, NhatKy_ViPham!E:E, "10_Han", NhatKy_ViPham!F:F, B43, NhatKy_ViPham!C:C, "T28") - SUMIFS(NhatKy_ViPham!K:K, NhatKy_ViPham!E:E, "10_Han", NhatKy_ViPham!F:F, B43, NhatKy_ViPham!C:C, "T28")</f>
        <v>100</v>
      </c>
      <c r="AT43" s="7">
        <f>100 + SUMIFS(NhatKy_ViPham!J:J, NhatKy_ViPham!E:E, "10_Han", NhatKy_ViPham!F:F, B43, NhatKy_ViPham!C:C, "T29") - SUMIFS(NhatKy_ViPham!K:K, NhatKy_ViPham!E:E, "10_Han", NhatKy_ViPham!F:F, B43, NhatKy_ViPham!C:C, "T29")</f>
        <v>100</v>
      </c>
      <c r="AU43" s="7">
        <f>100 + SUMIFS(NhatKy_ViPham!J:J, NhatKy_ViPham!E:E, "10_Han", NhatKy_ViPham!F:F, B43, NhatKy_ViPham!C:C, "T30") - SUMIFS(NhatKy_ViPham!K:K, NhatKy_ViPham!E:E, "10_Han", NhatKy_ViPham!F:F, B43, NhatKy_ViPham!C:C, "T30")</f>
        <v>100</v>
      </c>
      <c r="AV43" s="7">
        <f>100 + SUMIFS(NhatKy_ViPham!J:J, NhatKy_ViPham!E:E, "10_Han", NhatKy_ViPham!F:F, B43, NhatKy_ViPham!C:C, "T31") - SUMIFS(NhatKy_ViPham!K:K, NhatKy_ViPham!E:E, "10_Han", NhatKy_ViPham!F:F, B43, NhatKy_ViPham!C:C, "T31")</f>
        <v>100</v>
      </c>
      <c r="AW43" s="7">
        <f>100 + SUMIFS(NhatKy_ViPham!J:J, NhatKy_ViPham!E:E, "10_Han", NhatKy_ViPham!F:F, B43, NhatKy_ViPham!C:C, "T32") - SUMIFS(NhatKy_ViPham!K:K, NhatKy_ViPham!E:E, "10_Han", NhatKy_ViPham!F:F, B43, NhatKy_ViPham!C:C, "T32")</f>
        <v>100</v>
      </c>
      <c r="AX43" s="7">
        <f>100 + SUMIFS(NhatKy_ViPham!J:J, NhatKy_ViPham!E:E, "10_Han", NhatKy_ViPham!F:F, B43, NhatKy_ViPham!C:C, "T33") - SUMIFS(NhatKy_ViPham!K:K, NhatKy_ViPham!E:E, "10_Han", NhatKy_ViPham!F:F, B43, NhatKy_ViPham!C:C, "T33")</f>
        <v>100</v>
      </c>
      <c r="AY43" s="7">
        <f>100 + SUMIFS(NhatKy_ViPham!J:J, NhatKy_ViPham!E:E, "10_Han", NhatKy_ViPham!F:F, B43, NhatKy_ViPham!C:C, "T34") - SUMIFS(NhatKy_ViPham!K:K, NhatKy_ViPham!E:E, "10_Han", NhatKy_ViPham!F:F, B43, NhatKy_ViPham!C:C, "T34")</f>
        <v>100</v>
      </c>
      <c r="AZ43" s="7">
        <f>100 + SUMIFS(NhatKy_ViPham!J:J, NhatKy_ViPham!E:E, "10_Han", NhatKy_ViPham!F:F, B43, NhatKy_ViPham!C:C, "T35") - SUMIFS(NhatKy_ViPham!K:K, NhatKy_ViPham!E:E, "10_Han", NhatKy_ViPham!F:F, B43, NhatKy_ViPham!C:C, "T35")</f>
        <v>100</v>
      </c>
      <c r="BA43" s="12">
        <f t="shared" si="0"/>
        <v>100</v>
      </c>
      <c r="BB43" s="11" t="s">
        <v>430</v>
      </c>
      <c r="BC43" s="14" t="str">
        <f t="shared" si="1"/>
        <v>Tốt</v>
      </c>
      <c r="BD43" s="10" t="str">
        <f t="shared" si="2"/>
        <v>🟢 BÌNH THƯỜNG</v>
      </c>
    </row>
  </sheetData>
  <mergeCells count="42">
    <mergeCell ref="A4:B4"/>
    <mergeCell ref="G4:H4"/>
    <mergeCell ref="BB7:BB8"/>
    <mergeCell ref="I4:J4"/>
    <mergeCell ref="BD7:BD8"/>
    <mergeCell ref="B7:B8"/>
    <mergeCell ref="F7:F8"/>
    <mergeCell ref="L7:L8"/>
    <mergeCell ref="K4:L4"/>
    <mergeCell ref="N7:N8"/>
    <mergeCell ref="BC7:BC8"/>
    <mergeCell ref="C4:D4"/>
    <mergeCell ref="AX7:AZ7"/>
    <mergeCell ref="E4:F4"/>
    <mergeCell ref="D7:D8"/>
    <mergeCell ref="AT7:AW7"/>
    <mergeCell ref="AH7:AK7"/>
    <mergeCell ref="BA7:BA8"/>
    <mergeCell ref="M7:M8"/>
    <mergeCell ref="AP7:AS7"/>
    <mergeCell ref="AL7:AO7"/>
    <mergeCell ref="O7:O8"/>
    <mergeCell ref="Q7:Q8"/>
    <mergeCell ref="R7:U7"/>
    <mergeCell ref="Z7:AC7"/>
    <mergeCell ref="V7:Y7"/>
    <mergeCell ref="P7:P8"/>
    <mergeCell ref="A7:A8"/>
    <mergeCell ref="G7:G8"/>
    <mergeCell ref="I7:I8"/>
    <mergeCell ref="A5:B5"/>
    <mergeCell ref="AD7:AG7"/>
    <mergeCell ref="I5:J5"/>
    <mergeCell ref="E7:E8"/>
    <mergeCell ref="K7:K8"/>
    <mergeCell ref="E5:F5"/>
    <mergeCell ref="K5:L5"/>
    <mergeCell ref="H7:H8"/>
    <mergeCell ref="J7:J8"/>
    <mergeCell ref="G5:H5"/>
    <mergeCell ref="C7:C8"/>
    <mergeCell ref="C5:D5"/>
  </mergeCells>
  <dataValidations count="1">
    <dataValidation type="list" allowBlank="1" sqref="E9:E43 BB9:BB43" xr:uid="{00000000-0002-0000-1500-000000000000}">
      <formula1>"Không,Có"</formula1>
    </dataValidation>
  </dataValidations>
  <hyperlinks>
    <hyperlink ref="AX1" location="'TOC_HuongDan'!A1" display="🏠 về Mục Lục" xr:uid="{00000000-0004-0000-1500-000000000000}"/>
    <hyperlink ref="AX2" location="'NhatKy_ViPham'!A4" display="📋 Nhật Ký Vi Phạm Lớp 10_Han" xr:uid="{00000000-0004-0000-1500-000001000000}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D43"/>
  <sheetViews>
    <sheetView showGridLines="0" workbookViewId="0"/>
  </sheetViews>
  <sheetFormatPr defaultRowHeight="15" x14ac:dyDescent="0.25"/>
  <cols>
    <col min="1" max="1" width="6" customWidth="1"/>
    <col min="2" max="2" width="25" customWidth="1"/>
    <col min="3" max="3" width="12" customWidth="1"/>
    <col min="4" max="5" width="10" customWidth="1"/>
    <col min="6" max="17" width="16" customWidth="1"/>
    <col min="18" max="52" width="7" customWidth="1"/>
    <col min="53" max="55" width="14" customWidth="1"/>
    <col min="56" max="56" width="22" customWidth="1"/>
  </cols>
  <sheetData>
    <row r="1" spans="1:56" ht="21" x14ac:dyDescent="0.35">
      <c r="A1" s="1" t="s">
        <v>1331</v>
      </c>
      <c r="AX1" s="8" t="s">
        <v>358</v>
      </c>
    </row>
    <row r="2" spans="1:56" x14ac:dyDescent="0.25">
      <c r="A2" s="2" t="s">
        <v>1332</v>
      </c>
      <c r="AX2" s="8" t="s">
        <v>1333</v>
      </c>
    </row>
    <row r="4" spans="1:56" x14ac:dyDescent="0.25">
      <c r="A4" s="55" t="s">
        <v>361</v>
      </c>
      <c r="B4" s="50"/>
      <c r="C4" s="55" t="s">
        <v>362</v>
      </c>
      <c r="D4" s="50"/>
      <c r="E4" s="55" t="s">
        <v>363</v>
      </c>
      <c r="F4" s="50"/>
      <c r="G4" s="55" t="s">
        <v>364</v>
      </c>
      <c r="H4" s="50"/>
      <c r="I4" s="55" t="s">
        <v>365</v>
      </c>
      <c r="J4" s="50"/>
      <c r="K4" s="55" t="s">
        <v>366</v>
      </c>
      <c r="L4" s="50"/>
    </row>
    <row r="5" spans="1:56" x14ac:dyDescent="0.25">
      <c r="A5" s="49">
        <f>COUNTA(A9:A43)</f>
        <v>35</v>
      </c>
      <c r="B5" s="50"/>
      <c r="C5" s="53">
        <f>COUNTIF(BC9:BC43, "Tốt")</f>
        <v>35</v>
      </c>
      <c r="D5" s="50"/>
      <c r="E5" s="49">
        <f>COUNTIF(BC9:BC43, "Khá")</f>
        <v>0</v>
      </c>
      <c r="F5" s="50"/>
      <c r="G5" s="49">
        <f>COUNTIF(BC9:BC43, "Đạt")</f>
        <v>0</v>
      </c>
      <c r="H5" s="50"/>
      <c r="I5" s="52">
        <f>COUNTIF(BC9:BC43, "Chưa đạt")</f>
        <v>0</v>
      </c>
      <c r="J5" s="50"/>
      <c r="K5" s="53">
        <f>ROUND(AVERAGE(BA9:BA43), 1)</f>
        <v>100</v>
      </c>
      <c r="L5" s="50"/>
    </row>
    <row r="7" spans="1:56" x14ac:dyDescent="0.25">
      <c r="A7" s="46" t="s">
        <v>3</v>
      </c>
      <c r="B7" s="46" t="s">
        <v>303</v>
      </c>
      <c r="C7" s="46" t="s">
        <v>367</v>
      </c>
      <c r="D7" s="46" t="s">
        <v>368</v>
      </c>
      <c r="E7" s="46" t="s">
        <v>369</v>
      </c>
      <c r="F7" s="48" t="s">
        <v>370</v>
      </c>
      <c r="G7" s="48" t="s">
        <v>371</v>
      </c>
      <c r="H7" s="48" t="s">
        <v>372</v>
      </c>
      <c r="I7" s="48" t="s">
        <v>373</v>
      </c>
      <c r="J7" s="48" t="s">
        <v>374</v>
      </c>
      <c r="K7" s="48" t="s">
        <v>375</v>
      </c>
      <c r="L7" s="48" t="s">
        <v>376</v>
      </c>
      <c r="M7" s="48" t="s">
        <v>377</v>
      </c>
      <c r="N7" s="48" t="s">
        <v>378</v>
      </c>
      <c r="O7" s="48" t="s">
        <v>379</v>
      </c>
      <c r="P7" s="54" t="s">
        <v>380</v>
      </c>
      <c r="Q7" s="48" t="s">
        <v>381</v>
      </c>
      <c r="R7" s="46" t="s">
        <v>382</v>
      </c>
      <c r="S7" s="51"/>
      <c r="T7" s="51"/>
      <c r="U7" s="51"/>
      <c r="V7" s="46" t="s">
        <v>383</v>
      </c>
      <c r="W7" s="51"/>
      <c r="X7" s="51"/>
      <c r="Y7" s="51"/>
      <c r="Z7" s="46" t="s">
        <v>384</v>
      </c>
      <c r="AA7" s="51"/>
      <c r="AB7" s="51"/>
      <c r="AC7" s="51"/>
      <c r="AD7" s="46" t="s">
        <v>385</v>
      </c>
      <c r="AE7" s="51"/>
      <c r="AF7" s="51"/>
      <c r="AG7" s="51"/>
      <c r="AH7" s="46" t="s">
        <v>386</v>
      </c>
      <c r="AI7" s="51"/>
      <c r="AJ7" s="51"/>
      <c r="AK7" s="51"/>
      <c r="AL7" s="46" t="s">
        <v>387</v>
      </c>
      <c r="AM7" s="51"/>
      <c r="AN7" s="51"/>
      <c r="AO7" s="51"/>
      <c r="AP7" s="46" t="s">
        <v>388</v>
      </c>
      <c r="AQ7" s="51"/>
      <c r="AR7" s="51"/>
      <c r="AS7" s="51"/>
      <c r="AT7" s="46" t="s">
        <v>389</v>
      </c>
      <c r="AU7" s="51"/>
      <c r="AV7" s="51"/>
      <c r="AW7" s="51"/>
      <c r="AX7" s="46" t="s">
        <v>390</v>
      </c>
      <c r="AY7" s="51"/>
      <c r="AZ7" s="51"/>
      <c r="BA7" s="46" t="s">
        <v>391</v>
      </c>
      <c r="BB7" s="46" t="s">
        <v>392</v>
      </c>
      <c r="BC7" s="46" t="s">
        <v>393</v>
      </c>
      <c r="BD7" s="46" t="s">
        <v>394</v>
      </c>
    </row>
    <row r="8" spans="1:56" x14ac:dyDescent="0.25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9" t="s">
        <v>311</v>
      </c>
      <c r="S8" s="9" t="s">
        <v>348</v>
      </c>
      <c r="T8" s="9" t="s">
        <v>395</v>
      </c>
      <c r="U8" s="9" t="s">
        <v>396</v>
      </c>
      <c r="V8" s="9" t="s">
        <v>397</v>
      </c>
      <c r="W8" s="9" t="s">
        <v>398</v>
      </c>
      <c r="X8" s="9" t="s">
        <v>399</v>
      </c>
      <c r="Y8" s="9" t="s">
        <v>400</v>
      </c>
      <c r="Z8" s="9" t="s">
        <v>401</v>
      </c>
      <c r="AA8" s="9" t="s">
        <v>402</v>
      </c>
      <c r="AB8" s="9" t="s">
        <v>403</v>
      </c>
      <c r="AC8" s="9" t="s">
        <v>404</v>
      </c>
      <c r="AD8" s="9" t="s">
        <v>405</v>
      </c>
      <c r="AE8" s="9" t="s">
        <v>406</v>
      </c>
      <c r="AF8" s="9" t="s">
        <v>407</v>
      </c>
      <c r="AG8" s="9" t="s">
        <v>408</v>
      </c>
      <c r="AH8" s="9" t="s">
        <v>409</v>
      </c>
      <c r="AI8" s="9" t="s">
        <v>410</v>
      </c>
      <c r="AJ8" s="9" t="s">
        <v>411</v>
      </c>
      <c r="AK8" s="9" t="s">
        <v>412</v>
      </c>
      <c r="AL8" s="9" t="s">
        <v>413</v>
      </c>
      <c r="AM8" s="9" t="s">
        <v>414</v>
      </c>
      <c r="AN8" s="9" t="s">
        <v>415</v>
      </c>
      <c r="AO8" s="9" t="s">
        <v>416</v>
      </c>
      <c r="AP8" s="9" t="s">
        <v>417</v>
      </c>
      <c r="AQ8" s="9" t="s">
        <v>418</v>
      </c>
      <c r="AR8" s="9" t="s">
        <v>419</v>
      </c>
      <c r="AS8" s="9" t="s">
        <v>420</v>
      </c>
      <c r="AT8" s="9" t="s">
        <v>421</v>
      </c>
      <c r="AU8" s="9" t="s">
        <v>422</v>
      </c>
      <c r="AV8" s="9" t="s">
        <v>423</v>
      </c>
      <c r="AW8" s="9" t="s">
        <v>424</v>
      </c>
      <c r="AX8" s="9" t="s">
        <v>425</v>
      </c>
      <c r="AY8" s="9" t="s">
        <v>426</v>
      </c>
      <c r="AZ8" s="9" t="s">
        <v>427</v>
      </c>
      <c r="BA8" s="47"/>
      <c r="BB8" s="47"/>
      <c r="BC8" s="47"/>
      <c r="BD8" s="47"/>
    </row>
    <row r="9" spans="1:56" x14ac:dyDescent="0.25">
      <c r="A9" s="4">
        <v>1</v>
      </c>
      <c r="B9" s="10" t="s">
        <v>1334</v>
      </c>
      <c r="C9" s="4" t="s">
        <v>1335</v>
      </c>
      <c r="D9" s="4" t="s">
        <v>435</v>
      </c>
      <c r="E9" s="11" t="s">
        <v>430</v>
      </c>
      <c r="F9" s="7">
        <f>SUMIFS(NhatKy_ViPham!K:K, NhatKy_ViPham!E:E, "11_Toan_A", NhatKy_ViPham!F:F, B9, NhatKy_ViPham!H:H, "L01")</f>
        <v>0</v>
      </c>
      <c r="G9" s="7">
        <f>SUMIFS(NhatKy_ViPham!K:K, NhatKy_ViPham!E:E, "11_Toan_A", NhatKy_ViPham!F:F, B9, NhatKy_ViPham!H:H, "L02")</f>
        <v>0</v>
      </c>
      <c r="H9" s="7">
        <f>SUMIFS(NhatKy_ViPham!K:K, NhatKy_ViPham!E:E, "11_Toan_A", NhatKy_ViPham!F:F, B9, NhatKy_ViPham!H:H, "L03")</f>
        <v>0</v>
      </c>
      <c r="I9" s="7">
        <f>SUMIFS(NhatKy_ViPham!K:K, NhatKy_ViPham!E:E, "11_Toan_A", NhatKy_ViPham!F:F, B9, NhatKy_ViPham!H:H, "L04")</f>
        <v>0</v>
      </c>
      <c r="J9" s="7">
        <f>SUMIFS(NhatKy_ViPham!K:K, NhatKy_ViPham!E:E, "11_Toan_A", NhatKy_ViPham!F:F, B9, NhatKy_ViPham!H:H, "L05")</f>
        <v>0</v>
      </c>
      <c r="K9" s="7">
        <f>SUMIFS(NhatKy_ViPham!K:K, NhatKy_ViPham!E:E, "11_Toan_A", NhatKy_ViPham!F:F, B9, NhatKy_ViPham!H:H, "L06")</f>
        <v>0</v>
      </c>
      <c r="L9" s="7">
        <f>SUMIFS(NhatKy_ViPham!K:K, NhatKy_ViPham!E:E, "11_Toan_A", NhatKy_ViPham!F:F, B9, NhatKy_ViPham!H:H, "L07")</f>
        <v>0</v>
      </c>
      <c r="M9" s="7">
        <f>SUMIFS(NhatKy_ViPham!K:K, NhatKy_ViPham!E:E, "11_Toan_A", NhatKy_ViPham!F:F, B9, NhatKy_ViPham!H:H, "L08")</f>
        <v>0</v>
      </c>
      <c r="N9" s="7">
        <f>SUMIFS(NhatKy_ViPham!K:K, NhatKy_ViPham!E:E, "11_Toan_A", NhatKy_ViPham!F:F, B9, NhatKy_ViPham!H:H, "L09")</f>
        <v>0</v>
      </c>
      <c r="O9" s="7">
        <f>SUMIFS(NhatKy_ViPham!K:K, NhatKy_ViPham!E:E, "11_Toan_A", NhatKy_ViPham!F:F, B9, NhatKy_ViPham!H:H, "L10")</f>
        <v>0</v>
      </c>
      <c r="P9" s="12">
        <f>SUMIFS(NhatKy_ViPham!J:J, NhatKy_ViPham!E:E, "11_Toan_A", NhatKy_ViPham!F:F, B9)</f>
        <v>0</v>
      </c>
      <c r="Q9" s="13">
        <f>SUMIFS(NhatKy_ViPham!K:K, NhatKy_ViPham!E:E, "11_Toan_A", NhatKy_ViPham!F:F, B9)</f>
        <v>0</v>
      </c>
      <c r="R9" s="7">
        <f>100 + SUMIFS(NhatKy_ViPham!J:J, NhatKy_ViPham!E:E, "11_Toan_A", NhatKy_ViPham!F:F, B9, NhatKy_ViPham!C:C, "T1") - SUMIFS(NhatKy_ViPham!K:K, NhatKy_ViPham!E:E, "11_Toan_A", NhatKy_ViPham!F:F, B9, NhatKy_ViPham!C:C, "T1")</f>
        <v>100</v>
      </c>
      <c r="S9" s="7">
        <f>100 + SUMIFS(NhatKy_ViPham!J:J, NhatKy_ViPham!E:E, "11_Toan_A", NhatKy_ViPham!F:F, B9, NhatKy_ViPham!C:C, "T2") - SUMIFS(NhatKy_ViPham!K:K, NhatKy_ViPham!E:E, "11_Toan_A", NhatKy_ViPham!F:F, B9, NhatKy_ViPham!C:C, "T2")</f>
        <v>100</v>
      </c>
      <c r="T9" s="7">
        <f>100 + SUMIFS(NhatKy_ViPham!J:J, NhatKy_ViPham!E:E, "11_Toan_A", NhatKy_ViPham!F:F, B9, NhatKy_ViPham!C:C, "T3") - SUMIFS(NhatKy_ViPham!K:K, NhatKy_ViPham!E:E, "11_Toan_A", NhatKy_ViPham!F:F, B9, NhatKy_ViPham!C:C, "T3")</f>
        <v>100</v>
      </c>
      <c r="U9" s="7">
        <f>100 + SUMIFS(NhatKy_ViPham!J:J, NhatKy_ViPham!E:E, "11_Toan_A", NhatKy_ViPham!F:F, B9, NhatKy_ViPham!C:C, "T4") - SUMIFS(NhatKy_ViPham!K:K, NhatKy_ViPham!E:E, "11_Toan_A", NhatKy_ViPham!F:F, B9, NhatKy_ViPham!C:C, "T4")</f>
        <v>100</v>
      </c>
      <c r="V9" s="7">
        <f>100 + SUMIFS(NhatKy_ViPham!J:J, NhatKy_ViPham!E:E, "11_Toan_A", NhatKy_ViPham!F:F, B9, NhatKy_ViPham!C:C, "T5") - SUMIFS(NhatKy_ViPham!K:K, NhatKy_ViPham!E:E, "11_Toan_A", NhatKy_ViPham!F:F, B9, NhatKy_ViPham!C:C, "T5")</f>
        <v>100</v>
      </c>
      <c r="W9" s="7">
        <f>100 + SUMIFS(NhatKy_ViPham!J:J, NhatKy_ViPham!E:E, "11_Toan_A", NhatKy_ViPham!F:F, B9, NhatKy_ViPham!C:C, "T6") - SUMIFS(NhatKy_ViPham!K:K, NhatKy_ViPham!E:E, "11_Toan_A", NhatKy_ViPham!F:F, B9, NhatKy_ViPham!C:C, "T6")</f>
        <v>100</v>
      </c>
      <c r="X9" s="7">
        <f>100 + SUMIFS(NhatKy_ViPham!J:J, NhatKy_ViPham!E:E, "11_Toan_A", NhatKy_ViPham!F:F, B9, NhatKy_ViPham!C:C, "T7") - SUMIFS(NhatKy_ViPham!K:K, NhatKy_ViPham!E:E, "11_Toan_A", NhatKy_ViPham!F:F, B9, NhatKy_ViPham!C:C, "T7")</f>
        <v>100</v>
      </c>
      <c r="Y9" s="7">
        <f>100 + SUMIFS(NhatKy_ViPham!J:J, NhatKy_ViPham!E:E, "11_Toan_A", NhatKy_ViPham!F:F, B9, NhatKy_ViPham!C:C, "T8") - SUMIFS(NhatKy_ViPham!K:K, NhatKy_ViPham!E:E, "11_Toan_A", NhatKy_ViPham!F:F, B9, NhatKy_ViPham!C:C, "T8")</f>
        <v>100</v>
      </c>
      <c r="Z9" s="7">
        <f>100 + SUMIFS(NhatKy_ViPham!J:J, NhatKy_ViPham!E:E, "11_Toan_A", NhatKy_ViPham!F:F, B9, NhatKy_ViPham!C:C, "T9") - SUMIFS(NhatKy_ViPham!K:K, NhatKy_ViPham!E:E, "11_Toan_A", NhatKy_ViPham!F:F, B9, NhatKy_ViPham!C:C, "T9")</f>
        <v>100</v>
      </c>
      <c r="AA9" s="7">
        <f>100 + SUMIFS(NhatKy_ViPham!J:J, NhatKy_ViPham!E:E, "11_Toan_A", NhatKy_ViPham!F:F, B9, NhatKy_ViPham!C:C, "T10") - SUMIFS(NhatKy_ViPham!K:K, NhatKy_ViPham!E:E, "11_Toan_A", NhatKy_ViPham!F:F, B9, NhatKy_ViPham!C:C, "T10")</f>
        <v>100</v>
      </c>
      <c r="AB9" s="7">
        <f>100 + SUMIFS(NhatKy_ViPham!J:J, NhatKy_ViPham!E:E, "11_Toan_A", NhatKy_ViPham!F:F, B9, NhatKy_ViPham!C:C, "T11") - SUMIFS(NhatKy_ViPham!K:K, NhatKy_ViPham!E:E, "11_Toan_A", NhatKy_ViPham!F:F, B9, NhatKy_ViPham!C:C, "T11")</f>
        <v>100</v>
      </c>
      <c r="AC9" s="7">
        <f>100 + SUMIFS(NhatKy_ViPham!J:J, NhatKy_ViPham!E:E, "11_Toan_A", NhatKy_ViPham!F:F, B9, NhatKy_ViPham!C:C, "T12") - SUMIFS(NhatKy_ViPham!K:K, NhatKy_ViPham!E:E, "11_Toan_A", NhatKy_ViPham!F:F, B9, NhatKy_ViPham!C:C, "T12")</f>
        <v>100</v>
      </c>
      <c r="AD9" s="7">
        <f>100 + SUMIFS(NhatKy_ViPham!J:J, NhatKy_ViPham!E:E, "11_Toan_A", NhatKy_ViPham!F:F, B9, NhatKy_ViPham!C:C, "T13") - SUMIFS(NhatKy_ViPham!K:K, NhatKy_ViPham!E:E, "11_Toan_A", NhatKy_ViPham!F:F, B9, NhatKy_ViPham!C:C, "T13")</f>
        <v>100</v>
      </c>
      <c r="AE9" s="7">
        <f>100 + SUMIFS(NhatKy_ViPham!J:J, NhatKy_ViPham!E:E, "11_Toan_A", NhatKy_ViPham!F:F, B9, NhatKy_ViPham!C:C, "T14") - SUMIFS(NhatKy_ViPham!K:K, NhatKy_ViPham!E:E, "11_Toan_A", NhatKy_ViPham!F:F, B9, NhatKy_ViPham!C:C, "T14")</f>
        <v>100</v>
      </c>
      <c r="AF9" s="7">
        <f>100 + SUMIFS(NhatKy_ViPham!J:J, NhatKy_ViPham!E:E, "11_Toan_A", NhatKy_ViPham!F:F, B9, NhatKy_ViPham!C:C, "T15") - SUMIFS(NhatKy_ViPham!K:K, NhatKy_ViPham!E:E, "11_Toan_A", NhatKy_ViPham!F:F, B9, NhatKy_ViPham!C:C, "T15")</f>
        <v>100</v>
      </c>
      <c r="AG9" s="7">
        <f>100 + SUMIFS(NhatKy_ViPham!J:J, NhatKy_ViPham!E:E, "11_Toan_A", NhatKy_ViPham!F:F, B9, NhatKy_ViPham!C:C, "T16") - SUMIFS(NhatKy_ViPham!K:K, NhatKy_ViPham!E:E, "11_Toan_A", NhatKy_ViPham!F:F, B9, NhatKy_ViPham!C:C, "T16")</f>
        <v>100</v>
      </c>
      <c r="AH9" s="7">
        <f>100 + SUMIFS(NhatKy_ViPham!J:J, NhatKy_ViPham!E:E, "11_Toan_A", NhatKy_ViPham!F:F, B9, NhatKy_ViPham!C:C, "T17") - SUMIFS(NhatKy_ViPham!K:K, NhatKy_ViPham!E:E, "11_Toan_A", NhatKy_ViPham!F:F, B9, NhatKy_ViPham!C:C, "T17")</f>
        <v>100</v>
      </c>
      <c r="AI9" s="7">
        <f>100 + SUMIFS(NhatKy_ViPham!J:J, NhatKy_ViPham!E:E, "11_Toan_A", NhatKy_ViPham!F:F, B9, NhatKy_ViPham!C:C, "T18") - SUMIFS(NhatKy_ViPham!K:K, NhatKy_ViPham!E:E, "11_Toan_A", NhatKy_ViPham!F:F, B9, NhatKy_ViPham!C:C, "T18")</f>
        <v>100</v>
      </c>
      <c r="AJ9" s="7">
        <f>100 + SUMIFS(NhatKy_ViPham!J:J, NhatKy_ViPham!E:E, "11_Toan_A", NhatKy_ViPham!F:F, B9, NhatKy_ViPham!C:C, "T19") - SUMIFS(NhatKy_ViPham!K:K, NhatKy_ViPham!E:E, "11_Toan_A", NhatKy_ViPham!F:F, B9, NhatKy_ViPham!C:C, "T19")</f>
        <v>100</v>
      </c>
      <c r="AK9" s="7">
        <f>100 + SUMIFS(NhatKy_ViPham!J:J, NhatKy_ViPham!E:E, "11_Toan_A", NhatKy_ViPham!F:F, B9, NhatKy_ViPham!C:C, "T20") - SUMIFS(NhatKy_ViPham!K:K, NhatKy_ViPham!E:E, "11_Toan_A", NhatKy_ViPham!F:F, B9, NhatKy_ViPham!C:C, "T20")</f>
        <v>100</v>
      </c>
      <c r="AL9" s="7">
        <f>100 + SUMIFS(NhatKy_ViPham!J:J, NhatKy_ViPham!E:E, "11_Toan_A", NhatKy_ViPham!F:F, B9, NhatKy_ViPham!C:C, "T21") - SUMIFS(NhatKy_ViPham!K:K, NhatKy_ViPham!E:E, "11_Toan_A", NhatKy_ViPham!F:F, B9, NhatKy_ViPham!C:C, "T21")</f>
        <v>100</v>
      </c>
      <c r="AM9" s="7">
        <f>100 + SUMIFS(NhatKy_ViPham!J:J, NhatKy_ViPham!E:E, "11_Toan_A", NhatKy_ViPham!F:F, B9, NhatKy_ViPham!C:C, "T22") - SUMIFS(NhatKy_ViPham!K:K, NhatKy_ViPham!E:E, "11_Toan_A", NhatKy_ViPham!F:F, B9, NhatKy_ViPham!C:C, "T22")</f>
        <v>100</v>
      </c>
      <c r="AN9" s="7">
        <f>100 + SUMIFS(NhatKy_ViPham!J:J, NhatKy_ViPham!E:E, "11_Toan_A", NhatKy_ViPham!F:F, B9, NhatKy_ViPham!C:C, "T23") - SUMIFS(NhatKy_ViPham!K:K, NhatKy_ViPham!E:E, "11_Toan_A", NhatKy_ViPham!F:F, B9, NhatKy_ViPham!C:C, "T23")</f>
        <v>100</v>
      </c>
      <c r="AO9" s="7">
        <f>100 + SUMIFS(NhatKy_ViPham!J:J, NhatKy_ViPham!E:E, "11_Toan_A", NhatKy_ViPham!F:F, B9, NhatKy_ViPham!C:C, "T24") - SUMIFS(NhatKy_ViPham!K:K, NhatKy_ViPham!E:E, "11_Toan_A", NhatKy_ViPham!F:F, B9, NhatKy_ViPham!C:C, "T24")</f>
        <v>100</v>
      </c>
      <c r="AP9" s="7">
        <f>100 + SUMIFS(NhatKy_ViPham!J:J, NhatKy_ViPham!E:E, "11_Toan_A", NhatKy_ViPham!F:F, B9, NhatKy_ViPham!C:C, "T25") - SUMIFS(NhatKy_ViPham!K:K, NhatKy_ViPham!E:E, "11_Toan_A", NhatKy_ViPham!F:F, B9, NhatKy_ViPham!C:C, "T25")</f>
        <v>100</v>
      </c>
      <c r="AQ9" s="7">
        <f>100 + SUMIFS(NhatKy_ViPham!J:J, NhatKy_ViPham!E:E, "11_Toan_A", NhatKy_ViPham!F:F, B9, NhatKy_ViPham!C:C, "T26") - SUMIFS(NhatKy_ViPham!K:K, NhatKy_ViPham!E:E, "11_Toan_A", NhatKy_ViPham!F:F, B9, NhatKy_ViPham!C:C, "T26")</f>
        <v>100</v>
      </c>
      <c r="AR9" s="7">
        <f>100 + SUMIFS(NhatKy_ViPham!J:J, NhatKy_ViPham!E:E, "11_Toan_A", NhatKy_ViPham!F:F, B9, NhatKy_ViPham!C:C, "T27") - SUMIFS(NhatKy_ViPham!K:K, NhatKy_ViPham!E:E, "11_Toan_A", NhatKy_ViPham!F:F, B9, NhatKy_ViPham!C:C, "T27")</f>
        <v>100</v>
      </c>
      <c r="AS9" s="7">
        <f>100 + SUMIFS(NhatKy_ViPham!J:J, NhatKy_ViPham!E:E, "11_Toan_A", NhatKy_ViPham!F:F, B9, NhatKy_ViPham!C:C, "T28") - SUMIFS(NhatKy_ViPham!K:K, NhatKy_ViPham!E:E, "11_Toan_A", NhatKy_ViPham!F:F, B9, NhatKy_ViPham!C:C, "T28")</f>
        <v>100</v>
      </c>
      <c r="AT9" s="7">
        <f>100 + SUMIFS(NhatKy_ViPham!J:J, NhatKy_ViPham!E:E, "11_Toan_A", NhatKy_ViPham!F:F, B9, NhatKy_ViPham!C:C, "T29") - SUMIFS(NhatKy_ViPham!K:K, NhatKy_ViPham!E:E, "11_Toan_A", NhatKy_ViPham!F:F, B9, NhatKy_ViPham!C:C, "T29")</f>
        <v>100</v>
      </c>
      <c r="AU9" s="7">
        <f>100 + SUMIFS(NhatKy_ViPham!J:J, NhatKy_ViPham!E:E, "11_Toan_A", NhatKy_ViPham!F:F, B9, NhatKy_ViPham!C:C, "T30") - SUMIFS(NhatKy_ViPham!K:K, NhatKy_ViPham!E:E, "11_Toan_A", NhatKy_ViPham!F:F, B9, NhatKy_ViPham!C:C, "T30")</f>
        <v>100</v>
      </c>
      <c r="AV9" s="7">
        <f>100 + SUMIFS(NhatKy_ViPham!J:J, NhatKy_ViPham!E:E, "11_Toan_A", NhatKy_ViPham!F:F, B9, NhatKy_ViPham!C:C, "T31") - SUMIFS(NhatKy_ViPham!K:K, NhatKy_ViPham!E:E, "11_Toan_A", NhatKy_ViPham!F:F, B9, NhatKy_ViPham!C:C, "T31")</f>
        <v>100</v>
      </c>
      <c r="AW9" s="7">
        <f>100 + SUMIFS(NhatKy_ViPham!J:J, NhatKy_ViPham!E:E, "11_Toan_A", NhatKy_ViPham!F:F, B9, NhatKy_ViPham!C:C, "T32") - SUMIFS(NhatKy_ViPham!K:K, NhatKy_ViPham!E:E, "11_Toan_A", NhatKy_ViPham!F:F, B9, NhatKy_ViPham!C:C, "T32")</f>
        <v>100</v>
      </c>
      <c r="AX9" s="7">
        <f>100 + SUMIFS(NhatKy_ViPham!J:J, NhatKy_ViPham!E:E, "11_Toan_A", NhatKy_ViPham!F:F, B9, NhatKy_ViPham!C:C, "T33") - SUMIFS(NhatKy_ViPham!K:K, NhatKy_ViPham!E:E, "11_Toan_A", NhatKy_ViPham!F:F, B9, NhatKy_ViPham!C:C, "T33")</f>
        <v>100</v>
      </c>
      <c r="AY9" s="7">
        <f>100 + SUMIFS(NhatKy_ViPham!J:J, NhatKy_ViPham!E:E, "11_Toan_A", NhatKy_ViPham!F:F, B9, NhatKy_ViPham!C:C, "T34") - SUMIFS(NhatKy_ViPham!K:K, NhatKy_ViPham!E:E, "11_Toan_A", NhatKy_ViPham!F:F, B9, NhatKy_ViPham!C:C, "T34")</f>
        <v>100</v>
      </c>
      <c r="AZ9" s="7">
        <f>100 + SUMIFS(NhatKy_ViPham!J:J, NhatKy_ViPham!E:E, "11_Toan_A", NhatKy_ViPham!F:F, B9, NhatKy_ViPham!C:C, "T35") - SUMIFS(NhatKy_ViPham!K:K, NhatKy_ViPham!E:E, "11_Toan_A", NhatKy_ViPham!F:F, B9, NhatKy_ViPham!C:C, "T35")</f>
        <v>100</v>
      </c>
      <c r="BA9" s="12">
        <f t="shared" ref="BA9:BA43" si="0">ROUND(AVERAGE(R9:AZ9), 1)</f>
        <v>100</v>
      </c>
      <c r="BB9" s="11" t="s">
        <v>430</v>
      </c>
      <c r="BC9" s="14" t="str">
        <f t="shared" ref="BC9:BC43" si="1">IF(BB9="Có", "Chưa đạt", IF(BA9&gt;=85, "Tốt", IF(BA9&gt;=70, "Khá", IF(BA9&gt;=50, "Đạt", "Chưa đạt"))))</f>
        <v>Tốt</v>
      </c>
      <c r="BD9" s="10" t="str">
        <f t="shared" ref="BD9:BD43" si="2">IF(BC9="Chưa đạt", "🔴 Nguy cơ CHƯA ĐẠT", IF(BC9="Đạt", "🟡 CẦN NHẮC NHỞ", "🟢 BÌNH THƯỜNG"))</f>
        <v>🟢 BÌNH THƯỜNG</v>
      </c>
    </row>
    <row r="10" spans="1:56" x14ac:dyDescent="0.25">
      <c r="A10" s="5">
        <v>2</v>
      </c>
      <c r="B10" s="15" t="s">
        <v>1336</v>
      </c>
      <c r="C10" s="5" t="s">
        <v>1337</v>
      </c>
      <c r="D10" s="5" t="s">
        <v>435</v>
      </c>
      <c r="E10" s="11" t="s">
        <v>430</v>
      </c>
      <c r="F10" s="6">
        <f>SUMIFS(NhatKy_ViPham!K:K, NhatKy_ViPham!E:E, "11_Toan_A", NhatKy_ViPham!F:F, B10, NhatKy_ViPham!H:H, "L01")</f>
        <v>0</v>
      </c>
      <c r="G10" s="6">
        <f>SUMIFS(NhatKy_ViPham!K:K, NhatKy_ViPham!E:E, "11_Toan_A", NhatKy_ViPham!F:F, B10, NhatKy_ViPham!H:H, "L02")</f>
        <v>0</v>
      </c>
      <c r="H10" s="6">
        <f>SUMIFS(NhatKy_ViPham!K:K, NhatKy_ViPham!E:E, "11_Toan_A", NhatKy_ViPham!F:F, B10, NhatKy_ViPham!H:H, "L03")</f>
        <v>0</v>
      </c>
      <c r="I10" s="6">
        <f>SUMIFS(NhatKy_ViPham!K:K, NhatKy_ViPham!E:E, "11_Toan_A", NhatKy_ViPham!F:F, B10, NhatKy_ViPham!H:H, "L04")</f>
        <v>0</v>
      </c>
      <c r="J10" s="6">
        <f>SUMIFS(NhatKy_ViPham!K:K, NhatKy_ViPham!E:E, "11_Toan_A", NhatKy_ViPham!F:F, B10, NhatKy_ViPham!H:H, "L05")</f>
        <v>0</v>
      </c>
      <c r="K10" s="6">
        <f>SUMIFS(NhatKy_ViPham!K:K, NhatKy_ViPham!E:E, "11_Toan_A", NhatKy_ViPham!F:F, B10, NhatKy_ViPham!H:H, "L06")</f>
        <v>0</v>
      </c>
      <c r="L10" s="6">
        <f>SUMIFS(NhatKy_ViPham!K:K, NhatKy_ViPham!E:E, "11_Toan_A", NhatKy_ViPham!F:F, B10, NhatKy_ViPham!H:H, "L07")</f>
        <v>0</v>
      </c>
      <c r="M10" s="6">
        <f>SUMIFS(NhatKy_ViPham!K:K, NhatKy_ViPham!E:E, "11_Toan_A", NhatKy_ViPham!F:F, B10, NhatKy_ViPham!H:H, "L08")</f>
        <v>0</v>
      </c>
      <c r="N10" s="6">
        <f>SUMIFS(NhatKy_ViPham!K:K, NhatKy_ViPham!E:E, "11_Toan_A", NhatKy_ViPham!F:F, B10, NhatKy_ViPham!H:H, "L09")</f>
        <v>0</v>
      </c>
      <c r="O10" s="6">
        <f>SUMIFS(NhatKy_ViPham!K:K, NhatKy_ViPham!E:E, "11_Toan_A", NhatKy_ViPham!F:F, B10, NhatKy_ViPham!H:H, "L10")</f>
        <v>0</v>
      </c>
      <c r="P10" s="12">
        <f>SUMIFS(NhatKy_ViPham!J:J, NhatKy_ViPham!E:E, "11_Toan_A", NhatKy_ViPham!F:F, B10)</f>
        <v>0</v>
      </c>
      <c r="Q10" s="13">
        <f>SUMIFS(NhatKy_ViPham!K:K, NhatKy_ViPham!E:E, "11_Toan_A", NhatKy_ViPham!F:F, B10)</f>
        <v>0</v>
      </c>
      <c r="R10" s="6">
        <f>100 + SUMIFS(NhatKy_ViPham!J:J, NhatKy_ViPham!E:E, "11_Toan_A", NhatKy_ViPham!F:F, B10, NhatKy_ViPham!C:C, "T1") - SUMIFS(NhatKy_ViPham!K:K, NhatKy_ViPham!E:E, "11_Toan_A", NhatKy_ViPham!F:F, B10, NhatKy_ViPham!C:C, "T1")</f>
        <v>100</v>
      </c>
      <c r="S10" s="6">
        <f>100 + SUMIFS(NhatKy_ViPham!J:J, NhatKy_ViPham!E:E, "11_Toan_A", NhatKy_ViPham!F:F, B10, NhatKy_ViPham!C:C, "T2") - SUMIFS(NhatKy_ViPham!K:K, NhatKy_ViPham!E:E, "11_Toan_A", NhatKy_ViPham!F:F, B10, NhatKy_ViPham!C:C, "T2")</f>
        <v>100</v>
      </c>
      <c r="T10" s="6">
        <f>100 + SUMIFS(NhatKy_ViPham!J:J, NhatKy_ViPham!E:E, "11_Toan_A", NhatKy_ViPham!F:F, B10, NhatKy_ViPham!C:C, "T3") - SUMIFS(NhatKy_ViPham!K:K, NhatKy_ViPham!E:E, "11_Toan_A", NhatKy_ViPham!F:F, B10, NhatKy_ViPham!C:C, "T3")</f>
        <v>100</v>
      </c>
      <c r="U10" s="6">
        <f>100 + SUMIFS(NhatKy_ViPham!J:J, NhatKy_ViPham!E:E, "11_Toan_A", NhatKy_ViPham!F:F, B10, NhatKy_ViPham!C:C, "T4") - SUMIFS(NhatKy_ViPham!K:K, NhatKy_ViPham!E:E, "11_Toan_A", NhatKy_ViPham!F:F, B10, NhatKy_ViPham!C:C, "T4")</f>
        <v>100</v>
      </c>
      <c r="V10" s="6">
        <f>100 + SUMIFS(NhatKy_ViPham!J:J, NhatKy_ViPham!E:E, "11_Toan_A", NhatKy_ViPham!F:F, B10, NhatKy_ViPham!C:C, "T5") - SUMIFS(NhatKy_ViPham!K:K, NhatKy_ViPham!E:E, "11_Toan_A", NhatKy_ViPham!F:F, B10, NhatKy_ViPham!C:C, "T5")</f>
        <v>100</v>
      </c>
      <c r="W10" s="6">
        <f>100 + SUMIFS(NhatKy_ViPham!J:J, NhatKy_ViPham!E:E, "11_Toan_A", NhatKy_ViPham!F:F, B10, NhatKy_ViPham!C:C, "T6") - SUMIFS(NhatKy_ViPham!K:K, NhatKy_ViPham!E:E, "11_Toan_A", NhatKy_ViPham!F:F, B10, NhatKy_ViPham!C:C, "T6")</f>
        <v>100</v>
      </c>
      <c r="X10" s="6">
        <f>100 + SUMIFS(NhatKy_ViPham!J:J, NhatKy_ViPham!E:E, "11_Toan_A", NhatKy_ViPham!F:F, B10, NhatKy_ViPham!C:C, "T7") - SUMIFS(NhatKy_ViPham!K:K, NhatKy_ViPham!E:E, "11_Toan_A", NhatKy_ViPham!F:F, B10, NhatKy_ViPham!C:C, "T7")</f>
        <v>100</v>
      </c>
      <c r="Y10" s="6">
        <f>100 + SUMIFS(NhatKy_ViPham!J:J, NhatKy_ViPham!E:E, "11_Toan_A", NhatKy_ViPham!F:F, B10, NhatKy_ViPham!C:C, "T8") - SUMIFS(NhatKy_ViPham!K:K, NhatKy_ViPham!E:E, "11_Toan_A", NhatKy_ViPham!F:F, B10, NhatKy_ViPham!C:C, "T8")</f>
        <v>100</v>
      </c>
      <c r="Z10" s="6">
        <f>100 + SUMIFS(NhatKy_ViPham!J:J, NhatKy_ViPham!E:E, "11_Toan_A", NhatKy_ViPham!F:F, B10, NhatKy_ViPham!C:C, "T9") - SUMIFS(NhatKy_ViPham!K:K, NhatKy_ViPham!E:E, "11_Toan_A", NhatKy_ViPham!F:F, B10, NhatKy_ViPham!C:C, "T9")</f>
        <v>100</v>
      </c>
      <c r="AA10" s="6">
        <f>100 + SUMIFS(NhatKy_ViPham!J:J, NhatKy_ViPham!E:E, "11_Toan_A", NhatKy_ViPham!F:F, B10, NhatKy_ViPham!C:C, "T10") - SUMIFS(NhatKy_ViPham!K:K, NhatKy_ViPham!E:E, "11_Toan_A", NhatKy_ViPham!F:F, B10, NhatKy_ViPham!C:C, "T10")</f>
        <v>100</v>
      </c>
      <c r="AB10" s="6">
        <f>100 + SUMIFS(NhatKy_ViPham!J:J, NhatKy_ViPham!E:E, "11_Toan_A", NhatKy_ViPham!F:F, B10, NhatKy_ViPham!C:C, "T11") - SUMIFS(NhatKy_ViPham!K:K, NhatKy_ViPham!E:E, "11_Toan_A", NhatKy_ViPham!F:F, B10, NhatKy_ViPham!C:C, "T11")</f>
        <v>100</v>
      </c>
      <c r="AC10" s="6">
        <f>100 + SUMIFS(NhatKy_ViPham!J:J, NhatKy_ViPham!E:E, "11_Toan_A", NhatKy_ViPham!F:F, B10, NhatKy_ViPham!C:C, "T12") - SUMIFS(NhatKy_ViPham!K:K, NhatKy_ViPham!E:E, "11_Toan_A", NhatKy_ViPham!F:F, B10, NhatKy_ViPham!C:C, "T12")</f>
        <v>100</v>
      </c>
      <c r="AD10" s="6">
        <f>100 + SUMIFS(NhatKy_ViPham!J:J, NhatKy_ViPham!E:E, "11_Toan_A", NhatKy_ViPham!F:F, B10, NhatKy_ViPham!C:C, "T13") - SUMIFS(NhatKy_ViPham!K:K, NhatKy_ViPham!E:E, "11_Toan_A", NhatKy_ViPham!F:F, B10, NhatKy_ViPham!C:C, "T13")</f>
        <v>100</v>
      </c>
      <c r="AE10" s="6">
        <f>100 + SUMIFS(NhatKy_ViPham!J:J, NhatKy_ViPham!E:E, "11_Toan_A", NhatKy_ViPham!F:F, B10, NhatKy_ViPham!C:C, "T14") - SUMIFS(NhatKy_ViPham!K:K, NhatKy_ViPham!E:E, "11_Toan_A", NhatKy_ViPham!F:F, B10, NhatKy_ViPham!C:C, "T14")</f>
        <v>100</v>
      </c>
      <c r="AF10" s="6">
        <f>100 + SUMIFS(NhatKy_ViPham!J:J, NhatKy_ViPham!E:E, "11_Toan_A", NhatKy_ViPham!F:F, B10, NhatKy_ViPham!C:C, "T15") - SUMIFS(NhatKy_ViPham!K:K, NhatKy_ViPham!E:E, "11_Toan_A", NhatKy_ViPham!F:F, B10, NhatKy_ViPham!C:C, "T15")</f>
        <v>100</v>
      </c>
      <c r="AG10" s="6">
        <f>100 + SUMIFS(NhatKy_ViPham!J:J, NhatKy_ViPham!E:E, "11_Toan_A", NhatKy_ViPham!F:F, B10, NhatKy_ViPham!C:C, "T16") - SUMIFS(NhatKy_ViPham!K:K, NhatKy_ViPham!E:E, "11_Toan_A", NhatKy_ViPham!F:F, B10, NhatKy_ViPham!C:C, "T16")</f>
        <v>100</v>
      </c>
      <c r="AH10" s="6">
        <f>100 + SUMIFS(NhatKy_ViPham!J:J, NhatKy_ViPham!E:E, "11_Toan_A", NhatKy_ViPham!F:F, B10, NhatKy_ViPham!C:C, "T17") - SUMIFS(NhatKy_ViPham!K:K, NhatKy_ViPham!E:E, "11_Toan_A", NhatKy_ViPham!F:F, B10, NhatKy_ViPham!C:C, "T17")</f>
        <v>100</v>
      </c>
      <c r="AI10" s="6">
        <f>100 + SUMIFS(NhatKy_ViPham!J:J, NhatKy_ViPham!E:E, "11_Toan_A", NhatKy_ViPham!F:F, B10, NhatKy_ViPham!C:C, "T18") - SUMIFS(NhatKy_ViPham!K:K, NhatKy_ViPham!E:E, "11_Toan_A", NhatKy_ViPham!F:F, B10, NhatKy_ViPham!C:C, "T18")</f>
        <v>100</v>
      </c>
      <c r="AJ10" s="6">
        <f>100 + SUMIFS(NhatKy_ViPham!J:J, NhatKy_ViPham!E:E, "11_Toan_A", NhatKy_ViPham!F:F, B10, NhatKy_ViPham!C:C, "T19") - SUMIFS(NhatKy_ViPham!K:K, NhatKy_ViPham!E:E, "11_Toan_A", NhatKy_ViPham!F:F, B10, NhatKy_ViPham!C:C, "T19")</f>
        <v>100</v>
      </c>
      <c r="AK10" s="6">
        <f>100 + SUMIFS(NhatKy_ViPham!J:J, NhatKy_ViPham!E:E, "11_Toan_A", NhatKy_ViPham!F:F, B10, NhatKy_ViPham!C:C, "T20") - SUMIFS(NhatKy_ViPham!K:K, NhatKy_ViPham!E:E, "11_Toan_A", NhatKy_ViPham!F:F, B10, NhatKy_ViPham!C:C, "T20")</f>
        <v>100</v>
      </c>
      <c r="AL10" s="6">
        <f>100 + SUMIFS(NhatKy_ViPham!J:J, NhatKy_ViPham!E:E, "11_Toan_A", NhatKy_ViPham!F:F, B10, NhatKy_ViPham!C:C, "T21") - SUMIFS(NhatKy_ViPham!K:K, NhatKy_ViPham!E:E, "11_Toan_A", NhatKy_ViPham!F:F, B10, NhatKy_ViPham!C:C, "T21")</f>
        <v>100</v>
      </c>
      <c r="AM10" s="6">
        <f>100 + SUMIFS(NhatKy_ViPham!J:J, NhatKy_ViPham!E:E, "11_Toan_A", NhatKy_ViPham!F:F, B10, NhatKy_ViPham!C:C, "T22") - SUMIFS(NhatKy_ViPham!K:K, NhatKy_ViPham!E:E, "11_Toan_A", NhatKy_ViPham!F:F, B10, NhatKy_ViPham!C:C, "T22")</f>
        <v>100</v>
      </c>
      <c r="AN10" s="6">
        <f>100 + SUMIFS(NhatKy_ViPham!J:J, NhatKy_ViPham!E:E, "11_Toan_A", NhatKy_ViPham!F:F, B10, NhatKy_ViPham!C:C, "T23") - SUMIFS(NhatKy_ViPham!K:K, NhatKy_ViPham!E:E, "11_Toan_A", NhatKy_ViPham!F:F, B10, NhatKy_ViPham!C:C, "T23")</f>
        <v>100</v>
      </c>
      <c r="AO10" s="6">
        <f>100 + SUMIFS(NhatKy_ViPham!J:J, NhatKy_ViPham!E:E, "11_Toan_A", NhatKy_ViPham!F:F, B10, NhatKy_ViPham!C:C, "T24") - SUMIFS(NhatKy_ViPham!K:K, NhatKy_ViPham!E:E, "11_Toan_A", NhatKy_ViPham!F:F, B10, NhatKy_ViPham!C:C, "T24")</f>
        <v>100</v>
      </c>
      <c r="AP10" s="6">
        <f>100 + SUMIFS(NhatKy_ViPham!J:J, NhatKy_ViPham!E:E, "11_Toan_A", NhatKy_ViPham!F:F, B10, NhatKy_ViPham!C:C, "T25") - SUMIFS(NhatKy_ViPham!K:K, NhatKy_ViPham!E:E, "11_Toan_A", NhatKy_ViPham!F:F, B10, NhatKy_ViPham!C:C, "T25")</f>
        <v>100</v>
      </c>
      <c r="AQ10" s="6">
        <f>100 + SUMIFS(NhatKy_ViPham!J:J, NhatKy_ViPham!E:E, "11_Toan_A", NhatKy_ViPham!F:F, B10, NhatKy_ViPham!C:C, "T26") - SUMIFS(NhatKy_ViPham!K:K, NhatKy_ViPham!E:E, "11_Toan_A", NhatKy_ViPham!F:F, B10, NhatKy_ViPham!C:C, "T26")</f>
        <v>100</v>
      </c>
      <c r="AR10" s="6">
        <f>100 + SUMIFS(NhatKy_ViPham!J:J, NhatKy_ViPham!E:E, "11_Toan_A", NhatKy_ViPham!F:F, B10, NhatKy_ViPham!C:C, "T27") - SUMIFS(NhatKy_ViPham!K:K, NhatKy_ViPham!E:E, "11_Toan_A", NhatKy_ViPham!F:F, B10, NhatKy_ViPham!C:C, "T27")</f>
        <v>100</v>
      </c>
      <c r="AS10" s="6">
        <f>100 + SUMIFS(NhatKy_ViPham!J:J, NhatKy_ViPham!E:E, "11_Toan_A", NhatKy_ViPham!F:F, B10, NhatKy_ViPham!C:C, "T28") - SUMIFS(NhatKy_ViPham!K:K, NhatKy_ViPham!E:E, "11_Toan_A", NhatKy_ViPham!F:F, B10, NhatKy_ViPham!C:C, "T28")</f>
        <v>100</v>
      </c>
      <c r="AT10" s="6">
        <f>100 + SUMIFS(NhatKy_ViPham!J:J, NhatKy_ViPham!E:E, "11_Toan_A", NhatKy_ViPham!F:F, B10, NhatKy_ViPham!C:C, "T29") - SUMIFS(NhatKy_ViPham!K:K, NhatKy_ViPham!E:E, "11_Toan_A", NhatKy_ViPham!F:F, B10, NhatKy_ViPham!C:C, "T29")</f>
        <v>100</v>
      </c>
      <c r="AU10" s="6">
        <f>100 + SUMIFS(NhatKy_ViPham!J:J, NhatKy_ViPham!E:E, "11_Toan_A", NhatKy_ViPham!F:F, B10, NhatKy_ViPham!C:C, "T30") - SUMIFS(NhatKy_ViPham!K:K, NhatKy_ViPham!E:E, "11_Toan_A", NhatKy_ViPham!F:F, B10, NhatKy_ViPham!C:C, "T30")</f>
        <v>100</v>
      </c>
      <c r="AV10" s="6">
        <f>100 + SUMIFS(NhatKy_ViPham!J:J, NhatKy_ViPham!E:E, "11_Toan_A", NhatKy_ViPham!F:F, B10, NhatKy_ViPham!C:C, "T31") - SUMIFS(NhatKy_ViPham!K:K, NhatKy_ViPham!E:E, "11_Toan_A", NhatKy_ViPham!F:F, B10, NhatKy_ViPham!C:C, "T31")</f>
        <v>100</v>
      </c>
      <c r="AW10" s="6">
        <f>100 + SUMIFS(NhatKy_ViPham!J:J, NhatKy_ViPham!E:E, "11_Toan_A", NhatKy_ViPham!F:F, B10, NhatKy_ViPham!C:C, "T32") - SUMIFS(NhatKy_ViPham!K:K, NhatKy_ViPham!E:E, "11_Toan_A", NhatKy_ViPham!F:F, B10, NhatKy_ViPham!C:C, "T32")</f>
        <v>100</v>
      </c>
      <c r="AX10" s="6">
        <f>100 + SUMIFS(NhatKy_ViPham!J:J, NhatKy_ViPham!E:E, "11_Toan_A", NhatKy_ViPham!F:F, B10, NhatKy_ViPham!C:C, "T33") - SUMIFS(NhatKy_ViPham!K:K, NhatKy_ViPham!E:E, "11_Toan_A", NhatKy_ViPham!F:F, B10, NhatKy_ViPham!C:C, "T33")</f>
        <v>100</v>
      </c>
      <c r="AY10" s="6">
        <f>100 + SUMIFS(NhatKy_ViPham!J:J, NhatKy_ViPham!E:E, "11_Toan_A", NhatKy_ViPham!F:F, B10, NhatKy_ViPham!C:C, "T34") - SUMIFS(NhatKy_ViPham!K:K, NhatKy_ViPham!E:E, "11_Toan_A", NhatKy_ViPham!F:F, B10, NhatKy_ViPham!C:C, "T34")</f>
        <v>100</v>
      </c>
      <c r="AZ10" s="6">
        <f>100 + SUMIFS(NhatKy_ViPham!J:J, NhatKy_ViPham!E:E, "11_Toan_A", NhatKy_ViPham!F:F, B10, NhatKy_ViPham!C:C, "T35") - SUMIFS(NhatKy_ViPham!K:K, NhatKy_ViPham!E:E, "11_Toan_A", NhatKy_ViPham!F:F, B10, NhatKy_ViPham!C:C, "T35")</f>
        <v>100</v>
      </c>
      <c r="BA10" s="12">
        <f t="shared" si="0"/>
        <v>100</v>
      </c>
      <c r="BB10" s="11" t="s">
        <v>430</v>
      </c>
      <c r="BC10" s="16" t="str">
        <f t="shared" si="1"/>
        <v>Tốt</v>
      </c>
      <c r="BD10" s="15" t="str">
        <f t="shared" si="2"/>
        <v>🟢 BÌNH THƯỜNG</v>
      </c>
    </row>
    <row r="11" spans="1:56" x14ac:dyDescent="0.25">
      <c r="A11" s="4">
        <v>3</v>
      </c>
      <c r="B11" s="10" t="s">
        <v>1338</v>
      </c>
      <c r="C11" s="4" t="s">
        <v>1339</v>
      </c>
      <c r="D11" s="4" t="s">
        <v>435</v>
      </c>
      <c r="E11" s="11" t="s">
        <v>430</v>
      </c>
      <c r="F11" s="7">
        <f>SUMIFS(NhatKy_ViPham!K:K, NhatKy_ViPham!E:E, "11_Toan_A", NhatKy_ViPham!F:F, B11, NhatKy_ViPham!H:H, "L01")</f>
        <v>0</v>
      </c>
      <c r="G11" s="7">
        <f>SUMIFS(NhatKy_ViPham!K:K, NhatKy_ViPham!E:E, "11_Toan_A", NhatKy_ViPham!F:F, B11, NhatKy_ViPham!H:H, "L02")</f>
        <v>0</v>
      </c>
      <c r="H11" s="7">
        <f>SUMIFS(NhatKy_ViPham!K:K, NhatKy_ViPham!E:E, "11_Toan_A", NhatKy_ViPham!F:F, B11, NhatKy_ViPham!H:H, "L03")</f>
        <v>0</v>
      </c>
      <c r="I11" s="7">
        <f>SUMIFS(NhatKy_ViPham!K:K, NhatKy_ViPham!E:E, "11_Toan_A", NhatKy_ViPham!F:F, B11, NhatKy_ViPham!H:H, "L04")</f>
        <v>0</v>
      </c>
      <c r="J11" s="7">
        <f>SUMIFS(NhatKy_ViPham!K:K, NhatKy_ViPham!E:E, "11_Toan_A", NhatKy_ViPham!F:F, B11, NhatKy_ViPham!H:H, "L05")</f>
        <v>0</v>
      </c>
      <c r="K11" s="7">
        <f>SUMIFS(NhatKy_ViPham!K:K, NhatKy_ViPham!E:E, "11_Toan_A", NhatKy_ViPham!F:F, B11, NhatKy_ViPham!H:H, "L06")</f>
        <v>0</v>
      </c>
      <c r="L11" s="7">
        <f>SUMIFS(NhatKy_ViPham!K:K, NhatKy_ViPham!E:E, "11_Toan_A", NhatKy_ViPham!F:F, B11, NhatKy_ViPham!H:H, "L07")</f>
        <v>0</v>
      </c>
      <c r="M11" s="7">
        <f>SUMIFS(NhatKy_ViPham!K:K, NhatKy_ViPham!E:E, "11_Toan_A", NhatKy_ViPham!F:F, B11, NhatKy_ViPham!H:H, "L08")</f>
        <v>0</v>
      </c>
      <c r="N11" s="7">
        <f>SUMIFS(NhatKy_ViPham!K:K, NhatKy_ViPham!E:E, "11_Toan_A", NhatKy_ViPham!F:F, B11, NhatKy_ViPham!H:H, "L09")</f>
        <v>0</v>
      </c>
      <c r="O11" s="7">
        <f>SUMIFS(NhatKy_ViPham!K:K, NhatKy_ViPham!E:E, "11_Toan_A", NhatKy_ViPham!F:F, B11, NhatKy_ViPham!H:H, "L10")</f>
        <v>0</v>
      </c>
      <c r="P11" s="12">
        <f>SUMIFS(NhatKy_ViPham!J:J, NhatKy_ViPham!E:E, "11_Toan_A", NhatKy_ViPham!F:F, B11)</f>
        <v>0</v>
      </c>
      <c r="Q11" s="13">
        <f>SUMIFS(NhatKy_ViPham!K:K, NhatKy_ViPham!E:E, "11_Toan_A", NhatKy_ViPham!F:F, B11)</f>
        <v>0</v>
      </c>
      <c r="R11" s="7">
        <f>100 + SUMIFS(NhatKy_ViPham!J:J, NhatKy_ViPham!E:E, "11_Toan_A", NhatKy_ViPham!F:F, B11, NhatKy_ViPham!C:C, "T1") - SUMIFS(NhatKy_ViPham!K:K, NhatKy_ViPham!E:E, "11_Toan_A", NhatKy_ViPham!F:F, B11, NhatKy_ViPham!C:C, "T1")</f>
        <v>100</v>
      </c>
      <c r="S11" s="7">
        <f>100 + SUMIFS(NhatKy_ViPham!J:J, NhatKy_ViPham!E:E, "11_Toan_A", NhatKy_ViPham!F:F, B11, NhatKy_ViPham!C:C, "T2") - SUMIFS(NhatKy_ViPham!K:K, NhatKy_ViPham!E:E, "11_Toan_A", NhatKy_ViPham!F:F, B11, NhatKy_ViPham!C:C, "T2")</f>
        <v>100</v>
      </c>
      <c r="T11" s="7">
        <f>100 + SUMIFS(NhatKy_ViPham!J:J, NhatKy_ViPham!E:E, "11_Toan_A", NhatKy_ViPham!F:F, B11, NhatKy_ViPham!C:C, "T3") - SUMIFS(NhatKy_ViPham!K:K, NhatKy_ViPham!E:E, "11_Toan_A", NhatKy_ViPham!F:F, B11, NhatKy_ViPham!C:C, "T3")</f>
        <v>100</v>
      </c>
      <c r="U11" s="7">
        <f>100 + SUMIFS(NhatKy_ViPham!J:J, NhatKy_ViPham!E:E, "11_Toan_A", NhatKy_ViPham!F:F, B11, NhatKy_ViPham!C:C, "T4") - SUMIFS(NhatKy_ViPham!K:K, NhatKy_ViPham!E:E, "11_Toan_A", NhatKy_ViPham!F:F, B11, NhatKy_ViPham!C:C, "T4")</f>
        <v>100</v>
      </c>
      <c r="V11" s="7">
        <f>100 + SUMIFS(NhatKy_ViPham!J:J, NhatKy_ViPham!E:E, "11_Toan_A", NhatKy_ViPham!F:F, B11, NhatKy_ViPham!C:C, "T5") - SUMIFS(NhatKy_ViPham!K:K, NhatKy_ViPham!E:E, "11_Toan_A", NhatKy_ViPham!F:F, B11, NhatKy_ViPham!C:C, "T5")</f>
        <v>100</v>
      </c>
      <c r="W11" s="7">
        <f>100 + SUMIFS(NhatKy_ViPham!J:J, NhatKy_ViPham!E:E, "11_Toan_A", NhatKy_ViPham!F:F, B11, NhatKy_ViPham!C:C, "T6") - SUMIFS(NhatKy_ViPham!K:K, NhatKy_ViPham!E:E, "11_Toan_A", NhatKy_ViPham!F:F, B11, NhatKy_ViPham!C:C, "T6")</f>
        <v>100</v>
      </c>
      <c r="X11" s="7">
        <f>100 + SUMIFS(NhatKy_ViPham!J:J, NhatKy_ViPham!E:E, "11_Toan_A", NhatKy_ViPham!F:F, B11, NhatKy_ViPham!C:C, "T7") - SUMIFS(NhatKy_ViPham!K:K, NhatKy_ViPham!E:E, "11_Toan_A", NhatKy_ViPham!F:F, B11, NhatKy_ViPham!C:C, "T7")</f>
        <v>100</v>
      </c>
      <c r="Y11" s="7">
        <f>100 + SUMIFS(NhatKy_ViPham!J:J, NhatKy_ViPham!E:E, "11_Toan_A", NhatKy_ViPham!F:F, B11, NhatKy_ViPham!C:C, "T8") - SUMIFS(NhatKy_ViPham!K:K, NhatKy_ViPham!E:E, "11_Toan_A", NhatKy_ViPham!F:F, B11, NhatKy_ViPham!C:C, "T8")</f>
        <v>100</v>
      </c>
      <c r="Z11" s="7">
        <f>100 + SUMIFS(NhatKy_ViPham!J:J, NhatKy_ViPham!E:E, "11_Toan_A", NhatKy_ViPham!F:F, B11, NhatKy_ViPham!C:C, "T9") - SUMIFS(NhatKy_ViPham!K:K, NhatKy_ViPham!E:E, "11_Toan_A", NhatKy_ViPham!F:F, B11, NhatKy_ViPham!C:C, "T9")</f>
        <v>100</v>
      </c>
      <c r="AA11" s="7">
        <f>100 + SUMIFS(NhatKy_ViPham!J:J, NhatKy_ViPham!E:E, "11_Toan_A", NhatKy_ViPham!F:F, B11, NhatKy_ViPham!C:C, "T10") - SUMIFS(NhatKy_ViPham!K:K, NhatKy_ViPham!E:E, "11_Toan_A", NhatKy_ViPham!F:F, B11, NhatKy_ViPham!C:C, "T10")</f>
        <v>100</v>
      </c>
      <c r="AB11" s="7">
        <f>100 + SUMIFS(NhatKy_ViPham!J:J, NhatKy_ViPham!E:E, "11_Toan_A", NhatKy_ViPham!F:F, B11, NhatKy_ViPham!C:C, "T11") - SUMIFS(NhatKy_ViPham!K:K, NhatKy_ViPham!E:E, "11_Toan_A", NhatKy_ViPham!F:F, B11, NhatKy_ViPham!C:C, "T11")</f>
        <v>100</v>
      </c>
      <c r="AC11" s="7">
        <f>100 + SUMIFS(NhatKy_ViPham!J:J, NhatKy_ViPham!E:E, "11_Toan_A", NhatKy_ViPham!F:F, B11, NhatKy_ViPham!C:C, "T12") - SUMIFS(NhatKy_ViPham!K:K, NhatKy_ViPham!E:E, "11_Toan_A", NhatKy_ViPham!F:F, B11, NhatKy_ViPham!C:C, "T12")</f>
        <v>100</v>
      </c>
      <c r="AD11" s="7">
        <f>100 + SUMIFS(NhatKy_ViPham!J:J, NhatKy_ViPham!E:E, "11_Toan_A", NhatKy_ViPham!F:F, B11, NhatKy_ViPham!C:C, "T13") - SUMIFS(NhatKy_ViPham!K:K, NhatKy_ViPham!E:E, "11_Toan_A", NhatKy_ViPham!F:F, B11, NhatKy_ViPham!C:C, "T13")</f>
        <v>100</v>
      </c>
      <c r="AE11" s="7">
        <f>100 + SUMIFS(NhatKy_ViPham!J:J, NhatKy_ViPham!E:E, "11_Toan_A", NhatKy_ViPham!F:F, B11, NhatKy_ViPham!C:C, "T14") - SUMIFS(NhatKy_ViPham!K:K, NhatKy_ViPham!E:E, "11_Toan_A", NhatKy_ViPham!F:F, B11, NhatKy_ViPham!C:C, "T14")</f>
        <v>100</v>
      </c>
      <c r="AF11" s="7">
        <f>100 + SUMIFS(NhatKy_ViPham!J:J, NhatKy_ViPham!E:E, "11_Toan_A", NhatKy_ViPham!F:F, B11, NhatKy_ViPham!C:C, "T15") - SUMIFS(NhatKy_ViPham!K:K, NhatKy_ViPham!E:E, "11_Toan_A", NhatKy_ViPham!F:F, B11, NhatKy_ViPham!C:C, "T15")</f>
        <v>100</v>
      </c>
      <c r="AG11" s="7">
        <f>100 + SUMIFS(NhatKy_ViPham!J:J, NhatKy_ViPham!E:E, "11_Toan_A", NhatKy_ViPham!F:F, B11, NhatKy_ViPham!C:C, "T16") - SUMIFS(NhatKy_ViPham!K:K, NhatKy_ViPham!E:E, "11_Toan_A", NhatKy_ViPham!F:F, B11, NhatKy_ViPham!C:C, "T16")</f>
        <v>100</v>
      </c>
      <c r="AH11" s="7">
        <f>100 + SUMIFS(NhatKy_ViPham!J:J, NhatKy_ViPham!E:E, "11_Toan_A", NhatKy_ViPham!F:F, B11, NhatKy_ViPham!C:C, "T17") - SUMIFS(NhatKy_ViPham!K:K, NhatKy_ViPham!E:E, "11_Toan_A", NhatKy_ViPham!F:F, B11, NhatKy_ViPham!C:C, "T17")</f>
        <v>100</v>
      </c>
      <c r="AI11" s="7">
        <f>100 + SUMIFS(NhatKy_ViPham!J:J, NhatKy_ViPham!E:E, "11_Toan_A", NhatKy_ViPham!F:F, B11, NhatKy_ViPham!C:C, "T18") - SUMIFS(NhatKy_ViPham!K:K, NhatKy_ViPham!E:E, "11_Toan_A", NhatKy_ViPham!F:F, B11, NhatKy_ViPham!C:C, "T18")</f>
        <v>100</v>
      </c>
      <c r="AJ11" s="7">
        <f>100 + SUMIFS(NhatKy_ViPham!J:J, NhatKy_ViPham!E:E, "11_Toan_A", NhatKy_ViPham!F:F, B11, NhatKy_ViPham!C:C, "T19") - SUMIFS(NhatKy_ViPham!K:K, NhatKy_ViPham!E:E, "11_Toan_A", NhatKy_ViPham!F:F, B11, NhatKy_ViPham!C:C, "T19")</f>
        <v>100</v>
      </c>
      <c r="AK11" s="7">
        <f>100 + SUMIFS(NhatKy_ViPham!J:J, NhatKy_ViPham!E:E, "11_Toan_A", NhatKy_ViPham!F:F, B11, NhatKy_ViPham!C:C, "T20") - SUMIFS(NhatKy_ViPham!K:K, NhatKy_ViPham!E:E, "11_Toan_A", NhatKy_ViPham!F:F, B11, NhatKy_ViPham!C:C, "T20")</f>
        <v>100</v>
      </c>
      <c r="AL11" s="7">
        <f>100 + SUMIFS(NhatKy_ViPham!J:J, NhatKy_ViPham!E:E, "11_Toan_A", NhatKy_ViPham!F:F, B11, NhatKy_ViPham!C:C, "T21") - SUMIFS(NhatKy_ViPham!K:K, NhatKy_ViPham!E:E, "11_Toan_A", NhatKy_ViPham!F:F, B11, NhatKy_ViPham!C:C, "T21")</f>
        <v>100</v>
      </c>
      <c r="AM11" s="7">
        <f>100 + SUMIFS(NhatKy_ViPham!J:J, NhatKy_ViPham!E:E, "11_Toan_A", NhatKy_ViPham!F:F, B11, NhatKy_ViPham!C:C, "T22") - SUMIFS(NhatKy_ViPham!K:K, NhatKy_ViPham!E:E, "11_Toan_A", NhatKy_ViPham!F:F, B11, NhatKy_ViPham!C:C, "T22")</f>
        <v>100</v>
      </c>
      <c r="AN11" s="7">
        <f>100 + SUMIFS(NhatKy_ViPham!J:J, NhatKy_ViPham!E:E, "11_Toan_A", NhatKy_ViPham!F:F, B11, NhatKy_ViPham!C:C, "T23") - SUMIFS(NhatKy_ViPham!K:K, NhatKy_ViPham!E:E, "11_Toan_A", NhatKy_ViPham!F:F, B11, NhatKy_ViPham!C:C, "T23")</f>
        <v>100</v>
      </c>
      <c r="AO11" s="7">
        <f>100 + SUMIFS(NhatKy_ViPham!J:J, NhatKy_ViPham!E:E, "11_Toan_A", NhatKy_ViPham!F:F, B11, NhatKy_ViPham!C:C, "T24") - SUMIFS(NhatKy_ViPham!K:K, NhatKy_ViPham!E:E, "11_Toan_A", NhatKy_ViPham!F:F, B11, NhatKy_ViPham!C:C, "T24")</f>
        <v>100</v>
      </c>
      <c r="AP11" s="7">
        <f>100 + SUMIFS(NhatKy_ViPham!J:J, NhatKy_ViPham!E:E, "11_Toan_A", NhatKy_ViPham!F:F, B11, NhatKy_ViPham!C:C, "T25") - SUMIFS(NhatKy_ViPham!K:K, NhatKy_ViPham!E:E, "11_Toan_A", NhatKy_ViPham!F:F, B11, NhatKy_ViPham!C:C, "T25")</f>
        <v>100</v>
      </c>
      <c r="AQ11" s="7">
        <f>100 + SUMIFS(NhatKy_ViPham!J:J, NhatKy_ViPham!E:E, "11_Toan_A", NhatKy_ViPham!F:F, B11, NhatKy_ViPham!C:C, "T26") - SUMIFS(NhatKy_ViPham!K:K, NhatKy_ViPham!E:E, "11_Toan_A", NhatKy_ViPham!F:F, B11, NhatKy_ViPham!C:C, "T26")</f>
        <v>100</v>
      </c>
      <c r="AR11" s="7">
        <f>100 + SUMIFS(NhatKy_ViPham!J:J, NhatKy_ViPham!E:E, "11_Toan_A", NhatKy_ViPham!F:F, B11, NhatKy_ViPham!C:C, "T27") - SUMIFS(NhatKy_ViPham!K:K, NhatKy_ViPham!E:E, "11_Toan_A", NhatKy_ViPham!F:F, B11, NhatKy_ViPham!C:C, "T27")</f>
        <v>100</v>
      </c>
      <c r="AS11" s="7">
        <f>100 + SUMIFS(NhatKy_ViPham!J:J, NhatKy_ViPham!E:E, "11_Toan_A", NhatKy_ViPham!F:F, B11, NhatKy_ViPham!C:C, "T28") - SUMIFS(NhatKy_ViPham!K:K, NhatKy_ViPham!E:E, "11_Toan_A", NhatKy_ViPham!F:F, B11, NhatKy_ViPham!C:C, "T28")</f>
        <v>100</v>
      </c>
      <c r="AT11" s="7">
        <f>100 + SUMIFS(NhatKy_ViPham!J:J, NhatKy_ViPham!E:E, "11_Toan_A", NhatKy_ViPham!F:F, B11, NhatKy_ViPham!C:C, "T29") - SUMIFS(NhatKy_ViPham!K:K, NhatKy_ViPham!E:E, "11_Toan_A", NhatKy_ViPham!F:F, B11, NhatKy_ViPham!C:C, "T29")</f>
        <v>100</v>
      </c>
      <c r="AU11" s="7">
        <f>100 + SUMIFS(NhatKy_ViPham!J:J, NhatKy_ViPham!E:E, "11_Toan_A", NhatKy_ViPham!F:F, B11, NhatKy_ViPham!C:C, "T30") - SUMIFS(NhatKy_ViPham!K:K, NhatKy_ViPham!E:E, "11_Toan_A", NhatKy_ViPham!F:F, B11, NhatKy_ViPham!C:C, "T30")</f>
        <v>100</v>
      </c>
      <c r="AV11" s="7">
        <f>100 + SUMIFS(NhatKy_ViPham!J:J, NhatKy_ViPham!E:E, "11_Toan_A", NhatKy_ViPham!F:F, B11, NhatKy_ViPham!C:C, "T31") - SUMIFS(NhatKy_ViPham!K:K, NhatKy_ViPham!E:E, "11_Toan_A", NhatKy_ViPham!F:F, B11, NhatKy_ViPham!C:C, "T31")</f>
        <v>100</v>
      </c>
      <c r="AW11" s="7">
        <f>100 + SUMIFS(NhatKy_ViPham!J:J, NhatKy_ViPham!E:E, "11_Toan_A", NhatKy_ViPham!F:F, B11, NhatKy_ViPham!C:C, "T32") - SUMIFS(NhatKy_ViPham!K:K, NhatKy_ViPham!E:E, "11_Toan_A", NhatKy_ViPham!F:F, B11, NhatKy_ViPham!C:C, "T32")</f>
        <v>100</v>
      </c>
      <c r="AX11" s="7">
        <f>100 + SUMIFS(NhatKy_ViPham!J:J, NhatKy_ViPham!E:E, "11_Toan_A", NhatKy_ViPham!F:F, B11, NhatKy_ViPham!C:C, "T33") - SUMIFS(NhatKy_ViPham!K:K, NhatKy_ViPham!E:E, "11_Toan_A", NhatKy_ViPham!F:F, B11, NhatKy_ViPham!C:C, "T33")</f>
        <v>100</v>
      </c>
      <c r="AY11" s="7">
        <f>100 + SUMIFS(NhatKy_ViPham!J:J, NhatKy_ViPham!E:E, "11_Toan_A", NhatKy_ViPham!F:F, B11, NhatKy_ViPham!C:C, "T34") - SUMIFS(NhatKy_ViPham!K:K, NhatKy_ViPham!E:E, "11_Toan_A", NhatKy_ViPham!F:F, B11, NhatKy_ViPham!C:C, "T34")</f>
        <v>100</v>
      </c>
      <c r="AZ11" s="7">
        <f>100 + SUMIFS(NhatKy_ViPham!J:J, NhatKy_ViPham!E:E, "11_Toan_A", NhatKy_ViPham!F:F, B11, NhatKy_ViPham!C:C, "T35") - SUMIFS(NhatKy_ViPham!K:K, NhatKy_ViPham!E:E, "11_Toan_A", NhatKy_ViPham!F:F, B11, NhatKy_ViPham!C:C, "T35")</f>
        <v>100</v>
      </c>
      <c r="BA11" s="12">
        <f t="shared" si="0"/>
        <v>100</v>
      </c>
      <c r="BB11" s="11" t="s">
        <v>430</v>
      </c>
      <c r="BC11" s="14" t="str">
        <f t="shared" si="1"/>
        <v>Tốt</v>
      </c>
      <c r="BD11" s="10" t="str">
        <f t="shared" si="2"/>
        <v>🟢 BÌNH THƯỜNG</v>
      </c>
    </row>
    <row r="12" spans="1:56" x14ac:dyDescent="0.25">
      <c r="A12" s="5">
        <v>4</v>
      </c>
      <c r="B12" s="15" t="s">
        <v>1340</v>
      </c>
      <c r="C12" s="5" t="s">
        <v>1341</v>
      </c>
      <c r="D12" s="5" t="s">
        <v>435</v>
      </c>
      <c r="E12" s="11" t="s">
        <v>430</v>
      </c>
      <c r="F12" s="6">
        <f>SUMIFS(NhatKy_ViPham!K:K, NhatKy_ViPham!E:E, "11_Toan_A", NhatKy_ViPham!F:F, B12, NhatKy_ViPham!H:H, "L01")</f>
        <v>0</v>
      </c>
      <c r="G12" s="6">
        <f>SUMIFS(NhatKy_ViPham!K:K, NhatKy_ViPham!E:E, "11_Toan_A", NhatKy_ViPham!F:F, B12, NhatKy_ViPham!H:H, "L02")</f>
        <v>0</v>
      </c>
      <c r="H12" s="6">
        <f>SUMIFS(NhatKy_ViPham!K:K, NhatKy_ViPham!E:E, "11_Toan_A", NhatKy_ViPham!F:F, B12, NhatKy_ViPham!H:H, "L03")</f>
        <v>0</v>
      </c>
      <c r="I12" s="6">
        <f>SUMIFS(NhatKy_ViPham!K:K, NhatKy_ViPham!E:E, "11_Toan_A", NhatKy_ViPham!F:F, B12, NhatKy_ViPham!H:H, "L04")</f>
        <v>0</v>
      </c>
      <c r="J12" s="6">
        <f>SUMIFS(NhatKy_ViPham!K:K, NhatKy_ViPham!E:E, "11_Toan_A", NhatKy_ViPham!F:F, B12, NhatKy_ViPham!H:H, "L05")</f>
        <v>0</v>
      </c>
      <c r="K12" s="6">
        <f>SUMIFS(NhatKy_ViPham!K:K, NhatKy_ViPham!E:E, "11_Toan_A", NhatKy_ViPham!F:F, B12, NhatKy_ViPham!H:H, "L06")</f>
        <v>0</v>
      </c>
      <c r="L12" s="6">
        <f>SUMIFS(NhatKy_ViPham!K:K, NhatKy_ViPham!E:E, "11_Toan_A", NhatKy_ViPham!F:F, B12, NhatKy_ViPham!H:H, "L07")</f>
        <v>0</v>
      </c>
      <c r="M12" s="6">
        <f>SUMIFS(NhatKy_ViPham!K:K, NhatKy_ViPham!E:E, "11_Toan_A", NhatKy_ViPham!F:F, B12, NhatKy_ViPham!H:H, "L08")</f>
        <v>0</v>
      </c>
      <c r="N12" s="6">
        <f>SUMIFS(NhatKy_ViPham!K:K, NhatKy_ViPham!E:E, "11_Toan_A", NhatKy_ViPham!F:F, B12, NhatKy_ViPham!H:H, "L09")</f>
        <v>0</v>
      </c>
      <c r="O12" s="6">
        <f>SUMIFS(NhatKy_ViPham!K:K, NhatKy_ViPham!E:E, "11_Toan_A", NhatKy_ViPham!F:F, B12, NhatKy_ViPham!H:H, "L10")</f>
        <v>0</v>
      </c>
      <c r="P12" s="12">
        <f>SUMIFS(NhatKy_ViPham!J:J, NhatKy_ViPham!E:E, "11_Toan_A", NhatKy_ViPham!F:F, B12)</f>
        <v>0</v>
      </c>
      <c r="Q12" s="13">
        <f>SUMIFS(NhatKy_ViPham!K:K, NhatKy_ViPham!E:E, "11_Toan_A", NhatKy_ViPham!F:F, B12)</f>
        <v>0</v>
      </c>
      <c r="R12" s="6">
        <f>100 + SUMIFS(NhatKy_ViPham!J:J, NhatKy_ViPham!E:E, "11_Toan_A", NhatKy_ViPham!F:F, B12, NhatKy_ViPham!C:C, "T1") - SUMIFS(NhatKy_ViPham!K:K, NhatKy_ViPham!E:E, "11_Toan_A", NhatKy_ViPham!F:F, B12, NhatKy_ViPham!C:C, "T1")</f>
        <v>100</v>
      </c>
      <c r="S12" s="6">
        <f>100 + SUMIFS(NhatKy_ViPham!J:J, NhatKy_ViPham!E:E, "11_Toan_A", NhatKy_ViPham!F:F, B12, NhatKy_ViPham!C:C, "T2") - SUMIFS(NhatKy_ViPham!K:K, NhatKy_ViPham!E:E, "11_Toan_A", NhatKy_ViPham!F:F, B12, NhatKy_ViPham!C:C, "T2")</f>
        <v>100</v>
      </c>
      <c r="T12" s="6">
        <f>100 + SUMIFS(NhatKy_ViPham!J:J, NhatKy_ViPham!E:E, "11_Toan_A", NhatKy_ViPham!F:F, B12, NhatKy_ViPham!C:C, "T3") - SUMIFS(NhatKy_ViPham!K:K, NhatKy_ViPham!E:E, "11_Toan_A", NhatKy_ViPham!F:F, B12, NhatKy_ViPham!C:C, "T3")</f>
        <v>100</v>
      </c>
      <c r="U12" s="6">
        <f>100 + SUMIFS(NhatKy_ViPham!J:J, NhatKy_ViPham!E:E, "11_Toan_A", NhatKy_ViPham!F:F, B12, NhatKy_ViPham!C:C, "T4") - SUMIFS(NhatKy_ViPham!K:K, NhatKy_ViPham!E:E, "11_Toan_A", NhatKy_ViPham!F:F, B12, NhatKy_ViPham!C:C, "T4")</f>
        <v>100</v>
      </c>
      <c r="V12" s="6">
        <f>100 + SUMIFS(NhatKy_ViPham!J:J, NhatKy_ViPham!E:E, "11_Toan_A", NhatKy_ViPham!F:F, B12, NhatKy_ViPham!C:C, "T5") - SUMIFS(NhatKy_ViPham!K:K, NhatKy_ViPham!E:E, "11_Toan_A", NhatKy_ViPham!F:F, B12, NhatKy_ViPham!C:C, "T5")</f>
        <v>100</v>
      </c>
      <c r="W12" s="6">
        <f>100 + SUMIFS(NhatKy_ViPham!J:J, NhatKy_ViPham!E:E, "11_Toan_A", NhatKy_ViPham!F:F, B12, NhatKy_ViPham!C:C, "T6") - SUMIFS(NhatKy_ViPham!K:K, NhatKy_ViPham!E:E, "11_Toan_A", NhatKy_ViPham!F:F, B12, NhatKy_ViPham!C:C, "T6")</f>
        <v>100</v>
      </c>
      <c r="X12" s="6">
        <f>100 + SUMIFS(NhatKy_ViPham!J:J, NhatKy_ViPham!E:E, "11_Toan_A", NhatKy_ViPham!F:F, B12, NhatKy_ViPham!C:C, "T7") - SUMIFS(NhatKy_ViPham!K:K, NhatKy_ViPham!E:E, "11_Toan_A", NhatKy_ViPham!F:F, B12, NhatKy_ViPham!C:C, "T7")</f>
        <v>100</v>
      </c>
      <c r="Y12" s="6">
        <f>100 + SUMIFS(NhatKy_ViPham!J:J, NhatKy_ViPham!E:E, "11_Toan_A", NhatKy_ViPham!F:F, B12, NhatKy_ViPham!C:C, "T8") - SUMIFS(NhatKy_ViPham!K:K, NhatKy_ViPham!E:E, "11_Toan_A", NhatKy_ViPham!F:F, B12, NhatKy_ViPham!C:C, "T8")</f>
        <v>100</v>
      </c>
      <c r="Z12" s="6">
        <f>100 + SUMIFS(NhatKy_ViPham!J:J, NhatKy_ViPham!E:E, "11_Toan_A", NhatKy_ViPham!F:F, B12, NhatKy_ViPham!C:C, "T9") - SUMIFS(NhatKy_ViPham!K:K, NhatKy_ViPham!E:E, "11_Toan_A", NhatKy_ViPham!F:F, B12, NhatKy_ViPham!C:C, "T9")</f>
        <v>100</v>
      </c>
      <c r="AA12" s="6">
        <f>100 + SUMIFS(NhatKy_ViPham!J:J, NhatKy_ViPham!E:E, "11_Toan_A", NhatKy_ViPham!F:F, B12, NhatKy_ViPham!C:C, "T10") - SUMIFS(NhatKy_ViPham!K:K, NhatKy_ViPham!E:E, "11_Toan_A", NhatKy_ViPham!F:F, B12, NhatKy_ViPham!C:C, "T10")</f>
        <v>100</v>
      </c>
      <c r="AB12" s="6">
        <f>100 + SUMIFS(NhatKy_ViPham!J:J, NhatKy_ViPham!E:E, "11_Toan_A", NhatKy_ViPham!F:F, B12, NhatKy_ViPham!C:C, "T11") - SUMIFS(NhatKy_ViPham!K:K, NhatKy_ViPham!E:E, "11_Toan_A", NhatKy_ViPham!F:F, B12, NhatKy_ViPham!C:C, "T11")</f>
        <v>100</v>
      </c>
      <c r="AC12" s="6">
        <f>100 + SUMIFS(NhatKy_ViPham!J:J, NhatKy_ViPham!E:E, "11_Toan_A", NhatKy_ViPham!F:F, B12, NhatKy_ViPham!C:C, "T12") - SUMIFS(NhatKy_ViPham!K:K, NhatKy_ViPham!E:E, "11_Toan_A", NhatKy_ViPham!F:F, B12, NhatKy_ViPham!C:C, "T12")</f>
        <v>100</v>
      </c>
      <c r="AD12" s="6">
        <f>100 + SUMIFS(NhatKy_ViPham!J:J, NhatKy_ViPham!E:E, "11_Toan_A", NhatKy_ViPham!F:F, B12, NhatKy_ViPham!C:C, "T13") - SUMIFS(NhatKy_ViPham!K:K, NhatKy_ViPham!E:E, "11_Toan_A", NhatKy_ViPham!F:F, B12, NhatKy_ViPham!C:C, "T13")</f>
        <v>100</v>
      </c>
      <c r="AE12" s="6">
        <f>100 + SUMIFS(NhatKy_ViPham!J:J, NhatKy_ViPham!E:E, "11_Toan_A", NhatKy_ViPham!F:F, B12, NhatKy_ViPham!C:C, "T14") - SUMIFS(NhatKy_ViPham!K:K, NhatKy_ViPham!E:E, "11_Toan_A", NhatKy_ViPham!F:F, B12, NhatKy_ViPham!C:C, "T14")</f>
        <v>100</v>
      </c>
      <c r="AF12" s="6">
        <f>100 + SUMIFS(NhatKy_ViPham!J:J, NhatKy_ViPham!E:E, "11_Toan_A", NhatKy_ViPham!F:F, B12, NhatKy_ViPham!C:C, "T15") - SUMIFS(NhatKy_ViPham!K:K, NhatKy_ViPham!E:E, "11_Toan_A", NhatKy_ViPham!F:F, B12, NhatKy_ViPham!C:C, "T15")</f>
        <v>100</v>
      </c>
      <c r="AG12" s="6">
        <f>100 + SUMIFS(NhatKy_ViPham!J:J, NhatKy_ViPham!E:E, "11_Toan_A", NhatKy_ViPham!F:F, B12, NhatKy_ViPham!C:C, "T16") - SUMIFS(NhatKy_ViPham!K:K, NhatKy_ViPham!E:E, "11_Toan_A", NhatKy_ViPham!F:F, B12, NhatKy_ViPham!C:C, "T16")</f>
        <v>100</v>
      </c>
      <c r="AH12" s="6">
        <f>100 + SUMIFS(NhatKy_ViPham!J:J, NhatKy_ViPham!E:E, "11_Toan_A", NhatKy_ViPham!F:F, B12, NhatKy_ViPham!C:C, "T17") - SUMIFS(NhatKy_ViPham!K:K, NhatKy_ViPham!E:E, "11_Toan_A", NhatKy_ViPham!F:F, B12, NhatKy_ViPham!C:C, "T17")</f>
        <v>100</v>
      </c>
      <c r="AI12" s="6">
        <f>100 + SUMIFS(NhatKy_ViPham!J:J, NhatKy_ViPham!E:E, "11_Toan_A", NhatKy_ViPham!F:F, B12, NhatKy_ViPham!C:C, "T18") - SUMIFS(NhatKy_ViPham!K:K, NhatKy_ViPham!E:E, "11_Toan_A", NhatKy_ViPham!F:F, B12, NhatKy_ViPham!C:C, "T18")</f>
        <v>100</v>
      </c>
      <c r="AJ12" s="6">
        <f>100 + SUMIFS(NhatKy_ViPham!J:J, NhatKy_ViPham!E:E, "11_Toan_A", NhatKy_ViPham!F:F, B12, NhatKy_ViPham!C:C, "T19") - SUMIFS(NhatKy_ViPham!K:K, NhatKy_ViPham!E:E, "11_Toan_A", NhatKy_ViPham!F:F, B12, NhatKy_ViPham!C:C, "T19")</f>
        <v>100</v>
      </c>
      <c r="AK12" s="6">
        <f>100 + SUMIFS(NhatKy_ViPham!J:J, NhatKy_ViPham!E:E, "11_Toan_A", NhatKy_ViPham!F:F, B12, NhatKy_ViPham!C:C, "T20") - SUMIFS(NhatKy_ViPham!K:K, NhatKy_ViPham!E:E, "11_Toan_A", NhatKy_ViPham!F:F, B12, NhatKy_ViPham!C:C, "T20")</f>
        <v>100</v>
      </c>
      <c r="AL12" s="6">
        <f>100 + SUMIFS(NhatKy_ViPham!J:J, NhatKy_ViPham!E:E, "11_Toan_A", NhatKy_ViPham!F:F, B12, NhatKy_ViPham!C:C, "T21") - SUMIFS(NhatKy_ViPham!K:K, NhatKy_ViPham!E:E, "11_Toan_A", NhatKy_ViPham!F:F, B12, NhatKy_ViPham!C:C, "T21")</f>
        <v>100</v>
      </c>
      <c r="AM12" s="6">
        <f>100 + SUMIFS(NhatKy_ViPham!J:J, NhatKy_ViPham!E:E, "11_Toan_A", NhatKy_ViPham!F:F, B12, NhatKy_ViPham!C:C, "T22") - SUMIFS(NhatKy_ViPham!K:K, NhatKy_ViPham!E:E, "11_Toan_A", NhatKy_ViPham!F:F, B12, NhatKy_ViPham!C:C, "T22")</f>
        <v>100</v>
      </c>
      <c r="AN12" s="6">
        <f>100 + SUMIFS(NhatKy_ViPham!J:J, NhatKy_ViPham!E:E, "11_Toan_A", NhatKy_ViPham!F:F, B12, NhatKy_ViPham!C:C, "T23") - SUMIFS(NhatKy_ViPham!K:K, NhatKy_ViPham!E:E, "11_Toan_A", NhatKy_ViPham!F:F, B12, NhatKy_ViPham!C:C, "T23")</f>
        <v>100</v>
      </c>
      <c r="AO12" s="6">
        <f>100 + SUMIFS(NhatKy_ViPham!J:J, NhatKy_ViPham!E:E, "11_Toan_A", NhatKy_ViPham!F:F, B12, NhatKy_ViPham!C:C, "T24") - SUMIFS(NhatKy_ViPham!K:K, NhatKy_ViPham!E:E, "11_Toan_A", NhatKy_ViPham!F:F, B12, NhatKy_ViPham!C:C, "T24")</f>
        <v>100</v>
      </c>
      <c r="AP12" s="6">
        <f>100 + SUMIFS(NhatKy_ViPham!J:J, NhatKy_ViPham!E:E, "11_Toan_A", NhatKy_ViPham!F:F, B12, NhatKy_ViPham!C:C, "T25") - SUMIFS(NhatKy_ViPham!K:K, NhatKy_ViPham!E:E, "11_Toan_A", NhatKy_ViPham!F:F, B12, NhatKy_ViPham!C:C, "T25")</f>
        <v>100</v>
      </c>
      <c r="AQ12" s="6">
        <f>100 + SUMIFS(NhatKy_ViPham!J:J, NhatKy_ViPham!E:E, "11_Toan_A", NhatKy_ViPham!F:F, B12, NhatKy_ViPham!C:C, "T26") - SUMIFS(NhatKy_ViPham!K:K, NhatKy_ViPham!E:E, "11_Toan_A", NhatKy_ViPham!F:F, B12, NhatKy_ViPham!C:C, "T26")</f>
        <v>100</v>
      </c>
      <c r="AR12" s="6">
        <f>100 + SUMIFS(NhatKy_ViPham!J:J, NhatKy_ViPham!E:E, "11_Toan_A", NhatKy_ViPham!F:F, B12, NhatKy_ViPham!C:C, "T27") - SUMIFS(NhatKy_ViPham!K:K, NhatKy_ViPham!E:E, "11_Toan_A", NhatKy_ViPham!F:F, B12, NhatKy_ViPham!C:C, "T27")</f>
        <v>100</v>
      </c>
      <c r="AS12" s="6">
        <f>100 + SUMIFS(NhatKy_ViPham!J:J, NhatKy_ViPham!E:E, "11_Toan_A", NhatKy_ViPham!F:F, B12, NhatKy_ViPham!C:C, "T28") - SUMIFS(NhatKy_ViPham!K:K, NhatKy_ViPham!E:E, "11_Toan_A", NhatKy_ViPham!F:F, B12, NhatKy_ViPham!C:C, "T28")</f>
        <v>100</v>
      </c>
      <c r="AT12" s="6">
        <f>100 + SUMIFS(NhatKy_ViPham!J:J, NhatKy_ViPham!E:E, "11_Toan_A", NhatKy_ViPham!F:F, B12, NhatKy_ViPham!C:C, "T29") - SUMIFS(NhatKy_ViPham!K:K, NhatKy_ViPham!E:E, "11_Toan_A", NhatKy_ViPham!F:F, B12, NhatKy_ViPham!C:C, "T29")</f>
        <v>100</v>
      </c>
      <c r="AU12" s="6">
        <f>100 + SUMIFS(NhatKy_ViPham!J:J, NhatKy_ViPham!E:E, "11_Toan_A", NhatKy_ViPham!F:F, B12, NhatKy_ViPham!C:C, "T30") - SUMIFS(NhatKy_ViPham!K:K, NhatKy_ViPham!E:E, "11_Toan_A", NhatKy_ViPham!F:F, B12, NhatKy_ViPham!C:C, "T30")</f>
        <v>100</v>
      </c>
      <c r="AV12" s="6">
        <f>100 + SUMIFS(NhatKy_ViPham!J:J, NhatKy_ViPham!E:E, "11_Toan_A", NhatKy_ViPham!F:F, B12, NhatKy_ViPham!C:C, "T31") - SUMIFS(NhatKy_ViPham!K:K, NhatKy_ViPham!E:E, "11_Toan_A", NhatKy_ViPham!F:F, B12, NhatKy_ViPham!C:C, "T31")</f>
        <v>100</v>
      </c>
      <c r="AW12" s="6">
        <f>100 + SUMIFS(NhatKy_ViPham!J:J, NhatKy_ViPham!E:E, "11_Toan_A", NhatKy_ViPham!F:F, B12, NhatKy_ViPham!C:C, "T32") - SUMIFS(NhatKy_ViPham!K:K, NhatKy_ViPham!E:E, "11_Toan_A", NhatKy_ViPham!F:F, B12, NhatKy_ViPham!C:C, "T32")</f>
        <v>100</v>
      </c>
      <c r="AX12" s="6">
        <f>100 + SUMIFS(NhatKy_ViPham!J:J, NhatKy_ViPham!E:E, "11_Toan_A", NhatKy_ViPham!F:F, B12, NhatKy_ViPham!C:C, "T33") - SUMIFS(NhatKy_ViPham!K:K, NhatKy_ViPham!E:E, "11_Toan_A", NhatKy_ViPham!F:F, B12, NhatKy_ViPham!C:C, "T33")</f>
        <v>100</v>
      </c>
      <c r="AY12" s="6">
        <f>100 + SUMIFS(NhatKy_ViPham!J:J, NhatKy_ViPham!E:E, "11_Toan_A", NhatKy_ViPham!F:F, B12, NhatKy_ViPham!C:C, "T34") - SUMIFS(NhatKy_ViPham!K:K, NhatKy_ViPham!E:E, "11_Toan_A", NhatKy_ViPham!F:F, B12, NhatKy_ViPham!C:C, "T34")</f>
        <v>100</v>
      </c>
      <c r="AZ12" s="6">
        <f>100 + SUMIFS(NhatKy_ViPham!J:J, NhatKy_ViPham!E:E, "11_Toan_A", NhatKy_ViPham!F:F, B12, NhatKy_ViPham!C:C, "T35") - SUMIFS(NhatKy_ViPham!K:K, NhatKy_ViPham!E:E, "11_Toan_A", NhatKy_ViPham!F:F, B12, NhatKy_ViPham!C:C, "T35")</f>
        <v>100</v>
      </c>
      <c r="BA12" s="12">
        <f t="shared" si="0"/>
        <v>100</v>
      </c>
      <c r="BB12" s="11" t="s">
        <v>430</v>
      </c>
      <c r="BC12" s="16" t="str">
        <f t="shared" si="1"/>
        <v>Tốt</v>
      </c>
      <c r="BD12" s="15" t="str">
        <f t="shared" si="2"/>
        <v>🟢 BÌNH THƯỜNG</v>
      </c>
    </row>
    <row r="13" spans="1:56" x14ac:dyDescent="0.25">
      <c r="A13" s="4">
        <v>5</v>
      </c>
      <c r="B13" s="10" t="s">
        <v>1342</v>
      </c>
      <c r="C13" s="4" t="s">
        <v>1343</v>
      </c>
      <c r="D13" s="4" t="s">
        <v>435</v>
      </c>
      <c r="E13" s="11" t="s">
        <v>430</v>
      </c>
      <c r="F13" s="7">
        <f>SUMIFS(NhatKy_ViPham!K:K, NhatKy_ViPham!E:E, "11_Toan_A", NhatKy_ViPham!F:F, B13, NhatKy_ViPham!H:H, "L01")</f>
        <v>0</v>
      </c>
      <c r="G13" s="7">
        <f>SUMIFS(NhatKy_ViPham!K:K, NhatKy_ViPham!E:E, "11_Toan_A", NhatKy_ViPham!F:F, B13, NhatKy_ViPham!H:H, "L02")</f>
        <v>0</v>
      </c>
      <c r="H13" s="7">
        <f>SUMIFS(NhatKy_ViPham!K:K, NhatKy_ViPham!E:E, "11_Toan_A", NhatKy_ViPham!F:F, B13, NhatKy_ViPham!H:H, "L03")</f>
        <v>0</v>
      </c>
      <c r="I13" s="7">
        <f>SUMIFS(NhatKy_ViPham!K:K, NhatKy_ViPham!E:E, "11_Toan_A", NhatKy_ViPham!F:F, B13, NhatKy_ViPham!H:H, "L04")</f>
        <v>0</v>
      </c>
      <c r="J13" s="7">
        <f>SUMIFS(NhatKy_ViPham!K:K, NhatKy_ViPham!E:E, "11_Toan_A", NhatKy_ViPham!F:F, B13, NhatKy_ViPham!H:H, "L05")</f>
        <v>0</v>
      </c>
      <c r="K13" s="7">
        <f>SUMIFS(NhatKy_ViPham!K:K, NhatKy_ViPham!E:E, "11_Toan_A", NhatKy_ViPham!F:F, B13, NhatKy_ViPham!H:H, "L06")</f>
        <v>0</v>
      </c>
      <c r="L13" s="7">
        <f>SUMIFS(NhatKy_ViPham!K:K, NhatKy_ViPham!E:E, "11_Toan_A", NhatKy_ViPham!F:F, B13, NhatKy_ViPham!H:H, "L07")</f>
        <v>0</v>
      </c>
      <c r="M13" s="7">
        <f>SUMIFS(NhatKy_ViPham!K:K, NhatKy_ViPham!E:E, "11_Toan_A", NhatKy_ViPham!F:F, B13, NhatKy_ViPham!H:H, "L08")</f>
        <v>0</v>
      </c>
      <c r="N13" s="7">
        <f>SUMIFS(NhatKy_ViPham!K:K, NhatKy_ViPham!E:E, "11_Toan_A", NhatKy_ViPham!F:F, B13, NhatKy_ViPham!H:H, "L09")</f>
        <v>0</v>
      </c>
      <c r="O13" s="7">
        <f>SUMIFS(NhatKy_ViPham!K:K, NhatKy_ViPham!E:E, "11_Toan_A", NhatKy_ViPham!F:F, B13, NhatKy_ViPham!H:H, "L10")</f>
        <v>0</v>
      </c>
      <c r="P13" s="12">
        <f>SUMIFS(NhatKy_ViPham!J:J, NhatKy_ViPham!E:E, "11_Toan_A", NhatKy_ViPham!F:F, B13)</f>
        <v>0</v>
      </c>
      <c r="Q13" s="13">
        <f>SUMIFS(NhatKy_ViPham!K:K, NhatKy_ViPham!E:E, "11_Toan_A", NhatKy_ViPham!F:F, B13)</f>
        <v>0</v>
      </c>
      <c r="R13" s="7">
        <f>100 + SUMIFS(NhatKy_ViPham!J:J, NhatKy_ViPham!E:E, "11_Toan_A", NhatKy_ViPham!F:F, B13, NhatKy_ViPham!C:C, "T1") - SUMIFS(NhatKy_ViPham!K:K, NhatKy_ViPham!E:E, "11_Toan_A", NhatKy_ViPham!F:F, B13, NhatKy_ViPham!C:C, "T1")</f>
        <v>100</v>
      </c>
      <c r="S13" s="7">
        <f>100 + SUMIFS(NhatKy_ViPham!J:J, NhatKy_ViPham!E:E, "11_Toan_A", NhatKy_ViPham!F:F, B13, NhatKy_ViPham!C:C, "T2") - SUMIFS(NhatKy_ViPham!K:K, NhatKy_ViPham!E:E, "11_Toan_A", NhatKy_ViPham!F:F, B13, NhatKy_ViPham!C:C, "T2")</f>
        <v>100</v>
      </c>
      <c r="T13" s="7">
        <f>100 + SUMIFS(NhatKy_ViPham!J:J, NhatKy_ViPham!E:E, "11_Toan_A", NhatKy_ViPham!F:F, B13, NhatKy_ViPham!C:C, "T3") - SUMIFS(NhatKy_ViPham!K:K, NhatKy_ViPham!E:E, "11_Toan_A", NhatKy_ViPham!F:F, B13, NhatKy_ViPham!C:C, "T3")</f>
        <v>100</v>
      </c>
      <c r="U13" s="7">
        <f>100 + SUMIFS(NhatKy_ViPham!J:J, NhatKy_ViPham!E:E, "11_Toan_A", NhatKy_ViPham!F:F, B13, NhatKy_ViPham!C:C, "T4") - SUMIFS(NhatKy_ViPham!K:K, NhatKy_ViPham!E:E, "11_Toan_A", NhatKy_ViPham!F:F, B13, NhatKy_ViPham!C:C, "T4")</f>
        <v>100</v>
      </c>
      <c r="V13" s="7">
        <f>100 + SUMIFS(NhatKy_ViPham!J:J, NhatKy_ViPham!E:E, "11_Toan_A", NhatKy_ViPham!F:F, B13, NhatKy_ViPham!C:C, "T5") - SUMIFS(NhatKy_ViPham!K:K, NhatKy_ViPham!E:E, "11_Toan_A", NhatKy_ViPham!F:F, B13, NhatKy_ViPham!C:C, "T5")</f>
        <v>100</v>
      </c>
      <c r="W13" s="7">
        <f>100 + SUMIFS(NhatKy_ViPham!J:J, NhatKy_ViPham!E:E, "11_Toan_A", NhatKy_ViPham!F:F, B13, NhatKy_ViPham!C:C, "T6") - SUMIFS(NhatKy_ViPham!K:K, NhatKy_ViPham!E:E, "11_Toan_A", NhatKy_ViPham!F:F, B13, NhatKy_ViPham!C:C, "T6")</f>
        <v>100</v>
      </c>
      <c r="X13" s="7">
        <f>100 + SUMIFS(NhatKy_ViPham!J:J, NhatKy_ViPham!E:E, "11_Toan_A", NhatKy_ViPham!F:F, B13, NhatKy_ViPham!C:C, "T7") - SUMIFS(NhatKy_ViPham!K:K, NhatKy_ViPham!E:E, "11_Toan_A", NhatKy_ViPham!F:F, B13, NhatKy_ViPham!C:C, "T7")</f>
        <v>100</v>
      </c>
      <c r="Y13" s="7">
        <f>100 + SUMIFS(NhatKy_ViPham!J:J, NhatKy_ViPham!E:E, "11_Toan_A", NhatKy_ViPham!F:F, B13, NhatKy_ViPham!C:C, "T8") - SUMIFS(NhatKy_ViPham!K:K, NhatKy_ViPham!E:E, "11_Toan_A", NhatKy_ViPham!F:F, B13, NhatKy_ViPham!C:C, "T8")</f>
        <v>100</v>
      </c>
      <c r="Z13" s="7">
        <f>100 + SUMIFS(NhatKy_ViPham!J:J, NhatKy_ViPham!E:E, "11_Toan_A", NhatKy_ViPham!F:F, B13, NhatKy_ViPham!C:C, "T9") - SUMIFS(NhatKy_ViPham!K:K, NhatKy_ViPham!E:E, "11_Toan_A", NhatKy_ViPham!F:F, B13, NhatKy_ViPham!C:C, "T9")</f>
        <v>100</v>
      </c>
      <c r="AA13" s="7">
        <f>100 + SUMIFS(NhatKy_ViPham!J:J, NhatKy_ViPham!E:E, "11_Toan_A", NhatKy_ViPham!F:F, B13, NhatKy_ViPham!C:C, "T10") - SUMIFS(NhatKy_ViPham!K:K, NhatKy_ViPham!E:E, "11_Toan_A", NhatKy_ViPham!F:F, B13, NhatKy_ViPham!C:C, "T10")</f>
        <v>100</v>
      </c>
      <c r="AB13" s="7">
        <f>100 + SUMIFS(NhatKy_ViPham!J:J, NhatKy_ViPham!E:E, "11_Toan_A", NhatKy_ViPham!F:F, B13, NhatKy_ViPham!C:C, "T11") - SUMIFS(NhatKy_ViPham!K:K, NhatKy_ViPham!E:E, "11_Toan_A", NhatKy_ViPham!F:F, B13, NhatKy_ViPham!C:C, "T11")</f>
        <v>100</v>
      </c>
      <c r="AC13" s="7">
        <f>100 + SUMIFS(NhatKy_ViPham!J:J, NhatKy_ViPham!E:E, "11_Toan_A", NhatKy_ViPham!F:F, B13, NhatKy_ViPham!C:C, "T12") - SUMIFS(NhatKy_ViPham!K:K, NhatKy_ViPham!E:E, "11_Toan_A", NhatKy_ViPham!F:F, B13, NhatKy_ViPham!C:C, "T12")</f>
        <v>100</v>
      </c>
      <c r="AD13" s="7">
        <f>100 + SUMIFS(NhatKy_ViPham!J:J, NhatKy_ViPham!E:E, "11_Toan_A", NhatKy_ViPham!F:F, B13, NhatKy_ViPham!C:C, "T13") - SUMIFS(NhatKy_ViPham!K:K, NhatKy_ViPham!E:E, "11_Toan_A", NhatKy_ViPham!F:F, B13, NhatKy_ViPham!C:C, "T13")</f>
        <v>100</v>
      </c>
      <c r="AE13" s="7">
        <f>100 + SUMIFS(NhatKy_ViPham!J:J, NhatKy_ViPham!E:E, "11_Toan_A", NhatKy_ViPham!F:F, B13, NhatKy_ViPham!C:C, "T14") - SUMIFS(NhatKy_ViPham!K:K, NhatKy_ViPham!E:E, "11_Toan_A", NhatKy_ViPham!F:F, B13, NhatKy_ViPham!C:C, "T14")</f>
        <v>100</v>
      </c>
      <c r="AF13" s="7">
        <f>100 + SUMIFS(NhatKy_ViPham!J:J, NhatKy_ViPham!E:E, "11_Toan_A", NhatKy_ViPham!F:F, B13, NhatKy_ViPham!C:C, "T15") - SUMIFS(NhatKy_ViPham!K:K, NhatKy_ViPham!E:E, "11_Toan_A", NhatKy_ViPham!F:F, B13, NhatKy_ViPham!C:C, "T15")</f>
        <v>100</v>
      </c>
      <c r="AG13" s="7">
        <f>100 + SUMIFS(NhatKy_ViPham!J:J, NhatKy_ViPham!E:E, "11_Toan_A", NhatKy_ViPham!F:F, B13, NhatKy_ViPham!C:C, "T16") - SUMIFS(NhatKy_ViPham!K:K, NhatKy_ViPham!E:E, "11_Toan_A", NhatKy_ViPham!F:F, B13, NhatKy_ViPham!C:C, "T16")</f>
        <v>100</v>
      </c>
      <c r="AH13" s="7">
        <f>100 + SUMIFS(NhatKy_ViPham!J:J, NhatKy_ViPham!E:E, "11_Toan_A", NhatKy_ViPham!F:F, B13, NhatKy_ViPham!C:C, "T17") - SUMIFS(NhatKy_ViPham!K:K, NhatKy_ViPham!E:E, "11_Toan_A", NhatKy_ViPham!F:F, B13, NhatKy_ViPham!C:C, "T17")</f>
        <v>100</v>
      </c>
      <c r="AI13" s="7">
        <f>100 + SUMIFS(NhatKy_ViPham!J:J, NhatKy_ViPham!E:E, "11_Toan_A", NhatKy_ViPham!F:F, B13, NhatKy_ViPham!C:C, "T18") - SUMIFS(NhatKy_ViPham!K:K, NhatKy_ViPham!E:E, "11_Toan_A", NhatKy_ViPham!F:F, B13, NhatKy_ViPham!C:C, "T18")</f>
        <v>100</v>
      </c>
      <c r="AJ13" s="7">
        <f>100 + SUMIFS(NhatKy_ViPham!J:J, NhatKy_ViPham!E:E, "11_Toan_A", NhatKy_ViPham!F:F, B13, NhatKy_ViPham!C:C, "T19") - SUMIFS(NhatKy_ViPham!K:K, NhatKy_ViPham!E:E, "11_Toan_A", NhatKy_ViPham!F:F, B13, NhatKy_ViPham!C:C, "T19")</f>
        <v>100</v>
      </c>
      <c r="AK13" s="7">
        <f>100 + SUMIFS(NhatKy_ViPham!J:J, NhatKy_ViPham!E:E, "11_Toan_A", NhatKy_ViPham!F:F, B13, NhatKy_ViPham!C:C, "T20") - SUMIFS(NhatKy_ViPham!K:K, NhatKy_ViPham!E:E, "11_Toan_A", NhatKy_ViPham!F:F, B13, NhatKy_ViPham!C:C, "T20")</f>
        <v>100</v>
      </c>
      <c r="AL13" s="7">
        <f>100 + SUMIFS(NhatKy_ViPham!J:J, NhatKy_ViPham!E:E, "11_Toan_A", NhatKy_ViPham!F:F, B13, NhatKy_ViPham!C:C, "T21") - SUMIFS(NhatKy_ViPham!K:K, NhatKy_ViPham!E:E, "11_Toan_A", NhatKy_ViPham!F:F, B13, NhatKy_ViPham!C:C, "T21")</f>
        <v>100</v>
      </c>
      <c r="AM13" s="7">
        <f>100 + SUMIFS(NhatKy_ViPham!J:J, NhatKy_ViPham!E:E, "11_Toan_A", NhatKy_ViPham!F:F, B13, NhatKy_ViPham!C:C, "T22") - SUMIFS(NhatKy_ViPham!K:K, NhatKy_ViPham!E:E, "11_Toan_A", NhatKy_ViPham!F:F, B13, NhatKy_ViPham!C:C, "T22")</f>
        <v>100</v>
      </c>
      <c r="AN13" s="7">
        <f>100 + SUMIFS(NhatKy_ViPham!J:J, NhatKy_ViPham!E:E, "11_Toan_A", NhatKy_ViPham!F:F, B13, NhatKy_ViPham!C:C, "T23") - SUMIFS(NhatKy_ViPham!K:K, NhatKy_ViPham!E:E, "11_Toan_A", NhatKy_ViPham!F:F, B13, NhatKy_ViPham!C:C, "T23")</f>
        <v>100</v>
      </c>
      <c r="AO13" s="7">
        <f>100 + SUMIFS(NhatKy_ViPham!J:J, NhatKy_ViPham!E:E, "11_Toan_A", NhatKy_ViPham!F:F, B13, NhatKy_ViPham!C:C, "T24") - SUMIFS(NhatKy_ViPham!K:K, NhatKy_ViPham!E:E, "11_Toan_A", NhatKy_ViPham!F:F, B13, NhatKy_ViPham!C:C, "T24")</f>
        <v>100</v>
      </c>
      <c r="AP13" s="7">
        <f>100 + SUMIFS(NhatKy_ViPham!J:J, NhatKy_ViPham!E:E, "11_Toan_A", NhatKy_ViPham!F:F, B13, NhatKy_ViPham!C:C, "T25") - SUMIFS(NhatKy_ViPham!K:K, NhatKy_ViPham!E:E, "11_Toan_A", NhatKy_ViPham!F:F, B13, NhatKy_ViPham!C:C, "T25")</f>
        <v>100</v>
      </c>
      <c r="AQ13" s="7">
        <f>100 + SUMIFS(NhatKy_ViPham!J:J, NhatKy_ViPham!E:E, "11_Toan_A", NhatKy_ViPham!F:F, B13, NhatKy_ViPham!C:C, "T26") - SUMIFS(NhatKy_ViPham!K:K, NhatKy_ViPham!E:E, "11_Toan_A", NhatKy_ViPham!F:F, B13, NhatKy_ViPham!C:C, "T26")</f>
        <v>100</v>
      </c>
      <c r="AR13" s="7">
        <f>100 + SUMIFS(NhatKy_ViPham!J:J, NhatKy_ViPham!E:E, "11_Toan_A", NhatKy_ViPham!F:F, B13, NhatKy_ViPham!C:C, "T27") - SUMIFS(NhatKy_ViPham!K:K, NhatKy_ViPham!E:E, "11_Toan_A", NhatKy_ViPham!F:F, B13, NhatKy_ViPham!C:C, "T27")</f>
        <v>100</v>
      </c>
      <c r="AS13" s="7">
        <f>100 + SUMIFS(NhatKy_ViPham!J:J, NhatKy_ViPham!E:E, "11_Toan_A", NhatKy_ViPham!F:F, B13, NhatKy_ViPham!C:C, "T28") - SUMIFS(NhatKy_ViPham!K:K, NhatKy_ViPham!E:E, "11_Toan_A", NhatKy_ViPham!F:F, B13, NhatKy_ViPham!C:C, "T28")</f>
        <v>100</v>
      </c>
      <c r="AT13" s="7">
        <f>100 + SUMIFS(NhatKy_ViPham!J:J, NhatKy_ViPham!E:E, "11_Toan_A", NhatKy_ViPham!F:F, B13, NhatKy_ViPham!C:C, "T29") - SUMIFS(NhatKy_ViPham!K:K, NhatKy_ViPham!E:E, "11_Toan_A", NhatKy_ViPham!F:F, B13, NhatKy_ViPham!C:C, "T29")</f>
        <v>100</v>
      </c>
      <c r="AU13" s="7">
        <f>100 + SUMIFS(NhatKy_ViPham!J:J, NhatKy_ViPham!E:E, "11_Toan_A", NhatKy_ViPham!F:F, B13, NhatKy_ViPham!C:C, "T30") - SUMIFS(NhatKy_ViPham!K:K, NhatKy_ViPham!E:E, "11_Toan_A", NhatKy_ViPham!F:F, B13, NhatKy_ViPham!C:C, "T30")</f>
        <v>100</v>
      </c>
      <c r="AV13" s="7">
        <f>100 + SUMIFS(NhatKy_ViPham!J:J, NhatKy_ViPham!E:E, "11_Toan_A", NhatKy_ViPham!F:F, B13, NhatKy_ViPham!C:C, "T31") - SUMIFS(NhatKy_ViPham!K:K, NhatKy_ViPham!E:E, "11_Toan_A", NhatKy_ViPham!F:F, B13, NhatKy_ViPham!C:C, "T31")</f>
        <v>100</v>
      </c>
      <c r="AW13" s="7">
        <f>100 + SUMIFS(NhatKy_ViPham!J:J, NhatKy_ViPham!E:E, "11_Toan_A", NhatKy_ViPham!F:F, B13, NhatKy_ViPham!C:C, "T32") - SUMIFS(NhatKy_ViPham!K:K, NhatKy_ViPham!E:E, "11_Toan_A", NhatKy_ViPham!F:F, B13, NhatKy_ViPham!C:C, "T32")</f>
        <v>100</v>
      </c>
      <c r="AX13" s="7">
        <f>100 + SUMIFS(NhatKy_ViPham!J:J, NhatKy_ViPham!E:E, "11_Toan_A", NhatKy_ViPham!F:F, B13, NhatKy_ViPham!C:C, "T33") - SUMIFS(NhatKy_ViPham!K:K, NhatKy_ViPham!E:E, "11_Toan_A", NhatKy_ViPham!F:F, B13, NhatKy_ViPham!C:C, "T33")</f>
        <v>100</v>
      </c>
      <c r="AY13" s="7">
        <f>100 + SUMIFS(NhatKy_ViPham!J:J, NhatKy_ViPham!E:E, "11_Toan_A", NhatKy_ViPham!F:F, B13, NhatKy_ViPham!C:C, "T34") - SUMIFS(NhatKy_ViPham!K:K, NhatKy_ViPham!E:E, "11_Toan_A", NhatKy_ViPham!F:F, B13, NhatKy_ViPham!C:C, "T34")</f>
        <v>100</v>
      </c>
      <c r="AZ13" s="7">
        <f>100 + SUMIFS(NhatKy_ViPham!J:J, NhatKy_ViPham!E:E, "11_Toan_A", NhatKy_ViPham!F:F, B13, NhatKy_ViPham!C:C, "T35") - SUMIFS(NhatKy_ViPham!K:K, NhatKy_ViPham!E:E, "11_Toan_A", NhatKy_ViPham!F:F, B13, NhatKy_ViPham!C:C, "T35")</f>
        <v>100</v>
      </c>
      <c r="BA13" s="12">
        <f t="shared" si="0"/>
        <v>100</v>
      </c>
      <c r="BB13" s="11" t="s">
        <v>430</v>
      </c>
      <c r="BC13" s="14" t="str">
        <f t="shared" si="1"/>
        <v>Tốt</v>
      </c>
      <c r="BD13" s="10" t="str">
        <f t="shared" si="2"/>
        <v>🟢 BÌNH THƯỜNG</v>
      </c>
    </row>
    <row r="14" spans="1:56" x14ac:dyDescent="0.25">
      <c r="A14" s="5">
        <v>6</v>
      </c>
      <c r="B14" s="15" t="s">
        <v>1344</v>
      </c>
      <c r="C14" s="5" t="s">
        <v>1345</v>
      </c>
      <c r="D14" s="5" t="s">
        <v>435</v>
      </c>
      <c r="E14" s="11" t="s">
        <v>430</v>
      </c>
      <c r="F14" s="6">
        <f>SUMIFS(NhatKy_ViPham!K:K, NhatKy_ViPham!E:E, "11_Toan_A", NhatKy_ViPham!F:F, B14, NhatKy_ViPham!H:H, "L01")</f>
        <v>0</v>
      </c>
      <c r="G14" s="6">
        <f>SUMIFS(NhatKy_ViPham!K:K, NhatKy_ViPham!E:E, "11_Toan_A", NhatKy_ViPham!F:F, B14, NhatKy_ViPham!H:H, "L02")</f>
        <v>0</v>
      </c>
      <c r="H14" s="6">
        <f>SUMIFS(NhatKy_ViPham!K:K, NhatKy_ViPham!E:E, "11_Toan_A", NhatKy_ViPham!F:F, B14, NhatKy_ViPham!H:H, "L03")</f>
        <v>0</v>
      </c>
      <c r="I14" s="6">
        <f>SUMIFS(NhatKy_ViPham!K:K, NhatKy_ViPham!E:E, "11_Toan_A", NhatKy_ViPham!F:F, B14, NhatKy_ViPham!H:H, "L04")</f>
        <v>0</v>
      </c>
      <c r="J14" s="6">
        <f>SUMIFS(NhatKy_ViPham!K:K, NhatKy_ViPham!E:E, "11_Toan_A", NhatKy_ViPham!F:F, B14, NhatKy_ViPham!H:H, "L05")</f>
        <v>0</v>
      </c>
      <c r="K14" s="6">
        <f>SUMIFS(NhatKy_ViPham!K:K, NhatKy_ViPham!E:E, "11_Toan_A", NhatKy_ViPham!F:F, B14, NhatKy_ViPham!H:H, "L06")</f>
        <v>0</v>
      </c>
      <c r="L14" s="6">
        <f>SUMIFS(NhatKy_ViPham!K:K, NhatKy_ViPham!E:E, "11_Toan_A", NhatKy_ViPham!F:F, B14, NhatKy_ViPham!H:H, "L07")</f>
        <v>0</v>
      </c>
      <c r="M14" s="6">
        <f>SUMIFS(NhatKy_ViPham!K:K, NhatKy_ViPham!E:E, "11_Toan_A", NhatKy_ViPham!F:F, B14, NhatKy_ViPham!H:H, "L08")</f>
        <v>0</v>
      </c>
      <c r="N14" s="6">
        <f>SUMIFS(NhatKy_ViPham!K:K, NhatKy_ViPham!E:E, "11_Toan_A", NhatKy_ViPham!F:F, B14, NhatKy_ViPham!H:H, "L09")</f>
        <v>0</v>
      </c>
      <c r="O14" s="6">
        <f>SUMIFS(NhatKy_ViPham!K:K, NhatKy_ViPham!E:E, "11_Toan_A", NhatKy_ViPham!F:F, B14, NhatKy_ViPham!H:H, "L10")</f>
        <v>0</v>
      </c>
      <c r="P14" s="12">
        <f>SUMIFS(NhatKy_ViPham!J:J, NhatKy_ViPham!E:E, "11_Toan_A", NhatKy_ViPham!F:F, B14)</f>
        <v>0</v>
      </c>
      <c r="Q14" s="13">
        <f>SUMIFS(NhatKy_ViPham!K:K, NhatKy_ViPham!E:E, "11_Toan_A", NhatKy_ViPham!F:F, B14)</f>
        <v>0</v>
      </c>
      <c r="R14" s="6">
        <f>100 + SUMIFS(NhatKy_ViPham!J:J, NhatKy_ViPham!E:E, "11_Toan_A", NhatKy_ViPham!F:F, B14, NhatKy_ViPham!C:C, "T1") - SUMIFS(NhatKy_ViPham!K:K, NhatKy_ViPham!E:E, "11_Toan_A", NhatKy_ViPham!F:F, B14, NhatKy_ViPham!C:C, "T1")</f>
        <v>100</v>
      </c>
      <c r="S14" s="6">
        <f>100 + SUMIFS(NhatKy_ViPham!J:J, NhatKy_ViPham!E:E, "11_Toan_A", NhatKy_ViPham!F:F, B14, NhatKy_ViPham!C:C, "T2") - SUMIFS(NhatKy_ViPham!K:K, NhatKy_ViPham!E:E, "11_Toan_A", NhatKy_ViPham!F:F, B14, NhatKy_ViPham!C:C, "T2")</f>
        <v>100</v>
      </c>
      <c r="T14" s="6">
        <f>100 + SUMIFS(NhatKy_ViPham!J:J, NhatKy_ViPham!E:E, "11_Toan_A", NhatKy_ViPham!F:F, B14, NhatKy_ViPham!C:C, "T3") - SUMIFS(NhatKy_ViPham!K:K, NhatKy_ViPham!E:E, "11_Toan_A", NhatKy_ViPham!F:F, B14, NhatKy_ViPham!C:C, "T3")</f>
        <v>100</v>
      </c>
      <c r="U14" s="6">
        <f>100 + SUMIFS(NhatKy_ViPham!J:J, NhatKy_ViPham!E:E, "11_Toan_A", NhatKy_ViPham!F:F, B14, NhatKy_ViPham!C:C, "T4") - SUMIFS(NhatKy_ViPham!K:K, NhatKy_ViPham!E:E, "11_Toan_A", NhatKy_ViPham!F:F, B14, NhatKy_ViPham!C:C, "T4")</f>
        <v>100</v>
      </c>
      <c r="V14" s="6">
        <f>100 + SUMIFS(NhatKy_ViPham!J:J, NhatKy_ViPham!E:E, "11_Toan_A", NhatKy_ViPham!F:F, B14, NhatKy_ViPham!C:C, "T5") - SUMIFS(NhatKy_ViPham!K:K, NhatKy_ViPham!E:E, "11_Toan_A", NhatKy_ViPham!F:F, B14, NhatKy_ViPham!C:C, "T5")</f>
        <v>100</v>
      </c>
      <c r="W14" s="6">
        <f>100 + SUMIFS(NhatKy_ViPham!J:J, NhatKy_ViPham!E:E, "11_Toan_A", NhatKy_ViPham!F:F, B14, NhatKy_ViPham!C:C, "T6") - SUMIFS(NhatKy_ViPham!K:K, NhatKy_ViPham!E:E, "11_Toan_A", NhatKy_ViPham!F:F, B14, NhatKy_ViPham!C:C, "T6")</f>
        <v>100</v>
      </c>
      <c r="X14" s="6">
        <f>100 + SUMIFS(NhatKy_ViPham!J:J, NhatKy_ViPham!E:E, "11_Toan_A", NhatKy_ViPham!F:F, B14, NhatKy_ViPham!C:C, "T7") - SUMIFS(NhatKy_ViPham!K:K, NhatKy_ViPham!E:E, "11_Toan_A", NhatKy_ViPham!F:F, B14, NhatKy_ViPham!C:C, "T7")</f>
        <v>100</v>
      </c>
      <c r="Y14" s="6">
        <f>100 + SUMIFS(NhatKy_ViPham!J:J, NhatKy_ViPham!E:E, "11_Toan_A", NhatKy_ViPham!F:F, B14, NhatKy_ViPham!C:C, "T8") - SUMIFS(NhatKy_ViPham!K:K, NhatKy_ViPham!E:E, "11_Toan_A", NhatKy_ViPham!F:F, B14, NhatKy_ViPham!C:C, "T8")</f>
        <v>100</v>
      </c>
      <c r="Z14" s="6">
        <f>100 + SUMIFS(NhatKy_ViPham!J:J, NhatKy_ViPham!E:E, "11_Toan_A", NhatKy_ViPham!F:F, B14, NhatKy_ViPham!C:C, "T9") - SUMIFS(NhatKy_ViPham!K:K, NhatKy_ViPham!E:E, "11_Toan_A", NhatKy_ViPham!F:F, B14, NhatKy_ViPham!C:C, "T9")</f>
        <v>100</v>
      </c>
      <c r="AA14" s="6">
        <f>100 + SUMIFS(NhatKy_ViPham!J:J, NhatKy_ViPham!E:E, "11_Toan_A", NhatKy_ViPham!F:F, B14, NhatKy_ViPham!C:C, "T10") - SUMIFS(NhatKy_ViPham!K:K, NhatKy_ViPham!E:E, "11_Toan_A", NhatKy_ViPham!F:F, B14, NhatKy_ViPham!C:C, "T10")</f>
        <v>100</v>
      </c>
      <c r="AB14" s="6">
        <f>100 + SUMIFS(NhatKy_ViPham!J:J, NhatKy_ViPham!E:E, "11_Toan_A", NhatKy_ViPham!F:F, B14, NhatKy_ViPham!C:C, "T11") - SUMIFS(NhatKy_ViPham!K:K, NhatKy_ViPham!E:E, "11_Toan_A", NhatKy_ViPham!F:F, B14, NhatKy_ViPham!C:C, "T11")</f>
        <v>100</v>
      </c>
      <c r="AC14" s="6">
        <f>100 + SUMIFS(NhatKy_ViPham!J:J, NhatKy_ViPham!E:E, "11_Toan_A", NhatKy_ViPham!F:F, B14, NhatKy_ViPham!C:C, "T12") - SUMIFS(NhatKy_ViPham!K:K, NhatKy_ViPham!E:E, "11_Toan_A", NhatKy_ViPham!F:F, B14, NhatKy_ViPham!C:C, "T12")</f>
        <v>100</v>
      </c>
      <c r="AD14" s="6">
        <f>100 + SUMIFS(NhatKy_ViPham!J:J, NhatKy_ViPham!E:E, "11_Toan_A", NhatKy_ViPham!F:F, B14, NhatKy_ViPham!C:C, "T13") - SUMIFS(NhatKy_ViPham!K:K, NhatKy_ViPham!E:E, "11_Toan_A", NhatKy_ViPham!F:F, B14, NhatKy_ViPham!C:C, "T13")</f>
        <v>100</v>
      </c>
      <c r="AE14" s="6">
        <f>100 + SUMIFS(NhatKy_ViPham!J:J, NhatKy_ViPham!E:E, "11_Toan_A", NhatKy_ViPham!F:F, B14, NhatKy_ViPham!C:C, "T14") - SUMIFS(NhatKy_ViPham!K:K, NhatKy_ViPham!E:E, "11_Toan_A", NhatKy_ViPham!F:F, B14, NhatKy_ViPham!C:C, "T14")</f>
        <v>100</v>
      </c>
      <c r="AF14" s="6">
        <f>100 + SUMIFS(NhatKy_ViPham!J:J, NhatKy_ViPham!E:E, "11_Toan_A", NhatKy_ViPham!F:F, B14, NhatKy_ViPham!C:C, "T15") - SUMIFS(NhatKy_ViPham!K:K, NhatKy_ViPham!E:E, "11_Toan_A", NhatKy_ViPham!F:F, B14, NhatKy_ViPham!C:C, "T15")</f>
        <v>100</v>
      </c>
      <c r="AG14" s="6">
        <f>100 + SUMIFS(NhatKy_ViPham!J:J, NhatKy_ViPham!E:E, "11_Toan_A", NhatKy_ViPham!F:F, B14, NhatKy_ViPham!C:C, "T16") - SUMIFS(NhatKy_ViPham!K:K, NhatKy_ViPham!E:E, "11_Toan_A", NhatKy_ViPham!F:F, B14, NhatKy_ViPham!C:C, "T16")</f>
        <v>100</v>
      </c>
      <c r="AH14" s="6">
        <f>100 + SUMIFS(NhatKy_ViPham!J:J, NhatKy_ViPham!E:E, "11_Toan_A", NhatKy_ViPham!F:F, B14, NhatKy_ViPham!C:C, "T17") - SUMIFS(NhatKy_ViPham!K:K, NhatKy_ViPham!E:E, "11_Toan_A", NhatKy_ViPham!F:F, B14, NhatKy_ViPham!C:C, "T17")</f>
        <v>100</v>
      </c>
      <c r="AI14" s="6">
        <f>100 + SUMIFS(NhatKy_ViPham!J:J, NhatKy_ViPham!E:E, "11_Toan_A", NhatKy_ViPham!F:F, B14, NhatKy_ViPham!C:C, "T18") - SUMIFS(NhatKy_ViPham!K:K, NhatKy_ViPham!E:E, "11_Toan_A", NhatKy_ViPham!F:F, B14, NhatKy_ViPham!C:C, "T18")</f>
        <v>100</v>
      </c>
      <c r="AJ14" s="6">
        <f>100 + SUMIFS(NhatKy_ViPham!J:J, NhatKy_ViPham!E:E, "11_Toan_A", NhatKy_ViPham!F:F, B14, NhatKy_ViPham!C:C, "T19") - SUMIFS(NhatKy_ViPham!K:K, NhatKy_ViPham!E:E, "11_Toan_A", NhatKy_ViPham!F:F, B14, NhatKy_ViPham!C:C, "T19")</f>
        <v>100</v>
      </c>
      <c r="AK14" s="6">
        <f>100 + SUMIFS(NhatKy_ViPham!J:J, NhatKy_ViPham!E:E, "11_Toan_A", NhatKy_ViPham!F:F, B14, NhatKy_ViPham!C:C, "T20") - SUMIFS(NhatKy_ViPham!K:K, NhatKy_ViPham!E:E, "11_Toan_A", NhatKy_ViPham!F:F, B14, NhatKy_ViPham!C:C, "T20")</f>
        <v>100</v>
      </c>
      <c r="AL14" s="6">
        <f>100 + SUMIFS(NhatKy_ViPham!J:J, NhatKy_ViPham!E:E, "11_Toan_A", NhatKy_ViPham!F:F, B14, NhatKy_ViPham!C:C, "T21") - SUMIFS(NhatKy_ViPham!K:K, NhatKy_ViPham!E:E, "11_Toan_A", NhatKy_ViPham!F:F, B14, NhatKy_ViPham!C:C, "T21")</f>
        <v>100</v>
      </c>
      <c r="AM14" s="6">
        <f>100 + SUMIFS(NhatKy_ViPham!J:J, NhatKy_ViPham!E:E, "11_Toan_A", NhatKy_ViPham!F:F, B14, NhatKy_ViPham!C:C, "T22") - SUMIFS(NhatKy_ViPham!K:K, NhatKy_ViPham!E:E, "11_Toan_A", NhatKy_ViPham!F:F, B14, NhatKy_ViPham!C:C, "T22")</f>
        <v>100</v>
      </c>
      <c r="AN14" s="6">
        <f>100 + SUMIFS(NhatKy_ViPham!J:J, NhatKy_ViPham!E:E, "11_Toan_A", NhatKy_ViPham!F:F, B14, NhatKy_ViPham!C:C, "T23") - SUMIFS(NhatKy_ViPham!K:K, NhatKy_ViPham!E:E, "11_Toan_A", NhatKy_ViPham!F:F, B14, NhatKy_ViPham!C:C, "T23")</f>
        <v>100</v>
      </c>
      <c r="AO14" s="6">
        <f>100 + SUMIFS(NhatKy_ViPham!J:J, NhatKy_ViPham!E:E, "11_Toan_A", NhatKy_ViPham!F:F, B14, NhatKy_ViPham!C:C, "T24") - SUMIFS(NhatKy_ViPham!K:K, NhatKy_ViPham!E:E, "11_Toan_A", NhatKy_ViPham!F:F, B14, NhatKy_ViPham!C:C, "T24")</f>
        <v>100</v>
      </c>
      <c r="AP14" s="6">
        <f>100 + SUMIFS(NhatKy_ViPham!J:J, NhatKy_ViPham!E:E, "11_Toan_A", NhatKy_ViPham!F:F, B14, NhatKy_ViPham!C:C, "T25") - SUMIFS(NhatKy_ViPham!K:K, NhatKy_ViPham!E:E, "11_Toan_A", NhatKy_ViPham!F:F, B14, NhatKy_ViPham!C:C, "T25")</f>
        <v>100</v>
      </c>
      <c r="AQ14" s="6">
        <f>100 + SUMIFS(NhatKy_ViPham!J:J, NhatKy_ViPham!E:E, "11_Toan_A", NhatKy_ViPham!F:F, B14, NhatKy_ViPham!C:C, "T26") - SUMIFS(NhatKy_ViPham!K:K, NhatKy_ViPham!E:E, "11_Toan_A", NhatKy_ViPham!F:F, B14, NhatKy_ViPham!C:C, "T26")</f>
        <v>100</v>
      </c>
      <c r="AR14" s="6">
        <f>100 + SUMIFS(NhatKy_ViPham!J:J, NhatKy_ViPham!E:E, "11_Toan_A", NhatKy_ViPham!F:F, B14, NhatKy_ViPham!C:C, "T27") - SUMIFS(NhatKy_ViPham!K:K, NhatKy_ViPham!E:E, "11_Toan_A", NhatKy_ViPham!F:F, B14, NhatKy_ViPham!C:C, "T27")</f>
        <v>100</v>
      </c>
      <c r="AS14" s="6">
        <f>100 + SUMIFS(NhatKy_ViPham!J:J, NhatKy_ViPham!E:E, "11_Toan_A", NhatKy_ViPham!F:F, B14, NhatKy_ViPham!C:C, "T28") - SUMIFS(NhatKy_ViPham!K:K, NhatKy_ViPham!E:E, "11_Toan_A", NhatKy_ViPham!F:F, B14, NhatKy_ViPham!C:C, "T28")</f>
        <v>100</v>
      </c>
      <c r="AT14" s="6">
        <f>100 + SUMIFS(NhatKy_ViPham!J:J, NhatKy_ViPham!E:E, "11_Toan_A", NhatKy_ViPham!F:F, B14, NhatKy_ViPham!C:C, "T29") - SUMIFS(NhatKy_ViPham!K:K, NhatKy_ViPham!E:E, "11_Toan_A", NhatKy_ViPham!F:F, B14, NhatKy_ViPham!C:C, "T29")</f>
        <v>100</v>
      </c>
      <c r="AU14" s="6">
        <f>100 + SUMIFS(NhatKy_ViPham!J:J, NhatKy_ViPham!E:E, "11_Toan_A", NhatKy_ViPham!F:F, B14, NhatKy_ViPham!C:C, "T30") - SUMIFS(NhatKy_ViPham!K:K, NhatKy_ViPham!E:E, "11_Toan_A", NhatKy_ViPham!F:F, B14, NhatKy_ViPham!C:C, "T30")</f>
        <v>100</v>
      </c>
      <c r="AV14" s="6">
        <f>100 + SUMIFS(NhatKy_ViPham!J:J, NhatKy_ViPham!E:E, "11_Toan_A", NhatKy_ViPham!F:F, B14, NhatKy_ViPham!C:C, "T31") - SUMIFS(NhatKy_ViPham!K:K, NhatKy_ViPham!E:E, "11_Toan_A", NhatKy_ViPham!F:F, B14, NhatKy_ViPham!C:C, "T31")</f>
        <v>100</v>
      </c>
      <c r="AW14" s="6">
        <f>100 + SUMIFS(NhatKy_ViPham!J:J, NhatKy_ViPham!E:E, "11_Toan_A", NhatKy_ViPham!F:F, B14, NhatKy_ViPham!C:C, "T32") - SUMIFS(NhatKy_ViPham!K:K, NhatKy_ViPham!E:E, "11_Toan_A", NhatKy_ViPham!F:F, B14, NhatKy_ViPham!C:C, "T32")</f>
        <v>100</v>
      </c>
      <c r="AX14" s="6">
        <f>100 + SUMIFS(NhatKy_ViPham!J:J, NhatKy_ViPham!E:E, "11_Toan_A", NhatKy_ViPham!F:F, B14, NhatKy_ViPham!C:C, "T33") - SUMIFS(NhatKy_ViPham!K:K, NhatKy_ViPham!E:E, "11_Toan_A", NhatKy_ViPham!F:F, B14, NhatKy_ViPham!C:C, "T33")</f>
        <v>100</v>
      </c>
      <c r="AY14" s="6">
        <f>100 + SUMIFS(NhatKy_ViPham!J:J, NhatKy_ViPham!E:E, "11_Toan_A", NhatKy_ViPham!F:F, B14, NhatKy_ViPham!C:C, "T34") - SUMIFS(NhatKy_ViPham!K:K, NhatKy_ViPham!E:E, "11_Toan_A", NhatKy_ViPham!F:F, B14, NhatKy_ViPham!C:C, "T34")</f>
        <v>100</v>
      </c>
      <c r="AZ14" s="6">
        <f>100 + SUMIFS(NhatKy_ViPham!J:J, NhatKy_ViPham!E:E, "11_Toan_A", NhatKy_ViPham!F:F, B14, NhatKy_ViPham!C:C, "T35") - SUMIFS(NhatKy_ViPham!K:K, NhatKy_ViPham!E:E, "11_Toan_A", NhatKy_ViPham!F:F, B14, NhatKy_ViPham!C:C, "T35")</f>
        <v>100</v>
      </c>
      <c r="BA14" s="12">
        <f t="shared" si="0"/>
        <v>100</v>
      </c>
      <c r="BB14" s="11" t="s">
        <v>430</v>
      </c>
      <c r="BC14" s="16" t="str">
        <f t="shared" si="1"/>
        <v>Tốt</v>
      </c>
      <c r="BD14" s="15" t="str">
        <f t="shared" si="2"/>
        <v>🟢 BÌNH THƯỜNG</v>
      </c>
    </row>
    <row r="15" spans="1:56" x14ac:dyDescent="0.25">
      <c r="A15" s="4">
        <v>7</v>
      </c>
      <c r="B15" s="10" t="s">
        <v>1346</v>
      </c>
      <c r="C15" s="4" t="s">
        <v>1347</v>
      </c>
      <c r="D15" s="4" t="s">
        <v>435</v>
      </c>
      <c r="E15" s="11" t="s">
        <v>430</v>
      </c>
      <c r="F15" s="7">
        <f>SUMIFS(NhatKy_ViPham!K:K, NhatKy_ViPham!E:E, "11_Toan_A", NhatKy_ViPham!F:F, B15, NhatKy_ViPham!H:H, "L01")</f>
        <v>0</v>
      </c>
      <c r="G15" s="7">
        <f>SUMIFS(NhatKy_ViPham!K:K, NhatKy_ViPham!E:E, "11_Toan_A", NhatKy_ViPham!F:F, B15, NhatKy_ViPham!H:H, "L02")</f>
        <v>0</v>
      </c>
      <c r="H15" s="7">
        <f>SUMIFS(NhatKy_ViPham!K:K, NhatKy_ViPham!E:E, "11_Toan_A", NhatKy_ViPham!F:F, B15, NhatKy_ViPham!H:H, "L03")</f>
        <v>0</v>
      </c>
      <c r="I15" s="7">
        <f>SUMIFS(NhatKy_ViPham!K:K, NhatKy_ViPham!E:E, "11_Toan_A", NhatKy_ViPham!F:F, B15, NhatKy_ViPham!H:H, "L04")</f>
        <v>0</v>
      </c>
      <c r="J15" s="7">
        <f>SUMIFS(NhatKy_ViPham!K:K, NhatKy_ViPham!E:E, "11_Toan_A", NhatKy_ViPham!F:F, B15, NhatKy_ViPham!H:H, "L05")</f>
        <v>0</v>
      </c>
      <c r="K15" s="7">
        <f>SUMIFS(NhatKy_ViPham!K:K, NhatKy_ViPham!E:E, "11_Toan_A", NhatKy_ViPham!F:F, B15, NhatKy_ViPham!H:H, "L06")</f>
        <v>0</v>
      </c>
      <c r="L15" s="7">
        <f>SUMIFS(NhatKy_ViPham!K:K, NhatKy_ViPham!E:E, "11_Toan_A", NhatKy_ViPham!F:F, B15, NhatKy_ViPham!H:H, "L07")</f>
        <v>0</v>
      </c>
      <c r="M15" s="7">
        <f>SUMIFS(NhatKy_ViPham!K:K, NhatKy_ViPham!E:E, "11_Toan_A", NhatKy_ViPham!F:F, B15, NhatKy_ViPham!H:H, "L08")</f>
        <v>0</v>
      </c>
      <c r="N15" s="7">
        <f>SUMIFS(NhatKy_ViPham!K:K, NhatKy_ViPham!E:E, "11_Toan_A", NhatKy_ViPham!F:F, B15, NhatKy_ViPham!H:H, "L09")</f>
        <v>0</v>
      </c>
      <c r="O15" s="7">
        <f>SUMIFS(NhatKy_ViPham!K:K, NhatKy_ViPham!E:E, "11_Toan_A", NhatKy_ViPham!F:F, B15, NhatKy_ViPham!H:H, "L10")</f>
        <v>0</v>
      </c>
      <c r="P15" s="12">
        <f>SUMIFS(NhatKy_ViPham!J:J, NhatKy_ViPham!E:E, "11_Toan_A", NhatKy_ViPham!F:F, B15)</f>
        <v>0</v>
      </c>
      <c r="Q15" s="13">
        <f>SUMIFS(NhatKy_ViPham!K:K, NhatKy_ViPham!E:E, "11_Toan_A", NhatKy_ViPham!F:F, B15)</f>
        <v>0</v>
      </c>
      <c r="R15" s="7">
        <f>100 + SUMIFS(NhatKy_ViPham!J:J, NhatKy_ViPham!E:E, "11_Toan_A", NhatKy_ViPham!F:F, B15, NhatKy_ViPham!C:C, "T1") - SUMIFS(NhatKy_ViPham!K:K, NhatKy_ViPham!E:E, "11_Toan_A", NhatKy_ViPham!F:F, B15, NhatKy_ViPham!C:C, "T1")</f>
        <v>100</v>
      </c>
      <c r="S15" s="7">
        <f>100 + SUMIFS(NhatKy_ViPham!J:J, NhatKy_ViPham!E:E, "11_Toan_A", NhatKy_ViPham!F:F, B15, NhatKy_ViPham!C:C, "T2") - SUMIFS(NhatKy_ViPham!K:K, NhatKy_ViPham!E:E, "11_Toan_A", NhatKy_ViPham!F:F, B15, NhatKy_ViPham!C:C, "T2")</f>
        <v>100</v>
      </c>
      <c r="T15" s="7">
        <f>100 + SUMIFS(NhatKy_ViPham!J:J, NhatKy_ViPham!E:E, "11_Toan_A", NhatKy_ViPham!F:F, B15, NhatKy_ViPham!C:C, "T3") - SUMIFS(NhatKy_ViPham!K:K, NhatKy_ViPham!E:E, "11_Toan_A", NhatKy_ViPham!F:F, B15, NhatKy_ViPham!C:C, "T3")</f>
        <v>100</v>
      </c>
      <c r="U15" s="7">
        <f>100 + SUMIFS(NhatKy_ViPham!J:J, NhatKy_ViPham!E:E, "11_Toan_A", NhatKy_ViPham!F:F, B15, NhatKy_ViPham!C:C, "T4") - SUMIFS(NhatKy_ViPham!K:K, NhatKy_ViPham!E:E, "11_Toan_A", NhatKy_ViPham!F:F, B15, NhatKy_ViPham!C:C, "T4")</f>
        <v>100</v>
      </c>
      <c r="V15" s="7">
        <f>100 + SUMIFS(NhatKy_ViPham!J:J, NhatKy_ViPham!E:E, "11_Toan_A", NhatKy_ViPham!F:F, B15, NhatKy_ViPham!C:C, "T5") - SUMIFS(NhatKy_ViPham!K:K, NhatKy_ViPham!E:E, "11_Toan_A", NhatKy_ViPham!F:F, B15, NhatKy_ViPham!C:C, "T5")</f>
        <v>100</v>
      </c>
      <c r="W15" s="7">
        <f>100 + SUMIFS(NhatKy_ViPham!J:J, NhatKy_ViPham!E:E, "11_Toan_A", NhatKy_ViPham!F:F, B15, NhatKy_ViPham!C:C, "T6") - SUMIFS(NhatKy_ViPham!K:K, NhatKy_ViPham!E:E, "11_Toan_A", NhatKy_ViPham!F:F, B15, NhatKy_ViPham!C:C, "T6")</f>
        <v>100</v>
      </c>
      <c r="X15" s="7">
        <f>100 + SUMIFS(NhatKy_ViPham!J:J, NhatKy_ViPham!E:E, "11_Toan_A", NhatKy_ViPham!F:F, B15, NhatKy_ViPham!C:C, "T7") - SUMIFS(NhatKy_ViPham!K:K, NhatKy_ViPham!E:E, "11_Toan_A", NhatKy_ViPham!F:F, B15, NhatKy_ViPham!C:C, "T7")</f>
        <v>100</v>
      </c>
      <c r="Y15" s="7">
        <f>100 + SUMIFS(NhatKy_ViPham!J:J, NhatKy_ViPham!E:E, "11_Toan_A", NhatKy_ViPham!F:F, B15, NhatKy_ViPham!C:C, "T8") - SUMIFS(NhatKy_ViPham!K:K, NhatKy_ViPham!E:E, "11_Toan_A", NhatKy_ViPham!F:F, B15, NhatKy_ViPham!C:C, "T8")</f>
        <v>100</v>
      </c>
      <c r="Z15" s="7">
        <f>100 + SUMIFS(NhatKy_ViPham!J:J, NhatKy_ViPham!E:E, "11_Toan_A", NhatKy_ViPham!F:F, B15, NhatKy_ViPham!C:C, "T9") - SUMIFS(NhatKy_ViPham!K:K, NhatKy_ViPham!E:E, "11_Toan_A", NhatKy_ViPham!F:F, B15, NhatKy_ViPham!C:C, "T9")</f>
        <v>100</v>
      </c>
      <c r="AA15" s="7">
        <f>100 + SUMIFS(NhatKy_ViPham!J:J, NhatKy_ViPham!E:E, "11_Toan_A", NhatKy_ViPham!F:F, B15, NhatKy_ViPham!C:C, "T10") - SUMIFS(NhatKy_ViPham!K:K, NhatKy_ViPham!E:E, "11_Toan_A", NhatKy_ViPham!F:F, B15, NhatKy_ViPham!C:C, "T10")</f>
        <v>100</v>
      </c>
      <c r="AB15" s="7">
        <f>100 + SUMIFS(NhatKy_ViPham!J:J, NhatKy_ViPham!E:E, "11_Toan_A", NhatKy_ViPham!F:F, B15, NhatKy_ViPham!C:C, "T11") - SUMIFS(NhatKy_ViPham!K:K, NhatKy_ViPham!E:E, "11_Toan_A", NhatKy_ViPham!F:F, B15, NhatKy_ViPham!C:C, "T11")</f>
        <v>100</v>
      </c>
      <c r="AC15" s="7">
        <f>100 + SUMIFS(NhatKy_ViPham!J:J, NhatKy_ViPham!E:E, "11_Toan_A", NhatKy_ViPham!F:F, B15, NhatKy_ViPham!C:C, "T12") - SUMIFS(NhatKy_ViPham!K:K, NhatKy_ViPham!E:E, "11_Toan_A", NhatKy_ViPham!F:F, B15, NhatKy_ViPham!C:C, "T12")</f>
        <v>100</v>
      </c>
      <c r="AD15" s="7">
        <f>100 + SUMIFS(NhatKy_ViPham!J:J, NhatKy_ViPham!E:E, "11_Toan_A", NhatKy_ViPham!F:F, B15, NhatKy_ViPham!C:C, "T13") - SUMIFS(NhatKy_ViPham!K:K, NhatKy_ViPham!E:E, "11_Toan_A", NhatKy_ViPham!F:F, B15, NhatKy_ViPham!C:C, "T13")</f>
        <v>100</v>
      </c>
      <c r="AE15" s="7">
        <f>100 + SUMIFS(NhatKy_ViPham!J:J, NhatKy_ViPham!E:E, "11_Toan_A", NhatKy_ViPham!F:F, B15, NhatKy_ViPham!C:C, "T14") - SUMIFS(NhatKy_ViPham!K:K, NhatKy_ViPham!E:E, "11_Toan_A", NhatKy_ViPham!F:F, B15, NhatKy_ViPham!C:C, "T14")</f>
        <v>100</v>
      </c>
      <c r="AF15" s="7">
        <f>100 + SUMIFS(NhatKy_ViPham!J:J, NhatKy_ViPham!E:E, "11_Toan_A", NhatKy_ViPham!F:F, B15, NhatKy_ViPham!C:C, "T15") - SUMIFS(NhatKy_ViPham!K:K, NhatKy_ViPham!E:E, "11_Toan_A", NhatKy_ViPham!F:F, B15, NhatKy_ViPham!C:C, "T15")</f>
        <v>100</v>
      </c>
      <c r="AG15" s="7">
        <f>100 + SUMIFS(NhatKy_ViPham!J:J, NhatKy_ViPham!E:E, "11_Toan_A", NhatKy_ViPham!F:F, B15, NhatKy_ViPham!C:C, "T16") - SUMIFS(NhatKy_ViPham!K:K, NhatKy_ViPham!E:E, "11_Toan_A", NhatKy_ViPham!F:F, B15, NhatKy_ViPham!C:C, "T16")</f>
        <v>100</v>
      </c>
      <c r="AH15" s="7">
        <f>100 + SUMIFS(NhatKy_ViPham!J:J, NhatKy_ViPham!E:E, "11_Toan_A", NhatKy_ViPham!F:F, B15, NhatKy_ViPham!C:C, "T17") - SUMIFS(NhatKy_ViPham!K:K, NhatKy_ViPham!E:E, "11_Toan_A", NhatKy_ViPham!F:F, B15, NhatKy_ViPham!C:C, "T17")</f>
        <v>100</v>
      </c>
      <c r="AI15" s="7">
        <f>100 + SUMIFS(NhatKy_ViPham!J:J, NhatKy_ViPham!E:E, "11_Toan_A", NhatKy_ViPham!F:F, B15, NhatKy_ViPham!C:C, "T18") - SUMIFS(NhatKy_ViPham!K:K, NhatKy_ViPham!E:E, "11_Toan_A", NhatKy_ViPham!F:F, B15, NhatKy_ViPham!C:C, "T18")</f>
        <v>100</v>
      </c>
      <c r="AJ15" s="7">
        <f>100 + SUMIFS(NhatKy_ViPham!J:J, NhatKy_ViPham!E:E, "11_Toan_A", NhatKy_ViPham!F:F, B15, NhatKy_ViPham!C:C, "T19") - SUMIFS(NhatKy_ViPham!K:K, NhatKy_ViPham!E:E, "11_Toan_A", NhatKy_ViPham!F:F, B15, NhatKy_ViPham!C:C, "T19")</f>
        <v>100</v>
      </c>
      <c r="AK15" s="7">
        <f>100 + SUMIFS(NhatKy_ViPham!J:J, NhatKy_ViPham!E:E, "11_Toan_A", NhatKy_ViPham!F:F, B15, NhatKy_ViPham!C:C, "T20") - SUMIFS(NhatKy_ViPham!K:K, NhatKy_ViPham!E:E, "11_Toan_A", NhatKy_ViPham!F:F, B15, NhatKy_ViPham!C:C, "T20")</f>
        <v>100</v>
      </c>
      <c r="AL15" s="7">
        <f>100 + SUMIFS(NhatKy_ViPham!J:J, NhatKy_ViPham!E:E, "11_Toan_A", NhatKy_ViPham!F:F, B15, NhatKy_ViPham!C:C, "T21") - SUMIFS(NhatKy_ViPham!K:K, NhatKy_ViPham!E:E, "11_Toan_A", NhatKy_ViPham!F:F, B15, NhatKy_ViPham!C:C, "T21")</f>
        <v>100</v>
      </c>
      <c r="AM15" s="7">
        <f>100 + SUMIFS(NhatKy_ViPham!J:J, NhatKy_ViPham!E:E, "11_Toan_A", NhatKy_ViPham!F:F, B15, NhatKy_ViPham!C:C, "T22") - SUMIFS(NhatKy_ViPham!K:K, NhatKy_ViPham!E:E, "11_Toan_A", NhatKy_ViPham!F:F, B15, NhatKy_ViPham!C:C, "T22")</f>
        <v>100</v>
      </c>
      <c r="AN15" s="7">
        <f>100 + SUMIFS(NhatKy_ViPham!J:J, NhatKy_ViPham!E:E, "11_Toan_A", NhatKy_ViPham!F:F, B15, NhatKy_ViPham!C:C, "T23") - SUMIFS(NhatKy_ViPham!K:K, NhatKy_ViPham!E:E, "11_Toan_A", NhatKy_ViPham!F:F, B15, NhatKy_ViPham!C:C, "T23")</f>
        <v>100</v>
      </c>
      <c r="AO15" s="7">
        <f>100 + SUMIFS(NhatKy_ViPham!J:J, NhatKy_ViPham!E:E, "11_Toan_A", NhatKy_ViPham!F:F, B15, NhatKy_ViPham!C:C, "T24") - SUMIFS(NhatKy_ViPham!K:K, NhatKy_ViPham!E:E, "11_Toan_A", NhatKy_ViPham!F:F, B15, NhatKy_ViPham!C:C, "T24")</f>
        <v>100</v>
      </c>
      <c r="AP15" s="7">
        <f>100 + SUMIFS(NhatKy_ViPham!J:J, NhatKy_ViPham!E:E, "11_Toan_A", NhatKy_ViPham!F:F, B15, NhatKy_ViPham!C:C, "T25") - SUMIFS(NhatKy_ViPham!K:K, NhatKy_ViPham!E:E, "11_Toan_A", NhatKy_ViPham!F:F, B15, NhatKy_ViPham!C:C, "T25")</f>
        <v>100</v>
      </c>
      <c r="AQ15" s="7">
        <f>100 + SUMIFS(NhatKy_ViPham!J:J, NhatKy_ViPham!E:E, "11_Toan_A", NhatKy_ViPham!F:F, B15, NhatKy_ViPham!C:C, "T26") - SUMIFS(NhatKy_ViPham!K:K, NhatKy_ViPham!E:E, "11_Toan_A", NhatKy_ViPham!F:F, B15, NhatKy_ViPham!C:C, "T26")</f>
        <v>100</v>
      </c>
      <c r="AR15" s="7">
        <f>100 + SUMIFS(NhatKy_ViPham!J:J, NhatKy_ViPham!E:E, "11_Toan_A", NhatKy_ViPham!F:F, B15, NhatKy_ViPham!C:C, "T27") - SUMIFS(NhatKy_ViPham!K:K, NhatKy_ViPham!E:E, "11_Toan_A", NhatKy_ViPham!F:F, B15, NhatKy_ViPham!C:C, "T27")</f>
        <v>100</v>
      </c>
      <c r="AS15" s="7">
        <f>100 + SUMIFS(NhatKy_ViPham!J:J, NhatKy_ViPham!E:E, "11_Toan_A", NhatKy_ViPham!F:F, B15, NhatKy_ViPham!C:C, "T28") - SUMIFS(NhatKy_ViPham!K:K, NhatKy_ViPham!E:E, "11_Toan_A", NhatKy_ViPham!F:F, B15, NhatKy_ViPham!C:C, "T28")</f>
        <v>100</v>
      </c>
      <c r="AT15" s="7">
        <f>100 + SUMIFS(NhatKy_ViPham!J:J, NhatKy_ViPham!E:E, "11_Toan_A", NhatKy_ViPham!F:F, B15, NhatKy_ViPham!C:C, "T29") - SUMIFS(NhatKy_ViPham!K:K, NhatKy_ViPham!E:E, "11_Toan_A", NhatKy_ViPham!F:F, B15, NhatKy_ViPham!C:C, "T29")</f>
        <v>100</v>
      </c>
      <c r="AU15" s="7">
        <f>100 + SUMIFS(NhatKy_ViPham!J:J, NhatKy_ViPham!E:E, "11_Toan_A", NhatKy_ViPham!F:F, B15, NhatKy_ViPham!C:C, "T30") - SUMIFS(NhatKy_ViPham!K:K, NhatKy_ViPham!E:E, "11_Toan_A", NhatKy_ViPham!F:F, B15, NhatKy_ViPham!C:C, "T30")</f>
        <v>100</v>
      </c>
      <c r="AV15" s="7">
        <f>100 + SUMIFS(NhatKy_ViPham!J:J, NhatKy_ViPham!E:E, "11_Toan_A", NhatKy_ViPham!F:F, B15, NhatKy_ViPham!C:C, "T31") - SUMIFS(NhatKy_ViPham!K:K, NhatKy_ViPham!E:E, "11_Toan_A", NhatKy_ViPham!F:F, B15, NhatKy_ViPham!C:C, "T31")</f>
        <v>100</v>
      </c>
      <c r="AW15" s="7">
        <f>100 + SUMIFS(NhatKy_ViPham!J:J, NhatKy_ViPham!E:E, "11_Toan_A", NhatKy_ViPham!F:F, B15, NhatKy_ViPham!C:C, "T32") - SUMIFS(NhatKy_ViPham!K:K, NhatKy_ViPham!E:E, "11_Toan_A", NhatKy_ViPham!F:F, B15, NhatKy_ViPham!C:C, "T32")</f>
        <v>100</v>
      </c>
      <c r="AX15" s="7">
        <f>100 + SUMIFS(NhatKy_ViPham!J:J, NhatKy_ViPham!E:E, "11_Toan_A", NhatKy_ViPham!F:F, B15, NhatKy_ViPham!C:C, "T33") - SUMIFS(NhatKy_ViPham!K:K, NhatKy_ViPham!E:E, "11_Toan_A", NhatKy_ViPham!F:F, B15, NhatKy_ViPham!C:C, "T33")</f>
        <v>100</v>
      </c>
      <c r="AY15" s="7">
        <f>100 + SUMIFS(NhatKy_ViPham!J:J, NhatKy_ViPham!E:E, "11_Toan_A", NhatKy_ViPham!F:F, B15, NhatKy_ViPham!C:C, "T34") - SUMIFS(NhatKy_ViPham!K:K, NhatKy_ViPham!E:E, "11_Toan_A", NhatKy_ViPham!F:F, B15, NhatKy_ViPham!C:C, "T34")</f>
        <v>100</v>
      </c>
      <c r="AZ15" s="7">
        <f>100 + SUMIFS(NhatKy_ViPham!J:J, NhatKy_ViPham!E:E, "11_Toan_A", NhatKy_ViPham!F:F, B15, NhatKy_ViPham!C:C, "T35") - SUMIFS(NhatKy_ViPham!K:K, NhatKy_ViPham!E:E, "11_Toan_A", NhatKy_ViPham!F:F, B15, NhatKy_ViPham!C:C, "T35")</f>
        <v>100</v>
      </c>
      <c r="BA15" s="12">
        <f t="shared" si="0"/>
        <v>100</v>
      </c>
      <c r="BB15" s="11" t="s">
        <v>430</v>
      </c>
      <c r="BC15" s="14" t="str">
        <f t="shared" si="1"/>
        <v>Tốt</v>
      </c>
      <c r="BD15" s="10" t="str">
        <f t="shared" si="2"/>
        <v>🟢 BÌNH THƯỜNG</v>
      </c>
    </row>
    <row r="16" spans="1:56" x14ac:dyDescent="0.25">
      <c r="A16" s="5">
        <v>8</v>
      </c>
      <c r="B16" s="15" t="s">
        <v>1348</v>
      </c>
      <c r="C16" s="5" t="s">
        <v>1349</v>
      </c>
      <c r="D16" s="5" t="s">
        <v>435</v>
      </c>
      <c r="E16" s="11" t="s">
        <v>430</v>
      </c>
      <c r="F16" s="6">
        <f>SUMIFS(NhatKy_ViPham!K:K, NhatKy_ViPham!E:E, "11_Toan_A", NhatKy_ViPham!F:F, B16, NhatKy_ViPham!H:H, "L01")</f>
        <v>0</v>
      </c>
      <c r="G16" s="6">
        <f>SUMIFS(NhatKy_ViPham!K:K, NhatKy_ViPham!E:E, "11_Toan_A", NhatKy_ViPham!F:F, B16, NhatKy_ViPham!H:H, "L02")</f>
        <v>0</v>
      </c>
      <c r="H16" s="6">
        <f>SUMIFS(NhatKy_ViPham!K:K, NhatKy_ViPham!E:E, "11_Toan_A", NhatKy_ViPham!F:F, B16, NhatKy_ViPham!H:H, "L03")</f>
        <v>0</v>
      </c>
      <c r="I16" s="6">
        <f>SUMIFS(NhatKy_ViPham!K:K, NhatKy_ViPham!E:E, "11_Toan_A", NhatKy_ViPham!F:F, B16, NhatKy_ViPham!H:H, "L04")</f>
        <v>0</v>
      </c>
      <c r="J16" s="6">
        <f>SUMIFS(NhatKy_ViPham!K:K, NhatKy_ViPham!E:E, "11_Toan_A", NhatKy_ViPham!F:F, B16, NhatKy_ViPham!H:H, "L05")</f>
        <v>0</v>
      </c>
      <c r="K16" s="6">
        <f>SUMIFS(NhatKy_ViPham!K:K, NhatKy_ViPham!E:E, "11_Toan_A", NhatKy_ViPham!F:F, B16, NhatKy_ViPham!H:H, "L06")</f>
        <v>0</v>
      </c>
      <c r="L16" s="6">
        <f>SUMIFS(NhatKy_ViPham!K:K, NhatKy_ViPham!E:E, "11_Toan_A", NhatKy_ViPham!F:F, B16, NhatKy_ViPham!H:H, "L07")</f>
        <v>0</v>
      </c>
      <c r="M16" s="6">
        <f>SUMIFS(NhatKy_ViPham!K:K, NhatKy_ViPham!E:E, "11_Toan_A", NhatKy_ViPham!F:F, B16, NhatKy_ViPham!H:H, "L08")</f>
        <v>0</v>
      </c>
      <c r="N16" s="6">
        <f>SUMIFS(NhatKy_ViPham!K:K, NhatKy_ViPham!E:E, "11_Toan_A", NhatKy_ViPham!F:F, B16, NhatKy_ViPham!H:H, "L09")</f>
        <v>0</v>
      </c>
      <c r="O16" s="6">
        <f>SUMIFS(NhatKy_ViPham!K:K, NhatKy_ViPham!E:E, "11_Toan_A", NhatKy_ViPham!F:F, B16, NhatKy_ViPham!H:H, "L10")</f>
        <v>0</v>
      </c>
      <c r="P16" s="12">
        <f>SUMIFS(NhatKy_ViPham!J:J, NhatKy_ViPham!E:E, "11_Toan_A", NhatKy_ViPham!F:F, B16)</f>
        <v>0</v>
      </c>
      <c r="Q16" s="13">
        <f>SUMIFS(NhatKy_ViPham!K:K, NhatKy_ViPham!E:E, "11_Toan_A", NhatKy_ViPham!F:F, B16)</f>
        <v>0</v>
      </c>
      <c r="R16" s="6">
        <f>100 + SUMIFS(NhatKy_ViPham!J:J, NhatKy_ViPham!E:E, "11_Toan_A", NhatKy_ViPham!F:F, B16, NhatKy_ViPham!C:C, "T1") - SUMIFS(NhatKy_ViPham!K:K, NhatKy_ViPham!E:E, "11_Toan_A", NhatKy_ViPham!F:F, B16, NhatKy_ViPham!C:C, "T1")</f>
        <v>100</v>
      </c>
      <c r="S16" s="6">
        <f>100 + SUMIFS(NhatKy_ViPham!J:J, NhatKy_ViPham!E:E, "11_Toan_A", NhatKy_ViPham!F:F, B16, NhatKy_ViPham!C:C, "T2") - SUMIFS(NhatKy_ViPham!K:K, NhatKy_ViPham!E:E, "11_Toan_A", NhatKy_ViPham!F:F, B16, NhatKy_ViPham!C:C, "T2")</f>
        <v>100</v>
      </c>
      <c r="T16" s="6">
        <f>100 + SUMIFS(NhatKy_ViPham!J:J, NhatKy_ViPham!E:E, "11_Toan_A", NhatKy_ViPham!F:F, B16, NhatKy_ViPham!C:C, "T3") - SUMIFS(NhatKy_ViPham!K:K, NhatKy_ViPham!E:E, "11_Toan_A", NhatKy_ViPham!F:F, B16, NhatKy_ViPham!C:C, "T3")</f>
        <v>100</v>
      </c>
      <c r="U16" s="6">
        <f>100 + SUMIFS(NhatKy_ViPham!J:J, NhatKy_ViPham!E:E, "11_Toan_A", NhatKy_ViPham!F:F, B16, NhatKy_ViPham!C:C, "T4") - SUMIFS(NhatKy_ViPham!K:K, NhatKy_ViPham!E:E, "11_Toan_A", NhatKy_ViPham!F:F, B16, NhatKy_ViPham!C:C, "T4")</f>
        <v>100</v>
      </c>
      <c r="V16" s="6">
        <f>100 + SUMIFS(NhatKy_ViPham!J:J, NhatKy_ViPham!E:E, "11_Toan_A", NhatKy_ViPham!F:F, B16, NhatKy_ViPham!C:C, "T5") - SUMIFS(NhatKy_ViPham!K:K, NhatKy_ViPham!E:E, "11_Toan_A", NhatKy_ViPham!F:F, B16, NhatKy_ViPham!C:C, "T5")</f>
        <v>100</v>
      </c>
      <c r="W16" s="6">
        <f>100 + SUMIFS(NhatKy_ViPham!J:J, NhatKy_ViPham!E:E, "11_Toan_A", NhatKy_ViPham!F:F, B16, NhatKy_ViPham!C:C, "T6") - SUMIFS(NhatKy_ViPham!K:K, NhatKy_ViPham!E:E, "11_Toan_A", NhatKy_ViPham!F:F, B16, NhatKy_ViPham!C:C, "T6")</f>
        <v>100</v>
      </c>
      <c r="X16" s="6">
        <f>100 + SUMIFS(NhatKy_ViPham!J:J, NhatKy_ViPham!E:E, "11_Toan_A", NhatKy_ViPham!F:F, B16, NhatKy_ViPham!C:C, "T7") - SUMIFS(NhatKy_ViPham!K:K, NhatKy_ViPham!E:E, "11_Toan_A", NhatKy_ViPham!F:F, B16, NhatKy_ViPham!C:C, "T7")</f>
        <v>100</v>
      </c>
      <c r="Y16" s="6">
        <f>100 + SUMIFS(NhatKy_ViPham!J:J, NhatKy_ViPham!E:E, "11_Toan_A", NhatKy_ViPham!F:F, B16, NhatKy_ViPham!C:C, "T8") - SUMIFS(NhatKy_ViPham!K:K, NhatKy_ViPham!E:E, "11_Toan_A", NhatKy_ViPham!F:F, B16, NhatKy_ViPham!C:C, "T8")</f>
        <v>100</v>
      </c>
      <c r="Z16" s="6">
        <f>100 + SUMIFS(NhatKy_ViPham!J:J, NhatKy_ViPham!E:E, "11_Toan_A", NhatKy_ViPham!F:F, B16, NhatKy_ViPham!C:C, "T9") - SUMIFS(NhatKy_ViPham!K:K, NhatKy_ViPham!E:E, "11_Toan_A", NhatKy_ViPham!F:F, B16, NhatKy_ViPham!C:C, "T9")</f>
        <v>100</v>
      </c>
      <c r="AA16" s="6">
        <f>100 + SUMIFS(NhatKy_ViPham!J:J, NhatKy_ViPham!E:E, "11_Toan_A", NhatKy_ViPham!F:F, B16, NhatKy_ViPham!C:C, "T10") - SUMIFS(NhatKy_ViPham!K:K, NhatKy_ViPham!E:E, "11_Toan_A", NhatKy_ViPham!F:F, B16, NhatKy_ViPham!C:C, "T10")</f>
        <v>100</v>
      </c>
      <c r="AB16" s="6">
        <f>100 + SUMIFS(NhatKy_ViPham!J:J, NhatKy_ViPham!E:E, "11_Toan_A", NhatKy_ViPham!F:F, B16, NhatKy_ViPham!C:C, "T11") - SUMIFS(NhatKy_ViPham!K:K, NhatKy_ViPham!E:E, "11_Toan_A", NhatKy_ViPham!F:F, B16, NhatKy_ViPham!C:C, "T11")</f>
        <v>100</v>
      </c>
      <c r="AC16" s="6">
        <f>100 + SUMIFS(NhatKy_ViPham!J:J, NhatKy_ViPham!E:E, "11_Toan_A", NhatKy_ViPham!F:F, B16, NhatKy_ViPham!C:C, "T12") - SUMIFS(NhatKy_ViPham!K:K, NhatKy_ViPham!E:E, "11_Toan_A", NhatKy_ViPham!F:F, B16, NhatKy_ViPham!C:C, "T12")</f>
        <v>100</v>
      </c>
      <c r="AD16" s="6">
        <f>100 + SUMIFS(NhatKy_ViPham!J:J, NhatKy_ViPham!E:E, "11_Toan_A", NhatKy_ViPham!F:F, B16, NhatKy_ViPham!C:C, "T13") - SUMIFS(NhatKy_ViPham!K:K, NhatKy_ViPham!E:E, "11_Toan_A", NhatKy_ViPham!F:F, B16, NhatKy_ViPham!C:C, "T13")</f>
        <v>100</v>
      </c>
      <c r="AE16" s="6">
        <f>100 + SUMIFS(NhatKy_ViPham!J:J, NhatKy_ViPham!E:E, "11_Toan_A", NhatKy_ViPham!F:F, B16, NhatKy_ViPham!C:C, "T14") - SUMIFS(NhatKy_ViPham!K:K, NhatKy_ViPham!E:E, "11_Toan_A", NhatKy_ViPham!F:F, B16, NhatKy_ViPham!C:C, "T14")</f>
        <v>100</v>
      </c>
      <c r="AF16" s="6">
        <f>100 + SUMIFS(NhatKy_ViPham!J:J, NhatKy_ViPham!E:E, "11_Toan_A", NhatKy_ViPham!F:F, B16, NhatKy_ViPham!C:C, "T15") - SUMIFS(NhatKy_ViPham!K:K, NhatKy_ViPham!E:E, "11_Toan_A", NhatKy_ViPham!F:F, B16, NhatKy_ViPham!C:C, "T15")</f>
        <v>100</v>
      </c>
      <c r="AG16" s="6">
        <f>100 + SUMIFS(NhatKy_ViPham!J:J, NhatKy_ViPham!E:E, "11_Toan_A", NhatKy_ViPham!F:F, B16, NhatKy_ViPham!C:C, "T16") - SUMIFS(NhatKy_ViPham!K:K, NhatKy_ViPham!E:E, "11_Toan_A", NhatKy_ViPham!F:F, B16, NhatKy_ViPham!C:C, "T16")</f>
        <v>100</v>
      </c>
      <c r="AH16" s="6">
        <f>100 + SUMIFS(NhatKy_ViPham!J:J, NhatKy_ViPham!E:E, "11_Toan_A", NhatKy_ViPham!F:F, B16, NhatKy_ViPham!C:C, "T17") - SUMIFS(NhatKy_ViPham!K:K, NhatKy_ViPham!E:E, "11_Toan_A", NhatKy_ViPham!F:F, B16, NhatKy_ViPham!C:C, "T17")</f>
        <v>100</v>
      </c>
      <c r="AI16" s="6">
        <f>100 + SUMIFS(NhatKy_ViPham!J:J, NhatKy_ViPham!E:E, "11_Toan_A", NhatKy_ViPham!F:F, B16, NhatKy_ViPham!C:C, "T18") - SUMIFS(NhatKy_ViPham!K:K, NhatKy_ViPham!E:E, "11_Toan_A", NhatKy_ViPham!F:F, B16, NhatKy_ViPham!C:C, "T18")</f>
        <v>100</v>
      </c>
      <c r="AJ16" s="6">
        <f>100 + SUMIFS(NhatKy_ViPham!J:J, NhatKy_ViPham!E:E, "11_Toan_A", NhatKy_ViPham!F:F, B16, NhatKy_ViPham!C:C, "T19") - SUMIFS(NhatKy_ViPham!K:K, NhatKy_ViPham!E:E, "11_Toan_A", NhatKy_ViPham!F:F, B16, NhatKy_ViPham!C:C, "T19")</f>
        <v>100</v>
      </c>
      <c r="AK16" s="6">
        <f>100 + SUMIFS(NhatKy_ViPham!J:J, NhatKy_ViPham!E:E, "11_Toan_A", NhatKy_ViPham!F:F, B16, NhatKy_ViPham!C:C, "T20") - SUMIFS(NhatKy_ViPham!K:K, NhatKy_ViPham!E:E, "11_Toan_A", NhatKy_ViPham!F:F, B16, NhatKy_ViPham!C:C, "T20")</f>
        <v>100</v>
      </c>
      <c r="AL16" s="6">
        <f>100 + SUMIFS(NhatKy_ViPham!J:J, NhatKy_ViPham!E:E, "11_Toan_A", NhatKy_ViPham!F:F, B16, NhatKy_ViPham!C:C, "T21") - SUMIFS(NhatKy_ViPham!K:K, NhatKy_ViPham!E:E, "11_Toan_A", NhatKy_ViPham!F:F, B16, NhatKy_ViPham!C:C, "T21")</f>
        <v>100</v>
      </c>
      <c r="AM16" s="6">
        <f>100 + SUMIFS(NhatKy_ViPham!J:J, NhatKy_ViPham!E:E, "11_Toan_A", NhatKy_ViPham!F:F, B16, NhatKy_ViPham!C:C, "T22") - SUMIFS(NhatKy_ViPham!K:K, NhatKy_ViPham!E:E, "11_Toan_A", NhatKy_ViPham!F:F, B16, NhatKy_ViPham!C:C, "T22")</f>
        <v>100</v>
      </c>
      <c r="AN16" s="6">
        <f>100 + SUMIFS(NhatKy_ViPham!J:J, NhatKy_ViPham!E:E, "11_Toan_A", NhatKy_ViPham!F:F, B16, NhatKy_ViPham!C:C, "T23") - SUMIFS(NhatKy_ViPham!K:K, NhatKy_ViPham!E:E, "11_Toan_A", NhatKy_ViPham!F:F, B16, NhatKy_ViPham!C:C, "T23")</f>
        <v>100</v>
      </c>
      <c r="AO16" s="6">
        <f>100 + SUMIFS(NhatKy_ViPham!J:J, NhatKy_ViPham!E:E, "11_Toan_A", NhatKy_ViPham!F:F, B16, NhatKy_ViPham!C:C, "T24") - SUMIFS(NhatKy_ViPham!K:K, NhatKy_ViPham!E:E, "11_Toan_A", NhatKy_ViPham!F:F, B16, NhatKy_ViPham!C:C, "T24")</f>
        <v>100</v>
      </c>
      <c r="AP16" s="6">
        <f>100 + SUMIFS(NhatKy_ViPham!J:J, NhatKy_ViPham!E:E, "11_Toan_A", NhatKy_ViPham!F:F, B16, NhatKy_ViPham!C:C, "T25") - SUMIFS(NhatKy_ViPham!K:K, NhatKy_ViPham!E:E, "11_Toan_A", NhatKy_ViPham!F:F, B16, NhatKy_ViPham!C:C, "T25")</f>
        <v>100</v>
      </c>
      <c r="AQ16" s="6">
        <f>100 + SUMIFS(NhatKy_ViPham!J:J, NhatKy_ViPham!E:E, "11_Toan_A", NhatKy_ViPham!F:F, B16, NhatKy_ViPham!C:C, "T26") - SUMIFS(NhatKy_ViPham!K:K, NhatKy_ViPham!E:E, "11_Toan_A", NhatKy_ViPham!F:F, B16, NhatKy_ViPham!C:C, "T26")</f>
        <v>100</v>
      </c>
      <c r="AR16" s="6">
        <f>100 + SUMIFS(NhatKy_ViPham!J:J, NhatKy_ViPham!E:E, "11_Toan_A", NhatKy_ViPham!F:F, B16, NhatKy_ViPham!C:C, "T27") - SUMIFS(NhatKy_ViPham!K:K, NhatKy_ViPham!E:E, "11_Toan_A", NhatKy_ViPham!F:F, B16, NhatKy_ViPham!C:C, "T27")</f>
        <v>100</v>
      </c>
      <c r="AS16" s="6">
        <f>100 + SUMIFS(NhatKy_ViPham!J:J, NhatKy_ViPham!E:E, "11_Toan_A", NhatKy_ViPham!F:F, B16, NhatKy_ViPham!C:C, "T28") - SUMIFS(NhatKy_ViPham!K:K, NhatKy_ViPham!E:E, "11_Toan_A", NhatKy_ViPham!F:F, B16, NhatKy_ViPham!C:C, "T28")</f>
        <v>100</v>
      </c>
      <c r="AT16" s="6">
        <f>100 + SUMIFS(NhatKy_ViPham!J:J, NhatKy_ViPham!E:E, "11_Toan_A", NhatKy_ViPham!F:F, B16, NhatKy_ViPham!C:C, "T29") - SUMIFS(NhatKy_ViPham!K:K, NhatKy_ViPham!E:E, "11_Toan_A", NhatKy_ViPham!F:F, B16, NhatKy_ViPham!C:C, "T29")</f>
        <v>100</v>
      </c>
      <c r="AU16" s="6">
        <f>100 + SUMIFS(NhatKy_ViPham!J:J, NhatKy_ViPham!E:E, "11_Toan_A", NhatKy_ViPham!F:F, B16, NhatKy_ViPham!C:C, "T30") - SUMIFS(NhatKy_ViPham!K:K, NhatKy_ViPham!E:E, "11_Toan_A", NhatKy_ViPham!F:F, B16, NhatKy_ViPham!C:C, "T30")</f>
        <v>100</v>
      </c>
      <c r="AV16" s="6">
        <f>100 + SUMIFS(NhatKy_ViPham!J:J, NhatKy_ViPham!E:E, "11_Toan_A", NhatKy_ViPham!F:F, B16, NhatKy_ViPham!C:C, "T31") - SUMIFS(NhatKy_ViPham!K:K, NhatKy_ViPham!E:E, "11_Toan_A", NhatKy_ViPham!F:F, B16, NhatKy_ViPham!C:C, "T31")</f>
        <v>100</v>
      </c>
      <c r="AW16" s="6">
        <f>100 + SUMIFS(NhatKy_ViPham!J:J, NhatKy_ViPham!E:E, "11_Toan_A", NhatKy_ViPham!F:F, B16, NhatKy_ViPham!C:C, "T32") - SUMIFS(NhatKy_ViPham!K:K, NhatKy_ViPham!E:E, "11_Toan_A", NhatKy_ViPham!F:F, B16, NhatKy_ViPham!C:C, "T32")</f>
        <v>100</v>
      </c>
      <c r="AX16" s="6">
        <f>100 + SUMIFS(NhatKy_ViPham!J:J, NhatKy_ViPham!E:E, "11_Toan_A", NhatKy_ViPham!F:F, B16, NhatKy_ViPham!C:C, "T33") - SUMIFS(NhatKy_ViPham!K:K, NhatKy_ViPham!E:E, "11_Toan_A", NhatKy_ViPham!F:F, B16, NhatKy_ViPham!C:C, "T33")</f>
        <v>100</v>
      </c>
      <c r="AY16" s="6">
        <f>100 + SUMIFS(NhatKy_ViPham!J:J, NhatKy_ViPham!E:E, "11_Toan_A", NhatKy_ViPham!F:F, B16, NhatKy_ViPham!C:C, "T34") - SUMIFS(NhatKy_ViPham!K:K, NhatKy_ViPham!E:E, "11_Toan_A", NhatKy_ViPham!F:F, B16, NhatKy_ViPham!C:C, "T34")</f>
        <v>100</v>
      </c>
      <c r="AZ16" s="6">
        <f>100 + SUMIFS(NhatKy_ViPham!J:J, NhatKy_ViPham!E:E, "11_Toan_A", NhatKy_ViPham!F:F, B16, NhatKy_ViPham!C:C, "T35") - SUMIFS(NhatKy_ViPham!K:K, NhatKy_ViPham!E:E, "11_Toan_A", NhatKy_ViPham!F:F, B16, NhatKy_ViPham!C:C, "T35")</f>
        <v>100</v>
      </c>
      <c r="BA16" s="12">
        <f t="shared" si="0"/>
        <v>100</v>
      </c>
      <c r="BB16" s="11" t="s">
        <v>430</v>
      </c>
      <c r="BC16" s="16" t="str">
        <f t="shared" si="1"/>
        <v>Tốt</v>
      </c>
      <c r="BD16" s="15" t="str">
        <f t="shared" si="2"/>
        <v>🟢 BÌNH THƯỜNG</v>
      </c>
    </row>
    <row r="17" spans="1:56" x14ac:dyDescent="0.25">
      <c r="A17" s="4">
        <v>9</v>
      </c>
      <c r="B17" s="10" t="s">
        <v>1350</v>
      </c>
      <c r="C17" s="4" t="s">
        <v>1351</v>
      </c>
      <c r="D17" s="4" t="s">
        <v>435</v>
      </c>
      <c r="E17" s="11" t="s">
        <v>430</v>
      </c>
      <c r="F17" s="7">
        <f>SUMIFS(NhatKy_ViPham!K:K, NhatKy_ViPham!E:E, "11_Toan_A", NhatKy_ViPham!F:F, B17, NhatKy_ViPham!H:H, "L01")</f>
        <v>0</v>
      </c>
      <c r="G17" s="7">
        <f>SUMIFS(NhatKy_ViPham!K:K, NhatKy_ViPham!E:E, "11_Toan_A", NhatKy_ViPham!F:F, B17, NhatKy_ViPham!H:H, "L02")</f>
        <v>0</v>
      </c>
      <c r="H17" s="7">
        <f>SUMIFS(NhatKy_ViPham!K:K, NhatKy_ViPham!E:E, "11_Toan_A", NhatKy_ViPham!F:F, B17, NhatKy_ViPham!H:H, "L03")</f>
        <v>0</v>
      </c>
      <c r="I17" s="7">
        <f>SUMIFS(NhatKy_ViPham!K:K, NhatKy_ViPham!E:E, "11_Toan_A", NhatKy_ViPham!F:F, B17, NhatKy_ViPham!H:H, "L04")</f>
        <v>0</v>
      </c>
      <c r="J17" s="7">
        <f>SUMIFS(NhatKy_ViPham!K:K, NhatKy_ViPham!E:E, "11_Toan_A", NhatKy_ViPham!F:F, B17, NhatKy_ViPham!H:H, "L05")</f>
        <v>0</v>
      </c>
      <c r="K17" s="7">
        <f>SUMIFS(NhatKy_ViPham!K:K, NhatKy_ViPham!E:E, "11_Toan_A", NhatKy_ViPham!F:F, B17, NhatKy_ViPham!H:H, "L06")</f>
        <v>0</v>
      </c>
      <c r="L17" s="7">
        <f>SUMIFS(NhatKy_ViPham!K:K, NhatKy_ViPham!E:E, "11_Toan_A", NhatKy_ViPham!F:F, B17, NhatKy_ViPham!H:H, "L07")</f>
        <v>0</v>
      </c>
      <c r="M17" s="7">
        <f>SUMIFS(NhatKy_ViPham!K:K, NhatKy_ViPham!E:E, "11_Toan_A", NhatKy_ViPham!F:F, B17, NhatKy_ViPham!H:H, "L08")</f>
        <v>0</v>
      </c>
      <c r="N17" s="7">
        <f>SUMIFS(NhatKy_ViPham!K:K, NhatKy_ViPham!E:E, "11_Toan_A", NhatKy_ViPham!F:F, B17, NhatKy_ViPham!H:H, "L09")</f>
        <v>0</v>
      </c>
      <c r="O17" s="7">
        <f>SUMIFS(NhatKy_ViPham!K:K, NhatKy_ViPham!E:E, "11_Toan_A", NhatKy_ViPham!F:F, B17, NhatKy_ViPham!H:H, "L10")</f>
        <v>0</v>
      </c>
      <c r="P17" s="12">
        <f>SUMIFS(NhatKy_ViPham!J:J, NhatKy_ViPham!E:E, "11_Toan_A", NhatKy_ViPham!F:F, B17)</f>
        <v>0</v>
      </c>
      <c r="Q17" s="13">
        <f>SUMIFS(NhatKy_ViPham!K:K, NhatKy_ViPham!E:E, "11_Toan_A", NhatKy_ViPham!F:F, B17)</f>
        <v>0</v>
      </c>
      <c r="R17" s="7">
        <f>100 + SUMIFS(NhatKy_ViPham!J:J, NhatKy_ViPham!E:E, "11_Toan_A", NhatKy_ViPham!F:F, B17, NhatKy_ViPham!C:C, "T1") - SUMIFS(NhatKy_ViPham!K:K, NhatKy_ViPham!E:E, "11_Toan_A", NhatKy_ViPham!F:F, B17, NhatKy_ViPham!C:C, "T1")</f>
        <v>100</v>
      </c>
      <c r="S17" s="7">
        <f>100 + SUMIFS(NhatKy_ViPham!J:J, NhatKy_ViPham!E:E, "11_Toan_A", NhatKy_ViPham!F:F, B17, NhatKy_ViPham!C:C, "T2") - SUMIFS(NhatKy_ViPham!K:K, NhatKy_ViPham!E:E, "11_Toan_A", NhatKy_ViPham!F:F, B17, NhatKy_ViPham!C:C, "T2")</f>
        <v>100</v>
      </c>
      <c r="T17" s="7">
        <f>100 + SUMIFS(NhatKy_ViPham!J:J, NhatKy_ViPham!E:E, "11_Toan_A", NhatKy_ViPham!F:F, B17, NhatKy_ViPham!C:C, "T3") - SUMIFS(NhatKy_ViPham!K:K, NhatKy_ViPham!E:E, "11_Toan_A", NhatKy_ViPham!F:F, B17, NhatKy_ViPham!C:C, "T3")</f>
        <v>100</v>
      </c>
      <c r="U17" s="7">
        <f>100 + SUMIFS(NhatKy_ViPham!J:J, NhatKy_ViPham!E:E, "11_Toan_A", NhatKy_ViPham!F:F, B17, NhatKy_ViPham!C:C, "T4") - SUMIFS(NhatKy_ViPham!K:K, NhatKy_ViPham!E:E, "11_Toan_A", NhatKy_ViPham!F:F, B17, NhatKy_ViPham!C:C, "T4")</f>
        <v>100</v>
      </c>
      <c r="V17" s="7">
        <f>100 + SUMIFS(NhatKy_ViPham!J:J, NhatKy_ViPham!E:E, "11_Toan_A", NhatKy_ViPham!F:F, B17, NhatKy_ViPham!C:C, "T5") - SUMIFS(NhatKy_ViPham!K:K, NhatKy_ViPham!E:E, "11_Toan_A", NhatKy_ViPham!F:F, B17, NhatKy_ViPham!C:C, "T5")</f>
        <v>100</v>
      </c>
      <c r="W17" s="7">
        <f>100 + SUMIFS(NhatKy_ViPham!J:J, NhatKy_ViPham!E:E, "11_Toan_A", NhatKy_ViPham!F:F, B17, NhatKy_ViPham!C:C, "T6") - SUMIFS(NhatKy_ViPham!K:K, NhatKy_ViPham!E:E, "11_Toan_A", NhatKy_ViPham!F:F, B17, NhatKy_ViPham!C:C, "T6")</f>
        <v>100</v>
      </c>
      <c r="X17" s="7">
        <f>100 + SUMIFS(NhatKy_ViPham!J:J, NhatKy_ViPham!E:E, "11_Toan_A", NhatKy_ViPham!F:F, B17, NhatKy_ViPham!C:C, "T7") - SUMIFS(NhatKy_ViPham!K:K, NhatKy_ViPham!E:E, "11_Toan_A", NhatKy_ViPham!F:F, B17, NhatKy_ViPham!C:C, "T7")</f>
        <v>100</v>
      </c>
      <c r="Y17" s="7">
        <f>100 + SUMIFS(NhatKy_ViPham!J:J, NhatKy_ViPham!E:E, "11_Toan_A", NhatKy_ViPham!F:F, B17, NhatKy_ViPham!C:C, "T8") - SUMIFS(NhatKy_ViPham!K:K, NhatKy_ViPham!E:E, "11_Toan_A", NhatKy_ViPham!F:F, B17, NhatKy_ViPham!C:C, "T8")</f>
        <v>100</v>
      </c>
      <c r="Z17" s="7">
        <f>100 + SUMIFS(NhatKy_ViPham!J:J, NhatKy_ViPham!E:E, "11_Toan_A", NhatKy_ViPham!F:F, B17, NhatKy_ViPham!C:C, "T9") - SUMIFS(NhatKy_ViPham!K:K, NhatKy_ViPham!E:E, "11_Toan_A", NhatKy_ViPham!F:F, B17, NhatKy_ViPham!C:C, "T9")</f>
        <v>100</v>
      </c>
      <c r="AA17" s="7">
        <f>100 + SUMIFS(NhatKy_ViPham!J:J, NhatKy_ViPham!E:E, "11_Toan_A", NhatKy_ViPham!F:F, B17, NhatKy_ViPham!C:C, "T10") - SUMIFS(NhatKy_ViPham!K:K, NhatKy_ViPham!E:E, "11_Toan_A", NhatKy_ViPham!F:F, B17, NhatKy_ViPham!C:C, "T10")</f>
        <v>100</v>
      </c>
      <c r="AB17" s="7">
        <f>100 + SUMIFS(NhatKy_ViPham!J:J, NhatKy_ViPham!E:E, "11_Toan_A", NhatKy_ViPham!F:F, B17, NhatKy_ViPham!C:C, "T11") - SUMIFS(NhatKy_ViPham!K:K, NhatKy_ViPham!E:E, "11_Toan_A", NhatKy_ViPham!F:F, B17, NhatKy_ViPham!C:C, "T11")</f>
        <v>100</v>
      </c>
      <c r="AC17" s="7">
        <f>100 + SUMIFS(NhatKy_ViPham!J:J, NhatKy_ViPham!E:E, "11_Toan_A", NhatKy_ViPham!F:F, B17, NhatKy_ViPham!C:C, "T12") - SUMIFS(NhatKy_ViPham!K:K, NhatKy_ViPham!E:E, "11_Toan_A", NhatKy_ViPham!F:F, B17, NhatKy_ViPham!C:C, "T12")</f>
        <v>100</v>
      </c>
      <c r="AD17" s="7">
        <f>100 + SUMIFS(NhatKy_ViPham!J:J, NhatKy_ViPham!E:E, "11_Toan_A", NhatKy_ViPham!F:F, B17, NhatKy_ViPham!C:C, "T13") - SUMIFS(NhatKy_ViPham!K:K, NhatKy_ViPham!E:E, "11_Toan_A", NhatKy_ViPham!F:F, B17, NhatKy_ViPham!C:C, "T13")</f>
        <v>100</v>
      </c>
      <c r="AE17" s="7">
        <f>100 + SUMIFS(NhatKy_ViPham!J:J, NhatKy_ViPham!E:E, "11_Toan_A", NhatKy_ViPham!F:F, B17, NhatKy_ViPham!C:C, "T14") - SUMIFS(NhatKy_ViPham!K:K, NhatKy_ViPham!E:E, "11_Toan_A", NhatKy_ViPham!F:F, B17, NhatKy_ViPham!C:C, "T14")</f>
        <v>100</v>
      </c>
      <c r="AF17" s="7">
        <f>100 + SUMIFS(NhatKy_ViPham!J:J, NhatKy_ViPham!E:E, "11_Toan_A", NhatKy_ViPham!F:F, B17, NhatKy_ViPham!C:C, "T15") - SUMIFS(NhatKy_ViPham!K:K, NhatKy_ViPham!E:E, "11_Toan_A", NhatKy_ViPham!F:F, B17, NhatKy_ViPham!C:C, "T15")</f>
        <v>100</v>
      </c>
      <c r="AG17" s="7">
        <f>100 + SUMIFS(NhatKy_ViPham!J:J, NhatKy_ViPham!E:E, "11_Toan_A", NhatKy_ViPham!F:F, B17, NhatKy_ViPham!C:C, "T16") - SUMIFS(NhatKy_ViPham!K:K, NhatKy_ViPham!E:E, "11_Toan_A", NhatKy_ViPham!F:F, B17, NhatKy_ViPham!C:C, "T16")</f>
        <v>100</v>
      </c>
      <c r="AH17" s="7">
        <f>100 + SUMIFS(NhatKy_ViPham!J:J, NhatKy_ViPham!E:E, "11_Toan_A", NhatKy_ViPham!F:F, B17, NhatKy_ViPham!C:C, "T17") - SUMIFS(NhatKy_ViPham!K:K, NhatKy_ViPham!E:E, "11_Toan_A", NhatKy_ViPham!F:F, B17, NhatKy_ViPham!C:C, "T17")</f>
        <v>100</v>
      </c>
      <c r="AI17" s="7">
        <f>100 + SUMIFS(NhatKy_ViPham!J:J, NhatKy_ViPham!E:E, "11_Toan_A", NhatKy_ViPham!F:F, B17, NhatKy_ViPham!C:C, "T18") - SUMIFS(NhatKy_ViPham!K:K, NhatKy_ViPham!E:E, "11_Toan_A", NhatKy_ViPham!F:F, B17, NhatKy_ViPham!C:C, "T18")</f>
        <v>100</v>
      </c>
      <c r="AJ17" s="7">
        <f>100 + SUMIFS(NhatKy_ViPham!J:J, NhatKy_ViPham!E:E, "11_Toan_A", NhatKy_ViPham!F:F, B17, NhatKy_ViPham!C:C, "T19") - SUMIFS(NhatKy_ViPham!K:K, NhatKy_ViPham!E:E, "11_Toan_A", NhatKy_ViPham!F:F, B17, NhatKy_ViPham!C:C, "T19")</f>
        <v>100</v>
      </c>
      <c r="AK17" s="7">
        <f>100 + SUMIFS(NhatKy_ViPham!J:J, NhatKy_ViPham!E:E, "11_Toan_A", NhatKy_ViPham!F:F, B17, NhatKy_ViPham!C:C, "T20") - SUMIFS(NhatKy_ViPham!K:K, NhatKy_ViPham!E:E, "11_Toan_A", NhatKy_ViPham!F:F, B17, NhatKy_ViPham!C:C, "T20")</f>
        <v>100</v>
      </c>
      <c r="AL17" s="7">
        <f>100 + SUMIFS(NhatKy_ViPham!J:J, NhatKy_ViPham!E:E, "11_Toan_A", NhatKy_ViPham!F:F, B17, NhatKy_ViPham!C:C, "T21") - SUMIFS(NhatKy_ViPham!K:K, NhatKy_ViPham!E:E, "11_Toan_A", NhatKy_ViPham!F:F, B17, NhatKy_ViPham!C:C, "T21")</f>
        <v>100</v>
      </c>
      <c r="AM17" s="7">
        <f>100 + SUMIFS(NhatKy_ViPham!J:J, NhatKy_ViPham!E:E, "11_Toan_A", NhatKy_ViPham!F:F, B17, NhatKy_ViPham!C:C, "T22") - SUMIFS(NhatKy_ViPham!K:K, NhatKy_ViPham!E:E, "11_Toan_A", NhatKy_ViPham!F:F, B17, NhatKy_ViPham!C:C, "T22")</f>
        <v>100</v>
      </c>
      <c r="AN17" s="7">
        <f>100 + SUMIFS(NhatKy_ViPham!J:J, NhatKy_ViPham!E:E, "11_Toan_A", NhatKy_ViPham!F:F, B17, NhatKy_ViPham!C:C, "T23") - SUMIFS(NhatKy_ViPham!K:K, NhatKy_ViPham!E:E, "11_Toan_A", NhatKy_ViPham!F:F, B17, NhatKy_ViPham!C:C, "T23")</f>
        <v>100</v>
      </c>
      <c r="AO17" s="7">
        <f>100 + SUMIFS(NhatKy_ViPham!J:J, NhatKy_ViPham!E:E, "11_Toan_A", NhatKy_ViPham!F:F, B17, NhatKy_ViPham!C:C, "T24") - SUMIFS(NhatKy_ViPham!K:K, NhatKy_ViPham!E:E, "11_Toan_A", NhatKy_ViPham!F:F, B17, NhatKy_ViPham!C:C, "T24")</f>
        <v>100</v>
      </c>
      <c r="AP17" s="7">
        <f>100 + SUMIFS(NhatKy_ViPham!J:J, NhatKy_ViPham!E:E, "11_Toan_A", NhatKy_ViPham!F:F, B17, NhatKy_ViPham!C:C, "T25") - SUMIFS(NhatKy_ViPham!K:K, NhatKy_ViPham!E:E, "11_Toan_A", NhatKy_ViPham!F:F, B17, NhatKy_ViPham!C:C, "T25")</f>
        <v>100</v>
      </c>
      <c r="AQ17" s="7">
        <f>100 + SUMIFS(NhatKy_ViPham!J:J, NhatKy_ViPham!E:E, "11_Toan_A", NhatKy_ViPham!F:F, B17, NhatKy_ViPham!C:C, "T26") - SUMIFS(NhatKy_ViPham!K:K, NhatKy_ViPham!E:E, "11_Toan_A", NhatKy_ViPham!F:F, B17, NhatKy_ViPham!C:C, "T26")</f>
        <v>100</v>
      </c>
      <c r="AR17" s="7">
        <f>100 + SUMIFS(NhatKy_ViPham!J:J, NhatKy_ViPham!E:E, "11_Toan_A", NhatKy_ViPham!F:F, B17, NhatKy_ViPham!C:C, "T27") - SUMIFS(NhatKy_ViPham!K:K, NhatKy_ViPham!E:E, "11_Toan_A", NhatKy_ViPham!F:F, B17, NhatKy_ViPham!C:C, "T27")</f>
        <v>100</v>
      </c>
      <c r="AS17" s="7">
        <f>100 + SUMIFS(NhatKy_ViPham!J:J, NhatKy_ViPham!E:E, "11_Toan_A", NhatKy_ViPham!F:F, B17, NhatKy_ViPham!C:C, "T28") - SUMIFS(NhatKy_ViPham!K:K, NhatKy_ViPham!E:E, "11_Toan_A", NhatKy_ViPham!F:F, B17, NhatKy_ViPham!C:C, "T28")</f>
        <v>100</v>
      </c>
      <c r="AT17" s="7">
        <f>100 + SUMIFS(NhatKy_ViPham!J:J, NhatKy_ViPham!E:E, "11_Toan_A", NhatKy_ViPham!F:F, B17, NhatKy_ViPham!C:C, "T29") - SUMIFS(NhatKy_ViPham!K:K, NhatKy_ViPham!E:E, "11_Toan_A", NhatKy_ViPham!F:F, B17, NhatKy_ViPham!C:C, "T29")</f>
        <v>100</v>
      </c>
      <c r="AU17" s="7">
        <f>100 + SUMIFS(NhatKy_ViPham!J:J, NhatKy_ViPham!E:E, "11_Toan_A", NhatKy_ViPham!F:F, B17, NhatKy_ViPham!C:C, "T30") - SUMIFS(NhatKy_ViPham!K:K, NhatKy_ViPham!E:E, "11_Toan_A", NhatKy_ViPham!F:F, B17, NhatKy_ViPham!C:C, "T30")</f>
        <v>100</v>
      </c>
      <c r="AV17" s="7">
        <f>100 + SUMIFS(NhatKy_ViPham!J:J, NhatKy_ViPham!E:E, "11_Toan_A", NhatKy_ViPham!F:F, B17, NhatKy_ViPham!C:C, "T31") - SUMIFS(NhatKy_ViPham!K:K, NhatKy_ViPham!E:E, "11_Toan_A", NhatKy_ViPham!F:F, B17, NhatKy_ViPham!C:C, "T31")</f>
        <v>100</v>
      </c>
      <c r="AW17" s="7">
        <f>100 + SUMIFS(NhatKy_ViPham!J:J, NhatKy_ViPham!E:E, "11_Toan_A", NhatKy_ViPham!F:F, B17, NhatKy_ViPham!C:C, "T32") - SUMIFS(NhatKy_ViPham!K:K, NhatKy_ViPham!E:E, "11_Toan_A", NhatKy_ViPham!F:F, B17, NhatKy_ViPham!C:C, "T32")</f>
        <v>100</v>
      </c>
      <c r="AX17" s="7">
        <f>100 + SUMIFS(NhatKy_ViPham!J:J, NhatKy_ViPham!E:E, "11_Toan_A", NhatKy_ViPham!F:F, B17, NhatKy_ViPham!C:C, "T33") - SUMIFS(NhatKy_ViPham!K:K, NhatKy_ViPham!E:E, "11_Toan_A", NhatKy_ViPham!F:F, B17, NhatKy_ViPham!C:C, "T33")</f>
        <v>100</v>
      </c>
      <c r="AY17" s="7">
        <f>100 + SUMIFS(NhatKy_ViPham!J:J, NhatKy_ViPham!E:E, "11_Toan_A", NhatKy_ViPham!F:F, B17, NhatKy_ViPham!C:C, "T34") - SUMIFS(NhatKy_ViPham!K:K, NhatKy_ViPham!E:E, "11_Toan_A", NhatKy_ViPham!F:F, B17, NhatKy_ViPham!C:C, "T34")</f>
        <v>100</v>
      </c>
      <c r="AZ17" s="7">
        <f>100 + SUMIFS(NhatKy_ViPham!J:J, NhatKy_ViPham!E:E, "11_Toan_A", NhatKy_ViPham!F:F, B17, NhatKy_ViPham!C:C, "T35") - SUMIFS(NhatKy_ViPham!K:K, NhatKy_ViPham!E:E, "11_Toan_A", NhatKy_ViPham!F:F, B17, NhatKy_ViPham!C:C, "T35")</f>
        <v>100</v>
      </c>
      <c r="BA17" s="12">
        <f t="shared" si="0"/>
        <v>100</v>
      </c>
      <c r="BB17" s="11" t="s">
        <v>430</v>
      </c>
      <c r="BC17" s="14" t="str">
        <f t="shared" si="1"/>
        <v>Tốt</v>
      </c>
      <c r="BD17" s="10" t="str">
        <f t="shared" si="2"/>
        <v>🟢 BÌNH THƯỜNG</v>
      </c>
    </row>
    <row r="18" spans="1:56" x14ac:dyDescent="0.25">
      <c r="A18" s="5">
        <v>10</v>
      </c>
      <c r="B18" s="15" t="s">
        <v>1352</v>
      </c>
      <c r="C18" s="5" t="s">
        <v>1353</v>
      </c>
      <c r="D18" s="5" t="s">
        <v>435</v>
      </c>
      <c r="E18" s="11" t="s">
        <v>430</v>
      </c>
      <c r="F18" s="6">
        <f>SUMIFS(NhatKy_ViPham!K:K, NhatKy_ViPham!E:E, "11_Toan_A", NhatKy_ViPham!F:F, B18, NhatKy_ViPham!H:H, "L01")</f>
        <v>0</v>
      </c>
      <c r="G18" s="6">
        <f>SUMIFS(NhatKy_ViPham!K:K, NhatKy_ViPham!E:E, "11_Toan_A", NhatKy_ViPham!F:F, B18, NhatKy_ViPham!H:H, "L02")</f>
        <v>0</v>
      </c>
      <c r="H18" s="6">
        <f>SUMIFS(NhatKy_ViPham!K:K, NhatKy_ViPham!E:E, "11_Toan_A", NhatKy_ViPham!F:F, B18, NhatKy_ViPham!H:H, "L03")</f>
        <v>0</v>
      </c>
      <c r="I18" s="6">
        <f>SUMIFS(NhatKy_ViPham!K:K, NhatKy_ViPham!E:E, "11_Toan_A", NhatKy_ViPham!F:F, B18, NhatKy_ViPham!H:H, "L04")</f>
        <v>0</v>
      </c>
      <c r="J18" s="6">
        <f>SUMIFS(NhatKy_ViPham!K:K, NhatKy_ViPham!E:E, "11_Toan_A", NhatKy_ViPham!F:F, B18, NhatKy_ViPham!H:H, "L05")</f>
        <v>0</v>
      </c>
      <c r="K18" s="6">
        <f>SUMIFS(NhatKy_ViPham!K:K, NhatKy_ViPham!E:E, "11_Toan_A", NhatKy_ViPham!F:F, B18, NhatKy_ViPham!H:H, "L06")</f>
        <v>0</v>
      </c>
      <c r="L18" s="6">
        <f>SUMIFS(NhatKy_ViPham!K:K, NhatKy_ViPham!E:E, "11_Toan_A", NhatKy_ViPham!F:F, B18, NhatKy_ViPham!H:H, "L07")</f>
        <v>0</v>
      </c>
      <c r="M18" s="6">
        <f>SUMIFS(NhatKy_ViPham!K:K, NhatKy_ViPham!E:E, "11_Toan_A", NhatKy_ViPham!F:F, B18, NhatKy_ViPham!H:H, "L08")</f>
        <v>0</v>
      </c>
      <c r="N18" s="6">
        <f>SUMIFS(NhatKy_ViPham!K:K, NhatKy_ViPham!E:E, "11_Toan_A", NhatKy_ViPham!F:F, B18, NhatKy_ViPham!H:H, "L09")</f>
        <v>0</v>
      </c>
      <c r="O18" s="6">
        <f>SUMIFS(NhatKy_ViPham!K:K, NhatKy_ViPham!E:E, "11_Toan_A", NhatKy_ViPham!F:F, B18, NhatKy_ViPham!H:H, "L10")</f>
        <v>0</v>
      </c>
      <c r="P18" s="12">
        <f>SUMIFS(NhatKy_ViPham!J:J, NhatKy_ViPham!E:E, "11_Toan_A", NhatKy_ViPham!F:F, B18)</f>
        <v>0</v>
      </c>
      <c r="Q18" s="13">
        <f>SUMIFS(NhatKy_ViPham!K:K, NhatKy_ViPham!E:E, "11_Toan_A", NhatKy_ViPham!F:F, B18)</f>
        <v>0</v>
      </c>
      <c r="R18" s="6">
        <f>100 + SUMIFS(NhatKy_ViPham!J:J, NhatKy_ViPham!E:E, "11_Toan_A", NhatKy_ViPham!F:F, B18, NhatKy_ViPham!C:C, "T1") - SUMIFS(NhatKy_ViPham!K:K, NhatKy_ViPham!E:E, "11_Toan_A", NhatKy_ViPham!F:F, B18, NhatKy_ViPham!C:C, "T1")</f>
        <v>100</v>
      </c>
      <c r="S18" s="6">
        <f>100 + SUMIFS(NhatKy_ViPham!J:J, NhatKy_ViPham!E:E, "11_Toan_A", NhatKy_ViPham!F:F, B18, NhatKy_ViPham!C:C, "T2") - SUMIFS(NhatKy_ViPham!K:K, NhatKy_ViPham!E:E, "11_Toan_A", NhatKy_ViPham!F:F, B18, NhatKy_ViPham!C:C, "T2")</f>
        <v>100</v>
      </c>
      <c r="T18" s="6">
        <f>100 + SUMIFS(NhatKy_ViPham!J:J, NhatKy_ViPham!E:E, "11_Toan_A", NhatKy_ViPham!F:F, B18, NhatKy_ViPham!C:C, "T3") - SUMIFS(NhatKy_ViPham!K:K, NhatKy_ViPham!E:E, "11_Toan_A", NhatKy_ViPham!F:F, B18, NhatKy_ViPham!C:C, "T3")</f>
        <v>100</v>
      </c>
      <c r="U18" s="6">
        <f>100 + SUMIFS(NhatKy_ViPham!J:J, NhatKy_ViPham!E:E, "11_Toan_A", NhatKy_ViPham!F:F, B18, NhatKy_ViPham!C:C, "T4") - SUMIFS(NhatKy_ViPham!K:K, NhatKy_ViPham!E:E, "11_Toan_A", NhatKy_ViPham!F:F, B18, NhatKy_ViPham!C:C, "T4")</f>
        <v>100</v>
      </c>
      <c r="V18" s="6">
        <f>100 + SUMIFS(NhatKy_ViPham!J:J, NhatKy_ViPham!E:E, "11_Toan_A", NhatKy_ViPham!F:F, B18, NhatKy_ViPham!C:C, "T5") - SUMIFS(NhatKy_ViPham!K:K, NhatKy_ViPham!E:E, "11_Toan_A", NhatKy_ViPham!F:F, B18, NhatKy_ViPham!C:C, "T5")</f>
        <v>100</v>
      </c>
      <c r="W18" s="6">
        <f>100 + SUMIFS(NhatKy_ViPham!J:J, NhatKy_ViPham!E:E, "11_Toan_A", NhatKy_ViPham!F:F, B18, NhatKy_ViPham!C:C, "T6") - SUMIFS(NhatKy_ViPham!K:K, NhatKy_ViPham!E:E, "11_Toan_A", NhatKy_ViPham!F:F, B18, NhatKy_ViPham!C:C, "T6")</f>
        <v>100</v>
      </c>
      <c r="X18" s="6">
        <f>100 + SUMIFS(NhatKy_ViPham!J:J, NhatKy_ViPham!E:E, "11_Toan_A", NhatKy_ViPham!F:F, B18, NhatKy_ViPham!C:C, "T7") - SUMIFS(NhatKy_ViPham!K:K, NhatKy_ViPham!E:E, "11_Toan_A", NhatKy_ViPham!F:F, B18, NhatKy_ViPham!C:C, "T7")</f>
        <v>100</v>
      </c>
      <c r="Y18" s="6">
        <f>100 + SUMIFS(NhatKy_ViPham!J:J, NhatKy_ViPham!E:E, "11_Toan_A", NhatKy_ViPham!F:F, B18, NhatKy_ViPham!C:C, "T8") - SUMIFS(NhatKy_ViPham!K:K, NhatKy_ViPham!E:E, "11_Toan_A", NhatKy_ViPham!F:F, B18, NhatKy_ViPham!C:C, "T8")</f>
        <v>100</v>
      </c>
      <c r="Z18" s="6">
        <f>100 + SUMIFS(NhatKy_ViPham!J:J, NhatKy_ViPham!E:E, "11_Toan_A", NhatKy_ViPham!F:F, B18, NhatKy_ViPham!C:C, "T9") - SUMIFS(NhatKy_ViPham!K:K, NhatKy_ViPham!E:E, "11_Toan_A", NhatKy_ViPham!F:F, B18, NhatKy_ViPham!C:C, "T9")</f>
        <v>100</v>
      </c>
      <c r="AA18" s="6">
        <f>100 + SUMIFS(NhatKy_ViPham!J:J, NhatKy_ViPham!E:E, "11_Toan_A", NhatKy_ViPham!F:F, B18, NhatKy_ViPham!C:C, "T10") - SUMIFS(NhatKy_ViPham!K:K, NhatKy_ViPham!E:E, "11_Toan_A", NhatKy_ViPham!F:F, B18, NhatKy_ViPham!C:C, "T10")</f>
        <v>100</v>
      </c>
      <c r="AB18" s="6">
        <f>100 + SUMIFS(NhatKy_ViPham!J:J, NhatKy_ViPham!E:E, "11_Toan_A", NhatKy_ViPham!F:F, B18, NhatKy_ViPham!C:C, "T11") - SUMIFS(NhatKy_ViPham!K:K, NhatKy_ViPham!E:E, "11_Toan_A", NhatKy_ViPham!F:F, B18, NhatKy_ViPham!C:C, "T11")</f>
        <v>100</v>
      </c>
      <c r="AC18" s="6">
        <f>100 + SUMIFS(NhatKy_ViPham!J:J, NhatKy_ViPham!E:E, "11_Toan_A", NhatKy_ViPham!F:F, B18, NhatKy_ViPham!C:C, "T12") - SUMIFS(NhatKy_ViPham!K:K, NhatKy_ViPham!E:E, "11_Toan_A", NhatKy_ViPham!F:F, B18, NhatKy_ViPham!C:C, "T12")</f>
        <v>100</v>
      </c>
      <c r="AD18" s="6">
        <f>100 + SUMIFS(NhatKy_ViPham!J:J, NhatKy_ViPham!E:E, "11_Toan_A", NhatKy_ViPham!F:F, B18, NhatKy_ViPham!C:C, "T13") - SUMIFS(NhatKy_ViPham!K:K, NhatKy_ViPham!E:E, "11_Toan_A", NhatKy_ViPham!F:F, B18, NhatKy_ViPham!C:C, "T13")</f>
        <v>100</v>
      </c>
      <c r="AE18" s="6">
        <f>100 + SUMIFS(NhatKy_ViPham!J:J, NhatKy_ViPham!E:E, "11_Toan_A", NhatKy_ViPham!F:F, B18, NhatKy_ViPham!C:C, "T14") - SUMIFS(NhatKy_ViPham!K:K, NhatKy_ViPham!E:E, "11_Toan_A", NhatKy_ViPham!F:F, B18, NhatKy_ViPham!C:C, "T14")</f>
        <v>100</v>
      </c>
      <c r="AF18" s="6">
        <f>100 + SUMIFS(NhatKy_ViPham!J:J, NhatKy_ViPham!E:E, "11_Toan_A", NhatKy_ViPham!F:F, B18, NhatKy_ViPham!C:C, "T15") - SUMIFS(NhatKy_ViPham!K:K, NhatKy_ViPham!E:E, "11_Toan_A", NhatKy_ViPham!F:F, B18, NhatKy_ViPham!C:C, "T15")</f>
        <v>100</v>
      </c>
      <c r="AG18" s="6">
        <f>100 + SUMIFS(NhatKy_ViPham!J:J, NhatKy_ViPham!E:E, "11_Toan_A", NhatKy_ViPham!F:F, B18, NhatKy_ViPham!C:C, "T16") - SUMIFS(NhatKy_ViPham!K:K, NhatKy_ViPham!E:E, "11_Toan_A", NhatKy_ViPham!F:F, B18, NhatKy_ViPham!C:C, "T16")</f>
        <v>100</v>
      </c>
      <c r="AH18" s="6">
        <f>100 + SUMIFS(NhatKy_ViPham!J:J, NhatKy_ViPham!E:E, "11_Toan_A", NhatKy_ViPham!F:F, B18, NhatKy_ViPham!C:C, "T17") - SUMIFS(NhatKy_ViPham!K:K, NhatKy_ViPham!E:E, "11_Toan_A", NhatKy_ViPham!F:F, B18, NhatKy_ViPham!C:C, "T17")</f>
        <v>100</v>
      </c>
      <c r="AI18" s="6">
        <f>100 + SUMIFS(NhatKy_ViPham!J:J, NhatKy_ViPham!E:E, "11_Toan_A", NhatKy_ViPham!F:F, B18, NhatKy_ViPham!C:C, "T18") - SUMIFS(NhatKy_ViPham!K:K, NhatKy_ViPham!E:E, "11_Toan_A", NhatKy_ViPham!F:F, B18, NhatKy_ViPham!C:C, "T18")</f>
        <v>100</v>
      </c>
      <c r="AJ18" s="6">
        <f>100 + SUMIFS(NhatKy_ViPham!J:J, NhatKy_ViPham!E:E, "11_Toan_A", NhatKy_ViPham!F:F, B18, NhatKy_ViPham!C:C, "T19") - SUMIFS(NhatKy_ViPham!K:K, NhatKy_ViPham!E:E, "11_Toan_A", NhatKy_ViPham!F:F, B18, NhatKy_ViPham!C:C, "T19")</f>
        <v>100</v>
      </c>
      <c r="AK18" s="6">
        <f>100 + SUMIFS(NhatKy_ViPham!J:J, NhatKy_ViPham!E:E, "11_Toan_A", NhatKy_ViPham!F:F, B18, NhatKy_ViPham!C:C, "T20") - SUMIFS(NhatKy_ViPham!K:K, NhatKy_ViPham!E:E, "11_Toan_A", NhatKy_ViPham!F:F, B18, NhatKy_ViPham!C:C, "T20")</f>
        <v>100</v>
      </c>
      <c r="AL18" s="6">
        <f>100 + SUMIFS(NhatKy_ViPham!J:J, NhatKy_ViPham!E:E, "11_Toan_A", NhatKy_ViPham!F:F, B18, NhatKy_ViPham!C:C, "T21") - SUMIFS(NhatKy_ViPham!K:K, NhatKy_ViPham!E:E, "11_Toan_A", NhatKy_ViPham!F:F, B18, NhatKy_ViPham!C:C, "T21")</f>
        <v>100</v>
      </c>
      <c r="AM18" s="6">
        <f>100 + SUMIFS(NhatKy_ViPham!J:J, NhatKy_ViPham!E:E, "11_Toan_A", NhatKy_ViPham!F:F, B18, NhatKy_ViPham!C:C, "T22") - SUMIFS(NhatKy_ViPham!K:K, NhatKy_ViPham!E:E, "11_Toan_A", NhatKy_ViPham!F:F, B18, NhatKy_ViPham!C:C, "T22")</f>
        <v>100</v>
      </c>
      <c r="AN18" s="6">
        <f>100 + SUMIFS(NhatKy_ViPham!J:J, NhatKy_ViPham!E:E, "11_Toan_A", NhatKy_ViPham!F:F, B18, NhatKy_ViPham!C:C, "T23") - SUMIFS(NhatKy_ViPham!K:K, NhatKy_ViPham!E:E, "11_Toan_A", NhatKy_ViPham!F:F, B18, NhatKy_ViPham!C:C, "T23")</f>
        <v>100</v>
      </c>
      <c r="AO18" s="6">
        <f>100 + SUMIFS(NhatKy_ViPham!J:J, NhatKy_ViPham!E:E, "11_Toan_A", NhatKy_ViPham!F:F, B18, NhatKy_ViPham!C:C, "T24") - SUMIFS(NhatKy_ViPham!K:K, NhatKy_ViPham!E:E, "11_Toan_A", NhatKy_ViPham!F:F, B18, NhatKy_ViPham!C:C, "T24")</f>
        <v>100</v>
      </c>
      <c r="AP18" s="6">
        <f>100 + SUMIFS(NhatKy_ViPham!J:J, NhatKy_ViPham!E:E, "11_Toan_A", NhatKy_ViPham!F:F, B18, NhatKy_ViPham!C:C, "T25") - SUMIFS(NhatKy_ViPham!K:K, NhatKy_ViPham!E:E, "11_Toan_A", NhatKy_ViPham!F:F, B18, NhatKy_ViPham!C:C, "T25")</f>
        <v>100</v>
      </c>
      <c r="AQ18" s="6">
        <f>100 + SUMIFS(NhatKy_ViPham!J:J, NhatKy_ViPham!E:E, "11_Toan_A", NhatKy_ViPham!F:F, B18, NhatKy_ViPham!C:C, "T26") - SUMIFS(NhatKy_ViPham!K:K, NhatKy_ViPham!E:E, "11_Toan_A", NhatKy_ViPham!F:F, B18, NhatKy_ViPham!C:C, "T26")</f>
        <v>100</v>
      </c>
      <c r="AR18" s="6">
        <f>100 + SUMIFS(NhatKy_ViPham!J:J, NhatKy_ViPham!E:E, "11_Toan_A", NhatKy_ViPham!F:F, B18, NhatKy_ViPham!C:C, "T27") - SUMIFS(NhatKy_ViPham!K:K, NhatKy_ViPham!E:E, "11_Toan_A", NhatKy_ViPham!F:F, B18, NhatKy_ViPham!C:C, "T27")</f>
        <v>100</v>
      </c>
      <c r="AS18" s="6">
        <f>100 + SUMIFS(NhatKy_ViPham!J:J, NhatKy_ViPham!E:E, "11_Toan_A", NhatKy_ViPham!F:F, B18, NhatKy_ViPham!C:C, "T28") - SUMIFS(NhatKy_ViPham!K:K, NhatKy_ViPham!E:E, "11_Toan_A", NhatKy_ViPham!F:F, B18, NhatKy_ViPham!C:C, "T28")</f>
        <v>100</v>
      </c>
      <c r="AT18" s="6">
        <f>100 + SUMIFS(NhatKy_ViPham!J:J, NhatKy_ViPham!E:E, "11_Toan_A", NhatKy_ViPham!F:F, B18, NhatKy_ViPham!C:C, "T29") - SUMIFS(NhatKy_ViPham!K:K, NhatKy_ViPham!E:E, "11_Toan_A", NhatKy_ViPham!F:F, B18, NhatKy_ViPham!C:C, "T29")</f>
        <v>100</v>
      </c>
      <c r="AU18" s="6">
        <f>100 + SUMIFS(NhatKy_ViPham!J:J, NhatKy_ViPham!E:E, "11_Toan_A", NhatKy_ViPham!F:F, B18, NhatKy_ViPham!C:C, "T30") - SUMIFS(NhatKy_ViPham!K:K, NhatKy_ViPham!E:E, "11_Toan_A", NhatKy_ViPham!F:F, B18, NhatKy_ViPham!C:C, "T30")</f>
        <v>100</v>
      </c>
      <c r="AV18" s="6">
        <f>100 + SUMIFS(NhatKy_ViPham!J:J, NhatKy_ViPham!E:E, "11_Toan_A", NhatKy_ViPham!F:F, B18, NhatKy_ViPham!C:C, "T31") - SUMIFS(NhatKy_ViPham!K:K, NhatKy_ViPham!E:E, "11_Toan_A", NhatKy_ViPham!F:F, B18, NhatKy_ViPham!C:C, "T31")</f>
        <v>100</v>
      </c>
      <c r="AW18" s="6">
        <f>100 + SUMIFS(NhatKy_ViPham!J:J, NhatKy_ViPham!E:E, "11_Toan_A", NhatKy_ViPham!F:F, B18, NhatKy_ViPham!C:C, "T32") - SUMIFS(NhatKy_ViPham!K:K, NhatKy_ViPham!E:E, "11_Toan_A", NhatKy_ViPham!F:F, B18, NhatKy_ViPham!C:C, "T32")</f>
        <v>100</v>
      </c>
      <c r="AX18" s="6">
        <f>100 + SUMIFS(NhatKy_ViPham!J:J, NhatKy_ViPham!E:E, "11_Toan_A", NhatKy_ViPham!F:F, B18, NhatKy_ViPham!C:C, "T33") - SUMIFS(NhatKy_ViPham!K:K, NhatKy_ViPham!E:E, "11_Toan_A", NhatKy_ViPham!F:F, B18, NhatKy_ViPham!C:C, "T33")</f>
        <v>100</v>
      </c>
      <c r="AY18" s="6">
        <f>100 + SUMIFS(NhatKy_ViPham!J:J, NhatKy_ViPham!E:E, "11_Toan_A", NhatKy_ViPham!F:F, B18, NhatKy_ViPham!C:C, "T34") - SUMIFS(NhatKy_ViPham!K:K, NhatKy_ViPham!E:E, "11_Toan_A", NhatKy_ViPham!F:F, B18, NhatKy_ViPham!C:C, "T34")</f>
        <v>100</v>
      </c>
      <c r="AZ18" s="6">
        <f>100 + SUMIFS(NhatKy_ViPham!J:J, NhatKy_ViPham!E:E, "11_Toan_A", NhatKy_ViPham!F:F, B18, NhatKy_ViPham!C:C, "T35") - SUMIFS(NhatKy_ViPham!K:K, NhatKy_ViPham!E:E, "11_Toan_A", NhatKy_ViPham!F:F, B18, NhatKy_ViPham!C:C, "T35")</f>
        <v>100</v>
      </c>
      <c r="BA18" s="12">
        <f t="shared" si="0"/>
        <v>100</v>
      </c>
      <c r="BB18" s="11" t="s">
        <v>430</v>
      </c>
      <c r="BC18" s="16" t="str">
        <f t="shared" si="1"/>
        <v>Tốt</v>
      </c>
      <c r="BD18" s="15" t="str">
        <f t="shared" si="2"/>
        <v>🟢 BÌNH THƯỜNG</v>
      </c>
    </row>
    <row r="19" spans="1:56" x14ac:dyDescent="0.25">
      <c r="A19" s="4">
        <v>11</v>
      </c>
      <c r="B19" s="10" t="s">
        <v>1354</v>
      </c>
      <c r="C19" s="4" t="s">
        <v>1355</v>
      </c>
      <c r="D19" s="4" t="s">
        <v>435</v>
      </c>
      <c r="E19" s="11" t="s">
        <v>430</v>
      </c>
      <c r="F19" s="7">
        <f>SUMIFS(NhatKy_ViPham!K:K, NhatKy_ViPham!E:E, "11_Toan_A", NhatKy_ViPham!F:F, B19, NhatKy_ViPham!H:H, "L01")</f>
        <v>0</v>
      </c>
      <c r="G19" s="7">
        <f>SUMIFS(NhatKy_ViPham!K:K, NhatKy_ViPham!E:E, "11_Toan_A", NhatKy_ViPham!F:F, B19, NhatKy_ViPham!H:H, "L02")</f>
        <v>0</v>
      </c>
      <c r="H19" s="7">
        <f>SUMIFS(NhatKy_ViPham!K:K, NhatKy_ViPham!E:E, "11_Toan_A", NhatKy_ViPham!F:F, B19, NhatKy_ViPham!H:H, "L03")</f>
        <v>0</v>
      </c>
      <c r="I19" s="7">
        <f>SUMIFS(NhatKy_ViPham!K:K, NhatKy_ViPham!E:E, "11_Toan_A", NhatKy_ViPham!F:F, B19, NhatKy_ViPham!H:H, "L04")</f>
        <v>0</v>
      </c>
      <c r="J19" s="7">
        <f>SUMIFS(NhatKy_ViPham!K:K, NhatKy_ViPham!E:E, "11_Toan_A", NhatKy_ViPham!F:F, B19, NhatKy_ViPham!H:H, "L05")</f>
        <v>0</v>
      </c>
      <c r="K19" s="7">
        <f>SUMIFS(NhatKy_ViPham!K:K, NhatKy_ViPham!E:E, "11_Toan_A", NhatKy_ViPham!F:F, B19, NhatKy_ViPham!H:H, "L06")</f>
        <v>0</v>
      </c>
      <c r="L19" s="7">
        <f>SUMIFS(NhatKy_ViPham!K:K, NhatKy_ViPham!E:E, "11_Toan_A", NhatKy_ViPham!F:F, B19, NhatKy_ViPham!H:H, "L07")</f>
        <v>0</v>
      </c>
      <c r="M19" s="7">
        <f>SUMIFS(NhatKy_ViPham!K:K, NhatKy_ViPham!E:E, "11_Toan_A", NhatKy_ViPham!F:F, B19, NhatKy_ViPham!H:H, "L08")</f>
        <v>0</v>
      </c>
      <c r="N19" s="7">
        <f>SUMIFS(NhatKy_ViPham!K:K, NhatKy_ViPham!E:E, "11_Toan_A", NhatKy_ViPham!F:F, B19, NhatKy_ViPham!H:H, "L09")</f>
        <v>0</v>
      </c>
      <c r="O19" s="7">
        <f>SUMIFS(NhatKy_ViPham!K:K, NhatKy_ViPham!E:E, "11_Toan_A", NhatKy_ViPham!F:F, B19, NhatKy_ViPham!H:H, "L10")</f>
        <v>0</v>
      </c>
      <c r="P19" s="12">
        <f>SUMIFS(NhatKy_ViPham!J:J, NhatKy_ViPham!E:E, "11_Toan_A", NhatKy_ViPham!F:F, B19)</f>
        <v>0</v>
      </c>
      <c r="Q19" s="13">
        <f>SUMIFS(NhatKy_ViPham!K:K, NhatKy_ViPham!E:E, "11_Toan_A", NhatKy_ViPham!F:F, B19)</f>
        <v>0</v>
      </c>
      <c r="R19" s="7">
        <f>100 + SUMIFS(NhatKy_ViPham!J:J, NhatKy_ViPham!E:E, "11_Toan_A", NhatKy_ViPham!F:F, B19, NhatKy_ViPham!C:C, "T1") - SUMIFS(NhatKy_ViPham!K:K, NhatKy_ViPham!E:E, "11_Toan_A", NhatKy_ViPham!F:F, B19, NhatKy_ViPham!C:C, "T1")</f>
        <v>100</v>
      </c>
      <c r="S19" s="7">
        <f>100 + SUMIFS(NhatKy_ViPham!J:J, NhatKy_ViPham!E:E, "11_Toan_A", NhatKy_ViPham!F:F, B19, NhatKy_ViPham!C:C, "T2") - SUMIFS(NhatKy_ViPham!K:K, NhatKy_ViPham!E:E, "11_Toan_A", NhatKy_ViPham!F:F, B19, NhatKy_ViPham!C:C, "T2")</f>
        <v>100</v>
      </c>
      <c r="T19" s="7">
        <f>100 + SUMIFS(NhatKy_ViPham!J:J, NhatKy_ViPham!E:E, "11_Toan_A", NhatKy_ViPham!F:F, B19, NhatKy_ViPham!C:C, "T3") - SUMIFS(NhatKy_ViPham!K:K, NhatKy_ViPham!E:E, "11_Toan_A", NhatKy_ViPham!F:F, B19, NhatKy_ViPham!C:C, "T3")</f>
        <v>100</v>
      </c>
      <c r="U19" s="7">
        <f>100 + SUMIFS(NhatKy_ViPham!J:J, NhatKy_ViPham!E:E, "11_Toan_A", NhatKy_ViPham!F:F, B19, NhatKy_ViPham!C:C, "T4") - SUMIFS(NhatKy_ViPham!K:K, NhatKy_ViPham!E:E, "11_Toan_A", NhatKy_ViPham!F:F, B19, NhatKy_ViPham!C:C, "T4")</f>
        <v>100</v>
      </c>
      <c r="V19" s="7">
        <f>100 + SUMIFS(NhatKy_ViPham!J:J, NhatKy_ViPham!E:E, "11_Toan_A", NhatKy_ViPham!F:F, B19, NhatKy_ViPham!C:C, "T5") - SUMIFS(NhatKy_ViPham!K:K, NhatKy_ViPham!E:E, "11_Toan_A", NhatKy_ViPham!F:F, B19, NhatKy_ViPham!C:C, "T5")</f>
        <v>100</v>
      </c>
      <c r="W19" s="7">
        <f>100 + SUMIFS(NhatKy_ViPham!J:J, NhatKy_ViPham!E:E, "11_Toan_A", NhatKy_ViPham!F:F, B19, NhatKy_ViPham!C:C, "T6") - SUMIFS(NhatKy_ViPham!K:K, NhatKy_ViPham!E:E, "11_Toan_A", NhatKy_ViPham!F:F, B19, NhatKy_ViPham!C:C, "T6")</f>
        <v>100</v>
      </c>
      <c r="X19" s="7">
        <f>100 + SUMIFS(NhatKy_ViPham!J:J, NhatKy_ViPham!E:E, "11_Toan_A", NhatKy_ViPham!F:F, B19, NhatKy_ViPham!C:C, "T7") - SUMIFS(NhatKy_ViPham!K:K, NhatKy_ViPham!E:E, "11_Toan_A", NhatKy_ViPham!F:F, B19, NhatKy_ViPham!C:C, "T7")</f>
        <v>100</v>
      </c>
      <c r="Y19" s="7">
        <f>100 + SUMIFS(NhatKy_ViPham!J:J, NhatKy_ViPham!E:E, "11_Toan_A", NhatKy_ViPham!F:F, B19, NhatKy_ViPham!C:C, "T8") - SUMIFS(NhatKy_ViPham!K:K, NhatKy_ViPham!E:E, "11_Toan_A", NhatKy_ViPham!F:F, B19, NhatKy_ViPham!C:C, "T8")</f>
        <v>100</v>
      </c>
      <c r="Z19" s="7">
        <f>100 + SUMIFS(NhatKy_ViPham!J:J, NhatKy_ViPham!E:E, "11_Toan_A", NhatKy_ViPham!F:F, B19, NhatKy_ViPham!C:C, "T9") - SUMIFS(NhatKy_ViPham!K:K, NhatKy_ViPham!E:E, "11_Toan_A", NhatKy_ViPham!F:F, B19, NhatKy_ViPham!C:C, "T9")</f>
        <v>100</v>
      </c>
      <c r="AA19" s="7">
        <f>100 + SUMIFS(NhatKy_ViPham!J:J, NhatKy_ViPham!E:E, "11_Toan_A", NhatKy_ViPham!F:F, B19, NhatKy_ViPham!C:C, "T10") - SUMIFS(NhatKy_ViPham!K:K, NhatKy_ViPham!E:E, "11_Toan_A", NhatKy_ViPham!F:F, B19, NhatKy_ViPham!C:C, "T10")</f>
        <v>100</v>
      </c>
      <c r="AB19" s="7">
        <f>100 + SUMIFS(NhatKy_ViPham!J:J, NhatKy_ViPham!E:E, "11_Toan_A", NhatKy_ViPham!F:F, B19, NhatKy_ViPham!C:C, "T11") - SUMIFS(NhatKy_ViPham!K:K, NhatKy_ViPham!E:E, "11_Toan_A", NhatKy_ViPham!F:F, B19, NhatKy_ViPham!C:C, "T11")</f>
        <v>100</v>
      </c>
      <c r="AC19" s="7">
        <f>100 + SUMIFS(NhatKy_ViPham!J:J, NhatKy_ViPham!E:E, "11_Toan_A", NhatKy_ViPham!F:F, B19, NhatKy_ViPham!C:C, "T12") - SUMIFS(NhatKy_ViPham!K:K, NhatKy_ViPham!E:E, "11_Toan_A", NhatKy_ViPham!F:F, B19, NhatKy_ViPham!C:C, "T12")</f>
        <v>100</v>
      </c>
      <c r="AD19" s="7">
        <f>100 + SUMIFS(NhatKy_ViPham!J:J, NhatKy_ViPham!E:E, "11_Toan_A", NhatKy_ViPham!F:F, B19, NhatKy_ViPham!C:C, "T13") - SUMIFS(NhatKy_ViPham!K:K, NhatKy_ViPham!E:E, "11_Toan_A", NhatKy_ViPham!F:F, B19, NhatKy_ViPham!C:C, "T13")</f>
        <v>100</v>
      </c>
      <c r="AE19" s="7">
        <f>100 + SUMIFS(NhatKy_ViPham!J:J, NhatKy_ViPham!E:E, "11_Toan_A", NhatKy_ViPham!F:F, B19, NhatKy_ViPham!C:C, "T14") - SUMIFS(NhatKy_ViPham!K:K, NhatKy_ViPham!E:E, "11_Toan_A", NhatKy_ViPham!F:F, B19, NhatKy_ViPham!C:C, "T14")</f>
        <v>100</v>
      </c>
      <c r="AF19" s="7">
        <f>100 + SUMIFS(NhatKy_ViPham!J:J, NhatKy_ViPham!E:E, "11_Toan_A", NhatKy_ViPham!F:F, B19, NhatKy_ViPham!C:C, "T15") - SUMIFS(NhatKy_ViPham!K:K, NhatKy_ViPham!E:E, "11_Toan_A", NhatKy_ViPham!F:F, B19, NhatKy_ViPham!C:C, "T15")</f>
        <v>100</v>
      </c>
      <c r="AG19" s="7">
        <f>100 + SUMIFS(NhatKy_ViPham!J:J, NhatKy_ViPham!E:E, "11_Toan_A", NhatKy_ViPham!F:F, B19, NhatKy_ViPham!C:C, "T16") - SUMIFS(NhatKy_ViPham!K:K, NhatKy_ViPham!E:E, "11_Toan_A", NhatKy_ViPham!F:F, B19, NhatKy_ViPham!C:C, "T16")</f>
        <v>100</v>
      </c>
      <c r="AH19" s="7">
        <f>100 + SUMIFS(NhatKy_ViPham!J:J, NhatKy_ViPham!E:E, "11_Toan_A", NhatKy_ViPham!F:F, B19, NhatKy_ViPham!C:C, "T17") - SUMIFS(NhatKy_ViPham!K:K, NhatKy_ViPham!E:E, "11_Toan_A", NhatKy_ViPham!F:F, B19, NhatKy_ViPham!C:C, "T17")</f>
        <v>100</v>
      </c>
      <c r="AI19" s="7">
        <f>100 + SUMIFS(NhatKy_ViPham!J:J, NhatKy_ViPham!E:E, "11_Toan_A", NhatKy_ViPham!F:F, B19, NhatKy_ViPham!C:C, "T18") - SUMIFS(NhatKy_ViPham!K:K, NhatKy_ViPham!E:E, "11_Toan_A", NhatKy_ViPham!F:F, B19, NhatKy_ViPham!C:C, "T18")</f>
        <v>100</v>
      </c>
      <c r="AJ19" s="7">
        <f>100 + SUMIFS(NhatKy_ViPham!J:J, NhatKy_ViPham!E:E, "11_Toan_A", NhatKy_ViPham!F:F, B19, NhatKy_ViPham!C:C, "T19") - SUMIFS(NhatKy_ViPham!K:K, NhatKy_ViPham!E:E, "11_Toan_A", NhatKy_ViPham!F:F, B19, NhatKy_ViPham!C:C, "T19")</f>
        <v>100</v>
      </c>
      <c r="AK19" s="7">
        <f>100 + SUMIFS(NhatKy_ViPham!J:J, NhatKy_ViPham!E:E, "11_Toan_A", NhatKy_ViPham!F:F, B19, NhatKy_ViPham!C:C, "T20") - SUMIFS(NhatKy_ViPham!K:K, NhatKy_ViPham!E:E, "11_Toan_A", NhatKy_ViPham!F:F, B19, NhatKy_ViPham!C:C, "T20")</f>
        <v>100</v>
      </c>
      <c r="AL19" s="7">
        <f>100 + SUMIFS(NhatKy_ViPham!J:J, NhatKy_ViPham!E:E, "11_Toan_A", NhatKy_ViPham!F:F, B19, NhatKy_ViPham!C:C, "T21") - SUMIFS(NhatKy_ViPham!K:K, NhatKy_ViPham!E:E, "11_Toan_A", NhatKy_ViPham!F:F, B19, NhatKy_ViPham!C:C, "T21")</f>
        <v>100</v>
      </c>
      <c r="AM19" s="7">
        <f>100 + SUMIFS(NhatKy_ViPham!J:J, NhatKy_ViPham!E:E, "11_Toan_A", NhatKy_ViPham!F:F, B19, NhatKy_ViPham!C:C, "T22") - SUMIFS(NhatKy_ViPham!K:K, NhatKy_ViPham!E:E, "11_Toan_A", NhatKy_ViPham!F:F, B19, NhatKy_ViPham!C:C, "T22")</f>
        <v>100</v>
      </c>
      <c r="AN19" s="7">
        <f>100 + SUMIFS(NhatKy_ViPham!J:J, NhatKy_ViPham!E:E, "11_Toan_A", NhatKy_ViPham!F:F, B19, NhatKy_ViPham!C:C, "T23") - SUMIFS(NhatKy_ViPham!K:K, NhatKy_ViPham!E:E, "11_Toan_A", NhatKy_ViPham!F:F, B19, NhatKy_ViPham!C:C, "T23")</f>
        <v>100</v>
      </c>
      <c r="AO19" s="7">
        <f>100 + SUMIFS(NhatKy_ViPham!J:J, NhatKy_ViPham!E:E, "11_Toan_A", NhatKy_ViPham!F:F, B19, NhatKy_ViPham!C:C, "T24") - SUMIFS(NhatKy_ViPham!K:K, NhatKy_ViPham!E:E, "11_Toan_A", NhatKy_ViPham!F:F, B19, NhatKy_ViPham!C:C, "T24")</f>
        <v>100</v>
      </c>
      <c r="AP19" s="7">
        <f>100 + SUMIFS(NhatKy_ViPham!J:J, NhatKy_ViPham!E:E, "11_Toan_A", NhatKy_ViPham!F:F, B19, NhatKy_ViPham!C:C, "T25") - SUMIFS(NhatKy_ViPham!K:K, NhatKy_ViPham!E:E, "11_Toan_A", NhatKy_ViPham!F:F, B19, NhatKy_ViPham!C:C, "T25")</f>
        <v>100</v>
      </c>
      <c r="AQ19" s="7">
        <f>100 + SUMIFS(NhatKy_ViPham!J:J, NhatKy_ViPham!E:E, "11_Toan_A", NhatKy_ViPham!F:F, B19, NhatKy_ViPham!C:C, "T26") - SUMIFS(NhatKy_ViPham!K:K, NhatKy_ViPham!E:E, "11_Toan_A", NhatKy_ViPham!F:F, B19, NhatKy_ViPham!C:C, "T26")</f>
        <v>100</v>
      </c>
      <c r="AR19" s="7">
        <f>100 + SUMIFS(NhatKy_ViPham!J:J, NhatKy_ViPham!E:E, "11_Toan_A", NhatKy_ViPham!F:F, B19, NhatKy_ViPham!C:C, "T27") - SUMIFS(NhatKy_ViPham!K:K, NhatKy_ViPham!E:E, "11_Toan_A", NhatKy_ViPham!F:F, B19, NhatKy_ViPham!C:C, "T27")</f>
        <v>100</v>
      </c>
      <c r="AS19" s="7">
        <f>100 + SUMIFS(NhatKy_ViPham!J:J, NhatKy_ViPham!E:E, "11_Toan_A", NhatKy_ViPham!F:F, B19, NhatKy_ViPham!C:C, "T28") - SUMIFS(NhatKy_ViPham!K:K, NhatKy_ViPham!E:E, "11_Toan_A", NhatKy_ViPham!F:F, B19, NhatKy_ViPham!C:C, "T28")</f>
        <v>100</v>
      </c>
      <c r="AT19" s="7">
        <f>100 + SUMIFS(NhatKy_ViPham!J:J, NhatKy_ViPham!E:E, "11_Toan_A", NhatKy_ViPham!F:F, B19, NhatKy_ViPham!C:C, "T29") - SUMIFS(NhatKy_ViPham!K:K, NhatKy_ViPham!E:E, "11_Toan_A", NhatKy_ViPham!F:F, B19, NhatKy_ViPham!C:C, "T29")</f>
        <v>100</v>
      </c>
      <c r="AU19" s="7">
        <f>100 + SUMIFS(NhatKy_ViPham!J:J, NhatKy_ViPham!E:E, "11_Toan_A", NhatKy_ViPham!F:F, B19, NhatKy_ViPham!C:C, "T30") - SUMIFS(NhatKy_ViPham!K:K, NhatKy_ViPham!E:E, "11_Toan_A", NhatKy_ViPham!F:F, B19, NhatKy_ViPham!C:C, "T30")</f>
        <v>100</v>
      </c>
      <c r="AV19" s="7">
        <f>100 + SUMIFS(NhatKy_ViPham!J:J, NhatKy_ViPham!E:E, "11_Toan_A", NhatKy_ViPham!F:F, B19, NhatKy_ViPham!C:C, "T31") - SUMIFS(NhatKy_ViPham!K:K, NhatKy_ViPham!E:E, "11_Toan_A", NhatKy_ViPham!F:F, B19, NhatKy_ViPham!C:C, "T31")</f>
        <v>100</v>
      </c>
      <c r="AW19" s="7">
        <f>100 + SUMIFS(NhatKy_ViPham!J:J, NhatKy_ViPham!E:E, "11_Toan_A", NhatKy_ViPham!F:F, B19, NhatKy_ViPham!C:C, "T32") - SUMIFS(NhatKy_ViPham!K:K, NhatKy_ViPham!E:E, "11_Toan_A", NhatKy_ViPham!F:F, B19, NhatKy_ViPham!C:C, "T32")</f>
        <v>100</v>
      </c>
      <c r="AX19" s="7">
        <f>100 + SUMIFS(NhatKy_ViPham!J:J, NhatKy_ViPham!E:E, "11_Toan_A", NhatKy_ViPham!F:F, B19, NhatKy_ViPham!C:C, "T33") - SUMIFS(NhatKy_ViPham!K:K, NhatKy_ViPham!E:E, "11_Toan_A", NhatKy_ViPham!F:F, B19, NhatKy_ViPham!C:C, "T33")</f>
        <v>100</v>
      </c>
      <c r="AY19" s="7">
        <f>100 + SUMIFS(NhatKy_ViPham!J:J, NhatKy_ViPham!E:E, "11_Toan_A", NhatKy_ViPham!F:F, B19, NhatKy_ViPham!C:C, "T34") - SUMIFS(NhatKy_ViPham!K:K, NhatKy_ViPham!E:E, "11_Toan_A", NhatKy_ViPham!F:F, B19, NhatKy_ViPham!C:C, "T34")</f>
        <v>100</v>
      </c>
      <c r="AZ19" s="7">
        <f>100 + SUMIFS(NhatKy_ViPham!J:J, NhatKy_ViPham!E:E, "11_Toan_A", NhatKy_ViPham!F:F, B19, NhatKy_ViPham!C:C, "T35") - SUMIFS(NhatKy_ViPham!K:K, NhatKy_ViPham!E:E, "11_Toan_A", NhatKy_ViPham!F:F, B19, NhatKy_ViPham!C:C, "T35")</f>
        <v>100</v>
      </c>
      <c r="BA19" s="12">
        <f t="shared" si="0"/>
        <v>100</v>
      </c>
      <c r="BB19" s="11" t="s">
        <v>430</v>
      </c>
      <c r="BC19" s="14" t="str">
        <f t="shared" si="1"/>
        <v>Tốt</v>
      </c>
      <c r="BD19" s="10" t="str">
        <f t="shared" si="2"/>
        <v>🟢 BÌNH THƯỜNG</v>
      </c>
    </row>
    <row r="20" spans="1:56" x14ac:dyDescent="0.25">
      <c r="A20" s="5">
        <v>12</v>
      </c>
      <c r="B20" s="15" t="s">
        <v>1356</v>
      </c>
      <c r="C20" s="5" t="s">
        <v>1357</v>
      </c>
      <c r="D20" s="5" t="s">
        <v>435</v>
      </c>
      <c r="E20" s="11" t="s">
        <v>430</v>
      </c>
      <c r="F20" s="6">
        <f>SUMIFS(NhatKy_ViPham!K:K, NhatKy_ViPham!E:E, "11_Toan_A", NhatKy_ViPham!F:F, B20, NhatKy_ViPham!H:H, "L01")</f>
        <v>0</v>
      </c>
      <c r="G20" s="6">
        <f>SUMIFS(NhatKy_ViPham!K:K, NhatKy_ViPham!E:E, "11_Toan_A", NhatKy_ViPham!F:F, B20, NhatKy_ViPham!H:H, "L02")</f>
        <v>0</v>
      </c>
      <c r="H20" s="6">
        <f>SUMIFS(NhatKy_ViPham!K:K, NhatKy_ViPham!E:E, "11_Toan_A", NhatKy_ViPham!F:F, B20, NhatKy_ViPham!H:H, "L03")</f>
        <v>0</v>
      </c>
      <c r="I20" s="6">
        <f>SUMIFS(NhatKy_ViPham!K:K, NhatKy_ViPham!E:E, "11_Toan_A", NhatKy_ViPham!F:F, B20, NhatKy_ViPham!H:H, "L04")</f>
        <v>0</v>
      </c>
      <c r="J20" s="6">
        <f>SUMIFS(NhatKy_ViPham!K:K, NhatKy_ViPham!E:E, "11_Toan_A", NhatKy_ViPham!F:F, B20, NhatKy_ViPham!H:H, "L05")</f>
        <v>0</v>
      </c>
      <c r="K20" s="6">
        <f>SUMIFS(NhatKy_ViPham!K:K, NhatKy_ViPham!E:E, "11_Toan_A", NhatKy_ViPham!F:F, B20, NhatKy_ViPham!H:H, "L06")</f>
        <v>0</v>
      </c>
      <c r="L20" s="6">
        <f>SUMIFS(NhatKy_ViPham!K:K, NhatKy_ViPham!E:E, "11_Toan_A", NhatKy_ViPham!F:F, B20, NhatKy_ViPham!H:H, "L07")</f>
        <v>0</v>
      </c>
      <c r="M20" s="6">
        <f>SUMIFS(NhatKy_ViPham!K:K, NhatKy_ViPham!E:E, "11_Toan_A", NhatKy_ViPham!F:F, B20, NhatKy_ViPham!H:H, "L08")</f>
        <v>0</v>
      </c>
      <c r="N20" s="6">
        <f>SUMIFS(NhatKy_ViPham!K:K, NhatKy_ViPham!E:E, "11_Toan_A", NhatKy_ViPham!F:F, B20, NhatKy_ViPham!H:H, "L09")</f>
        <v>0</v>
      </c>
      <c r="O20" s="6">
        <f>SUMIFS(NhatKy_ViPham!K:K, NhatKy_ViPham!E:E, "11_Toan_A", NhatKy_ViPham!F:F, B20, NhatKy_ViPham!H:H, "L10")</f>
        <v>0</v>
      </c>
      <c r="P20" s="12">
        <f>SUMIFS(NhatKy_ViPham!J:J, NhatKy_ViPham!E:E, "11_Toan_A", NhatKy_ViPham!F:F, B20)</f>
        <v>0</v>
      </c>
      <c r="Q20" s="13">
        <f>SUMIFS(NhatKy_ViPham!K:K, NhatKy_ViPham!E:E, "11_Toan_A", NhatKy_ViPham!F:F, B20)</f>
        <v>0</v>
      </c>
      <c r="R20" s="6">
        <f>100 + SUMIFS(NhatKy_ViPham!J:J, NhatKy_ViPham!E:E, "11_Toan_A", NhatKy_ViPham!F:F, B20, NhatKy_ViPham!C:C, "T1") - SUMIFS(NhatKy_ViPham!K:K, NhatKy_ViPham!E:E, "11_Toan_A", NhatKy_ViPham!F:F, B20, NhatKy_ViPham!C:C, "T1")</f>
        <v>100</v>
      </c>
      <c r="S20" s="6">
        <f>100 + SUMIFS(NhatKy_ViPham!J:J, NhatKy_ViPham!E:E, "11_Toan_A", NhatKy_ViPham!F:F, B20, NhatKy_ViPham!C:C, "T2") - SUMIFS(NhatKy_ViPham!K:K, NhatKy_ViPham!E:E, "11_Toan_A", NhatKy_ViPham!F:F, B20, NhatKy_ViPham!C:C, "T2")</f>
        <v>100</v>
      </c>
      <c r="T20" s="6">
        <f>100 + SUMIFS(NhatKy_ViPham!J:J, NhatKy_ViPham!E:E, "11_Toan_A", NhatKy_ViPham!F:F, B20, NhatKy_ViPham!C:C, "T3") - SUMIFS(NhatKy_ViPham!K:K, NhatKy_ViPham!E:E, "11_Toan_A", NhatKy_ViPham!F:F, B20, NhatKy_ViPham!C:C, "T3")</f>
        <v>100</v>
      </c>
      <c r="U20" s="6">
        <f>100 + SUMIFS(NhatKy_ViPham!J:J, NhatKy_ViPham!E:E, "11_Toan_A", NhatKy_ViPham!F:F, B20, NhatKy_ViPham!C:C, "T4") - SUMIFS(NhatKy_ViPham!K:K, NhatKy_ViPham!E:E, "11_Toan_A", NhatKy_ViPham!F:F, B20, NhatKy_ViPham!C:C, "T4")</f>
        <v>100</v>
      </c>
      <c r="V20" s="6">
        <f>100 + SUMIFS(NhatKy_ViPham!J:J, NhatKy_ViPham!E:E, "11_Toan_A", NhatKy_ViPham!F:F, B20, NhatKy_ViPham!C:C, "T5") - SUMIFS(NhatKy_ViPham!K:K, NhatKy_ViPham!E:E, "11_Toan_A", NhatKy_ViPham!F:F, B20, NhatKy_ViPham!C:C, "T5")</f>
        <v>100</v>
      </c>
      <c r="W20" s="6">
        <f>100 + SUMIFS(NhatKy_ViPham!J:J, NhatKy_ViPham!E:E, "11_Toan_A", NhatKy_ViPham!F:F, B20, NhatKy_ViPham!C:C, "T6") - SUMIFS(NhatKy_ViPham!K:K, NhatKy_ViPham!E:E, "11_Toan_A", NhatKy_ViPham!F:F, B20, NhatKy_ViPham!C:C, "T6")</f>
        <v>100</v>
      </c>
      <c r="X20" s="6">
        <f>100 + SUMIFS(NhatKy_ViPham!J:J, NhatKy_ViPham!E:E, "11_Toan_A", NhatKy_ViPham!F:F, B20, NhatKy_ViPham!C:C, "T7") - SUMIFS(NhatKy_ViPham!K:K, NhatKy_ViPham!E:E, "11_Toan_A", NhatKy_ViPham!F:F, B20, NhatKy_ViPham!C:C, "T7")</f>
        <v>100</v>
      </c>
      <c r="Y20" s="6">
        <f>100 + SUMIFS(NhatKy_ViPham!J:J, NhatKy_ViPham!E:E, "11_Toan_A", NhatKy_ViPham!F:F, B20, NhatKy_ViPham!C:C, "T8") - SUMIFS(NhatKy_ViPham!K:K, NhatKy_ViPham!E:E, "11_Toan_A", NhatKy_ViPham!F:F, B20, NhatKy_ViPham!C:C, "T8")</f>
        <v>100</v>
      </c>
      <c r="Z20" s="6">
        <f>100 + SUMIFS(NhatKy_ViPham!J:J, NhatKy_ViPham!E:E, "11_Toan_A", NhatKy_ViPham!F:F, B20, NhatKy_ViPham!C:C, "T9") - SUMIFS(NhatKy_ViPham!K:K, NhatKy_ViPham!E:E, "11_Toan_A", NhatKy_ViPham!F:F, B20, NhatKy_ViPham!C:C, "T9")</f>
        <v>100</v>
      </c>
      <c r="AA20" s="6">
        <f>100 + SUMIFS(NhatKy_ViPham!J:J, NhatKy_ViPham!E:E, "11_Toan_A", NhatKy_ViPham!F:F, B20, NhatKy_ViPham!C:C, "T10") - SUMIFS(NhatKy_ViPham!K:K, NhatKy_ViPham!E:E, "11_Toan_A", NhatKy_ViPham!F:F, B20, NhatKy_ViPham!C:C, "T10")</f>
        <v>100</v>
      </c>
      <c r="AB20" s="6">
        <f>100 + SUMIFS(NhatKy_ViPham!J:J, NhatKy_ViPham!E:E, "11_Toan_A", NhatKy_ViPham!F:F, B20, NhatKy_ViPham!C:C, "T11") - SUMIFS(NhatKy_ViPham!K:K, NhatKy_ViPham!E:E, "11_Toan_A", NhatKy_ViPham!F:F, B20, NhatKy_ViPham!C:C, "T11")</f>
        <v>100</v>
      </c>
      <c r="AC20" s="6">
        <f>100 + SUMIFS(NhatKy_ViPham!J:J, NhatKy_ViPham!E:E, "11_Toan_A", NhatKy_ViPham!F:F, B20, NhatKy_ViPham!C:C, "T12") - SUMIFS(NhatKy_ViPham!K:K, NhatKy_ViPham!E:E, "11_Toan_A", NhatKy_ViPham!F:F, B20, NhatKy_ViPham!C:C, "T12")</f>
        <v>100</v>
      </c>
      <c r="AD20" s="6">
        <f>100 + SUMIFS(NhatKy_ViPham!J:J, NhatKy_ViPham!E:E, "11_Toan_A", NhatKy_ViPham!F:F, B20, NhatKy_ViPham!C:C, "T13") - SUMIFS(NhatKy_ViPham!K:K, NhatKy_ViPham!E:E, "11_Toan_A", NhatKy_ViPham!F:F, B20, NhatKy_ViPham!C:C, "T13")</f>
        <v>100</v>
      </c>
      <c r="AE20" s="6">
        <f>100 + SUMIFS(NhatKy_ViPham!J:J, NhatKy_ViPham!E:E, "11_Toan_A", NhatKy_ViPham!F:F, B20, NhatKy_ViPham!C:C, "T14") - SUMIFS(NhatKy_ViPham!K:K, NhatKy_ViPham!E:E, "11_Toan_A", NhatKy_ViPham!F:F, B20, NhatKy_ViPham!C:C, "T14")</f>
        <v>100</v>
      </c>
      <c r="AF20" s="6">
        <f>100 + SUMIFS(NhatKy_ViPham!J:J, NhatKy_ViPham!E:E, "11_Toan_A", NhatKy_ViPham!F:F, B20, NhatKy_ViPham!C:C, "T15") - SUMIFS(NhatKy_ViPham!K:K, NhatKy_ViPham!E:E, "11_Toan_A", NhatKy_ViPham!F:F, B20, NhatKy_ViPham!C:C, "T15")</f>
        <v>100</v>
      </c>
      <c r="AG20" s="6">
        <f>100 + SUMIFS(NhatKy_ViPham!J:J, NhatKy_ViPham!E:E, "11_Toan_A", NhatKy_ViPham!F:F, B20, NhatKy_ViPham!C:C, "T16") - SUMIFS(NhatKy_ViPham!K:K, NhatKy_ViPham!E:E, "11_Toan_A", NhatKy_ViPham!F:F, B20, NhatKy_ViPham!C:C, "T16")</f>
        <v>100</v>
      </c>
      <c r="AH20" s="6">
        <f>100 + SUMIFS(NhatKy_ViPham!J:J, NhatKy_ViPham!E:E, "11_Toan_A", NhatKy_ViPham!F:F, B20, NhatKy_ViPham!C:C, "T17") - SUMIFS(NhatKy_ViPham!K:K, NhatKy_ViPham!E:E, "11_Toan_A", NhatKy_ViPham!F:F, B20, NhatKy_ViPham!C:C, "T17")</f>
        <v>100</v>
      </c>
      <c r="AI20" s="6">
        <f>100 + SUMIFS(NhatKy_ViPham!J:J, NhatKy_ViPham!E:E, "11_Toan_A", NhatKy_ViPham!F:F, B20, NhatKy_ViPham!C:C, "T18") - SUMIFS(NhatKy_ViPham!K:K, NhatKy_ViPham!E:E, "11_Toan_A", NhatKy_ViPham!F:F, B20, NhatKy_ViPham!C:C, "T18")</f>
        <v>100</v>
      </c>
      <c r="AJ20" s="6">
        <f>100 + SUMIFS(NhatKy_ViPham!J:J, NhatKy_ViPham!E:E, "11_Toan_A", NhatKy_ViPham!F:F, B20, NhatKy_ViPham!C:C, "T19") - SUMIFS(NhatKy_ViPham!K:K, NhatKy_ViPham!E:E, "11_Toan_A", NhatKy_ViPham!F:F, B20, NhatKy_ViPham!C:C, "T19")</f>
        <v>100</v>
      </c>
      <c r="AK20" s="6">
        <f>100 + SUMIFS(NhatKy_ViPham!J:J, NhatKy_ViPham!E:E, "11_Toan_A", NhatKy_ViPham!F:F, B20, NhatKy_ViPham!C:C, "T20") - SUMIFS(NhatKy_ViPham!K:K, NhatKy_ViPham!E:E, "11_Toan_A", NhatKy_ViPham!F:F, B20, NhatKy_ViPham!C:C, "T20")</f>
        <v>100</v>
      </c>
      <c r="AL20" s="6">
        <f>100 + SUMIFS(NhatKy_ViPham!J:J, NhatKy_ViPham!E:E, "11_Toan_A", NhatKy_ViPham!F:F, B20, NhatKy_ViPham!C:C, "T21") - SUMIFS(NhatKy_ViPham!K:K, NhatKy_ViPham!E:E, "11_Toan_A", NhatKy_ViPham!F:F, B20, NhatKy_ViPham!C:C, "T21")</f>
        <v>100</v>
      </c>
      <c r="AM20" s="6">
        <f>100 + SUMIFS(NhatKy_ViPham!J:J, NhatKy_ViPham!E:E, "11_Toan_A", NhatKy_ViPham!F:F, B20, NhatKy_ViPham!C:C, "T22") - SUMIFS(NhatKy_ViPham!K:K, NhatKy_ViPham!E:E, "11_Toan_A", NhatKy_ViPham!F:F, B20, NhatKy_ViPham!C:C, "T22")</f>
        <v>100</v>
      </c>
      <c r="AN20" s="6">
        <f>100 + SUMIFS(NhatKy_ViPham!J:J, NhatKy_ViPham!E:E, "11_Toan_A", NhatKy_ViPham!F:F, B20, NhatKy_ViPham!C:C, "T23") - SUMIFS(NhatKy_ViPham!K:K, NhatKy_ViPham!E:E, "11_Toan_A", NhatKy_ViPham!F:F, B20, NhatKy_ViPham!C:C, "T23")</f>
        <v>100</v>
      </c>
      <c r="AO20" s="6">
        <f>100 + SUMIFS(NhatKy_ViPham!J:J, NhatKy_ViPham!E:E, "11_Toan_A", NhatKy_ViPham!F:F, B20, NhatKy_ViPham!C:C, "T24") - SUMIFS(NhatKy_ViPham!K:K, NhatKy_ViPham!E:E, "11_Toan_A", NhatKy_ViPham!F:F, B20, NhatKy_ViPham!C:C, "T24")</f>
        <v>100</v>
      </c>
      <c r="AP20" s="6">
        <f>100 + SUMIFS(NhatKy_ViPham!J:J, NhatKy_ViPham!E:E, "11_Toan_A", NhatKy_ViPham!F:F, B20, NhatKy_ViPham!C:C, "T25") - SUMIFS(NhatKy_ViPham!K:K, NhatKy_ViPham!E:E, "11_Toan_A", NhatKy_ViPham!F:F, B20, NhatKy_ViPham!C:C, "T25")</f>
        <v>100</v>
      </c>
      <c r="AQ20" s="6">
        <f>100 + SUMIFS(NhatKy_ViPham!J:J, NhatKy_ViPham!E:E, "11_Toan_A", NhatKy_ViPham!F:F, B20, NhatKy_ViPham!C:C, "T26") - SUMIFS(NhatKy_ViPham!K:K, NhatKy_ViPham!E:E, "11_Toan_A", NhatKy_ViPham!F:F, B20, NhatKy_ViPham!C:C, "T26")</f>
        <v>100</v>
      </c>
      <c r="AR20" s="6">
        <f>100 + SUMIFS(NhatKy_ViPham!J:J, NhatKy_ViPham!E:E, "11_Toan_A", NhatKy_ViPham!F:F, B20, NhatKy_ViPham!C:C, "T27") - SUMIFS(NhatKy_ViPham!K:K, NhatKy_ViPham!E:E, "11_Toan_A", NhatKy_ViPham!F:F, B20, NhatKy_ViPham!C:C, "T27")</f>
        <v>100</v>
      </c>
      <c r="AS20" s="6">
        <f>100 + SUMIFS(NhatKy_ViPham!J:J, NhatKy_ViPham!E:E, "11_Toan_A", NhatKy_ViPham!F:F, B20, NhatKy_ViPham!C:C, "T28") - SUMIFS(NhatKy_ViPham!K:K, NhatKy_ViPham!E:E, "11_Toan_A", NhatKy_ViPham!F:F, B20, NhatKy_ViPham!C:C, "T28")</f>
        <v>100</v>
      </c>
      <c r="AT20" s="6">
        <f>100 + SUMIFS(NhatKy_ViPham!J:J, NhatKy_ViPham!E:E, "11_Toan_A", NhatKy_ViPham!F:F, B20, NhatKy_ViPham!C:C, "T29") - SUMIFS(NhatKy_ViPham!K:K, NhatKy_ViPham!E:E, "11_Toan_A", NhatKy_ViPham!F:F, B20, NhatKy_ViPham!C:C, "T29")</f>
        <v>100</v>
      </c>
      <c r="AU20" s="6">
        <f>100 + SUMIFS(NhatKy_ViPham!J:J, NhatKy_ViPham!E:E, "11_Toan_A", NhatKy_ViPham!F:F, B20, NhatKy_ViPham!C:C, "T30") - SUMIFS(NhatKy_ViPham!K:K, NhatKy_ViPham!E:E, "11_Toan_A", NhatKy_ViPham!F:F, B20, NhatKy_ViPham!C:C, "T30")</f>
        <v>100</v>
      </c>
      <c r="AV20" s="6">
        <f>100 + SUMIFS(NhatKy_ViPham!J:J, NhatKy_ViPham!E:E, "11_Toan_A", NhatKy_ViPham!F:F, B20, NhatKy_ViPham!C:C, "T31") - SUMIFS(NhatKy_ViPham!K:K, NhatKy_ViPham!E:E, "11_Toan_A", NhatKy_ViPham!F:F, B20, NhatKy_ViPham!C:C, "T31")</f>
        <v>100</v>
      </c>
      <c r="AW20" s="6">
        <f>100 + SUMIFS(NhatKy_ViPham!J:J, NhatKy_ViPham!E:E, "11_Toan_A", NhatKy_ViPham!F:F, B20, NhatKy_ViPham!C:C, "T32") - SUMIFS(NhatKy_ViPham!K:K, NhatKy_ViPham!E:E, "11_Toan_A", NhatKy_ViPham!F:F, B20, NhatKy_ViPham!C:C, "T32")</f>
        <v>100</v>
      </c>
      <c r="AX20" s="6">
        <f>100 + SUMIFS(NhatKy_ViPham!J:J, NhatKy_ViPham!E:E, "11_Toan_A", NhatKy_ViPham!F:F, B20, NhatKy_ViPham!C:C, "T33") - SUMIFS(NhatKy_ViPham!K:K, NhatKy_ViPham!E:E, "11_Toan_A", NhatKy_ViPham!F:F, B20, NhatKy_ViPham!C:C, "T33")</f>
        <v>100</v>
      </c>
      <c r="AY20" s="6">
        <f>100 + SUMIFS(NhatKy_ViPham!J:J, NhatKy_ViPham!E:E, "11_Toan_A", NhatKy_ViPham!F:F, B20, NhatKy_ViPham!C:C, "T34") - SUMIFS(NhatKy_ViPham!K:K, NhatKy_ViPham!E:E, "11_Toan_A", NhatKy_ViPham!F:F, B20, NhatKy_ViPham!C:C, "T34")</f>
        <v>100</v>
      </c>
      <c r="AZ20" s="6">
        <f>100 + SUMIFS(NhatKy_ViPham!J:J, NhatKy_ViPham!E:E, "11_Toan_A", NhatKy_ViPham!F:F, B20, NhatKy_ViPham!C:C, "T35") - SUMIFS(NhatKy_ViPham!K:K, NhatKy_ViPham!E:E, "11_Toan_A", NhatKy_ViPham!F:F, B20, NhatKy_ViPham!C:C, "T35")</f>
        <v>100</v>
      </c>
      <c r="BA20" s="12">
        <f t="shared" si="0"/>
        <v>100</v>
      </c>
      <c r="BB20" s="11" t="s">
        <v>430</v>
      </c>
      <c r="BC20" s="16" t="str">
        <f t="shared" si="1"/>
        <v>Tốt</v>
      </c>
      <c r="BD20" s="15" t="str">
        <f t="shared" si="2"/>
        <v>🟢 BÌNH THƯỜNG</v>
      </c>
    </row>
    <row r="21" spans="1:56" x14ac:dyDescent="0.25">
      <c r="A21" s="4">
        <v>13</v>
      </c>
      <c r="B21" s="10" t="s">
        <v>1358</v>
      </c>
      <c r="C21" s="4" t="s">
        <v>1359</v>
      </c>
      <c r="D21" s="4" t="s">
        <v>435</v>
      </c>
      <c r="E21" s="11" t="s">
        <v>430</v>
      </c>
      <c r="F21" s="7">
        <f>SUMIFS(NhatKy_ViPham!K:K, NhatKy_ViPham!E:E, "11_Toan_A", NhatKy_ViPham!F:F, B21, NhatKy_ViPham!H:H, "L01")</f>
        <v>0</v>
      </c>
      <c r="G21" s="7">
        <f>SUMIFS(NhatKy_ViPham!K:K, NhatKy_ViPham!E:E, "11_Toan_A", NhatKy_ViPham!F:F, B21, NhatKy_ViPham!H:H, "L02")</f>
        <v>0</v>
      </c>
      <c r="H21" s="7">
        <f>SUMIFS(NhatKy_ViPham!K:K, NhatKy_ViPham!E:E, "11_Toan_A", NhatKy_ViPham!F:F, B21, NhatKy_ViPham!H:H, "L03")</f>
        <v>0</v>
      </c>
      <c r="I21" s="7">
        <f>SUMIFS(NhatKy_ViPham!K:K, NhatKy_ViPham!E:E, "11_Toan_A", NhatKy_ViPham!F:F, B21, NhatKy_ViPham!H:H, "L04")</f>
        <v>0</v>
      </c>
      <c r="J21" s="7">
        <f>SUMIFS(NhatKy_ViPham!K:K, NhatKy_ViPham!E:E, "11_Toan_A", NhatKy_ViPham!F:F, B21, NhatKy_ViPham!H:H, "L05")</f>
        <v>0</v>
      </c>
      <c r="K21" s="7">
        <f>SUMIFS(NhatKy_ViPham!K:K, NhatKy_ViPham!E:E, "11_Toan_A", NhatKy_ViPham!F:F, B21, NhatKy_ViPham!H:H, "L06")</f>
        <v>0</v>
      </c>
      <c r="L21" s="7">
        <f>SUMIFS(NhatKy_ViPham!K:K, NhatKy_ViPham!E:E, "11_Toan_A", NhatKy_ViPham!F:F, B21, NhatKy_ViPham!H:H, "L07")</f>
        <v>0</v>
      </c>
      <c r="M21" s="7">
        <f>SUMIFS(NhatKy_ViPham!K:K, NhatKy_ViPham!E:E, "11_Toan_A", NhatKy_ViPham!F:F, B21, NhatKy_ViPham!H:H, "L08")</f>
        <v>0</v>
      </c>
      <c r="N21" s="7">
        <f>SUMIFS(NhatKy_ViPham!K:K, NhatKy_ViPham!E:E, "11_Toan_A", NhatKy_ViPham!F:F, B21, NhatKy_ViPham!H:H, "L09")</f>
        <v>0</v>
      </c>
      <c r="O21" s="7">
        <f>SUMIFS(NhatKy_ViPham!K:K, NhatKy_ViPham!E:E, "11_Toan_A", NhatKy_ViPham!F:F, B21, NhatKy_ViPham!H:H, "L10")</f>
        <v>0</v>
      </c>
      <c r="P21" s="12">
        <f>SUMIFS(NhatKy_ViPham!J:J, NhatKy_ViPham!E:E, "11_Toan_A", NhatKy_ViPham!F:F, B21)</f>
        <v>0</v>
      </c>
      <c r="Q21" s="13">
        <f>SUMIFS(NhatKy_ViPham!K:K, NhatKy_ViPham!E:E, "11_Toan_A", NhatKy_ViPham!F:F, B21)</f>
        <v>0</v>
      </c>
      <c r="R21" s="7">
        <f>100 + SUMIFS(NhatKy_ViPham!J:J, NhatKy_ViPham!E:E, "11_Toan_A", NhatKy_ViPham!F:F, B21, NhatKy_ViPham!C:C, "T1") - SUMIFS(NhatKy_ViPham!K:K, NhatKy_ViPham!E:E, "11_Toan_A", NhatKy_ViPham!F:F, B21, NhatKy_ViPham!C:C, "T1")</f>
        <v>100</v>
      </c>
      <c r="S21" s="7">
        <f>100 + SUMIFS(NhatKy_ViPham!J:J, NhatKy_ViPham!E:E, "11_Toan_A", NhatKy_ViPham!F:F, B21, NhatKy_ViPham!C:C, "T2") - SUMIFS(NhatKy_ViPham!K:K, NhatKy_ViPham!E:E, "11_Toan_A", NhatKy_ViPham!F:F, B21, NhatKy_ViPham!C:C, "T2")</f>
        <v>100</v>
      </c>
      <c r="T21" s="7">
        <f>100 + SUMIFS(NhatKy_ViPham!J:J, NhatKy_ViPham!E:E, "11_Toan_A", NhatKy_ViPham!F:F, B21, NhatKy_ViPham!C:C, "T3") - SUMIFS(NhatKy_ViPham!K:K, NhatKy_ViPham!E:E, "11_Toan_A", NhatKy_ViPham!F:F, B21, NhatKy_ViPham!C:C, "T3")</f>
        <v>100</v>
      </c>
      <c r="U21" s="7">
        <f>100 + SUMIFS(NhatKy_ViPham!J:J, NhatKy_ViPham!E:E, "11_Toan_A", NhatKy_ViPham!F:F, B21, NhatKy_ViPham!C:C, "T4") - SUMIFS(NhatKy_ViPham!K:K, NhatKy_ViPham!E:E, "11_Toan_A", NhatKy_ViPham!F:F, B21, NhatKy_ViPham!C:C, "T4")</f>
        <v>100</v>
      </c>
      <c r="V21" s="7">
        <f>100 + SUMIFS(NhatKy_ViPham!J:J, NhatKy_ViPham!E:E, "11_Toan_A", NhatKy_ViPham!F:F, B21, NhatKy_ViPham!C:C, "T5") - SUMIFS(NhatKy_ViPham!K:K, NhatKy_ViPham!E:E, "11_Toan_A", NhatKy_ViPham!F:F, B21, NhatKy_ViPham!C:C, "T5")</f>
        <v>100</v>
      </c>
      <c r="W21" s="7">
        <f>100 + SUMIFS(NhatKy_ViPham!J:J, NhatKy_ViPham!E:E, "11_Toan_A", NhatKy_ViPham!F:F, B21, NhatKy_ViPham!C:C, "T6") - SUMIFS(NhatKy_ViPham!K:K, NhatKy_ViPham!E:E, "11_Toan_A", NhatKy_ViPham!F:F, B21, NhatKy_ViPham!C:C, "T6")</f>
        <v>100</v>
      </c>
      <c r="X21" s="7">
        <f>100 + SUMIFS(NhatKy_ViPham!J:J, NhatKy_ViPham!E:E, "11_Toan_A", NhatKy_ViPham!F:F, B21, NhatKy_ViPham!C:C, "T7") - SUMIFS(NhatKy_ViPham!K:K, NhatKy_ViPham!E:E, "11_Toan_A", NhatKy_ViPham!F:F, B21, NhatKy_ViPham!C:C, "T7")</f>
        <v>100</v>
      </c>
      <c r="Y21" s="7">
        <f>100 + SUMIFS(NhatKy_ViPham!J:J, NhatKy_ViPham!E:E, "11_Toan_A", NhatKy_ViPham!F:F, B21, NhatKy_ViPham!C:C, "T8") - SUMIFS(NhatKy_ViPham!K:K, NhatKy_ViPham!E:E, "11_Toan_A", NhatKy_ViPham!F:F, B21, NhatKy_ViPham!C:C, "T8")</f>
        <v>100</v>
      </c>
      <c r="Z21" s="7">
        <f>100 + SUMIFS(NhatKy_ViPham!J:J, NhatKy_ViPham!E:E, "11_Toan_A", NhatKy_ViPham!F:F, B21, NhatKy_ViPham!C:C, "T9") - SUMIFS(NhatKy_ViPham!K:K, NhatKy_ViPham!E:E, "11_Toan_A", NhatKy_ViPham!F:F, B21, NhatKy_ViPham!C:C, "T9")</f>
        <v>100</v>
      </c>
      <c r="AA21" s="7">
        <f>100 + SUMIFS(NhatKy_ViPham!J:J, NhatKy_ViPham!E:E, "11_Toan_A", NhatKy_ViPham!F:F, B21, NhatKy_ViPham!C:C, "T10") - SUMIFS(NhatKy_ViPham!K:K, NhatKy_ViPham!E:E, "11_Toan_A", NhatKy_ViPham!F:F, B21, NhatKy_ViPham!C:C, "T10")</f>
        <v>100</v>
      </c>
      <c r="AB21" s="7">
        <f>100 + SUMIFS(NhatKy_ViPham!J:J, NhatKy_ViPham!E:E, "11_Toan_A", NhatKy_ViPham!F:F, B21, NhatKy_ViPham!C:C, "T11") - SUMIFS(NhatKy_ViPham!K:K, NhatKy_ViPham!E:E, "11_Toan_A", NhatKy_ViPham!F:F, B21, NhatKy_ViPham!C:C, "T11")</f>
        <v>100</v>
      </c>
      <c r="AC21" s="7">
        <f>100 + SUMIFS(NhatKy_ViPham!J:J, NhatKy_ViPham!E:E, "11_Toan_A", NhatKy_ViPham!F:F, B21, NhatKy_ViPham!C:C, "T12") - SUMIFS(NhatKy_ViPham!K:K, NhatKy_ViPham!E:E, "11_Toan_A", NhatKy_ViPham!F:F, B21, NhatKy_ViPham!C:C, "T12")</f>
        <v>100</v>
      </c>
      <c r="AD21" s="7">
        <f>100 + SUMIFS(NhatKy_ViPham!J:J, NhatKy_ViPham!E:E, "11_Toan_A", NhatKy_ViPham!F:F, B21, NhatKy_ViPham!C:C, "T13") - SUMIFS(NhatKy_ViPham!K:K, NhatKy_ViPham!E:E, "11_Toan_A", NhatKy_ViPham!F:F, B21, NhatKy_ViPham!C:C, "T13")</f>
        <v>100</v>
      </c>
      <c r="AE21" s="7">
        <f>100 + SUMIFS(NhatKy_ViPham!J:J, NhatKy_ViPham!E:E, "11_Toan_A", NhatKy_ViPham!F:F, B21, NhatKy_ViPham!C:C, "T14") - SUMIFS(NhatKy_ViPham!K:K, NhatKy_ViPham!E:E, "11_Toan_A", NhatKy_ViPham!F:F, B21, NhatKy_ViPham!C:C, "T14")</f>
        <v>100</v>
      </c>
      <c r="AF21" s="7">
        <f>100 + SUMIFS(NhatKy_ViPham!J:J, NhatKy_ViPham!E:E, "11_Toan_A", NhatKy_ViPham!F:F, B21, NhatKy_ViPham!C:C, "T15") - SUMIFS(NhatKy_ViPham!K:K, NhatKy_ViPham!E:E, "11_Toan_A", NhatKy_ViPham!F:F, B21, NhatKy_ViPham!C:C, "T15")</f>
        <v>100</v>
      </c>
      <c r="AG21" s="7">
        <f>100 + SUMIFS(NhatKy_ViPham!J:J, NhatKy_ViPham!E:E, "11_Toan_A", NhatKy_ViPham!F:F, B21, NhatKy_ViPham!C:C, "T16") - SUMIFS(NhatKy_ViPham!K:K, NhatKy_ViPham!E:E, "11_Toan_A", NhatKy_ViPham!F:F, B21, NhatKy_ViPham!C:C, "T16")</f>
        <v>100</v>
      </c>
      <c r="AH21" s="7">
        <f>100 + SUMIFS(NhatKy_ViPham!J:J, NhatKy_ViPham!E:E, "11_Toan_A", NhatKy_ViPham!F:F, B21, NhatKy_ViPham!C:C, "T17") - SUMIFS(NhatKy_ViPham!K:K, NhatKy_ViPham!E:E, "11_Toan_A", NhatKy_ViPham!F:F, B21, NhatKy_ViPham!C:C, "T17")</f>
        <v>100</v>
      </c>
      <c r="AI21" s="7">
        <f>100 + SUMIFS(NhatKy_ViPham!J:J, NhatKy_ViPham!E:E, "11_Toan_A", NhatKy_ViPham!F:F, B21, NhatKy_ViPham!C:C, "T18") - SUMIFS(NhatKy_ViPham!K:K, NhatKy_ViPham!E:E, "11_Toan_A", NhatKy_ViPham!F:F, B21, NhatKy_ViPham!C:C, "T18")</f>
        <v>100</v>
      </c>
      <c r="AJ21" s="7">
        <f>100 + SUMIFS(NhatKy_ViPham!J:J, NhatKy_ViPham!E:E, "11_Toan_A", NhatKy_ViPham!F:F, B21, NhatKy_ViPham!C:C, "T19") - SUMIFS(NhatKy_ViPham!K:K, NhatKy_ViPham!E:E, "11_Toan_A", NhatKy_ViPham!F:F, B21, NhatKy_ViPham!C:C, "T19")</f>
        <v>100</v>
      </c>
      <c r="AK21" s="7">
        <f>100 + SUMIFS(NhatKy_ViPham!J:J, NhatKy_ViPham!E:E, "11_Toan_A", NhatKy_ViPham!F:F, B21, NhatKy_ViPham!C:C, "T20") - SUMIFS(NhatKy_ViPham!K:K, NhatKy_ViPham!E:E, "11_Toan_A", NhatKy_ViPham!F:F, B21, NhatKy_ViPham!C:C, "T20")</f>
        <v>100</v>
      </c>
      <c r="AL21" s="7">
        <f>100 + SUMIFS(NhatKy_ViPham!J:J, NhatKy_ViPham!E:E, "11_Toan_A", NhatKy_ViPham!F:F, B21, NhatKy_ViPham!C:C, "T21") - SUMIFS(NhatKy_ViPham!K:K, NhatKy_ViPham!E:E, "11_Toan_A", NhatKy_ViPham!F:F, B21, NhatKy_ViPham!C:C, "T21")</f>
        <v>100</v>
      </c>
      <c r="AM21" s="7">
        <f>100 + SUMIFS(NhatKy_ViPham!J:J, NhatKy_ViPham!E:E, "11_Toan_A", NhatKy_ViPham!F:F, B21, NhatKy_ViPham!C:C, "T22") - SUMIFS(NhatKy_ViPham!K:K, NhatKy_ViPham!E:E, "11_Toan_A", NhatKy_ViPham!F:F, B21, NhatKy_ViPham!C:C, "T22")</f>
        <v>100</v>
      </c>
      <c r="AN21" s="7">
        <f>100 + SUMIFS(NhatKy_ViPham!J:J, NhatKy_ViPham!E:E, "11_Toan_A", NhatKy_ViPham!F:F, B21, NhatKy_ViPham!C:C, "T23") - SUMIFS(NhatKy_ViPham!K:K, NhatKy_ViPham!E:E, "11_Toan_A", NhatKy_ViPham!F:F, B21, NhatKy_ViPham!C:C, "T23")</f>
        <v>100</v>
      </c>
      <c r="AO21" s="7">
        <f>100 + SUMIFS(NhatKy_ViPham!J:J, NhatKy_ViPham!E:E, "11_Toan_A", NhatKy_ViPham!F:F, B21, NhatKy_ViPham!C:C, "T24") - SUMIFS(NhatKy_ViPham!K:K, NhatKy_ViPham!E:E, "11_Toan_A", NhatKy_ViPham!F:F, B21, NhatKy_ViPham!C:C, "T24")</f>
        <v>100</v>
      </c>
      <c r="AP21" s="7">
        <f>100 + SUMIFS(NhatKy_ViPham!J:J, NhatKy_ViPham!E:E, "11_Toan_A", NhatKy_ViPham!F:F, B21, NhatKy_ViPham!C:C, "T25") - SUMIFS(NhatKy_ViPham!K:K, NhatKy_ViPham!E:E, "11_Toan_A", NhatKy_ViPham!F:F, B21, NhatKy_ViPham!C:C, "T25")</f>
        <v>100</v>
      </c>
      <c r="AQ21" s="7">
        <f>100 + SUMIFS(NhatKy_ViPham!J:J, NhatKy_ViPham!E:E, "11_Toan_A", NhatKy_ViPham!F:F, B21, NhatKy_ViPham!C:C, "T26") - SUMIFS(NhatKy_ViPham!K:K, NhatKy_ViPham!E:E, "11_Toan_A", NhatKy_ViPham!F:F, B21, NhatKy_ViPham!C:C, "T26")</f>
        <v>100</v>
      </c>
      <c r="AR21" s="7">
        <f>100 + SUMIFS(NhatKy_ViPham!J:J, NhatKy_ViPham!E:E, "11_Toan_A", NhatKy_ViPham!F:F, B21, NhatKy_ViPham!C:C, "T27") - SUMIFS(NhatKy_ViPham!K:K, NhatKy_ViPham!E:E, "11_Toan_A", NhatKy_ViPham!F:F, B21, NhatKy_ViPham!C:C, "T27")</f>
        <v>100</v>
      </c>
      <c r="AS21" s="7">
        <f>100 + SUMIFS(NhatKy_ViPham!J:J, NhatKy_ViPham!E:E, "11_Toan_A", NhatKy_ViPham!F:F, B21, NhatKy_ViPham!C:C, "T28") - SUMIFS(NhatKy_ViPham!K:K, NhatKy_ViPham!E:E, "11_Toan_A", NhatKy_ViPham!F:F, B21, NhatKy_ViPham!C:C, "T28")</f>
        <v>100</v>
      </c>
      <c r="AT21" s="7">
        <f>100 + SUMIFS(NhatKy_ViPham!J:J, NhatKy_ViPham!E:E, "11_Toan_A", NhatKy_ViPham!F:F, B21, NhatKy_ViPham!C:C, "T29") - SUMIFS(NhatKy_ViPham!K:K, NhatKy_ViPham!E:E, "11_Toan_A", NhatKy_ViPham!F:F, B21, NhatKy_ViPham!C:C, "T29")</f>
        <v>100</v>
      </c>
      <c r="AU21" s="7">
        <f>100 + SUMIFS(NhatKy_ViPham!J:J, NhatKy_ViPham!E:E, "11_Toan_A", NhatKy_ViPham!F:F, B21, NhatKy_ViPham!C:C, "T30") - SUMIFS(NhatKy_ViPham!K:K, NhatKy_ViPham!E:E, "11_Toan_A", NhatKy_ViPham!F:F, B21, NhatKy_ViPham!C:C, "T30")</f>
        <v>100</v>
      </c>
      <c r="AV21" s="7">
        <f>100 + SUMIFS(NhatKy_ViPham!J:J, NhatKy_ViPham!E:E, "11_Toan_A", NhatKy_ViPham!F:F, B21, NhatKy_ViPham!C:C, "T31") - SUMIFS(NhatKy_ViPham!K:K, NhatKy_ViPham!E:E, "11_Toan_A", NhatKy_ViPham!F:F, B21, NhatKy_ViPham!C:C, "T31")</f>
        <v>100</v>
      </c>
      <c r="AW21" s="7">
        <f>100 + SUMIFS(NhatKy_ViPham!J:J, NhatKy_ViPham!E:E, "11_Toan_A", NhatKy_ViPham!F:F, B21, NhatKy_ViPham!C:C, "T32") - SUMIFS(NhatKy_ViPham!K:K, NhatKy_ViPham!E:E, "11_Toan_A", NhatKy_ViPham!F:F, B21, NhatKy_ViPham!C:C, "T32")</f>
        <v>100</v>
      </c>
      <c r="AX21" s="7">
        <f>100 + SUMIFS(NhatKy_ViPham!J:J, NhatKy_ViPham!E:E, "11_Toan_A", NhatKy_ViPham!F:F, B21, NhatKy_ViPham!C:C, "T33") - SUMIFS(NhatKy_ViPham!K:K, NhatKy_ViPham!E:E, "11_Toan_A", NhatKy_ViPham!F:F, B21, NhatKy_ViPham!C:C, "T33")</f>
        <v>100</v>
      </c>
      <c r="AY21" s="7">
        <f>100 + SUMIFS(NhatKy_ViPham!J:J, NhatKy_ViPham!E:E, "11_Toan_A", NhatKy_ViPham!F:F, B21, NhatKy_ViPham!C:C, "T34") - SUMIFS(NhatKy_ViPham!K:K, NhatKy_ViPham!E:E, "11_Toan_A", NhatKy_ViPham!F:F, B21, NhatKy_ViPham!C:C, "T34")</f>
        <v>100</v>
      </c>
      <c r="AZ21" s="7">
        <f>100 + SUMIFS(NhatKy_ViPham!J:J, NhatKy_ViPham!E:E, "11_Toan_A", NhatKy_ViPham!F:F, B21, NhatKy_ViPham!C:C, "T35") - SUMIFS(NhatKy_ViPham!K:K, NhatKy_ViPham!E:E, "11_Toan_A", NhatKy_ViPham!F:F, B21, NhatKy_ViPham!C:C, "T35")</f>
        <v>100</v>
      </c>
      <c r="BA21" s="12">
        <f t="shared" si="0"/>
        <v>100</v>
      </c>
      <c r="BB21" s="11" t="s">
        <v>430</v>
      </c>
      <c r="BC21" s="14" t="str">
        <f t="shared" si="1"/>
        <v>Tốt</v>
      </c>
      <c r="BD21" s="10" t="str">
        <f t="shared" si="2"/>
        <v>🟢 BÌNH THƯỜNG</v>
      </c>
    </row>
    <row r="22" spans="1:56" x14ac:dyDescent="0.25">
      <c r="A22" s="5">
        <v>14</v>
      </c>
      <c r="B22" s="15" t="s">
        <v>1360</v>
      </c>
      <c r="C22" s="5" t="s">
        <v>1361</v>
      </c>
      <c r="D22" s="5" t="s">
        <v>435</v>
      </c>
      <c r="E22" s="11" t="s">
        <v>430</v>
      </c>
      <c r="F22" s="6">
        <f>SUMIFS(NhatKy_ViPham!K:K, NhatKy_ViPham!E:E, "11_Toan_A", NhatKy_ViPham!F:F, B22, NhatKy_ViPham!H:H, "L01")</f>
        <v>0</v>
      </c>
      <c r="G22" s="6">
        <f>SUMIFS(NhatKy_ViPham!K:K, NhatKy_ViPham!E:E, "11_Toan_A", NhatKy_ViPham!F:F, B22, NhatKy_ViPham!H:H, "L02")</f>
        <v>0</v>
      </c>
      <c r="H22" s="6">
        <f>SUMIFS(NhatKy_ViPham!K:K, NhatKy_ViPham!E:E, "11_Toan_A", NhatKy_ViPham!F:F, B22, NhatKy_ViPham!H:H, "L03")</f>
        <v>0</v>
      </c>
      <c r="I22" s="6">
        <f>SUMIFS(NhatKy_ViPham!K:K, NhatKy_ViPham!E:E, "11_Toan_A", NhatKy_ViPham!F:F, B22, NhatKy_ViPham!H:H, "L04")</f>
        <v>0</v>
      </c>
      <c r="J22" s="6">
        <f>SUMIFS(NhatKy_ViPham!K:K, NhatKy_ViPham!E:E, "11_Toan_A", NhatKy_ViPham!F:F, B22, NhatKy_ViPham!H:H, "L05")</f>
        <v>0</v>
      </c>
      <c r="K22" s="6">
        <f>SUMIFS(NhatKy_ViPham!K:K, NhatKy_ViPham!E:E, "11_Toan_A", NhatKy_ViPham!F:F, B22, NhatKy_ViPham!H:H, "L06")</f>
        <v>0</v>
      </c>
      <c r="L22" s="6">
        <f>SUMIFS(NhatKy_ViPham!K:K, NhatKy_ViPham!E:E, "11_Toan_A", NhatKy_ViPham!F:F, B22, NhatKy_ViPham!H:H, "L07")</f>
        <v>0</v>
      </c>
      <c r="M22" s="6">
        <f>SUMIFS(NhatKy_ViPham!K:K, NhatKy_ViPham!E:E, "11_Toan_A", NhatKy_ViPham!F:F, B22, NhatKy_ViPham!H:H, "L08")</f>
        <v>0</v>
      </c>
      <c r="N22" s="6">
        <f>SUMIFS(NhatKy_ViPham!K:K, NhatKy_ViPham!E:E, "11_Toan_A", NhatKy_ViPham!F:F, B22, NhatKy_ViPham!H:H, "L09")</f>
        <v>0</v>
      </c>
      <c r="O22" s="6">
        <f>SUMIFS(NhatKy_ViPham!K:K, NhatKy_ViPham!E:E, "11_Toan_A", NhatKy_ViPham!F:F, B22, NhatKy_ViPham!H:H, "L10")</f>
        <v>0</v>
      </c>
      <c r="P22" s="12">
        <f>SUMIFS(NhatKy_ViPham!J:J, NhatKy_ViPham!E:E, "11_Toan_A", NhatKy_ViPham!F:F, B22)</f>
        <v>0</v>
      </c>
      <c r="Q22" s="13">
        <f>SUMIFS(NhatKy_ViPham!K:K, NhatKy_ViPham!E:E, "11_Toan_A", NhatKy_ViPham!F:F, B22)</f>
        <v>0</v>
      </c>
      <c r="R22" s="6">
        <f>100 + SUMIFS(NhatKy_ViPham!J:J, NhatKy_ViPham!E:E, "11_Toan_A", NhatKy_ViPham!F:F, B22, NhatKy_ViPham!C:C, "T1") - SUMIFS(NhatKy_ViPham!K:K, NhatKy_ViPham!E:E, "11_Toan_A", NhatKy_ViPham!F:F, B22, NhatKy_ViPham!C:C, "T1")</f>
        <v>100</v>
      </c>
      <c r="S22" s="6">
        <f>100 + SUMIFS(NhatKy_ViPham!J:J, NhatKy_ViPham!E:E, "11_Toan_A", NhatKy_ViPham!F:F, B22, NhatKy_ViPham!C:C, "T2") - SUMIFS(NhatKy_ViPham!K:K, NhatKy_ViPham!E:E, "11_Toan_A", NhatKy_ViPham!F:F, B22, NhatKy_ViPham!C:C, "T2")</f>
        <v>100</v>
      </c>
      <c r="T22" s="6">
        <f>100 + SUMIFS(NhatKy_ViPham!J:J, NhatKy_ViPham!E:E, "11_Toan_A", NhatKy_ViPham!F:F, B22, NhatKy_ViPham!C:C, "T3") - SUMIFS(NhatKy_ViPham!K:K, NhatKy_ViPham!E:E, "11_Toan_A", NhatKy_ViPham!F:F, B22, NhatKy_ViPham!C:C, "T3")</f>
        <v>100</v>
      </c>
      <c r="U22" s="6">
        <f>100 + SUMIFS(NhatKy_ViPham!J:J, NhatKy_ViPham!E:E, "11_Toan_A", NhatKy_ViPham!F:F, B22, NhatKy_ViPham!C:C, "T4") - SUMIFS(NhatKy_ViPham!K:K, NhatKy_ViPham!E:E, "11_Toan_A", NhatKy_ViPham!F:F, B22, NhatKy_ViPham!C:C, "T4")</f>
        <v>100</v>
      </c>
      <c r="V22" s="6">
        <f>100 + SUMIFS(NhatKy_ViPham!J:J, NhatKy_ViPham!E:E, "11_Toan_A", NhatKy_ViPham!F:F, B22, NhatKy_ViPham!C:C, "T5") - SUMIFS(NhatKy_ViPham!K:K, NhatKy_ViPham!E:E, "11_Toan_A", NhatKy_ViPham!F:F, B22, NhatKy_ViPham!C:C, "T5")</f>
        <v>100</v>
      </c>
      <c r="W22" s="6">
        <f>100 + SUMIFS(NhatKy_ViPham!J:J, NhatKy_ViPham!E:E, "11_Toan_A", NhatKy_ViPham!F:F, B22, NhatKy_ViPham!C:C, "T6") - SUMIFS(NhatKy_ViPham!K:K, NhatKy_ViPham!E:E, "11_Toan_A", NhatKy_ViPham!F:F, B22, NhatKy_ViPham!C:C, "T6")</f>
        <v>100</v>
      </c>
      <c r="X22" s="6">
        <f>100 + SUMIFS(NhatKy_ViPham!J:J, NhatKy_ViPham!E:E, "11_Toan_A", NhatKy_ViPham!F:F, B22, NhatKy_ViPham!C:C, "T7") - SUMIFS(NhatKy_ViPham!K:K, NhatKy_ViPham!E:E, "11_Toan_A", NhatKy_ViPham!F:F, B22, NhatKy_ViPham!C:C, "T7")</f>
        <v>100</v>
      </c>
      <c r="Y22" s="6">
        <f>100 + SUMIFS(NhatKy_ViPham!J:J, NhatKy_ViPham!E:E, "11_Toan_A", NhatKy_ViPham!F:F, B22, NhatKy_ViPham!C:C, "T8") - SUMIFS(NhatKy_ViPham!K:K, NhatKy_ViPham!E:E, "11_Toan_A", NhatKy_ViPham!F:F, B22, NhatKy_ViPham!C:C, "T8")</f>
        <v>100</v>
      </c>
      <c r="Z22" s="6">
        <f>100 + SUMIFS(NhatKy_ViPham!J:J, NhatKy_ViPham!E:E, "11_Toan_A", NhatKy_ViPham!F:F, B22, NhatKy_ViPham!C:C, "T9") - SUMIFS(NhatKy_ViPham!K:K, NhatKy_ViPham!E:E, "11_Toan_A", NhatKy_ViPham!F:F, B22, NhatKy_ViPham!C:C, "T9")</f>
        <v>100</v>
      </c>
      <c r="AA22" s="6">
        <f>100 + SUMIFS(NhatKy_ViPham!J:J, NhatKy_ViPham!E:E, "11_Toan_A", NhatKy_ViPham!F:F, B22, NhatKy_ViPham!C:C, "T10") - SUMIFS(NhatKy_ViPham!K:K, NhatKy_ViPham!E:E, "11_Toan_A", NhatKy_ViPham!F:F, B22, NhatKy_ViPham!C:C, "T10")</f>
        <v>100</v>
      </c>
      <c r="AB22" s="6">
        <f>100 + SUMIFS(NhatKy_ViPham!J:J, NhatKy_ViPham!E:E, "11_Toan_A", NhatKy_ViPham!F:F, B22, NhatKy_ViPham!C:C, "T11") - SUMIFS(NhatKy_ViPham!K:K, NhatKy_ViPham!E:E, "11_Toan_A", NhatKy_ViPham!F:F, B22, NhatKy_ViPham!C:C, "T11")</f>
        <v>100</v>
      </c>
      <c r="AC22" s="6">
        <f>100 + SUMIFS(NhatKy_ViPham!J:J, NhatKy_ViPham!E:E, "11_Toan_A", NhatKy_ViPham!F:F, B22, NhatKy_ViPham!C:C, "T12") - SUMIFS(NhatKy_ViPham!K:K, NhatKy_ViPham!E:E, "11_Toan_A", NhatKy_ViPham!F:F, B22, NhatKy_ViPham!C:C, "T12")</f>
        <v>100</v>
      </c>
      <c r="AD22" s="6">
        <f>100 + SUMIFS(NhatKy_ViPham!J:J, NhatKy_ViPham!E:E, "11_Toan_A", NhatKy_ViPham!F:F, B22, NhatKy_ViPham!C:C, "T13") - SUMIFS(NhatKy_ViPham!K:K, NhatKy_ViPham!E:E, "11_Toan_A", NhatKy_ViPham!F:F, B22, NhatKy_ViPham!C:C, "T13")</f>
        <v>100</v>
      </c>
      <c r="AE22" s="6">
        <f>100 + SUMIFS(NhatKy_ViPham!J:J, NhatKy_ViPham!E:E, "11_Toan_A", NhatKy_ViPham!F:F, B22, NhatKy_ViPham!C:C, "T14") - SUMIFS(NhatKy_ViPham!K:K, NhatKy_ViPham!E:E, "11_Toan_A", NhatKy_ViPham!F:F, B22, NhatKy_ViPham!C:C, "T14")</f>
        <v>100</v>
      </c>
      <c r="AF22" s="6">
        <f>100 + SUMIFS(NhatKy_ViPham!J:J, NhatKy_ViPham!E:E, "11_Toan_A", NhatKy_ViPham!F:F, B22, NhatKy_ViPham!C:C, "T15") - SUMIFS(NhatKy_ViPham!K:K, NhatKy_ViPham!E:E, "11_Toan_A", NhatKy_ViPham!F:F, B22, NhatKy_ViPham!C:C, "T15")</f>
        <v>100</v>
      </c>
      <c r="AG22" s="6">
        <f>100 + SUMIFS(NhatKy_ViPham!J:J, NhatKy_ViPham!E:E, "11_Toan_A", NhatKy_ViPham!F:F, B22, NhatKy_ViPham!C:C, "T16") - SUMIFS(NhatKy_ViPham!K:K, NhatKy_ViPham!E:E, "11_Toan_A", NhatKy_ViPham!F:F, B22, NhatKy_ViPham!C:C, "T16")</f>
        <v>100</v>
      </c>
      <c r="AH22" s="6">
        <f>100 + SUMIFS(NhatKy_ViPham!J:J, NhatKy_ViPham!E:E, "11_Toan_A", NhatKy_ViPham!F:F, B22, NhatKy_ViPham!C:C, "T17") - SUMIFS(NhatKy_ViPham!K:K, NhatKy_ViPham!E:E, "11_Toan_A", NhatKy_ViPham!F:F, B22, NhatKy_ViPham!C:C, "T17")</f>
        <v>100</v>
      </c>
      <c r="AI22" s="6">
        <f>100 + SUMIFS(NhatKy_ViPham!J:J, NhatKy_ViPham!E:E, "11_Toan_A", NhatKy_ViPham!F:F, B22, NhatKy_ViPham!C:C, "T18") - SUMIFS(NhatKy_ViPham!K:K, NhatKy_ViPham!E:E, "11_Toan_A", NhatKy_ViPham!F:F, B22, NhatKy_ViPham!C:C, "T18")</f>
        <v>100</v>
      </c>
      <c r="AJ22" s="6">
        <f>100 + SUMIFS(NhatKy_ViPham!J:J, NhatKy_ViPham!E:E, "11_Toan_A", NhatKy_ViPham!F:F, B22, NhatKy_ViPham!C:C, "T19") - SUMIFS(NhatKy_ViPham!K:K, NhatKy_ViPham!E:E, "11_Toan_A", NhatKy_ViPham!F:F, B22, NhatKy_ViPham!C:C, "T19")</f>
        <v>100</v>
      </c>
      <c r="AK22" s="6">
        <f>100 + SUMIFS(NhatKy_ViPham!J:J, NhatKy_ViPham!E:E, "11_Toan_A", NhatKy_ViPham!F:F, B22, NhatKy_ViPham!C:C, "T20") - SUMIFS(NhatKy_ViPham!K:K, NhatKy_ViPham!E:E, "11_Toan_A", NhatKy_ViPham!F:F, B22, NhatKy_ViPham!C:C, "T20")</f>
        <v>100</v>
      </c>
      <c r="AL22" s="6">
        <f>100 + SUMIFS(NhatKy_ViPham!J:J, NhatKy_ViPham!E:E, "11_Toan_A", NhatKy_ViPham!F:F, B22, NhatKy_ViPham!C:C, "T21") - SUMIFS(NhatKy_ViPham!K:K, NhatKy_ViPham!E:E, "11_Toan_A", NhatKy_ViPham!F:F, B22, NhatKy_ViPham!C:C, "T21")</f>
        <v>100</v>
      </c>
      <c r="AM22" s="6">
        <f>100 + SUMIFS(NhatKy_ViPham!J:J, NhatKy_ViPham!E:E, "11_Toan_A", NhatKy_ViPham!F:F, B22, NhatKy_ViPham!C:C, "T22") - SUMIFS(NhatKy_ViPham!K:K, NhatKy_ViPham!E:E, "11_Toan_A", NhatKy_ViPham!F:F, B22, NhatKy_ViPham!C:C, "T22")</f>
        <v>100</v>
      </c>
      <c r="AN22" s="6">
        <f>100 + SUMIFS(NhatKy_ViPham!J:J, NhatKy_ViPham!E:E, "11_Toan_A", NhatKy_ViPham!F:F, B22, NhatKy_ViPham!C:C, "T23") - SUMIFS(NhatKy_ViPham!K:K, NhatKy_ViPham!E:E, "11_Toan_A", NhatKy_ViPham!F:F, B22, NhatKy_ViPham!C:C, "T23")</f>
        <v>100</v>
      </c>
      <c r="AO22" s="6">
        <f>100 + SUMIFS(NhatKy_ViPham!J:J, NhatKy_ViPham!E:E, "11_Toan_A", NhatKy_ViPham!F:F, B22, NhatKy_ViPham!C:C, "T24") - SUMIFS(NhatKy_ViPham!K:K, NhatKy_ViPham!E:E, "11_Toan_A", NhatKy_ViPham!F:F, B22, NhatKy_ViPham!C:C, "T24")</f>
        <v>100</v>
      </c>
      <c r="AP22" s="6">
        <f>100 + SUMIFS(NhatKy_ViPham!J:J, NhatKy_ViPham!E:E, "11_Toan_A", NhatKy_ViPham!F:F, B22, NhatKy_ViPham!C:C, "T25") - SUMIFS(NhatKy_ViPham!K:K, NhatKy_ViPham!E:E, "11_Toan_A", NhatKy_ViPham!F:F, B22, NhatKy_ViPham!C:C, "T25")</f>
        <v>100</v>
      </c>
      <c r="AQ22" s="6">
        <f>100 + SUMIFS(NhatKy_ViPham!J:J, NhatKy_ViPham!E:E, "11_Toan_A", NhatKy_ViPham!F:F, B22, NhatKy_ViPham!C:C, "T26") - SUMIFS(NhatKy_ViPham!K:K, NhatKy_ViPham!E:E, "11_Toan_A", NhatKy_ViPham!F:F, B22, NhatKy_ViPham!C:C, "T26")</f>
        <v>100</v>
      </c>
      <c r="AR22" s="6">
        <f>100 + SUMIFS(NhatKy_ViPham!J:J, NhatKy_ViPham!E:E, "11_Toan_A", NhatKy_ViPham!F:F, B22, NhatKy_ViPham!C:C, "T27") - SUMIFS(NhatKy_ViPham!K:K, NhatKy_ViPham!E:E, "11_Toan_A", NhatKy_ViPham!F:F, B22, NhatKy_ViPham!C:C, "T27")</f>
        <v>100</v>
      </c>
      <c r="AS22" s="6">
        <f>100 + SUMIFS(NhatKy_ViPham!J:J, NhatKy_ViPham!E:E, "11_Toan_A", NhatKy_ViPham!F:F, B22, NhatKy_ViPham!C:C, "T28") - SUMIFS(NhatKy_ViPham!K:K, NhatKy_ViPham!E:E, "11_Toan_A", NhatKy_ViPham!F:F, B22, NhatKy_ViPham!C:C, "T28")</f>
        <v>100</v>
      </c>
      <c r="AT22" s="6">
        <f>100 + SUMIFS(NhatKy_ViPham!J:J, NhatKy_ViPham!E:E, "11_Toan_A", NhatKy_ViPham!F:F, B22, NhatKy_ViPham!C:C, "T29") - SUMIFS(NhatKy_ViPham!K:K, NhatKy_ViPham!E:E, "11_Toan_A", NhatKy_ViPham!F:F, B22, NhatKy_ViPham!C:C, "T29")</f>
        <v>100</v>
      </c>
      <c r="AU22" s="6">
        <f>100 + SUMIFS(NhatKy_ViPham!J:J, NhatKy_ViPham!E:E, "11_Toan_A", NhatKy_ViPham!F:F, B22, NhatKy_ViPham!C:C, "T30") - SUMIFS(NhatKy_ViPham!K:K, NhatKy_ViPham!E:E, "11_Toan_A", NhatKy_ViPham!F:F, B22, NhatKy_ViPham!C:C, "T30")</f>
        <v>100</v>
      </c>
      <c r="AV22" s="6">
        <f>100 + SUMIFS(NhatKy_ViPham!J:J, NhatKy_ViPham!E:E, "11_Toan_A", NhatKy_ViPham!F:F, B22, NhatKy_ViPham!C:C, "T31") - SUMIFS(NhatKy_ViPham!K:K, NhatKy_ViPham!E:E, "11_Toan_A", NhatKy_ViPham!F:F, B22, NhatKy_ViPham!C:C, "T31")</f>
        <v>100</v>
      </c>
      <c r="AW22" s="6">
        <f>100 + SUMIFS(NhatKy_ViPham!J:J, NhatKy_ViPham!E:E, "11_Toan_A", NhatKy_ViPham!F:F, B22, NhatKy_ViPham!C:C, "T32") - SUMIFS(NhatKy_ViPham!K:K, NhatKy_ViPham!E:E, "11_Toan_A", NhatKy_ViPham!F:F, B22, NhatKy_ViPham!C:C, "T32")</f>
        <v>100</v>
      </c>
      <c r="AX22" s="6">
        <f>100 + SUMIFS(NhatKy_ViPham!J:J, NhatKy_ViPham!E:E, "11_Toan_A", NhatKy_ViPham!F:F, B22, NhatKy_ViPham!C:C, "T33") - SUMIFS(NhatKy_ViPham!K:K, NhatKy_ViPham!E:E, "11_Toan_A", NhatKy_ViPham!F:F, B22, NhatKy_ViPham!C:C, "T33")</f>
        <v>100</v>
      </c>
      <c r="AY22" s="6">
        <f>100 + SUMIFS(NhatKy_ViPham!J:J, NhatKy_ViPham!E:E, "11_Toan_A", NhatKy_ViPham!F:F, B22, NhatKy_ViPham!C:C, "T34") - SUMIFS(NhatKy_ViPham!K:K, NhatKy_ViPham!E:E, "11_Toan_A", NhatKy_ViPham!F:F, B22, NhatKy_ViPham!C:C, "T34")</f>
        <v>100</v>
      </c>
      <c r="AZ22" s="6">
        <f>100 + SUMIFS(NhatKy_ViPham!J:J, NhatKy_ViPham!E:E, "11_Toan_A", NhatKy_ViPham!F:F, B22, NhatKy_ViPham!C:C, "T35") - SUMIFS(NhatKy_ViPham!K:K, NhatKy_ViPham!E:E, "11_Toan_A", NhatKy_ViPham!F:F, B22, NhatKy_ViPham!C:C, "T35")</f>
        <v>100</v>
      </c>
      <c r="BA22" s="12">
        <f t="shared" si="0"/>
        <v>100</v>
      </c>
      <c r="BB22" s="11" t="s">
        <v>430</v>
      </c>
      <c r="BC22" s="16" t="str">
        <f t="shared" si="1"/>
        <v>Tốt</v>
      </c>
      <c r="BD22" s="15" t="str">
        <f t="shared" si="2"/>
        <v>🟢 BÌNH THƯỜNG</v>
      </c>
    </row>
    <row r="23" spans="1:56" x14ac:dyDescent="0.25">
      <c r="A23" s="4">
        <v>15</v>
      </c>
      <c r="B23" s="10" t="s">
        <v>1362</v>
      </c>
      <c r="C23" s="4" t="s">
        <v>1363</v>
      </c>
      <c r="D23" s="4" t="s">
        <v>435</v>
      </c>
      <c r="E23" s="11" t="s">
        <v>430</v>
      </c>
      <c r="F23" s="7">
        <f>SUMIFS(NhatKy_ViPham!K:K, NhatKy_ViPham!E:E, "11_Toan_A", NhatKy_ViPham!F:F, B23, NhatKy_ViPham!H:H, "L01")</f>
        <v>0</v>
      </c>
      <c r="G23" s="7">
        <f>SUMIFS(NhatKy_ViPham!K:K, NhatKy_ViPham!E:E, "11_Toan_A", NhatKy_ViPham!F:F, B23, NhatKy_ViPham!H:H, "L02")</f>
        <v>0</v>
      </c>
      <c r="H23" s="7">
        <f>SUMIFS(NhatKy_ViPham!K:K, NhatKy_ViPham!E:E, "11_Toan_A", NhatKy_ViPham!F:F, B23, NhatKy_ViPham!H:H, "L03")</f>
        <v>0</v>
      </c>
      <c r="I23" s="7">
        <f>SUMIFS(NhatKy_ViPham!K:K, NhatKy_ViPham!E:E, "11_Toan_A", NhatKy_ViPham!F:F, B23, NhatKy_ViPham!H:H, "L04")</f>
        <v>0</v>
      </c>
      <c r="J23" s="7">
        <f>SUMIFS(NhatKy_ViPham!K:K, NhatKy_ViPham!E:E, "11_Toan_A", NhatKy_ViPham!F:F, B23, NhatKy_ViPham!H:H, "L05")</f>
        <v>0</v>
      </c>
      <c r="K23" s="7">
        <f>SUMIFS(NhatKy_ViPham!K:K, NhatKy_ViPham!E:E, "11_Toan_A", NhatKy_ViPham!F:F, B23, NhatKy_ViPham!H:H, "L06")</f>
        <v>0</v>
      </c>
      <c r="L23" s="7">
        <f>SUMIFS(NhatKy_ViPham!K:K, NhatKy_ViPham!E:E, "11_Toan_A", NhatKy_ViPham!F:F, B23, NhatKy_ViPham!H:H, "L07")</f>
        <v>0</v>
      </c>
      <c r="M23" s="7">
        <f>SUMIFS(NhatKy_ViPham!K:K, NhatKy_ViPham!E:E, "11_Toan_A", NhatKy_ViPham!F:F, B23, NhatKy_ViPham!H:H, "L08")</f>
        <v>0</v>
      </c>
      <c r="N23" s="7">
        <f>SUMIFS(NhatKy_ViPham!K:K, NhatKy_ViPham!E:E, "11_Toan_A", NhatKy_ViPham!F:F, B23, NhatKy_ViPham!H:H, "L09")</f>
        <v>0</v>
      </c>
      <c r="O23" s="7">
        <f>SUMIFS(NhatKy_ViPham!K:K, NhatKy_ViPham!E:E, "11_Toan_A", NhatKy_ViPham!F:F, B23, NhatKy_ViPham!H:H, "L10")</f>
        <v>0</v>
      </c>
      <c r="P23" s="12">
        <f>SUMIFS(NhatKy_ViPham!J:J, NhatKy_ViPham!E:E, "11_Toan_A", NhatKy_ViPham!F:F, B23)</f>
        <v>0</v>
      </c>
      <c r="Q23" s="13">
        <f>SUMIFS(NhatKy_ViPham!K:K, NhatKy_ViPham!E:E, "11_Toan_A", NhatKy_ViPham!F:F, B23)</f>
        <v>0</v>
      </c>
      <c r="R23" s="7">
        <f>100 + SUMIFS(NhatKy_ViPham!J:J, NhatKy_ViPham!E:E, "11_Toan_A", NhatKy_ViPham!F:F, B23, NhatKy_ViPham!C:C, "T1") - SUMIFS(NhatKy_ViPham!K:K, NhatKy_ViPham!E:E, "11_Toan_A", NhatKy_ViPham!F:F, B23, NhatKy_ViPham!C:C, "T1")</f>
        <v>100</v>
      </c>
      <c r="S23" s="7">
        <f>100 + SUMIFS(NhatKy_ViPham!J:J, NhatKy_ViPham!E:E, "11_Toan_A", NhatKy_ViPham!F:F, B23, NhatKy_ViPham!C:C, "T2") - SUMIFS(NhatKy_ViPham!K:K, NhatKy_ViPham!E:E, "11_Toan_A", NhatKy_ViPham!F:F, B23, NhatKy_ViPham!C:C, "T2")</f>
        <v>100</v>
      </c>
      <c r="T23" s="7">
        <f>100 + SUMIFS(NhatKy_ViPham!J:J, NhatKy_ViPham!E:E, "11_Toan_A", NhatKy_ViPham!F:F, B23, NhatKy_ViPham!C:C, "T3") - SUMIFS(NhatKy_ViPham!K:K, NhatKy_ViPham!E:E, "11_Toan_A", NhatKy_ViPham!F:F, B23, NhatKy_ViPham!C:C, "T3")</f>
        <v>100</v>
      </c>
      <c r="U23" s="7">
        <f>100 + SUMIFS(NhatKy_ViPham!J:J, NhatKy_ViPham!E:E, "11_Toan_A", NhatKy_ViPham!F:F, B23, NhatKy_ViPham!C:C, "T4") - SUMIFS(NhatKy_ViPham!K:K, NhatKy_ViPham!E:E, "11_Toan_A", NhatKy_ViPham!F:F, B23, NhatKy_ViPham!C:C, "T4")</f>
        <v>100</v>
      </c>
      <c r="V23" s="7">
        <f>100 + SUMIFS(NhatKy_ViPham!J:J, NhatKy_ViPham!E:E, "11_Toan_A", NhatKy_ViPham!F:F, B23, NhatKy_ViPham!C:C, "T5") - SUMIFS(NhatKy_ViPham!K:K, NhatKy_ViPham!E:E, "11_Toan_A", NhatKy_ViPham!F:F, B23, NhatKy_ViPham!C:C, "T5")</f>
        <v>100</v>
      </c>
      <c r="W23" s="7">
        <f>100 + SUMIFS(NhatKy_ViPham!J:J, NhatKy_ViPham!E:E, "11_Toan_A", NhatKy_ViPham!F:F, B23, NhatKy_ViPham!C:C, "T6") - SUMIFS(NhatKy_ViPham!K:K, NhatKy_ViPham!E:E, "11_Toan_A", NhatKy_ViPham!F:F, B23, NhatKy_ViPham!C:C, "T6")</f>
        <v>100</v>
      </c>
      <c r="X23" s="7">
        <f>100 + SUMIFS(NhatKy_ViPham!J:J, NhatKy_ViPham!E:E, "11_Toan_A", NhatKy_ViPham!F:F, B23, NhatKy_ViPham!C:C, "T7") - SUMIFS(NhatKy_ViPham!K:K, NhatKy_ViPham!E:E, "11_Toan_A", NhatKy_ViPham!F:F, B23, NhatKy_ViPham!C:C, "T7")</f>
        <v>100</v>
      </c>
      <c r="Y23" s="7">
        <f>100 + SUMIFS(NhatKy_ViPham!J:J, NhatKy_ViPham!E:E, "11_Toan_A", NhatKy_ViPham!F:F, B23, NhatKy_ViPham!C:C, "T8") - SUMIFS(NhatKy_ViPham!K:K, NhatKy_ViPham!E:E, "11_Toan_A", NhatKy_ViPham!F:F, B23, NhatKy_ViPham!C:C, "T8")</f>
        <v>100</v>
      </c>
      <c r="Z23" s="7">
        <f>100 + SUMIFS(NhatKy_ViPham!J:J, NhatKy_ViPham!E:E, "11_Toan_A", NhatKy_ViPham!F:F, B23, NhatKy_ViPham!C:C, "T9") - SUMIFS(NhatKy_ViPham!K:K, NhatKy_ViPham!E:E, "11_Toan_A", NhatKy_ViPham!F:F, B23, NhatKy_ViPham!C:C, "T9")</f>
        <v>100</v>
      </c>
      <c r="AA23" s="7">
        <f>100 + SUMIFS(NhatKy_ViPham!J:J, NhatKy_ViPham!E:E, "11_Toan_A", NhatKy_ViPham!F:F, B23, NhatKy_ViPham!C:C, "T10") - SUMIFS(NhatKy_ViPham!K:K, NhatKy_ViPham!E:E, "11_Toan_A", NhatKy_ViPham!F:F, B23, NhatKy_ViPham!C:C, "T10")</f>
        <v>100</v>
      </c>
      <c r="AB23" s="7">
        <f>100 + SUMIFS(NhatKy_ViPham!J:J, NhatKy_ViPham!E:E, "11_Toan_A", NhatKy_ViPham!F:F, B23, NhatKy_ViPham!C:C, "T11") - SUMIFS(NhatKy_ViPham!K:K, NhatKy_ViPham!E:E, "11_Toan_A", NhatKy_ViPham!F:F, B23, NhatKy_ViPham!C:C, "T11")</f>
        <v>100</v>
      </c>
      <c r="AC23" s="7">
        <f>100 + SUMIFS(NhatKy_ViPham!J:J, NhatKy_ViPham!E:E, "11_Toan_A", NhatKy_ViPham!F:F, B23, NhatKy_ViPham!C:C, "T12") - SUMIFS(NhatKy_ViPham!K:K, NhatKy_ViPham!E:E, "11_Toan_A", NhatKy_ViPham!F:F, B23, NhatKy_ViPham!C:C, "T12")</f>
        <v>100</v>
      </c>
      <c r="AD23" s="7">
        <f>100 + SUMIFS(NhatKy_ViPham!J:J, NhatKy_ViPham!E:E, "11_Toan_A", NhatKy_ViPham!F:F, B23, NhatKy_ViPham!C:C, "T13") - SUMIFS(NhatKy_ViPham!K:K, NhatKy_ViPham!E:E, "11_Toan_A", NhatKy_ViPham!F:F, B23, NhatKy_ViPham!C:C, "T13")</f>
        <v>100</v>
      </c>
      <c r="AE23" s="7">
        <f>100 + SUMIFS(NhatKy_ViPham!J:J, NhatKy_ViPham!E:E, "11_Toan_A", NhatKy_ViPham!F:F, B23, NhatKy_ViPham!C:C, "T14") - SUMIFS(NhatKy_ViPham!K:K, NhatKy_ViPham!E:E, "11_Toan_A", NhatKy_ViPham!F:F, B23, NhatKy_ViPham!C:C, "T14")</f>
        <v>100</v>
      </c>
      <c r="AF23" s="7">
        <f>100 + SUMIFS(NhatKy_ViPham!J:J, NhatKy_ViPham!E:E, "11_Toan_A", NhatKy_ViPham!F:F, B23, NhatKy_ViPham!C:C, "T15") - SUMIFS(NhatKy_ViPham!K:K, NhatKy_ViPham!E:E, "11_Toan_A", NhatKy_ViPham!F:F, B23, NhatKy_ViPham!C:C, "T15")</f>
        <v>100</v>
      </c>
      <c r="AG23" s="7">
        <f>100 + SUMIFS(NhatKy_ViPham!J:J, NhatKy_ViPham!E:E, "11_Toan_A", NhatKy_ViPham!F:F, B23, NhatKy_ViPham!C:C, "T16") - SUMIFS(NhatKy_ViPham!K:K, NhatKy_ViPham!E:E, "11_Toan_A", NhatKy_ViPham!F:F, B23, NhatKy_ViPham!C:C, "T16")</f>
        <v>100</v>
      </c>
      <c r="AH23" s="7">
        <f>100 + SUMIFS(NhatKy_ViPham!J:J, NhatKy_ViPham!E:E, "11_Toan_A", NhatKy_ViPham!F:F, B23, NhatKy_ViPham!C:C, "T17") - SUMIFS(NhatKy_ViPham!K:K, NhatKy_ViPham!E:E, "11_Toan_A", NhatKy_ViPham!F:F, B23, NhatKy_ViPham!C:C, "T17")</f>
        <v>100</v>
      </c>
      <c r="AI23" s="7">
        <f>100 + SUMIFS(NhatKy_ViPham!J:J, NhatKy_ViPham!E:E, "11_Toan_A", NhatKy_ViPham!F:F, B23, NhatKy_ViPham!C:C, "T18") - SUMIFS(NhatKy_ViPham!K:K, NhatKy_ViPham!E:E, "11_Toan_A", NhatKy_ViPham!F:F, B23, NhatKy_ViPham!C:C, "T18")</f>
        <v>100</v>
      </c>
      <c r="AJ23" s="7">
        <f>100 + SUMIFS(NhatKy_ViPham!J:J, NhatKy_ViPham!E:E, "11_Toan_A", NhatKy_ViPham!F:F, B23, NhatKy_ViPham!C:C, "T19") - SUMIFS(NhatKy_ViPham!K:K, NhatKy_ViPham!E:E, "11_Toan_A", NhatKy_ViPham!F:F, B23, NhatKy_ViPham!C:C, "T19")</f>
        <v>100</v>
      </c>
      <c r="AK23" s="7">
        <f>100 + SUMIFS(NhatKy_ViPham!J:J, NhatKy_ViPham!E:E, "11_Toan_A", NhatKy_ViPham!F:F, B23, NhatKy_ViPham!C:C, "T20") - SUMIFS(NhatKy_ViPham!K:K, NhatKy_ViPham!E:E, "11_Toan_A", NhatKy_ViPham!F:F, B23, NhatKy_ViPham!C:C, "T20")</f>
        <v>100</v>
      </c>
      <c r="AL23" s="7">
        <f>100 + SUMIFS(NhatKy_ViPham!J:J, NhatKy_ViPham!E:E, "11_Toan_A", NhatKy_ViPham!F:F, B23, NhatKy_ViPham!C:C, "T21") - SUMIFS(NhatKy_ViPham!K:K, NhatKy_ViPham!E:E, "11_Toan_A", NhatKy_ViPham!F:F, B23, NhatKy_ViPham!C:C, "T21")</f>
        <v>100</v>
      </c>
      <c r="AM23" s="7">
        <f>100 + SUMIFS(NhatKy_ViPham!J:J, NhatKy_ViPham!E:E, "11_Toan_A", NhatKy_ViPham!F:F, B23, NhatKy_ViPham!C:C, "T22") - SUMIFS(NhatKy_ViPham!K:K, NhatKy_ViPham!E:E, "11_Toan_A", NhatKy_ViPham!F:F, B23, NhatKy_ViPham!C:C, "T22")</f>
        <v>100</v>
      </c>
      <c r="AN23" s="7">
        <f>100 + SUMIFS(NhatKy_ViPham!J:J, NhatKy_ViPham!E:E, "11_Toan_A", NhatKy_ViPham!F:F, B23, NhatKy_ViPham!C:C, "T23") - SUMIFS(NhatKy_ViPham!K:K, NhatKy_ViPham!E:E, "11_Toan_A", NhatKy_ViPham!F:F, B23, NhatKy_ViPham!C:C, "T23")</f>
        <v>100</v>
      </c>
      <c r="AO23" s="7">
        <f>100 + SUMIFS(NhatKy_ViPham!J:J, NhatKy_ViPham!E:E, "11_Toan_A", NhatKy_ViPham!F:F, B23, NhatKy_ViPham!C:C, "T24") - SUMIFS(NhatKy_ViPham!K:K, NhatKy_ViPham!E:E, "11_Toan_A", NhatKy_ViPham!F:F, B23, NhatKy_ViPham!C:C, "T24")</f>
        <v>100</v>
      </c>
      <c r="AP23" s="7">
        <f>100 + SUMIFS(NhatKy_ViPham!J:J, NhatKy_ViPham!E:E, "11_Toan_A", NhatKy_ViPham!F:F, B23, NhatKy_ViPham!C:C, "T25") - SUMIFS(NhatKy_ViPham!K:K, NhatKy_ViPham!E:E, "11_Toan_A", NhatKy_ViPham!F:F, B23, NhatKy_ViPham!C:C, "T25")</f>
        <v>100</v>
      </c>
      <c r="AQ23" s="7">
        <f>100 + SUMIFS(NhatKy_ViPham!J:J, NhatKy_ViPham!E:E, "11_Toan_A", NhatKy_ViPham!F:F, B23, NhatKy_ViPham!C:C, "T26") - SUMIFS(NhatKy_ViPham!K:K, NhatKy_ViPham!E:E, "11_Toan_A", NhatKy_ViPham!F:F, B23, NhatKy_ViPham!C:C, "T26")</f>
        <v>100</v>
      </c>
      <c r="AR23" s="7">
        <f>100 + SUMIFS(NhatKy_ViPham!J:J, NhatKy_ViPham!E:E, "11_Toan_A", NhatKy_ViPham!F:F, B23, NhatKy_ViPham!C:C, "T27") - SUMIFS(NhatKy_ViPham!K:K, NhatKy_ViPham!E:E, "11_Toan_A", NhatKy_ViPham!F:F, B23, NhatKy_ViPham!C:C, "T27")</f>
        <v>100</v>
      </c>
      <c r="AS23" s="7">
        <f>100 + SUMIFS(NhatKy_ViPham!J:J, NhatKy_ViPham!E:E, "11_Toan_A", NhatKy_ViPham!F:F, B23, NhatKy_ViPham!C:C, "T28") - SUMIFS(NhatKy_ViPham!K:K, NhatKy_ViPham!E:E, "11_Toan_A", NhatKy_ViPham!F:F, B23, NhatKy_ViPham!C:C, "T28")</f>
        <v>100</v>
      </c>
      <c r="AT23" s="7">
        <f>100 + SUMIFS(NhatKy_ViPham!J:J, NhatKy_ViPham!E:E, "11_Toan_A", NhatKy_ViPham!F:F, B23, NhatKy_ViPham!C:C, "T29") - SUMIFS(NhatKy_ViPham!K:K, NhatKy_ViPham!E:E, "11_Toan_A", NhatKy_ViPham!F:F, B23, NhatKy_ViPham!C:C, "T29")</f>
        <v>100</v>
      </c>
      <c r="AU23" s="7">
        <f>100 + SUMIFS(NhatKy_ViPham!J:J, NhatKy_ViPham!E:E, "11_Toan_A", NhatKy_ViPham!F:F, B23, NhatKy_ViPham!C:C, "T30") - SUMIFS(NhatKy_ViPham!K:K, NhatKy_ViPham!E:E, "11_Toan_A", NhatKy_ViPham!F:F, B23, NhatKy_ViPham!C:C, "T30")</f>
        <v>100</v>
      </c>
      <c r="AV23" s="7">
        <f>100 + SUMIFS(NhatKy_ViPham!J:J, NhatKy_ViPham!E:E, "11_Toan_A", NhatKy_ViPham!F:F, B23, NhatKy_ViPham!C:C, "T31") - SUMIFS(NhatKy_ViPham!K:K, NhatKy_ViPham!E:E, "11_Toan_A", NhatKy_ViPham!F:F, B23, NhatKy_ViPham!C:C, "T31")</f>
        <v>100</v>
      </c>
      <c r="AW23" s="7">
        <f>100 + SUMIFS(NhatKy_ViPham!J:J, NhatKy_ViPham!E:E, "11_Toan_A", NhatKy_ViPham!F:F, B23, NhatKy_ViPham!C:C, "T32") - SUMIFS(NhatKy_ViPham!K:K, NhatKy_ViPham!E:E, "11_Toan_A", NhatKy_ViPham!F:F, B23, NhatKy_ViPham!C:C, "T32")</f>
        <v>100</v>
      </c>
      <c r="AX23" s="7">
        <f>100 + SUMIFS(NhatKy_ViPham!J:J, NhatKy_ViPham!E:E, "11_Toan_A", NhatKy_ViPham!F:F, B23, NhatKy_ViPham!C:C, "T33") - SUMIFS(NhatKy_ViPham!K:K, NhatKy_ViPham!E:E, "11_Toan_A", NhatKy_ViPham!F:F, B23, NhatKy_ViPham!C:C, "T33")</f>
        <v>100</v>
      </c>
      <c r="AY23" s="7">
        <f>100 + SUMIFS(NhatKy_ViPham!J:J, NhatKy_ViPham!E:E, "11_Toan_A", NhatKy_ViPham!F:F, B23, NhatKy_ViPham!C:C, "T34") - SUMIFS(NhatKy_ViPham!K:K, NhatKy_ViPham!E:E, "11_Toan_A", NhatKy_ViPham!F:F, B23, NhatKy_ViPham!C:C, "T34")</f>
        <v>100</v>
      </c>
      <c r="AZ23" s="7">
        <f>100 + SUMIFS(NhatKy_ViPham!J:J, NhatKy_ViPham!E:E, "11_Toan_A", NhatKy_ViPham!F:F, B23, NhatKy_ViPham!C:C, "T35") - SUMIFS(NhatKy_ViPham!K:K, NhatKy_ViPham!E:E, "11_Toan_A", NhatKy_ViPham!F:F, B23, NhatKy_ViPham!C:C, "T35")</f>
        <v>100</v>
      </c>
      <c r="BA23" s="12">
        <f t="shared" si="0"/>
        <v>100</v>
      </c>
      <c r="BB23" s="11" t="s">
        <v>430</v>
      </c>
      <c r="BC23" s="14" t="str">
        <f t="shared" si="1"/>
        <v>Tốt</v>
      </c>
      <c r="BD23" s="10" t="str">
        <f t="shared" si="2"/>
        <v>🟢 BÌNH THƯỜNG</v>
      </c>
    </row>
    <row r="24" spans="1:56" x14ac:dyDescent="0.25">
      <c r="A24" s="5">
        <v>16</v>
      </c>
      <c r="B24" s="15" t="s">
        <v>1364</v>
      </c>
      <c r="C24" s="5" t="s">
        <v>1365</v>
      </c>
      <c r="D24" s="5" t="s">
        <v>435</v>
      </c>
      <c r="E24" s="11" t="s">
        <v>430</v>
      </c>
      <c r="F24" s="6">
        <f>SUMIFS(NhatKy_ViPham!K:K, NhatKy_ViPham!E:E, "11_Toan_A", NhatKy_ViPham!F:F, B24, NhatKy_ViPham!H:H, "L01")</f>
        <v>0</v>
      </c>
      <c r="G24" s="6">
        <f>SUMIFS(NhatKy_ViPham!K:K, NhatKy_ViPham!E:E, "11_Toan_A", NhatKy_ViPham!F:F, B24, NhatKy_ViPham!H:H, "L02")</f>
        <v>0</v>
      </c>
      <c r="H24" s="6">
        <f>SUMIFS(NhatKy_ViPham!K:K, NhatKy_ViPham!E:E, "11_Toan_A", NhatKy_ViPham!F:F, B24, NhatKy_ViPham!H:H, "L03")</f>
        <v>0</v>
      </c>
      <c r="I24" s="6">
        <f>SUMIFS(NhatKy_ViPham!K:K, NhatKy_ViPham!E:E, "11_Toan_A", NhatKy_ViPham!F:F, B24, NhatKy_ViPham!H:H, "L04")</f>
        <v>0</v>
      </c>
      <c r="J24" s="6">
        <f>SUMIFS(NhatKy_ViPham!K:K, NhatKy_ViPham!E:E, "11_Toan_A", NhatKy_ViPham!F:F, B24, NhatKy_ViPham!H:H, "L05")</f>
        <v>0</v>
      </c>
      <c r="K24" s="6">
        <f>SUMIFS(NhatKy_ViPham!K:K, NhatKy_ViPham!E:E, "11_Toan_A", NhatKy_ViPham!F:F, B24, NhatKy_ViPham!H:H, "L06")</f>
        <v>0</v>
      </c>
      <c r="L24" s="6">
        <f>SUMIFS(NhatKy_ViPham!K:K, NhatKy_ViPham!E:E, "11_Toan_A", NhatKy_ViPham!F:F, B24, NhatKy_ViPham!H:H, "L07")</f>
        <v>0</v>
      </c>
      <c r="M24" s="6">
        <f>SUMIFS(NhatKy_ViPham!K:K, NhatKy_ViPham!E:E, "11_Toan_A", NhatKy_ViPham!F:F, B24, NhatKy_ViPham!H:H, "L08")</f>
        <v>0</v>
      </c>
      <c r="N24" s="6">
        <f>SUMIFS(NhatKy_ViPham!K:K, NhatKy_ViPham!E:E, "11_Toan_A", NhatKy_ViPham!F:F, B24, NhatKy_ViPham!H:H, "L09")</f>
        <v>0</v>
      </c>
      <c r="O24" s="6">
        <f>SUMIFS(NhatKy_ViPham!K:K, NhatKy_ViPham!E:E, "11_Toan_A", NhatKy_ViPham!F:F, B24, NhatKy_ViPham!H:H, "L10")</f>
        <v>0</v>
      </c>
      <c r="P24" s="12">
        <f>SUMIFS(NhatKy_ViPham!J:J, NhatKy_ViPham!E:E, "11_Toan_A", NhatKy_ViPham!F:F, B24)</f>
        <v>0</v>
      </c>
      <c r="Q24" s="13">
        <f>SUMIFS(NhatKy_ViPham!K:K, NhatKy_ViPham!E:E, "11_Toan_A", NhatKy_ViPham!F:F, B24)</f>
        <v>0</v>
      </c>
      <c r="R24" s="6">
        <f>100 + SUMIFS(NhatKy_ViPham!J:J, NhatKy_ViPham!E:E, "11_Toan_A", NhatKy_ViPham!F:F, B24, NhatKy_ViPham!C:C, "T1") - SUMIFS(NhatKy_ViPham!K:K, NhatKy_ViPham!E:E, "11_Toan_A", NhatKy_ViPham!F:F, B24, NhatKy_ViPham!C:C, "T1")</f>
        <v>100</v>
      </c>
      <c r="S24" s="6">
        <f>100 + SUMIFS(NhatKy_ViPham!J:J, NhatKy_ViPham!E:E, "11_Toan_A", NhatKy_ViPham!F:F, B24, NhatKy_ViPham!C:C, "T2") - SUMIFS(NhatKy_ViPham!K:K, NhatKy_ViPham!E:E, "11_Toan_A", NhatKy_ViPham!F:F, B24, NhatKy_ViPham!C:C, "T2")</f>
        <v>100</v>
      </c>
      <c r="T24" s="6">
        <f>100 + SUMIFS(NhatKy_ViPham!J:J, NhatKy_ViPham!E:E, "11_Toan_A", NhatKy_ViPham!F:F, B24, NhatKy_ViPham!C:C, "T3") - SUMIFS(NhatKy_ViPham!K:K, NhatKy_ViPham!E:E, "11_Toan_A", NhatKy_ViPham!F:F, B24, NhatKy_ViPham!C:C, "T3")</f>
        <v>100</v>
      </c>
      <c r="U24" s="6">
        <f>100 + SUMIFS(NhatKy_ViPham!J:J, NhatKy_ViPham!E:E, "11_Toan_A", NhatKy_ViPham!F:F, B24, NhatKy_ViPham!C:C, "T4") - SUMIFS(NhatKy_ViPham!K:K, NhatKy_ViPham!E:E, "11_Toan_A", NhatKy_ViPham!F:F, B24, NhatKy_ViPham!C:C, "T4")</f>
        <v>100</v>
      </c>
      <c r="V24" s="6">
        <f>100 + SUMIFS(NhatKy_ViPham!J:J, NhatKy_ViPham!E:E, "11_Toan_A", NhatKy_ViPham!F:F, B24, NhatKy_ViPham!C:C, "T5") - SUMIFS(NhatKy_ViPham!K:K, NhatKy_ViPham!E:E, "11_Toan_A", NhatKy_ViPham!F:F, B24, NhatKy_ViPham!C:C, "T5")</f>
        <v>100</v>
      </c>
      <c r="W24" s="6">
        <f>100 + SUMIFS(NhatKy_ViPham!J:J, NhatKy_ViPham!E:E, "11_Toan_A", NhatKy_ViPham!F:F, B24, NhatKy_ViPham!C:C, "T6") - SUMIFS(NhatKy_ViPham!K:K, NhatKy_ViPham!E:E, "11_Toan_A", NhatKy_ViPham!F:F, B24, NhatKy_ViPham!C:C, "T6")</f>
        <v>100</v>
      </c>
      <c r="X24" s="6">
        <f>100 + SUMIFS(NhatKy_ViPham!J:J, NhatKy_ViPham!E:E, "11_Toan_A", NhatKy_ViPham!F:F, B24, NhatKy_ViPham!C:C, "T7") - SUMIFS(NhatKy_ViPham!K:K, NhatKy_ViPham!E:E, "11_Toan_A", NhatKy_ViPham!F:F, B24, NhatKy_ViPham!C:C, "T7")</f>
        <v>100</v>
      </c>
      <c r="Y24" s="6">
        <f>100 + SUMIFS(NhatKy_ViPham!J:J, NhatKy_ViPham!E:E, "11_Toan_A", NhatKy_ViPham!F:F, B24, NhatKy_ViPham!C:C, "T8") - SUMIFS(NhatKy_ViPham!K:K, NhatKy_ViPham!E:E, "11_Toan_A", NhatKy_ViPham!F:F, B24, NhatKy_ViPham!C:C, "T8")</f>
        <v>100</v>
      </c>
      <c r="Z24" s="6">
        <f>100 + SUMIFS(NhatKy_ViPham!J:J, NhatKy_ViPham!E:E, "11_Toan_A", NhatKy_ViPham!F:F, B24, NhatKy_ViPham!C:C, "T9") - SUMIFS(NhatKy_ViPham!K:K, NhatKy_ViPham!E:E, "11_Toan_A", NhatKy_ViPham!F:F, B24, NhatKy_ViPham!C:C, "T9")</f>
        <v>100</v>
      </c>
      <c r="AA24" s="6">
        <f>100 + SUMIFS(NhatKy_ViPham!J:J, NhatKy_ViPham!E:E, "11_Toan_A", NhatKy_ViPham!F:F, B24, NhatKy_ViPham!C:C, "T10") - SUMIFS(NhatKy_ViPham!K:K, NhatKy_ViPham!E:E, "11_Toan_A", NhatKy_ViPham!F:F, B24, NhatKy_ViPham!C:C, "T10")</f>
        <v>100</v>
      </c>
      <c r="AB24" s="6">
        <f>100 + SUMIFS(NhatKy_ViPham!J:J, NhatKy_ViPham!E:E, "11_Toan_A", NhatKy_ViPham!F:F, B24, NhatKy_ViPham!C:C, "T11") - SUMIFS(NhatKy_ViPham!K:K, NhatKy_ViPham!E:E, "11_Toan_A", NhatKy_ViPham!F:F, B24, NhatKy_ViPham!C:C, "T11")</f>
        <v>100</v>
      </c>
      <c r="AC24" s="6">
        <f>100 + SUMIFS(NhatKy_ViPham!J:J, NhatKy_ViPham!E:E, "11_Toan_A", NhatKy_ViPham!F:F, B24, NhatKy_ViPham!C:C, "T12") - SUMIFS(NhatKy_ViPham!K:K, NhatKy_ViPham!E:E, "11_Toan_A", NhatKy_ViPham!F:F, B24, NhatKy_ViPham!C:C, "T12")</f>
        <v>100</v>
      </c>
      <c r="AD24" s="6">
        <f>100 + SUMIFS(NhatKy_ViPham!J:J, NhatKy_ViPham!E:E, "11_Toan_A", NhatKy_ViPham!F:F, B24, NhatKy_ViPham!C:C, "T13") - SUMIFS(NhatKy_ViPham!K:K, NhatKy_ViPham!E:E, "11_Toan_A", NhatKy_ViPham!F:F, B24, NhatKy_ViPham!C:C, "T13")</f>
        <v>100</v>
      </c>
      <c r="AE24" s="6">
        <f>100 + SUMIFS(NhatKy_ViPham!J:J, NhatKy_ViPham!E:E, "11_Toan_A", NhatKy_ViPham!F:F, B24, NhatKy_ViPham!C:C, "T14") - SUMIFS(NhatKy_ViPham!K:K, NhatKy_ViPham!E:E, "11_Toan_A", NhatKy_ViPham!F:F, B24, NhatKy_ViPham!C:C, "T14")</f>
        <v>100</v>
      </c>
      <c r="AF24" s="6">
        <f>100 + SUMIFS(NhatKy_ViPham!J:J, NhatKy_ViPham!E:E, "11_Toan_A", NhatKy_ViPham!F:F, B24, NhatKy_ViPham!C:C, "T15") - SUMIFS(NhatKy_ViPham!K:K, NhatKy_ViPham!E:E, "11_Toan_A", NhatKy_ViPham!F:F, B24, NhatKy_ViPham!C:C, "T15")</f>
        <v>100</v>
      </c>
      <c r="AG24" s="6">
        <f>100 + SUMIFS(NhatKy_ViPham!J:J, NhatKy_ViPham!E:E, "11_Toan_A", NhatKy_ViPham!F:F, B24, NhatKy_ViPham!C:C, "T16") - SUMIFS(NhatKy_ViPham!K:K, NhatKy_ViPham!E:E, "11_Toan_A", NhatKy_ViPham!F:F, B24, NhatKy_ViPham!C:C, "T16")</f>
        <v>100</v>
      </c>
      <c r="AH24" s="6">
        <f>100 + SUMIFS(NhatKy_ViPham!J:J, NhatKy_ViPham!E:E, "11_Toan_A", NhatKy_ViPham!F:F, B24, NhatKy_ViPham!C:C, "T17") - SUMIFS(NhatKy_ViPham!K:K, NhatKy_ViPham!E:E, "11_Toan_A", NhatKy_ViPham!F:F, B24, NhatKy_ViPham!C:C, "T17")</f>
        <v>100</v>
      </c>
      <c r="AI24" s="6">
        <f>100 + SUMIFS(NhatKy_ViPham!J:J, NhatKy_ViPham!E:E, "11_Toan_A", NhatKy_ViPham!F:F, B24, NhatKy_ViPham!C:C, "T18") - SUMIFS(NhatKy_ViPham!K:K, NhatKy_ViPham!E:E, "11_Toan_A", NhatKy_ViPham!F:F, B24, NhatKy_ViPham!C:C, "T18")</f>
        <v>100</v>
      </c>
      <c r="AJ24" s="6">
        <f>100 + SUMIFS(NhatKy_ViPham!J:J, NhatKy_ViPham!E:E, "11_Toan_A", NhatKy_ViPham!F:F, B24, NhatKy_ViPham!C:C, "T19") - SUMIFS(NhatKy_ViPham!K:K, NhatKy_ViPham!E:E, "11_Toan_A", NhatKy_ViPham!F:F, B24, NhatKy_ViPham!C:C, "T19")</f>
        <v>100</v>
      </c>
      <c r="AK24" s="6">
        <f>100 + SUMIFS(NhatKy_ViPham!J:J, NhatKy_ViPham!E:E, "11_Toan_A", NhatKy_ViPham!F:F, B24, NhatKy_ViPham!C:C, "T20") - SUMIFS(NhatKy_ViPham!K:K, NhatKy_ViPham!E:E, "11_Toan_A", NhatKy_ViPham!F:F, B24, NhatKy_ViPham!C:C, "T20")</f>
        <v>100</v>
      </c>
      <c r="AL24" s="6">
        <f>100 + SUMIFS(NhatKy_ViPham!J:J, NhatKy_ViPham!E:E, "11_Toan_A", NhatKy_ViPham!F:F, B24, NhatKy_ViPham!C:C, "T21") - SUMIFS(NhatKy_ViPham!K:K, NhatKy_ViPham!E:E, "11_Toan_A", NhatKy_ViPham!F:F, B24, NhatKy_ViPham!C:C, "T21")</f>
        <v>100</v>
      </c>
      <c r="AM24" s="6">
        <f>100 + SUMIFS(NhatKy_ViPham!J:J, NhatKy_ViPham!E:E, "11_Toan_A", NhatKy_ViPham!F:F, B24, NhatKy_ViPham!C:C, "T22") - SUMIFS(NhatKy_ViPham!K:K, NhatKy_ViPham!E:E, "11_Toan_A", NhatKy_ViPham!F:F, B24, NhatKy_ViPham!C:C, "T22")</f>
        <v>100</v>
      </c>
      <c r="AN24" s="6">
        <f>100 + SUMIFS(NhatKy_ViPham!J:J, NhatKy_ViPham!E:E, "11_Toan_A", NhatKy_ViPham!F:F, B24, NhatKy_ViPham!C:C, "T23") - SUMIFS(NhatKy_ViPham!K:K, NhatKy_ViPham!E:E, "11_Toan_A", NhatKy_ViPham!F:F, B24, NhatKy_ViPham!C:C, "T23")</f>
        <v>100</v>
      </c>
      <c r="AO24" s="6">
        <f>100 + SUMIFS(NhatKy_ViPham!J:J, NhatKy_ViPham!E:E, "11_Toan_A", NhatKy_ViPham!F:F, B24, NhatKy_ViPham!C:C, "T24") - SUMIFS(NhatKy_ViPham!K:K, NhatKy_ViPham!E:E, "11_Toan_A", NhatKy_ViPham!F:F, B24, NhatKy_ViPham!C:C, "T24")</f>
        <v>100</v>
      </c>
      <c r="AP24" s="6">
        <f>100 + SUMIFS(NhatKy_ViPham!J:J, NhatKy_ViPham!E:E, "11_Toan_A", NhatKy_ViPham!F:F, B24, NhatKy_ViPham!C:C, "T25") - SUMIFS(NhatKy_ViPham!K:K, NhatKy_ViPham!E:E, "11_Toan_A", NhatKy_ViPham!F:F, B24, NhatKy_ViPham!C:C, "T25")</f>
        <v>100</v>
      </c>
      <c r="AQ24" s="6">
        <f>100 + SUMIFS(NhatKy_ViPham!J:J, NhatKy_ViPham!E:E, "11_Toan_A", NhatKy_ViPham!F:F, B24, NhatKy_ViPham!C:C, "T26") - SUMIFS(NhatKy_ViPham!K:K, NhatKy_ViPham!E:E, "11_Toan_A", NhatKy_ViPham!F:F, B24, NhatKy_ViPham!C:C, "T26")</f>
        <v>100</v>
      </c>
      <c r="AR24" s="6">
        <f>100 + SUMIFS(NhatKy_ViPham!J:J, NhatKy_ViPham!E:E, "11_Toan_A", NhatKy_ViPham!F:F, B24, NhatKy_ViPham!C:C, "T27") - SUMIFS(NhatKy_ViPham!K:K, NhatKy_ViPham!E:E, "11_Toan_A", NhatKy_ViPham!F:F, B24, NhatKy_ViPham!C:C, "T27")</f>
        <v>100</v>
      </c>
      <c r="AS24" s="6">
        <f>100 + SUMIFS(NhatKy_ViPham!J:J, NhatKy_ViPham!E:E, "11_Toan_A", NhatKy_ViPham!F:F, B24, NhatKy_ViPham!C:C, "T28") - SUMIFS(NhatKy_ViPham!K:K, NhatKy_ViPham!E:E, "11_Toan_A", NhatKy_ViPham!F:F, B24, NhatKy_ViPham!C:C, "T28")</f>
        <v>100</v>
      </c>
      <c r="AT24" s="6">
        <f>100 + SUMIFS(NhatKy_ViPham!J:J, NhatKy_ViPham!E:E, "11_Toan_A", NhatKy_ViPham!F:F, B24, NhatKy_ViPham!C:C, "T29") - SUMIFS(NhatKy_ViPham!K:K, NhatKy_ViPham!E:E, "11_Toan_A", NhatKy_ViPham!F:F, B24, NhatKy_ViPham!C:C, "T29")</f>
        <v>100</v>
      </c>
      <c r="AU24" s="6">
        <f>100 + SUMIFS(NhatKy_ViPham!J:J, NhatKy_ViPham!E:E, "11_Toan_A", NhatKy_ViPham!F:F, B24, NhatKy_ViPham!C:C, "T30") - SUMIFS(NhatKy_ViPham!K:K, NhatKy_ViPham!E:E, "11_Toan_A", NhatKy_ViPham!F:F, B24, NhatKy_ViPham!C:C, "T30")</f>
        <v>100</v>
      </c>
      <c r="AV24" s="6">
        <f>100 + SUMIFS(NhatKy_ViPham!J:J, NhatKy_ViPham!E:E, "11_Toan_A", NhatKy_ViPham!F:F, B24, NhatKy_ViPham!C:C, "T31") - SUMIFS(NhatKy_ViPham!K:K, NhatKy_ViPham!E:E, "11_Toan_A", NhatKy_ViPham!F:F, B24, NhatKy_ViPham!C:C, "T31")</f>
        <v>100</v>
      </c>
      <c r="AW24" s="6">
        <f>100 + SUMIFS(NhatKy_ViPham!J:J, NhatKy_ViPham!E:E, "11_Toan_A", NhatKy_ViPham!F:F, B24, NhatKy_ViPham!C:C, "T32") - SUMIFS(NhatKy_ViPham!K:K, NhatKy_ViPham!E:E, "11_Toan_A", NhatKy_ViPham!F:F, B24, NhatKy_ViPham!C:C, "T32")</f>
        <v>100</v>
      </c>
      <c r="AX24" s="6">
        <f>100 + SUMIFS(NhatKy_ViPham!J:J, NhatKy_ViPham!E:E, "11_Toan_A", NhatKy_ViPham!F:F, B24, NhatKy_ViPham!C:C, "T33") - SUMIFS(NhatKy_ViPham!K:K, NhatKy_ViPham!E:E, "11_Toan_A", NhatKy_ViPham!F:F, B24, NhatKy_ViPham!C:C, "T33")</f>
        <v>100</v>
      </c>
      <c r="AY24" s="6">
        <f>100 + SUMIFS(NhatKy_ViPham!J:J, NhatKy_ViPham!E:E, "11_Toan_A", NhatKy_ViPham!F:F, B24, NhatKy_ViPham!C:C, "T34") - SUMIFS(NhatKy_ViPham!K:K, NhatKy_ViPham!E:E, "11_Toan_A", NhatKy_ViPham!F:F, B24, NhatKy_ViPham!C:C, "T34")</f>
        <v>100</v>
      </c>
      <c r="AZ24" s="6">
        <f>100 + SUMIFS(NhatKy_ViPham!J:J, NhatKy_ViPham!E:E, "11_Toan_A", NhatKy_ViPham!F:F, B24, NhatKy_ViPham!C:C, "T35") - SUMIFS(NhatKy_ViPham!K:K, NhatKy_ViPham!E:E, "11_Toan_A", NhatKy_ViPham!F:F, B24, NhatKy_ViPham!C:C, "T35")</f>
        <v>100</v>
      </c>
      <c r="BA24" s="12">
        <f t="shared" si="0"/>
        <v>100</v>
      </c>
      <c r="BB24" s="11" t="s">
        <v>430</v>
      </c>
      <c r="BC24" s="16" t="str">
        <f t="shared" si="1"/>
        <v>Tốt</v>
      </c>
      <c r="BD24" s="15" t="str">
        <f t="shared" si="2"/>
        <v>🟢 BÌNH THƯỜNG</v>
      </c>
    </row>
    <row r="25" spans="1:56" x14ac:dyDescent="0.25">
      <c r="A25" s="4">
        <v>17</v>
      </c>
      <c r="B25" s="10" t="s">
        <v>1366</v>
      </c>
      <c r="C25" s="4" t="s">
        <v>1367</v>
      </c>
      <c r="D25" s="4" t="s">
        <v>435</v>
      </c>
      <c r="E25" s="11" t="s">
        <v>430</v>
      </c>
      <c r="F25" s="7">
        <f>SUMIFS(NhatKy_ViPham!K:K, NhatKy_ViPham!E:E, "11_Toan_A", NhatKy_ViPham!F:F, B25, NhatKy_ViPham!H:H, "L01")</f>
        <v>0</v>
      </c>
      <c r="G25" s="7">
        <f>SUMIFS(NhatKy_ViPham!K:K, NhatKy_ViPham!E:E, "11_Toan_A", NhatKy_ViPham!F:F, B25, NhatKy_ViPham!H:H, "L02")</f>
        <v>0</v>
      </c>
      <c r="H25" s="7">
        <f>SUMIFS(NhatKy_ViPham!K:K, NhatKy_ViPham!E:E, "11_Toan_A", NhatKy_ViPham!F:F, B25, NhatKy_ViPham!H:H, "L03")</f>
        <v>0</v>
      </c>
      <c r="I25" s="7">
        <f>SUMIFS(NhatKy_ViPham!K:K, NhatKy_ViPham!E:E, "11_Toan_A", NhatKy_ViPham!F:F, B25, NhatKy_ViPham!H:H, "L04")</f>
        <v>0</v>
      </c>
      <c r="J25" s="7">
        <f>SUMIFS(NhatKy_ViPham!K:K, NhatKy_ViPham!E:E, "11_Toan_A", NhatKy_ViPham!F:F, B25, NhatKy_ViPham!H:H, "L05")</f>
        <v>0</v>
      </c>
      <c r="K25" s="7">
        <f>SUMIFS(NhatKy_ViPham!K:K, NhatKy_ViPham!E:E, "11_Toan_A", NhatKy_ViPham!F:F, B25, NhatKy_ViPham!H:H, "L06")</f>
        <v>0</v>
      </c>
      <c r="L25" s="7">
        <f>SUMIFS(NhatKy_ViPham!K:K, NhatKy_ViPham!E:E, "11_Toan_A", NhatKy_ViPham!F:F, B25, NhatKy_ViPham!H:H, "L07")</f>
        <v>0</v>
      </c>
      <c r="M25" s="7">
        <f>SUMIFS(NhatKy_ViPham!K:K, NhatKy_ViPham!E:E, "11_Toan_A", NhatKy_ViPham!F:F, B25, NhatKy_ViPham!H:H, "L08")</f>
        <v>0</v>
      </c>
      <c r="N25" s="7">
        <f>SUMIFS(NhatKy_ViPham!K:K, NhatKy_ViPham!E:E, "11_Toan_A", NhatKy_ViPham!F:F, B25, NhatKy_ViPham!H:H, "L09")</f>
        <v>0</v>
      </c>
      <c r="O25" s="7">
        <f>SUMIFS(NhatKy_ViPham!K:K, NhatKy_ViPham!E:E, "11_Toan_A", NhatKy_ViPham!F:F, B25, NhatKy_ViPham!H:H, "L10")</f>
        <v>0</v>
      </c>
      <c r="P25" s="12">
        <f>SUMIFS(NhatKy_ViPham!J:J, NhatKy_ViPham!E:E, "11_Toan_A", NhatKy_ViPham!F:F, B25)</f>
        <v>0</v>
      </c>
      <c r="Q25" s="13">
        <f>SUMIFS(NhatKy_ViPham!K:K, NhatKy_ViPham!E:E, "11_Toan_A", NhatKy_ViPham!F:F, B25)</f>
        <v>0</v>
      </c>
      <c r="R25" s="7">
        <f>100 + SUMIFS(NhatKy_ViPham!J:J, NhatKy_ViPham!E:E, "11_Toan_A", NhatKy_ViPham!F:F, B25, NhatKy_ViPham!C:C, "T1") - SUMIFS(NhatKy_ViPham!K:K, NhatKy_ViPham!E:E, "11_Toan_A", NhatKy_ViPham!F:F, B25, NhatKy_ViPham!C:C, "T1")</f>
        <v>100</v>
      </c>
      <c r="S25" s="7">
        <f>100 + SUMIFS(NhatKy_ViPham!J:J, NhatKy_ViPham!E:E, "11_Toan_A", NhatKy_ViPham!F:F, B25, NhatKy_ViPham!C:C, "T2") - SUMIFS(NhatKy_ViPham!K:K, NhatKy_ViPham!E:E, "11_Toan_A", NhatKy_ViPham!F:F, B25, NhatKy_ViPham!C:C, "T2")</f>
        <v>100</v>
      </c>
      <c r="T25" s="7">
        <f>100 + SUMIFS(NhatKy_ViPham!J:J, NhatKy_ViPham!E:E, "11_Toan_A", NhatKy_ViPham!F:F, B25, NhatKy_ViPham!C:C, "T3") - SUMIFS(NhatKy_ViPham!K:K, NhatKy_ViPham!E:E, "11_Toan_A", NhatKy_ViPham!F:F, B25, NhatKy_ViPham!C:C, "T3")</f>
        <v>100</v>
      </c>
      <c r="U25" s="7">
        <f>100 + SUMIFS(NhatKy_ViPham!J:J, NhatKy_ViPham!E:E, "11_Toan_A", NhatKy_ViPham!F:F, B25, NhatKy_ViPham!C:C, "T4") - SUMIFS(NhatKy_ViPham!K:K, NhatKy_ViPham!E:E, "11_Toan_A", NhatKy_ViPham!F:F, B25, NhatKy_ViPham!C:C, "T4")</f>
        <v>100</v>
      </c>
      <c r="V25" s="7">
        <f>100 + SUMIFS(NhatKy_ViPham!J:J, NhatKy_ViPham!E:E, "11_Toan_A", NhatKy_ViPham!F:F, B25, NhatKy_ViPham!C:C, "T5") - SUMIFS(NhatKy_ViPham!K:K, NhatKy_ViPham!E:E, "11_Toan_A", NhatKy_ViPham!F:F, B25, NhatKy_ViPham!C:C, "T5")</f>
        <v>100</v>
      </c>
      <c r="W25" s="7">
        <f>100 + SUMIFS(NhatKy_ViPham!J:J, NhatKy_ViPham!E:E, "11_Toan_A", NhatKy_ViPham!F:F, B25, NhatKy_ViPham!C:C, "T6") - SUMIFS(NhatKy_ViPham!K:K, NhatKy_ViPham!E:E, "11_Toan_A", NhatKy_ViPham!F:F, B25, NhatKy_ViPham!C:C, "T6")</f>
        <v>100</v>
      </c>
      <c r="X25" s="7">
        <f>100 + SUMIFS(NhatKy_ViPham!J:J, NhatKy_ViPham!E:E, "11_Toan_A", NhatKy_ViPham!F:F, B25, NhatKy_ViPham!C:C, "T7") - SUMIFS(NhatKy_ViPham!K:K, NhatKy_ViPham!E:E, "11_Toan_A", NhatKy_ViPham!F:F, B25, NhatKy_ViPham!C:C, "T7")</f>
        <v>100</v>
      </c>
      <c r="Y25" s="7">
        <f>100 + SUMIFS(NhatKy_ViPham!J:J, NhatKy_ViPham!E:E, "11_Toan_A", NhatKy_ViPham!F:F, B25, NhatKy_ViPham!C:C, "T8") - SUMIFS(NhatKy_ViPham!K:K, NhatKy_ViPham!E:E, "11_Toan_A", NhatKy_ViPham!F:F, B25, NhatKy_ViPham!C:C, "T8")</f>
        <v>100</v>
      </c>
      <c r="Z25" s="7">
        <f>100 + SUMIFS(NhatKy_ViPham!J:J, NhatKy_ViPham!E:E, "11_Toan_A", NhatKy_ViPham!F:F, B25, NhatKy_ViPham!C:C, "T9") - SUMIFS(NhatKy_ViPham!K:K, NhatKy_ViPham!E:E, "11_Toan_A", NhatKy_ViPham!F:F, B25, NhatKy_ViPham!C:C, "T9")</f>
        <v>100</v>
      </c>
      <c r="AA25" s="7">
        <f>100 + SUMIFS(NhatKy_ViPham!J:J, NhatKy_ViPham!E:E, "11_Toan_A", NhatKy_ViPham!F:F, B25, NhatKy_ViPham!C:C, "T10") - SUMIFS(NhatKy_ViPham!K:K, NhatKy_ViPham!E:E, "11_Toan_A", NhatKy_ViPham!F:F, B25, NhatKy_ViPham!C:C, "T10")</f>
        <v>100</v>
      </c>
      <c r="AB25" s="7">
        <f>100 + SUMIFS(NhatKy_ViPham!J:J, NhatKy_ViPham!E:E, "11_Toan_A", NhatKy_ViPham!F:F, B25, NhatKy_ViPham!C:C, "T11") - SUMIFS(NhatKy_ViPham!K:K, NhatKy_ViPham!E:E, "11_Toan_A", NhatKy_ViPham!F:F, B25, NhatKy_ViPham!C:C, "T11")</f>
        <v>100</v>
      </c>
      <c r="AC25" s="7">
        <f>100 + SUMIFS(NhatKy_ViPham!J:J, NhatKy_ViPham!E:E, "11_Toan_A", NhatKy_ViPham!F:F, B25, NhatKy_ViPham!C:C, "T12") - SUMIFS(NhatKy_ViPham!K:K, NhatKy_ViPham!E:E, "11_Toan_A", NhatKy_ViPham!F:F, B25, NhatKy_ViPham!C:C, "T12")</f>
        <v>100</v>
      </c>
      <c r="AD25" s="7">
        <f>100 + SUMIFS(NhatKy_ViPham!J:J, NhatKy_ViPham!E:E, "11_Toan_A", NhatKy_ViPham!F:F, B25, NhatKy_ViPham!C:C, "T13") - SUMIFS(NhatKy_ViPham!K:K, NhatKy_ViPham!E:E, "11_Toan_A", NhatKy_ViPham!F:F, B25, NhatKy_ViPham!C:C, "T13")</f>
        <v>100</v>
      </c>
      <c r="AE25" s="7">
        <f>100 + SUMIFS(NhatKy_ViPham!J:J, NhatKy_ViPham!E:E, "11_Toan_A", NhatKy_ViPham!F:F, B25, NhatKy_ViPham!C:C, "T14") - SUMIFS(NhatKy_ViPham!K:K, NhatKy_ViPham!E:E, "11_Toan_A", NhatKy_ViPham!F:F, B25, NhatKy_ViPham!C:C, "T14")</f>
        <v>100</v>
      </c>
      <c r="AF25" s="7">
        <f>100 + SUMIFS(NhatKy_ViPham!J:J, NhatKy_ViPham!E:E, "11_Toan_A", NhatKy_ViPham!F:F, B25, NhatKy_ViPham!C:C, "T15") - SUMIFS(NhatKy_ViPham!K:K, NhatKy_ViPham!E:E, "11_Toan_A", NhatKy_ViPham!F:F, B25, NhatKy_ViPham!C:C, "T15")</f>
        <v>100</v>
      </c>
      <c r="AG25" s="7">
        <f>100 + SUMIFS(NhatKy_ViPham!J:J, NhatKy_ViPham!E:E, "11_Toan_A", NhatKy_ViPham!F:F, B25, NhatKy_ViPham!C:C, "T16") - SUMIFS(NhatKy_ViPham!K:K, NhatKy_ViPham!E:E, "11_Toan_A", NhatKy_ViPham!F:F, B25, NhatKy_ViPham!C:C, "T16")</f>
        <v>100</v>
      </c>
      <c r="AH25" s="7">
        <f>100 + SUMIFS(NhatKy_ViPham!J:J, NhatKy_ViPham!E:E, "11_Toan_A", NhatKy_ViPham!F:F, B25, NhatKy_ViPham!C:C, "T17") - SUMIFS(NhatKy_ViPham!K:K, NhatKy_ViPham!E:E, "11_Toan_A", NhatKy_ViPham!F:F, B25, NhatKy_ViPham!C:C, "T17")</f>
        <v>100</v>
      </c>
      <c r="AI25" s="7">
        <f>100 + SUMIFS(NhatKy_ViPham!J:J, NhatKy_ViPham!E:E, "11_Toan_A", NhatKy_ViPham!F:F, B25, NhatKy_ViPham!C:C, "T18") - SUMIFS(NhatKy_ViPham!K:K, NhatKy_ViPham!E:E, "11_Toan_A", NhatKy_ViPham!F:F, B25, NhatKy_ViPham!C:C, "T18")</f>
        <v>100</v>
      </c>
      <c r="AJ25" s="7">
        <f>100 + SUMIFS(NhatKy_ViPham!J:J, NhatKy_ViPham!E:E, "11_Toan_A", NhatKy_ViPham!F:F, B25, NhatKy_ViPham!C:C, "T19") - SUMIFS(NhatKy_ViPham!K:K, NhatKy_ViPham!E:E, "11_Toan_A", NhatKy_ViPham!F:F, B25, NhatKy_ViPham!C:C, "T19")</f>
        <v>100</v>
      </c>
      <c r="AK25" s="7">
        <f>100 + SUMIFS(NhatKy_ViPham!J:J, NhatKy_ViPham!E:E, "11_Toan_A", NhatKy_ViPham!F:F, B25, NhatKy_ViPham!C:C, "T20") - SUMIFS(NhatKy_ViPham!K:K, NhatKy_ViPham!E:E, "11_Toan_A", NhatKy_ViPham!F:F, B25, NhatKy_ViPham!C:C, "T20")</f>
        <v>100</v>
      </c>
      <c r="AL25" s="7">
        <f>100 + SUMIFS(NhatKy_ViPham!J:J, NhatKy_ViPham!E:E, "11_Toan_A", NhatKy_ViPham!F:F, B25, NhatKy_ViPham!C:C, "T21") - SUMIFS(NhatKy_ViPham!K:K, NhatKy_ViPham!E:E, "11_Toan_A", NhatKy_ViPham!F:F, B25, NhatKy_ViPham!C:C, "T21")</f>
        <v>100</v>
      </c>
      <c r="AM25" s="7">
        <f>100 + SUMIFS(NhatKy_ViPham!J:J, NhatKy_ViPham!E:E, "11_Toan_A", NhatKy_ViPham!F:F, B25, NhatKy_ViPham!C:C, "T22") - SUMIFS(NhatKy_ViPham!K:K, NhatKy_ViPham!E:E, "11_Toan_A", NhatKy_ViPham!F:F, B25, NhatKy_ViPham!C:C, "T22")</f>
        <v>100</v>
      </c>
      <c r="AN25" s="7">
        <f>100 + SUMIFS(NhatKy_ViPham!J:J, NhatKy_ViPham!E:E, "11_Toan_A", NhatKy_ViPham!F:F, B25, NhatKy_ViPham!C:C, "T23") - SUMIFS(NhatKy_ViPham!K:K, NhatKy_ViPham!E:E, "11_Toan_A", NhatKy_ViPham!F:F, B25, NhatKy_ViPham!C:C, "T23")</f>
        <v>100</v>
      </c>
      <c r="AO25" s="7">
        <f>100 + SUMIFS(NhatKy_ViPham!J:J, NhatKy_ViPham!E:E, "11_Toan_A", NhatKy_ViPham!F:F, B25, NhatKy_ViPham!C:C, "T24") - SUMIFS(NhatKy_ViPham!K:K, NhatKy_ViPham!E:E, "11_Toan_A", NhatKy_ViPham!F:F, B25, NhatKy_ViPham!C:C, "T24")</f>
        <v>100</v>
      </c>
      <c r="AP25" s="7">
        <f>100 + SUMIFS(NhatKy_ViPham!J:J, NhatKy_ViPham!E:E, "11_Toan_A", NhatKy_ViPham!F:F, B25, NhatKy_ViPham!C:C, "T25") - SUMIFS(NhatKy_ViPham!K:K, NhatKy_ViPham!E:E, "11_Toan_A", NhatKy_ViPham!F:F, B25, NhatKy_ViPham!C:C, "T25")</f>
        <v>100</v>
      </c>
      <c r="AQ25" s="7">
        <f>100 + SUMIFS(NhatKy_ViPham!J:J, NhatKy_ViPham!E:E, "11_Toan_A", NhatKy_ViPham!F:F, B25, NhatKy_ViPham!C:C, "T26") - SUMIFS(NhatKy_ViPham!K:K, NhatKy_ViPham!E:E, "11_Toan_A", NhatKy_ViPham!F:F, B25, NhatKy_ViPham!C:C, "T26")</f>
        <v>100</v>
      </c>
      <c r="AR25" s="7">
        <f>100 + SUMIFS(NhatKy_ViPham!J:J, NhatKy_ViPham!E:E, "11_Toan_A", NhatKy_ViPham!F:F, B25, NhatKy_ViPham!C:C, "T27") - SUMIFS(NhatKy_ViPham!K:K, NhatKy_ViPham!E:E, "11_Toan_A", NhatKy_ViPham!F:F, B25, NhatKy_ViPham!C:C, "T27")</f>
        <v>100</v>
      </c>
      <c r="AS25" s="7">
        <f>100 + SUMIFS(NhatKy_ViPham!J:J, NhatKy_ViPham!E:E, "11_Toan_A", NhatKy_ViPham!F:F, B25, NhatKy_ViPham!C:C, "T28") - SUMIFS(NhatKy_ViPham!K:K, NhatKy_ViPham!E:E, "11_Toan_A", NhatKy_ViPham!F:F, B25, NhatKy_ViPham!C:C, "T28")</f>
        <v>100</v>
      </c>
      <c r="AT25" s="7">
        <f>100 + SUMIFS(NhatKy_ViPham!J:J, NhatKy_ViPham!E:E, "11_Toan_A", NhatKy_ViPham!F:F, B25, NhatKy_ViPham!C:C, "T29") - SUMIFS(NhatKy_ViPham!K:K, NhatKy_ViPham!E:E, "11_Toan_A", NhatKy_ViPham!F:F, B25, NhatKy_ViPham!C:C, "T29")</f>
        <v>100</v>
      </c>
      <c r="AU25" s="7">
        <f>100 + SUMIFS(NhatKy_ViPham!J:J, NhatKy_ViPham!E:E, "11_Toan_A", NhatKy_ViPham!F:F, B25, NhatKy_ViPham!C:C, "T30") - SUMIFS(NhatKy_ViPham!K:K, NhatKy_ViPham!E:E, "11_Toan_A", NhatKy_ViPham!F:F, B25, NhatKy_ViPham!C:C, "T30")</f>
        <v>100</v>
      </c>
      <c r="AV25" s="7">
        <f>100 + SUMIFS(NhatKy_ViPham!J:J, NhatKy_ViPham!E:E, "11_Toan_A", NhatKy_ViPham!F:F, B25, NhatKy_ViPham!C:C, "T31") - SUMIFS(NhatKy_ViPham!K:K, NhatKy_ViPham!E:E, "11_Toan_A", NhatKy_ViPham!F:F, B25, NhatKy_ViPham!C:C, "T31")</f>
        <v>100</v>
      </c>
      <c r="AW25" s="7">
        <f>100 + SUMIFS(NhatKy_ViPham!J:J, NhatKy_ViPham!E:E, "11_Toan_A", NhatKy_ViPham!F:F, B25, NhatKy_ViPham!C:C, "T32") - SUMIFS(NhatKy_ViPham!K:K, NhatKy_ViPham!E:E, "11_Toan_A", NhatKy_ViPham!F:F, B25, NhatKy_ViPham!C:C, "T32")</f>
        <v>100</v>
      </c>
      <c r="AX25" s="7">
        <f>100 + SUMIFS(NhatKy_ViPham!J:J, NhatKy_ViPham!E:E, "11_Toan_A", NhatKy_ViPham!F:F, B25, NhatKy_ViPham!C:C, "T33") - SUMIFS(NhatKy_ViPham!K:K, NhatKy_ViPham!E:E, "11_Toan_A", NhatKy_ViPham!F:F, B25, NhatKy_ViPham!C:C, "T33")</f>
        <v>100</v>
      </c>
      <c r="AY25" s="7">
        <f>100 + SUMIFS(NhatKy_ViPham!J:J, NhatKy_ViPham!E:E, "11_Toan_A", NhatKy_ViPham!F:F, B25, NhatKy_ViPham!C:C, "T34") - SUMIFS(NhatKy_ViPham!K:K, NhatKy_ViPham!E:E, "11_Toan_A", NhatKy_ViPham!F:F, B25, NhatKy_ViPham!C:C, "T34")</f>
        <v>100</v>
      </c>
      <c r="AZ25" s="7">
        <f>100 + SUMIFS(NhatKy_ViPham!J:J, NhatKy_ViPham!E:E, "11_Toan_A", NhatKy_ViPham!F:F, B25, NhatKy_ViPham!C:C, "T35") - SUMIFS(NhatKy_ViPham!K:K, NhatKy_ViPham!E:E, "11_Toan_A", NhatKy_ViPham!F:F, B25, NhatKy_ViPham!C:C, "T35")</f>
        <v>100</v>
      </c>
      <c r="BA25" s="12">
        <f t="shared" si="0"/>
        <v>100</v>
      </c>
      <c r="BB25" s="11" t="s">
        <v>430</v>
      </c>
      <c r="BC25" s="14" t="str">
        <f t="shared" si="1"/>
        <v>Tốt</v>
      </c>
      <c r="BD25" s="10" t="str">
        <f t="shared" si="2"/>
        <v>🟢 BÌNH THƯỜNG</v>
      </c>
    </row>
    <row r="26" spans="1:56" x14ac:dyDescent="0.25">
      <c r="A26" s="5">
        <v>18</v>
      </c>
      <c r="B26" s="15" t="s">
        <v>1368</v>
      </c>
      <c r="C26" s="5" t="s">
        <v>1369</v>
      </c>
      <c r="D26" s="5" t="s">
        <v>435</v>
      </c>
      <c r="E26" s="11" t="s">
        <v>430</v>
      </c>
      <c r="F26" s="6">
        <f>SUMIFS(NhatKy_ViPham!K:K, NhatKy_ViPham!E:E, "11_Toan_A", NhatKy_ViPham!F:F, B26, NhatKy_ViPham!H:H, "L01")</f>
        <v>0</v>
      </c>
      <c r="G26" s="6">
        <f>SUMIFS(NhatKy_ViPham!K:K, NhatKy_ViPham!E:E, "11_Toan_A", NhatKy_ViPham!F:F, B26, NhatKy_ViPham!H:H, "L02")</f>
        <v>0</v>
      </c>
      <c r="H26" s="6">
        <f>SUMIFS(NhatKy_ViPham!K:K, NhatKy_ViPham!E:E, "11_Toan_A", NhatKy_ViPham!F:F, B26, NhatKy_ViPham!H:H, "L03")</f>
        <v>0</v>
      </c>
      <c r="I26" s="6">
        <f>SUMIFS(NhatKy_ViPham!K:K, NhatKy_ViPham!E:E, "11_Toan_A", NhatKy_ViPham!F:F, B26, NhatKy_ViPham!H:H, "L04")</f>
        <v>0</v>
      </c>
      <c r="J26" s="6">
        <f>SUMIFS(NhatKy_ViPham!K:K, NhatKy_ViPham!E:E, "11_Toan_A", NhatKy_ViPham!F:F, B26, NhatKy_ViPham!H:H, "L05")</f>
        <v>0</v>
      </c>
      <c r="K26" s="6">
        <f>SUMIFS(NhatKy_ViPham!K:K, NhatKy_ViPham!E:E, "11_Toan_A", NhatKy_ViPham!F:F, B26, NhatKy_ViPham!H:H, "L06")</f>
        <v>0</v>
      </c>
      <c r="L26" s="6">
        <f>SUMIFS(NhatKy_ViPham!K:K, NhatKy_ViPham!E:E, "11_Toan_A", NhatKy_ViPham!F:F, B26, NhatKy_ViPham!H:H, "L07")</f>
        <v>0</v>
      </c>
      <c r="M26" s="6">
        <f>SUMIFS(NhatKy_ViPham!K:K, NhatKy_ViPham!E:E, "11_Toan_A", NhatKy_ViPham!F:F, B26, NhatKy_ViPham!H:H, "L08")</f>
        <v>0</v>
      </c>
      <c r="N26" s="6">
        <f>SUMIFS(NhatKy_ViPham!K:K, NhatKy_ViPham!E:E, "11_Toan_A", NhatKy_ViPham!F:F, B26, NhatKy_ViPham!H:H, "L09")</f>
        <v>0</v>
      </c>
      <c r="O26" s="6">
        <f>SUMIFS(NhatKy_ViPham!K:K, NhatKy_ViPham!E:E, "11_Toan_A", NhatKy_ViPham!F:F, B26, NhatKy_ViPham!H:H, "L10")</f>
        <v>0</v>
      </c>
      <c r="P26" s="12">
        <f>SUMIFS(NhatKy_ViPham!J:J, NhatKy_ViPham!E:E, "11_Toan_A", NhatKy_ViPham!F:F, B26)</f>
        <v>0</v>
      </c>
      <c r="Q26" s="13">
        <f>SUMIFS(NhatKy_ViPham!K:K, NhatKy_ViPham!E:E, "11_Toan_A", NhatKy_ViPham!F:F, B26)</f>
        <v>0</v>
      </c>
      <c r="R26" s="6">
        <f>100 + SUMIFS(NhatKy_ViPham!J:J, NhatKy_ViPham!E:E, "11_Toan_A", NhatKy_ViPham!F:F, B26, NhatKy_ViPham!C:C, "T1") - SUMIFS(NhatKy_ViPham!K:K, NhatKy_ViPham!E:E, "11_Toan_A", NhatKy_ViPham!F:F, B26, NhatKy_ViPham!C:C, "T1")</f>
        <v>100</v>
      </c>
      <c r="S26" s="6">
        <f>100 + SUMIFS(NhatKy_ViPham!J:J, NhatKy_ViPham!E:E, "11_Toan_A", NhatKy_ViPham!F:F, B26, NhatKy_ViPham!C:C, "T2") - SUMIFS(NhatKy_ViPham!K:K, NhatKy_ViPham!E:E, "11_Toan_A", NhatKy_ViPham!F:F, B26, NhatKy_ViPham!C:C, "T2")</f>
        <v>100</v>
      </c>
      <c r="T26" s="6">
        <f>100 + SUMIFS(NhatKy_ViPham!J:J, NhatKy_ViPham!E:E, "11_Toan_A", NhatKy_ViPham!F:F, B26, NhatKy_ViPham!C:C, "T3") - SUMIFS(NhatKy_ViPham!K:K, NhatKy_ViPham!E:E, "11_Toan_A", NhatKy_ViPham!F:F, B26, NhatKy_ViPham!C:C, "T3")</f>
        <v>100</v>
      </c>
      <c r="U26" s="6">
        <f>100 + SUMIFS(NhatKy_ViPham!J:J, NhatKy_ViPham!E:E, "11_Toan_A", NhatKy_ViPham!F:F, B26, NhatKy_ViPham!C:C, "T4") - SUMIFS(NhatKy_ViPham!K:K, NhatKy_ViPham!E:E, "11_Toan_A", NhatKy_ViPham!F:F, B26, NhatKy_ViPham!C:C, "T4")</f>
        <v>100</v>
      </c>
      <c r="V26" s="6">
        <f>100 + SUMIFS(NhatKy_ViPham!J:J, NhatKy_ViPham!E:E, "11_Toan_A", NhatKy_ViPham!F:F, B26, NhatKy_ViPham!C:C, "T5") - SUMIFS(NhatKy_ViPham!K:K, NhatKy_ViPham!E:E, "11_Toan_A", NhatKy_ViPham!F:F, B26, NhatKy_ViPham!C:C, "T5")</f>
        <v>100</v>
      </c>
      <c r="W26" s="6">
        <f>100 + SUMIFS(NhatKy_ViPham!J:J, NhatKy_ViPham!E:E, "11_Toan_A", NhatKy_ViPham!F:F, B26, NhatKy_ViPham!C:C, "T6") - SUMIFS(NhatKy_ViPham!K:K, NhatKy_ViPham!E:E, "11_Toan_A", NhatKy_ViPham!F:F, B26, NhatKy_ViPham!C:C, "T6")</f>
        <v>100</v>
      </c>
      <c r="X26" s="6">
        <f>100 + SUMIFS(NhatKy_ViPham!J:J, NhatKy_ViPham!E:E, "11_Toan_A", NhatKy_ViPham!F:F, B26, NhatKy_ViPham!C:C, "T7") - SUMIFS(NhatKy_ViPham!K:K, NhatKy_ViPham!E:E, "11_Toan_A", NhatKy_ViPham!F:F, B26, NhatKy_ViPham!C:C, "T7")</f>
        <v>100</v>
      </c>
      <c r="Y26" s="6">
        <f>100 + SUMIFS(NhatKy_ViPham!J:J, NhatKy_ViPham!E:E, "11_Toan_A", NhatKy_ViPham!F:F, B26, NhatKy_ViPham!C:C, "T8") - SUMIFS(NhatKy_ViPham!K:K, NhatKy_ViPham!E:E, "11_Toan_A", NhatKy_ViPham!F:F, B26, NhatKy_ViPham!C:C, "T8")</f>
        <v>100</v>
      </c>
      <c r="Z26" s="6">
        <f>100 + SUMIFS(NhatKy_ViPham!J:J, NhatKy_ViPham!E:E, "11_Toan_A", NhatKy_ViPham!F:F, B26, NhatKy_ViPham!C:C, "T9") - SUMIFS(NhatKy_ViPham!K:K, NhatKy_ViPham!E:E, "11_Toan_A", NhatKy_ViPham!F:F, B26, NhatKy_ViPham!C:C, "T9")</f>
        <v>100</v>
      </c>
      <c r="AA26" s="6">
        <f>100 + SUMIFS(NhatKy_ViPham!J:J, NhatKy_ViPham!E:E, "11_Toan_A", NhatKy_ViPham!F:F, B26, NhatKy_ViPham!C:C, "T10") - SUMIFS(NhatKy_ViPham!K:K, NhatKy_ViPham!E:E, "11_Toan_A", NhatKy_ViPham!F:F, B26, NhatKy_ViPham!C:C, "T10")</f>
        <v>100</v>
      </c>
      <c r="AB26" s="6">
        <f>100 + SUMIFS(NhatKy_ViPham!J:J, NhatKy_ViPham!E:E, "11_Toan_A", NhatKy_ViPham!F:F, B26, NhatKy_ViPham!C:C, "T11") - SUMIFS(NhatKy_ViPham!K:K, NhatKy_ViPham!E:E, "11_Toan_A", NhatKy_ViPham!F:F, B26, NhatKy_ViPham!C:C, "T11")</f>
        <v>100</v>
      </c>
      <c r="AC26" s="6">
        <f>100 + SUMIFS(NhatKy_ViPham!J:J, NhatKy_ViPham!E:E, "11_Toan_A", NhatKy_ViPham!F:F, B26, NhatKy_ViPham!C:C, "T12") - SUMIFS(NhatKy_ViPham!K:K, NhatKy_ViPham!E:E, "11_Toan_A", NhatKy_ViPham!F:F, B26, NhatKy_ViPham!C:C, "T12")</f>
        <v>100</v>
      </c>
      <c r="AD26" s="6">
        <f>100 + SUMIFS(NhatKy_ViPham!J:J, NhatKy_ViPham!E:E, "11_Toan_A", NhatKy_ViPham!F:F, B26, NhatKy_ViPham!C:C, "T13") - SUMIFS(NhatKy_ViPham!K:K, NhatKy_ViPham!E:E, "11_Toan_A", NhatKy_ViPham!F:F, B26, NhatKy_ViPham!C:C, "T13")</f>
        <v>100</v>
      </c>
      <c r="AE26" s="6">
        <f>100 + SUMIFS(NhatKy_ViPham!J:J, NhatKy_ViPham!E:E, "11_Toan_A", NhatKy_ViPham!F:F, B26, NhatKy_ViPham!C:C, "T14") - SUMIFS(NhatKy_ViPham!K:K, NhatKy_ViPham!E:E, "11_Toan_A", NhatKy_ViPham!F:F, B26, NhatKy_ViPham!C:C, "T14")</f>
        <v>100</v>
      </c>
      <c r="AF26" s="6">
        <f>100 + SUMIFS(NhatKy_ViPham!J:J, NhatKy_ViPham!E:E, "11_Toan_A", NhatKy_ViPham!F:F, B26, NhatKy_ViPham!C:C, "T15") - SUMIFS(NhatKy_ViPham!K:K, NhatKy_ViPham!E:E, "11_Toan_A", NhatKy_ViPham!F:F, B26, NhatKy_ViPham!C:C, "T15")</f>
        <v>100</v>
      </c>
      <c r="AG26" s="6">
        <f>100 + SUMIFS(NhatKy_ViPham!J:J, NhatKy_ViPham!E:E, "11_Toan_A", NhatKy_ViPham!F:F, B26, NhatKy_ViPham!C:C, "T16") - SUMIFS(NhatKy_ViPham!K:K, NhatKy_ViPham!E:E, "11_Toan_A", NhatKy_ViPham!F:F, B26, NhatKy_ViPham!C:C, "T16")</f>
        <v>100</v>
      </c>
      <c r="AH26" s="6">
        <f>100 + SUMIFS(NhatKy_ViPham!J:J, NhatKy_ViPham!E:E, "11_Toan_A", NhatKy_ViPham!F:F, B26, NhatKy_ViPham!C:C, "T17") - SUMIFS(NhatKy_ViPham!K:K, NhatKy_ViPham!E:E, "11_Toan_A", NhatKy_ViPham!F:F, B26, NhatKy_ViPham!C:C, "T17")</f>
        <v>100</v>
      </c>
      <c r="AI26" s="6">
        <f>100 + SUMIFS(NhatKy_ViPham!J:J, NhatKy_ViPham!E:E, "11_Toan_A", NhatKy_ViPham!F:F, B26, NhatKy_ViPham!C:C, "T18") - SUMIFS(NhatKy_ViPham!K:K, NhatKy_ViPham!E:E, "11_Toan_A", NhatKy_ViPham!F:F, B26, NhatKy_ViPham!C:C, "T18")</f>
        <v>100</v>
      </c>
      <c r="AJ26" s="6">
        <f>100 + SUMIFS(NhatKy_ViPham!J:J, NhatKy_ViPham!E:E, "11_Toan_A", NhatKy_ViPham!F:F, B26, NhatKy_ViPham!C:C, "T19") - SUMIFS(NhatKy_ViPham!K:K, NhatKy_ViPham!E:E, "11_Toan_A", NhatKy_ViPham!F:F, B26, NhatKy_ViPham!C:C, "T19")</f>
        <v>100</v>
      </c>
      <c r="AK26" s="6">
        <f>100 + SUMIFS(NhatKy_ViPham!J:J, NhatKy_ViPham!E:E, "11_Toan_A", NhatKy_ViPham!F:F, B26, NhatKy_ViPham!C:C, "T20") - SUMIFS(NhatKy_ViPham!K:K, NhatKy_ViPham!E:E, "11_Toan_A", NhatKy_ViPham!F:F, B26, NhatKy_ViPham!C:C, "T20")</f>
        <v>100</v>
      </c>
      <c r="AL26" s="6">
        <f>100 + SUMIFS(NhatKy_ViPham!J:J, NhatKy_ViPham!E:E, "11_Toan_A", NhatKy_ViPham!F:F, B26, NhatKy_ViPham!C:C, "T21") - SUMIFS(NhatKy_ViPham!K:K, NhatKy_ViPham!E:E, "11_Toan_A", NhatKy_ViPham!F:F, B26, NhatKy_ViPham!C:C, "T21")</f>
        <v>100</v>
      </c>
      <c r="AM26" s="6">
        <f>100 + SUMIFS(NhatKy_ViPham!J:J, NhatKy_ViPham!E:E, "11_Toan_A", NhatKy_ViPham!F:F, B26, NhatKy_ViPham!C:C, "T22") - SUMIFS(NhatKy_ViPham!K:K, NhatKy_ViPham!E:E, "11_Toan_A", NhatKy_ViPham!F:F, B26, NhatKy_ViPham!C:C, "T22")</f>
        <v>100</v>
      </c>
      <c r="AN26" s="6">
        <f>100 + SUMIFS(NhatKy_ViPham!J:J, NhatKy_ViPham!E:E, "11_Toan_A", NhatKy_ViPham!F:F, B26, NhatKy_ViPham!C:C, "T23") - SUMIFS(NhatKy_ViPham!K:K, NhatKy_ViPham!E:E, "11_Toan_A", NhatKy_ViPham!F:F, B26, NhatKy_ViPham!C:C, "T23")</f>
        <v>100</v>
      </c>
      <c r="AO26" s="6">
        <f>100 + SUMIFS(NhatKy_ViPham!J:J, NhatKy_ViPham!E:E, "11_Toan_A", NhatKy_ViPham!F:F, B26, NhatKy_ViPham!C:C, "T24") - SUMIFS(NhatKy_ViPham!K:K, NhatKy_ViPham!E:E, "11_Toan_A", NhatKy_ViPham!F:F, B26, NhatKy_ViPham!C:C, "T24")</f>
        <v>100</v>
      </c>
      <c r="AP26" s="6">
        <f>100 + SUMIFS(NhatKy_ViPham!J:J, NhatKy_ViPham!E:E, "11_Toan_A", NhatKy_ViPham!F:F, B26, NhatKy_ViPham!C:C, "T25") - SUMIFS(NhatKy_ViPham!K:K, NhatKy_ViPham!E:E, "11_Toan_A", NhatKy_ViPham!F:F, B26, NhatKy_ViPham!C:C, "T25")</f>
        <v>100</v>
      </c>
      <c r="AQ26" s="6">
        <f>100 + SUMIFS(NhatKy_ViPham!J:J, NhatKy_ViPham!E:E, "11_Toan_A", NhatKy_ViPham!F:F, B26, NhatKy_ViPham!C:C, "T26") - SUMIFS(NhatKy_ViPham!K:K, NhatKy_ViPham!E:E, "11_Toan_A", NhatKy_ViPham!F:F, B26, NhatKy_ViPham!C:C, "T26")</f>
        <v>100</v>
      </c>
      <c r="AR26" s="6">
        <f>100 + SUMIFS(NhatKy_ViPham!J:J, NhatKy_ViPham!E:E, "11_Toan_A", NhatKy_ViPham!F:F, B26, NhatKy_ViPham!C:C, "T27") - SUMIFS(NhatKy_ViPham!K:K, NhatKy_ViPham!E:E, "11_Toan_A", NhatKy_ViPham!F:F, B26, NhatKy_ViPham!C:C, "T27")</f>
        <v>100</v>
      </c>
      <c r="AS26" s="6">
        <f>100 + SUMIFS(NhatKy_ViPham!J:J, NhatKy_ViPham!E:E, "11_Toan_A", NhatKy_ViPham!F:F, B26, NhatKy_ViPham!C:C, "T28") - SUMIFS(NhatKy_ViPham!K:K, NhatKy_ViPham!E:E, "11_Toan_A", NhatKy_ViPham!F:F, B26, NhatKy_ViPham!C:C, "T28")</f>
        <v>100</v>
      </c>
      <c r="AT26" s="6">
        <f>100 + SUMIFS(NhatKy_ViPham!J:J, NhatKy_ViPham!E:E, "11_Toan_A", NhatKy_ViPham!F:F, B26, NhatKy_ViPham!C:C, "T29") - SUMIFS(NhatKy_ViPham!K:K, NhatKy_ViPham!E:E, "11_Toan_A", NhatKy_ViPham!F:F, B26, NhatKy_ViPham!C:C, "T29")</f>
        <v>100</v>
      </c>
      <c r="AU26" s="6">
        <f>100 + SUMIFS(NhatKy_ViPham!J:J, NhatKy_ViPham!E:E, "11_Toan_A", NhatKy_ViPham!F:F, B26, NhatKy_ViPham!C:C, "T30") - SUMIFS(NhatKy_ViPham!K:K, NhatKy_ViPham!E:E, "11_Toan_A", NhatKy_ViPham!F:F, B26, NhatKy_ViPham!C:C, "T30")</f>
        <v>100</v>
      </c>
      <c r="AV26" s="6">
        <f>100 + SUMIFS(NhatKy_ViPham!J:J, NhatKy_ViPham!E:E, "11_Toan_A", NhatKy_ViPham!F:F, B26, NhatKy_ViPham!C:C, "T31") - SUMIFS(NhatKy_ViPham!K:K, NhatKy_ViPham!E:E, "11_Toan_A", NhatKy_ViPham!F:F, B26, NhatKy_ViPham!C:C, "T31")</f>
        <v>100</v>
      </c>
      <c r="AW26" s="6">
        <f>100 + SUMIFS(NhatKy_ViPham!J:J, NhatKy_ViPham!E:E, "11_Toan_A", NhatKy_ViPham!F:F, B26, NhatKy_ViPham!C:C, "T32") - SUMIFS(NhatKy_ViPham!K:K, NhatKy_ViPham!E:E, "11_Toan_A", NhatKy_ViPham!F:F, B26, NhatKy_ViPham!C:C, "T32")</f>
        <v>100</v>
      </c>
      <c r="AX26" s="6">
        <f>100 + SUMIFS(NhatKy_ViPham!J:J, NhatKy_ViPham!E:E, "11_Toan_A", NhatKy_ViPham!F:F, B26, NhatKy_ViPham!C:C, "T33") - SUMIFS(NhatKy_ViPham!K:K, NhatKy_ViPham!E:E, "11_Toan_A", NhatKy_ViPham!F:F, B26, NhatKy_ViPham!C:C, "T33")</f>
        <v>100</v>
      </c>
      <c r="AY26" s="6">
        <f>100 + SUMIFS(NhatKy_ViPham!J:J, NhatKy_ViPham!E:E, "11_Toan_A", NhatKy_ViPham!F:F, B26, NhatKy_ViPham!C:C, "T34") - SUMIFS(NhatKy_ViPham!K:K, NhatKy_ViPham!E:E, "11_Toan_A", NhatKy_ViPham!F:F, B26, NhatKy_ViPham!C:C, "T34")</f>
        <v>100</v>
      </c>
      <c r="AZ26" s="6">
        <f>100 + SUMIFS(NhatKy_ViPham!J:J, NhatKy_ViPham!E:E, "11_Toan_A", NhatKy_ViPham!F:F, B26, NhatKy_ViPham!C:C, "T35") - SUMIFS(NhatKy_ViPham!K:K, NhatKy_ViPham!E:E, "11_Toan_A", NhatKy_ViPham!F:F, B26, NhatKy_ViPham!C:C, "T35")</f>
        <v>100</v>
      </c>
      <c r="BA26" s="12">
        <f t="shared" si="0"/>
        <v>100</v>
      </c>
      <c r="BB26" s="11" t="s">
        <v>430</v>
      </c>
      <c r="BC26" s="16" t="str">
        <f t="shared" si="1"/>
        <v>Tốt</v>
      </c>
      <c r="BD26" s="15" t="str">
        <f t="shared" si="2"/>
        <v>🟢 BÌNH THƯỜNG</v>
      </c>
    </row>
    <row r="27" spans="1:56" x14ac:dyDescent="0.25">
      <c r="A27" s="4">
        <v>19</v>
      </c>
      <c r="B27" s="10" t="s">
        <v>655</v>
      </c>
      <c r="C27" s="4" t="s">
        <v>1370</v>
      </c>
      <c r="D27" s="4" t="s">
        <v>435</v>
      </c>
      <c r="E27" s="11" t="s">
        <v>430</v>
      </c>
      <c r="F27" s="7">
        <f>SUMIFS(NhatKy_ViPham!K:K, NhatKy_ViPham!E:E, "11_Toan_A", NhatKy_ViPham!F:F, B27, NhatKy_ViPham!H:H, "L01")</f>
        <v>0</v>
      </c>
      <c r="G27" s="7">
        <f>SUMIFS(NhatKy_ViPham!K:K, NhatKy_ViPham!E:E, "11_Toan_A", NhatKy_ViPham!F:F, B27, NhatKy_ViPham!H:H, "L02")</f>
        <v>0</v>
      </c>
      <c r="H27" s="7">
        <f>SUMIFS(NhatKy_ViPham!K:K, NhatKy_ViPham!E:E, "11_Toan_A", NhatKy_ViPham!F:F, B27, NhatKy_ViPham!H:H, "L03")</f>
        <v>0</v>
      </c>
      <c r="I27" s="7">
        <f>SUMIFS(NhatKy_ViPham!K:K, NhatKy_ViPham!E:E, "11_Toan_A", NhatKy_ViPham!F:F, B27, NhatKy_ViPham!H:H, "L04")</f>
        <v>0</v>
      </c>
      <c r="J27" s="7">
        <f>SUMIFS(NhatKy_ViPham!K:K, NhatKy_ViPham!E:E, "11_Toan_A", NhatKy_ViPham!F:F, B27, NhatKy_ViPham!H:H, "L05")</f>
        <v>0</v>
      </c>
      <c r="K27" s="7">
        <f>SUMIFS(NhatKy_ViPham!K:K, NhatKy_ViPham!E:E, "11_Toan_A", NhatKy_ViPham!F:F, B27, NhatKy_ViPham!H:H, "L06")</f>
        <v>0</v>
      </c>
      <c r="L27" s="7">
        <f>SUMIFS(NhatKy_ViPham!K:K, NhatKy_ViPham!E:E, "11_Toan_A", NhatKy_ViPham!F:F, B27, NhatKy_ViPham!H:H, "L07")</f>
        <v>0</v>
      </c>
      <c r="M27" s="7">
        <f>SUMIFS(NhatKy_ViPham!K:K, NhatKy_ViPham!E:E, "11_Toan_A", NhatKy_ViPham!F:F, B27, NhatKy_ViPham!H:H, "L08")</f>
        <v>0</v>
      </c>
      <c r="N27" s="7">
        <f>SUMIFS(NhatKy_ViPham!K:K, NhatKy_ViPham!E:E, "11_Toan_A", NhatKy_ViPham!F:F, B27, NhatKy_ViPham!H:H, "L09")</f>
        <v>0</v>
      </c>
      <c r="O27" s="7">
        <f>SUMIFS(NhatKy_ViPham!K:K, NhatKy_ViPham!E:E, "11_Toan_A", NhatKy_ViPham!F:F, B27, NhatKy_ViPham!H:H, "L10")</f>
        <v>0</v>
      </c>
      <c r="P27" s="12">
        <f>SUMIFS(NhatKy_ViPham!J:J, NhatKy_ViPham!E:E, "11_Toan_A", NhatKy_ViPham!F:F, B27)</f>
        <v>0</v>
      </c>
      <c r="Q27" s="13">
        <f>SUMIFS(NhatKy_ViPham!K:K, NhatKy_ViPham!E:E, "11_Toan_A", NhatKy_ViPham!F:F, B27)</f>
        <v>0</v>
      </c>
      <c r="R27" s="7">
        <f>100 + SUMIFS(NhatKy_ViPham!J:J, NhatKy_ViPham!E:E, "11_Toan_A", NhatKy_ViPham!F:F, B27, NhatKy_ViPham!C:C, "T1") - SUMIFS(NhatKy_ViPham!K:K, NhatKy_ViPham!E:E, "11_Toan_A", NhatKy_ViPham!F:F, B27, NhatKy_ViPham!C:C, "T1")</f>
        <v>100</v>
      </c>
      <c r="S27" s="7">
        <f>100 + SUMIFS(NhatKy_ViPham!J:J, NhatKy_ViPham!E:E, "11_Toan_A", NhatKy_ViPham!F:F, B27, NhatKy_ViPham!C:C, "T2") - SUMIFS(NhatKy_ViPham!K:K, NhatKy_ViPham!E:E, "11_Toan_A", NhatKy_ViPham!F:F, B27, NhatKy_ViPham!C:C, "T2")</f>
        <v>100</v>
      </c>
      <c r="T27" s="7">
        <f>100 + SUMIFS(NhatKy_ViPham!J:J, NhatKy_ViPham!E:E, "11_Toan_A", NhatKy_ViPham!F:F, B27, NhatKy_ViPham!C:C, "T3") - SUMIFS(NhatKy_ViPham!K:K, NhatKy_ViPham!E:E, "11_Toan_A", NhatKy_ViPham!F:F, B27, NhatKy_ViPham!C:C, "T3")</f>
        <v>100</v>
      </c>
      <c r="U27" s="7">
        <f>100 + SUMIFS(NhatKy_ViPham!J:J, NhatKy_ViPham!E:E, "11_Toan_A", NhatKy_ViPham!F:F, B27, NhatKy_ViPham!C:C, "T4") - SUMIFS(NhatKy_ViPham!K:K, NhatKy_ViPham!E:E, "11_Toan_A", NhatKy_ViPham!F:F, B27, NhatKy_ViPham!C:C, "T4")</f>
        <v>100</v>
      </c>
      <c r="V27" s="7">
        <f>100 + SUMIFS(NhatKy_ViPham!J:J, NhatKy_ViPham!E:E, "11_Toan_A", NhatKy_ViPham!F:F, B27, NhatKy_ViPham!C:C, "T5") - SUMIFS(NhatKy_ViPham!K:K, NhatKy_ViPham!E:E, "11_Toan_A", NhatKy_ViPham!F:F, B27, NhatKy_ViPham!C:C, "T5")</f>
        <v>100</v>
      </c>
      <c r="W27" s="7">
        <f>100 + SUMIFS(NhatKy_ViPham!J:J, NhatKy_ViPham!E:E, "11_Toan_A", NhatKy_ViPham!F:F, B27, NhatKy_ViPham!C:C, "T6") - SUMIFS(NhatKy_ViPham!K:K, NhatKy_ViPham!E:E, "11_Toan_A", NhatKy_ViPham!F:F, B27, NhatKy_ViPham!C:C, "T6")</f>
        <v>100</v>
      </c>
      <c r="X27" s="7">
        <f>100 + SUMIFS(NhatKy_ViPham!J:J, NhatKy_ViPham!E:E, "11_Toan_A", NhatKy_ViPham!F:F, B27, NhatKy_ViPham!C:C, "T7") - SUMIFS(NhatKy_ViPham!K:K, NhatKy_ViPham!E:E, "11_Toan_A", NhatKy_ViPham!F:F, B27, NhatKy_ViPham!C:C, "T7")</f>
        <v>100</v>
      </c>
      <c r="Y27" s="7">
        <f>100 + SUMIFS(NhatKy_ViPham!J:J, NhatKy_ViPham!E:E, "11_Toan_A", NhatKy_ViPham!F:F, B27, NhatKy_ViPham!C:C, "T8") - SUMIFS(NhatKy_ViPham!K:K, NhatKy_ViPham!E:E, "11_Toan_A", NhatKy_ViPham!F:F, B27, NhatKy_ViPham!C:C, "T8")</f>
        <v>100</v>
      </c>
      <c r="Z27" s="7">
        <f>100 + SUMIFS(NhatKy_ViPham!J:J, NhatKy_ViPham!E:E, "11_Toan_A", NhatKy_ViPham!F:F, B27, NhatKy_ViPham!C:C, "T9") - SUMIFS(NhatKy_ViPham!K:K, NhatKy_ViPham!E:E, "11_Toan_A", NhatKy_ViPham!F:F, B27, NhatKy_ViPham!C:C, "T9")</f>
        <v>100</v>
      </c>
      <c r="AA27" s="7">
        <f>100 + SUMIFS(NhatKy_ViPham!J:J, NhatKy_ViPham!E:E, "11_Toan_A", NhatKy_ViPham!F:F, B27, NhatKy_ViPham!C:C, "T10") - SUMIFS(NhatKy_ViPham!K:K, NhatKy_ViPham!E:E, "11_Toan_A", NhatKy_ViPham!F:F, B27, NhatKy_ViPham!C:C, "T10")</f>
        <v>100</v>
      </c>
      <c r="AB27" s="7">
        <f>100 + SUMIFS(NhatKy_ViPham!J:J, NhatKy_ViPham!E:E, "11_Toan_A", NhatKy_ViPham!F:F, B27, NhatKy_ViPham!C:C, "T11") - SUMIFS(NhatKy_ViPham!K:K, NhatKy_ViPham!E:E, "11_Toan_A", NhatKy_ViPham!F:F, B27, NhatKy_ViPham!C:C, "T11")</f>
        <v>100</v>
      </c>
      <c r="AC27" s="7">
        <f>100 + SUMIFS(NhatKy_ViPham!J:J, NhatKy_ViPham!E:E, "11_Toan_A", NhatKy_ViPham!F:F, B27, NhatKy_ViPham!C:C, "T12") - SUMIFS(NhatKy_ViPham!K:K, NhatKy_ViPham!E:E, "11_Toan_A", NhatKy_ViPham!F:F, B27, NhatKy_ViPham!C:C, "T12")</f>
        <v>100</v>
      </c>
      <c r="AD27" s="7">
        <f>100 + SUMIFS(NhatKy_ViPham!J:J, NhatKy_ViPham!E:E, "11_Toan_A", NhatKy_ViPham!F:F, B27, NhatKy_ViPham!C:C, "T13") - SUMIFS(NhatKy_ViPham!K:K, NhatKy_ViPham!E:E, "11_Toan_A", NhatKy_ViPham!F:F, B27, NhatKy_ViPham!C:C, "T13")</f>
        <v>100</v>
      </c>
      <c r="AE27" s="7">
        <f>100 + SUMIFS(NhatKy_ViPham!J:J, NhatKy_ViPham!E:E, "11_Toan_A", NhatKy_ViPham!F:F, B27, NhatKy_ViPham!C:C, "T14") - SUMIFS(NhatKy_ViPham!K:K, NhatKy_ViPham!E:E, "11_Toan_A", NhatKy_ViPham!F:F, B27, NhatKy_ViPham!C:C, "T14")</f>
        <v>100</v>
      </c>
      <c r="AF27" s="7">
        <f>100 + SUMIFS(NhatKy_ViPham!J:J, NhatKy_ViPham!E:E, "11_Toan_A", NhatKy_ViPham!F:F, B27, NhatKy_ViPham!C:C, "T15") - SUMIFS(NhatKy_ViPham!K:K, NhatKy_ViPham!E:E, "11_Toan_A", NhatKy_ViPham!F:F, B27, NhatKy_ViPham!C:C, "T15")</f>
        <v>100</v>
      </c>
      <c r="AG27" s="7">
        <f>100 + SUMIFS(NhatKy_ViPham!J:J, NhatKy_ViPham!E:E, "11_Toan_A", NhatKy_ViPham!F:F, B27, NhatKy_ViPham!C:C, "T16") - SUMIFS(NhatKy_ViPham!K:K, NhatKy_ViPham!E:E, "11_Toan_A", NhatKy_ViPham!F:F, B27, NhatKy_ViPham!C:C, "T16")</f>
        <v>100</v>
      </c>
      <c r="AH27" s="7">
        <f>100 + SUMIFS(NhatKy_ViPham!J:J, NhatKy_ViPham!E:E, "11_Toan_A", NhatKy_ViPham!F:F, B27, NhatKy_ViPham!C:C, "T17") - SUMIFS(NhatKy_ViPham!K:K, NhatKy_ViPham!E:E, "11_Toan_A", NhatKy_ViPham!F:F, B27, NhatKy_ViPham!C:C, "T17")</f>
        <v>100</v>
      </c>
      <c r="AI27" s="7">
        <f>100 + SUMIFS(NhatKy_ViPham!J:J, NhatKy_ViPham!E:E, "11_Toan_A", NhatKy_ViPham!F:F, B27, NhatKy_ViPham!C:C, "T18") - SUMIFS(NhatKy_ViPham!K:K, NhatKy_ViPham!E:E, "11_Toan_A", NhatKy_ViPham!F:F, B27, NhatKy_ViPham!C:C, "T18")</f>
        <v>100</v>
      </c>
      <c r="AJ27" s="7">
        <f>100 + SUMIFS(NhatKy_ViPham!J:J, NhatKy_ViPham!E:E, "11_Toan_A", NhatKy_ViPham!F:F, B27, NhatKy_ViPham!C:C, "T19") - SUMIFS(NhatKy_ViPham!K:K, NhatKy_ViPham!E:E, "11_Toan_A", NhatKy_ViPham!F:F, B27, NhatKy_ViPham!C:C, "T19")</f>
        <v>100</v>
      </c>
      <c r="AK27" s="7">
        <f>100 + SUMIFS(NhatKy_ViPham!J:J, NhatKy_ViPham!E:E, "11_Toan_A", NhatKy_ViPham!F:F, B27, NhatKy_ViPham!C:C, "T20") - SUMIFS(NhatKy_ViPham!K:K, NhatKy_ViPham!E:E, "11_Toan_A", NhatKy_ViPham!F:F, B27, NhatKy_ViPham!C:C, "T20")</f>
        <v>100</v>
      </c>
      <c r="AL27" s="7">
        <f>100 + SUMIFS(NhatKy_ViPham!J:J, NhatKy_ViPham!E:E, "11_Toan_A", NhatKy_ViPham!F:F, B27, NhatKy_ViPham!C:C, "T21") - SUMIFS(NhatKy_ViPham!K:K, NhatKy_ViPham!E:E, "11_Toan_A", NhatKy_ViPham!F:F, B27, NhatKy_ViPham!C:C, "T21")</f>
        <v>100</v>
      </c>
      <c r="AM27" s="7">
        <f>100 + SUMIFS(NhatKy_ViPham!J:J, NhatKy_ViPham!E:E, "11_Toan_A", NhatKy_ViPham!F:F, B27, NhatKy_ViPham!C:C, "T22") - SUMIFS(NhatKy_ViPham!K:K, NhatKy_ViPham!E:E, "11_Toan_A", NhatKy_ViPham!F:F, B27, NhatKy_ViPham!C:C, "T22")</f>
        <v>100</v>
      </c>
      <c r="AN27" s="7">
        <f>100 + SUMIFS(NhatKy_ViPham!J:J, NhatKy_ViPham!E:E, "11_Toan_A", NhatKy_ViPham!F:F, B27, NhatKy_ViPham!C:C, "T23") - SUMIFS(NhatKy_ViPham!K:K, NhatKy_ViPham!E:E, "11_Toan_A", NhatKy_ViPham!F:F, B27, NhatKy_ViPham!C:C, "T23")</f>
        <v>100</v>
      </c>
      <c r="AO27" s="7">
        <f>100 + SUMIFS(NhatKy_ViPham!J:J, NhatKy_ViPham!E:E, "11_Toan_A", NhatKy_ViPham!F:F, B27, NhatKy_ViPham!C:C, "T24") - SUMIFS(NhatKy_ViPham!K:K, NhatKy_ViPham!E:E, "11_Toan_A", NhatKy_ViPham!F:F, B27, NhatKy_ViPham!C:C, "T24")</f>
        <v>100</v>
      </c>
      <c r="AP27" s="7">
        <f>100 + SUMIFS(NhatKy_ViPham!J:J, NhatKy_ViPham!E:E, "11_Toan_A", NhatKy_ViPham!F:F, B27, NhatKy_ViPham!C:C, "T25") - SUMIFS(NhatKy_ViPham!K:K, NhatKy_ViPham!E:E, "11_Toan_A", NhatKy_ViPham!F:F, B27, NhatKy_ViPham!C:C, "T25")</f>
        <v>100</v>
      </c>
      <c r="AQ27" s="7">
        <f>100 + SUMIFS(NhatKy_ViPham!J:J, NhatKy_ViPham!E:E, "11_Toan_A", NhatKy_ViPham!F:F, B27, NhatKy_ViPham!C:C, "T26") - SUMIFS(NhatKy_ViPham!K:K, NhatKy_ViPham!E:E, "11_Toan_A", NhatKy_ViPham!F:F, B27, NhatKy_ViPham!C:C, "T26")</f>
        <v>100</v>
      </c>
      <c r="AR27" s="7">
        <f>100 + SUMIFS(NhatKy_ViPham!J:J, NhatKy_ViPham!E:E, "11_Toan_A", NhatKy_ViPham!F:F, B27, NhatKy_ViPham!C:C, "T27") - SUMIFS(NhatKy_ViPham!K:K, NhatKy_ViPham!E:E, "11_Toan_A", NhatKy_ViPham!F:F, B27, NhatKy_ViPham!C:C, "T27")</f>
        <v>100</v>
      </c>
      <c r="AS27" s="7">
        <f>100 + SUMIFS(NhatKy_ViPham!J:J, NhatKy_ViPham!E:E, "11_Toan_A", NhatKy_ViPham!F:F, B27, NhatKy_ViPham!C:C, "T28") - SUMIFS(NhatKy_ViPham!K:K, NhatKy_ViPham!E:E, "11_Toan_A", NhatKy_ViPham!F:F, B27, NhatKy_ViPham!C:C, "T28")</f>
        <v>100</v>
      </c>
      <c r="AT27" s="7">
        <f>100 + SUMIFS(NhatKy_ViPham!J:J, NhatKy_ViPham!E:E, "11_Toan_A", NhatKy_ViPham!F:F, B27, NhatKy_ViPham!C:C, "T29") - SUMIFS(NhatKy_ViPham!K:K, NhatKy_ViPham!E:E, "11_Toan_A", NhatKy_ViPham!F:F, B27, NhatKy_ViPham!C:C, "T29")</f>
        <v>100</v>
      </c>
      <c r="AU27" s="7">
        <f>100 + SUMIFS(NhatKy_ViPham!J:J, NhatKy_ViPham!E:E, "11_Toan_A", NhatKy_ViPham!F:F, B27, NhatKy_ViPham!C:C, "T30") - SUMIFS(NhatKy_ViPham!K:K, NhatKy_ViPham!E:E, "11_Toan_A", NhatKy_ViPham!F:F, B27, NhatKy_ViPham!C:C, "T30")</f>
        <v>100</v>
      </c>
      <c r="AV27" s="7">
        <f>100 + SUMIFS(NhatKy_ViPham!J:J, NhatKy_ViPham!E:E, "11_Toan_A", NhatKy_ViPham!F:F, B27, NhatKy_ViPham!C:C, "T31") - SUMIFS(NhatKy_ViPham!K:K, NhatKy_ViPham!E:E, "11_Toan_A", NhatKy_ViPham!F:F, B27, NhatKy_ViPham!C:C, "T31")</f>
        <v>100</v>
      </c>
      <c r="AW27" s="7">
        <f>100 + SUMIFS(NhatKy_ViPham!J:J, NhatKy_ViPham!E:E, "11_Toan_A", NhatKy_ViPham!F:F, B27, NhatKy_ViPham!C:C, "T32") - SUMIFS(NhatKy_ViPham!K:K, NhatKy_ViPham!E:E, "11_Toan_A", NhatKy_ViPham!F:F, B27, NhatKy_ViPham!C:C, "T32")</f>
        <v>100</v>
      </c>
      <c r="AX27" s="7">
        <f>100 + SUMIFS(NhatKy_ViPham!J:J, NhatKy_ViPham!E:E, "11_Toan_A", NhatKy_ViPham!F:F, B27, NhatKy_ViPham!C:C, "T33") - SUMIFS(NhatKy_ViPham!K:K, NhatKy_ViPham!E:E, "11_Toan_A", NhatKy_ViPham!F:F, B27, NhatKy_ViPham!C:C, "T33")</f>
        <v>100</v>
      </c>
      <c r="AY27" s="7">
        <f>100 + SUMIFS(NhatKy_ViPham!J:J, NhatKy_ViPham!E:E, "11_Toan_A", NhatKy_ViPham!F:F, B27, NhatKy_ViPham!C:C, "T34") - SUMIFS(NhatKy_ViPham!K:K, NhatKy_ViPham!E:E, "11_Toan_A", NhatKy_ViPham!F:F, B27, NhatKy_ViPham!C:C, "T34")</f>
        <v>100</v>
      </c>
      <c r="AZ27" s="7">
        <f>100 + SUMIFS(NhatKy_ViPham!J:J, NhatKy_ViPham!E:E, "11_Toan_A", NhatKy_ViPham!F:F, B27, NhatKy_ViPham!C:C, "T35") - SUMIFS(NhatKy_ViPham!K:K, NhatKy_ViPham!E:E, "11_Toan_A", NhatKy_ViPham!F:F, B27, NhatKy_ViPham!C:C, "T35")</f>
        <v>100</v>
      </c>
      <c r="BA27" s="12">
        <f t="shared" si="0"/>
        <v>100</v>
      </c>
      <c r="BB27" s="11" t="s">
        <v>430</v>
      </c>
      <c r="BC27" s="14" t="str">
        <f t="shared" si="1"/>
        <v>Tốt</v>
      </c>
      <c r="BD27" s="10" t="str">
        <f t="shared" si="2"/>
        <v>🟢 BÌNH THƯỜNG</v>
      </c>
    </row>
    <row r="28" spans="1:56" x14ac:dyDescent="0.25">
      <c r="A28" s="5">
        <v>20</v>
      </c>
      <c r="B28" s="15" t="s">
        <v>1371</v>
      </c>
      <c r="C28" s="5" t="s">
        <v>1372</v>
      </c>
      <c r="D28" s="5" t="s">
        <v>435</v>
      </c>
      <c r="E28" s="11" t="s">
        <v>430</v>
      </c>
      <c r="F28" s="6">
        <f>SUMIFS(NhatKy_ViPham!K:K, NhatKy_ViPham!E:E, "11_Toan_A", NhatKy_ViPham!F:F, B28, NhatKy_ViPham!H:H, "L01")</f>
        <v>0</v>
      </c>
      <c r="G28" s="6">
        <f>SUMIFS(NhatKy_ViPham!K:K, NhatKy_ViPham!E:E, "11_Toan_A", NhatKy_ViPham!F:F, B28, NhatKy_ViPham!H:H, "L02")</f>
        <v>0</v>
      </c>
      <c r="H28" s="6">
        <f>SUMIFS(NhatKy_ViPham!K:K, NhatKy_ViPham!E:E, "11_Toan_A", NhatKy_ViPham!F:F, B28, NhatKy_ViPham!H:H, "L03")</f>
        <v>0</v>
      </c>
      <c r="I28" s="6">
        <f>SUMIFS(NhatKy_ViPham!K:K, NhatKy_ViPham!E:E, "11_Toan_A", NhatKy_ViPham!F:F, B28, NhatKy_ViPham!H:H, "L04")</f>
        <v>0</v>
      </c>
      <c r="J28" s="6">
        <f>SUMIFS(NhatKy_ViPham!K:K, NhatKy_ViPham!E:E, "11_Toan_A", NhatKy_ViPham!F:F, B28, NhatKy_ViPham!H:H, "L05")</f>
        <v>0</v>
      </c>
      <c r="K28" s="6">
        <f>SUMIFS(NhatKy_ViPham!K:K, NhatKy_ViPham!E:E, "11_Toan_A", NhatKy_ViPham!F:F, B28, NhatKy_ViPham!H:H, "L06")</f>
        <v>0</v>
      </c>
      <c r="L28" s="6">
        <f>SUMIFS(NhatKy_ViPham!K:K, NhatKy_ViPham!E:E, "11_Toan_A", NhatKy_ViPham!F:F, B28, NhatKy_ViPham!H:H, "L07")</f>
        <v>0</v>
      </c>
      <c r="M28" s="6">
        <f>SUMIFS(NhatKy_ViPham!K:K, NhatKy_ViPham!E:E, "11_Toan_A", NhatKy_ViPham!F:F, B28, NhatKy_ViPham!H:H, "L08")</f>
        <v>0</v>
      </c>
      <c r="N28" s="6">
        <f>SUMIFS(NhatKy_ViPham!K:K, NhatKy_ViPham!E:E, "11_Toan_A", NhatKy_ViPham!F:F, B28, NhatKy_ViPham!H:H, "L09")</f>
        <v>0</v>
      </c>
      <c r="O28" s="6">
        <f>SUMIFS(NhatKy_ViPham!K:K, NhatKy_ViPham!E:E, "11_Toan_A", NhatKy_ViPham!F:F, B28, NhatKy_ViPham!H:H, "L10")</f>
        <v>0</v>
      </c>
      <c r="P28" s="12">
        <f>SUMIFS(NhatKy_ViPham!J:J, NhatKy_ViPham!E:E, "11_Toan_A", NhatKy_ViPham!F:F, B28)</f>
        <v>0</v>
      </c>
      <c r="Q28" s="13">
        <f>SUMIFS(NhatKy_ViPham!K:K, NhatKy_ViPham!E:E, "11_Toan_A", NhatKy_ViPham!F:F, B28)</f>
        <v>0</v>
      </c>
      <c r="R28" s="6">
        <f>100 + SUMIFS(NhatKy_ViPham!J:J, NhatKy_ViPham!E:E, "11_Toan_A", NhatKy_ViPham!F:F, B28, NhatKy_ViPham!C:C, "T1") - SUMIFS(NhatKy_ViPham!K:K, NhatKy_ViPham!E:E, "11_Toan_A", NhatKy_ViPham!F:F, B28, NhatKy_ViPham!C:C, "T1")</f>
        <v>100</v>
      </c>
      <c r="S28" s="6">
        <f>100 + SUMIFS(NhatKy_ViPham!J:J, NhatKy_ViPham!E:E, "11_Toan_A", NhatKy_ViPham!F:F, B28, NhatKy_ViPham!C:C, "T2") - SUMIFS(NhatKy_ViPham!K:K, NhatKy_ViPham!E:E, "11_Toan_A", NhatKy_ViPham!F:F, B28, NhatKy_ViPham!C:C, "T2")</f>
        <v>100</v>
      </c>
      <c r="T28" s="6">
        <f>100 + SUMIFS(NhatKy_ViPham!J:J, NhatKy_ViPham!E:E, "11_Toan_A", NhatKy_ViPham!F:F, B28, NhatKy_ViPham!C:C, "T3") - SUMIFS(NhatKy_ViPham!K:K, NhatKy_ViPham!E:E, "11_Toan_A", NhatKy_ViPham!F:F, B28, NhatKy_ViPham!C:C, "T3")</f>
        <v>100</v>
      </c>
      <c r="U28" s="6">
        <f>100 + SUMIFS(NhatKy_ViPham!J:J, NhatKy_ViPham!E:E, "11_Toan_A", NhatKy_ViPham!F:F, B28, NhatKy_ViPham!C:C, "T4") - SUMIFS(NhatKy_ViPham!K:K, NhatKy_ViPham!E:E, "11_Toan_A", NhatKy_ViPham!F:F, B28, NhatKy_ViPham!C:C, "T4")</f>
        <v>100</v>
      </c>
      <c r="V28" s="6">
        <f>100 + SUMIFS(NhatKy_ViPham!J:J, NhatKy_ViPham!E:E, "11_Toan_A", NhatKy_ViPham!F:F, B28, NhatKy_ViPham!C:C, "T5") - SUMIFS(NhatKy_ViPham!K:K, NhatKy_ViPham!E:E, "11_Toan_A", NhatKy_ViPham!F:F, B28, NhatKy_ViPham!C:C, "T5")</f>
        <v>100</v>
      </c>
      <c r="W28" s="6">
        <f>100 + SUMIFS(NhatKy_ViPham!J:J, NhatKy_ViPham!E:E, "11_Toan_A", NhatKy_ViPham!F:F, B28, NhatKy_ViPham!C:C, "T6") - SUMIFS(NhatKy_ViPham!K:K, NhatKy_ViPham!E:E, "11_Toan_A", NhatKy_ViPham!F:F, B28, NhatKy_ViPham!C:C, "T6")</f>
        <v>100</v>
      </c>
      <c r="X28" s="6">
        <f>100 + SUMIFS(NhatKy_ViPham!J:J, NhatKy_ViPham!E:E, "11_Toan_A", NhatKy_ViPham!F:F, B28, NhatKy_ViPham!C:C, "T7") - SUMIFS(NhatKy_ViPham!K:K, NhatKy_ViPham!E:E, "11_Toan_A", NhatKy_ViPham!F:F, B28, NhatKy_ViPham!C:C, "T7")</f>
        <v>100</v>
      </c>
      <c r="Y28" s="6">
        <f>100 + SUMIFS(NhatKy_ViPham!J:J, NhatKy_ViPham!E:E, "11_Toan_A", NhatKy_ViPham!F:F, B28, NhatKy_ViPham!C:C, "T8") - SUMIFS(NhatKy_ViPham!K:K, NhatKy_ViPham!E:E, "11_Toan_A", NhatKy_ViPham!F:F, B28, NhatKy_ViPham!C:C, "T8")</f>
        <v>100</v>
      </c>
      <c r="Z28" s="6">
        <f>100 + SUMIFS(NhatKy_ViPham!J:J, NhatKy_ViPham!E:E, "11_Toan_A", NhatKy_ViPham!F:F, B28, NhatKy_ViPham!C:C, "T9") - SUMIFS(NhatKy_ViPham!K:K, NhatKy_ViPham!E:E, "11_Toan_A", NhatKy_ViPham!F:F, B28, NhatKy_ViPham!C:C, "T9")</f>
        <v>100</v>
      </c>
      <c r="AA28" s="6">
        <f>100 + SUMIFS(NhatKy_ViPham!J:J, NhatKy_ViPham!E:E, "11_Toan_A", NhatKy_ViPham!F:F, B28, NhatKy_ViPham!C:C, "T10") - SUMIFS(NhatKy_ViPham!K:K, NhatKy_ViPham!E:E, "11_Toan_A", NhatKy_ViPham!F:F, B28, NhatKy_ViPham!C:C, "T10")</f>
        <v>100</v>
      </c>
      <c r="AB28" s="6">
        <f>100 + SUMIFS(NhatKy_ViPham!J:J, NhatKy_ViPham!E:E, "11_Toan_A", NhatKy_ViPham!F:F, B28, NhatKy_ViPham!C:C, "T11") - SUMIFS(NhatKy_ViPham!K:K, NhatKy_ViPham!E:E, "11_Toan_A", NhatKy_ViPham!F:F, B28, NhatKy_ViPham!C:C, "T11")</f>
        <v>100</v>
      </c>
      <c r="AC28" s="6">
        <f>100 + SUMIFS(NhatKy_ViPham!J:J, NhatKy_ViPham!E:E, "11_Toan_A", NhatKy_ViPham!F:F, B28, NhatKy_ViPham!C:C, "T12") - SUMIFS(NhatKy_ViPham!K:K, NhatKy_ViPham!E:E, "11_Toan_A", NhatKy_ViPham!F:F, B28, NhatKy_ViPham!C:C, "T12")</f>
        <v>100</v>
      </c>
      <c r="AD28" s="6">
        <f>100 + SUMIFS(NhatKy_ViPham!J:J, NhatKy_ViPham!E:E, "11_Toan_A", NhatKy_ViPham!F:F, B28, NhatKy_ViPham!C:C, "T13") - SUMIFS(NhatKy_ViPham!K:K, NhatKy_ViPham!E:E, "11_Toan_A", NhatKy_ViPham!F:F, B28, NhatKy_ViPham!C:C, "T13")</f>
        <v>100</v>
      </c>
      <c r="AE28" s="6">
        <f>100 + SUMIFS(NhatKy_ViPham!J:J, NhatKy_ViPham!E:E, "11_Toan_A", NhatKy_ViPham!F:F, B28, NhatKy_ViPham!C:C, "T14") - SUMIFS(NhatKy_ViPham!K:K, NhatKy_ViPham!E:E, "11_Toan_A", NhatKy_ViPham!F:F, B28, NhatKy_ViPham!C:C, "T14")</f>
        <v>100</v>
      </c>
      <c r="AF28" s="6">
        <f>100 + SUMIFS(NhatKy_ViPham!J:J, NhatKy_ViPham!E:E, "11_Toan_A", NhatKy_ViPham!F:F, B28, NhatKy_ViPham!C:C, "T15") - SUMIFS(NhatKy_ViPham!K:K, NhatKy_ViPham!E:E, "11_Toan_A", NhatKy_ViPham!F:F, B28, NhatKy_ViPham!C:C, "T15")</f>
        <v>100</v>
      </c>
      <c r="AG28" s="6">
        <f>100 + SUMIFS(NhatKy_ViPham!J:J, NhatKy_ViPham!E:E, "11_Toan_A", NhatKy_ViPham!F:F, B28, NhatKy_ViPham!C:C, "T16") - SUMIFS(NhatKy_ViPham!K:K, NhatKy_ViPham!E:E, "11_Toan_A", NhatKy_ViPham!F:F, B28, NhatKy_ViPham!C:C, "T16")</f>
        <v>100</v>
      </c>
      <c r="AH28" s="6">
        <f>100 + SUMIFS(NhatKy_ViPham!J:J, NhatKy_ViPham!E:E, "11_Toan_A", NhatKy_ViPham!F:F, B28, NhatKy_ViPham!C:C, "T17") - SUMIFS(NhatKy_ViPham!K:K, NhatKy_ViPham!E:E, "11_Toan_A", NhatKy_ViPham!F:F, B28, NhatKy_ViPham!C:C, "T17")</f>
        <v>100</v>
      </c>
      <c r="AI28" s="6">
        <f>100 + SUMIFS(NhatKy_ViPham!J:J, NhatKy_ViPham!E:E, "11_Toan_A", NhatKy_ViPham!F:F, B28, NhatKy_ViPham!C:C, "T18") - SUMIFS(NhatKy_ViPham!K:K, NhatKy_ViPham!E:E, "11_Toan_A", NhatKy_ViPham!F:F, B28, NhatKy_ViPham!C:C, "T18")</f>
        <v>100</v>
      </c>
      <c r="AJ28" s="6">
        <f>100 + SUMIFS(NhatKy_ViPham!J:J, NhatKy_ViPham!E:E, "11_Toan_A", NhatKy_ViPham!F:F, B28, NhatKy_ViPham!C:C, "T19") - SUMIFS(NhatKy_ViPham!K:K, NhatKy_ViPham!E:E, "11_Toan_A", NhatKy_ViPham!F:F, B28, NhatKy_ViPham!C:C, "T19")</f>
        <v>100</v>
      </c>
      <c r="AK28" s="6">
        <f>100 + SUMIFS(NhatKy_ViPham!J:J, NhatKy_ViPham!E:E, "11_Toan_A", NhatKy_ViPham!F:F, B28, NhatKy_ViPham!C:C, "T20") - SUMIFS(NhatKy_ViPham!K:K, NhatKy_ViPham!E:E, "11_Toan_A", NhatKy_ViPham!F:F, B28, NhatKy_ViPham!C:C, "T20")</f>
        <v>100</v>
      </c>
      <c r="AL28" s="6">
        <f>100 + SUMIFS(NhatKy_ViPham!J:J, NhatKy_ViPham!E:E, "11_Toan_A", NhatKy_ViPham!F:F, B28, NhatKy_ViPham!C:C, "T21") - SUMIFS(NhatKy_ViPham!K:K, NhatKy_ViPham!E:E, "11_Toan_A", NhatKy_ViPham!F:F, B28, NhatKy_ViPham!C:C, "T21")</f>
        <v>100</v>
      </c>
      <c r="AM28" s="6">
        <f>100 + SUMIFS(NhatKy_ViPham!J:J, NhatKy_ViPham!E:E, "11_Toan_A", NhatKy_ViPham!F:F, B28, NhatKy_ViPham!C:C, "T22") - SUMIFS(NhatKy_ViPham!K:K, NhatKy_ViPham!E:E, "11_Toan_A", NhatKy_ViPham!F:F, B28, NhatKy_ViPham!C:C, "T22")</f>
        <v>100</v>
      </c>
      <c r="AN28" s="6">
        <f>100 + SUMIFS(NhatKy_ViPham!J:J, NhatKy_ViPham!E:E, "11_Toan_A", NhatKy_ViPham!F:F, B28, NhatKy_ViPham!C:C, "T23") - SUMIFS(NhatKy_ViPham!K:K, NhatKy_ViPham!E:E, "11_Toan_A", NhatKy_ViPham!F:F, B28, NhatKy_ViPham!C:C, "T23")</f>
        <v>100</v>
      </c>
      <c r="AO28" s="6">
        <f>100 + SUMIFS(NhatKy_ViPham!J:J, NhatKy_ViPham!E:E, "11_Toan_A", NhatKy_ViPham!F:F, B28, NhatKy_ViPham!C:C, "T24") - SUMIFS(NhatKy_ViPham!K:K, NhatKy_ViPham!E:E, "11_Toan_A", NhatKy_ViPham!F:F, B28, NhatKy_ViPham!C:C, "T24")</f>
        <v>100</v>
      </c>
      <c r="AP28" s="6">
        <f>100 + SUMIFS(NhatKy_ViPham!J:J, NhatKy_ViPham!E:E, "11_Toan_A", NhatKy_ViPham!F:F, B28, NhatKy_ViPham!C:C, "T25") - SUMIFS(NhatKy_ViPham!K:K, NhatKy_ViPham!E:E, "11_Toan_A", NhatKy_ViPham!F:F, B28, NhatKy_ViPham!C:C, "T25")</f>
        <v>100</v>
      </c>
      <c r="AQ28" s="6">
        <f>100 + SUMIFS(NhatKy_ViPham!J:J, NhatKy_ViPham!E:E, "11_Toan_A", NhatKy_ViPham!F:F, B28, NhatKy_ViPham!C:C, "T26") - SUMIFS(NhatKy_ViPham!K:K, NhatKy_ViPham!E:E, "11_Toan_A", NhatKy_ViPham!F:F, B28, NhatKy_ViPham!C:C, "T26")</f>
        <v>100</v>
      </c>
      <c r="AR28" s="6">
        <f>100 + SUMIFS(NhatKy_ViPham!J:J, NhatKy_ViPham!E:E, "11_Toan_A", NhatKy_ViPham!F:F, B28, NhatKy_ViPham!C:C, "T27") - SUMIFS(NhatKy_ViPham!K:K, NhatKy_ViPham!E:E, "11_Toan_A", NhatKy_ViPham!F:F, B28, NhatKy_ViPham!C:C, "T27")</f>
        <v>100</v>
      </c>
      <c r="AS28" s="6">
        <f>100 + SUMIFS(NhatKy_ViPham!J:J, NhatKy_ViPham!E:E, "11_Toan_A", NhatKy_ViPham!F:F, B28, NhatKy_ViPham!C:C, "T28") - SUMIFS(NhatKy_ViPham!K:K, NhatKy_ViPham!E:E, "11_Toan_A", NhatKy_ViPham!F:F, B28, NhatKy_ViPham!C:C, "T28")</f>
        <v>100</v>
      </c>
      <c r="AT28" s="6">
        <f>100 + SUMIFS(NhatKy_ViPham!J:J, NhatKy_ViPham!E:E, "11_Toan_A", NhatKy_ViPham!F:F, B28, NhatKy_ViPham!C:C, "T29") - SUMIFS(NhatKy_ViPham!K:K, NhatKy_ViPham!E:E, "11_Toan_A", NhatKy_ViPham!F:F, B28, NhatKy_ViPham!C:C, "T29")</f>
        <v>100</v>
      </c>
      <c r="AU28" s="6">
        <f>100 + SUMIFS(NhatKy_ViPham!J:J, NhatKy_ViPham!E:E, "11_Toan_A", NhatKy_ViPham!F:F, B28, NhatKy_ViPham!C:C, "T30") - SUMIFS(NhatKy_ViPham!K:K, NhatKy_ViPham!E:E, "11_Toan_A", NhatKy_ViPham!F:F, B28, NhatKy_ViPham!C:C, "T30")</f>
        <v>100</v>
      </c>
      <c r="AV28" s="6">
        <f>100 + SUMIFS(NhatKy_ViPham!J:J, NhatKy_ViPham!E:E, "11_Toan_A", NhatKy_ViPham!F:F, B28, NhatKy_ViPham!C:C, "T31") - SUMIFS(NhatKy_ViPham!K:K, NhatKy_ViPham!E:E, "11_Toan_A", NhatKy_ViPham!F:F, B28, NhatKy_ViPham!C:C, "T31")</f>
        <v>100</v>
      </c>
      <c r="AW28" s="6">
        <f>100 + SUMIFS(NhatKy_ViPham!J:J, NhatKy_ViPham!E:E, "11_Toan_A", NhatKy_ViPham!F:F, B28, NhatKy_ViPham!C:C, "T32") - SUMIFS(NhatKy_ViPham!K:K, NhatKy_ViPham!E:E, "11_Toan_A", NhatKy_ViPham!F:F, B28, NhatKy_ViPham!C:C, "T32")</f>
        <v>100</v>
      </c>
      <c r="AX28" s="6">
        <f>100 + SUMIFS(NhatKy_ViPham!J:J, NhatKy_ViPham!E:E, "11_Toan_A", NhatKy_ViPham!F:F, B28, NhatKy_ViPham!C:C, "T33") - SUMIFS(NhatKy_ViPham!K:K, NhatKy_ViPham!E:E, "11_Toan_A", NhatKy_ViPham!F:F, B28, NhatKy_ViPham!C:C, "T33")</f>
        <v>100</v>
      </c>
      <c r="AY28" s="6">
        <f>100 + SUMIFS(NhatKy_ViPham!J:J, NhatKy_ViPham!E:E, "11_Toan_A", NhatKy_ViPham!F:F, B28, NhatKy_ViPham!C:C, "T34") - SUMIFS(NhatKy_ViPham!K:K, NhatKy_ViPham!E:E, "11_Toan_A", NhatKy_ViPham!F:F, B28, NhatKy_ViPham!C:C, "T34")</f>
        <v>100</v>
      </c>
      <c r="AZ28" s="6">
        <f>100 + SUMIFS(NhatKy_ViPham!J:J, NhatKy_ViPham!E:E, "11_Toan_A", NhatKy_ViPham!F:F, B28, NhatKy_ViPham!C:C, "T35") - SUMIFS(NhatKy_ViPham!K:K, NhatKy_ViPham!E:E, "11_Toan_A", NhatKy_ViPham!F:F, B28, NhatKy_ViPham!C:C, "T35")</f>
        <v>100</v>
      </c>
      <c r="BA28" s="12">
        <f t="shared" si="0"/>
        <v>100</v>
      </c>
      <c r="BB28" s="11" t="s">
        <v>430</v>
      </c>
      <c r="BC28" s="16" t="str">
        <f t="shared" si="1"/>
        <v>Tốt</v>
      </c>
      <c r="BD28" s="15" t="str">
        <f t="shared" si="2"/>
        <v>🟢 BÌNH THƯỜNG</v>
      </c>
    </row>
    <row r="29" spans="1:56" x14ac:dyDescent="0.25">
      <c r="A29" s="4">
        <v>21</v>
      </c>
      <c r="B29" s="10" t="s">
        <v>1373</v>
      </c>
      <c r="C29" s="4" t="s">
        <v>1374</v>
      </c>
      <c r="D29" s="4" t="s">
        <v>435</v>
      </c>
      <c r="E29" s="11" t="s">
        <v>430</v>
      </c>
      <c r="F29" s="7">
        <f>SUMIFS(NhatKy_ViPham!K:K, NhatKy_ViPham!E:E, "11_Toan_A", NhatKy_ViPham!F:F, B29, NhatKy_ViPham!H:H, "L01")</f>
        <v>0</v>
      </c>
      <c r="G29" s="7">
        <f>SUMIFS(NhatKy_ViPham!K:K, NhatKy_ViPham!E:E, "11_Toan_A", NhatKy_ViPham!F:F, B29, NhatKy_ViPham!H:H, "L02")</f>
        <v>0</v>
      </c>
      <c r="H29" s="7">
        <f>SUMIFS(NhatKy_ViPham!K:K, NhatKy_ViPham!E:E, "11_Toan_A", NhatKy_ViPham!F:F, B29, NhatKy_ViPham!H:H, "L03")</f>
        <v>0</v>
      </c>
      <c r="I29" s="7">
        <f>SUMIFS(NhatKy_ViPham!K:K, NhatKy_ViPham!E:E, "11_Toan_A", NhatKy_ViPham!F:F, B29, NhatKy_ViPham!H:H, "L04")</f>
        <v>0</v>
      </c>
      <c r="J29" s="7">
        <f>SUMIFS(NhatKy_ViPham!K:K, NhatKy_ViPham!E:E, "11_Toan_A", NhatKy_ViPham!F:F, B29, NhatKy_ViPham!H:H, "L05")</f>
        <v>0</v>
      </c>
      <c r="K29" s="7">
        <f>SUMIFS(NhatKy_ViPham!K:K, NhatKy_ViPham!E:E, "11_Toan_A", NhatKy_ViPham!F:F, B29, NhatKy_ViPham!H:H, "L06")</f>
        <v>0</v>
      </c>
      <c r="L29" s="7">
        <f>SUMIFS(NhatKy_ViPham!K:K, NhatKy_ViPham!E:E, "11_Toan_A", NhatKy_ViPham!F:F, B29, NhatKy_ViPham!H:H, "L07")</f>
        <v>0</v>
      </c>
      <c r="M29" s="7">
        <f>SUMIFS(NhatKy_ViPham!K:K, NhatKy_ViPham!E:E, "11_Toan_A", NhatKy_ViPham!F:F, B29, NhatKy_ViPham!H:H, "L08")</f>
        <v>0</v>
      </c>
      <c r="N29" s="7">
        <f>SUMIFS(NhatKy_ViPham!K:K, NhatKy_ViPham!E:E, "11_Toan_A", NhatKy_ViPham!F:F, B29, NhatKy_ViPham!H:H, "L09")</f>
        <v>0</v>
      </c>
      <c r="O29" s="7">
        <f>SUMIFS(NhatKy_ViPham!K:K, NhatKy_ViPham!E:E, "11_Toan_A", NhatKy_ViPham!F:F, B29, NhatKy_ViPham!H:H, "L10")</f>
        <v>0</v>
      </c>
      <c r="P29" s="12">
        <f>SUMIFS(NhatKy_ViPham!J:J, NhatKy_ViPham!E:E, "11_Toan_A", NhatKy_ViPham!F:F, B29)</f>
        <v>0</v>
      </c>
      <c r="Q29" s="13">
        <f>SUMIFS(NhatKy_ViPham!K:K, NhatKy_ViPham!E:E, "11_Toan_A", NhatKy_ViPham!F:F, B29)</f>
        <v>0</v>
      </c>
      <c r="R29" s="7">
        <f>100 + SUMIFS(NhatKy_ViPham!J:J, NhatKy_ViPham!E:E, "11_Toan_A", NhatKy_ViPham!F:F, B29, NhatKy_ViPham!C:C, "T1") - SUMIFS(NhatKy_ViPham!K:K, NhatKy_ViPham!E:E, "11_Toan_A", NhatKy_ViPham!F:F, B29, NhatKy_ViPham!C:C, "T1")</f>
        <v>100</v>
      </c>
      <c r="S29" s="7">
        <f>100 + SUMIFS(NhatKy_ViPham!J:J, NhatKy_ViPham!E:E, "11_Toan_A", NhatKy_ViPham!F:F, B29, NhatKy_ViPham!C:C, "T2") - SUMIFS(NhatKy_ViPham!K:K, NhatKy_ViPham!E:E, "11_Toan_A", NhatKy_ViPham!F:F, B29, NhatKy_ViPham!C:C, "T2")</f>
        <v>100</v>
      </c>
      <c r="T29" s="7">
        <f>100 + SUMIFS(NhatKy_ViPham!J:J, NhatKy_ViPham!E:E, "11_Toan_A", NhatKy_ViPham!F:F, B29, NhatKy_ViPham!C:C, "T3") - SUMIFS(NhatKy_ViPham!K:K, NhatKy_ViPham!E:E, "11_Toan_A", NhatKy_ViPham!F:F, B29, NhatKy_ViPham!C:C, "T3")</f>
        <v>100</v>
      </c>
      <c r="U29" s="7">
        <f>100 + SUMIFS(NhatKy_ViPham!J:J, NhatKy_ViPham!E:E, "11_Toan_A", NhatKy_ViPham!F:F, B29, NhatKy_ViPham!C:C, "T4") - SUMIFS(NhatKy_ViPham!K:K, NhatKy_ViPham!E:E, "11_Toan_A", NhatKy_ViPham!F:F, B29, NhatKy_ViPham!C:C, "T4")</f>
        <v>100</v>
      </c>
      <c r="V29" s="7">
        <f>100 + SUMIFS(NhatKy_ViPham!J:J, NhatKy_ViPham!E:E, "11_Toan_A", NhatKy_ViPham!F:F, B29, NhatKy_ViPham!C:C, "T5") - SUMIFS(NhatKy_ViPham!K:K, NhatKy_ViPham!E:E, "11_Toan_A", NhatKy_ViPham!F:F, B29, NhatKy_ViPham!C:C, "T5")</f>
        <v>100</v>
      </c>
      <c r="W29" s="7">
        <f>100 + SUMIFS(NhatKy_ViPham!J:J, NhatKy_ViPham!E:E, "11_Toan_A", NhatKy_ViPham!F:F, B29, NhatKy_ViPham!C:C, "T6") - SUMIFS(NhatKy_ViPham!K:K, NhatKy_ViPham!E:E, "11_Toan_A", NhatKy_ViPham!F:F, B29, NhatKy_ViPham!C:C, "T6")</f>
        <v>100</v>
      </c>
      <c r="X29" s="7">
        <f>100 + SUMIFS(NhatKy_ViPham!J:J, NhatKy_ViPham!E:E, "11_Toan_A", NhatKy_ViPham!F:F, B29, NhatKy_ViPham!C:C, "T7") - SUMIFS(NhatKy_ViPham!K:K, NhatKy_ViPham!E:E, "11_Toan_A", NhatKy_ViPham!F:F, B29, NhatKy_ViPham!C:C, "T7")</f>
        <v>100</v>
      </c>
      <c r="Y29" s="7">
        <f>100 + SUMIFS(NhatKy_ViPham!J:J, NhatKy_ViPham!E:E, "11_Toan_A", NhatKy_ViPham!F:F, B29, NhatKy_ViPham!C:C, "T8") - SUMIFS(NhatKy_ViPham!K:K, NhatKy_ViPham!E:E, "11_Toan_A", NhatKy_ViPham!F:F, B29, NhatKy_ViPham!C:C, "T8")</f>
        <v>100</v>
      </c>
      <c r="Z29" s="7">
        <f>100 + SUMIFS(NhatKy_ViPham!J:J, NhatKy_ViPham!E:E, "11_Toan_A", NhatKy_ViPham!F:F, B29, NhatKy_ViPham!C:C, "T9") - SUMIFS(NhatKy_ViPham!K:K, NhatKy_ViPham!E:E, "11_Toan_A", NhatKy_ViPham!F:F, B29, NhatKy_ViPham!C:C, "T9")</f>
        <v>100</v>
      </c>
      <c r="AA29" s="7">
        <f>100 + SUMIFS(NhatKy_ViPham!J:J, NhatKy_ViPham!E:E, "11_Toan_A", NhatKy_ViPham!F:F, B29, NhatKy_ViPham!C:C, "T10") - SUMIFS(NhatKy_ViPham!K:K, NhatKy_ViPham!E:E, "11_Toan_A", NhatKy_ViPham!F:F, B29, NhatKy_ViPham!C:C, "T10")</f>
        <v>100</v>
      </c>
      <c r="AB29" s="7">
        <f>100 + SUMIFS(NhatKy_ViPham!J:J, NhatKy_ViPham!E:E, "11_Toan_A", NhatKy_ViPham!F:F, B29, NhatKy_ViPham!C:C, "T11") - SUMIFS(NhatKy_ViPham!K:K, NhatKy_ViPham!E:E, "11_Toan_A", NhatKy_ViPham!F:F, B29, NhatKy_ViPham!C:C, "T11")</f>
        <v>100</v>
      </c>
      <c r="AC29" s="7">
        <f>100 + SUMIFS(NhatKy_ViPham!J:J, NhatKy_ViPham!E:E, "11_Toan_A", NhatKy_ViPham!F:F, B29, NhatKy_ViPham!C:C, "T12") - SUMIFS(NhatKy_ViPham!K:K, NhatKy_ViPham!E:E, "11_Toan_A", NhatKy_ViPham!F:F, B29, NhatKy_ViPham!C:C, "T12")</f>
        <v>100</v>
      </c>
      <c r="AD29" s="7">
        <f>100 + SUMIFS(NhatKy_ViPham!J:J, NhatKy_ViPham!E:E, "11_Toan_A", NhatKy_ViPham!F:F, B29, NhatKy_ViPham!C:C, "T13") - SUMIFS(NhatKy_ViPham!K:K, NhatKy_ViPham!E:E, "11_Toan_A", NhatKy_ViPham!F:F, B29, NhatKy_ViPham!C:C, "T13")</f>
        <v>100</v>
      </c>
      <c r="AE29" s="7">
        <f>100 + SUMIFS(NhatKy_ViPham!J:J, NhatKy_ViPham!E:E, "11_Toan_A", NhatKy_ViPham!F:F, B29, NhatKy_ViPham!C:C, "T14") - SUMIFS(NhatKy_ViPham!K:K, NhatKy_ViPham!E:E, "11_Toan_A", NhatKy_ViPham!F:F, B29, NhatKy_ViPham!C:C, "T14")</f>
        <v>100</v>
      </c>
      <c r="AF29" s="7">
        <f>100 + SUMIFS(NhatKy_ViPham!J:J, NhatKy_ViPham!E:E, "11_Toan_A", NhatKy_ViPham!F:F, B29, NhatKy_ViPham!C:C, "T15") - SUMIFS(NhatKy_ViPham!K:K, NhatKy_ViPham!E:E, "11_Toan_A", NhatKy_ViPham!F:F, B29, NhatKy_ViPham!C:C, "T15")</f>
        <v>100</v>
      </c>
      <c r="AG29" s="7">
        <f>100 + SUMIFS(NhatKy_ViPham!J:J, NhatKy_ViPham!E:E, "11_Toan_A", NhatKy_ViPham!F:F, B29, NhatKy_ViPham!C:C, "T16") - SUMIFS(NhatKy_ViPham!K:K, NhatKy_ViPham!E:E, "11_Toan_A", NhatKy_ViPham!F:F, B29, NhatKy_ViPham!C:C, "T16")</f>
        <v>100</v>
      </c>
      <c r="AH29" s="7">
        <f>100 + SUMIFS(NhatKy_ViPham!J:J, NhatKy_ViPham!E:E, "11_Toan_A", NhatKy_ViPham!F:F, B29, NhatKy_ViPham!C:C, "T17") - SUMIFS(NhatKy_ViPham!K:K, NhatKy_ViPham!E:E, "11_Toan_A", NhatKy_ViPham!F:F, B29, NhatKy_ViPham!C:C, "T17")</f>
        <v>100</v>
      </c>
      <c r="AI29" s="7">
        <f>100 + SUMIFS(NhatKy_ViPham!J:J, NhatKy_ViPham!E:E, "11_Toan_A", NhatKy_ViPham!F:F, B29, NhatKy_ViPham!C:C, "T18") - SUMIFS(NhatKy_ViPham!K:K, NhatKy_ViPham!E:E, "11_Toan_A", NhatKy_ViPham!F:F, B29, NhatKy_ViPham!C:C, "T18")</f>
        <v>100</v>
      </c>
      <c r="AJ29" s="7">
        <f>100 + SUMIFS(NhatKy_ViPham!J:J, NhatKy_ViPham!E:E, "11_Toan_A", NhatKy_ViPham!F:F, B29, NhatKy_ViPham!C:C, "T19") - SUMIFS(NhatKy_ViPham!K:K, NhatKy_ViPham!E:E, "11_Toan_A", NhatKy_ViPham!F:F, B29, NhatKy_ViPham!C:C, "T19")</f>
        <v>100</v>
      </c>
      <c r="AK29" s="7">
        <f>100 + SUMIFS(NhatKy_ViPham!J:J, NhatKy_ViPham!E:E, "11_Toan_A", NhatKy_ViPham!F:F, B29, NhatKy_ViPham!C:C, "T20") - SUMIFS(NhatKy_ViPham!K:K, NhatKy_ViPham!E:E, "11_Toan_A", NhatKy_ViPham!F:F, B29, NhatKy_ViPham!C:C, "T20")</f>
        <v>100</v>
      </c>
      <c r="AL29" s="7">
        <f>100 + SUMIFS(NhatKy_ViPham!J:J, NhatKy_ViPham!E:E, "11_Toan_A", NhatKy_ViPham!F:F, B29, NhatKy_ViPham!C:C, "T21") - SUMIFS(NhatKy_ViPham!K:K, NhatKy_ViPham!E:E, "11_Toan_A", NhatKy_ViPham!F:F, B29, NhatKy_ViPham!C:C, "T21")</f>
        <v>100</v>
      </c>
      <c r="AM29" s="7">
        <f>100 + SUMIFS(NhatKy_ViPham!J:J, NhatKy_ViPham!E:E, "11_Toan_A", NhatKy_ViPham!F:F, B29, NhatKy_ViPham!C:C, "T22") - SUMIFS(NhatKy_ViPham!K:K, NhatKy_ViPham!E:E, "11_Toan_A", NhatKy_ViPham!F:F, B29, NhatKy_ViPham!C:C, "T22")</f>
        <v>100</v>
      </c>
      <c r="AN29" s="7">
        <f>100 + SUMIFS(NhatKy_ViPham!J:J, NhatKy_ViPham!E:E, "11_Toan_A", NhatKy_ViPham!F:F, B29, NhatKy_ViPham!C:C, "T23") - SUMIFS(NhatKy_ViPham!K:K, NhatKy_ViPham!E:E, "11_Toan_A", NhatKy_ViPham!F:F, B29, NhatKy_ViPham!C:C, "T23")</f>
        <v>100</v>
      </c>
      <c r="AO29" s="7">
        <f>100 + SUMIFS(NhatKy_ViPham!J:J, NhatKy_ViPham!E:E, "11_Toan_A", NhatKy_ViPham!F:F, B29, NhatKy_ViPham!C:C, "T24") - SUMIFS(NhatKy_ViPham!K:K, NhatKy_ViPham!E:E, "11_Toan_A", NhatKy_ViPham!F:F, B29, NhatKy_ViPham!C:C, "T24")</f>
        <v>100</v>
      </c>
      <c r="AP29" s="7">
        <f>100 + SUMIFS(NhatKy_ViPham!J:J, NhatKy_ViPham!E:E, "11_Toan_A", NhatKy_ViPham!F:F, B29, NhatKy_ViPham!C:C, "T25") - SUMIFS(NhatKy_ViPham!K:K, NhatKy_ViPham!E:E, "11_Toan_A", NhatKy_ViPham!F:F, B29, NhatKy_ViPham!C:C, "T25")</f>
        <v>100</v>
      </c>
      <c r="AQ29" s="7">
        <f>100 + SUMIFS(NhatKy_ViPham!J:J, NhatKy_ViPham!E:E, "11_Toan_A", NhatKy_ViPham!F:F, B29, NhatKy_ViPham!C:C, "T26") - SUMIFS(NhatKy_ViPham!K:K, NhatKy_ViPham!E:E, "11_Toan_A", NhatKy_ViPham!F:F, B29, NhatKy_ViPham!C:C, "T26")</f>
        <v>100</v>
      </c>
      <c r="AR29" s="7">
        <f>100 + SUMIFS(NhatKy_ViPham!J:J, NhatKy_ViPham!E:E, "11_Toan_A", NhatKy_ViPham!F:F, B29, NhatKy_ViPham!C:C, "T27") - SUMIFS(NhatKy_ViPham!K:K, NhatKy_ViPham!E:E, "11_Toan_A", NhatKy_ViPham!F:F, B29, NhatKy_ViPham!C:C, "T27")</f>
        <v>100</v>
      </c>
      <c r="AS29" s="7">
        <f>100 + SUMIFS(NhatKy_ViPham!J:J, NhatKy_ViPham!E:E, "11_Toan_A", NhatKy_ViPham!F:F, B29, NhatKy_ViPham!C:C, "T28") - SUMIFS(NhatKy_ViPham!K:K, NhatKy_ViPham!E:E, "11_Toan_A", NhatKy_ViPham!F:F, B29, NhatKy_ViPham!C:C, "T28")</f>
        <v>100</v>
      </c>
      <c r="AT29" s="7">
        <f>100 + SUMIFS(NhatKy_ViPham!J:J, NhatKy_ViPham!E:E, "11_Toan_A", NhatKy_ViPham!F:F, B29, NhatKy_ViPham!C:C, "T29") - SUMIFS(NhatKy_ViPham!K:K, NhatKy_ViPham!E:E, "11_Toan_A", NhatKy_ViPham!F:F, B29, NhatKy_ViPham!C:C, "T29")</f>
        <v>100</v>
      </c>
      <c r="AU29" s="7">
        <f>100 + SUMIFS(NhatKy_ViPham!J:J, NhatKy_ViPham!E:E, "11_Toan_A", NhatKy_ViPham!F:F, B29, NhatKy_ViPham!C:C, "T30") - SUMIFS(NhatKy_ViPham!K:K, NhatKy_ViPham!E:E, "11_Toan_A", NhatKy_ViPham!F:F, B29, NhatKy_ViPham!C:C, "T30")</f>
        <v>100</v>
      </c>
      <c r="AV29" s="7">
        <f>100 + SUMIFS(NhatKy_ViPham!J:J, NhatKy_ViPham!E:E, "11_Toan_A", NhatKy_ViPham!F:F, B29, NhatKy_ViPham!C:C, "T31") - SUMIFS(NhatKy_ViPham!K:K, NhatKy_ViPham!E:E, "11_Toan_A", NhatKy_ViPham!F:F, B29, NhatKy_ViPham!C:C, "T31")</f>
        <v>100</v>
      </c>
      <c r="AW29" s="7">
        <f>100 + SUMIFS(NhatKy_ViPham!J:J, NhatKy_ViPham!E:E, "11_Toan_A", NhatKy_ViPham!F:F, B29, NhatKy_ViPham!C:C, "T32") - SUMIFS(NhatKy_ViPham!K:K, NhatKy_ViPham!E:E, "11_Toan_A", NhatKy_ViPham!F:F, B29, NhatKy_ViPham!C:C, "T32")</f>
        <v>100</v>
      </c>
      <c r="AX29" s="7">
        <f>100 + SUMIFS(NhatKy_ViPham!J:J, NhatKy_ViPham!E:E, "11_Toan_A", NhatKy_ViPham!F:F, B29, NhatKy_ViPham!C:C, "T33") - SUMIFS(NhatKy_ViPham!K:K, NhatKy_ViPham!E:E, "11_Toan_A", NhatKy_ViPham!F:F, B29, NhatKy_ViPham!C:C, "T33")</f>
        <v>100</v>
      </c>
      <c r="AY29" s="7">
        <f>100 + SUMIFS(NhatKy_ViPham!J:J, NhatKy_ViPham!E:E, "11_Toan_A", NhatKy_ViPham!F:F, B29, NhatKy_ViPham!C:C, "T34") - SUMIFS(NhatKy_ViPham!K:K, NhatKy_ViPham!E:E, "11_Toan_A", NhatKy_ViPham!F:F, B29, NhatKy_ViPham!C:C, "T34")</f>
        <v>100</v>
      </c>
      <c r="AZ29" s="7">
        <f>100 + SUMIFS(NhatKy_ViPham!J:J, NhatKy_ViPham!E:E, "11_Toan_A", NhatKy_ViPham!F:F, B29, NhatKy_ViPham!C:C, "T35") - SUMIFS(NhatKy_ViPham!K:K, NhatKy_ViPham!E:E, "11_Toan_A", NhatKy_ViPham!F:F, B29, NhatKy_ViPham!C:C, "T35")</f>
        <v>100</v>
      </c>
      <c r="BA29" s="12">
        <f t="shared" si="0"/>
        <v>100</v>
      </c>
      <c r="BB29" s="11" t="s">
        <v>430</v>
      </c>
      <c r="BC29" s="14" t="str">
        <f t="shared" si="1"/>
        <v>Tốt</v>
      </c>
      <c r="BD29" s="10" t="str">
        <f t="shared" si="2"/>
        <v>🟢 BÌNH THƯỜNG</v>
      </c>
    </row>
    <row r="30" spans="1:56" x14ac:dyDescent="0.25">
      <c r="A30" s="5">
        <v>22</v>
      </c>
      <c r="B30" s="15" t="s">
        <v>1375</v>
      </c>
      <c r="C30" s="5" t="s">
        <v>1376</v>
      </c>
      <c r="D30" s="5" t="s">
        <v>435</v>
      </c>
      <c r="E30" s="11" t="s">
        <v>430</v>
      </c>
      <c r="F30" s="6">
        <f>SUMIFS(NhatKy_ViPham!K:K, NhatKy_ViPham!E:E, "11_Toan_A", NhatKy_ViPham!F:F, B30, NhatKy_ViPham!H:H, "L01")</f>
        <v>0</v>
      </c>
      <c r="G30" s="6">
        <f>SUMIFS(NhatKy_ViPham!K:K, NhatKy_ViPham!E:E, "11_Toan_A", NhatKy_ViPham!F:F, B30, NhatKy_ViPham!H:H, "L02")</f>
        <v>0</v>
      </c>
      <c r="H30" s="6">
        <f>SUMIFS(NhatKy_ViPham!K:K, NhatKy_ViPham!E:E, "11_Toan_A", NhatKy_ViPham!F:F, B30, NhatKy_ViPham!H:H, "L03")</f>
        <v>0</v>
      </c>
      <c r="I30" s="6">
        <f>SUMIFS(NhatKy_ViPham!K:K, NhatKy_ViPham!E:E, "11_Toan_A", NhatKy_ViPham!F:F, B30, NhatKy_ViPham!H:H, "L04")</f>
        <v>0</v>
      </c>
      <c r="J30" s="6">
        <f>SUMIFS(NhatKy_ViPham!K:K, NhatKy_ViPham!E:E, "11_Toan_A", NhatKy_ViPham!F:F, B30, NhatKy_ViPham!H:H, "L05")</f>
        <v>0</v>
      </c>
      <c r="K30" s="6">
        <f>SUMIFS(NhatKy_ViPham!K:K, NhatKy_ViPham!E:E, "11_Toan_A", NhatKy_ViPham!F:F, B30, NhatKy_ViPham!H:H, "L06")</f>
        <v>0</v>
      </c>
      <c r="L30" s="6">
        <f>SUMIFS(NhatKy_ViPham!K:K, NhatKy_ViPham!E:E, "11_Toan_A", NhatKy_ViPham!F:F, B30, NhatKy_ViPham!H:H, "L07")</f>
        <v>0</v>
      </c>
      <c r="M30" s="6">
        <f>SUMIFS(NhatKy_ViPham!K:K, NhatKy_ViPham!E:E, "11_Toan_A", NhatKy_ViPham!F:F, B30, NhatKy_ViPham!H:H, "L08")</f>
        <v>0</v>
      </c>
      <c r="N30" s="6">
        <f>SUMIFS(NhatKy_ViPham!K:K, NhatKy_ViPham!E:E, "11_Toan_A", NhatKy_ViPham!F:F, B30, NhatKy_ViPham!H:H, "L09")</f>
        <v>0</v>
      </c>
      <c r="O30" s="6">
        <f>SUMIFS(NhatKy_ViPham!K:K, NhatKy_ViPham!E:E, "11_Toan_A", NhatKy_ViPham!F:F, B30, NhatKy_ViPham!H:H, "L10")</f>
        <v>0</v>
      </c>
      <c r="P30" s="12">
        <f>SUMIFS(NhatKy_ViPham!J:J, NhatKy_ViPham!E:E, "11_Toan_A", NhatKy_ViPham!F:F, B30)</f>
        <v>0</v>
      </c>
      <c r="Q30" s="13">
        <f>SUMIFS(NhatKy_ViPham!K:K, NhatKy_ViPham!E:E, "11_Toan_A", NhatKy_ViPham!F:F, B30)</f>
        <v>0</v>
      </c>
      <c r="R30" s="6">
        <f>100 + SUMIFS(NhatKy_ViPham!J:J, NhatKy_ViPham!E:E, "11_Toan_A", NhatKy_ViPham!F:F, B30, NhatKy_ViPham!C:C, "T1") - SUMIFS(NhatKy_ViPham!K:K, NhatKy_ViPham!E:E, "11_Toan_A", NhatKy_ViPham!F:F, B30, NhatKy_ViPham!C:C, "T1")</f>
        <v>100</v>
      </c>
      <c r="S30" s="6">
        <f>100 + SUMIFS(NhatKy_ViPham!J:J, NhatKy_ViPham!E:E, "11_Toan_A", NhatKy_ViPham!F:F, B30, NhatKy_ViPham!C:C, "T2") - SUMIFS(NhatKy_ViPham!K:K, NhatKy_ViPham!E:E, "11_Toan_A", NhatKy_ViPham!F:F, B30, NhatKy_ViPham!C:C, "T2")</f>
        <v>100</v>
      </c>
      <c r="T30" s="6">
        <f>100 + SUMIFS(NhatKy_ViPham!J:J, NhatKy_ViPham!E:E, "11_Toan_A", NhatKy_ViPham!F:F, B30, NhatKy_ViPham!C:C, "T3") - SUMIFS(NhatKy_ViPham!K:K, NhatKy_ViPham!E:E, "11_Toan_A", NhatKy_ViPham!F:F, B30, NhatKy_ViPham!C:C, "T3")</f>
        <v>100</v>
      </c>
      <c r="U30" s="6">
        <f>100 + SUMIFS(NhatKy_ViPham!J:J, NhatKy_ViPham!E:E, "11_Toan_A", NhatKy_ViPham!F:F, B30, NhatKy_ViPham!C:C, "T4") - SUMIFS(NhatKy_ViPham!K:K, NhatKy_ViPham!E:E, "11_Toan_A", NhatKy_ViPham!F:F, B30, NhatKy_ViPham!C:C, "T4")</f>
        <v>100</v>
      </c>
      <c r="V30" s="6">
        <f>100 + SUMIFS(NhatKy_ViPham!J:J, NhatKy_ViPham!E:E, "11_Toan_A", NhatKy_ViPham!F:F, B30, NhatKy_ViPham!C:C, "T5") - SUMIFS(NhatKy_ViPham!K:K, NhatKy_ViPham!E:E, "11_Toan_A", NhatKy_ViPham!F:F, B30, NhatKy_ViPham!C:C, "T5")</f>
        <v>100</v>
      </c>
      <c r="W30" s="6">
        <f>100 + SUMIFS(NhatKy_ViPham!J:J, NhatKy_ViPham!E:E, "11_Toan_A", NhatKy_ViPham!F:F, B30, NhatKy_ViPham!C:C, "T6") - SUMIFS(NhatKy_ViPham!K:K, NhatKy_ViPham!E:E, "11_Toan_A", NhatKy_ViPham!F:F, B30, NhatKy_ViPham!C:C, "T6")</f>
        <v>100</v>
      </c>
      <c r="X30" s="6">
        <f>100 + SUMIFS(NhatKy_ViPham!J:J, NhatKy_ViPham!E:E, "11_Toan_A", NhatKy_ViPham!F:F, B30, NhatKy_ViPham!C:C, "T7") - SUMIFS(NhatKy_ViPham!K:K, NhatKy_ViPham!E:E, "11_Toan_A", NhatKy_ViPham!F:F, B30, NhatKy_ViPham!C:C, "T7")</f>
        <v>100</v>
      </c>
      <c r="Y30" s="6">
        <f>100 + SUMIFS(NhatKy_ViPham!J:J, NhatKy_ViPham!E:E, "11_Toan_A", NhatKy_ViPham!F:F, B30, NhatKy_ViPham!C:C, "T8") - SUMIFS(NhatKy_ViPham!K:K, NhatKy_ViPham!E:E, "11_Toan_A", NhatKy_ViPham!F:F, B30, NhatKy_ViPham!C:C, "T8")</f>
        <v>100</v>
      </c>
      <c r="Z30" s="6">
        <f>100 + SUMIFS(NhatKy_ViPham!J:J, NhatKy_ViPham!E:E, "11_Toan_A", NhatKy_ViPham!F:F, B30, NhatKy_ViPham!C:C, "T9") - SUMIFS(NhatKy_ViPham!K:K, NhatKy_ViPham!E:E, "11_Toan_A", NhatKy_ViPham!F:F, B30, NhatKy_ViPham!C:C, "T9")</f>
        <v>100</v>
      </c>
      <c r="AA30" s="6">
        <f>100 + SUMIFS(NhatKy_ViPham!J:J, NhatKy_ViPham!E:E, "11_Toan_A", NhatKy_ViPham!F:F, B30, NhatKy_ViPham!C:C, "T10") - SUMIFS(NhatKy_ViPham!K:K, NhatKy_ViPham!E:E, "11_Toan_A", NhatKy_ViPham!F:F, B30, NhatKy_ViPham!C:C, "T10")</f>
        <v>100</v>
      </c>
      <c r="AB30" s="6">
        <f>100 + SUMIFS(NhatKy_ViPham!J:J, NhatKy_ViPham!E:E, "11_Toan_A", NhatKy_ViPham!F:F, B30, NhatKy_ViPham!C:C, "T11") - SUMIFS(NhatKy_ViPham!K:K, NhatKy_ViPham!E:E, "11_Toan_A", NhatKy_ViPham!F:F, B30, NhatKy_ViPham!C:C, "T11")</f>
        <v>100</v>
      </c>
      <c r="AC30" s="6">
        <f>100 + SUMIFS(NhatKy_ViPham!J:J, NhatKy_ViPham!E:E, "11_Toan_A", NhatKy_ViPham!F:F, B30, NhatKy_ViPham!C:C, "T12") - SUMIFS(NhatKy_ViPham!K:K, NhatKy_ViPham!E:E, "11_Toan_A", NhatKy_ViPham!F:F, B30, NhatKy_ViPham!C:C, "T12")</f>
        <v>100</v>
      </c>
      <c r="AD30" s="6">
        <f>100 + SUMIFS(NhatKy_ViPham!J:J, NhatKy_ViPham!E:E, "11_Toan_A", NhatKy_ViPham!F:F, B30, NhatKy_ViPham!C:C, "T13") - SUMIFS(NhatKy_ViPham!K:K, NhatKy_ViPham!E:E, "11_Toan_A", NhatKy_ViPham!F:F, B30, NhatKy_ViPham!C:C, "T13")</f>
        <v>100</v>
      </c>
      <c r="AE30" s="6">
        <f>100 + SUMIFS(NhatKy_ViPham!J:J, NhatKy_ViPham!E:E, "11_Toan_A", NhatKy_ViPham!F:F, B30, NhatKy_ViPham!C:C, "T14") - SUMIFS(NhatKy_ViPham!K:K, NhatKy_ViPham!E:E, "11_Toan_A", NhatKy_ViPham!F:F, B30, NhatKy_ViPham!C:C, "T14")</f>
        <v>100</v>
      </c>
      <c r="AF30" s="6">
        <f>100 + SUMIFS(NhatKy_ViPham!J:J, NhatKy_ViPham!E:E, "11_Toan_A", NhatKy_ViPham!F:F, B30, NhatKy_ViPham!C:C, "T15") - SUMIFS(NhatKy_ViPham!K:K, NhatKy_ViPham!E:E, "11_Toan_A", NhatKy_ViPham!F:F, B30, NhatKy_ViPham!C:C, "T15")</f>
        <v>100</v>
      </c>
      <c r="AG30" s="6">
        <f>100 + SUMIFS(NhatKy_ViPham!J:J, NhatKy_ViPham!E:E, "11_Toan_A", NhatKy_ViPham!F:F, B30, NhatKy_ViPham!C:C, "T16") - SUMIFS(NhatKy_ViPham!K:K, NhatKy_ViPham!E:E, "11_Toan_A", NhatKy_ViPham!F:F, B30, NhatKy_ViPham!C:C, "T16")</f>
        <v>100</v>
      </c>
      <c r="AH30" s="6">
        <f>100 + SUMIFS(NhatKy_ViPham!J:J, NhatKy_ViPham!E:E, "11_Toan_A", NhatKy_ViPham!F:F, B30, NhatKy_ViPham!C:C, "T17") - SUMIFS(NhatKy_ViPham!K:K, NhatKy_ViPham!E:E, "11_Toan_A", NhatKy_ViPham!F:F, B30, NhatKy_ViPham!C:C, "T17")</f>
        <v>100</v>
      </c>
      <c r="AI30" s="6">
        <f>100 + SUMIFS(NhatKy_ViPham!J:J, NhatKy_ViPham!E:E, "11_Toan_A", NhatKy_ViPham!F:F, B30, NhatKy_ViPham!C:C, "T18") - SUMIFS(NhatKy_ViPham!K:K, NhatKy_ViPham!E:E, "11_Toan_A", NhatKy_ViPham!F:F, B30, NhatKy_ViPham!C:C, "T18")</f>
        <v>100</v>
      </c>
      <c r="AJ30" s="6">
        <f>100 + SUMIFS(NhatKy_ViPham!J:J, NhatKy_ViPham!E:E, "11_Toan_A", NhatKy_ViPham!F:F, B30, NhatKy_ViPham!C:C, "T19") - SUMIFS(NhatKy_ViPham!K:K, NhatKy_ViPham!E:E, "11_Toan_A", NhatKy_ViPham!F:F, B30, NhatKy_ViPham!C:C, "T19")</f>
        <v>100</v>
      </c>
      <c r="AK30" s="6">
        <f>100 + SUMIFS(NhatKy_ViPham!J:J, NhatKy_ViPham!E:E, "11_Toan_A", NhatKy_ViPham!F:F, B30, NhatKy_ViPham!C:C, "T20") - SUMIFS(NhatKy_ViPham!K:K, NhatKy_ViPham!E:E, "11_Toan_A", NhatKy_ViPham!F:F, B30, NhatKy_ViPham!C:C, "T20")</f>
        <v>100</v>
      </c>
      <c r="AL30" s="6">
        <f>100 + SUMIFS(NhatKy_ViPham!J:J, NhatKy_ViPham!E:E, "11_Toan_A", NhatKy_ViPham!F:F, B30, NhatKy_ViPham!C:C, "T21") - SUMIFS(NhatKy_ViPham!K:K, NhatKy_ViPham!E:E, "11_Toan_A", NhatKy_ViPham!F:F, B30, NhatKy_ViPham!C:C, "T21")</f>
        <v>100</v>
      </c>
      <c r="AM30" s="6">
        <f>100 + SUMIFS(NhatKy_ViPham!J:J, NhatKy_ViPham!E:E, "11_Toan_A", NhatKy_ViPham!F:F, B30, NhatKy_ViPham!C:C, "T22") - SUMIFS(NhatKy_ViPham!K:K, NhatKy_ViPham!E:E, "11_Toan_A", NhatKy_ViPham!F:F, B30, NhatKy_ViPham!C:C, "T22")</f>
        <v>100</v>
      </c>
      <c r="AN30" s="6">
        <f>100 + SUMIFS(NhatKy_ViPham!J:J, NhatKy_ViPham!E:E, "11_Toan_A", NhatKy_ViPham!F:F, B30, NhatKy_ViPham!C:C, "T23") - SUMIFS(NhatKy_ViPham!K:K, NhatKy_ViPham!E:E, "11_Toan_A", NhatKy_ViPham!F:F, B30, NhatKy_ViPham!C:C, "T23")</f>
        <v>100</v>
      </c>
      <c r="AO30" s="6">
        <f>100 + SUMIFS(NhatKy_ViPham!J:J, NhatKy_ViPham!E:E, "11_Toan_A", NhatKy_ViPham!F:F, B30, NhatKy_ViPham!C:C, "T24") - SUMIFS(NhatKy_ViPham!K:K, NhatKy_ViPham!E:E, "11_Toan_A", NhatKy_ViPham!F:F, B30, NhatKy_ViPham!C:C, "T24")</f>
        <v>100</v>
      </c>
      <c r="AP30" s="6">
        <f>100 + SUMIFS(NhatKy_ViPham!J:J, NhatKy_ViPham!E:E, "11_Toan_A", NhatKy_ViPham!F:F, B30, NhatKy_ViPham!C:C, "T25") - SUMIFS(NhatKy_ViPham!K:K, NhatKy_ViPham!E:E, "11_Toan_A", NhatKy_ViPham!F:F, B30, NhatKy_ViPham!C:C, "T25")</f>
        <v>100</v>
      </c>
      <c r="AQ30" s="6">
        <f>100 + SUMIFS(NhatKy_ViPham!J:J, NhatKy_ViPham!E:E, "11_Toan_A", NhatKy_ViPham!F:F, B30, NhatKy_ViPham!C:C, "T26") - SUMIFS(NhatKy_ViPham!K:K, NhatKy_ViPham!E:E, "11_Toan_A", NhatKy_ViPham!F:F, B30, NhatKy_ViPham!C:C, "T26")</f>
        <v>100</v>
      </c>
      <c r="AR30" s="6">
        <f>100 + SUMIFS(NhatKy_ViPham!J:J, NhatKy_ViPham!E:E, "11_Toan_A", NhatKy_ViPham!F:F, B30, NhatKy_ViPham!C:C, "T27") - SUMIFS(NhatKy_ViPham!K:K, NhatKy_ViPham!E:E, "11_Toan_A", NhatKy_ViPham!F:F, B30, NhatKy_ViPham!C:C, "T27")</f>
        <v>100</v>
      </c>
      <c r="AS30" s="6">
        <f>100 + SUMIFS(NhatKy_ViPham!J:J, NhatKy_ViPham!E:E, "11_Toan_A", NhatKy_ViPham!F:F, B30, NhatKy_ViPham!C:C, "T28") - SUMIFS(NhatKy_ViPham!K:K, NhatKy_ViPham!E:E, "11_Toan_A", NhatKy_ViPham!F:F, B30, NhatKy_ViPham!C:C, "T28")</f>
        <v>100</v>
      </c>
      <c r="AT30" s="6">
        <f>100 + SUMIFS(NhatKy_ViPham!J:J, NhatKy_ViPham!E:E, "11_Toan_A", NhatKy_ViPham!F:F, B30, NhatKy_ViPham!C:C, "T29") - SUMIFS(NhatKy_ViPham!K:K, NhatKy_ViPham!E:E, "11_Toan_A", NhatKy_ViPham!F:F, B30, NhatKy_ViPham!C:C, "T29")</f>
        <v>100</v>
      </c>
      <c r="AU30" s="6">
        <f>100 + SUMIFS(NhatKy_ViPham!J:J, NhatKy_ViPham!E:E, "11_Toan_A", NhatKy_ViPham!F:F, B30, NhatKy_ViPham!C:C, "T30") - SUMIFS(NhatKy_ViPham!K:K, NhatKy_ViPham!E:E, "11_Toan_A", NhatKy_ViPham!F:F, B30, NhatKy_ViPham!C:C, "T30")</f>
        <v>100</v>
      </c>
      <c r="AV30" s="6">
        <f>100 + SUMIFS(NhatKy_ViPham!J:J, NhatKy_ViPham!E:E, "11_Toan_A", NhatKy_ViPham!F:F, B30, NhatKy_ViPham!C:C, "T31") - SUMIFS(NhatKy_ViPham!K:K, NhatKy_ViPham!E:E, "11_Toan_A", NhatKy_ViPham!F:F, B30, NhatKy_ViPham!C:C, "T31")</f>
        <v>100</v>
      </c>
      <c r="AW30" s="6">
        <f>100 + SUMIFS(NhatKy_ViPham!J:J, NhatKy_ViPham!E:E, "11_Toan_A", NhatKy_ViPham!F:F, B30, NhatKy_ViPham!C:C, "T32") - SUMIFS(NhatKy_ViPham!K:K, NhatKy_ViPham!E:E, "11_Toan_A", NhatKy_ViPham!F:F, B30, NhatKy_ViPham!C:C, "T32")</f>
        <v>100</v>
      </c>
      <c r="AX30" s="6">
        <f>100 + SUMIFS(NhatKy_ViPham!J:J, NhatKy_ViPham!E:E, "11_Toan_A", NhatKy_ViPham!F:F, B30, NhatKy_ViPham!C:C, "T33") - SUMIFS(NhatKy_ViPham!K:K, NhatKy_ViPham!E:E, "11_Toan_A", NhatKy_ViPham!F:F, B30, NhatKy_ViPham!C:C, "T33")</f>
        <v>100</v>
      </c>
      <c r="AY30" s="6">
        <f>100 + SUMIFS(NhatKy_ViPham!J:J, NhatKy_ViPham!E:E, "11_Toan_A", NhatKy_ViPham!F:F, B30, NhatKy_ViPham!C:C, "T34") - SUMIFS(NhatKy_ViPham!K:K, NhatKy_ViPham!E:E, "11_Toan_A", NhatKy_ViPham!F:F, B30, NhatKy_ViPham!C:C, "T34")</f>
        <v>100</v>
      </c>
      <c r="AZ30" s="6">
        <f>100 + SUMIFS(NhatKy_ViPham!J:J, NhatKy_ViPham!E:E, "11_Toan_A", NhatKy_ViPham!F:F, B30, NhatKy_ViPham!C:C, "T35") - SUMIFS(NhatKy_ViPham!K:K, NhatKy_ViPham!E:E, "11_Toan_A", NhatKy_ViPham!F:F, B30, NhatKy_ViPham!C:C, "T35")</f>
        <v>100</v>
      </c>
      <c r="BA30" s="12">
        <f t="shared" si="0"/>
        <v>100</v>
      </c>
      <c r="BB30" s="11" t="s">
        <v>430</v>
      </c>
      <c r="BC30" s="16" t="str">
        <f t="shared" si="1"/>
        <v>Tốt</v>
      </c>
      <c r="BD30" s="15" t="str">
        <f t="shared" si="2"/>
        <v>🟢 BÌNH THƯỜNG</v>
      </c>
    </row>
    <row r="31" spans="1:56" x14ac:dyDescent="0.25">
      <c r="A31" s="4">
        <v>23</v>
      </c>
      <c r="B31" s="10" t="s">
        <v>1377</v>
      </c>
      <c r="C31" s="4" t="s">
        <v>1335</v>
      </c>
      <c r="D31" s="4" t="s">
        <v>429</v>
      </c>
      <c r="E31" s="11" t="s">
        <v>430</v>
      </c>
      <c r="F31" s="7">
        <f>SUMIFS(NhatKy_ViPham!K:K, NhatKy_ViPham!E:E, "11_Toan_A", NhatKy_ViPham!F:F, B31, NhatKy_ViPham!H:H, "L01")</f>
        <v>0</v>
      </c>
      <c r="G31" s="7">
        <f>SUMIFS(NhatKy_ViPham!K:K, NhatKy_ViPham!E:E, "11_Toan_A", NhatKy_ViPham!F:F, B31, NhatKy_ViPham!H:H, "L02")</f>
        <v>0</v>
      </c>
      <c r="H31" s="7">
        <f>SUMIFS(NhatKy_ViPham!K:K, NhatKy_ViPham!E:E, "11_Toan_A", NhatKy_ViPham!F:F, B31, NhatKy_ViPham!H:H, "L03")</f>
        <v>0</v>
      </c>
      <c r="I31" s="7">
        <f>SUMIFS(NhatKy_ViPham!K:K, NhatKy_ViPham!E:E, "11_Toan_A", NhatKy_ViPham!F:F, B31, NhatKy_ViPham!H:H, "L04")</f>
        <v>0</v>
      </c>
      <c r="J31" s="7">
        <f>SUMIFS(NhatKy_ViPham!K:K, NhatKy_ViPham!E:E, "11_Toan_A", NhatKy_ViPham!F:F, B31, NhatKy_ViPham!H:H, "L05")</f>
        <v>0</v>
      </c>
      <c r="K31" s="7">
        <f>SUMIFS(NhatKy_ViPham!K:K, NhatKy_ViPham!E:E, "11_Toan_A", NhatKy_ViPham!F:F, B31, NhatKy_ViPham!H:H, "L06")</f>
        <v>0</v>
      </c>
      <c r="L31" s="7">
        <f>SUMIFS(NhatKy_ViPham!K:K, NhatKy_ViPham!E:E, "11_Toan_A", NhatKy_ViPham!F:F, B31, NhatKy_ViPham!H:H, "L07")</f>
        <v>0</v>
      </c>
      <c r="M31" s="7">
        <f>SUMIFS(NhatKy_ViPham!K:K, NhatKy_ViPham!E:E, "11_Toan_A", NhatKy_ViPham!F:F, B31, NhatKy_ViPham!H:H, "L08")</f>
        <v>0</v>
      </c>
      <c r="N31" s="7">
        <f>SUMIFS(NhatKy_ViPham!K:K, NhatKy_ViPham!E:E, "11_Toan_A", NhatKy_ViPham!F:F, B31, NhatKy_ViPham!H:H, "L09")</f>
        <v>0</v>
      </c>
      <c r="O31" s="7">
        <f>SUMIFS(NhatKy_ViPham!K:K, NhatKy_ViPham!E:E, "11_Toan_A", NhatKy_ViPham!F:F, B31, NhatKy_ViPham!H:H, "L10")</f>
        <v>0</v>
      </c>
      <c r="P31" s="12">
        <f>SUMIFS(NhatKy_ViPham!J:J, NhatKy_ViPham!E:E, "11_Toan_A", NhatKy_ViPham!F:F, B31)</f>
        <v>0</v>
      </c>
      <c r="Q31" s="13">
        <f>SUMIFS(NhatKy_ViPham!K:K, NhatKy_ViPham!E:E, "11_Toan_A", NhatKy_ViPham!F:F, B31)</f>
        <v>0</v>
      </c>
      <c r="R31" s="7">
        <f>100 + SUMIFS(NhatKy_ViPham!J:J, NhatKy_ViPham!E:E, "11_Toan_A", NhatKy_ViPham!F:F, B31, NhatKy_ViPham!C:C, "T1") - SUMIFS(NhatKy_ViPham!K:K, NhatKy_ViPham!E:E, "11_Toan_A", NhatKy_ViPham!F:F, B31, NhatKy_ViPham!C:C, "T1")</f>
        <v>100</v>
      </c>
      <c r="S31" s="7">
        <f>100 + SUMIFS(NhatKy_ViPham!J:J, NhatKy_ViPham!E:E, "11_Toan_A", NhatKy_ViPham!F:F, B31, NhatKy_ViPham!C:C, "T2") - SUMIFS(NhatKy_ViPham!K:K, NhatKy_ViPham!E:E, "11_Toan_A", NhatKy_ViPham!F:F, B31, NhatKy_ViPham!C:C, "T2")</f>
        <v>100</v>
      </c>
      <c r="T31" s="7">
        <f>100 + SUMIFS(NhatKy_ViPham!J:J, NhatKy_ViPham!E:E, "11_Toan_A", NhatKy_ViPham!F:F, B31, NhatKy_ViPham!C:C, "T3") - SUMIFS(NhatKy_ViPham!K:K, NhatKy_ViPham!E:E, "11_Toan_A", NhatKy_ViPham!F:F, B31, NhatKy_ViPham!C:C, "T3")</f>
        <v>100</v>
      </c>
      <c r="U31" s="7">
        <f>100 + SUMIFS(NhatKy_ViPham!J:J, NhatKy_ViPham!E:E, "11_Toan_A", NhatKy_ViPham!F:F, B31, NhatKy_ViPham!C:C, "T4") - SUMIFS(NhatKy_ViPham!K:K, NhatKy_ViPham!E:E, "11_Toan_A", NhatKy_ViPham!F:F, B31, NhatKy_ViPham!C:C, "T4")</f>
        <v>100</v>
      </c>
      <c r="V31" s="7">
        <f>100 + SUMIFS(NhatKy_ViPham!J:J, NhatKy_ViPham!E:E, "11_Toan_A", NhatKy_ViPham!F:F, B31, NhatKy_ViPham!C:C, "T5") - SUMIFS(NhatKy_ViPham!K:K, NhatKy_ViPham!E:E, "11_Toan_A", NhatKy_ViPham!F:F, B31, NhatKy_ViPham!C:C, "T5")</f>
        <v>100</v>
      </c>
      <c r="W31" s="7">
        <f>100 + SUMIFS(NhatKy_ViPham!J:J, NhatKy_ViPham!E:E, "11_Toan_A", NhatKy_ViPham!F:F, B31, NhatKy_ViPham!C:C, "T6") - SUMIFS(NhatKy_ViPham!K:K, NhatKy_ViPham!E:E, "11_Toan_A", NhatKy_ViPham!F:F, B31, NhatKy_ViPham!C:C, "T6")</f>
        <v>100</v>
      </c>
      <c r="X31" s="7">
        <f>100 + SUMIFS(NhatKy_ViPham!J:J, NhatKy_ViPham!E:E, "11_Toan_A", NhatKy_ViPham!F:F, B31, NhatKy_ViPham!C:C, "T7") - SUMIFS(NhatKy_ViPham!K:K, NhatKy_ViPham!E:E, "11_Toan_A", NhatKy_ViPham!F:F, B31, NhatKy_ViPham!C:C, "T7")</f>
        <v>100</v>
      </c>
      <c r="Y31" s="7">
        <f>100 + SUMIFS(NhatKy_ViPham!J:J, NhatKy_ViPham!E:E, "11_Toan_A", NhatKy_ViPham!F:F, B31, NhatKy_ViPham!C:C, "T8") - SUMIFS(NhatKy_ViPham!K:K, NhatKy_ViPham!E:E, "11_Toan_A", NhatKy_ViPham!F:F, B31, NhatKy_ViPham!C:C, "T8")</f>
        <v>100</v>
      </c>
      <c r="Z31" s="7">
        <f>100 + SUMIFS(NhatKy_ViPham!J:J, NhatKy_ViPham!E:E, "11_Toan_A", NhatKy_ViPham!F:F, B31, NhatKy_ViPham!C:C, "T9") - SUMIFS(NhatKy_ViPham!K:K, NhatKy_ViPham!E:E, "11_Toan_A", NhatKy_ViPham!F:F, B31, NhatKy_ViPham!C:C, "T9")</f>
        <v>100</v>
      </c>
      <c r="AA31" s="7">
        <f>100 + SUMIFS(NhatKy_ViPham!J:J, NhatKy_ViPham!E:E, "11_Toan_A", NhatKy_ViPham!F:F, B31, NhatKy_ViPham!C:C, "T10") - SUMIFS(NhatKy_ViPham!K:K, NhatKy_ViPham!E:E, "11_Toan_A", NhatKy_ViPham!F:F, B31, NhatKy_ViPham!C:C, "T10")</f>
        <v>100</v>
      </c>
      <c r="AB31" s="7">
        <f>100 + SUMIFS(NhatKy_ViPham!J:J, NhatKy_ViPham!E:E, "11_Toan_A", NhatKy_ViPham!F:F, B31, NhatKy_ViPham!C:C, "T11") - SUMIFS(NhatKy_ViPham!K:K, NhatKy_ViPham!E:E, "11_Toan_A", NhatKy_ViPham!F:F, B31, NhatKy_ViPham!C:C, "T11")</f>
        <v>100</v>
      </c>
      <c r="AC31" s="7">
        <f>100 + SUMIFS(NhatKy_ViPham!J:J, NhatKy_ViPham!E:E, "11_Toan_A", NhatKy_ViPham!F:F, B31, NhatKy_ViPham!C:C, "T12") - SUMIFS(NhatKy_ViPham!K:K, NhatKy_ViPham!E:E, "11_Toan_A", NhatKy_ViPham!F:F, B31, NhatKy_ViPham!C:C, "T12")</f>
        <v>100</v>
      </c>
      <c r="AD31" s="7">
        <f>100 + SUMIFS(NhatKy_ViPham!J:J, NhatKy_ViPham!E:E, "11_Toan_A", NhatKy_ViPham!F:F, B31, NhatKy_ViPham!C:C, "T13") - SUMIFS(NhatKy_ViPham!K:K, NhatKy_ViPham!E:E, "11_Toan_A", NhatKy_ViPham!F:F, B31, NhatKy_ViPham!C:C, "T13")</f>
        <v>100</v>
      </c>
      <c r="AE31" s="7">
        <f>100 + SUMIFS(NhatKy_ViPham!J:J, NhatKy_ViPham!E:E, "11_Toan_A", NhatKy_ViPham!F:F, B31, NhatKy_ViPham!C:C, "T14") - SUMIFS(NhatKy_ViPham!K:K, NhatKy_ViPham!E:E, "11_Toan_A", NhatKy_ViPham!F:F, B31, NhatKy_ViPham!C:C, "T14")</f>
        <v>100</v>
      </c>
      <c r="AF31" s="7">
        <f>100 + SUMIFS(NhatKy_ViPham!J:J, NhatKy_ViPham!E:E, "11_Toan_A", NhatKy_ViPham!F:F, B31, NhatKy_ViPham!C:C, "T15") - SUMIFS(NhatKy_ViPham!K:K, NhatKy_ViPham!E:E, "11_Toan_A", NhatKy_ViPham!F:F, B31, NhatKy_ViPham!C:C, "T15")</f>
        <v>100</v>
      </c>
      <c r="AG31" s="7">
        <f>100 + SUMIFS(NhatKy_ViPham!J:J, NhatKy_ViPham!E:E, "11_Toan_A", NhatKy_ViPham!F:F, B31, NhatKy_ViPham!C:C, "T16") - SUMIFS(NhatKy_ViPham!K:K, NhatKy_ViPham!E:E, "11_Toan_A", NhatKy_ViPham!F:F, B31, NhatKy_ViPham!C:C, "T16")</f>
        <v>100</v>
      </c>
      <c r="AH31" s="7">
        <f>100 + SUMIFS(NhatKy_ViPham!J:J, NhatKy_ViPham!E:E, "11_Toan_A", NhatKy_ViPham!F:F, B31, NhatKy_ViPham!C:C, "T17") - SUMIFS(NhatKy_ViPham!K:K, NhatKy_ViPham!E:E, "11_Toan_A", NhatKy_ViPham!F:F, B31, NhatKy_ViPham!C:C, "T17")</f>
        <v>100</v>
      </c>
      <c r="AI31" s="7">
        <f>100 + SUMIFS(NhatKy_ViPham!J:J, NhatKy_ViPham!E:E, "11_Toan_A", NhatKy_ViPham!F:F, B31, NhatKy_ViPham!C:C, "T18") - SUMIFS(NhatKy_ViPham!K:K, NhatKy_ViPham!E:E, "11_Toan_A", NhatKy_ViPham!F:F, B31, NhatKy_ViPham!C:C, "T18")</f>
        <v>100</v>
      </c>
      <c r="AJ31" s="7">
        <f>100 + SUMIFS(NhatKy_ViPham!J:J, NhatKy_ViPham!E:E, "11_Toan_A", NhatKy_ViPham!F:F, B31, NhatKy_ViPham!C:C, "T19") - SUMIFS(NhatKy_ViPham!K:K, NhatKy_ViPham!E:E, "11_Toan_A", NhatKy_ViPham!F:F, B31, NhatKy_ViPham!C:C, "T19")</f>
        <v>100</v>
      </c>
      <c r="AK31" s="7">
        <f>100 + SUMIFS(NhatKy_ViPham!J:J, NhatKy_ViPham!E:E, "11_Toan_A", NhatKy_ViPham!F:F, B31, NhatKy_ViPham!C:C, "T20") - SUMIFS(NhatKy_ViPham!K:K, NhatKy_ViPham!E:E, "11_Toan_A", NhatKy_ViPham!F:F, B31, NhatKy_ViPham!C:C, "T20")</f>
        <v>100</v>
      </c>
      <c r="AL31" s="7">
        <f>100 + SUMIFS(NhatKy_ViPham!J:J, NhatKy_ViPham!E:E, "11_Toan_A", NhatKy_ViPham!F:F, B31, NhatKy_ViPham!C:C, "T21") - SUMIFS(NhatKy_ViPham!K:K, NhatKy_ViPham!E:E, "11_Toan_A", NhatKy_ViPham!F:F, B31, NhatKy_ViPham!C:C, "T21")</f>
        <v>100</v>
      </c>
      <c r="AM31" s="7">
        <f>100 + SUMIFS(NhatKy_ViPham!J:J, NhatKy_ViPham!E:E, "11_Toan_A", NhatKy_ViPham!F:F, B31, NhatKy_ViPham!C:C, "T22") - SUMIFS(NhatKy_ViPham!K:K, NhatKy_ViPham!E:E, "11_Toan_A", NhatKy_ViPham!F:F, B31, NhatKy_ViPham!C:C, "T22")</f>
        <v>100</v>
      </c>
      <c r="AN31" s="7">
        <f>100 + SUMIFS(NhatKy_ViPham!J:J, NhatKy_ViPham!E:E, "11_Toan_A", NhatKy_ViPham!F:F, B31, NhatKy_ViPham!C:C, "T23") - SUMIFS(NhatKy_ViPham!K:K, NhatKy_ViPham!E:E, "11_Toan_A", NhatKy_ViPham!F:F, B31, NhatKy_ViPham!C:C, "T23")</f>
        <v>100</v>
      </c>
      <c r="AO31" s="7">
        <f>100 + SUMIFS(NhatKy_ViPham!J:J, NhatKy_ViPham!E:E, "11_Toan_A", NhatKy_ViPham!F:F, B31, NhatKy_ViPham!C:C, "T24") - SUMIFS(NhatKy_ViPham!K:K, NhatKy_ViPham!E:E, "11_Toan_A", NhatKy_ViPham!F:F, B31, NhatKy_ViPham!C:C, "T24")</f>
        <v>100</v>
      </c>
      <c r="AP31" s="7">
        <f>100 + SUMIFS(NhatKy_ViPham!J:J, NhatKy_ViPham!E:E, "11_Toan_A", NhatKy_ViPham!F:F, B31, NhatKy_ViPham!C:C, "T25") - SUMIFS(NhatKy_ViPham!K:K, NhatKy_ViPham!E:E, "11_Toan_A", NhatKy_ViPham!F:F, B31, NhatKy_ViPham!C:C, "T25")</f>
        <v>100</v>
      </c>
      <c r="AQ31" s="7">
        <f>100 + SUMIFS(NhatKy_ViPham!J:J, NhatKy_ViPham!E:E, "11_Toan_A", NhatKy_ViPham!F:F, B31, NhatKy_ViPham!C:C, "T26") - SUMIFS(NhatKy_ViPham!K:K, NhatKy_ViPham!E:E, "11_Toan_A", NhatKy_ViPham!F:F, B31, NhatKy_ViPham!C:C, "T26")</f>
        <v>100</v>
      </c>
      <c r="AR31" s="7">
        <f>100 + SUMIFS(NhatKy_ViPham!J:J, NhatKy_ViPham!E:E, "11_Toan_A", NhatKy_ViPham!F:F, B31, NhatKy_ViPham!C:C, "T27") - SUMIFS(NhatKy_ViPham!K:K, NhatKy_ViPham!E:E, "11_Toan_A", NhatKy_ViPham!F:F, B31, NhatKy_ViPham!C:C, "T27")</f>
        <v>100</v>
      </c>
      <c r="AS31" s="7">
        <f>100 + SUMIFS(NhatKy_ViPham!J:J, NhatKy_ViPham!E:E, "11_Toan_A", NhatKy_ViPham!F:F, B31, NhatKy_ViPham!C:C, "T28") - SUMIFS(NhatKy_ViPham!K:K, NhatKy_ViPham!E:E, "11_Toan_A", NhatKy_ViPham!F:F, B31, NhatKy_ViPham!C:C, "T28")</f>
        <v>100</v>
      </c>
      <c r="AT31" s="7">
        <f>100 + SUMIFS(NhatKy_ViPham!J:J, NhatKy_ViPham!E:E, "11_Toan_A", NhatKy_ViPham!F:F, B31, NhatKy_ViPham!C:C, "T29") - SUMIFS(NhatKy_ViPham!K:K, NhatKy_ViPham!E:E, "11_Toan_A", NhatKy_ViPham!F:F, B31, NhatKy_ViPham!C:C, "T29")</f>
        <v>100</v>
      </c>
      <c r="AU31" s="7">
        <f>100 + SUMIFS(NhatKy_ViPham!J:J, NhatKy_ViPham!E:E, "11_Toan_A", NhatKy_ViPham!F:F, B31, NhatKy_ViPham!C:C, "T30") - SUMIFS(NhatKy_ViPham!K:K, NhatKy_ViPham!E:E, "11_Toan_A", NhatKy_ViPham!F:F, B31, NhatKy_ViPham!C:C, "T30")</f>
        <v>100</v>
      </c>
      <c r="AV31" s="7">
        <f>100 + SUMIFS(NhatKy_ViPham!J:J, NhatKy_ViPham!E:E, "11_Toan_A", NhatKy_ViPham!F:F, B31, NhatKy_ViPham!C:C, "T31") - SUMIFS(NhatKy_ViPham!K:K, NhatKy_ViPham!E:E, "11_Toan_A", NhatKy_ViPham!F:F, B31, NhatKy_ViPham!C:C, "T31")</f>
        <v>100</v>
      </c>
      <c r="AW31" s="7">
        <f>100 + SUMIFS(NhatKy_ViPham!J:J, NhatKy_ViPham!E:E, "11_Toan_A", NhatKy_ViPham!F:F, B31, NhatKy_ViPham!C:C, "T32") - SUMIFS(NhatKy_ViPham!K:K, NhatKy_ViPham!E:E, "11_Toan_A", NhatKy_ViPham!F:F, B31, NhatKy_ViPham!C:C, "T32")</f>
        <v>100</v>
      </c>
      <c r="AX31" s="7">
        <f>100 + SUMIFS(NhatKy_ViPham!J:J, NhatKy_ViPham!E:E, "11_Toan_A", NhatKy_ViPham!F:F, B31, NhatKy_ViPham!C:C, "T33") - SUMIFS(NhatKy_ViPham!K:K, NhatKy_ViPham!E:E, "11_Toan_A", NhatKy_ViPham!F:F, B31, NhatKy_ViPham!C:C, "T33")</f>
        <v>100</v>
      </c>
      <c r="AY31" s="7">
        <f>100 + SUMIFS(NhatKy_ViPham!J:J, NhatKy_ViPham!E:E, "11_Toan_A", NhatKy_ViPham!F:F, B31, NhatKy_ViPham!C:C, "T34") - SUMIFS(NhatKy_ViPham!K:K, NhatKy_ViPham!E:E, "11_Toan_A", NhatKy_ViPham!F:F, B31, NhatKy_ViPham!C:C, "T34")</f>
        <v>100</v>
      </c>
      <c r="AZ31" s="7">
        <f>100 + SUMIFS(NhatKy_ViPham!J:J, NhatKy_ViPham!E:E, "11_Toan_A", NhatKy_ViPham!F:F, B31, NhatKy_ViPham!C:C, "T35") - SUMIFS(NhatKy_ViPham!K:K, NhatKy_ViPham!E:E, "11_Toan_A", NhatKy_ViPham!F:F, B31, NhatKy_ViPham!C:C, "T35")</f>
        <v>100</v>
      </c>
      <c r="BA31" s="12">
        <f t="shared" si="0"/>
        <v>100</v>
      </c>
      <c r="BB31" s="11" t="s">
        <v>430</v>
      </c>
      <c r="BC31" s="14" t="str">
        <f t="shared" si="1"/>
        <v>Tốt</v>
      </c>
      <c r="BD31" s="10" t="str">
        <f t="shared" si="2"/>
        <v>🟢 BÌNH THƯỜNG</v>
      </c>
    </row>
    <row r="32" spans="1:56" x14ac:dyDescent="0.25">
      <c r="A32" s="5">
        <v>24</v>
      </c>
      <c r="B32" s="15" t="s">
        <v>1378</v>
      </c>
      <c r="C32" s="5" t="s">
        <v>1379</v>
      </c>
      <c r="D32" s="5" t="s">
        <v>429</v>
      </c>
      <c r="E32" s="11" t="s">
        <v>430</v>
      </c>
      <c r="F32" s="6">
        <f>SUMIFS(NhatKy_ViPham!K:K, NhatKy_ViPham!E:E, "11_Toan_A", NhatKy_ViPham!F:F, B32, NhatKy_ViPham!H:H, "L01")</f>
        <v>0</v>
      </c>
      <c r="G32" s="6">
        <f>SUMIFS(NhatKy_ViPham!K:K, NhatKy_ViPham!E:E, "11_Toan_A", NhatKy_ViPham!F:F, B32, NhatKy_ViPham!H:H, "L02")</f>
        <v>0</v>
      </c>
      <c r="H32" s="6">
        <f>SUMIFS(NhatKy_ViPham!K:K, NhatKy_ViPham!E:E, "11_Toan_A", NhatKy_ViPham!F:F, B32, NhatKy_ViPham!H:H, "L03")</f>
        <v>0</v>
      </c>
      <c r="I32" s="6">
        <f>SUMIFS(NhatKy_ViPham!K:K, NhatKy_ViPham!E:E, "11_Toan_A", NhatKy_ViPham!F:F, B32, NhatKy_ViPham!H:H, "L04")</f>
        <v>0</v>
      </c>
      <c r="J32" s="6">
        <f>SUMIFS(NhatKy_ViPham!K:K, NhatKy_ViPham!E:E, "11_Toan_A", NhatKy_ViPham!F:F, B32, NhatKy_ViPham!H:H, "L05")</f>
        <v>0</v>
      </c>
      <c r="K32" s="6">
        <f>SUMIFS(NhatKy_ViPham!K:K, NhatKy_ViPham!E:E, "11_Toan_A", NhatKy_ViPham!F:F, B32, NhatKy_ViPham!H:H, "L06")</f>
        <v>0</v>
      </c>
      <c r="L32" s="6">
        <f>SUMIFS(NhatKy_ViPham!K:K, NhatKy_ViPham!E:E, "11_Toan_A", NhatKy_ViPham!F:F, B32, NhatKy_ViPham!H:H, "L07")</f>
        <v>0</v>
      </c>
      <c r="M32" s="6">
        <f>SUMIFS(NhatKy_ViPham!K:K, NhatKy_ViPham!E:E, "11_Toan_A", NhatKy_ViPham!F:F, B32, NhatKy_ViPham!H:H, "L08")</f>
        <v>0</v>
      </c>
      <c r="N32" s="6">
        <f>SUMIFS(NhatKy_ViPham!K:K, NhatKy_ViPham!E:E, "11_Toan_A", NhatKy_ViPham!F:F, B32, NhatKy_ViPham!H:H, "L09")</f>
        <v>0</v>
      </c>
      <c r="O32" s="6">
        <f>SUMIFS(NhatKy_ViPham!K:K, NhatKy_ViPham!E:E, "11_Toan_A", NhatKy_ViPham!F:F, B32, NhatKy_ViPham!H:H, "L10")</f>
        <v>0</v>
      </c>
      <c r="P32" s="12">
        <f>SUMIFS(NhatKy_ViPham!J:J, NhatKy_ViPham!E:E, "11_Toan_A", NhatKy_ViPham!F:F, B32)</f>
        <v>0</v>
      </c>
      <c r="Q32" s="13">
        <f>SUMIFS(NhatKy_ViPham!K:K, NhatKy_ViPham!E:E, "11_Toan_A", NhatKy_ViPham!F:F, B32)</f>
        <v>0</v>
      </c>
      <c r="R32" s="6">
        <f>100 + SUMIFS(NhatKy_ViPham!J:J, NhatKy_ViPham!E:E, "11_Toan_A", NhatKy_ViPham!F:F, B32, NhatKy_ViPham!C:C, "T1") - SUMIFS(NhatKy_ViPham!K:K, NhatKy_ViPham!E:E, "11_Toan_A", NhatKy_ViPham!F:F, B32, NhatKy_ViPham!C:C, "T1")</f>
        <v>100</v>
      </c>
      <c r="S32" s="6">
        <f>100 + SUMIFS(NhatKy_ViPham!J:J, NhatKy_ViPham!E:E, "11_Toan_A", NhatKy_ViPham!F:F, B32, NhatKy_ViPham!C:C, "T2") - SUMIFS(NhatKy_ViPham!K:K, NhatKy_ViPham!E:E, "11_Toan_A", NhatKy_ViPham!F:F, B32, NhatKy_ViPham!C:C, "T2")</f>
        <v>100</v>
      </c>
      <c r="T32" s="6">
        <f>100 + SUMIFS(NhatKy_ViPham!J:J, NhatKy_ViPham!E:E, "11_Toan_A", NhatKy_ViPham!F:F, B32, NhatKy_ViPham!C:C, "T3") - SUMIFS(NhatKy_ViPham!K:K, NhatKy_ViPham!E:E, "11_Toan_A", NhatKy_ViPham!F:F, B32, NhatKy_ViPham!C:C, "T3")</f>
        <v>100</v>
      </c>
      <c r="U32" s="6">
        <f>100 + SUMIFS(NhatKy_ViPham!J:J, NhatKy_ViPham!E:E, "11_Toan_A", NhatKy_ViPham!F:F, B32, NhatKy_ViPham!C:C, "T4") - SUMIFS(NhatKy_ViPham!K:K, NhatKy_ViPham!E:E, "11_Toan_A", NhatKy_ViPham!F:F, B32, NhatKy_ViPham!C:C, "T4")</f>
        <v>100</v>
      </c>
      <c r="V32" s="6">
        <f>100 + SUMIFS(NhatKy_ViPham!J:J, NhatKy_ViPham!E:E, "11_Toan_A", NhatKy_ViPham!F:F, B32, NhatKy_ViPham!C:C, "T5") - SUMIFS(NhatKy_ViPham!K:K, NhatKy_ViPham!E:E, "11_Toan_A", NhatKy_ViPham!F:F, B32, NhatKy_ViPham!C:C, "T5")</f>
        <v>100</v>
      </c>
      <c r="W32" s="6">
        <f>100 + SUMIFS(NhatKy_ViPham!J:J, NhatKy_ViPham!E:E, "11_Toan_A", NhatKy_ViPham!F:F, B32, NhatKy_ViPham!C:C, "T6") - SUMIFS(NhatKy_ViPham!K:K, NhatKy_ViPham!E:E, "11_Toan_A", NhatKy_ViPham!F:F, B32, NhatKy_ViPham!C:C, "T6")</f>
        <v>100</v>
      </c>
      <c r="X32" s="6">
        <f>100 + SUMIFS(NhatKy_ViPham!J:J, NhatKy_ViPham!E:E, "11_Toan_A", NhatKy_ViPham!F:F, B32, NhatKy_ViPham!C:C, "T7") - SUMIFS(NhatKy_ViPham!K:K, NhatKy_ViPham!E:E, "11_Toan_A", NhatKy_ViPham!F:F, B32, NhatKy_ViPham!C:C, "T7")</f>
        <v>100</v>
      </c>
      <c r="Y32" s="6">
        <f>100 + SUMIFS(NhatKy_ViPham!J:J, NhatKy_ViPham!E:E, "11_Toan_A", NhatKy_ViPham!F:F, B32, NhatKy_ViPham!C:C, "T8") - SUMIFS(NhatKy_ViPham!K:K, NhatKy_ViPham!E:E, "11_Toan_A", NhatKy_ViPham!F:F, B32, NhatKy_ViPham!C:C, "T8")</f>
        <v>100</v>
      </c>
      <c r="Z32" s="6">
        <f>100 + SUMIFS(NhatKy_ViPham!J:J, NhatKy_ViPham!E:E, "11_Toan_A", NhatKy_ViPham!F:F, B32, NhatKy_ViPham!C:C, "T9") - SUMIFS(NhatKy_ViPham!K:K, NhatKy_ViPham!E:E, "11_Toan_A", NhatKy_ViPham!F:F, B32, NhatKy_ViPham!C:C, "T9")</f>
        <v>100</v>
      </c>
      <c r="AA32" s="6">
        <f>100 + SUMIFS(NhatKy_ViPham!J:J, NhatKy_ViPham!E:E, "11_Toan_A", NhatKy_ViPham!F:F, B32, NhatKy_ViPham!C:C, "T10") - SUMIFS(NhatKy_ViPham!K:K, NhatKy_ViPham!E:E, "11_Toan_A", NhatKy_ViPham!F:F, B32, NhatKy_ViPham!C:C, "T10")</f>
        <v>100</v>
      </c>
      <c r="AB32" s="6">
        <f>100 + SUMIFS(NhatKy_ViPham!J:J, NhatKy_ViPham!E:E, "11_Toan_A", NhatKy_ViPham!F:F, B32, NhatKy_ViPham!C:C, "T11") - SUMIFS(NhatKy_ViPham!K:K, NhatKy_ViPham!E:E, "11_Toan_A", NhatKy_ViPham!F:F, B32, NhatKy_ViPham!C:C, "T11")</f>
        <v>100</v>
      </c>
      <c r="AC32" s="6">
        <f>100 + SUMIFS(NhatKy_ViPham!J:J, NhatKy_ViPham!E:E, "11_Toan_A", NhatKy_ViPham!F:F, B32, NhatKy_ViPham!C:C, "T12") - SUMIFS(NhatKy_ViPham!K:K, NhatKy_ViPham!E:E, "11_Toan_A", NhatKy_ViPham!F:F, B32, NhatKy_ViPham!C:C, "T12")</f>
        <v>100</v>
      </c>
      <c r="AD32" s="6">
        <f>100 + SUMIFS(NhatKy_ViPham!J:J, NhatKy_ViPham!E:E, "11_Toan_A", NhatKy_ViPham!F:F, B32, NhatKy_ViPham!C:C, "T13") - SUMIFS(NhatKy_ViPham!K:K, NhatKy_ViPham!E:E, "11_Toan_A", NhatKy_ViPham!F:F, B32, NhatKy_ViPham!C:C, "T13")</f>
        <v>100</v>
      </c>
      <c r="AE32" s="6">
        <f>100 + SUMIFS(NhatKy_ViPham!J:J, NhatKy_ViPham!E:E, "11_Toan_A", NhatKy_ViPham!F:F, B32, NhatKy_ViPham!C:C, "T14") - SUMIFS(NhatKy_ViPham!K:K, NhatKy_ViPham!E:E, "11_Toan_A", NhatKy_ViPham!F:F, B32, NhatKy_ViPham!C:C, "T14")</f>
        <v>100</v>
      </c>
      <c r="AF32" s="6">
        <f>100 + SUMIFS(NhatKy_ViPham!J:J, NhatKy_ViPham!E:E, "11_Toan_A", NhatKy_ViPham!F:F, B32, NhatKy_ViPham!C:C, "T15") - SUMIFS(NhatKy_ViPham!K:K, NhatKy_ViPham!E:E, "11_Toan_A", NhatKy_ViPham!F:F, B32, NhatKy_ViPham!C:C, "T15")</f>
        <v>100</v>
      </c>
      <c r="AG32" s="6">
        <f>100 + SUMIFS(NhatKy_ViPham!J:J, NhatKy_ViPham!E:E, "11_Toan_A", NhatKy_ViPham!F:F, B32, NhatKy_ViPham!C:C, "T16") - SUMIFS(NhatKy_ViPham!K:K, NhatKy_ViPham!E:E, "11_Toan_A", NhatKy_ViPham!F:F, B32, NhatKy_ViPham!C:C, "T16")</f>
        <v>100</v>
      </c>
      <c r="AH32" s="6">
        <f>100 + SUMIFS(NhatKy_ViPham!J:J, NhatKy_ViPham!E:E, "11_Toan_A", NhatKy_ViPham!F:F, B32, NhatKy_ViPham!C:C, "T17") - SUMIFS(NhatKy_ViPham!K:K, NhatKy_ViPham!E:E, "11_Toan_A", NhatKy_ViPham!F:F, B32, NhatKy_ViPham!C:C, "T17")</f>
        <v>100</v>
      </c>
      <c r="AI32" s="6">
        <f>100 + SUMIFS(NhatKy_ViPham!J:J, NhatKy_ViPham!E:E, "11_Toan_A", NhatKy_ViPham!F:F, B32, NhatKy_ViPham!C:C, "T18") - SUMIFS(NhatKy_ViPham!K:K, NhatKy_ViPham!E:E, "11_Toan_A", NhatKy_ViPham!F:F, B32, NhatKy_ViPham!C:C, "T18")</f>
        <v>100</v>
      </c>
      <c r="AJ32" s="6">
        <f>100 + SUMIFS(NhatKy_ViPham!J:J, NhatKy_ViPham!E:E, "11_Toan_A", NhatKy_ViPham!F:F, B32, NhatKy_ViPham!C:C, "T19") - SUMIFS(NhatKy_ViPham!K:K, NhatKy_ViPham!E:E, "11_Toan_A", NhatKy_ViPham!F:F, B32, NhatKy_ViPham!C:C, "T19")</f>
        <v>100</v>
      </c>
      <c r="AK32" s="6">
        <f>100 + SUMIFS(NhatKy_ViPham!J:J, NhatKy_ViPham!E:E, "11_Toan_A", NhatKy_ViPham!F:F, B32, NhatKy_ViPham!C:C, "T20") - SUMIFS(NhatKy_ViPham!K:K, NhatKy_ViPham!E:E, "11_Toan_A", NhatKy_ViPham!F:F, B32, NhatKy_ViPham!C:C, "T20")</f>
        <v>100</v>
      </c>
      <c r="AL32" s="6">
        <f>100 + SUMIFS(NhatKy_ViPham!J:J, NhatKy_ViPham!E:E, "11_Toan_A", NhatKy_ViPham!F:F, B32, NhatKy_ViPham!C:C, "T21") - SUMIFS(NhatKy_ViPham!K:K, NhatKy_ViPham!E:E, "11_Toan_A", NhatKy_ViPham!F:F, B32, NhatKy_ViPham!C:C, "T21")</f>
        <v>100</v>
      </c>
      <c r="AM32" s="6">
        <f>100 + SUMIFS(NhatKy_ViPham!J:J, NhatKy_ViPham!E:E, "11_Toan_A", NhatKy_ViPham!F:F, B32, NhatKy_ViPham!C:C, "T22") - SUMIFS(NhatKy_ViPham!K:K, NhatKy_ViPham!E:E, "11_Toan_A", NhatKy_ViPham!F:F, B32, NhatKy_ViPham!C:C, "T22")</f>
        <v>100</v>
      </c>
      <c r="AN32" s="6">
        <f>100 + SUMIFS(NhatKy_ViPham!J:J, NhatKy_ViPham!E:E, "11_Toan_A", NhatKy_ViPham!F:F, B32, NhatKy_ViPham!C:C, "T23") - SUMIFS(NhatKy_ViPham!K:K, NhatKy_ViPham!E:E, "11_Toan_A", NhatKy_ViPham!F:F, B32, NhatKy_ViPham!C:C, "T23")</f>
        <v>100</v>
      </c>
      <c r="AO32" s="6">
        <f>100 + SUMIFS(NhatKy_ViPham!J:J, NhatKy_ViPham!E:E, "11_Toan_A", NhatKy_ViPham!F:F, B32, NhatKy_ViPham!C:C, "T24") - SUMIFS(NhatKy_ViPham!K:K, NhatKy_ViPham!E:E, "11_Toan_A", NhatKy_ViPham!F:F, B32, NhatKy_ViPham!C:C, "T24")</f>
        <v>100</v>
      </c>
      <c r="AP32" s="6">
        <f>100 + SUMIFS(NhatKy_ViPham!J:J, NhatKy_ViPham!E:E, "11_Toan_A", NhatKy_ViPham!F:F, B32, NhatKy_ViPham!C:C, "T25") - SUMIFS(NhatKy_ViPham!K:K, NhatKy_ViPham!E:E, "11_Toan_A", NhatKy_ViPham!F:F, B32, NhatKy_ViPham!C:C, "T25")</f>
        <v>100</v>
      </c>
      <c r="AQ32" s="6">
        <f>100 + SUMIFS(NhatKy_ViPham!J:J, NhatKy_ViPham!E:E, "11_Toan_A", NhatKy_ViPham!F:F, B32, NhatKy_ViPham!C:C, "T26") - SUMIFS(NhatKy_ViPham!K:K, NhatKy_ViPham!E:E, "11_Toan_A", NhatKy_ViPham!F:F, B32, NhatKy_ViPham!C:C, "T26")</f>
        <v>100</v>
      </c>
      <c r="AR32" s="6">
        <f>100 + SUMIFS(NhatKy_ViPham!J:J, NhatKy_ViPham!E:E, "11_Toan_A", NhatKy_ViPham!F:F, B32, NhatKy_ViPham!C:C, "T27") - SUMIFS(NhatKy_ViPham!K:K, NhatKy_ViPham!E:E, "11_Toan_A", NhatKy_ViPham!F:F, B32, NhatKy_ViPham!C:C, "T27")</f>
        <v>100</v>
      </c>
      <c r="AS32" s="6">
        <f>100 + SUMIFS(NhatKy_ViPham!J:J, NhatKy_ViPham!E:E, "11_Toan_A", NhatKy_ViPham!F:F, B32, NhatKy_ViPham!C:C, "T28") - SUMIFS(NhatKy_ViPham!K:K, NhatKy_ViPham!E:E, "11_Toan_A", NhatKy_ViPham!F:F, B32, NhatKy_ViPham!C:C, "T28")</f>
        <v>100</v>
      </c>
      <c r="AT32" s="6">
        <f>100 + SUMIFS(NhatKy_ViPham!J:J, NhatKy_ViPham!E:E, "11_Toan_A", NhatKy_ViPham!F:F, B32, NhatKy_ViPham!C:C, "T29") - SUMIFS(NhatKy_ViPham!K:K, NhatKy_ViPham!E:E, "11_Toan_A", NhatKy_ViPham!F:F, B32, NhatKy_ViPham!C:C, "T29")</f>
        <v>100</v>
      </c>
      <c r="AU32" s="6">
        <f>100 + SUMIFS(NhatKy_ViPham!J:J, NhatKy_ViPham!E:E, "11_Toan_A", NhatKy_ViPham!F:F, B32, NhatKy_ViPham!C:C, "T30") - SUMIFS(NhatKy_ViPham!K:K, NhatKy_ViPham!E:E, "11_Toan_A", NhatKy_ViPham!F:F, B32, NhatKy_ViPham!C:C, "T30")</f>
        <v>100</v>
      </c>
      <c r="AV32" s="6">
        <f>100 + SUMIFS(NhatKy_ViPham!J:J, NhatKy_ViPham!E:E, "11_Toan_A", NhatKy_ViPham!F:F, B32, NhatKy_ViPham!C:C, "T31") - SUMIFS(NhatKy_ViPham!K:K, NhatKy_ViPham!E:E, "11_Toan_A", NhatKy_ViPham!F:F, B32, NhatKy_ViPham!C:C, "T31")</f>
        <v>100</v>
      </c>
      <c r="AW32" s="6">
        <f>100 + SUMIFS(NhatKy_ViPham!J:J, NhatKy_ViPham!E:E, "11_Toan_A", NhatKy_ViPham!F:F, B32, NhatKy_ViPham!C:C, "T32") - SUMIFS(NhatKy_ViPham!K:K, NhatKy_ViPham!E:E, "11_Toan_A", NhatKy_ViPham!F:F, B32, NhatKy_ViPham!C:C, "T32")</f>
        <v>100</v>
      </c>
      <c r="AX32" s="6">
        <f>100 + SUMIFS(NhatKy_ViPham!J:J, NhatKy_ViPham!E:E, "11_Toan_A", NhatKy_ViPham!F:F, B32, NhatKy_ViPham!C:C, "T33") - SUMIFS(NhatKy_ViPham!K:K, NhatKy_ViPham!E:E, "11_Toan_A", NhatKy_ViPham!F:F, B32, NhatKy_ViPham!C:C, "T33")</f>
        <v>100</v>
      </c>
      <c r="AY32" s="6">
        <f>100 + SUMIFS(NhatKy_ViPham!J:J, NhatKy_ViPham!E:E, "11_Toan_A", NhatKy_ViPham!F:F, B32, NhatKy_ViPham!C:C, "T34") - SUMIFS(NhatKy_ViPham!K:K, NhatKy_ViPham!E:E, "11_Toan_A", NhatKy_ViPham!F:F, B32, NhatKy_ViPham!C:C, "T34")</f>
        <v>100</v>
      </c>
      <c r="AZ32" s="6">
        <f>100 + SUMIFS(NhatKy_ViPham!J:J, NhatKy_ViPham!E:E, "11_Toan_A", NhatKy_ViPham!F:F, B32, NhatKy_ViPham!C:C, "T35") - SUMIFS(NhatKy_ViPham!K:K, NhatKy_ViPham!E:E, "11_Toan_A", NhatKy_ViPham!F:F, B32, NhatKy_ViPham!C:C, "T35")</f>
        <v>100</v>
      </c>
      <c r="BA32" s="12">
        <f t="shared" si="0"/>
        <v>100</v>
      </c>
      <c r="BB32" s="11" t="s">
        <v>430</v>
      </c>
      <c r="BC32" s="16" t="str">
        <f t="shared" si="1"/>
        <v>Tốt</v>
      </c>
      <c r="BD32" s="15" t="str">
        <f t="shared" si="2"/>
        <v>🟢 BÌNH THƯỜNG</v>
      </c>
    </row>
    <row r="33" spans="1:56" x14ac:dyDescent="0.25">
      <c r="A33" s="4">
        <v>25</v>
      </c>
      <c r="B33" s="10" t="s">
        <v>1380</v>
      </c>
      <c r="C33" s="4" t="s">
        <v>1381</v>
      </c>
      <c r="D33" s="4" t="s">
        <v>429</v>
      </c>
      <c r="E33" s="11" t="s">
        <v>430</v>
      </c>
      <c r="F33" s="7">
        <f>SUMIFS(NhatKy_ViPham!K:K, NhatKy_ViPham!E:E, "11_Toan_A", NhatKy_ViPham!F:F, B33, NhatKy_ViPham!H:H, "L01")</f>
        <v>0</v>
      </c>
      <c r="G33" s="7">
        <f>SUMIFS(NhatKy_ViPham!K:K, NhatKy_ViPham!E:E, "11_Toan_A", NhatKy_ViPham!F:F, B33, NhatKy_ViPham!H:H, "L02")</f>
        <v>0</v>
      </c>
      <c r="H33" s="7">
        <f>SUMIFS(NhatKy_ViPham!K:K, NhatKy_ViPham!E:E, "11_Toan_A", NhatKy_ViPham!F:F, B33, NhatKy_ViPham!H:H, "L03")</f>
        <v>0</v>
      </c>
      <c r="I33" s="7">
        <f>SUMIFS(NhatKy_ViPham!K:K, NhatKy_ViPham!E:E, "11_Toan_A", NhatKy_ViPham!F:F, B33, NhatKy_ViPham!H:H, "L04")</f>
        <v>0</v>
      </c>
      <c r="J33" s="7">
        <f>SUMIFS(NhatKy_ViPham!K:K, NhatKy_ViPham!E:E, "11_Toan_A", NhatKy_ViPham!F:F, B33, NhatKy_ViPham!H:H, "L05")</f>
        <v>0</v>
      </c>
      <c r="K33" s="7">
        <f>SUMIFS(NhatKy_ViPham!K:K, NhatKy_ViPham!E:E, "11_Toan_A", NhatKy_ViPham!F:F, B33, NhatKy_ViPham!H:H, "L06")</f>
        <v>0</v>
      </c>
      <c r="L33" s="7">
        <f>SUMIFS(NhatKy_ViPham!K:K, NhatKy_ViPham!E:E, "11_Toan_A", NhatKy_ViPham!F:F, B33, NhatKy_ViPham!H:H, "L07")</f>
        <v>0</v>
      </c>
      <c r="M33" s="7">
        <f>SUMIFS(NhatKy_ViPham!K:K, NhatKy_ViPham!E:E, "11_Toan_A", NhatKy_ViPham!F:F, B33, NhatKy_ViPham!H:H, "L08")</f>
        <v>0</v>
      </c>
      <c r="N33" s="7">
        <f>SUMIFS(NhatKy_ViPham!K:K, NhatKy_ViPham!E:E, "11_Toan_A", NhatKy_ViPham!F:F, B33, NhatKy_ViPham!H:H, "L09")</f>
        <v>0</v>
      </c>
      <c r="O33" s="7">
        <f>SUMIFS(NhatKy_ViPham!K:K, NhatKy_ViPham!E:E, "11_Toan_A", NhatKy_ViPham!F:F, B33, NhatKy_ViPham!H:H, "L10")</f>
        <v>0</v>
      </c>
      <c r="P33" s="12">
        <f>SUMIFS(NhatKy_ViPham!J:J, NhatKy_ViPham!E:E, "11_Toan_A", NhatKy_ViPham!F:F, B33)</f>
        <v>0</v>
      </c>
      <c r="Q33" s="13">
        <f>SUMIFS(NhatKy_ViPham!K:K, NhatKy_ViPham!E:E, "11_Toan_A", NhatKy_ViPham!F:F, B33)</f>
        <v>0</v>
      </c>
      <c r="R33" s="7">
        <f>100 + SUMIFS(NhatKy_ViPham!J:J, NhatKy_ViPham!E:E, "11_Toan_A", NhatKy_ViPham!F:F, B33, NhatKy_ViPham!C:C, "T1") - SUMIFS(NhatKy_ViPham!K:K, NhatKy_ViPham!E:E, "11_Toan_A", NhatKy_ViPham!F:F, B33, NhatKy_ViPham!C:C, "T1")</f>
        <v>100</v>
      </c>
      <c r="S33" s="7">
        <f>100 + SUMIFS(NhatKy_ViPham!J:J, NhatKy_ViPham!E:E, "11_Toan_A", NhatKy_ViPham!F:F, B33, NhatKy_ViPham!C:C, "T2") - SUMIFS(NhatKy_ViPham!K:K, NhatKy_ViPham!E:E, "11_Toan_A", NhatKy_ViPham!F:F, B33, NhatKy_ViPham!C:C, "T2")</f>
        <v>100</v>
      </c>
      <c r="T33" s="7">
        <f>100 + SUMIFS(NhatKy_ViPham!J:J, NhatKy_ViPham!E:E, "11_Toan_A", NhatKy_ViPham!F:F, B33, NhatKy_ViPham!C:C, "T3") - SUMIFS(NhatKy_ViPham!K:K, NhatKy_ViPham!E:E, "11_Toan_A", NhatKy_ViPham!F:F, B33, NhatKy_ViPham!C:C, "T3")</f>
        <v>100</v>
      </c>
      <c r="U33" s="7">
        <f>100 + SUMIFS(NhatKy_ViPham!J:J, NhatKy_ViPham!E:E, "11_Toan_A", NhatKy_ViPham!F:F, B33, NhatKy_ViPham!C:C, "T4") - SUMIFS(NhatKy_ViPham!K:K, NhatKy_ViPham!E:E, "11_Toan_A", NhatKy_ViPham!F:F, B33, NhatKy_ViPham!C:C, "T4")</f>
        <v>100</v>
      </c>
      <c r="V33" s="7">
        <f>100 + SUMIFS(NhatKy_ViPham!J:J, NhatKy_ViPham!E:E, "11_Toan_A", NhatKy_ViPham!F:F, B33, NhatKy_ViPham!C:C, "T5") - SUMIFS(NhatKy_ViPham!K:K, NhatKy_ViPham!E:E, "11_Toan_A", NhatKy_ViPham!F:F, B33, NhatKy_ViPham!C:C, "T5")</f>
        <v>100</v>
      </c>
      <c r="W33" s="7">
        <f>100 + SUMIFS(NhatKy_ViPham!J:J, NhatKy_ViPham!E:E, "11_Toan_A", NhatKy_ViPham!F:F, B33, NhatKy_ViPham!C:C, "T6") - SUMIFS(NhatKy_ViPham!K:K, NhatKy_ViPham!E:E, "11_Toan_A", NhatKy_ViPham!F:F, B33, NhatKy_ViPham!C:C, "T6")</f>
        <v>100</v>
      </c>
      <c r="X33" s="7">
        <f>100 + SUMIFS(NhatKy_ViPham!J:J, NhatKy_ViPham!E:E, "11_Toan_A", NhatKy_ViPham!F:F, B33, NhatKy_ViPham!C:C, "T7") - SUMIFS(NhatKy_ViPham!K:K, NhatKy_ViPham!E:E, "11_Toan_A", NhatKy_ViPham!F:F, B33, NhatKy_ViPham!C:C, "T7")</f>
        <v>100</v>
      </c>
      <c r="Y33" s="7">
        <f>100 + SUMIFS(NhatKy_ViPham!J:J, NhatKy_ViPham!E:E, "11_Toan_A", NhatKy_ViPham!F:F, B33, NhatKy_ViPham!C:C, "T8") - SUMIFS(NhatKy_ViPham!K:K, NhatKy_ViPham!E:E, "11_Toan_A", NhatKy_ViPham!F:F, B33, NhatKy_ViPham!C:C, "T8")</f>
        <v>100</v>
      </c>
      <c r="Z33" s="7">
        <f>100 + SUMIFS(NhatKy_ViPham!J:J, NhatKy_ViPham!E:E, "11_Toan_A", NhatKy_ViPham!F:F, B33, NhatKy_ViPham!C:C, "T9") - SUMIFS(NhatKy_ViPham!K:K, NhatKy_ViPham!E:E, "11_Toan_A", NhatKy_ViPham!F:F, B33, NhatKy_ViPham!C:C, "T9")</f>
        <v>100</v>
      </c>
      <c r="AA33" s="7">
        <f>100 + SUMIFS(NhatKy_ViPham!J:J, NhatKy_ViPham!E:E, "11_Toan_A", NhatKy_ViPham!F:F, B33, NhatKy_ViPham!C:C, "T10") - SUMIFS(NhatKy_ViPham!K:K, NhatKy_ViPham!E:E, "11_Toan_A", NhatKy_ViPham!F:F, B33, NhatKy_ViPham!C:C, "T10")</f>
        <v>100</v>
      </c>
      <c r="AB33" s="7">
        <f>100 + SUMIFS(NhatKy_ViPham!J:J, NhatKy_ViPham!E:E, "11_Toan_A", NhatKy_ViPham!F:F, B33, NhatKy_ViPham!C:C, "T11") - SUMIFS(NhatKy_ViPham!K:K, NhatKy_ViPham!E:E, "11_Toan_A", NhatKy_ViPham!F:F, B33, NhatKy_ViPham!C:C, "T11")</f>
        <v>100</v>
      </c>
      <c r="AC33" s="7">
        <f>100 + SUMIFS(NhatKy_ViPham!J:J, NhatKy_ViPham!E:E, "11_Toan_A", NhatKy_ViPham!F:F, B33, NhatKy_ViPham!C:C, "T12") - SUMIFS(NhatKy_ViPham!K:K, NhatKy_ViPham!E:E, "11_Toan_A", NhatKy_ViPham!F:F, B33, NhatKy_ViPham!C:C, "T12")</f>
        <v>100</v>
      </c>
      <c r="AD33" s="7">
        <f>100 + SUMIFS(NhatKy_ViPham!J:J, NhatKy_ViPham!E:E, "11_Toan_A", NhatKy_ViPham!F:F, B33, NhatKy_ViPham!C:C, "T13") - SUMIFS(NhatKy_ViPham!K:K, NhatKy_ViPham!E:E, "11_Toan_A", NhatKy_ViPham!F:F, B33, NhatKy_ViPham!C:C, "T13")</f>
        <v>100</v>
      </c>
      <c r="AE33" s="7">
        <f>100 + SUMIFS(NhatKy_ViPham!J:J, NhatKy_ViPham!E:E, "11_Toan_A", NhatKy_ViPham!F:F, B33, NhatKy_ViPham!C:C, "T14") - SUMIFS(NhatKy_ViPham!K:K, NhatKy_ViPham!E:E, "11_Toan_A", NhatKy_ViPham!F:F, B33, NhatKy_ViPham!C:C, "T14")</f>
        <v>100</v>
      </c>
      <c r="AF33" s="7">
        <f>100 + SUMIFS(NhatKy_ViPham!J:J, NhatKy_ViPham!E:E, "11_Toan_A", NhatKy_ViPham!F:F, B33, NhatKy_ViPham!C:C, "T15") - SUMIFS(NhatKy_ViPham!K:K, NhatKy_ViPham!E:E, "11_Toan_A", NhatKy_ViPham!F:F, B33, NhatKy_ViPham!C:C, "T15")</f>
        <v>100</v>
      </c>
      <c r="AG33" s="7">
        <f>100 + SUMIFS(NhatKy_ViPham!J:J, NhatKy_ViPham!E:E, "11_Toan_A", NhatKy_ViPham!F:F, B33, NhatKy_ViPham!C:C, "T16") - SUMIFS(NhatKy_ViPham!K:K, NhatKy_ViPham!E:E, "11_Toan_A", NhatKy_ViPham!F:F, B33, NhatKy_ViPham!C:C, "T16")</f>
        <v>100</v>
      </c>
      <c r="AH33" s="7">
        <f>100 + SUMIFS(NhatKy_ViPham!J:J, NhatKy_ViPham!E:E, "11_Toan_A", NhatKy_ViPham!F:F, B33, NhatKy_ViPham!C:C, "T17") - SUMIFS(NhatKy_ViPham!K:K, NhatKy_ViPham!E:E, "11_Toan_A", NhatKy_ViPham!F:F, B33, NhatKy_ViPham!C:C, "T17")</f>
        <v>100</v>
      </c>
      <c r="AI33" s="7">
        <f>100 + SUMIFS(NhatKy_ViPham!J:J, NhatKy_ViPham!E:E, "11_Toan_A", NhatKy_ViPham!F:F, B33, NhatKy_ViPham!C:C, "T18") - SUMIFS(NhatKy_ViPham!K:K, NhatKy_ViPham!E:E, "11_Toan_A", NhatKy_ViPham!F:F, B33, NhatKy_ViPham!C:C, "T18")</f>
        <v>100</v>
      </c>
      <c r="AJ33" s="7">
        <f>100 + SUMIFS(NhatKy_ViPham!J:J, NhatKy_ViPham!E:E, "11_Toan_A", NhatKy_ViPham!F:F, B33, NhatKy_ViPham!C:C, "T19") - SUMIFS(NhatKy_ViPham!K:K, NhatKy_ViPham!E:E, "11_Toan_A", NhatKy_ViPham!F:F, B33, NhatKy_ViPham!C:C, "T19")</f>
        <v>100</v>
      </c>
      <c r="AK33" s="7">
        <f>100 + SUMIFS(NhatKy_ViPham!J:J, NhatKy_ViPham!E:E, "11_Toan_A", NhatKy_ViPham!F:F, B33, NhatKy_ViPham!C:C, "T20") - SUMIFS(NhatKy_ViPham!K:K, NhatKy_ViPham!E:E, "11_Toan_A", NhatKy_ViPham!F:F, B33, NhatKy_ViPham!C:C, "T20")</f>
        <v>100</v>
      </c>
      <c r="AL33" s="7">
        <f>100 + SUMIFS(NhatKy_ViPham!J:J, NhatKy_ViPham!E:E, "11_Toan_A", NhatKy_ViPham!F:F, B33, NhatKy_ViPham!C:C, "T21") - SUMIFS(NhatKy_ViPham!K:K, NhatKy_ViPham!E:E, "11_Toan_A", NhatKy_ViPham!F:F, B33, NhatKy_ViPham!C:C, "T21")</f>
        <v>100</v>
      </c>
      <c r="AM33" s="7">
        <f>100 + SUMIFS(NhatKy_ViPham!J:J, NhatKy_ViPham!E:E, "11_Toan_A", NhatKy_ViPham!F:F, B33, NhatKy_ViPham!C:C, "T22") - SUMIFS(NhatKy_ViPham!K:K, NhatKy_ViPham!E:E, "11_Toan_A", NhatKy_ViPham!F:F, B33, NhatKy_ViPham!C:C, "T22")</f>
        <v>100</v>
      </c>
      <c r="AN33" s="7">
        <f>100 + SUMIFS(NhatKy_ViPham!J:J, NhatKy_ViPham!E:E, "11_Toan_A", NhatKy_ViPham!F:F, B33, NhatKy_ViPham!C:C, "T23") - SUMIFS(NhatKy_ViPham!K:K, NhatKy_ViPham!E:E, "11_Toan_A", NhatKy_ViPham!F:F, B33, NhatKy_ViPham!C:C, "T23")</f>
        <v>100</v>
      </c>
      <c r="AO33" s="7">
        <f>100 + SUMIFS(NhatKy_ViPham!J:J, NhatKy_ViPham!E:E, "11_Toan_A", NhatKy_ViPham!F:F, B33, NhatKy_ViPham!C:C, "T24") - SUMIFS(NhatKy_ViPham!K:K, NhatKy_ViPham!E:E, "11_Toan_A", NhatKy_ViPham!F:F, B33, NhatKy_ViPham!C:C, "T24")</f>
        <v>100</v>
      </c>
      <c r="AP33" s="7">
        <f>100 + SUMIFS(NhatKy_ViPham!J:J, NhatKy_ViPham!E:E, "11_Toan_A", NhatKy_ViPham!F:F, B33, NhatKy_ViPham!C:C, "T25") - SUMIFS(NhatKy_ViPham!K:K, NhatKy_ViPham!E:E, "11_Toan_A", NhatKy_ViPham!F:F, B33, NhatKy_ViPham!C:C, "T25")</f>
        <v>100</v>
      </c>
      <c r="AQ33" s="7">
        <f>100 + SUMIFS(NhatKy_ViPham!J:J, NhatKy_ViPham!E:E, "11_Toan_A", NhatKy_ViPham!F:F, B33, NhatKy_ViPham!C:C, "T26") - SUMIFS(NhatKy_ViPham!K:K, NhatKy_ViPham!E:E, "11_Toan_A", NhatKy_ViPham!F:F, B33, NhatKy_ViPham!C:C, "T26")</f>
        <v>100</v>
      </c>
      <c r="AR33" s="7">
        <f>100 + SUMIFS(NhatKy_ViPham!J:J, NhatKy_ViPham!E:E, "11_Toan_A", NhatKy_ViPham!F:F, B33, NhatKy_ViPham!C:C, "T27") - SUMIFS(NhatKy_ViPham!K:K, NhatKy_ViPham!E:E, "11_Toan_A", NhatKy_ViPham!F:F, B33, NhatKy_ViPham!C:C, "T27")</f>
        <v>100</v>
      </c>
      <c r="AS33" s="7">
        <f>100 + SUMIFS(NhatKy_ViPham!J:J, NhatKy_ViPham!E:E, "11_Toan_A", NhatKy_ViPham!F:F, B33, NhatKy_ViPham!C:C, "T28") - SUMIFS(NhatKy_ViPham!K:K, NhatKy_ViPham!E:E, "11_Toan_A", NhatKy_ViPham!F:F, B33, NhatKy_ViPham!C:C, "T28")</f>
        <v>100</v>
      </c>
      <c r="AT33" s="7">
        <f>100 + SUMIFS(NhatKy_ViPham!J:J, NhatKy_ViPham!E:E, "11_Toan_A", NhatKy_ViPham!F:F, B33, NhatKy_ViPham!C:C, "T29") - SUMIFS(NhatKy_ViPham!K:K, NhatKy_ViPham!E:E, "11_Toan_A", NhatKy_ViPham!F:F, B33, NhatKy_ViPham!C:C, "T29")</f>
        <v>100</v>
      </c>
      <c r="AU33" s="7">
        <f>100 + SUMIFS(NhatKy_ViPham!J:J, NhatKy_ViPham!E:E, "11_Toan_A", NhatKy_ViPham!F:F, B33, NhatKy_ViPham!C:C, "T30") - SUMIFS(NhatKy_ViPham!K:K, NhatKy_ViPham!E:E, "11_Toan_A", NhatKy_ViPham!F:F, B33, NhatKy_ViPham!C:C, "T30")</f>
        <v>100</v>
      </c>
      <c r="AV33" s="7">
        <f>100 + SUMIFS(NhatKy_ViPham!J:J, NhatKy_ViPham!E:E, "11_Toan_A", NhatKy_ViPham!F:F, B33, NhatKy_ViPham!C:C, "T31") - SUMIFS(NhatKy_ViPham!K:K, NhatKy_ViPham!E:E, "11_Toan_A", NhatKy_ViPham!F:F, B33, NhatKy_ViPham!C:C, "T31")</f>
        <v>100</v>
      </c>
      <c r="AW33" s="7">
        <f>100 + SUMIFS(NhatKy_ViPham!J:J, NhatKy_ViPham!E:E, "11_Toan_A", NhatKy_ViPham!F:F, B33, NhatKy_ViPham!C:C, "T32") - SUMIFS(NhatKy_ViPham!K:K, NhatKy_ViPham!E:E, "11_Toan_A", NhatKy_ViPham!F:F, B33, NhatKy_ViPham!C:C, "T32")</f>
        <v>100</v>
      </c>
      <c r="AX33" s="7">
        <f>100 + SUMIFS(NhatKy_ViPham!J:J, NhatKy_ViPham!E:E, "11_Toan_A", NhatKy_ViPham!F:F, B33, NhatKy_ViPham!C:C, "T33") - SUMIFS(NhatKy_ViPham!K:K, NhatKy_ViPham!E:E, "11_Toan_A", NhatKy_ViPham!F:F, B33, NhatKy_ViPham!C:C, "T33")</f>
        <v>100</v>
      </c>
      <c r="AY33" s="7">
        <f>100 + SUMIFS(NhatKy_ViPham!J:J, NhatKy_ViPham!E:E, "11_Toan_A", NhatKy_ViPham!F:F, B33, NhatKy_ViPham!C:C, "T34") - SUMIFS(NhatKy_ViPham!K:K, NhatKy_ViPham!E:E, "11_Toan_A", NhatKy_ViPham!F:F, B33, NhatKy_ViPham!C:C, "T34")</f>
        <v>100</v>
      </c>
      <c r="AZ33" s="7">
        <f>100 + SUMIFS(NhatKy_ViPham!J:J, NhatKy_ViPham!E:E, "11_Toan_A", NhatKy_ViPham!F:F, B33, NhatKy_ViPham!C:C, "T35") - SUMIFS(NhatKy_ViPham!K:K, NhatKy_ViPham!E:E, "11_Toan_A", NhatKy_ViPham!F:F, B33, NhatKy_ViPham!C:C, "T35")</f>
        <v>100</v>
      </c>
      <c r="BA33" s="12">
        <f t="shared" si="0"/>
        <v>100</v>
      </c>
      <c r="BB33" s="11" t="s">
        <v>430</v>
      </c>
      <c r="BC33" s="14" t="str">
        <f t="shared" si="1"/>
        <v>Tốt</v>
      </c>
      <c r="BD33" s="10" t="str">
        <f t="shared" si="2"/>
        <v>🟢 BÌNH THƯỜNG</v>
      </c>
    </row>
    <row r="34" spans="1:56" x14ac:dyDescent="0.25">
      <c r="A34" s="5">
        <v>26</v>
      </c>
      <c r="B34" s="15" t="s">
        <v>1382</v>
      </c>
      <c r="C34" s="5" t="s">
        <v>1383</v>
      </c>
      <c r="D34" s="5" t="s">
        <v>429</v>
      </c>
      <c r="E34" s="11" t="s">
        <v>430</v>
      </c>
      <c r="F34" s="6">
        <f>SUMIFS(NhatKy_ViPham!K:K, NhatKy_ViPham!E:E, "11_Toan_A", NhatKy_ViPham!F:F, B34, NhatKy_ViPham!H:H, "L01")</f>
        <v>0</v>
      </c>
      <c r="G34" s="6">
        <f>SUMIFS(NhatKy_ViPham!K:K, NhatKy_ViPham!E:E, "11_Toan_A", NhatKy_ViPham!F:F, B34, NhatKy_ViPham!H:H, "L02")</f>
        <v>0</v>
      </c>
      <c r="H34" s="6">
        <f>SUMIFS(NhatKy_ViPham!K:K, NhatKy_ViPham!E:E, "11_Toan_A", NhatKy_ViPham!F:F, B34, NhatKy_ViPham!H:H, "L03")</f>
        <v>0</v>
      </c>
      <c r="I34" s="6">
        <f>SUMIFS(NhatKy_ViPham!K:K, NhatKy_ViPham!E:E, "11_Toan_A", NhatKy_ViPham!F:F, B34, NhatKy_ViPham!H:H, "L04")</f>
        <v>0</v>
      </c>
      <c r="J34" s="6">
        <f>SUMIFS(NhatKy_ViPham!K:K, NhatKy_ViPham!E:E, "11_Toan_A", NhatKy_ViPham!F:F, B34, NhatKy_ViPham!H:H, "L05")</f>
        <v>0</v>
      </c>
      <c r="K34" s="6">
        <f>SUMIFS(NhatKy_ViPham!K:K, NhatKy_ViPham!E:E, "11_Toan_A", NhatKy_ViPham!F:F, B34, NhatKy_ViPham!H:H, "L06")</f>
        <v>0</v>
      </c>
      <c r="L34" s="6">
        <f>SUMIFS(NhatKy_ViPham!K:K, NhatKy_ViPham!E:E, "11_Toan_A", NhatKy_ViPham!F:F, B34, NhatKy_ViPham!H:H, "L07")</f>
        <v>0</v>
      </c>
      <c r="M34" s="6">
        <f>SUMIFS(NhatKy_ViPham!K:K, NhatKy_ViPham!E:E, "11_Toan_A", NhatKy_ViPham!F:F, B34, NhatKy_ViPham!H:H, "L08")</f>
        <v>0</v>
      </c>
      <c r="N34" s="6">
        <f>SUMIFS(NhatKy_ViPham!K:K, NhatKy_ViPham!E:E, "11_Toan_A", NhatKy_ViPham!F:F, B34, NhatKy_ViPham!H:H, "L09")</f>
        <v>0</v>
      </c>
      <c r="O34" s="6">
        <f>SUMIFS(NhatKy_ViPham!K:K, NhatKy_ViPham!E:E, "11_Toan_A", NhatKy_ViPham!F:F, B34, NhatKy_ViPham!H:H, "L10")</f>
        <v>0</v>
      </c>
      <c r="P34" s="12">
        <f>SUMIFS(NhatKy_ViPham!J:J, NhatKy_ViPham!E:E, "11_Toan_A", NhatKy_ViPham!F:F, B34)</f>
        <v>0</v>
      </c>
      <c r="Q34" s="13">
        <f>SUMIFS(NhatKy_ViPham!K:K, NhatKy_ViPham!E:E, "11_Toan_A", NhatKy_ViPham!F:F, B34)</f>
        <v>0</v>
      </c>
      <c r="R34" s="6">
        <f>100 + SUMIFS(NhatKy_ViPham!J:J, NhatKy_ViPham!E:E, "11_Toan_A", NhatKy_ViPham!F:F, B34, NhatKy_ViPham!C:C, "T1") - SUMIFS(NhatKy_ViPham!K:K, NhatKy_ViPham!E:E, "11_Toan_A", NhatKy_ViPham!F:F, B34, NhatKy_ViPham!C:C, "T1")</f>
        <v>100</v>
      </c>
      <c r="S34" s="6">
        <f>100 + SUMIFS(NhatKy_ViPham!J:J, NhatKy_ViPham!E:E, "11_Toan_A", NhatKy_ViPham!F:F, B34, NhatKy_ViPham!C:C, "T2") - SUMIFS(NhatKy_ViPham!K:K, NhatKy_ViPham!E:E, "11_Toan_A", NhatKy_ViPham!F:F, B34, NhatKy_ViPham!C:C, "T2")</f>
        <v>100</v>
      </c>
      <c r="T34" s="6">
        <f>100 + SUMIFS(NhatKy_ViPham!J:J, NhatKy_ViPham!E:E, "11_Toan_A", NhatKy_ViPham!F:F, B34, NhatKy_ViPham!C:C, "T3") - SUMIFS(NhatKy_ViPham!K:K, NhatKy_ViPham!E:E, "11_Toan_A", NhatKy_ViPham!F:F, B34, NhatKy_ViPham!C:C, "T3")</f>
        <v>100</v>
      </c>
      <c r="U34" s="6">
        <f>100 + SUMIFS(NhatKy_ViPham!J:J, NhatKy_ViPham!E:E, "11_Toan_A", NhatKy_ViPham!F:F, B34, NhatKy_ViPham!C:C, "T4") - SUMIFS(NhatKy_ViPham!K:K, NhatKy_ViPham!E:E, "11_Toan_A", NhatKy_ViPham!F:F, B34, NhatKy_ViPham!C:C, "T4")</f>
        <v>100</v>
      </c>
      <c r="V34" s="6">
        <f>100 + SUMIFS(NhatKy_ViPham!J:J, NhatKy_ViPham!E:E, "11_Toan_A", NhatKy_ViPham!F:F, B34, NhatKy_ViPham!C:C, "T5") - SUMIFS(NhatKy_ViPham!K:K, NhatKy_ViPham!E:E, "11_Toan_A", NhatKy_ViPham!F:F, B34, NhatKy_ViPham!C:C, "T5")</f>
        <v>100</v>
      </c>
      <c r="W34" s="6">
        <f>100 + SUMIFS(NhatKy_ViPham!J:J, NhatKy_ViPham!E:E, "11_Toan_A", NhatKy_ViPham!F:F, B34, NhatKy_ViPham!C:C, "T6") - SUMIFS(NhatKy_ViPham!K:K, NhatKy_ViPham!E:E, "11_Toan_A", NhatKy_ViPham!F:F, B34, NhatKy_ViPham!C:C, "T6")</f>
        <v>100</v>
      </c>
      <c r="X34" s="6">
        <f>100 + SUMIFS(NhatKy_ViPham!J:J, NhatKy_ViPham!E:E, "11_Toan_A", NhatKy_ViPham!F:F, B34, NhatKy_ViPham!C:C, "T7") - SUMIFS(NhatKy_ViPham!K:K, NhatKy_ViPham!E:E, "11_Toan_A", NhatKy_ViPham!F:F, B34, NhatKy_ViPham!C:C, "T7")</f>
        <v>100</v>
      </c>
      <c r="Y34" s="6">
        <f>100 + SUMIFS(NhatKy_ViPham!J:J, NhatKy_ViPham!E:E, "11_Toan_A", NhatKy_ViPham!F:F, B34, NhatKy_ViPham!C:C, "T8") - SUMIFS(NhatKy_ViPham!K:K, NhatKy_ViPham!E:E, "11_Toan_A", NhatKy_ViPham!F:F, B34, NhatKy_ViPham!C:C, "T8")</f>
        <v>100</v>
      </c>
      <c r="Z34" s="6">
        <f>100 + SUMIFS(NhatKy_ViPham!J:J, NhatKy_ViPham!E:E, "11_Toan_A", NhatKy_ViPham!F:F, B34, NhatKy_ViPham!C:C, "T9") - SUMIFS(NhatKy_ViPham!K:K, NhatKy_ViPham!E:E, "11_Toan_A", NhatKy_ViPham!F:F, B34, NhatKy_ViPham!C:C, "T9")</f>
        <v>100</v>
      </c>
      <c r="AA34" s="6">
        <f>100 + SUMIFS(NhatKy_ViPham!J:J, NhatKy_ViPham!E:E, "11_Toan_A", NhatKy_ViPham!F:F, B34, NhatKy_ViPham!C:C, "T10") - SUMIFS(NhatKy_ViPham!K:K, NhatKy_ViPham!E:E, "11_Toan_A", NhatKy_ViPham!F:F, B34, NhatKy_ViPham!C:C, "T10")</f>
        <v>100</v>
      </c>
      <c r="AB34" s="6">
        <f>100 + SUMIFS(NhatKy_ViPham!J:J, NhatKy_ViPham!E:E, "11_Toan_A", NhatKy_ViPham!F:F, B34, NhatKy_ViPham!C:C, "T11") - SUMIFS(NhatKy_ViPham!K:K, NhatKy_ViPham!E:E, "11_Toan_A", NhatKy_ViPham!F:F, B34, NhatKy_ViPham!C:C, "T11")</f>
        <v>100</v>
      </c>
      <c r="AC34" s="6">
        <f>100 + SUMIFS(NhatKy_ViPham!J:J, NhatKy_ViPham!E:E, "11_Toan_A", NhatKy_ViPham!F:F, B34, NhatKy_ViPham!C:C, "T12") - SUMIFS(NhatKy_ViPham!K:K, NhatKy_ViPham!E:E, "11_Toan_A", NhatKy_ViPham!F:F, B34, NhatKy_ViPham!C:C, "T12")</f>
        <v>100</v>
      </c>
      <c r="AD34" s="6">
        <f>100 + SUMIFS(NhatKy_ViPham!J:J, NhatKy_ViPham!E:E, "11_Toan_A", NhatKy_ViPham!F:F, B34, NhatKy_ViPham!C:C, "T13") - SUMIFS(NhatKy_ViPham!K:K, NhatKy_ViPham!E:E, "11_Toan_A", NhatKy_ViPham!F:F, B34, NhatKy_ViPham!C:C, "T13")</f>
        <v>100</v>
      </c>
      <c r="AE34" s="6">
        <f>100 + SUMIFS(NhatKy_ViPham!J:J, NhatKy_ViPham!E:E, "11_Toan_A", NhatKy_ViPham!F:F, B34, NhatKy_ViPham!C:C, "T14") - SUMIFS(NhatKy_ViPham!K:K, NhatKy_ViPham!E:E, "11_Toan_A", NhatKy_ViPham!F:F, B34, NhatKy_ViPham!C:C, "T14")</f>
        <v>100</v>
      </c>
      <c r="AF34" s="6">
        <f>100 + SUMIFS(NhatKy_ViPham!J:J, NhatKy_ViPham!E:E, "11_Toan_A", NhatKy_ViPham!F:F, B34, NhatKy_ViPham!C:C, "T15") - SUMIFS(NhatKy_ViPham!K:K, NhatKy_ViPham!E:E, "11_Toan_A", NhatKy_ViPham!F:F, B34, NhatKy_ViPham!C:C, "T15")</f>
        <v>100</v>
      </c>
      <c r="AG34" s="6">
        <f>100 + SUMIFS(NhatKy_ViPham!J:J, NhatKy_ViPham!E:E, "11_Toan_A", NhatKy_ViPham!F:F, B34, NhatKy_ViPham!C:C, "T16") - SUMIFS(NhatKy_ViPham!K:K, NhatKy_ViPham!E:E, "11_Toan_A", NhatKy_ViPham!F:F, B34, NhatKy_ViPham!C:C, "T16")</f>
        <v>100</v>
      </c>
      <c r="AH34" s="6">
        <f>100 + SUMIFS(NhatKy_ViPham!J:J, NhatKy_ViPham!E:E, "11_Toan_A", NhatKy_ViPham!F:F, B34, NhatKy_ViPham!C:C, "T17") - SUMIFS(NhatKy_ViPham!K:K, NhatKy_ViPham!E:E, "11_Toan_A", NhatKy_ViPham!F:F, B34, NhatKy_ViPham!C:C, "T17")</f>
        <v>100</v>
      </c>
      <c r="AI34" s="6">
        <f>100 + SUMIFS(NhatKy_ViPham!J:J, NhatKy_ViPham!E:E, "11_Toan_A", NhatKy_ViPham!F:F, B34, NhatKy_ViPham!C:C, "T18") - SUMIFS(NhatKy_ViPham!K:K, NhatKy_ViPham!E:E, "11_Toan_A", NhatKy_ViPham!F:F, B34, NhatKy_ViPham!C:C, "T18")</f>
        <v>100</v>
      </c>
      <c r="AJ34" s="6">
        <f>100 + SUMIFS(NhatKy_ViPham!J:J, NhatKy_ViPham!E:E, "11_Toan_A", NhatKy_ViPham!F:F, B34, NhatKy_ViPham!C:C, "T19") - SUMIFS(NhatKy_ViPham!K:K, NhatKy_ViPham!E:E, "11_Toan_A", NhatKy_ViPham!F:F, B34, NhatKy_ViPham!C:C, "T19")</f>
        <v>100</v>
      </c>
      <c r="AK34" s="6">
        <f>100 + SUMIFS(NhatKy_ViPham!J:J, NhatKy_ViPham!E:E, "11_Toan_A", NhatKy_ViPham!F:F, B34, NhatKy_ViPham!C:C, "T20") - SUMIFS(NhatKy_ViPham!K:K, NhatKy_ViPham!E:E, "11_Toan_A", NhatKy_ViPham!F:F, B34, NhatKy_ViPham!C:C, "T20")</f>
        <v>100</v>
      </c>
      <c r="AL34" s="6">
        <f>100 + SUMIFS(NhatKy_ViPham!J:J, NhatKy_ViPham!E:E, "11_Toan_A", NhatKy_ViPham!F:F, B34, NhatKy_ViPham!C:C, "T21") - SUMIFS(NhatKy_ViPham!K:K, NhatKy_ViPham!E:E, "11_Toan_A", NhatKy_ViPham!F:F, B34, NhatKy_ViPham!C:C, "T21")</f>
        <v>100</v>
      </c>
      <c r="AM34" s="6">
        <f>100 + SUMIFS(NhatKy_ViPham!J:J, NhatKy_ViPham!E:E, "11_Toan_A", NhatKy_ViPham!F:F, B34, NhatKy_ViPham!C:C, "T22") - SUMIFS(NhatKy_ViPham!K:K, NhatKy_ViPham!E:E, "11_Toan_A", NhatKy_ViPham!F:F, B34, NhatKy_ViPham!C:C, "T22")</f>
        <v>100</v>
      </c>
      <c r="AN34" s="6">
        <f>100 + SUMIFS(NhatKy_ViPham!J:J, NhatKy_ViPham!E:E, "11_Toan_A", NhatKy_ViPham!F:F, B34, NhatKy_ViPham!C:C, "T23") - SUMIFS(NhatKy_ViPham!K:K, NhatKy_ViPham!E:E, "11_Toan_A", NhatKy_ViPham!F:F, B34, NhatKy_ViPham!C:C, "T23")</f>
        <v>100</v>
      </c>
      <c r="AO34" s="6">
        <f>100 + SUMIFS(NhatKy_ViPham!J:J, NhatKy_ViPham!E:E, "11_Toan_A", NhatKy_ViPham!F:F, B34, NhatKy_ViPham!C:C, "T24") - SUMIFS(NhatKy_ViPham!K:K, NhatKy_ViPham!E:E, "11_Toan_A", NhatKy_ViPham!F:F, B34, NhatKy_ViPham!C:C, "T24")</f>
        <v>100</v>
      </c>
      <c r="AP34" s="6">
        <f>100 + SUMIFS(NhatKy_ViPham!J:J, NhatKy_ViPham!E:E, "11_Toan_A", NhatKy_ViPham!F:F, B34, NhatKy_ViPham!C:C, "T25") - SUMIFS(NhatKy_ViPham!K:K, NhatKy_ViPham!E:E, "11_Toan_A", NhatKy_ViPham!F:F, B34, NhatKy_ViPham!C:C, "T25")</f>
        <v>100</v>
      </c>
      <c r="AQ34" s="6">
        <f>100 + SUMIFS(NhatKy_ViPham!J:J, NhatKy_ViPham!E:E, "11_Toan_A", NhatKy_ViPham!F:F, B34, NhatKy_ViPham!C:C, "T26") - SUMIFS(NhatKy_ViPham!K:K, NhatKy_ViPham!E:E, "11_Toan_A", NhatKy_ViPham!F:F, B34, NhatKy_ViPham!C:C, "T26")</f>
        <v>100</v>
      </c>
      <c r="AR34" s="6">
        <f>100 + SUMIFS(NhatKy_ViPham!J:J, NhatKy_ViPham!E:E, "11_Toan_A", NhatKy_ViPham!F:F, B34, NhatKy_ViPham!C:C, "T27") - SUMIFS(NhatKy_ViPham!K:K, NhatKy_ViPham!E:E, "11_Toan_A", NhatKy_ViPham!F:F, B34, NhatKy_ViPham!C:C, "T27")</f>
        <v>100</v>
      </c>
      <c r="AS34" s="6">
        <f>100 + SUMIFS(NhatKy_ViPham!J:J, NhatKy_ViPham!E:E, "11_Toan_A", NhatKy_ViPham!F:F, B34, NhatKy_ViPham!C:C, "T28") - SUMIFS(NhatKy_ViPham!K:K, NhatKy_ViPham!E:E, "11_Toan_A", NhatKy_ViPham!F:F, B34, NhatKy_ViPham!C:C, "T28")</f>
        <v>100</v>
      </c>
      <c r="AT34" s="6">
        <f>100 + SUMIFS(NhatKy_ViPham!J:J, NhatKy_ViPham!E:E, "11_Toan_A", NhatKy_ViPham!F:F, B34, NhatKy_ViPham!C:C, "T29") - SUMIFS(NhatKy_ViPham!K:K, NhatKy_ViPham!E:E, "11_Toan_A", NhatKy_ViPham!F:F, B34, NhatKy_ViPham!C:C, "T29")</f>
        <v>100</v>
      </c>
      <c r="AU34" s="6">
        <f>100 + SUMIFS(NhatKy_ViPham!J:J, NhatKy_ViPham!E:E, "11_Toan_A", NhatKy_ViPham!F:F, B34, NhatKy_ViPham!C:C, "T30") - SUMIFS(NhatKy_ViPham!K:K, NhatKy_ViPham!E:E, "11_Toan_A", NhatKy_ViPham!F:F, B34, NhatKy_ViPham!C:C, "T30")</f>
        <v>100</v>
      </c>
      <c r="AV34" s="6">
        <f>100 + SUMIFS(NhatKy_ViPham!J:J, NhatKy_ViPham!E:E, "11_Toan_A", NhatKy_ViPham!F:F, B34, NhatKy_ViPham!C:C, "T31") - SUMIFS(NhatKy_ViPham!K:K, NhatKy_ViPham!E:E, "11_Toan_A", NhatKy_ViPham!F:F, B34, NhatKy_ViPham!C:C, "T31")</f>
        <v>100</v>
      </c>
      <c r="AW34" s="6">
        <f>100 + SUMIFS(NhatKy_ViPham!J:J, NhatKy_ViPham!E:E, "11_Toan_A", NhatKy_ViPham!F:F, B34, NhatKy_ViPham!C:C, "T32") - SUMIFS(NhatKy_ViPham!K:K, NhatKy_ViPham!E:E, "11_Toan_A", NhatKy_ViPham!F:F, B34, NhatKy_ViPham!C:C, "T32")</f>
        <v>100</v>
      </c>
      <c r="AX34" s="6">
        <f>100 + SUMIFS(NhatKy_ViPham!J:J, NhatKy_ViPham!E:E, "11_Toan_A", NhatKy_ViPham!F:F, B34, NhatKy_ViPham!C:C, "T33") - SUMIFS(NhatKy_ViPham!K:K, NhatKy_ViPham!E:E, "11_Toan_A", NhatKy_ViPham!F:F, B34, NhatKy_ViPham!C:C, "T33")</f>
        <v>100</v>
      </c>
      <c r="AY34" s="6">
        <f>100 + SUMIFS(NhatKy_ViPham!J:J, NhatKy_ViPham!E:E, "11_Toan_A", NhatKy_ViPham!F:F, B34, NhatKy_ViPham!C:C, "T34") - SUMIFS(NhatKy_ViPham!K:K, NhatKy_ViPham!E:E, "11_Toan_A", NhatKy_ViPham!F:F, B34, NhatKy_ViPham!C:C, "T34")</f>
        <v>100</v>
      </c>
      <c r="AZ34" s="6">
        <f>100 + SUMIFS(NhatKy_ViPham!J:J, NhatKy_ViPham!E:E, "11_Toan_A", NhatKy_ViPham!F:F, B34, NhatKy_ViPham!C:C, "T35") - SUMIFS(NhatKy_ViPham!K:K, NhatKy_ViPham!E:E, "11_Toan_A", NhatKy_ViPham!F:F, B34, NhatKy_ViPham!C:C, "T35")</f>
        <v>100</v>
      </c>
      <c r="BA34" s="12">
        <f t="shared" si="0"/>
        <v>100</v>
      </c>
      <c r="BB34" s="11" t="s">
        <v>430</v>
      </c>
      <c r="BC34" s="16" t="str">
        <f t="shared" si="1"/>
        <v>Tốt</v>
      </c>
      <c r="BD34" s="15" t="str">
        <f t="shared" si="2"/>
        <v>🟢 BÌNH THƯỜNG</v>
      </c>
    </row>
    <row r="35" spans="1:56" x14ac:dyDescent="0.25">
      <c r="A35" s="4">
        <v>27</v>
      </c>
      <c r="B35" s="10" t="s">
        <v>1384</v>
      </c>
      <c r="C35" s="4" t="s">
        <v>1385</v>
      </c>
      <c r="D35" s="4" t="s">
        <v>429</v>
      </c>
      <c r="E35" s="11" t="s">
        <v>430</v>
      </c>
      <c r="F35" s="7">
        <f>SUMIFS(NhatKy_ViPham!K:K, NhatKy_ViPham!E:E, "11_Toan_A", NhatKy_ViPham!F:F, B35, NhatKy_ViPham!H:H, "L01")</f>
        <v>0</v>
      </c>
      <c r="G35" s="7">
        <f>SUMIFS(NhatKy_ViPham!K:K, NhatKy_ViPham!E:E, "11_Toan_A", NhatKy_ViPham!F:F, B35, NhatKy_ViPham!H:H, "L02")</f>
        <v>0</v>
      </c>
      <c r="H35" s="7">
        <f>SUMIFS(NhatKy_ViPham!K:K, NhatKy_ViPham!E:E, "11_Toan_A", NhatKy_ViPham!F:F, B35, NhatKy_ViPham!H:H, "L03")</f>
        <v>0</v>
      </c>
      <c r="I35" s="7">
        <f>SUMIFS(NhatKy_ViPham!K:K, NhatKy_ViPham!E:E, "11_Toan_A", NhatKy_ViPham!F:F, B35, NhatKy_ViPham!H:H, "L04")</f>
        <v>0</v>
      </c>
      <c r="J35" s="7">
        <f>SUMIFS(NhatKy_ViPham!K:K, NhatKy_ViPham!E:E, "11_Toan_A", NhatKy_ViPham!F:F, B35, NhatKy_ViPham!H:H, "L05")</f>
        <v>0</v>
      </c>
      <c r="K35" s="7">
        <f>SUMIFS(NhatKy_ViPham!K:K, NhatKy_ViPham!E:E, "11_Toan_A", NhatKy_ViPham!F:F, B35, NhatKy_ViPham!H:H, "L06")</f>
        <v>0</v>
      </c>
      <c r="L35" s="7">
        <f>SUMIFS(NhatKy_ViPham!K:K, NhatKy_ViPham!E:E, "11_Toan_A", NhatKy_ViPham!F:F, B35, NhatKy_ViPham!H:H, "L07")</f>
        <v>0</v>
      </c>
      <c r="M35" s="7">
        <f>SUMIFS(NhatKy_ViPham!K:K, NhatKy_ViPham!E:E, "11_Toan_A", NhatKy_ViPham!F:F, B35, NhatKy_ViPham!H:H, "L08")</f>
        <v>0</v>
      </c>
      <c r="N35" s="7">
        <f>SUMIFS(NhatKy_ViPham!K:K, NhatKy_ViPham!E:E, "11_Toan_A", NhatKy_ViPham!F:F, B35, NhatKy_ViPham!H:H, "L09")</f>
        <v>0</v>
      </c>
      <c r="O35" s="7">
        <f>SUMIFS(NhatKy_ViPham!K:K, NhatKy_ViPham!E:E, "11_Toan_A", NhatKy_ViPham!F:F, B35, NhatKy_ViPham!H:H, "L10")</f>
        <v>0</v>
      </c>
      <c r="P35" s="12">
        <f>SUMIFS(NhatKy_ViPham!J:J, NhatKy_ViPham!E:E, "11_Toan_A", NhatKy_ViPham!F:F, B35)</f>
        <v>0</v>
      </c>
      <c r="Q35" s="13">
        <f>SUMIFS(NhatKy_ViPham!K:K, NhatKy_ViPham!E:E, "11_Toan_A", NhatKy_ViPham!F:F, B35)</f>
        <v>0</v>
      </c>
      <c r="R35" s="7">
        <f>100 + SUMIFS(NhatKy_ViPham!J:J, NhatKy_ViPham!E:E, "11_Toan_A", NhatKy_ViPham!F:F, B35, NhatKy_ViPham!C:C, "T1") - SUMIFS(NhatKy_ViPham!K:K, NhatKy_ViPham!E:E, "11_Toan_A", NhatKy_ViPham!F:F, B35, NhatKy_ViPham!C:C, "T1")</f>
        <v>100</v>
      </c>
      <c r="S35" s="7">
        <f>100 + SUMIFS(NhatKy_ViPham!J:J, NhatKy_ViPham!E:E, "11_Toan_A", NhatKy_ViPham!F:F, B35, NhatKy_ViPham!C:C, "T2") - SUMIFS(NhatKy_ViPham!K:K, NhatKy_ViPham!E:E, "11_Toan_A", NhatKy_ViPham!F:F, B35, NhatKy_ViPham!C:C, "T2")</f>
        <v>100</v>
      </c>
      <c r="T35" s="7">
        <f>100 + SUMIFS(NhatKy_ViPham!J:J, NhatKy_ViPham!E:E, "11_Toan_A", NhatKy_ViPham!F:F, B35, NhatKy_ViPham!C:C, "T3") - SUMIFS(NhatKy_ViPham!K:K, NhatKy_ViPham!E:E, "11_Toan_A", NhatKy_ViPham!F:F, B35, NhatKy_ViPham!C:C, "T3")</f>
        <v>100</v>
      </c>
      <c r="U35" s="7">
        <f>100 + SUMIFS(NhatKy_ViPham!J:J, NhatKy_ViPham!E:E, "11_Toan_A", NhatKy_ViPham!F:F, B35, NhatKy_ViPham!C:C, "T4") - SUMIFS(NhatKy_ViPham!K:K, NhatKy_ViPham!E:E, "11_Toan_A", NhatKy_ViPham!F:F, B35, NhatKy_ViPham!C:C, "T4")</f>
        <v>100</v>
      </c>
      <c r="V35" s="7">
        <f>100 + SUMIFS(NhatKy_ViPham!J:J, NhatKy_ViPham!E:E, "11_Toan_A", NhatKy_ViPham!F:F, B35, NhatKy_ViPham!C:C, "T5") - SUMIFS(NhatKy_ViPham!K:K, NhatKy_ViPham!E:E, "11_Toan_A", NhatKy_ViPham!F:F, B35, NhatKy_ViPham!C:C, "T5")</f>
        <v>100</v>
      </c>
      <c r="W35" s="7">
        <f>100 + SUMIFS(NhatKy_ViPham!J:J, NhatKy_ViPham!E:E, "11_Toan_A", NhatKy_ViPham!F:F, B35, NhatKy_ViPham!C:C, "T6") - SUMIFS(NhatKy_ViPham!K:K, NhatKy_ViPham!E:E, "11_Toan_A", NhatKy_ViPham!F:F, B35, NhatKy_ViPham!C:C, "T6")</f>
        <v>100</v>
      </c>
      <c r="X35" s="7">
        <f>100 + SUMIFS(NhatKy_ViPham!J:J, NhatKy_ViPham!E:E, "11_Toan_A", NhatKy_ViPham!F:F, B35, NhatKy_ViPham!C:C, "T7") - SUMIFS(NhatKy_ViPham!K:K, NhatKy_ViPham!E:E, "11_Toan_A", NhatKy_ViPham!F:F, B35, NhatKy_ViPham!C:C, "T7")</f>
        <v>100</v>
      </c>
      <c r="Y35" s="7">
        <f>100 + SUMIFS(NhatKy_ViPham!J:J, NhatKy_ViPham!E:E, "11_Toan_A", NhatKy_ViPham!F:F, B35, NhatKy_ViPham!C:C, "T8") - SUMIFS(NhatKy_ViPham!K:K, NhatKy_ViPham!E:E, "11_Toan_A", NhatKy_ViPham!F:F, B35, NhatKy_ViPham!C:C, "T8")</f>
        <v>100</v>
      </c>
      <c r="Z35" s="7">
        <f>100 + SUMIFS(NhatKy_ViPham!J:J, NhatKy_ViPham!E:E, "11_Toan_A", NhatKy_ViPham!F:F, B35, NhatKy_ViPham!C:C, "T9") - SUMIFS(NhatKy_ViPham!K:K, NhatKy_ViPham!E:E, "11_Toan_A", NhatKy_ViPham!F:F, B35, NhatKy_ViPham!C:C, "T9")</f>
        <v>100</v>
      </c>
      <c r="AA35" s="7">
        <f>100 + SUMIFS(NhatKy_ViPham!J:J, NhatKy_ViPham!E:E, "11_Toan_A", NhatKy_ViPham!F:F, B35, NhatKy_ViPham!C:C, "T10") - SUMIFS(NhatKy_ViPham!K:K, NhatKy_ViPham!E:E, "11_Toan_A", NhatKy_ViPham!F:F, B35, NhatKy_ViPham!C:C, "T10")</f>
        <v>100</v>
      </c>
      <c r="AB35" s="7">
        <f>100 + SUMIFS(NhatKy_ViPham!J:J, NhatKy_ViPham!E:E, "11_Toan_A", NhatKy_ViPham!F:F, B35, NhatKy_ViPham!C:C, "T11") - SUMIFS(NhatKy_ViPham!K:K, NhatKy_ViPham!E:E, "11_Toan_A", NhatKy_ViPham!F:F, B35, NhatKy_ViPham!C:C, "T11")</f>
        <v>100</v>
      </c>
      <c r="AC35" s="7">
        <f>100 + SUMIFS(NhatKy_ViPham!J:J, NhatKy_ViPham!E:E, "11_Toan_A", NhatKy_ViPham!F:F, B35, NhatKy_ViPham!C:C, "T12") - SUMIFS(NhatKy_ViPham!K:K, NhatKy_ViPham!E:E, "11_Toan_A", NhatKy_ViPham!F:F, B35, NhatKy_ViPham!C:C, "T12")</f>
        <v>100</v>
      </c>
      <c r="AD35" s="7">
        <f>100 + SUMIFS(NhatKy_ViPham!J:J, NhatKy_ViPham!E:E, "11_Toan_A", NhatKy_ViPham!F:F, B35, NhatKy_ViPham!C:C, "T13") - SUMIFS(NhatKy_ViPham!K:K, NhatKy_ViPham!E:E, "11_Toan_A", NhatKy_ViPham!F:F, B35, NhatKy_ViPham!C:C, "T13")</f>
        <v>100</v>
      </c>
      <c r="AE35" s="7">
        <f>100 + SUMIFS(NhatKy_ViPham!J:J, NhatKy_ViPham!E:E, "11_Toan_A", NhatKy_ViPham!F:F, B35, NhatKy_ViPham!C:C, "T14") - SUMIFS(NhatKy_ViPham!K:K, NhatKy_ViPham!E:E, "11_Toan_A", NhatKy_ViPham!F:F, B35, NhatKy_ViPham!C:C, "T14")</f>
        <v>100</v>
      </c>
      <c r="AF35" s="7">
        <f>100 + SUMIFS(NhatKy_ViPham!J:J, NhatKy_ViPham!E:E, "11_Toan_A", NhatKy_ViPham!F:F, B35, NhatKy_ViPham!C:C, "T15") - SUMIFS(NhatKy_ViPham!K:K, NhatKy_ViPham!E:E, "11_Toan_A", NhatKy_ViPham!F:F, B35, NhatKy_ViPham!C:C, "T15")</f>
        <v>100</v>
      </c>
      <c r="AG35" s="7">
        <f>100 + SUMIFS(NhatKy_ViPham!J:J, NhatKy_ViPham!E:E, "11_Toan_A", NhatKy_ViPham!F:F, B35, NhatKy_ViPham!C:C, "T16") - SUMIFS(NhatKy_ViPham!K:K, NhatKy_ViPham!E:E, "11_Toan_A", NhatKy_ViPham!F:F, B35, NhatKy_ViPham!C:C, "T16")</f>
        <v>100</v>
      </c>
      <c r="AH35" s="7">
        <f>100 + SUMIFS(NhatKy_ViPham!J:J, NhatKy_ViPham!E:E, "11_Toan_A", NhatKy_ViPham!F:F, B35, NhatKy_ViPham!C:C, "T17") - SUMIFS(NhatKy_ViPham!K:K, NhatKy_ViPham!E:E, "11_Toan_A", NhatKy_ViPham!F:F, B35, NhatKy_ViPham!C:C, "T17")</f>
        <v>100</v>
      </c>
      <c r="AI35" s="7">
        <f>100 + SUMIFS(NhatKy_ViPham!J:J, NhatKy_ViPham!E:E, "11_Toan_A", NhatKy_ViPham!F:F, B35, NhatKy_ViPham!C:C, "T18") - SUMIFS(NhatKy_ViPham!K:K, NhatKy_ViPham!E:E, "11_Toan_A", NhatKy_ViPham!F:F, B35, NhatKy_ViPham!C:C, "T18")</f>
        <v>100</v>
      </c>
      <c r="AJ35" s="7">
        <f>100 + SUMIFS(NhatKy_ViPham!J:J, NhatKy_ViPham!E:E, "11_Toan_A", NhatKy_ViPham!F:F, B35, NhatKy_ViPham!C:C, "T19") - SUMIFS(NhatKy_ViPham!K:K, NhatKy_ViPham!E:E, "11_Toan_A", NhatKy_ViPham!F:F, B35, NhatKy_ViPham!C:C, "T19")</f>
        <v>100</v>
      </c>
      <c r="AK35" s="7">
        <f>100 + SUMIFS(NhatKy_ViPham!J:J, NhatKy_ViPham!E:E, "11_Toan_A", NhatKy_ViPham!F:F, B35, NhatKy_ViPham!C:C, "T20") - SUMIFS(NhatKy_ViPham!K:K, NhatKy_ViPham!E:E, "11_Toan_A", NhatKy_ViPham!F:F, B35, NhatKy_ViPham!C:C, "T20")</f>
        <v>100</v>
      </c>
      <c r="AL35" s="7">
        <f>100 + SUMIFS(NhatKy_ViPham!J:J, NhatKy_ViPham!E:E, "11_Toan_A", NhatKy_ViPham!F:F, B35, NhatKy_ViPham!C:C, "T21") - SUMIFS(NhatKy_ViPham!K:K, NhatKy_ViPham!E:E, "11_Toan_A", NhatKy_ViPham!F:F, B35, NhatKy_ViPham!C:C, "T21")</f>
        <v>100</v>
      </c>
      <c r="AM35" s="7">
        <f>100 + SUMIFS(NhatKy_ViPham!J:J, NhatKy_ViPham!E:E, "11_Toan_A", NhatKy_ViPham!F:F, B35, NhatKy_ViPham!C:C, "T22") - SUMIFS(NhatKy_ViPham!K:K, NhatKy_ViPham!E:E, "11_Toan_A", NhatKy_ViPham!F:F, B35, NhatKy_ViPham!C:C, "T22")</f>
        <v>100</v>
      </c>
      <c r="AN35" s="7">
        <f>100 + SUMIFS(NhatKy_ViPham!J:J, NhatKy_ViPham!E:E, "11_Toan_A", NhatKy_ViPham!F:F, B35, NhatKy_ViPham!C:C, "T23") - SUMIFS(NhatKy_ViPham!K:K, NhatKy_ViPham!E:E, "11_Toan_A", NhatKy_ViPham!F:F, B35, NhatKy_ViPham!C:C, "T23")</f>
        <v>100</v>
      </c>
      <c r="AO35" s="7">
        <f>100 + SUMIFS(NhatKy_ViPham!J:J, NhatKy_ViPham!E:E, "11_Toan_A", NhatKy_ViPham!F:F, B35, NhatKy_ViPham!C:C, "T24") - SUMIFS(NhatKy_ViPham!K:K, NhatKy_ViPham!E:E, "11_Toan_A", NhatKy_ViPham!F:F, B35, NhatKy_ViPham!C:C, "T24")</f>
        <v>100</v>
      </c>
      <c r="AP35" s="7">
        <f>100 + SUMIFS(NhatKy_ViPham!J:J, NhatKy_ViPham!E:E, "11_Toan_A", NhatKy_ViPham!F:F, B35, NhatKy_ViPham!C:C, "T25") - SUMIFS(NhatKy_ViPham!K:K, NhatKy_ViPham!E:E, "11_Toan_A", NhatKy_ViPham!F:F, B35, NhatKy_ViPham!C:C, "T25")</f>
        <v>100</v>
      </c>
      <c r="AQ35" s="7">
        <f>100 + SUMIFS(NhatKy_ViPham!J:J, NhatKy_ViPham!E:E, "11_Toan_A", NhatKy_ViPham!F:F, B35, NhatKy_ViPham!C:C, "T26") - SUMIFS(NhatKy_ViPham!K:K, NhatKy_ViPham!E:E, "11_Toan_A", NhatKy_ViPham!F:F, B35, NhatKy_ViPham!C:C, "T26")</f>
        <v>100</v>
      </c>
      <c r="AR35" s="7">
        <f>100 + SUMIFS(NhatKy_ViPham!J:J, NhatKy_ViPham!E:E, "11_Toan_A", NhatKy_ViPham!F:F, B35, NhatKy_ViPham!C:C, "T27") - SUMIFS(NhatKy_ViPham!K:K, NhatKy_ViPham!E:E, "11_Toan_A", NhatKy_ViPham!F:F, B35, NhatKy_ViPham!C:C, "T27")</f>
        <v>100</v>
      </c>
      <c r="AS35" s="7">
        <f>100 + SUMIFS(NhatKy_ViPham!J:J, NhatKy_ViPham!E:E, "11_Toan_A", NhatKy_ViPham!F:F, B35, NhatKy_ViPham!C:C, "T28") - SUMIFS(NhatKy_ViPham!K:K, NhatKy_ViPham!E:E, "11_Toan_A", NhatKy_ViPham!F:F, B35, NhatKy_ViPham!C:C, "T28")</f>
        <v>100</v>
      </c>
      <c r="AT35" s="7">
        <f>100 + SUMIFS(NhatKy_ViPham!J:J, NhatKy_ViPham!E:E, "11_Toan_A", NhatKy_ViPham!F:F, B35, NhatKy_ViPham!C:C, "T29") - SUMIFS(NhatKy_ViPham!K:K, NhatKy_ViPham!E:E, "11_Toan_A", NhatKy_ViPham!F:F, B35, NhatKy_ViPham!C:C, "T29")</f>
        <v>100</v>
      </c>
      <c r="AU35" s="7">
        <f>100 + SUMIFS(NhatKy_ViPham!J:J, NhatKy_ViPham!E:E, "11_Toan_A", NhatKy_ViPham!F:F, B35, NhatKy_ViPham!C:C, "T30") - SUMIFS(NhatKy_ViPham!K:K, NhatKy_ViPham!E:E, "11_Toan_A", NhatKy_ViPham!F:F, B35, NhatKy_ViPham!C:C, "T30")</f>
        <v>100</v>
      </c>
      <c r="AV35" s="7">
        <f>100 + SUMIFS(NhatKy_ViPham!J:J, NhatKy_ViPham!E:E, "11_Toan_A", NhatKy_ViPham!F:F, B35, NhatKy_ViPham!C:C, "T31") - SUMIFS(NhatKy_ViPham!K:K, NhatKy_ViPham!E:E, "11_Toan_A", NhatKy_ViPham!F:F, B35, NhatKy_ViPham!C:C, "T31")</f>
        <v>100</v>
      </c>
      <c r="AW35" s="7">
        <f>100 + SUMIFS(NhatKy_ViPham!J:J, NhatKy_ViPham!E:E, "11_Toan_A", NhatKy_ViPham!F:F, B35, NhatKy_ViPham!C:C, "T32") - SUMIFS(NhatKy_ViPham!K:K, NhatKy_ViPham!E:E, "11_Toan_A", NhatKy_ViPham!F:F, B35, NhatKy_ViPham!C:C, "T32")</f>
        <v>100</v>
      </c>
      <c r="AX35" s="7">
        <f>100 + SUMIFS(NhatKy_ViPham!J:J, NhatKy_ViPham!E:E, "11_Toan_A", NhatKy_ViPham!F:F, B35, NhatKy_ViPham!C:C, "T33") - SUMIFS(NhatKy_ViPham!K:K, NhatKy_ViPham!E:E, "11_Toan_A", NhatKy_ViPham!F:F, B35, NhatKy_ViPham!C:C, "T33")</f>
        <v>100</v>
      </c>
      <c r="AY35" s="7">
        <f>100 + SUMIFS(NhatKy_ViPham!J:J, NhatKy_ViPham!E:E, "11_Toan_A", NhatKy_ViPham!F:F, B35, NhatKy_ViPham!C:C, "T34") - SUMIFS(NhatKy_ViPham!K:K, NhatKy_ViPham!E:E, "11_Toan_A", NhatKy_ViPham!F:F, B35, NhatKy_ViPham!C:C, "T34")</f>
        <v>100</v>
      </c>
      <c r="AZ35" s="7">
        <f>100 + SUMIFS(NhatKy_ViPham!J:J, NhatKy_ViPham!E:E, "11_Toan_A", NhatKy_ViPham!F:F, B35, NhatKy_ViPham!C:C, "T35") - SUMIFS(NhatKy_ViPham!K:K, NhatKy_ViPham!E:E, "11_Toan_A", NhatKy_ViPham!F:F, B35, NhatKy_ViPham!C:C, "T35")</f>
        <v>100</v>
      </c>
      <c r="BA35" s="12">
        <f t="shared" si="0"/>
        <v>100</v>
      </c>
      <c r="BB35" s="11" t="s">
        <v>430</v>
      </c>
      <c r="BC35" s="14" t="str">
        <f t="shared" si="1"/>
        <v>Tốt</v>
      </c>
      <c r="BD35" s="10" t="str">
        <f t="shared" si="2"/>
        <v>🟢 BÌNH THƯỜNG</v>
      </c>
    </row>
    <row r="36" spans="1:56" x14ac:dyDescent="0.25">
      <c r="A36" s="5">
        <v>28</v>
      </c>
      <c r="B36" s="15" t="s">
        <v>1386</v>
      </c>
      <c r="C36" s="5" t="s">
        <v>1387</v>
      </c>
      <c r="D36" s="5" t="s">
        <v>429</v>
      </c>
      <c r="E36" s="11" t="s">
        <v>430</v>
      </c>
      <c r="F36" s="6">
        <f>SUMIFS(NhatKy_ViPham!K:K, NhatKy_ViPham!E:E, "11_Toan_A", NhatKy_ViPham!F:F, B36, NhatKy_ViPham!H:H, "L01")</f>
        <v>0</v>
      </c>
      <c r="G36" s="6">
        <f>SUMIFS(NhatKy_ViPham!K:K, NhatKy_ViPham!E:E, "11_Toan_A", NhatKy_ViPham!F:F, B36, NhatKy_ViPham!H:H, "L02")</f>
        <v>0</v>
      </c>
      <c r="H36" s="6">
        <f>SUMIFS(NhatKy_ViPham!K:K, NhatKy_ViPham!E:E, "11_Toan_A", NhatKy_ViPham!F:F, B36, NhatKy_ViPham!H:H, "L03")</f>
        <v>0</v>
      </c>
      <c r="I36" s="6">
        <f>SUMIFS(NhatKy_ViPham!K:K, NhatKy_ViPham!E:E, "11_Toan_A", NhatKy_ViPham!F:F, B36, NhatKy_ViPham!H:H, "L04")</f>
        <v>0</v>
      </c>
      <c r="J36" s="6">
        <f>SUMIFS(NhatKy_ViPham!K:K, NhatKy_ViPham!E:E, "11_Toan_A", NhatKy_ViPham!F:F, B36, NhatKy_ViPham!H:H, "L05")</f>
        <v>0</v>
      </c>
      <c r="K36" s="6">
        <f>SUMIFS(NhatKy_ViPham!K:K, NhatKy_ViPham!E:E, "11_Toan_A", NhatKy_ViPham!F:F, B36, NhatKy_ViPham!H:H, "L06")</f>
        <v>0</v>
      </c>
      <c r="L36" s="6">
        <f>SUMIFS(NhatKy_ViPham!K:K, NhatKy_ViPham!E:E, "11_Toan_A", NhatKy_ViPham!F:F, B36, NhatKy_ViPham!H:H, "L07")</f>
        <v>0</v>
      </c>
      <c r="M36" s="6">
        <f>SUMIFS(NhatKy_ViPham!K:K, NhatKy_ViPham!E:E, "11_Toan_A", NhatKy_ViPham!F:F, B36, NhatKy_ViPham!H:H, "L08")</f>
        <v>0</v>
      </c>
      <c r="N36" s="6">
        <f>SUMIFS(NhatKy_ViPham!K:K, NhatKy_ViPham!E:E, "11_Toan_A", NhatKy_ViPham!F:F, B36, NhatKy_ViPham!H:H, "L09")</f>
        <v>0</v>
      </c>
      <c r="O36" s="6">
        <f>SUMIFS(NhatKy_ViPham!K:K, NhatKy_ViPham!E:E, "11_Toan_A", NhatKy_ViPham!F:F, B36, NhatKy_ViPham!H:H, "L10")</f>
        <v>0</v>
      </c>
      <c r="P36" s="12">
        <f>SUMIFS(NhatKy_ViPham!J:J, NhatKy_ViPham!E:E, "11_Toan_A", NhatKy_ViPham!F:F, B36)</f>
        <v>0</v>
      </c>
      <c r="Q36" s="13">
        <f>SUMIFS(NhatKy_ViPham!K:K, NhatKy_ViPham!E:E, "11_Toan_A", NhatKy_ViPham!F:F, B36)</f>
        <v>0</v>
      </c>
      <c r="R36" s="6">
        <f>100 + SUMIFS(NhatKy_ViPham!J:J, NhatKy_ViPham!E:E, "11_Toan_A", NhatKy_ViPham!F:F, B36, NhatKy_ViPham!C:C, "T1") - SUMIFS(NhatKy_ViPham!K:K, NhatKy_ViPham!E:E, "11_Toan_A", NhatKy_ViPham!F:F, B36, NhatKy_ViPham!C:C, "T1")</f>
        <v>100</v>
      </c>
      <c r="S36" s="6">
        <f>100 + SUMIFS(NhatKy_ViPham!J:J, NhatKy_ViPham!E:E, "11_Toan_A", NhatKy_ViPham!F:F, B36, NhatKy_ViPham!C:C, "T2") - SUMIFS(NhatKy_ViPham!K:K, NhatKy_ViPham!E:E, "11_Toan_A", NhatKy_ViPham!F:F, B36, NhatKy_ViPham!C:C, "T2")</f>
        <v>100</v>
      </c>
      <c r="T36" s="6">
        <f>100 + SUMIFS(NhatKy_ViPham!J:J, NhatKy_ViPham!E:E, "11_Toan_A", NhatKy_ViPham!F:F, B36, NhatKy_ViPham!C:C, "T3") - SUMIFS(NhatKy_ViPham!K:K, NhatKy_ViPham!E:E, "11_Toan_A", NhatKy_ViPham!F:F, B36, NhatKy_ViPham!C:C, "T3")</f>
        <v>100</v>
      </c>
      <c r="U36" s="6">
        <f>100 + SUMIFS(NhatKy_ViPham!J:J, NhatKy_ViPham!E:E, "11_Toan_A", NhatKy_ViPham!F:F, B36, NhatKy_ViPham!C:C, "T4") - SUMIFS(NhatKy_ViPham!K:K, NhatKy_ViPham!E:E, "11_Toan_A", NhatKy_ViPham!F:F, B36, NhatKy_ViPham!C:C, "T4")</f>
        <v>100</v>
      </c>
      <c r="V36" s="6">
        <f>100 + SUMIFS(NhatKy_ViPham!J:J, NhatKy_ViPham!E:E, "11_Toan_A", NhatKy_ViPham!F:F, B36, NhatKy_ViPham!C:C, "T5") - SUMIFS(NhatKy_ViPham!K:K, NhatKy_ViPham!E:E, "11_Toan_A", NhatKy_ViPham!F:F, B36, NhatKy_ViPham!C:C, "T5")</f>
        <v>100</v>
      </c>
      <c r="W36" s="6">
        <f>100 + SUMIFS(NhatKy_ViPham!J:J, NhatKy_ViPham!E:E, "11_Toan_A", NhatKy_ViPham!F:F, B36, NhatKy_ViPham!C:C, "T6") - SUMIFS(NhatKy_ViPham!K:K, NhatKy_ViPham!E:E, "11_Toan_A", NhatKy_ViPham!F:F, B36, NhatKy_ViPham!C:C, "T6")</f>
        <v>100</v>
      </c>
      <c r="X36" s="6">
        <f>100 + SUMIFS(NhatKy_ViPham!J:J, NhatKy_ViPham!E:E, "11_Toan_A", NhatKy_ViPham!F:F, B36, NhatKy_ViPham!C:C, "T7") - SUMIFS(NhatKy_ViPham!K:K, NhatKy_ViPham!E:E, "11_Toan_A", NhatKy_ViPham!F:F, B36, NhatKy_ViPham!C:C, "T7")</f>
        <v>100</v>
      </c>
      <c r="Y36" s="6">
        <f>100 + SUMIFS(NhatKy_ViPham!J:J, NhatKy_ViPham!E:E, "11_Toan_A", NhatKy_ViPham!F:F, B36, NhatKy_ViPham!C:C, "T8") - SUMIFS(NhatKy_ViPham!K:K, NhatKy_ViPham!E:E, "11_Toan_A", NhatKy_ViPham!F:F, B36, NhatKy_ViPham!C:C, "T8")</f>
        <v>100</v>
      </c>
      <c r="Z36" s="6">
        <f>100 + SUMIFS(NhatKy_ViPham!J:J, NhatKy_ViPham!E:E, "11_Toan_A", NhatKy_ViPham!F:F, B36, NhatKy_ViPham!C:C, "T9") - SUMIFS(NhatKy_ViPham!K:K, NhatKy_ViPham!E:E, "11_Toan_A", NhatKy_ViPham!F:F, B36, NhatKy_ViPham!C:C, "T9")</f>
        <v>100</v>
      </c>
      <c r="AA36" s="6">
        <f>100 + SUMIFS(NhatKy_ViPham!J:J, NhatKy_ViPham!E:E, "11_Toan_A", NhatKy_ViPham!F:F, B36, NhatKy_ViPham!C:C, "T10") - SUMIFS(NhatKy_ViPham!K:K, NhatKy_ViPham!E:E, "11_Toan_A", NhatKy_ViPham!F:F, B36, NhatKy_ViPham!C:C, "T10")</f>
        <v>100</v>
      </c>
      <c r="AB36" s="6">
        <f>100 + SUMIFS(NhatKy_ViPham!J:J, NhatKy_ViPham!E:E, "11_Toan_A", NhatKy_ViPham!F:F, B36, NhatKy_ViPham!C:C, "T11") - SUMIFS(NhatKy_ViPham!K:K, NhatKy_ViPham!E:E, "11_Toan_A", NhatKy_ViPham!F:F, B36, NhatKy_ViPham!C:C, "T11")</f>
        <v>100</v>
      </c>
      <c r="AC36" s="6">
        <f>100 + SUMIFS(NhatKy_ViPham!J:J, NhatKy_ViPham!E:E, "11_Toan_A", NhatKy_ViPham!F:F, B36, NhatKy_ViPham!C:C, "T12") - SUMIFS(NhatKy_ViPham!K:K, NhatKy_ViPham!E:E, "11_Toan_A", NhatKy_ViPham!F:F, B36, NhatKy_ViPham!C:C, "T12")</f>
        <v>100</v>
      </c>
      <c r="AD36" s="6">
        <f>100 + SUMIFS(NhatKy_ViPham!J:J, NhatKy_ViPham!E:E, "11_Toan_A", NhatKy_ViPham!F:F, B36, NhatKy_ViPham!C:C, "T13") - SUMIFS(NhatKy_ViPham!K:K, NhatKy_ViPham!E:E, "11_Toan_A", NhatKy_ViPham!F:F, B36, NhatKy_ViPham!C:C, "T13")</f>
        <v>100</v>
      </c>
      <c r="AE36" s="6">
        <f>100 + SUMIFS(NhatKy_ViPham!J:J, NhatKy_ViPham!E:E, "11_Toan_A", NhatKy_ViPham!F:F, B36, NhatKy_ViPham!C:C, "T14") - SUMIFS(NhatKy_ViPham!K:K, NhatKy_ViPham!E:E, "11_Toan_A", NhatKy_ViPham!F:F, B36, NhatKy_ViPham!C:C, "T14")</f>
        <v>100</v>
      </c>
      <c r="AF36" s="6">
        <f>100 + SUMIFS(NhatKy_ViPham!J:J, NhatKy_ViPham!E:E, "11_Toan_A", NhatKy_ViPham!F:F, B36, NhatKy_ViPham!C:C, "T15") - SUMIFS(NhatKy_ViPham!K:K, NhatKy_ViPham!E:E, "11_Toan_A", NhatKy_ViPham!F:F, B36, NhatKy_ViPham!C:C, "T15")</f>
        <v>100</v>
      </c>
      <c r="AG36" s="6">
        <f>100 + SUMIFS(NhatKy_ViPham!J:J, NhatKy_ViPham!E:E, "11_Toan_A", NhatKy_ViPham!F:F, B36, NhatKy_ViPham!C:C, "T16") - SUMIFS(NhatKy_ViPham!K:K, NhatKy_ViPham!E:E, "11_Toan_A", NhatKy_ViPham!F:F, B36, NhatKy_ViPham!C:C, "T16")</f>
        <v>100</v>
      </c>
      <c r="AH36" s="6">
        <f>100 + SUMIFS(NhatKy_ViPham!J:J, NhatKy_ViPham!E:E, "11_Toan_A", NhatKy_ViPham!F:F, B36, NhatKy_ViPham!C:C, "T17") - SUMIFS(NhatKy_ViPham!K:K, NhatKy_ViPham!E:E, "11_Toan_A", NhatKy_ViPham!F:F, B36, NhatKy_ViPham!C:C, "T17")</f>
        <v>100</v>
      </c>
      <c r="AI36" s="6">
        <f>100 + SUMIFS(NhatKy_ViPham!J:J, NhatKy_ViPham!E:E, "11_Toan_A", NhatKy_ViPham!F:F, B36, NhatKy_ViPham!C:C, "T18") - SUMIFS(NhatKy_ViPham!K:K, NhatKy_ViPham!E:E, "11_Toan_A", NhatKy_ViPham!F:F, B36, NhatKy_ViPham!C:C, "T18")</f>
        <v>100</v>
      </c>
      <c r="AJ36" s="6">
        <f>100 + SUMIFS(NhatKy_ViPham!J:J, NhatKy_ViPham!E:E, "11_Toan_A", NhatKy_ViPham!F:F, B36, NhatKy_ViPham!C:C, "T19") - SUMIFS(NhatKy_ViPham!K:K, NhatKy_ViPham!E:E, "11_Toan_A", NhatKy_ViPham!F:F, B36, NhatKy_ViPham!C:C, "T19")</f>
        <v>100</v>
      </c>
      <c r="AK36" s="6">
        <f>100 + SUMIFS(NhatKy_ViPham!J:J, NhatKy_ViPham!E:E, "11_Toan_A", NhatKy_ViPham!F:F, B36, NhatKy_ViPham!C:C, "T20") - SUMIFS(NhatKy_ViPham!K:K, NhatKy_ViPham!E:E, "11_Toan_A", NhatKy_ViPham!F:F, B36, NhatKy_ViPham!C:C, "T20")</f>
        <v>100</v>
      </c>
      <c r="AL36" s="6">
        <f>100 + SUMIFS(NhatKy_ViPham!J:J, NhatKy_ViPham!E:E, "11_Toan_A", NhatKy_ViPham!F:F, B36, NhatKy_ViPham!C:C, "T21") - SUMIFS(NhatKy_ViPham!K:K, NhatKy_ViPham!E:E, "11_Toan_A", NhatKy_ViPham!F:F, B36, NhatKy_ViPham!C:C, "T21")</f>
        <v>100</v>
      </c>
      <c r="AM36" s="6">
        <f>100 + SUMIFS(NhatKy_ViPham!J:J, NhatKy_ViPham!E:E, "11_Toan_A", NhatKy_ViPham!F:F, B36, NhatKy_ViPham!C:C, "T22") - SUMIFS(NhatKy_ViPham!K:K, NhatKy_ViPham!E:E, "11_Toan_A", NhatKy_ViPham!F:F, B36, NhatKy_ViPham!C:C, "T22")</f>
        <v>100</v>
      </c>
      <c r="AN36" s="6">
        <f>100 + SUMIFS(NhatKy_ViPham!J:J, NhatKy_ViPham!E:E, "11_Toan_A", NhatKy_ViPham!F:F, B36, NhatKy_ViPham!C:C, "T23") - SUMIFS(NhatKy_ViPham!K:K, NhatKy_ViPham!E:E, "11_Toan_A", NhatKy_ViPham!F:F, B36, NhatKy_ViPham!C:C, "T23")</f>
        <v>100</v>
      </c>
      <c r="AO36" s="6">
        <f>100 + SUMIFS(NhatKy_ViPham!J:J, NhatKy_ViPham!E:E, "11_Toan_A", NhatKy_ViPham!F:F, B36, NhatKy_ViPham!C:C, "T24") - SUMIFS(NhatKy_ViPham!K:K, NhatKy_ViPham!E:E, "11_Toan_A", NhatKy_ViPham!F:F, B36, NhatKy_ViPham!C:C, "T24")</f>
        <v>100</v>
      </c>
      <c r="AP36" s="6">
        <f>100 + SUMIFS(NhatKy_ViPham!J:J, NhatKy_ViPham!E:E, "11_Toan_A", NhatKy_ViPham!F:F, B36, NhatKy_ViPham!C:C, "T25") - SUMIFS(NhatKy_ViPham!K:K, NhatKy_ViPham!E:E, "11_Toan_A", NhatKy_ViPham!F:F, B36, NhatKy_ViPham!C:C, "T25")</f>
        <v>100</v>
      </c>
      <c r="AQ36" s="6">
        <f>100 + SUMIFS(NhatKy_ViPham!J:J, NhatKy_ViPham!E:E, "11_Toan_A", NhatKy_ViPham!F:F, B36, NhatKy_ViPham!C:C, "T26") - SUMIFS(NhatKy_ViPham!K:K, NhatKy_ViPham!E:E, "11_Toan_A", NhatKy_ViPham!F:F, B36, NhatKy_ViPham!C:C, "T26")</f>
        <v>100</v>
      </c>
      <c r="AR36" s="6">
        <f>100 + SUMIFS(NhatKy_ViPham!J:J, NhatKy_ViPham!E:E, "11_Toan_A", NhatKy_ViPham!F:F, B36, NhatKy_ViPham!C:C, "T27") - SUMIFS(NhatKy_ViPham!K:K, NhatKy_ViPham!E:E, "11_Toan_A", NhatKy_ViPham!F:F, B36, NhatKy_ViPham!C:C, "T27")</f>
        <v>100</v>
      </c>
      <c r="AS36" s="6">
        <f>100 + SUMIFS(NhatKy_ViPham!J:J, NhatKy_ViPham!E:E, "11_Toan_A", NhatKy_ViPham!F:F, B36, NhatKy_ViPham!C:C, "T28") - SUMIFS(NhatKy_ViPham!K:K, NhatKy_ViPham!E:E, "11_Toan_A", NhatKy_ViPham!F:F, B36, NhatKy_ViPham!C:C, "T28")</f>
        <v>100</v>
      </c>
      <c r="AT36" s="6">
        <f>100 + SUMIFS(NhatKy_ViPham!J:J, NhatKy_ViPham!E:E, "11_Toan_A", NhatKy_ViPham!F:F, B36, NhatKy_ViPham!C:C, "T29") - SUMIFS(NhatKy_ViPham!K:K, NhatKy_ViPham!E:E, "11_Toan_A", NhatKy_ViPham!F:F, B36, NhatKy_ViPham!C:C, "T29")</f>
        <v>100</v>
      </c>
      <c r="AU36" s="6">
        <f>100 + SUMIFS(NhatKy_ViPham!J:J, NhatKy_ViPham!E:E, "11_Toan_A", NhatKy_ViPham!F:F, B36, NhatKy_ViPham!C:C, "T30") - SUMIFS(NhatKy_ViPham!K:K, NhatKy_ViPham!E:E, "11_Toan_A", NhatKy_ViPham!F:F, B36, NhatKy_ViPham!C:C, "T30")</f>
        <v>100</v>
      </c>
      <c r="AV36" s="6">
        <f>100 + SUMIFS(NhatKy_ViPham!J:J, NhatKy_ViPham!E:E, "11_Toan_A", NhatKy_ViPham!F:F, B36, NhatKy_ViPham!C:C, "T31") - SUMIFS(NhatKy_ViPham!K:K, NhatKy_ViPham!E:E, "11_Toan_A", NhatKy_ViPham!F:F, B36, NhatKy_ViPham!C:C, "T31")</f>
        <v>100</v>
      </c>
      <c r="AW36" s="6">
        <f>100 + SUMIFS(NhatKy_ViPham!J:J, NhatKy_ViPham!E:E, "11_Toan_A", NhatKy_ViPham!F:F, B36, NhatKy_ViPham!C:C, "T32") - SUMIFS(NhatKy_ViPham!K:K, NhatKy_ViPham!E:E, "11_Toan_A", NhatKy_ViPham!F:F, B36, NhatKy_ViPham!C:C, "T32")</f>
        <v>100</v>
      </c>
      <c r="AX36" s="6">
        <f>100 + SUMIFS(NhatKy_ViPham!J:J, NhatKy_ViPham!E:E, "11_Toan_A", NhatKy_ViPham!F:F, B36, NhatKy_ViPham!C:C, "T33") - SUMIFS(NhatKy_ViPham!K:K, NhatKy_ViPham!E:E, "11_Toan_A", NhatKy_ViPham!F:F, B36, NhatKy_ViPham!C:C, "T33")</f>
        <v>100</v>
      </c>
      <c r="AY36" s="6">
        <f>100 + SUMIFS(NhatKy_ViPham!J:J, NhatKy_ViPham!E:E, "11_Toan_A", NhatKy_ViPham!F:F, B36, NhatKy_ViPham!C:C, "T34") - SUMIFS(NhatKy_ViPham!K:K, NhatKy_ViPham!E:E, "11_Toan_A", NhatKy_ViPham!F:F, B36, NhatKy_ViPham!C:C, "T34")</f>
        <v>100</v>
      </c>
      <c r="AZ36" s="6">
        <f>100 + SUMIFS(NhatKy_ViPham!J:J, NhatKy_ViPham!E:E, "11_Toan_A", NhatKy_ViPham!F:F, B36, NhatKy_ViPham!C:C, "T35") - SUMIFS(NhatKy_ViPham!K:K, NhatKy_ViPham!E:E, "11_Toan_A", NhatKy_ViPham!F:F, B36, NhatKy_ViPham!C:C, "T35")</f>
        <v>100</v>
      </c>
      <c r="BA36" s="12">
        <f t="shared" si="0"/>
        <v>100</v>
      </c>
      <c r="BB36" s="11" t="s">
        <v>430</v>
      </c>
      <c r="BC36" s="16" t="str">
        <f t="shared" si="1"/>
        <v>Tốt</v>
      </c>
      <c r="BD36" s="15" t="str">
        <f t="shared" si="2"/>
        <v>🟢 BÌNH THƯỜNG</v>
      </c>
    </row>
    <row r="37" spans="1:56" x14ac:dyDescent="0.25">
      <c r="A37" s="4">
        <v>29</v>
      </c>
      <c r="B37" s="10" t="s">
        <v>1388</v>
      </c>
      <c r="C37" s="4" t="s">
        <v>1389</v>
      </c>
      <c r="D37" s="4" t="s">
        <v>429</v>
      </c>
      <c r="E37" s="11" t="s">
        <v>430</v>
      </c>
      <c r="F37" s="7">
        <f>SUMIFS(NhatKy_ViPham!K:K, NhatKy_ViPham!E:E, "11_Toan_A", NhatKy_ViPham!F:F, B37, NhatKy_ViPham!H:H, "L01")</f>
        <v>0</v>
      </c>
      <c r="G37" s="7">
        <f>SUMIFS(NhatKy_ViPham!K:K, NhatKy_ViPham!E:E, "11_Toan_A", NhatKy_ViPham!F:F, B37, NhatKy_ViPham!H:H, "L02")</f>
        <v>0</v>
      </c>
      <c r="H37" s="7">
        <f>SUMIFS(NhatKy_ViPham!K:K, NhatKy_ViPham!E:E, "11_Toan_A", NhatKy_ViPham!F:F, B37, NhatKy_ViPham!H:H, "L03")</f>
        <v>0</v>
      </c>
      <c r="I37" s="7">
        <f>SUMIFS(NhatKy_ViPham!K:K, NhatKy_ViPham!E:E, "11_Toan_A", NhatKy_ViPham!F:F, B37, NhatKy_ViPham!H:H, "L04")</f>
        <v>0</v>
      </c>
      <c r="J37" s="7">
        <f>SUMIFS(NhatKy_ViPham!K:K, NhatKy_ViPham!E:E, "11_Toan_A", NhatKy_ViPham!F:F, B37, NhatKy_ViPham!H:H, "L05")</f>
        <v>0</v>
      </c>
      <c r="K37" s="7">
        <f>SUMIFS(NhatKy_ViPham!K:K, NhatKy_ViPham!E:E, "11_Toan_A", NhatKy_ViPham!F:F, B37, NhatKy_ViPham!H:H, "L06")</f>
        <v>0</v>
      </c>
      <c r="L37" s="7">
        <f>SUMIFS(NhatKy_ViPham!K:K, NhatKy_ViPham!E:E, "11_Toan_A", NhatKy_ViPham!F:F, B37, NhatKy_ViPham!H:H, "L07")</f>
        <v>0</v>
      </c>
      <c r="M37" s="7">
        <f>SUMIFS(NhatKy_ViPham!K:K, NhatKy_ViPham!E:E, "11_Toan_A", NhatKy_ViPham!F:F, B37, NhatKy_ViPham!H:H, "L08")</f>
        <v>0</v>
      </c>
      <c r="N37" s="7">
        <f>SUMIFS(NhatKy_ViPham!K:K, NhatKy_ViPham!E:E, "11_Toan_A", NhatKy_ViPham!F:F, B37, NhatKy_ViPham!H:H, "L09")</f>
        <v>0</v>
      </c>
      <c r="O37" s="7">
        <f>SUMIFS(NhatKy_ViPham!K:K, NhatKy_ViPham!E:E, "11_Toan_A", NhatKy_ViPham!F:F, B37, NhatKy_ViPham!H:H, "L10")</f>
        <v>0</v>
      </c>
      <c r="P37" s="12">
        <f>SUMIFS(NhatKy_ViPham!J:J, NhatKy_ViPham!E:E, "11_Toan_A", NhatKy_ViPham!F:F, B37)</f>
        <v>0</v>
      </c>
      <c r="Q37" s="13">
        <f>SUMIFS(NhatKy_ViPham!K:K, NhatKy_ViPham!E:E, "11_Toan_A", NhatKy_ViPham!F:F, B37)</f>
        <v>0</v>
      </c>
      <c r="R37" s="7">
        <f>100 + SUMIFS(NhatKy_ViPham!J:J, NhatKy_ViPham!E:E, "11_Toan_A", NhatKy_ViPham!F:F, B37, NhatKy_ViPham!C:C, "T1") - SUMIFS(NhatKy_ViPham!K:K, NhatKy_ViPham!E:E, "11_Toan_A", NhatKy_ViPham!F:F, B37, NhatKy_ViPham!C:C, "T1")</f>
        <v>100</v>
      </c>
      <c r="S37" s="7">
        <f>100 + SUMIFS(NhatKy_ViPham!J:J, NhatKy_ViPham!E:E, "11_Toan_A", NhatKy_ViPham!F:F, B37, NhatKy_ViPham!C:C, "T2") - SUMIFS(NhatKy_ViPham!K:K, NhatKy_ViPham!E:E, "11_Toan_A", NhatKy_ViPham!F:F, B37, NhatKy_ViPham!C:C, "T2")</f>
        <v>100</v>
      </c>
      <c r="T37" s="7">
        <f>100 + SUMIFS(NhatKy_ViPham!J:J, NhatKy_ViPham!E:E, "11_Toan_A", NhatKy_ViPham!F:F, B37, NhatKy_ViPham!C:C, "T3") - SUMIFS(NhatKy_ViPham!K:K, NhatKy_ViPham!E:E, "11_Toan_A", NhatKy_ViPham!F:F, B37, NhatKy_ViPham!C:C, "T3")</f>
        <v>100</v>
      </c>
      <c r="U37" s="7">
        <f>100 + SUMIFS(NhatKy_ViPham!J:J, NhatKy_ViPham!E:E, "11_Toan_A", NhatKy_ViPham!F:F, B37, NhatKy_ViPham!C:C, "T4") - SUMIFS(NhatKy_ViPham!K:K, NhatKy_ViPham!E:E, "11_Toan_A", NhatKy_ViPham!F:F, B37, NhatKy_ViPham!C:C, "T4")</f>
        <v>100</v>
      </c>
      <c r="V37" s="7">
        <f>100 + SUMIFS(NhatKy_ViPham!J:J, NhatKy_ViPham!E:E, "11_Toan_A", NhatKy_ViPham!F:F, B37, NhatKy_ViPham!C:C, "T5") - SUMIFS(NhatKy_ViPham!K:K, NhatKy_ViPham!E:E, "11_Toan_A", NhatKy_ViPham!F:F, B37, NhatKy_ViPham!C:C, "T5")</f>
        <v>100</v>
      </c>
      <c r="W37" s="7">
        <f>100 + SUMIFS(NhatKy_ViPham!J:J, NhatKy_ViPham!E:E, "11_Toan_A", NhatKy_ViPham!F:F, B37, NhatKy_ViPham!C:C, "T6") - SUMIFS(NhatKy_ViPham!K:K, NhatKy_ViPham!E:E, "11_Toan_A", NhatKy_ViPham!F:F, B37, NhatKy_ViPham!C:C, "T6")</f>
        <v>100</v>
      </c>
      <c r="X37" s="7">
        <f>100 + SUMIFS(NhatKy_ViPham!J:J, NhatKy_ViPham!E:E, "11_Toan_A", NhatKy_ViPham!F:F, B37, NhatKy_ViPham!C:C, "T7") - SUMIFS(NhatKy_ViPham!K:K, NhatKy_ViPham!E:E, "11_Toan_A", NhatKy_ViPham!F:F, B37, NhatKy_ViPham!C:C, "T7")</f>
        <v>100</v>
      </c>
      <c r="Y37" s="7">
        <f>100 + SUMIFS(NhatKy_ViPham!J:J, NhatKy_ViPham!E:E, "11_Toan_A", NhatKy_ViPham!F:F, B37, NhatKy_ViPham!C:C, "T8") - SUMIFS(NhatKy_ViPham!K:K, NhatKy_ViPham!E:E, "11_Toan_A", NhatKy_ViPham!F:F, B37, NhatKy_ViPham!C:C, "T8")</f>
        <v>100</v>
      </c>
      <c r="Z37" s="7">
        <f>100 + SUMIFS(NhatKy_ViPham!J:J, NhatKy_ViPham!E:E, "11_Toan_A", NhatKy_ViPham!F:F, B37, NhatKy_ViPham!C:C, "T9") - SUMIFS(NhatKy_ViPham!K:K, NhatKy_ViPham!E:E, "11_Toan_A", NhatKy_ViPham!F:F, B37, NhatKy_ViPham!C:C, "T9")</f>
        <v>100</v>
      </c>
      <c r="AA37" s="7">
        <f>100 + SUMIFS(NhatKy_ViPham!J:J, NhatKy_ViPham!E:E, "11_Toan_A", NhatKy_ViPham!F:F, B37, NhatKy_ViPham!C:C, "T10") - SUMIFS(NhatKy_ViPham!K:K, NhatKy_ViPham!E:E, "11_Toan_A", NhatKy_ViPham!F:F, B37, NhatKy_ViPham!C:C, "T10")</f>
        <v>100</v>
      </c>
      <c r="AB37" s="7">
        <f>100 + SUMIFS(NhatKy_ViPham!J:J, NhatKy_ViPham!E:E, "11_Toan_A", NhatKy_ViPham!F:F, B37, NhatKy_ViPham!C:C, "T11") - SUMIFS(NhatKy_ViPham!K:K, NhatKy_ViPham!E:E, "11_Toan_A", NhatKy_ViPham!F:F, B37, NhatKy_ViPham!C:C, "T11")</f>
        <v>100</v>
      </c>
      <c r="AC37" s="7">
        <f>100 + SUMIFS(NhatKy_ViPham!J:J, NhatKy_ViPham!E:E, "11_Toan_A", NhatKy_ViPham!F:F, B37, NhatKy_ViPham!C:C, "T12") - SUMIFS(NhatKy_ViPham!K:K, NhatKy_ViPham!E:E, "11_Toan_A", NhatKy_ViPham!F:F, B37, NhatKy_ViPham!C:C, "T12")</f>
        <v>100</v>
      </c>
      <c r="AD37" s="7">
        <f>100 + SUMIFS(NhatKy_ViPham!J:J, NhatKy_ViPham!E:E, "11_Toan_A", NhatKy_ViPham!F:F, B37, NhatKy_ViPham!C:C, "T13") - SUMIFS(NhatKy_ViPham!K:K, NhatKy_ViPham!E:E, "11_Toan_A", NhatKy_ViPham!F:F, B37, NhatKy_ViPham!C:C, "T13")</f>
        <v>100</v>
      </c>
      <c r="AE37" s="7">
        <f>100 + SUMIFS(NhatKy_ViPham!J:J, NhatKy_ViPham!E:E, "11_Toan_A", NhatKy_ViPham!F:F, B37, NhatKy_ViPham!C:C, "T14") - SUMIFS(NhatKy_ViPham!K:K, NhatKy_ViPham!E:E, "11_Toan_A", NhatKy_ViPham!F:F, B37, NhatKy_ViPham!C:C, "T14")</f>
        <v>100</v>
      </c>
      <c r="AF37" s="7">
        <f>100 + SUMIFS(NhatKy_ViPham!J:J, NhatKy_ViPham!E:E, "11_Toan_A", NhatKy_ViPham!F:F, B37, NhatKy_ViPham!C:C, "T15") - SUMIFS(NhatKy_ViPham!K:K, NhatKy_ViPham!E:E, "11_Toan_A", NhatKy_ViPham!F:F, B37, NhatKy_ViPham!C:C, "T15")</f>
        <v>100</v>
      </c>
      <c r="AG37" s="7">
        <f>100 + SUMIFS(NhatKy_ViPham!J:J, NhatKy_ViPham!E:E, "11_Toan_A", NhatKy_ViPham!F:F, B37, NhatKy_ViPham!C:C, "T16") - SUMIFS(NhatKy_ViPham!K:K, NhatKy_ViPham!E:E, "11_Toan_A", NhatKy_ViPham!F:F, B37, NhatKy_ViPham!C:C, "T16")</f>
        <v>100</v>
      </c>
      <c r="AH37" s="7">
        <f>100 + SUMIFS(NhatKy_ViPham!J:J, NhatKy_ViPham!E:E, "11_Toan_A", NhatKy_ViPham!F:F, B37, NhatKy_ViPham!C:C, "T17") - SUMIFS(NhatKy_ViPham!K:K, NhatKy_ViPham!E:E, "11_Toan_A", NhatKy_ViPham!F:F, B37, NhatKy_ViPham!C:C, "T17")</f>
        <v>100</v>
      </c>
      <c r="AI37" s="7">
        <f>100 + SUMIFS(NhatKy_ViPham!J:J, NhatKy_ViPham!E:E, "11_Toan_A", NhatKy_ViPham!F:F, B37, NhatKy_ViPham!C:C, "T18") - SUMIFS(NhatKy_ViPham!K:K, NhatKy_ViPham!E:E, "11_Toan_A", NhatKy_ViPham!F:F, B37, NhatKy_ViPham!C:C, "T18")</f>
        <v>100</v>
      </c>
      <c r="AJ37" s="7">
        <f>100 + SUMIFS(NhatKy_ViPham!J:J, NhatKy_ViPham!E:E, "11_Toan_A", NhatKy_ViPham!F:F, B37, NhatKy_ViPham!C:C, "T19") - SUMIFS(NhatKy_ViPham!K:K, NhatKy_ViPham!E:E, "11_Toan_A", NhatKy_ViPham!F:F, B37, NhatKy_ViPham!C:C, "T19")</f>
        <v>100</v>
      </c>
      <c r="AK37" s="7">
        <f>100 + SUMIFS(NhatKy_ViPham!J:J, NhatKy_ViPham!E:E, "11_Toan_A", NhatKy_ViPham!F:F, B37, NhatKy_ViPham!C:C, "T20") - SUMIFS(NhatKy_ViPham!K:K, NhatKy_ViPham!E:E, "11_Toan_A", NhatKy_ViPham!F:F, B37, NhatKy_ViPham!C:C, "T20")</f>
        <v>100</v>
      </c>
      <c r="AL37" s="7">
        <f>100 + SUMIFS(NhatKy_ViPham!J:J, NhatKy_ViPham!E:E, "11_Toan_A", NhatKy_ViPham!F:F, B37, NhatKy_ViPham!C:C, "T21") - SUMIFS(NhatKy_ViPham!K:K, NhatKy_ViPham!E:E, "11_Toan_A", NhatKy_ViPham!F:F, B37, NhatKy_ViPham!C:C, "T21")</f>
        <v>100</v>
      </c>
      <c r="AM37" s="7">
        <f>100 + SUMIFS(NhatKy_ViPham!J:J, NhatKy_ViPham!E:E, "11_Toan_A", NhatKy_ViPham!F:F, B37, NhatKy_ViPham!C:C, "T22") - SUMIFS(NhatKy_ViPham!K:K, NhatKy_ViPham!E:E, "11_Toan_A", NhatKy_ViPham!F:F, B37, NhatKy_ViPham!C:C, "T22")</f>
        <v>100</v>
      </c>
      <c r="AN37" s="7">
        <f>100 + SUMIFS(NhatKy_ViPham!J:J, NhatKy_ViPham!E:E, "11_Toan_A", NhatKy_ViPham!F:F, B37, NhatKy_ViPham!C:C, "T23") - SUMIFS(NhatKy_ViPham!K:K, NhatKy_ViPham!E:E, "11_Toan_A", NhatKy_ViPham!F:F, B37, NhatKy_ViPham!C:C, "T23")</f>
        <v>100</v>
      </c>
      <c r="AO37" s="7">
        <f>100 + SUMIFS(NhatKy_ViPham!J:J, NhatKy_ViPham!E:E, "11_Toan_A", NhatKy_ViPham!F:F, B37, NhatKy_ViPham!C:C, "T24") - SUMIFS(NhatKy_ViPham!K:K, NhatKy_ViPham!E:E, "11_Toan_A", NhatKy_ViPham!F:F, B37, NhatKy_ViPham!C:C, "T24")</f>
        <v>100</v>
      </c>
      <c r="AP37" s="7">
        <f>100 + SUMIFS(NhatKy_ViPham!J:J, NhatKy_ViPham!E:E, "11_Toan_A", NhatKy_ViPham!F:F, B37, NhatKy_ViPham!C:C, "T25") - SUMIFS(NhatKy_ViPham!K:K, NhatKy_ViPham!E:E, "11_Toan_A", NhatKy_ViPham!F:F, B37, NhatKy_ViPham!C:C, "T25")</f>
        <v>100</v>
      </c>
      <c r="AQ37" s="7">
        <f>100 + SUMIFS(NhatKy_ViPham!J:J, NhatKy_ViPham!E:E, "11_Toan_A", NhatKy_ViPham!F:F, B37, NhatKy_ViPham!C:C, "T26") - SUMIFS(NhatKy_ViPham!K:K, NhatKy_ViPham!E:E, "11_Toan_A", NhatKy_ViPham!F:F, B37, NhatKy_ViPham!C:C, "T26")</f>
        <v>100</v>
      </c>
      <c r="AR37" s="7">
        <f>100 + SUMIFS(NhatKy_ViPham!J:J, NhatKy_ViPham!E:E, "11_Toan_A", NhatKy_ViPham!F:F, B37, NhatKy_ViPham!C:C, "T27") - SUMIFS(NhatKy_ViPham!K:K, NhatKy_ViPham!E:E, "11_Toan_A", NhatKy_ViPham!F:F, B37, NhatKy_ViPham!C:C, "T27")</f>
        <v>100</v>
      </c>
      <c r="AS37" s="7">
        <f>100 + SUMIFS(NhatKy_ViPham!J:J, NhatKy_ViPham!E:E, "11_Toan_A", NhatKy_ViPham!F:F, B37, NhatKy_ViPham!C:C, "T28") - SUMIFS(NhatKy_ViPham!K:K, NhatKy_ViPham!E:E, "11_Toan_A", NhatKy_ViPham!F:F, B37, NhatKy_ViPham!C:C, "T28")</f>
        <v>100</v>
      </c>
      <c r="AT37" s="7">
        <f>100 + SUMIFS(NhatKy_ViPham!J:J, NhatKy_ViPham!E:E, "11_Toan_A", NhatKy_ViPham!F:F, B37, NhatKy_ViPham!C:C, "T29") - SUMIFS(NhatKy_ViPham!K:K, NhatKy_ViPham!E:E, "11_Toan_A", NhatKy_ViPham!F:F, B37, NhatKy_ViPham!C:C, "T29")</f>
        <v>100</v>
      </c>
      <c r="AU37" s="7">
        <f>100 + SUMIFS(NhatKy_ViPham!J:J, NhatKy_ViPham!E:E, "11_Toan_A", NhatKy_ViPham!F:F, B37, NhatKy_ViPham!C:C, "T30") - SUMIFS(NhatKy_ViPham!K:K, NhatKy_ViPham!E:E, "11_Toan_A", NhatKy_ViPham!F:F, B37, NhatKy_ViPham!C:C, "T30")</f>
        <v>100</v>
      </c>
      <c r="AV37" s="7">
        <f>100 + SUMIFS(NhatKy_ViPham!J:J, NhatKy_ViPham!E:E, "11_Toan_A", NhatKy_ViPham!F:F, B37, NhatKy_ViPham!C:C, "T31") - SUMIFS(NhatKy_ViPham!K:K, NhatKy_ViPham!E:E, "11_Toan_A", NhatKy_ViPham!F:F, B37, NhatKy_ViPham!C:C, "T31")</f>
        <v>100</v>
      </c>
      <c r="AW37" s="7">
        <f>100 + SUMIFS(NhatKy_ViPham!J:J, NhatKy_ViPham!E:E, "11_Toan_A", NhatKy_ViPham!F:F, B37, NhatKy_ViPham!C:C, "T32") - SUMIFS(NhatKy_ViPham!K:K, NhatKy_ViPham!E:E, "11_Toan_A", NhatKy_ViPham!F:F, B37, NhatKy_ViPham!C:C, "T32")</f>
        <v>100</v>
      </c>
      <c r="AX37" s="7">
        <f>100 + SUMIFS(NhatKy_ViPham!J:J, NhatKy_ViPham!E:E, "11_Toan_A", NhatKy_ViPham!F:F, B37, NhatKy_ViPham!C:C, "T33") - SUMIFS(NhatKy_ViPham!K:K, NhatKy_ViPham!E:E, "11_Toan_A", NhatKy_ViPham!F:F, B37, NhatKy_ViPham!C:C, "T33")</f>
        <v>100</v>
      </c>
      <c r="AY37" s="7">
        <f>100 + SUMIFS(NhatKy_ViPham!J:J, NhatKy_ViPham!E:E, "11_Toan_A", NhatKy_ViPham!F:F, B37, NhatKy_ViPham!C:C, "T34") - SUMIFS(NhatKy_ViPham!K:K, NhatKy_ViPham!E:E, "11_Toan_A", NhatKy_ViPham!F:F, B37, NhatKy_ViPham!C:C, "T34")</f>
        <v>100</v>
      </c>
      <c r="AZ37" s="7">
        <f>100 + SUMIFS(NhatKy_ViPham!J:J, NhatKy_ViPham!E:E, "11_Toan_A", NhatKy_ViPham!F:F, B37, NhatKy_ViPham!C:C, "T35") - SUMIFS(NhatKy_ViPham!K:K, NhatKy_ViPham!E:E, "11_Toan_A", NhatKy_ViPham!F:F, B37, NhatKy_ViPham!C:C, "T35")</f>
        <v>100</v>
      </c>
      <c r="BA37" s="12">
        <f t="shared" si="0"/>
        <v>100</v>
      </c>
      <c r="BB37" s="11" t="s">
        <v>430</v>
      </c>
      <c r="BC37" s="14" t="str">
        <f t="shared" si="1"/>
        <v>Tốt</v>
      </c>
      <c r="BD37" s="10" t="str">
        <f t="shared" si="2"/>
        <v>🟢 BÌNH THƯỜNG</v>
      </c>
    </row>
    <row r="38" spans="1:56" x14ac:dyDescent="0.25">
      <c r="A38" s="5">
        <v>30</v>
      </c>
      <c r="B38" s="15" t="s">
        <v>1390</v>
      </c>
      <c r="C38" s="5" t="s">
        <v>1391</v>
      </c>
      <c r="D38" s="5" t="s">
        <v>429</v>
      </c>
      <c r="E38" s="11" t="s">
        <v>430</v>
      </c>
      <c r="F38" s="6">
        <f>SUMIFS(NhatKy_ViPham!K:K, NhatKy_ViPham!E:E, "11_Toan_A", NhatKy_ViPham!F:F, B38, NhatKy_ViPham!H:H, "L01")</f>
        <v>0</v>
      </c>
      <c r="G38" s="6">
        <f>SUMIFS(NhatKy_ViPham!K:K, NhatKy_ViPham!E:E, "11_Toan_A", NhatKy_ViPham!F:F, B38, NhatKy_ViPham!H:H, "L02")</f>
        <v>0</v>
      </c>
      <c r="H38" s="6">
        <f>SUMIFS(NhatKy_ViPham!K:K, NhatKy_ViPham!E:E, "11_Toan_A", NhatKy_ViPham!F:F, B38, NhatKy_ViPham!H:H, "L03")</f>
        <v>0</v>
      </c>
      <c r="I38" s="6">
        <f>SUMIFS(NhatKy_ViPham!K:K, NhatKy_ViPham!E:E, "11_Toan_A", NhatKy_ViPham!F:F, B38, NhatKy_ViPham!H:H, "L04")</f>
        <v>0</v>
      </c>
      <c r="J38" s="6">
        <f>SUMIFS(NhatKy_ViPham!K:K, NhatKy_ViPham!E:E, "11_Toan_A", NhatKy_ViPham!F:F, B38, NhatKy_ViPham!H:H, "L05")</f>
        <v>0</v>
      </c>
      <c r="K38" s="6">
        <f>SUMIFS(NhatKy_ViPham!K:K, NhatKy_ViPham!E:E, "11_Toan_A", NhatKy_ViPham!F:F, B38, NhatKy_ViPham!H:H, "L06")</f>
        <v>0</v>
      </c>
      <c r="L38" s="6">
        <f>SUMIFS(NhatKy_ViPham!K:K, NhatKy_ViPham!E:E, "11_Toan_A", NhatKy_ViPham!F:F, B38, NhatKy_ViPham!H:H, "L07")</f>
        <v>0</v>
      </c>
      <c r="M38" s="6">
        <f>SUMIFS(NhatKy_ViPham!K:K, NhatKy_ViPham!E:E, "11_Toan_A", NhatKy_ViPham!F:F, B38, NhatKy_ViPham!H:H, "L08")</f>
        <v>0</v>
      </c>
      <c r="N38" s="6">
        <f>SUMIFS(NhatKy_ViPham!K:K, NhatKy_ViPham!E:E, "11_Toan_A", NhatKy_ViPham!F:F, B38, NhatKy_ViPham!H:H, "L09")</f>
        <v>0</v>
      </c>
      <c r="O38" s="6">
        <f>SUMIFS(NhatKy_ViPham!K:K, NhatKy_ViPham!E:E, "11_Toan_A", NhatKy_ViPham!F:F, B38, NhatKy_ViPham!H:H, "L10")</f>
        <v>0</v>
      </c>
      <c r="P38" s="12">
        <f>SUMIFS(NhatKy_ViPham!J:J, NhatKy_ViPham!E:E, "11_Toan_A", NhatKy_ViPham!F:F, B38)</f>
        <v>0</v>
      </c>
      <c r="Q38" s="13">
        <f>SUMIFS(NhatKy_ViPham!K:K, NhatKy_ViPham!E:E, "11_Toan_A", NhatKy_ViPham!F:F, B38)</f>
        <v>0</v>
      </c>
      <c r="R38" s="6">
        <f>100 + SUMIFS(NhatKy_ViPham!J:J, NhatKy_ViPham!E:E, "11_Toan_A", NhatKy_ViPham!F:F, B38, NhatKy_ViPham!C:C, "T1") - SUMIFS(NhatKy_ViPham!K:K, NhatKy_ViPham!E:E, "11_Toan_A", NhatKy_ViPham!F:F, B38, NhatKy_ViPham!C:C, "T1")</f>
        <v>100</v>
      </c>
      <c r="S38" s="6">
        <f>100 + SUMIFS(NhatKy_ViPham!J:J, NhatKy_ViPham!E:E, "11_Toan_A", NhatKy_ViPham!F:F, B38, NhatKy_ViPham!C:C, "T2") - SUMIFS(NhatKy_ViPham!K:K, NhatKy_ViPham!E:E, "11_Toan_A", NhatKy_ViPham!F:F, B38, NhatKy_ViPham!C:C, "T2")</f>
        <v>100</v>
      </c>
      <c r="T38" s="6">
        <f>100 + SUMIFS(NhatKy_ViPham!J:J, NhatKy_ViPham!E:E, "11_Toan_A", NhatKy_ViPham!F:F, B38, NhatKy_ViPham!C:C, "T3") - SUMIFS(NhatKy_ViPham!K:K, NhatKy_ViPham!E:E, "11_Toan_A", NhatKy_ViPham!F:F, B38, NhatKy_ViPham!C:C, "T3")</f>
        <v>100</v>
      </c>
      <c r="U38" s="6">
        <f>100 + SUMIFS(NhatKy_ViPham!J:J, NhatKy_ViPham!E:E, "11_Toan_A", NhatKy_ViPham!F:F, B38, NhatKy_ViPham!C:C, "T4") - SUMIFS(NhatKy_ViPham!K:K, NhatKy_ViPham!E:E, "11_Toan_A", NhatKy_ViPham!F:F, B38, NhatKy_ViPham!C:C, "T4")</f>
        <v>100</v>
      </c>
      <c r="V38" s="6">
        <f>100 + SUMIFS(NhatKy_ViPham!J:J, NhatKy_ViPham!E:E, "11_Toan_A", NhatKy_ViPham!F:F, B38, NhatKy_ViPham!C:C, "T5") - SUMIFS(NhatKy_ViPham!K:K, NhatKy_ViPham!E:E, "11_Toan_A", NhatKy_ViPham!F:F, B38, NhatKy_ViPham!C:C, "T5")</f>
        <v>100</v>
      </c>
      <c r="W38" s="6">
        <f>100 + SUMIFS(NhatKy_ViPham!J:J, NhatKy_ViPham!E:E, "11_Toan_A", NhatKy_ViPham!F:F, B38, NhatKy_ViPham!C:C, "T6") - SUMIFS(NhatKy_ViPham!K:K, NhatKy_ViPham!E:E, "11_Toan_A", NhatKy_ViPham!F:F, B38, NhatKy_ViPham!C:C, "T6")</f>
        <v>100</v>
      </c>
      <c r="X38" s="6">
        <f>100 + SUMIFS(NhatKy_ViPham!J:J, NhatKy_ViPham!E:E, "11_Toan_A", NhatKy_ViPham!F:F, B38, NhatKy_ViPham!C:C, "T7") - SUMIFS(NhatKy_ViPham!K:K, NhatKy_ViPham!E:E, "11_Toan_A", NhatKy_ViPham!F:F, B38, NhatKy_ViPham!C:C, "T7")</f>
        <v>100</v>
      </c>
      <c r="Y38" s="6">
        <f>100 + SUMIFS(NhatKy_ViPham!J:J, NhatKy_ViPham!E:E, "11_Toan_A", NhatKy_ViPham!F:F, B38, NhatKy_ViPham!C:C, "T8") - SUMIFS(NhatKy_ViPham!K:K, NhatKy_ViPham!E:E, "11_Toan_A", NhatKy_ViPham!F:F, B38, NhatKy_ViPham!C:C, "T8")</f>
        <v>100</v>
      </c>
      <c r="Z38" s="6">
        <f>100 + SUMIFS(NhatKy_ViPham!J:J, NhatKy_ViPham!E:E, "11_Toan_A", NhatKy_ViPham!F:F, B38, NhatKy_ViPham!C:C, "T9") - SUMIFS(NhatKy_ViPham!K:K, NhatKy_ViPham!E:E, "11_Toan_A", NhatKy_ViPham!F:F, B38, NhatKy_ViPham!C:C, "T9")</f>
        <v>100</v>
      </c>
      <c r="AA38" s="6">
        <f>100 + SUMIFS(NhatKy_ViPham!J:J, NhatKy_ViPham!E:E, "11_Toan_A", NhatKy_ViPham!F:F, B38, NhatKy_ViPham!C:C, "T10") - SUMIFS(NhatKy_ViPham!K:K, NhatKy_ViPham!E:E, "11_Toan_A", NhatKy_ViPham!F:F, B38, NhatKy_ViPham!C:C, "T10")</f>
        <v>100</v>
      </c>
      <c r="AB38" s="6">
        <f>100 + SUMIFS(NhatKy_ViPham!J:J, NhatKy_ViPham!E:E, "11_Toan_A", NhatKy_ViPham!F:F, B38, NhatKy_ViPham!C:C, "T11") - SUMIFS(NhatKy_ViPham!K:K, NhatKy_ViPham!E:E, "11_Toan_A", NhatKy_ViPham!F:F, B38, NhatKy_ViPham!C:C, "T11")</f>
        <v>100</v>
      </c>
      <c r="AC38" s="6">
        <f>100 + SUMIFS(NhatKy_ViPham!J:J, NhatKy_ViPham!E:E, "11_Toan_A", NhatKy_ViPham!F:F, B38, NhatKy_ViPham!C:C, "T12") - SUMIFS(NhatKy_ViPham!K:K, NhatKy_ViPham!E:E, "11_Toan_A", NhatKy_ViPham!F:F, B38, NhatKy_ViPham!C:C, "T12")</f>
        <v>100</v>
      </c>
      <c r="AD38" s="6">
        <f>100 + SUMIFS(NhatKy_ViPham!J:J, NhatKy_ViPham!E:E, "11_Toan_A", NhatKy_ViPham!F:F, B38, NhatKy_ViPham!C:C, "T13") - SUMIFS(NhatKy_ViPham!K:K, NhatKy_ViPham!E:E, "11_Toan_A", NhatKy_ViPham!F:F, B38, NhatKy_ViPham!C:C, "T13")</f>
        <v>100</v>
      </c>
      <c r="AE38" s="6">
        <f>100 + SUMIFS(NhatKy_ViPham!J:J, NhatKy_ViPham!E:E, "11_Toan_A", NhatKy_ViPham!F:F, B38, NhatKy_ViPham!C:C, "T14") - SUMIFS(NhatKy_ViPham!K:K, NhatKy_ViPham!E:E, "11_Toan_A", NhatKy_ViPham!F:F, B38, NhatKy_ViPham!C:C, "T14")</f>
        <v>100</v>
      </c>
      <c r="AF38" s="6">
        <f>100 + SUMIFS(NhatKy_ViPham!J:J, NhatKy_ViPham!E:E, "11_Toan_A", NhatKy_ViPham!F:F, B38, NhatKy_ViPham!C:C, "T15") - SUMIFS(NhatKy_ViPham!K:K, NhatKy_ViPham!E:E, "11_Toan_A", NhatKy_ViPham!F:F, B38, NhatKy_ViPham!C:C, "T15")</f>
        <v>100</v>
      </c>
      <c r="AG38" s="6">
        <f>100 + SUMIFS(NhatKy_ViPham!J:J, NhatKy_ViPham!E:E, "11_Toan_A", NhatKy_ViPham!F:F, B38, NhatKy_ViPham!C:C, "T16") - SUMIFS(NhatKy_ViPham!K:K, NhatKy_ViPham!E:E, "11_Toan_A", NhatKy_ViPham!F:F, B38, NhatKy_ViPham!C:C, "T16")</f>
        <v>100</v>
      </c>
      <c r="AH38" s="6">
        <f>100 + SUMIFS(NhatKy_ViPham!J:J, NhatKy_ViPham!E:E, "11_Toan_A", NhatKy_ViPham!F:F, B38, NhatKy_ViPham!C:C, "T17") - SUMIFS(NhatKy_ViPham!K:K, NhatKy_ViPham!E:E, "11_Toan_A", NhatKy_ViPham!F:F, B38, NhatKy_ViPham!C:C, "T17")</f>
        <v>100</v>
      </c>
      <c r="AI38" s="6">
        <f>100 + SUMIFS(NhatKy_ViPham!J:J, NhatKy_ViPham!E:E, "11_Toan_A", NhatKy_ViPham!F:F, B38, NhatKy_ViPham!C:C, "T18") - SUMIFS(NhatKy_ViPham!K:K, NhatKy_ViPham!E:E, "11_Toan_A", NhatKy_ViPham!F:F, B38, NhatKy_ViPham!C:C, "T18")</f>
        <v>100</v>
      </c>
      <c r="AJ38" s="6">
        <f>100 + SUMIFS(NhatKy_ViPham!J:J, NhatKy_ViPham!E:E, "11_Toan_A", NhatKy_ViPham!F:F, B38, NhatKy_ViPham!C:C, "T19") - SUMIFS(NhatKy_ViPham!K:K, NhatKy_ViPham!E:E, "11_Toan_A", NhatKy_ViPham!F:F, B38, NhatKy_ViPham!C:C, "T19")</f>
        <v>100</v>
      </c>
      <c r="AK38" s="6">
        <f>100 + SUMIFS(NhatKy_ViPham!J:J, NhatKy_ViPham!E:E, "11_Toan_A", NhatKy_ViPham!F:F, B38, NhatKy_ViPham!C:C, "T20") - SUMIFS(NhatKy_ViPham!K:K, NhatKy_ViPham!E:E, "11_Toan_A", NhatKy_ViPham!F:F, B38, NhatKy_ViPham!C:C, "T20")</f>
        <v>100</v>
      </c>
      <c r="AL38" s="6">
        <f>100 + SUMIFS(NhatKy_ViPham!J:J, NhatKy_ViPham!E:E, "11_Toan_A", NhatKy_ViPham!F:F, B38, NhatKy_ViPham!C:C, "T21") - SUMIFS(NhatKy_ViPham!K:K, NhatKy_ViPham!E:E, "11_Toan_A", NhatKy_ViPham!F:F, B38, NhatKy_ViPham!C:C, "T21")</f>
        <v>100</v>
      </c>
      <c r="AM38" s="6">
        <f>100 + SUMIFS(NhatKy_ViPham!J:J, NhatKy_ViPham!E:E, "11_Toan_A", NhatKy_ViPham!F:F, B38, NhatKy_ViPham!C:C, "T22") - SUMIFS(NhatKy_ViPham!K:K, NhatKy_ViPham!E:E, "11_Toan_A", NhatKy_ViPham!F:F, B38, NhatKy_ViPham!C:C, "T22")</f>
        <v>100</v>
      </c>
      <c r="AN38" s="6">
        <f>100 + SUMIFS(NhatKy_ViPham!J:J, NhatKy_ViPham!E:E, "11_Toan_A", NhatKy_ViPham!F:F, B38, NhatKy_ViPham!C:C, "T23") - SUMIFS(NhatKy_ViPham!K:K, NhatKy_ViPham!E:E, "11_Toan_A", NhatKy_ViPham!F:F, B38, NhatKy_ViPham!C:C, "T23")</f>
        <v>100</v>
      </c>
      <c r="AO38" s="6">
        <f>100 + SUMIFS(NhatKy_ViPham!J:J, NhatKy_ViPham!E:E, "11_Toan_A", NhatKy_ViPham!F:F, B38, NhatKy_ViPham!C:C, "T24") - SUMIFS(NhatKy_ViPham!K:K, NhatKy_ViPham!E:E, "11_Toan_A", NhatKy_ViPham!F:F, B38, NhatKy_ViPham!C:C, "T24")</f>
        <v>100</v>
      </c>
      <c r="AP38" s="6">
        <f>100 + SUMIFS(NhatKy_ViPham!J:J, NhatKy_ViPham!E:E, "11_Toan_A", NhatKy_ViPham!F:F, B38, NhatKy_ViPham!C:C, "T25") - SUMIFS(NhatKy_ViPham!K:K, NhatKy_ViPham!E:E, "11_Toan_A", NhatKy_ViPham!F:F, B38, NhatKy_ViPham!C:C, "T25")</f>
        <v>100</v>
      </c>
      <c r="AQ38" s="6">
        <f>100 + SUMIFS(NhatKy_ViPham!J:J, NhatKy_ViPham!E:E, "11_Toan_A", NhatKy_ViPham!F:F, B38, NhatKy_ViPham!C:C, "T26") - SUMIFS(NhatKy_ViPham!K:K, NhatKy_ViPham!E:E, "11_Toan_A", NhatKy_ViPham!F:F, B38, NhatKy_ViPham!C:C, "T26")</f>
        <v>100</v>
      </c>
      <c r="AR38" s="6">
        <f>100 + SUMIFS(NhatKy_ViPham!J:J, NhatKy_ViPham!E:E, "11_Toan_A", NhatKy_ViPham!F:F, B38, NhatKy_ViPham!C:C, "T27") - SUMIFS(NhatKy_ViPham!K:K, NhatKy_ViPham!E:E, "11_Toan_A", NhatKy_ViPham!F:F, B38, NhatKy_ViPham!C:C, "T27")</f>
        <v>100</v>
      </c>
      <c r="AS38" s="6">
        <f>100 + SUMIFS(NhatKy_ViPham!J:J, NhatKy_ViPham!E:E, "11_Toan_A", NhatKy_ViPham!F:F, B38, NhatKy_ViPham!C:C, "T28") - SUMIFS(NhatKy_ViPham!K:K, NhatKy_ViPham!E:E, "11_Toan_A", NhatKy_ViPham!F:F, B38, NhatKy_ViPham!C:C, "T28")</f>
        <v>100</v>
      </c>
      <c r="AT38" s="6">
        <f>100 + SUMIFS(NhatKy_ViPham!J:J, NhatKy_ViPham!E:E, "11_Toan_A", NhatKy_ViPham!F:F, B38, NhatKy_ViPham!C:C, "T29") - SUMIFS(NhatKy_ViPham!K:K, NhatKy_ViPham!E:E, "11_Toan_A", NhatKy_ViPham!F:F, B38, NhatKy_ViPham!C:C, "T29")</f>
        <v>100</v>
      </c>
      <c r="AU38" s="6">
        <f>100 + SUMIFS(NhatKy_ViPham!J:J, NhatKy_ViPham!E:E, "11_Toan_A", NhatKy_ViPham!F:F, B38, NhatKy_ViPham!C:C, "T30") - SUMIFS(NhatKy_ViPham!K:K, NhatKy_ViPham!E:E, "11_Toan_A", NhatKy_ViPham!F:F, B38, NhatKy_ViPham!C:C, "T30")</f>
        <v>100</v>
      </c>
      <c r="AV38" s="6">
        <f>100 + SUMIFS(NhatKy_ViPham!J:J, NhatKy_ViPham!E:E, "11_Toan_A", NhatKy_ViPham!F:F, B38, NhatKy_ViPham!C:C, "T31") - SUMIFS(NhatKy_ViPham!K:K, NhatKy_ViPham!E:E, "11_Toan_A", NhatKy_ViPham!F:F, B38, NhatKy_ViPham!C:C, "T31")</f>
        <v>100</v>
      </c>
      <c r="AW38" s="6">
        <f>100 + SUMIFS(NhatKy_ViPham!J:J, NhatKy_ViPham!E:E, "11_Toan_A", NhatKy_ViPham!F:F, B38, NhatKy_ViPham!C:C, "T32") - SUMIFS(NhatKy_ViPham!K:K, NhatKy_ViPham!E:E, "11_Toan_A", NhatKy_ViPham!F:F, B38, NhatKy_ViPham!C:C, "T32")</f>
        <v>100</v>
      </c>
      <c r="AX38" s="6">
        <f>100 + SUMIFS(NhatKy_ViPham!J:J, NhatKy_ViPham!E:E, "11_Toan_A", NhatKy_ViPham!F:F, B38, NhatKy_ViPham!C:C, "T33") - SUMIFS(NhatKy_ViPham!K:K, NhatKy_ViPham!E:E, "11_Toan_A", NhatKy_ViPham!F:F, B38, NhatKy_ViPham!C:C, "T33")</f>
        <v>100</v>
      </c>
      <c r="AY38" s="6">
        <f>100 + SUMIFS(NhatKy_ViPham!J:J, NhatKy_ViPham!E:E, "11_Toan_A", NhatKy_ViPham!F:F, B38, NhatKy_ViPham!C:C, "T34") - SUMIFS(NhatKy_ViPham!K:K, NhatKy_ViPham!E:E, "11_Toan_A", NhatKy_ViPham!F:F, B38, NhatKy_ViPham!C:C, "T34")</f>
        <v>100</v>
      </c>
      <c r="AZ38" s="6">
        <f>100 + SUMIFS(NhatKy_ViPham!J:J, NhatKy_ViPham!E:E, "11_Toan_A", NhatKy_ViPham!F:F, B38, NhatKy_ViPham!C:C, "T35") - SUMIFS(NhatKy_ViPham!K:K, NhatKy_ViPham!E:E, "11_Toan_A", NhatKy_ViPham!F:F, B38, NhatKy_ViPham!C:C, "T35")</f>
        <v>100</v>
      </c>
      <c r="BA38" s="12">
        <f t="shared" si="0"/>
        <v>100</v>
      </c>
      <c r="BB38" s="11" t="s">
        <v>430</v>
      </c>
      <c r="BC38" s="16" t="str">
        <f t="shared" si="1"/>
        <v>Tốt</v>
      </c>
      <c r="BD38" s="15" t="str">
        <f t="shared" si="2"/>
        <v>🟢 BÌNH THƯỜNG</v>
      </c>
    </row>
    <row r="39" spans="1:56" x14ac:dyDescent="0.25">
      <c r="A39" s="4">
        <v>31</v>
      </c>
      <c r="B39" s="10" t="s">
        <v>1392</v>
      </c>
      <c r="C39" s="4" t="s">
        <v>1393</v>
      </c>
      <c r="D39" s="4" t="s">
        <v>429</v>
      </c>
      <c r="E39" s="11" t="s">
        <v>430</v>
      </c>
      <c r="F39" s="7">
        <f>SUMIFS(NhatKy_ViPham!K:K, NhatKy_ViPham!E:E, "11_Toan_A", NhatKy_ViPham!F:F, B39, NhatKy_ViPham!H:H, "L01")</f>
        <v>0</v>
      </c>
      <c r="G39" s="7">
        <f>SUMIFS(NhatKy_ViPham!K:K, NhatKy_ViPham!E:E, "11_Toan_A", NhatKy_ViPham!F:F, B39, NhatKy_ViPham!H:H, "L02")</f>
        <v>0</v>
      </c>
      <c r="H39" s="7">
        <f>SUMIFS(NhatKy_ViPham!K:K, NhatKy_ViPham!E:E, "11_Toan_A", NhatKy_ViPham!F:F, B39, NhatKy_ViPham!H:H, "L03")</f>
        <v>0</v>
      </c>
      <c r="I39" s="7">
        <f>SUMIFS(NhatKy_ViPham!K:K, NhatKy_ViPham!E:E, "11_Toan_A", NhatKy_ViPham!F:F, B39, NhatKy_ViPham!H:H, "L04")</f>
        <v>0</v>
      </c>
      <c r="J39" s="7">
        <f>SUMIFS(NhatKy_ViPham!K:K, NhatKy_ViPham!E:E, "11_Toan_A", NhatKy_ViPham!F:F, B39, NhatKy_ViPham!H:H, "L05")</f>
        <v>0</v>
      </c>
      <c r="K39" s="7">
        <f>SUMIFS(NhatKy_ViPham!K:K, NhatKy_ViPham!E:E, "11_Toan_A", NhatKy_ViPham!F:F, B39, NhatKy_ViPham!H:H, "L06")</f>
        <v>0</v>
      </c>
      <c r="L39" s="7">
        <f>SUMIFS(NhatKy_ViPham!K:K, NhatKy_ViPham!E:E, "11_Toan_A", NhatKy_ViPham!F:F, B39, NhatKy_ViPham!H:H, "L07")</f>
        <v>0</v>
      </c>
      <c r="M39" s="7">
        <f>SUMIFS(NhatKy_ViPham!K:K, NhatKy_ViPham!E:E, "11_Toan_A", NhatKy_ViPham!F:F, B39, NhatKy_ViPham!H:H, "L08")</f>
        <v>0</v>
      </c>
      <c r="N39" s="7">
        <f>SUMIFS(NhatKy_ViPham!K:K, NhatKy_ViPham!E:E, "11_Toan_A", NhatKy_ViPham!F:F, B39, NhatKy_ViPham!H:H, "L09")</f>
        <v>0</v>
      </c>
      <c r="O39" s="7">
        <f>SUMIFS(NhatKy_ViPham!K:K, NhatKy_ViPham!E:E, "11_Toan_A", NhatKy_ViPham!F:F, B39, NhatKy_ViPham!H:H, "L10")</f>
        <v>0</v>
      </c>
      <c r="P39" s="12">
        <f>SUMIFS(NhatKy_ViPham!J:J, NhatKy_ViPham!E:E, "11_Toan_A", NhatKy_ViPham!F:F, B39)</f>
        <v>0</v>
      </c>
      <c r="Q39" s="13">
        <f>SUMIFS(NhatKy_ViPham!K:K, NhatKy_ViPham!E:E, "11_Toan_A", NhatKy_ViPham!F:F, B39)</f>
        <v>0</v>
      </c>
      <c r="R39" s="7">
        <f>100 + SUMIFS(NhatKy_ViPham!J:J, NhatKy_ViPham!E:E, "11_Toan_A", NhatKy_ViPham!F:F, B39, NhatKy_ViPham!C:C, "T1") - SUMIFS(NhatKy_ViPham!K:K, NhatKy_ViPham!E:E, "11_Toan_A", NhatKy_ViPham!F:F, B39, NhatKy_ViPham!C:C, "T1")</f>
        <v>100</v>
      </c>
      <c r="S39" s="7">
        <f>100 + SUMIFS(NhatKy_ViPham!J:J, NhatKy_ViPham!E:E, "11_Toan_A", NhatKy_ViPham!F:F, B39, NhatKy_ViPham!C:C, "T2") - SUMIFS(NhatKy_ViPham!K:K, NhatKy_ViPham!E:E, "11_Toan_A", NhatKy_ViPham!F:F, B39, NhatKy_ViPham!C:C, "T2")</f>
        <v>100</v>
      </c>
      <c r="T39" s="7">
        <f>100 + SUMIFS(NhatKy_ViPham!J:J, NhatKy_ViPham!E:E, "11_Toan_A", NhatKy_ViPham!F:F, B39, NhatKy_ViPham!C:C, "T3") - SUMIFS(NhatKy_ViPham!K:K, NhatKy_ViPham!E:E, "11_Toan_A", NhatKy_ViPham!F:F, B39, NhatKy_ViPham!C:C, "T3")</f>
        <v>100</v>
      </c>
      <c r="U39" s="7">
        <f>100 + SUMIFS(NhatKy_ViPham!J:J, NhatKy_ViPham!E:E, "11_Toan_A", NhatKy_ViPham!F:F, B39, NhatKy_ViPham!C:C, "T4") - SUMIFS(NhatKy_ViPham!K:K, NhatKy_ViPham!E:E, "11_Toan_A", NhatKy_ViPham!F:F, B39, NhatKy_ViPham!C:C, "T4")</f>
        <v>100</v>
      </c>
      <c r="V39" s="7">
        <f>100 + SUMIFS(NhatKy_ViPham!J:J, NhatKy_ViPham!E:E, "11_Toan_A", NhatKy_ViPham!F:F, B39, NhatKy_ViPham!C:C, "T5") - SUMIFS(NhatKy_ViPham!K:K, NhatKy_ViPham!E:E, "11_Toan_A", NhatKy_ViPham!F:F, B39, NhatKy_ViPham!C:C, "T5")</f>
        <v>100</v>
      </c>
      <c r="W39" s="7">
        <f>100 + SUMIFS(NhatKy_ViPham!J:J, NhatKy_ViPham!E:E, "11_Toan_A", NhatKy_ViPham!F:F, B39, NhatKy_ViPham!C:C, "T6") - SUMIFS(NhatKy_ViPham!K:K, NhatKy_ViPham!E:E, "11_Toan_A", NhatKy_ViPham!F:F, B39, NhatKy_ViPham!C:C, "T6")</f>
        <v>100</v>
      </c>
      <c r="X39" s="7">
        <f>100 + SUMIFS(NhatKy_ViPham!J:J, NhatKy_ViPham!E:E, "11_Toan_A", NhatKy_ViPham!F:F, B39, NhatKy_ViPham!C:C, "T7") - SUMIFS(NhatKy_ViPham!K:K, NhatKy_ViPham!E:E, "11_Toan_A", NhatKy_ViPham!F:F, B39, NhatKy_ViPham!C:C, "T7")</f>
        <v>100</v>
      </c>
      <c r="Y39" s="7">
        <f>100 + SUMIFS(NhatKy_ViPham!J:J, NhatKy_ViPham!E:E, "11_Toan_A", NhatKy_ViPham!F:F, B39, NhatKy_ViPham!C:C, "T8") - SUMIFS(NhatKy_ViPham!K:K, NhatKy_ViPham!E:E, "11_Toan_A", NhatKy_ViPham!F:F, B39, NhatKy_ViPham!C:C, "T8")</f>
        <v>100</v>
      </c>
      <c r="Z39" s="7">
        <f>100 + SUMIFS(NhatKy_ViPham!J:J, NhatKy_ViPham!E:E, "11_Toan_A", NhatKy_ViPham!F:F, B39, NhatKy_ViPham!C:C, "T9") - SUMIFS(NhatKy_ViPham!K:K, NhatKy_ViPham!E:E, "11_Toan_A", NhatKy_ViPham!F:F, B39, NhatKy_ViPham!C:C, "T9")</f>
        <v>100</v>
      </c>
      <c r="AA39" s="7">
        <f>100 + SUMIFS(NhatKy_ViPham!J:J, NhatKy_ViPham!E:E, "11_Toan_A", NhatKy_ViPham!F:F, B39, NhatKy_ViPham!C:C, "T10") - SUMIFS(NhatKy_ViPham!K:K, NhatKy_ViPham!E:E, "11_Toan_A", NhatKy_ViPham!F:F, B39, NhatKy_ViPham!C:C, "T10")</f>
        <v>100</v>
      </c>
      <c r="AB39" s="7">
        <f>100 + SUMIFS(NhatKy_ViPham!J:J, NhatKy_ViPham!E:E, "11_Toan_A", NhatKy_ViPham!F:F, B39, NhatKy_ViPham!C:C, "T11") - SUMIFS(NhatKy_ViPham!K:K, NhatKy_ViPham!E:E, "11_Toan_A", NhatKy_ViPham!F:F, B39, NhatKy_ViPham!C:C, "T11")</f>
        <v>100</v>
      </c>
      <c r="AC39" s="7">
        <f>100 + SUMIFS(NhatKy_ViPham!J:J, NhatKy_ViPham!E:E, "11_Toan_A", NhatKy_ViPham!F:F, B39, NhatKy_ViPham!C:C, "T12") - SUMIFS(NhatKy_ViPham!K:K, NhatKy_ViPham!E:E, "11_Toan_A", NhatKy_ViPham!F:F, B39, NhatKy_ViPham!C:C, "T12")</f>
        <v>100</v>
      </c>
      <c r="AD39" s="7">
        <f>100 + SUMIFS(NhatKy_ViPham!J:J, NhatKy_ViPham!E:E, "11_Toan_A", NhatKy_ViPham!F:F, B39, NhatKy_ViPham!C:C, "T13") - SUMIFS(NhatKy_ViPham!K:K, NhatKy_ViPham!E:E, "11_Toan_A", NhatKy_ViPham!F:F, B39, NhatKy_ViPham!C:C, "T13")</f>
        <v>100</v>
      </c>
      <c r="AE39" s="7">
        <f>100 + SUMIFS(NhatKy_ViPham!J:J, NhatKy_ViPham!E:E, "11_Toan_A", NhatKy_ViPham!F:F, B39, NhatKy_ViPham!C:C, "T14") - SUMIFS(NhatKy_ViPham!K:K, NhatKy_ViPham!E:E, "11_Toan_A", NhatKy_ViPham!F:F, B39, NhatKy_ViPham!C:C, "T14")</f>
        <v>100</v>
      </c>
      <c r="AF39" s="7">
        <f>100 + SUMIFS(NhatKy_ViPham!J:J, NhatKy_ViPham!E:E, "11_Toan_A", NhatKy_ViPham!F:F, B39, NhatKy_ViPham!C:C, "T15") - SUMIFS(NhatKy_ViPham!K:K, NhatKy_ViPham!E:E, "11_Toan_A", NhatKy_ViPham!F:F, B39, NhatKy_ViPham!C:C, "T15")</f>
        <v>100</v>
      </c>
      <c r="AG39" s="7">
        <f>100 + SUMIFS(NhatKy_ViPham!J:J, NhatKy_ViPham!E:E, "11_Toan_A", NhatKy_ViPham!F:F, B39, NhatKy_ViPham!C:C, "T16") - SUMIFS(NhatKy_ViPham!K:K, NhatKy_ViPham!E:E, "11_Toan_A", NhatKy_ViPham!F:F, B39, NhatKy_ViPham!C:C, "T16")</f>
        <v>100</v>
      </c>
      <c r="AH39" s="7">
        <f>100 + SUMIFS(NhatKy_ViPham!J:J, NhatKy_ViPham!E:E, "11_Toan_A", NhatKy_ViPham!F:F, B39, NhatKy_ViPham!C:C, "T17") - SUMIFS(NhatKy_ViPham!K:K, NhatKy_ViPham!E:E, "11_Toan_A", NhatKy_ViPham!F:F, B39, NhatKy_ViPham!C:C, "T17")</f>
        <v>100</v>
      </c>
      <c r="AI39" s="7">
        <f>100 + SUMIFS(NhatKy_ViPham!J:J, NhatKy_ViPham!E:E, "11_Toan_A", NhatKy_ViPham!F:F, B39, NhatKy_ViPham!C:C, "T18") - SUMIFS(NhatKy_ViPham!K:K, NhatKy_ViPham!E:E, "11_Toan_A", NhatKy_ViPham!F:F, B39, NhatKy_ViPham!C:C, "T18")</f>
        <v>100</v>
      </c>
      <c r="AJ39" s="7">
        <f>100 + SUMIFS(NhatKy_ViPham!J:J, NhatKy_ViPham!E:E, "11_Toan_A", NhatKy_ViPham!F:F, B39, NhatKy_ViPham!C:C, "T19") - SUMIFS(NhatKy_ViPham!K:K, NhatKy_ViPham!E:E, "11_Toan_A", NhatKy_ViPham!F:F, B39, NhatKy_ViPham!C:C, "T19")</f>
        <v>100</v>
      </c>
      <c r="AK39" s="7">
        <f>100 + SUMIFS(NhatKy_ViPham!J:J, NhatKy_ViPham!E:E, "11_Toan_A", NhatKy_ViPham!F:F, B39, NhatKy_ViPham!C:C, "T20") - SUMIFS(NhatKy_ViPham!K:K, NhatKy_ViPham!E:E, "11_Toan_A", NhatKy_ViPham!F:F, B39, NhatKy_ViPham!C:C, "T20")</f>
        <v>100</v>
      </c>
      <c r="AL39" s="7">
        <f>100 + SUMIFS(NhatKy_ViPham!J:J, NhatKy_ViPham!E:E, "11_Toan_A", NhatKy_ViPham!F:F, B39, NhatKy_ViPham!C:C, "T21") - SUMIFS(NhatKy_ViPham!K:K, NhatKy_ViPham!E:E, "11_Toan_A", NhatKy_ViPham!F:F, B39, NhatKy_ViPham!C:C, "T21")</f>
        <v>100</v>
      </c>
      <c r="AM39" s="7">
        <f>100 + SUMIFS(NhatKy_ViPham!J:J, NhatKy_ViPham!E:E, "11_Toan_A", NhatKy_ViPham!F:F, B39, NhatKy_ViPham!C:C, "T22") - SUMIFS(NhatKy_ViPham!K:K, NhatKy_ViPham!E:E, "11_Toan_A", NhatKy_ViPham!F:F, B39, NhatKy_ViPham!C:C, "T22")</f>
        <v>100</v>
      </c>
      <c r="AN39" s="7">
        <f>100 + SUMIFS(NhatKy_ViPham!J:J, NhatKy_ViPham!E:E, "11_Toan_A", NhatKy_ViPham!F:F, B39, NhatKy_ViPham!C:C, "T23") - SUMIFS(NhatKy_ViPham!K:K, NhatKy_ViPham!E:E, "11_Toan_A", NhatKy_ViPham!F:F, B39, NhatKy_ViPham!C:C, "T23")</f>
        <v>100</v>
      </c>
      <c r="AO39" s="7">
        <f>100 + SUMIFS(NhatKy_ViPham!J:J, NhatKy_ViPham!E:E, "11_Toan_A", NhatKy_ViPham!F:F, B39, NhatKy_ViPham!C:C, "T24") - SUMIFS(NhatKy_ViPham!K:K, NhatKy_ViPham!E:E, "11_Toan_A", NhatKy_ViPham!F:F, B39, NhatKy_ViPham!C:C, "T24")</f>
        <v>100</v>
      </c>
      <c r="AP39" s="7">
        <f>100 + SUMIFS(NhatKy_ViPham!J:J, NhatKy_ViPham!E:E, "11_Toan_A", NhatKy_ViPham!F:F, B39, NhatKy_ViPham!C:C, "T25") - SUMIFS(NhatKy_ViPham!K:K, NhatKy_ViPham!E:E, "11_Toan_A", NhatKy_ViPham!F:F, B39, NhatKy_ViPham!C:C, "T25")</f>
        <v>100</v>
      </c>
      <c r="AQ39" s="7">
        <f>100 + SUMIFS(NhatKy_ViPham!J:J, NhatKy_ViPham!E:E, "11_Toan_A", NhatKy_ViPham!F:F, B39, NhatKy_ViPham!C:C, "T26") - SUMIFS(NhatKy_ViPham!K:K, NhatKy_ViPham!E:E, "11_Toan_A", NhatKy_ViPham!F:F, B39, NhatKy_ViPham!C:C, "T26")</f>
        <v>100</v>
      </c>
      <c r="AR39" s="7">
        <f>100 + SUMIFS(NhatKy_ViPham!J:J, NhatKy_ViPham!E:E, "11_Toan_A", NhatKy_ViPham!F:F, B39, NhatKy_ViPham!C:C, "T27") - SUMIFS(NhatKy_ViPham!K:K, NhatKy_ViPham!E:E, "11_Toan_A", NhatKy_ViPham!F:F, B39, NhatKy_ViPham!C:C, "T27")</f>
        <v>100</v>
      </c>
      <c r="AS39" s="7">
        <f>100 + SUMIFS(NhatKy_ViPham!J:J, NhatKy_ViPham!E:E, "11_Toan_A", NhatKy_ViPham!F:F, B39, NhatKy_ViPham!C:C, "T28") - SUMIFS(NhatKy_ViPham!K:K, NhatKy_ViPham!E:E, "11_Toan_A", NhatKy_ViPham!F:F, B39, NhatKy_ViPham!C:C, "T28")</f>
        <v>100</v>
      </c>
      <c r="AT39" s="7">
        <f>100 + SUMIFS(NhatKy_ViPham!J:J, NhatKy_ViPham!E:E, "11_Toan_A", NhatKy_ViPham!F:F, B39, NhatKy_ViPham!C:C, "T29") - SUMIFS(NhatKy_ViPham!K:K, NhatKy_ViPham!E:E, "11_Toan_A", NhatKy_ViPham!F:F, B39, NhatKy_ViPham!C:C, "T29")</f>
        <v>100</v>
      </c>
      <c r="AU39" s="7">
        <f>100 + SUMIFS(NhatKy_ViPham!J:J, NhatKy_ViPham!E:E, "11_Toan_A", NhatKy_ViPham!F:F, B39, NhatKy_ViPham!C:C, "T30") - SUMIFS(NhatKy_ViPham!K:K, NhatKy_ViPham!E:E, "11_Toan_A", NhatKy_ViPham!F:F, B39, NhatKy_ViPham!C:C, "T30")</f>
        <v>100</v>
      </c>
      <c r="AV39" s="7">
        <f>100 + SUMIFS(NhatKy_ViPham!J:J, NhatKy_ViPham!E:E, "11_Toan_A", NhatKy_ViPham!F:F, B39, NhatKy_ViPham!C:C, "T31") - SUMIFS(NhatKy_ViPham!K:K, NhatKy_ViPham!E:E, "11_Toan_A", NhatKy_ViPham!F:F, B39, NhatKy_ViPham!C:C, "T31")</f>
        <v>100</v>
      </c>
      <c r="AW39" s="7">
        <f>100 + SUMIFS(NhatKy_ViPham!J:J, NhatKy_ViPham!E:E, "11_Toan_A", NhatKy_ViPham!F:F, B39, NhatKy_ViPham!C:C, "T32") - SUMIFS(NhatKy_ViPham!K:K, NhatKy_ViPham!E:E, "11_Toan_A", NhatKy_ViPham!F:F, B39, NhatKy_ViPham!C:C, "T32")</f>
        <v>100</v>
      </c>
      <c r="AX39" s="7">
        <f>100 + SUMIFS(NhatKy_ViPham!J:J, NhatKy_ViPham!E:E, "11_Toan_A", NhatKy_ViPham!F:F, B39, NhatKy_ViPham!C:C, "T33") - SUMIFS(NhatKy_ViPham!K:K, NhatKy_ViPham!E:E, "11_Toan_A", NhatKy_ViPham!F:F, B39, NhatKy_ViPham!C:C, "T33")</f>
        <v>100</v>
      </c>
      <c r="AY39" s="7">
        <f>100 + SUMIFS(NhatKy_ViPham!J:J, NhatKy_ViPham!E:E, "11_Toan_A", NhatKy_ViPham!F:F, B39, NhatKy_ViPham!C:C, "T34") - SUMIFS(NhatKy_ViPham!K:K, NhatKy_ViPham!E:E, "11_Toan_A", NhatKy_ViPham!F:F, B39, NhatKy_ViPham!C:C, "T34")</f>
        <v>100</v>
      </c>
      <c r="AZ39" s="7">
        <f>100 + SUMIFS(NhatKy_ViPham!J:J, NhatKy_ViPham!E:E, "11_Toan_A", NhatKy_ViPham!F:F, B39, NhatKy_ViPham!C:C, "T35") - SUMIFS(NhatKy_ViPham!K:K, NhatKy_ViPham!E:E, "11_Toan_A", NhatKy_ViPham!F:F, B39, NhatKy_ViPham!C:C, "T35")</f>
        <v>100</v>
      </c>
      <c r="BA39" s="12">
        <f t="shared" si="0"/>
        <v>100</v>
      </c>
      <c r="BB39" s="11" t="s">
        <v>430</v>
      </c>
      <c r="BC39" s="14" t="str">
        <f t="shared" si="1"/>
        <v>Tốt</v>
      </c>
      <c r="BD39" s="10" t="str">
        <f t="shared" si="2"/>
        <v>🟢 BÌNH THƯỜNG</v>
      </c>
    </row>
    <row r="40" spans="1:56" x14ac:dyDescent="0.25">
      <c r="A40" s="5">
        <v>32</v>
      </c>
      <c r="B40" s="15" t="s">
        <v>1394</v>
      </c>
      <c r="C40" s="5" t="s">
        <v>1395</v>
      </c>
      <c r="D40" s="5" t="s">
        <v>429</v>
      </c>
      <c r="E40" s="11" t="s">
        <v>430</v>
      </c>
      <c r="F40" s="6">
        <f>SUMIFS(NhatKy_ViPham!K:K, NhatKy_ViPham!E:E, "11_Toan_A", NhatKy_ViPham!F:F, B40, NhatKy_ViPham!H:H, "L01")</f>
        <v>0</v>
      </c>
      <c r="G40" s="6">
        <f>SUMIFS(NhatKy_ViPham!K:K, NhatKy_ViPham!E:E, "11_Toan_A", NhatKy_ViPham!F:F, B40, NhatKy_ViPham!H:H, "L02")</f>
        <v>0</v>
      </c>
      <c r="H40" s="6">
        <f>SUMIFS(NhatKy_ViPham!K:K, NhatKy_ViPham!E:E, "11_Toan_A", NhatKy_ViPham!F:F, B40, NhatKy_ViPham!H:H, "L03")</f>
        <v>0</v>
      </c>
      <c r="I40" s="6">
        <f>SUMIFS(NhatKy_ViPham!K:K, NhatKy_ViPham!E:E, "11_Toan_A", NhatKy_ViPham!F:F, B40, NhatKy_ViPham!H:H, "L04")</f>
        <v>0</v>
      </c>
      <c r="J40" s="6">
        <f>SUMIFS(NhatKy_ViPham!K:K, NhatKy_ViPham!E:E, "11_Toan_A", NhatKy_ViPham!F:F, B40, NhatKy_ViPham!H:H, "L05")</f>
        <v>0</v>
      </c>
      <c r="K40" s="6">
        <f>SUMIFS(NhatKy_ViPham!K:K, NhatKy_ViPham!E:E, "11_Toan_A", NhatKy_ViPham!F:F, B40, NhatKy_ViPham!H:H, "L06")</f>
        <v>0</v>
      </c>
      <c r="L40" s="6">
        <f>SUMIFS(NhatKy_ViPham!K:K, NhatKy_ViPham!E:E, "11_Toan_A", NhatKy_ViPham!F:F, B40, NhatKy_ViPham!H:H, "L07")</f>
        <v>0</v>
      </c>
      <c r="M40" s="6">
        <f>SUMIFS(NhatKy_ViPham!K:K, NhatKy_ViPham!E:E, "11_Toan_A", NhatKy_ViPham!F:F, B40, NhatKy_ViPham!H:H, "L08")</f>
        <v>0</v>
      </c>
      <c r="N40" s="6">
        <f>SUMIFS(NhatKy_ViPham!K:K, NhatKy_ViPham!E:E, "11_Toan_A", NhatKy_ViPham!F:F, B40, NhatKy_ViPham!H:H, "L09")</f>
        <v>0</v>
      </c>
      <c r="O40" s="6">
        <f>SUMIFS(NhatKy_ViPham!K:K, NhatKy_ViPham!E:E, "11_Toan_A", NhatKy_ViPham!F:F, B40, NhatKy_ViPham!H:H, "L10")</f>
        <v>0</v>
      </c>
      <c r="P40" s="12">
        <f>SUMIFS(NhatKy_ViPham!J:J, NhatKy_ViPham!E:E, "11_Toan_A", NhatKy_ViPham!F:F, B40)</f>
        <v>0</v>
      </c>
      <c r="Q40" s="13">
        <f>SUMIFS(NhatKy_ViPham!K:K, NhatKy_ViPham!E:E, "11_Toan_A", NhatKy_ViPham!F:F, B40)</f>
        <v>0</v>
      </c>
      <c r="R40" s="6">
        <f>100 + SUMIFS(NhatKy_ViPham!J:J, NhatKy_ViPham!E:E, "11_Toan_A", NhatKy_ViPham!F:F, B40, NhatKy_ViPham!C:C, "T1") - SUMIFS(NhatKy_ViPham!K:K, NhatKy_ViPham!E:E, "11_Toan_A", NhatKy_ViPham!F:F, B40, NhatKy_ViPham!C:C, "T1")</f>
        <v>100</v>
      </c>
      <c r="S40" s="6">
        <f>100 + SUMIFS(NhatKy_ViPham!J:J, NhatKy_ViPham!E:E, "11_Toan_A", NhatKy_ViPham!F:F, B40, NhatKy_ViPham!C:C, "T2") - SUMIFS(NhatKy_ViPham!K:K, NhatKy_ViPham!E:E, "11_Toan_A", NhatKy_ViPham!F:F, B40, NhatKy_ViPham!C:C, "T2")</f>
        <v>100</v>
      </c>
      <c r="T40" s="6">
        <f>100 + SUMIFS(NhatKy_ViPham!J:J, NhatKy_ViPham!E:E, "11_Toan_A", NhatKy_ViPham!F:F, B40, NhatKy_ViPham!C:C, "T3") - SUMIFS(NhatKy_ViPham!K:K, NhatKy_ViPham!E:E, "11_Toan_A", NhatKy_ViPham!F:F, B40, NhatKy_ViPham!C:C, "T3")</f>
        <v>100</v>
      </c>
      <c r="U40" s="6">
        <f>100 + SUMIFS(NhatKy_ViPham!J:J, NhatKy_ViPham!E:E, "11_Toan_A", NhatKy_ViPham!F:F, B40, NhatKy_ViPham!C:C, "T4") - SUMIFS(NhatKy_ViPham!K:K, NhatKy_ViPham!E:E, "11_Toan_A", NhatKy_ViPham!F:F, B40, NhatKy_ViPham!C:C, "T4")</f>
        <v>100</v>
      </c>
      <c r="V40" s="6">
        <f>100 + SUMIFS(NhatKy_ViPham!J:J, NhatKy_ViPham!E:E, "11_Toan_A", NhatKy_ViPham!F:F, B40, NhatKy_ViPham!C:C, "T5") - SUMIFS(NhatKy_ViPham!K:K, NhatKy_ViPham!E:E, "11_Toan_A", NhatKy_ViPham!F:F, B40, NhatKy_ViPham!C:C, "T5")</f>
        <v>100</v>
      </c>
      <c r="W40" s="6">
        <f>100 + SUMIFS(NhatKy_ViPham!J:J, NhatKy_ViPham!E:E, "11_Toan_A", NhatKy_ViPham!F:F, B40, NhatKy_ViPham!C:C, "T6") - SUMIFS(NhatKy_ViPham!K:K, NhatKy_ViPham!E:E, "11_Toan_A", NhatKy_ViPham!F:F, B40, NhatKy_ViPham!C:C, "T6")</f>
        <v>100</v>
      </c>
      <c r="X40" s="6">
        <f>100 + SUMIFS(NhatKy_ViPham!J:J, NhatKy_ViPham!E:E, "11_Toan_A", NhatKy_ViPham!F:F, B40, NhatKy_ViPham!C:C, "T7") - SUMIFS(NhatKy_ViPham!K:K, NhatKy_ViPham!E:E, "11_Toan_A", NhatKy_ViPham!F:F, B40, NhatKy_ViPham!C:C, "T7")</f>
        <v>100</v>
      </c>
      <c r="Y40" s="6">
        <f>100 + SUMIFS(NhatKy_ViPham!J:J, NhatKy_ViPham!E:E, "11_Toan_A", NhatKy_ViPham!F:F, B40, NhatKy_ViPham!C:C, "T8") - SUMIFS(NhatKy_ViPham!K:K, NhatKy_ViPham!E:E, "11_Toan_A", NhatKy_ViPham!F:F, B40, NhatKy_ViPham!C:C, "T8")</f>
        <v>100</v>
      </c>
      <c r="Z40" s="6">
        <f>100 + SUMIFS(NhatKy_ViPham!J:J, NhatKy_ViPham!E:E, "11_Toan_A", NhatKy_ViPham!F:F, B40, NhatKy_ViPham!C:C, "T9") - SUMIFS(NhatKy_ViPham!K:K, NhatKy_ViPham!E:E, "11_Toan_A", NhatKy_ViPham!F:F, B40, NhatKy_ViPham!C:C, "T9")</f>
        <v>100</v>
      </c>
      <c r="AA40" s="6">
        <f>100 + SUMIFS(NhatKy_ViPham!J:J, NhatKy_ViPham!E:E, "11_Toan_A", NhatKy_ViPham!F:F, B40, NhatKy_ViPham!C:C, "T10") - SUMIFS(NhatKy_ViPham!K:K, NhatKy_ViPham!E:E, "11_Toan_A", NhatKy_ViPham!F:F, B40, NhatKy_ViPham!C:C, "T10")</f>
        <v>100</v>
      </c>
      <c r="AB40" s="6">
        <f>100 + SUMIFS(NhatKy_ViPham!J:J, NhatKy_ViPham!E:E, "11_Toan_A", NhatKy_ViPham!F:F, B40, NhatKy_ViPham!C:C, "T11") - SUMIFS(NhatKy_ViPham!K:K, NhatKy_ViPham!E:E, "11_Toan_A", NhatKy_ViPham!F:F, B40, NhatKy_ViPham!C:C, "T11")</f>
        <v>100</v>
      </c>
      <c r="AC40" s="6">
        <f>100 + SUMIFS(NhatKy_ViPham!J:J, NhatKy_ViPham!E:E, "11_Toan_A", NhatKy_ViPham!F:F, B40, NhatKy_ViPham!C:C, "T12") - SUMIFS(NhatKy_ViPham!K:K, NhatKy_ViPham!E:E, "11_Toan_A", NhatKy_ViPham!F:F, B40, NhatKy_ViPham!C:C, "T12")</f>
        <v>100</v>
      </c>
      <c r="AD40" s="6">
        <f>100 + SUMIFS(NhatKy_ViPham!J:J, NhatKy_ViPham!E:E, "11_Toan_A", NhatKy_ViPham!F:F, B40, NhatKy_ViPham!C:C, "T13") - SUMIFS(NhatKy_ViPham!K:K, NhatKy_ViPham!E:E, "11_Toan_A", NhatKy_ViPham!F:F, B40, NhatKy_ViPham!C:C, "T13")</f>
        <v>100</v>
      </c>
      <c r="AE40" s="6">
        <f>100 + SUMIFS(NhatKy_ViPham!J:J, NhatKy_ViPham!E:E, "11_Toan_A", NhatKy_ViPham!F:F, B40, NhatKy_ViPham!C:C, "T14") - SUMIFS(NhatKy_ViPham!K:K, NhatKy_ViPham!E:E, "11_Toan_A", NhatKy_ViPham!F:F, B40, NhatKy_ViPham!C:C, "T14")</f>
        <v>100</v>
      </c>
      <c r="AF40" s="6">
        <f>100 + SUMIFS(NhatKy_ViPham!J:J, NhatKy_ViPham!E:E, "11_Toan_A", NhatKy_ViPham!F:F, B40, NhatKy_ViPham!C:C, "T15") - SUMIFS(NhatKy_ViPham!K:K, NhatKy_ViPham!E:E, "11_Toan_A", NhatKy_ViPham!F:F, B40, NhatKy_ViPham!C:C, "T15")</f>
        <v>100</v>
      </c>
      <c r="AG40" s="6">
        <f>100 + SUMIFS(NhatKy_ViPham!J:J, NhatKy_ViPham!E:E, "11_Toan_A", NhatKy_ViPham!F:F, B40, NhatKy_ViPham!C:C, "T16") - SUMIFS(NhatKy_ViPham!K:K, NhatKy_ViPham!E:E, "11_Toan_A", NhatKy_ViPham!F:F, B40, NhatKy_ViPham!C:C, "T16")</f>
        <v>100</v>
      </c>
      <c r="AH40" s="6">
        <f>100 + SUMIFS(NhatKy_ViPham!J:J, NhatKy_ViPham!E:E, "11_Toan_A", NhatKy_ViPham!F:F, B40, NhatKy_ViPham!C:C, "T17") - SUMIFS(NhatKy_ViPham!K:K, NhatKy_ViPham!E:E, "11_Toan_A", NhatKy_ViPham!F:F, B40, NhatKy_ViPham!C:C, "T17")</f>
        <v>100</v>
      </c>
      <c r="AI40" s="6">
        <f>100 + SUMIFS(NhatKy_ViPham!J:J, NhatKy_ViPham!E:E, "11_Toan_A", NhatKy_ViPham!F:F, B40, NhatKy_ViPham!C:C, "T18") - SUMIFS(NhatKy_ViPham!K:K, NhatKy_ViPham!E:E, "11_Toan_A", NhatKy_ViPham!F:F, B40, NhatKy_ViPham!C:C, "T18")</f>
        <v>100</v>
      </c>
      <c r="AJ40" s="6">
        <f>100 + SUMIFS(NhatKy_ViPham!J:J, NhatKy_ViPham!E:E, "11_Toan_A", NhatKy_ViPham!F:F, B40, NhatKy_ViPham!C:C, "T19") - SUMIFS(NhatKy_ViPham!K:K, NhatKy_ViPham!E:E, "11_Toan_A", NhatKy_ViPham!F:F, B40, NhatKy_ViPham!C:C, "T19")</f>
        <v>100</v>
      </c>
      <c r="AK40" s="6">
        <f>100 + SUMIFS(NhatKy_ViPham!J:J, NhatKy_ViPham!E:E, "11_Toan_A", NhatKy_ViPham!F:F, B40, NhatKy_ViPham!C:C, "T20") - SUMIFS(NhatKy_ViPham!K:K, NhatKy_ViPham!E:E, "11_Toan_A", NhatKy_ViPham!F:F, B40, NhatKy_ViPham!C:C, "T20")</f>
        <v>100</v>
      </c>
      <c r="AL40" s="6">
        <f>100 + SUMIFS(NhatKy_ViPham!J:J, NhatKy_ViPham!E:E, "11_Toan_A", NhatKy_ViPham!F:F, B40, NhatKy_ViPham!C:C, "T21") - SUMIFS(NhatKy_ViPham!K:K, NhatKy_ViPham!E:E, "11_Toan_A", NhatKy_ViPham!F:F, B40, NhatKy_ViPham!C:C, "T21")</f>
        <v>100</v>
      </c>
      <c r="AM40" s="6">
        <f>100 + SUMIFS(NhatKy_ViPham!J:J, NhatKy_ViPham!E:E, "11_Toan_A", NhatKy_ViPham!F:F, B40, NhatKy_ViPham!C:C, "T22") - SUMIFS(NhatKy_ViPham!K:K, NhatKy_ViPham!E:E, "11_Toan_A", NhatKy_ViPham!F:F, B40, NhatKy_ViPham!C:C, "T22")</f>
        <v>100</v>
      </c>
      <c r="AN40" s="6">
        <f>100 + SUMIFS(NhatKy_ViPham!J:J, NhatKy_ViPham!E:E, "11_Toan_A", NhatKy_ViPham!F:F, B40, NhatKy_ViPham!C:C, "T23") - SUMIFS(NhatKy_ViPham!K:K, NhatKy_ViPham!E:E, "11_Toan_A", NhatKy_ViPham!F:F, B40, NhatKy_ViPham!C:C, "T23")</f>
        <v>100</v>
      </c>
      <c r="AO40" s="6">
        <f>100 + SUMIFS(NhatKy_ViPham!J:J, NhatKy_ViPham!E:E, "11_Toan_A", NhatKy_ViPham!F:F, B40, NhatKy_ViPham!C:C, "T24") - SUMIFS(NhatKy_ViPham!K:K, NhatKy_ViPham!E:E, "11_Toan_A", NhatKy_ViPham!F:F, B40, NhatKy_ViPham!C:C, "T24")</f>
        <v>100</v>
      </c>
      <c r="AP40" s="6">
        <f>100 + SUMIFS(NhatKy_ViPham!J:J, NhatKy_ViPham!E:E, "11_Toan_A", NhatKy_ViPham!F:F, B40, NhatKy_ViPham!C:C, "T25") - SUMIFS(NhatKy_ViPham!K:K, NhatKy_ViPham!E:E, "11_Toan_A", NhatKy_ViPham!F:F, B40, NhatKy_ViPham!C:C, "T25")</f>
        <v>100</v>
      </c>
      <c r="AQ40" s="6">
        <f>100 + SUMIFS(NhatKy_ViPham!J:J, NhatKy_ViPham!E:E, "11_Toan_A", NhatKy_ViPham!F:F, B40, NhatKy_ViPham!C:C, "T26") - SUMIFS(NhatKy_ViPham!K:K, NhatKy_ViPham!E:E, "11_Toan_A", NhatKy_ViPham!F:F, B40, NhatKy_ViPham!C:C, "T26")</f>
        <v>100</v>
      </c>
      <c r="AR40" s="6">
        <f>100 + SUMIFS(NhatKy_ViPham!J:J, NhatKy_ViPham!E:E, "11_Toan_A", NhatKy_ViPham!F:F, B40, NhatKy_ViPham!C:C, "T27") - SUMIFS(NhatKy_ViPham!K:K, NhatKy_ViPham!E:E, "11_Toan_A", NhatKy_ViPham!F:F, B40, NhatKy_ViPham!C:C, "T27")</f>
        <v>100</v>
      </c>
      <c r="AS40" s="6">
        <f>100 + SUMIFS(NhatKy_ViPham!J:J, NhatKy_ViPham!E:E, "11_Toan_A", NhatKy_ViPham!F:F, B40, NhatKy_ViPham!C:C, "T28") - SUMIFS(NhatKy_ViPham!K:K, NhatKy_ViPham!E:E, "11_Toan_A", NhatKy_ViPham!F:F, B40, NhatKy_ViPham!C:C, "T28")</f>
        <v>100</v>
      </c>
      <c r="AT40" s="6">
        <f>100 + SUMIFS(NhatKy_ViPham!J:J, NhatKy_ViPham!E:E, "11_Toan_A", NhatKy_ViPham!F:F, B40, NhatKy_ViPham!C:C, "T29") - SUMIFS(NhatKy_ViPham!K:K, NhatKy_ViPham!E:E, "11_Toan_A", NhatKy_ViPham!F:F, B40, NhatKy_ViPham!C:C, "T29")</f>
        <v>100</v>
      </c>
      <c r="AU40" s="6">
        <f>100 + SUMIFS(NhatKy_ViPham!J:J, NhatKy_ViPham!E:E, "11_Toan_A", NhatKy_ViPham!F:F, B40, NhatKy_ViPham!C:C, "T30") - SUMIFS(NhatKy_ViPham!K:K, NhatKy_ViPham!E:E, "11_Toan_A", NhatKy_ViPham!F:F, B40, NhatKy_ViPham!C:C, "T30")</f>
        <v>100</v>
      </c>
      <c r="AV40" s="6">
        <f>100 + SUMIFS(NhatKy_ViPham!J:J, NhatKy_ViPham!E:E, "11_Toan_A", NhatKy_ViPham!F:F, B40, NhatKy_ViPham!C:C, "T31") - SUMIFS(NhatKy_ViPham!K:K, NhatKy_ViPham!E:E, "11_Toan_A", NhatKy_ViPham!F:F, B40, NhatKy_ViPham!C:C, "T31")</f>
        <v>100</v>
      </c>
      <c r="AW40" s="6">
        <f>100 + SUMIFS(NhatKy_ViPham!J:J, NhatKy_ViPham!E:E, "11_Toan_A", NhatKy_ViPham!F:F, B40, NhatKy_ViPham!C:C, "T32") - SUMIFS(NhatKy_ViPham!K:K, NhatKy_ViPham!E:E, "11_Toan_A", NhatKy_ViPham!F:F, B40, NhatKy_ViPham!C:C, "T32")</f>
        <v>100</v>
      </c>
      <c r="AX40" s="6">
        <f>100 + SUMIFS(NhatKy_ViPham!J:J, NhatKy_ViPham!E:E, "11_Toan_A", NhatKy_ViPham!F:F, B40, NhatKy_ViPham!C:C, "T33") - SUMIFS(NhatKy_ViPham!K:K, NhatKy_ViPham!E:E, "11_Toan_A", NhatKy_ViPham!F:F, B40, NhatKy_ViPham!C:C, "T33")</f>
        <v>100</v>
      </c>
      <c r="AY40" s="6">
        <f>100 + SUMIFS(NhatKy_ViPham!J:J, NhatKy_ViPham!E:E, "11_Toan_A", NhatKy_ViPham!F:F, B40, NhatKy_ViPham!C:C, "T34") - SUMIFS(NhatKy_ViPham!K:K, NhatKy_ViPham!E:E, "11_Toan_A", NhatKy_ViPham!F:F, B40, NhatKy_ViPham!C:C, "T34")</f>
        <v>100</v>
      </c>
      <c r="AZ40" s="6">
        <f>100 + SUMIFS(NhatKy_ViPham!J:J, NhatKy_ViPham!E:E, "11_Toan_A", NhatKy_ViPham!F:F, B40, NhatKy_ViPham!C:C, "T35") - SUMIFS(NhatKy_ViPham!K:K, NhatKy_ViPham!E:E, "11_Toan_A", NhatKy_ViPham!F:F, B40, NhatKy_ViPham!C:C, "T35")</f>
        <v>100</v>
      </c>
      <c r="BA40" s="12">
        <f t="shared" si="0"/>
        <v>100</v>
      </c>
      <c r="BB40" s="11" t="s">
        <v>430</v>
      </c>
      <c r="BC40" s="16" t="str">
        <f t="shared" si="1"/>
        <v>Tốt</v>
      </c>
      <c r="BD40" s="15" t="str">
        <f t="shared" si="2"/>
        <v>🟢 BÌNH THƯỜNG</v>
      </c>
    </row>
    <row r="41" spans="1:56" x14ac:dyDescent="0.25">
      <c r="A41" s="4">
        <v>33</v>
      </c>
      <c r="B41" s="10" t="s">
        <v>1396</v>
      </c>
      <c r="C41" s="4" t="s">
        <v>1397</v>
      </c>
      <c r="D41" s="4" t="s">
        <v>429</v>
      </c>
      <c r="E41" s="11" t="s">
        <v>430</v>
      </c>
      <c r="F41" s="7">
        <f>SUMIFS(NhatKy_ViPham!K:K, NhatKy_ViPham!E:E, "11_Toan_A", NhatKy_ViPham!F:F, B41, NhatKy_ViPham!H:H, "L01")</f>
        <v>0</v>
      </c>
      <c r="G41" s="7">
        <f>SUMIFS(NhatKy_ViPham!K:K, NhatKy_ViPham!E:E, "11_Toan_A", NhatKy_ViPham!F:F, B41, NhatKy_ViPham!H:H, "L02")</f>
        <v>0</v>
      </c>
      <c r="H41" s="7">
        <f>SUMIFS(NhatKy_ViPham!K:K, NhatKy_ViPham!E:E, "11_Toan_A", NhatKy_ViPham!F:F, B41, NhatKy_ViPham!H:H, "L03")</f>
        <v>0</v>
      </c>
      <c r="I41" s="7">
        <f>SUMIFS(NhatKy_ViPham!K:K, NhatKy_ViPham!E:E, "11_Toan_A", NhatKy_ViPham!F:F, B41, NhatKy_ViPham!H:H, "L04")</f>
        <v>0</v>
      </c>
      <c r="J41" s="7">
        <f>SUMIFS(NhatKy_ViPham!K:K, NhatKy_ViPham!E:E, "11_Toan_A", NhatKy_ViPham!F:F, B41, NhatKy_ViPham!H:H, "L05")</f>
        <v>0</v>
      </c>
      <c r="K41" s="7">
        <f>SUMIFS(NhatKy_ViPham!K:K, NhatKy_ViPham!E:E, "11_Toan_A", NhatKy_ViPham!F:F, B41, NhatKy_ViPham!H:H, "L06")</f>
        <v>0</v>
      </c>
      <c r="L41" s="7">
        <f>SUMIFS(NhatKy_ViPham!K:K, NhatKy_ViPham!E:E, "11_Toan_A", NhatKy_ViPham!F:F, B41, NhatKy_ViPham!H:H, "L07")</f>
        <v>0</v>
      </c>
      <c r="M41" s="7">
        <f>SUMIFS(NhatKy_ViPham!K:K, NhatKy_ViPham!E:E, "11_Toan_A", NhatKy_ViPham!F:F, B41, NhatKy_ViPham!H:H, "L08")</f>
        <v>0</v>
      </c>
      <c r="N41" s="7">
        <f>SUMIFS(NhatKy_ViPham!K:K, NhatKy_ViPham!E:E, "11_Toan_A", NhatKy_ViPham!F:F, B41, NhatKy_ViPham!H:H, "L09")</f>
        <v>0</v>
      </c>
      <c r="O41" s="7">
        <f>SUMIFS(NhatKy_ViPham!K:K, NhatKy_ViPham!E:E, "11_Toan_A", NhatKy_ViPham!F:F, B41, NhatKy_ViPham!H:H, "L10")</f>
        <v>0</v>
      </c>
      <c r="P41" s="12">
        <f>SUMIFS(NhatKy_ViPham!J:J, NhatKy_ViPham!E:E, "11_Toan_A", NhatKy_ViPham!F:F, B41)</f>
        <v>0</v>
      </c>
      <c r="Q41" s="13">
        <f>SUMIFS(NhatKy_ViPham!K:K, NhatKy_ViPham!E:E, "11_Toan_A", NhatKy_ViPham!F:F, B41)</f>
        <v>0</v>
      </c>
      <c r="R41" s="7">
        <f>100 + SUMIFS(NhatKy_ViPham!J:J, NhatKy_ViPham!E:E, "11_Toan_A", NhatKy_ViPham!F:F, B41, NhatKy_ViPham!C:C, "T1") - SUMIFS(NhatKy_ViPham!K:K, NhatKy_ViPham!E:E, "11_Toan_A", NhatKy_ViPham!F:F, B41, NhatKy_ViPham!C:C, "T1")</f>
        <v>100</v>
      </c>
      <c r="S41" s="7">
        <f>100 + SUMIFS(NhatKy_ViPham!J:J, NhatKy_ViPham!E:E, "11_Toan_A", NhatKy_ViPham!F:F, B41, NhatKy_ViPham!C:C, "T2") - SUMIFS(NhatKy_ViPham!K:K, NhatKy_ViPham!E:E, "11_Toan_A", NhatKy_ViPham!F:F, B41, NhatKy_ViPham!C:C, "T2")</f>
        <v>100</v>
      </c>
      <c r="T41" s="7">
        <f>100 + SUMIFS(NhatKy_ViPham!J:J, NhatKy_ViPham!E:E, "11_Toan_A", NhatKy_ViPham!F:F, B41, NhatKy_ViPham!C:C, "T3") - SUMIFS(NhatKy_ViPham!K:K, NhatKy_ViPham!E:E, "11_Toan_A", NhatKy_ViPham!F:F, B41, NhatKy_ViPham!C:C, "T3")</f>
        <v>100</v>
      </c>
      <c r="U41" s="7">
        <f>100 + SUMIFS(NhatKy_ViPham!J:J, NhatKy_ViPham!E:E, "11_Toan_A", NhatKy_ViPham!F:F, B41, NhatKy_ViPham!C:C, "T4") - SUMIFS(NhatKy_ViPham!K:K, NhatKy_ViPham!E:E, "11_Toan_A", NhatKy_ViPham!F:F, B41, NhatKy_ViPham!C:C, "T4")</f>
        <v>100</v>
      </c>
      <c r="V41" s="7">
        <f>100 + SUMIFS(NhatKy_ViPham!J:J, NhatKy_ViPham!E:E, "11_Toan_A", NhatKy_ViPham!F:F, B41, NhatKy_ViPham!C:C, "T5") - SUMIFS(NhatKy_ViPham!K:K, NhatKy_ViPham!E:E, "11_Toan_A", NhatKy_ViPham!F:F, B41, NhatKy_ViPham!C:C, "T5")</f>
        <v>100</v>
      </c>
      <c r="W41" s="7">
        <f>100 + SUMIFS(NhatKy_ViPham!J:J, NhatKy_ViPham!E:E, "11_Toan_A", NhatKy_ViPham!F:F, B41, NhatKy_ViPham!C:C, "T6") - SUMIFS(NhatKy_ViPham!K:K, NhatKy_ViPham!E:E, "11_Toan_A", NhatKy_ViPham!F:F, B41, NhatKy_ViPham!C:C, "T6")</f>
        <v>100</v>
      </c>
      <c r="X41" s="7">
        <f>100 + SUMIFS(NhatKy_ViPham!J:J, NhatKy_ViPham!E:E, "11_Toan_A", NhatKy_ViPham!F:F, B41, NhatKy_ViPham!C:C, "T7") - SUMIFS(NhatKy_ViPham!K:K, NhatKy_ViPham!E:E, "11_Toan_A", NhatKy_ViPham!F:F, B41, NhatKy_ViPham!C:C, "T7")</f>
        <v>100</v>
      </c>
      <c r="Y41" s="7">
        <f>100 + SUMIFS(NhatKy_ViPham!J:J, NhatKy_ViPham!E:E, "11_Toan_A", NhatKy_ViPham!F:F, B41, NhatKy_ViPham!C:C, "T8") - SUMIFS(NhatKy_ViPham!K:K, NhatKy_ViPham!E:E, "11_Toan_A", NhatKy_ViPham!F:F, B41, NhatKy_ViPham!C:C, "T8")</f>
        <v>100</v>
      </c>
      <c r="Z41" s="7">
        <f>100 + SUMIFS(NhatKy_ViPham!J:J, NhatKy_ViPham!E:E, "11_Toan_A", NhatKy_ViPham!F:F, B41, NhatKy_ViPham!C:C, "T9") - SUMIFS(NhatKy_ViPham!K:K, NhatKy_ViPham!E:E, "11_Toan_A", NhatKy_ViPham!F:F, B41, NhatKy_ViPham!C:C, "T9")</f>
        <v>100</v>
      </c>
      <c r="AA41" s="7">
        <f>100 + SUMIFS(NhatKy_ViPham!J:J, NhatKy_ViPham!E:E, "11_Toan_A", NhatKy_ViPham!F:F, B41, NhatKy_ViPham!C:C, "T10") - SUMIFS(NhatKy_ViPham!K:K, NhatKy_ViPham!E:E, "11_Toan_A", NhatKy_ViPham!F:F, B41, NhatKy_ViPham!C:C, "T10")</f>
        <v>100</v>
      </c>
      <c r="AB41" s="7">
        <f>100 + SUMIFS(NhatKy_ViPham!J:J, NhatKy_ViPham!E:E, "11_Toan_A", NhatKy_ViPham!F:F, B41, NhatKy_ViPham!C:C, "T11") - SUMIFS(NhatKy_ViPham!K:K, NhatKy_ViPham!E:E, "11_Toan_A", NhatKy_ViPham!F:F, B41, NhatKy_ViPham!C:C, "T11")</f>
        <v>100</v>
      </c>
      <c r="AC41" s="7">
        <f>100 + SUMIFS(NhatKy_ViPham!J:J, NhatKy_ViPham!E:E, "11_Toan_A", NhatKy_ViPham!F:F, B41, NhatKy_ViPham!C:C, "T12") - SUMIFS(NhatKy_ViPham!K:K, NhatKy_ViPham!E:E, "11_Toan_A", NhatKy_ViPham!F:F, B41, NhatKy_ViPham!C:C, "T12")</f>
        <v>100</v>
      </c>
      <c r="AD41" s="7">
        <f>100 + SUMIFS(NhatKy_ViPham!J:J, NhatKy_ViPham!E:E, "11_Toan_A", NhatKy_ViPham!F:F, B41, NhatKy_ViPham!C:C, "T13") - SUMIFS(NhatKy_ViPham!K:K, NhatKy_ViPham!E:E, "11_Toan_A", NhatKy_ViPham!F:F, B41, NhatKy_ViPham!C:C, "T13")</f>
        <v>100</v>
      </c>
      <c r="AE41" s="7">
        <f>100 + SUMIFS(NhatKy_ViPham!J:J, NhatKy_ViPham!E:E, "11_Toan_A", NhatKy_ViPham!F:F, B41, NhatKy_ViPham!C:C, "T14") - SUMIFS(NhatKy_ViPham!K:K, NhatKy_ViPham!E:E, "11_Toan_A", NhatKy_ViPham!F:F, B41, NhatKy_ViPham!C:C, "T14")</f>
        <v>100</v>
      </c>
      <c r="AF41" s="7">
        <f>100 + SUMIFS(NhatKy_ViPham!J:J, NhatKy_ViPham!E:E, "11_Toan_A", NhatKy_ViPham!F:F, B41, NhatKy_ViPham!C:C, "T15") - SUMIFS(NhatKy_ViPham!K:K, NhatKy_ViPham!E:E, "11_Toan_A", NhatKy_ViPham!F:F, B41, NhatKy_ViPham!C:C, "T15")</f>
        <v>100</v>
      </c>
      <c r="AG41" s="7">
        <f>100 + SUMIFS(NhatKy_ViPham!J:J, NhatKy_ViPham!E:E, "11_Toan_A", NhatKy_ViPham!F:F, B41, NhatKy_ViPham!C:C, "T16") - SUMIFS(NhatKy_ViPham!K:K, NhatKy_ViPham!E:E, "11_Toan_A", NhatKy_ViPham!F:F, B41, NhatKy_ViPham!C:C, "T16")</f>
        <v>100</v>
      </c>
      <c r="AH41" s="7">
        <f>100 + SUMIFS(NhatKy_ViPham!J:J, NhatKy_ViPham!E:E, "11_Toan_A", NhatKy_ViPham!F:F, B41, NhatKy_ViPham!C:C, "T17") - SUMIFS(NhatKy_ViPham!K:K, NhatKy_ViPham!E:E, "11_Toan_A", NhatKy_ViPham!F:F, B41, NhatKy_ViPham!C:C, "T17")</f>
        <v>100</v>
      </c>
      <c r="AI41" s="7">
        <f>100 + SUMIFS(NhatKy_ViPham!J:J, NhatKy_ViPham!E:E, "11_Toan_A", NhatKy_ViPham!F:F, B41, NhatKy_ViPham!C:C, "T18") - SUMIFS(NhatKy_ViPham!K:K, NhatKy_ViPham!E:E, "11_Toan_A", NhatKy_ViPham!F:F, B41, NhatKy_ViPham!C:C, "T18")</f>
        <v>100</v>
      </c>
      <c r="AJ41" s="7">
        <f>100 + SUMIFS(NhatKy_ViPham!J:J, NhatKy_ViPham!E:E, "11_Toan_A", NhatKy_ViPham!F:F, B41, NhatKy_ViPham!C:C, "T19") - SUMIFS(NhatKy_ViPham!K:K, NhatKy_ViPham!E:E, "11_Toan_A", NhatKy_ViPham!F:F, B41, NhatKy_ViPham!C:C, "T19")</f>
        <v>100</v>
      </c>
      <c r="AK41" s="7">
        <f>100 + SUMIFS(NhatKy_ViPham!J:J, NhatKy_ViPham!E:E, "11_Toan_A", NhatKy_ViPham!F:F, B41, NhatKy_ViPham!C:C, "T20") - SUMIFS(NhatKy_ViPham!K:K, NhatKy_ViPham!E:E, "11_Toan_A", NhatKy_ViPham!F:F, B41, NhatKy_ViPham!C:C, "T20")</f>
        <v>100</v>
      </c>
      <c r="AL41" s="7">
        <f>100 + SUMIFS(NhatKy_ViPham!J:J, NhatKy_ViPham!E:E, "11_Toan_A", NhatKy_ViPham!F:F, B41, NhatKy_ViPham!C:C, "T21") - SUMIFS(NhatKy_ViPham!K:K, NhatKy_ViPham!E:E, "11_Toan_A", NhatKy_ViPham!F:F, B41, NhatKy_ViPham!C:C, "T21")</f>
        <v>100</v>
      </c>
      <c r="AM41" s="7">
        <f>100 + SUMIFS(NhatKy_ViPham!J:J, NhatKy_ViPham!E:E, "11_Toan_A", NhatKy_ViPham!F:F, B41, NhatKy_ViPham!C:C, "T22") - SUMIFS(NhatKy_ViPham!K:K, NhatKy_ViPham!E:E, "11_Toan_A", NhatKy_ViPham!F:F, B41, NhatKy_ViPham!C:C, "T22")</f>
        <v>100</v>
      </c>
      <c r="AN41" s="7">
        <f>100 + SUMIFS(NhatKy_ViPham!J:J, NhatKy_ViPham!E:E, "11_Toan_A", NhatKy_ViPham!F:F, B41, NhatKy_ViPham!C:C, "T23") - SUMIFS(NhatKy_ViPham!K:K, NhatKy_ViPham!E:E, "11_Toan_A", NhatKy_ViPham!F:F, B41, NhatKy_ViPham!C:C, "T23")</f>
        <v>100</v>
      </c>
      <c r="AO41" s="7">
        <f>100 + SUMIFS(NhatKy_ViPham!J:J, NhatKy_ViPham!E:E, "11_Toan_A", NhatKy_ViPham!F:F, B41, NhatKy_ViPham!C:C, "T24") - SUMIFS(NhatKy_ViPham!K:K, NhatKy_ViPham!E:E, "11_Toan_A", NhatKy_ViPham!F:F, B41, NhatKy_ViPham!C:C, "T24")</f>
        <v>100</v>
      </c>
      <c r="AP41" s="7">
        <f>100 + SUMIFS(NhatKy_ViPham!J:J, NhatKy_ViPham!E:E, "11_Toan_A", NhatKy_ViPham!F:F, B41, NhatKy_ViPham!C:C, "T25") - SUMIFS(NhatKy_ViPham!K:K, NhatKy_ViPham!E:E, "11_Toan_A", NhatKy_ViPham!F:F, B41, NhatKy_ViPham!C:C, "T25")</f>
        <v>100</v>
      </c>
      <c r="AQ41" s="7">
        <f>100 + SUMIFS(NhatKy_ViPham!J:J, NhatKy_ViPham!E:E, "11_Toan_A", NhatKy_ViPham!F:F, B41, NhatKy_ViPham!C:C, "T26") - SUMIFS(NhatKy_ViPham!K:K, NhatKy_ViPham!E:E, "11_Toan_A", NhatKy_ViPham!F:F, B41, NhatKy_ViPham!C:C, "T26")</f>
        <v>100</v>
      </c>
      <c r="AR41" s="7">
        <f>100 + SUMIFS(NhatKy_ViPham!J:J, NhatKy_ViPham!E:E, "11_Toan_A", NhatKy_ViPham!F:F, B41, NhatKy_ViPham!C:C, "T27") - SUMIFS(NhatKy_ViPham!K:K, NhatKy_ViPham!E:E, "11_Toan_A", NhatKy_ViPham!F:F, B41, NhatKy_ViPham!C:C, "T27")</f>
        <v>100</v>
      </c>
      <c r="AS41" s="7">
        <f>100 + SUMIFS(NhatKy_ViPham!J:J, NhatKy_ViPham!E:E, "11_Toan_A", NhatKy_ViPham!F:F, B41, NhatKy_ViPham!C:C, "T28") - SUMIFS(NhatKy_ViPham!K:K, NhatKy_ViPham!E:E, "11_Toan_A", NhatKy_ViPham!F:F, B41, NhatKy_ViPham!C:C, "T28")</f>
        <v>100</v>
      </c>
      <c r="AT41" s="7">
        <f>100 + SUMIFS(NhatKy_ViPham!J:J, NhatKy_ViPham!E:E, "11_Toan_A", NhatKy_ViPham!F:F, B41, NhatKy_ViPham!C:C, "T29") - SUMIFS(NhatKy_ViPham!K:K, NhatKy_ViPham!E:E, "11_Toan_A", NhatKy_ViPham!F:F, B41, NhatKy_ViPham!C:C, "T29")</f>
        <v>100</v>
      </c>
      <c r="AU41" s="7">
        <f>100 + SUMIFS(NhatKy_ViPham!J:J, NhatKy_ViPham!E:E, "11_Toan_A", NhatKy_ViPham!F:F, B41, NhatKy_ViPham!C:C, "T30") - SUMIFS(NhatKy_ViPham!K:K, NhatKy_ViPham!E:E, "11_Toan_A", NhatKy_ViPham!F:F, B41, NhatKy_ViPham!C:C, "T30")</f>
        <v>100</v>
      </c>
      <c r="AV41" s="7">
        <f>100 + SUMIFS(NhatKy_ViPham!J:J, NhatKy_ViPham!E:E, "11_Toan_A", NhatKy_ViPham!F:F, B41, NhatKy_ViPham!C:C, "T31") - SUMIFS(NhatKy_ViPham!K:K, NhatKy_ViPham!E:E, "11_Toan_A", NhatKy_ViPham!F:F, B41, NhatKy_ViPham!C:C, "T31")</f>
        <v>100</v>
      </c>
      <c r="AW41" s="7">
        <f>100 + SUMIFS(NhatKy_ViPham!J:J, NhatKy_ViPham!E:E, "11_Toan_A", NhatKy_ViPham!F:F, B41, NhatKy_ViPham!C:C, "T32") - SUMIFS(NhatKy_ViPham!K:K, NhatKy_ViPham!E:E, "11_Toan_A", NhatKy_ViPham!F:F, B41, NhatKy_ViPham!C:C, "T32")</f>
        <v>100</v>
      </c>
      <c r="AX41" s="7">
        <f>100 + SUMIFS(NhatKy_ViPham!J:J, NhatKy_ViPham!E:E, "11_Toan_A", NhatKy_ViPham!F:F, B41, NhatKy_ViPham!C:C, "T33") - SUMIFS(NhatKy_ViPham!K:K, NhatKy_ViPham!E:E, "11_Toan_A", NhatKy_ViPham!F:F, B41, NhatKy_ViPham!C:C, "T33")</f>
        <v>100</v>
      </c>
      <c r="AY41" s="7">
        <f>100 + SUMIFS(NhatKy_ViPham!J:J, NhatKy_ViPham!E:E, "11_Toan_A", NhatKy_ViPham!F:F, B41, NhatKy_ViPham!C:C, "T34") - SUMIFS(NhatKy_ViPham!K:K, NhatKy_ViPham!E:E, "11_Toan_A", NhatKy_ViPham!F:F, B41, NhatKy_ViPham!C:C, "T34")</f>
        <v>100</v>
      </c>
      <c r="AZ41" s="7">
        <f>100 + SUMIFS(NhatKy_ViPham!J:J, NhatKy_ViPham!E:E, "11_Toan_A", NhatKy_ViPham!F:F, B41, NhatKy_ViPham!C:C, "T35") - SUMIFS(NhatKy_ViPham!K:K, NhatKy_ViPham!E:E, "11_Toan_A", NhatKy_ViPham!F:F, B41, NhatKy_ViPham!C:C, "T35")</f>
        <v>100</v>
      </c>
      <c r="BA41" s="12">
        <f t="shared" si="0"/>
        <v>100</v>
      </c>
      <c r="BB41" s="11" t="s">
        <v>430</v>
      </c>
      <c r="BC41" s="14" t="str">
        <f t="shared" si="1"/>
        <v>Tốt</v>
      </c>
      <c r="BD41" s="10" t="str">
        <f t="shared" si="2"/>
        <v>🟢 BÌNH THƯỜNG</v>
      </c>
    </row>
    <row r="42" spans="1:56" x14ac:dyDescent="0.25">
      <c r="A42" s="5">
        <v>34</v>
      </c>
      <c r="B42" s="15" t="s">
        <v>1398</v>
      </c>
      <c r="C42" s="5" t="s">
        <v>1399</v>
      </c>
      <c r="D42" s="5" t="s">
        <v>435</v>
      </c>
      <c r="E42" s="11" t="s">
        <v>430</v>
      </c>
      <c r="F42" s="6">
        <f>SUMIFS(NhatKy_ViPham!K:K, NhatKy_ViPham!E:E, "11_Toan_A", NhatKy_ViPham!F:F, B42, NhatKy_ViPham!H:H, "L01")</f>
        <v>0</v>
      </c>
      <c r="G42" s="6">
        <f>SUMIFS(NhatKy_ViPham!K:K, NhatKy_ViPham!E:E, "11_Toan_A", NhatKy_ViPham!F:F, B42, NhatKy_ViPham!H:H, "L02")</f>
        <v>0</v>
      </c>
      <c r="H42" s="6">
        <f>SUMIFS(NhatKy_ViPham!K:K, NhatKy_ViPham!E:E, "11_Toan_A", NhatKy_ViPham!F:F, B42, NhatKy_ViPham!H:H, "L03")</f>
        <v>0</v>
      </c>
      <c r="I42" s="6">
        <f>SUMIFS(NhatKy_ViPham!K:K, NhatKy_ViPham!E:E, "11_Toan_A", NhatKy_ViPham!F:F, B42, NhatKy_ViPham!H:H, "L04")</f>
        <v>0</v>
      </c>
      <c r="J42" s="6">
        <f>SUMIFS(NhatKy_ViPham!K:K, NhatKy_ViPham!E:E, "11_Toan_A", NhatKy_ViPham!F:F, B42, NhatKy_ViPham!H:H, "L05")</f>
        <v>0</v>
      </c>
      <c r="K42" s="6">
        <f>SUMIFS(NhatKy_ViPham!K:K, NhatKy_ViPham!E:E, "11_Toan_A", NhatKy_ViPham!F:F, B42, NhatKy_ViPham!H:H, "L06")</f>
        <v>0</v>
      </c>
      <c r="L42" s="6">
        <f>SUMIFS(NhatKy_ViPham!K:K, NhatKy_ViPham!E:E, "11_Toan_A", NhatKy_ViPham!F:F, B42, NhatKy_ViPham!H:H, "L07")</f>
        <v>0</v>
      </c>
      <c r="M42" s="6">
        <f>SUMIFS(NhatKy_ViPham!K:K, NhatKy_ViPham!E:E, "11_Toan_A", NhatKy_ViPham!F:F, B42, NhatKy_ViPham!H:H, "L08")</f>
        <v>0</v>
      </c>
      <c r="N42" s="6">
        <f>SUMIFS(NhatKy_ViPham!K:K, NhatKy_ViPham!E:E, "11_Toan_A", NhatKy_ViPham!F:F, B42, NhatKy_ViPham!H:H, "L09")</f>
        <v>0</v>
      </c>
      <c r="O42" s="6">
        <f>SUMIFS(NhatKy_ViPham!K:K, NhatKy_ViPham!E:E, "11_Toan_A", NhatKy_ViPham!F:F, B42, NhatKy_ViPham!H:H, "L10")</f>
        <v>0</v>
      </c>
      <c r="P42" s="12">
        <f>SUMIFS(NhatKy_ViPham!J:J, NhatKy_ViPham!E:E, "11_Toan_A", NhatKy_ViPham!F:F, B42)</f>
        <v>0</v>
      </c>
      <c r="Q42" s="13">
        <f>SUMIFS(NhatKy_ViPham!K:K, NhatKy_ViPham!E:E, "11_Toan_A", NhatKy_ViPham!F:F, B42)</f>
        <v>0</v>
      </c>
      <c r="R42" s="6">
        <f>100 + SUMIFS(NhatKy_ViPham!J:J, NhatKy_ViPham!E:E, "11_Toan_A", NhatKy_ViPham!F:F, B42, NhatKy_ViPham!C:C, "T1") - SUMIFS(NhatKy_ViPham!K:K, NhatKy_ViPham!E:E, "11_Toan_A", NhatKy_ViPham!F:F, B42, NhatKy_ViPham!C:C, "T1")</f>
        <v>100</v>
      </c>
      <c r="S42" s="6">
        <f>100 + SUMIFS(NhatKy_ViPham!J:J, NhatKy_ViPham!E:E, "11_Toan_A", NhatKy_ViPham!F:F, B42, NhatKy_ViPham!C:C, "T2") - SUMIFS(NhatKy_ViPham!K:K, NhatKy_ViPham!E:E, "11_Toan_A", NhatKy_ViPham!F:F, B42, NhatKy_ViPham!C:C, "T2")</f>
        <v>100</v>
      </c>
      <c r="T42" s="6">
        <f>100 + SUMIFS(NhatKy_ViPham!J:J, NhatKy_ViPham!E:E, "11_Toan_A", NhatKy_ViPham!F:F, B42, NhatKy_ViPham!C:C, "T3") - SUMIFS(NhatKy_ViPham!K:K, NhatKy_ViPham!E:E, "11_Toan_A", NhatKy_ViPham!F:F, B42, NhatKy_ViPham!C:C, "T3")</f>
        <v>100</v>
      </c>
      <c r="U42" s="6">
        <f>100 + SUMIFS(NhatKy_ViPham!J:J, NhatKy_ViPham!E:E, "11_Toan_A", NhatKy_ViPham!F:F, B42, NhatKy_ViPham!C:C, "T4") - SUMIFS(NhatKy_ViPham!K:K, NhatKy_ViPham!E:E, "11_Toan_A", NhatKy_ViPham!F:F, B42, NhatKy_ViPham!C:C, "T4")</f>
        <v>100</v>
      </c>
      <c r="V42" s="6">
        <f>100 + SUMIFS(NhatKy_ViPham!J:J, NhatKy_ViPham!E:E, "11_Toan_A", NhatKy_ViPham!F:F, B42, NhatKy_ViPham!C:C, "T5") - SUMIFS(NhatKy_ViPham!K:K, NhatKy_ViPham!E:E, "11_Toan_A", NhatKy_ViPham!F:F, B42, NhatKy_ViPham!C:C, "T5")</f>
        <v>100</v>
      </c>
      <c r="W42" s="6">
        <f>100 + SUMIFS(NhatKy_ViPham!J:J, NhatKy_ViPham!E:E, "11_Toan_A", NhatKy_ViPham!F:F, B42, NhatKy_ViPham!C:C, "T6") - SUMIFS(NhatKy_ViPham!K:K, NhatKy_ViPham!E:E, "11_Toan_A", NhatKy_ViPham!F:F, B42, NhatKy_ViPham!C:C, "T6")</f>
        <v>100</v>
      </c>
      <c r="X42" s="6">
        <f>100 + SUMIFS(NhatKy_ViPham!J:J, NhatKy_ViPham!E:E, "11_Toan_A", NhatKy_ViPham!F:F, B42, NhatKy_ViPham!C:C, "T7") - SUMIFS(NhatKy_ViPham!K:K, NhatKy_ViPham!E:E, "11_Toan_A", NhatKy_ViPham!F:F, B42, NhatKy_ViPham!C:C, "T7")</f>
        <v>100</v>
      </c>
      <c r="Y42" s="6">
        <f>100 + SUMIFS(NhatKy_ViPham!J:J, NhatKy_ViPham!E:E, "11_Toan_A", NhatKy_ViPham!F:F, B42, NhatKy_ViPham!C:C, "T8") - SUMIFS(NhatKy_ViPham!K:K, NhatKy_ViPham!E:E, "11_Toan_A", NhatKy_ViPham!F:F, B42, NhatKy_ViPham!C:C, "T8")</f>
        <v>100</v>
      </c>
      <c r="Z42" s="6">
        <f>100 + SUMIFS(NhatKy_ViPham!J:J, NhatKy_ViPham!E:E, "11_Toan_A", NhatKy_ViPham!F:F, B42, NhatKy_ViPham!C:C, "T9") - SUMIFS(NhatKy_ViPham!K:K, NhatKy_ViPham!E:E, "11_Toan_A", NhatKy_ViPham!F:F, B42, NhatKy_ViPham!C:C, "T9")</f>
        <v>100</v>
      </c>
      <c r="AA42" s="6">
        <f>100 + SUMIFS(NhatKy_ViPham!J:J, NhatKy_ViPham!E:E, "11_Toan_A", NhatKy_ViPham!F:F, B42, NhatKy_ViPham!C:C, "T10") - SUMIFS(NhatKy_ViPham!K:K, NhatKy_ViPham!E:E, "11_Toan_A", NhatKy_ViPham!F:F, B42, NhatKy_ViPham!C:C, "T10")</f>
        <v>100</v>
      </c>
      <c r="AB42" s="6">
        <f>100 + SUMIFS(NhatKy_ViPham!J:J, NhatKy_ViPham!E:E, "11_Toan_A", NhatKy_ViPham!F:F, B42, NhatKy_ViPham!C:C, "T11") - SUMIFS(NhatKy_ViPham!K:K, NhatKy_ViPham!E:E, "11_Toan_A", NhatKy_ViPham!F:F, B42, NhatKy_ViPham!C:C, "T11")</f>
        <v>100</v>
      </c>
      <c r="AC42" s="6">
        <f>100 + SUMIFS(NhatKy_ViPham!J:J, NhatKy_ViPham!E:E, "11_Toan_A", NhatKy_ViPham!F:F, B42, NhatKy_ViPham!C:C, "T12") - SUMIFS(NhatKy_ViPham!K:K, NhatKy_ViPham!E:E, "11_Toan_A", NhatKy_ViPham!F:F, B42, NhatKy_ViPham!C:C, "T12")</f>
        <v>100</v>
      </c>
      <c r="AD42" s="6">
        <f>100 + SUMIFS(NhatKy_ViPham!J:J, NhatKy_ViPham!E:E, "11_Toan_A", NhatKy_ViPham!F:F, B42, NhatKy_ViPham!C:C, "T13") - SUMIFS(NhatKy_ViPham!K:K, NhatKy_ViPham!E:E, "11_Toan_A", NhatKy_ViPham!F:F, B42, NhatKy_ViPham!C:C, "T13")</f>
        <v>100</v>
      </c>
      <c r="AE42" s="6">
        <f>100 + SUMIFS(NhatKy_ViPham!J:J, NhatKy_ViPham!E:E, "11_Toan_A", NhatKy_ViPham!F:F, B42, NhatKy_ViPham!C:C, "T14") - SUMIFS(NhatKy_ViPham!K:K, NhatKy_ViPham!E:E, "11_Toan_A", NhatKy_ViPham!F:F, B42, NhatKy_ViPham!C:C, "T14")</f>
        <v>100</v>
      </c>
      <c r="AF42" s="6">
        <f>100 + SUMIFS(NhatKy_ViPham!J:J, NhatKy_ViPham!E:E, "11_Toan_A", NhatKy_ViPham!F:F, B42, NhatKy_ViPham!C:C, "T15") - SUMIFS(NhatKy_ViPham!K:K, NhatKy_ViPham!E:E, "11_Toan_A", NhatKy_ViPham!F:F, B42, NhatKy_ViPham!C:C, "T15")</f>
        <v>100</v>
      </c>
      <c r="AG42" s="6">
        <f>100 + SUMIFS(NhatKy_ViPham!J:J, NhatKy_ViPham!E:E, "11_Toan_A", NhatKy_ViPham!F:F, B42, NhatKy_ViPham!C:C, "T16") - SUMIFS(NhatKy_ViPham!K:K, NhatKy_ViPham!E:E, "11_Toan_A", NhatKy_ViPham!F:F, B42, NhatKy_ViPham!C:C, "T16")</f>
        <v>100</v>
      </c>
      <c r="AH42" s="6">
        <f>100 + SUMIFS(NhatKy_ViPham!J:J, NhatKy_ViPham!E:E, "11_Toan_A", NhatKy_ViPham!F:F, B42, NhatKy_ViPham!C:C, "T17") - SUMIFS(NhatKy_ViPham!K:K, NhatKy_ViPham!E:E, "11_Toan_A", NhatKy_ViPham!F:F, B42, NhatKy_ViPham!C:C, "T17")</f>
        <v>100</v>
      </c>
      <c r="AI42" s="6">
        <f>100 + SUMIFS(NhatKy_ViPham!J:J, NhatKy_ViPham!E:E, "11_Toan_A", NhatKy_ViPham!F:F, B42, NhatKy_ViPham!C:C, "T18") - SUMIFS(NhatKy_ViPham!K:K, NhatKy_ViPham!E:E, "11_Toan_A", NhatKy_ViPham!F:F, B42, NhatKy_ViPham!C:C, "T18")</f>
        <v>100</v>
      </c>
      <c r="AJ42" s="6">
        <f>100 + SUMIFS(NhatKy_ViPham!J:J, NhatKy_ViPham!E:E, "11_Toan_A", NhatKy_ViPham!F:F, B42, NhatKy_ViPham!C:C, "T19") - SUMIFS(NhatKy_ViPham!K:K, NhatKy_ViPham!E:E, "11_Toan_A", NhatKy_ViPham!F:F, B42, NhatKy_ViPham!C:C, "T19")</f>
        <v>100</v>
      </c>
      <c r="AK42" s="6">
        <f>100 + SUMIFS(NhatKy_ViPham!J:J, NhatKy_ViPham!E:E, "11_Toan_A", NhatKy_ViPham!F:F, B42, NhatKy_ViPham!C:C, "T20") - SUMIFS(NhatKy_ViPham!K:K, NhatKy_ViPham!E:E, "11_Toan_A", NhatKy_ViPham!F:F, B42, NhatKy_ViPham!C:C, "T20")</f>
        <v>100</v>
      </c>
      <c r="AL42" s="6">
        <f>100 + SUMIFS(NhatKy_ViPham!J:J, NhatKy_ViPham!E:E, "11_Toan_A", NhatKy_ViPham!F:F, B42, NhatKy_ViPham!C:C, "T21") - SUMIFS(NhatKy_ViPham!K:K, NhatKy_ViPham!E:E, "11_Toan_A", NhatKy_ViPham!F:F, B42, NhatKy_ViPham!C:C, "T21")</f>
        <v>100</v>
      </c>
      <c r="AM42" s="6">
        <f>100 + SUMIFS(NhatKy_ViPham!J:J, NhatKy_ViPham!E:E, "11_Toan_A", NhatKy_ViPham!F:F, B42, NhatKy_ViPham!C:C, "T22") - SUMIFS(NhatKy_ViPham!K:K, NhatKy_ViPham!E:E, "11_Toan_A", NhatKy_ViPham!F:F, B42, NhatKy_ViPham!C:C, "T22")</f>
        <v>100</v>
      </c>
      <c r="AN42" s="6">
        <f>100 + SUMIFS(NhatKy_ViPham!J:J, NhatKy_ViPham!E:E, "11_Toan_A", NhatKy_ViPham!F:F, B42, NhatKy_ViPham!C:C, "T23") - SUMIFS(NhatKy_ViPham!K:K, NhatKy_ViPham!E:E, "11_Toan_A", NhatKy_ViPham!F:F, B42, NhatKy_ViPham!C:C, "T23")</f>
        <v>100</v>
      </c>
      <c r="AO42" s="6">
        <f>100 + SUMIFS(NhatKy_ViPham!J:J, NhatKy_ViPham!E:E, "11_Toan_A", NhatKy_ViPham!F:F, B42, NhatKy_ViPham!C:C, "T24") - SUMIFS(NhatKy_ViPham!K:K, NhatKy_ViPham!E:E, "11_Toan_A", NhatKy_ViPham!F:F, B42, NhatKy_ViPham!C:C, "T24")</f>
        <v>100</v>
      </c>
      <c r="AP42" s="6">
        <f>100 + SUMIFS(NhatKy_ViPham!J:J, NhatKy_ViPham!E:E, "11_Toan_A", NhatKy_ViPham!F:F, B42, NhatKy_ViPham!C:C, "T25") - SUMIFS(NhatKy_ViPham!K:K, NhatKy_ViPham!E:E, "11_Toan_A", NhatKy_ViPham!F:F, B42, NhatKy_ViPham!C:C, "T25")</f>
        <v>100</v>
      </c>
      <c r="AQ42" s="6">
        <f>100 + SUMIFS(NhatKy_ViPham!J:J, NhatKy_ViPham!E:E, "11_Toan_A", NhatKy_ViPham!F:F, B42, NhatKy_ViPham!C:C, "T26") - SUMIFS(NhatKy_ViPham!K:K, NhatKy_ViPham!E:E, "11_Toan_A", NhatKy_ViPham!F:F, B42, NhatKy_ViPham!C:C, "T26")</f>
        <v>100</v>
      </c>
      <c r="AR42" s="6">
        <f>100 + SUMIFS(NhatKy_ViPham!J:J, NhatKy_ViPham!E:E, "11_Toan_A", NhatKy_ViPham!F:F, B42, NhatKy_ViPham!C:C, "T27") - SUMIFS(NhatKy_ViPham!K:K, NhatKy_ViPham!E:E, "11_Toan_A", NhatKy_ViPham!F:F, B42, NhatKy_ViPham!C:C, "T27")</f>
        <v>100</v>
      </c>
      <c r="AS42" s="6">
        <f>100 + SUMIFS(NhatKy_ViPham!J:J, NhatKy_ViPham!E:E, "11_Toan_A", NhatKy_ViPham!F:F, B42, NhatKy_ViPham!C:C, "T28") - SUMIFS(NhatKy_ViPham!K:K, NhatKy_ViPham!E:E, "11_Toan_A", NhatKy_ViPham!F:F, B42, NhatKy_ViPham!C:C, "T28")</f>
        <v>100</v>
      </c>
      <c r="AT42" s="6">
        <f>100 + SUMIFS(NhatKy_ViPham!J:J, NhatKy_ViPham!E:E, "11_Toan_A", NhatKy_ViPham!F:F, B42, NhatKy_ViPham!C:C, "T29") - SUMIFS(NhatKy_ViPham!K:K, NhatKy_ViPham!E:E, "11_Toan_A", NhatKy_ViPham!F:F, B42, NhatKy_ViPham!C:C, "T29")</f>
        <v>100</v>
      </c>
      <c r="AU42" s="6">
        <f>100 + SUMIFS(NhatKy_ViPham!J:J, NhatKy_ViPham!E:E, "11_Toan_A", NhatKy_ViPham!F:F, B42, NhatKy_ViPham!C:C, "T30") - SUMIFS(NhatKy_ViPham!K:K, NhatKy_ViPham!E:E, "11_Toan_A", NhatKy_ViPham!F:F, B42, NhatKy_ViPham!C:C, "T30")</f>
        <v>100</v>
      </c>
      <c r="AV42" s="6">
        <f>100 + SUMIFS(NhatKy_ViPham!J:J, NhatKy_ViPham!E:E, "11_Toan_A", NhatKy_ViPham!F:F, B42, NhatKy_ViPham!C:C, "T31") - SUMIFS(NhatKy_ViPham!K:K, NhatKy_ViPham!E:E, "11_Toan_A", NhatKy_ViPham!F:F, B42, NhatKy_ViPham!C:C, "T31")</f>
        <v>100</v>
      </c>
      <c r="AW42" s="6">
        <f>100 + SUMIFS(NhatKy_ViPham!J:J, NhatKy_ViPham!E:E, "11_Toan_A", NhatKy_ViPham!F:F, B42, NhatKy_ViPham!C:C, "T32") - SUMIFS(NhatKy_ViPham!K:K, NhatKy_ViPham!E:E, "11_Toan_A", NhatKy_ViPham!F:F, B42, NhatKy_ViPham!C:C, "T32")</f>
        <v>100</v>
      </c>
      <c r="AX42" s="6">
        <f>100 + SUMIFS(NhatKy_ViPham!J:J, NhatKy_ViPham!E:E, "11_Toan_A", NhatKy_ViPham!F:F, B42, NhatKy_ViPham!C:C, "T33") - SUMIFS(NhatKy_ViPham!K:K, NhatKy_ViPham!E:E, "11_Toan_A", NhatKy_ViPham!F:F, B42, NhatKy_ViPham!C:C, "T33")</f>
        <v>100</v>
      </c>
      <c r="AY42" s="6">
        <f>100 + SUMIFS(NhatKy_ViPham!J:J, NhatKy_ViPham!E:E, "11_Toan_A", NhatKy_ViPham!F:F, B42, NhatKy_ViPham!C:C, "T34") - SUMIFS(NhatKy_ViPham!K:K, NhatKy_ViPham!E:E, "11_Toan_A", NhatKy_ViPham!F:F, B42, NhatKy_ViPham!C:C, "T34")</f>
        <v>100</v>
      </c>
      <c r="AZ42" s="6">
        <f>100 + SUMIFS(NhatKy_ViPham!J:J, NhatKy_ViPham!E:E, "11_Toan_A", NhatKy_ViPham!F:F, B42, NhatKy_ViPham!C:C, "T35") - SUMIFS(NhatKy_ViPham!K:K, NhatKy_ViPham!E:E, "11_Toan_A", NhatKy_ViPham!F:F, B42, NhatKy_ViPham!C:C, "T35")</f>
        <v>100</v>
      </c>
      <c r="BA42" s="12">
        <f t="shared" si="0"/>
        <v>100</v>
      </c>
      <c r="BB42" s="11" t="s">
        <v>430</v>
      </c>
      <c r="BC42" s="16" t="str">
        <f t="shared" si="1"/>
        <v>Tốt</v>
      </c>
      <c r="BD42" s="15" t="str">
        <f t="shared" si="2"/>
        <v>🟢 BÌNH THƯỜNG</v>
      </c>
    </row>
    <row r="43" spans="1:56" x14ac:dyDescent="0.25">
      <c r="A43" s="4">
        <v>35</v>
      </c>
      <c r="B43" s="10" t="s">
        <v>1400</v>
      </c>
      <c r="C43" s="4" t="s">
        <v>1401</v>
      </c>
      <c r="D43" s="4" t="s">
        <v>435</v>
      </c>
      <c r="E43" s="11" t="s">
        <v>430</v>
      </c>
      <c r="F43" s="7">
        <f>SUMIFS(NhatKy_ViPham!K:K, NhatKy_ViPham!E:E, "11_Toan_A", NhatKy_ViPham!F:F, B43, NhatKy_ViPham!H:H, "L01")</f>
        <v>0</v>
      </c>
      <c r="G43" s="7">
        <f>SUMIFS(NhatKy_ViPham!K:K, NhatKy_ViPham!E:E, "11_Toan_A", NhatKy_ViPham!F:F, B43, NhatKy_ViPham!H:H, "L02")</f>
        <v>0</v>
      </c>
      <c r="H43" s="7">
        <f>SUMIFS(NhatKy_ViPham!K:K, NhatKy_ViPham!E:E, "11_Toan_A", NhatKy_ViPham!F:F, B43, NhatKy_ViPham!H:H, "L03")</f>
        <v>0</v>
      </c>
      <c r="I43" s="7">
        <f>SUMIFS(NhatKy_ViPham!K:K, NhatKy_ViPham!E:E, "11_Toan_A", NhatKy_ViPham!F:F, B43, NhatKy_ViPham!H:H, "L04")</f>
        <v>0</v>
      </c>
      <c r="J43" s="7">
        <f>SUMIFS(NhatKy_ViPham!K:K, NhatKy_ViPham!E:E, "11_Toan_A", NhatKy_ViPham!F:F, B43, NhatKy_ViPham!H:H, "L05")</f>
        <v>0</v>
      </c>
      <c r="K43" s="7">
        <f>SUMIFS(NhatKy_ViPham!K:K, NhatKy_ViPham!E:E, "11_Toan_A", NhatKy_ViPham!F:F, B43, NhatKy_ViPham!H:H, "L06")</f>
        <v>0</v>
      </c>
      <c r="L43" s="7">
        <f>SUMIFS(NhatKy_ViPham!K:K, NhatKy_ViPham!E:E, "11_Toan_A", NhatKy_ViPham!F:F, B43, NhatKy_ViPham!H:H, "L07")</f>
        <v>0</v>
      </c>
      <c r="M43" s="7">
        <f>SUMIFS(NhatKy_ViPham!K:K, NhatKy_ViPham!E:E, "11_Toan_A", NhatKy_ViPham!F:F, B43, NhatKy_ViPham!H:H, "L08")</f>
        <v>0</v>
      </c>
      <c r="N43" s="7">
        <f>SUMIFS(NhatKy_ViPham!K:K, NhatKy_ViPham!E:E, "11_Toan_A", NhatKy_ViPham!F:F, B43, NhatKy_ViPham!H:H, "L09")</f>
        <v>0</v>
      </c>
      <c r="O43" s="7">
        <f>SUMIFS(NhatKy_ViPham!K:K, NhatKy_ViPham!E:E, "11_Toan_A", NhatKy_ViPham!F:F, B43, NhatKy_ViPham!H:H, "L10")</f>
        <v>0</v>
      </c>
      <c r="P43" s="12">
        <f>SUMIFS(NhatKy_ViPham!J:J, NhatKy_ViPham!E:E, "11_Toan_A", NhatKy_ViPham!F:F, B43)</f>
        <v>0</v>
      </c>
      <c r="Q43" s="13">
        <f>SUMIFS(NhatKy_ViPham!K:K, NhatKy_ViPham!E:E, "11_Toan_A", NhatKy_ViPham!F:F, B43)</f>
        <v>0</v>
      </c>
      <c r="R43" s="7">
        <f>100 + SUMIFS(NhatKy_ViPham!J:J, NhatKy_ViPham!E:E, "11_Toan_A", NhatKy_ViPham!F:F, B43, NhatKy_ViPham!C:C, "T1") - SUMIFS(NhatKy_ViPham!K:K, NhatKy_ViPham!E:E, "11_Toan_A", NhatKy_ViPham!F:F, B43, NhatKy_ViPham!C:C, "T1")</f>
        <v>100</v>
      </c>
      <c r="S43" s="7">
        <f>100 + SUMIFS(NhatKy_ViPham!J:J, NhatKy_ViPham!E:E, "11_Toan_A", NhatKy_ViPham!F:F, B43, NhatKy_ViPham!C:C, "T2") - SUMIFS(NhatKy_ViPham!K:K, NhatKy_ViPham!E:E, "11_Toan_A", NhatKy_ViPham!F:F, B43, NhatKy_ViPham!C:C, "T2")</f>
        <v>100</v>
      </c>
      <c r="T43" s="7">
        <f>100 + SUMIFS(NhatKy_ViPham!J:J, NhatKy_ViPham!E:E, "11_Toan_A", NhatKy_ViPham!F:F, B43, NhatKy_ViPham!C:C, "T3") - SUMIFS(NhatKy_ViPham!K:K, NhatKy_ViPham!E:E, "11_Toan_A", NhatKy_ViPham!F:F, B43, NhatKy_ViPham!C:C, "T3")</f>
        <v>100</v>
      </c>
      <c r="U43" s="7">
        <f>100 + SUMIFS(NhatKy_ViPham!J:J, NhatKy_ViPham!E:E, "11_Toan_A", NhatKy_ViPham!F:F, B43, NhatKy_ViPham!C:C, "T4") - SUMIFS(NhatKy_ViPham!K:K, NhatKy_ViPham!E:E, "11_Toan_A", NhatKy_ViPham!F:F, B43, NhatKy_ViPham!C:C, "T4")</f>
        <v>100</v>
      </c>
      <c r="V43" s="7">
        <f>100 + SUMIFS(NhatKy_ViPham!J:J, NhatKy_ViPham!E:E, "11_Toan_A", NhatKy_ViPham!F:F, B43, NhatKy_ViPham!C:C, "T5") - SUMIFS(NhatKy_ViPham!K:K, NhatKy_ViPham!E:E, "11_Toan_A", NhatKy_ViPham!F:F, B43, NhatKy_ViPham!C:C, "T5")</f>
        <v>100</v>
      </c>
      <c r="W43" s="7">
        <f>100 + SUMIFS(NhatKy_ViPham!J:J, NhatKy_ViPham!E:E, "11_Toan_A", NhatKy_ViPham!F:F, B43, NhatKy_ViPham!C:C, "T6") - SUMIFS(NhatKy_ViPham!K:K, NhatKy_ViPham!E:E, "11_Toan_A", NhatKy_ViPham!F:F, B43, NhatKy_ViPham!C:C, "T6")</f>
        <v>100</v>
      </c>
      <c r="X43" s="7">
        <f>100 + SUMIFS(NhatKy_ViPham!J:J, NhatKy_ViPham!E:E, "11_Toan_A", NhatKy_ViPham!F:F, B43, NhatKy_ViPham!C:C, "T7") - SUMIFS(NhatKy_ViPham!K:K, NhatKy_ViPham!E:E, "11_Toan_A", NhatKy_ViPham!F:F, B43, NhatKy_ViPham!C:C, "T7")</f>
        <v>100</v>
      </c>
      <c r="Y43" s="7">
        <f>100 + SUMIFS(NhatKy_ViPham!J:J, NhatKy_ViPham!E:E, "11_Toan_A", NhatKy_ViPham!F:F, B43, NhatKy_ViPham!C:C, "T8") - SUMIFS(NhatKy_ViPham!K:K, NhatKy_ViPham!E:E, "11_Toan_A", NhatKy_ViPham!F:F, B43, NhatKy_ViPham!C:C, "T8")</f>
        <v>100</v>
      </c>
      <c r="Z43" s="7">
        <f>100 + SUMIFS(NhatKy_ViPham!J:J, NhatKy_ViPham!E:E, "11_Toan_A", NhatKy_ViPham!F:F, B43, NhatKy_ViPham!C:C, "T9") - SUMIFS(NhatKy_ViPham!K:K, NhatKy_ViPham!E:E, "11_Toan_A", NhatKy_ViPham!F:F, B43, NhatKy_ViPham!C:C, "T9")</f>
        <v>100</v>
      </c>
      <c r="AA43" s="7">
        <f>100 + SUMIFS(NhatKy_ViPham!J:J, NhatKy_ViPham!E:E, "11_Toan_A", NhatKy_ViPham!F:F, B43, NhatKy_ViPham!C:C, "T10") - SUMIFS(NhatKy_ViPham!K:K, NhatKy_ViPham!E:E, "11_Toan_A", NhatKy_ViPham!F:F, B43, NhatKy_ViPham!C:C, "T10")</f>
        <v>100</v>
      </c>
      <c r="AB43" s="7">
        <f>100 + SUMIFS(NhatKy_ViPham!J:J, NhatKy_ViPham!E:E, "11_Toan_A", NhatKy_ViPham!F:F, B43, NhatKy_ViPham!C:C, "T11") - SUMIFS(NhatKy_ViPham!K:K, NhatKy_ViPham!E:E, "11_Toan_A", NhatKy_ViPham!F:F, B43, NhatKy_ViPham!C:C, "T11")</f>
        <v>100</v>
      </c>
      <c r="AC43" s="7">
        <f>100 + SUMIFS(NhatKy_ViPham!J:J, NhatKy_ViPham!E:E, "11_Toan_A", NhatKy_ViPham!F:F, B43, NhatKy_ViPham!C:C, "T12") - SUMIFS(NhatKy_ViPham!K:K, NhatKy_ViPham!E:E, "11_Toan_A", NhatKy_ViPham!F:F, B43, NhatKy_ViPham!C:C, "T12")</f>
        <v>100</v>
      </c>
      <c r="AD43" s="7">
        <f>100 + SUMIFS(NhatKy_ViPham!J:J, NhatKy_ViPham!E:E, "11_Toan_A", NhatKy_ViPham!F:F, B43, NhatKy_ViPham!C:C, "T13") - SUMIFS(NhatKy_ViPham!K:K, NhatKy_ViPham!E:E, "11_Toan_A", NhatKy_ViPham!F:F, B43, NhatKy_ViPham!C:C, "T13")</f>
        <v>100</v>
      </c>
      <c r="AE43" s="7">
        <f>100 + SUMIFS(NhatKy_ViPham!J:J, NhatKy_ViPham!E:E, "11_Toan_A", NhatKy_ViPham!F:F, B43, NhatKy_ViPham!C:C, "T14") - SUMIFS(NhatKy_ViPham!K:K, NhatKy_ViPham!E:E, "11_Toan_A", NhatKy_ViPham!F:F, B43, NhatKy_ViPham!C:C, "T14")</f>
        <v>100</v>
      </c>
      <c r="AF43" s="7">
        <f>100 + SUMIFS(NhatKy_ViPham!J:J, NhatKy_ViPham!E:E, "11_Toan_A", NhatKy_ViPham!F:F, B43, NhatKy_ViPham!C:C, "T15") - SUMIFS(NhatKy_ViPham!K:K, NhatKy_ViPham!E:E, "11_Toan_A", NhatKy_ViPham!F:F, B43, NhatKy_ViPham!C:C, "T15")</f>
        <v>100</v>
      </c>
      <c r="AG43" s="7">
        <f>100 + SUMIFS(NhatKy_ViPham!J:J, NhatKy_ViPham!E:E, "11_Toan_A", NhatKy_ViPham!F:F, B43, NhatKy_ViPham!C:C, "T16") - SUMIFS(NhatKy_ViPham!K:K, NhatKy_ViPham!E:E, "11_Toan_A", NhatKy_ViPham!F:F, B43, NhatKy_ViPham!C:C, "T16")</f>
        <v>100</v>
      </c>
      <c r="AH43" s="7">
        <f>100 + SUMIFS(NhatKy_ViPham!J:J, NhatKy_ViPham!E:E, "11_Toan_A", NhatKy_ViPham!F:F, B43, NhatKy_ViPham!C:C, "T17") - SUMIFS(NhatKy_ViPham!K:K, NhatKy_ViPham!E:E, "11_Toan_A", NhatKy_ViPham!F:F, B43, NhatKy_ViPham!C:C, "T17")</f>
        <v>100</v>
      </c>
      <c r="AI43" s="7">
        <f>100 + SUMIFS(NhatKy_ViPham!J:J, NhatKy_ViPham!E:E, "11_Toan_A", NhatKy_ViPham!F:F, B43, NhatKy_ViPham!C:C, "T18") - SUMIFS(NhatKy_ViPham!K:K, NhatKy_ViPham!E:E, "11_Toan_A", NhatKy_ViPham!F:F, B43, NhatKy_ViPham!C:C, "T18")</f>
        <v>100</v>
      </c>
      <c r="AJ43" s="7">
        <f>100 + SUMIFS(NhatKy_ViPham!J:J, NhatKy_ViPham!E:E, "11_Toan_A", NhatKy_ViPham!F:F, B43, NhatKy_ViPham!C:C, "T19") - SUMIFS(NhatKy_ViPham!K:K, NhatKy_ViPham!E:E, "11_Toan_A", NhatKy_ViPham!F:F, B43, NhatKy_ViPham!C:C, "T19")</f>
        <v>100</v>
      </c>
      <c r="AK43" s="7">
        <f>100 + SUMIFS(NhatKy_ViPham!J:J, NhatKy_ViPham!E:E, "11_Toan_A", NhatKy_ViPham!F:F, B43, NhatKy_ViPham!C:C, "T20") - SUMIFS(NhatKy_ViPham!K:K, NhatKy_ViPham!E:E, "11_Toan_A", NhatKy_ViPham!F:F, B43, NhatKy_ViPham!C:C, "T20")</f>
        <v>100</v>
      </c>
      <c r="AL43" s="7">
        <f>100 + SUMIFS(NhatKy_ViPham!J:J, NhatKy_ViPham!E:E, "11_Toan_A", NhatKy_ViPham!F:F, B43, NhatKy_ViPham!C:C, "T21") - SUMIFS(NhatKy_ViPham!K:K, NhatKy_ViPham!E:E, "11_Toan_A", NhatKy_ViPham!F:F, B43, NhatKy_ViPham!C:C, "T21")</f>
        <v>100</v>
      </c>
      <c r="AM43" s="7">
        <f>100 + SUMIFS(NhatKy_ViPham!J:J, NhatKy_ViPham!E:E, "11_Toan_A", NhatKy_ViPham!F:F, B43, NhatKy_ViPham!C:C, "T22") - SUMIFS(NhatKy_ViPham!K:K, NhatKy_ViPham!E:E, "11_Toan_A", NhatKy_ViPham!F:F, B43, NhatKy_ViPham!C:C, "T22")</f>
        <v>100</v>
      </c>
      <c r="AN43" s="7">
        <f>100 + SUMIFS(NhatKy_ViPham!J:J, NhatKy_ViPham!E:E, "11_Toan_A", NhatKy_ViPham!F:F, B43, NhatKy_ViPham!C:C, "T23") - SUMIFS(NhatKy_ViPham!K:K, NhatKy_ViPham!E:E, "11_Toan_A", NhatKy_ViPham!F:F, B43, NhatKy_ViPham!C:C, "T23")</f>
        <v>100</v>
      </c>
      <c r="AO43" s="7">
        <f>100 + SUMIFS(NhatKy_ViPham!J:J, NhatKy_ViPham!E:E, "11_Toan_A", NhatKy_ViPham!F:F, B43, NhatKy_ViPham!C:C, "T24") - SUMIFS(NhatKy_ViPham!K:K, NhatKy_ViPham!E:E, "11_Toan_A", NhatKy_ViPham!F:F, B43, NhatKy_ViPham!C:C, "T24")</f>
        <v>100</v>
      </c>
      <c r="AP43" s="7">
        <f>100 + SUMIFS(NhatKy_ViPham!J:J, NhatKy_ViPham!E:E, "11_Toan_A", NhatKy_ViPham!F:F, B43, NhatKy_ViPham!C:C, "T25") - SUMIFS(NhatKy_ViPham!K:K, NhatKy_ViPham!E:E, "11_Toan_A", NhatKy_ViPham!F:F, B43, NhatKy_ViPham!C:C, "T25")</f>
        <v>100</v>
      </c>
      <c r="AQ43" s="7">
        <f>100 + SUMIFS(NhatKy_ViPham!J:J, NhatKy_ViPham!E:E, "11_Toan_A", NhatKy_ViPham!F:F, B43, NhatKy_ViPham!C:C, "T26") - SUMIFS(NhatKy_ViPham!K:K, NhatKy_ViPham!E:E, "11_Toan_A", NhatKy_ViPham!F:F, B43, NhatKy_ViPham!C:C, "T26")</f>
        <v>100</v>
      </c>
      <c r="AR43" s="7">
        <f>100 + SUMIFS(NhatKy_ViPham!J:J, NhatKy_ViPham!E:E, "11_Toan_A", NhatKy_ViPham!F:F, B43, NhatKy_ViPham!C:C, "T27") - SUMIFS(NhatKy_ViPham!K:K, NhatKy_ViPham!E:E, "11_Toan_A", NhatKy_ViPham!F:F, B43, NhatKy_ViPham!C:C, "T27")</f>
        <v>100</v>
      </c>
      <c r="AS43" s="7">
        <f>100 + SUMIFS(NhatKy_ViPham!J:J, NhatKy_ViPham!E:E, "11_Toan_A", NhatKy_ViPham!F:F, B43, NhatKy_ViPham!C:C, "T28") - SUMIFS(NhatKy_ViPham!K:K, NhatKy_ViPham!E:E, "11_Toan_A", NhatKy_ViPham!F:F, B43, NhatKy_ViPham!C:C, "T28")</f>
        <v>100</v>
      </c>
      <c r="AT43" s="7">
        <f>100 + SUMIFS(NhatKy_ViPham!J:J, NhatKy_ViPham!E:E, "11_Toan_A", NhatKy_ViPham!F:F, B43, NhatKy_ViPham!C:C, "T29") - SUMIFS(NhatKy_ViPham!K:K, NhatKy_ViPham!E:E, "11_Toan_A", NhatKy_ViPham!F:F, B43, NhatKy_ViPham!C:C, "T29")</f>
        <v>100</v>
      </c>
      <c r="AU43" s="7">
        <f>100 + SUMIFS(NhatKy_ViPham!J:J, NhatKy_ViPham!E:E, "11_Toan_A", NhatKy_ViPham!F:F, B43, NhatKy_ViPham!C:C, "T30") - SUMIFS(NhatKy_ViPham!K:K, NhatKy_ViPham!E:E, "11_Toan_A", NhatKy_ViPham!F:F, B43, NhatKy_ViPham!C:C, "T30")</f>
        <v>100</v>
      </c>
      <c r="AV43" s="7">
        <f>100 + SUMIFS(NhatKy_ViPham!J:J, NhatKy_ViPham!E:E, "11_Toan_A", NhatKy_ViPham!F:F, B43, NhatKy_ViPham!C:C, "T31") - SUMIFS(NhatKy_ViPham!K:K, NhatKy_ViPham!E:E, "11_Toan_A", NhatKy_ViPham!F:F, B43, NhatKy_ViPham!C:C, "T31")</f>
        <v>100</v>
      </c>
      <c r="AW43" s="7">
        <f>100 + SUMIFS(NhatKy_ViPham!J:J, NhatKy_ViPham!E:E, "11_Toan_A", NhatKy_ViPham!F:F, B43, NhatKy_ViPham!C:C, "T32") - SUMIFS(NhatKy_ViPham!K:K, NhatKy_ViPham!E:E, "11_Toan_A", NhatKy_ViPham!F:F, B43, NhatKy_ViPham!C:C, "T32")</f>
        <v>100</v>
      </c>
      <c r="AX43" s="7">
        <f>100 + SUMIFS(NhatKy_ViPham!J:J, NhatKy_ViPham!E:E, "11_Toan_A", NhatKy_ViPham!F:F, B43, NhatKy_ViPham!C:C, "T33") - SUMIFS(NhatKy_ViPham!K:K, NhatKy_ViPham!E:E, "11_Toan_A", NhatKy_ViPham!F:F, B43, NhatKy_ViPham!C:C, "T33")</f>
        <v>100</v>
      </c>
      <c r="AY43" s="7">
        <f>100 + SUMIFS(NhatKy_ViPham!J:J, NhatKy_ViPham!E:E, "11_Toan_A", NhatKy_ViPham!F:F, B43, NhatKy_ViPham!C:C, "T34") - SUMIFS(NhatKy_ViPham!K:K, NhatKy_ViPham!E:E, "11_Toan_A", NhatKy_ViPham!F:F, B43, NhatKy_ViPham!C:C, "T34")</f>
        <v>100</v>
      </c>
      <c r="AZ43" s="7">
        <f>100 + SUMIFS(NhatKy_ViPham!J:J, NhatKy_ViPham!E:E, "11_Toan_A", NhatKy_ViPham!F:F, B43, NhatKy_ViPham!C:C, "T35") - SUMIFS(NhatKy_ViPham!K:K, NhatKy_ViPham!E:E, "11_Toan_A", NhatKy_ViPham!F:F, B43, NhatKy_ViPham!C:C, "T35")</f>
        <v>100</v>
      </c>
      <c r="BA43" s="12">
        <f t="shared" si="0"/>
        <v>100</v>
      </c>
      <c r="BB43" s="11" t="s">
        <v>430</v>
      </c>
      <c r="BC43" s="14" t="str">
        <f t="shared" si="1"/>
        <v>Tốt</v>
      </c>
      <c r="BD43" s="10" t="str">
        <f t="shared" si="2"/>
        <v>🟢 BÌNH THƯỜNG</v>
      </c>
    </row>
  </sheetData>
  <mergeCells count="42">
    <mergeCell ref="A4:B4"/>
    <mergeCell ref="G4:H4"/>
    <mergeCell ref="BB7:BB8"/>
    <mergeCell ref="I4:J4"/>
    <mergeCell ref="BD7:BD8"/>
    <mergeCell ref="B7:B8"/>
    <mergeCell ref="F7:F8"/>
    <mergeCell ref="L7:L8"/>
    <mergeCell ref="K4:L4"/>
    <mergeCell ref="N7:N8"/>
    <mergeCell ref="BC7:BC8"/>
    <mergeCell ref="C4:D4"/>
    <mergeCell ref="AX7:AZ7"/>
    <mergeCell ref="E4:F4"/>
    <mergeCell ref="D7:D8"/>
    <mergeCell ref="AT7:AW7"/>
    <mergeCell ref="AH7:AK7"/>
    <mergeCell ref="BA7:BA8"/>
    <mergeCell ref="M7:M8"/>
    <mergeCell ref="AP7:AS7"/>
    <mergeCell ref="AL7:AO7"/>
    <mergeCell ref="O7:O8"/>
    <mergeCell ref="Q7:Q8"/>
    <mergeCell ref="R7:U7"/>
    <mergeCell ref="Z7:AC7"/>
    <mergeCell ref="V7:Y7"/>
    <mergeCell ref="P7:P8"/>
    <mergeCell ref="A7:A8"/>
    <mergeCell ref="G7:G8"/>
    <mergeCell ref="I7:I8"/>
    <mergeCell ref="A5:B5"/>
    <mergeCell ref="AD7:AG7"/>
    <mergeCell ref="I5:J5"/>
    <mergeCell ref="E7:E8"/>
    <mergeCell ref="K7:K8"/>
    <mergeCell ref="E5:F5"/>
    <mergeCell ref="K5:L5"/>
    <mergeCell ref="H7:H8"/>
    <mergeCell ref="J7:J8"/>
    <mergeCell ref="G5:H5"/>
    <mergeCell ref="C7:C8"/>
    <mergeCell ref="C5:D5"/>
  </mergeCells>
  <dataValidations count="1">
    <dataValidation type="list" allowBlank="1" sqref="E9:E43 BB9:BB43" xr:uid="{00000000-0002-0000-1600-000000000000}">
      <formula1>"Không,Có"</formula1>
    </dataValidation>
  </dataValidations>
  <hyperlinks>
    <hyperlink ref="AX1" location="'TOC_HuongDan'!A1" display="🏠 về Mục Lục" xr:uid="{00000000-0004-0000-1600-000000000000}"/>
    <hyperlink ref="AX2" location="'NhatKy_ViPham'!A4" display="📋 Nhật Ký Vi Phạm Lớp 11_Toan_A" xr:uid="{00000000-0004-0000-1600-000001000000}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D43"/>
  <sheetViews>
    <sheetView showGridLines="0" workbookViewId="0"/>
  </sheetViews>
  <sheetFormatPr defaultRowHeight="15" x14ac:dyDescent="0.25"/>
  <cols>
    <col min="1" max="1" width="6" customWidth="1"/>
    <col min="2" max="2" width="25" customWidth="1"/>
    <col min="3" max="3" width="12" customWidth="1"/>
    <col min="4" max="5" width="10" customWidth="1"/>
    <col min="6" max="17" width="16" customWidth="1"/>
    <col min="18" max="52" width="7" customWidth="1"/>
    <col min="53" max="55" width="14" customWidth="1"/>
    <col min="56" max="56" width="22" customWidth="1"/>
  </cols>
  <sheetData>
    <row r="1" spans="1:56" ht="21" x14ac:dyDescent="0.35">
      <c r="A1" s="1" t="s">
        <v>1402</v>
      </c>
      <c r="AX1" s="8" t="s">
        <v>358</v>
      </c>
    </row>
    <row r="2" spans="1:56" x14ac:dyDescent="0.25">
      <c r="A2" s="2" t="s">
        <v>1403</v>
      </c>
      <c r="AX2" s="8" t="s">
        <v>1404</v>
      </c>
    </row>
    <row r="4" spans="1:56" x14ac:dyDescent="0.25">
      <c r="A4" s="55" t="s">
        <v>361</v>
      </c>
      <c r="B4" s="50"/>
      <c r="C4" s="55" t="s">
        <v>362</v>
      </c>
      <c r="D4" s="50"/>
      <c r="E4" s="55" t="s">
        <v>363</v>
      </c>
      <c r="F4" s="50"/>
      <c r="G4" s="55" t="s">
        <v>364</v>
      </c>
      <c r="H4" s="50"/>
      <c r="I4" s="55" t="s">
        <v>365</v>
      </c>
      <c r="J4" s="50"/>
      <c r="K4" s="55" t="s">
        <v>366</v>
      </c>
      <c r="L4" s="50"/>
    </row>
    <row r="5" spans="1:56" x14ac:dyDescent="0.25">
      <c r="A5" s="49">
        <f>COUNTA(A9:A43)</f>
        <v>35</v>
      </c>
      <c r="B5" s="50"/>
      <c r="C5" s="53">
        <f>COUNTIF(BC9:BC43, "Tốt")</f>
        <v>35</v>
      </c>
      <c r="D5" s="50"/>
      <c r="E5" s="49">
        <f>COUNTIF(BC9:BC43, "Khá")</f>
        <v>0</v>
      </c>
      <c r="F5" s="50"/>
      <c r="G5" s="49">
        <f>COUNTIF(BC9:BC43, "Đạt")</f>
        <v>0</v>
      </c>
      <c r="H5" s="50"/>
      <c r="I5" s="52">
        <f>COUNTIF(BC9:BC43, "Chưa đạt")</f>
        <v>0</v>
      </c>
      <c r="J5" s="50"/>
      <c r="K5" s="53">
        <f>ROUND(AVERAGE(BA9:BA43), 1)</f>
        <v>100</v>
      </c>
      <c r="L5" s="50"/>
    </row>
    <row r="7" spans="1:56" x14ac:dyDescent="0.25">
      <c r="A7" s="46" t="s">
        <v>3</v>
      </c>
      <c r="B7" s="46" t="s">
        <v>303</v>
      </c>
      <c r="C7" s="46" t="s">
        <v>367</v>
      </c>
      <c r="D7" s="46" t="s">
        <v>368</v>
      </c>
      <c r="E7" s="46" t="s">
        <v>369</v>
      </c>
      <c r="F7" s="48" t="s">
        <v>370</v>
      </c>
      <c r="G7" s="48" t="s">
        <v>371</v>
      </c>
      <c r="H7" s="48" t="s">
        <v>372</v>
      </c>
      <c r="I7" s="48" t="s">
        <v>373</v>
      </c>
      <c r="J7" s="48" t="s">
        <v>374</v>
      </c>
      <c r="K7" s="48" t="s">
        <v>375</v>
      </c>
      <c r="L7" s="48" t="s">
        <v>376</v>
      </c>
      <c r="M7" s="48" t="s">
        <v>377</v>
      </c>
      <c r="N7" s="48" t="s">
        <v>378</v>
      </c>
      <c r="O7" s="48" t="s">
        <v>379</v>
      </c>
      <c r="P7" s="54" t="s">
        <v>380</v>
      </c>
      <c r="Q7" s="48" t="s">
        <v>381</v>
      </c>
      <c r="R7" s="46" t="s">
        <v>382</v>
      </c>
      <c r="S7" s="51"/>
      <c r="T7" s="51"/>
      <c r="U7" s="51"/>
      <c r="V7" s="46" t="s">
        <v>383</v>
      </c>
      <c r="W7" s="51"/>
      <c r="X7" s="51"/>
      <c r="Y7" s="51"/>
      <c r="Z7" s="46" t="s">
        <v>384</v>
      </c>
      <c r="AA7" s="51"/>
      <c r="AB7" s="51"/>
      <c r="AC7" s="51"/>
      <c r="AD7" s="46" t="s">
        <v>385</v>
      </c>
      <c r="AE7" s="51"/>
      <c r="AF7" s="51"/>
      <c r="AG7" s="51"/>
      <c r="AH7" s="46" t="s">
        <v>386</v>
      </c>
      <c r="AI7" s="51"/>
      <c r="AJ7" s="51"/>
      <c r="AK7" s="51"/>
      <c r="AL7" s="46" t="s">
        <v>387</v>
      </c>
      <c r="AM7" s="51"/>
      <c r="AN7" s="51"/>
      <c r="AO7" s="51"/>
      <c r="AP7" s="46" t="s">
        <v>388</v>
      </c>
      <c r="AQ7" s="51"/>
      <c r="AR7" s="51"/>
      <c r="AS7" s="51"/>
      <c r="AT7" s="46" t="s">
        <v>389</v>
      </c>
      <c r="AU7" s="51"/>
      <c r="AV7" s="51"/>
      <c r="AW7" s="51"/>
      <c r="AX7" s="46" t="s">
        <v>390</v>
      </c>
      <c r="AY7" s="51"/>
      <c r="AZ7" s="51"/>
      <c r="BA7" s="46" t="s">
        <v>391</v>
      </c>
      <c r="BB7" s="46" t="s">
        <v>392</v>
      </c>
      <c r="BC7" s="46" t="s">
        <v>393</v>
      </c>
      <c r="BD7" s="46" t="s">
        <v>394</v>
      </c>
    </row>
    <row r="8" spans="1:56" x14ac:dyDescent="0.25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9" t="s">
        <v>311</v>
      </c>
      <c r="S8" s="9" t="s">
        <v>348</v>
      </c>
      <c r="T8" s="9" t="s">
        <v>395</v>
      </c>
      <c r="U8" s="9" t="s">
        <v>396</v>
      </c>
      <c r="V8" s="9" t="s">
        <v>397</v>
      </c>
      <c r="W8" s="9" t="s">
        <v>398</v>
      </c>
      <c r="X8" s="9" t="s">
        <v>399</v>
      </c>
      <c r="Y8" s="9" t="s">
        <v>400</v>
      </c>
      <c r="Z8" s="9" t="s">
        <v>401</v>
      </c>
      <c r="AA8" s="9" t="s">
        <v>402</v>
      </c>
      <c r="AB8" s="9" t="s">
        <v>403</v>
      </c>
      <c r="AC8" s="9" t="s">
        <v>404</v>
      </c>
      <c r="AD8" s="9" t="s">
        <v>405</v>
      </c>
      <c r="AE8" s="9" t="s">
        <v>406</v>
      </c>
      <c r="AF8" s="9" t="s">
        <v>407</v>
      </c>
      <c r="AG8" s="9" t="s">
        <v>408</v>
      </c>
      <c r="AH8" s="9" t="s">
        <v>409</v>
      </c>
      <c r="AI8" s="9" t="s">
        <v>410</v>
      </c>
      <c r="AJ8" s="9" t="s">
        <v>411</v>
      </c>
      <c r="AK8" s="9" t="s">
        <v>412</v>
      </c>
      <c r="AL8" s="9" t="s">
        <v>413</v>
      </c>
      <c r="AM8" s="9" t="s">
        <v>414</v>
      </c>
      <c r="AN8" s="9" t="s">
        <v>415</v>
      </c>
      <c r="AO8" s="9" t="s">
        <v>416</v>
      </c>
      <c r="AP8" s="9" t="s">
        <v>417</v>
      </c>
      <c r="AQ8" s="9" t="s">
        <v>418</v>
      </c>
      <c r="AR8" s="9" t="s">
        <v>419</v>
      </c>
      <c r="AS8" s="9" t="s">
        <v>420</v>
      </c>
      <c r="AT8" s="9" t="s">
        <v>421</v>
      </c>
      <c r="AU8" s="9" t="s">
        <v>422</v>
      </c>
      <c r="AV8" s="9" t="s">
        <v>423</v>
      </c>
      <c r="AW8" s="9" t="s">
        <v>424</v>
      </c>
      <c r="AX8" s="9" t="s">
        <v>425</v>
      </c>
      <c r="AY8" s="9" t="s">
        <v>426</v>
      </c>
      <c r="AZ8" s="9" t="s">
        <v>427</v>
      </c>
      <c r="BA8" s="47"/>
      <c r="BB8" s="47"/>
      <c r="BC8" s="47"/>
      <c r="BD8" s="47"/>
    </row>
    <row r="9" spans="1:56" x14ac:dyDescent="0.25">
      <c r="A9" s="4">
        <v>1</v>
      </c>
      <c r="B9" s="10" t="s">
        <v>1405</v>
      </c>
      <c r="C9" s="4" t="s">
        <v>1406</v>
      </c>
      <c r="D9" s="4" t="s">
        <v>435</v>
      </c>
      <c r="E9" s="11" t="s">
        <v>430</v>
      </c>
      <c r="F9" s="7">
        <f>SUMIFS(NhatKy_ViPham!K:K, NhatKy_ViPham!E:E, "11_Toan_B", NhatKy_ViPham!F:F, B9, NhatKy_ViPham!H:H, "L01")</f>
        <v>0</v>
      </c>
      <c r="G9" s="7">
        <f>SUMIFS(NhatKy_ViPham!K:K, NhatKy_ViPham!E:E, "11_Toan_B", NhatKy_ViPham!F:F, B9, NhatKy_ViPham!H:H, "L02")</f>
        <v>0</v>
      </c>
      <c r="H9" s="7">
        <f>SUMIFS(NhatKy_ViPham!K:K, NhatKy_ViPham!E:E, "11_Toan_B", NhatKy_ViPham!F:F, B9, NhatKy_ViPham!H:H, "L03")</f>
        <v>0</v>
      </c>
      <c r="I9" s="7">
        <f>SUMIFS(NhatKy_ViPham!K:K, NhatKy_ViPham!E:E, "11_Toan_B", NhatKy_ViPham!F:F, B9, NhatKy_ViPham!H:H, "L04")</f>
        <v>0</v>
      </c>
      <c r="J9" s="7">
        <f>SUMIFS(NhatKy_ViPham!K:K, NhatKy_ViPham!E:E, "11_Toan_B", NhatKy_ViPham!F:F, B9, NhatKy_ViPham!H:H, "L05")</f>
        <v>0</v>
      </c>
      <c r="K9" s="7">
        <f>SUMIFS(NhatKy_ViPham!K:K, NhatKy_ViPham!E:E, "11_Toan_B", NhatKy_ViPham!F:F, B9, NhatKy_ViPham!H:H, "L06")</f>
        <v>0</v>
      </c>
      <c r="L9" s="7">
        <f>SUMIFS(NhatKy_ViPham!K:K, NhatKy_ViPham!E:E, "11_Toan_B", NhatKy_ViPham!F:F, B9, NhatKy_ViPham!H:H, "L07")</f>
        <v>0</v>
      </c>
      <c r="M9" s="7">
        <f>SUMIFS(NhatKy_ViPham!K:K, NhatKy_ViPham!E:E, "11_Toan_B", NhatKy_ViPham!F:F, B9, NhatKy_ViPham!H:H, "L08")</f>
        <v>0</v>
      </c>
      <c r="N9" s="7">
        <f>SUMIFS(NhatKy_ViPham!K:K, NhatKy_ViPham!E:E, "11_Toan_B", NhatKy_ViPham!F:F, B9, NhatKy_ViPham!H:H, "L09")</f>
        <v>0</v>
      </c>
      <c r="O9" s="7">
        <f>SUMIFS(NhatKy_ViPham!K:K, NhatKy_ViPham!E:E, "11_Toan_B", NhatKy_ViPham!F:F, B9, NhatKy_ViPham!H:H, "L10")</f>
        <v>0</v>
      </c>
      <c r="P9" s="12">
        <f>SUMIFS(NhatKy_ViPham!J:J, NhatKy_ViPham!E:E, "11_Toan_B", NhatKy_ViPham!F:F, B9)</f>
        <v>0</v>
      </c>
      <c r="Q9" s="13">
        <f>SUMIFS(NhatKy_ViPham!K:K, NhatKy_ViPham!E:E, "11_Toan_B", NhatKy_ViPham!F:F, B9)</f>
        <v>0</v>
      </c>
      <c r="R9" s="7">
        <f>100 + SUMIFS(NhatKy_ViPham!J:J, NhatKy_ViPham!E:E, "11_Toan_B", NhatKy_ViPham!F:F, B9, NhatKy_ViPham!C:C, "T1") - SUMIFS(NhatKy_ViPham!K:K, NhatKy_ViPham!E:E, "11_Toan_B", NhatKy_ViPham!F:F, B9, NhatKy_ViPham!C:C, "T1")</f>
        <v>100</v>
      </c>
      <c r="S9" s="7">
        <f>100 + SUMIFS(NhatKy_ViPham!J:J, NhatKy_ViPham!E:E, "11_Toan_B", NhatKy_ViPham!F:F, B9, NhatKy_ViPham!C:C, "T2") - SUMIFS(NhatKy_ViPham!K:K, NhatKy_ViPham!E:E, "11_Toan_B", NhatKy_ViPham!F:F, B9, NhatKy_ViPham!C:C, "T2")</f>
        <v>100</v>
      </c>
      <c r="T9" s="7">
        <f>100 + SUMIFS(NhatKy_ViPham!J:J, NhatKy_ViPham!E:E, "11_Toan_B", NhatKy_ViPham!F:F, B9, NhatKy_ViPham!C:C, "T3") - SUMIFS(NhatKy_ViPham!K:K, NhatKy_ViPham!E:E, "11_Toan_B", NhatKy_ViPham!F:F, B9, NhatKy_ViPham!C:C, "T3")</f>
        <v>100</v>
      </c>
      <c r="U9" s="7">
        <f>100 + SUMIFS(NhatKy_ViPham!J:J, NhatKy_ViPham!E:E, "11_Toan_B", NhatKy_ViPham!F:F, B9, NhatKy_ViPham!C:C, "T4") - SUMIFS(NhatKy_ViPham!K:K, NhatKy_ViPham!E:E, "11_Toan_B", NhatKy_ViPham!F:F, B9, NhatKy_ViPham!C:C, "T4")</f>
        <v>100</v>
      </c>
      <c r="V9" s="7">
        <f>100 + SUMIFS(NhatKy_ViPham!J:J, NhatKy_ViPham!E:E, "11_Toan_B", NhatKy_ViPham!F:F, B9, NhatKy_ViPham!C:C, "T5") - SUMIFS(NhatKy_ViPham!K:K, NhatKy_ViPham!E:E, "11_Toan_B", NhatKy_ViPham!F:F, B9, NhatKy_ViPham!C:C, "T5")</f>
        <v>100</v>
      </c>
      <c r="W9" s="7">
        <f>100 + SUMIFS(NhatKy_ViPham!J:J, NhatKy_ViPham!E:E, "11_Toan_B", NhatKy_ViPham!F:F, B9, NhatKy_ViPham!C:C, "T6") - SUMIFS(NhatKy_ViPham!K:K, NhatKy_ViPham!E:E, "11_Toan_B", NhatKy_ViPham!F:F, B9, NhatKy_ViPham!C:C, "T6")</f>
        <v>100</v>
      </c>
      <c r="X9" s="7">
        <f>100 + SUMIFS(NhatKy_ViPham!J:J, NhatKy_ViPham!E:E, "11_Toan_B", NhatKy_ViPham!F:F, B9, NhatKy_ViPham!C:C, "T7") - SUMIFS(NhatKy_ViPham!K:K, NhatKy_ViPham!E:E, "11_Toan_B", NhatKy_ViPham!F:F, B9, NhatKy_ViPham!C:C, "T7")</f>
        <v>100</v>
      </c>
      <c r="Y9" s="7">
        <f>100 + SUMIFS(NhatKy_ViPham!J:J, NhatKy_ViPham!E:E, "11_Toan_B", NhatKy_ViPham!F:F, B9, NhatKy_ViPham!C:C, "T8") - SUMIFS(NhatKy_ViPham!K:K, NhatKy_ViPham!E:E, "11_Toan_B", NhatKy_ViPham!F:F, B9, NhatKy_ViPham!C:C, "T8")</f>
        <v>100</v>
      </c>
      <c r="Z9" s="7">
        <f>100 + SUMIFS(NhatKy_ViPham!J:J, NhatKy_ViPham!E:E, "11_Toan_B", NhatKy_ViPham!F:F, B9, NhatKy_ViPham!C:C, "T9") - SUMIFS(NhatKy_ViPham!K:K, NhatKy_ViPham!E:E, "11_Toan_B", NhatKy_ViPham!F:F, B9, NhatKy_ViPham!C:C, "T9")</f>
        <v>100</v>
      </c>
      <c r="AA9" s="7">
        <f>100 + SUMIFS(NhatKy_ViPham!J:J, NhatKy_ViPham!E:E, "11_Toan_B", NhatKy_ViPham!F:F, B9, NhatKy_ViPham!C:C, "T10") - SUMIFS(NhatKy_ViPham!K:K, NhatKy_ViPham!E:E, "11_Toan_B", NhatKy_ViPham!F:F, B9, NhatKy_ViPham!C:C, "T10")</f>
        <v>100</v>
      </c>
      <c r="AB9" s="7">
        <f>100 + SUMIFS(NhatKy_ViPham!J:J, NhatKy_ViPham!E:E, "11_Toan_B", NhatKy_ViPham!F:F, B9, NhatKy_ViPham!C:C, "T11") - SUMIFS(NhatKy_ViPham!K:K, NhatKy_ViPham!E:E, "11_Toan_B", NhatKy_ViPham!F:F, B9, NhatKy_ViPham!C:C, "T11")</f>
        <v>100</v>
      </c>
      <c r="AC9" s="7">
        <f>100 + SUMIFS(NhatKy_ViPham!J:J, NhatKy_ViPham!E:E, "11_Toan_B", NhatKy_ViPham!F:F, B9, NhatKy_ViPham!C:C, "T12") - SUMIFS(NhatKy_ViPham!K:K, NhatKy_ViPham!E:E, "11_Toan_B", NhatKy_ViPham!F:F, B9, NhatKy_ViPham!C:C, "T12")</f>
        <v>100</v>
      </c>
      <c r="AD9" s="7">
        <f>100 + SUMIFS(NhatKy_ViPham!J:J, NhatKy_ViPham!E:E, "11_Toan_B", NhatKy_ViPham!F:F, B9, NhatKy_ViPham!C:C, "T13") - SUMIFS(NhatKy_ViPham!K:K, NhatKy_ViPham!E:E, "11_Toan_B", NhatKy_ViPham!F:F, B9, NhatKy_ViPham!C:C, "T13")</f>
        <v>100</v>
      </c>
      <c r="AE9" s="7">
        <f>100 + SUMIFS(NhatKy_ViPham!J:J, NhatKy_ViPham!E:E, "11_Toan_B", NhatKy_ViPham!F:F, B9, NhatKy_ViPham!C:C, "T14") - SUMIFS(NhatKy_ViPham!K:K, NhatKy_ViPham!E:E, "11_Toan_B", NhatKy_ViPham!F:F, B9, NhatKy_ViPham!C:C, "T14")</f>
        <v>100</v>
      </c>
      <c r="AF9" s="7">
        <f>100 + SUMIFS(NhatKy_ViPham!J:J, NhatKy_ViPham!E:E, "11_Toan_B", NhatKy_ViPham!F:F, B9, NhatKy_ViPham!C:C, "T15") - SUMIFS(NhatKy_ViPham!K:K, NhatKy_ViPham!E:E, "11_Toan_B", NhatKy_ViPham!F:F, B9, NhatKy_ViPham!C:C, "T15")</f>
        <v>100</v>
      </c>
      <c r="AG9" s="7">
        <f>100 + SUMIFS(NhatKy_ViPham!J:J, NhatKy_ViPham!E:E, "11_Toan_B", NhatKy_ViPham!F:F, B9, NhatKy_ViPham!C:C, "T16") - SUMIFS(NhatKy_ViPham!K:K, NhatKy_ViPham!E:E, "11_Toan_B", NhatKy_ViPham!F:F, B9, NhatKy_ViPham!C:C, "T16")</f>
        <v>100</v>
      </c>
      <c r="AH9" s="7">
        <f>100 + SUMIFS(NhatKy_ViPham!J:J, NhatKy_ViPham!E:E, "11_Toan_B", NhatKy_ViPham!F:F, B9, NhatKy_ViPham!C:C, "T17") - SUMIFS(NhatKy_ViPham!K:K, NhatKy_ViPham!E:E, "11_Toan_B", NhatKy_ViPham!F:F, B9, NhatKy_ViPham!C:C, "T17")</f>
        <v>100</v>
      </c>
      <c r="AI9" s="7">
        <f>100 + SUMIFS(NhatKy_ViPham!J:J, NhatKy_ViPham!E:E, "11_Toan_B", NhatKy_ViPham!F:F, B9, NhatKy_ViPham!C:C, "T18") - SUMIFS(NhatKy_ViPham!K:K, NhatKy_ViPham!E:E, "11_Toan_B", NhatKy_ViPham!F:F, B9, NhatKy_ViPham!C:C, "T18")</f>
        <v>100</v>
      </c>
      <c r="AJ9" s="7">
        <f>100 + SUMIFS(NhatKy_ViPham!J:J, NhatKy_ViPham!E:E, "11_Toan_B", NhatKy_ViPham!F:F, B9, NhatKy_ViPham!C:C, "T19") - SUMIFS(NhatKy_ViPham!K:K, NhatKy_ViPham!E:E, "11_Toan_B", NhatKy_ViPham!F:F, B9, NhatKy_ViPham!C:C, "T19")</f>
        <v>100</v>
      </c>
      <c r="AK9" s="7">
        <f>100 + SUMIFS(NhatKy_ViPham!J:J, NhatKy_ViPham!E:E, "11_Toan_B", NhatKy_ViPham!F:F, B9, NhatKy_ViPham!C:C, "T20") - SUMIFS(NhatKy_ViPham!K:K, NhatKy_ViPham!E:E, "11_Toan_B", NhatKy_ViPham!F:F, B9, NhatKy_ViPham!C:C, "T20")</f>
        <v>100</v>
      </c>
      <c r="AL9" s="7">
        <f>100 + SUMIFS(NhatKy_ViPham!J:J, NhatKy_ViPham!E:E, "11_Toan_B", NhatKy_ViPham!F:F, B9, NhatKy_ViPham!C:C, "T21") - SUMIFS(NhatKy_ViPham!K:K, NhatKy_ViPham!E:E, "11_Toan_B", NhatKy_ViPham!F:F, B9, NhatKy_ViPham!C:C, "T21")</f>
        <v>100</v>
      </c>
      <c r="AM9" s="7">
        <f>100 + SUMIFS(NhatKy_ViPham!J:J, NhatKy_ViPham!E:E, "11_Toan_B", NhatKy_ViPham!F:F, B9, NhatKy_ViPham!C:C, "T22") - SUMIFS(NhatKy_ViPham!K:K, NhatKy_ViPham!E:E, "11_Toan_B", NhatKy_ViPham!F:F, B9, NhatKy_ViPham!C:C, "T22")</f>
        <v>100</v>
      </c>
      <c r="AN9" s="7">
        <f>100 + SUMIFS(NhatKy_ViPham!J:J, NhatKy_ViPham!E:E, "11_Toan_B", NhatKy_ViPham!F:F, B9, NhatKy_ViPham!C:C, "T23") - SUMIFS(NhatKy_ViPham!K:K, NhatKy_ViPham!E:E, "11_Toan_B", NhatKy_ViPham!F:F, B9, NhatKy_ViPham!C:C, "T23")</f>
        <v>100</v>
      </c>
      <c r="AO9" s="7">
        <f>100 + SUMIFS(NhatKy_ViPham!J:J, NhatKy_ViPham!E:E, "11_Toan_B", NhatKy_ViPham!F:F, B9, NhatKy_ViPham!C:C, "T24") - SUMIFS(NhatKy_ViPham!K:K, NhatKy_ViPham!E:E, "11_Toan_B", NhatKy_ViPham!F:F, B9, NhatKy_ViPham!C:C, "T24")</f>
        <v>100</v>
      </c>
      <c r="AP9" s="7">
        <f>100 + SUMIFS(NhatKy_ViPham!J:J, NhatKy_ViPham!E:E, "11_Toan_B", NhatKy_ViPham!F:F, B9, NhatKy_ViPham!C:C, "T25") - SUMIFS(NhatKy_ViPham!K:K, NhatKy_ViPham!E:E, "11_Toan_B", NhatKy_ViPham!F:F, B9, NhatKy_ViPham!C:C, "T25")</f>
        <v>100</v>
      </c>
      <c r="AQ9" s="7">
        <f>100 + SUMIFS(NhatKy_ViPham!J:J, NhatKy_ViPham!E:E, "11_Toan_B", NhatKy_ViPham!F:F, B9, NhatKy_ViPham!C:C, "T26") - SUMIFS(NhatKy_ViPham!K:K, NhatKy_ViPham!E:E, "11_Toan_B", NhatKy_ViPham!F:F, B9, NhatKy_ViPham!C:C, "T26")</f>
        <v>100</v>
      </c>
      <c r="AR9" s="7">
        <f>100 + SUMIFS(NhatKy_ViPham!J:J, NhatKy_ViPham!E:E, "11_Toan_B", NhatKy_ViPham!F:F, B9, NhatKy_ViPham!C:C, "T27") - SUMIFS(NhatKy_ViPham!K:K, NhatKy_ViPham!E:E, "11_Toan_B", NhatKy_ViPham!F:F, B9, NhatKy_ViPham!C:C, "T27")</f>
        <v>100</v>
      </c>
      <c r="AS9" s="7">
        <f>100 + SUMIFS(NhatKy_ViPham!J:J, NhatKy_ViPham!E:E, "11_Toan_B", NhatKy_ViPham!F:F, B9, NhatKy_ViPham!C:C, "T28") - SUMIFS(NhatKy_ViPham!K:K, NhatKy_ViPham!E:E, "11_Toan_B", NhatKy_ViPham!F:F, B9, NhatKy_ViPham!C:C, "T28")</f>
        <v>100</v>
      </c>
      <c r="AT9" s="7">
        <f>100 + SUMIFS(NhatKy_ViPham!J:J, NhatKy_ViPham!E:E, "11_Toan_B", NhatKy_ViPham!F:F, B9, NhatKy_ViPham!C:C, "T29") - SUMIFS(NhatKy_ViPham!K:K, NhatKy_ViPham!E:E, "11_Toan_B", NhatKy_ViPham!F:F, B9, NhatKy_ViPham!C:C, "T29")</f>
        <v>100</v>
      </c>
      <c r="AU9" s="7">
        <f>100 + SUMIFS(NhatKy_ViPham!J:J, NhatKy_ViPham!E:E, "11_Toan_B", NhatKy_ViPham!F:F, B9, NhatKy_ViPham!C:C, "T30") - SUMIFS(NhatKy_ViPham!K:K, NhatKy_ViPham!E:E, "11_Toan_B", NhatKy_ViPham!F:F, B9, NhatKy_ViPham!C:C, "T30")</f>
        <v>100</v>
      </c>
      <c r="AV9" s="7">
        <f>100 + SUMIFS(NhatKy_ViPham!J:J, NhatKy_ViPham!E:E, "11_Toan_B", NhatKy_ViPham!F:F, B9, NhatKy_ViPham!C:C, "T31") - SUMIFS(NhatKy_ViPham!K:K, NhatKy_ViPham!E:E, "11_Toan_B", NhatKy_ViPham!F:F, B9, NhatKy_ViPham!C:C, "T31")</f>
        <v>100</v>
      </c>
      <c r="AW9" s="7">
        <f>100 + SUMIFS(NhatKy_ViPham!J:J, NhatKy_ViPham!E:E, "11_Toan_B", NhatKy_ViPham!F:F, B9, NhatKy_ViPham!C:C, "T32") - SUMIFS(NhatKy_ViPham!K:K, NhatKy_ViPham!E:E, "11_Toan_B", NhatKy_ViPham!F:F, B9, NhatKy_ViPham!C:C, "T32")</f>
        <v>100</v>
      </c>
      <c r="AX9" s="7">
        <f>100 + SUMIFS(NhatKy_ViPham!J:J, NhatKy_ViPham!E:E, "11_Toan_B", NhatKy_ViPham!F:F, B9, NhatKy_ViPham!C:C, "T33") - SUMIFS(NhatKy_ViPham!K:K, NhatKy_ViPham!E:E, "11_Toan_B", NhatKy_ViPham!F:F, B9, NhatKy_ViPham!C:C, "T33")</f>
        <v>100</v>
      </c>
      <c r="AY9" s="7">
        <f>100 + SUMIFS(NhatKy_ViPham!J:J, NhatKy_ViPham!E:E, "11_Toan_B", NhatKy_ViPham!F:F, B9, NhatKy_ViPham!C:C, "T34") - SUMIFS(NhatKy_ViPham!K:K, NhatKy_ViPham!E:E, "11_Toan_B", NhatKy_ViPham!F:F, B9, NhatKy_ViPham!C:C, "T34")</f>
        <v>100</v>
      </c>
      <c r="AZ9" s="7">
        <f>100 + SUMIFS(NhatKy_ViPham!J:J, NhatKy_ViPham!E:E, "11_Toan_B", NhatKy_ViPham!F:F, B9, NhatKy_ViPham!C:C, "T35") - SUMIFS(NhatKy_ViPham!K:K, NhatKy_ViPham!E:E, "11_Toan_B", NhatKy_ViPham!F:F, B9, NhatKy_ViPham!C:C, "T35")</f>
        <v>100</v>
      </c>
      <c r="BA9" s="12">
        <f t="shared" ref="BA9:BA43" si="0">ROUND(AVERAGE(R9:AZ9), 1)</f>
        <v>100</v>
      </c>
      <c r="BB9" s="11" t="s">
        <v>430</v>
      </c>
      <c r="BC9" s="14" t="str">
        <f t="shared" ref="BC9:BC43" si="1">IF(BB9="Có", "Chưa đạt", IF(BA9&gt;=85, "Tốt", IF(BA9&gt;=70, "Khá", IF(BA9&gt;=50, "Đạt", "Chưa đạt"))))</f>
        <v>Tốt</v>
      </c>
      <c r="BD9" s="10" t="str">
        <f t="shared" ref="BD9:BD43" si="2">IF(BC9="Chưa đạt", "🔴 Nguy cơ CHƯA ĐẠT", IF(BC9="Đạt", "🟡 CẦN NHẮC NHỞ", "🟢 BÌNH THƯỜNG"))</f>
        <v>🟢 BÌNH THƯỜNG</v>
      </c>
    </row>
    <row r="10" spans="1:56" x14ac:dyDescent="0.25">
      <c r="A10" s="5">
        <v>2</v>
      </c>
      <c r="B10" s="15" t="s">
        <v>1407</v>
      </c>
      <c r="C10" s="5" t="s">
        <v>1408</v>
      </c>
      <c r="D10" s="5" t="s">
        <v>435</v>
      </c>
      <c r="E10" s="11" t="s">
        <v>430</v>
      </c>
      <c r="F10" s="6">
        <f>SUMIFS(NhatKy_ViPham!K:K, NhatKy_ViPham!E:E, "11_Toan_B", NhatKy_ViPham!F:F, B10, NhatKy_ViPham!H:H, "L01")</f>
        <v>0</v>
      </c>
      <c r="G10" s="6">
        <f>SUMIFS(NhatKy_ViPham!K:K, NhatKy_ViPham!E:E, "11_Toan_B", NhatKy_ViPham!F:F, B10, NhatKy_ViPham!H:H, "L02")</f>
        <v>0</v>
      </c>
      <c r="H10" s="6">
        <f>SUMIFS(NhatKy_ViPham!K:K, NhatKy_ViPham!E:E, "11_Toan_B", NhatKy_ViPham!F:F, B10, NhatKy_ViPham!H:H, "L03")</f>
        <v>0</v>
      </c>
      <c r="I10" s="6">
        <f>SUMIFS(NhatKy_ViPham!K:K, NhatKy_ViPham!E:E, "11_Toan_B", NhatKy_ViPham!F:F, B10, NhatKy_ViPham!H:H, "L04")</f>
        <v>0</v>
      </c>
      <c r="J10" s="6">
        <f>SUMIFS(NhatKy_ViPham!K:K, NhatKy_ViPham!E:E, "11_Toan_B", NhatKy_ViPham!F:F, B10, NhatKy_ViPham!H:H, "L05")</f>
        <v>0</v>
      </c>
      <c r="K10" s="6">
        <f>SUMIFS(NhatKy_ViPham!K:K, NhatKy_ViPham!E:E, "11_Toan_B", NhatKy_ViPham!F:F, B10, NhatKy_ViPham!H:H, "L06")</f>
        <v>0</v>
      </c>
      <c r="L10" s="6">
        <f>SUMIFS(NhatKy_ViPham!K:K, NhatKy_ViPham!E:E, "11_Toan_B", NhatKy_ViPham!F:F, B10, NhatKy_ViPham!H:H, "L07")</f>
        <v>0</v>
      </c>
      <c r="M10" s="6">
        <f>SUMIFS(NhatKy_ViPham!K:K, NhatKy_ViPham!E:E, "11_Toan_B", NhatKy_ViPham!F:F, B10, NhatKy_ViPham!H:H, "L08")</f>
        <v>0</v>
      </c>
      <c r="N10" s="6">
        <f>SUMIFS(NhatKy_ViPham!K:K, NhatKy_ViPham!E:E, "11_Toan_B", NhatKy_ViPham!F:F, B10, NhatKy_ViPham!H:H, "L09")</f>
        <v>0</v>
      </c>
      <c r="O10" s="6">
        <f>SUMIFS(NhatKy_ViPham!K:K, NhatKy_ViPham!E:E, "11_Toan_B", NhatKy_ViPham!F:F, B10, NhatKy_ViPham!H:H, "L10")</f>
        <v>0</v>
      </c>
      <c r="P10" s="12">
        <f>SUMIFS(NhatKy_ViPham!J:J, NhatKy_ViPham!E:E, "11_Toan_B", NhatKy_ViPham!F:F, B10)</f>
        <v>0</v>
      </c>
      <c r="Q10" s="13">
        <f>SUMIFS(NhatKy_ViPham!K:K, NhatKy_ViPham!E:E, "11_Toan_B", NhatKy_ViPham!F:F, B10)</f>
        <v>0</v>
      </c>
      <c r="R10" s="6">
        <f>100 + SUMIFS(NhatKy_ViPham!J:J, NhatKy_ViPham!E:E, "11_Toan_B", NhatKy_ViPham!F:F, B10, NhatKy_ViPham!C:C, "T1") - SUMIFS(NhatKy_ViPham!K:K, NhatKy_ViPham!E:E, "11_Toan_B", NhatKy_ViPham!F:F, B10, NhatKy_ViPham!C:C, "T1")</f>
        <v>100</v>
      </c>
      <c r="S10" s="6">
        <f>100 + SUMIFS(NhatKy_ViPham!J:J, NhatKy_ViPham!E:E, "11_Toan_B", NhatKy_ViPham!F:F, B10, NhatKy_ViPham!C:C, "T2") - SUMIFS(NhatKy_ViPham!K:K, NhatKy_ViPham!E:E, "11_Toan_B", NhatKy_ViPham!F:F, B10, NhatKy_ViPham!C:C, "T2")</f>
        <v>100</v>
      </c>
      <c r="T10" s="6">
        <f>100 + SUMIFS(NhatKy_ViPham!J:J, NhatKy_ViPham!E:E, "11_Toan_B", NhatKy_ViPham!F:F, B10, NhatKy_ViPham!C:C, "T3") - SUMIFS(NhatKy_ViPham!K:K, NhatKy_ViPham!E:E, "11_Toan_B", NhatKy_ViPham!F:F, B10, NhatKy_ViPham!C:C, "T3")</f>
        <v>100</v>
      </c>
      <c r="U10" s="6">
        <f>100 + SUMIFS(NhatKy_ViPham!J:J, NhatKy_ViPham!E:E, "11_Toan_B", NhatKy_ViPham!F:F, B10, NhatKy_ViPham!C:C, "T4") - SUMIFS(NhatKy_ViPham!K:K, NhatKy_ViPham!E:E, "11_Toan_B", NhatKy_ViPham!F:F, B10, NhatKy_ViPham!C:C, "T4")</f>
        <v>100</v>
      </c>
      <c r="V10" s="6">
        <f>100 + SUMIFS(NhatKy_ViPham!J:J, NhatKy_ViPham!E:E, "11_Toan_B", NhatKy_ViPham!F:F, B10, NhatKy_ViPham!C:C, "T5") - SUMIFS(NhatKy_ViPham!K:K, NhatKy_ViPham!E:E, "11_Toan_B", NhatKy_ViPham!F:F, B10, NhatKy_ViPham!C:C, "T5")</f>
        <v>100</v>
      </c>
      <c r="W10" s="6">
        <f>100 + SUMIFS(NhatKy_ViPham!J:J, NhatKy_ViPham!E:E, "11_Toan_B", NhatKy_ViPham!F:F, B10, NhatKy_ViPham!C:C, "T6") - SUMIFS(NhatKy_ViPham!K:K, NhatKy_ViPham!E:E, "11_Toan_B", NhatKy_ViPham!F:F, B10, NhatKy_ViPham!C:C, "T6")</f>
        <v>100</v>
      </c>
      <c r="X10" s="6">
        <f>100 + SUMIFS(NhatKy_ViPham!J:J, NhatKy_ViPham!E:E, "11_Toan_B", NhatKy_ViPham!F:F, B10, NhatKy_ViPham!C:C, "T7") - SUMIFS(NhatKy_ViPham!K:K, NhatKy_ViPham!E:E, "11_Toan_B", NhatKy_ViPham!F:F, B10, NhatKy_ViPham!C:C, "T7")</f>
        <v>100</v>
      </c>
      <c r="Y10" s="6">
        <f>100 + SUMIFS(NhatKy_ViPham!J:J, NhatKy_ViPham!E:E, "11_Toan_B", NhatKy_ViPham!F:F, B10, NhatKy_ViPham!C:C, "T8") - SUMIFS(NhatKy_ViPham!K:K, NhatKy_ViPham!E:E, "11_Toan_B", NhatKy_ViPham!F:F, B10, NhatKy_ViPham!C:C, "T8")</f>
        <v>100</v>
      </c>
      <c r="Z10" s="6">
        <f>100 + SUMIFS(NhatKy_ViPham!J:J, NhatKy_ViPham!E:E, "11_Toan_B", NhatKy_ViPham!F:F, B10, NhatKy_ViPham!C:C, "T9") - SUMIFS(NhatKy_ViPham!K:K, NhatKy_ViPham!E:E, "11_Toan_B", NhatKy_ViPham!F:F, B10, NhatKy_ViPham!C:C, "T9")</f>
        <v>100</v>
      </c>
      <c r="AA10" s="6">
        <f>100 + SUMIFS(NhatKy_ViPham!J:J, NhatKy_ViPham!E:E, "11_Toan_B", NhatKy_ViPham!F:F, B10, NhatKy_ViPham!C:C, "T10") - SUMIFS(NhatKy_ViPham!K:K, NhatKy_ViPham!E:E, "11_Toan_B", NhatKy_ViPham!F:F, B10, NhatKy_ViPham!C:C, "T10")</f>
        <v>100</v>
      </c>
      <c r="AB10" s="6">
        <f>100 + SUMIFS(NhatKy_ViPham!J:J, NhatKy_ViPham!E:E, "11_Toan_B", NhatKy_ViPham!F:F, B10, NhatKy_ViPham!C:C, "T11") - SUMIFS(NhatKy_ViPham!K:K, NhatKy_ViPham!E:E, "11_Toan_B", NhatKy_ViPham!F:F, B10, NhatKy_ViPham!C:C, "T11")</f>
        <v>100</v>
      </c>
      <c r="AC10" s="6">
        <f>100 + SUMIFS(NhatKy_ViPham!J:J, NhatKy_ViPham!E:E, "11_Toan_B", NhatKy_ViPham!F:F, B10, NhatKy_ViPham!C:C, "T12") - SUMIFS(NhatKy_ViPham!K:K, NhatKy_ViPham!E:E, "11_Toan_B", NhatKy_ViPham!F:F, B10, NhatKy_ViPham!C:C, "T12")</f>
        <v>100</v>
      </c>
      <c r="AD10" s="6">
        <f>100 + SUMIFS(NhatKy_ViPham!J:J, NhatKy_ViPham!E:E, "11_Toan_B", NhatKy_ViPham!F:F, B10, NhatKy_ViPham!C:C, "T13") - SUMIFS(NhatKy_ViPham!K:K, NhatKy_ViPham!E:E, "11_Toan_B", NhatKy_ViPham!F:F, B10, NhatKy_ViPham!C:C, "T13")</f>
        <v>100</v>
      </c>
      <c r="AE10" s="6">
        <f>100 + SUMIFS(NhatKy_ViPham!J:J, NhatKy_ViPham!E:E, "11_Toan_B", NhatKy_ViPham!F:F, B10, NhatKy_ViPham!C:C, "T14") - SUMIFS(NhatKy_ViPham!K:K, NhatKy_ViPham!E:E, "11_Toan_B", NhatKy_ViPham!F:F, B10, NhatKy_ViPham!C:C, "T14")</f>
        <v>100</v>
      </c>
      <c r="AF10" s="6">
        <f>100 + SUMIFS(NhatKy_ViPham!J:J, NhatKy_ViPham!E:E, "11_Toan_B", NhatKy_ViPham!F:F, B10, NhatKy_ViPham!C:C, "T15") - SUMIFS(NhatKy_ViPham!K:K, NhatKy_ViPham!E:E, "11_Toan_B", NhatKy_ViPham!F:F, B10, NhatKy_ViPham!C:C, "T15")</f>
        <v>100</v>
      </c>
      <c r="AG10" s="6">
        <f>100 + SUMIFS(NhatKy_ViPham!J:J, NhatKy_ViPham!E:E, "11_Toan_B", NhatKy_ViPham!F:F, B10, NhatKy_ViPham!C:C, "T16") - SUMIFS(NhatKy_ViPham!K:K, NhatKy_ViPham!E:E, "11_Toan_B", NhatKy_ViPham!F:F, B10, NhatKy_ViPham!C:C, "T16")</f>
        <v>100</v>
      </c>
      <c r="AH10" s="6">
        <f>100 + SUMIFS(NhatKy_ViPham!J:J, NhatKy_ViPham!E:E, "11_Toan_B", NhatKy_ViPham!F:F, B10, NhatKy_ViPham!C:C, "T17") - SUMIFS(NhatKy_ViPham!K:K, NhatKy_ViPham!E:E, "11_Toan_B", NhatKy_ViPham!F:F, B10, NhatKy_ViPham!C:C, "T17")</f>
        <v>100</v>
      </c>
      <c r="AI10" s="6">
        <f>100 + SUMIFS(NhatKy_ViPham!J:J, NhatKy_ViPham!E:E, "11_Toan_B", NhatKy_ViPham!F:F, B10, NhatKy_ViPham!C:C, "T18") - SUMIFS(NhatKy_ViPham!K:K, NhatKy_ViPham!E:E, "11_Toan_B", NhatKy_ViPham!F:F, B10, NhatKy_ViPham!C:C, "T18")</f>
        <v>100</v>
      </c>
      <c r="AJ10" s="6">
        <f>100 + SUMIFS(NhatKy_ViPham!J:J, NhatKy_ViPham!E:E, "11_Toan_B", NhatKy_ViPham!F:F, B10, NhatKy_ViPham!C:C, "T19") - SUMIFS(NhatKy_ViPham!K:K, NhatKy_ViPham!E:E, "11_Toan_B", NhatKy_ViPham!F:F, B10, NhatKy_ViPham!C:C, "T19")</f>
        <v>100</v>
      </c>
      <c r="AK10" s="6">
        <f>100 + SUMIFS(NhatKy_ViPham!J:J, NhatKy_ViPham!E:E, "11_Toan_B", NhatKy_ViPham!F:F, B10, NhatKy_ViPham!C:C, "T20") - SUMIFS(NhatKy_ViPham!K:K, NhatKy_ViPham!E:E, "11_Toan_B", NhatKy_ViPham!F:F, B10, NhatKy_ViPham!C:C, "T20")</f>
        <v>100</v>
      </c>
      <c r="AL10" s="6">
        <f>100 + SUMIFS(NhatKy_ViPham!J:J, NhatKy_ViPham!E:E, "11_Toan_B", NhatKy_ViPham!F:F, B10, NhatKy_ViPham!C:C, "T21") - SUMIFS(NhatKy_ViPham!K:K, NhatKy_ViPham!E:E, "11_Toan_B", NhatKy_ViPham!F:F, B10, NhatKy_ViPham!C:C, "T21")</f>
        <v>100</v>
      </c>
      <c r="AM10" s="6">
        <f>100 + SUMIFS(NhatKy_ViPham!J:J, NhatKy_ViPham!E:E, "11_Toan_B", NhatKy_ViPham!F:F, B10, NhatKy_ViPham!C:C, "T22") - SUMIFS(NhatKy_ViPham!K:K, NhatKy_ViPham!E:E, "11_Toan_B", NhatKy_ViPham!F:F, B10, NhatKy_ViPham!C:C, "T22")</f>
        <v>100</v>
      </c>
      <c r="AN10" s="6">
        <f>100 + SUMIFS(NhatKy_ViPham!J:J, NhatKy_ViPham!E:E, "11_Toan_B", NhatKy_ViPham!F:F, B10, NhatKy_ViPham!C:C, "T23") - SUMIFS(NhatKy_ViPham!K:K, NhatKy_ViPham!E:E, "11_Toan_B", NhatKy_ViPham!F:F, B10, NhatKy_ViPham!C:C, "T23")</f>
        <v>100</v>
      </c>
      <c r="AO10" s="6">
        <f>100 + SUMIFS(NhatKy_ViPham!J:J, NhatKy_ViPham!E:E, "11_Toan_B", NhatKy_ViPham!F:F, B10, NhatKy_ViPham!C:C, "T24") - SUMIFS(NhatKy_ViPham!K:K, NhatKy_ViPham!E:E, "11_Toan_B", NhatKy_ViPham!F:F, B10, NhatKy_ViPham!C:C, "T24")</f>
        <v>100</v>
      </c>
      <c r="AP10" s="6">
        <f>100 + SUMIFS(NhatKy_ViPham!J:J, NhatKy_ViPham!E:E, "11_Toan_B", NhatKy_ViPham!F:F, B10, NhatKy_ViPham!C:C, "T25") - SUMIFS(NhatKy_ViPham!K:K, NhatKy_ViPham!E:E, "11_Toan_B", NhatKy_ViPham!F:F, B10, NhatKy_ViPham!C:C, "T25")</f>
        <v>100</v>
      </c>
      <c r="AQ10" s="6">
        <f>100 + SUMIFS(NhatKy_ViPham!J:J, NhatKy_ViPham!E:E, "11_Toan_B", NhatKy_ViPham!F:F, B10, NhatKy_ViPham!C:C, "T26") - SUMIFS(NhatKy_ViPham!K:K, NhatKy_ViPham!E:E, "11_Toan_B", NhatKy_ViPham!F:F, B10, NhatKy_ViPham!C:C, "T26")</f>
        <v>100</v>
      </c>
      <c r="AR10" s="6">
        <f>100 + SUMIFS(NhatKy_ViPham!J:J, NhatKy_ViPham!E:E, "11_Toan_B", NhatKy_ViPham!F:F, B10, NhatKy_ViPham!C:C, "T27") - SUMIFS(NhatKy_ViPham!K:K, NhatKy_ViPham!E:E, "11_Toan_B", NhatKy_ViPham!F:F, B10, NhatKy_ViPham!C:C, "T27")</f>
        <v>100</v>
      </c>
      <c r="AS10" s="6">
        <f>100 + SUMIFS(NhatKy_ViPham!J:J, NhatKy_ViPham!E:E, "11_Toan_B", NhatKy_ViPham!F:F, B10, NhatKy_ViPham!C:C, "T28") - SUMIFS(NhatKy_ViPham!K:K, NhatKy_ViPham!E:E, "11_Toan_B", NhatKy_ViPham!F:F, B10, NhatKy_ViPham!C:C, "T28")</f>
        <v>100</v>
      </c>
      <c r="AT10" s="6">
        <f>100 + SUMIFS(NhatKy_ViPham!J:J, NhatKy_ViPham!E:E, "11_Toan_B", NhatKy_ViPham!F:F, B10, NhatKy_ViPham!C:C, "T29") - SUMIFS(NhatKy_ViPham!K:K, NhatKy_ViPham!E:E, "11_Toan_B", NhatKy_ViPham!F:F, B10, NhatKy_ViPham!C:C, "T29")</f>
        <v>100</v>
      </c>
      <c r="AU10" s="6">
        <f>100 + SUMIFS(NhatKy_ViPham!J:J, NhatKy_ViPham!E:E, "11_Toan_B", NhatKy_ViPham!F:F, B10, NhatKy_ViPham!C:C, "T30") - SUMIFS(NhatKy_ViPham!K:K, NhatKy_ViPham!E:E, "11_Toan_B", NhatKy_ViPham!F:F, B10, NhatKy_ViPham!C:C, "T30")</f>
        <v>100</v>
      </c>
      <c r="AV10" s="6">
        <f>100 + SUMIFS(NhatKy_ViPham!J:J, NhatKy_ViPham!E:E, "11_Toan_B", NhatKy_ViPham!F:F, B10, NhatKy_ViPham!C:C, "T31") - SUMIFS(NhatKy_ViPham!K:K, NhatKy_ViPham!E:E, "11_Toan_B", NhatKy_ViPham!F:F, B10, NhatKy_ViPham!C:C, "T31")</f>
        <v>100</v>
      </c>
      <c r="AW10" s="6">
        <f>100 + SUMIFS(NhatKy_ViPham!J:J, NhatKy_ViPham!E:E, "11_Toan_B", NhatKy_ViPham!F:F, B10, NhatKy_ViPham!C:C, "T32") - SUMIFS(NhatKy_ViPham!K:K, NhatKy_ViPham!E:E, "11_Toan_B", NhatKy_ViPham!F:F, B10, NhatKy_ViPham!C:C, "T32")</f>
        <v>100</v>
      </c>
      <c r="AX10" s="6">
        <f>100 + SUMIFS(NhatKy_ViPham!J:J, NhatKy_ViPham!E:E, "11_Toan_B", NhatKy_ViPham!F:F, B10, NhatKy_ViPham!C:C, "T33") - SUMIFS(NhatKy_ViPham!K:K, NhatKy_ViPham!E:E, "11_Toan_B", NhatKy_ViPham!F:F, B10, NhatKy_ViPham!C:C, "T33")</f>
        <v>100</v>
      </c>
      <c r="AY10" s="6">
        <f>100 + SUMIFS(NhatKy_ViPham!J:J, NhatKy_ViPham!E:E, "11_Toan_B", NhatKy_ViPham!F:F, B10, NhatKy_ViPham!C:C, "T34") - SUMIFS(NhatKy_ViPham!K:K, NhatKy_ViPham!E:E, "11_Toan_B", NhatKy_ViPham!F:F, B10, NhatKy_ViPham!C:C, "T34")</f>
        <v>100</v>
      </c>
      <c r="AZ10" s="6">
        <f>100 + SUMIFS(NhatKy_ViPham!J:J, NhatKy_ViPham!E:E, "11_Toan_B", NhatKy_ViPham!F:F, B10, NhatKy_ViPham!C:C, "T35") - SUMIFS(NhatKy_ViPham!K:K, NhatKy_ViPham!E:E, "11_Toan_B", NhatKy_ViPham!F:F, B10, NhatKy_ViPham!C:C, "T35")</f>
        <v>100</v>
      </c>
      <c r="BA10" s="12">
        <f t="shared" si="0"/>
        <v>100</v>
      </c>
      <c r="BB10" s="11" t="s">
        <v>430</v>
      </c>
      <c r="BC10" s="16" t="str">
        <f t="shared" si="1"/>
        <v>Tốt</v>
      </c>
      <c r="BD10" s="15" t="str">
        <f t="shared" si="2"/>
        <v>🟢 BÌNH THƯỜNG</v>
      </c>
    </row>
    <row r="11" spans="1:56" x14ac:dyDescent="0.25">
      <c r="A11" s="4">
        <v>3</v>
      </c>
      <c r="B11" s="10" t="s">
        <v>1409</v>
      </c>
      <c r="C11" s="4" t="s">
        <v>1410</v>
      </c>
      <c r="D11" s="4" t="s">
        <v>435</v>
      </c>
      <c r="E11" s="11" t="s">
        <v>430</v>
      </c>
      <c r="F11" s="7">
        <f>SUMIFS(NhatKy_ViPham!K:K, NhatKy_ViPham!E:E, "11_Toan_B", NhatKy_ViPham!F:F, B11, NhatKy_ViPham!H:H, "L01")</f>
        <v>0</v>
      </c>
      <c r="G11" s="7">
        <f>SUMIFS(NhatKy_ViPham!K:K, NhatKy_ViPham!E:E, "11_Toan_B", NhatKy_ViPham!F:F, B11, NhatKy_ViPham!H:H, "L02")</f>
        <v>0</v>
      </c>
      <c r="H11" s="7">
        <f>SUMIFS(NhatKy_ViPham!K:K, NhatKy_ViPham!E:E, "11_Toan_B", NhatKy_ViPham!F:F, B11, NhatKy_ViPham!H:H, "L03")</f>
        <v>0</v>
      </c>
      <c r="I11" s="7">
        <f>SUMIFS(NhatKy_ViPham!K:K, NhatKy_ViPham!E:E, "11_Toan_B", NhatKy_ViPham!F:F, B11, NhatKy_ViPham!H:H, "L04")</f>
        <v>0</v>
      </c>
      <c r="J11" s="7">
        <f>SUMIFS(NhatKy_ViPham!K:K, NhatKy_ViPham!E:E, "11_Toan_B", NhatKy_ViPham!F:F, B11, NhatKy_ViPham!H:H, "L05")</f>
        <v>0</v>
      </c>
      <c r="K11" s="7">
        <f>SUMIFS(NhatKy_ViPham!K:K, NhatKy_ViPham!E:E, "11_Toan_B", NhatKy_ViPham!F:F, B11, NhatKy_ViPham!H:H, "L06")</f>
        <v>0</v>
      </c>
      <c r="L11" s="7">
        <f>SUMIFS(NhatKy_ViPham!K:K, NhatKy_ViPham!E:E, "11_Toan_B", NhatKy_ViPham!F:F, B11, NhatKy_ViPham!H:H, "L07")</f>
        <v>0</v>
      </c>
      <c r="M11" s="7">
        <f>SUMIFS(NhatKy_ViPham!K:K, NhatKy_ViPham!E:E, "11_Toan_B", NhatKy_ViPham!F:F, B11, NhatKy_ViPham!H:H, "L08")</f>
        <v>0</v>
      </c>
      <c r="N11" s="7">
        <f>SUMIFS(NhatKy_ViPham!K:K, NhatKy_ViPham!E:E, "11_Toan_B", NhatKy_ViPham!F:F, B11, NhatKy_ViPham!H:H, "L09")</f>
        <v>0</v>
      </c>
      <c r="O11" s="7">
        <f>SUMIFS(NhatKy_ViPham!K:K, NhatKy_ViPham!E:E, "11_Toan_B", NhatKy_ViPham!F:F, B11, NhatKy_ViPham!H:H, "L10")</f>
        <v>0</v>
      </c>
      <c r="P11" s="12">
        <f>SUMIFS(NhatKy_ViPham!J:J, NhatKy_ViPham!E:E, "11_Toan_B", NhatKy_ViPham!F:F, B11)</f>
        <v>0</v>
      </c>
      <c r="Q11" s="13">
        <f>SUMIFS(NhatKy_ViPham!K:K, NhatKy_ViPham!E:E, "11_Toan_B", NhatKy_ViPham!F:F, B11)</f>
        <v>0</v>
      </c>
      <c r="R11" s="7">
        <f>100 + SUMIFS(NhatKy_ViPham!J:J, NhatKy_ViPham!E:E, "11_Toan_B", NhatKy_ViPham!F:F, B11, NhatKy_ViPham!C:C, "T1") - SUMIFS(NhatKy_ViPham!K:K, NhatKy_ViPham!E:E, "11_Toan_B", NhatKy_ViPham!F:F, B11, NhatKy_ViPham!C:C, "T1")</f>
        <v>100</v>
      </c>
      <c r="S11" s="7">
        <f>100 + SUMIFS(NhatKy_ViPham!J:J, NhatKy_ViPham!E:E, "11_Toan_B", NhatKy_ViPham!F:F, B11, NhatKy_ViPham!C:C, "T2") - SUMIFS(NhatKy_ViPham!K:K, NhatKy_ViPham!E:E, "11_Toan_B", NhatKy_ViPham!F:F, B11, NhatKy_ViPham!C:C, "T2")</f>
        <v>100</v>
      </c>
      <c r="T11" s="7">
        <f>100 + SUMIFS(NhatKy_ViPham!J:J, NhatKy_ViPham!E:E, "11_Toan_B", NhatKy_ViPham!F:F, B11, NhatKy_ViPham!C:C, "T3") - SUMIFS(NhatKy_ViPham!K:K, NhatKy_ViPham!E:E, "11_Toan_B", NhatKy_ViPham!F:F, B11, NhatKy_ViPham!C:C, "T3")</f>
        <v>100</v>
      </c>
      <c r="U11" s="7">
        <f>100 + SUMIFS(NhatKy_ViPham!J:J, NhatKy_ViPham!E:E, "11_Toan_B", NhatKy_ViPham!F:F, B11, NhatKy_ViPham!C:C, "T4") - SUMIFS(NhatKy_ViPham!K:K, NhatKy_ViPham!E:E, "11_Toan_B", NhatKy_ViPham!F:F, B11, NhatKy_ViPham!C:C, "T4")</f>
        <v>100</v>
      </c>
      <c r="V11" s="7">
        <f>100 + SUMIFS(NhatKy_ViPham!J:J, NhatKy_ViPham!E:E, "11_Toan_B", NhatKy_ViPham!F:F, B11, NhatKy_ViPham!C:C, "T5") - SUMIFS(NhatKy_ViPham!K:K, NhatKy_ViPham!E:E, "11_Toan_B", NhatKy_ViPham!F:F, B11, NhatKy_ViPham!C:C, "T5")</f>
        <v>100</v>
      </c>
      <c r="W11" s="7">
        <f>100 + SUMIFS(NhatKy_ViPham!J:J, NhatKy_ViPham!E:E, "11_Toan_B", NhatKy_ViPham!F:F, B11, NhatKy_ViPham!C:C, "T6") - SUMIFS(NhatKy_ViPham!K:K, NhatKy_ViPham!E:E, "11_Toan_B", NhatKy_ViPham!F:F, B11, NhatKy_ViPham!C:C, "T6")</f>
        <v>100</v>
      </c>
      <c r="X11" s="7">
        <f>100 + SUMIFS(NhatKy_ViPham!J:J, NhatKy_ViPham!E:E, "11_Toan_B", NhatKy_ViPham!F:F, B11, NhatKy_ViPham!C:C, "T7") - SUMIFS(NhatKy_ViPham!K:K, NhatKy_ViPham!E:E, "11_Toan_B", NhatKy_ViPham!F:F, B11, NhatKy_ViPham!C:C, "T7")</f>
        <v>100</v>
      </c>
      <c r="Y11" s="7">
        <f>100 + SUMIFS(NhatKy_ViPham!J:J, NhatKy_ViPham!E:E, "11_Toan_B", NhatKy_ViPham!F:F, B11, NhatKy_ViPham!C:C, "T8") - SUMIFS(NhatKy_ViPham!K:K, NhatKy_ViPham!E:E, "11_Toan_B", NhatKy_ViPham!F:F, B11, NhatKy_ViPham!C:C, "T8")</f>
        <v>100</v>
      </c>
      <c r="Z11" s="7">
        <f>100 + SUMIFS(NhatKy_ViPham!J:J, NhatKy_ViPham!E:E, "11_Toan_B", NhatKy_ViPham!F:F, B11, NhatKy_ViPham!C:C, "T9") - SUMIFS(NhatKy_ViPham!K:K, NhatKy_ViPham!E:E, "11_Toan_B", NhatKy_ViPham!F:F, B11, NhatKy_ViPham!C:C, "T9")</f>
        <v>100</v>
      </c>
      <c r="AA11" s="7">
        <f>100 + SUMIFS(NhatKy_ViPham!J:J, NhatKy_ViPham!E:E, "11_Toan_B", NhatKy_ViPham!F:F, B11, NhatKy_ViPham!C:C, "T10") - SUMIFS(NhatKy_ViPham!K:K, NhatKy_ViPham!E:E, "11_Toan_B", NhatKy_ViPham!F:F, B11, NhatKy_ViPham!C:C, "T10")</f>
        <v>100</v>
      </c>
      <c r="AB11" s="7">
        <f>100 + SUMIFS(NhatKy_ViPham!J:J, NhatKy_ViPham!E:E, "11_Toan_B", NhatKy_ViPham!F:F, B11, NhatKy_ViPham!C:C, "T11") - SUMIFS(NhatKy_ViPham!K:K, NhatKy_ViPham!E:E, "11_Toan_B", NhatKy_ViPham!F:F, B11, NhatKy_ViPham!C:C, "T11")</f>
        <v>100</v>
      </c>
      <c r="AC11" s="7">
        <f>100 + SUMIFS(NhatKy_ViPham!J:J, NhatKy_ViPham!E:E, "11_Toan_B", NhatKy_ViPham!F:F, B11, NhatKy_ViPham!C:C, "T12") - SUMIFS(NhatKy_ViPham!K:K, NhatKy_ViPham!E:E, "11_Toan_B", NhatKy_ViPham!F:F, B11, NhatKy_ViPham!C:C, "T12")</f>
        <v>100</v>
      </c>
      <c r="AD11" s="7">
        <f>100 + SUMIFS(NhatKy_ViPham!J:J, NhatKy_ViPham!E:E, "11_Toan_B", NhatKy_ViPham!F:F, B11, NhatKy_ViPham!C:C, "T13") - SUMIFS(NhatKy_ViPham!K:K, NhatKy_ViPham!E:E, "11_Toan_B", NhatKy_ViPham!F:F, B11, NhatKy_ViPham!C:C, "T13")</f>
        <v>100</v>
      </c>
      <c r="AE11" s="7">
        <f>100 + SUMIFS(NhatKy_ViPham!J:J, NhatKy_ViPham!E:E, "11_Toan_B", NhatKy_ViPham!F:F, B11, NhatKy_ViPham!C:C, "T14") - SUMIFS(NhatKy_ViPham!K:K, NhatKy_ViPham!E:E, "11_Toan_B", NhatKy_ViPham!F:F, B11, NhatKy_ViPham!C:C, "T14")</f>
        <v>100</v>
      </c>
      <c r="AF11" s="7">
        <f>100 + SUMIFS(NhatKy_ViPham!J:J, NhatKy_ViPham!E:E, "11_Toan_B", NhatKy_ViPham!F:F, B11, NhatKy_ViPham!C:C, "T15") - SUMIFS(NhatKy_ViPham!K:K, NhatKy_ViPham!E:E, "11_Toan_B", NhatKy_ViPham!F:F, B11, NhatKy_ViPham!C:C, "T15")</f>
        <v>100</v>
      </c>
      <c r="AG11" s="7">
        <f>100 + SUMIFS(NhatKy_ViPham!J:J, NhatKy_ViPham!E:E, "11_Toan_B", NhatKy_ViPham!F:F, B11, NhatKy_ViPham!C:C, "T16") - SUMIFS(NhatKy_ViPham!K:K, NhatKy_ViPham!E:E, "11_Toan_B", NhatKy_ViPham!F:F, B11, NhatKy_ViPham!C:C, "T16")</f>
        <v>100</v>
      </c>
      <c r="AH11" s="7">
        <f>100 + SUMIFS(NhatKy_ViPham!J:J, NhatKy_ViPham!E:E, "11_Toan_B", NhatKy_ViPham!F:F, B11, NhatKy_ViPham!C:C, "T17") - SUMIFS(NhatKy_ViPham!K:K, NhatKy_ViPham!E:E, "11_Toan_B", NhatKy_ViPham!F:F, B11, NhatKy_ViPham!C:C, "T17")</f>
        <v>100</v>
      </c>
      <c r="AI11" s="7">
        <f>100 + SUMIFS(NhatKy_ViPham!J:J, NhatKy_ViPham!E:E, "11_Toan_B", NhatKy_ViPham!F:F, B11, NhatKy_ViPham!C:C, "T18") - SUMIFS(NhatKy_ViPham!K:K, NhatKy_ViPham!E:E, "11_Toan_B", NhatKy_ViPham!F:F, B11, NhatKy_ViPham!C:C, "T18")</f>
        <v>100</v>
      </c>
      <c r="AJ11" s="7">
        <f>100 + SUMIFS(NhatKy_ViPham!J:J, NhatKy_ViPham!E:E, "11_Toan_B", NhatKy_ViPham!F:F, B11, NhatKy_ViPham!C:C, "T19") - SUMIFS(NhatKy_ViPham!K:K, NhatKy_ViPham!E:E, "11_Toan_B", NhatKy_ViPham!F:F, B11, NhatKy_ViPham!C:C, "T19")</f>
        <v>100</v>
      </c>
      <c r="AK11" s="7">
        <f>100 + SUMIFS(NhatKy_ViPham!J:J, NhatKy_ViPham!E:E, "11_Toan_B", NhatKy_ViPham!F:F, B11, NhatKy_ViPham!C:C, "T20") - SUMIFS(NhatKy_ViPham!K:K, NhatKy_ViPham!E:E, "11_Toan_B", NhatKy_ViPham!F:F, B11, NhatKy_ViPham!C:C, "T20")</f>
        <v>100</v>
      </c>
      <c r="AL11" s="7">
        <f>100 + SUMIFS(NhatKy_ViPham!J:J, NhatKy_ViPham!E:E, "11_Toan_B", NhatKy_ViPham!F:F, B11, NhatKy_ViPham!C:C, "T21") - SUMIFS(NhatKy_ViPham!K:K, NhatKy_ViPham!E:E, "11_Toan_B", NhatKy_ViPham!F:F, B11, NhatKy_ViPham!C:C, "T21")</f>
        <v>100</v>
      </c>
      <c r="AM11" s="7">
        <f>100 + SUMIFS(NhatKy_ViPham!J:J, NhatKy_ViPham!E:E, "11_Toan_B", NhatKy_ViPham!F:F, B11, NhatKy_ViPham!C:C, "T22") - SUMIFS(NhatKy_ViPham!K:K, NhatKy_ViPham!E:E, "11_Toan_B", NhatKy_ViPham!F:F, B11, NhatKy_ViPham!C:C, "T22")</f>
        <v>100</v>
      </c>
      <c r="AN11" s="7">
        <f>100 + SUMIFS(NhatKy_ViPham!J:J, NhatKy_ViPham!E:E, "11_Toan_B", NhatKy_ViPham!F:F, B11, NhatKy_ViPham!C:C, "T23") - SUMIFS(NhatKy_ViPham!K:K, NhatKy_ViPham!E:E, "11_Toan_B", NhatKy_ViPham!F:F, B11, NhatKy_ViPham!C:C, "T23")</f>
        <v>100</v>
      </c>
      <c r="AO11" s="7">
        <f>100 + SUMIFS(NhatKy_ViPham!J:J, NhatKy_ViPham!E:E, "11_Toan_B", NhatKy_ViPham!F:F, B11, NhatKy_ViPham!C:C, "T24") - SUMIFS(NhatKy_ViPham!K:K, NhatKy_ViPham!E:E, "11_Toan_B", NhatKy_ViPham!F:F, B11, NhatKy_ViPham!C:C, "T24")</f>
        <v>100</v>
      </c>
      <c r="AP11" s="7">
        <f>100 + SUMIFS(NhatKy_ViPham!J:J, NhatKy_ViPham!E:E, "11_Toan_B", NhatKy_ViPham!F:F, B11, NhatKy_ViPham!C:C, "T25") - SUMIFS(NhatKy_ViPham!K:K, NhatKy_ViPham!E:E, "11_Toan_B", NhatKy_ViPham!F:F, B11, NhatKy_ViPham!C:C, "T25")</f>
        <v>100</v>
      </c>
      <c r="AQ11" s="7">
        <f>100 + SUMIFS(NhatKy_ViPham!J:J, NhatKy_ViPham!E:E, "11_Toan_B", NhatKy_ViPham!F:F, B11, NhatKy_ViPham!C:C, "T26") - SUMIFS(NhatKy_ViPham!K:K, NhatKy_ViPham!E:E, "11_Toan_B", NhatKy_ViPham!F:F, B11, NhatKy_ViPham!C:C, "T26")</f>
        <v>100</v>
      </c>
      <c r="AR11" s="7">
        <f>100 + SUMIFS(NhatKy_ViPham!J:J, NhatKy_ViPham!E:E, "11_Toan_B", NhatKy_ViPham!F:F, B11, NhatKy_ViPham!C:C, "T27") - SUMIFS(NhatKy_ViPham!K:K, NhatKy_ViPham!E:E, "11_Toan_B", NhatKy_ViPham!F:F, B11, NhatKy_ViPham!C:C, "T27")</f>
        <v>100</v>
      </c>
      <c r="AS11" s="7">
        <f>100 + SUMIFS(NhatKy_ViPham!J:J, NhatKy_ViPham!E:E, "11_Toan_B", NhatKy_ViPham!F:F, B11, NhatKy_ViPham!C:C, "T28") - SUMIFS(NhatKy_ViPham!K:K, NhatKy_ViPham!E:E, "11_Toan_B", NhatKy_ViPham!F:F, B11, NhatKy_ViPham!C:C, "T28")</f>
        <v>100</v>
      </c>
      <c r="AT11" s="7">
        <f>100 + SUMIFS(NhatKy_ViPham!J:J, NhatKy_ViPham!E:E, "11_Toan_B", NhatKy_ViPham!F:F, B11, NhatKy_ViPham!C:C, "T29") - SUMIFS(NhatKy_ViPham!K:K, NhatKy_ViPham!E:E, "11_Toan_B", NhatKy_ViPham!F:F, B11, NhatKy_ViPham!C:C, "T29")</f>
        <v>100</v>
      </c>
      <c r="AU11" s="7">
        <f>100 + SUMIFS(NhatKy_ViPham!J:J, NhatKy_ViPham!E:E, "11_Toan_B", NhatKy_ViPham!F:F, B11, NhatKy_ViPham!C:C, "T30") - SUMIFS(NhatKy_ViPham!K:K, NhatKy_ViPham!E:E, "11_Toan_B", NhatKy_ViPham!F:F, B11, NhatKy_ViPham!C:C, "T30")</f>
        <v>100</v>
      </c>
      <c r="AV11" s="7">
        <f>100 + SUMIFS(NhatKy_ViPham!J:J, NhatKy_ViPham!E:E, "11_Toan_B", NhatKy_ViPham!F:F, B11, NhatKy_ViPham!C:C, "T31") - SUMIFS(NhatKy_ViPham!K:K, NhatKy_ViPham!E:E, "11_Toan_B", NhatKy_ViPham!F:F, B11, NhatKy_ViPham!C:C, "T31")</f>
        <v>100</v>
      </c>
      <c r="AW11" s="7">
        <f>100 + SUMIFS(NhatKy_ViPham!J:J, NhatKy_ViPham!E:E, "11_Toan_B", NhatKy_ViPham!F:F, B11, NhatKy_ViPham!C:C, "T32") - SUMIFS(NhatKy_ViPham!K:K, NhatKy_ViPham!E:E, "11_Toan_B", NhatKy_ViPham!F:F, B11, NhatKy_ViPham!C:C, "T32")</f>
        <v>100</v>
      </c>
      <c r="AX11" s="7">
        <f>100 + SUMIFS(NhatKy_ViPham!J:J, NhatKy_ViPham!E:E, "11_Toan_B", NhatKy_ViPham!F:F, B11, NhatKy_ViPham!C:C, "T33") - SUMIFS(NhatKy_ViPham!K:K, NhatKy_ViPham!E:E, "11_Toan_B", NhatKy_ViPham!F:F, B11, NhatKy_ViPham!C:C, "T33")</f>
        <v>100</v>
      </c>
      <c r="AY11" s="7">
        <f>100 + SUMIFS(NhatKy_ViPham!J:J, NhatKy_ViPham!E:E, "11_Toan_B", NhatKy_ViPham!F:F, B11, NhatKy_ViPham!C:C, "T34") - SUMIFS(NhatKy_ViPham!K:K, NhatKy_ViPham!E:E, "11_Toan_B", NhatKy_ViPham!F:F, B11, NhatKy_ViPham!C:C, "T34")</f>
        <v>100</v>
      </c>
      <c r="AZ11" s="7">
        <f>100 + SUMIFS(NhatKy_ViPham!J:J, NhatKy_ViPham!E:E, "11_Toan_B", NhatKy_ViPham!F:F, B11, NhatKy_ViPham!C:C, "T35") - SUMIFS(NhatKy_ViPham!K:K, NhatKy_ViPham!E:E, "11_Toan_B", NhatKy_ViPham!F:F, B11, NhatKy_ViPham!C:C, "T35")</f>
        <v>100</v>
      </c>
      <c r="BA11" s="12">
        <f t="shared" si="0"/>
        <v>100</v>
      </c>
      <c r="BB11" s="11" t="s">
        <v>430</v>
      </c>
      <c r="BC11" s="14" t="str">
        <f t="shared" si="1"/>
        <v>Tốt</v>
      </c>
      <c r="BD11" s="10" t="str">
        <f t="shared" si="2"/>
        <v>🟢 BÌNH THƯỜNG</v>
      </c>
    </row>
    <row r="12" spans="1:56" x14ac:dyDescent="0.25">
      <c r="A12" s="5">
        <v>4</v>
      </c>
      <c r="B12" s="15" t="s">
        <v>1411</v>
      </c>
      <c r="C12" s="5" t="s">
        <v>1412</v>
      </c>
      <c r="D12" s="5" t="s">
        <v>435</v>
      </c>
      <c r="E12" s="11" t="s">
        <v>430</v>
      </c>
      <c r="F12" s="6">
        <f>SUMIFS(NhatKy_ViPham!K:K, NhatKy_ViPham!E:E, "11_Toan_B", NhatKy_ViPham!F:F, B12, NhatKy_ViPham!H:H, "L01")</f>
        <v>0</v>
      </c>
      <c r="G12" s="6">
        <f>SUMIFS(NhatKy_ViPham!K:K, NhatKy_ViPham!E:E, "11_Toan_B", NhatKy_ViPham!F:F, B12, NhatKy_ViPham!H:H, "L02")</f>
        <v>0</v>
      </c>
      <c r="H12" s="6">
        <f>SUMIFS(NhatKy_ViPham!K:K, NhatKy_ViPham!E:E, "11_Toan_B", NhatKy_ViPham!F:F, B12, NhatKy_ViPham!H:H, "L03")</f>
        <v>0</v>
      </c>
      <c r="I12" s="6">
        <f>SUMIFS(NhatKy_ViPham!K:K, NhatKy_ViPham!E:E, "11_Toan_B", NhatKy_ViPham!F:F, B12, NhatKy_ViPham!H:H, "L04")</f>
        <v>0</v>
      </c>
      <c r="J12" s="6">
        <f>SUMIFS(NhatKy_ViPham!K:K, NhatKy_ViPham!E:E, "11_Toan_B", NhatKy_ViPham!F:F, B12, NhatKy_ViPham!H:H, "L05")</f>
        <v>0</v>
      </c>
      <c r="K12" s="6">
        <f>SUMIFS(NhatKy_ViPham!K:K, NhatKy_ViPham!E:E, "11_Toan_B", NhatKy_ViPham!F:F, B12, NhatKy_ViPham!H:H, "L06")</f>
        <v>0</v>
      </c>
      <c r="L12" s="6">
        <f>SUMIFS(NhatKy_ViPham!K:K, NhatKy_ViPham!E:E, "11_Toan_B", NhatKy_ViPham!F:F, B12, NhatKy_ViPham!H:H, "L07")</f>
        <v>0</v>
      </c>
      <c r="M12" s="6">
        <f>SUMIFS(NhatKy_ViPham!K:K, NhatKy_ViPham!E:E, "11_Toan_B", NhatKy_ViPham!F:F, B12, NhatKy_ViPham!H:H, "L08")</f>
        <v>0</v>
      </c>
      <c r="N12" s="6">
        <f>SUMIFS(NhatKy_ViPham!K:K, NhatKy_ViPham!E:E, "11_Toan_B", NhatKy_ViPham!F:F, B12, NhatKy_ViPham!H:H, "L09")</f>
        <v>0</v>
      </c>
      <c r="O12" s="6">
        <f>SUMIFS(NhatKy_ViPham!K:K, NhatKy_ViPham!E:E, "11_Toan_B", NhatKy_ViPham!F:F, B12, NhatKy_ViPham!H:H, "L10")</f>
        <v>0</v>
      </c>
      <c r="P12" s="12">
        <f>SUMIFS(NhatKy_ViPham!J:J, NhatKy_ViPham!E:E, "11_Toan_B", NhatKy_ViPham!F:F, B12)</f>
        <v>0</v>
      </c>
      <c r="Q12" s="13">
        <f>SUMIFS(NhatKy_ViPham!K:K, NhatKy_ViPham!E:E, "11_Toan_B", NhatKy_ViPham!F:F, B12)</f>
        <v>0</v>
      </c>
      <c r="R12" s="6">
        <f>100 + SUMIFS(NhatKy_ViPham!J:J, NhatKy_ViPham!E:E, "11_Toan_B", NhatKy_ViPham!F:F, B12, NhatKy_ViPham!C:C, "T1") - SUMIFS(NhatKy_ViPham!K:K, NhatKy_ViPham!E:E, "11_Toan_B", NhatKy_ViPham!F:F, B12, NhatKy_ViPham!C:C, "T1")</f>
        <v>100</v>
      </c>
      <c r="S12" s="6">
        <f>100 + SUMIFS(NhatKy_ViPham!J:J, NhatKy_ViPham!E:E, "11_Toan_B", NhatKy_ViPham!F:F, B12, NhatKy_ViPham!C:C, "T2") - SUMIFS(NhatKy_ViPham!K:K, NhatKy_ViPham!E:E, "11_Toan_B", NhatKy_ViPham!F:F, B12, NhatKy_ViPham!C:C, "T2")</f>
        <v>100</v>
      </c>
      <c r="T12" s="6">
        <f>100 + SUMIFS(NhatKy_ViPham!J:J, NhatKy_ViPham!E:E, "11_Toan_B", NhatKy_ViPham!F:F, B12, NhatKy_ViPham!C:C, "T3") - SUMIFS(NhatKy_ViPham!K:K, NhatKy_ViPham!E:E, "11_Toan_B", NhatKy_ViPham!F:F, B12, NhatKy_ViPham!C:C, "T3")</f>
        <v>100</v>
      </c>
      <c r="U12" s="6">
        <f>100 + SUMIFS(NhatKy_ViPham!J:J, NhatKy_ViPham!E:E, "11_Toan_B", NhatKy_ViPham!F:F, B12, NhatKy_ViPham!C:C, "T4") - SUMIFS(NhatKy_ViPham!K:K, NhatKy_ViPham!E:E, "11_Toan_B", NhatKy_ViPham!F:F, B12, NhatKy_ViPham!C:C, "T4")</f>
        <v>100</v>
      </c>
      <c r="V12" s="6">
        <f>100 + SUMIFS(NhatKy_ViPham!J:J, NhatKy_ViPham!E:E, "11_Toan_B", NhatKy_ViPham!F:F, B12, NhatKy_ViPham!C:C, "T5") - SUMIFS(NhatKy_ViPham!K:K, NhatKy_ViPham!E:E, "11_Toan_B", NhatKy_ViPham!F:F, B12, NhatKy_ViPham!C:C, "T5")</f>
        <v>100</v>
      </c>
      <c r="W12" s="6">
        <f>100 + SUMIFS(NhatKy_ViPham!J:J, NhatKy_ViPham!E:E, "11_Toan_B", NhatKy_ViPham!F:F, B12, NhatKy_ViPham!C:C, "T6") - SUMIFS(NhatKy_ViPham!K:K, NhatKy_ViPham!E:E, "11_Toan_B", NhatKy_ViPham!F:F, B12, NhatKy_ViPham!C:C, "T6")</f>
        <v>100</v>
      </c>
      <c r="X12" s="6">
        <f>100 + SUMIFS(NhatKy_ViPham!J:J, NhatKy_ViPham!E:E, "11_Toan_B", NhatKy_ViPham!F:F, B12, NhatKy_ViPham!C:C, "T7") - SUMIFS(NhatKy_ViPham!K:K, NhatKy_ViPham!E:E, "11_Toan_B", NhatKy_ViPham!F:F, B12, NhatKy_ViPham!C:C, "T7")</f>
        <v>100</v>
      </c>
      <c r="Y12" s="6">
        <f>100 + SUMIFS(NhatKy_ViPham!J:J, NhatKy_ViPham!E:E, "11_Toan_B", NhatKy_ViPham!F:F, B12, NhatKy_ViPham!C:C, "T8") - SUMIFS(NhatKy_ViPham!K:K, NhatKy_ViPham!E:E, "11_Toan_B", NhatKy_ViPham!F:F, B12, NhatKy_ViPham!C:C, "T8")</f>
        <v>100</v>
      </c>
      <c r="Z12" s="6">
        <f>100 + SUMIFS(NhatKy_ViPham!J:J, NhatKy_ViPham!E:E, "11_Toan_B", NhatKy_ViPham!F:F, B12, NhatKy_ViPham!C:C, "T9") - SUMIFS(NhatKy_ViPham!K:K, NhatKy_ViPham!E:E, "11_Toan_B", NhatKy_ViPham!F:F, B12, NhatKy_ViPham!C:C, "T9")</f>
        <v>100</v>
      </c>
      <c r="AA12" s="6">
        <f>100 + SUMIFS(NhatKy_ViPham!J:J, NhatKy_ViPham!E:E, "11_Toan_B", NhatKy_ViPham!F:F, B12, NhatKy_ViPham!C:C, "T10") - SUMIFS(NhatKy_ViPham!K:K, NhatKy_ViPham!E:E, "11_Toan_B", NhatKy_ViPham!F:F, B12, NhatKy_ViPham!C:C, "T10")</f>
        <v>100</v>
      </c>
      <c r="AB12" s="6">
        <f>100 + SUMIFS(NhatKy_ViPham!J:J, NhatKy_ViPham!E:E, "11_Toan_B", NhatKy_ViPham!F:F, B12, NhatKy_ViPham!C:C, "T11") - SUMIFS(NhatKy_ViPham!K:K, NhatKy_ViPham!E:E, "11_Toan_B", NhatKy_ViPham!F:F, B12, NhatKy_ViPham!C:C, "T11")</f>
        <v>100</v>
      </c>
      <c r="AC12" s="6">
        <f>100 + SUMIFS(NhatKy_ViPham!J:J, NhatKy_ViPham!E:E, "11_Toan_B", NhatKy_ViPham!F:F, B12, NhatKy_ViPham!C:C, "T12") - SUMIFS(NhatKy_ViPham!K:K, NhatKy_ViPham!E:E, "11_Toan_B", NhatKy_ViPham!F:F, B12, NhatKy_ViPham!C:C, "T12")</f>
        <v>100</v>
      </c>
      <c r="AD12" s="6">
        <f>100 + SUMIFS(NhatKy_ViPham!J:J, NhatKy_ViPham!E:E, "11_Toan_B", NhatKy_ViPham!F:F, B12, NhatKy_ViPham!C:C, "T13") - SUMIFS(NhatKy_ViPham!K:K, NhatKy_ViPham!E:E, "11_Toan_B", NhatKy_ViPham!F:F, B12, NhatKy_ViPham!C:C, "T13")</f>
        <v>100</v>
      </c>
      <c r="AE12" s="6">
        <f>100 + SUMIFS(NhatKy_ViPham!J:J, NhatKy_ViPham!E:E, "11_Toan_B", NhatKy_ViPham!F:F, B12, NhatKy_ViPham!C:C, "T14") - SUMIFS(NhatKy_ViPham!K:K, NhatKy_ViPham!E:E, "11_Toan_B", NhatKy_ViPham!F:F, B12, NhatKy_ViPham!C:C, "T14")</f>
        <v>100</v>
      </c>
      <c r="AF12" s="6">
        <f>100 + SUMIFS(NhatKy_ViPham!J:J, NhatKy_ViPham!E:E, "11_Toan_B", NhatKy_ViPham!F:F, B12, NhatKy_ViPham!C:C, "T15") - SUMIFS(NhatKy_ViPham!K:K, NhatKy_ViPham!E:E, "11_Toan_B", NhatKy_ViPham!F:F, B12, NhatKy_ViPham!C:C, "T15")</f>
        <v>100</v>
      </c>
      <c r="AG12" s="6">
        <f>100 + SUMIFS(NhatKy_ViPham!J:J, NhatKy_ViPham!E:E, "11_Toan_B", NhatKy_ViPham!F:F, B12, NhatKy_ViPham!C:C, "T16") - SUMIFS(NhatKy_ViPham!K:K, NhatKy_ViPham!E:E, "11_Toan_B", NhatKy_ViPham!F:F, B12, NhatKy_ViPham!C:C, "T16")</f>
        <v>100</v>
      </c>
      <c r="AH12" s="6">
        <f>100 + SUMIFS(NhatKy_ViPham!J:J, NhatKy_ViPham!E:E, "11_Toan_B", NhatKy_ViPham!F:F, B12, NhatKy_ViPham!C:C, "T17") - SUMIFS(NhatKy_ViPham!K:K, NhatKy_ViPham!E:E, "11_Toan_B", NhatKy_ViPham!F:F, B12, NhatKy_ViPham!C:C, "T17")</f>
        <v>100</v>
      </c>
      <c r="AI12" s="6">
        <f>100 + SUMIFS(NhatKy_ViPham!J:J, NhatKy_ViPham!E:E, "11_Toan_B", NhatKy_ViPham!F:F, B12, NhatKy_ViPham!C:C, "T18") - SUMIFS(NhatKy_ViPham!K:K, NhatKy_ViPham!E:E, "11_Toan_B", NhatKy_ViPham!F:F, B12, NhatKy_ViPham!C:C, "T18")</f>
        <v>100</v>
      </c>
      <c r="AJ12" s="6">
        <f>100 + SUMIFS(NhatKy_ViPham!J:J, NhatKy_ViPham!E:E, "11_Toan_B", NhatKy_ViPham!F:F, B12, NhatKy_ViPham!C:C, "T19") - SUMIFS(NhatKy_ViPham!K:K, NhatKy_ViPham!E:E, "11_Toan_B", NhatKy_ViPham!F:F, B12, NhatKy_ViPham!C:C, "T19")</f>
        <v>100</v>
      </c>
      <c r="AK12" s="6">
        <f>100 + SUMIFS(NhatKy_ViPham!J:J, NhatKy_ViPham!E:E, "11_Toan_B", NhatKy_ViPham!F:F, B12, NhatKy_ViPham!C:C, "T20") - SUMIFS(NhatKy_ViPham!K:K, NhatKy_ViPham!E:E, "11_Toan_B", NhatKy_ViPham!F:F, B12, NhatKy_ViPham!C:C, "T20")</f>
        <v>100</v>
      </c>
      <c r="AL12" s="6">
        <f>100 + SUMIFS(NhatKy_ViPham!J:J, NhatKy_ViPham!E:E, "11_Toan_B", NhatKy_ViPham!F:F, B12, NhatKy_ViPham!C:C, "T21") - SUMIFS(NhatKy_ViPham!K:K, NhatKy_ViPham!E:E, "11_Toan_B", NhatKy_ViPham!F:F, B12, NhatKy_ViPham!C:C, "T21")</f>
        <v>100</v>
      </c>
      <c r="AM12" s="6">
        <f>100 + SUMIFS(NhatKy_ViPham!J:J, NhatKy_ViPham!E:E, "11_Toan_B", NhatKy_ViPham!F:F, B12, NhatKy_ViPham!C:C, "T22") - SUMIFS(NhatKy_ViPham!K:K, NhatKy_ViPham!E:E, "11_Toan_B", NhatKy_ViPham!F:F, B12, NhatKy_ViPham!C:C, "T22")</f>
        <v>100</v>
      </c>
      <c r="AN12" s="6">
        <f>100 + SUMIFS(NhatKy_ViPham!J:J, NhatKy_ViPham!E:E, "11_Toan_B", NhatKy_ViPham!F:F, B12, NhatKy_ViPham!C:C, "T23") - SUMIFS(NhatKy_ViPham!K:K, NhatKy_ViPham!E:E, "11_Toan_B", NhatKy_ViPham!F:F, B12, NhatKy_ViPham!C:C, "T23")</f>
        <v>100</v>
      </c>
      <c r="AO12" s="6">
        <f>100 + SUMIFS(NhatKy_ViPham!J:J, NhatKy_ViPham!E:E, "11_Toan_B", NhatKy_ViPham!F:F, B12, NhatKy_ViPham!C:C, "T24") - SUMIFS(NhatKy_ViPham!K:K, NhatKy_ViPham!E:E, "11_Toan_B", NhatKy_ViPham!F:F, B12, NhatKy_ViPham!C:C, "T24")</f>
        <v>100</v>
      </c>
      <c r="AP12" s="6">
        <f>100 + SUMIFS(NhatKy_ViPham!J:J, NhatKy_ViPham!E:E, "11_Toan_B", NhatKy_ViPham!F:F, B12, NhatKy_ViPham!C:C, "T25") - SUMIFS(NhatKy_ViPham!K:K, NhatKy_ViPham!E:E, "11_Toan_B", NhatKy_ViPham!F:F, B12, NhatKy_ViPham!C:C, "T25")</f>
        <v>100</v>
      </c>
      <c r="AQ12" s="6">
        <f>100 + SUMIFS(NhatKy_ViPham!J:J, NhatKy_ViPham!E:E, "11_Toan_B", NhatKy_ViPham!F:F, B12, NhatKy_ViPham!C:C, "T26") - SUMIFS(NhatKy_ViPham!K:K, NhatKy_ViPham!E:E, "11_Toan_B", NhatKy_ViPham!F:F, B12, NhatKy_ViPham!C:C, "T26")</f>
        <v>100</v>
      </c>
      <c r="AR12" s="6">
        <f>100 + SUMIFS(NhatKy_ViPham!J:J, NhatKy_ViPham!E:E, "11_Toan_B", NhatKy_ViPham!F:F, B12, NhatKy_ViPham!C:C, "T27") - SUMIFS(NhatKy_ViPham!K:K, NhatKy_ViPham!E:E, "11_Toan_B", NhatKy_ViPham!F:F, B12, NhatKy_ViPham!C:C, "T27")</f>
        <v>100</v>
      </c>
      <c r="AS12" s="6">
        <f>100 + SUMIFS(NhatKy_ViPham!J:J, NhatKy_ViPham!E:E, "11_Toan_B", NhatKy_ViPham!F:F, B12, NhatKy_ViPham!C:C, "T28") - SUMIFS(NhatKy_ViPham!K:K, NhatKy_ViPham!E:E, "11_Toan_B", NhatKy_ViPham!F:F, B12, NhatKy_ViPham!C:C, "T28")</f>
        <v>100</v>
      </c>
      <c r="AT12" s="6">
        <f>100 + SUMIFS(NhatKy_ViPham!J:J, NhatKy_ViPham!E:E, "11_Toan_B", NhatKy_ViPham!F:F, B12, NhatKy_ViPham!C:C, "T29") - SUMIFS(NhatKy_ViPham!K:K, NhatKy_ViPham!E:E, "11_Toan_B", NhatKy_ViPham!F:F, B12, NhatKy_ViPham!C:C, "T29")</f>
        <v>100</v>
      </c>
      <c r="AU12" s="6">
        <f>100 + SUMIFS(NhatKy_ViPham!J:J, NhatKy_ViPham!E:E, "11_Toan_B", NhatKy_ViPham!F:F, B12, NhatKy_ViPham!C:C, "T30") - SUMIFS(NhatKy_ViPham!K:K, NhatKy_ViPham!E:E, "11_Toan_B", NhatKy_ViPham!F:F, B12, NhatKy_ViPham!C:C, "T30")</f>
        <v>100</v>
      </c>
      <c r="AV12" s="6">
        <f>100 + SUMIFS(NhatKy_ViPham!J:J, NhatKy_ViPham!E:E, "11_Toan_B", NhatKy_ViPham!F:F, B12, NhatKy_ViPham!C:C, "T31") - SUMIFS(NhatKy_ViPham!K:K, NhatKy_ViPham!E:E, "11_Toan_B", NhatKy_ViPham!F:F, B12, NhatKy_ViPham!C:C, "T31")</f>
        <v>100</v>
      </c>
      <c r="AW12" s="6">
        <f>100 + SUMIFS(NhatKy_ViPham!J:J, NhatKy_ViPham!E:E, "11_Toan_B", NhatKy_ViPham!F:F, B12, NhatKy_ViPham!C:C, "T32") - SUMIFS(NhatKy_ViPham!K:K, NhatKy_ViPham!E:E, "11_Toan_B", NhatKy_ViPham!F:F, B12, NhatKy_ViPham!C:C, "T32")</f>
        <v>100</v>
      </c>
      <c r="AX12" s="6">
        <f>100 + SUMIFS(NhatKy_ViPham!J:J, NhatKy_ViPham!E:E, "11_Toan_B", NhatKy_ViPham!F:F, B12, NhatKy_ViPham!C:C, "T33") - SUMIFS(NhatKy_ViPham!K:K, NhatKy_ViPham!E:E, "11_Toan_B", NhatKy_ViPham!F:F, B12, NhatKy_ViPham!C:C, "T33")</f>
        <v>100</v>
      </c>
      <c r="AY12" s="6">
        <f>100 + SUMIFS(NhatKy_ViPham!J:J, NhatKy_ViPham!E:E, "11_Toan_B", NhatKy_ViPham!F:F, B12, NhatKy_ViPham!C:C, "T34") - SUMIFS(NhatKy_ViPham!K:K, NhatKy_ViPham!E:E, "11_Toan_B", NhatKy_ViPham!F:F, B12, NhatKy_ViPham!C:C, "T34")</f>
        <v>100</v>
      </c>
      <c r="AZ12" s="6">
        <f>100 + SUMIFS(NhatKy_ViPham!J:J, NhatKy_ViPham!E:E, "11_Toan_B", NhatKy_ViPham!F:F, B12, NhatKy_ViPham!C:C, "T35") - SUMIFS(NhatKy_ViPham!K:K, NhatKy_ViPham!E:E, "11_Toan_B", NhatKy_ViPham!F:F, B12, NhatKy_ViPham!C:C, "T35")</f>
        <v>100</v>
      </c>
      <c r="BA12" s="12">
        <f t="shared" si="0"/>
        <v>100</v>
      </c>
      <c r="BB12" s="11" t="s">
        <v>430</v>
      </c>
      <c r="BC12" s="16" t="str">
        <f t="shared" si="1"/>
        <v>Tốt</v>
      </c>
      <c r="BD12" s="15" t="str">
        <f t="shared" si="2"/>
        <v>🟢 BÌNH THƯỜNG</v>
      </c>
    </row>
    <row r="13" spans="1:56" x14ac:dyDescent="0.25">
      <c r="A13" s="4">
        <v>5</v>
      </c>
      <c r="B13" s="10" t="s">
        <v>833</v>
      </c>
      <c r="C13" s="4" t="s">
        <v>1376</v>
      </c>
      <c r="D13" s="4" t="s">
        <v>435</v>
      </c>
      <c r="E13" s="11" t="s">
        <v>430</v>
      </c>
      <c r="F13" s="7">
        <f>SUMIFS(NhatKy_ViPham!K:K, NhatKy_ViPham!E:E, "11_Toan_B", NhatKy_ViPham!F:F, B13, NhatKy_ViPham!H:H, "L01")</f>
        <v>0</v>
      </c>
      <c r="G13" s="7">
        <f>SUMIFS(NhatKy_ViPham!K:K, NhatKy_ViPham!E:E, "11_Toan_B", NhatKy_ViPham!F:F, B13, NhatKy_ViPham!H:H, "L02")</f>
        <v>0</v>
      </c>
      <c r="H13" s="7">
        <f>SUMIFS(NhatKy_ViPham!K:K, NhatKy_ViPham!E:E, "11_Toan_B", NhatKy_ViPham!F:F, B13, NhatKy_ViPham!H:H, "L03")</f>
        <v>0</v>
      </c>
      <c r="I13" s="7">
        <f>SUMIFS(NhatKy_ViPham!K:K, NhatKy_ViPham!E:E, "11_Toan_B", NhatKy_ViPham!F:F, B13, NhatKy_ViPham!H:H, "L04")</f>
        <v>0</v>
      </c>
      <c r="J13" s="7">
        <f>SUMIFS(NhatKy_ViPham!K:K, NhatKy_ViPham!E:E, "11_Toan_B", NhatKy_ViPham!F:F, B13, NhatKy_ViPham!H:H, "L05")</f>
        <v>0</v>
      </c>
      <c r="K13" s="7">
        <f>SUMIFS(NhatKy_ViPham!K:K, NhatKy_ViPham!E:E, "11_Toan_B", NhatKy_ViPham!F:F, B13, NhatKy_ViPham!H:H, "L06")</f>
        <v>0</v>
      </c>
      <c r="L13" s="7">
        <f>SUMIFS(NhatKy_ViPham!K:K, NhatKy_ViPham!E:E, "11_Toan_B", NhatKy_ViPham!F:F, B13, NhatKy_ViPham!H:H, "L07")</f>
        <v>0</v>
      </c>
      <c r="M13" s="7">
        <f>SUMIFS(NhatKy_ViPham!K:K, NhatKy_ViPham!E:E, "11_Toan_B", NhatKy_ViPham!F:F, B13, NhatKy_ViPham!H:H, "L08")</f>
        <v>0</v>
      </c>
      <c r="N13" s="7">
        <f>SUMIFS(NhatKy_ViPham!K:K, NhatKy_ViPham!E:E, "11_Toan_B", NhatKy_ViPham!F:F, B13, NhatKy_ViPham!H:H, "L09")</f>
        <v>0</v>
      </c>
      <c r="O13" s="7">
        <f>SUMIFS(NhatKy_ViPham!K:K, NhatKy_ViPham!E:E, "11_Toan_B", NhatKy_ViPham!F:F, B13, NhatKy_ViPham!H:H, "L10")</f>
        <v>0</v>
      </c>
      <c r="P13" s="12">
        <f>SUMIFS(NhatKy_ViPham!J:J, NhatKy_ViPham!E:E, "11_Toan_B", NhatKy_ViPham!F:F, B13)</f>
        <v>0</v>
      </c>
      <c r="Q13" s="13">
        <f>SUMIFS(NhatKy_ViPham!K:K, NhatKy_ViPham!E:E, "11_Toan_B", NhatKy_ViPham!F:F, B13)</f>
        <v>0</v>
      </c>
      <c r="R13" s="7">
        <f>100 + SUMIFS(NhatKy_ViPham!J:J, NhatKy_ViPham!E:E, "11_Toan_B", NhatKy_ViPham!F:F, B13, NhatKy_ViPham!C:C, "T1") - SUMIFS(NhatKy_ViPham!K:K, NhatKy_ViPham!E:E, "11_Toan_B", NhatKy_ViPham!F:F, B13, NhatKy_ViPham!C:C, "T1")</f>
        <v>100</v>
      </c>
      <c r="S13" s="7">
        <f>100 + SUMIFS(NhatKy_ViPham!J:J, NhatKy_ViPham!E:E, "11_Toan_B", NhatKy_ViPham!F:F, B13, NhatKy_ViPham!C:C, "T2") - SUMIFS(NhatKy_ViPham!K:K, NhatKy_ViPham!E:E, "11_Toan_B", NhatKy_ViPham!F:F, B13, NhatKy_ViPham!C:C, "T2")</f>
        <v>100</v>
      </c>
      <c r="T13" s="7">
        <f>100 + SUMIFS(NhatKy_ViPham!J:J, NhatKy_ViPham!E:E, "11_Toan_B", NhatKy_ViPham!F:F, B13, NhatKy_ViPham!C:C, "T3") - SUMIFS(NhatKy_ViPham!K:K, NhatKy_ViPham!E:E, "11_Toan_B", NhatKy_ViPham!F:F, B13, NhatKy_ViPham!C:C, "T3")</f>
        <v>100</v>
      </c>
      <c r="U13" s="7">
        <f>100 + SUMIFS(NhatKy_ViPham!J:J, NhatKy_ViPham!E:E, "11_Toan_B", NhatKy_ViPham!F:F, B13, NhatKy_ViPham!C:C, "T4") - SUMIFS(NhatKy_ViPham!K:K, NhatKy_ViPham!E:E, "11_Toan_B", NhatKy_ViPham!F:F, B13, NhatKy_ViPham!C:C, "T4")</f>
        <v>100</v>
      </c>
      <c r="V13" s="7">
        <f>100 + SUMIFS(NhatKy_ViPham!J:J, NhatKy_ViPham!E:E, "11_Toan_B", NhatKy_ViPham!F:F, B13, NhatKy_ViPham!C:C, "T5") - SUMIFS(NhatKy_ViPham!K:K, NhatKy_ViPham!E:E, "11_Toan_B", NhatKy_ViPham!F:F, B13, NhatKy_ViPham!C:C, "T5")</f>
        <v>100</v>
      </c>
      <c r="W13" s="7">
        <f>100 + SUMIFS(NhatKy_ViPham!J:J, NhatKy_ViPham!E:E, "11_Toan_B", NhatKy_ViPham!F:F, B13, NhatKy_ViPham!C:C, "T6") - SUMIFS(NhatKy_ViPham!K:K, NhatKy_ViPham!E:E, "11_Toan_B", NhatKy_ViPham!F:F, B13, NhatKy_ViPham!C:C, "T6")</f>
        <v>100</v>
      </c>
      <c r="X13" s="7">
        <f>100 + SUMIFS(NhatKy_ViPham!J:J, NhatKy_ViPham!E:E, "11_Toan_B", NhatKy_ViPham!F:F, B13, NhatKy_ViPham!C:C, "T7") - SUMIFS(NhatKy_ViPham!K:K, NhatKy_ViPham!E:E, "11_Toan_B", NhatKy_ViPham!F:F, B13, NhatKy_ViPham!C:C, "T7")</f>
        <v>100</v>
      </c>
      <c r="Y13" s="7">
        <f>100 + SUMIFS(NhatKy_ViPham!J:J, NhatKy_ViPham!E:E, "11_Toan_B", NhatKy_ViPham!F:F, B13, NhatKy_ViPham!C:C, "T8") - SUMIFS(NhatKy_ViPham!K:K, NhatKy_ViPham!E:E, "11_Toan_B", NhatKy_ViPham!F:F, B13, NhatKy_ViPham!C:C, "T8")</f>
        <v>100</v>
      </c>
      <c r="Z13" s="7">
        <f>100 + SUMIFS(NhatKy_ViPham!J:J, NhatKy_ViPham!E:E, "11_Toan_B", NhatKy_ViPham!F:F, B13, NhatKy_ViPham!C:C, "T9") - SUMIFS(NhatKy_ViPham!K:K, NhatKy_ViPham!E:E, "11_Toan_B", NhatKy_ViPham!F:F, B13, NhatKy_ViPham!C:C, "T9")</f>
        <v>100</v>
      </c>
      <c r="AA13" s="7">
        <f>100 + SUMIFS(NhatKy_ViPham!J:J, NhatKy_ViPham!E:E, "11_Toan_B", NhatKy_ViPham!F:F, B13, NhatKy_ViPham!C:C, "T10") - SUMIFS(NhatKy_ViPham!K:K, NhatKy_ViPham!E:E, "11_Toan_B", NhatKy_ViPham!F:F, B13, NhatKy_ViPham!C:C, "T10")</f>
        <v>100</v>
      </c>
      <c r="AB13" s="7">
        <f>100 + SUMIFS(NhatKy_ViPham!J:J, NhatKy_ViPham!E:E, "11_Toan_B", NhatKy_ViPham!F:F, B13, NhatKy_ViPham!C:C, "T11") - SUMIFS(NhatKy_ViPham!K:K, NhatKy_ViPham!E:E, "11_Toan_B", NhatKy_ViPham!F:F, B13, NhatKy_ViPham!C:C, "T11")</f>
        <v>100</v>
      </c>
      <c r="AC13" s="7">
        <f>100 + SUMIFS(NhatKy_ViPham!J:J, NhatKy_ViPham!E:E, "11_Toan_B", NhatKy_ViPham!F:F, B13, NhatKy_ViPham!C:C, "T12") - SUMIFS(NhatKy_ViPham!K:K, NhatKy_ViPham!E:E, "11_Toan_B", NhatKy_ViPham!F:F, B13, NhatKy_ViPham!C:C, "T12")</f>
        <v>100</v>
      </c>
      <c r="AD13" s="7">
        <f>100 + SUMIFS(NhatKy_ViPham!J:J, NhatKy_ViPham!E:E, "11_Toan_B", NhatKy_ViPham!F:F, B13, NhatKy_ViPham!C:C, "T13") - SUMIFS(NhatKy_ViPham!K:K, NhatKy_ViPham!E:E, "11_Toan_B", NhatKy_ViPham!F:F, B13, NhatKy_ViPham!C:C, "T13")</f>
        <v>100</v>
      </c>
      <c r="AE13" s="7">
        <f>100 + SUMIFS(NhatKy_ViPham!J:J, NhatKy_ViPham!E:E, "11_Toan_B", NhatKy_ViPham!F:F, B13, NhatKy_ViPham!C:C, "T14") - SUMIFS(NhatKy_ViPham!K:K, NhatKy_ViPham!E:E, "11_Toan_B", NhatKy_ViPham!F:F, B13, NhatKy_ViPham!C:C, "T14")</f>
        <v>100</v>
      </c>
      <c r="AF13" s="7">
        <f>100 + SUMIFS(NhatKy_ViPham!J:J, NhatKy_ViPham!E:E, "11_Toan_B", NhatKy_ViPham!F:F, B13, NhatKy_ViPham!C:C, "T15") - SUMIFS(NhatKy_ViPham!K:K, NhatKy_ViPham!E:E, "11_Toan_B", NhatKy_ViPham!F:F, B13, NhatKy_ViPham!C:C, "T15")</f>
        <v>100</v>
      </c>
      <c r="AG13" s="7">
        <f>100 + SUMIFS(NhatKy_ViPham!J:J, NhatKy_ViPham!E:E, "11_Toan_B", NhatKy_ViPham!F:F, B13, NhatKy_ViPham!C:C, "T16") - SUMIFS(NhatKy_ViPham!K:K, NhatKy_ViPham!E:E, "11_Toan_B", NhatKy_ViPham!F:F, B13, NhatKy_ViPham!C:C, "T16")</f>
        <v>100</v>
      </c>
      <c r="AH13" s="7">
        <f>100 + SUMIFS(NhatKy_ViPham!J:J, NhatKy_ViPham!E:E, "11_Toan_B", NhatKy_ViPham!F:F, B13, NhatKy_ViPham!C:C, "T17") - SUMIFS(NhatKy_ViPham!K:K, NhatKy_ViPham!E:E, "11_Toan_B", NhatKy_ViPham!F:F, B13, NhatKy_ViPham!C:C, "T17")</f>
        <v>100</v>
      </c>
      <c r="AI13" s="7">
        <f>100 + SUMIFS(NhatKy_ViPham!J:J, NhatKy_ViPham!E:E, "11_Toan_B", NhatKy_ViPham!F:F, B13, NhatKy_ViPham!C:C, "T18") - SUMIFS(NhatKy_ViPham!K:K, NhatKy_ViPham!E:E, "11_Toan_B", NhatKy_ViPham!F:F, B13, NhatKy_ViPham!C:C, "T18")</f>
        <v>100</v>
      </c>
      <c r="AJ13" s="7">
        <f>100 + SUMIFS(NhatKy_ViPham!J:J, NhatKy_ViPham!E:E, "11_Toan_B", NhatKy_ViPham!F:F, B13, NhatKy_ViPham!C:C, "T19") - SUMIFS(NhatKy_ViPham!K:K, NhatKy_ViPham!E:E, "11_Toan_B", NhatKy_ViPham!F:F, B13, NhatKy_ViPham!C:C, "T19")</f>
        <v>100</v>
      </c>
      <c r="AK13" s="7">
        <f>100 + SUMIFS(NhatKy_ViPham!J:J, NhatKy_ViPham!E:E, "11_Toan_B", NhatKy_ViPham!F:F, B13, NhatKy_ViPham!C:C, "T20") - SUMIFS(NhatKy_ViPham!K:K, NhatKy_ViPham!E:E, "11_Toan_B", NhatKy_ViPham!F:F, B13, NhatKy_ViPham!C:C, "T20")</f>
        <v>100</v>
      </c>
      <c r="AL13" s="7">
        <f>100 + SUMIFS(NhatKy_ViPham!J:J, NhatKy_ViPham!E:E, "11_Toan_B", NhatKy_ViPham!F:F, B13, NhatKy_ViPham!C:C, "T21") - SUMIFS(NhatKy_ViPham!K:K, NhatKy_ViPham!E:E, "11_Toan_B", NhatKy_ViPham!F:F, B13, NhatKy_ViPham!C:C, "T21")</f>
        <v>100</v>
      </c>
      <c r="AM13" s="7">
        <f>100 + SUMIFS(NhatKy_ViPham!J:J, NhatKy_ViPham!E:E, "11_Toan_B", NhatKy_ViPham!F:F, B13, NhatKy_ViPham!C:C, "T22") - SUMIFS(NhatKy_ViPham!K:K, NhatKy_ViPham!E:E, "11_Toan_B", NhatKy_ViPham!F:F, B13, NhatKy_ViPham!C:C, "T22")</f>
        <v>100</v>
      </c>
      <c r="AN13" s="7">
        <f>100 + SUMIFS(NhatKy_ViPham!J:J, NhatKy_ViPham!E:E, "11_Toan_B", NhatKy_ViPham!F:F, B13, NhatKy_ViPham!C:C, "T23") - SUMIFS(NhatKy_ViPham!K:K, NhatKy_ViPham!E:E, "11_Toan_B", NhatKy_ViPham!F:F, B13, NhatKy_ViPham!C:C, "T23")</f>
        <v>100</v>
      </c>
      <c r="AO13" s="7">
        <f>100 + SUMIFS(NhatKy_ViPham!J:J, NhatKy_ViPham!E:E, "11_Toan_B", NhatKy_ViPham!F:F, B13, NhatKy_ViPham!C:C, "T24") - SUMIFS(NhatKy_ViPham!K:K, NhatKy_ViPham!E:E, "11_Toan_B", NhatKy_ViPham!F:F, B13, NhatKy_ViPham!C:C, "T24")</f>
        <v>100</v>
      </c>
      <c r="AP13" s="7">
        <f>100 + SUMIFS(NhatKy_ViPham!J:J, NhatKy_ViPham!E:E, "11_Toan_B", NhatKy_ViPham!F:F, B13, NhatKy_ViPham!C:C, "T25") - SUMIFS(NhatKy_ViPham!K:K, NhatKy_ViPham!E:E, "11_Toan_B", NhatKy_ViPham!F:F, B13, NhatKy_ViPham!C:C, "T25")</f>
        <v>100</v>
      </c>
      <c r="AQ13" s="7">
        <f>100 + SUMIFS(NhatKy_ViPham!J:J, NhatKy_ViPham!E:E, "11_Toan_B", NhatKy_ViPham!F:F, B13, NhatKy_ViPham!C:C, "T26") - SUMIFS(NhatKy_ViPham!K:K, NhatKy_ViPham!E:E, "11_Toan_B", NhatKy_ViPham!F:F, B13, NhatKy_ViPham!C:C, "T26")</f>
        <v>100</v>
      </c>
      <c r="AR13" s="7">
        <f>100 + SUMIFS(NhatKy_ViPham!J:J, NhatKy_ViPham!E:E, "11_Toan_B", NhatKy_ViPham!F:F, B13, NhatKy_ViPham!C:C, "T27") - SUMIFS(NhatKy_ViPham!K:K, NhatKy_ViPham!E:E, "11_Toan_B", NhatKy_ViPham!F:F, B13, NhatKy_ViPham!C:C, "T27")</f>
        <v>100</v>
      </c>
      <c r="AS13" s="7">
        <f>100 + SUMIFS(NhatKy_ViPham!J:J, NhatKy_ViPham!E:E, "11_Toan_B", NhatKy_ViPham!F:F, B13, NhatKy_ViPham!C:C, "T28") - SUMIFS(NhatKy_ViPham!K:K, NhatKy_ViPham!E:E, "11_Toan_B", NhatKy_ViPham!F:F, B13, NhatKy_ViPham!C:C, "T28")</f>
        <v>100</v>
      </c>
      <c r="AT13" s="7">
        <f>100 + SUMIFS(NhatKy_ViPham!J:J, NhatKy_ViPham!E:E, "11_Toan_B", NhatKy_ViPham!F:F, B13, NhatKy_ViPham!C:C, "T29") - SUMIFS(NhatKy_ViPham!K:K, NhatKy_ViPham!E:E, "11_Toan_B", NhatKy_ViPham!F:F, B13, NhatKy_ViPham!C:C, "T29")</f>
        <v>100</v>
      </c>
      <c r="AU13" s="7">
        <f>100 + SUMIFS(NhatKy_ViPham!J:J, NhatKy_ViPham!E:E, "11_Toan_B", NhatKy_ViPham!F:F, B13, NhatKy_ViPham!C:C, "T30") - SUMIFS(NhatKy_ViPham!K:K, NhatKy_ViPham!E:E, "11_Toan_B", NhatKy_ViPham!F:F, B13, NhatKy_ViPham!C:C, "T30")</f>
        <v>100</v>
      </c>
      <c r="AV13" s="7">
        <f>100 + SUMIFS(NhatKy_ViPham!J:J, NhatKy_ViPham!E:E, "11_Toan_B", NhatKy_ViPham!F:F, B13, NhatKy_ViPham!C:C, "T31") - SUMIFS(NhatKy_ViPham!K:K, NhatKy_ViPham!E:E, "11_Toan_B", NhatKy_ViPham!F:F, B13, NhatKy_ViPham!C:C, "T31")</f>
        <v>100</v>
      </c>
      <c r="AW13" s="7">
        <f>100 + SUMIFS(NhatKy_ViPham!J:J, NhatKy_ViPham!E:E, "11_Toan_B", NhatKy_ViPham!F:F, B13, NhatKy_ViPham!C:C, "T32") - SUMIFS(NhatKy_ViPham!K:K, NhatKy_ViPham!E:E, "11_Toan_B", NhatKy_ViPham!F:F, B13, NhatKy_ViPham!C:C, "T32")</f>
        <v>100</v>
      </c>
      <c r="AX13" s="7">
        <f>100 + SUMIFS(NhatKy_ViPham!J:J, NhatKy_ViPham!E:E, "11_Toan_B", NhatKy_ViPham!F:F, B13, NhatKy_ViPham!C:C, "T33") - SUMIFS(NhatKy_ViPham!K:K, NhatKy_ViPham!E:E, "11_Toan_B", NhatKy_ViPham!F:F, B13, NhatKy_ViPham!C:C, "T33")</f>
        <v>100</v>
      </c>
      <c r="AY13" s="7">
        <f>100 + SUMIFS(NhatKy_ViPham!J:J, NhatKy_ViPham!E:E, "11_Toan_B", NhatKy_ViPham!F:F, B13, NhatKy_ViPham!C:C, "T34") - SUMIFS(NhatKy_ViPham!K:K, NhatKy_ViPham!E:E, "11_Toan_B", NhatKy_ViPham!F:F, B13, NhatKy_ViPham!C:C, "T34")</f>
        <v>100</v>
      </c>
      <c r="AZ13" s="7">
        <f>100 + SUMIFS(NhatKy_ViPham!J:J, NhatKy_ViPham!E:E, "11_Toan_B", NhatKy_ViPham!F:F, B13, NhatKy_ViPham!C:C, "T35") - SUMIFS(NhatKy_ViPham!K:K, NhatKy_ViPham!E:E, "11_Toan_B", NhatKy_ViPham!F:F, B13, NhatKy_ViPham!C:C, "T35")</f>
        <v>100</v>
      </c>
      <c r="BA13" s="12">
        <f t="shared" si="0"/>
        <v>100</v>
      </c>
      <c r="BB13" s="11" t="s">
        <v>430</v>
      </c>
      <c r="BC13" s="14" t="str">
        <f t="shared" si="1"/>
        <v>Tốt</v>
      </c>
      <c r="BD13" s="10" t="str">
        <f t="shared" si="2"/>
        <v>🟢 BÌNH THƯỜNG</v>
      </c>
    </row>
    <row r="14" spans="1:56" x14ac:dyDescent="0.25">
      <c r="A14" s="5">
        <v>6</v>
      </c>
      <c r="B14" s="15" t="s">
        <v>1413</v>
      </c>
      <c r="C14" s="5" t="s">
        <v>1414</v>
      </c>
      <c r="D14" s="5" t="s">
        <v>435</v>
      </c>
      <c r="E14" s="11" t="s">
        <v>430</v>
      </c>
      <c r="F14" s="6">
        <f>SUMIFS(NhatKy_ViPham!K:K, NhatKy_ViPham!E:E, "11_Toan_B", NhatKy_ViPham!F:F, B14, NhatKy_ViPham!H:H, "L01")</f>
        <v>0</v>
      </c>
      <c r="G14" s="6">
        <f>SUMIFS(NhatKy_ViPham!K:K, NhatKy_ViPham!E:E, "11_Toan_B", NhatKy_ViPham!F:F, B14, NhatKy_ViPham!H:H, "L02")</f>
        <v>0</v>
      </c>
      <c r="H14" s="6">
        <f>SUMIFS(NhatKy_ViPham!K:K, NhatKy_ViPham!E:E, "11_Toan_B", NhatKy_ViPham!F:F, B14, NhatKy_ViPham!H:H, "L03")</f>
        <v>0</v>
      </c>
      <c r="I14" s="6">
        <f>SUMIFS(NhatKy_ViPham!K:K, NhatKy_ViPham!E:E, "11_Toan_B", NhatKy_ViPham!F:F, B14, NhatKy_ViPham!H:H, "L04")</f>
        <v>0</v>
      </c>
      <c r="J14" s="6">
        <f>SUMIFS(NhatKy_ViPham!K:K, NhatKy_ViPham!E:E, "11_Toan_B", NhatKy_ViPham!F:F, B14, NhatKy_ViPham!H:H, "L05")</f>
        <v>0</v>
      </c>
      <c r="K14" s="6">
        <f>SUMIFS(NhatKy_ViPham!K:K, NhatKy_ViPham!E:E, "11_Toan_B", NhatKy_ViPham!F:F, B14, NhatKy_ViPham!H:H, "L06")</f>
        <v>0</v>
      </c>
      <c r="L14" s="6">
        <f>SUMIFS(NhatKy_ViPham!K:K, NhatKy_ViPham!E:E, "11_Toan_B", NhatKy_ViPham!F:F, B14, NhatKy_ViPham!H:H, "L07")</f>
        <v>0</v>
      </c>
      <c r="M14" s="6">
        <f>SUMIFS(NhatKy_ViPham!K:K, NhatKy_ViPham!E:E, "11_Toan_B", NhatKy_ViPham!F:F, B14, NhatKy_ViPham!H:H, "L08")</f>
        <v>0</v>
      </c>
      <c r="N14" s="6">
        <f>SUMIFS(NhatKy_ViPham!K:K, NhatKy_ViPham!E:E, "11_Toan_B", NhatKy_ViPham!F:F, B14, NhatKy_ViPham!H:H, "L09")</f>
        <v>0</v>
      </c>
      <c r="O14" s="6">
        <f>SUMIFS(NhatKy_ViPham!K:K, NhatKy_ViPham!E:E, "11_Toan_B", NhatKy_ViPham!F:F, B14, NhatKy_ViPham!H:H, "L10")</f>
        <v>0</v>
      </c>
      <c r="P14" s="12">
        <f>SUMIFS(NhatKy_ViPham!J:J, NhatKy_ViPham!E:E, "11_Toan_B", NhatKy_ViPham!F:F, B14)</f>
        <v>0</v>
      </c>
      <c r="Q14" s="13">
        <f>SUMIFS(NhatKy_ViPham!K:K, NhatKy_ViPham!E:E, "11_Toan_B", NhatKy_ViPham!F:F, B14)</f>
        <v>0</v>
      </c>
      <c r="R14" s="6">
        <f>100 + SUMIFS(NhatKy_ViPham!J:J, NhatKy_ViPham!E:E, "11_Toan_B", NhatKy_ViPham!F:F, B14, NhatKy_ViPham!C:C, "T1") - SUMIFS(NhatKy_ViPham!K:K, NhatKy_ViPham!E:E, "11_Toan_B", NhatKy_ViPham!F:F, B14, NhatKy_ViPham!C:C, "T1")</f>
        <v>100</v>
      </c>
      <c r="S14" s="6">
        <f>100 + SUMIFS(NhatKy_ViPham!J:J, NhatKy_ViPham!E:E, "11_Toan_B", NhatKy_ViPham!F:F, B14, NhatKy_ViPham!C:C, "T2") - SUMIFS(NhatKy_ViPham!K:K, NhatKy_ViPham!E:E, "11_Toan_B", NhatKy_ViPham!F:F, B14, NhatKy_ViPham!C:C, "T2")</f>
        <v>100</v>
      </c>
      <c r="T14" s="6">
        <f>100 + SUMIFS(NhatKy_ViPham!J:J, NhatKy_ViPham!E:E, "11_Toan_B", NhatKy_ViPham!F:F, B14, NhatKy_ViPham!C:C, "T3") - SUMIFS(NhatKy_ViPham!K:K, NhatKy_ViPham!E:E, "11_Toan_B", NhatKy_ViPham!F:F, B14, NhatKy_ViPham!C:C, "T3")</f>
        <v>100</v>
      </c>
      <c r="U14" s="6">
        <f>100 + SUMIFS(NhatKy_ViPham!J:J, NhatKy_ViPham!E:E, "11_Toan_B", NhatKy_ViPham!F:F, B14, NhatKy_ViPham!C:C, "T4") - SUMIFS(NhatKy_ViPham!K:K, NhatKy_ViPham!E:E, "11_Toan_B", NhatKy_ViPham!F:F, B14, NhatKy_ViPham!C:C, "T4")</f>
        <v>100</v>
      </c>
      <c r="V14" s="6">
        <f>100 + SUMIFS(NhatKy_ViPham!J:J, NhatKy_ViPham!E:E, "11_Toan_B", NhatKy_ViPham!F:F, B14, NhatKy_ViPham!C:C, "T5") - SUMIFS(NhatKy_ViPham!K:K, NhatKy_ViPham!E:E, "11_Toan_B", NhatKy_ViPham!F:F, B14, NhatKy_ViPham!C:C, "T5")</f>
        <v>100</v>
      </c>
      <c r="W14" s="6">
        <f>100 + SUMIFS(NhatKy_ViPham!J:J, NhatKy_ViPham!E:E, "11_Toan_B", NhatKy_ViPham!F:F, B14, NhatKy_ViPham!C:C, "T6") - SUMIFS(NhatKy_ViPham!K:K, NhatKy_ViPham!E:E, "11_Toan_B", NhatKy_ViPham!F:F, B14, NhatKy_ViPham!C:C, "T6")</f>
        <v>100</v>
      </c>
      <c r="X14" s="6">
        <f>100 + SUMIFS(NhatKy_ViPham!J:J, NhatKy_ViPham!E:E, "11_Toan_B", NhatKy_ViPham!F:F, B14, NhatKy_ViPham!C:C, "T7") - SUMIFS(NhatKy_ViPham!K:K, NhatKy_ViPham!E:E, "11_Toan_B", NhatKy_ViPham!F:F, B14, NhatKy_ViPham!C:C, "T7")</f>
        <v>100</v>
      </c>
      <c r="Y14" s="6">
        <f>100 + SUMIFS(NhatKy_ViPham!J:J, NhatKy_ViPham!E:E, "11_Toan_B", NhatKy_ViPham!F:F, B14, NhatKy_ViPham!C:C, "T8") - SUMIFS(NhatKy_ViPham!K:K, NhatKy_ViPham!E:E, "11_Toan_B", NhatKy_ViPham!F:F, B14, NhatKy_ViPham!C:C, "T8")</f>
        <v>100</v>
      </c>
      <c r="Z14" s="6">
        <f>100 + SUMIFS(NhatKy_ViPham!J:J, NhatKy_ViPham!E:E, "11_Toan_B", NhatKy_ViPham!F:F, B14, NhatKy_ViPham!C:C, "T9") - SUMIFS(NhatKy_ViPham!K:K, NhatKy_ViPham!E:E, "11_Toan_B", NhatKy_ViPham!F:F, B14, NhatKy_ViPham!C:C, "T9")</f>
        <v>100</v>
      </c>
      <c r="AA14" s="6">
        <f>100 + SUMIFS(NhatKy_ViPham!J:J, NhatKy_ViPham!E:E, "11_Toan_B", NhatKy_ViPham!F:F, B14, NhatKy_ViPham!C:C, "T10") - SUMIFS(NhatKy_ViPham!K:K, NhatKy_ViPham!E:E, "11_Toan_B", NhatKy_ViPham!F:F, B14, NhatKy_ViPham!C:C, "T10")</f>
        <v>100</v>
      </c>
      <c r="AB14" s="6">
        <f>100 + SUMIFS(NhatKy_ViPham!J:J, NhatKy_ViPham!E:E, "11_Toan_B", NhatKy_ViPham!F:F, B14, NhatKy_ViPham!C:C, "T11") - SUMIFS(NhatKy_ViPham!K:K, NhatKy_ViPham!E:E, "11_Toan_B", NhatKy_ViPham!F:F, B14, NhatKy_ViPham!C:C, "T11")</f>
        <v>100</v>
      </c>
      <c r="AC14" s="6">
        <f>100 + SUMIFS(NhatKy_ViPham!J:J, NhatKy_ViPham!E:E, "11_Toan_B", NhatKy_ViPham!F:F, B14, NhatKy_ViPham!C:C, "T12") - SUMIFS(NhatKy_ViPham!K:K, NhatKy_ViPham!E:E, "11_Toan_B", NhatKy_ViPham!F:F, B14, NhatKy_ViPham!C:C, "T12")</f>
        <v>100</v>
      </c>
      <c r="AD14" s="6">
        <f>100 + SUMIFS(NhatKy_ViPham!J:J, NhatKy_ViPham!E:E, "11_Toan_B", NhatKy_ViPham!F:F, B14, NhatKy_ViPham!C:C, "T13") - SUMIFS(NhatKy_ViPham!K:K, NhatKy_ViPham!E:E, "11_Toan_B", NhatKy_ViPham!F:F, B14, NhatKy_ViPham!C:C, "T13")</f>
        <v>100</v>
      </c>
      <c r="AE14" s="6">
        <f>100 + SUMIFS(NhatKy_ViPham!J:J, NhatKy_ViPham!E:E, "11_Toan_B", NhatKy_ViPham!F:F, B14, NhatKy_ViPham!C:C, "T14") - SUMIFS(NhatKy_ViPham!K:K, NhatKy_ViPham!E:E, "11_Toan_B", NhatKy_ViPham!F:F, B14, NhatKy_ViPham!C:C, "T14")</f>
        <v>100</v>
      </c>
      <c r="AF14" s="6">
        <f>100 + SUMIFS(NhatKy_ViPham!J:J, NhatKy_ViPham!E:E, "11_Toan_B", NhatKy_ViPham!F:F, B14, NhatKy_ViPham!C:C, "T15") - SUMIFS(NhatKy_ViPham!K:K, NhatKy_ViPham!E:E, "11_Toan_B", NhatKy_ViPham!F:F, B14, NhatKy_ViPham!C:C, "T15")</f>
        <v>100</v>
      </c>
      <c r="AG14" s="6">
        <f>100 + SUMIFS(NhatKy_ViPham!J:J, NhatKy_ViPham!E:E, "11_Toan_B", NhatKy_ViPham!F:F, B14, NhatKy_ViPham!C:C, "T16") - SUMIFS(NhatKy_ViPham!K:K, NhatKy_ViPham!E:E, "11_Toan_B", NhatKy_ViPham!F:F, B14, NhatKy_ViPham!C:C, "T16")</f>
        <v>100</v>
      </c>
      <c r="AH14" s="6">
        <f>100 + SUMIFS(NhatKy_ViPham!J:J, NhatKy_ViPham!E:E, "11_Toan_B", NhatKy_ViPham!F:F, B14, NhatKy_ViPham!C:C, "T17") - SUMIFS(NhatKy_ViPham!K:K, NhatKy_ViPham!E:E, "11_Toan_B", NhatKy_ViPham!F:F, B14, NhatKy_ViPham!C:C, "T17")</f>
        <v>100</v>
      </c>
      <c r="AI14" s="6">
        <f>100 + SUMIFS(NhatKy_ViPham!J:J, NhatKy_ViPham!E:E, "11_Toan_B", NhatKy_ViPham!F:F, B14, NhatKy_ViPham!C:C, "T18") - SUMIFS(NhatKy_ViPham!K:K, NhatKy_ViPham!E:E, "11_Toan_B", NhatKy_ViPham!F:F, B14, NhatKy_ViPham!C:C, "T18")</f>
        <v>100</v>
      </c>
      <c r="AJ14" s="6">
        <f>100 + SUMIFS(NhatKy_ViPham!J:J, NhatKy_ViPham!E:E, "11_Toan_B", NhatKy_ViPham!F:F, B14, NhatKy_ViPham!C:C, "T19") - SUMIFS(NhatKy_ViPham!K:K, NhatKy_ViPham!E:E, "11_Toan_B", NhatKy_ViPham!F:F, B14, NhatKy_ViPham!C:C, "T19")</f>
        <v>100</v>
      </c>
      <c r="AK14" s="6">
        <f>100 + SUMIFS(NhatKy_ViPham!J:J, NhatKy_ViPham!E:E, "11_Toan_B", NhatKy_ViPham!F:F, B14, NhatKy_ViPham!C:C, "T20") - SUMIFS(NhatKy_ViPham!K:K, NhatKy_ViPham!E:E, "11_Toan_B", NhatKy_ViPham!F:F, B14, NhatKy_ViPham!C:C, "T20")</f>
        <v>100</v>
      </c>
      <c r="AL14" s="6">
        <f>100 + SUMIFS(NhatKy_ViPham!J:J, NhatKy_ViPham!E:E, "11_Toan_B", NhatKy_ViPham!F:F, B14, NhatKy_ViPham!C:C, "T21") - SUMIFS(NhatKy_ViPham!K:K, NhatKy_ViPham!E:E, "11_Toan_B", NhatKy_ViPham!F:F, B14, NhatKy_ViPham!C:C, "T21")</f>
        <v>100</v>
      </c>
      <c r="AM14" s="6">
        <f>100 + SUMIFS(NhatKy_ViPham!J:J, NhatKy_ViPham!E:E, "11_Toan_B", NhatKy_ViPham!F:F, B14, NhatKy_ViPham!C:C, "T22") - SUMIFS(NhatKy_ViPham!K:K, NhatKy_ViPham!E:E, "11_Toan_B", NhatKy_ViPham!F:F, B14, NhatKy_ViPham!C:C, "T22")</f>
        <v>100</v>
      </c>
      <c r="AN14" s="6">
        <f>100 + SUMIFS(NhatKy_ViPham!J:J, NhatKy_ViPham!E:E, "11_Toan_B", NhatKy_ViPham!F:F, B14, NhatKy_ViPham!C:C, "T23") - SUMIFS(NhatKy_ViPham!K:K, NhatKy_ViPham!E:E, "11_Toan_B", NhatKy_ViPham!F:F, B14, NhatKy_ViPham!C:C, "T23")</f>
        <v>100</v>
      </c>
      <c r="AO14" s="6">
        <f>100 + SUMIFS(NhatKy_ViPham!J:J, NhatKy_ViPham!E:E, "11_Toan_B", NhatKy_ViPham!F:F, B14, NhatKy_ViPham!C:C, "T24") - SUMIFS(NhatKy_ViPham!K:K, NhatKy_ViPham!E:E, "11_Toan_B", NhatKy_ViPham!F:F, B14, NhatKy_ViPham!C:C, "T24")</f>
        <v>100</v>
      </c>
      <c r="AP14" s="6">
        <f>100 + SUMIFS(NhatKy_ViPham!J:J, NhatKy_ViPham!E:E, "11_Toan_B", NhatKy_ViPham!F:F, B14, NhatKy_ViPham!C:C, "T25") - SUMIFS(NhatKy_ViPham!K:K, NhatKy_ViPham!E:E, "11_Toan_B", NhatKy_ViPham!F:F, B14, NhatKy_ViPham!C:C, "T25")</f>
        <v>100</v>
      </c>
      <c r="AQ14" s="6">
        <f>100 + SUMIFS(NhatKy_ViPham!J:J, NhatKy_ViPham!E:E, "11_Toan_B", NhatKy_ViPham!F:F, B14, NhatKy_ViPham!C:C, "T26") - SUMIFS(NhatKy_ViPham!K:K, NhatKy_ViPham!E:E, "11_Toan_B", NhatKy_ViPham!F:F, B14, NhatKy_ViPham!C:C, "T26")</f>
        <v>100</v>
      </c>
      <c r="AR14" s="6">
        <f>100 + SUMIFS(NhatKy_ViPham!J:J, NhatKy_ViPham!E:E, "11_Toan_B", NhatKy_ViPham!F:F, B14, NhatKy_ViPham!C:C, "T27") - SUMIFS(NhatKy_ViPham!K:K, NhatKy_ViPham!E:E, "11_Toan_B", NhatKy_ViPham!F:F, B14, NhatKy_ViPham!C:C, "T27")</f>
        <v>100</v>
      </c>
      <c r="AS14" s="6">
        <f>100 + SUMIFS(NhatKy_ViPham!J:J, NhatKy_ViPham!E:E, "11_Toan_B", NhatKy_ViPham!F:F, B14, NhatKy_ViPham!C:C, "T28") - SUMIFS(NhatKy_ViPham!K:K, NhatKy_ViPham!E:E, "11_Toan_B", NhatKy_ViPham!F:F, B14, NhatKy_ViPham!C:C, "T28")</f>
        <v>100</v>
      </c>
      <c r="AT14" s="6">
        <f>100 + SUMIFS(NhatKy_ViPham!J:J, NhatKy_ViPham!E:E, "11_Toan_B", NhatKy_ViPham!F:F, B14, NhatKy_ViPham!C:C, "T29") - SUMIFS(NhatKy_ViPham!K:K, NhatKy_ViPham!E:E, "11_Toan_B", NhatKy_ViPham!F:F, B14, NhatKy_ViPham!C:C, "T29")</f>
        <v>100</v>
      </c>
      <c r="AU14" s="6">
        <f>100 + SUMIFS(NhatKy_ViPham!J:J, NhatKy_ViPham!E:E, "11_Toan_B", NhatKy_ViPham!F:F, B14, NhatKy_ViPham!C:C, "T30") - SUMIFS(NhatKy_ViPham!K:K, NhatKy_ViPham!E:E, "11_Toan_B", NhatKy_ViPham!F:F, B14, NhatKy_ViPham!C:C, "T30")</f>
        <v>100</v>
      </c>
      <c r="AV14" s="6">
        <f>100 + SUMIFS(NhatKy_ViPham!J:J, NhatKy_ViPham!E:E, "11_Toan_B", NhatKy_ViPham!F:F, B14, NhatKy_ViPham!C:C, "T31") - SUMIFS(NhatKy_ViPham!K:K, NhatKy_ViPham!E:E, "11_Toan_B", NhatKy_ViPham!F:F, B14, NhatKy_ViPham!C:C, "T31")</f>
        <v>100</v>
      </c>
      <c r="AW14" s="6">
        <f>100 + SUMIFS(NhatKy_ViPham!J:J, NhatKy_ViPham!E:E, "11_Toan_B", NhatKy_ViPham!F:F, B14, NhatKy_ViPham!C:C, "T32") - SUMIFS(NhatKy_ViPham!K:K, NhatKy_ViPham!E:E, "11_Toan_B", NhatKy_ViPham!F:F, B14, NhatKy_ViPham!C:C, "T32")</f>
        <v>100</v>
      </c>
      <c r="AX14" s="6">
        <f>100 + SUMIFS(NhatKy_ViPham!J:J, NhatKy_ViPham!E:E, "11_Toan_B", NhatKy_ViPham!F:F, B14, NhatKy_ViPham!C:C, "T33") - SUMIFS(NhatKy_ViPham!K:K, NhatKy_ViPham!E:E, "11_Toan_B", NhatKy_ViPham!F:F, B14, NhatKy_ViPham!C:C, "T33")</f>
        <v>100</v>
      </c>
      <c r="AY14" s="6">
        <f>100 + SUMIFS(NhatKy_ViPham!J:J, NhatKy_ViPham!E:E, "11_Toan_B", NhatKy_ViPham!F:F, B14, NhatKy_ViPham!C:C, "T34") - SUMIFS(NhatKy_ViPham!K:K, NhatKy_ViPham!E:E, "11_Toan_B", NhatKy_ViPham!F:F, B14, NhatKy_ViPham!C:C, "T34")</f>
        <v>100</v>
      </c>
      <c r="AZ14" s="6">
        <f>100 + SUMIFS(NhatKy_ViPham!J:J, NhatKy_ViPham!E:E, "11_Toan_B", NhatKy_ViPham!F:F, B14, NhatKy_ViPham!C:C, "T35") - SUMIFS(NhatKy_ViPham!K:K, NhatKy_ViPham!E:E, "11_Toan_B", NhatKy_ViPham!F:F, B14, NhatKy_ViPham!C:C, "T35")</f>
        <v>100</v>
      </c>
      <c r="BA14" s="12">
        <f t="shared" si="0"/>
        <v>100</v>
      </c>
      <c r="BB14" s="11" t="s">
        <v>430</v>
      </c>
      <c r="BC14" s="16" t="str">
        <f t="shared" si="1"/>
        <v>Tốt</v>
      </c>
      <c r="BD14" s="15" t="str">
        <f t="shared" si="2"/>
        <v>🟢 BÌNH THƯỜNG</v>
      </c>
    </row>
    <row r="15" spans="1:56" x14ac:dyDescent="0.25">
      <c r="A15" s="4">
        <v>7</v>
      </c>
      <c r="B15" s="10" t="s">
        <v>723</v>
      </c>
      <c r="C15" s="4" t="s">
        <v>1415</v>
      </c>
      <c r="D15" s="4" t="s">
        <v>435</v>
      </c>
      <c r="E15" s="11" t="s">
        <v>430</v>
      </c>
      <c r="F15" s="7">
        <f>SUMIFS(NhatKy_ViPham!K:K, NhatKy_ViPham!E:E, "11_Toan_B", NhatKy_ViPham!F:F, B15, NhatKy_ViPham!H:H, "L01")</f>
        <v>0</v>
      </c>
      <c r="G15" s="7">
        <f>SUMIFS(NhatKy_ViPham!K:K, NhatKy_ViPham!E:E, "11_Toan_B", NhatKy_ViPham!F:F, B15, NhatKy_ViPham!H:H, "L02")</f>
        <v>0</v>
      </c>
      <c r="H15" s="7">
        <f>SUMIFS(NhatKy_ViPham!K:K, NhatKy_ViPham!E:E, "11_Toan_B", NhatKy_ViPham!F:F, B15, NhatKy_ViPham!H:H, "L03")</f>
        <v>0</v>
      </c>
      <c r="I15" s="7">
        <f>SUMIFS(NhatKy_ViPham!K:K, NhatKy_ViPham!E:E, "11_Toan_B", NhatKy_ViPham!F:F, B15, NhatKy_ViPham!H:H, "L04")</f>
        <v>0</v>
      </c>
      <c r="J15" s="7">
        <f>SUMIFS(NhatKy_ViPham!K:K, NhatKy_ViPham!E:E, "11_Toan_B", NhatKy_ViPham!F:F, B15, NhatKy_ViPham!H:H, "L05")</f>
        <v>0</v>
      </c>
      <c r="K15" s="7">
        <f>SUMIFS(NhatKy_ViPham!K:K, NhatKy_ViPham!E:E, "11_Toan_B", NhatKy_ViPham!F:F, B15, NhatKy_ViPham!H:H, "L06")</f>
        <v>0</v>
      </c>
      <c r="L15" s="7">
        <f>SUMIFS(NhatKy_ViPham!K:K, NhatKy_ViPham!E:E, "11_Toan_B", NhatKy_ViPham!F:F, B15, NhatKy_ViPham!H:H, "L07")</f>
        <v>0</v>
      </c>
      <c r="M15" s="7">
        <f>SUMIFS(NhatKy_ViPham!K:K, NhatKy_ViPham!E:E, "11_Toan_B", NhatKy_ViPham!F:F, B15, NhatKy_ViPham!H:H, "L08")</f>
        <v>0</v>
      </c>
      <c r="N15" s="7">
        <f>SUMIFS(NhatKy_ViPham!K:K, NhatKy_ViPham!E:E, "11_Toan_B", NhatKy_ViPham!F:F, B15, NhatKy_ViPham!H:H, "L09")</f>
        <v>0</v>
      </c>
      <c r="O15" s="7">
        <f>SUMIFS(NhatKy_ViPham!K:K, NhatKy_ViPham!E:E, "11_Toan_B", NhatKy_ViPham!F:F, B15, NhatKy_ViPham!H:H, "L10")</f>
        <v>0</v>
      </c>
      <c r="P15" s="12">
        <f>SUMIFS(NhatKy_ViPham!J:J, NhatKy_ViPham!E:E, "11_Toan_B", NhatKy_ViPham!F:F, B15)</f>
        <v>0</v>
      </c>
      <c r="Q15" s="13">
        <f>SUMIFS(NhatKy_ViPham!K:K, NhatKy_ViPham!E:E, "11_Toan_B", NhatKy_ViPham!F:F, B15)</f>
        <v>0</v>
      </c>
      <c r="R15" s="7">
        <f>100 + SUMIFS(NhatKy_ViPham!J:J, NhatKy_ViPham!E:E, "11_Toan_B", NhatKy_ViPham!F:F, B15, NhatKy_ViPham!C:C, "T1") - SUMIFS(NhatKy_ViPham!K:K, NhatKy_ViPham!E:E, "11_Toan_B", NhatKy_ViPham!F:F, B15, NhatKy_ViPham!C:C, "T1")</f>
        <v>100</v>
      </c>
      <c r="S15" s="7">
        <f>100 + SUMIFS(NhatKy_ViPham!J:J, NhatKy_ViPham!E:E, "11_Toan_B", NhatKy_ViPham!F:F, B15, NhatKy_ViPham!C:C, "T2") - SUMIFS(NhatKy_ViPham!K:K, NhatKy_ViPham!E:E, "11_Toan_B", NhatKy_ViPham!F:F, B15, NhatKy_ViPham!C:C, "T2")</f>
        <v>100</v>
      </c>
      <c r="T15" s="7">
        <f>100 + SUMIFS(NhatKy_ViPham!J:J, NhatKy_ViPham!E:E, "11_Toan_B", NhatKy_ViPham!F:F, B15, NhatKy_ViPham!C:C, "T3") - SUMIFS(NhatKy_ViPham!K:K, NhatKy_ViPham!E:E, "11_Toan_B", NhatKy_ViPham!F:F, B15, NhatKy_ViPham!C:C, "T3")</f>
        <v>100</v>
      </c>
      <c r="U15" s="7">
        <f>100 + SUMIFS(NhatKy_ViPham!J:J, NhatKy_ViPham!E:E, "11_Toan_B", NhatKy_ViPham!F:F, B15, NhatKy_ViPham!C:C, "T4") - SUMIFS(NhatKy_ViPham!K:K, NhatKy_ViPham!E:E, "11_Toan_B", NhatKy_ViPham!F:F, B15, NhatKy_ViPham!C:C, "T4")</f>
        <v>100</v>
      </c>
      <c r="V15" s="7">
        <f>100 + SUMIFS(NhatKy_ViPham!J:J, NhatKy_ViPham!E:E, "11_Toan_B", NhatKy_ViPham!F:F, B15, NhatKy_ViPham!C:C, "T5") - SUMIFS(NhatKy_ViPham!K:K, NhatKy_ViPham!E:E, "11_Toan_B", NhatKy_ViPham!F:F, B15, NhatKy_ViPham!C:C, "T5")</f>
        <v>100</v>
      </c>
      <c r="W15" s="7">
        <f>100 + SUMIFS(NhatKy_ViPham!J:J, NhatKy_ViPham!E:E, "11_Toan_B", NhatKy_ViPham!F:F, B15, NhatKy_ViPham!C:C, "T6") - SUMIFS(NhatKy_ViPham!K:K, NhatKy_ViPham!E:E, "11_Toan_B", NhatKy_ViPham!F:F, B15, NhatKy_ViPham!C:C, "T6")</f>
        <v>100</v>
      </c>
      <c r="X15" s="7">
        <f>100 + SUMIFS(NhatKy_ViPham!J:J, NhatKy_ViPham!E:E, "11_Toan_B", NhatKy_ViPham!F:F, B15, NhatKy_ViPham!C:C, "T7") - SUMIFS(NhatKy_ViPham!K:K, NhatKy_ViPham!E:E, "11_Toan_B", NhatKy_ViPham!F:F, B15, NhatKy_ViPham!C:C, "T7")</f>
        <v>100</v>
      </c>
      <c r="Y15" s="7">
        <f>100 + SUMIFS(NhatKy_ViPham!J:J, NhatKy_ViPham!E:E, "11_Toan_B", NhatKy_ViPham!F:F, B15, NhatKy_ViPham!C:C, "T8") - SUMIFS(NhatKy_ViPham!K:K, NhatKy_ViPham!E:E, "11_Toan_B", NhatKy_ViPham!F:F, B15, NhatKy_ViPham!C:C, "T8")</f>
        <v>100</v>
      </c>
      <c r="Z15" s="7">
        <f>100 + SUMIFS(NhatKy_ViPham!J:J, NhatKy_ViPham!E:E, "11_Toan_B", NhatKy_ViPham!F:F, B15, NhatKy_ViPham!C:C, "T9") - SUMIFS(NhatKy_ViPham!K:K, NhatKy_ViPham!E:E, "11_Toan_B", NhatKy_ViPham!F:F, B15, NhatKy_ViPham!C:C, "T9")</f>
        <v>100</v>
      </c>
      <c r="AA15" s="7">
        <f>100 + SUMIFS(NhatKy_ViPham!J:J, NhatKy_ViPham!E:E, "11_Toan_B", NhatKy_ViPham!F:F, B15, NhatKy_ViPham!C:C, "T10") - SUMIFS(NhatKy_ViPham!K:K, NhatKy_ViPham!E:E, "11_Toan_B", NhatKy_ViPham!F:F, B15, NhatKy_ViPham!C:C, "T10")</f>
        <v>100</v>
      </c>
      <c r="AB15" s="7">
        <f>100 + SUMIFS(NhatKy_ViPham!J:J, NhatKy_ViPham!E:E, "11_Toan_B", NhatKy_ViPham!F:F, B15, NhatKy_ViPham!C:C, "T11") - SUMIFS(NhatKy_ViPham!K:K, NhatKy_ViPham!E:E, "11_Toan_B", NhatKy_ViPham!F:F, B15, NhatKy_ViPham!C:C, "T11")</f>
        <v>100</v>
      </c>
      <c r="AC15" s="7">
        <f>100 + SUMIFS(NhatKy_ViPham!J:J, NhatKy_ViPham!E:E, "11_Toan_B", NhatKy_ViPham!F:F, B15, NhatKy_ViPham!C:C, "T12") - SUMIFS(NhatKy_ViPham!K:K, NhatKy_ViPham!E:E, "11_Toan_B", NhatKy_ViPham!F:F, B15, NhatKy_ViPham!C:C, "T12")</f>
        <v>100</v>
      </c>
      <c r="AD15" s="7">
        <f>100 + SUMIFS(NhatKy_ViPham!J:J, NhatKy_ViPham!E:E, "11_Toan_B", NhatKy_ViPham!F:F, B15, NhatKy_ViPham!C:C, "T13") - SUMIFS(NhatKy_ViPham!K:K, NhatKy_ViPham!E:E, "11_Toan_B", NhatKy_ViPham!F:F, B15, NhatKy_ViPham!C:C, "T13")</f>
        <v>100</v>
      </c>
      <c r="AE15" s="7">
        <f>100 + SUMIFS(NhatKy_ViPham!J:J, NhatKy_ViPham!E:E, "11_Toan_B", NhatKy_ViPham!F:F, B15, NhatKy_ViPham!C:C, "T14") - SUMIFS(NhatKy_ViPham!K:K, NhatKy_ViPham!E:E, "11_Toan_B", NhatKy_ViPham!F:F, B15, NhatKy_ViPham!C:C, "T14")</f>
        <v>100</v>
      </c>
      <c r="AF15" s="7">
        <f>100 + SUMIFS(NhatKy_ViPham!J:J, NhatKy_ViPham!E:E, "11_Toan_B", NhatKy_ViPham!F:F, B15, NhatKy_ViPham!C:C, "T15") - SUMIFS(NhatKy_ViPham!K:K, NhatKy_ViPham!E:E, "11_Toan_B", NhatKy_ViPham!F:F, B15, NhatKy_ViPham!C:C, "T15")</f>
        <v>100</v>
      </c>
      <c r="AG15" s="7">
        <f>100 + SUMIFS(NhatKy_ViPham!J:J, NhatKy_ViPham!E:E, "11_Toan_B", NhatKy_ViPham!F:F, B15, NhatKy_ViPham!C:C, "T16") - SUMIFS(NhatKy_ViPham!K:K, NhatKy_ViPham!E:E, "11_Toan_B", NhatKy_ViPham!F:F, B15, NhatKy_ViPham!C:C, "T16")</f>
        <v>100</v>
      </c>
      <c r="AH15" s="7">
        <f>100 + SUMIFS(NhatKy_ViPham!J:J, NhatKy_ViPham!E:E, "11_Toan_B", NhatKy_ViPham!F:F, B15, NhatKy_ViPham!C:C, "T17") - SUMIFS(NhatKy_ViPham!K:K, NhatKy_ViPham!E:E, "11_Toan_B", NhatKy_ViPham!F:F, B15, NhatKy_ViPham!C:C, "T17")</f>
        <v>100</v>
      </c>
      <c r="AI15" s="7">
        <f>100 + SUMIFS(NhatKy_ViPham!J:J, NhatKy_ViPham!E:E, "11_Toan_B", NhatKy_ViPham!F:F, B15, NhatKy_ViPham!C:C, "T18") - SUMIFS(NhatKy_ViPham!K:K, NhatKy_ViPham!E:E, "11_Toan_B", NhatKy_ViPham!F:F, B15, NhatKy_ViPham!C:C, "T18")</f>
        <v>100</v>
      </c>
      <c r="AJ15" s="7">
        <f>100 + SUMIFS(NhatKy_ViPham!J:J, NhatKy_ViPham!E:E, "11_Toan_B", NhatKy_ViPham!F:F, B15, NhatKy_ViPham!C:C, "T19") - SUMIFS(NhatKy_ViPham!K:K, NhatKy_ViPham!E:E, "11_Toan_B", NhatKy_ViPham!F:F, B15, NhatKy_ViPham!C:C, "T19")</f>
        <v>100</v>
      </c>
      <c r="AK15" s="7">
        <f>100 + SUMIFS(NhatKy_ViPham!J:J, NhatKy_ViPham!E:E, "11_Toan_B", NhatKy_ViPham!F:F, B15, NhatKy_ViPham!C:C, "T20") - SUMIFS(NhatKy_ViPham!K:K, NhatKy_ViPham!E:E, "11_Toan_B", NhatKy_ViPham!F:F, B15, NhatKy_ViPham!C:C, "T20")</f>
        <v>100</v>
      </c>
      <c r="AL15" s="7">
        <f>100 + SUMIFS(NhatKy_ViPham!J:J, NhatKy_ViPham!E:E, "11_Toan_B", NhatKy_ViPham!F:F, B15, NhatKy_ViPham!C:C, "T21") - SUMIFS(NhatKy_ViPham!K:K, NhatKy_ViPham!E:E, "11_Toan_B", NhatKy_ViPham!F:F, B15, NhatKy_ViPham!C:C, "T21")</f>
        <v>100</v>
      </c>
      <c r="AM15" s="7">
        <f>100 + SUMIFS(NhatKy_ViPham!J:J, NhatKy_ViPham!E:E, "11_Toan_B", NhatKy_ViPham!F:F, B15, NhatKy_ViPham!C:C, "T22") - SUMIFS(NhatKy_ViPham!K:K, NhatKy_ViPham!E:E, "11_Toan_B", NhatKy_ViPham!F:F, B15, NhatKy_ViPham!C:C, "T22")</f>
        <v>100</v>
      </c>
      <c r="AN15" s="7">
        <f>100 + SUMIFS(NhatKy_ViPham!J:J, NhatKy_ViPham!E:E, "11_Toan_B", NhatKy_ViPham!F:F, B15, NhatKy_ViPham!C:C, "T23") - SUMIFS(NhatKy_ViPham!K:K, NhatKy_ViPham!E:E, "11_Toan_B", NhatKy_ViPham!F:F, B15, NhatKy_ViPham!C:C, "T23")</f>
        <v>100</v>
      </c>
      <c r="AO15" s="7">
        <f>100 + SUMIFS(NhatKy_ViPham!J:J, NhatKy_ViPham!E:E, "11_Toan_B", NhatKy_ViPham!F:F, B15, NhatKy_ViPham!C:C, "T24") - SUMIFS(NhatKy_ViPham!K:K, NhatKy_ViPham!E:E, "11_Toan_B", NhatKy_ViPham!F:F, B15, NhatKy_ViPham!C:C, "T24")</f>
        <v>100</v>
      </c>
      <c r="AP15" s="7">
        <f>100 + SUMIFS(NhatKy_ViPham!J:J, NhatKy_ViPham!E:E, "11_Toan_B", NhatKy_ViPham!F:F, B15, NhatKy_ViPham!C:C, "T25") - SUMIFS(NhatKy_ViPham!K:K, NhatKy_ViPham!E:E, "11_Toan_B", NhatKy_ViPham!F:F, B15, NhatKy_ViPham!C:C, "T25")</f>
        <v>100</v>
      </c>
      <c r="AQ15" s="7">
        <f>100 + SUMIFS(NhatKy_ViPham!J:J, NhatKy_ViPham!E:E, "11_Toan_B", NhatKy_ViPham!F:F, B15, NhatKy_ViPham!C:C, "T26") - SUMIFS(NhatKy_ViPham!K:K, NhatKy_ViPham!E:E, "11_Toan_B", NhatKy_ViPham!F:F, B15, NhatKy_ViPham!C:C, "T26")</f>
        <v>100</v>
      </c>
      <c r="AR15" s="7">
        <f>100 + SUMIFS(NhatKy_ViPham!J:J, NhatKy_ViPham!E:E, "11_Toan_B", NhatKy_ViPham!F:F, B15, NhatKy_ViPham!C:C, "T27") - SUMIFS(NhatKy_ViPham!K:K, NhatKy_ViPham!E:E, "11_Toan_B", NhatKy_ViPham!F:F, B15, NhatKy_ViPham!C:C, "T27")</f>
        <v>100</v>
      </c>
      <c r="AS15" s="7">
        <f>100 + SUMIFS(NhatKy_ViPham!J:J, NhatKy_ViPham!E:E, "11_Toan_B", NhatKy_ViPham!F:F, B15, NhatKy_ViPham!C:C, "T28") - SUMIFS(NhatKy_ViPham!K:K, NhatKy_ViPham!E:E, "11_Toan_B", NhatKy_ViPham!F:F, B15, NhatKy_ViPham!C:C, "T28")</f>
        <v>100</v>
      </c>
      <c r="AT15" s="7">
        <f>100 + SUMIFS(NhatKy_ViPham!J:J, NhatKy_ViPham!E:E, "11_Toan_B", NhatKy_ViPham!F:F, B15, NhatKy_ViPham!C:C, "T29") - SUMIFS(NhatKy_ViPham!K:K, NhatKy_ViPham!E:E, "11_Toan_B", NhatKy_ViPham!F:F, B15, NhatKy_ViPham!C:C, "T29")</f>
        <v>100</v>
      </c>
      <c r="AU15" s="7">
        <f>100 + SUMIFS(NhatKy_ViPham!J:J, NhatKy_ViPham!E:E, "11_Toan_B", NhatKy_ViPham!F:F, B15, NhatKy_ViPham!C:C, "T30") - SUMIFS(NhatKy_ViPham!K:K, NhatKy_ViPham!E:E, "11_Toan_B", NhatKy_ViPham!F:F, B15, NhatKy_ViPham!C:C, "T30")</f>
        <v>100</v>
      </c>
      <c r="AV15" s="7">
        <f>100 + SUMIFS(NhatKy_ViPham!J:J, NhatKy_ViPham!E:E, "11_Toan_B", NhatKy_ViPham!F:F, B15, NhatKy_ViPham!C:C, "T31") - SUMIFS(NhatKy_ViPham!K:K, NhatKy_ViPham!E:E, "11_Toan_B", NhatKy_ViPham!F:F, B15, NhatKy_ViPham!C:C, "T31")</f>
        <v>100</v>
      </c>
      <c r="AW15" s="7">
        <f>100 + SUMIFS(NhatKy_ViPham!J:J, NhatKy_ViPham!E:E, "11_Toan_B", NhatKy_ViPham!F:F, B15, NhatKy_ViPham!C:C, "T32") - SUMIFS(NhatKy_ViPham!K:K, NhatKy_ViPham!E:E, "11_Toan_B", NhatKy_ViPham!F:F, B15, NhatKy_ViPham!C:C, "T32")</f>
        <v>100</v>
      </c>
      <c r="AX15" s="7">
        <f>100 + SUMIFS(NhatKy_ViPham!J:J, NhatKy_ViPham!E:E, "11_Toan_B", NhatKy_ViPham!F:F, B15, NhatKy_ViPham!C:C, "T33") - SUMIFS(NhatKy_ViPham!K:K, NhatKy_ViPham!E:E, "11_Toan_B", NhatKy_ViPham!F:F, B15, NhatKy_ViPham!C:C, "T33")</f>
        <v>100</v>
      </c>
      <c r="AY15" s="7">
        <f>100 + SUMIFS(NhatKy_ViPham!J:J, NhatKy_ViPham!E:E, "11_Toan_B", NhatKy_ViPham!F:F, B15, NhatKy_ViPham!C:C, "T34") - SUMIFS(NhatKy_ViPham!K:K, NhatKy_ViPham!E:E, "11_Toan_B", NhatKy_ViPham!F:F, B15, NhatKy_ViPham!C:C, "T34")</f>
        <v>100</v>
      </c>
      <c r="AZ15" s="7">
        <f>100 + SUMIFS(NhatKy_ViPham!J:J, NhatKy_ViPham!E:E, "11_Toan_B", NhatKy_ViPham!F:F, B15, NhatKy_ViPham!C:C, "T35") - SUMIFS(NhatKy_ViPham!K:K, NhatKy_ViPham!E:E, "11_Toan_B", NhatKy_ViPham!F:F, B15, NhatKy_ViPham!C:C, "T35")</f>
        <v>100</v>
      </c>
      <c r="BA15" s="12">
        <f t="shared" si="0"/>
        <v>100</v>
      </c>
      <c r="BB15" s="11" t="s">
        <v>430</v>
      </c>
      <c r="BC15" s="14" t="str">
        <f t="shared" si="1"/>
        <v>Tốt</v>
      </c>
      <c r="BD15" s="10" t="str">
        <f t="shared" si="2"/>
        <v>🟢 BÌNH THƯỜNG</v>
      </c>
    </row>
    <row r="16" spans="1:56" x14ac:dyDescent="0.25">
      <c r="A16" s="5">
        <v>8</v>
      </c>
      <c r="B16" s="15" t="s">
        <v>1416</v>
      </c>
      <c r="C16" s="5" t="s">
        <v>1417</v>
      </c>
      <c r="D16" s="5" t="s">
        <v>435</v>
      </c>
      <c r="E16" s="11" t="s">
        <v>430</v>
      </c>
      <c r="F16" s="6">
        <f>SUMIFS(NhatKy_ViPham!K:K, NhatKy_ViPham!E:E, "11_Toan_B", NhatKy_ViPham!F:F, B16, NhatKy_ViPham!H:H, "L01")</f>
        <v>0</v>
      </c>
      <c r="G16" s="6">
        <f>SUMIFS(NhatKy_ViPham!K:K, NhatKy_ViPham!E:E, "11_Toan_B", NhatKy_ViPham!F:F, B16, NhatKy_ViPham!H:H, "L02")</f>
        <v>0</v>
      </c>
      <c r="H16" s="6">
        <f>SUMIFS(NhatKy_ViPham!K:K, NhatKy_ViPham!E:E, "11_Toan_B", NhatKy_ViPham!F:F, B16, NhatKy_ViPham!H:H, "L03")</f>
        <v>0</v>
      </c>
      <c r="I16" s="6">
        <f>SUMIFS(NhatKy_ViPham!K:K, NhatKy_ViPham!E:E, "11_Toan_B", NhatKy_ViPham!F:F, B16, NhatKy_ViPham!H:H, "L04")</f>
        <v>0</v>
      </c>
      <c r="J16" s="6">
        <f>SUMIFS(NhatKy_ViPham!K:K, NhatKy_ViPham!E:E, "11_Toan_B", NhatKy_ViPham!F:F, B16, NhatKy_ViPham!H:H, "L05")</f>
        <v>0</v>
      </c>
      <c r="K16" s="6">
        <f>SUMIFS(NhatKy_ViPham!K:K, NhatKy_ViPham!E:E, "11_Toan_B", NhatKy_ViPham!F:F, B16, NhatKy_ViPham!H:H, "L06")</f>
        <v>0</v>
      </c>
      <c r="L16" s="6">
        <f>SUMIFS(NhatKy_ViPham!K:K, NhatKy_ViPham!E:E, "11_Toan_B", NhatKy_ViPham!F:F, B16, NhatKy_ViPham!H:H, "L07")</f>
        <v>0</v>
      </c>
      <c r="M16" s="6">
        <f>SUMIFS(NhatKy_ViPham!K:K, NhatKy_ViPham!E:E, "11_Toan_B", NhatKy_ViPham!F:F, B16, NhatKy_ViPham!H:H, "L08")</f>
        <v>0</v>
      </c>
      <c r="N16" s="6">
        <f>SUMIFS(NhatKy_ViPham!K:K, NhatKy_ViPham!E:E, "11_Toan_B", NhatKy_ViPham!F:F, B16, NhatKy_ViPham!H:H, "L09")</f>
        <v>0</v>
      </c>
      <c r="O16" s="6">
        <f>SUMIFS(NhatKy_ViPham!K:K, NhatKy_ViPham!E:E, "11_Toan_B", NhatKy_ViPham!F:F, B16, NhatKy_ViPham!H:H, "L10")</f>
        <v>0</v>
      </c>
      <c r="P16" s="12">
        <f>SUMIFS(NhatKy_ViPham!J:J, NhatKy_ViPham!E:E, "11_Toan_B", NhatKy_ViPham!F:F, B16)</f>
        <v>0</v>
      </c>
      <c r="Q16" s="13">
        <f>SUMIFS(NhatKy_ViPham!K:K, NhatKy_ViPham!E:E, "11_Toan_B", NhatKy_ViPham!F:F, B16)</f>
        <v>0</v>
      </c>
      <c r="R16" s="6">
        <f>100 + SUMIFS(NhatKy_ViPham!J:J, NhatKy_ViPham!E:E, "11_Toan_B", NhatKy_ViPham!F:F, B16, NhatKy_ViPham!C:C, "T1") - SUMIFS(NhatKy_ViPham!K:K, NhatKy_ViPham!E:E, "11_Toan_B", NhatKy_ViPham!F:F, B16, NhatKy_ViPham!C:C, "T1")</f>
        <v>100</v>
      </c>
      <c r="S16" s="6">
        <f>100 + SUMIFS(NhatKy_ViPham!J:J, NhatKy_ViPham!E:E, "11_Toan_B", NhatKy_ViPham!F:F, B16, NhatKy_ViPham!C:C, "T2") - SUMIFS(NhatKy_ViPham!K:K, NhatKy_ViPham!E:E, "11_Toan_B", NhatKy_ViPham!F:F, B16, NhatKy_ViPham!C:C, "T2")</f>
        <v>100</v>
      </c>
      <c r="T16" s="6">
        <f>100 + SUMIFS(NhatKy_ViPham!J:J, NhatKy_ViPham!E:E, "11_Toan_B", NhatKy_ViPham!F:F, B16, NhatKy_ViPham!C:C, "T3") - SUMIFS(NhatKy_ViPham!K:K, NhatKy_ViPham!E:E, "11_Toan_B", NhatKy_ViPham!F:F, B16, NhatKy_ViPham!C:C, "T3")</f>
        <v>100</v>
      </c>
      <c r="U16" s="6">
        <f>100 + SUMIFS(NhatKy_ViPham!J:J, NhatKy_ViPham!E:E, "11_Toan_B", NhatKy_ViPham!F:F, B16, NhatKy_ViPham!C:C, "T4") - SUMIFS(NhatKy_ViPham!K:K, NhatKy_ViPham!E:E, "11_Toan_B", NhatKy_ViPham!F:F, B16, NhatKy_ViPham!C:C, "T4")</f>
        <v>100</v>
      </c>
      <c r="V16" s="6">
        <f>100 + SUMIFS(NhatKy_ViPham!J:J, NhatKy_ViPham!E:E, "11_Toan_B", NhatKy_ViPham!F:F, B16, NhatKy_ViPham!C:C, "T5") - SUMIFS(NhatKy_ViPham!K:K, NhatKy_ViPham!E:E, "11_Toan_B", NhatKy_ViPham!F:F, B16, NhatKy_ViPham!C:C, "T5")</f>
        <v>100</v>
      </c>
      <c r="W16" s="6">
        <f>100 + SUMIFS(NhatKy_ViPham!J:J, NhatKy_ViPham!E:E, "11_Toan_B", NhatKy_ViPham!F:F, B16, NhatKy_ViPham!C:C, "T6") - SUMIFS(NhatKy_ViPham!K:K, NhatKy_ViPham!E:E, "11_Toan_B", NhatKy_ViPham!F:F, B16, NhatKy_ViPham!C:C, "T6")</f>
        <v>100</v>
      </c>
      <c r="X16" s="6">
        <f>100 + SUMIFS(NhatKy_ViPham!J:J, NhatKy_ViPham!E:E, "11_Toan_B", NhatKy_ViPham!F:F, B16, NhatKy_ViPham!C:C, "T7") - SUMIFS(NhatKy_ViPham!K:K, NhatKy_ViPham!E:E, "11_Toan_B", NhatKy_ViPham!F:F, B16, NhatKy_ViPham!C:C, "T7")</f>
        <v>100</v>
      </c>
      <c r="Y16" s="6">
        <f>100 + SUMIFS(NhatKy_ViPham!J:J, NhatKy_ViPham!E:E, "11_Toan_B", NhatKy_ViPham!F:F, B16, NhatKy_ViPham!C:C, "T8") - SUMIFS(NhatKy_ViPham!K:K, NhatKy_ViPham!E:E, "11_Toan_B", NhatKy_ViPham!F:F, B16, NhatKy_ViPham!C:C, "T8")</f>
        <v>100</v>
      </c>
      <c r="Z16" s="6">
        <f>100 + SUMIFS(NhatKy_ViPham!J:J, NhatKy_ViPham!E:E, "11_Toan_B", NhatKy_ViPham!F:F, B16, NhatKy_ViPham!C:C, "T9") - SUMIFS(NhatKy_ViPham!K:K, NhatKy_ViPham!E:E, "11_Toan_B", NhatKy_ViPham!F:F, B16, NhatKy_ViPham!C:C, "T9")</f>
        <v>100</v>
      </c>
      <c r="AA16" s="6">
        <f>100 + SUMIFS(NhatKy_ViPham!J:J, NhatKy_ViPham!E:E, "11_Toan_B", NhatKy_ViPham!F:F, B16, NhatKy_ViPham!C:C, "T10") - SUMIFS(NhatKy_ViPham!K:K, NhatKy_ViPham!E:E, "11_Toan_B", NhatKy_ViPham!F:F, B16, NhatKy_ViPham!C:C, "T10")</f>
        <v>100</v>
      </c>
      <c r="AB16" s="6">
        <f>100 + SUMIFS(NhatKy_ViPham!J:J, NhatKy_ViPham!E:E, "11_Toan_B", NhatKy_ViPham!F:F, B16, NhatKy_ViPham!C:C, "T11") - SUMIFS(NhatKy_ViPham!K:K, NhatKy_ViPham!E:E, "11_Toan_B", NhatKy_ViPham!F:F, B16, NhatKy_ViPham!C:C, "T11")</f>
        <v>100</v>
      </c>
      <c r="AC16" s="6">
        <f>100 + SUMIFS(NhatKy_ViPham!J:J, NhatKy_ViPham!E:E, "11_Toan_B", NhatKy_ViPham!F:F, B16, NhatKy_ViPham!C:C, "T12") - SUMIFS(NhatKy_ViPham!K:K, NhatKy_ViPham!E:E, "11_Toan_B", NhatKy_ViPham!F:F, B16, NhatKy_ViPham!C:C, "T12")</f>
        <v>100</v>
      </c>
      <c r="AD16" s="6">
        <f>100 + SUMIFS(NhatKy_ViPham!J:J, NhatKy_ViPham!E:E, "11_Toan_B", NhatKy_ViPham!F:F, B16, NhatKy_ViPham!C:C, "T13") - SUMIFS(NhatKy_ViPham!K:K, NhatKy_ViPham!E:E, "11_Toan_B", NhatKy_ViPham!F:F, B16, NhatKy_ViPham!C:C, "T13")</f>
        <v>100</v>
      </c>
      <c r="AE16" s="6">
        <f>100 + SUMIFS(NhatKy_ViPham!J:J, NhatKy_ViPham!E:E, "11_Toan_B", NhatKy_ViPham!F:F, B16, NhatKy_ViPham!C:C, "T14") - SUMIFS(NhatKy_ViPham!K:K, NhatKy_ViPham!E:E, "11_Toan_B", NhatKy_ViPham!F:F, B16, NhatKy_ViPham!C:C, "T14")</f>
        <v>100</v>
      </c>
      <c r="AF16" s="6">
        <f>100 + SUMIFS(NhatKy_ViPham!J:J, NhatKy_ViPham!E:E, "11_Toan_B", NhatKy_ViPham!F:F, B16, NhatKy_ViPham!C:C, "T15") - SUMIFS(NhatKy_ViPham!K:K, NhatKy_ViPham!E:E, "11_Toan_B", NhatKy_ViPham!F:F, B16, NhatKy_ViPham!C:C, "T15")</f>
        <v>100</v>
      </c>
      <c r="AG16" s="6">
        <f>100 + SUMIFS(NhatKy_ViPham!J:J, NhatKy_ViPham!E:E, "11_Toan_B", NhatKy_ViPham!F:F, B16, NhatKy_ViPham!C:C, "T16") - SUMIFS(NhatKy_ViPham!K:K, NhatKy_ViPham!E:E, "11_Toan_B", NhatKy_ViPham!F:F, B16, NhatKy_ViPham!C:C, "T16")</f>
        <v>100</v>
      </c>
      <c r="AH16" s="6">
        <f>100 + SUMIFS(NhatKy_ViPham!J:J, NhatKy_ViPham!E:E, "11_Toan_B", NhatKy_ViPham!F:F, B16, NhatKy_ViPham!C:C, "T17") - SUMIFS(NhatKy_ViPham!K:K, NhatKy_ViPham!E:E, "11_Toan_B", NhatKy_ViPham!F:F, B16, NhatKy_ViPham!C:C, "T17")</f>
        <v>100</v>
      </c>
      <c r="AI16" s="6">
        <f>100 + SUMIFS(NhatKy_ViPham!J:J, NhatKy_ViPham!E:E, "11_Toan_B", NhatKy_ViPham!F:F, B16, NhatKy_ViPham!C:C, "T18") - SUMIFS(NhatKy_ViPham!K:K, NhatKy_ViPham!E:E, "11_Toan_B", NhatKy_ViPham!F:F, B16, NhatKy_ViPham!C:C, "T18")</f>
        <v>100</v>
      </c>
      <c r="AJ16" s="6">
        <f>100 + SUMIFS(NhatKy_ViPham!J:J, NhatKy_ViPham!E:E, "11_Toan_B", NhatKy_ViPham!F:F, B16, NhatKy_ViPham!C:C, "T19") - SUMIFS(NhatKy_ViPham!K:K, NhatKy_ViPham!E:E, "11_Toan_B", NhatKy_ViPham!F:F, B16, NhatKy_ViPham!C:C, "T19")</f>
        <v>100</v>
      </c>
      <c r="AK16" s="6">
        <f>100 + SUMIFS(NhatKy_ViPham!J:J, NhatKy_ViPham!E:E, "11_Toan_B", NhatKy_ViPham!F:F, B16, NhatKy_ViPham!C:C, "T20") - SUMIFS(NhatKy_ViPham!K:K, NhatKy_ViPham!E:E, "11_Toan_B", NhatKy_ViPham!F:F, B16, NhatKy_ViPham!C:C, "T20")</f>
        <v>100</v>
      </c>
      <c r="AL16" s="6">
        <f>100 + SUMIFS(NhatKy_ViPham!J:J, NhatKy_ViPham!E:E, "11_Toan_B", NhatKy_ViPham!F:F, B16, NhatKy_ViPham!C:C, "T21") - SUMIFS(NhatKy_ViPham!K:K, NhatKy_ViPham!E:E, "11_Toan_B", NhatKy_ViPham!F:F, B16, NhatKy_ViPham!C:C, "T21")</f>
        <v>100</v>
      </c>
      <c r="AM16" s="6">
        <f>100 + SUMIFS(NhatKy_ViPham!J:J, NhatKy_ViPham!E:E, "11_Toan_B", NhatKy_ViPham!F:F, B16, NhatKy_ViPham!C:C, "T22") - SUMIFS(NhatKy_ViPham!K:K, NhatKy_ViPham!E:E, "11_Toan_B", NhatKy_ViPham!F:F, B16, NhatKy_ViPham!C:C, "T22")</f>
        <v>100</v>
      </c>
      <c r="AN16" s="6">
        <f>100 + SUMIFS(NhatKy_ViPham!J:J, NhatKy_ViPham!E:E, "11_Toan_B", NhatKy_ViPham!F:F, B16, NhatKy_ViPham!C:C, "T23") - SUMIFS(NhatKy_ViPham!K:K, NhatKy_ViPham!E:E, "11_Toan_B", NhatKy_ViPham!F:F, B16, NhatKy_ViPham!C:C, "T23")</f>
        <v>100</v>
      </c>
      <c r="AO16" s="6">
        <f>100 + SUMIFS(NhatKy_ViPham!J:J, NhatKy_ViPham!E:E, "11_Toan_B", NhatKy_ViPham!F:F, B16, NhatKy_ViPham!C:C, "T24") - SUMIFS(NhatKy_ViPham!K:K, NhatKy_ViPham!E:E, "11_Toan_B", NhatKy_ViPham!F:F, B16, NhatKy_ViPham!C:C, "T24")</f>
        <v>100</v>
      </c>
      <c r="AP16" s="6">
        <f>100 + SUMIFS(NhatKy_ViPham!J:J, NhatKy_ViPham!E:E, "11_Toan_B", NhatKy_ViPham!F:F, B16, NhatKy_ViPham!C:C, "T25") - SUMIFS(NhatKy_ViPham!K:K, NhatKy_ViPham!E:E, "11_Toan_B", NhatKy_ViPham!F:F, B16, NhatKy_ViPham!C:C, "T25")</f>
        <v>100</v>
      </c>
      <c r="AQ16" s="6">
        <f>100 + SUMIFS(NhatKy_ViPham!J:J, NhatKy_ViPham!E:E, "11_Toan_B", NhatKy_ViPham!F:F, B16, NhatKy_ViPham!C:C, "T26") - SUMIFS(NhatKy_ViPham!K:K, NhatKy_ViPham!E:E, "11_Toan_B", NhatKy_ViPham!F:F, B16, NhatKy_ViPham!C:C, "T26")</f>
        <v>100</v>
      </c>
      <c r="AR16" s="6">
        <f>100 + SUMIFS(NhatKy_ViPham!J:J, NhatKy_ViPham!E:E, "11_Toan_B", NhatKy_ViPham!F:F, B16, NhatKy_ViPham!C:C, "T27") - SUMIFS(NhatKy_ViPham!K:K, NhatKy_ViPham!E:E, "11_Toan_B", NhatKy_ViPham!F:F, B16, NhatKy_ViPham!C:C, "T27")</f>
        <v>100</v>
      </c>
      <c r="AS16" s="6">
        <f>100 + SUMIFS(NhatKy_ViPham!J:J, NhatKy_ViPham!E:E, "11_Toan_B", NhatKy_ViPham!F:F, B16, NhatKy_ViPham!C:C, "T28") - SUMIFS(NhatKy_ViPham!K:K, NhatKy_ViPham!E:E, "11_Toan_B", NhatKy_ViPham!F:F, B16, NhatKy_ViPham!C:C, "T28")</f>
        <v>100</v>
      </c>
      <c r="AT16" s="6">
        <f>100 + SUMIFS(NhatKy_ViPham!J:J, NhatKy_ViPham!E:E, "11_Toan_B", NhatKy_ViPham!F:F, B16, NhatKy_ViPham!C:C, "T29") - SUMIFS(NhatKy_ViPham!K:K, NhatKy_ViPham!E:E, "11_Toan_B", NhatKy_ViPham!F:F, B16, NhatKy_ViPham!C:C, "T29")</f>
        <v>100</v>
      </c>
      <c r="AU16" s="6">
        <f>100 + SUMIFS(NhatKy_ViPham!J:J, NhatKy_ViPham!E:E, "11_Toan_B", NhatKy_ViPham!F:F, B16, NhatKy_ViPham!C:C, "T30") - SUMIFS(NhatKy_ViPham!K:K, NhatKy_ViPham!E:E, "11_Toan_B", NhatKy_ViPham!F:F, B16, NhatKy_ViPham!C:C, "T30")</f>
        <v>100</v>
      </c>
      <c r="AV16" s="6">
        <f>100 + SUMIFS(NhatKy_ViPham!J:J, NhatKy_ViPham!E:E, "11_Toan_B", NhatKy_ViPham!F:F, B16, NhatKy_ViPham!C:C, "T31") - SUMIFS(NhatKy_ViPham!K:K, NhatKy_ViPham!E:E, "11_Toan_B", NhatKy_ViPham!F:F, B16, NhatKy_ViPham!C:C, "T31")</f>
        <v>100</v>
      </c>
      <c r="AW16" s="6">
        <f>100 + SUMIFS(NhatKy_ViPham!J:J, NhatKy_ViPham!E:E, "11_Toan_B", NhatKy_ViPham!F:F, B16, NhatKy_ViPham!C:C, "T32") - SUMIFS(NhatKy_ViPham!K:K, NhatKy_ViPham!E:E, "11_Toan_B", NhatKy_ViPham!F:F, B16, NhatKy_ViPham!C:C, "T32")</f>
        <v>100</v>
      </c>
      <c r="AX16" s="6">
        <f>100 + SUMIFS(NhatKy_ViPham!J:J, NhatKy_ViPham!E:E, "11_Toan_B", NhatKy_ViPham!F:F, B16, NhatKy_ViPham!C:C, "T33") - SUMIFS(NhatKy_ViPham!K:K, NhatKy_ViPham!E:E, "11_Toan_B", NhatKy_ViPham!F:F, B16, NhatKy_ViPham!C:C, "T33")</f>
        <v>100</v>
      </c>
      <c r="AY16" s="6">
        <f>100 + SUMIFS(NhatKy_ViPham!J:J, NhatKy_ViPham!E:E, "11_Toan_B", NhatKy_ViPham!F:F, B16, NhatKy_ViPham!C:C, "T34") - SUMIFS(NhatKy_ViPham!K:K, NhatKy_ViPham!E:E, "11_Toan_B", NhatKy_ViPham!F:F, B16, NhatKy_ViPham!C:C, "T34")</f>
        <v>100</v>
      </c>
      <c r="AZ16" s="6">
        <f>100 + SUMIFS(NhatKy_ViPham!J:J, NhatKy_ViPham!E:E, "11_Toan_B", NhatKy_ViPham!F:F, B16, NhatKy_ViPham!C:C, "T35") - SUMIFS(NhatKy_ViPham!K:K, NhatKy_ViPham!E:E, "11_Toan_B", NhatKy_ViPham!F:F, B16, NhatKy_ViPham!C:C, "T35")</f>
        <v>100</v>
      </c>
      <c r="BA16" s="12">
        <f t="shared" si="0"/>
        <v>100</v>
      </c>
      <c r="BB16" s="11" t="s">
        <v>430</v>
      </c>
      <c r="BC16" s="16" t="str">
        <f t="shared" si="1"/>
        <v>Tốt</v>
      </c>
      <c r="BD16" s="15" t="str">
        <f t="shared" si="2"/>
        <v>🟢 BÌNH THƯỜNG</v>
      </c>
    </row>
    <row r="17" spans="1:56" x14ac:dyDescent="0.25">
      <c r="A17" s="4">
        <v>9</v>
      </c>
      <c r="B17" s="10" t="s">
        <v>1418</v>
      </c>
      <c r="C17" s="4" t="s">
        <v>1419</v>
      </c>
      <c r="D17" s="4" t="s">
        <v>435</v>
      </c>
      <c r="E17" s="11" t="s">
        <v>430</v>
      </c>
      <c r="F17" s="7">
        <f>SUMIFS(NhatKy_ViPham!K:K, NhatKy_ViPham!E:E, "11_Toan_B", NhatKy_ViPham!F:F, B17, NhatKy_ViPham!H:H, "L01")</f>
        <v>0</v>
      </c>
      <c r="G17" s="7">
        <f>SUMIFS(NhatKy_ViPham!K:K, NhatKy_ViPham!E:E, "11_Toan_B", NhatKy_ViPham!F:F, B17, NhatKy_ViPham!H:H, "L02")</f>
        <v>0</v>
      </c>
      <c r="H17" s="7">
        <f>SUMIFS(NhatKy_ViPham!K:K, NhatKy_ViPham!E:E, "11_Toan_B", NhatKy_ViPham!F:F, B17, NhatKy_ViPham!H:H, "L03")</f>
        <v>0</v>
      </c>
      <c r="I17" s="7">
        <f>SUMIFS(NhatKy_ViPham!K:K, NhatKy_ViPham!E:E, "11_Toan_B", NhatKy_ViPham!F:F, B17, NhatKy_ViPham!H:H, "L04")</f>
        <v>0</v>
      </c>
      <c r="J17" s="7">
        <f>SUMIFS(NhatKy_ViPham!K:K, NhatKy_ViPham!E:E, "11_Toan_B", NhatKy_ViPham!F:F, B17, NhatKy_ViPham!H:H, "L05")</f>
        <v>0</v>
      </c>
      <c r="K17" s="7">
        <f>SUMIFS(NhatKy_ViPham!K:K, NhatKy_ViPham!E:E, "11_Toan_B", NhatKy_ViPham!F:F, B17, NhatKy_ViPham!H:H, "L06")</f>
        <v>0</v>
      </c>
      <c r="L17" s="7">
        <f>SUMIFS(NhatKy_ViPham!K:K, NhatKy_ViPham!E:E, "11_Toan_B", NhatKy_ViPham!F:F, B17, NhatKy_ViPham!H:H, "L07")</f>
        <v>0</v>
      </c>
      <c r="M17" s="7">
        <f>SUMIFS(NhatKy_ViPham!K:K, NhatKy_ViPham!E:E, "11_Toan_B", NhatKy_ViPham!F:F, B17, NhatKy_ViPham!H:H, "L08")</f>
        <v>0</v>
      </c>
      <c r="N17" s="7">
        <f>SUMIFS(NhatKy_ViPham!K:K, NhatKy_ViPham!E:E, "11_Toan_B", NhatKy_ViPham!F:F, B17, NhatKy_ViPham!H:H, "L09")</f>
        <v>0</v>
      </c>
      <c r="O17" s="7">
        <f>SUMIFS(NhatKy_ViPham!K:K, NhatKy_ViPham!E:E, "11_Toan_B", NhatKy_ViPham!F:F, B17, NhatKy_ViPham!H:H, "L10")</f>
        <v>0</v>
      </c>
      <c r="P17" s="12">
        <f>SUMIFS(NhatKy_ViPham!J:J, NhatKy_ViPham!E:E, "11_Toan_B", NhatKy_ViPham!F:F, B17)</f>
        <v>0</v>
      </c>
      <c r="Q17" s="13">
        <f>SUMIFS(NhatKy_ViPham!K:K, NhatKy_ViPham!E:E, "11_Toan_B", NhatKy_ViPham!F:F, B17)</f>
        <v>0</v>
      </c>
      <c r="R17" s="7">
        <f>100 + SUMIFS(NhatKy_ViPham!J:J, NhatKy_ViPham!E:E, "11_Toan_B", NhatKy_ViPham!F:F, B17, NhatKy_ViPham!C:C, "T1") - SUMIFS(NhatKy_ViPham!K:K, NhatKy_ViPham!E:E, "11_Toan_B", NhatKy_ViPham!F:F, B17, NhatKy_ViPham!C:C, "T1")</f>
        <v>100</v>
      </c>
      <c r="S17" s="7">
        <f>100 + SUMIFS(NhatKy_ViPham!J:J, NhatKy_ViPham!E:E, "11_Toan_B", NhatKy_ViPham!F:F, B17, NhatKy_ViPham!C:C, "T2") - SUMIFS(NhatKy_ViPham!K:K, NhatKy_ViPham!E:E, "11_Toan_B", NhatKy_ViPham!F:F, B17, NhatKy_ViPham!C:C, "T2")</f>
        <v>100</v>
      </c>
      <c r="T17" s="7">
        <f>100 + SUMIFS(NhatKy_ViPham!J:J, NhatKy_ViPham!E:E, "11_Toan_B", NhatKy_ViPham!F:F, B17, NhatKy_ViPham!C:C, "T3") - SUMIFS(NhatKy_ViPham!K:K, NhatKy_ViPham!E:E, "11_Toan_B", NhatKy_ViPham!F:F, B17, NhatKy_ViPham!C:C, "T3")</f>
        <v>100</v>
      </c>
      <c r="U17" s="7">
        <f>100 + SUMIFS(NhatKy_ViPham!J:J, NhatKy_ViPham!E:E, "11_Toan_B", NhatKy_ViPham!F:F, B17, NhatKy_ViPham!C:C, "T4") - SUMIFS(NhatKy_ViPham!K:K, NhatKy_ViPham!E:E, "11_Toan_B", NhatKy_ViPham!F:F, B17, NhatKy_ViPham!C:C, "T4")</f>
        <v>100</v>
      </c>
      <c r="V17" s="7">
        <f>100 + SUMIFS(NhatKy_ViPham!J:J, NhatKy_ViPham!E:E, "11_Toan_B", NhatKy_ViPham!F:F, B17, NhatKy_ViPham!C:C, "T5") - SUMIFS(NhatKy_ViPham!K:K, NhatKy_ViPham!E:E, "11_Toan_B", NhatKy_ViPham!F:F, B17, NhatKy_ViPham!C:C, "T5")</f>
        <v>100</v>
      </c>
      <c r="W17" s="7">
        <f>100 + SUMIFS(NhatKy_ViPham!J:J, NhatKy_ViPham!E:E, "11_Toan_B", NhatKy_ViPham!F:F, B17, NhatKy_ViPham!C:C, "T6") - SUMIFS(NhatKy_ViPham!K:K, NhatKy_ViPham!E:E, "11_Toan_B", NhatKy_ViPham!F:F, B17, NhatKy_ViPham!C:C, "T6")</f>
        <v>100</v>
      </c>
      <c r="X17" s="7">
        <f>100 + SUMIFS(NhatKy_ViPham!J:J, NhatKy_ViPham!E:E, "11_Toan_B", NhatKy_ViPham!F:F, B17, NhatKy_ViPham!C:C, "T7") - SUMIFS(NhatKy_ViPham!K:K, NhatKy_ViPham!E:E, "11_Toan_B", NhatKy_ViPham!F:F, B17, NhatKy_ViPham!C:C, "T7")</f>
        <v>100</v>
      </c>
      <c r="Y17" s="7">
        <f>100 + SUMIFS(NhatKy_ViPham!J:J, NhatKy_ViPham!E:E, "11_Toan_B", NhatKy_ViPham!F:F, B17, NhatKy_ViPham!C:C, "T8") - SUMIFS(NhatKy_ViPham!K:K, NhatKy_ViPham!E:E, "11_Toan_B", NhatKy_ViPham!F:F, B17, NhatKy_ViPham!C:C, "T8")</f>
        <v>100</v>
      </c>
      <c r="Z17" s="7">
        <f>100 + SUMIFS(NhatKy_ViPham!J:J, NhatKy_ViPham!E:E, "11_Toan_B", NhatKy_ViPham!F:F, B17, NhatKy_ViPham!C:C, "T9") - SUMIFS(NhatKy_ViPham!K:K, NhatKy_ViPham!E:E, "11_Toan_B", NhatKy_ViPham!F:F, B17, NhatKy_ViPham!C:C, "T9")</f>
        <v>100</v>
      </c>
      <c r="AA17" s="7">
        <f>100 + SUMIFS(NhatKy_ViPham!J:J, NhatKy_ViPham!E:E, "11_Toan_B", NhatKy_ViPham!F:F, B17, NhatKy_ViPham!C:C, "T10") - SUMIFS(NhatKy_ViPham!K:K, NhatKy_ViPham!E:E, "11_Toan_B", NhatKy_ViPham!F:F, B17, NhatKy_ViPham!C:C, "T10")</f>
        <v>100</v>
      </c>
      <c r="AB17" s="7">
        <f>100 + SUMIFS(NhatKy_ViPham!J:J, NhatKy_ViPham!E:E, "11_Toan_B", NhatKy_ViPham!F:F, B17, NhatKy_ViPham!C:C, "T11") - SUMIFS(NhatKy_ViPham!K:K, NhatKy_ViPham!E:E, "11_Toan_B", NhatKy_ViPham!F:F, B17, NhatKy_ViPham!C:C, "T11")</f>
        <v>100</v>
      </c>
      <c r="AC17" s="7">
        <f>100 + SUMIFS(NhatKy_ViPham!J:J, NhatKy_ViPham!E:E, "11_Toan_B", NhatKy_ViPham!F:F, B17, NhatKy_ViPham!C:C, "T12") - SUMIFS(NhatKy_ViPham!K:K, NhatKy_ViPham!E:E, "11_Toan_B", NhatKy_ViPham!F:F, B17, NhatKy_ViPham!C:C, "T12")</f>
        <v>100</v>
      </c>
      <c r="AD17" s="7">
        <f>100 + SUMIFS(NhatKy_ViPham!J:J, NhatKy_ViPham!E:E, "11_Toan_B", NhatKy_ViPham!F:F, B17, NhatKy_ViPham!C:C, "T13") - SUMIFS(NhatKy_ViPham!K:K, NhatKy_ViPham!E:E, "11_Toan_B", NhatKy_ViPham!F:F, B17, NhatKy_ViPham!C:C, "T13")</f>
        <v>100</v>
      </c>
      <c r="AE17" s="7">
        <f>100 + SUMIFS(NhatKy_ViPham!J:J, NhatKy_ViPham!E:E, "11_Toan_B", NhatKy_ViPham!F:F, B17, NhatKy_ViPham!C:C, "T14") - SUMIFS(NhatKy_ViPham!K:K, NhatKy_ViPham!E:E, "11_Toan_B", NhatKy_ViPham!F:F, B17, NhatKy_ViPham!C:C, "T14")</f>
        <v>100</v>
      </c>
      <c r="AF17" s="7">
        <f>100 + SUMIFS(NhatKy_ViPham!J:J, NhatKy_ViPham!E:E, "11_Toan_B", NhatKy_ViPham!F:F, B17, NhatKy_ViPham!C:C, "T15") - SUMIFS(NhatKy_ViPham!K:K, NhatKy_ViPham!E:E, "11_Toan_B", NhatKy_ViPham!F:F, B17, NhatKy_ViPham!C:C, "T15")</f>
        <v>100</v>
      </c>
      <c r="AG17" s="7">
        <f>100 + SUMIFS(NhatKy_ViPham!J:J, NhatKy_ViPham!E:E, "11_Toan_B", NhatKy_ViPham!F:F, B17, NhatKy_ViPham!C:C, "T16") - SUMIFS(NhatKy_ViPham!K:K, NhatKy_ViPham!E:E, "11_Toan_B", NhatKy_ViPham!F:F, B17, NhatKy_ViPham!C:C, "T16")</f>
        <v>100</v>
      </c>
      <c r="AH17" s="7">
        <f>100 + SUMIFS(NhatKy_ViPham!J:J, NhatKy_ViPham!E:E, "11_Toan_B", NhatKy_ViPham!F:F, B17, NhatKy_ViPham!C:C, "T17") - SUMIFS(NhatKy_ViPham!K:K, NhatKy_ViPham!E:E, "11_Toan_B", NhatKy_ViPham!F:F, B17, NhatKy_ViPham!C:C, "T17")</f>
        <v>100</v>
      </c>
      <c r="AI17" s="7">
        <f>100 + SUMIFS(NhatKy_ViPham!J:J, NhatKy_ViPham!E:E, "11_Toan_B", NhatKy_ViPham!F:F, B17, NhatKy_ViPham!C:C, "T18") - SUMIFS(NhatKy_ViPham!K:K, NhatKy_ViPham!E:E, "11_Toan_B", NhatKy_ViPham!F:F, B17, NhatKy_ViPham!C:C, "T18")</f>
        <v>100</v>
      </c>
      <c r="AJ17" s="7">
        <f>100 + SUMIFS(NhatKy_ViPham!J:J, NhatKy_ViPham!E:E, "11_Toan_B", NhatKy_ViPham!F:F, B17, NhatKy_ViPham!C:C, "T19") - SUMIFS(NhatKy_ViPham!K:K, NhatKy_ViPham!E:E, "11_Toan_B", NhatKy_ViPham!F:F, B17, NhatKy_ViPham!C:C, "T19")</f>
        <v>100</v>
      </c>
      <c r="AK17" s="7">
        <f>100 + SUMIFS(NhatKy_ViPham!J:J, NhatKy_ViPham!E:E, "11_Toan_B", NhatKy_ViPham!F:F, B17, NhatKy_ViPham!C:C, "T20") - SUMIFS(NhatKy_ViPham!K:K, NhatKy_ViPham!E:E, "11_Toan_B", NhatKy_ViPham!F:F, B17, NhatKy_ViPham!C:C, "T20")</f>
        <v>100</v>
      </c>
      <c r="AL17" s="7">
        <f>100 + SUMIFS(NhatKy_ViPham!J:J, NhatKy_ViPham!E:E, "11_Toan_B", NhatKy_ViPham!F:F, B17, NhatKy_ViPham!C:C, "T21") - SUMIFS(NhatKy_ViPham!K:K, NhatKy_ViPham!E:E, "11_Toan_B", NhatKy_ViPham!F:F, B17, NhatKy_ViPham!C:C, "T21")</f>
        <v>100</v>
      </c>
      <c r="AM17" s="7">
        <f>100 + SUMIFS(NhatKy_ViPham!J:J, NhatKy_ViPham!E:E, "11_Toan_B", NhatKy_ViPham!F:F, B17, NhatKy_ViPham!C:C, "T22") - SUMIFS(NhatKy_ViPham!K:K, NhatKy_ViPham!E:E, "11_Toan_B", NhatKy_ViPham!F:F, B17, NhatKy_ViPham!C:C, "T22")</f>
        <v>100</v>
      </c>
      <c r="AN17" s="7">
        <f>100 + SUMIFS(NhatKy_ViPham!J:J, NhatKy_ViPham!E:E, "11_Toan_B", NhatKy_ViPham!F:F, B17, NhatKy_ViPham!C:C, "T23") - SUMIFS(NhatKy_ViPham!K:K, NhatKy_ViPham!E:E, "11_Toan_B", NhatKy_ViPham!F:F, B17, NhatKy_ViPham!C:C, "T23")</f>
        <v>100</v>
      </c>
      <c r="AO17" s="7">
        <f>100 + SUMIFS(NhatKy_ViPham!J:J, NhatKy_ViPham!E:E, "11_Toan_B", NhatKy_ViPham!F:F, B17, NhatKy_ViPham!C:C, "T24") - SUMIFS(NhatKy_ViPham!K:K, NhatKy_ViPham!E:E, "11_Toan_B", NhatKy_ViPham!F:F, B17, NhatKy_ViPham!C:C, "T24")</f>
        <v>100</v>
      </c>
      <c r="AP17" s="7">
        <f>100 + SUMIFS(NhatKy_ViPham!J:J, NhatKy_ViPham!E:E, "11_Toan_B", NhatKy_ViPham!F:F, B17, NhatKy_ViPham!C:C, "T25") - SUMIFS(NhatKy_ViPham!K:K, NhatKy_ViPham!E:E, "11_Toan_B", NhatKy_ViPham!F:F, B17, NhatKy_ViPham!C:C, "T25")</f>
        <v>100</v>
      </c>
      <c r="AQ17" s="7">
        <f>100 + SUMIFS(NhatKy_ViPham!J:J, NhatKy_ViPham!E:E, "11_Toan_B", NhatKy_ViPham!F:F, B17, NhatKy_ViPham!C:C, "T26") - SUMIFS(NhatKy_ViPham!K:K, NhatKy_ViPham!E:E, "11_Toan_B", NhatKy_ViPham!F:F, B17, NhatKy_ViPham!C:C, "T26")</f>
        <v>100</v>
      </c>
      <c r="AR17" s="7">
        <f>100 + SUMIFS(NhatKy_ViPham!J:J, NhatKy_ViPham!E:E, "11_Toan_B", NhatKy_ViPham!F:F, B17, NhatKy_ViPham!C:C, "T27") - SUMIFS(NhatKy_ViPham!K:K, NhatKy_ViPham!E:E, "11_Toan_B", NhatKy_ViPham!F:F, B17, NhatKy_ViPham!C:C, "T27")</f>
        <v>100</v>
      </c>
      <c r="AS17" s="7">
        <f>100 + SUMIFS(NhatKy_ViPham!J:J, NhatKy_ViPham!E:E, "11_Toan_B", NhatKy_ViPham!F:F, B17, NhatKy_ViPham!C:C, "T28") - SUMIFS(NhatKy_ViPham!K:K, NhatKy_ViPham!E:E, "11_Toan_B", NhatKy_ViPham!F:F, B17, NhatKy_ViPham!C:C, "T28")</f>
        <v>100</v>
      </c>
      <c r="AT17" s="7">
        <f>100 + SUMIFS(NhatKy_ViPham!J:J, NhatKy_ViPham!E:E, "11_Toan_B", NhatKy_ViPham!F:F, B17, NhatKy_ViPham!C:C, "T29") - SUMIFS(NhatKy_ViPham!K:K, NhatKy_ViPham!E:E, "11_Toan_B", NhatKy_ViPham!F:F, B17, NhatKy_ViPham!C:C, "T29")</f>
        <v>100</v>
      </c>
      <c r="AU17" s="7">
        <f>100 + SUMIFS(NhatKy_ViPham!J:J, NhatKy_ViPham!E:E, "11_Toan_B", NhatKy_ViPham!F:F, B17, NhatKy_ViPham!C:C, "T30") - SUMIFS(NhatKy_ViPham!K:K, NhatKy_ViPham!E:E, "11_Toan_B", NhatKy_ViPham!F:F, B17, NhatKy_ViPham!C:C, "T30")</f>
        <v>100</v>
      </c>
      <c r="AV17" s="7">
        <f>100 + SUMIFS(NhatKy_ViPham!J:J, NhatKy_ViPham!E:E, "11_Toan_B", NhatKy_ViPham!F:F, B17, NhatKy_ViPham!C:C, "T31") - SUMIFS(NhatKy_ViPham!K:K, NhatKy_ViPham!E:E, "11_Toan_B", NhatKy_ViPham!F:F, B17, NhatKy_ViPham!C:C, "T31")</f>
        <v>100</v>
      </c>
      <c r="AW17" s="7">
        <f>100 + SUMIFS(NhatKy_ViPham!J:J, NhatKy_ViPham!E:E, "11_Toan_B", NhatKy_ViPham!F:F, B17, NhatKy_ViPham!C:C, "T32") - SUMIFS(NhatKy_ViPham!K:K, NhatKy_ViPham!E:E, "11_Toan_B", NhatKy_ViPham!F:F, B17, NhatKy_ViPham!C:C, "T32")</f>
        <v>100</v>
      </c>
      <c r="AX17" s="7">
        <f>100 + SUMIFS(NhatKy_ViPham!J:J, NhatKy_ViPham!E:E, "11_Toan_B", NhatKy_ViPham!F:F, B17, NhatKy_ViPham!C:C, "T33") - SUMIFS(NhatKy_ViPham!K:K, NhatKy_ViPham!E:E, "11_Toan_B", NhatKy_ViPham!F:F, B17, NhatKy_ViPham!C:C, "T33")</f>
        <v>100</v>
      </c>
      <c r="AY17" s="7">
        <f>100 + SUMIFS(NhatKy_ViPham!J:J, NhatKy_ViPham!E:E, "11_Toan_B", NhatKy_ViPham!F:F, B17, NhatKy_ViPham!C:C, "T34") - SUMIFS(NhatKy_ViPham!K:K, NhatKy_ViPham!E:E, "11_Toan_B", NhatKy_ViPham!F:F, B17, NhatKy_ViPham!C:C, "T34")</f>
        <v>100</v>
      </c>
      <c r="AZ17" s="7">
        <f>100 + SUMIFS(NhatKy_ViPham!J:J, NhatKy_ViPham!E:E, "11_Toan_B", NhatKy_ViPham!F:F, B17, NhatKy_ViPham!C:C, "T35") - SUMIFS(NhatKy_ViPham!K:K, NhatKy_ViPham!E:E, "11_Toan_B", NhatKy_ViPham!F:F, B17, NhatKy_ViPham!C:C, "T35")</f>
        <v>100</v>
      </c>
      <c r="BA17" s="12">
        <f t="shared" si="0"/>
        <v>100</v>
      </c>
      <c r="BB17" s="11" t="s">
        <v>430</v>
      </c>
      <c r="BC17" s="14" t="str">
        <f t="shared" si="1"/>
        <v>Tốt</v>
      </c>
      <c r="BD17" s="10" t="str">
        <f t="shared" si="2"/>
        <v>🟢 BÌNH THƯỜNG</v>
      </c>
    </row>
    <row r="18" spans="1:56" x14ac:dyDescent="0.25">
      <c r="A18" s="5">
        <v>10</v>
      </c>
      <c r="B18" s="15" t="s">
        <v>1420</v>
      </c>
      <c r="C18" s="5" t="s">
        <v>1406</v>
      </c>
      <c r="D18" s="5" t="s">
        <v>435</v>
      </c>
      <c r="E18" s="11" t="s">
        <v>430</v>
      </c>
      <c r="F18" s="6">
        <f>SUMIFS(NhatKy_ViPham!K:K, NhatKy_ViPham!E:E, "11_Toan_B", NhatKy_ViPham!F:F, B18, NhatKy_ViPham!H:H, "L01")</f>
        <v>0</v>
      </c>
      <c r="G18" s="6">
        <f>SUMIFS(NhatKy_ViPham!K:K, NhatKy_ViPham!E:E, "11_Toan_B", NhatKy_ViPham!F:F, B18, NhatKy_ViPham!H:H, "L02")</f>
        <v>0</v>
      </c>
      <c r="H18" s="6">
        <f>SUMIFS(NhatKy_ViPham!K:K, NhatKy_ViPham!E:E, "11_Toan_B", NhatKy_ViPham!F:F, B18, NhatKy_ViPham!H:H, "L03")</f>
        <v>0</v>
      </c>
      <c r="I18" s="6">
        <f>SUMIFS(NhatKy_ViPham!K:K, NhatKy_ViPham!E:E, "11_Toan_B", NhatKy_ViPham!F:F, B18, NhatKy_ViPham!H:H, "L04")</f>
        <v>0</v>
      </c>
      <c r="J18" s="6">
        <f>SUMIFS(NhatKy_ViPham!K:K, NhatKy_ViPham!E:E, "11_Toan_B", NhatKy_ViPham!F:F, B18, NhatKy_ViPham!H:H, "L05")</f>
        <v>0</v>
      </c>
      <c r="K18" s="6">
        <f>SUMIFS(NhatKy_ViPham!K:K, NhatKy_ViPham!E:E, "11_Toan_B", NhatKy_ViPham!F:F, B18, NhatKy_ViPham!H:H, "L06")</f>
        <v>0</v>
      </c>
      <c r="L18" s="6">
        <f>SUMIFS(NhatKy_ViPham!K:K, NhatKy_ViPham!E:E, "11_Toan_B", NhatKy_ViPham!F:F, B18, NhatKy_ViPham!H:H, "L07")</f>
        <v>0</v>
      </c>
      <c r="M18" s="6">
        <f>SUMIFS(NhatKy_ViPham!K:K, NhatKy_ViPham!E:E, "11_Toan_B", NhatKy_ViPham!F:F, B18, NhatKy_ViPham!H:H, "L08")</f>
        <v>0</v>
      </c>
      <c r="N18" s="6">
        <f>SUMIFS(NhatKy_ViPham!K:K, NhatKy_ViPham!E:E, "11_Toan_B", NhatKy_ViPham!F:F, B18, NhatKy_ViPham!H:H, "L09")</f>
        <v>0</v>
      </c>
      <c r="O18" s="6">
        <f>SUMIFS(NhatKy_ViPham!K:K, NhatKy_ViPham!E:E, "11_Toan_B", NhatKy_ViPham!F:F, B18, NhatKy_ViPham!H:H, "L10")</f>
        <v>0</v>
      </c>
      <c r="P18" s="12">
        <f>SUMIFS(NhatKy_ViPham!J:J, NhatKy_ViPham!E:E, "11_Toan_B", NhatKy_ViPham!F:F, B18)</f>
        <v>0</v>
      </c>
      <c r="Q18" s="13">
        <f>SUMIFS(NhatKy_ViPham!K:K, NhatKy_ViPham!E:E, "11_Toan_B", NhatKy_ViPham!F:F, B18)</f>
        <v>0</v>
      </c>
      <c r="R18" s="6">
        <f>100 + SUMIFS(NhatKy_ViPham!J:J, NhatKy_ViPham!E:E, "11_Toan_B", NhatKy_ViPham!F:F, B18, NhatKy_ViPham!C:C, "T1") - SUMIFS(NhatKy_ViPham!K:K, NhatKy_ViPham!E:E, "11_Toan_B", NhatKy_ViPham!F:F, B18, NhatKy_ViPham!C:C, "T1")</f>
        <v>100</v>
      </c>
      <c r="S18" s="6">
        <f>100 + SUMIFS(NhatKy_ViPham!J:J, NhatKy_ViPham!E:E, "11_Toan_B", NhatKy_ViPham!F:F, B18, NhatKy_ViPham!C:C, "T2") - SUMIFS(NhatKy_ViPham!K:K, NhatKy_ViPham!E:E, "11_Toan_B", NhatKy_ViPham!F:F, B18, NhatKy_ViPham!C:C, "T2")</f>
        <v>100</v>
      </c>
      <c r="T18" s="6">
        <f>100 + SUMIFS(NhatKy_ViPham!J:J, NhatKy_ViPham!E:E, "11_Toan_B", NhatKy_ViPham!F:F, B18, NhatKy_ViPham!C:C, "T3") - SUMIFS(NhatKy_ViPham!K:K, NhatKy_ViPham!E:E, "11_Toan_B", NhatKy_ViPham!F:F, B18, NhatKy_ViPham!C:C, "T3")</f>
        <v>100</v>
      </c>
      <c r="U18" s="6">
        <f>100 + SUMIFS(NhatKy_ViPham!J:J, NhatKy_ViPham!E:E, "11_Toan_B", NhatKy_ViPham!F:F, B18, NhatKy_ViPham!C:C, "T4") - SUMIFS(NhatKy_ViPham!K:K, NhatKy_ViPham!E:E, "11_Toan_B", NhatKy_ViPham!F:F, B18, NhatKy_ViPham!C:C, "T4")</f>
        <v>100</v>
      </c>
      <c r="V18" s="6">
        <f>100 + SUMIFS(NhatKy_ViPham!J:J, NhatKy_ViPham!E:E, "11_Toan_B", NhatKy_ViPham!F:F, B18, NhatKy_ViPham!C:C, "T5") - SUMIFS(NhatKy_ViPham!K:K, NhatKy_ViPham!E:E, "11_Toan_B", NhatKy_ViPham!F:F, B18, NhatKy_ViPham!C:C, "T5")</f>
        <v>100</v>
      </c>
      <c r="W18" s="6">
        <f>100 + SUMIFS(NhatKy_ViPham!J:J, NhatKy_ViPham!E:E, "11_Toan_B", NhatKy_ViPham!F:F, B18, NhatKy_ViPham!C:C, "T6") - SUMIFS(NhatKy_ViPham!K:K, NhatKy_ViPham!E:E, "11_Toan_B", NhatKy_ViPham!F:F, B18, NhatKy_ViPham!C:C, "T6")</f>
        <v>100</v>
      </c>
      <c r="X18" s="6">
        <f>100 + SUMIFS(NhatKy_ViPham!J:J, NhatKy_ViPham!E:E, "11_Toan_B", NhatKy_ViPham!F:F, B18, NhatKy_ViPham!C:C, "T7") - SUMIFS(NhatKy_ViPham!K:K, NhatKy_ViPham!E:E, "11_Toan_B", NhatKy_ViPham!F:F, B18, NhatKy_ViPham!C:C, "T7")</f>
        <v>100</v>
      </c>
      <c r="Y18" s="6">
        <f>100 + SUMIFS(NhatKy_ViPham!J:J, NhatKy_ViPham!E:E, "11_Toan_B", NhatKy_ViPham!F:F, B18, NhatKy_ViPham!C:C, "T8") - SUMIFS(NhatKy_ViPham!K:K, NhatKy_ViPham!E:E, "11_Toan_B", NhatKy_ViPham!F:F, B18, NhatKy_ViPham!C:C, "T8")</f>
        <v>100</v>
      </c>
      <c r="Z18" s="6">
        <f>100 + SUMIFS(NhatKy_ViPham!J:J, NhatKy_ViPham!E:E, "11_Toan_B", NhatKy_ViPham!F:F, B18, NhatKy_ViPham!C:C, "T9") - SUMIFS(NhatKy_ViPham!K:K, NhatKy_ViPham!E:E, "11_Toan_B", NhatKy_ViPham!F:F, B18, NhatKy_ViPham!C:C, "T9")</f>
        <v>100</v>
      </c>
      <c r="AA18" s="6">
        <f>100 + SUMIFS(NhatKy_ViPham!J:J, NhatKy_ViPham!E:E, "11_Toan_B", NhatKy_ViPham!F:F, B18, NhatKy_ViPham!C:C, "T10") - SUMIFS(NhatKy_ViPham!K:K, NhatKy_ViPham!E:E, "11_Toan_B", NhatKy_ViPham!F:F, B18, NhatKy_ViPham!C:C, "T10")</f>
        <v>100</v>
      </c>
      <c r="AB18" s="6">
        <f>100 + SUMIFS(NhatKy_ViPham!J:J, NhatKy_ViPham!E:E, "11_Toan_B", NhatKy_ViPham!F:F, B18, NhatKy_ViPham!C:C, "T11") - SUMIFS(NhatKy_ViPham!K:K, NhatKy_ViPham!E:E, "11_Toan_B", NhatKy_ViPham!F:F, B18, NhatKy_ViPham!C:C, "T11")</f>
        <v>100</v>
      </c>
      <c r="AC18" s="6">
        <f>100 + SUMIFS(NhatKy_ViPham!J:J, NhatKy_ViPham!E:E, "11_Toan_B", NhatKy_ViPham!F:F, B18, NhatKy_ViPham!C:C, "T12") - SUMIFS(NhatKy_ViPham!K:K, NhatKy_ViPham!E:E, "11_Toan_B", NhatKy_ViPham!F:F, B18, NhatKy_ViPham!C:C, "T12")</f>
        <v>100</v>
      </c>
      <c r="AD18" s="6">
        <f>100 + SUMIFS(NhatKy_ViPham!J:J, NhatKy_ViPham!E:E, "11_Toan_B", NhatKy_ViPham!F:F, B18, NhatKy_ViPham!C:C, "T13") - SUMIFS(NhatKy_ViPham!K:K, NhatKy_ViPham!E:E, "11_Toan_B", NhatKy_ViPham!F:F, B18, NhatKy_ViPham!C:C, "T13")</f>
        <v>100</v>
      </c>
      <c r="AE18" s="6">
        <f>100 + SUMIFS(NhatKy_ViPham!J:J, NhatKy_ViPham!E:E, "11_Toan_B", NhatKy_ViPham!F:F, B18, NhatKy_ViPham!C:C, "T14") - SUMIFS(NhatKy_ViPham!K:K, NhatKy_ViPham!E:E, "11_Toan_B", NhatKy_ViPham!F:F, B18, NhatKy_ViPham!C:C, "T14")</f>
        <v>100</v>
      </c>
      <c r="AF18" s="6">
        <f>100 + SUMIFS(NhatKy_ViPham!J:J, NhatKy_ViPham!E:E, "11_Toan_B", NhatKy_ViPham!F:F, B18, NhatKy_ViPham!C:C, "T15") - SUMIFS(NhatKy_ViPham!K:K, NhatKy_ViPham!E:E, "11_Toan_B", NhatKy_ViPham!F:F, B18, NhatKy_ViPham!C:C, "T15")</f>
        <v>100</v>
      </c>
      <c r="AG18" s="6">
        <f>100 + SUMIFS(NhatKy_ViPham!J:J, NhatKy_ViPham!E:E, "11_Toan_B", NhatKy_ViPham!F:F, B18, NhatKy_ViPham!C:C, "T16") - SUMIFS(NhatKy_ViPham!K:K, NhatKy_ViPham!E:E, "11_Toan_B", NhatKy_ViPham!F:F, B18, NhatKy_ViPham!C:C, "T16")</f>
        <v>100</v>
      </c>
      <c r="AH18" s="6">
        <f>100 + SUMIFS(NhatKy_ViPham!J:J, NhatKy_ViPham!E:E, "11_Toan_B", NhatKy_ViPham!F:F, B18, NhatKy_ViPham!C:C, "T17") - SUMIFS(NhatKy_ViPham!K:K, NhatKy_ViPham!E:E, "11_Toan_B", NhatKy_ViPham!F:F, B18, NhatKy_ViPham!C:C, "T17")</f>
        <v>100</v>
      </c>
      <c r="AI18" s="6">
        <f>100 + SUMIFS(NhatKy_ViPham!J:J, NhatKy_ViPham!E:E, "11_Toan_B", NhatKy_ViPham!F:F, B18, NhatKy_ViPham!C:C, "T18") - SUMIFS(NhatKy_ViPham!K:K, NhatKy_ViPham!E:E, "11_Toan_B", NhatKy_ViPham!F:F, B18, NhatKy_ViPham!C:C, "T18")</f>
        <v>100</v>
      </c>
      <c r="AJ18" s="6">
        <f>100 + SUMIFS(NhatKy_ViPham!J:J, NhatKy_ViPham!E:E, "11_Toan_B", NhatKy_ViPham!F:F, B18, NhatKy_ViPham!C:C, "T19") - SUMIFS(NhatKy_ViPham!K:K, NhatKy_ViPham!E:E, "11_Toan_B", NhatKy_ViPham!F:F, B18, NhatKy_ViPham!C:C, "T19")</f>
        <v>100</v>
      </c>
      <c r="AK18" s="6">
        <f>100 + SUMIFS(NhatKy_ViPham!J:J, NhatKy_ViPham!E:E, "11_Toan_B", NhatKy_ViPham!F:F, B18, NhatKy_ViPham!C:C, "T20") - SUMIFS(NhatKy_ViPham!K:K, NhatKy_ViPham!E:E, "11_Toan_B", NhatKy_ViPham!F:F, B18, NhatKy_ViPham!C:C, "T20")</f>
        <v>100</v>
      </c>
      <c r="AL18" s="6">
        <f>100 + SUMIFS(NhatKy_ViPham!J:J, NhatKy_ViPham!E:E, "11_Toan_B", NhatKy_ViPham!F:F, B18, NhatKy_ViPham!C:C, "T21") - SUMIFS(NhatKy_ViPham!K:K, NhatKy_ViPham!E:E, "11_Toan_B", NhatKy_ViPham!F:F, B18, NhatKy_ViPham!C:C, "T21")</f>
        <v>100</v>
      </c>
      <c r="AM18" s="6">
        <f>100 + SUMIFS(NhatKy_ViPham!J:J, NhatKy_ViPham!E:E, "11_Toan_B", NhatKy_ViPham!F:F, B18, NhatKy_ViPham!C:C, "T22") - SUMIFS(NhatKy_ViPham!K:K, NhatKy_ViPham!E:E, "11_Toan_B", NhatKy_ViPham!F:F, B18, NhatKy_ViPham!C:C, "T22")</f>
        <v>100</v>
      </c>
      <c r="AN18" s="6">
        <f>100 + SUMIFS(NhatKy_ViPham!J:J, NhatKy_ViPham!E:E, "11_Toan_B", NhatKy_ViPham!F:F, B18, NhatKy_ViPham!C:C, "T23") - SUMIFS(NhatKy_ViPham!K:K, NhatKy_ViPham!E:E, "11_Toan_B", NhatKy_ViPham!F:F, B18, NhatKy_ViPham!C:C, "T23")</f>
        <v>100</v>
      </c>
      <c r="AO18" s="6">
        <f>100 + SUMIFS(NhatKy_ViPham!J:J, NhatKy_ViPham!E:E, "11_Toan_B", NhatKy_ViPham!F:F, B18, NhatKy_ViPham!C:C, "T24") - SUMIFS(NhatKy_ViPham!K:K, NhatKy_ViPham!E:E, "11_Toan_B", NhatKy_ViPham!F:F, B18, NhatKy_ViPham!C:C, "T24")</f>
        <v>100</v>
      </c>
      <c r="AP18" s="6">
        <f>100 + SUMIFS(NhatKy_ViPham!J:J, NhatKy_ViPham!E:E, "11_Toan_B", NhatKy_ViPham!F:F, B18, NhatKy_ViPham!C:C, "T25") - SUMIFS(NhatKy_ViPham!K:K, NhatKy_ViPham!E:E, "11_Toan_B", NhatKy_ViPham!F:F, B18, NhatKy_ViPham!C:C, "T25")</f>
        <v>100</v>
      </c>
      <c r="AQ18" s="6">
        <f>100 + SUMIFS(NhatKy_ViPham!J:J, NhatKy_ViPham!E:E, "11_Toan_B", NhatKy_ViPham!F:F, B18, NhatKy_ViPham!C:C, "T26") - SUMIFS(NhatKy_ViPham!K:K, NhatKy_ViPham!E:E, "11_Toan_B", NhatKy_ViPham!F:F, B18, NhatKy_ViPham!C:C, "T26")</f>
        <v>100</v>
      </c>
      <c r="AR18" s="6">
        <f>100 + SUMIFS(NhatKy_ViPham!J:J, NhatKy_ViPham!E:E, "11_Toan_B", NhatKy_ViPham!F:F, B18, NhatKy_ViPham!C:C, "T27") - SUMIFS(NhatKy_ViPham!K:K, NhatKy_ViPham!E:E, "11_Toan_B", NhatKy_ViPham!F:F, B18, NhatKy_ViPham!C:C, "T27")</f>
        <v>100</v>
      </c>
      <c r="AS18" s="6">
        <f>100 + SUMIFS(NhatKy_ViPham!J:J, NhatKy_ViPham!E:E, "11_Toan_B", NhatKy_ViPham!F:F, B18, NhatKy_ViPham!C:C, "T28") - SUMIFS(NhatKy_ViPham!K:K, NhatKy_ViPham!E:E, "11_Toan_B", NhatKy_ViPham!F:F, B18, NhatKy_ViPham!C:C, "T28")</f>
        <v>100</v>
      </c>
      <c r="AT18" s="6">
        <f>100 + SUMIFS(NhatKy_ViPham!J:J, NhatKy_ViPham!E:E, "11_Toan_B", NhatKy_ViPham!F:F, B18, NhatKy_ViPham!C:C, "T29") - SUMIFS(NhatKy_ViPham!K:K, NhatKy_ViPham!E:E, "11_Toan_B", NhatKy_ViPham!F:F, B18, NhatKy_ViPham!C:C, "T29")</f>
        <v>100</v>
      </c>
      <c r="AU18" s="6">
        <f>100 + SUMIFS(NhatKy_ViPham!J:J, NhatKy_ViPham!E:E, "11_Toan_B", NhatKy_ViPham!F:F, B18, NhatKy_ViPham!C:C, "T30") - SUMIFS(NhatKy_ViPham!K:K, NhatKy_ViPham!E:E, "11_Toan_B", NhatKy_ViPham!F:F, B18, NhatKy_ViPham!C:C, "T30")</f>
        <v>100</v>
      </c>
      <c r="AV18" s="6">
        <f>100 + SUMIFS(NhatKy_ViPham!J:J, NhatKy_ViPham!E:E, "11_Toan_B", NhatKy_ViPham!F:F, B18, NhatKy_ViPham!C:C, "T31") - SUMIFS(NhatKy_ViPham!K:K, NhatKy_ViPham!E:E, "11_Toan_B", NhatKy_ViPham!F:F, B18, NhatKy_ViPham!C:C, "T31")</f>
        <v>100</v>
      </c>
      <c r="AW18" s="6">
        <f>100 + SUMIFS(NhatKy_ViPham!J:J, NhatKy_ViPham!E:E, "11_Toan_B", NhatKy_ViPham!F:F, B18, NhatKy_ViPham!C:C, "T32") - SUMIFS(NhatKy_ViPham!K:K, NhatKy_ViPham!E:E, "11_Toan_B", NhatKy_ViPham!F:F, B18, NhatKy_ViPham!C:C, "T32")</f>
        <v>100</v>
      </c>
      <c r="AX18" s="6">
        <f>100 + SUMIFS(NhatKy_ViPham!J:J, NhatKy_ViPham!E:E, "11_Toan_B", NhatKy_ViPham!F:F, B18, NhatKy_ViPham!C:C, "T33") - SUMIFS(NhatKy_ViPham!K:K, NhatKy_ViPham!E:E, "11_Toan_B", NhatKy_ViPham!F:F, B18, NhatKy_ViPham!C:C, "T33")</f>
        <v>100</v>
      </c>
      <c r="AY18" s="6">
        <f>100 + SUMIFS(NhatKy_ViPham!J:J, NhatKy_ViPham!E:E, "11_Toan_B", NhatKy_ViPham!F:F, B18, NhatKy_ViPham!C:C, "T34") - SUMIFS(NhatKy_ViPham!K:K, NhatKy_ViPham!E:E, "11_Toan_B", NhatKy_ViPham!F:F, B18, NhatKy_ViPham!C:C, "T34")</f>
        <v>100</v>
      </c>
      <c r="AZ18" s="6">
        <f>100 + SUMIFS(NhatKy_ViPham!J:J, NhatKy_ViPham!E:E, "11_Toan_B", NhatKy_ViPham!F:F, B18, NhatKy_ViPham!C:C, "T35") - SUMIFS(NhatKy_ViPham!K:K, NhatKy_ViPham!E:E, "11_Toan_B", NhatKy_ViPham!F:F, B18, NhatKy_ViPham!C:C, "T35")</f>
        <v>100</v>
      </c>
      <c r="BA18" s="12">
        <f t="shared" si="0"/>
        <v>100</v>
      </c>
      <c r="BB18" s="11" t="s">
        <v>430</v>
      </c>
      <c r="BC18" s="16" t="str">
        <f t="shared" si="1"/>
        <v>Tốt</v>
      </c>
      <c r="BD18" s="15" t="str">
        <f t="shared" si="2"/>
        <v>🟢 BÌNH THƯỜNG</v>
      </c>
    </row>
    <row r="19" spans="1:56" x14ac:dyDescent="0.25">
      <c r="A19" s="4">
        <v>11</v>
      </c>
      <c r="B19" s="10" t="s">
        <v>1421</v>
      </c>
      <c r="C19" s="4" t="s">
        <v>1422</v>
      </c>
      <c r="D19" s="4" t="s">
        <v>435</v>
      </c>
      <c r="E19" s="11" t="s">
        <v>430</v>
      </c>
      <c r="F19" s="7">
        <f>SUMIFS(NhatKy_ViPham!K:K, NhatKy_ViPham!E:E, "11_Toan_B", NhatKy_ViPham!F:F, B19, NhatKy_ViPham!H:H, "L01")</f>
        <v>0</v>
      </c>
      <c r="G19" s="7">
        <f>SUMIFS(NhatKy_ViPham!K:K, NhatKy_ViPham!E:E, "11_Toan_B", NhatKy_ViPham!F:F, B19, NhatKy_ViPham!H:H, "L02")</f>
        <v>0</v>
      </c>
      <c r="H19" s="7">
        <f>SUMIFS(NhatKy_ViPham!K:K, NhatKy_ViPham!E:E, "11_Toan_B", NhatKy_ViPham!F:F, B19, NhatKy_ViPham!H:H, "L03")</f>
        <v>0</v>
      </c>
      <c r="I19" s="7">
        <f>SUMIFS(NhatKy_ViPham!K:K, NhatKy_ViPham!E:E, "11_Toan_B", NhatKy_ViPham!F:F, B19, NhatKy_ViPham!H:H, "L04")</f>
        <v>0</v>
      </c>
      <c r="J19" s="7">
        <f>SUMIFS(NhatKy_ViPham!K:K, NhatKy_ViPham!E:E, "11_Toan_B", NhatKy_ViPham!F:F, B19, NhatKy_ViPham!H:H, "L05")</f>
        <v>0</v>
      </c>
      <c r="K19" s="7">
        <f>SUMIFS(NhatKy_ViPham!K:K, NhatKy_ViPham!E:E, "11_Toan_B", NhatKy_ViPham!F:F, B19, NhatKy_ViPham!H:H, "L06")</f>
        <v>0</v>
      </c>
      <c r="L19" s="7">
        <f>SUMIFS(NhatKy_ViPham!K:K, NhatKy_ViPham!E:E, "11_Toan_B", NhatKy_ViPham!F:F, B19, NhatKy_ViPham!H:H, "L07")</f>
        <v>0</v>
      </c>
      <c r="M19" s="7">
        <f>SUMIFS(NhatKy_ViPham!K:K, NhatKy_ViPham!E:E, "11_Toan_B", NhatKy_ViPham!F:F, B19, NhatKy_ViPham!H:H, "L08")</f>
        <v>0</v>
      </c>
      <c r="N19" s="7">
        <f>SUMIFS(NhatKy_ViPham!K:K, NhatKy_ViPham!E:E, "11_Toan_B", NhatKy_ViPham!F:F, B19, NhatKy_ViPham!H:H, "L09")</f>
        <v>0</v>
      </c>
      <c r="O19" s="7">
        <f>SUMIFS(NhatKy_ViPham!K:K, NhatKy_ViPham!E:E, "11_Toan_B", NhatKy_ViPham!F:F, B19, NhatKy_ViPham!H:H, "L10")</f>
        <v>0</v>
      </c>
      <c r="P19" s="12">
        <f>SUMIFS(NhatKy_ViPham!J:J, NhatKy_ViPham!E:E, "11_Toan_B", NhatKy_ViPham!F:F, B19)</f>
        <v>0</v>
      </c>
      <c r="Q19" s="13">
        <f>SUMIFS(NhatKy_ViPham!K:K, NhatKy_ViPham!E:E, "11_Toan_B", NhatKy_ViPham!F:F, B19)</f>
        <v>0</v>
      </c>
      <c r="R19" s="7">
        <f>100 + SUMIFS(NhatKy_ViPham!J:J, NhatKy_ViPham!E:E, "11_Toan_B", NhatKy_ViPham!F:F, B19, NhatKy_ViPham!C:C, "T1") - SUMIFS(NhatKy_ViPham!K:K, NhatKy_ViPham!E:E, "11_Toan_B", NhatKy_ViPham!F:F, B19, NhatKy_ViPham!C:C, "T1")</f>
        <v>100</v>
      </c>
      <c r="S19" s="7">
        <f>100 + SUMIFS(NhatKy_ViPham!J:J, NhatKy_ViPham!E:E, "11_Toan_B", NhatKy_ViPham!F:F, B19, NhatKy_ViPham!C:C, "T2") - SUMIFS(NhatKy_ViPham!K:K, NhatKy_ViPham!E:E, "11_Toan_B", NhatKy_ViPham!F:F, B19, NhatKy_ViPham!C:C, "T2")</f>
        <v>100</v>
      </c>
      <c r="T19" s="7">
        <f>100 + SUMIFS(NhatKy_ViPham!J:J, NhatKy_ViPham!E:E, "11_Toan_B", NhatKy_ViPham!F:F, B19, NhatKy_ViPham!C:C, "T3") - SUMIFS(NhatKy_ViPham!K:K, NhatKy_ViPham!E:E, "11_Toan_B", NhatKy_ViPham!F:F, B19, NhatKy_ViPham!C:C, "T3")</f>
        <v>100</v>
      </c>
      <c r="U19" s="7">
        <f>100 + SUMIFS(NhatKy_ViPham!J:J, NhatKy_ViPham!E:E, "11_Toan_B", NhatKy_ViPham!F:F, B19, NhatKy_ViPham!C:C, "T4") - SUMIFS(NhatKy_ViPham!K:K, NhatKy_ViPham!E:E, "11_Toan_B", NhatKy_ViPham!F:F, B19, NhatKy_ViPham!C:C, "T4")</f>
        <v>100</v>
      </c>
      <c r="V19" s="7">
        <f>100 + SUMIFS(NhatKy_ViPham!J:J, NhatKy_ViPham!E:E, "11_Toan_B", NhatKy_ViPham!F:F, B19, NhatKy_ViPham!C:C, "T5") - SUMIFS(NhatKy_ViPham!K:K, NhatKy_ViPham!E:E, "11_Toan_B", NhatKy_ViPham!F:F, B19, NhatKy_ViPham!C:C, "T5")</f>
        <v>100</v>
      </c>
      <c r="W19" s="7">
        <f>100 + SUMIFS(NhatKy_ViPham!J:J, NhatKy_ViPham!E:E, "11_Toan_B", NhatKy_ViPham!F:F, B19, NhatKy_ViPham!C:C, "T6") - SUMIFS(NhatKy_ViPham!K:K, NhatKy_ViPham!E:E, "11_Toan_B", NhatKy_ViPham!F:F, B19, NhatKy_ViPham!C:C, "T6")</f>
        <v>100</v>
      </c>
      <c r="X19" s="7">
        <f>100 + SUMIFS(NhatKy_ViPham!J:J, NhatKy_ViPham!E:E, "11_Toan_B", NhatKy_ViPham!F:F, B19, NhatKy_ViPham!C:C, "T7") - SUMIFS(NhatKy_ViPham!K:K, NhatKy_ViPham!E:E, "11_Toan_B", NhatKy_ViPham!F:F, B19, NhatKy_ViPham!C:C, "T7")</f>
        <v>100</v>
      </c>
      <c r="Y19" s="7">
        <f>100 + SUMIFS(NhatKy_ViPham!J:J, NhatKy_ViPham!E:E, "11_Toan_B", NhatKy_ViPham!F:F, B19, NhatKy_ViPham!C:C, "T8") - SUMIFS(NhatKy_ViPham!K:K, NhatKy_ViPham!E:E, "11_Toan_B", NhatKy_ViPham!F:F, B19, NhatKy_ViPham!C:C, "T8")</f>
        <v>100</v>
      </c>
      <c r="Z19" s="7">
        <f>100 + SUMIFS(NhatKy_ViPham!J:J, NhatKy_ViPham!E:E, "11_Toan_B", NhatKy_ViPham!F:F, B19, NhatKy_ViPham!C:C, "T9") - SUMIFS(NhatKy_ViPham!K:K, NhatKy_ViPham!E:E, "11_Toan_B", NhatKy_ViPham!F:F, B19, NhatKy_ViPham!C:C, "T9")</f>
        <v>100</v>
      </c>
      <c r="AA19" s="7">
        <f>100 + SUMIFS(NhatKy_ViPham!J:J, NhatKy_ViPham!E:E, "11_Toan_B", NhatKy_ViPham!F:F, B19, NhatKy_ViPham!C:C, "T10") - SUMIFS(NhatKy_ViPham!K:K, NhatKy_ViPham!E:E, "11_Toan_B", NhatKy_ViPham!F:F, B19, NhatKy_ViPham!C:C, "T10")</f>
        <v>100</v>
      </c>
      <c r="AB19" s="7">
        <f>100 + SUMIFS(NhatKy_ViPham!J:J, NhatKy_ViPham!E:E, "11_Toan_B", NhatKy_ViPham!F:F, B19, NhatKy_ViPham!C:C, "T11") - SUMIFS(NhatKy_ViPham!K:K, NhatKy_ViPham!E:E, "11_Toan_B", NhatKy_ViPham!F:F, B19, NhatKy_ViPham!C:C, "T11")</f>
        <v>100</v>
      </c>
      <c r="AC19" s="7">
        <f>100 + SUMIFS(NhatKy_ViPham!J:J, NhatKy_ViPham!E:E, "11_Toan_B", NhatKy_ViPham!F:F, B19, NhatKy_ViPham!C:C, "T12") - SUMIFS(NhatKy_ViPham!K:K, NhatKy_ViPham!E:E, "11_Toan_B", NhatKy_ViPham!F:F, B19, NhatKy_ViPham!C:C, "T12")</f>
        <v>100</v>
      </c>
      <c r="AD19" s="7">
        <f>100 + SUMIFS(NhatKy_ViPham!J:J, NhatKy_ViPham!E:E, "11_Toan_B", NhatKy_ViPham!F:F, B19, NhatKy_ViPham!C:C, "T13") - SUMIFS(NhatKy_ViPham!K:K, NhatKy_ViPham!E:E, "11_Toan_B", NhatKy_ViPham!F:F, B19, NhatKy_ViPham!C:C, "T13")</f>
        <v>100</v>
      </c>
      <c r="AE19" s="7">
        <f>100 + SUMIFS(NhatKy_ViPham!J:J, NhatKy_ViPham!E:E, "11_Toan_B", NhatKy_ViPham!F:F, B19, NhatKy_ViPham!C:C, "T14") - SUMIFS(NhatKy_ViPham!K:K, NhatKy_ViPham!E:E, "11_Toan_B", NhatKy_ViPham!F:F, B19, NhatKy_ViPham!C:C, "T14")</f>
        <v>100</v>
      </c>
      <c r="AF19" s="7">
        <f>100 + SUMIFS(NhatKy_ViPham!J:J, NhatKy_ViPham!E:E, "11_Toan_B", NhatKy_ViPham!F:F, B19, NhatKy_ViPham!C:C, "T15") - SUMIFS(NhatKy_ViPham!K:K, NhatKy_ViPham!E:E, "11_Toan_B", NhatKy_ViPham!F:F, B19, NhatKy_ViPham!C:C, "T15")</f>
        <v>100</v>
      </c>
      <c r="AG19" s="7">
        <f>100 + SUMIFS(NhatKy_ViPham!J:J, NhatKy_ViPham!E:E, "11_Toan_B", NhatKy_ViPham!F:F, B19, NhatKy_ViPham!C:C, "T16") - SUMIFS(NhatKy_ViPham!K:K, NhatKy_ViPham!E:E, "11_Toan_B", NhatKy_ViPham!F:F, B19, NhatKy_ViPham!C:C, "T16")</f>
        <v>100</v>
      </c>
      <c r="AH19" s="7">
        <f>100 + SUMIFS(NhatKy_ViPham!J:J, NhatKy_ViPham!E:E, "11_Toan_B", NhatKy_ViPham!F:F, B19, NhatKy_ViPham!C:C, "T17") - SUMIFS(NhatKy_ViPham!K:K, NhatKy_ViPham!E:E, "11_Toan_B", NhatKy_ViPham!F:F, B19, NhatKy_ViPham!C:C, "T17")</f>
        <v>100</v>
      </c>
      <c r="AI19" s="7">
        <f>100 + SUMIFS(NhatKy_ViPham!J:J, NhatKy_ViPham!E:E, "11_Toan_B", NhatKy_ViPham!F:F, B19, NhatKy_ViPham!C:C, "T18") - SUMIFS(NhatKy_ViPham!K:K, NhatKy_ViPham!E:E, "11_Toan_B", NhatKy_ViPham!F:F, B19, NhatKy_ViPham!C:C, "T18")</f>
        <v>100</v>
      </c>
      <c r="AJ19" s="7">
        <f>100 + SUMIFS(NhatKy_ViPham!J:J, NhatKy_ViPham!E:E, "11_Toan_B", NhatKy_ViPham!F:F, B19, NhatKy_ViPham!C:C, "T19") - SUMIFS(NhatKy_ViPham!K:K, NhatKy_ViPham!E:E, "11_Toan_B", NhatKy_ViPham!F:F, B19, NhatKy_ViPham!C:C, "T19")</f>
        <v>100</v>
      </c>
      <c r="AK19" s="7">
        <f>100 + SUMIFS(NhatKy_ViPham!J:J, NhatKy_ViPham!E:E, "11_Toan_B", NhatKy_ViPham!F:F, B19, NhatKy_ViPham!C:C, "T20") - SUMIFS(NhatKy_ViPham!K:K, NhatKy_ViPham!E:E, "11_Toan_B", NhatKy_ViPham!F:F, B19, NhatKy_ViPham!C:C, "T20")</f>
        <v>100</v>
      </c>
      <c r="AL19" s="7">
        <f>100 + SUMIFS(NhatKy_ViPham!J:J, NhatKy_ViPham!E:E, "11_Toan_B", NhatKy_ViPham!F:F, B19, NhatKy_ViPham!C:C, "T21") - SUMIFS(NhatKy_ViPham!K:K, NhatKy_ViPham!E:E, "11_Toan_B", NhatKy_ViPham!F:F, B19, NhatKy_ViPham!C:C, "T21")</f>
        <v>100</v>
      </c>
      <c r="AM19" s="7">
        <f>100 + SUMIFS(NhatKy_ViPham!J:J, NhatKy_ViPham!E:E, "11_Toan_B", NhatKy_ViPham!F:F, B19, NhatKy_ViPham!C:C, "T22") - SUMIFS(NhatKy_ViPham!K:K, NhatKy_ViPham!E:E, "11_Toan_B", NhatKy_ViPham!F:F, B19, NhatKy_ViPham!C:C, "T22")</f>
        <v>100</v>
      </c>
      <c r="AN19" s="7">
        <f>100 + SUMIFS(NhatKy_ViPham!J:J, NhatKy_ViPham!E:E, "11_Toan_B", NhatKy_ViPham!F:F, B19, NhatKy_ViPham!C:C, "T23") - SUMIFS(NhatKy_ViPham!K:K, NhatKy_ViPham!E:E, "11_Toan_B", NhatKy_ViPham!F:F, B19, NhatKy_ViPham!C:C, "T23")</f>
        <v>100</v>
      </c>
      <c r="AO19" s="7">
        <f>100 + SUMIFS(NhatKy_ViPham!J:J, NhatKy_ViPham!E:E, "11_Toan_B", NhatKy_ViPham!F:F, B19, NhatKy_ViPham!C:C, "T24") - SUMIFS(NhatKy_ViPham!K:K, NhatKy_ViPham!E:E, "11_Toan_B", NhatKy_ViPham!F:F, B19, NhatKy_ViPham!C:C, "T24")</f>
        <v>100</v>
      </c>
      <c r="AP19" s="7">
        <f>100 + SUMIFS(NhatKy_ViPham!J:J, NhatKy_ViPham!E:E, "11_Toan_B", NhatKy_ViPham!F:F, B19, NhatKy_ViPham!C:C, "T25") - SUMIFS(NhatKy_ViPham!K:K, NhatKy_ViPham!E:E, "11_Toan_B", NhatKy_ViPham!F:F, B19, NhatKy_ViPham!C:C, "T25")</f>
        <v>100</v>
      </c>
      <c r="AQ19" s="7">
        <f>100 + SUMIFS(NhatKy_ViPham!J:J, NhatKy_ViPham!E:E, "11_Toan_B", NhatKy_ViPham!F:F, B19, NhatKy_ViPham!C:C, "T26") - SUMIFS(NhatKy_ViPham!K:K, NhatKy_ViPham!E:E, "11_Toan_B", NhatKy_ViPham!F:F, B19, NhatKy_ViPham!C:C, "T26")</f>
        <v>100</v>
      </c>
      <c r="AR19" s="7">
        <f>100 + SUMIFS(NhatKy_ViPham!J:J, NhatKy_ViPham!E:E, "11_Toan_B", NhatKy_ViPham!F:F, B19, NhatKy_ViPham!C:C, "T27") - SUMIFS(NhatKy_ViPham!K:K, NhatKy_ViPham!E:E, "11_Toan_B", NhatKy_ViPham!F:F, B19, NhatKy_ViPham!C:C, "T27")</f>
        <v>100</v>
      </c>
      <c r="AS19" s="7">
        <f>100 + SUMIFS(NhatKy_ViPham!J:J, NhatKy_ViPham!E:E, "11_Toan_B", NhatKy_ViPham!F:F, B19, NhatKy_ViPham!C:C, "T28") - SUMIFS(NhatKy_ViPham!K:K, NhatKy_ViPham!E:E, "11_Toan_B", NhatKy_ViPham!F:F, B19, NhatKy_ViPham!C:C, "T28")</f>
        <v>100</v>
      </c>
      <c r="AT19" s="7">
        <f>100 + SUMIFS(NhatKy_ViPham!J:J, NhatKy_ViPham!E:E, "11_Toan_B", NhatKy_ViPham!F:F, B19, NhatKy_ViPham!C:C, "T29") - SUMIFS(NhatKy_ViPham!K:K, NhatKy_ViPham!E:E, "11_Toan_B", NhatKy_ViPham!F:F, B19, NhatKy_ViPham!C:C, "T29")</f>
        <v>100</v>
      </c>
      <c r="AU19" s="7">
        <f>100 + SUMIFS(NhatKy_ViPham!J:J, NhatKy_ViPham!E:E, "11_Toan_B", NhatKy_ViPham!F:F, B19, NhatKy_ViPham!C:C, "T30") - SUMIFS(NhatKy_ViPham!K:K, NhatKy_ViPham!E:E, "11_Toan_B", NhatKy_ViPham!F:F, B19, NhatKy_ViPham!C:C, "T30")</f>
        <v>100</v>
      </c>
      <c r="AV19" s="7">
        <f>100 + SUMIFS(NhatKy_ViPham!J:J, NhatKy_ViPham!E:E, "11_Toan_B", NhatKy_ViPham!F:F, B19, NhatKy_ViPham!C:C, "T31") - SUMIFS(NhatKy_ViPham!K:K, NhatKy_ViPham!E:E, "11_Toan_B", NhatKy_ViPham!F:F, B19, NhatKy_ViPham!C:C, "T31")</f>
        <v>100</v>
      </c>
      <c r="AW19" s="7">
        <f>100 + SUMIFS(NhatKy_ViPham!J:J, NhatKy_ViPham!E:E, "11_Toan_B", NhatKy_ViPham!F:F, B19, NhatKy_ViPham!C:C, "T32") - SUMIFS(NhatKy_ViPham!K:K, NhatKy_ViPham!E:E, "11_Toan_B", NhatKy_ViPham!F:F, B19, NhatKy_ViPham!C:C, "T32")</f>
        <v>100</v>
      </c>
      <c r="AX19" s="7">
        <f>100 + SUMIFS(NhatKy_ViPham!J:J, NhatKy_ViPham!E:E, "11_Toan_B", NhatKy_ViPham!F:F, B19, NhatKy_ViPham!C:C, "T33") - SUMIFS(NhatKy_ViPham!K:K, NhatKy_ViPham!E:E, "11_Toan_B", NhatKy_ViPham!F:F, B19, NhatKy_ViPham!C:C, "T33")</f>
        <v>100</v>
      </c>
      <c r="AY19" s="7">
        <f>100 + SUMIFS(NhatKy_ViPham!J:J, NhatKy_ViPham!E:E, "11_Toan_B", NhatKy_ViPham!F:F, B19, NhatKy_ViPham!C:C, "T34") - SUMIFS(NhatKy_ViPham!K:K, NhatKy_ViPham!E:E, "11_Toan_B", NhatKy_ViPham!F:F, B19, NhatKy_ViPham!C:C, "T34")</f>
        <v>100</v>
      </c>
      <c r="AZ19" s="7">
        <f>100 + SUMIFS(NhatKy_ViPham!J:J, NhatKy_ViPham!E:E, "11_Toan_B", NhatKy_ViPham!F:F, B19, NhatKy_ViPham!C:C, "T35") - SUMIFS(NhatKy_ViPham!K:K, NhatKy_ViPham!E:E, "11_Toan_B", NhatKy_ViPham!F:F, B19, NhatKy_ViPham!C:C, "T35")</f>
        <v>100</v>
      </c>
      <c r="BA19" s="12">
        <f t="shared" si="0"/>
        <v>100</v>
      </c>
      <c r="BB19" s="11" t="s">
        <v>430</v>
      </c>
      <c r="BC19" s="14" t="str">
        <f t="shared" si="1"/>
        <v>Tốt</v>
      </c>
      <c r="BD19" s="10" t="str">
        <f t="shared" si="2"/>
        <v>🟢 BÌNH THƯỜNG</v>
      </c>
    </row>
    <row r="20" spans="1:56" x14ac:dyDescent="0.25">
      <c r="A20" s="5">
        <v>12</v>
      </c>
      <c r="B20" s="15" t="s">
        <v>1423</v>
      </c>
      <c r="C20" s="5" t="s">
        <v>1353</v>
      </c>
      <c r="D20" s="5" t="s">
        <v>435</v>
      </c>
      <c r="E20" s="11" t="s">
        <v>430</v>
      </c>
      <c r="F20" s="6">
        <f>SUMIFS(NhatKy_ViPham!K:K, NhatKy_ViPham!E:E, "11_Toan_B", NhatKy_ViPham!F:F, B20, NhatKy_ViPham!H:H, "L01")</f>
        <v>0</v>
      </c>
      <c r="G20" s="6">
        <f>SUMIFS(NhatKy_ViPham!K:K, NhatKy_ViPham!E:E, "11_Toan_B", NhatKy_ViPham!F:F, B20, NhatKy_ViPham!H:H, "L02")</f>
        <v>0</v>
      </c>
      <c r="H20" s="6">
        <f>SUMIFS(NhatKy_ViPham!K:K, NhatKy_ViPham!E:E, "11_Toan_B", NhatKy_ViPham!F:F, B20, NhatKy_ViPham!H:H, "L03")</f>
        <v>0</v>
      </c>
      <c r="I20" s="6">
        <f>SUMIFS(NhatKy_ViPham!K:K, NhatKy_ViPham!E:E, "11_Toan_B", NhatKy_ViPham!F:F, B20, NhatKy_ViPham!H:H, "L04")</f>
        <v>0</v>
      </c>
      <c r="J20" s="6">
        <f>SUMIFS(NhatKy_ViPham!K:K, NhatKy_ViPham!E:E, "11_Toan_B", NhatKy_ViPham!F:F, B20, NhatKy_ViPham!H:H, "L05")</f>
        <v>0</v>
      </c>
      <c r="K20" s="6">
        <f>SUMIFS(NhatKy_ViPham!K:K, NhatKy_ViPham!E:E, "11_Toan_B", NhatKy_ViPham!F:F, B20, NhatKy_ViPham!H:H, "L06")</f>
        <v>0</v>
      </c>
      <c r="L20" s="6">
        <f>SUMIFS(NhatKy_ViPham!K:K, NhatKy_ViPham!E:E, "11_Toan_B", NhatKy_ViPham!F:F, B20, NhatKy_ViPham!H:H, "L07")</f>
        <v>0</v>
      </c>
      <c r="M20" s="6">
        <f>SUMIFS(NhatKy_ViPham!K:K, NhatKy_ViPham!E:E, "11_Toan_B", NhatKy_ViPham!F:F, B20, NhatKy_ViPham!H:H, "L08")</f>
        <v>0</v>
      </c>
      <c r="N20" s="6">
        <f>SUMIFS(NhatKy_ViPham!K:K, NhatKy_ViPham!E:E, "11_Toan_B", NhatKy_ViPham!F:F, B20, NhatKy_ViPham!H:H, "L09")</f>
        <v>0</v>
      </c>
      <c r="O20" s="6">
        <f>SUMIFS(NhatKy_ViPham!K:K, NhatKy_ViPham!E:E, "11_Toan_B", NhatKy_ViPham!F:F, B20, NhatKy_ViPham!H:H, "L10")</f>
        <v>0</v>
      </c>
      <c r="P20" s="12">
        <f>SUMIFS(NhatKy_ViPham!J:J, NhatKy_ViPham!E:E, "11_Toan_B", NhatKy_ViPham!F:F, B20)</f>
        <v>0</v>
      </c>
      <c r="Q20" s="13">
        <f>SUMIFS(NhatKy_ViPham!K:K, NhatKy_ViPham!E:E, "11_Toan_B", NhatKy_ViPham!F:F, B20)</f>
        <v>0</v>
      </c>
      <c r="R20" s="6">
        <f>100 + SUMIFS(NhatKy_ViPham!J:J, NhatKy_ViPham!E:E, "11_Toan_B", NhatKy_ViPham!F:F, B20, NhatKy_ViPham!C:C, "T1") - SUMIFS(NhatKy_ViPham!K:K, NhatKy_ViPham!E:E, "11_Toan_B", NhatKy_ViPham!F:F, B20, NhatKy_ViPham!C:C, "T1")</f>
        <v>100</v>
      </c>
      <c r="S20" s="6">
        <f>100 + SUMIFS(NhatKy_ViPham!J:J, NhatKy_ViPham!E:E, "11_Toan_B", NhatKy_ViPham!F:F, B20, NhatKy_ViPham!C:C, "T2") - SUMIFS(NhatKy_ViPham!K:K, NhatKy_ViPham!E:E, "11_Toan_B", NhatKy_ViPham!F:F, B20, NhatKy_ViPham!C:C, "T2")</f>
        <v>100</v>
      </c>
      <c r="T20" s="6">
        <f>100 + SUMIFS(NhatKy_ViPham!J:J, NhatKy_ViPham!E:E, "11_Toan_B", NhatKy_ViPham!F:F, B20, NhatKy_ViPham!C:C, "T3") - SUMIFS(NhatKy_ViPham!K:K, NhatKy_ViPham!E:E, "11_Toan_B", NhatKy_ViPham!F:F, B20, NhatKy_ViPham!C:C, "T3")</f>
        <v>100</v>
      </c>
      <c r="U20" s="6">
        <f>100 + SUMIFS(NhatKy_ViPham!J:J, NhatKy_ViPham!E:E, "11_Toan_B", NhatKy_ViPham!F:F, B20, NhatKy_ViPham!C:C, "T4") - SUMIFS(NhatKy_ViPham!K:K, NhatKy_ViPham!E:E, "11_Toan_B", NhatKy_ViPham!F:F, B20, NhatKy_ViPham!C:C, "T4")</f>
        <v>100</v>
      </c>
      <c r="V20" s="6">
        <f>100 + SUMIFS(NhatKy_ViPham!J:J, NhatKy_ViPham!E:E, "11_Toan_B", NhatKy_ViPham!F:F, B20, NhatKy_ViPham!C:C, "T5") - SUMIFS(NhatKy_ViPham!K:K, NhatKy_ViPham!E:E, "11_Toan_B", NhatKy_ViPham!F:F, B20, NhatKy_ViPham!C:C, "T5")</f>
        <v>100</v>
      </c>
      <c r="W20" s="6">
        <f>100 + SUMIFS(NhatKy_ViPham!J:J, NhatKy_ViPham!E:E, "11_Toan_B", NhatKy_ViPham!F:F, B20, NhatKy_ViPham!C:C, "T6") - SUMIFS(NhatKy_ViPham!K:K, NhatKy_ViPham!E:E, "11_Toan_B", NhatKy_ViPham!F:F, B20, NhatKy_ViPham!C:C, "T6")</f>
        <v>100</v>
      </c>
      <c r="X20" s="6">
        <f>100 + SUMIFS(NhatKy_ViPham!J:J, NhatKy_ViPham!E:E, "11_Toan_B", NhatKy_ViPham!F:F, B20, NhatKy_ViPham!C:C, "T7") - SUMIFS(NhatKy_ViPham!K:K, NhatKy_ViPham!E:E, "11_Toan_B", NhatKy_ViPham!F:F, B20, NhatKy_ViPham!C:C, "T7")</f>
        <v>100</v>
      </c>
      <c r="Y20" s="6">
        <f>100 + SUMIFS(NhatKy_ViPham!J:J, NhatKy_ViPham!E:E, "11_Toan_B", NhatKy_ViPham!F:F, B20, NhatKy_ViPham!C:C, "T8") - SUMIFS(NhatKy_ViPham!K:K, NhatKy_ViPham!E:E, "11_Toan_B", NhatKy_ViPham!F:F, B20, NhatKy_ViPham!C:C, "T8")</f>
        <v>100</v>
      </c>
      <c r="Z20" s="6">
        <f>100 + SUMIFS(NhatKy_ViPham!J:J, NhatKy_ViPham!E:E, "11_Toan_B", NhatKy_ViPham!F:F, B20, NhatKy_ViPham!C:C, "T9") - SUMIFS(NhatKy_ViPham!K:K, NhatKy_ViPham!E:E, "11_Toan_B", NhatKy_ViPham!F:F, B20, NhatKy_ViPham!C:C, "T9")</f>
        <v>100</v>
      </c>
      <c r="AA20" s="6">
        <f>100 + SUMIFS(NhatKy_ViPham!J:J, NhatKy_ViPham!E:E, "11_Toan_B", NhatKy_ViPham!F:F, B20, NhatKy_ViPham!C:C, "T10") - SUMIFS(NhatKy_ViPham!K:K, NhatKy_ViPham!E:E, "11_Toan_B", NhatKy_ViPham!F:F, B20, NhatKy_ViPham!C:C, "T10")</f>
        <v>100</v>
      </c>
      <c r="AB20" s="6">
        <f>100 + SUMIFS(NhatKy_ViPham!J:J, NhatKy_ViPham!E:E, "11_Toan_B", NhatKy_ViPham!F:F, B20, NhatKy_ViPham!C:C, "T11") - SUMIFS(NhatKy_ViPham!K:K, NhatKy_ViPham!E:E, "11_Toan_B", NhatKy_ViPham!F:F, B20, NhatKy_ViPham!C:C, "T11")</f>
        <v>100</v>
      </c>
      <c r="AC20" s="6">
        <f>100 + SUMIFS(NhatKy_ViPham!J:J, NhatKy_ViPham!E:E, "11_Toan_B", NhatKy_ViPham!F:F, B20, NhatKy_ViPham!C:C, "T12") - SUMIFS(NhatKy_ViPham!K:K, NhatKy_ViPham!E:E, "11_Toan_B", NhatKy_ViPham!F:F, B20, NhatKy_ViPham!C:C, "T12")</f>
        <v>100</v>
      </c>
      <c r="AD20" s="6">
        <f>100 + SUMIFS(NhatKy_ViPham!J:J, NhatKy_ViPham!E:E, "11_Toan_B", NhatKy_ViPham!F:F, B20, NhatKy_ViPham!C:C, "T13") - SUMIFS(NhatKy_ViPham!K:K, NhatKy_ViPham!E:E, "11_Toan_B", NhatKy_ViPham!F:F, B20, NhatKy_ViPham!C:C, "T13")</f>
        <v>100</v>
      </c>
      <c r="AE20" s="6">
        <f>100 + SUMIFS(NhatKy_ViPham!J:J, NhatKy_ViPham!E:E, "11_Toan_B", NhatKy_ViPham!F:F, B20, NhatKy_ViPham!C:C, "T14") - SUMIFS(NhatKy_ViPham!K:K, NhatKy_ViPham!E:E, "11_Toan_B", NhatKy_ViPham!F:F, B20, NhatKy_ViPham!C:C, "T14")</f>
        <v>100</v>
      </c>
      <c r="AF20" s="6">
        <f>100 + SUMIFS(NhatKy_ViPham!J:J, NhatKy_ViPham!E:E, "11_Toan_B", NhatKy_ViPham!F:F, B20, NhatKy_ViPham!C:C, "T15") - SUMIFS(NhatKy_ViPham!K:K, NhatKy_ViPham!E:E, "11_Toan_B", NhatKy_ViPham!F:F, B20, NhatKy_ViPham!C:C, "T15")</f>
        <v>100</v>
      </c>
      <c r="AG20" s="6">
        <f>100 + SUMIFS(NhatKy_ViPham!J:J, NhatKy_ViPham!E:E, "11_Toan_B", NhatKy_ViPham!F:F, B20, NhatKy_ViPham!C:C, "T16") - SUMIFS(NhatKy_ViPham!K:K, NhatKy_ViPham!E:E, "11_Toan_B", NhatKy_ViPham!F:F, B20, NhatKy_ViPham!C:C, "T16")</f>
        <v>100</v>
      </c>
      <c r="AH20" s="6">
        <f>100 + SUMIFS(NhatKy_ViPham!J:J, NhatKy_ViPham!E:E, "11_Toan_B", NhatKy_ViPham!F:F, B20, NhatKy_ViPham!C:C, "T17") - SUMIFS(NhatKy_ViPham!K:K, NhatKy_ViPham!E:E, "11_Toan_B", NhatKy_ViPham!F:F, B20, NhatKy_ViPham!C:C, "T17")</f>
        <v>100</v>
      </c>
      <c r="AI20" s="6">
        <f>100 + SUMIFS(NhatKy_ViPham!J:J, NhatKy_ViPham!E:E, "11_Toan_B", NhatKy_ViPham!F:F, B20, NhatKy_ViPham!C:C, "T18") - SUMIFS(NhatKy_ViPham!K:K, NhatKy_ViPham!E:E, "11_Toan_B", NhatKy_ViPham!F:F, B20, NhatKy_ViPham!C:C, "T18")</f>
        <v>100</v>
      </c>
      <c r="AJ20" s="6">
        <f>100 + SUMIFS(NhatKy_ViPham!J:J, NhatKy_ViPham!E:E, "11_Toan_B", NhatKy_ViPham!F:F, B20, NhatKy_ViPham!C:C, "T19") - SUMIFS(NhatKy_ViPham!K:K, NhatKy_ViPham!E:E, "11_Toan_B", NhatKy_ViPham!F:F, B20, NhatKy_ViPham!C:C, "T19")</f>
        <v>100</v>
      </c>
      <c r="AK20" s="6">
        <f>100 + SUMIFS(NhatKy_ViPham!J:J, NhatKy_ViPham!E:E, "11_Toan_B", NhatKy_ViPham!F:F, B20, NhatKy_ViPham!C:C, "T20") - SUMIFS(NhatKy_ViPham!K:K, NhatKy_ViPham!E:E, "11_Toan_B", NhatKy_ViPham!F:F, B20, NhatKy_ViPham!C:C, "T20")</f>
        <v>100</v>
      </c>
      <c r="AL20" s="6">
        <f>100 + SUMIFS(NhatKy_ViPham!J:J, NhatKy_ViPham!E:E, "11_Toan_B", NhatKy_ViPham!F:F, B20, NhatKy_ViPham!C:C, "T21") - SUMIFS(NhatKy_ViPham!K:K, NhatKy_ViPham!E:E, "11_Toan_B", NhatKy_ViPham!F:F, B20, NhatKy_ViPham!C:C, "T21")</f>
        <v>100</v>
      </c>
      <c r="AM20" s="6">
        <f>100 + SUMIFS(NhatKy_ViPham!J:J, NhatKy_ViPham!E:E, "11_Toan_B", NhatKy_ViPham!F:F, B20, NhatKy_ViPham!C:C, "T22") - SUMIFS(NhatKy_ViPham!K:K, NhatKy_ViPham!E:E, "11_Toan_B", NhatKy_ViPham!F:F, B20, NhatKy_ViPham!C:C, "T22")</f>
        <v>100</v>
      </c>
      <c r="AN20" s="6">
        <f>100 + SUMIFS(NhatKy_ViPham!J:J, NhatKy_ViPham!E:E, "11_Toan_B", NhatKy_ViPham!F:F, B20, NhatKy_ViPham!C:C, "T23") - SUMIFS(NhatKy_ViPham!K:K, NhatKy_ViPham!E:E, "11_Toan_B", NhatKy_ViPham!F:F, B20, NhatKy_ViPham!C:C, "T23")</f>
        <v>100</v>
      </c>
      <c r="AO20" s="6">
        <f>100 + SUMIFS(NhatKy_ViPham!J:J, NhatKy_ViPham!E:E, "11_Toan_B", NhatKy_ViPham!F:F, B20, NhatKy_ViPham!C:C, "T24") - SUMIFS(NhatKy_ViPham!K:K, NhatKy_ViPham!E:E, "11_Toan_B", NhatKy_ViPham!F:F, B20, NhatKy_ViPham!C:C, "T24")</f>
        <v>100</v>
      </c>
      <c r="AP20" s="6">
        <f>100 + SUMIFS(NhatKy_ViPham!J:J, NhatKy_ViPham!E:E, "11_Toan_B", NhatKy_ViPham!F:F, B20, NhatKy_ViPham!C:C, "T25") - SUMIFS(NhatKy_ViPham!K:K, NhatKy_ViPham!E:E, "11_Toan_B", NhatKy_ViPham!F:F, B20, NhatKy_ViPham!C:C, "T25")</f>
        <v>100</v>
      </c>
      <c r="AQ20" s="6">
        <f>100 + SUMIFS(NhatKy_ViPham!J:J, NhatKy_ViPham!E:E, "11_Toan_B", NhatKy_ViPham!F:F, B20, NhatKy_ViPham!C:C, "T26") - SUMIFS(NhatKy_ViPham!K:K, NhatKy_ViPham!E:E, "11_Toan_B", NhatKy_ViPham!F:F, B20, NhatKy_ViPham!C:C, "T26")</f>
        <v>100</v>
      </c>
      <c r="AR20" s="6">
        <f>100 + SUMIFS(NhatKy_ViPham!J:J, NhatKy_ViPham!E:E, "11_Toan_B", NhatKy_ViPham!F:F, B20, NhatKy_ViPham!C:C, "T27") - SUMIFS(NhatKy_ViPham!K:K, NhatKy_ViPham!E:E, "11_Toan_B", NhatKy_ViPham!F:F, B20, NhatKy_ViPham!C:C, "T27")</f>
        <v>100</v>
      </c>
      <c r="AS20" s="6">
        <f>100 + SUMIFS(NhatKy_ViPham!J:J, NhatKy_ViPham!E:E, "11_Toan_B", NhatKy_ViPham!F:F, B20, NhatKy_ViPham!C:C, "T28") - SUMIFS(NhatKy_ViPham!K:K, NhatKy_ViPham!E:E, "11_Toan_B", NhatKy_ViPham!F:F, B20, NhatKy_ViPham!C:C, "T28")</f>
        <v>100</v>
      </c>
      <c r="AT20" s="6">
        <f>100 + SUMIFS(NhatKy_ViPham!J:J, NhatKy_ViPham!E:E, "11_Toan_B", NhatKy_ViPham!F:F, B20, NhatKy_ViPham!C:C, "T29") - SUMIFS(NhatKy_ViPham!K:K, NhatKy_ViPham!E:E, "11_Toan_B", NhatKy_ViPham!F:F, B20, NhatKy_ViPham!C:C, "T29")</f>
        <v>100</v>
      </c>
      <c r="AU20" s="6">
        <f>100 + SUMIFS(NhatKy_ViPham!J:J, NhatKy_ViPham!E:E, "11_Toan_B", NhatKy_ViPham!F:F, B20, NhatKy_ViPham!C:C, "T30") - SUMIFS(NhatKy_ViPham!K:K, NhatKy_ViPham!E:E, "11_Toan_B", NhatKy_ViPham!F:F, B20, NhatKy_ViPham!C:C, "T30")</f>
        <v>100</v>
      </c>
      <c r="AV20" s="6">
        <f>100 + SUMIFS(NhatKy_ViPham!J:J, NhatKy_ViPham!E:E, "11_Toan_B", NhatKy_ViPham!F:F, B20, NhatKy_ViPham!C:C, "T31") - SUMIFS(NhatKy_ViPham!K:K, NhatKy_ViPham!E:E, "11_Toan_B", NhatKy_ViPham!F:F, B20, NhatKy_ViPham!C:C, "T31")</f>
        <v>100</v>
      </c>
      <c r="AW20" s="6">
        <f>100 + SUMIFS(NhatKy_ViPham!J:J, NhatKy_ViPham!E:E, "11_Toan_B", NhatKy_ViPham!F:F, B20, NhatKy_ViPham!C:C, "T32") - SUMIFS(NhatKy_ViPham!K:K, NhatKy_ViPham!E:E, "11_Toan_B", NhatKy_ViPham!F:F, B20, NhatKy_ViPham!C:C, "T32")</f>
        <v>100</v>
      </c>
      <c r="AX20" s="6">
        <f>100 + SUMIFS(NhatKy_ViPham!J:J, NhatKy_ViPham!E:E, "11_Toan_B", NhatKy_ViPham!F:F, B20, NhatKy_ViPham!C:C, "T33") - SUMIFS(NhatKy_ViPham!K:K, NhatKy_ViPham!E:E, "11_Toan_B", NhatKy_ViPham!F:F, B20, NhatKy_ViPham!C:C, "T33")</f>
        <v>100</v>
      </c>
      <c r="AY20" s="6">
        <f>100 + SUMIFS(NhatKy_ViPham!J:J, NhatKy_ViPham!E:E, "11_Toan_B", NhatKy_ViPham!F:F, B20, NhatKy_ViPham!C:C, "T34") - SUMIFS(NhatKy_ViPham!K:K, NhatKy_ViPham!E:E, "11_Toan_B", NhatKy_ViPham!F:F, B20, NhatKy_ViPham!C:C, "T34")</f>
        <v>100</v>
      </c>
      <c r="AZ20" s="6">
        <f>100 + SUMIFS(NhatKy_ViPham!J:J, NhatKy_ViPham!E:E, "11_Toan_B", NhatKy_ViPham!F:F, B20, NhatKy_ViPham!C:C, "T35") - SUMIFS(NhatKy_ViPham!K:K, NhatKy_ViPham!E:E, "11_Toan_B", NhatKy_ViPham!F:F, B20, NhatKy_ViPham!C:C, "T35")</f>
        <v>100</v>
      </c>
      <c r="BA20" s="12">
        <f t="shared" si="0"/>
        <v>100</v>
      </c>
      <c r="BB20" s="11" t="s">
        <v>430</v>
      </c>
      <c r="BC20" s="16" t="str">
        <f t="shared" si="1"/>
        <v>Tốt</v>
      </c>
      <c r="BD20" s="15" t="str">
        <f t="shared" si="2"/>
        <v>🟢 BÌNH THƯỜNG</v>
      </c>
    </row>
    <row r="21" spans="1:56" x14ac:dyDescent="0.25">
      <c r="A21" s="4">
        <v>13</v>
      </c>
      <c r="B21" s="10" t="s">
        <v>1424</v>
      </c>
      <c r="C21" s="4" t="s">
        <v>1425</v>
      </c>
      <c r="D21" s="4" t="s">
        <v>435</v>
      </c>
      <c r="E21" s="11" t="s">
        <v>430</v>
      </c>
      <c r="F21" s="7">
        <f>SUMIFS(NhatKy_ViPham!K:K, NhatKy_ViPham!E:E, "11_Toan_B", NhatKy_ViPham!F:F, B21, NhatKy_ViPham!H:H, "L01")</f>
        <v>0</v>
      </c>
      <c r="G21" s="7">
        <f>SUMIFS(NhatKy_ViPham!K:K, NhatKy_ViPham!E:E, "11_Toan_B", NhatKy_ViPham!F:F, B21, NhatKy_ViPham!H:H, "L02")</f>
        <v>0</v>
      </c>
      <c r="H21" s="7">
        <f>SUMIFS(NhatKy_ViPham!K:K, NhatKy_ViPham!E:E, "11_Toan_B", NhatKy_ViPham!F:F, B21, NhatKy_ViPham!H:H, "L03")</f>
        <v>0</v>
      </c>
      <c r="I21" s="7">
        <f>SUMIFS(NhatKy_ViPham!K:K, NhatKy_ViPham!E:E, "11_Toan_B", NhatKy_ViPham!F:F, B21, NhatKy_ViPham!H:H, "L04")</f>
        <v>0</v>
      </c>
      <c r="J21" s="7">
        <f>SUMIFS(NhatKy_ViPham!K:K, NhatKy_ViPham!E:E, "11_Toan_B", NhatKy_ViPham!F:F, B21, NhatKy_ViPham!H:H, "L05")</f>
        <v>0</v>
      </c>
      <c r="K21" s="7">
        <f>SUMIFS(NhatKy_ViPham!K:K, NhatKy_ViPham!E:E, "11_Toan_B", NhatKy_ViPham!F:F, B21, NhatKy_ViPham!H:H, "L06")</f>
        <v>0</v>
      </c>
      <c r="L21" s="7">
        <f>SUMIFS(NhatKy_ViPham!K:K, NhatKy_ViPham!E:E, "11_Toan_B", NhatKy_ViPham!F:F, B21, NhatKy_ViPham!H:H, "L07")</f>
        <v>0</v>
      </c>
      <c r="M21" s="7">
        <f>SUMIFS(NhatKy_ViPham!K:K, NhatKy_ViPham!E:E, "11_Toan_B", NhatKy_ViPham!F:F, B21, NhatKy_ViPham!H:H, "L08")</f>
        <v>0</v>
      </c>
      <c r="N21" s="7">
        <f>SUMIFS(NhatKy_ViPham!K:K, NhatKy_ViPham!E:E, "11_Toan_B", NhatKy_ViPham!F:F, B21, NhatKy_ViPham!H:H, "L09")</f>
        <v>0</v>
      </c>
      <c r="O21" s="7">
        <f>SUMIFS(NhatKy_ViPham!K:K, NhatKy_ViPham!E:E, "11_Toan_B", NhatKy_ViPham!F:F, B21, NhatKy_ViPham!H:H, "L10")</f>
        <v>0</v>
      </c>
      <c r="P21" s="12">
        <f>SUMIFS(NhatKy_ViPham!J:J, NhatKy_ViPham!E:E, "11_Toan_B", NhatKy_ViPham!F:F, B21)</f>
        <v>0</v>
      </c>
      <c r="Q21" s="13">
        <f>SUMIFS(NhatKy_ViPham!K:K, NhatKy_ViPham!E:E, "11_Toan_B", NhatKy_ViPham!F:F, B21)</f>
        <v>0</v>
      </c>
      <c r="R21" s="7">
        <f>100 + SUMIFS(NhatKy_ViPham!J:J, NhatKy_ViPham!E:E, "11_Toan_B", NhatKy_ViPham!F:F, B21, NhatKy_ViPham!C:C, "T1") - SUMIFS(NhatKy_ViPham!K:K, NhatKy_ViPham!E:E, "11_Toan_B", NhatKy_ViPham!F:F, B21, NhatKy_ViPham!C:C, "T1")</f>
        <v>100</v>
      </c>
      <c r="S21" s="7">
        <f>100 + SUMIFS(NhatKy_ViPham!J:J, NhatKy_ViPham!E:E, "11_Toan_B", NhatKy_ViPham!F:F, B21, NhatKy_ViPham!C:C, "T2") - SUMIFS(NhatKy_ViPham!K:K, NhatKy_ViPham!E:E, "11_Toan_B", NhatKy_ViPham!F:F, B21, NhatKy_ViPham!C:C, "T2")</f>
        <v>100</v>
      </c>
      <c r="T21" s="7">
        <f>100 + SUMIFS(NhatKy_ViPham!J:J, NhatKy_ViPham!E:E, "11_Toan_B", NhatKy_ViPham!F:F, B21, NhatKy_ViPham!C:C, "T3") - SUMIFS(NhatKy_ViPham!K:K, NhatKy_ViPham!E:E, "11_Toan_B", NhatKy_ViPham!F:F, B21, NhatKy_ViPham!C:C, "T3")</f>
        <v>100</v>
      </c>
      <c r="U21" s="7">
        <f>100 + SUMIFS(NhatKy_ViPham!J:J, NhatKy_ViPham!E:E, "11_Toan_B", NhatKy_ViPham!F:F, B21, NhatKy_ViPham!C:C, "T4") - SUMIFS(NhatKy_ViPham!K:K, NhatKy_ViPham!E:E, "11_Toan_B", NhatKy_ViPham!F:F, B21, NhatKy_ViPham!C:C, "T4")</f>
        <v>100</v>
      </c>
      <c r="V21" s="7">
        <f>100 + SUMIFS(NhatKy_ViPham!J:J, NhatKy_ViPham!E:E, "11_Toan_B", NhatKy_ViPham!F:F, B21, NhatKy_ViPham!C:C, "T5") - SUMIFS(NhatKy_ViPham!K:K, NhatKy_ViPham!E:E, "11_Toan_B", NhatKy_ViPham!F:F, B21, NhatKy_ViPham!C:C, "T5")</f>
        <v>100</v>
      </c>
      <c r="W21" s="7">
        <f>100 + SUMIFS(NhatKy_ViPham!J:J, NhatKy_ViPham!E:E, "11_Toan_B", NhatKy_ViPham!F:F, B21, NhatKy_ViPham!C:C, "T6") - SUMIFS(NhatKy_ViPham!K:K, NhatKy_ViPham!E:E, "11_Toan_B", NhatKy_ViPham!F:F, B21, NhatKy_ViPham!C:C, "T6")</f>
        <v>100</v>
      </c>
      <c r="X21" s="7">
        <f>100 + SUMIFS(NhatKy_ViPham!J:J, NhatKy_ViPham!E:E, "11_Toan_B", NhatKy_ViPham!F:F, B21, NhatKy_ViPham!C:C, "T7") - SUMIFS(NhatKy_ViPham!K:K, NhatKy_ViPham!E:E, "11_Toan_B", NhatKy_ViPham!F:F, B21, NhatKy_ViPham!C:C, "T7")</f>
        <v>100</v>
      </c>
      <c r="Y21" s="7">
        <f>100 + SUMIFS(NhatKy_ViPham!J:J, NhatKy_ViPham!E:E, "11_Toan_B", NhatKy_ViPham!F:F, B21, NhatKy_ViPham!C:C, "T8") - SUMIFS(NhatKy_ViPham!K:K, NhatKy_ViPham!E:E, "11_Toan_B", NhatKy_ViPham!F:F, B21, NhatKy_ViPham!C:C, "T8")</f>
        <v>100</v>
      </c>
      <c r="Z21" s="7">
        <f>100 + SUMIFS(NhatKy_ViPham!J:J, NhatKy_ViPham!E:E, "11_Toan_B", NhatKy_ViPham!F:F, B21, NhatKy_ViPham!C:C, "T9") - SUMIFS(NhatKy_ViPham!K:K, NhatKy_ViPham!E:E, "11_Toan_B", NhatKy_ViPham!F:F, B21, NhatKy_ViPham!C:C, "T9")</f>
        <v>100</v>
      </c>
      <c r="AA21" s="7">
        <f>100 + SUMIFS(NhatKy_ViPham!J:J, NhatKy_ViPham!E:E, "11_Toan_B", NhatKy_ViPham!F:F, B21, NhatKy_ViPham!C:C, "T10") - SUMIFS(NhatKy_ViPham!K:K, NhatKy_ViPham!E:E, "11_Toan_B", NhatKy_ViPham!F:F, B21, NhatKy_ViPham!C:C, "T10")</f>
        <v>100</v>
      </c>
      <c r="AB21" s="7">
        <f>100 + SUMIFS(NhatKy_ViPham!J:J, NhatKy_ViPham!E:E, "11_Toan_B", NhatKy_ViPham!F:F, B21, NhatKy_ViPham!C:C, "T11") - SUMIFS(NhatKy_ViPham!K:K, NhatKy_ViPham!E:E, "11_Toan_B", NhatKy_ViPham!F:F, B21, NhatKy_ViPham!C:C, "T11")</f>
        <v>100</v>
      </c>
      <c r="AC21" s="7">
        <f>100 + SUMIFS(NhatKy_ViPham!J:J, NhatKy_ViPham!E:E, "11_Toan_B", NhatKy_ViPham!F:F, B21, NhatKy_ViPham!C:C, "T12") - SUMIFS(NhatKy_ViPham!K:K, NhatKy_ViPham!E:E, "11_Toan_B", NhatKy_ViPham!F:F, B21, NhatKy_ViPham!C:C, "T12")</f>
        <v>100</v>
      </c>
      <c r="AD21" s="7">
        <f>100 + SUMIFS(NhatKy_ViPham!J:J, NhatKy_ViPham!E:E, "11_Toan_B", NhatKy_ViPham!F:F, B21, NhatKy_ViPham!C:C, "T13") - SUMIFS(NhatKy_ViPham!K:K, NhatKy_ViPham!E:E, "11_Toan_B", NhatKy_ViPham!F:F, B21, NhatKy_ViPham!C:C, "T13")</f>
        <v>100</v>
      </c>
      <c r="AE21" s="7">
        <f>100 + SUMIFS(NhatKy_ViPham!J:J, NhatKy_ViPham!E:E, "11_Toan_B", NhatKy_ViPham!F:F, B21, NhatKy_ViPham!C:C, "T14") - SUMIFS(NhatKy_ViPham!K:K, NhatKy_ViPham!E:E, "11_Toan_B", NhatKy_ViPham!F:F, B21, NhatKy_ViPham!C:C, "T14")</f>
        <v>100</v>
      </c>
      <c r="AF21" s="7">
        <f>100 + SUMIFS(NhatKy_ViPham!J:J, NhatKy_ViPham!E:E, "11_Toan_B", NhatKy_ViPham!F:F, B21, NhatKy_ViPham!C:C, "T15") - SUMIFS(NhatKy_ViPham!K:K, NhatKy_ViPham!E:E, "11_Toan_B", NhatKy_ViPham!F:F, B21, NhatKy_ViPham!C:C, "T15")</f>
        <v>100</v>
      </c>
      <c r="AG21" s="7">
        <f>100 + SUMIFS(NhatKy_ViPham!J:J, NhatKy_ViPham!E:E, "11_Toan_B", NhatKy_ViPham!F:F, B21, NhatKy_ViPham!C:C, "T16") - SUMIFS(NhatKy_ViPham!K:K, NhatKy_ViPham!E:E, "11_Toan_B", NhatKy_ViPham!F:F, B21, NhatKy_ViPham!C:C, "T16")</f>
        <v>100</v>
      </c>
      <c r="AH21" s="7">
        <f>100 + SUMIFS(NhatKy_ViPham!J:J, NhatKy_ViPham!E:E, "11_Toan_B", NhatKy_ViPham!F:F, B21, NhatKy_ViPham!C:C, "T17") - SUMIFS(NhatKy_ViPham!K:K, NhatKy_ViPham!E:E, "11_Toan_B", NhatKy_ViPham!F:F, B21, NhatKy_ViPham!C:C, "T17")</f>
        <v>100</v>
      </c>
      <c r="AI21" s="7">
        <f>100 + SUMIFS(NhatKy_ViPham!J:J, NhatKy_ViPham!E:E, "11_Toan_B", NhatKy_ViPham!F:F, B21, NhatKy_ViPham!C:C, "T18") - SUMIFS(NhatKy_ViPham!K:K, NhatKy_ViPham!E:E, "11_Toan_B", NhatKy_ViPham!F:F, B21, NhatKy_ViPham!C:C, "T18")</f>
        <v>100</v>
      </c>
      <c r="AJ21" s="7">
        <f>100 + SUMIFS(NhatKy_ViPham!J:J, NhatKy_ViPham!E:E, "11_Toan_B", NhatKy_ViPham!F:F, B21, NhatKy_ViPham!C:C, "T19") - SUMIFS(NhatKy_ViPham!K:K, NhatKy_ViPham!E:E, "11_Toan_B", NhatKy_ViPham!F:F, B21, NhatKy_ViPham!C:C, "T19")</f>
        <v>100</v>
      </c>
      <c r="AK21" s="7">
        <f>100 + SUMIFS(NhatKy_ViPham!J:J, NhatKy_ViPham!E:E, "11_Toan_B", NhatKy_ViPham!F:F, B21, NhatKy_ViPham!C:C, "T20") - SUMIFS(NhatKy_ViPham!K:K, NhatKy_ViPham!E:E, "11_Toan_B", NhatKy_ViPham!F:F, B21, NhatKy_ViPham!C:C, "T20")</f>
        <v>100</v>
      </c>
      <c r="AL21" s="7">
        <f>100 + SUMIFS(NhatKy_ViPham!J:J, NhatKy_ViPham!E:E, "11_Toan_B", NhatKy_ViPham!F:F, B21, NhatKy_ViPham!C:C, "T21") - SUMIFS(NhatKy_ViPham!K:K, NhatKy_ViPham!E:E, "11_Toan_B", NhatKy_ViPham!F:F, B21, NhatKy_ViPham!C:C, "T21")</f>
        <v>100</v>
      </c>
      <c r="AM21" s="7">
        <f>100 + SUMIFS(NhatKy_ViPham!J:J, NhatKy_ViPham!E:E, "11_Toan_B", NhatKy_ViPham!F:F, B21, NhatKy_ViPham!C:C, "T22") - SUMIFS(NhatKy_ViPham!K:K, NhatKy_ViPham!E:E, "11_Toan_B", NhatKy_ViPham!F:F, B21, NhatKy_ViPham!C:C, "T22")</f>
        <v>100</v>
      </c>
      <c r="AN21" s="7">
        <f>100 + SUMIFS(NhatKy_ViPham!J:J, NhatKy_ViPham!E:E, "11_Toan_B", NhatKy_ViPham!F:F, B21, NhatKy_ViPham!C:C, "T23") - SUMIFS(NhatKy_ViPham!K:K, NhatKy_ViPham!E:E, "11_Toan_B", NhatKy_ViPham!F:F, B21, NhatKy_ViPham!C:C, "T23")</f>
        <v>100</v>
      </c>
      <c r="AO21" s="7">
        <f>100 + SUMIFS(NhatKy_ViPham!J:J, NhatKy_ViPham!E:E, "11_Toan_B", NhatKy_ViPham!F:F, B21, NhatKy_ViPham!C:C, "T24") - SUMIFS(NhatKy_ViPham!K:K, NhatKy_ViPham!E:E, "11_Toan_B", NhatKy_ViPham!F:F, B21, NhatKy_ViPham!C:C, "T24")</f>
        <v>100</v>
      </c>
      <c r="AP21" s="7">
        <f>100 + SUMIFS(NhatKy_ViPham!J:J, NhatKy_ViPham!E:E, "11_Toan_B", NhatKy_ViPham!F:F, B21, NhatKy_ViPham!C:C, "T25") - SUMIFS(NhatKy_ViPham!K:K, NhatKy_ViPham!E:E, "11_Toan_B", NhatKy_ViPham!F:F, B21, NhatKy_ViPham!C:C, "T25")</f>
        <v>100</v>
      </c>
      <c r="AQ21" s="7">
        <f>100 + SUMIFS(NhatKy_ViPham!J:J, NhatKy_ViPham!E:E, "11_Toan_B", NhatKy_ViPham!F:F, B21, NhatKy_ViPham!C:C, "T26") - SUMIFS(NhatKy_ViPham!K:K, NhatKy_ViPham!E:E, "11_Toan_B", NhatKy_ViPham!F:F, B21, NhatKy_ViPham!C:C, "T26")</f>
        <v>100</v>
      </c>
      <c r="AR21" s="7">
        <f>100 + SUMIFS(NhatKy_ViPham!J:J, NhatKy_ViPham!E:E, "11_Toan_B", NhatKy_ViPham!F:F, B21, NhatKy_ViPham!C:C, "T27") - SUMIFS(NhatKy_ViPham!K:K, NhatKy_ViPham!E:E, "11_Toan_B", NhatKy_ViPham!F:F, B21, NhatKy_ViPham!C:C, "T27")</f>
        <v>100</v>
      </c>
      <c r="AS21" s="7">
        <f>100 + SUMIFS(NhatKy_ViPham!J:J, NhatKy_ViPham!E:E, "11_Toan_B", NhatKy_ViPham!F:F, B21, NhatKy_ViPham!C:C, "T28") - SUMIFS(NhatKy_ViPham!K:K, NhatKy_ViPham!E:E, "11_Toan_B", NhatKy_ViPham!F:F, B21, NhatKy_ViPham!C:C, "T28")</f>
        <v>100</v>
      </c>
      <c r="AT21" s="7">
        <f>100 + SUMIFS(NhatKy_ViPham!J:J, NhatKy_ViPham!E:E, "11_Toan_B", NhatKy_ViPham!F:F, B21, NhatKy_ViPham!C:C, "T29") - SUMIFS(NhatKy_ViPham!K:K, NhatKy_ViPham!E:E, "11_Toan_B", NhatKy_ViPham!F:F, B21, NhatKy_ViPham!C:C, "T29")</f>
        <v>100</v>
      </c>
      <c r="AU21" s="7">
        <f>100 + SUMIFS(NhatKy_ViPham!J:J, NhatKy_ViPham!E:E, "11_Toan_B", NhatKy_ViPham!F:F, B21, NhatKy_ViPham!C:C, "T30") - SUMIFS(NhatKy_ViPham!K:K, NhatKy_ViPham!E:E, "11_Toan_B", NhatKy_ViPham!F:F, B21, NhatKy_ViPham!C:C, "T30")</f>
        <v>100</v>
      </c>
      <c r="AV21" s="7">
        <f>100 + SUMIFS(NhatKy_ViPham!J:J, NhatKy_ViPham!E:E, "11_Toan_B", NhatKy_ViPham!F:F, B21, NhatKy_ViPham!C:C, "T31") - SUMIFS(NhatKy_ViPham!K:K, NhatKy_ViPham!E:E, "11_Toan_B", NhatKy_ViPham!F:F, B21, NhatKy_ViPham!C:C, "T31")</f>
        <v>100</v>
      </c>
      <c r="AW21" s="7">
        <f>100 + SUMIFS(NhatKy_ViPham!J:J, NhatKy_ViPham!E:E, "11_Toan_B", NhatKy_ViPham!F:F, B21, NhatKy_ViPham!C:C, "T32") - SUMIFS(NhatKy_ViPham!K:K, NhatKy_ViPham!E:E, "11_Toan_B", NhatKy_ViPham!F:F, B21, NhatKy_ViPham!C:C, "T32")</f>
        <v>100</v>
      </c>
      <c r="AX21" s="7">
        <f>100 + SUMIFS(NhatKy_ViPham!J:J, NhatKy_ViPham!E:E, "11_Toan_B", NhatKy_ViPham!F:F, B21, NhatKy_ViPham!C:C, "T33") - SUMIFS(NhatKy_ViPham!K:K, NhatKy_ViPham!E:E, "11_Toan_B", NhatKy_ViPham!F:F, B21, NhatKy_ViPham!C:C, "T33")</f>
        <v>100</v>
      </c>
      <c r="AY21" s="7">
        <f>100 + SUMIFS(NhatKy_ViPham!J:J, NhatKy_ViPham!E:E, "11_Toan_B", NhatKy_ViPham!F:F, B21, NhatKy_ViPham!C:C, "T34") - SUMIFS(NhatKy_ViPham!K:K, NhatKy_ViPham!E:E, "11_Toan_B", NhatKy_ViPham!F:F, B21, NhatKy_ViPham!C:C, "T34")</f>
        <v>100</v>
      </c>
      <c r="AZ21" s="7">
        <f>100 + SUMIFS(NhatKy_ViPham!J:J, NhatKy_ViPham!E:E, "11_Toan_B", NhatKy_ViPham!F:F, B21, NhatKy_ViPham!C:C, "T35") - SUMIFS(NhatKy_ViPham!K:K, NhatKy_ViPham!E:E, "11_Toan_B", NhatKy_ViPham!F:F, B21, NhatKy_ViPham!C:C, "T35")</f>
        <v>100</v>
      </c>
      <c r="BA21" s="12">
        <f t="shared" si="0"/>
        <v>100</v>
      </c>
      <c r="BB21" s="11" t="s">
        <v>430</v>
      </c>
      <c r="BC21" s="14" t="str">
        <f t="shared" si="1"/>
        <v>Tốt</v>
      </c>
      <c r="BD21" s="10" t="str">
        <f t="shared" si="2"/>
        <v>🟢 BÌNH THƯỜNG</v>
      </c>
    </row>
    <row r="22" spans="1:56" x14ac:dyDescent="0.25">
      <c r="A22" s="5">
        <v>14</v>
      </c>
      <c r="B22" s="15" t="s">
        <v>1426</v>
      </c>
      <c r="C22" s="5" t="s">
        <v>1427</v>
      </c>
      <c r="D22" s="5" t="s">
        <v>435</v>
      </c>
      <c r="E22" s="11" t="s">
        <v>430</v>
      </c>
      <c r="F22" s="6">
        <f>SUMIFS(NhatKy_ViPham!K:K, NhatKy_ViPham!E:E, "11_Toan_B", NhatKy_ViPham!F:F, B22, NhatKy_ViPham!H:H, "L01")</f>
        <v>0</v>
      </c>
      <c r="G22" s="6">
        <f>SUMIFS(NhatKy_ViPham!K:K, NhatKy_ViPham!E:E, "11_Toan_B", NhatKy_ViPham!F:F, B22, NhatKy_ViPham!H:H, "L02")</f>
        <v>0</v>
      </c>
      <c r="H22" s="6">
        <f>SUMIFS(NhatKy_ViPham!K:K, NhatKy_ViPham!E:E, "11_Toan_B", NhatKy_ViPham!F:F, B22, NhatKy_ViPham!H:H, "L03")</f>
        <v>0</v>
      </c>
      <c r="I22" s="6">
        <f>SUMIFS(NhatKy_ViPham!K:K, NhatKy_ViPham!E:E, "11_Toan_B", NhatKy_ViPham!F:F, B22, NhatKy_ViPham!H:H, "L04")</f>
        <v>0</v>
      </c>
      <c r="J22" s="6">
        <f>SUMIFS(NhatKy_ViPham!K:K, NhatKy_ViPham!E:E, "11_Toan_B", NhatKy_ViPham!F:F, B22, NhatKy_ViPham!H:H, "L05")</f>
        <v>0</v>
      </c>
      <c r="K22" s="6">
        <f>SUMIFS(NhatKy_ViPham!K:K, NhatKy_ViPham!E:E, "11_Toan_B", NhatKy_ViPham!F:F, B22, NhatKy_ViPham!H:H, "L06")</f>
        <v>0</v>
      </c>
      <c r="L22" s="6">
        <f>SUMIFS(NhatKy_ViPham!K:K, NhatKy_ViPham!E:E, "11_Toan_B", NhatKy_ViPham!F:F, B22, NhatKy_ViPham!H:H, "L07")</f>
        <v>0</v>
      </c>
      <c r="M22" s="6">
        <f>SUMIFS(NhatKy_ViPham!K:K, NhatKy_ViPham!E:E, "11_Toan_B", NhatKy_ViPham!F:F, B22, NhatKy_ViPham!H:H, "L08")</f>
        <v>0</v>
      </c>
      <c r="N22" s="6">
        <f>SUMIFS(NhatKy_ViPham!K:K, NhatKy_ViPham!E:E, "11_Toan_B", NhatKy_ViPham!F:F, B22, NhatKy_ViPham!H:H, "L09")</f>
        <v>0</v>
      </c>
      <c r="O22" s="6">
        <f>SUMIFS(NhatKy_ViPham!K:K, NhatKy_ViPham!E:E, "11_Toan_B", NhatKy_ViPham!F:F, B22, NhatKy_ViPham!H:H, "L10")</f>
        <v>0</v>
      </c>
      <c r="P22" s="12">
        <f>SUMIFS(NhatKy_ViPham!J:J, NhatKy_ViPham!E:E, "11_Toan_B", NhatKy_ViPham!F:F, B22)</f>
        <v>0</v>
      </c>
      <c r="Q22" s="13">
        <f>SUMIFS(NhatKy_ViPham!K:K, NhatKy_ViPham!E:E, "11_Toan_B", NhatKy_ViPham!F:F, B22)</f>
        <v>0</v>
      </c>
      <c r="R22" s="6">
        <f>100 + SUMIFS(NhatKy_ViPham!J:J, NhatKy_ViPham!E:E, "11_Toan_B", NhatKy_ViPham!F:F, B22, NhatKy_ViPham!C:C, "T1") - SUMIFS(NhatKy_ViPham!K:K, NhatKy_ViPham!E:E, "11_Toan_B", NhatKy_ViPham!F:F, B22, NhatKy_ViPham!C:C, "T1")</f>
        <v>100</v>
      </c>
      <c r="S22" s="6">
        <f>100 + SUMIFS(NhatKy_ViPham!J:J, NhatKy_ViPham!E:E, "11_Toan_B", NhatKy_ViPham!F:F, B22, NhatKy_ViPham!C:C, "T2") - SUMIFS(NhatKy_ViPham!K:K, NhatKy_ViPham!E:E, "11_Toan_B", NhatKy_ViPham!F:F, B22, NhatKy_ViPham!C:C, "T2")</f>
        <v>100</v>
      </c>
      <c r="T22" s="6">
        <f>100 + SUMIFS(NhatKy_ViPham!J:J, NhatKy_ViPham!E:E, "11_Toan_B", NhatKy_ViPham!F:F, B22, NhatKy_ViPham!C:C, "T3") - SUMIFS(NhatKy_ViPham!K:K, NhatKy_ViPham!E:E, "11_Toan_B", NhatKy_ViPham!F:F, B22, NhatKy_ViPham!C:C, "T3")</f>
        <v>100</v>
      </c>
      <c r="U22" s="6">
        <f>100 + SUMIFS(NhatKy_ViPham!J:J, NhatKy_ViPham!E:E, "11_Toan_B", NhatKy_ViPham!F:F, B22, NhatKy_ViPham!C:C, "T4") - SUMIFS(NhatKy_ViPham!K:K, NhatKy_ViPham!E:E, "11_Toan_B", NhatKy_ViPham!F:F, B22, NhatKy_ViPham!C:C, "T4")</f>
        <v>100</v>
      </c>
      <c r="V22" s="6">
        <f>100 + SUMIFS(NhatKy_ViPham!J:J, NhatKy_ViPham!E:E, "11_Toan_B", NhatKy_ViPham!F:F, B22, NhatKy_ViPham!C:C, "T5") - SUMIFS(NhatKy_ViPham!K:K, NhatKy_ViPham!E:E, "11_Toan_B", NhatKy_ViPham!F:F, B22, NhatKy_ViPham!C:C, "T5")</f>
        <v>100</v>
      </c>
      <c r="W22" s="6">
        <f>100 + SUMIFS(NhatKy_ViPham!J:J, NhatKy_ViPham!E:E, "11_Toan_B", NhatKy_ViPham!F:F, B22, NhatKy_ViPham!C:C, "T6") - SUMIFS(NhatKy_ViPham!K:K, NhatKy_ViPham!E:E, "11_Toan_B", NhatKy_ViPham!F:F, B22, NhatKy_ViPham!C:C, "T6")</f>
        <v>100</v>
      </c>
      <c r="X22" s="6">
        <f>100 + SUMIFS(NhatKy_ViPham!J:J, NhatKy_ViPham!E:E, "11_Toan_B", NhatKy_ViPham!F:F, B22, NhatKy_ViPham!C:C, "T7") - SUMIFS(NhatKy_ViPham!K:K, NhatKy_ViPham!E:E, "11_Toan_B", NhatKy_ViPham!F:F, B22, NhatKy_ViPham!C:C, "T7")</f>
        <v>100</v>
      </c>
      <c r="Y22" s="6">
        <f>100 + SUMIFS(NhatKy_ViPham!J:J, NhatKy_ViPham!E:E, "11_Toan_B", NhatKy_ViPham!F:F, B22, NhatKy_ViPham!C:C, "T8") - SUMIFS(NhatKy_ViPham!K:K, NhatKy_ViPham!E:E, "11_Toan_B", NhatKy_ViPham!F:F, B22, NhatKy_ViPham!C:C, "T8")</f>
        <v>100</v>
      </c>
      <c r="Z22" s="6">
        <f>100 + SUMIFS(NhatKy_ViPham!J:J, NhatKy_ViPham!E:E, "11_Toan_B", NhatKy_ViPham!F:F, B22, NhatKy_ViPham!C:C, "T9") - SUMIFS(NhatKy_ViPham!K:K, NhatKy_ViPham!E:E, "11_Toan_B", NhatKy_ViPham!F:F, B22, NhatKy_ViPham!C:C, "T9")</f>
        <v>100</v>
      </c>
      <c r="AA22" s="6">
        <f>100 + SUMIFS(NhatKy_ViPham!J:J, NhatKy_ViPham!E:E, "11_Toan_B", NhatKy_ViPham!F:F, B22, NhatKy_ViPham!C:C, "T10") - SUMIFS(NhatKy_ViPham!K:K, NhatKy_ViPham!E:E, "11_Toan_B", NhatKy_ViPham!F:F, B22, NhatKy_ViPham!C:C, "T10")</f>
        <v>100</v>
      </c>
      <c r="AB22" s="6">
        <f>100 + SUMIFS(NhatKy_ViPham!J:J, NhatKy_ViPham!E:E, "11_Toan_B", NhatKy_ViPham!F:F, B22, NhatKy_ViPham!C:C, "T11") - SUMIFS(NhatKy_ViPham!K:K, NhatKy_ViPham!E:E, "11_Toan_B", NhatKy_ViPham!F:F, B22, NhatKy_ViPham!C:C, "T11")</f>
        <v>100</v>
      </c>
      <c r="AC22" s="6">
        <f>100 + SUMIFS(NhatKy_ViPham!J:J, NhatKy_ViPham!E:E, "11_Toan_B", NhatKy_ViPham!F:F, B22, NhatKy_ViPham!C:C, "T12") - SUMIFS(NhatKy_ViPham!K:K, NhatKy_ViPham!E:E, "11_Toan_B", NhatKy_ViPham!F:F, B22, NhatKy_ViPham!C:C, "T12")</f>
        <v>100</v>
      </c>
      <c r="AD22" s="6">
        <f>100 + SUMIFS(NhatKy_ViPham!J:J, NhatKy_ViPham!E:E, "11_Toan_B", NhatKy_ViPham!F:F, B22, NhatKy_ViPham!C:C, "T13") - SUMIFS(NhatKy_ViPham!K:K, NhatKy_ViPham!E:E, "11_Toan_B", NhatKy_ViPham!F:F, B22, NhatKy_ViPham!C:C, "T13")</f>
        <v>100</v>
      </c>
      <c r="AE22" s="6">
        <f>100 + SUMIFS(NhatKy_ViPham!J:J, NhatKy_ViPham!E:E, "11_Toan_B", NhatKy_ViPham!F:F, B22, NhatKy_ViPham!C:C, "T14") - SUMIFS(NhatKy_ViPham!K:K, NhatKy_ViPham!E:E, "11_Toan_B", NhatKy_ViPham!F:F, B22, NhatKy_ViPham!C:C, "T14")</f>
        <v>100</v>
      </c>
      <c r="AF22" s="6">
        <f>100 + SUMIFS(NhatKy_ViPham!J:J, NhatKy_ViPham!E:E, "11_Toan_B", NhatKy_ViPham!F:F, B22, NhatKy_ViPham!C:C, "T15") - SUMIFS(NhatKy_ViPham!K:K, NhatKy_ViPham!E:E, "11_Toan_B", NhatKy_ViPham!F:F, B22, NhatKy_ViPham!C:C, "T15")</f>
        <v>100</v>
      </c>
      <c r="AG22" s="6">
        <f>100 + SUMIFS(NhatKy_ViPham!J:J, NhatKy_ViPham!E:E, "11_Toan_B", NhatKy_ViPham!F:F, B22, NhatKy_ViPham!C:C, "T16") - SUMIFS(NhatKy_ViPham!K:K, NhatKy_ViPham!E:E, "11_Toan_B", NhatKy_ViPham!F:F, B22, NhatKy_ViPham!C:C, "T16")</f>
        <v>100</v>
      </c>
      <c r="AH22" s="6">
        <f>100 + SUMIFS(NhatKy_ViPham!J:J, NhatKy_ViPham!E:E, "11_Toan_B", NhatKy_ViPham!F:F, B22, NhatKy_ViPham!C:C, "T17") - SUMIFS(NhatKy_ViPham!K:K, NhatKy_ViPham!E:E, "11_Toan_B", NhatKy_ViPham!F:F, B22, NhatKy_ViPham!C:C, "T17")</f>
        <v>100</v>
      </c>
      <c r="AI22" s="6">
        <f>100 + SUMIFS(NhatKy_ViPham!J:J, NhatKy_ViPham!E:E, "11_Toan_B", NhatKy_ViPham!F:F, B22, NhatKy_ViPham!C:C, "T18") - SUMIFS(NhatKy_ViPham!K:K, NhatKy_ViPham!E:E, "11_Toan_B", NhatKy_ViPham!F:F, B22, NhatKy_ViPham!C:C, "T18")</f>
        <v>100</v>
      </c>
      <c r="AJ22" s="6">
        <f>100 + SUMIFS(NhatKy_ViPham!J:J, NhatKy_ViPham!E:E, "11_Toan_B", NhatKy_ViPham!F:F, B22, NhatKy_ViPham!C:C, "T19") - SUMIFS(NhatKy_ViPham!K:K, NhatKy_ViPham!E:E, "11_Toan_B", NhatKy_ViPham!F:F, B22, NhatKy_ViPham!C:C, "T19")</f>
        <v>100</v>
      </c>
      <c r="AK22" s="6">
        <f>100 + SUMIFS(NhatKy_ViPham!J:J, NhatKy_ViPham!E:E, "11_Toan_B", NhatKy_ViPham!F:F, B22, NhatKy_ViPham!C:C, "T20") - SUMIFS(NhatKy_ViPham!K:K, NhatKy_ViPham!E:E, "11_Toan_B", NhatKy_ViPham!F:F, B22, NhatKy_ViPham!C:C, "T20")</f>
        <v>100</v>
      </c>
      <c r="AL22" s="6">
        <f>100 + SUMIFS(NhatKy_ViPham!J:J, NhatKy_ViPham!E:E, "11_Toan_B", NhatKy_ViPham!F:F, B22, NhatKy_ViPham!C:C, "T21") - SUMIFS(NhatKy_ViPham!K:K, NhatKy_ViPham!E:E, "11_Toan_B", NhatKy_ViPham!F:F, B22, NhatKy_ViPham!C:C, "T21")</f>
        <v>100</v>
      </c>
      <c r="AM22" s="6">
        <f>100 + SUMIFS(NhatKy_ViPham!J:J, NhatKy_ViPham!E:E, "11_Toan_B", NhatKy_ViPham!F:F, B22, NhatKy_ViPham!C:C, "T22") - SUMIFS(NhatKy_ViPham!K:K, NhatKy_ViPham!E:E, "11_Toan_B", NhatKy_ViPham!F:F, B22, NhatKy_ViPham!C:C, "T22")</f>
        <v>100</v>
      </c>
      <c r="AN22" s="6">
        <f>100 + SUMIFS(NhatKy_ViPham!J:J, NhatKy_ViPham!E:E, "11_Toan_B", NhatKy_ViPham!F:F, B22, NhatKy_ViPham!C:C, "T23") - SUMIFS(NhatKy_ViPham!K:K, NhatKy_ViPham!E:E, "11_Toan_B", NhatKy_ViPham!F:F, B22, NhatKy_ViPham!C:C, "T23")</f>
        <v>100</v>
      </c>
      <c r="AO22" s="6">
        <f>100 + SUMIFS(NhatKy_ViPham!J:J, NhatKy_ViPham!E:E, "11_Toan_B", NhatKy_ViPham!F:F, B22, NhatKy_ViPham!C:C, "T24") - SUMIFS(NhatKy_ViPham!K:K, NhatKy_ViPham!E:E, "11_Toan_B", NhatKy_ViPham!F:F, B22, NhatKy_ViPham!C:C, "T24")</f>
        <v>100</v>
      </c>
      <c r="AP22" s="6">
        <f>100 + SUMIFS(NhatKy_ViPham!J:J, NhatKy_ViPham!E:E, "11_Toan_B", NhatKy_ViPham!F:F, B22, NhatKy_ViPham!C:C, "T25") - SUMIFS(NhatKy_ViPham!K:K, NhatKy_ViPham!E:E, "11_Toan_B", NhatKy_ViPham!F:F, B22, NhatKy_ViPham!C:C, "T25")</f>
        <v>100</v>
      </c>
      <c r="AQ22" s="6">
        <f>100 + SUMIFS(NhatKy_ViPham!J:J, NhatKy_ViPham!E:E, "11_Toan_B", NhatKy_ViPham!F:F, B22, NhatKy_ViPham!C:C, "T26") - SUMIFS(NhatKy_ViPham!K:K, NhatKy_ViPham!E:E, "11_Toan_B", NhatKy_ViPham!F:F, B22, NhatKy_ViPham!C:C, "T26")</f>
        <v>100</v>
      </c>
      <c r="AR22" s="6">
        <f>100 + SUMIFS(NhatKy_ViPham!J:J, NhatKy_ViPham!E:E, "11_Toan_B", NhatKy_ViPham!F:F, B22, NhatKy_ViPham!C:C, "T27") - SUMIFS(NhatKy_ViPham!K:K, NhatKy_ViPham!E:E, "11_Toan_B", NhatKy_ViPham!F:F, B22, NhatKy_ViPham!C:C, "T27")</f>
        <v>100</v>
      </c>
      <c r="AS22" s="6">
        <f>100 + SUMIFS(NhatKy_ViPham!J:J, NhatKy_ViPham!E:E, "11_Toan_B", NhatKy_ViPham!F:F, B22, NhatKy_ViPham!C:C, "T28") - SUMIFS(NhatKy_ViPham!K:K, NhatKy_ViPham!E:E, "11_Toan_B", NhatKy_ViPham!F:F, B22, NhatKy_ViPham!C:C, "T28")</f>
        <v>100</v>
      </c>
      <c r="AT22" s="6">
        <f>100 + SUMIFS(NhatKy_ViPham!J:J, NhatKy_ViPham!E:E, "11_Toan_B", NhatKy_ViPham!F:F, B22, NhatKy_ViPham!C:C, "T29") - SUMIFS(NhatKy_ViPham!K:K, NhatKy_ViPham!E:E, "11_Toan_B", NhatKy_ViPham!F:F, B22, NhatKy_ViPham!C:C, "T29")</f>
        <v>100</v>
      </c>
      <c r="AU22" s="6">
        <f>100 + SUMIFS(NhatKy_ViPham!J:J, NhatKy_ViPham!E:E, "11_Toan_B", NhatKy_ViPham!F:F, B22, NhatKy_ViPham!C:C, "T30") - SUMIFS(NhatKy_ViPham!K:K, NhatKy_ViPham!E:E, "11_Toan_B", NhatKy_ViPham!F:F, B22, NhatKy_ViPham!C:C, "T30")</f>
        <v>100</v>
      </c>
      <c r="AV22" s="6">
        <f>100 + SUMIFS(NhatKy_ViPham!J:J, NhatKy_ViPham!E:E, "11_Toan_B", NhatKy_ViPham!F:F, B22, NhatKy_ViPham!C:C, "T31") - SUMIFS(NhatKy_ViPham!K:K, NhatKy_ViPham!E:E, "11_Toan_B", NhatKy_ViPham!F:F, B22, NhatKy_ViPham!C:C, "T31")</f>
        <v>100</v>
      </c>
      <c r="AW22" s="6">
        <f>100 + SUMIFS(NhatKy_ViPham!J:J, NhatKy_ViPham!E:E, "11_Toan_B", NhatKy_ViPham!F:F, B22, NhatKy_ViPham!C:C, "T32") - SUMIFS(NhatKy_ViPham!K:K, NhatKy_ViPham!E:E, "11_Toan_B", NhatKy_ViPham!F:F, B22, NhatKy_ViPham!C:C, "T32")</f>
        <v>100</v>
      </c>
      <c r="AX22" s="6">
        <f>100 + SUMIFS(NhatKy_ViPham!J:J, NhatKy_ViPham!E:E, "11_Toan_B", NhatKy_ViPham!F:F, B22, NhatKy_ViPham!C:C, "T33") - SUMIFS(NhatKy_ViPham!K:K, NhatKy_ViPham!E:E, "11_Toan_B", NhatKy_ViPham!F:F, B22, NhatKy_ViPham!C:C, "T33")</f>
        <v>100</v>
      </c>
      <c r="AY22" s="6">
        <f>100 + SUMIFS(NhatKy_ViPham!J:J, NhatKy_ViPham!E:E, "11_Toan_B", NhatKy_ViPham!F:F, B22, NhatKy_ViPham!C:C, "T34") - SUMIFS(NhatKy_ViPham!K:K, NhatKy_ViPham!E:E, "11_Toan_B", NhatKy_ViPham!F:F, B22, NhatKy_ViPham!C:C, "T34")</f>
        <v>100</v>
      </c>
      <c r="AZ22" s="6">
        <f>100 + SUMIFS(NhatKy_ViPham!J:J, NhatKy_ViPham!E:E, "11_Toan_B", NhatKy_ViPham!F:F, B22, NhatKy_ViPham!C:C, "T35") - SUMIFS(NhatKy_ViPham!K:K, NhatKy_ViPham!E:E, "11_Toan_B", NhatKy_ViPham!F:F, B22, NhatKy_ViPham!C:C, "T35")</f>
        <v>100</v>
      </c>
      <c r="BA22" s="12">
        <f t="shared" si="0"/>
        <v>100</v>
      </c>
      <c r="BB22" s="11" t="s">
        <v>430</v>
      </c>
      <c r="BC22" s="16" t="str">
        <f t="shared" si="1"/>
        <v>Tốt</v>
      </c>
      <c r="BD22" s="15" t="str">
        <f t="shared" si="2"/>
        <v>🟢 BÌNH THƯỜNG</v>
      </c>
    </row>
    <row r="23" spans="1:56" x14ac:dyDescent="0.25">
      <c r="A23" s="4">
        <v>15</v>
      </c>
      <c r="B23" s="10" t="s">
        <v>1428</v>
      </c>
      <c r="C23" s="4" t="s">
        <v>1429</v>
      </c>
      <c r="D23" s="4" t="s">
        <v>435</v>
      </c>
      <c r="E23" s="11" t="s">
        <v>430</v>
      </c>
      <c r="F23" s="7">
        <f>SUMIFS(NhatKy_ViPham!K:K, NhatKy_ViPham!E:E, "11_Toan_B", NhatKy_ViPham!F:F, B23, NhatKy_ViPham!H:H, "L01")</f>
        <v>0</v>
      </c>
      <c r="G23" s="7">
        <f>SUMIFS(NhatKy_ViPham!K:K, NhatKy_ViPham!E:E, "11_Toan_B", NhatKy_ViPham!F:F, B23, NhatKy_ViPham!H:H, "L02")</f>
        <v>0</v>
      </c>
      <c r="H23" s="7">
        <f>SUMIFS(NhatKy_ViPham!K:K, NhatKy_ViPham!E:E, "11_Toan_B", NhatKy_ViPham!F:F, B23, NhatKy_ViPham!H:H, "L03")</f>
        <v>0</v>
      </c>
      <c r="I23" s="7">
        <f>SUMIFS(NhatKy_ViPham!K:K, NhatKy_ViPham!E:E, "11_Toan_B", NhatKy_ViPham!F:F, B23, NhatKy_ViPham!H:H, "L04")</f>
        <v>0</v>
      </c>
      <c r="J23" s="7">
        <f>SUMIFS(NhatKy_ViPham!K:K, NhatKy_ViPham!E:E, "11_Toan_B", NhatKy_ViPham!F:F, B23, NhatKy_ViPham!H:H, "L05")</f>
        <v>0</v>
      </c>
      <c r="K23" s="7">
        <f>SUMIFS(NhatKy_ViPham!K:K, NhatKy_ViPham!E:E, "11_Toan_B", NhatKy_ViPham!F:F, B23, NhatKy_ViPham!H:H, "L06")</f>
        <v>0</v>
      </c>
      <c r="L23" s="7">
        <f>SUMIFS(NhatKy_ViPham!K:K, NhatKy_ViPham!E:E, "11_Toan_B", NhatKy_ViPham!F:F, B23, NhatKy_ViPham!H:H, "L07")</f>
        <v>0</v>
      </c>
      <c r="M23" s="7">
        <f>SUMIFS(NhatKy_ViPham!K:K, NhatKy_ViPham!E:E, "11_Toan_B", NhatKy_ViPham!F:F, B23, NhatKy_ViPham!H:H, "L08")</f>
        <v>0</v>
      </c>
      <c r="N23" s="7">
        <f>SUMIFS(NhatKy_ViPham!K:K, NhatKy_ViPham!E:E, "11_Toan_B", NhatKy_ViPham!F:F, B23, NhatKy_ViPham!H:H, "L09")</f>
        <v>0</v>
      </c>
      <c r="O23" s="7">
        <f>SUMIFS(NhatKy_ViPham!K:K, NhatKy_ViPham!E:E, "11_Toan_B", NhatKy_ViPham!F:F, B23, NhatKy_ViPham!H:H, "L10")</f>
        <v>0</v>
      </c>
      <c r="P23" s="12">
        <f>SUMIFS(NhatKy_ViPham!J:J, NhatKy_ViPham!E:E, "11_Toan_B", NhatKy_ViPham!F:F, B23)</f>
        <v>0</v>
      </c>
      <c r="Q23" s="13">
        <f>SUMIFS(NhatKy_ViPham!K:K, NhatKy_ViPham!E:E, "11_Toan_B", NhatKy_ViPham!F:F, B23)</f>
        <v>0</v>
      </c>
      <c r="R23" s="7">
        <f>100 + SUMIFS(NhatKy_ViPham!J:J, NhatKy_ViPham!E:E, "11_Toan_B", NhatKy_ViPham!F:F, B23, NhatKy_ViPham!C:C, "T1") - SUMIFS(NhatKy_ViPham!K:K, NhatKy_ViPham!E:E, "11_Toan_B", NhatKy_ViPham!F:F, B23, NhatKy_ViPham!C:C, "T1")</f>
        <v>100</v>
      </c>
      <c r="S23" s="7">
        <f>100 + SUMIFS(NhatKy_ViPham!J:J, NhatKy_ViPham!E:E, "11_Toan_B", NhatKy_ViPham!F:F, B23, NhatKy_ViPham!C:C, "T2") - SUMIFS(NhatKy_ViPham!K:K, NhatKy_ViPham!E:E, "11_Toan_B", NhatKy_ViPham!F:F, B23, NhatKy_ViPham!C:C, "T2")</f>
        <v>100</v>
      </c>
      <c r="T23" s="7">
        <f>100 + SUMIFS(NhatKy_ViPham!J:J, NhatKy_ViPham!E:E, "11_Toan_B", NhatKy_ViPham!F:F, B23, NhatKy_ViPham!C:C, "T3") - SUMIFS(NhatKy_ViPham!K:K, NhatKy_ViPham!E:E, "11_Toan_B", NhatKy_ViPham!F:F, B23, NhatKy_ViPham!C:C, "T3")</f>
        <v>100</v>
      </c>
      <c r="U23" s="7">
        <f>100 + SUMIFS(NhatKy_ViPham!J:J, NhatKy_ViPham!E:E, "11_Toan_B", NhatKy_ViPham!F:F, B23, NhatKy_ViPham!C:C, "T4") - SUMIFS(NhatKy_ViPham!K:K, NhatKy_ViPham!E:E, "11_Toan_B", NhatKy_ViPham!F:F, B23, NhatKy_ViPham!C:C, "T4")</f>
        <v>100</v>
      </c>
      <c r="V23" s="7">
        <f>100 + SUMIFS(NhatKy_ViPham!J:J, NhatKy_ViPham!E:E, "11_Toan_B", NhatKy_ViPham!F:F, B23, NhatKy_ViPham!C:C, "T5") - SUMIFS(NhatKy_ViPham!K:K, NhatKy_ViPham!E:E, "11_Toan_B", NhatKy_ViPham!F:F, B23, NhatKy_ViPham!C:C, "T5")</f>
        <v>100</v>
      </c>
      <c r="W23" s="7">
        <f>100 + SUMIFS(NhatKy_ViPham!J:J, NhatKy_ViPham!E:E, "11_Toan_B", NhatKy_ViPham!F:F, B23, NhatKy_ViPham!C:C, "T6") - SUMIFS(NhatKy_ViPham!K:K, NhatKy_ViPham!E:E, "11_Toan_B", NhatKy_ViPham!F:F, B23, NhatKy_ViPham!C:C, "T6")</f>
        <v>100</v>
      </c>
      <c r="X23" s="7">
        <f>100 + SUMIFS(NhatKy_ViPham!J:J, NhatKy_ViPham!E:E, "11_Toan_B", NhatKy_ViPham!F:F, B23, NhatKy_ViPham!C:C, "T7") - SUMIFS(NhatKy_ViPham!K:K, NhatKy_ViPham!E:E, "11_Toan_B", NhatKy_ViPham!F:F, B23, NhatKy_ViPham!C:C, "T7")</f>
        <v>100</v>
      </c>
      <c r="Y23" s="7">
        <f>100 + SUMIFS(NhatKy_ViPham!J:J, NhatKy_ViPham!E:E, "11_Toan_B", NhatKy_ViPham!F:F, B23, NhatKy_ViPham!C:C, "T8") - SUMIFS(NhatKy_ViPham!K:K, NhatKy_ViPham!E:E, "11_Toan_B", NhatKy_ViPham!F:F, B23, NhatKy_ViPham!C:C, "T8")</f>
        <v>100</v>
      </c>
      <c r="Z23" s="7">
        <f>100 + SUMIFS(NhatKy_ViPham!J:J, NhatKy_ViPham!E:E, "11_Toan_B", NhatKy_ViPham!F:F, B23, NhatKy_ViPham!C:C, "T9") - SUMIFS(NhatKy_ViPham!K:K, NhatKy_ViPham!E:E, "11_Toan_B", NhatKy_ViPham!F:F, B23, NhatKy_ViPham!C:C, "T9")</f>
        <v>100</v>
      </c>
      <c r="AA23" s="7">
        <f>100 + SUMIFS(NhatKy_ViPham!J:J, NhatKy_ViPham!E:E, "11_Toan_B", NhatKy_ViPham!F:F, B23, NhatKy_ViPham!C:C, "T10") - SUMIFS(NhatKy_ViPham!K:K, NhatKy_ViPham!E:E, "11_Toan_B", NhatKy_ViPham!F:F, B23, NhatKy_ViPham!C:C, "T10")</f>
        <v>100</v>
      </c>
      <c r="AB23" s="7">
        <f>100 + SUMIFS(NhatKy_ViPham!J:J, NhatKy_ViPham!E:E, "11_Toan_B", NhatKy_ViPham!F:F, B23, NhatKy_ViPham!C:C, "T11") - SUMIFS(NhatKy_ViPham!K:K, NhatKy_ViPham!E:E, "11_Toan_B", NhatKy_ViPham!F:F, B23, NhatKy_ViPham!C:C, "T11")</f>
        <v>100</v>
      </c>
      <c r="AC23" s="7">
        <f>100 + SUMIFS(NhatKy_ViPham!J:J, NhatKy_ViPham!E:E, "11_Toan_B", NhatKy_ViPham!F:F, B23, NhatKy_ViPham!C:C, "T12") - SUMIFS(NhatKy_ViPham!K:K, NhatKy_ViPham!E:E, "11_Toan_B", NhatKy_ViPham!F:F, B23, NhatKy_ViPham!C:C, "T12")</f>
        <v>100</v>
      </c>
      <c r="AD23" s="7">
        <f>100 + SUMIFS(NhatKy_ViPham!J:J, NhatKy_ViPham!E:E, "11_Toan_B", NhatKy_ViPham!F:F, B23, NhatKy_ViPham!C:C, "T13") - SUMIFS(NhatKy_ViPham!K:K, NhatKy_ViPham!E:E, "11_Toan_B", NhatKy_ViPham!F:F, B23, NhatKy_ViPham!C:C, "T13")</f>
        <v>100</v>
      </c>
      <c r="AE23" s="7">
        <f>100 + SUMIFS(NhatKy_ViPham!J:J, NhatKy_ViPham!E:E, "11_Toan_B", NhatKy_ViPham!F:F, B23, NhatKy_ViPham!C:C, "T14") - SUMIFS(NhatKy_ViPham!K:K, NhatKy_ViPham!E:E, "11_Toan_B", NhatKy_ViPham!F:F, B23, NhatKy_ViPham!C:C, "T14")</f>
        <v>100</v>
      </c>
      <c r="AF23" s="7">
        <f>100 + SUMIFS(NhatKy_ViPham!J:J, NhatKy_ViPham!E:E, "11_Toan_B", NhatKy_ViPham!F:F, B23, NhatKy_ViPham!C:C, "T15") - SUMIFS(NhatKy_ViPham!K:K, NhatKy_ViPham!E:E, "11_Toan_B", NhatKy_ViPham!F:F, B23, NhatKy_ViPham!C:C, "T15")</f>
        <v>100</v>
      </c>
      <c r="AG23" s="7">
        <f>100 + SUMIFS(NhatKy_ViPham!J:J, NhatKy_ViPham!E:E, "11_Toan_B", NhatKy_ViPham!F:F, B23, NhatKy_ViPham!C:C, "T16") - SUMIFS(NhatKy_ViPham!K:K, NhatKy_ViPham!E:E, "11_Toan_B", NhatKy_ViPham!F:F, B23, NhatKy_ViPham!C:C, "T16")</f>
        <v>100</v>
      </c>
      <c r="AH23" s="7">
        <f>100 + SUMIFS(NhatKy_ViPham!J:J, NhatKy_ViPham!E:E, "11_Toan_B", NhatKy_ViPham!F:F, B23, NhatKy_ViPham!C:C, "T17") - SUMIFS(NhatKy_ViPham!K:K, NhatKy_ViPham!E:E, "11_Toan_B", NhatKy_ViPham!F:F, B23, NhatKy_ViPham!C:C, "T17")</f>
        <v>100</v>
      </c>
      <c r="AI23" s="7">
        <f>100 + SUMIFS(NhatKy_ViPham!J:J, NhatKy_ViPham!E:E, "11_Toan_B", NhatKy_ViPham!F:F, B23, NhatKy_ViPham!C:C, "T18") - SUMIFS(NhatKy_ViPham!K:K, NhatKy_ViPham!E:E, "11_Toan_B", NhatKy_ViPham!F:F, B23, NhatKy_ViPham!C:C, "T18")</f>
        <v>100</v>
      </c>
      <c r="AJ23" s="7">
        <f>100 + SUMIFS(NhatKy_ViPham!J:J, NhatKy_ViPham!E:E, "11_Toan_B", NhatKy_ViPham!F:F, B23, NhatKy_ViPham!C:C, "T19") - SUMIFS(NhatKy_ViPham!K:K, NhatKy_ViPham!E:E, "11_Toan_B", NhatKy_ViPham!F:F, B23, NhatKy_ViPham!C:C, "T19")</f>
        <v>100</v>
      </c>
      <c r="AK23" s="7">
        <f>100 + SUMIFS(NhatKy_ViPham!J:J, NhatKy_ViPham!E:E, "11_Toan_B", NhatKy_ViPham!F:F, B23, NhatKy_ViPham!C:C, "T20") - SUMIFS(NhatKy_ViPham!K:K, NhatKy_ViPham!E:E, "11_Toan_B", NhatKy_ViPham!F:F, B23, NhatKy_ViPham!C:C, "T20")</f>
        <v>100</v>
      </c>
      <c r="AL23" s="7">
        <f>100 + SUMIFS(NhatKy_ViPham!J:J, NhatKy_ViPham!E:E, "11_Toan_B", NhatKy_ViPham!F:F, B23, NhatKy_ViPham!C:C, "T21") - SUMIFS(NhatKy_ViPham!K:K, NhatKy_ViPham!E:E, "11_Toan_B", NhatKy_ViPham!F:F, B23, NhatKy_ViPham!C:C, "T21")</f>
        <v>100</v>
      </c>
      <c r="AM23" s="7">
        <f>100 + SUMIFS(NhatKy_ViPham!J:J, NhatKy_ViPham!E:E, "11_Toan_B", NhatKy_ViPham!F:F, B23, NhatKy_ViPham!C:C, "T22") - SUMIFS(NhatKy_ViPham!K:K, NhatKy_ViPham!E:E, "11_Toan_B", NhatKy_ViPham!F:F, B23, NhatKy_ViPham!C:C, "T22")</f>
        <v>100</v>
      </c>
      <c r="AN23" s="7">
        <f>100 + SUMIFS(NhatKy_ViPham!J:J, NhatKy_ViPham!E:E, "11_Toan_B", NhatKy_ViPham!F:F, B23, NhatKy_ViPham!C:C, "T23") - SUMIFS(NhatKy_ViPham!K:K, NhatKy_ViPham!E:E, "11_Toan_B", NhatKy_ViPham!F:F, B23, NhatKy_ViPham!C:C, "T23")</f>
        <v>100</v>
      </c>
      <c r="AO23" s="7">
        <f>100 + SUMIFS(NhatKy_ViPham!J:J, NhatKy_ViPham!E:E, "11_Toan_B", NhatKy_ViPham!F:F, B23, NhatKy_ViPham!C:C, "T24") - SUMIFS(NhatKy_ViPham!K:K, NhatKy_ViPham!E:E, "11_Toan_B", NhatKy_ViPham!F:F, B23, NhatKy_ViPham!C:C, "T24")</f>
        <v>100</v>
      </c>
      <c r="AP23" s="7">
        <f>100 + SUMIFS(NhatKy_ViPham!J:J, NhatKy_ViPham!E:E, "11_Toan_B", NhatKy_ViPham!F:F, B23, NhatKy_ViPham!C:C, "T25") - SUMIFS(NhatKy_ViPham!K:K, NhatKy_ViPham!E:E, "11_Toan_B", NhatKy_ViPham!F:F, B23, NhatKy_ViPham!C:C, "T25")</f>
        <v>100</v>
      </c>
      <c r="AQ23" s="7">
        <f>100 + SUMIFS(NhatKy_ViPham!J:J, NhatKy_ViPham!E:E, "11_Toan_B", NhatKy_ViPham!F:F, B23, NhatKy_ViPham!C:C, "T26") - SUMIFS(NhatKy_ViPham!K:K, NhatKy_ViPham!E:E, "11_Toan_B", NhatKy_ViPham!F:F, B23, NhatKy_ViPham!C:C, "T26")</f>
        <v>100</v>
      </c>
      <c r="AR23" s="7">
        <f>100 + SUMIFS(NhatKy_ViPham!J:J, NhatKy_ViPham!E:E, "11_Toan_B", NhatKy_ViPham!F:F, B23, NhatKy_ViPham!C:C, "T27") - SUMIFS(NhatKy_ViPham!K:K, NhatKy_ViPham!E:E, "11_Toan_B", NhatKy_ViPham!F:F, B23, NhatKy_ViPham!C:C, "T27")</f>
        <v>100</v>
      </c>
      <c r="AS23" s="7">
        <f>100 + SUMIFS(NhatKy_ViPham!J:J, NhatKy_ViPham!E:E, "11_Toan_B", NhatKy_ViPham!F:F, B23, NhatKy_ViPham!C:C, "T28") - SUMIFS(NhatKy_ViPham!K:K, NhatKy_ViPham!E:E, "11_Toan_B", NhatKy_ViPham!F:F, B23, NhatKy_ViPham!C:C, "T28")</f>
        <v>100</v>
      </c>
      <c r="AT23" s="7">
        <f>100 + SUMIFS(NhatKy_ViPham!J:J, NhatKy_ViPham!E:E, "11_Toan_B", NhatKy_ViPham!F:F, B23, NhatKy_ViPham!C:C, "T29") - SUMIFS(NhatKy_ViPham!K:K, NhatKy_ViPham!E:E, "11_Toan_B", NhatKy_ViPham!F:F, B23, NhatKy_ViPham!C:C, "T29")</f>
        <v>100</v>
      </c>
      <c r="AU23" s="7">
        <f>100 + SUMIFS(NhatKy_ViPham!J:J, NhatKy_ViPham!E:E, "11_Toan_B", NhatKy_ViPham!F:F, B23, NhatKy_ViPham!C:C, "T30") - SUMIFS(NhatKy_ViPham!K:K, NhatKy_ViPham!E:E, "11_Toan_B", NhatKy_ViPham!F:F, B23, NhatKy_ViPham!C:C, "T30")</f>
        <v>100</v>
      </c>
      <c r="AV23" s="7">
        <f>100 + SUMIFS(NhatKy_ViPham!J:J, NhatKy_ViPham!E:E, "11_Toan_B", NhatKy_ViPham!F:F, B23, NhatKy_ViPham!C:C, "T31") - SUMIFS(NhatKy_ViPham!K:K, NhatKy_ViPham!E:E, "11_Toan_B", NhatKy_ViPham!F:F, B23, NhatKy_ViPham!C:C, "T31")</f>
        <v>100</v>
      </c>
      <c r="AW23" s="7">
        <f>100 + SUMIFS(NhatKy_ViPham!J:J, NhatKy_ViPham!E:E, "11_Toan_B", NhatKy_ViPham!F:F, B23, NhatKy_ViPham!C:C, "T32") - SUMIFS(NhatKy_ViPham!K:K, NhatKy_ViPham!E:E, "11_Toan_B", NhatKy_ViPham!F:F, B23, NhatKy_ViPham!C:C, "T32")</f>
        <v>100</v>
      </c>
      <c r="AX23" s="7">
        <f>100 + SUMIFS(NhatKy_ViPham!J:J, NhatKy_ViPham!E:E, "11_Toan_B", NhatKy_ViPham!F:F, B23, NhatKy_ViPham!C:C, "T33") - SUMIFS(NhatKy_ViPham!K:K, NhatKy_ViPham!E:E, "11_Toan_B", NhatKy_ViPham!F:F, B23, NhatKy_ViPham!C:C, "T33")</f>
        <v>100</v>
      </c>
      <c r="AY23" s="7">
        <f>100 + SUMIFS(NhatKy_ViPham!J:J, NhatKy_ViPham!E:E, "11_Toan_B", NhatKy_ViPham!F:F, B23, NhatKy_ViPham!C:C, "T34") - SUMIFS(NhatKy_ViPham!K:K, NhatKy_ViPham!E:E, "11_Toan_B", NhatKy_ViPham!F:F, B23, NhatKy_ViPham!C:C, "T34")</f>
        <v>100</v>
      </c>
      <c r="AZ23" s="7">
        <f>100 + SUMIFS(NhatKy_ViPham!J:J, NhatKy_ViPham!E:E, "11_Toan_B", NhatKy_ViPham!F:F, B23, NhatKy_ViPham!C:C, "T35") - SUMIFS(NhatKy_ViPham!K:K, NhatKy_ViPham!E:E, "11_Toan_B", NhatKy_ViPham!F:F, B23, NhatKy_ViPham!C:C, "T35")</f>
        <v>100</v>
      </c>
      <c r="BA23" s="12">
        <f t="shared" si="0"/>
        <v>100</v>
      </c>
      <c r="BB23" s="11" t="s">
        <v>430</v>
      </c>
      <c r="BC23" s="14" t="str">
        <f t="shared" si="1"/>
        <v>Tốt</v>
      </c>
      <c r="BD23" s="10" t="str">
        <f t="shared" si="2"/>
        <v>🟢 BÌNH THƯỜNG</v>
      </c>
    </row>
    <row r="24" spans="1:56" x14ac:dyDescent="0.25">
      <c r="A24" s="5">
        <v>16</v>
      </c>
      <c r="B24" s="15" t="s">
        <v>1430</v>
      </c>
      <c r="C24" s="5" t="s">
        <v>1431</v>
      </c>
      <c r="D24" s="5" t="s">
        <v>435</v>
      </c>
      <c r="E24" s="11" t="s">
        <v>430</v>
      </c>
      <c r="F24" s="6">
        <f>SUMIFS(NhatKy_ViPham!K:K, NhatKy_ViPham!E:E, "11_Toan_B", NhatKy_ViPham!F:F, B24, NhatKy_ViPham!H:H, "L01")</f>
        <v>0</v>
      </c>
      <c r="G24" s="6">
        <f>SUMIFS(NhatKy_ViPham!K:K, NhatKy_ViPham!E:E, "11_Toan_B", NhatKy_ViPham!F:F, B24, NhatKy_ViPham!H:H, "L02")</f>
        <v>0</v>
      </c>
      <c r="H24" s="6">
        <f>SUMIFS(NhatKy_ViPham!K:K, NhatKy_ViPham!E:E, "11_Toan_B", NhatKy_ViPham!F:F, B24, NhatKy_ViPham!H:H, "L03")</f>
        <v>0</v>
      </c>
      <c r="I24" s="6">
        <f>SUMIFS(NhatKy_ViPham!K:K, NhatKy_ViPham!E:E, "11_Toan_B", NhatKy_ViPham!F:F, B24, NhatKy_ViPham!H:H, "L04")</f>
        <v>0</v>
      </c>
      <c r="J24" s="6">
        <f>SUMIFS(NhatKy_ViPham!K:K, NhatKy_ViPham!E:E, "11_Toan_B", NhatKy_ViPham!F:F, B24, NhatKy_ViPham!H:H, "L05")</f>
        <v>0</v>
      </c>
      <c r="K24" s="6">
        <f>SUMIFS(NhatKy_ViPham!K:K, NhatKy_ViPham!E:E, "11_Toan_B", NhatKy_ViPham!F:F, B24, NhatKy_ViPham!H:H, "L06")</f>
        <v>0</v>
      </c>
      <c r="L24" s="6">
        <f>SUMIFS(NhatKy_ViPham!K:K, NhatKy_ViPham!E:E, "11_Toan_B", NhatKy_ViPham!F:F, B24, NhatKy_ViPham!H:H, "L07")</f>
        <v>0</v>
      </c>
      <c r="M24" s="6">
        <f>SUMIFS(NhatKy_ViPham!K:K, NhatKy_ViPham!E:E, "11_Toan_B", NhatKy_ViPham!F:F, B24, NhatKy_ViPham!H:H, "L08")</f>
        <v>0</v>
      </c>
      <c r="N24" s="6">
        <f>SUMIFS(NhatKy_ViPham!K:K, NhatKy_ViPham!E:E, "11_Toan_B", NhatKy_ViPham!F:F, B24, NhatKy_ViPham!H:H, "L09")</f>
        <v>0</v>
      </c>
      <c r="O24" s="6">
        <f>SUMIFS(NhatKy_ViPham!K:K, NhatKy_ViPham!E:E, "11_Toan_B", NhatKy_ViPham!F:F, B24, NhatKy_ViPham!H:H, "L10")</f>
        <v>0</v>
      </c>
      <c r="P24" s="12">
        <f>SUMIFS(NhatKy_ViPham!J:J, NhatKy_ViPham!E:E, "11_Toan_B", NhatKy_ViPham!F:F, B24)</f>
        <v>0</v>
      </c>
      <c r="Q24" s="13">
        <f>SUMIFS(NhatKy_ViPham!K:K, NhatKy_ViPham!E:E, "11_Toan_B", NhatKy_ViPham!F:F, B24)</f>
        <v>0</v>
      </c>
      <c r="R24" s="6">
        <f>100 + SUMIFS(NhatKy_ViPham!J:J, NhatKy_ViPham!E:E, "11_Toan_B", NhatKy_ViPham!F:F, B24, NhatKy_ViPham!C:C, "T1") - SUMIFS(NhatKy_ViPham!K:K, NhatKy_ViPham!E:E, "11_Toan_B", NhatKy_ViPham!F:F, B24, NhatKy_ViPham!C:C, "T1")</f>
        <v>100</v>
      </c>
      <c r="S24" s="6">
        <f>100 + SUMIFS(NhatKy_ViPham!J:J, NhatKy_ViPham!E:E, "11_Toan_B", NhatKy_ViPham!F:F, B24, NhatKy_ViPham!C:C, "T2") - SUMIFS(NhatKy_ViPham!K:K, NhatKy_ViPham!E:E, "11_Toan_B", NhatKy_ViPham!F:F, B24, NhatKy_ViPham!C:C, "T2")</f>
        <v>100</v>
      </c>
      <c r="T24" s="6">
        <f>100 + SUMIFS(NhatKy_ViPham!J:J, NhatKy_ViPham!E:E, "11_Toan_B", NhatKy_ViPham!F:F, B24, NhatKy_ViPham!C:C, "T3") - SUMIFS(NhatKy_ViPham!K:K, NhatKy_ViPham!E:E, "11_Toan_B", NhatKy_ViPham!F:F, B24, NhatKy_ViPham!C:C, "T3")</f>
        <v>100</v>
      </c>
      <c r="U24" s="6">
        <f>100 + SUMIFS(NhatKy_ViPham!J:J, NhatKy_ViPham!E:E, "11_Toan_B", NhatKy_ViPham!F:F, B24, NhatKy_ViPham!C:C, "T4") - SUMIFS(NhatKy_ViPham!K:K, NhatKy_ViPham!E:E, "11_Toan_B", NhatKy_ViPham!F:F, B24, NhatKy_ViPham!C:C, "T4")</f>
        <v>100</v>
      </c>
      <c r="V24" s="6">
        <f>100 + SUMIFS(NhatKy_ViPham!J:J, NhatKy_ViPham!E:E, "11_Toan_B", NhatKy_ViPham!F:F, B24, NhatKy_ViPham!C:C, "T5") - SUMIFS(NhatKy_ViPham!K:K, NhatKy_ViPham!E:E, "11_Toan_B", NhatKy_ViPham!F:F, B24, NhatKy_ViPham!C:C, "T5")</f>
        <v>100</v>
      </c>
      <c r="W24" s="6">
        <f>100 + SUMIFS(NhatKy_ViPham!J:J, NhatKy_ViPham!E:E, "11_Toan_B", NhatKy_ViPham!F:F, B24, NhatKy_ViPham!C:C, "T6") - SUMIFS(NhatKy_ViPham!K:K, NhatKy_ViPham!E:E, "11_Toan_B", NhatKy_ViPham!F:F, B24, NhatKy_ViPham!C:C, "T6")</f>
        <v>100</v>
      </c>
      <c r="X24" s="6">
        <f>100 + SUMIFS(NhatKy_ViPham!J:J, NhatKy_ViPham!E:E, "11_Toan_B", NhatKy_ViPham!F:F, B24, NhatKy_ViPham!C:C, "T7") - SUMIFS(NhatKy_ViPham!K:K, NhatKy_ViPham!E:E, "11_Toan_B", NhatKy_ViPham!F:F, B24, NhatKy_ViPham!C:C, "T7")</f>
        <v>100</v>
      </c>
      <c r="Y24" s="6">
        <f>100 + SUMIFS(NhatKy_ViPham!J:J, NhatKy_ViPham!E:E, "11_Toan_B", NhatKy_ViPham!F:F, B24, NhatKy_ViPham!C:C, "T8") - SUMIFS(NhatKy_ViPham!K:K, NhatKy_ViPham!E:E, "11_Toan_B", NhatKy_ViPham!F:F, B24, NhatKy_ViPham!C:C, "T8")</f>
        <v>100</v>
      </c>
      <c r="Z24" s="6">
        <f>100 + SUMIFS(NhatKy_ViPham!J:J, NhatKy_ViPham!E:E, "11_Toan_B", NhatKy_ViPham!F:F, B24, NhatKy_ViPham!C:C, "T9") - SUMIFS(NhatKy_ViPham!K:K, NhatKy_ViPham!E:E, "11_Toan_B", NhatKy_ViPham!F:F, B24, NhatKy_ViPham!C:C, "T9")</f>
        <v>100</v>
      </c>
      <c r="AA24" s="6">
        <f>100 + SUMIFS(NhatKy_ViPham!J:J, NhatKy_ViPham!E:E, "11_Toan_B", NhatKy_ViPham!F:F, B24, NhatKy_ViPham!C:C, "T10") - SUMIFS(NhatKy_ViPham!K:K, NhatKy_ViPham!E:E, "11_Toan_B", NhatKy_ViPham!F:F, B24, NhatKy_ViPham!C:C, "T10")</f>
        <v>100</v>
      </c>
      <c r="AB24" s="6">
        <f>100 + SUMIFS(NhatKy_ViPham!J:J, NhatKy_ViPham!E:E, "11_Toan_B", NhatKy_ViPham!F:F, B24, NhatKy_ViPham!C:C, "T11") - SUMIFS(NhatKy_ViPham!K:K, NhatKy_ViPham!E:E, "11_Toan_B", NhatKy_ViPham!F:F, B24, NhatKy_ViPham!C:C, "T11")</f>
        <v>100</v>
      </c>
      <c r="AC24" s="6">
        <f>100 + SUMIFS(NhatKy_ViPham!J:J, NhatKy_ViPham!E:E, "11_Toan_B", NhatKy_ViPham!F:F, B24, NhatKy_ViPham!C:C, "T12") - SUMIFS(NhatKy_ViPham!K:K, NhatKy_ViPham!E:E, "11_Toan_B", NhatKy_ViPham!F:F, B24, NhatKy_ViPham!C:C, "T12")</f>
        <v>100</v>
      </c>
      <c r="AD24" s="6">
        <f>100 + SUMIFS(NhatKy_ViPham!J:J, NhatKy_ViPham!E:E, "11_Toan_B", NhatKy_ViPham!F:F, B24, NhatKy_ViPham!C:C, "T13") - SUMIFS(NhatKy_ViPham!K:K, NhatKy_ViPham!E:E, "11_Toan_B", NhatKy_ViPham!F:F, B24, NhatKy_ViPham!C:C, "T13")</f>
        <v>100</v>
      </c>
      <c r="AE24" s="6">
        <f>100 + SUMIFS(NhatKy_ViPham!J:J, NhatKy_ViPham!E:E, "11_Toan_B", NhatKy_ViPham!F:F, B24, NhatKy_ViPham!C:C, "T14") - SUMIFS(NhatKy_ViPham!K:K, NhatKy_ViPham!E:E, "11_Toan_B", NhatKy_ViPham!F:F, B24, NhatKy_ViPham!C:C, "T14")</f>
        <v>100</v>
      </c>
      <c r="AF24" s="6">
        <f>100 + SUMIFS(NhatKy_ViPham!J:J, NhatKy_ViPham!E:E, "11_Toan_B", NhatKy_ViPham!F:F, B24, NhatKy_ViPham!C:C, "T15") - SUMIFS(NhatKy_ViPham!K:K, NhatKy_ViPham!E:E, "11_Toan_B", NhatKy_ViPham!F:F, B24, NhatKy_ViPham!C:C, "T15")</f>
        <v>100</v>
      </c>
      <c r="AG24" s="6">
        <f>100 + SUMIFS(NhatKy_ViPham!J:J, NhatKy_ViPham!E:E, "11_Toan_B", NhatKy_ViPham!F:F, B24, NhatKy_ViPham!C:C, "T16") - SUMIFS(NhatKy_ViPham!K:K, NhatKy_ViPham!E:E, "11_Toan_B", NhatKy_ViPham!F:F, B24, NhatKy_ViPham!C:C, "T16")</f>
        <v>100</v>
      </c>
      <c r="AH24" s="6">
        <f>100 + SUMIFS(NhatKy_ViPham!J:J, NhatKy_ViPham!E:E, "11_Toan_B", NhatKy_ViPham!F:F, B24, NhatKy_ViPham!C:C, "T17") - SUMIFS(NhatKy_ViPham!K:K, NhatKy_ViPham!E:E, "11_Toan_B", NhatKy_ViPham!F:F, B24, NhatKy_ViPham!C:C, "T17")</f>
        <v>100</v>
      </c>
      <c r="AI24" s="6">
        <f>100 + SUMIFS(NhatKy_ViPham!J:J, NhatKy_ViPham!E:E, "11_Toan_B", NhatKy_ViPham!F:F, B24, NhatKy_ViPham!C:C, "T18") - SUMIFS(NhatKy_ViPham!K:K, NhatKy_ViPham!E:E, "11_Toan_B", NhatKy_ViPham!F:F, B24, NhatKy_ViPham!C:C, "T18")</f>
        <v>100</v>
      </c>
      <c r="AJ24" s="6">
        <f>100 + SUMIFS(NhatKy_ViPham!J:J, NhatKy_ViPham!E:E, "11_Toan_B", NhatKy_ViPham!F:F, B24, NhatKy_ViPham!C:C, "T19") - SUMIFS(NhatKy_ViPham!K:K, NhatKy_ViPham!E:E, "11_Toan_B", NhatKy_ViPham!F:F, B24, NhatKy_ViPham!C:C, "T19")</f>
        <v>100</v>
      </c>
      <c r="AK24" s="6">
        <f>100 + SUMIFS(NhatKy_ViPham!J:J, NhatKy_ViPham!E:E, "11_Toan_B", NhatKy_ViPham!F:F, B24, NhatKy_ViPham!C:C, "T20") - SUMIFS(NhatKy_ViPham!K:K, NhatKy_ViPham!E:E, "11_Toan_B", NhatKy_ViPham!F:F, B24, NhatKy_ViPham!C:C, "T20")</f>
        <v>100</v>
      </c>
      <c r="AL24" s="6">
        <f>100 + SUMIFS(NhatKy_ViPham!J:J, NhatKy_ViPham!E:E, "11_Toan_B", NhatKy_ViPham!F:F, B24, NhatKy_ViPham!C:C, "T21") - SUMIFS(NhatKy_ViPham!K:K, NhatKy_ViPham!E:E, "11_Toan_B", NhatKy_ViPham!F:F, B24, NhatKy_ViPham!C:C, "T21")</f>
        <v>100</v>
      </c>
      <c r="AM24" s="6">
        <f>100 + SUMIFS(NhatKy_ViPham!J:J, NhatKy_ViPham!E:E, "11_Toan_B", NhatKy_ViPham!F:F, B24, NhatKy_ViPham!C:C, "T22") - SUMIFS(NhatKy_ViPham!K:K, NhatKy_ViPham!E:E, "11_Toan_B", NhatKy_ViPham!F:F, B24, NhatKy_ViPham!C:C, "T22")</f>
        <v>100</v>
      </c>
      <c r="AN24" s="6">
        <f>100 + SUMIFS(NhatKy_ViPham!J:J, NhatKy_ViPham!E:E, "11_Toan_B", NhatKy_ViPham!F:F, B24, NhatKy_ViPham!C:C, "T23") - SUMIFS(NhatKy_ViPham!K:K, NhatKy_ViPham!E:E, "11_Toan_B", NhatKy_ViPham!F:F, B24, NhatKy_ViPham!C:C, "T23")</f>
        <v>100</v>
      </c>
      <c r="AO24" s="6">
        <f>100 + SUMIFS(NhatKy_ViPham!J:J, NhatKy_ViPham!E:E, "11_Toan_B", NhatKy_ViPham!F:F, B24, NhatKy_ViPham!C:C, "T24") - SUMIFS(NhatKy_ViPham!K:K, NhatKy_ViPham!E:E, "11_Toan_B", NhatKy_ViPham!F:F, B24, NhatKy_ViPham!C:C, "T24")</f>
        <v>100</v>
      </c>
      <c r="AP24" s="6">
        <f>100 + SUMIFS(NhatKy_ViPham!J:J, NhatKy_ViPham!E:E, "11_Toan_B", NhatKy_ViPham!F:F, B24, NhatKy_ViPham!C:C, "T25") - SUMIFS(NhatKy_ViPham!K:K, NhatKy_ViPham!E:E, "11_Toan_B", NhatKy_ViPham!F:F, B24, NhatKy_ViPham!C:C, "T25")</f>
        <v>100</v>
      </c>
      <c r="AQ24" s="6">
        <f>100 + SUMIFS(NhatKy_ViPham!J:J, NhatKy_ViPham!E:E, "11_Toan_B", NhatKy_ViPham!F:F, B24, NhatKy_ViPham!C:C, "T26") - SUMIFS(NhatKy_ViPham!K:K, NhatKy_ViPham!E:E, "11_Toan_B", NhatKy_ViPham!F:F, B24, NhatKy_ViPham!C:C, "T26")</f>
        <v>100</v>
      </c>
      <c r="AR24" s="6">
        <f>100 + SUMIFS(NhatKy_ViPham!J:J, NhatKy_ViPham!E:E, "11_Toan_B", NhatKy_ViPham!F:F, B24, NhatKy_ViPham!C:C, "T27") - SUMIFS(NhatKy_ViPham!K:K, NhatKy_ViPham!E:E, "11_Toan_B", NhatKy_ViPham!F:F, B24, NhatKy_ViPham!C:C, "T27")</f>
        <v>100</v>
      </c>
      <c r="AS24" s="6">
        <f>100 + SUMIFS(NhatKy_ViPham!J:J, NhatKy_ViPham!E:E, "11_Toan_B", NhatKy_ViPham!F:F, B24, NhatKy_ViPham!C:C, "T28") - SUMIFS(NhatKy_ViPham!K:K, NhatKy_ViPham!E:E, "11_Toan_B", NhatKy_ViPham!F:F, B24, NhatKy_ViPham!C:C, "T28")</f>
        <v>100</v>
      </c>
      <c r="AT24" s="6">
        <f>100 + SUMIFS(NhatKy_ViPham!J:J, NhatKy_ViPham!E:E, "11_Toan_B", NhatKy_ViPham!F:F, B24, NhatKy_ViPham!C:C, "T29") - SUMIFS(NhatKy_ViPham!K:K, NhatKy_ViPham!E:E, "11_Toan_B", NhatKy_ViPham!F:F, B24, NhatKy_ViPham!C:C, "T29")</f>
        <v>100</v>
      </c>
      <c r="AU24" s="6">
        <f>100 + SUMIFS(NhatKy_ViPham!J:J, NhatKy_ViPham!E:E, "11_Toan_B", NhatKy_ViPham!F:F, B24, NhatKy_ViPham!C:C, "T30") - SUMIFS(NhatKy_ViPham!K:K, NhatKy_ViPham!E:E, "11_Toan_B", NhatKy_ViPham!F:F, B24, NhatKy_ViPham!C:C, "T30")</f>
        <v>100</v>
      </c>
      <c r="AV24" s="6">
        <f>100 + SUMIFS(NhatKy_ViPham!J:J, NhatKy_ViPham!E:E, "11_Toan_B", NhatKy_ViPham!F:F, B24, NhatKy_ViPham!C:C, "T31") - SUMIFS(NhatKy_ViPham!K:K, NhatKy_ViPham!E:E, "11_Toan_B", NhatKy_ViPham!F:F, B24, NhatKy_ViPham!C:C, "T31")</f>
        <v>100</v>
      </c>
      <c r="AW24" s="6">
        <f>100 + SUMIFS(NhatKy_ViPham!J:J, NhatKy_ViPham!E:E, "11_Toan_B", NhatKy_ViPham!F:F, B24, NhatKy_ViPham!C:C, "T32") - SUMIFS(NhatKy_ViPham!K:K, NhatKy_ViPham!E:E, "11_Toan_B", NhatKy_ViPham!F:F, B24, NhatKy_ViPham!C:C, "T32")</f>
        <v>100</v>
      </c>
      <c r="AX24" s="6">
        <f>100 + SUMIFS(NhatKy_ViPham!J:J, NhatKy_ViPham!E:E, "11_Toan_B", NhatKy_ViPham!F:F, B24, NhatKy_ViPham!C:C, "T33") - SUMIFS(NhatKy_ViPham!K:K, NhatKy_ViPham!E:E, "11_Toan_B", NhatKy_ViPham!F:F, B24, NhatKy_ViPham!C:C, "T33")</f>
        <v>100</v>
      </c>
      <c r="AY24" s="6">
        <f>100 + SUMIFS(NhatKy_ViPham!J:J, NhatKy_ViPham!E:E, "11_Toan_B", NhatKy_ViPham!F:F, B24, NhatKy_ViPham!C:C, "T34") - SUMIFS(NhatKy_ViPham!K:K, NhatKy_ViPham!E:E, "11_Toan_B", NhatKy_ViPham!F:F, B24, NhatKy_ViPham!C:C, "T34")</f>
        <v>100</v>
      </c>
      <c r="AZ24" s="6">
        <f>100 + SUMIFS(NhatKy_ViPham!J:J, NhatKy_ViPham!E:E, "11_Toan_B", NhatKy_ViPham!F:F, B24, NhatKy_ViPham!C:C, "T35") - SUMIFS(NhatKy_ViPham!K:K, NhatKy_ViPham!E:E, "11_Toan_B", NhatKy_ViPham!F:F, B24, NhatKy_ViPham!C:C, "T35")</f>
        <v>100</v>
      </c>
      <c r="BA24" s="12">
        <f t="shared" si="0"/>
        <v>100</v>
      </c>
      <c r="BB24" s="11" t="s">
        <v>430</v>
      </c>
      <c r="BC24" s="16" t="str">
        <f t="shared" si="1"/>
        <v>Tốt</v>
      </c>
      <c r="BD24" s="15" t="str">
        <f t="shared" si="2"/>
        <v>🟢 BÌNH THƯỜNG</v>
      </c>
    </row>
    <row r="25" spans="1:56" x14ac:dyDescent="0.25">
      <c r="A25" s="4">
        <v>17</v>
      </c>
      <c r="B25" s="10" t="s">
        <v>1432</v>
      </c>
      <c r="C25" s="4" t="s">
        <v>1433</v>
      </c>
      <c r="D25" s="4" t="s">
        <v>435</v>
      </c>
      <c r="E25" s="11" t="s">
        <v>430</v>
      </c>
      <c r="F25" s="7">
        <f>SUMIFS(NhatKy_ViPham!K:K, NhatKy_ViPham!E:E, "11_Toan_B", NhatKy_ViPham!F:F, B25, NhatKy_ViPham!H:H, "L01")</f>
        <v>0</v>
      </c>
      <c r="G25" s="7">
        <f>SUMIFS(NhatKy_ViPham!K:K, NhatKy_ViPham!E:E, "11_Toan_B", NhatKy_ViPham!F:F, B25, NhatKy_ViPham!H:H, "L02")</f>
        <v>0</v>
      </c>
      <c r="H25" s="7">
        <f>SUMIFS(NhatKy_ViPham!K:K, NhatKy_ViPham!E:E, "11_Toan_B", NhatKy_ViPham!F:F, B25, NhatKy_ViPham!H:H, "L03")</f>
        <v>0</v>
      </c>
      <c r="I25" s="7">
        <f>SUMIFS(NhatKy_ViPham!K:K, NhatKy_ViPham!E:E, "11_Toan_B", NhatKy_ViPham!F:F, B25, NhatKy_ViPham!H:H, "L04")</f>
        <v>0</v>
      </c>
      <c r="J25" s="7">
        <f>SUMIFS(NhatKy_ViPham!K:K, NhatKy_ViPham!E:E, "11_Toan_B", NhatKy_ViPham!F:F, B25, NhatKy_ViPham!H:H, "L05")</f>
        <v>0</v>
      </c>
      <c r="K25" s="7">
        <f>SUMIFS(NhatKy_ViPham!K:K, NhatKy_ViPham!E:E, "11_Toan_B", NhatKy_ViPham!F:F, B25, NhatKy_ViPham!H:H, "L06")</f>
        <v>0</v>
      </c>
      <c r="L25" s="7">
        <f>SUMIFS(NhatKy_ViPham!K:K, NhatKy_ViPham!E:E, "11_Toan_B", NhatKy_ViPham!F:F, B25, NhatKy_ViPham!H:H, "L07")</f>
        <v>0</v>
      </c>
      <c r="M25" s="7">
        <f>SUMIFS(NhatKy_ViPham!K:K, NhatKy_ViPham!E:E, "11_Toan_B", NhatKy_ViPham!F:F, B25, NhatKy_ViPham!H:H, "L08")</f>
        <v>0</v>
      </c>
      <c r="N25" s="7">
        <f>SUMIFS(NhatKy_ViPham!K:K, NhatKy_ViPham!E:E, "11_Toan_B", NhatKy_ViPham!F:F, B25, NhatKy_ViPham!H:H, "L09")</f>
        <v>0</v>
      </c>
      <c r="O25" s="7">
        <f>SUMIFS(NhatKy_ViPham!K:K, NhatKy_ViPham!E:E, "11_Toan_B", NhatKy_ViPham!F:F, B25, NhatKy_ViPham!H:H, "L10")</f>
        <v>0</v>
      </c>
      <c r="P25" s="12">
        <f>SUMIFS(NhatKy_ViPham!J:J, NhatKy_ViPham!E:E, "11_Toan_B", NhatKy_ViPham!F:F, B25)</f>
        <v>0</v>
      </c>
      <c r="Q25" s="13">
        <f>SUMIFS(NhatKy_ViPham!K:K, NhatKy_ViPham!E:E, "11_Toan_B", NhatKy_ViPham!F:F, B25)</f>
        <v>0</v>
      </c>
      <c r="R25" s="7">
        <f>100 + SUMIFS(NhatKy_ViPham!J:J, NhatKy_ViPham!E:E, "11_Toan_B", NhatKy_ViPham!F:F, B25, NhatKy_ViPham!C:C, "T1") - SUMIFS(NhatKy_ViPham!K:K, NhatKy_ViPham!E:E, "11_Toan_B", NhatKy_ViPham!F:F, B25, NhatKy_ViPham!C:C, "T1")</f>
        <v>100</v>
      </c>
      <c r="S25" s="7">
        <f>100 + SUMIFS(NhatKy_ViPham!J:J, NhatKy_ViPham!E:E, "11_Toan_B", NhatKy_ViPham!F:F, B25, NhatKy_ViPham!C:C, "T2") - SUMIFS(NhatKy_ViPham!K:K, NhatKy_ViPham!E:E, "11_Toan_B", NhatKy_ViPham!F:F, B25, NhatKy_ViPham!C:C, "T2")</f>
        <v>100</v>
      </c>
      <c r="T25" s="7">
        <f>100 + SUMIFS(NhatKy_ViPham!J:J, NhatKy_ViPham!E:E, "11_Toan_B", NhatKy_ViPham!F:F, B25, NhatKy_ViPham!C:C, "T3") - SUMIFS(NhatKy_ViPham!K:K, NhatKy_ViPham!E:E, "11_Toan_B", NhatKy_ViPham!F:F, B25, NhatKy_ViPham!C:C, "T3")</f>
        <v>100</v>
      </c>
      <c r="U25" s="7">
        <f>100 + SUMIFS(NhatKy_ViPham!J:J, NhatKy_ViPham!E:E, "11_Toan_B", NhatKy_ViPham!F:F, B25, NhatKy_ViPham!C:C, "T4") - SUMIFS(NhatKy_ViPham!K:K, NhatKy_ViPham!E:E, "11_Toan_B", NhatKy_ViPham!F:F, B25, NhatKy_ViPham!C:C, "T4")</f>
        <v>100</v>
      </c>
      <c r="V25" s="7">
        <f>100 + SUMIFS(NhatKy_ViPham!J:J, NhatKy_ViPham!E:E, "11_Toan_B", NhatKy_ViPham!F:F, B25, NhatKy_ViPham!C:C, "T5") - SUMIFS(NhatKy_ViPham!K:K, NhatKy_ViPham!E:E, "11_Toan_B", NhatKy_ViPham!F:F, B25, NhatKy_ViPham!C:C, "T5")</f>
        <v>100</v>
      </c>
      <c r="W25" s="7">
        <f>100 + SUMIFS(NhatKy_ViPham!J:J, NhatKy_ViPham!E:E, "11_Toan_B", NhatKy_ViPham!F:F, B25, NhatKy_ViPham!C:C, "T6") - SUMIFS(NhatKy_ViPham!K:K, NhatKy_ViPham!E:E, "11_Toan_B", NhatKy_ViPham!F:F, B25, NhatKy_ViPham!C:C, "T6")</f>
        <v>100</v>
      </c>
      <c r="X25" s="7">
        <f>100 + SUMIFS(NhatKy_ViPham!J:J, NhatKy_ViPham!E:E, "11_Toan_B", NhatKy_ViPham!F:F, B25, NhatKy_ViPham!C:C, "T7") - SUMIFS(NhatKy_ViPham!K:K, NhatKy_ViPham!E:E, "11_Toan_B", NhatKy_ViPham!F:F, B25, NhatKy_ViPham!C:C, "T7")</f>
        <v>100</v>
      </c>
      <c r="Y25" s="7">
        <f>100 + SUMIFS(NhatKy_ViPham!J:J, NhatKy_ViPham!E:E, "11_Toan_B", NhatKy_ViPham!F:F, B25, NhatKy_ViPham!C:C, "T8") - SUMIFS(NhatKy_ViPham!K:K, NhatKy_ViPham!E:E, "11_Toan_B", NhatKy_ViPham!F:F, B25, NhatKy_ViPham!C:C, "T8")</f>
        <v>100</v>
      </c>
      <c r="Z25" s="7">
        <f>100 + SUMIFS(NhatKy_ViPham!J:J, NhatKy_ViPham!E:E, "11_Toan_B", NhatKy_ViPham!F:F, B25, NhatKy_ViPham!C:C, "T9") - SUMIFS(NhatKy_ViPham!K:K, NhatKy_ViPham!E:E, "11_Toan_B", NhatKy_ViPham!F:F, B25, NhatKy_ViPham!C:C, "T9")</f>
        <v>100</v>
      </c>
      <c r="AA25" s="7">
        <f>100 + SUMIFS(NhatKy_ViPham!J:J, NhatKy_ViPham!E:E, "11_Toan_B", NhatKy_ViPham!F:F, B25, NhatKy_ViPham!C:C, "T10") - SUMIFS(NhatKy_ViPham!K:K, NhatKy_ViPham!E:E, "11_Toan_B", NhatKy_ViPham!F:F, B25, NhatKy_ViPham!C:C, "T10")</f>
        <v>100</v>
      </c>
      <c r="AB25" s="7">
        <f>100 + SUMIFS(NhatKy_ViPham!J:J, NhatKy_ViPham!E:E, "11_Toan_B", NhatKy_ViPham!F:F, B25, NhatKy_ViPham!C:C, "T11") - SUMIFS(NhatKy_ViPham!K:K, NhatKy_ViPham!E:E, "11_Toan_B", NhatKy_ViPham!F:F, B25, NhatKy_ViPham!C:C, "T11")</f>
        <v>100</v>
      </c>
      <c r="AC25" s="7">
        <f>100 + SUMIFS(NhatKy_ViPham!J:J, NhatKy_ViPham!E:E, "11_Toan_B", NhatKy_ViPham!F:F, B25, NhatKy_ViPham!C:C, "T12") - SUMIFS(NhatKy_ViPham!K:K, NhatKy_ViPham!E:E, "11_Toan_B", NhatKy_ViPham!F:F, B25, NhatKy_ViPham!C:C, "T12")</f>
        <v>100</v>
      </c>
      <c r="AD25" s="7">
        <f>100 + SUMIFS(NhatKy_ViPham!J:J, NhatKy_ViPham!E:E, "11_Toan_B", NhatKy_ViPham!F:F, B25, NhatKy_ViPham!C:C, "T13") - SUMIFS(NhatKy_ViPham!K:K, NhatKy_ViPham!E:E, "11_Toan_B", NhatKy_ViPham!F:F, B25, NhatKy_ViPham!C:C, "T13")</f>
        <v>100</v>
      </c>
      <c r="AE25" s="7">
        <f>100 + SUMIFS(NhatKy_ViPham!J:J, NhatKy_ViPham!E:E, "11_Toan_B", NhatKy_ViPham!F:F, B25, NhatKy_ViPham!C:C, "T14") - SUMIFS(NhatKy_ViPham!K:K, NhatKy_ViPham!E:E, "11_Toan_B", NhatKy_ViPham!F:F, B25, NhatKy_ViPham!C:C, "T14")</f>
        <v>100</v>
      </c>
      <c r="AF25" s="7">
        <f>100 + SUMIFS(NhatKy_ViPham!J:J, NhatKy_ViPham!E:E, "11_Toan_B", NhatKy_ViPham!F:F, B25, NhatKy_ViPham!C:C, "T15") - SUMIFS(NhatKy_ViPham!K:K, NhatKy_ViPham!E:E, "11_Toan_B", NhatKy_ViPham!F:F, B25, NhatKy_ViPham!C:C, "T15")</f>
        <v>100</v>
      </c>
      <c r="AG25" s="7">
        <f>100 + SUMIFS(NhatKy_ViPham!J:J, NhatKy_ViPham!E:E, "11_Toan_B", NhatKy_ViPham!F:F, B25, NhatKy_ViPham!C:C, "T16") - SUMIFS(NhatKy_ViPham!K:K, NhatKy_ViPham!E:E, "11_Toan_B", NhatKy_ViPham!F:F, B25, NhatKy_ViPham!C:C, "T16")</f>
        <v>100</v>
      </c>
      <c r="AH25" s="7">
        <f>100 + SUMIFS(NhatKy_ViPham!J:J, NhatKy_ViPham!E:E, "11_Toan_B", NhatKy_ViPham!F:F, B25, NhatKy_ViPham!C:C, "T17") - SUMIFS(NhatKy_ViPham!K:K, NhatKy_ViPham!E:E, "11_Toan_B", NhatKy_ViPham!F:F, B25, NhatKy_ViPham!C:C, "T17")</f>
        <v>100</v>
      </c>
      <c r="AI25" s="7">
        <f>100 + SUMIFS(NhatKy_ViPham!J:J, NhatKy_ViPham!E:E, "11_Toan_B", NhatKy_ViPham!F:F, B25, NhatKy_ViPham!C:C, "T18") - SUMIFS(NhatKy_ViPham!K:K, NhatKy_ViPham!E:E, "11_Toan_B", NhatKy_ViPham!F:F, B25, NhatKy_ViPham!C:C, "T18")</f>
        <v>100</v>
      </c>
      <c r="AJ25" s="7">
        <f>100 + SUMIFS(NhatKy_ViPham!J:J, NhatKy_ViPham!E:E, "11_Toan_B", NhatKy_ViPham!F:F, B25, NhatKy_ViPham!C:C, "T19") - SUMIFS(NhatKy_ViPham!K:K, NhatKy_ViPham!E:E, "11_Toan_B", NhatKy_ViPham!F:F, B25, NhatKy_ViPham!C:C, "T19")</f>
        <v>100</v>
      </c>
      <c r="AK25" s="7">
        <f>100 + SUMIFS(NhatKy_ViPham!J:J, NhatKy_ViPham!E:E, "11_Toan_B", NhatKy_ViPham!F:F, B25, NhatKy_ViPham!C:C, "T20") - SUMIFS(NhatKy_ViPham!K:K, NhatKy_ViPham!E:E, "11_Toan_B", NhatKy_ViPham!F:F, B25, NhatKy_ViPham!C:C, "T20")</f>
        <v>100</v>
      </c>
      <c r="AL25" s="7">
        <f>100 + SUMIFS(NhatKy_ViPham!J:J, NhatKy_ViPham!E:E, "11_Toan_B", NhatKy_ViPham!F:F, B25, NhatKy_ViPham!C:C, "T21") - SUMIFS(NhatKy_ViPham!K:K, NhatKy_ViPham!E:E, "11_Toan_B", NhatKy_ViPham!F:F, B25, NhatKy_ViPham!C:C, "T21")</f>
        <v>100</v>
      </c>
      <c r="AM25" s="7">
        <f>100 + SUMIFS(NhatKy_ViPham!J:J, NhatKy_ViPham!E:E, "11_Toan_B", NhatKy_ViPham!F:F, B25, NhatKy_ViPham!C:C, "T22") - SUMIFS(NhatKy_ViPham!K:K, NhatKy_ViPham!E:E, "11_Toan_B", NhatKy_ViPham!F:F, B25, NhatKy_ViPham!C:C, "T22")</f>
        <v>100</v>
      </c>
      <c r="AN25" s="7">
        <f>100 + SUMIFS(NhatKy_ViPham!J:J, NhatKy_ViPham!E:E, "11_Toan_B", NhatKy_ViPham!F:F, B25, NhatKy_ViPham!C:C, "T23") - SUMIFS(NhatKy_ViPham!K:K, NhatKy_ViPham!E:E, "11_Toan_B", NhatKy_ViPham!F:F, B25, NhatKy_ViPham!C:C, "T23")</f>
        <v>100</v>
      </c>
      <c r="AO25" s="7">
        <f>100 + SUMIFS(NhatKy_ViPham!J:J, NhatKy_ViPham!E:E, "11_Toan_B", NhatKy_ViPham!F:F, B25, NhatKy_ViPham!C:C, "T24") - SUMIFS(NhatKy_ViPham!K:K, NhatKy_ViPham!E:E, "11_Toan_B", NhatKy_ViPham!F:F, B25, NhatKy_ViPham!C:C, "T24")</f>
        <v>100</v>
      </c>
      <c r="AP25" s="7">
        <f>100 + SUMIFS(NhatKy_ViPham!J:J, NhatKy_ViPham!E:E, "11_Toan_B", NhatKy_ViPham!F:F, B25, NhatKy_ViPham!C:C, "T25") - SUMIFS(NhatKy_ViPham!K:K, NhatKy_ViPham!E:E, "11_Toan_B", NhatKy_ViPham!F:F, B25, NhatKy_ViPham!C:C, "T25")</f>
        <v>100</v>
      </c>
      <c r="AQ25" s="7">
        <f>100 + SUMIFS(NhatKy_ViPham!J:J, NhatKy_ViPham!E:E, "11_Toan_B", NhatKy_ViPham!F:F, B25, NhatKy_ViPham!C:C, "T26") - SUMIFS(NhatKy_ViPham!K:K, NhatKy_ViPham!E:E, "11_Toan_B", NhatKy_ViPham!F:F, B25, NhatKy_ViPham!C:C, "T26")</f>
        <v>100</v>
      </c>
      <c r="AR25" s="7">
        <f>100 + SUMIFS(NhatKy_ViPham!J:J, NhatKy_ViPham!E:E, "11_Toan_B", NhatKy_ViPham!F:F, B25, NhatKy_ViPham!C:C, "T27") - SUMIFS(NhatKy_ViPham!K:K, NhatKy_ViPham!E:E, "11_Toan_B", NhatKy_ViPham!F:F, B25, NhatKy_ViPham!C:C, "T27")</f>
        <v>100</v>
      </c>
      <c r="AS25" s="7">
        <f>100 + SUMIFS(NhatKy_ViPham!J:J, NhatKy_ViPham!E:E, "11_Toan_B", NhatKy_ViPham!F:F, B25, NhatKy_ViPham!C:C, "T28") - SUMIFS(NhatKy_ViPham!K:K, NhatKy_ViPham!E:E, "11_Toan_B", NhatKy_ViPham!F:F, B25, NhatKy_ViPham!C:C, "T28")</f>
        <v>100</v>
      </c>
      <c r="AT25" s="7">
        <f>100 + SUMIFS(NhatKy_ViPham!J:J, NhatKy_ViPham!E:E, "11_Toan_B", NhatKy_ViPham!F:F, B25, NhatKy_ViPham!C:C, "T29") - SUMIFS(NhatKy_ViPham!K:K, NhatKy_ViPham!E:E, "11_Toan_B", NhatKy_ViPham!F:F, B25, NhatKy_ViPham!C:C, "T29")</f>
        <v>100</v>
      </c>
      <c r="AU25" s="7">
        <f>100 + SUMIFS(NhatKy_ViPham!J:J, NhatKy_ViPham!E:E, "11_Toan_B", NhatKy_ViPham!F:F, B25, NhatKy_ViPham!C:C, "T30") - SUMIFS(NhatKy_ViPham!K:K, NhatKy_ViPham!E:E, "11_Toan_B", NhatKy_ViPham!F:F, B25, NhatKy_ViPham!C:C, "T30")</f>
        <v>100</v>
      </c>
      <c r="AV25" s="7">
        <f>100 + SUMIFS(NhatKy_ViPham!J:J, NhatKy_ViPham!E:E, "11_Toan_B", NhatKy_ViPham!F:F, B25, NhatKy_ViPham!C:C, "T31") - SUMIFS(NhatKy_ViPham!K:K, NhatKy_ViPham!E:E, "11_Toan_B", NhatKy_ViPham!F:F, B25, NhatKy_ViPham!C:C, "T31")</f>
        <v>100</v>
      </c>
      <c r="AW25" s="7">
        <f>100 + SUMIFS(NhatKy_ViPham!J:J, NhatKy_ViPham!E:E, "11_Toan_B", NhatKy_ViPham!F:F, B25, NhatKy_ViPham!C:C, "T32") - SUMIFS(NhatKy_ViPham!K:K, NhatKy_ViPham!E:E, "11_Toan_B", NhatKy_ViPham!F:F, B25, NhatKy_ViPham!C:C, "T32")</f>
        <v>100</v>
      </c>
      <c r="AX25" s="7">
        <f>100 + SUMIFS(NhatKy_ViPham!J:J, NhatKy_ViPham!E:E, "11_Toan_B", NhatKy_ViPham!F:F, B25, NhatKy_ViPham!C:C, "T33") - SUMIFS(NhatKy_ViPham!K:K, NhatKy_ViPham!E:E, "11_Toan_B", NhatKy_ViPham!F:F, B25, NhatKy_ViPham!C:C, "T33")</f>
        <v>100</v>
      </c>
      <c r="AY25" s="7">
        <f>100 + SUMIFS(NhatKy_ViPham!J:J, NhatKy_ViPham!E:E, "11_Toan_B", NhatKy_ViPham!F:F, B25, NhatKy_ViPham!C:C, "T34") - SUMIFS(NhatKy_ViPham!K:K, NhatKy_ViPham!E:E, "11_Toan_B", NhatKy_ViPham!F:F, B25, NhatKy_ViPham!C:C, "T34")</f>
        <v>100</v>
      </c>
      <c r="AZ25" s="7">
        <f>100 + SUMIFS(NhatKy_ViPham!J:J, NhatKy_ViPham!E:E, "11_Toan_B", NhatKy_ViPham!F:F, B25, NhatKy_ViPham!C:C, "T35") - SUMIFS(NhatKy_ViPham!K:K, NhatKy_ViPham!E:E, "11_Toan_B", NhatKy_ViPham!F:F, B25, NhatKy_ViPham!C:C, "T35")</f>
        <v>100</v>
      </c>
      <c r="BA25" s="12">
        <f t="shared" si="0"/>
        <v>100</v>
      </c>
      <c r="BB25" s="11" t="s">
        <v>430</v>
      </c>
      <c r="BC25" s="14" t="str">
        <f t="shared" si="1"/>
        <v>Tốt</v>
      </c>
      <c r="BD25" s="10" t="str">
        <f t="shared" si="2"/>
        <v>🟢 BÌNH THƯỜNG</v>
      </c>
    </row>
    <row r="26" spans="1:56" x14ac:dyDescent="0.25">
      <c r="A26" s="5">
        <v>18</v>
      </c>
      <c r="B26" s="15" t="s">
        <v>897</v>
      </c>
      <c r="C26" s="5" t="s">
        <v>1434</v>
      </c>
      <c r="D26" s="5" t="s">
        <v>435</v>
      </c>
      <c r="E26" s="11" t="s">
        <v>430</v>
      </c>
      <c r="F26" s="6">
        <f>SUMIFS(NhatKy_ViPham!K:K, NhatKy_ViPham!E:E, "11_Toan_B", NhatKy_ViPham!F:F, B26, NhatKy_ViPham!H:H, "L01")</f>
        <v>0</v>
      </c>
      <c r="G26" s="6">
        <f>SUMIFS(NhatKy_ViPham!K:K, NhatKy_ViPham!E:E, "11_Toan_B", NhatKy_ViPham!F:F, B26, NhatKy_ViPham!H:H, "L02")</f>
        <v>0</v>
      </c>
      <c r="H26" s="6">
        <f>SUMIFS(NhatKy_ViPham!K:K, NhatKy_ViPham!E:E, "11_Toan_B", NhatKy_ViPham!F:F, B26, NhatKy_ViPham!H:H, "L03")</f>
        <v>0</v>
      </c>
      <c r="I26" s="6">
        <f>SUMIFS(NhatKy_ViPham!K:K, NhatKy_ViPham!E:E, "11_Toan_B", NhatKy_ViPham!F:F, B26, NhatKy_ViPham!H:H, "L04")</f>
        <v>0</v>
      </c>
      <c r="J26" s="6">
        <f>SUMIFS(NhatKy_ViPham!K:K, NhatKy_ViPham!E:E, "11_Toan_B", NhatKy_ViPham!F:F, B26, NhatKy_ViPham!H:H, "L05")</f>
        <v>0</v>
      </c>
      <c r="K26" s="6">
        <f>SUMIFS(NhatKy_ViPham!K:K, NhatKy_ViPham!E:E, "11_Toan_B", NhatKy_ViPham!F:F, B26, NhatKy_ViPham!H:H, "L06")</f>
        <v>0</v>
      </c>
      <c r="L26" s="6">
        <f>SUMIFS(NhatKy_ViPham!K:K, NhatKy_ViPham!E:E, "11_Toan_B", NhatKy_ViPham!F:F, B26, NhatKy_ViPham!H:H, "L07")</f>
        <v>0</v>
      </c>
      <c r="M26" s="6">
        <f>SUMIFS(NhatKy_ViPham!K:K, NhatKy_ViPham!E:E, "11_Toan_B", NhatKy_ViPham!F:F, B26, NhatKy_ViPham!H:H, "L08")</f>
        <v>0</v>
      </c>
      <c r="N26" s="6">
        <f>SUMIFS(NhatKy_ViPham!K:K, NhatKy_ViPham!E:E, "11_Toan_B", NhatKy_ViPham!F:F, B26, NhatKy_ViPham!H:H, "L09")</f>
        <v>0</v>
      </c>
      <c r="O26" s="6">
        <f>SUMIFS(NhatKy_ViPham!K:K, NhatKy_ViPham!E:E, "11_Toan_B", NhatKy_ViPham!F:F, B26, NhatKy_ViPham!H:H, "L10")</f>
        <v>0</v>
      </c>
      <c r="P26" s="12">
        <f>SUMIFS(NhatKy_ViPham!J:J, NhatKy_ViPham!E:E, "11_Toan_B", NhatKy_ViPham!F:F, B26)</f>
        <v>0</v>
      </c>
      <c r="Q26" s="13">
        <f>SUMIFS(NhatKy_ViPham!K:K, NhatKy_ViPham!E:E, "11_Toan_B", NhatKy_ViPham!F:F, B26)</f>
        <v>0</v>
      </c>
      <c r="R26" s="6">
        <f>100 + SUMIFS(NhatKy_ViPham!J:J, NhatKy_ViPham!E:E, "11_Toan_B", NhatKy_ViPham!F:F, B26, NhatKy_ViPham!C:C, "T1") - SUMIFS(NhatKy_ViPham!K:K, NhatKy_ViPham!E:E, "11_Toan_B", NhatKy_ViPham!F:F, B26, NhatKy_ViPham!C:C, "T1")</f>
        <v>100</v>
      </c>
      <c r="S26" s="6">
        <f>100 + SUMIFS(NhatKy_ViPham!J:J, NhatKy_ViPham!E:E, "11_Toan_B", NhatKy_ViPham!F:F, B26, NhatKy_ViPham!C:C, "T2") - SUMIFS(NhatKy_ViPham!K:K, NhatKy_ViPham!E:E, "11_Toan_B", NhatKy_ViPham!F:F, B26, NhatKy_ViPham!C:C, "T2")</f>
        <v>100</v>
      </c>
      <c r="T26" s="6">
        <f>100 + SUMIFS(NhatKy_ViPham!J:J, NhatKy_ViPham!E:E, "11_Toan_B", NhatKy_ViPham!F:F, B26, NhatKy_ViPham!C:C, "T3") - SUMIFS(NhatKy_ViPham!K:K, NhatKy_ViPham!E:E, "11_Toan_B", NhatKy_ViPham!F:F, B26, NhatKy_ViPham!C:C, "T3")</f>
        <v>100</v>
      </c>
      <c r="U26" s="6">
        <f>100 + SUMIFS(NhatKy_ViPham!J:J, NhatKy_ViPham!E:E, "11_Toan_B", NhatKy_ViPham!F:F, B26, NhatKy_ViPham!C:C, "T4") - SUMIFS(NhatKy_ViPham!K:K, NhatKy_ViPham!E:E, "11_Toan_B", NhatKy_ViPham!F:F, B26, NhatKy_ViPham!C:C, "T4")</f>
        <v>100</v>
      </c>
      <c r="V26" s="6">
        <f>100 + SUMIFS(NhatKy_ViPham!J:J, NhatKy_ViPham!E:E, "11_Toan_B", NhatKy_ViPham!F:F, B26, NhatKy_ViPham!C:C, "T5") - SUMIFS(NhatKy_ViPham!K:K, NhatKy_ViPham!E:E, "11_Toan_B", NhatKy_ViPham!F:F, B26, NhatKy_ViPham!C:C, "T5")</f>
        <v>100</v>
      </c>
      <c r="W26" s="6">
        <f>100 + SUMIFS(NhatKy_ViPham!J:J, NhatKy_ViPham!E:E, "11_Toan_B", NhatKy_ViPham!F:F, B26, NhatKy_ViPham!C:C, "T6") - SUMIFS(NhatKy_ViPham!K:K, NhatKy_ViPham!E:E, "11_Toan_B", NhatKy_ViPham!F:F, B26, NhatKy_ViPham!C:C, "T6")</f>
        <v>100</v>
      </c>
      <c r="X26" s="6">
        <f>100 + SUMIFS(NhatKy_ViPham!J:J, NhatKy_ViPham!E:E, "11_Toan_B", NhatKy_ViPham!F:F, B26, NhatKy_ViPham!C:C, "T7") - SUMIFS(NhatKy_ViPham!K:K, NhatKy_ViPham!E:E, "11_Toan_B", NhatKy_ViPham!F:F, B26, NhatKy_ViPham!C:C, "T7")</f>
        <v>100</v>
      </c>
      <c r="Y26" s="6">
        <f>100 + SUMIFS(NhatKy_ViPham!J:J, NhatKy_ViPham!E:E, "11_Toan_B", NhatKy_ViPham!F:F, B26, NhatKy_ViPham!C:C, "T8") - SUMIFS(NhatKy_ViPham!K:K, NhatKy_ViPham!E:E, "11_Toan_B", NhatKy_ViPham!F:F, B26, NhatKy_ViPham!C:C, "T8")</f>
        <v>100</v>
      </c>
      <c r="Z26" s="6">
        <f>100 + SUMIFS(NhatKy_ViPham!J:J, NhatKy_ViPham!E:E, "11_Toan_B", NhatKy_ViPham!F:F, B26, NhatKy_ViPham!C:C, "T9") - SUMIFS(NhatKy_ViPham!K:K, NhatKy_ViPham!E:E, "11_Toan_B", NhatKy_ViPham!F:F, B26, NhatKy_ViPham!C:C, "T9")</f>
        <v>100</v>
      </c>
      <c r="AA26" s="6">
        <f>100 + SUMIFS(NhatKy_ViPham!J:J, NhatKy_ViPham!E:E, "11_Toan_B", NhatKy_ViPham!F:F, B26, NhatKy_ViPham!C:C, "T10") - SUMIFS(NhatKy_ViPham!K:K, NhatKy_ViPham!E:E, "11_Toan_B", NhatKy_ViPham!F:F, B26, NhatKy_ViPham!C:C, "T10")</f>
        <v>100</v>
      </c>
      <c r="AB26" s="6">
        <f>100 + SUMIFS(NhatKy_ViPham!J:J, NhatKy_ViPham!E:E, "11_Toan_B", NhatKy_ViPham!F:F, B26, NhatKy_ViPham!C:C, "T11") - SUMIFS(NhatKy_ViPham!K:K, NhatKy_ViPham!E:E, "11_Toan_B", NhatKy_ViPham!F:F, B26, NhatKy_ViPham!C:C, "T11")</f>
        <v>100</v>
      </c>
      <c r="AC26" s="6">
        <f>100 + SUMIFS(NhatKy_ViPham!J:J, NhatKy_ViPham!E:E, "11_Toan_B", NhatKy_ViPham!F:F, B26, NhatKy_ViPham!C:C, "T12") - SUMIFS(NhatKy_ViPham!K:K, NhatKy_ViPham!E:E, "11_Toan_B", NhatKy_ViPham!F:F, B26, NhatKy_ViPham!C:C, "T12")</f>
        <v>100</v>
      </c>
      <c r="AD26" s="6">
        <f>100 + SUMIFS(NhatKy_ViPham!J:J, NhatKy_ViPham!E:E, "11_Toan_B", NhatKy_ViPham!F:F, B26, NhatKy_ViPham!C:C, "T13") - SUMIFS(NhatKy_ViPham!K:K, NhatKy_ViPham!E:E, "11_Toan_B", NhatKy_ViPham!F:F, B26, NhatKy_ViPham!C:C, "T13")</f>
        <v>100</v>
      </c>
      <c r="AE26" s="6">
        <f>100 + SUMIFS(NhatKy_ViPham!J:J, NhatKy_ViPham!E:E, "11_Toan_B", NhatKy_ViPham!F:F, B26, NhatKy_ViPham!C:C, "T14") - SUMIFS(NhatKy_ViPham!K:K, NhatKy_ViPham!E:E, "11_Toan_B", NhatKy_ViPham!F:F, B26, NhatKy_ViPham!C:C, "T14")</f>
        <v>100</v>
      </c>
      <c r="AF26" s="6">
        <f>100 + SUMIFS(NhatKy_ViPham!J:J, NhatKy_ViPham!E:E, "11_Toan_B", NhatKy_ViPham!F:F, B26, NhatKy_ViPham!C:C, "T15") - SUMIFS(NhatKy_ViPham!K:K, NhatKy_ViPham!E:E, "11_Toan_B", NhatKy_ViPham!F:F, B26, NhatKy_ViPham!C:C, "T15")</f>
        <v>100</v>
      </c>
      <c r="AG26" s="6">
        <f>100 + SUMIFS(NhatKy_ViPham!J:J, NhatKy_ViPham!E:E, "11_Toan_B", NhatKy_ViPham!F:F, B26, NhatKy_ViPham!C:C, "T16") - SUMIFS(NhatKy_ViPham!K:K, NhatKy_ViPham!E:E, "11_Toan_B", NhatKy_ViPham!F:F, B26, NhatKy_ViPham!C:C, "T16")</f>
        <v>100</v>
      </c>
      <c r="AH26" s="6">
        <f>100 + SUMIFS(NhatKy_ViPham!J:J, NhatKy_ViPham!E:E, "11_Toan_B", NhatKy_ViPham!F:F, B26, NhatKy_ViPham!C:C, "T17") - SUMIFS(NhatKy_ViPham!K:K, NhatKy_ViPham!E:E, "11_Toan_B", NhatKy_ViPham!F:F, B26, NhatKy_ViPham!C:C, "T17")</f>
        <v>100</v>
      </c>
      <c r="AI26" s="6">
        <f>100 + SUMIFS(NhatKy_ViPham!J:J, NhatKy_ViPham!E:E, "11_Toan_B", NhatKy_ViPham!F:F, B26, NhatKy_ViPham!C:C, "T18") - SUMIFS(NhatKy_ViPham!K:K, NhatKy_ViPham!E:E, "11_Toan_B", NhatKy_ViPham!F:F, B26, NhatKy_ViPham!C:C, "T18")</f>
        <v>100</v>
      </c>
      <c r="AJ26" s="6">
        <f>100 + SUMIFS(NhatKy_ViPham!J:J, NhatKy_ViPham!E:E, "11_Toan_B", NhatKy_ViPham!F:F, B26, NhatKy_ViPham!C:C, "T19") - SUMIFS(NhatKy_ViPham!K:K, NhatKy_ViPham!E:E, "11_Toan_B", NhatKy_ViPham!F:F, B26, NhatKy_ViPham!C:C, "T19")</f>
        <v>100</v>
      </c>
      <c r="AK26" s="6">
        <f>100 + SUMIFS(NhatKy_ViPham!J:J, NhatKy_ViPham!E:E, "11_Toan_B", NhatKy_ViPham!F:F, B26, NhatKy_ViPham!C:C, "T20") - SUMIFS(NhatKy_ViPham!K:K, NhatKy_ViPham!E:E, "11_Toan_B", NhatKy_ViPham!F:F, B26, NhatKy_ViPham!C:C, "T20")</f>
        <v>100</v>
      </c>
      <c r="AL26" s="6">
        <f>100 + SUMIFS(NhatKy_ViPham!J:J, NhatKy_ViPham!E:E, "11_Toan_B", NhatKy_ViPham!F:F, B26, NhatKy_ViPham!C:C, "T21") - SUMIFS(NhatKy_ViPham!K:K, NhatKy_ViPham!E:E, "11_Toan_B", NhatKy_ViPham!F:F, B26, NhatKy_ViPham!C:C, "T21")</f>
        <v>100</v>
      </c>
      <c r="AM26" s="6">
        <f>100 + SUMIFS(NhatKy_ViPham!J:J, NhatKy_ViPham!E:E, "11_Toan_B", NhatKy_ViPham!F:F, B26, NhatKy_ViPham!C:C, "T22") - SUMIFS(NhatKy_ViPham!K:K, NhatKy_ViPham!E:E, "11_Toan_B", NhatKy_ViPham!F:F, B26, NhatKy_ViPham!C:C, "T22")</f>
        <v>100</v>
      </c>
      <c r="AN26" s="6">
        <f>100 + SUMIFS(NhatKy_ViPham!J:J, NhatKy_ViPham!E:E, "11_Toan_B", NhatKy_ViPham!F:F, B26, NhatKy_ViPham!C:C, "T23") - SUMIFS(NhatKy_ViPham!K:K, NhatKy_ViPham!E:E, "11_Toan_B", NhatKy_ViPham!F:F, B26, NhatKy_ViPham!C:C, "T23")</f>
        <v>100</v>
      </c>
      <c r="AO26" s="6">
        <f>100 + SUMIFS(NhatKy_ViPham!J:J, NhatKy_ViPham!E:E, "11_Toan_B", NhatKy_ViPham!F:F, B26, NhatKy_ViPham!C:C, "T24") - SUMIFS(NhatKy_ViPham!K:K, NhatKy_ViPham!E:E, "11_Toan_B", NhatKy_ViPham!F:F, B26, NhatKy_ViPham!C:C, "T24")</f>
        <v>100</v>
      </c>
      <c r="AP26" s="6">
        <f>100 + SUMIFS(NhatKy_ViPham!J:J, NhatKy_ViPham!E:E, "11_Toan_B", NhatKy_ViPham!F:F, B26, NhatKy_ViPham!C:C, "T25") - SUMIFS(NhatKy_ViPham!K:K, NhatKy_ViPham!E:E, "11_Toan_B", NhatKy_ViPham!F:F, B26, NhatKy_ViPham!C:C, "T25")</f>
        <v>100</v>
      </c>
      <c r="AQ26" s="6">
        <f>100 + SUMIFS(NhatKy_ViPham!J:J, NhatKy_ViPham!E:E, "11_Toan_B", NhatKy_ViPham!F:F, B26, NhatKy_ViPham!C:C, "T26") - SUMIFS(NhatKy_ViPham!K:K, NhatKy_ViPham!E:E, "11_Toan_B", NhatKy_ViPham!F:F, B26, NhatKy_ViPham!C:C, "T26")</f>
        <v>100</v>
      </c>
      <c r="AR26" s="6">
        <f>100 + SUMIFS(NhatKy_ViPham!J:J, NhatKy_ViPham!E:E, "11_Toan_B", NhatKy_ViPham!F:F, B26, NhatKy_ViPham!C:C, "T27") - SUMIFS(NhatKy_ViPham!K:K, NhatKy_ViPham!E:E, "11_Toan_B", NhatKy_ViPham!F:F, B26, NhatKy_ViPham!C:C, "T27")</f>
        <v>100</v>
      </c>
      <c r="AS26" s="6">
        <f>100 + SUMIFS(NhatKy_ViPham!J:J, NhatKy_ViPham!E:E, "11_Toan_B", NhatKy_ViPham!F:F, B26, NhatKy_ViPham!C:C, "T28") - SUMIFS(NhatKy_ViPham!K:K, NhatKy_ViPham!E:E, "11_Toan_B", NhatKy_ViPham!F:F, B26, NhatKy_ViPham!C:C, "T28")</f>
        <v>100</v>
      </c>
      <c r="AT26" s="6">
        <f>100 + SUMIFS(NhatKy_ViPham!J:J, NhatKy_ViPham!E:E, "11_Toan_B", NhatKy_ViPham!F:F, B26, NhatKy_ViPham!C:C, "T29") - SUMIFS(NhatKy_ViPham!K:K, NhatKy_ViPham!E:E, "11_Toan_B", NhatKy_ViPham!F:F, B26, NhatKy_ViPham!C:C, "T29")</f>
        <v>100</v>
      </c>
      <c r="AU26" s="6">
        <f>100 + SUMIFS(NhatKy_ViPham!J:J, NhatKy_ViPham!E:E, "11_Toan_B", NhatKy_ViPham!F:F, B26, NhatKy_ViPham!C:C, "T30") - SUMIFS(NhatKy_ViPham!K:K, NhatKy_ViPham!E:E, "11_Toan_B", NhatKy_ViPham!F:F, B26, NhatKy_ViPham!C:C, "T30")</f>
        <v>100</v>
      </c>
      <c r="AV26" s="6">
        <f>100 + SUMIFS(NhatKy_ViPham!J:J, NhatKy_ViPham!E:E, "11_Toan_B", NhatKy_ViPham!F:F, B26, NhatKy_ViPham!C:C, "T31") - SUMIFS(NhatKy_ViPham!K:K, NhatKy_ViPham!E:E, "11_Toan_B", NhatKy_ViPham!F:F, B26, NhatKy_ViPham!C:C, "T31")</f>
        <v>100</v>
      </c>
      <c r="AW26" s="6">
        <f>100 + SUMIFS(NhatKy_ViPham!J:J, NhatKy_ViPham!E:E, "11_Toan_B", NhatKy_ViPham!F:F, B26, NhatKy_ViPham!C:C, "T32") - SUMIFS(NhatKy_ViPham!K:K, NhatKy_ViPham!E:E, "11_Toan_B", NhatKy_ViPham!F:F, B26, NhatKy_ViPham!C:C, "T32")</f>
        <v>100</v>
      </c>
      <c r="AX26" s="6">
        <f>100 + SUMIFS(NhatKy_ViPham!J:J, NhatKy_ViPham!E:E, "11_Toan_B", NhatKy_ViPham!F:F, B26, NhatKy_ViPham!C:C, "T33") - SUMIFS(NhatKy_ViPham!K:K, NhatKy_ViPham!E:E, "11_Toan_B", NhatKy_ViPham!F:F, B26, NhatKy_ViPham!C:C, "T33")</f>
        <v>100</v>
      </c>
      <c r="AY26" s="6">
        <f>100 + SUMIFS(NhatKy_ViPham!J:J, NhatKy_ViPham!E:E, "11_Toan_B", NhatKy_ViPham!F:F, B26, NhatKy_ViPham!C:C, "T34") - SUMIFS(NhatKy_ViPham!K:K, NhatKy_ViPham!E:E, "11_Toan_B", NhatKy_ViPham!F:F, B26, NhatKy_ViPham!C:C, "T34")</f>
        <v>100</v>
      </c>
      <c r="AZ26" s="6">
        <f>100 + SUMIFS(NhatKy_ViPham!J:J, NhatKy_ViPham!E:E, "11_Toan_B", NhatKy_ViPham!F:F, B26, NhatKy_ViPham!C:C, "T35") - SUMIFS(NhatKy_ViPham!K:K, NhatKy_ViPham!E:E, "11_Toan_B", NhatKy_ViPham!F:F, B26, NhatKy_ViPham!C:C, "T35")</f>
        <v>100</v>
      </c>
      <c r="BA26" s="12">
        <f t="shared" si="0"/>
        <v>100</v>
      </c>
      <c r="BB26" s="11" t="s">
        <v>430</v>
      </c>
      <c r="BC26" s="16" t="str">
        <f t="shared" si="1"/>
        <v>Tốt</v>
      </c>
      <c r="BD26" s="15" t="str">
        <f t="shared" si="2"/>
        <v>🟢 BÌNH THƯỜNG</v>
      </c>
    </row>
    <row r="27" spans="1:56" x14ac:dyDescent="0.25">
      <c r="A27" s="4">
        <v>19</v>
      </c>
      <c r="B27" s="10" t="s">
        <v>1435</v>
      </c>
      <c r="C27" s="4" t="s">
        <v>1436</v>
      </c>
      <c r="D27" s="4" t="s">
        <v>435</v>
      </c>
      <c r="E27" s="11" t="s">
        <v>430</v>
      </c>
      <c r="F27" s="7">
        <f>SUMIFS(NhatKy_ViPham!K:K, NhatKy_ViPham!E:E, "11_Toan_B", NhatKy_ViPham!F:F, B27, NhatKy_ViPham!H:H, "L01")</f>
        <v>0</v>
      </c>
      <c r="G27" s="7">
        <f>SUMIFS(NhatKy_ViPham!K:K, NhatKy_ViPham!E:E, "11_Toan_B", NhatKy_ViPham!F:F, B27, NhatKy_ViPham!H:H, "L02")</f>
        <v>0</v>
      </c>
      <c r="H27" s="7">
        <f>SUMIFS(NhatKy_ViPham!K:K, NhatKy_ViPham!E:E, "11_Toan_B", NhatKy_ViPham!F:F, B27, NhatKy_ViPham!H:H, "L03")</f>
        <v>0</v>
      </c>
      <c r="I27" s="7">
        <f>SUMIFS(NhatKy_ViPham!K:K, NhatKy_ViPham!E:E, "11_Toan_B", NhatKy_ViPham!F:F, B27, NhatKy_ViPham!H:H, "L04")</f>
        <v>0</v>
      </c>
      <c r="J27" s="7">
        <f>SUMIFS(NhatKy_ViPham!K:K, NhatKy_ViPham!E:E, "11_Toan_B", NhatKy_ViPham!F:F, B27, NhatKy_ViPham!H:H, "L05")</f>
        <v>0</v>
      </c>
      <c r="K27" s="7">
        <f>SUMIFS(NhatKy_ViPham!K:K, NhatKy_ViPham!E:E, "11_Toan_B", NhatKy_ViPham!F:F, B27, NhatKy_ViPham!H:H, "L06")</f>
        <v>0</v>
      </c>
      <c r="L27" s="7">
        <f>SUMIFS(NhatKy_ViPham!K:K, NhatKy_ViPham!E:E, "11_Toan_B", NhatKy_ViPham!F:F, B27, NhatKy_ViPham!H:H, "L07")</f>
        <v>0</v>
      </c>
      <c r="M27" s="7">
        <f>SUMIFS(NhatKy_ViPham!K:K, NhatKy_ViPham!E:E, "11_Toan_B", NhatKy_ViPham!F:F, B27, NhatKy_ViPham!H:H, "L08")</f>
        <v>0</v>
      </c>
      <c r="N27" s="7">
        <f>SUMIFS(NhatKy_ViPham!K:K, NhatKy_ViPham!E:E, "11_Toan_B", NhatKy_ViPham!F:F, B27, NhatKy_ViPham!H:H, "L09")</f>
        <v>0</v>
      </c>
      <c r="O27" s="7">
        <f>SUMIFS(NhatKy_ViPham!K:K, NhatKy_ViPham!E:E, "11_Toan_B", NhatKy_ViPham!F:F, B27, NhatKy_ViPham!H:H, "L10")</f>
        <v>0</v>
      </c>
      <c r="P27" s="12">
        <f>SUMIFS(NhatKy_ViPham!J:J, NhatKy_ViPham!E:E, "11_Toan_B", NhatKy_ViPham!F:F, B27)</f>
        <v>0</v>
      </c>
      <c r="Q27" s="13">
        <f>SUMIFS(NhatKy_ViPham!K:K, NhatKy_ViPham!E:E, "11_Toan_B", NhatKy_ViPham!F:F, B27)</f>
        <v>0</v>
      </c>
      <c r="R27" s="7">
        <f>100 + SUMIFS(NhatKy_ViPham!J:J, NhatKy_ViPham!E:E, "11_Toan_B", NhatKy_ViPham!F:F, B27, NhatKy_ViPham!C:C, "T1") - SUMIFS(NhatKy_ViPham!K:K, NhatKy_ViPham!E:E, "11_Toan_B", NhatKy_ViPham!F:F, B27, NhatKy_ViPham!C:C, "T1")</f>
        <v>100</v>
      </c>
      <c r="S27" s="7">
        <f>100 + SUMIFS(NhatKy_ViPham!J:J, NhatKy_ViPham!E:E, "11_Toan_B", NhatKy_ViPham!F:F, B27, NhatKy_ViPham!C:C, "T2") - SUMIFS(NhatKy_ViPham!K:K, NhatKy_ViPham!E:E, "11_Toan_B", NhatKy_ViPham!F:F, B27, NhatKy_ViPham!C:C, "T2")</f>
        <v>100</v>
      </c>
      <c r="T27" s="7">
        <f>100 + SUMIFS(NhatKy_ViPham!J:J, NhatKy_ViPham!E:E, "11_Toan_B", NhatKy_ViPham!F:F, B27, NhatKy_ViPham!C:C, "T3") - SUMIFS(NhatKy_ViPham!K:K, NhatKy_ViPham!E:E, "11_Toan_B", NhatKy_ViPham!F:F, B27, NhatKy_ViPham!C:C, "T3")</f>
        <v>100</v>
      </c>
      <c r="U27" s="7">
        <f>100 + SUMIFS(NhatKy_ViPham!J:J, NhatKy_ViPham!E:E, "11_Toan_B", NhatKy_ViPham!F:F, B27, NhatKy_ViPham!C:C, "T4") - SUMIFS(NhatKy_ViPham!K:K, NhatKy_ViPham!E:E, "11_Toan_B", NhatKy_ViPham!F:F, B27, NhatKy_ViPham!C:C, "T4")</f>
        <v>100</v>
      </c>
      <c r="V27" s="7">
        <f>100 + SUMIFS(NhatKy_ViPham!J:J, NhatKy_ViPham!E:E, "11_Toan_B", NhatKy_ViPham!F:F, B27, NhatKy_ViPham!C:C, "T5") - SUMIFS(NhatKy_ViPham!K:K, NhatKy_ViPham!E:E, "11_Toan_B", NhatKy_ViPham!F:F, B27, NhatKy_ViPham!C:C, "T5")</f>
        <v>100</v>
      </c>
      <c r="W27" s="7">
        <f>100 + SUMIFS(NhatKy_ViPham!J:J, NhatKy_ViPham!E:E, "11_Toan_B", NhatKy_ViPham!F:F, B27, NhatKy_ViPham!C:C, "T6") - SUMIFS(NhatKy_ViPham!K:K, NhatKy_ViPham!E:E, "11_Toan_B", NhatKy_ViPham!F:F, B27, NhatKy_ViPham!C:C, "T6")</f>
        <v>100</v>
      </c>
      <c r="X27" s="7">
        <f>100 + SUMIFS(NhatKy_ViPham!J:J, NhatKy_ViPham!E:E, "11_Toan_B", NhatKy_ViPham!F:F, B27, NhatKy_ViPham!C:C, "T7") - SUMIFS(NhatKy_ViPham!K:K, NhatKy_ViPham!E:E, "11_Toan_B", NhatKy_ViPham!F:F, B27, NhatKy_ViPham!C:C, "T7")</f>
        <v>100</v>
      </c>
      <c r="Y27" s="7">
        <f>100 + SUMIFS(NhatKy_ViPham!J:J, NhatKy_ViPham!E:E, "11_Toan_B", NhatKy_ViPham!F:F, B27, NhatKy_ViPham!C:C, "T8") - SUMIFS(NhatKy_ViPham!K:K, NhatKy_ViPham!E:E, "11_Toan_B", NhatKy_ViPham!F:F, B27, NhatKy_ViPham!C:C, "T8")</f>
        <v>100</v>
      </c>
      <c r="Z27" s="7">
        <f>100 + SUMIFS(NhatKy_ViPham!J:J, NhatKy_ViPham!E:E, "11_Toan_B", NhatKy_ViPham!F:F, B27, NhatKy_ViPham!C:C, "T9") - SUMIFS(NhatKy_ViPham!K:K, NhatKy_ViPham!E:E, "11_Toan_B", NhatKy_ViPham!F:F, B27, NhatKy_ViPham!C:C, "T9")</f>
        <v>100</v>
      </c>
      <c r="AA27" s="7">
        <f>100 + SUMIFS(NhatKy_ViPham!J:J, NhatKy_ViPham!E:E, "11_Toan_B", NhatKy_ViPham!F:F, B27, NhatKy_ViPham!C:C, "T10") - SUMIFS(NhatKy_ViPham!K:K, NhatKy_ViPham!E:E, "11_Toan_B", NhatKy_ViPham!F:F, B27, NhatKy_ViPham!C:C, "T10")</f>
        <v>100</v>
      </c>
      <c r="AB27" s="7">
        <f>100 + SUMIFS(NhatKy_ViPham!J:J, NhatKy_ViPham!E:E, "11_Toan_B", NhatKy_ViPham!F:F, B27, NhatKy_ViPham!C:C, "T11") - SUMIFS(NhatKy_ViPham!K:K, NhatKy_ViPham!E:E, "11_Toan_B", NhatKy_ViPham!F:F, B27, NhatKy_ViPham!C:C, "T11")</f>
        <v>100</v>
      </c>
      <c r="AC27" s="7">
        <f>100 + SUMIFS(NhatKy_ViPham!J:J, NhatKy_ViPham!E:E, "11_Toan_B", NhatKy_ViPham!F:F, B27, NhatKy_ViPham!C:C, "T12") - SUMIFS(NhatKy_ViPham!K:K, NhatKy_ViPham!E:E, "11_Toan_B", NhatKy_ViPham!F:F, B27, NhatKy_ViPham!C:C, "T12")</f>
        <v>100</v>
      </c>
      <c r="AD27" s="7">
        <f>100 + SUMIFS(NhatKy_ViPham!J:J, NhatKy_ViPham!E:E, "11_Toan_B", NhatKy_ViPham!F:F, B27, NhatKy_ViPham!C:C, "T13") - SUMIFS(NhatKy_ViPham!K:K, NhatKy_ViPham!E:E, "11_Toan_B", NhatKy_ViPham!F:F, B27, NhatKy_ViPham!C:C, "T13")</f>
        <v>100</v>
      </c>
      <c r="AE27" s="7">
        <f>100 + SUMIFS(NhatKy_ViPham!J:J, NhatKy_ViPham!E:E, "11_Toan_B", NhatKy_ViPham!F:F, B27, NhatKy_ViPham!C:C, "T14") - SUMIFS(NhatKy_ViPham!K:K, NhatKy_ViPham!E:E, "11_Toan_B", NhatKy_ViPham!F:F, B27, NhatKy_ViPham!C:C, "T14")</f>
        <v>100</v>
      </c>
      <c r="AF27" s="7">
        <f>100 + SUMIFS(NhatKy_ViPham!J:J, NhatKy_ViPham!E:E, "11_Toan_B", NhatKy_ViPham!F:F, B27, NhatKy_ViPham!C:C, "T15") - SUMIFS(NhatKy_ViPham!K:K, NhatKy_ViPham!E:E, "11_Toan_B", NhatKy_ViPham!F:F, B27, NhatKy_ViPham!C:C, "T15")</f>
        <v>100</v>
      </c>
      <c r="AG27" s="7">
        <f>100 + SUMIFS(NhatKy_ViPham!J:J, NhatKy_ViPham!E:E, "11_Toan_B", NhatKy_ViPham!F:F, B27, NhatKy_ViPham!C:C, "T16") - SUMIFS(NhatKy_ViPham!K:K, NhatKy_ViPham!E:E, "11_Toan_B", NhatKy_ViPham!F:F, B27, NhatKy_ViPham!C:C, "T16")</f>
        <v>100</v>
      </c>
      <c r="AH27" s="7">
        <f>100 + SUMIFS(NhatKy_ViPham!J:J, NhatKy_ViPham!E:E, "11_Toan_B", NhatKy_ViPham!F:F, B27, NhatKy_ViPham!C:C, "T17") - SUMIFS(NhatKy_ViPham!K:K, NhatKy_ViPham!E:E, "11_Toan_B", NhatKy_ViPham!F:F, B27, NhatKy_ViPham!C:C, "T17")</f>
        <v>100</v>
      </c>
      <c r="AI27" s="7">
        <f>100 + SUMIFS(NhatKy_ViPham!J:J, NhatKy_ViPham!E:E, "11_Toan_B", NhatKy_ViPham!F:F, B27, NhatKy_ViPham!C:C, "T18") - SUMIFS(NhatKy_ViPham!K:K, NhatKy_ViPham!E:E, "11_Toan_B", NhatKy_ViPham!F:F, B27, NhatKy_ViPham!C:C, "T18")</f>
        <v>100</v>
      </c>
      <c r="AJ27" s="7">
        <f>100 + SUMIFS(NhatKy_ViPham!J:J, NhatKy_ViPham!E:E, "11_Toan_B", NhatKy_ViPham!F:F, B27, NhatKy_ViPham!C:C, "T19") - SUMIFS(NhatKy_ViPham!K:K, NhatKy_ViPham!E:E, "11_Toan_B", NhatKy_ViPham!F:F, B27, NhatKy_ViPham!C:C, "T19")</f>
        <v>100</v>
      </c>
      <c r="AK27" s="7">
        <f>100 + SUMIFS(NhatKy_ViPham!J:J, NhatKy_ViPham!E:E, "11_Toan_B", NhatKy_ViPham!F:F, B27, NhatKy_ViPham!C:C, "T20") - SUMIFS(NhatKy_ViPham!K:K, NhatKy_ViPham!E:E, "11_Toan_B", NhatKy_ViPham!F:F, B27, NhatKy_ViPham!C:C, "T20")</f>
        <v>100</v>
      </c>
      <c r="AL27" s="7">
        <f>100 + SUMIFS(NhatKy_ViPham!J:J, NhatKy_ViPham!E:E, "11_Toan_B", NhatKy_ViPham!F:F, B27, NhatKy_ViPham!C:C, "T21") - SUMIFS(NhatKy_ViPham!K:K, NhatKy_ViPham!E:E, "11_Toan_B", NhatKy_ViPham!F:F, B27, NhatKy_ViPham!C:C, "T21")</f>
        <v>100</v>
      </c>
      <c r="AM27" s="7">
        <f>100 + SUMIFS(NhatKy_ViPham!J:J, NhatKy_ViPham!E:E, "11_Toan_B", NhatKy_ViPham!F:F, B27, NhatKy_ViPham!C:C, "T22") - SUMIFS(NhatKy_ViPham!K:K, NhatKy_ViPham!E:E, "11_Toan_B", NhatKy_ViPham!F:F, B27, NhatKy_ViPham!C:C, "T22")</f>
        <v>100</v>
      </c>
      <c r="AN27" s="7">
        <f>100 + SUMIFS(NhatKy_ViPham!J:J, NhatKy_ViPham!E:E, "11_Toan_B", NhatKy_ViPham!F:F, B27, NhatKy_ViPham!C:C, "T23") - SUMIFS(NhatKy_ViPham!K:K, NhatKy_ViPham!E:E, "11_Toan_B", NhatKy_ViPham!F:F, B27, NhatKy_ViPham!C:C, "T23")</f>
        <v>100</v>
      </c>
      <c r="AO27" s="7">
        <f>100 + SUMIFS(NhatKy_ViPham!J:J, NhatKy_ViPham!E:E, "11_Toan_B", NhatKy_ViPham!F:F, B27, NhatKy_ViPham!C:C, "T24") - SUMIFS(NhatKy_ViPham!K:K, NhatKy_ViPham!E:E, "11_Toan_B", NhatKy_ViPham!F:F, B27, NhatKy_ViPham!C:C, "T24")</f>
        <v>100</v>
      </c>
      <c r="AP27" s="7">
        <f>100 + SUMIFS(NhatKy_ViPham!J:J, NhatKy_ViPham!E:E, "11_Toan_B", NhatKy_ViPham!F:F, B27, NhatKy_ViPham!C:C, "T25") - SUMIFS(NhatKy_ViPham!K:K, NhatKy_ViPham!E:E, "11_Toan_B", NhatKy_ViPham!F:F, B27, NhatKy_ViPham!C:C, "T25")</f>
        <v>100</v>
      </c>
      <c r="AQ27" s="7">
        <f>100 + SUMIFS(NhatKy_ViPham!J:J, NhatKy_ViPham!E:E, "11_Toan_B", NhatKy_ViPham!F:F, B27, NhatKy_ViPham!C:C, "T26") - SUMIFS(NhatKy_ViPham!K:K, NhatKy_ViPham!E:E, "11_Toan_B", NhatKy_ViPham!F:F, B27, NhatKy_ViPham!C:C, "T26")</f>
        <v>100</v>
      </c>
      <c r="AR27" s="7">
        <f>100 + SUMIFS(NhatKy_ViPham!J:J, NhatKy_ViPham!E:E, "11_Toan_B", NhatKy_ViPham!F:F, B27, NhatKy_ViPham!C:C, "T27") - SUMIFS(NhatKy_ViPham!K:K, NhatKy_ViPham!E:E, "11_Toan_B", NhatKy_ViPham!F:F, B27, NhatKy_ViPham!C:C, "T27")</f>
        <v>100</v>
      </c>
      <c r="AS27" s="7">
        <f>100 + SUMIFS(NhatKy_ViPham!J:J, NhatKy_ViPham!E:E, "11_Toan_B", NhatKy_ViPham!F:F, B27, NhatKy_ViPham!C:C, "T28") - SUMIFS(NhatKy_ViPham!K:K, NhatKy_ViPham!E:E, "11_Toan_B", NhatKy_ViPham!F:F, B27, NhatKy_ViPham!C:C, "T28")</f>
        <v>100</v>
      </c>
      <c r="AT27" s="7">
        <f>100 + SUMIFS(NhatKy_ViPham!J:J, NhatKy_ViPham!E:E, "11_Toan_B", NhatKy_ViPham!F:F, B27, NhatKy_ViPham!C:C, "T29") - SUMIFS(NhatKy_ViPham!K:K, NhatKy_ViPham!E:E, "11_Toan_B", NhatKy_ViPham!F:F, B27, NhatKy_ViPham!C:C, "T29")</f>
        <v>100</v>
      </c>
      <c r="AU27" s="7">
        <f>100 + SUMIFS(NhatKy_ViPham!J:J, NhatKy_ViPham!E:E, "11_Toan_B", NhatKy_ViPham!F:F, B27, NhatKy_ViPham!C:C, "T30") - SUMIFS(NhatKy_ViPham!K:K, NhatKy_ViPham!E:E, "11_Toan_B", NhatKy_ViPham!F:F, B27, NhatKy_ViPham!C:C, "T30")</f>
        <v>100</v>
      </c>
      <c r="AV27" s="7">
        <f>100 + SUMIFS(NhatKy_ViPham!J:J, NhatKy_ViPham!E:E, "11_Toan_B", NhatKy_ViPham!F:F, B27, NhatKy_ViPham!C:C, "T31") - SUMIFS(NhatKy_ViPham!K:K, NhatKy_ViPham!E:E, "11_Toan_B", NhatKy_ViPham!F:F, B27, NhatKy_ViPham!C:C, "T31")</f>
        <v>100</v>
      </c>
      <c r="AW27" s="7">
        <f>100 + SUMIFS(NhatKy_ViPham!J:J, NhatKy_ViPham!E:E, "11_Toan_B", NhatKy_ViPham!F:F, B27, NhatKy_ViPham!C:C, "T32") - SUMIFS(NhatKy_ViPham!K:K, NhatKy_ViPham!E:E, "11_Toan_B", NhatKy_ViPham!F:F, B27, NhatKy_ViPham!C:C, "T32")</f>
        <v>100</v>
      </c>
      <c r="AX27" s="7">
        <f>100 + SUMIFS(NhatKy_ViPham!J:J, NhatKy_ViPham!E:E, "11_Toan_B", NhatKy_ViPham!F:F, B27, NhatKy_ViPham!C:C, "T33") - SUMIFS(NhatKy_ViPham!K:K, NhatKy_ViPham!E:E, "11_Toan_B", NhatKy_ViPham!F:F, B27, NhatKy_ViPham!C:C, "T33")</f>
        <v>100</v>
      </c>
      <c r="AY27" s="7">
        <f>100 + SUMIFS(NhatKy_ViPham!J:J, NhatKy_ViPham!E:E, "11_Toan_B", NhatKy_ViPham!F:F, B27, NhatKy_ViPham!C:C, "T34") - SUMIFS(NhatKy_ViPham!K:K, NhatKy_ViPham!E:E, "11_Toan_B", NhatKy_ViPham!F:F, B27, NhatKy_ViPham!C:C, "T34")</f>
        <v>100</v>
      </c>
      <c r="AZ27" s="7">
        <f>100 + SUMIFS(NhatKy_ViPham!J:J, NhatKy_ViPham!E:E, "11_Toan_B", NhatKy_ViPham!F:F, B27, NhatKy_ViPham!C:C, "T35") - SUMIFS(NhatKy_ViPham!K:K, NhatKy_ViPham!E:E, "11_Toan_B", NhatKy_ViPham!F:F, B27, NhatKy_ViPham!C:C, "T35")</f>
        <v>100</v>
      </c>
      <c r="BA27" s="12">
        <f t="shared" si="0"/>
        <v>100</v>
      </c>
      <c r="BB27" s="11" t="s">
        <v>430</v>
      </c>
      <c r="BC27" s="14" t="str">
        <f t="shared" si="1"/>
        <v>Tốt</v>
      </c>
      <c r="BD27" s="10" t="str">
        <f t="shared" si="2"/>
        <v>🟢 BÌNH THƯỜNG</v>
      </c>
    </row>
    <row r="28" spans="1:56" x14ac:dyDescent="0.25">
      <c r="A28" s="5">
        <v>20</v>
      </c>
      <c r="B28" s="15" t="s">
        <v>1437</v>
      </c>
      <c r="C28" s="5" t="s">
        <v>1438</v>
      </c>
      <c r="D28" s="5" t="s">
        <v>435</v>
      </c>
      <c r="E28" s="11" t="s">
        <v>430</v>
      </c>
      <c r="F28" s="6">
        <f>SUMIFS(NhatKy_ViPham!K:K, NhatKy_ViPham!E:E, "11_Toan_B", NhatKy_ViPham!F:F, B28, NhatKy_ViPham!H:H, "L01")</f>
        <v>0</v>
      </c>
      <c r="G28" s="6">
        <f>SUMIFS(NhatKy_ViPham!K:K, NhatKy_ViPham!E:E, "11_Toan_B", NhatKy_ViPham!F:F, B28, NhatKy_ViPham!H:H, "L02")</f>
        <v>0</v>
      </c>
      <c r="H28" s="6">
        <f>SUMIFS(NhatKy_ViPham!K:K, NhatKy_ViPham!E:E, "11_Toan_B", NhatKy_ViPham!F:F, B28, NhatKy_ViPham!H:H, "L03")</f>
        <v>0</v>
      </c>
      <c r="I28" s="6">
        <f>SUMIFS(NhatKy_ViPham!K:K, NhatKy_ViPham!E:E, "11_Toan_B", NhatKy_ViPham!F:F, B28, NhatKy_ViPham!H:H, "L04")</f>
        <v>0</v>
      </c>
      <c r="J28" s="6">
        <f>SUMIFS(NhatKy_ViPham!K:K, NhatKy_ViPham!E:E, "11_Toan_B", NhatKy_ViPham!F:F, B28, NhatKy_ViPham!H:H, "L05")</f>
        <v>0</v>
      </c>
      <c r="K28" s="6">
        <f>SUMIFS(NhatKy_ViPham!K:K, NhatKy_ViPham!E:E, "11_Toan_B", NhatKy_ViPham!F:F, B28, NhatKy_ViPham!H:H, "L06")</f>
        <v>0</v>
      </c>
      <c r="L28" s="6">
        <f>SUMIFS(NhatKy_ViPham!K:K, NhatKy_ViPham!E:E, "11_Toan_B", NhatKy_ViPham!F:F, B28, NhatKy_ViPham!H:H, "L07")</f>
        <v>0</v>
      </c>
      <c r="M28" s="6">
        <f>SUMIFS(NhatKy_ViPham!K:K, NhatKy_ViPham!E:E, "11_Toan_B", NhatKy_ViPham!F:F, B28, NhatKy_ViPham!H:H, "L08")</f>
        <v>0</v>
      </c>
      <c r="N28" s="6">
        <f>SUMIFS(NhatKy_ViPham!K:K, NhatKy_ViPham!E:E, "11_Toan_B", NhatKy_ViPham!F:F, B28, NhatKy_ViPham!H:H, "L09")</f>
        <v>0</v>
      </c>
      <c r="O28" s="6">
        <f>SUMIFS(NhatKy_ViPham!K:K, NhatKy_ViPham!E:E, "11_Toan_B", NhatKy_ViPham!F:F, B28, NhatKy_ViPham!H:H, "L10")</f>
        <v>0</v>
      </c>
      <c r="P28" s="12">
        <f>SUMIFS(NhatKy_ViPham!J:J, NhatKy_ViPham!E:E, "11_Toan_B", NhatKy_ViPham!F:F, B28)</f>
        <v>0</v>
      </c>
      <c r="Q28" s="13">
        <f>SUMIFS(NhatKy_ViPham!K:K, NhatKy_ViPham!E:E, "11_Toan_B", NhatKy_ViPham!F:F, B28)</f>
        <v>0</v>
      </c>
      <c r="R28" s="6">
        <f>100 + SUMIFS(NhatKy_ViPham!J:J, NhatKy_ViPham!E:E, "11_Toan_B", NhatKy_ViPham!F:F, B28, NhatKy_ViPham!C:C, "T1") - SUMIFS(NhatKy_ViPham!K:K, NhatKy_ViPham!E:E, "11_Toan_B", NhatKy_ViPham!F:F, B28, NhatKy_ViPham!C:C, "T1")</f>
        <v>100</v>
      </c>
      <c r="S28" s="6">
        <f>100 + SUMIFS(NhatKy_ViPham!J:J, NhatKy_ViPham!E:E, "11_Toan_B", NhatKy_ViPham!F:F, B28, NhatKy_ViPham!C:C, "T2") - SUMIFS(NhatKy_ViPham!K:K, NhatKy_ViPham!E:E, "11_Toan_B", NhatKy_ViPham!F:F, B28, NhatKy_ViPham!C:C, "T2")</f>
        <v>100</v>
      </c>
      <c r="T28" s="6">
        <f>100 + SUMIFS(NhatKy_ViPham!J:J, NhatKy_ViPham!E:E, "11_Toan_B", NhatKy_ViPham!F:F, B28, NhatKy_ViPham!C:C, "T3") - SUMIFS(NhatKy_ViPham!K:K, NhatKy_ViPham!E:E, "11_Toan_B", NhatKy_ViPham!F:F, B28, NhatKy_ViPham!C:C, "T3")</f>
        <v>100</v>
      </c>
      <c r="U28" s="6">
        <f>100 + SUMIFS(NhatKy_ViPham!J:J, NhatKy_ViPham!E:E, "11_Toan_B", NhatKy_ViPham!F:F, B28, NhatKy_ViPham!C:C, "T4") - SUMIFS(NhatKy_ViPham!K:K, NhatKy_ViPham!E:E, "11_Toan_B", NhatKy_ViPham!F:F, B28, NhatKy_ViPham!C:C, "T4")</f>
        <v>100</v>
      </c>
      <c r="V28" s="6">
        <f>100 + SUMIFS(NhatKy_ViPham!J:J, NhatKy_ViPham!E:E, "11_Toan_B", NhatKy_ViPham!F:F, B28, NhatKy_ViPham!C:C, "T5") - SUMIFS(NhatKy_ViPham!K:K, NhatKy_ViPham!E:E, "11_Toan_B", NhatKy_ViPham!F:F, B28, NhatKy_ViPham!C:C, "T5")</f>
        <v>100</v>
      </c>
      <c r="W28" s="6">
        <f>100 + SUMIFS(NhatKy_ViPham!J:J, NhatKy_ViPham!E:E, "11_Toan_B", NhatKy_ViPham!F:F, B28, NhatKy_ViPham!C:C, "T6") - SUMIFS(NhatKy_ViPham!K:K, NhatKy_ViPham!E:E, "11_Toan_B", NhatKy_ViPham!F:F, B28, NhatKy_ViPham!C:C, "T6")</f>
        <v>100</v>
      </c>
      <c r="X28" s="6">
        <f>100 + SUMIFS(NhatKy_ViPham!J:J, NhatKy_ViPham!E:E, "11_Toan_B", NhatKy_ViPham!F:F, B28, NhatKy_ViPham!C:C, "T7") - SUMIFS(NhatKy_ViPham!K:K, NhatKy_ViPham!E:E, "11_Toan_B", NhatKy_ViPham!F:F, B28, NhatKy_ViPham!C:C, "T7")</f>
        <v>100</v>
      </c>
      <c r="Y28" s="6">
        <f>100 + SUMIFS(NhatKy_ViPham!J:J, NhatKy_ViPham!E:E, "11_Toan_B", NhatKy_ViPham!F:F, B28, NhatKy_ViPham!C:C, "T8") - SUMIFS(NhatKy_ViPham!K:K, NhatKy_ViPham!E:E, "11_Toan_B", NhatKy_ViPham!F:F, B28, NhatKy_ViPham!C:C, "T8")</f>
        <v>100</v>
      </c>
      <c r="Z28" s="6">
        <f>100 + SUMIFS(NhatKy_ViPham!J:J, NhatKy_ViPham!E:E, "11_Toan_B", NhatKy_ViPham!F:F, B28, NhatKy_ViPham!C:C, "T9") - SUMIFS(NhatKy_ViPham!K:K, NhatKy_ViPham!E:E, "11_Toan_B", NhatKy_ViPham!F:F, B28, NhatKy_ViPham!C:C, "T9")</f>
        <v>100</v>
      </c>
      <c r="AA28" s="6">
        <f>100 + SUMIFS(NhatKy_ViPham!J:J, NhatKy_ViPham!E:E, "11_Toan_B", NhatKy_ViPham!F:F, B28, NhatKy_ViPham!C:C, "T10") - SUMIFS(NhatKy_ViPham!K:K, NhatKy_ViPham!E:E, "11_Toan_B", NhatKy_ViPham!F:F, B28, NhatKy_ViPham!C:C, "T10")</f>
        <v>100</v>
      </c>
      <c r="AB28" s="6">
        <f>100 + SUMIFS(NhatKy_ViPham!J:J, NhatKy_ViPham!E:E, "11_Toan_B", NhatKy_ViPham!F:F, B28, NhatKy_ViPham!C:C, "T11") - SUMIFS(NhatKy_ViPham!K:K, NhatKy_ViPham!E:E, "11_Toan_B", NhatKy_ViPham!F:F, B28, NhatKy_ViPham!C:C, "T11")</f>
        <v>100</v>
      </c>
      <c r="AC28" s="6">
        <f>100 + SUMIFS(NhatKy_ViPham!J:J, NhatKy_ViPham!E:E, "11_Toan_B", NhatKy_ViPham!F:F, B28, NhatKy_ViPham!C:C, "T12") - SUMIFS(NhatKy_ViPham!K:K, NhatKy_ViPham!E:E, "11_Toan_B", NhatKy_ViPham!F:F, B28, NhatKy_ViPham!C:C, "T12")</f>
        <v>100</v>
      </c>
      <c r="AD28" s="6">
        <f>100 + SUMIFS(NhatKy_ViPham!J:J, NhatKy_ViPham!E:E, "11_Toan_B", NhatKy_ViPham!F:F, B28, NhatKy_ViPham!C:C, "T13") - SUMIFS(NhatKy_ViPham!K:K, NhatKy_ViPham!E:E, "11_Toan_B", NhatKy_ViPham!F:F, B28, NhatKy_ViPham!C:C, "T13")</f>
        <v>100</v>
      </c>
      <c r="AE28" s="6">
        <f>100 + SUMIFS(NhatKy_ViPham!J:J, NhatKy_ViPham!E:E, "11_Toan_B", NhatKy_ViPham!F:F, B28, NhatKy_ViPham!C:C, "T14") - SUMIFS(NhatKy_ViPham!K:K, NhatKy_ViPham!E:E, "11_Toan_B", NhatKy_ViPham!F:F, B28, NhatKy_ViPham!C:C, "T14")</f>
        <v>100</v>
      </c>
      <c r="AF28" s="6">
        <f>100 + SUMIFS(NhatKy_ViPham!J:J, NhatKy_ViPham!E:E, "11_Toan_B", NhatKy_ViPham!F:F, B28, NhatKy_ViPham!C:C, "T15") - SUMIFS(NhatKy_ViPham!K:K, NhatKy_ViPham!E:E, "11_Toan_B", NhatKy_ViPham!F:F, B28, NhatKy_ViPham!C:C, "T15")</f>
        <v>100</v>
      </c>
      <c r="AG28" s="6">
        <f>100 + SUMIFS(NhatKy_ViPham!J:J, NhatKy_ViPham!E:E, "11_Toan_B", NhatKy_ViPham!F:F, B28, NhatKy_ViPham!C:C, "T16") - SUMIFS(NhatKy_ViPham!K:K, NhatKy_ViPham!E:E, "11_Toan_B", NhatKy_ViPham!F:F, B28, NhatKy_ViPham!C:C, "T16")</f>
        <v>100</v>
      </c>
      <c r="AH28" s="6">
        <f>100 + SUMIFS(NhatKy_ViPham!J:J, NhatKy_ViPham!E:E, "11_Toan_B", NhatKy_ViPham!F:F, B28, NhatKy_ViPham!C:C, "T17") - SUMIFS(NhatKy_ViPham!K:K, NhatKy_ViPham!E:E, "11_Toan_B", NhatKy_ViPham!F:F, B28, NhatKy_ViPham!C:C, "T17")</f>
        <v>100</v>
      </c>
      <c r="AI28" s="6">
        <f>100 + SUMIFS(NhatKy_ViPham!J:J, NhatKy_ViPham!E:E, "11_Toan_B", NhatKy_ViPham!F:F, B28, NhatKy_ViPham!C:C, "T18") - SUMIFS(NhatKy_ViPham!K:K, NhatKy_ViPham!E:E, "11_Toan_B", NhatKy_ViPham!F:F, B28, NhatKy_ViPham!C:C, "T18")</f>
        <v>100</v>
      </c>
      <c r="AJ28" s="6">
        <f>100 + SUMIFS(NhatKy_ViPham!J:J, NhatKy_ViPham!E:E, "11_Toan_B", NhatKy_ViPham!F:F, B28, NhatKy_ViPham!C:C, "T19") - SUMIFS(NhatKy_ViPham!K:K, NhatKy_ViPham!E:E, "11_Toan_B", NhatKy_ViPham!F:F, B28, NhatKy_ViPham!C:C, "T19")</f>
        <v>100</v>
      </c>
      <c r="AK28" s="6">
        <f>100 + SUMIFS(NhatKy_ViPham!J:J, NhatKy_ViPham!E:E, "11_Toan_B", NhatKy_ViPham!F:F, B28, NhatKy_ViPham!C:C, "T20") - SUMIFS(NhatKy_ViPham!K:K, NhatKy_ViPham!E:E, "11_Toan_B", NhatKy_ViPham!F:F, B28, NhatKy_ViPham!C:C, "T20")</f>
        <v>100</v>
      </c>
      <c r="AL28" s="6">
        <f>100 + SUMIFS(NhatKy_ViPham!J:J, NhatKy_ViPham!E:E, "11_Toan_B", NhatKy_ViPham!F:F, B28, NhatKy_ViPham!C:C, "T21") - SUMIFS(NhatKy_ViPham!K:K, NhatKy_ViPham!E:E, "11_Toan_B", NhatKy_ViPham!F:F, B28, NhatKy_ViPham!C:C, "T21")</f>
        <v>100</v>
      </c>
      <c r="AM28" s="6">
        <f>100 + SUMIFS(NhatKy_ViPham!J:J, NhatKy_ViPham!E:E, "11_Toan_B", NhatKy_ViPham!F:F, B28, NhatKy_ViPham!C:C, "T22") - SUMIFS(NhatKy_ViPham!K:K, NhatKy_ViPham!E:E, "11_Toan_B", NhatKy_ViPham!F:F, B28, NhatKy_ViPham!C:C, "T22")</f>
        <v>100</v>
      </c>
      <c r="AN28" s="6">
        <f>100 + SUMIFS(NhatKy_ViPham!J:J, NhatKy_ViPham!E:E, "11_Toan_B", NhatKy_ViPham!F:F, B28, NhatKy_ViPham!C:C, "T23") - SUMIFS(NhatKy_ViPham!K:K, NhatKy_ViPham!E:E, "11_Toan_B", NhatKy_ViPham!F:F, B28, NhatKy_ViPham!C:C, "T23")</f>
        <v>100</v>
      </c>
      <c r="AO28" s="6">
        <f>100 + SUMIFS(NhatKy_ViPham!J:J, NhatKy_ViPham!E:E, "11_Toan_B", NhatKy_ViPham!F:F, B28, NhatKy_ViPham!C:C, "T24") - SUMIFS(NhatKy_ViPham!K:K, NhatKy_ViPham!E:E, "11_Toan_B", NhatKy_ViPham!F:F, B28, NhatKy_ViPham!C:C, "T24")</f>
        <v>100</v>
      </c>
      <c r="AP28" s="6">
        <f>100 + SUMIFS(NhatKy_ViPham!J:J, NhatKy_ViPham!E:E, "11_Toan_B", NhatKy_ViPham!F:F, B28, NhatKy_ViPham!C:C, "T25") - SUMIFS(NhatKy_ViPham!K:K, NhatKy_ViPham!E:E, "11_Toan_B", NhatKy_ViPham!F:F, B28, NhatKy_ViPham!C:C, "T25")</f>
        <v>100</v>
      </c>
      <c r="AQ28" s="6">
        <f>100 + SUMIFS(NhatKy_ViPham!J:J, NhatKy_ViPham!E:E, "11_Toan_B", NhatKy_ViPham!F:F, B28, NhatKy_ViPham!C:C, "T26") - SUMIFS(NhatKy_ViPham!K:K, NhatKy_ViPham!E:E, "11_Toan_B", NhatKy_ViPham!F:F, B28, NhatKy_ViPham!C:C, "T26")</f>
        <v>100</v>
      </c>
      <c r="AR28" s="6">
        <f>100 + SUMIFS(NhatKy_ViPham!J:J, NhatKy_ViPham!E:E, "11_Toan_B", NhatKy_ViPham!F:F, B28, NhatKy_ViPham!C:C, "T27") - SUMIFS(NhatKy_ViPham!K:K, NhatKy_ViPham!E:E, "11_Toan_B", NhatKy_ViPham!F:F, B28, NhatKy_ViPham!C:C, "T27")</f>
        <v>100</v>
      </c>
      <c r="AS28" s="6">
        <f>100 + SUMIFS(NhatKy_ViPham!J:J, NhatKy_ViPham!E:E, "11_Toan_B", NhatKy_ViPham!F:F, B28, NhatKy_ViPham!C:C, "T28") - SUMIFS(NhatKy_ViPham!K:K, NhatKy_ViPham!E:E, "11_Toan_B", NhatKy_ViPham!F:F, B28, NhatKy_ViPham!C:C, "T28")</f>
        <v>100</v>
      </c>
      <c r="AT28" s="6">
        <f>100 + SUMIFS(NhatKy_ViPham!J:J, NhatKy_ViPham!E:E, "11_Toan_B", NhatKy_ViPham!F:F, B28, NhatKy_ViPham!C:C, "T29") - SUMIFS(NhatKy_ViPham!K:K, NhatKy_ViPham!E:E, "11_Toan_B", NhatKy_ViPham!F:F, B28, NhatKy_ViPham!C:C, "T29")</f>
        <v>100</v>
      </c>
      <c r="AU28" s="6">
        <f>100 + SUMIFS(NhatKy_ViPham!J:J, NhatKy_ViPham!E:E, "11_Toan_B", NhatKy_ViPham!F:F, B28, NhatKy_ViPham!C:C, "T30") - SUMIFS(NhatKy_ViPham!K:K, NhatKy_ViPham!E:E, "11_Toan_B", NhatKy_ViPham!F:F, B28, NhatKy_ViPham!C:C, "T30")</f>
        <v>100</v>
      </c>
      <c r="AV28" s="6">
        <f>100 + SUMIFS(NhatKy_ViPham!J:J, NhatKy_ViPham!E:E, "11_Toan_B", NhatKy_ViPham!F:F, B28, NhatKy_ViPham!C:C, "T31") - SUMIFS(NhatKy_ViPham!K:K, NhatKy_ViPham!E:E, "11_Toan_B", NhatKy_ViPham!F:F, B28, NhatKy_ViPham!C:C, "T31")</f>
        <v>100</v>
      </c>
      <c r="AW28" s="6">
        <f>100 + SUMIFS(NhatKy_ViPham!J:J, NhatKy_ViPham!E:E, "11_Toan_B", NhatKy_ViPham!F:F, B28, NhatKy_ViPham!C:C, "T32") - SUMIFS(NhatKy_ViPham!K:K, NhatKy_ViPham!E:E, "11_Toan_B", NhatKy_ViPham!F:F, B28, NhatKy_ViPham!C:C, "T32")</f>
        <v>100</v>
      </c>
      <c r="AX28" s="6">
        <f>100 + SUMIFS(NhatKy_ViPham!J:J, NhatKy_ViPham!E:E, "11_Toan_B", NhatKy_ViPham!F:F, B28, NhatKy_ViPham!C:C, "T33") - SUMIFS(NhatKy_ViPham!K:K, NhatKy_ViPham!E:E, "11_Toan_B", NhatKy_ViPham!F:F, B28, NhatKy_ViPham!C:C, "T33")</f>
        <v>100</v>
      </c>
      <c r="AY28" s="6">
        <f>100 + SUMIFS(NhatKy_ViPham!J:J, NhatKy_ViPham!E:E, "11_Toan_B", NhatKy_ViPham!F:F, B28, NhatKy_ViPham!C:C, "T34") - SUMIFS(NhatKy_ViPham!K:K, NhatKy_ViPham!E:E, "11_Toan_B", NhatKy_ViPham!F:F, B28, NhatKy_ViPham!C:C, "T34")</f>
        <v>100</v>
      </c>
      <c r="AZ28" s="6">
        <f>100 + SUMIFS(NhatKy_ViPham!J:J, NhatKy_ViPham!E:E, "11_Toan_B", NhatKy_ViPham!F:F, B28, NhatKy_ViPham!C:C, "T35") - SUMIFS(NhatKy_ViPham!K:K, NhatKy_ViPham!E:E, "11_Toan_B", NhatKy_ViPham!F:F, B28, NhatKy_ViPham!C:C, "T35")</f>
        <v>100</v>
      </c>
      <c r="BA28" s="12">
        <f t="shared" si="0"/>
        <v>100</v>
      </c>
      <c r="BB28" s="11" t="s">
        <v>430</v>
      </c>
      <c r="BC28" s="16" t="str">
        <f t="shared" si="1"/>
        <v>Tốt</v>
      </c>
      <c r="BD28" s="15" t="str">
        <f t="shared" si="2"/>
        <v>🟢 BÌNH THƯỜNG</v>
      </c>
    </row>
    <row r="29" spans="1:56" x14ac:dyDescent="0.25">
      <c r="A29" s="4">
        <v>21</v>
      </c>
      <c r="B29" s="10" t="s">
        <v>1439</v>
      </c>
      <c r="C29" s="4" t="s">
        <v>1406</v>
      </c>
      <c r="D29" s="4" t="s">
        <v>435</v>
      </c>
      <c r="E29" s="11" t="s">
        <v>430</v>
      </c>
      <c r="F29" s="7">
        <f>SUMIFS(NhatKy_ViPham!K:K, NhatKy_ViPham!E:E, "11_Toan_B", NhatKy_ViPham!F:F, B29, NhatKy_ViPham!H:H, "L01")</f>
        <v>0</v>
      </c>
      <c r="G29" s="7">
        <f>SUMIFS(NhatKy_ViPham!K:K, NhatKy_ViPham!E:E, "11_Toan_B", NhatKy_ViPham!F:F, B29, NhatKy_ViPham!H:H, "L02")</f>
        <v>0</v>
      </c>
      <c r="H29" s="7">
        <f>SUMIFS(NhatKy_ViPham!K:K, NhatKy_ViPham!E:E, "11_Toan_B", NhatKy_ViPham!F:F, B29, NhatKy_ViPham!H:H, "L03")</f>
        <v>0</v>
      </c>
      <c r="I29" s="7">
        <f>SUMIFS(NhatKy_ViPham!K:K, NhatKy_ViPham!E:E, "11_Toan_B", NhatKy_ViPham!F:F, B29, NhatKy_ViPham!H:H, "L04")</f>
        <v>0</v>
      </c>
      <c r="J29" s="7">
        <f>SUMIFS(NhatKy_ViPham!K:K, NhatKy_ViPham!E:E, "11_Toan_B", NhatKy_ViPham!F:F, B29, NhatKy_ViPham!H:H, "L05")</f>
        <v>0</v>
      </c>
      <c r="K29" s="7">
        <f>SUMIFS(NhatKy_ViPham!K:K, NhatKy_ViPham!E:E, "11_Toan_B", NhatKy_ViPham!F:F, B29, NhatKy_ViPham!H:H, "L06")</f>
        <v>0</v>
      </c>
      <c r="L29" s="7">
        <f>SUMIFS(NhatKy_ViPham!K:K, NhatKy_ViPham!E:E, "11_Toan_B", NhatKy_ViPham!F:F, B29, NhatKy_ViPham!H:H, "L07")</f>
        <v>0</v>
      </c>
      <c r="M29" s="7">
        <f>SUMIFS(NhatKy_ViPham!K:K, NhatKy_ViPham!E:E, "11_Toan_B", NhatKy_ViPham!F:F, B29, NhatKy_ViPham!H:H, "L08")</f>
        <v>0</v>
      </c>
      <c r="N29" s="7">
        <f>SUMIFS(NhatKy_ViPham!K:K, NhatKy_ViPham!E:E, "11_Toan_B", NhatKy_ViPham!F:F, B29, NhatKy_ViPham!H:H, "L09")</f>
        <v>0</v>
      </c>
      <c r="O29" s="7">
        <f>SUMIFS(NhatKy_ViPham!K:K, NhatKy_ViPham!E:E, "11_Toan_B", NhatKy_ViPham!F:F, B29, NhatKy_ViPham!H:H, "L10")</f>
        <v>0</v>
      </c>
      <c r="P29" s="12">
        <f>SUMIFS(NhatKy_ViPham!J:J, NhatKy_ViPham!E:E, "11_Toan_B", NhatKy_ViPham!F:F, B29)</f>
        <v>0</v>
      </c>
      <c r="Q29" s="13">
        <f>SUMIFS(NhatKy_ViPham!K:K, NhatKy_ViPham!E:E, "11_Toan_B", NhatKy_ViPham!F:F, B29)</f>
        <v>0</v>
      </c>
      <c r="R29" s="7">
        <f>100 + SUMIFS(NhatKy_ViPham!J:J, NhatKy_ViPham!E:E, "11_Toan_B", NhatKy_ViPham!F:F, B29, NhatKy_ViPham!C:C, "T1") - SUMIFS(NhatKy_ViPham!K:K, NhatKy_ViPham!E:E, "11_Toan_B", NhatKy_ViPham!F:F, B29, NhatKy_ViPham!C:C, "T1")</f>
        <v>100</v>
      </c>
      <c r="S29" s="7">
        <f>100 + SUMIFS(NhatKy_ViPham!J:J, NhatKy_ViPham!E:E, "11_Toan_B", NhatKy_ViPham!F:F, B29, NhatKy_ViPham!C:C, "T2") - SUMIFS(NhatKy_ViPham!K:K, NhatKy_ViPham!E:E, "11_Toan_B", NhatKy_ViPham!F:F, B29, NhatKy_ViPham!C:C, "T2")</f>
        <v>100</v>
      </c>
      <c r="T29" s="7">
        <f>100 + SUMIFS(NhatKy_ViPham!J:J, NhatKy_ViPham!E:E, "11_Toan_B", NhatKy_ViPham!F:F, B29, NhatKy_ViPham!C:C, "T3") - SUMIFS(NhatKy_ViPham!K:K, NhatKy_ViPham!E:E, "11_Toan_B", NhatKy_ViPham!F:F, B29, NhatKy_ViPham!C:C, "T3")</f>
        <v>100</v>
      </c>
      <c r="U29" s="7">
        <f>100 + SUMIFS(NhatKy_ViPham!J:J, NhatKy_ViPham!E:E, "11_Toan_B", NhatKy_ViPham!F:F, B29, NhatKy_ViPham!C:C, "T4") - SUMIFS(NhatKy_ViPham!K:K, NhatKy_ViPham!E:E, "11_Toan_B", NhatKy_ViPham!F:F, B29, NhatKy_ViPham!C:C, "T4")</f>
        <v>100</v>
      </c>
      <c r="V29" s="7">
        <f>100 + SUMIFS(NhatKy_ViPham!J:J, NhatKy_ViPham!E:E, "11_Toan_B", NhatKy_ViPham!F:F, B29, NhatKy_ViPham!C:C, "T5") - SUMIFS(NhatKy_ViPham!K:K, NhatKy_ViPham!E:E, "11_Toan_B", NhatKy_ViPham!F:F, B29, NhatKy_ViPham!C:C, "T5")</f>
        <v>100</v>
      </c>
      <c r="W29" s="7">
        <f>100 + SUMIFS(NhatKy_ViPham!J:J, NhatKy_ViPham!E:E, "11_Toan_B", NhatKy_ViPham!F:F, B29, NhatKy_ViPham!C:C, "T6") - SUMIFS(NhatKy_ViPham!K:K, NhatKy_ViPham!E:E, "11_Toan_B", NhatKy_ViPham!F:F, B29, NhatKy_ViPham!C:C, "T6")</f>
        <v>100</v>
      </c>
      <c r="X29" s="7">
        <f>100 + SUMIFS(NhatKy_ViPham!J:J, NhatKy_ViPham!E:E, "11_Toan_B", NhatKy_ViPham!F:F, B29, NhatKy_ViPham!C:C, "T7") - SUMIFS(NhatKy_ViPham!K:K, NhatKy_ViPham!E:E, "11_Toan_B", NhatKy_ViPham!F:F, B29, NhatKy_ViPham!C:C, "T7")</f>
        <v>100</v>
      </c>
      <c r="Y29" s="7">
        <f>100 + SUMIFS(NhatKy_ViPham!J:J, NhatKy_ViPham!E:E, "11_Toan_B", NhatKy_ViPham!F:F, B29, NhatKy_ViPham!C:C, "T8") - SUMIFS(NhatKy_ViPham!K:K, NhatKy_ViPham!E:E, "11_Toan_B", NhatKy_ViPham!F:F, B29, NhatKy_ViPham!C:C, "T8")</f>
        <v>100</v>
      </c>
      <c r="Z29" s="7">
        <f>100 + SUMIFS(NhatKy_ViPham!J:J, NhatKy_ViPham!E:E, "11_Toan_B", NhatKy_ViPham!F:F, B29, NhatKy_ViPham!C:C, "T9") - SUMIFS(NhatKy_ViPham!K:K, NhatKy_ViPham!E:E, "11_Toan_B", NhatKy_ViPham!F:F, B29, NhatKy_ViPham!C:C, "T9")</f>
        <v>100</v>
      </c>
      <c r="AA29" s="7">
        <f>100 + SUMIFS(NhatKy_ViPham!J:J, NhatKy_ViPham!E:E, "11_Toan_B", NhatKy_ViPham!F:F, B29, NhatKy_ViPham!C:C, "T10") - SUMIFS(NhatKy_ViPham!K:K, NhatKy_ViPham!E:E, "11_Toan_B", NhatKy_ViPham!F:F, B29, NhatKy_ViPham!C:C, "T10")</f>
        <v>100</v>
      </c>
      <c r="AB29" s="7">
        <f>100 + SUMIFS(NhatKy_ViPham!J:J, NhatKy_ViPham!E:E, "11_Toan_B", NhatKy_ViPham!F:F, B29, NhatKy_ViPham!C:C, "T11") - SUMIFS(NhatKy_ViPham!K:K, NhatKy_ViPham!E:E, "11_Toan_B", NhatKy_ViPham!F:F, B29, NhatKy_ViPham!C:C, "T11")</f>
        <v>100</v>
      </c>
      <c r="AC29" s="7">
        <f>100 + SUMIFS(NhatKy_ViPham!J:J, NhatKy_ViPham!E:E, "11_Toan_B", NhatKy_ViPham!F:F, B29, NhatKy_ViPham!C:C, "T12") - SUMIFS(NhatKy_ViPham!K:K, NhatKy_ViPham!E:E, "11_Toan_B", NhatKy_ViPham!F:F, B29, NhatKy_ViPham!C:C, "T12")</f>
        <v>100</v>
      </c>
      <c r="AD29" s="7">
        <f>100 + SUMIFS(NhatKy_ViPham!J:J, NhatKy_ViPham!E:E, "11_Toan_B", NhatKy_ViPham!F:F, B29, NhatKy_ViPham!C:C, "T13") - SUMIFS(NhatKy_ViPham!K:K, NhatKy_ViPham!E:E, "11_Toan_B", NhatKy_ViPham!F:F, B29, NhatKy_ViPham!C:C, "T13")</f>
        <v>100</v>
      </c>
      <c r="AE29" s="7">
        <f>100 + SUMIFS(NhatKy_ViPham!J:J, NhatKy_ViPham!E:E, "11_Toan_B", NhatKy_ViPham!F:F, B29, NhatKy_ViPham!C:C, "T14") - SUMIFS(NhatKy_ViPham!K:K, NhatKy_ViPham!E:E, "11_Toan_B", NhatKy_ViPham!F:F, B29, NhatKy_ViPham!C:C, "T14")</f>
        <v>100</v>
      </c>
      <c r="AF29" s="7">
        <f>100 + SUMIFS(NhatKy_ViPham!J:J, NhatKy_ViPham!E:E, "11_Toan_B", NhatKy_ViPham!F:F, B29, NhatKy_ViPham!C:C, "T15") - SUMIFS(NhatKy_ViPham!K:K, NhatKy_ViPham!E:E, "11_Toan_B", NhatKy_ViPham!F:F, B29, NhatKy_ViPham!C:C, "T15")</f>
        <v>100</v>
      </c>
      <c r="AG29" s="7">
        <f>100 + SUMIFS(NhatKy_ViPham!J:J, NhatKy_ViPham!E:E, "11_Toan_B", NhatKy_ViPham!F:F, B29, NhatKy_ViPham!C:C, "T16") - SUMIFS(NhatKy_ViPham!K:K, NhatKy_ViPham!E:E, "11_Toan_B", NhatKy_ViPham!F:F, B29, NhatKy_ViPham!C:C, "T16")</f>
        <v>100</v>
      </c>
      <c r="AH29" s="7">
        <f>100 + SUMIFS(NhatKy_ViPham!J:J, NhatKy_ViPham!E:E, "11_Toan_B", NhatKy_ViPham!F:F, B29, NhatKy_ViPham!C:C, "T17") - SUMIFS(NhatKy_ViPham!K:K, NhatKy_ViPham!E:E, "11_Toan_B", NhatKy_ViPham!F:F, B29, NhatKy_ViPham!C:C, "T17")</f>
        <v>100</v>
      </c>
      <c r="AI29" s="7">
        <f>100 + SUMIFS(NhatKy_ViPham!J:J, NhatKy_ViPham!E:E, "11_Toan_B", NhatKy_ViPham!F:F, B29, NhatKy_ViPham!C:C, "T18") - SUMIFS(NhatKy_ViPham!K:K, NhatKy_ViPham!E:E, "11_Toan_B", NhatKy_ViPham!F:F, B29, NhatKy_ViPham!C:C, "T18")</f>
        <v>100</v>
      </c>
      <c r="AJ29" s="7">
        <f>100 + SUMIFS(NhatKy_ViPham!J:J, NhatKy_ViPham!E:E, "11_Toan_B", NhatKy_ViPham!F:F, B29, NhatKy_ViPham!C:C, "T19") - SUMIFS(NhatKy_ViPham!K:K, NhatKy_ViPham!E:E, "11_Toan_B", NhatKy_ViPham!F:F, B29, NhatKy_ViPham!C:C, "T19")</f>
        <v>100</v>
      </c>
      <c r="AK29" s="7">
        <f>100 + SUMIFS(NhatKy_ViPham!J:J, NhatKy_ViPham!E:E, "11_Toan_B", NhatKy_ViPham!F:F, B29, NhatKy_ViPham!C:C, "T20") - SUMIFS(NhatKy_ViPham!K:K, NhatKy_ViPham!E:E, "11_Toan_B", NhatKy_ViPham!F:F, B29, NhatKy_ViPham!C:C, "T20")</f>
        <v>100</v>
      </c>
      <c r="AL29" s="7">
        <f>100 + SUMIFS(NhatKy_ViPham!J:J, NhatKy_ViPham!E:E, "11_Toan_B", NhatKy_ViPham!F:F, B29, NhatKy_ViPham!C:C, "T21") - SUMIFS(NhatKy_ViPham!K:K, NhatKy_ViPham!E:E, "11_Toan_B", NhatKy_ViPham!F:F, B29, NhatKy_ViPham!C:C, "T21")</f>
        <v>100</v>
      </c>
      <c r="AM29" s="7">
        <f>100 + SUMIFS(NhatKy_ViPham!J:J, NhatKy_ViPham!E:E, "11_Toan_B", NhatKy_ViPham!F:F, B29, NhatKy_ViPham!C:C, "T22") - SUMIFS(NhatKy_ViPham!K:K, NhatKy_ViPham!E:E, "11_Toan_B", NhatKy_ViPham!F:F, B29, NhatKy_ViPham!C:C, "T22")</f>
        <v>100</v>
      </c>
      <c r="AN29" s="7">
        <f>100 + SUMIFS(NhatKy_ViPham!J:J, NhatKy_ViPham!E:E, "11_Toan_B", NhatKy_ViPham!F:F, B29, NhatKy_ViPham!C:C, "T23") - SUMIFS(NhatKy_ViPham!K:K, NhatKy_ViPham!E:E, "11_Toan_B", NhatKy_ViPham!F:F, B29, NhatKy_ViPham!C:C, "T23")</f>
        <v>100</v>
      </c>
      <c r="AO29" s="7">
        <f>100 + SUMIFS(NhatKy_ViPham!J:J, NhatKy_ViPham!E:E, "11_Toan_B", NhatKy_ViPham!F:F, B29, NhatKy_ViPham!C:C, "T24") - SUMIFS(NhatKy_ViPham!K:K, NhatKy_ViPham!E:E, "11_Toan_B", NhatKy_ViPham!F:F, B29, NhatKy_ViPham!C:C, "T24")</f>
        <v>100</v>
      </c>
      <c r="AP29" s="7">
        <f>100 + SUMIFS(NhatKy_ViPham!J:J, NhatKy_ViPham!E:E, "11_Toan_B", NhatKy_ViPham!F:F, B29, NhatKy_ViPham!C:C, "T25") - SUMIFS(NhatKy_ViPham!K:K, NhatKy_ViPham!E:E, "11_Toan_B", NhatKy_ViPham!F:F, B29, NhatKy_ViPham!C:C, "T25")</f>
        <v>100</v>
      </c>
      <c r="AQ29" s="7">
        <f>100 + SUMIFS(NhatKy_ViPham!J:J, NhatKy_ViPham!E:E, "11_Toan_B", NhatKy_ViPham!F:F, B29, NhatKy_ViPham!C:C, "T26") - SUMIFS(NhatKy_ViPham!K:K, NhatKy_ViPham!E:E, "11_Toan_B", NhatKy_ViPham!F:F, B29, NhatKy_ViPham!C:C, "T26")</f>
        <v>100</v>
      </c>
      <c r="AR29" s="7">
        <f>100 + SUMIFS(NhatKy_ViPham!J:J, NhatKy_ViPham!E:E, "11_Toan_B", NhatKy_ViPham!F:F, B29, NhatKy_ViPham!C:C, "T27") - SUMIFS(NhatKy_ViPham!K:K, NhatKy_ViPham!E:E, "11_Toan_B", NhatKy_ViPham!F:F, B29, NhatKy_ViPham!C:C, "T27")</f>
        <v>100</v>
      </c>
      <c r="AS29" s="7">
        <f>100 + SUMIFS(NhatKy_ViPham!J:J, NhatKy_ViPham!E:E, "11_Toan_B", NhatKy_ViPham!F:F, B29, NhatKy_ViPham!C:C, "T28") - SUMIFS(NhatKy_ViPham!K:K, NhatKy_ViPham!E:E, "11_Toan_B", NhatKy_ViPham!F:F, B29, NhatKy_ViPham!C:C, "T28")</f>
        <v>100</v>
      </c>
      <c r="AT29" s="7">
        <f>100 + SUMIFS(NhatKy_ViPham!J:J, NhatKy_ViPham!E:E, "11_Toan_B", NhatKy_ViPham!F:F, B29, NhatKy_ViPham!C:C, "T29") - SUMIFS(NhatKy_ViPham!K:K, NhatKy_ViPham!E:E, "11_Toan_B", NhatKy_ViPham!F:F, B29, NhatKy_ViPham!C:C, "T29")</f>
        <v>100</v>
      </c>
      <c r="AU29" s="7">
        <f>100 + SUMIFS(NhatKy_ViPham!J:J, NhatKy_ViPham!E:E, "11_Toan_B", NhatKy_ViPham!F:F, B29, NhatKy_ViPham!C:C, "T30") - SUMIFS(NhatKy_ViPham!K:K, NhatKy_ViPham!E:E, "11_Toan_B", NhatKy_ViPham!F:F, B29, NhatKy_ViPham!C:C, "T30")</f>
        <v>100</v>
      </c>
      <c r="AV29" s="7">
        <f>100 + SUMIFS(NhatKy_ViPham!J:J, NhatKy_ViPham!E:E, "11_Toan_B", NhatKy_ViPham!F:F, B29, NhatKy_ViPham!C:C, "T31") - SUMIFS(NhatKy_ViPham!K:K, NhatKy_ViPham!E:E, "11_Toan_B", NhatKy_ViPham!F:F, B29, NhatKy_ViPham!C:C, "T31")</f>
        <v>100</v>
      </c>
      <c r="AW29" s="7">
        <f>100 + SUMIFS(NhatKy_ViPham!J:J, NhatKy_ViPham!E:E, "11_Toan_B", NhatKy_ViPham!F:F, B29, NhatKy_ViPham!C:C, "T32") - SUMIFS(NhatKy_ViPham!K:K, NhatKy_ViPham!E:E, "11_Toan_B", NhatKy_ViPham!F:F, B29, NhatKy_ViPham!C:C, "T32")</f>
        <v>100</v>
      </c>
      <c r="AX29" s="7">
        <f>100 + SUMIFS(NhatKy_ViPham!J:J, NhatKy_ViPham!E:E, "11_Toan_B", NhatKy_ViPham!F:F, B29, NhatKy_ViPham!C:C, "T33") - SUMIFS(NhatKy_ViPham!K:K, NhatKy_ViPham!E:E, "11_Toan_B", NhatKy_ViPham!F:F, B29, NhatKy_ViPham!C:C, "T33")</f>
        <v>100</v>
      </c>
      <c r="AY29" s="7">
        <f>100 + SUMIFS(NhatKy_ViPham!J:J, NhatKy_ViPham!E:E, "11_Toan_B", NhatKy_ViPham!F:F, B29, NhatKy_ViPham!C:C, "T34") - SUMIFS(NhatKy_ViPham!K:K, NhatKy_ViPham!E:E, "11_Toan_B", NhatKy_ViPham!F:F, B29, NhatKy_ViPham!C:C, "T34")</f>
        <v>100</v>
      </c>
      <c r="AZ29" s="7">
        <f>100 + SUMIFS(NhatKy_ViPham!J:J, NhatKy_ViPham!E:E, "11_Toan_B", NhatKy_ViPham!F:F, B29, NhatKy_ViPham!C:C, "T35") - SUMIFS(NhatKy_ViPham!K:K, NhatKy_ViPham!E:E, "11_Toan_B", NhatKy_ViPham!F:F, B29, NhatKy_ViPham!C:C, "T35")</f>
        <v>100</v>
      </c>
      <c r="BA29" s="12">
        <f t="shared" si="0"/>
        <v>100</v>
      </c>
      <c r="BB29" s="11" t="s">
        <v>430</v>
      </c>
      <c r="BC29" s="14" t="str">
        <f t="shared" si="1"/>
        <v>Tốt</v>
      </c>
      <c r="BD29" s="10" t="str">
        <f t="shared" si="2"/>
        <v>🟢 BÌNH THƯỜNG</v>
      </c>
    </row>
    <row r="30" spans="1:56" x14ac:dyDescent="0.25">
      <c r="A30" s="5">
        <v>22</v>
      </c>
      <c r="B30" s="15" t="s">
        <v>1440</v>
      </c>
      <c r="C30" s="5" t="s">
        <v>1397</v>
      </c>
      <c r="D30" s="5" t="s">
        <v>435</v>
      </c>
      <c r="E30" s="11" t="s">
        <v>430</v>
      </c>
      <c r="F30" s="6">
        <f>SUMIFS(NhatKy_ViPham!K:K, NhatKy_ViPham!E:E, "11_Toan_B", NhatKy_ViPham!F:F, B30, NhatKy_ViPham!H:H, "L01")</f>
        <v>0</v>
      </c>
      <c r="G30" s="6">
        <f>SUMIFS(NhatKy_ViPham!K:K, NhatKy_ViPham!E:E, "11_Toan_B", NhatKy_ViPham!F:F, B30, NhatKy_ViPham!H:H, "L02")</f>
        <v>0</v>
      </c>
      <c r="H30" s="6">
        <f>SUMIFS(NhatKy_ViPham!K:K, NhatKy_ViPham!E:E, "11_Toan_B", NhatKy_ViPham!F:F, B30, NhatKy_ViPham!H:H, "L03")</f>
        <v>0</v>
      </c>
      <c r="I30" s="6">
        <f>SUMIFS(NhatKy_ViPham!K:K, NhatKy_ViPham!E:E, "11_Toan_B", NhatKy_ViPham!F:F, B30, NhatKy_ViPham!H:H, "L04")</f>
        <v>0</v>
      </c>
      <c r="J30" s="6">
        <f>SUMIFS(NhatKy_ViPham!K:K, NhatKy_ViPham!E:E, "11_Toan_B", NhatKy_ViPham!F:F, B30, NhatKy_ViPham!H:H, "L05")</f>
        <v>0</v>
      </c>
      <c r="K30" s="6">
        <f>SUMIFS(NhatKy_ViPham!K:K, NhatKy_ViPham!E:E, "11_Toan_B", NhatKy_ViPham!F:F, B30, NhatKy_ViPham!H:H, "L06")</f>
        <v>0</v>
      </c>
      <c r="L30" s="6">
        <f>SUMIFS(NhatKy_ViPham!K:K, NhatKy_ViPham!E:E, "11_Toan_B", NhatKy_ViPham!F:F, B30, NhatKy_ViPham!H:H, "L07")</f>
        <v>0</v>
      </c>
      <c r="M30" s="6">
        <f>SUMIFS(NhatKy_ViPham!K:K, NhatKy_ViPham!E:E, "11_Toan_B", NhatKy_ViPham!F:F, B30, NhatKy_ViPham!H:H, "L08")</f>
        <v>0</v>
      </c>
      <c r="N30" s="6">
        <f>SUMIFS(NhatKy_ViPham!K:K, NhatKy_ViPham!E:E, "11_Toan_B", NhatKy_ViPham!F:F, B30, NhatKy_ViPham!H:H, "L09")</f>
        <v>0</v>
      </c>
      <c r="O30" s="6">
        <f>SUMIFS(NhatKy_ViPham!K:K, NhatKy_ViPham!E:E, "11_Toan_B", NhatKy_ViPham!F:F, B30, NhatKy_ViPham!H:H, "L10")</f>
        <v>0</v>
      </c>
      <c r="P30" s="12">
        <f>SUMIFS(NhatKy_ViPham!J:J, NhatKy_ViPham!E:E, "11_Toan_B", NhatKy_ViPham!F:F, B30)</f>
        <v>0</v>
      </c>
      <c r="Q30" s="13">
        <f>SUMIFS(NhatKy_ViPham!K:K, NhatKy_ViPham!E:E, "11_Toan_B", NhatKy_ViPham!F:F, B30)</f>
        <v>0</v>
      </c>
      <c r="R30" s="6">
        <f>100 + SUMIFS(NhatKy_ViPham!J:J, NhatKy_ViPham!E:E, "11_Toan_B", NhatKy_ViPham!F:F, B30, NhatKy_ViPham!C:C, "T1") - SUMIFS(NhatKy_ViPham!K:K, NhatKy_ViPham!E:E, "11_Toan_B", NhatKy_ViPham!F:F, B30, NhatKy_ViPham!C:C, "T1")</f>
        <v>100</v>
      </c>
      <c r="S30" s="6">
        <f>100 + SUMIFS(NhatKy_ViPham!J:J, NhatKy_ViPham!E:E, "11_Toan_B", NhatKy_ViPham!F:F, B30, NhatKy_ViPham!C:C, "T2") - SUMIFS(NhatKy_ViPham!K:K, NhatKy_ViPham!E:E, "11_Toan_B", NhatKy_ViPham!F:F, B30, NhatKy_ViPham!C:C, "T2")</f>
        <v>100</v>
      </c>
      <c r="T30" s="6">
        <f>100 + SUMIFS(NhatKy_ViPham!J:J, NhatKy_ViPham!E:E, "11_Toan_B", NhatKy_ViPham!F:F, B30, NhatKy_ViPham!C:C, "T3") - SUMIFS(NhatKy_ViPham!K:K, NhatKy_ViPham!E:E, "11_Toan_B", NhatKy_ViPham!F:F, B30, NhatKy_ViPham!C:C, "T3")</f>
        <v>100</v>
      </c>
      <c r="U30" s="6">
        <f>100 + SUMIFS(NhatKy_ViPham!J:J, NhatKy_ViPham!E:E, "11_Toan_B", NhatKy_ViPham!F:F, B30, NhatKy_ViPham!C:C, "T4") - SUMIFS(NhatKy_ViPham!K:K, NhatKy_ViPham!E:E, "11_Toan_B", NhatKy_ViPham!F:F, B30, NhatKy_ViPham!C:C, "T4")</f>
        <v>100</v>
      </c>
      <c r="V30" s="6">
        <f>100 + SUMIFS(NhatKy_ViPham!J:J, NhatKy_ViPham!E:E, "11_Toan_B", NhatKy_ViPham!F:F, B30, NhatKy_ViPham!C:C, "T5") - SUMIFS(NhatKy_ViPham!K:K, NhatKy_ViPham!E:E, "11_Toan_B", NhatKy_ViPham!F:F, B30, NhatKy_ViPham!C:C, "T5")</f>
        <v>100</v>
      </c>
      <c r="W30" s="6">
        <f>100 + SUMIFS(NhatKy_ViPham!J:J, NhatKy_ViPham!E:E, "11_Toan_B", NhatKy_ViPham!F:F, B30, NhatKy_ViPham!C:C, "T6") - SUMIFS(NhatKy_ViPham!K:K, NhatKy_ViPham!E:E, "11_Toan_B", NhatKy_ViPham!F:F, B30, NhatKy_ViPham!C:C, "T6")</f>
        <v>100</v>
      </c>
      <c r="X30" s="6">
        <f>100 + SUMIFS(NhatKy_ViPham!J:J, NhatKy_ViPham!E:E, "11_Toan_B", NhatKy_ViPham!F:F, B30, NhatKy_ViPham!C:C, "T7") - SUMIFS(NhatKy_ViPham!K:K, NhatKy_ViPham!E:E, "11_Toan_B", NhatKy_ViPham!F:F, B30, NhatKy_ViPham!C:C, "T7")</f>
        <v>100</v>
      </c>
      <c r="Y30" s="6">
        <f>100 + SUMIFS(NhatKy_ViPham!J:J, NhatKy_ViPham!E:E, "11_Toan_B", NhatKy_ViPham!F:F, B30, NhatKy_ViPham!C:C, "T8") - SUMIFS(NhatKy_ViPham!K:K, NhatKy_ViPham!E:E, "11_Toan_B", NhatKy_ViPham!F:F, B30, NhatKy_ViPham!C:C, "T8")</f>
        <v>100</v>
      </c>
      <c r="Z30" s="6">
        <f>100 + SUMIFS(NhatKy_ViPham!J:J, NhatKy_ViPham!E:E, "11_Toan_B", NhatKy_ViPham!F:F, B30, NhatKy_ViPham!C:C, "T9") - SUMIFS(NhatKy_ViPham!K:K, NhatKy_ViPham!E:E, "11_Toan_B", NhatKy_ViPham!F:F, B30, NhatKy_ViPham!C:C, "T9")</f>
        <v>100</v>
      </c>
      <c r="AA30" s="6">
        <f>100 + SUMIFS(NhatKy_ViPham!J:J, NhatKy_ViPham!E:E, "11_Toan_B", NhatKy_ViPham!F:F, B30, NhatKy_ViPham!C:C, "T10") - SUMIFS(NhatKy_ViPham!K:K, NhatKy_ViPham!E:E, "11_Toan_B", NhatKy_ViPham!F:F, B30, NhatKy_ViPham!C:C, "T10")</f>
        <v>100</v>
      </c>
      <c r="AB30" s="6">
        <f>100 + SUMIFS(NhatKy_ViPham!J:J, NhatKy_ViPham!E:E, "11_Toan_B", NhatKy_ViPham!F:F, B30, NhatKy_ViPham!C:C, "T11") - SUMIFS(NhatKy_ViPham!K:K, NhatKy_ViPham!E:E, "11_Toan_B", NhatKy_ViPham!F:F, B30, NhatKy_ViPham!C:C, "T11")</f>
        <v>100</v>
      </c>
      <c r="AC30" s="6">
        <f>100 + SUMIFS(NhatKy_ViPham!J:J, NhatKy_ViPham!E:E, "11_Toan_B", NhatKy_ViPham!F:F, B30, NhatKy_ViPham!C:C, "T12") - SUMIFS(NhatKy_ViPham!K:K, NhatKy_ViPham!E:E, "11_Toan_B", NhatKy_ViPham!F:F, B30, NhatKy_ViPham!C:C, "T12")</f>
        <v>100</v>
      </c>
      <c r="AD30" s="6">
        <f>100 + SUMIFS(NhatKy_ViPham!J:J, NhatKy_ViPham!E:E, "11_Toan_B", NhatKy_ViPham!F:F, B30, NhatKy_ViPham!C:C, "T13") - SUMIFS(NhatKy_ViPham!K:K, NhatKy_ViPham!E:E, "11_Toan_B", NhatKy_ViPham!F:F, B30, NhatKy_ViPham!C:C, "T13")</f>
        <v>100</v>
      </c>
      <c r="AE30" s="6">
        <f>100 + SUMIFS(NhatKy_ViPham!J:J, NhatKy_ViPham!E:E, "11_Toan_B", NhatKy_ViPham!F:F, B30, NhatKy_ViPham!C:C, "T14") - SUMIFS(NhatKy_ViPham!K:K, NhatKy_ViPham!E:E, "11_Toan_B", NhatKy_ViPham!F:F, B30, NhatKy_ViPham!C:C, "T14")</f>
        <v>100</v>
      </c>
      <c r="AF30" s="6">
        <f>100 + SUMIFS(NhatKy_ViPham!J:J, NhatKy_ViPham!E:E, "11_Toan_B", NhatKy_ViPham!F:F, B30, NhatKy_ViPham!C:C, "T15") - SUMIFS(NhatKy_ViPham!K:K, NhatKy_ViPham!E:E, "11_Toan_B", NhatKy_ViPham!F:F, B30, NhatKy_ViPham!C:C, "T15")</f>
        <v>100</v>
      </c>
      <c r="AG30" s="6">
        <f>100 + SUMIFS(NhatKy_ViPham!J:J, NhatKy_ViPham!E:E, "11_Toan_B", NhatKy_ViPham!F:F, B30, NhatKy_ViPham!C:C, "T16") - SUMIFS(NhatKy_ViPham!K:K, NhatKy_ViPham!E:E, "11_Toan_B", NhatKy_ViPham!F:F, B30, NhatKy_ViPham!C:C, "T16")</f>
        <v>100</v>
      </c>
      <c r="AH30" s="6">
        <f>100 + SUMIFS(NhatKy_ViPham!J:J, NhatKy_ViPham!E:E, "11_Toan_B", NhatKy_ViPham!F:F, B30, NhatKy_ViPham!C:C, "T17") - SUMIFS(NhatKy_ViPham!K:K, NhatKy_ViPham!E:E, "11_Toan_B", NhatKy_ViPham!F:F, B30, NhatKy_ViPham!C:C, "T17")</f>
        <v>100</v>
      </c>
      <c r="AI30" s="6">
        <f>100 + SUMIFS(NhatKy_ViPham!J:J, NhatKy_ViPham!E:E, "11_Toan_B", NhatKy_ViPham!F:F, B30, NhatKy_ViPham!C:C, "T18") - SUMIFS(NhatKy_ViPham!K:K, NhatKy_ViPham!E:E, "11_Toan_B", NhatKy_ViPham!F:F, B30, NhatKy_ViPham!C:C, "T18")</f>
        <v>100</v>
      </c>
      <c r="AJ30" s="6">
        <f>100 + SUMIFS(NhatKy_ViPham!J:J, NhatKy_ViPham!E:E, "11_Toan_B", NhatKy_ViPham!F:F, B30, NhatKy_ViPham!C:C, "T19") - SUMIFS(NhatKy_ViPham!K:K, NhatKy_ViPham!E:E, "11_Toan_B", NhatKy_ViPham!F:F, B30, NhatKy_ViPham!C:C, "T19")</f>
        <v>100</v>
      </c>
      <c r="AK30" s="6">
        <f>100 + SUMIFS(NhatKy_ViPham!J:J, NhatKy_ViPham!E:E, "11_Toan_B", NhatKy_ViPham!F:F, B30, NhatKy_ViPham!C:C, "T20") - SUMIFS(NhatKy_ViPham!K:K, NhatKy_ViPham!E:E, "11_Toan_B", NhatKy_ViPham!F:F, B30, NhatKy_ViPham!C:C, "T20")</f>
        <v>100</v>
      </c>
      <c r="AL30" s="6">
        <f>100 + SUMIFS(NhatKy_ViPham!J:J, NhatKy_ViPham!E:E, "11_Toan_B", NhatKy_ViPham!F:F, B30, NhatKy_ViPham!C:C, "T21") - SUMIFS(NhatKy_ViPham!K:K, NhatKy_ViPham!E:E, "11_Toan_B", NhatKy_ViPham!F:F, B30, NhatKy_ViPham!C:C, "T21")</f>
        <v>100</v>
      </c>
      <c r="AM30" s="6">
        <f>100 + SUMIFS(NhatKy_ViPham!J:J, NhatKy_ViPham!E:E, "11_Toan_B", NhatKy_ViPham!F:F, B30, NhatKy_ViPham!C:C, "T22") - SUMIFS(NhatKy_ViPham!K:K, NhatKy_ViPham!E:E, "11_Toan_B", NhatKy_ViPham!F:F, B30, NhatKy_ViPham!C:C, "T22")</f>
        <v>100</v>
      </c>
      <c r="AN30" s="6">
        <f>100 + SUMIFS(NhatKy_ViPham!J:J, NhatKy_ViPham!E:E, "11_Toan_B", NhatKy_ViPham!F:F, B30, NhatKy_ViPham!C:C, "T23") - SUMIFS(NhatKy_ViPham!K:K, NhatKy_ViPham!E:E, "11_Toan_B", NhatKy_ViPham!F:F, B30, NhatKy_ViPham!C:C, "T23")</f>
        <v>100</v>
      </c>
      <c r="AO30" s="6">
        <f>100 + SUMIFS(NhatKy_ViPham!J:J, NhatKy_ViPham!E:E, "11_Toan_B", NhatKy_ViPham!F:F, B30, NhatKy_ViPham!C:C, "T24") - SUMIFS(NhatKy_ViPham!K:K, NhatKy_ViPham!E:E, "11_Toan_B", NhatKy_ViPham!F:F, B30, NhatKy_ViPham!C:C, "T24")</f>
        <v>100</v>
      </c>
      <c r="AP30" s="6">
        <f>100 + SUMIFS(NhatKy_ViPham!J:J, NhatKy_ViPham!E:E, "11_Toan_B", NhatKy_ViPham!F:F, B30, NhatKy_ViPham!C:C, "T25") - SUMIFS(NhatKy_ViPham!K:K, NhatKy_ViPham!E:E, "11_Toan_B", NhatKy_ViPham!F:F, B30, NhatKy_ViPham!C:C, "T25")</f>
        <v>100</v>
      </c>
      <c r="AQ30" s="6">
        <f>100 + SUMIFS(NhatKy_ViPham!J:J, NhatKy_ViPham!E:E, "11_Toan_B", NhatKy_ViPham!F:F, B30, NhatKy_ViPham!C:C, "T26") - SUMIFS(NhatKy_ViPham!K:K, NhatKy_ViPham!E:E, "11_Toan_B", NhatKy_ViPham!F:F, B30, NhatKy_ViPham!C:C, "T26")</f>
        <v>100</v>
      </c>
      <c r="AR30" s="6">
        <f>100 + SUMIFS(NhatKy_ViPham!J:J, NhatKy_ViPham!E:E, "11_Toan_B", NhatKy_ViPham!F:F, B30, NhatKy_ViPham!C:C, "T27") - SUMIFS(NhatKy_ViPham!K:K, NhatKy_ViPham!E:E, "11_Toan_B", NhatKy_ViPham!F:F, B30, NhatKy_ViPham!C:C, "T27")</f>
        <v>100</v>
      </c>
      <c r="AS30" s="6">
        <f>100 + SUMIFS(NhatKy_ViPham!J:J, NhatKy_ViPham!E:E, "11_Toan_B", NhatKy_ViPham!F:F, B30, NhatKy_ViPham!C:C, "T28") - SUMIFS(NhatKy_ViPham!K:K, NhatKy_ViPham!E:E, "11_Toan_B", NhatKy_ViPham!F:F, B30, NhatKy_ViPham!C:C, "T28")</f>
        <v>100</v>
      </c>
      <c r="AT30" s="6">
        <f>100 + SUMIFS(NhatKy_ViPham!J:J, NhatKy_ViPham!E:E, "11_Toan_B", NhatKy_ViPham!F:F, B30, NhatKy_ViPham!C:C, "T29") - SUMIFS(NhatKy_ViPham!K:K, NhatKy_ViPham!E:E, "11_Toan_B", NhatKy_ViPham!F:F, B30, NhatKy_ViPham!C:C, "T29")</f>
        <v>100</v>
      </c>
      <c r="AU30" s="6">
        <f>100 + SUMIFS(NhatKy_ViPham!J:J, NhatKy_ViPham!E:E, "11_Toan_B", NhatKy_ViPham!F:F, B30, NhatKy_ViPham!C:C, "T30") - SUMIFS(NhatKy_ViPham!K:K, NhatKy_ViPham!E:E, "11_Toan_B", NhatKy_ViPham!F:F, B30, NhatKy_ViPham!C:C, "T30")</f>
        <v>100</v>
      </c>
      <c r="AV30" s="6">
        <f>100 + SUMIFS(NhatKy_ViPham!J:J, NhatKy_ViPham!E:E, "11_Toan_B", NhatKy_ViPham!F:F, B30, NhatKy_ViPham!C:C, "T31") - SUMIFS(NhatKy_ViPham!K:K, NhatKy_ViPham!E:E, "11_Toan_B", NhatKy_ViPham!F:F, B30, NhatKy_ViPham!C:C, "T31")</f>
        <v>100</v>
      </c>
      <c r="AW30" s="6">
        <f>100 + SUMIFS(NhatKy_ViPham!J:J, NhatKy_ViPham!E:E, "11_Toan_B", NhatKy_ViPham!F:F, B30, NhatKy_ViPham!C:C, "T32") - SUMIFS(NhatKy_ViPham!K:K, NhatKy_ViPham!E:E, "11_Toan_B", NhatKy_ViPham!F:F, B30, NhatKy_ViPham!C:C, "T32")</f>
        <v>100</v>
      </c>
      <c r="AX30" s="6">
        <f>100 + SUMIFS(NhatKy_ViPham!J:J, NhatKy_ViPham!E:E, "11_Toan_B", NhatKy_ViPham!F:F, B30, NhatKy_ViPham!C:C, "T33") - SUMIFS(NhatKy_ViPham!K:K, NhatKy_ViPham!E:E, "11_Toan_B", NhatKy_ViPham!F:F, B30, NhatKy_ViPham!C:C, "T33")</f>
        <v>100</v>
      </c>
      <c r="AY30" s="6">
        <f>100 + SUMIFS(NhatKy_ViPham!J:J, NhatKy_ViPham!E:E, "11_Toan_B", NhatKy_ViPham!F:F, B30, NhatKy_ViPham!C:C, "T34") - SUMIFS(NhatKy_ViPham!K:K, NhatKy_ViPham!E:E, "11_Toan_B", NhatKy_ViPham!F:F, B30, NhatKy_ViPham!C:C, "T34")</f>
        <v>100</v>
      </c>
      <c r="AZ30" s="6">
        <f>100 + SUMIFS(NhatKy_ViPham!J:J, NhatKy_ViPham!E:E, "11_Toan_B", NhatKy_ViPham!F:F, B30, NhatKy_ViPham!C:C, "T35") - SUMIFS(NhatKy_ViPham!K:K, NhatKy_ViPham!E:E, "11_Toan_B", NhatKy_ViPham!F:F, B30, NhatKy_ViPham!C:C, "T35")</f>
        <v>100</v>
      </c>
      <c r="BA30" s="12">
        <f t="shared" si="0"/>
        <v>100</v>
      </c>
      <c r="BB30" s="11" t="s">
        <v>430</v>
      </c>
      <c r="BC30" s="16" t="str">
        <f t="shared" si="1"/>
        <v>Tốt</v>
      </c>
      <c r="BD30" s="15" t="str">
        <f t="shared" si="2"/>
        <v>🟢 BÌNH THƯỜNG</v>
      </c>
    </row>
    <row r="31" spans="1:56" x14ac:dyDescent="0.25">
      <c r="A31" s="4">
        <v>23</v>
      </c>
      <c r="B31" s="10" t="s">
        <v>1441</v>
      </c>
      <c r="C31" s="4" t="s">
        <v>1442</v>
      </c>
      <c r="D31" s="4" t="s">
        <v>435</v>
      </c>
      <c r="E31" s="11" t="s">
        <v>430</v>
      </c>
      <c r="F31" s="7">
        <f>SUMIFS(NhatKy_ViPham!K:K, NhatKy_ViPham!E:E, "11_Toan_B", NhatKy_ViPham!F:F, B31, NhatKy_ViPham!H:H, "L01")</f>
        <v>0</v>
      </c>
      <c r="G31" s="7">
        <f>SUMIFS(NhatKy_ViPham!K:K, NhatKy_ViPham!E:E, "11_Toan_B", NhatKy_ViPham!F:F, B31, NhatKy_ViPham!H:H, "L02")</f>
        <v>0</v>
      </c>
      <c r="H31" s="7">
        <f>SUMIFS(NhatKy_ViPham!K:K, NhatKy_ViPham!E:E, "11_Toan_B", NhatKy_ViPham!F:F, B31, NhatKy_ViPham!H:H, "L03")</f>
        <v>0</v>
      </c>
      <c r="I31" s="7">
        <f>SUMIFS(NhatKy_ViPham!K:K, NhatKy_ViPham!E:E, "11_Toan_B", NhatKy_ViPham!F:F, B31, NhatKy_ViPham!H:H, "L04")</f>
        <v>0</v>
      </c>
      <c r="J31" s="7">
        <f>SUMIFS(NhatKy_ViPham!K:K, NhatKy_ViPham!E:E, "11_Toan_B", NhatKy_ViPham!F:F, B31, NhatKy_ViPham!H:H, "L05")</f>
        <v>0</v>
      </c>
      <c r="K31" s="7">
        <f>SUMIFS(NhatKy_ViPham!K:K, NhatKy_ViPham!E:E, "11_Toan_B", NhatKy_ViPham!F:F, B31, NhatKy_ViPham!H:H, "L06")</f>
        <v>0</v>
      </c>
      <c r="L31" s="7">
        <f>SUMIFS(NhatKy_ViPham!K:K, NhatKy_ViPham!E:E, "11_Toan_B", NhatKy_ViPham!F:F, B31, NhatKy_ViPham!H:H, "L07")</f>
        <v>0</v>
      </c>
      <c r="M31" s="7">
        <f>SUMIFS(NhatKy_ViPham!K:K, NhatKy_ViPham!E:E, "11_Toan_B", NhatKy_ViPham!F:F, B31, NhatKy_ViPham!H:H, "L08")</f>
        <v>0</v>
      </c>
      <c r="N31" s="7">
        <f>SUMIFS(NhatKy_ViPham!K:K, NhatKy_ViPham!E:E, "11_Toan_B", NhatKy_ViPham!F:F, B31, NhatKy_ViPham!H:H, "L09")</f>
        <v>0</v>
      </c>
      <c r="O31" s="7">
        <f>SUMIFS(NhatKy_ViPham!K:K, NhatKy_ViPham!E:E, "11_Toan_B", NhatKy_ViPham!F:F, B31, NhatKy_ViPham!H:H, "L10")</f>
        <v>0</v>
      </c>
      <c r="P31" s="12">
        <f>SUMIFS(NhatKy_ViPham!J:J, NhatKy_ViPham!E:E, "11_Toan_B", NhatKy_ViPham!F:F, B31)</f>
        <v>0</v>
      </c>
      <c r="Q31" s="13">
        <f>SUMIFS(NhatKy_ViPham!K:K, NhatKy_ViPham!E:E, "11_Toan_B", NhatKy_ViPham!F:F, B31)</f>
        <v>0</v>
      </c>
      <c r="R31" s="7">
        <f>100 + SUMIFS(NhatKy_ViPham!J:J, NhatKy_ViPham!E:E, "11_Toan_B", NhatKy_ViPham!F:F, B31, NhatKy_ViPham!C:C, "T1") - SUMIFS(NhatKy_ViPham!K:K, NhatKy_ViPham!E:E, "11_Toan_B", NhatKy_ViPham!F:F, B31, NhatKy_ViPham!C:C, "T1")</f>
        <v>100</v>
      </c>
      <c r="S31" s="7">
        <f>100 + SUMIFS(NhatKy_ViPham!J:J, NhatKy_ViPham!E:E, "11_Toan_B", NhatKy_ViPham!F:F, B31, NhatKy_ViPham!C:C, "T2") - SUMIFS(NhatKy_ViPham!K:K, NhatKy_ViPham!E:E, "11_Toan_B", NhatKy_ViPham!F:F, B31, NhatKy_ViPham!C:C, "T2")</f>
        <v>100</v>
      </c>
      <c r="T31" s="7">
        <f>100 + SUMIFS(NhatKy_ViPham!J:J, NhatKy_ViPham!E:E, "11_Toan_B", NhatKy_ViPham!F:F, B31, NhatKy_ViPham!C:C, "T3") - SUMIFS(NhatKy_ViPham!K:K, NhatKy_ViPham!E:E, "11_Toan_B", NhatKy_ViPham!F:F, B31, NhatKy_ViPham!C:C, "T3")</f>
        <v>100</v>
      </c>
      <c r="U31" s="7">
        <f>100 + SUMIFS(NhatKy_ViPham!J:J, NhatKy_ViPham!E:E, "11_Toan_B", NhatKy_ViPham!F:F, B31, NhatKy_ViPham!C:C, "T4") - SUMIFS(NhatKy_ViPham!K:K, NhatKy_ViPham!E:E, "11_Toan_B", NhatKy_ViPham!F:F, B31, NhatKy_ViPham!C:C, "T4")</f>
        <v>100</v>
      </c>
      <c r="V31" s="7">
        <f>100 + SUMIFS(NhatKy_ViPham!J:J, NhatKy_ViPham!E:E, "11_Toan_B", NhatKy_ViPham!F:F, B31, NhatKy_ViPham!C:C, "T5") - SUMIFS(NhatKy_ViPham!K:K, NhatKy_ViPham!E:E, "11_Toan_B", NhatKy_ViPham!F:F, B31, NhatKy_ViPham!C:C, "T5")</f>
        <v>100</v>
      </c>
      <c r="W31" s="7">
        <f>100 + SUMIFS(NhatKy_ViPham!J:J, NhatKy_ViPham!E:E, "11_Toan_B", NhatKy_ViPham!F:F, B31, NhatKy_ViPham!C:C, "T6") - SUMIFS(NhatKy_ViPham!K:K, NhatKy_ViPham!E:E, "11_Toan_B", NhatKy_ViPham!F:F, B31, NhatKy_ViPham!C:C, "T6")</f>
        <v>100</v>
      </c>
      <c r="X31" s="7">
        <f>100 + SUMIFS(NhatKy_ViPham!J:J, NhatKy_ViPham!E:E, "11_Toan_B", NhatKy_ViPham!F:F, B31, NhatKy_ViPham!C:C, "T7") - SUMIFS(NhatKy_ViPham!K:K, NhatKy_ViPham!E:E, "11_Toan_B", NhatKy_ViPham!F:F, B31, NhatKy_ViPham!C:C, "T7")</f>
        <v>100</v>
      </c>
      <c r="Y31" s="7">
        <f>100 + SUMIFS(NhatKy_ViPham!J:J, NhatKy_ViPham!E:E, "11_Toan_B", NhatKy_ViPham!F:F, B31, NhatKy_ViPham!C:C, "T8") - SUMIFS(NhatKy_ViPham!K:K, NhatKy_ViPham!E:E, "11_Toan_B", NhatKy_ViPham!F:F, B31, NhatKy_ViPham!C:C, "T8")</f>
        <v>100</v>
      </c>
      <c r="Z31" s="7">
        <f>100 + SUMIFS(NhatKy_ViPham!J:J, NhatKy_ViPham!E:E, "11_Toan_B", NhatKy_ViPham!F:F, B31, NhatKy_ViPham!C:C, "T9") - SUMIFS(NhatKy_ViPham!K:K, NhatKy_ViPham!E:E, "11_Toan_B", NhatKy_ViPham!F:F, B31, NhatKy_ViPham!C:C, "T9")</f>
        <v>100</v>
      </c>
      <c r="AA31" s="7">
        <f>100 + SUMIFS(NhatKy_ViPham!J:J, NhatKy_ViPham!E:E, "11_Toan_B", NhatKy_ViPham!F:F, B31, NhatKy_ViPham!C:C, "T10") - SUMIFS(NhatKy_ViPham!K:K, NhatKy_ViPham!E:E, "11_Toan_B", NhatKy_ViPham!F:F, B31, NhatKy_ViPham!C:C, "T10")</f>
        <v>100</v>
      </c>
      <c r="AB31" s="7">
        <f>100 + SUMIFS(NhatKy_ViPham!J:J, NhatKy_ViPham!E:E, "11_Toan_B", NhatKy_ViPham!F:F, B31, NhatKy_ViPham!C:C, "T11") - SUMIFS(NhatKy_ViPham!K:K, NhatKy_ViPham!E:E, "11_Toan_B", NhatKy_ViPham!F:F, B31, NhatKy_ViPham!C:C, "T11")</f>
        <v>100</v>
      </c>
      <c r="AC31" s="7">
        <f>100 + SUMIFS(NhatKy_ViPham!J:J, NhatKy_ViPham!E:E, "11_Toan_B", NhatKy_ViPham!F:F, B31, NhatKy_ViPham!C:C, "T12") - SUMIFS(NhatKy_ViPham!K:K, NhatKy_ViPham!E:E, "11_Toan_B", NhatKy_ViPham!F:F, B31, NhatKy_ViPham!C:C, "T12")</f>
        <v>100</v>
      </c>
      <c r="AD31" s="7">
        <f>100 + SUMIFS(NhatKy_ViPham!J:J, NhatKy_ViPham!E:E, "11_Toan_B", NhatKy_ViPham!F:F, B31, NhatKy_ViPham!C:C, "T13") - SUMIFS(NhatKy_ViPham!K:K, NhatKy_ViPham!E:E, "11_Toan_B", NhatKy_ViPham!F:F, B31, NhatKy_ViPham!C:C, "T13")</f>
        <v>100</v>
      </c>
      <c r="AE31" s="7">
        <f>100 + SUMIFS(NhatKy_ViPham!J:J, NhatKy_ViPham!E:E, "11_Toan_B", NhatKy_ViPham!F:F, B31, NhatKy_ViPham!C:C, "T14") - SUMIFS(NhatKy_ViPham!K:K, NhatKy_ViPham!E:E, "11_Toan_B", NhatKy_ViPham!F:F, B31, NhatKy_ViPham!C:C, "T14")</f>
        <v>100</v>
      </c>
      <c r="AF31" s="7">
        <f>100 + SUMIFS(NhatKy_ViPham!J:J, NhatKy_ViPham!E:E, "11_Toan_B", NhatKy_ViPham!F:F, B31, NhatKy_ViPham!C:C, "T15") - SUMIFS(NhatKy_ViPham!K:K, NhatKy_ViPham!E:E, "11_Toan_B", NhatKy_ViPham!F:F, B31, NhatKy_ViPham!C:C, "T15")</f>
        <v>100</v>
      </c>
      <c r="AG31" s="7">
        <f>100 + SUMIFS(NhatKy_ViPham!J:J, NhatKy_ViPham!E:E, "11_Toan_B", NhatKy_ViPham!F:F, B31, NhatKy_ViPham!C:C, "T16") - SUMIFS(NhatKy_ViPham!K:K, NhatKy_ViPham!E:E, "11_Toan_B", NhatKy_ViPham!F:F, B31, NhatKy_ViPham!C:C, "T16")</f>
        <v>100</v>
      </c>
      <c r="AH31" s="7">
        <f>100 + SUMIFS(NhatKy_ViPham!J:J, NhatKy_ViPham!E:E, "11_Toan_B", NhatKy_ViPham!F:F, B31, NhatKy_ViPham!C:C, "T17") - SUMIFS(NhatKy_ViPham!K:K, NhatKy_ViPham!E:E, "11_Toan_B", NhatKy_ViPham!F:F, B31, NhatKy_ViPham!C:C, "T17")</f>
        <v>100</v>
      </c>
      <c r="AI31" s="7">
        <f>100 + SUMIFS(NhatKy_ViPham!J:J, NhatKy_ViPham!E:E, "11_Toan_B", NhatKy_ViPham!F:F, B31, NhatKy_ViPham!C:C, "T18") - SUMIFS(NhatKy_ViPham!K:K, NhatKy_ViPham!E:E, "11_Toan_B", NhatKy_ViPham!F:F, B31, NhatKy_ViPham!C:C, "T18")</f>
        <v>100</v>
      </c>
      <c r="AJ31" s="7">
        <f>100 + SUMIFS(NhatKy_ViPham!J:J, NhatKy_ViPham!E:E, "11_Toan_B", NhatKy_ViPham!F:F, B31, NhatKy_ViPham!C:C, "T19") - SUMIFS(NhatKy_ViPham!K:K, NhatKy_ViPham!E:E, "11_Toan_B", NhatKy_ViPham!F:F, B31, NhatKy_ViPham!C:C, "T19")</f>
        <v>100</v>
      </c>
      <c r="AK31" s="7">
        <f>100 + SUMIFS(NhatKy_ViPham!J:J, NhatKy_ViPham!E:E, "11_Toan_B", NhatKy_ViPham!F:F, B31, NhatKy_ViPham!C:C, "T20") - SUMIFS(NhatKy_ViPham!K:K, NhatKy_ViPham!E:E, "11_Toan_B", NhatKy_ViPham!F:F, B31, NhatKy_ViPham!C:C, "T20")</f>
        <v>100</v>
      </c>
      <c r="AL31" s="7">
        <f>100 + SUMIFS(NhatKy_ViPham!J:J, NhatKy_ViPham!E:E, "11_Toan_B", NhatKy_ViPham!F:F, B31, NhatKy_ViPham!C:C, "T21") - SUMIFS(NhatKy_ViPham!K:K, NhatKy_ViPham!E:E, "11_Toan_B", NhatKy_ViPham!F:F, B31, NhatKy_ViPham!C:C, "T21")</f>
        <v>100</v>
      </c>
      <c r="AM31" s="7">
        <f>100 + SUMIFS(NhatKy_ViPham!J:J, NhatKy_ViPham!E:E, "11_Toan_B", NhatKy_ViPham!F:F, B31, NhatKy_ViPham!C:C, "T22") - SUMIFS(NhatKy_ViPham!K:K, NhatKy_ViPham!E:E, "11_Toan_B", NhatKy_ViPham!F:F, B31, NhatKy_ViPham!C:C, "T22")</f>
        <v>100</v>
      </c>
      <c r="AN31" s="7">
        <f>100 + SUMIFS(NhatKy_ViPham!J:J, NhatKy_ViPham!E:E, "11_Toan_B", NhatKy_ViPham!F:F, B31, NhatKy_ViPham!C:C, "T23") - SUMIFS(NhatKy_ViPham!K:K, NhatKy_ViPham!E:E, "11_Toan_B", NhatKy_ViPham!F:F, B31, NhatKy_ViPham!C:C, "T23")</f>
        <v>100</v>
      </c>
      <c r="AO31" s="7">
        <f>100 + SUMIFS(NhatKy_ViPham!J:J, NhatKy_ViPham!E:E, "11_Toan_B", NhatKy_ViPham!F:F, B31, NhatKy_ViPham!C:C, "T24") - SUMIFS(NhatKy_ViPham!K:K, NhatKy_ViPham!E:E, "11_Toan_B", NhatKy_ViPham!F:F, B31, NhatKy_ViPham!C:C, "T24")</f>
        <v>100</v>
      </c>
      <c r="AP31" s="7">
        <f>100 + SUMIFS(NhatKy_ViPham!J:J, NhatKy_ViPham!E:E, "11_Toan_B", NhatKy_ViPham!F:F, B31, NhatKy_ViPham!C:C, "T25") - SUMIFS(NhatKy_ViPham!K:K, NhatKy_ViPham!E:E, "11_Toan_B", NhatKy_ViPham!F:F, B31, NhatKy_ViPham!C:C, "T25")</f>
        <v>100</v>
      </c>
      <c r="AQ31" s="7">
        <f>100 + SUMIFS(NhatKy_ViPham!J:J, NhatKy_ViPham!E:E, "11_Toan_B", NhatKy_ViPham!F:F, B31, NhatKy_ViPham!C:C, "T26") - SUMIFS(NhatKy_ViPham!K:K, NhatKy_ViPham!E:E, "11_Toan_B", NhatKy_ViPham!F:F, B31, NhatKy_ViPham!C:C, "T26")</f>
        <v>100</v>
      </c>
      <c r="AR31" s="7">
        <f>100 + SUMIFS(NhatKy_ViPham!J:J, NhatKy_ViPham!E:E, "11_Toan_B", NhatKy_ViPham!F:F, B31, NhatKy_ViPham!C:C, "T27") - SUMIFS(NhatKy_ViPham!K:K, NhatKy_ViPham!E:E, "11_Toan_B", NhatKy_ViPham!F:F, B31, NhatKy_ViPham!C:C, "T27")</f>
        <v>100</v>
      </c>
      <c r="AS31" s="7">
        <f>100 + SUMIFS(NhatKy_ViPham!J:J, NhatKy_ViPham!E:E, "11_Toan_B", NhatKy_ViPham!F:F, B31, NhatKy_ViPham!C:C, "T28") - SUMIFS(NhatKy_ViPham!K:K, NhatKy_ViPham!E:E, "11_Toan_B", NhatKy_ViPham!F:F, B31, NhatKy_ViPham!C:C, "T28")</f>
        <v>100</v>
      </c>
      <c r="AT31" s="7">
        <f>100 + SUMIFS(NhatKy_ViPham!J:J, NhatKy_ViPham!E:E, "11_Toan_B", NhatKy_ViPham!F:F, B31, NhatKy_ViPham!C:C, "T29") - SUMIFS(NhatKy_ViPham!K:K, NhatKy_ViPham!E:E, "11_Toan_B", NhatKy_ViPham!F:F, B31, NhatKy_ViPham!C:C, "T29")</f>
        <v>100</v>
      </c>
      <c r="AU31" s="7">
        <f>100 + SUMIFS(NhatKy_ViPham!J:J, NhatKy_ViPham!E:E, "11_Toan_B", NhatKy_ViPham!F:F, B31, NhatKy_ViPham!C:C, "T30") - SUMIFS(NhatKy_ViPham!K:K, NhatKy_ViPham!E:E, "11_Toan_B", NhatKy_ViPham!F:F, B31, NhatKy_ViPham!C:C, "T30")</f>
        <v>100</v>
      </c>
      <c r="AV31" s="7">
        <f>100 + SUMIFS(NhatKy_ViPham!J:J, NhatKy_ViPham!E:E, "11_Toan_B", NhatKy_ViPham!F:F, B31, NhatKy_ViPham!C:C, "T31") - SUMIFS(NhatKy_ViPham!K:K, NhatKy_ViPham!E:E, "11_Toan_B", NhatKy_ViPham!F:F, B31, NhatKy_ViPham!C:C, "T31")</f>
        <v>100</v>
      </c>
      <c r="AW31" s="7">
        <f>100 + SUMIFS(NhatKy_ViPham!J:J, NhatKy_ViPham!E:E, "11_Toan_B", NhatKy_ViPham!F:F, B31, NhatKy_ViPham!C:C, "T32") - SUMIFS(NhatKy_ViPham!K:K, NhatKy_ViPham!E:E, "11_Toan_B", NhatKy_ViPham!F:F, B31, NhatKy_ViPham!C:C, "T32")</f>
        <v>100</v>
      </c>
      <c r="AX31" s="7">
        <f>100 + SUMIFS(NhatKy_ViPham!J:J, NhatKy_ViPham!E:E, "11_Toan_B", NhatKy_ViPham!F:F, B31, NhatKy_ViPham!C:C, "T33") - SUMIFS(NhatKy_ViPham!K:K, NhatKy_ViPham!E:E, "11_Toan_B", NhatKy_ViPham!F:F, B31, NhatKy_ViPham!C:C, "T33")</f>
        <v>100</v>
      </c>
      <c r="AY31" s="7">
        <f>100 + SUMIFS(NhatKy_ViPham!J:J, NhatKy_ViPham!E:E, "11_Toan_B", NhatKy_ViPham!F:F, B31, NhatKy_ViPham!C:C, "T34") - SUMIFS(NhatKy_ViPham!K:K, NhatKy_ViPham!E:E, "11_Toan_B", NhatKy_ViPham!F:F, B31, NhatKy_ViPham!C:C, "T34")</f>
        <v>100</v>
      </c>
      <c r="AZ31" s="7">
        <f>100 + SUMIFS(NhatKy_ViPham!J:J, NhatKy_ViPham!E:E, "11_Toan_B", NhatKy_ViPham!F:F, B31, NhatKy_ViPham!C:C, "T35") - SUMIFS(NhatKy_ViPham!K:K, NhatKy_ViPham!E:E, "11_Toan_B", NhatKy_ViPham!F:F, B31, NhatKy_ViPham!C:C, "T35")</f>
        <v>100</v>
      </c>
      <c r="BA31" s="12">
        <f t="shared" si="0"/>
        <v>100</v>
      </c>
      <c r="BB31" s="11" t="s">
        <v>430</v>
      </c>
      <c r="BC31" s="14" t="str">
        <f t="shared" si="1"/>
        <v>Tốt</v>
      </c>
      <c r="BD31" s="10" t="str">
        <f t="shared" si="2"/>
        <v>🟢 BÌNH THƯỜNG</v>
      </c>
    </row>
    <row r="32" spans="1:56" x14ac:dyDescent="0.25">
      <c r="A32" s="5">
        <v>24</v>
      </c>
      <c r="B32" s="15" t="s">
        <v>1443</v>
      </c>
      <c r="C32" s="5" t="s">
        <v>1444</v>
      </c>
      <c r="D32" s="5" t="s">
        <v>435</v>
      </c>
      <c r="E32" s="11" t="s">
        <v>430</v>
      </c>
      <c r="F32" s="6">
        <f>SUMIFS(NhatKy_ViPham!K:K, NhatKy_ViPham!E:E, "11_Toan_B", NhatKy_ViPham!F:F, B32, NhatKy_ViPham!H:H, "L01")</f>
        <v>0</v>
      </c>
      <c r="G32" s="6">
        <f>SUMIFS(NhatKy_ViPham!K:K, NhatKy_ViPham!E:E, "11_Toan_B", NhatKy_ViPham!F:F, B32, NhatKy_ViPham!H:H, "L02")</f>
        <v>0</v>
      </c>
      <c r="H32" s="6">
        <f>SUMIFS(NhatKy_ViPham!K:K, NhatKy_ViPham!E:E, "11_Toan_B", NhatKy_ViPham!F:F, B32, NhatKy_ViPham!H:H, "L03")</f>
        <v>0</v>
      </c>
      <c r="I32" s="6">
        <f>SUMIFS(NhatKy_ViPham!K:K, NhatKy_ViPham!E:E, "11_Toan_B", NhatKy_ViPham!F:F, B32, NhatKy_ViPham!H:H, "L04")</f>
        <v>0</v>
      </c>
      <c r="J32" s="6">
        <f>SUMIFS(NhatKy_ViPham!K:K, NhatKy_ViPham!E:E, "11_Toan_B", NhatKy_ViPham!F:F, B32, NhatKy_ViPham!H:H, "L05")</f>
        <v>0</v>
      </c>
      <c r="K32" s="6">
        <f>SUMIFS(NhatKy_ViPham!K:K, NhatKy_ViPham!E:E, "11_Toan_B", NhatKy_ViPham!F:F, B32, NhatKy_ViPham!H:H, "L06")</f>
        <v>0</v>
      </c>
      <c r="L32" s="6">
        <f>SUMIFS(NhatKy_ViPham!K:K, NhatKy_ViPham!E:E, "11_Toan_B", NhatKy_ViPham!F:F, B32, NhatKy_ViPham!H:H, "L07")</f>
        <v>0</v>
      </c>
      <c r="M32" s="6">
        <f>SUMIFS(NhatKy_ViPham!K:K, NhatKy_ViPham!E:E, "11_Toan_B", NhatKy_ViPham!F:F, B32, NhatKy_ViPham!H:H, "L08")</f>
        <v>0</v>
      </c>
      <c r="N32" s="6">
        <f>SUMIFS(NhatKy_ViPham!K:K, NhatKy_ViPham!E:E, "11_Toan_B", NhatKy_ViPham!F:F, B32, NhatKy_ViPham!H:H, "L09")</f>
        <v>0</v>
      </c>
      <c r="O32" s="6">
        <f>SUMIFS(NhatKy_ViPham!K:K, NhatKy_ViPham!E:E, "11_Toan_B", NhatKy_ViPham!F:F, B32, NhatKy_ViPham!H:H, "L10")</f>
        <v>0</v>
      </c>
      <c r="P32" s="12">
        <f>SUMIFS(NhatKy_ViPham!J:J, NhatKy_ViPham!E:E, "11_Toan_B", NhatKy_ViPham!F:F, B32)</f>
        <v>0</v>
      </c>
      <c r="Q32" s="13">
        <f>SUMIFS(NhatKy_ViPham!K:K, NhatKy_ViPham!E:E, "11_Toan_B", NhatKy_ViPham!F:F, B32)</f>
        <v>0</v>
      </c>
      <c r="R32" s="6">
        <f>100 + SUMIFS(NhatKy_ViPham!J:J, NhatKy_ViPham!E:E, "11_Toan_B", NhatKy_ViPham!F:F, B32, NhatKy_ViPham!C:C, "T1") - SUMIFS(NhatKy_ViPham!K:K, NhatKy_ViPham!E:E, "11_Toan_B", NhatKy_ViPham!F:F, B32, NhatKy_ViPham!C:C, "T1")</f>
        <v>100</v>
      </c>
      <c r="S32" s="6">
        <f>100 + SUMIFS(NhatKy_ViPham!J:J, NhatKy_ViPham!E:E, "11_Toan_B", NhatKy_ViPham!F:F, B32, NhatKy_ViPham!C:C, "T2") - SUMIFS(NhatKy_ViPham!K:K, NhatKy_ViPham!E:E, "11_Toan_B", NhatKy_ViPham!F:F, B32, NhatKy_ViPham!C:C, "T2")</f>
        <v>100</v>
      </c>
      <c r="T32" s="6">
        <f>100 + SUMIFS(NhatKy_ViPham!J:J, NhatKy_ViPham!E:E, "11_Toan_B", NhatKy_ViPham!F:F, B32, NhatKy_ViPham!C:C, "T3") - SUMIFS(NhatKy_ViPham!K:K, NhatKy_ViPham!E:E, "11_Toan_B", NhatKy_ViPham!F:F, B32, NhatKy_ViPham!C:C, "T3")</f>
        <v>100</v>
      </c>
      <c r="U32" s="6">
        <f>100 + SUMIFS(NhatKy_ViPham!J:J, NhatKy_ViPham!E:E, "11_Toan_B", NhatKy_ViPham!F:F, B32, NhatKy_ViPham!C:C, "T4") - SUMIFS(NhatKy_ViPham!K:K, NhatKy_ViPham!E:E, "11_Toan_B", NhatKy_ViPham!F:F, B32, NhatKy_ViPham!C:C, "T4")</f>
        <v>100</v>
      </c>
      <c r="V32" s="6">
        <f>100 + SUMIFS(NhatKy_ViPham!J:J, NhatKy_ViPham!E:E, "11_Toan_B", NhatKy_ViPham!F:F, B32, NhatKy_ViPham!C:C, "T5") - SUMIFS(NhatKy_ViPham!K:K, NhatKy_ViPham!E:E, "11_Toan_B", NhatKy_ViPham!F:F, B32, NhatKy_ViPham!C:C, "T5")</f>
        <v>100</v>
      </c>
      <c r="W32" s="6">
        <f>100 + SUMIFS(NhatKy_ViPham!J:J, NhatKy_ViPham!E:E, "11_Toan_B", NhatKy_ViPham!F:F, B32, NhatKy_ViPham!C:C, "T6") - SUMIFS(NhatKy_ViPham!K:K, NhatKy_ViPham!E:E, "11_Toan_B", NhatKy_ViPham!F:F, B32, NhatKy_ViPham!C:C, "T6")</f>
        <v>100</v>
      </c>
      <c r="X32" s="6">
        <f>100 + SUMIFS(NhatKy_ViPham!J:J, NhatKy_ViPham!E:E, "11_Toan_B", NhatKy_ViPham!F:F, B32, NhatKy_ViPham!C:C, "T7") - SUMIFS(NhatKy_ViPham!K:K, NhatKy_ViPham!E:E, "11_Toan_B", NhatKy_ViPham!F:F, B32, NhatKy_ViPham!C:C, "T7")</f>
        <v>100</v>
      </c>
      <c r="Y32" s="6">
        <f>100 + SUMIFS(NhatKy_ViPham!J:J, NhatKy_ViPham!E:E, "11_Toan_B", NhatKy_ViPham!F:F, B32, NhatKy_ViPham!C:C, "T8") - SUMIFS(NhatKy_ViPham!K:K, NhatKy_ViPham!E:E, "11_Toan_B", NhatKy_ViPham!F:F, B32, NhatKy_ViPham!C:C, "T8")</f>
        <v>100</v>
      </c>
      <c r="Z32" s="6">
        <f>100 + SUMIFS(NhatKy_ViPham!J:J, NhatKy_ViPham!E:E, "11_Toan_B", NhatKy_ViPham!F:F, B32, NhatKy_ViPham!C:C, "T9") - SUMIFS(NhatKy_ViPham!K:K, NhatKy_ViPham!E:E, "11_Toan_B", NhatKy_ViPham!F:F, B32, NhatKy_ViPham!C:C, "T9")</f>
        <v>100</v>
      </c>
      <c r="AA32" s="6">
        <f>100 + SUMIFS(NhatKy_ViPham!J:J, NhatKy_ViPham!E:E, "11_Toan_B", NhatKy_ViPham!F:F, B32, NhatKy_ViPham!C:C, "T10") - SUMIFS(NhatKy_ViPham!K:K, NhatKy_ViPham!E:E, "11_Toan_B", NhatKy_ViPham!F:F, B32, NhatKy_ViPham!C:C, "T10")</f>
        <v>100</v>
      </c>
      <c r="AB32" s="6">
        <f>100 + SUMIFS(NhatKy_ViPham!J:J, NhatKy_ViPham!E:E, "11_Toan_B", NhatKy_ViPham!F:F, B32, NhatKy_ViPham!C:C, "T11") - SUMIFS(NhatKy_ViPham!K:K, NhatKy_ViPham!E:E, "11_Toan_B", NhatKy_ViPham!F:F, B32, NhatKy_ViPham!C:C, "T11")</f>
        <v>100</v>
      </c>
      <c r="AC32" s="6">
        <f>100 + SUMIFS(NhatKy_ViPham!J:J, NhatKy_ViPham!E:E, "11_Toan_B", NhatKy_ViPham!F:F, B32, NhatKy_ViPham!C:C, "T12") - SUMIFS(NhatKy_ViPham!K:K, NhatKy_ViPham!E:E, "11_Toan_B", NhatKy_ViPham!F:F, B32, NhatKy_ViPham!C:C, "T12")</f>
        <v>100</v>
      </c>
      <c r="AD32" s="6">
        <f>100 + SUMIFS(NhatKy_ViPham!J:J, NhatKy_ViPham!E:E, "11_Toan_B", NhatKy_ViPham!F:F, B32, NhatKy_ViPham!C:C, "T13") - SUMIFS(NhatKy_ViPham!K:K, NhatKy_ViPham!E:E, "11_Toan_B", NhatKy_ViPham!F:F, B32, NhatKy_ViPham!C:C, "T13")</f>
        <v>100</v>
      </c>
      <c r="AE32" s="6">
        <f>100 + SUMIFS(NhatKy_ViPham!J:J, NhatKy_ViPham!E:E, "11_Toan_B", NhatKy_ViPham!F:F, B32, NhatKy_ViPham!C:C, "T14") - SUMIFS(NhatKy_ViPham!K:K, NhatKy_ViPham!E:E, "11_Toan_B", NhatKy_ViPham!F:F, B32, NhatKy_ViPham!C:C, "T14")</f>
        <v>100</v>
      </c>
      <c r="AF32" s="6">
        <f>100 + SUMIFS(NhatKy_ViPham!J:J, NhatKy_ViPham!E:E, "11_Toan_B", NhatKy_ViPham!F:F, B32, NhatKy_ViPham!C:C, "T15") - SUMIFS(NhatKy_ViPham!K:K, NhatKy_ViPham!E:E, "11_Toan_B", NhatKy_ViPham!F:F, B32, NhatKy_ViPham!C:C, "T15")</f>
        <v>100</v>
      </c>
      <c r="AG32" s="6">
        <f>100 + SUMIFS(NhatKy_ViPham!J:J, NhatKy_ViPham!E:E, "11_Toan_B", NhatKy_ViPham!F:F, B32, NhatKy_ViPham!C:C, "T16") - SUMIFS(NhatKy_ViPham!K:K, NhatKy_ViPham!E:E, "11_Toan_B", NhatKy_ViPham!F:F, B32, NhatKy_ViPham!C:C, "T16")</f>
        <v>100</v>
      </c>
      <c r="AH32" s="6">
        <f>100 + SUMIFS(NhatKy_ViPham!J:J, NhatKy_ViPham!E:E, "11_Toan_B", NhatKy_ViPham!F:F, B32, NhatKy_ViPham!C:C, "T17") - SUMIFS(NhatKy_ViPham!K:K, NhatKy_ViPham!E:E, "11_Toan_B", NhatKy_ViPham!F:F, B32, NhatKy_ViPham!C:C, "T17")</f>
        <v>100</v>
      </c>
      <c r="AI32" s="6">
        <f>100 + SUMIFS(NhatKy_ViPham!J:J, NhatKy_ViPham!E:E, "11_Toan_B", NhatKy_ViPham!F:F, B32, NhatKy_ViPham!C:C, "T18") - SUMIFS(NhatKy_ViPham!K:K, NhatKy_ViPham!E:E, "11_Toan_B", NhatKy_ViPham!F:F, B32, NhatKy_ViPham!C:C, "T18")</f>
        <v>100</v>
      </c>
      <c r="AJ32" s="6">
        <f>100 + SUMIFS(NhatKy_ViPham!J:J, NhatKy_ViPham!E:E, "11_Toan_B", NhatKy_ViPham!F:F, B32, NhatKy_ViPham!C:C, "T19") - SUMIFS(NhatKy_ViPham!K:K, NhatKy_ViPham!E:E, "11_Toan_B", NhatKy_ViPham!F:F, B32, NhatKy_ViPham!C:C, "T19")</f>
        <v>100</v>
      </c>
      <c r="AK32" s="6">
        <f>100 + SUMIFS(NhatKy_ViPham!J:J, NhatKy_ViPham!E:E, "11_Toan_B", NhatKy_ViPham!F:F, B32, NhatKy_ViPham!C:C, "T20") - SUMIFS(NhatKy_ViPham!K:K, NhatKy_ViPham!E:E, "11_Toan_B", NhatKy_ViPham!F:F, B32, NhatKy_ViPham!C:C, "T20")</f>
        <v>100</v>
      </c>
      <c r="AL32" s="6">
        <f>100 + SUMIFS(NhatKy_ViPham!J:J, NhatKy_ViPham!E:E, "11_Toan_B", NhatKy_ViPham!F:F, B32, NhatKy_ViPham!C:C, "T21") - SUMIFS(NhatKy_ViPham!K:K, NhatKy_ViPham!E:E, "11_Toan_B", NhatKy_ViPham!F:F, B32, NhatKy_ViPham!C:C, "T21")</f>
        <v>100</v>
      </c>
      <c r="AM32" s="6">
        <f>100 + SUMIFS(NhatKy_ViPham!J:J, NhatKy_ViPham!E:E, "11_Toan_B", NhatKy_ViPham!F:F, B32, NhatKy_ViPham!C:C, "T22") - SUMIFS(NhatKy_ViPham!K:K, NhatKy_ViPham!E:E, "11_Toan_B", NhatKy_ViPham!F:F, B32, NhatKy_ViPham!C:C, "T22")</f>
        <v>100</v>
      </c>
      <c r="AN32" s="6">
        <f>100 + SUMIFS(NhatKy_ViPham!J:J, NhatKy_ViPham!E:E, "11_Toan_B", NhatKy_ViPham!F:F, B32, NhatKy_ViPham!C:C, "T23") - SUMIFS(NhatKy_ViPham!K:K, NhatKy_ViPham!E:E, "11_Toan_B", NhatKy_ViPham!F:F, B32, NhatKy_ViPham!C:C, "T23")</f>
        <v>100</v>
      </c>
      <c r="AO32" s="6">
        <f>100 + SUMIFS(NhatKy_ViPham!J:J, NhatKy_ViPham!E:E, "11_Toan_B", NhatKy_ViPham!F:F, B32, NhatKy_ViPham!C:C, "T24") - SUMIFS(NhatKy_ViPham!K:K, NhatKy_ViPham!E:E, "11_Toan_B", NhatKy_ViPham!F:F, B32, NhatKy_ViPham!C:C, "T24")</f>
        <v>100</v>
      </c>
      <c r="AP32" s="6">
        <f>100 + SUMIFS(NhatKy_ViPham!J:J, NhatKy_ViPham!E:E, "11_Toan_B", NhatKy_ViPham!F:F, B32, NhatKy_ViPham!C:C, "T25") - SUMIFS(NhatKy_ViPham!K:K, NhatKy_ViPham!E:E, "11_Toan_B", NhatKy_ViPham!F:F, B32, NhatKy_ViPham!C:C, "T25")</f>
        <v>100</v>
      </c>
      <c r="AQ32" s="6">
        <f>100 + SUMIFS(NhatKy_ViPham!J:J, NhatKy_ViPham!E:E, "11_Toan_B", NhatKy_ViPham!F:F, B32, NhatKy_ViPham!C:C, "T26") - SUMIFS(NhatKy_ViPham!K:K, NhatKy_ViPham!E:E, "11_Toan_B", NhatKy_ViPham!F:F, B32, NhatKy_ViPham!C:C, "T26")</f>
        <v>100</v>
      </c>
      <c r="AR32" s="6">
        <f>100 + SUMIFS(NhatKy_ViPham!J:J, NhatKy_ViPham!E:E, "11_Toan_B", NhatKy_ViPham!F:F, B32, NhatKy_ViPham!C:C, "T27") - SUMIFS(NhatKy_ViPham!K:K, NhatKy_ViPham!E:E, "11_Toan_B", NhatKy_ViPham!F:F, B32, NhatKy_ViPham!C:C, "T27")</f>
        <v>100</v>
      </c>
      <c r="AS32" s="6">
        <f>100 + SUMIFS(NhatKy_ViPham!J:J, NhatKy_ViPham!E:E, "11_Toan_B", NhatKy_ViPham!F:F, B32, NhatKy_ViPham!C:C, "T28") - SUMIFS(NhatKy_ViPham!K:K, NhatKy_ViPham!E:E, "11_Toan_B", NhatKy_ViPham!F:F, B32, NhatKy_ViPham!C:C, "T28")</f>
        <v>100</v>
      </c>
      <c r="AT32" s="6">
        <f>100 + SUMIFS(NhatKy_ViPham!J:J, NhatKy_ViPham!E:E, "11_Toan_B", NhatKy_ViPham!F:F, B32, NhatKy_ViPham!C:C, "T29") - SUMIFS(NhatKy_ViPham!K:K, NhatKy_ViPham!E:E, "11_Toan_B", NhatKy_ViPham!F:F, B32, NhatKy_ViPham!C:C, "T29")</f>
        <v>100</v>
      </c>
      <c r="AU32" s="6">
        <f>100 + SUMIFS(NhatKy_ViPham!J:J, NhatKy_ViPham!E:E, "11_Toan_B", NhatKy_ViPham!F:F, B32, NhatKy_ViPham!C:C, "T30") - SUMIFS(NhatKy_ViPham!K:K, NhatKy_ViPham!E:E, "11_Toan_B", NhatKy_ViPham!F:F, B32, NhatKy_ViPham!C:C, "T30")</f>
        <v>100</v>
      </c>
      <c r="AV32" s="6">
        <f>100 + SUMIFS(NhatKy_ViPham!J:J, NhatKy_ViPham!E:E, "11_Toan_B", NhatKy_ViPham!F:F, B32, NhatKy_ViPham!C:C, "T31") - SUMIFS(NhatKy_ViPham!K:K, NhatKy_ViPham!E:E, "11_Toan_B", NhatKy_ViPham!F:F, B32, NhatKy_ViPham!C:C, "T31")</f>
        <v>100</v>
      </c>
      <c r="AW32" s="6">
        <f>100 + SUMIFS(NhatKy_ViPham!J:J, NhatKy_ViPham!E:E, "11_Toan_B", NhatKy_ViPham!F:F, B32, NhatKy_ViPham!C:C, "T32") - SUMIFS(NhatKy_ViPham!K:K, NhatKy_ViPham!E:E, "11_Toan_B", NhatKy_ViPham!F:F, B32, NhatKy_ViPham!C:C, "T32")</f>
        <v>100</v>
      </c>
      <c r="AX32" s="6">
        <f>100 + SUMIFS(NhatKy_ViPham!J:J, NhatKy_ViPham!E:E, "11_Toan_B", NhatKy_ViPham!F:F, B32, NhatKy_ViPham!C:C, "T33") - SUMIFS(NhatKy_ViPham!K:K, NhatKy_ViPham!E:E, "11_Toan_B", NhatKy_ViPham!F:F, B32, NhatKy_ViPham!C:C, "T33")</f>
        <v>100</v>
      </c>
      <c r="AY32" s="6">
        <f>100 + SUMIFS(NhatKy_ViPham!J:J, NhatKy_ViPham!E:E, "11_Toan_B", NhatKy_ViPham!F:F, B32, NhatKy_ViPham!C:C, "T34") - SUMIFS(NhatKy_ViPham!K:K, NhatKy_ViPham!E:E, "11_Toan_B", NhatKy_ViPham!F:F, B32, NhatKy_ViPham!C:C, "T34")</f>
        <v>100</v>
      </c>
      <c r="AZ32" s="6">
        <f>100 + SUMIFS(NhatKy_ViPham!J:J, NhatKy_ViPham!E:E, "11_Toan_B", NhatKy_ViPham!F:F, B32, NhatKy_ViPham!C:C, "T35") - SUMIFS(NhatKy_ViPham!K:K, NhatKy_ViPham!E:E, "11_Toan_B", NhatKy_ViPham!F:F, B32, NhatKy_ViPham!C:C, "T35")</f>
        <v>100</v>
      </c>
      <c r="BA32" s="12">
        <f t="shared" si="0"/>
        <v>100</v>
      </c>
      <c r="BB32" s="11" t="s">
        <v>430</v>
      </c>
      <c r="BC32" s="16" t="str">
        <f t="shared" si="1"/>
        <v>Tốt</v>
      </c>
      <c r="BD32" s="15" t="str">
        <f t="shared" si="2"/>
        <v>🟢 BÌNH THƯỜNG</v>
      </c>
    </row>
    <row r="33" spans="1:56" x14ac:dyDescent="0.25">
      <c r="A33" s="4">
        <v>25</v>
      </c>
      <c r="B33" s="10" t="s">
        <v>1445</v>
      </c>
      <c r="C33" s="4" t="s">
        <v>1446</v>
      </c>
      <c r="D33" s="4" t="s">
        <v>435</v>
      </c>
      <c r="E33" s="11" t="s">
        <v>430</v>
      </c>
      <c r="F33" s="7">
        <f>SUMIFS(NhatKy_ViPham!K:K, NhatKy_ViPham!E:E, "11_Toan_B", NhatKy_ViPham!F:F, B33, NhatKy_ViPham!H:H, "L01")</f>
        <v>0</v>
      </c>
      <c r="G33" s="7">
        <f>SUMIFS(NhatKy_ViPham!K:K, NhatKy_ViPham!E:E, "11_Toan_B", NhatKy_ViPham!F:F, B33, NhatKy_ViPham!H:H, "L02")</f>
        <v>0</v>
      </c>
      <c r="H33" s="7">
        <f>SUMIFS(NhatKy_ViPham!K:K, NhatKy_ViPham!E:E, "11_Toan_B", NhatKy_ViPham!F:F, B33, NhatKy_ViPham!H:H, "L03")</f>
        <v>0</v>
      </c>
      <c r="I33" s="7">
        <f>SUMIFS(NhatKy_ViPham!K:K, NhatKy_ViPham!E:E, "11_Toan_B", NhatKy_ViPham!F:F, B33, NhatKy_ViPham!H:H, "L04")</f>
        <v>0</v>
      </c>
      <c r="J33" s="7">
        <f>SUMIFS(NhatKy_ViPham!K:K, NhatKy_ViPham!E:E, "11_Toan_B", NhatKy_ViPham!F:F, B33, NhatKy_ViPham!H:H, "L05")</f>
        <v>0</v>
      </c>
      <c r="K33" s="7">
        <f>SUMIFS(NhatKy_ViPham!K:K, NhatKy_ViPham!E:E, "11_Toan_B", NhatKy_ViPham!F:F, B33, NhatKy_ViPham!H:H, "L06")</f>
        <v>0</v>
      </c>
      <c r="L33" s="7">
        <f>SUMIFS(NhatKy_ViPham!K:K, NhatKy_ViPham!E:E, "11_Toan_B", NhatKy_ViPham!F:F, B33, NhatKy_ViPham!H:H, "L07")</f>
        <v>0</v>
      </c>
      <c r="M33" s="7">
        <f>SUMIFS(NhatKy_ViPham!K:K, NhatKy_ViPham!E:E, "11_Toan_B", NhatKy_ViPham!F:F, B33, NhatKy_ViPham!H:H, "L08")</f>
        <v>0</v>
      </c>
      <c r="N33" s="7">
        <f>SUMIFS(NhatKy_ViPham!K:K, NhatKy_ViPham!E:E, "11_Toan_B", NhatKy_ViPham!F:F, B33, NhatKy_ViPham!H:H, "L09")</f>
        <v>0</v>
      </c>
      <c r="O33" s="7">
        <f>SUMIFS(NhatKy_ViPham!K:K, NhatKy_ViPham!E:E, "11_Toan_B", NhatKy_ViPham!F:F, B33, NhatKy_ViPham!H:H, "L10")</f>
        <v>0</v>
      </c>
      <c r="P33" s="12">
        <f>SUMIFS(NhatKy_ViPham!J:J, NhatKy_ViPham!E:E, "11_Toan_B", NhatKy_ViPham!F:F, B33)</f>
        <v>0</v>
      </c>
      <c r="Q33" s="13">
        <f>SUMIFS(NhatKy_ViPham!K:K, NhatKy_ViPham!E:E, "11_Toan_B", NhatKy_ViPham!F:F, B33)</f>
        <v>0</v>
      </c>
      <c r="R33" s="7">
        <f>100 + SUMIFS(NhatKy_ViPham!J:J, NhatKy_ViPham!E:E, "11_Toan_B", NhatKy_ViPham!F:F, B33, NhatKy_ViPham!C:C, "T1") - SUMIFS(NhatKy_ViPham!K:K, NhatKy_ViPham!E:E, "11_Toan_B", NhatKy_ViPham!F:F, B33, NhatKy_ViPham!C:C, "T1")</f>
        <v>100</v>
      </c>
      <c r="S33" s="7">
        <f>100 + SUMIFS(NhatKy_ViPham!J:J, NhatKy_ViPham!E:E, "11_Toan_B", NhatKy_ViPham!F:F, B33, NhatKy_ViPham!C:C, "T2") - SUMIFS(NhatKy_ViPham!K:K, NhatKy_ViPham!E:E, "11_Toan_B", NhatKy_ViPham!F:F, B33, NhatKy_ViPham!C:C, "T2")</f>
        <v>100</v>
      </c>
      <c r="T33" s="7">
        <f>100 + SUMIFS(NhatKy_ViPham!J:J, NhatKy_ViPham!E:E, "11_Toan_B", NhatKy_ViPham!F:F, B33, NhatKy_ViPham!C:C, "T3") - SUMIFS(NhatKy_ViPham!K:K, NhatKy_ViPham!E:E, "11_Toan_B", NhatKy_ViPham!F:F, B33, NhatKy_ViPham!C:C, "T3")</f>
        <v>100</v>
      </c>
      <c r="U33" s="7">
        <f>100 + SUMIFS(NhatKy_ViPham!J:J, NhatKy_ViPham!E:E, "11_Toan_B", NhatKy_ViPham!F:F, B33, NhatKy_ViPham!C:C, "T4") - SUMIFS(NhatKy_ViPham!K:K, NhatKy_ViPham!E:E, "11_Toan_B", NhatKy_ViPham!F:F, B33, NhatKy_ViPham!C:C, "T4")</f>
        <v>100</v>
      </c>
      <c r="V33" s="7">
        <f>100 + SUMIFS(NhatKy_ViPham!J:J, NhatKy_ViPham!E:E, "11_Toan_B", NhatKy_ViPham!F:F, B33, NhatKy_ViPham!C:C, "T5") - SUMIFS(NhatKy_ViPham!K:K, NhatKy_ViPham!E:E, "11_Toan_B", NhatKy_ViPham!F:F, B33, NhatKy_ViPham!C:C, "T5")</f>
        <v>100</v>
      </c>
      <c r="W33" s="7">
        <f>100 + SUMIFS(NhatKy_ViPham!J:J, NhatKy_ViPham!E:E, "11_Toan_B", NhatKy_ViPham!F:F, B33, NhatKy_ViPham!C:C, "T6") - SUMIFS(NhatKy_ViPham!K:K, NhatKy_ViPham!E:E, "11_Toan_B", NhatKy_ViPham!F:F, B33, NhatKy_ViPham!C:C, "T6")</f>
        <v>100</v>
      </c>
      <c r="X33" s="7">
        <f>100 + SUMIFS(NhatKy_ViPham!J:J, NhatKy_ViPham!E:E, "11_Toan_B", NhatKy_ViPham!F:F, B33, NhatKy_ViPham!C:C, "T7") - SUMIFS(NhatKy_ViPham!K:K, NhatKy_ViPham!E:E, "11_Toan_B", NhatKy_ViPham!F:F, B33, NhatKy_ViPham!C:C, "T7")</f>
        <v>100</v>
      </c>
      <c r="Y33" s="7">
        <f>100 + SUMIFS(NhatKy_ViPham!J:J, NhatKy_ViPham!E:E, "11_Toan_B", NhatKy_ViPham!F:F, B33, NhatKy_ViPham!C:C, "T8") - SUMIFS(NhatKy_ViPham!K:K, NhatKy_ViPham!E:E, "11_Toan_B", NhatKy_ViPham!F:F, B33, NhatKy_ViPham!C:C, "T8")</f>
        <v>100</v>
      </c>
      <c r="Z33" s="7">
        <f>100 + SUMIFS(NhatKy_ViPham!J:J, NhatKy_ViPham!E:E, "11_Toan_B", NhatKy_ViPham!F:F, B33, NhatKy_ViPham!C:C, "T9") - SUMIFS(NhatKy_ViPham!K:K, NhatKy_ViPham!E:E, "11_Toan_B", NhatKy_ViPham!F:F, B33, NhatKy_ViPham!C:C, "T9")</f>
        <v>100</v>
      </c>
      <c r="AA33" s="7">
        <f>100 + SUMIFS(NhatKy_ViPham!J:J, NhatKy_ViPham!E:E, "11_Toan_B", NhatKy_ViPham!F:F, B33, NhatKy_ViPham!C:C, "T10") - SUMIFS(NhatKy_ViPham!K:K, NhatKy_ViPham!E:E, "11_Toan_B", NhatKy_ViPham!F:F, B33, NhatKy_ViPham!C:C, "T10")</f>
        <v>100</v>
      </c>
      <c r="AB33" s="7">
        <f>100 + SUMIFS(NhatKy_ViPham!J:J, NhatKy_ViPham!E:E, "11_Toan_B", NhatKy_ViPham!F:F, B33, NhatKy_ViPham!C:C, "T11") - SUMIFS(NhatKy_ViPham!K:K, NhatKy_ViPham!E:E, "11_Toan_B", NhatKy_ViPham!F:F, B33, NhatKy_ViPham!C:C, "T11")</f>
        <v>100</v>
      </c>
      <c r="AC33" s="7">
        <f>100 + SUMIFS(NhatKy_ViPham!J:J, NhatKy_ViPham!E:E, "11_Toan_B", NhatKy_ViPham!F:F, B33, NhatKy_ViPham!C:C, "T12") - SUMIFS(NhatKy_ViPham!K:K, NhatKy_ViPham!E:E, "11_Toan_B", NhatKy_ViPham!F:F, B33, NhatKy_ViPham!C:C, "T12")</f>
        <v>100</v>
      </c>
      <c r="AD33" s="7">
        <f>100 + SUMIFS(NhatKy_ViPham!J:J, NhatKy_ViPham!E:E, "11_Toan_B", NhatKy_ViPham!F:F, B33, NhatKy_ViPham!C:C, "T13") - SUMIFS(NhatKy_ViPham!K:K, NhatKy_ViPham!E:E, "11_Toan_B", NhatKy_ViPham!F:F, B33, NhatKy_ViPham!C:C, "T13")</f>
        <v>100</v>
      </c>
      <c r="AE33" s="7">
        <f>100 + SUMIFS(NhatKy_ViPham!J:J, NhatKy_ViPham!E:E, "11_Toan_B", NhatKy_ViPham!F:F, B33, NhatKy_ViPham!C:C, "T14") - SUMIFS(NhatKy_ViPham!K:K, NhatKy_ViPham!E:E, "11_Toan_B", NhatKy_ViPham!F:F, B33, NhatKy_ViPham!C:C, "T14")</f>
        <v>100</v>
      </c>
      <c r="AF33" s="7">
        <f>100 + SUMIFS(NhatKy_ViPham!J:J, NhatKy_ViPham!E:E, "11_Toan_B", NhatKy_ViPham!F:F, B33, NhatKy_ViPham!C:C, "T15") - SUMIFS(NhatKy_ViPham!K:K, NhatKy_ViPham!E:E, "11_Toan_B", NhatKy_ViPham!F:F, B33, NhatKy_ViPham!C:C, "T15")</f>
        <v>100</v>
      </c>
      <c r="AG33" s="7">
        <f>100 + SUMIFS(NhatKy_ViPham!J:J, NhatKy_ViPham!E:E, "11_Toan_B", NhatKy_ViPham!F:F, B33, NhatKy_ViPham!C:C, "T16") - SUMIFS(NhatKy_ViPham!K:K, NhatKy_ViPham!E:E, "11_Toan_B", NhatKy_ViPham!F:F, B33, NhatKy_ViPham!C:C, "T16")</f>
        <v>100</v>
      </c>
      <c r="AH33" s="7">
        <f>100 + SUMIFS(NhatKy_ViPham!J:J, NhatKy_ViPham!E:E, "11_Toan_B", NhatKy_ViPham!F:F, B33, NhatKy_ViPham!C:C, "T17") - SUMIFS(NhatKy_ViPham!K:K, NhatKy_ViPham!E:E, "11_Toan_B", NhatKy_ViPham!F:F, B33, NhatKy_ViPham!C:C, "T17")</f>
        <v>100</v>
      </c>
      <c r="AI33" s="7">
        <f>100 + SUMIFS(NhatKy_ViPham!J:J, NhatKy_ViPham!E:E, "11_Toan_B", NhatKy_ViPham!F:F, B33, NhatKy_ViPham!C:C, "T18") - SUMIFS(NhatKy_ViPham!K:K, NhatKy_ViPham!E:E, "11_Toan_B", NhatKy_ViPham!F:F, B33, NhatKy_ViPham!C:C, "T18")</f>
        <v>100</v>
      </c>
      <c r="AJ33" s="7">
        <f>100 + SUMIFS(NhatKy_ViPham!J:J, NhatKy_ViPham!E:E, "11_Toan_B", NhatKy_ViPham!F:F, B33, NhatKy_ViPham!C:C, "T19") - SUMIFS(NhatKy_ViPham!K:K, NhatKy_ViPham!E:E, "11_Toan_B", NhatKy_ViPham!F:F, B33, NhatKy_ViPham!C:C, "T19")</f>
        <v>100</v>
      </c>
      <c r="AK33" s="7">
        <f>100 + SUMIFS(NhatKy_ViPham!J:J, NhatKy_ViPham!E:E, "11_Toan_B", NhatKy_ViPham!F:F, B33, NhatKy_ViPham!C:C, "T20") - SUMIFS(NhatKy_ViPham!K:K, NhatKy_ViPham!E:E, "11_Toan_B", NhatKy_ViPham!F:F, B33, NhatKy_ViPham!C:C, "T20")</f>
        <v>100</v>
      </c>
      <c r="AL33" s="7">
        <f>100 + SUMIFS(NhatKy_ViPham!J:J, NhatKy_ViPham!E:E, "11_Toan_B", NhatKy_ViPham!F:F, B33, NhatKy_ViPham!C:C, "T21") - SUMIFS(NhatKy_ViPham!K:K, NhatKy_ViPham!E:E, "11_Toan_B", NhatKy_ViPham!F:F, B33, NhatKy_ViPham!C:C, "T21")</f>
        <v>100</v>
      </c>
      <c r="AM33" s="7">
        <f>100 + SUMIFS(NhatKy_ViPham!J:J, NhatKy_ViPham!E:E, "11_Toan_B", NhatKy_ViPham!F:F, B33, NhatKy_ViPham!C:C, "T22") - SUMIFS(NhatKy_ViPham!K:K, NhatKy_ViPham!E:E, "11_Toan_B", NhatKy_ViPham!F:F, B33, NhatKy_ViPham!C:C, "T22")</f>
        <v>100</v>
      </c>
      <c r="AN33" s="7">
        <f>100 + SUMIFS(NhatKy_ViPham!J:J, NhatKy_ViPham!E:E, "11_Toan_B", NhatKy_ViPham!F:F, B33, NhatKy_ViPham!C:C, "T23") - SUMIFS(NhatKy_ViPham!K:K, NhatKy_ViPham!E:E, "11_Toan_B", NhatKy_ViPham!F:F, B33, NhatKy_ViPham!C:C, "T23")</f>
        <v>100</v>
      </c>
      <c r="AO33" s="7">
        <f>100 + SUMIFS(NhatKy_ViPham!J:J, NhatKy_ViPham!E:E, "11_Toan_B", NhatKy_ViPham!F:F, B33, NhatKy_ViPham!C:C, "T24") - SUMIFS(NhatKy_ViPham!K:K, NhatKy_ViPham!E:E, "11_Toan_B", NhatKy_ViPham!F:F, B33, NhatKy_ViPham!C:C, "T24")</f>
        <v>100</v>
      </c>
      <c r="AP33" s="7">
        <f>100 + SUMIFS(NhatKy_ViPham!J:J, NhatKy_ViPham!E:E, "11_Toan_B", NhatKy_ViPham!F:F, B33, NhatKy_ViPham!C:C, "T25") - SUMIFS(NhatKy_ViPham!K:K, NhatKy_ViPham!E:E, "11_Toan_B", NhatKy_ViPham!F:F, B33, NhatKy_ViPham!C:C, "T25")</f>
        <v>100</v>
      </c>
      <c r="AQ33" s="7">
        <f>100 + SUMIFS(NhatKy_ViPham!J:J, NhatKy_ViPham!E:E, "11_Toan_B", NhatKy_ViPham!F:F, B33, NhatKy_ViPham!C:C, "T26") - SUMIFS(NhatKy_ViPham!K:K, NhatKy_ViPham!E:E, "11_Toan_B", NhatKy_ViPham!F:F, B33, NhatKy_ViPham!C:C, "T26")</f>
        <v>100</v>
      </c>
      <c r="AR33" s="7">
        <f>100 + SUMIFS(NhatKy_ViPham!J:J, NhatKy_ViPham!E:E, "11_Toan_B", NhatKy_ViPham!F:F, B33, NhatKy_ViPham!C:C, "T27") - SUMIFS(NhatKy_ViPham!K:K, NhatKy_ViPham!E:E, "11_Toan_B", NhatKy_ViPham!F:F, B33, NhatKy_ViPham!C:C, "T27")</f>
        <v>100</v>
      </c>
      <c r="AS33" s="7">
        <f>100 + SUMIFS(NhatKy_ViPham!J:J, NhatKy_ViPham!E:E, "11_Toan_B", NhatKy_ViPham!F:F, B33, NhatKy_ViPham!C:C, "T28") - SUMIFS(NhatKy_ViPham!K:K, NhatKy_ViPham!E:E, "11_Toan_B", NhatKy_ViPham!F:F, B33, NhatKy_ViPham!C:C, "T28")</f>
        <v>100</v>
      </c>
      <c r="AT33" s="7">
        <f>100 + SUMIFS(NhatKy_ViPham!J:J, NhatKy_ViPham!E:E, "11_Toan_B", NhatKy_ViPham!F:F, B33, NhatKy_ViPham!C:C, "T29") - SUMIFS(NhatKy_ViPham!K:K, NhatKy_ViPham!E:E, "11_Toan_B", NhatKy_ViPham!F:F, B33, NhatKy_ViPham!C:C, "T29")</f>
        <v>100</v>
      </c>
      <c r="AU33" s="7">
        <f>100 + SUMIFS(NhatKy_ViPham!J:J, NhatKy_ViPham!E:E, "11_Toan_B", NhatKy_ViPham!F:F, B33, NhatKy_ViPham!C:C, "T30") - SUMIFS(NhatKy_ViPham!K:K, NhatKy_ViPham!E:E, "11_Toan_B", NhatKy_ViPham!F:F, B33, NhatKy_ViPham!C:C, "T30")</f>
        <v>100</v>
      </c>
      <c r="AV33" s="7">
        <f>100 + SUMIFS(NhatKy_ViPham!J:J, NhatKy_ViPham!E:E, "11_Toan_B", NhatKy_ViPham!F:F, B33, NhatKy_ViPham!C:C, "T31") - SUMIFS(NhatKy_ViPham!K:K, NhatKy_ViPham!E:E, "11_Toan_B", NhatKy_ViPham!F:F, B33, NhatKy_ViPham!C:C, "T31")</f>
        <v>100</v>
      </c>
      <c r="AW33" s="7">
        <f>100 + SUMIFS(NhatKy_ViPham!J:J, NhatKy_ViPham!E:E, "11_Toan_B", NhatKy_ViPham!F:F, B33, NhatKy_ViPham!C:C, "T32") - SUMIFS(NhatKy_ViPham!K:K, NhatKy_ViPham!E:E, "11_Toan_B", NhatKy_ViPham!F:F, B33, NhatKy_ViPham!C:C, "T32")</f>
        <v>100</v>
      </c>
      <c r="AX33" s="7">
        <f>100 + SUMIFS(NhatKy_ViPham!J:J, NhatKy_ViPham!E:E, "11_Toan_B", NhatKy_ViPham!F:F, B33, NhatKy_ViPham!C:C, "T33") - SUMIFS(NhatKy_ViPham!K:K, NhatKy_ViPham!E:E, "11_Toan_B", NhatKy_ViPham!F:F, B33, NhatKy_ViPham!C:C, "T33")</f>
        <v>100</v>
      </c>
      <c r="AY33" s="7">
        <f>100 + SUMIFS(NhatKy_ViPham!J:J, NhatKy_ViPham!E:E, "11_Toan_B", NhatKy_ViPham!F:F, B33, NhatKy_ViPham!C:C, "T34") - SUMIFS(NhatKy_ViPham!K:K, NhatKy_ViPham!E:E, "11_Toan_B", NhatKy_ViPham!F:F, B33, NhatKy_ViPham!C:C, "T34")</f>
        <v>100</v>
      </c>
      <c r="AZ33" s="7">
        <f>100 + SUMIFS(NhatKy_ViPham!J:J, NhatKy_ViPham!E:E, "11_Toan_B", NhatKy_ViPham!F:F, B33, NhatKy_ViPham!C:C, "T35") - SUMIFS(NhatKy_ViPham!K:K, NhatKy_ViPham!E:E, "11_Toan_B", NhatKy_ViPham!F:F, B33, NhatKy_ViPham!C:C, "T35")</f>
        <v>100</v>
      </c>
      <c r="BA33" s="12">
        <f t="shared" si="0"/>
        <v>100</v>
      </c>
      <c r="BB33" s="11" t="s">
        <v>430</v>
      </c>
      <c r="BC33" s="14" t="str">
        <f t="shared" si="1"/>
        <v>Tốt</v>
      </c>
      <c r="BD33" s="10" t="str">
        <f t="shared" si="2"/>
        <v>🟢 BÌNH THƯỜNG</v>
      </c>
    </row>
    <row r="34" spans="1:56" x14ac:dyDescent="0.25">
      <c r="A34" s="5">
        <v>26</v>
      </c>
      <c r="B34" s="15" t="s">
        <v>1447</v>
      </c>
      <c r="C34" s="5" t="s">
        <v>1448</v>
      </c>
      <c r="D34" s="5" t="s">
        <v>435</v>
      </c>
      <c r="E34" s="11" t="s">
        <v>430</v>
      </c>
      <c r="F34" s="6">
        <f>SUMIFS(NhatKy_ViPham!K:K, NhatKy_ViPham!E:E, "11_Toan_B", NhatKy_ViPham!F:F, B34, NhatKy_ViPham!H:H, "L01")</f>
        <v>0</v>
      </c>
      <c r="G34" s="6">
        <f>SUMIFS(NhatKy_ViPham!K:K, NhatKy_ViPham!E:E, "11_Toan_B", NhatKy_ViPham!F:F, B34, NhatKy_ViPham!H:H, "L02")</f>
        <v>0</v>
      </c>
      <c r="H34" s="6">
        <f>SUMIFS(NhatKy_ViPham!K:K, NhatKy_ViPham!E:E, "11_Toan_B", NhatKy_ViPham!F:F, B34, NhatKy_ViPham!H:H, "L03")</f>
        <v>0</v>
      </c>
      <c r="I34" s="6">
        <f>SUMIFS(NhatKy_ViPham!K:K, NhatKy_ViPham!E:E, "11_Toan_B", NhatKy_ViPham!F:F, B34, NhatKy_ViPham!H:H, "L04")</f>
        <v>0</v>
      </c>
      <c r="J34" s="6">
        <f>SUMIFS(NhatKy_ViPham!K:K, NhatKy_ViPham!E:E, "11_Toan_B", NhatKy_ViPham!F:F, B34, NhatKy_ViPham!H:H, "L05")</f>
        <v>0</v>
      </c>
      <c r="K34" s="6">
        <f>SUMIFS(NhatKy_ViPham!K:K, NhatKy_ViPham!E:E, "11_Toan_B", NhatKy_ViPham!F:F, B34, NhatKy_ViPham!H:H, "L06")</f>
        <v>0</v>
      </c>
      <c r="L34" s="6">
        <f>SUMIFS(NhatKy_ViPham!K:K, NhatKy_ViPham!E:E, "11_Toan_B", NhatKy_ViPham!F:F, B34, NhatKy_ViPham!H:H, "L07")</f>
        <v>0</v>
      </c>
      <c r="M34" s="6">
        <f>SUMIFS(NhatKy_ViPham!K:K, NhatKy_ViPham!E:E, "11_Toan_B", NhatKy_ViPham!F:F, B34, NhatKy_ViPham!H:H, "L08")</f>
        <v>0</v>
      </c>
      <c r="N34" s="6">
        <f>SUMIFS(NhatKy_ViPham!K:K, NhatKy_ViPham!E:E, "11_Toan_B", NhatKy_ViPham!F:F, B34, NhatKy_ViPham!H:H, "L09")</f>
        <v>0</v>
      </c>
      <c r="O34" s="6">
        <f>SUMIFS(NhatKy_ViPham!K:K, NhatKy_ViPham!E:E, "11_Toan_B", NhatKy_ViPham!F:F, B34, NhatKy_ViPham!H:H, "L10")</f>
        <v>0</v>
      </c>
      <c r="P34" s="12">
        <f>SUMIFS(NhatKy_ViPham!J:J, NhatKy_ViPham!E:E, "11_Toan_B", NhatKy_ViPham!F:F, B34)</f>
        <v>0</v>
      </c>
      <c r="Q34" s="13">
        <f>SUMIFS(NhatKy_ViPham!K:K, NhatKy_ViPham!E:E, "11_Toan_B", NhatKy_ViPham!F:F, B34)</f>
        <v>0</v>
      </c>
      <c r="R34" s="6">
        <f>100 + SUMIFS(NhatKy_ViPham!J:J, NhatKy_ViPham!E:E, "11_Toan_B", NhatKy_ViPham!F:F, B34, NhatKy_ViPham!C:C, "T1") - SUMIFS(NhatKy_ViPham!K:K, NhatKy_ViPham!E:E, "11_Toan_B", NhatKy_ViPham!F:F, B34, NhatKy_ViPham!C:C, "T1")</f>
        <v>100</v>
      </c>
      <c r="S34" s="6">
        <f>100 + SUMIFS(NhatKy_ViPham!J:J, NhatKy_ViPham!E:E, "11_Toan_B", NhatKy_ViPham!F:F, B34, NhatKy_ViPham!C:C, "T2") - SUMIFS(NhatKy_ViPham!K:K, NhatKy_ViPham!E:E, "11_Toan_B", NhatKy_ViPham!F:F, B34, NhatKy_ViPham!C:C, "T2")</f>
        <v>100</v>
      </c>
      <c r="T34" s="6">
        <f>100 + SUMIFS(NhatKy_ViPham!J:J, NhatKy_ViPham!E:E, "11_Toan_B", NhatKy_ViPham!F:F, B34, NhatKy_ViPham!C:C, "T3") - SUMIFS(NhatKy_ViPham!K:K, NhatKy_ViPham!E:E, "11_Toan_B", NhatKy_ViPham!F:F, B34, NhatKy_ViPham!C:C, "T3")</f>
        <v>100</v>
      </c>
      <c r="U34" s="6">
        <f>100 + SUMIFS(NhatKy_ViPham!J:J, NhatKy_ViPham!E:E, "11_Toan_B", NhatKy_ViPham!F:F, B34, NhatKy_ViPham!C:C, "T4") - SUMIFS(NhatKy_ViPham!K:K, NhatKy_ViPham!E:E, "11_Toan_B", NhatKy_ViPham!F:F, B34, NhatKy_ViPham!C:C, "T4")</f>
        <v>100</v>
      </c>
      <c r="V34" s="6">
        <f>100 + SUMIFS(NhatKy_ViPham!J:J, NhatKy_ViPham!E:E, "11_Toan_B", NhatKy_ViPham!F:F, B34, NhatKy_ViPham!C:C, "T5") - SUMIFS(NhatKy_ViPham!K:K, NhatKy_ViPham!E:E, "11_Toan_B", NhatKy_ViPham!F:F, B34, NhatKy_ViPham!C:C, "T5")</f>
        <v>100</v>
      </c>
      <c r="W34" s="6">
        <f>100 + SUMIFS(NhatKy_ViPham!J:J, NhatKy_ViPham!E:E, "11_Toan_B", NhatKy_ViPham!F:F, B34, NhatKy_ViPham!C:C, "T6") - SUMIFS(NhatKy_ViPham!K:K, NhatKy_ViPham!E:E, "11_Toan_B", NhatKy_ViPham!F:F, B34, NhatKy_ViPham!C:C, "T6")</f>
        <v>100</v>
      </c>
      <c r="X34" s="6">
        <f>100 + SUMIFS(NhatKy_ViPham!J:J, NhatKy_ViPham!E:E, "11_Toan_B", NhatKy_ViPham!F:F, B34, NhatKy_ViPham!C:C, "T7") - SUMIFS(NhatKy_ViPham!K:K, NhatKy_ViPham!E:E, "11_Toan_B", NhatKy_ViPham!F:F, B34, NhatKy_ViPham!C:C, "T7")</f>
        <v>100</v>
      </c>
      <c r="Y34" s="6">
        <f>100 + SUMIFS(NhatKy_ViPham!J:J, NhatKy_ViPham!E:E, "11_Toan_B", NhatKy_ViPham!F:F, B34, NhatKy_ViPham!C:C, "T8") - SUMIFS(NhatKy_ViPham!K:K, NhatKy_ViPham!E:E, "11_Toan_B", NhatKy_ViPham!F:F, B34, NhatKy_ViPham!C:C, "T8")</f>
        <v>100</v>
      </c>
      <c r="Z34" s="6">
        <f>100 + SUMIFS(NhatKy_ViPham!J:J, NhatKy_ViPham!E:E, "11_Toan_B", NhatKy_ViPham!F:F, B34, NhatKy_ViPham!C:C, "T9") - SUMIFS(NhatKy_ViPham!K:K, NhatKy_ViPham!E:E, "11_Toan_B", NhatKy_ViPham!F:F, B34, NhatKy_ViPham!C:C, "T9")</f>
        <v>100</v>
      </c>
      <c r="AA34" s="6">
        <f>100 + SUMIFS(NhatKy_ViPham!J:J, NhatKy_ViPham!E:E, "11_Toan_B", NhatKy_ViPham!F:F, B34, NhatKy_ViPham!C:C, "T10") - SUMIFS(NhatKy_ViPham!K:K, NhatKy_ViPham!E:E, "11_Toan_B", NhatKy_ViPham!F:F, B34, NhatKy_ViPham!C:C, "T10")</f>
        <v>100</v>
      </c>
      <c r="AB34" s="6">
        <f>100 + SUMIFS(NhatKy_ViPham!J:J, NhatKy_ViPham!E:E, "11_Toan_B", NhatKy_ViPham!F:F, B34, NhatKy_ViPham!C:C, "T11") - SUMIFS(NhatKy_ViPham!K:K, NhatKy_ViPham!E:E, "11_Toan_B", NhatKy_ViPham!F:F, B34, NhatKy_ViPham!C:C, "T11")</f>
        <v>100</v>
      </c>
      <c r="AC34" s="6">
        <f>100 + SUMIFS(NhatKy_ViPham!J:J, NhatKy_ViPham!E:E, "11_Toan_B", NhatKy_ViPham!F:F, B34, NhatKy_ViPham!C:C, "T12") - SUMIFS(NhatKy_ViPham!K:K, NhatKy_ViPham!E:E, "11_Toan_B", NhatKy_ViPham!F:F, B34, NhatKy_ViPham!C:C, "T12")</f>
        <v>100</v>
      </c>
      <c r="AD34" s="6">
        <f>100 + SUMIFS(NhatKy_ViPham!J:J, NhatKy_ViPham!E:E, "11_Toan_B", NhatKy_ViPham!F:F, B34, NhatKy_ViPham!C:C, "T13") - SUMIFS(NhatKy_ViPham!K:K, NhatKy_ViPham!E:E, "11_Toan_B", NhatKy_ViPham!F:F, B34, NhatKy_ViPham!C:C, "T13")</f>
        <v>100</v>
      </c>
      <c r="AE34" s="6">
        <f>100 + SUMIFS(NhatKy_ViPham!J:J, NhatKy_ViPham!E:E, "11_Toan_B", NhatKy_ViPham!F:F, B34, NhatKy_ViPham!C:C, "T14") - SUMIFS(NhatKy_ViPham!K:K, NhatKy_ViPham!E:E, "11_Toan_B", NhatKy_ViPham!F:F, B34, NhatKy_ViPham!C:C, "T14")</f>
        <v>100</v>
      </c>
      <c r="AF34" s="6">
        <f>100 + SUMIFS(NhatKy_ViPham!J:J, NhatKy_ViPham!E:E, "11_Toan_B", NhatKy_ViPham!F:F, B34, NhatKy_ViPham!C:C, "T15") - SUMIFS(NhatKy_ViPham!K:K, NhatKy_ViPham!E:E, "11_Toan_B", NhatKy_ViPham!F:F, B34, NhatKy_ViPham!C:C, "T15")</f>
        <v>100</v>
      </c>
      <c r="AG34" s="6">
        <f>100 + SUMIFS(NhatKy_ViPham!J:J, NhatKy_ViPham!E:E, "11_Toan_B", NhatKy_ViPham!F:F, B34, NhatKy_ViPham!C:C, "T16") - SUMIFS(NhatKy_ViPham!K:K, NhatKy_ViPham!E:E, "11_Toan_B", NhatKy_ViPham!F:F, B34, NhatKy_ViPham!C:C, "T16")</f>
        <v>100</v>
      </c>
      <c r="AH34" s="6">
        <f>100 + SUMIFS(NhatKy_ViPham!J:J, NhatKy_ViPham!E:E, "11_Toan_B", NhatKy_ViPham!F:F, B34, NhatKy_ViPham!C:C, "T17") - SUMIFS(NhatKy_ViPham!K:K, NhatKy_ViPham!E:E, "11_Toan_B", NhatKy_ViPham!F:F, B34, NhatKy_ViPham!C:C, "T17")</f>
        <v>100</v>
      </c>
      <c r="AI34" s="6">
        <f>100 + SUMIFS(NhatKy_ViPham!J:J, NhatKy_ViPham!E:E, "11_Toan_B", NhatKy_ViPham!F:F, B34, NhatKy_ViPham!C:C, "T18") - SUMIFS(NhatKy_ViPham!K:K, NhatKy_ViPham!E:E, "11_Toan_B", NhatKy_ViPham!F:F, B34, NhatKy_ViPham!C:C, "T18")</f>
        <v>100</v>
      </c>
      <c r="AJ34" s="6">
        <f>100 + SUMIFS(NhatKy_ViPham!J:J, NhatKy_ViPham!E:E, "11_Toan_B", NhatKy_ViPham!F:F, B34, NhatKy_ViPham!C:C, "T19") - SUMIFS(NhatKy_ViPham!K:K, NhatKy_ViPham!E:E, "11_Toan_B", NhatKy_ViPham!F:F, B34, NhatKy_ViPham!C:C, "T19")</f>
        <v>100</v>
      </c>
      <c r="AK34" s="6">
        <f>100 + SUMIFS(NhatKy_ViPham!J:J, NhatKy_ViPham!E:E, "11_Toan_B", NhatKy_ViPham!F:F, B34, NhatKy_ViPham!C:C, "T20") - SUMIFS(NhatKy_ViPham!K:K, NhatKy_ViPham!E:E, "11_Toan_B", NhatKy_ViPham!F:F, B34, NhatKy_ViPham!C:C, "T20")</f>
        <v>100</v>
      </c>
      <c r="AL34" s="6">
        <f>100 + SUMIFS(NhatKy_ViPham!J:J, NhatKy_ViPham!E:E, "11_Toan_B", NhatKy_ViPham!F:F, B34, NhatKy_ViPham!C:C, "T21") - SUMIFS(NhatKy_ViPham!K:K, NhatKy_ViPham!E:E, "11_Toan_B", NhatKy_ViPham!F:F, B34, NhatKy_ViPham!C:C, "T21")</f>
        <v>100</v>
      </c>
      <c r="AM34" s="6">
        <f>100 + SUMIFS(NhatKy_ViPham!J:J, NhatKy_ViPham!E:E, "11_Toan_B", NhatKy_ViPham!F:F, B34, NhatKy_ViPham!C:C, "T22") - SUMIFS(NhatKy_ViPham!K:K, NhatKy_ViPham!E:E, "11_Toan_B", NhatKy_ViPham!F:F, B34, NhatKy_ViPham!C:C, "T22")</f>
        <v>100</v>
      </c>
      <c r="AN34" s="6">
        <f>100 + SUMIFS(NhatKy_ViPham!J:J, NhatKy_ViPham!E:E, "11_Toan_B", NhatKy_ViPham!F:F, B34, NhatKy_ViPham!C:C, "T23") - SUMIFS(NhatKy_ViPham!K:K, NhatKy_ViPham!E:E, "11_Toan_B", NhatKy_ViPham!F:F, B34, NhatKy_ViPham!C:C, "T23")</f>
        <v>100</v>
      </c>
      <c r="AO34" s="6">
        <f>100 + SUMIFS(NhatKy_ViPham!J:J, NhatKy_ViPham!E:E, "11_Toan_B", NhatKy_ViPham!F:F, B34, NhatKy_ViPham!C:C, "T24") - SUMIFS(NhatKy_ViPham!K:K, NhatKy_ViPham!E:E, "11_Toan_B", NhatKy_ViPham!F:F, B34, NhatKy_ViPham!C:C, "T24")</f>
        <v>100</v>
      </c>
      <c r="AP34" s="6">
        <f>100 + SUMIFS(NhatKy_ViPham!J:J, NhatKy_ViPham!E:E, "11_Toan_B", NhatKy_ViPham!F:F, B34, NhatKy_ViPham!C:C, "T25") - SUMIFS(NhatKy_ViPham!K:K, NhatKy_ViPham!E:E, "11_Toan_B", NhatKy_ViPham!F:F, B34, NhatKy_ViPham!C:C, "T25")</f>
        <v>100</v>
      </c>
      <c r="AQ34" s="6">
        <f>100 + SUMIFS(NhatKy_ViPham!J:J, NhatKy_ViPham!E:E, "11_Toan_B", NhatKy_ViPham!F:F, B34, NhatKy_ViPham!C:C, "T26") - SUMIFS(NhatKy_ViPham!K:K, NhatKy_ViPham!E:E, "11_Toan_B", NhatKy_ViPham!F:F, B34, NhatKy_ViPham!C:C, "T26")</f>
        <v>100</v>
      </c>
      <c r="AR34" s="6">
        <f>100 + SUMIFS(NhatKy_ViPham!J:J, NhatKy_ViPham!E:E, "11_Toan_B", NhatKy_ViPham!F:F, B34, NhatKy_ViPham!C:C, "T27") - SUMIFS(NhatKy_ViPham!K:K, NhatKy_ViPham!E:E, "11_Toan_B", NhatKy_ViPham!F:F, B34, NhatKy_ViPham!C:C, "T27")</f>
        <v>100</v>
      </c>
      <c r="AS34" s="6">
        <f>100 + SUMIFS(NhatKy_ViPham!J:J, NhatKy_ViPham!E:E, "11_Toan_B", NhatKy_ViPham!F:F, B34, NhatKy_ViPham!C:C, "T28") - SUMIFS(NhatKy_ViPham!K:K, NhatKy_ViPham!E:E, "11_Toan_B", NhatKy_ViPham!F:F, B34, NhatKy_ViPham!C:C, "T28")</f>
        <v>100</v>
      </c>
      <c r="AT34" s="6">
        <f>100 + SUMIFS(NhatKy_ViPham!J:J, NhatKy_ViPham!E:E, "11_Toan_B", NhatKy_ViPham!F:F, B34, NhatKy_ViPham!C:C, "T29") - SUMIFS(NhatKy_ViPham!K:K, NhatKy_ViPham!E:E, "11_Toan_B", NhatKy_ViPham!F:F, B34, NhatKy_ViPham!C:C, "T29")</f>
        <v>100</v>
      </c>
      <c r="AU34" s="6">
        <f>100 + SUMIFS(NhatKy_ViPham!J:J, NhatKy_ViPham!E:E, "11_Toan_B", NhatKy_ViPham!F:F, B34, NhatKy_ViPham!C:C, "T30") - SUMIFS(NhatKy_ViPham!K:K, NhatKy_ViPham!E:E, "11_Toan_B", NhatKy_ViPham!F:F, B34, NhatKy_ViPham!C:C, "T30")</f>
        <v>100</v>
      </c>
      <c r="AV34" s="6">
        <f>100 + SUMIFS(NhatKy_ViPham!J:J, NhatKy_ViPham!E:E, "11_Toan_B", NhatKy_ViPham!F:F, B34, NhatKy_ViPham!C:C, "T31") - SUMIFS(NhatKy_ViPham!K:K, NhatKy_ViPham!E:E, "11_Toan_B", NhatKy_ViPham!F:F, B34, NhatKy_ViPham!C:C, "T31")</f>
        <v>100</v>
      </c>
      <c r="AW34" s="6">
        <f>100 + SUMIFS(NhatKy_ViPham!J:J, NhatKy_ViPham!E:E, "11_Toan_B", NhatKy_ViPham!F:F, B34, NhatKy_ViPham!C:C, "T32") - SUMIFS(NhatKy_ViPham!K:K, NhatKy_ViPham!E:E, "11_Toan_B", NhatKy_ViPham!F:F, B34, NhatKy_ViPham!C:C, "T32")</f>
        <v>100</v>
      </c>
      <c r="AX34" s="6">
        <f>100 + SUMIFS(NhatKy_ViPham!J:J, NhatKy_ViPham!E:E, "11_Toan_B", NhatKy_ViPham!F:F, B34, NhatKy_ViPham!C:C, "T33") - SUMIFS(NhatKy_ViPham!K:K, NhatKy_ViPham!E:E, "11_Toan_B", NhatKy_ViPham!F:F, B34, NhatKy_ViPham!C:C, "T33")</f>
        <v>100</v>
      </c>
      <c r="AY34" s="6">
        <f>100 + SUMIFS(NhatKy_ViPham!J:J, NhatKy_ViPham!E:E, "11_Toan_B", NhatKy_ViPham!F:F, B34, NhatKy_ViPham!C:C, "T34") - SUMIFS(NhatKy_ViPham!K:K, NhatKy_ViPham!E:E, "11_Toan_B", NhatKy_ViPham!F:F, B34, NhatKy_ViPham!C:C, "T34")</f>
        <v>100</v>
      </c>
      <c r="AZ34" s="6">
        <f>100 + SUMIFS(NhatKy_ViPham!J:J, NhatKy_ViPham!E:E, "11_Toan_B", NhatKy_ViPham!F:F, B34, NhatKy_ViPham!C:C, "T35") - SUMIFS(NhatKy_ViPham!K:K, NhatKy_ViPham!E:E, "11_Toan_B", NhatKy_ViPham!F:F, B34, NhatKy_ViPham!C:C, "T35")</f>
        <v>100</v>
      </c>
      <c r="BA34" s="12">
        <f t="shared" si="0"/>
        <v>100</v>
      </c>
      <c r="BB34" s="11" t="s">
        <v>430</v>
      </c>
      <c r="BC34" s="16" t="str">
        <f t="shared" si="1"/>
        <v>Tốt</v>
      </c>
      <c r="BD34" s="15" t="str">
        <f t="shared" si="2"/>
        <v>🟢 BÌNH THƯỜNG</v>
      </c>
    </row>
    <row r="35" spans="1:56" x14ac:dyDescent="0.25">
      <c r="A35" s="4">
        <v>27</v>
      </c>
      <c r="B35" s="10" t="s">
        <v>1449</v>
      </c>
      <c r="C35" s="4" t="s">
        <v>1450</v>
      </c>
      <c r="D35" s="4" t="s">
        <v>435</v>
      </c>
      <c r="E35" s="11" t="s">
        <v>430</v>
      </c>
      <c r="F35" s="7">
        <f>SUMIFS(NhatKy_ViPham!K:K, NhatKy_ViPham!E:E, "11_Toan_B", NhatKy_ViPham!F:F, B35, NhatKy_ViPham!H:H, "L01")</f>
        <v>0</v>
      </c>
      <c r="G35" s="7">
        <f>SUMIFS(NhatKy_ViPham!K:K, NhatKy_ViPham!E:E, "11_Toan_B", NhatKy_ViPham!F:F, B35, NhatKy_ViPham!H:H, "L02")</f>
        <v>0</v>
      </c>
      <c r="H35" s="7">
        <f>SUMIFS(NhatKy_ViPham!K:K, NhatKy_ViPham!E:E, "11_Toan_B", NhatKy_ViPham!F:F, B35, NhatKy_ViPham!H:H, "L03")</f>
        <v>0</v>
      </c>
      <c r="I35" s="7">
        <f>SUMIFS(NhatKy_ViPham!K:K, NhatKy_ViPham!E:E, "11_Toan_B", NhatKy_ViPham!F:F, B35, NhatKy_ViPham!H:H, "L04")</f>
        <v>0</v>
      </c>
      <c r="J35" s="7">
        <f>SUMIFS(NhatKy_ViPham!K:K, NhatKy_ViPham!E:E, "11_Toan_B", NhatKy_ViPham!F:F, B35, NhatKy_ViPham!H:H, "L05")</f>
        <v>0</v>
      </c>
      <c r="K35" s="7">
        <f>SUMIFS(NhatKy_ViPham!K:K, NhatKy_ViPham!E:E, "11_Toan_B", NhatKy_ViPham!F:F, B35, NhatKy_ViPham!H:H, "L06")</f>
        <v>0</v>
      </c>
      <c r="L35" s="7">
        <f>SUMIFS(NhatKy_ViPham!K:K, NhatKy_ViPham!E:E, "11_Toan_B", NhatKy_ViPham!F:F, B35, NhatKy_ViPham!H:H, "L07")</f>
        <v>0</v>
      </c>
      <c r="M35" s="7">
        <f>SUMIFS(NhatKy_ViPham!K:K, NhatKy_ViPham!E:E, "11_Toan_B", NhatKy_ViPham!F:F, B35, NhatKy_ViPham!H:H, "L08")</f>
        <v>0</v>
      </c>
      <c r="N35" s="7">
        <f>SUMIFS(NhatKy_ViPham!K:K, NhatKy_ViPham!E:E, "11_Toan_B", NhatKy_ViPham!F:F, B35, NhatKy_ViPham!H:H, "L09")</f>
        <v>0</v>
      </c>
      <c r="O35" s="7">
        <f>SUMIFS(NhatKy_ViPham!K:K, NhatKy_ViPham!E:E, "11_Toan_B", NhatKy_ViPham!F:F, B35, NhatKy_ViPham!H:H, "L10")</f>
        <v>0</v>
      </c>
      <c r="P35" s="12">
        <f>SUMIFS(NhatKy_ViPham!J:J, NhatKy_ViPham!E:E, "11_Toan_B", NhatKy_ViPham!F:F, B35)</f>
        <v>0</v>
      </c>
      <c r="Q35" s="13">
        <f>SUMIFS(NhatKy_ViPham!K:K, NhatKy_ViPham!E:E, "11_Toan_B", NhatKy_ViPham!F:F, B35)</f>
        <v>0</v>
      </c>
      <c r="R35" s="7">
        <f>100 + SUMIFS(NhatKy_ViPham!J:J, NhatKy_ViPham!E:E, "11_Toan_B", NhatKy_ViPham!F:F, B35, NhatKy_ViPham!C:C, "T1") - SUMIFS(NhatKy_ViPham!K:K, NhatKy_ViPham!E:E, "11_Toan_B", NhatKy_ViPham!F:F, B35, NhatKy_ViPham!C:C, "T1")</f>
        <v>100</v>
      </c>
      <c r="S35" s="7">
        <f>100 + SUMIFS(NhatKy_ViPham!J:J, NhatKy_ViPham!E:E, "11_Toan_B", NhatKy_ViPham!F:F, B35, NhatKy_ViPham!C:C, "T2") - SUMIFS(NhatKy_ViPham!K:K, NhatKy_ViPham!E:E, "11_Toan_B", NhatKy_ViPham!F:F, B35, NhatKy_ViPham!C:C, "T2")</f>
        <v>100</v>
      </c>
      <c r="T35" s="7">
        <f>100 + SUMIFS(NhatKy_ViPham!J:J, NhatKy_ViPham!E:E, "11_Toan_B", NhatKy_ViPham!F:F, B35, NhatKy_ViPham!C:C, "T3") - SUMIFS(NhatKy_ViPham!K:K, NhatKy_ViPham!E:E, "11_Toan_B", NhatKy_ViPham!F:F, B35, NhatKy_ViPham!C:C, "T3")</f>
        <v>100</v>
      </c>
      <c r="U35" s="7">
        <f>100 + SUMIFS(NhatKy_ViPham!J:J, NhatKy_ViPham!E:E, "11_Toan_B", NhatKy_ViPham!F:F, B35, NhatKy_ViPham!C:C, "T4") - SUMIFS(NhatKy_ViPham!K:K, NhatKy_ViPham!E:E, "11_Toan_B", NhatKy_ViPham!F:F, B35, NhatKy_ViPham!C:C, "T4")</f>
        <v>100</v>
      </c>
      <c r="V35" s="7">
        <f>100 + SUMIFS(NhatKy_ViPham!J:J, NhatKy_ViPham!E:E, "11_Toan_B", NhatKy_ViPham!F:F, B35, NhatKy_ViPham!C:C, "T5") - SUMIFS(NhatKy_ViPham!K:K, NhatKy_ViPham!E:E, "11_Toan_B", NhatKy_ViPham!F:F, B35, NhatKy_ViPham!C:C, "T5")</f>
        <v>100</v>
      </c>
      <c r="W35" s="7">
        <f>100 + SUMIFS(NhatKy_ViPham!J:J, NhatKy_ViPham!E:E, "11_Toan_B", NhatKy_ViPham!F:F, B35, NhatKy_ViPham!C:C, "T6") - SUMIFS(NhatKy_ViPham!K:K, NhatKy_ViPham!E:E, "11_Toan_B", NhatKy_ViPham!F:F, B35, NhatKy_ViPham!C:C, "T6")</f>
        <v>100</v>
      </c>
      <c r="X35" s="7">
        <f>100 + SUMIFS(NhatKy_ViPham!J:J, NhatKy_ViPham!E:E, "11_Toan_B", NhatKy_ViPham!F:F, B35, NhatKy_ViPham!C:C, "T7") - SUMIFS(NhatKy_ViPham!K:K, NhatKy_ViPham!E:E, "11_Toan_B", NhatKy_ViPham!F:F, B35, NhatKy_ViPham!C:C, "T7")</f>
        <v>100</v>
      </c>
      <c r="Y35" s="7">
        <f>100 + SUMIFS(NhatKy_ViPham!J:J, NhatKy_ViPham!E:E, "11_Toan_B", NhatKy_ViPham!F:F, B35, NhatKy_ViPham!C:C, "T8") - SUMIFS(NhatKy_ViPham!K:K, NhatKy_ViPham!E:E, "11_Toan_B", NhatKy_ViPham!F:F, B35, NhatKy_ViPham!C:C, "T8")</f>
        <v>100</v>
      </c>
      <c r="Z35" s="7">
        <f>100 + SUMIFS(NhatKy_ViPham!J:J, NhatKy_ViPham!E:E, "11_Toan_B", NhatKy_ViPham!F:F, B35, NhatKy_ViPham!C:C, "T9") - SUMIFS(NhatKy_ViPham!K:K, NhatKy_ViPham!E:E, "11_Toan_B", NhatKy_ViPham!F:F, B35, NhatKy_ViPham!C:C, "T9")</f>
        <v>100</v>
      </c>
      <c r="AA35" s="7">
        <f>100 + SUMIFS(NhatKy_ViPham!J:J, NhatKy_ViPham!E:E, "11_Toan_B", NhatKy_ViPham!F:F, B35, NhatKy_ViPham!C:C, "T10") - SUMIFS(NhatKy_ViPham!K:K, NhatKy_ViPham!E:E, "11_Toan_B", NhatKy_ViPham!F:F, B35, NhatKy_ViPham!C:C, "T10")</f>
        <v>100</v>
      </c>
      <c r="AB35" s="7">
        <f>100 + SUMIFS(NhatKy_ViPham!J:J, NhatKy_ViPham!E:E, "11_Toan_B", NhatKy_ViPham!F:F, B35, NhatKy_ViPham!C:C, "T11") - SUMIFS(NhatKy_ViPham!K:K, NhatKy_ViPham!E:E, "11_Toan_B", NhatKy_ViPham!F:F, B35, NhatKy_ViPham!C:C, "T11")</f>
        <v>100</v>
      </c>
      <c r="AC35" s="7">
        <f>100 + SUMIFS(NhatKy_ViPham!J:J, NhatKy_ViPham!E:E, "11_Toan_B", NhatKy_ViPham!F:F, B35, NhatKy_ViPham!C:C, "T12") - SUMIFS(NhatKy_ViPham!K:K, NhatKy_ViPham!E:E, "11_Toan_B", NhatKy_ViPham!F:F, B35, NhatKy_ViPham!C:C, "T12")</f>
        <v>100</v>
      </c>
      <c r="AD35" s="7">
        <f>100 + SUMIFS(NhatKy_ViPham!J:J, NhatKy_ViPham!E:E, "11_Toan_B", NhatKy_ViPham!F:F, B35, NhatKy_ViPham!C:C, "T13") - SUMIFS(NhatKy_ViPham!K:K, NhatKy_ViPham!E:E, "11_Toan_B", NhatKy_ViPham!F:F, B35, NhatKy_ViPham!C:C, "T13")</f>
        <v>100</v>
      </c>
      <c r="AE35" s="7">
        <f>100 + SUMIFS(NhatKy_ViPham!J:J, NhatKy_ViPham!E:E, "11_Toan_B", NhatKy_ViPham!F:F, B35, NhatKy_ViPham!C:C, "T14") - SUMIFS(NhatKy_ViPham!K:K, NhatKy_ViPham!E:E, "11_Toan_B", NhatKy_ViPham!F:F, B35, NhatKy_ViPham!C:C, "T14")</f>
        <v>100</v>
      </c>
      <c r="AF35" s="7">
        <f>100 + SUMIFS(NhatKy_ViPham!J:J, NhatKy_ViPham!E:E, "11_Toan_B", NhatKy_ViPham!F:F, B35, NhatKy_ViPham!C:C, "T15") - SUMIFS(NhatKy_ViPham!K:K, NhatKy_ViPham!E:E, "11_Toan_B", NhatKy_ViPham!F:F, B35, NhatKy_ViPham!C:C, "T15")</f>
        <v>100</v>
      </c>
      <c r="AG35" s="7">
        <f>100 + SUMIFS(NhatKy_ViPham!J:J, NhatKy_ViPham!E:E, "11_Toan_B", NhatKy_ViPham!F:F, B35, NhatKy_ViPham!C:C, "T16") - SUMIFS(NhatKy_ViPham!K:K, NhatKy_ViPham!E:E, "11_Toan_B", NhatKy_ViPham!F:F, B35, NhatKy_ViPham!C:C, "T16")</f>
        <v>100</v>
      </c>
      <c r="AH35" s="7">
        <f>100 + SUMIFS(NhatKy_ViPham!J:J, NhatKy_ViPham!E:E, "11_Toan_B", NhatKy_ViPham!F:F, B35, NhatKy_ViPham!C:C, "T17") - SUMIFS(NhatKy_ViPham!K:K, NhatKy_ViPham!E:E, "11_Toan_B", NhatKy_ViPham!F:F, B35, NhatKy_ViPham!C:C, "T17")</f>
        <v>100</v>
      </c>
      <c r="AI35" s="7">
        <f>100 + SUMIFS(NhatKy_ViPham!J:J, NhatKy_ViPham!E:E, "11_Toan_B", NhatKy_ViPham!F:F, B35, NhatKy_ViPham!C:C, "T18") - SUMIFS(NhatKy_ViPham!K:K, NhatKy_ViPham!E:E, "11_Toan_B", NhatKy_ViPham!F:F, B35, NhatKy_ViPham!C:C, "T18")</f>
        <v>100</v>
      </c>
      <c r="AJ35" s="7">
        <f>100 + SUMIFS(NhatKy_ViPham!J:J, NhatKy_ViPham!E:E, "11_Toan_B", NhatKy_ViPham!F:F, B35, NhatKy_ViPham!C:C, "T19") - SUMIFS(NhatKy_ViPham!K:K, NhatKy_ViPham!E:E, "11_Toan_B", NhatKy_ViPham!F:F, B35, NhatKy_ViPham!C:C, "T19")</f>
        <v>100</v>
      </c>
      <c r="AK35" s="7">
        <f>100 + SUMIFS(NhatKy_ViPham!J:J, NhatKy_ViPham!E:E, "11_Toan_B", NhatKy_ViPham!F:F, B35, NhatKy_ViPham!C:C, "T20") - SUMIFS(NhatKy_ViPham!K:K, NhatKy_ViPham!E:E, "11_Toan_B", NhatKy_ViPham!F:F, B35, NhatKy_ViPham!C:C, "T20")</f>
        <v>100</v>
      </c>
      <c r="AL35" s="7">
        <f>100 + SUMIFS(NhatKy_ViPham!J:J, NhatKy_ViPham!E:E, "11_Toan_B", NhatKy_ViPham!F:F, B35, NhatKy_ViPham!C:C, "T21") - SUMIFS(NhatKy_ViPham!K:K, NhatKy_ViPham!E:E, "11_Toan_B", NhatKy_ViPham!F:F, B35, NhatKy_ViPham!C:C, "T21")</f>
        <v>100</v>
      </c>
      <c r="AM35" s="7">
        <f>100 + SUMIFS(NhatKy_ViPham!J:J, NhatKy_ViPham!E:E, "11_Toan_B", NhatKy_ViPham!F:F, B35, NhatKy_ViPham!C:C, "T22") - SUMIFS(NhatKy_ViPham!K:K, NhatKy_ViPham!E:E, "11_Toan_B", NhatKy_ViPham!F:F, B35, NhatKy_ViPham!C:C, "T22")</f>
        <v>100</v>
      </c>
      <c r="AN35" s="7">
        <f>100 + SUMIFS(NhatKy_ViPham!J:J, NhatKy_ViPham!E:E, "11_Toan_B", NhatKy_ViPham!F:F, B35, NhatKy_ViPham!C:C, "T23") - SUMIFS(NhatKy_ViPham!K:K, NhatKy_ViPham!E:E, "11_Toan_B", NhatKy_ViPham!F:F, B35, NhatKy_ViPham!C:C, "T23")</f>
        <v>100</v>
      </c>
      <c r="AO35" s="7">
        <f>100 + SUMIFS(NhatKy_ViPham!J:J, NhatKy_ViPham!E:E, "11_Toan_B", NhatKy_ViPham!F:F, B35, NhatKy_ViPham!C:C, "T24") - SUMIFS(NhatKy_ViPham!K:K, NhatKy_ViPham!E:E, "11_Toan_B", NhatKy_ViPham!F:F, B35, NhatKy_ViPham!C:C, "T24")</f>
        <v>100</v>
      </c>
      <c r="AP35" s="7">
        <f>100 + SUMIFS(NhatKy_ViPham!J:J, NhatKy_ViPham!E:E, "11_Toan_B", NhatKy_ViPham!F:F, B35, NhatKy_ViPham!C:C, "T25") - SUMIFS(NhatKy_ViPham!K:K, NhatKy_ViPham!E:E, "11_Toan_B", NhatKy_ViPham!F:F, B35, NhatKy_ViPham!C:C, "T25")</f>
        <v>100</v>
      </c>
      <c r="AQ35" s="7">
        <f>100 + SUMIFS(NhatKy_ViPham!J:J, NhatKy_ViPham!E:E, "11_Toan_B", NhatKy_ViPham!F:F, B35, NhatKy_ViPham!C:C, "T26") - SUMIFS(NhatKy_ViPham!K:K, NhatKy_ViPham!E:E, "11_Toan_B", NhatKy_ViPham!F:F, B35, NhatKy_ViPham!C:C, "T26")</f>
        <v>100</v>
      </c>
      <c r="AR35" s="7">
        <f>100 + SUMIFS(NhatKy_ViPham!J:J, NhatKy_ViPham!E:E, "11_Toan_B", NhatKy_ViPham!F:F, B35, NhatKy_ViPham!C:C, "T27") - SUMIFS(NhatKy_ViPham!K:K, NhatKy_ViPham!E:E, "11_Toan_B", NhatKy_ViPham!F:F, B35, NhatKy_ViPham!C:C, "T27")</f>
        <v>100</v>
      </c>
      <c r="AS35" s="7">
        <f>100 + SUMIFS(NhatKy_ViPham!J:J, NhatKy_ViPham!E:E, "11_Toan_B", NhatKy_ViPham!F:F, B35, NhatKy_ViPham!C:C, "T28") - SUMIFS(NhatKy_ViPham!K:K, NhatKy_ViPham!E:E, "11_Toan_B", NhatKy_ViPham!F:F, B35, NhatKy_ViPham!C:C, "T28")</f>
        <v>100</v>
      </c>
      <c r="AT35" s="7">
        <f>100 + SUMIFS(NhatKy_ViPham!J:J, NhatKy_ViPham!E:E, "11_Toan_B", NhatKy_ViPham!F:F, B35, NhatKy_ViPham!C:C, "T29") - SUMIFS(NhatKy_ViPham!K:K, NhatKy_ViPham!E:E, "11_Toan_B", NhatKy_ViPham!F:F, B35, NhatKy_ViPham!C:C, "T29")</f>
        <v>100</v>
      </c>
      <c r="AU35" s="7">
        <f>100 + SUMIFS(NhatKy_ViPham!J:J, NhatKy_ViPham!E:E, "11_Toan_B", NhatKy_ViPham!F:F, B35, NhatKy_ViPham!C:C, "T30") - SUMIFS(NhatKy_ViPham!K:K, NhatKy_ViPham!E:E, "11_Toan_B", NhatKy_ViPham!F:F, B35, NhatKy_ViPham!C:C, "T30")</f>
        <v>100</v>
      </c>
      <c r="AV35" s="7">
        <f>100 + SUMIFS(NhatKy_ViPham!J:J, NhatKy_ViPham!E:E, "11_Toan_B", NhatKy_ViPham!F:F, B35, NhatKy_ViPham!C:C, "T31") - SUMIFS(NhatKy_ViPham!K:K, NhatKy_ViPham!E:E, "11_Toan_B", NhatKy_ViPham!F:F, B35, NhatKy_ViPham!C:C, "T31")</f>
        <v>100</v>
      </c>
      <c r="AW35" s="7">
        <f>100 + SUMIFS(NhatKy_ViPham!J:J, NhatKy_ViPham!E:E, "11_Toan_B", NhatKy_ViPham!F:F, B35, NhatKy_ViPham!C:C, "T32") - SUMIFS(NhatKy_ViPham!K:K, NhatKy_ViPham!E:E, "11_Toan_B", NhatKy_ViPham!F:F, B35, NhatKy_ViPham!C:C, "T32")</f>
        <v>100</v>
      </c>
      <c r="AX35" s="7">
        <f>100 + SUMIFS(NhatKy_ViPham!J:J, NhatKy_ViPham!E:E, "11_Toan_B", NhatKy_ViPham!F:F, B35, NhatKy_ViPham!C:C, "T33") - SUMIFS(NhatKy_ViPham!K:K, NhatKy_ViPham!E:E, "11_Toan_B", NhatKy_ViPham!F:F, B35, NhatKy_ViPham!C:C, "T33")</f>
        <v>100</v>
      </c>
      <c r="AY35" s="7">
        <f>100 + SUMIFS(NhatKy_ViPham!J:J, NhatKy_ViPham!E:E, "11_Toan_B", NhatKy_ViPham!F:F, B35, NhatKy_ViPham!C:C, "T34") - SUMIFS(NhatKy_ViPham!K:K, NhatKy_ViPham!E:E, "11_Toan_B", NhatKy_ViPham!F:F, B35, NhatKy_ViPham!C:C, "T34")</f>
        <v>100</v>
      </c>
      <c r="AZ35" s="7">
        <f>100 + SUMIFS(NhatKy_ViPham!J:J, NhatKy_ViPham!E:E, "11_Toan_B", NhatKy_ViPham!F:F, B35, NhatKy_ViPham!C:C, "T35") - SUMIFS(NhatKy_ViPham!K:K, NhatKy_ViPham!E:E, "11_Toan_B", NhatKy_ViPham!F:F, B35, NhatKy_ViPham!C:C, "T35")</f>
        <v>100</v>
      </c>
      <c r="BA35" s="12">
        <f t="shared" si="0"/>
        <v>100</v>
      </c>
      <c r="BB35" s="11" t="s">
        <v>430</v>
      </c>
      <c r="BC35" s="14" t="str">
        <f t="shared" si="1"/>
        <v>Tốt</v>
      </c>
      <c r="BD35" s="10" t="str">
        <f t="shared" si="2"/>
        <v>🟢 BÌNH THƯỜNG</v>
      </c>
    </row>
    <row r="36" spans="1:56" x14ac:dyDescent="0.25">
      <c r="A36" s="5">
        <v>28</v>
      </c>
      <c r="B36" s="15" t="s">
        <v>1451</v>
      </c>
      <c r="C36" s="5" t="s">
        <v>1452</v>
      </c>
      <c r="D36" s="5" t="s">
        <v>435</v>
      </c>
      <c r="E36" s="11" t="s">
        <v>430</v>
      </c>
      <c r="F36" s="6">
        <f>SUMIFS(NhatKy_ViPham!K:K, NhatKy_ViPham!E:E, "11_Toan_B", NhatKy_ViPham!F:F, B36, NhatKy_ViPham!H:H, "L01")</f>
        <v>0</v>
      </c>
      <c r="G36" s="6">
        <f>SUMIFS(NhatKy_ViPham!K:K, NhatKy_ViPham!E:E, "11_Toan_B", NhatKy_ViPham!F:F, B36, NhatKy_ViPham!H:H, "L02")</f>
        <v>0</v>
      </c>
      <c r="H36" s="6">
        <f>SUMIFS(NhatKy_ViPham!K:K, NhatKy_ViPham!E:E, "11_Toan_B", NhatKy_ViPham!F:F, B36, NhatKy_ViPham!H:H, "L03")</f>
        <v>0</v>
      </c>
      <c r="I36" s="6">
        <f>SUMIFS(NhatKy_ViPham!K:K, NhatKy_ViPham!E:E, "11_Toan_B", NhatKy_ViPham!F:F, B36, NhatKy_ViPham!H:H, "L04")</f>
        <v>0</v>
      </c>
      <c r="J36" s="6">
        <f>SUMIFS(NhatKy_ViPham!K:K, NhatKy_ViPham!E:E, "11_Toan_B", NhatKy_ViPham!F:F, B36, NhatKy_ViPham!H:H, "L05")</f>
        <v>0</v>
      </c>
      <c r="K36" s="6">
        <f>SUMIFS(NhatKy_ViPham!K:K, NhatKy_ViPham!E:E, "11_Toan_B", NhatKy_ViPham!F:F, B36, NhatKy_ViPham!H:H, "L06")</f>
        <v>0</v>
      </c>
      <c r="L36" s="6">
        <f>SUMIFS(NhatKy_ViPham!K:K, NhatKy_ViPham!E:E, "11_Toan_B", NhatKy_ViPham!F:F, B36, NhatKy_ViPham!H:H, "L07")</f>
        <v>0</v>
      </c>
      <c r="M36" s="6">
        <f>SUMIFS(NhatKy_ViPham!K:K, NhatKy_ViPham!E:E, "11_Toan_B", NhatKy_ViPham!F:F, B36, NhatKy_ViPham!H:H, "L08")</f>
        <v>0</v>
      </c>
      <c r="N36" s="6">
        <f>SUMIFS(NhatKy_ViPham!K:K, NhatKy_ViPham!E:E, "11_Toan_B", NhatKy_ViPham!F:F, B36, NhatKy_ViPham!H:H, "L09")</f>
        <v>0</v>
      </c>
      <c r="O36" s="6">
        <f>SUMIFS(NhatKy_ViPham!K:K, NhatKy_ViPham!E:E, "11_Toan_B", NhatKy_ViPham!F:F, B36, NhatKy_ViPham!H:H, "L10")</f>
        <v>0</v>
      </c>
      <c r="P36" s="12">
        <f>SUMIFS(NhatKy_ViPham!J:J, NhatKy_ViPham!E:E, "11_Toan_B", NhatKy_ViPham!F:F, B36)</f>
        <v>0</v>
      </c>
      <c r="Q36" s="13">
        <f>SUMIFS(NhatKy_ViPham!K:K, NhatKy_ViPham!E:E, "11_Toan_B", NhatKy_ViPham!F:F, B36)</f>
        <v>0</v>
      </c>
      <c r="R36" s="6">
        <f>100 + SUMIFS(NhatKy_ViPham!J:J, NhatKy_ViPham!E:E, "11_Toan_B", NhatKy_ViPham!F:F, B36, NhatKy_ViPham!C:C, "T1") - SUMIFS(NhatKy_ViPham!K:K, NhatKy_ViPham!E:E, "11_Toan_B", NhatKy_ViPham!F:F, B36, NhatKy_ViPham!C:C, "T1")</f>
        <v>100</v>
      </c>
      <c r="S36" s="6">
        <f>100 + SUMIFS(NhatKy_ViPham!J:J, NhatKy_ViPham!E:E, "11_Toan_B", NhatKy_ViPham!F:F, B36, NhatKy_ViPham!C:C, "T2") - SUMIFS(NhatKy_ViPham!K:K, NhatKy_ViPham!E:E, "11_Toan_B", NhatKy_ViPham!F:F, B36, NhatKy_ViPham!C:C, "T2")</f>
        <v>100</v>
      </c>
      <c r="T36" s="6">
        <f>100 + SUMIFS(NhatKy_ViPham!J:J, NhatKy_ViPham!E:E, "11_Toan_B", NhatKy_ViPham!F:F, B36, NhatKy_ViPham!C:C, "T3") - SUMIFS(NhatKy_ViPham!K:K, NhatKy_ViPham!E:E, "11_Toan_B", NhatKy_ViPham!F:F, B36, NhatKy_ViPham!C:C, "T3")</f>
        <v>100</v>
      </c>
      <c r="U36" s="6">
        <f>100 + SUMIFS(NhatKy_ViPham!J:J, NhatKy_ViPham!E:E, "11_Toan_B", NhatKy_ViPham!F:F, B36, NhatKy_ViPham!C:C, "T4") - SUMIFS(NhatKy_ViPham!K:K, NhatKy_ViPham!E:E, "11_Toan_B", NhatKy_ViPham!F:F, B36, NhatKy_ViPham!C:C, "T4")</f>
        <v>100</v>
      </c>
      <c r="V36" s="6">
        <f>100 + SUMIFS(NhatKy_ViPham!J:J, NhatKy_ViPham!E:E, "11_Toan_B", NhatKy_ViPham!F:F, B36, NhatKy_ViPham!C:C, "T5") - SUMIFS(NhatKy_ViPham!K:K, NhatKy_ViPham!E:E, "11_Toan_B", NhatKy_ViPham!F:F, B36, NhatKy_ViPham!C:C, "T5")</f>
        <v>100</v>
      </c>
      <c r="W36" s="6">
        <f>100 + SUMIFS(NhatKy_ViPham!J:J, NhatKy_ViPham!E:E, "11_Toan_B", NhatKy_ViPham!F:F, B36, NhatKy_ViPham!C:C, "T6") - SUMIFS(NhatKy_ViPham!K:K, NhatKy_ViPham!E:E, "11_Toan_B", NhatKy_ViPham!F:F, B36, NhatKy_ViPham!C:C, "T6")</f>
        <v>100</v>
      </c>
      <c r="X36" s="6">
        <f>100 + SUMIFS(NhatKy_ViPham!J:J, NhatKy_ViPham!E:E, "11_Toan_B", NhatKy_ViPham!F:F, B36, NhatKy_ViPham!C:C, "T7") - SUMIFS(NhatKy_ViPham!K:K, NhatKy_ViPham!E:E, "11_Toan_B", NhatKy_ViPham!F:F, B36, NhatKy_ViPham!C:C, "T7")</f>
        <v>100</v>
      </c>
      <c r="Y36" s="6">
        <f>100 + SUMIFS(NhatKy_ViPham!J:J, NhatKy_ViPham!E:E, "11_Toan_B", NhatKy_ViPham!F:F, B36, NhatKy_ViPham!C:C, "T8") - SUMIFS(NhatKy_ViPham!K:K, NhatKy_ViPham!E:E, "11_Toan_B", NhatKy_ViPham!F:F, B36, NhatKy_ViPham!C:C, "T8")</f>
        <v>100</v>
      </c>
      <c r="Z36" s="6">
        <f>100 + SUMIFS(NhatKy_ViPham!J:J, NhatKy_ViPham!E:E, "11_Toan_B", NhatKy_ViPham!F:F, B36, NhatKy_ViPham!C:C, "T9") - SUMIFS(NhatKy_ViPham!K:K, NhatKy_ViPham!E:E, "11_Toan_B", NhatKy_ViPham!F:F, B36, NhatKy_ViPham!C:C, "T9")</f>
        <v>100</v>
      </c>
      <c r="AA36" s="6">
        <f>100 + SUMIFS(NhatKy_ViPham!J:J, NhatKy_ViPham!E:E, "11_Toan_B", NhatKy_ViPham!F:F, B36, NhatKy_ViPham!C:C, "T10") - SUMIFS(NhatKy_ViPham!K:K, NhatKy_ViPham!E:E, "11_Toan_B", NhatKy_ViPham!F:F, B36, NhatKy_ViPham!C:C, "T10")</f>
        <v>100</v>
      </c>
      <c r="AB36" s="6">
        <f>100 + SUMIFS(NhatKy_ViPham!J:J, NhatKy_ViPham!E:E, "11_Toan_B", NhatKy_ViPham!F:F, B36, NhatKy_ViPham!C:C, "T11") - SUMIFS(NhatKy_ViPham!K:K, NhatKy_ViPham!E:E, "11_Toan_B", NhatKy_ViPham!F:F, B36, NhatKy_ViPham!C:C, "T11")</f>
        <v>100</v>
      </c>
      <c r="AC36" s="6">
        <f>100 + SUMIFS(NhatKy_ViPham!J:J, NhatKy_ViPham!E:E, "11_Toan_B", NhatKy_ViPham!F:F, B36, NhatKy_ViPham!C:C, "T12") - SUMIFS(NhatKy_ViPham!K:K, NhatKy_ViPham!E:E, "11_Toan_B", NhatKy_ViPham!F:F, B36, NhatKy_ViPham!C:C, "T12")</f>
        <v>100</v>
      </c>
      <c r="AD36" s="6">
        <f>100 + SUMIFS(NhatKy_ViPham!J:J, NhatKy_ViPham!E:E, "11_Toan_B", NhatKy_ViPham!F:F, B36, NhatKy_ViPham!C:C, "T13") - SUMIFS(NhatKy_ViPham!K:K, NhatKy_ViPham!E:E, "11_Toan_B", NhatKy_ViPham!F:F, B36, NhatKy_ViPham!C:C, "T13")</f>
        <v>100</v>
      </c>
      <c r="AE36" s="6">
        <f>100 + SUMIFS(NhatKy_ViPham!J:J, NhatKy_ViPham!E:E, "11_Toan_B", NhatKy_ViPham!F:F, B36, NhatKy_ViPham!C:C, "T14") - SUMIFS(NhatKy_ViPham!K:K, NhatKy_ViPham!E:E, "11_Toan_B", NhatKy_ViPham!F:F, B36, NhatKy_ViPham!C:C, "T14")</f>
        <v>100</v>
      </c>
      <c r="AF36" s="6">
        <f>100 + SUMIFS(NhatKy_ViPham!J:J, NhatKy_ViPham!E:E, "11_Toan_B", NhatKy_ViPham!F:F, B36, NhatKy_ViPham!C:C, "T15") - SUMIFS(NhatKy_ViPham!K:K, NhatKy_ViPham!E:E, "11_Toan_B", NhatKy_ViPham!F:F, B36, NhatKy_ViPham!C:C, "T15")</f>
        <v>100</v>
      </c>
      <c r="AG36" s="6">
        <f>100 + SUMIFS(NhatKy_ViPham!J:J, NhatKy_ViPham!E:E, "11_Toan_B", NhatKy_ViPham!F:F, B36, NhatKy_ViPham!C:C, "T16") - SUMIFS(NhatKy_ViPham!K:K, NhatKy_ViPham!E:E, "11_Toan_B", NhatKy_ViPham!F:F, B36, NhatKy_ViPham!C:C, "T16")</f>
        <v>100</v>
      </c>
      <c r="AH36" s="6">
        <f>100 + SUMIFS(NhatKy_ViPham!J:J, NhatKy_ViPham!E:E, "11_Toan_B", NhatKy_ViPham!F:F, B36, NhatKy_ViPham!C:C, "T17") - SUMIFS(NhatKy_ViPham!K:K, NhatKy_ViPham!E:E, "11_Toan_B", NhatKy_ViPham!F:F, B36, NhatKy_ViPham!C:C, "T17")</f>
        <v>100</v>
      </c>
      <c r="AI36" s="6">
        <f>100 + SUMIFS(NhatKy_ViPham!J:J, NhatKy_ViPham!E:E, "11_Toan_B", NhatKy_ViPham!F:F, B36, NhatKy_ViPham!C:C, "T18") - SUMIFS(NhatKy_ViPham!K:K, NhatKy_ViPham!E:E, "11_Toan_B", NhatKy_ViPham!F:F, B36, NhatKy_ViPham!C:C, "T18")</f>
        <v>100</v>
      </c>
      <c r="AJ36" s="6">
        <f>100 + SUMIFS(NhatKy_ViPham!J:J, NhatKy_ViPham!E:E, "11_Toan_B", NhatKy_ViPham!F:F, B36, NhatKy_ViPham!C:C, "T19") - SUMIFS(NhatKy_ViPham!K:K, NhatKy_ViPham!E:E, "11_Toan_B", NhatKy_ViPham!F:F, B36, NhatKy_ViPham!C:C, "T19")</f>
        <v>100</v>
      </c>
      <c r="AK36" s="6">
        <f>100 + SUMIFS(NhatKy_ViPham!J:J, NhatKy_ViPham!E:E, "11_Toan_B", NhatKy_ViPham!F:F, B36, NhatKy_ViPham!C:C, "T20") - SUMIFS(NhatKy_ViPham!K:K, NhatKy_ViPham!E:E, "11_Toan_B", NhatKy_ViPham!F:F, B36, NhatKy_ViPham!C:C, "T20")</f>
        <v>100</v>
      </c>
      <c r="AL36" s="6">
        <f>100 + SUMIFS(NhatKy_ViPham!J:J, NhatKy_ViPham!E:E, "11_Toan_B", NhatKy_ViPham!F:F, B36, NhatKy_ViPham!C:C, "T21") - SUMIFS(NhatKy_ViPham!K:K, NhatKy_ViPham!E:E, "11_Toan_B", NhatKy_ViPham!F:F, B36, NhatKy_ViPham!C:C, "T21")</f>
        <v>100</v>
      </c>
      <c r="AM36" s="6">
        <f>100 + SUMIFS(NhatKy_ViPham!J:J, NhatKy_ViPham!E:E, "11_Toan_B", NhatKy_ViPham!F:F, B36, NhatKy_ViPham!C:C, "T22") - SUMIFS(NhatKy_ViPham!K:K, NhatKy_ViPham!E:E, "11_Toan_B", NhatKy_ViPham!F:F, B36, NhatKy_ViPham!C:C, "T22")</f>
        <v>100</v>
      </c>
      <c r="AN36" s="6">
        <f>100 + SUMIFS(NhatKy_ViPham!J:J, NhatKy_ViPham!E:E, "11_Toan_B", NhatKy_ViPham!F:F, B36, NhatKy_ViPham!C:C, "T23") - SUMIFS(NhatKy_ViPham!K:K, NhatKy_ViPham!E:E, "11_Toan_B", NhatKy_ViPham!F:F, B36, NhatKy_ViPham!C:C, "T23")</f>
        <v>100</v>
      </c>
      <c r="AO36" s="6">
        <f>100 + SUMIFS(NhatKy_ViPham!J:J, NhatKy_ViPham!E:E, "11_Toan_B", NhatKy_ViPham!F:F, B36, NhatKy_ViPham!C:C, "T24") - SUMIFS(NhatKy_ViPham!K:K, NhatKy_ViPham!E:E, "11_Toan_B", NhatKy_ViPham!F:F, B36, NhatKy_ViPham!C:C, "T24")</f>
        <v>100</v>
      </c>
      <c r="AP36" s="6">
        <f>100 + SUMIFS(NhatKy_ViPham!J:J, NhatKy_ViPham!E:E, "11_Toan_B", NhatKy_ViPham!F:F, B36, NhatKy_ViPham!C:C, "T25") - SUMIFS(NhatKy_ViPham!K:K, NhatKy_ViPham!E:E, "11_Toan_B", NhatKy_ViPham!F:F, B36, NhatKy_ViPham!C:C, "T25")</f>
        <v>100</v>
      </c>
      <c r="AQ36" s="6">
        <f>100 + SUMIFS(NhatKy_ViPham!J:J, NhatKy_ViPham!E:E, "11_Toan_B", NhatKy_ViPham!F:F, B36, NhatKy_ViPham!C:C, "T26") - SUMIFS(NhatKy_ViPham!K:K, NhatKy_ViPham!E:E, "11_Toan_B", NhatKy_ViPham!F:F, B36, NhatKy_ViPham!C:C, "T26")</f>
        <v>100</v>
      </c>
      <c r="AR36" s="6">
        <f>100 + SUMIFS(NhatKy_ViPham!J:J, NhatKy_ViPham!E:E, "11_Toan_B", NhatKy_ViPham!F:F, B36, NhatKy_ViPham!C:C, "T27") - SUMIFS(NhatKy_ViPham!K:K, NhatKy_ViPham!E:E, "11_Toan_B", NhatKy_ViPham!F:F, B36, NhatKy_ViPham!C:C, "T27")</f>
        <v>100</v>
      </c>
      <c r="AS36" s="6">
        <f>100 + SUMIFS(NhatKy_ViPham!J:J, NhatKy_ViPham!E:E, "11_Toan_B", NhatKy_ViPham!F:F, B36, NhatKy_ViPham!C:C, "T28") - SUMIFS(NhatKy_ViPham!K:K, NhatKy_ViPham!E:E, "11_Toan_B", NhatKy_ViPham!F:F, B36, NhatKy_ViPham!C:C, "T28")</f>
        <v>100</v>
      </c>
      <c r="AT36" s="6">
        <f>100 + SUMIFS(NhatKy_ViPham!J:J, NhatKy_ViPham!E:E, "11_Toan_B", NhatKy_ViPham!F:F, B36, NhatKy_ViPham!C:C, "T29") - SUMIFS(NhatKy_ViPham!K:K, NhatKy_ViPham!E:E, "11_Toan_B", NhatKy_ViPham!F:F, B36, NhatKy_ViPham!C:C, "T29")</f>
        <v>100</v>
      </c>
      <c r="AU36" s="6">
        <f>100 + SUMIFS(NhatKy_ViPham!J:J, NhatKy_ViPham!E:E, "11_Toan_B", NhatKy_ViPham!F:F, B36, NhatKy_ViPham!C:C, "T30") - SUMIFS(NhatKy_ViPham!K:K, NhatKy_ViPham!E:E, "11_Toan_B", NhatKy_ViPham!F:F, B36, NhatKy_ViPham!C:C, "T30")</f>
        <v>100</v>
      </c>
      <c r="AV36" s="6">
        <f>100 + SUMIFS(NhatKy_ViPham!J:J, NhatKy_ViPham!E:E, "11_Toan_B", NhatKy_ViPham!F:F, B36, NhatKy_ViPham!C:C, "T31") - SUMIFS(NhatKy_ViPham!K:K, NhatKy_ViPham!E:E, "11_Toan_B", NhatKy_ViPham!F:F, B36, NhatKy_ViPham!C:C, "T31")</f>
        <v>100</v>
      </c>
      <c r="AW36" s="6">
        <f>100 + SUMIFS(NhatKy_ViPham!J:J, NhatKy_ViPham!E:E, "11_Toan_B", NhatKy_ViPham!F:F, B36, NhatKy_ViPham!C:C, "T32") - SUMIFS(NhatKy_ViPham!K:K, NhatKy_ViPham!E:E, "11_Toan_B", NhatKy_ViPham!F:F, B36, NhatKy_ViPham!C:C, "T32")</f>
        <v>100</v>
      </c>
      <c r="AX36" s="6">
        <f>100 + SUMIFS(NhatKy_ViPham!J:J, NhatKy_ViPham!E:E, "11_Toan_B", NhatKy_ViPham!F:F, B36, NhatKy_ViPham!C:C, "T33") - SUMIFS(NhatKy_ViPham!K:K, NhatKy_ViPham!E:E, "11_Toan_B", NhatKy_ViPham!F:F, B36, NhatKy_ViPham!C:C, "T33")</f>
        <v>100</v>
      </c>
      <c r="AY36" s="6">
        <f>100 + SUMIFS(NhatKy_ViPham!J:J, NhatKy_ViPham!E:E, "11_Toan_B", NhatKy_ViPham!F:F, B36, NhatKy_ViPham!C:C, "T34") - SUMIFS(NhatKy_ViPham!K:K, NhatKy_ViPham!E:E, "11_Toan_B", NhatKy_ViPham!F:F, B36, NhatKy_ViPham!C:C, "T34")</f>
        <v>100</v>
      </c>
      <c r="AZ36" s="6">
        <f>100 + SUMIFS(NhatKy_ViPham!J:J, NhatKy_ViPham!E:E, "11_Toan_B", NhatKy_ViPham!F:F, B36, NhatKy_ViPham!C:C, "T35") - SUMIFS(NhatKy_ViPham!K:K, NhatKy_ViPham!E:E, "11_Toan_B", NhatKy_ViPham!F:F, B36, NhatKy_ViPham!C:C, "T35")</f>
        <v>100</v>
      </c>
      <c r="BA36" s="12">
        <f t="shared" si="0"/>
        <v>100</v>
      </c>
      <c r="BB36" s="11" t="s">
        <v>430</v>
      </c>
      <c r="BC36" s="16" t="str">
        <f t="shared" si="1"/>
        <v>Tốt</v>
      </c>
      <c r="BD36" s="15" t="str">
        <f t="shared" si="2"/>
        <v>🟢 BÌNH THƯỜNG</v>
      </c>
    </row>
    <row r="37" spans="1:56" x14ac:dyDescent="0.25">
      <c r="A37" s="4">
        <v>29</v>
      </c>
      <c r="B37" s="10" t="s">
        <v>1453</v>
      </c>
      <c r="C37" s="4" t="s">
        <v>1454</v>
      </c>
      <c r="D37" s="4" t="s">
        <v>429</v>
      </c>
      <c r="E37" s="11" t="s">
        <v>430</v>
      </c>
      <c r="F37" s="7">
        <f>SUMIFS(NhatKy_ViPham!K:K, NhatKy_ViPham!E:E, "11_Toan_B", NhatKy_ViPham!F:F, B37, NhatKy_ViPham!H:H, "L01")</f>
        <v>0</v>
      </c>
      <c r="G37" s="7">
        <f>SUMIFS(NhatKy_ViPham!K:K, NhatKy_ViPham!E:E, "11_Toan_B", NhatKy_ViPham!F:F, B37, NhatKy_ViPham!H:H, "L02")</f>
        <v>0</v>
      </c>
      <c r="H37" s="7">
        <f>SUMIFS(NhatKy_ViPham!K:K, NhatKy_ViPham!E:E, "11_Toan_B", NhatKy_ViPham!F:F, B37, NhatKy_ViPham!H:H, "L03")</f>
        <v>0</v>
      </c>
      <c r="I37" s="7">
        <f>SUMIFS(NhatKy_ViPham!K:K, NhatKy_ViPham!E:E, "11_Toan_B", NhatKy_ViPham!F:F, B37, NhatKy_ViPham!H:H, "L04")</f>
        <v>0</v>
      </c>
      <c r="J37" s="7">
        <f>SUMIFS(NhatKy_ViPham!K:K, NhatKy_ViPham!E:E, "11_Toan_B", NhatKy_ViPham!F:F, B37, NhatKy_ViPham!H:H, "L05")</f>
        <v>0</v>
      </c>
      <c r="K37" s="7">
        <f>SUMIFS(NhatKy_ViPham!K:K, NhatKy_ViPham!E:E, "11_Toan_B", NhatKy_ViPham!F:F, B37, NhatKy_ViPham!H:H, "L06")</f>
        <v>0</v>
      </c>
      <c r="L37" s="7">
        <f>SUMIFS(NhatKy_ViPham!K:K, NhatKy_ViPham!E:E, "11_Toan_B", NhatKy_ViPham!F:F, B37, NhatKy_ViPham!H:H, "L07")</f>
        <v>0</v>
      </c>
      <c r="M37" s="7">
        <f>SUMIFS(NhatKy_ViPham!K:K, NhatKy_ViPham!E:E, "11_Toan_B", NhatKy_ViPham!F:F, B37, NhatKy_ViPham!H:H, "L08")</f>
        <v>0</v>
      </c>
      <c r="N37" s="7">
        <f>SUMIFS(NhatKy_ViPham!K:K, NhatKy_ViPham!E:E, "11_Toan_B", NhatKy_ViPham!F:F, B37, NhatKy_ViPham!H:H, "L09")</f>
        <v>0</v>
      </c>
      <c r="O37" s="7">
        <f>SUMIFS(NhatKy_ViPham!K:K, NhatKy_ViPham!E:E, "11_Toan_B", NhatKy_ViPham!F:F, B37, NhatKy_ViPham!H:H, "L10")</f>
        <v>0</v>
      </c>
      <c r="P37" s="12">
        <f>SUMIFS(NhatKy_ViPham!J:J, NhatKy_ViPham!E:E, "11_Toan_B", NhatKy_ViPham!F:F, B37)</f>
        <v>0</v>
      </c>
      <c r="Q37" s="13">
        <f>SUMIFS(NhatKy_ViPham!K:K, NhatKy_ViPham!E:E, "11_Toan_B", NhatKy_ViPham!F:F, B37)</f>
        <v>0</v>
      </c>
      <c r="R37" s="7">
        <f>100 + SUMIFS(NhatKy_ViPham!J:J, NhatKy_ViPham!E:E, "11_Toan_B", NhatKy_ViPham!F:F, B37, NhatKy_ViPham!C:C, "T1") - SUMIFS(NhatKy_ViPham!K:K, NhatKy_ViPham!E:E, "11_Toan_B", NhatKy_ViPham!F:F, B37, NhatKy_ViPham!C:C, "T1")</f>
        <v>100</v>
      </c>
      <c r="S37" s="7">
        <f>100 + SUMIFS(NhatKy_ViPham!J:J, NhatKy_ViPham!E:E, "11_Toan_B", NhatKy_ViPham!F:F, B37, NhatKy_ViPham!C:C, "T2") - SUMIFS(NhatKy_ViPham!K:K, NhatKy_ViPham!E:E, "11_Toan_B", NhatKy_ViPham!F:F, B37, NhatKy_ViPham!C:C, "T2")</f>
        <v>100</v>
      </c>
      <c r="T37" s="7">
        <f>100 + SUMIFS(NhatKy_ViPham!J:J, NhatKy_ViPham!E:E, "11_Toan_B", NhatKy_ViPham!F:F, B37, NhatKy_ViPham!C:C, "T3") - SUMIFS(NhatKy_ViPham!K:K, NhatKy_ViPham!E:E, "11_Toan_B", NhatKy_ViPham!F:F, B37, NhatKy_ViPham!C:C, "T3")</f>
        <v>100</v>
      </c>
      <c r="U37" s="7">
        <f>100 + SUMIFS(NhatKy_ViPham!J:J, NhatKy_ViPham!E:E, "11_Toan_B", NhatKy_ViPham!F:F, B37, NhatKy_ViPham!C:C, "T4") - SUMIFS(NhatKy_ViPham!K:K, NhatKy_ViPham!E:E, "11_Toan_B", NhatKy_ViPham!F:F, B37, NhatKy_ViPham!C:C, "T4")</f>
        <v>100</v>
      </c>
      <c r="V37" s="7">
        <f>100 + SUMIFS(NhatKy_ViPham!J:J, NhatKy_ViPham!E:E, "11_Toan_B", NhatKy_ViPham!F:F, B37, NhatKy_ViPham!C:C, "T5") - SUMIFS(NhatKy_ViPham!K:K, NhatKy_ViPham!E:E, "11_Toan_B", NhatKy_ViPham!F:F, B37, NhatKy_ViPham!C:C, "T5")</f>
        <v>100</v>
      </c>
      <c r="W37" s="7">
        <f>100 + SUMIFS(NhatKy_ViPham!J:J, NhatKy_ViPham!E:E, "11_Toan_B", NhatKy_ViPham!F:F, B37, NhatKy_ViPham!C:C, "T6") - SUMIFS(NhatKy_ViPham!K:K, NhatKy_ViPham!E:E, "11_Toan_B", NhatKy_ViPham!F:F, B37, NhatKy_ViPham!C:C, "T6")</f>
        <v>100</v>
      </c>
      <c r="X37" s="7">
        <f>100 + SUMIFS(NhatKy_ViPham!J:J, NhatKy_ViPham!E:E, "11_Toan_B", NhatKy_ViPham!F:F, B37, NhatKy_ViPham!C:C, "T7") - SUMIFS(NhatKy_ViPham!K:K, NhatKy_ViPham!E:E, "11_Toan_B", NhatKy_ViPham!F:F, B37, NhatKy_ViPham!C:C, "T7")</f>
        <v>100</v>
      </c>
      <c r="Y37" s="7">
        <f>100 + SUMIFS(NhatKy_ViPham!J:J, NhatKy_ViPham!E:E, "11_Toan_B", NhatKy_ViPham!F:F, B37, NhatKy_ViPham!C:C, "T8") - SUMIFS(NhatKy_ViPham!K:K, NhatKy_ViPham!E:E, "11_Toan_B", NhatKy_ViPham!F:F, B37, NhatKy_ViPham!C:C, "T8")</f>
        <v>100</v>
      </c>
      <c r="Z37" s="7">
        <f>100 + SUMIFS(NhatKy_ViPham!J:J, NhatKy_ViPham!E:E, "11_Toan_B", NhatKy_ViPham!F:F, B37, NhatKy_ViPham!C:C, "T9") - SUMIFS(NhatKy_ViPham!K:K, NhatKy_ViPham!E:E, "11_Toan_B", NhatKy_ViPham!F:F, B37, NhatKy_ViPham!C:C, "T9")</f>
        <v>100</v>
      </c>
      <c r="AA37" s="7">
        <f>100 + SUMIFS(NhatKy_ViPham!J:J, NhatKy_ViPham!E:E, "11_Toan_B", NhatKy_ViPham!F:F, B37, NhatKy_ViPham!C:C, "T10") - SUMIFS(NhatKy_ViPham!K:K, NhatKy_ViPham!E:E, "11_Toan_B", NhatKy_ViPham!F:F, B37, NhatKy_ViPham!C:C, "T10")</f>
        <v>100</v>
      </c>
      <c r="AB37" s="7">
        <f>100 + SUMIFS(NhatKy_ViPham!J:J, NhatKy_ViPham!E:E, "11_Toan_B", NhatKy_ViPham!F:F, B37, NhatKy_ViPham!C:C, "T11") - SUMIFS(NhatKy_ViPham!K:K, NhatKy_ViPham!E:E, "11_Toan_B", NhatKy_ViPham!F:F, B37, NhatKy_ViPham!C:C, "T11")</f>
        <v>100</v>
      </c>
      <c r="AC37" s="7">
        <f>100 + SUMIFS(NhatKy_ViPham!J:J, NhatKy_ViPham!E:E, "11_Toan_B", NhatKy_ViPham!F:F, B37, NhatKy_ViPham!C:C, "T12") - SUMIFS(NhatKy_ViPham!K:K, NhatKy_ViPham!E:E, "11_Toan_B", NhatKy_ViPham!F:F, B37, NhatKy_ViPham!C:C, "T12")</f>
        <v>100</v>
      </c>
      <c r="AD37" s="7">
        <f>100 + SUMIFS(NhatKy_ViPham!J:J, NhatKy_ViPham!E:E, "11_Toan_B", NhatKy_ViPham!F:F, B37, NhatKy_ViPham!C:C, "T13") - SUMIFS(NhatKy_ViPham!K:K, NhatKy_ViPham!E:E, "11_Toan_B", NhatKy_ViPham!F:F, B37, NhatKy_ViPham!C:C, "T13")</f>
        <v>100</v>
      </c>
      <c r="AE37" s="7">
        <f>100 + SUMIFS(NhatKy_ViPham!J:J, NhatKy_ViPham!E:E, "11_Toan_B", NhatKy_ViPham!F:F, B37, NhatKy_ViPham!C:C, "T14") - SUMIFS(NhatKy_ViPham!K:K, NhatKy_ViPham!E:E, "11_Toan_B", NhatKy_ViPham!F:F, B37, NhatKy_ViPham!C:C, "T14")</f>
        <v>100</v>
      </c>
      <c r="AF37" s="7">
        <f>100 + SUMIFS(NhatKy_ViPham!J:J, NhatKy_ViPham!E:E, "11_Toan_B", NhatKy_ViPham!F:F, B37, NhatKy_ViPham!C:C, "T15") - SUMIFS(NhatKy_ViPham!K:K, NhatKy_ViPham!E:E, "11_Toan_B", NhatKy_ViPham!F:F, B37, NhatKy_ViPham!C:C, "T15")</f>
        <v>100</v>
      </c>
      <c r="AG37" s="7">
        <f>100 + SUMIFS(NhatKy_ViPham!J:J, NhatKy_ViPham!E:E, "11_Toan_B", NhatKy_ViPham!F:F, B37, NhatKy_ViPham!C:C, "T16") - SUMIFS(NhatKy_ViPham!K:K, NhatKy_ViPham!E:E, "11_Toan_B", NhatKy_ViPham!F:F, B37, NhatKy_ViPham!C:C, "T16")</f>
        <v>100</v>
      </c>
      <c r="AH37" s="7">
        <f>100 + SUMIFS(NhatKy_ViPham!J:J, NhatKy_ViPham!E:E, "11_Toan_B", NhatKy_ViPham!F:F, B37, NhatKy_ViPham!C:C, "T17") - SUMIFS(NhatKy_ViPham!K:K, NhatKy_ViPham!E:E, "11_Toan_B", NhatKy_ViPham!F:F, B37, NhatKy_ViPham!C:C, "T17")</f>
        <v>100</v>
      </c>
      <c r="AI37" s="7">
        <f>100 + SUMIFS(NhatKy_ViPham!J:J, NhatKy_ViPham!E:E, "11_Toan_B", NhatKy_ViPham!F:F, B37, NhatKy_ViPham!C:C, "T18") - SUMIFS(NhatKy_ViPham!K:K, NhatKy_ViPham!E:E, "11_Toan_B", NhatKy_ViPham!F:F, B37, NhatKy_ViPham!C:C, "T18")</f>
        <v>100</v>
      </c>
      <c r="AJ37" s="7">
        <f>100 + SUMIFS(NhatKy_ViPham!J:J, NhatKy_ViPham!E:E, "11_Toan_B", NhatKy_ViPham!F:F, B37, NhatKy_ViPham!C:C, "T19") - SUMIFS(NhatKy_ViPham!K:K, NhatKy_ViPham!E:E, "11_Toan_B", NhatKy_ViPham!F:F, B37, NhatKy_ViPham!C:C, "T19")</f>
        <v>100</v>
      </c>
      <c r="AK37" s="7">
        <f>100 + SUMIFS(NhatKy_ViPham!J:J, NhatKy_ViPham!E:E, "11_Toan_B", NhatKy_ViPham!F:F, B37, NhatKy_ViPham!C:C, "T20") - SUMIFS(NhatKy_ViPham!K:K, NhatKy_ViPham!E:E, "11_Toan_B", NhatKy_ViPham!F:F, B37, NhatKy_ViPham!C:C, "T20")</f>
        <v>100</v>
      </c>
      <c r="AL37" s="7">
        <f>100 + SUMIFS(NhatKy_ViPham!J:J, NhatKy_ViPham!E:E, "11_Toan_B", NhatKy_ViPham!F:F, B37, NhatKy_ViPham!C:C, "T21") - SUMIFS(NhatKy_ViPham!K:K, NhatKy_ViPham!E:E, "11_Toan_B", NhatKy_ViPham!F:F, B37, NhatKy_ViPham!C:C, "T21")</f>
        <v>100</v>
      </c>
      <c r="AM37" s="7">
        <f>100 + SUMIFS(NhatKy_ViPham!J:J, NhatKy_ViPham!E:E, "11_Toan_B", NhatKy_ViPham!F:F, B37, NhatKy_ViPham!C:C, "T22") - SUMIFS(NhatKy_ViPham!K:K, NhatKy_ViPham!E:E, "11_Toan_B", NhatKy_ViPham!F:F, B37, NhatKy_ViPham!C:C, "T22")</f>
        <v>100</v>
      </c>
      <c r="AN37" s="7">
        <f>100 + SUMIFS(NhatKy_ViPham!J:J, NhatKy_ViPham!E:E, "11_Toan_B", NhatKy_ViPham!F:F, B37, NhatKy_ViPham!C:C, "T23") - SUMIFS(NhatKy_ViPham!K:K, NhatKy_ViPham!E:E, "11_Toan_B", NhatKy_ViPham!F:F, B37, NhatKy_ViPham!C:C, "T23")</f>
        <v>100</v>
      </c>
      <c r="AO37" s="7">
        <f>100 + SUMIFS(NhatKy_ViPham!J:J, NhatKy_ViPham!E:E, "11_Toan_B", NhatKy_ViPham!F:F, B37, NhatKy_ViPham!C:C, "T24") - SUMIFS(NhatKy_ViPham!K:K, NhatKy_ViPham!E:E, "11_Toan_B", NhatKy_ViPham!F:F, B37, NhatKy_ViPham!C:C, "T24")</f>
        <v>100</v>
      </c>
      <c r="AP37" s="7">
        <f>100 + SUMIFS(NhatKy_ViPham!J:J, NhatKy_ViPham!E:E, "11_Toan_B", NhatKy_ViPham!F:F, B37, NhatKy_ViPham!C:C, "T25") - SUMIFS(NhatKy_ViPham!K:K, NhatKy_ViPham!E:E, "11_Toan_B", NhatKy_ViPham!F:F, B37, NhatKy_ViPham!C:C, "T25")</f>
        <v>100</v>
      </c>
      <c r="AQ37" s="7">
        <f>100 + SUMIFS(NhatKy_ViPham!J:J, NhatKy_ViPham!E:E, "11_Toan_B", NhatKy_ViPham!F:F, B37, NhatKy_ViPham!C:C, "T26") - SUMIFS(NhatKy_ViPham!K:K, NhatKy_ViPham!E:E, "11_Toan_B", NhatKy_ViPham!F:F, B37, NhatKy_ViPham!C:C, "T26")</f>
        <v>100</v>
      </c>
      <c r="AR37" s="7">
        <f>100 + SUMIFS(NhatKy_ViPham!J:J, NhatKy_ViPham!E:E, "11_Toan_B", NhatKy_ViPham!F:F, B37, NhatKy_ViPham!C:C, "T27") - SUMIFS(NhatKy_ViPham!K:K, NhatKy_ViPham!E:E, "11_Toan_B", NhatKy_ViPham!F:F, B37, NhatKy_ViPham!C:C, "T27")</f>
        <v>100</v>
      </c>
      <c r="AS37" s="7">
        <f>100 + SUMIFS(NhatKy_ViPham!J:J, NhatKy_ViPham!E:E, "11_Toan_B", NhatKy_ViPham!F:F, B37, NhatKy_ViPham!C:C, "T28") - SUMIFS(NhatKy_ViPham!K:K, NhatKy_ViPham!E:E, "11_Toan_B", NhatKy_ViPham!F:F, B37, NhatKy_ViPham!C:C, "T28")</f>
        <v>100</v>
      </c>
      <c r="AT37" s="7">
        <f>100 + SUMIFS(NhatKy_ViPham!J:J, NhatKy_ViPham!E:E, "11_Toan_B", NhatKy_ViPham!F:F, B37, NhatKy_ViPham!C:C, "T29") - SUMIFS(NhatKy_ViPham!K:K, NhatKy_ViPham!E:E, "11_Toan_B", NhatKy_ViPham!F:F, B37, NhatKy_ViPham!C:C, "T29")</f>
        <v>100</v>
      </c>
      <c r="AU37" s="7">
        <f>100 + SUMIFS(NhatKy_ViPham!J:J, NhatKy_ViPham!E:E, "11_Toan_B", NhatKy_ViPham!F:F, B37, NhatKy_ViPham!C:C, "T30") - SUMIFS(NhatKy_ViPham!K:K, NhatKy_ViPham!E:E, "11_Toan_B", NhatKy_ViPham!F:F, B37, NhatKy_ViPham!C:C, "T30")</f>
        <v>100</v>
      </c>
      <c r="AV37" s="7">
        <f>100 + SUMIFS(NhatKy_ViPham!J:J, NhatKy_ViPham!E:E, "11_Toan_B", NhatKy_ViPham!F:F, B37, NhatKy_ViPham!C:C, "T31") - SUMIFS(NhatKy_ViPham!K:K, NhatKy_ViPham!E:E, "11_Toan_B", NhatKy_ViPham!F:F, B37, NhatKy_ViPham!C:C, "T31")</f>
        <v>100</v>
      </c>
      <c r="AW37" s="7">
        <f>100 + SUMIFS(NhatKy_ViPham!J:J, NhatKy_ViPham!E:E, "11_Toan_B", NhatKy_ViPham!F:F, B37, NhatKy_ViPham!C:C, "T32") - SUMIFS(NhatKy_ViPham!K:K, NhatKy_ViPham!E:E, "11_Toan_B", NhatKy_ViPham!F:F, B37, NhatKy_ViPham!C:C, "T32")</f>
        <v>100</v>
      </c>
      <c r="AX37" s="7">
        <f>100 + SUMIFS(NhatKy_ViPham!J:J, NhatKy_ViPham!E:E, "11_Toan_B", NhatKy_ViPham!F:F, B37, NhatKy_ViPham!C:C, "T33") - SUMIFS(NhatKy_ViPham!K:K, NhatKy_ViPham!E:E, "11_Toan_B", NhatKy_ViPham!F:F, B37, NhatKy_ViPham!C:C, "T33")</f>
        <v>100</v>
      </c>
      <c r="AY37" s="7">
        <f>100 + SUMIFS(NhatKy_ViPham!J:J, NhatKy_ViPham!E:E, "11_Toan_B", NhatKy_ViPham!F:F, B37, NhatKy_ViPham!C:C, "T34") - SUMIFS(NhatKy_ViPham!K:K, NhatKy_ViPham!E:E, "11_Toan_B", NhatKy_ViPham!F:F, B37, NhatKy_ViPham!C:C, "T34")</f>
        <v>100</v>
      </c>
      <c r="AZ37" s="7">
        <f>100 + SUMIFS(NhatKy_ViPham!J:J, NhatKy_ViPham!E:E, "11_Toan_B", NhatKy_ViPham!F:F, B37, NhatKy_ViPham!C:C, "T35") - SUMIFS(NhatKy_ViPham!K:K, NhatKy_ViPham!E:E, "11_Toan_B", NhatKy_ViPham!F:F, B37, NhatKy_ViPham!C:C, "T35")</f>
        <v>100</v>
      </c>
      <c r="BA37" s="12">
        <f t="shared" si="0"/>
        <v>100</v>
      </c>
      <c r="BB37" s="11" t="s">
        <v>430</v>
      </c>
      <c r="BC37" s="14" t="str">
        <f t="shared" si="1"/>
        <v>Tốt</v>
      </c>
      <c r="BD37" s="10" t="str">
        <f t="shared" si="2"/>
        <v>🟢 BÌNH THƯỜNG</v>
      </c>
    </row>
    <row r="38" spans="1:56" x14ac:dyDescent="0.25">
      <c r="A38" s="5">
        <v>30</v>
      </c>
      <c r="B38" s="15" t="s">
        <v>1455</v>
      </c>
      <c r="C38" s="5" t="s">
        <v>1355</v>
      </c>
      <c r="D38" s="5" t="s">
        <v>429</v>
      </c>
      <c r="E38" s="11" t="s">
        <v>430</v>
      </c>
      <c r="F38" s="6">
        <f>SUMIFS(NhatKy_ViPham!K:K, NhatKy_ViPham!E:E, "11_Toan_B", NhatKy_ViPham!F:F, B38, NhatKy_ViPham!H:H, "L01")</f>
        <v>0</v>
      </c>
      <c r="G38" s="6">
        <f>SUMIFS(NhatKy_ViPham!K:K, NhatKy_ViPham!E:E, "11_Toan_B", NhatKy_ViPham!F:F, B38, NhatKy_ViPham!H:H, "L02")</f>
        <v>0</v>
      </c>
      <c r="H38" s="6">
        <f>SUMIFS(NhatKy_ViPham!K:K, NhatKy_ViPham!E:E, "11_Toan_B", NhatKy_ViPham!F:F, B38, NhatKy_ViPham!H:H, "L03")</f>
        <v>0</v>
      </c>
      <c r="I38" s="6">
        <f>SUMIFS(NhatKy_ViPham!K:K, NhatKy_ViPham!E:E, "11_Toan_B", NhatKy_ViPham!F:F, B38, NhatKy_ViPham!H:H, "L04")</f>
        <v>0</v>
      </c>
      <c r="J38" s="6">
        <f>SUMIFS(NhatKy_ViPham!K:K, NhatKy_ViPham!E:E, "11_Toan_B", NhatKy_ViPham!F:F, B38, NhatKy_ViPham!H:H, "L05")</f>
        <v>0</v>
      </c>
      <c r="K38" s="6">
        <f>SUMIFS(NhatKy_ViPham!K:K, NhatKy_ViPham!E:E, "11_Toan_B", NhatKy_ViPham!F:F, B38, NhatKy_ViPham!H:H, "L06")</f>
        <v>0</v>
      </c>
      <c r="L38" s="6">
        <f>SUMIFS(NhatKy_ViPham!K:K, NhatKy_ViPham!E:E, "11_Toan_B", NhatKy_ViPham!F:F, B38, NhatKy_ViPham!H:H, "L07")</f>
        <v>0</v>
      </c>
      <c r="M38" s="6">
        <f>SUMIFS(NhatKy_ViPham!K:K, NhatKy_ViPham!E:E, "11_Toan_B", NhatKy_ViPham!F:F, B38, NhatKy_ViPham!H:H, "L08")</f>
        <v>0</v>
      </c>
      <c r="N38" s="6">
        <f>SUMIFS(NhatKy_ViPham!K:K, NhatKy_ViPham!E:E, "11_Toan_B", NhatKy_ViPham!F:F, B38, NhatKy_ViPham!H:H, "L09")</f>
        <v>0</v>
      </c>
      <c r="O38" s="6">
        <f>SUMIFS(NhatKy_ViPham!K:K, NhatKy_ViPham!E:E, "11_Toan_B", NhatKy_ViPham!F:F, B38, NhatKy_ViPham!H:H, "L10")</f>
        <v>0</v>
      </c>
      <c r="P38" s="12">
        <f>SUMIFS(NhatKy_ViPham!J:J, NhatKy_ViPham!E:E, "11_Toan_B", NhatKy_ViPham!F:F, B38)</f>
        <v>0</v>
      </c>
      <c r="Q38" s="13">
        <f>SUMIFS(NhatKy_ViPham!K:K, NhatKy_ViPham!E:E, "11_Toan_B", NhatKy_ViPham!F:F, B38)</f>
        <v>0</v>
      </c>
      <c r="R38" s="6">
        <f>100 + SUMIFS(NhatKy_ViPham!J:J, NhatKy_ViPham!E:E, "11_Toan_B", NhatKy_ViPham!F:F, B38, NhatKy_ViPham!C:C, "T1") - SUMIFS(NhatKy_ViPham!K:K, NhatKy_ViPham!E:E, "11_Toan_B", NhatKy_ViPham!F:F, B38, NhatKy_ViPham!C:C, "T1")</f>
        <v>100</v>
      </c>
      <c r="S38" s="6">
        <f>100 + SUMIFS(NhatKy_ViPham!J:J, NhatKy_ViPham!E:E, "11_Toan_B", NhatKy_ViPham!F:F, B38, NhatKy_ViPham!C:C, "T2") - SUMIFS(NhatKy_ViPham!K:K, NhatKy_ViPham!E:E, "11_Toan_B", NhatKy_ViPham!F:F, B38, NhatKy_ViPham!C:C, "T2")</f>
        <v>100</v>
      </c>
      <c r="T38" s="6">
        <f>100 + SUMIFS(NhatKy_ViPham!J:J, NhatKy_ViPham!E:E, "11_Toan_B", NhatKy_ViPham!F:F, B38, NhatKy_ViPham!C:C, "T3") - SUMIFS(NhatKy_ViPham!K:K, NhatKy_ViPham!E:E, "11_Toan_B", NhatKy_ViPham!F:F, B38, NhatKy_ViPham!C:C, "T3")</f>
        <v>100</v>
      </c>
      <c r="U38" s="6">
        <f>100 + SUMIFS(NhatKy_ViPham!J:J, NhatKy_ViPham!E:E, "11_Toan_B", NhatKy_ViPham!F:F, B38, NhatKy_ViPham!C:C, "T4") - SUMIFS(NhatKy_ViPham!K:K, NhatKy_ViPham!E:E, "11_Toan_B", NhatKy_ViPham!F:F, B38, NhatKy_ViPham!C:C, "T4")</f>
        <v>100</v>
      </c>
      <c r="V38" s="6">
        <f>100 + SUMIFS(NhatKy_ViPham!J:J, NhatKy_ViPham!E:E, "11_Toan_B", NhatKy_ViPham!F:F, B38, NhatKy_ViPham!C:C, "T5") - SUMIFS(NhatKy_ViPham!K:K, NhatKy_ViPham!E:E, "11_Toan_B", NhatKy_ViPham!F:F, B38, NhatKy_ViPham!C:C, "T5")</f>
        <v>100</v>
      </c>
      <c r="W38" s="6">
        <f>100 + SUMIFS(NhatKy_ViPham!J:J, NhatKy_ViPham!E:E, "11_Toan_B", NhatKy_ViPham!F:F, B38, NhatKy_ViPham!C:C, "T6") - SUMIFS(NhatKy_ViPham!K:K, NhatKy_ViPham!E:E, "11_Toan_B", NhatKy_ViPham!F:F, B38, NhatKy_ViPham!C:C, "T6")</f>
        <v>100</v>
      </c>
      <c r="X38" s="6">
        <f>100 + SUMIFS(NhatKy_ViPham!J:J, NhatKy_ViPham!E:E, "11_Toan_B", NhatKy_ViPham!F:F, B38, NhatKy_ViPham!C:C, "T7") - SUMIFS(NhatKy_ViPham!K:K, NhatKy_ViPham!E:E, "11_Toan_B", NhatKy_ViPham!F:F, B38, NhatKy_ViPham!C:C, "T7")</f>
        <v>100</v>
      </c>
      <c r="Y38" s="6">
        <f>100 + SUMIFS(NhatKy_ViPham!J:J, NhatKy_ViPham!E:E, "11_Toan_B", NhatKy_ViPham!F:F, B38, NhatKy_ViPham!C:C, "T8") - SUMIFS(NhatKy_ViPham!K:K, NhatKy_ViPham!E:E, "11_Toan_B", NhatKy_ViPham!F:F, B38, NhatKy_ViPham!C:C, "T8")</f>
        <v>100</v>
      </c>
      <c r="Z38" s="6">
        <f>100 + SUMIFS(NhatKy_ViPham!J:J, NhatKy_ViPham!E:E, "11_Toan_B", NhatKy_ViPham!F:F, B38, NhatKy_ViPham!C:C, "T9") - SUMIFS(NhatKy_ViPham!K:K, NhatKy_ViPham!E:E, "11_Toan_B", NhatKy_ViPham!F:F, B38, NhatKy_ViPham!C:C, "T9")</f>
        <v>100</v>
      </c>
      <c r="AA38" s="6">
        <f>100 + SUMIFS(NhatKy_ViPham!J:J, NhatKy_ViPham!E:E, "11_Toan_B", NhatKy_ViPham!F:F, B38, NhatKy_ViPham!C:C, "T10") - SUMIFS(NhatKy_ViPham!K:K, NhatKy_ViPham!E:E, "11_Toan_B", NhatKy_ViPham!F:F, B38, NhatKy_ViPham!C:C, "T10")</f>
        <v>100</v>
      </c>
      <c r="AB38" s="6">
        <f>100 + SUMIFS(NhatKy_ViPham!J:J, NhatKy_ViPham!E:E, "11_Toan_B", NhatKy_ViPham!F:F, B38, NhatKy_ViPham!C:C, "T11") - SUMIFS(NhatKy_ViPham!K:K, NhatKy_ViPham!E:E, "11_Toan_B", NhatKy_ViPham!F:F, B38, NhatKy_ViPham!C:C, "T11")</f>
        <v>100</v>
      </c>
      <c r="AC38" s="6">
        <f>100 + SUMIFS(NhatKy_ViPham!J:J, NhatKy_ViPham!E:E, "11_Toan_B", NhatKy_ViPham!F:F, B38, NhatKy_ViPham!C:C, "T12") - SUMIFS(NhatKy_ViPham!K:K, NhatKy_ViPham!E:E, "11_Toan_B", NhatKy_ViPham!F:F, B38, NhatKy_ViPham!C:C, "T12")</f>
        <v>100</v>
      </c>
      <c r="AD38" s="6">
        <f>100 + SUMIFS(NhatKy_ViPham!J:J, NhatKy_ViPham!E:E, "11_Toan_B", NhatKy_ViPham!F:F, B38, NhatKy_ViPham!C:C, "T13") - SUMIFS(NhatKy_ViPham!K:K, NhatKy_ViPham!E:E, "11_Toan_B", NhatKy_ViPham!F:F, B38, NhatKy_ViPham!C:C, "T13")</f>
        <v>100</v>
      </c>
      <c r="AE38" s="6">
        <f>100 + SUMIFS(NhatKy_ViPham!J:J, NhatKy_ViPham!E:E, "11_Toan_B", NhatKy_ViPham!F:F, B38, NhatKy_ViPham!C:C, "T14") - SUMIFS(NhatKy_ViPham!K:K, NhatKy_ViPham!E:E, "11_Toan_B", NhatKy_ViPham!F:F, B38, NhatKy_ViPham!C:C, "T14")</f>
        <v>100</v>
      </c>
      <c r="AF38" s="6">
        <f>100 + SUMIFS(NhatKy_ViPham!J:J, NhatKy_ViPham!E:E, "11_Toan_B", NhatKy_ViPham!F:F, B38, NhatKy_ViPham!C:C, "T15") - SUMIFS(NhatKy_ViPham!K:K, NhatKy_ViPham!E:E, "11_Toan_B", NhatKy_ViPham!F:F, B38, NhatKy_ViPham!C:C, "T15")</f>
        <v>100</v>
      </c>
      <c r="AG38" s="6">
        <f>100 + SUMIFS(NhatKy_ViPham!J:J, NhatKy_ViPham!E:E, "11_Toan_B", NhatKy_ViPham!F:F, B38, NhatKy_ViPham!C:C, "T16") - SUMIFS(NhatKy_ViPham!K:K, NhatKy_ViPham!E:E, "11_Toan_B", NhatKy_ViPham!F:F, B38, NhatKy_ViPham!C:C, "T16")</f>
        <v>100</v>
      </c>
      <c r="AH38" s="6">
        <f>100 + SUMIFS(NhatKy_ViPham!J:J, NhatKy_ViPham!E:E, "11_Toan_B", NhatKy_ViPham!F:F, B38, NhatKy_ViPham!C:C, "T17") - SUMIFS(NhatKy_ViPham!K:K, NhatKy_ViPham!E:E, "11_Toan_B", NhatKy_ViPham!F:F, B38, NhatKy_ViPham!C:C, "T17")</f>
        <v>100</v>
      </c>
      <c r="AI38" s="6">
        <f>100 + SUMIFS(NhatKy_ViPham!J:J, NhatKy_ViPham!E:E, "11_Toan_B", NhatKy_ViPham!F:F, B38, NhatKy_ViPham!C:C, "T18") - SUMIFS(NhatKy_ViPham!K:K, NhatKy_ViPham!E:E, "11_Toan_B", NhatKy_ViPham!F:F, B38, NhatKy_ViPham!C:C, "T18")</f>
        <v>100</v>
      </c>
      <c r="AJ38" s="6">
        <f>100 + SUMIFS(NhatKy_ViPham!J:J, NhatKy_ViPham!E:E, "11_Toan_B", NhatKy_ViPham!F:F, B38, NhatKy_ViPham!C:C, "T19") - SUMIFS(NhatKy_ViPham!K:K, NhatKy_ViPham!E:E, "11_Toan_B", NhatKy_ViPham!F:F, B38, NhatKy_ViPham!C:C, "T19")</f>
        <v>100</v>
      </c>
      <c r="AK38" s="6">
        <f>100 + SUMIFS(NhatKy_ViPham!J:J, NhatKy_ViPham!E:E, "11_Toan_B", NhatKy_ViPham!F:F, B38, NhatKy_ViPham!C:C, "T20") - SUMIFS(NhatKy_ViPham!K:K, NhatKy_ViPham!E:E, "11_Toan_B", NhatKy_ViPham!F:F, B38, NhatKy_ViPham!C:C, "T20")</f>
        <v>100</v>
      </c>
      <c r="AL38" s="6">
        <f>100 + SUMIFS(NhatKy_ViPham!J:J, NhatKy_ViPham!E:E, "11_Toan_B", NhatKy_ViPham!F:F, B38, NhatKy_ViPham!C:C, "T21") - SUMIFS(NhatKy_ViPham!K:K, NhatKy_ViPham!E:E, "11_Toan_B", NhatKy_ViPham!F:F, B38, NhatKy_ViPham!C:C, "T21")</f>
        <v>100</v>
      </c>
      <c r="AM38" s="6">
        <f>100 + SUMIFS(NhatKy_ViPham!J:J, NhatKy_ViPham!E:E, "11_Toan_B", NhatKy_ViPham!F:F, B38, NhatKy_ViPham!C:C, "T22") - SUMIFS(NhatKy_ViPham!K:K, NhatKy_ViPham!E:E, "11_Toan_B", NhatKy_ViPham!F:F, B38, NhatKy_ViPham!C:C, "T22")</f>
        <v>100</v>
      </c>
      <c r="AN38" s="6">
        <f>100 + SUMIFS(NhatKy_ViPham!J:J, NhatKy_ViPham!E:E, "11_Toan_B", NhatKy_ViPham!F:F, B38, NhatKy_ViPham!C:C, "T23") - SUMIFS(NhatKy_ViPham!K:K, NhatKy_ViPham!E:E, "11_Toan_B", NhatKy_ViPham!F:F, B38, NhatKy_ViPham!C:C, "T23")</f>
        <v>100</v>
      </c>
      <c r="AO38" s="6">
        <f>100 + SUMIFS(NhatKy_ViPham!J:J, NhatKy_ViPham!E:E, "11_Toan_B", NhatKy_ViPham!F:F, B38, NhatKy_ViPham!C:C, "T24") - SUMIFS(NhatKy_ViPham!K:K, NhatKy_ViPham!E:E, "11_Toan_B", NhatKy_ViPham!F:F, B38, NhatKy_ViPham!C:C, "T24")</f>
        <v>100</v>
      </c>
      <c r="AP38" s="6">
        <f>100 + SUMIFS(NhatKy_ViPham!J:J, NhatKy_ViPham!E:E, "11_Toan_B", NhatKy_ViPham!F:F, B38, NhatKy_ViPham!C:C, "T25") - SUMIFS(NhatKy_ViPham!K:K, NhatKy_ViPham!E:E, "11_Toan_B", NhatKy_ViPham!F:F, B38, NhatKy_ViPham!C:C, "T25")</f>
        <v>100</v>
      </c>
      <c r="AQ38" s="6">
        <f>100 + SUMIFS(NhatKy_ViPham!J:J, NhatKy_ViPham!E:E, "11_Toan_B", NhatKy_ViPham!F:F, B38, NhatKy_ViPham!C:C, "T26") - SUMIFS(NhatKy_ViPham!K:K, NhatKy_ViPham!E:E, "11_Toan_B", NhatKy_ViPham!F:F, B38, NhatKy_ViPham!C:C, "T26")</f>
        <v>100</v>
      </c>
      <c r="AR38" s="6">
        <f>100 + SUMIFS(NhatKy_ViPham!J:J, NhatKy_ViPham!E:E, "11_Toan_B", NhatKy_ViPham!F:F, B38, NhatKy_ViPham!C:C, "T27") - SUMIFS(NhatKy_ViPham!K:K, NhatKy_ViPham!E:E, "11_Toan_B", NhatKy_ViPham!F:F, B38, NhatKy_ViPham!C:C, "T27")</f>
        <v>100</v>
      </c>
      <c r="AS38" s="6">
        <f>100 + SUMIFS(NhatKy_ViPham!J:J, NhatKy_ViPham!E:E, "11_Toan_B", NhatKy_ViPham!F:F, B38, NhatKy_ViPham!C:C, "T28") - SUMIFS(NhatKy_ViPham!K:K, NhatKy_ViPham!E:E, "11_Toan_B", NhatKy_ViPham!F:F, B38, NhatKy_ViPham!C:C, "T28")</f>
        <v>100</v>
      </c>
      <c r="AT38" s="6">
        <f>100 + SUMIFS(NhatKy_ViPham!J:J, NhatKy_ViPham!E:E, "11_Toan_B", NhatKy_ViPham!F:F, B38, NhatKy_ViPham!C:C, "T29") - SUMIFS(NhatKy_ViPham!K:K, NhatKy_ViPham!E:E, "11_Toan_B", NhatKy_ViPham!F:F, B38, NhatKy_ViPham!C:C, "T29")</f>
        <v>100</v>
      </c>
      <c r="AU38" s="6">
        <f>100 + SUMIFS(NhatKy_ViPham!J:J, NhatKy_ViPham!E:E, "11_Toan_B", NhatKy_ViPham!F:F, B38, NhatKy_ViPham!C:C, "T30") - SUMIFS(NhatKy_ViPham!K:K, NhatKy_ViPham!E:E, "11_Toan_B", NhatKy_ViPham!F:F, B38, NhatKy_ViPham!C:C, "T30")</f>
        <v>100</v>
      </c>
      <c r="AV38" s="6">
        <f>100 + SUMIFS(NhatKy_ViPham!J:J, NhatKy_ViPham!E:E, "11_Toan_B", NhatKy_ViPham!F:F, B38, NhatKy_ViPham!C:C, "T31") - SUMIFS(NhatKy_ViPham!K:K, NhatKy_ViPham!E:E, "11_Toan_B", NhatKy_ViPham!F:F, B38, NhatKy_ViPham!C:C, "T31")</f>
        <v>100</v>
      </c>
      <c r="AW38" s="6">
        <f>100 + SUMIFS(NhatKy_ViPham!J:J, NhatKy_ViPham!E:E, "11_Toan_B", NhatKy_ViPham!F:F, B38, NhatKy_ViPham!C:C, "T32") - SUMIFS(NhatKy_ViPham!K:K, NhatKy_ViPham!E:E, "11_Toan_B", NhatKy_ViPham!F:F, B38, NhatKy_ViPham!C:C, "T32")</f>
        <v>100</v>
      </c>
      <c r="AX38" s="6">
        <f>100 + SUMIFS(NhatKy_ViPham!J:J, NhatKy_ViPham!E:E, "11_Toan_B", NhatKy_ViPham!F:F, B38, NhatKy_ViPham!C:C, "T33") - SUMIFS(NhatKy_ViPham!K:K, NhatKy_ViPham!E:E, "11_Toan_B", NhatKy_ViPham!F:F, B38, NhatKy_ViPham!C:C, "T33")</f>
        <v>100</v>
      </c>
      <c r="AY38" s="6">
        <f>100 + SUMIFS(NhatKy_ViPham!J:J, NhatKy_ViPham!E:E, "11_Toan_B", NhatKy_ViPham!F:F, B38, NhatKy_ViPham!C:C, "T34") - SUMIFS(NhatKy_ViPham!K:K, NhatKy_ViPham!E:E, "11_Toan_B", NhatKy_ViPham!F:F, B38, NhatKy_ViPham!C:C, "T34")</f>
        <v>100</v>
      </c>
      <c r="AZ38" s="6">
        <f>100 + SUMIFS(NhatKy_ViPham!J:J, NhatKy_ViPham!E:E, "11_Toan_B", NhatKy_ViPham!F:F, B38, NhatKy_ViPham!C:C, "T35") - SUMIFS(NhatKy_ViPham!K:K, NhatKy_ViPham!E:E, "11_Toan_B", NhatKy_ViPham!F:F, B38, NhatKy_ViPham!C:C, "T35")</f>
        <v>100</v>
      </c>
      <c r="BA38" s="12">
        <f t="shared" si="0"/>
        <v>100</v>
      </c>
      <c r="BB38" s="11" t="s">
        <v>430</v>
      </c>
      <c r="BC38" s="16" t="str">
        <f t="shared" si="1"/>
        <v>Tốt</v>
      </c>
      <c r="BD38" s="15" t="str">
        <f t="shared" si="2"/>
        <v>🟢 BÌNH THƯỜNG</v>
      </c>
    </row>
    <row r="39" spans="1:56" x14ac:dyDescent="0.25">
      <c r="A39" s="4">
        <v>31</v>
      </c>
      <c r="B39" s="10" t="s">
        <v>1456</v>
      </c>
      <c r="C39" s="4" t="s">
        <v>1457</v>
      </c>
      <c r="D39" s="4" t="s">
        <v>429</v>
      </c>
      <c r="E39" s="11" t="s">
        <v>430</v>
      </c>
      <c r="F39" s="7">
        <f>SUMIFS(NhatKy_ViPham!K:K, NhatKy_ViPham!E:E, "11_Toan_B", NhatKy_ViPham!F:F, B39, NhatKy_ViPham!H:H, "L01")</f>
        <v>0</v>
      </c>
      <c r="G39" s="7">
        <f>SUMIFS(NhatKy_ViPham!K:K, NhatKy_ViPham!E:E, "11_Toan_B", NhatKy_ViPham!F:F, B39, NhatKy_ViPham!H:H, "L02")</f>
        <v>0</v>
      </c>
      <c r="H39" s="7">
        <f>SUMIFS(NhatKy_ViPham!K:K, NhatKy_ViPham!E:E, "11_Toan_B", NhatKy_ViPham!F:F, B39, NhatKy_ViPham!H:H, "L03")</f>
        <v>0</v>
      </c>
      <c r="I39" s="7">
        <f>SUMIFS(NhatKy_ViPham!K:K, NhatKy_ViPham!E:E, "11_Toan_B", NhatKy_ViPham!F:F, B39, NhatKy_ViPham!H:H, "L04")</f>
        <v>0</v>
      </c>
      <c r="J39" s="7">
        <f>SUMIFS(NhatKy_ViPham!K:K, NhatKy_ViPham!E:E, "11_Toan_B", NhatKy_ViPham!F:F, B39, NhatKy_ViPham!H:H, "L05")</f>
        <v>0</v>
      </c>
      <c r="K39" s="7">
        <f>SUMIFS(NhatKy_ViPham!K:K, NhatKy_ViPham!E:E, "11_Toan_B", NhatKy_ViPham!F:F, B39, NhatKy_ViPham!H:H, "L06")</f>
        <v>0</v>
      </c>
      <c r="L39" s="7">
        <f>SUMIFS(NhatKy_ViPham!K:K, NhatKy_ViPham!E:E, "11_Toan_B", NhatKy_ViPham!F:F, B39, NhatKy_ViPham!H:H, "L07")</f>
        <v>0</v>
      </c>
      <c r="M39" s="7">
        <f>SUMIFS(NhatKy_ViPham!K:K, NhatKy_ViPham!E:E, "11_Toan_B", NhatKy_ViPham!F:F, B39, NhatKy_ViPham!H:H, "L08")</f>
        <v>0</v>
      </c>
      <c r="N39" s="7">
        <f>SUMIFS(NhatKy_ViPham!K:K, NhatKy_ViPham!E:E, "11_Toan_B", NhatKy_ViPham!F:F, B39, NhatKy_ViPham!H:H, "L09")</f>
        <v>0</v>
      </c>
      <c r="O39" s="7">
        <f>SUMIFS(NhatKy_ViPham!K:K, NhatKy_ViPham!E:E, "11_Toan_B", NhatKy_ViPham!F:F, B39, NhatKy_ViPham!H:H, "L10")</f>
        <v>0</v>
      </c>
      <c r="P39" s="12">
        <f>SUMIFS(NhatKy_ViPham!J:J, NhatKy_ViPham!E:E, "11_Toan_B", NhatKy_ViPham!F:F, B39)</f>
        <v>0</v>
      </c>
      <c r="Q39" s="13">
        <f>SUMIFS(NhatKy_ViPham!K:K, NhatKy_ViPham!E:E, "11_Toan_B", NhatKy_ViPham!F:F, B39)</f>
        <v>0</v>
      </c>
      <c r="R39" s="7">
        <f>100 + SUMIFS(NhatKy_ViPham!J:J, NhatKy_ViPham!E:E, "11_Toan_B", NhatKy_ViPham!F:F, B39, NhatKy_ViPham!C:C, "T1") - SUMIFS(NhatKy_ViPham!K:K, NhatKy_ViPham!E:E, "11_Toan_B", NhatKy_ViPham!F:F, B39, NhatKy_ViPham!C:C, "T1")</f>
        <v>100</v>
      </c>
      <c r="S39" s="7">
        <f>100 + SUMIFS(NhatKy_ViPham!J:J, NhatKy_ViPham!E:E, "11_Toan_B", NhatKy_ViPham!F:F, B39, NhatKy_ViPham!C:C, "T2") - SUMIFS(NhatKy_ViPham!K:K, NhatKy_ViPham!E:E, "11_Toan_B", NhatKy_ViPham!F:F, B39, NhatKy_ViPham!C:C, "T2")</f>
        <v>100</v>
      </c>
      <c r="T39" s="7">
        <f>100 + SUMIFS(NhatKy_ViPham!J:J, NhatKy_ViPham!E:E, "11_Toan_B", NhatKy_ViPham!F:F, B39, NhatKy_ViPham!C:C, "T3") - SUMIFS(NhatKy_ViPham!K:K, NhatKy_ViPham!E:E, "11_Toan_B", NhatKy_ViPham!F:F, B39, NhatKy_ViPham!C:C, "T3")</f>
        <v>100</v>
      </c>
      <c r="U39" s="7">
        <f>100 + SUMIFS(NhatKy_ViPham!J:J, NhatKy_ViPham!E:E, "11_Toan_B", NhatKy_ViPham!F:F, B39, NhatKy_ViPham!C:C, "T4") - SUMIFS(NhatKy_ViPham!K:K, NhatKy_ViPham!E:E, "11_Toan_B", NhatKy_ViPham!F:F, B39, NhatKy_ViPham!C:C, "T4")</f>
        <v>100</v>
      </c>
      <c r="V39" s="7">
        <f>100 + SUMIFS(NhatKy_ViPham!J:J, NhatKy_ViPham!E:E, "11_Toan_B", NhatKy_ViPham!F:F, B39, NhatKy_ViPham!C:C, "T5") - SUMIFS(NhatKy_ViPham!K:K, NhatKy_ViPham!E:E, "11_Toan_B", NhatKy_ViPham!F:F, B39, NhatKy_ViPham!C:C, "T5")</f>
        <v>100</v>
      </c>
      <c r="W39" s="7">
        <f>100 + SUMIFS(NhatKy_ViPham!J:J, NhatKy_ViPham!E:E, "11_Toan_B", NhatKy_ViPham!F:F, B39, NhatKy_ViPham!C:C, "T6") - SUMIFS(NhatKy_ViPham!K:K, NhatKy_ViPham!E:E, "11_Toan_B", NhatKy_ViPham!F:F, B39, NhatKy_ViPham!C:C, "T6")</f>
        <v>100</v>
      </c>
      <c r="X39" s="7">
        <f>100 + SUMIFS(NhatKy_ViPham!J:J, NhatKy_ViPham!E:E, "11_Toan_B", NhatKy_ViPham!F:F, B39, NhatKy_ViPham!C:C, "T7") - SUMIFS(NhatKy_ViPham!K:K, NhatKy_ViPham!E:E, "11_Toan_B", NhatKy_ViPham!F:F, B39, NhatKy_ViPham!C:C, "T7")</f>
        <v>100</v>
      </c>
      <c r="Y39" s="7">
        <f>100 + SUMIFS(NhatKy_ViPham!J:J, NhatKy_ViPham!E:E, "11_Toan_B", NhatKy_ViPham!F:F, B39, NhatKy_ViPham!C:C, "T8") - SUMIFS(NhatKy_ViPham!K:K, NhatKy_ViPham!E:E, "11_Toan_B", NhatKy_ViPham!F:F, B39, NhatKy_ViPham!C:C, "T8")</f>
        <v>100</v>
      </c>
      <c r="Z39" s="7">
        <f>100 + SUMIFS(NhatKy_ViPham!J:J, NhatKy_ViPham!E:E, "11_Toan_B", NhatKy_ViPham!F:F, B39, NhatKy_ViPham!C:C, "T9") - SUMIFS(NhatKy_ViPham!K:K, NhatKy_ViPham!E:E, "11_Toan_B", NhatKy_ViPham!F:F, B39, NhatKy_ViPham!C:C, "T9")</f>
        <v>100</v>
      </c>
      <c r="AA39" s="7">
        <f>100 + SUMIFS(NhatKy_ViPham!J:J, NhatKy_ViPham!E:E, "11_Toan_B", NhatKy_ViPham!F:F, B39, NhatKy_ViPham!C:C, "T10") - SUMIFS(NhatKy_ViPham!K:K, NhatKy_ViPham!E:E, "11_Toan_B", NhatKy_ViPham!F:F, B39, NhatKy_ViPham!C:C, "T10")</f>
        <v>100</v>
      </c>
      <c r="AB39" s="7">
        <f>100 + SUMIFS(NhatKy_ViPham!J:J, NhatKy_ViPham!E:E, "11_Toan_B", NhatKy_ViPham!F:F, B39, NhatKy_ViPham!C:C, "T11") - SUMIFS(NhatKy_ViPham!K:K, NhatKy_ViPham!E:E, "11_Toan_B", NhatKy_ViPham!F:F, B39, NhatKy_ViPham!C:C, "T11")</f>
        <v>100</v>
      </c>
      <c r="AC39" s="7">
        <f>100 + SUMIFS(NhatKy_ViPham!J:J, NhatKy_ViPham!E:E, "11_Toan_B", NhatKy_ViPham!F:F, B39, NhatKy_ViPham!C:C, "T12") - SUMIFS(NhatKy_ViPham!K:K, NhatKy_ViPham!E:E, "11_Toan_B", NhatKy_ViPham!F:F, B39, NhatKy_ViPham!C:C, "T12")</f>
        <v>100</v>
      </c>
      <c r="AD39" s="7">
        <f>100 + SUMIFS(NhatKy_ViPham!J:J, NhatKy_ViPham!E:E, "11_Toan_B", NhatKy_ViPham!F:F, B39, NhatKy_ViPham!C:C, "T13") - SUMIFS(NhatKy_ViPham!K:K, NhatKy_ViPham!E:E, "11_Toan_B", NhatKy_ViPham!F:F, B39, NhatKy_ViPham!C:C, "T13")</f>
        <v>100</v>
      </c>
      <c r="AE39" s="7">
        <f>100 + SUMIFS(NhatKy_ViPham!J:J, NhatKy_ViPham!E:E, "11_Toan_B", NhatKy_ViPham!F:F, B39, NhatKy_ViPham!C:C, "T14") - SUMIFS(NhatKy_ViPham!K:K, NhatKy_ViPham!E:E, "11_Toan_B", NhatKy_ViPham!F:F, B39, NhatKy_ViPham!C:C, "T14")</f>
        <v>100</v>
      </c>
      <c r="AF39" s="7">
        <f>100 + SUMIFS(NhatKy_ViPham!J:J, NhatKy_ViPham!E:E, "11_Toan_B", NhatKy_ViPham!F:F, B39, NhatKy_ViPham!C:C, "T15") - SUMIFS(NhatKy_ViPham!K:K, NhatKy_ViPham!E:E, "11_Toan_B", NhatKy_ViPham!F:F, B39, NhatKy_ViPham!C:C, "T15")</f>
        <v>100</v>
      </c>
      <c r="AG39" s="7">
        <f>100 + SUMIFS(NhatKy_ViPham!J:J, NhatKy_ViPham!E:E, "11_Toan_B", NhatKy_ViPham!F:F, B39, NhatKy_ViPham!C:C, "T16") - SUMIFS(NhatKy_ViPham!K:K, NhatKy_ViPham!E:E, "11_Toan_B", NhatKy_ViPham!F:F, B39, NhatKy_ViPham!C:C, "T16")</f>
        <v>100</v>
      </c>
      <c r="AH39" s="7">
        <f>100 + SUMIFS(NhatKy_ViPham!J:J, NhatKy_ViPham!E:E, "11_Toan_B", NhatKy_ViPham!F:F, B39, NhatKy_ViPham!C:C, "T17") - SUMIFS(NhatKy_ViPham!K:K, NhatKy_ViPham!E:E, "11_Toan_B", NhatKy_ViPham!F:F, B39, NhatKy_ViPham!C:C, "T17")</f>
        <v>100</v>
      </c>
      <c r="AI39" s="7">
        <f>100 + SUMIFS(NhatKy_ViPham!J:J, NhatKy_ViPham!E:E, "11_Toan_B", NhatKy_ViPham!F:F, B39, NhatKy_ViPham!C:C, "T18") - SUMIFS(NhatKy_ViPham!K:K, NhatKy_ViPham!E:E, "11_Toan_B", NhatKy_ViPham!F:F, B39, NhatKy_ViPham!C:C, "T18")</f>
        <v>100</v>
      </c>
      <c r="AJ39" s="7">
        <f>100 + SUMIFS(NhatKy_ViPham!J:J, NhatKy_ViPham!E:E, "11_Toan_B", NhatKy_ViPham!F:F, B39, NhatKy_ViPham!C:C, "T19") - SUMIFS(NhatKy_ViPham!K:K, NhatKy_ViPham!E:E, "11_Toan_B", NhatKy_ViPham!F:F, B39, NhatKy_ViPham!C:C, "T19")</f>
        <v>100</v>
      </c>
      <c r="AK39" s="7">
        <f>100 + SUMIFS(NhatKy_ViPham!J:J, NhatKy_ViPham!E:E, "11_Toan_B", NhatKy_ViPham!F:F, B39, NhatKy_ViPham!C:C, "T20") - SUMIFS(NhatKy_ViPham!K:K, NhatKy_ViPham!E:E, "11_Toan_B", NhatKy_ViPham!F:F, B39, NhatKy_ViPham!C:C, "T20")</f>
        <v>100</v>
      </c>
      <c r="AL39" s="7">
        <f>100 + SUMIFS(NhatKy_ViPham!J:J, NhatKy_ViPham!E:E, "11_Toan_B", NhatKy_ViPham!F:F, B39, NhatKy_ViPham!C:C, "T21") - SUMIFS(NhatKy_ViPham!K:K, NhatKy_ViPham!E:E, "11_Toan_B", NhatKy_ViPham!F:F, B39, NhatKy_ViPham!C:C, "T21")</f>
        <v>100</v>
      </c>
      <c r="AM39" s="7">
        <f>100 + SUMIFS(NhatKy_ViPham!J:J, NhatKy_ViPham!E:E, "11_Toan_B", NhatKy_ViPham!F:F, B39, NhatKy_ViPham!C:C, "T22") - SUMIFS(NhatKy_ViPham!K:K, NhatKy_ViPham!E:E, "11_Toan_B", NhatKy_ViPham!F:F, B39, NhatKy_ViPham!C:C, "T22")</f>
        <v>100</v>
      </c>
      <c r="AN39" s="7">
        <f>100 + SUMIFS(NhatKy_ViPham!J:J, NhatKy_ViPham!E:E, "11_Toan_B", NhatKy_ViPham!F:F, B39, NhatKy_ViPham!C:C, "T23") - SUMIFS(NhatKy_ViPham!K:K, NhatKy_ViPham!E:E, "11_Toan_B", NhatKy_ViPham!F:F, B39, NhatKy_ViPham!C:C, "T23")</f>
        <v>100</v>
      </c>
      <c r="AO39" s="7">
        <f>100 + SUMIFS(NhatKy_ViPham!J:J, NhatKy_ViPham!E:E, "11_Toan_B", NhatKy_ViPham!F:F, B39, NhatKy_ViPham!C:C, "T24") - SUMIFS(NhatKy_ViPham!K:K, NhatKy_ViPham!E:E, "11_Toan_B", NhatKy_ViPham!F:F, B39, NhatKy_ViPham!C:C, "T24")</f>
        <v>100</v>
      </c>
      <c r="AP39" s="7">
        <f>100 + SUMIFS(NhatKy_ViPham!J:J, NhatKy_ViPham!E:E, "11_Toan_B", NhatKy_ViPham!F:F, B39, NhatKy_ViPham!C:C, "T25") - SUMIFS(NhatKy_ViPham!K:K, NhatKy_ViPham!E:E, "11_Toan_B", NhatKy_ViPham!F:F, B39, NhatKy_ViPham!C:C, "T25")</f>
        <v>100</v>
      </c>
      <c r="AQ39" s="7">
        <f>100 + SUMIFS(NhatKy_ViPham!J:J, NhatKy_ViPham!E:E, "11_Toan_B", NhatKy_ViPham!F:F, B39, NhatKy_ViPham!C:C, "T26") - SUMIFS(NhatKy_ViPham!K:K, NhatKy_ViPham!E:E, "11_Toan_B", NhatKy_ViPham!F:F, B39, NhatKy_ViPham!C:C, "T26")</f>
        <v>100</v>
      </c>
      <c r="AR39" s="7">
        <f>100 + SUMIFS(NhatKy_ViPham!J:J, NhatKy_ViPham!E:E, "11_Toan_B", NhatKy_ViPham!F:F, B39, NhatKy_ViPham!C:C, "T27") - SUMIFS(NhatKy_ViPham!K:K, NhatKy_ViPham!E:E, "11_Toan_B", NhatKy_ViPham!F:F, B39, NhatKy_ViPham!C:C, "T27")</f>
        <v>100</v>
      </c>
      <c r="AS39" s="7">
        <f>100 + SUMIFS(NhatKy_ViPham!J:J, NhatKy_ViPham!E:E, "11_Toan_B", NhatKy_ViPham!F:F, B39, NhatKy_ViPham!C:C, "T28") - SUMIFS(NhatKy_ViPham!K:K, NhatKy_ViPham!E:E, "11_Toan_B", NhatKy_ViPham!F:F, B39, NhatKy_ViPham!C:C, "T28")</f>
        <v>100</v>
      </c>
      <c r="AT39" s="7">
        <f>100 + SUMIFS(NhatKy_ViPham!J:J, NhatKy_ViPham!E:E, "11_Toan_B", NhatKy_ViPham!F:F, B39, NhatKy_ViPham!C:C, "T29") - SUMIFS(NhatKy_ViPham!K:K, NhatKy_ViPham!E:E, "11_Toan_B", NhatKy_ViPham!F:F, B39, NhatKy_ViPham!C:C, "T29")</f>
        <v>100</v>
      </c>
      <c r="AU39" s="7">
        <f>100 + SUMIFS(NhatKy_ViPham!J:J, NhatKy_ViPham!E:E, "11_Toan_B", NhatKy_ViPham!F:F, B39, NhatKy_ViPham!C:C, "T30") - SUMIFS(NhatKy_ViPham!K:K, NhatKy_ViPham!E:E, "11_Toan_B", NhatKy_ViPham!F:F, B39, NhatKy_ViPham!C:C, "T30")</f>
        <v>100</v>
      </c>
      <c r="AV39" s="7">
        <f>100 + SUMIFS(NhatKy_ViPham!J:J, NhatKy_ViPham!E:E, "11_Toan_B", NhatKy_ViPham!F:F, B39, NhatKy_ViPham!C:C, "T31") - SUMIFS(NhatKy_ViPham!K:K, NhatKy_ViPham!E:E, "11_Toan_B", NhatKy_ViPham!F:F, B39, NhatKy_ViPham!C:C, "T31")</f>
        <v>100</v>
      </c>
      <c r="AW39" s="7">
        <f>100 + SUMIFS(NhatKy_ViPham!J:J, NhatKy_ViPham!E:E, "11_Toan_B", NhatKy_ViPham!F:F, B39, NhatKy_ViPham!C:C, "T32") - SUMIFS(NhatKy_ViPham!K:K, NhatKy_ViPham!E:E, "11_Toan_B", NhatKy_ViPham!F:F, B39, NhatKy_ViPham!C:C, "T32")</f>
        <v>100</v>
      </c>
      <c r="AX39" s="7">
        <f>100 + SUMIFS(NhatKy_ViPham!J:J, NhatKy_ViPham!E:E, "11_Toan_B", NhatKy_ViPham!F:F, B39, NhatKy_ViPham!C:C, "T33") - SUMIFS(NhatKy_ViPham!K:K, NhatKy_ViPham!E:E, "11_Toan_B", NhatKy_ViPham!F:F, B39, NhatKy_ViPham!C:C, "T33")</f>
        <v>100</v>
      </c>
      <c r="AY39" s="7">
        <f>100 + SUMIFS(NhatKy_ViPham!J:J, NhatKy_ViPham!E:E, "11_Toan_B", NhatKy_ViPham!F:F, B39, NhatKy_ViPham!C:C, "T34") - SUMIFS(NhatKy_ViPham!K:K, NhatKy_ViPham!E:E, "11_Toan_B", NhatKy_ViPham!F:F, B39, NhatKy_ViPham!C:C, "T34")</f>
        <v>100</v>
      </c>
      <c r="AZ39" s="7">
        <f>100 + SUMIFS(NhatKy_ViPham!J:J, NhatKy_ViPham!E:E, "11_Toan_B", NhatKy_ViPham!F:F, B39, NhatKy_ViPham!C:C, "T35") - SUMIFS(NhatKy_ViPham!K:K, NhatKy_ViPham!E:E, "11_Toan_B", NhatKy_ViPham!F:F, B39, NhatKy_ViPham!C:C, "T35")</f>
        <v>100</v>
      </c>
      <c r="BA39" s="12">
        <f t="shared" si="0"/>
        <v>100</v>
      </c>
      <c r="BB39" s="11" t="s">
        <v>430</v>
      </c>
      <c r="BC39" s="14" t="str">
        <f t="shared" si="1"/>
        <v>Tốt</v>
      </c>
      <c r="BD39" s="10" t="str">
        <f t="shared" si="2"/>
        <v>🟢 BÌNH THƯỜNG</v>
      </c>
    </row>
    <row r="40" spans="1:56" x14ac:dyDescent="0.25">
      <c r="A40" s="5">
        <v>32</v>
      </c>
      <c r="B40" s="15" t="s">
        <v>1458</v>
      </c>
      <c r="C40" s="5" t="s">
        <v>1459</v>
      </c>
      <c r="D40" s="5" t="s">
        <v>429</v>
      </c>
      <c r="E40" s="11" t="s">
        <v>430</v>
      </c>
      <c r="F40" s="6">
        <f>SUMIFS(NhatKy_ViPham!K:K, NhatKy_ViPham!E:E, "11_Toan_B", NhatKy_ViPham!F:F, B40, NhatKy_ViPham!H:H, "L01")</f>
        <v>0</v>
      </c>
      <c r="G40" s="6">
        <f>SUMIFS(NhatKy_ViPham!K:K, NhatKy_ViPham!E:E, "11_Toan_B", NhatKy_ViPham!F:F, B40, NhatKy_ViPham!H:H, "L02")</f>
        <v>0</v>
      </c>
      <c r="H40" s="6">
        <f>SUMIFS(NhatKy_ViPham!K:K, NhatKy_ViPham!E:E, "11_Toan_B", NhatKy_ViPham!F:F, B40, NhatKy_ViPham!H:H, "L03")</f>
        <v>0</v>
      </c>
      <c r="I40" s="6">
        <f>SUMIFS(NhatKy_ViPham!K:K, NhatKy_ViPham!E:E, "11_Toan_B", NhatKy_ViPham!F:F, B40, NhatKy_ViPham!H:H, "L04")</f>
        <v>0</v>
      </c>
      <c r="J40" s="6">
        <f>SUMIFS(NhatKy_ViPham!K:K, NhatKy_ViPham!E:E, "11_Toan_B", NhatKy_ViPham!F:F, B40, NhatKy_ViPham!H:H, "L05")</f>
        <v>0</v>
      </c>
      <c r="K40" s="6">
        <f>SUMIFS(NhatKy_ViPham!K:K, NhatKy_ViPham!E:E, "11_Toan_B", NhatKy_ViPham!F:F, B40, NhatKy_ViPham!H:H, "L06")</f>
        <v>0</v>
      </c>
      <c r="L40" s="6">
        <f>SUMIFS(NhatKy_ViPham!K:K, NhatKy_ViPham!E:E, "11_Toan_B", NhatKy_ViPham!F:F, B40, NhatKy_ViPham!H:H, "L07")</f>
        <v>0</v>
      </c>
      <c r="M40" s="6">
        <f>SUMIFS(NhatKy_ViPham!K:K, NhatKy_ViPham!E:E, "11_Toan_B", NhatKy_ViPham!F:F, B40, NhatKy_ViPham!H:H, "L08")</f>
        <v>0</v>
      </c>
      <c r="N40" s="6">
        <f>SUMIFS(NhatKy_ViPham!K:K, NhatKy_ViPham!E:E, "11_Toan_B", NhatKy_ViPham!F:F, B40, NhatKy_ViPham!H:H, "L09")</f>
        <v>0</v>
      </c>
      <c r="O40" s="6">
        <f>SUMIFS(NhatKy_ViPham!K:K, NhatKy_ViPham!E:E, "11_Toan_B", NhatKy_ViPham!F:F, B40, NhatKy_ViPham!H:H, "L10")</f>
        <v>0</v>
      </c>
      <c r="P40" s="12">
        <f>SUMIFS(NhatKy_ViPham!J:J, NhatKy_ViPham!E:E, "11_Toan_B", NhatKy_ViPham!F:F, B40)</f>
        <v>0</v>
      </c>
      <c r="Q40" s="13">
        <f>SUMIFS(NhatKy_ViPham!K:K, NhatKy_ViPham!E:E, "11_Toan_B", NhatKy_ViPham!F:F, B40)</f>
        <v>0</v>
      </c>
      <c r="R40" s="6">
        <f>100 + SUMIFS(NhatKy_ViPham!J:J, NhatKy_ViPham!E:E, "11_Toan_B", NhatKy_ViPham!F:F, B40, NhatKy_ViPham!C:C, "T1") - SUMIFS(NhatKy_ViPham!K:K, NhatKy_ViPham!E:E, "11_Toan_B", NhatKy_ViPham!F:F, B40, NhatKy_ViPham!C:C, "T1")</f>
        <v>100</v>
      </c>
      <c r="S40" s="6">
        <f>100 + SUMIFS(NhatKy_ViPham!J:J, NhatKy_ViPham!E:E, "11_Toan_B", NhatKy_ViPham!F:F, B40, NhatKy_ViPham!C:C, "T2") - SUMIFS(NhatKy_ViPham!K:K, NhatKy_ViPham!E:E, "11_Toan_B", NhatKy_ViPham!F:F, B40, NhatKy_ViPham!C:C, "T2")</f>
        <v>100</v>
      </c>
      <c r="T40" s="6">
        <f>100 + SUMIFS(NhatKy_ViPham!J:J, NhatKy_ViPham!E:E, "11_Toan_B", NhatKy_ViPham!F:F, B40, NhatKy_ViPham!C:C, "T3") - SUMIFS(NhatKy_ViPham!K:K, NhatKy_ViPham!E:E, "11_Toan_B", NhatKy_ViPham!F:F, B40, NhatKy_ViPham!C:C, "T3")</f>
        <v>100</v>
      </c>
      <c r="U40" s="6">
        <f>100 + SUMIFS(NhatKy_ViPham!J:J, NhatKy_ViPham!E:E, "11_Toan_B", NhatKy_ViPham!F:F, B40, NhatKy_ViPham!C:C, "T4") - SUMIFS(NhatKy_ViPham!K:K, NhatKy_ViPham!E:E, "11_Toan_B", NhatKy_ViPham!F:F, B40, NhatKy_ViPham!C:C, "T4")</f>
        <v>100</v>
      </c>
      <c r="V40" s="6">
        <f>100 + SUMIFS(NhatKy_ViPham!J:J, NhatKy_ViPham!E:E, "11_Toan_B", NhatKy_ViPham!F:F, B40, NhatKy_ViPham!C:C, "T5") - SUMIFS(NhatKy_ViPham!K:K, NhatKy_ViPham!E:E, "11_Toan_B", NhatKy_ViPham!F:F, B40, NhatKy_ViPham!C:C, "T5")</f>
        <v>100</v>
      </c>
      <c r="W40" s="6">
        <f>100 + SUMIFS(NhatKy_ViPham!J:J, NhatKy_ViPham!E:E, "11_Toan_B", NhatKy_ViPham!F:F, B40, NhatKy_ViPham!C:C, "T6") - SUMIFS(NhatKy_ViPham!K:K, NhatKy_ViPham!E:E, "11_Toan_B", NhatKy_ViPham!F:F, B40, NhatKy_ViPham!C:C, "T6")</f>
        <v>100</v>
      </c>
      <c r="X40" s="6">
        <f>100 + SUMIFS(NhatKy_ViPham!J:J, NhatKy_ViPham!E:E, "11_Toan_B", NhatKy_ViPham!F:F, B40, NhatKy_ViPham!C:C, "T7") - SUMIFS(NhatKy_ViPham!K:K, NhatKy_ViPham!E:E, "11_Toan_B", NhatKy_ViPham!F:F, B40, NhatKy_ViPham!C:C, "T7")</f>
        <v>100</v>
      </c>
      <c r="Y40" s="6">
        <f>100 + SUMIFS(NhatKy_ViPham!J:J, NhatKy_ViPham!E:E, "11_Toan_B", NhatKy_ViPham!F:F, B40, NhatKy_ViPham!C:C, "T8") - SUMIFS(NhatKy_ViPham!K:K, NhatKy_ViPham!E:E, "11_Toan_B", NhatKy_ViPham!F:F, B40, NhatKy_ViPham!C:C, "T8")</f>
        <v>100</v>
      </c>
      <c r="Z40" s="6">
        <f>100 + SUMIFS(NhatKy_ViPham!J:J, NhatKy_ViPham!E:E, "11_Toan_B", NhatKy_ViPham!F:F, B40, NhatKy_ViPham!C:C, "T9") - SUMIFS(NhatKy_ViPham!K:K, NhatKy_ViPham!E:E, "11_Toan_B", NhatKy_ViPham!F:F, B40, NhatKy_ViPham!C:C, "T9")</f>
        <v>100</v>
      </c>
      <c r="AA40" s="6">
        <f>100 + SUMIFS(NhatKy_ViPham!J:J, NhatKy_ViPham!E:E, "11_Toan_B", NhatKy_ViPham!F:F, B40, NhatKy_ViPham!C:C, "T10") - SUMIFS(NhatKy_ViPham!K:K, NhatKy_ViPham!E:E, "11_Toan_B", NhatKy_ViPham!F:F, B40, NhatKy_ViPham!C:C, "T10")</f>
        <v>100</v>
      </c>
      <c r="AB40" s="6">
        <f>100 + SUMIFS(NhatKy_ViPham!J:J, NhatKy_ViPham!E:E, "11_Toan_B", NhatKy_ViPham!F:F, B40, NhatKy_ViPham!C:C, "T11") - SUMIFS(NhatKy_ViPham!K:K, NhatKy_ViPham!E:E, "11_Toan_B", NhatKy_ViPham!F:F, B40, NhatKy_ViPham!C:C, "T11")</f>
        <v>100</v>
      </c>
      <c r="AC40" s="6">
        <f>100 + SUMIFS(NhatKy_ViPham!J:J, NhatKy_ViPham!E:E, "11_Toan_B", NhatKy_ViPham!F:F, B40, NhatKy_ViPham!C:C, "T12") - SUMIFS(NhatKy_ViPham!K:K, NhatKy_ViPham!E:E, "11_Toan_B", NhatKy_ViPham!F:F, B40, NhatKy_ViPham!C:C, "T12")</f>
        <v>100</v>
      </c>
      <c r="AD40" s="6">
        <f>100 + SUMIFS(NhatKy_ViPham!J:J, NhatKy_ViPham!E:E, "11_Toan_B", NhatKy_ViPham!F:F, B40, NhatKy_ViPham!C:C, "T13") - SUMIFS(NhatKy_ViPham!K:K, NhatKy_ViPham!E:E, "11_Toan_B", NhatKy_ViPham!F:F, B40, NhatKy_ViPham!C:C, "T13")</f>
        <v>100</v>
      </c>
      <c r="AE40" s="6">
        <f>100 + SUMIFS(NhatKy_ViPham!J:J, NhatKy_ViPham!E:E, "11_Toan_B", NhatKy_ViPham!F:F, B40, NhatKy_ViPham!C:C, "T14") - SUMIFS(NhatKy_ViPham!K:K, NhatKy_ViPham!E:E, "11_Toan_B", NhatKy_ViPham!F:F, B40, NhatKy_ViPham!C:C, "T14")</f>
        <v>100</v>
      </c>
      <c r="AF40" s="6">
        <f>100 + SUMIFS(NhatKy_ViPham!J:J, NhatKy_ViPham!E:E, "11_Toan_B", NhatKy_ViPham!F:F, B40, NhatKy_ViPham!C:C, "T15") - SUMIFS(NhatKy_ViPham!K:K, NhatKy_ViPham!E:E, "11_Toan_B", NhatKy_ViPham!F:F, B40, NhatKy_ViPham!C:C, "T15")</f>
        <v>100</v>
      </c>
      <c r="AG40" s="6">
        <f>100 + SUMIFS(NhatKy_ViPham!J:J, NhatKy_ViPham!E:E, "11_Toan_B", NhatKy_ViPham!F:F, B40, NhatKy_ViPham!C:C, "T16") - SUMIFS(NhatKy_ViPham!K:K, NhatKy_ViPham!E:E, "11_Toan_B", NhatKy_ViPham!F:F, B40, NhatKy_ViPham!C:C, "T16")</f>
        <v>100</v>
      </c>
      <c r="AH40" s="6">
        <f>100 + SUMIFS(NhatKy_ViPham!J:J, NhatKy_ViPham!E:E, "11_Toan_B", NhatKy_ViPham!F:F, B40, NhatKy_ViPham!C:C, "T17") - SUMIFS(NhatKy_ViPham!K:K, NhatKy_ViPham!E:E, "11_Toan_B", NhatKy_ViPham!F:F, B40, NhatKy_ViPham!C:C, "T17")</f>
        <v>100</v>
      </c>
      <c r="AI40" s="6">
        <f>100 + SUMIFS(NhatKy_ViPham!J:J, NhatKy_ViPham!E:E, "11_Toan_B", NhatKy_ViPham!F:F, B40, NhatKy_ViPham!C:C, "T18") - SUMIFS(NhatKy_ViPham!K:K, NhatKy_ViPham!E:E, "11_Toan_B", NhatKy_ViPham!F:F, B40, NhatKy_ViPham!C:C, "T18")</f>
        <v>100</v>
      </c>
      <c r="AJ40" s="6">
        <f>100 + SUMIFS(NhatKy_ViPham!J:J, NhatKy_ViPham!E:E, "11_Toan_B", NhatKy_ViPham!F:F, B40, NhatKy_ViPham!C:C, "T19") - SUMIFS(NhatKy_ViPham!K:K, NhatKy_ViPham!E:E, "11_Toan_B", NhatKy_ViPham!F:F, B40, NhatKy_ViPham!C:C, "T19")</f>
        <v>100</v>
      </c>
      <c r="AK40" s="6">
        <f>100 + SUMIFS(NhatKy_ViPham!J:J, NhatKy_ViPham!E:E, "11_Toan_B", NhatKy_ViPham!F:F, B40, NhatKy_ViPham!C:C, "T20") - SUMIFS(NhatKy_ViPham!K:K, NhatKy_ViPham!E:E, "11_Toan_B", NhatKy_ViPham!F:F, B40, NhatKy_ViPham!C:C, "T20")</f>
        <v>100</v>
      </c>
      <c r="AL40" s="6">
        <f>100 + SUMIFS(NhatKy_ViPham!J:J, NhatKy_ViPham!E:E, "11_Toan_B", NhatKy_ViPham!F:F, B40, NhatKy_ViPham!C:C, "T21") - SUMIFS(NhatKy_ViPham!K:K, NhatKy_ViPham!E:E, "11_Toan_B", NhatKy_ViPham!F:F, B40, NhatKy_ViPham!C:C, "T21")</f>
        <v>100</v>
      </c>
      <c r="AM40" s="6">
        <f>100 + SUMIFS(NhatKy_ViPham!J:J, NhatKy_ViPham!E:E, "11_Toan_B", NhatKy_ViPham!F:F, B40, NhatKy_ViPham!C:C, "T22") - SUMIFS(NhatKy_ViPham!K:K, NhatKy_ViPham!E:E, "11_Toan_B", NhatKy_ViPham!F:F, B40, NhatKy_ViPham!C:C, "T22")</f>
        <v>100</v>
      </c>
      <c r="AN40" s="6">
        <f>100 + SUMIFS(NhatKy_ViPham!J:J, NhatKy_ViPham!E:E, "11_Toan_B", NhatKy_ViPham!F:F, B40, NhatKy_ViPham!C:C, "T23") - SUMIFS(NhatKy_ViPham!K:K, NhatKy_ViPham!E:E, "11_Toan_B", NhatKy_ViPham!F:F, B40, NhatKy_ViPham!C:C, "T23")</f>
        <v>100</v>
      </c>
      <c r="AO40" s="6">
        <f>100 + SUMIFS(NhatKy_ViPham!J:J, NhatKy_ViPham!E:E, "11_Toan_B", NhatKy_ViPham!F:F, B40, NhatKy_ViPham!C:C, "T24") - SUMIFS(NhatKy_ViPham!K:K, NhatKy_ViPham!E:E, "11_Toan_B", NhatKy_ViPham!F:F, B40, NhatKy_ViPham!C:C, "T24")</f>
        <v>100</v>
      </c>
      <c r="AP40" s="6">
        <f>100 + SUMIFS(NhatKy_ViPham!J:J, NhatKy_ViPham!E:E, "11_Toan_B", NhatKy_ViPham!F:F, B40, NhatKy_ViPham!C:C, "T25") - SUMIFS(NhatKy_ViPham!K:K, NhatKy_ViPham!E:E, "11_Toan_B", NhatKy_ViPham!F:F, B40, NhatKy_ViPham!C:C, "T25")</f>
        <v>100</v>
      </c>
      <c r="AQ40" s="6">
        <f>100 + SUMIFS(NhatKy_ViPham!J:J, NhatKy_ViPham!E:E, "11_Toan_B", NhatKy_ViPham!F:F, B40, NhatKy_ViPham!C:C, "T26") - SUMIFS(NhatKy_ViPham!K:K, NhatKy_ViPham!E:E, "11_Toan_B", NhatKy_ViPham!F:F, B40, NhatKy_ViPham!C:C, "T26")</f>
        <v>100</v>
      </c>
      <c r="AR40" s="6">
        <f>100 + SUMIFS(NhatKy_ViPham!J:J, NhatKy_ViPham!E:E, "11_Toan_B", NhatKy_ViPham!F:F, B40, NhatKy_ViPham!C:C, "T27") - SUMIFS(NhatKy_ViPham!K:K, NhatKy_ViPham!E:E, "11_Toan_B", NhatKy_ViPham!F:F, B40, NhatKy_ViPham!C:C, "T27")</f>
        <v>100</v>
      </c>
      <c r="AS40" s="6">
        <f>100 + SUMIFS(NhatKy_ViPham!J:J, NhatKy_ViPham!E:E, "11_Toan_B", NhatKy_ViPham!F:F, B40, NhatKy_ViPham!C:C, "T28") - SUMIFS(NhatKy_ViPham!K:K, NhatKy_ViPham!E:E, "11_Toan_B", NhatKy_ViPham!F:F, B40, NhatKy_ViPham!C:C, "T28")</f>
        <v>100</v>
      </c>
      <c r="AT40" s="6">
        <f>100 + SUMIFS(NhatKy_ViPham!J:J, NhatKy_ViPham!E:E, "11_Toan_B", NhatKy_ViPham!F:F, B40, NhatKy_ViPham!C:C, "T29") - SUMIFS(NhatKy_ViPham!K:K, NhatKy_ViPham!E:E, "11_Toan_B", NhatKy_ViPham!F:F, B40, NhatKy_ViPham!C:C, "T29")</f>
        <v>100</v>
      </c>
      <c r="AU40" s="6">
        <f>100 + SUMIFS(NhatKy_ViPham!J:J, NhatKy_ViPham!E:E, "11_Toan_B", NhatKy_ViPham!F:F, B40, NhatKy_ViPham!C:C, "T30") - SUMIFS(NhatKy_ViPham!K:K, NhatKy_ViPham!E:E, "11_Toan_B", NhatKy_ViPham!F:F, B40, NhatKy_ViPham!C:C, "T30")</f>
        <v>100</v>
      </c>
      <c r="AV40" s="6">
        <f>100 + SUMIFS(NhatKy_ViPham!J:J, NhatKy_ViPham!E:E, "11_Toan_B", NhatKy_ViPham!F:F, B40, NhatKy_ViPham!C:C, "T31") - SUMIFS(NhatKy_ViPham!K:K, NhatKy_ViPham!E:E, "11_Toan_B", NhatKy_ViPham!F:F, B40, NhatKy_ViPham!C:C, "T31")</f>
        <v>100</v>
      </c>
      <c r="AW40" s="6">
        <f>100 + SUMIFS(NhatKy_ViPham!J:J, NhatKy_ViPham!E:E, "11_Toan_B", NhatKy_ViPham!F:F, B40, NhatKy_ViPham!C:C, "T32") - SUMIFS(NhatKy_ViPham!K:K, NhatKy_ViPham!E:E, "11_Toan_B", NhatKy_ViPham!F:F, B40, NhatKy_ViPham!C:C, "T32")</f>
        <v>100</v>
      </c>
      <c r="AX40" s="6">
        <f>100 + SUMIFS(NhatKy_ViPham!J:J, NhatKy_ViPham!E:E, "11_Toan_B", NhatKy_ViPham!F:F, B40, NhatKy_ViPham!C:C, "T33") - SUMIFS(NhatKy_ViPham!K:K, NhatKy_ViPham!E:E, "11_Toan_B", NhatKy_ViPham!F:F, B40, NhatKy_ViPham!C:C, "T33")</f>
        <v>100</v>
      </c>
      <c r="AY40" s="6">
        <f>100 + SUMIFS(NhatKy_ViPham!J:J, NhatKy_ViPham!E:E, "11_Toan_B", NhatKy_ViPham!F:F, B40, NhatKy_ViPham!C:C, "T34") - SUMIFS(NhatKy_ViPham!K:K, NhatKy_ViPham!E:E, "11_Toan_B", NhatKy_ViPham!F:F, B40, NhatKy_ViPham!C:C, "T34")</f>
        <v>100</v>
      </c>
      <c r="AZ40" s="6">
        <f>100 + SUMIFS(NhatKy_ViPham!J:J, NhatKy_ViPham!E:E, "11_Toan_B", NhatKy_ViPham!F:F, B40, NhatKy_ViPham!C:C, "T35") - SUMIFS(NhatKy_ViPham!K:K, NhatKy_ViPham!E:E, "11_Toan_B", NhatKy_ViPham!F:F, B40, NhatKy_ViPham!C:C, "T35")</f>
        <v>100</v>
      </c>
      <c r="BA40" s="12">
        <f t="shared" si="0"/>
        <v>100</v>
      </c>
      <c r="BB40" s="11" t="s">
        <v>430</v>
      </c>
      <c r="BC40" s="16" t="str">
        <f t="shared" si="1"/>
        <v>Tốt</v>
      </c>
      <c r="BD40" s="15" t="str">
        <f t="shared" si="2"/>
        <v>🟢 BÌNH THƯỜNG</v>
      </c>
    </row>
    <row r="41" spans="1:56" x14ac:dyDescent="0.25">
      <c r="A41" s="4">
        <v>33</v>
      </c>
      <c r="B41" s="10" t="s">
        <v>1460</v>
      </c>
      <c r="C41" s="4" t="s">
        <v>1419</v>
      </c>
      <c r="D41" s="4" t="s">
        <v>429</v>
      </c>
      <c r="E41" s="11" t="s">
        <v>430</v>
      </c>
      <c r="F41" s="7">
        <f>SUMIFS(NhatKy_ViPham!K:K, NhatKy_ViPham!E:E, "11_Toan_B", NhatKy_ViPham!F:F, B41, NhatKy_ViPham!H:H, "L01")</f>
        <v>0</v>
      </c>
      <c r="G41" s="7">
        <f>SUMIFS(NhatKy_ViPham!K:K, NhatKy_ViPham!E:E, "11_Toan_B", NhatKy_ViPham!F:F, B41, NhatKy_ViPham!H:H, "L02")</f>
        <v>0</v>
      </c>
      <c r="H41" s="7">
        <f>SUMIFS(NhatKy_ViPham!K:K, NhatKy_ViPham!E:E, "11_Toan_B", NhatKy_ViPham!F:F, B41, NhatKy_ViPham!H:H, "L03")</f>
        <v>0</v>
      </c>
      <c r="I41" s="7">
        <f>SUMIFS(NhatKy_ViPham!K:K, NhatKy_ViPham!E:E, "11_Toan_B", NhatKy_ViPham!F:F, B41, NhatKy_ViPham!H:H, "L04")</f>
        <v>0</v>
      </c>
      <c r="J41" s="7">
        <f>SUMIFS(NhatKy_ViPham!K:K, NhatKy_ViPham!E:E, "11_Toan_B", NhatKy_ViPham!F:F, B41, NhatKy_ViPham!H:H, "L05")</f>
        <v>0</v>
      </c>
      <c r="K41" s="7">
        <f>SUMIFS(NhatKy_ViPham!K:K, NhatKy_ViPham!E:E, "11_Toan_B", NhatKy_ViPham!F:F, B41, NhatKy_ViPham!H:H, "L06")</f>
        <v>0</v>
      </c>
      <c r="L41" s="7">
        <f>SUMIFS(NhatKy_ViPham!K:K, NhatKy_ViPham!E:E, "11_Toan_B", NhatKy_ViPham!F:F, B41, NhatKy_ViPham!H:H, "L07")</f>
        <v>0</v>
      </c>
      <c r="M41" s="7">
        <f>SUMIFS(NhatKy_ViPham!K:K, NhatKy_ViPham!E:E, "11_Toan_B", NhatKy_ViPham!F:F, B41, NhatKy_ViPham!H:H, "L08")</f>
        <v>0</v>
      </c>
      <c r="N41" s="7">
        <f>SUMIFS(NhatKy_ViPham!K:K, NhatKy_ViPham!E:E, "11_Toan_B", NhatKy_ViPham!F:F, B41, NhatKy_ViPham!H:H, "L09")</f>
        <v>0</v>
      </c>
      <c r="O41" s="7">
        <f>SUMIFS(NhatKy_ViPham!K:K, NhatKy_ViPham!E:E, "11_Toan_B", NhatKy_ViPham!F:F, B41, NhatKy_ViPham!H:H, "L10")</f>
        <v>0</v>
      </c>
      <c r="P41" s="12">
        <f>SUMIFS(NhatKy_ViPham!J:J, NhatKy_ViPham!E:E, "11_Toan_B", NhatKy_ViPham!F:F, B41)</f>
        <v>0</v>
      </c>
      <c r="Q41" s="13">
        <f>SUMIFS(NhatKy_ViPham!K:K, NhatKy_ViPham!E:E, "11_Toan_B", NhatKy_ViPham!F:F, B41)</f>
        <v>0</v>
      </c>
      <c r="R41" s="7">
        <f>100 + SUMIFS(NhatKy_ViPham!J:J, NhatKy_ViPham!E:E, "11_Toan_B", NhatKy_ViPham!F:F, B41, NhatKy_ViPham!C:C, "T1") - SUMIFS(NhatKy_ViPham!K:K, NhatKy_ViPham!E:E, "11_Toan_B", NhatKy_ViPham!F:F, B41, NhatKy_ViPham!C:C, "T1")</f>
        <v>100</v>
      </c>
      <c r="S41" s="7">
        <f>100 + SUMIFS(NhatKy_ViPham!J:J, NhatKy_ViPham!E:E, "11_Toan_B", NhatKy_ViPham!F:F, B41, NhatKy_ViPham!C:C, "T2") - SUMIFS(NhatKy_ViPham!K:K, NhatKy_ViPham!E:E, "11_Toan_B", NhatKy_ViPham!F:F, B41, NhatKy_ViPham!C:C, "T2")</f>
        <v>100</v>
      </c>
      <c r="T41" s="7">
        <f>100 + SUMIFS(NhatKy_ViPham!J:J, NhatKy_ViPham!E:E, "11_Toan_B", NhatKy_ViPham!F:F, B41, NhatKy_ViPham!C:C, "T3") - SUMIFS(NhatKy_ViPham!K:K, NhatKy_ViPham!E:E, "11_Toan_B", NhatKy_ViPham!F:F, B41, NhatKy_ViPham!C:C, "T3")</f>
        <v>100</v>
      </c>
      <c r="U41" s="7">
        <f>100 + SUMIFS(NhatKy_ViPham!J:J, NhatKy_ViPham!E:E, "11_Toan_B", NhatKy_ViPham!F:F, B41, NhatKy_ViPham!C:C, "T4") - SUMIFS(NhatKy_ViPham!K:K, NhatKy_ViPham!E:E, "11_Toan_B", NhatKy_ViPham!F:F, B41, NhatKy_ViPham!C:C, "T4")</f>
        <v>100</v>
      </c>
      <c r="V41" s="7">
        <f>100 + SUMIFS(NhatKy_ViPham!J:J, NhatKy_ViPham!E:E, "11_Toan_B", NhatKy_ViPham!F:F, B41, NhatKy_ViPham!C:C, "T5") - SUMIFS(NhatKy_ViPham!K:K, NhatKy_ViPham!E:E, "11_Toan_B", NhatKy_ViPham!F:F, B41, NhatKy_ViPham!C:C, "T5")</f>
        <v>100</v>
      </c>
      <c r="W41" s="7">
        <f>100 + SUMIFS(NhatKy_ViPham!J:J, NhatKy_ViPham!E:E, "11_Toan_B", NhatKy_ViPham!F:F, B41, NhatKy_ViPham!C:C, "T6") - SUMIFS(NhatKy_ViPham!K:K, NhatKy_ViPham!E:E, "11_Toan_B", NhatKy_ViPham!F:F, B41, NhatKy_ViPham!C:C, "T6")</f>
        <v>100</v>
      </c>
      <c r="X41" s="7">
        <f>100 + SUMIFS(NhatKy_ViPham!J:J, NhatKy_ViPham!E:E, "11_Toan_B", NhatKy_ViPham!F:F, B41, NhatKy_ViPham!C:C, "T7") - SUMIFS(NhatKy_ViPham!K:K, NhatKy_ViPham!E:E, "11_Toan_B", NhatKy_ViPham!F:F, B41, NhatKy_ViPham!C:C, "T7")</f>
        <v>100</v>
      </c>
      <c r="Y41" s="7">
        <f>100 + SUMIFS(NhatKy_ViPham!J:J, NhatKy_ViPham!E:E, "11_Toan_B", NhatKy_ViPham!F:F, B41, NhatKy_ViPham!C:C, "T8") - SUMIFS(NhatKy_ViPham!K:K, NhatKy_ViPham!E:E, "11_Toan_B", NhatKy_ViPham!F:F, B41, NhatKy_ViPham!C:C, "T8")</f>
        <v>100</v>
      </c>
      <c r="Z41" s="7">
        <f>100 + SUMIFS(NhatKy_ViPham!J:J, NhatKy_ViPham!E:E, "11_Toan_B", NhatKy_ViPham!F:F, B41, NhatKy_ViPham!C:C, "T9") - SUMIFS(NhatKy_ViPham!K:K, NhatKy_ViPham!E:E, "11_Toan_B", NhatKy_ViPham!F:F, B41, NhatKy_ViPham!C:C, "T9")</f>
        <v>100</v>
      </c>
      <c r="AA41" s="7">
        <f>100 + SUMIFS(NhatKy_ViPham!J:J, NhatKy_ViPham!E:E, "11_Toan_B", NhatKy_ViPham!F:F, B41, NhatKy_ViPham!C:C, "T10") - SUMIFS(NhatKy_ViPham!K:K, NhatKy_ViPham!E:E, "11_Toan_B", NhatKy_ViPham!F:F, B41, NhatKy_ViPham!C:C, "T10")</f>
        <v>100</v>
      </c>
      <c r="AB41" s="7">
        <f>100 + SUMIFS(NhatKy_ViPham!J:J, NhatKy_ViPham!E:E, "11_Toan_B", NhatKy_ViPham!F:F, B41, NhatKy_ViPham!C:C, "T11") - SUMIFS(NhatKy_ViPham!K:K, NhatKy_ViPham!E:E, "11_Toan_B", NhatKy_ViPham!F:F, B41, NhatKy_ViPham!C:C, "T11")</f>
        <v>100</v>
      </c>
      <c r="AC41" s="7">
        <f>100 + SUMIFS(NhatKy_ViPham!J:J, NhatKy_ViPham!E:E, "11_Toan_B", NhatKy_ViPham!F:F, B41, NhatKy_ViPham!C:C, "T12") - SUMIFS(NhatKy_ViPham!K:K, NhatKy_ViPham!E:E, "11_Toan_B", NhatKy_ViPham!F:F, B41, NhatKy_ViPham!C:C, "T12")</f>
        <v>100</v>
      </c>
      <c r="AD41" s="7">
        <f>100 + SUMIFS(NhatKy_ViPham!J:J, NhatKy_ViPham!E:E, "11_Toan_B", NhatKy_ViPham!F:F, B41, NhatKy_ViPham!C:C, "T13") - SUMIFS(NhatKy_ViPham!K:K, NhatKy_ViPham!E:E, "11_Toan_B", NhatKy_ViPham!F:F, B41, NhatKy_ViPham!C:C, "T13")</f>
        <v>100</v>
      </c>
      <c r="AE41" s="7">
        <f>100 + SUMIFS(NhatKy_ViPham!J:J, NhatKy_ViPham!E:E, "11_Toan_B", NhatKy_ViPham!F:F, B41, NhatKy_ViPham!C:C, "T14") - SUMIFS(NhatKy_ViPham!K:K, NhatKy_ViPham!E:E, "11_Toan_B", NhatKy_ViPham!F:F, B41, NhatKy_ViPham!C:C, "T14")</f>
        <v>100</v>
      </c>
      <c r="AF41" s="7">
        <f>100 + SUMIFS(NhatKy_ViPham!J:J, NhatKy_ViPham!E:E, "11_Toan_B", NhatKy_ViPham!F:F, B41, NhatKy_ViPham!C:C, "T15") - SUMIFS(NhatKy_ViPham!K:K, NhatKy_ViPham!E:E, "11_Toan_B", NhatKy_ViPham!F:F, B41, NhatKy_ViPham!C:C, "T15")</f>
        <v>100</v>
      </c>
      <c r="AG41" s="7">
        <f>100 + SUMIFS(NhatKy_ViPham!J:J, NhatKy_ViPham!E:E, "11_Toan_B", NhatKy_ViPham!F:F, B41, NhatKy_ViPham!C:C, "T16") - SUMIFS(NhatKy_ViPham!K:K, NhatKy_ViPham!E:E, "11_Toan_B", NhatKy_ViPham!F:F, B41, NhatKy_ViPham!C:C, "T16")</f>
        <v>100</v>
      </c>
      <c r="AH41" s="7">
        <f>100 + SUMIFS(NhatKy_ViPham!J:J, NhatKy_ViPham!E:E, "11_Toan_B", NhatKy_ViPham!F:F, B41, NhatKy_ViPham!C:C, "T17") - SUMIFS(NhatKy_ViPham!K:K, NhatKy_ViPham!E:E, "11_Toan_B", NhatKy_ViPham!F:F, B41, NhatKy_ViPham!C:C, "T17")</f>
        <v>100</v>
      </c>
      <c r="AI41" s="7">
        <f>100 + SUMIFS(NhatKy_ViPham!J:J, NhatKy_ViPham!E:E, "11_Toan_B", NhatKy_ViPham!F:F, B41, NhatKy_ViPham!C:C, "T18") - SUMIFS(NhatKy_ViPham!K:K, NhatKy_ViPham!E:E, "11_Toan_B", NhatKy_ViPham!F:F, B41, NhatKy_ViPham!C:C, "T18")</f>
        <v>100</v>
      </c>
      <c r="AJ41" s="7">
        <f>100 + SUMIFS(NhatKy_ViPham!J:J, NhatKy_ViPham!E:E, "11_Toan_B", NhatKy_ViPham!F:F, B41, NhatKy_ViPham!C:C, "T19") - SUMIFS(NhatKy_ViPham!K:K, NhatKy_ViPham!E:E, "11_Toan_B", NhatKy_ViPham!F:F, B41, NhatKy_ViPham!C:C, "T19")</f>
        <v>100</v>
      </c>
      <c r="AK41" s="7">
        <f>100 + SUMIFS(NhatKy_ViPham!J:J, NhatKy_ViPham!E:E, "11_Toan_B", NhatKy_ViPham!F:F, B41, NhatKy_ViPham!C:C, "T20") - SUMIFS(NhatKy_ViPham!K:K, NhatKy_ViPham!E:E, "11_Toan_B", NhatKy_ViPham!F:F, B41, NhatKy_ViPham!C:C, "T20")</f>
        <v>100</v>
      </c>
      <c r="AL41" s="7">
        <f>100 + SUMIFS(NhatKy_ViPham!J:J, NhatKy_ViPham!E:E, "11_Toan_B", NhatKy_ViPham!F:F, B41, NhatKy_ViPham!C:C, "T21") - SUMIFS(NhatKy_ViPham!K:K, NhatKy_ViPham!E:E, "11_Toan_B", NhatKy_ViPham!F:F, B41, NhatKy_ViPham!C:C, "T21")</f>
        <v>100</v>
      </c>
      <c r="AM41" s="7">
        <f>100 + SUMIFS(NhatKy_ViPham!J:J, NhatKy_ViPham!E:E, "11_Toan_B", NhatKy_ViPham!F:F, B41, NhatKy_ViPham!C:C, "T22") - SUMIFS(NhatKy_ViPham!K:K, NhatKy_ViPham!E:E, "11_Toan_B", NhatKy_ViPham!F:F, B41, NhatKy_ViPham!C:C, "T22")</f>
        <v>100</v>
      </c>
      <c r="AN41" s="7">
        <f>100 + SUMIFS(NhatKy_ViPham!J:J, NhatKy_ViPham!E:E, "11_Toan_B", NhatKy_ViPham!F:F, B41, NhatKy_ViPham!C:C, "T23") - SUMIFS(NhatKy_ViPham!K:K, NhatKy_ViPham!E:E, "11_Toan_B", NhatKy_ViPham!F:F, B41, NhatKy_ViPham!C:C, "T23")</f>
        <v>100</v>
      </c>
      <c r="AO41" s="7">
        <f>100 + SUMIFS(NhatKy_ViPham!J:J, NhatKy_ViPham!E:E, "11_Toan_B", NhatKy_ViPham!F:F, B41, NhatKy_ViPham!C:C, "T24") - SUMIFS(NhatKy_ViPham!K:K, NhatKy_ViPham!E:E, "11_Toan_B", NhatKy_ViPham!F:F, B41, NhatKy_ViPham!C:C, "T24")</f>
        <v>100</v>
      </c>
      <c r="AP41" s="7">
        <f>100 + SUMIFS(NhatKy_ViPham!J:J, NhatKy_ViPham!E:E, "11_Toan_B", NhatKy_ViPham!F:F, B41, NhatKy_ViPham!C:C, "T25") - SUMIFS(NhatKy_ViPham!K:K, NhatKy_ViPham!E:E, "11_Toan_B", NhatKy_ViPham!F:F, B41, NhatKy_ViPham!C:C, "T25")</f>
        <v>100</v>
      </c>
      <c r="AQ41" s="7">
        <f>100 + SUMIFS(NhatKy_ViPham!J:J, NhatKy_ViPham!E:E, "11_Toan_B", NhatKy_ViPham!F:F, B41, NhatKy_ViPham!C:C, "T26") - SUMIFS(NhatKy_ViPham!K:K, NhatKy_ViPham!E:E, "11_Toan_B", NhatKy_ViPham!F:F, B41, NhatKy_ViPham!C:C, "T26")</f>
        <v>100</v>
      </c>
      <c r="AR41" s="7">
        <f>100 + SUMIFS(NhatKy_ViPham!J:J, NhatKy_ViPham!E:E, "11_Toan_B", NhatKy_ViPham!F:F, B41, NhatKy_ViPham!C:C, "T27") - SUMIFS(NhatKy_ViPham!K:K, NhatKy_ViPham!E:E, "11_Toan_B", NhatKy_ViPham!F:F, B41, NhatKy_ViPham!C:C, "T27")</f>
        <v>100</v>
      </c>
      <c r="AS41" s="7">
        <f>100 + SUMIFS(NhatKy_ViPham!J:J, NhatKy_ViPham!E:E, "11_Toan_B", NhatKy_ViPham!F:F, B41, NhatKy_ViPham!C:C, "T28") - SUMIFS(NhatKy_ViPham!K:K, NhatKy_ViPham!E:E, "11_Toan_B", NhatKy_ViPham!F:F, B41, NhatKy_ViPham!C:C, "T28")</f>
        <v>100</v>
      </c>
      <c r="AT41" s="7">
        <f>100 + SUMIFS(NhatKy_ViPham!J:J, NhatKy_ViPham!E:E, "11_Toan_B", NhatKy_ViPham!F:F, B41, NhatKy_ViPham!C:C, "T29") - SUMIFS(NhatKy_ViPham!K:K, NhatKy_ViPham!E:E, "11_Toan_B", NhatKy_ViPham!F:F, B41, NhatKy_ViPham!C:C, "T29")</f>
        <v>100</v>
      </c>
      <c r="AU41" s="7">
        <f>100 + SUMIFS(NhatKy_ViPham!J:J, NhatKy_ViPham!E:E, "11_Toan_B", NhatKy_ViPham!F:F, B41, NhatKy_ViPham!C:C, "T30") - SUMIFS(NhatKy_ViPham!K:K, NhatKy_ViPham!E:E, "11_Toan_B", NhatKy_ViPham!F:F, B41, NhatKy_ViPham!C:C, "T30")</f>
        <v>100</v>
      </c>
      <c r="AV41" s="7">
        <f>100 + SUMIFS(NhatKy_ViPham!J:J, NhatKy_ViPham!E:E, "11_Toan_B", NhatKy_ViPham!F:F, B41, NhatKy_ViPham!C:C, "T31") - SUMIFS(NhatKy_ViPham!K:K, NhatKy_ViPham!E:E, "11_Toan_B", NhatKy_ViPham!F:F, B41, NhatKy_ViPham!C:C, "T31")</f>
        <v>100</v>
      </c>
      <c r="AW41" s="7">
        <f>100 + SUMIFS(NhatKy_ViPham!J:J, NhatKy_ViPham!E:E, "11_Toan_B", NhatKy_ViPham!F:F, B41, NhatKy_ViPham!C:C, "T32") - SUMIFS(NhatKy_ViPham!K:K, NhatKy_ViPham!E:E, "11_Toan_B", NhatKy_ViPham!F:F, B41, NhatKy_ViPham!C:C, "T32")</f>
        <v>100</v>
      </c>
      <c r="AX41" s="7">
        <f>100 + SUMIFS(NhatKy_ViPham!J:J, NhatKy_ViPham!E:E, "11_Toan_B", NhatKy_ViPham!F:F, B41, NhatKy_ViPham!C:C, "T33") - SUMIFS(NhatKy_ViPham!K:K, NhatKy_ViPham!E:E, "11_Toan_B", NhatKy_ViPham!F:F, B41, NhatKy_ViPham!C:C, "T33")</f>
        <v>100</v>
      </c>
      <c r="AY41" s="7">
        <f>100 + SUMIFS(NhatKy_ViPham!J:J, NhatKy_ViPham!E:E, "11_Toan_B", NhatKy_ViPham!F:F, B41, NhatKy_ViPham!C:C, "T34") - SUMIFS(NhatKy_ViPham!K:K, NhatKy_ViPham!E:E, "11_Toan_B", NhatKy_ViPham!F:F, B41, NhatKy_ViPham!C:C, "T34")</f>
        <v>100</v>
      </c>
      <c r="AZ41" s="7">
        <f>100 + SUMIFS(NhatKy_ViPham!J:J, NhatKy_ViPham!E:E, "11_Toan_B", NhatKy_ViPham!F:F, B41, NhatKy_ViPham!C:C, "T35") - SUMIFS(NhatKy_ViPham!K:K, NhatKy_ViPham!E:E, "11_Toan_B", NhatKy_ViPham!F:F, B41, NhatKy_ViPham!C:C, "T35")</f>
        <v>100</v>
      </c>
      <c r="BA41" s="12">
        <f t="shared" si="0"/>
        <v>100</v>
      </c>
      <c r="BB41" s="11" t="s">
        <v>430</v>
      </c>
      <c r="BC41" s="14" t="str">
        <f t="shared" si="1"/>
        <v>Tốt</v>
      </c>
      <c r="BD41" s="10" t="str">
        <f t="shared" si="2"/>
        <v>🟢 BÌNH THƯỜNG</v>
      </c>
    </row>
    <row r="42" spans="1:56" x14ac:dyDescent="0.25">
      <c r="A42" s="5">
        <v>34</v>
      </c>
      <c r="B42" s="15" t="s">
        <v>1461</v>
      </c>
      <c r="C42" s="5" t="s">
        <v>1462</v>
      </c>
      <c r="D42" s="5" t="s">
        <v>429</v>
      </c>
      <c r="E42" s="11" t="s">
        <v>430</v>
      </c>
      <c r="F42" s="6">
        <f>SUMIFS(NhatKy_ViPham!K:K, NhatKy_ViPham!E:E, "11_Toan_B", NhatKy_ViPham!F:F, B42, NhatKy_ViPham!H:H, "L01")</f>
        <v>0</v>
      </c>
      <c r="G42" s="6">
        <f>SUMIFS(NhatKy_ViPham!K:K, NhatKy_ViPham!E:E, "11_Toan_B", NhatKy_ViPham!F:F, B42, NhatKy_ViPham!H:H, "L02")</f>
        <v>0</v>
      </c>
      <c r="H42" s="6">
        <f>SUMIFS(NhatKy_ViPham!K:K, NhatKy_ViPham!E:E, "11_Toan_B", NhatKy_ViPham!F:F, B42, NhatKy_ViPham!H:H, "L03")</f>
        <v>0</v>
      </c>
      <c r="I42" s="6">
        <f>SUMIFS(NhatKy_ViPham!K:K, NhatKy_ViPham!E:E, "11_Toan_B", NhatKy_ViPham!F:F, B42, NhatKy_ViPham!H:H, "L04")</f>
        <v>0</v>
      </c>
      <c r="J42" s="6">
        <f>SUMIFS(NhatKy_ViPham!K:K, NhatKy_ViPham!E:E, "11_Toan_B", NhatKy_ViPham!F:F, B42, NhatKy_ViPham!H:H, "L05")</f>
        <v>0</v>
      </c>
      <c r="K42" s="6">
        <f>SUMIFS(NhatKy_ViPham!K:K, NhatKy_ViPham!E:E, "11_Toan_B", NhatKy_ViPham!F:F, B42, NhatKy_ViPham!H:H, "L06")</f>
        <v>0</v>
      </c>
      <c r="L42" s="6">
        <f>SUMIFS(NhatKy_ViPham!K:K, NhatKy_ViPham!E:E, "11_Toan_B", NhatKy_ViPham!F:F, B42, NhatKy_ViPham!H:H, "L07")</f>
        <v>0</v>
      </c>
      <c r="M42" s="6">
        <f>SUMIFS(NhatKy_ViPham!K:K, NhatKy_ViPham!E:E, "11_Toan_B", NhatKy_ViPham!F:F, B42, NhatKy_ViPham!H:H, "L08")</f>
        <v>0</v>
      </c>
      <c r="N42" s="6">
        <f>SUMIFS(NhatKy_ViPham!K:K, NhatKy_ViPham!E:E, "11_Toan_B", NhatKy_ViPham!F:F, B42, NhatKy_ViPham!H:H, "L09")</f>
        <v>0</v>
      </c>
      <c r="O42" s="6">
        <f>SUMIFS(NhatKy_ViPham!K:K, NhatKy_ViPham!E:E, "11_Toan_B", NhatKy_ViPham!F:F, B42, NhatKy_ViPham!H:H, "L10")</f>
        <v>0</v>
      </c>
      <c r="P42" s="12">
        <f>SUMIFS(NhatKy_ViPham!J:J, NhatKy_ViPham!E:E, "11_Toan_B", NhatKy_ViPham!F:F, B42)</f>
        <v>0</v>
      </c>
      <c r="Q42" s="13">
        <f>SUMIFS(NhatKy_ViPham!K:K, NhatKy_ViPham!E:E, "11_Toan_B", NhatKy_ViPham!F:F, B42)</f>
        <v>0</v>
      </c>
      <c r="R42" s="6">
        <f>100 + SUMIFS(NhatKy_ViPham!J:J, NhatKy_ViPham!E:E, "11_Toan_B", NhatKy_ViPham!F:F, B42, NhatKy_ViPham!C:C, "T1") - SUMIFS(NhatKy_ViPham!K:K, NhatKy_ViPham!E:E, "11_Toan_B", NhatKy_ViPham!F:F, B42, NhatKy_ViPham!C:C, "T1")</f>
        <v>100</v>
      </c>
      <c r="S42" s="6">
        <f>100 + SUMIFS(NhatKy_ViPham!J:J, NhatKy_ViPham!E:E, "11_Toan_B", NhatKy_ViPham!F:F, B42, NhatKy_ViPham!C:C, "T2") - SUMIFS(NhatKy_ViPham!K:K, NhatKy_ViPham!E:E, "11_Toan_B", NhatKy_ViPham!F:F, B42, NhatKy_ViPham!C:C, "T2")</f>
        <v>100</v>
      </c>
      <c r="T42" s="6">
        <f>100 + SUMIFS(NhatKy_ViPham!J:J, NhatKy_ViPham!E:E, "11_Toan_B", NhatKy_ViPham!F:F, B42, NhatKy_ViPham!C:C, "T3") - SUMIFS(NhatKy_ViPham!K:K, NhatKy_ViPham!E:E, "11_Toan_B", NhatKy_ViPham!F:F, B42, NhatKy_ViPham!C:C, "T3")</f>
        <v>100</v>
      </c>
      <c r="U42" s="6">
        <f>100 + SUMIFS(NhatKy_ViPham!J:J, NhatKy_ViPham!E:E, "11_Toan_B", NhatKy_ViPham!F:F, B42, NhatKy_ViPham!C:C, "T4") - SUMIFS(NhatKy_ViPham!K:K, NhatKy_ViPham!E:E, "11_Toan_B", NhatKy_ViPham!F:F, B42, NhatKy_ViPham!C:C, "T4")</f>
        <v>100</v>
      </c>
      <c r="V42" s="6">
        <f>100 + SUMIFS(NhatKy_ViPham!J:J, NhatKy_ViPham!E:E, "11_Toan_B", NhatKy_ViPham!F:F, B42, NhatKy_ViPham!C:C, "T5") - SUMIFS(NhatKy_ViPham!K:K, NhatKy_ViPham!E:E, "11_Toan_B", NhatKy_ViPham!F:F, B42, NhatKy_ViPham!C:C, "T5")</f>
        <v>100</v>
      </c>
      <c r="W42" s="6">
        <f>100 + SUMIFS(NhatKy_ViPham!J:J, NhatKy_ViPham!E:E, "11_Toan_B", NhatKy_ViPham!F:F, B42, NhatKy_ViPham!C:C, "T6") - SUMIFS(NhatKy_ViPham!K:K, NhatKy_ViPham!E:E, "11_Toan_B", NhatKy_ViPham!F:F, B42, NhatKy_ViPham!C:C, "T6")</f>
        <v>100</v>
      </c>
      <c r="X42" s="6">
        <f>100 + SUMIFS(NhatKy_ViPham!J:J, NhatKy_ViPham!E:E, "11_Toan_B", NhatKy_ViPham!F:F, B42, NhatKy_ViPham!C:C, "T7") - SUMIFS(NhatKy_ViPham!K:K, NhatKy_ViPham!E:E, "11_Toan_B", NhatKy_ViPham!F:F, B42, NhatKy_ViPham!C:C, "T7")</f>
        <v>100</v>
      </c>
      <c r="Y42" s="6">
        <f>100 + SUMIFS(NhatKy_ViPham!J:J, NhatKy_ViPham!E:E, "11_Toan_B", NhatKy_ViPham!F:F, B42, NhatKy_ViPham!C:C, "T8") - SUMIFS(NhatKy_ViPham!K:K, NhatKy_ViPham!E:E, "11_Toan_B", NhatKy_ViPham!F:F, B42, NhatKy_ViPham!C:C, "T8")</f>
        <v>100</v>
      </c>
      <c r="Z42" s="6">
        <f>100 + SUMIFS(NhatKy_ViPham!J:J, NhatKy_ViPham!E:E, "11_Toan_B", NhatKy_ViPham!F:F, B42, NhatKy_ViPham!C:C, "T9") - SUMIFS(NhatKy_ViPham!K:K, NhatKy_ViPham!E:E, "11_Toan_B", NhatKy_ViPham!F:F, B42, NhatKy_ViPham!C:C, "T9")</f>
        <v>100</v>
      </c>
      <c r="AA42" s="6">
        <f>100 + SUMIFS(NhatKy_ViPham!J:J, NhatKy_ViPham!E:E, "11_Toan_B", NhatKy_ViPham!F:F, B42, NhatKy_ViPham!C:C, "T10") - SUMIFS(NhatKy_ViPham!K:K, NhatKy_ViPham!E:E, "11_Toan_B", NhatKy_ViPham!F:F, B42, NhatKy_ViPham!C:C, "T10")</f>
        <v>100</v>
      </c>
      <c r="AB42" s="6">
        <f>100 + SUMIFS(NhatKy_ViPham!J:J, NhatKy_ViPham!E:E, "11_Toan_B", NhatKy_ViPham!F:F, B42, NhatKy_ViPham!C:C, "T11") - SUMIFS(NhatKy_ViPham!K:K, NhatKy_ViPham!E:E, "11_Toan_B", NhatKy_ViPham!F:F, B42, NhatKy_ViPham!C:C, "T11")</f>
        <v>100</v>
      </c>
      <c r="AC42" s="6">
        <f>100 + SUMIFS(NhatKy_ViPham!J:J, NhatKy_ViPham!E:E, "11_Toan_B", NhatKy_ViPham!F:F, B42, NhatKy_ViPham!C:C, "T12") - SUMIFS(NhatKy_ViPham!K:K, NhatKy_ViPham!E:E, "11_Toan_B", NhatKy_ViPham!F:F, B42, NhatKy_ViPham!C:C, "T12")</f>
        <v>100</v>
      </c>
      <c r="AD42" s="6">
        <f>100 + SUMIFS(NhatKy_ViPham!J:J, NhatKy_ViPham!E:E, "11_Toan_B", NhatKy_ViPham!F:F, B42, NhatKy_ViPham!C:C, "T13") - SUMIFS(NhatKy_ViPham!K:K, NhatKy_ViPham!E:E, "11_Toan_B", NhatKy_ViPham!F:F, B42, NhatKy_ViPham!C:C, "T13")</f>
        <v>100</v>
      </c>
      <c r="AE42" s="6">
        <f>100 + SUMIFS(NhatKy_ViPham!J:J, NhatKy_ViPham!E:E, "11_Toan_B", NhatKy_ViPham!F:F, B42, NhatKy_ViPham!C:C, "T14") - SUMIFS(NhatKy_ViPham!K:K, NhatKy_ViPham!E:E, "11_Toan_B", NhatKy_ViPham!F:F, B42, NhatKy_ViPham!C:C, "T14")</f>
        <v>100</v>
      </c>
      <c r="AF42" s="6">
        <f>100 + SUMIFS(NhatKy_ViPham!J:J, NhatKy_ViPham!E:E, "11_Toan_B", NhatKy_ViPham!F:F, B42, NhatKy_ViPham!C:C, "T15") - SUMIFS(NhatKy_ViPham!K:K, NhatKy_ViPham!E:E, "11_Toan_B", NhatKy_ViPham!F:F, B42, NhatKy_ViPham!C:C, "T15")</f>
        <v>100</v>
      </c>
      <c r="AG42" s="6">
        <f>100 + SUMIFS(NhatKy_ViPham!J:J, NhatKy_ViPham!E:E, "11_Toan_B", NhatKy_ViPham!F:F, B42, NhatKy_ViPham!C:C, "T16") - SUMIFS(NhatKy_ViPham!K:K, NhatKy_ViPham!E:E, "11_Toan_B", NhatKy_ViPham!F:F, B42, NhatKy_ViPham!C:C, "T16")</f>
        <v>100</v>
      </c>
      <c r="AH42" s="6">
        <f>100 + SUMIFS(NhatKy_ViPham!J:J, NhatKy_ViPham!E:E, "11_Toan_B", NhatKy_ViPham!F:F, B42, NhatKy_ViPham!C:C, "T17") - SUMIFS(NhatKy_ViPham!K:K, NhatKy_ViPham!E:E, "11_Toan_B", NhatKy_ViPham!F:F, B42, NhatKy_ViPham!C:C, "T17")</f>
        <v>100</v>
      </c>
      <c r="AI42" s="6">
        <f>100 + SUMIFS(NhatKy_ViPham!J:J, NhatKy_ViPham!E:E, "11_Toan_B", NhatKy_ViPham!F:F, B42, NhatKy_ViPham!C:C, "T18") - SUMIFS(NhatKy_ViPham!K:K, NhatKy_ViPham!E:E, "11_Toan_B", NhatKy_ViPham!F:F, B42, NhatKy_ViPham!C:C, "T18")</f>
        <v>100</v>
      </c>
      <c r="AJ42" s="6">
        <f>100 + SUMIFS(NhatKy_ViPham!J:J, NhatKy_ViPham!E:E, "11_Toan_B", NhatKy_ViPham!F:F, B42, NhatKy_ViPham!C:C, "T19") - SUMIFS(NhatKy_ViPham!K:K, NhatKy_ViPham!E:E, "11_Toan_B", NhatKy_ViPham!F:F, B42, NhatKy_ViPham!C:C, "T19")</f>
        <v>100</v>
      </c>
      <c r="AK42" s="6">
        <f>100 + SUMIFS(NhatKy_ViPham!J:J, NhatKy_ViPham!E:E, "11_Toan_B", NhatKy_ViPham!F:F, B42, NhatKy_ViPham!C:C, "T20") - SUMIFS(NhatKy_ViPham!K:K, NhatKy_ViPham!E:E, "11_Toan_B", NhatKy_ViPham!F:F, B42, NhatKy_ViPham!C:C, "T20")</f>
        <v>100</v>
      </c>
      <c r="AL42" s="6">
        <f>100 + SUMIFS(NhatKy_ViPham!J:J, NhatKy_ViPham!E:E, "11_Toan_B", NhatKy_ViPham!F:F, B42, NhatKy_ViPham!C:C, "T21") - SUMIFS(NhatKy_ViPham!K:K, NhatKy_ViPham!E:E, "11_Toan_B", NhatKy_ViPham!F:F, B42, NhatKy_ViPham!C:C, "T21")</f>
        <v>100</v>
      </c>
      <c r="AM42" s="6">
        <f>100 + SUMIFS(NhatKy_ViPham!J:J, NhatKy_ViPham!E:E, "11_Toan_B", NhatKy_ViPham!F:F, B42, NhatKy_ViPham!C:C, "T22") - SUMIFS(NhatKy_ViPham!K:K, NhatKy_ViPham!E:E, "11_Toan_B", NhatKy_ViPham!F:F, B42, NhatKy_ViPham!C:C, "T22")</f>
        <v>100</v>
      </c>
      <c r="AN42" s="6">
        <f>100 + SUMIFS(NhatKy_ViPham!J:J, NhatKy_ViPham!E:E, "11_Toan_B", NhatKy_ViPham!F:F, B42, NhatKy_ViPham!C:C, "T23") - SUMIFS(NhatKy_ViPham!K:K, NhatKy_ViPham!E:E, "11_Toan_B", NhatKy_ViPham!F:F, B42, NhatKy_ViPham!C:C, "T23")</f>
        <v>100</v>
      </c>
      <c r="AO42" s="6">
        <f>100 + SUMIFS(NhatKy_ViPham!J:J, NhatKy_ViPham!E:E, "11_Toan_B", NhatKy_ViPham!F:F, B42, NhatKy_ViPham!C:C, "T24") - SUMIFS(NhatKy_ViPham!K:K, NhatKy_ViPham!E:E, "11_Toan_B", NhatKy_ViPham!F:F, B42, NhatKy_ViPham!C:C, "T24")</f>
        <v>100</v>
      </c>
      <c r="AP42" s="6">
        <f>100 + SUMIFS(NhatKy_ViPham!J:J, NhatKy_ViPham!E:E, "11_Toan_B", NhatKy_ViPham!F:F, B42, NhatKy_ViPham!C:C, "T25") - SUMIFS(NhatKy_ViPham!K:K, NhatKy_ViPham!E:E, "11_Toan_B", NhatKy_ViPham!F:F, B42, NhatKy_ViPham!C:C, "T25")</f>
        <v>100</v>
      </c>
      <c r="AQ42" s="6">
        <f>100 + SUMIFS(NhatKy_ViPham!J:J, NhatKy_ViPham!E:E, "11_Toan_B", NhatKy_ViPham!F:F, B42, NhatKy_ViPham!C:C, "T26") - SUMIFS(NhatKy_ViPham!K:K, NhatKy_ViPham!E:E, "11_Toan_B", NhatKy_ViPham!F:F, B42, NhatKy_ViPham!C:C, "T26")</f>
        <v>100</v>
      </c>
      <c r="AR42" s="6">
        <f>100 + SUMIFS(NhatKy_ViPham!J:J, NhatKy_ViPham!E:E, "11_Toan_B", NhatKy_ViPham!F:F, B42, NhatKy_ViPham!C:C, "T27") - SUMIFS(NhatKy_ViPham!K:K, NhatKy_ViPham!E:E, "11_Toan_B", NhatKy_ViPham!F:F, B42, NhatKy_ViPham!C:C, "T27")</f>
        <v>100</v>
      </c>
      <c r="AS42" s="6">
        <f>100 + SUMIFS(NhatKy_ViPham!J:J, NhatKy_ViPham!E:E, "11_Toan_B", NhatKy_ViPham!F:F, B42, NhatKy_ViPham!C:C, "T28") - SUMIFS(NhatKy_ViPham!K:K, NhatKy_ViPham!E:E, "11_Toan_B", NhatKy_ViPham!F:F, B42, NhatKy_ViPham!C:C, "T28")</f>
        <v>100</v>
      </c>
      <c r="AT42" s="6">
        <f>100 + SUMIFS(NhatKy_ViPham!J:J, NhatKy_ViPham!E:E, "11_Toan_B", NhatKy_ViPham!F:F, B42, NhatKy_ViPham!C:C, "T29") - SUMIFS(NhatKy_ViPham!K:K, NhatKy_ViPham!E:E, "11_Toan_B", NhatKy_ViPham!F:F, B42, NhatKy_ViPham!C:C, "T29")</f>
        <v>100</v>
      </c>
      <c r="AU42" s="6">
        <f>100 + SUMIFS(NhatKy_ViPham!J:J, NhatKy_ViPham!E:E, "11_Toan_B", NhatKy_ViPham!F:F, B42, NhatKy_ViPham!C:C, "T30") - SUMIFS(NhatKy_ViPham!K:K, NhatKy_ViPham!E:E, "11_Toan_B", NhatKy_ViPham!F:F, B42, NhatKy_ViPham!C:C, "T30")</f>
        <v>100</v>
      </c>
      <c r="AV42" s="6">
        <f>100 + SUMIFS(NhatKy_ViPham!J:J, NhatKy_ViPham!E:E, "11_Toan_B", NhatKy_ViPham!F:F, B42, NhatKy_ViPham!C:C, "T31") - SUMIFS(NhatKy_ViPham!K:K, NhatKy_ViPham!E:E, "11_Toan_B", NhatKy_ViPham!F:F, B42, NhatKy_ViPham!C:C, "T31")</f>
        <v>100</v>
      </c>
      <c r="AW42" s="6">
        <f>100 + SUMIFS(NhatKy_ViPham!J:J, NhatKy_ViPham!E:E, "11_Toan_B", NhatKy_ViPham!F:F, B42, NhatKy_ViPham!C:C, "T32") - SUMIFS(NhatKy_ViPham!K:K, NhatKy_ViPham!E:E, "11_Toan_B", NhatKy_ViPham!F:F, B42, NhatKy_ViPham!C:C, "T32")</f>
        <v>100</v>
      </c>
      <c r="AX42" s="6">
        <f>100 + SUMIFS(NhatKy_ViPham!J:J, NhatKy_ViPham!E:E, "11_Toan_B", NhatKy_ViPham!F:F, B42, NhatKy_ViPham!C:C, "T33") - SUMIFS(NhatKy_ViPham!K:K, NhatKy_ViPham!E:E, "11_Toan_B", NhatKy_ViPham!F:F, B42, NhatKy_ViPham!C:C, "T33")</f>
        <v>100</v>
      </c>
      <c r="AY42" s="6">
        <f>100 + SUMIFS(NhatKy_ViPham!J:J, NhatKy_ViPham!E:E, "11_Toan_B", NhatKy_ViPham!F:F, B42, NhatKy_ViPham!C:C, "T34") - SUMIFS(NhatKy_ViPham!K:K, NhatKy_ViPham!E:E, "11_Toan_B", NhatKy_ViPham!F:F, B42, NhatKy_ViPham!C:C, "T34")</f>
        <v>100</v>
      </c>
      <c r="AZ42" s="6">
        <f>100 + SUMIFS(NhatKy_ViPham!J:J, NhatKy_ViPham!E:E, "11_Toan_B", NhatKy_ViPham!F:F, B42, NhatKy_ViPham!C:C, "T35") - SUMIFS(NhatKy_ViPham!K:K, NhatKy_ViPham!E:E, "11_Toan_B", NhatKy_ViPham!F:F, B42, NhatKy_ViPham!C:C, "T35")</f>
        <v>100</v>
      </c>
      <c r="BA42" s="12">
        <f t="shared" si="0"/>
        <v>100</v>
      </c>
      <c r="BB42" s="11" t="s">
        <v>430</v>
      </c>
      <c r="BC42" s="16" t="str">
        <f t="shared" si="1"/>
        <v>Tốt</v>
      </c>
      <c r="BD42" s="15" t="str">
        <f t="shared" si="2"/>
        <v>🟢 BÌNH THƯỜNG</v>
      </c>
    </row>
    <row r="43" spans="1:56" x14ac:dyDescent="0.25">
      <c r="A43" s="4">
        <v>35</v>
      </c>
      <c r="B43" s="10" t="s">
        <v>1463</v>
      </c>
      <c r="C43" s="4" t="s">
        <v>1464</v>
      </c>
      <c r="D43" s="4" t="s">
        <v>435</v>
      </c>
      <c r="E43" s="11" t="s">
        <v>430</v>
      </c>
      <c r="F43" s="7">
        <f>SUMIFS(NhatKy_ViPham!K:K, NhatKy_ViPham!E:E, "11_Toan_B", NhatKy_ViPham!F:F, B43, NhatKy_ViPham!H:H, "L01")</f>
        <v>0</v>
      </c>
      <c r="G43" s="7">
        <f>SUMIFS(NhatKy_ViPham!K:K, NhatKy_ViPham!E:E, "11_Toan_B", NhatKy_ViPham!F:F, B43, NhatKy_ViPham!H:H, "L02")</f>
        <v>0</v>
      </c>
      <c r="H43" s="7">
        <f>SUMIFS(NhatKy_ViPham!K:K, NhatKy_ViPham!E:E, "11_Toan_B", NhatKy_ViPham!F:F, B43, NhatKy_ViPham!H:H, "L03")</f>
        <v>0</v>
      </c>
      <c r="I43" s="7">
        <f>SUMIFS(NhatKy_ViPham!K:K, NhatKy_ViPham!E:E, "11_Toan_B", NhatKy_ViPham!F:F, B43, NhatKy_ViPham!H:H, "L04")</f>
        <v>0</v>
      </c>
      <c r="J43" s="7">
        <f>SUMIFS(NhatKy_ViPham!K:K, NhatKy_ViPham!E:E, "11_Toan_B", NhatKy_ViPham!F:F, B43, NhatKy_ViPham!H:H, "L05")</f>
        <v>0</v>
      </c>
      <c r="K43" s="7">
        <f>SUMIFS(NhatKy_ViPham!K:K, NhatKy_ViPham!E:E, "11_Toan_B", NhatKy_ViPham!F:F, B43, NhatKy_ViPham!H:H, "L06")</f>
        <v>0</v>
      </c>
      <c r="L43" s="7">
        <f>SUMIFS(NhatKy_ViPham!K:K, NhatKy_ViPham!E:E, "11_Toan_B", NhatKy_ViPham!F:F, B43, NhatKy_ViPham!H:H, "L07")</f>
        <v>0</v>
      </c>
      <c r="M43" s="7">
        <f>SUMIFS(NhatKy_ViPham!K:K, NhatKy_ViPham!E:E, "11_Toan_B", NhatKy_ViPham!F:F, B43, NhatKy_ViPham!H:H, "L08")</f>
        <v>0</v>
      </c>
      <c r="N43" s="7">
        <f>SUMIFS(NhatKy_ViPham!K:K, NhatKy_ViPham!E:E, "11_Toan_B", NhatKy_ViPham!F:F, B43, NhatKy_ViPham!H:H, "L09")</f>
        <v>0</v>
      </c>
      <c r="O43" s="7">
        <f>SUMIFS(NhatKy_ViPham!K:K, NhatKy_ViPham!E:E, "11_Toan_B", NhatKy_ViPham!F:F, B43, NhatKy_ViPham!H:H, "L10")</f>
        <v>0</v>
      </c>
      <c r="P43" s="12">
        <f>SUMIFS(NhatKy_ViPham!J:J, NhatKy_ViPham!E:E, "11_Toan_B", NhatKy_ViPham!F:F, B43)</f>
        <v>0</v>
      </c>
      <c r="Q43" s="13">
        <f>SUMIFS(NhatKy_ViPham!K:K, NhatKy_ViPham!E:E, "11_Toan_B", NhatKy_ViPham!F:F, B43)</f>
        <v>0</v>
      </c>
      <c r="R43" s="7">
        <f>100 + SUMIFS(NhatKy_ViPham!J:J, NhatKy_ViPham!E:E, "11_Toan_B", NhatKy_ViPham!F:F, B43, NhatKy_ViPham!C:C, "T1") - SUMIFS(NhatKy_ViPham!K:K, NhatKy_ViPham!E:E, "11_Toan_B", NhatKy_ViPham!F:F, B43, NhatKy_ViPham!C:C, "T1")</f>
        <v>100</v>
      </c>
      <c r="S43" s="7">
        <f>100 + SUMIFS(NhatKy_ViPham!J:J, NhatKy_ViPham!E:E, "11_Toan_B", NhatKy_ViPham!F:F, B43, NhatKy_ViPham!C:C, "T2") - SUMIFS(NhatKy_ViPham!K:K, NhatKy_ViPham!E:E, "11_Toan_B", NhatKy_ViPham!F:F, B43, NhatKy_ViPham!C:C, "T2")</f>
        <v>100</v>
      </c>
      <c r="T43" s="7">
        <f>100 + SUMIFS(NhatKy_ViPham!J:J, NhatKy_ViPham!E:E, "11_Toan_B", NhatKy_ViPham!F:F, B43, NhatKy_ViPham!C:C, "T3") - SUMIFS(NhatKy_ViPham!K:K, NhatKy_ViPham!E:E, "11_Toan_B", NhatKy_ViPham!F:F, B43, NhatKy_ViPham!C:C, "T3")</f>
        <v>100</v>
      </c>
      <c r="U43" s="7">
        <f>100 + SUMIFS(NhatKy_ViPham!J:J, NhatKy_ViPham!E:E, "11_Toan_B", NhatKy_ViPham!F:F, B43, NhatKy_ViPham!C:C, "T4") - SUMIFS(NhatKy_ViPham!K:K, NhatKy_ViPham!E:E, "11_Toan_B", NhatKy_ViPham!F:F, B43, NhatKy_ViPham!C:C, "T4")</f>
        <v>100</v>
      </c>
      <c r="V43" s="7">
        <f>100 + SUMIFS(NhatKy_ViPham!J:J, NhatKy_ViPham!E:E, "11_Toan_B", NhatKy_ViPham!F:F, B43, NhatKy_ViPham!C:C, "T5") - SUMIFS(NhatKy_ViPham!K:K, NhatKy_ViPham!E:E, "11_Toan_B", NhatKy_ViPham!F:F, B43, NhatKy_ViPham!C:C, "T5")</f>
        <v>100</v>
      </c>
      <c r="W43" s="7">
        <f>100 + SUMIFS(NhatKy_ViPham!J:J, NhatKy_ViPham!E:E, "11_Toan_B", NhatKy_ViPham!F:F, B43, NhatKy_ViPham!C:C, "T6") - SUMIFS(NhatKy_ViPham!K:K, NhatKy_ViPham!E:E, "11_Toan_B", NhatKy_ViPham!F:F, B43, NhatKy_ViPham!C:C, "T6")</f>
        <v>100</v>
      </c>
      <c r="X43" s="7">
        <f>100 + SUMIFS(NhatKy_ViPham!J:J, NhatKy_ViPham!E:E, "11_Toan_B", NhatKy_ViPham!F:F, B43, NhatKy_ViPham!C:C, "T7") - SUMIFS(NhatKy_ViPham!K:K, NhatKy_ViPham!E:E, "11_Toan_B", NhatKy_ViPham!F:F, B43, NhatKy_ViPham!C:C, "T7")</f>
        <v>100</v>
      </c>
      <c r="Y43" s="7">
        <f>100 + SUMIFS(NhatKy_ViPham!J:J, NhatKy_ViPham!E:E, "11_Toan_B", NhatKy_ViPham!F:F, B43, NhatKy_ViPham!C:C, "T8") - SUMIFS(NhatKy_ViPham!K:K, NhatKy_ViPham!E:E, "11_Toan_B", NhatKy_ViPham!F:F, B43, NhatKy_ViPham!C:C, "T8")</f>
        <v>100</v>
      </c>
      <c r="Z43" s="7">
        <f>100 + SUMIFS(NhatKy_ViPham!J:J, NhatKy_ViPham!E:E, "11_Toan_B", NhatKy_ViPham!F:F, B43, NhatKy_ViPham!C:C, "T9") - SUMIFS(NhatKy_ViPham!K:K, NhatKy_ViPham!E:E, "11_Toan_B", NhatKy_ViPham!F:F, B43, NhatKy_ViPham!C:C, "T9")</f>
        <v>100</v>
      </c>
      <c r="AA43" s="7">
        <f>100 + SUMIFS(NhatKy_ViPham!J:J, NhatKy_ViPham!E:E, "11_Toan_B", NhatKy_ViPham!F:F, B43, NhatKy_ViPham!C:C, "T10") - SUMIFS(NhatKy_ViPham!K:K, NhatKy_ViPham!E:E, "11_Toan_B", NhatKy_ViPham!F:F, B43, NhatKy_ViPham!C:C, "T10")</f>
        <v>100</v>
      </c>
      <c r="AB43" s="7">
        <f>100 + SUMIFS(NhatKy_ViPham!J:J, NhatKy_ViPham!E:E, "11_Toan_B", NhatKy_ViPham!F:F, B43, NhatKy_ViPham!C:C, "T11") - SUMIFS(NhatKy_ViPham!K:K, NhatKy_ViPham!E:E, "11_Toan_B", NhatKy_ViPham!F:F, B43, NhatKy_ViPham!C:C, "T11")</f>
        <v>100</v>
      </c>
      <c r="AC43" s="7">
        <f>100 + SUMIFS(NhatKy_ViPham!J:J, NhatKy_ViPham!E:E, "11_Toan_B", NhatKy_ViPham!F:F, B43, NhatKy_ViPham!C:C, "T12") - SUMIFS(NhatKy_ViPham!K:K, NhatKy_ViPham!E:E, "11_Toan_B", NhatKy_ViPham!F:F, B43, NhatKy_ViPham!C:C, "T12")</f>
        <v>100</v>
      </c>
      <c r="AD43" s="7">
        <f>100 + SUMIFS(NhatKy_ViPham!J:J, NhatKy_ViPham!E:E, "11_Toan_B", NhatKy_ViPham!F:F, B43, NhatKy_ViPham!C:C, "T13") - SUMIFS(NhatKy_ViPham!K:K, NhatKy_ViPham!E:E, "11_Toan_B", NhatKy_ViPham!F:F, B43, NhatKy_ViPham!C:C, "T13")</f>
        <v>100</v>
      </c>
      <c r="AE43" s="7">
        <f>100 + SUMIFS(NhatKy_ViPham!J:J, NhatKy_ViPham!E:E, "11_Toan_B", NhatKy_ViPham!F:F, B43, NhatKy_ViPham!C:C, "T14") - SUMIFS(NhatKy_ViPham!K:K, NhatKy_ViPham!E:E, "11_Toan_B", NhatKy_ViPham!F:F, B43, NhatKy_ViPham!C:C, "T14")</f>
        <v>100</v>
      </c>
      <c r="AF43" s="7">
        <f>100 + SUMIFS(NhatKy_ViPham!J:J, NhatKy_ViPham!E:E, "11_Toan_B", NhatKy_ViPham!F:F, B43, NhatKy_ViPham!C:C, "T15") - SUMIFS(NhatKy_ViPham!K:K, NhatKy_ViPham!E:E, "11_Toan_B", NhatKy_ViPham!F:F, B43, NhatKy_ViPham!C:C, "T15")</f>
        <v>100</v>
      </c>
      <c r="AG43" s="7">
        <f>100 + SUMIFS(NhatKy_ViPham!J:J, NhatKy_ViPham!E:E, "11_Toan_B", NhatKy_ViPham!F:F, B43, NhatKy_ViPham!C:C, "T16") - SUMIFS(NhatKy_ViPham!K:K, NhatKy_ViPham!E:E, "11_Toan_B", NhatKy_ViPham!F:F, B43, NhatKy_ViPham!C:C, "T16")</f>
        <v>100</v>
      </c>
      <c r="AH43" s="7">
        <f>100 + SUMIFS(NhatKy_ViPham!J:J, NhatKy_ViPham!E:E, "11_Toan_B", NhatKy_ViPham!F:F, B43, NhatKy_ViPham!C:C, "T17") - SUMIFS(NhatKy_ViPham!K:K, NhatKy_ViPham!E:E, "11_Toan_B", NhatKy_ViPham!F:F, B43, NhatKy_ViPham!C:C, "T17")</f>
        <v>100</v>
      </c>
      <c r="AI43" s="7">
        <f>100 + SUMIFS(NhatKy_ViPham!J:J, NhatKy_ViPham!E:E, "11_Toan_B", NhatKy_ViPham!F:F, B43, NhatKy_ViPham!C:C, "T18") - SUMIFS(NhatKy_ViPham!K:K, NhatKy_ViPham!E:E, "11_Toan_B", NhatKy_ViPham!F:F, B43, NhatKy_ViPham!C:C, "T18")</f>
        <v>100</v>
      </c>
      <c r="AJ43" s="7">
        <f>100 + SUMIFS(NhatKy_ViPham!J:J, NhatKy_ViPham!E:E, "11_Toan_B", NhatKy_ViPham!F:F, B43, NhatKy_ViPham!C:C, "T19") - SUMIFS(NhatKy_ViPham!K:K, NhatKy_ViPham!E:E, "11_Toan_B", NhatKy_ViPham!F:F, B43, NhatKy_ViPham!C:C, "T19")</f>
        <v>100</v>
      </c>
      <c r="AK43" s="7">
        <f>100 + SUMIFS(NhatKy_ViPham!J:J, NhatKy_ViPham!E:E, "11_Toan_B", NhatKy_ViPham!F:F, B43, NhatKy_ViPham!C:C, "T20") - SUMIFS(NhatKy_ViPham!K:K, NhatKy_ViPham!E:E, "11_Toan_B", NhatKy_ViPham!F:F, B43, NhatKy_ViPham!C:C, "T20")</f>
        <v>100</v>
      </c>
      <c r="AL43" s="7">
        <f>100 + SUMIFS(NhatKy_ViPham!J:J, NhatKy_ViPham!E:E, "11_Toan_B", NhatKy_ViPham!F:F, B43, NhatKy_ViPham!C:C, "T21") - SUMIFS(NhatKy_ViPham!K:K, NhatKy_ViPham!E:E, "11_Toan_B", NhatKy_ViPham!F:F, B43, NhatKy_ViPham!C:C, "T21")</f>
        <v>100</v>
      </c>
      <c r="AM43" s="7">
        <f>100 + SUMIFS(NhatKy_ViPham!J:J, NhatKy_ViPham!E:E, "11_Toan_B", NhatKy_ViPham!F:F, B43, NhatKy_ViPham!C:C, "T22") - SUMIFS(NhatKy_ViPham!K:K, NhatKy_ViPham!E:E, "11_Toan_B", NhatKy_ViPham!F:F, B43, NhatKy_ViPham!C:C, "T22")</f>
        <v>100</v>
      </c>
      <c r="AN43" s="7">
        <f>100 + SUMIFS(NhatKy_ViPham!J:J, NhatKy_ViPham!E:E, "11_Toan_B", NhatKy_ViPham!F:F, B43, NhatKy_ViPham!C:C, "T23") - SUMIFS(NhatKy_ViPham!K:K, NhatKy_ViPham!E:E, "11_Toan_B", NhatKy_ViPham!F:F, B43, NhatKy_ViPham!C:C, "T23")</f>
        <v>100</v>
      </c>
      <c r="AO43" s="7">
        <f>100 + SUMIFS(NhatKy_ViPham!J:J, NhatKy_ViPham!E:E, "11_Toan_B", NhatKy_ViPham!F:F, B43, NhatKy_ViPham!C:C, "T24") - SUMIFS(NhatKy_ViPham!K:K, NhatKy_ViPham!E:E, "11_Toan_B", NhatKy_ViPham!F:F, B43, NhatKy_ViPham!C:C, "T24")</f>
        <v>100</v>
      </c>
      <c r="AP43" s="7">
        <f>100 + SUMIFS(NhatKy_ViPham!J:J, NhatKy_ViPham!E:E, "11_Toan_B", NhatKy_ViPham!F:F, B43, NhatKy_ViPham!C:C, "T25") - SUMIFS(NhatKy_ViPham!K:K, NhatKy_ViPham!E:E, "11_Toan_B", NhatKy_ViPham!F:F, B43, NhatKy_ViPham!C:C, "T25")</f>
        <v>100</v>
      </c>
      <c r="AQ43" s="7">
        <f>100 + SUMIFS(NhatKy_ViPham!J:J, NhatKy_ViPham!E:E, "11_Toan_B", NhatKy_ViPham!F:F, B43, NhatKy_ViPham!C:C, "T26") - SUMIFS(NhatKy_ViPham!K:K, NhatKy_ViPham!E:E, "11_Toan_B", NhatKy_ViPham!F:F, B43, NhatKy_ViPham!C:C, "T26")</f>
        <v>100</v>
      </c>
      <c r="AR43" s="7">
        <f>100 + SUMIFS(NhatKy_ViPham!J:J, NhatKy_ViPham!E:E, "11_Toan_B", NhatKy_ViPham!F:F, B43, NhatKy_ViPham!C:C, "T27") - SUMIFS(NhatKy_ViPham!K:K, NhatKy_ViPham!E:E, "11_Toan_B", NhatKy_ViPham!F:F, B43, NhatKy_ViPham!C:C, "T27")</f>
        <v>100</v>
      </c>
      <c r="AS43" s="7">
        <f>100 + SUMIFS(NhatKy_ViPham!J:J, NhatKy_ViPham!E:E, "11_Toan_B", NhatKy_ViPham!F:F, B43, NhatKy_ViPham!C:C, "T28") - SUMIFS(NhatKy_ViPham!K:K, NhatKy_ViPham!E:E, "11_Toan_B", NhatKy_ViPham!F:F, B43, NhatKy_ViPham!C:C, "T28")</f>
        <v>100</v>
      </c>
      <c r="AT43" s="7">
        <f>100 + SUMIFS(NhatKy_ViPham!J:J, NhatKy_ViPham!E:E, "11_Toan_B", NhatKy_ViPham!F:F, B43, NhatKy_ViPham!C:C, "T29") - SUMIFS(NhatKy_ViPham!K:K, NhatKy_ViPham!E:E, "11_Toan_B", NhatKy_ViPham!F:F, B43, NhatKy_ViPham!C:C, "T29")</f>
        <v>100</v>
      </c>
      <c r="AU43" s="7">
        <f>100 + SUMIFS(NhatKy_ViPham!J:J, NhatKy_ViPham!E:E, "11_Toan_B", NhatKy_ViPham!F:F, B43, NhatKy_ViPham!C:C, "T30") - SUMIFS(NhatKy_ViPham!K:K, NhatKy_ViPham!E:E, "11_Toan_B", NhatKy_ViPham!F:F, B43, NhatKy_ViPham!C:C, "T30")</f>
        <v>100</v>
      </c>
      <c r="AV43" s="7">
        <f>100 + SUMIFS(NhatKy_ViPham!J:J, NhatKy_ViPham!E:E, "11_Toan_B", NhatKy_ViPham!F:F, B43, NhatKy_ViPham!C:C, "T31") - SUMIFS(NhatKy_ViPham!K:K, NhatKy_ViPham!E:E, "11_Toan_B", NhatKy_ViPham!F:F, B43, NhatKy_ViPham!C:C, "T31")</f>
        <v>100</v>
      </c>
      <c r="AW43" s="7">
        <f>100 + SUMIFS(NhatKy_ViPham!J:J, NhatKy_ViPham!E:E, "11_Toan_B", NhatKy_ViPham!F:F, B43, NhatKy_ViPham!C:C, "T32") - SUMIFS(NhatKy_ViPham!K:K, NhatKy_ViPham!E:E, "11_Toan_B", NhatKy_ViPham!F:F, B43, NhatKy_ViPham!C:C, "T32")</f>
        <v>100</v>
      </c>
      <c r="AX43" s="7">
        <f>100 + SUMIFS(NhatKy_ViPham!J:J, NhatKy_ViPham!E:E, "11_Toan_B", NhatKy_ViPham!F:F, B43, NhatKy_ViPham!C:C, "T33") - SUMIFS(NhatKy_ViPham!K:K, NhatKy_ViPham!E:E, "11_Toan_B", NhatKy_ViPham!F:F, B43, NhatKy_ViPham!C:C, "T33")</f>
        <v>100</v>
      </c>
      <c r="AY43" s="7">
        <f>100 + SUMIFS(NhatKy_ViPham!J:J, NhatKy_ViPham!E:E, "11_Toan_B", NhatKy_ViPham!F:F, B43, NhatKy_ViPham!C:C, "T34") - SUMIFS(NhatKy_ViPham!K:K, NhatKy_ViPham!E:E, "11_Toan_B", NhatKy_ViPham!F:F, B43, NhatKy_ViPham!C:C, "T34")</f>
        <v>100</v>
      </c>
      <c r="AZ43" s="7">
        <f>100 + SUMIFS(NhatKy_ViPham!J:J, NhatKy_ViPham!E:E, "11_Toan_B", NhatKy_ViPham!F:F, B43, NhatKy_ViPham!C:C, "T35") - SUMIFS(NhatKy_ViPham!K:K, NhatKy_ViPham!E:E, "11_Toan_B", NhatKy_ViPham!F:F, B43, NhatKy_ViPham!C:C, "T35")</f>
        <v>100</v>
      </c>
      <c r="BA43" s="12">
        <f t="shared" si="0"/>
        <v>100</v>
      </c>
      <c r="BB43" s="11" t="s">
        <v>430</v>
      </c>
      <c r="BC43" s="14" t="str">
        <f t="shared" si="1"/>
        <v>Tốt</v>
      </c>
      <c r="BD43" s="10" t="str">
        <f t="shared" si="2"/>
        <v>🟢 BÌNH THƯỜNG</v>
      </c>
    </row>
  </sheetData>
  <mergeCells count="42">
    <mergeCell ref="A4:B4"/>
    <mergeCell ref="G4:H4"/>
    <mergeCell ref="BB7:BB8"/>
    <mergeCell ref="I4:J4"/>
    <mergeCell ref="BD7:BD8"/>
    <mergeCell ref="B7:B8"/>
    <mergeCell ref="F7:F8"/>
    <mergeCell ref="L7:L8"/>
    <mergeCell ref="K4:L4"/>
    <mergeCell ref="N7:N8"/>
    <mergeCell ref="BC7:BC8"/>
    <mergeCell ref="C4:D4"/>
    <mergeCell ref="AX7:AZ7"/>
    <mergeCell ref="E4:F4"/>
    <mergeCell ref="D7:D8"/>
    <mergeCell ref="AT7:AW7"/>
    <mergeCell ref="AH7:AK7"/>
    <mergeCell ref="BA7:BA8"/>
    <mergeCell ref="M7:M8"/>
    <mergeCell ref="AP7:AS7"/>
    <mergeCell ref="AL7:AO7"/>
    <mergeCell ref="O7:O8"/>
    <mergeCell ref="Q7:Q8"/>
    <mergeCell ref="R7:U7"/>
    <mergeCell ref="Z7:AC7"/>
    <mergeCell ref="V7:Y7"/>
    <mergeCell ref="P7:P8"/>
    <mergeCell ref="A7:A8"/>
    <mergeCell ref="G7:G8"/>
    <mergeCell ref="I7:I8"/>
    <mergeCell ref="A5:B5"/>
    <mergeCell ref="AD7:AG7"/>
    <mergeCell ref="I5:J5"/>
    <mergeCell ref="E7:E8"/>
    <mergeCell ref="K7:K8"/>
    <mergeCell ref="E5:F5"/>
    <mergeCell ref="K5:L5"/>
    <mergeCell ref="H7:H8"/>
    <mergeCell ref="J7:J8"/>
    <mergeCell ref="G5:H5"/>
    <mergeCell ref="C7:C8"/>
    <mergeCell ref="C5:D5"/>
  </mergeCells>
  <dataValidations count="1">
    <dataValidation type="list" allowBlank="1" sqref="E9:E43 BB9:BB43" xr:uid="{00000000-0002-0000-1700-000000000000}">
      <formula1>"Không,Có"</formula1>
    </dataValidation>
  </dataValidations>
  <hyperlinks>
    <hyperlink ref="AX1" location="'TOC_HuongDan'!A1" display="🏠 về Mục Lục" xr:uid="{00000000-0004-0000-1700-000000000000}"/>
    <hyperlink ref="AX2" location="'NhatKy_ViPham'!A4" display="📋 Nhật Ký Vi Phạm Lớp 11_Toan_B" xr:uid="{00000000-0004-0000-1700-000001000000}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D43"/>
  <sheetViews>
    <sheetView showGridLines="0" workbookViewId="0"/>
  </sheetViews>
  <sheetFormatPr defaultRowHeight="15" x14ac:dyDescent="0.25"/>
  <cols>
    <col min="1" max="1" width="6" customWidth="1"/>
    <col min="2" max="2" width="25" customWidth="1"/>
    <col min="3" max="3" width="12" customWidth="1"/>
    <col min="4" max="5" width="10" customWidth="1"/>
    <col min="6" max="17" width="16" customWidth="1"/>
    <col min="18" max="52" width="7" customWidth="1"/>
    <col min="53" max="55" width="14" customWidth="1"/>
    <col min="56" max="56" width="22" customWidth="1"/>
  </cols>
  <sheetData>
    <row r="1" spans="1:56" ht="21" x14ac:dyDescent="0.35">
      <c r="A1" s="1" t="s">
        <v>1465</v>
      </c>
      <c r="AX1" s="8" t="s">
        <v>358</v>
      </c>
    </row>
    <row r="2" spans="1:56" x14ac:dyDescent="0.25">
      <c r="A2" s="2" t="s">
        <v>1466</v>
      </c>
      <c r="AX2" s="8" t="s">
        <v>1467</v>
      </c>
    </row>
    <row r="4" spans="1:56" x14ac:dyDescent="0.25">
      <c r="A4" s="55" t="s">
        <v>361</v>
      </c>
      <c r="B4" s="50"/>
      <c r="C4" s="55" t="s">
        <v>362</v>
      </c>
      <c r="D4" s="50"/>
      <c r="E4" s="55" t="s">
        <v>363</v>
      </c>
      <c r="F4" s="50"/>
      <c r="G4" s="55" t="s">
        <v>364</v>
      </c>
      <c r="H4" s="50"/>
      <c r="I4" s="55" t="s">
        <v>365</v>
      </c>
      <c r="J4" s="50"/>
      <c r="K4" s="55" t="s">
        <v>366</v>
      </c>
      <c r="L4" s="50"/>
    </row>
    <row r="5" spans="1:56" x14ac:dyDescent="0.25">
      <c r="A5" s="49">
        <f>COUNTA(A9:A43)</f>
        <v>35</v>
      </c>
      <c r="B5" s="50"/>
      <c r="C5" s="53">
        <f>COUNTIF(BC9:BC43, "Tốt")</f>
        <v>35</v>
      </c>
      <c r="D5" s="50"/>
      <c r="E5" s="49">
        <f>COUNTIF(BC9:BC43, "Khá")</f>
        <v>0</v>
      </c>
      <c r="F5" s="50"/>
      <c r="G5" s="49">
        <f>COUNTIF(BC9:BC43, "Đạt")</f>
        <v>0</v>
      </c>
      <c r="H5" s="50"/>
      <c r="I5" s="52">
        <f>COUNTIF(BC9:BC43, "Chưa đạt")</f>
        <v>0</v>
      </c>
      <c r="J5" s="50"/>
      <c r="K5" s="53">
        <f>ROUND(AVERAGE(BA9:BA43), 1)</f>
        <v>100</v>
      </c>
      <c r="L5" s="50"/>
    </row>
    <row r="7" spans="1:56" x14ac:dyDescent="0.25">
      <c r="A7" s="46" t="s">
        <v>3</v>
      </c>
      <c r="B7" s="46" t="s">
        <v>303</v>
      </c>
      <c r="C7" s="46" t="s">
        <v>367</v>
      </c>
      <c r="D7" s="46" t="s">
        <v>368</v>
      </c>
      <c r="E7" s="46" t="s">
        <v>369</v>
      </c>
      <c r="F7" s="48" t="s">
        <v>370</v>
      </c>
      <c r="G7" s="48" t="s">
        <v>371</v>
      </c>
      <c r="H7" s="48" t="s">
        <v>372</v>
      </c>
      <c r="I7" s="48" t="s">
        <v>373</v>
      </c>
      <c r="J7" s="48" t="s">
        <v>374</v>
      </c>
      <c r="K7" s="48" t="s">
        <v>375</v>
      </c>
      <c r="L7" s="48" t="s">
        <v>376</v>
      </c>
      <c r="M7" s="48" t="s">
        <v>377</v>
      </c>
      <c r="N7" s="48" t="s">
        <v>378</v>
      </c>
      <c r="O7" s="48" t="s">
        <v>379</v>
      </c>
      <c r="P7" s="54" t="s">
        <v>380</v>
      </c>
      <c r="Q7" s="48" t="s">
        <v>381</v>
      </c>
      <c r="R7" s="46" t="s">
        <v>382</v>
      </c>
      <c r="S7" s="51"/>
      <c r="T7" s="51"/>
      <c r="U7" s="51"/>
      <c r="V7" s="46" t="s">
        <v>383</v>
      </c>
      <c r="W7" s="51"/>
      <c r="X7" s="51"/>
      <c r="Y7" s="51"/>
      <c r="Z7" s="46" t="s">
        <v>384</v>
      </c>
      <c r="AA7" s="51"/>
      <c r="AB7" s="51"/>
      <c r="AC7" s="51"/>
      <c r="AD7" s="46" t="s">
        <v>385</v>
      </c>
      <c r="AE7" s="51"/>
      <c r="AF7" s="51"/>
      <c r="AG7" s="51"/>
      <c r="AH7" s="46" t="s">
        <v>386</v>
      </c>
      <c r="AI7" s="51"/>
      <c r="AJ7" s="51"/>
      <c r="AK7" s="51"/>
      <c r="AL7" s="46" t="s">
        <v>387</v>
      </c>
      <c r="AM7" s="51"/>
      <c r="AN7" s="51"/>
      <c r="AO7" s="51"/>
      <c r="AP7" s="46" t="s">
        <v>388</v>
      </c>
      <c r="AQ7" s="51"/>
      <c r="AR7" s="51"/>
      <c r="AS7" s="51"/>
      <c r="AT7" s="46" t="s">
        <v>389</v>
      </c>
      <c r="AU7" s="51"/>
      <c r="AV7" s="51"/>
      <c r="AW7" s="51"/>
      <c r="AX7" s="46" t="s">
        <v>390</v>
      </c>
      <c r="AY7" s="51"/>
      <c r="AZ7" s="51"/>
      <c r="BA7" s="46" t="s">
        <v>391</v>
      </c>
      <c r="BB7" s="46" t="s">
        <v>392</v>
      </c>
      <c r="BC7" s="46" t="s">
        <v>393</v>
      </c>
      <c r="BD7" s="46" t="s">
        <v>394</v>
      </c>
    </row>
    <row r="8" spans="1:56" x14ac:dyDescent="0.25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9" t="s">
        <v>311</v>
      </c>
      <c r="S8" s="9" t="s">
        <v>348</v>
      </c>
      <c r="T8" s="9" t="s">
        <v>395</v>
      </c>
      <c r="U8" s="9" t="s">
        <v>396</v>
      </c>
      <c r="V8" s="9" t="s">
        <v>397</v>
      </c>
      <c r="W8" s="9" t="s">
        <v>398</v>
      </c>
      <c r="X8" s="9" t="s">
        <v>399</v>
      </c>
      <c r="Y8" s="9" t="s">
        <v>400</v>
      </c>
      <c r="Z8" s="9" t="s">
        <v>401</v>
      </c>
      <c r="AA8" s="9" t="s">
        <v>402</v>
      </c>
      <c r="AB8" s="9" t="s">
        <v>403</v>
      </c>
      <c r="AC8" s="9" t="s">
        <v>404</v>
      </c>
      <c r="AD8" s="9" t="s">
        <v>405</v>
      </c>
      <c r="AE8" s="9" t="s">
        <v>406</v>
      </c>
      <c r="AF8" s="9" t="s">
        <v>407</v>
      </c>
      <c r="AG8" s="9" t="s">
        <v>408</v>
      </c>
      <c r="AH8" s="9" t="s">
        <v>409</v>
      </c>
      <c r="AI8" s="9" t="s">
        <v>410</v>
      </c>
      <c r="AJ8" s="9" t="s">
        <v>411</v>
      </c>
      <c r="AK8" s="9" t="s">
        <v>412</v>
      </c>
      <c r="AL8" s="9" t="s">
        <v>413</v>
      </c>
      <c r="AM8" s="9" t="s">
        <v>414</v>
      </c>
      <c r="AN8" s="9" t="s">
        <v>415</v>
      </c>
      <c r="AO8" s="9" t="s">
        <v>416</v>
      </c>
      <c r="AP8" s="9" t="s">
        <v>417</v>
      </c>
      <c r="AQ8" s="9" t="s">
        <v>418</v>
      </c>
      <c r="AR8" s="9" t="s">
        <v>419</v>
      </c>
      <c r="AS8" s="9" t="s">
        <v>420</v>
      </c>
      <c r="AT8" s="9" t="s">
        <v>421</v>
      </c>
      <c r="AU8" s="9" t="s">
        <v>422</v>
      </c>
      <c r="AV8" s="9" t="s">
        <v>423</v>
      </c>
      <c r="AW8" s="9" t="s">
        <v>424</v>
      </c>
      <c r="AX8" s="9" t="s">
        <v>425</v>
      </c>
      <c r="AY8" s="9" t="s">
        <v>426</v>
      </c>
      <c r="AZ8" s="9" t="s">
        <v>427</v>
      </c>
      <c r="BA8" s="47"/>
      <c r="BB8" s="47"/>
      <c r="BC8" s="47"/>
      <c r="BD8" s="47"/>
    </row>
    <row r="9" spans="1:56" x14ac:dyDescent="0.25">
      <c r="A9" s="4">
        <v>1</v>
      </c>
      <c r="B9" s="10" t="s">
        <v>1468</v>
      </c>
      <c r="C9" s="4" t="s">
        <v>1469</v>
      </c>
      <c r="D9" s="4" t="s">
        <v>435</v>
      </c>
      <c r="E9" s="11" t="s">
        <v>430</v>
      </c>
      <c r="F9" s="7">
        <f>SUMIFS(NhatKy_ViPham!K:K, NhatKy_ViPham!E:E, "11_Toan_C", NhatKy_ViPham!F:F, B9, NhatKy_ViPham!H:H, "L01")</f>
        <v>0</v>
      </c>
      <c r="G9" s="7">
        <f>SUMIFS(NhatKy_ViPham!K:K, NhatKy_ViPham!E:E, "11_Toan_C", NhatKy_ViPham!F:F, B9, NhatKy_ViPham!H:H, "L02")</f>
        <v>0</v>
      </c>
      <c r="H9" s="7">
        <f>SUMIFS(NhatKy_ViPham!K:K, NhatKy_ViPham!E:E, "11_Toan_C", NhatKy_ViPham!F:F, B9, NhatKy_ViPham!H:H, "L03")</f>
        <v>0</v>
      </c>
      <c r="I9" s="7">
        <f>SUMIFS(NhatKy_ViPham!K:K, NhatKy_ViPham!E:E, "11_Toan_C", NhatKy_ViPham!F:F, B9, NhatKy_ViPham!H:H, "L04")</f>
        <v>0</v>
      </c>
      <c r="J9" s="7">
        <f>SUMIFS(NhatKy_ViPham!K:K, NhatKy_ViPham!E:E, "11_Toan_C", NhatKy_ViPham!F:F, B9, NhatKy_ViPham!H:H, "L05")</f>
        <v>0</v>
      </c>
      <c r="K9" s="7">
        <f>SUMIFS(NhatKy_ViPham!K:K, NhatKy_ViPham!E:E, "11_Toan_C", NhatKy_ViPham!F:F, B9, NhatKy_ViPham!H:H, "L06")</f>
        <v>0</v>
      </c>
      <c r="L9" s="7">
        <f>SUMIFS(NhatKy_ViPham!K:K, NhatKy_ViPham!E:E, "11_Toan_C", NhatKy_ViPham!F:F, B9, NhatKy_ViPham!H:H, "L07")</f>
        <v>0</v>
      </c>
      <c r="M9" s="7">
        <f>SUMIFS(NhatKy_ViPham!K:K, NhatKy_ViPham!E:E, "11_Toan_C", NhatKy_ViPham!F:F, B9, NhatKy_ViPham!H:H, "L08")</f>
        <v>0</v>
      </c>
      <c r="N9" s="7">
        <f>SUMIFS(NhatKy_ViPham!K:K, NhatKy_ViPham!E:E, "11_Toan_C", NhatKy_ViPham!F:F, B9, NhatKy_ViPham!H:H, "L09")</f>
        <v>0</v>
      </c>
      <c r="O9" s="7">
        <f>SUMIFS(NhatKy_ViPham!K:K, NhatKy_ViPham!E:E, "11_Toan_C", NhatKy_ViPham!F:F, B9, NhatKy_ViPham!H:H, "L10")</f>
        <v>0</v>
      </c>
      <c r="P9" s="12">
        <f>SUMIFS(NhatKy_ViPham!J:J, NhatKy_ViPham!E:E, "11_Toan_C", NhatKy_ViPham!F:F, B9)</f>
        <v>0</v>
      </c>
      <c r="Q9" s="13">
        <f>SUMIFS(NhatKy_ViPham!K:K, NhatKy_ViPham!E:E, "11_Toan_C", NhatKy_ViPham!F:F, B9)</f>
        <v>0</v>
      </c>
      <c r="R9" s="7">
        <f>100 + SUMIFS(NhatKy_ViPham!J:J, NhatKy_ViPham!E:E, "11_Toan_C", NhatKy_ViPham!F:F, B9, NhatKy_ViPham!C:C, "T1") - SUMIFS(NhatKy_ViPham!K:K, NhatKy_ViPham!E:E, "11_Toan_C", NhatKy_ViPham!F:F, B9, NhatKy_ViPham!C:C, "T1")</f>
        <v>100</v>
      </c>
      <c r="S9" s="7">
        <f>100 + SUMIFS(NhatKy_ViPham!J:J, NhatKy_ViPham!E:E, "11_Toan_C", NhatKy_ViPham!F:F, B9, NhatKy_ViPham!C:C, "T2") - SUMIFS(NhatKy_ViPham!K:K, NhatKy_ViPham!E:E, "11_Toan_C", NhatKy_ViPham!F:F, B9, NhatKy_ViPham!C:C, "T2")</f>
        <v>100</v>
      </c>
      <c r="T9" s="7">
        <f>100 + SUMIFS(NhatKy_ViPham!J:J, NhatKy_ViPham!E:E, "11_Toan_C", NhatKy_ViPham!F:F, B9, NhatKy_ViPham!C:C, "T3") - SUMIFS(NhatKy_ViPham!K:K, NhatKy_ViPham!E:E, "11_Toan_C", NhatKy_ViPham!F:F, B9, NhatKy_ViPham!C:C, "T3")</f>
        <v>100</v>
      </c>
      <c r="U9" s="7">
        <f>100 + SUMIFS(NhatKy_ViPham!J:J, NhatKy_ViPham!E:E, "11_Toan_C", NhatKy_ViPham!F:F, B9, NhatKy_ViPham!C:C, "T4") - SUMIFS(NhatKy_ViPham!K:K, NhatKy_ViPham!E:E, "11_Toan_C", NhatKy_ViPham!F:F, B9, NhatKy_ViPham!C:C, "T4")</f>
        <v>100</v>
      </c>
      <c r="V9" s="7">
        <f>100 + SUMIFS(NhatKy_ViPham!J:J, NhatKy_ViPham!E:E, "11_Toan_C", NhatKy_ViPham!F:F, B9, NhatKy_ViPham!C:C, "T5") - SUMIFS(NhatKy_ViPham!K:K, NhatKy_ViPham!E:E, "11_Toan_C", NhatKy_ViPham!F:F, B9, NhatKy_ViPham!C:C, "T5")</f>
        <v>100</v>
      </c>
      <c r="W9" s="7">
        <f>100 + SUMIFS(NhatKy_ViPham!J:J, NhatKy_ViPham!E:E, "11_Toan_C", NhatKy_ViPham!F:F, B9, NhatKy_ViPham!C:C, "T6") - SUMIFS(NhatKy_ViPham!K:K, NhatKy_ViPham!E:E, "11_Toan_C", NhatKy_ViPham!F:F, B9, NhatKy_ViPham!C:C, "T6")</f>
        <v>100</v>
      </c>
      <c r="X9" s="7">
        <f>100 + SUMIFS(NhatKy_ViPham!J:J, NhatKy_ViPham!E:E, "11_Toan_C", NhatKy_ViPham!F:F, B9, NhatKy_ViPham!C:C, "T7") - SUMIFS(NhatKy_ViPham!K:K, NhatKy_ViPham!E:E, "11_Toan_C", NhatKy_ViPham!F:F, B9, NhatKy_ViPham!C:C, "T7")</f>
        <v>100</v>
      </c>
      <c r="Y9" s="7">
        <f>100 + SUMIFS(NhatKy_ViPham!J:J, NhatKy_ViPham!E:E, "11_Toan_C", NhatKy_ViPham!F:F, B9, NhatKy_ViPham!C:C, "T8") - SUMIFS(NhatKy_ViPham!K:K, NhatKy_ViPham!E:E, "11_Toan_C", NhatKy_ViPham!F:F, B9, NhatKy_ViPham!C:C, "T8")</f>
        <v>100</v>
      </c>
      <c r="Z9" s="7">
        <f>100 + SUMIFS(NhatKy_ViPham!J:J, NhatKy_ViPham!E:E, "11_Toan_C", NhatKy_ViPham!F:F, B9, NhatKy_ViPham!C:C, "T9") - SUMIFS(NhatKy_ViPham!K:K, NhatKy_ViPham!E:E, "11_Toan_C", NhatKy_ViPham!F:F, B9, NhatKy_ViPham!C:C, "T9")</f>
        <v>100</v>
      </c>
      <c r="AA9" s="7">
        <f>100 + SUMIFS(NhatKy_ViPham!J:J, NhatKy_ViPham!E:E, "11_Toan_C", NhatKy_ViPham!F:F, B9, NhatKy_ViPham!C:C, "T10") - SUMIFS(NhatKy_ViPham!K:K, NhatKy_ViPham!E:E, "11_Toan_C", NhatKy_ViPham!F:F, B9, NhatKy_ViPham!C:C, "T10")</f>
        <v>100</v>
      </c>
      <c r="AB9" s="7">
        <f>100 + SUMIFS(NhatKy_ViPham!J:J, NhatKy_ViPham!E:E, "11_Toan_C", NhatKy_ViPham!F:F, B9, NhatKy_ViPham!C:C, "T11") - SUMIFS(NhatKy_ViPham!K:K, NhatKy_ViPham!E:E, "11_Toan_C", NhatKy_ViPham!F:F, B9, NhatKy_ViPham!C:C, "T11")</f>
        <v>100</v>
      </c>
      <c r="AC9" s="7">
        <f>100 + SUMIFS(NhatKy_ViPham!J:J, NhatKy_ViPham!E:E, "11_Toan_C", NhatKy_ViPham!F:F, B9, NhatKy_ViPham!C:C, "T12") - SUMIFS(NhatKy_ViPham!K:K, NhatKy_ViPham!E:E, "11_Toan_C", NhatKy_ViPham!F:F, B9, NhatKy_ViPham!C:C, "T12")</f>
        <v>100</v>
      </c>
      <c r="AD9" s="7">
        <f>100 + SUMIFS(NhatKy_ViPham!J:J, NhatKy_ViPham!E:E, "11_Toan_C", NhatKy_ViPham!F:F, B9, NhatKy_ViPham!C:C, "T13") - SUMIFS(NhatKy_ViPham!K:K, NhatKy_ViPham!E:E, "11_Toan_C", NhatKy_ViPham!F:F, B9, NhatKy_ViPham!C:C, "T13")</f>
        <v>100</v>
      </c>
      <c r="AE9" s="7">
        <f>100 + SUMIFS(NhatKy_ViPham!J:J, NhatKy_ViPham!E:E, "11_Toan_C", NhatKy_ViPham!F:F, B9, NhatKy_ViPham!C:C, "T14") - SUMIFS(NhatKy_ViPham!K:K, NhatKy_ViPham!E:E, "11_Toan_C", NhatKy_ViPham!F:F, B9, NhatKy_ViPham!C:C, "T14")</f>
        <v>100</v>
      </c>
      <c r="AF9" s="7">
        <f>100 + SUMIFS(NhatKy_ViPham!J:J, NhatKy_ViPham!E:E, "11_Toan_C", NhatKy_ViPham!F:F, B9, NhatKy_ViPham!C:C, "T15") - SUMIFS(NhatKy_ViPham!K:K, NhatKy_ViPham!E:E, "11_Toan_C", NhatKy_ViPham!F:F, B9, NhatKy_ViPham!C:C, "T15")</f>
        <v>100</v>
      </c>
      <c r="AG9" s="7">
        <f>100 + SUMIFS(NhatKy_ViPham!J:J, NhatKy_ViPham!E:E, "11_Toan_C", NhatKy_ViPham!F:F, B9, NhatKy_ViPham!C:C, "T16") - SUMIFS(NhatKy_ViPham!K:K, NhatKy_ViPham!E:E, "11_Toan_C", NhatKy_ViPham!F:F, B9, NhatKy_ViPham!C:C, "T16")</f>
        <v>100</v>
      </c>
      <c r="AH9" s="7">
        <f>100 + SUMIFS(NhatKy_ViPham!J:J, NhatKy_ViPham!E:E, "11_Toan_C", NhatKy_ViPham!F:F, B9, NhatKy_ViPham!C:C, "T17") - SUMIFS(NhatKy_ViPham!K:K, NhatKy_ViPham!E:E, "11_Toan_C", NhatKy_ViPham!F:F, B9, NhatKy_ViPham!C:C, "T17")</f>
        <v>100</v>
      </c>
      <c r="AI9" s="7">
        <f>100 + SUMIFS(NhatKy_ViPham!J:J, NhatKy_ViPham!E:E, "11_Toan_C", NhatKy_ViPham!F:F, B9, NhatKy_ViPham!C:C, "T18") - SUMIFS(NhatKy_ViPham!K:K, NhatKy_ViPham!E:E, "11_Toan_C", NhatKy_ViPham!F:F, B9, NhatKy_ViPham!C:C, "T18")</f>
        <v>100</v>
      </c>
      <c r="AJ9" s="7">
        <f>100 + SUMIFS(NhatKy_ViPham!J:J, NhatKy_ViPham!E:E, "11_Toan_C", NhatKy_ViPham!F:F, B9, NhatKy_ViPham!C:C, "T19") - SUMIFS(NhatKy_ViPham!K:K, NhatKy_ViPham!E:E, "11_Toan_C", NhatKy_ViPham!F:F, B9, NhatKy_ViPham!C:C, "T19")</f>
        <v>100</v>
      </c>
      <c r="AK9" s="7">
        <f>100 + SUMIFS(NhatKy_ViPham!J:J, NhatKy_ViPham!E:E, "11_Toan_C", NhatKy_ViPham!F:F, B9, NhatKy_ViPham!C:C, "T20") - SUMIFS(NhatKy_ViPham!K:K, NhatKy_ViPham!E:E, "11_Toan_C", NhatKy_ViPham!F:F, B9, NhatKy_ViPham!C:C, "T20")</f>
        <v>100</v>
      </c>
      <c r="AL9" s="7">
        <f>100 + SUMIFS(NhatKy_ViPham!J:J, NhatKy_ViPham!E:E, "11_Toan_C", NhatKy_ViPham!F:F, B9, NhatKy_ViPham!C:C, "T21") - SUMIFS(NhatKy_ViPham!K:K, NhatKy_ViPham!E:E, "11_Toan_C", NhatKy_ViPham!F:F, B9, NhatKy_ViPham!C:C, "T21")</f>
        <v>100</v>
      </c>
      <c r="AM9" s="7">
        <f>100 + SUMIFS(NhatKy_ViPham!J:J, NhatKy_ViPham!E:E, "11_Toan_C", NhatKy_ViPham!F:F, B9, NhatKy_ViPham!C:C, "T22") - SUMIFS(NhatKy_ViPham!K:K, NhatKy_ViPham!E:E, "11_Toan_C", NhatKy_ViPham!F:F, B9, NhatKy_ViPham!C:C, "T22")</f>
        <v>100</v>
      </c>
      <c r="AN9" s="7">
        <f>100 + SUMIFS(NhatKy_ViPham!J:J, NhatKy_ViPham!E:E, "11_Toan_C", NhatKy_ViPham!F:F, B9, NhatKy_ViPham!C:C, "T23") - SUMIFS(NhatKy_ViPham!K:K, NhatKy_ViPham!E:E, "11_Toan_C", NhatKy_ViPham!F:F, B9, NhatKy_ViPham!C:C, "T23")</f>
        <v>100</v>
      </c>
      <c r="AO9" s="7">
        <f>100 + SUMIFS(NhatKy_ViPham!J:J, NhatKy_ViPham!E:E, "11_Toan_C", NhatKy_ViPham!F:F, B9, NhatKy_ViPham!C:C, "T24") - SUMIFS(NhatKy_ViPham!K:K, NhatKy_ViPham!E:E, "11_Toan_C", NhatKy_ViPham!F:F, B9, NhatKy_ViPham!C:C, "T24")</f>
        <v>100</v>
      </c>
      <c r="AP9" s="7">
        <f>100 + SUMIFS(NhatKy_ViPham!J:J, NhatKy_ViPham!E:E, "11_Toan_C", NhatKy_ViPham!F:F, B9, NhatKy_ViPham!C:C, "T25") - SUMIFS(NhatKy_ViPham!K:K, NhatKy_ViPham!E:E, "11_Toan_C", NhatKy_ViPham!F:F, B9, NhatKy_ViPham!C:C, "T25")</f>
        <v>100</v>
      </c>
      <c r="AQ9" s="7">
        <f>100 + SUMIFS(NhatKy_ViPham!J:J, NhatKy_ViPham!E:E, "11_Toan_C", NhatKy_ViPham!F:F, B9, NhatKy_ViPham!C:C, "T26") - SUMIFS(NhatKy_ViPham!K:K, NhatKy_ViPham!E:E, "11_Toan_C", NhatKy_ViPham!F:F, B9, NhatKy_ViPham!C:C, "T26")</f>
        <v>100</v>
      </c>
      <c r="AR9" s="7">
        <f>100 + SUMIFS(NhatKy_ViPham!J:J, NhatKy_ViPham!E:E, "11_Toan_C", NhatKy_ViPham!F:F, B9, NhatKy_ViPham!C:C, "T27") - SUMIFS(NhatKy_ViPham!K:K, NhatKy_ViPham!E:E, "11_Toan_C", NhatKy_ViPham!F:F, B9, NhatKy_ViPham!C:C, "T27")</f>
        <v>100</v>
      </c>
      <c r="AS9" s="7">
        <f>100 + SUMIFS(NhatKy_ViPham!J:J, NhatKy_ViPham!E:E, "11_Toan_C", NhatKy_ViPham!F:F, B9, NhatKy_ViPham!C:C, "T28") - SUMIFS(NhatKy_ViPham!K:K, NhatKy_ViPham!E:E, "11_Toan_C", NhatKy_ViPham!F:F, B9, NhatKy_ViPham!C:C, "T28")</f>
        <v>100</v>
      </c>
      <c r="AT9" s="7">
        <f>100 + SUMIFS(NhatKy_ViPham!J:J, NhatKy_ViPham!E:E, "11_Toan_C", NhatKy_ViPham!F:F, B9, NhatKy_ViPham!C:C, "T29") - SUMIFS(NhatKy_ViPham!K:K, NhatKy_ViPham!E:E, "11_Toan_C", NhatKy_ViPham!F:F, B9, NhatKy_ViPham!C:C, "T29")</f>
        <v>100</v>
      </c>
      <c r="AU9" s="7">
        <f>100 + SUMIFS(NhatKy_ViPham!J:J, NhatKy_ViPham!E:E, "11_Toan_C", NhatKy_ViPham!F:F, B9, NhatKy_ViPham!C:C, "T30") - SUMIFS(NhatKy_ViPham!K:K, NhatKy_ViPham!E:E, "11_Toan_C", NhatKy_ViPham!F:F, B9, NhatKy_ViPham!C:C, "T30")</f>
        <v>100</v>
      </c>
      <c r="AV9" s="7">
        <f>100 + SUMIFS(NhatKy_ViPham!J:J, NhatKy_ViPham!E:E, "11_Toan_C", NhatKy_ViPham!F:F, B9, NhatKy_ViPham!C:C, "T31") - SUMIFS(NhatKy_ViPham!K:K, NhatKy_ViPham!E:E, "11_Toan_C", NhatKy_ViPham!F:F, B9, NhatKy_ViPham!C:C, "T31")</f>
        <v>100</v>
      </c>
      <c r="AW9" s="7">
        <f>100 + SUMIFS(NhatKy_ViPham!J:J, NhatKy_ViPham!E:E, "11_Toan_C", NhatKy_ViPham!F:F, B9, NhatKy_ViPham!C:C, "T32") - SUMIFS(NhatKy_ViPham!K:K, NhatKy_ViPham!E:E, "11_Toan_C", NhatKy_ViPham!F:F, B9, NhatKy_ViPham!C:C, "T32")</f>
        <v>100</v>
      </c>
      <c r="AX9" s="7">
        <f>100 + SUMIFS(NhatKy_ViPham!J:J, NhatKy_ViPham!E:E, "11_Toan_C", NhatKy_ViPham!F:F, B9, NhatKy_ViPham!C:C, "T33") - SUMIFS(NhatKy_ViPham!K:K, NhatKy_ViPham!E:E, "11_Toan_C", NhatKy_ViPham!F:F, B9, NhatKy_ViPham!C:C, "T33")</f>
        <v>100</v>
      </c>
      <c r="AY9" s="7">
        <f>100 + SUMIFS(NhatKy_ViPham!J:J, NhatKy_ViPham!E:E, "11_Toan_C", NhatKy_ViPham!F:F, B9, NhatKy_ViPham!C:C, "T34") - SUMIFS(NhatKy_ViPham!K:K, NhatKy_ViPham!E:E, "11_Toan_C", NhatKy_ViPham!F:F, B9, NhatKy_ViPham!C:C, "T34")</f>
        <v>100</v>
      </c>
      <c r="AZ9" s="7">
        <f>100 + SUMIFS(NhatKy_ViPham!J:J, NhatKy_ViPham!E:E, "11_Toan_C", NhatKy_ViPham!F:F, B9, NhatKy_ViPham!C:C, "T35") - SUMIFS(NhatKy_ViPham!K:K, NhatKy_ViPham!E:E, "11_Toan_C", NhatKy_ViPham!F:F, B9, NhatKy_ViPham!C:C, "T35")</f>
        <v>100</v>
      </c>
      <c r="BA9" s="12">
        <f t="shared" ref="BA9:BA43" si="0">ROUND(AVERAGE(R9:AZ9), 1)</f>
        <v>100</v>
      </c>
      <c r="BB9" s="11" t="s">
        <v>430</v>
      </c>
      <c r="BC9" s="14" t="str">
        <f t="shared" ref="BC9:BC43" si="1">IF(BB9="Có", "Chưa đạt", IF(BA9&gt;=85, "Tốt", IF(BA9&gt;=70, "Khá", IF(BA9&gt;=50, "Đạt", "Chưa đạt"))))</f>
        <v>Tốt</v>
      </c>
      <c r="BD9" s="10" t="str">
        <f t="shared" ref="BD9:BD43" si="2">IF(BC9="Chưa đạt", "🔴 Nguy cơ CHƯA ĐẠT", IF(BC9="Đạt", "🟡 CẦN NHẮC NHỞ", "🟢 BÌNH THƯỜNG"))</f>
        <v>🟢 BÌNH THƯỜNG</v>
      </c>
    </row>
    <row r="10" spans="1:56" x14ac:dyDescent="0.25">
      <c r="A10" s="5">
        <v>2</v>
      </c>
      <c r="B10" s="15" t="s">
        <v>1470</v>
      </c>
      <c r="C10" s="5" t="s">
        <v>1471</v>
      </c>
      <c r="D10" s="5" t="s">
        <v>435</v>
      </c>
      <c r="E10" s="11" t="s">
        <v>430</v>
      </c>
      <c r="F10" s="6">
        <f>SUMIFS(NhatKy_ViPham!K:K, NhatKy_ViPham!E:E, "11_Toan_C", NhatKy_ViPham!F:F, B10, NhatKy_ViPham!H:H, "L01")</f>
        <v>0</v>
      </c>
      <c r="G10" s="6">
        <f>SUMIFS(NhatKy_ViPham!K:K, NhatKy_ViPham!E:E, "11_Toan_C", NhatKy_ViPham!F:F, B10, NhatKy_ViPham!H:H, "L02")</f>
        <v>0</v>
      </c>
      <c r="H10" s="6">
        <f>SUMIFS(NhatKy_ViPham!K:K, NhatKy_ViPham!E:E, "11_Toan_C", NhatKy_ViPham!F:F, B10, NhatKy_ViPham!H:H, "L03")</f>
        <v>0</v>
      </c>
      <c r="I10" s="6">
        <f>SUMIFS(NhatKy_ViPham!K:K, NhatKy_ViPham!E:E, "11_Toan_C", NhatKy_ViPham!F:F, B10, NhatKy_ViPham!H:H, "L04")</f>
        <v>0</v>
      </c>
      <c r="J10" s="6">
        <f>SUMIFS(NhatKy_ViPham!K:K, NhatKy_ViPham!E:E, "11_Toan_C", NhatKy_ViPham!F:F, B10, NhatKy_ViPham!H:H, "L05")</f>
        <v>0</v>
      </c>
      <c r="K10" s="6">
        <f>SUMIFS(NhatKy_ViPham!K:K, NhatKy_ViPham!E:E, "11_Toan_C", NhatKy_ViPham!F:F, B10, NhatKy_ViPham!H:H, "L06")</f>
        <v>0</v>
      </c>
      <c r="L10" s="6">
        <f>SUMIFS(NhatKy_ViPham!K:K, NhatKy_ViPham!E:E, "11_Toan_C", NhatKy_ViPham!F:F, B10, NhatKy_ViPham!H:H, "L07")</f>
        <v>0</v>
      </c>
      <c r="M10" s="6">
        <f>SUMIFS(NhatKy_ViPham!K:K, NhatKy_ViPham!E:E, "11_Toan_C", NhatKy_ViPham!F:F, B10, NhatKy_ViPham!H:H, "L08")</f>
        <v>0</v>
      </c>
      <c r="N10" s="6">
        <f>SUMIFS(NhatKy_ViPham!K:K, NhatKy_ViPham!E:E, "11_Toan_C", NhatKy_ViPham!F:F, B10, NhatKy_ViPham!H:H, "L09")</f>
        <v>0</v>
      </c>
      <c r="O10" s="6">
        <f>SUMIFS(NhatKy_ViPham!K:K, NhatKy_ViPham!E:E, "11_Toan_C", NhatKy_ViPham!F:F, B10, NhatKy_ViPham!H:H, "L10")</f>
        <v>0</v>
      </c>
      <c r="P10" s="12">
        <f>SUMIFS(NhatKy_ViPham!J:J, NhatKy_ViPham!E:E, "11_Toan_C", NhatKy_ViPham!F:F, B10)</f>
        <v>0</v>
      </c>
      <c r="Q10" s="13">
        <f>SUMIFS(NhatKy_ViPham!K:K, NhatKy_ViPham!E:E, "11_Toan_C", NhatKy_ViPham!F:F, B10)</f>
        <v>0</v>
      </c>
      <c r="R10" s="6">
        <f>100 + SUMIFS(NhatKy_ViPham!J:J, NhatKy_ViPham!E:E, "11_Toan_C", NhatKy_ViPham!F:F, B10, NhatKy_ViPham!C:C, "T1") - SUMIFS(NhatKy_ViPham!K:K, NhatKy_ViPham!E:E, "11_Toan_C", NhatKy_ViPham!F:F, B10, NhatKy_ViPham!C:C, "T1")</f>
        <v>100</v>
      </c>
      <c r="S10" s="6">
        <f>100 + SUMIFS(NhatKy_ViPham!J:J, NhatKy_ViPham!E:E, "11_Toan_C", NhatKy_ViPham!F:F, B10, NhatKy_ViPham!C:C, "T2") - SUMIFS(NhatKy_ViPham!K:K, NhatKy_ViPham!E:E, "11_Toan_C", NhatKy_ViPham!F:F, B10, NhatKy_ViPham!C:C, "T2")</f>
        <v>100</v>
      </c>
      <c r="T10" s="6">
        <f>100 + SUMIFS(NhatKy_ViPham!J:J, NhatKy_ViPham!E:E, "11_Toan_C", NhatKy_ViPham!F:F, B10, NhatKy_ViPham!C:C, "T3") - SUMIFS(NhatKy_ViPham!K:K, NhatKy_ViPham!E:E, "11_Toan_C", NhatKy_ViPham!F:F, B10, NhatKy_ViPham!C:C, "T3")</f>
        <v>100</v>
      </c>
      <c r="U10" s="6">
        <f>100 + SUMIFS(NhatKy_ViPham!J:J, NhatKy_ViPham!E:E, "11_Toan_C", NhatKy_ViPham!F:F, B10, NhatKy_ViPham!C:C, "T4") - SUMIFS(NhatKy_ViPham!K:K, NhatKy_ViPham!E:E, "11_Toan_C", NhatKy_ViPham!F:F, B10, NhatKy_ViPham!C:C, "T4")</f>
        <v>100</v>
      </c>
      <c r="V10" s="6">
        <f>100 + SUMIFS(NhatKy_ViPham!J:J, NhatKy_ViPham!E:E, "11_Toan_C", NhatKy_ViPham!F:F, B10, NhatKy_ViPham!C:C, "T5") - SUMIFS(NhatKy_ViPham!K:K, NhatKy_ViPham!E:E, "11_Toan_C", NhatKy_ViPham!F:F, B10, NhatKy_ViPham!C:C, "T5")</f>
        <v>100</v>
      </c>
      <c r="W10" s="6">
        <f>100 + SUMIFS(NhatKy_ViPham!J:J, NhatKy_ViPham!E:E, "11_Toan_C", NhatKy_ViPham!F:F, B10, NhatKy_ViPham!C:C, "T6") - SUMIFS(NhatKy_ViPham!K:K, NhatKy_ViPham!E:E, "11_Toan_C", NhatKy_ViPham!F:F, B10, NhatKy_ViPham!C:C, "T6")</f>
        <v>100</v>
      </c>
      <c r="X10" s="6">
        <f>100 + SUMIFS(NhatKy_ViPham!J:J, NhatKy_ViPham!E:E, "11_Toan_C", NhatKy_ViPham!F:F, B10, NhatKy_ViPham!C:C, "T7") - SUMIFS(NhatKy_ViPham!K:K, NhatKy_ViPham!E:E, "11_Toan_C", NhatKy_ViPham!F:F, B10, NhatKy_ViPham!C:C, "T7")</f>
        <v>100</v>
      </c>
      <c r="Y10" s="6">
        <f>100 + SUMIFS(NhatKy_ViPham!J:J, NhatKy_ViPham!E:E, "11_Toan_C", NhatKy_ViPham!F:F, B10, NhatKy_ViPham!C:C, "T8") - SUMIFS(NhatKy_ViPham!K:K, NhatKy_ViPham!E:E, "11_Toan_C", NhatKy_ViPham!F:F, B10, NhatKy_ViPham!C:C, "T8")</f>
        <v>100</v>
      </c>
      <c r="Z10" s="6">
        <f>100 + SUMIFS(NhatKy_ViPham!J:J, NhatKy_ViPham!E:E, "11_Toan_C", NhatKy_ViPham!F:F, B10, NhatKy_ViPham!C:C, "T9") - SUMIFS(NhatKy_ViPham!K:K, NhatKy_ViPham!E:E, "11_Toan_C", NhatKy_ViPham!F:F, B10, NhatKy_ViPham!C:C, "T9")</f>
        <v>100</v>
      </c>
      <c r="AA10" s="6">
        <f>100 + SUMIFS(NhatKy_ViPham!J:J, NhatKy_ViPham!E:E, "11_Toan_C", NhatKy_ViPham!F:F, B10, NhatKy_ViPham!C:C, "T10") - SUMIFS(NhatKy_ViPham!K:K, NhatKy_ViPham!E:E, "11_Toan_C", NhatKy_ViPham!F:F, B10, NhatKy_ViPham!C:C, "T10")</f>
        <v>100</v>
      </c>
      <c r="AB10" s="6">
        <f>100 + SUMIFS(NhatKy_ViPham!J:J, NhatKy_ViPham!E:E, "11_Toan_C", NhatKy_ViPham!F:F, B10, NhatKy_ViPham!C:C, "T11") - SUMIFS(NhatKy_ViPham!K:K, NhatKy_ViPham!E:E, "11_Toan_C", NhatKy_ViPham!F:F, B10, NhatKy_ViPham!C:C, "T11")</f>
        <v>100</v>
      </c>
      <c r="AC10" s="6">
        <f>100 + SUMIFS(NhatKy_ViPham!J:J, NhatKy_ViPham!E:E, "11_Toan_C", NhatKy_ViPham!F:F, B10, NhatKy_ViPham!C:C, "T12") - SUMIFS(NhatKy_ViPham!K:K, NhatKy_ViPham!E:E, "11_Toan_C", NhatKy_ViPham!F:F, B10, NhatKy_ViPham!C:C, "T12")</f>
        <v>100</v>
      </c>
      <c r="AD10" s="6">
        <f>100 + SUMIFS(NhatKy_ViPham!J:J, NhatKy_ViPham!E:E, "11_Toan_C", NhatKy_ViPham!F:F, B10, NhatKy_ViPham!C:C, "T13") - SUMIFS(NhatKy_ViPham!K:K, NhatKy_ViPham!E:E, "11_Toan_C", NhatKy_ViPham!F:F, B10, NhatKy_ViPham!C:C, "T13")</f>
        <v>100</v>
      </c>
      <c r="AE10" s="6">
        <f>100 + SUMIFS(NhatKy_ViPham!J:J, NhatKy_ViPham!E:E, "11_Toan_C", NhatKy_ViPham!F:F, B10, NhatKy_ViPham!C:C, "T14") - SUMIFS(NhatKy_ViPham!K:K, NhatKy_ViPham!E:E, "11_Toan_C", NhatKy_ViPham!F:F, B10, NhatKy_ViPham!C:C, "T14")</f>
        <v>100</v>
      </c>
      <c r="AF10" s="6">
        <f>100 + SUMIFS(NhatKy_ViPham!J:J, NhatKy_ViPham!E:E, "11_Toan_C", NhatKy_ViPham!F:F, B10, NhatKy_ViPham!C:C, "T15") - SUMIFS(NhatKy_ViPham!K:K, NhatKy_ViPham!E:E, "11_Toan_C", NhatKy_ViPham!F:F, B10, NhatKy_ViPham!C:C, "T15")</f>
        <v>100</v>
      </c>
      <c r="AG10" s="6">
        <f>100 + SUMIFS(NhatKy_ViPham!J:J, NhatKy_ViPham!E:E, "11_Toan_C", NhatKy_ViPham!F:F, B10, NhatKy_ViPham!C:C, "T16") - SUMIFS(NhatKy_ViPham!K:K, NhatKy_ViPham!E:E, "11_Toan_C", NhatKy_ViPham!F:F, B10, NhatKy_ViPham!C:C, "T16")</f>
        <v>100</v>
      </c>
      <c r="AH10" s="6">
        <f>100 + SUMIFS(NhatKy_ViPham!J:J, NhatKy_ViPham!E:E, "11_Toan_C", NhatKy_ViPham!F:F, B10, NhatKy_ViPham!C:C, "T17") - SUMIFS(NhatKy_ViPham!K:K, NhatKy_ViPham!E:E, "11_Toan_C", NhatKy_ViPham!F:F, B10, NhatKy_ViPham!C:C, "T17")</f>
        <v>100</v>
      </c>
      <c r="AI10" s="6">
        <f>100 + SUMIFS(NhatKy_ViPham!J:J, NhatKy_ViPham!E:E, "11_Toan_C", NhatKy_ViPham!F:F, B10, NhatKy_ViPham!C:C, "T18") - SUMIFS(NhatKy_ViPham!K:K, NhatKy_ViPham!E:E, "11_Toan_C", NhatKy_ViPham!F:F, B10, NhatKy_ViPham!C:C, "T18")</f>
        <v>100</v>
      </c>
      <c r="AJ10" s="6">
        <f>100 + SUMIFS(NhatKy_ViPham!J:J, NhatKy_ViPham!E:E, "11_Toan_C", NhatKy_ViPham!F:F, B10, NhatKy_ViPham!C:C, "T19") - SUMIFS(NhatKy_ViPham!K:K, NhatKy_ViPham!E:E, "11_Toan_C", NhatKy_ViPham!F:F, B10, NhatKy_ViPham!C:C, "T19")</f>
        <v>100</v>
      </c>
      <c r="AK10" s="6">
        <f>100 + SUMIFS(NhatKy_ViPham!J:J, NhatKy_ViPham!E:E, "11_Toan_C", NhatKy_ViPham!F:F, B10, NhatKy_ViPham!C:C, "T20") - SUMIFS(NhatKy_ViPham!K:K, NhatKy_ViPham!E:E, "11_Toan_C", NhatKy_ViPham!F:F, B10, NhatKy_ViPham!C:C, "T20")</f>
        <v>100</v>
      </c>
      <c r="AL10" s="6">
        <f>100 + SUMIFS(NhatKy_ViPham!J:J, NhatKy_ViPham!E:E, "11_Toan_C", NhatKy_ViPham!F:F, B10, NhatKy_ViPham!C:C, "T21") - SUMIFS(NhatKy_ViPham!K:K, NhatKy_ViPham!E:E, "11_Toan_C", NhatKy_ViPham!F:F, B10, NhatKy_ViPham!C:C, "T21")</f>
        <v>100</v>
      </c>
      <c r="AM10" s="6">
        <f>100 + SUMIFS(NhatKy_ViPham!J:J, NhatKy_ViPham!E:E, "11_Toan_C", NhatKy_ViPham!F:F, B10, NhatKy_ViPham!C:C, "T22") - SUMIFS(NhatKy_ViPham!K:K, NhatKy_ViPham!E:E, "11_Toan_C", NhatKy_ViPham!F:F, B10, NhatKy_ViPham!C:C, "T22")</f>
        <v>100</v>
      </c>
      <c r="AN10" s="6">
        <f>100 + SUMIFS(NhatKy_ViPham!J:J, NhatKy_ViPham!E:E, "11_Toan_C", NhatKy_ViPham!F:F, B10, NhatKy_ViPham!C:C, "T23") - SUMIFS(NhatKy_ViPham!K:K, NhatKy_ViPham!E:E, "11_Toan_C", NhatKy_ViPham!F:F, B10, NhatKy_ViPham!C:C, "T23")</f>
        <v>100</v>
      </c>
      <c r="AO10" s="6">
        <f>100 + SUMIFS(NhatKy_ViPham!J:J, NhatKy_ViPham!E:E, "11_Toan_C", NhatKy_ViPham!F:F, B10, NhatKy_ViPham!C:C, "T24") - SUMIFS(NhatKy_ViPham!K:K, NhatKy_ViPham!E:E, "11_Toan_C", NhatKy_ViPham!F:F, B10, NhatKy_ViPham!C:C, "T24")</f>
        <v>100</v>
      </c>
      <c r="AP10" s="6">
        <f>100 + SUMIFS(NhatKy_ViPham!J:J, NhatKy_ViPham!E:E, "11_Toan_C", NhatKy_ViPham!F:F, B10, NhatKy_ViPham!C:C, "T25") - SUMIFS(NhatKy_ViPham!K:K, NhatKy_ViPham!E:E, "11_Toan_C", NhatKy_ViPham!F:F, B10, NhatKy_ViPham!C:C, "T25")</f>
        <v>100</v>
      </c>
      <c r="AQ10" s="6">
        <f>100 + SUMIFS(NhatKy_ViPham!J:J, NhatKy_ViPham!E:E, "11_Toan_C", NhatKy_ViPham!F:F, B10, NhatKy_ViPham!C:C, "T26") - SUMIFS(NhatKy_ViPham!K:K, NhatKy_ViPham!E:E, "11_Toan_C", NhatKy_ViPham!F:F, B10, NhatKy_ViPham!C:C, "T26")</f>
        <v>100</v>
      </c>
      <c r="AR10" s="6">
        <f>100 + SUMIFS(NhatKy_ViPham!J:J, NhatKy_ViPham!E:E, "11_Toan_C", NhatKy_ViPham!F:F, B10, NhatKy_ViPham!C:C, "T27") - SUMIFS(NhatKy_ViPham!K:K, NhatKy_ViPham!E:E, "11_Toan_C", NhatKy_ViPham!F:F, B10, NhatKy_ViPham!C:C, "T27")</f>
        <v>100</v>
      </c>
      <c r="AS10" s="6">
        <f>100 + SUMIFS(NhatKy_ViPham!J:J, NhatKy_ViPham!E:E, "11_Toan_C", NhatKy_ViPham!F:F, B10, NhatKy_ViPham!C:C, "T28") - SUMIFS(NhatKy_ViPham!K:K, NhatKy_ViPham!E:E, "11_Toan_C", NhatKy_ViPham!F:F, B10, NhatKy_ViPham!C:C, "T28")</f>
        <v>100</v>
      </c>
      <c r="AT10" s="6">
        <f>100 + SUMIFS(NhatKy_ViPham!J:J, NhatKy_ViPham!E:E, "11_Toan_C", NhatKy_ViPham!F:F, B10, NhatKy_ViPham!C:C, "T29") - SUMIFS(NhatKy_ViPham!K:K, NhatKy_ViPham!E:E, "11_Toan_C", NhatKy_ViPham!F:F, B10, NhatKy_ViPham!C:C, "T29")</f>
        <v>100</v>
      </c>
      <c r="AU10" s="6">
        <f>100 + SUMIFS(NhatKy_ViPham!J:J, NhatKy_ViPham!E:E, "11_Toan_C", NhatKy_ViPham!F:F, B10, NhatKy_ViPham!C:C, "T30") - SUMIFS(NhatKy_ViPham!K:K, NhatKy_ViPham!E:E, "11_Toan_C", NhatKy_ViPham!F:F, B10, NhatKy_ViPham!C:C, "T30")</f>
        <v>100</v>
      </c>
      <c r="AV10" s="6">
        <f>100 + SUMIFS(NhatKy_ViPham!J:J, NhatKy_ViPham!E:E, "11_Toan_C", NhatKy_ViPham!F:F, B10, NhatKy_ViPham!C:C, "T31") - SUMIFS(NhatKy_ViPham!K:K, NhatKy_ViPham!E:E, "11_Toan_C", NhatKy_ViPham!F:F, B10, NhatKy_ViPham!C:C, "T31")</f>
        <v>100</v>
      </c>
      <c r="AW10" s="6">
        <f>100 + SUMIFS(NhatKy_ViPham!J:J, NhatKy_ViPham!E:E, "11_Toan_C", NhatKy_ViPham!F:F, B10, NhatKy_ViPham!C:C, "T32") - SUMIFS(NhatKy_ViPham!K:K, NhatKy_ViPham!E:E, "11_Toan_C", NhatKy_ViPham!F:F, B10, NhatKy_ViPham!C:C, "T32")</f>
        <v>100</v>
      </c>
      <c r="AX10" s="6">
        <f>100 + SUMIFS(NhatKy_ViPham!J:J, NhatKy_ViPham!E:E, "11_Toan_C", NhatKy_ViPham!F:F, B10, NhatKy_ViPham!C:C, "T33") - SUMIFS(NhatKy_ViPham!K:K, NhatKy_ViPham!E:E, "11_Toan_C", NhatKy_ViPham!F:F, B10, NhatKy_ViPham!C:C, "T33")</f>
        <v>100</v>
      </c>
      <c r="AY10" s="6">
        <f>100 + SUMIFS(NhatKy_ViPham!J:J, NhatKy_ViPham!E:E, "11_Toan_C", NhatKy_ViPham!F:F, B10, NhatKy_ViPham!C:C, "T34") - SUMIFS(NhatKy_ViPham!K:K, NhatKy_ViPham!E:E, "11_Toan_C", NhatKy_ViPham!F:F, B10, NhatKy_ViPham!C:C, "T34")</f>
        <v>100</v>
      </c>
      <c r="AZ10" s="6">
        <f>100 + SUMIFS(NhatKy_ViPham!J:J, NhatKy_ViPham!E:E, "11_Toan_C", NhatKy_ViPham!F:F, B10, NhatKy_ViPham!C:C, "T35") - SUMIFS(NhatKy_ViPham!K:K, NhatKy_ViPham!E:E, "11_Toan_C", NhatKy_ViPham!F:F, B10, NhatKy_ViPham!C:C, "T35")</f>
        <v>100</v>
      </c>
      <c r="BA10" s="12">
        <f t="shared" si="0"/>
        <v>100</v>
      </c>
      <c r="BB10" s="11" t="s">
        <v>430</v>
      </c>
      <c r="BC10" s="16" t="str">
        <f t="shared" si="1"/>
        <v>Tốt</v>
      </c>
      <c r="BD10" s="15" t="str">
        <f t="shared" si="2"/>
        <v>🟢 BÌNH THƯỜNG</v>
      </c>
    </row>
    <row r="11" spans="1:56" x14ac:dyDescent="0.25">
      <c r="A11" s="4">
        <v>3</v>
      </c>
      <c r="B11" s="10" t="s">
        <v>1472</v>
      </c>
      <c r="C11" s="4" t="s">
        <v>1473</v>
      </c>
      <c r="D11" s="4" t="s">
        <v>435</v>
      </c>
      <c r="E11" s="11" t="s">
        <v>430</v>
      </c>
      <c r="F11" s="7">
        <f>SUMIFS(NhatKy_ViPham!K:K, NhatKy_ViPham!E:E, "11_Toan_C", NhatKy_ViPham!F:F, B11, NhatKy_ViPham!H:H, "L01")</f>
        <v>0</v>
      </c>
      <c r="G11" s="7">
        <f>SUMIFS(NhatKy_ViPham!K:K, NhatKy_ViPham!E:E, "11_Toan_C", NhatKy_ViPham!F:F, B11, NhatKy_ViPham!H:H, "L02")</f>
        <v>0</v>
      </c>
      <c r="H11" s="7">
        <f>SUMIFS(NhatKy_ViPham!K:K, NhatKy_ViPham!E:E, "11_Toan_C", NhatKy_ViPham!F:F, B11, NhatKy_ViPham!H:H, "L03")</f>
        <v>0</v>
      </c>
      <c r="I11" s="7">
        <f>SUMIFS(NhatKy_ViPham!K:K, NhatKy_ViPham!E:E, "11_Toan_C", NhatKy_ViPham!F:F, B11, NhatKy_ViPham!H:H, "L04")</f>
        <v>0</v>
      </c>
      <c r="J11" s="7">
        <f>SUMIFS(NhatKy_ViPham!K:K, NhatKy_ViPham!E:E, "11_Toan_C", NhatKy_ViPham!F:F, B11, NhatKy_ViPham!H:H, "L05")</f>
        <v>0</v>
      </c>
      <c r="K11" s="7">
        <f>SUMIFS(NhatKy_ViPham!K:K, NhatKy_ViPham!E:E, "11_Toan_C", NhatKy_ViPham!F:F, B11, NhatKy_ViPham!H:H, "L06")</f>
        <v>0</v>
      </c>
      <c r="L11" s="7">
        <f>SUMIFS(NhatKy_ViPham!K:K, NhatKy_ViPham!E:E, "11_Toan_C", NhatKy_ViPham!F:F, B11, NhatKy_ViPham!H:H, "L07")</f>
        <v>0</v>
      </c>
      <c r="M11" s="7">
        <f>SUMIFS(NhatKy_ViPham!K:K, NhatKy_ViPham!E:E, "11_Toan_C", NhatKy_ViPham!F:F, B11, NhatKy_ViPham!H:H, "L08")</f>
        <v>0</v>
      </c>
      <c r="N11" s="7">
        <f>SUMIFS(NhatKy_ViPham!K:K, NhatKy_ViPham!E:E, "11_Toan_C", NhatKy_ViPham!F:F, B11, NhatKy_ViPham!H:H, "L09")</f>
        <v>0</v>
      </c>
      <c r="O11" s="7">
        <f>SUMIFS(NhatKy_ViPham!K:K, NhatKy_ViPham!E:E, "11_Toan_C", NhatKy_ViPham!F:F, B11, NhatKy_ViPham!H:H, "L10")</f>
        <v>0</v>
      </c>
      <c r="P11" s="12">
        <f>SUMIFS(NhatKy_ViPham!J:J, NhatKy_ViPham!E:E, "11_Toan_C", NhatKy_ViPham!F:F, B11)</f>
        <v>0</v>
      </c>
      <c r="Q11" s="13">
        <f>SUMIFS(NhatKy_ViPham!K:K, NhatKy_ViPham!E:E, "11_Toan_C", NhatKy_ViPham!F:F, B11)</f>
        <v>0</v>
      </c>
      <c r="R11" s="7">
        <f>100 + SUMIFS(NhatKy_ViPham!J:J, NhatKy_ViPham!E:E, "11_Toan_C", NhatKy_ViPham!F:F, B11, NhatKy_ViPham!C:C, "T1") - SUMIFS(NhatKy_ViPham!K:K, NhatKy_ViPham!E:E, "11_Toan_C", NhatKy_ViPham!F:F, B11, NhatKy_ViPham!C:C, "T1")</f>
        <v>100</v>
      </c>
      <c r="S11" s="7">
        <f>100 + SUMIFS(NhatKy_ViPham!J:J, NhatKy_ViPham!E:E, "11_Toan_C", NhatKy_ViPham!F:F, B11, NhatKy_ViPham!C:C, "T2") - SUMIFS(NhatKy_ViPham!K:K, NhatKy_ViPham!E:E, "11_Toan_C", NhatKy_ViPham!F:F, B11, NhatKy_ViPham!C:C, "T2")</f>
        <v>100</v>
      </c>
      <c r="T11" s="7">
        <f>100 + SUMIFS(NhatKy_ViPham!J:J, NhatKy_ViPham!E:E, "11_Toan_C", NhatKy_ViPham!F:F, B11, NhatKy_ViPham!C:C, "T3") - SUMIFS(NhatKy_ViPham!K:K, NhatKy_ViPham!E:E, "11_Toan_C", NhatKy_ViPham!F:F, B11, NhatKy_ViPham!C:C, "T3")</f>
        <v>100</v>
      </c>
      <c r="U11" s="7">
        <f>100 + SUMIFS(NhatKy_ViPham!J:J, NhatKy_ViPham!E:E, "11_Toan_C", NhatKy_ViPham!F:F, B11, NhatKy_ViPham!C:C, "T4") - SUMIFS(NhatKy_ViPham!K:K, NhatKy_ViPham!E:E, "11_Toan_C", NhatKy_ViPham!F:F, B11, NhatKy_ViPham!C:C, "T4")</f>
        <v>100</v>
      </c>
      <c r="V11" s="7">
        <f>100 + SUMIFS(NhatKy_ViPham!J:J, NhatKy_ViPham!E:E, "11_Toan_C", NhatKy_ViPham!F:F, B11, NhatKy_ViPham!C:C, "T5") - SUMIFS(NhatKy_ViPham!K:K, NhatKy_ViPham!E:E, "11_Toan_C", NhatKy_ViPham!F:F, B11, NhatKy_ViPham!C:C, "T5")</f>
        <v>100</v>
      </c>
      <c r="W11" s="7">
        <f>100 + SUMIFS(NhatKy_ViPham!J:J, NhatKy_ViPham!E:E, "11_Toan_C", NhatKy_ViPham!F:F, B11, NhatKy_ViPham!C:C, "T6") - SUMIFS(NhatKy_ViPham!K:K, NhatKy_ViPham!E:E, "11_Toan_C", NhatKy_ViPham!F:F, B11, NhatKy_ViPham!C:C, "T6")</f>
        <v>100</v>
      </c>
      <c r="X11" s="7">
        <f>100 + SUMIFS(NhatKy_ViPham!J:J, NhatKy_ViPham!E:E, "11_Toan_C", NhatKy_ViPham!F:F, B11, NhatKy_ViPham!C:C, "T7") - SUMIFS(NhatKy_ViPham!K:K, NhatKy_ViPham!E:E, "11_Toan_C", NhatKy_ViPham!F:F, B11, NhatKy_ViPham!C:C, "T7")</f>
        <v>100</v>
      </c>
      <c r="Y11" s="7">
        <f>100 + SUMIFS(NhatKy_ViPham!J:J, NhatKy_ViPham!E:E, "11_Toan_C", NhatKy_ViPham!F:F, B11, NhatKy_ViPham!C:C, "T8") - SUMIFS(NhatKy_ViPham!K:K, NhatKy_ViPham!E:E, "11_Toan_C", NhatKy_ViPham!F:F, B11, NhatKy_ViPham!C:C, "T8")</f>
        <v>100</v>
      </c>
      <c r="Z11" s="7">
        <f>100 + SUMIFS(NhatKy_ViPham!J:J, NhatKy_ViPham!E:E, "11_Toan_C", NhatKy_ViPham!F:F, B11, NhatKy_ViPham!C:C, "T9") - SUMIFS(NhatKy_ViPham!K:K, NhatKy_ViPham!E:E, "11_Toan_C", NhatKy_ViPham!F:F, B11, NhatKy_ViPham!C:C, "T9")</f>
        <v>100</v>
      </c>
      <c r="AA11" s="7">
        <f>100 + SUMIFS(NhatKy_ViPham!J:J, NhatKy_ViPham!E:E, "11_Toan_C", NhatKy_ViPham!F:F, B11, NhatKy_ViPham!C:C, "T10") - SUMIFS(NhatKy_ViPham!K:K, NhatKy_ViPham!E:E, "11_Toan_C", NhatKy_ViPham!F:F, B11, NhatKy_ViPham!C:C, "T10")</f>
        <v>100</v>
      </c>
      <c r="AB11" s="7">
        <f>100 + SUMIFS(NhatKy_ViPham!J:J, NhatKy_ViPham!E:E, "11_Toan_C", NhatKy_ViPham!F:F, B11, NhatKy_ViPham!C:C, "T11") - SUMIFS(NhatKy_ViPham!K:K, NhatKy_ViPham!E:E, "11_Toan_C", NhatKy_ViPham!F:F, B11, NhatKy_ViPham!C:C, "T11")</f>
        <v>100</v>
      </c>
      <c r="AC11" s="7">
        <f>100 + SUMIFS(NhatKy_ViPham!J:J, NhatKy_ViPham!E:E, "11_Toan_C", NhatKy_ViPham!F:F, B11, NhatKy_ViPham!C:C, "T12") - SUMIFS(NhatKy_ViPham!K:K, NhatKy_ViPham!E:E, "11_Toan_C", NhatKy_ViPham!F:F, B11, NhatKy_ViPham!C:C, "T12")</f>
        <v>100</v>
      </c>
      <c r="AD11" s="7">
        <f>100 + SUMIFS(NhatKy_ViPham!J:J, NhatKy_ViPham!E:E, "11_Toan_C", NhatKy_ViPham!F:F, B11, NhatKy_ViPham!C:C, "T13") - SUMIFS(NhatKy_ViPham!K:K, NhatKy_ViPham!E:E, "11_Toan_C", NhatKy_ViPham!F:F, B11, NhatKy_ViPham!C:C, "T13")</f>
        <v>100</v>
      </c>
      <c r="AE11" s="7">
        <f>100 + SUMIFS(NhatKy_ViPham!J:J, NhatKy_ViPham!E:E, "11_Toan_C", NhatKy_ViPham!F:F, B11, NhatKy_ViPham!C:C, "T14") - SUMIFS(NhatKy_ViPham!K:K, NhatKy_ViPham!E:E, "11_Toan_C", NhatKy_ViPham!F:F, B11, NhatKy_ViPham!C:C, "T14")</f>
        <v>100</v>
      </c>
      <c r="AF11" s="7">
        <f>100 + SUMIFS(NhatKy_ViPham!J:J, NhatKy_ViPham!E:E, "11_Toan_C", NhatKy_ViPham!F:F, B11, NhatKy_ViPham!C:C, "T15") - SUMIFS(NhatKy_ViPham!K:K, NhatKy_ViPham!E:E, "11_Toan_C", NhatKy_ViPham!F:F, B11, NhatKy_ViPham!C:C, "T15")</f>
        <v>100</v>
      </c>
      <c r="AG11" s="7">
        <f>100 + SUMIFS(NhatKy_ViPham!J:J, NhatKy_ViPham!E:E, "11_Toan_C", NhatKy_ViPham!F:F, B11, NhatKy_ViPham!C:C, "T16") - SUMIFS(NhatKy_ViPham!K:K, NhatKy_ViPham!E:E, "11_Toan_C", NhatKy_ViPham!F:F, B11, NhatKy_ViPham!C:C, "T16")</f>
        <v>100</v>
      </c>
      <c r="AH11" s="7">
        <f>100 + SUMIFS(NhatKy_ViPham!J:J, NhatKy_ViPham!E:E, "11_Toan_C", NhatKy_ViPham!F:F, B11, NhatKy_ViPham!C:C, "T17") - SUMIFS(NhatKy_ViPham!K:K, NhatKy_ViPham!E:E, "11_Toan_C", NhatKy_ViPham!F:F, B11, NhatKy_ViPham!C:C, "T17")</f>
        <v>100</v>
      </c>
      <c r="AI11" s="7">
        <f>100 + SUMIFS(NhatKy_ViPham!J:J, NhatKy_ViPham!E:E, "11_Toan_C", NhatKy_ViPham!F:F, B11, NhatKy_ViPham!C:C, "T18") - SUMIFS(NhatKy_ViPham!K:K, NhatKy_ViPham!E:E, "11_Toan_C", NhatKy_ViPham!F:F, B11, NhatKy_ViPham!C:C, "T18")</f>
        <v>100</v>
      </c>
      <c r="AJ11" s="7">
        <f>100 + SUMIFS(NhatKy_ViPham!J:J, NhatKy_ViPham!E:E, "11_Toan_C", NhatKy_ViPham!F:F, B11, NhatKy_ViPham!C:C, "T19") - SUMIFS(NhatKy_ViPham!K:K, NhatKy_ViPham!E:E, "11_Toan_C", NhatKy_ViPham!F:F, B11, NhatKy_ViPham!C:C, "T19")</f>
        <v>100</v>
      </c>
      <c r="AK11" s="7">
        <f>100 + SUMIFS(NhatKy_ViPham!J:J, NhatKy_ViPham!E:E, "11_Toan_C", NhatKy_ViPham!F:F, B11, NhatKy_ViPham!C:C, "T20") - SUMIFS(NhatKy_ViPham!K:K, NhatKy_ViPham!E:E, "11_Toan_C", NhatKy_ViPham!F:F, B11, NhatKy_ViPham!C:C, "T20")</f>
        <v>100</v>
      </c>
      <c r="AL11" s="7">
        <f>100 + SUMIFS(NhatKy_ViPham!J:J, NhatKy_ViPham!E:E, "11_Toan_C", NhatKy_ViPham!F:F, B11, NhatKy_ViPham!C:C, "T21") - SUMIFS(NhatKy_ViPham!K:K, NhatKy_ViPham!E:E, "11_Toan_C", NhatKy_ViPham!F:F, B11, NhatKy_ViPham!C:C, "T21")</f>
        <v>100</v>
      </c>
      <c r="AM11" s="7">
        <f>100 + SUMIFS(NhatKy_ViPham!J:J, NhatKy_ViPham!E:E, "11_Toan_C", NhatKy_ViPham!F:F, B11, NhatKy_ViPham!C:C, "T22") - SUMIFS(NhatKy_ViPham!K:K, NhatKy_ViPham!E:E, "11_Toan_C", NhatKy_ViPham!F:F, B11, NhatKy_ViPham!C:C, "T22")</f>
        <v>100</v>
      </c>
      <c r="AN11" s="7">
        <f>100 + SUMIFS(NhatKy_ViPham!J:J, NhatKy_ViPham!E:E, "11_Toan_C", NhatKy_ViPham!F:F, B11, NhatKy_ViPham!C:C, "T23") - SUMIFS(NhatKy_ViPham!K:K, NhatKy_ViPham!E:E, "11_Toan_C", NhatKy_ViPham!F:F, B11, NhatKy_ViPham!C:C, "T23")</f>
        <v>100</v>
      </c>
      <c r="AO11" s="7">
        <f>100 + SUMIFS(NhatKy_ViPham!J:J, NhatKy_ViPham!E:E, "11_Toan_C", NhatKy_ViPham!F:F, B11, NhatKy_ViPham!C:C, "T24") - SUMIFS(NhatKy_ViPham!K:K, NhatKy_ViPham!E:E, "11_Toan_C", NhatKy_ViPham!F:F, B11, NhatKy_ViPham!C:C, "T24")</f>
        <v>100</v>
      </c>
      <c r="AP11" s="7">
        <f>100 + SUMIFS(NhatKy_ViPham!J:J, NhatKy_ViPham!E:E, "11_Toan_C", NhatKy_ViPham!F:F, B11, NhatKy_ViPham!C:C, "T25") - SUMIFS(NhatKy_ViPham!K:K, NhatKy_ViPham!E:E, "11_Toan_C", NhatKy_ViPham!F:F, B11, NhatKy_ViPham!C:C, "T25")</f>
        <v>100</v>
      </c>
      <c r="AQ11" s="7">
        <f>100 + SUMIFS(NhatKy_ViPham!J:J, NhatKy_ViPham!E:E, "11_Toan_C", NhatKy_ViPham!F:F, B11, NhatKy_ViPham!C:C, "T26") - SUMIFS(NhatKy_ViPham!K:K, NhatKy_ViPham!E:E, "11_Toan_C", NhatKy_ViPham!F:F, B11, NhatKy_ViPham!C:C, "T26")</f>
        <v>100</v>
      </c>
      <c r="AR11" s="7">
        <f>100 + SUMIFS(NhatKy_ViPham!J:J, NhatKy_ViPham!E:E, "11_Toan_C", NhatKy_ViPham!F:F, B11, NhatKy_ViPham!C:C, "T27") - SUMIFS(NhatKy_ViPham!K:K, NhatKy_ViPham!E:E, "11_Toan_C", NhatKy_ViPham!F:F, B11, NhatKy_ViPham!C:C, "T27")</f>
        <v>100</v>
      </c>
      <c r="AS11" s="7">
        <f>100 + SUMIFS(NhatKy_ViPham!J:J, NhatKy_ViPham!E:E, "11_Toan_C", NhatKy_ViPham!F:F, B11, NhatKy_ViPham!C:C, "T28") - SUMIFS(NhatKy_ViPham!K:K, NhatKy_ViPham!E:E, "11_Toan_C", NhatKy_ViPham!F:F, B11, NhatKy_ViPham!C:C, "T28")</f>
        <v>100</v>
      </c>
      <c r="AT11" s="7">
        <f>100 + SUMIFS(NhatKy_ViPham!J:J, NhatKy_ViPham!E:E, "11_Toan_C", NhatKy_ViPham!F:F, B11, NhatKy_ViPham!C:C, "T29") - SUMIFS(NhatKy_ViPham!K:K, NhatKy_ViPham!E:E, "11_Toan_C", NhatKy_ViPham!F:F, B11, NhatKy_ViPham!C:C, "T29")</f>
        <v>100</v>
      </c>
      <c r="AU11" s="7">
        <f>100 + SUMIFS(NhatKy_ViPham!J:J, NhatKy_ViPham!E:E, "11_Toan_C", NhatKy_ViPham!F:F, B11, NhatKy_ViPham!C:C, "T30") - SUMIFS(NhatKy_ViPham!K:K, NhatKy_ViPham!E:E, "11_Toan_C", NhatKy_ViPham!F:F, B11, NhatKy_ViPham!C:C, "T30")</f>
        <v>100</v>
      </c>
      <c r="AV11" s="7">
        <f>100 + SUMIFS(NhatKy_ViPham!J:J, NhatKy_ViPham!E:E, "11_Toan_C", NhatKy_ViPham!F:F, B11, NhatKy_ViPham!C:C, "T31") - SUMIFS(NhatKy_ViPham!K:K, NhatKy_ViPham!E:E, "11_Toan_C", NhatKy_ViPham!F:F, B11, NhatKy_ViPham!C:C, "T31")</f>
        <v>100</v>
      </c>
      <c r="AW11" s="7">
        <f>100 + SUMIFS(NhatKy_ViPham!J:J, NhatKy_ViPham!E:E, "11_Toan_C", NhatKy_ViPham!F:F, B11, NhatKy_ViPham!C:C, "T32") - SUMIFS(NhatKy_ViPham!K:K, NhatKy_ViPham!E:E, "11_Toan_C", NhatKy_ViPham!F:F, B11, NhatKy_ViPham!C:C, "T32")</f>
        <v>100</v>
      </c>
      <c r="AX11" s="7">
        <f>100 + SUMIFS(NhatKy_ViPham!J:J, NhatKy_ViPham!E:E, "11_Toan_C", NhatKy_ViPham!F:F, B11, NhatKy_ViPham!C:C, "T33") - SUMIFS(NhatKy_ViPham!K:K, NhatKy_ViPham!E:E, "11_Toan_C", NhatKy_ViPham!F:F, B11, NhatKy_ViPham!C:C, "T33")</f>
        <v>100</v>
      </c>
      <c r="AY11" s="7">
        <f>100 + SUMIFS(NhatKy_ViPham!J:J, NhatKy_ViPham!E:E, "11_Toan_C", NhatKy_ViPham!F:F, B11, NhatKy_ViPham!C:C, "T34") - SUMIFS(NhatKy_ViPham!K:K, NhatKy_ViPham!E:E, "11_Toan_C", NhatKy_ViPham!F:F, B11, NhatKy_ViPham!C:C, "T34")</f>
        <v>100</v>
      </c>
      <c r="AZ11" s="7">
        <f>100 + SUMIFS(NhatKy_ViPham!J:J, NhatKy_ViPham!E:E, "11_Toan_C", NhatKy_ViPham!F:F, B11, NhatKy_ViPham!C:C, "T35") - SUMIFS(NhatKy_ViPham!K:K, NhatKy_ViPham!E:E, "11_Toan_C", NhatKy_ViPham!F:F, B11, NhatKy_ViPham!C:C, "T35")</f>
        <v>100</v>
      </c>
      <c r="BA11" s="12">
        <f t="shared" si="0"/>
        <v>100</v>
      </c>
      <c r="BB11" s="11" t="s">
        <v>430</v>
      </c>
      <c r="BC11" s="14" t="str">
        <f t="shared" si="1"/>
        <v>Tốt</v>
      </c>
      <c r="BD11" s="10" t="str">
        <f t="shared" si="2"/>
        <v>🟢 BÌNH THƯỜNG</v>
      </c>
    </row>
    <row r="12" spans="1:56" x14ac:dyDescent="0.25">
      <c r="A12" s="5">
        <v>4</v>
      </c>
      <c r="B12" s="15" t="s">
        <v>1474</v>
      </c>
      <c r="C12" s="5" t="s">
        <v>1475</v>
      </c>
      <c r="D12" s="5" t="s">
        <v>435</v>
      </c>
      <c r="E12" s="11" t="s">
        <v>430</v>
      </c>
      <c r="F12" s="6">
        <f>SUMIFS(NhatKy_ViPham!K:K, NhatKy_ViPham!E:E, "11_Toan_C", NhatKy_ViPham!F:F, B12, NhatKy_ViPham!H:H, "L01")</f>
        <v>0</v>
      </c>
      <c r="G12" s="6">
        <f>SUMIFS(NhatKy_ViPham!K:K, NhatKy_ViPham!E:E, "11_Toan_C", NhatKy_ViPham!F:F, B12, NhatKy_ViPham!H:H, "L02")</f>
        <v>0</v>
      </c>
      <c r="H12" s="6">
        <f>SUMIFS(NhatKy_ViPham!K:K, NhatKy_ViPham!E:E, "11_Toan_C", NhatKy_ViPham!F:F, B12, NhatKy_ViPham!H:H, "L03")</f>
        <v>0</v>
      </c>
      <c r="I12" s="6">
        <f>SUMIFS(NhatKy_ViPham!K:K, NhatKy_ViPham!E:E, "11_Toan_C", NhatKy_ViPham!F:F, B12, NhatKy_ViPham!H:H, "L04")</f>
        <v>0</v>
      </c>
      <c r="J12" s="6">
        <f>SUMIFS(NhatKy_ViPham!K:K, NhatKy_ViPham!E:E, "11_Toan_C", NhatKy_ViPham!F:F, B12, NhatKy_ViPham!H:H, "L05")</f>
        <v>0</v>
      </c>
      <c r="K12" s="6">
        <f>SUMIFS(NhatKy_ViPham!K:K, NhatKy_ViPham!E:E, "11_Toan_C", NhatKy_ViPham!F:F, B12, NhatKy_ViPham!H:H, "L06")</f>
        <v>0</v>
      </c>
      <c r="L12" s="6">
        <f>SUMIFS(NhatKy_ViPham!K:K, NhatKy_ViPham!E:E, "11_Toan_C", NhatKy_ViPham!F:F, B12, NhatKy_ViPham!H:H, "L07")</f>
        <v>0</v>
      </c>
      <c r="M12" s="6">
        <f>SUMIFS(NhatKy_ViPham!K:K, NhatKy_ViPham!E:E, "11_Toan_C", NhatKy_ViPham!F:F, B12, NhatKy_ViPham!H:H, "L08")</f>
        <v>0</v>
      </c>
      <c r="N12" s="6">
        <f>SUMIFS(NhatKy_ViPham!K:K, NhatKy_ViPham!E:E, "11_Toan_C", NhatKy_ViPham!F:F, B12, NhatKy_ViPham!H:H, "L09")</f>
        <v>0</v>
      </c>
      <c r="O12" s="6">
        <f>SUMIFS(NhatKy_ViPham!K:K, NhatKy_ViPham!E:E, "11_Toan_C", NhatKy_ViPham!F:F, B12, NhatKy_ViPham!H:H, "L10")</f>
        <v>0</v>
      </c>
      <c r="P12" s="12">
        <f>SUMIFS(NhatKy_ViPham!J:J, NhatKy_ViPham!E:E, "11_Toan_C", NhatKy_ViPham!F:F, B12)</f>
        <v>0</v>
      </c>
      <c r="Q12" s="13">
        <f>SUMIFS(NhatKy_ViPham!K:K, NhatKy_ViPham!E:E, "11_Toan_C", NhatKy_ViPham!F:F, B12)</f>
        <v>0</v>
      </c>
      <c r="R12" s="6">
        <f>100 + SUMIFS(NhatKy_ViPham!J:J, NhatKy_ViPham!E:E, "11_Toan_C", NhatKy_ViPham!F:F, B12, NhatKy_ViPham!C:C, "T1") - SUMIFS(NhatKy_ViPham!K:K, NhatKy_ViPham!E:E, "11_Toan_C", NhatKy_ViPham!F:F, B12, NhatKy_ViPham!C:C, "T1")</f>
        <v>100</v>
      </c>
      <c r="S12" s="6">
        <f>100 + SUMIFS(NhatKy_ViPham!J:J, NhatKy_ViPham!E:E, "11_Toan_C", NhatKy_ViPham!F:F, B12, NhatKy_ViPham!C:C, "T2") - SUMIFS(NhatKy_ViPham!K:K, NhatKy_ViPham!E:E, "11_Toan_C", NhatKy_ViPham!F:F, B12, NhatKy_ViPham!C:C, "T2")</f>
        <v>100</v>
      </c>
      <c r="T12" s="6">
        <f>100 + SUMIFS(NhatKy_ViPham!J:J, NhatKy_ViPham!E:E, "11_Toan_C", NhatKy_ViPham!F:F, B12, NhatKy_ViPham!C:C, "T3") - SUMIFS(NhatKy_ViPham!K:K, NhatKy_ViPham!E:E, "11_Toan_C", NhatKy_ViPham!F:F, B12, NhatKy_ViPham!C:C, "T3")</f>
        <v>100</v>
      </c>
      <c r="U12" s="6">
        <f>100 + SUMIFS(NhatKy_ViPham!J:J, NhatKy_ViPham!E:E, "11_Toan_C", NhatKy_ViPham!F:F, B12, NhatKy_ViPham!C:C, "T4") - SUMIFS(NhatKy_ViPham!K:K, NhatKy_ViPham!E:E, "11_Toan_C", NhatKy_ViPham!F:F, B12, NhatKy_ViPham!C:C, "T4")</f>
        <v>100</v>
      </c>
      <c r="V12" s="6">
        <f>100 + SUMIFS(NhatKy_ViPham!J:J, NhatKy_ViPham!E:E, "11_Toan_C", NhatKy_ViPham!F:F, B12, NhatKy_ViPham!C:C, "T5") - SUMIFS(NhatKy_ViPham!K:K, NhatKy_ViPham!E:E, "11_Toan_C", NhatKy_ViPham!F:F, B12, NhatKy_ViPham!C:C, "T5")</f>
        <v>100</v>
      </c>
      <c r="W12" s="6">
        <f>100 + SUMIFS(NhatKy_ViPham!J:J, NhatKy_ViPham!E:E, "11_Toan_C", NhatKy_ViPham!F:F, B12, NhatKy_ViPham!C:C, "T6") - SUMIFS(NhatKy_ViPham!K:K, NhatKy_ViPham!E:E, "11_Toan_C", NhatKy_ViPham!F:F, B12, NhatKy_ViPham!C:C, "T6")</f>
        <v>100</v>
      </c>
      <c r="X12" s="6">
        <f>100 + SUMIFS(NhatKy_ViPham!J:J, NhatKy_ViPham!E:E, "11_Toan_C", NhatKy_ViPham!F:F, B12, NhatKy_ViPham!C:C, "T7") - SUMIFS(NhatKy_ViPham!K:K, NhatKy_ViPham!E:E, "11_Toan_C", NhatKy_ViPham!F:F, B12, NhatKy_ViPham!C:C, "T7")</f>
        <v>100</v>
      </c>
      <c r="Y12" s="6">
        <f>100 + SUMIFS(NhatKy_ViPham!J:J, NhatKy_ViPham!E:E, "11_Toan_C", NhatKy_ViPham!F:F, B12, NhatKy_ViPham!C:C, "T8") - SUMIFS(NhatKy_ViPham!K:K, NhatKy_ViPham!E:E, "11_Toan_C", NhatKy_ViPham!F:F, B12, NhatKy_ViPham!C:C, "T8")</f>
        <v>100</v>
      </c>
      <c r="Z12" s="6">
        <f>100 + SUMIFS(NhatKy_ViPham!J:J, NhatKy_ViPham!E:E, "11_Toan_C", NhatKy_ViPham!F:F, B12, NhatKy_ViPham!C:C, "T9") - SUMIFS(NhatKy_ViPham!K:K, NhatKy_ViPham!E:E, "11_Toan_C", NhatKy_ViPham!F:F, B12, NhatKy_ViPham!C:C, "T9")</f>
        <v>100</v>
      </c>
      <c r="AA12" s="6">
        <f>100 + SUMIFS(NhatKy_ViPham!J:J, NhatKy_ViPham!E:E, "11_Toan_C", NhatKy_ViPham!F:F, B12, NhatKy_ViPham!C:C, "T10") - SUMIFS(NhatKy_ViPham!K:K, NhatKy_ViPham!E:E, "11_Toan_C", NhatKy_ViPham!F:F, B12, NhatKy_ViPham!C:C, "T10")</f>
        <v>100</v>
      </c>
      <c r="AB12" s="6">
        <f>100 + SUMIFS(NhatKy_ViPham!J:J, NhatKy_ViPham!E:E, "11_Toan_C", NhatKy_ViPham!F:F, B12, NhatKy_ViPham!C:C, "T11") - SUMIFS(NhatKy_ViPham!K:K, NhatKy_ViPham!E:E, "11_Toan_C", NhatKy_ViPham!F:F, B12, NhatKy_ViPham!C:C, "T11")</f>
        <v>100</v>
      </c>
      <c r="AC12" s="6">
        <f>100 + SUMIFS(NhatKy_ViPham!J:J, NhatKy_ViPham!E:E, "11_Toan_C", NhatKy_ViPham!F:F, B12, NhatKy_ViPham!C:C, "T12") - SUMIFS(NhatKy_ViPham!K:K, NhatKy_ViPham!E:E, "11_Toan_C", NhatKy_ViPham!F:F, B12, NhatKy_ViPham!C:C, "T12")</f>
        <v>100</v>
      </c>
      <c r="AD12" s="6">
        <f>100 + SUMIFS(NhatKy_ViPham!J:J, NhatKy_ViPham!E:E, "11_Toan_C", NhatKy_ViPham!F:F, B12, NhatKy_ViPham!C:C, "T13") - SUMIFS(NhatKy_ViPham!K:K, NhatKy_ViPham!E:E, "11_Toan_C", NhatKy_ViPham!F:F, B12, NhatKy_ViPham!C:C, "T13")</f>
        <v>100</v>
      </c>
      <c r="AE12" s="6">
        <f>100 + SUMIFS(NhatKy_ViPham!J:J, NhatKy_ViPham!E:E, "11_Toan_C", NhatKy_ViPham!F:F, B12, NhatKy_ViPham!C:C, "T14") - SUMIFS(NhatKy_ViPham!K:K, NhatKy_ViPham!E:E, "11_Toan_C", NhatKy_ViPham!F:F, B12, NhatKy_ViPham!C:C, "T14")</f>
        <v>100</v>
      </c>
      <c r="AF12" s="6">
        <f>100 + SUMIFS(NhatKy_ViPham!J:J, NhatKy_ViPham!E:E, "11_Toan_C", NhatKy_ViPham!F:F, B12, NhatKy_ViPham!C:C, "T15") - SUMIFS(NhatKy_ViPham!K:K, NhatKy_ViPham!E:E, "11_Toan_C", NhatKy_ViPham!F:F, B12, NhatKy_ViPham!C:C, "T15")</f>
        <v>100</v>
      </c>
      <c r="AG12" s="6">
        <f>100 + SUMIFS(NhatKy_ViPham!J:J, NhatKy_ViPham!E:E, "11_Toan_C", NhatKy_ViPham!F:F, B12, NhatKy_ViPham!C:C, "T16") - SUMIFS(NhatKy_ViPham!K:K, NhatKy_ViPham!E:E, "11_Toan_C", NhatKy_ViPham!F:F, B12, NhatKy_ViPham!C:C, "T16")</f>
        <v>100</v>
      </c>
      <c r="AH12" s="6">
        <f>100 + SUMIFS(NhatKy_ViPham!J:J, NhatKy_ViPham!E:E, "11_Toan_C", NhatKy_ViPham!F:F, B12, NhatKy_ViPham!C:C, "T17") - SUMIFS(NhatKy_ViPham!K:K, NhatKy_ViPham!E:E, "11_Toan_C", NhatKy_ViPham!F:F, B12, NhatKy_ViPham!C:C, "T17")</f>
        <v>100</v>
      </c>
      <c r="AI12" s="6">
        <f>100 + SUMIFS(NhatKy_ViPham!J:J, NhatKy_ViPham!E:E, "11_Toan_C", NhatKy_ViPham!F:F, B12, NhatKy_ViPham!C:C, "T18") - SUMIFS(NhatKy_ViPham!K:K, NhatKy_ViPham!E:E, "11_Toan_C", NhatKy_ViPham!F:F, B12, NhatKy_ViPham!C:C, "T18")</f>
        <v>100</v>
      </c>
      <c r="AJ12" s="6">
        <f>100 + SUMIFS(NhatKy_ViPham!J:J, NhatKy_ViPham!E:E, "11_Toan_C", NhatKy_ViPham!F:F, B12, NhatKy_ViPham!C:C, "T19") - SUMIFS(NhatKy_ViPham!K:K, NhatKy_ViPham!E:E, "11_Toan_C", NhatKy_ViPham!F:F, B12, NhatKy_ViPham!C:C, "T19")</f>
        <v>100</v>
      </c>
      <c r="AK12" s="6">
        <f>100 + SUMIFS(NhatKy_ViPham!J:J, NhatKy_ViPham!E:E, "11_Toan_C", NhatKy_ViPham!F:F, B12, NhatKy_ViPham!C:C, "T20") - SUMIFS(NhatKy_ViPham!K:K, NhatKy_ViPham!E:E, "11_Toan_C", NhatKy_ViPham!F:F, B12, NhatKy_ViPham!C:C, "T20")</f>
        <v>100</v>
      </c>
      <c r="AL12" s="6">
        <f>100 + SUMIFS(NhatKy_ViPham!J:J, NhatKy_ViPham!E:E, "11_Toan_C", NhatKy_ViPham!F:F, B12, NhatKy_ViPham!C:C, "T21") - SUMIFS(NhatKy_ViPham!K:K, NhatKy_ViPham!E:E, "11_Toan_C", NhatKy_ViPham!F:F, B12, NhatKy_ViPham!C:C, "T21")</f>
        <v>100</v>
      </c>
      <c r="AM12" s="6">
        <f>100 + SUMIFS(NhatKy_ViPham!J:J, NhatKy_ViPham!E:E, "11_Toan_C", NhatKy_ViPham!F:F, B12, NhatKy_ViPham!C:C, "T22") - SUMIFS(NhatKy_ViPham!K:K, NhatKy_ViPham!E:E, "11_Toan_C", NhatKy_ViPham!F:F, B12, NhatKy_ViPham!C:C, "T22")</f>
        <v>100</v>
      </c>
      <c r="AN12" s="6">
        <f>100 + SUMIFS(NhatKy_ViPham!J:J, NhatKy_ViPham!E:E, "11_Toan_C", NhatKy_ViPham!F:F, B12, NhatKy_ViPham!C:C, "T23") - SUMIFS(NhatKy_ViPham!K:K, NhatKy_ViPham!E:E, "11_Toan_C", NhatKy_ViPham!F:F, B12, NhatKy_ViPham!C:C, "T23")</f>
        <v>100</v>
      </c>
      <c r="AO12" s="6">
        <f>100 + SUMIFS(NhatKy_ViPham!J:J, NhatKy_ViPham!E:E, "11_Toan_C", NhatKy_ViPham!F:F, B12, NhatKy_ViPham!C:C, "T24") - SUMIFS(NhatKy_ViPham!K:K, NhatKy_ViPham!E:E, "11_Toan_C", NhatKy_ViPham!F:F, B12, NhatKy_ViPham!C:C, "T24")</f>
        <v>100</v>
      </c>
      <c r="AP12" s="6">
        <f>100 + SUMIFS(NhatKy_ViPham!J:J, NhatKy_ViPham!E:E, "11_Toan_C", NhatKy_ViPham!F:F, B12, NhatKy_ViPham!C:C, "T25") - SUMIFS(NhatKy_ViPham!K:K, NhatKy_ViPham!E:E, "11_Toan_C", NhatKy_ViPham!F:F, B12, NhatKy_ViPham!C:C, "T25")</f>
        <v>100</v>
      </c>
      <c r="AQ12" s="6">
        <f>100 + SUMIFS(NhatKy_ViPham!J:J, NhatKy_ViPham!E:E, "11_Toan_C", NhatKy_ViPham!F:F, B12, NhatKy_ViPham!C:C, "T26") - SUMIFS(NhatKy_ViPham!K:K, NhatKy_ViPham!E:E, "11_Toan_C", NhatKy_ViPham!F:F, B12, NhatKy_ViPham!C:C, "T26")</f>
        <v>100</v>
      </c>
      <c r="AR12" s="6">
        <f>100 + SUMIFS(NhatKy_ViPham!J:J, NhatKy_ViPham!E:E, "11_Toan_C", NhatKy_ViPham!F:F, B12, NhatKy_ViPham!C:C, "T27") - SUMIFS(NhatKy_ViPham!K:K, NhatKy_ViPham!E:E, "11_Toan_C", NhatKy_ViPham!F:F, B12, NhatKy_ViPham!C:C, "T27")</f>
        <v>100</v>
      </c>
      <c r="AS12" s="6">
        <f>100 + SUMIFS(NhatKy_ViPham!J:J, NhatKy_ViPham!E:E, "11_Toan_C", NhatKy_ViPham!F:F, B12, NhatKy_ViPham!C:C, "T28") - SUMIFS(NhatKy_ViPham!K:K, NhatKy_ViPham!E:E, "11_Toan_C", NhatKy_ViPham!F:F, B12, NhatKy_ViPham!C:C, "T28")</f>
        <v>100</v>
      </c>
      <c r="AT12" s="6">
        <f>100 + SUMIFS(NhatKy_ViPham!J:J, NhatKy_ViPham!E:E, "11_Toan_C", NhatKy_ViPham!F:F, B12, NhatKy_ViPham!C:C, "T29") - SUMIFS(NhatKy_ViPham!K:K, NhatKy_ViPham!E:E, "11_Toan_C", NhatKy_ViPham!F:F, B12, NhatKy_ViPham!C:C, "T29")</f>
        <v>100</v>
      </c>
      <c r="AU12" s="6">
        <f>100 + SUMIFS(NhatKy_ViPham!J:J, NhatKy_ViPham!E:E, "11_Toan_C", NhatKy_ViPham!F:F, B12, NhatKy_ViPham!C:C, "T30") - SUMIFS(NhatKy_ViPham!K:K, NhatKy_ViPham!E:E, "11_Toan_C", NhatKy_ViPham!F:F, B12, NhatKy_ViPham!C:C, "T30")</f>
        <v>100</v>
      </c>
      <c r="AV12" s="6">
        <f>100 + SUMIFS(NhatKy_ViPham!J:J, NhatKy_ViPham!E:E, "11_Toan_C", NhatKy_ViPham!F:F, B12, NhatKy_ViPham!C:C, "T31") - SUMIFS(NhatKy_ViPham!K:K, NhatKy_ViPham!E:E, "11_Toan_C", NhatKy_ViPham!F:F, B12, NhatKy_ViPham!C:C, "T31")</f>
        <v>100</v>
      </c>
      <c r="AW12" s="6">
        <f>100 + SUMIFS(NhatKy_ViPham!J:J, NhatKy_ViPham!E:E, "11_Toan_C", NhatKy_ViPham!F:F, B12, NhatKy_ViPham!C:C, "T32") - SUMIFS(NhatKy_ViPham!K:K, NhatKy_ViPham!E:E, "11_Toan_C", NhatKy_ViPham!F:F, B12, NhatKy_ViPham!C:C, "T32")</f>
        <v>100</v>
      </c>
      <c r="AX12" s="6">
        <f>100 + SUMIFS(NhatKy_ViPham!J:J, NhatKy_ViPham!E:E, "11_Toan_C", NhatKy_ViPham!F:F, B12, NhatKy_ViPham!C:C, "T33") - SUMIFS(NhatKy_ViPham!K:K, NhatKy_ViPham!E:E, "11_Toan_C", NhatKy_ViPham!F:F, B12, NhatKy_ViPham!C:C, "T33")</f>
        <v>100</v>
      </c>
      <c r="AY12" s="6">
        <f>100 + SUMIFS(NhatKy_ViPham!J:J, NhatKy_ViPham!E:E, "11_Toan_C", NhatKy_ViPham!F:F, B12, NhatKy_ViPham!C:C, "T34") - SUMIFS(NhatKy_ViPham!K:K, NhatKy_ViPham!E:E, "11_Toan_C", NhatKy_ViPham!F:F, B12, NhatKy_ViPham!C:C, "T34")</f>
        <v>100</v>
      </c>
      <c r="AZ12" s="6">
        <f>100 + SUMIFS(NhatKy_ViPham!J:J, NhatKy_ViPham!E:E, "11_Toan_C", NhatKy_ViPham!F:F, B12, NhatKy_ViPham!C:C, "T35") - SUMIFS(NhatKy_ViPham!K:K, NhatKy_ViPham!E:E, "11_Toan_C", NhatKy_ViPham!F:F, B12, NhatKy_ViPham!C:C, "T35")</f>
        <v>100</v>
      </c>
      <c r="BA12" s="12">
        <f t="shared" si="0"/>
        <v>100</v>
      </c>
      <c r="BB12" s="11" t="s">
        <v>430</v>
      </c>
      <c r="BC12" s="16" t="str">
        <f t="shared" si="1"/>
        <v>Tốt</v>
      </c>
      <c r="BD12" s="15" t="str">
        <f t="shared" si="2"/>
        <v>🟢 BÌNH THƯỜNG</v>
      </c>
    </row>
    <row r="13" spans="1:56" x14ac:dyDescent="0.25">
      <c r="A13" s="4">
        <v>5</v>
      </c>
      <c r="B13" s="10" t="s">
        <v>1476</v>
      </c>
      <c r="C13" s="4" t="s">
        <v>1477</v>
      </c>
      <c r="D13" s="4" t="s">
        <v>435</v>
      </c>
      <c r="E13" s="11" t="s">
        <v>430</v>
      </c>
      <c r="F13" s="7">
        <f>SUMIFS(NhatKy_ViPham!K:K, NhatKy_ViPham!E:E, "11_Toan_C", NhatKy_ViPham!F:F, B13, NhatKy_ViPham!H:H, "L01")</f>
        <v>0</v>
      </c>
      <c r="G13" s="7">
        <f>SUMIFS(NhatKy_ViPham!K:K, NhatKy_ViPham!E:E, "11_Toan_C", NhatKy_ViPham!F:F, B13, NhatKy_ViPham!H:H, "L02")</f>
        <v>0</v>
      </c>
      <c r="H13" s="7">
        <f>SUMIFS(NhatKy_ViPham!K:K, NhatKy_ViPham!E:E, "11_Toan_C", NhatKy_ViPham!F:F, B13, NhatKy_ViPham!H:H, "L03")</f>
        <v>0</v>
      </c>
      <c r="I13" s="7">
        <f>SUMIFS(NhatKy_ViPham!K:K, NhatKy_ViPham!E:E, "11_Toan_C", NhatKy_ViPham!F:F, B13, NhatKy_ViPham!H:H, "L04")</f>
        <v>0</v>
      </c>
      <c r="J13" s="7">
        <f>SUMIFS(NhatKy_ViPham!K:K, NhatKy_ViPham!E:E, "11_Toan_C", NhatKy_ViPham!F:F, B13, NhatKy_ViPham!H:H, "L05")</f>
        <v>0</v>
      </c>
      <c r="K13" s="7">
        <f>SUMIFS(NhatKy_ViPham!K:K, NhatKy_ViPham!E:E, "11_Toan_C", NhatKy_ViPham!F:F, B13, NhatKy_ViPham!H:H, "L06")</f>
        <v>0</v>
      </c>
      <c r="L13" s="7">
        <f>SUMIFS(NhatKy_ViPham!K:K, NhatKy_ViPham!E:E, "11_Toan_C", NhatKy_ViPham!F:F, B13, NhatKy_ViPham!H:H, "L07")</f>
        <v>0</v>
      </c>
      <c r="M13" s="7">
        <f>SUMIFS(NhatKy_ViPham!K:K, NhatKy_ViPham!E:E, "11_Toan_C", NhatKy_ViPham!F:F, B13, NhatKy_ViPham!H:H, "L08")</f>
        <v>0</v>
      </c>
      <c r="N13" s="7">
        <f>SUMIFS(NhatKy_ViPham!K:K, NhatKy_ViPham!E:E, "11_Toan_C", NhatKy_ViPham!F:F, B13, NhatKy_ViPham!H:H, "L09")</f>
        <v>0</v>
      </c>
      <c r="O13" s="7">
        <f>SUMIFS(NhatKy_ViPham!K:K, NhatKy_ViPham!E:E, "11_Toan_C", NhatKy_ViPham!F:F, B13, NhatKy_ViPham!H:H, "L10")</f>
        <v>0</v>
      </c>
      <c r="P13" s="12">
        <f>SUMIFS(NhatKy_ViPham!J:J, NhatKy_ViPham!E:E, "11_Toan_C", NhatKy_ViPham!F:F, B13)</f>
        <v>0</v>
      </c>
      <c r="Q13" s="13">
        <f>SUMIFS(NhatKy_ViPham!K:K, NhatKy_ViPham!E:E, "11_Toan_C", NhatKy_ViPham!F:F, B13)</f>
        <v>0</v>
      </c>
      <c r="R13" s="7">
        <f>100 + SUMIFS(NhatKy_ViPham!J:J, NhatKy_ViPham!E:E, "11_Toan_C", NhatKy_ViPham!F:F, B13, NhatKy_ViPham!C:C, "T1") - SUMIFS(NhatKy_ViPham!K:K, NhatKy_ViPham!E:E, "11_Toan_C", NhatKy_ViPham!F:F, B13, NhatKy_ViPham!C:C, "T1")</f>
        <v>100</v>
      </c>
      <c r="S13" s="7">
        <f>100 + SUMIFS(NhatKy_ViPham!J:J, NhatKy_ViPham!E:E, "11_Toan_C", NhatKy_ViPham!F:F, B13, NhatKy_ViPham!C:C, "T2") - SUMIFS(NhatKy_ViPham!K:K, NhatKy_ViPham!E:E, "11_Toan_C", NhatKy_ViPham!F:F, B13, NhatKy_ViPham!C:C, "T2")</f>
        <v>100</v>
      </c>
      <c r="T13" s="7">
        <f>100 + SUMIFS(NhatKy_ViPham!J:J, NhatKy_ViPham!E:E, "11_Toan_C", NhatKy_ViPham!F:F, B13, NhatKy_ViPham!C:C, "T3") - SUMIFS(NhatKy_ViPham!K:K, NhatKy_ViPham!E:E, "11_Toan_C", NhatKy_ViPham!F:F, B13, NhatKy_ViPham!C:C, "T3")</f>
        <v>100</v>
      </c>
      <c r="U13" s="7">
        <f>100 + SUMIFS(NhatKy_ViPham!J:J, NhatKy_ViPham!E:E, "11_Toan_C", NhatKy_ViPham!F:F, B13, NhatKy_ViPham!C:C, "T4") - SUMIFS(NhatKy_ViPham!K:K, NhatKy_ViPham!E:E, "11_Toan_C", NhatKy_ViPham!F:F, B13, NhatKy_ViPham!C:C, "T4")</f>
        <v>100</v>
      </c>
      <c r="V13" s="7">
        <f>100 + SUMIFS(NhatKy_ViPham!J:J, NhatKy_ViPham!E:E, "11_Toan_C", NhatKy_ViPham!F:F, B13, NhatKy_ViPham!C:C, "T5") - SUMIFS(NhatKy_ViPham!K:K, NhatKy_ViPham!E:E, "11_Toan_C", NhatKy_ViPham!F:F, B13, NhatKy_ViPham!C:C, "T5")</f>
        <v>100</v>
      </c>
      <c r="W13" s="7">
        <f>100 + SUMIFS(NhatKy_ViPham!J:J, NhatKy_ViPham!E:E, "11_Toan_C", NhatKy_ViPham!F:F, B13, NhatKy_ViPham!C:C, "T6") - SUMIFS(NhatKy_ViPham!K:K, NhatKy_ViPham!E:E, "11_Toan_C", NhatKy_ViPham!F:F, B13, NhatKy_ViPham!C:C, "T6")</f>
        <v>100</v>
      </c>
      <c r="X13" s="7">
        <f>100 + SUMIFS(NhatKy_ViPham!J:J, NhatKy_ViPham!E:E, "11_Toan_C", NhatKy_ViPham!F:F, B13, NhatKy_ViPham!C:C, "T7") - SUMIFS(NhatKy_ViPham!K:K, NhatKy_ViPham!E:E, "11_Toan_C", NhatKy_ViPham!F:F, B13, NhatKy_ViPham!C:C, "T7")</f>
        <v>100</v>
      </c>
      <c r="Y13" s="7">
        <f>100 + SUMIFS(NhatKy_ViPham!J:J, NhatKy_ViPham!E:E, "11_Toan_C", NhatKy_ViPham!F:F, B13, NhatKy_ViPham!C:C, "T8") - SUMIFS(NhatKy_ViPham!K:K, NhatKy_ViPham!E:E, "11_Toan_C", NhatKy_ViPham!F:F, B13, NhatKy_ViPham!C:C, "T8")</f>
        <v>100</v>
      </c>
      <c r="Z13" s="7">
        <f>100 + SUMIFS(NhatKy_ViPham!J:J, NhatKy_ViPham!E:E, "11_Toan_C", NhatKy_ViPham!F:F, B13, NhatKy_ViPham!C:C, "T9") - SUMIFS(NhatKy_ViPham!K:K, NhatKy_ViPham!E:E, "11_Toan_C", NhatKy_ViPham!F:F, B13, NhatKy_ViPham!C:C, "T9")</f>
        <v>100</v>
      </c>
      <c r="AA13" s="7">
        <f>100 + SUMIFS(NhatKy_ViPham!J:J, NhatKy_ViPham!E:E, "11_Toan_C", NhatKy_ViPham!F:F, B13, NhatKy_ViPham!C:C, "T10") - SUMIFS(NhatKy_ViPham!K:K, NhatKy_ViPham!E:E, "11_Toan_C", NhatKy_ViPham!F:F, B13, NhatKy_ViPham!C:C, "T10")</f>
        <v>100</v>
      </c>
      <c r="AB13" s="7">
        <f>100 + SUMIFS(NhatKy_ViPham!J:J, NhatKy_ViPham!E:E, "11_Toan_C", NhatKy_ViPham!F:F, B13, NhatKy_ViPham!C:C, "T11") - SUMIFS(NhatKy_ViPham!K:K, NhatKy_ViPham!E:E, "11_Toan_C", NhatKy_ViPham!F:F, B13, NhatKy_ViPham!C:C, "T11")</f>
        <v>100</v>
      </c>
      <c r="AC13" s="7">
        <f>100 + SUMIFS(NhatKy_ViPham!J:J, NhatKy_ViPham!E:E, "11_Toan_C", NhatKy_ViPham!F:F, B13, NhatKy_ViPham!C:C, "T12") - SUMIFS(NhatKy_ViPham!K:K, NhatKy_ViPham!E:E, "11_Toan_C", NhatKy_ViPham!F:F, B13, NhatKy_ViPham!C:C, "T12")</f>
        <v>100</v>
      </c>
      <c r="AD13" s="7">
        <f>100 + SUMIFS(NhatKy_ViPham!J:J, NhatKy_ViPham!E:E, "11_Toan_C", NhatKy_ViPham!F:F, B13, NhatKy_ViPham!C:C, "T13") - SUMIFS(NhatKy_ViPham!K:K, NhatKy_ViPham!E:E, "11_Toan_C", NhatKy_ViPham!F:F, B13, NhatKy_ViPham!C:C, "T13")</f>
        <v>100</v>
      </c>
      <c r="AE13" s="7">
        <f>100 + SUMIFS(NhatKy_ViPham!J:J, NhatKy_ViPham!E:E, "11_Toan_C", NhatKy_ViPham!F:F, B13, NhatKy_ViPham!C:C, "T14") - SUMIFS(NhatKy_ViPham!K:K, NhatKy_ViPham!E:E, "11_Toan_C", NhatKy_ViPham!F:F, B13, NhatKy_ViPham!C:C, "T14")</f>
        <v>100</v>
      </c>
      <c r="AF13" s="7">
        <f>100 + SUMIFS(NhatKy_ViPham!J:J, NhatKy_ViPham!E:E, "11_Toan_C", NhatKy_ViPham!F:F, B13, NhatKy_ViPham!C:C, "T15") - SUMIFS(NhatKy_ViPham!K:K, NhatKy_ViPham!E:E, "11_Toan_C", NhatKy_ViPham!F:F, B13, NhatKy_ViPham!C:C, "T15")</f>
        <v>100</v>
      </c>
      <c r="AG13" s="7">
        <f>100 + SUMIFS(NhatKy_ViPham!J:J, NhatKy_ViPham!E:E, "11_Toan_C", NhatKy_ViPham!F:F, B13, NhatKy_ViPham!C:C, "T16") - SUMIFS(NhatKy_ViPham!K:K, NhatKy_ViPham!E:E, "11_Toan_C", NhatKy_ViPham!F:F, B13, NhatKy_ViPham!C:C, "T16")</f>
        <v>100</v>
      </c>
      <c r="AH13" s="7">
        <f>100 + SUMIFS(NhatKy_ViPham!J:J, NhatKy_ViPham!E:E, "11_Toan_C", NhatKy_ViPham!F:F, B13, NhatKy_ViPham!C:C, "T17") - SUMIFS(NhatKy_ViPham!K:K, NhatKy_ViPham!E:E, "11_Toan_C", NhatKy_ViPham!F:F, B13, NhatKy_ViPham!C:C, "T17")</f>
        <v>100</v>
      </c>
      <c r="AI13" s="7">
        <f>100 + SUMIFS(NhatKy_ViPham!J:J, NhatKy_ViPham!E:E, "11_Toan_C", NhatKy_ViPham!F:F, B13, NhatKy_ViPham!C:C, "T18") - SUMIFS(NhatKy_ViPham!K:K, NhatKy_ViPham!E:E, "11_Toan_C", NhatKy_ViPham!F:F, B13, NhatKy_ViPham!C:C, "T18")</f>
        <v>100</v>
      </c>
      <c r="AJ13" s="7">
        <f>100 + SUMIFS(NhatKy_ViPham!J:J, NhatKy_ViPham!E:E, "11_Toan_C", NhatKy_ViPham!F:F, B13, NhatKy_ViPham!C:C, "T19") - SUMIFS(NhatKy_ViPham!K:K, NhatKy_ViPham!E:E, "11_Toan_C", NhatKy_ViPham!F:F, B13, NhatKy_ViPham!C:C, "T19")</f>
        <v>100</v>
      </c>
      <c r="AK13" s="7">
        <f>100 + SUMIFS(NhatKy_ViPham!J:J, NhatKy_ViPham!E:E, "11_Toan_C", NhatKy_ViPham!F:F, B13, NhatKy_ViPham!C:C, "T20") - SUMIFS(NhatKy_ViPham!K:K, NhatKy_ViPham!E:E, "11_Toan_C", NhatKy_ViPham!F:F, B13, NhatKy_ViPham!C:C, "T20")</f>
        <v>100</v>
      </c>
      <c r="AL13" s="7">
        <f>100 + SUMIFS(NhatKy_ViPham!J:J, NhatKy_ViPham!E:E, "11_Toan_C", NhatKy_ViPham!F:F, B13, NhatKy_ViPham!C:C, "T21") - SUMIFS(NhatKy_ViPham!K:K, NhatKy_ViPham!E:E, "11_Toan_C", NhatKy_ViPham!F:F, B13, NhatKy_ViPham!C:C, "T21")</f>
        <v>100</v>
      </c>
      <c r="AM13" s="7">
        <f>100 + SUMIFS(NhatKy_ViPham!J:J, NhatKy_ViPham!E:E, "11_Toan_C", NhatKy_ViPham!F:F, B13, NhatKy_ViPham!C:C, "T22") - SUMIFS(NhatKy_ViPham!K:K, NhatKy_ViPham!E:E, "11_Toan_C", NhatKy_ViPham!F:F, B13, NhatKy_ViPham!C:C, "T22")</f>
        <v>100</v>
      </c>
      <c r="AN13" s="7">
        <f>100 + SUMIFS(NhatKy_ViPham!J:J, NhatKy_ViPham!E:E, "11_Toan_C", NhatKy_ViPham!F:F, B13, NhatKy_ViPham!C:C, "T23") - SUMIFS(NhatKy_ViPham!K:K, NhatKy_ViPham!E:E, "11_Toan_C", NhatKy_ViPham!F:F, B13, NhatKy_ViPham!C:C, "T23")</f>
        <v>100</v>
      </c>
      <c r="AO13" s="7">
        <f>100 + SUMIFS(NhatKy_ViPham!J:J, NhatKy_ViPham!E:E, "11_Toan_C", NhatKy_ViPham!F:F, B13, NhatKy_ViPham!C:C, "T24") - SUMIFS(NhatKy_ViPham!K:K, NhatKy_ViPham!E:E, "11_Toan_C", NhatKy_ViPham!F:F, B13, NhatKy_ViPham!C:C, "T24")</f>
        <v>100</v>
      </c>
      <c r="AP13" s="7">
        <f>100 + SUMIFS(NhatKy_ViPham!J:J, NhatKy_ViPham!E:E, "11_Toan_C", NhatKy_ViPham!F:F, B13, NhatKy_ViPham!C:C, "T25") - SUMIFS(NhatKy_ViPham!K:K, NhatKy_ViPham!E:E, "11_Toan_C", NhatKy_ViPham!F:F, B13, NhatKy_ViPham!C:C, "T25")</f>
        <v>100</v>
      </c>
      <c r="AQ13" s="7">
        <f>100 + SUMIFS(NhatKy_ViPham!J:J, NhatKy_ViPham!E:E, "11_Toan_C", NhatKy_ViPham!F:F, B13, NhatKy_ViPham!C:C, "T26") - SUMIFS(NhatKy_ViPham!K:K, NhatKy_ViPham!E:E, "11_Toan_C", NhatKy_ViPham!F:F, B13, NhatKy_ViPham!C:C, "T26")</f>
        <v>100</v>
      </c>
      <c r="AR13" s="7">
        <f>100 + SUMIFS(NhatKy_ViPham!J:J, NhatKy_ViPham!E:E, "11_Toan_C", NhatKy_ViPham!F:F, B13, NhatKy_ViPham!C:C, "T27") - SUMIFS(NhatKy_ViPham!K:K, NhatKy_ViPham!E:E, "11_Toan_C", NhatKy_ViPham!F:F, B13, NhatKy_ViPham!C:C, "T27")</f>
        <v>100</v>
      </c>
      <c r="AS13" s="7">
        <f>100 + SUMIFS(NhatKy_ViPham!J:J, NhatKy_ViPham!E:E, "11_Toan_C", NhatKy_ViPham!F:F, B13, NhatKy_ViPham!C:C, "T28") - SUMIFS(NhatKy_ViPham!K:K, NhatKy_ViPham!E:E, "11_Toan_C", NhatKy_ViPham!F:F, B13, NhatKy_ViPham!C:C, "T28")</f>
        <v>100</v>
      </c>
      <c r="AT13" s="7">
        <f>100 + SUMIFS(NhatKy_ViPham!J:J, NhatKy_ViPham!E:E, "11_Toan_C", NhatKy_ViPham!F:F, B13, NhatKy_ViPham!C:C, "T29") - SUMIFS(NhatKy_ViPham!K:K, NhatKy_ViPham!E:E, "11_Toan_C", NhatKy_ViPham!F:F, B13, NhatKy_ViPham!C:C, "T29")</f>
        <v>100</v>
      </c>
      <c r="AU13" s="7">
        <f>100 + SUMIFS(NhatKy_ViPham!J:J, NhatKy_ViPham!E:E, "11_Toan_C", NhatKy_ViPham!F:F, B13, NhatKy_ViPham!C:C, "T30") - SUMIFS(NhatKy_ViPham!K:K, NhatKy_ViPham!E:E, "11_Toan_C", NhatKy_ViPham!F:F, B13, NhatKy_ViPham!C:C, "T30")</f>
        <v>100</v>
      </c>
      <c r="AV13" s="7">
        <f>100 + SUMIFS(NhatKy_ViPham!J:J, NhatKy_ViPham!E:E, "11_Toan_C", NhatKy_ViPham!F:F, B13, NhatKy_ViPham!C:C, "T31") - SUMIFS(NhatKy_ViPham!K:K, NhatKy_ViPham!E:E, "11_Toan_C", NhatKy_ViPham!F:F, B13, NhatKy_ViPham!C:C, "T31")</f>
        <v>100</v>
      </c>
      <c r="AW13" s="7">
        <f>100 + SUMIFS(NhatKy_ViPham!J:J, NhatKy_ViPham!E:E, "11_Toan_C", NhatKy_ViPham!F:F, B13, NhatKy_ViPham!C:C, "T32") - SUMIFS(NhatKy_ViPham!K:K, NhatKy_ViPham!E:E, "11_Toan_C", NhatKy_ViPham!F:F, B13, NhatKy_ViPham!C:C, "T32")</f>
        <v>100</v>
      </c>
      <c r="AX13" s="7">
        <f>100 + SUMIFS(NhatKy_ViPham!J:J, NhatKy_ViPham!E:E, "11_Toan_C", NhatKy_ViPham!F:F, B13, NhatKy_ViPham!C:C, "T33") - SUMIFS(NhatKy_ViPham!K:K, NhatKy_ViPham!E:E, "11_Toan_C", NhatKy_ViPham!F:F, B13, NhatKy_ViPham!C:C, "T33")</f>
        <v>100</v>
      </c>
      <c r="AY13" s="7">
        <f>100 + SUMIFS(NhatKy_ViPham!J:J, NhatKy_ViPham!E:E, "11_Toan_C", NhatKy_ViPham!F:F, B13, NhatKy_ViPham!C:C, "T34") - SUMIFS(NhatKy_ViPham!K:K, NhatKy_ViPham!E:E, "11_Toan_C", NhatKy_ViPham!F:F, B13, NhatKy_ViPham!C:C, "T34")</f>
        <v>100</v>
      </c>
      <c r="AZ13" s="7">
        <f>100 + SUMIFS(NhatKy_ViPham!J:J, NhatKy_ViPham!E:E, "11_Toan_C", NhatKy_ViPham!F:F, B13, NhatKy_ViPham!C:C, "T35") - SUMIFS(NhatKy_ViPham!K:K, NhatKy_ViPham!E:E, "11_Toan_C", NhatKy_ViPham!F:F, B13, NhatKy_ViPham!C:C, "T35")</f>
        <v>100</v>
      </c>
      <c r="BA13" s="12">
        <f t="shared" si="0"/>
        <v>100</v>
      </c>
      <c r="BB13" s="11" t="s">
        <v>430</v>
      </c>
      <c r="BC13" s="14" t="str">
        <f t="shared" si="1"/>
        <v>Tốt</v>
      </c>
      <c r="BD13" s="10" t="str">
        <f t="shared" si="2"/>
        <v>🟢 BÌNH THƯỜNG</v>
      </c>
    </row>
    <row r="14" spans="1:56" x14ac:dyDescent="0.25">
      <c r="A14" s="5">
        <v>6</v>
      </c>
      <c r="B14" s="15" t="s">
        <v>1478</v>
      </c>
      <c r="C14" s="5" t="s">
        <v>1479</v>
      </c>
      <c r="D14" s="5" t="s">
        <v>435</v>
      </c>
      <c r="E14" s="11" t="s">
        <v>430</v>
      </c>
      <c r="F14" s="6">
        <f>SUMIFS(NhatKy_ViPham!K:K, NhatKy_ViPham!E:E, "11_Toan_C", NhatKy_ViPham!F:F, B14, NhatKy_ViPham!H:H, "L01")</f>
        <v>0</v>
      </c>
      <c r="G14" s="6">
        <f>SUMIFS(NhatKy_ViPham!K:K, NhatKy_ViPham!E:E, "11_Toan_C", NhatKy_ViPham!F:F, B14, NhatKy_ViPham!H:H, "L02")</f>
        <v>0</v>
      </c>
      <c r="H14" s="6">
        <f>SUMIFS(NhatKy_ViPham!K:K, NhatKy_ViPham!E:E, "11_Toan_C", NhatKy_ViPham!F:F, B14, NhatKy_ViPham!H:H, "L03")</f>
        <v>0</v>
      </c>
      <c r="I14" s="6">
        <f>SUMIFS(NhatKy_ViPham!K:K, NhatKy_ViPham!E:E, "11_Toan_C", NhatKy_ViPham!F:F, B14, NhatKy_ViPham!H:H, "L04")</f>
        <v>0</v>
      </c>
      <c r="J14" s="6">
        <f>SUMIFS(NhatKy_ViPham!K:K, NhatKy_ViPham!E:E, "11_Toan_C", NhatKy_ViPham!F:F, B14, NhatKy_ViPham!H:H, "L05")</f>
        <v>0</v>
      </c>
      <c r="K14" s="6">
        <f>SUMIFS(NhatKy_ViPham!K:K, NhatKy_ViPham!E:E, "11_Toan_C", NhatKy_ViPham!F:F, B14, NhatKy_ViPham!H:H, "L06")</f>
        <v>0</v>
      </c>
      <c r="L14" s="6">
        <f>SUMIFS(NhatKy_ViPham!K:K, NhatKy_ViPham!E:E, "11_Toan_C", NhatKy_ViPham!F:F, B14, NhatKy_ViPham!H:H, "L07")</f>
        <v>0</v>
      </c>
      <c r="M14" s="6">
        <f>SUMIFS(NhatKy_ViPham!K:K, NhatKy_ViPham!E:E, "11_Toan_C", NhatKy_ViPham!F:F, B14, NhatKy_ViPham!H:H, "L08")</f>
        <v>0</v>
      </c>
      <c r="N14" s="6">
        <f>SUMIFS(NhatKy_ViPham!K:K, NhatKy_ViPham!E:E, "11_Toan_C", NhatKy_ViPham!F:F, B14, NhatKy_ViPham!H:H, "L09")</f>
        <v>0</v>
      </c>
      <c r="O14" s="6">
        <f>SUMIFS(NhatKy_ViPham!K:K, NhatKy_ViPham!E:E, "11_Toan_C", NhatKy_ViPham!F:F, B14, NhatKy_ViPham!H:H, "L10")</f>
        <v>0</v>
      </c>
      <c r="P14" s="12">
        <f>SUMIFS(NhatKy_ViPham!J:J, NhatKy_ViPham!E:E, "11_Toan_C", NhatKy_ViPham!F:F, B14)</f>
        <v>0</v>
      </c>
      <c r="Q14" s="13">
        <f>SUMIFS(NhatKy_ViPham!K:K, NhatKy_ViPham!E:E, "11_Toan_C", NhatKy_ViPham!F:F, B14)</f>
        <v>0</v>
      </c>
      <c r="R14" s="6">
        <f>100 + SUMIFS(NhatKy_ViPham!J:J, NhatKy_ViPham!E:E, "11_Toan_C", NhatKy_ViPham!F:F, B14, NhatKy_ViPham!C:C, "T1") - SUMIFS(NhatKy_ViPham!K:K, NhatKy_ViPham!E:E, "11_Toan_C", NhatKy_ViPham!F:F, B14, NhatKy_ViPham!C:C, "T1")</f>
        <v>100</v>
      </c>
      <c r="S14" s="6">
        <f>100 + SUMIFS(NhatKy_ViPham!J:J, NhatKy_ViPham!E:E, "11_Toan_C", NhatKy_ViPham!F:F, B14, NhatKy_ViPham!C:C, "T2") - SUMIFS(NhatKy_ViPham!K:K, NhatKy_ViPham!E:E, "11_Toan_C", NhatKy_ViPham!F:F, B14, NhatKy_ViPham!C:C, "T2")</f>
        <v>100</v>
      </c>
      <c r="T14" s="6">
        <f>100 + SUMIFS(NhatKy_ViPham!J:J, NhatKy_ViPham!E:E, "11_Toan_C", NhatKy_ViPham!F:F, B14, NhatKy_ViPham!C:C, "T3") - SUMIFS(NhatKy_ViPham!K:K, NhatKy_ViPham!E:E, "11_Toan_C", NhatKy_ViPham!F:F, B14, NhatKy_ViPham!C:C, "T3")</f>
        <v>100</v>
      </c>
      <c r="U14" s="6">
        <f>100 + SUMIFS(NhatKy_ViPham!J:J, NhatKy_ViPham!E:E, "11_Toan_C", NhatKy_ViPham!F:F, B14, NhatKy_ViPham!C:C, "T4") - SUMIFS(NhatKy_ViPham!K:K, NhatKy_ViPham!E:E, "11_Toan_C", NhatKy_ViPham!F:F, B14, NhatKy_ViPham!C:C, "T4")</f>
        <v>100</v>
      </c>
      <c r="V14" s="6">
        <f>100 + SUMIFS(NhatKy_ViPham!J:J, NhatKy_ViPham!E:E, "11_Toan_C", NhatKy_ViPham!F:F, B14, NhatKy_ViPham!C:C, "T5") - SUMIFS(NhatKy_ViPham!K:K, NhatKy_ViPham!E:E, "11_Toan_C", NhatKy_ViPham!F:F, B14, NhatKy_ViPham!C:C, "T5")</f>
        <v>100</v>
      </c>
      <c r="W14" s="6">
        <f>100 + SUMIFS(NhatKy_ViPham!J:J, NhatKy_ViPham!E:E, "11_Toan_C", NhatKy_ViPham!F:F, B14, NhatKy_ViPham!C:C, "T6") - SUMIFS(NhatKy_ViPham!K:K, NhatKy_ViPham!E:E, "11_Toan_C", NhatKy_ViPham!F:F, B14, NhatKy_ViPham!C:C, "T6")</f>
        <v>100</v>
      </c>
      <c r="X14" s="6">
        <f>100 + SUMIFS(NhatKy_ViPham!J:J, NhatKy_ViPham!E:E, "11_Toan_C", NhatKy_ViPham!F:F, B14, NhatKy_ViPham!C:C, "T7") - SUMIFS(NhatKy_ViPham!K:K, NhatKy_ViPham!E:E, "11_Toan_C", NhatKy_ViPham!F:F, B14, NhatKy_ViPham!C:C, "T7")</f>
        <v>100</v>
      </c>
      <c r="Y14" s="6">
        <f>100 + SUMIFS(NhatKy_ViPham!J:J, NhatKy_ViPham!E:E, "11_Toan_C", NhatKy_ViPham!F:F, B14, NhatKy_ViPham!C:C, "T8") - SUMIFS(NhatKy_ViPham!K:K, NhatKy_ViPham!E:E, "11_Toan_C", NhatKy_ViPham!F:F, B14, NhatKy_ViPham!C:C, "T8")</f>
        <v>100</v>
      </c>
      <c r="Z14" s="6">
        <f>100 + SUMIFS(NhatKy_ViPham!J:J, NhatKy_ViPham!E:E, "11_Toan_C", NhatKy_ViPham!F:F, B14, NhatKy_ViPham!C:C, "T9") - SUMIFS(NhatKy_ViPham!K:K, NhatKy_ViPham!E:E, "11_Toan_C", NhatKy_ViPham!F:F, B14, NhatKy_ViPham!C:C, "T9")</f>
        <v>100</v>
      </c>
      <c r="AA14" s="6">
        <f>100 + SUMIFS(NhatKy_ViPham!J:J, NhatKy_ViPham!E:E, "11_Toan_C", NhatKy_ViPham!F:F, B14, NhatKy_ViPham!C:C, "T10") - SUMIFS(NhatKy_ViPham!K:K, NhatKy_ViPham!E:E, "11_Toan_C", NhatKy_ViPham!F:F, B14, NhatKy_ViPham!C:C, "T10")</f>
        <v>100</v>
      </c>
      <c r="AB14" s="6">
        <f>100 + SUMIFS(NhatKy_ViPham!J:J, NhatKy_ViPham!E:E, "11_Toan_C", NhatKy_ViPham!F:F, B14, NhatKy_ViPham!C:C, "T11") - SUMIFS(NhatKy_ViPham!K:K, NhatKy_ViPham!E:E, "11_Toan_C", NhatKy_ViPham!F:F, B14, NhatKy_ViPham!C:C, "T11")</f>
        <v>100</v>
      </c>
      <c r="AC14" s="6">
        <f>100 + SUMIFS(NhatKy_ViPham!J:J, NhatKy_ViPham!E:E, "11_Toan_C", NhatKy_ViPham!F:F, B14, NhatKy_ViPham!C:C, "T12") - SUMIFS(NhatKy_ViPham!K:K, NhatKy_ViPham!E:E, "11_Toan_C", NhatKy_ViPham!F:F, B14, NhatKy_ViPham!C:C, "T12")</f>
        <v>100</v>
      </c>
      <c r="AD14" s="6">
        <f>100 + SUMIFS(NhatKy_ViPham!J:J, NhatKy_ViPham!E:E, "11_Toan_C", NhatKy_ViPham!F:F, B14, NhatKy_ViPham!C:C, "T13") - SUMIFS(NhatKy_ViPham!K:K, NhatKy_ViPham!E:E, "11_Toan_C", NhatKy_ViPham!F:F, B14, NhatKy_ViPham!C:C, "T13")</f>
        <v>100</v>
      </c>
      <c r="AE14" s="6">
        <f>100 + SUMIFS(NhatKy_ViPham!J:J, NhatKy_ViPham!E:E, "11_Toan_C", NhatKy_ViPham!F:F, B14, NhatKy_ViPham!C:C, "T14") - SUMIFS(NhatKy_ViPham!K:K, NhatKy_ViPham!E:E, "11_Toan_C", NhatKy_ViPham!F:F, B14, NhatKy_ViPham!C:C, "T14")</f>
        <v>100</v>
      </c>
      <c r="AF14" s="6">
        <f>100 + SUMIFS(NhatKy_ViPham!J:J, NhatKy_ViPham!E:E, "11_Toan_C", NhatKy_ViPham!F:F, B14, NhatKy_ViPham!C:C, "T15") - SUMIFS(NhatKy_ViPham!K:K, NhatKy_ViPham!E:E, "11_Toan_C", NhatKy_ViPham!F:F, B14, NhatKy_ViPham!C:C, "T15")</f>
        <v>100</v>
      </c>
      <c r="AG14" s="6">
        <f>100 + SUMIFS(NhatKy_ViPham!J:J, NhatKy_ViPham!E:E, "11_Toan_C", NhatKy_ViPham!F:F, B14, NhatKy_ViPham!C:C, "T16") - SUMIFS(NhatKy_ViPham!K:K, NhatKy_ViPham!E:E, "11_Toan_C", NhatKy_ViPham!F:F, B14, NhatKy_ViPham!C:C, "T16")</f>
        <v>100</v>
      </c>
      <c r="AH14" s="6">
        <f>100 + SUMIFS(NhatKy_ViPham!J:J, NhatKy_ViPham!E:E, "11_Toan_C", NhatKy_ViPham!F:F, B14, NhatKy_ViPham!C:C, "T17") - SUMIFS(NhatKy_ViPham!K:K, NhatKy_ViPham!E:E, "11_Toan_C", NhatKy_ViPham!F:F, B14, NhatKy_ViPham!C:C, "T17")</f>
        <v>100</v>
      </c>
      <c r="AI14" s="6">
        <f>100 + SUMIFS(NhatKy_ViPham!J:J, NhatKy_ViPham!E:E, "11_Toan_C", NhatKy_ViPham!F:F, B14, NhatKy_ViPham!C:C, "T18") - SUMIFS(NhatKy_ViPham!K:K, NhatKy_ViPham!E:E, "11_Toan_C", NhatKy_ViPham!F:F, B14, NhatKy_ViPham!C:C, "T18")</f>
        <v>100</v>
      </c>
      <c r="AJ14" s="6">
        <f>100 + SUMIFS(NhatKy_ViPham!J:J, NhatKy_ViPham!E:E, "11_Toan_C", NhatKy_ViPham!F:F, B14, NhatKy_ViPham!C:C, "T19") - SUMIFS(NhatKy_ViPham!K:K, NhatKy_ViPham!E:E, "11_Toan_C", NhatKy_ViPham!F:F, B14, NhatKy_ViPham!C:C, "T19")</f>
        <v>100</v>
      </c>
      <c r="AK14" s="6">
        <f>100 + SUMIFS(NhatKy_ViPham!J:J, NhatKy_ViPham!E:E, "11_Toan_C", NhatKy_ViPham!F:F, B14, NhatKy_ViPham!C:C, "T20") - SUMIFS(NhatKy_ViPham!K:K, NhatKy_ViPham!E:E, "11_Toan_C", NhatKy_ViPham!F:F, B14, NhatKy_ViPham!C:C, "T20")</f>
        <v>100</v>
      </c>
      <c r="AL14" s="6">
        <f>100 + SUMIFS(NhatKy_ViPham!J:J, NhatKy_ViPham!E:E, "11_Toan_C", NhatKy_ViPham!F:F, B14, NhatKy_ViPham!C:C, "T21") - SUMIFS(NhatKy_ViPham!K:K, NhatKy_ViPham!E:E, "11_Toan_C", NhatKy_ViPham!F:F, B14, NhatKy_ViPham!C:C, "T21")</f>
        <v>100</v>
      </c>
      <c r="AM14" s="6">
        <f>100 + SUMIFS(NhatKy_ViPham!J:J, NhatKy_ViPham!E:E, "11_Toan_C", NhatKy_ViPham!F:F, B14, NhatKy_ViPham!C:C, "T22") - SUMIFS(NhatKy_ViPham!K:K, NhatKy_ViPham!E:E, "11_Toan_C", NhatKy_ViPham!F:F, B14, NhatKy_ViPham!C:C, "T22")</f>
        <v>100</v>
      </c>
      <c r="AN14" s="6">
        <f>100 + SUMIFS(NhatKy_ViPham!J:J, NhatKy_ViPham!E:E, "11_Toan_C", NhatKy_ViPham!F:F, B14, NhatKy_ViPham!C:C, "T23") - SUMIFS(NhatKy_ViPham!K:K, NhatKy_ViPham!E:E, "11_Toan_C", NhatKy_ViPham!F:F, B14, NhatKy_ViPham!C:C, "T23")</f>
        <v>100</v>
      </c>
      <c r="AO14" s="6">
        <f>100 + SUMIFS(NhatKy_ViPham!J:J, NhatKy_ViPham!E:E, "11_Toan_C", NhatKy_ViPham!F:F, B14, NhatKy_ViPham!C:C, "T24") - SUMIFS(NhatKy_ViPham!K:K, NhatKy_ViPham!E:E, "11_Toan_C", NhatKy_ViPham!F:F, B14, NhatKy_ViPham!C:C, "T24")</f>
        <v>100</v>
      </c>
      <c r="AP14" s="6">
        <f>100 + SUMIFS(NhatKy_ViPham!J:J, NhatKy_ViPham!E:E, "11_Toan_C", NhatKy_ViPham!F:F, B14, NhatKy_ViPham!C:C, "T25") - SUMIFS(NhatKy_ViPham!K:K, NhatKy_ViPham!E:E, "11_Toan_C", NhatKy_ViPham!F:F, B14, NhatKy_ViPham!C:C, "T25")</f>
        <v>100</v>
      </c>
      <c r="AQ14" s="6">
        <f>100 + SUMIFS(NhatKy_ViPham!J:J, NhatKy_ViPham!E:E, "11_Toan_C", NhatKy_ViPham!F:F, B14, NhatKy_ViPham!C:C, "T26") - SUMIFS(NhatKy_ViPham!K:K, NhatKy_ViPham!E:E, "11_Toan_C", NhatKy_ViPham!F:F, B14, NhatKy_ViPham!C:C, "T26")</f>
        <v>100</v>
      </c>
      <c r="AR14" s="6">
        <f>100 + SUMIFS(NhatKy_ViPham!J:J, NhatKy_ViPham!E:E, "11_Toan_C", NhatKy_ViPham!F:F, B14, NhatKy_ViPham!C:C, "T27") - SUMIFS(NhatKy_ViPham!K:K, NhatKy_ViPham!E:E, "11_Toan_C", NhatKy_ViPham!F:F, B14, NhatKy_ViPham!C:C, "T27")</f>
        <v>100</v>
      </c>
      <c r="AS14" s="6">
        <f>100 + SUMIFS(NhatKy_ViPham!J:J, NhatKy_ViPham!E:E, "11_Toan_C", NhatKy_ViPham!F:F, B14, NhatKy_ViPham!C:C, "T28") - SUMIFS(NhatKy_ViPham!K:K, NhatKy_ViPham!E:E, "11_Toan_C", NhatKy_ViPham!F:F, B14, NhatKy_ViPham!C:C, "T28")</f>
        <v>100</v>
      </c>
      <c r="AT14" s="6">
        <f>100 + SUMIFS(NhatKy_ViPham!J:J, NhatKy_ViPham!E:E, "11_Toan_C", NhatKy_ViPham!F:F, B14, NhatKy_ViPham!C:C, "T29") - SUMIFS(NhatKy_ViPham!K:K, NhatKy_ViPham!E:E, "11_Toan_C", NhatKy_ViPham!F:F, B14, NhatKy_ViPham!C:C, "T29")</f>
        <v>100</v>
      </c>
      <c r="AU14" s="6">
        <f>100 + SUMIFS(NhatKy_ViPham!J:J, NhatKy_ViPham!E:E, "11_Toan_C", NhatKy_ViPham!F:F, B14, NhatKy_ViPham!C:C, "T30") - SUMIFS(NhatKy_ViPham!K:K, NhatKy_ViPham!E:E, "11_Toan_C", NhatKy_ViPham!F:F, B14, NhatKy_ViPham!C:C, "T30")</f>
        <v>100</v>
      </c>
      <c r="AV14" s="6">
        <f>100 + SUMIFS(NhatKy_ViPham!J:J, NhatKy_ViPham!E:E, "11_Toan_C", NhatKy_ViPham!F:F, B14, NhatKy_ViPham!C:C, "T31") - SUMIFS(NhatKy_ViPham!K:K, NhatKy_ViPham!E:E, "11_Toan_C", NhatKy_ViPham!F:F, B14, NhatKy_ViPham!C:C, "T31")</f>
        <v>100</v>
      </c>
      <c r="AW14" s="6">
        <f>100 + SUMIFS(NhatKy_ViPham!J:J, NhatKy_ViPham!E:E, "11_Toan_C", NhatKy_ViPham!F:F, B14, NhatKy_ViPham!C:C, "T32") - SUMIFS(NhatKy_ViPham!K:K, NhatKy_ViPham!E:E, "11_Toan_C", NhatKy_ViPham!F:F, B14, NhatKy_ViPham!C:C, "T32")</f>
        <v>100</v>
      </c>
      <c r="AX14" s="6">
        <f>100 + SUMIFS(NhatKy_ViPham!J:J, NhatKy_ViPham!E:E, "11_Toan_C", NhatKy_ViPham!F:F, B14, NhatKy_ViPham!C:C, "T33") - SUMIFS(NhatKy_ViPham!K:K, NhatKy_ViPham!E:E, "11_Toan_C", NhatKy_ViPham!F:F, B14, NhatKy_ViPham!C:C, "T33")</f>
        <v>100</v>
      </c>
      <c r="AY14" s="6">
        <f>100 + SUMIFS(NhatKy_ViPham!J:J, NhatKy_ViPham!E:E, "11_Toan_C", NhatKy_ViPham!F:F, B14, NhatKy_ViPham!C:C, "T34") - SUMIFS(NhatKy_ViPham!K:K, NhatKy_ViPham!E:E, "11_Toan_C", NhatKy_ViPham!F:F, B14, NhatKy_ViPham!C:C, "T34")</f>
        <v>100</v>
      </c>
      <c r="AZ14" s="6">
        <f>100 + SUMIFS(NhatKy_ViPham!J:J, NhatKy_ViPham!E:E, "11_Toan_C", NhatKy_ViPham!F:F, B14, NhatKy_ViPham!C:C, "T35") - SUMIFS(NhatKy_ViPham!K:K, NhatKy_ViPham!E:E, "11_Toan_C", NhatKy_ViPham!F:F, B14, NhatKy_ViPham!C:C, "T35")</f>
        <v>100</v>
      </c>
      <c r="BA14" s="12">
        <f t="shared" si="0"/>
        <v>100</v>
      </c>
      <c r="BB14" s="11" t="s">
        <v>430</v>
      </c>
      <c r="BC14" s="16" t="str">
        <f t="shared" si="1"/>
        <v>Tốt</v>
      </c>
      <c r="BD14" s="15" t="str">
        <f t="shared" si="2"/>
        <v>🟢 BÌNH THƯỜNG</v>
      </c>
    </row>
    <row r="15" spans="1:56" x14ac:dyDescent="0.25">
      <c r="A15" s="4">
        <v>7</v>
      </c>
      <c r="B15" s="10" t="s">
        <v>1480</v>
      </c>
      <c r="C15" s="4" t="s">
        <v>1481</v>
      </c>
      <c r="D15" s="4" t="s">
        <v>435</v>
      </c>
      <c r="E15" s="11" t="s">
        <v>430</v>
      </c>
      <c r="F15" s="7">
        <f>SUMIFS(NhatKy_ViPham!K:K, NhatKy_ViPham!E:E, "11_Toan_C", NhatKy_ViPham!F:F, B15, NhatKy_ViPham!H:H, "L01")</f>
        <v>0</v>
      </c>
      <c r="G15" s="7">
        <f>SUMIFS(NhatKy_ViPham!K:K, NhatKy_ViPham!E:E, "11_Toan_C", NhatKy_ViPham!F:F, B15, NhatKy_ViPham!H:H, "L02")</f>
        <v>0</v>
      </c>
      <c r="H15" s="7">
        <f>SUMIFS(NhatKy_ViPham!K:K, NhatKy_ViPham!E:E, "11_Toan_C", NhatKy_ViPham!F:F, B15, NhatKy_ViPham!H:H, "L03")</f>
        <v>0</v>
      </c>
      <c r="I15" s="7">
        <f>SUMIFS(NhatKy_ViPham!K:K, NhatKy_ViPham!E:E, "11_Toan_C", NhatKy_ViPham!F:F, B15, NhatKy_ViPham!H:H, "L04")</f>
        <v>0</v>
      </c>
      <c r="J15" s="7">
        <f>SUMIFS(NhatKy_ViPham!K:K, NhatKy_ViPham!E:E, "11_Toan_C", NhatKy_ViPham!F:F, B15, NhatKy_ViPham!H:H, "L05")</f>
        <v>0</v>
      </c>
      <c r="K15" s="7">
        <f>SUMIFS(NhatKy_ViPham!K:K, NhatKy_ViPham!E:E, "11_Toan_C", NhatKy_ViPham!F:F, B15, NhatKy_ViPham!H:H, "L06")</f>
        <v>0</v>
      </c>
      <c r="L15" s="7">
        <f>SUMIFS(NhatKy_ViPham!K:K, NhatKy_ViPham!E:E, "11_Toan_C", NhatKy_ViPham!F:F, B15, NhatKy_ViPham!H:H, "L07")</f>
        <v>0</v>
      </c>
      <c r="M15" s="7">
        <f>SUMIFS(NhatKy_ViPham!K:K, NhatKy_ViPham!E:E, "11_Toan_C", NhatKy_ViPham!F:F, B15, NhatKy_ViPham!H:H, "L08")</f>
        <v>0</v>
      </c>
      <c r="N15" s="7">
        <f>SUMIFS(NhatKy_ViPham!K:K, NhatKy_ViPham!E:E, "11_Toan_C", NhatKy_ViPham!F:F, B15, NhatKy_ViPham!H:H, "L09")</f>
        <v>0</v>
      </c>
      <c r="O15" s="7">
        <f>SUMIFS(NhatKy_ViPham!K:K, NhatKy_ViPham!E:E, "11_Toan_C", NhatKy_ViPham!F:F, B15, NhatKy_ViPham!H:H, "L10")</f>
        <v>0</v>
      </c>
      <c r="P15" s="12">
        <f>SUMIFS(NhatKy_ViPham!J:J, NhatKy_ViPham!E:E, "11_Toan_C", NhatKy_ViPham!F:F, B15)</f>
        <v>0</v>
      </c>
      <c r="Q15" s="13">
        <f>SUMIFS(NhatKy_ViPham!K:K, NhatKy_ViPham!E:E, "11_Toan_C", NhatKy_ViPham!F:F, B15)</f>
        <v>0</v>
      </c>
      <c r="R15" s="7">
        <f>100 + SUMIFS(NhatKy_ViPham!J:J, NhatKy_ViPham!E:E, "11_Toan_C", NhatKy_ViPham!F:F, B15, NhatKy_ViPham!C:C, "T1") - SUMIFS(NhatKy_ViPham!K:K, NhatKy_ViPham!E:E, "11_Toan_C", NhatKy_ViPham!F:F, B15, NhatKy_ViPham!C:C, "T1")</f>
        <v>100</v>
      </c>
      <c r="S15" s="7">
        <f>100 + SUMIFS(NhatKy_ViPham!J:J, NhatKy_ViPham!E:E, "11_Toan_C", NhatKy_ViPham!F:F, B15, NhatKy_ViPham!C:C, "T2") - SUMIFS(NhatKy_ViPham!K:K, NhatKy_ViPham!E:E, "11_Toan_C", NhatKy_ViPham!F:F, B15, NhatKy_ViPham!C:C, "T2")</f>
        <v>100</v>
      </c>
      <c r="T15" s="7">
        <f>100 + SUMIFS(NhatKy_ViPham!J:J, NhatKy_ViPham!E:E, "11_Toan_C", NhatKy_ViPham!F:F, B15, NhatKy_ViPham!C:C, "T3") - SUMIFS(NhatKy_ViPham!K:K, NhatKy_ViPham!E:E, "11_Toan_C", NhatKy_ViPham!F:F, B15, NhatKy_ViPham!C:C, "T3")</f>
        <v>100</v>
      </c>
      <c r="U15" s="7">
        <f>100 + SUMIFS(NhatKy_ViPham!J:J, NhatKy_ViPham!E:E, "11_Toan_C", NhatKy_ViPham!F:F, B15, NhatKy_ViPham!C:C, "T4") - SUMIFS(NhatKy_ViPham!K:K, NhatKy_ViPham!E:E, "11_Toan_C", NhatKy_ViPham!F:F, B15, NhatKy_ViPham!C:C, "T4")</f>
        <v>100</v>
      </c>
      <c r="V15" s="7">
        <f>100 + SUMIFS(NhatKy_ViPham!J:J, NhatKy_ViPham!E:E, "11_Toan_C", NhatKy_ViPham!F:F, B15, NhatKy_ViPham!C:C, "T5") - SUMIFS(NhatKy_ViPham!K:K, NhatKy_ViPham!E:E, "11_Toan_C", NhatKy_ViPham!F:F, B15, NhatKy_ViPham!C:C, "T5")</f>
        <v>100</v>
      </c>
      <c r="W15" s="7">
        <f>100 + SUMIFS(NhatKy_ViPham!J:J, NhatKy_ViPham!E:E, "11_Toan_C", NhatKy_ViPham!F:F, B15, NhatKy_ViPham!C:C, "T6") - SUMIFS(NhatKy_ViPham!K:K, NhatKy_ViPham!E:E, "11_Toan_C", NhatKy_ViPham!F:F, B15, NhatKy_ViPham!C:C, "T6")</f>
        <v>100</v>
      </c>
      <c r="X15" s="7">
        <f>100 + SUMIFS(NhatKy_ViPham!J:J, NhatKy_ViPham!E:E, "11_Toan_C", NhatKy_ViPham!F:F, B15, NhatKy_ViPham!C:C, "T7") - SUMIFS(NhatKy_ViPham!K:K, NhatKy_ViPham!E:E, "11_Toan_C", NhatKy_ViPham!F:F, B15, NhatKy_ViPham!C:C, "T7")</f>
        <v>100</v>
      </c>
      <c r="Y15" s="7">
        <f>100 + SUMIFS(NhatKy_ViPham!J:J, NhatKy_ViPham!E:E, "11_Toan_C", NhatKy_ViPham!F:F, B15, NhatKy_ViPham!C:C, "T8") - SUMIFS(NhatKy_ViPham!K:K, NhatKy_ViPham!E:E, "11_Toan_C", NhatKy_ViPham!F:F, B15, NhatKy_ViPham!C:C, "T8")</f>
        <v>100</v>
      </c>
      <c r="Z15" s="7">
        <f>100 + SUMIFS(NhatKy_ViPham!J:J, NhatKy_ViPham!E:E, "11_Toan_C", NhatKy_ViPham!F:F, B15, NhatKy_ViPham!C:C, "T9") - SUMIFS(NhatKy_ViPham!K:K, NhatKy_ViPham!E:E, "11_Toan_C", NhatKy_ViPham!F:F, B15, NhatKy_ViPham!C:C, "T9")</f>
        <v>100</v>
      </c>
      <c r="AA15" s="7">
        <f>100 + SUMIFS(NhatKy_ViPham!J:J, NhatKy_ViPham!E:E, "11_Toan_C", NhatKy_ViPham!F:F, B15, NhatKy_ViPham!C:C, "T10") - SUMIFS(NhatKy_ViPham!K:K, NhatKy_ViPham!E:E, "11_Toan_C", NhatKy_ViPham!F:F, B15, NhatKy_ViPham!C:C, "T10")</f>
        <v>100</v>
      </c>
      <c r="AB15" s="7">
        <f>100 + SUMIFS(NhatKy_ViPham!J:J, NhatKy_ViPham!E:E, "11_Toan_C", NhatKy_ViPham!F:F, B15, NhatKy_ViPham!C:C, "T11") - SUMIFS(NhatKy_ViPham!K:K, NhatKy_ViPham!E:E, "11_Toan_C", NhatKy_ViPham!F:F, B15, NhatKy_ViPham!C:C, "T11")</f>
        <v>100</v>
      </c>
      <c r="AC15" s="7">
        <f>100 + SUMIFS(NhatKy_ViPham!J:J, NhatKy_ViPham!E:E, "11_Toan_C", NhatKy_ViPham!F:F, B15, NhatKy_ViPham!C:C, "T12") - SUMIFS(NhatKy_ViPham!K:K, NhatKy_ViPham!E:E, "11_Toan_C", NhatKy_ViPham!F:F, B15, NhatKy_ViPham!C:C, "T12")</f>
        <v>100</v>
      </c>
      <c r="AD15" s="7">
        <f>100 + SUMIFS(NhatKy_ViPham!J:J, NhatKy_ViPham!E:E, "11_Toan_C", NhatKy_ViPham!F:F, B15, NhatKy_ViPham!C:C, "T13") - SUMIFS(NhatKy_ViPham!K:K, NhatKy_ViPham!E:E, "11_Toan_C", NhatKy_ViPham!F:F, B15, NhatKy_ViPham!C:C, "T13")</f>
        <v>100</v>
      </c>
      <c r="AE15" s="7">
        <f>100 + SUMIFS(NhatKy_ViPham!J:J, NhatKy_ViPham!E:E, "11_Toan_C", NhatKy_ViPham!F:F, B15, NhatKy_ViPham!C:C, "T14") - SUMIFS(NhatKy_ViPham!K:K, NhatKy_ViPham!E:E, "11_Toan_C", NhatKy_ViPham!F:F, B15, NhatKy_ViPham!C:C, "T14")</f>
        <v>100</v>
      </c>
      <c r="AF15" s="7">
        <f>100 + SUMIFS(NhatKy_ViPham!J:J, NhatKy_ViPham!E:E, "11_Toan_C", NhatKy_ViPham!F:F, B15, NhatKy_ViPham!C:C, "T15") - SUMIFS(NhatKy_ViPham!K:K, NhatKy_ViPham!E:E, "11_Toan_C", NhatKy_ViPham!F:F, B15, NhatKy_ViPham!C:C, "T15")</f>
        <v>100</v>
      </c>
      <c r="AG15" s="7">
        <f>100 + SUMIFS(NhatKy_ViPham!J:J, NhatKy_ViPham!E:E, "11_Toan_C", NhatKy_ViPham!F:F, B15, NhatKy_ViPham!C:C, "T16") - SUMIFS(NhatKy_ViPham!K:K, NhatKy_ViPham!E:E, "11_Toan_C", NhatKy_ViPham!F:F, B15, NhatKy_ViPham!C:C, "T16")</f>
        <v>100</v>
      </c>
      <c r="AH15" s="7">
        <f>100 + SUMIFS(NhatKy_ViPham!J:J, NhatKy_ViPham!E:E, "11_Toan_C", NhatKy_ViPham!F:F, B15, NhatKy_ViPham!C:C, "T17") - SUMIFS(NhatKy_ViPham!K:K, NhatKy_ViPham!E:E, "11_Toan_C", NhatKy_ViPham!F:F, B15, NhatKy_ViPham!C:C, "T17")</f>
        <v>100</v>
      </c>
      <c r="AI15" s="7">
        <f>100 + SUMIFS(NhatKy_ViPham!J:J, NhatKy_ViPham!E:E, "11_Toan_C", NhatKy_ViPham!F:F, B15, NhatKy_ViPham!C:C, "T18") - SUMIFS(NhatKy_ViPham!K:K, NhatKy_ViPham!E:E, "11_Toan_C", NhatKy_ViPham!F:F, B15, NhatKy_ViPham!C:C, "T18")</f>
        <v>100</v>
      </c>
      <c r="AJ15" s="7">
        <f>100 + SUMIFS(NhatKy_ViPham!J:J, NhatKy_ViPham!E:E, "11_Toan_C", NhatKy_ViPham!F:F, B15, NhatKy_ViPham!C:C, "T19") - SUMIFS(NhatKy_ViPham!K:K, NhatKy_ViPham!E:E, "11_Toan_C", NhatKy_ViPham!F:F, B15, NhatKy_ViPham!C:C, "T19")</f>
        <v>100</v>
      </c>
      <c r="AK15" s="7">
        <f>100 + SUMIFS(NhatKy_ViPham!J:J, NhatKy_ViPham!E:E, "11_Toan_C", NhatKy_ViPham!F:F, B15, NhatKy_ViPham!C:C, "T20") - SUMIFS(NhatKy_ViPham!K:K, NhatKy_ViPham!E:E, "11_Toan_C", NhatKy_ViPham!F:F, B15, NhatKy_ViPham!C:C, "T20")</f>
        <v>100</v>
      </c>
      <c r="AL15" s="7">
        <f>100 + SUMIFS(NhatKy_ViPham!J:J, NhatKy_ViPham!E:E, "11_Toan_C", NhatKy_ViPham!F:F, B15, NhatKy_ViPham!C:C, "T21") - SUMIFS(NhatKy_ViPham!K:K, NhatKy_ViPham!E:E, "11_Toan_C", NhatKy_ViPham!F:F, B15, NhatKy_ViPham!C:C, "T21")</f>
        <v>100</v>
      </c>
      <c r="AM15" s="7">
        <f>100 + SUMIFS(NhatKy_ViPham!J:J, NhatKy_ViPham!E:E, "11_Toan_C", NhatKy_ViPham!F:F, B15, NhatKy_ViPham!C:C, "T22") - SUMIFS(NhatKy_ViPham!K:K, NhatKy_ViPham!E:E, "11_Toan_C", NhatKy_ViPham!F:F, B15, NhatKy_ViPham!C:C, "T22")</f>
        <v>100</v>
      </c>
      <c r="AN15" s="7">
        <f>100 + SUMIFS(NhatKy_ViPham!J:J, NhatKy_ViPham!E:E, "11_Toan_C", NhatKy_ViPham!F:F, B15, NhatKy_ViPham!C:C, "T23") - SUMIFS(NhatKy_ViPham!K:K, NhatKy_ViPham!E:E, "11_Toan_C", NhatKy_ViPham!F:F, B15, NhatKy_ViPham!C:C, "T23")</f>
        <v>100</v>
      </c>
      <c r="AO15" s="7">
        <f>100 + SUMIFS(NhatKy_ViPham!J:J, NhatKy_ViPham!E:E, "11_Toan_C", NhatKy_ViPham!F:F, B15, NhatKy_ViPham!C:C, "T24") - SUMIFS(NhatKy_ViPham!K:K, NhatKy_ViPham!E:E, "11_Toan_C", NhatKy_ViPham!F:F, B15, NhatKy_ViPham!C:C, "T24")</f>
        <v>100</v>
      </c>
      <c r="AP15" s="7">
        <f>100 + SUMIFS(NhatKy_ViPham!J:J, NhatKy_ViPham!E:E, "11_Toan_C", NhatKy_ViPham!F:F, B15, NhatKy_ViPham!C:C, "T25") - SUMIFS(NhatKy_ViPham!K:K, NhatKy_ViPham!E:E, "11_Toan_C", NhatKy_ViPham!F:F, B15, NhatKy_ViPham!C:C, "T25")</f>
        <v>100</v>
      </c>
      <c r="AQ15" s="7">
        <f>100 + SUMIFS(NhatKy_ViPham!J:J, NhatKy_ViPham!E:E, "11_Toan_C", NhatKy_ViPham!F:F, B15, NhatKy_ViPham!C:C, "T26") - SUMIFS(NhatKy_ViPham!K:K, NhatKy_ViPham!E:E, "11_Toan_C", NhatKy_ViPham!F:F, B15, NhatKy_ViPham!C:C, "T26")</f>
        <v>100</v>
      </c>
      <c r="AR15" s="7">
        <f>100 + SUMIFS(NhatKy_ViPham!J:J, NhatKy_ViPham!E:E, "11_Toan_C", NhatKy_ViPham!F:F, B15, NhatKy_ViPham!C:C, "T27") - SUMIFS(NhatKy_ViPham!K:K, NhatKy_ViPham!E:E, "11_Toan_C", NhatKy_ViPham!F:F, B15, NhatKy_ViPham!C:C, "T27")</f>
        <v>100</v>
      </c>
      <c r="AS15" s="7">
        <f>100 + SUMIFS(NhatKy_ViPham!J:J, NhatKy_ViPham!E:E, "11_Toan_C", NhatKy_ViPham!F:F, B15, NhatKy_ViPham!C:C, "T28") - SUMIFS(NhatKy_ViPham!K:K, NhatKy_ViPham!E:E, "11_Toan_C", NhatKy_ViPham!F:F, B15, NhatKy_ViPham!C:C, "T28")</f>
        <v>100</v>
      </c>
      <c r="AT15" s="7">
        <f>100 + SUMIFS(NhatKy_ViPham!J:J, NhatKy_ViPham!E:E, "11_Toan_C", NhatKy_ViPham!F:F, B15, NhatKy_ViPham!C:C, "T29") - SUMIFS(NhatKy_ViPham!K:K, NhatKy_ViPham!E:E, "11_Toan_C", NhatKy_ViPham!F:F, B15, NhatKy_ViPham!C:C, "T29")</f>
        <v>100</v>
      </c>
      <c r="AU15" s="7">
        <f>100 + SUMIFS(NhatKy_ViPham!J:J, NhatKy_ViPham!E:E, "11_Toan_C", NhatKy_ViPham!F:F, B15, NhatKy_ViPham!C:C, "T30") - SUMIFS(NhatKy_ViPham!K:K, NhatKy_ViPham!E:E, "11_Toan_C", NhatKy_ViPham!F:F, B15, NhatKy_ViPham!C:C, "T30")</f>
        <v>100</v>
      </c>
      <c r="AV15" s="7">
        <f>100 + SUMIFS(NhatKy_ViPham!J:J, NhatKy_ViPham!E:E, "11_Toan_C", NhatKy_ViPham!F:F, B15, NhatKy_ViPham!C:C, "T31") - SUMIFS(NhatKy_ViPham!K:K, NhatKy_ViPham!E:E, "11_Toan_C", NhatKy_ViPham!F:F, B15, NhatKy_ViPham!C:C, "T31")</f>
        <v>100</v>
      </c>
      <c r="AW15" s="7">
        <f>100 + SUMIFS(NhatKy_ViPham!J:J, NhatKy_ViPham!E:E, "11_Toan_C", NhatKy_ViPham!F:F, B15, NhatKy_ViPham!C:C, "T32") - SUMIFS(NhatKy_ViPham!K:K, NhatKy_ViPham!E:E, "11_Toan_C", NhatKy_ViPham!F:F, B15, NhatKy_ViPham!C:C, "T32")</f>
        <v>100</v>
      </c>
      <c r="AX15" s="7">
        <f>100 + SUMIFS(NhatKy_ViPham!J:J, NhatKy_ViPham!E:E, "11_Toan_C", NhatKy_ViPham!F:F, B15, NhatKy_ViPham!C:C, "T33") - SUMIFS(NhatKy_ViPham!K:K, NhatKy_ViPham!E:E, "11_Toan_C", NhatKy_ViPham!F:F, B15, NhatKy_ViPham!C:C, "T33")</f>
        <v>100</v>
      </c>
      <c r="AY15" s="7">
        <f>100 + SUMIFS(NhatKy_ViPham!J:J, NhatKy_ViPham!E:E, "11_Toan_C", NhatKy_ViPham!F:F, B15, NhatKy_ViPham!C:C, "T34") - SUMIFS(NhatKy_ViPham!K:K, NhatKy_ViPham!E:E, "11_Toan_C", NhatKy_ViPham!F:F, B15, NhatKy_ViPham!C:C, "T34")</f>
        <v>100</v>
      </c>
      <c r="AZ15" s="7">
        <f>100 + SUMIFS(NhatKy_ViPham!J:J, NhatKy_ViPham!E:E, "11_Toan_C", NhatKy_ViPham!F:F, B15, NhatKy_ViPham!C:C, "T35") - SUMIFS(NhatKy_ViPham!K:K, NhatKy_ViPham!E:E, "11_Toan_C", NhatKy_ViPham!F:F, B15, NhatKy_ViPham!C:C, "T35")</f>
        <v>100</v>
      </c>
      <c r="BA15" s="12">
        <f t="shared" si="0"/>
        <v>100</v>
      </c>
      <c r="BB15" s="11" t="s">
        <v>430</v>
      </c>
      <c r="BC15" s="14" t="str">
        <f t="shared" si="1"/>
        <v>Tốt</v>
      </c>
      <c r="BD15" s="10" t="str">
        <f t="shared" si="2"/>
        <v>🟢 BÌNH THƯỜNG</v>
      </c>
    </row>
    <row r="16" spans="1:56" x14ac:dyDescent="0.25">
      <c r="A16" s="5">
        <v>8</v>
      </c>
      <c r="B16" s="15" t="s">
        <v>1440</v>
      </c>
      <c r="C16" s="5" t="s">
        <v>1482</v>
      </c>
      <c r="D16" s="5" t="s">
        <v>435</v>
      </c>
      <c r="E16" s="11" t="s">
        <v>430</v>
      </c>
      <c r="F16" s="6">
        <f>SUMIFS(NhatKy_ViPham!K:K, NhatKy_ViPham!E:E, "11_Toan_C", NhatKy_ViPham!F:F, B16, NhatKy_ViPham!H:H, "L01")</f>
        <v>0</v>
      </c>
      <c r="G16" s="6">
        <f>SUMIFS(NhatKy_ViPham!K:K, NhatKy_ViPham!E:E, "11_Toan_C", NhatKy_ViPham!F:F, B16, NhatKy_ViPham!H:H, "L02")</f>
        <v>0</v>
      </c>
      <c r="H16" s="6">
        <f>SUMIFS(NhatKy_ViPham!K:K, NhatKy_ViPham!E:E, "11_Toan_C", NhatKy_ViPham!F:F, B16, NhatKy_ViPham!H:H, "L03")</f>
        <v>0</v>
      </c>
      <c r="I16" s="6">
        <f>SUMIFS(NhatKy_ViPham!K:K, NhatKy_ViPham!E:E, "11_Toan_C", NhatKy_ViPham!F:F, B16, NhatKy_ViPham!H:H, "L04")</f>
        <v>0</v>
      </c>
      <c r="J16" s="6">
        <f>SUMIFS(NhatKy_ViPham!K:K, NhatKy_ViPham!E:E, "11_Toan_C", NhatKy_ViPham!F:F, B16, NhatKy_ViPham!H:H, "L05")</f>
        <v>0</v>
      </c>
      <c r="K16" s="6">
        <f>SUMIFS(NhatKy_ViPham!K:K, NhatKy_ViPham!E:E, "11_Toan_C", NhatKy_ViPham!F:F, B16, NhatKy_ViPham!H:H, "L06")</f>
        <v>0</v>
      </c>
      <c r="L16" s="6">
        <f>SUMIFS(NhatKy_ViPham!K:K, NhatKy_ViPham!E:E, "11_Toan_C", NhatKy_ViPham!F:F, B16, NhatKy_ViPham!H:H, "L07")</f>
        <v>0</v>
      </c>
      <c r="M16" s="6">
        <f>SUMIFS(NhatKy_ViPham!K:K, NhatKy_ViPham!E:E, "11_Toan_C", NhatKy_ViPham!F:F, B16, NhatKy_ViPham!H:H, "L08")</f>
        <v>0</v>
      </c>
      <c r="N16" s="6">
        <f>SUMIFS(NhatKy_ViPham!K:K, NhatKy_ViPham!E:E, "11_Toan_C", NhatKy_ViPham!F:F, B16, NhatKy_ViPham!H:H, "L09")</f>
        <v>0</v>
      </c>
      <c r="O16" s="6">
        <f>SUMIFS(NhatKy_ViPham!K:K, NhatKy_ViPham!E:E, "11_Toan_C", NhatKy_ViPham!F:F, B16, NhatKy_ViPham!H:H, "L10")</f>
        <v>0</v>
      </c>
      <c r="P16" s="12">
        <f>SUMIFS(NhatKy_ViPham!J:J, NhatKy_ViPham!E:E, "11_Toan_C", NhatKy_ViPham!F:F, B16)</f>
        <v>0</v>
      </c>
      <c r="Q16" s="13">
        <f>SUMIFS(NhatKy_ViPham!K:K, NhatKy_ViPham!E:E, "11_Toan_C", NhatKy_ViPham!F:F, B16)</f>
        <v>0</v>
      </c>
      <c r="R16" s="6">
        <f>100 + SUMIFS(NhatKy_ViPham!J:J, NhatKy_ViPham!E:E, "11_Toan_C", NhatKy_ViPham!F:F, B16, NhatKy_ViPham!C:C, "T1") - SUMIFS(NhatKy_ViPham!K:K, NhatKy_ViPham!E:E, "11_Toan_C", NhatKy_ViPham!F:F, B16, NhatKy_ViPham!C:C, "T1")</f>
        <v>100</v>
      </c>
      <c r="S16" s="6">
        <f>100 + SUMIFS(NhatKy_ViPham!J:J, NhatKy_ViPham!E:E, "11_Toan_C", NhatKy_ViPham!F:F, B16, NhatKy_ViPham!C:C, "T2") - SUMIFS(NhatKy_ViPham!K:K, NhatKy_ViPham!E:E, "11_Toan_C", NhatKy_ViPham!F:F, B16, NhatKy_ViPham!C:C, "T2")</f>
        <v>100</v>
      </c>
      <c r="T16" s="6">
        <f>100 + SUMIFS(NhatKy_ViPham!J:J, NhatKy_ViPham!E:E, "11_Toan_C", NhatKy_ViPham!F:F, B16, NhatKy_ViPham!C:C, "T3") - SUMIFS(NhatKy_ViPham!K:K, NhatKy_ViPham!E:E, "11_Toan_C", NhatKy_ViPham!F:F, B16, NhatKy_ViPham!C:C, "T3")</f>
        <v>100</v>
      </c>
      <c r="U16" s="6">
        <f>100 + SUMIFS(NhatKy_ViPham!J:J, NhatKy_ViPham!E:E, "11_Toan_C", NhatKy_ViPham!F:F, B16, NhatKy_ViPham!C:C, "T4") - SUMIFS(NhatKy_ViPham!K:K, NhatKy_ViPham!E:E, "11_Toan_C", NhatKy_ViPham!F:F, B16, NhatKy_ViPham!C:C, "T4")</f>
        <v>100</v>
      </c>
      <c r="V16" s="6">
        <f>100 + SUMIFS(NhatKy_ViPham!J:J, NhatKy_ViPham!E:E, "11_Toan_C", NhatKy_ViPham!F:F, B16, NhatKy_ViPham!C:C, "T5") - SUMIFS(NhatKy_ViPham!K:K, NhatKy_ViPham!E:E, "11_Toan_C", NhatKy_ViPham!F:F, B16, NhatKy_ViPham!C:C, "T5")</f>
        <v>100</v>
      </c>
      <c r="W16" s="6">
        <f>100 + SUMIFS(NhatKy_ViPham!J:J, NhatKy_ViPham!E:E, "11_Toan_C", NhatKy_ViPham!F:F, B16, NhatKy_ViPham!C:C, "T6") - SUMIFS(NhatKy_ViPham!K:K, NhatKy_ViPham!E:E, "11_Toan_C", NhatKy_ViPham!F:F, B16, NhatKy_ViPham!C:C, "T6")</f>
        <v>100</v>
      </c>
      <c r="X16" s="6">
        <f>100 + SUMIFS(NhatKy_ViPham!J:J, NhatKy_ViPham!E:E, "11_Toan_C", NhatKy_ViPham!F:F, B16, NhatKy_ViPham!C:C, "T7") - SUMIFS(NhatKy_ViPham!K:K, NhatKy_ViPham!E:E, "11_Toan_C", NhatKy_ViPham!F:F, B16, NhatKy_ViPham!C:C, "T7")</f>
        <v>100</v>
      </c>
      <c r="Y16" s="6">
        <f>100 + SUMIFS(NhatKy_ViPham!J:J, NhatKy_ViPham!E:E, "11_Toan_C", NhatKy_ViPham!F:F, B16, NhatKy_ViPham!C:C, "T8") - SUMIFS(NhatKy_ViPham!K:K, NhatKy_ViPham!E:E, "11_Toan_C", NhatKy_ViPham!F:F, B16, NhatKy_ViPham!C:C, "T8")</f>
        <v>100</v>
      </c>
      <c r="Z16" s="6">
        <f>100 + SUMIFS(NhatKy_ViPham!J:J, NhatKy_ViPham!E:E, "11_Toan_C", NhatKy_ViPham!F:F, B16, NhatKy_ViPham!C:C, "T9") - SUMIFS(NhatKy_ViPham!K:K, NhatKy_ViPham!E:E, "11_Toan_C", NhatKy_ViPham!F:F, B16, NhatKy_ViPham!C:C, "T9")</f>
        <v>100</v>
      </c>
      <c r="AA16" s="6">
        <f>100 + SUMIFS(NhatKy_ViPham!J:J, NhatKy_ViPham!E:E, "11_Toan_C", NhatKy_ViPham!F:F, B16, NhatKy_ViPham!C:C, "T10") - SUMIFS(NhatKy_ViPham!K:K, NhatKy_ViPham!E:E, "11_Toan_C", NhatKy_ViPham!F:F, B16, NhatKy_ViPham!C:C, "T10")</f>
        <v>100</v>
      </c>
      <c r="AB16" s="6">
        <f>100 + SUMIFS(NhatKy_ViPham!J:J, NhatKy_ViPham!E:E, "11_Toan_C", NhatKy_ViPham!F:F, B16, NhatKy_ViPham!C:C, "T11") - SUMIFS(NhatKy_ViPham!K:K, NhatKy_ViPham!E:E, "11_Toan_C", NhatKy_ViPham!F:F, B16, NhatKy_ViPham!C:C, "T11")</f>
        <v>100</v>
      </c>
      <c r="AC16" s="6">
        <f>100 + SUMIFS(NhatKy_ViPham!J:J, NhatKy_ViPham!E:E, "11_Toan_C", NhatKy_ViPham!F:F, B16, NhatKy_ViPham!C:C, "T12") - SUMIFS(NhatKy_ViPham!K:K, NhatKy_ViPham!E:E, "11_Toan_C", NhatKy_ViPham!F:F, B16, NhatKy_ViPham!C:C, "T12")</f>
        <v>100</v>
      </c>
      <c r="AD16" s="6">
        <f>100 + SUMIFS(NhatKy_ViPham!J:J, NhatKy_ViPham!E:E, "11_Toan_C", NhatKy_ViPham!F:F, B16, NhatKy_ViPham!C:C, "T13") - SUMIFS(NhatKy_ViPham!K:K, NhatKy_ViPham!E:E, "11_Toan_C", NhatKy_ViPham!F:F, B16, NhatKy_ViPham!C:C, "T13")</f>
        <v>100</v>
      </c>
      <c r="AE16" s="6">
        <f>100 + SUMIFS(NhatKy_ViPham!J:J, NhatKy_ViPham!E:E, "11_Toan_C", NhatKy_ViPham!F:F, B16, NhatKy_ViPham!C:C, "T14") - SUMIFS(NhatKy_ViPham!K:K, NhatKy_ViPham!E:E, "11_Toan_C", NhatKy_ViPham!F:F, B16, NhatKy_ViPham!C:C, "T14")</f>
        <v>100</v>
      </c>
      <c r="AF16" s="6">
        <f>100 + SUMIFS(NhatKy_ViPham!J:J, NhatKy_ViPham!E:E, "11_Toan_C", NhatKy_ViPham!F:F, B16, NhatKy_ViPham!C:C, "T15") - SUMIFS(NhatKy_ViPham!K:K, NhatKy_ViPham!E:E, "11_Toan_C", NhatKy_ViPham!F:F, B16, NhatKy_ViPham!C:C, "T15")</f>
        <v>100</v>
      </c>
      <c r="AG16" s="6">
        <f>100 + SUMIFS(NhatKy_ViPham!J:J, NhatKy_ViPham!E:E, "11_Toan_C", NhatKy_ViPham!F:F, B16, NhatKy_ViPham!C:C, "T16") - SUMIFS(NhatKy_ViPham!K:K, NhatKy_ViPham!E:E, "11_Toan_C", NhatKy_ViPham!F:F, B16, NhatKy_ViPham!C:C, "T16")</f>
        <v>100</v>
      </c>
      <c r="AH16" s="6">
        <f>100 + SUMIFS(NhatKy_ViPham!J:J, NhatKy_ViPham!E:E, "11_Toan_C", NhatKy_ViPham!F:F, B16, NhatKy_ViPham!C:C, "T17") - SUMIFS(NhatKy_ViPham!K:K, NhatKy_ViPham!E:E, "11_Toan_C", NhatKy_ViPham!F:F, B16, NhatKy_ViPham!C:C, "T17")</f>
        <v>100</v>
      </c>
      <c r="AI16" s="6">
        <f>100 + SUMIFS(NhatKy_ViPham!J:J, NhatKy_ViPham!E:E, "11_Toan_C", NhatKy_ViPham!F:F, B16, NhatKy_ViPham!C:C, "T18") - SUMIFS(NhatKy_ViPham!K:K, NhatKy_ViPham!E:E, "11_Toan_C", NhatKy_ViPham!F:F, B16, NhatKy_ViPham!C:C, "T18")</f>
        <v>100</v>
      </c>
      <c r="AJ16" s="6">
        <f>100 + SUMIFS(NhatKy_ViPham!J:J, NhatKy_ViPham!E:E, "11_Toan_C", NhatKy_ViPham!F:F, B16, NhatKy_ViPham!C:C, "T19") - SUMIFS(NhatKy_ViPham!K:K, NhatKy_ViPham!E:E, "11_Toan_C", NhatKy_ViPham!F:F, B16, NhatKy_ViPham!C:C, "T19")</f>
        <v>100</v>
      </c>
      <c r="AK16" s="6">
        <f>100 + SUMIFS(NhatKy_ViPham!J:J, NhatKy_ViPham!E:E, "11_Toan_C", NhatKy_ViPham!F:F, B16, NhatKy_ViPham!C:C, "T20") - SUMIFS(NhatKy_ViPham!K:K, NhatKy_ViPham!E:E, "11_Toan_C", NhatKy_ViPham!F:F, B16, NhatKy_ViPham!C:C, "T20")</f>
        <v>100</v>
      </c>
      <c r="AL16" s="6">
        <f>100 + SUMIFS(NhatKy_ViPham!J:J, NhatKy_ViPham!E:E, "11_Toan_C", NhatKy_ViPham!F:F, B16, NhatKy_ViPham!C:C, "T21") - SUMIFS(NhatKy_ViPham!K:K, NhatKy_ViPham!E:E, "11_Toan_C", NhatKy_ViPham!F:F, B16, NhatKy_ViPham!C:C, "T21")</f>
        <v>100</v>
      </c>
      <c r="AM16" s="6">
        <f>100 + SUMIFS(NhatKy_ViPham!J:J, NhatKy_ViPham!E:E, "11_Toan_C", NhatKy_ViPham!F:F, B16, NhatKy_ViPham!C:C, "T22") - SUMIFS(NhatKy_ViPham!K:K, NhatKy_ViPham!E:E, "11_Toan_C", NhatKy_ViPham!F:F, B16, NhatKy_ViPham!C:C, "T22")</f>
        <v>100</v>
      </c>
      <c r="AN16" s="6">
        <f>100 + SUMIFS(NhatKy_ViPham!J:J, NhatKy_ViPham!E:E, "11_Toan_C", NhatKy_ViPham!F:F, B16, NhatKy_ViPham!C:C, "T23") - SUMIFS(NhatKy_ViPham!K:K, NhatKy_ViPham!E:E, "11_Toan_C", NhatKy_ViPham!F:F, B16, NhatKy_ViPham!C:C, "T23")</f>
        <v>100</v>
      </c>
      <c r="AO16" s="6">
        <f>100 + SUMIFS(NhatKy_ViPham!J:J, NhatKy_ViPham!E:E, "11_Toan_C", NhatKy_ViPham!F:F, B16, NhatKy_ViPham!C:C, "T24") - SUMIFS(NhatKy_ViPham!K:K, NhatKy_ViPham!E:E, "11_Toan_C", NhatKy_ViPham!F:F, B16, NhatKy_ViPham!C:C, "T24")</f>
        <v>100</v>
      </c>
      <c r="AP16" s="6">
        <f>100 + SUMIFS(NhatKy_ViPham!J:J, NhatKy_ViPham!E:E, "11_Toan_C", NhatKy_ViPham!F:F, B16, NhatKy_ViPham!C:C, "T25") - SUMIFS(NhatKy_ViPham!K:K, NhatKy_ViPham!E:E, "11_Toan_C", NhatKy_ViPham!F:F, B16, NhatKy_ViPham!C:C, "T25")</f>
        <v>100</v>
      </c>
      <c r="AQ16" s="6">
        <f>100 + SUMIFS(NhatKy_ViPham!J:J, NhatKy_ViPham!E:E, "11_Toan_C", NhatKy_ViPham!F:F, B16, NhatKy_ViPham!C:C, "T26") - SUMIFS(NhatKy_ViPham!K:K, NhatKy_ViPham!E:E, "11_Toan_C", NhatKy_ViPham!F:F, B16, NhatKy_ViPham!C:C, "T26")</f>
        <v>100</v>
      </c>
      <c r="AR16" s="6">
        <f>100 + SUMIFS(NhatKy_ViPham!J:J, NhatKy_ViPham!E:E, "11_Toan_C", NhatKy_ViPham!F:F, B16, NhatKy_ViPham!C:C, "T27") - SUMIFS(NhatKy_ViPham!K:K, NhatKy_ViPham!E:E, "11_Toan_C", NhatKy_ViPham!F:F, B16, NhatKy_ViPham!C:C, "T27")</f>
        <v>100</v>
      </c>
      <c r="AS16" s="6">
        <f>100 + SUMIFS(NhatKy_ViPham!J:J, NhatKy_ViPham!E:E, "11_Toan_C", NhatKy_ViPham!F:F, B16, NhatKy_ViPham!C:C, "T28") - SUMIFS(NhatKy_ViPham!K:K, NhatKy_ViPham!E:E, "11_Toan_C", NhatKy_ViPham!F:F, B16, NhatKy_ViPham!C:C, "T28")</f>
        <v>100</v>
      </c>
      <c r="AT16" s="6">
        <f>100 + SUMIFS(NhatKy_ViPham!J:J, NhatKy_ViPham!E:E, "11_Toan_C", NhatKy_ViPham!F:F, B16, NhatKy_ViPham!C:C, "T29") - SUMIFS(NhatKy_ViPham!K:K, NhatKy_ViPham!E:E, "11_Toan_C", NhatKy_ViPham!F:F, B16, NhatKy_ViPham!C:C, "T29")</f>
        <v>100</v>
      </c>
      <c r="AU16" s="6">
        <f>100 + SUMIFS(NhatKy_ViPham!J:J, NhatKy_ViPham!E:E, "11_Toan_C", NhatKy_ViPham!F:F, B16, NhatKy_ViPham!C:C, "T30") - SUMIFS(NhatKy_ViPham!K:K, NhatKy_ViPham!E:E, "11_Toan_C", NhatKy_ViPham!F:F, B16, NhatKy_ViPham!C:C, "T30")</f>
        <v>100</v>
      </c>
      <c r="AV16" s="6">
        <f>100 + SUMIFS(NhatKy_ViPham!J:J, NhatKy_ViPham!E:E, "11_Toan_C", NhatKy_ViPham!F:F, B16, NhatKy_ViPham!C:C, "T31") - SUMIFS(NhatKy_ViPham!K:K, NhatKy_ViPham!E:E, "11_Toan_C", NhatKy_ViPham!F:F, B16, NhatKy_ViPham!C:C, "T31")</f>
        <v>100</v>
      </c>
      <c r="AW16" s="6">
        <f>100 + SUMIFS(NhatKy_ViPham!J:J, NhatKy_ViPham!E:E, "11_Toan_C", NhatKy_ViPham!F:F, B16, NhatKy_ViPham!C:C, "T32") - SUMIFS(NhatKy_ViPham!K:K, NhatKy_ViPham!E:E, "11_Toan_C", NhatKy_ViPham!F:F, B16, NhatKy_ViPham!C:C, "T32")</f>
        <v>100</v>
      </c>
      <c r="AX16" s="6">
        <f>100 + SUMIFS(NhatKy_ViPham!J:J, NhatKy_ViPham!E:E, "11_Toan_C", NhatKy_ViPham!F:F, B16, NhatKy_ViPham!C:C, "T33") - SUMIFS(NhatKy_ViPham!K:K, NhatKy_ViPham!E:E, "11_Toan_C", NhatKy_ViPham!F:F, B16, NhatKy_ViPham!C:C, "T33")</f>
        <v>100</v>
      </c>
      <c r="AY16" s="6">
        <f>100 + SUMIFS(NhatKy_ViPham!J:J, NhatKy_ViPham!E:E, "11_Toan_C", NhatKy_ViPham!F:F, B16, NhatKy_ViPham!C:C, "T34") - SUMIFS(NhatKy_ViPham!K:K, NhatKy_ViPham!E:E, "11_Toan_C", NhatKy_ViPham!F:F, B16, NhatKy_ViPham!C:C, "T34")</f>
        <v>100</v>
      </c>
      <c r="AZ16" s="6">
        <f>100 + SUMIFS(NhatKy_ViPham!J:J, NhatKy_ViPham!E:E, "11_Toan_C", NhatKy_ViPham!F:F, B16, NhatKy_ViPham!C:C, "T35") - SUMIFS(NhatKy_ViPham!K:K, NhatKy_ViPham!E:E, "11_Toan_C", NhatKy_ViPham!F:F, B16, NhatKy_ViPham!C:C, "T35")</f>
        <v>100</v>
      </c>
      <c r="BA16" s="12">
        <f t="shared" si="0"/>
        <v>100</v>
      </c>
      <c r="BB16" s="11" t="s">
        <v>430</v>
      </c>
      <c r="BC16" s="16" t="str">
        <f t="shared" si="1"/>
        <v>Tốt</v>
      </c>
      <c r="BD16" s="15" t="str">
        <f t="shared" si="2"/>
        <v>🟢 BÌNH THƯỜNG</v>
      </c>
    </row>
    <row r="17" spans="1:56" x14ac:dyDescent="0.25">
      <c r="A17" s="4">
        <v>9</v>
      </c>
      <c r="B17" s="10" t="s">
        <v>1483</v>
      </c>
      <c r="C17" s="4" t="s">
        <v>1367</v>
      </c>
      <c r="D17" s="4" t="s">
        <v>435</v>
      </c>
      <c r="E17" s="11" t="s">
        <v>430</v>
      </c>
      <c r="F17" s="7">
        <f>SUMIFS(NhatKy_ViPham!K:K, NhatKy_ViPham!E:E, "11_Toan_C", NhatKy_ViPham!F:F, B17, NhatKy_ViPham!H:H, "L01")</f>
        <v>0</v>
      </c>
      <c r="G17" s="7">
        <f>SUMIFS(NhatKy_ViPham!K:K, NhatKy_ViPham!E:E, "11_Toan_C", NhatKy_ViPham!F:F, B17, NhatKy_ViPham!H:H, "L02")</f>
        <v>0</v>
      </c>
      <c r="H17" s="7">
        <f>SUMIFS(NhatKy_ViPham!K:K, NhatKy_ViPham!E:E, "11_Toan_C", NhatKy_ViPham!F:F, B17, NhatKy_ViPham!H:H, "L03")</f>
        <v>0</v>
      </c>
      <c r="I17" s="7">
        <f>SUMIFS(NhatKy_ViPham!K:K, NhatKy_ViPham!E:E, "11_Toan_C", NhatKy_ViPham!F:F, B17, NhatKy_ViPham!H:H, "L04")</f>
        <v>0</v>
      </c>
      <c r="J17" s="7">
        <f>SUMIFS(NhatKy_ViPham!K:K, NhatKy_ViPham!E:E, "11_Toan_C", NhatKy_ViPham!F:F, B17, NhatKy_ViPham!H:H, "L05")</f>
        <v>0</v>
      </c>
      <c r="K17" s="7">
        <f>SUMIFS(NhatKy_ViPham!K:K, NhatKy_ViPham!E:E, "11_Toan_C", NhatKy_ViPham!F:F, B17, NhatKy_ViPham!H:H, "L06")</f>
        <v>0</v>
      </c>
      <c r="L17" s="7">
        <f>SUMIFS(NhatKy_ViPham!K:K, NhatKy_ViPham!E:E, "11_Toan_C", NhatKy_ViPham!F:F, B17, NhatKy_ViPham!H:H, "L07")</f>
        <v>0</v>
      </c>
      <c r="M17" s="7">
        <f>SUMIFS(NhatKy_ViPham!K:K, NhatKy_ViPham!E:E, "11_Toan_C", NhatKy_ViPham!F:F, B17, NhatKy_ViPham!H:H, "L08")</f>
        <v>0</v>
      </c>
      <c r="N17" s="7">
        <f>SUMIFS(NhatKy_ViPham!K:K, NhatKy_ViPham!E:E, "11_Toan_C", NhatKy_ViPham!F:F, B17, NhatKy_ViPham!H:H, "L09")</f>
        <v>0</v>
      </c>
      <c r="O17" s="7">
        <f>SUMIFS(NhatKy_ViPham!K:K, NhatKy_ViPham!E:E, "11_Toan_C", NhatKy_ViPham!F:F, B17, NhatKy_ViPham!H:H, "L10")</f>
        <v>0</v>
      </c>
      <c r="P17" s="12">
        <f>SUMIFS(NhatKy_ViPham!J:J, NhatKy_ViPham!E:E, "11_Toan_C", NhatKy_ViPham!F:F, B17)</f>
        <v>0</v>
      </c>
      <c r="Q17" s="13">
        <f>SUMIFS(NhatKy_ViPham!K:K, NhatKy_ViPham!E:E, "11_Toan_C", NhatKy_ViPham!F:F, B17)</f>
        <v>0</v>
      </c>
      <c r="R17" s="7">
        <f>100 + SUMIFS(NhatKy_ViPham!J:J, NhatKy_ViPham!E:E, "11_Toan_C", NhatKy_ViPham!F:F, B17, NhatKy_ViPham!C:C, "T1") - SUMIFS(NhatKy_ViPham!K:K, NhatKy_ViPham!E:E, "11_Toan_C", NhatKy_ViPham!F:F, B17, NhatKy_ViPham!C:C, "T1")</f>
        <v>100</v>
      </c>
      <c r="S17" s="7">
        <f>100 + SUMIFS(NhatKy_ViPham!J:J, NhatKy_ViPham!E:E, "11_Toan_C", NhatKy_ViPham!F:F, B17, NhatKy_ViPham!C:C, "T2") - SUMIFS(NhatKy_ViPham!K:K, NhatKy_ViPham!E:E, "11_Toan_C", NhatKy_ViPham!F:F, B17, NhatKy_ViPham!C:C, "T2")</f>
        <v>100</v>
      </c>
      <c r="T17" s="7">
        <f>100 + SUMIFS(NhatKy_ViPham!J:J, NhatKy_ViPham!E:E, "11_Toan_C", NhatKy_ViPham!F:F, B17, NhatKy_ViPham!C:C, "T3") - SUMIFS(NhatKy_ViPham!K:K, NhatKy_ViPham!E:E, "11_Toan_C", NhatKy_ViPham!F:F, B17, NhatKy_ViPham!C:C, "T3")</f>
        <v>100</v>
      </c>
      <c r="U17" s="7">
        <f>100 + SUMIFS(NhatKy_ViPham!J:J, NhatKy_ViPham!E:E, "11_Toan_C", NhatKy_ViPham!F:F, B17, NhatKy_ViPham!C:C, "T4") - SUMIFS(NhatKy_ViPham!K:K, NhatKy_ViPham!E:E, "11_Toan_C", NhatKy_ViPham!F:F, B17, NhatKy_ViPham!C:C, "T4")</f>
        <v>100</v>
      </c>
      <c r="V17" s="7">
        <f>100 + SUMIFS(NhatKy_ViPham!J:J, NhatKy_ViPham!E:E, "11_Toan_C", NhatKy_ViPham!F:F, B17, NhatKy_ViPham!C:C, "T5") - SUMIFS(NhatKy_ViPham!K:K, NhatKy_ViPham!E:E, "11_Toan_C", NhatKy_ViPham!F:F, B17, NhatKy_ViPham!C:C, "T5")</f>
        <v>100</v>
      </c>
      <c r="W17" s="7">
        <f>100 + SUMIFS(NhatKy_ViPham!J:J, NhatKy_ViPham!E:E, "11_Toan_C", NhatKy_ViPham!F:F, B17, NhatKy_ViPham!C:C, "T6") - SUMIFS(NhatKy_ViPham!K:K, NhatKy_ViPham!E:E, "11_Toan_C", NhatKy_ViPham!F:F, B17, NhatKy_ViPham!C:C, "T6")</f>
        <v>100</v>
      </c>
      <c r="X17" s="7">
        <f>100 + SUMIFS(NhatKy_ViPham!J:J, NhatKy_ViPham!E:E, "11_Toan_C", NhatKy_ViPham!F:F, B17, NhatKy_ViPham!C:C, "T7") - SUMIFS(NhatKy_ViPham!K:K, NhatKy_ViPham!E:E, "11_Toan_C", NhatKy_ViPham!F:F, B17, NhatKy_ViPham!C:C, "T7")</f>
        <v>100</v>
      </c>
      <c r="Y17" s="7">
        <f>100 + SUMIFS(NhatKy_ViPham!J:J, NhatKy_ViPham!E:E, "11_Toan_C", NhatKy_ViPham!F:F, B17, NhatKy_ViPham!C:C, "T8") - SUMIFS(NhatKy_ViPham!K:K, NhatKy_ViPham!E:E, "11_Toan_C", NhatKy_ViPham!F:F, B17, NhatKy_ViPham!C:C, "T8")</f>
        <v>100</v>
      </c>
      <c r="Z17" s="7">
        <f>100 + SUMIFS(NhatKy_ViPham!J:J, NhatKy_ViPham!E:E, "11_Toan_C", NhatKy_ViPham!F:F, B17, NhatKy_ViPham!C:C, "T9") - SUMIFS(NhatKy_ViPham!K:K, NhatKy_ViPham!E:E, "11_Toan_C", NhatKy_ViPham!F:F, B17, NhatKy_ViPham!C:C, "T9")</f>
        <v>100</v>
      </c>
      <c r="AA17" s="7">
        <f>100 + SUMIFS(NhatKy_ViPham!J:J, NhatKy_ViPham!E:E, "11_Toan_C", NhatKy_ViPham!F:F, B17, NhatKy_ViPham!C:C, "T10") - SUMIFS(NhatKy_ViPham!K:K, NhatKy_ViPham!E:E, "11_Toan_C", NhatKy_ViPham!F:F, B17, NhatKy_ViPham!C:C, "T10")</f>
        <v>100</v>
      </c>
      <c r="AB17" s="7">
        <f>100 + SUMIFS(NhatKy_ViPham!J:J, NhatKy_ViPham!E:E, "11_Toan_C", NhatKy_ViPham!F:F, B17, NhatKy_ViPham!C:C, "T11") - SUMIFS(NhatKy_ViPham!K:K, NhatKy_ViPham!E:E, "11_Toan_C", NhatKy_ViPham!F:F, B17, NhatKy_ViPham!C:C, "T11")</f>
        <v>100</v>
      </c>
      <c r="AC17" s="7">
        <f>100 + SUMIFS(NhatKy_ViPham!J:J, NhatKy_ViPham!E:E, "11_Toan_C", NhatKy_ViPham!F:F, B17, NhatKy_ViPham!C:C, "T12") - SUMIFS(NhatKy_ViPham!K:K, NhatKy_ViPham!E:E, "11_Toan_C", NhatKy_ViPham!F:F, B17, NhatKy_ViPham!C:C, "T12")</f>
        <v>100</v>
      </c>
      <c r="AD17" s="7">
        <f>100 + SUMIFS(NhatKy_ViPham!J:J, NhatKy_ViPham!E:E, "11_Toan_C", NhatKy_ViPham!F:F, B17, NhatKy_ViPham!C:C, "T13") - SUMIFS(NhatKy_ViPham!K:K, NhatKy_ViPham!E:E, "11_Toan_C", NhatKy_ViPham!F:F, B17, NhatKy_ViPham!C:C, "T13")</f>
        <v>100</v>
      </c>
      <c r="AE17" s="7">
        <f>100 + SUMIFS(NhatKy_ViPham!J:J, NhatKy_ViPham!E:E, "11_Toan_C", NhatKy_ViPham!F:F, B17, NhatKy_ViPham!C:C, "T14") - SUMIFS(NhatKy_ViPham!K:K, NhatKy_ViPham!E:E, "11_Toan_C", NhatKy_ViPham!F:F, B17, NhatKy_ViPham!C:C, "T14")</f>
        <v>100</v>
      </c>
      <c r="AF17" s="7">
        <f>100 + SUMIFS(NhatKy_ViPham!J:J, NhatKy_ViPham!E:E, "11_Toan_C", NhatKy_ViPham!F:F, B17, NhatKy_ViPham!C:C, "T15") - SUMIFS(NhatKy_ViPham!K:K, NhatKy_ViPham!E:E, "11_Toan_C", NhatKy_ViPham!F:F, B17, NhatKy_ViPham!C:C, "T15")</f>
        <v>100</v>
      </c>
      <c r="AG17" s="7">
        <f>100 + SUMIFS(NhatKy_ViPham!J:J, NhatKy_ViPham!E:E, "11_Toan_C", NhatKy_ViPham!F:F, B17, NhatKy_ViPham!C:C, "T16") - SUMIFS(NhatKy_ViPham!K:K, NhatKy_ViPham!E:E, "11_Toan_C", NhatKy_ViPham!F:F, B17, NhatKy_ViPham!C:C, "T16")</f>
        <v>100</v>
      </c>
      <c r="AH17" s="7">
        <f>100 + SUMIFS(NhatKy_ViPham!J:J, NhatKy_ViPham!E:E, "11_Toan_C", NhatKy_ViPham!F:F, B17, NhatKy_ViPham!C:C, "T17") - SUMIFS(NhatKy_ViPham!K:K, NhatKy_ViPham!E:E, "11_Toan_C", NhatKy_ViPham!F:F, B17, NhatKy_ViPham!C:C, "T17")</f>
        <v>100</v>
      </c>
      <c r="AI17" s="7">
        <f>100 + SUMIFS(NhatKy_ViPham!J:J, NhatKy_ViPham!E:E, "11_Toan_C", NhatKy_ViPham!F:F, B17, NhatKy_ViPham!C:C, "T18") - SUMIFS(NhatKy_ViPham!K:K, NhatKy_ViPham!E:E, "11_Toan_C", NhatKy_ViPham!F:F, B17, NhatKy_ViPham!C:C, "T18")</f>
        <v>100</v>
      </c>
      <c r="AJ17" s="7">
        <f>100 + SUMIFS(NhatKy_ViPham!J:J, NhatKy_ViPham!E:E, "11_Toan_C", NhatKy_ViPham!F:F, B17, NhatKy_ViPham!C:C, "T19") - SUMIFS(NhatKy_ViPham!K:K, NhatKy_ViPham!E:E, "11_Toan_C", NhatKy_ViPham!F:F, B17, NhatKy_ViPham!C:C, "T19")</f>
        <v>100</v>
      </c>
      <c r="AK17" s="7">
        <f>100 + SUMIFS(NhatKy_ViPham!J:J, NhatKy_ViPham!E:E, "11_Toan_C", NhatKy_ViPham!F:F, B17, NhatKy_ViPham!C:C, "T20") - SUMIFS(NhatKy_ViPham!K:K, NhatKy_ViPham!E:E, "11_Toan_C", NhatKy_ViPham!F:F, B17, NhatKy_ViPham!C:C, "T20")</f>
        <v>100</v>
      </c>
      <c r="AL17" s="7">
        <f>100 + SUMIFS(NhatKy_ViPham!J:J, NhatKy_ViPham!E:E, "11_Toan_C", NhatKy_ViPham!F:F, B17, NhatKy_ViPham!C:C, "T21") - SUMIFS(NhatKy_ViPham!K:K, NhatKy_ViPham!E:E, "11_Toan_C", NhatKy_ViPham!F:F, B17, NhatKy_ViPham!C:C, "T21")</f>
        <v>100</v>
      </c>
      <c r="AM17" s="7">
        <f>100 + SUMIFS(NhatKy_ViPham!J:J, NhatKy_ViPham!E:E, "11_Toan_C", NhatKy_ViPham!F:F, B17, NhatKy_ViPham!C:C, "T22") - SUMIFS(NhatKy_ViPham!K:K, NhatKy_ViPham!E:E, "11_Toan_C", NhatKy_ViPham!F:F, B17, NhatKy_ViPham!C:C, "T22")</f>
        <v>100</v>
      </c>
      <c r="AN17" s="7">
        <f>100 + SUMIFS(NhatKy_ViPham!J:J, NhatKy_ViPham!E:E, "11_Toan_C", NhatKy_ViPham!F:F, B17, NhatKy_ViPham!C:C, "T23") - SUMIFS(NhatKy_ViPham!K:K, NhatKy_ViPham!E:E, "11_Toan_C", NhatKy_ViPham!F:F, B17, NhatKy_ViPham!C:C, "T23")</f>
        <v>100</v>
      </c>
      <c r="AO17" s="7">
        <f>100 + SUMIFS(NhatKy_ViPham!J:J, NhatKy_ViPham!E:E, "11_Toan_C", NhatKy_ViPham!F:F, B17, NhatKy_ViPham!C:C, "T24") - SUMIFS(NhatKy_ViPham!K:K, NhatKy_ViPham!E:E, "11_Toan_C", NhatKy_ViPham!F:F, B17, NhatKy_ViPham!C:C, "T24")</f>
        <v>100</v>
      </c>
      <c r="AP17" s="7">
        <f>100 + SUMIFS(NhatKy_ViPham!J:J, NhatKy_ViPham!E:E, "11_Toan_C", NhatKy_ViPham!F:F, B17, NhatKy_ViPham!C:C, "T25") - SUMIFS(NhatKy_ViPham!K:K, NhatKy_ViPham!E:E, "11_Toan_C", NhatKy_ViPham!F:F, B17, NhatKy_ViPham!C:C, "T25")</f>
        <v>100</v>
      </c>
      <c r="AQ17" s="7">
        <f>100 + SUMIFS(NhatKy_ViPham!J:J, NhatKy_ViPham!E:E, "11_Toan_C", NhatKy_ViPham!F:F, B17, NhatKy_ViPham!C:C, "T26") - SUMIFS(NhatKy_ViPham!K:K, NhatKy_ViPham!E:E, "11_Toan_C", NhatKy_ViPham!F:F, B17, NhatKy_ViPham!C:C, "T26")</f>
        <v>100</v>
      </c>
      <c r="AR17" s="7">
        <f>100 + SUMIFS(NhatKy_ViPham!J:J, NhatKy_ViPham!E:E, "11_Toan_C", NhatKy_ViPham!F:F, B17, NhatKy_ViPham!C:C, "T27") - SUMIFS(NhatKy_ViPham!K:K, NhatKy_ViPham!E:E, "11_Toan_C", NhatKy_ViPham!F:F, B17, NhatKy_ViPham!C:C, "T27")</f>
        <v>100</v>
      </c>
      <c r="AS17" s="7">
        <f>100 + SUMIFS(NhatKy_ViPham!J:J, NhatKy_ViPham!E:E, "11_Toan_C", NhatKy_ViPham!F:F, B17, NhatKy_ViPham!C:C, "T28") - SUMIFS(NhatKy_ViPham!K:K, NhatKy_ViPham!E:E, "11_Toan_C", NhatKy_ViPham!F:F, B17, NhatKy_ViPham!C:C, "T28")</f>
        <v>100</v>
      </c>
      <c r="AT17" s="7">
        <f>100 + SUMIFS(NhatKy_ViPham!J:J, NhatKy_ViPham!E:E, "11_Toan_C", NhatKy_ViPham!F:F, B17, NhatKy_ViPham!C:C, "T29") - SUMIFS(NhatKy_ViPham!K:K, NhatKy_ViPham!E:E, "11_Toan_C", NhatKy_ViPham!F:F, B17, NhatKy_ViPham!C:C, "T29")</f>
        <v>100</v>
      </c>
      <c r="AU17" s="7">
        <f>100 + SUMIFS(NhatKy_ViPham!J:J, NhatKy_ViPham!E:E, "11_Toan_C", NhatKy_ViPham!F:F, B17, NhatKy_ViPham!C:C, "T30") - SUMIFS(NhatKy_ViPham!K:K, NhatKy_ViPham!E:E, "11_Toan_C", NhatKy_ViPham!F:F, B17, NhatKy_ViPham!C:C, "T30")</f>
        <v>100</v>
      </c>
      <c r="AV17" s="7">
        <f>100 + SUMIFS(NhatKy_ViPham!J:J, NhatKy_ViPham!E:E, "11_Toan_C", NhatKy_ViPham!F:F, B17, NhatKy_ViPham!C:C, "T31") - SUMIFS(NhatKy_ViPham!K:K, NhatKy_ViPham!E:E, "11_Toan_C", NhatKy_ViPham!F:F, B17, NhatKy_ViPham!C:C, "T31")</f>
        <v>100</v>
      </c>
      <c r="AW17" s="7">
        <f>100 + SUMIFS(NhatKy_ViPham!J:J, NhatKy_ViPham!E:E, "11_Toan_C", NhatKy_ViPham!F:F, B17, NhatKy_ViPham!C:C, "T32") - SUMIFS(NhatKy_ViPham!K:K, NhatKy_ViPham!E:E, "11_Toan_C", NhatKy_ViPham!F:F, B17, NhatKy_ViPham!C:C, "T32")</f>
        <v>100</v>
      </c>
      <c r="AX17" s="7">
        <f>100 + SUMIFS(NhatKy_ViPham!J:J, NhatKy_ViPham!E:E, "11_Toan_C", NhatKy_ViPham!F:F, B17, NhatKy_ViPham!C:C, "T33") - SUMIFS(NhatKy_ViPham!K:K, NhatKy_ViPham!E:E, "11_Toan_C", NhatKy_ViPham!F:F, B17, NhatKy_ViPham!C:C, "T33")</f>
        <v>100</v>
      </c>
      <c r="AY17" s="7">
        <f>100 + SUMIFS(NhatKy_ViPham!J:J, NhatKy_ViPham!E:E, "11_Toan_C", NhatKy_ViPham!F:F, B17, NhatKy_ViPham!C:C, "T34") - SUMIFS(NhatKy_ViPham!K:K, NhatKy_ViPham!E:E, "11_Toan_C", NhatKy_ViPham!F:F, B17, NhatKy_ViPham!C:C, "T34")</f>
        <v>100</v>
      </c>
      <c r="AZ17" s="7">
        <f>100 + SUMIFS(NhatKy_ViPham!J:J, NhatKy_ViPham!E:E, "11_Toan_C", NhatKy_ViPham!F:F, B17, NhatKy_ViPham!C:C, "T35") - SUMIFS(NhatKy_ViPham!K:K, NhatKy_ViPham!E:E, "11_Toan_C", NhatKy_ViPham!F:F, B17, NhatKy_ViPham!C:C, "T35")</f>
        <v>100</v>
      </c>
      <c r="BA17" s="12">
        <f t="shared" si="0"/>
        <v>100</v>
      </c>
      <c r="BB17" s="11" t="s">
        <v>430</v>
      </c>
      <c r="BC17" s="14" t="str">
        <f t="shared" si="1"/>
        <v>Tốt</v>
      </c>
      <c r="BD17" s="10" t="str">
        <f t="shared" si="2"/>
        <v>🟢 BÌNH THƯỜNG</v>
      </c>
    </row>
    <row r="18" spans="1:56" x14ac:dyDescent="0.25">
      <c r="A18" s="5">
        <v>10</v>
      </c>
      <c r="B18" s="15" t="s">
        <v>1484</v>
      </c>
      <c r="C18" s="5" t="s">
        <v>1485</v>
      </c>
      <c r="D18" s="5" t="s">
        <v>435</v>
      </c>
      <c r="E18" s="11" t="s">
        <v>430</v>
      </c>
      <c r="F18" s="6">
        <f>SUMIFS(NhatKy_ViPham!K:K, NhatKy_ViPham!E:E, "11_Toan_C", NhatKy_ViPham!F:F, B18, NhatKy_ViPham!H:H, "L01")</f>
        <v>0</v>
      </c>
      <c r="G18" s="6">
        <f>SUMIFS(NhatKy_ViPham!K:K, NhatKy_ViPham!E:E, "11_Toan_C", NhatKy_ViPham!F:F, B18, NhatKy_ViPham!H:H, "L02")</f>
        <v>0</v>
      </c>
      <c r="H18" s="6">
        <f>SUMIFS(NhatKy_ViPham!K:K, NhatKy_ViPham!E:E, "11_Toan_C", NhatKy_ViPham!F:F, B18, NhatKy_ViPham!H:H, "L03")</f>
        <v>0</v>
      </c>
      <c r="I18" s="6">
        <f>SUMIFS(NhatKy_ViPham!K:K, NhatKy_ViPham!E:E, "11_Toan_C", NhatKy_ViPham!F:F, B18, NhatKy_ViPham!H:H, "L04")</f>
        <v>0</v>
      </c>
      <c r="J18" s="6">
        <f>SUMIFS(NhatKy_ViPham!K:K, NhatKy_ViPham!E:E, "11_Toan_C", NhatKy_ViPham!F:F, B18, NhatKy_ViPham!H:H, "L05")</f>
        <v>0</v>
      </c>
      <c r="K18" s="6">
        <f>SUMIFS(NhatKy_ViPham!K:K, NhatKy_ViPham!E:E, "11_Toan_C", NhatKy_ViPham!F:F, B18, NhatKy_ViPham!H:H, "L06")</f>
        <v>0</v>
      </c>
      <c r="L18" s="6">
        <f>SUMIFS(NhatKy_ViPham!K:K, NhatKy_ViPham!E:E, "11_Toan_C", NhatKy_ViPham!F:F, B18, NhatKy_ViPham!H:H, "L07")</f>
        <v>0</v>
      </c>
      <c r="M18" s="6">
        <f>SUMIFS(NhatKy_ViPham!K:K, NhatKy_ViPham!E:E, "11_Toan_C", NhatKy_ViPham!F:F, B18, NhatKy_ViPham!H:H, "L08")</f>
        <v>0</v>
      </c>
      <c r="N18" s="6">
        <f>SUMIFS(NhatKy_ViPham!K:K, NhatKy_ViPham!E:E, "11_Toan_C", NhatKy_ViPham!F:F, B18, NhatKy_ViPham!H:H, "L09")</f>
        <v>0</v>
      </c>
      <c r="O18" s="6">
        <f>SUMIFS(NhatKy_ViPham!K:K, NhatKy_ViPham!E:E, "11_Toan_C", NhatKy_ViPham!F:F, B18, NhatKy_ViPham!H:H, "L10")</f>
        <v>0</v>
      </c>
      <c r="P18" s="12">
        <f>SUMIFS(NhatKy_ViPham!J:J, NhatKy_ViPham!E:E, "11_Toan_C", NhatKy_ViPham!F:F, B18)</f>
        <v>0</v>
      </c>
      <c r="Q18" s="13">
        <f>SUMIFS(NhatKy_ViPham!K:K, NhatKy_ViPham!E:E, "11_Toan_C", NhatKy_ViPham!F:F, B18)</f>
        <v>0</v>
      </c>
      <c r="R18" s="6">
        <f>100 + SUMIFS(NhatKy_ViPham!J:J, NhatKy_ViPham!E:E, "11_Toan_C", NhatKy_ViPham!F:F, B18, NhatKy_ViPham!C:C, "T1") - SUMIFS(NhatKy_ViPham!K:K, NhatKy_ViPham!E:E, "11_Toan_C", NhatKy_ViPham!F:F, B18, NhatKy_ViPham!C:C, "T1")</f>
        <v>100</v>
      </c>
      <c r="S18" s="6">
        <f>100 + SUMIFS(NhatKy_ViPham!J:J, NhatKy_ViPham!E:E, "11_Toan_C", NhatKy_ViPham!F:F, B18, NhatKy_ViPham!C:C, "T2") - SUMIFS(NhatKy_ViPham!K:K, NhatKy_ViPham!E:E, "11_Toan_C", NhatKy_ViPham!F:F, B18, NhatKy_ViPham!C:C, "T2")</f>
        <v>100</v>
      </c>
      <c r="T18" s="6">
        <f>100 + SUMIFS(NhatKy_ViPham!J:J, NhatKy_ViPham!E:E, "11_Toan_C", NhatKy_ViPham!F:F, B18, NhatKy_ViPham!C:C, "T3") - SUMIFS(NhatKy_ViPham!K:K, NhatKy_ViPham!E:E, "11_Toan_C", NhatKy_ViPham!F:F, B18, NhatKy_ViPham!C:C, "T3")</f>
        <v>100</v>
      </c>
      <c r="U18" s="6">
        <f>100 + SUMIFS(NhatKy_ViPham!J:J, NhatKy_ViPham!E:E, "11_Toan_C", NhatKy_ViPham!F:F, B18, NhatKy_ViPham!C:C, "T4") - SUMIFS(NhatKy_ViPham!K:K, NhatKy_ViPham!E:E, "11_Toan_C", NhatKy_ViPham!F:F, B18, NhatKy_ViPham!C:C, "T4")</f>
        <v>100</v>
      </c>
      <c r="V18" s="6">
        <f>100 + SUMIFS(NhatKy_ViPham!J:J, NhatKy_ViPham!E:E, "11_Toan_C", NhatKy_ViPham!F:F, B18, NhatKy_ViPham!C:C, "T5") - SUMIFS(NhatKy_ViPham!K:K, NhatKy_ViPham!E:E, "11_Toan_C", NhatKy_ViPham!F:F, B18, NhatKy_ViPham!C:C, "T5")</f>
        <v>100</v>
      </c>
      <c r="W18" s="6">
        <f>100 + SUMIFS(NhatKy_ViPham!J:J, NhatKy_ViPham!E:E, "11_Toan_C", NhatKy_ViPham!F:F, B18, NhatKy_ViPham!C:C, "T6") - SUMIFS(NhatKy_ViPham!K:K, NhatKy_ViPham!E:E, "11_Toan_C", NhatKy_ViPham!F:F, B18, NhatKy_ViPham!C:C, "T6")</f>
        <v>100</v>
      </c>
      <c r="X18" s="6">
        <f>100 + SUMIFS(NhatKy_ViPham!J:J, NhatKy_ViPham!E:E, "11_Toan_C", NhatKy_ViPham!F:F, B18, NhatKy_ViPham!C:C, "T7") - SUMIFS(NhatKy_ViPham!K:K, NhatKy_ViPham!E:E, "11_Toan_C", NhatKy_ViPham!F:F, B18, NhatKy_ViPham!C:C, "T7")</f>
        <v>100</v>
      </c>
      <c r="Y18" s="6">
        <f>100 + SUMIFS(NhatKy_ViPham!J:J, NhatKy_ViPham!E:E, "11_Toan_C", NhatKy_ViPham!F:F, B18, NhatKy_ViPham!C:C, "T8") - SUMIFS(NhatKy_ViPham!K:K, NhatKy_ViPham!E:E, "11_Toan_C", NhatKy_ViPham!F:F, B18, NhatKy_ViPham!C:C, "T8")</f>
        <v>100</v>
      </c>
      <c r="Z18" s="6">
        <f>100 + SUMIFS(NhatKy_ViPham!J:J, NhatKy_ViPham!E:E, "11_Toan_C", NhatKy_ViPham!F:F, B18, NhatKy_ViPham!C:C, "T9") - SUMIFS(NhatKy_ViPham!K:K, NhatKy_ViPham!E:E, "11_Toan_C", NhatKy_ViPham!F:F, B18, NhatKy_ViPham!C:C, "T9")</f>
        <v>100</v>
      </c>
      <c r="AA18" s="6">
        <f>100 + SUMIFS(NhatKy_ViPham!J:J, NhatKy_ViPham!E:E, "11_Toan_C", NhatKy_ViPham!F:F, B18, NhatKy_ViPham!C:C, "T10") - SUMIFS(NhatKy_ViPham!K:K, NhatKy_ViPham!E:E, "11_Toan_C", NhatKy_ViPham!F:F, B18, NhatKy_ViPham!C:C, "T10")</f>
        <v>100</v>
      </c>
      <c r="AB18" s="6">
        <f>100 + SUMIFS(NhatKy_ViPham!J:J, NhatKy_ViPham!E:E, "11_Toan_C", NhatKy_ViPham!F:F, B18, NhatKy_ViPham!C:C, "T11") - SUMIFS(NhatKy_ViPham!K:K, NhatKy_ViPham!E:E, "11_Toan_C", NhatKy_ViPham!F:F, B18, NhatKy_ViPham!C:C, "T11")</f>
        <v>100</v>
      </c>
      <c r="AC18" s="6">
        <f>100 + SUMIFS(NhatKy_ViPham!J:J, NhatKy_ViPham!E:E, "11_Toan_C", NhatKy_ViPham!F:F, B18, NhatKy_ViPham!C:C, "T12") - SUMIFS(NhatKy_ViPham!K:K, NhatKy_ViPham!E:E, "11_Toan_C", NhatKy_ViPham!F:F, B18, NhatKy_ViPham!C:C, "T12")</f>
        <v>100</v>
      </c>
      <c r="AD18" s="6">
        <f>100 + SUMIFS(NhatKy_ViPham!J:J, NhatKy_ViPham!E:E, "11_Toan_C", NhatKy_ViPham!F:F, B18, NhatKy_ViPham!C:C, "T13") - SUMIFS(NhatKy_ViPham!K:K, NhatKy_ViPham!E:E, "11_Toan_C", NhatKy_ViPham!F:F, B18, NhatKy_ViPham!C:C, "T13")</f>
        <v>100</v>
      </c>
      <c r="AE18" s="6">
        <f>100 + SUMIFS(NhatKy_ViPham!J:J, NhatKy_ViPham!E:E, "11_Toan_C", NhatKy_ViPham!F:F, B18, NhatKy_ViPham!C:C, "T14") - SUMIFS(NhatKy_ViPham!K:K, NhatKy_ViPham!E:E, "11_Toan_C", NhatKy_ViPham!F:F, B18, NhatKy_ViPham!C:C, "T14")</f>
        <v>100</v>
      </c>
      <c r="AF18" s="6">
        <f>100 + SUMIFS(NhatKy_ViPham!J:J, NhatKy_ViPham!E:E, "11_Toan_C", NhatKy_ViPham!F:F, B18, NhatKy_ViPham!C:C, "T15") - SUMIFS(NhatKy_ViPham!K:K, NhatKy_ViPham!E:E, "11_Toan_C", NhatKy_ViPham!F:F, B18, NhatKy_ViPham!C:C, "T15")</f>
        <v>100</v>
      </c>
      <c r="AG18" s="6">
        <f>100 + SUMIFS(NhatKy_ViPham!J:J, NhatKy_ViPham!E:E, "11_Toan_C", NhatKy_ViPham!F:F, B18, NhatKy_ViPham!C:C, "T16") - SUMIFS(NhatKy_ViPham!K:K, NhatKy_ViPham!E:E, "11_Toan_C", NhatKy_ViPham!F:F, B18, NhatKy_ViPham!C:C, "T16")</f>
        <v>100</v>
      </c>
      <c r="AH18" s="6">
        <f>100 + SUMIFS(NhatKy_ViPham!J:J, NhatKy_ViPham!E:E, "11_Toan_C", NhatKy_ViPham!F:F, B18, NhatKy_ViPham!C:C, "T17") - SUMIFS(NhatKy_ViPham!K:K, NhatKy_ViPham!E:E, "11_Toan_C", NhatKy_ViPham!F:F, B18, NhatKy_ViPham!C:C, "T17")</f>
        <v>100</v>
      </c>
      <c r="AI18" s="6">
        <f>100 + SUMIFS(NhatKy_ViPham!J:J, NhatKy_ViPham!E:E, "11_Toan_C", NhatKy_ViPham!F:F, B18, NhatKy_ViPham!C:C, "T18") - SUMIFS(NhatKy_ViPham!K:K, NhatKy_ViPham!E:E, "11_Toan_C", NhatKy_ViPham!F:F, B18, NhatKy_ViPham!C:C, "T18")</f>
        <v>100</v>
      </c>
      <c r="AJ18" s="6">
        <f>100 + SUMIFS(NhatKy_ViPham!J:J, NhatKy_ViPham!E:E, "11_Toan_C", NhatKy_ViPham!F:F, B18, NhatKy_ViPham!C:C, "T19") - SUMIFS(NhatKy_ViPham!K:K, NhatKy_ViPham!E:E, "11_Toan_C", NhatKy_ViPham!F:F, B18, NhatKy_ViPham!C:C, "T19")</f>
        <v>100</v>
      </c>
      <c r="AK18" s="6">
        <f>100 + SUMIFS(NhatKy_ViPham!J:J, NhatKy_ViPham!E:E, "11_Toan_C", NhatKy_ViPham!F:F, B18, NhatKy_ViPham!C:C, "T20") - SUMIFS(NhatKy_ViPham!K:K, NhatKy_ViPham!E:E, "11_Toan_C", NhatKy_ViPham!F:F, B18, NhatKy_ViPham!C:C, "T20")</f>
        <v>100</v>
      </c>
      <c r="AL18" s="6">
        <f>100 + SUMIFS(NhatKy_ViPham!J:J, NhatKy_ViPham!E:E, "11_Toan_C", NhatKy_ViPham!F:F, B18, NhatKy_ViPham!C:C, "T21") - SUMIFS(NhatKy_ViPham!K:K, NhatKy_ViPham!E:E, "11_Toan_C", NhatKy_ViPham!F:F, B18, NhatKy_ViPham!C:C, "T21")</f>
        <v>100</v>
      </c>
      <c r="AM18" s="6">
        <f>100 + SUMIFS(NhatKy_ViPham!J:J, NhatKy_ViPham!E:E, "11_Toan_C", NhatKy_ViPham!F:F, B18, NhatKy_ViPham!C:C, "T22") - SUMIFS(NhatKy_ViPham!K:K, NhatKy_ViPham!E:E, "11_Toan_C", NhatKy_ViPham!F:F, B18, NhatKy_ViPham!C:C, "T22")</f>
        <v>100</v>
      </c>
      <c r="AN18" s="6">
        <f>100 + SUMIFS(NhatKy_ViPham!J:J, NhatKy_ViPham!E:E, "11_Toan_C", NhatKy_ViPham!F:F, B18, NhatKy_ViPham!C:C, "T23") - SUMIFS(NhatKy_ViPham!K:K, NhatKy_ViPham!E:E, "11_Toan_C", NhatKy_ViPham!F:F, B18, NhatKy_ViPham!C:C, "T23")</f>
        <v>100</v>
      </c>
      <c r="AO18" s="6">
        <f>100 + SUMIFS(NhatKy_ViPham!J:J, NhatKy_ViPham!E:E, "11_Toan_C", NhatKy_ViPham!F:F, B18, NhatKy_ViPham!C:C, "T24") - SUMIFS(NhatKy_ViPham!K:K, NhatKy_ViPham!E:E, "11_Toan_C", NhatKy_ViPham!F:F, B18, NhatKy_ViPham!C:C, "T24")</f>
        <v>100</v>
      </c>
      <c r="AP18" s="6">
        <f>100 + SUMIFS(NhatKy_ViPham!J:J, NhatKy_ViPham!E:E, "11_Toan_C", NhatKy_ViPham!F:F, B18, NhatKy_ViPham!C:C, "T25") - SUMIFS(NhatKy_ViPham!K:K, NhatKy_ViPham!E:E, "11_Toan_C", NhatKy_ViPham!F:F, B18, NhatKy_ViPham!C:C, "T25")</f>
        <v>100</v>
      </c>
      <c r="AQ18" s="6">
        <f>100 + SUMIFS(NhatKy_ViPham!J:J, NhatKy_ViPham!E:E, "11_Toan_C", NhatKy_ViPham!F:F, B18, NhatKy_ViPham!C:C, "T26") - SUMIFS(NhatKy_ViPham!K:K, NhatKy_ViPham!E:E, "11_Toan_C", NhatKy_ViPham!F:F, B18, NhatKy_ViPham!C:C, "T26")</f>
        <v>100</v>
      </c>
      <c r="AR18" s="6">
        <f>100 + SUMIFS(NhatKy_ViPham!J:J, NhatKy_ViPham!E:E, "11_Toan_C", NhatKy_ViPham!F:F, B18, NhatKy_ViPham!C:C, "T27") - SUMIFS(NhatKy_ViPham!K:K, NhatKy_ViPham!E:E, "11_Toan_C", NhatKy_ViPham!F:F, B18, NhatKy_ViPham!C:C, "T27")</f>
        <v>100</v>
      </c>
      <c r="AS18" s="6">
        <f>100 + SUMIFS(NhatKy_ViPham!J:J, NhatKy_ViPham!E:E, "11_Toan_C", NhatKy_ViPham!F:F, B18, NhatKy_ViPham!C:C, "T28") - SUMIFS(NhatKy_ViPham!K:K, NhatKy_ViPham!E:E, "11_Toan_C", NhatKy_ViPham!F:F, B18, NhatKy_ViPham!C:C, "T28")</f>
        <v>100</v>
      </c>
      <c r="AT18" s="6">
        <f>100 + SUMIFS(NhatKy_ViPham!J:J, NhatKy_ViPham!E:E, "11_Toan_C", NhatKy_ViPham!F:F, B18, NhatKy_ViPham!C:C, "T29") - SUMIFS(NhatKy_ViPham!K:K, NhatKy_ViPham!E:E, "11_Toan_C", NhatKy_ViPham!F:F, B18, NhatKy_ViPham!C:C, "T29")</f>
        <v>100</v>
      </c>
      <c r="AU18" s="6">
        <f>100 + SUMIFS(NhatKy_ViPham!J:J, NhatKy_ViPham!E:E, "11_Toan_C", NhatKy_ViPham!F:F, B18, NhatKy_ViPham!C:C, "T30") - SUMIFS(NhatKy_ViPham!K:K, NhatKy_ViPham!E:E, "11_Toan_C", NhatKy_ViPham!F:F, B18, NhatKy_ViPham!C:C, "T30")</f>
        <v>100</v>
      </c>
      <c r="AV18" s="6">
        <f>100 + SUMIFS(NhatKy_ViPham!J:J, NhatKy_ViPham!E:E, "11_Toan_C", NhatKy_ViPham!F:F, B18, NhatKy_ViPham!C:C, "T31") - SUMIFS(NhatKy_ViPham!K:K, NhatKy_ViPham!E:E, "11_Toan_C", NhatKy_ViPham!F:F, B18, NhatKy_ViPham!C:C, "T31")</f>
        <v>100</v>
      </c>
      <c r="AW18" s="6">
        <f>100 + SUMIFS(NhatKy_ViPham!J:J, NhatKy_ViPham!E:E, "11_Toan_C", NhatKy_ViPham!F:F, B18, NhatKy_ViPham!C:C, "T32") - SUMIFS(NhatKy_ViPham!K:K, NhatKy_ViPham!E:E, "11_Toan_C", NhatKy_ViPham!F:F, B18, NhatKy_ViPham!C:C, "T32")</f>
        <v>100</v>
      </c>
      <c r="AX18" s="6">
        <f>100 + SUMIFS(NhatKy_ViPham!J:J, NhatKy_ViPham!E:E, "11_Toan_C", NhatKy_ViPham!F:F, B18, NhatKy_ViPham!C:C, "T33") - SUMIFS(NhatKy_ViPham!K:K, NhatKy_ViPham!E:E, "11_Toan_C", NhatKy_ViPham!F:F, B18, NhatKy_ViPham!C:C, "T33")</f>
        <v>100</v>
      </c>
      <c r="AY18" s="6">
        <f>100 + SUMIFS(NhatKy_ViPham!J:J, NhatKy_ViPham!E:E, "11_Toan_C", NhatKy_ViPham!F:F, B18, NhatKy_ViPham!C:C, "T34") - SUMIFS(NhatKy_ViPham!K:K, NhatKy_ViPham!E:E, "11_Toan_C", NhatKy_ViPham!F:F, B18, NhatKy_ViPham!C:C, "T34")</f>
        <v>100</v>
      </c>
      <c r="AZ18" s="6">
        <f>100 + SUMIFS(NhatKy_ViPham!J:J, NhatKy_ViPham!E:E, "11_Toan_C", NhatKy_ViPham!F:F, B18, NhatKy_ViPham!C:C, "T35") - SUMIFS(NhatKy_ViPham!K:K, NhatKy_ViPham!E:E, "11_Toan_C", NhatKy_ViPham!F:F, B18, NhatKy_ViPham!C:C, "T35")</f>
        <v>100</v>
      </c>
      <c r="BA18" s="12">
        <f t="shared" si="0"/>
        <v>100</v>
      </c>
      <c r="BB18" s="11" t="s">
        <v>430</v>
      </c>
      <c r="BC18" s="16" t="str">
        <f t="shared" si="1"/>
        <v>Tốt</v>
      </c>
      <c r="BD18" s="15" t="str">
        <f t="shared" si="2"/>
        <v>🟢 BÌNH THƯỜNG</v>
      </c>
    </row>
    <row r="19" spans="1:56" x14ac:dyDescent="0.25">
      <c r="A19" s="4">
        <v>11</v>
      </c>
      <c r="B19" s="10" t="s">
        <v>1486</v>
      </c>
      <c r="C19" s="4" t="s">
        <v>1487</v>
      </c>
      <c r="D19" s="4" t="s">
        <v>435</v>
      </c>
      <c r="E19" s="11" t="s">
        <v>430</v>
      </c>
      <c r="F19" s="7">
        <f>SUMIFS(NhatKy_ViPham!K:K, NhatKy_ViPham!E:E, "11_Toan_C", NhatKy_ViPham!F:F, B19, NhatKy_ViPham!H:H, "L01")</f>
        <v>0</v>
      </c>
      <c r="G19" s="7">
        <f>SUMIFS(NhatKy_ViPham!K:K, NhatKy_ViPham!E:E, "11_Toan_C", NhatKy_ViPham!F:F, B19, NhatKy_ViPham!H:H, "L02")</f>
        <v>0</v>
      </c>
      <c r="H19" s="7">
        <f>SUMIFS(NhatKy_ViPham!K:K, NhatKy_ViPham!E:E, "11_Toan_C", NhatKy_ViPham!F:F, B19, NhatKy_ViPham!H:H, "L03")</f>
        <v>0</v>
      </c>
      <c r="I19" s="7">
        <f>SUMIFS(NhatKy_ViPham!K:K, NhatKy_ViPham!E:E, "11_Toan_C", NhatKy_ViPham!F:F, B19, NhatKy_ViPham!H:H, "L04")</f>
        <v>0</v>
      </c>
      <c r="J19" s="7">
        <f>SUMIFS(NhatKy_ViPham!K:K, NhatKy_ViPham!E:E, "11_Toan_C", NhatKy_ViPham!F:F, B19, NhatKy_ViPham!H:H, "L05")</f>
        <v>0</v>
      </c>
      <c r="K19" s="7">
        <f>SUMIFS(NhatKy_ViPham!K:K, NhatKy_ViPham!E:E, "11_Toan_C", NhatKy_ViPham!F:F, B19, NhatKy_ViPham!H:H, "L06")</f>
        <v>0</v>
      </c>
      <c r="L19" s="7">
        <f>SUMIFS(NhatKy_ViPham!K:K, NhatKy_ViPham!E:E, "11_Toan_C", NhatKy_ViPham!F:F, B19, NhatKy_ViPham!H:H, "L07")</f>
        <v>0</v>
      </c>
      <c r="M19" s="7">
        <f>SUMIFS(NhatKy_ViPham!K:K, NhatKy_ViPham!E:E, "11_Toan_C", NhatKy_ViPham!F:F, B19, NhatKy_ViPham!H:H, "L08")</f>
        <v>0</v>
      </c>
      <c r="N19" s="7">
        <f>SUMIFS(NhatKy_ViPham!K:K, NhatKy_ViPham!E:E, "11_Toan_C", NhatKy_ViPham!F:F, B19, NhatKy_ViPham!H:H, "L09")</f>
        <v>0</v>
      </c>
      <c r="O19" s="7">
        <f>SUMIFS(NhatKy_ViPham!K:K, NhatKy_ViPham!E:E, "11_Toan_C", NhatKy_ViPham!F:F, B19, NhatKy_ViPham!H:H, "L10")</f>
        <v>0</v>
      </c>
      <c r="P19" s="12">
        <f>SUMIFS(NhatKy_ViPham!J:J, NhatKy_ViPham!E:E, "11_Toan_C", NhatKy_ViPham!F:F, B19)</f>
        <v>0</v>
      </c>
      <c r="Q19" s="13">
        <f>SUMIFS(NhatKy_ViPham!K:K, NhatKy_ViPham!E:E, "11_Toan_C", NhatKy_ViPham!F:F, B19)</f>
        <v>0</v>
      </c>
      <c r="R19" s="7">
        <f>100 + SUMIFS(NhatKy_ViPham!J:J, NhatKy_ViPham!E:E, "11_Toan_C", NhatKy_ViPham!F:F, B19, NhatKy_ViPham!C:C, "T1") - SUMIFS(NhatKy_ViPham!K:K, NhatKy_ViPham!E:E, "11_Toan_C", NhatKy_ViPham!F:F, B19, NhatKy_ViPham!C:C, "T1")</f>
        <v>100</v>
      </c>
      <c r="S19" s="7">
        <f>100 + SUMIFS(NhatKy_ViPham!J:J, NhatKy_ViPham!E:E, "11_Toan_C", NhatKy_ViPham!F:F, B19, NhatKy_ViPham!C:C, "T2") - SUMIFS(NhatKy_ViPham!K:K, NhatKy_ViPham!E:E, "11_Toan_C", NhatKy_ViPham!F:F, B19, NhatKy_ViPham!C:C, "T2")</f>
        <v>100</v>
      </c>
      <c r="T19" s="7">
        <f>100 + SUMIFS(NhatKy_ViPham!J:J, NhatKy_ViPham!E:E, "11_Toan_C", NhatKy_ViPham!F:F, B19, NhatKy_ViPham!C:C, "T3") - SUMIFS(NhatKy_ViPham!K:K, NhatKy_ViPham!E:E, "11_Toan_C", NhatKy_ViPham!F:F, B19, NhatKy_ViPham!C:C, "T3")</f>
        <v>100</v>
      </c>
      <c r="U19" s="7">
        <f>100 + SUMIFS(NhatKy_ViPham!J:J, NhatKy_ViPham!E:E, "11_Toan_C", NhatKy_ViPham!F:F, B19, NhatKy_ViPham!C:C, "T4") - SUMIFS(NhatKy_ViPham!K:K, NhatKy_ViPham!E:E, "11_Toan_C", NhatKy_ViPham!F:F, B19, NhatKy_ViPham!C:C, "T4")</f>
        <v>100</v>
      </c>
      <c r="V19" s="7">
        <f>100 + SUMIFS(NhatKy_ViPham!J:J, NhatKy_ViPham!E:E, "11_Toan_C", NhatKy_ViPham!F:F, B19, NhatKy_ViPham!C:C, "T5") - SUMIFS(NhatKy_ViPham!K:K, NhatKy_ViPham!E:E, "11_Toan_C", NhatKy_ViPham!F:F, B19, NhatKy_ViPham!C:C, "T5")</f>
        <v>100</v>
      </c>
      <c r="W19" s="7">
        <f>100 + SUMIFS(NhatKy_ViPham!J:J, NhatKy_ViPham!E:E, "11_Toan_C", NhatKy_ViPham!F:F, B19, NhatKy_ViPham!C:C, "T6") - SUMIFS(NhatKy_ViPham!K:K, NhatKy_ViPham!E:E, "11_Toan_C", NhatKy_ViPham!F:F, B19, NhatKy_ViPham!C:C, "T6")</f>
        <v>100</v>
      </c>
      <c r="X19" s="7">
        <f>100 + SUMIFS(NhatKy_ViPham!J:J, NhatKy_ViPham!E:E, "11_Toan_C", NhatKy_ViPham!F:F, B19, NhatKy_ViPham!C:C, "T7") - SUMIFS(NhatKy_ViPham!K:K, NhatKy_ViPham!E:E, "11_Toan_C", NhatKy_ViPham!F:F, B19, NhatKy_ViPham!C:C, "T7")</f>
        <v>100</v>
      </c>
      <c r="Y19" s="7">
        <f>100 + SUMIFS(NhatKy_ViPham!J:J, NhatKy_ViPham!E:E, "11_Toan_C", NhatKy_ViPham!F:F, B19, NhatKy_ViPham!C:C, "T8") - SUMIFS(NhatKy_ViPham!K:K, NhatKy_ViPham!E:E, "11_Toan_C", NhatKy_ViPham!F:F, B19, NhatKy_ViPham!C:C, "T8")</f>
        <v>100</v>
      </c>
      <c r="Z19" s="7">
        <f>100 + SUMIFS(NhatKy_ViPham!J:J, NhatKy_ViPham!E:E, "11_Toan_C", NhatKy_ViPham!F:F, B19, NhatKy_ViPham!C:C, "T9") - SUMIFS(NhatKy_ViPham!K:K, NhatKy_ViPham!E:E, "11_Toan_C", NhatKy_ViPham!F:F, B19, NhatKy_ViPham!C:C, "T9")</f>
        <v>100</v>
      </c>
      <c r="AA19" s="7">
        <f>100 + SUMIFS(NhatKy_ViPham!J:J, NhatKy_ViPham!E:E, "11_Toan_C", NhatKy_ViPham!F:F, B19, NhatKy_ViPham!C:C, "T10") - SUMIFS(NhatKy_ViPham!K:K, NhatKy_ViPham!E:E, "11_Toan_C", NhatKy_ViPham!F:F, B19, NhatKy_ViPham!C:C, "T10")</f>
        <v>100</v>
      </c>
      <c r="AB19" s="7">
        <f>100 + SUMIFS(NhatKy_ViPham!J:J, NhatKy_ViPham!E:E, "11_Toan_C", NhatKy_ViPham!F:F, B19, NhatKy_ViPham!C:C, "T11") - SUMIFS(NhatKy_ViPham!K:K, NhatKy_ViPham!E:E, "11_Toan_C", NhatKy_ViPham!F:F, B19, NhatKy_ViPham!C:C, "T11")</f>
        <v>100</v>
      </c>
      <c r="AC19" s="7">
        <f>100 + SUMIFS(NhatKy_ViPham!J:J, NhatKy_ViPham!E:E, "11_Toan_C", NhatKy_ViPham!F:F, B19, NhatKy_ViPham!C:C, "T12") - SUMIFS(NhatKy_ViPham!K:K, NhatKy_ViPham!E:E, "11_Toan_C", NhatKy_ViPham!F:F, B19, NhatKy_ViPham!C:C, "T12")</f>
        <v>100</v>
      </c>
      <c r="AD19" s="7">
        <f>100 + SUMIFS(NhatKy_ViPham!J:J, NhatKy_ViPham!E:E, "11_Toan_C", NhatKy_ViPham!F:F, B19, NhatKy_ViPham!C:C, "T13") - SUMIFS(NhatKy_ViPham!K:K, NhatKy_ViPham!E:E, "11_Toan_C", NhatKy_ViPham!F:F, B19, NhatKy_ViPham!C:C, "T13")</f>
        <v>100</v>
      </c>
      <c r="AE19" s="7">
        <f>100 + SUMIFS(NhatKy_ViPham!J:J, NhatKy_ViPham!E:E, "11_Toan_C", NhatKy_ViPham!F:F, B19, NhatKy_ViPham!C:C, "T14") - SUMIFS(NhatKy_ViPham!K:K, NhatKy_ViPham!E:E, "11_Toan_C", NhatKy_ViPham!F:F, B19, NhatKy_ViPham!C:C, "T14")</f>
        <v>100</v>
      </c>
      <c r="AF19" s="7">
        <f>100 + SUMIFS(NhatKy_ViPham!J:J, NhatKy_ViPham!E:E, "11_Toan_C", NhatKy_ViPham!F:F, B19, NhatKy_ViPham!C:C, "T15") - SUMIFS(NhatKy_ViPham!K:K, NhatKy_ViPham!E:E, "11_Toan_C", NhatKy_ViPham!F:F, B19, NhatKy_ViPham!C:C, "T15")</f>
        <v>100</v>
      </c>
      <c r="AG19" s="7">
        <f>100 + SUMIFS(NhatKy_ViPham!J:J, NhatKy_ViPham!E:E, "11_Toan_C", NhatKy_ViPham!F:F, B19, NhatKy_ViPham!C:C, "T16") - SUMIFS(NhatKy_ViPham!K:K, NhatKy_ViPham!E:E, "11_Toan_C", NhatKy_ViPham!F:F, B19, NhatKy_ViPham!C:C, "T16")</f>
        <v>100</v>
      </c>
      <c r="AH19" s="7">
        <f>100 + SUMIFS(NhatKy_ViPham!J:J, NhatKy_ViPham!E:E, "11_Toan_C", NhatKy_ViPham!F:F, B19, NhatKy_ViPham!C:C, "T17") - SUMIFS(NhatKy_ViPham!K:K, NhatKy_ViPham!E:E, "11_Toan_C", NhatKy_ViPham!F:F, B19, NhatKy_ViPham!C:C, "T17")</f>
        <v>100</v>
      </c>
      <c r="AI19" s="7">
        <f>100 + SUMIFS(NhatKy_ViPham!J:J, NhatKy_ViPham!E:E, "11_Toan_C", NhatKy_ViPham!F:F, B19, NhatKy_ViPham!C:C, "T18") - SUMIFS(NhatKy_ViPham!K:K, NhatKy_ViPham!E:E, "11_Toan_C", NhatKy_ViPham!F:F, B19, NhatKy_ViPham!C:C, "T18")</f>
        <v>100</v>
      </c>
      <c r="AJ19" s="7">
        <f>100 + SUMIFS(NhatKy_ViPham!J:J, NhatKy_ViPham!E:E, "11_Toan_C", NhatKy_ViPham!F:F, B19, NhatKy_ViPham!C:C, "T19") - SUMIFS(NhatKy_ViPham!K:K, NhatKy_ViPham!E:E, "11_Toan_C", NhatKy_ViPham!F:F, B19, NhatKy_ViPham!C:C, "T19")</f>
        <v>100</v>
      </c>
      <c r="AK19" s="7">
        <f>100 + SUMIFS(NhatKy_ViPham!J:J, NhatKy_ViPham!E:E, "11_Toan_C", NhatKy_ViPham!F:F, B19, NhatKy_ViPham!C:C, "T20") - SUMIFS(NhatKy_ViPham!K:K, NhatKy_ViPham!E:E, "11_Toan_C", NhatKy_ViPham!F:F, B19, NhatKy_ViPham!C:C, "T20")</f>
        <v>100</v>
      </c>
      <c r="AL19" s="7">
        <f>100 + SUMIFS(NhatKy_ViPham!J:J, NhatKy_ViPham!E:E, "11_Toan_C", NhatKy_ViPham!F:F, B19, NhatKy_ViPham!C:C, "T21") - SUMIFS(NhatKy_ViPham!K:K, NhatKy_ViPham!E:E, "11_Toan_C", NhatKy_ViPham!F:F, B19, NhatKy_ViPham!C:C, "T21")</f>
        <v>100</v>
      </c>
      <c r="AM19" s="7">
        <f>100 + SUMIFS(NhatKy_ViPham!J:J, NhatKy_ViPham!E:E, "11_Toan_C", NhatKy_ViPham!F:F, B19, NhatKy_ViPham!C:C, "T22") - SUMIFS(NhatKy_ViPham!K:K, NhatKy_ViPham!E:E, "11_Toan_C", NhatKy_ViPham!F:F, B19, NhatKy_ViPham!C:C, "T22")</f>
        <v>100</v>
      </c>
      <c r="AN19" s="7">
        <f>100 + SUMIFS(NhatKy_ViPham!J:J, NhatKy_ViPham!E:E, "11_Toan_C", NhatKy_ViPham!F:F, B19, NhatKy_ViPham!C:C, "T23") - SUMIFS(NhatKy_ViPham!K:K, NhatKy_ViPham!E:E, "11_Toan_C", NhatKy_ViPham!F:F, B19, NhatKy_ViPham!C:C, "T23")</f>
        <v>100</v>
      </c>
      <c r="AO19" s="7">
        <f>100 + SUMIFS(NhatKy_ViPham!J:J, NhatKy_ViPham!E:E, "11_Toan_C", NhatKy_ViPham!F:F, B19, NhatKy_ViPham!C:C, "T24") - SUMIFS(NhatKy_ViPham!K:K, NhatKy_ViPham!E:E, "11_Toan_C", NhatKy_ViPham!F:F, B19, NhatKy_ViPham!C:C, "T24")</f>
        <v>100</v>
      </c>
      <c r="AP19" s="7">
        <f>100 + SUMIFS(NhatKy_ViPham!J:J, NhatKy_ViPham!E:E, "11_Toan_C", NhatKy_ViPham!F:F, B19, NhatKy_ViPham!C:C, "T25") - SUMIFS(NhatKy_ViPham!K:K, NhatKy_ViPham!E:E, "11_Toan_C", NhatKy_ViPham!F:F, B19, NhatKy_ViPham!C:C, "T25")</f>
        <v>100</v>
      </c>
      <c r="AQ19" s="7">
        <f>100 + SUMIFS(NhatKy_ViPham!J:J, NhatKy_ViPham!E:E, "11_Toan_C", NhatKy_ViPham!F:F, B19, NhatKy_ViPham!C:C, "T26") - SUMIFS(NhatKy_ViPham!K:K, NhatKy_ViPham!E:E, "11_Toan_C", NhatKy_ViPham!F:F, B19, NhatKy_ViPham!C:C, "T26")</f>
        <v>100</v>
      </c>
      <c r="AR19" s="7">
        <f>100 + SUMIFS(NhatKy_ViPham!J:J, NhatKy_ViPham!E:E, "11_Toan_C", NhatKy_ViPham!F:F, B19, NhatKy_ViPham!C:C, "T27") - SUMIFS(NhatKy_ViPham!K:K, NhatKy_ViPham!E:E, "11_Toan_C", NhatKy_ViPham!F:F, B19, NhatKy_ViPham!C:C, "T27")</f>
        <v>100</v>
      </c>
      <c r="AS19" s="7">
        <f>100 + SUMIFS(NhatKy_ViPham!J:J, NhatKy_ViPham!E:E, "11_Toan_C", NhatKy_ViPham!F:F, B19, NhatKy_ViPham!C:C, "T28") - SUMIFS(NhatKy_ViPham!K:K, NhatKy_ViPham!E:E, "11_Toan_C", NhatKy_ViPham!F:F, B19, NhatKy_ViPham!C:C, "T28")</f>
        <v>100</v>
      </c>
      <c r="AT19" s="7">
        <f>100 + SUMIFS(NhatKy_ViPham!J:J, NhatKy_ViPham!E:E, "11_Toan_C", NhatKy_ViPham!F:F, B19, NhatKy_ViPham!C:C, "T29") - SUMIFS(NhatKy_ViPham!K:K, NhatKy_ViPham!E:E, "11_Toan_C", NhatKy_ViPham!F:F, B19, NhatKy_ViPham!C:C, "T29")</f>
        <v>100</v>
      </c>
      <c r="AU19" s="7">
        <f>100 + SUMIFS(NhatKy_ViPham!J:J, NhatKy_ViPham!E:E, "11_Toan_C", NhatKy_ViPham!F:F, B19, NhatKy_ViPham!C:C, "T30") - SUMIFS(NhatKy_ViPham!K:K, NhatKy_ViPham!E:E, "11_Toan_C", NhatKy_ViPham!F:F, B19, NhatKy_ViPham!C:C, "T30")</f>
        <v>100</v>
      </c>
      <c r="AV19" s="7">
        <f>100 + SUMIFS(NhatKy_ViPham!J:J, NhatKy_ViPham!E:E, "11_Toan_C", NhatKy_ViPham!F:F, B19, NhatKy_ViPham!C:C, "T31") - SUMIFS(NhatKy_ViPham!K:K, NhatKy_ViPham!E:E, "11_Toan_C", NhatKy_ViPham!F:F, B19, NhatKy_ViPham!C:C, "T31")</f>
        <v>100</v>
      </c>
      <c r="AW19" s="7">
        <f>100 + SUMIFS(NhatKy_ViPham!J:J, NhatKy_ViPham!E:E, "11_Toan_C", NhatKy_ViPham!F:F, B19, NhatKy_ViPham!C:C, "T32") - SUMIFS(NhatKy_ViPham!K:K, NhatKy_ViPham!E:E, "11_Toan_C", NhatKy_ViPham!F:F, B19, NhatKy_ViPham!C:C, "T32")</f>
        <v>100</v>
      </c>
      <c r="AX19" s="7">
        <f>100 + SUMIFS(NhatKy_ViPham!J:J, NhatKy_ViPham!E:E, "11_Toan_C", NhatKy_ViPham!F:F, B19, NhatKy_ViPham!C:C, "T33") - SUMIFS(NhatKy_ViPham!K:K, NhatKy_ViPham!E:E, "11_Toan_C", NhatKy_ViPham!F:F, B19, NhatKy_ViPham!C:C, "T33")</f>
        <v>100</v>
      </c>
      <c r="AY19" s="7">
        <f>100 + SUMIFS(NhatKy_ViPham!J:J, NhatKy_ViPham!E:E, "11_Toan_C", NhatKy_ViPham!F:F, B19, NhatKy_ViPham!C:C, "T34") - SUMIFS(NhatKy_ViPham!K:K, NhatKy_ViPham!E:E, "11_Toan_C", NhatKy_ViPham!F:F, B19, NhatKy_ViPham!C:C, "T34")</f>
        <v>100</v>
      </c>
      <c r="AZ19" s="7">
        <f>100 + SUMIFS(NhatKy_ViPham!J:J, NhatKy_ViPham!E:E, "11_Toan_C", NhatKy_ViPham!F:F, B19, NhatKy_ViPham!C:C, "T35") - SUMIFS(NhatKy_ViPham!K:K, NhatKy_ViPham!E:E, "11_Toan_C", NhatKy_ViPham!F:F, B19, NhatKy_ViPham!C:C, "T35")</f>
        <v>100</v>
      </c>
      <c r="BA19" s="12">
        <f t="shared" si="0"/>
        <v>100</v>
      </c>
      <c r="BB19" s="11" t="s">
        <v>430</v>
      </c>
      <c r="BC19" s="14" t="str">
        <f t="shared" si="1"/>
        <v>Tốt</v>
      </c>
      <c r="BD19" s="10" t="str">
        <f t="shared" si="2"/>
        <v>🟢 BÌNH THƯỜNG</v>
      </c>
    </row>
    <row r="20" spans="1:56" x14ac:dyDescent="0.25">
      <c r="A20" s="5">
        <v>12</v>
      </c>
      <c r="B20" s="15" t="s">
        <v>1488</v>
      </c>
      <c r="C20" s="5" t="s">
        <v>1489</v>
      </c>
      <c r="D20" s="5" t="s">
        <v>435</v>
      </c>
      <c r="E20" s="11" t="s">
        <v>430</v>
      </c>
      <c r="F20" s="6">
        <f>SUMIFS(NhatKy_ViPham!K:K, NhatKy_ViPham!E:E, "11_Toan_C", NhatKy_ViPham!F:F, B20, NhatKy_ViPham!H:H, "L01")</f>
        <v>0</v>
      </c>
      <c r="G20" s="6">
        <f>SUMIFS(NhatKy_ViPham!K:K, NhatKy_ViPham!E:E, "11_Toan_C", NhatKy_ViPham!F:F, B20, NhatKy_ViPham!H:H, "L02")</f>
        <v>0</v>
      </c>
      <c r="H20" s="6">
        <f>SUMIFS(NhatKy_ViPham!K:K, NhatKy_ViPham!E:E, "11_Toan_C", NhatKy_ViPham!F:F, B20, NhatKy_ViPham!H:H, "L03")</f>
        <v>0</v>
      </c>
      <c r="I20" s="6">
        <f>SUMIFS(NhatKy_ViPham!K:K, NhatKy_ViPham!E:E, "11_Toan_C", NhatKy_ViPham!F:F, B20, NhatKy_ViPham!H:H, "L04")</f>
        <v>0</v>
      </c>
      <c r="J20" s="6">
        <f>SUMIFS(NhatKy_ViPham!K:K, NhatKy_ViPham!E:E, "11_Toan_C", NhatKy_ViPham!F:F, B20, NhatKy_ViPham!H:H, "L05")</f>
        <v>0</v>
      </c>
      <c r="K20" s="6">
        <f>SUMIFS(NhatKy_ViPham!K:K, NhatKy_ViPham!E:E, "11_Toan_C", NhatKy_ViPham!F:F, B20, NhatKy_ViPham!H:H, "L06")</f>
        <v>0</v>
      </c>
      <c r="L20" s="6">
        <f>SUMIFS(NhatKy_ViPham!K:K, NhatKy_ViPham!E:E, "11_Toan_C", NhatKy_ViPham!F:F, B20, NhatKy_ViPham!H:H, "L07")</f>
        <v>0</v>
      </c>
      <c r="M20" s="6">
        <f>SUMIFS(NhatKy_ViPham!K:K, NhatKy_ViPham!E:E, "11_Toan_C", NhatKy_ViPham!F:F, B20, NhatKy_ViPham!H:H, "L08")</f>
        <v>0</v>
      </c>
      <c r="N20" s="6">
        <f>SUMIFS(NhatKy_ViPham!K:K, NhatKy_ViPham!E:E, "11_Toan_C", NhatKy_ViPham!F:F, B20, NhatKy_ViPham!H:H, "L09")</f>
        <v>0</v>
      </c>
      <c r="O20" s="6">
        <f>SUMIFS(NhatKy_ViPham!K:K, NhatKy_ViPham!E:E, "11_Toan_C", NhatKy_ViPham!F:F, B20, NhatKy_ViPham!H:H, "L10")</f>
        <v>0</v>
      </c>
      <c r="P20" s="12">
        <f>SUMIFS(NhatKy_ViPham!J:J, NhatKy_ViPham!E:E, "11_Toan_C", NhatKy_ViPham!F:F, B20)</f>
        <v>0</v>
      </c>
      <c r="Q20" s="13">
        <f>SUMIFS(NhatKy_ViPham!K:K, NhatKy_ViPham!E:E, "11_Toan_C", NhatKy_ViPham!F:F, B20)</f>
        <v>0</v>
      </c>
      <c r="R20" s="6">
        <f>100 + SUMIFS(NhatKy_ViPham!J:J, NhatKy_ViPham!E:E, "11_Toan_C", NhatKy_ViPham!F:F, B20, NhatKy_ViPham!C:C, "T1") - SUMIFS(NhatKy_ViPham!K:K, NhatKy_ViPham!E:E, "11_Toan_C", NhatKy_ViPham!F:F, B20, NhatKy_ViPham!C:C, "T1")</f>
        <v>100</v>
      </c>
      <c r="S20" s="6">
        <f>100 + SUMIFS(NhatKy_ViPham!J:J, NhatKy_ViPham!E:E, "11_Toan_C", NhatKy_ViPham!F:F, B20, NhatKy_ViPham!C:C, "T2") - SUMIFS(NhatKy_ViPham!K:K, NhatKy_ViPham!E:E, "11_Toan_C", NhatKy_ViPham!F:F, B20, NhatKy_ViPham!C:C, "T2")</f>
        <v>100</v>
      </c>
      <c r="T20" s="6">
        <f>100 + SUMIFS(NhatKy_ViPham!J:J, NhatKy_ViPham!E:E, "11_Toan_C", NhatKy_ViPham!F:F, B20, NhatKy_ViPham!C:C, "T3") - SUMIFS(NhatKy_ViPham!K:K, NhatKy_ViPham!E:E, "11_Toan_C", NhatKy_ViPham!F:F, B20, NhatKy_ViPham!C:C, "T3")</f>
        <v>100</v>
      </c>
      <c r="U20" s="6">
        <f>100 + SUMIFS(NhatKy_ViPham!J:J, NhatKy_ViPham!E:E, "11_Toan_C", NhatKy_ViPham!F:F, B20, NhatKy_ViPham!C:C, "T4") - SUMIFS(NhatKy_ViPham!K:K, NhatKy_ViPham!E:E, "11_Toan_C", NhatKy_ViPham!F:F, B20, NhatKy_ViPham!C:C, "T4")</f>
        <v>100</v>
      </c>
      <c r="V20" s="6">
        <f>100 + SUMIFS(NhatKy_ViPham!J:J, NhatKy_ViPham!E:E, "11_Toan_C", NhatKy_ViPham!F:F, B20, NhatKy_ViPham!C:C, "T5") - SUMIFS(NhatKy_ViPham!K:K, NhatKy_ViPham!E:E, "11_Toan_C", NhatKy_ViPham!F:F, B20, NhatKy_ViPham!C:C, "T5")</f>
        <v>100</v>
      </c>
      <c r="W20" s="6">
        <f>100 + SUMIFS(NhatKy_ViPham!J:J, NhatKy_ViPham!E:E, "11_Toan_C", NhatKy_ViPham!F:F, B20, NhatKy_ViPham!C:C, "T6") - SUMIFS(NhatKy_ViPham!K:K, NhatKy_ViPham!E:E, "11_Toan_C", NhatKy_ViPham!F:F, B20, NhatKy_ViPham!C:C, "T6")</f>
        <v>100</v>
      </c>
      <c r="X20" s="6">
        <f>100 + SUMIFS(NhatKy_ViPham!J:J, NhatKy_ViPham!E:E, "11_Toan_C", NhatKy_ViPham!F:F, B20, NhatKy_ViPham!C:C, "T7") - SUMIFS(NhatKy_ViPham!K:K, NhatKy_ViPham!E:E, "11_Toan_C", NhatKy_ViPham!F:F, B20, NhatKy_ViPham!C:C, "T7")</f>
        <v>100</v>
      </c>
      <c r="Y20" s="6">
        <f>100 + SUMIFS(NhatKy_ViPham!J:J, NhatKy_ViPham!E:E, "11_Toan_C", NhatKy_ViPham!F:F, B20, NhatKy_ViPham!C:C, "T8") - SUMIFS(NhatKy_ViPham!K:K, NhatKy_ViPham!E:E, "11_Toan_C", NhatKy_ViPham!F:F, B20, NhatKy_ViPham!C:C, "T8")</f>
        <v>100</v>
      </c>
      <c r="Z20" s="6">
        <f>100 + SUMIFS(NhatKy_ViPham!J:J, NhatKy_ViPham!E:E, "11_Toan_C", NhatKy_ViPham!F:F, B20, NhatKy_ViPham!C:C, "T9") - SUMIFS(NhatKy_ViPham!K:K, NhatKy_ViPham!E:E, "11_Toan_C", NhatKy_ViPham!F:F, B20, NhatKy_ViPham!C:C, "T9")</f>
        <v>100</v>
      </c>
      <c r="AA20" s="6">
        <f>100 + SUMIFS(NhatKy_ViPham!J:J, NhatKy_ViPham!E:E, "11_Toan_C", NhatKy_ViPham!F:F, B20, NhatKy_ViPham!C:C, "T10") - SUMIFS(NhatKy_ViPham!K:K, NhatKy_ViPham!E:E, "11_Toan_C", NhatKy_ViPham!F:F, B20, NhatKy_ViPham!C:C, "T10")</f>
        <v>100</v>
      </c>
      <c r="AB20" s="6">
        <f>100 + SUMIFS(NhatKy_ViPham!J:J, NhatKy_ViPham!E:E, "11_Toan_C", NhatKy_ViPham!F:F, B20, NhatKy_ViPham!C:C, "T11") - SUMIFS(NhatKy_ViPham!K:K, NhatKy_ViPham!E:E, "11_Toan_C", NhatKy_ViPham!F:F, B20, NhatKy_ViPham!C:C, "T11")</f>
        <v>100</v>
      </c>
      <c r="AC20" s="6">
        <f>100 + SUMIFS(NhatKy_ViPham!J:J, NhatKy_ViPham!E:E, "11_Toan_C", NhatKy_ViPham!F:F, B20, NhatKy_ViPham!C:C, "T12") - SUMIFS(NhatKy_ViPham!K:K, NhatKy_ViPham!E:E, "11_Toan_C", NhatKy_ViPham!F:F, B20, NhatKy_ViPham!C:C, "T12")</f>
        <v>100</v>
      </c>
      <c r="AD20" s="6">
        <f>100 + SUMIFS(NhatKy_ViPham!J:J, NhatKy_ViPham!E:E, "11_Toan_C", NhatKy_ViPham!F:F, B20, NhatKy_ViPham!C:C, "T13") - SUMIFS(NhatKy_ViPham!K:K, NhatKy_ViPham!E:E, "11_Toan_C", NhatKy_ViPham!F:F, B20, NhatKy_ViPham!C:C, "T13")</f>
        <v>100</v>
      </c>
      <c r="AE20" s="6">
        <f>100 + SUMIFS(NhatKy_ViPham!J:J, NhatKy_ViPham!E:E, "11_Toan_C", NhatKy_ViPham!F:F, B20, NhatKy_ViPham!C:C, "T14") - SUMIFS(NhatKy_ViPham!K:K, NhatKy_ViPham!E:E, "11_Toan_C", NhatKy_ViPham!F:F, B20, NhatKy_ViPham!C:C, "T14")</f>
        <v>100</v>
      </c>
      <c r="AF20" s="6">
        <f>100 + SUMIFS(NhatKy_ViPham!J:J, NhatKy_ViPham!E:E, "11_Toan_C", NhatKy_ViPham!F:F, B20, NhatKy_ViPham!C:C, "T15") - SUMIFS(NhatKy_ViPham!K:K, NhatKy_ViPham!E:E, "11_Toan_C", NhatKy_ViPham!F:F, B20, NhatKy_ViPham!C:C, "T15")</f>
        <v>100</v>
      </c>
      <c r="AG20" s="6">
        <f>100 + SUMIFS(NhatKy_ViPham!J:J, NhatKy_ViPham!E:E, "11_Toan_C", NhatKy_ViPham!F:F, B20, NhatKy_ViPham!C:C, "T16") - SUMIFS(NhatKy_ViPham!K:K, NhatKy_ViPham!E:E, "11_Toan_C", NhatKy_ViPham!F:F, B20, NhatKy_ViPham!C:C, "T16")</f>
        <v>100</v>
      </c>
      <c r="AH20" s="6">
        <f>100 + SUMIFS(NhatKy_ViPham!J:J, NhatKy_ViPham!E:E, "11_Toan_C", NhatKy_ViPham!F:F, B20, NhatKy_ViPham!C:C, "T17") - SUMIFS(NhatKy_ViPham!K:K, NhatKy_ViPham!E:E, "11_Toan_C", NhatKy_ViPham!F:F, B20, NhatKy_ViPham!C:C, "T17")</f>
        <v>100</v>
      </c>
      <c r="AI20" s="6">
        <f>100 + SUMIFS(NhatKy_ViPham!J:J, NhatKy_ViPham!E:E, "11_Toan_C", NhatKy_ViPham!F:F, B20, NhatKy_ViPham!C:C, "T18") - SUMIFS(NhatKy_ViPham!K:K, NhatKy_ViPham!E:E, "11_Toan_C", NhatKy_ViPham!F:F, B20, NhatKy_ViPham!C:C, "T18")</f>
        <v>100</v>
      </c>
      <c r="AJ20" s="6">
        <f>100 + SUMIFS(NhatKy_ViPham!J:J, NhatKy_ViPham!E:E, "11_Toan_C", NhatKy_ViPham!F:F, B20, NhatKy_ViPham!C:C, "T19") - SUMIFS(NhatKy_ViPham!K:K, NhatKy_ViPham!E:E, "11_Toan_C", NhatKy_ViPham!F:F, B20, NhatKy_ViPham!C:C, "T19")</f>
        <v>100</v>
      </c>
      <c r="AK20" s="6">
        <f>100 + SUMIFS(NhatKy_ViPham!J:J, NhatKy_ViPham!E:E, "11_Toan_C", NhatKy_ViPham!F:F, B20, NhatKy_ViPham!C:C, "T20") - SUMIFS(NhatKy_ViPham!K:K, NhatKy_ViPham!E:E, "11_Toan_C", NhatKy_ViPham!F:F, B20, NhatKy_ViPham!C:C, "T20")</f>
        <v>100</v>
      </c>
      <c r="AL20" s="6">
        <f>100 + SUMIFS(NhatKy_ViPham!J:J, NhatKy_ViPham!E:E, "11_Toan_C", NhatKy_ViPham!F:F, B20, NhatKy_ViPham!C:C, "T21") - SUMIFS(NhatKy_ViPham!K:K, NhatKy_ViPham!E:E, "11_Toan_C", NhatKy_ViPham!F:F, B20, NhatKy_ViPham!C:C, "T21")</f>
        <v>100</v>
      </c>
      <c r="AM20" s="6">
        <f>100 + SUMIFS(NhatKy_ViPham!J:J, NhatKy_ViPham!E:E, "11_Toan_C", NhatKy_ViPham!F:F, B20, NhatKy_ViPham!C:C, "T22") - SUMIFS(NhatKy_ViPham!K:K, NhatKy_ViPham!E:E, "11_Toan_C", NhatKy_ViPham!F:F, B20, NhatKy_ViPham!C:C, "T22")</f>
        <v>100</v>
      </c>
      <c r="AN20" s="6">
        <f>100 + SUMIFS(NhatKy_ViPham!J:J, NhatKy_ViPham!E:E, "11_Toan_C", NhatKy_ViPham!F:F, B20, NhatKy_ViPham!C:C, "T23") - SUMIFS(NhatKy_ViPham!K:K, NhatKy_ViPham!E:E, "11_Toan_C", NhatKy_ViPham!F:F, B20, NhatKy_ViPham!C:C, "T23")</f>
        <v>100</v>
      </c>
      <c r="AO20" s="6">
        <f>100 + SUMIFS(NhatKy_ViPham!J:J, NhatKy_ViPham!E:E, "11_Toan_C", NhatKy_ViPham!F:F, B20, NhatKy_ViPham!C:C, "T24") - SUMIFS(NhatKy_ViPham!K:K, NhatKy_ViPham!E:E, "11_Toan_C", NhatKy_ViPham!F:F, B20, NhatKy_ViPham!C:C, "T24")</f>
        <v>100</v>
      </c>
      <c r="AP20" s="6">
        <f>100 + SUMIFS(NhatKy_ViPham!J:J, NhatKy_ViPham!E:E, "11_Toan_C", NhatKy_ViPham!F:F, B20, NhatKy_ViPham!C:C, "T25") - SUMIFS(NhatKy_ViPham!K:K, NhatKy_ViPham!E:E, "11_Toan_C", NhatKy_ViPham!F:F, B20, NhatKy_ViPham!C:C, "T25")</f>
        <v>100</v>
      </c>
      <c r="AQ20" s="6">
        <f>100 + SUMIFS(NhatKy_ViPham!J:J, NhatKy_ViPham!E:E, "11_Toan_C", NhatKy_ViPham!F:F, B20, NhatKy_ViPham!C:C, "T26") - SUMIFS(NhatKy_ViPham!K:K, NhatKy_ViPham!E:E, "11_Toan_C", NhatKy_ViPham!F:F, B20, NhatKy_ViPham!C:C, "T26")</f>
        <v>100</v>
      </c>
      <c r="AR20" s="6">
        <f>100 + SUMIFS(NhatKy_ViPham!J:J, NhatKy_ViPham!E:E, "11_Toan_C", NhatKy_ViPham!F:F, B20, NhatKy_ViPham!C:C, "T27") - SUMIFS(NhatKy_ViPham!K:K, NhatKy_ViPham!E:E, "11_Toan_C", NhatKy_ViPham!F:F, B20, NhatKy_ViPham!C:C, "T27")</f>
        <v>100</v>
      </c>
      <c r="AS20" s="6">
        <f>100 + SUMIFS(NhatKy_ViPham!J:J, NhatKy_ViPham!E:E, "11_Toan_C", NhatKy_ViPham!F:F, B20, NhatKy_ViPham!C:C, "T28") - SUMIFS(NhatKy_ViPham!K:K, NhatKy_ViPham!E:E, "11_Toan_C", NhatKy_ViPham!F:F, B20, NhatKy_ViPham!C:C, "T28")</f>
        <v>100</v>
      </c>
      <c r="AT20" s="6">
        <f>100 + SUMIFS(NhatKy_ViPham!J:J, NhatKy_ViPham!E:E, "11_Toan_C", NhatKy_ViPham!F:F, B20, NhatKy_ViPham!C:C, "T29") - SUMIFS(NhatKy_ViPham!K:K, NhatKy_ViPham!E:E, "11_Toan_C", NhatKy_ViPham!F:F, B20, NhatKy_ViPham!C:C, "T29")</f>
        <v>100</v>
      </c>
      <c r="AU20" s="6">
        <f>100 + SUMIFS(NhatKy_ViPham!J:J, NhatKy_ViPham!E:E, "11_Toan_C", NhatKy_ViPham!F:F, B20, NhatKy_ViPham!C:C, "T30") - SUMIFS(NhatKy_ViPham!K:K, NhatKy_ViPham!E:E, "11_Toan_C", NhatKy_ViPham!F:F, B20, NhatKy_ViPham!C:C, "T30")</f>
        <v>100</v>
      </c>
      <c r="AV20" s="6">
        <f>100 + SUMIFS(NhatKy_ViPham!J:J, NhatKy_ViPham!E:E, "11_Toan_C", NhatKy_ViPham!F:F, B20, NhatKy_ViPham!C:C, "T31") - SUMIFS(NhatKy_ViPham!K:K, NhatKy_ViPham!E:E, "11_Toan_C", NhatKy_ViPham!F:F, B20, NhatKy_ViPham!C:C, "T31")</f>
        <v>100</v>
      </c>
      <c r="AW20" s="6">
        <f>100 + SUMIFS(NhatKy_ViPham!J:J, NhatKy_ViPham!E:E, "11_Toan_C", NhatKy_ViPham!F:F, B20, NhatKy_ViPham!C:C, "T32") - SUMIFS(NhatKy_ViPham!K:K, NhatKy_ViPham!E:E, "11_Toan_C", NhatKy_ViPham!F:F, B20, NhatKy_ViPham!C:C, "T32")</f>
        <v>100</v>
      </c>
      <c r="AX20" s="6">
        <f>100 + SUMIFS(NhatKy_ViPham!J:J, NhatKy_ViPham!E:E, "11_Toan_C", NhatKy_ViPham!F:F, B20, NhatKy_ViPham!C:C, "T33") - SUMIFS(NhatKy_ViPham!K:K, NhatKy_ViPham!E:E, "11_Toan_C", NhatKy_ViPham!F:F, B20, NhatKy_ViPham!C:C, "T33")</f>
        <v>100</v>
      </c>
      <c r="AY20" s="6">
        <f>100 + SUMIFS(NhatKy_ViPham!J:J, NhatKy_ViPham!E:E, "11_Toan_C", NhatKy_ViPham!F:F, B20, NhatKy_ViPham!C:C, "T34") - SUMIFS(NhatKy_ViPham!K:K, NhatKy_ViPham!E:E, "11_Toan_C", NhatKy_ViPham!F:F, B20, NhatKy_ViPham!C:C, "T34")</f>
        <v>100</v>
      </c>
      <c r="AZ20" s="6">
        <f>100 + SUMIFS(NhatKy_ViPham!J:J, NhatKy_ViPham!E:E, "11_Toan_C", NhatKy_ViPham!F:F, B20, NhatKy_ViPham!C:C, "T35") - SUMIFS(NhatKy_ViPham!K:K, NhatKy_ViPham!E:E, "11_Toan_C", NhatKy_ViPham!F:F, B20, NhatKy_ViPham!C:C, "T35")</f>
        <v>100</v>
      </c>
      <c r="BA20" s="12">
        <f t="shared" si="0"/>
        <v>100</v>
      </c>
      <c r="BB20" s="11" t="s">
        <v>430</v>
      </c>
      <c r="BC20" s="16" t="str">
        <f t="shared" si="1"/>
        <v>Tốt</v>
      </c>
      <c r="BD20" s="15" t="str">
        <f t="shared" si="2"/>
        <v>🟢 BÌNH THƯỜNG</v>
      </c>
    </row>
    <row r="21" spans="1:56" x14ac:dyDescent="0.25">
      <c r="A21" s="4">
        <v>13</v>
      </c>
      <c r="B21" s="10" t="s">
        <v>1354</v>
      </c>
      <c r="C21" s="4" t="s">
        <v>1490</v>
      </c>
      <c r="D21" s="4" t="s">
        <v>435</v>
      </c>
      <c r="E21" s="11" t="s">
        <v>430</v>
      </c>
      <c r="F21" s="7">
        <f>SUMIFS(NhatKy_ViPham!K:K, NhatKy_ViPham!E:E, "11_Toan_C", NhatKy_ViPham!F:F, B21, NhatKy_ViPham!H:H, "L01")</f>
        <v>0</v>
      </c>
      <c r="G21" s="7">
        <f>SUMIFS(NhatKy_ViPham!K:K, NhatKy_ViPham!E:E, "11_Toan_C", NhatKy_ViPham!F:F, B21, NhatKy_ViPham!H:H, "L02")</f>
        <v>0</v>
      </c>
      <c r="H21" s="7">
        <f>SUMIFS(NhatKy_ViPham!K:K, NhatKy_ViPham!E:E, "11_Toan_C", NhatKy_ViPham!F:F, B21, NhatKy_ViPham!H:H, "L03")</f>
        <v>0</v>
      </c>
      <c r="I21" s="7">
        <f>SUMIFS(NhatKy_ViPham!K:K, NhatKy_ViPham!E:E, "11_Toan_C", NhatKy_ViPham!F:F, B21, NhatKy_ViPham!H:H, "L04")</f>
        <v>0</v>
      </c>
      <c r="J21" s="7">
        <f>SUMIFS(NhatKy_ViPham!K:K, NhatKy_ViPham!E:E, "11_Toan_C", NhatKy_ViPham!F:F, B21, NhatKy_ViPham!H:H, "L05")</f>
        <v>0</v>
      </c>
      <c r="K21" s="7">
        <f>SUMIFS(NhatKy_ViPham!K:K, NhatKy_ViPham!E:E, "11_Toan_C", NhatKy_ViPham!F:F, B21, NhatKy_ViPham!H:H, "L06")</f>
        <v>0</v>
      </c>
      <c r="L21" s="7">
        <f>SUMIFS(NhatKy_ViPham!K:K, NhatKy_ViPham!E:E, "11_Toan_C", NhatKy_ViPham!F:F, B21, NhatKy_ViPham!H:H, "L07")</f>
        <v>0</v>
      </c>
      <c r="M21" s="7">
        <f>SUMIFS(NhatKy_ViPham!K:K, NhatKy_ViPham!E:E, "11_Toan_C", NhatKy_ViPham!F:F, B21, NhatKy_ViPham!H:H, "L08")</f>
        <v>0</v>
      </c>
      <c r="N21" s="7">
        <f>SUMIFS(NhatKy_ViPham!K:K, NhatKy_ViPham!E:E, "11_Toan_C", NhatKy_ViPham!F:F, B21, NhatKy_ViPham!H:H, "L09")</f>
        <v>0</v>
      </c>
      <c r="O21" s="7">
        <f>SUMIFS(NhatKy_ViPham!K:K, NhatKy_ViPham!E:E, "11_Toan_C", NhatKy_ViPham!F:F, B21, NhatKy_ViPham!H:H, "L10")</f>
        <v>0</v>
      </c>
      <c r="P21" s="12">
        <f>SUMIFS(NhatKy_ViPham!J:J, NhatKy_ViPham!E:E, "11_Toan_C", NhatKy_ViPham!F:F, B21)</f>
        <v>0</v>
      </c>
      <c r="Q21" s="13">
        <f>SUMIFS(NhatKy_ViPham!K:K, NhatKy_ViPham!E:E, "11_Toan_C", NhatKy_ViPham!F:F, B21)</f>
        <v>0</v>
      </c>
      <c r="R21" s="7">
        <f>100 + SUMIFS(NhatKy_ViPham!J:J, NhatKy_ViPham!E:E, "11_Toan_C", NhatKy_ViPham!F:F, B21, NhatKy_ViPham!C:C, "T1") - SUMIFS(NhatKy_ViPham!K:K, NhatKy_ViPham!E:E, "11_Toan_C", NhatKy_ViPham!F:F, B21, NhatKy_ViPham!C:C, "T1")</f>
        <v>100</v>
      </c>
      <c r="S21" s="7">
        <f>100 + SUMIFS(NhatKy_ViPham!J:J, NhatKy_ViPham!E:E, "11_Toan_C", NhatKy_ViPham!F:F, B21, NhatKy_ViPham!C:C, "T2") - SUMIFS(NhatKy_ViPham!K:K, NhatKy_ViPham!E:E, "11_Toan_C", NhatKy_ViPham!F:F, B21, NhatKy_ViPham!C:C, "T2")</f>
        <v>100</v>
      </c>
      <c r="T21" s="7">
        <f>100 + SUMIFS(NhatKy_ViPham!J:J, NhatKy_ViPham!E:E, "11_Toan_C", NhatKy_ViPham!F:F, B21, NhatKy_ViPham!C:C, "T3") - SUMIFS(NhatKy_ViPham!K:K, NhatKy_ViPham!E:E, "11_Toan_C", NhatKy_ViPham!F:F, B21, NhatKy_ViPham!C:C, "T3")</f>
        <v>100</v>
      </c>
      <c r="U21" s="7">
        <f>100 + SUMIFS(NhatKy_ViPham!J:J, NhatKy_ViPham!E:E, "11_Toan_C", NhatKy_ViPham!F:F, B21, NhatKy_ViPham!C:C, "T4") - SUMIFS(NhatKy_ViPham!K:K, NhatKy_ViPham!E:E, "11_Toan_C", NhatKy_ViPham!F:F, B21, NhatKy_ViPham!C:C, "T4")</f>
        <v>100</v>
      </c>
      <c r="V21" s="7">
        <f>100 + SUMIFS(NhatKy_ViPham!J:J, NhatKy_ViPham!E:E, "11_Toan_C", NhatKy_ViPham!F:F, B21, NhatKy_ViPham!C:C, "T5") - SUMIFS(NhatKy_ViPham!K:K, NhatKy_ViPham!E:E, "11_Toan_C", NhatKy_ViPham!F:F, B21, NhatKy_ViPham!C:C, "T5")</f>
        <v>100</v>
      </c>
      <c r="W21" s="7">
        <f>100 + SUMIFS(NhatKy_ViPham!J:J, NhatKy_ViPham!E:E, "11_Toan_C", NhatKy_ViPham!F:F, B21, NhatKy_ViPham!C:C, "T6") - SUMIFS(NhatKy_ViPham!K:K, NhatKy_ViPham!E:E, "11_Toan_C", NhatKy_ViPham!F:F, B21, NhatKy_ViPham!C:C, "T6")</f>
        <v>100</v>
      </c>
      <c r="X21" s="7">
        <f>100 + SUMIFS(NhatKy_ViPham!J:J, NhatKy_ViPham!E:E, "11_Toan_C", NhatKy_ViPham!F:F, B21, NhatKy_ViPham!C:C, "T7") - SUMIFS(NhatKy_ViPham!K:K, NhatKy_ViPham!E:E, "11_Toan_C", NhatKy_ViPham!F:F, B21, NhatKy_ViPham!C:C, "T7")</f>
        <v>100</v>
      </c>
      <c r="Y21" s="7">
        <f>100 + SUMIFS(NhatKy_ViPham!J:J, NhatKy_ViPham!E:E, "11_Toan_C", NhatKy_ViPham!F:F, B21, NhatKy_ViPham!C:C, "T8") - SUMIFS(NhatKy_ViPham!K:K, NhatKy_ViPham!E:E, "11_Toan_C", NhatKy_ViPham!F:F, B21, NhatKy_ViPham!C:C, "T8")</f>
        <v>100</v>
      </c>
      <c r="Z21" s="7">
        <f>100 + SUMIFS(NhatKy_ViPham!J:J, NhatKy_ViPham!E:E, "11_Toan_C", NhatKy_ViPham!F:F, B21, NhatKy_ViPham!C:C, "T9") - SUMIFS(NhatKy_ViPham!K:K, NhatKy_ViPham!E:E, "11_Toan_C", NhatKy_ViPham!F:F, B21, NhatKy_ViPham!C:C, "T9")</f>
        <v>100</v>
      </c>
      <c r="AA21" s="7">
        <f>100 + SUMIFS(NhatKy_ViPham!J:J, NhatKy_ViPham!E:E, "11_Toan_C", NhatKy_ViPham!F:F, B21, NhatKy_ViPham!C:C, "T10") - SUMIFS(NhatKy_ViPham!K:K, NhatKy_ViPham!E:E, "11_Toan_C", NhatKy_ViPham!F:F, B21, NhatKy_ViPham!C:C, "T10")</f>
        <v>100</v>
      </c>
      <c r="AB21" s="7">
        <f>100 + SUMIFS(NhatKy_ViPham!J:J, NhatKy_ViPham!E:E, "11_Toan_C", NhatKy_ViPham!F:F, B21, NhatKy_ViPham!C:C, "T11") - SUMIFS(NhatKy_ViPham!K:K, NhatKy_ViPham!E:E, "11_Toan_C", NhatKy_ViPham!F:F, B21, NhatKy_ViPham!C:C, "T11")</f>
        <v>100</v>
      </c>
      <c r="AC21" s="7">
        <f>100 + SUMIFS(NhatKy_ViPham!J:J, NhatKy_ViPham!E:E, "11_Toan_C", NhatKy_ViPham!F:F, B21, NhatKy_ViPham!C:C, "T12") - SUMIFS(NhatKy_ViPham!K:K, NhatKy_ViPham!E:E, "11_Toan_C", NhatKy_ViPham!F:F, B21, NhatKy_ViPham!C:C, "T12")</f>
        <v>100</v>
      </c>
      <c r="AD21" s="7">
        <f>100 + SUMIFS(NhatKy_ViPham!J:J, NhatKy_ViPham!E:E, "11_Toan_C", NhatKy_ViPham!F:F, B21, NhatKy_ViPham!C:C, "T13") - SUMIFS(NhatKy_ViPham!K:K, NhatKy_ViPham!E:E, "11_Toan_C", NhatKy_ViPham!F:F, B21, NhatKy_ViPham!C:C, "T13")</f>
        <v>100</v>
      </c>
      <c r="AE21" s="7">
        <f>100 + SUMIFS(NhatKy_ViPham!J:J, NhatKy_ViPham!E:E, "11_Toan_C", NhatKy_ViPham!F:F, B21, NhatKy_ViPham!C:C, "T14") - SUMIFS(NhatKy_ViPham!K:K, NhatKy_ViPham!E:E, "11_Toan_C", NhatKy_ViPham!F:F, B21, NhatKy_ViPham!C:C, "T14")</f>
        <v>100</v>
      </c>
      <c r="AF21" s="7">
        <f>100 + SUMIFS(NhatKy_ViPham!J:J, NhatKy_ViPham!E:E, "11_Toan_C", NhatKy_ViPham!F:F, B21, NhatKy_ViPham!C:C, "T15") - SUMIFS(NhatKy_ViPham!K:K, NhatKy_ViPham!E:E, "11_Toan_C", NhatKy_ViPham!F:F, B21, NhatKy_ViPham!C:C, "T15")</f>
        <v>100</v>
      </c>
      <c r="AG21" s="7">
        <f>100 + SUMIFS(NhatKy_ViPham!J:J, NhatKy_ViPham!E:E, "11_Toan_C", NhatKy_ViPham!F:F, B21, NhatKy_ViPham!C:C, "T16") - SUMIFS(NhatKy_ViPham!K:K, NhatKy_ViPham!E:E, "11_Toan_C", NhatKy_ViPham!F:F, B21, NhatKy_ViPham!C:C, "T16")</f>
        <v>100</v>
      </c>
      <c r="AH21" s="7">
        <f>100 + SUMIFS(NhatKy_ViPham!J:J, NhatKy_ViPham!E:E, "11_Toan_C", NhatKy_ViPham!F:F, B21, NhatKy_ViPham!C:C, "T17") - SUMIFS(NhatKy_ViPham!K:K, NhatKy_ViPham!E:E, "11_Toan_C", NhatKy_ViPham!F:F, B21, NhatKy_ViPham!C:C, "T17")</f>
        <v>100</v>
      </c>
      <c r="AI21" s="7">
        <f>100 + SUMIFS(NhatKy_ViPham!J:J, NhatKy_ViPham!E:E, "11_Toan_C", NhatKy_ViPham!F:F, B21, NhatKy_ViPham!C:C, "T18") - SUMIFS(NhatKy_ViPham!K:K, NhatKy_ViPham!E:E, "11_Toan_C", NhatKy_ViPham!F:F, B21, NhatKy_ViPham!C:C, "T18")</f>
        <v>100</v>
      </c>
      <c r="AJ21" s="7">
        <f>100 + SUMIFS(NhatKy_ViPham!J:J, NhatKy_ViPham!E:E, "11_Toan_C", NhatKy_ViPham!F:F, B21, NhatKy_ViPham!C:C, "T19") - SUMIFS(NhatKy_ViPham!K:K, NhatKy_ViPham!E:E, "11_Toan_C", NhatKy_ViPham!F:F, B21, NhatKy_ViPham!C:C, "T19")</f>
        <v>100</v>
      </c>
      <c r="AK21" s="7">
        <f>100 + SUMIFS(NhatKy_ViPham!J:J, NhatKy_ViPham!E:E, "11_Toan_C", NhatKy_ViPham!F:F, B21, NhatKy_ViPham!C:C, "T20") - SUMIFS(NhatKy_ViPham!K:K, NhatKy_ViPham!E:E, "11_Toan_C", NhatKy_ViPham!F:F, B21, NhatKy_ViPham!C:C, "T20")</f>
        <v>100</v>
      </c>
      <c r="AL21" s="7">
        <f>100 + SUMIFS(NhatKy_ViPham!J:J, NhatKy_ViPham!E:E, "11_Toan_C", NhatKy_ViPham!F:F, B21, NhatKy_ViPham!C:C, "T21") - SUMIFS(NhatKy_ViPham!K:K, NhatKy_ViPham!E:E, "11_Toan_C", NhatKy_ViPham!F:F, B21, NhatKy_ViPham!C:C, "T21")</f>
        <v>100</v>
      </c>
      <c r="AM21" s="7">
        <f>100 + SUMIFS(NhatKy_ViPham!J:J, NhatKy_ViPham!E:E, "11_Toan_C", NhatKy_ViPham!F:F, B21, NhatKy_ViPham!C:C, "T22") - SUMIFS(NhatKy_ViPham!K:K, NhatKy_ViPham!E:E, "11_Toan_C", NhatKy_ViPham!F:F, B21, NhatKy_ViPham!C:C, "T22")</f>
        <v>100</v>
      </c>
      <c r="AN21" s="7">
        <f>100 + SUMIFS(NhatKy_ViPham!J:J, NhatKy_ViPham!E:E, "11_Toan_C", NhatKy_ViPham!F:F, B21, NhatKy_ViPham!C:C, "T23") - SUMIFS(NhatKy_ViPham!K:K, NhatKy_ViPham!E:E, "11_Toan_C", NhatKy_ViPham!F:F, B21, NhatKy_ViPham!C:C, "T23")</f>
        <v>100</v>
      </c>
      <c r="AO21" s="7">
        <f>100 + SUMIFS(NhatKy_ViPham!J:J, NhatKy_ViPham!E:E, "11_Toan_C", NhatKy_ViPham!F:F, B21, NhatKy_ViPham!C:C, "T24") - SUMIFS(NhatKy_ViPham!K:K, NhatKy_ViPham!E:E, "11_Toan_C", NhatKy_ViPham!F:F, B21, NhatKy_ViPham!C:C, "T24")</f>
        <v>100</v>
      </c>
      <c r="AP21" s="7">
        <f>100 + SUMIFS(NhatKy_ViPham!J:J, NhatKy_ViPham!E:E, "11_Toan_C", NhatKy_ViPham!F:F, B21, NhatKy_ViPham!C:C, "T25") - SUMIFS(NhatKy_ViPham!K:K, NhatKy_ViPham!E:E, "11_Toan_C", NhatKy_ViPham!F:F, B21, NhatKy_ViPham!C:C, "T25")</f>
        <v>100</v>
      </c>
      <c r="AQ21" s="7">
        <f>100 + SUMIFS(NhatKy_ViPham!J:J, NhatKy_ViPham!E:E, "11_Toan_C", NhatKy_ViPham!F:F, B21, NhatKy_ViPham!C:C, "T26") - SUMIFS(NhatKy_ViPham!K:K, NhatKy_ViPham!E:E, "11_Toan_C", NhatKy_ViPham!F:F, B21, NhatKy_ViPham!C:C, "T26")</f>
        <v>100</v>
      </c>
      <c r="AR21" s="7">
        <f>100 + SUMIFS(NhatKy_ViPham!J:J, NhatKy_ViPham!E:E, "11_Toan_C", NhatKy_ViPham!F:F, B21, NhatKy_ViPham!C:C, "T27") - SUMIFS(NhatKy_ViPham!K:K, NhatKy_ViPham!E:E, "11_Toan_C", NhatKy_ViPham!F:F, B21, NhatKy_ViPham!C:C, "T27")</f>
        <v>100</v>
      </c>
      <c r="AS21" s="7">
        <f>100 + SUMIFS(NhatKy_ViPham!J:J, NhatKy_ViPham!E:E, "11_Toan_C", NhatKy_ViPham!F:F, B21, NhatKy_ViPham!C:C, "T28") - SUMIFS(NhatKy_ViPham!K:K, NhatKy_ViPham!E:E, "11_Toan_C", NhatKy_ViPham!F:F, B21, NhatKy_ViPham!C:C, "T28")</f>
        <v>100</v>
      </c>
      <c r="AT21" s="7">
        <f>100 + SUMIFS(NhatKy_ViPham!J:J, NhatKy_ViPham!E:E, "11_Toan_C", NhatKy_ViPham!F:F, B21, NhatKy_ViPham!C:C, "T29") - SUMIFS(NhatKy_ViPham!K:K, NhatKy_ViPham!E:E, "11_Toan_C", NhatKy_ViPham!F:F, B21, NhatKy_ViPham!C:C, "T29")</f>
        <v>100</v>
      </c>
      <c r="AU21" s="7">
        <f>100 + SUMIFS(NhatKy_ViPham!J:J, NhatKy_ViPham!E:E, "11_Toan_C", NhatKy_ViPham!F:F, B21, NhatKy_ViPham!C:C, "T30") - SUMIFS(NhatKy_ViPham!K:K, NhatKy_ViPham!E:E, "11_Toan_C", NhatKy_ViPham!F:F, B21, NhatKy_ViPham!C:C, "T30")</f>
        <v>100</v>
      </c>
      <c r="AV21" s="7">
        <f>100 + SUMIFS(NhatKy_ViPham!J:J, NhatKy_ViPham!E:E, "11_Toan_C", NhatKy_ViPham!F:F, B21, NhatKy_ViPham!C:C, "T31") - SUMIFS(NhatKy_ViPham!K:K, NhatKy_ViPham!E:E, "11_Toan_C", NhatKy_ViPham!F:F, B21, NhatKy_ViPham!C:C, "T31")</f>
        <v>100</v>
      </c>
      <c r="AW21" s="7">
        <f>100 + SUMIFS(NhatKy_ViPham!J:J, NhatKy_ViPham!E:E, "11_Toan_C", NhatKy_ViPham!F:F, B21, NhatKy_ViPham!C:C, "T32") - SUMIFS(NhatKy_ViPham!K:K, NhatKy_ViPham!E:E, "11_Toan_C", NhatKy_ViPham!F:F, B21, NhatKy_ViPham!C:C, "T32")</f>
        <v>100</v>
      </c>
      <c r="AX21" s="7">
        <f>100 + SUMIFS(NhatKy_ViPham!J:J, NhatKy_ViPham!E:E, "11_Toan_C", NhatKy_ViPham!F:F, B21, NhatKy_ViPham!C:C, "T33") - SUMIFS(NhatKy_ViPham!K:K, NhatKy_ViPham!E:E, "11_Toan_C", NhatKy_ViPham!F:F, B21, NhatKy_ViPham!C:C, "T33")</f>
        <v>100</v>
      </c>
      <c r="AY21" s="7">
        <f>100 + SUMIFS(NhatKy_ViPham!J:J, NhatKy_ViPham!E:E, "11_Toan_C", NhatKy_ViPham!F:F, B21, NhatKy_ViPham!C:C, "T34") - SUMIFS(NhatKy_ViPham!K:K, NhatKy_ViPham!E:E, "11_Toan_C", NhatKy_ViPham!F:F, B21, NhatKy_ViPham!C:C, "T34")</f>
        <v>100</v>
      </c>
      <c r="AZ21" s="7">
        <f>100 + SUMIFS(NhatKy_ViPham!J:J, NhatKy_ViPham!E:E, "11_Toan_C", NhatKy_ViPham!F:F, B21, NhatKy_ViPham!C:C, "T35") - SUMIFS(NhatKy_ViPham!K:K, NhatKy_ViPham!E:E, "11_Toan_C", NhatKy_ViPham!F:F, B21, NhatKy_ViPham!C:C, "T35")</f>
        <v>100</v>
      </c>
      <c r="BA21" s="12">
        <f t="shared" si="0"/>
        <v>100</v>
      </c>
      <c r="BB21" s="11" t="s">
        <v>430</v>
      </c>
      <c r="BC21" s="14" t="str">
        <f t="shared" si="1"/>
        <v>Tốt</v>
      </c>
      <c r="BD21" s="10" t="str">
        <f t="shared" si="2"/>
        <v>🟢 BÌNH THƯỜNG</v>
      </c>
    </row>
    <row r="22" spans="1:56" x14ac:dyDescent="0.25">
      <c r="A22" s="5">
        <v>14</v>
      </c>
      <c r="B22" s="15" t="s">
        <v>1491</v>
      </c>
      <c r="C22" s="5" t="s">
        <v>1492</v>
      </c>
      <c r="D22" s="5" t="s">
        <v>435</v>
      </c>
      <c r="E22" s="11" t="s">
        <v>430</v>
      </c>
      <c r="F22" s="6">
        <f>SUMIFS(NhatKy_ViPham!K:K, NhatKy_ViPham!E:E, "11_Toan_C", NhatKy_ViPham!F:F, B22, NhatKy_ViPham!H:H, "L01")</f>
        <v>0</v>
      </c>
      <c r="G22" s="6">
        <f>SUMIFS(NhatKy_ViPham!K:K, NhatKy_ViPham!E:E, "11_Toan_C", NhatKy_ViPham!F:F, B22, NhatKy_ViPham!H:H, "L02")</f>
        <v>0</v>
      </c>
      <c r="H22" s="6">
        <f>SUMIFS(NhatKy_ViPham!K:K, NhatKy_ViPham!E:E, "11_Toan_C", NhatKy_ViPham!F:F, B22, NhatKy_ViPham!H:H, "L03")</f>
        <v>0</v>
      </c>
      <c r="I22" s="6">
        <f>SUMIFS(NhatKy_ViPham!K:K, NhatKy_ViPham!E:E, "11_Toan_C", NhatKy_ViPham!F:F, B22, NhatKy_ViPham!H:H, "L04")</f>
        <v>0</v>
      </c>
      <c r="J22" s="6">
        <f>SUMIFS(NhatKy_ViPham!K:K, NhatKy_ViPham!E:E, "11_Toan_C", NhatKy_ViPham!F:F, B22, NhatKy_ViPham!H:H, "L05")</f>
        <v>0</v>
      </c>
      <c r="K22" s="6">
        <f>SUMIFS(NhatKy_ViPham!K:K, NhatKy_ViPham!E:E, "11_Toan_C", NhatKy_ViPham!F:F, B22, NhatKy_ViPham!H:H, "L06")</f>
        <v>0</v>
      </c>
      <c r="L22" s="6">
        <f>SUMIFS(NhatKy_ViPham!K:K, NhatKy_ViPham!E:E, "11_Toan_C", NhatKy_ViPham!F:F, B22, NhatKy_ViPham!H:H, "L07")</f>
        <v>0</v>
      </c>
      <c r="M22" s="6">
        <f>SUMIFS(NhatKy_ViPham!K:K, NhatKy_ViPham!E:E, "11_Toan_C", NhatKy_ViPham!F:F, B22, NhatKy_ViPham!H:H, "L08")</f>
        <v>0</v>
      </c>
      <c r="N22" s="6">
        <f>SUMIFS(NhatKy_ViPham!K:K, NhatKy_ViPham!E:E, "11_Toan_C", NhatKy_ViPham!F:F, B22, NhatKy_ViPham!H:H, "L09")</f>
        <v>0</v>
      </c>
      <c r="O22" s="6">
        <f>SUMIFS(NhatKy_ViPham!K:K, NhatKy_ViPham!E:E, "11_Toan_C", NhatKy_ViPham!F:F, B22, NhatKy_ViPham!H:H, "L10")</f>
        <v>0</v>
      </c>
      <c r="P22" s="12">
        <f>SUMIFS(NhatKy_ViPham!J:J, NhatKy_ViPham!E:E, "11_Toan_C", NhatKy_ViPham!F:F, B22)</f>
        <v>0</v>
      </c>
      <c r="Q22" s="13">
        <f>SUMIFS(NhatKy_ViPham!K:K, NhatKy_ViPham!E:E, "11_Toan_C", NhatKy_ViPham!F:F, B22)</f>
        <v>0</v>
      </c>
      <c r="R22" s="6">
        <f>100 + SUMIFS(NhatKy_ViPham!J:J, NhatKy_ViPham!E:E, "11_Toan_C", NhatKy_ViPham!F:F, B22, NhatKy_ViPham!C:C, "T1") - SUMIFS(NhatKy_ViPham!K:K, NhatKy_ViPham!E:E, "11_Toan_C", NhatKy_ViPham!F:F, B22, NhatKy_ViPham!C:C, "T1")</f>
        <v>100</v>
      </c>
      <c r="S22" s="6">
        <f>100 + SUMIFS(NhatKy_ViPham!J:J, NhatKy_ViPham!E:E, "11_Toan_C", NhatKy_ViPham!F:F, B22, NhatKy_ViPham!C:C, "T2") - SUMIFS(NhatKy_ViPham!K:K, NhatKy_ViPham!E:E, "11_Toan_C", NhatKy_ViPham!F:F, B22, NhatKy_ViPham!C:C, "T2")</f>
        <v>100</v>
      </c>
      <c r="T22" s="6">
        <f>100 + SUMIFS(NhatKy_ViPham!J:J, NhatKy_ViPham!E:E, "11_Toan_C", NhatKy_ViPham!F:F, B22, NhatKy_ViPham!C:C, "T3") - SUMIFS(NhatKy_ViPham!K:K, NhatKy_ViPham!E:E, "11_Toan_C", NhatKy_ViPham!F:F, B22, NhatKy_ViPham!C:C, "T3")</f>
        <v>100</v>
      </c>
      <c r="U22" s="6">
        <f>100 + SUMIFS(NhatKy_ViPham!J:J, NhatKy_ViPham!E:E, "11_Toan_C", NhatKy_ViPham!F:F, B22, NhatKy_ViPham!C:C, "T4") - SUMIFS(NhatKy_ViPham!K:K, NhatKy_ViPham!E:E, "11_Toan_C", NhatKy_ViPham!F:F, B22, NhatKy_ViPham!C:C, "T4")</f>
        <v>100</v>
      </c>
      <c r="V22" s="6">
        <f>100 + SUMIFS(NhatKy_ViPham!J:J, NhatKy_ViPham!E:E, "11_Toan_C", NhatKy_ViPham!F:F, B22, NhatKy_ViPham!C:C, "T5") - SUMIFS(NhatKy_ViPham!K:K, NhatKy_ViPham!E:E, "11_Toan_C", NhatKy_ViPham!F:F, B22, NhatKy_ViPham!C:C, "T5")</f>
        <v>100</v>
      </c>
      <c r="W22" s="6">
        <f>100 + SUMIFS(NhatKy_ViPham!J:J, NhatKy_ViPham!E:E, "11_Toan_C", NhatKy_ViPham!F:F, B22, NhatKy_ViPham!C:C, "T6") - SUMIFS(NhatKy_ViPham!K:K, NhatKy_ViPham!E:E, "11_Toan_C", NhatKy_ViPham!F:F, B22, NhatKy_ViPham!C:C, "T6")</f>
        <v>100</v>
      </c>
      <c r="X22" s="6">
        <f>100 + SUMIFS(NhatKy_ViPham!J:J, NhatKy_ViPham!E:E, "11_Toan_C", NhatKy_ViPham!F:F, B22, NhatKy_ViPham!C:C, "T7") - SUMIFS(NhatKy_ViPham!K:K, NhatKy_ViPham!E:E, "11_Toan_C", NhatKy_ViPham!F:F, B22, NhatKy_ViPham!C:C, "T7")</f>
        <v>100</v>
      </c>
      <c r="Y22" s="6">
        <f>100 + SUMIFS(NhatKy_ViPham!J:J, NhatKy_ViPham!E:E, "11_Toan_C", NhatKy_ViPham!F:F, B22, NhatKy_ViPham!C:C, "T8") - SUMIFS(NhatKy_ViPham!K:K, NhatKy_ViPham!E:E, "11_Toan_C", NhatKy_ViPham!F:F, B22, NhatKy_ViPham!C:C, "T8")</f>
        <v>100</v>
      </c>
      <c r="Z22" s="6">
        <f>100 + SUMIFS(NhatKy_ViPham!J:J, NhatKy_ViPham!E:E, "11_Toan_C", NhatKy_ViPham!F:F, B22, NhatKy_ViPham!C:C, "T9") - SUMIFS(NhatKy_ViPham!K:K, NhatKy_ViPham!E:E, "11_Toan_C", NhatKy_ViPham!F:F, B22, NhatKy_ViPham!C:C, "T9")</f>
        <v>100</v>
      </c>
      <c r="AA22" s="6">
        <f>100 + SUMIFS(NhatKy_ViPham!J:J, NhatKy_ViPham!E:E, "11_Toan_C", NhatKy_ViPham!F:F, B22, NhatKy_ViPham!C:C, "T10") - SUMIFS(NhatKy_ViPham!K:K, NhatKy_ViPham!E:E, "11_Toan_C", NhatKy_ViPham!F:F, B22, NhatKy_ViPham!C:C, "T10")</f>
        <v>100</v>
      </c>
      <c r="AB22" s="6">
        <f>100 + SUMIFS(NhatKy_ViPham!J:J, NhatKy_ViPham!E:E, "11_Toan_C", NhatKy_ViPham!F:F, B22, NhatKy_ViPham!C:C, "T11") - SUMIFS(NhatKy_ViPham!K:K, NhatKy_ViPham!E:E, "11_Toan_C", NhatKy_ViPham!F:F, B22, NhatKy_ViPham!C:C, "T11")</f>
        <v>100</v>
      </c>
      <c r="AC22" s="6">
        <f>100 + SUMIFS(NhatKy_ViPham!J:J, NhatKy_ViPham!E:E, "11_Toan_C", NhatKy_ViPham!F:F, B22, NhatKy_ViPham!C:C, "T12") - SUMIFS(NhatKy_ViPham!K:K, NhatKy_ViPham!E:E, "11_Toan_C", NhatKy_ViPham!F:F, B22, NhatKy_ViPham!C:C, "T12")</f>
        <v>100</v>
      </c>
      <c r="AD22" s="6">
        <f>100 + SUMIFS(NhatKy_ViPham!J:J, NhatKy_ViPham!E:E, "11_Toan_C", NhatKy_ViPham!F:F, B22, NhatKy_ViPham!C:C, "T13") - SUMIFS(NhatKy_ViPham!K:K, NhatKy_ViPham!E:E, "11_Toan_C", NhatKy_ViPham!F:F, B22, NhatKy_ViPham!C:C, "T13")</f>
        <v>100</v>
      </c>
      <c r="AE22" s="6">
        <f>100 + SUMIFS(NhatKy_ViPham!J:J, NhatKy_ViPham!E:E, "11_Toan_C", NhatKy_ViPham!F:F, B22, NhatKy_ViPham!C:C, "T14") - SUMIFS(NhatKy_ViPham!K:K, NhatKy_ViPham!E:E, "11_Toan_C", NhatKy_ViPham!F:F, B22, NhatKy_ViPham!C:C, "T14")</f>
        <v>100</v>
      </c>
      <c r="AF22" s="6">
        <f>100 + SUMIFS(NhatKy_ViPham!J:J, NhatKy_ViPham!E:E, "11_Toan_C", NhatKy_ViPham!F:F, B22, NhatKy_ViPham!C:C, "T15") - SUMIFS(NhatKy_ViPham!K:K, NhatKy_ViPham!E:E, "11_Toan_C", NhatKy_ViPham!F:F, B22, NhatKy_ViPham!C:C, "T15")</f>
        <v>100</v>
      </c>
      <c r="AG22" s="6">
        <f>100 + SUMIFS(NhatKy_ViPham!J:J, NhatKy_ViPham!E:E, "11_Toan_C", NhatKy_ViPham!F:F, B22, NhatKy_ViPham!C:C, "T16") - SUMIFS(NhatKy_ViPham!K:K, NhatKy_ViPham!E:E, "11_Toan_C", NhatKy_ViPham!F:F, B22, NhatKy_ViPham!C:C, "T16")</f>
        <v>100</v>
      </c>
      <c r="AH22" s="6">
        <f>100 + SUMIFS(NhatKy_ViPham!J:J, NhatKy_ViPham!E:E, "11_Toan_C", NhatKy_ViPham!F:F, B22, NhatKy_ViPham!C:C, "T17") - SUMIFS(NhatKy_ViPham!K:K, NhatKy_ViPham!E:E, "11_Toan_C", NhatKy_ViPham!F:F, B22, NhatKy_ViPham!C:C, "T17")</f>
        <v>100</v>
      </c>
      <c r="AI22" s="6">
        <f>100 + SUMIFS(NhatKy_ViPham!J:J, NhatKy_ViPham!E:E, "11_Toan_C", NhatKy_ViPham!F:F, B22, NhatKy_ViPham!C:C, "T18") - SUMIFS(NhatKy_ViPham!K:K, NhatKy_ViPham!E:E, "11_Toan_C", NhatKy_ViPham!F:F, B22, NhatKy_ViPham!C:C, "T18")</f>
        <v>100</v>
      </c>
      <c r="AJ22" s="6">
        <f>100 + SUMIFS(NhatKy_ViPham!J:J, NhatKy_ViPham!E:E, "11_Toan_C", NhatKy_ViPham!F:F, B22, NhatKy_ViPham!C:C, "T19") - SUMIFS(NhatKy_ViPham!K:K, NhatKy_ViPham!E:E, "11_Toan_C", NhatKy_ViPham!F:F, B22, NhatKy_ViPham!C:C, "T19")</f>
        <v>100</v>
      </c>
      <c r="AK22" s="6">
        <f>100 + SUMIFS(NhatKy_ViPham!J:J, NhatKy_ViPham!E:E, "11_Toan_C", NhatKy_ViPham!F:F, B22, NhatKy_ViPham!C:C, "T20") - SUMIFS(NhatKy_ViPham!K:K, NhatKy_ViPham!E:E, "11_Toan_C", NhatKy_ViPham!F:F, B22, NhatKy_ViPham!C:C, "T20")</f>
        <v>100</v>
      </c>
      <c r="AL22" s="6">
        <f>100 + SUMIFS(NhatKy_ViPham!J:J, NhatKy_ViPham!E:E, "11_Toan_C", NhatKy_ViPham!F:F, B22, NhatKy_ViPham!C:C, "T21") - SUMIFS(NhatKy_ViPham!K:K, NhatKy_ViPham!E:E, "11_Toan_C", NhatKy_ViPham!F:F, B22, NhatKy_ViPham!C:C, "T21")</f>
        <v>100</v>
      </c>
      <c r="AM22" s="6">
        <f>100 + SUMIFS(NhatKy_ViPham!J:J, NhatKy_ViPham!E:E, "11_Toan_C", NhatKy_ViPham!F:F, B22, NhatKy_ViPham!C:C, "T22") - SUMIFS(NhatKy_ViPham!K:K, NhatKy_ViPham!E:E, "11_Toan_C", NhatKy_ViPham!F:F, B22, NhatKy_ViPham!C:C, "T22")</f>
        <v>100</v>
      </c>
      <c r="AN22" s="6">
        <f>100 + SUMIFS(NhatKy_ViPham!J:J, NhatKy_ViPham!E:E, "11_Toan_C", NhatKy_ViPham!F:F, B22, NhatKy_ViPham!C:C, "T23") - SUMIFS(NhatKy_ViPham!K:K, NhatKy_ViPham!E:E, "11_Toan_C", NhatKy_ViPham!F:F, B22, NhatKy_ViPham!C:C, "T23")</f>
        <v>100</v>
      </c>
      <c r="AO22" s="6">
        <f>100 + SUMIFS(NhatKy_ViPham!J:J, NhatKy_ViPham!E:E, "11_Toan_C", NhatKy_ViPham!F:F, B22, NhatKy_ViPham!C:C, "T24") - SUMIFS(NhatKy_ViPham!K:K, NhatKy_ViPham!E:E, "11_Toan_C", NhatKy_ViPham!F:F, B22, NhatKy_ViPham!C:C, "T24")</f>
        <v>100</v>
      </c>
      <c r="AP22" s="6">
        <f>100 + SUMIFS(NhatKy_ViPham!J:J, NhatKy_ViPham!E:E, "11_Toan_C", NhatKy_ViPham!F:F, B22, NhatKy_ViPham!C:C, "T25") - SUMIFS(NhatKy_ViPham!K:K, NhatKy_ViPham!E:E, "11_Toan_C", NhatKy_ViPham!F:F, B22, NhatKy_ViPham!C:C, "T25")</f>
        <v>100</v>
      </c>
      <c r="AQ22" s="6">
        <f>100 + SUMIFS(NhatKy_ViPham!J:J, NhatKy_ViPham!E:E, "11_Toan_C", NhatKy_ViPham!F:F, B22, NhatKy_ViPham!C:C, "T26") - SUMIFS(NhatKy_ViPham!K:K, NhatKy_ViPham!E:E, "11_Toan_C", NhatKy_ViPham!F:F, B22, NhatKy_ViPham!C:C, "T26")</f>
        <v>100</v>
      </c>
      <c r="AR22" s="6">
        <f>100 + SUMIFS(NhatKy_ViPham!J:J, NhatKy_ViPham!E:E, "11_Toan_C", NhatKy_ViPham!F:F, B22, NhatKy_ViPham!C:C, "T27") - SUMIFS(NhatKy_ViPham!K:K, NhatKy_ViPham!E:E, "11_Toan_C", NhatKy_ViPham!F:F, B22, NhatKy_ViPham!C:C, "T27")</f>
        <v>100</v>
      </c>
      <c r="AS22" s="6">
        <f>100 + SUMIFS(NhatKy_ViPham!J:J, NhatKy_ViPham!E:E, "11_Toan_C", NhatKy_ViPham!F:F, B22, NhatKy_ViPham!C:C, "T28") - SUMIFS(NhatKy_ViPham!K:K, NhatKy_ViPham!E:E, "11_Toan_C", NhatKy_ViPham!F:F, B22, NhatKy_ViPham!C:C, "T28")</f>
        <v>100</v>
      </c>
      <c r="AT22" s="6">
        <f>100 + SUMIFS(NhatKy_ViPham!J:J, NhatKy_ViPham!E:E, "11_Toan_C", NhatKy_ViPham!F:F, B22, NhatKy_ViPham!C:C, "T29") - SUMIFS(NhatKy_ViPham!K:K, NhatKy_ViPham!E:E, "11_Toan_C", NhatKy_ViPham!F:F, B22, NhatKy_ViPham!C:C, "T29")</f>
        <v>100</v>
      </c>
      <c r="AU22" s="6">
        <f>100 + SUMIFS(NhatKy_ViPham!J:J, NhatKy_ViPham!E:E, "11_Toan_C", NhatKy_ViPham!F:F, B22, NhatKy_ViPham!C:C, "T30") - SUMIFS(NhatKy_ViPham!K:K, NhatKy_ViPham!E:E, "11_Toan_C", NhatKy_ViPham!F:F, B22, NhatKy_ViPham!C:C, "T30")</f>
        <v>100</v>
      </c>
      <c r="AV22" s="6">
        <f>100 + SUMIFS(NhatKy_ViPham!J:J, NhatKy_ViPham!E:E, "11_Toan_C", NhatKy_ViPham!F:F, B22, NhatKy_ViPham!C:C, "T31") - SUMIFS(NhatKy_ViPham!K:K, NhatKy_ViPham!E:E, "11_Toan_C", NhatKy_ViPham!F:F, B22, NhatKy_ViPham!C:C, "T31")</f>
        <v>100</v>
      </c>
      <c r="AW22" s="6">
        <f>100 + SUMIFS(NhatKy_ViPham!J:J, NhatKy_ViPham!E:E, "11_Toan_C", NhatKy_ViPham!F:F, B22, NhatKy_ViPham!C:C, "T32") - SUMIFS(NhatKy_ViPham!K:K, NhatKy_ViPham!E:E, "11_Toan_C", NhatKy_ViPham!F:F, B22, NhatKy_ViPham!C:C, "T32")</f>
        <v>100</v>
      </c>
      <c r="AX22" s="6">
        <f>100 + SUMIFS(NhatKy_ViPham!J:J, NhatKy_ViPham!E:E, "11_Toan_C", NhatKy_ViPham!F:F, B22, NhatKy_ViPham!C:C, "T33") - SUMIFS(NhatKy_ViPham!K:K, NhatKy_ViPham!E:E, "11_Toan_C", NhatKy_ViPham!F:F, B22, NhatKy_ViPham!C:C, "T33")</f>
        <v>100</v>
      </c>
      <c r="AY22" s="6">
        <f>100 + SUMIFS(NhatKy_ViPham!J:J, NhatKy_ViPham!E:E, "11_Toan_C", NhatKy_ViPham!F:F, B22, NhatKy_ViPham!C:C, "T34") - SUMIFS(NhatKy_ViPham!K:K, NhatKy_ViPham!E:E, "11_Toan_C", NhatKy_ViPham!F:F, B22, NhatKy_ViPham!C:C, "T34")</f>
        <v>100</v>
      </c>
      <c r="AZ22" s="6">
        <f>100 + SUMIFS(NhatKy_ViPham!J:J, NhatKy_ViPham!E:E, "11_Toan_C", NhatKy_ViPham!F:F, B22, NhatKy_ViPham!C:C, "T35") - SUMIFS(NhatKy_ViPham!K:K, NhatKy_ViPham!E:E, "11_Toan_C", NhatKy_ViPham!F:F, B22, NhatKy_ViPham!C:C, "T35")</f>
        <v>100</v>
      </c>
      <c r="BA22" s="12">
        <f t="shared" si="0"/>
        <v>100</v>
      </c>
      <c r="BB22" s="11" t="s">
        <v>430</v>
      </c>
      <c r="BC22" s="16" t="str">
        <f t="shared" si="1"/>
        <v>Tốt</v>
      </c>
      <c r="BD22" s="15" t="str">
        <f t="shared" si="2"/>
        <v>🟢 BÌNH THƯỜNG</v>
      </c>
    </row>
    <row r="23" spans="1:56" x14ac:dyDescent="0.25">
      <c r="A23" s="4">
        <v>15</v>
      </c>
      <c r="B23" s="10" t="s">
        <v>1493</v>
      </c>
      <c r="C23" s="4" t="s">
        <v>1494</v>
      </c>
      <c r="D23" s="4" t="s">
        <v>435</v>
      </c>
      <c r="E23" s="11" t="s">
        <v>430</v>
      </c>
      <c r="F23" s="7">
        <f>SUMIFS(NhatKy_ViPham!K:K, NhatKy_ViPham!E:E, "11_Toan_C", NhatKy_ViPham!F:F, B23, NhatKy_ViPham!H:H, "L01")</f>
        <v>0</v>
      </c>
      <c r="G23" s="7">
        <f>SUMIFS(NhatKy_ViPham!K:K, NhatKy_ViPham!E:E, "11_Toan_C", NhatKy_ViPham!F:F, B23, NhatKy_ViPham!H:H, "L02")</f>
        <v>0</v>
      </c>
      <c r="H23" s="7">
        <f>SUMIFS(NhatKy_ViPham!K:K, NhatKy_ViPham!E:E, "11_Toan_C", NhatKy_ViPham!F:F, B23, NhatKy_ViPham!H:H, "L03")</f>
        <v>0</v>
      </c>
      <c r="I23" s="7">
        <f>SUMIFS(NhatKy_ViPham!K:K, NhatKy_ViPham!E:E, "11_Toan_C", NhatKy_ViPham!F:F, B23, NhatKy_ViPham!H:H, "L04")</f>
        <v>0</v>
      </c>
      <c r="J23" s="7">
        <f>SUMIFS(NhatKy_ViPham!K:K, NhatKy_ViPham!E:E, "11_Toan_C", NhatKy_ViPham!F:F, B23, NhatKy_ViPham!H:H, "L05")</f>
        <v>0</v>
      </c>
      <c r="K23" s="7">
        <f>SUMIFS(NhatKy_ViPham!K:K, NhatKy_ViPham!E:E, "11_Toan_C", NhatKy_ViPham!F:F, B23, NhatKy_ViPham!H:H, "L06")</f>
        <v>0</v>
      </c>
      <c r="L23" s="7">
        <f>SUMIFS(NhatKy_ViPham!K:K, NhatKy_ViPham!E:E, "11_Toan_C", NhatKy_ViPham!F:F, B23, NhatKy_ViPham!H:H, "L07")</f>
        <v>0</v>
      </c>
      <c r="M23" s="7">
        <f>SUMIFS(NhatKy_ViPham!K:K, NhatKy_ViPham!E:E, "11_Toan_C", NhatKy_ViPham!F:F, B23, NhatKy_ViPham!H:H, "L08")</f>
        <v>0</v>
      </c>
      <c r="N23" s="7">
        <f>SUMIFS(NhatKy_ViPham!K:K, NhatKy_ViPham!E:E, "11_Toan_C", NhatKy_ViPham!F:F, B23, NhatKy_ViPham!H:H, "L09")</f>
        <v>0</v>
      </c>
      <c r="O23" s="7">
        <f>SUMIFS(NhatKy_ViPham!K:K, NhatKy_ViPham!E:E, "11_Toan_C", NhatKy_ViPham!F:F, B23, NhatKy_ViPham!H:H, "L10")</f>
        <v>0</v>
      </c>
      <c r="P23" s="12">
        <f>SUMIFS(NhatKy_ViPham!J:J, NhatKy_ViPham!E:E, "11_Toan_C", NhatKy_ViPham!F:F, B23)</f>
        <v>0</v>
      </c>
      <c r="Q23" s="13">
        <f>SUMIFS(NhatKy_ViPham!K:K, NhatKy_ViPham!E:E, "11_Toan_C", NhatKy_ViPham!F:F, B23)</f>
        <v>0</v>
      </c>
      <c r="R23" s="7">
        <f>100 + SUMIFS(NhatKy_ViPham!J:J, NhatKy_ViPham!E:E, "11_Toan_C", NhatKy_ViPham!F:F, B23, NhatKy_ViPham!C:C, "T1") - SUMIFS(NhatKy_ViPham!K:K, NhatKy_ViPham!E:E, "11_Toan_C", NhatKy_ViPham!F:F, B23, NhatKy_ViPham!C:C, "T1")</f>
        <v>100</v>
      </c>
      <c r="S23" s="7">
        <f>100 + SUMIFS(NhatKy_ViPham!J:J, NhatKy_ViPham!E:E, "11_Toan_C", NhatKy_ViPham!F:F, B23, NhatKy_ViPham!C:C, "T2") - SUMIFS(NhatKy_ViPham!K:K, NhatKy_ViPham!E:E, "11_Toan_C", NhatKy_ViPham!F:F, B23, NhatKy_ViPham!C:C, "T2")</f>
        <v>100</v>
      </c>
      <c r="T23" s="7">
        <f>100 + SUMIFS(NhatKy_ViPham!J:J, NhatKy_ViPham!E:E, "11_Toan_C", NhatKy_ViPham!F:F, B23, NhatKy_ViPham!C:C, "T3") - SUMIFS(NhatKy_ViPham!K:K, NhatKy_ViPham!E:E, "11_Toan_C", NhatKy_ViPham!F:F, B23, NhatKy_ViPham!C:C, "T3")</f>
        <v>100</v>
      </c>
      <c r="U23" s="7">
        <f>100 + SUMIFS(NhatKy_ViPham!J:J, NhatKy_ViPham!E:E, "11_Toan_C", NhatKy_ViPham!F:F, B23, NhatKy_ViPham!C:C, "T4") - SUMIFS(NhatKy_ViPham!K:K, NhatKy_ViPham!E:E, "11_Toan_C", NhatKy_ViPham!F:F, B23, NhatKy_ViPham!C:C, "T4")</f>
        <v>100</v>
      </c>
      <c r="V23" s="7">
        <f>100 + SUMIFS(NhatKy_ViPham!J:J, NhatKy_ViPham!E:E, "11_Toan_C", NhatKy_ViPham!F:F, B23, NhatKy_ViPham!C:C, "T5") - SUMIFS(NhatKy_ViPham!K:K, NhatKy_ViPham!E:E, "11_Toan_C", NhatKy_ViPham!F:F, B23, NhatKy_ViPham!C:C, "T5")</f>
        <v>100</v>
      </c>
      <c r="W23" s="7">
        <f>100 + SUMIFS(NhatKy_ViPham!J:J, NhatKy_ViPham!E:E, "11_Toan_C", NhatKy_ViPham!F:F, B23, NhatKy_ViPham!C:C, "T6") - SUMIFS(NhatKy_ViPham!K:K, NhatKy_ViPham!E:E, "11_Toan_C", NhatKy_ViPham!F:F, B23, NhatKy_ViPham!C:C, "T6")</f>
        <v>100</v>
      </c>
      <c r="X23" s="7">
        <f>100 + SUMIFS(NhatKy_ViPham!J:J, NhatKy_ViPham!E:E, "11_Toan_C", NhatKy_ViPham!F:F, B23, NhatKy_ViPham!C:C, "T7") - SUMIFS(NhatKy_ViPham!K:K, NhatKy_ViPham!E:E, "11_Toan_C", NhatKy_ViPham!F:F, B23, NhatKy_ViPham!C:C, "T7")</f>
        <v>100</v>
      </c>
      <c r="Y23" s="7">
        <f>100 + SUMIFS(NhatKy_ViPham!J:J, NhatKy_ViPham!E:E, "11_Toan_C", NhatKy_ViPham!F:F, B23, NhatKy_ViPham!C:C, "T8") - SUMIFS(NhatKy_ViPham!K:K, NhatKy_ViPham!E:E, "11_Toan_C", NhatKy_ViPham!F:F, B23, NhatKy_ViPham!C:C, "T8")</f>
        <v>100</v>
      </c>
      <c r="Z23" s="7">
        <f>100 + SUMIFS(NhatKy_ViPham!J:J, NhatKy_ViPham!E:E, "11_Toan_C", NhatKy_ViPham!F:F, B23, NhatKy_ViPham!C:C, "T9") - SUMIFS(NhatKy_ViPham!K:K, NhatKy_ViPham!E:E, "11_Toan_C", NhatKy_ViPham!F:F, B23, NhatKy_ViPham!C:C, "T9")</f>
        <v>100</v>
      </c>
      <c r="AA23" s="7">
        <f>100 + SUMIFS(NhatKy_ViPham!J:J, NhatKy_ViPham!E:E, "11_Toan_C", NhatKy_ViPham!F:F, B23, NhatKy_ViPham!C:C, "T10") - SUMIFS(NhatKy_ViPham!K:K, NhatKy_ViPham!E:E, "11_Toan_C", NhatKy_ViPham!F:F, B23, NhatKy_ViPham!C:C, "T10")</f>
        <v>100</v>
      </c>
      <c r="AB23" s="7">
        <f>100 + SUMIFS(NhatKy_ViPham!J:J, NhatKy_ViPham!E:E, "11_Toan_C", NhatKy_ViPham!F:F, B23, NhatKy_ViPham!C:C, "T11") - SUMIFS(NhatKy_ViPham!K:K, NhatKy_ViPham!E:E, "11_Toan_C", NhatKy_ViPham!F:F, B23, NhatKy_ViPham!C:C, "T11")</f>
        <v>100</v>
      </c>
      <c r="AC23" s="7">
        <f>100 + SUMIFS(NhatKy_ViPham!J:J, NhatKy_ViPham!E:E, "11_Toan_C", NhatKy_ViPham!F:F, B23, NhatKy_ViPham!C:C, "T12") - SUMIFS(NhatKy_ViPham!K:K, NhatKy_ViPham!E:E, "11_Toan_C", NhatKy_ViPham!F:F, B23, NhatKy_ViPham!C:C, "T12")</f>
        <v>100</v>
      </c>
      <c r="AD23" s="7">
        <f>100 + SUMIFS(NhatKy_ViPham!J:J, NhatKy_ViPham!E:E, "11_Toan_C", NhatKy_ViPham!F:F, B23, NhatKy_ViPham!C:C, "T13") - SUMIFS(NhatKy_ViPham!K:K, NhatKy_ViPham!E:E, "11_Toan_C", NhatKy_ViPham!F:F, B23, NhatKy_ViPham!C:C, "T13")</f>
        <v>100</v>
      </c>
      <c r="AE23" s="7">
        <f>100 + SUMIFS(NhatKy_ViPham!J:J, NhatKy_ViPham!E:E, "11_Toan_C", NhatKy_ViPham!F:F, B23, NhatKy_ViPham!C:C, "T14") - SUMIFS(NhatKy_ViPham!K:K, NhatKy_ViPham!E:E, "11_Toan_C", NhatKy_ViPham!F:F, B23, NhatKy_ViPham!C:C, "T14")</f>
        <v>100</v>
      </c>
      <c r="AF23" s="7">
        <f>100 + SUMIFS(NhatKy_ViPham!J:J, NhatKy_ViPham!E:E, "11_Toan_C", NhatKy_ViPham!F:F, B23, NhatKy_ViPham!C:C, "T15") - SUMIFS(NhatKy_ViPham!K:K, NhatKy_ViPham!E:E, "11_Toan_C", NhatKy_ViPham!F:F, B23, NhatKy_ViPham!C:C, "T15")</f>
        <v>100</v>
      </c>
      <c r="AG23" s="7">
        <f>100 + SUMIFS(NhatKy_ViPham!J:J, NhatKy_ViPham!E:E, "11_Toan_C", NhatKy_ViPham!F:F, B23, NhatKy_ViPham!C:C, "T16") - SUMIFS(NhatKy_ViPham!K:K, NhatKy_ViPham!E:E, "11_Toan_C", NhatKy_ViPham!F:F, B23, NhatKy_ViPham!C:C, "T16")</f>
        <v>100</v>
      </c>
      <c r="AH23" s="7">
        <f>100 + SUMIFS(NhatKy_ViPham!J:J, NhatKy_ViPham!E:E, "11_Toan_C", NhatKy_ViPham!F:F, B23, NhatKy_ViPham!C:C, "T17") - SUMIFS(NhatKy_ViPham!K:K, NhatKy_ViPham!E:E, "11_Toan_C", NhatKy_ViPham!F:F, B23, NhatKy_ViPham!C:C, "T17")</f>
        <v>100</v>
      </c>
      <c r="AI23" s="7">
        <f>100 + SUMIFS(NhatKy_ViPham!J:J, NhatKy_ViPham!E:E, "11_Toan_C", NhatKy_ViPham!F:F, B23, NhatKy_ViPham!C:C, "T18") - SUMIFS(NhatKy_ViPham!K:K, NhatKy_ViPham!E:E, "11_Toan_C", NhatKy_ViPham!F:F, B23, NhatKy_ViPham!C:C, "T18")</f>
        <v>100</v>
      </c>
      <c r="AJ23" s="7">
        <f>100 + SUMIFS(NhatKy_ViPham!J:J, NhatKy_ViPham!E:E, "11_Toan_C", NhatKy_ViPham!F:F, B23, NhatKy_ViPham!C:C, "T19") - SUMIFS(NhatKy_ViPham!K:K, NhatKy_ViPham!E:E, "11_Toan_C", NhatKy_ViPham!F:F, B23, NhatKy_ViPham!C:C, "T19")</f>
        <v>100</v>
      </c>
      <c r="AK23" s="7">
        <f>100 + SUMIFS(NhatKy_ViPham!J:J, NhatKy_ViPham!E:E, "11_Toan_C", NhatKy_ViPham!F:F, B23, NhatKy_ViPham!C:C, "T20") - SUMIFS(NhatKy_ViPham!K:K, NhatKy_ViPham!E:E, "11_Toan_C", NhatKy_ViPham!F:F, B23, NhatKy_ViPham!C:C, "T20")</f>
        <v>100</v>
      </c>
      <c r="AL23" s="7">
        <f>100 + SUMIFS(NhatKy_ViPham!J:J, NhatKy_ViPham!E:E, "11_Toan_C", NhatKy_ViPham!F:F, B23, NhatKy_ViPham!C:C, "T21") - SUMIFS(NhatKy_ViPham!K:K, NhatKy_ViPham!E:E, "11_Toan_C", NhatKy_ViPham!F:F, B23, NhatKy_ViPham!C:C, "T21")</f>
        <v>100</v>
      </c>
      <c r="AM23" s="7">
        <f>100 + SUMIFS(NhatKy_ViPham!J:J, NhatKy_ViPham!E:E, "11_Toan_C", NhatKy_ViPham!F:F, B23, NhatKy_ViPham!C:C, "T22") - SUMIFS(NhatKy_ViPham!K:K, NhatKy_ViPham!E:E, "11_Toan_C", NhatKy_ViPham!F:F, B23, NhatKy_ViPham!C:C, "T22")</f>
        <v>100</v>
      </c>
      <c r="AN23" s="7">
        <f>100 + SUMIFS(NhatKy_ViPham!J:J, NhatKy_ViPham!E:E, "11_Toan_C", NhatKy_ViPham!F:F, B23, NhatKy_ViPham!C:C, "T23") - SUMIFS(NhatKy_ViPham!K:K, NhatKy_ViPham!E:E, "11_Toan_C", NhatKy_ViPham!F:F, B23, NhatKy_ViPham!C:C, "T23")</f>
        <v>100</v>
      </c>
      <c r="AO23" s="7">
        <f>100 + SUMIFS(NhatKy_ViPham!J:J, NhatKy_ViPham!E:E, "11_Toan_C", NhatKy_ViPham!F:F, B23, NhatKy_ViPham!C:C, "T24") - SUMIFS(NhatKy_ViPham!K:K, NhatKy_ViPham!E:E, "11_Toan_C", NhatKy_ViPham!F:F, B23, NhatKy_ViPham!C:C, "T24")</f>
        <v>100</v>
      </c>
      <c r="AP23" s="7">
        <f>100 + SUMIFS(NhatKy_ViPham!J:J, NhatKy_ViPham!E:E, "11_Toan_C", NhatKy_ViPham!F:F, B23, NhatKy_ViPham!C:C, "T25") - SUMIFS(NhatKy_ViPham!K:K, NhatKy_ViPham!E:E, "11_Toan_C", NhatKy_ViPham!F:F, B23, NhatKy_ViPham!C:C, "T25")</f>
        <v>100</v>
      </c>
      <c r="AQ23" s="7">
        <f>100 + SUMIFS(NhatKy_ViPham!J:J, NhatKy_ViPham!E:E, "11_Toan_C", NhatKy_ViPham!F:F, B23, NhatKy_ViPham!C:C, "T26") - SUMIFS(NhatKy_ViPham!K:K, NhatKy_ViPham!E:E, "11_Toan_C", NhatKy_ViPham!F:F, B23, NhatKy_ViPham!C:C, "T26")</f>
        <v>100</v>
      </c>
      <c r="AR23" s="7">
        <f>100 + SUMIFS(NhatKy_ViPham!J:J, NhatKy_ViPham!E:E, "11_Toan_C", NhatKy_ViPham!F:F, B23, NhatKy_ViPham!C:C, "T27") - SUMIFS(NhatKy_ViPham!K:K, NhatKy_ViPham!E:E, "11_Toan_C", NhatKy_ViPham!F:F, B23, NhatKy_ViPham!C:C, "T27")</f>
        <v>100</v>
      </c>
      <c r="AS23" s="7">
        <f>100 + SUMIFS(NhatKy_ViPham!J:J, NhatKy_ViPham!E:E, "11_Toan_C", NhatKy_ViPham!F:F, B23, NhatKy_ViPham!C:C, "T28") - SUMIFS(NhatKy_ViPham!K:K, NhatKy_ViPham!E:E, "11_Toan_C", NhatKy_ViPham!F:F, B23, NhatKy_ViPham!C:C, "T28")</f>
        <v>100</v>
      </c>
      <c r="AT23" s="7">
        <f>100 + SUMIFS(NhatKy_ViPham!J:J, NhatKy_ViPham!E:E, "11_Toan_C", NhatKy_ViPham!F:F, B23, NhatKy_ViPham!C:C, "T29") - SUMIFS(NhatKy_ViPham!K:K, NhatKy_ViPham!E:E, "11_Toan_C", NhatKy_ViPham!F:F, B23, NhatKy_ViPham!C:C, "T29")</f>
        <v>100</v>
      </c>
      <c r="AU23" s="7">
        <f>100 + SUMIFS(NhatKy_ViPham!J:J, NhatKy_ViPham!E:E, "11_Toan_C", NhatKy_ViPham!F:F, B23, NhatKy_ViPham!C:C, "T30") - SUMIFS(NhatKy_ViPham!K:K, NhatKy_ViPham!E:E, "11_Toan_C", NhatKy_ViPham!F:F, B23, NhatKy_ViPham!C:C, "T30")</f>
        <v>100</v>
      </c>
      <c r="AV23" s="7">
        <f>100 + SUMIFS(NhatKy_ViPham!J:J, NhatKy_ViPham!E:E, "11_Toan_C", NhatKy_ViPham!F:F, B23, NhatKy_ViPham!C:C, "T31") - SUMIFS(NhatKy_ViPham!K:K, NhatKy_ViPham!E:E, "11_Toan_C", NhatKy_ViPham!F:F, B23, NhatKy_ViPham!C:C, "T31")</f>
        <v>100</v>
      </c>
      <c r="AW23" s="7">
        <f>100 + SUMIFS(NhatKy_ViPham!J:J, NhatKy_ViPham!E:E, "11_Toan_C", NhatKy_ViPham!F:F, B23, NhatKy_ViPham!C:C, "T32") - SUMIFS(NhatKy_ViPham!K:K, NhatKy_ViPham!E:E, "11_Toan_C", NhatKy_ViPham!F:F, B23, NhatKy_ViPham!C:C, "T32")</f>
        <v>100</v>
      </c>
      <c r="AX23" s="7">
        <f>100 + SUMIFS(NhatKy_ViPham!J:J, NhatKy_ViPham!E:E, "11_Toan_C", NhatKy_ViPham!F:F, B23, NhatKy_ViPham!C:C, "T33") - SUMIFS(NhatKy_ViPham!K:K, NhatKy_ViPham!E:E, "11_Toan_C", NhatKy_ViPham!F:F, B23, NhatKy_ViPham!C:C, "T33")</f>
        <v>100</v>
      </c>
      <c r="AY23" s="7">
        <f>100 + SUMIFS(NhatKy_ViPham!J:J, NhatKy_ViPham!E:E, "11_Toan_C", NhatKy_ViPham!F:F, B23, NhatKy_ViPham!C:C, "T34") - SUMIFS(NhatKy_ViPham!K:K, NhatKy_ViPham!E:E, "11_Toan_C", NhatKy_ViPham!F:F, B23, NhatKy_ViPham!C:C, "T34")</f>
        <v>100</v>
      </c>
      <c r="AZ23" s="7">
        <f>100 + SUMIFS(NhatKy_ViPham!J:J, NhatKy_ViPham!E:E, "11_Toan_C", NhatKy_ViPham!F:F, B23, NhatKy_ViPham!C:C, "T35") - SUMIFS(NhatKy_ViPham!K:K, NhatKy_ViPham!E:E, "11_Toan_C", NhatKy_ViPham!F:F, B23, NhatKy_ViPham!C:C, "T35")</f>
        <v>100</v>
      </c>
      <c r="BA23" s="12">
        <f t="shared" si="0"/>
        <v>100</v>
      </c>
      <c r="BB23" s="11" t="s">
        <v>430</v>
      </c>
      <c r="BC23" s="14" t="str">
        <f t="shared" si="1"/>
        <v>Tốt</v>
      </c>
      <c r="BD23" s="10" t="str">
        <f t="shared" si="2"/>
        <v>🟢 BÌNH THƯỜNG</v>
      </c>
    </row>
    <row r="24" spans="1:56" x14ac:dyDescent="0.25">
      <c r="A24" s="5">
        <v>16</v>
      </c>
      <c r="B24" s="15" t="s">
        <v>1495</v>
      </c>
      <c r="C24" s="5" t="s">
        <v>1496</v>
      </c>
      <c r="D24" s="5" t="s">
        <v>435</v>
      </c>
      <c r="E24" s="11" t="s">
        <v>430</v>
      </c>
      <c r="F24" s="6">
        <f>SUMIFS(NhatKy_ViPham!K:K, NhatKy_ViPham!E:E, "11_Toan_C", NhatKy_ViPham!F:F, B24, NhatKy_ViPham!H:H, "L01")</f>
        <v>0</v>
      </c>
      <c r="G24" s="6">
        <f>SUMIFS(NhatKy_ViPham!K:K, NhatKy_ViPham!E:E, "11_Toan_C", NhatKy_ViPham!F:F, B24, NhatKy_ViPham!H:H, "L02")</f>
        <v>0</v>
      </c>
      <c r="H24" s="6">
        <f>SUMIFS(NhatKy_ViPham!K:K, NhatKy_ViPham!E:E, "11_Toan_C", NhatKy_ViPham!F:F, B24, NhatKy_ViPham!H:H, "L03")</f>
        <v>0</v>
      </c>
      <c r="I24" s="6">
        <f>SUMIFS(NhatKy_ViPham!K:K, NhatKy_ViPham!E:E, "11_Toan_C", NhatKy_ViPham!F:F, B24, NhatKy_ViPham!H:H, "L04")</f>
        <v>0</v>
      </c>
      <c r="J24" s="6">
        <f>SUMIFS(NhatKy_ViPham!K:K, NhatKy_ViPham!E:E, "11_Toan_C", NhatKy_ViPham!F:F, B24, NhatKy_ViPham!H:H, "L05")</f>
        <v>0</v>
      </c>
      <c r="K24" s="6">
        <f>SUMIFS(NhatKy_ViPham!K:K, NhatKy_ViPham!E:E, "11_Toan_C", NhatKy_ViPham!F:F, B24, NhatKy_ViPham!H:H, "L06")</f>
        <v>0</v>
      </c>
      <c r="L24" s="6">
        <f>SUMIFS(NhatKy_ViPham!K:K, NhatKy_ViPham!E:E, "11_Toan_C", NhatKy_ViPham!F:F, B24, NhatKy_ViPham!H:H, "L07")</f>
        <v>0</v>
      </c>
      <c r="M24" s="6">
        <f>SUMIFS(NhatKy_ViPham!K:K, NhatKy_ViPham!E:E, "11_Toan_C", NhatKy_ViPham!F:F, B24, NhatKy_ViPham!H:H, "L08")</f>
        <v>0</v>
      </c>
      <c r="N24" s="6">
        <f>SUMIFS(NhatKy_ViPham!K:K, NhatKy_ViPham!E:E, "11_Toan_C", NhatKy_ViPham!F:F, B24, NhatKy_ViPham!H:H, "L09")</f>
        <v>0</v>
      </c>
      <c r="O24" s="6">
        <f>SUMIFS(NhatKy_ViPham!K:K, NhatKy_ViPham!E:E, "11_Toan_C", NhatKy_ViPham!F:F, B24, NhatKy_ViPham!H:H, "L10")</f>
        <v>0</v>
      </c>
      <c r="P24" s="12">
        <f>SUMIFS(NhatKy_ViPham!J:J, NhatKy_ViPham!E:E, "11_Toan_C", NhatKy_ViPham!F:F, B24)</f>
        <v>0</v>
      </c>
      <c r="Q24" s="13">
        <f>SUMIFS(NhatKy_ViPham!K:K, NhatKy_ViPham!E:E, "11_Toan_C", NhatKy_ViPham!F:F, B24)</f>
        <v>0</v>
      </c>
      <c r="R24" s="6">
        <f>100 + SUMIFS(NhatKy_ViPham!J:J, NhatKy_ViPham!E:E, "11_Toan_C", NhatKy_ViPham!F:F, B24, NhatKy_ViPham!C:C, "T1") - SUMIFS(NhatKy_ViPham!K:K, NhatKy_ViPham!E:E, "11_Toan_C", NhatKy_ViPham!F:F, B24, NhatKy_ViPham!C:C, "T1")</f>
        <v>100</v>
      </c>
      <c r="S24" s="6">
        <f>100 + SUMIFS(NhatKy_ViPham!J:J, NhatKy_ViPham!E:E, "11_Toan_C", NhatKy_ViPham!F:F, B24, NhatKy_ViPham!C:C, "T2") - SUMIFS(NhatKy_ViPham!K:K, NhatKy_ViPham!E:E, "11_Toan_C", NhatKy_ViPham!F:F, B24, NhatKy_ViPham!C:C, "T2")</f>
        <v>100</v>
      </c>
      <c r="T24" s="6">
        <f>100 + SUMIFS(NhatKy_ViPham!J:J, NhatKy_ViPham!E:E, "11_Toan_C", NhatKy_ViPham!F:F, B24, NhatKy_ViPham!C:C, "T3") - SUMIFS(NhatKy_ViPham!K:K, NhatKy_ViPham!E:E, "11_Toan_C", NhatKy_ViPham!F:F, B24, NhatKy_ViPham!C:C, "T3")</f>
        <v>100</v>
      </c>
      <c r="U24" s="6">
        <f>100 + SUMIFS(NhatKy_ViPham!J:J, NhatKy_ViPham!E:E, "11_Toan_C", NhatKy_ViPham!F:F, B24, NhatKy_ViPham!C:C, "T4") - SUMIFS(NhatKy_ViPham!K:K, NhatKy_ViPham!E:E, "11_Toan_C", NhatKy_ViPham!F:F, B24, NhatKy_ViPham!C:C, "T4")</f>
        <v>100</v>
      </c>
      <c r="V24" s="6">
        <f>100 + SUMIFS(NhatKy_ViPham!J:J, NhatKy_ViPham!E:E, "11_Toan_C", NhatKy_ViPham!F:F, B24, NhatKy_ViPham!C:C, "T5") - SUMIFS(NhatKy_ViPham!K:K, NhatKy_ViPham!E:E, "11_Toan_C", NhatKy_ViPham!F:F, B24, NhatKy_ViPham!C:C, "T5")</f>
        <v>100</v>
      </c>
      <c r="W24" s="6">
        <f>100 + SUMIFS(NhatKy_ViPham!J:J, NhatKy_ViPham!E:E, "11_Toan_C", NhatKy_ViPham!F:F, B24, NhatKy_ViPham!C:C, "T6") - SUMIFS(NhatKy_ViPham!K:K, NhatKy_ViPham!E:E, "11_Toan_C", NhatKy_ViPham!F:F, B24, NhatKy_ViPham!C:C, "T6")</f>
        <v>100</v>
      </c>
      <c r="X24" s="6">
        <f>100 + SUMIFS(NhatKy_ViPham!J:J, NhatKy_ViPham!E:E, "11_Toan_C", NhatKy_ViPham!F:F, B24, NhatKy_ViPham!C:C, "T7") - SUMIFS(NhatKy_ViPham!K:K, NhatKy_ViPham!E:E, "11_Toan_C", NhatKy_ViPham!F:F, B24, NhatKy_ViPham!C:C, "T7")</f>
        <v>100</v>
      </c>
      <c r="Y24" s="6">
        <f>100 + SUMIFS(NhatKy_ViPham!J:J, NhatKy_ViPham!E:E, "11_Toan_C", NhatKy_ViPham!F:F, B24, NhatKy_ViPham!C:C, "T8") - SUMIFS(NhatKy_ViPham!K:K, NhatKy_ViPham!E:E, "11_Toan_C", NhatKy_ViPham!F:F, B24, NhatKy_ViPham!C:C, "T8")</f>
        <v>100</v>
      </c>
      <c r="Z24" s="6">
        <f>100 + SUMIFS(NhatKy_ViPham!J:J, NhatKy_ViPham!E:E, "11_Toan_C", NhatKy_ViPham!F:F, B24, NhatKy_ViPham!C:C, "T9") - SUMIFS(NhatKy_ViPham!K:K, NhatKy_ViPham!E:E, "11_Toan_C", NhatKy_ViPham!F:F, B24, NhatKy_ViPham!C:C, "T9")</f>
        <v>100</v>
      </c>
      <c r="AA24" s="6">
        <f>100 + SUMIFS(NhatKy_ViPham!J:J, NhatKy_ViPham!E:E, "11_Toan_C", NhatKy_ViPham!F:F, B24, NhatKy_ViPham!C:C, "T10") - SUMIFS(NhatKy_ViPham!K:K, NhatKy_ViPham!E:E, "11_Toan_C", NhatKy_ViPham!F:F, B24, NhatKy_ViPham!C:C, "T10")</f>
        <v>100</v>
      </c>
      <c r="AB24" s="6">
        <f>100 + SUMIFS(NhatKy_ViPham!J:J, NhatKy_ViPham!E:E, "11_Toan_C", NhatKy_ViPham!F:F, B24, NhatKy_ViPham!C:C, "T11") - SUMIFS(NhatKy_ViPham!K:K, NhatKy_ViPham!E:E, "11_Toan_C", NhatKy_ViPham!F:F, B24, NhatKy_ViPham!C:C, "T11")</f>
        <v>100</v>
      </c>
      <c r="AC24" s="6">
        <f>100 + SUMIFS(NhatKy_ViPham!J:J, NhatKy_ViPham!E:E, "11_Toan_C", NhatKy_ViPham!F:F, B24, NhatKy_ViPham!C:C, "T12") - SUMIFS(NhatKy_ViPham!K:K, NhatKy_ViPham!E:E, "11_Toan_C", NhatKy_ViPham!F:F, B24, NhatKy_ViPham!C:C, "T12")</f>
        <v>100</v>
      </c>
      <c r="AD24" s="6">
        <f>100 + SUMIFS(NhatKy_ViPham!J:J, NhatKy_ViPham!E:E, "11_Toan_C", NhatKy_ViPham!F:F, B24, NhatKy_ViPham!C:C, "T13") - SUMIFS(NhatKy_ViPham!K:K, NhatKy_ViPham!E:E, "11_Toan_C", NhatKy_ViPham!F:F, B24, NhatKy_ViPham!C:C, "T13")</f>
        <v>100</v>
      </c>
      <c r="AE24" s="6">
        <f>100 + SUMIFS(NhatKy_ViPham!J:J, NhatKy_ViPham!E:E, "11_Toan_C", NhatKy_ViPham!F:F, B24, NhatKy_ViPham!C:C, "T14") - SUMIFS(NhatKy_ViPham!K:K, NhatKy_ViPham!E:E, "11_Toan_C", NhatKy_ViPham!F:F, B24, NhatKy_ViPham!C:C, "T14")</f>
        <v>100</v>
      </c>
      <c r="AF24" s="6">
        <f>100 + SUMIFS(NhatKy_ViPham!J:J, NhatKy_ViPham!E:E, "11_Toan_C", NhatKy_ViPham!F:F, B24, NhatKy_ViPham!C:C, "T15") - SUMIFS(NhatKy_ViPham!K:K, NhatKy_ViPham!E:E, "11_Toan_C", NhatKy_ViPham!F:F, B24, NhatKy_ViPham!C:C, "T15")</f>
        <v>100</v>
      </c>
      <c r="AG24" s="6">
        <f>100 + SUMIFS(NhatKy_ViPham!J:J, NhatKy_ViPham!E:E, "11_Toan_C", NhatKy_ViPham!F:F, B24, NhatKy_ViPham!C:C, "T16") - SUMIFS(NhatKy_ViPham!K:K, NhatKy_ViPham!E:E, "11_Toan_C", NhatKy_ViPham!F:F, B24, NhatKy_ViPham!C:C, "T16")</f>
        <v>100</v>
      </c>
      <c r="AH24" s="6">
        <f>100 + SUMIFS(NhatKy_ViPham!J:J, NhatKy_ViPham!E:E, "11_Toan_C", NhatKy_ViPham!F:F, B24, NhatKy_ViPham!C:C, "T17") - SUMIFS(NhatKy_ViPham!K:K, NhatKy_ViPham!E:E, "11_Toan_C", NhatKy_ViPham!F:F, B24, NhatKy_ViPham!C:C, "T17")</f>
        <v>100</v>
      </c>
      <c r="AI24" s="6">
        <f>100 + SUMIFS(NhatKy_ViPham!J:J, NhatKy_ViPham!E:E, "11_Toan_C", NhatKy_ViPham!F:F, B24, NhatKy_ViPham!C:C, "T18") - SUMIFS(NhatKy_ViPham!K:K, NhatKy_ViPham!E:E, "11_Toan_C", NhatKy_ViPham!F:F, B24, NhatKy_ViPham!C:C, "T18")</f>
        <v>100</v>
      </c>
      <c r="AJ24" s="6">
        <f>100 + SUMIFS(NhatKy_ViPham!J:J, NhatKy_ViPham!E:E, "11_Toan_C", NhatKy_ViPham!F:F, B24, NhatKy_ViPham!C:C, "T19") - SUMIFS(NhatKy_ViPham!K:K, NhatKy_ViPham!E:E, "11_Toan_C", NhatKy_ViPham!F:F, B24, NhatKy_ViPham!C:C, "T19")</f>
        <v>100</v>
      </c>
      <c r="AK24" s="6">
        <f>100 + SUMIFS(NhatKy_ViPham!J:J, NhatKy_ViPham!E:E, "11_Toan_C", NhatKy_ViPham!F:F, B24, NhatKy_ViPham!C:C, "T20") - SUMIFS(NhatKy_ViPham!K:K, NhatKy_ViPham!E:E, "11_Toan_C", NhatKy_ViPham!F:F, B24, NhatKy_ViPham!C:C, "T20")</f>
        <v>100</v>
      </c>
      <c r="AL24" s="6">
        <f>100 + SUMIFS(NhatKy_ViPham!J:J, NhatKy_ViPham!E:E, "11_Toan_C", NhatKy_ViPham!F:F, B24, NhatKy_ViPham!C:C, "T21") - SUMIFS(NhatKy_ViPham!K:K, NhatKy_ViPham!E:E, "11_Toan_C", NhatKy_ViPham!F:F, B24, NhatKy_ViPham!C:C, "T21")</f>
        <v>100</v>
      </c>
      <c r="AM24" s="6">
        <f>100 + SUMIFS(NhatKy_ViPham!J:J, NhatKy_ViPham!E:E, "11_Toan_C", NhatKy_ViPham!F:F, B24, NhatKy_ViPham!C:C, "T22") - SUMIFS(NhatKy_ViPham!K:K, NhatKy_ViPham!E:E, "11_Toan_C", NhatKy_ViPham!F:F, B24, NhatKy_ViPham!C:C, "T22")</f>
        <v>100</v>
      </c>
      <c r="AN24" s="6">
        <f>100 + SUMIFS(NhatKy_ViPham!J:J, NhatKy_ViPham!E:E, "11_Toan_C", NhatKy_ViPham!F:F, B24, NhatKy_ViPham!C:C, "T23") - SUMIFS(NhatKy_ViPham!K:K, NhatKy_ViPham!E:E, "11_Toan_C", NhatKy_ViPham!F:F, B24, NhatKy_ViPham!C:C, "T23")</f>
        <v>100</v>
      </c>
      <c r="AO24" s="6">
        <f>100 + SUMIFS(NhatKy_ViPham!J:J, NhatKy_ViPham!E:E, "11_Toan_C", NhatKy_ViPham!F:F, B24, NhatKy_ViPham!C:C, "T24") - SUMIFS(NhatKy_ViPham!K:K, NhatKy_ViPham!E:E, "11_Toan_C", NhatKy_ViPham!F:F, B24, NhatKy_ViPham!C:C, "T24")</f>
        <v>100</v>
      </c>
      <c r="AP24" s="6">
        <f>100 + SUMIFS(NhatKy_ViPham!J:J, NhatKy_ViPham!E:E, "11_Toan_C", NhatKy_ViPham!F:F, B24, NhatKy_ViPham!C:C, "T25") - SUMIFS(NhatKy_ViPham!K:K, NhatKy_ViPham!E:E, "11_Toan_C", NhatKy_ViPham!F:F, B24, NhatKy_ViPham!C:C, "T25")</f>
        <v>100</v>
      </c>
      <c r="AQ24" s="6">
        <f>100 + SUMIFS(NhatKy_ViPham!J:J, NhatKy_ViPham!E:E, "11_Toan_C", NhatKy_ViPham!F:F, B24, NhatKy_ViPham!C:C, "T26") - SUMIFS(NhatKy_ViPham!K:K, NhatKy_ViPham!E:E, "11_Toan_C", NhatKy_ViPham!F:F, B24, NhatKy_ViPham!C:C, "T26")</f>
        <v>100</v>
      </c>
      <c r="AR24" s="6">
        <f>100 + SUMIFS(NhatKy_ViPham!J:J, NhatKy_ViPham!E:E, "11_Toan_C", NhatKy_ViPham!F:F, B24, NhatKy_ViPham!C:C, "T27") - SUMIFS(NhatKy_ViPham!K:K, NhatKy_ViPham!E:E, "11_Toan_C", NhatKy_ViPham!F:F, B24, NhatKy_ViPham!C:C, "T27")</f>
        <v>100</v>
      </c>
      <c r="AS24" s="6">
        <f>100 + SUMIFS(NhatKy_ViPham!J:J, NhatKy_ViPham!E:E, "11_Toan_C", NhatKy_ViPham!F:F, B24, NhatKy_ViPham!C:C, "T28") - SUMIFS(NhatKy_ViPham!K:K, NhatKy_ViPham!E:E, "11_Toan_C", NhatKy_ViPham!F:F, B24, NhatKy_ViPham!C:C, "T28")</f>
        <v>100</v>
      </c>
      <c r="AT24" s="6">
        <f>100 + SUMIFS(NhatKy_ViPham!J:J, NhatKy_ViPham!E:E, "11_Toan_C", NhatKy_ViPham!F:F, B24, NhatKy_ViPham!C:C, "T29") - SUMIFS(NhatKy_ViPham!K:K, NhatKy_ViPham!E:E, "11_Toan_C", NhatKy_ViPham!F:F, B24, NhatKy_ViPham!C:C, "T29")</f>
        <v>100</v>
      </c>
      <c r="AU24" s="6">
        <f>100 + SUMIFS(NhatKy_ViPham!J:J, NhatKy_ViPham!E:E, "11_Toan_C", NhatKy_ViPham!F:F, B24, NhatKy_ViPham!C:C, "T30") - SUMIFS(NhatKy_ViPham!K:K, NhatKy_ViPham!E:E, "11_Toan_C", NhatKy_ViPham!F:F, B24, NhatKy_ViPham!C:C, "T30")</f>
        <v>100</v>
      </c>
      <c r="AV24" s="6">
        <f>100 + SUMIFS(NhatKy_ViPham!J:J, NhatKy_ViPham!E:E, "11_Toan_C", NhatKy_ViPham!F:F, B24, NhatKy_ViPham!C:C, "T31") - SUMIFS(NhatKy_ViPham!K:K, NhatKy_ViPham!E:E, "11_Toan_C", NhatKy_ViPham!F:F, B24, NhatKy_ViPham!C:C, "T31")</f>
        <v>100</v>
      </c>
      <c r="AW24" s="6">
        <f>100 + SUMIFS(NhatKy_ViPham!J:J, NhatKy_ViPham!E:E, "11_Toan_C", NhatKy_ViPham!F:F, B24, NhatKy_ViPham!C:C, "T32") - SUMIFS(NhatKy_ViPham!K:K, NhatKy_ViPham!E:E, "11_Toan_C", NhatKy_ViPham!F:F, B24, NhatKy_ViPham!C:C, "T32")</f>
        <v>100</v>
      </c>
      <c r="AX24" s="6">
        <f>100 + SUMIFS(NhatKy_ViPham!J:J, NhatKy_ViPham!E:E, "11_Toan_C", NhatKy_ViPham!F:F, B24, NhatKy_ViPham!C:C, "T33") - SUMIFS(NhatKy_ViPham!K:K, NhatKy_ViPham!E:E, "11_Toan_C", NhatKy_ViPham!F:F, B24, NhatKy_ViPham!C:C, "T33")</f>
        <v>100</v>
      </c>
      <c r="AY24" s="6">
        <f>100 + SUMIFS(NhatKy_ViPham!J:J, NhatKy_ViPham!E:E, "11_Toan_C", NhatKy_ViPham!F:F, B24, NhatKy_ViPham!C:C, "T34") - SUMIFS(NhatKy_ViPham!K:K, NhatKy_ViPham!E:E, "11_Toan_C", NhatKy_ViPham!F:F, B24, NhatKy_ViPham!C:C, "T34")</f>
        <v>100</v>
      </c>
      <c r="AZ24" s="6">
        <f>100 + SUMIFS(NhatKy_ViPham!J:J, NhatKy_ViPham!E:E, "11_Toan_C", NhatKy_ViPham!F:F, B24, NhatKy_ViPham!C:C, "T35") - SUMIFS(NhatKy_ViPham!K:K, NhatKy_ViPham!E:E, "11_Toan_C", NhatKy_ViPham!F:F, B24, NhatKy_ViPham!C:C, "T35")</f>
        <v>100</v>
      </c>
      <c r="BA24" s="12">
        <f t="shared" si="0"/>
        <v>100</v>
      </c>
      <c r="BB24" s="11" t="s">
        <v>430</v>
      </c>
      <c r="BC24" s="16" t="str">
        <f t="shared" si="1"/>
        <v>Tốt</v>
      </c>
      <c r="BD24" s="15" t="str">
        <f t="shared" si="2"/>
        <v>🟢 BÌNH THƯỜNG</v>
      </c>
    </row>
    <row r="25" spans="1:56" x14ac:dyDescent="0.25">
      <c r="A25" s="4">
        <v>17</v>
      </c>
      <c r="B25" s="10" t="s">
        <v>1497</v>
      </c>
      <c r="C25" s="4" t="s">
        <v>1475</v>
      </c>
      <c r="D25" s="4" t="s">
        <v>435</v>
      </c>
      <c r="E25" s="11" t="s">
        <v>430</v>
      </c>
      <c r="F25" s="7">
        <f>SUMIFS(NhatKy_ViPham!K:K, NhatKy_ViPham!E:E, "11_Toan_C", NhatKy_ViPham!F:F, B25, NhatKy_ViPham!H:H, "L01")</f>
        <v>0</v>
      </c>
      <c r="G25" s="7">
        <f>SUMIFS(NhatKy_ViPham!K:K, NhatKy_ViPham!E:E, "11_Toan_C", NhatKy_ViPham!F:F, B25, NhatKy_ViPham!H:H, "L02")</f>
        <v>0</v>
      </c>
      <c r="H25" s="7">
        <f>SUMIFS(NhatKy_ViPham!K:K, NhatKy_ViPham!E:E, "11_Toan_C", NhatKy_ViPham!F:F, B25, NhatKy_ViPham!H:H, "L03")</f>
        <v>0</v>
      </c>
      <c r="I25" s="7">
        <f>SUMIFS(NhatKy_ViPham!K:K, NhatKy_ViPham!E:E, "11_Toan_C", NhatKy_ViPham!F:F, B25, NhatKy_ViPham!H:H, "L04")</f>
        <v>0</v>
      </c>
      <c r="J25" s="7">
        <f>SUMIFS(NhatKy_ViPham!K:K, NhatKy_ViPham!E:E, "11_Toan_C", NhatKy_ViPham!F:F, B25, NhatKy_ViPham!H:H, "L05")</f>
        <v>0</v>
      </c>
      <c r="K25" s="7">
        <f>SUMIFS(NhatKy_ViPham!K:K, NhatKy_ViPham!E:E, "11_Toan_C", NhatKy_ViPham!F:F, B25, NhatKy_ViPham!H:H, "L06")</f>
        <v>0</v>
      </c>
      <c r="L25" s="7">
        <f>SUMIFS(NhatKy_ViPham!K:K, NhatKy_ViPham!E:E, "11_Toan_C", NhatKy_ViPham!F:F, B25, NhatKy_ViPham!H:H, "L07")</f>
        <v>0</v>
      </c>
      <c r="M25" s="7">
        <f>SUMIFS(NhatKy_ViPham!K:K, NhatKy_ViPham!E:E, "11_Toan_C", NhatKy_ViPham!F:F, B25, NhatKy_ViPham!H:H, "L08")</f>
        <v>0</v>
      </c>
      <c r="N25" s="7">
        <f>SUMIFS(NhatKy_ViPham!K:K, NhatKy_ViPham!E:E, "11_Toan_C", NhatKy_ViPham!F:F, B25, NhatKy_ViPham!H:H, "L09")</f>
        <v>0</v>
      </c>
      <c r="O25" s="7">
        <f>SUMIFS(NhatKy_ViPham!K:K, NhatKy_ViPham!E:E, "11_Toan_C", NhatKy_ViPham!F:F, B25, NhatKy_ViPham!H:H, "L10")</f>
        <v>0</v>
      </c>
      <c r="P25" s="12">
        <f>SUMIFS(NhatKy_ViPham!J:J, NhatKy_ViPham!E:E, "11_Toan_C", NhatKy_ViPham!F:F, B25)</f>
        <v>0</v>
      </c>
      <c r="Q25" s="13">
        <f>SUMIFS(NhatKy_ViPham!K:K, NhatKy_ViPham!E:E, "11_Toan_C", NhatKy_ViPham!F:F, B25)</f>
        <v>0</v>
      </c>
      <c r="R25" s="7">
        <f>100 + SUMIFS(NhatKy_ViPham!J:J, NhatKy_ViPham!E:E, "11_Toan_C", NhatKy_ViPham!F:F, B25, NhatKy_ViPham!C:C, "T1") - SUMIFS(NhatKy_ViPham!K:K, NhatKy_ViPham!E:E, "11_Toan_C", NhatKy_ViPham!F:F, B25, NhatKy_ViPham!C:C, "T1")</f>
        <v>100</v>
      </c>
      <c r="S25" s="7">
        <f>100 + SUMIFS(NhatKy_ViPham!J:J, NhatKy_ViPham!E:E, "11_Toan_C", NhatKy_ViPham!F:F, B25, NhatKy_ViPham!C:C, "T2") - SUMIFS(NhatKy_ViPham!K:K, NhatKy_ViPham!E:E, "11_Toan_C", NhatKy_ViPham!F:F, B25, NhatKy_ViPham!C:C, "T2")</f>
        <v>100</v>
      </c>
      <c r="T25" s="7">
        <f>100 + SUMIFS(NhatKy_ViPham!J:J, NhatKy_ViPham!E:E, "11_Toan_C", NhatKy_ViPham!F:F, B25, NhatKy_ViPham!C:C, "T3") - SUMIFS(NhatKy_ViPham!K:K, NhatKy_ViPham!E:E, "11_Toan_C", NhatKy_ViPham!F:F, B25, NhatKy_ViPham!C:C, "T3")</f>
        <v>100</v>
      </c>
      <c r="U25" s="7">
        <f>100 + SUMIFS(NhatKy_ViPham!J:J, NhatKy_ViPham!E:E, "11_Toan_C", NhatKy_ViPham!F:F, B25, NhatKy_ViPham!C:C, "T4") - SUMIFS(NhatKy_ViPham!K:K, NhatKy_ViPham!E:E, "11_Toan_C", NhatKy_ViPham!F:F, B25, NhatKy_ViPham!C:C, "T4")</f>
        <v>100</v>
      </c>
      <c r="V25" s="7">
        <f>100 + SUMIFS(NhatKy_ViPham!J:J, NhatKy_ViPham!E:E, "11_Toan_C", NhatKy_ViPham!F:F, B25, NhatKy_ViPham!C:C, "T5") - SUMIFS(NhatKy_ViPham!K:K, NhatKy_ViPham!E:E, "11_Toan_C", NhatKy_ViPham!F:F, B25, NhatKy_ViPham!C:C, "T5")</f>
        <v>100</v>
      </c>
      <c r="W25" s="7">
        <f>100 + SUMIFS(NhatKy_ViPham!J:J, NhatKy_ViPham!E:E, "11_Toan_C", NhatKy_ViPham!F:F, B25, NhatKy_ViPham!C:C, "T6") - SUMIFS(NhatKy_ViPham!K:K, NhatKy_ViPham!E:E, "11_Toan_C", NhatKy_ViPham!F:F, B25, NhatKy_ViPham!C:C, "T6")</f>
        <v>100</v>
      </c>
      <c r="X25" s="7">
        <f>100 + SUMIFS(NhatKy_ViPham!J:J, NhatKy_ViPham!E:E, "11_Toan_C", NhatKy_ViPham!F:F, B25, NhatKy_ViPham!C:C, "T7") - SUMIFS(NhatKy_ViPham!K:K, NhatKy_ViPham!E:E, "11_Toan_C", NhatKy_ViPham!F:F, B25, NhatKy_ViPham!C:C, "T7")</f>
        <v>100</v>
      </c>
      <c r="Y25" s="7">
        <f>100 + SUMIFS(NhatKy_ViPham!J:J, NhatKy_ViPham!E:E, "11_Toan_C", NhatKy_ViPham!F:F, B25, NhatKy_ViPham!C:C, "T8") - SUMIFS(NhatKy_ViPham!K:K, NhatKy_ViPham!E:E, "11_Toan_C", NhatKy_ViPham!F:F, B25, NhatKy_ViPham!C:C, "T8")</f>
        <v>100</v>
      </c>
      <c r="Z25" s="7">
        <f>100 + SUMIFS(NhatKy_ViPham!J:J, NhatKy_ViPham!E:E, "11_Toan_C", NhatKy_ViPham!F:F, B25, NhatKy_ViPham!C:C, "T9") - SUMIFS(NhatKy_ViPham!K:K, NhatKy_ViPham!E:E, "11_Toan_C", NhatKy_ViPham!F:F, B25, NhatKy_ViPham!C:C, "T9")</f>
        <v>100</v>
      </c>
      <c r="AA25" s="7">
        <f>100 + SUMIFS(NhatKy_ViPham!J:J, NhatKy_ViPham!E:E, "11_Toan_C", NhatKy_ViPham!F:F, B25, NhatKy_ViPham!C:C, "T10") - SUMIFS(NhatKy_ViPham!K:K, NhatKy_ViPham!E:E, "11_Toan_C", NhatKy_ViPham!F:F, B25, NhatKy_ViPham!C:C, "T10")</f>
        <v>100</v>
      </c>
      <c r="AB25" s="7">
        <f>100 + SUMIFS(NhatKy_ViPham!J:J, NhatKy_ViPham!E:E, "11_Toan_C", NhatKy_ViPham!F:F, B25, NhatKy_ViPham!C:C, "T11") - SUMIFS(NhatKy_ViPham!K:K, NhatKy_ViPham!E:E, "11_Toan_C", NhatKy_ViPham!F:F, B25, NhatKy_ViPham!C:C, "T11")</f>
        <v>100</v>
      </c>
      <c r="AC25" s="7">
        <f>100 + SUMIFS(NhatKy_ViPham!J:J, NhatKy_ViPham!E:E, "11_Toan_C", NhatKy_ViPham!F:F, B25, NhatKy_ViPham!C:C, "T12") - SUMIFS(NhatKy_ViPham!K:K, NhatKy_ViPham!E:E, "11_Toan_C", NhatKy_ViPham!F:F, B25, NhatKy_ViPham!C:C, "T12")</f>
        <v>100</v>
      </c>
      <c r="AD25" s="7">
        <f>100 + SUMIFS(NhatKy_ViPham!J:J, NhatKy_ViPham!E:E, "11_Toan_C", NhatKy_ViPham!F:F, B25, NhatKy_ViPham!C:C, "T13") - SUMIFS(NhatKy_ViPham!K:K, NhatKy_ViPham!E:E, "11_Toan_C", NhatKy_ViPham!F:F, B25, NhatKy_ViPham!C:C, "T13")</f>
        <v>100</v>
      </c>
      <c r="AE25" s="7">
        <f>100 + SUMIFS(NhatKy_ViPham!J:J, NhatKy_ViPham!E:E, "11_Toan_C", NhatKy_ViPham!F:F, B25, NhatKy_ViPham!C:C, "T14") - SUMIFS(NhatKy_ViPham!K:K, NhatKy_ViPham!E:E, "11_Toan_C", NhatKy_ViPham!F:F, B25, NhatKy_ViPham!C:C, "T14")</f>
        <v>100</v>
      </c>
      <c r="AF25" s="7">
        <f>100 + SUMIFS(NhatKy_ViPham!J:J, NhatKy_ViPham!E:E, "11_Toan_C", NhatKy_ViPham!F:F, B25, NhatKy_ViPham!C:C, "T15") - SUMIFS(NhatKy_ViPham!K:K, NhatKy_ViPham!E:E, "11_Toan_C", NhatKy_ViPham!F:F, B25, NhatKy_ViPham!C:C, "T15")</f>
        <v>100</v>
      </c>
      <c r="AG25" s="7">
        <f>100 + SUMIFS(NhatKy_ViPham!J:J, NhatKy_ViPham!E:E, "11_Toan_C", NhatKy_ViPham!F:F, B25, NhatKy_ViPham!C:C, "T16") - SUMIFS(NhatKy_ViPham!K:K, NhatKy_ViPham!E:E, "11_Toan_C", NhatKy_ViPham!F:F, B25, NhatKy_ViPham!C:C, "T16")</f>
        <v>100</v>
      </c>
      <c r="AH25" s="7">
        <f>100 + SUMIFS(NhatKy_ViPham!J:J, NhatKy_ViPham!E:E, "11_Toan_C", NhatKy_ViPham!F:F, B25, NhatKy_ViPham!C:C, "T17") - SUMIFS(NhatKy_ViPham!K:K, NhatKy_ViPham!E:E, "11_Toan_C", NhatKy_ViPham!F:F, B25, NhatKy_ViPham!C:C, "T17")</f>
        <v>100</v>
      </c>
      <c r="AI25" s="7">
        <f>100 + SUMIFS(NhatKy_ViPham!J:J, NhatKy_ViPham!E:E, "11_Toan_C", NhatKy_ViPham!F:F, B25, NhatKy_ViPham!C:C, "T18") - SUMIFS(NhatKy_ViPham!K:K, NhatKy_ViPham!E:E, "11_Toan_C", NhatKy_ViPham!F:F, B25, NhatKy_ViPham!C:C, "T18")</f>
        <v>100</v>
      </c>
      <c r="AJ25" s="7">
        <f>100 + SUMIFS(NhatKy_ViPham!J:J, NhatKy_ViPham!E:E, "11_Toan_C", NhatKy_ViPham!F:F, B25, NhatKy_ViPham!C:C, "T19") - SUMIFS(NhatKy_ViPham!K:K, NhatKy_ViPham!E:E, "11_Toan_C", NhatKy_ViPham!F:F, B25, NhatKy_ViPham!C:C, "T19")</f>
        <v>100</v>
      </c>
      <c r="AK25" s="7">
        <f>100 + SUMIFS(NhatKy_ViPham!J:J, NhatKy_ViPham!E:E, "11_Toan_C", NhatKy_ViPham!F:F, B25, NhatKy_ViPham!C:C, "T20") - SUMIFS(NhatKy_ViPham!K:K, NhatKy_ViPham!E:E, "11_Toan_C", NhatKy_ViPham!F:F, B25, NhatKy_ViPham!C:C, "T20")</f>
        <v>100</v>
      </c>
      <c r="AL25" s="7">
        <f>100 + SUMIFS(NhatKy_ViPham!J:J, NhatKy_ViPham!E:E, "11_Toan_C", NhatKy_ViPham!F:F, B25, NhatKy_ViPham!C:C, "T21") - SUMIFS(NhatKy_ViPham!K:K, NhatKy_ViPham!E:E, "11_Toan_C", NhatKy_ViPham!F:F, B25, NhatKy_ViPham!C:C, "T21")</f>
        <v>100</v>
      </c>
      <c r="AM25" s="7">
        <f>100 + SUMIFS(NhatKy_ViPham!J:J, NhatKy_ViPham!E:E, "11_Toan_C", NhatKy_ViPham!F:F, B25, NhatKy_ViPham!C:C, "T22") - SUMIFS(NhatKy_ViPham!K:K, NhatKy_ViPham!E:E, "11_Toan_C", NhatKy_ViPham!F:F, B25, NhatKy_ViPham!C:C, "T22")</f>
        <v>100</v>
      </c>
      <c r="AN25" s="7">
        <f>100 + SUMIFS(NhatKy_ViPham!J:J, NhatKy_ViPham!E:E, "11_Toan_C", NhatKy_ViPham!F:F, B25, NhatKy_ViPham!C:C, "T23") - SUMIFS(NhatKy_ViPham!K:K, NhatKy_ViPham!E:E, "11_Toan_C", NhatKy_ViPham!F:F, B25, NhatKy_ViPham!C:C, "T23")</f>
        <v>100</v>
      </c>
      <c r="AO25" s="7">
        <f>100 + SUMIFS(NhatKy_ViPham!J:J, NhatKy_ViPham!E:E, "11_Toan_C", NhatKy_ViPham!F:F, B25, NhatKy_ViPham!C:C, "T24") - SUMIFS(NhatKy_ViPham!K:K, NhatKy_ViPham!E:E, "11_Toan_C", NhatKy_ViPham!F:F, B25, NhatKy_ViPham!C:C, "T24")</f>
        <v>100</v>
      </c>
      <c r="AP25" s="7">
        <f>100 + SUMIFS(NhatKy_ViPham!J:J, NhatKy_ViPham!E:E, "11_Toan_C", NhatKy_ViPham!F:F, B25, NhatKy_ViPham!C:C, "T25") - SUMIFS(NhatKy_ViPham!K:K, NhatKy_ViPham!E:E, "11_Toan_C", NhatKy_ViPham!F:F, B25, NhatKy_ViPham!C:C, "T25")</f>
        <v>100</v>
      </c>
      <c r="AQ25" s="7">
        <f>100 + SUMIFS(NhatKy_ViPham!J:J, NhatKy_ViPham!E:E, "11_Toan_C", NhatKy_ViPham!F:F, B25, NhatKy_ViPham!C:C, "T26") - SUMIFS(NhatKy_ViPham!K:K, NhatKy_ViPham!E:E, "11_Toan_C", NhatKy_ViPham!F:F, B25, NhatKy_ViPham!C:C, "T26")</f>
        <v>100</v>
      </c>
      <c r="AR25" s="7">
        <f>100 + SUMIFS(NhatKy_ViPham!J:J, NhatKy_ViPham!E:E, "11_Toan_C", NhatKy_ViPham!F:F, B25, NhatKy_ViPham!C:C, "T27") - SUMIFS(NhatKy_ViPham!K:K, NhatKy_ViPham!E:E, "11_Toan_C", NhatKy_ViPham!F:F, B25, NhatKy_ViPham!C:C, "T27")</f>
        <v>100</v>
      </c>
      <c r="AS25" s="7">
        <f>100 + SUMIFS(NhatKy_ViPham!J:J, NhatKy_ViPham!E:E, "11_Toan_C", NhatKy_ViPham!F:F, B25, NhatKy_ViPham!C:C, "T28") - SUMIFS(NhatKy_ViPham!K:K, NhatKy_ViPham!E:E, "11_Toan_C", NhatKy_ViPham!F:F, B25, NhatKy_ViPham!C:C, "T28")</f>
        <v>100</v>
      </c>
      <c r="AT25" s="7">
        <f>100 + SUMIFS(NhatKy_ViPham!J:J, NhatKy_ViPham!E:E, "11_Toan_C", NhatKy_ViPham!F:F, B25, NhatKy_ViPham!C:C, "T29") - SUMIFS(NhatKy_ViPham!K:K, NhatKy_ViPham!E:E, "11_Toan_C", NhatKy_ViPham!F:F, B25, NhatKy_ViPham!C:C, "T29")</f>
        <v>100</v>
      </c>
      <c r="AU25" s="7">
        <f>100 + SUMIFS(NhatKy_ViPham!J:J, NhatKy_ViPham!E:E, "11_Toan_C", NhatKy_ViPham!F:F, B25, NhatKy_ViPham!C:C, "T30") - SUMIFS(NhatKy_ViPham!K:K, NhatKy_ViPham!E:E, "11_Toan_C", NhatKy_ViPham!F:F, B25, NhatKy_ViPham!C:C, "T30")</f>
        <v>100</v>
      </c>
      <c r="AV25" s="7">
        <f>100 + SUMIFS(NhatKy_ViPham!J:J, NhatKy_ViPham!E:E, "11_Toan_C", NhatKy_ViPham!F:F, B25, NhatKy_ViPham!C:C, "T31") - SUMIFS(NhatKy_ViPham!K:K, NhatKy_ViPham!E:E, "11_Toan_C", NhatKy_ViPham!F:F, B25, NhatKy_ViPham!C:C, "T31")</f>
        <v>100</v>
      </c>
      <c r="AW25" s="7">
        <f>100 + SUMIFS(NhatKy_ViPham!J:J, NhatKy_ViPham!E:E, "11_Toan_C", NhatKy_ViPham!F:F, B25, NhatKy_ViPham!C:C, "T32") - SUMIFS(NhatKy_ViPham!K:K, NhatKy_ViPham!E:E, "11_Toan_C", NhatKy_ViPham!F:F, B25, NhatKy_ViPham!C:C, "T32")</f>
        <v>100</v>
      </c>
      <c r="AX25" s="7">
        <f>100 + SUMIFS(NhatKy_ViPham!J:J, NhatKy_ViPham!E:E, "11_Toan_C", NhatKy_ViPham!F:F, B25, NhatKy_ViPham!C:C, "T33") - SUMIFS(NhatKy_ViPham!K:K, NhatKy_ViPham!E:E, "11_Toan_C", NhatKy_ViPham!F:F, B25, NhatKy_ViPham!C:C, "T33")</f>
        <v>100</v>
      </c>
      <c r="AY25" s="7">
        <f>100 + SUMIFS(NhatKy_ViPham!J:J, NhatKy_ViPham!E:E, "11_Toan_C", NhatKy_ViPham!F:F, B25, NhatKy_ViPham!C:C, "T34") - SUMIFS(NhatKy_ViPham!K:K, NhatKy_ViPham!E:E, "11_Toan_C", NhatKy_ViPham!F:F, B25, NhatKy_ViPham!C:C, "T34")</f>
        <v>100</v>
      </c>
      <c r="AZ25" s="7">
        <f>100 + SUMIFS(NhatKy_ViPham!J:J, NhatKy_ViPham!E:E, "11_Toan_C", NhatKy_ViPham!F:F, B25, NhatKy_ViPham!C:C, "T35") - SUMIFS(NhatKy_ViPham!K:K, NhatKy_ViPham!E:E, "11_Toan_C", NhatKy_ViPham!F:F, B25, NhatKy_ViPham!C:C, "T35")</f>
        <v>100</v>
      </c>
      <c r="BA25" s="12">
        <f t="shared" si="0"/>
        <v>100</v>
      </c>
      <c r="BB25" s="11" t="s">
        <v>430</v>
      </c>
      <c r="BC25" s="14" t="str">
        <f t="shared" si="1"/>
        <v>Tốt</v>
      </c>
      <c r="BD25" s="10" t="str">
        <f t="shared" si="2"/>
        <v>🟢 BÌNH THƯỜNG</v>
      </c>
    </row>
    <row r="26" spans="1:56" x14ac:dyDescent="0.25">
      <c r="A26" s="5">
        <v>18</v>
      </c>
      <c r="B26" s="15" t="s">
        <v>1498</v>
      </c>
      <c r="C26" s="5" t="s">
        <v>1499</v>
      </c>
      <c r="D26" s="5" t="s">
        <v>435</v>
      </c>
      <c r="E26" s="11" t="s">
        <v>430</v>
      </c>
      <c r="F26" s="6">
        <f>SUMIFS(NhatKy_ViPham!K:K, NhatKy_ViPham!E:E, "11_Toan_C", NhatKy_ViPham!F:F, B26, NhatKy_ViPham!H:H, "L01")</f>
        <v>0</v>
      </c>
      <c r="G26" s="6">
        <f>SUMIFS(NhatKy_ViPham!K:K, NhatKy_ViPham!E:E, "11_Toan_C", NhatKy_ViPham!F:F, B26, NhatKy_ViPham!H:H, "L02")</f>
        <v>0</v>
      </c>
      <c r="H26" s="6">
        <f>SUMIFS(NhatKy_ViPham!K:K, NhatKy_ViPham!E:E, "11_Toan_C", NhatKy_ViPham!F:F, B26, NhatKy_ViPham!H:H, "L03")</f>
        <v>0</v>
      </c>
      <c r="I26" s="6">
        <f>SUMIFS(NhatKy_ViPham!K:K, NhatKy_ViPham!E:E, "11_Toan_C", NhatKy_ViPham!F:F, B26, NhatKy_ViPham!H:H, "L04")</f>
        <v>0</v>
      </c>
      <c r="J26" s="6">
        <f>SUMIFS(NhatKy_ViPham!K:K, NhatKy_ViPham!E:E, "11_Toan_C", NhatKy_ViPham!F:F, B26, NhatKy_ViPham!H:H, "L05")</f>
        <v>0</v>
      </c>
      <c r="K26" s="6">
        <f>SUMIFS(NhatKy_ViPham!K:K, NhatKy_ViPham!E:E, "11_Toan_C", NhatKy_ViPham!F:F, B26, NhatKy_ViPham!H:H, "L06")</f>
        <v>0</v>
      </c>
      <c r="L26" s="6">
        <f>SUMIFS(NhatKy_ViPham!K:K, NhatKy_ViPham!E:E, "11_Toan_C", NhatKy_ViPham!F:F, B26, NhatKy_ViPham!H:H, "L07")</f>
        <v>0</v>
      </c>
      <c r="M26" s="6">
        <f>SUMIFS(NhatKy_ViPham!K:K, NhatKy_ViPham!E:E, "11_Toan_C", NhatKy_ViPham!F:F, B26, NhatKy_ViPham!H:H, "L08")</f>
        <v>0</v>
      </c>
      <c r="N26" s="6">
        <f>SUMIFS(NhatKy_ViPham!K:K, NhatKy_ViPham!E:E, "11_Toan_C", NhatKy_ViPham!F:F, B26, NhatKy_ViPham!H:H, "L09")</f>
        <v>0</v>
      </c>
      <c r="O26" s="6">
        <f>SUMIFS(NhatKy_ViPham!K:K, NhatKy_ViPham!E:E, "11_Toan_C", NhatKy_ViPham!F:F, B26, NhatKy_ViPham!H:H, "L10")</f>
        <v>0</v>
      </c>
      <c r="P26" s="12">
        <f>SUMIFS(NhatKy_ViPham!J:J, NhatKy_ViPham!E:E, "11_Toan_C", NhatKy_ViPham!F:F, B26)</f>
        <v>0</v>
      </c>
      <c r="Q26" s="13">
        <f>SUMIFS(NhatKy_ViPham!K:K, NhatKy_ViPham!E:E, "11_Toan_C", NhatKy_ViPham!F:F, B26)</f>
        <v>0</v>
      </c>
      <c r="R26" s="6">
        <f>100 + SUMIFS(NhatKy_ViPham!J:J, NhatKy_ViPham!E:E, "11_Toan_C", NhatKy_ViPham!F:F, B26, NhatKy_ViPham!C:C, "T1") - SUMIFS(NhatKy_ViPham!K:K, NhatKy_ViPham!E:E, "11_Toan_C", NhatKy_ViPham!F:F, B26, NhatKy_ViPham!C:C, "T1")</f>
        <v>100</v>
      </c>
      <c r="S26" s="6">
        <f>100 + SUMIFS(NhatKy_ViPham!J:J, NhatKy_ViPham!E:E, "11_Toan_C", NhatKy_ViPham!F:F, B26, NhatKy_ViPham!C:C, "T2") - SUMIFS(NhatKy_ViPham!K:K, NhatKy_ViPham!E:E, "11_Toan_C", NhatKy_ViPham!F:F, B26, NhatKy_ViPham!C:C, "T2")</f>
        <v>100</v>
      </c>
      <c r="T26" s="6">
        <f>100 + SUMIFS(NhatKy_ViPham!J:J, NhatKy_ViPham!E:E, "11_Toan_C", NhatKy_ViPham!F:F, B26, NhatKy_ViPham!C:C, "T3") - SUMIFS(NhatKy_ViPham!K:K, NhatKy_ViPham!E:E, "11_Toan_C", NhatKy_ViPham!F:F, B26, NhatKy_ViPham!C:C, "T3")</f>
        <v>100</v>
      </c>
      <c r="U26" s="6">
        <f>100 + SUMIFS(NhatKy_ViPham!J:J, NhatKy_ViPham!E:E, "11_Toan_C", NhatKy_ViPham!F:F, B26, NhatKy_ViPham!C:C, "T4") - SUMIFS(NhatKy_ViPham!K:K, NhatKy_ViPham!E:E, "11_Toan_C", NhatKy_ViPham!F:F, B26, NhatKy_ViPham!C:C, "T4")</f>
        <v>100</v>
      </c>
      <c r="V26" s="6">
        <f>100 + SUMIFS(NhatKy_ViPham!J:J, NhatKy_ViPham!E:E, "11_Toan_C", NhatKy_ViPham!F:F, B26, NhatKy_ViPham!C:C, "T5") - SUMIFS(NhatKy_ViPham!K:K, NhatKy_ViPham!E:E, "11_Toan_C", NhatKy_ViPham!F:F, B26, NhatKy_ViPham!C:C, "T5")</f>
        <v>100</v>
      </c>
      <c r="W26" s="6">
        <f>100 + SUMIFS(NhatKy_ViPham!J:J, NhatKy_ViPham!E:E, "11_Toan_C", NhatKy_ViPham!F:F, B26, NhatKy_ViPham!C:C, "T6") - SUMIFS(NhatKy_ViPham!K:K, NhatKy_ViPham!E:E, "11_Toan_C", NhatKy_ViPham!F:F, B26, NhatKy_ViPham!C:C, "T6")</f>
        <v>100</v>
      </c>
      <c r="X26" s="6">
        <f>100 + SUMIFS(NhatKy_ViPham!J:J, NhatKy_ViPham!E:E, "11_Toan_C", NhatKy_ViPham!F:F, B26, NhatKy_ViPham!C:C, "T7") - SUMIFS(NhatKy_ViPham!K:K, NhatKy_ViPham!E:E, "11_Toan_C", NhatKy_ViPham!F:F, B26, NhatKy_ViPham!C:C, "T7")</f>
        <v>100</v>
      </c>
      <c r="Y26" s="6">
        <f>100 + SUMIFS(NhatKy_ViPham!J:J, NhatKy_ViPham!E:E, "11_Toan_C", NhatKy_ViPham!F:F, B26, NhatKy_ViPham!C:C, "T8") - SUMIFS(NhatKy_ViPham!K:K, NhatKy_ViPham!E:E, "11_Toan_C", NhatKy_ViPham!F:F, B26, NhatKy_ViPham!C:C, "T8")</f>
        <v>100</v>
      </c>
      <c r="Z26" s="6">
        <f>100 + SUMIFS(NhatKy_ViPham!J:J, NhatKy_ViPham!E:E, "11_Toan_C", NhatKy_ViPham!F:F, B26, NhatKy_ViPham!C:C, "T9") - SUMIFS(NhatKy_ViPham!K:K, NhatKy_ViPham!E:E, "11_Toan_C", NhatKy_ViPham!F:F, B26, NhatKy_ViPham!C:C, "T9")</f>
        <v>100</v>
      </c>
      <c r="AA26" s="6">
        <f>100 + SUMIFS(NhatKy_ViPham!J:J, NhatKy_ViPham!E:E, "11_Toan_C", NhatKy_ViPham!F:F, B26, NhatKy_ViPham!C:C, "T10") - SUMIFS(NhatKy_ViPham!K:K, NhatKy_ViPham!E:E, "11_Toan_C", NhatKy_ViPham!F:F, B26, NhatKy_ViPham!C:C, "T10")</f>
        <v>100</v>
      </c>
      <c r="AB26" s="6">
        <f>100 + SUMIFS(NhatKy_ViPham!J:J, NhatKy_ViPham!E:E, "11_Toan_C", NhatKy_ViPham!F:F, B26, NhatKy_ViPham!C:C, "T11") - SUMIFS(NhatKy_ViPham!K:K, NhatKy_ViPham!E:E, "11_Toan_C", NhatKy_ViPham!F:F, B26, NhatKy_ViPham!C:C, "T11")</f>
        <v>100</v>
      </c>
      <c r="AC26" s="6">
        <f>100 + SUMIFS(NhatKy_ViPham!J:J, NhatKy_ViPham!E:E, "11_Toan_C", NhatKy_ViPham!F:F, B26, NhatKy_ViPham!C:C, "T12") - SUMIFS(NhatKy_ViPham!K:K, NhatKy_ViPham!E:E, "11_Toan_C", NhatKy_ViPham!F:F, B26, NhatKy_ViPham!C:C, "T12")</f>
        <v>100</v>
      </c>
      <c r="AD26" s="6">
        <f>100 + SUMIFS(NhatKy_ViPham!J:J, NhatKy_ViPham!E:E, "11_Toan_C", NhatKy_ViPham!F:F, B26, NhatKy_ViPham!C:C, "T13") - SUMIFS(NhatKy_ViPham!K:K, NhatKy_ViPham!E:E, "11_Toan_C", NhatKy_ViPham!F:F, B26, NhatKy_ViPham!C:C, "T13")</f>
        <v>100</v>
      </c>
      <c r="AE26" s="6">
        <f>100 + SUMIFS(NhatKy_ViPham!J:J, NhatKy_ViPham!E:E, "11_Toan_C", NhatKy_ViPham!F:F, B26, NhatKy_ViPham!C:C, "T14") - SUMIFS(NhatKy_ViPham!K:K, NhatKy_ViPham!E:E, "11_Toan_C", NhatKy_ViPham!F:F, B26, NhatKy_ViPham!C:C, "T14")</f>
        <v>100</v>
      </c>
      <c r="AF26" s="6">
        <f>100 + SUMIFS(NhatKy_ViPham!J:J, NhatKy_ViPham!E:E, "11_Toan_C", NhatKy_ViPham!F:F, B26, NhatKy_ViPham!C:C, "T15") - SUMIFS(NhatKy_ViPham!K:K, NhatKy_ViPham!E:E, "11_Toan_C", NhatKy_ViPham!F:F, B26, NhatKy_ViPham!C:C, "T15")</f>
        <v>100</v>
      </c>
      <c r="AG26" s="6">
        <f>100 + SUMIFS(NhatKy_ViPham!J:J, NhatKy_ViPham!E:E, "11_Toan_C", NhatKy_ViPham!F:F, B26, NhatKy_ViPham!C:C, "T16") - SUMIFS(NhatKy_ViPham!K:K, NhatKy_ViPham!E:E, "11_Toan_C", NhatKy_ViPham!F:F, B26, NhatKy_ViPham!C:C, "T16")</f>
        <v>100</v>
      </c>
      <c r="AH26" s="6">
        <f>100 + SUMIFS(NhatKy_ViPham!J:J, NhatKy_ViPham!E:E, "11_Toan_C", NhatKy_ViPham!F:F, B26, NhatKy_ViPham!C:C, "T17") - SUMIFS(NhatKy_ViPham!K:K, NhatKy_ViPham!E:E, "11_Toan_C", NhatKy_ViPham!F:F, B26, NhatKy_ViPham!C:C, "T17")</f>
        <v>100</v>
      </c>
      <c r="AI26" s="6">
        <f>100 + SUMIFS(NhatKy_ViPham!J:J, NhatKy_ViPham!E:E, "11_Toan_C", NhatKy_ViPham!F:F, B26, NhatKy_ViPham!C:C, "T18") - SUMIFS(NhatKy_ViPham!K:K, NhatKy_ViPham!E:E, "11_Toan_C", NhatKy_ViPham!F:F, B26, NhatKy_ViPham!C:C, "T18")</f>
        <v>100</v>
      </c>
      <c r="AJ26" s="6">
        <f>100 + SUMIFS(NhatKy_ViPham!J:J, NhatKy_ViPham!E:E, "11_Toan_C", NhatKy_ViPham!F:F, B26, NhatKy_ViPham!C:C, "T19") - SUMIFS(NhatKy_ViPham!K:K, NhatKy_ViPham!E:E, "11_Toan_C", NhatKy_ViPham!F:F, B26, NhatKy_ViPham!C:C, "T19")</f>
        <v>100</v>
      </c>
      <c r="AK26" s="6">
        <f>100 + SUMIFS(NhatKy_ViPham!J:J, NhatKy_ViPham!E:E, "11_Toan_C", NhatKy_ViPham!F:F, B26, NhatKy_ViPham!C:C, "T20") - SUMIFS(NhatKy_ViPham!K:K, NhatKy_ViPham!E:E, "11_Toan_C", NhatKy_ViPham!F:F, B26, NhatKy_ViPham!C:C, "T20")</f>
        <v>100</v>
      </c>
      <c r="AL26" s="6">
        <f>100 + SUMIFS(NhatKy_ViPham!J:J, NhatKy_ViPham!E:E, "11_Toan_C", NhatKy_ViPham!F:F, B26, NhatKy_ViPham!C:C, "T21") - SUMIFS(NhatKy_ViPham!K:K, NhatKy_ViPham!E:E, "11_Toan_C", NhatKy_ViPham!F:F, B26, NhatKy_ViPham!C:C, "T21")</f>
        <v>100</v>
      </c>
      <c r="AM26" s="6">
        <f>100 + SUMIFS(NhatKy_ViPham!J:J, NhatKy_ViPham!E:E, "11_Toan_C", NhatKy_ViPham!F:F, B26, NhatKy_ViPham!C:C, "T22") - SUMIFS(NhatKy_ViPham!K:K, NhatKy_ViPham!E:E, "11_Toan_C", NhatKy_ViPham!F:F, B26, NhatKy_ViPham!C:C, "T22")</f>
        <v>100</v>
      </c>
      <c r="AN26" s="6">
        <f>100 + SUMIFS(NhatKy_ViPham!J:J, NhatKy_ViPham!E:E, "11_Toan_C", NhatKy_ViPham!F:F, B26, NhatKy_ViPham!C:C, "T23") - SUMIFS(NhatKy_ViPham!K:K, NhatKy_ViPham!E:E, "11_Toan_C", NhatKy_ViPham!F:F, B26, NhatKy_ViPham!C:C, "T23")</f>
        <v>100</v>
      </c>
      <c r="AO26" s="6">
        <f>100 + SUMIFS(NhatKy_ViPham!J:J, NhatKy_ViPham!E:E, "11_Toan_C", NhatKy_ViPham!F:F, B26, NhatKy_ViPham!C:C, "T24") - SUMIFS(NhatKy_ViPham!K:K, NhatKy_ViPham!E:E, "11_Toan_C", NhatKy_ViPham!F:F, B26, NhatKy_ViPham!C:C, "T24")</f>
        <v>100</v>
      </c>
      <c r="AP26" s="6">
        <f>100 + SUMIFS(NhatKy_ViPham!J:J, NhatKy_ViPham!E:E, "11_Toan_C", NhatKy_ViPham!F:F, B26, NhatKy_ViPham!C:C, "T25") - SUMIFS(NhatKy_ViPham!K:K, NhatKy_ViPham!E:E, "11_Toan_C", NhatKy_ViPham!F:F, B26, NhatKy_ViPham!C:C, "T25")</f>
        <v>100</v>
      </c>
      <c r="AQ26" s="6">
        <f>100 + SUMIFS(NhatKy_ViPham!J:J, NhatKy_ViPham!E:E, "11_Toan_C", NhatKy_ViPham!F:F, B26, NhatKy_ViPham!C:C, "T26") - SUMIFS(NhatKy_ViPham!K:K, NhatKy_ViPham!E:E, "11_Toan_C", NhatKy_ViPham!F:F, B26, NhatKy_ViPham!C:C, "T26")</f>
        <v>100</v>
      </c>
      <c r="AR26" s="6">
        <f>100 + SUMIFS(NhatKy_ViPham!J:J, NhatKy_ViPham!E:E, "11_Toan_C", NhatKy_ViPham!F:F, B26, NhatKy_ViPham!C:C, "T27") - SUMIFS(NhatKy_ViPham!K:K, NhatKy_ViPham!E:E, "11_Toan_C", NhatKy_ViPham!F:F, B26, NhatKy_ViPham!C:C, "T27")</f>
        <v>100</v>
      </c>
      <c r="AS26" s="6">
        <f>100 + SUMIFS(NhatKy_ViPham!J:J, NhatKy_ViPham!E:E, "11_Toan_C", NhatKy_ViPham!F:F, B26, NhatKy_ViPham!C:C, "T28") - SUMIFS(NhatKy_ViPham!K:K, NhatKy_ViPham!E:E, "11_Toan_C", NhatKy_ViPham!F:F, B26, NhatKy_ViPham!C:C, "T28")</f>
        <v>100</v>
      </c>
      <c r="AT26" s="6">
        <f>100 + SUMIFS(NhatKy_ViPham!J:J, NhatKy_ViPham!E:E, "11_Toan_C", NhatKy_ViPham!F:F, B26, NhatKy_ViPham!C:C, "T29") - SUMIFS(NhatKy_ViPham!K:K, NhatKy_ViPham!E:E, "11_Toan_C", NhatKy_ViPham!F:F, B26, NhatKy_ViPham!C:C, "T29")</f>
        <v>100</v>
      </c>
      <c r="AU26" s="6">
        <f>100 + SUMIFS(NhatKy_ViPham!J:J, NhatKy_ViPham!E:E, "11_Toan_C", NhatKy_ViPham!F:F, B26, NhatKy_ViPham!C:C, "T30") - SUMIFS(NhatKy_ViPham!K:K, NhatKy_ViPham!E:E, "11_Toan_C", NhatKy_ViPham!F:F, B26, NhatKy_ViPham!C:C, "T30")</f>
        <v>100</v>
      </c>
      <c r="AV26" s="6">
        <f>100 + SUMIFS(NhatKy_ViPham!J:J, NhatKy_ViPham!E:E, "11_Toan_C", NhatKy_ViPham!F:F, B26, NhatKy_ViPham!C:C, "T31") - SUMIFS(NhatKy_ViPham!K:K, NhatKy_ViPham!E:E, "11_Toan_C", NhatKy_ViPham!F:F, B26, NhatKy_ViPham!C:C, "T31")</f>
        <v>100</v>
      </c>
      <c r="AW26" s="6">
        <f>100 + SUMIFS(NhatKy_ViPham!J:J, NhatKy_ViPham!E:E, "11_Toan_C", NhatKy_ViPham!F:F, B26, NhatKy_ViPham!C:C, "T32") - SUMIFS(NhatKy_ViPham!K:K, NhatKy_ViPham!E:E, "11_Toan_C", NhatKy_ViPham!F:F, B26, NhatKy_ViPham!C:C, "T32")</f>
        <v>100</v>
      </c>
      <c r="AX26" s="6">
        <f>100 + SUMIFS(NhatKy_ViPham!J:J, NhatKy_ViPham!E:E, "11_Toan_C", NhatKy_ViPham!F:F, B26, NhatKy_ViPham!C:C, "T33") - SUMIFS(NhatKy_ViPham!K:K, NhatKy_ViPham!E:E, "11_Toan_C", NhatKy_ViPham!F:F, B26, NhatKy_ViPham!C:C, "T33")</f>
        <v>100</v>
      </c>
      <c r="AY26" s="6">
        <f>100 + SUMIFS(NhatKy_ViPham!J:J, NhatKy_ViPham!E:E, "11_Toan_C", NhatKy_ViPham!F:F, B26, NhatKy_ViPham!C:C, "T34") - SUMIFS(NhatKy_ViPham!K:K, NhatKy_ViPham!E:E, "11_Toan_C", NhatKy_ViPham!F:F, B26, NhatKy_ViPham!C:C, "T34")</f>
        <v>100</v>
      </c>
      <c r="AZ26" s="6">
        <f>100 + SUMIFS(NhatKy_ViPham!J:J, NhatKy_ViPham!E:E, "11_Toan_C", NhatKy_ViPham!F:F, B26, NhatKy_ViPham!C:C, "T35") - SUMIFS(NhatKy_ViPham!K:K, NhatKy_ViPham!E:E, "11_Toan_C", NhatKy_ViPham!F:F, B26, NhatKy_ViPham!C:C, "T35")</f>
        <v>100</v>
      </c>
      <c r="BA26" s="12">
        <f t="shared" si="0"/>
        <v>100</v>
      </c>
      <c r="BB26" s="11" t="s">
        <v>430</v>
      </c>
      <c r="BC26" s="16" t="str">
        <f t="shared" si="1"/>
        <v>Tốt</v>
      </c>
      <c r="BD26" s="15" t="str">
        <f t="shared" si="2"/>
        <v>🟢 BÌNH THƯỜNG</v>
      </c>
    </row>
    <row r="27" spans="1:56" x14ac:dyDescent="0.25">
      <c r="A27" s="4">
        <v>19</v>
      </c>
      <c r="B27" s="10" t="s">
        <v>1500</v>
      </c>
      <c r="C27" s="4" t="s">
        <v>1501</v>
      </c>
      <c r="D27" s="4" t="s">
        <v>435</v>
      </c>
      <c r="E27" s="11" t="s">
        <v>430</v>
      </c>
      <c r="F27" s="7">
        <f>SUMIFS(NhatKy_ViPham!K:K, NhatKy_ViPham!E:E, "11_Toan_C", NhatKy_ViPham!F:F, B27, NhatKy_ViPham!H:H, "L01")</f>
        <v>0</v>
      </c>
      <c r="G27" s="7">
        <f>SUMIFS(NhatKy_ViPham!K:K, NhatKy_ViPham!E:E, "11_Toan_C", NhatKy_ViPham!F:F, B27, NhatKy_ViPham!H:H, "L02")</f>
        <v>0</v>
      </c>
      <c r="H27" s="7">
        <f>SUMIFS(NhatKy_ViPham!K:K, NhatKy_ViPham!E:E, "11_Toan_C", NhatKy_ViPham!F:F, B27, NhatKy_ViPham!H:H, "L03")</f>
        <v>0</v>
      </c>
      <c r="I27" s="7">
        <f>SUMIFS(NhatKy_ViPham!K:K, NhatKy_ViPham!E:E, "11_Toan_C", NhatKy_ViPham!F:F, B27, NhatKy_ViPham!H:H, "L04")</f>
        <v>0</v>
      </c>
      <c r="J27" s="7">
        <f>SUMIFS(NhatKy_ViPham!K:K, NhatKy_ViPham!E:E, "11_Toan_C", NhatKy_ViPham!F:F, B27, NhatKy_ViPham!H:H, "L05")</f>
        <v>0</v>
      </c>
      <c r="K27" s="7">
        <f>SUMIFS(NhatKy_ViPham!K:K, NhatKy_ViPham!E:E, "11_Toan_C", NhatKy_ViPham!F:F, B27, NhatKy_ViPham!H:H, "L06")</f>
        <v>0</v>
      </c>
      <c r="L27" s="7">
        <f>SUMIFS(NhatKy_ViPham!K:K, NhatKy_ViPham!E:E, "11_Toan_C", NhatKy_ViPham!F:F, B27, NhatKy_ViPham!H:H, "L07")</f>
        <v>0</v>
      </c>
      <c r="M27" s="7">
        <f>SUMIFS(NhatKy_ViPham!K:K, NhatKy_ViPham!E:E, "11_Toan_C", NhatKy_ViPham!F:F, B27, NhatKy_ViPham!H:H, "L08")</f>
        <v>0</v>
      </c>
      <c r="N27" s="7">
        <f>SUMIFS(NhatKy_ViPham!K:K, NhatKy_ViPham!E:E, "11_Toan_C", NhatKy_ViPham!F:F, B27, NhatKy_ViPham!H:H, "L09")</f>
        <v>0</v>
      </c>
      <c r="O27" s="7">
        <f>SUMIFS(NhatKy_ViPham!K:K, NhatKy_ViPham!E:E, "11_Toan_C", NhatKy_ViPham!F:F, B27, NhatKy_ViPham!H:H, "L10")</f>
        <v>0</v>
      </c>
      <c r="P27" s="12">
        <f>SUMIFS(NhatKy_ViPham!J:J, NhatKy_ViPham!E:E, "11_Toan_C", NhatKy_ViPham!F:F, B27)</f>
        <v>0</v>
      </c>
      <c r="Q27" s="13">
        <f>SUMIFS(NhatKy_ViPham!K:K, NhatKy_ViPham!E:E, "11_Toan_C", NhatKy_ViPham!F:F, B27)</f>
        <v>0</v>
      </c>
      <c r="R27" s="7">
        <f>100 + SUMIFS(NhatKy_ViPham!J:J, NhatKy_ViPham!E:E, "11_Toan_C", NhatKy_ViPham!F:F, B27, NhatKy_ViPham!C:C, "T1") - SUMIFS(NhatKy_ViPham!K:K, NhatKy_ViPham!E:E, "11_Toan_C", NhatKy_ViPham!F:F, B27, NhatKy_ViPham!C:C, "T1")</f>
        <v>100</v>
      </c>
      <c r="S27" s="7">
        <f>100 + SUMIFS(NhatKy_ViPham!J:J, NhatKy_ViPham!E:E, "11_Toan_C", NhatKy_ViPham!F:F, B27, NhatKy_ViPham!C:C, "T2") - SUMIFS(NhatKy_ViPham!K:K, NhatKy_ViPham!E:E, "11_Toan_C", NhatKy_ViPham!F:F, B27, NhatKy_ViPham!C:C, "T2")</f>
        <v>100</v>
      </c>
      <c r="T27" s="7">
        <f>100 + SUMIFS(NhatKy_ViPham!J:J, NhatKy_ViPham!E:E, "11_Toan_C", NhatKy_ViPham!F:F, B27, NhatKy_ViPham!C:C, "T3") - SUMIFS(NhatKy_ViPham!K:K, NhatKy_ViPham!E:E, "11_Toan_C", NhatKy_ViPham!F:F, B27, NhatKy_ViPham!C:C, "T3")</f>
        <v>100</v>
      </c>
      <c r="U27" s="7">
        <f>100 + SUMIFS(NhatKy_ViPham!J:J, NhatKy_ViPham!E:E, "11_Toan_C", NhatKy_ViPham!F:F, B27, NhatKy_ViPham!C:C, "T4") - SUMIFS(NhatKy_ViPham!K:K, NhatKy_ViPham!E:E, "11_Toan_C", NhatKy_ViPham!F:F, B27, NhatKy_ViPham!C:C, "T4")</f>
        <v>100</v>
      </c>
      <c r="V27" s="7">
        <f>100 + SUMIFS(NhatKy_ViPham!J:J, NhatKy_ViPham!E:E, "11_Toan_C", NhatKy_ViPham!F:F, B27, NhatKy_ViPham!C:C, "T5") - SUMIFS(NhatKy_ViPham!K:K, NhatKy_ViPham!E:E, "11_Toan_C", NhatKy_ViPham!F:F, B27, NhatKy_ViPham!C:C, "T5")</f>
        <v>100</v>
      </c>
      <c r="W27" s="7">
        <f>100 + SUMIFS(NhatKy_ViPham!J:J, NhatKy_ViPham!E:E, "11_Toan_C", NhatKy_ViPham!F:F, B27, NhatKy_ViPham!C:C, "T6") - SUMIFS(NhatKy_ViPham!K:K, NhatKy_ViPham!E:E, "11_Toan_C", NhatKy_ViPham!F:F, B27, NhatKy_ViPham!C:C, "T6")</f>
        <v>100</v>
      </c>
      <c r="X27" s="7">
        <f>100 + SUMIFS(NhatKy_ViPham!J:J, NhatKy_ViPham!E:E, "11_Toan_C", NhatKy_ViPham!F:F, B27, NhatKy_ViPham!C:C, "T7") - SUMIFS(NhatKy_ViPham!K:K, NhatKy_ViPham!E:E, "11_Toan_C", NhatKy_ViPham!F:F, B27, NhatKy_ViPham!C:C, "T7")</f>
        <v>100</v>
      </c>
      <c r="Y27" s="7">
        <f>100 + SUMIFS(NhatKy_ViPham!J:J, NhatKy_ViPham!E:E, "11_Toan_C", NhatKy_ViPham!F:F, B27, NhatKy_ViPham!C:C, "T8") - SUMIFS(NhatKy_ViPham!K:K, NhatKy_ViPham!E:E, "11_Toan_C", NhatKy_ViPham!F:F, B27, NhatKy_ViPham!C:C, "T8")</f>
        <v>100</v>
      </c>
      <c r="Z27" s="7">
        <f>100 + SUMIFS(NhatKy_ViPham!J:J, NhatKy_ViPham!E:E, "11_Toan_C", NhatKy_ViPham!F:F, B27, NhatKy_ViPham!C:C, "T9") - SUMIFS(NhatKy_ViPham!K:K, NhatKy_ViPham!E:E, "11_Toan_C", NhatKy_ViPham!F:F, B27, NhatKy_ViPham!C:C, "T9")</f>
        <v>100</v>
      </c>
      <c r="AA27" s="7">
        <f>100 + SUMIFS(NhatKy_ViPham!J:J, NhatKy_ViPham!E:E, "11_Toan_C", NhatKy_ViPham!F:F, B27, NhatKy_ViPham!C:C, "T10") - SUMIFS(NhatKy_ViPham!K:K, NhatKy_ViPham!E:E, "11_Toan_C", NhatKy_ViPham!F:F, B27, NhatKy_ViPham!C:C, "T10")</f>
        <v>100</v>
      </c>
      <c r="AB27" s="7">
        <f>100 + SUMIFS(NhatKy_ViPham!J:J, NhatKy_ViPham!E:E, "11_Toan_C", NhatKy_ViPham!F:F, B27, NhatKy_ViPham!C:C, "T11") - SUMIFS(NhatKy_ViPham!K:K, NhatKy_ViPham!E:E, "11_Toan_C", NhatKy_ViPham!F:F, B27, NhatKy_ViPham!C:C, "T11")</f>
        <v>100</v>
      </c>
      <c r="AC27" s="7">
        <f>100 + SUMIFS(NhatKy_ViPham!J:J, NhatKy_ViPham!E:E, "11_Toan_C", NhatKy_ViPham!F:F, B27, NhatKy_ViPham!C:C, "T12") - SUMIFS(NhatKy_ViPham!K:K, NhatKy_ViPham!E:E, "11_Toan_C", NhatKy_ViPham!F:F, B27, NhatKy_ViPham!C:C, "T12")</f>
        <v>100</v>
      </c>
      <c r="AD27" s="7">
        <f>100 + SUMIFS(NhatKy_ViPham!J:J, NhatKy_ViPham!E:E, "11_Toan_C", NhatKy_ViPham!F:F, B27, NhatKy_ViPham!C:C, "T13") - SUMIFS(NhatKy_ViPham!K:K, NhatKy_ViPham!E:E, "11_Toan_C", NhatKy_ViPham!F:F, B27, NhatKy_ViPham!C:C, "T13")</f>
        <v>100</v>
      </c>
      <c r="AE27" s="7">
        <f>100 + SUMIFS(NhatKy_ViPham!J:J, NhatKy_ViPham!E:E, "11_Toan_C", NhatKy_ViPham!F:F, B27, NhatKy_ViPham!C:C, "T14") - SUMIFS(NhatKy_ViPham!K:K, NhatKy_ViPham!E:E, "11_Toan_C", NhatKy_ViPham!F:F, B27, NhatKy_ViPham!C:C, "T14")</f>
        <v>100</v>
      </c>
      <c r="AF27" s="7">
        <f>100 + SUMIFS(NhatKy_ViPham!J:J, NhatKy_ViPham!E:E, "11_Toan_C", NhatKy_ViPham!F:F, B27, NhatKy_ViPham!C:C, "T15") - SUMIFS(NhatKy_ViPham!K:K, NhatKy_ViPham!E:E, "11_Toan_C", NhatKy_ViPham!F:F, B27, NhatKy_ViPham!C:C, "T15")</f>
        <v>100</v>
      </c>
      <c r="AG27" s="7">
        <f>100 + SUMIFS(NhatKy_ViPham!J:J, NhatKy_ViPham!E:E, "11_Toan_C", NhatKy_ViPham!F:F, B27, NhatKy_ViPham!C:C, "T16") - SUMIFS(NhatKy_ViPham!K:K, NhatKy_ViPham!E:E, "11_Toan_C", NhatKy_ViPham!F:F, B27, NhatKy_ViPham!C:C, "T16")</f>
        <v>100</v>
      </c>
      <c r="AH27" s="7">
        <f>100 + SUMIFS(NhatKy_ViPham!J:J, NhatKy_ViPham!E:E, "11_Toan_C", NhatKy_ViPham!F:F, B27, NhatKy_ViPham!C:C, "T17") - SUMIFS(NhatKy_ViPham!K:K, NhatKy_ViPham!E:E, "11_Toan_C", NhatKy_ViPham!F:F, B27, NhatKy_ViPham!C:C, "T17")</f>
        <v>100</v>
      </c>
      <c r="AI27" s="7">
        <f>100 + SUMIFS(NhatKy_ViPham!J:J, NhatKy_ViPham!E:E, "11_Toan_C", NhatKy_ViPham!F:F, B27, NhatKy_ViPham!C:C, "T18") - SUMIFS(NhatKy_ViPham!K:K, NhatKy_ViPham!E:E, "11_Toan_C", NhatKy_ViPham!F:F, B27, NhatKy_ViPham!C:C, "T18")</f>
        <v>100</v>
      </c>
      <c r="AJ27" s="7">
        <f>100 + SUMIFS(NhatKy_ViPham!J:J, NhatKy_ViPham!E:E, "11_Toan_C", NhatKy_ViPham!F:F, B27, NhatKy_ViPham!C:C, "T19") - SUMIFS(NhatKy_ViPham!K:K, NhatKy_ViPham!E:E, "11_Toan_C", NhatKy_ViPham!F:F, B27, NhatKy_ViPham!C:C, "T19")</f>
        <v>100</v>
      </c>
      <c r="AK27" s="7">
        <f>100 + SUMIFS(NhatKy_ViPham!J:J, NhatKy_ViPham!E:E, "11_Toan_C", NhatKy_ViPham!F:F, B27, NhatKy_ViPham!C:C, "T20") - SUMIFS(NhatKy_ViPham!K:K, NhatKy_ViPham!E:E, "11_Toan_C", NhatKy_ViPham!F:F, B27, NhatKy_ViPham!C:C, "T20")</f>
        <v>100</v>
      </c>
      <c r="AL27" s="7">
        <f>100 + SUMIFS(NhatKy_ViPham!J:J, NhatKy_ViPham!E:E, "11_Toan_C", NhatKy_ViPham!F:F, B27, NhatKy_ViPham!C:C, "T21") - SUMIFS(NhatKy_ViPham!K:K, NhatKy_ViPham!E:E, "11_Toan_C", NhatKy_ViPham!F:F, B27, NhatKy_ViPham!C:C, "T21")</f>
        <v>100</v>
      </c>
      <c r="AM27" s="7">
        <f>100 + SUMIFS(NhatKy_ViPham!J:J, NhatKy_ViPham!E:E, "11_Toan_C", NhatKy_ViPham!F:F, B27, NhatKy_ViPham!C:C, "T22") - SUMIFS(NhatKy_ViPham!K:K, NhatKy_ViPham!E:E, "11_Toan_C", NhatKy_ViPham!F:F, B27, NhatKy_ViPham!C:C, "T22")</f>
        <v>100</v>
      </c>
      <c r="AN27" s="7">
        <f>100 + SUMIFS(NhatKy_ViPham!J:J, NhatKy_ViPham!E:E, "11_Toan_C", NhatKy_ViPham!F:F, B27, NhatKy_ViPham!C:C, "T23") - SUMIFS(NhatKy_ViPham!K:K, NhatKy_ViPham!E:E, "11_Toan_C", NhatKy_ViPham!F:F, B27, NhatKy_ViPham!C:C, "T23")</f>
        <v>100</v>
      </c>
      <c r="AO27" s="7">
        <f>100 + SUMIFS(NhatKy_ViPham!J:J, NhatKy_ViPham!E:E, "11_Toan_C", NhatKy_ViPham!F:F, B27, NhatKy_ViPham!C:C, "T24") - SUMIFS(NhatKy_ViPham!K:K, NhatKy_ViPham!E:E, "11_Toan_C", NhatKy_ViPham!F:F, B27, NhatKy_ViPham!C:C, "T24")</f>
        <v>100</v>
      </c>
      <c r="AP27" s="7">
        <f>100 + SUMIFS(NhatKy_ViPham!J:J, NhatKy_ViPham!E:E, "11_Toan_C", NhatKy_ViPham!F:F, B27, NhatKy_ViPham!C:C, "T25") - SUMIFS(NhatKy_ViPham!K:K, NhatKy_ViPham!E:E, "11_Toan_C", NhatKy_ViPham!F:F, B27, NhatKy_ViPham!C:C, "T25")</f>
        <v>100</v>
      </c>
      <c r="AQ27" s="7">
        <f>100 + SUMIFS(NhatKy_ViPham!J:J, NhatKy_ViPham!E:E, "11_Toan_C", NhatKy_ViPham!F:F, B27, NhatKy_ViPham!C:C, "T26") - SUMIFS(NhatKy_ViPham!K:K, NhatKy_ViPham!E:E, "11_Toan_C", NhatKy_ViPham!F:F, B27, NhatKy_ViPham!C:C, "T26")</f>
        <v>100</v>
      </c>
      <c r="AR27" s="7">
        <f>100 + SUMIFS(NhatKy_ViPham!J:J, NhatKy_ViPham!E:E, "11_Toan_C", NhatKy_ViPham!F:F, B27, NhatKy_ViPham!C:C, "T27") - SUMIFS(NhatKy_ViPham!K:K, NhatKy_ViPham!E:E, "11_Toan_C", NhatKy_ViPham!F:F, B27, NhatKy_ViPham!C:C, "T27")</f>
        <v>100</v>
      </c>
      <c r="AS27" s="7">
        <f>100 + SUMIFS(NhatKy_ViPham!J:J, NhatKy_ViPham!E:E, "11_Toan_C", NhatKy_ViPham!F:F, B27, NhatKy_ViPham!C:C, "T28") - SUMIFS(NhatKy_ViPham!K:K, NhatKy_ViPham!E:E, "11_Toan_C", NhatKy_ViPham!F:F, B27, NhatKy_ViPham!C:C, "T28")</f>
        <v>100</v>
      </c>
      <c r="AT27" s="7">
        <f>100 + SUMIFS(NhatKy_ViPham!J:J, NhatKy_ViPham!E:E, "11_Toan_C", NhatKy_ViPham!F:F, B27, NhatKy_ViPham!C:C, "T29") - SUMIFS(NhatKy_ViPham!K:K, NhatKy_ViPham!E:E, "11_Toan_C", NhatKy_ViPham!F:F, B27, NhatKy_ViPham!C:C, "T29")</f>
        <v>100</v>
      </c>
      <c r="AU27" s="7">
        <f>100 + SUMIFS(NhatKy_ViPham!J:J, NhatKy_ViPham!E:E, "11_Toan_C", NhatKy_ViPham!F:F, B27, NhatKy_ViPham!C:C, "T30") - SUMIFS(NhatKy_ViPham!K:K, NhatKy_ViPham!E:E, "11_Toan_C", NhatKy_ViPham!F:F, B27, NhatKy_ViPham!C:C, "T30")</f>
        <v>100</v>
      </c>
      <c r="AV27" s="7">
        <f>100 + SUMIFS(NhatKy_ViPham!J:J, NhatKy_ViPham!E:E, "11_Toan_C", NhatKy_ViPham!F:F, B27, NhatKy_ViPham!C:C, "T31") - SUMIFS(NhatKy_ViPham!K:K, NhatKy_ViPham!E:E, "11_Toan_C", NhatKy_ViPham!F:F, B27, NhatKy_ViPham!C:C, "T31")</f>
        <v>100</v>
      </c>
      <c r="AW27" s="7">
        <f>100 + SUMIFS(NhatKy_ViPham!J:J, NhatKy_ViPham!E:E, "11_Toan_C", NhatKy_ViPham!F:F, B27, NhatKy_ViPham!C:C, "T32") - SUMIFS(NhatKy_ViPham!K:K, NhatKy_ViPham!E:E, "11_Toan_C", NhatKy_ViPham!F:F, B27, NhatKy_ViPham!C:C, "T32")</f>
        <v>100</v>
      </c>
      <c r="AX27" s="7">
        <f>100 + SUMIFS(NhatKy_ViPham!J:J, NhatKy_ViPham!E:E, "11_Toan_C", NhatKy_ViPham!F:F, B27, NhatKy_ViPham!C:C, "T33") - SUMIFS(NhatKy_ViPham!K:K, NhatKy_ViPham!E:E, "11_Toan_C", NhatKy_ViPham!F:F, B27, NhatKy_ViPham!C:C, "T33")</f>
        <v>100</v>
      </c>
      <c r="AY27" s="7">
        <f>100 + SUMIFS(NhatKy_ViPham!J:J, NhatKy_ViPham!E:E, "11_Toan_C", NhatKy_ViPham!F:F, B27, NhatKy_ViPham!C:C, "T34") - SUMIFS(NhatKy_ViPham!K:K, NhatKy_ViPham!E:E, "11_Toan_C", NhatKy_ViPham!F:F, B27, NhatKy_ViPham!C:C, "T34")</f>
        <v>100</v>
      </c>
      <c r="AZ27" s="7">
        <f>100 + SUMIFS(NhatKy_ViPham!J:J, NhatKy_ViPham!E:E, "11_Toan_C", NhatKy_ViPham!F:F, B27, NhatKy_ViPham!C:C, "T35") - SUMIFS(NhatKy_ViPham!K:K, NhatKy_ViPham!E:E, "11_Toan_C", NhatKy_ViPham!F:F, B27, NhatKy_ViPham!C:C, "T35")</f>
        <v>100</v>
      </c>
      <c r="BA27" s="12">
        <f t="shared" si="0"/>
        <v>100</v>
      </c>
      <c r="BB27" s="11" t="s">
        <v>430</v>
      </c>
      <c r="BC27" s="14" t="str">
        <f t="shared" si="1"/>
        <v>Tốt</v>
      </c>
      <c r="BD27" s="10" t="str">
        <f t="shared" si="2"/>
        <v>🟢 BÌNH THƯỜNG</v>
      </c>
    </row>
    <row r="28" spans="1:56" x14ac:dyDescent="0.25">
      <c r="A28" s="5">
        <v>20</v>
      </c>
      <c r="B28" s="15" t="s">
        <v>1502</v>
      </c>
      <c r="C28" s="5" t="s">
        <v>1347</v>
      </c>
      <c r="D28" s="5" t="s">
        <v>435</v>
      </c>
      <c r="E28" s="11" t="s">
        <v>430</v>
      </c>
      <c r="F28" s="6">
        <f>SUMIFS(NhatKy_ViPham!K:K, NhatKy_ViPham!E:E, "11_Toan_C", NhatKy_ViPham!F:F, B28, NhatKy_ViPham!H:H, "L01")</f>
        <v>0</v>
      </c>
      <c r="G28" s="6">
        <f>SUMIFS(NhatKy_ViPham!K:K, NhatKy_ViPham!E:E, "11_Toan_C", NhatKy_ViPham!F:F, B28, NhatKy_ViPham!H:H, "L02")</f>
        <v>0</v>
      </c>
      <c r="H28" s="6">
        <f>SUMIFS(NhatKy_ViPham!K:K, NhatKy_ViPham!E:E, "11_Toan_C", NhatKy_ViPham!F:F, B28, NhatKy_ViPham!H:H, "L03")</f>
        <v>0</v>
      </c>
      <c r="I28" s="6">
        <f>SUMIFS(NhatKy_ViPham!K:K, NhatKy_ViPham!E:E, "11_Toan_C", NhatKy_ViPham!F:F, B28, NhatKy_ViPham!H:H, "L04")</f>
        <v>0</v>
      </c>
      <c r="J28" s="6">
        <f>SUMIFS(NhatKy_ViPham!K:K, NhatKy_ViPham!E:E, "11_Toan_C", NhatKy_ViPham!F:F, B28, NhatKy_ViPham!H:H, "L05")</f>
        <v>0</v>
      </c>
      <c r="K28" s="6">
        <f>SUMIFS(NhatKy_ViPham!K:K, NhatKy_ViPham!E:E, "11_Toan_C", NhatKy_ViPham!F:F, B28, NhatKy_ViPham!H:H, "L06")</f>
        <v>0</v>
      </c>
      <c r="L28" s="6">
        <f>SUMIFS(NhatKy_ViPham!K:K, NhatKy_ViPham!E:E, "11_Toan_C", NhatKy_ViPham!F:F, B28, NhatKy_ViPham!H:H, "L07")</f>
        <v>0</v>
      </c>
      <c r="M28" s="6">
        <f>SUMIFS(NhatKy_ViPham!K:K, NhatKy_ViPham!E:E, "11_Toan_C", NhatKy_ViPham!F:F, B28, NhatKy_ViPham!H:H, "L08")</f>
        <v>0</v>
      </c>
      <c r="N28" s="6">
        <f>SUMIFS(NhatKy_ViPham!K:K, NhatKy_ViPham!E:E, "11_Toan_C", NhatKy_ViPham!F:F, B28, NhatKy_ViPham!H:H, "L09")</f>
        <v>0</v>
      </c>
      <c r="O28" s="6">
        <f>SUMIFS(NhatKy_ViPham!K:K, NhatKy_ViPham!E:E, "11_Toan_C", NhatKy_ViPham!F:F, B28, NhatKy_ViPham!H:H, "L10")</f>
        <v>0</v>
      </c>
      <c r="P28" s="12">
        <f>SUMIFS(NhatKy_ViPham!J:J, NhatKy_ViPham!E:E, "11_Toan_C", NhatKy_ViPham!F:F, B28)</f>
        <v>0</v>
      </c>
      <c r="Q28" s="13">
        <f>SUMIFS(NhatKy_ViPham!K:K, NhatKy_ViPham!E:E, "11_Toan_C", NhatKy_ViPham!F:F, B28)</f>
        <v>0</v>
      </c>
      <c r="R28" s="6">
        <f>100 + SUMIFS(NhatKy_ViPham!J:J, NhatKy_ViPham!E:E, "11_Toan_C", NhatKy_ViPham!F:F, B28, NhatKy_ViPham!C:C, "T1") - SUMIFS(NhatKy_ViPham!K:K, NhatKy_ViPham!E:E, "11_Toan_C", NhatKy_ViPham!F:F, B28, NhatKy_ViPham!C:C, "T1")</f>
        <v>100</v>
      </c>
      <c r="S28" s="6">
        <f>100 + SUMIFS(NhatKy_ViPham!J:J, NhatKy_ViPham!E:E, "11_Toan_C", NhatKy_ViPham!F:F, B28, NhatKy_ViPham!C:C, "T2") - SUMIFS(NhatKy_ViPham!K:K, NhatKy_ViPham!E:E, "11_Toan_C", NhatKy_ViPham!F:F, B28, NhatKy_ViPham!C:C, "T2")</f>
        <v>100</v>
      </c>
      <c r="T28" s="6">
        <f>100 + SUMIFS(NhatKy_ViPham!J:J, NhatKy_ViPham!E:E, "11_Toan_C", NhatKy_ViPham!F:F, B28, NhatKy_ViPham!C:C, "T3") - SUMIFS(NhatKy_ViPham!K:K, NhatKy_ViPham!E:E, "11_Toan_C", NhatKy_ViPham!F:F, B28, NhatKy_ViPham!C:C, "T3")</f>
        <v>100</v>
      </c>
      <c r="U28" s="6">
        <f>100 + SUMIFS(NhatKy_ViPham!J:J, NhatKy_ViPham!E:E, "11_Toan_C", NhatKy_ViPham!F:F, B28, NhatKy_ViPham!C:C, "T4") - SUMIFS(NhatKy_ViPham!K:K, NhatKy_ViPham!E:E, "11_Toan_C", NhatKy_ViPham!F:F, B28, NhatKy_ViPham!C:C, "T4")</f>
        <v>100</v>
      </c>
      <c r="V28" s="6">
        <f>100 + SUMIFS(NhatKy_ViPham!J:J, NhatKy_ViPham!E:E, "11_Toan_C", NhatKy_ViPham!F:F, B28, NhatKy_ViPham!C:C, "T5") - SUMIFS(NhatKy_ViPham!K:K, NhatKy_ViPham!E:E, "11_Toan_C", NhatKy_ViPham!F:F, B28, NhatKy_ViPham!C:C, "T5")</f>
        <v>100</v>
      </c>
      <c r="W28" s="6">
        <f>100 + SUMIFS(NhatKy_ViPham!J:J, NhatKy_ViPham!E:E, "11_Toan_C", NhatKy_ViPham!F:F, B28, NhatKy_ViPham!C:C, "T6") - SUMIFS(NhatKy_ViPham!K:K, NhatKy_ViPham!E:E, "11_Toan_C", NhatKy_ViPham!F:F, B28, NhatKy_ViPham!C:C, "T6")</f>
        <v>100</v>
      </c>
      <c r="X28" s="6">
        <f>100 + SUMIFS(NhatKy_ViPham!J:J, NhatKy_ViPham!E:E, "11_Toan_C", NhatKy_ViPham!F:F, B28, NhatKy_ViPham!C:C, "T7") - SUMIFS(NhatKy_ViPham!K:K, NhatKy_ViPham!E:E, "11_Toan_C", NhatKy_ViPham!F:F, B28, NhatKy_ViPham!C:C, "T7")</f>
        <v>100</v>
      </c>
      <c r="Y28" s="6">
        <f>100 + SUMIFS(NhatKy_ViPham!J:J, NhatKy_ViPham!E:E, "11_Toan_C", NhatKy_ViPham!F:F, B28, NhatKy_ViPham!C:C, "T8") - SUMIFS(NhatKy_ViPham!K:K, NhatKy_ViPham!E:E, "11_Toan_C", NhatKy_ViPham!F:F, B28, NhatKy_ViPham!C:C, "T8")</f>
        <v>100</v>
      </c>
      <c r="Z28" s="6">
        <f>100 + SUMIFS(NhatKy_ViPham!J:J, NhatKy_ViPham!E:E, "11_Toan_C", NhatKy_ViPham!F:F, B28, NhatKy_ViPham!C:C, "T9") - SUMIFS(NhatKy_ViPham!K:K, NhatKy_ViPham!E:E, "11_Toan_C", NhatKy_ViPham!F:F, B28, NhatKy_ViPham!C:C, "T9")</f>
        <v>100</v>
      </c>
      <c r="AA28" s="6">
        <f>100 + SUMIFS(NhatKy_ViPham!J:J, NhatKy_ViPham!E:E, "11_Toan_C", NhatKy_ViPham!F:F, B28, NhatKy_ViPham!C:C, "T10") - SUMIFS(NhatKy_ViPham!K:K, NhatKy_ViPham!E:E, "11_Toan_C", NhatKy_ViPham!F:F, B28, NhatKy_ViPham!C:C, "T10")</f>
        <v>100</v>
      </c>
      <c r="AB28" s="6">
        <f>100 + SUMIFS(NhatKy_ViPham!J:J, NhatKy_ViPham!E:E, "11_Toan_C", NhatKy_ViPham!F:F, B28, NhatKy_ViPham!C:C, "T11") - SUMIFS(NhatKy_ViPham!K:K, NhatKy_ViPham!E:E, "11_Toan_C", NhatKy_ViPham!F:F, B28, NhatKy_ViPham!C:C, "T11")</f>
        <v>100</v>
      </c>
      <c r="AC28" s="6">
        <f>100 + SUMIFS(NhatKy_ViPham!J:J, NhatKy_ViPham!E:E, "11_Toan_C", NhatKy_ViPham!F:F, B28, NhatKy_ViPham!C:C, "T12") - SUMIFS(NhatKy_ViPham!K:K, NhatKy_ViPham!E:E, "11_Toan_C", NhatKy_ViPham!F:F, B28, NhatKy_ViPham!C:C, "T12")</f>
        <v>100</v>
      </c>
      <c r="AD28" s="6">
        <f>100 + SUMIFS(NhatKy_ViPham!J:J, NhatKy_ViPham!E:E, "11_Toan_C", NhatKy_ViPham!F:F, B28, NhatKy_ViPham!C:C, "T13") - SUMIFS(NhatKy_ViPham!K:K, NhatKy_ViPham!E:E, "11_Toan_C", NhatKy_ViPham!F:F, B28, NhatKy_ViPham!C:C, "T13")</f>
        <v>100</v>
      </c>
      <c r="AE28" s="6">
        <f>100 + SUMIFS(NhatKy_ViPham!J:J, NhatKy_ViPham!E:E, "11_Toan_C", NhatKy_ViPham!F:F, B28, NhatKy_ViPham!C:C, "T14") - SUMIFS(NhatKy_ViPham!K:K, NhatKy_ViPham!E:E, "11_Toan_C", NhatKy_ViPham!F:F, B28, NhatKy_ViPham!C:C, "T14")</f>
        <v>100</v>
      </c>
      <c r="AF28" s="6">
        <f>100 + SUMIFS(NhatKy_ViPham!J:J, NhatKy_ViPham!E:E, "11_Toan_C", NhatKy_ViPham!F:F, B28, NhatKy_ViPham!C:C, "T15") - SUMIFS(NhatKy_ViPham!K:K, NhatKy_ViPham!E:E, "11_Toan_C", NhatKy_ViPham!F:F, B28, NhatKy_ViPham!C:C, "T15")</f>
        <v>100</v>
      </c>
      <c r="AG28" s="6">
        <f>100 + SUMIFS(NhatKy_ViPham!J:J, NhatKy_ViPham!E:E, "11_Toan_C", NhatKy_ViPham!F:F, B28, NhatKy_ViPham!C:C, "T16") - SUMIFS(NhatKy_ViPham!K:K, NhatKy_ViPham!E:E, "11_Toan_C", NhatKy_ViPham!F:F, B28, NhatKy_ViPham!C:C, "T16")</f>
        <v>100</v>
      </c>
      <c r="AH28" s="6">
        <f>100 + SUMIFS(NhatKy_ViPham!J:J, NhatKy_ViPham!E:E, "11_Toan_C", NhatKy_ViPham!F:F, B28, NhatKy_ViPham!C:C, "T17") - SUMIFS(NhatKy_ViPham!K:K, NhatKy_ViPham!E:E, "11_Toan_C", NhatKy_ViPham!F:F, B28, NhatKy_ViPham!C:C, "T17")</f>
        <v>100</v>
      </c>
      <c r="AI28" s="6">
        <f>100 + SUMIFS(NhatKy_ViPham!J:J, NhatKy_ViPham!E:E, "11_Toan_C", NhatKy_ViPham!F:F, B28, NhatKy_ViPham!C:C, "T18") - SUMIFS(NhatKy_ViPham!K:K, NhatKy_ViPham!E:E, "11_Toan_C", NhatKy_ViPham!F:F, B28, NhatKy_ViPham!C:C, "T18")</f>
        <v>100</v>
      </c>
      <c r="AJ28" s="6">
        <f>100 + SUMIFS(NhatKy_ViPham!J:J, NhatKy_ViPham!E:E, "11_Toan_C", NhatKy_ViPham!F:F, B28, NhatKy_ViPham!C:C, "T19") - SUMIFS(NhatKy_ViPham!K:K, NhatKy_ViPham!E:E, "11_Toan_C", NhatKy_ViPham!F:F, B28, NhatKy_ViPham!C:C, "T19")</f>
        <v>100</v>
      </c>
      <c r="AK28" s="6">
        <f>100 + SUMIFS(NhatKy_ViPham!J:J, NhatKy_ViPham!E:E, "11_Toan_C", NhatKy_ViPham!F:F, B28, NhatKy_ViPham!C:C, "T20") - SUMIFS(NhatKy_ViPham!K:K, NhatKy_ViPham!E:E, "11_Toan_C", NhatKy_ViPham!F:F, B28, NhatKy_ViPham!C:C, "T20")</f>
        <v>100</v>
      </c>
      <c r="AL28" s="6">
        <f>100 + SUMIFS(NhatKy_ViPham!J:J, NhatKy_ViPham!E:E, "11_Toan_C", NhatKy_ViPham!F:F, B28, NhatKy_ViPham!C:C, "T21") - SUMIFS(NhatKy_ViPham!K:K, NhatKy_ViPham!E:E, "11_Toan_C", NhatKy_ViPham!F:F, B28, NhatKy_ViPham!C:C, "T21")</f>
        <v>100</v>
      </c>
      <c r="AM28" s="6">
        <f>100 + SUMIFS(NhatKy_ViPham!J:J, NhatKy_ViPham!E:E, "11_Toan_C", NhatKy_ViPham!F:F, B28, NhatKy_ViPham!C:C, "T22") - SUMIFS(NhatKy_ViPham!K:K, NhatKy_ViPham!E:E, "11_Toan_C", NhatKy_ViPham!F:F, B28, NhatKy_ViPham!C:C, "T22")</f>
        <v>100</v>
      </c>
      <c r="AN28" s="6">
        <f>100 + SUMIFS(NhatKy_ViPham!J:J, NhatKy_ViPham!E:E, "11_Toan_C", NhatKy_ViPham!F:F, B28, NhatKy_ViPham!C:C, "T23") - SUMIFS(NhatKy_ViPham!K:K, NhatKy_ViPham!E:E, "11_Toan_C", NhatKy_ViPham!F:F, B28, NhatKy_ViPham!C:C, "T23")</f>
        <v>100</v>
      </c>
      <c r="AO28" s="6">
        <f>100 + SUMIFS(NhatKy_ViPham!J:J, NhatKy_ViPham!E:E, "11_Toan_C", NhatKy_ViPham!F:F, B28, NhatKy_ViPham!C:C, "T24") - SUMIFS(NhatKy_ViPham!K:K, NhatKy_ViPham!E:E, "11_Toan_C", NhatKy_ViPham!F:F, B28, NhatKy_ViPham!C:C, "T24")</f>
        <v>100</v>
      </c>
      <c r="AP28" s="6">
        <f>100 + SUMIFS(NhatKy_ViPham!J:J, NhatKy_ViPham!E:E, "11_Toan_C", NhatKy_ViPham!F:F, B28, NhatKy_ViPham!C:C, "T25") - SUMIFS(NhatKy_ViPham!K:K, NhatKy_ViPham!E:E, "11_Toan_C", NhatKy_ViPham!F:F, B28, NhatKy_ViPham!C:C, "T25")</f>
        <v>100</v>
      </c>
      <c r="AQ28" s="6">
        <f>100 + SUMIFS(NhatKy_ViPham!J:J, NhatKy_ViPham!E:E, "11_Toan_C", NhatKy_ViPham!F:F, B28, NhatKy_ViPham!C:C, "T26") - SUMIFS(NhatKy_ViPham!K:K, NhatKy_ViPham!E:E, "11_Toan_C", NhatKy_ViPham!F:F, B28, NhatKy_ViPham!C:C, "T26")</f>
        <v>100</v>
      </c>
      <c r="AR28" s="6">
        <f>100 + SUMIFS(NhatKy_ViPham!J:J, NhatKy_ViPham!E:E, "11_Toan_C", NhatKy_ViPham!F:F, B28, NhatKy_ViPham!C:C, "T27") - SUMIFS(NhatKy_ViPham!K:K, NhatKy_ViPham!E:E, "11_Toan_C", NhatKy_ViPham!F:F, B28, NhatKy_ViPham!C:C, "T27")</f>
        <v>100</v>
      </c>
      <c r="AS28" s="6">
        <f>100 + SUMIFS(NhatKy_ViPham!J:J, NhatKy_ViPham!E:E, "11_Toan_C", NhatKy_ViPham!F:F, B28, NhatKy_ViPham!C:C, "T28") - SUMIFS(NhatKy_ViPham!K:K, NhatKy_ViPham!E:E, "11_Toan_C", NhatKy_ViPham!F:F, B28, NhatKy_ViPham!C:C, "T28")</f>
        <v>100</v>
      </c>
      <c r="AT28" s="6">
        <f>100 + SUMIFS(NhatKy_ViPham!J:J, NhatKy_ViPham!E:E, "11_Toan_C", NhatKy_ViPham!F:F, B28, NhatKy_ViPham!C:C, "T29") - SUMIFS(NhatKy_ViPham!K:K, NhatKy_ViPham!E:E, "11_Toan_C", NhatKy_ViPham!F:F, B28, NhatKy_ViPham!C:C, "T29")</f>
        <v>100</v>
      </c>
      <c r="AU28" s="6">
        <f>100 + SUMIFS(NhatKy_ViPham!J:J, NhatKy_ViPham!E:E, "11_Toan_C", NhatKy_ViPham!F:F, B28, NhatKy_ViPham!C:C, "T30") - SUMIFS(NhatKy_ViPham!K:K, NhatKy_ViPham!E:E, "11_Toan_C", NhatKy_ViPham!F:F, B28, NhatKy_ViPham!C:C, "T30")</f>
        <v>100</v>
      </c>
      <c r="AV28" s="6">
        <f>100 + SUMIFS(NhatKy_ViPham!J:J, NhatKy_ViPham!E:E, "11_Toan_C", NhatKy_ViPham!F:F, B28, NhatKy_ViPham!C:C, "T31") - SUMIFS(NhatKy_ViPham!K:K, NhatKy_ViPham!E:E, "11_Toan_C", NhatKy_ViPham!F:F, B28, NhatKy_ViPham!C:C, "T31")</f>
        <v>100</v>
      </c>
      <c r="AW28" s="6">
        <f>100 + SUMIFS(NhatKy_ViPham!J:J, NhatKy_ViPham!E:E, "11_Toan_C", NhatKy_ViPham!F:F, B28, NhatKy_ViPham!C:C, "T32") - SUMIFS(NhatKy_ViPham!K:K, NhatKy_ViPham!E:E, "11_Toan_C", NhatKy_ViPham!F:F, B28, NhatKy_ViPham!C:C, "T32")</f>
        <v>100</v>
      </c>
      <c r="AX28" s="6">
        <f>100 + SUMIFS(NhatKy_ViPham!J:J, NhatKy_ViPham!E:E, "11_Toan_C", NhatKy_ViPham!F:F, B28, NhatKy_ViPham!C:C, "T33") - SUMIFS(NhatKy_ViPham!K:K, NhatKy_ViPham!E:E, "11_Toan_C", NhatKy_ViPham!F:F, B28, NhatKy_ViPham!C:C, "T33")</f>
        <v>100</v>
      </c>
      <c r="AY28" s="6">
        <f>100 + SUMIFS(NhatKy_ViPham!J:J, NhatKy_ViPham!E:E, "11_Toan_C", NhatKy_ViPham!F:F, B28, NhatKy_ViPham!C:C, "T34") - SUMIFS(NhatKy_ViPham!K:K, NhatKy_ViPham!E:E, "11_Toan_C", NhatKy_ViPham!F:F, B28, NhatKy_ViPham!C:C, "T34")</f>
        <v>100</v>
      </c>
      <c r="AZ28" s="6">
        <f>100 + SUMIFS(NhatKy_ViPham!J:J, NhatKy_ViPham!E:E, "11_Toan_C", NhatKy_ViPham!F:F, B28, NhatKy_ViPham!C:C, "T35") - SUMIFS(NhatKy_ViPham!K:K, NhatKy_ViPham!E:E, "11_Toan_C", NhatKy_ViPham!F:F, B28, NhatKy_ViPham!C:C, "T35")</f>
        <v>100</v>
      </c>
      <c r="BA28" s="12">
        <f t="shared" si="0"/>
        <v>100</v>
      </c>
      <c r="BB28" s="11" t="s">
        <v>430</v>
      </c>
      <c r="BC28" s="16" t="str">
        <f t="shared" si="1"/>
        <v>Tốt</v>
      </c>
      <c r="BD28" s="15" t="str">
        <f t="shared" si="2"/>
        <v>🟢 BÌNH THƯỜNG</v>
      </c>
    </row>
    <row r="29" spans="1:56" x14ac:dyDescent="0.25">
      <c r="A29" s="4">
        <v>21</v>
      </c>
      <c r="B29" s="10" t="s">
        <v>779</v>
      </c>
      <c r="C29" s="4" t="s">
        <v>1503</v>
      </c>
      <c r="D29" s="4" t="s">
        <v>435</v>
      </c>
      <c r="E29" s="11" t="s">
        <v>430</v>
      </c>
      <c r="F29" s="7">
        <f>SUMIFS(NhatKy_ViPham!K:K, NhatKy_ViPham!E:E, "11_Toan_C", NhatKy_ViPham!F:F, B29, NhatKy_ViPham!H:H, "L01")</f>
        <v>0</v>
      </c>
      <c r="G29" s="7">
        <f>SUMIFS(NhatKy_ViPham!K:K, NhatKy_ViPham!E:E, "11_Toan_C", NhatKy_ViPham!F:F, B29, NhatKy_ViPham!H:H, "L02")</f>
        <v>0</v>
      </c>
      <c r="H29" s="7">
        <f>SUMIFS(NhatKy_ViPham!K:K, NhatKy_ViPham!E:E, "11_Toan_C", NhatKy_ViPham!F:F, B29, NhatKy_ViPham!H:H, "L03")</f>
        <v>0</v>
      </c>
      <c r="I29" s="7">
        <f>SUMIFS(NhatKy_ViPham!K:K, NhatKy_ViPham!E:E, "11_Toan_C", NhatKy_ViPham!F:F, B29, NhatKy_ViPham!H:H, "L04")</f>
        <v>0</v>
      </c>
      <c r="J29" s="7">
        <f>SUMIFS(NhatKy_ViPham!K:K, NhatKy_ViPham!E:E, "11_Toan_C", NhatKy_ViPham!F:F, B29, NhatKy_ViPham!H:H, "L05")</f>
        <v>0</v>
      </c>
      <c r="K29" s="7">
        <f>SUMIFS(NhatKy_ViPham!K:K, NhatKy_ViPham!E:E, "11_Toan_C", NhatKy_ViPham!F:F, B29, NhatKy_ViPham!H:H, "L06")</f>
        <v>0</v>
      </c>
      <c r="L29" s="7">
        <f>SUMIFS(NhatKy_ViPham!K:K, NhatKy_ViPham!E:E, "11_Toan_C", NhatKy_ViPham!F:F, B29, NhatKy_ViPham!H:H, "L07")</f>
        <v>0</v>
      </c>
      <c r="M29" s="7">
        <f>SUMIFS(NhatKy_ViPham!K:K, NhatKy_ViPham!E:E, "11_Toan_C", NhatKy_ViPham!F:F, B29, NhatKy_ViPham!H:H, "L08")</f>
        <v>0</v>
      </c>
      <c r="N29" s="7">
        <f>SUMIFS(NhatKy_ViPham!K:K, NhatKy_ViPham!E:E, "11_Toan_C", NhatKy_ViPham!F:F, B29, NhatKy_ViPham!H:H, "L09")</f>
        <v>0</v>
      </c>
      <c r="O29" s="7">
        <f>SUMIFS(NhatKy_ViPham!K:K, NhatKy_ViPham!E:E, "11_Toan_C", NhatKy_ViPham!F:F, B29, NhatKy_ViPham!H:H, "L10")</f>
        <v>0</v>
      </c>
      <c r="P29" s="12">
        <f>SUMIFS(NhatKy_ViPham!J:J, NhatKy_ViPham!E:E, "11_Toan_C", NhatKy_ViPham!F:F, B29)</f>
        <v>0</v>
      </c>
      <c r="Q29" s="13">
        <f>SUMIFS(NhatKy_ViPham!K:K, NhatKy_ViPham!E:E, "11_Toan_C", NhatKy_ViPham!F:F, B29)</f>
        <v>0</v>
      </c>
      <c r="R29" s="7">
        <f>100 + SUMIFS(NhatKy_ViPham!J:J, NhatKy_ViPham!E:E, "11_Toan_C", NhatKy_ViPham!F:F, B29, NhatKy_ViPham!C:C, "T1") - SUMIFS(NhatKy_ViPham!K:K, NhatKy_ViPham!E:E, "11_Toan_C", NhatKy_ViPham!F:F, B29, NhatKy_ViPham!C:C, "T1")</f>
        <v>100</v>
      </c>
      <c r="S29" s="7">
        <f>100 + SUMIFS(NhatKy_ViPham!J:J, NhatKy_ViPham!E:E, "11_Toan_C", NhatKy_ViPham!F:F, B29, NhatKy_ViPham!C:C, "T2") - SUMIFS(NhatKy_ViPham!K:K, NhatKy_ViPham!E:E, "11_Toan_C", NhatKy_ViPham!F:F, B29, NhatKy_ViPham!C:C, "T2")</f>
        <v>100</v>
      </c>
      <c r="T29" s="7">
        <f>100 + SUMIFS(NhatKy_ViPham!J:J, NhatKy_ViPham!E:E, "11_Toan_C", NhatKy_ViPham!F:F, B29, NhatKy_ViPham!C:C, "T3") - SUMIFS(NhatKy_ViPham!K:K, NhatKy_ViPham!E:E, "11_Toan_C", NhatKy_ViPham!F:F, B29, NhatKy_ViPham!C:C, "T3")</f>
        <v>100</v>
      </c>
      <c r="U29" s="7">
        <f>100 + SUMIFS(NhatKy_ViPham!J:J, NhatKy_ViPham!E:E, "11_Toan_C", NhatKy_ViPham!F:F, B29, NhatKy_ViPham!C:C, "T4") - SUMIFS(NhatKy_ViPham!K:K, NhatKy_ViPham!E:E, "11_Toan_C", NhatKy_ViPham!F:F, B29, NhatKy_ViPham!C:C, "T4")</f>
        <v>100</v>
      </c>
      <c r="V29" s="7">
        <f>100 + SUMIFS(NhatKy_ViPham!J:J, NhatKy_ViPham!E:E, "11_Toan_C", NhatKy_ViPham!F:F, B29, NhatKy_ViPham!C:C, "T5") - SUMIFS(NhatKy_ViPham!K:K, NhatKy_ViPham!E:E, "11_Toan_C", NhatKy_ViPham!F:F, B29, NhatKy_ViPham!C:C, "T5")</f>
        <v>100</v>
      </c>
      <c r="W29" s="7">
        <f>100 + SUMIFS(NhatKy_ViPham!J:J, NhatKy_ViPham!E:E, "11_Toan_C", NhatKy_ViPham!F:F, B29, NhatKy_ViPham!C:C, "T6") - SUMIFS(NhatKy_ViPham!K:K, NhatKy_ViPham!E:E, "11_Toan_C", NhatKy_ViPham!F:F, B29, NhatKy_ViPham!C:C, "T6")</f>
        <v>100</v>
      </c>
      <c r="X29" s="7">
        <f>100 + SUMIFS(NhatKy_ViPham!J:J, NhatKy_ViPham!E:E, "11_Toan_C", NhatKy_ViPham!F:F, B29, NhatKy_ViPham!C:C, "T7") - SUMIFS(NhatKy_ViPham!K:K, NhatKy_ViPham!E:E, "11_Toan_C", NhatKy_ViPham!F:F, B29, NhatKy_ViPham!C:C, "T7")</f>
        <v>100</v>
      </c>
      <c r="Y29" s="7">
        <f>100 + SUMIFS(NhatKy_ViPham!J:J, NhatKy_ViPham!E:E, "11_Toan_C", NhatKy_ViPham!F:F, B29, NhatKy_ViPham!C:C, "T8") - SUMIFS(NhatKy_ViPham!K:K, NhatKy_ViPham!E:E, "11_Toan_C", NhatKy_ViPham!F:F, B29, NhatKy_ViPham!C:C, "T8")</f>
        <v>100</v>
      </c>
      <c r="Z29" s="7">
        <f>100 + SUMIFS(NhatKy_ViPham!J:J, NhatKy_ViPham!E:E, "11_Toan_C", NhatKy_ViPham!F:F, B29, NhatKy_ViPham!C:C, "T9") - SUMIFS(NhatKy_ViPham!K:K, NhatKy_ViPham!E:E, "11_Toan_C", NhatKy_ViPham!F:F, B29, NhatKy_ViPham!C:C, "T9")</f>
        <v>100</v>
      </c>
      <c r="AA29" s="7">
        <f>100 + SUMIFS(NhatKy_ViPham!J:J, NhatKy_ViPham!E:E, "11_Toan_C", NhatKy_ViPham!F:F, B29, NhatKy_ViPham!C:C, "T10") - SUMIFS(NhatKy_ViPham!K:K, NhatKy_ViPham!E:E, "11_Toan_C", NhatKy_ViPham!F:F, B29, NhatKy_ViPham!C:C, "T10")</f>
        <v>100</v>
      </c>
      <c r="AB29" s="7">
        <f>100 + SUMIFS(NhatKy_ViPham!J:J, NhatKy_ViPham!E:E, "11_Toan_C", NhatKy_ViPham!F:F, B29, NhatKy_ViPham!C:C, "T11") - SUMIFS(NhatKy_ViPham!K:K, NhatKy_ViPham!E:E, "11_Toan_C", NhatKy_ViPham!F:F, B29, NhatKy_ViPham!C:C, "T11")</f>
        <v>100</v>
      </c>
      <c r="AC29" s="7">
        <f>100 + SUMIFS(NhatKy_ViPham!J:J, NhatKy_ViPham!E:E, "11_Toan_C", NhatKy_ViPham!F:F, B29, NhatKy_ViPham!C:C, "T12") - SUMIFS(NhatKy_ViPham!K:K, NhatKy_ViPham!E:E, "11_Toan_C", NhatKy_ViPham!F:F, B29, NhatKy_ViPham!C:C, "T12")</f>
        <v>100</v>
      </c>
      <c r="AD29" s="7">
        <f>100 + SUMIFS(NhatKy_ViPham!J:J, NhatKy_ViPham!E:E, "11_Toan_C", NhatKy_ViPham!F:F, B29, NhatKy_ViPham!C:C, "T13") - SUMIFS(NhatKy_ViPham!K:K, NhatKy_ViPham!E:E, "11_Toan_C", NhatKy_ViPham!F:F, B29, NhatKy_ViPham!C:C, "T13")</f>
        <v>100</v>
      </c>
      <c r="AE29" s="7">
        <f>100 + SUMIFS(NhatKy_ViPham!J:J, NhatKy_ViPham!E:E, "11_Toan_C", NhatKy_ViPham!F:F, B29, NhatKy_ViPham!C:C, "T14") - SUMIFS(NhatKy_ViPham!K:K, NhatKy_ViPham!E:E, "11_Toan_C", NhatKy_ViPham!F:F, B29, NhatKy_ViPham!C:C, "T14")</f>
        <v>100</v>
      </c>
      <c r="AF29" s="7">
        <f>100 + SUMIFS(NhatKy_ViPham!J:J, NhatKy_ViPham!E:E, "11_Toan_C", NhatKy_ViPham!F:F, B29, NhatKy_ViPham!C:C, "T15") - SUMIFS(NhatKy_ViPham!K:K, NhatKy_ViPham!E:E, "11_Toan_C", NhatKy_ViPham!F:F, B29, NhatKy_ViPham!C:C, "T15")</f>
        <v>100</v>
      </c>
      <c r="AG29" s="7">
        <f>100 + SUMIFS(NhatKy_ViPham!J:J, NhatKy_ViPham!E:E, "11_Toan_C", NhatKy_ViPham!F:F, B29, NhatKy_ViPham!C:C, "T16") - SUMIFS(NhatKy_ViPham!K:K, NhatKy_ViPham!E:E, "11_Toan_C", NhatKy_ViPham!F:F, B29, NhatKy_ViPham!C:C, "T16")</f>
        <v>100</v>
      </c>
      <c r="AH29" s="7">
        <f>100 + SUMIFS(NhatKy_ViPham!J:J, NhatKy_ViPham!E:E, "11_Toan_C", NhatKy_ViPham!F:F, B29, NhatKy_ViPham!C:C, "T17") - SUMIFS(NhatKy_ViPham!K:K, NhatKy_ViPham!E:E, "11_Toan_C", NhatKy_ViPham!F:F, B29, NhatKy_ViPham!C:C, "T17")</f>
        <v>100</v>
      </c>
      <c r="AI29" s="7">
        <f>100 + SUMIFS(NhatKy_ViPham!J:J, NhatKy_ViPham!E:E, "11_Toan_C", NhatKy_ViPham!F:F, B29, NhatKy_ViPham!C:C, "T18") - SUMIFS(NhatKy_ViPham!K:K, NhatKy_ViPham!E:E, "11_Toan_C", NhatKy_ViPham!F:F, B29, NhatKy_ViPham!C:C, "T18")</f>
        <v>100</v>
      </c>
      <c r="AJ29" s="7">
        <f>100 + SUMIFS(NhatKy_ViPham!J:J, NhatKy_ViPham!E:E, "11_Toan_C", NhatKy_ViPham!F:F, B29, NhatKy_ViPham!C:C, "T19") - SUMIFS(NhatKy_ViPham!K:K, NhatKy_ViPham!E:E, "11_Toan_C", NhatKy_ViPham!F:F, B29, NhatKy_ViPham!C:C, "T19")</f>
        <v>100</v>
      </c>
      <c r="AK29" s="7">
        <f>100 + SUMIFS(NhatKy_ViPham!J:J, NhatKy_ViPham!E:E, "11_Toan_C", NhatKy_ViPham!F:F, B29, NhatKy_ViPham!C:C, "T20") - SUMIFS(NhatKy_ViPham!K:K, NhatKy_ViPham!E:E, "11_Toan_C", NhatKy_ViPham!F:F, B29, NhatKy_ViPham!C:C, "T20")</f>
        <v>100</v>
      </c>
      <c r="AL29" s="7">
        <f>100 + SUMIFS(NhatKy_ViPham!J:J, NhatKy_ViPham!E:E, "11_Toan_C", NhatKy_ViPham!F:F, B29, NhatKy_ViPham!C:C, "T21") - SUMIFS(NhatKy_ViPham!K:K, NhatKy_ViPham!E:E, "11_Toan_C", NhatKy_ViPham!F:F, B29, NhatKy_ViPham!C:C, "T21")</f>
        <v>100</v>
      </c>
      <c r="AM29" s="7">
        <f>100 + SUMIFS(NhatKy_ViPham!J:J, NhatKy_ViPham!E:E, "11_Toan_C", NhatKy_ViPham!F:F, B29, NhatKy_ViPham!C:C, "T22") - SUMIFS(NhatKy_ViPham!K:K, NhatKy_ViPham!E:E, "11_Toan_C", NhatKy_ViPham!F:F, B29, NhatKy_ViPham!C:C, "T22")</f>
        <v>100</v>
      </c>
      <c r="AN29" s="7">
        <f>100 + SUMIFS(NhatKy_ViPham!J:J, NhatKy_ViPham!E:E, "11_Toan_C", NhatKy_ViPham!F:F, B29, NhatKy_ViPham!C:C, "T23") - SUMIFS(NhatKy_ViPham!K:K, NhatKy_ViPham!E:E, "11_Toan_C", NhatKy_ViPham!F:F, B29, NhatKy_ViPham!C:C, "T23")</f>
        <v>100</v>
      </c>
      <c r="AO29" s="7">
        <f>100 + SUMIFS(NhatKy_ViPham!J:J, NhatKy_ViPham!E:E, "11_Toan_C", NhatKy_ViPham!F:F, B29, NhatKy_ViPham!C:C, "T24") - SUMIFS(NhatKy_ViPham!K:K, NhatKy_ViPham!E:E, "11_Toan_C", NhatKy_ViPham!F:F, B29, NhatKy_ViPham!C:C, "T24")</f>
        <v>100</v>
      </c>
      <c r="AP29" s="7">
        <f>100 + SUMIFS(NhatKy_ViPham!J:J, NhatKy_ViPham!E:E, "11_Toan_C", NhatKy_ViPham!F:F, B29, NhatKy_ViPham!C:C, "T25") - SUMIFS(NhatKy_ViPham!K:K, NhatKy_ViPham!E:E, "11_Toan_C", NhatKy_ViPham!F:F, B29, NhatKy_ViPham!C:C, "T25")</f>
        <v>100</v>
      </c>
      <c r="AQ29" s="7">
        <f>100 + SUMIFS(NhatKy_ViPham!J:J, NhatKy_ViPham!E:E, "11_Toan_C", NhatKy_ViPham!F:F, B29, NhatKy_ViPham!C:C, "T26") - SUMIFS(NhatKy_ViPham!K:K, NhatKy_ViPham!E:E, "11_Toan_C", NhatKy_ViPham!F:F, B29, NhatKy_ViPham!C:C, "T26")</f>
        <v>100</v>
      </c>
      <c r="AR29" s="7">
        <f>100 + SUMIFS(NhatKy_ViPham!J:J, NhatKy_ViPham!E:E, "11_Toan_C", NhatKy_ViPham!F:F, B29, NhatKy_ViPham!C:C, "T27") - SUMIFS(NhatKy_ViPham!K:K, NhatKy_ViPham!E:E, "11_Toan_C", NhatKy_ViPham!F:F, B29, NhatKy_ViPham!C:C, "T27")</f>
        <v>100</v>
      </c>
      <c r="AS29" s="7">
        <f>100 + SUMIFS(NhatKy_ViPham!J:J, NhatKy_ViPham!E:E, "11_Toan_C", NhatKy_ViPham!F:F, B29, NhatKy_ViPham!C:C, "T28") - SUMIFS(NhatKy_ViPham!K:K, NhatKy_ViPham!E:E, "11_Toan_C", NhatKy_ViPham!F:F, B29, NhatKy_ViPham!C:C, "T28")</f>
        <v>100</v>
      </c>
      <c r="AT29" s="7">
        <f>100 + SUMIFS(NhatKy_ViPham!J:J, NhatKy_ViPham!E:E, "11_Toan_C", NhatKy_ViPham!F:F, B29, NhatKy_ViPham!C:C, "T29") - SUMIFS(NhatKy_ViPham!K:K, NhatKy_ViPham!E:E, "11_Toan_C", NhatKy_ViPham!F:F, B29, NhatKy_ViPham!C:C, "T29")</f>
        <v>100</v>
      </c>
      <c r="AU29" s="7">
        <f>100 + SUMIFS(NhatKy_ViPham!J:J, NhatKy_ViPham!E:E, "11_Toan_C", NhatKy_ViPham!F:F, B29, NhatKy_ViPham!C:C, "T30") - SUMIFS(NhatKy_ViPham!K:K, NhatKy_ViPham!E:E, "11_Toan_C", NhatKy_ViPham!F:F, B29, NhatKy_ViPham!C:C, "T30")</f>
        <v>100</v>
      </c>
      <c r="AV29" s="7">
        <f>100 + SUMIFS(NhatKy_ViPham!J:J, NhatKy_ViPham!E:E, "11_Toan_C", NhatKy_ViPham!F:F, B29, NhatKy_ViPham!C:C, "T31") - SUMIFS(NhatKy_ViPham!K:K, NhatKy_ViPham!E:E, "11_Toan_C", NhatKy_ViPham!F:F, B29, NhatKy_ViPham!C:C, "T31")</f>
        <v>100</v>
      </c>
      <c r="AW29" s="7">
        <f>100 + SUMIFS(NhatKy_ViPham!J:J, NhatKy_ViPham!E:E, "11_Toan_C", NhatKy_ViPham!F:F, B29, NhatKy_ViPham!C:C, "T32") - SUMIFS(NhatKy_ViPham!K:K, NhatKy_ViPham!E:E, "11_Toan_C", NhatKy_ViPham!F:F, B29, NhatKy_ViPham!C:C, "T32")</f>
        <v>100</v>
      </c>
      <c r="AX29" s="7">
        <f>100 + SUMIFS(NhatKy_ViPham!J:J, NhatKy_ViPham!E:E, "11_Toan_C", NhatKy_ViPham!F:F, B29, NhatKy_ViPham!C:C, "T33") - SUMIFS(NhatKy_ViPham!K:K, NhatKy_ViPham!E:E, "11_Toan_C", NhatKy_ViPham!F:F, B29, NhatKy_ViPham!C:C, "T33")</f>
        <v>100</v>
      </c>
      <c r="AY29" s="7">
        <f>100 + SUMIFS(NhatKy_ViPham!J:J, NhatKy_ViPham!E:E, "11_Toan_C", NhatKy_ViPham!F:F, B29, NhatKy_ViPham!C:C, "T34") - SUMIFS(NhatKy_ViPham!K:K, NhatKy_ViPham!E:E, "11_Toan_C", NhatKy_ViPham!F:F, B29, NhatKy_ViPham!C:C, "T34")</f>
        <v>100</v>
      </c>
      <c r="AZ29" s="7">
        <f>100 + SUMIFS(NhatKy_ViPham!J:J, NhatKy_ViPham!E:E, "11_Toan_C", NhatKy_ViPham!F:F, B29, NhatKy_ViPham!C:C, "T35") - SUMIFS(NhatKy_ViPham!K:K, NhatKy_ViPham!E:E, "11_Toan_C", NhatKy_ViPham!F:F, B29, NhatKy_ViPham!C:C, "T35")</f>
        <v>100</v>
      </c>
      <c r="BA29" s="12">
        <f t="shared" si="0"/>
        <v>100</v>
      </c>
      <c r="BB29" s="11" t="s">
        <v>430</v>
      </c>
      <c r="BC29" s="14" t="str">
        <f t="shared" si="1"/>
        <v>Tốt</v>
      </c>
      <c r="BD29" s="10" t="str">
        <f t="shared" si="2"/>
        <v>🟢 BÌNH THƯỜNG</v>
      </c>
    </row>
    <row r="30" spans="1:56" x14ac:dyDescent="0.25">
      <c r="A30" s="5">
        <v>22</v>
      </c>
      <c r="B30" s="15" t="s">
        <v>1504</v>
      </c>
      <c r="C30" s="5" t="s">
        <v>1505</v>
      </c>
      <c r="D30" s="5" t="s">
        <v>435</v>
      </c>
      <c r="E30" s="11" t="s">
        <v>430</v>
      </c>
      <c r="F30" s="6">
        <f>SUMIFS(NhatKy_ViPham!K:K, NhatKy_ViPham!E:E, "11_Toan_C", NhatKy_ViPham!F:F, B30, NhatKy_ViPham!H:H, "L01")</f>
        <v>0</v>
      </c>
      <c r="G30" s="6">
        <f>SUMIFS(NhatKy_ViPham!K:K, NhatKy_ViPham!E:E, "11_Toan_C", NhatKy_ViPham!F:F, B30, NhatKy_ViPham!H:H, "L02")</f>
        <v>0</v>
      </c>
      <c r="H30" s="6">
        <f>SUMIFS(NhatKy_ViPham!K:K, NhatKy_ViPham!E:E, "11_Toan_C", NhatKy_ViPham!F:F, B30, NhatKy_ViPham!H:H, "L03")</f>
        <v>0</v>
      </c>
      <c r="I30" s="6">
        <f>SUMIFS(NhatKy_ViPham!K:K, NhatKy_ViPham!E:E, "11_Toan_C", NhatKy_ViPham!F:F, B30, NhatKy_ViPham!H:H, "L04")</f>
        <v>0</v>
      </c>
      <c r="J30" s="6">
        <f>SUMIFS(NhatKy_ViPham!K:K, NhatKy_ViPham!E:E, "11_Toan_C", NhatKy_ViPham!F:F, B30, NhatKy_ViPham!H:H, "L05")</f>
        <v>0</v>
      </c>
      <c r="K30" s="6">
        <f>SUMIFS(NhatKy_ViPham!K:K, NhatKy_ViPham!E:E, "11_Toan_C", NhatKy_ViPham!F:F, B30, NhatKy_ViPham!H:H, "L06")</f>
        <v>0</v>
      </c>
      <c r="L30" s="6">
        <f>SUMIFS(NhatKy_ViPham!K:K, NhatKy_ViPham!E:E, "11_Toan_C", NhatKy_ViPham!F:F, B30, NhatKy_ViPham!H:H, "L07")</f>
        <v>0</v>
      </c>
      <c r="M30" s="6">
        <f>SUMIFS(NhatKy_ViPham!K:K, NhatKy_ViPham!E:E, "11_Toan_C", NhatKy_ViPham!F:F, B30, NhatKy_ViPham!H:H, "L08")</f>
        <v>0</v>
      </c>
      <c r="N30" s="6">
        <f>SUMIFS(NhatKy_ViPham!K:K, NhatKy_ViPham!E:E, "11_Toan_C", NhatKy_ViPham!F:F, B30, NhatKy_ViPham!H:H, "L09")</f>
        <v>0</v>
      </c>
      <c r="O30" s="6">
        <f>SUMIFS(NhatKy_ViPham!K:K, NhatKy_ViPham!E:E, "11_Toan_C", NhatKy_ViPham!F:F, B30, NhatKy_ViPham!H:H, "L10")</f>
        <v>0</v>
      </c>
      <c r="P30" s="12">
        <f>SUMIFS(NhatKy_ViPham!J:J, NhatKy_ViPham!E:E, "11_Toan_C", NhatKy_ViPham!F:F, B30)</f>
        <v>0</v>
      </c>
      <c r="Q30" s="13">
        <f>SUMIFS(NhatKy_ViPham!K:K, NhatKy_ViPham!E:E, "11_Toan_C", NhatKy_ViPham!F:F, B30)</f>
        <v>0</v>
      </c>
      <c r="R30" s="6">
        <f>100 + SUMIFS(NhatKy_ViPham!J:J, NhatKy_ViPham!E:E, "11_Toan_C", NhatKy_ViPham!F:F, B30, NhatKy_ViPham!C:C, "T1") - SUMIFS(NhatKy_ViPham!K:K, NhatKy_ViPham!E:E, "11_Toan_C", NhatKy_ViPham!F:F, B30, NhatKy_ViPham!C:C, "T1")</f>
        <v>100</v>
      </c>
      <c r="S30" s="6">
        <f>100 + SUMIFS(NhatKy_ViPham!J:J, NhatKy_ViPham!E:E, "11_Toan_C", NhatKy_ViPham!F:F, B30, NhatKy_ViPham!C:C, "T2") - SUMIFS(NhatKy_ViPham!K:K, NhatKy_ViPham!E:E, "11_Toan_C", NhatKy_ViPham!F:F, B30, NhatKy_ViPham!C:C, "T2")</f>
        <v>100</v>
      </c>
      <c r="T30" s="6">
        <f>100 + SUMIFS(NhatKy_ViPham!J:J, NhatKy_ViPham!E:E, "11_Toan_C", NhatKy_ViPham!F:F, B30, NhatKy_ViPham!C:C, "T3") - SUMIFS(NhatKy_ViPham!K:K, NhatKy_ViPham!E:E, "11_Toan_C", NhatKy_ViPham!F:F, B30, NhatKy_ViPham!C:C, "T3")</f>
        <v>100</v>
      </c>
      <c r="U30" s="6">
        <f>100 + SUMIFS(NhatKy_ViPham!J:J, NhatKy_ViPham!E:E, "11_Toan_C", NhatKy_ViPham!F:F, B30, NhatKy_ViPham!C:C, "T4") - SUMIFS(NhatKy_ViPham!K:K, NhatKy_ViPham!E:E, "11_Toan_C", NhatKy_ViPham!F:F, B30, NhatKy_ViPham!C:C, "T4")</f>
        <v>100</v>
      </c>
      <c r="V30" s="6">
        <f>100 + SUMIFS(NhatKy_ViPham!J:J, NhatKy_ViPham!E:E, "11_Toan_C", NhatKy_ViPham!F:F, B30, NhatKy_ViPham!C:C, "T5") - SUMIFS(NhatKy_ViPham!K:K, NhatKy_ViPham!E:E, "11_Toan_C", NhatKy_ViPham!F:F, B30, NhatKy_ViPham!C:C, "T5")</f>
        <v>100</v>
      </c>
      <c r="W30" s="6">
        <f>100 + SUMIFS(NhatKy_ViPham!J:J, NhatKy_ViPham!E:E, "11_Toan_C", NhatKy_ViPham!F:F, B30, NhatKy_ViPham!C:C, "T6") - SUMIFS(NhatKy_ViPham!K:K, NhatKy_ViPham!E:E, "11_Toan_C", NhatKy_ViPham!F:F, B30, NhatKy_ViPham!C:C, "T6")</f>
        <v>100</v>
      </c>
      <c r="X30" s="6">
        <f>100 + SUMIFS(NhatKy_ViPham!J:J, NhatKy_ViPham!E:E, "11_Toan_C", NhatKy_ViPham!F:F, B30, NhatKy_ViPham!C:C, "T7") - SUMIFS(NhatKy_ViPham!K:K, NhatKy_ViPham!E:E, "11_Toan_C", NhatKy_ViPham!F:F, B30, NhatKy_ViPham!C:C, "T7")</f>
        <v>100</v>
      </c>
      <c r="Y30" s="6">
        <f>100 + SUMIFS(NhatKy_ViPham!J:J, NhatKy_ViPham!E:E, "11_Toan_C", NhatKy_ViPham!F:F, B30, NhatKy_ViPham!C:C, "T8") - SUMIFS(NhatKy_ViPham!K:K, NhatKy_ViPham!E:E, "11_Toan_C", NhatKy_ViPham!F:F, B30, NhatKy_ViPham!C:C, "T8")</f>
        <v>100</v>
      </c>
      <c r="Z30" s="6">
        <f>100 + SUMIFS(NhatKy_ViPham!J:J, NhatKy_ViPham!E:E, "11_Toan_C", NhatKy_ViPham!F:F, B30, NhatKy_ViPham!C:C, "T9") - SUMIFS(NhatKy_ViPham!K:K, NhatKy_ViPham!E:E, "11_Toan_C", NhatKy_ViPham!F:F, B30, NhatKy_ViPham!C:C, "T9")</f>
        <v>100</v>
      </c>
      <c r="AA30" s="6">
        <f>100 + SUMIFS(NhatKy_ViPham!J:J, NhatKy_ViPham!E:E, "11_Toan_C", NhatKy_ViPham!F:F, B30, NhatKy_ViPham!C:C, "T10") - SUMIFS(NhatKy_ViPham!K:K, NhatKy_ViPham!E:E, "11_Toan_C", NhatKy_ViPham!F:F, B30, NhatKy_ViPham!C:C, "T10")</f>
        <v>100</v>
      </c>
      <c r="AB30" s="6">
        <f>100 + SUMIFS(NhatKy_ViPham!J:J, NhatKy_ViPham!E:E, "11_Toan_C", NhatKy_ViPham!F:F, B30, NhatKy_ViPham!C:C, "T11") - SUMIFS(NhatKy_ViPham!K:K, NhatKy_ViPham!E:E, "11_Toan_C", NhatKy_ViPham!F:F, B30, NhatKy_ViPham!C:C, "T11")</f>
        <v>100</v>
      </c>
      <c r="AC30" s="6">
        <f>100 + SUMIFS(NhatKy_ViPham!J:J, NhatKy_ViPham!E:E, "11_Toan_C", NhatKy_ViPham!F:F, B30, NhatKy_ViPham!C:C, "T12") - SUMIFS(NhatKy_ViPham!K:K, NhatKy_ViPham!E:E, "11_Toan_C", NhatKy_ViPham!F:F, B30, NhatKy_ViPham!C:C, "T12")</f>
        <v>100</v>
      </c>
      <c r="AD30" s="6">
        <f>100 + SUMIFS(NhatKy_ViPham!J:J, NhatKy_ViPham!E:E, "11_Toan_C", NhatKy_ViPham!F:F, B30, NhatKy_ViPham!C:C, "T13") - SUMIFS(NhatKy_ViPham!K:K, NhatKy_ViPham!E:E, "11_Toan_C", NhatKy_ViPham!F:F, B30, NhatKy_ViPham!C:C, "T13")</f>
        <v>100</v>
      </c>
      <c r="AE30" s="6">
        <f>100 + SUMIFS(NhatKy_ViPham!J:J, NhatKy_ViPham!E:E, "11_Toan_C", NhatKy_ViPham!F:F, B30, NhatKy_ViPham!C:C, "T14") - SUMIFS(NhatKy_ViPham!K:K, NhatKy_ViPham!E:E, "11_Toan_C", NhatKy_ViPham!F:F, B30, NhatKy_ViPham!C:C, "T14")</f>
        <v>100</v>
      </c>
      <c r="AF30" s="6">
        <f>100 + SUMIFS(NhatKy_ViPham!J:J, NhatKy_ViPham!E:E, "11_Toan_C", NhatKy_ViPham!F:F, B30, NhatKy_ViPham!C:C, "T15") - SUMIFS(NhatKy_ViPham!K:K, NhatKy_ViPham!E:E, "11_Toan_C", NhatKy_ViPham!F:F, B30, NhatKy_ViPham!C:C, "T15")</f>
        <v>100</v>
      </c>
      <c r="AG30" s="6">
        <f>100 + SUMIFS(NhatKy_ViPham!J:J, NhatKy_ViPham!E:E, "11_Toan_C", NhatKy_ViPham!F:F, B30, NhatKy_ViPham!C:C, "T16") - SUMIFS(NhatKy_ViPham!K:K, NhatKy_ViPham!E:E, "11_Toan_C", NhatKy_ViPham!F:F, B30, NhatKy_ViPham!C:C, "T16")</f>
        <v>100</v>
      </c>
      <c r="AH30" s="6">
        <f>100 + SUMIFS(NhatKy_ViPham!J:J, NhatKy_ViPham!E:E, "11_Toan_C", NhatKy_ViPham!F:F, B30, NhatKy_ViPham!C:C, "T17") - SUMIFS(NhatKy_ViPham!K:K, NhatKy_ViPham!E:E, "11_Toan_C", NhatKy_ViPham!F:F, B30, NhatKy_ViPham!C:C, "T17")</f>
        <v>100</v>
      </c>
      <c r="AI30" s="6">
        <f>100 + SUMIFS(NhatKy_ViPham!J:J, NhatKy_ViPham!E:E, "11_Toan_C", NhatKy_ViPham!F:F, B30, NhatKy_ViPham!C:C, "T18") - SUMIFS(NhatKy_ViPham!K:K, NhatKy_ViPham!E:E, "11_Toan_C", NhatKy_ViPham!F:F, B30, NhatKy_ViPham!C:C, "T18")</f>
        <v>100</v>
      </c>
      <c r="AJ30" s="6">
        <f>100 + SUMIFS(NhatKy_ViPham!J:J, NhatKy_ViPham!E:E, "11_Toan_C", NhatKy_ViPham!F:F, B30, NhatKy_ViPham!C:C, "T19") - SUMIFS(NhatKy_ViPham!K:K, NhatKy_ViPham!E:E, "11_Toan_C", NhatKy_ViPham!F:F, B30, NhatKy_ViPham!C:C, "T19")</f>
        <v>100</v>
      </c>
      <c r="AK30" s="6">
        <f>100 + SUMIFS(NhatKy_ViPham!J:J, NhatKy_ViPham!E:E, "11_Toan_C", NhatKy_ViPham!F:F, B30, NhatKy_ViPham!C:C, "T20") - SUMIFS(NhatKy_ViPham!K:K, NhatKy_ViPham!E:E, "11_Toan_C", NhatKy_ViPham!F:F, B30, NhatKy_ViPham!C:C, "T20")</f>
        <v>100</v>
      </c>
      <c r="AL30" s="6">
        <f>100 + SUMIFS(NhatKy_ViPham!J:J, NhatKy_ViPham!E:E, "11_Toan_C", NhatKy_ViPham!F:F, B30, NhatKy_ViPham!C:C, "T21") - SUMIFS(NhatKy_ViPham!K:K, NhatKy_ViPham!E:E, "11_Toan_C", NhatKy_ViPham!F:F, B30, NhatKy_ViPham!C:C, "T21")</f>
        <v>100</v>
      </c>
      <c r="AM30" s="6">
        <f>100 + SUMIFS(NhatKy_ViPham!J:J, NhatKy_ViPham!E:E, "11_Toan_C", NhatKy_ViPham!F:F, B30, NhatKy_ViPham!C:C, "T22") - SUMIFS(NhatKy_ViPham!K:K, NhatKy_ViPham!E:E, "11_Toan_C", NhatKy_ViPham!F:F, B30, NhatKy_ViPham!C:C, "T22")</f>
        <v>100</v>
      </c>
      <c r="AN30" s="6">
        <f>100 + SUMIFS(NhatKy_ViPham!J:J, NhatKy_ViPham!E:E, "11_Toan_C", NhatKy_ViPham!F:F, B30, NhatKy_ViPham!C:C, "T23") - SUMIFS(NhatKy_ViPham!K:K, NhatKy_ViPham!E:E, "11_Toan_C", NhatKy_ViPham!F:F, B30, NhatKy_ViPham!C:C, "T23")</f>
        <v>100</v>
      </c>
      <c r="AO30" s="6">
        <f>100 + SUMIFS(NhatKy_ViPham!J:J, NhatKy_ViPham!E:E, "11_Toan_C", NhatKy_ViPham!F:F, B30, NhatKy_ViPham!C:C, "T24") - SUMIFS(NhatKy_ViPham!K:K, NhatKy_ViPham!E:E, "11_Toan_C", NhatKy_ViPham!F:F, B30, NhatKy_ViPham!C:C, "T24")</f>
        <v>100</v>
      </c>
      <c r="AP30" s="6">
        <f>100 + SUMIFS(NhatKy_ViPham!J:J, NhatKy_ViPham!E:E, "11_Toan_C", NhatKy_ViPham!F:F, B30, NhatKy_ViPham!C:C, "T25") - SUMIFS(NhatKy_ViPham!K:K, NhatKy_ViPham!E:E, "11_Toan_C", NhatKy_ViPham!F:F, B30, NhatKy_ViPham!C:C, "T25")</f>
        <v>100</v>
      </c>
      <c r="AQ30" s="6">
        <f>100 + SUMIFS(NhatKy_ViPham!J:J, NhatKy_ViPham!E:E, "11_Toan_C", NhatKy_ViPham!F:F, B30, NhatKy_ViPham!C:C, "T26") - SUMIFS(NhatKy_ViPham!K:K, NhatKy_ViPham!E:E, "11_Toan_C", NhatKy_ViPham!F:F, B30, NhatKy_ViPham!C:C, "T26")</f>
        <v>100</v>
      </c>
      <c r="AR30" s="6">
        <f>100 + SUMIFS(NhatKy_ViPham!J:J, NhatKy_ViPham!E:E, "11_Toan_C", NhatKy_ViPham!F:F, B30, NhatKy_ViPham!C:C, "T27") - SUMIFS(NhatKy_ViPham!K:K, NhatKy_ViPham!E:E, "11_Toan_C", NhatKy_ViPham!F:F, B30, NhatKy_ViPham!C:C, "T27")</f>
        <v>100</v>
      </c>
      <c r="AS30" s="6">
        <f>100 + SUMIFS(NhatKy_ViPham!J:J, NhatKy_ViPham!E:E, "11_Toan_C", NhatKy_ViPham!F:F, B30, NhatKy_ViPham!C:C, "T28") - SUMIFS(NhatKy_ViPham!K:K, NhatKy_ViPham!E:E, "11_Toan_C", NhatKy_ViPham!F:F, B30, NhatKy_ViPham!C:C, "T28")</f>
        <v>100</v>
      </c>
      <c r="AT30" s="6">
        <f>100 + SUMIFS(NhatKy_ViPham!J:J, NhatKy_ViPham!E:E, "11_Toan_C", NhatKy_ViPham!F:F, B30, NhatKy_ViPham!C:C, "T29") - SUMIFS(NhatKy_ViPham!K:K, NhatKy_ViPham!E:E, "11_Toan_C", NhatKy_ViPham!F:F, B30, NhatKy_ViPham!C:C, "T29")</f>
        <v>100</v>
      </c>
      <c r="AU30" s="6">
        <f>100 + SUMIFS(NhatKy_ViPham!J:J, NhatKy_ViPham!E:E, "11_Toan_C", NhatKy_ViPham!F:F, B30, NhatKy_ViPham!C:C, "T30") - SUMIFS(NhatKy_ViPham!K:K, NhatKy_ViPham!E:E, "11_Toan_C", NhatKy_ViPham!F:F, B30, NhatKy_ViPham!C:C, "T30")</f>
        <v>100</v>
      </c>
      <c r="AV30" s="6">
        <f>100 + SUMIFS(NhatKy_ViPham!J:J, NhatKy_ViPham!E:E, "11_Toan_C", NhatKy_ViPham!F:F, B30, NhatKy_ViPham!C:C, "T31") - SUMIFS(NhatKy_ViPham!K:K, NhatKy_ViPham!E:E, "11_Toan_C", NhatKy_ViPham!F:F, B30, NhatKy_ViPham!C:C, "T31")</f>
        <v>100</v>
      </c>
      <c r="AW30" s="6">
        <f>100 + SUMIFS(NhatKy_ViPham!J:J, NhatKy_ViPham!E:E, "11_Toan_C", NhatKy_ViPham!F:F, B30, NhatKy_ViPham!C:C, "T32") - SUMIFS(NhatKy_ViPham!K:K, NhatKy_ViPham!E:E, "11_Toan_C", NhatKy_ViPham!F:F, B30, NhatKy_ViPham!C:C, "T32")</f>
        <v>100</v>
      </c>
      <c r="AX30" s="6">
        <f>100 + SUMIFS(NhatKy_ViPham!J:J, NhatKy_ViPham!E:E, "11_Toan_C", NhatKy_ViPham!F:F, B30, NhatKy_ViPham!C:C, "T33") - SUMIFS(NhatKy_ViPham!K:K, NhatKy_ViPham!E:E, "11_Toan_C", NhatKy_ViPham!F:F, B30, NhatKy_ViPham!C:C, "T33")</f>
        <v>100</v>
      </c>
      <c r="AY30" s="6">
        <f>100 + SUMIFS(NhatKy_ViPham!J:J, NhatKy_ViPham!E:E, "11_Toan_C", NhatKy_ViPham!F:F, B30, NhatKy_ViPham!C:C, "T34") - SUMIFS(NhatKy_ViPham!K:K, NhatKy_ViPham!E:E, "11_Toan_C", NhatKy_ViPham!F:F, B30, NhatKy_ViPham!C:C, "T34")</f>
        <v>100</v>
      </c>
      <c r="AZ30" s="6">
        <f>100 + SUMIFS(NhatKy_ViPham!J:J, NhatKy_ViPham!E:E, "11_Toan_C", NhatKy_ViPham!F:F, B30, NhatKy_ViPham!C:C, "T35") - SUMIFS(NhatKy_ViPham!K:K, NhatKy_ViPham!E:E, "11_Toan_C", NhatKy_ViPham!F:F, B30, NhatKy_ViPham!C:C, "T35")</f>
        <v>100</v>
      </c>
      <c r="BA30" s="12">
        <f t="shared" si="0"/>
        <v>100</v>
      </c>
      <c r="BB30" s="11" t="s">
        <v>430</v>
      </c>
      <c r="BC30" s="16" t="str">
        <f t="shared" si="1"/>
        <v>Tốt</v>
      </c>
      <c r="BD30" s="15" t="str">
        <f t="shared" si="2"/>
        <v>🟢 BÌNH THƯỜNG</v>
      </c>
    </row>
    <row r="31" spans="1:56" x14ac:dyDescent="0.25">
      <c r="A31" s="4">
        <v>23</v>
      </c>
      <c r="B31" s="10" t="s">
        <v>653</v>
      </c>
      <c r="C31" s="4" t="s">
        <v>1448</v>
      </c>
      <c r="D31" s="4" t="s">
        <v>435</v>
      </c>
      <c r="E31" s="11" t="s">
        <v>430</v>
      </c>
      <c r="F31" s="7">
        <f>SUMIFS(NhatKy_ViPham!K:K, NhatKy_ViPham!E:E, "11_Toan_C", NhatKy_ViPham!F:F, B31, NhatKy_ViPham!H:H, "L01")</f>
        <v>0</v>
      </c>
      <c r="G31" s="7">
        <f>SUMIFS(NhatKy_ViPham!K:K, NhatKy_ViPham!E:E, "11_Toan_C", NhatKy_ViPham!F:F, B31, NhatKy_ViPham!H:H, "L02")</f>
        <v>0</v>
      </c>
      <c r="H31" s="7">
        <f>SUMIFS(NhatKy_ViPham!K:K, NhatKy_ViPham!E:E, "11_Toan_C", NhatKy_ViPham!F:F, B31, NhatKy_ViPham!H:H, "L03")</f>
        <v>0</v>
      </c>
      <c r="I31" s="7">
        <f>SUMIFS(NhatKy_ViPham!K:K, NhatKy_ViPham!E:E, "11_Toan_C", NhatKy_ViPham!F:F, B31, NhatKy_ViPham!H:H, "L04")</f>
        <v>0</v>
      </c>
      <c r="J31" s="7">
        <f>SUMIFS(NhatKy_ViPham!K:K, NhatKy_ViPham!E:E, "11_Toan_C", NhatKy_ViPham!F:F, B31, NhatKy_ViPham!H:H, "L05")</f>
        <v>0</v>
      </c>
      <c r="K31" s="7">
        <f>SUMIFS(NhatKy_ViPham!K:K, NhatKy_ViPham!E:E, "11_Toan_C", NhatKy_ViPham!F:F, B31, NhatKy_ViPham!H:H, "L06")</f>
        <v>0</v>
      </c>
      <c r="L31" s="7">
        <f>SUMIFS(NhatKy_ViPham!K:K, NhatKy_ViPham!E:E, "11_Toan_C", NhatKy_ViPham!F:F, B31, NhatKy_ViPham!H:H, "L07")</f>
        <v>0</v>
      </c>
      <c r="M31" s="7">
        <f>SUMIFS(NhatKy_ViPham!K:K, NhatKy_ViPham!E:E, "11_Toan_C", NhatKy_ViPham!F:F, B31, NhatKy_ViPham!H:H, "L08")</f>
        <v>0</v>
      </c>
      <c r="N31" s="7">
        <f>SUMIFS(NhatKy_ViPham!K:K, NhatKy_ViPham!E:E, "11_Toan_C", NhatKy_ViPham!F:F, B31, NhatKy_ViPham!H:H, "L09")</f>
        <v>0</v>
      </c>
      <c r="O31" s="7">
        <f>SUMIFS(NhatKy_ViPham!K:K, NhatKy_ViPham!E:E, "11_Toan_C", NhatKy_ViPham!F:F, B31, NhatKy_ViPham!H:H, "L10")</f>
        <v>0</v>
      </c>
      <c r="P31" s="12">
        <f>SUMIFS(NhatKy_ViPham!J:J, NhatKy_ViPham!E:E, "11_Toan_C", NhatKy_ViPham!F:F, B31)</f>
        <v>0</v>
      </c>
      <c r="Q31" s="13">
        <f>SUMIFS(NhatKy_ViPham!K:K, NhatKy_ViPham!E:E, "11_Toan_C", NhatKy_ViPham!F:F, B31)</f>
        <v>0</v>
      </c>
      <c r="R31" s="7">
        <f>100 + SUMIFS(NhatKy_ViPham!J:J, NhatKy_ViPham!E:E, "11_Toan_C", NhatKy_ViPham!F:F, B31, NhatKy_ViPham!C:C, "T1") - SUMIFS(NhatKy_ViPham!K:K, NhatKy_ViPham!E:E, "11_Toan_C", NhatKy_ViPham!F:F, B31, NhatKy_ViPham!C:C, "T1")</f>
        <v>100</v>
      </c>
      <c r="S31" s="7">
        <f>100 + SUMIFS(NhatKy_ViPham!J:J, NhatKy_ViPham!E:E, "11_Toan_C", NhatKy_ViPham!F:F, B31, NhatKy_ViPham!C:C, "T2") - SUMIFS(NhatKy_ViPham!K:K, NhatKy_ViPham!E:E, "11_Toan_C", NhatKy_ViPham!F:F, B31, NhatKy_ViPham!C:C, "T2")</f>
        <v>100</v>
      </c>
      <c r="T31" s="7">
        <f>100 + SUMIFS(NhatKy_ViPham!J:J, NhatKy_ViPham!E:E, "11_Toan_C", NhatKy_ViPham!F:F, B31, NhatKy_ViPham!C:C, "T3") - SUMIFS(NhatKy_ViPham!K:K, NhatKy_ViPham!E:E, "11_Toan_C", NhatKy_ViPham!F:F, B31, NhatKy_ViPham!C:C, "T3")</f>
        <v>100</v>
      </c>
      <c r="U31" s="7">
        <f>100 + SUMIFS(NhatKy_ViPham!J:J, NhatKy_ViPham!E:E, "11_Toan_C", NhatKy_ViPham!F:F, B31, NhatKy_ViPham!C:C, "T4") - SUMIFS(NhatKy_ViPham!K:K, NhatKy_ViPham!E:E, "11_Toan_C", NhatKy_ViPham!F:F, B31, NhatKy_ViPham!C:C, "T4")</f>
        <v>100</v>
      </c>
      <c r="V31" s="7">
        <f>100 + SUMIFS(NhatKy_ViPham!J:J, NhatKy_ViPham!E:E, "11_Toan_C", NhatKy_ViPham!F:F, B31, NhatKy_ViPham!C:C, "T5") - SUMIFS(NhatKy_ViPham!K:K, NhatKy_ViPham!E:E, "11_Toan_C", NhatKy_ViPham!F:F, B31, NhatKy_ViPham!C:C, "T5")</f>
        <v>100</v>
      </c>
      <c r="W31" s="7">
        <f>100 + SUMIFS(NhatKy_ViPham!J:J, NhatKy_ViPham!E:E, "11_Toan_C", NhatKy_ViPham!F:F, B31, NhatKy_ViPham!C:C, "T6") - SUMIFS(NhatKy_ViPham!K:K, NhatKy_ViPham!E:E, "11_Toan_C", NhatKy_ViPham!F:F, B31, NhatKy_ViPham!C:C, "T6")</f>
        <v>100</v>
      </c>
      <c r="X31" s="7">
        <f>100 + SUMIFS(NhatKy_ViPham!J:J, NhatKy_ViPham!E:E, "11_Toan_C", NhatKy_ViPham!F:F, B31, NhatKy_ViPham!C:C, "T7") - SUMIFS(NhatKy_ViPham!K:K, NhatKy_ViPham!E:E, "11_Toan_C", NhatKy_ViPham!F:F, B31, NhatKy_ViPham!C:C, "T7")</f>
        <v>100</v>
      </c>
      <c r="Y31" s="7">
        <f>100 + SUMIFS(NhatKy_ViPham!J:J, NhatKy_ViPham!E:E, "11_Toan_C", NhatKy_ViPham!F:F, B31, NhatKy_ViPham!C:C, "T8") - SUMIFS(NhatKy_ViPham!K:K, NhatKy_ViPham!E:E, "11_Toan_C", NhatKy_ViPham!F:F, B31, NhatKy_ViPham!C:C, "T8")</f>
        <v>100</v>
      </c>
      <c r="Z31" s="7">
        <f>100 + SUMIFS(NhatKy_ViPham!J:J, NhatKy_ViPham!E:E, "11_Toan_C", NhatKy_ViPham!F:F, B31, NhatKy_ViPham!C:C, "T9") - SUMIFS(NhatKy_ViPham!K:K, NhatKy_ViPham!E:E, "11_Toan_C", NhatKy_ViPham!F:F, B31, NhatKy_ViPham!C:C, "T9")</f>
        <v>100</v>
      </c>
      <c r="AA31" s="7">
        <f>100 + SUMIFS(NhatKy_ViPham!J:J, NhatKy_ViPham!E:E, "11_Toan_C", NhatKy_ViPham!F:F, B31, NhatKy_ViPham!C:C, "T10") - SUMIFS(NhatKy_ViPham!K:K, NhatKy_ViPham!E:E, "11_Toan_C", NhatKy_ViPham!F:F, B31, NhatKy_ViPham!C:C, "T10")</f>
        <v>100</v>
      </c>
      <c r="AB31" s="7">
        <f>100 + SUMIFS(NhatKy_ViPham!J:J, NhatKy_ViPham!E:E, "11_Toan_C", NhatKy_ViPham!F:F, B31, NhatKy_ViPham!C:C, "T11") - SUMIFS(NhatKy_ViPham!K:K, NhatKy_ViPham!E:E, "11_Toan_C", NhatKy_ViPham!F:F, B31, NhatKy_ViPham!C:C, "T11")</f>
        <v>100</v>
      </c>
      <c r="AC31" s="7">
        <f>100 + SUMIFS(NhatKy_ViPham!J:J, NhatKy_ViPham!E:E, "11_Toan_C", NhatKy_ViPham!F:F, B31, NhatKy_ViPham!C:C, "T12") - SUMIFS(NhatKy_ViPham!K:K, NhatKy_ViPham!E:E, "11_Toan_C", NhatKy_ViPham!F:F, B31, NhatKy_ViPham!C:C, "T12")</f>
        <v>100</v>
      </c>
      <c r="AD31" s="7">
        <f>100 + SUMIFS(NhatKy_ViPham!J:J, NhatKy_ViPham!E:E, "11_Toan_C", NhatKy_ViPham!F:F, B31, NhatKy_ViPham!C:C, "T13") - SUMIFS(NhatKy_ViPham!K:K, NhatKy_ViPham!E:E, "11_Toan_C", NhatKy_ViPham!F:F, B31, NhatKy_ViPham!C:C, "T13")</f>
        <v>100</v>
      </c>
      <c r="AE31" s="7">
        <f>100 + SUMIFS(NhatKy_ViPham!J:J, NhatKy_ViPham!E:E, "11_Toan_C", NhatKy_ViPham!F:F, B31, NhatKy_ViPham!C:C, "T14") - SUMIFS(NhatKy_ViPham!K:K, NhatKy_ViPham!E:E, "11_Toan_C", NhatKy_ViPham!F:F, B31, NhatKy_ViPham!C:C, "T14")</f>
        <v>100</v>
      </c>
      <c r="AF31" s="7">
        <f>100 + SUMIFS(NhatKy_ViPham!J:J, NhatKy_ViPham!E:E, "11_Toan_C", NhatKy_ViPham!F:F, B31, NhatKy_ViPham!C:C, "T15") - SUMIFS(NhatKy_ViPham!K:K, NhatKy_ViPham!E:E, "11_Toan_C", NhatKy_ViPham!F:F, B31, NhatKy_ViPham!C:C, "T15")</f>
        <v>100</v>
      </c>
      <c r="AG31" s="7">
        <f>100 + SUMIFS(NhatKy_ViPham!J:J, NhatKy_ViPham!E:E, "11_Toan_C", NhatKy_ViPham!F:F, B31, NhatKy_ViPham!C:C, "T16") - SUMIFS(NhatKy_ViPham!K:K, NhatKy_ViPham!E:E, "11_Toan_C", NhatKy_ViPham!F:F, B31, NhatKy_ViPham!C:C, "T16")</f>
        <v>100</v>
      </c>
      <c r="AH31" s="7">
        <f>100 + SUMIFS(NhatKy_ViPham!J:J, NhatKy_ViPham!E:E, "11_Toan_C", NhatKy_ViPham!F:F, B31, NhatKy_ViPham!C:C, "T17") - SUMIFS(NhatKy_ViPham!K:K, NhatKy_ViPham!E:E, "11_Toan_C", NhatKy_ViPham!F:F, B31, NhatKy_ViPham!C:C, "T17")</f>
        <v>100</v>
      </c>
      <c r="AI31" s="7">
        <f>100 + SUMIFS(NhatKy_ViPham!J:J, NhatKy_ViPham!E:E, "11_Toan_C", NhatKy_ViPham!F:F, B31, NhatKy_ViPham!C:C, "T18") - SUMIFS(NhatKy_ViPham!K:K, NhatKy_ViPham!E:E, "11_Toan_C", NhatKy_ViPham!F:F, B31, NhatKy_ViPham!C:C, "T18")</f>
        <v>100</v>
      </c>
      <c r="AJ31" s="7">
        <f>100 + SUMIFS(NhatKy_ViPham!J:J, NhatKy_ViPham!E:E, "11_Toan_C", NhatKy_ViPham!F:F, B31, NhatKy_ViPham!C:C, "T19") - SUMIFS(NhatKy_ViPham!K:K, NhatKy_ViPham!E:E, "11_Toan_C", NhatKy_ViPham!F:F, B31, NhatKy_ViPham!C:C, "T19")</f>
        <v>100</v>
      </c>
      <c r="AK31" s="7">
        <f>100 + SUMIFS(NhatKy_ViPham!J:J, NhatKy_ViPham!E:E, "11_Toan_C", NhatKy_ViPham!F:F, B31, NhatKy_ViPham!C:C, "T20") - SUMIFS(NhatKy_ViPham!K:K, NhatKy_ViPham!E:E, "11_Toan_C", NhatKy_ViPham!F:F, B31, NhatKy_ViPham!C:C, "T20")</f>
        <v>100</v>
      </c>
      <c r="AL31" s="7">
        <f>100 + SUMIFS(NhatKy_ViPham!J:J, NhatKy_ViPham!E:E, "11_Toan_C", NhatKy_ViPham!F:F, B31, NhatKy_ViPham!C:C, "T21") - SUMIFS(NhatKy_ViPham!K:K, NhatKy_ViPham!E:E, "11_Toan_C", NhatKy_ViPham!F:F, B31, NhatKy_ViPham!C:C, "T21")</f>
        <v>100</v>
      </c>
      <c r="AM31" s="7">
        <f>100 + SUMIFS(NhatKy_ViPham!J:J, NhatKy_ViPham!E:E, "11_Toan_C", NhatKy_ViPham!F:F, B31, NhatKy_ViPham!C:C, "T22") - SUMIFS(NhatKy_ViPham!K:K, NhatKy_ViPham!E:E, "11_Toan_C", NhatKy_ViPham!F:F, B31, NhatKy_ViPham!C:C, "T22")</f>
        <v>100</v>
      </c>
      <c r="AN31" s="7">
        <f>100 + SUMIFS(NhatKy_ViPham!J:J, NhatKy_ViPham!E:E, "11_Toan_C", NhatKy_ViPham!F:F, B31, NhatKy_ViPham!C:C, "T23") - SUMIFS(NhatKy_ViPham!K:K, NhatKy_ViPham!E:E, "11_Toan_C", NhatKy_ViPham!F:F, B31, NhatKy_ViPham!C:C, "T23")</f>
        <v>100</v>
      </c>
      <c r="AO31" s="7">
        <f>100 + SUMIFS(NhatKy_ViPham!J:J, NhatKy_ViPham!E:E, "11_Toan_C", NhatKy_ViPham!F:F, B31, NhatKy_ViPham!C:C, "T24") - SUMIFS(NhatKy_ViPham!K:K, NhatKy_ViPham!E:E, "11_Toan_C", NhatKy_ViPham!F:F, B31, NhatKy_ViPham!C:C, "T24")</f>
        <v>100</v>
      </c>
      <c r="AP31" s="7">
        <f>100 + SUMIFS(NhatKy_ViPham!J:J, NhatKy_ViPham!E:E, "11_Toan_C", NhatKy_ViPham!F:F, B31, NhatKy_ViPham!C:C, "T25") - SUMIFS(NhatKy_ViPham!K:K, NhatKy_ViPham!E:E, "11_Toan_C", NhatKy_ViPham!F:F, B31, NhatKy_ViPham!C:C, "T25")</f>
        <v>100</v>
      </c>
      <c r="AQ31" s="7">
        <f>100 + SUMIFS(NhatKy_ViPham!J:J, NhatKy_ViPham!E:E, "11_Toan_C", NhatKy_ViPham!F:F, B31, NhatKy_ViPham!C:C, "T26") - SUMIFS(NhatKy_ViPham!K:K, NhatKy_ViPham!E:E, "11_Toan_C", NhatKy_ViPham!F:F, B31, NhatKy_ViPham!C:C, "T26")</f>
        <v>100</v>
      </c>
      <c r="AR31" s="7">
        <f>100 + SUMIFS(NhatKy_ViPham!J:J, NhatKy_ViPham!E:E, "11_Toan_C", NhatKy_ViPham!F:F, B31, NhatKy_ViPham!C:C, "T27") - SUMIFS(NhatKy_ViPham!K:K, NhatKy_ViPham!E:E, "11_Toan_C", NhatKy_ViPham!F:F, B31, NhatKy_ViPham!C:C, "T27")</f>
        <v>100</v>
      </c>
      <c r="AS31" s="7">
        <f>100 + SUMIFS(NhatKy_ViPham!J:J, NhatKy_ViPham!E:E, "11_Toan_C", NhatKy_ViPham!F:F, B31, NhatKy_ViPham!C:C, "T28") - SUMIFS(NhatKy_ViPham!K:K, NhatKy_ViPham!E:E, "11_Toan_C", NhatKy_ViPham!F:F, B31, NhatKy_ViPham!C:C, "T28")</f>
        <v>100</v>
      </c>
      <c r="AT31" s="7">
        <f>100 + SUMIFS(NhatKy_ViPham!J:J, NhatKy_ViPham!E:E, "11_Toan_C", NhatKy_ViPham!F:F, B31, NhatKy_ViPham!C:C, "T29") - SUMIFS(NhatKy_ViPham!K:K, NhatKy_ViPham!E:E, "11_Toan_C", NhatKy_ViPham!F:F, B31, NhatKy_ViPham!C:C, "T29")</f>
        <v>100</v>
      </c>
      <c r="AU31" s="7">
        <f>100 + SUMIFS(NhatKy_ViPham!J:J, NhatKy_ViPham!E:E, "11_Toan_C", NhatKy_ViPham!F:F, B31, NhatKy_ViPham!C:C, "T30") - SUMIFS(NhatKy_ViPham!K:K, NhatKy_ViPham!E:E, "11_Toan_C", NhatKy_ViPham!F:F, B31, NhatKy_ViPham!C:C, "T30")</f>
        <v>100</v>
      </c>
      <c r="AV31" s="7">
        <f>100 + SUMIFS(NhatKy_ViPham!J:J, NhatKy_ViPham!E:E, "11_Toan_C", NhatKy_ViPham!F:F, B31, NhatKy_ViPham!C:C, "T31") - SUMIFS(NhatKy_ViPham!K:K, NhatKy_ViPham!E:E, "11_Toan_C", NhatKy_ViPham!F:F, B31, NhatKy_ViPham!C:C, "T31")</f>
        <v>100</v>
      </c>
      <c r="AW31" s="7">
        <f>100 + SUMIFS(NhatKy_ViPham!J:J, NhatKy_ViPham!E:E, "11_Toan_C", NhatKy_ViPham!F:F, B31, NhatKy_ViPham!C:C, "T32") - SUMIFS(NhatKy_ViPham!K:K, NhatKy_ViPham!E:E, "11_Toan_C", NhatKy_ViPham!F:F, B31, NhatKy_ViPham!C:C, "T32")</f>
        <v>100</v>
      </c>
      <c r="AX31" s="7">
        <f>100 + SUMIFS(NhatKy_ViPham!J:J, NhatKy_ViPham!E:E, "11_Toan_C", NhatKy_ViPham!F:F, B31, NhatKy_ViPham!C:C, "T33") - SUMIFS(NhatKy_ViPham!K:K, NhatKy_ViPham!E:E, "11_Toan_C", NhatKy_ViPham!F:F, B31, NhatKy_ViPham!C:C, "T33")</f>
        <v>100</v>
      </c>
      <c r="AY31" s="7">
        <f>100 + SUMIFS(NhatKy_ViPham!J:J, NhatKy_ViPham!E:E, "11_Toan_C", NhatKy_ViPham!F:F, B31, NhatKy_ViPham!C:C, "T34") - SUMIFS(NhatKy_ViPham!K:K, NhatKy_ViPham!E:E, "11_Toan_C", NhatKy_ViPham!F:F, B31, NhatKy_ViPham!C:C, "T34")</f>
        <v>100</v>
      </c>
      <c r="AZ31" s="7">
        <f>100 + SUMIFS(NhatKy_ViPham!J:J, NhatKy_ViPham!E:E, "11_Toan_C", NhatKy_ViPham!F:F, B31, NhatKy_ViPham!C:C, "T35") - SUMIFS(NhatKy_ViPham!K:K, NhatKy_ViPham!E:E, "11_Toan_C", NhatKy_ViPham!F:F, B31, NhatKy_ViPham!C:C, "T35")</f>
        <v>100</v>
      </c>
      <c r="BA31" s="12">
        <f t="shared" si="0"/>
        <v>100</v>
      </c>
      <c r="BB31" s="11" t="s">
        <v>430</v>
      </c>
      <c r="BC31" s="14" t="str">
        <f t="shared" si="1"/>
        <v>Tốt</v>
      </c>
      <c r="BD31" s="10" t="str">
        <f t="shared" si="2"/>
        <v>🟢 BÌNH THƯỜNG</v>
      </c>
    </row>
    <row r="32" spans="1:56" x14ac:dyDescent="0.25">
      <c r="A32" s="5">
        <v>24</v>
      </c>
      <c r="B32" s="15" t="s">
        <v>1506</v>
      </c>
      <c r="C32" s="5" t="s">
        <v>1485</v>
      </c>
      <c r="D32" s="5" t="s">
        <v>435</v>
      </c>
      <c r="E32" s="11" t="s">
        <v>430</v>
      </c>
      <c r="F32" s="6">
        <f>SUMIFS(NhatKy_ViPham!K:K, NhatKy_ViPham!E:E, "11_Toan_C", NhatKy_ViPham!F:F, B32, NhatKy_ViPham!H:H, "L01")</f>
        <v>0</v>
      </c>
      <c r="G32" s="6">
        <f>SUMIFS(NhatKy_ViPham!K:K, NhatKy_ViPham!E:E, "11_Toan_C", NhatKy_ViPham!F:F, B32, NhatKy_ViPham!H:H, "L02")</f>
        <v>0</v>
      </c>
      <c r="H32" s="6">
        <f>SUMIFS(NhatKy_ViPham!K:K, NhatKy_ViPham!E:E, "11_Toan_C", NhatKy_ViPham!F:F, B32, NhatKy_ViPham!H:H, "L03")</f>
        <v>0</v>
      </c>
      <c r="I32" s="6">
        <f>SUMIFS(NhatKy_ViPham!K:K, NhatKy_ViPham!E:E, "11_Toan_C", NhatKy_ViPham!F:F, B32, NhatKy_ViPham!H:H, "L04")</f>
        <v>0</v>
      </c>
      <c r="J32" s="6">
        <f>SUMIFS(NhatKy_ViPham!K:K, NhatKy_ViPham!E:E, "11_Toan_C", NhatKy_ViPham!F:F, B32, NhatKy_ViPham!H:H, "L05")</f>
        <v>0</v>
      </c>
      <c r="K32" s="6">
        <f>SUMIFS(NhatKy_ViPham!K:K, NhatKy_ViPham!E:E, "11_Toan_C", NhatKy_ViPham!F:F, B32, NhatKy_ViPham!H:H, "L06")</f>
        <v>0</v>
      </c>
      <c r="L32" s="6">
        <f>SUMIFS(NhatKy_ViPham!K:K, NhatKy_ViPham!E:E, "11_Toan_C", NhatKy_ViPham!F:F, B32, NhatKy_ViPham!H:H, "L07")</f>
        <v>0</v>
      </c>
      <c r="M32" s="6">
        <f>SUMIFS(NhatKy_ViPham!K:K, NhatKy_ViPham!E:E, "11_Toan_C", NhatKy_ViPham!F:F, B32, NhatKy_ViPham!H:H, "L08")</f>
        <v>0</v>
      </c>
      <c r="N32" s="6">
        <f>SUMIFS(NhatKy_ViPham!K:K, NhatKy_ViPham!E:E, "11_Toan_C", NhatKy_ViPham!F:F, B32, NhatKy_ViPham!H:H, "L09")</f>
        <v>0</v>
      </c>
      <c r="O32" s="6">
        <f>SUMIFS(NhatKy_ViPham!K:K, NhatKy_ViPham!E:E, "11_Toan_C", NhatKy_ViPham!F:F, B32, NhatKy_ViPham!H:H, "L10")</f>
        <v>0</v>
      </c>
      <c r="P32" s="12">
        <f>SUMIFS(NhatKy_ViPham!J:J, NhatKy_ViPham!E:E, "11_Toan_C", NhatKy_ViPham!F:F, B32)</f>
        <v>0</v>
      </c>
      <c r="Q32" s="13">
        <f>SUMIFS(NhatKy_ViPham!K:K, NhatKy_ViPham!E:E, "11_Toan_C", NhatKy_ViPham!F:F, B32)</f>
        <v>0</v>
      </c>
      <c r="R32" s="6">
        <f>100 + SUMIFS(NhatKy_ViPham!J:J, NhatKy_ViPham!E:E, "11_Toan_C", NhatKy_ViPham!F:F, B32, NhatKy_ViPham!C:C, "T1") - SUMIFS(NhatKy_ViPham!K:K, NhatKy_ViPham!E:E, "11_Toan_C", NhatKy_ViPham!F:F, B32, NhatKy_ViPham!C:C, "T1")</f>
        <v>100</v>
      </c>
      <c r="S32" s="6">
        <f>100 + SUMIFS(NhatKy_ViPham!J:J, NhatKy_ViPham!E:E, "11_Toan_C", NhatKy_ViPham!F:F, B32, NhatKy_ViPham!C:C, "T2") - SUMIFS(NhatKy_ViPham!K:K, NhatKy_ViPham!E:E, "11_Toan_C", NhatKy_ViPham!F:F, B32, NhatKy_ViPham!C:C, "T2")</f>
        <v>100</v>
      </c>
      <c r="T32" s="6">
        <f>100 + SUMIFS(NhatKy_ViPham!J:J, NhatKy_ViPham!E:E, "11_Toan_C", NhatKy_ViPham!F:F, B32, NhatKy_ViPham!C:C, "T3") - SUMIFS(NhatKy_ViPham!K:K, NhatKy_ViPham!E:E, "11_Toan_C", NhatKy_ViPham!F:F, B32, NhatKy_ViPham!C:C, "T3")</f>
        <v>100</v>
      </c>
      <c r="U32" s="6">
        <f>100 + SUMIFS(NhatKy_ViPham!J:J, NhatKy_ViPham!E:E, "11_Toan_C", NhatKy_ViPham!F:F, B32, NhatKy_ViPham!C:C, "T4") - SUMIFS(NhatKy_ViPham!K:K, NhatKy_ViPham!E:E, "11_Toan_C", NhatKy_ViPham!F:F, B32, NhatKy_ViPham!C:C, "T4")</f>
        <v>100</v>
      </c>
      <c r="V32" s="6">
        <f>100 + SUMIFS(NhatKy_ViPham!J:J, NhatKy_ViPham!E:E, "11_Toan_C", NhatKy_ViPham!F:F, B32, NhatKy_ViPham!C:C, "T5") - SUMIFS(NhatKy_ViPham!K:K, NhatKy_ViPham!E:E, "11_Toan_C", NhatKy_ViPham!F:F, B32, NhatKy_ViPham!C:C, "T5")</f>
        <v>100</v>
      </c>
      <c r="W32" s="6">
        <f>100 + SUMIFS(NhatKy_ViPham!J:J, NhatKy_ViPham!E:E, "11_Toan_C", NhatKy_ViPham!F:F, B32, NhatKy_ViPham!C:C, "T6") - SUMIFS(NhatKy_ViPham!K:K, NhatKy_ViPham!E:E, "11_Toan_C", NhatKy_ViPham!F:F, B32, NhatKy_ViPham!C:C, "T6")</f>
        <v>100</v>
      </c>
      <c r="X32" s="6">
        <f>100 + SUMIFS(NhatKy_ViPham!J:J, NhatKy_ViPham!E:E, "11_Toan_C", NhatKy_ViPham!F:F, B32, NhatKy_ViPham!C:C, "T7") - SUMIFS(NhatKy_ViPham!K:K, NhatKy_ViPham!E:E, "11_Toan_C", NhatKy_ViPham!F:F, B32, NhatKy_ViPham!C:C, "T7")</f>
        <v>100</v>
      </c>
      <c r="Y32" s="6">
        <f>100 + SUMIFS(NhatKy_ViPham!J:J, NhatKy_ViPham!E:E, "11_Toan_C", NhatKy_ViPham!F:F, B32, NhatKy_ViPham!C:C, "T8") - SUMIFS(NhatKy_ViPham!K:K, NhatKy_ViPham!E:E, "11_Toan_C", NhatKy_ViPham!F:F, B32, NhatKy_ViPham!C:C, "T8")</f>
        <v>100</v>
      </c>
      <c r="Z32" s="6">
        <f>100 + SUMIFS(NhatKy_ViPham!J:J, NhatKy_ViPham!E:E, "11_Toan_C", NhatKy_ViPham!F:F, B32, NhatKy_ViPham!C:C, "T9") - SUMIFS(NhatKy_ViPham!K:K, NhatKy_ViPham!E:E, "11_Toan_C", NhatKy_ViPham!F:F, B32, NhatKy_ViPham!C:C, "T9")</f>
        <v>100</v>
      </c>
      <c r="AA32" s="6">
        <f>100 + SUMIFS(NhatKy_ViPham!J:J, NhatKy_ViPham!E:E, "11_Toan_C", NhatKy_ViPham!F:F, B32, NhatKy_ViPham!C:C, "T10") - SUMIFS(NhatKy_ViPham!K:K, NhatKy_ViPham!E:E, "11_Toan_C", NhatKy_ViPham!F:F, B32, NhatKy_ViPham!C:C, "T10")</f>
        <v>100</v>
      </c>
      <c r="AB32" s="6">
        <f>100 + SUMIFS(NhatKy_ViPham!J:J, NhatKy_ViPham!E:E, "11_Toan_C", NhatKy_ViPham!F:F, B32, NhatKy_ViPham!C:C, "T11") - SUMIFS(NhatKy_ViPham!K:K, NhatKy_ViPham!E:E, "11_Toan_C", NhatKy_ViPham!F:F, B32, NhatKy_ViPham!C:C, "T11")</f>
        <v>100</v>
      </c>
      <c r="AC32" s="6">
        <f>100 + SUMIFS(NhatKy_ViPham!J:J, NhatKy_ViPham!E:E, "11_Toan_C", NhatKy_ViPham!F:F, B32, NhatKy_ViPham!C:C, "T12") - SUMIFS(NhatKy_ViPham!K:K, NhatKy_ViPham!E:E, "11_Toan_C", NhatKy_ViPham!F:F, B32, NhatKy_ViPham!C:C, "T12")</f>
        <v>100</v>
      </c>
      <c r="AD32" s="6">
        <f>100 + SUMIFS(NhatKy_ViPham!J:J, NhatKy_ViPham!E:E, "11_Toan_C", NhatKy_ViPham!F:F, B32, NhatKy_ViPham!C:C, "T13") - SUMIFS(NhatKy_ViPham!K:K, NhatKy_ViPham!E:E, "11_Toan_C", NhatKy_ViPham!F:F, B32, NhatKy_ViPham!C:C, "T13")</f>
        <v>100</v>
      </c>
      <c r="AE32" s="6">
        <f>100 + SUMIFS(NhatKy_ViPham!J:J, NhatKy_ViPham!E:E, "11_Toan_C", NhatKy_ViPham!F:F, B32, NhatKy_ViPham!C:C, "T14") - SUMIFS(NhatKy_ViPham!K:K, NhatKy_ViPham!E:E, "11_Toan_C", NhatKy_ViPham!F:F, B32, NhatKy_ViPham!C:C, "T14")</f>
        <v>100</v>
      </c>
      <c r="AF32" s="6">
        <f>100 + SUMIFS(NhatKy_ViPham!J:J, NhatKy_ViPham!E:E, "11_Toan_C", NhatKy_ViPham!F:F, B32, NhatKy_ViPham!C:C, "T15") - SUMIFS(NhatKy_ViPham!K:K, NhatKy_ViPham!E:E, "11_Toan_C", NhatKy_ViPham!F:F, B32, NhatKy_ViPham!C:C, "T15")</f>
        <v>100</v>
      </c>
      <c r="AG32" s="6">
        <f>100 + SUMIFS(NhatKy_ViPham!J:J, NhatKy_ViPham!E:E, "11_Toan_C", NhatKy_ViPham!F:F, B32, NhatKy_ViPham!C:C, "T16") - SUMIFS(NhatKy_ViPham!K:K, NhatKy_ViPham!E:E, "11_Toan_C", NhatKy_ViPham!F:F, B32, NhatKy_ViPham!C:C, "T16")</f>
        <v>100</v>
      </c>
      <c r="AH32" s="6">
        <f>100 + SUMIFS(NhatKy_ViPham!J:J, NhatKy_ViPham!E:E, "11_Toan_C", NhatKy_ViPham!F:F, B32, NhatKy_ViPham!C:C, "T17") - SUMIFS(NhatKy_ViPham!K:K, NhatKy_ViPham!E:E, "11_Toan_C", NhatKy_ViPham!F:F, B32, NhatKy_ViPham!C:C, "T17")</f>
        <v>100</v>
      </c>
      <c r="AI32" s="6">
        <f>100 + SUMIFS(NhatKy_ViPham!J:J, NhatKy_ViPham!E:E, "11_Toan_C", NhatKy_ViPham!F:F, B32, NhatKy_ViPham!C:C, "T18") - SUMIFS(NhatKy_ViPham!K:K, NhatKy_ViPham!E:E, "11_Toan_C", NhatKy_ViPham!F:F, B32, NhatKy_ViPham!C:C, "T18")</f>
        <v>100</v>
      </c>
      <c r="AJ32" s="6">
        <f>100 + SUMIFS(NhatKy_ViPham!J:J, NhatKy_ViPham!E:E, "11_Toan_C", NhatKy_ViPham!F:F, B32, NhatKy_ViPham!C:C, "T19") - SUMIFS(NhatKy_ViPham!K:K, NhatKy_ViPham!E:E, "11_Toan_C", NhatKy_ViPham!F:F, B32, NhatKy_ViPham!C:C, "T19")</f>
        <v>100</v>
      </c>
      <c r="AK32" s="6">
        <f>100 + SUMIFS(NhatKy_ViPham!J:J, NhatKy_ViPham!E:E, "11_Toan_C", NhatKy_ViPham!F:F, B32, NhatKy_ViPham!C:C, "T20") - SUMIFS(NhatKy_ViPham!K:K, NhatKy_ViPham!E:E, "11_Toan_C", NhatKy_ViPham!F:F, B32, NhatKy_ViPham!C:C, "T20")</f>
        <v>100</v>
      </c>
      <c r="AL32" s="6">
        <f>100 + SUMIFS(NhatKy_ViPham!J:J, NhatKy_ViPham!E:E, "11_Toan_C", NhatKy_ViPham!F:F, B32, NhatKy_ViPham!C:C, "T21") - SUMIFS(NhatKy_ViPham!K:K, NhatKy_ViPham!E:E, "11_Toan_C", NhatKy_ViPham!F:F, B32, NhatKy_ViPham!C:C, "T21")</f>
        <v>100</v>
      </c>
      <c r="AM32" s="6">
        <f>100 + SUMIFS(NhatKy_ViPham!J:J, NhatKy_ViPham!E:E, "11_Toan_C", NhatKy_ViPham!F:F, B32, NhatKy_ViPham!C:C, "T22") - SUMIFS(NhatKy_ViPham!K:K, NhatKy_ViPham!E:E, "11_Toan_C", NhatKy_ViPham!F:F, B32, NhatKy_ViPham!C:C, "T22")</f>
        <v>100</v>
      </c>
      <c r="AN32" s="6">
        <f>100 + SUMIFS(NhatKy_ViPham!J:J, NhatKy_ViPham!E:E, "11_Toan_C", NhatKy_ViPham!F:F, B32, NhatKy_ViPham!C:C, "T23") - SUMIFS(NhatKy_ViPham!K:K, NhatKy_ViPham!E:E, "11_Toan_C", NhatKy_ViPham!F:F, B32, NhatKy_ViPham!C:C, "T23")</f>
        <v>100</v>
      </c>
      <c r="AO32" s="6">
        <f>100 + SUMIFS(NhatKy_ViPham!J:J, NhatKy_ViPham!E:E, "11_Toan_C", NhatKy_ViPham!F:F, B32, NhatKy_ViPham!C:C, "T24") - SUMIFS(NhatKy_ViPham!K:K, NhatKy_ViPham!E:E, "11_Toan_C", NhatKy_ViPham!F:F, B32, NhatKy_ViPham!C:C, "T24")</f>
        <v>100</v>
      </c>
      <c r="AP32" s="6">
        <f>100 + SUMIFS(NhatKy_ViPham!J:J, NhatKy_ViPham!E:E, "11_Toan_C", NhatKy_ViPham!F:F, B32, NhatKy_ViPham!C:C, "T25") - SUMIFS(NhatKy_ViPham!K:K, NhatKy_ViPham!E:E, "11_Toan_C", NhatKy_ViPham!F:F, B32, NhatKy_ViPham!C:C, "T25")</f>
        <v>100</v>
      </c>
      <c r="AQ32" s="6">
        <f>100 + SUMIFS(NhatKy_ViPham!J:J, NhatKy_ViPham!E:E, "11_Toan_C", NhatKy_ViPham!F:F, B32, NhatKy_ViPham!C:C, "T26") - SUMIFS(NhatKy_ViPham!K:K, NhatKy_ViPham!E:E, "11_Toan_C", NhatKy_ViPham!F:F, B32, NhatKy_ViPham!C:C, "T26")</f>
        <v>100</v>
      </c>
      <c r="AR32" s="6">
        <f>100 + SUMIFS(NhatKy_ViPham!J:J, NhatKy_ViPham!E:E, "11_Toan_C", NhatKy_ViPham!F:F, B32, NhatKy_ViPham!C:C, "T27") - SUMIFS(NhatKy_ViPham!K:K, NhatKy_ViPham!E:E, "11_Toan_C", NhatKy_ViPham!F:F, B32, NhatKy_ViPham!C:C, "T27")</f>
        <v>100</v>
      </c>
      <c r="AS32" s="6">
        <f>100 + SUMIFS(NhatKy_ViPham!J:J, NhatKy_ViPham!E:E, "11_Toan_C", NhatKy_ViPham!F:F, B32, NhatKy_ViPham!C:C, "T28") - SUMIFS(NhatKy_ViPham!K:K, NhatKy_ViPham!E:E, "11_Toan_C", NhatKy_ViPham!F:F, B32, NhatKy_ViPham!C:C, "T28")</f>
        <v>100</v>
      </c>
      <c r="AT32" s="6">
        <f>100 + SUMIFS(NhatKy_ViPham!J:J, NhatKy_ViPham!E:E, "11_Toan_C", NhatKy_ViPham!F:F, B32, NhatKy_ViPham!C:C, "T29") - SUMIFS(NhatKy_ViPham!K:K, NhatKy_ViPham!E:E, "11_Toan_C", NhatKy_ViPham!F:F, B32, NhatKy_ViPham!C:C, "T29")</f>
        <v>100</v>
      </c>
      <c r="AU32" s="6">
        <f>100 + SUMIFS(NhatKy_ViPham!J:J, NhatKy_ViPham!E:E, "11_Toan_C", NhatKy_ViPham!F:F, B32, NhatKy_ViPham!C:C, "T30") - SUMIFS(NhatKy_ViPham!K:K, NhatKy_ViPham!E:E, "11_Toan_C", NhatKy_ViPham!F:F, B32, NhatKy_ViPham!C:C, "T30")</f>
        <v>100</v>
      </c>
      <c r="AV32" s="6">
        <f>100 + SUMIFS(NhatKy_ViPham!J:J, NhatKy_ViPham!E:E, "11_Toan_C", NhatKy_ViPham!F:F, B32, NhatKy_ViPham!C:C, "T31") - SUMIFS(NhatKy_ViPham!K:K, NhatKy_ViPham!E:E, "11_Toan_C", NhatKy_ViPham!F:F, B32, NhatKy_ViPham!C:C, "T31")</f>
        <v>100</v>
      </c>
      <c r="AW32" s="6">
        <f>100 + SUMIFS(NhatKy_ViPham!J:J, NhatKy_ViPham!E:E, "11_Toan_C", NhatKy_ViPham!F:F, B32, NhatKy_ViPham!C:C, "T32") - SUMIFS(NhatKy_ViPham!K:K, NhatKy_ViPham!E:E, "11_Toan_C", NhatKy_ViPham!F:F, B32, NhatKy_ViPham!C:C, "T32")</f>
        <v>100</v>
      </c>
      <c r="AX32" s="6">
        <f>100 + SUMIFS(NhatKy_ViPham!J:J, NhatKy_ViPham!E:E, "11_Toan_C", NhatKy_ViPham!F:F, B32, NhatKy_ViPham!C:C, "T33") - SUMIFS(NhatKy_ViPham!K:K, NhatKy_ViPham!E:E, "11_Toan_C", NhatKy_ViPham!F:F, B32, NhatKy_ViPham!C:C, "T33")</f>
        <v>100</v>
      </c>
      <c r="AY32" s="6">
        <f>100 + SUMIFS(NhatKy_ViPham!J:J, NhatKy_ViPham!E:E, "11_Toan_C", NhatKy_ViPham!F:F, B32, NhatKy_ViPham!C:C, "T34") - SUMIFS(NhatKy_ViPham!K:K, NhatKy_ViPham!E:E, "11_Toan_C", NhatKy_ViPham!F:F, B32, NhatKy_ViPham!C:C, "T34")</f>
        <v>100</v>
      </c>
      <c r="AZ32" s="6">
        <f>100 + SUMIFS(NhatKy_ViPham!J:J, NhatKy_ViPham!E:E, "11_Toan_C", NhatKy_ViPham!F:F, B32, NhatKy_ViPham!C:C, "T35") - SUMIFS(NhatKy_ViPham!K:K, NhatKy_ViPham!E:E, "11_Toan_C", NhatKy_ViPham!F:F, B32, NhatKy_ViPham!C:C, "T35")</f>
        <v>100</v>
      </c>
      <c r="BA32" s="12">
        <f t="shared" si="0"/>
        <v>100</v>
      </c>
      <c r="BB32" s="11" t="s">
        <v>430</v>
      </c>
      <c r="BC32" s="16" t="str">
        <f t="shared" si="1"/>
        <v>Tốt</v>
      </c>
      <c r="BD32" s="15" t="str">
        <f t="shared" si="2"/>
        <v>🟢 BÌNH THƯỜNG</v>
      </c>
    </row>
    <row r="33" spans="1:56" x14ac:dyDescent="0.25">
      <c r="A33" s="4">
        <v>25</v>
      </c>
      <c r="B33" s="10" t="s">
        <v>1507</v>
      </c>
      <c r="C33" s="4" t="s">
        <v>1508</v>
      </c>
      <c r="D33" s="4" t="s">
        <v>435</v>
      </c>
      <c r="E33" s="11" t="s">
        <v>430</v>
      </c>
      <c r="F33" s="7">
        <f>SUMIFS(NhatKy_ViPham!K:K, NhatKy_ViPham!E:E, "11_Toan_C", NhatKy_ViPham!F:F, B33, NhatKy_ViPham!H:H, "L01")</f>
        <v>0</v>
      </c>
      <c r="G33" s="7">
        <f>SUMIFS(NhatKy_ViPham!K:K, NhatKy_ViPham!E:E, "11_Toan_C", NhatKy_ViPham!F:F, B33, NhatKy_ViPham!H:H, "L02")</f>
        <v>0</v>
      </c>
      <c r="H33" s="7">
        <f>SUMIFS(NhatKy_ViPham!K:K, NhatKy_ViPham!E:E, "11_Toan_C", NhatKy_ViPham!F:F, B33, NhatKy_ViPham!H:H, "L03")</f>
        <v>0</v>
      </c>
      <c r="I33" s="7">
        <f>SUMIFS(NhatKy_ViPham!K:K, NhatKy_ViPham!E:E, "11_Toan_C", NhatKy_ViPham!F:F, B33, NhatKy_ViPham!H:H, "L04")</f>
        <v>0</v>
      </c>
      <c r="J33" s="7">
        <f>SUMIFS(NhatKy_ViPham!K:K, NhatKy_ViPham!E:E, "11_Toan_C", NhatKy_ViPham!F:F, B33, NhatKy_ViPham!H:H, "L05")</f>
        <v>0</v>
      </c>
      <c r="K33" s="7">
        <f>SUMIFS(NhatKy_ViPham!K:K, NhatKy_ViPham!E:E, "11_Toan_C", NhatKy_ViPham!F:F, B33, NhatKy_ViPham!H:H, "L06")</f>
        <v>0</v>
      </c>
      <c r="L33" s="7">
        <f>SUMIFS(NhatKy_ViPham!K:K, NhatKy_ViPham!E:E, "11_Toan_C", NhatKy_ViPham!F:F, B33, NhatKy_ViPham!H:H, "L07")</f>
        <v>0</v>
      </c>
      <c r="M33" s="7">
        <f>SUMIFS(NhatKy_ViPham!K:K, NhatKy_ViPham!E:E, "11_Toan_C", NhatKy_ViPham!F:F, B33, NhatKy_ViPham!H:H, "L08")</f>
        <v>0</v>
      </c>
      <c r="N33" s="7">
        <f>SUMIFS(NhatKy_ViPham!K:K, NhatKy_ViPham!E:E, "11_Toan_C", NhatKy_ViPham!F:F, B33, NhatKy_ViPham!H:H, "L09")</f>
        <v>0</v>
      </c>
      <c r="O33" s="7">
        <f>SUMIFS(NhatKy_ViPham!K:K, NhatKy_ViPham!E:E, "11_Toan_C", NhatKy_ViPham!F:F, B33, NhatKy_ViPham!H:H, "L10")</f>
        <v>0</v>
      </c>
      <c r="P33" s="12">
        <f>SUMIFS(NhatKy_ViPham!J:J, NhatKy_ViPham!E:E, "11_Toan_C", NhatKy_ViPham!F:F, B33)</f>
        <v>0</v>
      </c>
      <c r="Q33" s="13">
        <f>SUMIFS(NhatKy_ViPham!K:K, NhatKy_ViPham!E:E, "11_Toan_C", NhatKy_ViPham!F:F, B33)</f>
        <v>0</v>
      </c>
      <c r="R33" s="7">
        <f>100 + SUMIFS(NhatKy_ViPham!J:J, NhatKy_ViPham!E:E, "11_Toan_C", NhatKy_ViPham!F:F, B33, NhatKy_ViPham!C:C, "T1") - SUMIFS(NhatKy_ViPham!K:K, NhatKy_ViPham!E:E, "11_Toan_C", NhatKy_ViPham!F:F, B33, NhatKy_ViPham!C:C, "T1")</f>
        <v>100</v>
      </c>
      <c r="S33" s="7">
        <f>100 + SUMIFS(NhatKy_ViPham!J:J, NhatKy_ViPham!E:E, "11_Toan_C", NhatKy_ViPham!F:F, B33, NhatKy_ViPham!C:C, "T2") - SUMIFS(NhatKy_ViPham!K:K, NhatKy_ViPham!E:E, "11_Toan_C", NhatKy_ViPham!F:F, B33, NhatKy_ViPham!C:C, "T2")</f>
        <v>100</v>
      </c>
      <c r="T33" s="7">
        <f>100 + SUMIFS(NhatKy_ViPham!J:J, NhatKy_ViPham!E:E, "11_Toan_C", NhatKy_ViPham!F:F, B33, NhatKy_ViPham!C:C, "T3") - SUMIFS(NhatKy_ViPham!K:K, NhatKy_ViPham!E:E, "11_Toan_C", NhatKy_ViPham!F:F, B33, NhatKy_ViPham!C:C, "T3")</f>
        <v>100</v>
      </c>
      <c r="U33" s="7">
        <f>100 + SUMIFS(NhatKy_ViPham!J:J, NhatKy_ViPham!E:E, "11_Toan_C", NhatKy_ViPham!F:F, B33, NhatKy_ViPham!C:C, "T4") - SUMIFS(NhatKy_ViPham!K:K, NhatKy_ViPham!E:E, "11_Toan_C", NhatKy_ViPham!F:F, B33, NhatKy_ViPham!C:C, "T4")</f>
        <v>100</v>
      </c>
      <c r="V33" s="7">
        <f>100 + SUMIFS(NhatKy_ViPham!J:J, NhatKy_ViPham!E:E, "11_Toan_C", NhatKy_ViPham!F:F, B33, NhatKy_ViPham!C:C, "T5") - SUMIFS(NhatKy_ViPham!K:K, NhatKy_ViPham!E:E, "11_Toan_C", NhatKy_ViPham!F:F, B33, NhatKy_ViPham!C:C, "T5")</f>
        <v>100</v>
      </c>
      <c r="W33" s="7">
        <f>100 + SUMIFS(NhatKy_ViPham!J:J, NhatKy_ViPham!E:E, "11_Toan_C", NhatKy_ViPham!F:F, B33, NhatKy_ViPham!C:C, "T6") - SUMIFS(NhatKy_ViPham!K:K, NhatKy_ViPham!E:E, "11_Toan_C", NhatKy_ViPham!F:F, B33, NhatKy_ViPham!C:C, "T6")</f>
        <v>100</v>
      </c>
      <c r="X33" s="7">
        <f>100 + SUMIFS(NhatKy_ViPham!J:J, NhatKy_ViPham!E:E, "11_Toan_C", NhatKy_ViPham!F:F, B33, NhatKy_ViPham!C:C, "T7") - SUMIFS(NhatKy_ViPham!K:K, NhatKy_ViPham!E:E, "11_Toan_C", NhatKy_ViPham!F:F, B33, NhatKy_ViPham!C:C, "T7")</f>
        <v>100</v>
      </c>
      <c r="Y33" s="7">
        <f>100 + SUMIFS(NhatKy_ViPham!J:J, NhatKy_ViPham!E:E, "11_Toan_C", NhatKy_ViPham!F:F, B33, NhatKy_ViPham!C:C, "T8") - SUMIFS(NhatKy_ViPham!K:K, NhatKy_ViPham!E:E, "11_Toan_C", NhatKy_ViPham!F:F, B33, NhatKy_ViPham!C:C, "T8")</f>
        <v>100</v>
      </c>
      <c r="Z33" s="7">
        <f>100 + SUMIFS(NhatKy_ViPham!J:J, NhatKy_ViPham!E:E, "11_Toan_C", NhatKy_ViPham!F:F, B33, NhatKy_ViPham!C:C, "T9") - SUMIFS(NhatKy_ViPham!K:K, NhatKy_ViPham!E:E, "11_Toan_C", NhatKy_ViPham!F:F, B33, NhatKy_ViPham!C:C, "T9")</f>
        <v>100</v>
      </c>
      <c r="AA33" s="7">
        <f>100 + SUMIFS(NhatKy_ViPham!J:J, NhatKy_ViPham!E:E, "11_Toan_C", NhatKy_ViPham!F:F, B33, NhatKy_ViPham!C:C, "T10") - SUMIFS(NhatKy_ViPham!K:K, NhatKy_ViPham!E:E, "11_Toan_C", NhatKy_ViPham!F:F, B33, NhatKy_ViPham!C:C, "T10")</f>
        <v>100</v>
      </c>
      <c r="AB33" s="7">
        <f>100 + SUMIFS(NhatKy_ViPham!J:J, NhatKy_ViPham!E:E, "11_Toan_C", NhatKy_ViPham!F:F, B33, NhatKy_ViPham!C:C, "T11") - SUMIFS(NhatKy_ViPham!K:K, NhatKy_ViPham!E:E, "11_Toan_C", NhatKy_ViPham!F:F, B33, NhatKy_ViPham!C:C, "T11")</f>
        <v>100</v>
      </c>
      <c r="AC33" s="7">
        <f>100 + SUMIFS(NhatKy_ViPham!J:J, NhatKy_ViPham!E:E, "11_Toan_C", NhatKy_ViPham!F:F, B33, NhatKy_ViPham!C:C, "T12") - SUMIFS(NhatKy_ViPham!K:K, NhatKy_ViPham!E:E, "11_Toan_C", NhatKy_ViPham!F:F, B33, NhatKy_ViPham!C:C, "T12")</f>
        <v>100</v>
      </c>
      <c r="AD33" s="7">
        <f>100 + SUMIFS(NhatKy_ViPham!J:J, NhatKy_ViPham!E:E, "11_Toan_C", NhatKy_ViPham!F:F, B33, NhatKy_ViPham!C:C, "T13") - SUMIFS(NhatKy_ViPham!K:K, NhatKy_ViPham!E:E, "11_Toan_C", NhatKy_ViPham!F:F, B33, NhatKy_ViPham!C:C, "T13")</f>
        <v>100</v>
      </c>
      <c r="AE33" s="7">
        <f>100 + SUMIFS(NhatKy_ViPham!J:J, NhatKy_ViPham!E:E, "11_Toan_C", NhatKy_ViPham!F:F, B33, NhatKy_ViPham!C:C, "T14") - SUMIFS(NhatKy_ViPham!K:K, NhatKy_ViPham!E:E, "11_Toan_C", NhatKy_ViPham!F:F, B33, NhatKy_ViPham!C:C, "T14")</f>
        <v>100</v>
      </c>
      <c r="AF33" s="7">
        <f>100 + SUMIFS(NhatKy_ViPham!J:J, NhatKy_ViPham!E:E, "11_Toan_C", NhatKy_ViPham!F:F, B33, NhatKy_ViPham!C:C, "T15") - SUMIFS(NhatKy_ViPham!K:K, NhatKy_ViPham!E:E, "11_Toan_C", NhatKy_ViPham!F:F, B33, NhatKy_ViPham!C:C, "T15")</f>
        <v>100</v>
      </c>
      <c r="AG33" s="7">
        <f>100 + SUMIFS(NhatKy_ViPham!J:J, NhatKy_ViPham!E:E, "11_Toan_C", NhatKy_ViPham!F:F, B33, NhatKy_ViPham!C:C, "T16") - SUMIFS(NhatKy_ViPham!K:K, NhatKy_ViPham!E:E, "11_Toan_C", NhatKy_ViPham!F:F, B33, NhatKy_ViPham!C:C, "T16")</f>
        <v>100</v>
      </c>
      <c r="AH33" s="7">
        <f>100 + SUMIFS(NhatKy_ViPham!J:J, NhatKy_ViPham!E:E, "11_Toan_C", NhatKy_ViPham!F:F, B33, NhatKy_ViPham!C:C, "T17") - SUMIFS(NhatKy_ViPham!K:K, NhatKy_ViPham!E:E, "11_Toan_C", NhatKy_ViPham!F:F, B33, NhatKy_ViPham!C:C, "T17")</f>
        <v>100</v>
      </c>
      <c r="AI33" s="7">
        <f>100 + SUMIFS(NhatKy_ViPham!J:J, NhatKy_ViPham!E:E, "11_Toan_C", NhatKy_ViPham!F:F, B33, NhatKy_ViPham!C:C, "T18") - SUMIFS(NhatKy_ViPham!K:K, NhatKy_ViPham!E:E, "11_Toan_C", NhatKy_ViPham!F:F, B33, NhatKy_ViPham!C:C, "T18")</f>
        <v>100</v>
      </c>
      <c r="AJ33" s="7">
        <f>100 + SUMIFS(NhatKy_ViPham!J:J, NhatKy_ViPham!E:E, "11_Toan_C", NhatKy_ViPham!F:F, B33, NhatKy_ViPham!C:C, "T19") - SUMIFS(NhatKy_ViPham!K:K, NhatKy_ViPham!E:E, "11_Toan_C", NhatKy_ViPham!F:F, B33, NhatKy_ViPham!C:C, "T19")</f>
        <v>100</v>
      </c>
      <c r="AK33" s="7">
        <f>100 + SUMIFS(NhatKy_ViPham!J:J, NhatKy_ViPham!E:E, "11_Toan_C", NhatKy_ViPham!F:F, B33, NhatKy_ViPham!C:C, "T20") - SUMIFS(NhatKy_ViPham!K:K, NhatKy_ViPham!E:E, "11_Toan_C", NhatKy_ViPham!F:F, B33, NhatKy_ViPham!C:C, "T20")</f>
        <v>100</v>
      </c>
      <c r="AL33" s="7">
        <f>100 + SUMIFS(NhatKy_ViPham!J:J, NhatKy_ViPham!E:E, "11_Toan_C", NhatKy_ViPham!F:F, B33, NhatKy_ViPham!C:C, "T21") - SUMIFS(NhatKy_ViPham!K:K, NhatKy_ViPham!E:E, "11_Toan_C", NhatKy_ViPham!F:F, B33, NhatKy_ViPham!C:C, "T21")</f>
        <v>100</v>
      </c>
      <c r="AM33" s="7">
        <f>100 + SUMIFS(NhatKy_ViPham!J:J, NhatKy_ViPham!E:E, "11_Toan_C", NhatKy_ViPham!F:F, B33, NhatKy_ViPham!C:C, "T22") - SUMIFS(NhatKy_ViPham!K:K, NhatKy_ViPham!E:E, "11_Toan_C", NhatKy_ViPham!F:F, B33, NhatKy_ViPham!C:C, "T22")</f>
        <v>100</v>
      </c>
      <c r="AN33" s="7">
        <f>100 + SUMIFS(NhatKy_ViPham!J:J, NhatKy_ViPham!E:E, "11_Toan_C", NhatKy_ViPham!F:F, B33, NhatKy_ViPham!C:C, "T23") - SUMIFS(NhatKy_ViPham!K:K, NhatKy_ViPham!E:E, "11_Toan_C", NhatKy_ViPham!F:F, B33, NhatKy_ViPham!C:C, "T23")</f>
        <v>100</v>
      </c>
      <c r="AO33" s="7">
        <f>100 + SUMIFS(NhatKy_ViPham!J:J, NhatKy_ViPham!E:E, "11_Toan_C", NhatKy_ViPham!F:F, B33, NhatKy_ViPham!C:C, "T24") - SUMIFS(NhatKy_ViPham!K:K, NhatKy_ViPham!E:E, "11_Toan_C", NhatKy_ViPham!F:F, B33, NhatKy_ViPham!C:C, "T24")</f>
        <v>100</v>
      </c>
      <c r="AP33" s="7">
        <f>100 + SUMIFS(NhatKy_ViPham!J:J, NhatKy_ViPham!E:E, "11_Toan_C", NhatKy_ViPham!F:F, B33, NhatKy_ViPham!C:C, "T25") - SUMIFS(NhatKy_ViPham!K:K, NhatKy_ViPham!E:E, "11_Toan_C", NhatKy_ViPham!F:F, B33, NhatKy_ViPham!C:C, "T25")</f>
        <v>100</v>
      </c>
      <c r="AQ33" s="7">
        <f>100 + SUMIFS(NhatKy_ViPham!J:J, NhatKy_ViPham!E:E, "11_Toan_C", NhatKy_ViPham!F:F, B33, NhatKy_ViPham!C:C, "T26") - SUMIFS(NhatKy_ViPham!K:K, NhatKy_ViPham!E:E, "11_Toan_C", NhatKy_ViPham!F:F, B33, NhatKy_ViPham!C:C, "T26")</f>
        <v>100</v>
      </c>
      <c r="AR33" s="7">
        <f>100 + SUMIFS(NhatKy_ViPham!J:J, NhatKy_ViPham!E:E, "11_Toan_C", NhatKy_ViPham!F:F, B33, NhatKy_ViPham!C:C, "T27") - SUMIFS(NhatKy_ViPham!K:K, NhatKy_ViPham!E:E, "11_Toan_C", NhatKy_ViPham!F:F, B33, NhatKy_ViPham!C:C, "T27")</f>
        <v>100</v>
      </c>
      <c r="AS33" s="7">
        <f>100 + SUMIFS(NhatKy_ViPham!J:J, NhatKy_ViPham!E:E, "11_Toan_C", NhatKy_ViPham!F:F, B33, NhatKy_ViPham!C:C, "T28") - SUMIFS(NhatKy_ViPham!K:K, NhatKy_ViPham!E:E, "11_Toan_C", NhatKy_ViPham!F:F, B33, NhatKy_ViPham!C:C, "T28")</f>
        <v>100</v>
      </c>
      <c r="AT33" s="7">
        <f>100 + SUMIFS(NhatKy_ViPham!J:J, NhatKy_ViPham!E:E, "11_Toan_C", NhatKy_ViPham!F:F, B33, NhatKy_ViPham!C:C, "T29") - SUMIFS(NhatKy_ViPham!K:K, NhatKy_ViPham!E:E, "11_Toan_C", NhatKy_ViPham!F:F, B33, NhatKy_ViPham!C:C, "T29")</f>
        <v>100</v>
      </c>
      <c r="AU33" s="7">
        <f>100 + SUMIFS(NhatKy_ViPham!J:J, NhatKy_ViPham!E:E, "11_Toan_C", NhatKy_ViPham!F:F, B33, NhatKy_ViPham!C:C, "T30") - SUMIFS(NhatKy_ViPham!K:K, NhatKy_ViPham!E:E, "11_Toan_C", NhatKy_ViPham!F:F, B33, NhatKy_ViPham!C:C, "T30")</f>
        <v>100</v>
      </c>
      <c r="AV33" s="7">
        <f>100 + SUMIFS(NhatKy_ViPham!J:J, NhatKy_ViPham!E:E, "11_Toan_C", NhatKy_ViPham!F:F, B33, NhatKy_ViPham!C:C, "T31") - SUMIFS(NhatKy_ViPham!K:K, NhatKy_ViPham!E:E, "11_Toan_C", NhatKy_ViPham!F:F, B33, NhatKy_ViPham!C:C, "T31")</f>
        <v>100</v>
      </c>
      <c r="AW33" s="7">
        <f>100 + SUMIFS(NhatKy_ViPham!J:J, NhatKy_ViPham!E:E, "11_Toan_C", NhatKy_ViPham!F:F, B33, NhatKy_ViPham!C:C, "T32") - SUMIFS(NhatKy_ViPham!K:K, NhatKy_ViPham!E:E, "11_Toan_C", NhatKy_ViPham!F:F, B33, NhatKy_ViPham!C:C, "T32")</f>
        <v>100</v>
      </c>
      <c r="AX33" s="7">
        <f>100 + SUMIFS(NhatKy_ViPham!J:J, NhatKy_ViPham!E:E, "11_Toan_C", NhatKy_ViPham!F:F, B33, NhatKy_ViPham!C:C, "T33") - SUMIFS(NhatKy_ViPham!K:K, NhatKy_ViPham!E:E, "11_Toan_C", NhatKy_ViPham!F:F, B33, NhatKy_ViPham!C:C, "T33")</f>
        <v>100</v>
      </c>
      <c r="AY33" s="7">
        <f>100 + SUMIFS(NhatKy_ViPham!J:J, NhatKy_ViPham!E:E, "11_Toan_C", NhatKy_ViPham!F:F, B33, NhatKy_ViPham!C:C, "T34") - SUMIFS(NhatKy_ViPham!K:K, NhatKy_ViPham!E:E, "11_Toan_C", NhatKy_ViPham!F:F, B33, NhatKy_ViPham!C:C, "T34")</f>
        <v>100</v>
      </c>
      <c r="AZ33" s="7">
        <f>100 + SUMIFS(NhatKy_ViPham!J:J, NhatKy_ViPham!E:E, "11_Toan_C", NhatKy_ViPham!F:F, B33, NhatKy_ViPham!C:C, "T35") - SUMIFS(NhatKy_ViPham!K:K, NhatKy_ViPham!E:E, "11_Toan_C", NhatKy_ViPham!F:F, B33, NhatKy_ViPham!C:C, "T35")</f>
        <v>100</v>
      </c>
      <c r="BA33" s="12">
        <f t="shared" si="0"/>
        <v>100</v>
      </c>
      <c r="BB33" s="11" t="s">
        <v>430</v>
      </c>
      <c r="BC33" s="14" t="str">
        <f t="shared" si="1"/>
        <v>Tốt</v>
      </c>
      <c r="BD33" s="10" t="str">
        <f t="shared" si="2"/>
        <v>🟢 BÌNH THƯỜNG</v>
      </c>
    </row>
    <row r="34" spans="1:56" x14ac:dyDescent="0.25">
      <c r="A34" s="5">
        <v>26</v>
      </c>
      <c r="B34" s="15" t="s">
        <v>1509</v>
      </c>
      <c r="C34" s="5" t="s">
        <v>1415</v>
      </c>
      <c r="D34" s="5" t="s">
        <v>435</v>
      </c>
      <c r="E34" s="11" t="s">
        <v>430</v>
      </c>
      <c r="F34" s="6">
        <f>SUMIFS(NhatKy_ViPham!K:K, NhatKy_ViPham!E:E, "11_Toan_C", NhatKy_ViPham!F:F, B34, NhatKy_ViPham!H:H, "L01")</f>
        <v>0</v>
      </c>
      <c r="G34" s="6">
        <f>SUMIFS(NhatKy_ViPham!K:K, NhatKy_ViPham!E:E, "11_Toan_C", NhatKy_ViPham!F:F, B34, NhatKy_ViPham!H:H, "L02")</f>
        <v>0</v>
      </c>
      <c r="H34" s="6">
        <f>SUMIFS(NhatKy_ViPham!K:K, NhatKy_ViPham!E:E, "11_Toan_C", NhatKy_ViPham!F:F, B34, NhatKy_ViPham!H:H, "L03")</f>
        <v>0</v>
      </c>
      <c r="I34" s="6">
        <f>SUMIFS(NhatKy_ViPham!K:K, NhatKy_ViPham!E:E, "11_Toan_C", NhatKy_ViPham!F:F, B34, NhatKy_ViPham!H:H, "L04")</f>
        <v>0</v>
      </c>
      <c r="J34" s="6">
        <f>SUMIFS(NhatKy_ViPham!K:K, NhatKy_ViPham!E:E, "11_Toan_C", NhatKy_ViPham!F:F, B34, NhatKy_ViPham!H:H, "L05")</f>
        <v>0</v>
      </c>
      <c r="K34" s="6">
        <f>SUMIFS(NhatKy_ViPham!K:K, NhatKy_ViPham!E:E, "11_Toan_C", NhatKy_ViPham!F:F, B34, NhatKy_ViPham!H:H, "L06")</f>
        <v>0</v>
      </c>
      <c r="L34" s="6">
        <f>SUMIFS(NhatKy_ViPham!K:K, NhatKy_ViPham!E:E, "11_Toan_C", NhatKy_ViPham!F:F, B34, NhatKy_ViPham!H:H, "L07")</f>
        <v>0</v>
      </c>
      <c r="M34" s="6">
        <f>SUMIFS(NhatKy_ViPham!K:K, NhatKy_ViPham!E:E, "11_Toan_C", NhatKy_ViPham!F:F, B34, NhatKy_ViPham!H:H, "L08")</f>
        <v>0</v>
      </c>
      <c r="N34" s="6">
        <f>SUMIFS(NhatKy_ViPham!K:K, NhatKy_ViPham!E:E, "11_Toan_C", NhatKy_ViPham!F:F, B34, NhatKy_ViPham!H:H, "L09")</f>
        <v>0</v>
      </c>
      <c r="O34" s="6">
        <f>SUMIFS(NhatKy_ViPham!K:K, NhatKy_ViPham!E:E, "11_Toan_C", NhatKy_ViPham!F:F, B34, NhatKy_ViPham!H:H, "L10")</f>
        <v>0</v>
      </c>
      <c r="P34" s="12">
        <f>SUMIFS(NhatKy_ViPham!J:J, NhatKy_ViPham!E:E, "11_Toan_C", NhatKy_ViPham!F:F, B34)</f>
        <v>0</v>
      </c>
      <c r="Q34" s="13">
        <f>SUMIFS(NhatKy_ViPham!K:K, NhatKy_ViPham!E:E, "11_Toan_C", NhatKy_ViPham!F:F, B34)</f>
        <v>0</v>
      </c>
      <c r="R34" s="6">
        <f>100 + SUMIFS(NhatKy_ViPham!J:J, NhatKy_ViPham!E:E, "11_Toan_C", NhatKy_ViPham!F:F, B34, NhatKy_ViPham!C:C, "T1") - SUMIFS(NhatKy_ViPham!K:K, NhatKy_ViPham!E:E, "11_Toan_C", NhatKy_ViPham!F:F, B34, NhatKy_ViPham!C:C, "T1")</f>
        <v>100</v>
      </c>
      <c r="S34" s="6">
        <f>100 + SUMIFS(NhatKy_ViPham!J:J, NhatKy_ViPham!E:E, "11_Toan_C", NhatKy_ViPham!F:F, B34, NhatKy_ViPham!C:C, "T2") - SUMIFS(NhatKy_ViPham!K:K, NhatKy_ViPham!E:E, "11_Toan_C", NhatKy_ViPham!F:F, B34, NhatKy_ViPham!C:C, "T2")</f>
        <v>100</v>
      </c>
      <c r="T34" s="6">
        <f>100 + SUMIFS(NhatKy_ViPham!J:J, NhatKy_ViPham!E:E, "11_Toan_C", NhatKy_ViPham!F:F, B34, NhatKy_ViPham!C:C, "T3") - SUMIFS(NhatKy_ViPham!K:K, NhatKy_ViPham!E:E, "11_Toan_C", NhatKy_ViPham!F:F, B34, NhatKy_ViPham!C:C, "T3")</f>
        <v>100</v>
      </c>
      <c r="U34" s="6">
        <f>100 + SUMIFS(NhatKy_ViPham!J:J, NhatKy_ViPham!E:E, "11_Toan_C", NhatKy_ViPham!F:F, B34, NhatKy_ViPham!C:C, "T4") - SUMIFS(NhatKy_ViPham!K:K, NhatKy_ViPham!E:E, "11_Toan_C", NhatKy_ViPham!F:F, B34, NhatKy_ViPham!C:C, "T4")</f>
        <v>100</v>
      </c>
      <c r="V34" s="6">
        <f>100 + SUMIFS(NhatKy_ViPham!J:J, NhatKy_ViPham!E:E, "11_Toan_C", NhatKy_ViPham!F:F, B34, NhatKy_ViPham!C:C, "T5") - SUMIFS(NhatKy_ViPham!K:K, NhatKy_ViPham!E:E, "11_Toan_C", NhatKy_ViPham!F:F, B34, NhatKy_ViPham!C:C, "T5")</f>
        <v>100</v>
      </c>
      <c r="W34" s="6">
        <f>100 + SUMIFS(NhatKy_ViPham!J:J, NhatKy_ViPham!E:E, "11_Toan_C", NhatKy_ViPham!F:F, B34, NhatKy_ViPham!C:C, "T6") - SUMIFS(NhatKy_ViPham!K:K, NhatKy_ViPham!E:E, "11_Toan_C", NhatKy_ViPham!F:F, B34, NhatKy_ViPham!C:C, "T6")</f>
        <v>100</v>
      </c>
      <c r="X34" s="6">
        <f>100 + SUMIFS(NhatKy_ViPham!J:J, NhatKy_ViPham!E:E, "11_Toan_C", NhatKy_ViPham!F:F, B34, NhatKy_ViPham!C:C, "T7") - SUMIFS(NhatKy_ViPham!K:K, NhatKy_ViPham!E:E, "11_Toan_C", NhatKy_ViPham!F:F, B34, NhatKy_ViPham!C:C, "T7")</f>
        <v>100</v>
      </c>
      <c r="Y34" s="6">
        <f>100 + SUMIFS(NhatKy_ViPham!J:J, NhatKy_ViPham!E:E, "11_Toan_C", NhatKy_ViPham!F:F, B34, NhatKy_ViPham!C:C, "T8") - SUMIFS(NhatKy_ViPham!K:K, NhatKy_ViPham!E:E, "11_Toan_C", NhatKy_ViPham!F:F, B34, NhatKy_ViPham!C:C, "T8")</f>
        <v>100</v>
      </c>
      <c r="Z34" s="6">
        <f>100 + SUMIFS(NhatKy_ViPham!J:J, NhatKy_ViPham!E:E, "11_Toan_C", NhatKy_ViPham!F:F, B34, NhatKy_ViPham!C:C, "T9") - SUMIFS(NhatKy_ViPham!K:K, NhatKy_ViPham!E:E, "11_Toan_C", NhatKy_ViPham!F:F, B34, NhatKy_ViPham!C:C, "T9")</f>
        <v>100</v>
      </c>
      <c r="AA34" s="6">
        <f>100 + SUMIFS(NhatKy_ViPham!J:J, NhatKy_ViPham!E:E, "11_Toan_C", NhatKy_ViPham!F:F, B34, NhatKy_ViPham!C:C, "T10") - SUMIFS(NhatKy_ViPham!K:K, NhatKy_ViPham!E:E, "11_Toan_C", NhatKy_ViPham!F:F, B34, NhatKy_ViPham!C:C, "T10")</f>
        <v>100</v>
      </c>
      <c r="AB34" s="6">
        <f>100 + SUMIFS(NhatKy_ViPham!J:J, NhatKy_ViPham!E:E, "11_Toan_C", NhatKy_ViPham!F:F, B34, NhatKy_ViPham!C:C, "T11") - SUMIFS(NhatKy_ViPham!K:K, NhatKy_ViPham!E:E, "11_Toan_C", NhatKy_ViPham!F:F, B34, NhatKy_ViPham!C:C, "T11")</f>
        <v>100</v>
      </c>
      <c r="AC34" s="6">
        <f>100 + SUMIFS(NhatKy_ViPham!J:J, NhatKy_ViPham!E:E, "11_Toan_C", NhatKy_ViPham!F:F, B34, NhatKy_ViPham!C:C, "T12") - SUMIFS(NhatKy_ViPham!K:K, NhatKy_ViPham!E:E, "11_Toan_C", NhatKy_ViPham!F:F, B34, NhatKy_ViPham!C:C, "T12")</f>
        <v>100</v>
      </c>
      <c r="AD34" s="6">
        <f>100 + SUMIFS(NhatKy_ViPham!J:J, NhatKy_ViPham!E:E, "11_Toan_C", NhatKy_ViPham!F:F, B34, NhatKy_ViPham!C:C, "T13") - SUMIFS(NhatKy_ViPham!K:K, NhatKy_ViPham!E:E, "11_Toan_C", NhatKy_ViPham!F:F, B34, NhatKy_ViPham!C:C, "T13")</f>
        <v>100</v>
      </c>
      <c r="AE34" s="6">
        <f>100 + SUMIFS(NhatKy_ViPham!J:J, NhatKy_ViPham!E:E, "11_Toan_C", NhatKy_ViPham!F:F, B34, NhatKy_ViPham!C:C, "T14") - SUMIFS(NhatKy_ViPham!K:K, NhatKy_ViPham!E:E, "11_Toan_C", NhatKy_ViPham!F:F, B34, NhatKy_ViPham!C:C, "T14")</f>
        <v>100</v>
      </c>
      <c r="AF34" s="6">
        <f>100 + SUMIFS(NhatKy_ViPham!J:J, NhatKy_ViPham!E:E, "11_Toan_C", NhatKy_ViPham!F:F, B34, NhatKy_ViPham!C:C, "T15") - SUMIFS(NhatKy_ViPham!K:K, NhatKy_ViPham!E:E, "11_Toan_C", NhatKy_ViPham!F:F, B34, NhatKy_ViPham!C:C, "T15")</f>
        <v>100</v>
      </c>
      <c r="AG34" s="6">
        <f>100 + SUMIFS(NhatKy_ViPham!J:J, NhatKy_ViPham!E:E, "11_Toan_C", NhatKy_ViPham!F:F, B34, NhatKy_ViPham!C:C, "T16") - SUMIFS(NhatKy_ViPham!K:K, NhatKy_ViPham!E:E, "11_Toan_C", NhatKy_ViPham!F:F, B34, NhatKy_ViPham!C:C, "T16")</f>
        <v>100</v>
      </c>
      <c r="AH34" s="6">
        <f>100 + SUMIFS(NhatKy_ViPham!J:J, NhatKy_ViPham!E:E, "11_Toan_C", NhatKy_ViPham!F:F, B34, NhatKy_ViPham!C:C, "T17") - SUMIFS(NhatKy_ViPham!K:K, NhatKy_ViPham!E:E, "11_Toan_C", NhatKy_ViPham!F:F, B34, NhatKy_ViPham!C:C, "T17")</f>
        <v>100</v>
      </c>
      <c r="AI34" s="6">
        <f>100 + SUMIFS(NhatKy_ViPham!J:J, NhatKy_ViPham!E:E, "11_Toan_C", NhatKy_ViPham!F:F, B34, NhatKy_ViPham!C:C, "T18") - SUMIFS(NhatKy_ViPham!K:K, NhatKy_ViPham!E:E, "11_Toan_C", NhatKy_ViPham!F:F, B34, NhatKy_ViPham!C:C, "T18")</f>
        <v>100</v>
      </c>
      <c r="AJ34" s="6">
        <f>100 + SUMIFS(NhatKy_ViPham!J:J, NhatKy_ViPham!E:E, "11_Toan_C", NhatKy_ViPham!F:F, B34, NhatKy_ViPham!C:C, "T19") - SUMIFS(NhatKy_ViPham!K:K, NhatKy_ViPham!E:E, "11_Toan_C", NhatKy_ViPham!F:F, B34, NhatKy_ViPham!C:C, "T19")</f>
        <v>100</v>
      </c>
      <c r="AK34" s="6">
        <f>100 + SUMIFS(NhatKy_ViPham!J:J, NhatKy_ViPham!E:E, "11_Toan_C", NhatKy_ViPham!F:F, B34, NhatKy_ViPham!C:C, "T20") - SUMIFS(NhatKy_ViPham!K:K, NhatKy_ViPham!E:E, "11_Toan_C", NhatKy_ViPham!F:F, B34, NhatKy_ViPham!C:C, "T20")</f>
        <v>100</v>
      </c>
      <c r="AL34" s="6">
        <f>100 + SUMIFS(NhatKy_ViPham!J:J, NhatKy_ViPham!E:E, "11_Toan_C", NhatKy_ViPham!F:F, B34, NhatKy_ViPham!C:C, "T21") - SUMIFS(NhatKy_ViPham!K:K, NhatKy_ViPham!E:E, "11_Toan_C", NhatKy_ViPham!F:F, B34, NhatKy_ViPham!C:C, "T21")</f>
        <v>100</v>
      </c>
      <c r="AM34" s="6">
        <f>100 + SUMIFS(NhatKy_ViPham!J:J, NhatKy_ViPham!E:E, "11_Toan_C", NhatKy_ViPham!F:F, B34, NhatKy_ViPham!C:C, "T22") - SUMIFS(NhatKy_ViPham!K:K, NhatKy_ViPham!E:E, "11_Toan_C", NhatKy_ViPham!F:F, B34, NhatKy_ViPham!C:C, "T22")</f>
        <v>100</v>
      </c>
      <c r="AN34" s="6">
        <f>100 + SUMIFS(NhatKy_ViPham!J:J, NhatKy_ViPham!E:E, "11_Toan_C", NhatKy_ViPham!F:F, B34, NhatKy_ViPham!C:C, "T23") - SUMIFS(NhatKy_ViPham!K:K, NhatKy_ViPham!E:E, "11_Toan_C", NhatKy_ViPham!F:F, B34, NhatKy_ViPham!C:C, "T23")</f>
        <v>100</v>
      </c>
      <c r="AO34" s="6">
        <f>100 + SUMIFS(NhatKy_ViPham!J:J, NhatKy_ViPham!E:E, "11_Toan_C", NhatKy_ViPham!F:F, B34, NhatKy_ViPham!C:C, "T24") - SUMIFS(NhatKy_ViPham!K:K, NhatKy_ViPham!E:E, "11_Toan_C", NhatKy_ViPham!F:F, B34, NhatKy_ViPham!C:C, "T24")</f>
        <v>100</v>
      </c>
      <c r="AP34" s="6">
        <f>100 + SUMIFS(NhatKy_ViPham!J:J, NhatKy_ViPham!E:E, "11_Toan_C", NhatKy_ViPham!F:F, B34, NhatKy_ViPham!C:C, "T25") - SUMIFS(NhatKy_ViPham!K:K, NhatKy_ViPham!E:E, "11_Toan_C", NhatKy_ViPham!F:F, B34, NhatKy_ViPham!C:C, "T25")</f>
        <v>100</v>
      </c>
      <c r="AQ34" s="6">
        <f>100 + SUMIFS(NhatKy_ViPham!J:J, NhatKy_ViPham!E:E, "11_Toan_C", NhatKy_ViPham!F:F, B34, NhatKy_ViPham!C:C, "T26") - SUMIFS(NhatKy_ViPham!K:K, NhatKy_ViPham!E:E, "11_Toan_C", NhatKy_ViPham!F:F, B34, NhatKy_ViPham!C:C, "T26")</f>
        <v>100</v>
      </c>
      <c r="AR34" s="6">
        <f>100 + SUMIFS(NhatKy_ViPham!J:J, NhatKy_ViPham!E:E, "11_Toan_C", NhatKy_ViPham!F:F, B34, NhatKy_ViPham!C:C, "T27") - SUMIFS(NhatKy_ViPham!K:K, NhatKy_ViPham!E:E, "11_Toan_C", NhatKy_ViPham!F:F, B34, NhatKy_ViPham!C:C, "T27")</f>
        <v>100</v>
      </c>
      <c r="AS34" s="6">
        <f>100 + SUMIFS(NhatKy_ViPham!J:J, NhatKy_ViPham!E:E, "11_Toan_C", NhatKy_ViPham!F:F, B34, NhatKy_ViPham!C:C, "T28") - SUMIFS(NhatKy_ViPham!K:K, NhatKy_ViPham!E:E, "11_Toan_C", NhatKy_ViPham!F:F, B34, NhatKy_ViPham!C:C, "T28")</f>
        <v>100</v>
      </c>
      <c r="AT34" s="6">
        <f>100 + SUMIFS(NhatKy_ViPham!J:J, NhatKy_ViPham!E:E, "11_Toan_C", NhatKy_ViPham!F:F, B34, NhatKy_ViPham!C:C, "T29") - SUMIFS(NhatKy_ViPham!K:K, NhatKy_ViPham!E:E, "11_Toan_C", NhatKy_ViPham!F:F, B34, NhatKy_ViPham!C:C, "T29")</f>
        <v>100</v>
      </c>
      <c r="AU34" s="6">
        <f>100 + SUMIFS(NhatKy_ViPham!J:J, NhatKy_ViPham!E:E, "11_Toan_C", NhatKy_ViPham!F:F, B34, NhatKy_ViPham!C:C, "T30") - SUMIFS(NhatKy_ViPham!K:K, NhatKy_ViPham!E:E, "11_Toan_C", NhatKy_ViPham!F:F, B34, NhatKy_ViPham!C:C, "T30")</f>
        <v>100</v>
      </c>
      <c r="AV34" s="6">
        <f>100 + SUMIFS(NhatKy_ViPham!J:J, NhatKy_ViPham!E:E, "11_Toan_C", NhatKy_ViPham!F:F, B34, NhatKy_ViPham!C:C, "T31") - SUMIFS(NhatKy_ViPham!K:K, NhatKy_ViPham!E:E, "11_Toan_C", NhatKy_ViPham!F:F, B34, NhatKy_ViPham!C:C, "T31")</f>
        <v>100</v>
      </c>
      <c r="AW34" s="6">
        <f>100 + SUMIFS(NhatKy_ViPham!J:J, NhatKy_ViPham!E:E, "11_Toan_C", NhatKy_ViPham!F:F, B34, NhatKy_ViPham!C:C, "T32") - SUMIFS(NhatKy_ViPham!K:K, NhatKy_ViPham!E:E, "11_Toan_C", NhatKy_ViPham!F:F, B34, NhatKy_ViPham!C:C, "T32")</f>
        <v>100</v>
      </c>
      <c r="AX34" s="6">
        <f>100 + SUMIFS(NhatKy_ViPham!J:J, NhatKy_ViPham!E:E, "11_Toan_C", NhatKy_ViPham!F:F, B34, NhatKy_ViPham!C:C, "T33") - SUMIFS(NhatKy_ViPham!K:K, NhatKy_ViPham!E:E, "11_Toan_C", NhatKy_ViPham!F:F, B34, NhatKy_ViPham!C:C, "T33")</f>
        <v>100</v>
      </c>
      <c r="AY34" s="6">
        <f>100 + SUMIFS(NhatKy_ViPham!J:J, NhatKy_ViPham!E:E, "11_Toan_C", NhatKy_ViPham!F:F, B34, NhatKy_ViPham!C:C, "T34") - SUMIFS(NhatKy_ViPham!K:K, NhatKy_ViPham!E:E, "11_Toan_C", NhatKy_ViPham!F:F, B34, NhatKy_ViPham!C:C, "T34")</f>
        <v>100</v>
      </c>
      <c r="AZ34" s="6">
        <f>100 + SUMIFS(NhatKy_ViPham!J:J, NhatKy_ViPham!E:E, "11_Toan_C", NhatKy_ViPham!F:F, B34, NhatKy_ViPham!C:C, "T35") - SUMIFS(NhatKy_ViPham!K:K, NhatKy_ViPham!E:E, "11_Toan_C", NhatKy_ViPham!F:F, B34, NhatKy_ViPham!C:C, "T35")</f>
        <v>100</v>
      </c>
      <c r="BA34" s="12">
        <f t="shared" si="0"/>
        <v>100</v>
      </c>
      <c r="BB34" s="11" t="s">
        <v>430</v>
      </c>
      <c r="BC34" s="16" t="str">
        <f t="shared" si="1"/>
        <v>Tốt</v>
      </c>
      <c r="BD34" s="15" t="str">
        <f t="shared" si="2"/>
        <v>🟢 BÌNH THƯỜNG</v>
      </c>
    </row>
    <row r="35" spans="1:56" x14ac:dyDescent="0.25">
      <c r="A35" s="4">
        <v>27</v>
      </c>
      <c r="B35" s="10" t="s">
        <v>1510</v>
      </c>
      <c r="C35" s="4" t="s">
        <v>1511</v>
      </c>
      <c r="D35" s="4" t="s">
        <v>435</v>
      </c>
      <c r="E35" s="11" t="s">
        <v>430</v>
      </c>
      <c r="F35" s="7">
        <f>SUMIFS(NhatKy_ViPham!K:K, NhatKy_ViPham!E:E, "11_Toan_C", NhatKy_ViPham!F:F, B35, NhatKy_ViPham!H:H, "L01")</f>
        <v>0</v>
      </c>
      <c r="G35" s="7">
        <f>SUMIFS(NhatKy_ViPham!K:K, NhatKy_ViPham!E:E, "11_Toan_C", NhatKy_ViPham!F:F, B35, NhatKy_ViPham!H:H, "L02")</f>
        <v>0</v>
      </c>
      <c r="H35" s="7">
        <f>SUMIFS(NhatKy_ViPham!K:K, NhatKy_ViPham!E:E, "11_Toan_C", NhatKy_ViPham!F:F, B35, NhatKy_ViPham!H:H, "L03")</f>
        <v>0</v>
      </c>
      <c r="I35" s="7">
        <f>SUMIFS(NhatKy_ViPham!K:K, NhatKy_ViPham!E:E, "11_Toan_C", NhatKy_ViPham!F:F, B35, NhatKy_ViPham!H:H, "L04")</f>
        <v>0</v>
      </c>
      <c r="J35" s="7">
        <f>SUMIFS(NhatKy_ViPham!K:K, NhatKy_ViPham!E:E, "11_Toan_C", NhatKy_ViPham!F:F, B35, NhatKy_ViPham!H:H, "L05")</f>
        <v>0</v>
      </c>
      <c r="K35" s="7">
        <f>SUMIFS(NhatKy_ViPham!K:K, NhatKy_ViPham!E:E, "11_Toan_C", NhatKy_ViPham!F:F, B35, NhatKy_ViPham!H:H, "L06")</f>
        <v>0</v>
      </c>
      <c r="L35" s="7">
        <f>SUMIFS(NhatKy_ViPham!K:K, NhatKy_ViPham!E:E, "11_Toan_C", NhatKy_ViPham!F:F, B35, NhatKy_ViPham!H:H, "L07")</f>
        <v>0</v>
      </c>
      <c r="M35" s="7">
        <f>SUMIFS(NhatKy_ViPham!K:K, NhatKy_ViPham!E:E, "11_Toan_C", NhatKy_ViPham!F:F, B35, NhatKy_ViPham!H:H, "L08")</f>
        <v>0</v>
      </c>
      <c r="N35" s="7">
        <f>SUMIFS(NhatKy_ViPham!K:K, NhatKy_ViPham!E:E, "11_Toan_C", NhatKy_ViPham!F:F, B35, NhatKy_ViPham!H:H, "L09")</f>
        <v>0</v>
      </c>
      <c r="O35" s="7">
        <f>SUMIFS(NhatKy_ViPham!K:K, NhatKy_ViPham!E:E, "11_Toan_C", NhatKy_ViPham!F:F, B35, NhatKy_ViPham!H:H, "L10")</f>
        <v>0</v>
      </c>
      <c r="P35" s="12">
        <f>SUMIFS(NhatKy_ViPham!J:J, NhatKy_ViPham!E:E, "11_Toan_C", NhatKy_ViPham!F:F, B35)</f>
        <v>0</v>
      </c>
      <c r="Q35" s="13">
        <f>SUMIFS(NhatKy_ViPham!K:K, NhatKy_ViPham!E:E, "11_Toan_C", NhatKy_ViPham!F:F, B35)</f>
        <v>0</v>
      </c>
      <c r="R35" s="7">
        <f>100 + SUMIFS(NhatKy_ViPham!J:J, NhatKy_ViPham!E:E, "11_Toan_C", NhatKy_ViPham!F:F, B35, NhatKy_ViPham!C:C, "T1") - SUMIFS(NhatKy_ViPham!K:K, NhatKy_ViPham!E:E, "11_Toan_C", NhatKy_ViPham!F:F, B35, NhatKy_ViPham!C:C, "T1")</f>
        <v>100</v>
      </c>
      <c r="S35" s="7">
        <f>100 + SUMIFS(NhatKy_ViPham!J:J, NhatKy_ViPham!E:E, "11_Toan_C", NhatKy_ViPham!F:F, B35, NhatKy_ViPham!C:C, "T2") - SUMIFS(NhatKy_ViPham!K:K, NhatKy_ViPham!E:E, "11_Toan_C", NhatKy_ViPham!F:F, B35, NhatKy_ViPham!C:C, "T2")</f>
        <v>100</v>
      </c>
      <c r="T35" s="7">
        <f>100 + SUMIFS(NhatKy_ViPham!J:J, NhatKy_ViPham!E:E, "11_Toan_C", NhatKy_ViPham!F:F, B35, NhatKy_ViPham!C:C, "T3") - SUMIFS(NhatKy_ViPham!K:K, NhatKy_ViPham!E:E, "11_Toan_C", NhatKy_ViPham!F:F, B35, NhatKy_ViPham!C:C, "T3")</f>
        <v>100</v>
      </c>
      <c r="U35" s="7">
        <f>100 + SUMIFS(NhatKy_ViPham!J:J, NhatKy_ViPham!E:E, "11_Toan_C", NhatKy_ViPham!F:F, B35, NhatKy_ViPham!C:C, "T4") - SUMIFS(NhatKy_ViPham!K:K, NhatKy_ViPham!E:E, "11_Toan_C", NhatKy_ViPham!F:F, B35, NhatKy_ViPham!C:C, "T4")</f>
        <v>100</v>
      </c>
      <c r="V35" s="7">
        <f>100 + SUMIFS(NhatKy_ViPham!J:J, NhatKy_ViPham!E:E, "11_Toan_C", NhatKy_ViPham!F:F, B35, NhatKy_ViPham!C:C, "T5") - SUMIFS(NhatKy_ViPham!K:K, NhatKy_ViPham!E:E, "11_Toan_C", NhatKy_ViPham!F:F, B35, NhatKy_ViPham!C:C, "T5")</f>
        <v>100</v>
      </c>
      <c r="W35" s="7">
        <f>100 + SUMIFS(NhatKy_ViPham!J:J, NhatKy_ViPham!E:E, "11_Toan_C", NhatKy_ViPham!F:F, B35, NhatKy_ViPham!C:C, "T6") - SUMIFS(NhatKy_ViPham!K:K, NhatKy_ViPham!E:E, "11_Toan_C", NhatKy_ViPham!F:F, B35, NhatKy_ViPham!C:C, "T6")</f>
        <v>100</v>
      </c>
      <c r="X35" s="7">
        <f>100 + SUMIFS(NhatKy_ViPham!J:J, NhatKy_ViPham!E:E, "11_Toan_C", NhatKy_ViPham!F:F, B35, NhatKy_ViPham!C:C, "T7") - SUMIFS(NhatKy_ViPham!K:K, NhatKy_ViPham!E:E, "11_Toan_C", NhatKy_ViPham!F:F, B35, NhatKy_ViPham!C:C, "T7")</f>
        <v>100</v>
      </c>
      <c r="Y35" s="7">
        <f>100 + SUMIFS(NhatKy_ViPham!J:J, NhatKy_ViPham!E:E, "11_Toan_C", NhatKy_ViPham!F:F, B35, NhatKy_ViPham!C:C, "T8") - SUMIFS(NhatKy_ViPham!K:K, NhatKy_ViPham!E:E, "11_Toan_C", NhatKy_ViPham!F:F, B35, NhatKy_ViPham!C:C, "T8")</f>
        <v>100</v>
      </c>
      <c r="Z35" s="7">
        <f>100 + SUMIFS(NhatKy_ViPham!J:J, NhatKy_ViPham!E:E, "11_Toan_C", NhatKy_ViPham!F:F, B35, NhatKy_ViPham!C:C, "T9") - SUMIFS(NhatKy_ViPham!K:K, NhatKy_ViPham!E:E, "11_Toan_C", NhatKy_ViPham!F:F, B35, NhatKy_ViPham!C:C, "T9")</f>
        <v>100</v>
      </c>
      <c r="AA35" s="7">
        <f>100 + SUMIFS(NhatKy_ViPham!J:J, NhatKy_ViPham!E:E, "11_Toan_C", NhatKy_ViPham!F:F, B35, NhatKy_ViPham!C:C, "T10") - SUMIFS(NhatKy_ViPham!K:K, NhatKy_ViPham!E:E, "11_Toan_C", NhatKy_ViPham!F:F, B35, NhatKy_ViPham!C:C, "T10")</f>
        <v>100</v>
      </c>
      <c r="AB35" s="7">
        <f>100 + SUMIFS(NhatKy_ViPham!J:J, NhatKy_ViPham!E:E, "11_Toan_C", NhatKy_ViPham!F:F, B35, NhatKy_ViPham!C:C, "T11") - SUMIFS(NhatKy_ViPham!K:K, NhatKy_ViPham!E:E, "11_Toan_C", NhatKy_ViPham!F:F, B35, NhatKy_ViPham!C:C, "T11")</f>
        <v>100</v>
      </c>
      <c r="AC35" s="7">
        <f>100 + SUMIFS(NhatKy_ViPham!J:J, NhatKy_ViPham!E:E, "11_Toan_C", NhatKy_ViPham!F:F, B35, NhatKy_ViPham!C:C, "T12") - SUMIFS(NhatKy_ViPham!K:K, NhatKy_ViPham!E:E, "11_Toan_C", NhatKy_ViPham!F:F, B35, NhatKy_ViPham!C:C, "T12")</f>
        <v>100</v>
      </c>
      <c r="AD35" s="7">
        <f>100 + SUMIFS(NhatKy_ViPham!J:J, NhatKy_ViPham!E:E, "11_Toan_C", NhatKy_ViPham!F:F, B35, NhatKy_ViPham!C:C, "T13") - SUMIFS(NhatKy_ViPham!K:K, NhatKy_ViPham!E:E, "11_Toan_C", NhatKy_ViPham!F:F, B35, NhatKy_ViPham!C:C, "T13")</f>
        <v>100</v>
      </c>
      <c r="AE35" s="7">
        <f>100 + SUMIFS(NhatKy_ViPham!J:J, NhatKy_ViPham!E:E, "11_Toan_C", NhatKy_ViPham!F:F, B35, NhatKy_ViPham!C:C, "T14") - SUMIFS(NhatKy_ViPham!K:K, NhatKy_ViPham!E:E, "11_Toan_C", NhatKy_ViPham!F:F, B35, NhatKy_ViPham!C:C, "T14")</f>
        <v>100</v>
      </c>
      <c r="AF35" s="7">
        <f>100 + SUMIFS(NhatKy_ViPham!J:J, NhatKy_ViPham!E:E, "11_Toan_C", NhatKy_ViPham!F:F, B35, NhatKy_ViPham!C:C, "T15") - SUMIFS(NhatKy_ViPham!K:K, NhatKy_ViPham!E:E, "11_Toan_C", NhatKy_ViPham!F:F, B35, NhatKy_ViPham!C:C, "T15")</f>
        <v>100</v>
      </c>
      <c r="AG35" s="7">
        <f>100 + SUMIFS(NhatKy_ViPham!J:J, NhatKy_ViPham!E:E, "11_Toan_C", NhatKy_ViPham!F:F, B35, NhatKy_ViPham!C:C, "T16") - SUMIFS(NhatKy_ViPham!K:K, NhatKy_ViPham!E:E, "11_Toan_C", NhatKy_ViPham!F:F, B35, NhatKy_ViPham!C:C, "T16")</f>
        <v>100</v>
      </c>
      <c r="AH35" s="7">
        <f>100 + SUMIFS(NhatKy_ViPham!J:J, NhatKy_ViPham!E:E, "11_Toan_C", NhatKy_ViPham!F:F, B35, NhatKy_ViPham!C:C, "T17") - SUMIFS(NhatKy_ViPham!K:K, NhatKy_ViPham!E:E, "11_Toan_C", NhatKy_ViPham!F:F, B35, NhatKy_ViPham!C:C, "T17")</f>
        <v>100</v>
      </c>
      <c r="AI35" s="7">
        <f>100 + SUMIFS(NhatKy_ViPham!J:J, NhatKy_ViPham!E:E, "11_Toan_C", NhatKy_ViPham!F:F, B35, NhatKy_ViPham!C:C, "T18") - SUMIFS(NhatKy_ViPham!K:K, NhatKy_ViPham!E:E, "11_Toan_C", NhatKy_ViPham!F:F, B35, NhatKy_ViPham!C:C, "T18")</f>
        <v>100</v>
      </c>
      <c r="AJ35" s="7">
        <f>100 + SUMIFS(NhatKy_ViPham!J:J, NhatKy_ViPham!E:E, "11_Toan_C", NhatKy_ViPham!F:F, B35, NhatKy_ViPham!C:C, "T19") - SUMIFS(NhatKy_ViPham!K:K, NhatKy_ViPham!E:E, "11_Toan_C", NhatKy_ViPham!F:F, B35, NhatKy_ViPham!C:C, "T19")</f>
        <v>100</v>
      </c>
      <c r="AK35" s="7">
        <f>100 + SUMIFS(NhatKy_ViPham!J:J, NhatKy_ViPham!E:E, "11_Toan_C", NhatKy_ViPham!F:F, B35, NhatKy_ViPham!C:C, "T20") - SUMIFS(NhatKy_ViPham!K:K, NhatKy_ViPham!E:E, "11_Toan_C", NhatKy_ViPham!F:F, B35, NhatKy_ViPham!C:C, "T20")</f>
        <v>100</v>
      </c>
      <c r="AL35" s="7">
        <f>100 + SUMIFS(NhatKy_ViPham!J:J, NhatKy_ViPham!E:E, "11_Toan_C", NhatKy_ViPham!F:F, B35, NhatKy_ViPham!C:C, "T21") - SUMIFS(NhatKy_ViPham!K:K, NhatKy_ViPham!E:E, "11_Toan_C", NhatKy_ViPham!F:F, B35, NhatKy_ViPham!C:C, "T21")</f>
        <v>100</v>
      </c>
      <c r="AM35" s="7">
        <f>100 + SUMIFS(NhatKy_ViPham!J:J, NhatKy_ViPham!E:E, "11_Toan_C", NhatKy_ViPham!F:F, B35, NhatKy_ViPham!C:C, "T22") - SUMIFS(NhatKy_ViPham!K:K, NhatKy_ViPham!E:E, "11_Toan_C", NhatKy_ViPham!F:F, B35, NhatKy_ViPham!C:C, "T22")</f>
        <v>100</v>
      </c>
      <c r="AN35" s="7">
        <f>100 + SUMIFS(NhatKy_ViPham!J:J, NhatKy_ViPham!E:E, "11_Toan_C", NhatKy_ViPham!F:F, B35, NhatKy_ViPham!C:C, "T23") - SUMIFS(NhatKy_ViPham!K:K, NhatKy_ViPham!E:E, "11_Toan_C", NhatKy_ViPham!F:F, B35, NhatKy_ViPham!C:C, "T23")</f>
        <v>100</v>
      </c>
      <c r="AO35" s="7">
        <f>100 + SUMIFS(NhatKy_ViPham!J:J, NhatKy_ViPham!E:E, "11_Toan_C", NhatKy_ViPham!F:F, B35, NhatKy_ViPham!C:C, "T24") - SUMIFS(NhatKy_ViPham!K:K, NhatKy_ViPham!E:E, "11_Toan_C", NhatKy_ViPham!F:F, B35, NhatKy_ViPham!C:C, "T24")</f>
        <v>100</v>
      </c>
      <c r="AP35" s="7">
        <f>100 + SUMIFS(NhatKy_ViPham!J:J, NhatKy_ViPham!E:E, "11_Toan_C", NhatKy_ViPham!F:F, B35, NhatKy_ViPham!C:C, "T25") - SUMIFS(NhatKy_ViPham!K:K, NhatKy_ViPham!E:E, "11_Toan_C", NhatKy_ViPham!F:F, B35, NhatKy_ViPham!C:C, "T25")</f>
        <v>100</v>
      </c>
      <c r="AQ35" s="7">
        <f>100 + SUMIFS(NhatKy_ViPham!J:J, NhatKy_ViPham!E:E, "11_Toan_C", NhatKy_ViPham!F:F, B35, NhatKy_ViPham!C:C, "T26") - SUMIFS(NhatKy_ViPham!K:K, NhatKy_ViPham!E:E, "11_Toan_C", NhatKy_ViPham!F:F, B35, NhatKy_ViPham!C:C, "T26")</f>
        <v>100</v>
      </c>
      <c r="AR35" s="7">
        <f>100 + SUMIFS(NhatKy_ViPham!J:J, NhatKy_ViPham!E:E, "11_Toan_C", NhatKy_ViPham!F:F, B35, NhatKy_ViPham!C:C, "T27") - SUMIFS(NhatKy_ViPham!K:K, NhatKy_ViPham!E:E, "11_Toan_C", NhatKy_ViPham!F:F, B35, NhatKy_ViPham!C:C, "T27")</f>
        <v>100</v>
      </c>
      <c r="AS35" s="7">
        <f>100 + SUMIFS(NhatKy_ViPham!J:J, NhatKy_ViPham!E:E, "11_Toan_C", NhatKy_ViPham!F:F, B35, NhatKy_ViPham!C:C, "T28") - SUMIFS(NhatKy_ViPham!K:K, NhatKy_ViPham!E:E, "11_Toan_C", NhatKy_ViPham!F:F, B35, NhatKy_ViPham!C:C, "T28")</f>
        <v>100</v>
      </c>
      <c r="AT35" s="7">
        <f>100 + SUMIFS(NhatKy_ViPham!J:J, NhatKy_ViPham!E:E, "11_Toan_C", NhatKy_ViPham!F:F, B35, NhatKy_ViPham!C:C, "T29") - SUMIFS(NhatKy_ViPham!K:K, NhatKy_ViPham!E:E, "11_Toan_C", NhatKy_ViPham!F:F, B35, NhatKy_ViPham!C:C, "T29")</f>
        <v>100</v>
      </c>
      <c r="AU35" s="7">
        <f>100 + SUMIFS(NhatKy_ViPham!J:J, NhatKy_ViPham!E:E, "11_Toan_C", NhatKy_ViPham!F:F, B35, NhatKy_ViPham!C:C, "T30") - SUMIFS(NhatKy_ViPham!K:K, NhatKy_ViPham!E:E, "11_Toan_C", NhatKy_ViPham!F:F, B35, NhatKy_ViPham!C:C, "T30")</f>
        <v>100</v>
      </c>
      <c r="AV35" s="7">
        <f>100 + SUMIFS(NhatKy_ViPham!J:J, NhatKy_ViPham!E:E, "11_Toan_C", NhatKy_ViPham!F:F, B35, NhatKy_ViPham!C:C, "T31") - SUMIFS(NhatKy_ViPham!K:K, NhatKy_ViPham!E:E, "11_Toan_C", NhatKy_ViPham!F:F, B35, NhatKy_ViPham!C:C, "T31")</f>
        <v>100</v>
      </c>
      <c r="AW35" s="7">
        <f>100 + SUMIFS(NhatKy_ViPham!J:J, NhatKy_ViPham!E:E, "11_Toan_C", NhatKy_ViPham!F:F, B35, NhatKy_ViPham!C:C, "T32") - SUMIFS(NhatKy_ViPham!K:K, NhatKy_ViPham!E:E, "11_Toan_C", NhatKy_ViPham!F:F, B35, NhatKy_ViPham!C:C, "T32")</f>
        <v>100</v>
      </c>
      <c r="AX35" s="7">
        <f>100 + SUMIFS(NhatKy_ViPham!J:J, NhatKy_ViPham!E:E, "11_Toan_C", NhatKy_ViPham!F:F, B35, NhatKy_ViPham!C:C, "T33") - SUMIFS(NhatKy_ViPham!K:K, NhatKy_ViPham!E:E, "11_Toan_C", NhatKy_ViPham!F:F, B35, NhatKy_ViPham!C:C, "T33")</f>
        <v>100</v>
      </c>
      <c r="AY35" s="7">
        <f>100 + SUMIFS(NhatKy_ViPham!J:J, NhatKy_ViPham!E:E, "11_Toan_C", NhatKy_ViPham!F:F, B35, NhatKy_ViPham!C:C, "T34") - SUMIFS(NhatKy_ViPham!K:K, NhatKy_ViPham!E:E, "11_Toan_C", NhatKy_ViPham!F:F, B35, NhatKy_ViPham!C:C, "T34")</f>
        <v>100</v>
      </c>
      <c r="AZ35" s="7">
        <f>100 + SUMIFS(NhatKy_ViPham!J:J, NhatKy_ViPham!E:E, "11_Toan_C", NhatKy_ViPham!F:F, B35, NhatKy_ViPham!C:C, "T35") - SUMIFS(NhatKy_ViPham!K:K, NhatKy_ViPham!E:E, "11_Toan_C", NhatKy_ViPham!F:F, B35, NhatKy_ViPham!C:C, "T35")</f>
        <v>100</v>
      </c>
      <c r="BA35" s="12">
        <f t="shared" si="0"/>
        <v>100</v>
      </c>
      <c r="BB35" s="11" t="s">
        <v>430</v>
      </c>
      <c r="BC35" s="14" t="str">
        <f t="shared" si="1"/>
        <v>Tốt</v>
      </c>
      <c r="BD35" s="10" t="str">
        <f t="shared" si="2"/>
        <v>🟢 BÌNH THƯỜNG</v>
      </c>
    </row>
    <row r="36" spans="1:56" x14ac:dyDescent="0.25">
      <c r="A36" s="5">
        <v>28</v>
      </c>
      <c r="B36" s="15" t="s">
        <v>1512</v>
      </c>
      <c r="C36" s="5" t="s">
        <v>1513</v>
      </c>
      <c r="D36" s="5" t="s">
        <v>435</v>
      </c>
      <c r="E36" s="11" t="s">
        <v>430</v>
      </c>
      <c r="F36" s="6">
        <f>SUMIFS(NhatKy_ViPham!K:K, NhatKy_ViPham!E:E, "11_Toan_C", NhatKy_ViPham!F:F, B36, NhatKy_ViPham!H:H, "L01")</f>
        <v>0</v>
      </c>
      <c r="G36" s="6">
        <f>SUMIFS(NhatKy_ViPham!K:K, NhatKy_ViPham!E:E, "11_Toan_C", NhatKy_ViPham!F:F, B36, NhatKy_ViPham!H:H, "L02")</f>
        <v>0</v>
      </c>
      <c r="H36" s="6">
        <f>SUMIFS(NhatKy_ViPham!K:K, NhatKy_ViPham!E:E, "11_Toan_C", NhatKy_ViPham!F:F, B36, NhatKy_ViPham!H:H, "L03")</f>
        <v>0</v>
      </c>
      <c r="I36" s="6">
        <f>SUMIFS(NhatKy_ViPham!K:K, NhatKy_ViPham!E:E, "11_Toan_C", NhatKy_ViPham!F:F, B36, NhatKy_ViPham!H:H, "L04")</f>
        <v>0</v>
      </c>
      <c r="J36" s="6">
        <f>SUMIFS(NhatKy_ViPham!K:K, NhatKy_ViPham!E:E, "11_Toan_C", NhatKy_ViPham!F:F, B36, NhatKy_ViPham!H:H, "L05")</f>
        <v>0</v>
      </c>
      <c r="K36" s="6">
        <f>SUMIFS(NhatKy_ViPham!K:K, NhatKy_ViPham!E:E, "11_Toan_C", NhatKy_ViPham!F:F, B36, NhatKy_ViPham!H:H, "L06")</f>
        <v>0</v>
      </c>
      <c r="L36" s="6">
        <f>SUMIFS(NhatKy_ViPham!K:K, NhatKy_ViPham!E:E, "11_Toan_C", NhatKy_ViPham!F:F, B36, NhatKy_ViPham!H:H, "L07")</f>
        <v>0</v>
      </c>
      <c r="M36" s="6">
        <f>SUMIFS(NhatKy_ViPham!K:K, NhatKy_ViPham!E:E, "11_Toan_C", NhatKy_ViPham!F:F, B36, NhatKy_ViPham!H:H, "L08")</f>
        <v>0</v>
      </c>
      <c r="N36" s="6">
        <f>SUMIFS(NhatKy_ViPham!K:K, NhatKy_ViPham!E:E, "11_Toan_C", NhatKy_ViPham!F:F, B36, NhatKy_ViPham!H:H, "L09")</f>
        <v>0</v>
      </c>
      <c r="O36" s="6">
        <f>SUMIFS(NhatKy_ViPham!K:K, NhatKy_ViPham!E:E, "11_Toan_C", NhatKy_ViPham!F:F, B36, NhatKy_ViPham!H:H, "L10")</f>
        <v>0</v>
      </c>
      <c r="P36" s="12">
        <f>SUMIFS(NhatKy_ViPham!J:J, NhatKy_ViPham!E:E, "11_Toan_C", NhatKy_ViPham!F:F, B36)</f>
        <v>0</v>
      </c>
      <c r="Q36" s="13">
        <f>SUMIFS(NhatKy_ViPham!K:K, NhatKy_ViPham!E:E, "11_Toan_C", NhatKy_ViPham!F:F, B36)</f>
        <v>0</v>
      </c>
      <c r="R36" s="6">
        <f>100 + SUMIFS(NhatKy_ViPham!J:J, NhatKy_ViPham!E:E, "11_Toan_C", NhatKy_ViPham!F:F, B36, NhatKy_ViPham!C:C, "T1") - SUMIFS(NhatKy_ViPham!K:K, NhatKy_ViPham!E:E, "11_Toan_C", NhatKy_ViPham!F:F, B36, NhatKy_ViPham!C:C, "T1")</f>
        <v>100</v>
      </c>
      <c r="S36" s="6">
        <f>100 + SUMIFS(NhatKy_ViPham!J:J, NhatKy_ViPham!E:E, "11_Toan_C", NhatKy_ViPham!F:F, B36, NhatKy_ViPham!C:C, "T2") - SUMIFS(NhatKy_ViPham!K:K, NhatKy_ViPham!E:E, "11_Toan_C", NhatKy_ViPham!F:F, B36, NhatKy_ViPham!C:C, "T2")</f>
        <v>100</v>
      </c>
      <c r="T36" s="6">
        <f>100 + SUMIFS(NhatKy_ViPham!J:J, NhatKy_ViPham!E:E, "11_Toan_C", NhatKy_ViPham!F:F, B36, NhatKy_ViPham!C:C, "T3") - SUMIFS(NhatKy_ViPham!K:K, NhatKy_ViPham!E:E, "11_Toan_C", NhatKy_ViPham!F:F, B36, NhatKy_ViPham!C:C, "T3")</f>
        <v>100</v>
      </c>
      <c r="U36" s="6">
        <f>100 + SUMIFS(NhatKy_ViPham!J:J, NhatKy_ViPham!E:E, "11_Toan_C", NhatKy_ViPham!F:F, B36, NhatKy_ViPham!C:C, "T4") - SUMIFS(NhatKy_ViPham!K:K, NhatKy_ViPham!E:E, "11_Toan_C", NhatKy_ViPham!F:F, B36, NhatKy_ViPham!C:C, "T4")</f>
        <v>100</v>
      </c>
      <c r="V36" s="6">
        <f>100 + SUMIFS(NhatKy_ViPham!J:J, NhatKy_ViPham!E:E, "11_Toan_C", NhatKy_ViPham!F:F, B36, NhatKy_ViPham!C:C, "T5") - SUMIFS(NhatKy_ViPham!K:K, NhatKy_ViPham!E:E, "11_Toan_C", NhatKy_ViPham!F:F, B36, NhatKy_ViPham!C:C, "T5")</f>
        <v>100</v>
      </c>
      <c r="W36" s="6">
        <f>100 + SUMIFS(NhatKy_ViPham!J:J, NhatKy_ViPham!E:E, "11_Toan_C", NhatKy_ViPham!F:F, B36, NhatKy_ViPham!C:C, "T6") - SUMIFS(NhatKy_ViPham!K:K, NhatKy_ViPham!E:E, "11_Toan_C", NhatKy_ViPham!F:F, B36, NhatKy_ViPham!C:C, "T6")</f>
        <v>100</v>
      </c>
      <c r="X36" s="6">
        <f>100 + SUMIFS(NhatKy_ViPham!J:J, NhatKy_ViPham!E:E, "11_Toan_C", NhatKy_ViPham!F:F, B36, NhatKy_ViPham!C:C, "T7") - SUMIFS(NhatKy_ViPham!K:K, NhatKy_ViPham!E:E, "11_Toan_C", NhatKy_ViPham!F:F, B36, NhatKy_ViPham!C:C, "T7")</f>
        <v>100</v>
      </c>
      <c r="Y36" s="6">
        <f>100 + SUMIFS(NhatKy_ViPham!J:J, NhatKy_ViPham!E:E, "11_Toan_C", NhatKy_ViPham!F:F, B36, NhatKy_ViPham!C:C, "T8") - SUMIFS(NhatKy_ViPham!K:K, NhatKy_ViPham!E:E, "11_Toan_C", NhatKy_ViPham!F:F, B36, NhatKy_ViPham!C:C, "T8")</f>
        <v>100</v>
      </c>
      <c r="Z36" s="6">
        <f>100 + SUMIFS(NhatKy_ViPham!J:J, NhatKy_ViPham!E:E, "11_Toan_C", NhatKy_ViPham!F:F, B36, NhatKy_ViPham!C:C, "T9") - SUMIFS(NhatKy_ViPham!K:K, NhatKy_ViPham!E:E, "11_Toan_C", NhatKy_ViPham!F:F, B36, NhatKy_ViPham!C:C, "T9")</f>
        <v>100</v>
      </c>
      <c r="AA36" s="6">
        <f>100 + SUMIFS(NhatKy_ViPham!J:J, NhatKy_ViPham!E:E, "11_Toan_C", NhatKy_ViPham!F:F, B36, NhatKy_ViPham!C:C, "T10") - SUMIFS(NhatKy_ViPham!K:K, NhatKy_ViPham!E:E, "11_Toan_C", NhatKy_ViPham!F:F, B36, NhatKy_ViPham!C:C, "T10")</f>
        <v>100</v>
      </c>
      <c r="AB36" s="6">
        <f>100 + SUMIFS(NhatKy_ViPham!J:J, NhatKy_ViPham!E:E, "11_Toan_C", NhatKy_ViPham!F:F, B36, NhatKy_ViPham!C:C, "T11") - SUMIFS(NhatKy_ViPham!K:K, NhatKy_ViPham!E:E, "11_Toan_C", NhatKy_ViPham!F:F, B36, NhatKy_ViPham!C:C, "T11")</f>
        <v>100</v>
      </c>
      <c r="AC36" s="6">
        <f>100 + SUMIFS(NhatKy_ViPham!J:J, NhatKy_ViPham!E:E, "11_Toan_C", NhatKy_ViPham!F:F, B36, NhatKy_ViPham!C:C, "T12") - SUMIFS(NhatKy_ViPham!K:K, NhatKy_ViPham!E:E, "11_Toan_C", NhatKy_ViPham!F:F, B36, NhatKy_ViPham!C:C, "T12")</f>
        <v>100</v>
      </c>
      <c r="AD36" s="6">
        <f>100 + SUMIFS(NhatKy_ViPham!J:J, NhatKy_ViPham!E:E, "11_Toan_C", NhatKy_ViPham!F:F, B36, NhatKy_ViPham!C:C, "T13") - SUMIFS(NhatKy_ViPham!K:K, NhatKy_ViPham!E:E, "11_Toan_C", NhatKy_ViPham!F:F, B36, NhatKy_ViPham!C:C, "T13")</f>
        <v>100</v>
      </c>
      <c r="AE36" s="6">
        <f>100 + SUMIFS(NhatKy_ViPham!J:J, NhatKy_ViPham!E:E, "11_Toan_C", NhatKy_ViPham!F:F, B36, NhatKy_ViPham!C:C, "T14") - SUMIFS(NhatKy_ViPham!K:K, NhatKy_ViPham!E:E, "11_Toan_C", NhatKy_ViPham!F:F, B36, NhatKy_ViPham!C:C, "T14")</f>
        <v>100</v>
      </c>
      <c r="AF36" s="6">
        <f>100 + SUMIFS(NhatKy_ViPham!J:J, NhatKy_ViPham!E:E, "11_Toan_C", NhatKy_ViPham!F:F, B36, NhatKy_ViPham!C:C, "T15") - SUMIFS(NhatKy_ViPham!K:K, NhatKy_ViPham!E:E, "11_Toan_C", NhatKy_ViPham!F:F, B36, NhatKy_ViPham!C:C, "T15")</f>
        <v>100</v>
      </c>
      <c r="AG36" s="6">
        <f>100 + SUMIFS(NhatKy_ViPham!J:J, NhatKy_ViPham!E:E, "11_Toan_C", NhatKy_ViPham!F:F, B36, NhatKy_ViPham!C:C, "T16") - SUMIFS(NhatKy_ViPham!K:K, NhatKy_ViPham!E:E, "11_Toan_C", NhatKy_ViPham!F:F, B36, NhatKy_ViPham!C:C, "T16")</f>
        <v>100</v>
      </c>
      <c r="AH36" s="6">
        <f>100 + SUMIFS(NhatKy_ViPham!J:J, NhatKy_ViPham!E:E, "11_Toan_C", NhatKy_ViPham!F:F, B36, NhatKy_ViPham!C:C, "T17") - SUMIFS(NhatKy_ViPham!K:K, NhatKy_ViPham!E:E, "11_Toan_C", NhatKy_ViPham!F:F, B36, NhatKy_ViPham!C:C, "T17")</f>
        <v>100</v>
      </c>
      <c r="AI36" s="6">
        <f>100 + SUMIFS(NhatKy_ViPham!J:J, NhatKy_ViPham!E:E, "11_Toan_C", NhatKy_ViPham!F:F, B36, NhatKy_ViPham!C:C, "T18") - SUMIFS(NhatKy_ViPham!K:K, NhatKy_ViPham!E:E, "11_Toan_C", NhatKy_ViPham!F:F, B36, NhatKy_ViPham!C:C, "T18")</f>
        <v>100</v>
      </c>
      <c r="AJ36" s="6">
        <f>100 + SUMIFS(NhatKy_ViPham!J:J, NhatKy_ViPham!E:E, "11_Toan_C", NhatKy_ViPham!F:F, B36, NhatKy_ViPham!C:C, "T19") - SUMIFS(NhatKy_ViPham!K:K, NhatKy_ViPham!E:E, "11_Toan_C", NhatKy_ViPham!F:F, B36, NhatKy_ViPham!C:C, "T19")</f>
        <v>100</v>
      </c>
      <c r="AK36" s="6">
        <f>100 + SUMIFS(NhatKy_ViPham!J:J, NhatKy_ViPham!E:E, "11_Toan_C", NhatKy_ViPham!F:F, B36, NhatKy_ViPham!C:C, "T20") - SUMIFS(NhatKy_ViPham!K:K, NhatKy_ViPham!E:E, "11_Toan_C", NhatKy_ViPham!F:F, B36, NhatKy_ViPham!C:C, "T20")</f>
        <v>100</v>
      </c>
      <c r="AL36" s="6">
        <f>100 + SUMIFS(NhatKy_ViPham!J:J, NhatKy_ViPham!E:E, "11_Toan_C", NhatKy_ViPham!F:F, B36, NhatKy_ViPham!C:C, "T21") - SUMIFS(NhatKy_ViPham!K:K, NhatKy_ViPham!E:E, "11_Toan_C", NhatKy_ViPham!F:F, B36, NhatKy_ViPham!C:C, "T21")</f>
        <v>100</v>
      </c>
      <c r="AM36" s="6">
        <f>100 + SUMIFS(NhatKy_ViPham!J:J, NhatKy_ViPham!E:E, "11_Toan_C", NhatKy_ViPham!F:F, B36, NhatKy_ViPham!C:C, "T22") - SUMIFS(NhatKy_ViPham!K:K, NhatKy_ViPham!E:E, "11_Toan_C", NhatKy_ViPham!F:F, B36, NhatKy_ViPham!C:C, "T22")</f>
        <v>100</v>
      </c>
      <c r="AN36" s="6">
        <f>100 + SUMIFS(NhatKy_ViPham!J:J, NhatKy_ViPham!E:E, "11_Toan_C", NhatKy_ViPham!F:F, B36, NhatKy_ViPham!C:C, "T23") - SUMIFS(NhatKy_ViPham!K:K, NhatKy_ViPham!E:E, "11_Toan_C", NhatKy_ViPham!F:F, B36, NhatKy_ViPham!C:C, "T23")</f>
        <v>100</v>
      </c>
      <c r="AO36" s="6">
        <f>100 + SUMIFS(NhatKy_ViPham!J:J, NhatKy_ViPham!E:E, "11_Toan_C", NhatKy_ViPham!F:F, B36, NhatKy_ViPham!C:C, "T24") - SUMIFS(NhatKy_ViPham!K:K, NhatKy_ViPham!E:E, "11_Toan_C", NhatKy_ViPham!F:F, B36, NhatKy_ViPham!C:C, "T24")</f>
        <v>100</v>
      </c>
      <c r="AP36" s="6">
        <f>100 + SUMIFS(NhatKy_ViPham!J:J, NhatKy_ViPham!E:E, "11_Toan_C", NhatKy_ViPham!F:F, B36, NhatKy_ViPham!C:C, "T25") - SUMIFS(NhatKy_ViPham!K:K, NhatKy_ViPham!E:E, "11_Toan_C", NhatKy_ViPham!F:F, B36, NhatKy_ViPham!C:C, "T25")</f>
        <v>100</v>
      </c>
      <c r="AQ36" s="6">
        <f>100 + SUMIFS(NhatKy_ViPham!J:J, NhatKy_ViPham!E:E, "11_Toan_C", NhatKy_ViPham!F:F, B36, NhatKy_ViPham!C:C, "T26") - SUMIFS(NhatKy_ViPham!K:K, NhatKy_ViPham!E:E, "11_Toan_C", NhatKy_ViPham!F:F, B36, NhatKy_ViPham!C:C, "T26")</f>
        <v>100</v>
      </c>
      <c r="AR36" s="6">
        <f>100 + SUMIFS(NhatKy_ViPham!J:J, NhatKy_ViPham!E:E, "11_Toan_C", NhatKy_ViPham!F:F, B36, NhatKy_ViPham!C:C, "T27") - SUMIFS(NhatKy_ViPham!K:K, NhatKy_ViPham!E:E, "11_Toan_C", NhatKy_ViPham!F:F, B36, NhatKy_ViPham!C:C, "T27")</f>
        <v>100</v>
      </c>
      <c r="AS36" s="6">
        <f>100 + SUMIFS(NhatKy_ViPham!J:J, NhatKy_ViPham!E:E, "11_Toan_C", NhatKy_ViPham!F:F, B36, NhatKy_ViPham!C:C, "T28") - SUMIFS(NhatKy_ViPham!K:K, NhatKy_ViPham!E:E, "11_Toan_C", NhatKy_ViPham!F:F, B36, NhatKy_ViPham!C:C, "T28")</f>
        <v>100</v>
      </c>
      <c r="AT36" s="6">
        <f>100 + SUMIFS(NhatKy_ViPham!J:J, NhatKy_ViPham!E:E, "11_Toan_C", NhatKy_ViPham!F:F, B36, NhatKy_ViPham!C:C, "T29") - SUMIFS(NhatKy_ViPham!K:K, NhatKy_ViPham!E:E, "11_Toan_C", NhatKy_ViPham!F:F, B36, NhatKy_ViPham!C:C, "T29")</f>
        <v>100</v>
      </c>
      <c r="AU36" s="6">
        <f>100 + SUMIFS(NhatKy_ViPham!J:J, NhatKy_ViPham!E:E, "11_Toan_C", NhatKy_ViPham!F:F, B36, NhatKy_ViPham!C:C, "T30") - SUMIFS(NhatKy_ViPham!K:K, NhatKy_ViPham!E:E, "11_Toan_C", NhatKy_ViPham!F:F, B36, NhatKy_ViPham!C:C, "T30")</f>
        <v>100</v>
      </c>
      <c r="AV36" s="6">
        <f>100 + SUMIFS(NhatKy_ViPham!J:J, NhatKy_ViPham!E:E, "11_Toan_C", NhatKy_ViPham!F:F, B36, NhatKy_ViPham!C:C, "T31") - SUMIFS(NhatKy_ViPham!K:K, NhatKy_ViPham!E:E, "11_Toan_C", NhatKy_ViPham!F:F, B36, NhatKy_ViPham!C:C, "T31")</f>
        <v>100</v>
      </c>
      <c r="AW36" s="6">
        <f>100 + SUMIFS(NhatKy_ViPham!J:J, NhatKy_ViPham!E:E, "11_Toan_C", NhatKy_ViPham!F:F, B36, NhatKy_ViPham!C:C, "T32") - SUMIFS(NhatKy_ViPham!K:K, NhatKy_ViPham!E:E, "11_Toan_C", NhatKy_ViPham!F:F, B36, NhatKy_ViPham!C:C, "T32")</f>
        <v>100</v>
      </c>
      <c r="AX36" s="6">
        <f>100 + SUMIFS(NhatKy_ViPham!J:J, NhatKy_ViPham!E:E, "11_Toan_C", NhatKy_ViPham!F:F, B36, NhatKy_ViPham!C:C, "T33") - SUMIFS(NhatKy_ViPham!K:K, NhatKy_ViPham!E:E, "11_Toan_C", NhatKy_ViPham!F:F, B36, NhatKy_ViPham!C:C, "T33")</f>
        <v>100</v>
      </c>
      <c r="AY36" s="6">
        <f>100 + SUMIFS(NhatKy_ViPham!J:J, NhatKy_ViPham!E:E, "11_Toan_C", NhatKy_ViPham!F:F, B36, NhatKy_ViPham!C:C, "T34") - SUMIFS(NhatKy_ViPham!K:K, NhatKy_ViPham!E:E, "11_Toan_C", NhatKy_ViPham!F:F, B36, NhatKy_ViPham!C:C, "T34")</f>
        <v>100</v>
      </c>
      <c r="AZ36" s="6">
        <f>100 + SUMIFS(NhatKy_ViPham!J:J, NhatKy_ViPham!E:E, "11_Toan_C", NhatKy_ViPham!F:F, B36, NhatKy_ViPham!C:C, "T35") - SUMIFS(NhatKy_ViPham!K:K, NhatKy_ViPham!E:E, "11_Toan_C", NhatKy_ViPham!F:F, B36, NhatKy_ViPham!C:C, "T35")</f>
        <v>100</v>
      </c>
      <c r="BA36" s="12">
        <f t="shared" si="0"/>
        <v>100</v>
      </c>
      <c r="BB36" s="11" t="s">
        <v>430</v>
      </c>
      <c r="BC36" s="16" t="str">
        <f t="shared" si="1"/>
        <v>Tốt</v>
      </c>
      <c r="BD36" s="15" t="str">
        <f t="shared" si="2"/>
        <v>🟢 BÌNH THƯỜNG</v>
      </c>
    </row>
    <row r="37" spans="1:56" x14ac:dyDescent="0.25">
      <c r="A37" s="4">
        <v>29</v>
      </c>
      <c r="B37" s="10" t="s">
        <v>779</v>
      </c>
      <c r="C37" s="4" t="s">
        <v>1490</v>
      </c>
      <c r="D37" s="4" t="s">
        <v>435</v>
      </c>
      <c r="E37" s="11" t="s">
        <v>430</v>
      </c>
      <c r="F37" s="7">
        <f>SUMIFS(NhatKy_ViPham!K:K, NhatKy_ViPham!E:E, "11_Toan_C", NhatKy_ViPham!F:F, B37, NhatKy_ViPham!H:H, "L01")</f>
        <v>0</v>
      </c>
      <c r="G37" s="7">
        <f>SUMIFS(NhatKy_ViPham!K:K, NhatKy_ViPham!E:E, "11_Toan_C", NhatKy_ViPham!F:F, B37, NhatKy_ViPham!H:H, "L02")</f>
        <v>0</v>
      </c>
      <c r="H37" s="7">
        <f>SUMIFS(NhatKy_ViPham!K:K, NhatKy_ViPham!E:E, "11_Toan_C", NhatKy_ViPham!F:F, B37, NhatKy_ViPham!H:H, "L03")</f>
        <v>0</v>
      </c>
      <c r="I37" s="7">
        <f>SUMIFS(NhatKy_ViPham!K:K, NhatKy_ViPham!E:E, "11_Toan_C", NhatKy_ViPham!F:F, B37, NhatKy_ViPham!H:H, "L04")</f>
        <v>0</v>
      </c>
      <c r="J37" s="7">
        <f>SUMIFS(NhatKy_ViPham!K:K, NhatKy_ViPham!E:E, "11_Toan_C", NhatKy_ViPham!F:F, B37, NhatKy_ViPham!H:H, "L05")</f>
        <v>0</v>
      </c>
      <c r="K37" s="7">
        <f>SUMIFS(NhatKy_ViPham!K:K, NhatKy_ViPham!E:E, "11_Toan_C", NhatKy_ViPham!F:F, B37, NhatKy_ViPham!H:H, "L06")</f>
        <v>0</v>
      </c>
      <c r="L37" s="7">
        <f>SUMIFS(NhatKy_ViPham!K:K, NhatKy_ViPham!E:E, "11_Toan_C", NhatKy_ViPham!F:F, B37, NhatKy_ViPham!H:H, "L07")</f>
        <v>0</v>
      </c>
      <c r="M37" s="7">
        <f>SUMIFS(NhatKy_ViPham!K:K, NhatKy_ViPham!E:E, "11_Toan_C", NhatKy_ViPham!F:F, B37, NhatKy_ViPham!H:H, "L08")</f>
        <v>0</v>
      </c>
      <c r="N37" s="7">
        <f>SUMIFS(NhatKy_ViPham!K:K, NhatKy_ViPham!E:E, "11_Toan_C", NhatKy_ViPham!F:F, B37, NhatKy_ViPham!H:H, "L09")</f>
        <v>0</v>
      </c>
      <c r="O37" s="7">
        <f>SUMIFS(NhatKy_ViPham!K:K, NhatKy_ViPham!E:E, "11_Toan_C", NhatKy_ViPham!F:F, B37, NhatKy_ViPham!H:H, "L10")</f>
        <v>0</v>
      </c>
      <c r="P37" s="12">
        <f>SUMIFS(NhatKy_ViPham!J:J, NhatKy_ViPham!E:E, "11_Toan_C", NhatKy_ViPham!F:F, B37)</f>
        <v>0</v>
      </c>
      <c r="Q37" s="13">
        <f>SUMIFS(NhatKy_ViPham!K:K, NhatKy_ViPham!E:E, "11_Toan_C", NhatKy_ViPham!F:F, B37)</f>
        <v>0</v>
      </c>
      <c r="R37" s="7">
        <f>100 + SUMIFS(NhatKy_ViPham!J:J, NhatKy_ViPham!E:E, "11_Toan_C", NhatKy_ViPham!F:F, B37, NhatKy_ViPham!C:C, "T1") - SUMIFS(NhatKy_ViPham!K:K, NhatKy_ViPham!E:E, "11_Toan_C", NhatKy_ViPham!F:F, B37, NhatKy_ViPham!C:C, "T1")</f>
        <v>100</v>
      </c>
      <c r="S37" s="7">
        <f>100 + SUMIFS(NhatKy_ViPham!J:J, NhatKy_ViPham!E:E, "11_Toan_C", NhatKy_ViPham!F:F, B37, NhatKy_ViPham!C:C, "T2") - SUMIFS(NhatKy_ViPham!K:K, NhatKy_ViPham!E:E, "11_Toan_C", NhatKy_ViPham!F:F, B37, NhatKy_ViPham!C:C, "T2")</f>
        <v>100</v>
      </c>
      <c r="T37" s="7">
        <f>100 + SUMIFS(NhatKy_ViPham!J:J, NhatKy_ViPham!E:E, "11_Toan_C", NhatKy_ViPham!F:F, B37, NhatKy_ViPham!C:C, "T3") - SUMIFS(NhatKy_ViPham!K:K, NhatKy_ViPham!E:E, "11_Toan_C", NhatKy_ViPham!F:F, B37, NhatKy_ViPham!C:C, "T3")</f>
        <v>100</v>
      </c>
      <c r="U37" s="7">
        <f>100 + SUMIFS(NhatKy_ViPham!J:J, NhatKy_ViPham!E:E, "11_Toan_C", NhatKy_ViPham!F:F, B37, NhatKy_ViPham!C:C, "T4") - SUMIFS(NhatKy_ViPham!K:K, NhatKy_ViPham!E:E, "11_Toan_C", NhatKy_ViPham!F:F, B37, NhatKy_ViPham!C:C, "T4")</f>
        <v>100</v>
      </c>
      <c r="V37" s="7">
        <f>100 + SUMIFS(NhatKy_ViPham!J:J, NhatKy_ViPham!E:E, "11_Toan_C", NhatKy_ViPham!F:F, B37, NhatKy_ViPham!C:C, "T5") - SUMIFS(NhatKy_ViPham!K:K, NhatKy_ViPham!E:E, "11_Toan_C", NhatKy_ViPham!F:F, B37, NhatKy_ViPham!C:C, "T5")</f>
        <v>100</v>
      </c>
      <c r="W37" s="7">
        <f>100 + SUMIFS(NhatKy_ViPham!J:J, NhatKy_ViPham!E:E, "11_Toan_C", NhatKy_ViPham!F:F, B37, NhatKy_ViPham!C:C, "T6") - SUMIFS(NhatKy_ViPham!K:K, NhatKy_ViPham!E:E, "11_Toan_C", NhatKy_ViPham!F:F, B37, NhatKy_ViPham!C:C, "T6")</f>
        <v>100</v>
      </c>
      <c r="X37" s="7">
        <f>100 + SUMIFS(NhatKy_ViPham!J:J, NhatKy_ViPham!E:E, "11_Toan_C", NhatKy_ViPham!F:F, B37, NhatKy_ViPham!C:C, "T7") - SUMIFS(NhatKy_ViPham!K:K, NhatKy_ViPham!E:E, "11_Toan_C", NhatKy_ViPham!F:F, B37, NhatKy_ViPham!C:C, "T7")</f>
        <v>100</v>
      </c>
      <c r="Y37" s="7">
        <f>100 + SUMIFS(NhatKy_ViPham!J:J, NhatKy_ViPham!E:E, "11_Toan_C", NhatKy_ViPham!F:F, B37, NhatKy_ViPham!C:C, "T8") - SUMIFS(NhatKy_ViPham!K:K, NhatKy_ViPham!E:E, "11_Toan_C", NhatKy_ViPham!F:F, B37, NhatKy_ViPham!C:C, "T8")</f>
        <v>100</v>
      </c>
      <c r="Z37" s="7">
        <f>100 + SUMIFS(NhatKy_ViPham!J:J, NhatKy_ViPham!E:E, "11_Toan_C", NhatKy_ViPham!F:F, B37, NhatKy_ViPham!C:C, "T9") - SUMIFS(NhatKy_ViPham!K:K, NhatKy_ViPham!E:E, "11_Toan_C", NhatKy_ViPham!F:F, B37, NhatKy_ViPham!C:C, "T9")</f>
        <v>100</v>
      </c>
      <c r="AA37" s="7">
        <f>100 + SUMIFS(NhatKy_ViPham!J:J, NhatKy_ViPham!E:E, "11_Toan_C", NhatKy_ViPham!F:F, B37, NhatKy_ViPham!C:C, "T10") - SUMIFS(NhatKy_ViPham!K:K, NhatKy_ViPham!E:E, "11_Toan_C", NhatKy_ViPham!F:F, B37, NhatKy_ViPham!C:C, "T10")</f>
        <v>100</v>
      </c>
      <c r="AB37" s="7">
        <f>100 + SUMIFS(NhatKy_ViPham!J:J, NhatKy_ViPham!E:E, "11_Toan_C", NhatKy_ViPham!F:F, B37, NhatKy_ViPham!C:C, "T11") - SUMIFS(NhatKy_ViPham!K:K, NhatKy_ViPham!E:E, "11_Toan_C", NhatKy_ViPham!F:F, B37, NhatKy_ViPham!C:C, "T11")</f>
        <v>100</v>
      </c>
      <c r="AC37" s="7">
        <f>100 + SUMIFS(NhatKy_ViPham!J:J, NhatKy_ViPham!E:E, "11_Toan_C", NhatKy_ViPham!F:F, B37, NhatKy_ViPham!C:C, "T12") - SUMIFS(NhatKy_ViPham!K:K, NhatKy_ViPham!E:E, "11_Toan_C", NhatKy_ViPham!F:F, B37, NhatKy_ViPham!C:C, "T12")</f>
        <v>100</v>
      </c>
      <c r="AD37" s="7">
        <f>100 + SUMIFS(NhatKy_ViPham!J:J, NhatKy_ViPham!E:E, "11_Toan_C", NhatKy_ViPham!F:F, B37, NhatKy_ViPham!C:C, "T13") - SUMIFS(NhatKy_ViPham!K:K, NhatKy_ViPham!E:E, "11_Toan_C", NhatKy_ViPham!F:F, B37, NhatKy_ViPham!C:C, "T13")</f>
        <v>100</v>
      </c>
      <c r="AE37" s="7">
        <f>100 + SUMIFS(NhatKy_ViPham!J:J, NhatKy_ViPham!E:E, "11_Toan_C", NhatKy_ViPham!F:F, B37, NhatKy_ViPham!C:C, "T14") - SUMIFS(NhatKy_ViPham!K:K, NhatKy_ViPham!E:E, "11_Toan_C", NhatKy_ViPham!F:F, B37, NhatKy_ViPham!C:C, "T14")</f>
        <v>100</v>
      </c>
      <c r="AF37" s="7">
        <f>100 + SUMIFS(NhatKy_ViPham!J:J, NhatKy_ViPham!E:E, "11_Toan_C", NhatKy_ViPham!F:F, B37, NhatKy_ViPham!C:C, "T15") - SUMIFS(NhatKy_ViPham!K:K, NhatKy_ViPham!E:E, "11_Toan_C", NhatKy_ViPham!F:F, B37, NhatKy_ViPham!C:C, "T15")</f>
        <v>100</v>
      </c>
      <c r="AG37" s="7">
        <f>100 + SUMIFS(NhatKy_ViPham!J:J, NhatKy_ViPham!E:E, "11_Toan_C", NhatKy_ViPham!F:F, B37, NhatKy_ViPham!C:C, "T16") - SUMIFS(NhatKy_ViPham!K:K, NhatKy_ViPham!E:E, "11_Toan_C", NhatKy_ViPham!F:F, B37, NhatKy_ViPham!C:C, "T16")</f>
        <v>100</v>
      </c>
      <c r="AH37" s="7">
        <f>100 + SUMIFS(NhatKy_ViPham!J:J, NhatKy_ViPham!E:E, "11_Toan_C", NhatKy_ViPham!F:F, B37, NhatKy_ViPham!C:C, "T17") - SUMIFS(NhatKy_ViPham!K:K, NhatKy_ViPham!E:E, "11_Toan_C", NhatKy_ViPham!F:F, B37, NhatKy_ViPham!C:C, "T17")</f>
        <v>100</v>
      </c>
      <c r="AI37" s="7">
        <f>100 + SUMIFS(NhatKy_ViPham!J:J, NhatKy_ViPham!E:E, "11_Toan_C", NhatKy_ViPham!F:F, B37, NhatKy_ViPham!C:C, "T18") - SUMIFS(NhatKy_ViPham!K:K, NhatKy_ViPham!E:E, "11_Toan_C", NhatKy_ViPham!F:F, B37, NhatKy_ViPham!C:C, "T18")</f>
        <v>100</v>
      </c>
      <c r="AJ37" s="7">
        <f>100 + SUMIFS(NhatKy_ViPham!J:J, NhatKy_ViPham!E:E, "11_Toan_C", NhatKy_ViPham!F:F, B37, NhatKy_ViPham!C:C, "T19") - SUMIFS(NhatKy_ViPham!K:K, NhatKy_ViPham!E:E, "11_Toan_C", NhatKy_ViPham!F:F, B37, NhatKy_ViPham!C:C, "T19")</f>
        <v>100</v>
      </c>
      <c r="AK37" s="7">
        <f>100 + SUMIFS(NhatKy_ViPham!J:J, NhatKy_ViPham!E:E, "11_Toan_C", NhatKy_ViPham!F:F, B37, NhatKy_ViPham!C:C, "T20") - SUMIFS(NhatKy_ViPham!K:K, NhatKy_ViPham!E:E, "11_Toan_C", NhatKy_ViPham!F:F, B37, NhatKy_ViPham!C:C, "T20")</f>
        <v>100</v>
      </c>
      <c r="AL37" s="7">
        <f>100 + SUMIFS(NhatKy_ViPham!J:J, NhatKy_ViPham!E:E, "11_Toan_C", NhatKy_ViPham!F:F, B37, NhatKy_ViPham!C:C, "T21") - SUMIFS(NhatKy_ViPham!K:K, NhatKy_ViPham!E:E, "11_Toan_C", NhatKy_ViPham!F:F, B37, NhatKy_ViPham!C:C, "T21")</f>
        <v>100</v>
      </c>
      <c r="AM37" s="7">
        <f>100 + SUMIFS(NhatKy_ViPham!J:J, NhatKy_ViPham!E:E, "11_Toan_C", NhatKy_ViPham!F:F, B37, NhatKy_ViPham!C:C, "T22") - SUMIFS(NhatKy_ViPham!K:K, NhatKy_ViPham!E:E, "11_Toan_C", NhatKy_ViPham!F:F, B37, NhatKy_ViPham!C:C, "T22")</f>
        <v>100</v>
      </c>
      <c r="AN37" s="7">
        <f>100 + SUMIFS(NhatKy_ViPham!J:J, NhatKy_ViPham!E:E, "11_Toan_C", NhatKy_ViPham!F:F, B37, NhatKy_ViPham!C:C, "T23") - SUMIFS(NhatKy_ViPham!K:K, NhatKy_ViPham!E:E, "11_Toan_C", NhatKy_ViPham!F:F, B37, NhatKy_ViPham!C:C, "T23")</f>
        <v>100</v>
      </c>
      <c r="AO37" s="7">
        <f>100 + SUMIFS(NhatKy_ViPham!J:J, NhatKy_ViPham!E:E, "11_Toan_C", NhatKy_ViPham!F:F, B37, NhatKy_ViPham!C:C, "T24") - SUMIFS(NhatKy_ViPham!K:K, NhatKy_ViPham!E:E, "11_Toan_C", NhatKy_ViPham!F:F, B37, NhatKy_ViPham!C:C, "T24")</f>
        <v>100</v>
      </c>
      <c r="AP37" s="7">
        <f>100 + SUMIFS(NhatKy_ViPham!J:J, NhatKy_ViPham!E:E, "11_Toan_C", NhatKy_ViPham!F:F, B37, NhatKy_ViPham!C:C, "T25") - SUMIFS(NhatKy_ViPham!K:K, NhatKy_ViPham!E:E, "11_Toan_C", NhatKy_ViPham!F:F, B37, NhatKy_ViPham!C:C, "T25")</f>
        <v>100</v>
      </c>
      <c r="AQ37" s="7">
        <f>100 + SUMIFS(NhatKy_ViPham!J:J, NhatKy_ViPham!E:E, "11_Toan_C", NhatKy_ViPham!F:F, B37, NhatKy_ViPham!C:C, "T26") - SUMIFS(NhatKy_ViPham!K:K, NhatKy_ViPham!E:E, "11_Toan_C", NhatKy_ViPham!F:F, B37, NhatKy_ViPham!C:C, "T26")</f>
        <v>100</v>
      </c>
      <c r="AR37" s="7">
        <f>100 + SUMIFS(NhatKy_ViPham!J:J, NhatKy_ViPham!E:E, "11_Toan_C", NhatKy_ViPham!F:F, B37, NhatKy_ViPham!C:C, "T27") - SUMIFS(NhatKy_ViPham!K:K, NhatKy_ViPham!E:E, "11_Toan_C", NhatKy_ViPham!F:F, B37, NhatKy_ViPham!C:C, "T27")</f>
        <v>100</v>
      </c>
      <c r="AS37" s="7">
        <f>100 + SUMIFS(NhatKy_ViPham!J:J, NhatKy_ViPham!E:E, "11_Toan_C", NhatKy_ViPham!F:F, B37, NhatKy_ViPham!C:C, "T28") - SUMIFS(NhatKy_ViPham!K:K, NhatKy_ViPham!E:E, "11_Toan_C", NhatKy_ViPham!F:F, B37, NhatKy_ViPham!C:C, "T28")</f>
        <v>100</v>
      </c>
      <c r="AT37" s="7">
        <f>100 + SUMIFS(NhatKy_ViPham!J:J, NhatKy_ViPham!E:E, "11_Toan_C", NhatKy_ViPham!F:F, B37, NhatKy_ViPham!C:C, "T29") - SUMIFS(NhatKy_ViPham!K:K, NhatKy_ViPham!E:E, "11_Toan_C", NhatKy_ViPham!F:F, B37, NhatKy_ViPham!C:C, "T29")</f>
        <v>100</v>
      </c>
      <c r="AU37" s="7">
        <f>100 + SUMIFS(NhatKy_ViPham!J:J, NhatKy_ViPham!E:E, "11_Toan_C", NhatKy_ViPham!F:F, B37, NhatKy_ViPham!C:C, "T30") - SUMIFS(NhatKy_ViPham!K:K, NhatKy_ViPham!E:E, "11_Toan_C", NhatKy_ViPham!F:F, B37, NhatKy_ViPham!C:C, "T30")</f>
        <v>100</v>
      </c>
      <c r="AV37" s="7">
        <f>100 + SUMIFS(NhatKy_ViPham!J:J, NhatKy_ViPham!E:E, "11_Toan_C", NhatKy_ViPham!F:F, B37, NhatKy_ViPham!C:C, "T31") - SUMIFS(NhatKy_ViPham!K:K, NhatKy_ViPham!E:E, "11_Toan_C", NhatKy_ViPham!F:F, B37, NhatKy_ViPham!C:C, "T31")</f>
        <v>100</v>
      </c>
      <c r="AW37" s="7">
        <f>100 + SUMIFS(NhatKy_ViPham!J:J, NhatKy_ViPham!E:E, "11_Toan_C", NhatKy_ViPham!F:F, B37, NhatKy_ViPham!C:C, "T32") - SUMIFS(NhatKy_ViPham!K:K, NhatKy_ViPham!E:E, "11_Toan_C", NhatKy_ViPham!F:F, B37, NhatKy_ViPham!C:C, "T32")</f>
        <v>100</v>
      </c>
      <c r="AX37" s="7">
        <f>100 + SUMIFS(NhatKy_ViPham!J:J, NhatKy_ViPham!E:E, "11_Toan_C", NhatKy_ViPham!F:F, B37, NhatKy_ViPham!C:C, "T33") - SUMIFS(NhatKy_ViPham!K:K, NhatKy_ViPham!E:E, "11_Toan_C", NhatKy_ViPham!F:F, B37, NhatKy_ViPham!C:C, "T33")</f>
        <v>100</v>
      </c>
      <c r="AY37" s="7">
        <f>100 + SUMIFS(NhatKy_ViPham!J:J, NhatKy_ViPham!E:E, "11_Toan_C", NhatKy_ViPham!F:F, B37, NhatKy_ViPham!C:C, "T34") - SUMIFS(NhatKy_ViPham!K:K, NhatKy_ViPham!E:E, "11_Toan_C", NhatKy_ViPham!F:F, B37, NhatKy_ViPham!C:C, "T34")</f>
        <v>100</v>
      </c>
      <c r="AZ37" s="7">
        <f>100 + SUMIFS(NhatKy_ViPham!J:J, NhatKy_ViPham!E:E, "11_Toan_C", NhatKy_ViPham!F:F, B37, NhatKy_ViPham!C:C, "T35") - SUMIFS(NhatKy_ViPham!K:K, NhatKy_ViPham!E:E, "11_Toan_C", NhatKy_ViPham!F:F, B37, NhatKy_ViPham!C:C, "T35")</f>
        <v>100</v>
      </c>
      <c r="BA37" s="12">
        <f t="shared" si="0"/>
        <v>100</v>
      </c>
      <c r="BB37" s="11" t="s">
        <v>430</v>
      </c>
      <c r="BC37" s="14" t="str">
        <f t="shared" si="1"/>
        <v>Tốt</v>
      </c>
      <c r="BD37" s="10" t="str">
        <f t="shared" si="2"/>
        <v>🟢 BÌNH THƯỜNG</v>
      </c>
    </row>
    <row r="38" spans="1:56" x14ac:dyDescent="0.25">
      <c r="A38" s="5">
        <v>30</v>
      </c>
      <c r="B38" s="15" t="s">
        <v>1514</v>
      </c>
      <c r="C38" s="5" t="s">
        <v>1515</v>
      </c>
      <c r="D38" s="5" t="s">
        <v>429</v>
      </c>
      <c r="E38" s="11" t="s">
        <v>430</v>
      </c>
      <c r="F38" s="6">
        <f>SUMIFS(NhatKy_ViPham!K:K, NhatKy_ViPham!E:E, "11_Toan_C", NhatKy_ViPham!F:F, B38, NhatKy_ViPham!H:H, "L01")</f>
        <v>0</v>
      </c>
      <c r="G38" s="6">
        <f>SUMIFS(NhatKy_ViPham!K:K, NhatKy_ViPham!E:E, "11_Toan_C", NhatKy_ViPham!F:F, B38, NhatKy_ViPham!H:H, "L02")</f>
        <v>0</v>
      </c>
      <c r="H38" s="6">
        <f>SUMIFS(NhatKy_ViPham!K:K, NhatKy_ViPham!E:E, "11_Toan_C", NhatKy_ViPham!F:F, B38, NhatKy_ViPham!H:H, "L03")</f>
        <v>0</v>
      </c>
      <c r="I38" s="6">
        <f>SUMIFS(NhatKy_ViPham!K:K, NhatKy_ViPham!E:E, "11_Toan_C", NhatKy_ViPham!F:F, B38, NhatKy_ViPham!H:H, "L04")</f>
        <v>0</v>
      </c>
      <c r="J38" s="6">
        <f>SUMIFS(NhatKy_ViPham!K:K, NhatKy_ViPham!E:E, "11_Toan_C", NhatKy_ViPham!F:F, B38, NhatKy_ViPham!H:H, "L05")</f>
        <v>0</v>
      </c>
      <c r="K38" s="6">
        <f>SUMIFS(NhatKy_ViPham!K:K, NhatKy_ViPham!E:E, "11_Toan_C", NhatKy_ViPham!F:F, B38, NhatKy_ViPham!H:H, "L06")</f>
        <v>0</v>
      </c>
      <c r="L38" s="6">
        <f>SUMIFS(NhatKy_ViPham!K:K, NhatKy_ViPham!E:E, "11_Toan_C", NhatKy_ViPham!F:F, B38, NhatKy_ViPham!H:H, "L07")</f>
        <v>0</v>
      </c>
      <c r="M38" s="6">
        <f>SUMIFS(NhatKy_ViPham!K:K, NhatKy_ViPham!E:E, "11_Toan_C", NhatKy_ViPham!F:F, B38, NhatKy_ViPham!H:H, "L08")</f>
        <v>0</v>
      </c>
      <c r="N38" s="6">
        <f>SUMIFS(NhatKy_ViPham!K:K, NhatKy_ViPham!E:E, "11_Toan_C", NhatKy_ViPham!F:F, B38, NhatKy_ViPham!H:H, "L09")</f>
        <v>0</v>
      </c>
      <c r="O38" s="6">
        <f>SUMIFS(NhatKy_ViPham!K:K, NhatKy_ViPham!E:E, "11_Toan_C", NhatKy_ViPham!F:F, B38, NhatKy_ViPham!H:H, "L10")</f>
        <v>0</v>
      </c>
      <c r="P38" s="12">
        <f>SUMIFS(NhatKy_ViPham!J:J, NhatKy_ViPham!E:E, "11_Toan_C", NhatKy_ViPham!F:F, B38)</f>
        <v>0</v>
      </c>
      <c r="Q38" s="13">
        <f>SUMIFS(NhatKy_ViPham!K:K, NhatKy_ViPham!E:E, "11_Toan_C", NhatKy_ViPham!F:F, B38)</f>
        <v>0</v>
      </c>
      <c r="R38" s="6">
        <f>100 + SUMIFS(NhatKy_ViPham!J:J, NhatKy_ViPham!E:E, "11_Toan_C", NhatKy_ViPham!F:F, B38, NhatKy_ViPham!C:C, "T1") - SUMIFS(NhatKy_ViPham!K:K, NhatKy_ViPham!E:E, "11_Toan_C", NhatKy_ViPham!F:F, B38, NhatKy_ViPham!C:C, "T1")</f>
        <v>100</v>
      </c>
      <c r="S38" s="6">
        <f>100 + SUMIFS(NhatKy_ViPham!J:J, NhatKy_ViPham!E:E, "11_Toan_C", NhatKy_ViPham!F:F, B38, NhatKy_ViPham!C:C, "T2") - SUMIFS(NhatKy_ViPham!K:K, NhatKy_ViPham!E:E, "11_Toan_C", NhatKy_ViPham!F:F, B38, NhatKy_ViPham!C:C, "T2")</f>
        <v>100</v>
      </c>
      <c r="T38" s="6">
        <f>100 + SUMIFS(NhatKy_ViPham!J:J, NhatKy_ViPham!E:E, "11_Toan_C", NhatKy_ViPham!F:F, B38, NhatKy_ViPham!C:C, "T3") - SUMIFS(NhatKy_ViPham!K:K, NhatKy_ViPham!E:E, "11_Toan_C", NhatKy_ViPham!F:F, B38, NhatKy_ViPham!C:C, "T3")</f>
        <v>100</v>
      </c>
      <c r="U38" s="6">
        <f>100 + SUMIFS(NhatKy_ViPham!J:J, NhatKy_ViPham!E:E, "11_Toan_C", NhatKy_ViPham!F:F, B38, NhatKy_ViPham!C:C, "T4") - SUMIFS(NhatKy_ViPham!K:K, NhatKy_ViPham!E:E, "11_Toan_C", NhatKy_ViPham!F:F, B38, NhatKy_ViPham!C:C, "T4")</f>
        <v>100</v>
      </c>
      <c r="V38" s="6">
        <f>100 + SUMIFS(NhatKy_ViPham!J:J, NhatKy_ViPham!E:E, "11_Toan_C", NhatKy_ViPham!F:F, B38, NhatKy_ViPham!C:C, "T5") - SUMIFS(NhatKy_ViPham!K:K, NhatKy_ViPham!E:E, "11_Toan_C", NhatKy_ViPham!F:F, B38, NhatKy_ViPham!C:C, "T5")</f>
        <v>100</v>
      </c>
      <c r="W38" s="6">
        <f>100 + SUMIFS(NhatKy_ViPham!J:J, NhatKy_ViPham!E:E, "11_Toan_C", NhatKy_ViPham!F:F, B38, NhatKy_ViPham!C:C, "T6") - SUMIFS(NhatKy_ViPham!K:K, NhatKy_ViPham!E:E, "11_Toan_C", NhatKy_ViPham!F:F, B38, NhatKy_ViPham!C:C, "T6")</f>
        <v>100</v>
      </c>
      <c r="X38" s="6">
        <f>100 + SUMIFS(NhatKy_ViPham!J:J, NhatKy_ViPham!E:E, "11_Toan_C", NhatKy_ViPham!F:F, B38, NhatKy_ViPham!C:C, "T7") - SUMIFS(NhatKy_ViPham!K:K, NhatKy_ViPham!E:E, "11_Toan_C", NhatKy_ViPham!F:F, B38, NhatKy_ViPham!C:C, "T7")</f>
        <v>100</v>
      </c>
      <c r="Y38" s="6">
        <f>100 + SUMIFS(NhatKy_ViPham!J:J, NhatKy_ViPham!E:E, "11_Toan_C", NhatKy_ViPham!F:F, B38, NhatKy_ViPham!C:C, "T8") - SUMIFS(NhatKy_ViPham!K:K, NhatKy_ViPham!E:E, "11_Toan_C", NhatKy_ViPham!F:F, B38, NhatKy_ViPham!C:C, "T8")</f>
        <v>100</v>
      </c>
      <c r="Z38" s="6">
        <f>100 + SUMIFS(NhatKy_ViPham!J:J, NhatKy_ViPham!E:E, "11_Toan_C", NhatKy_ViPham!F:F, B38, NhatKy_ViPham!C:C, "T9") - SUMIFS(NhatKy_ViPham!K:K, NhatKy_ViPham!E:E, "11_Toan_C", NhatKy_ViPham!F:F, B38, NhatKy_ViPham!C:C, "T9")</f>
        <v>100</v>
      </c>
      <c r="AA38" s="6">
        <f>100 + SUMIFS(NhatKy_ViPham!J:J, NhatKy_ViPham!E:E, "11_Toan_C", NhatKy_ViPham!F:F, B38, NhatKy_ViPham!C:C, "T10") - SUMIFS(NhatKy_ViPham!K:K, NhatKy_ViPham!E:E, "11_Toan_C", NhatKy_ViPham!F:F, B38, NhatKy_ViPham!C:C, "T10")</f>
        <v>100</v>
      </c>
      <c r="AB38" s="6">
        <f>100 + SUMIFS(NhatKy_ViPham!J:J, NhatKy_ViPham!E:E, "11_Toan_C", NhatKy_ViPham!F:F, B38, NhatKy_ViPham!C:C, "T11") - SUMIFS(NhatKy_ViPham!K:K, NhatKy_ViPham!E:E, "11_Toan_C", NhatKy_ViPham!F:F, B38, NhatKy_ViPham!C:C, "T11")</f>
        <v>100</v>
      </c>
      <c r="AC38" s="6">
        <f>100 + SUMIFS(NhatKy_ViPham!J:J, NhatKy_ViPham!E:E, "11_Toan_C", NhatKy_ViPham!F:F, B38, NhatKy_ViPham!C:C, "T12") - SUMIFS(NhatKy_ViPham!K:K, NhatKy_ViPham!E:E, "11_Toan_C", NhatKy_ViPham!F:F, B38, NhatKy_ViPham!C:C, "T12")</f>
        <v>100</v>
      </c>
      <c r="AD38" s="6">
        <f>100 + SUMIFS(NhatKy_ViPham!J:J, NhatKy_ViPham!E:E, "11_Toan_C", NhatKy_ViPham!F:F, B38, NhatKy_ViPham!C:C, "T13") - SUMIFS(NhatKy_ViPham!K:K, NhatKy_ViPham!E:E, "11_Toan_C", NhatKy_ViPham!F:F, B38, NhatKy_ViPham!C:C, "T13")</f>
        <v>100</v>
      </c>
      <c r="AE38" s="6">
        <f>100 + SUMIFS(NhatKy_ViPham!J:J, NhatKy_ViPham!E:E, "11_Toan_C", NhatKy_ViPham!F:F, B38, NhatKy_ViPham!C:C, "T14") - SUMIFS(NhatKy_ViPham!K:K, NhatKy_ViPham!E:E, "11_Toan_C", NhatKy_ViPham!F:F, B38, NhatKy_ViPham!C:C, "T14")</f>
        <v>100</v>
      </c>
      <c r="AF38" s="6">
        <f>100 + SUMIFS(NhatKy_ViPham!J:J, NhatKy_ViPham!E:E, "11_Toan_C", NhatKy_ViPham!F:F, B38, NhatKy_ViPham!C:C, "T15") - SUMIFS(NhatKy_ViPham!K:K, NhatKy_ViPham!E:E, "11_Toan_C", NhatKy_ViPham!F:F, B38, NhatKy_ViPham!C:C, "T15")</f>
        <v>100</v>
      </c>
      <c r="AG38" s="6">
        <f>100 + SUMIFS(NhatKy_ViPham!J:J, NhatKy_ViPham!E:E, "11_Toan_C", NhatKy_ViPham!F:F, B38, NhatKy_ViPham!C:C, "T16") - SUMIFS(NhatKy_ViPham!K:K, NhatKy_ViPham!E:E, "11_Toan_C", NhatKy_ViPham!F:F, B38, NhatKy_ViPham!C:C, "T16")</f>
        <v>100</v>
      </c>
      <c r="AH38" s="6">
        <f>100 + SUMIFS(NhatKy_ViPham!J:J, NhatKy_ViPham!E:E, "11_Toan_C", NhatKy_ViPham!F:F, B38, NhatKy_ViPham!C:C, "T17") - SUMIFS(NhatKy_ViPham!K:K, NhatKy_ViPham!E:E, "11_Toan_C", NhatKy_ViPham!F:F, B38, NhatKy_ViPham!C:C, "T17")</f>
        <v>100</v>
      </c>
      <c r="AI38" s="6">
        <f>100 + SUMIFS(NhatKy_ViPham!J:J, NhatKy_ViPham!E:E, "11_Toan_C", NhatKy_ViPham!F:F, B38, NhatKy_ViPham!C:C, "T18") - SUMIFS(NhatKy_ViPham!K:K, NhatKy_ViPham!E:E, "11_Toan_C", NhatKy_ViPham!F:F, B38, NhatKy_ViPham!C:C, "T18")</f>
        <v>100</v>
      </c>
      <c r="AJ38" s="6">
        <f>100 + SUMIFS(NhatKy_ViPham!J:J, NhatKy_ViPham!E:E, "11_Toan_C", NhatKy_ViPham!F:F, B38, NhatKy_ViPham!C:C, "T19") - SUMIFS(NhatKy_ViPham!K:K, NhatKy_ViPham!E:E, "11_Toan_C", NhatKy_ViPham!F:F, B38, NhatKy_ViPham!C:C, "T19")</f>
        <v>100</v>
      </c>
      <c r="AK38" s="6">
        <f>100 + SUMIFS(NhatKy_ViPham!J:J, NhatKy_ViPham!E:E, "11_Toan_C", NhatKy_ViPham!F:F, B38, NhatKy_ViPham!C:C, "T20") - SUMIFS(NhatKy_ViPham!K:K, NhatKy_ViPham!E:E, "11_Toan_C", NhatKy_ViPham!F:F, B38, NhatKy_ViPham!C:C, "T20")</f>
        <v>100</v>
      </c>
      <c r="AL38" s="6">
        <f>100 + SUMIFS(NhatKy_ViPham!J:J, NhatKy_ViPham!E:E, "11_Toan_C", NhatKy_ViPham!F:F, B38, NhatKy_ViPham!C:C, "T21") - SUMIFS(NhatKy_ViPham!K:K, NhatKy_ViPham!E:E, "11_Toan_C", NhatKy_ViPham!F:F, B38, NhatKy_ViPham!C:C, "T21")</f>
        <v>100</v>
      </c>
      <c r="AM38" s="6">
        <f>100 + SUMIFS(NhatKy_ViPham!J:J, NhatKy_ViPham!E:E, "11_Toan_C", NhatKy_ViPham!F:F, B38, NhatKy_ViPham!C:C, "T22") - SUMIFS(NhatKy_ViPham!K:K, NhatKy_ViPham!E:E, "11_Toan_C", NhatKy_ViPham!F:F, B38, NhatKy_ViPham!C:C, "T22")</f>
        <v>100</v>
      </c>
      <c r="AN38" s="6">
        <f>100 + SUMIFS(NhatKy_ViPham!J:J, NhatKy_ViPham!E:E, "11_Toan_C", NhatKy_ViPham!F:F, B38, NhatKy_ViPham!C:C, "T23") - SUMIFS(NhatKy_ViPham!K:K, NhatKy_ViPham!E:E, "11_Toan_C", NhatKy_ViPham!F:F, B38, NhatKy_ViPham!C:C, "T23")</f>
        <v>100</v>
      </c>
      <c r="AO38" s="6">
        <f>100 + SUMIFS(NhatKy_ViPham!J:J, NhatKy_ViPham!E:E, "11_Toan_C", NhatKy_ViPham!F:F, B38, NhatKy_ViPham!C:C, "T24") - SUMIFS(NhatKy_ViPham!K:K, NhatKy_ViPham!E:E, "11_Toan_C", NhatKy_ViPham!F:F, B38, NhatKy_ViPham!C:C, "T24")</f>
        <v>100</v>
      </c>
      <c r="AP38" s="6">
        <f>100 + SUMIFS(NhatKy_ViPham!J:J, NhatKy_ViPham!E:E, "11_Toan_C", NhatKy_ViPham!F:F, B38, NhatKy_ViPham!C:C, "T25") - SUMIFS(NhatKy_ViPham!K:K, NhatKy_ViPham!E:E, "11_Toan_C", NhatKy_ViPham!F:F, B38, NhatKy_ViPham!C:C, "T25")</f>
        <v>100</v>
      </c>
      <c r="AQ38" s="6">
        <f>100 + SUMIFS(NhatKy_ViPham!J:J, NhatKy_ViPham!E:E, "11_Toan_C", NhatKy_ViPham!F:F, B38, NhatKy_ViPham!C:C, "T26") - SUMIFS(NhatKy_ViPham!K:K, NhatKy_ViPham!E:E, "11_Toan_C", NhatKy_ViPham!F:F, B38, NhatKy_ViPham!C:C, "T26")</f>
        <v>100</v>
      </c>
      <c r="AR38" s="6">
        <f>100 + SUMIFS(NhatKy_ViPham!J:J, NhatKy_ViPham!E:E, "11_Toan_C", NhatKy_ViPham!F:F, B38, NhatKy_ViPham!C:C, "T27") - SUMIFS(NhatKy_ViPham!K:K, NhatKy_ViPham!E:E, "11_Toan_C", NhatKy_ViPham!F:F, B38, NhatKy_ViPham!C:C, "T27")</f>
        <v>100</v>
      </c>
      <c r="AS38" s="6">
        <f>100 + SUMIFS(NhatKy_ViPham!J:J, NhatKy_ViPham!E:E, "11_Toan_C", NhatKy_ViPham!F:F, B38, NhatKy_ViPham!C:C, "T28") - SUMIFS(NhatKy_ViPham!K:K, NhatKy_ViPham!E:E, "11_Toan_C", NhatKy_ViPham!F:F, B38, NhatKy_ViPham!C:C, "T28")</f>
        <v>100</v>
      </c>
      <c r="AT38" s="6">
        <f>100 + SUMIFS(NhatKy_ViPham!J:J, NhatKy_ViPham!E:E, "11_Toan_C", NhatKy_ViPham!F:F, B38, NhatKy_ViPham!C:C, "T29") - SUMIFS(NhatKy_ViPham!K:K, NhatKy_ViPham!E:E, "11_Toan_C", NhatKy_ViPham!F:F, B38, NhatKy_ViPham!C:C, "T29")</f>
        <v>100</v>
      </c>
      <c r="AU38" s="6">
        <f>100 + SUMIFS(NhatKy_ViPham!J:J, NhatKy_ViPham!E:E, "11_Toan_C", NhatKy_ViPham!F:F, B38, NhatKy_ViPham!C:C, "T30") - SUMIFS(NhatKy_ViPham!K:K, NhatKy_ViPham!E:E, "11_Toan_C", NhatKy_ViPham!F:F, B38, NhatKy_ViPham!C:C, "T30")</f>
        <v>100</v>
      </c>
      <c r="AV38" s="6">
        <f>100 + SUMIFS(NhatKy_ViPham!J:J, NhatKy_ViPham!E:E, "11_Toan_C", NhatKy_ViPham!F:F, B38, NhatKy_ViPham!C:C, "T31") - SUMIFS(NhatKy_ViPham!K:K, NhatKy_ViPham!E:E, "11_Toan_C", NhatKy_ViPham!F:F, B38, NhatKy_ViPham!C:C, "T31")</f>
        <v>100</v>
      </c>
      <c r="AW38" s="6">
        <f>100 + SUMIFS(NhatKy_ViPham!J:J, NhatKy_ViPham!E:E, "11_Toan_C", NhatKy_ViPham!F:F, B38, NhatKy_ViPham!C:C, "T32") - SUMIFS(NhatKy_ViPham!K:K, NhatKy_ViPham!E:E, "11_Toan_C", NhatKy_ViPham!F:F, B38, NhatKy_ViPham!C:C, "T32")</f>
        <v>100</v>
      </c>
      <c r="AX38" s="6">
        <f>100 + SUMIFS(NhatKy_ViPham!J:J, NhatKy_ViPham!E:E, "11_Toan_C", NhatKy_ViPham!F:F, B38, NhatKy_ViPham!C:C, "T33") - SUMIFS(NhatKy_ViPham!K:K, NhatKy_ViPham!E:E, "11_Toan_C", NhatKy_ViPham!F:F, B38, NhatKy_ViPham!C:C, "T33")</f>
        <v>100</v>
      </c>
      <c r="AY38" s="6">
        <f>100 + SUMIFS(NhatKy_ViPham!J:J, NhatKy_ViPham!E:E, "11_Toan_C", NhatKy_ViPham!F:F, B38, NhatKy_ViPham!C:C, "T34") - SUMIFS(NhatKy_ViPham!K:K, NhatKy_ViPham!E:E, "11_Toan_C", NhatKy_ViPham!F:F, B38, NhatKy_ViPham!C:C, "T34")</f>
        <v>100</v>
      </c>
      <c r="AZ38" s="6">
        <f>100 + SUMIFS(NhatKy_ViPham!J:J, NhatKy_ViPham!E:E, "11_Toan_C", NhatKy_ViPham!F:F, B38, NhatKy_ViPham!C:C, "T35") - SUMIFS(NhatKy_ViPham!K:K, NhatKy_ViPham!E:E, "11_Toan_C", NhatKy_ViPham!F:F, B38, NhatKy_ViPham!C:C, "T35")</f>
        <v>100</v>
      </c>
      <c r="BA38" s="12">
        <f t="shared" si="0"/>
        <v>100</v>
      </c>
      <c r="BB38" s="11" t="s">
        <v>430</v>
      </c>
      <c r="BC38" s="16" t="str">
        <f t="shared" si="1"/>
        <v>Tốt</v>
      </c>
      <c r="BD38" s="15" t="str">
        <f t="shared" si="2"/>
        <v>🟢 BÌNH THƯỜNG</v>
      </c>
    </row>
    <row r="39" spans="1:56" x14ac:dyDescent="0.25">
      <c r="A39" s="4">
        <v>31</v>
      </c>
      <c r="B39" s="10" t="s">
        <v>1516</v>
      </c>
      <c r="C39" s="4" t="s">
        <v>1517</v>
      </c>
      <c r="D39" s="4" t="s">
        <v>429</v>
      </c>
      <c r="E39" s="11" t="s">
        <v>430</v>
      </c>
      <c r="F39" s="7">
        <f>SUMIFS(NhatKy_ViPham!K:K, NhatKy_ViPham!E:E, "11_Toan_C", NhatKy_ViPham!F:F, B39, NhatKy_ViPham!H:H, "L01")</f>
        <v>0</v>
      </c>
      <c r="G39" s="7">
        <f>SUMIFS(NhatKy_ViPham!K:K, NhatKy_ViPham!E:E, "11_Toan_C", NhatKy_ViPham!F:F, B39, NhatKy_ViPham!H:H, "L02")</f>
        <v>0</v>
      </c>
      <c r="H39" s="7">
        <f>SUMIFS(NhatKy_ViPham!K:K, NhatKy_ViPham!E:E, "11_Toan_C", NhatKy_ViPham!F:F, B39, NhatKy_ViPham!H:H, "L03")</f>
        <v>0</v>
      </c>
      <c r="I39" s="7">
        <f>SUMIFS(NhatKy_ViPham!K:K, NhatKy_ViPham!E:E, "11_Toan_C", NhatKy_ViPham!F:F, B39, NhatKy_ViPham!H:H, "L04")</f>
        <v>0</v>
      </c>
      <c r="J39" s="7">
        <f>SUMIFS(NhatKy_ViPham!K:K, NhatKy_ViPham!E:E, "11_Toan_C", NhatKy_ViPham!F:F, B39, NhatKy_ViPham!H:H, "L05")</f>
        <v>0</v>
      </c>
      <c r="K39" s="7">
        <f>SUMIFS(NhatKy_ViPham!K:K, NhatKy_ViPham!E:E, "11_Toan_C", NhatKy_ViPham!F:F, B39, NhatKy_ViPham!H:H, "L06")</f>
        <v>0</v>
      </c>
      <c r="L39" s="7">
        <f>SUMIFS(NhatKy_ViPham!K:K, NhatKy_ViPham!E:E, "11_Toan_C", NhatKy_ViPham!F:F, B39, NhatKy_ViPham!H:H, "L07")</f>
        <v>0</v>
      </c>
      <c r="M39" s="7">
        <f>SUMIFS(NhatKy_ViPham!K:K, NhatKy_ViPham!E:E, "11_Toan_C", NhatKy_ViPham!F:F, B39, NhatKy_ViPham!H:H, "L08")</f>
        <v>0</v>
      </c>
      <c r="N39" s="7">
        <f>SUMIFS(NhatKy_ViPham!K:K, NhatKy_ViPham!E:E, "11_Toan_C", NhatKy_ViPham!F:F, B39, NhatKy_ViPham!H:H, "L09")</f>
        <v>0</v>
      </c>
      <c r="O39" s="7">
        <f>SUMIFS(NhatKy_ViPham!K:K, NhatKy_ViPham!E:E, "11_Toan_C", NhatKy_ViPham!F:F, B39, NhatKy_ViPham!H:H, "L10")</f>
        <v>0</v>
      </c>
      <c r="P39" s="12">
        <f>SUMIFS(NhatKy_ViPham!J:J, NhatKy_ViPham!E:E, "11_Toan_C", NhatKy_ViPham!F:F, B39)</f>
        <v>0</v>
      </c>
      <c r="Q39" s="13">
        <f>SUMIFS(NhatKy_ViPham!K:K, NhatKy_ViPham!E:E, "11_Toan_C", NhatKy_ViPham!F:F, B39)</f>
        <v>0</v>
      </c>
      <c r="R39" s="7">
        <f>100 + SUMIFS(NhatKy_ViPham!J:J, NhatKy_ViPham!E:E, "11_Toan_C", NhatKy_ViPham!F:F, B39, NhatKy_ViPham!C:C, "T1") - SUMIFS(NhatKy_ViPham!K:K, NhatKy_ViPham!E:E, "11_Toan_C", NhatKy_ViPham!F:F, B39, NhatKy_ViPham!C:C, "T1")</f>
        <v>100</v>
      </c>
      <c r="S39" s="7">
        <f>100 + SUMIFS(NhatKy_ViPham!J:J, NhatKy_ViPham!E:E, "11_Toan_C", NhatKy_ViPham!F:F, B39, NhatKy_ViPham!C:C, "T2") - SUMIFS(NhatKy_ViPham!K:K, NhatKy_ViPham!E:E, "11_Toan_C", NhatKy_ViPham!F:F, B39, NhatKy_ViPham!C:C, "T2")</f>
        <v>100</v>
      </c>
      <c r="T39" s="7">
        <f>100 + SUMIFS(NhatKy_ViPham!J:J, NhatKy_ViPham!E:E, "11_Toan_C", NhatKy_ViPham!F:F, B39, NhatKy_ViPham!C:C, "T3") - SUMIFS(NhatKy_ViPham!K:K, NhatKy_ViPham!E:E, "11_Toan_C", NhatKy_ViPham!F:F, B39, NhatKy_ViPham!C:C, "T3")</f>
        <v>100</v>
      </c>
      <c r="U39" s="7">
        <f>100 + SUMIFS(NhatKy_ViPham!J:J, NhatKy_ViPham!E:E, "11_Toan_C", NhatKy_ViPham!F:F, B39, NhatKy_ViPham!C:C, "T4") - SUMIFS(NhatKy_ViPham!K:K, NhatKy_ViPham!E:E, "11_Toan_C", NhatKy_ViPham!F:F, B39, NhatKy_ViPham!C:C, "T4")</f>
        <v>100</v>
      </c>
      <c r="V39" s="7">
        <f>100 + SUMIFS(NhatKy_ViPham!J:J, NhatKy_ViPham!E:E, "11_Toan_C", NhatKy_ViPham!F:F, B39, NhatKy_ViPham!C:C, "T5") - SUMIFS(NhatKy_ViPham!K:K, NhatKy_ViPham!E:E, "11_Toan_C", NhatKy_ViPham!F:F, B39, NhatKy_ViPham!C:C, "T5")</f>
        <v>100</v>
      </c>
      <c r="W39" s="7">
        <f>100 + SUMIFS(NhatKy_ViPham!J:J, NhatKy_ViPham!E:E, "11_Toan_C", NhatKy_ViPham!F:F, B39, NhatKy_ViPham!C:C, "T6") - SUMIFS(NhatKy_ViPham!K:K, NhatKy_ViPham!E:E, "11_Toan_C", NhatKy_ViPham!F:F, B39, NhatKy_ViPham!C:C, "T6")</f>
        <v>100</v>
      </c>
      <c r="X39" s="7">
        <f>100 + SUMIFS(NhatKy_ViPham!J:J, NhatKy_ViPham!E:E, "11_Toan_C", NhatKy_ViPham!F:F, B39, NhatKy_ViPham!C:C, "T7") - SUMIFS(NhatKy_ViPham!K:K, NhatKy_ViPham!E:E, "11_Toan_C", NhatKy_ViPham!F:F, B39, NhatKy_ViPham!C:C, "T7")</f>
        <v>100</v>
      </c>
      <c r="Y39" s="7">
        <f>100 + SUMIFS(NhatKy_ViPham!J:J, NhatKy_ViPham!E:E, "11_Toan_C", NhatKy_ViPham!F:F, B39, NhatKy_ViPham!C:C, "T8") - SUMIFS(NhatKy_ViPham!K:K, NhatKy_ViPham!E:E, "11_Toan_C", NhatKy_ViPham!F:F, B39, NhatKy_ViPham!C:C, "T8")</f>
        <v>100</v>
      </c>
      <c r="Z39" s="7">
        <f>100 + SUMIFS(NhatKy_ViPham!J:J, NhatKy_ViPham!E:E, "11_Toan_C", NhatKy_ViPham!F:F, B39, NhatKy_ViPham!C:C, "T9") - SUMIFS(NhatKy_ViPham!K:K, NhatKy_ViPham!E:E, "11_Toan_C", NhatKy_ViPham!F:F, B39, NhatKy_ViPham!C:C, "T9")</f>
        <v>100</v>
      </c>
      <c r="AA39" s="7">
        <f>100 + SUMIFS(NhatKy_ViPham!J:J, NhatKy_ViPham!E:E, "11_Toan_C", NhatKy_ViPham!F:F, B39, NhatKy_ViPham!C:C, "T10") - SUMIFS(NhatKy_ViPham!K:K, NhatKy_ViPham!E:E, "11_Toan_C", NhatKy_ViPham!F:F, B39, NhatKy_ViPham!C:C, "T10")</f>
        <v>100</v>
      </c>
      <c r="AB39" s="7">
        <f>100 + SUMIFS(NhatKy_ViPham!J:J, NhatKy_ViPham!E:E, "11_Toan_C", NhatKy_ViPham!F:F, B39, NhatKy_ViPham!C:C, "T11") - SUMIFS(NhatKy_ViPham!K:K, NhatKy_ViPham!E:E, "11_Toan_C", NhatKy_ViPham!F:F, B39, NhatKy_ViPham!C:C, "T11")</f>
        <v>100</v>
      </c>
      <c r="AC39" s="7">
        <f>100 + SUMIFS(NhatKy_ViPham!J:J, NhatKy_ViPham!E:E, "11_Toan_C", NhatKy_ViPham!F:F, B39, NhatKy_ViPham!C:C, "T12") - SUMIFS(NhatKy_ViPham!K:K, NhatKy_ViPham!E:E, "11_Toan_C", NhatKy_ViPham!F:F, B39, NhatKy_ViPham!C:C, "T12")</f>
        <v>100</v>
      </c>
      <c r="AD39" s="7">
        <f>100 + SUMIFS(NhatKy_ViPham!J:J, NhatKy_ViPham!E:E, "11_Toan_C", NhatKy_ViPham!F:F, B39, NhatKy_ViPham!C:C, "T13") - SUMIFS(NhatKy_ViPham!K:K, NhatKy_ViPham!E:E, "11_Toan_C", NhatKy_ViPham!F:F, B39, NhatKy_ViPham!C:C, "T13")</f>
        <v>100</v>
      </c>
      <c r="AE39" s="7">
        <f>100 + SUMIFS(NhatKy_ViPham!J:J, NhatKy_ViPham!E:E, "11_Toan_C", NhatKy_ViPham!F:F, B39, NhatKy_ViPham!C:C, "T14") - SUMIFS(NhatKy_ViPham!K:K, NhatKy_ViPham!E:E, "11_Toan_C", NhatKy_ViPham!F:F, B39, NhatKy_ViPham!C:C, "T14")</f>
        <v>100</v>
      </c>
      <c r="AF39" s="7">
        <f>100 + SUMIFS(NhatKy_ViPham!J:J, NhatKy_ViPham!E:E, "11_Toan_C", NhatKy_ViPham!F:F, B39, NhatKy_ViPham!C:C, "T15") - SUMIFS(NhatKy_ViPham!K:K, NhatKy_ViPham!E:E, "11_Toan_C", NhatKy_ViPham!F:F, B39, NhatKy_ViPham!C:C, "T15")</f>
        <v>100</v>
      </c>
      <c r="AG39" s="7">
        <f>100 + SUMIFS(NhatKy_ViPham!J:J, NhatKy_ViPham!E:E, "11_Toan_C", NhatKy_ViPham!F:F, B39, NhatKy_ViPham!C:C, "T16") - SUMIFS(NhatKy_ViPham!K:K, NhatKy_ViPham!E:E, "11_Toan_C", NhatKy_ViPham!F:F, B39, NhatKy_ViPham!C:C, "T16")</f>
        <v>100</v>
      </c>
      <c r="AH39" s="7">
        <f>100 + SUMIFS(NhatKy_ViPham!J:J, NhatKy_ViPham!E:E, "11_Toan_C", NhatKy_ViPham!F:F, B39, NhatKy_ViPham!C:C, "T17") - SUMIFS(NhatKy_ViPham!K:K, NhatKy_ViPham!E:E, "11_Toan_C", NhatKy_ViPham!F:F, B39, NhatKy_ViPham!C:C, "T17")</f>
        <v>100</v>
      </c>
      <c r="AI39" s="7">
        <f>100 + SUMIFS(NhatKy_ViPham!J:J, NhatKy_ViPham!E:E, "11_Toan_C", NhatKy_ViPham!F:F, B39, NhatKy_ViPham!C:C, "T18") - SUMIFS(NhatKy_ViPham!K:K, NhatKy_ViPham!E:E, "11_Toan_C", NhatKy_ViPham!F:F, B39, NhatKy_ViPham!C:C, "T18")</f>
        <v>100</v>
      </c>
      <c r="AJ39" s="7">
        <f>100 + SUMIFS(NhatKy_ViPham!J:J, NhatKy_ViPham!E:E, "11_Toan_C", NhatKy_ViPham!F:F, B39, NhatKy_ViPham!C:C, "T19") - SUMIFS(NhatKy_ViPham!K:K, NhatKy_ViPham!E:E, "11_Toan_C", NhatKy_ViPham!F:F, B39, NhatKy_ViPham!C:C, "T19")</f>
        <v>100</v>
      </c>
      <c r="AK39" s="7">
        <f>100 + SUMIFS(NhatKy_ViPham!J:J, NhatKy_ViPham!E:E, "11_Toan_C", NhatKy_ViPham!F:F, B39, NhatKy_ViPham!C:C, "T20") - SUMIFS(NhatKy_ViPham!K:K, NhatKy_ViPham!E:E, "11_Toan_C", NhatKy_ViPham!F:F, B39, NhatKy_ViPham!C:C, "T20")</f>
        <v>100</v>
      </c>
      <c r="AL39" s="7">
        <f>100 + SUMIFS(NhatKy_ViPham!J:J, NhatKy_ViPham!E:E, "11_Toan_C", NhatKy_ViPham!F:F, B39, NhatKy_ViPham!C:C, "T21") - SUMIFS(NhatKy_ViPham!K:K, NhatKy_ViPham!E:E, "11_Toan_C", NhatKy_ViPham!F:F, B39, NhatKy_ViPham!C:C, "T21")</f>
        <v>100</v>
      </c>
      <c r="AM39" s="7">
        <f>100 + SUMIFS(NhatKy_ViPham!J:J, NhatKy_ViPham!E:E, "11_Toan_C", NhatKy_ViPham!F:F, B39, NhatKy_ViPham!C:C, "T22") - SUMIFS(NhatKy_ViPham!K:K, NhatKy_ViPham!E:E, "11_Toan_C", NhatKy_ViPham!F:F, B39, NhatKy_ViPham!C:C, "T22")</f>
        <v>100</v>
      </c>
      <c r="AN39" s="7">
        <f>100 + SUMIFS(NhatKy_ViPham!J:J, NhatKy_ViPham!E:E, "11_Toan_C", NhatKy_ViPham!F:F, B39, NhatKy_ViPham!C:C, "T23") - SUMIFS(NhatKy_ViPham!K:K, NhatKy_ViPham!E:E, "11_Toan_C", NhatKy_ViPham!F:F, B39, NhatKy_ViPham!C:C, "T23")</f>
        <v>100</v>
      </c>
      <c r="AO39" s="7">
        <f>100 + SUMIFS(NhatKy_ViPham!J:J, NhatKy_ViPham!E:E, "11_Toan_C", NhatKy_ViPham!F:F, B39, NhatKy_ViPham!C:C, "T24") - SUMIFS(NhatKy_ViPham!K:K, NhatKy_ViPham!E:E, "11_Toan_C", NhatKy_ViPham!F:F, B39, NhatKy_ViPham!C:C, "T24")</f>
        <v>100</v>
      </c>
      <c r="AP39" s="7">
        <f>100 + SUMIFS(NhatKy_ViPham!J:J, NhatKy_ViPham!E:E, "11_Toan_C", NhatKy_ViPham!F:F, B39, NhatKy_ViPham!C:C, "T25") - SUMIFS(NhatKy_ViPham!K:K, NhatKy_ViPham!E:E, "11_Toan_C", NhatKy_ViPham!F:F, B39, NhatKy_ViPham!C:C, "T25")</f>
        <v>100</v>
      </c>
      <c r="AQ39" s="7">
        <f>100 + SUMIFS(NhatKy_ViPham!J:J, NhatKy_ViPham!E:E, "11_Toan_C", NhatKy_ViPham!F:F, B39, NhatKy_ViPham!C:C, "T26") - SUMIFS(NhatKy_ViPham!K:K, NhatKy_ViPham!E:E, "11_Toan_C", NhatKy_ViPham!F:F, B39, NhatKy_ViPham!C:C, "T26")</f>
        <v>100</v>
      </c>
      <c r="AR39" s="7">
        <f>100 + SUMIFS(NhatKy_ViPham!J:J, NhatKy_ViPham!E:E, "11_Toan_C", NhatKy_ViPham!F:F, B39, NhatKy_ViPham!C:C, "T27") - SUMIFS(NhatKy_ViPham!K:K, NhatKy_ViPham!E:E, "11_Toan_C", NhatKy_ViPham!F:F, B39, NhatKy_ViPham!C:C, "T27")</f>
        <v>100</v>
      </c>
      <c r="AS39" s="7">
        <f>100 + SUMIFS(NhatKy_ViPham!J:J, NhatKy_ViPham!E:E, "11_Toan_C", NhatKy_ViPham!F:F, B39, NhatKy_ViPham!C:C, "T28") - SUMIFS(NhatKy_ViPham!K:K, NhatKy_ViPham!E:E, "11_Toan_C", NhatKy_ViPham!F:F, B39, NhatKy_ViPham!C:C, "T28")</f>
        <v>100</v>
      </c>
      <c r="AT39" s="7">
        <f>100 + SUMIFS(NhatKy_ViPham!J:J, NhatKy_ViPham!E:E, "11_Toan_C", NhatKy_ViPham!F:F, B39, NhatKy_ViPham!C:C, "T29") - SUMIFS(NhatKy_ViPham!K:K, NhatKy_ViPham!E:E, "11_Toan_C", NhatKy_ViPham!F:F, B39, NhatKy_ViPham!C:C, "T29")</f>
        <v>100</v>
      </c>
      <c r="AU39" s="7">
        <f>100 + SUMIFS(NhatKy_ViPham!J:J, NhatKy_ViPham!E:E, "11_Toan_C", NhatKy_ViPham!F:F, B39, NhatKy_ViPham!C:C, "T30") - SUMIFS(NhatKy_ViPham!K:K, NhatKy_ViPham!E:E, "11_Toan_C", NhatKy_ViPham!F:F, B39, NhatKy_ViPham!C:C, "T30")</f>
        <v>100</v>
      </c>
      <c r="AV39" s="7">
        <f>100 + SUMIFS(NhatKy_ViPham!J:J, NhatKy_ViPham!E:E, "11_Toan_C", NhatKy_ViPham!F:F, B39, NhatKy_ViPham!C:C, "T31") - SUMIFS(NhatKy_ViPham!K:K, NhatKy_ViPham!E:E, "11_Toan_C", NhatKy_ViPham!F:F, B39, NhatKy_ViPham!C:C, "T31")</f>
        <v>100</v>
      </c>
      <c r="AW39" s="7">
        <f>100 + SUMIFS(NhatKy_ViPham!J:J, NhatKy_ViPham!E:E, "11_Toan_C", NhatKy_ViPham!F:F, B39, NhatKy_ViPham!C:C, "T32") - SUMIFS(NhatKy_ViPham!K:K, NhatKy_ViPham!E:E, "11_Toan_C", NhatKy_ViPham!F:F, B39, NhatKy_ViPham!C:C, "T32")</f>
        <v>100</v>
      </c>
      <c r="AX39" s="7">
        <f>100 + SUMIFS(NhatKy_ViPham!J:J, NhatKy_ViPham!E:E, "11_Toan_C", NhatKy_ViPham!F:F, B39, NhatKy_ViPham!C:C, "T33") - SUMIFS(NhatKy_ViPham!K:K, NhatKy_ViPham!E:E, "11_Toan_C", NhatKy_ViPham!F:F, B39, NhatKy_ViPham!C:C, "T33")</f>
        <v>100</v>
      </c>
      <c r="AY39" s="7">
        <f>100 + SUMIFS(NhatKy_ViPham!J:J, NhatKy_ViPham!E:E, "11_Toan_C", NhatKy_ViPham!F:F, B39, NhatKy_ViPham!C:C, "T34") - SUMIFS(NhatKy_ViPham!K:K, NhatKy_ViPham!E:E, "11_Toan_C", NhatKy_ViPham!F:F, B39, NhatKy_ViPham!C:C, "T34")</f>
        <v>100</v>
      </c>
      <c r="AZ39" s="7">
        <f>100 + SUMIFS(NhatKy_ViPham!J:J, NhatKy_ViPham!E:E, "11_Toan_C", NhatKy_ViPham!F:F, B39, NhatKy_ViPham!C:C, "T35") - SUMIFS(NhatKy_ViPham!K:K, NhatKy_ViPham!E:E, "11_Toan_C", NhatKy_ViPham!F:F, B39, NhatKy_ViPham!C:C, "T35")</f>
        <v>100</v>
      </c>
      <c r="BA39" s="12">
        <f t="shared" si="0"/>
        <v>100</v>
      </c>
      <c r="BB39" s="11" t="s">
        <v>430</v>
      </c>
      <c r="BC39" s="14" t="str">
        <f t="shared" si="1"/>
        <v>Tốt</v>
      </c>
      <c r="BD39" s="10" t="str">
        <f t="shared" si="2"/>
        <v>🟢 BÌNH THƯỜNG</v>
      </c>
    </row>
    <row r="40" spans="1:56" x14ac:dyDescent="0.25">
      <c r="A40" s="5">
        <v>32</v>
      </c>
      <c r="B40" s="15" t="s">
        <v>1518</v>
      </c>
      <c r="C40" s="5" t="s">
        <v>1519</v>
      </c>
      <c r="D40" s="5" t="s">
        <v>429</v>
      </c>
      <c r="E40" s="11" t="s">
        <v>430</v>
      </c>
      <c r="F40" s="6">
        <f>SUMIFS(NhatKy_ViPham!K:K, NhatKy_ViPham!E:E, "11_Toan_C", NhatKy_ViPham!F:F, B40, NhatKy_ViPham!H:H, "L01")</f>
        <v>0</v>
      </c>
      <c r="G40" s="6">
        <f>SUMIFS(NhatKy_ViPham!K:K, NhatKy_ViPham!E:E, "11_Toan_C", NhatKy_ViPham!F:F, B40, NhatKy_ViPham!H:H, "L02")</f>
        <v>0</v>
      </c>
      <c r="H40" s="6">
        <f>SUMIFS(NhatKy_ViPham!K:K, NhatKy_ViPham!E:E, "11_Toan_C", NhatKy_ViPham!F:F, B40, NhatKy_ViPham!H:H, "L03")</f>
        <v>0</v>
      </c>
      <c r="I40" s="6">
        <f>SUMIFS(NhatKy_ViPham!K:K, NhatKy_ViPham!E:E, "11_Toan_C", NhatKy_ViPham!F:F, B40, NhatKy_ViPham!H:H, "L04")</f>
        <v>0</v>
      </c>
      <c r="J40" s="6">
        <f>SUMIFS(NhatKy_ViPham!K:K, NhatKy_ViPham!E:E, "11_Toan_C", NhatKy_ViPham!F:F, B40, NhatKy_ViPham!H:H, "L05")</f>
        <v>0</v>
      </c>
      <c r="K40" s="6">
        <f>SUMIFS(NhatKy_ViPham!K:K, NhatKy_ViPham!E:E, "11_Toan_C", NhatKy_ViPham!F:F, B40, NhatKy_ViPham!H:H, "L06")</f>
        <v>0</v>
      </c>
      <c r="L40" s="6">
        <f>SUMIFS(NhatKy_ViPham!K:K, NhatKy_ViPham!E:E, "11_Toan_C", NhatKy_ViPham!F:F, B40, NhatKy_ViPham!H:H, "L07")</f>
        <v>0</v>
      </c>
      <c r="M40" s="6">
        <f>SUMIFS(NhatKy_ViPham!K:K, NhatKy_ViPham!E:E, "11_Toan_C", NhatKy_ViPham!F:F, B40, NhatKy_ViPham!H:H, "L08")</f>
        <v>0</v>
      </c>
      <c r="N40" s="6">
        <f>SUMIFS(NhatKy_ViPham!K:K, NhatKy_ViPham!E:E, "11_Toan_C", NhatKy_ViPham!F:F, B40, NhatKy_ViPham!H:H, "L09")</f>
        <v>0</v>
      </c>
      <c r="O40" s="6">
        <f>SUMIFS(NhatKy_ViPham!K:K, NhatKy_ViPham!E:E, "11_Toan_C", NhatKy_ViPham!F:F, B40, NhatKy_ViPham!H:H, "L10")</f>
        <v>0</v>
      </c>
      <c r="P40" s="12">
        <f>SUMIFS(NhatKy_ViPham!J:J, NhatKy_ViPham!E:E, "11_Toan_C", NhatKy_ViPham!F:F, B40)</f>
        <v>0</v>
      </c>
      <c r="Q40" s="13">
        <f>SUMIFS(NhatKy_ViPham!K:K, NhatKy_ViPham!E:E, "11_Toan_C", NhatKy_ViPham!F:F, B40)</f>
        <v>0</v>
      </c>
      <c r="R40" s="6">
        <f>100 + SUMIFS(NhatKy_ViPham!J:J, NhatKy_ViPham!E:E, "11_Toan_C", NhatKy_ViPham!F:F, B40, NhatKy_ViPham!C:C, "T1") - SUMIFS(NhatKy_ViPham!K:K, NhatKy_ViPham!E:E, "11_Toan_C", NhatKy_ViPham!F:F, B40, NhatKy_ViPham!C:C, "T1")</f>
        <v>100</v>
      </c>
      <c r="S40" s="6">
        <f>100 + SUMIFS(NhatKy_ViPham!J:J, NhatKy_ViPham!E:E, "11_Toan_C", NhatKy_ViPham!F:F, B40, NhatKy_ViPham!C:C, "T2") - SUMIFS(NhatKy_ViPham!K:K, NhatKy_ViPham!E:E, "11_Toan_C", NhatKy_ViPham!F:F, B40, NhatKy_ViPham!C:C, "T2")</f>
        <v>100</v>
      </c>
      <c r="T40" s="6">
        <f>100 + SUMIFS(NhatKy_ViPham!J:J, NhatKy_ViPham!E:E, "11_Toan_C", NhatKy_ViPham!F:F, B40, NhatKy_ViPham!C:C, "T3") - SUMIFS(NhatKy_ViPham!K:K, NhatKy_ViPham!E:E, "11_Toan_C", NhatKy_ViPham!F:F, B40, NhatKy_ViPham!C:C, "T3")</f>
        <v>100</v>
      </c>
      <c r="U40" s="6">
        <f>100 + SUMIFS(NhatKy_ViPham!J:J, NhatKy_ViPham!E:E, "11_Toan_C", NhatKy_ViPham!F:F, B40, NhatKy_ViPham!C:C, "T4") - SUMIFS(NhatKy_ViPham!K:K, NhatKy_ViPham!E:E, "11_Toan_C", NhatKy_ViPham!F:F, B40, NhatKy_ViPham!C:C, "T4")</f>
        <v>100</v>
      </c>
      <c r="V40" s="6">
        <f>100 + SUMIFS(NhatKy_ViPham!J:J, NhatKy_ViPham!E:E, "11_Toan_C", NhatKy_ViPham!F:F, B40, NhatKy_ViPham!C:C, "T5") - SUMIFS(NhatKy_ViPham!K:K, NhatKy_ViPham!E:E, "11_Toan_C", NhatKy_ViPham!F:F, B40, NhatKy_ViPham!C:C, "T5")</f>
        <v>100</v>
      </c>
      <c r="W40" s="6">
        <f>100 + SUMIFS(NhatKy_ViPham!J:J, NhatKy_ViPham!E:E, "11_Toan_C", NhatKy_ViPham!F:F, B40, NhatKy_ViPham!C:C, "T6") - SUMIFS(NhatKy_ViPham!K:K, NhatKy_ViPham!E:E, "11_Toan_C", NhatKy_ViPham!F:F, B40, NhatKy_ViPham!C:C, "T6")</f>
        <v>100</v>
      </c>
      <c r="X40" s="6">
        <f>100 + SUMIFS(NhatKy_ViPham!J:J, NhatKy_ViPham!E:E, "11_Toan_C", NhatKy_ViPham!F:F, B40, NhatKy_ViPham!C:C, "T7") - SUMIFS(NhatKy_ViPham!K:K, NhatKy_ViPham!E:E, "11_Toan_C", NhatKy_ViPham!F:F, B40, NhatKy_ViPham!C:C, "T7")</f>
        <v>100</v>
      </c>
      <c r="Y40" s="6">
        <f>100 + SUMIFS(NhatKy_ViPham!J:J, NhatKy_ViPham!E:E, "11_Toan_C", NhatKy_ViPham!F:F, B40, NhatKy_ViPham!C:C, "T8") - SUMIFS(NhatKy_ViPham!K:K, NhatKy_ViPham!E:E, "11_Toan_C", NhatKy_ViPham!F:F, B40, NhatKy_ViPham!C:C, "T8")</f>
        <v>100</v>
      </c>
      <c r="Z40" s="6">
        <f>100 + SUMIFS(NhatKy_ViPham!J:J, NhatKy_ViPham!E:E, "11_Toan_C", NhatKy_ViPham!F:F, B40, NhatKy_ViPham!C:C, "T9") - SUMIFS(NhatKy_ViPham!K:K, NhatKy_ViPham!E:E, "11_Toan_C", NhatKy_ViPham!F:F, B40, NhatKy_ViPham!C:C, "T9")</f>
        <v>100</v>
      </c>
      <c r="AA40" s="6">
        <f>100 + SUMIFS(NhatKy_ViPham!J:J, NhatKy_ViPham!E:E, "11_Toan_C", NhatKy_ViPham!F:F, B40, NhatKy_ViPham!C:C, "T10") - SUMIFS(NhatKy_ViPham!K:K, NhatKy_ViPham!E:E, "11_Toan_C", NhatKy_ViPham!F:F, B40, NhatKy_ViPham!C:C, "T10")</f>
        <v>100</v>
      </c>
      <c r="AB40" s="6">
        <f>100 + SUMIFS(NhatKy_ViPham!J:J, NhatKy_ViPham!E:E, "11_Toan_C", NhatKy_ViPham!F:F, B40, NhatKy_ViPham!C:C, "T11") - SUMIFS(NhatKy_ViPham!K:K, NhatKy_ViPham!E:E, "11_Toan_C", NhatKy_ViPham!F:F, B40, NhatKy_ViPham!C:C, "T11")</f>
        <v>100</v>
      </c>
      <c r="AC40" s="6">
        <f>100 + SUMIFS(NhatKy_ViPham!J:J, NhatKy_ViPham!E:E, "11_Toan_C", NhatKy_ViPham!F:F, B40, NhatKy_ViPham!C:C, "T12") - SUMIFS(NhatKy_ViPham!K:K, NhatKy_ViPham!E:E, "11_Toan_C", NhatKy_ViPham!F:F, B40, NhatKy_ViPham!C:C, "T12")</f>
        <v>100</v>
      </c>
      <c r="AD40" s="6">
        <f>100 + SUMIFS(NhatKy_ViPham!J:J, NhatKy_ViPham!E:E, "11_Toan_C", NhatKy_ViPham!F:F, B40, NhatKy_ViPham!C:C, "T13") - SUMIFS(NhatKy_ViPham!K:K, NhatKy_ViPham!E:E, "11_Toan_C", NhatKy_ViPham!F:F, B40, NhatKy_ViPham!C:C, "T13")</f>
        <v>100</v>
      </c>
      <c r="AE40" s="6">
        <f>100 + SUMIFS(NhatKy_ViPham!J:J, NhatKy_ViPham!E:E, "11_Toan_C", NhatKy_ViPham!F:F, B40, NhatKy_ViPham!C:C, "T14") - SUMIFS(NhatKy_ViPham!K:K, NhatKy_ViPham!E:E, "11_Toan_C", NhatKy_ViPham!F:F, B40, NhatKy_ViPham!C:C, "T14")</f>
        <v>100</v>
      </c>
      <c r="AF40" s="6">
        <f>100 + SUMIFS(NhatKy_ViPham!J:J, NhatKy_ViPham!E:E, "11_Toan_C", NhatKy_ViPham!F:F, B40, NhatKy_ViPham!C:C, "T15") - SUMIFS(NhatKy_ViPham!K:K, NhatKy_ViPham!E:E, "11_Toan_C", NhatKy_ViPham!F:F, B40, NhatKy_ViPham!C:C, "T15")</f>
        <v>100</v>
      </c>
      <c r="AG40" s="6">
        <f>100 + SUMIFS(NhatKy_ViPham!J:J, NhatKy_ViPham!E:E, "11_Toan_C", NhatKy_ViPham!F:F, B40, NhatKy_ViPham!C:C, "T16") - SUMIFS(NhatKy_ViPham!K:K, NhatKy_ViPham!E:E, "11_Toan_C", NhatKy_ViPham!F:F, B40, NhatKy_ViPham!C:C, "T16")</f>
        <v>100</v>
      </c>
      <c r="AH40" s="6">
        <f>100 + SUMIFS(NhatKy_ViPham!J:J, NhatKy_ViPham!E:E, "11_Toan_C", NhatKy_ViPham!F:F, B40, NhatKy_ViPham!C:C, "T17") - SUMIFS(NhatKy_ViPham!K:K, NhatKy_ViPham!E:E, "11_Toan_C", NhatKy_ViPham!F:F, B40, NhatKy_ViPham!C:C, "T17")</f>
        <v>100</v>
      </c>
      <c r="AI40" s="6">
        <f>100 + SUMIFS(NhatKy_ViPham!J:J, NhatKy_ViPham!E:E, "11_Toan_C", NhatKy_ViPham!F:F, B40, NhatKy_ViPham!C:C, "T18") - SUMIFS(NhatKy_ViPham!K:K, NhatKy_ViPham!E:E, "11_Toan_C", NhatKy_ViPham!F:F, B40, NhatKy_ViPham!C:C, "T18")</f>
        <v>100</v>
      </c>
      <c r="AJ40" s="6">
        <f>100 + SUMIFS(NhatKy_ViPham!J:J, NhatKy_ViPham!E:E, "11_Toan_C", NhatKy_ViPham!F:F, B40, NhatKy_ViPham!C:C, "T19") - SUMIFS(NhatKy_ViPham!K:K, NhatKy_ViPham!E:E, "11_Toan_C", NhatKy_ViPham!F:F, B40, NhatKy_ViPham!C:C, "T19")</f>
        <v>100</v>
      </c>
      <c r="AK40" s="6">
        <f>100 + SUMIFS(NhatKy_ViPham!J:J, NhatKy_ViPham!E:E, "11_Toan_C", NhatKy_ViPham!F:F, B40, NhatKy_ViPham!C:C, "T20") - SUMIFS(NhatKy_ViPham!K:K, NhatKy_ViPham!E:E, "11_Toan_C", NhatKy_ViPham!F:F, B40, NhatKy_ViPham!C:C, "T20")</f>
        <v>100</v>
      </c>
      <c r="AL40" s="6">
        <f>100 + SUMIFS(NhatKy_ViPham!J:J, NhatKy_ViPham!E:E, "11_Toan_C", NhatKy_ViPham!F:F, B40, NhatKy_ViPham!C:C, "T21") - SUMIFS(NhatKy_ViPham!K:K, NhatKy_ViPham!E:E, "11_Toan_C", NhatKy_ViPham!F:F, B40, NhatKy_ViPham!C:C, "T21")</f>
        <v>100</v>
      </c>
      <c r="AM40" s="6">
        <f>100 + SUMIFS(NhatKy_ViPham!J:J, NhatKy_ViPham!E:E, "11_Toan_C", NhatKy_ViPham!F:F, B40, NhatKy_ViPham!C:C, "T22") - SUMIFS(NhatKy_ViPham!K:K, NhatKy_ViPham!E:E, "11_Toan_C", NhatKy_ViPham!F:F, B40, NhatKy_ViPham!C:C, "T22")</f>
        <v>100</v>
      </c>
      <c r="AN40" s="6">
        <f>100 + SUMIFS(NhatKy_ViPham!J:J, NhatKy_ViPham!E:E, "11_Toan_C", NhatKy_ViPham!F:F, B40, NhatKy_ViPham!C:C, "T23") - SUMIFS(NhatKy_ViPham!K:K, NhatKy_ViPham!E:E, "11_Toan_C", NhatKy_ViPham!F:F, B40, NhatKy_ViPham!C:C, "T23")</f>
        <v>100</v>
      </c>
      <c r="AO40" s="6">
        <f>100 + SUMIFS(NhatKy_ViPham!J:J, NhatKy_ViPham!E:E, "11_Toan_C", NhatKy_ViPham!F:F, B40, NhatKy_ViPham!C:C, "T24") - SUMIFS(NhatKy_ViPham!K:K, NhatKy_ViPham!E:E, "11_Toan_C", NhatKy_ViPham!F:F, B40, NhatKy_ViPham!C:C, "T24")</f>
        <v>100</v>
      </c>
      <c r="AP40" s="6">
        <f>100 + SUMIFS(NhatKy_ViPham!J:J, NhatKy_ViPham!E:E, "11_Toan_C", NhatKy_ViPham!F:F, B40, NhatKy_ViPham!C:C, "T25") - SUMIFS(NhatKy_ViPham!K:K, NhatKy_ViPham!E:E, "11_Toan_C", NhatKy_ViPham!F:F, B40, NhatKy_ViPham!C:C, "T25")</f>
        <v>100</v>
      </c>
      <c r="AQ40" s="6">
        <f>100 + SUMIFS(NhatKy_ViPham!J:J, NhatKy_ViPham!E:E, "11_Toan_C", NhatKy_ViPham!F:F, B40, NhatKy_ViPham!C:C, "T26") - SUMIFS(NhatKy_ViPham!K:K, NhatKy_ViPham!E:E, "11_Toan_C", NhatKy_ViPham!F:F, B40, NhatKy_ViPham!C:C, "T26")</f>
        <v>100</v>
      </c>
      <c r="AR40" s="6">
        <f>100 + SUMIFS(NhatKy_ViPham!J:J, NhatKy_ViPham!E:E, "11_Toan_C", NhatKy_ViPham!F:F, B40, NhatKy_ViPham!C:C, "T27") - SUMIFS(NhatKy_ViPham!K:K, NhatKy_ViPham!E:E, "11_Toan_C", NhatKy_ViPham!F:F, B40, NhatKy_ViPham!C:C, "T27")</f>
        <v>100</v>
      </c>
      <c r="AS40" s="6">
        <f>100 + SUMIFS(NhatKy_ViPham!J:J, NhatKy_ViPham!E:E, "11_Toan_C", NhatKy_ViPham!F:F, B40, NhatKy_ViPham!C:C, "T28") - SUMIFS(NhatKy_ViPham!K:K, NhatKy_ViPham!E:E, "11_Toan_C", NhatKy_ViPham!F:F, B40, NhatKy_ViPham!C:C, "T28")</f>
        <v>100</v>
      </c>
      <c r="AT40" s="6">
        <f>100 + SUMIFS(NhatKy_ViPham!J:J, NhatKy_ViPham!E:E, "11_Toan_C", NhatKy_ViPham!F:F, B40, NhatKy_ViPham!C:C, "T29") - SUMIFS(NhatKy_ViPham!K:K, NhatKy_ViPham!E:E, "11_Toan_C", NhatKy_ViPham!F:F, B40, NhatKy_ViPham!C:C, "T29")</f>
        <v>100</v>
      </c>
      <c r="AU40" s="6">
        <f>100 + SUMIFS(NhatKy_ViPham!J:J, NhatKy_ViPham!E:E, "11_Toan_C", NhatKy_ViPham!F:F, B40, NhatKy_ViPham!C:C, "T30") - SUMIFS(NhatKy_ViPham!K:K, NhatKy_ViPham!E:E, "11_Toan_C", NhatKy_ViPham!F:F, B40, NhatKy_ViPham!C:C, "T30")</f>
        <v>100</v>
      </c>
      <c r="AV40" s="6">
        <f>100 + SUMIFS(NhatKy_ViPham!J:J, NhatKy_ViPham!E:E, "11_Toan_C", NhatKy_ViPham!F:F, B40, NhatKy_ViPham!C:C, "T31") - SUMIFS(NhatKy_ViPham!K:K, NhatKy_ViPham!E:E, "11_Toan_C", NhatKy_ViPham!F:F, B40, NhatKy_ViPham!C:C, "T31")</f>
        <v>100</v>
      </c>
      <c r="AW40" s="6">
        <f>100 + SUMIFS(NhatKy_ViPham!J:J, NhatKy_ViPham!E:E, "11_Toan_C", NhatKy_ViPham!F:F, B40, NhatKy_ViPham!C:C, "T32") - SUMIFS(NhatKy_ViPham!K:K, NhatKy_ViPham!E:E, "11_Toan_C", NhatKy_ViPham!F:F, B40, NhatKy_ViPham!C:C, "T32")</f>
        <v>100</v>
      </c>
      <c r="AX40" s="6">
        <f>100 + SUMIFS(NhatKy_ViPham!J:J, NhatKy_ViPham!E:E, "11_Toan_C", NhatKy_ViPham!F:F, B40, NhatKy_ViPham!C:C, "T33") - SUMIFS(NhatKy_ViPham!K:K, NhatKy_ViPham!E:E, "11_Toan_C", NhatKy_ViPham!F:F, B40, NhatKy_ViPham!C:C, "T33")</f>
        <v>100</v>
      </c>
      <c r="AY40" s="6">
        <f>100 + SUMIFS(NhatKy_ViPham!J:J, NhatKy_ViPham!E:E, "11_Toan_C", NhatKy_ViPham!F:F, B40, NhatKy_ViPham!C:C, "T34") - SUMIFS(NhatKy_ViPham!K:K, NhatKy_ViPham!E:E, "11_Toan_C", NhatKy_ViPham!F:F, B40, NhatKy_ViPham!C:C, "T34")</f>
        <v>100</v>
      </c>
      <c r="AZ40" s="6">
        <f>100 + SUMIFS(NhatKy_ViPham!J:J, NhatKy_ViPham!E:E, "11_Toan_C", NhatKy_ViPham!F:F, B40, NhatKy_ViPham!C:C, "T35") - SUMIFS(NhatKy_ViPham!K:K, NhatKy_ViPham!E:E, "11_Toan_C", NhatKy_ViPham!F:F, B40, NhatKy_ViPham!C:C, "T35")</f>
        <v>100</v>
      </c>
      <c r="BA40" s="12">
        <f t="shared" si="0"/>
        <v>100</v>
      </c>
      <c r="BB40" s="11" t="s">
        <v>430</v>
      </c>
      <c r="BC40" s="16" t="str">
        <f t="shared" si="1"/>
        <v>Tốt</v>
      </c>
      <c r="BD40" s="15" t="str">
        <f t="shared" si="2"/>
        <v>🟢 BÌNH THƯỜNG</v>
      </c>
    </row>
    <row r="41" spans="1:56" x14ac:dyDescent="0.25">
      <c r="A41" s="4">
        <v>33</v>
      </c>
      <c r="B41" s="10" t="s">
        <v>1084</v>
      </c>
      <c r="C41" s="4" t="s">
        <v>1471</v>
      </c>
      <c r="D41" s="4" t="s">
        <v>429</v>
      </c>
      <c r="E41" s="11" t="s">
        <v>430</v>
      </c>
      <c r="F41" s="7">
        <f>SUMIFS(NhatKy_ViPham!K:K, NhatKy_ViPham!E:E, "11_Toan_C", NhatKy_ViPham!F:F, B41, NhatKy_ViPham!H:H, "L01")</f>
        <v>0</v>
      </c>
      <c r="G41" s="7">
        <f>SUMIFS(NhatKy_ViPham!K:K, NhatKy_ViPham!E:E, "11_Toan_C", NhatKy_ViPham!F:F, B41, NhatKy_ViPham!H:H, "L02")</f>
        <v>0</v>
      </c>
      <c r="H41" s="7">
        <f>SUMIFS(NhatKy_ViPham!K:K, NhatKy_ViPham!E:E, "11_Toan_C", NhatKy_ViPham!F:F, B41, NhatKy_ViPham!H:H, "L03")</f>
        <v>0</v>
      </c>
      <c r="I41" s="7">
        <f>SUMIFS(NhatKy_ViPham!K:K, NhatKy_ViPham!E:E, "11_Toan_C", NhatKy_ViPham!F:F, B41, NhatKy_ViPham!H:H, "L04")</f>
        <v>0</v>
      </c>
      <c r="J41" s="7">
        <f>SUMIFS(NhatKy_ViPham!K:K, NhatKy_ViPham!E:E, "11_Toan_C", NhatKy_ViPham!F:F, B41, NhatKy_ViPham!H:H, "L05")</f>
        <v>0</v>
      </c>
      <c r="K41" s="7">
        <f>SUMIFS(NhatKy_ViPham!K:K, NhatKy_ViPham!E:E, "11_Toan_C", NhatKy_ViPham!F:F, B41, NhatKy_ViPham!H:H, "L06")</f>
        <v>0</v>
      </c>
      <c r="L41" s="7">
        <f>SUMIFS(NhatKy_ViPham!K:K, NhatKy_ViPham!E:E, "11_Toan_C", NhatKy_ViPham!F:F, B41, NhatKy_ViPham!H:H, "L07")</f>
        <v>0</v>
      </c>
      <c r="M41" s="7">
        <f>SUMIFS(NhatKy_ViPham!K:K, NhatKy_ViPham!E:E, "11_Toan_C", NhatKy_ViPham!F:F, B41, NhatKy_ViPham!H:H, "L08")</f>
        <v>0</v>
      </c>
      <c r="N41" s="7">
        <f>SUMIFS(NhatKy_ViPham!K:K, NhatKy_ViPham!E:E, "11_Toan_C", NhatKy_ViPham!F:F, B41, NhatKy_ViPham!H:H, "L09")</f>
        <v>0</v>
      </c>
      <c r="O41" s="7">
        <f>SUMIFS(NhatKy_ViPham!K:K, NhatKy_ViPham!E:E, "11_Toan_C", NhatKy_ViPham!F:F, B41, NhatKy_ViPham!H:H, "L10")</f>
        <v>0</v>
      </c>
      <c r="P41" s="12">
        <f>SUMIFS(NhatKy_ViPham!J:J, NhatKy_ViPham!E:E, "11_Toan_C", NhatKy_ViPham!F:F, B41)</f>
        <v>0</v>
      </c>
      <c r="Q41" s="13">
        <f>SUMIFS(NhatKy_ViPham!K:K, NhatKy_ViPham!E:E, "11_Toan_C", NhatKy_ViPham!F:F, B41)</f>
        <v>0</v>
      </c>
      <c r="R41" s="7">
        <f>100 + SUMIFS(NhatKy_ViPham!J:J, NhatKy_ViPham!E:E, "11_Toan_C", NhatKy_ViPham!F:F, B41, NhatKy_ViPham!C:C, "T1") - SUMIFS(NhatKy_ViPham!K:K, NhatKy_ViPham!E:E, "11_Toan_C", NhatKy_ViPham!F:F, B41, NhatKy_ViPham!C:C, "T1")</f>
        <v>100</v>
      </c>
      <c r="S41" s="7">
        <f>100 + SUMIFS(NhatKy_ViPham!J:J, NhatKy_ViPham!E:E, "11_Toan_C", NhatKy_ViPham!F:F, B41, NhatKy_ViPham!C:C, "T2") - SUMIFS(NhatKy_ViPham!K:K, NhatKy_ViPham!E:E, "11_Toan_C", NhatKy_ViPham!F:F, B41, NhatKy_ViPham!C:C, "T2")</f>
        <v>100</v>
      </c>
      <c r="T41" s="7">
        <f>100 + SUMIFS(NhatKy_ViPham!J:J, NhatKy_ViPham!E:E, "11_Toan_C", NhatKy_ViPham!F:F, B41, NhatKy_ViPham!C:C, "T3") - SUMIFS(NhatKy_ViPham!K:K, NhatKy_ViPham!E:E, "11_Toan_C", NhatKy_ViPham!F:F, B41, NhatKy_ViPham!C:C, "T3")</f>
        <v>100</v>
      </c>
      <c r="U41" s="7">
        <f>100 + SUMIFS(NhatKy_ViPham!J:J, NhatKy_ViPham!E:E, "11_Toan_C", NhatKy_ViPham!F:F, B41, NhatKy_ViPham!C:C, "T4") - SUMIFS(NhatKy_ViPham!K:K, NhatKy_ViPham!E:E, "11_Toan_C", NhatKy_ViPham!F:F, B41, NhatKy_ViPham!C:C, "T4")</f>
        <v>100</v>
      </c>
      <c r="V41" s="7">
        <f>100 + SUMIFS(NhatKy_ViPham!J:J, NhatKy_ViPham!E:E, "11_Toan_C", NhatKy_ViPham!F:F, B41, NhatKy_ViPham!C:C, "T5") - SUMIFS(NhatKy_ViPham!K:K, NhatKy_ViPham!E:E, "11_Toan_C", NhatKy_ViPham!F:F, B41, NhatKy_ViPham!C:C, "T5")</f>
        <v>100</v>
      </c>
      <c r="W41" s="7">
        <f>100 + SUMIFS(NhatKy_ViPham!J:J, NhatKy_ViPham!E:E, "11_Toan_C", NhatKy_ViPham!F:F, B41, NhatKy_ViPham!C:C, "T6") - SUMIFS(NhatKy_ViPham!K:K, NhatKy_ViPham!E:E, "11_Toan_C", NhatKy_ViPham!F:F, B41, NhatKy_ViPham!C:C, "T6")</f>
        <v>100</v>
      </c>
      <c r="X41" s="7">
        <f>100 + SUMIFS(NhatKy_ViPham!J:J, NhatKy_ViPham!E:E, "11_Toan_C", NhatKy_ViPham!F:F, B41, NhatKy_ViPham!C:C, "T7") - SUMIFS(NhatKy_ViPham!K:K, NhatKy_ViPham!E:E, "11_Toan_C", NhatKy_ViPham!F:F, B41, NhatKy_ViPham!C:C, "T7")</f>
        <v>100</v>
      </c>
      <c r="Y41" s="7">
        <f>100 + SUMIFS(NhatKy_ViPham!J:J, NhatKy_ViPham!E:E, "11_Toan_C", NhatKy_ViPham!F:F, B41, NhatKy_ViPham!C:C, "T8") - SUMIFS(NhatKy_ViPham!K:K, NhatKy_ViPham!E:E, "11_Toan_C", NhatKy_ViPham!F:F, B41, NhatKy_ViPham!C:C, "T8")</f>
        <v>100</v>
      </c>
      <c r="Z41" s="7">
        <f>100 + SUMIFS(NhatKy_ViPham!J:J, NhatKy_ViPham!E:E, "11_Toan_C", NhatKy_ViPham!F:F, B41, NhatKy_ViPham!C:C, "T9") - SUMIFS(NhatKy_ViPham!K:K, NhatKy_ViPham!E:E, "11_Toan_C", NhatKy_ViPham!F:F, B41, NhatKy_ViPham!C:C, "T9")</f>
        <v>100</v>
      </c>
      <c r="AA41" s="7">
        <f>100 + SUMIFS(NhatKy_ViPham!J:J, NhatKy_ViPham!E:E, "11_Toan_C", NhatKy_ViPham!F:F, B41, NhatKy_ViPham!C:C, "T10") - SUMIFS(NhatKy_ViPham!K:K, NhatKy_ViPham!E:E, "11_Toan_C", NhatKy_ViPham!F:F, B41, NhatKy_ViPham!C:C, "T10")</f>
        <v>100</v>
      </c>
      <c r="AB41" s="7">
        <f>100 + SUMIFS(NhatKy_ViPham!J:J, NhatKy_ViPham!E:E, "11_Toan_C", NhatKy_ViPham!F:F, B41, NhatKy_ViPham!C:C, "T11") - SUMIFS(NhatKy_ViPham!K:K, NhatKy_ViPham!E:E, "11_Toan_C", NhatKy_ViPham!F:F, B41, NhatKy_ViPham!C:C, "T11")</f>
        <v>100</v>
      </c>
      <c r="AC41" s="7">
        <f>100 + SUMIFS(NhatKy_ViPham!J:J, NhatKy_ViPham!E:E, "11_Toan_C", NhatKy_ViPham!F:F, B41, NhatKy_ViPham!C:C, "T12") - SUMIFS(NhatKy_ViPham!K:K, NhatKy_ViPham!E:E, "11_Toan_C", NhatKy_ViPham!F:F, B41, NhatKy_ViPham!C:C, "T12")</f>
        <v>100</v>
      </c>
      <c r="AD41" s="7">
        <f>100 + SUMIFS(NhatKy_ViPham!J:J, NhatKy_ViPham!E:E, "11_Toan_C", NhatKy_ViPham!F:F, B41, NhatKy_ViPham!C:C, "T13") - SUMIFS(NhatKy_ViPham!K:K, NhatKy_ViPham!E:E, "11_Toan_C", NhatKy_ViPham!F:F, B41, NhatKy_ViPham!C:C, "T13")</f>
        <v>100</v>
      </c>
      <c r="AE41" s="7">
        <f>100 + SUMIFS(NhatKy_ViPham!J:J, NhatKy_ViPham!E:E, "11_Toan_C", NhatKy_ViPham!F:F, B41, NhatKy_ViPham!C:C, "T14") - SUMIFS(NhatKy_ViPham!K:K, NhatKy_ViPham!E:E, "11_Toan_C", NhatKy_ViPham!F:F, B41, NhatKy_ViPham!C:C, "T14")</f>
        <v>100</v>
      </c>
      <c r="AF41" s="7">
        <f>100 + SUMIFS(NhatKy_ViPham!J:J, NhatKy_ViPham!E:E, "11_Toan_C", NhatKy_ViPham!F:F, B41, NhatKy_ViPham!C:C, "T15") - SUMIFS(NhatKy_ViPham!K:K, NhatKy_ViPham!E:E, "11_Toan_C", NhatKy_ViPham!F:F, B41, NhatKy_ViPham!C:C, "T15")</f>
        <v>100</v>
      </c>
      <c r="AG41" s="7">
        <f>100 + SUMIFS(NhatKy_ViPham!J:J, NhatKy_ViPham!E:E, "11_Toan_C", NhatKy_ViPham!F:F, B41, NhatKy_ViPham!C:C, "T16") - SUMIFS(NhatKy_ViPham!K:K, NhatKy_ViPham!E:E, "11_Toan_C", NhatKy_ViPham!F:F, B41, NhatKy_ViPham!C:C, "T16")</f>
        <v>100</v>
      </c>
      <c r="AH41" s="7">
        <f>100 + SUMIFS(NhatKy_ViPham!J:J, NhatKy_ViPham!E:E, "11_Toan_C", NhatKy_ViPham!F:F, B41, NhatKy_ViPham!C:C, "T17") - SUMIFS(NhatKy_ViPham!K:K, NhatKy_ViPham!E:E, "11_Toan_C", NhatKy_ViPham!F:F, B41, NhatKy_ViPham!C:C, "T17")</f>
        <v>100</v>
      </c>
      <c r="AI41" s="7">
        <f>100 + SUMIFS(NhatKy_ViPham!J:J, NhatKy_ViPham!E:E, "11_Toan_C", NhatKy_ViPham!F:F, B41, NhatKy_ViPham!C:C, "T18") - SUMIFS(NhatKy_ViPham!K:K, NhatKy_ViPham!E:E, "11_Toan_C", NhatKy_ViPham!F:F, B41, NhatKy_ViPham!C:C, "T18")</f>
        <v>100</v>
      </c>
      <c r="AJ41" s="7">
        <f>100 + SUMIFS(NhatKy_ViPham!J:J, NhatKy_ViPham!E:E, "11_Toan_C", NhatKy_ViPham!F:F, B41, NhatKy_ViPham!C:C, "T19") - SUMIFS(NhatKy_ViPham!K:K, NhatKy_ViPham!E:E, "11_Toan_C", NhatKy_ViPham!F:F, B41, NhatKy_ViPham!C:C, "T19")</f>
        <v>100</v>
      </c>
      <c r="AK41" s="7">
        <f>100 + SUMIFS(NhatKy_ViPham!J:J, NhatKy_ViPham!E:E, "11_Toan_C", NhatKy_ViPham!F:F, B41, NhatKy_ViPham!C:C, "T20") - SUMIFS(NhatKy_ViPham!K:K, NhatKy_ViPham!E:E, "11_Toan_C", NhatKy_ViPham!F:F, B41, NhatKy_ViPham!C:C, "T20")</f>
        <v>100</v>
      </c>
      <c r="AL41" s="7">
        <f>100 + SUMIFS(NhatKy_ViPham!J:J, NhatKy_ViPham!E:E, "11_Toan_C", NhatKy_ViPham!F:F, B41, NhatKy_ViPham!C:C, "T21") - SUMIFS(NhatKy_ViPham!K:K, NhatKy_ViPham!E:E, "11_Toan_C", NhatKy_ViPham!F:F, B41, NhatKy_ViPham!C:C, "T21")</f>
        <v>100</v>
      </c>
      <c r="AM41" s="7">
        <f>100 + SUMIFS(NhatKy_ViPham!J:J, NhatKy_ViPham!E:E, "11_Toan_C", NhatKy_ViPham!F:F, B41, NhatKy_ViPham!C:C, "T22") - SUMIFS(NhatKy_ViPham!K:K, NhatKy_ViPham!E:E, "11_Toan_C", NhatKy_ViPham!F:F, B41, NhatKy_ViPham!C:C, "T22")</f>
        <v>100</v>
      </c>
      <c r="AN41" s="7">
        <f>100 + SUMIFS(NhatKy_ViPham!J:J, NhatKy_ViPham!E:E, "11_Toan_C", NhatKy_ViPham!F:F, B41, NhatKy_ViPham!C:C, "T23") - SUMIFS(NhatKy_ViPham!K:K, NhatKy_ViPham!E:E, "11_Toan_C", NhatKy_ViPham!F:F, B41, NhatKy_ViPham!C:C, "T23")</f>
        <v>100</v>
      </c>
      <c r="AO41" s="7">
        <f>100 + SUMIFS(NhatKy_ViPham!J:J, NhatKy_ViPham!E:E, "11_Toan_C", NhatKy_ViPham!F:F, B41, NhatKy_ViPham!C:C, "T24") - SUMIFS(NhatKy_ViPham!K:K, NhatKy_ViPham!E:E, "11_Toan_C", NhatKy_ViPham!F:F, B41, NhatKy_ViPham!C:C, "T24")</f>
        <v>100</v>
      </c>
      <c r="AP41" s="7">
        <f>100 + SUMIFS(NhatKy_ViPham!J:J, NhatKy_ViPham!E:E, "11_Toan_C", NhatKy_ViPham!F:F, B41, NhatKy_ViPham!C:C, "T25") - SUMIFS(NhatKy_ViPham!K:K, NhatKy_ViPham!E:E, "11_Toan_C", NhatKy_ViPham!F:F, B41, NhatKy_ViPham!C:C, "T25")</f>
        <v>100</v>
      </c>
      <c r="AQ41" s="7">
        <f>100 + SUMIFS(NhatKy_ViPham!J:J, NhatKy_ViPham!E:E, "11_Toan_C", NhatKy_ViPham!F:F, B41, NhatKy_ViPham!C:C, "T26") - SUMIFS(NhatKy_ViPham!K:K, NhatKy_ViPham!E:E, "11_Toan_C", NhatKy_ViPham!F:F, B41, NhatKy_ViPham!C:C, "T26")</f>
        <v>100</v>
      </c>
      <c r="AR41" s="7">
        <f>100 + SUMIFS(NhatKy_ViPham!J:J, NhatKy_ViPham!E:E, "11_Toan_C", NhatKy_ViPham!F:F, B41, NhatKy_ViPham!C:C, "T27") - SUMIFS(NhatKy_ViPham!K:K, NhatKy_ViPham!E:E, "11_Toan_C", NhatKy_ViPham!F:F, B41, NhatKy_ViPham!C:C, "T27")</f>
        <v>100</v>
      </c>
      <c r="AS41" s="7">
        <f>100 + SUMIFS(NhatKy_ViPham!J:J, NhatKy_ViPham!E:E, "11_Toan_C", NhatKy_ViPham!F:F, B41, NhatKy_ViPham!C:C, "T28") - SUMIFS(NhatKy_ViPham!K:K, NhatKy_ViPham!E:E, "11_Toan_C", NhatKy_ViPham!F:F, B41, NhatKy_ViPham!C:C, "T28")</f>
        <v>100</v>
      </c>
      <c r="AT41" s="7">
        <f>100 + SUMIFS(NhatKy_ViPham!J:J, NhatKy_ViPham!E:E, "11_Toan_C", NhatKy_ViPham!F:F, B41, NhatKy_ViPham!C:C, "T29") - SUMIFS(NhatKy_ViPham!K:K, NhatKy_ViPham!E:E, "11_Toan_C", NhatKy_ViPham!F:F, B41, NhatKy_ViPham!C:C, "T29")</f>
        <v>100</v>
      </c>
      <c r="AU41" s="7">
        <f>100 + SUMIFS(NhatKy_ViPham!J:J, NhatKy_ViPham!E:E, "11_Toan_C", NhatKy_ViPham!F:F, B41, NhatKy_ViPham!C:C, "T30") - SUMIFS(NhatKy_ViPham!K:K, NhatKy_ViPham!E:E, "11_Toan_C", NhatKy_ViPham!F:F, B41, NhatKy_ViPham!C:C, "T30")</f>
        <v>100</v>
      </c>
      <c r="AV41" s="7">
        <f>100 + SUMIFS(NhatKy_ViPham!J:J, NhatKy_ViPham!E:E, "11_Toan_C", NhatKy_ViPham!F:F, B41, NhatKy_ViPham!C:C, "T31") - SUMIFS(NhatKy_ViPham!K:K, NhatKy_ViPham!E:E, "11_Toan_C", NhatKy_ViPham!F:F, B41, NhatKy_ViPham!C:C, "T31")</f>
        <v>100</v>
      </c>
      <c r="AW41" s="7">
        <f>100 + SUMIFS(NhatKy_ViPham!J:J, NhatKy_ViPham!E:E, "11_Toan_C", NhatKy_ViPham!F:F, B41, NhatKy_ViPham!C:C, "T32") - SUMIFS(NhatKy_ViPham!K:K, NhatKy_ViPham!E:E, "11_Toan_C", NhatKy_ViPham!F:F, B41, NhatKy_ViPham!C:C, "T32")</f>
        <v>100</v>
      </c>
      <c r="AX41" s="7">
        <f>100 + SUMIFS(NhatKy_ViPham!J:J, NhatKy_ViPham!E:E, "11_Toan_C", NhatKy_ViPham!F:F, B41, NhatKy_ViPham!C:C, "T33") - SUMIFS(NhatKy_ViPham!K:K, NhatKy_ViPham!E:E, "11_Toan_C", NhatKy_ViPham!F:F, B41, NhatKy_ViPham!C:C, "T33")</f>
        <v>100</v>
      </c>
      <c r="AY41" s="7">
        <f>100 + SUMIFS(NhatKy_ViPham!J:J, NhatKy_ViPham!E:E, "11_Toan_C", NhatKy_ViPham!F:F, B41, NhatKy_ViPham!C:C, "T34") - SUMIFS(NhatKy_ViPham!K:K, NhatKy_ViPham!E:E, "11_Toan_C", NhatKy_ViPham!F:F, B41, NhatKy_ViPham!C:C, "T34")</f>
        <v>100</v>
      </c>
      <c r="AZ41" s="7">
        <f>100 + SUMIFS(NhatKy_ViPham!J:J, NhatKy_ViPham!E:E, "11_Toan_C", NhatKy_ViPham!F:F, B41, NhatKy_ViPham!C:C, "T35") - SUMIFS(NhatKy_ViPham!K:K, NhatKy_ViPham!E:E, "11_Toan_C", NhatKy_ViPham!F:F, B41, NhatKy_ViPham!C:C, "T35")</f>
        <v>100</v>
      </c>
      <c r="BA41" s="12">
        <f t="shared" si="0"/>
        <v>100</v>
      </c>
      <c r="BB41" s="11" t="s">
        <v>430</v>
      </c>
      <c r="BC41" s="14" t="str">
        <f t="shared" si="1"/>
        <v>Tốt</v>
      </c>
      <c r="BD41" s="10" t="str">
        <f t="shared" si="2"/>
        <v>🟢 BÌNH THƯỜNG</v>
      </c>
    </row>
    <row r="42" spans="1:56" x14ac:dyDescent="0.25">
      <c r="A42" s="5">
        <v>34</v>
      </c>
      <c r="B42" s="15" t="s">
        <v>1520</v>
      </c>
      <c r="C42" s="5" t="s">
        <v>1494</v>
      </c>
      <c r="D42" s="5" t="s">
        <v>435</v>
      </c>
      <c r="E42" s="11" t="s">
        <v>430</v>
      </c>
      <c r="F42" s="6">
        <f>SUMIFS(NhatKy_ViPham!K:K, NhatKy_ViPham!E:E, "11_Toan_C", NhatKy_ViPham!F:F, B42, NhatKy_ViPham!H:H, "L01")</f>
        <v>0</v>
      </c>
      <c r="G42" s="6">
        <f>SUMIFS(NhatKy_ViPham!K:K, NhatKy_ViPham!E:E, "11_Toan_C", NhatKy_ViPham!F:F, B42, NhatKy_ViPham!H:H, "L02")</f>
        <v>0</v>
      </c>
      <c r="H42" s="6">
        <f>SUMIFS(NhatKy_ViPham!K:K, NhatKy_ViPham!E:E, "11_Toan_C", NhatKy_ViPham!F:F, B42, NhatKy_ViPham!H:H, "L03")</f>
        <v>0</v>
      </c>
      <c r="I42" s="6">
        <f>SUMIFS(NhatKy_ViPham!K:K, NhatKy_ViPham!E:E, "11_Toan_C", NhatKy_ViPham!F:F, B42, NhatKy_ViPham!H:H, "L04")</f>
        <v>0</v>
      </c>
      <c r="J42" s="6">
        <f>SUMIFS(NhatKy_ViPham!K:K, NhatKy_ViPham!E:E, "11_Toan_C", NhatKy_ViPham!F:F, B42, NhatKy_ViPham!H:H, "L05")</f>
        <v>0</v>
      </c>
      <c r="K42" s="6">
        <f>SUMIFS(NhatKy_ViPham!K:K, NhatKy_ViPham!E:E, "11_Toan_C", NhatKy_ViPham!F:F, B42, NhatKy_ViPham!H:H, "L06")</f>
        <v>0</v>
      </c>
      <c r="L42" s="6">
        <f>SUMIFS(NhatKy_ViPham!K:K, NhatKy_ViPham!E:E, "11_Toan_C", NhatKy_ViPham!F:F, B42, NhatKy_ViPham!H:H, "L07")</f>
        <v>0</v>
      </c>
      <c r="M42" s="6">
        <f>SUMIFS(NhatKy_ViPham!K:K, NhatKy_ViPham!E:E, "11_Toan_C", NhatKy_ViPham!F:F, B42, NhatKy_ViPham!H:H, "L08")</f>
        <v>0</v>
      </c>
      <c r="N42" s="6">
        <f>SUMIFS(NhatKy_ViPham!K:K, NhatKy_ViPham!E:E, "11_Toan_C", NhatKy_ViPham!F:F, B42, NhatKy_ViPham!H:H, "L09")</f>
        <v>0</v>
      </c>
      <c r="O42" s="6">
        <f>SUMIFS(NhatKy_ViPham!K:K, NhatKy_ViPham!E:E, "11_Toan_C", NhatKy_ViPham!F:F, B42, NhatKy_ViPham!H:H, "L10")</f>
        <v>0</v>
      </c>
      <c r="P42" s="12">
        <f>SUMIFS(NhatKy_ViPham!J:J, NhatKy_ViPham!E:E, "11_Toan_C", NhatKy_ViPham!F:F, B42)</f>
        <v>0</v>
      </c>
      <c r="Q42" s="13">
        <f>SUMIFS(NhatKy_ViPham!K:K, NhatKy_ViPham!E:E, "11_Toan_C", NhatKy_ViPham!F:F, B42)</f>
        <v>0</v>
      </c>
      <c r="R42" s="6">
        <f>100 + SUMIFS(NhatKy_ViPham!J:J, NhatKy_ViPham!E:E, "11_Toan_C", NhatKy_ViPham!F:F, B42, NhatKy_ViPham!C:C, "T1") - SUMIFS(NhatKy_ViPham!K:K, NhatKy_ViPham!E:E, "11_Toan_C", NhatKy_ViPham!F:F, B42, NhatKy_ViPham!C:C, "T1")</f>
        <v>100</v>
      </c>
      <c r="S42" s="6">
        <f>100 + SUMIFS(NhatKy_ViPham!J:J, NhatKy_ViPham!E:E, "11_Toan_C", NhatKy_ViPham!F:F, B42, NhatKy_ViPham!C:C, "T2") - SUMIFS(NhatKy_ViPham!K:K, NhatKy_ViPham!E:E, "11_Toan_C", NhatKy_ViPham!F:F, B42, NhatKy_ViPham!C:C, "T2")</f>
        <v>100</v>
      </c>
      <c r="T42" s="6">
        <f>100 + SUMIFS(NhatKy_ViPham!J:J, NhatKy_ViPham!E:E, "11_Toan_C", NhatKy_ViPham!F:F, B42, NhatKy_ViPham!C:C, "T3") - SUMIFS(NhatKy_ViPham!K:K, NhatKy_ViPham!E:E, "11_Toan_C", NhatKy_ViPham!F:F, B42, NhatKy_ViPham!C:C, "T3")</f>
        <v>100</v>
      </c>
      <c r="U42" s="6">
        <f>100 + SUMIFS(NhatKy_ViPham!J:J, NhatKy_ViPham!E:E, "11_Toan_C", NhatKy_ViPham!F:F, B42, NhatKy_ViPham!C:C, "T4") - SUMIFS(NhatKy_ViPham!K:K, NhatKy_ViPham!E:E, "11_Toan_C", NhatKy_ViPham!F:F, B42, NhatKy_ViPham!C:C, "T4")</f>
        <v>100</v>
      </c>
      <c r="V42" s="6">
        <f>100 + SUMIFS(NhatKy_ViPham!J:J, NhatKy_ViPham!E:E, "11_Toan_C", NhatKy_ViPham!F:F, B42, NhatKy_ViPham!C:C, "T5") - SUMIFS(NhatKy_ViPham!K:K, NhatKy_ViPham!E:E, "11_Toan_C", NhatKy_ViPham!F:F, B42, NhatKy_ViPham!C:C, "T5")</f>
        <v>100</v>
      </c>
      <c r="W42" s="6">
        <f>100 + SUMIFS(NhatKy_ViPham!J:J, NhatKy_ViPham!E:E, "11_Toan_C", NhatKy_ViPham!F:F, B42, NhatKy_ViPham!C:C, "T6") - SUMIFS(NhatKy_ViPham!K:K, NhatKy_ViPham!E:E, "11_Toan_C", NhatKy_ViPham!F:F, B42, NhatKy_ViPham!C:C, "T6")</f>
        <v>100</v>
      </c>
      <c r="X42" s="6">
        <f>100 + SUMIFS(NhatKy_ViPham!J:J, NhatKy_ViPham!E:E, "11_Toan_C", NhatKy_ViPham!F:F, B42, NhatKy_ViPham!C:C, "T7") - SUMIFS(NhatKy_ViPham!K:K, NhatKy_ViPham!E:E, "11_Toan_C", NhatKy_ViPham!F:F, B42, NhatKy_ViPham!C:C, "T7")</f>
        <v>100</v>
      </c>
      <c r="Y42" s="6">
        <f>100 + SUMIFS(NhatKy_ViPham!J:J, NhatKy_ViPham!E:E, "11_Toan_C", NhatKy_ViPham!F:F, B42, NhatKy_ViPham!C:C, "T8") - SUMIFS(NhatKy_ViPham!K:K, NhatKy_ViPham!E:E, "11_Toan_C", NhatKy_ViPham!F:F, B42, NhatKy_ViPham!C:C, "T8")</f>
        <v>100</v>
      </c>
      <c r="Z42" s="6">
        <f>100 + SUMIFS(NhatKy_ViPham!J:J, NhatKy_ViPham!E:E, "11_Toan_C", NhatKy_ViPham!F:F, B42, NhatKy_ViPham!C:C, "T9") - SUMIFS(NhatKy_ViPham!K:K, NhatKy_ViPham!E:E, "11_Toan_C", NhatKy_ViPham!F:F, B42, NhatKy_ViPham!C:C, "T9")</f>
        <v>100</v>
      </c>
      <c r="AA42" s="6">
        <f>100 + SUMIFS(NhatKy_ViPham!J:J, NhatKy_ViPham!E:E, "11_Toan_C", NhatKy_ViPham!F:F, B42, NhatKy_ViPham!C:C, "T10") - SUMIFS(NhatKy_ViPham!K:K, NhatKy_ViPham!E:E, "11_Toan_C", NhatKy_ViPham!F:F, B42, NhatKy_ViPham!C:C, "T10")</f>
        <v>100</v>
      </c>
      <c r="AB42" s="6">
        <f>100 + SUMIFS(NhatKy_ViPham!J:J, NhatKy_ViPham!E:E, "11_Toan_C", NhatKy_ViPham!F:F, B42, NhatKy_ViPham!C:C, "T11") - SUMIFS(NhatKy_ViPham!K:K, NhatKy_ViPham!E:E, "11_Toan_C", NhatKy_ViPham!F:F, B42, NhatKy_ViPham!C:C, "T11")</f>
        <v>100</v>
      </c>
      <c r="AC42" s="6">
        <f>100 + SUMIFS(NhatKy_ViPham!J:J, NhatKy_ViPham!E:E, "11_Toan_C", NhatKy_ViPham!F:F, B42, NhatKy_ViPham!C:C, "T12") - SUMIFS(NhatKy_ViPham!K:K, NhatKy_ViPham!E:E, "11_Toan_C", NhatKy_ViPham!F:F, B42, NhatKy_ViPham!C:C, "T12")</f>
        <v>100</v>
      </c>
      <c r="AD42" s="6">
        <f>100 + SUMIFS(NhatKy_ViPham!J:J, NhatKy_ViPham!E:E, "11_Toan_C", NhatKy_ViPham!F:F, B42, NhatKy_ViPham!C:C, "T13") - SUMIFS(NhatKy_ViPham!K:K, NhatKy_ViPham!E:E, "11_Toan_C", NhatKy_ViPham!F:F, B42, NhatKy_ViPham!C:C, "T13")</f>
        <v>100</v>
      </c>
      <c r="AE42" s="6">
        <f>100 + SUMIFS(NhatKy_ViPham!J:J, NhatKy_ViPham!E:E, "11_Toan_C", NhatKy_ViPham!F:F, B42, NhatKy_ViPham!C:C, "T14") - SUMIFS(NhatKy_ViPham!K:K, NhatKy_ViPham!E:E, "11_Toan_C", NhatKy_ViPham!F:F, B42, NhatKy_ViPham!C:C, "T14")</f>
        <v>100</v>
      </c>
      <c r="AF42" s="6">
        <f>100 + SUMIFS(NhatKy_ViPham!J:J, NhatKy_ViPham!E:E, "11_Toan_C", NhatKy_ViPham!F:F, B42, NhatKy_ViPham!C:C, "T15") - SUMIFS(NhatKy_ViPham!K:K, NhatKy_ViPham!E:E, "11_Toan_C", NhatKy_ViPham!F:F, B42, NhatKy_ViPham!C:C, "T15")</f>
        <v>100</v>
      </c>
      <c r="AG42" s="6">
        <f>100 + SUMIFS(NhatKy_ViPham!J:J, NhatKy_ViPham!E:E, "11_Toan_C", NhatKy_ViPham!F:F, B42, NhatKy_ViPham!C:C, "T16") - SUMIFS(NhatKy_ViPham!K:K, NhatKy_ViPham!E:E, "11_Toan_C", NhatKy_ViPham!F:F, B42, NhatKy_ViPham!C:C, "T16")</f>
        <v>100</v>
      </c>
      <c r="AH42" s="6">
        <f>100 + SUMIFS(NhatKy_ViPham!J:J, NhatKy_ViPham!E:E, "11_Toan_C", NhatKy_ViPham!F:F, B42, NhatKy_ViPham!C:C, "T17") - SUMIFS(NhatKy_ViPham!K:K, NhatKy_ViPham!E:E, "11_Toan_C", NhatKy_ViPham!F:F, B42, NhatKy_ViPham!C:C, "T17")</f>
        <v>100</v>
      </c>
      <c r="AI42" s="6">
        <f>100 + SUMIFS(NhatKy_ViPham!J:J, NhatKy_ViPham!E:E, "11_Toan_C", NhatKy_ViPham!F:F, B42, NhatKy_ViPham!C:C, "T18") - SUMIFS(NhatKy_ViPham!K:K, NhatKy_ViPham!E:E, "11_Toan_C", NhatKy_ViPham!F:F, B42, NhatKy_ViPham!C:C, "T18")</f>
        <v>100</v>
      </c>
      <c r="AJ42" s="6">
        <f>100 + SUMIFS(NhatKy_ViPham!J:J, NhatKy_ViPham!E:E, "11_Toan_C", NhatKy_ViPham!F:F, B42, NhatKy_ViPham!C:C, "T19") - SUMIFS(NhatKy_ViPham!K:K, NhatKy_ViPham!E:E, "11_Toan_C", NhatKy_ViPham!F:F, B42, NhatKy_ViPham!C:C, "T19")</f>
        <v>100</v>
      </c>
      <c r="AK42" s="6">
        <f>100 + SUMIFS(NhatKy_ViPham!J:J, NhatKy_ViPham!E:E, "11_Toan_C", NhatKy_ViPham!F:F, B42, NhatKy_ViPham!C:C, "T20") - SUMIFS(NhatKy_ViPham!K:K, NhatKy_ViPham!E:E, "11_Toan_C", NhatKy_ViPham!F:F, B42, NhatKy_ViPham!C:C, "T20")</f>
        <v>100</v>
      </c>
      <c r="AL42" s="6">
        <f>100 + SUMIFS(NhatKy_ViPham!J:J, NhatKy_ViPham!E:E, "11_Toan_C", NhatKy_ViPham!F:F, B42, NhatKy_ViPham!C:C, "T21") - SUMIFS(NhatKy_ViPham!K:K, NhatKy_ViPham!E:E, "11_Toan_C", NhatKy_ViPham!F:F, B42, NhatKy_ViPham!C:C, "T21")</f>
        <v>100</v>
      </c>
      <c r="AM42" s="6">
        <f>100 + SUMIFS(NhatKy_ViPham!J:J, NhatKy_ViPham!E:E, "11_Toan_C", NhatKy_ViPham!F:F, B42, NhatKy_ViPham!C:C, "T22") - SUMIFS(NhatKy_ViPham!K:K, NhatKy_ViPham!E:E, "11_Toan_C", NhatKy_ViPham!F:F, B42, NhatKy_ViPham!C:C, "T22")</f>
        <v>100</v>
      </c>
      <c r="AN42" s="6">
        <f>100 + SUMIFS(NhatKy_ViPham!J:J, NhatKy_ViPham!E:E, "11_Toan_C", NhatKy_ViPham!F:F, B42, NhatKy_ViPham!C:C, "T23") - SUMIFS(NhatKy_ViPham!K:K, NhatKy_ViPham!E:E, "11_Toan_C", NhatKy_ViPham!F:F, B42, NhatKy_ViPham!C:C, "T23")</f>
        <v>100</v>
      </c>
      <c r="AO42" s="6">
        <f>100 + SUMIFS(NhatKy_ViPham!J:J, NhatKy_ViPham!E:E, "11_Toan_C", NhatKy_ViPham!F:F, B42, NhatKy_ViPham!C:C, "T24") - SUMIFS(NhatKy_ViPham!K:K, NhatKy_ViPham!E:E, "11_Toan_C", NhatKy_ViPham!F:F, B42, NhatKy_ViPham!C:C, "T24")</f>
        <v>100</v>
      </c>
      <c r="AP42" s="6">
        <f>100 + SUMIFS(NhatKy_ViPham!J:J, NhatKy_ViPham!E:E, "11_Toan_C", NhatKy_ViPham!F:F, B42, NhatKy_ViPham!C:C, "T25") - SUMIFS(NhatKy_ViPham!K:K, NhatKy_ViPham!E:E, "11_Toan_C", NhatKy_ViPham!F:F, B42, NhatKy_ViPham!C:C, "T25")</f>
        <v>100</v>
      </c>
      <c r="AQ42" s="6">
        <f>100 + SUMIFS(NhatKy_ViPham!J:J, NhatKy_ViPham!E:E, "11_Toan_C", NhatKy_ViPham!F:F, B42, NhatKy_ViPham!C:C, "T26") - SUMIFS(NhatKy_ViPham!K:K, NhatKy_ViPham!E:E, "11_Toan_C", NhatKy_ViPham!F:F, B42, NhatKy_ViPham!C:C, "T26")</f>
        <v>100</v>
      </c>
      <c r="AR42" s="6">
        <f>100 + SUMIFS(NhatKy_ViPham!J:J, NhatKy_ViPham!E:E, "11_Toan_C", NhatKy_ViPham!F:F, B42, NhatKy_ViPham!C:C, "T27") - SUMIFS(NhatKy_ViPham!K:K, NhatKy_ViPham!E:E, "11_Toan_C", NhatKy_ViPham!F:F, B42, NhatKy_ViPham!C:C, "T27")</f>
        <v>100</v>
      </c>
      <c r="AS42" s="6">
        <f>100 + SUMIFS(NhatKy_ViPham!J:J, NhatKy_ViPham!E:E, "11_Toan_C", NhatKy_ViPham!F:F, B42, NhatKy_ViPham!C:C, "T28") - SUMIFS(NhatKy_ViPham!K:K, NhatKy_ViPham!E:E, "11_Toan_C", NhatKy_ViPham!F:F, B42, NhatKy_ViPham!C:C, "T28")</f>
        <v>100</v>
      </c>
      <c r="AT42" s="6">
        <f>100 + SUMIFS(NhatKy_ViPham!J:J, NhatKy_ViPham!E:E, "11_Toan_C", NhatKy_ViPham!F:F, B42, NhatKy_ViPham!C:C, "T29") - SUMIFS(NhatKy_ViPham!K:K, NhatKy_ViPham!E:E, "11_Toan_C", NhatKy_ViPham!F:F, B42, NhatKy_ViPham!C:C, "T29")</f>
        <v>100</v>
      </c>
      <c r="AU42" s="6">
        <f>100 + SUMIFS(NhatKy_ViPham!J:J, NhatKy_ViPham!E:E, "11_Toan_C", NhatKy_ViPham!F:F, B42, NhatKy_ViPham!C:C, "T30") - SUMIFS(NhatKy_ViPham!K:K, NhatKy_ViPham!E:E, "11_Toan_C", NhatKy_ViPham!F:F, B42, NhatKy_ViPham!C:C, "T30")</f>
        <v>100</v>
      </c>
      <c r="AV42" s="6">
        <f>100 + SUMIFS(NhatKy_ViPham!J:J, NhatKy_ViPham!E:E, "11_Toan_C", NhatKy_ViPham!F:F, B42, NhatKy_ViPham!C:C, "T31") - SUMIFS(NhatKy_ViPham!K:K, NhatKy_ViPham!E:E, "11_Toan_C", NhatKy_ViPham!F:F, B42, NhatKy_ViPham!C:C, "T31")</f>
        <v>100</v>
      </c>
      <c r="AW42" s="6">
        <f>100 + SUMIFS(NhatKy_ViPham!J:J, NhatKy_ViPham!E:E, "11_Toan_C", NhatKy_ViPham!F:F, B42, NhatKy_ViPham!C:C, "T32") - SUMIFS(NhatKy_ViPham!K:K, NhatKy_ViPham!E:E, "11_Toan_C", NhatKy_ViPham!F:F, B42, NhatKy_ViPham!C:C, "T32")</f>
        <v>100</v>
      </c>
      <c r="AX42" s="6">
        <f>100 + SUMIFS(NhatKy_ViPham!J:J, NhatKy_ViPham!E:E, "11_Toan_C", NhatKy_ViPham!F:F, B42, NhatKy_ViPham!C:C, "T33") - SUMIFS(NhatKy_ViPham!K:K, NhatKy_ViPham!E:E, "11_Toan_C", NhatKy_ViPham!F:F, B42, NhatKy_ViPham!C:C, "T33")</f>
        <v>100</v>
      </c>
      <c r="AY42" s="6">
        <f>100 + SUMIFS(NhatKy_ViPham!J:J, NhatKy_ViPham!E:E, "11_Toan_C", NhatKy_ViPham!F:F, B42, NhatKy_ViPham!C:C, "T34") - SUMIFS(NhatKy_ViPham!K:K, NhatKy_ViPham!E:E, "11_Toan_C", NhatKy_ViPham!F:F, B42, NhatKy_ViPham!C:C, "T34")</f>
        <v>100</v>
      </c>
      <c r="AZ42" s="6">
        <f>100 + SUMIFS(NhatKy_ViPham!J:J, NhatKy_ViPham!E:E, "11_Toan_C", NhatKy_ViPham!F:F, B42, NhatKy_ViPham!C:C, "T35") - SUMIFS(NhatKy_ViPham!K:K, NhatKy_ViPham!E:E, "11_Toan_C", NhatKy_ViPham!F:F, B42, NhatKy_ViPham!C:C, "T35")</f>
        <v>100</v>
      </c>
      <c r="BA42" s="12">
        <f t="shared" si="0"/>
        <v>100</v>
      </c>
      <c r="BB42" s="11" t="s">
        <v>430</v>
      </c>
      <c r="BC42" s="16" t="str">
        <f t="shared" si="1"/>
        <v>Tốt</v>
      </c>
      <c r="BD42" s="15" t="str">
        <f t="shared" si="2"/>
        <v>🟢 BÌNH THƯỜNG</v>
      </c>
    </row>
    <row r="43" spans="1:56" x14ac:dyDescent="0.25">
      <c r="A43" s="4">
        <v>35</v>
      </c>
      <c r="B43" s="10" t="s">
        <v>1521</v>
      </c>
      <c r="C43" s="4" t="s">
        <v>1522</v>
      </c>
      <c r="D43" s="4" t="s">
        <v>429</v>
      </c>
      <c r="E43" s="11" t="s">
        <v>430</v>
      </c>
      <c r="F43" s="7">
        <f>SUMIFS(NhatKy_ViPham!K:K, NhatKy_ViPham!E:E, "11_Toan_C", NhatKy_ViPham!F:F, B43, NhatKy_ViPham!H:H, "L01")</f>
        <v>0</v>
      </c>
      <c r="G43" s="7">
        <f>SUMIFS(NhatKy_ViPham!K:K, NhatKy_ViPham!E:E, "11_Toan_C", NhatKy_ViPham!F:F, B43, NhatKy_ViPham!H:H, "L02")</f>
        <v>0</v>
      </c>
      <c r="H43" s="7">
        <f>SUMIFS(NhatKy_ViPham!K:K, NhatKy_ViPham!E:E, "11_Toan_C", NhatKy_ViPham!F:F, B43, NhatKy_ViPham!H:H, "L03")</f>
        <v>0</v>
      </c>
      <c r="I43" s="7">
        <f>SUMIFS(NhatKy_ViPham!K:K, NhatKy_ViPham!E:E, "11_Toan_C", NhatKy_ViPham!F:F, B43, NhatKy_ViPham!H:H, "L04")</f>
        <v>0</v>
      </c>
      <c r="J43" s="7">
        <f>SUMIFS(NhatKy_ViPham!K:K, NhatKy_ViPham!E:E, "11_Toan_C", NhatKy_ViPham!F:F, B43, NhatKy_ViPham!H:H, "L05")</f>
        <v>0</v>
      </c>
      <c r="K43" s="7">
        <f>SUMIFS(NhatKy_ViPham!K:K, NhatKy_ViPham!E:E, "11_Toan_C", NhatKy_ViPham!F:F, B43, NhatKy_ViPham!H:H, "L06")</f>
        <v>0</v>
      </c>
      <c r="L43" s="7">
        <f>SUMIFS(NhatKy_ViPham!K:K, NhatKy_ViPham!E:E, "11_Toan_C", NhatKy_ViPham!F:F, B43, NhatKy_ViPham!H:H, "L07")</f>
        <v>0</v>
      </c>
      <c r="M43" s="7">
        <f>SUMIFS(NhatKy_ViPham!K:K, NhatKy_ViPham!E:E, "11_Toan_C", NhatKy_ViPham!F:F, B43, NhatKy_ViPham!H:H, "L08")</f>
        <v>0</v>
      </c>
      <c r="N43" s="7">
        <f>SUMIFS(NhatKy_ViPham!K:K, NhatKy_ViPham!E:E, "11_Toan_C", NhatKy_ViPham!F:F, B43, NhatKy_ViPham!H:H, "L09")</f>
        <v>0</v>
      </c>
      <c r="O43" s="7">
        <f>SUMIFS(NhatKy_ViPham!K:K, NhatKy_ViPham!E:E, "11_Toan_C", NhatKy_ViPham!F:F, B43, NhatKy_ViPham!H:H, "L10")</f>
        <v>0</v>
      </c>
      <c r="P43" s="12">
        <f>SUMIFS(NhatKy_ViPham!J:J, NhatKy_ViPham!E:E, "11_Toan_C", NhatKy_ViPham!F:F, B43)</f>
        <v>0</v>
      </c>
      <c r="Q43" s="13">
        <f>SUMIFS(NhatKy_ViPham!K:K, NhatKy_ViPham!E:E, "11_Toan_C", NhatKy_ViPham!F:F, B43)</f>
        <v>0</v>
      </c>
      <c r="R43" s="7">
        <f>100 + SUMIFS(NhatKy_ViPham!J:J, NhatKy_ViPham!E:E, "11_Toan_C", NhatKy_ViPham!F:F, B43, NhatKy_ViPham!C:C, "T1") - SUMIFS(NhatKy_ViPham!K:K, NhatKy_ViPham!E:E, "11_Toan_C", NhatKy_ViPham!F:F, B43, NhatKy_ViPham!C:C, "T1")</f>
        <v>100</v>
      </c>
      <c r="S43" s="7">
        <f>100 + SUMIFS(NhatKy_ViPham!J:J, NhatKy_ViPham!E:E, "11_Toan_C", NhatKy_ViPham!F:F, B43, NhatKy_ViPham!C:C, "T2") - SUMIFS(NhatKy_ViPham!K:K, NhatKy_ViPham!E:E, "11_Toan_C", NhatKy_ViPham!F:F, B43, NhatKy_ViPham!C:C, "T2")</f>
        <v>100</v>
      </c>
      <c r="T43" s="7">
        <f>100 + SUMIFS(NhatKy_ViPham!J:J, NhatKy_ViPham!E:E, "11_Toan_C", NhatKy_ViPham!F:F, B43, NhatKy_ViPham!C:C, "T3") - SUMIFS(NhatKy_ViPham!K:K, NhatKy_ViPham!E:E, "11_Toan_C", NhatKy_ViPham!F:F, B43, NhatKy_ViPham!C:C, "T3")</f>
        <v>100</v>
      </c>
      <c r="U43" s="7">
        <f>100 + SUMIFS(NhatKy_ViPham!J:J, NhatKy_ViPham!E:E, "11_Toan_C", NhatKy_ViPham!F:F, B43, NhatKy_ViPham!C:C, "T4") - SUMIFS(NhatKy_ViPham!K:K, NhatKy_ViPham!E:E, "11_Toan_C", NhatKy_ViPham!F:F, B43, NhatKy_ViPham!C:C, "T4")</f>
        <v>100</v>
      </c>
      <c r="V43" s="7">
        <f>100 + SUMIFS(NhatKy_ViPham!J:J, NhatKy_ViPham!E:E, "11_Toan_C", NhatKy_ViPham!F:F, B43, NhatKy_ViPham!C:C, "T5") - SUMIFS(NhatKy_ViPham!K:K, NhatKy_ViPham!E:E, "11_Toan_C", NhatKy_ViPham!F:F, B43, NhatKy_ViPham!C:C, "T5")</f>
        <v>100</v>
      </c>
      <c r="W43" s="7">
        <f>100 + SUMIFS(NhatKy_ViPham!J:J, NhatKy_ViPham!E:E, "11_Toan_C", NhatKy_ViPham!F:F, B43, NhatKy_ViPham!C:C, "T6") - SUMIFS(NhatKy_ViPham!K:K, NhatKy_ViPham!E:E, "11_Toan_C", NhatKy_ViPham!F:F, B43, NhatKy_ViPham!C:C, "T6")</f>
        <v>100</v>
      </c>
      <c r="X43" s="7">
        <f>100 + SUMIFS(NhatKy_ViPham!J:J, NhatKy_ViPham!E:E, "11_Toan_C", NhatKy_ViPham!F:F, B43, NhatKy_ViPham!C:C, "T7") - SUMIFS(NhatKy_ViPham!K:K, NhatKy_ViPham!E:E, "11_Toan_C", NhatKy_ViPham!F:F, B43, NhatKy_ViPham!C:C, "T7")</f>
        <v>100</v>
      </c>
      <c r="Y43" s="7">
        <f>100 + SUMIFS(NhatKy_ViPham!J:J, NhatKy_ViPham!E:E, "11_Toan_C", NhatKy_ViPham!F:F, B43, NhatKy_ViPham!C:C, "T8") - SUMIFS(NhatKy_ViPham!K:K, NhatKy_ViPham!E:E, "11_Toan_C", NhatKy_ViPham!F:F, B43, NhatKy_ViPham!C:C, "T8")</f>
        <v>100</v>
      </c>
      <c r="Z43" s="7">
        <f>100 + SUMIFS(NhatKy_ViPham!J:J, NhatKy_ViPham!E:E, "11_Toan_C", NhatKy_ViPham!F:F, B43, NhatKy_ViPham!C:C, "T9") - SUMIFS(NhatKy_ViPham!K:K, NhatKy_ViPham!E:E, "11_Toan_C", NhatKy_ViPham!F:F, B43, NhatKy_ViPham!C:C, "T9")</f>
        <v>100</v>
      </c>
      <c r="AA43" s="7">
        <f>100 + SUMIFS(NhatKy_ViPham!J:J, NhatKy_ViPham!E:E, "11_Toan_C", NhatKy_ViPham!F:F, B43, NhatKy_ViPham!C:C, "T10") - SUMIFS(NhatKy_ViPham!K:K, NhatKy_ViPham!E:E, "11_Toan_C", NhatKy_ViPham!F:F, B43, NhatKy_ViPham!C:C, "T10")</f>
        <v>100</v>
      </c>
      <c r="AB43" s="7">
        <f>100 + SUMIFS(NhatKy_ViPham!J:J, NhatKy_ViPham!E:E, "11_Toan_C", NhatKy_ViPham!F:F, B43, NhatKy_ViPham!C:C, "T11") - SUMIFS(NhatKy_ViPham!K:K, NhatKy_ViPham!E:E, "11_Toan_C", NhatKy_ViPham!F:F, B43, NhatKy_ViPham!C:C, "T11")</f>
        <v>100</v>
      </c>
      <c r="AC43" s="7">
        <f>100 + SUMIFS(NhatKy_ViPham!J:J, NhatKy_ViPham!E:E, "11_Toan_C", NhatKy_ViPham!F:F, B43, NhatKy_ViPham!C:C, "T12") - SUMIFS(NhatKy_ViPham!K:K, NhatKy_ViPham!E:E, "11_Toan_C", NhatKy_ViPham!F:F, B43, NhatKy_ViPham!C:C, "T12")</f>
        <v>100</v>
      </c>
      <c r="AD43" s="7">
        <f>100 + SUMIFS(NhatKy_ViPham!J:J, NhatKy_ViPham!E:E, "11_Toan_C", NhatKy_ViPham!F:F, B43, NhatKy_ViPham!C:C, "T13") - SUMIFS(NhatKy_ViPham!K:K, NhatKy_ViPham!E:E, "11_Toan_C", NhatKy_ViPham!F:F, B43, NhatKy_ViPham!C:C, "T13")</f>
        <v>100</v>
      </c>
      <c r="AE43" s="7">
        <f>100 + SUMIFS(NhatKy_ViPham!J:J, NhatKy_ViPham!E:E, "11_Toan_C", NhatKy_ViPham!F:F, B43, NhatKy_ViPham!C:C, "T14") - SUMIFS(NhatKy_ViPham!K:K, NhatKy_ViPham!E:E, "11_Toan_C", NhatKy_ViPham!F:F, B43, NhatKy_ViPham!C:C, "T14")</f>
        <v>100</v>
      </c>
      <c r="AF43" s="7">
        <f>100 + SUMIFS(NhatKy_ViPham!J:J, NhatKy_ViPham!E:E, "11_Toan_C", NhatKy_ViPham!F:F, B43, NhatKy_ViPham!C:C, "T15") - SUMIFS(NhatKy_ViPham!K:K, NhatKy_ViPham!E:E, "11_Toan_C", NhatKy_ViPham!F:F, B43, NhatKy_ViPham!C:C, "T15")</f>
        <v>100</v>
      </c>
      <c r="AG43" s="7">
        <f>100 + SUMIFS(NhatKy_ViPham!J:J, NhatKy_ViPham!E:E, "11_Toan_C", NhatKy_ViPham!F:F, B43, NhatKy_ViPham!C:C, "T16") - SUMIFS(NhatKy_ViPham!K:K, NhatKy_ViPham!E:E, "11_Toan_C", NhatKy_ViPham!F:F, B43, NhatKy_ViPham!C:C, "T16")</f>
        <v>100</v>
      </c>
      <c r="AH43" s="7">
        <f>100 + SUMIFS(NhatKy_ViPham!J:J, NhatKy_ViPham!E:E, "11_Toan_C", NhatKy_ViPham!F:F, B43, NhatKy_ViPham!C:C, "T17") - SUMIFS(NhatKy_ViPham!K:K, NhatKy_ViPham!E:E, "11_Toan_C", NhatKy_ViPham!F:F, B43, NhatKy_ViPham!C:C, "T17")</f>
        <v>100</v>
      </c>
      <c r="AI43" s="7">
        <f>100 + SUMIFS(NhatKy_ViPham!J:J, NhatKy_ViPham!E:E, "11_Toan_C", NhatKy_ViPham!F:F, B43, NhatKy_ViPham!C:C, "T18") - SUMIFS(NhatKy_ViPham!K:K, NhatKy_ViPham!E:E, "11_Toan_C", NhatKy_ViPham!F:F, B43, NhatKy_ViPham!C:C, "T18")</f>
        <v>100</v>
      </c>
      <c r="AJ43" s="7">
        <f>100 + SUMIFS(NhatKy_ViPham!J:J, NhatKy_ViPham!E:E, "11_Toan_C", NhatKy_ViPham!F:F, B43, NhatKy_ViPham!C:C, "T19") - SUMIFS(NhatKy_ViPham!K:K, NhatKy_ViPham!E:E, "11_Toan_C", NhatKy_ViPham!F:F, B43, NhatKy_ViPham!C:C, "T19")</f>
        <v>100</v>
      </c>
      <c r="AK43" s="7">
        <f>100 + SUMIFS(NhatKy_ViPham!J:J, NhatKy_ViPham!E:E, "11_Toan_C", NhatKy_ViPham!F:F, B43, NhatKy_ViPham!C:C, "T20") - SUMIFS(NhatKy_ViPham!K:K, NhatKy_ViPham!E:E, "11_Toan_C", NhatKy_ViPham!F:F, B43, NhatKy_ViPham!C:C, "T20")</f>
        <v>100</v>
      </c>
      <c r="AL43" s="7">
        <f>100 + SUMIFS(NhatKy_ViPham!J:J, NhatKy_ViPham!E:E, "11_Toan_C", NhatKy_ViPham!F:F, B43, NhatKy_ViPham!C:C, "T21") - SUMIFS(NhatKy_ViPham!K:K, NhatKy_ViPham!E:E, "11_Toan_C", NhatKy_ViPham!F:F, B43, NhatKy_ViPham!C:C, "T21")</f>
        <v>100</v>
      </c>
      <c r="AM43" s="7">
        <f>100 + SUMIFS(NhatKy_ViPham!J:J, NhatKy_ViPham!E:E, "11_Toan_C", NhatKy_ViPham!F:F, B43, NhatKy_ViPham!C:C, "T22") - SUMIFS(NhatKy_ViPham!K:K, NhatKy_ViPham!E:E, "11_Toan_C", NhatKy_ViPham!F:F, B43, NhatKy_ViPham!C:C, "T22")</f>
        <v>100</v>
      </c>
      <c r="AN43" s="7">
        <f>100 + SUMIFS(NhatKy_ViPham!J:J, NhatKy_ViPham!E:E, "11_Toan_C", NhatKy_ViPham!F:F, B43, NhatKy_ViPham!C:C, "T23") - SUMIFS(NhatKy_ViPham!K:K, NhatKy_ViPham!E:E, "11_Toan_C", NhatKy_ViPham!F:F, B43, NhatKy_ViPham!C:C, "T23")</f>
        <v>100</v>
      </c>
      <c r="AO43" s="7">
        <f>100 + SUMIFS(NhatKy_ViPham!J:J, NhatKy_ViPham!E:E, "11_Toan_C", NhatKy_ViPham!F:F, B43, NhatKy_ViPham!C:C, "T24") - SUMIFS(NhatKy_ViPham!K:K, NhatKy_ViPham!E:E, "11_Toan_C", NhatKy_ViPham!F:F, B43, NhatKy_ViPham!C:C, "T24")</f>
        <v>100</v>
      </c>
      <c r="AP43" s="7">
        <f>100 + SUMIFS(NhatKy_ViPham!J:J, NhatKy_ViPham!E:E, "11_Toan_C", NhatKy_ViPham!F:F, B43, NhatKy_ViPham!C:C, "T25") - SUMIFS(NhatKy_ViPham!K:K, NhatKy_ViPham!E:E, "11_Toan_C", NhatKy_ViPham!F:F, B43, NhatKy_ViPham!C:C, "T25")</f>
        <v>100</v>
      </c>
      <c r="AQ43" s="7">
        <f>100 + SUMIFS(NhatKy_ViPham!J:J, NhatKy_ViPham!E:E, "11_Toan_C", NhatKy_ViPham!F:F, B43, NhatKy_ViPham!C:C, "T26") - SUMIFS(NhatKy_ViPham!K:K, NhatKy_ViPham!E:E, "11_Toan_C", NhatKy_ViPham!F:F, B43, NhatKy_ViPham!C:C, "T26")</f>
        <v>100</v>
      </c>
      <c r="AR43" s="7">
        <f>100 + SUMIFS(NhatKy_ViPham!J:J, NhatKy_ViPham!E:E, "11_Toan_C", NhatKy_ViPham!F:F, B43, NhatKy_ViPham!C:C, "T27") - SUMIFS(NhatKy_ViPham!K:K, NhatKy_ViPham!E:E, "11_Toan_C", NhatKy_ViPham!F:F, B43, NhatKy_ViPham!C:C, "T27")</f>
        <v>100</v>
      </c>
      <c r="AS43" s="7">
        <f>100 + SUMIFS(NhatKy_ViPham!J:J, NhatKy_ViPham!E:E, "11_Toan_C", NhatKy_ViPham!F:F, B43, NhatKy_ViPham!C:C, "T28") - SUMIFS(NhatKy_ViPham!K:K, NhatKy_ViPham!E:E, "11_Toan_C", NhatKy_ViPham!F:F, B43, NhatKy_ViPham!C:C, "T28")</f>
        <v>100</v>
      </c>
      <c r="AT43" s="7">
        <f>100 + SUMIFS(NhatKy_ViPham!J:J, NhatKy_ViPham!E:E, "11_Toan_C", NhatKy_ViPham!F:F, B43, NhatKy_ViPham!C:C, "T29") - SUMIFS(NhatKy_ViPham!K:K, NhatKy_ViPham!E:E, "11_Toan_C", NhatKy_ViPham!F:F, B43, NhatKy_ViPham!C:C, "T29")</f>
        <v>100</v>
      </c>
      <c r="AU43" s="7">
        <f>100 + SUMIFS(NhatKy_ViPham!J:J, NhatKy_ViPham!E:E, "11_Toan_C", NhatKy_ViPham!F:F, B43, NhatKy_ViPham!C:C, "T30") - SUMIFS(NhatKy_ViPham!K:K, NhatKy_ViPham!E:E, "11_Toan_C", NhatKy_ViPham!F:F, B43, NhatKy_ViPham!C:C, "T30")</f>
        <v>100</v>
      </c>
      <c r="AV43" s="7">
        <f>100 + SUMIFS(NhatKy_ViPham!J:J, NhatKy_ViPham!E:E, "11_Toan_C", NhatKy_ViPham!F:F, B43, NhatKy_ViPham!C:C, "T31") - SUMIFS(NhatKy_ViPham!K:K, NhatKy_ViPham!E:E, "11_Toan_C", NhatKy_ViPham!F:F, B43, NhatKy_ViPham!C:C, "T31")</f>
        <v>100</v>
      </c>
      <c r="AW43" s="7">
        <f>100 + SUMIFS(NhatKy_ViPham!J:J, NhatKy_ViPham!E:E, "11_Toan_C", NhatKy_ViPham!F:F, B43, NhatKy_ViPham!C:C, "T32") - SUMIFS(NhatKy_ViPham!K:K, NhatKy_ViPham!E:E, "11_Toan_C", NhatKy_ViPham!F:F, B43, NhatKy_ViPham!C:C, "T32")</f>
        <v>100</v>
      </c>
      <c r="AX43" s="7">
        <f>100 + SUMIFS(NhatKy_ViPham!J:J, NhatKy_ViPham!E:E, "11_Toan_C", NhatKy_ViPham!F:F, B43, NhatKy_ViPham!C:C, "T33") - SUMIFS(NhatKy_ViPham!K:K, NhatKy_ViPham!E:E, "11_Toan_C", NhatKy_ViPham!F:F, B43, NhatKy_ViPham!C:C, "T33")</f>
        <v>100</v>
      </c>
      <c r="AY43" s="7">
        <f>100 + SUMIFS(NhatKy_ViPham!J:J, NhatKy_ViPham!E:E, "11_Toan_C", NhatKy_ViPham!F:F, B43, NhatKy_ViPham!C:C, "T34") - SUMIFS(NhatKy_ViPham!K:K, NhatKy_ViPham!E:E, "11_Toan_C", NhatKy_ViPham!F:F, B43, NhatKy_ViPham!C:C, "T34")</f>
        <v>100</v>
      </c>
      <c r="AZ43" s="7">
        <f>100 + SUMIFS(NhatKy_ViPham!J:J, NhatKy_ViPham!E:E, "11_Toan_C", NhatKy_ViPham!F:F, B43, NhatKy_ViPham!C:C, "T35") - SUMIFS(NhatKy_ViPham!K:K, NhatKy_ViPham!E:E, "11_Toan_C", NhatKy_ViPham!F:F, B43, NhatKy_ViPham!C:C, "T35")</f>
        <v>100</v>
      </c>
      <c r="BA43" s="12">
        <f t="shared" si="0"/>
        <v>100</v>
      </c>
      <c r="BB43" s="11" t="s">
        <v>430</v>
      </c>
      <c r="BC43" s="14" t="str">
        <f t="shared" si="1"/>
        <v>Tốt</v>
      </c>
      <c r="BD43" s="10" t="str">
        <f t="shared" si="2"/>
        <v>🟢 BÌNH THƯỜNG</v>
      </c>
    </row>
  </sheetData>
  <mergeCells count="42">
    <mergeCell ref="A4:B4"/>
    <mergeCell ref="G4:H4"/>
    <mergeCell ref="BB7:BB8"/>
    <mergeCell ref="I4:J4"/>
    <mergeCell ref="BD7:BD8"/>
    <mergeCell ref="B7:B8"/>
    <mergeCell ref="F7:F8"/>
    <mergeCell ref="L7:L8"/>
    <mergeCell ref="K4:L4"/>
    <mergeCell ref="N7:N8"/>
    <mergeCell ref="BC7:BC8"/>
    <mergeCell ref="C4:D4"/>
    <mergeCell ref="AX7:AZ7"/>
    <mergeCell ref="E4:F4"/>
    <mergeCell ref="D7:D8"/>
    <mergeCell ref="AT7:AW7"/>
    <mergeCell ref="AH7:AK7"/>
    <mergeCell ref="BA7:BA8"/>
    <mergeCell ref="M7:M8"/>
    <mergeCell ref="AP7:AS7"/>
    <mergeCell ref="AL7:AO7"/>
    <mergeCell ref="O7:O8"/>
    <mergeCell ref="Q7:Q8"/>
    <mergeCell ref="R7:U7"/>
    <mergeCell ref="Z7:AC7"/>
    <mergeCell ref="V7:Y7"/>
    <mergeCell ref="P7:P8"/>
    <mergeCell ref="A7:A8"/>
    <mergeCell ref="G7:G8"/>
    <mergeCell ref="I7:I8"/>
    <mergeCell ref="A5:B5"/>
    <mergeCell ref="AD7:AG7"/>
    <mergeCell ref="I5:J5"/>
    <mergeCell ref="E7:E8"/>
    <mergeCell ref="K7:K8"/>
    <mergeCell ref="E5:F5"/>
    <mergeCell ref="K5:L5"/>
    <mergeCell ref="H7:H8"/>
    <mergeCell ref="J7:J8"/>
    <mergeCell ref="G5:H5"/>
    <mergeCell ref="C7:C8"/>
    <mergeCell ref="C5:D5"/>
  </mergeCells>
  <dataValidations count="1">
    <dataValidation type="list" allowBlank="1" sqref="E9:E43 BB9:BB43" xr:uid="{00000000-0002-0000-1800-000000000000}">
      <formula1>"Không,Có"</formula1>
    </dataValidation>
  </dataValidations>
  <hyperlinks>
    <hyperlink ref="AX1" location="'TOC_HuongDan'!A1" display="🏠 về Mục Lục" xr:uid="{00000000-0004-0000-1800-000000000000}"/>
    <hyperlink ref="AX2" location="'NhatKy_ViPham'!A4" display="📋 Nhật Ký Vi Phạm Lớp 11_Toan_C" xr:uid="{00000000-0004-0000-1800-000001000000}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D43"/>
  <sheetViews>
    <sheetView showGridLines="0" workbookViewId="0"/>
  </sheetViews>
  <sheetFormatPr defaultRowHeight="15" x14ac:dyDescent="0.25"/>
  <cols>
    <col min="1" max="1" width="6" customWidth="1"/>
    <col min="2" max="2" width="25" customWidth="1"/>
    <col min="3" max="3" width="12" customWidth="1"/>
    <col min="4" max="5" width="10" customWidth="1"/>
    <col min="6" max="17" width="16" customWidth="1"/>
    <col min="18" max="52" width="7" customWidth="1"/>
    <col min="53" max="55" width="14" customWidth="1"/>
    <col min="56" max="56" width="22" customWidth="1"/>
  </cols>
  <sheetData>
    <row r="1" spans="1:56" ht="21" x14ac:dyDescent="0.35">
      <c r="A1" s="1" t="s">
        <v>1523</v>
      </c>
      <c r="AX1" s="8" t="s">
        <v>358</v>
      </c>
    </row>
    <row r="2" spans="1:56" x14ac:dyDescent="0.25">
      <c r="A2" s="2" t="s">
        <v>1524</v>
      </c>
      <c r="AX2" s="8" t="s">
        <v>1525</v>
      </c>
    </row>
    <row r="4" spans="1:56" x14ac:dyDescent="0.25">
      <c r="A4" s="55" t="s">
        <v>361</v>
      </c>
      <c r="B4" s="50"/>
      <c r="C4" s="55" t="s">
        <v>362</v>
      </c>
      <c r="D4" s="50"/>
      <c r="E4" s="55" t="s">
        <v>363</v>
      </c>
      <c r="F4" s="50"/>
      <c r="G4" s="55" t="s">
        <v>364</v>
      </c>
      <c r="H4" s="50"/>
      <c r="I4" s="55" t="s">
        <v>365</v>
      </c>
      <c r="J4" s="50"/>
      <c r="K4" s="55" t="s">
        <v>366</v>
      </c>
      <c r="L4" s="50"/>
    </row>
    <row r="5" spans="1:56" x14ac:dyDescent="0.25">
      <c r="A5" s="49">
        <f>COUNTA(A9:A43)</f>
        <v>35</v>
      </c>
      <c r="B5" s="50"/>
      <c r="C5" s="53">
        <f>COUNTIF(BC9:BC43, "Tốt")</f>
        <v>35</v>
      </c>
      <c r="D5" s="50"/>
      <c r="E5" s="49">
        <f>COUNTIF(BC9:BC43, "Khá")</f>
        <v>0</v>
      </c>
      <c r="F5" s="50"/>
      <c r="G5" s="49">
        <f>COUNTIF(BC9:BC43, "Đạt")</f>
        <v>0</v>
      </c>
      <c r="H5" s="50"/>
      <c r="I5" s="52">
        <f>COUNTIF(BC9:BC43, "Chưa đạt")</f>
        <v>0</v>
      </c>
      <c r="J5" s="50"/>
      <c r="K5" s="53">
        <f>ROUND(AVERAGE(BA9:BA43), 1)</f>
        <v>100</v>
      </c>
      <c r="L5" s="50"/>
    </row>
    <row r="7" spans="1:56" x14ac:dyDescent="0.25">
      <c r="A7" s="46" t="s">
        <v>3</v>
      </c>
      <c r="B7" s="46" t="s">
        <v>303</v>
      </c>
      <c r="C7" s="46" t="s">
        <v>367</v>
      </c>
      <c r="D7" s="46" t="s">
        <v>368</v>
      </c>
      <c r="E7" s="46" t="s">
        <v>369</v>
      </c>
      <c r="F7" s="48" t="s">
        <v>370</v>
      </c>
      <c r="G7" s="48" t="s">
        <v>371</v>
      </c>
      <c r="H7" s="48" t="s">
        <v>372</v>
      </c>
      <c r="I7" s="48" t="s">
        <v>373</v>
      </c>
      <c r="J7" s="48" t="s">
        <v>374</v>
      </c>
      <c r="K7" s="48" t="s">
        <v>375</v>
      </c>
      <c r="L7" s="48" t="s">
        <v>376</v>
      </c>
      <c r="M7" s="48" t="s">
        <v>377</v>
      </c>
      <c r="N7" s="48" t="s">
        <v>378</v>
      </c>
      <c r="O7" s="48" t="s">
        <v>379</v>
      </c>
      <c r="P7" s="54" t="s">
        <v>380</v>
      </c>
      <c r="Q7" s="48" t="s">
        <v>381</v>
      </c>
      <c r="R7" s="46" t="s">
        <v>382</v>
      </c>
      <c r="S7" s="51"/>
      <c r="T7" s="51"/>
      <c r="U7" s="51"/>
      <c r="V7" s="46" t="s">
        <v>383</v>
      </c>
      <c r="W7" s="51"/>
      <c r="X7" s="51"/>
      <c r="Y7" s="51"/>
      <c r="Z7" s="46" t="s">
        <v>384</v>
      </c>
      <c r="AA7" s="51"/>
      <c r="AB7" s="51"/>
      <c r="AC7" s="51"/>
      <c r="AD7" s="46" t="s">
        <v>385</v>
      </c>
      <c r="AE7" s="51"/>
      <c r="AF7" s="51"/>
      <c r="AG7" s="51"/>
      <c r="AH7" s="46" t="s">
        <v>386</v>
      </c>
      <c r="AI7" s="51"/>
      <c r="AJ7" s="51"/>
      <c r="AK7" s="51"/>
      <c r="AL7" s="46" t="s">
        <v>387</v>
      </c>
      <c r="AM7" s="51"/>
      <c r="AN7" s="51"/>
      <c r="AO7" s="51"/>
      <c r="AP7" s="46" t="s">
        <v>388</v>
      </c>
      <c r="AQ7" s="51"/>
      <c r="AR7" s="51"/>
      <c r="AS7" s="51"/>
      <c r="AT7" s="46" t="s">
        <v>389</v>
      </c>
      <c r="AU7" s="51"/>
      <c r="AV7" s="51"/>
      <c r="AW7" s="51"/>
      <c r="AX7" s="46" t="s">
        <v>390</v>
      </c>
      <c r="AY7" s="51"/>
      <c r="AZ7" s="51"/>
      <c r="BA7" s="46" t="s">
        <v>391</v>
      </c>
      <c r="BB7" s="46" t="s">
        <v>392</v>
      </c>
      <c r="BC7" s="46" t="s">
        <v>393</v>
      </c>
      <c r="BD7" s="46" t="s">
        <v>394</v>
      </c>
    </row>
    <row r="8" spans="1:56" x14ac:dyDescent="0.25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9" t="s">
        <v>311</v>
      </c>
      <c r="S8" s="9" t="s">
        <v>348</v>
      </c>
      <c r="T8" s="9" t="s">
        <v>395</v>
      </c>
      <c r="U8" s="9" t="s">
        <v>396</v>
      </c>
      <c r="V8" s="9" t="s">
        <v>397</v>
      </c>
      <c r="W8" s="9" t="s">
        <v>398</v>
      </c>
      <c r="X8" s="9" t="s">
        <v>399</v>
      </c>
      <c r="Y8" s="9" t="s">
        <v>400</v>
      </c>
      <c r="Z8" s="9" t="s">
        <v>401</v>
      </c>
      <c r="AA8" s="9" t="s">
        <v>402</v>
      </c>
      <c r="AB8" s="9" t="s">
        <v>403</v>
      </c>
      <c r="AC8" s="9" t="s">
        <v>404</v>
      </c>
      <c r="AD8" s="9" t="s">
        <v>405</v>
      </c>
      <c r="AE8" s="9" t="s">
        <v>406</v>
      </c>
      <c r="AF8" s="9" t="s">
        <v>407</v>
      </c>
      <c r="AG8" s="9" t="s">
        <v>408</v>
      </c>
      <c r="AH8" s="9" t="s">
        <v>409</v>
      </c>
      <c r="AI8" s="9" t="s">
        <v>410</v>
      </c>
      <c r="AJ8" s="9" t="s">
        <v>411</v>
      </c>
      <c r="AK8" s="9" t="s">
        <v>412</v>
      </c>
      <c r="AL8" s="9" t="s">
        <v>413</v>
      </c>
      <c r="AM8" s="9" t="s">
        <v>414</v>
      </c>
      <c r="AN8" s="9" t="s">
        <v>415</v>
      </c>
      <c r="AO8" s="9" t="s">
        <v>416</v>
      </c>
      <c r="AP8" s="9" t="s">
        <v>417</v>
      </c>
      <c r="AQ8" s="9" t="s">
        <v>418</v>
      </c>
      <c r="AR8" s="9" t="s">
        <v>419</v>
      </c>
      <c r="AS8" s="9" t="s">
        <v>420</v>
      </c>
      <c r="AT8" s="9" t="s">
        <v>421</v>
      </c>
      <c r="AU8" s="9" t="s">
        <v>422</v>
      </c>
      <c r="AV8" s="9" t="s">
        <v>423</v>
      </c>
      <c r="AW8" s="9" t="s">
        <v>424</v>
      </c>
      <c r="AX8" s="9" t="s">
        <v>425</v>
      </c>
      <c r="AY8" s="9" t="s">
        <v>426</v>
      </c>
      <c r="AZ8" s="9" t="s">
        <v>427</v>
      </c>
      <c r="BA8" s="47"/>
      <c r="BB8" s="47"/>
      <c r="BC8" s="47"/>
      <c r="BD8" s="47"/>
    </row>
    <row r="9" spans="1:56" x14ac:dyDescent="0.25">
      <c r="A9" s="4">
        <v>1</v>
      </c>
      <c r="B9" s="10" t="s">
        <v>1526</v>
      </c>
      <c r="C9" s="4" t="s">
        <v>1527</v>
      </c>
      <c r="D9" s="4" t="s">
        <v>435</v>
      </c>
      <c r="E9" s="11" t="s">
        <v>430</v>
      </c>
      <c r="F9" s="7">
        <f>SUMIFS(NhatKy_ViPham!K:K, NhatKy_ViPham!E:E, "11_Ly_A", NhatKy_ViPham!F:F, B9, NhatKy_ViPham!H:H, "L01")</f>
        <v>0</v>
      </c>
      <c r="G9" s="7">
        <f>SUMIFS(NhatKy_ViPham!K:K, NhatKy_ViPham!E:E, "11_Ly_A", NhatKy_ViPham!F:F, B9, NhatKy_ViPham!H:H, "L02")</f>
        <v>0</v>
      </c>
      <c r="H9" s="7">
        <f>SUMIFS(NhatKy_ViPham!K:K, NhatKy_ViPham!E:E, "11_Ly_A", NhatKy_ViPham!F:F, B9, NhatKy_ViPham!H:H, "L03")</f>
        <v>0</v>
      </c>
      <c r="I9" s="7">
        <f>SUMIFS(NhatKy_ViPham!K:K, NhatKy_ViPham!E:E, "11_Ly_A", NhatKy_ViPham!F:F, B9, NhatKy_ViPham!H:H, "L04")</f>
        <v>0</v>
      </c>
      <c r="J9" s="7">
        <f>SUMIFS(NhatKy_ViPham!K:K, NhatKy_ViPham!E:E, "11_Ly_A", NhatKy_ViPham!F:F, B9, NhatKy_ViPham!H:H, "L05")</f>
        <v>0</v>
      </c>
      <c r="K9" s="7">
        <f>SUMIFS(NhatKy_ViPham!K:K, NhatKy_ViPham!E:E, "11_Ly_A", NhatKy_ViPham!F:F, B9, NhatKy_ViPham!H:H, "L06")</f>
        <v>0</v>
      </c>
      <c r="L9" s="7">
        <f>SUMIFS(NhatKy_ViPham!K:K, NhatKy_ViPham!E:E, "11_Ly_A", NhatKy_ViPham!F:F, B9, NhatKy_ViPham!H:H, "L07")</f>
        <v>0</v>
      </c>
      <c r="M9" s="7">
        <f>SUMIFS(NhatKy_ViPham!K:K, NhatKy_ViPham!E:E, "11_Ly_A", NhatKy_ViPham!F:F, B9, NhatKy_ViPham!H:H, "L08")</f>
        <v>0</v>
      </c>
      <c r="N9" s="7">
        <f>SUMIFS(NhatKy_ViPham!K:K, NhatKy_ViPham!E:E, "11_Ly_A", NhatKy_ViPham!F:F, B9, NhatKy_ViPham!H:H, "L09")</f>
        <v>0</v>
      </c>
      <c r="O9" s="7">
        <f>SUMIFS(NhatKy_ViPham!K:K, NhatKy_ViPham!E:E, "11_Ly_A", NhatKy_ViPham!F:F, B9, NhatKy_ViPham!H:H, "L10")</f>
        <v>0</v>
      </c>
      <c r="P9" s="12">
        <f>SUMIFS(NhatKy_ViPham!J:J, NhatKy_ViPham!E:E, "11_Ly_A", NhatKy_ViPham!F:F, B9)</f>
        <v>0</v>
      </c>
      <c r="Q9" s="13">
        <f>SUMIFS(NhatKy_ViPham!K:K, NhatKy_ViPham!E:E, "11_Ly_A", NhatKy_ViPham!F:F, B9)</f>
        <v>0</v>
      </c>
      <c r="R9" s="7">
        <f>100 + SUMIFS(NhatKy_ViPham!J:J, NhatKy_ViPham!E:E, "11_Ly_A", NhatKy_ViPham!F:F, B9, NhatKy_ViPham!C:C, "T1") - SUMIFS(NhatKy_ViPham!K:K, NhatKy_ViPham!E:E, "11_Ly_A", NhatKy_ViPham!F:F, B9, NhatKy_ViPham!C:C, "T1")</f>
        <v>100</v>
      </c>
      <c r="S9" s="7">
        <f>100 + SUMIFS(NhatKy_ViPham!J:J, NhatKy_ViPham!E:E, "11_Ly_A", NhatKy_ViPham!F:F, B9, NhatKy_ViPham!C:C, "T2") - SUMIFS(NhatKy_ViPham!K:K, NhatKy_ViPham!E:E, "11_Ly_A", NhatKy_ViPham!F:F, B9, NhatKy_ViPham!C:C, "T2")</f>
        <v>100</v>
      </c>
      <c r="T9" s="7">
        <f>100 + SUMIFS(NhatKy_ViPham!J:J, NhatKy_ViPham!E:E, "11_Ly_A", NhatKy_ViPham!F:F, B9, NhatKy_ViPham!C:C, "T3") - SUMIFS(NhatKy_ViPham!K:K, NhatKy_ViPham!E:E, "11_Ly_A", NhatKy_ViPham!F:F, B9, NhatKy_ViPham!C:C, "T3")</f>
        <v>100</v>
      </c>
      <c r="U9" s="7">
        <f>100 + SUMIFS(NhatKy_ViPham!J:J, NhatKy_ViPham!E:E, "11_Ly_A", NhatKy_ViPham!F:F, B9, NhatKy_ViPham!C:C, "T4") - SUMIFS(NhatKy_ViPham!K:K, NhatKy_ViPham!E:E, "11_Ly_A", NhatKy_ViPham!F:F, B9, NhatKy_ViPham!C:C, "T4")</f>
        <v>100</v>
      </c>
      <c r="V9" s="7">
        <f>100 + SUMIFS(NhatKy_ViPham!J:J, NhatKy_ViPham!E:E, "11_Ly_A", NhatKy_ViPham!F:F, B9, NhatKy_ViPham!C:C, "T5") - SUMIFS(NhatKy_ViPham!K:K, NhatKy_ViPham!E:E, "11_Ly_A", NhatKy_ViPham!F:F, B9, NhatKy_ViPham!C:C, "T5")</f>
        <v>100</v>
      </c>
      <c r="W9" s="7">
        <f>100 + SUMIFS(NhatKy_ViPham!J:J, NhatKy_ViPham!E:E, "11_Ly_A", NhatKy_ViPham!F:F, B9, NhatKy_ViPham!C:C, "T6") - SUMIFS(NhatKy_ViPham!K:K, NhatKy_ViPham!E:E, "11_Ly_A", NhatKy_ViPham!F:F, B9, NhatKy_ViPham!C:C, "T6")</f>
        <v>100</v>
      </c>
      <c r="X9" s="7">
        <f>100 + SUMIFS(NhatKy_ViPham!J:J, NhatKy_ViPham!E:E, "11_Ly_A", NhatKy_ViPham!F:F, B9, NhatKy_ViPham!C:C, "T7") - SUMIFS(NhatKy_ViPham!K:K, NhatKy_ViPham!E:E, "11_Ly_A", NhatKy_ViPham!F:F, B9, NhatKy_ViPham!C:C, "T7")</f>
        <v>100</v>
      </c>
      <c r="Y9" s="7">
        <f>100 + SUMIFS(NhatKy_ViPham!J:J, NhatKy_ViPham!E:E, "11_Ly_A", NhatKy_ViPham!F:F, B9, NhatKy_ViPham!C:C, "T8") - SUMIFS(NhatKy_ViPham!K:K, NhatKy_ViPham!E:E, "11_Ly_A", NhatKy_ViPham!F:F, B9, NhatKy_ViPham!C:C, "T8")</f>
        <v>100</v>
      </c>
      <c r="Z9" s="7">
        <f>100 + SUMIFS(NhatKy_ViPham!J:J, NhatKy_ViPham!E:E, "11_Ly_A", NhatKy_ViPham!F:F, B9, NhatKy_ViPham!C:C, "T9") - SUMIFS(NhatKy_ViPham!K:K, NhatKy_ViPham!E:E, "11_Ly_A", NhatKy_ViPham!F:F, B9, NhatKy_ViPham!C:C, "T9")</f>
        <v>100</v>
      </c>
      <c r="AA9" s="7">
        <f>100 + SUMIFS(NhatKy_ViPham!J:J, NhatKy_ViPham!E:E, "11_Ly_A", NhatKy_ViPham!F:F, B9, NhatKy_ViPham!C:C, "T10") - SUMIFS(NhatKy_ViPham!K:K, NhatKy_ViPham!E:E, "11_Ly_A", NhatKy_ViPham!F:F, B9, NhatKy_ViPham!C:C, "T10")</f>
        <v>100</v>
      </c>
      <c r="AB9" s="7">
        <f>100 + SUMIFS(NhatKy_ViPham!J:J, NhatKy_ViPham!E:E, "11_Ly_A", NhatKy_ViPham!F:F, B9, NhatKy_ViPham!C:C, "T11") - SUMIFS(NhatKy_ViPham!K:K, NhatKy_ViPham!E:E, "11_Ly_A", NhatKy_ViPham!F:F, B9, NhatKy_ViPham!C:C, "T11")</f>
        <v>100</v>
      </c>
      <c r="AC9" s="7">
        <f>100 + SUMIFS(NhatKy_ViPham!J:J, NhatKy_ViPham!E:E, "11_Ly_A", NhatKy_ViPham!F:F, B9, NhatKy_ViPham!C:C, "T12") - SUMIFS(NhatKy_ViPham!K:K, NhatKy_ViPham!E:E, "11_Ly_A", NhatKy_ViPham!F:F, B9, NhatKy_ViPham!C:C, "T12")</f>
        <v>100</v>
      </c>
      <c r="AD9" s="7">
        <f>100 + SUMIFS(NhatKy_ViPham!J:J, NhatKy_ViPham!E:E, "11_Ly_A", NhatKy_ViPham!F:F, B9, NhatKy_ViPham!C:C, "T13") - SUMIFS(NhatKy_ViPham!K:K, NhatKy_ViPham!E:E, "11_Ly_A", NhatKy_ViPham!F:F, B9, NhatKy_ViPham!C:C, "T13")</f>
        <v>100</v>
      </c>
      <c r="AE9" s="7">
        <f>100 + SUMIFS(NhatKy_ViPham!J:J, NhatKy_ViPham!E:E, "11_Ly_A", NhatKy_ViPham!F:F, B9, NhatKy_ViPham!C:C, "T14") - SUMIFS(NhatKy_ViPham!K:K, NhatKy_ViPham!E:E, "11_Ly_A", NhatKy_ViPham!F:F, B9, NhatKy_ViPham!C:C, "T14")</f>
        <v>100</v>
      </c>
      <c r="AF9" s="7">
        <f>100 + SUMIFS(NhatKy_ViPham!J:J, NhatKy_ViPham!E:E, "11_Ly_A", NhatKy_ViPham!F:F, B9, NhatKy_ViPham!C:C, "T15") - SUMIFS(NhatKy_ViPham!K:K, NhatKy_ViPham!E:E, "11_Ly_A", NhatKy_ViPham!F:F, B9, NhatKy_ViPham!C:C, "T15")</f>
        <v>100</v>
      </c>
      <c r="AG9" s="7">
        <f>100 + SUMIFS(NhatKy_ViPham!J:J, NhatKy_ViPham!E:E, "11_Ly_A", NhatKy_ViPham!F:F, B9, NhatKy_ViPham!C:C, "T16") - SUMIFS(NhatKy_ViPham!K:K, NhatKy_ViPham!E:E, "11_Ly_A", NhatKy_ViPham!F:F, B9, NhatKy_ViPham!C:C, "T16")</f>
        <v>100</v>
      </c>
      <c r="AH9" s="7">
        <f>100 + SUMIFS(NhatKy_ViPham!J:J, NhatKy_ViPham!E:E, "11_Ly_A", NhatKy_ViPham!F:F, B9, NhatKy_ViPham!C:C, "T17") - SUMIFS(NhatKy_ViPham!K:K, NhatKy_ViPham!E:E, "11_Ly_A", NhatKy_ViPham!F:F, B9, NhatKy_ViPham!C:C, "T17")</f>
        <v>100</v>
      </c>
      <c r="AI9" s="7">
        <f>100 + SUMIFS(NhatKy_ViPham!J:J, NhatKy_ViPham!E:E, "11_Ly_A", NhatKy_ViPham!F:F, B9, NhatKy_ViPham!C:C, "T18") - SUMIFS(NhatKy_ViPham!K:K, NhatKy_ViPham!E:E, "11_Ly_A", NhatKy_ViPham!F:F, B9, NhatKy_ViPham!C:C, "T18")</f>
        <v>100</v>
      </c>
      <c r="AJ9" s="7">
        <f>100 + SUMIFS(NhatKy_ViPham!J:J, NhatKy_ViPham!E:E, "11_Ly_A", NhatKy_ViPham!F:F, B9, NhatKy_ViPham!C:C, "T19") - SUMIFS(NhatKy_ViPham!K:K, NhatKy_ViPham!E:E, "11_Ly_A", NhatKy_ViPham!F:F, B9, NhatKy_ViPham!C:C, "T19")</f>
        <v>100</v>
      </c>
      <c r="AK9" s="7">
        <f>100 + SUMIFS(NhatKy_ViPham!J:J, NhatKy_ViPham!E:E, "11_Ly_A", NhatKy_ViPham!F:F, B9, NhatKy_ViPham!C:C, "T20") - SUMIFS(NhatKy_ViPham!K:K, NhatKy_ViPham!E:E, "11_Ly_A", NhatKy_ViPham!F:F, B9, NhatKy_ViPham!C:C, "T20")</f>
        <v>100</v>
      </c>
      <c r="AL9" s="7">
        <f>100 + SUMIFS(NhatKy_ViPham!J:J, NhatKy_ViPham!E:E, "11_Ly_A", NhatKy_ViPham!F:F, B9, NhatKy_ViPham!C:C, "T21") - SUMIFS(NhatKy_ViPham!K:K, NhatKy_ViPham!E:E, "11_Ly_A", NhatKy_ViPham!F:F, B9, NhatKy_ViPham!C:C, "T21")</f>
        <v>100</v>
      </c>
      <c r="AM9" s="7">
        <f>100 + SUMIFS(NhatKy_ViPham!J:J, NhatKy_ViPham!E:E, "11_Ly_A", NhatKy_ViPham!F:F, B9, NhatKy_ViPham!C:C, "T22") - SUMIFS(NhatKy_ViPham!K:K, NhatKy_ViPham!E:E, "11_Ly_A", NhatKy_ViPham!F:F, B9, NhatKy_ViPham!C:C, "T22")</f>
        <v>100</v>
      </c>
      <c r="AN9" s="7">
        <f>100 + SUMIFS(NhatKy_ViPham!J:J, NhatKy_ViPham!E:E, "11_Ly_A", NhatKy_ViPham!F:F, B9, NhatKy_ViPham!C:C, "T23") - SUMIFS(NhatKy_ViPham!K:K, NhatKy_ViPham!E:E, "11_Ly_A", NhatKy_ViPham!F:F, B9, NhatKy_ViPham!C:C, "T23")</f>
        <v>100</v>
      </c>
      <c r="AO9" s="7">
        <f>100 + SUMIFS(NhatKy_ViPham!J:J, NhatKy_ViPham!E:E, "11_Ly_A", NhatKy_ViPham!F:F, B9, NhatKy_ViPham!C:C, "T24") - SUMIFS(NhatKy_ViPham!K:K, NhatKy_ViPham!E:E, "11_Ly_A", NhatKy_ViPham!F:F, B9, NhatKy_ViPham!C:C, "T24")</f>
        <v>100</v>
      </c>
      <c r="AP9" s="7">
        <f>100 + SUMIFS(NhatKy_ViPham!J:J, NhatKy_ViPham!E:E, "11_Ly_A", NhatKy_ViPham!F:F, B9, NhatKy_ViPham!C:C, "T25") - SUMIFS(NhatKy_ViPham!K:K, NhatKy_ViPham!E:E, "11_Ly_A", NhatKy_ViPham!F:F, B9, NhatKy_ViPham!C:C, "T25")</f>
        <v>100</v>
      </c>
      <c r="AQ9" s="7">
        <f>100 + SUMIFS(NhatKy_ViPham!J:J, NhatKy_ViPham!E:E, "11_Ly_A", NhatKy_ViPham!F:F, B9, NhatKy_ViPham!C:C, "T26") - SUMIFS(NhatKy_ViPham!K:K, NhatKy_ViPham!E:E, "11_Ly_A", NhatKy_ViPham!F:F, B9, NhatKy_ViPham!C:C, "T26")</f>
        <v>100</v>
      </c>
      <c r="AR9" s="7">
        <f>100 + SUMIFS(NhatKy_ViPham!J:J, NhatKy_ViPham!E:E, "11_Ly_A", NhatKy_ViPham!F:F, B9, NhatKy_ViPham!C:C, "T27") - SUMIFS(NhatKy_ViPham!K:K, NhatKy_ViPham!E:E, "11_Ly_A", NhatKy_ViPham!F:F, B9, NhatKy_ViPham!C:C, "T27")</f>
        <v>100</v>
      </c>
      <c r="AS9" s="7">
        <f>100 + SUMIFS(NhatKy_ViPham!J:J, NhatKy_ViPham!E:E, "11_Ly_A", NhatKy_ViPham!F:F, B9, NhatKy_ViPham!C:C, "T28") - SUMIFS(NhatKy_ViPham!K:K, NhatKy_ViPham!E:E, "11_Ly_A", NhatKy_ViPham!F:F, B9, NhatKy_ViPham!C:C, "T28")</f>
        <v>100</v>
      </c>
      <c r="AT9" s="7">
        <f>100 + SUMIFS(NhatKy_ViPham!J:J, NhatKy_ViPham!E:E, "11_Ly_A", NhatKy_ViPham!F:F, B9, NhatKy_ViPham!C:C, "T29") - SUMIFS(NhatKy_ViPham!K:K, NhatKy_ViPham!E:E, "11_Ly_A", NhatKy_ViPham!F:F, B9, NhatKy_ViPham!C:C, "T29")</f>
        <v>100</v>
      </c>
      <c r="AU9" s="7">
        <f>100 + SUMIFS(NhatKy_ViPham!J:J, NhatKy_ViPham!E:E, "11_Ly_A", NhatKy_ViPham!F:F, B9, NhatKy_ViPham!C:C, "T30") - SUMIFS(NhatKy_ViPham!K:K, NhatKy_ViPham!E:E, "11_Ly_A", NhatKy_ViPham!F:F, B9, NhatKy_ViPham!C:C, "T30")</f>
        <v>100</v>
      </c>
      <c r="AV9" s="7">
        <f>100 + SUMIFS(NhatKy_ViPham!J:J, NhatKy_ViPham!E:E, "11_Ly_A", NhatKy_ViPham!F:F, B9, NhatKy_ViPham!C:C, "T31") - SUMIFS(NhatKy_ViPham!K:K, NhatKy_ViPham!E:E, "11_Ly_A", NhatKy_ViPham!F:F, B9, NhatKy_ViPham!C:C, "T31")</f>
        <v>100</v>
      </c>
      <c r="AW9" s="7">
        <f>100 + SUMIFS(NhatKy_ViPham!J:J, NhatKy_ViPham!E:E, "11_Ly_A", NhatKy_ViPham!F:F, B9, NhatKy_ViPham!C:C, "T32") - SUMIFS(NhatKy_ViPham!K:K, NhatKy_ViPham!E:E, "11_Ly_A", NhatKy_ViPham!F:F, B9, NhatKy_ViPham!C:C, "T32")</f>
        <v>100</v>
      </c>
      <c r="AX9" s="7">
        <f>100 + SUMIFS(NhatKy_ViPham!J:J, NhatKy_ViPham!E:E, "11_Ly_A", NhatKy_ViPham!F:F, B9, NhatKy_ViPham!C:C, "T33") - SUMIFS(NhatKy_ViPham!K:K, NhatKy_ViPham!E:E, "11_Ly_A", NhatKy_ViPham!F:F, B9, NhatKy_ViPham!C:C, "T33")</f>
        <v>100</v>
      </c>
      <c r="AY9" s="7">
        <f>100 + SUMIFS(NhatKy_ViPham!J:J, NhatKy_ViPham!E:E, "11_Ly_A", NhatKy_ViPham!F:F, B9, NhatKy_ViPham!C:C, "T34") - SUMIFS(NhatKy_ViPham!K:K, NhatKy_ViPham!E:E, "11_Ly_A", NhatKy_ViPham!F:F, B9, NhatKy_ViPham!C:C, "T34")</f>
        <v>100</v>
      </c>
      <c r="AZ9" s="7">
        <f>100 + SUMIFS(NhatKy_ViPham!J:J, NhatKy_ViPham!E:E, "11_Ly_A", NhatKy_ViPham!F:F, B9, NhatKy_ViPham!C:C, "T35") - SUMIFS(NhatKy_ViPham!K:K, NhatKy_ViPham!E:E, "11_Ly_A", NhatKy_ViPham!F:F, B9, NhatKy_ViPham!C:C, "T35")</f>
        <v>100</v>
      </c>
      <c r="BA9" s="12">
        <f t="shared" ref="BA9:BA43" si="0">ROUND(AVERAGE(R9:AZ9), 1)</f>
        <v>100</v>
      </c>
      <c r="BB9" s="11" t="s">
        <v>430</v>
      </c>
      <c r="BC9" s="14" t="str">
        <f t="shared" ref="BC9:BC43" si="1">IF(BB9="Có", "Chưa đạt", IF(BA9&gt;=85, "Tốt", IF(BA9&gt;=70, "Khá", IF(BA9&gt;=50, "Đạt", "Chưa đạt"))))</f>
        <v>Tốt</v>
      </c>
      <c r="BD9" s="10" t="str">
        <f t="shared" ref="BD9:BD43" si="2">IF(BC9="Chưa đạt", "🔴 Nguy cơ CHƯA ĐẠT", IF(BC9="Đạt", "🟡 CẦN NHẮC NHỞ", "🟢 BÌNH THƯỜNG"))</f>
        <v>🟢 BÌNH THƯỜNG</v>
      </c>
    </row>
    <row r="10" spans="1:56" x14ac:dyDescent="0.25">
      <c r="A10" s="5">
        <v>2</v>
      </c>
      <c r="B10" s="15" t="s">
        <v>1528</v>
      </c>
      <c r="C10" s="5" t="s">
        <v>1529</v>
      </c>
      <c r="D10" s="5" t="s">
        <v>429</v>
      </c>
      <c r="E10" s="11" t="s">
        <v>430</v>
      </c>
      <c r="F10" s="6">
        <f>SUMIFS(NhatKy_ViPham!K:K, NhatKy_ViPham!E:E, "11_Ly_A", NhatKy_ViPham!F:F, B10, NhatKy_ViPham!H:H, "L01")</f>
        <v>0</v>
      </c>
      <c r="G10" s="6">
        <f>SUMIFS(NhatKy_ViPham!K:K, NhatKy_ViPham!E:E, "11_Ly_A", NhatKy_ViPham!F:F, B10, NhatKy_ViPham!H:H, "L02")</f>
        <v>0</v>
      </c>
      <c r="H10" s="6">
        <f>SUMIFS(NhatKy_ViPham!K:K, NhatKy_ViPham!E:E, "11_Ly_A", NhatKy_ViPham!F:F, B10, NhatKy_ViPham!H:H, "L03")</f>
        <v>0</v>
      </c>
      <c r="I10" s="6">
        <f>SUMIFS(NhatKy_ViPham!K:K, NhatKy_ViPham!E:E, "11_Ly_A", NhatKy_ViPham!F:F, B10, NhatKy_ViPham!H:H, "L04")</f>
        <v>0</v>
      </c>
      <c r="J10" s="6">
        <f>SUMIFS(NhatKy_ViPham!K:K, NhatKy_ViPham!E:E, "11_Ly_A", NhatKy_ViPham!F:F, B10, NhatKy_ViPham!H:H, "L05")</f>
        <v>0</v>
      </c>
      <c r="K10" s="6">
        <f>SUMIFS(NhatKy_ViPham!K:K, NhatKy_ViPham!E:E, "11_Ly_A", NhatKy_ViPham!F:F, B10, NhatKy_ViPham!H:H, "L06")</f>
        <v>0</v>
      </c>
      <c r="L10" s="6">
        <f>SUMIFS(NhatKy_ViPham!K:K, NhatKy_ViPham!E:E, "11_Ly_A", NhatKy_ViPham!F:F, B10, NhatKy_ViPham!H:H, "L07")</f>
        <v>0</v>
      </c>
      <c r="M10" s="6">
        <f>SUMIFS(NhatKy_ViPham!K:K, NhatKy_ViPham!E:E, "11_Ly_A", NhatKy_ViPham!F:F, B10, NhatKy_ViPham!H:H, "L08")</f>
        <v>0</v>
      </c>
      <c r="N10" s="6">
        <f>SUMIFS(NhatKy_ViPham!K:K, NhatKy_ViPham!E:E, "11_Ly_A", NhatKy_ViPham!F:F, B10, NhatKy_ViPham!H:H, "L09")</f>
        <v>0</v>
      </c>
      <c r="O10" s="6">
        <f>SUMIFS(NhatKy_ViPham!K:K, NhatKy_ViPham!E:E, "11_Ly_A", NhatKy_ViPham!F:F, B10, NhatKy_ViPham!H:H, "L10")</f>
        <v>0</v>
      </c>
      <c r="P10" s="12">
        <f>SUMIFS(NhatKy_ViPham!J:J, NhatKy_ViPham!E:E, "11_Ly_A", NhatKy_ViPham!F:F, B10)</f>
        <v>0</v>
      </c>
      <c r="Q10" s="13">
        <f>SUMIFS(NhatKy_ViPham!K:K, NhatKy_ViPham!E:E, "11_Ly_A", NhatKy_ViPham!F:F, B10)</f>
        <v>0</v>
      </c>
      <c r="R10" s="6">
        <f>100 + SUMIFS(NhatKy_ViPham!J:J, NhatKy_ViPham!E:E, "11_Ly_A", NhatKy_ViPham!F:F, B10, NhatKy_ViPham!C:C, "T1") - SUMIFS(NhatKy_ViPham!K:K, NhatKy_ViPham!E:E, "11_Ly_A", NhatKy_ViPham!F:F, B10, NhatKy_ViPham!C:C, "T1")</f>
        <v>100</v>
      </c>
      <c r="S10" s="6">
        <f>100 + SUMIFS(NhatKy_ViPham!J:J, NhatKy_ViPham!E:E, "11_Ly_A", NhatKy_ViPham!F:F, B10, NhatKy_ViPham!C:C, "T2") - SUMIFS(NhatKy_ViPham!K:K, NhatKy_ViPham!E:E, "11_Ly_A", NhatKy_ViPham!F:F, B10, NhatKy_ViPham!C:C, "T2")</f>
        <v>100</v>
      </c>
      <c r="T10" s="6">
        <f>100 + SUMIFS(NhatKy_ViPham!J:J, NhatKy_ViPham!E:E, "11_Ly_A", NhatKy_ViPham!F:F, B10, NhatKy_ViPham!C:C, "T3") - SUMIFS(NhatKy_ViPham!K:K, NhatKy_ViPham!E:E, "11_Ly_A", NhatKy_ViPham!F:F, B10, NhatKy_ViPham!C:C, "T3")</f>
        <v>100</v>
      </c>
      <c r="U10" s="6">
        <f>100 + SUMIFS(NhatKy_ViPham!J:J, NhatKy_ViPham!E:E, "11_Ly_A", NhatKy_ViPham!F:F, B10, NhatKy_ViPham!C:C, "T4") - SUMIFS(NhatKy_ViPham!K:K, NhatKy_ViPham!E:E, "11_Ly_A", NhatKy_ViPham!F:F, B10, NhatKy_ViPham!C:C, "T4")</f>
        <v>100</v>
      </c>
      <c r="V10" s="6">
        <f>100 + SUMIFS(NhatKy_ViPham!J:J, NhatKy_ViPham!E:E, "11_Ly_A", NhatKy_ViPham!F:F, B10, NhatKy_ViPham!C:C, "T5") - SUMIFS(NhatKy_ViPham!K:K, NhatKy_ViPham!E:E, "11_Ly_A", NhatKy_ViPham!F:F, B10, NhatKy_ViPham!C:C, "T5")</f>
        <v>100</v>
      </c>
      <c r="W10" s="6">
        <f>100 + SUMIFS(NhatKy_ViPham!J:J, NhatKy_ViPham!E:E, "11_Ly_A", NhatKy_ViPham!F:F, B10, NhatKy_ViPham!C:C, "T6") - SUMIFS(NhatKy_ViPham!K:K, NhatKy_ViPham!E:E, "11_Ly_A", NhatKy_ViPham!F:F, B10, NhatKy_ViPham!C:C, "T6")</f>
        <v>100</v>
      </c>
      <c r="X10" s="6">
        <f>100 + SUMIFS(NhatKy_ViPham!J:J, NhatKy_ViPham!E:E, "11_Ly_A", NhatKy_ViPham!F:F, B10, NhatKy_ViPham!C:C, "T7") - SUMIFS(NhatKy_ViPham!K:K, NhatKy_ViPham!E:E, "11_Ly_A", NhatKy_ViPham!F:F, B10, NhatKy_ViPham!C:C, "T7")</f>
        <v>100</v>
      </c>
      <c r="Y10" s="6">
        <f>100 + SUMIFS(NhatKy_ViPham!J:J, NhatKy_ViPham!E:E, "11_Ly_A", NhatKy_ViPham!F:F, B10, NhatKy_ViPham!C:C, "T8") - SUMIFS(NhatKy_ViPham!K:K, NhatKy_ViPham!E:E, "11_Ly_A", NhatKy_ViPham!F:F, B10, NhatKy_ViPham!C:C, "T8")</f>
        <v>100</v>
      </c>
      <c r="Z10" s="6">
        <f>100 + SUMIFS(NhatKy_ViPham!J:J, NhatKy_ViPham!E:E, "11_Ly_A", NhatKy_ViPham!F:F, B10, NhatKy_ViPham!C:C, "T9") - SUMIFS(NhatKy_ViPham!K:K, NhatKy_ViPham!E:E, "11_Ly_A", NhatKy_ViPham!F:F, B10, NhatKy_ViPham!C:C, "T9")</f>
        <v>100</v>
      </c>
      <c r="AA10" s="6">
        <f>100 + SUMIFS(NhatKy_ViPham!J:J, NhatKy_ViPham!E:E, "11_Ly_A", NhatKy_ViPham!F:F, B10, NhatKy_ViPham!C:C, "T10") - SUMIFS(NhatKy_ViPham!K:K, NhatKy_ViPham!E:E, "11_Ly_A", NhatKy_ViPham!F:F, B10, NhatKy_ViPham!C:C, "T10")</f>
        <v>100</v>
      </c>
      <c r="AB10" s="6">
        <f>100 + SUMIFS(NhatKy_ViPham!J:J, NhatKy_ViPham!E:E, "11_Ly_A", NhatKy_ViPham!F:F, B10, NhatKy_ViPham!C:C, "T11") - SUMIFS(NhatKy_ViPham!K:K, NhatKy_ViPham!E:E, "11_Ly_A", NhatKy_ViPham!F:F, B10, NhatKy_ViPham!C:C, "T11")</f>
        <v>100</v>
      </c>
      <c r="AC10" s="6">
        <f>100 + SUMIFS(NhatKy_ViPham!J:J, NhatKy_ViPham!E:E, "11_Ly_A", NhatKy_ViPham!F:F, B10, NhatKy_ViPham!C:C, "T12") - SUMIFS(NhatKy_ViPham!K:K, NhatKy_ViPham!E:E, "11_Ly_A", NhatKy_ViPham!F:F, B10, NhatKy_ViPham!C:C, "T12")</f>
        <v>100</v>
      </c>
      <c r="AD10" s="6">
        <f>100 + SUMIFS(NhatKy_ViPham!J:J, NhatKy_ViPham!E:E, "11_Ly_A", NhatKy_ViPham!F:F, B10, NhatKy_ViPham!C:C, "T13") - SUMIFS(NhatKy_ViPham!K:K, NhatKy_ViPham!E:E, "11_Ly_A", NhatKy_ViPham!F:F, B10, NhatKy_ViPham!C:C, "T13")</f>
        <v>100</v>
      </c>
      <c r="AE10" s="6">
        <f>100 + SUMIFS(NhatKy_ViPham!J:J, NhatKy_ViPham!E:E, "11_Ly_A", NhatKy_ViPham!F:F, B10, NhatKy_ViPham!C:C, "T14") - SUMIFS(NhatKy_ViPham!K:K, NhatKy_ViPham!E:E, "11_Ly_A", NhatKy_ViPham!F:F, B10, NhatKy_ViPham!C:C, "T14")</f>
        <v>100</v>
      </c>
      <c r="AF10" s="6">
        <f>100 + SUMIFS(NhatKy_ViPham!J:J, NhatKy_ViPham!E:E, "11_Ly_A", NhatKy_ViPham!F:F, B10, NhatKy_ViPham!C:C, "T15") - SUMIFS(NhatKy_ViPham!K:K, NhatKy_ViPham!E:E, "11_Ly_A", NhatKy_ViPham!F:F, B10, NhatKy_ViPham!C:C, "T15")</f>
        <v>100</v>
      </c>
      <c r="AG10" s="6">
        <f>100 + SUMIFS(NhatKy_ViPham!J:J, NhatKy_ViPham!E:E, "11_Ly_A", NhatKy_ViPham!F:F, B10, NhatKy_ViPham!C:C, "T16") - SUMIFS(NhatKy_ViPham!K:K, NhatKy_ViPham!E:E, "11_Ly_A", NhatKy_ViPham!F:F, B10, NhatKy_ViPham!C:C, "T16")</f>
        <v>100</v>
      </c>
      <c r="AH10" s="6">
        <f>100 + SUMIFS(NhatKy_ViPham!J:J, NhatKy_ViPham!E:E, "11_Ly_A", NhatKy_ViPham!F:F, B10, NhatKy_ViPham!C:C, "T17") - SUMIFS(NhatKy_ViPham!K:K, NhatKy_ViPham!E:E, "11_Ly_A", NhatKy_ViPham!F:F, B10, NhatKy_ViPham!C:C, "T17")</f>
        <v>100</v>
      </c>
      <c r="AI10" s="6">
        <f>100 + SUMIFS(NhatKy_ViPham!J:J, NhatKy_ViPham!E:E, "11_Ly_A", NhatKy_ViPham!F:F, B10, NhatKy_ViPham!C:C, "T18") - SUMIFS(NhatKy_ViPham!K:K, NhatKy_ViPham!E:E, "11_Ly_A", NhatKy_ViPham!F:F, B10, NhatKy_ViPham!C:C, "T18")</f>
        <v>100</v>
      </c>
      <c r="AJ10" s="6">
        <f>100 + SUMIFS(NhatKy_ViPham!J:J, NhatKy_ViPham!E:E, "11_Ly_A", NhatKy_ViPham!F:F, B10, NhatKy_ViPham!C:C, "T19") - SUMIFS(NhatKy_ViPham!K:K, NhatKy_ViPham!E:E, "11_Ly_A", NhatKy_ViPham!F:F, B10, NhatKy_ViPham!C:C, "T19")</f>
        <v>100</v>
      </c>
      <c r="AK10" s="6">
        <f>100 + SUMIFS(NhatKy_ViPham!J:J, NhatKy_ViPham!E:E, "11_Ly_A", NhatKy_ViPham!F:F, B10, NhatKy_ViPham!C:C, "T20") - SUMIFS(NhatKy_ViPham!K:K, NhatKy_ViPham!E:E, "11_Ly_A", NhatKy_ViPham!F:F, B10, NhatKy_ViPham!C:C, "T20")</f>
        <v>100</v>
      </c>
      <c r="AL10" s="6">
        <f>100 + SUMIFS(NhatKy_ViPham!J:J, NhatKy_ViPham!E:E, "11_Ly_A", NhatKy_ViPham!F:F, B10, NhatKy_ViPham!C:C, "T21") - SUMIFS(NhatKy_ViPham!K:K, NhatKy_ViPham!E:E, "11_Ly_A", NhatKy_ViPham!F:F, B10, NhatKy_ViPham!C:C, "T21")</f>
        <v>100</v>
      </c>
      <c r="AM10" s="6">
        <f>100 + SUMIFS(NhatKy_ViPham!J:J, NhatKy_ViPham!E:E, "11_Ly_A", NhatKy_ViPham!F:F, B10, NhatKy_ViPham!C:C, "T22") - SUMIFS(NhatKy_ViPham!K:K, NhatKy_ViPham!E:E, "11_Ly_A", NhatKy_ViPham!F:F, B10, NhatKy_ViPham!C:C, "T22")</f>
        <v>100</v>
      </c>
      <c r="AN10" s="6">
        <f>100 + SUMIFS(NhatKy_ViPham!J:J, NhatKy_ViPham!E:E, "11_Ly_A", NhatKy_ViPham!F:F, B10, NhatKy_ViPham!C:C, "T23") - SUMIFS(NhatKy_ViPham!K:K, NhatKy_ViPham!E:E, "11_Ly_A", NhatKy_ViPham!F:F, B10, NhatKy_ViPham!C:C, "T23")</f>
        <v>100</v>
      </c>
      <c r="AO10" s="6">
        <f>100 + SUMIFS(NhatKy_ViPham!J:J, NhatKy_ViPham!E:E, "11_Ly_A", NhatKy_ViPham!F:F, B10, NhatKy_ViPham!C:C, "T24") - SUMIFS(NhatKy_ViPham!K:K, NhatKy_ViPham!E:E, "11_Ly_A", NhatKy_ViPham!F:F, B10, NhatKy_ViPham!C:C, "T24")</f>
        <v>100</v>
      </c>
      <c r="AP10" s="6">
        <f>100 + SUMIFS(NhatKy_ViPham!J:J, NhatKy_ViPham!E:E, "11_Ly_A", NhatKy_ViPham!F:F, B10, NhatKy_ViPham!C:C, "T25") - SUMIFS(NhatKy_ViPham!K:K, NhatKy_ViPham!E:E, "11_Ly_A", NhatKy_ViPham!F:F, B10, NhatKy_ViPham!C:C, "T25")</f>
        <v>100</v>
      </c>
      <c r="AQ10" s="6">
        <f>100 + SUMIFS(NhatKy_ViPham!J:J, NhatKy_ViPham!E:E, "11_Ly_A", NhatKy_ViPham!F:F, B10, NhatKy_ViPham!C:C, "T26") - SUMIFS(NhatKy_ViPham!K:K, NhatKy_ViPham!E:E, "11_Ly_A", NhatKy_ViPham!F:F, B10, NhatKy_ViPham!C:C, "T26")</f>
        <v>100</v>
      </c>
      <c r="AR10" s="6">
        <f>100 + SUMIFS(NhatKy_ViPham!J:J, NhatKy_ViPham!E:E, "11_Ly_A", NhatKy_ViPham!F:F, B10, NhatKy_ViPham!C:C, "T27") - SUMIFS(NhatKy_ViPham!K:K, NhatKy_ViPham!E:E, "11_Ly_A", NhatKy_ViPham!F:F, B10, NhatKy_ViPham!C:C, "T27")</f>
        <v>100</v>
      </c>
      <c r="AS10" s="6">
        <f>100 + SUMIFS(NhatKy_ViPham!J:J, NhatKy_ViPham!E:E, "11_Ly_A", NhatKy_ViPham!F:F, B10, NhatKy_ViPham!C:C, "T28") - SUMIFS(NhatKy_ViPham!K:K, NhatKy_ViPham!E:E, "11_Ly_A", NhatKy_ViPham!F:F, B10, NhatKy_ViPham!C:C, "T28")</f>
        <v>100</v>
      </c>
      <c r="AT10" s="6">
        <f>100 + SUMIFS(NhatKy_ViPham!J:J, NhatKy_ViPham!E:E, "11_Ly_A", NhatKy_ViPham!F:F, B10, NhatKy_ViPham!C:C, "T29") - SUMIFS(NhatKy_ViPham!K:K, NhatKy_ViPham!E:E, "11_Ly_A", NhatKy_ViPham!F:F, B10, NhatKy_ViPham!C:C, "T29")</f>
        <v>100</v>
      </c>
      <c r="AU10" s="6">
        <f>100 + SUMIFS(NhatKy_ViPham!J:J, NhatKy_ViPham!E:E, "11_Ly_A", NhatKy_ViPham!F:F, B10, NhatKy_ViPham!C:C, "T30") - SUMIFS(NhatKy_ViPham!K:K, NhatKy_ViPham!E:E, "11_Ly_A", NhatKy_ViPham!F:F, B10, NhatKy_ViPham!C:C, "T30")</f>
        <v>100</v>
      </c>
      <c r="AV10" s="6">
        <f>100 + SUMIFS(NhatKy_ViPham!J:J, NhatKy_ViPham!E:E, "11_Ly_A", NhatKy_ViPham!F:F, B10, NhatKy_ViPham!C:C, "T31") - SUMIFS(NhatKy_ViPham!K:K, NhatKy_ViPham!E:E, "11_Ly_A", NhatKy_ViPham!F:F, B10, NhatKy_ViPham!C:C, "T31")</f>
        <v>100</v>
      </c>
      <c r="AW10" s="6">
        <f>100 + SUMIFS(NhatKy_ViPham!J:J, NhatKy_ViPham!E:E, "11_Ly_A", NhatKy_ViPham!F:F, B10, NhatKy_ViPham!C:C, "T32") - SUMIFS(NhatKy_ViPham!K:K, NhatKy_ViPham!E:E, "11_Ly_A", NhatKy_ViPham!F:F, B10, NhatKy_ViPham!C:C, "T32")</f>
        <v>100</v>
      </c>
      <c r="AX10" s="6">
        <f>100 + SUMIFS(NhatKy_ViPham!J:J, NhatKy_ViPham!E:E, "11_Ly_A", NhatKy_ViPham!F:F, B10, NhatKy_ViPham!C:C, "T33") - SUMIFS(NhatKy_ViPham!K:K, NhatKy_ViPham!E:E, "11_Ly_A", NhatKy_ViPham!F:F, B10, NhatKy_ViPham!C:C, "T33")</f>
        <v>100</v>
      </c>
      <c r="AY10" s="6">
        <f>100 + SUMIFS(NhatKy_ViPham!J:J, NhatKy_ViPham!E:E, "11_Ly_A", NhatKy_ViPham!F:F, B10, NhatKy_ViPham!C:C, "T34") - SUMIFS(NhatKy_ViPham!K:K, NhatKy_ViPham!E:E, "11_Ly_A", NhatKy_ViPham!F:F, B10, NhatKy_ViPham!C:C, "T34")</f>
        <v>100</v>
      </c>
      <c r="AZ10" s="6">
        <f>100 + SUMIFS(NhatKy_ViPham!J:J, NhatKy_ViPham!E:E, "11_Ly_A", NhatKy_ViPham!F:F, B10, NhatKy_ViPham!C:C, "T35") - SUMIFS(NhatKy_ViPham!K:K, NhatKy_ViPham!E:E, "11_Ly_A", NhatKy_ViPham!F:F, B10, NhatKy_ViPham!C:C, "T35")</f>
        <v>100</v>
      </c>
      <c r="BA10" s="12">
        <f t="shared" si="0"/>
        <v>100</v>
      </c>
      <c r="BB10" s="11" t="s">
        <v>430</v>
      </c>
      <c r="BC10" s="16" t="str">
        <f t="shared" si="1"/>
        <v>Tốt</v>
      </c>
      <c r="BD10" s="15" t="str">
        <f t="shared" si="2"/>
        <v>🟢 BÌNH THƯỜNG</v>
      </c>
    </row>
    <row r="11" spans="1:56" x14ac:dyDescent="0.25">
      <c r="A11" s="4">
        <v>3</v>
      </c>
      <c r="B11" s="10" t="s">
        <v>1530</v>
      </c>
      <c r="C11" s="4" t="s">
        <v>1433</v>
      </c>
      <c r="D11" s="4" t="s">
        <v>435</v>
      </c>
      <c r="E11" s="11" t="s">
        <v>430</v>
      </c>
      <c r="F11" s="7">
        <f>SUMIFS(NhatKy_ViPham!K:K, NhatKy_ViPham!E:E, "11_Ly_A", NhatKy_ViPham!F:F, B11, NhatKy_ViPham!H:H, "L01")</f>
        <v>0</v>
      </c>
      <c r="G11" s="7">
        <f>SUMIFS(NhatKy_ViPham!K:K, NhatKy_ViPham!E:E, "11_Ly_A", NhatKy_ViPham!F:F, B11, NhatKy_ViPham!H:H, "L02")</f>
        <v>0</v>
      </c>
      <c r="H11" s="7">
        <f>SUMIFS(NhatKy_ViPham!K:K, NhatKy_ViPham!E:E, "11_Ly_A", NhatKy_ViPham!F:F, B11, NhatKy_ViPham!H:H, "L03")</f>
        <v>0</v>
      </c>
      <c r="I11" s="7">
        <f>SUMIFS(NhatKy_ViPham!K:K, NhatKy_ViPham!E:E, "11_Ly_A", NhatKy_ViPham!F:F, B11, NhatKy_ViPham!H:H, "L04")</f>
        <v>0</v>
      </c>
      <c r="J11" s="7">
        <f>SUMIFS(NhatKy_ViPham!K:K, NhatKy_ViPham!E:E, "11_Ly_A", NhatKy_ViPham!F:F, B11, NhatKy_ViPham!H:H, "L05")</f>
        <v>0</v>
      </c>
      <c r="K11" s="7">
        <f>SUMIFS(NhatKy_ViPham!K:K, NhatKy_ViPham!E:E, "11_Ly_A", NhatKy_ViPham!F:F, B11, NhatKy_ViPham!H:H, "L06")</f>
        <v>0</v>
      </c>
      <c r="L11" s="7">
        <f>SUMIFS(NhatKy_ViPham!K:K, NhatKy_ViPham!E:E, "11_Ly_A", NhatKy_ViPham!F:F, B11, NhatKy_ViPham!H:H, "L07")</f>
        <v>0</v>
      </c>
      <c r="M11" s="7">
        <f>SUMIFS(NhatKy_ViPham!K:K, NhatKy_ViPham!E:E, "11_Ly_A", NhatKy_ViPham!F:F, B11, NhatKy_ViPham!H:H, "L08")</f>
        <v>0</v>
      </c>
      <c r="N11" s="7">
        <f>SUMIFS(NhatKy_ViPham!K:K, NhatKy_ViPham!E:E, "11_Ly_A", NhatKy_ViPham!F:F, B11, NhatKy_ViPham!H:H, "L09")</f>
        <v>0</v>
      </c>
      <c r="O11" s="7">
        <f>SUMIFS(NhatKy_ViPham!K:K, NhatKy_ViPham!E:E, "11_Ly_A", NhatKy_ViPham!F:F, B11, NhatKy_ViPham!H:H, "L10")</f>
        <v>0</v>
      </c>
      <c r="P11" s="12">
        <f>SUMIFS(NhatKy_ViPham!J:J, NhatKy_ViPham!E:E, "11_Ly_A", NhatKy_ViPham!F:F, B11)</f>
        <v>0</v>
      </c>
      <c r="Q11" s="13">
        <f>SUMIFS(NhatKy_ViPham!K:K, NhatKy_ViPham!E:E, "11_Ly_A", NhatKy_ViPham!F:F, B11)</f>
        <v>0</v>
      </c>
      <c r="R11" s="7">
        <f>100 + SUMIFS(NhatKy_ViPham!J:J, NhatKy_ViPham!E:E, "11_Ly_A", NhatKy_ViPham!F:F, B11, NhatKy_ViPham!C:C, "T1") - SUMIFS(NhatKy_ViPham!K:K, NhatKy_ViPham!E:E, "11_Ly_A", NhatKy_ViPham!F:F, B11, NhatKy_ViPham!C:C, "T1")</f>
        <v>100</v>
      </c>
      <c r="S11" s="7">
        <f>100 + SUMIFS(NhatKy_ViPham!J:J, NhatKy_ViPham!E:E, "11_Ly_A", NhatKy_ViPham!F:F, B11, NhatKy_ViPham!C:C, "T2") - SUMIFS(NhatKy_ViPham!K:K, NhatKy_ViPham!E:E, "11_Ly_A", NhatKy_ViPham!F:F, B11, NhatKy_ViPham!C:C, "T2")</f>
        <v>100</v>
      </c>
      <c r="T11" s="7">
        <f>100 + SUMIFS(NhatKy_ViPham!J:J, NhatKy_ViPham!E:E, "11_Ly_A", NhatKy_ViPham!F:F, B11, NhatKy_ViPham!C:C, "T3") - SUMIFS(NhatKy_ViPham!K:K, NhatKy_ViPham!E:E, "11_Ly_A", NhatKy_ViPham!F:F, B11, NhatKy_ViPham!C:C, "T3")</f>
        <v>100</v>
      </c>
      <c r="U11" s="7">
        <f>100 + SUMIFS(NhatKy_ViPham!J:J, NhatKy_ViPham!E:E, "11_Ly_A", NhatKy_ViPham!F:F, B11, NhatKy_ViPham!C:C, "T4") - SUMIFS(NhatKy_ViPham!K:K, NhatKy_ViPham!E:E, "11_Ly_A", NhatKy_ViPham!F:F, B11, NhatKy_ViPham!C:C, "T4")</f>
        <v>100</v>
      </c>
      <c r="V11" s="7">
        <f>100 + SUMIFS(NhatKy_ViPham!J:J, NhatKy_ViPham!E:E, "11_Ly_A", NhatKy_ViPham!F:F, B11, NhatKy_ViPham!C:C, "T5") - SUMIFS(NhatKy_ViPham!K:K, NhatKy_ViPham!E:E, "11_Ly_A", NhatKy_ViPham!F:F, B11, NhatKy_ViPham!C:C, "T5")</f>
        <v>100</v>
      </c>
      <c r="W11" s="7">
        <f>100 + SUMIFS(NhatKy_ViPham!J:J, NhatKy_ViPham!E:E, "11_Ly_A", NhatKy_ViPham!F:F, B11, NhatKy_ViPham!C:C, "T6") - SUMIFS(NhatKy_ViPham!K:K, NhatKy_ViPham!E:E, "11_Ly_A", NhatKy_ViPham!F:F, B11, NhatKy_ViPham!C:C, "T6")</f>
        <v>100</v>
      </c>
      <c r="X11" s="7">
        <f>100 + SUMIFS(NhatKy_ViPham!J:J, NhatKy_ViPham!E:E, "11_Ly_A", NhatKy_ViPham!F:F, B11, NhatKy_ViPham!C:C, "T7") - SUMIFS(NhatKy_ViPham!K:K, NhatKy_ViPham!E:E, "11_Ly_A", NhatKy_ViPham!F:F, B11, NhatKy_ViPham!C:C, "T7")</f>
        <v>100</v>
      </c>
      <c r="Y11" s="7">
        <f>100 + SUMIFS(NhatKy_ViPham!J:J, NhatKy_ViPham!E:E, "11_Ly_A", NhatKy_ViPham!F:F, B11, NhatKy_ViPham!C:C, "T8") - SUMIFS(NhatKy_ViPham!K:K, NhatKy_ViPham!E:E, "11_Ly_A", NhatKy_ViPham!F:F, B11, NhatKy_ViPham!C:C, "T8")</f>
        <v>100</v>
      </c>
      <c r="Z11" s="7">
        <f>100 + SUMIFS(NhatKy_ViPham!J:J, NhatKy_ViPham!E:E, "11_Ly_A", NhatKy_ViPham!F:F, B11, NhatKy_ViPham!C:C, "T9") - SUMIFS(NhatKy_ViPham!K:K, NhatKy_ViPham!E:E, "11_Ly_A", NhatKy_ViPham!F:F, B11, NhatKy_ViPham!C:C, "T9")</f>
        <v>100</v>
      </c>
      <c r="AA11" s="7">
        <f>100 + SUMIFS(NhatKy_ViPham!J:J, NhatKy_ViPham!E:E, "11_Ly_A", NhatKy_ViPham!F:F, B11, NhatKy_ViPham!C:C, "T10") - SUMIFS(NhatKy_ViPham!K:K, NhatKy_ViPham!E:E, "11_Ly_A", NhatKy_ViPham!F:F, B11, NhatKy_ViPham!C:C, "T10")</f>
        <v>100</v>
      </c>
      <c r="AB11" s="7">
        <f>100 + SUMIFS(NhatKy_ViPham!J:J, NhatKy_ViPham!E:E, "11_Ly_A", NhatKy_ViPham!F:F, B11, NhatKy_ViPham!C:C, "T11") - SUMIFS(NhatKy_ViPham!K:K, NhatKy_ViPham!E:E, "11_Ly_A", NhatKy_ViPham!F:F, B11, NhatKy_ViPham!C:C, "T11")</f>
        <v>100</v>
      </c>
      <c r="AC11" s="7">
        <f>100 + SUMIFS(NhatKy_ViPham!J:J, NhatKy_ViPham!E:E, "11_Ly_A", NhatKy_ViPham!F:F, B11, NhatKy_ViPham!C:C, "T12") - SUMIFS(NhatKy_ViPham!K:K, NhatKy_ViPham!E:E, "11_Ly_A", NhatKy_ViPham!F:F, B11, NhatKy_ViPham!C:C, "T12")</f>
        <v>100</v>
      </c>
      <c r="AD11" s="7">
        <f>100 + SUMIFS(NhatKy_ViPham!J:J, NhatKy_ViPham!E:E, "11_Ly_A", NhatKy_ViPham!F:F, B11, NhatKy_ViPham!C:C, "T13") - SUMIFS(NhatKy_ViPham!K:K, NhatKy_ViPham!E:E, "11_Ly_A", NhatKy_ViPham!F:F, B11, NhatKy_ViPham!C:C, "T13")</f>
        <v>100</v>
      </c>
      <c r="AE11" s="7">
        <f>100 + SUMIFS(NhatKy_ViPham!J:J, NhatKy_ViPham!E:E, "11_Ly_A", NhatKy_ViPham!F:F, B11, NhatKy_ViPham!C:C, "T14") - SUMIFS(NhatKy_ViPham!K:K, NhatKy_ViPham!E:E, "11_Ly_A", NhatKy_ViPham!F:F, B11, NhatKy_ViPham!C:C, "T14")</f>
        <v>100</v>
      </c>
      <c r="AF11" s="7">
        <f>100 + SUMIFS(NhatKy_ViPham!J:J, NhatKy_ViPham!E:E, "11_Ly_A", NhatKy_ViPham!F:F, B11, NhatKy_ViPham!C:C, "T15") - SUMIFS(NhatKy_ViPham!K:K, NhatKy_ViPham!E:E, "11_Ly_A", NhatKy_ViPham!F:F, B11, NhatKy_ViPham!C:C, "T15")</f>
        <v>100</v>
      </c>
      <c r="AG11" s="7">
        <f>100 + SUMIFS(NhatKy_ViPham!J:J, NhatKy_ViPham!E:E, "11_Ly_A", NhatKy_ViPham!F:F, B11, NhatKy_ViPham!C:C, "T16") - SUMIFS(NhatKy_ViPham!K:K, NhatKy_ViPham!E:E, "11_Ly_A", NhatKy_ViPham!F:F, B11, NhatKy_ViPham!C:C, "T16")</f>
        <v>100</v>
      </c>
      <c r="AH11" s="7">
        <f>100 + SUMIFS(NhatKy_ViPham!J:J, NhatKy_ViPham!E:E, "11_Ly_A", NhatKy_ViPham!F:F, B11, NhatKy_ViPham!C:C, "T17") - SUMIFS(NhatKy_ViPham!K:K, NhatKy_ViPham!E:E, "11_Ly_A", NhatKy_ViPham!F:F, B11, NhatKy_ViPham!C:C, "T17")</f>
        <v>100</v>
      </c>
      <c r="AI11" s="7">
        <f>100 + SUMIFS(NhatKy_ViPham!J:J, NhatKy_ViPham!E:E, "11_Ly_A", NhatKy_ViPham!F:F, B11, NhatKy_ViPham!C:C, "T18") - SUMIFS(NhatKy_ViPham!K:K, NhatKy_ViPham!E:E, "11_Ly_A", NhatKy_ViPham!F:F, B11, NhatKy_ViPham!C:C, "T18")</f>
        <v>100</v>
      </c>
      <c r="AJ11" s="7">
        <f>100 + SUMIFS(NhatKy_ViPham!J:J, NhatKy_ViPham!E:E, "11_Ly_A", NhatKy_ViPham!F:F, B11, NhatKy_ViPham!C:C, "T19") - SUMIFS(NhatKy_ViPham!K:K, NhatKy_ViPham!E:E, "11_Ly_A", NhatKy_ViPham!F:F, B11, NhatKy_ViPham!C:C, "T19")</f>
        <v>100</v>
      </c>
      <c r="AK11" s="7">
        <f>100 + SUMIFS(NhatKy_ViPham!J:J, NhatKy_ViPham!E:E, "11_Ly_A", NhatKy_ViPham!F:F, B11, NhatKy_ViPham!C:C, "T20") - SUMIFS(NhatKy_ViPham!K:K, NhatKy_ViPham!E:E, "11_Ly_A", NhatKy_ViPham!F:F, B11, NhatKy_ViPham!C:C, "T20")</f>
        <v>100</v>
      </c>
      <c r="AL11" s="7">
        <f>100 + SUMIFS(NhatKy_ViPham!J:J, NhatKy_ViPham!E:E, "11_Ly_A", NhatKy_ViPham!F:F, B11, NhatKy_ViPham!C:C, "T21") - SUMIFS(NhatKy_ViPham!K:K, NhatKy_ViPham!E:E, "11_Ly_A", NhatKy_ViPham!F:F, B11, NhatKy_ViPham!C:C, "T21")</f>
        <v>100</v>
      </c>
      <c r="AM11" s="7">
        <f>100 + SUMIFS(NhatKy_ViPham!J:J, NhatKy_ViPham!E:E, "11_Ly_A", NhatKy_ViPham!F:F, B11, NhatKy_ViPham!C:C, "T22") - SUMIFS(NhatKy_ViPham!K:K, NhatKy_ViPham!E:E, "11_Ly_A", NhatKy_ViPham!F:F, B11, NhatKy_ViPham!C:C, "T22")</f>
        <v>100</v>
      </c>
      <c r="AN11" s="7">
        <f>100 + SUMIFS(NhatKy_ViPham!J:J, NhatKy_ViPham!E:E, "11_Ly_A", NhatKy_ViPham!F:F, B11, NhatKy_ViPham!C:C, "T23") - SUMIFS(NhatKy_ViPham!K:K, NhatKy_ViPham!E:E, "11_Ly_A", NhatKy_ViPham!F:F, B11, NhatKy_ViPham!C:C, "T23")</f>
        <v>100</v>
      </c>
      <c r="AO11" s="7">
        <f>100 + SUMIFS(NhatKy_ViPham!J:J, NhatKy_ViPham!E:E, "11_Ly_A", NhatKy_ViPham!F:F, B11, NhatKy_ViPham!C:C, "T24") - SUMIFS(NhatKy_ViPham!K:K, NhatKy_ViPham!E:E, "11_Ly_A", NhatKy_ViPham!F:F, B11, NhatKy_ViPham!C:C, "T24")</f>
        <v>100</v>
      </c>
      <c r="AP11" s="7">
        <f>100 + SUMIFS(NhatKy_ViPham!J:J, NhatKy_ViPham!E:E, "11_Ly_A", NhatKy_ViPham!F:F, B11, NhatKy_ViPham!C:C, "T25") - SUMIFS(NhatKy_ViPham!K:K, NhatKy_ViPham!E:E, "11_Ly_A", NhatKy_ViPham!F:F, B11, NhatKy_ViPham!C:C, "T25")</f>
        <v>100</v>
      </c>
      <c r="AQ11" s="7">
        <f>100 + SUMIFS(NhatKy_ViPham!J:J, NhatKy_ViPham!E:E, "11_Ly_A", NhatKy_ViPham!F:F, B11, NhatKy_ViPham!C:C, "T26") - SUMIFS(NhatKy_ViPham!K:K, NhatKy_ViPham!E:E, "11_Ly_A", NhatKy_ViPham!F:F, B11, NhatKy_ViPham!C:C, "T26")</f>
        <v>100</v>
      </c>
      <c r="AR11" s="7">
        <f>100 + SUMIFS(NhatKy_ViPham!J:J, NhatKy_ViPham!E:E, "11_Ly_A", NhatKy_ViPham!F:F, B11, NhatKy_ViPham!C:C, "T27") - SUMIFS(NhatKy_ViPham!K:K, NhatKy_ViPham!E:E, "11_Ly_A", NhatKy_ViPham!F:F, B11, NhatKy_ViPham!C:C, "T27")</f>
        <v>100</v>
      </c>
      <c r="AS11" s="7">
        <f>100 + SUMIFS(NhatKy_ViPham!J:J, NhatKy_ViPham!E:E, "11_Ly_A", NhatKy_ViPham!F:F, B11, NhatKy_ViPham!C:C, "T28") - SUMIFS(NhatKy_ViPham!K:K, NhatKy_ViPham!E:E, "11_Ly_A", NhatKy_ViPham!F:F, B11, NhatKy_ViPham!C:C, "T28")</f>
        <v>100</v>
      </c>
      <c r="AT11" s="7">
        <f>100 + SUMIFS(NhatKy_ViPham!J:J, NhatKy_ViPham!E:E, "11_Ly_A", NhatKy_ViPham!F:F, B11, NhatKy_ViPham!C:C, "T29") - SUMIFS(NhatKy_ViPham!K:K, NhatKy_ViPham!E:E, "11_Ly_A", NhatKy_ViPham!F:F, B11, NhatKy_ViPham!C:C, "T29")</f>
        <v>100</v>
      </c>
      <c r="AU11" s="7">
        <f>100 + SUMIFS(NhatKy_ViPham!J:J, NhatKy_ViPham!E:E, "11_Ly_A", NhatKy_ViPham!F:F, B11, NhatKy_ViPham!C:C, "T30") - SUMIFS(NhatKy_ViPham!K:K, NhatKy_ViPham!E:E, "11_Ly_A", NhatKy_ViPham!F:F, B11, NhatKy_ViPham!C:C, "T30")</f>
        <v>100</v>
      </c>
      <c r="AV11" s="7">
        <f>100 + SUMIFS(NhatKy_ViPham!J:J, NhatKy_ViPham!E:E, "11_Ly_A", NhatKy_ViPham!F:F, B11, NhatKy_ViPham!C:C, "T31") - SUMIFS(NhatKy_ViPham!K:K, NhatKy_ViPham!E:E, "11_Ly_A", NhatKy_ViPham!F:F, B11, NhatKy_ViPham!C:C, "T31")</f>
        <v>100</v>
      </c>
      <c r="AW11" s="7">
        <f>100 + SUMIFS(NhatKy_ViPham!J:J, NhatKy_ViPham!E:E, "11_Ly_A", NhatKy_ViPham!F:F, B11, NhatKy_ViPham!C:C, "T32") - SUMIFS(NhatKy_ViPham!K:K, NhatKy_ViPham!E:E, "11_Ly_A", NhatKy_ViPham!F:F, B11, NhatKy_ViPham!C:C, "T32")</f>
        <v>100</v>
      </c>
      <c r="AX11" s="7">
        <f>100 + SUMIFS(NhatKy_ViPham!J:J, NhatKy_ViPham!E:E, "11_Ly_A", NhatKy_ViPham!F:F, B11, NhatKy_ViPham!C:C, "T33") - SUMIFS(NhatKy_ViPham!K:K, NhatKy_ViPham!E:E, "11_Ly_A", NhatKy_ViPham!F:F, B11, NhatKy_ViPham!C:C, "T33")</f>
        <v>100</v>
      </c>
      <c r="AY11" s="7">
        <f>100 + SUMIFS(NhatKy_ViPham!J:J, NhatKy_ViPham!E:E, "11_Ly_A", NhatKy_ViPham!F:F, B11, NhatKy_ViPham!C:C, "T34") - SUMIFS(NhatKy_ViPham!K:K, NhatKy_ViPham!E:E, "11_Ly_A", NhatKy_ViPham!F:F, B11, NhatKy_ViPham!C:C, "T34")</f>
        <v>100</v>
      </c>
      <c r="AZ11" s="7">
        <f>100 + SUMIFS(NhatKy_ViPham!J:J, NhatKy_ViPham!E:E, "11_Ly_A", NhatKy_ViPham!F:F, B11, NhatKy_ViPham!C:C, "T35") - SUMIFS(NhatKy_ViPham!K:K, NhatKy_ViPham!E:E, "11_Ly_A", NhatKy_ViPham!F:F, B11, NhatKy_ViPham!C:C, "T35")</f>
        <v>100</v>
      </c>
      <c r="BA11" s="12">
        <f t="shared" si="0"/>
        <v>100</v>
      </c>
      <c r="BB11" s="11" t="s">
        <v>430</v>
      </c>
      <c r="BC11" s="14" t="str">
        <f t="shared" si="1"/>
        <v>Tốt</v>
      </c>
      <c r="BD11" s="10" t="str">
        <f t="shared" si="2"/>
        <v>🟢 BÌNH THƯỜNG</v>
      </c>
    </row>
    <row r="12" spans="1:56" x14ac:dyDescent="0.25">
      <c r="A12" s="5">
        <v>4</v>
      </c>
      <c r="B12" s="15" t="s">
        <v>1531</v>
      </c>
      <c r="C12" s="5" t="s">
        <v>1532</v>
      </c>
      <c r="D12" s="5" t="s">
        <v>435</v>
      </c>
      <c r="E12" s="11" t="s">
        <v>430</v>
      </c>
      <c r="F12" s="6">
        <f>SUMIFS(NhatKy_ViPham!K:K, NhatKy_ViPham!E:E, "11_Ly_A", NhatKy_ViPham!F:F, B12, NhatKy_ViPham!H:H, "L01")</f>
        <v>0</v>
      </c>
      <c r="G12" s="6">
        <f>SUMIFS(NhatKy_ViPham!K:K, NhatKy_ViPham!E:E, "11_Ly_A", NhatKy_ViPham!F:F, B12, NhatKy_ViPham!H:H, "L02")</f>
        <v>0</v>
      </c>
      <c r="H12" s="6">
        <f>SUMIFS(NhatKy_ViPham!K:K, NhatKy_ViPham!E:E, "11_Ly_A", NhatKy_ViPham!F:F, B12, NhatKy_ViPham!H:H, "L03")</f>
        <v>0</v>
      </c>
      <c r="I12" s="6">
        <f>SUMIFS(NhatKy_ViPham!K:K, NhatKy_ViPham!E:E, "11_Ly_A", NhatKy_ViPham!F:F, B12, NhatKy_ViPham!H:H, "L04")</f>
        <v>0</v>
      </c>
      <c r="J12" s="6">
        <f>SUMIFS(NhatKy_ViPham!K:K, NhatKy_ViPham!E:E, "11_Ly_A", NhatKy_ViPham!F:F, B12, NhatKy_ViPham!H:H, "L05")</f>
        <v>0</v>
      </c>
      <c r="K12" s="6">
        <f>SUMIFS(NhatKy_ViPham!K:K, NhatKy_ViPham!E:E, "11_Ly_A", NhatKy_ViPham!F:F, B12, NhatKy_ViPham!H:H, "L06")</f>
        <v>0</v>
      </c>
      <c r="L12" s="6">
        <f>SUMIFS(NhatKy_ViPham!K:K, NhatKy_ViPham!E:E, "11_Ly_A", NhatKy_ViPham!F:F, B12, NhatKy_ViPham!H:H, "L07")</f>
        <v>0</v>
      </c>
      <c r="M12" s="6">
        <f>SUMIFS(NhatKy_ViPham!K:K, NhatKy_ViPham!E:E, "11_Ly_A", NhatKy_ViPham!F:F, B12, NhatKy_ViPham!H:H, "L08")</f>
        <v>0</v>
      </c>
      <c r="N12" s="6">
        <f>SUMIFS(NhatKy_ViPham!K:K, NhatKy_ViPham!E:E, "11_Ly_A", NhatKy_ViPham!F:F, B12, NhatKy_ViPham!H:H, "L09")</f>
        <v>0</v>
      </c>
      <c r="O12" s="6">
        <f>SUMIFS(NhatKy_ViPham!K:K, NhatKy_ViPham!E:E, "11_Ly_A", NhatKy_ViPham!F:F, B12, NhatKy_ViPham!H:H, "L10")</f>
        <v>0</v>
      </c>
      <c r="P12" s="12">
        <f>SUMIFS(NhatKy_ViPham!J:J, NhatKy_ViPham!E:E, "11_Ly_A", NhatKy_ViPham!F:F, B12)</f>
        <v>0</v>
      </c>
      <c r="Q12" s="13">
        <f>SUMIFS(NhatKy_ViPham!K:K, NhatKy_ViPham!E:E, "11_Ly_A", NhatKy_ViPham!F:F, B12)</f>
        <v>0</v>
      </c>
      <c r="R12" s="6">
        <f>100 + SUMIFS(NhatKy_ViPham!J:J, NhatKy_ViPham!E:E, "11_Ly_A", NhatKy_ViPham!F:F, B12, NhatKy_ViPham!C:C, "T1") - SUMIFS(NhatKy_ViPham!K:K, NhatKy_ViPham!E:E, "11_Ly_A", NhatKy_ViPham!F:F, B12, NhatKy_ViPham!C:C, "T1")</f>
        <v>100</v>
      </c>
      <c r="S12" s="6">
        <f>100 + SUMIFS(NhatKy_ViPham!J:J, NhatKy_ViPham!E:E, "11_Ly_A", NhatKy_ViPham!F:F, B12, NhatKy_ViPham!C:C, "T2") - SUMIFS(NhatKy_ViPham!K:K, NhatKy_ViPham!E:E, "11_Ly_A", NhatKy_ViPham!F:F, B12, NhatKy_ViPham!C:C, "T2")</f>
        <v>100</v>
      </c>
      <c r="T12" s="6">
        <f>100 + SUMIFS(NhatKy_ViPham!J:J, NhatKy_ViPham!E:E, "11_Ly_A", NhatKy_ViPham!F:F, B12, NhatKy_ViPham!C:C, "T3") - SUMIFS(NhatKy_ViPham!K:K, NhatKy_ViPham!E:E, "11_Ly_A", NhatKy_ViPham!F:F, B12, NhatKy_ViPham!C:C, "T3")</f>
        <v>100</v>
      </c>
      <c r="U12" s="6">
        <f>100 + SUMIFS(NhatKy_ViPham!J:J, NhatKy_ViPham!E:E, "11_Ly_A", NhatKy_ViPham!F:F, B12, NhatKy_ViPham!C:C, "T4") - SUMIFS(NhatKy_ViPham!K:K, NhatKy_ViPham!E:E, "11_Ly_A", NhatKy_ViPham!F:F, B12, NhatKy_ViPham!C:C, "T4")</f>
        <v>100</v>
      </c>
      <c r="V12" s="6">
        <f>100 + SUMIFS(NhatKy_ViPham!J:J, NhatKy_ViPham!E:E, "11_Ly_A", NhatKy_ViPham!F:F, B12, NhatKy_ViPham!C:C, "T5") - SUMIFS(NhatKy_ViPham!K:K, NhatKy_ViPham!E:E, "11_Ly_A", NhatKy_ViPham!F:F, B12, NhatKy_ViPham!C:C, "T5")</f>
        <v>100</v>
      </c>
      <c r="W12" s="6">
        <f>100 + SUMIFS(NhatKy_ViPham!J:J, NhatKy_ViPham!E:E, "11_Ly_A", NhatKy_ViPham!F:F, B12, NhatKy_ViPham!C:C, "T6") - SUMIFS(NhatKy_ViPham!K:K, NhatKy_ViPham!E:E, "11_Ly_A", NhatKy_ViPham!F:F, B12, NhatKy_ViPham!C:C, "T6")</f>
        <v>100</v>
      </c>
      <c r="X12" s="6">
        <f>100 + SUMIFS(NhatKy_ViPham!J:J, NhatKy_ViPham!E:E, "11_Ly_A", NhatKy_ViPham!F:F, B12, NhatKy_ViPham!C:C, "T7") - SUMIFS(NhatKy_ViPham!K:K, NhatKy_ViPham!E:E, "11_Ly_A", NhatKy_ViPham!F:F, B12, NhatKy_ViPham!C:C, "T7")</f>
        <v>100</v>
      </c>
      <c r="Y12" s="6">
        <f>100 + SUMIFS(NhatKy_ViPham!J:J, NhatKy_ViPham!E:E, "11_Ly_A", NhatKy_ViPham!F:F, B12, NhatKy_ViPham!C:C, "T8") - SUMIFS(NhatKy_ViPham!K:K, NhatKy_ViPham!E:E, "11_Ly_A", NhatKy_ViPham!F:F, B12, NhatKy_ViPham!C:C, "T8")</f>
        <v>100</v>
      </c>
      <c r="Z12" s="6">
        <f>100 + SUMIFS(NhatKy_ViPham!J:J, NhatKy_ViPham!E:E, "11_Ly_A", NhatKy_ViPham!F:F, B12, NhatKy_ViPham!C:C, "T9") - SUMIFS(NhatKy_ViPham!K:K, NhatKy_ViPham!E:E, "11_Ly_A", NhatKy_ViPham!F:F, B12, NhatKy_ViPham!C:C, "T9")</f>
        <v>100</v>
      </c>
      <c r="AA12" s="6">
        <f>100 + SUMIFS(NhatKy_ViPham!J:J, NhatKy_ViPham!E:E, "11_Ly_A", NhatKy_ViPham!F:F, B12, NhatKy_ViPham!C:C, "T10") - SUMIFS(NhatKy_ViPham!K:K, NhatKy_ViPham!E:E, "11_Ly_A", NhatKy_ViPham!F:F, B12, NhatKy_ViPham!C:C, "T10")</f>
        <v>100</v>
      </c>
      <c r="AB12" s="6">
        <f>100 + SUMIFS(NhatKy_ViPham!J:J, NhatKy_ViPham!E:E, "11_Ly_A", NhatKy_ViPham!F:F, B12, NhatKy_ViPham!C:C, "T11") - SUMIFS(NhatKy_ViPham!K:K, NhatKy_ViPham!E:E, "11_Ly_A", NhatKy_ViPham!F:F, B12, NhatKy_ViPham!C:C, "T11")</f>
        <v>100</v>
      </c>
      <c r="AC12" s="6">
        <f>100 + SUMIFS(NhatKy_ViPham!J:J, NhatKy_ViPham!E:E, "11_Ly_A", NhatKy_ViPham!F:F, B12, NhatKy_ViPham!C:C, "T12") - SUMIFS(NhatKy_ViPham!K:K, NhatKy_ViPham!E:E, "11_Ly_A", NhatKy_ViPham!F:F, B12, NhatKy_ViPham!C:C, "T12")</f>
        <v>100</v>
      </c>
      <c r="AD12" s="6">
        <f>100 + SUMIFS(NhatKy_ViPham!J:J, NhatKy_ViPham!E:E, "11_Ly_A", NhatKy_ViPham!F:F, B12, NhatKy_ViPham!C:C, "T13") - SUMIFS(NhatKy_ViPham!K:K, NhatKy_ViPham!E:E, "11_Ly_A", NhatKy_ViPham!F:F, B12, NhatKy_ViPham!C:C, "T13")</f>
        <v>100</v>
      </c>
      <c r="AE12" s="6">
        <f>100 + SUMIFS(NhatKy_ViPham!J:J, NhatKy_ViPham!E:E, "11_Ly_A", NhatKy_ViPham!F:F, B12, NhatKy_ViPham!C:C, "T14") - SUMIFS(NhatKy_ViPham!K:K, NhatKy_ViPham!E:E, "11_Ly_A", NhatKy_ViPham!F:F, B12, NhatKy_ViPham!C:C, "T14")</f>
        <v>100</v>
      </c>
      <c r="AF12" s="6">
        <f>100 + SUMIFS(NhatKy_ViPham!J:J, NhatKy_ViPham!E:E, "11_Ly_A", NhatKy_ViPham!F:F, B12, NhatKy_ViPham!C:C, "T15") - SUMIFS(NhatKy_ViPham!K:K, NhatKy_ViPham!E:E, "11_Ly_A", NhatKy_ViPham!F:F, B12, NhatKy_ViPham!C:C, "T15")</f>
        <v>100</v>
      </c>
      <c r="AG12" s="6">
        <f>100 + SUMIFS(NhatKy_ViPham!J:J, NhatKy_ViPham!E:E, "11_Ly_A", NhatKy_ViPham!F:F, B12, NhatKy_ViPham!C:C, "T16") - SUMIFS(NhatKy_ViPham!K:K, NhatKy_ViPham!E:E, "11_Ly_A", NhatKy_ViPham!F:F, B12, NhatKy_ViPham!C:C, "T16")</f>
        <v>100</v>
      </c>
      <c r="AH12" s="6">
        <f>100 + SUMIFS(NhatKy_ViPham!J:J, NhatKy_ViPham!E:E, "11_Ly_A", NhatKy_ViPham!F:F, B12, NhatKy_ViPham!C:C, "T17") - SUMIFS(NhatKy_ViPham!K:K, NhatKy_ViPham!E:E, "11_Ly_A", NhatKy_ViPham!F:F, B12, NhatKy_ViPham!C:C, "T17")</f>
        <v>100</v>
      </c>
      <c r="AI12" s="6">
        <f>100 + SUMIFS(NhatKy_ViPham!J:J, NhatKy_ViPham!E:E, "11_Ly_A", NhatKy_ViPham!F:F, B12, NhatKy_ViPham!C:C, "T18") - SUMIFS(NhatKy_ViPham!K:K, NhatKy_ViPham!E:E, "11_Ly_A", NhatKy_ViPham!F:F, B12, NhatKy_ViPham!C:C, "T18")</f>
        <v>100</v>
      </c>
      <c r="AJ12" s="6">
        <f>100 + SUMIFS(NhatKy_ViPham!J:J, NhatKy_ViPham!E:E, "11_Ly_A", NhatKy_ViPham!F:F, B12, NhatKy_ViPham!C:C, "T19") - SUMIFS(NhatKy_ViPham!K:K, NhatKy_ViPham!E:E, "11_Ly_A", NhatKy_ViPham!F:F, B12, NhatKy_ViPham!C:C, "T19")</f>
        <v>100</v>
      </c>
      <c r="AK12" s="6">
        <f>100 + SUMIFS(NhatKy_ViPham!J:J, NhatKy_ViPham!E:E, "11_Ly_A", NhatKy_ViPham!F:F, B12, NhatKy_ViPham!C:C, "T20") - SUMIFS(NhatKy_ViPham!K:K, NhatKy_ViPham!E:E, "11_Ly_A", NhatKy_ViPham!F:F, B12, NhatKy_ViPham!C:C, "T20")</f>
        <v>100</v>
      </c>
      <c r="AL12" s="6">
        <f>100 + SUMIFS(NhatKy_ViPham!J:J, NhatKy_ViPham!E:E, "11_Ly_A", NhatKy_ViPham!F:F, B12, NhatKy_ViPham!C:C, "T21") - SUMIFS(NhatKy_ViPham!K:K, NhatKy_ViPham!E:E, "11_Ly_A", NhatKy_ViPham!F:F, B12, NhatKy_ViPham!C:C, "T21")</f>
        <v>100</v>
      </c>
      <c r="AM12" s="6">
        <f>100 + SUMIFS(NhatKy_ViPham!J:J, NhatKy_ViPham!E:E, "11_Ly_A", NhatKy_ViPham!F:F, B12, NhatKy_ViPham!C:C, "T22") - SUMIFS(NhatKy_ViPham!K:K, NhatKy_ViPham!E:E, "11_Ly_A", NhatKy_ViPham!F:F, B12, NhatKy_ViPham!C:C, "T22")</f>
        <v>100</v>
      </c>
      <c r="AN12" s="6">
        <f>100 + SUMIFS(NhatKy_ViPham!J:J, NhatKy_ViPham!E:E, "11_Ly_A", NhatKy_ViPham!F:F, B12, NhatKy_ViPham!C:C, "T23") - SUMIFS(NhatKy_ViPham!K:K, NhatKy_ViPham!E:E, "11_Ly_A", NhatKy_ViPham!F:F, B12, NhatKy_ViPham!C:C, "T23")</f>
        <v>100</v>
      </c>
      <c r="AO12" s="6">
        <f>100 + SUMIFS(NhatKy_ViPham!J:J, NhatKy_ViPham!E:E, "11_Ly_A", NhatKy_ViPham!F:F, B12, NhatKy_ViPham!C:C, "T24") - SUMIFS(NhatKy_ViPham!K:K, NhatKy_ViPham!E:E, "11_Ly_A", NhatKy_ViPham!F:F, B12, NhatKy_ViPham!C:C, "T24")</f>
        <v>100</v>
      </c>
      <c r="AP12" s="6">
        <f>100 + SUMIFS(NhatKy_ViPham!J:J, NhatKy_ViPham!E:E, "11_Ly_A", NhatKy_ViPham!F:F, B12, NhatKy_ViPham!C:C, "T25") - SUMIFS(NhatKy_ViPham!K:K, NhatKy_ViPham!E:E, "11_Ly_A", NhatKy_ViPham!F:F, B12, NhatKy_ViPham!C:C, "T25")</f>
        <v>100</v>
      </c>
      <c r="AQ12" s="6">
        <f>100 + SUMIFS(NhatKy_ViPham!J:J, NhatKy_ViPham!E:E, "11_Ly_A", NhatKy_ViPham!F:F, B12, NhatKy_ViPham!C:C, "T26") - SUMIFS(NhatKy_ViPham!K:K, NhatKy_ViPham!E:E, "11_Ly_A", NhatKy_ViPham!F:F, B12, NhatKy_ViPham!C:C, "T26")</f>
        <v>100</v>
      </c>
      <c r="AR12" s="6">
        <f>100 + SUMIFS(NhatKy_ViPham!J:J, NhatKy_ViPham!E:E, "11_Ly_A", NhatKy_ViPham!F:F, B12, NhatKy_ViPham!C:C, "T27") - SUMIFS(NhatKy_ViPham!K:K, NhatKy_ViPham!E:E, "11_Ly_A", NhatKy_ViPham!F:F, B12, NhatKy_ViPham!C:C, "T27")</f>
        <v>100</v>
      </c>
      <c r="AS12" s="6">
        <f>100 + SUMIFS(NhatKy_ViPham!J:J, NhatKy_ViPham!E:E, "11_Ly_A", NhatKy_ViPham!F:F, B12, NhatKy_ViPham!C:C, "T28") - SUMIFS(NhatKy_ViPham!K:K, NhatKy_ViPham!E:E, "11_Ly_A", NhatKy_ViPham!F:F, B12, NhatKy_ViPham!C:C, "T28")</f>
        <v>100</v>
      </c>
      <c r="AT12" s="6">
        <f>100 + SUMIFS(NhatKy_ViPham!J:J, NhatKy_ViPham!E:E, "11_Ly_A", NhatKy_ViPham!F:F, B12, NhatKy_ViPham!C:C, "T29") - SUMIFS(NhatKy_ViPham!K:K, NhatKy_ViPham!E:E, "11_Ly_A", NhatKy_ViPham!F:F, B12, NhatKy_ViPham!C:C, "T29")</f>
        <v>100</v>
      </c>
      <c r="AU12" s="6">
        <f>100 + SUMIFS(NhatKy_ViPham!J:J, NhatKy_ViPham!E:E, "11_Ly_A", NhatKy_ViPham!F:F, B12, NhatKy_ViPham!C:C, "T30") - SUMIFS(NhatKy_ViPham!K:K, NhatKy_ViPham!E:E, "11_Ly_A", NhatKy_ViPham!F:F, B12, NhatKy_ViPham!C:C, "T30")</f>
        <v>100</v>
      </c>
      <c r="AV12" s="6">
        <f>100 + SUMIFS(NhatKy_ViPham!J:J, NhatKy_ViPham!E:E, "11_Ly_A", NhatKy_ViPham!F:F, B12, NhatKy_ViPham!C:C, "T31") - SUMIFS(NhatKy_ViPham!K:K, NhatKy_ViPham!E:E, "11_Ly_A", NhatKy_ViPham!F:F, B12, NhatKy_ViPham!C:C, "T31")</f>
        <v>100</v>
      </c>
      <c r="AW12" s="6">
        <f>100 + SUMIFS(NhatKy_ViPham!J:J, NhatKy_ViPham!E:E, "11_Ly_A", NhatKy_ViPham!F:F, B12, NhatKy_ViPham!C:C, "T32") - SUMIFS(NhatKy_ViPham!K:K, NhatKy_ViPham!E:E, "11_Ly_A", NhatKy_ViPham!F:F, B12, NhatKy_ViPham!C:C, "T32")</f>
        <v>100</v>
      </c>
      <c r="AX12" s="6">
        <f>100 + SUMIFS(NhatKy_ViPham!J:J, NhatKy_ViPham!E:E, "11_Ly_A", NhatKy_ViPham!F:F, B12, NhatKy_ViPham!C:C, "T33") - SUMIFS(NhatKy_ViPham!K:K, NhatKy_ViPham!E:E, "11_Ly_A", NhatKy_ViPham!F:F, B12, NhatKy_ViPham!C:C, "T33")</f>
        <v>100</v>
      </c>
      <c r="AY12" s="6">
        <f>100 + SUMIFS(NhatKy_ViPham!J:J, NhatKy_ViPham!E:E, "11_Ly_A", NhatKy_ViPham!F:F, B12, NhatKy_ViPham!C:C, "T34") - SUMIFS(NhatKy_ViPham!K:K, NhatKy_ViPham!E:E, "11_Ly_A", NhatKy_ViPham!F:F, B12, NhatKy_ViPham!C:C, "T34")</f>
        <v>100</v>
      </c>
      <c r="AZ12" s="6">
        <f>100 + SUMIFS(NhatKy_ViPham!J:J, NhatKy_ViPham!E:E, "11_Ly_A", NhatKy_ViPham!F:F, B12, NhatKy_ViPham!C:C, "T35") - SUMIFS(NhatKy_ViPham!K:K, NhatKy_ViPham!E:E, "11_Ly_A", NhatKy_ViPham!F:F, B12, NhatKy_ViPham!C:C, "T35")</f>
        <v>100</v>
      </c>
      <c r="BA12" s="12">
        <f t="shared" si="0"/>
        <v>100</v>
      </c>
      <c r="BB12" s="11" t="s">
        <v>430</v>
      </c>
      <c r="BC12" s="16" t="str">
        <f t="shared" si="1"/>
        <v>Tốt</v>
      </c>
      <c r="BD12" s="15" t="str">
        <f t="shared" si="2"/>
        <v>🟢 BÌNH THƯỜNG</v>
      </c>
    </row>
    <row r="13" spans="1:56" x14ac:dyDescent="0.25">
      <c r="A13" s="4">
        <v>5</v>
      </c>
      <c r="B13" s="10" t="s">
        <v>1533</v>
      </c>
      <c r="C13" s="4" t="s">
        <v>1534</v>
      </c>
      <c r="D13" s="4" t="s">
        <v>435</v>
      </c>
      <c r="E13" s="11" t="s">
        <v>430</v>
      </c>
      <c r="F13" s="7">
        <f>SUMIFS(NhatKy_ViPham!K:K, NhatKy_ViPham!E:E, "11_Ly_A", NhatKy_ViPham!F:F, B13, NhatKy_ViPham!H:H, "L01")</f>
        <v>0</v>
      </c>
      <c r="G13" s="7">
        <f>SUMIFS(NhatKy_ViPham!K:K, NhatKy_ViPham!E:E, "11_Ly_A", NhatKy_ViPham!F:F, B13, NhatKy_ViPham!H:H, "L02")</f>
        <v>0</v>
      </c>
      <c r="H13" s="7">
        <f>SUMIFS(NhatKy_ViPham!K:K, NhatKy_ViPham!E:E, "11_Ly_A", NhatKy_ViPham!F:F, B13, NhatKy_ViPham!H:H, "L03")</f>
        <v>0</v>
      </c>
      <c r="I13" s="7">
        <f>SUMIFS(NhatKy_ViPham!K:K, NhatKy_ViPham!E:E, "11_Ly_A", NhatKy_ViPham!F:F, B13, NhatKy_ViPham!H:H, "L04")</f>
        <v>0</v>
      </c>
      <c r="J13" s="7">
        <f>SUMIFS(NhatKy_ViPham!K:K, NhatKy_ViPham!E:E, "11_Ly_A", NhatKy_ViPham!F:F, B13, NhatKy_ViPham!H:H, "L05")</f>
        <v>0</v>
      </c>
      <c r="K13" s="7">
        <f>SUMIFS(NhatKy_ViPham!K:K, NhatKy_ViPham!E:E, "11_Ly_A", NhatKy_ViPham!F:F, B13, NhatKy_ViPham!H:H, "L06")</f>
        <v>0</v>
      </c>
      <c r="L13" s="7">
        <f>SUMIFS(NhatKy_ViPham!K:K, NhatKy_ViPham!E:E, "11_Ly_A", NhatKy_ViPham!F:F, B13, NhatKy_ViPham!H:H, "L07")</f>
        <v>0</v>
      </c>
      <c r="M13" s="7">
        <f>SUMIFS(NhatKy_ViPham!K:K, NhatKy_ViPham!E:E, "11_Ly_A", NhatKy_ViPham!F:F, B13, NhatKy_ViPham!H:H, "L08")</f>
        <v>0</v>
      </c>
      <c r="N13" s="7">
        <f>SUMIFS(NhatKy_ViPham!K:K, NhatKy_ViPham!E:E, "11_Ly_A", NhatKy_ViPham!F:F, B13, NhatKy_ViPham!H:H, "L09")</f>
        <v>0</v>
      </c>
      <c r="O13" s="7">
        <f>SUMIFS(NhatKy_ViPham!K:K, NhatKy_ViPham!E:E, "11_Ly_A", NhatKy_ViPham!F:F, B13, NhatKy_ViPham!H:H, "L10")</f>
        <v>0</v>
      </c>
      <c r="P13" s="12">
        <f>SUMIFS(NhatKy_ViPham!J:J, NhatKy_ViPham!E:E, "11_Ly_A", NhatKy_ViPham!F:F, B13)</f>
        <v>0</v>
      </c>
      <c r="Q13" s="13">
        <f>SUMIFS(NhatKy_ViPham!K:K, NhatKy_ViPham!E:E, "11_Ly_A", NhatKy_ViPham!F:F, B13)</f>
        <v>0</v>
      </c>
      <c r="R13" s="7">
        <f>100 + SUMIFS(NhatKy_ViPham!J:J, NhatKy_ViPham!E:E, "11_Ly_A", NhatKy_ViPham!F:F, B13, NhatKy_ViPham!C:C, "T1") - SUMIFS(NhatKy_ViPham!K:K, NhatKy_ViPham!E:E, "11_Ly_A", NhatKy_ViPham!F:F, B13, NhatKy_ViPham!C:C, "T1")</f>
        <v>100</v>
      </c>
      <c r="S13" s="7">
        <f>100 + SUMIFS(NhatKy_ViPham!J:J, NhatKy_ViPham!E:E, "11_Ly_A", NhatKy_ViPham!F:F, B13, NhatKy_ViPham!C:C, "T2") - SUMIFS(NhatKy_ViPham!K:K, NhatKy_ViPham!E:E, "11_Ly_A", NhatKy_ViPham!F:F, B13, NhatKy_ViPham!C:C, "T2")</f>
        <v>100</v>
      </c>
      <c r="T13" s="7">
        <f>100 + SUMIFS(NhatKy_ViPham!J:J, NhatKy_ViPham!E:E, "11_Ly_A", NhatKy_ViPham!F:F, B13, NhatKy_ViPham!C:C, "T3") - SUMIFS(NhatKy_ViPham!K:K, NhatKy_ViPham!E:E, "11_Ly_A", NhatKy_ViPham!F:F, B13, NhatKy_ViPham!C:C, "T3")</f>
        <v>100</v>
      </c>
      <c r="U13" s="7">
        <f>100 + SUMIFS(NhatKy_ViPham!J:J, NhatKy_ViPham!E:E, "11_Ly_A", NhatKy_ViPham!F:F, B13, NhatKy_ViPham!C:C, "T4") - SUMIFS(NhatKy_ViPham!K:K, NhatKy_ViPham!E:E, "11_Ly_A", NhatKy_ViPham!F:F, B13, NhatKy_ViPham!C:C, "T4")</f>
        <v>100</v>
      </c>
      <c r="V13" s="7">
        <f>100 + SUMIFS(NhatKy_ViPham!J:J, NhatKy_ViPham!E:E, "11_Ly_A", NhatKy_ViPham!F:F, B13, NhatKy_ViPham!C:C, "T5") - SUMIFS(NhatKy_ViPham!K:K, NhatKy_ViPham!E:E, "11_Ly_A", NhatKy_ViPham!F:F, B13, NhatKy_ViPham!C:C, "T5")</f>
        <v>100</v>
      </c>
      <c r="W13" s="7">
        <f>100 + SUMIFS(NhatKy_ViPham!J:J, NhatKy_ViPham!E:E, "11_Ly_A", NhatKy_ViPham!F:F, B13, NhatKy_ViPham!C:C, "T6") - SUMIFS(NhatKy_ViPham!K:K, NhatKy_ViPham!E:E, "11_Ly_A", NhatKy_ViPham!F:F, B13, NhatKy_ViPham!C:C, "T6")</f>
        <v>100</v>
      </c>
      <c r="X13" s="7">
        <f>100 + SUMIFS(NhatKy_ViPham!J:J, NhatKy_ViPham!E:E, "11_Ly_A", NhatKy_ViPham!F:F, B13, NhatKy_ViPham!C:C, "T7") - SUMIFS(NhatKy_ViPham!K:K, NhatKy_ViPham!E:E, "11_Ly_A", NhatKy_ViPham!F:F, B13, NhatKy_ViPham!C:C, "T7")</f>
        <v>100</v>
      </c>
      <c r="Y13" s="7">
        <f>100 + SUMIFS(NhatKy_ViPham!J:J, NhatKy_ViPham!E:E, "11_Ly_A", NhatKy_ViPham!F:F, B13, NhatKy_ViPham!C:C, "T8") - SUMIFS(NhatKy_ViPham!K:K, NhatKy_ViPham!E:E, "11_Ly_A", NhatKy_ViPham!F:F, B13, NhatKy_ViPham!C:C, "T8")</f>
        <v>100</v>
      </c>
      <c r="Z13" s="7">
        <f>100 + SUMIFS(NhatKy_ViPham!J:J, NhatKy_ViPham!E:E, "11_Ly_A", NhatKy_ViPham!F:F, B13, NhatKy_ViPham!C:C, "T9") - SUMIFS(NhatKy_ViPham!K:K, NhatKy_ViPham!E:E, "11_Ly_A", NhatKy_ViPham!F:F, B13, NhatKy_ViPham!C:C, "T9")</f>
        <v>100</v>
      </c>
      <c r="AA13" s="7">
        <f>100 + SUMIFS(NhatKy_ViPham!J:J, NhatKy_ViPham!E:E, "11_Ly_A", NhatKy_ViPham!F:F, B13, NhatKy_ViPham!C:C, "T10") - SUMIFS(NhatKy_ViPham!K:K, NhatKy_ViPham!E:E, "11_Ly_A", NhatKy_ViPham!F:F, B13, NhatKy_ViPham!C:C, "T10")</f>
        <v>100</v>
      </c>
      <c r="AB13" s="7">
        <f>100 + SUMIFS(NhatKy_ViPham!J:J, NhatKy_ViPham!E:E, "11_Ly_A", NhatKy_ViPham!F:F, B13, NhatKy_ViPham!C:C, "T11") - SUMIFS(NhatKy_ViPham!K:K, NhatKy_ViPham!E:E, "11_Ly_A", NhatKy_ViPham!F:F, B13, NhatKy_ViPham!C:C, "T11")</f>
        <v>100</v>
      </c>
      <c r="AC13" s="7">
        <f>100 + SUMIFS(NhatKy_ViPham!J:J, NhatKy_ViPham!E:E, "11_Ly_A", NhatKy_ViPham!F:F, B13, NhatKy_ViPham!C:C, "T12") - SUMIFS(NhatKy_ViPham!K:K, NhatKy_ViPham!E:E, "11_Ly_A", NhatKy_ViPham!F:F, B13, NhatKy_ViPham!C:C, "T12")</f>
        <v>100</v>
      </c>
      <c r="AD13" s="7">
        <f>100 + SUMIFS(NhatKy_ViPham!J:J, NhatKy_ViPham!E:E, "11_Ly_A", NhatKy_ViPham!F:F, B13, NhatKy_ViPham!C:C, "T13") - SUMIFS(NhatKy_ViPham!K:K, NhatKy_ViPham!E:E, "11_Ly_A", NhatKy_ViPham!F:F, B13, NhatKy_ViPham!C:C, "T13")</f>
        <v>100</v>
      </c>
      <c r="AE13" s="7">
        <f>100 + SUMIFS(NhatKy_ViPham!J:J, NhatKy_ViPham!E:E, "11_Ly_A", NhatKy_ViPham!F:F, B13, NhatKy_ViPham!C:C, "T14") - SUMIFS(NhatKy_ViPham!K:K, NhatKy_ViPham!E:E, "11_Ly_A", NhatKy_ViPham!F:F, B13, NhatKy_ViPham!C:C, "T14")</f>
        <v>100</v>
      </c>
      <c r="AF13" s="7">
        <f>100 + SUMIFS(NhatKy_ViPham!J:J, NhatKy_ViPham!E:E, "11_Ly_A", NhatKy_ViPham!F:F, B13, NhatKy_ViPham!C:C, "T15") - SUMIFS(NhatKy_ViPham!K:K, NhatKy_ViPham!E:E, "11_Ly_A", NhatKy_ViPham!F:F, B13, NhatKy_ViPham!C:C, "T15")</f>
        <v>100</v>
      </c>
      <c r="AG13" s="7">
        <f>100 + SUMIFS(NhatKy_ViPham!J:J, NhatKy_ViPham!E:E, "11_Ly_A", NhatKy_ViPham!F:F, B13, NhatKy_ViPham!C:C, "T16") - SUMIFS(NhatKy_ViPham!K:K, NhatKy_ViPham!E:E, "11_Ly_A", NhatKy_ViPham!F:F, B13, NhatKy_ViPham!C:C, "T16")</f>
        <v>100</v>
      </c>
      <c r="AH13" s="7">
        <f>100 + SUMIFS(NhatKy_ViPham!J:J, NhatKy_ViPham!E:E, "11_Ly_A", NhatKy_ViPham!F:F, B13, NhatKy_ViPham!C:C, "T17") - SUMIFS(NhatKy_ViPham!K:K, NhatKy_ViPham!E:E, "11_Ly_A", NhatKy_ViPham!F:F, B13, NhatKy_ViPham!C:C, "T17")</f>
        <v>100</v>
      </c>
      <c r="AI13" s="7">
        <f>100 + SUMIFS(NhatKy_ViPham!J:J, NhatKy_ViPham!E:E, "11_Ly_A", NhatKy_ViPham!F:F, B13, NhatKy_ViPham!C:C, "T18") - SUMIFS(NhatKy_ViPham!K:K, NhatKy_ViPham!E:E, "11_Ly_A", NhatKy_ViPham!F:F, B13, NhatKy_ViPham!C:C, "T18")</f>
        <v>100</v>
      </c>
      <c r="AJ13" s="7">
        <f>100 + SUMIFS(NhatKy_ViPham!J:J, NhatKy_ViPham!E:E, "11_Ly_A", NhatKy_ViPham!F:F, B13, NhatKy_ViPham!C:C, "T19") - SUMIFS(NhatKy_ViPham!K:K, NhatKy_ViPham!E:E, "11_Ly_A", NhatKy_ViPham!F:F, B13, NhatKy_ViPham!C:C, "T19")</f>
        <v>100</v>
      </c>
      <c r="AK13" s="7">
        <f>100 + SUMIFS(NhatKy_ViPham!J:J, NhatKy_ViPham!E:E, "11_Ly_A", NhatKy_ViPham!F:F, B13, NhatKy_ViPham!C:C, "T20") - SUMIFS(NhatKy_ViPham!K:K, NhatKy_ViPham!E:E, "11_Ly_A", NhatKy_ViPham!F:F, B13, NhatKy_ViPham!C:C, "T20")</f>
        <v>100</v>
      </c>
      <c r="AL13" s="7">
        <f>100 + SUMIFS(NhatKy_ViPham!J:J, NhatKy_ViPham!E:E, "11_Ly_A", NhatKy_ViPham!F:F, B13, NhatKy_ViPham!C:C, "T21") - SUMIFS(NhatKy_ViPham!K:K, NhatKy_ViPham!E:E, "11_Ly_A", NhatKy_ViPham!F:F, B13, NhatKy_ViPham!C:C, "T21")</f>
        <v>100</v>
      </c>
      <c r="AM13" s="7">
        <f>100 + SUMIFS(NhatKy_ViPham!J:J, NhatKy_ViPham!E:E, "11_Ly_A", NhatKy_ViPham!F:F, B13, NhatKy_ViPham!C:C, "T22") - SUMIFS(NhatKy_ViPham!K:K, NhatKy_ViPham!E:E, "11_Ly_A", NhatKy_ViPham!F:F, B13, NhatKy_ViPham!C:C, "T22")</f>
        <v>100</v>
      </c>
      <c r="AN13" s="7">
        <f>100 + SUMIFS(NhatKy_ViPham!J:J, NhatKy_ViPham!E:E, "11_Ly_A", NhatKy_ViPham!F:F, B13, NhatKy_ViPham!C:C, "T23") - SUMIFS(NhatKy_ViPham!K:K, NhatKy_ViPham!E:E, "11_Ly_A", NhatKy_ViPham!F:F, B13, NhatKy_ViPham!C:C, "T23")</f>
        <v>100</v>
      </c>
      <c r="AO13" s="7">
        <f>100 + SUMIFS(NhatKy_ViPham!J:J, NhatKy_ViPham!E:E, "11_Ly_A", NhatKy_ViPham!F:F, B13, NhatKy_ViPham!C:C, "T24") - SUMIFS(NhatKy_ViPham!K:K, NhatKy_ViPham!E:E, "11_Ly_A", NhatKy_ViPham!F:F, B13, NhatKy_ViPham!C:C, "T24")</f>
        <v>100</v>
      </c>
      <c r="AP13" s="7">
        <f>100 + SUMIFS(NhatKy_ViPham!J:J, NhatKy_ViPham!E:E, "11_Ly_A", NhatKy_ViPham!F:F, B13, NhatKy_ViPham!C:C, "T25") - SUMIFS(NhatKy_ViPham!K:K, NhatKy_ViPham!E:E, "11_Ly_A", NhatKy_ViPham!F:F, B13, NhatKy_ViPham!C:C, "T25")</f>
        <v>100</v>
      </c>
      <c r="AQ13" s="7">
        <f>100 + SUMIFS(NhatKy_ViPham!J:J, NhatKy_ViPham!E:E, "11_Ly_A", NhatKy_ViPham!F:F, B13, NhatKy_ViPham!C:C, "T26") - SUMIFS(NhatKy_ViPham!K:K, NhatKy_ViPham!E:E, "11_Ly_A", NhatKy_ViPham!F:F, B13, NhatKy_ViPham!C:C, "T26")</f>
        <v>100</v>
      </c>
      <c r="AR13" s="7">
        <f>100 + SUMIFS(NhatKy_ViPham!J:J, NhatKy_ViPham!E:E, "11_Ly_A", NhatKy_ViPham!F:F, B13, NhatKy_ViPham!C:C, "T27") - SUMIFS(NhatKy_ViPham!K:K, NhatKy_ViPham!E:E, "11_Ly_A", NhatKy_ViPham!F:F, B13, NhatKy_ViPham!C:C, "T27")</f>
        <v>100</v>
      </c>
      <c r="AS13" s="7">
        <f>100 + SUMIFS(NhatKy_ViPham!J:J, NhatKy_ViPham!E:E, "11_Ly_A", NhatKy_ViPham!F:F, B13, NhatKy_ViPham!C:C, "T28") - SUMIFS(NhatKy_ViPham!K:K, NhatKy_ViPham!E:E, "11_Ly_A", NhatKy_ViPham!F:F, B13, NhatKy_ViPham!C:C, "T28")</f>
        <v>100</v>
      </c>
      <c r="AT13" s="7">
        <f>100 + SUMIFS(NhatKy_ViPham!J:J, NhatKy_ViPham!E:E, "11_Ly_A", NhatKy_ViPham!F:F, B13, NhatKy_ViPham!C:C, "T29") - SUMIFS(NhatKy_ViPham!K:K, NhatKy_ViPham!E:E, "11_Ly_A", NhatKy_ViPham!F:F, B13, NhatKy_ViPham!C:C, "T29")</f>
        <v>100</v>
      </c>
      <c r="AU13" s="7">
        <f>100 + SUMIFS(NhatKy_ViPham!J:J, NhatKy_ViPham!E:E, "11_Ly_A", NhatKy_ViPham!F:F, B13, NhatKy_ViPham!C:C, "T30") - SUMIFS(NhatKy_ViPham!K:K, NhatKy_ViPham!E:E, "11_Ly_A", NhatKy_ViPham!F:F, B13, NhatKy_ViPham!C:C, "T30")</f>
        <v>100</v>
      </c>
      <c r="AV13" s="7">
        <f>100 + SUMIFS(NhatKy_ViPham!J:J, NhatKy_ViPham!E:E, "11_Ly_A", NhatKy_ViPham!F:F, B13, NhatKy_ViPham!C:C, "T31") - SUMIFS(NhatKy_ViPham!K:K, NhatKy_ViPham!E:E, "11_Ly_A", NhatKy_ViPham!F:F, B13, NhatKy_ViPham!C:C, "T31")</f>
        <v>100</v>
      </c>
      <c r="AW13" s="7">
        <f>100 + SUMIFS(NhatKy_ViPham!J:J, NhatKy_ViPham!E:E, "11_Ly_A", NhatKy_ViPham!F:F, B13, NhatKy_ViPham!C:C, "T32") - SUMIFS(NhatKy_ViPham!K:K, NhatKy_ViPham!E:E, "11_Ly_A", NhatKy_ViPham!F:F, B13, NhatKy_ViPham!C:C, "T32")</f>
        <v>100</v>
      </c>
      <c r="AX13" s="7">
        <f>100 + SUMIFS(NhatKy_ViPham!J:J, NhatKy_ViPham!E:E, "11_Ly_A", NhatKy_ViPham!F:F, B13, NhatKy_ViPham!C:C, "T33") - SUMIFS(NhatKy_ViPham!K:K, NhatKy_ViPham!E:E, "11_Ly_A", NhatKy_ViPham!F:F, B13, NhatKy_ViPham!C:C, "T33")</f>
        <v>100</v>
      </c>
      <c r="AY13" s="7">
        <f>100 + SUMIFS(NhatKy_ViPham!J:J, NhatKy_ViPham!E:E, "11_Ly_A", NhatKy_ViPham!F:F, B13, NhatKy_ViPham!C:C, "T34") - SUMIFS(NhatKy_ViPham!K:K, NhatKy_ViPham!E:E, "11_Ly_A", NhatKy_ViPham!F:F, B13, NhatKy_ViPham!C:C, "T34")</f>
        <v>100</v>
      </c>
      <c r="AZ13" s="7">
        <f>100 + SUMIFS(NhatKy_ViPham!J:J, NhatKy_ViPham!E:E, "11_Ly_A", NhatKy_ViPham!F:F, B13, NhatKy_ViPham!C:C, "T35") - SUMIFS(NhatKy_ViPham!K:K, NhatKy_ViPham!E:E, "11_Ly_A", NhatKy_ViPham!F:F, B13, NhatKy_ViPham!C:C, "T35")</f>
        <v>100</v>
      </c>
      <c r="BA13" s="12">
        <f t="shared" si="0"/>
        <v>100</v>
      </c>
      <c r="BB13" s="11" t="s">
        <v>430</v>
      </c>
      <c r="BC13" s="14" t="str">
        <f t="shared" si="1"/>
        <v>Tốt</v>
      </c>
      <c r="BD13" s="10" t="str">
        <f t="shared" si="2"/>
        <v>🟢 BÌNH THƯỜNG</v>
      </c>
    </row>
    <row r="14" spans="1:56" x14ac:dyDescent="0.25">
      <c r="A14" s="5">
        <v>6</v>
      </c>
      <c r="B14" s="15" t="s">
        <v>1535</v>
      </c>
      <c r="C14" s="5" t="s">
        <v>1536</v>
      </c>
      <c r="D14" s="5" t="s">
        <v>435</v>
      </c>
      <c r="E14" s="11" t="s">
        <v>430</v>
      </c>
      <c r="F14" s="6">
        <f>SUMIFS(NhatKy_ViPham!K:K, NhatKy_ViPham!E:E, "11_Ly_A", NhatKy_ViPham!F:F, B14, NhatKy_ViPham!H:H, "L01")</f>
        <v>0</v>
      </c>
      <c r="G14" s="6">
        <f>SUMIFS(NhatKy_ViPham!K:K, NhatKy_ViPham!E:E, "11_Ly_A", NhatKy_ViPham!F:F, B14, NhatKy_ViPham!H:H, "L02")</f>
        <v>0</v>
      </c>
      <c r="H14" s="6">
        <f>SUMIFS(NhatKy_ViPham!K:K, NhatKy_ViPham!E:E, "11_Ly_A", NhatKy_ViPham!F:F, B14, NhatKy_ViPham!H:H, "L03")</f>
        <v>0</v>
      </c>
      <c r="I14" s="6">
        <f>SUMIFS(NhatKy_ViPham!K:K, NhatKy_ViPham!E:E, "11_Ly_A", NhatKy_ViPham!F:F, B14, NhatKy_ViPham!H:H, "L04")</f>
        <v>0</v>
      </c>
      <c r="J14" s="6">
        <f>SUMIFS(NhatKy_ViPham!K:K, NhatKy_ViPham!E:E, "11_Ly_A", NhatKy_ViPham!F:F, B14, NhatKy_ViPham!H:H, "L05")</f>
        <v>0</v>
      </c>
      <c r="K14" s="6">
        <f>SUMIFS(NhatKy_ViPham!K:K, NhatKy_ViPham!E:E, "11_Ly_A", NhatKy_ViPham!F:F, B14, NhatKy_ViPham!H:H, "L06")</f>
        <v>0</v>
      </c>
      <c r="L14" s="6">
        <f>SUMIFS(NhatKy_ViPham!K:K, NhatKy_ViPham!E:E, "11_Ly_A", NhatKy_ViPham!F:F, B14, NhatKy_ViPham!H:H, "L07")</f>
        <v>0</v>
      </c>
      <c r="M14" s="6">
        <f>SUMIFS(NhatKy_ViPham!K:K, NhatKy_ViPham!E:E, "11_Ly_A", NhatKy_ViPham!F:F, B14, NhatKy_ViPham!H:H, "L08")</f>
        <v>0</v>
      </c>
      <c r="N14" s="6">
        <f>SUMIFS(NhatKy_ViPham!K:K, NhatKy_ViPham!E:E, "11_Ly_A", NhatKy_ViPham!F:F, B14, NhatKy_ViPham!H:H, "L09")</f>
        <v>0</v>
      </c>
      <c r="O14" s="6">
        <f>SUMIFS(NhatKy_ViPham!K:K, NhatKy_ViPham!E:E, "11_Ly_A", NhatKy_ViPham!F:F, B14, NhatKy_ViPham!H:H, "L10")</f>
        <v>0</v>
      </c>
      <c r="P14" s="12">
        <f>SUMIFS(NhatKy_ViPham!J:J, NhatKy_ViPham!E:E, "11_Ly_A", NhatKy_ViPham!F:F, B14)</f>
        <v>0</v>
      </c>
      <c r="Q14" s="13">
        <f>SUMIFS(NhatKy_ViPham!K:K, NhatKy_ViPham!E:E, "11_Ly_A", NhatKy_ViPham!F:F, B14)</f>
        <v>0</v>
      </c>
      <c r="R14" s="6">
        <f>100 + SUMIFS(NhatKy_ViPham!J:J, NhatKy_ViPham!E:E, "11_Ly_A", NhatKy_ViPham!F:F, B14, NhatKy_ViPham!C:C, "T1") - SUMIFS(NhatKy_ViPham!K:K, NhatKy_ViPham!E:E, "11_Ly_A", NhatKy_ViPham!F:F, B14, NhatKy_ViPham!C:C, "T1")</f>
        <v>100</v>
      </c>
      <c r="S14" s="6">
        <f>100 + SUMIFS(NhatKy_ViPham!J:J, NhatKy_ViPham!E:E, "11_Ly_A", NhatKy_ViPham!F:F, B14, NhatKy_ViPham!C:C, "T2") - SUMIFS(NhatKy_ViPham!K:K, NhatKy_ViPham!E:E, "11_Ly_A", NhatKy_ViPham!F:F, B14, NhatKy_ViPham!C:C, "T2")</f>
        <v>100</v>
      </c>
      <c r="T14" s="6">
        <f>100 + SUMIFS(NhatKy_ViPham!J:J, NhatKy_ViPham!E:E, "11_Ly_A", NhatKy_ViPham!F:F, B14, NhatKy_ViPham!C:C, "T3") - SUMIFS(NhatKy_ViPham!K:K, NhatKy_ViPham!E:E, "11_Ly_A", NhatKy_ViPham!F:F, B14, NhatKy_ViPham!C:C, "T3")</f>
        <v>100</v>
      </c>
      <c r="U14" s="6">
        <f>100 + SUMIFS(NhatKy_ViPham!J:J, NhatKy_ViPham!E:E, "11_Ly_A", NhatKy_ViPham!F:F, B14, NhatKy_ViPham!C:C, "T4") - SUMIFS(NhatKy_ViPham!K:K, NhatKy_ViPham!E:E, "11_Ly_A", NhatKy_ViPham!F:F, B14, NhatKy_ViPham!C:C, "T4")</f>
        <v>100</v>
      </c>
      <c r="V14" s="6">
        <f>100 + SUMIFS(NhatKy_ViPham!J:J, NhatKy_ViPham!E:E, "11_Ly_A", NhatKy_ViPham!F:F, B14, NhatKy_ViPham!C:C, "T5") - SUMIFS(NhatKy_ViPham!K:K, NhatKy_ViPham!E:E, "11_Ly_A", NhatKy_ViPham!F:F, B14, NhatKy_ViPham!C:C, "T5")</f>
        <v>100</v>
      </c>
      <c r="W14" s="6">
        <f>100 + SUMIFS(NhatKy_ViPham!J:J, NhatKy_ViPham!E:E, "11_Ly_A", NhatKy_ViPham!F:F, B14, NhatKy_ViPham!C:C, "T6") - SUMIFS(NhatKy_ViPham!K:K, NhatKy_ViPham!E:E, "11_Ly_A", NhatKy_ViPham!F:F, B14, NhatKy_ViPham!C:C, "T6")</f>
        <v>100</v>
      </c>
      <c r="X14" s="6">
        <f>100 + SUMIFS(NhatKy_ViPham!J:J, NhatKy_ViPham!E:E, "11_Ly_A", NhatKy_ViPham!F:F, B14, NhatKy_ViPham!C:C, "T7") - SUMIFS(NhatKy_ViPham!K:K, NhatKy_ViPham!E:E, "11_Ly_A", NhatKy_ViPham!F:F, B14, NhatKy_ViPham!C:C, "T7")</f>
        <v>100</v>
      </c>
      <c r="Y14" s="6">
        <f>100 + SUMIFS(NhatKy_ViPham!J:J, NhatKy_ViPham!E:E, "11_Ly_A", NhatKy_ViPham!F:F, B14, NhatKy_ViPham!C:C, "T8") - SUMIFS(NhatKy_ViPham!K:K, NhatKy_ViPham!E:E, "11_Ly_A", NhatKy_ViPham!F:F, B14, NhatKy_ViPham!C:C, "T8")</f>
        <v>100</v>
      </c>
      <c r="Z14" s="6">
        <f>100 + SUMIFS(NhatKy_ViPham!J:J, NhatKy_ViPham!E:E, "11_Ly_A", NhatKy_ViPham!F:F, B14, NhatKy_ViPham!C:C, "T9") - SUMIFS(NhatKy_ViPham!K:K, NhatKy_ViPham!E:E, "11_Ly_A", NhatKy_ViPham!F:F, B14, NhatKy_ViPham!C:C, "T9")</f>
        <v>100</v>
      </c>
      <c r="AA14" s="6">
        <f>100 + SUMIFS(NhatKy_ViPham!J:J, NhatKy_ViPham!E:E, "11_Ly_A", NhatKy_ViPham!F:F, B14, NhatKy_ViPham!C:C, "T10") - SUMIFS(NhatKy_ViPham!K:K, NhatKy_ViPham!E:E, "11_Ly_A", NhatKy_ViPham!F:F, B14, NhatKy_ViPham!C:C, "T10")</f>
        <v>100</v>
      </c>
      <c r="AB14" s="6">
        <f>100 + SUMIFS(NhatKy_ViPham!J:J, NhatKy_ViPham!E:E, "11_Ly_A", NhatKy_ViPham!F:F, B14, NhatKy_ViPham!C:C, "T11") - SUMIFS(NhatKy_ViPham!K:K, NhatKy_ViPham!E:E, "11_Ly_A", NhatKy_ViPham!F:F, B14, NhatKy_ViPham!C:C, "T11")</f>
        <v>100</v>
      </c>
      <c r="AC14" s="6">
        <f>100 + SUMIFS(NhatKy_ViPham!J:J, NhatKy_ViPham!E:E, "11_Ly_A", NhatKy_ViPham!F:F, B14, NhatKy_ViPham!C:C, "T12") - SUMIFS(NhatKy_ViPham!K:K, NhatKy_ViPham!E:E, "11_Ly_A", NhatKy_ViPham!F:F, B14, NhatKy_ViPham!C:C, "T12")</f>
        <v>100</v>
      </c>
      <c r="AD14" s="6">
        <f>100 + SUMIFS(NhatKy_ViPham!J:J, NhatKy_ViPham!E:E, "11_Ly_A", NhatKy_ViPham!F:F, B14, NhatKy_ViPham!C:C, "T13") - SUMIFS(NhatKy_ViPham!K:K, NhatKy_ViPham!E:E, "11_Ly_A", NhatKy_ViPham!F:F, B14, NhatKy_ViPham!C:C, "T13")</f>
        <v>100</v>
      </c>
      <c r="AE14" s="6">
        <f>100 + SUMIFS(NhatKy_ViPham!J:J, NhatKy_ViPham!E:E, "11_Ly_A", NhatKy_ViPham!F:F, B14, NhatKy_ViPham!C:C, "T14") - SUMIFS(NhatKy_ViPham!K:K, NhatKy_ViPham!E:E, "11_Ly_A", NhatKy_ViPham!F:F, B14, NhatKy_ViPham!C:C, "T14")</f>
        <v>100</v>
      </c>
      <c r="AF14" s="6">
        <f>100 + SUMIFS(NhatKy_ViPham!J:J, NhatKy_ViPham!E:E, "11_Ly_A", NhatKy_ViPham!F:F, B14, NhatKy_ViPham!C:C, "T15") - SUMIFS(NhatKy_ViPham!K:K, NhatKy_ViPham!E:E, "11_Ly_A", NhatKy_ViPham!F:F, B14, NhatKy_ViPham!C:C, "T15")</f>
        <v>100</v>
      </c>
      <c r="AG14" s="6">
        <f>100 + SUMIFS(NhatKy_ViPham!J:J, NhatKy_ViPham!E:E, "11_Ly_A", NhatKy_ViPham!F:F, B14, NhatKy_ViPham!C:C, "T16") - SUMIFS(NhatKy_ViPham!K:K, NhatKy_ViPham!E:E, "11_Ly_A", NhatKy_ViPham!F:F, B14, NhatKy_ViPham!C:C, "T16")</f>
        <v>100</v>
      </c>
      <c r="AH14" s="6">
        <f>100 + SUMIFS(NhatKy_ViPham!J:J, NhatKy_ViPham!E:E, "11_Ly_A", NhatKy_ViPham!F:F, B14, NhatKy_ViPham!C:C, "T17") - SUMIFS(NhatKy_ViPham!K:K, NhatKy_ViPham!E:E, "11_Ly_A", NhatKy_ViPham!F:F, B14, NhatKy_ViPham!C:C, "T17")</f>
        <v>100</v>
      </c>
      <c r="AI14" s="6">
        <f>100 + SUMIFS(NhatKy_ViPham!J:J, NhatKy_ViPham!E:E, "11_Ly_A", NhatKy_ViPham!F:F, B14, NhatKy_ViPham!C:C, "T18") - SUMIFS(NhatKy_ViPham!K:K, NhatKy_ViPham!E:E, "11_Ly_A", NhatKy_ViPham!F:F, B14, NhatKy_ViPham!C:C, "T18")</f>
        <v>100</v>
      </c>
      <c r="AJ14" s="6">
        <f>100 + SUMIFS(NhatKy_ViPham!J:J, NhatKy_ViPham!E:E, "11_Ly_A", NhatKy_ViPham!F:F, B14, NhatKy_ViPham!C:C, "T19") - SUMIFS(NhatKy_ViPham!K:K, NhatKy_ViPham!E:E, "11_Ly_A", NhatKy_ViPham!F:F, B14, NhatKy_ViPham!C:C, "T19")</f>
        <v>100</v>
      </c>
      <c r="AK14" s="6">
        <f>100 + SUMIFS(NhatKy_ViPham!J:J, NhatKy_ViPham!E:E, "11_Ly_A", NhatKy_ViPham!F:F, B14, NhatKy_ViPham!C:C, "T20") - SUMIFS(NhatKy_ViPham!K:K, NhatKy_ViPham!E:E, "11_Ly_A", NhatKy_ViPham!F:F, B14, NhatKy_ViPham!C:C, "T20")</f>
        <v>100</v>
      </c>
      <c r="AL14" s="6">
        <f>100 + SUMIFS(NhatKy_ViPham!J:J, NhatKy_ViPham!E:E, "11_Ly_A", NhatKy_ViPham!F:F, B14, NhatKy_ViPham!C:C, "T21") - SUMIFS(NhatKy_ViPham!K:K, NhatKy_ViPham!E:E, "11_Ly_A", NhatKy_ViPham!F:F, B14, NhatKy_ViPham!C:C, "T21")</f>
        <v>100</v>
      </c>
      <c r="AM14" s="6">
        <f>100 + SUMIFS(NhatKy_ViPham!J:J, NhatKy_ViPham!E:E, "11_Ly_A", NhatKy_ViPham!F:F, B14, NhatKy_ViPham!C:C, "T22") - SUMIFS(NhatKy_ViPham!K:K, NhatKy_ViPham!E:E, "11_Ly_A", NhatKy_ViPham!F:F, B14, NhatKy_ViPham!C:C, "T22")</f>
        <v>100</v>
      </c>
      <c r="AN14" s="6">
        <f>100 + SUMIFS(NhatKy_ViPham!J:J, NhatKy_ViPham!E:E, "11_Ly_A", NhatKy_ViPham!F:F, B14, NhatKy_ViPham!C:C, "T23") - SUMIFS(NhatKy_ViPham!K:K, NhatKy_ViPham!E:E, "11_Ly_A", NhatKy_ViPham!F:F, B14, NhatKy_ViPham!C:C, "T23")</f>
        <v>100</v>
      </c>
      <c r="AO14" s="6">
        <f>100 + SUMIFS(NhatKy_ViPham!J:J, NhatKy_ViPham!E:E, "11_Ly_A", NhatKy_ViPham!F:F, B14, NhatKy_ViPham!C:C, "T24") - SUMIFS(NhatKy_ViPham!K:K, NhatKy_ViPham!E:E, "11_Ly_A", NhatKy_ViPham!F:F, B14, NhatKy_ViPham!C:C, "T24")</f>
        <v>100</v>
      </c>
      <c r="AP14" s="6">
        <f>100 + SUMIFS(NhatKy_ViPham!J:J, NhatKy_ViPham!E:E, "11_Ly_A", NhatKy_ViPham!F:F, B14, NhatKy_ViPham!C:C, "T25") - SUMIFS(NhatKy_ViPham!K:K, NhatKy_ViPham!E:E, "11_Ly_A", NhatKy_ViPham!F:F, B14, NhatKy_ViPham!C:C, "T25")</f>
        <v>100</v>
      </c>
      <c r="AQ14" s="6">
        <f>100 + SUMIFS(NhatKy_ViPham!J:J, NhatKy_ViPham!E:E, "11_Ly_A", NhatKy_ViPham!F:F, B14, NhatKy_ViPham!C:C, "T26") - SUMIFS(NhatKy_ViPham!K:K, NhatKy_ViPham!E:E, "11_Ly_A", NhatKy_ViPham!F:F, B14, NhatKy_ViPham!C:C, "T26")</f>
        <v>100</v>
      </c>
      <c r="AR14" s="6">
        <f>100 + SUMIFS(NhatKy_ViPham!J:J, NhatKy_ViPham!E:E, "11_Ly_A", NhatKy_ViPham!F:F, B14, NhatKy_ViPham!C:C, "T27") - SUMIFS(NhatKy_ViPham!K:K, NhatKy_ViPham!E:E, "11_Ly_A", NhatKy_ViPham!F:F, B14, NhatKy_ViPham!C:C, "T27")</f>
        <v>100</v>
      </c>
      <c r="AS14" s="6">
        <f>100 + SUMIFS(NhatKy_ViPham!J:J, NhatKy_ViPham!E:E, "11_Ly_A", NhatKy_ViPham!F:F, B14, NhatKy_ViPham!C:C, "T28") - SUMIFS(NhatKy_ViPham!K:K, NhatKy_ViPham!E:E, "11_Ly_A", NhatKy_ViPham!F:F, B14, NhatKy_ViPham!C:C, "T28")</f>
        <v>100</v>
      </c>
      <c r="AT14" s="6">
        <f>100 + SUMIFS(NhatKy_ViPham!J:J, NhatKy_ViPham!E:E, "11_Ly_A", NhatKy_ViPham!F:F, B14, NhatKy_ViPham!C:C, "T29") - SUMIFS(NhatKy_ViPham!K:K, NhatKy_ViPham!E:E, "11_Ly_A", NhatKy_ViPham!F:F, B14, NhatKy_ViPham!C:C, "T29")</f>
        <v>100</v>
      </c>
      <c r="AU14" s="6">
        <f>100 + SUMIFS(NhatKy_ViPham!J:J, NhatKy_ViPham!E:E, "11_Ly_A", NhatKy_ViPham!F:F, B14, NhatKy_ViPham!C:C, "T30") - SUMIFS(NhatKy_ViPham!K:K, NhatKy_ViPham!E:E, "11_Ly_A", NhatKy_ViPham!F:F, B14, NhatKy_ViPham!C:C, "T30")</f>
        <v>100</v>
      </c>
      <c r="AV14" s="6">
        <f>100 + SUMIFS(NhatKy_ViPham!J:J, NhatKy_ViPham!E:E, "11_Ly_A", NhatKy_ViPham!F:F, B14, NhatKy_ViPham!C:C, "T31") - SUMIFS(NhatKy_ViPham!K:K, NhatKy_ViPham!E:E, "11_Ly_A", NhatKy_ViPham!F:F, B14, NhatKy_ViPham!C:C, "T31")</f>
        <v>100</v>
      </c>
      <c r="AW14" s="6">
        <f>100 + SUMIFS(NhatKy_ViPham!J:J, NhatKy_ViPham!E:E, "11_Ly_A", NhatKy_ViPham!F:F, B14, NhatKy_ViPham!C:C, "T32") - SUMIFS(NhatKy_ViPham!K:K, NhatKy_ViPham!E:E, "11_Ly_A", NhatKy_ViPham!F:F, B14, NhatKy_ViPham!C:C, "T32")</f>
        <v>100</v>
      </c>
      <c r="AX14" s="6">
        <f>100 + SUMIFS(NhatKy_ViPham!J:J, NhatKy_ViPham!E:E, "11_Ly_A", NhatKy_ViPham!F:F, B14, NhatKy_ViPham!C:C, "T33") - SUMIFS(NhatKy_ViPham!K:K, NhatKy_ViPham!E:E, "11_Ly_A", NhatKy_ViPham!F:F, B14, NhatKy_ViPham!C:C, "T33")</f>
        <v>100</v>
      </c>
      <c r="AY14" s="6">
        <f>100 + SUMIFS(NhatKy_ViPham!J:J, NhatKy_ViPham!E:E, "11_Ly_A", NhatKy_ViPham!F:F, B14, NhatKy_ViPham!C:C, "T34") - SUMIFS(NhatKy_ViPham!K:K, NhatKy_ViPham!E:E, "11_Ly_A", NhatKy_ViPham!F:F, B14, NhatKy_ViPham!C:C, "T34")</f>
        <v>100</v>
      </c>
      <c r="AZ14" s="6">
        <f>100 + SUMIFS(NhatKy_ViPham!J:J, NhatKy_ViPham!E:E, "11_Ly_A", NhatKy_ViPham!F:F, B14, NhatKy_ViPham!C:C, "T35") - SUMIFS(NhatKy_ViPham!K:K, NhatKy_ViPham!E:E, "11_Ly_A", NhatKy_ViPham!F:F, B14, NhatKy_ViPham!C:C, "T35")</f>
        <v>100</v>
      </c>
      <c r="BA14" s="12">
        <f t="shared" si="0"/>
        <v>100</v>
      </c>
      <c r="BB14" s="11" t="s">
        <v>430</v>
      </c>
      <c r="BC14" s="16" t="str">
        <f t="shared" si="1"/>
        <v>Tốt</v>
      </c>
      <c r="BD14" s="15" t="str">
        <f t="shared" si="2"/>
        <v>🟢 BÌNH THƯỜNG</v>
      </c>
    </row>
    <row r="15" spans="1:56" x14ac:dyDescent="0.25">
      <c r="A15" s="4">
        <v>7</v>
      </c>
      <c r="B15" s="10" t="s">
        <v>1537</v>
      </c>
      <c r="C15" s="4" t="s">
        <v>1538</v>
      </c>
      <c r="D15" s="4" t="s">
        <v>435</v>
      </c>
      <c r="E15" s="11" t="s">
        <v>430</v>
      </c>
      <c r="F15" s="7">
        <f>SUMIFS(NhatKy_ViPham!K:K, NhatKy_ViPham!E:E, "11_Ly_A", NhatKy_ViPham!F:F, B15, NhatKy_ViPham!H:H, "L01")</f>
        <v>0</v>
      </c>
      <c r="G15" s="7">
        <f>SUMIFS(NhatKy_ViPham!K:K, NhatKy_ViPham!E:E, "11_Ly_A", NhatKy_ViPham!F:F, B15, NhatKy_ViPham!H:H, "L02")</f>
        <v>0</v>
      </c>
      <c r="H15" s="7">
        <f>SUMIFS(NhatKy_ViPham!K:K, NhatKy_ViPham!E:E, "11_Ly_A", NhatKy_ViPham!F:F, B15, NhatKy_ViPham!H:H, "L03")</f>
        <v>0</v>
      </c>
      <c r="I15" s="7">
        <f>SUMIFS(NhatKy_ViPham!K:K, NhatKy_ViPham!E:E, "11_Ly_A", NhatKy_ViPham!F:F, B15, NhatKy_ViPham!H:H, "L04")</f>
        <v>0</v>
      </c>
      <c r="J15" s="7">
        <f>SUMIFS(NhatKy_ViPham!K:K, NhatKy_ViPham!E:E, "11_Ly_A", NhatKy_ViPham!F:F, B15, NhatKy_ViPham!H:H, "L05")</f>
        <v>0</v>
      </c>
      <c r="K15" s="7">
        <f>SUMIFS(NhatKy_ViPham!K:K, NhatKy_ViPham!E:E, "11_Ly_A", NhatKy_ViPham!F:F, B15, NhatKy_ViPham!H:H, "L06")</f>
        <v>0</v>
      </c>
      <c r="L15" s="7">
        <f>SUMIFS(NhatKy_ViPham!K:K, NhatKy_ViPham!E:E, "11_Ly_A", NhatKy_ViPham!F:F, B15, NhatKy_ViPham!H:H, "L07")</f>
        <v>0</v>
      </c>
      <c r="M15" s="7">
        <f>SUMIFS(NhatKy_ViPham!K:K, NhatKy_ViPham!E:E, "11_Ly_A", NhatKy_ViPham!F:F, B15, NhatKy_ViPham!H:H, "L08")</f>
        <v>0</v>
      </c>
      <c r="N15" s="7">
        <f>SUMIFS(NhatKy_ViPham!K:K, NhatKy_ViPham!E:E, "11_Ly_A", NhatKy_ViPham!F:F, B15, NhatKy_ViPham!H:H, "L09")</f>
        <v>0</v>
      </c>
      <c r="O15" s="7">
        <f>SUMIFS(NhatKy_ViPham!K:K, NhatKy_ViPham!E:E, "11_Ly_A", NhatKy_ViPham!F:F, B15, NhatKy_ViPham!H:H, "L10")</f>
        <v>0</v>
      </c>
      <c r="P15" s="12">
        <f>SUMIFS(NhatKy_ViPham!J:J, NhatKy_ViPham!E:E, "11_Ly_A", NhatKy_ViPham!F:F, B15)</f>
        <v>0</v>
      </c>
      <c r="Q15" s="13">
        <f>SUMIFS(NhatKy_ViPham!K:K, NhatKy_ViPham!E:E, "11_Ly_A", NhatKy_ViPham!F:F, B15)</f>
        <v>0</v>
      </c>
      <c r="R15" s="7">
        <f>100 + SUMIFS(NhatKy_ViPham!J:J, NhatKy_ViPham!E:E, "11_Ly_A", NhatKy_ViPham!F:F, B15, NhatKy_ViPham!C:C, "T1") - SUMIFS(NhatKy_ViPham!K:K, NhatKy_ViPham!E:E, "11_Ly_A", NhatKy_ViPham!F:F, B15, NhatKy_ViPham!C:C, "T1")</f>
        <v>100</v>
      </c>
      <c r="S15" s="7">
        <f>100 + SUMIFS(NhatKy_ViPham!J:J, NhatKy_ViPham!E:E, "11_Ly_A", NhatKy_ViPham!F:F, B15, NhatKy_ViPham!C:C, "T2") - SUMIFS(NhatKy_ViPham!K:K, NhatKy_ViPham!E:E, "11_Ly_A", NhatKy_ViPham!F:F, B15, NhatKy_ViPham!C:C, "T2")</f>
        <v>100</v>
      </c>
      <c r="T15" s="7">
        <f>100 + SUMIFS(NhatKy_ViPham!J:J, NhatKy_ViPham!E:E, "11_Ly_A", NhatKy_ViPham!F:F, B15, NhatKy_ViPham!C:C, "T3") - SUMIFS(NhatKy_ViPham!K:K, NhatKy_ViPham!E:E, "11_Ly_A", NhatKy_ViPham!F:F, B15, NhatKy_ViPham!C:C, "T3")</f>
        <v>100</v>
      </c>
      <c r="U15" s="7">
        <f>100 + SUMIFS(NhatKy_ViPham!J:J, NhatKy_ViPham!E:E, "11_Ly_A", NhatKy_ViPham!F:F, B15, NhatKy_ViPham!C:C, "T4") - SUMIFS(NhatKy_ViPham!K:K, NhatKy_ViPham!E:E, "11_Ly_A", NhatKy_ViPham!F:F, B15, NhatKy_ViPham!C:C, "T4")</f>
        <v>100</v>
      </c>
      <c r="V15" s="7">
        <f>100 + SUMIFS(NhatKy_ViPham!J:J, NhatKy_ViPham!E:E, "11_Ly_A", NhatKy_ViPham!F:F, B15, NhatKy_ViPham!C:C, "T5") - SUMIFS(NhatKy_ViPham!K:K, NhatKy_ViPham!E:E, "11_Ly_A", NhatKy_ViPham!F:F, B15, NhatKy_ViPham!C:C, "T5")</f>
        <v>100</v>
      </c>
      <c r="W15" s="7">
        <f>100 + SUMIFS(NhatKy_ViPham!J:J, NhatKy_ViPham!E:E, "11_Ly_A", NhatKy_ViPham!F:F, B15, NhatKy_ViPham!C:C, "T6") - SUMIFS(NhatKy_ViPham!K:K, NhatKy_ViPham!E:E, "11_Ly_A", NhatKy_ViPham!F:F, B15, NhatKy_ViPham!C:C, "T6")</f>
        <v>100</v>
      </c>
      <c r="X15" s="7">
        <f>100 + SUMIFS(NhatKy_ViPham!J:J, NhatKy_ViPham!E:E, "11_Ly_A", NhatKy_ViPham!F:F, B15, NhatKy_ViPham!C:C, "T7") - SUMIFS(NhatKy_ViPham!K:K, NhatKy_ViPham!E:E, "11_Ly_A", NhatKy_ViPham!F:F, B15, NhatKy_ViPham!C:C, "T7")</f>
        <v>100</v>
      </c>
      <c r="Y15" s="7">
        <f>100 + SUMIFS(NhatKy_ViPham!J:J, NhatKy_ViPham!E:E, "11_Ly_A", NhatKy_ViPham!F:F, B15, NhatKy_ViPham!C:C, "T8") - SUMIFS(NhatKy_ViPham!K:K, NhatKy_ViPham!E:E, "11_Ly_A", NhatKy_ViPham!F:F, B15, NhatKy_ViPham!C:C, "T8")</f>
        <v>100</v>
      </c>
      <c r="Z15" s="7">
        <f>100 + SUMIFS(NhatKy_ViPham!J:J, NhatKy_ViPham!E:E, "11_Ly_A", NhatKy_ViPham!F:F, B15, NhatKy_ViPham!C:C, "T9") - SUMIFS(NhatKy_ViPham!K:K, NhatKy_ViPham!E:E, "11_Ly_A", NhatKy_ViPham!F:F, B15, NhatKy_ViPham!C:C, "T9")</f>
        <v>100</v>
      </c>
      <c r="AA15" s="7">
        <f>100 + SUMIFS(NhatKy_ViPham!J:J, NhatKy_ViPham!E:E, "11_Ly_A", NhatKy_ViPham!F:F, B15, NhatKy_ViPham!C:C, "T10") - SUMIFS(NhatKy_ViPham!K:K, NhatKy_ViPham!E:E, "11_Ly_A", NhatKy_ViPham!F:F, B15, NhatKy_ViPham!C:C, "T10")</f>
        <v>100</v>
      </c>
      <c r="AB15" s="7">
        <f>100 + SUMIFS(NhatKy_ViPham!J:J, NhatKy_ViPham!E:E, "11_Ly_A", NhatKy_ViPham!F:F, B15, NhatKy_ViPham!C:C, "T11") - SUMIFS(NhatKy_ViPham!K:K, NhatKy_ViPham!E:E, "11_Ly_A", NhatKy_ViPham!F:F, B15, NhatKy_ViPham!C:C, "T11")</f>
        <v>100</v>
      </c>
      <c r="AC15" s="7">
        <f>100 + SUMIFS(NhatKy_ViPham!J:J, NhatKy_ViPham!E:E, "11_Ly_A", NhatKy_ViPham!F:F, B15, NhatKy_ViPham!C:C, "T12") - SUMIFS(NhatKy_ViPham!K:K, NhatKy_ViPham!E:E, "11_Ly_A", NhatKy_ViPham!F:F, B15, NhatKy_ViPham!C:C, "T12")</f>
        <v>100</v>
      </c>
      <c r="AD15" s="7">
        <f>100 + SUMIFS(NhatKy_ViPham!J:J, NhatKy_ViPham!E:E, "11_Ly_A", NhatKy_ViPham!F:F, B15, NhatKy_ViPham!C:C, "T13") - SUMIFS(NhatKy_ViPham!K:K, NhatKy_ViPham!E:E, "11_Ly_A", NhatKy_ViPham!F:F, B15, NhatKy_ViPham!C:C, "T13")</f>
        <v>100</v>
      </c>
      <c r="AE15" s="7">
        <f>100 + SUMIFS(NhatKy_ViPham!J:J, NhatKy_ViPham!E:E, "11_Ly_A", NhatKy_ViPham!F:F, B15, NhatKy_ViPham!C:C, "T14") - SUMIFS(NhatKy_ViPham!K:K, NhatKy_ViPham!E:E, "11_Ly_A", NhatKy_ViPham!F:F, B15, NhatKy_ViPham!C:C, "T14")</f>
        <v>100</v>
      </c>
      <c r="AF15" s="7">
        <f>100 + SUMIFS(NhatKy_ViPham!J:J, NhatKy_ViPham!E:E, "11_Ly_A", NhatKy_ViPham!F:F, B15, NhatKy_ViPham!C:C, "T15") - SUMIFS(NhatKy_ViPham!K:K, NhatKy_ViPham!E:E, "11_Ly_A", NhatKy_ViPham!F:F, B15, NhatKy_ViPham!C:C, "T15")</f>
        <v>100</v>
      </c>
      <c r="AG15" s="7">
        <f>100 + SUMIFS(NhatKy_ViPham!J:J, NhatKy_ViPham!E:E, "11_Ly_A", NhatKy_ViPham!F:F, B15, NhatKy_ViPham!C:C, "T16") - SUMIFS(NhatKy_ViPham!K:K, NhatKy_ViPham!E:E, "11_Ly_A", NhatKy_ViPham!F:F, B15, NhatKy_ViPham!C:C, "T16")</f>
        <v>100</v>
      </c>
      <c r="AH15" s="7">
        <f>100 + SUMIFS(NhatKy_ViPham!J:J, NhatKy_ViPham!E:E, "11_Ly_A", NhatKy_ViPham!F:F, B15, NhatKy_ViPham!C:C, "T17") - SUMIFS(NhatKy_ViPham!K:K, NhatKy_ViPham!E:E, "11_Ly_A", NhatKy_ViPham!F:F, B15, NhatKy_ViPham!C:C, "T17")</f>
        <v>100</v>
      </c>
      <c r="AI15" s="7">
        <f>100 + SUMIFS(NhatKy_ViPham!J:J, NhatKy_ViPham!E:E, "11_Ly_A", NhatKy_ViPham!F:F, B15, NhatKy_ViPham!C:C, "T18") - SUMIFS(NhatKy_ViPham!K:K, NhatKy_ViPham!E:E, "11_Ly_A", NhatKy_ViPham!F:F, B15, NhatKy_ViPham!C:C, "T18")</f>
        <v>100</v>
      </c>
      <c r="AJ15" s="7">
        <f>100 + SUMIFS(NhatKy_ViPham!J:J, NhatKy_ViPham!E:E, "11_Ly_A", NhatKy_ViPham!F:F, B15, NhatKy_ViPham!C:C, "T19") - SUMIFS(NhatKy_ViPham!K:K, NhatKy_ViPham!E:E, "11_Ly_A", NhatKy_ViPham!F:F, B15, NhatKy_ViPham!C:C, "T19")</f>
        <v>100</v>
      </c>
      <c r="AK15" s="7">
        <f>100 + SUMIFS(NhatKy_ViPham!J:J, NhatKy_ViPham!E:E, "11_Ly_A", NhatKy_ViPham!F:F, B15, NhatKy_ViPham!C:C, "T20") - SUMIFS(NhatKy_ViPham!K:K, NhatKy_ViPham!E:E, "11_Ly_A", NhatKy_ViPham!F:F, B15, NhatKy_ViPham!C:C, "T20")</f>
        <v>100</v>
      </c>
      <c r="AL15" s="7">
        <f>100 + SUMIFS(NhatKy_ViPham!J:J, NhatKy_ViPham!E:E, "11_Ly_A", NhatKy_ViPham!F:F, B15, NhatKy_ViPham!C:C, "T21") - SUMIFS(NhatKy_ViPham!K:K, NhatKy_ViPham!E:E, "11_Ly_A", NhatKy_ViPham!F:F, B15, NhatKy_ViPham!C:C, "T21")</f>
        <v>100</v>
      </c>
      <c r="AM15" s="7">
        <f>100 + SUMIFS(NhatKy_ViPham!J:J, NhatKy_ViPham!E:E, "11_Ly_A", NhatKy_ViPham!F:F, B15, NhatKy_ViPham!C:C, "T22") - SUMIFS(NhatKy_ViPham!K:K, NhatKy_ViPham!E:E, "11_Ly_A", NhatKy_ViPham!F:F, B15, NhatKy_ViPham!C:C, "T22")</f>
        <v>100</v>
      </c>
      <c r="AN15" s="7">
        <f>100 + SUMIFS(NhatKy_ViPham!J:J, NhatKy_ViPham!E:E, "11_Ly_A", NhatKy_ViPham!F:F, B15, NhatKy_ViPham!C:C, "T23") - SUMIFS(NhatKy_ViPham!K:K, NhatKy_ViPham!E:E, "11_Ly_A", NhatKy_ViPham!F:F, B15, NhatKy_ViPham!C:C, "T23")</f>
        <v>100</v>
      </c>
      <c r="AO15" s="7">
        <f>100 + SUMIFS(NhatKy_ViPham!J:J, NhatKy_ViPham!E:E, "11_Ly_A", NhatKy_ViPham!F:F, B15, NhatKy_ViPham!C:C, "T24") - SUMIFS(NhatKy_ViPham!K:K, NhatKy_ViPham!E:E, "11_Ly_A", NhatKy_ViPham!F:F, B15, NhatKy_ViPham!C:C, "T24")</f>
        <v>100</v>
      </c>
      <c r="AP15" s="7">
        <f>100 + SUMIFS(NhatKy_ViPham!J:J, NhatKy_ViPham!E:E, "11_Ly_A", NhatKy_ViPham!F:F, B15, NhatKy_ViPham!C:C, "T25") - SUMIFS(NhatKy_ViPham!K:K, NhatKy_ViPham!E:E, "11_Ly_A", NhatKy_ViPham!F:F, B15, NhatKy_ViPham!C:C, "T25")</f>
        <v>100</v>
      </c>
      <c r="AQ15" s="7">
        <f>100 + SUMIFS(NhatKy_ViPham!J:J, NhatKy_ViPham!E:E, "11_Ly_A", NhatKy_ViPham!F:F, B15, NhatKy_ViPham!C:C, "T26") - SUMIFS(NhatKy_ViPham!K:K, NhatKy_ViPham!E:E, "11_Ly_A", NhatKy_ViPham!F:F, B15, NhatKy_ViPham!C:C, "T26")</f>
        <v>100</v>
      </c>
      <c r="AR15" s="7">
        <f>100 + SUMIFS(NhatKy_ViPham!J:J, NhatKy_ViPham!E:E, "11_Ly_A", NhatKy_ViPham!F:F, B15, NhatKy_ViPham!C:C, "T27") - SUMIFS(NhatKy_ViPham!K:K, NhatKy_ViPham!E:E, "11_Ly_A", NhatKy_ViPham!F:F, B15, NhatKy_ViPham!C:C, "T27")</f>
        <v>100</v>
      </c>
      <c r="AS15" s="7">
        <f>100 + SUMIFS(NhatKy_ViPham!J:J, NhatKy_ViPham!E:E, "11_Ly_A", NhatKy_ViPham!F:F, B15, NhatKy_ViPham!C:C, "T28") - SUMIFS(NhatKy_ViPham!K:K, NhatKy_ViPham!E:E, "11_Ly_A", NhatKy_ViPham!F:F, B15, NhatKy_ViPham!C:C, "T28")</f>
        <v>100</v>
      </c>
      <c r="AT15" s="7">
        <f>100 + SUMIFS(NhatKy_ViPham!J:J, NhatKy_ViPham!E:E, "11_Ly_A", NhatKy_ViPham!F:F, B15, NhatKy_ViPham!C:C, "T29") - SUMIFS(NhatKy_ViPham!K:K, NhatKy_ViPham!E:E, "11_Ly_A", NhatKy_ViPham!F:F, B15, NhatKy_ViPham!C:C, "T29")</f>
        <v>100</v>
      </c>
      <c r="AU15" s="7">
        <f>100 + SUMIFS(NhatKy_ViPham!J:J, NhatKy_ViPham!E:E, "11_Ly_A", NhatKy_ViPham!F:F, B15, NhatKy_ViPham!C:C, "T30") - SUMIFS(NhatKy_ViPham!K:K, NhatKy_ViPham!E:E, "11_Ly_A", NhatKy_ViPham!F:F, B15, NhatKy_ViPham!C:C, "T30")</f>
        <v>100</v>
      </c>
      <c r="AV15" s="7">
        <f>100 + SUMIFS(NhatKy_ViPham!J:J, NhatKy_ViPham!E:E, "11_Ly_A", NhatKy_ViPham!F:F, B15, NhatKy_ViPham!C:C, "T31") - SUMIFS(NhatKy_ViPham!K:K, NhatKy_ViPham!E:E, "11_Ly_A", NhatKy_ViPham!F:F, B15, NhatKy_ViPham!C:C, "T31")</f>
        <v>100</v>
      </c>
      <c r="AW15" s="7">
        <f>100 + SUMIFS(NhatKy_ViPham!J:J, NhatKy_ViPham!E:E, "11_Ly_A", NhatKy_ViPham!F:F, B15, NhatKy_ViPham!C:C, "T32") - SUMIFS(NhatKy_ViPham!K:K, NhatKy_ViPham!E:E, "11_Ly_A", NhatKy_ViPham!F:F, B15, NhatKy_ViPham!C:C, "T32")</f>
        <v>100</v>
      </c>
      <c r="AX15" s="7">
        <f>100 + SUMIFS(NhatKy_ViPham!J:J, NhatKy_ViPham!E:E, "11_Ly_A", NhatKy_ViPham!F:F, B15, NhatKy_ViPham!C:C, "T33") - SUMIFS(NhatKy_ViPham!K:K, NhatKy_ViPham!E:E, "11_Ly_A", NhatKy_ViPham!F:F, B15, NhatKy_ViPham!C:C, "T33")</f>
        <v>100</v>
      </c>
      <c r="AY15" s="7">
        <f>100 + SUMIFS(NhatKy_ViPham!J:J, NhatKy_ViPham!E:E, "11_Ly_A", NhatKy_ViPham!F:F, B15, NhatKy_ViPham!C:C, "T34") - SUMIFS(NhatKy_ViPham!K:K, NhatKy_ViPham!E:E, "11_Ly_A", NhatKy_ViPham!F:F, B15, NhatKy_ViPham!C:C, "T34")</f>
        <v>100</v>
      </c>
      <c r="AZ15" s="7">
        <f>100 + SUMIFS(NhatKy_ViPham!J:J, NhatKy_ViPham!E:E, "11_Ly_A", NhatKy_ViPham!F:F, B15, NhatKy_ViPham!C:C, "T35") - SUMIFS(NhatKy_ViPham!K:K, NhatKy_ViPham!E:E, "11_Ly_A", NhatKy_ViPham!F:F, B15, NhatKy_ViPham!C:C, "T35")</f>
        <v>100</v>
      </c>
      <c r="BA15" s="12">
        <f t="shared" si="0"/>
        <v>100</v>
      </c>
      <c r="BB15" s="11" t="s">
        <v>430</v>
      </c>
      <c r="BC15" s="14" t="str">
        <f t="shared" si="1"/>
        <v>Tốt</v>
      </c>
      <c r="BD15" s="10" t="str">
        <f t="shared" si="2"/>
        <v>🟢 BÌNH THƯỜNG</v>
      </c>
    </row>
    <row r="16" spans="1:56" x14ac:dyDescent="0.25">
      <c r="A16" s="5">
        <v>8</v>
      </c>
      <c r="B16" s="15" t="s">
        <v>645</v>
      </c>
      <c r="C16" s="5" t="s">
        <v>1539</v>
      </c>
      <c r="D16" s="5" t="s">
        <v>435</v>
      </c>
      <c r="E16" s="11" t="s">
        <v>430</v>
      </c>
      <c r="F16" s="6">
        <f>SUMIFS(NhatKy_ViPham!K:K, NhatKy_ViPham!E:E, "11_Ly_A", NhatKy_ViPham!F:F, B16, NhatKy_ViPham!H:H, "L01")</f>
        <v>0</v>
      </c>
      <c r="G16" s="6">
        <f>SUMIFS(NhatKy_ViPham!K:K, NhatKy_ViPham!E:E, "11_Ly_A", NhatKy_ViPham!F:F, B16, NhatKy_ViPham!H:H, "L02")</f>
        <v>0</v>
      </c>
      <c r="H16" s="6">
        <f>SUMIFS(NhatKy_ViPham!K:K, NhatKy_ViPham!E:E, "11_Ly_A", NhatKy_ViPham!F:F, B16, NhatKy_ViPham!H:H, "L03")</f>
        <v>0</v>
      </c>
      <c r="I16" s="6">
        <f>SUMIFS(NhatKy_ViPham!K:K, NhatKy_ViPham!E:E, "11_Ly_A", NhatKy_ViPham!F:F, B16, NhatKy_ViPham!H:H, "L04")</f>
        <v>0</v>
      </c>
      <c r="J16" s="6">
        <f>SUMIFS(NhatKy_ViPham!K:K, NhatKy_ViPham!E:E, "11_Ly_A", NhatKy_ViPham!F:F, B16, NhatKy_ViPham!H:H, "L05")</f>
        <v>0</v>
      </c>
      <c r="K16" s="6">
        <f>SUMIFS(NhatKy_ViPham!K:K, NhatKy_ViPham!E:E, "11_Ly_A", NhatKy_ViPham!F:F, B16, NhatKy_ViPham!H:H, "L06")</f>
        <v>0</v>
      </c>
      <c r="L16" s="6">
        <f>SUMIFS(NhatKy_ViPham!K:K, NhatKy_ViPham!E:E, "11_Ly_A", NhatKy_ViPham!F:F, B16, NhatKy_ViPham!H:H, "L07")</f>
        <v>0</v>
      </c>
      <c r="M16" s="6">
        <f>SUMIFS(NhatKy_ViPham!K:K, NhatKy_ViPham!E:E, "11_Ly_A", NhatKy_ViPham!F:F, B16, NhatKy_ViPham!H:H, "L08")</f>
        <v>0</v>
      </c>
      <c r="N16" s="6">
        <f>SUMIFS(NhatKy_ViPham!K:K, NhatKy_ViPham!E:E, "11_Ly_A", NhatKy_ViPham!F:F, B16, NhatKy_ViPham!H:H, "L09")</f>
        <v>0</v>
      </c>
      <c r="O16" s="6">
        <f>SUMIFS(NhatKy_ViPham!K:K, NhatKy_ViPham!E:E, "11_Ly_A", NhatKy_ViPham!F:F, B16, NhatKy_ViPham!H:H, "L10")</f>
        <v>0</v>
      </c>
      <c r="P16" s="12">
        <f>SUMIFS(NhatKy_ViPham!J:J, NhatKy_ViPham!E:E, "11_Ly_A", NhatKy_ViPham!F:F, B16)</f>
        <v>0</v>
      </c>
      <c r="Q16" s="13">
        <f>SUMIFS(NhatKy_ViPham!K:K, NhatKy_ViPham!E:E, "11_Ly_A", NhatKy_ViPham!F:F, B16)</f>
        <v>0</v>
      </c>
      <c r="R16" s="6">
        <f>100 + SUMIFS(NhatKy_ViPham!J:J, NhatKy_ViPham!E:E, "11_Ly_A", NhatKy_ViPham!F:F, B16, NhatKy_ViPham!C:C, "T1") - SUMIFS(NhatKy_ViPham!K:K, NhatKy_ViPham!E:E, "11_Ly_A", NhatKy_ViPham!F:F, B16, NhatKy_ViPham!C:C, "T1")</f>
        <v>100</v>
      </c>
      <c r="S16" s="6">
        <f>100 + SUMIFS(NhatKy_ViPham!J:J, NhatKy_ViPham!E:E, "11_Ly_A", NhatKy_ViPham!F:F, B16, NhatKy_ViPham!C:C, "T2") - SUMIFS(NhatKy_ViPham!K:K, NhatKy_ViPham!E:E, "11_Ly_A", NhatKy_ViPham!F:F, B16, NhatKy_ViPham!C:C, "T2")</f>
        <v>100</v>
      </c>
      <c r="T16" s="6">
        <f>100 + SUMIFS(NhatKy_ViPham!J:J, NhatKy_ViPham!E:E, "11_Ly_A", NhatKy_ViPham!F:F, B16, NhatKy_ViPham!C:C, "T3") - SUMIFS(NhatKy_ViPham!K:K, NhatKy_ViPham!E:E, "11_Ly_A", NhatKy_ViPham!F:F, B16, NhatKy_ViPham!C:C, "T3")</f>
        <v>100</v>
      </c>
      <c r="U16" s="6">
        <f>100 + SUMIFS(NhatKy_ViPham!J:J, NhatKy_ViPham!E:E, "11_Ly_A", NhatKy_ViPham!F:F, B16, NhatKy_ViPham!C:C, "T4") - SUMIFS(NhatKy_ViPham!K:K, NhatKy_ViPham!E:E, "11_Ly_A", NhatKy_ViPham!F:F, B16, NhatKy_ViPham!C:C, "T4")</f>
        <v>100</v>
      </c>
      <c r="V16" s="6">
        <f>100 + SUMIFS(NhatKy_ViPham!J:J, NhatKy_ViPham!E:E, "11_Ly_A", NhatKy_ViPham!F:F, B16, NhatKy_ViPham!C:C, "T5") - SUMIFS(NhatKy_ViPham!K:K, NhatKy_ViPham!E:E, "11_Ly_A", NhatKy_ViPham!F:F, B16, NhatKy_ViPham!C:C, "T5")</f>
        <v>100</v>
      </c>
      <c r="W16" s="6">
        <f>100 + SUMIFS(NhatKy_ViPham!J:J, NhatKy_ViPham!E:E, "11_Ly_A", NhatKy_ViPham!F:F, B16, NhatKy_ViPham!C:C, "T6") - SUMIFS(NhatKy_ViPham!K:K, NhatKy_ViPham!E:E, "11_Ly_A", NhatKy_ViPham!F:F, B16, NhatKy_ViPham!C:C, "T6")</f>
        <v>100</v>
      </c>
      <c r="X16" s="6">
        <f>100 + SUMIFS(NhatKy_ViPham!J:J, NhatKy_ViPham!E:E, "11_Ly_A", NhatKy_ViPham!F:F, B16, NhatKy_ViPham!C:C, "T7") - SUMIFS(NhatKy_ViPham!K:K, NhatKy_ViPham!E:E, "11_Ly_A", NhatKy_ViPham!F:F, B16, NhatKy_ViPham!C:C, "T7")</f>
        <v>100</v>
      </c>
      <c r="Y16" s="6">
        <f>100 + SUMIFS(NhatKy_ViPham!J:J, NhatKy_ViPham!E:E, "11_Ly_A", NhatKy_ViPham!F:F, B16, NhatKy_ViPham!C:C, "T8") - SUMIFS(NhatKy_ViPham!K:K, NhatKy_ViPham!E:E, "11_Ly_A", NhatKy_ViPham!F:F, B16, NhatKy_ViPham!C:C, "T8")</f>
        <v>100</v>
      </c>
      <c r="Z16" s="6">
        <f>100 + SUMIFS(NhatKy_ViPham!J:J, NhatKy_ViPham!E:E, "11_Ly_A", NhatKy_ViPham!F:F, B16, NhatKy_ViPham!C:C, "T9") - SUMIFS(NhatKy_ViPham!K:K, NhatKy_ViPham!E:E, "11_Ly_A", NhatKy_ViPham!F:F, B16, NhatKy_ViPham!C:C, "T9")</f>
        <v>100</v>
      </c>
      <c r="AA16" s="6">
        <f>100 + SUMIFS(NhatKy_ViPham!J:J, NhatKy_ViPham!E:E, "11_Ly_A", NhatKy_ViPham!F:F, B16, NhatKy_ViPham!C:C, "T10") - SUMIFS(NhatKy_ViPham!K:K, NhatKy_ViPham!E:E, "11_Ly_A", NhatKy_ViPham!F:F, B16, NhatKy_ViPham!C:C, "T10")</f>
        <v>100</v>
      </c>
      <c r="AB16" s="6">
        <f>100 + SUMIFS(NhatKy_ViPham!J:J, NhatKy_ViPham!E:E, "11_Ly_A", NhatKy_ViPham!F:F, B16, NhatKy_ViPham!C:C, "T11") - SUMIFS(NhatKy_ViPham!K:K, NhatKy_ViPham!E:E, "11_Ly_A", NhatKy_ViPham!F:F, B16, NhatKy_ViPham!C:C, "T11")</f>
        <v>100</v>
      </c>
      <c r="AC16" s="6">
        <f>100 + SUMIFS(NhatKy_ViPham!J:J, NhatKy_ViPham!E:E, "11_Ly_A", NhatKy_ViPham!F:F, B16, NhatKy_ViPham!C:C, "T12") - SUMIFS(NhatKy_ViPham!K:K, NhatKy_ViPham!E:E, "11_Ly_A", NhatKy_ViPham!F:F, B16, NhatKy_ViPham!C:C, "T12")</f>
        <v>100</v>
      </c>
      <c r="AD16" s="6">
        <f>100 + SUMIFS(NhatKy_ViPham!J:J, NhatKy_ViPham!E:E, "11_Ly_A", NhatKy_ViPham!F:F, B16, NhatKy_ViPham!C:C, "T13") - SUMIFS(NhatKy_ViPham!K:K, NhatKy_ViPham!E:E, "11_Ly_A", NhatKy_ViPham!F:F, B16, NhatKy_ViPham!C:C, "T13")</f>
        <v>100</v>
      </c>
      <c r="AE16" s="6">
        <f>100 + SUMIFS(NhatKy_ViPham!J:J, NhatKy_ViPham!E:E, "11_Ly_A", NhatKy_ViPham!F:F, B16, NhatKy_ViPham!C:C, "T14") - SUMIFS(NhatKy_ViPham!K:K, NhatKy_ViPham!E:E, "11_Ly_A", NhatKy_ViPham!F:F, B16, NhatKy_ViPham!C:C, "T14")</f>
        <v>100</v>
      </c>
      <c r="AF16" s="6">
        <f>100 + SUMIFS(NhatKy_ViPham!J:J, NhatKy_ViPham!E:E, "11_Ly_A", NhatKy_ViPham!F:F, B16, NhatKy_ViPham!C:C, "T15") - SUMIFS(NhatKy_ViPham!K:K, NhatKy_ViPham!E:E, "11_Ly_A", NhatKy_ViPham!F:F, B16, NhatKy_ViPham!C:C, "T15")</f>
        <v>100</v>
      </c>
      <c r="AG16" s="6">
        <f>100 + SUMIFS(NhatKy_ViPham!J:J, NhatKy_ViPham!E:E, "11_Ly_A", NhatKy_ViPham!F:F, B16, NhatKy_ViPham!C:C, "T16") - SUMIFS(NhatKy_ViPham!K:K, NhatKy_ViPham!E:E, "11_Ly_A", NhatKy_ViPham!F:F, B16, NhatKy_ViPham!C:C, "T16")</f>
        <v>100</v>
      </c>
      <c r="AH16" s="6">
        <f>100 + SUMIFS(NhatKy_ViPham!J:J, NhatKy_ViPham!E:E, "11_Ly_A", NhatKy_ViPham!F:F, B16, NhatKy_ViPham!C:C, "T17") - SUMIFS(NhatKy_ViPham!K:K, NhatKy_ViPham!E:E, "11_Ly_A", NhatKy_ViPham!F:F, B16, NhatKy_ViPham!C:C, "T17")</f>
        <v>100</v>
      </c>
      <c r="AI16" s="6">
        <f>100 + SUMIFS(NhatKy_ViPham!J:J, NhatKy_ViPham!E:E, "11_Ly_A", NhatKy_ViPham!F:F, B16, NhatKy_ViPham!C:C, "T18") - SUMIFS(NhatKy_ViPham!K:K, NhatKy_ViPham!E:E, "11_Ly_A", NhatKy_ViPham!F:F, B16, NhatKy_ViPham!C:C, "T18")</f>
        <v>100</v>
      </c>
      <c r="AJ16" s="6">
        <f>100 + SUMIFS(NhatKy_ViPham!J:J, NhatKy_ViPham!E:E, "11_Ly_A", NhatKy_ViPham!F:F, B16, NhatKy_ViPham!C:C, "T19") - SUMIFS(NhatKy_ViPham!K:K, NhatKy_ViPham!E:E, "11_Ly_A", NhatKy_ViPham!F:F, B16, NhatKy_ViPham!C:C, "T19")</f>
        <v>100</v>
      </c>
      <c r="AK16" s="6">
        <f>100 + SUMIFS(NhatKy_ViPham!J:J, NhatKy_ViPham!E:E, "11_Ly_A", NhatKy_ViPham!F:F, B16, NhatKy_ViPham!C:C, "T20") - SUMIFS(NhatKy_ViPham!K:K, NhatKy_ViPham!E:E, "11_Ly_A", NhatKy_ViPham!F:F, B16, NhatKy_ViPham!C:C, "T20")</f>
        <v>100</v>
      </c>
      <c r="AL16" s="6">
        <f>100 + SUMIFS(NhatKy_ViPham!J:J, NhatKy_ViPham!E:E, "11_Ly_A", NhatKy_ViPham!F:F, B16, NhatKy_ViPham!C:C, "T21") - SUMIFS(NhatKy_ViPham!K:K, NhatKy_ViPham!E:E, "11_Ly_A", NhatKy_ViPham!F:F, B16, NhatKy_ViPham!C:C, "T21")</f>
        <v>100</v>
      </c>
      <c r="AM16" s="6">
        <f>100 + SUMIFS(NhatKy_ViPham!J:J, NhatKy_ViPham!E:E, "11_Ly_A", NhatKy_ViPham!F:F, B16, NhatKy_ViPham!C:C, "T22") - SUMIFS(NhatKy_ViPham!K:K, NhatKy_ViPham!E:E, "11_Ly_A", NhatKy_ViPham!F:F, B16, NhatKy_ViPham!C:C, "T22")</f>
        <v>100</v>
      </c>
      <c r="AN16" s="6">
        <f>100 + SUMIFS(NhatKy_ViPham!J:J, NhatKy_ViPham!E:E, "11_Ly_A", NhatKy_ViPham!F:F, B16, NhatKy_ViPham!C:C, "T23") - SUMIFS(NhatKy_ViPham!K:K, NhatKy_ViPham!E:E, "11_Ly_A", NhatKy_ViPham!F:F, B16, NhatKy_ViPham!C:C, "T23")</f>
        <v>100</v>
      </c>
      <c r="AO16" s="6">
        <f>100 + SUMIFS(NhatKy_ViPham!J:J, NhatKy_ViPham!E:E, "11_Ly_A", NhatKy_ViPham!F:F, B16, NhatKy_ViPham!C:C, "T24") - SUMIFS(NhatKy_ViPham!K:K, NhatKy_ViPham!E:E, "11_Ly_A", NhatKy_ViPham!F:F, B16, NhatKy_ViPham!C:C, "T24")</f>
        <v>100</v>
      </c>
      <c r="AP16" s="6">
        <f>100 + SUMIFS(NhatKy_ViPham!J:J, NhatKy_ViPham!E:E, "11_Ly_A", NhatKy_ViPham!F:F, B16, NhatKy_ViPham!C:C, "T25") - SUMIFS(NhatKy_ViPham!K:K, NhatKy_ViPham!E:E, "11_Ly_A", NhatKy_ViPham!F:F, B16, NhatKy_ViPham!C:C, "T25")</f>
        <v>100</v>
      </c>
      <c r="AQ16" s="6">
        <f>100 + SUMIFS(NhatKy_ViPham!J:J, NhatKy_ViPham!E:E, "11_Ly_A", NhatKy_ViPham!F:F, B16, NhatKy_ViPham!C:C, "T26") - SUMIFS(NhatKy_ViPham!K:K, NhatKy_ViPham!E:E, "11_Ly_A", NhatKy_ViPham!F:F, B16, NhatKy_ViPham!C:C, "T26")</f>
        <v>100</v>
      </c>
      <c r="AR16" s="6">
        <f>100 + SUMIFS(NhatKy_ViPham!J:J, NhatKy_ViPham!E:E, "11_Ly_A", NhatKy_ViPham!F:F, B16, NhatKy_ViPham!C:C, "T27") - SUMIFS(NhatKy_ViPham!K:K, NhatKy_ViPham!E:E, "11_Ly_A", NhatKy_ViPham!F:F, B16, NhatKy_ViPham!C:C, "T27")</f>
        <v>100</v>
      </c>
      <c r="AS16" s="6">
        <f>100 + SUMIFS(NhatKy_ViPham!J:J, NhatKy_ViPham!E:E, "11_Ly_A", NhatKy_ViPham!F:F, B16, NhatKy_ViPham!C:C, "T28") - SUMIFS(NhatKy_ViPham!K:K, NhatKy_ViPham!E:E, "11_Ly_A", NhatKy_ViPham!F:F, B16, NhatKy_ViPham!C:C, "T28")</f>
        <v>100</v>
      </c>
      <c r="AT16" s="6">
        <f>100 + SUMIFS(NhatKy_ViPham!J:J, NhatKy_ViPham!E:E, "11_Ly_A", NhatKy_ViPham!F:F, B16, NhatKy_ViPham!C:C, "T29") - SUMIFS(NhatKy_ViPham!K:K, NhatKy_ViPham!E:E, "11_Ly_A", NhatKy_ViPham!F:F, B16, NhatKy_ViPham!C:C, "T29")</f>
        <v>100</v>
      </c>
      <c r="AU16" s="6">
        <f>100 + SUMIFS(NhatKy_ViPham!J:J, NhatKy_ViPham!E:E, "11_Ly_A", NhatKy_ViPham!F:F, B16, NhatKy_ViPham!C:C, "T30") - SUMIFS(NhatKy_ViPham!K:K, NhatKy_ViPham!E:E, "11_Ly_A", NhatKy_ViPham!F:F, B16, NhatKy_ViPham!C:C, "T30")</f>
        <v>100</v>
      </c>
      <c r="AV16" s="6">
        <f>100 + SUMIFS(NhatKy_ViPham!J:J, NhatKy_ViPham!E:E, "11_Ly_A", NhatKy_ViPham!F:F, B16, NhatKy_ViPham!C:C, "T31") - SUMIFS(NhatKy_ViPham!K:K, NhatKy_ViPham!E:E, "11_Ly_A", NhatKy_ViPham!F:F, B16, NhatKy_ViPham!C:C, "T31")</f>
        <v>100</v>
      </c>
      <c r="AW16" s="6">
        <f>100 + SUMIFS(NhatKy_ViPham!J:J, NhatKy_ViPham!E:E, "11_Ly_A", NhatKy_ViPham!F:F, B16, NhatKy_ViPham!C:C, "T32") - SUMIFS(NhatKy_ViPham!K:K, NhatKy_ViPham!E:E, "11_Ly_A", NhatKy_ViPham!F:F, B16, NhatKy_ViPham!C:C, "T32")</f>
        <v>100</v>
      </c>
      <c r="AX16" s="6">
        <f>100 + SUMIFS(NhatKy_ViPham!J:J, NhatKy_ViPham!E:E, "11_Ly_A", NhatKy_ViPham!F:F, B16, NhatKy_ViPham!C:C, "T33") - SUMIFS(NhatKy_ViPham!K:K, NhatKy_ViPham!E:E, "11_Ly_A", NhatKy_ViPham!F:F, B16, NhatKy_ViPham!C:C, "T33")</f>
        <v>100</v>
      </c>
      <c r="AY16" s="6">
        <f>100 + SUMIFS(NhatKy_ViPham!J:J, NhatKy_ViPham!E:E, "11_Ly_A", NhatKy_ViPham!F:F, B16, NhatKy_ViPham!C:C, "T34") - SUMIFS(NhatKy_ViPham!K:K, NhatKy_ViPham!E:E, "11_Ly_A", NhatKy_ViPham!F:F, B16, NhatKy_ViPham!C:C, "T34")</f>
        <v>100</v>
      </c>
      <c r="AZ16" s="6">
        <f>100 + SUMIFS(NhatKy_ViPham!J:J, NhatKy_ViPham!E:E, "11_Ly_A", NhatKy_ViPham!F:F, B16, NhatKy_ViPham!C:C, "T35") - SUMIFS(NhatKy_ViPham!K:K, NhatKy_ViPham!E:E, "11_Ly_A", NhatKy_ViPham!F:F, B16, NhatKy_ViPham!C:C, "T35")</f>
        <v>100</v>
      </c>
      <c r="BA16" s="12">
        <f t="shared" si="0"/>
        <v>100</v>
      </c>
      <c r="BB16" s="11" t="s">
        <v>430</v>
      </c>
      <c r="BC16" s="16" t="str">
        <f t="shared" si="1"/>
        <v>Tốt</v>
      </c>
      <c r="BD16" s="15" t="str">
        <f t="shared" si="2"/>
        <v>🟢 BÌNH THƯỜNG</v>
      </c>
    </row>
    <row r="17" spans="1:56" x14ac:dyDescent="0.25">
      <c r="A17" s="4">
        <v>9</v>
      </c>
      <c r="B17" s="10" t="s">
        <v>1540</v>
      </c>
      <c r="C17" s="4" t="s">
        <v>1541</v>
      </c>
      <c r="D17" s="4" t="s">
        <v>435</v>
      </c>
      <c r="E17" s="11" t="s">
        <v>430</v>
      </c>
      <c r="F17" s="7">
        <f>SUMIFS(NhatKy_ViPham!K:K, NhatKy_ViPham!E:E, "11_Ly_A", NhatKy_ViPham!F:F, B17, NhatKy_ViPham!H:H, "L01")</f>
        <v>0</v>
      </c>
      <c r="G17" s="7">
        <f>SUMIFS(NhatKy_ViPham!K:K, NhatKy_ViPham!E:E, "11_Ly_A", NhatKy_ViPham!F:F, B17, NhatKy_ViPham!H:H, "L02")</f>
        <v>0</v>
      </c>
      <c r="H17" s="7">
        <f>SUMIFS(NhatKy_ViPham!K:K, NhatKy_ViPham!E:E, "11_Ly_A", NhatKy_ViPham!F:F, B17, NhatKy_ViPham!H:H, "L03")</f>
        <v>0</v>
      </c>
      <c r="I17" s="7">
        <f>SUMIFS(NhatKy_ViPham!K:K, NhatKy_ViPham!E:E, "11_Ly_A", NhatKy_ViPham!F:F, B17, NhatKy_ViPham!H:H, "L04")</f>
        <v>0</v>
      </c>
      <c r="J17" s="7">
        <f>SUMIFS(NhatKy_ViPham!K:K, NhatKy_ViPham!E:E, "11_Ly_A", NhatKy_ViPham!F:F, B17, NhatKy_ViPham!H:H, "L05")</f>
        <v>0</v>
      </c>
      <c r="K17" s="7">
        <f>SUMIFS(NhatKy_ViPham!K:K, NhatKy_ViPham!E:E, "11_Ly_A", NhatKy_ViPham!F:F, B17, NhatKy_ViPham!H:H, "L06")</f>
        <v>0</v>
      </c>
      <c r="L17" s="7">
        <f>SUMIFS(NhatKy_ViPham!K:K, NhatKy_ViPham!E:E, "11_Ly_A", NhatKy_ViPham!F:F, B17, NhatKy_ViPham!H:H, "L07")</f>
        <v>0</v>
      </c>
      <c r="M17" s="7">
        <f>SUMIFS(NhatKy_ViPham!K:K, NhatKy_ViPham!E:E, "11_Ly_A", NhatKy_ViPham!F:F, B17, NhatKy_ViPham!H:H, "L08")</f>
        <v>0</v>
      </c>
      <c r="N17" s="7">
        <f>SUMIFS(NhatKy_ViPham!K:K, NhatKy_ViPham!E:E, "11_Ly_A", NhatKy_ViPham!F:F, B17, NhatKy_ViPham!H:H, "L09")</f>
        <v>0</v>
      </c>
      <c r="O17" s="7">
        <f>SUMIFS(NhatKy_ViPham!K:K, NhatKy_ViPham!E:E, "11_Ly_A", NhatKy_ViPham!F:F, B17, NhatKy_ViPham!H:H, "L10")</f>
        <v>0</v>
      </c>
      <c r="P17" s="12">
        <f>SUMIFS(NhatKy_ViPham!J:J, NhatKy_ViPham!E:E, "11_Ly_A", NhatKy_ViPham!F:F, B17)</f>
        <v>0</v>
      </c>
      <c r="Q17" s="13">
        <f>SUMIFS(NhatKy_ViPham!K:K, NhatKy_ViPham!E:E, "11_Ly_A", NhatKy_ViPham!F:F, B17)</f>
        <v>0</v>
      </c>
      <c r="R17" s="7">
        <f>100 + SUMIFS(NhatKy_ViPham!J:J, NhatKy_ViPham!E:E, "11_Ly_A", NhatKy_ViPham!F:F, B17, NhatKy_ViPham!C:C, "T1") - SUMIFS(NhatKy_ViPham!K:K, NhatKy_ViPham!E:E, "11_Ly_A", NhatKy_ViPham!F:F, B17, NhatKy_ViPham!C:C, "T1")</f>
        <v>100</v>
      </c>
      <c r="S17" s="7">
        <f>100 + SUMIFS(NhatKy_ViPham!J:J, NhatKy_ViPham!E:E, "11_Ly_A", NhatKy_ViPham!F:F, B17, NhatKy_ViPham!C:C, "T2") - SUMIFS(NhatKy_ViPham!K:K, NhatKy_ViPham!E:E, "11_Ly_A", NhatKy_ViPham!F:F, B17, NhatKy_ViPham!C:C, "T2")</f>
        <v>100</v>
      </c>
      <c r="T17" s="7">
        <f>100 + SUMIFS(NhatKy_ViPham!J:J, NhatKy_ViPham!E:E, "11_Ly_A", NhatKy_ViPham!F:F, B17, NhatKy_ViPham!C:C, "T3") - SUMIFS(NhatKy_ViPham!K:K, NhatKy_ViPham!E:E, "11_Ly_A", NhatKy_ViPham!F:F, B17, NhatKy_ViPham!C:C, "T3")</f>
        <v>100</v>
      </c>
      <c r="U17" s="7">
        <f>100 + SUMIFS(NhatKy_ViPham!J:J, NhatKy_ViPham!E:E, "11_Ly_A", NhatKy_ViPham!F:F, B17, NhatKy_ViPham!C:C, "T4") - SUMIFS(NhatKy_ViPham!K:K, NhatKy_ViPham!E:E, "11_Ly_A", NhatKy_ViPham!F:F, B17, NhatKy_ViPham!C:C, "T4")</f>
        <v>100</v>
      </c>
      <c r="V17" s="7">
        <f>100 + SUMIFS(NhatKy_ViPham!J:J, NhatKy_ViPham!E:E, "11_Ly_A", NhatKy_ViPham!F:F, B17, NhatKy_ViPham!C:C, "T5") - SUMIFS(NhatKy_ViPham!K:K, NhatKy_ViPham!E:E, "11_Ly_A", NhatKy_ViPham!F:F, B17, NhatKy_ViPham!C:C, "T5")</f>
        <v>100</v>
      </c>
      <c r="W17" s="7">
        <f>100 + SUMIFS(NhatKy_ViPham!J:J, NhatKy_ViPham!E:E, "11_Ly_A", NhatKy_ViPham!F:F, B17, NhatKy_ViPham!C:C, "T6") - SUMIFS(NhatKy_ViPham!K:K, NhatKy_ViPham!E:E, "11_Ly_A", NhatKy_ViPham!F:F, B17, NhatKy_ViPham!C:C, "T6")</f>
        <v>100</v>
      </c>
      <c r="X17" s="7">
        <f>100 + SUMIFS(NhatKy_ViPham!J:J, NhatKy_ViPham!E:E, "11_Ly_A", NhatKy_ViPham!F:F, B17, NhatKy_ViPham!C:C, "T7") - SUMIFS(NhatKy_ViPham!K:K, NhatKy_ViPham!E:E, "11_Ly_A", NhatKy_ViPham!F:F, B17, NhatKy_ViPham!C:C, "T7")</f>
        <v>100</v>
      </c>
      <c r="Y17" s="7">
        <f>100 + SUMIFS(NhatKy_ViPham!J:J, NhatKy_ViPham!E:E, "11_Ly_A", NhatKy_ViPham!F:F, B17, NhatKy_ViPham!C:C, "T8") - SUMIFS(NhatKy_ViPham!K:K, NhatKy_ViPham!E:E, "11_Ly_A", NhatKy_ViPham!F:F, B17, NhatKy_ViPham!C:C, "T8")</f>
        <v>100</v>
      </c>
      <c r="Z17" s="7">
        <f>100 + SUMIFS(NhatKy_ViPham!J:J, NhatKy_ViPham!E:E, "11_Ly_A", NhatKy_ViPham!F:F, B17, NhatKy_ViPham!C:C, "T9") - SUMIFS(NhatKy_ViPham!K:K, NhatKy_ViPham!E:E, "11_Ly_A", NhatKy_ViPham!F:F, B17, NhatKy_ViPham!C:C, "T9")</f>
        <v>100</v>
      </c>
      <c r="AA17" s="7">
        <f>100 + SUMIFS(NhatKy_ViPham!J:J, NhatKy_ViPham!E:E, "11_Ly_A", NhatKy_ViPham!F:F, B17, NhatKy_ViPham!C:C, "T10") - SUMIFS(NhatKy_ViPham!K:K, NhatKy_ViPham!E:E, "11_Ly_A", NhatKy_ViPham!F:F, B17, NhatKy_ViPham!C:C, "T10")</f>
        <v>100</v>
      </c>
      <c r="AB17" s="7">
        <f>100 + SUMIFS(NhatKy_ViPham!J:J, NhatKy_ViPham!E:E, "11_Ly_A", NhatKy_ViPham!F:F, B17, NhatKy_ViPham!C:C, "T11") - SUMIFS(NhatKy_ViPham!K:K, NhatKy_ViPham!E:E, "11_Ly_A", NhatKy_ViPham!F:F, B17, NhatKy_ViPham!C:C, "T11")</f>
        <v>100</v>
      </c>
      <c r="AC17" s="7">
        <f>100 + SUMIFS(NhatKy_ViPham!J:J, NhatKy_ViPham!E:E, "11_Ly_A", NhatKy_ViPham!F:F, B17, NhatKy_ViPham!C:C, "T12") - SUMIFS(NhatKy_ViPham!K:K, NhatKy_ViPham!E:E, "11_Ly_A", NhatKy_ViPham!F:F, B17, NhatKy_ViPham!C:C, "T12")</f>
        <v>100</v>
      </c>
      <c r="AD17" s="7">
        <f>100 + SUMIFS(NhatKy_ViPham!J:J, NhatKy_ViPham!E:E, "11_Ly_A", NhatKy_ViPham!F:F, B17, NhatKy_ViPham!C:C, "T13") - SUMIFS(NhatKy_ViPham!K:K, NhatKy_ViPham!E:E, "11_Ly_A", NhatKy_ViPham!F:F, B17, NhatKy_ViPham!C:C, "T13")</f>
        <v>100</v>
      </c>
      <c r="AE17" s="7">
        <f>100 + SUMIFS(NhatKy_ViPham!J:J, NhatKy_ViPham!E:E, "11_Ly_A", NhatKy_ViPham!F:F, B17, NhatKy_ViPham!C:C, "T14") - SUMIFS(NhatKy_ViPham!K:K, NhatKy_ViPham!E:E, "11_Ly_A", NhatKy_ViPham!F:F, B17, NhatKy_ViPham!C:C, "T14")</f>
        <v>100</v>
      </c>
      <c r="AF17" s="7">
        <f>100 + SUMIFS(NhatKy_ViPham!J:J, NhatKy_ViPham!E:E, "11_Ly_A", NhatKy_ViPham!F:F, B17, NhatKy_ViPham!C:C, "T15") - SUMIFS(NhatKy_ViPham!K:K, NhatKy_ViPham!E:E, "11_Ly_A", NhatKy_ViPham!F:F, B17, NhatKy_ViPham!C:C, "T15")</f>
        <v>100</v>
      </c>
      <c r="AG17" s="7">
        <f>100 + SUMIFS(NhatKy_ViPham!J:J, NhatKy_ViPham!E:E, "11_Ly_A", NhatKy_ViPham!F:F, B17, NhatKy_ViPham!C:C, "T16") - SUMIFS(NhatKy_ViPham!K:K, NhatKy_ViPham!E:E, "11_Ly_A", NhatKy_ViPham!F:F, B17, NhatKy_ViPham!C:C, "T16")</f>
        <v>100</v>
      </c>
      <c r="AH17" s="7">
        <f>100 + SUMIFS(NhatKy_ViPham!J:J, NhatKy_ViPham!E:E, "11_Ly_A", NhatKy_ViPham!F:F, B17, NhatKy_ViPham!C:C, "T17") - SUMIFS(NhatKy_ViPham!K:K, NhatKy_ViPham!E:E, "11_Ly_A", NhatKy_ViPham!F:F, B17, NhatKy_ViPham!C:C, "T17")</f>
        <v>100</v>
      </c>
      <c r="AI17" s="7">
        <f>100 + SUMIFS(NhatKy_ViPham!J:J, NhatKy_ViPham!E:E, "11_Ly_A", NhatKy_ViPham!F:F, B17, NhatKy_ViPham!C:C, "T18") - SUMIFS(NhatKy_ViPham!K:K, NhatKy_ViPham!E:E, "11_Ly_A", NhatKy_ViPham!F:F, B17, NhatKy_ViPham!C:C, "T18")</f>
        <v>100</v>
      </c>
      <c r="AJ17" s="7">
        <f>100 + SUMIFS(NhatKy_ViPham!J:J, NhatKy_ViPham!E:E, "11_Ly_A", NhatKy_ViPham!F:F, B17, NhatKy_ViPham!C:C, "T19") - SUMIFS(NhatKy_ViPham!K:K, NhatKy_ViPham!E:E, "11_Ly_A", NhatKy_ViPham!F:F, B17, NhatKy_ViPham!C:C, "T19")</f>
        <v>100</v>
      </c>
      <c r="AK17" s="7">
        <f>100 + SUMIFS(NhatKy_ViPham!J:J, NhatKy_ViPham!E:E, "11_Ly_A", NhatKy_ViPham!F:F, B17, NhatKy_ViPham!C:C, "T20") - SUMIFS(NhatKy_ViPham!K:K, NhatKy_ViPham!E:E, "11_Ly_A", NhatKy_ViPham!F:F, B17, NhatKy_ViPham!C:C, "T20")</f>
        <v>100</v>
      </c>
      <c r="AL17" s="7">
        <f>100 + SUMIFS(NhatKy_ViPham!J:J, NhatKy_ViPham!E:E, "11_Ly_A", NhatKy_ViPham!F:F, B17, NhatKy_ViPham!C:C, "T21") - SUMIFS(NhatKy_ViPham!K:K, NhatKy_ViPham!E:E, "11_Ly_A", NhatKy_ViPham!F:F, B17, NhatKy_ViPham!C:C, "T21")</f>
        <v>100</v>
      </c>
      <c r="AM17" s="7">
        <f>100 + SUMIFS(NhatKy_ViPham!J:J, NhatKy_ViPham!E:E, "11_Ly_A", NhatKy_ViPham!F:F, B17, NhatKy_ViPham!C:C, "T22") - SUMIFS(NhatKy_ViPham!K:K, NhatKy_ViPham!E:E, "11_Ly_A", NhatKy_ViPham!F:F, B17, NhatKy_ViPham!C:C, "T22")</f>
        <v>100</v>
      </c>
      <c r="AN17" s="7">
        <f>100 + SUMIFS(NhatKy_ViPham!J:J, NhatKy_ViPham!E:E, "11_Ly_A", NhatKy_ViPham!F:F, B17, NhatKy_ViPham!C:C, "T23") - SUMIFS(NhatKy_ViPham!K:K, NhatKy_ViPham!E:E, "11_Ly_A", NhatKy_ViPham!F:F, B17, NhatKy_ViPham!C:C, "T23")</f>
        <v>100</v>
      </c>
      <c r="AO17" s="7">
        <f>100 + SUMIFS(NhatKy_ViPham!J:J, NhatKy_ViPham!E:E, "11_Ly_A", NhatKy_ViPham!F:F, B17, NhatKy_ViPham!C:C, "T24") - SUMIFS(NhatKy_ViPham!K:K, NhatKy_ViPham!E:E, "11_Ly_A", NhatKy_ViPham!F:F, B17, NhatKy_ViPham!C:C, "T24")</f>
        <v>100</v>
      </c>
      <c r="AP17" s="7">
        <f>100 + SUMIFS(NhatKy_ViPham!J:J, NhatKy_ViPham!E:E, "11_Ly_A", NhatKy_ViPham!F:F, B17, NhatKy_ViPham!C:C, "T25") - SUMIFS(NhatKy_ViPham!K:K, NhatKy_ViPham!E:E, "11_Ly_A", NhatKy_ViPham!F:F, B17, NhatKy_ViPham!C:C, "T25")</f>
        <v>100</v>
      </c>
      <c r="AQ17" s="7">
        <f>100 + SUMIFS(NhatKy_ViPham!J:J, NhatKy_ViPham!E:E, "11_Ly_A", NhatKy_ViPham!F:F, B17, NhatKy_ViPham!C:C, "T26") - SUMIFS(NhatKy_ViPham!K:K, NhatKy_ViPham!E:E, "11_Ly_A", NhatKy_ViPham!F:F, B17, NhatKy_ViPham!C:C, "T26")</f>
        <v>100</v>
      </c>
      <c r="AR17" s="7">
        <f>100 + SUMIFS(NhatKy_ViPham!J:J, NhatKy_ViPham!E:E, "11_Ly_A", NhatKy_ViPham!F:F, B17, NhatKy_ViPham!C:C, "T27") - SUMIFS(NhatKy_ViPham!K:K, NhatKy_ViPham!E:E, "11_Ly_A", NhatKy_ViPham!F:F, B17, NhatKy_ViPham!C:C, "T27")</f>
        <v>100</v>
      </c>
      <c r="AS17" s="7">
        <f>100 + SUMIFS(NhatKy_ViPham!J:J, NhatKy_ViPham!E:E, "11_Ly_A", NhatKy_ViPham!F:F, B17, NhatKy_ViPham!C:C, "T28") - SUMIFS(NhatKy_ViPham!K:K, NhatKy_ViPham!E:E, "11_Ly_A", NhatKy_ViPham!F:F, B17, NhatKy_ViPham!C:C, "T28")</f>
        <v>100</v>
      </c>
      <c r="AT17" s="7">
        <f>100 + SUMIFS(NhatKy_ViPham!J:J, NhatKy_ViPham!E:E, "11_Ly_A", NhatKy_ViPham!F:F, B17, NhatKy_ViPham!C:C, "T29") - SUMIFS(NhatKy_ViPham!K:K, NhatKy_ViPham!E:E, "11_Ly_A", NhatKy_ViPham!F:F, B17, NhatKy_ViPham!C:C, "T29")</f>
        <v>100</v>
      </c>
      <c r="AU17" s="7">
        <f>100 + SUMIFS(NhatKy_ViPham!J:J, NhatKy_ViPham!E:E, "11_Ly_A", NhatKy_ViPham!F:F, B17, NhatKy_ViPham!C:C, "T30") - SUMIFS(NhatKy_ViPham!K:K, NhatKy_ViPham!E:E, "11_Ly_A", NhatKy_ViPham!F:F, B17, NhatKy_ViPham!C:C, "T30")</f>
        <v>100</v>
      </c>
      <c r="AV17" s="7">
        <f>100 + SUMIFS(NhatKy_ViPham!J:J, NhatKy_ViPham!E:E, "11_Ly_A", NhatKy_ViPham!F:F, B17, NhatKy_ViPham!C:C, "T31") - SUMIFS(NhatKy_ViPham!K:K, NhatKy_ViPham!E:E, "11_Ly_A", NhatKy_ViPham!F:F, B17, NhatKy_ViPham!C:C, "T31")</f>
        <v>100</v>
      </c>
      <c r="AW17" s="7">
        <f>100 + SUMIFS(NhatKy_ViPham!J:J, NhatKy_ViPham!E:E, "11_Ly_A", NhatKy_ViPham!F:F, B17, NhatKy_ViPham!C:C, "T32") - SUMIFS(NhatKy_ViPham!K:K, NhatKy_ViPham!E:E, "11_Ly_A", NhatKy_ViPham!F:F, B17, NhatKy_ViPham!C:C, "T32")</f>
        <v>100</v>
      </c>
      <c r="AX17" s="7">
        <f>100 + SUMIFS(NhatKy_ViPham!J:J, NhatKy_ViPham!E:E, "11_Ly_A", NhatKy_ViPham!F:F, B17, NhatKy_ViPham!C:C, "T33") - SUMIFS(NhatKy_ViPham!K:K, NhatKy_ViPham!E:E, "11_Ly_A", NhatKy_ViPham!F:F, B17, NhatKy_ViPham!C:C, "T33")</f>
        <v>100</v>
      </c>
      <c r="AY17" s="7">
        <f>100 + SUMIFS(NhatKy_ViPham!J:J, NhatKy_ViPham!E:E, "11_Ly_A", NhatKy_ViPham!F:F, B17, NhatKy_ViPham!C:C, "T34") - SUMIFS(NhatKy_ViPham!K:K, NhatKy_ViPham!E:E, "11_Ly_A", NhatKy_ViPham!F:F, B17, NhatKy_ViPham!C:C, "T34")</f>
        <v>100</v>
      </c>
      <c r="AZ17" s="7">
        <f>100 + SUMIFS(NhatKy_ViPham!J:J, NhatKy_ViPham!E:E, "11_Ly_A", NhatKy_ViPham!F:F, B17, NhatKy_ViPham!C:C, "T35") - SUMIFS(NhatKy_ViPham!K:K, NhatKy_ViPham!E:E, "11_Ly_A", NhatKy_ViPham!F:F, B17, NhatKy_ViPham!C:C, "T35")</f>
        <v>100</v>
      </c>
      <c r="BA17" s="12">
        <f t="shared" si="0"/>
        <v>100</v>
      </c>
      <c r="BB17" s="11" t="s">
        <v>430</v>
      </c>
      <c r="BC17" s="14" t="str">
        <f t="shared" si="1"/>
        <v>Tốt</v>
      </c>
      <c r="BD17" s="10" t="str">
        <f t="shared" si="2"/>
        <v>🟢 BÌNH THƯỜNG</v>
      </c>
    </row>
    <row r="18" spans="1:56" x14ac:dyDescent="0.25">
      <c r="A18" s="5">
        <v>10</v>
      </c>
      <c r="B18" s="15" t="s">
        <v>1542</v>
      </c>
      <c r="C18" s="5" t="s">
        <v>1389</v>
      </c>
      <c r="D18" s="5" t="s">
        <v>435</v>
      </c>
      <c r="E18" s="11" t="s">
        <v>430</v>
      </c>
      <c r="F18" s="6">
        <f>SUMIFS(NhatKy_ViPham!K:K, NhatKy_ViPham!E:E, "11_Ly_A", NhatKy_ViPham!F:F, B18, NhatKy_ViPham!H:H, "L01")</f>
        <v>0</v>
      </c>
      <c r="G18" s="6">
        <f>SUMIFS(NhatKy_ViPham!K:K, NhatKy_ViPham!E:E, "11_Ly_A", NhatKy_ViPham!F:F, B18, NhatKy_ViPham!H:H, "L02")</f>
        <v>0</v>
      </c>
      <c r="H18" s="6">
        <f>SUMIFS(NhatKy_ViPham!K:K, NhatKy_ViPham!E:E, "11_Ly_A", NhatKy_ViPham!F:F, B18, NhatKy_ViPham!H:H, "L03")</f>
        <v>0</v>
      </c>
      <c r="I18" s="6">
        <f>SUMIFS(NhatKy_ViPham!K:K, NhatKy_ViPham!E:E, "11_Ly_A", NhatKy_ViPham!F:F, B18, NhatKy_ViPham!H:H, "L04")</f>
        <v>0</v>
      </c>
      <c r="J18" s="6">
        <f>SUMIFS(NhatKy_ViPham!K:K, NhatKy_ViPham!E:E, "11_Ly_A", NhatKy_ViPham!F:F, B18, NhatKy_ViPham!H:H, "L05")</f>
        <v>0</v>
      </c>
      <c r="K18" s="6">
        <f>SUMIFS(NhatKy_ViPham!K:K, NhatKy_ViPham!E:E, "11_Ly_A", NhatKy_ViPham!F:F, B18, NhatKy_ViPham!H:H, "L06")</f>
        <v>0</v>
      </c>
      <c r="L18" s="6">
        <f>SUMIFS(NhatKy_ViPham!K:K, NhatKy_ViPham!E:E, "11_Ly_A", NhatKy_ViPham!F:F, B18, NhatKy_ViPham!H:H, "L07")</f>
        <v>0</v>
      </c>
      <c r="M18" s="6">
        <f>SUMIFS(NhatKy_ViPham!K:K, NhatKy_ViPham!E:E, "11_Ly_A", NhatKy_ViPham!F:F, B18, NhatKy_ViPham!H:H, "L08")</f>
        <v>0</v>
      </c>
      <c r="N18" s="6">
        <f>SUMIFS(NhatKy_ViPham!K:K, NhatKy_ViPham!E:E, "11_Ly_A", NhatKy_ViPham!F:F, B18, NhatKy_ViPham!H:H, "L09")</f>
        <v>0</v>
      </c>
      <c r="O18" s="6">
        <f>SUMIFS(NhatKy_ViPham!K:K, NhatKy_ViPham!E:E, "11_Ly_A", NhatKy_ViPham!F:F, B18, NhatKy_ViPham!H:H, "L10")</f>
        <v>0</v>
      </c>
      <c r="P18" s="12">
        <f>SUMIFS(NhatKy_ViPham!J:J, NhatKy_ViPham!E:E, "11_Ly_A", NhatKy_ViPham!F:F, B18)</f>
        <v>0</v>
      </c>
      <c r="Q18" s="13">
        <f>SUMIFS(NhatKy_ViPham!K:K, NhatKy_ViPham!E:E, "11_Ly_A", NhatKy_ViPham!F:F, B18)</f>
        <v>0</v>
      </c>
      <c r="R18" s="6">
        <f>100 + SUMIFS(NhatKy_ViPham!J:J, NhatKy_ViPham!E:E, "11_Ly_A", NhatKy_ViPham!F:F, B18, NhatKy_ViPham!C:C, "T1") - SUMIFS(NhatKy_ViPham!K:K, NhatKy_ViPham!E:E, "11_Ly_A", NhatKy_ViPham!F:F, B18, NhatKy_ViPham!C:C, "T1")</f>
        <v>100</v>
      </c>
      <c r="S18" s="6">
        <f>100 + SUMIFS(NhatKy_ViPham!J:J, NhatKy_ViPham!E:E, "11_Ly_A", NhatKy_ViPham!F:F, B18, NhatKy_ViPham!C:C, "T2") - SUMIFS(NhatKy_ViPham!K:K, NhatKy_ViPham!E:E, "11_Ly_A", NhatKy_ViPham!F:F, B18, NhatKy_ViPham!C:C, "T2")</f>
        <v>100</v>
      </c>
      <c r="T18" s="6">
        <f>100 + SUMIFS(NhatKy_ViPham!J:J, NhatKy_ViPham!E:E, "11_Ly_A", NhatKy_ViPham!F:F, B18, NhatKy_ViPham!C:C, "T3") - SUMIFS(NhatKy_ViPham!K:K, NhatKy_ViPham!E:E, "11_Ly_A", NhatKy_ViPham!F:F, B18, NhatKy_ViPham!C:C, "T3")</f>
        <v>100</v>
      </c>
      <c r="U18" s="6">
        <f>100 + SUMIFS(NhatKy_ViPham!J:J, NhatKy_ViPham!E:E, "11_Ly_A", NhatKy_ViPham!F:F, B18, NhatKy_ViPham!C:C, "T4") - SUMIFS(NhatKy_ViPham!K:K, NhatKy_ViPham!E:E, "11_Ly_A", NhatKy_ViPham!F:F, B18, NhatKy_ViPham!C:C, "T4")</f>
        <v>100</v>
      </c>
      <c r="V18" s="6">
        <f>100 + SUMIFS(NhatKy_ViPham!J:J, NhatKy_ViPham!E:E, "11_Ly_A", NhatKy_ViPham!F:F, B18, NhatKy_ViPham!C:C, "T5") - SUMIFS(NhatKy_ViPham!K:K, NhatKy_ViPham!E:E, "11_Ly_A", NhatKy_ViPham!F:F, B18, NhatKy_ViPham!C:C, "T5")</f>
        <v>100</v>
      </c>
      <c r="W18" s="6">
        <f>100 + SUMIFS(NhatKy_ViPham!J:J, NhatKy_ViPham!E:E, "11_Ly_A", NhatKy_ViPham!F:F, B18, NhatKy_ViPham!C:C, "T6") - SUMIFS(NhatKy_ViPham!K:K, NhatKy_ViPham!E:E, "11_Ly_A", NhatKy_ViPham!F:F, B18, NhatKy_ViPham!C:C, "T6")</f>
        <v>100</v>
      </c>
      <c r="X18" s="6">
        <f>100 + SUMIFS(NhatKy_ViPham!J:J, NhatKy_ViPham!E:E, "11_Ly_A", NhatKy_ViPham!F:F, B18, NhatKy_ViPham!C:C, "T7") - SUMIFS(NhatKy_ViPham!K:K, NhatKy_ViPham!E:E, "11_Ly_A", NhatKy_ViPham!F:F, B18, NhatKy_ViPham!C:C, "T7")</f>
        <v>100</v>
      </c>
      <c r="Y18" s="6">
        <f>100 + SUMIFS(NhatKy_ViPham!J:J, NhatKy_ViPham!E:E, "11_Ly_A", NhatKy_ViPham!F:F, B18, NhatKy_ViPham!C:C, "T8") - SUMIFS(NhatKy_ViPham!K:K, NhatKy_ViPham!E:E, "11_Ly_A", NhatKy_ViPham!F:F, B18, NhatKy_ViPham!C:C, "T8")</f>
        <v>100</v>
      </c>
      <c r="Z18" s="6">
        <f>100 + SUMIFS(NhatKy_ViPham!J:J, NhatKy_ViPham!E:E, "11_Ly_A", NhatKy_ViPham!F:F, B18, NhatKy_ViPham!C:C, "T9") - SUMIFS(NhatKy_ViPham!K:K, NhatKy_ViPham!E:E, "11_Ly_A", NhatKy_ViPham!F:F, B18, NhatKy_ViPham!C:C, "T9")</f>
        <v>100</v>
      </c>
      <c r="AA18" s="6">
        <f>100 + SUMIFS(NhatKy_ViPham!J:J, NhatKy_ViPham!E:E, "11_Ly_A", NhatKy_ViPham!F:F, B18, NhatKy_ViPham!C:C, "T10") - SUMIFS(NhatKy_ViPham!K:K, NhatKy_ViPham!E:E, "11_Ly_A", NhatKy_ViPham!F:F, B18, NhatKy_ViPham!C:C, "T10")</f>
        <v>100</v>
      </c>
      <c r="AB18" s="6">
        <f>100 + SUMIFS(NhatKy_ViPham!J:J, NhatKy_ViPham!E:E, "11_Ly_A", NhatKy_ViPham!F:F, B18, NhatKy_ViPham!C:C, "T11") - SUMIFS(NhatKy_ViPham!K:K, NhatKy_ViPham!E:E, "11_Ly_A", NhatKy_ViPham!F:F, B18, NhatKy_ViPham!C:C, "T11")</f>
        <v>100</v>
      </c>
      <c r="AC18" s="6">
        <f>100 + SUMIFS(NhatKy_ViPham!J:J, NhatKy_ViPham!E:E, "11_Ly_A", NhatKy_ViPham!F:F, B18, NhatKy_ViPham!C:C, "T12") - SUMIFS(NhatKy_ViPham!K:K, NhatKy_ViPham!E:E, "11_Ly_A", NhatKy_ViPham!F:F, B18, NhatKy_ViPham!C:C, "T12")</f>
        <v>100</v>
      </c>
      <c r="AD18" s="6">
        <f>100 + SUMIFS(NhatKy_ViPham!J:J, NhatKy_ViPham!E:E, "11_Ly_A", NhatKy_ViPham!F:F, B18, NhatKy_ViPham!C:C, "T13") - SUMIFS(NhatKy_ViPham!K:K, NhatKy_ViPham!E:E, "11_Ly_A", NhatKy_ViPham!F:F, B18, NhatKy_ViPham!C:C, "T13")</f>
        <v>100</v>
      </c>
      <c r="AE18" s="6">
        <f>100 + SUMIFS(NhatKy_ViPham!J:J, NhatKy_ViPham!E:E, "11_Ly_A", NhatKy_ViPham!F:F, B18, NhatKy_ViPham!C:C, "T14") - SUMIFS(NhatKy_ViPham!K:K, NhatKy_ViPham!E:E, "11_Ly_A", NhatKy_ViPham!F:F, B18, NhatKy_ViPham!C:C, "T14")</f>
        <v>100</v>
      </c>
      <c r="AF18" s="6">
        <f>100 + SUMIFS(NhatKy_ViPham!J:J, NhatKy_ViPham!E:E, "11_Ly_A", NhatKy_ViPham!F:F, B18, NhatKy_ViPham!C:C, "T15") - SUMIFS(NhatKy_ViPham!K:K, NhatKy_ViPham!E:E, "11_Ly_A", NhatKy_ViPham!F:F, B18, NhatKy_ViPham!C:C, "T15")</f>
        <v>100</v>
      </c>
      <c r="AG18" s="6">
        <f>100 + SUMIFS(NhatKy_ViPham!J:J, NhatKy_ViPham!E:E, "11_Ly_A", NhatKy_ViPham!F:F, B18, NhatKy_ViPham!C:C, "T16") - SUMIFS(NhatKy_ViPham!K:K, NhatKy_ViPham!E:E, "11_Ly_A", NhatKy_ViPham!F:F, B18, NhatKy_ViPham!C:C, "T16")</f>
        <v>100</v>
      </c>
      <c r="AH18" s="6">
        <f>100 + SUMIFS(NhatKy_ViPham!J:J, NhatKy_ViPham!E:E, "11_Ly_A", NhatKy_ViPham!F:F, B18, NhatKy_ViPham!C:C, "T17") - SUMIFS(NhatKy_ViPham!K:K, NhatKy_ViPham!E:E, "11_Ly_A", NhatKy_ViPham!F:F, B18, NhatKy_ViPham!C:C, "T17")</f>
        <v>100</v>
      </c>
      <c r="AI18" s="6">
        <f>100 + SUMIFS(NhatKy_ViPham!J:J, NhatKy_ViPham!E:E, "11_Ly_A", NhatKy_ViPham!F:F, B18, NhatKy_ViPham!C:C, "T18") - SUMIFS(NhatKy_ViPham!K:K, NhatKy_ViPham!E:E, "11_Ly_A", NhatKy_ViPham!F:F, B18, NhatKy_ViPham!C:C, "T18")</f>
        <v>100</v>
      </c>
      <c r="AJ18" s="6">
        <f>100 + SUMIFS(NhatKy_ViPham!J:J, NhatKy_ViPham!E:E, "11_Ly_A", NhatKy_ViPham!F:F, B18, NhatKy_ViPham!C:C, "T19") - SUMIFS(NhatKy_ViPham!K:K, NhatKy_ViPham!E:E, "11_Ly_A", NhatKy_ViPham!F:F, B18, NhatKy_ViPham!C:C, "T19")</f>
        <v>100</v>
      </c>
      <c r="AK18" s="6">
        <f>100 + SUMIFS(NhatKy_ViPham!J:J, NhatKy_ViPham!E:E, "11_Ly_A", NhatKy_ViPham!F:F, B18, NhatKy_ViPham!C:C, "T20") - SUMIFS(NhatKy_ViPham!K:K, NhatKy_ViPham!E:E, "11_Ly_A", NhatKy_ViPham!F:F, B18, NhatKy_ViPham!C:C, "T20")</f>
        <v>100</v>
      </c>
      <c r="AL18" s="6">
        <f>100 + SUMIFS(NhatKy_ViPham!J:J, NhatKy_ViPham!E:E, "11_Ly_A", NhatKy_ViPham!F:F, B18, NhatKy_ViPham!C:C, "T21") - SUMIFS(NhatKy_ViPham!K:K, NhatKy_ViPham!E:E, "11_Ly_A", NhatKy_ViPham!F:F, B18, NhatKy_ViPham!C:C, "T21")</f>
        <v>100</v>
      </c>
      <c r="AM18" s="6">
        <f>100 + SUMIFS(NhatKy_ViPham!J:J, NhatKy_ViPham!E:E, "11_Ly_A", NhatKy_ViPham!F:F, B18, NhatKy_ViPham!C:C, "T22") - SUMIFS(NhatKy_ViPham!K:K, NhatKy_ViPham!E:E, "11_Ly_A", NhatKy_ViPham!F:F, B18, NhatKy_ViPham!C:C, "T22")</f>
        <v>100</v>
      </c>
      <c r="AN18" s="6">
        <f>100 + SUMIFS(NhatKy_ViPham!J:J, NhatKy_ViPham!E:E, "11_Ly_A", NhatKy_ViPham!F:F, B18, NhatKy_ViPham!C:C, "T23") - SUMIFS(NhatKy_ViPham!K:K, NhatKy_ViPham!E:E, "11_Ly_A", NhatKy_ViPham!F:F, B18, NhatKy_ViPham!C:C, "T23")</f>
        <v>100</v>
      </c>
      <c r="AO18" s="6">
        <f>100 + SUMIFS(NhatKy_ViPham!J:J, NhatKy_ViPham!E:E, "11_Ly_A", NhatKy_ViPham!F:F, B18, NhatKy_ViPham!C:C, "T24") - SUMIFS(NhatKy_ViPham!K:K, NhatKy_ViPham!E:E, "11_Ly_A", NhatKy_ViPham!F:F, B18, NhatKy_ViPham!C:C, "T24")</f>
        <v>100</v>
      </c>
      <c r="AP18" s="6">
        <f>100 + SUMIFS(NhatKy_ViPham!J:J, NhatKy_ViPham!E:E, "11_Ly_A", NhatKy_ViPham!F:F, B18, NhatKy_ViPham!C:C, "T25") - SUMIFS(NhatKy_ViPham!K:K, NhatKy_ViPham!E:E, "11_Ly_A", NhatKy_ViPham!F:F, B18, NhatKy_ViPham!C:C, "T25")</f>
        <v>100</v>
      </c>
      <c r="AQ18" s="6">
        <f>100 + SUMIFS(NhatKy_ViPham!J:J, NhatKy_ViPham!E:E, "11_Ly_A", NhatKy_ViPham!F:F, B18, NhatKy_ViPham!C:C, "T26") - SUMIFS(NhatKy_ViPham!K:K, NhatKy_ViPham!E:E, "11_Ly_A", NhatKy_ViPham!F:F, B18, NhatKy_ViPham!C:C, "T26")</f>
        <v>100</v>
      </c>
      <c r="AR18" s="6">
        <f>100 + SUMIFS(NhatKy_ViPham!J:J, NhatKy_ViPham!E:E, "11_Ly_A", NhatKy_ViPham!F:F, B18, NhatKy_ViPham!C:C, "T27") - SUMIFS(NhatKy_ViPham!K:K, NhatKy_ViPham!E:E, "11_Ly_A", NhatKy_ViPham!F:F, B18, NhatKy_ViPham!C:C, "T27")</f>
        <v>100</v>
      </c>
      <c r="AS18" s="6">
        <f>100 + SUMIFS(NhatKy_ViPham!J:J, NhatKy_ViPham!E:E, "11_Ly_A", NhatKy_ViPham!F:F, B18, NhatKy_ViPham!C:C, "T28") - SUMIFS(NhatKy_ViPham!K:K, NhatKy_ViPham!E:E, "11_Ly_A", NhatKy_ViPham!F:F, B18, NhatKy_ViPham!C:C, "T28")</f>
        <v>100</v>
      </c>
      <c r="AT18" s="6">
        <f>100 + SUMIFS(NhatKy_ViPham!J:J, NhatKy_ViPham!E:E, "11_Ly_A", NhatKy_ViPham!F:F, B18, NhatKy_ViPham!C:C, "T29") - SUMIFS(NhatKy_ViPham!K:K, NhatKy_ViPham!E:E, "11_Ly_A", NhatKy_ViPham!F:F, B18, NhatKy_ViPham!C:C, "T29")</f>
        <v>100</v>
      </c>
      <c r="AU18" s="6">
        <f>100 + SUMIFS(NhatKy_ViPham!J:J, NhatKy_ViPham!E:E, "11_Ly_A", NhatKy_ViPham!F:F, B18, NhatKy_ViPham!C:C, "T30") - SUMIFS(NhatKy_ViPham!K:K, NhatKy_ViPham!E:E, "11_Ly_A", NhatKy_ViPham!F:F, B18, NhatKy_ViPham!C:C, "T30")</f>
        <v>100</v>
      </c>
      <c r="AV18" s="6">
        <f>100 + SUMIFS(NhatKy_ViPham!J:J, NhatKy_ViPham!E:E, "11_Ly_A", NhatKy_ViPham!F:F, B18, NhatKy_ViPham!C:C, "T31") - SUMIFS(NhatKy_ViPham!K:K, NhatKy_ViPham!E:E, "11_Ly_A", NhatKy_ViPham!F:F, B18, NhatKy_ViPham!C:C, "T31")</f>
        <v>100</v>
      </c>
      <c r="AW18" s="6">
        <f>100 + SUMIFS(NhatKy_ViPham!J:J, NhatKy_ViPham!E:E, "11_Ly_A", NhatKy_ViPham!F:F, B18, NhatKy_ViPham!C:C, "T32") - SUMIFS(NhatKy_ViPham!K:K, NhatKy_ViPham!E:E, "11_Ly_A", NhatKy_ViPham!F:F, B18, NhatKy_ViPham!C:C, "T32")</f>
        <v>100</v>
      </c>
      <c r="AX18" s="6">
        <f>100 + SUMIFS(NhatKy_ViPham!J:J, NhatKy_ViPham!E:E, "11_Ly_A", NhatKy_ViPham!F:F, B18, NhatKy_ViPham!C:C, "T33") - SUMIFS(NhatKy_ViPham!K:K, NhatKy_ViPham!E:E, "11_Ly_A", NhatKy_ViPham!F:F, B18, NhatKy_ViPham!C:C, "T33")</f>
        <v>100</v>
      </c>
      <c r="AY18" s="6">
        <f>100 + SUMIFS(NhatKy_ViPham!J:J, NhatKy_ViPham!E:E, "11_Ly_A", NhatKy_ViPham!F:F, B18, NhatKy_ViPham!C:C, "T34") - SUMIFS(NhatKy_ViPham!K:K, NhatKy_ViPham!E:E, "11_Ly_A", NhatKy_ViPham!F:F, B18, NhatKy_ViPham!C:C, "T34")</f>
        <v>100</v>
      </c>
      <c r="AZ18" s="6">
        <f>100 + SUMIFS(NhatKy_ViPham!J:J, NhatKy_ViPham!E:E, "11_Ly_A", NhatKy_ViPham!F:F, B18, NhatKy_ViPham!C:C, "T35") - SUMIFS(NhatKy_ViPham!K:K, NhatKy_ViPham!E:E, "11_Ly_A", NhatKy_ViPham!F:F, B18, NhatKy_ViPham!C:C, "T35")</f>
        <v>100</v>
      </c>
      <c r="BA18" s="12">
        <f t="shared" si="0"/>
        <v>100</v>
      </c>
      <c r="BB18" s="11" t="s">
        <v>430</v>
      </c>
      <c r="BC18" s="16" t="str">
        <f t="shared" si="1"/>
        <v>Tốt</v>
      </c>
      <c r="BD18" s="15" t="str">
        <f t="shared" si="2"/>
        <v>🟢 BÌNH THƯỜNG</v>
      </c>
    </row>
    <row r="19" spans="1:56" x14ac:dyDescent="0.25">
      <c r="A19" s="4">
        <v>11</v>
      </c>
      <c r="B19" s="10" t="s">
        <v>1543</v>
      </c>
      <c r="C19" s="4" t="s">
        <v>1544</v>
      </c>
      <c r="D19" s="4" t="s">
        <v>435</v>
      </c>
      <c r="E19" s="11" t="s">
        <v>430</v>
      </c>
      <c r="F19" s="7">
        <f>SUMIFS(NhatKy_ViPham!K:K, NhatKy_ViPham!E:E, "11_Ly_A", NhatKy_ViPham!F:F, B19, NhatKy_ViPham!H:H, "L01")</f>
        <v>0</v>
      </c>
      <c r="G19" s="7">
        <f>SUMIFS(NhatKy_ViPham!K:K, NhatKy_ViPham!E:E, "11_Ly_A", NhatKy_ViPham!F:F, B19, NhatKy_ViPham!H:H, "L02")</f>
        <v>0</v>
      </c>
      <c r="H19" s="7">
        <f>SUMIFS(NhatKy_ViPham!K:K, NhatKy_ViPham!E:E, "11_Ly_A", NhatKy_ViPham!F:F, B19, NhatKy_ViPham!H:H, "L03")</f>
        <v>0</v>
      </c>
      <c r="I19" s="7">
        <f>SUMIFS(NhatKy_ViPham!K:K, NhatKy_ViPham!E:E, "11_Ly_A", NhatKy_ViPham!F:F, B19, NhatKy_ViPham!H:H, "L04")</f>
        <v>0</v>
      </c>
      <c r="J19" s="7">
        <f>SUMIFS(NhatKy_ViPham!K:K, NhatKy_ViPham!E:E, "11_Ly_A", NhatKy_ViPham!F:F, B19, NhatKy_ViPham!H:H, "L05")</f>
        <v>0</v>
      </c>
      <c r="K19" s="7">
        <f>SUMIFS(NhatKy_ViPham!K:K, NhatKy_ViPham!E:E, "11_Ly_A", NhatKy_ViPham!F:F, B19, NhatKy_ViPham!H:H, "L06")</f>
        <v>0</v>
      </c>
      <c r="L19" s="7">
        <f>SUMIFS(NhatKy_ViPham!K:K, NhatKy_ViPham!E:E, "11_Ly_A", NhatKy_ViPham!F:F, B19, NhatKy_ViPham!H:H, "L07")</f>
        <v>0</v>
      </c>
      <c r="M19" s="7">
        <f>SUMIFS(NhatKy_ViPham!K:K, NhatKy_ViPham!E:E, "11_Ly_A", NhatKy_ViPham!F:F, B19, NhatKy_ViPham!H:H, "L08")</f>
        <v>0</v>
      </c>
      <c r="N19" s="7">
        <f>SUMIFS(NhatKy_ViPham!K:K, NhatKy_ViPham!E:E, "11_Ly_A", NhatKy_ViPham!F:F, B19, NhatKy_ViPham!H:H, "L09")</f>
        <v>0</v>
      </c>
      <c r="O19" s="7">
        <f>SUMIFS(NhatKy_ViPham!K:K, NhatKy_ViPham!E:E, "11_Ly_A", NhatKy_ViPham!F:F, B19, NhatKy_ViPham!H:H, "L10")</f>
        <v>0</v>
      </c>
      <c r="P19" s="12">
        <f>SUMIFS(NhatKy_ViPham!J:J, NhatKy_ViPham!E:E, "11_Ly_A", NhatKy_ViPham!F:F, B19)</f>
        <v>0</v>
      </c>
      <c r="Q19" s="13">
        <f>SUMIFS(NhatKy_ViPham!K:K, NhatKy_ViPham!E:E, "11_Ly_A", NhatKy_ViPham!F:F, B19)</f>
        <v>0</v>
      </c>
      <c r="R19" s="7">
        <f>100 + SUMIFS(NhatKy_ViPham!J:J, NhatKy_ViPham!E:E, "11_Ly_A", NhatKy_ViPham!F:F, B19, NhatKy_ViPham!C:C, "T1") - SUMIFS(NhatKy_ViPham!K:K, NhatKy_ViPham!E:E, "11_Ly_A", NhatKy_ViPham!F:F, B19, NhatKy_ViPham!C:C, "T1")</f>
        <v>100</v>
      </c>
      <c r="S19" s="7">
        <f>100 + SUMIFS(NhatKy_ViPham!J:J, NhatKy_ViPham!E:E, "11_Ly_A", NhatKy_ViPham!F:F, B19, NhatKy_ViPham!C:C, "T2") - SUMIFS(NhatKy_ViPham!K:K, NhatKy_ViPham!E:E, "11_Ly_A", NhatKy_ViPham!F:F, B19, NhatKy_ViPham!C:C, "T2")</f>
        <v>100</v>
      </c>
      <c r="T19" s="7">
        <f>100 + SUMIFS(NhatKy_ViPham!J:J, NhatKy_ViPham!E:E, "11_Ly_A", NhatKy_ViPham!F:F, B19, NhatKy_ViPham!C:C, "T3") - SUMIFS(NhatKy_ViPham!K:K, NhatKy_ViPham!E:E, "11_Ly_A", NhatKy_ViPham!F:F, B19, NhatKy_ViPham!C:C, "T3")</f>
        <v>100</v>
      </c>
      <c r="U19" s="7">
        <f>100 + SUMIFS(NhatKy_ViPham!J:J, NhatKy_ViPham!E:E, "11_Ly_A", NhatKy_ViPham!F:F, B19, NhatKy_ViPham!C:C, "T4") - SUMIFS(NhatKy_ViPham!K:K, NhatKy_ViPham!E:E, "11_Ly_A", NhatKy_ViPham!F:F, B19, NhatKy_ViPham!C:C, "T4")</f>
        <v>100</v>
      </c>
      <c r="V19" s="7">
        <f>100 + SUMIFS(NhatKy_ViPham!J:J, NhatKy_ViPham!E:E, "11_Ly_A", NhatKy_ViPham!F:F, B19, NhatKy_ViPham!C:C, "T5") - SUMIFS(NhatKy_ViPham!K:K, NhatKy_ViPham!E:E, "11_Ly_A", NhatKy_ViPham!F:F, B19, NhatKy_ViPham!C:C, "T5")</f>
        <v>100</v>
      </c>
      <c r="W19" s="7">
        <f>100 + SUMIFS(NhatKy_ViPham!J:J, NhatKy_ViPham!E:E, "11_Ly_A", NhatKy_ViPham!F:F, B19, NhatKy_ViPham!C:C, "T6") - SUMIFS(NhatKy_ViPham!K:K, NhatKy_ViPham!E:E, "11_Ly_A", NhatKy_ViPham!F:F, B19, NhatKy_ViPham!C:C, "T6")</f>
        <v>100</v>
      </c>
      <c r="X19" s="7">
        <f>100 + SUMIFS(NhatKy_ViPham!J:J, NhatKy_ViPham!E:E, "11_Ly_A", NhatKy_ViPham!F:F, B19, NhatKy_ViPham!C:C, "T7") - SUMIFS(NhatKy_ViPham!K:K, NhatKy_ViPham!E:E, "11_Ly_A", NhatKy_ViPham!F:F, B19, NhatKy_ViPham!C:C, "T7")</f>
        <v>100</v>
      </c>
      <c r="Y19" s="7">
        <f>100 + SUMIFS(NhatKy_ViPham!J:J, NhatKy_ViPham!E:E, "11_Ly_A", NhatKy_ViPham!F:F, B19, NhatKy_ViPham!C:C, "T8") - SUMIFS(NhatKy_ViPham!K:K, NhatKy_ViPham!E:E, "11_Ly_A", NhatKy_ViPham!F:F, B19, NhatKy_ViPham!C:C, "T8")</f>
        <v>100</v>
      </c>
      <c r="Z19" s="7">
        <f>100 + SUMIFS(NhatKy_ViPham!J:J, NhatKy_ViPham!E:E, "11_Ly_A", NhatKy_ViPham!F:F, B19, NhatKy_ViPham!C:C, "T9") - SUMIFS(NhatKy_ViPham!K:K, NhatKy_ViPham!E:E, "11_Ly_A", NhatKy_ViPham!F:F, B19, NhatKy_ViPham!C:C, "T9")</f>
        <v>100</v>
      </c>
      <c r="AA19" s="7">
        <f>100 + SUMIFS(NhatKy_ViPham!J:J, NhatKy_ViPham!E:E, "11_Ly_A", NhatKy_ViPham!F:F, B19, NhatKy_ViPham!C:C, "T10") - SUMIFS(NhatKy_ViPham!K:K, NhatKy_ViPham!E:E, "11_Ly_A", NhatKy_ViPham!F:F, B19, NhatKy_ViPham!C:C, "T10")</f>
        <v>100</v>
      </c>
      <c r="AB19" s="7">
        <f>100 + SUMIFS(NhatKy_ViPham!J:J, NhatKy_ViPham!E:E, "11_Ly_A", NhatKy_ViPham!F:F, B19, NhatKy_ViPham!C:C, "T11") - SUMIFS(NhatKy_ViPham!K:K, NhatKy_ViPham!E:E, "11_Ly_A", NhatKy_ViPham!F:F, B19, NhatKy_ViPham!C:C, "T11")</f>
        <v>100</v>
      </c>
      <c r="AC19" s="7">
        <f>100 + SUMIFS(NhatKy_ViPham!J:J, NhatKy_ViPham!E:E, "11_Ly_A", NhatKy_ViPham!F:F, B19, NhatKy_ViPham!C:C, "T12") - SUMIFS(NhatKy_ViPham!K:K, NhatKy_ViPham!E:E, "11_Ly_A", NhatKy_ViPham!F:F, B19, NhatKy_ViPham!C:C, "T12")</f>
        <v>100</v>
      </c>
      <c r="AD19" s="7">
        <f>100 + SUMIFS(NhatKy_ViPham!J:J, NhatKy_ViPham!E:E, "11_Ly_A", NhatKy_ViPham!F:F, B19, NhatKy_ViPham!C:C, "T13") - SUMIFS(NhatKy_ViPham!K:K, NhatKy_ViPham!E:E, "11_Ly_A", NhatKy_ViPham!F:F, B19, NhatKy_ViPham!C:C, "T13")</f>
        <v>100</v>
      </c>
      <c r="AE19" s="7">
        <f>100 + SUMIFS(NhatKy_ViPham!J:J, NhatKy_ViPham!E:E, "11_Ly_A", NhatKy_ViPham!F:F, B19, NhatKy_ViPham!C:C, "T14") - SUMIFS(NhatKy_ViPham!K:K, NhatKy_ViPham!E:E, "11_Ly_A", NhatKy_ViPham!F:F, B19, NhatKy_ViPham!C:C, "T14")</f>
        <v>100</v>
      </c>
      <c r="AF19" s="7">
        <f>100 + SUMIFS(NhatKy_ViPham!J:J, NhatKy_ViPham!E:E, "11_Ly_A", NhatKy_ViPham!F:F, B19, NhatKy_ViPham!C:C, "T15") - SUMIFS(NhatKy_ViPham!K:K, NhatKy_ViPham!E:E, "11_Ly_A", NhatKy_ViPham!F:F, B19, NhatKy_ViPham!C:C, "T15")</f>
        <v>100</v>
      </c>
      <c r="AG19" s="7">
        <f>100 + SUMIFS(NhatKy_ViPham!J:J, NhatKy_ViPham!E:E, "11_Ly_A", NhatKy_ViPham!F:F, B19, NhatKy_ViPham!C:C, "T16") - SUMIFS(NhatKy_ViPham!K:K, NhatKy_ViPham!E:E, "11_Ly_A", NhatKy_ViPham!F:F, B19, NhatKy_ViPham!C:C, "T16")</f>
        <v>100</v>
      </c>
      <c r="AH19" s="7">
        <f>100 + SUMIFS(NhatKy_ViPham!J:J, NhatKy_ViPham!E:E, "11_Ly_A", NhatKy_ViPham!F:F, B19, NhatKy_ViPham!C:C, "T17") - SUMIFS(NhatKy_ViPham!K:K, NhatKy_ViPham!E:E, "11_Ly_A", NhatKy_ViPham!F:F, B19, NhatKy_ViPham!C:C, "T17")</f>
        <v>100</v>
      </c>
      <c r="AI19" s="7">
        <f>100 + SUMIFS(NhatKy_ViPham!J:J, NhatKy_ViPham!E:E, "11_Ly_A", NhatKy_ViPham!F:F, B19, NhatKy_ViPham!C:C, "T18") - SUMIFS(NhatKy_ViPham!K:K, NhatKy_ViPham!E:E, "11_Ly_A", NhatKy_ViPham!F:F, B19, NhatKy_ViPham!C:C, "T18")</f>
        <v>100</v>
      </c>
      <c r="AJ19" s="7">
        <f>100 + SUMIFS(NhatKy_ViPham!J:J, NhatKy_ViPham!E:E, "11_Ly_A", NhatKy_ViPham!F:F, B19, NhatKy_ViPham!C:C, "T19") - SUMIFS(NhatKy_ViPham!K:K, NhatKy_ViPham!E:E, "11_Ly_A", NhatKy_ViPham!F:F, B19, NhatKy_ViPham!C:C, "T19")</f>
        <v>100</v>
      </c>
      <c r="AK19" s="7">
        <f>100 + SUMIFS(NhatKy_ViPham!J:J, NhatKy_ViPham!E:E, "11_Ly_A", NhatKy_ViPham!F:F, B19, NhatKy_ViPham!C:C, "T20") - SUMIFS(NhatKy_ViPham!K:K, NhatKy_ViPham!E:E, "11_Ly_A", NhatKy_ViPham!F:F, B19, NhatKy_ViPham!C:C, "T20")</f>
        <v>100</v>
      </c>
      <c r="AL19" s="7">
        <f>100 + SUMIFS(NhatKy_ViPham!J:J, NhatKy_ViPham!E:E, "11_Ly_A", NhatKy_ViPham!F:F, B19, NhatKy_ViPham!C:C, "T21") - SUMIFS(NhatKy_ViPham!K:K, NhatKy_ViPham!E:E, "11_Ly_A", NhatKy_ViPham!F:F, B19, NhatKy_ViPham!C:C, "T21")</f>
        <v>100</v>
      </c>
      <c r="AM19" s="7">
        <f>100 + SUMIFS(NhatKy_ViPham!J:J, NhatKy_ViPham!E:E, "11_Ly_A", NhatKy_ViPham!F:F, B19, NhatKy_ViPham!C:C, "T22") - SUMIFS(NhatKy_ViPham!K:K, NhatKy_ViPham!E:E, "11_Ly_A", NhatKy_ViPham!F:F, B19, NhatKy_ViPham!C:C, "T22")</f>
        <v>100</v>
      </c>
      <c r="AN19" s="7">
        <f>100 + SUMIFS(NhatKy_ViPham!J:J, NhatKy_ViPham!E:E, "11_Ly_A", NhatKy_ViPham!F:F, B19, NhatKy_ViPham!C:C, "T23") - SUMIFS(NhatKy_ViPham!K:K, NhatKy_ViPham!E:E, "11_Ly_A", NhatKy_ViPham!F:F, B19, NhatKy_ViPham!C:C, "T23")</f>
        <v>100</v>
      </c>
      <c r="AO19" s="7">
        <f>100 + SUMIFS(NhatKy_ViPham!J:J, NhatKy_ViPham!E:E, "11_Ly_A", NhatKy_ViPham!F:F, B19, NhatKy_ViPham!C:C, "T24") - SUMIFS(NhatKy_ViPham!K:K, NhatKy_ViPham!E:E, "11_Ly_A", NhatKy_ViPham!F:F, B19, NhatKy_ViPham!C:C, "T24")</f>
        <v>100</v>
      </c>
      <c r="AP19" s="7">
        <f>100 + SUMIFS(NhatKy_ViPham!J:J, NhatKy_ViPham!E:E, "11_Ly_A", NhatKy_ViPham!F:F, B19, NhatKy_ViPham!C:C, "T25") - SUMIFS(NhatKy_ViPham!K:K, NhatKy_ViPham!E:E, "11_Ly_A", NhatKy_ViPham!F:F, B19, NhatKy_ViPham!C:C, "T25")</f>
        <v>100</v>
      </c>
      <c r="AQ19" s="7">
        <f>100 + SUMIFS(NhatKy_ViPham!J:J, NhatKy_ViPham!E:E, "11_Ly_A", NhatKy_ViPham!F:F, B19, NhatKy_ViPham!C:C, "T26") - SUMIFS(NhatKy_ViPham!K:K, NhatKy_ViPham!E:E, "11_Ly_A", NhatKy_ViPham!F:F, B19, NhatKy_ViPham!C:C, "T26")</f>
        <v>100</v>
      </c>
      <c r="AR19" s="7">
        <f>100 + SUMIFS(NhatKy_ViPham!J:J, NhatKy_ViPham!E:E, "11_Ly_A", NhatKy_ViPham!F:F, B19, NhatKy_ViPham!C:C, "T27") - SUMIFS(NhatKy_ViPham!K:K, NhatKy_ViPham!E:E, "11_Ly_A", NhatKy_ViPham!F:F, B19, NhatKy_ViPham!C:C, "T27")</f>
        <v>100</v>
      </c>
      <c r="AS19" s="7">
        <f>100 + SUMIFS(NhatKy_ViPham!J:J, NhatKy_ViPham!E:E, "11_Ly_A", NhatKy_ViPham!F:F, B19, NhatKy_ViPham!C:C, "T28") - SUMIFS(NhatKy_ViPham!K:K, NhatKy_ViPham!E:E, "11_Ly_A", NhatKy_ViPham!F:F, B19, NhatKy_ViPham!C:C, "T28")</f>
        <v>100</v>
      </c>
      <c r="AT19" s="7">
        <f>100 + SUMIFS(NhatKy_ViPham!J:J, NhatKy_ViPham!E:E, "11_Ly_A", NhatKy_ViPham!F:F, B19, NhatKy_ViPham!C:C, "T29") - SUMIFS(NhatKy_ViPham!K:K, NhatKy_ViPham!E:E, "11_Ly_A", NhatKy_ViPham!F:F, B19, NhatKy_ViPham!C:C, "T29")</f>
        <v>100</v>
      </c>
      <c r="AU19" s="7">
        <f>100 + SUMIFS(NhatKy_ViPham!J:J, NhatKy_ViPham!E:E, "11_Ly_A", NhatKy_ViPham!F:F, B19, NhatKy_ViPham!C:C, "T30") - SUMIFS(NhatKy_ViPham!K:K, NhatKy_ViPham!E:E, "11_Ly_A", NhatKy_ViPham!F:F, B19, NhatKy_ViPham!C:C, "T30")</f>
        <v>100</v>
      </c>
      <c r="AV19" s="7">
        <f>100 + SUMIFS(NhatKy_ViPham!J:J, NhatKy_ViPham!E:E, "11_Ly_A", NhatKy_ViPham!F:F, B19, NhatKy_ViPham!C:C, "T31") - SUMIFS(NhatKy_ViPham!K:K, NhatKy_ViPham!E:E, "11_Ly_A", NhatKy_ViPham!F:F, B19, NhatKy_ViPham!C:C, "T31")</f>
        <v>100</v>
      </c>
      <c r="AW19" s="7">
        <f>100 + SUMIFS(NhatKy_ViPham!J:J, NhatKy_ViPham!E:E, "11_Ly_A", NhatKy_ViPham!F:F, B19, NhatKy_ViPham!C:C, "T32") - SUMIFS(NhatKy_ViPham!K:K, NhatKy_ViPham!E:E, "11_Ly_A", NhatKy_ViPham!F:F, B19, NhatKy_ViPham!C:C, "T32")</f>
        <v>100</v>
      </c>
      <c r="AX19" s="7">
        <f>100 + SUMIFS(NhatKy_ViPham!J:J, NhatKy_ViPham!E:E, "11_Ly_A", NhatKy_ViPham!F:F, B19, NhatKy_ViPham!C:C, "T33") - SUMIFS(NhatKy_ViPham!K:K, NhatKy_ViPham!E:E, "11_Ly_A", NhatKy_ViPham!F:F, B19, NhatKy_ViPham!C:C, "T33")</f>
        <v>100</v>
      </c>
      <c r="AY19" s="7">
        <f>100 + SUMIFS(NhatKy_ViPham!J:J, NhatKy_ViPham!E:E, "11_Ly_A", NhatKy_ViPham!F:F, B19, NhatKy_ViPham!C:C, "T34") - SUMIFS(NhatKy_ViPham!K:K, NhatKy_ViPham!E:E, "11_Ly_A", NhatKy_ViPham!F:F, B19, NhatKy_ViPham!C:C, "T34")</f>
        <v>100</v>
      </c>
      <c r="AZ19" s="7">
        <f>100 + SUMIFS(NhatKy_ViPham!J:J, NhatKy_ViPham!E:E, "11_Ly_A", NhatKy_ViPham!F:F, B19, NhatKy_ViPham!C:C, "T35") - SUMIFS(NhatKy_ViPham!K:K, NhatKy_ViPham!E:E, "11_Ly_A", NhatKy_ViPham!F:F, B19, NhatKy_ViPham!C:C, "T35")</f>
        <v>100</v>
      </c>
      <c r="BA19" s="12">
        <f t="shared" si="0"/>
        <v>100</v>
      </c>
      <c r="BB19" s="11" t="s">
        <v>430</v>
      </c>
      <c r="BC19" s="14" t="str">
        <f t="shared" si="1"/>
        <v>Tốt</v>
      </c>
      <c r="BD19" s="10" t="str">
        <f t="shared" si="2"/>
        <v>🟢 BÌNH THƯỜNG</v>
      </c>
    </row>
    <row r="20" spans="1:56" x14ac:dyDescent="0.25">
      <c r="A20" s="5">
        <v>12</v>
      </c>
      <c r="B20" s="15" t="s">
        <v>1545</v>
      </c>
      <c r="C20" s="5" t="s">
        <v>1546</v>
      </c>
      <c r="D20" s="5" t="s">
        <v>435</v>
      </c>
      <c r="E20" s="11" t="s">
        <v>430</v>
      </c>
      <c r="F20" s="6">
        <f>SUMIFS(NhatKy_ViPham!K:K, NhatKy_ViPham!E:E, "11_Ly_A", NhatKy_ViPham!F:F, B20, NhatKy_ViPham!H:H, "L01")</f>
        <v>0</v>
      </c>
      <c r="G20" s="6">
        <f>SUMIFS(NhatKy_ViPham!K:K, NhatKy_ViPham!E:E, "11_Ly_A", NhatKy_ViPham!F:F, B20, NhatKy_ViPham!H:H, "L02")</f>
        <v>0</v>
      </c>
      <c r="H20" s="6">
        <f>SUMIFS(NhatKy_ViPham!K:K, NhatKy_ViPham!E:E, "11_Ly_A", NhatKy_ViPham!F:F, B20, NhatKy_ViPham!H:H, "L03")</f>
        <v>0</v>
      </c>
      <c r="I20" s="6">
        <f>SUMIFS(NhatKy_ViPham!K:K, NhatKy_ViPham!E:E, "11_Ly_A", NhatKy_ViPham!F:F, B20, NhatKy_ViPham!H:H, "L04")</f>
        <v>0</v>
      </c>
      <c r="J20" s="6">
        <f>SUMIFS(NhatKy_ViPham!K:K, NhatKy_ViPham!E:E, "11_Ly_A", NhatKy_ViPham!F:F, B20, NhatKy_ViPham!H:H, "L05")</f>
        <v>0</v>
      </c>
      <c r="K20" s="6">
        <f>SUMIFS(NhatKy_ViPham!K:K, NhatKy_ViPham!E:E, "11_Ly_A", NhatKy_ViPham!F:F, B20, NhatKy_ViPham!H:H, "L06")</f>
        <v>0</v>
      </c>
      <c r="L20" s="6">
        <f>SUMIFS(NhatKy_ViPham!K:K, NhatKy_ViPham!E:E, "11_Ly_A", NhatKy_ViPham!F:F, B20, NhatKy_ViPham!H:H, "L07")</f>
        <v>0</v>
      </c>
      <c r="M20" s="6">
        <f>SUMIFS(NhatKy_ViPham!K:K, NhatKy_ViPham!E:E, "11_Ly_A", NhatKy_ViPham!F:F, B20, NhatKy_ViPham!H:H, "L08")</f>
        <v>0</v>
      </c>
      <c r="N20" s="6">
        <f>SUMIFS(NhatKy_ViPham!K:K, NhatKy_ViPham!E:E, "11_Ly_A", NhatKy_ViPham!F:F, B20, NhatKy_ViPham!H:H, "L09")</f>
        <v>0</v>
      </c>
      <c r="O20" s="6">
        <f>SUMIFS(NhatKy_ViPham!K:K, NhatKy_ViPham!E:E, "11_Ly_A", NhatKy_ViPham!F:F, B20, NhatKy_ViPham!H:H, "L10")</f>
        <v>0</v>
      </c>
      <c r="P20" s="12">
        <f>SUMIFS(NhatKy_ViPham!J:J, NhatKy_ViPham!E:E, "11_Ly_A", NhatKy_ViPham!F:F, B20)</f>
        <v>0</v>
      </c>
      <c r="Q20" s="13">
        <f>SUMIFS(NhatKy_ViPham!K:K, NhatKy_ViPham!E:E, "11_Ly_A", NhatKy_ViPham!F:F, B20)</f>
        <v>0</v>
      </c>
      <c r="R20" s="6">
        <f>100 + SUMIFS(NhatKy_ViPham!J:J, NhatKy_ViPham!E:E, "11_Ly_A", NhatKy_ViPham!F:F, B20, NhatKy_ViPham!C:C, "T1") - SUMIFS(NhatKy_ViPham!K:K, NhatKy_ViPham!E:E, "11_Ly_A", NhatKy_ViPham!F:F, B20, NhatKy_ViPham!C:C, "T1")</f>
        <v>100</v>
      </c>
      <c r="S20" s="6">
        <f>100 + SUMIFS(NhatKy_ViPham!J:J, NhatKy_ViPham!E:E, "11_Ly_A", NhatKy_ViPham!F:F, B20, NhatKy_ViPham!C:C, "T2") - SUMIFS(NhatKy_ViPham!K:K, NhatKy_ViPham!E:E, "11_Ly_A", NhatKy_ViPham!F:F, B20, NhatKy_ViPham!C:C, "T2")</f>
        <v>100</v>
      </c>
      <c r="T20" s="6">
        <f>100 + SUMIFS(NhatKy_ViPham!J:J, NhatKy_ViPham!E:E, "11_Ly_A", NhatKy_ViPham!F:F, B20, NhatKy_ViPham!C:C, "T3") - SUMIFS(NhatKy_ViPham!K:K, NhatKy_ViPham!E:E, "11_Ly_A", NhatKy_ViPham!F:F, B20, NhatKy_ViPham!C:C, "T3")</f>
        <v>100</v>
      </c>
      <c r="U20" s="6">
        <f>100 + SUMIFS(NhatKy_ViPham!J:J, NhatKy_ViPham!E:E, "11_Ly_A", NhatKy_ViPham!F:F, B20, NhatKy_ViPham!C:C, "T4") - SUMIFS(NhatKy_ViPham!K:K, NhatKy_ViPham!E:E, "11_Ly_A", NhatKy_ViPham!F:F, B20, NhatKy_ViPham!C:C, "T4")</f>
        <v>100</v>
      </c>
      <c r="V20" s="6">
        <f>100 + SUMIFS(NhatKy_ViPham!J:J, NhatKy_ViPham!E:E, "11_Ly_A", NhatKy_ViPham!F:F, B20, NhatKy_ViPham!C:C, "T5") - SUMIFS(NhatKy_ViPham!K:K, NhatKy_ViPham!E:E, "11_Ly_A", NhatKy_ViPham!F:F, B20, NhatKy_ViPham!C:C, "T5")</f>
        <v>100</v>
      </c>
      <c r="W20" s="6">
        <f>100 + SUMIFS(NhatKy_ViPham!J:J, NhatKy_ViPham!E:E, "11_Ly_A", NhatKy_ViPham!F:F, B20, NhatKy_ViPham!C:C, "T6") - SUMIFS(NhatKy_ViPham!K:K, NhatKy_ViPham!E:E, "11_Ly_A", NhatKy_ViPham!F:F, B20, NhatKy_ViPham!C:C, "T6")</f>
        <v>100</v>
      </c>
      <c r="X20" s="6">
        <f>100 + SUMIFS(NhatKy_ViPham!J:J, NhatKy_ViPham!E:E, "11_Ly_A", NhatKy_ViPham!F:F, B20, NhatKy_ViPham!C:C, "T7") - SUMIFS(NhatKy_ViPham!K:K, NhatKy_ViPham!E:E, "11_Ly_A", NhatKy_ViPham!F:F, B20, NhatKy_ViPham!C:C, "T7")</f>
        <v>100</v>
      </c>
      <c r="Y20" s="6">
        <f>100 + SUMIFS(NhatKy_ViPham!J:J, NhatKy_ViPham!E:E, "11_Ly_A", NhatKy_ViPham!F:F, B20, NhatKy_ViPham!C:C, "T8") - SUMIFS(NhatKy_ViPham!K:K, NhatKy_ViPham!E:E, "11_Ly_A", NhatKy_ViPham!F:F, B20, NhatKy_ViPham!C:C, "T8")</f>
        <v>100</v>
      </c>
      <c r="Z20" s="6">
        <f>100 + SUMIFS(NhatKy_ViPham!J:J, NhatKy_ViPham!E:E, "11_Ly_A", NhatKy_ViPham!F:F, B20, NhatKy_ViPham!C:C, "T9") - SUMIFS(NhatKy_ViPham!K:K, NhatKy_ViPham!E:E, "11_Ly_A", NhatKy_ViPham!F:F, B20, NhatKy_ViPham!C:C, "T9")</f>
        <v>100</v>
      </c>
      <c r="AA20" s="6">
        <f>100 + SUMIFS(NhatKy_ViPham!J:J, NhatKy_ViPham!E:E, "11_Ly_A", NhatKy_ViPham!F:F, B20, NhatKy_ViPham!C:C, "T10") - SUMIFS(NhatKy_ViPham!K:K, NhatKy_ViPham!E:E, "11_Ly_A", NhatKy_ViPham!F:F, B20, NhatKy_ViPham!C:C, "T10")</f>
        <v>100</v>
      </c>
      <c r="AB20" s="6">
        <f>100 + SUMIFS(NhatKy_ViPham!J:J, NhatKy_ViPham!E:E, "11_Ly_A", NhatKy_ViPham!F:F, B20, NhatKy_ViPham!C:C, "T11") - SUMIFS(NhatKy_ViPham!K:K, NhatKy_ViPham!E:E, "11_Ly_A", NhatKy_ViPham!F:F, B20, NhatKy_ViPham!C:C, "T11")</f>
        <v>100</v>
      </c>
      <c r="AC20" s="6">
        <f>100 + SUMIFS(NhatKy_ViPham!J:J, NhatKy_ViPham!E:E, "11_Ly_A", NhatKy_ViPham!F:F, B20, NhatKy_ViPham!C:C, "T12") - SUMIFS(NhatKy_ViPham!K:K, NhatKy_ViPham!E:E, "11_Ly_A", NhatKy_ViPham!F:F, B20, NhatKy_ViPham!C:C, "T12")</f>
        <v>100</v>
      </c>
      <c r="AD20" s="6">
        <f>100 + SUMIFS(NhatKy_ViPham!J:J, NhatKy_ViPham!E:E, "11_Ly_A", NhatKy_ViPham!F:F, B20, NhatKy_ViPham!C:C, "T13") - SUMIFS(NhatKy_ViPham!K:K, NhatKy_ViPham!E:E, "11_Ly_A", NhatKy_ViPham!F:F, B20, NhatKy_ViPham!C:C, "T13")</f>
        <v>100</v>
      </c>
      <c r="AE20" s="6">
        <f>100 + SUMIFS(NhatKy_ViPham!J:J, NhatKy_ViPham!E:E, "11_Ly_A", NhatKy_ViPham!F:F, B20, NhatKy_ViPham!C:C, "T14") - SUMIFS(NhatKy_ViPham!K:K, NhatKy_ViPham!E:E, "11_Ly_A", NhatKy_ViPham!F:F, B20, NhatKy_ViPham!C:C, "T14")</f>
        <v>100</v>
      </c>
      <c r="AF20" s="6">
        <f>100 + SUMIFS(NhatKy_ViPham!J:J, NhatKy_ViPham!E:E, "11_Ly_A", NhatKy_ViPham!F:F, B20, NhatKy_ViPham!C:C, "T15") - SUMIFS(NhatKy_ViPham!K:K, NhatKy_ViPham!E:E, "11_Ly_A", NhatKy_ViPham!F:F, B20, NhatKy_ViPham!C:C, "T15")</f>
        <v>100</v>
      </c>
      <c r="AG20" s="6">
        <f>100 + SUMIFS(NhatKy_ViPham!J:J, NhatKy_ViPham!E:E, "11_Ly_A", NhatKy_ViPham!F:F, B20, NhatKy_ViPham!C:C, "T16") - SUMIFS(NhatKy_ViPham!K:K, NhatKy_ViPham!E:E, "11_Ly_A", NhatKy_ViPham!F:F, B20, NhatKy_ViPham!C:C, "T16")</f>
        <v>100</v>
      </c>
      <c r="AH20" s="6">
        <f>100 + SUMIFS(NhatKy_ViPham!J:J, NhatKy_ViPham!E:E, "11_Ly_A", NhatKy_ViPham!F:F, B20, NhatKy_ViPham!C:C, "T17") - SUMIFS(NhatKy_ViPham!K:K, NhatKy_ViPham!E:E, "11_Ly_A", NhatKy_ViPham!F:F, B20, NhatKy_ViPham!C:C, "T17")</f>
        <v>100</v>
      </c>
      <c r="AI20" s="6">
        <f>100 + SUMIFS(NhatKy_ViPham!J:J, NhatKy_ViPham!E:E, "11_Ly_A", NhatKy_ViPham!F:F, B20, NhatKy_ViPham!C:C, "T18") - SUMIFS(NhatKy_ViPham!K:K, NhatKy_ViPham!E:E, "11_Ly_A", NhatKy_ViPham!F:F, B20, NhatKy_ViPham!C:C, "T18")</f>
        <v>100</v>
      </c>
      <c r="AJ20" s="6">
        <f>100 + SUMIFS(NhatKy_ViPham!J:J, NhatKy_ViPham!E:E, "11_Ly_A", NhatKy_ViPham!F:F, B20, NhatKy_ViPham!C:C, "T19") - SUMIFS(NhatKy_ViPham!K:K, NhatKy_ViPham!E:E, "11_Ly_A", NhatKy_ViPham!F:F, B20, NhatKy_ViPham!C:C, "T19")</f>
        <v>100</v>
      </c>
      <c r="AK20" s="6">
        <f>100 + SUMIFS(NhatKy_ViPham!J:J, NhatKy_ViPham!E:E, "11_Ly_A", NhatKy_ViPham!F:F, B20, NhatKy_ViPham!C:C, "T20") - SUMIFS(NhatKy_ViPham!K:K, NhatKy_ViPham!E:E, "11_Ly_A", NhatKy_ViPham!F:F, B20, NhatKy_ViPham!C:C, "T20")</f>
        <v>100</v>
      </c>
      <c r="AL20" s="6">
        <f>100 + SUMIFS(NhatKy_ViPham!J:J, NhatKy_ViPham!E:E, "11_Ly_A", NhatKy_ViPham!F:F, B20, NhatKy_ViPham!C:C, "T21") - SUMIFS(NhatKy_ViPham!K:K, NhatKy_ViPham!E:E, "11_Ly_A", NhatKy_ViPham!F:F, B20, NhatKy_ViPham!C:C, "T21")</f>
        <v>100</v>
      </c>
      <c r="AM20" s="6">
        <f>100 + SUMIFS(NhatKy_ViPham!J:J, NhatKy_ViPham!E:E, "11_Ly_A", NhatKy_ViPham!F:F, B20, NhatKy_ViPham!C:C, "T22") - SUMIFS(NhatKy_ViPham!K:K, NhatKy_ViPham!E:E, "11_Ly_A", NhatKy_ViPham!F:F, B20, NhatKy_ViPham!C:C, "T22")</f>
        <v>100</v>
      </c>
      <c r="AN20" s="6">
        <f>100 + SUMIFS(NhatKy_ViPham!J:J, NhatKy_ViPham!E:E, "11_Ly_A", NhatKy_ViPham!F:F, B20, NhatKy_ViPham!C:C, "T23") - SUMIFS(NhatKy_ViPham!K:K, NhatKy_ViPham!E:E, "11_Ly_A", NhatKy_ViPham!F:F, B20, NhatKy_ViPham!C:C, "T23")</f>
        <v>100</v>
      </c>
      <c r="AO20" s="6">
        <f>100 + SUMIFS(NhatKy_ViPham!J:J, NhatKy_ViPham!E:E, "11_Ly_A", NhatKy_ViPham!F:F, B20, NhatKy_ViPham!C:C, "T24") - SUMIFS(NhatKy_ViPham!K:K, NhatKy_ViPham!E:E, "11_Ly_A", NhatKy_ViPham!F:F, B20, NhatKy_ViPham!C:C, "T24")</f>
        <v>100</v>
      </c>
      <c r="AP20" s="6">
        <f>100 + SUMIFS(NhatKy_ViPham!J:J, NhatKy_ViPham!E:E, "11_Ly_A", NhatKy_ViPham!F:F, B20, NhatKy_ViPham!C:C, "T25") - SUMIFS(NhatKy_ViPham!K:K, NhatKy_ViPham!E:E, "11_Ly_A", NhatKy_ViPham!F:F, B20, NhatKy_ViPham!C:C, "T25")</f>
        <v>100</v>
      </c>
      <c r="AQ20" s="6">
        <f>100 + SUMIFS(NhatKy_ViPham!J:J, NhatKy_ViPham!E:E, "11_Ly_A", NhatKy_ViPham!F:F, B20, NhatKy_ViPham!C:C, "T26") - SUMIFS(NhatKy_ViPham!K:K, NhatKy_ViPham!E:E, "11_Ly_A", NhatKy_ViPham!F:F, B20, NhatKy_ViPham!C:C, "T26")</f>
        <v>100</v>
      </c>
      <c r="AR20" s="6">
        <f>100 + SUMIFS(NhatKy_ViPham!J:J, NhatKy_ViPham!E:E, "11_Ly_A", NhatKy_ViPham!F:F, B20, NhatKy_ViPham!C:C, "T27") - SUMIFS(NhatKy_ViPham!K:K, NhatKy_ViPham!E:E, "11_Ly_A", NhatKy_ViPham!F:F, B20, NhatKy_ViPham!C:C, "T27")</f>
        <v>100</v>
      </c>
      <c r="AS20" s="6">
        <f>100 + SUMIFS(NhatKy_ViPham!J:J, NhatKy_ViPham!E:E, "11_Ly_A", NhatKy_ViPham!F:F, B20, NhatKy_ViPham!C:C, "T28") - SUMIFS(NhatKy_ViPham!K:K, NhatKy_ViPham!E:E, "11_Ly_A", NhatKy_ViPham!F:F, B20, NhatKy_ViPham!C:C, "T28")</f>
        <v>100</v>
      </c>
      <c r="AT20" s="6">
        <f>100 + SUMIFS(NhatKy_ViPham!J:J, NhatKy_ViPham!E:E, "11_Ly_A", NhatKy_ViPham!F:F, B20, NhatKy_ViPham!C:C, "T29") - SUMIFS(NhatKy_ViPham!K:K, NhatKy_ViPham!E:E, "11_Ly_A", NhatKy_ViPham!F:F, B20, NhatKy_ViPham!C:C, "T29")</f>
        <v>100</v>
      </c>
      <c r="AU20" s="6">
        <f>100 + SUMIFS(NhatKy_ViPham!J:J, NhatKy_ViPham!E:E, "11_Ly_A", NhatKy_ViPham!F:F, B20, NhatKy_ViPham!C:C, "T30") - SUMIFS(NhatKy_ViPham!K:K, NhatKy_ViPham!E:E, "11_Ly_A", NhatKy_ViPham!F:F, B20, NhatKy_ViPham!C:C, "T30")</f>
        <v>100</v>
      </c>
      <c r="AV20" s="6">
        <f>100 + SUMIFS(NhatKy_ViPham!J:J, NhatKy_ViPham!E:E, "11_Ly_A", NhatKy_ViPham!F:F, B20, NhatKy_ViPham!C:C, "T31") - SUMIFS(NhatKy_ViPham!K:K, NhatKy_ViPham!E:E, "11_Ly_A", NhatKy_ViPham!F:F, B20, NhatKy_ViPham!C:C, "T31")</f>
        <v>100</v>
      </c>
      <c r="AW20" s="6">
        <f>100 + SUMIFS(NhatKy_ViPham!J:J, NhatKy_ViPham!E:E, "11_Ly_A", NhatKy_ViPham!F:F, B20, NhatKy_ViPham!C:C, "T32") - SUMIFS(NhatKy_ViPham!K:K, NhatKy_ViPham!E:E, "11_Ly_A", NhatKy_ViPham!F:F, B20, NhatKy_ViPham!C:C, "T32")</f>
        <v>100</v>
      </c>
      <c r="AX20" s="6">
        <f>100 + SUMIFS(NhatKy_ViPham!J:J, NhatKy_ViPham!E:E, "11_Ly_A", NhatKy_ViPham!F:F, B20, NhatKy_ViPham!C:C, "T33") - SUMIFS(NhatKy_ViPham!K:K, NhatKy_ViPham!E:E, "11_Ly_A", NhatKy_ViPham!F:F, B20, NhatKy_ViPham!C:C, "T33")</f>
        <v>100</v>
      </c>
      <c r="AY20" s="6">
        <f>100 + SUMIFS(NhatKy_ViPham!J:J, NhatKy_ViPham!E:E, "11_Ly_A", NhatKy_ViPham!F:F, B20, NhatKy_ViPham!C:C, "T34") - SUMIFS(NhatKy_ViPham!K:K, NhatKy_ViPham!E:E, "11_Ly_A", NhatKy_ViPham!F:F, B20, NhatKy_ViPham!C:C, "T34")</f>
        <v>100</v>
      </c>
      <c r="AZ20" s="6">
        <f>100 + SUMIFS(NhatKy_ViPham!J:J, NhatKy_ViPham!E:E, "11_Ly_A", NhatKy_ViPham!F:F, B20, NhatKy_ViPham!C:C, "T35") - SUMIFS(NhatKy_ViPham!K:K, NhatKy_ViPham!E:E, "11_Ly_A", NhatKy_ViPham!F:F, B20, NhatKy_ViPham!C:C, "T35")</f>
        <v>100</v>
      </c>
      <c r="BA20" s="12">
        <f t="shared" si="0"/>
        <v>100</v>
      </c>
      <c r="BB20" s="11" t="s">
        <v>430</v>
      </c>
      <c r="BC20" s="16" t="str">
        <f t="shared" si="1"/>
        <v>Tốt</v>
      </c>
      <c r="BD20" s="15" t="str">
        <f t="shared" si="2"/>
        <v>🟢 BÌNH THƯỜNG</v>
      </c>
    </row>
    <row r="21" spans="1:56" x14ac:dyDescent="0.25">
      <c r="A21" s="4">
        <v>13</v>
      </c>
      <c r="B21" s="10" t="s">
        <v>1547</v>
      </c>
      <c r="C21" s="4" t="s">
        <v>1548</v>
      </c>
      <c r="D21" s="4" t="s">
        <v>435</v>
      </c>
      <c r="E21" s="11" t="s">
        <v>430</v>
      </c>
      <c r="F21" s="7">
        <f>SUMIFS(NhatKy_ViPham!K:K, NhatKy_ViPham!E:E, "11_Ly_A", NhatKy_ViPham!F:F, B21, NhatKy_ViPham!H:H, "L01")</f>
        <v>0</v>
      </c>
      <c r="G21" s="7">
        <f>SUMIFS(NhatKy_ViPham!K:K, NhatKy_ViPham!E:E, "11_Ly_A", NhatKy_ViPham!F:F, B21, NhatKy_ViPham!H:H, "L02")</f>
        <v>0</v>
      </c>
      <c r="H21" s="7">
        <f>SUMIFS(NhatKy_ViPham!K:K, NhatKy_ViPham!E:E, "11_Ly_A", NhatKy_ViPham!F:F, B21, NhatKy_ViPham!H:H, "L03")</f>
        <v>0</v>
      </c>
      <c r="I21" s="7">
        <f>SUMIFS(NhatKy_ViPham!K:K, NhatKy_ViPham!E:E, "11_Ly_A", NhatKy_ViPham!F:F, B21, NhatKy_ViPham!H:H, "L04")</f>
        <v>0</v>
      </c>
      <c r="J21" s="7">
        <f>SUMIFS(NhatKy_ViPham!K:K, NhatKy_ViPham!E:E, "11_Ly_A", NhatKy_ViPham!F:F, B21, NhatKy_ViPham!H:H, "L05")</f>
        <v>0</v>
      </c>
      <c r="K21" s="7">
        <f>SUMIFS(NhatKy_ViPham!K:K, NhatKy_ViPham!E:E, "11_Ly_A", NhatKy_ViPham!F:F, B21, NhatKy_ViPham!H:H, "L06")</f>
        <v>0</v>
      </c>
      <c r="L21" s="7">
        <f>SUMIFS(NhatKy_ViPham!K:K, NhatKy_ViPham!E:E, "11_Ly_A", NhatKy_ViPham!F:F, B21, NhatKy_ViPham!H:H, "L07")</f>
        <v>0</v>
      </c>
      <c r="M21" s="7">
        <f>SUMIFS(NhatKy_ViPham!K:K, NhatKy_ViPham!E:E, "11_Ly_A", NhatKy_ViPham!F:F, B21, NhatKy_ViPham!H:H, "L08")</f>
        <v>0</v>
      </c>
      <c r="N21" s="7">
        <f>SUMIFS(NhatKy_ViPham!K:K, NhatKy_ViPham!E:E, "11_Ly_A", NhatKy_ViPham!F:F, B21, NhatKy_ViPham!H:H, "L09")</f>
        <v>0</v>
      </c>
      <c r="O21" s="7">
        <f>SUMIFS(NhatKy_ViPham!K:K, NhatKy_ViPham!E:E, "11_Ly_A", NhatKy_ViPham!F:F, B21, NhatKy_ViPham!H:H, "L10")</f>
        <v>0</v>
      </c>
      <c r="P21" s="12">
        <f>SUMIFS(NhatKy_ViPham!J:J, NhatKy_ViPham!E:E, "11_Ly_A", NhatKy_ViPham!F:F, B21)</f>
        <v>0</v>
      </c>
      <c r="Q21" s="13">
        <f>SUMIFS(NhatKy_ViPham!K:K, NhatKy_ViPham!E:E, "11_Ly_A", NhatKy_ViPham!F:F, B21)</f>
        <v>0</v>
      </c>
      <c r="R21" s="7">
        <f>100 + SUMIFS(NhatKy_ViPham!J:J, NhatKy_ViPham!E:E, "11_Ly_A", NhatKy_ViPham!F:F, B21, NhatKy_ViPham!C:C, "T1") - SUMIFS(NhatKy_ViPham!K:K, NhatKy_ViPham!E:E, "11_Ly_A", NhatKy_ViPham!F:F, B21, NhatKy_ViPham!C:C, "T1")</f>
        <v>100</v>
      </c>
      <c r="S21" s="7">
        <f>100 + SUMIFS(NhatKy_ViPham!J:J, NhatKy_ViPham!E:E, "11_Ly_A", NhatKy_ViPham!F:F, B21, NhatKy_ViPham!C:C, "T2") - SUMIFS(NhatKy_ViPham!K:K, NhatKy_ViPham!E:E, "11_Ly_A", NhatKy_ViPham!F:F, B21, NhatKy_ViPham!C:C, "T2")</f>
        <v>100</v>
      </c>
      <c r="T21" s="7">
        <f>100 + SUMIFS(NhatKy_ViPham!J:J, NhatKy_ViPham!E:E, "11_Ly_A", NhatKy_ViPham!F:F, B21, NhatKy_ViPham!C:C, "T3") - SUMIFS(NhatKy_ViPham!K:K, NhatKy_ViPham!E:E, "11_Ly_A", NhatKy_ViPham!F:F, B21, NhatKy_ViPham!C:C, "T3")</f>
        <v>100</v>
      </c>
      <c r="U21" s="7">
        <f>100 + SUMIFS(NhatKy_ViPham!J:J, NhatKy_ViPham!E:E, "11_Ly_A", NhatKy_ViPham!F:F, B21, NhatKy_ViPham!C:C, "T4") - SUMIFS(NhatKy_ViPham!K:K, NhatKy_ViPham!E:E, "11_Ly_A", NhatKy_ViPham!F:F, B21, NhatKy_ViPham!C:C, "T4")</f>
        <v>100</v>
      </c>
      <c r="V21" s="7">
        <f>100 + SUMIFS(NhatKy_ViPham!J:J, NhatKy_ViPham!E:E, "11_Ly_A", NhatKy_ViPham!F:F, B21, NhatKy_ViPham!C:C, "T5") - SUMIFS(NhatKy_ViPham!K:K, NhatKy_ViPham!E:E, "11_Ly_A", NhatKy_ViPham!F:F, B21, NhatKy_ViPham!C:C, "T5")</f>
        <v>100</v>
      </c>
      <c r="W21" s="7">
        <f>100 + SUMIFS(NhatKy_ViPham!J:J, NhatKy_ViPham!E:E, "11_Ly_A", NhatKy_ViPham!F:F, B21, NhatKy_ViPham!C:C, "T6") - SUMIFS(NhatKy_ViPham!K:K, NhatKy_ViPham!E:E, "11_Ly_A", NhatKy_ViPham!F:F, B21, NhatKy_ViPham!C:C, "T6")</f>
        <v>100</v>
      </c>
      <c r="X21" s="7">
        <f>100 + SUMIFS(NhatKy_ViPham!J:J, NhatKy_ViPham!E:E, "11_Ly_A", NhatKy_ViPham!F:F, B21, NhatKy_ViPham!C:C, "T7") - SUMIFS(NhatKy_ViPham!K:K, NhatKy_ViPham!E:E, "11_Ly_A", NhatKy_ViPham!F:F, B21, NhatKy_ViPham!C:C, "T7")</f>
        <v>100</v>
      </c>
      <c r="Y21" s="7">
        <f>100 + SUMIFS(NhatKy_ViPham!J:J, NhatKy_ViPham!E:E, "11_Ly_A", NhatKy_ViPham!F:F, B21, NhatKy_ViPham!C:C, "T8") - SUMIFS(NhatKy_ViPham!K:K, NhatKy_ViPham!E:E, "11_Ly_A", NhatKy_ViPham!F:F, B21, NhatKy_ViPham!C:C, "T8")</f>
        <v>100</v>
      </c>
      <c r="Z21" s="7">
        <f>100 + SUMIFS(NhatKy_ViPham!J:J, NhatKy_ViPham!E:E, "11_Ly_A", NhatKy_ViPham!F:F, B21, NhatKy_ViPham!C:C, "T9") - SUMIFS(NhatKy_ViPham!K:K, NhatKy_ViPham!E:E, "11_Ly_A", NhatKy_ViPham!F:F, B21, NhatKy_ViPham!C:C, "T9")</f>
        <v>100</v>
      </c>
      <c r="AA21" s="7">
        <f>100 + SUMIFS(NhatKy_ViPham!J:J, NhatKy_ViPham!E:E, "11_Ly_A", NhatKy_ViPham!F:F, B21, NhatKy_ViPham!C:C, "T10") - SUMIFS(NhatKy_ViPham!K:K, NhatKy_ViPham!E:E, "11_Ly_A", NhatKy_ViPham!F:F, B21, NhatKy_ViPham!C:C, "T10")</f>
        <v>100</v>
      </c>
      <c r="AB21" s="7">
        <f>100 + SUMIFS(NhatKy_ViPham!J:J, NhatKy_ViPham!E:E, "11_Ly_A", NhatKy_ViPham!F:F, B21, NhatKy_ViPham!C:C, "T11") - SUMIFS(NhatKy_ViPham!K:K, NhatKy_ViPham!E:E, "11_Ly_A", NhatKy_ViPham!F:F, B21, NhatKy_ViPham!C:C, "T11")</f>
        <v>100</v>
      </c>
      <c r="AC21" s="7">
        <f>100 + SUMIFS(NhatKy_ViPham!J:J, NhatKy_ViPham!E:E, "11_Ly_A", NhatKy_ViPham!F:F, B21, NhatKy_ViPham!C:C, "T12") - SUMIFS(NhatKy_ViPham!K:K, NhatKy_ViPham!E:E, "11_Ly_A", NhatKy_ViPham!F:F, B21, NhatKy_ViPham!C:C, "T12")</f>
        <v>100</v>
      </c>
      <c r="AD21" s="7">
        <f>100 + SUMIFS(NhatKy_ViPham!J:J, NhatKy_ViPham!E:E, "11_Ly_A", NhatKy_ViPham!F:F, B21, NhatKy_ViPham!C:C, "T13") - SUMIFS(NhatKy_ViPham!K:K, NhatKy_ViPham!E:E, "11_Ly_A", NhatKy_ViPham!F:F, B21, NhatKy_ViPham!C:C, "T13")</f>
        <v>100</v>
      </c>
      <c r="AE21" s="7">
        <f>100 + SUMIFS(NhatKy_ViPham!J:J, NhatKy_ViPham!E:E, "11_Ly_A", NhatKy_ViPham!F:F, B21, NhatKy_ViPham!C:C, "T14") - SUMIFS(NhatKy_ViPham!K:K, NhatKy_ViPham!E:E, "11_Ly_A", NhatKy_ViPham!F:F, B21, NhatKy_ViPham!C:C, "T14")</f>
        <v>100</v>
      </c>
      <c r="AF21" s="7">
        <f>100 + SUMIFS(NhatKy_ViPham!J:J, NhatKy_ViPham!E:E, "11_Ly_A", NhatKy_ViPham!F:F, B21, NhatKy_ViPham!C:C, "T15") - SUMIFS(NhatKy_ViPham!K:K, NhatKy_ViPham!E:E, "11_Ly_A", NhatKy_ViPham!F:F, B21, NhatKy_ViPham!C:C, "T15")</f>
        <v>100</v>
      </c>
      <c r="AG21" s="7">
        <f>100 + SUMIFS(NhatKy_ViPham!J:J, NhatKy_ViPham!E:E, "11_Ly_A", NhatKy_ViPham!F:F, B21, NhatKy_ViPham!C:C, "T16") - SUMIFS(NhatKy_ViPham!K:K, NhatKy_ViPham!E:E, "11_Ly_A", NhatKy_ViPham!F:F, B21, NhatKy_ViPham!C:C, "T16")</f>
        <v>100</v>
      </c>
      <c r="AH21" s="7">
        <f>100 + SUMIFS(NhatKy_ViPham!J:J, NhatKy_ViPham!E:E, "11_Ly_A", NhatKy_ViPham!F:F, B21, NhatKy_ViPham!C:C, "T17") - SUMIFS(NhatKy_ViPham!K:K, NhatKy_ViPham!E:E, "11_Ly_A", NhatKy_ViPham!F:F, B21, NhatKy_ViPham!C:C, "T17")</f>
        <v>100</v>
      </c>
      <c r="AI21" s="7">
        <f>100 + SUMIFS(NhatKy_ViPham!J:J, NhatKy_ViPham!E:E, "11_Ly_A", NhatKy_ViPham!F:F, B21, NhatKy_ViPham!C:C, "T18") - SUMIFS(NhatKy_ViPham!K:K, NhatKy_ViPham!E:E, "11_Ly_A", NhatKy_ViPham!F:F, B21, NhatKy_ViPham!C:C, "T18")</f>
        <v>100</v>
      </c>
      <c r="AJ21" s="7">
        <f>100 + SUMIFS(NhatKy_ViPham!J:J, NhatKy_ViPham!E:E, "11_Ly_A", NhatKy_ViPham!F:F, B21, NhatKy_ViPham!C:C, "T19") - SUMIFS(NhatKy_ViPham!K:K, NhatKy_ViPham!E:E, "11_Ly_A", NhatKy_ViPham!F:F, B21, NhatKy_ViPham!C:C, "T19")</f>
        <v>100</v>
      </c>
      <c r="AK21" s="7">
        <f>100 + SUMIFS(NhatKy_ViPham!J:J, NhatKy_ViPham!E:E, "11_Ly_A", NhatKy_ViPham!F:F, B21, NhatKy_ViPham!C:C, "T20") - SUMIFS(NhatKy_ViPham!K:K, NhatKy_ViPham!E:E, "11_Ly_A", NhatKy_ViPham!F:F, B21, NhatKy_ViPham!C:C, "T20")</f>
        <v>100</v>
      </c>
      <c r="AL21" s="7">
        <f>100 + SUMIFS(NhatKy_ViPham!J:J, NhatKy_ViPham!E:E, "11_Ly_A", NhatKy_ViPham!F:F, B21, NhatKy_ViPham!C:C, "T21") - SUMIFS(NhatKy_ViPham!K:K, NhatKy_ViPham!E:E, "11_Ly_A", NhatKy_ViPham!F:F, B21, NhatKy_ViPham!C:C, "T21")</f>
        <v>100</v>
      </c>
      <c r="AM21" s="7">
        <f>100 + SUMIFS(NhatKy_ViPham!J:J, NhatKy_ViPham!E:E, "11_Ly_A", NhatKy_ViPham!F:F, B21, NhatKy_ViPham!C:C, "T22") - SUMIFS(NhatKy_ViPham!K:K, NhatKy_ViPham!E:E, "11_Ly_A", NhatKy_ViPham!F:F, B21, NhatKy_ViPham!C:C, "T22")</f>
        <v>100</v>
      </c>
      <c r="AN21" s="7">
        <f>100 + SUMIFS(NhatKy_ViPham!J:J, NhatKy_ViPham!E:E, "11_Ly_A", NhatKy_ViPham!F:F, B21, NhatKy_ViPham!C:C, "T23") - SUMIFS(NhatKy_ViPham!K:K, NhatKy_ViPham!E:E, "11_Ly_A", NhatKy_ViPham!F:F, B21, NhatKy_ViPham!C:C, "T23")</f>
        <v>100</v>
      </c>
      <c r="AO21" s="7">
        <f>100 + SUMIFS(NhatKy_ViPham!J:J, NhatKy_ViPham!E:E, "11_Ly_A", NhatKy_ViPham!F:F, B21, NhatKy_ViPham!C:C, "T24") - SUMIFS(NhatKy_ViPham!K:K, NhatKy_ViPham!E:E, "11_Ly_A", NhatKy_ViPham!F:F, B21, NhatKy_ViPham!C:C, "T24")</f>
        <v>100</v>
      </c>
      <c r="AP21" s="7">
        <f>100 + SUMIFS(NhatKy_ViPham!J:J, NhatKy_ViPham!E:E, "11_Ly_A", NhatKy_ViPham!F:F, B21, NhatKy_ViPham!C:C, "T25") - SUMIFS(NhatKy_ViPham!K:K, NhatKy_ViPham!E:E, "11_Ly_A", NhatKy_ViPham!F:F, B21, NhatKy_ViPham!C:C, "T25")</f>
        <v>100</v>
      </c>
      <c r="AQ21" s="7">
        <f>100 + SUMIFS(NhatKy_ViPham!J:J, NhatKy_ViPham!E:E, "11_Ly_A", NhatKy_ViPham!F:F, B21, NhatKy_ViPham!C:C, "T26") - SUMIFS(NhatKy_ViPham!K:K, NhatKy_ViPham!E:E, "11_Ly_A", NhatKy_ViPham!F:F, B21, NhatKy_ViPham!C:C, "T26")</f>
        <v>100</v>
      </c>
      <c r="AR21" s="7">
        <f>100 + SUMIFS(NhatKy_ViPham!J:J, NhatKy_ViPham!E:E, "11_Ly_A", NhatKy_ViPham!F:F, B21, NhatKy_ViPham!C:C, "T27") - SUMIFS(NhatKy_ViPham!K:K, NhatKy_ViPham!E:E, "11_Ly_A", NhatKy_ViPham!F:F, B21, NhatKy_ViPham!C:C, "T27")</f>
        <v>100</v>
      </c>
      <c r="AS21" s="7">
        <f>100 + SUMIFS(NhatKy_ViPham!J:J, NhatKy_ViPham!E:E, "11_Ly_A", NhatKy_ViPham!F:F, B21, NhatKy_ViPham!C:C, "T28") - SUMIFS(NhatKy_ViPham!K:K, NhatKy_ViPham!E:E, "11_Ly_A", NhatKy_ViPham!F:F, B21, NhatKy_ViPham!C:C, "T28")</f>
        <v>100</v>
      </c>
      <c r="AT21" s="7">
        <f>100 + SUMIFS(NhatKy_ViPham!J:J, NhatKy_ViPham!E:E, "11_Ly_A", NhatKy_ViPham!F:F, B21, NhatKy_ViPham!C:C, "T29") - SUMIFS(NhatKy_ViPham!K:K, NhatKy_ViPham!E:E, "11_Ly_A", NhatKy_ViPham!F:F, B21, NhatKy_ViPham!C:C, "T29")</f>
        <v>100</v>
      </c>
      <c r="AU21" s="7">
        <f>100 + SUMIFS(NhatKy_ViPham!J:J, NhatKy_ViPham!E:E, "11_Ly_A", NhatKy_ViPham!F:F, B21, NhatKy_ViPham!C:C, "T30") - SUMIFS(NhatKy_ViPham!K:K, NhatKy_ViPham!E:E, "11_Ly_A", NhatKy_ViPham!F:F, B21, NhatKy_ViPham!C:C, "T30")</f>
        <v>100</v>
      </c>
      <c r="AV21" s="7">
        <f>100 + SUMIFS(NhatKy_ViPham!J:J, NhatKy_ViPham!E:E, "11_Ly_A", NhatKy_ViPham!F:F, B21, NhatKy_ViPham!C:C, "T31") - SUMIFS(NhatKy_ViPham!K:K, NhatKy_ViPham!E:E, "11_Ly_A", NhatKy_ViPham!F:F, B21, NhatKy_ViPham!C:C, "T31")</f>
        <v>100</v>
      </c>
      <c r="AW21" s="7">
        <f>100 + SUMIFS(NhatKy_ViPham!J:J, NhatKy_ViPham!E:E, "11_Ly_A", NhatKy_ViPham!F:F, B21, NhatKy_ViPham!C:C, "T32") - SUMIFS(NhatKy_ViPham!K:K, NhatKy_ViPham!E:E, "11_Ly_A", NhatKy_ViPham!F:F, B21, NhatKy_ViPham!C:C, "T32")</f>
        <v>100</v>
      </c>
      <c r="AX21" s="7">
        <f>100 + SUMIFS(NhatKy_ViPham!J:J, NhatKy_ViPham!E:E, "11_Ly_A", NhatKy_ViPham!F:F, B21, NhatKy_ViPham!C:C, "T33") - SUMIFS(NhatKy_ViPham!K:K, NhatKy_ViPham!E:E, "11_Ly_A", NhatKy_ViPham!F:F, B21, NhatKy_ViPham!C:C, "T33")</f>
        <v>100</v>
      </c>
      <c r="AY21" s="7">
        <f>100 + SUMIFS(NhatKy_ViPham!J:J, NhatKy_ViPham!E:E, "11_Ly_A", NhatKy_ViPham!F:F, B21, NhatKy_ViPham!C:C, "T34") - SUMIFS(NhatKy_ViPham!K:K, NhatKy_ViPham!E:E, "11_Ly_A", NhatKy_ViPham!F:F, B21, NhatKy_ViPham!C:C, "T34")</f>
        <v>100</v>
      </c>
      <c r="AZ21" s="7">
        <f>100 + SUMIFS(NhatKy_ViPham!J:J, NhatKy_ViPham!E:E, "11_Ly_A", NhatKy_ViPham!F:F, B21, NhatKy_ViPham!C:C, "T35") - SUMIFS(NhatKy_ViPham!K:K, NhatKy_ViPham!E:E, "11_Ly_A", NhatKy_ViPham!F:F, B21, NhatKy_ViPham!C:C, "T35")</f>
        <v>100</v>
      </c>
      <c r="BA21" s="12">
        <f t="shared" si="0"/>
        <v>100</v>
      </c>
      <c r="BB21" s="11" t="s">
        <v>430</v>
      </c>
      <c r="BC21" s="14" t="str">
        <f t="shared" si="1"/>
        <v>Tốt</v>
      </c>
      <c r="BD21" s="10" t="str">
        <f t="shared" si="2"/>
        <v>🟢 BÌNH THƯỜNG</v>
      </c>
    </row>
    <row r="22" spans="1:56" x14ac:dyDescent="0.25">
      <c r="A22" s="5">
        <v>14</v>
      </c>
      <c r="B22" s="15" t="s">
        <v>1549</v>
      </c>
      <c r="C22" s="5" t="s">
        <v>1381</v>
      </c>
      <c r="D22" s="5" t="s">
        <v>435</v>
      </c>
      <c r="E22" s="11" t="s">
        <v>430</v>
      </c>
      <c r="F22" s="6">
        <f>SUMIFS(NhatKy_ViPham!K:K, NhatKy_ViPham!E:E, "11_Ly_A", NhatKy_ViPham!F:F, B22, NhatKy_ViPham!H:H, "L01")</f>
        <v>0</v>
      </c>
      <c r="G22" s="6">
        <f>SUMIFS(NhatKy_ViPham!K:K, NhatKy_ViPham!E:E, "11_Ly_A", NhatKy_ViPham!F:F, B22, NhatKy_ViPham!H:H, "L02")</f>
        <v>0</v>
      </c>
      <c r="H22" s="6">
        <f>SUMIFS(NhatKy_ViPham!K:K, NhatKy_ViPham!E:E, "11_Ly_A", NhatKy_ViPham!F:F, B22, NhatKy_ViPham!H:H, "L03")</f>
        <v>0</v>
      </c>
      <c r="I22" s="6">
        <f>SUMIFS(NhatKy_ViPham!K:K, NhatKy_ViPham!E:E, "11_Ly_A", NhatKy_ViPham!F:F, B22, NhatKy_ViPham!H:H, "L04")</f>
        <v>0</v>
      </c>
      <c r="J22" s="6">
        <f>SUMIFS(NhatKy_ViPham!K:K, NhatKy_ViPham!E:E, "11_Ly_A", NhatKy_ViPham!F:F, B22, NhatKy_ViPham!H:H, "L05")</f>
        <v>0</v>
      </c>
      <c r="K22" s="6">
        <f>SUMIFS(NhatKy_ViPham!K:K, NhatKy_ViPham!E:E, "11_Ly_A", NhatKy_ViPham!F:F, B22, NhatKy_ViPham!H:H, "L06")</f>
        <v>0</v>
      </c>
      <c r="L22" s="6">
        <f>SUMIFS(NhatKy_ViPham!K:K, NhatKy_ViPham!E:E, "11_Ly_A", NhatKy_ViPham!F:F, B22, NhatKy_ViPham!H:H, "L07")</f>
        <v>0</v>
      </c>
      <c r="M22" s="6">
        <f>SUMIFS(NhatKy_ViPham!K:K, NhatKy_ViPham!E:E, "11_Ly_A", NhatKy_ViPham!F:F, B22, NhatKy_ViPham!H:H, "L08")</f>
        <v>0</v>
      </c>
      <c r="N22" s="6">
        <f>SUMIFS(NhatKy_ViPham!K:K, NhatKy_ViPham!E:E, "11_Ly_A", NhatKy_ViPham!F:F, B22, NhatKy_ViPham!H:H, "L09")</f>
        <v>0</v>
      </c>
      <c r="O22" s="6">
        <f>SUMIFS(NhatKy_ViPham!K:K, NhatKy_ViPham!E:E, "11_Ly_A", NhatKy_ViPham!F:F, B22, NhatKy_ViPham!H:H, "L10")</f>
        <v>0</v>
      </c>
      <c r="P22" s="12">
        <f>SUMIFS(NhatKy_ViPham!J:J, NhatKy_ViPham!E:E, "11_Ly_A", NhatKy_ViPham!F:F, B22)</f>
        <v>0</v>
      </c>
      <c r="Q22" s="13">
        <f>SUMIFS(NhatKy_ViPham!K:K, NhatKy_ViPham!E:E, "11_Ly_A", NhatKy_ViPham!F:F, B22)</f>
        <v>0</v>
      </c>
      <c r="R22" s="6">
        <f>100 + SUMIFS(NhatKy_ViPham!J:J, NhatKy_ViPham!E:E, "11_Ly_A", NhatKy_ViPham!F:F, B22, NhatKy_ViPham!C:C, "T1") - SUMIFS(NhatKy_ViPham!K:K, NhatKy_ViPham!E:E, "11_Ly_A", NhatKy_ViPham!F:F, B22, NhatKy_ViPham!C:C, "T1")</f>
        <v>100</v>
      </c>
      <c r="S22" s="6">
        <f>100 + SUMIFS(NhatKy_ViPham!J:J, NhatKy_ViPham!E:E, "11_Ly_A", NhatKy_ViPham!F:F, B22, NhatKy_ViPham!C:C, "T2") - SUMIFS(NhatKy_ViPham!K:K, NhatKy_ViPham!E:E, "11_Ly_A", NhatKy_ViPham!F:F, B22, NhatKy_ViPham!C:C, "T2")</f>
        <v>100</v>
      </c>
      <c r="T22" s="6">
        <f>100 + SUMIFS(NhatKy_ViPham!J:J, NhatKy_ViPham!E:E, "11_Ly_A", NhatKy_ViPham!F:F, B22, NhatKy_ViPham!C:C, "T3") - SUMIFS(NhatKy_ViPham!K:K, NhatKy_ViPham!E:E, "11_Ly_A", NhatKy_ViPham!F:F, B22, NhatKy_ViPham!C:C, "T3")</f>
        <v>100</v>
      </c>
      <c r="U22" s="6">
        <f>100 + SUMIFS(NhatKy_ViPham!J:J, NhatKy_ViPham!E:E, "11_Ly_A", NhatKy_ViPham!F:F, B22, NhatKy_ViPham!C:C, "T4") - SUMIFS(NhatKy_ViPham!K:K, NhatKy_ViPham!E:E, "11_Ly_A", NhatKy_ViPham!F:F, B22, NhatKy_ViPham!C:C, "T4")</f>
        <v>100</v>
      </c>
      <c r="V22" s="6">
        <f>100 + SUMIFS(NhatKy_ViPham!J:J, NhatKy_ViPham!E:E, "11_Ly_A", NhatKy_ViPham!F:F, B22, NhatKy_ViPham!C:C, "T5") - SUMIFS(NhatKy_ViPham!K:K, NhatKy_ViPham!E:E, "11_Ly_A", NhatKy_ViPham!F:F, B22, NhatKy_ViPham!C:C, "T5")</f>
        <v>100</v>
      </c>
      <c r="W22" s="6">
        <f>100 + SUMIFS(NhatKy_ViPham!J:J, NhatKy_ViPham!E:E, "11_Ly_A", NhatKy_ViPham!F:F, B22, NhatKy_ViPham!C:C, "T6") - SUMIFS(NhatKy_ViPham!K:K, NhatKy_ViPham!E:E, "11_Ly_A", NhatKy_ViPham!F:F, B22, NhatKy_ViPham!C:C, "T6")</f>
        <v>100</v>
      </c>
      <c r="X22" s="6">
        <f>100 + SUMIFS(NhatKy_ViPham!J:J, NhatKy_ViPham!E:E, "11_Ly_A", NhatKy_ViPham!F:F, B22, NhatKy_ViPham!C:C, "T7") - SUMIFS(NhatKy_ViPham!K:K, NhatKy_ViPham!E:E, "11_Ly_A", NhatKy_ViPham!F:F, B22, NhatKy_ViPham!C:C, "T7")</f>
        <v>100</v>
      </c>
      <c r="Y22" s="6">
        <f>100 + SUMIFS(NhatKy_ViPham!J:J, NhatKy_ViPham!E:E, "11_Ly_A", NhatKy_ViPham!F:F, B22, NhatKy_ViPham!C:C, "T8") - SUMIFS(NhatKy_ViPham!K:K, NhatKy_ViPham!E:E, "11_Ly_A", NhatKy_ViPham!F:F, B22, NhatKy_ViPham!C:C, "T8")</f>
        <v>100</v>
      </c>
      <c r="Z22" s="6">
        <f>100 + SUMIFS(NhatKy_ViPham!J:J, NhatKy_ViPham!E:E, "11_Ly_A", NhatKy_ViPham!F:F, B22, NhatKy_ViPham!C:C, "T9") - SUMIFS(NhatKy_ViPham!K:K, NhatKy_ViPham!E:E, "11_Ly_A", NhatKy_ViPham!F:F, B22, NhatKy_ViPham!C:C, "T9")</f>
        <v>100</v>
      </c>
      <c r="AA22" s="6">
        <f>100 + SUMIFS(NhatKy_ViPham!J:J, NhatKy_ViPham!E:E, "11_Ly_A", NhatKy_ViPham!F:F, B22, NhatKy_ViPham!C:C, "T10") - SUMIFS(NhatKy_ViPham!K:K, NhatKy_ViPham!E:E, "11_Ly_A", NhatKy_ViPham!F:F, B22, NhatKy_ViPham!C:C, "T10")</f>
        <v>100</v>
      </c>
      <c r="AB22" s="6">
        <f>100 + SUMIFS(NhatKy_ViPham!J:J, NhatKy_ViPham!E:E, "11_Ly_A", NhatKy_ViPham!F:F, B22, NhatKy_ViPham!C:C, "T11") - SUMIFS(NhatKy_ViPham!K:K, NhatKy_ViPham!E:E, "11_Ly_A", NhatKy_ViPham!F:F, B22, NhatKy_ViPham!C:C, "T11")</f>
        <v>100</v>
      </c>
      <c r="AC22" s="6">
        <f>100 + SUMIFS(NhatKy_ViPham!J:J, NhatKy_ViPham!E:E, "11_Ly_A", NhatKy_ViPham!F:F, B22, NhatKy_ViPham!C:C, "T12") - SUMIFS(NhatKy_ViPham!K:K, NhatKy_ViPham!E:E, "11_Ly_A", NhatKy_ViPham!F:F, B22, NhatKy_ViPham!C:C, "T12")</f>
        <v>100</v>
      </c>
      <c r="AD22" s="6">
        <f>100 + SUMIFS(NhatKy_ViPham!J:J, NhatKy_ViPham!E:E, "11_Ly_A", NhatKy_ViPham!F:F, B22, NhatKy_ViPham!C:C, "T13") - SUMIFS(NhatKy_ViPham!K:K, NhatKy_ViPham!E:E, "11_Ly_A", NhatKy_ViPham!F:F, B22, NhatKy_ViPham!C:C, "T13")</f>
        <v>100</v>
      </c>
      <c r="AE22" s="6">
        <f>100 + SUMIFS(NhatKy_ViPham!J:J, NhatKy_ViPham!E:E, "11_Ly_A", NhatKy_ViPham!F:F, B22, NhatKy_ViPham!C:C, "T14") - SUMIFS(NhatKy_ViPham!K:K, NhatKy_ViPham!E:E, "11_Ly_A", NhatKy_ViPham!F:F, B22, NhatKy_ViPham!C:C, "T14")</f>
        <v>100</v>
      </c>
      <c r="AF22" s="6">
        <f>100 + SUMIFS(NhatKy_ViPham!J:J, NhatKy_ViPham!E:E, "11_Ly_A", NhatKy_ViPham!F:F, B22, NhatKy_ViPham!C:C, "T15") - SUMIFS(NhatKy_ViPham!K:K, NhatKy_ViPham!E:E, "11_Ly_A", NhatKy_ViPham!F:F, B22, NhatKy_ViPham!C:C, "T15")</f>
        <v>100</v>
      </c>
      <c r="AG22" s="6">
        <f>100 + SUMIFS(NhatKy_ViPham!J:J, NhatKy_ViPham!E:E, "11_Ly_A", NhatKy_ViPham!F:F, B22, NhatKy_ViPham!C:C, "T16") - SUMIFS(NhatKy_ViPham!K:K, NhatKy_ViPham!E:E, "11_Ly_A", NhatKy_ViPham!F:F, B22, NhatKy_ViPham!C:C, "T16")</f>
        <v>100</v>
      </c>
      <c r="AH22" s="6">
        <f>100 + SUMIFS(NhatKy_ViPham!J:J, NhatKy_ViPham!E:E, "11_Ly_A", NhatKy_ViPham!F:F, B22, NhatKy_ViPham!C:C, "T17") - SUMIFS(NhatKy_ViPham!K:K, NhatKy_ViPham!E:E, "11_Ly_A", NhatKy_ViPham!F:F, B22, NhatKy_ViPham!C:C, "T17")</f>
        <v>100</v>
      </c>
      <c r="AI22" s="6">
        <f>100 + SUMIFS(NhatKy_ViPham!J:J, NhatKy_ViPham!E:E, "11_Ly_A", NhatKy_ViPham!F:F, B22, NhatKy_ViPham!C:C, "T18") - SUMIFS(NhatKy_ViPham!K:K, NhatKy_ViPham!E:E, "11_Ly_A", NhatKy_ViPham!F:F, B22, NhatKy_ViPham!C:C, "T18")</f>
        <v>100</v>
      </c>
      <c r="AJ22" s="6">
        <f>100 + SUMIFS(NhatKy_ViPham!J:J, NhatKy_ViPham!E:E, "11_Ly_A", NhatKy_ViPham!F:F, B22, NhatKy_ViPham!C:C, "T19") - SUMIFS(NhatKy_ViPham!K:K, NhatKy_ViPham!E:E, "11_Ly_A", NhatKy_ViPham!F:F, B22, NhatKy_ViPham!C:C, "T19")</f>
        <v>100</v>
      </c>
      <c r="AK22" s="6">
        <f>100 + SUMIFS(NhatKy_ViPham!J:J, NhatKy_ViPham!E:E, "11_Ly_A", NhatKy_ViPham!F:F, B22, NhatKy_ViPham!C:C, "T20") - SUMIFS(NhatKy_ViPham!K:K, NhatKy_ViPham!E:E, "11_Ly_A", NhatKy_ViPham!F:F, B22, NhatKy_ViPham!C:C, "T20")</f>
        <v>100</v>
      </c>
      <c r="AL22" s="6">
        <f>100 + SUMIFS(NhatKy_ViPham!J:J, NhatKy_ViPham!E:E, "11_Ly_A", NhatKy_ViPham!F:F, B22, NhatKy_ViPham!C:C, "T21") - SUMIFS(NhatKy_ViPham!K:K, NhatKy_ViPham!E:E, "11_Ly_A", NhatKy_ViPham!F:F, B22, NhatKy_ViPham!C:C, "T21")</f>
        <v>100</v>
      </c>
      <c r="AM22" s="6">
        <f>100 + SUMIFS(NhatKy_ViPham!J:J, NhatKy_ViPham!E:E, "11_Ly_A", NhatKy_ViPham!F:F, B22, NhatKy_ViPham!C:C, "T22") - SUMIFS(NhatKy_ViPham!K:K, NhatKy_ViPham!E:E, "11_Ly_A", NhatKy_ViPham!F:F, B22, NhatKy_ViPham!C:C, "T22")</f>
        <v>100</v>
      </c>
      <c r="AN22" s="6">
        <f>100 + SUMIFS(NhatKy_ViPham!J:J, NhatKy_ViPham!E:E, "11_Ly_A", NhatKy_ViPham!F:F, B22, NhatKy_ViPham!C:C, "T23") - SUMIFS(NhatKy_ViPham!K:K, NhatKy_ViPham!E:E, "11_Ly_A", NhatKy_ViPham!F:F, B22, NhatKy_ViPham!C:C, "T23")</f>
        <v>100</v>
      </c>
      <c r="AO22" s="6">
        <f>100 + SUMIFS(NhatKy_ViPham!J:J, NhatKy_ViPham!E:E, "11_Ly_A", NhatKy_ViPham!F:F, B22, NhatKy_ViPham!C:C, "T24") - SUMIFS(NhatKy_ViPham!K:K, NhatKy_ViPham!E:E, "11_Ly_A", NhatKy_ViPham!F:F, B22, NhatKy_ViPham!C:C, "T24")</f>
        <v>100</v>
      </c>
      <c r="AP22" s="6">
        <f>100 + SUMIFS(NhatKy_ViPham!J:J, NhatKy_ViPham!E:E, "11_Ly_A", NhatKy_ViPham!F:F, B22, NhatKy_ViPham!C:C, "T25") - SUMIFS(NhatKy_ViPham!K:K, NhatKy_ViPham!E:E, "11_Ly_A", NhatKy_ViPham!F:F, B22, NhatKy_ViPham!C:C, "T25")</f>
        <v>100</v>
      </c>
      <c r="AQ22" s="6">
        <f>100 + SUMIFS(NhatKy_ViPham!J:J, NhatKy_ViPham!E:E, "11_Ly_A", NhatKy_ViPham!F:F, B22, NhatKy_ViPham!C:C, "T26") - SUMIFS(NhatKy_ViPham!K:K, NhatKy_ViPham!E:E, "11_Ly_A", NhatKy_ViPham!F:F, B22, NhatKy_ViPham!C:C, "T26")</f>
        <v>100</v>
      </c>
      <c r="AR22" s="6">
        <f>100 + SUMIFS(NhatKy_ViPham!J:J, NhatKy_ViPham!E:E, "11_Ly_A", NhatKy_ViPham!F:F, B22, NhatKy_ViPham!C:C, "T27") - SUMIFS(NhatKy_ViPham!K:K, NhatKy_ViPham!E:E, "11_Ly_A", NhatKy_ViPham!F:F, B22, NhatKy_ViPham!C:C, "T27")</f>
        <v>100</v>
      </c>
      <c r="AS22" s="6">
        <f>100 + SUMIFS(NhatKy_ViPham!J:J, NhatKy_ViPham!E:E, "11_Ly_A", NhatKy_ViPham!F:F, B22, NhatKy_ViPham!C:C, "T28") - SUMIFS(NhatKy_ViPham!K:K, NhatKy_ViPham!E:E, "11_Ly_A", NhatKy_ViPham!F:F, B22, NhatKy_ViPham!C:C, "T28")</f>
        <v>100</v>
      </c>
      <c r="AT22" s="6">
        <f>100 + SUMIFS(NhatKy_ViPham!J:J, NhatKy_ViPham!E:E, "11_Ly_A", NhatKy_ViPham!F:F, B22, NhatKy_ViPham!C:C, "T29") - SUMIFS(NhatKy_ViPham!K:K, NhatKy_ViPham!E:E, "11_Ly_A", NhatKy_ViPham!F:F, B22, NhatKy_ViPham!C:C, "T29")</f>
        <v>100</v>
      </c>
      <c r="AU22" s="6">
        <f>100 + SUMIFS(NhatKy_ViPham!J:J, NhatKy_ViPham!E:E, "11_Ly_A", NhatKy_ViPham!F:F, B22, NhatKy_ViPham!C:C, "T30") - SUMIFS(NhatKy_ViPham!K:K, NhatKy_ViPham!E:E, "11_Ly_A", NhatKy_ViPham!F:F, B22, NhatKy_ViPham!C:C, "T30")</f>
        <v>100</v>
      </c>
      <c r="AV22" s="6">
        <f>100 + SUMIFS(NhatKy_ViPham!J:J, NhatKy_ViPham!E:E, "11_Ly_A", NhatKy_ViPham!F:F, B22, NhatKy_ViPham!C:C, "T31") - SUMIFS(NhatKy_ViPham!K:K, NhatKy_ViPham!E:E, "11_Ly_A", NhatKy_ViPham!F:F, B22, NhatKy_ViPham!C:C, "T31")</f>
        <v>100</v>
      </c>
      <c r="AW22" s="6">
        <f>100 + SUMIFS(NhatKy_ViPham!J:J, NhatKy_ViPham!E:E, "11_Ly_A", NhatKy_ViPham!F:F, B22, NhatKy_ViPham!C:C, "T32") - SUMIFS(NhatKy_ViPham!K:K, NhatKy_ViPham!E:E, "11_Ly_A", NhatKy_ViPham!F:F, B22, NhatKy_ViPham!C:C, "T32")</f>
        <v>100</v>
      </c>
      <c r="AX22" s="6">
        <f>100 + SUMIFS(NhatKy_ViPham!J:J, NhatKy_ViPham!E:E, "11_Ly_A", NhatKy_ViPham!F:F, B22, NhatKy_ViPham!C:C, "T33") - SUMIFS(NhatKy_ViPham!K:K, NhatKy_ViPham!E:E, "11_Ly_A", NhatKy_ViPham!F:F, B22, NhatKy_ViPham!C:C, "T33")</f>
        <v>100</v>
      </c>
      <c r="AY22" s="6">
        <f>100 + SUMIFS(NhatKy_ViPham!J:J, NhatKy_ViPham!E:E, "11_Ly_A", NhatKy_ViPham!F:F, B22, NhatKy_ViPham!C:C, "T34") - SUMIFS(NhatKy_ViPham!K:K, NhatKy_ViPham!E:E, "11_Ly_A", NhatKy_ViPham!F:F, B22, NhatKy_ViPham!C:C, "T34")</f>
        <v>100</v>
      </c>
      <c r="AZ22" s="6">
        <f>100 + SUMIFS(NhatKy_ViPham!J:J, NhatKy_ViPham!E:E, "11_Ly_A", NhatKy_ViPham!F:F, B22, NhatKy_ViPham!C:C, "T35") - SUMIFS(NhatKy_ViPham!K:K, NhatKy_ViPham!E:E, "11_Ly_A", NhatKy_ViPham!F:F, B22, NhatKy_ViPham!C:C, "T35")</f>
        <v>100</v>
      </c>
      <c r="BA22" s="12">
        <f t="shared" si="0"/>
        <v>100</v>
      </c>
      <c r="BB22" s="11" t="s">
        <v>430</v>
      </c>
      <c r="BC22" s="16" t="str">
        <f t="shared" si="1"/>
        <v>Tốt</v>
      </c>
      <c r="BD22" s="15" t="str">
        <f t="shared" si="2"/>
        <v>🟢 BÌNH THƯỜNG</v>
      </c>
    </row>
    <row r="23" spans="1:56" x14ac:dyDescent="0.25">
      <c r="A23" s="4">
        <v>15</v>
      </c>
      <c r="B23" s="10" t="s">
        <v>1550</v>
      </c>
      <c r="C23" s="4" t="s">
        <v>1551</v>
      </c>
      <c r="D23" s="4" t="s">
        <v>435</v>
      </c>
      <c r="E23" s="11" t="s">
        <v>430</v>
      </c>
      <c r="F23" s="7">
        <f>SUMIFS(NhatKy_ViPham!K:K, NhatKy_ViPham!E:E, "11_Ly_A", NhatKy_ViPham!F:F, B23, NhatKy_ViPham!H:H, "L01")</f>
        <v>0</v>
      </c>
      <c r="G23" s="7">
        <f>SUMIFS(NhatKy_ViPham!K:K, NhatKy_ViPham!E:E, "11_Ly_A", NhatKy_ViPham!F:F, B23, NhatKy_ViPham!H:H, "L02")</f>
        <v>0</v>
      </c>
      <c r="H23" s="7">
        <f>SUMIFS(NhatKy_ViPham!K:K, NhatKy_ViPham!E:E, "11_Ly_A", NhatKy_ViPham!F:F, B23, NhatKy_ViPham!H:H, "L03")</f>
        <v>0</v>
      </c>
      <c r="I23" s="7">
        <f>SUMIFS(NhatKy_ViPham!K:K, NhatKy_ViPham!E:E, "11_Ly_A", NhatKy_ViPham!F:F, B23, NhatKy_ViPham!H:H, "L04")</f>
        <v>0</v>
      </c>
      <c r="J23" s="7">
        <f>SUMIFS(NhatKy_ViPham!K:K, NhatKy_ViPham!E:E, "11_Ly_A", NhatKy_ViPham!F:F, B23, NhatKy_ViPham!H:H, "L05")</f>
        <v>0</v>
      </c>
      <c r="K23" s="7">
        <f>SUMIFS(NhatKy_ViPham!K:K, NhatKy_ViPham!E:E, "11_Ly_A", NhatKy_ViPham!F:F, B23, NhatKy_ViPham!H:H, "L06")</f>
        <v>0</v>
      </c>
      <c r="L23" s="7">
        <f>SUMIFS(NhatKy_ViPham!K:K, NhatKy_ViPham!E:E, "11_Ly_A", NhatKy_ViPham!F:F, B23, NhatKy_ViPham!H:H, "L07")</f>
        <v>0</v>
      </c>
      <c r="M23" s="7">
        <f>SUMIFS(NhatKy_ViPham!K:K, NhatKy_ViPham!E:E, "11_Ly_A", NhatKy_ViPham!F:F, B23, NhatKy_ViPham!H:H, "L08")</f>
        <v>0</v>
      </c>
      <c r="N23" s="7">
        <f>SUMIFS(NhatKy_ViPham!K:K, NhatKy_ViPham!E:E, "11_Ly_A", NhatKy_ViPham!F:F, B23, NhatKy_ViPham!H:H, "L09")</f>
        <v>0</v>
      </c>
      <c r="O23" s="7">
        <f>SUMIFS(NhatKy_ViPham!K:K, NhatKy_ViPham!E:E, "11_Ly_A", NhatKy_ViPham!F:F, B23, NhatKy_ViPham!H:H, "L10")</f>
        <v>0</v>
      </c>
      <c r="P23" s="12">
        <f>SUMIFS(NhatKy_ViPham!J:J, NhatKy_ViPham!E:E, "11_Ly_A", NhatKy_ViPham!F:F, B23)</f>
        <v>0</v>
      </c>
      <c r="Q23" s="13">
        <f>SUMIFS(NhatKy_ViPham!K:K, NhatKy_ViPham!E:E, "11_Ly_A", NhatKy_ViPham!F:F, B23)</f>
        <v>0</v>
      </c>
      <c r="R23" s="7">
        <f>100 + SUMIFS(NhatKy_ViPham!J:J, NhatKy_ViPham!E:E, "11_Ly_A", NhatKy_ViPham!F:F, B23, NhatKy_ViPham!C:C, "T1") - SUMIFS(NhatKy_ViPham!K:K, NhatKy_ViPham!E:E, "11_Ly_A", NhatKy_ViPham!F:F, B23, NhatKy_ViPham!C:C, "T1")</f>
        <v>100</v>
      </c>
      <c r="S23" s="7">
        <f>100 + SUMIFS(NhatKy_ViPham!J:J, NhatKy_ViPham!E:E, "11_Ly_A", NhatKy_ViPham!F:F, B23, NhatKy_ViPham!C:C, "T2") - SUMIFS(NhatKy_ViPham!K:K, NhatKy_ViPham!E:E, "11_Ly_A", NhatKy_ViPham!F:F, B23, NhatKy_ViPham!C:C, "T2")</f>
        <v>100</v>
      </c>
      <c r="T23" s="7">
        <f>100 + SUMIFS(NhatKy_ViPham!J:J, NhatKy_ViPham!E:E, "11_Ly_A", NhatKy_ViPham!F:F, B23, NhatKy_ViPham!C:C, "T3") - SUMIFS(NhatKy_ViPham!K:K, NhatKy_ViPham!E:E, "11_Ly_A", NhatKy_ViPham!F:F, B23, NhatKy_ViPham!C:C, "T3")</f>
        <v>100</v>
      </c>
      <c r="U23" s="7">
        <f>100 + SUMIFS(NhatKy_ViPham!J:J, NhatKy_ViPham!E:E, "11_Ly_A", NhatKy_ViPham!F:F, B23, NhatKy_ViPham!C:C, "T4") - SUMIFS(NhatKy_ViPham!K:K, NhatKy_ViPham!E:E, "11_Ly_A", NhatKy_ViPham!F:F, B23, NhatKy_ViPham!C:C, "T4")</f>
        <v>100</v>
      </c>
      <c r="V23" s="7">
        <f>100 + SUMIFS(NhatKy_ViPham!J:J, NhatKy_ViPham!E:E, "11_Ly_A", NhatKy_ViPham!F:F, B23, NhatKy_ViPham!C:C, "T5") - SUMIFS(NhatKy_ViPham!K:K, NhatKy_ViPham!E:E, "11_Ly_A", NhatKy_ViPham!F:F, B23, NhatKy_ViPham!C:C, "T5")</f>
        <v>100</v>
      </c>
      <c r="W23" s="7">
        <f>100 + SUMIFS(NhatKy_ViPham!J:J, NhatKy_ViPham!E:E, "11_Ly_A", NhatKy_ViPham!F:F, B23, NhatKy_ViPham!C:C, "T6") - SUMIFS(NhatKy_ViPham!K:K, NhatKy_ViPham!E:E, "11_Ly_A", NhatKy_ViPham!F:F, B23, NhatKy_ViPham!C:C, "T6")</f>
        <v>100</v>
      </c>
      <c r="X23" s="7">
        <f>100 + SUMIFS(NhatKy_ViPham!J:J, NhatKy_ViPham!E:E, "11_Ly_A", NhatKy_ViPham!F:F, B23, NhatKy_ViPham!C:C, "T7") - SUMIFS(NhatKy_ViPham!K:K, NhatKy_ViPham!E:E, "11_Ly_A", NhatKy_ViPham!F:F, B23, NhatKy_ViPham!C:C, "T7")</f>
        <v>100</v>
      </c>
      <c r="Y23" s="7">
        <f>100 + SUMIFS(NhatKy_ViPham!J:J, NhatKy_ViPham!E:E, "11_Ly_A", NhatKy_ViPham!F:F, B23, NhatKy_ViPham!C:C, "T8") - SUMIFS(NhatKy_ViPham!K:K, NhatKy_ViPham!E:E, "11_Ly_A", NhatKy_ViPham!F:F, B23, NhatKy_ViPham!C:C, "T8")</f>
        <v>100</v>
      </c>
      <c r="Z23" s="7">
        <f>100 + SUMIFS(NhatKy_ViPham!J:J, NhatKy_ViPham!E:E, "11_Ly_A", NhatKy_ViPham!F:F, B23, NhatKy_ViPham!C:C, "T9") - SUMIFS(NhatKy_ViPham!K:K, NhatKy_ViPham!E:E, "11_Ly_A", NhatKy_ViPham!F:F, B23, NhatKy_ViPham!C:C, "T9")</f>
        <v>100</v>
      </c>
      <c r="AA23" s="7">
        <f>100 + SUMIFS(NhatKy_ViPham!J:J, NhatKy_ViPham!E:E, "11_Ly_A", NhatKy_ViPham!F:F, B23, NhatKy_ViPham!C:C, "T10") - SUMIFS(NhatKy_ViPham!K:K, NhatKy_ViPham!E:E, "11_Ly_A", NhatKy_ViPham!F:F, B23, NhatKy_ViPham!C:C, "T10")</f>
        <v>100</v>
      </c>
      <c r="AB23" s="7">
        <f>100 + SUMIFS(NhatKy_ViPham!J:J, NhatKy_ViPham!E:E, "11_Ly_A", NhatKy_ViPham!F:F, B23, NhatKy_ViPham!C:C, "T11") - SUMIFS(NhatKy_ViPham!K:K, NhatKy_ViPham!E:E, "11_Ly_A", NhatKy_ViPham!F:F, B23, NhatKy_ViPham!C:C, "T11")</f>
        <v>100</v>
      </c>
      <c r="AC23" s="7">
        <f>100 + SUMIFS(NhatKy_ViPham!J:J, NhatKy_ViPham!E:E, "11_Ly_A", NhatKy_ViPham!F:F, B23, NhatKy_ViPham!C:C, "T12") - SUMIFS(NhatKy_ViPham!K:K, NhatKy_ViPham!E:E, "11_Ly_A", NhatKy_ViPham!F:F, B23, NhatKy_ViPham!C:C, "T12")</f>
        <v>100</v>
      </c>
      <c r="AD23" s="7">
        <f>100 + SUMIFS(NhatKy_ViPham!J:J, NhatKy_ViPham!E:E, "11_Ly_A", NhatKy_ViPham!F:F, B23, NhatKy_ViPham!C:C, "T13") - SUMIFS(NhatKy_ViPham!K:K, NhatKy_ViPham!E:E, "11_Ly_A", NhatKy_ViPham!F:F, B23, NhatKy_ViPham!C:C, "T13")</f>
        <v>100</v>
      </c>
      <c r="AE23" s="7">
        <f>100 + SUMIFS(NhatKy_ViPham!J:J, NhatKy_ViPham!E:E, "11_Ly_A", NhatKy_ViPham!F:F, B23, NhatKy_ViPham!C:C, "T14") - SUMIFS(NhatKy_ViPham!K:K, NhatKy_ViPham!E:E, "11_Ly_A", NhatKy_ViPham!F:F, B23, NhatKy_ViPham!C:C, "T14")</f>
        <v>100</v>
      </c>
      <c r="AF23" s="7">
        <f>100 + SUMIFS(NhatKy_ViPham!J:J, NhatKy_ViPham!E:E, "11_Ly_A", NhatKy_ViPham!F:F, B23, NhatKy_ViPham!C:C, "T15") - SUMIFS(NhatKy_ViPham!K:K, NhatKy_ViPham!E:E, "11_Ly_A", NhatKy_ViPham!F:F, B23, NhatKy_ViPham!C:C, "T15")</f>
        <v>100</v>
      </c>
      <c r="AG23" s="7">
        <f>100 + SUMIFS(NhatKy_ViPham!J:J, NhatKy_ViPham!E:E, "11_Ly_A", NhatKy_ViPham!F:F, B23, NhatKy_ViPham!C:C, "T16") - SUMIFS(NhatKy_ViPham!K:K, NhatKy_ViPham!E:E, "11_Ly_A", NhatKy_ViPham!F:F, B23, NhatKy_ViPham!C:C, "T16")</f>
        <v>100</v>
      </c>
      <c r="AH23" s="7">
        <f>100 + SUMIFS(NhatKy_ViPham!J:J, NhatKy_ViPham!E:E, "11_Ly_A", NhatKy_ViPham!F:F, B23, NhatKy_ViPham!C:C, "T17") - SUMIFS(NhatKy_ViPham!K:K, NhatKy_ViPham!E:E, "11_Ly_A", NhatKy_ViPham!F:F, B23, NhatKy_ViPham!C:C, "T17")</f>
        <v>100</v>
      </c>
      <c r="AI23" s="7">
        <f>100 + SUMIFS(NhatKy_ViPham!J:J, NhatKy_ViPham!E:E, "11_Ly_A", NhatKy_ViPham!F:F, B23, NhatKy_ViPham!C:C, "T18") - SUMIFS(NhatKy_ViPham!K:K, NhatKy_ViPham!E:E, "11_Ly_A", NhatKy_ViPham!F:F, B23, NhatKy_ViPham!C:C, "T18")</f>
        <v>100</v>
      </c>
      <c r="AJ23" s="7">
        <f>100 + SUMIFS(NhatKy_ViPham!J:J, NhatKy_ViPham!E:E, "11_Ly_A", NhatKy_ViPham!F:F, B23, NhatKy_ViPham!C:C, "T19") - SUMIFS(NhatKy_ViPham!K:K, NhatKy_ViPham!E:E, "11_Ly_A", NhatKy_ViPham!F:F, B23, NhatKy_ViPham!C:C, "T19")</f>
        <v>100</v>
      </c>
      <c r="AK23" s="7">
        <f>100 + SUMIFS(NhatKy_ViPham!J:J, NhatKy_ViPham!E:E, "11_Ly_A", NhatKy_ViPham!F:F, B23, NhatKy_ViPham!C:C, "T20") - SUMIFS(NhatKy_ViPham!K:K, NhatKy_ViPham!E:E, "11_Ly_A", NhatKy_ViPham!F:F, B23, NhatKy_ViPham!C:C, "T20")</f>
        <v>100</v>
      </c>
      <c r="AL23" s="7">
        <f>100 + SUMIFS(NhatKy_ViPham!J:J, NhatKy_ViPham!E:E, "11_Ly_A", NhatKy_ViPham!F:F, B23, NhatKy_ViPham!C:C, "T21") - SUMIFS(NhatKy_ViPham!K:K, NhatKy_ViPham!E:E, "11_Ly_A", NhatKy_ViPham!F:F, B23, NhatKy_ViPham!C:C, "T21")</f>
        <v>100</v>
      </c>
      <c r="AM23" s="7">
        <f>100 + SUMIFS(NhatKy_ViPham!J:J, NhatKy_ViPham!E:E, "11_Ly_A", NhatKy_ViPham!F:F, B23, NhatKy_ViPham!C:C, "T22") - SUMIFS(NhatKy_ViPham!K:K, NhatKy_ViPham!E:E, "11_Ly_A", NhatKy_ViPham!F:F, B23, NhatKy_ViPham!C:C, "T22")</f>
        <v>100</v>
      </c>
      <c r="AN23" s="7">
        <f>100 + SUMIFS(NhatKy_ViPham!J:J, NhatKy_ViPham!E:E, "11_Ly_A", NhatKy_ViPham!F:F, B23, NhatKy_ViPham!C:C, "T23") - SUMIFS(NhatKy_ViPham!K:K, NhatKy_ViPham!E:E, "11_Ly_A", NhatKy_ViPham!F:F, B23, NhatKy_ViPham!C:C, "T23")</f>
        <v>100</v>
      </c>
      <c r="AO23" s="7">
        <f>100 + SUMIFS(NhatKy_ViPham!J:J, NhatKy_ViPham!E:E, "11_Ly_A", NhatKy_ViPham!F:F, B23, NhatKy_ViPham!C:C, "T24") - SUMIFS(NhatKy_ViPham!K:K, NhatKy_ViPham!E:E, "11_Ly_A", NhatKy_ViPham!F:F, B23, NhatKy_ViPham!C:C, "T24")</f>
        <v>100</v>
      </c>
      <c r="AP23" s="7">
        <f>100 + SUMIFS(NhatKy_ViPham!J:J, NhatKy_ViPham!E:E, "11_Ly_A", NhatKy_ViPham!F:F, B23, NhatKy_ViPham!C:C, "T25") - SUMIFS(NhatKy_ViPham!K:K, NhatKy_ViPham!E:E, "11_Ly_A", NhatKy_ViPham!F:F, B23, NhatKy_ViPham!C:C, "T25")</f>
        <v>100</v>
      </c>
      <c r="AQ23" s="7">
        <f>100 + SUMIFS(NhatKy_ViPham!J:J, NhatKy_ViPham!E:E, "11_Ly_A", NhatKy_ViPham!F:F, B23, NhatKy_ViPham!C:C, "T26") - SUMIFS(NhatKy_ViPham!K:K, NhatKy_ViPham!E:E, "11_Ly_A", NhatKy_ViPham!F:F, B23, NhatKy_ViPham!C:C, "T26")</f>
        <v>100</v>
      </c>
      <c r="AR23" s="7">
        <f>100 + SUMIFS(NhatKy_ViPham!J:J, NhatKy_ViPham!E:E, "11_Ly_A", NhatKy_ViPham!F:F, B23, NhatKy_ViPham!C:C, "T27") - SUMIFS(NhatKy_ViPham!K:K, NhatKy_ViPham!E:E, "11_Ly_A", NhatKy_ViPham!F:F, B23, NhatKy_ViPham!C:C, "T27")</f>
        <v>100</v>
      </c>
      <c r="AS23" s="7">
        <f>100 + SUMIFS(NhatKy_ViPham!J:J, NhatKy_ViPham!E:E, "11_Ly_A", NhatKy_ViPham!F:F, B23, NhatKy_ViPham!C:C, "T28") - SUMIFS(NhatKy_ViPham!K:K, NhatKy_ViPham!E:E, "11_Ly_A", NhatKy_ViPham!F:F, B23, NhatKy_ViPham!C:C, "T28")</f>
        <v>100</v>
      </c>
      <c r="AT23" s="7">
        <f>100 + SUMIFS(NhatKy_ViPham!J:J, NhatKy_ViPham!E:E, "11_Ly_A", NhatKy_ViPham!F:F, B23, NhatKy_ViPham!C:C, "T29") - SUMIFS(NhatKy_ViPham!K:K, NhatKy_ViPham!E:E, "11_Ly_A", NhatKy_ViPham!F:F, B23, NhatKy_ViPham!C:C, "T29")</f>
        <v>100</v>
      </c>
      <c r="AU23" s="7">
        <f>100 + SUMIFS(NhatKy_ViPham!J:J, NhatKy_ViPham!E:E, "11_Ly_A", NhatKy_ViPham!F:F, B23, NhatKy_ViPham!C:C, "T30") - SUMIFS(NhatKy_ViPham!K:K, NhatKy_ViPham!E:E, "11_Ly_A", NhatKy_ViPham!F:F, B23, NhatKy_ViPham!C:C, "T30")</f>
        <v>100</v>
      </c>
      <c r="AV23" s="7">
        <f>100 + SUMIFS(NhatKy_ViPham!J:J, NhatKy_ViPham!E:E, "11_Ly_A", NhatKy_ViPham!F:F, B23, NhatKy_ViPham!C:C, "T31") - SUMIFS(NhatKy_ViPham!K:K, NhatKy_ViPham!E:E, "11_Ly_A", NhatKy_ViPham!F:F, B23, NhatKy_ViPham!C:C, "T31")</f>
        <v>100</v>
      </c>
      <c r="AW23" s="7">
        <f>100 + SUMIFS(NhatKy_ViPham!J:J, NhatKy_ViPham!E:E, "11_Ly_A", NhatKy_ViPham!F:F, B23, NhatKy_ViPham!C:C, "T32") - SUMIFS(NhatKy_ViPham!K:K, NhatKy_ViPham!E:E, "11_Ly_A", NhatKy_ViPham!F:F, B23, NhatKy_ViPham!C:C, "T32")</f>
        <v>100</v>
      </c>
      <c r="AX23" s="7">
        <f>100 + SUMIFS(NhatKy_ViPham!J:J, NhatKy_ViPham!E:E, "11_Ly_A", NhatKy_ViPham!F:F, B23, NhatKy_ViPham!C:C, "T33") - SUMIFS(NhatKy_ViPham!K:K, NhatKy_ViPham!E:E, "11_Ly_A", NhatKy_ViPham!F:F, B23, NhatKy_ViPham!C:C, "T33")</f>
        <v>100</v>
      </c>
      <c r="AY23" s="7">
        <f>100 + SUMIFS(NhatKy_ViPham!J:J, NhatKy_ViPham!E:E, "11_Ly_A", NhatKy_ViPham!F:F, B23, NhatKy_ViPham!C:C, "T34") - SUMIFS(NhatKy_ViPham!K:K, NhatKy_ViPham!E:E, "11_Ly_A", NhatKy_ViPham!F:F, B23, NhatKy_ViPham!C:C, "T34")</f>
        <v>100</v>
      </c>
      <c r="AZ23" s="7">
        <f>100 + SUMIFS(NhatKy_ViPham!J:J, NhatKy_ViPham!E:E, "11_Ly_A", NhatKy_ViPham!F:F, B23, NhatKy_ViPham!C:C, "T35") - SUMIFS(NhatKy_ViPham!K:K, NhatKy_ViPham!E:E, "11_Ly_A", NhatKy_ViPham!F:F, B23, NhatKy_ViPham!C:C, "T35")</f>
        <v>100</v>
      </c>
      <c r="BA23" s="12">
        <f t="shared" si="0"/>
        <v>100</v>
      </c>
      <c r="BB23" s="11" t="s">
        <v>430</v>
      </c>
      <c r="BC23" s="14" t="str">
        <f t="shared" si="1"/>
        <v>Tốt</v>
      </c>
      <c r="BD23" s="10" t="str">
        <f t="shared" si="2"/>
        <v>🟢 BÌNH THƯỜNG</v>
      </c>
    </row>
    <row r="24" spans="1:56" x14ac:dyDescent="0.25">
      <c r="A24" s="5">
        <v>16</v>
      </c>
      <c r="B24" s="15" t="s">
        <v>1552</v>
      </c>
      <c r="C24" s="5" t="s">
        <v>1553</v>
      </c>
      <c r="D24" s="5" t="s">
        <v>435</v>
      </c>
      <c r="E24" s="11" t="s">
        <v>430</v>
      </c>
      <c r="F24" s="6">
        <f>SUMIFS(NhatKy_ViPham!K:K, NhatKy_ViPham!E:E, "11_Ly_A", NhatKy_ViPham!F:F, B24, NhatKy_ViPham!H:H, "L01")</f>
        <v>0</v>
      </c>
      <c r="G24" s="6">
        <f>SUMIFS(NhatKy_ViPham!K:K, NhatKy_ViPham!E:E, "11_Ly_A", NhatKy_ViPham!F:F, B24, NhatKy_ViPham!H:H, "L02")</f>
        <v>0</v>
      </c>
      <c r="H24" s="6">
        <f>SUMIFS(NhatKy_ViPham!K:K, NhatKy_ViPham!E:E, "11_Ly_A", NhatKy_ViPham!F:F, B24, NhatKy_ViPham!H:H, "L03")</f>
        <v>0</v>
      </c>
      <c r="I24" s="6">
        <f>SUMIFS(NhatKy_ViPham!K:K, NhatKy_ViPham!E:E, "11_Ly_A", NhatKy_ViPham!F:F, B24, NhatKy_ViPham!H:H, "L04")</f>
        <v>0</v>
      </c>
      <c r="J24" s="6">
        <f>SUMIFS(NhatKy_ViPham!K:K, NhatKy_ViPham!E:E, "11_Ly_A", NhatKy_ViPham!F:F, B24, NhatKy_ViPham!H:H, "L05")</f>
        <v>0</v>
      </c>
      <c r="K24" s="6">
        <f>SUMIFS(NhatKy_ViPham!K:K, NhatKy_ViPham!E:E, "11_Ly_A", NhatKy_ViPham!F:F, B24, NhatKy_ViPham!H:H, "L06")</f>
        <v>0</v>
      </c>
      <c r="L24" s="6">
        <f>SUMIFS(NhatKy_ViPham!K:K, NhatKy_ViPham!E:E, "11_Ly_A", NhatKy_ViPham!F:F, B24, NhatKy_ViPham!H:H, "L07")</f>
        <v>0</v>
      </c>
      <c r="M24" s="6">
        <f>SUMIFS(NhatKy_ViPham!K:K, NhatKy_ViPham!E:E, "11_Ly_A", NhatKy_ViPham!F:F, B24, NhatKy_ViPham!H:H, "L08")</f>
        <v>0</v>
      </c>
      <c r="N24" s="6">
        <f>SUMIFS(NhatKy_ViPham!K:K, NhatKy_ViPham!E:E, "11_Ly_A", NhatKy_ViPham!F:F, B24, NhatKy_ViPham!H:H, "L09")</f>
        <v>0</v>
      </c>
      <c r="O24" s="6">
        <f>SUMIFS(NhatKy_ViPham!K:K, NhatKy_ViPham!E:E, "11_Ly_A", NhatKy_ViPham!F:F, B24, NhatKy_ViPham!H:H, "L10")</f>
        <v>0</v>
      </c>
      <c r="P24" s="12">
        <f>SUMIFS(NhatKy_ViPham!J:J, NhatKy_ViPham!E:E, "11_Ly_A", NhatKy_ViPham!F:F, B24)</f>
        <v>0</v>
      </c>
      <c r="Q24" s="13">
        <f>SUMIFS(NhatKy_ViPham!K:K, NhatKy_ViPham!E:E, "11_Ly_A", NhatKy_ViPham!F:F, B24)</f>
        <v>0</v>
      </c>
      <c r="R24" s="6">
        <f>100 + SUMIFS(NhatKy_ViPham!J:J, NhatKy_ViPham!E:E, "11_Ly_A", NhatKy_ViPham!F:F, B24, NhatKy_ViPham!C:C, "T1") - SUMIFS(NhatKy_ViPham!K:K, NhatKy_ViPham!E:E, "11_Ly_A", NhatKy_ViPham!F:F, B24, NhatKy_ViPham!C:C, "T1")</f>
        <v>100</v>
      </c>
      <c r="S24" s="6">
        <f>100 + SUMIFS(NhatKy_ViPham!J:J, NhatKy_ViPham!E:E, "11_Ly_A", NhatKy_ViPham!F:F, B24, NhatKy_ViPham!C:C, "T2") - SUMIFS(NhatKy_ViPham!K:K, NhatKy_ViPham!E:E, "11_Ly_A", NhatKy_ViPham!F:F, B24, NhatKy_ViPham!C:C, "T2")</f>
        <v>100</v>
      </c>
      <c r="T24" s="6">
        <f>100 + SUMIFS(NhatKy_ViPham!J:J, NhatKy_ViPham!E:E, "11_Ly_A", NhatKy_ViPham!F:F, B24, NhatKy_ViPham!C:C, "T3") - SUMIFS(NhatKy_ViPham!K:K, NhatKy_ViPham!E:E, "11_Ly_A", NhatKy_ViPham!F:F, B24, NhatKy_ViPham!C:C, "T3")</f>
        <v>100</v>
      </c>
      <c r="U24" s="6">
        <f>100 + SUMIFS(NhatKy_ViPham!J:J, NhatKy_ViPham!E:E, "11_Ly_A", NhatKy_ViPham!F:F, B24, NhatKy_ViPham!C:C, "T4") - SUMIFS(NhatKy_ViPham!K:K, NhatKy_ViPham!E:E, "11_Ly_A", NhatKy_ViPham!F:F, B24, NhatKy_ViPham!C:C, "T4")</f>
        <v>100</v>
      </c>
      <c r="V24" s="6">
        <f>100 + SUMIFS(NhatKy_ViPham!J:J, NhatKy_ViPham!E:E, "11_Ly_A", NhatKy_ViPham!F:F, B24, NhatKy_ViPham!C:C, "T5") - SUMIFS(NhatKy_ViPham!K:K, NhatKy_ViPham!E:E, "11_Ly_A", NhatKy_ViPham!F:F, B24, NhatKy_ViPham!C:C, "T5")</f>
        <v>100</v>
      </c>
      <c r="W24" s="6">
        <f>100 + SUMIFS(NhatKy_ViPham!J:J, NhatKy_ViPham!E:E, "11_Ly_A", NhatKy_ViPham!F:F, B24, NhatKy_ViPham!C:C, "T6") - SUMIFS(NhatKy_ViPham!K:K, NhatKy_ViPham!E:E, "11_Ly_A", NhatKy_ViPham!F:F, B24, NhatKy_ViPham!C:C, "T6")</f>
        <v>100</v>
      </c>
      <c r="X24" s="6">
        <f>100 + SUMIFS(NhatKy_ViPham!J:J, NhatKy_ViPham!E:E, "11_Ly_A", NhatKy_ViPham!F:F, B24, NhatKy_ViPham!C:C, "T7") - SUMIFS(NhatKy_ViPham!K:K, NhatKy_ViPham!E:E, "11_Ly_A", NhatKy_ViPham!F:F, B24, NhatKy_ViPham!C:C, "T7")</f>
        <v>100</v>
      </c>
      <c r="Y24" s="6">
        <f>100 + SUMIFS(NhatKy_ViPham!J:J, NhatKy_ViPham!E:E, "11_Ly_A", NhatKy_ViPham!F:F, B24, NhatKy_ViPham!C:C, "T8") - SUMIFS(NhatKy_ViPham!K:K, NhatKy_ViPham!E:E, "11_Ly_A", NhatKy_ViPham!F:F, B24, NhatKy_ViPham!C:C, "T8")</f>
        <v>100</v>
      </c>
      <c r="Z24" s="6">
        <f>100 + SUMIFS(NhatKy_ViPham!J:J, NhatKy_ViPham!E:E, "11_Ly_A", NhatKy_ViPham!F:F, B24, NhatKy_ViPham!C:C, "T9") - SUMIFS(NhatKy_ViPham!K:K, NhatKy_ViPham!E:E, "11_Ly_A", NhatKy_ViPham!F:F, B24, NhatKy_ViPham!C:C, "T9")</f>
        <v>100</v>
      </c>
      <c r="AA24" s="6">
        <f>100 + SUMIFS(NhatKy_ViPham!J:J, NhatKy_ViPham!E:E, "11_Ly_A", NhatKy_ViPham!F:F, B24, NhatKy_ViPham!C:C, "T10") - SUMIFS(NhatKy_ViPham!K:K, NhatKy_ViPham!E:E, "11_Ly_A", NhatKy_ViPham!F:F, B24, NhatKy_ViPham!C:C, "T10")</f>
        <v>100</v>
      </c>
      <c r="AB24" s="6">
        <f>100 + SUMIFS(NhatKy_ViPham!J:J, NhatKy_ViPham!E:E, "11_Ly_A", NhatKy_ViPham!F:F, B24, NhatKy_ViPham!C:C, "T11") - SUMIFS(NhatKy_ViPham!K:K, NhatKy_ViPham!E:E, "11_Ly_A", NhatKy_ViPham!F:F, B24, NhatKy_ViPham!C:C, "T11")</f>
        <v>100</v>
      </c>
      <c r="AC24" s="6">
        <f>100 + SUMIFS(NhatKy_ViPham!J:J, NhatKy_ViPham!E:E, "11_Ly_A", NhatKy_ViPham!F:F, B24, NhatKy_ViPham!C:C, "T12") - SUMIFS(NhatKy_ViPham!K:K, NhatKy_ViPham!E:E, "11_Ly_A", NhatKy_ViPham!F:F, B24, NhatKy_ViPham!C:C, "T12")</f>
        <v>100</v>
      </c>
      <c r="AD24" s="6">
        <f>100 + SUMIFS(NhatKy_ViPham!J:J, NhatKy_ViPham!E:E, "11_Ly_A", NhatKy_ViPham!F:F, B24, NhatKy_ViPham!C:C, "T13") - SUMIFS(NhatKy_ViPham!K:K, NhatKy_ViPham!E:E, "11_Ly_A", NhatKy_ViPham!F:F, B24, NhatKy_ViPham!C:C, "T13")</f>
        <v>100</v>
      </c>
      <c r="AE24" s="6">
        <f>100 + SUMIFS(NhatKy_ViPham!J:J, NhatKy_ViPham!E:E, "11_Ly_A", NhatKy_ViPham!F:F, B24, NhatKy_ViPham!C:C, "T14") - SUMIFS(NhatKy_ViPham!K:K, NhatKy_ViPham!E:E, "11_Ly_A", NhatKy_ViPham!F:F, B24, NhatKy_ViPham!C:C, "T14")</f>
        <v>100</v>
      </c>
      <c r="AF24" s="6">
        <f>100 + SUMIFS(NhatKy_ViPham!J:J, NhatKy_ViPham!E:E, "11_Ly_A", NhatKy_ViPham!F:F, B24, NhatKy_ViPham!C:C, "T15") - SUMIFS(NhatKy_ViPham!K:K, NhatKy_ViPham!E:E, "11_Ly_A", NhatKy_ViPham!F:F, B24, NhatKy_ViPham!C:C, "T15")</f>
        <v>100</v>
      </c>
      <c r="AG24" s="6">
        <f>100 + SUMIFS(NhatKy_ViPham!J:J, NhatKy_ViPham!E:E, "11_Ly_A", NhatKy_ViPham!F:F, B24, NhatKy_ViPham!C:C, "T16") - SUMIFS(NhatKy_ViPham!K:K, NhatKy_ViPham!E:E, "11_Ly_A", NhatKy_ViPham!F:F, B24, NhatKy_ViPham!C:C, "T16")</f>
        <v>100</v>
      </c>
      <c r="AH24" s="6">
        <f>100 + SUMIFS(NhatKy_ViPham!J:J, NhatKy_ViPham!E:E, "11_Ly_A", NhatKy_ViPham!F:F, B24, NhatKy_ViPham!C:C, "T17") - SUMIFS(NhatKy_ViPham!K:K, NhatKy_ViPham!E:E, "11_Ly_A", NhatKy_ViPham!F:F, B24, NhatKy_ViPham!C:C, "T17")</f>
        <v>100</v>
      </c>
      <c r="AI24" s="6">
        <f>100 + SUMIFS(NhatKy_ViPham!J:J, NhatKy_ViPham!E:E, "11_Ly_A", NhatKy_ViPham!F:F, B24, NhatKy_ViPham!C:C, "T18") - SUMIFS(NhatKy_ViPham!K:K, NhatKy_ViPham!E:E, "11_Ly_A", NhatKy_ViPham!F:F, B24, NhatKy_ViPham!C:C, "T18")</f>
        <v>100</v>
      </c>
      <c r="AJ24" s="6">
        <f>100 + SUMIFS(NhatKy_ViPham!J:J, NhatKy_ViPham!E:E, "11_Ly_A", NhatKy_ViPham!F:F, B24, NhatKy_ViPham!C:C, "T19") - SUMIFS(NhatKy_ViPham!K:K, NhatKy_ViPham!E:E, "11_Ly_A", NhatKy_ViPham!F:F, B24, NhatKy_ViPham!C:C, "T19")</f>
        <v>100</v>
      </c>
      <c r="AK24" s="6">
        <f>100 + SUMIFS(NhatKy_ViPham!J:J, NhatKy_ViPham!E:E, "11_Ly_A", NhatKy_ViPham!F:F, B24, NhatKy_ViPham!C:C, "T20") - SUMIFS(NhatKy_ViPham!K:K, NhatKy_ViPham!E:E, "11_Ly_A", NhatKy_ViPham!F:F, B24, NhatKy_ViPham!C:C, "T20")</f>
        <v>100</v>
      </c>
      <c r="AL24" s="6">
        <f>100 + SUMIFS(NhatKy_ViPham!J:J, NhatKy_ViPham!E:E, "11_Ly_A", NhatKy_ViPham!F:F, B24, NhatKy_ViPham!C:C, "T21") - SUMIFS(NhatKy_ViPham!K:K, NhatKy_ViPham!E:E, "11_Ly_A", NhatKy_ViPham!F:F, B24, NhatKy_ViPham!C:C, "T21")</f>
        <v>100</v>
      </c>
      <c r="AM24" s="6">
        <f>100 + SUMIFS(NhatKy_ViPham!J:J, NhatKy_ViPham!E:E, "11_Ly_A", NhatKy_ViPham!F:F, B24, NhatKy_ViPham!C:C, "T22") - SUMIFS(NhatKy_ViPham!K:K, NhatKy_ViPham!E:E, "11_Ly_A", NhatKy_ViPham!F:F, B24, NhatKy_ViPham!C:C, "T22")</f>
        <v>100</v>
      </c>
      <c r="AN24" s="6">
        <f>100 + SUMIFS(NhatKy_ViPham!J:J, NhatKy_ViPham!E:E, "11_Ly_A", NhatKy_ViPham!F:F, B24, NhatKy_ViPham!C:C, "T23") - SUMIFS(NhatKy_ViPham!K:K, NhatKy_ViPham!E:E, "11_Ly_A", NhatKy_ViPham!F:F, B24, NhatKy_ViPham!C:C, "T23")</f>
        <v>100</v>
      </c>
      <c r="AO24" s="6">
        <f>100 + SUMIFS(NhatKy_ViPham!J:J, NhatKy_ViPham!E:E, "11_Ly_A", NhatKy_ViPham!F:F, B24, NhatKy_ViPham!C:C, "T24") - SUMIFS(NhatKy_ViPham!K:K, NhatKy_ViPham!E:E, "11_Ly_A", NhatKy_ViPham!F:F, B24, NhatKy_ViPham!C:C, "T24")</f>
        <v>100</v>
      </c>
      <c r="AP24" s="6">
        <f>100 + SUMIFS(NhatKy_ViPham!J:J, NhatKy_ViPham!E:E, "11_Ly_A", NhatKy_ViPham!F:F, B24, NhatKy_ViPham!C:C, "T25") - SUMIFS(NhatKy_ViPham!K:K, NhatKy_ViPham!E:E, "11_Ly_A", NhatKy_ViPham!F:F, B24, NhatKy_ViPham!C:C, "T25")</f>
        <v>100</v>
      </c>
      <c r="AQ24" s="6">
        <f>100 + SUMIFS(NhatKy_ViPham!J:J, NhatKy_ViPham!E:E, "11_Ly_A", NhatKy_ViPham!F:F, B24, NhatKy_ViPham!C:C, "T26") - SUMIFS(NhatKy_ViPham!K:K, NhatKy_ViPham!E:E, "11_Ly_A", NhatKy_ViPham!F:F, B24, NhatKy_ViPham!C:C, "T26")</f>
        <v>100</v>
      </c>
      <c r="AR24" s="6">
        <f>100 + SUMIFS(NhatKy_ViPham!J:J, NhatKy_ViPham!E:E, "11_Ly_A", NhatKy_ViPham!F:F, B24, NhatKy_ViPham!C:C, "T27") - SUMIFS(NhatKy_ViPham!K:K, NhatKy_ViPham!E:E, "11_Ly_A", NhatKy_ViPham!F:F, B24, NhatKy_ViPham!C:C, "T27")</f>
        <v>100</v>
      </c>
      <c r="AS24" s="6">
        <f>100 + SUMIFS(NhatKy_ViPham!J:J, NhatKy_ViPham!E:E, "11_Ly_A", NhatKy_ViPham!F:F, B24, NhatKy_ViPham!C:C, "T28") - SUMIFS(NhatKy_ViPham!K:K, NhatKy_ViPham!E:E, "11_Ly_A", NhatKy_ViPham!F:F, B24, NhatKy_ViPham!C:C, "T28")</f>
        <v>100</v>
      </c>
      <c r="AT24" s="6">
        <f>100 + SUMIFS(NhatKy_ViPham!J:J, NhatKy_ViPham!E:E, "11_Ly_A", NhatKy_ViPham!F:F, B24, NhatKy_ViPham!C:C, "T29") - SUMIFS(NhatKy_ViPham!K:K, NhatKy_ViPham!E:E, "11_Ly_A", NhatKy_ViPham!F:F, B24, NhatKy_ViPham!C:C, "T29")</f>
        <v>100</v>
      </c>
      <c r="AU24" s="6">
        <f>100 + SUMIFS(NhatKy_ViPham!J:J, NhatKy_ViPham!E:E, "11_Ly_A", NhatKy_ViPham!F:F, B24, NhatKy_ViPham!C:C, "T30") - SUMIFS(NhatKy_ViPham!K:K, NhatKy_ViPham!E:E, "11_Ly_A", NhatKy_ViPham!F:F, B24, NhatKy_ViPham!C:C, "T30")</f>
        <v>100</v>
      </c>
      <c r="AV24" s="6">
        <f>100 + SUMIFS(NhatKy_ViPham!J:J, NhatKy_ViPham!E:E, "11_Ly_A", NhatKy_ViPham!F:F, B24, NhatKy_ViPham!C:C, "T31") - SUMIFS(NhatKy_ViPham!K:K, NhatKy_ViPham!E:E, "11_Ly_A", NhatKy_ViPham!F:F, B24, NhatKy_ViPham!C:C, "T31")</f>
        <v>100</v>
      </c>
      <c r="AW24" s="6">
        <f>100 + SUMIFS(NhatKy_ViPham!J:J, NhatKy_ViPham!E:E, "11_Ly_A", NhatKy_ViPham!F:F, B24, NhatKy_ViPham!C:C, "T32") - SUMIFS(NhatKy_ViPham!K:K, NhatKy_ViPham!E:E, "11_Ly_A", NhatKy_ViPham!F:F, B24, NhatKy_ViPham!C:C, "T32")</f>
        <v>100</v>
      </c>
      <c r="AX24" s="6">
        <f>100 + SUMIFS(NhatKy_ViPham!J:J, NhatKy_ViPham!E:E, "11_Ly_A", NhatKy_ViPham!F:F, B24, NhatKy_ViPham!C:C, "T33") - SUMIFS(NhatKy_ViPham!K:K, NhatKy_ViPham!E:E, "11_Ly_A", NhatKy_ViPham!F:F, B24, NhatKy_ViPham!C:C, "T33")</f>
        <v>100</v>
      </c>
      <c r="AY24" s="6">
        <f>100 + SUMIFS(NhatKy_ViPham!J:J, NhatKy_ViPham!E:E, "11_Ly_A", NhatKy_ViPham!F:F, B24, NhatKy_ViPham!C:C, "T34") - SUMIFS(NhatKy_ViPham!K:K, NhatKy_ViPham!E:E, "11_Ly_A", NhatKy_ViPham!F:F, B24, NhatKy_ViPham!C:C, "T34")</f>
        <v>100</v>
      </c>
      <c r="AZ24" s="6">
        <f>100 + SUMIFS(NhatKy_ViPham!J:J, NhatKy_ViPham!E:E, "11_Ly_A", NhatKy_ViPham!F:F, B24, NhatKy_ViPham!C:C, "T35") - SUMIFS(NhatKy_ViPham!K:K, NhatKy_ViPham!E:E, "11_Ly_A", NhatKy_ViPham!F:F, B24, NhatKy_ViPham!C:C, "T35")</f>
        <v>100</v>
      </c>
      <c r="BA24" s="12">
        <f t="shared" si="0"/>
        <v>100</v>
      </c>
      <c r="BB24" s="11" t="s">
        <v>430</v>
      </c>
      <c r="BC24" s="16" t="str">
        <f t="shared" si="1"/>
        <v>Tốt</v>
      </c>
      <c r="BD24" s="15" t="str">
        <f t="shared" si="2"/>
        <v>🟢 BÌNH THƯỜNG</v>
      </c>
    </row>
    <row r="25" spans="1:56" x14ac:dyDescent="0.25">
      <c r="A25" s="4">
        <v>17</v>
      </c>
      <c r="B25" s="10" t="s">
        <v>1554</v>
      </c>
      <c r="C25" s="4" t="s">
        <v>1370</v>
      </c>
      <c r="D25" s="4" t="s">
        <v>435</v>
      </c>
      <c r="E25" s="11" t="s">
        <v>430</v>
      </c>
      <c r="F25" s="7">
        <f>SUMIFS(NhatKy_ViPham!K:K, NhatKy_ViPham!E:E, "11_Ly_A", NhatKy_ViPham!F:F, B25, NhatKy_ViPham!H:H, "L01")</f>
        <v>0</v>
      </c>
      <c r="G25" s="7">
        <f>SUMIFS(NhatKy_ViPham!K:K, NhatKy_ViPham!E:E, "11_Ly_A", NhatKy_ViPham!F:F, B25, NhatKy_ViPham!H:H, "L02")</f>
        <v>0</v>
      </c>
      <c r="H25" s="7">
        <f>SUMIFS(NhatKy_ViPham!K:K, NhatKy_ViPham!E:E, "11_Ly_A", NhatKy_ViPham!F:F, B25, NhatKy_ViPham!H:H, "L03")</f>
        <v>0</v>
      </c>
      <c r="I25" s="7">
        <f>SUMIFS(NhatKy_ViPham!K:K, NhatKy_ViPham!E:E, "11_Ly_A", NhatKy_ViPham!F:F, B25, NhatKy_ViPham!H:H, "L04")</f>
        <v>0</v>
      </c>
      <c r="J25" s="7">
        <f>SUMIFS(NhatKy_ViPham!K:K, NhatKy_ViPham!E:E, "11_Ly_A", NhatKy_ViPham!F:F, B25, NhatKy_ViPham!H:H, "L05")</f>
        <v>0</v>
      </c>
      <c r="K25" s="7">
        <f>SUMIFS(NhatKy_ViPham!K:K, NhatKy_ViPham!E:E, "11_Ly_A", NhatKy_ViPham!F:F, B25, NhatKy_ViPham!H:H, "L06")</f>
        <v>0</v>
      </c>
      <c r="L25" s="7">
        <f>SUMIFS(NhatKy_ViPham!K:K, NhatKy_ViPham!E:E, "11_Ly_A", NhatKy_ViPham!F:F, B25, NhatKy_ViPham!H:H, "L07")</f>
        <v>0</v>
      </c>
      <c r="M25" s="7">
        <f>SUMIFS(NhatKy_ViPham!K:K, NhatKy_ViPham!E:E, "11_Ly_A", NhatKy_ViPham!F:F, B25, NhatKy_ViPham!H:H, "L08")</f>
        <v>0</v>
      </c>
      <c r="N25" s="7">
        <f>SUMIFS(NhatKy_ViPham!K:K, NhatKy_ViPham!E:E, "11_Ly_A", NhatKy_ViPham!F:F, B25, NhatKy_ViPham!H:H, "L09")</f>
        <v>0</v>
      </c>
      <c r="O25" s="7">
        <f>SUMIFS(NhatKy_ViPham!K:K, NhatKy_ViPham!E:E, "11_Ly_A", NhatKy_ViPham!F:F, B25, NhatKy_ViPham!H:H, "L10")</f>
        <v>0</v>
      </c>
      <c r="P25" s="12">
        <f>SUMIFS(NhatKy_ViPham!J:J, NhatKy_ViPham!E:E, "11_Ly_A", NhatKy_ViPham!F:F, B25)</f>
        <v>0</v>
      </c>
      <c r="Q25" s="13">
        <f>SUMIFS(NhatKy_ViPham!K:K, NhatKy_ViPham!E:E, "11_Ly_A", NhatKy_ViPham!F:F, B25)</f>
        <v>0</v>
      </c>
      <c r="R25" s="7">
        <f>100 + SUMIFS(NhatKy_ViPham!J:J, NhatKy_ViPham!E:E, "11_Ly_A", NhatKy_ViPham!F:F, B25, NhatKy_ViPham!C:C, "T1") - SUMIFS(NhatKy_ViPham!K:K, NhatKy_ViPham!E:E, "11_Ly_A", NhatKy_ViPham!F:F, B25, NhatKy_ViPham!C:C, "T1")</f>
        <v>100</v>
      </c>
      <c r="S25" s="7">
        <f>100 + SUMIFS(NhatKy_ViPham!J:J, NhatKy_ViPham!E:E, "11_Ly_A", NhatKy_ViPham!F:F, B25, NhatKy_ViPham!C:C, "T2") - SUMIFS(NhatKy_ViPham!K:K, NhatKy_ViPham!E:E, "11_Ly_A", NhatKy_ViPham!F:F, B25, NhatKy_ViPham!C:C, "T2")</f>
        <v>100</v>
      </c>
      <c r="T25" s="7">
        <f>100 + SUMIFS(NhatKy_ViPham!J:J, NhatKy_ViPham!E:E, "11_Ly_A", NhatKy_ViPham!F:F, B25, NhatKy_ViPham!C:C, "T3") - SUMIFS(NhatKy_ViPham!K:K, NhatKy_ViPham!E:E, "11_Ly_A", NhatKy_ViPham!F:F, B25, NhatKy_ViPham!C:C, "T3")</f>
        <v>100</v>
      </c>
      <c r="U25" s="7">
        <f>100 + SUMIFS(NhatKy_ViPham!J:J, NhatKy_ViPham!E:E, "11_Ly_A", NhatKy_ViPham!F:F, B25, NhatKy_ViPham!C:C, "T4") - SUMIFS(NhatKy_ViPham!K:K, NhatKy_ViPham!E:E, "11_Ly_A", NhatKy_ViPham!F:F, B25, NhatKy_ViPham!C:C, "T4")</f>
        <v>100</v>
      </c>
      <c r="V25" s="7">
        <f>100 + SUMIFS(NhatKy_ViPham!J:J, NhatKy_ViPham!E:E, "11_Ly_A", NhatKy_ViPham!F:F, B25, NhatKy_ViPham!C:C, "T5") - SUMIFS(NhatKy_ViPham!K:K, NhatKy_ViPham!E:E, "11_Ly_A", NhatKy_ViPham!F:F, B25, NhatKy_ViPham!C:C, "T5")</f>
        <v>100</v>
      </c>
      <c r="W25" s="7">
        <f>100 + SUMIFS(NhatKy_ViPham!J:J, NhatKy_ViPham!E:E, "11_Ly_A", NhatKy_ViPham!F:F, B25, NhatKy_ViPham!C:C, "T6") - SUMIFS(NhatKy_ViPham!K:K, NhatKy_ViPham!E:E, "11_Ly_A", NhatKy_ViPham!F:F, B25, NhatKy_ViPham!C:C, "T6")</f>
        <v>100</v>
      </c>
      <c r="X25" s="7">
        <f>100 + SUMIFS(NhatKy_ViPham!J:J, NhatKy_ViPham!E:E, "11_Ly_A", NhatKy_ViPham!F:F, B25, NhatKy_ViPham!C:C, "T7") - SUMIFS(NhatKy_ViPham!K:K, NhatKy_ViPham!E:E, "11_Ly_A", NhatKy_ViPham!F:F, B25, NhatKy_ViPham!C:C, "T7")</f>
        <v>100</v>
      </c>
      <c r="Y25" s="7">
        <f>100 + SUMIFS(NhatKy_ViPham!J:J, NhatKy_ViPham!E:E, "11_Ly_A", NhatKy_ViPham!F:F, B25, NhatKy_ViPham!C:C, "T8") - SUMIFS(NhatKy_ViPham!K:K, NhatKy_ViPham!E:E, "11_Ly_A", NhatKy_ViPham!F:F, B25, NhatKy_ViPham!C:C, "T8")</f>
        <v>100</v>
      </c>
      <c r="Z25" s="7">
        <f>100 + SUMIFS(NhatKy_ViPham!J:J, NhatKy_ViPham!E:E, "11_Ly_A", NhatKy_ViPham!F:F, B25, NhatKy_ViPham!C:C, "T9") - SUMIFS(NhatKy_ViPham!K:K, NhatKy_ViPham!E:E, "11_Ly_A", NhatKy_ViPham!F:F, B25, NhatKy_ViPham!C:C, "T9")</f>
        <v>100</v>
      </c>
      <c r="AA25" s="7">
        <f>100 + SUMIFS(NhatKy_ViPham!J:J, NhatKy_ViPham!E:E, "11_Ly_A", NhatKy_ViPham!F:F, B25, NhatKy_ViPham!C:C, "T10") - SUMIFS(NhatKy_ViPham!K:K, NhatKy_ViPham!E:E, "11_Ly_A", NhatKy_ViPham!F:F, B25, NhatKy_ViPham!C:C, "T10")</f>
        <v>100</v>
      </c>
      <c r="AB25" s="7">
        <f>100 + SUMIFS(NhatKy_ViPham!J:J, NhatKy_ViPham!E:E, "11_Ly_A", NhatKy_ViPham!F:F, B25, NhatKy_ViPham!C:C, "T11") - SUMIFS(NhatKy_ViPham!K:K, NhatKy_ViPham!E:E, "11_Ly_A", NhatKy_ViPham!F:F, B25, NhatKy_ViPham!C:C, "T11")</f>
        <v>100</v>
      </c>
      <c r="AC25" s="7">
        <f>100 + SUMIFS(NhatKy_ViPham!J:J, NhatKy_ViPham!E:E, "11_Ly_A", NhatKy_ViPham!F:F, B25, NhatKy_ViPham!C:C, "T12") - SUMIFS(NhatKy_ViPham!K:K, NhatKy_ViPham!E:E, "11_Ly_A", NhatKy_ViPham!F:F, B25, NhatKy_ViPham!C:C, "T12")</f>
        <v>100</v>
      </c>
      <c r="AD25" s="7">
        <f>100 + SUMIFS(NhatKy_ViPham!J:J, NhatKy_ViPham!E:E, "11_Ly_A", NhatKy_ViPham!F:F, B25, NhatKy_ViPham!C:C, "T13") - SUMIFS(NhatKy_ViPham!K:K, NhatKy_ViPham!E:E, "11_Ly_A", NhatKy_ViPham!F:F, B25, NhatKy_ViPham!C:C, "T13")</f>
        <v>100</v>
      </c>
      <c r="AE25" s="7">
        <f>100 + SUMIFS(NhatKy_ViPham!J:J, NhatKy_ViPham!E:E, "11_Ly_A", NhatKy_ViPham!F:F, B25, NhatKy_ViPham!C:C, "T14") - SUMIFS(NhatKy_ViPham!K:K, NhatKy_ViPham!E:E, "11_Ly_A", NhatKy_ViPham!F:F, B25, NhatKy_ViPham!C:C, "T14")</f>
        <v>100</v>
      </c>
      <c r="AF25" s="7">
        <f>100 + SUMIFS(NhatKy_ViPham!J:J, NhatKy_ViPham!E:E, "11_Ly_A", NhatKy_ViPham!F:F, B25, NhatKy_ViPham!C:C, "T15") - SUMIFS(NhatKy_ViPham!K:K, NhatKy_ViPham!E:E, "11_Ly_A", NhatKy_ViPham!F:F, B25, NhatKy_ViPham!C:C, "T15")</f>
        <v>100</v>
      </c>
      <c r="AG25" s="7">
        <f>100 + SUMIFS(NhatKy_ViPham!J:J, NhatKy_ViPham!E:E, "11_Ly_A", NhatKy_ViPham!F:F, B25, NhatKy_ViPham!C:C, "T16") - SUMIFS(NhatKy_ViPham!K:K, NhatKy_ViPham!E:E, "11_Ly_A", NhatKy_ViPham!F:F, B25, NhatKy_ViPham!C:C, "T16")</f>
        <v>100</v>
      </c>
      <c r="AH25" s="7">
        <f>100 + SUMIFS(NhatKy_ViPham!J:J, NhatKy_ViPham!E:E, "11_Ly_A", NhatKy_ViPham!F:F, B25, NhatKy_ViPham!C:C, "T17") - SUMIFS(NhatKy_ViPham!K:K, NhatKy_ViPham!E:E, "11_Ly_A", NhatKy_ViPham!F:F, B25, NhatKy_ViPham!C:C, "T17")</f>
        <v>100</v>
      </c>
      <c r="AI25" s="7">
        <f>100 + SUMIFS(NhatKy_ViPham!J:J, NhatKy_ViPham!E:E, "11_Ly_A", NhatKy_ViPham!F:F, B25, NhatKy_ViPham!C:C, "T18") - SUMIFS(NhatKy_ViPham!K:K, NhatKy_ViPham!E:E, "11_Ly_A", NhatKy_ViPham!F:F, B25, NhatKy_ViPham!C:C, "T18")</f>
        <v>100</v>
      </c>
      <c r="AJ25" s="7">
        <f>100 + SUMIFS(NhatKy_ViPham!J:J, NhatKy_ViPham!E:E, "11_Ly_A", NhatKy_ViPham!F:F, B25, NhatKy_ViPham!C:C, "T19") - SUMIFS(NhatKy_ViPham!K:K, NhatKy_ViPham!E:E, "11_Ly_A", NhatKy_ViPham!F:F, B25, NhatKy_ViPham!C:C, "T19")</f>
        <v>100</v>
      </c>
      <c r="AK25" s="7">
        <f>100 + SUMIFS(NhatKy_ViPham!J:J, NhatKy_ViPham!E:E, "11_Ly_A", NhatKy_ViPham!F:F, B25, NhatKy_ViPham!C:C, "T20") - SUMIFS(NhatKy_ViPham!K:K, NhatKy_ViPham!E:E, "11_Ly_A", NhatKy_ViPham!F:F, B25, NhatKy_ViPham!C:C, "T20")</f>
        <v>100</v>
      </c>
      <c r="AL25" s="7">
        <f>100 + SUMIFS(NhatKy_ViPham!J:J, NhatKy_ViPham!E:E, "11_Ly_A", NhatKy_ViPham!F:F, B25, NhatKy_ViPham!C:C, "T21") - SUMIFS(NhatKy_ViPham!K:K, NhatKy_ViPham!E:E, "11_Ly_A", NhatKy_ViPham!F:F, B25, NhatKy_ViPham!C:C, "T21")</f>
        <v>100</v>
      </c>
      <c r="AM25" s="7">
        <f>100 + SUMIFS(NhatKy_ViPham!J:J, NhatKy_ViPham!E:E, "11_Ly_A", NhatKy_ViPham!F:F, B25, NhatKy_ViPham!C:C, "T22") - SUMIFS(NhatKy_ViPham!K:K, NhatKy_ViPham!E:E, "11_Ly_A", NhatKy_ViPham!F:F, B25, NhatKy_ViPham!C:C, "T22")</f>
        <v>100</v>
      </c>
      <c r="AN25" s="7">
        <f>100 + SUMIFS(NhatKy_ViPham!J:J, NhatKy_ViPham!E:E, "11_Ly_A", NhatKy_ViPham!F:F, B25, NhatKy_ViPham!C:C, "T23") - SUMIFS(NhatKy_ViPham!K:K, NhatKy_ViPham!E:E, "11_Ly_A", NhatKy_ViPham!F:F, B25, NhatKy_ViPham!C:C, "T23")</f>
        <v>100</v>
      </c>
      <c r="AO25" s="7">
        <f>100 + SUMIFS(NhatKy_ViPham!J:J, NhatKy_ViPham!E:E, "11_Ly_A", NhatKy_ViPham!F:F, B25, NhatKy_ViPham!C:C, "T24") - SUMIFS(NhatKy_ViPham!K:K, NhatKy_ViPham!E:E, "11_Ly_A", NhatKy_ViPham!F:F, B25, NhatKy_ViPham!C:C, "T24")</f>
        <v>100</v>
      </c>
      <c r="AP25" s="7">
        <f>100 + SUMIFS(NhatKy_ViPham!J:J, NhatKy_ViPham!E:E, "11_Ly_A", NhatKy_ViPham!F:F, B25, NhatKy_ViPham!C:C, "T25") - SUMIFS(NhatKy_ViPham!K:K, NhatKy_ViPham!E:E, "11_Ly_A", NhatKy_ViPham!F:F, B25, NhatKy_ViPham!C:C, "T25")</f>
        <v>100</v>
      </c>
      <c r="AQ25" s="7">
        <f>100 + SUMIFS(NhatKy_ViPham!J:J, NhatKy_ViPham!E:E, "11_Ly_A", NhatKy_ViPham!F:F, B25, NhatKy_ViPham!C:C, "T26") - SUMIFS(NhatKy_ViPham!K:K, NhatKy_ViPham!E:E, "11_Ly_A", NhatKy_ViPham!F:F, B25, NhatKy_ViPham!C:C, "T26")</f>
        <v>100</v>
      </c>
      <c r="AR25" s="7">
        <f>100 + SUMIFS(NhatKy_ViPham!J:J, NhatKy_ViPham!E:E, "11_Ly_A", NhatKy_ViPham!F:F, B25, NhatKy_ViPham!C:C, "T27") - SUMIFS(NhatKy_ViPham!K:K, NhatKy_ViPham!E:E, "11_Ly_A", NhatKy_ViPham!F:F, B25, NhatKy_ViPham!C:C, "T27")</f>
        <v>100</v>
      </c>
      <c r="AS25" s="7">
        <f>100 + SUMIFS(NhatKy_ViPham!J:J, NhatKy_ViPham!E:E, "11_Ly_A", NhatKy_ViPham!F:F, B25, NhatKy_ViPham!C:C, "T28") - SUMIFS(NhatKy_ViPham!K:K, NhatKy_ViPham!E:E, "11_Ly_A", NhatKy_ViPham!F:F, B25, NhatKy_ViPham!C:C, "T28")</f>
        <v>100</v>
      </c>
      <c r="AT25" s="7">
        <f>100 + SUMIFS(NhatKy_ViPham!J:J, NhatKy_ViPham!E:E, "11_Ly_A", NhatKy_ViPham!F:F, B25, NhatKy_ViPham!C:C, "T29") - SUMIFS(NhatKy_ViPham!K:K, NhatKy_ViPham!E:E, "11_Ly_A", NhatKy_ViPham!F:F, B25, NhatKy_ViPham!C:C, "T29")</f>
        <v>100</v>
      </c>
      <c r="AU25" s="7">
        <f>100 + SUMIFS(NhatKy_ViPham!J:J, NhatKy_ViPham!E:E, "11_Ly_A", NhatKy_ViPham!F:F, B25, NhatKy_ViPham!C:C, "T30") - SUMIFS(NhatKy_ViPham!K:K, NhatKy_ViPham!E:E, "11_Ly_A", NhatKy_ViPham!F:F, B25, NhatKy_ViPham!C:C, "T30")</f>
        <v>100</v>
      </c>
      <c r="AV25" s="7">
        <f>100 + SUMIFS(NhatKy_ViPham!J:J, NhatKy_ViPham!E:E, "11_Ly_A", NhatKy_ViPham!F:F, B25, NhatKy_ViPham!C:C, "T31") - SUMIFS(NhatKy_ViPham!K:K, NhatKy_ViPham!E:E, "11_Ly_A", NhatKy_ViPham!F:F, B25, NhatKy_ViPham!C:C, "T31")</f>
        <v>100</v>
      </c>
      <c r="AW25" s="7">
        <f>100 + SUMIFS(NhatKy_ViPham!J:J, NhatKy_ViPham!E:E, "11_Ly_A", NhatKy_ViPham!F:F, B25, NhatKy_ViPham!C:C, "T32") - SUMIFS(NhatKy_ViPham!K:K, NhatKy_ViPham!E:E, "11_Ly_A", NhatKy_ViPham!F:F, B25, NhatKy_ViPham!C:C, "T32")</f>
        <v>100</v>
      </c>
      <c r="AX25" s="7">
        <f>100 + SUMIFS(NhatKy_ViPham!J:J, NhatKy_ViPham!E:E, "11_Ly_A", NhatKy_ViPham!F:F, B25, NhatKy_ViPham!C:C, "T33") - SUMIFS(NhatKy_ViPham!K:K, NhatKy_ViPham!E:E, "11_Ly_A", NhatKy_ViPham!F:F, B25, NhatKy_ViPham!C:C, "T33")</f>
        <v>100</v>
      </c>
      <c r="AY25" s="7">
        <f>100 + SUMIFS(NhatKy_ViPham!J:J, NhatKy_ViPham!E:E, "11_Ly_A", NhatKy_ViPham!F:F, B25, NhatKy_ViPham!C:C, "T34") - SUMIFS(NhatKy_ViPham!K:K, NhatKy_ViPham!E:E, "11_Ly_A", NhatKy_ViPham!F:F, B25, NhatKy_ViPham!C:C, "T34")</f>
        <v>100</v>
      </c>
      <c r="AZ25" s="7">
        <f>100 + SUMIFS(NhatKy_ViPham!J:J, NhatKy_ViPham!E:E, "11_Ly_A", NhatKy_ViPham!F:F, B25, NhatKy_ViPham!C:C, "T35") - SUMIFS(NhatKy_ViPham!K:K, NhatKy_ViPham!E:E, "11_Ly_A", NhatKy_ViPham!F:F, B25, NhatKy_ViPham!C:C, "T35")</f>
        <v>100</v>
      </c>
      <c r="BA25" s="12">
        <f t="shared" si="0"/>
        <v>100</v>
      </c>
      <c r="BB25" s="11" t="s">
        <v>430</v>
      </c>
      <c r="BC25" s="14" t="str">
        <f t="shared" si="1"/>
        <v>Tốt</v>
      </c>
      <c r="BD25" s="10" t="str">
        <f t="shared" si="2"/>
        <v>🟢 BÌNH THƯỜNG</v>
      </c>
    </row>
    <row r="26" spans="1:56" x14ac:dyDescent="0.25">
      <c r="A26" s="5">
        <v>18</v>
      </c>
      <c r="B26" s="15" t="s">
        <v>1555</v>
      </c>
      <c r="C26" s="5" t="s">
        <v>1347</v>
      </c>
      <c r="D26" s="5" t="s">
        <v>435</v>
      </c>
      <c r="E26" s="11" t="s">
        <v>430</v>
      </c>
      <c r="F26" s="6">
        <f>SUMIFS(NhatKy_ViPham!K:K, NhatKy_ViPham!E:E, "11_Ly_A", NhatKy_ViPham!F:F, B26, NhatKy_ViPham!H:H, "L01")</f>
        <v>0</v>
      </c>
      <c r="G26" s="6">
        <f>SUMIFS(NhatKy_ViPham!K:K, NhatKy_ViPham!E:E, "11_Ly_A", NhatKy_ViPham!F:F, B26, NhatKy_ViPham!H:H, "L02")</f>
        <v>0</v>
      </c>
      <c r="H26" s="6">
        <f>SUMIFS(NhatKy_ViPham!K:K, NhatKy_ViPham!E:E, "11_Ly_A", NhatKy_ViPham!F:F, B26, NhatKy_ViPham!H:H, "L03")</f>
        <v>0</v>
      </c>
      <c r="I26" s="6">
        <f>SUMIFS(NhatKy_ViPham!K:K, NhatKy_ViPham!E:E, "11_Ly_A", NhatKy_ViPham!F:F, B26, NhatKy_ViPham!H:H, "L04")</f>
        <v>0</v>
      </c>
      <c r="J26" s="6">
        <f>SUMIFS(NhatKy_ViPham!K:K, NhatKy_ViPham!E:E, "11_Ly_A", NhatKy_ViPham!F:F, B26, NhatKy_ViPham!H:H, "L05")</f>
        <v>0</v>
      </c>
      <c r="K26" s="6">
        <f>SUMIFS(NhatKy_ViPham!K:K, NhatKy_ViPham!E:E, "11_Ly_A", NhatKy_ViPham!F:F, B26, NhatKy_ViPham!H:H, "L06")</f>
        <v>0</v>
      </c>
      <c r="L26" s="6">
        <f>SUMIFS(NhatKy_ViPham!K:K, NhatKy_ViPham!E:E, "11_Ly_A", NhatKy_ViPham!F:F, B26, NhatKy_ViPham!H:H, "L07")</f>
        <v>0</v>
      </c>
      <c r="M26" s="6">
        <f>SUMIFS(NhatKy_ViPham!K:K, NhatKy_ViPham!E:E, "11_Ly_A", NhatKy_ViPham!F:F, B26, NhatKy_ViPham!H:H, "L08")</f>
        <v>0</v>
      </c>
      <c r="N26" s="6">
        <f>SUMIFS(NhatKy_ViPham!K:K, NhatKy_ViPham!E:E, "11_Ly_A", NhatKy_ViPham!F:F, B26, NhatKy_ViPham!H:H, "L09")</f>
        <v>0</v>
      </c>
      <c r="O26" s="6">
        <f>SUMIFS(NhatKy_ViPham!K:K, NhatKy_ViPham!E:E, "11_Ly_A", NhatKy_ViPham!F:F, B26, NhatKy_ViPham!H:H, "L10")</f>
        <v>0</v>
      </c>
      <c r="P26" s="12">
        <f>SUMIFS(NhatKy_ViPham!J:J, NhatKy_ViPham!E:E, "11_Ly_A", NhatKy_ViPham!F:F, B26)</f>
        <v>0</v>
      </c>
      <c r="Q26" s="13">
        <f>SUMIFS(NhatKy_ViPham!K:K, NhatKy_ViPham!E:E, "11_Ly_A", NhatKy_ViPham!F:F, B26)</f>
        <v>0</v>
      </c>
      <c r="R26" s="6">
        <f>100 + SUMIFS(NhatKy_ViPham!J:J, NhatKy_ViPham!E:E, "11_Ly_A", NhatKy_ViPham!F:F, B26, NhatKy_ViPham!C:C, "T1") - SUMIFS(NhatKy_ViPham!K:K, NhatKy_ViPham!E:E, "11_Ly_A", NhatKy_ViPham!F:F, B26, NhatKy_ViPham!C:C, "T1")</f>
        <v>100</v>
      </c>
      <c r="S26" s="6">
        <f>100 + SUMIFS(NhatKy_ViPham!J:J, NhatKy_ViPham!E:E, "11_Ly_A", NhatKy_ViPham!F:F, B26, NhatKy_ViPham!C:C, "T2") - SUMIFS(NhatKy_ViPham!K:K, NhatKy_ViPham!E:E, "11_Ly_A", NhatKy_ViPham!F:F, B26, NhatKy_ViPham!C:C, "T2")</f>
        <v>100</v>
      </c>
      <c r="T26" s="6">
        <f>100 + SUMIFS(NhatKy_ViPham!J:J, NhatKy_ViPham!E:E, "11_Ly_A", NhatKy_ViPham!F:F, B26, NhatKy_ViPham!C:C, "T3") - SUMIFS(NhatKy_ViPham!K:K, NhatKy_ViPham!E:E, "11_Ly_A", NhatKy_ViPham!F:F, B26, NhatKy_ViPham!C:C, "T3")</f>
        <v>100</v>
      </c>
      <c r="U26" s="6">
        <f>100 + SUMIFS(NhatKy_ViPham!J:J, NhatKy_ViPham!E:E, "11_Ly_A", NhatKy_ViPham!F:F, B26, NhatKy_ViPham!C:C, "T4") - SUMIFS(NhatKy_ViPham!K:K, NhatKy_ViPham!E:E, "11_Ly_A", NhatKy_ViPham!F:F, B26, NhatKy_ViPham!C:C, "T4")</f>
        <v>100</v>
      </c>
      <c r="V26" s="6">
        <f>100 + SUMIFS(NhatKy_ViPham!J:J, NhatKy_ViPham!E:E, "11_Ly_A", NhatKy_ViPham!F:F, B26, NhatKy_ViPham!C:C, "T5") - SUMIFS(NhatKy_ViPham!K:K, NhatKy_ViPham!E:E, "11_Ly_A", NhatKy_ViPham!F:F, B26, NhatKy_ViPham!C:C, "T5")</f>
        <v>100</v>
      </c>
      <c r="W26" s="6">
        <f>100 + SUMIFS(NhatKy_ViPham!J:J, NhatKy_ViPham!E:E, "11_Ly_A", NhatKy_ViPham!F:F, B26, NhatKy_ViPham!C:C, "T6") - SUMIFS(NhatKy_ViPham!K:K, NhatKy_ViPham!E:E, "11_Ly_A", NhatKy_ViPham!F:F, B26, NhatKy_ViPham!C:C, "T6")</f>
        <v>100</v>
      </c>
      <c r="X26" s="6">
        <f>100 + SUMIFS(NhatKy_ViPham!J:J, NhatKy_ViPham!E:E, "11_Ly_A", NhatKy_ViPham!F:F, B26, NhatKy_ViPham!C:C, "T7") - SUMIFS(NhatKy_ViPham!K:K, NhatKy_ViPham!E:E, "11_Ly_A", NhatKy_ViPham!F:F, B26, NhatKy_ViPham!C:C, "T7")</f>
        <v>100</v>
      </c>
      <c r="Y26" s="6">
        <f>100 + SUMIFS(NhatKy_ViPham!J:J, NhatKy_ViPham!E:E, "11_Ly_A", NhatKy_ViPham!F:F, B26, NhatKy_ViPham!C:C, "T8") - SUMIFS(NhatKy_ViPham!K:K, NhatKy_ViPham!E:E, "11_Ly_A", NhatKy_ViPham!F:F, B26, NhatKy_ViPham!C:C, "T8")</f>
        <v>100</v>
      </c>
      <c r="Z26" s="6">
        <f>100 + SUMIFS(NhatKy_ViPham!J:J, NhatKy_ViPham!E:E, "11_Ly_A", NhatKy_ViPham!F:F, B26, NhatKy_ViPham!C:C, "T9") - SUMIFS(NhatKy_ViPham!K:K, NhatKy_ViPham!E:E, "11_Ly_A", NhatKy_ViPham!F:F, B26, NhatKy_ViPham!C:C, "T9")</f>
        <v>100</v>
      </c>
      <c r="AA26" s="6">
        <f>100 + SUMIFS(NhatKy_ViPham!J:J, NhatKy_ViPham!E:E, "11_Ly_A", NhatKy_ViPham!F:F, B26, NhatKy_ViPham!C:C, "T10") - SUMIFS(NhatKy_ViPham!K:K, NhatKy_ViPham!E:E, "11_Ly_A", NhatKy_ViPham!F:F, B26, NhatKy_ViPham!C:C, "T10")</f>
        <v>100</v>
      </c>
      <c r="AB26" s="6">
        <f>100 + SUMIFS(NhatKy_ViPham!J:J, NhatKy_ViPham!E:E, "11_Ly_A", NhatKy_ViPham!F:F, B26, NhatKy_ViPham!C:C, "T11") - SUMIFS(NhatKy_ViPham!K:K, NhatKy_ViPham!E:E, "11_Ly_A", NhatKy_ViPham!F:F, B26, NhatKy_ViPham!C:C, "T11")</f>
        <v>100</v>
      </c>
      <c r="AC26" s="6">
        <f>100 + SUMIFS(NhatKy_ViPham!J:J, NhatKy_ViPham!E:E, "11_Ly_A", NhatKy_ViPham!F:F, B26, NhatKy_ViPham!C:C, "T12") - SUMIFS(NhatKy_ViPham!K:K, NhatKy_ViPham!E:E, "11_Ly_A", NhatKy_ViPham!F:F, B26, NhatKy_ViPham!C:C, "T12")</f>
        <v>100</v>
      </c>
      <c r="AD26" s="6">
        <f>100 + SUMIFS(NhatKy_ViPham!J:J, NhatKy_ViPham!E:E, "11_Ly_A", NhatKy_ViPham!F:F, B26, NhatKy_ViPham!C:C, "T13") - SUMIFS(NhatKy_ViPham!K:K, NhatKy_ViPham!E:E, "11_Ly_A", NhatKy_ViPham!F:F, B26, NhatKy_ViPham!C:C, "T13")</f>
        <v>100</v>
      </c>
      <c r="AE26" s="6">
        <f>100 + SUMIFS(NhatKy_ViPham!J:J, NhatKy_ViPham!E:E, "11_Ly_A", NhatKy_ViPham!F:F, B26, NhatKy_ViPham!C:C, "T14") - SUMIFS(NhatKy_ViPham!K:K, NhatKy_ViPham!E:E, "11_Ly_A", NhatKy_ViPham!F:F, B26, NhatKy_ViPham!C:C, "T14")</f>
        <v>100</v>
      </c>
      <c r="AF26" s="6">
        <f>100 + SUMIFS(NhatKy_ViPham!J:J, NhatKy_ViPham!E:E, "11_Ly_A", NhatKy_ViPham!F:F, B26, NhatKy_ViPham!C:C, "T15") - SUMIFS(NhatKy_ViPham!K:K, NhatKy_ViPham!E:E, "11_Ly_A", NhatKy_ViPham!F:F, B26, NhatKy_ViPham!C:C, "T15")</f>
        <v>100</v>
      </c>
      <c r="AG26" s="6">
        <f>100 + SUMIFS(NhatKy_ViPham!J:J, NhatKy_ViPham!E:E, "11_Ly_A", NhatKy_ViPham!F:F, B26, NhatKy_ViPham!C:C, "T16") - SUMIFS(NhatKy_ViPham!K:K, NhatKy_ViPham!E:E, "11_Ly_A", NhatKy_ViPham!F:F, B26, NhatKy_ViPham!C:C, "T16")</f>
        <v>100</v>
      </c>
      <c r="AH26" s="6">
        <f>100 + SUMIFS(NhatKy_ViPham!J:J, NhatKy_ViPham!E:E, "11_Ly_A", NhatKy_ViPham!F:F, B26, NhatKy_ViPham!C:C, "T17") - SUMIFS(NhatKy_ViPham!K:K, NhatKy_ViPham!E:E, "11_Ly_A", NhatKy_ViPham!F:F, B26, NhatKy_ViPham!C:C, "T17")</f>
        <v>100</v>
      </c>
      <c r="AI26" s="6">
        <f>100 + SUMIFS(NhatKy_ViPham!J:J, NhatKy_ViPham!E:E, "11_Ly_A", NhatKy_ViPham!F:F, B26, NhatKy_ViPham!C:C, "T18") - SUMIFS(NhatKy_ViPham!K:K, NhatKy_ViPham!E:E, "11_Ly_A", NhatKy_ViPham!F:F, B26, NhatKy_ViPham!C:C, "T18")</f>
        <v>100</v>
      </c>
      <c r="AJ26" s="6">
        <f>100 + SUMIFS(NhatKy_ViPham!J:J, NhatKy_ViPham!E:E, "11_Ly_A", NhatKy_ViPham!F:F, B26, NhatKy_ViPham!C:C, "T19") - SUMIFS(NhatKy_ViPham!K:K, NhatKy_ViPham!E:E, "11_Ly_A", NhatKy_ViPham!F:F, B26, NhatKy_ViPham!C:C, "T19")</f>
        <v>100</v>
      </c>
      <c r="AK26" s="6">
        <f>100 + SUMIFS(NhatKy_ViPham!J:J, NhatKy_ViPham!E:E, "11_Ly_A", NhatKy_ViPham!F:F, B26, NhatKy_ViPham!C:C, "T20") - SUMIFS(NhatKy_ViPham!K:K, NhatKy_ViPham!E:E, "11_Ly_A", NhatKy_ViPham!F:F, B26, NhatKy_ViPham!C:C, "T20")</f>
        <v>100</v>
      </c>
      <c r="AL26" s="6">
        <f>100 + SUMIFS(NhatKy_ViPham!J:J, NhatKy_ViPham!E:E, "11_Ly_A", NhatKy_ViPham!F:F, B26, NhatKy_ViPham!C:C, "T21") - SUMIFS(NhatKy_ViPham!K:K, NhatKy_ViPham!E:E, "11_Ly_A", NhatKy_ViPham!F:F, B26, NhatKy_ViPham!C:C, "T21")</f>
        <v>100</v>
      </c>
      <c r="AM26" s="6">
        <f>100 + SUMIFS(NhatKy_ViPham!J:J, NhatKy_ViPham!E:E, "11_Ly_A", NhatKy_ViPham!F:F, B26, NhatKy_ViPham!C:C, "T22") - SUMIFS(NhatKy_ViPham!K:K, NhatKy_ViPham!E:E, "11_Ly_A", NhatKy_ViPham!F:F, B26, NhatKy_ViPham!C:C, "T22")</f>
        <v>100</v>
      </c>
      <c r="AN26" s="6">
        <f>100 + SUMIFS(NhatKy_ViPham!J:J, NhatKy_ViPham!E:E, "11_Ly_A", NhatKy_ViPham!F:F, B26, NhatKy_ViPham!C:C, "T23") - SUMIFS(NhatKy_ViPham!K:K, NhatKy_ViPham!E:E, "11_Ly_A", NhatKy_ViPham!F:F, B26, NhatKy_ViPham!C:C, "T23")</f>
        <v>100</v>
      </c>
      <c r="AO26" s="6">
        <f>100 + SUMIFS(NhatKy_ViPham!J:J, NhatKy_ViPham!E:E, "11_Ly_A", NhatKy_ViPham!F:F, B26, NhatKy_ViPham!C:C, "T24") - SUMIFS(NhatKy_ViPham!K:K, NhatKy_ViPham!E:E, "11_Ly_A", NhatKy_ViPham!F:F, B26, NhatKy_ViPham!C:C, "T24")</f>
        <v>100</v>
      </c>
      <c r="AP26" s="6">
        <f>100 + SUMIFS(NhatKy_ViPham!J:J, NhatKy_ViPham!E:E, "11_Ly_A", NhatKy_ViPham!F:F, B26, NhatKy_ViPham!C:C, "T25") - SUMIFS(NhatKy_ViPham!K:K, NhatKy_ViPham!E:E, "11_Ly_A", NhatKy_ViPham!F:F, B26, NhatKy_ViPham!C:C, "T25")</f>
        <v>100</v>
      </c>
      <c r="AQ26" s="6">
        <f>100 + SUMIFS(NhatKy_ViPham!J:J, NhatKy_ViPham!E:E, "11_Ly_A", NhatKy_ViPham!F:F, B26, NhatKy_ViPham!C:C, "T26") - SUMIFS(NhatKy_ViPham!K:K, NhatKy_ViPham!E:E, "11_Ly_A", NhatKy_ViPham!F:F, B26, NhatKy_ViPham!C:C, "T26")</f>
        <v>100</v>
      </c>
      <c r="AR26" s="6">
        <f>100 + SUMIFS(NhatKy_ViPham!J:J, NhatKy_ViPham!E:E, "11_Ly_A", NhatKy_ViPham!F:F, B26, NhatKy_ViPham!C:C, "T27") - SUMIFS(NhatKy_ViPham!K:K, NhatKy_ViPham!E:E, "11_Ly_A", NhatKy_ViPham!F:F, B26, NhatKy_ViPham!C:C, "T27")</f>
        <v>100</v>
      </c>
      <c r="AS26" s="6">
        <f>100 + SUMIFS(NhatKy_ViPham!J:J, NhatKy_ViPham!E:E, "11_Ly_A", NhatKy_ViPham!F:F, B26, NhatKy_ViPham!C:C, "T28") - SUMIFS(NhatKy_ViPham!K:K, NhatKy_ViPham!E:E, "11_Ly_A", NhatKy_ViPham!F:F, B26, NhatKy_ViPham!C:C, "T28")</f>
        <v>100</v>
      </c>
      <c r="AT26" s="6">
        <f>100 + SUMIFS(NhatKy_ViPham!J:J, NhatKy_ViPham!E:E, "11_Ly_A", NhatKy_ViPham!F:F, B26, NhatKy_ViPham!C:C, "T29") - SUMIFS(NhatKy_ViPham!K:K, NhatKy_ViPham!E:E, "11_Ly_A", NhatKy_ViPham!F:F, B26, NhatKy_ViPham!C:C, "T29")</f>
        <v>100</v>
      </c>
      <c r="AU26" s="6">
        <f>100 + SUMIFS(NhatKy_ViPham!J:J, NhatKy_ViPham!E:E, "11_Ly_A", NhatKy_ViPham!F:F, B26, NhatKy_ViPham!C:C, "T30") - SUMIFS(NhatKy_ViPham!K:K, NhatKy_ViPham!E:E, "11_Ly_A", NhatKy_ViPham!F:F, B26, NhatKy_ViPham!C:C, "T30")</f>
        <v>100</v>
      </c>
      <c r="AV26" s="6">
        <f>100 + SUMIFS(NhatKy_ViPham!J:J, NhatKy_ViPham!E:E, "11_Ly_A", NhatKy_ViPham!F:F, B26, NhatKy_ViPham!C:C, "T31") - SUMIFS(NhatKy_ViPham!K:K, NhatKy_ViPham!E:E, "11_Ly_A", NhatKy_ViPham!F:F, B26, NhatKy_ViPham!C:C, "T31")</f>
        <v>100</v>
      </c>
      <c r="AW26" s="6">
        <f>100 + SUMIFS(NhatKy_ViPham!J:J, NhatKy_ViPham!E:E, "11_Ly_A", NhatKy_ViPham!F:F, B26, NhatKy_ViPham!C:C, "T32") - SUMIFS(NhatKy_ViPham!K:K, NhatKy_ViPham!E:E, "11_Ly_A", NhatKy_ViPham!F:F, B26, NhatKy_ViPham!C:C, "T32")</f>
        <v>100</v>
      </c>
      <c r="AX26" s="6">
        <f>100 + SUMIFS(NhatKy_ViPham!J:J, NhatKy_ViPham!E:E, "11_Ly_A", NhatKy_ViPham!F:F, B26, NhatKy_ViPham!C:C, "T33") - SUMIFS(NhatKy_ViPham!K:K, NhatKy_ViPham!E:E, "11_Ly_A", NhatKy_ViPham!F:F, B26, NhatKy_ViPham!C:C, "T33")</f>
        <v>100</v>
      </c>
      <c r="AY26" s="6">
        <f>100 + SUMIFS(NhatKy_ViPham!J:J, NhatKy_ViPham!E:E, "11_Ly_A", NhatKy_ViPham!F:F, B26, NhatKy_ViPham!C:C, "T34") - SUMIFS(NhatKy_ViPham!K:K, NhatKy_ViPham!E:E, "11_Ly_A", NhatKy_ViPham!F:F, B26, NhatKy_ViPham!C:C, "T34")</f>
        <v>100</v>
      </c>
      <c r="AZ26" s="6">
        <f>100 + SUMIFS(NhatKy_ViPham!J:J, NhatKy_ViPham!E:E, "11_Ly_A", NhatKy_ViPham!F:F, B26, NhatKy_ViPham!C:C, "T35") - SUMIFS(NhatKy_ViPham!K:K, NhatKy_ViPham!E:E, "11_Ly_A", NhatKy_ViPham!F:F, B26, NhatKy_ViPham!C:C, "T35")</f>
        <v>100</v>
      </c>
      <c r="BA26" s="12">
        <f t="shared" si="0"/>
        <v>100</v>
      </c>
      <c r="BB26" s="11" t="s">
        <v>430</v>
      </c>
      <c r="BC26" s="16" t="str">
        <f t="shared" si="1"/>
        <v>Tốt</v>
      </c>
      <c r="BD26" s="15" t="str">
        <f t="shared" si="2"/>
        <v>🟢 BÌNH THƯỜNG</v>
      </c>
    </row>
    <row r="27" spans="1:56" x14ac:dyDescent="0.25">
      <c r="A27" s="4">
        <v>19</v>
      </c>
      <c r="B27" s="10" t="s">
        <v>1556</v>
      </c>
      <c r="C27" s="4" t="s">
        <v>1485</v>
      </c>
      <c r="D27" s="4" t="s">
        <v>435</v>
      </c>
      <c r="E27" s="11" t="s">
        <v>430</v>
      </c>
      <c r="F27" s="7">
        <f>SUMIFS(NhatKy_ViPham!K:K, NhatKy_ViPham!E:E, "11_Ly_A", NhatKy_ViPham!F:F, B27, NhatKy_ViPham!H:H, "L01")</f>
        <v>0</v>
      </c>
      <c r="G27" s="7">
        <f>SUMIFS(NhatKy_ViPham!K:K, NhatKy_ViPham!E:E, "11_Ly_A", NhatKy_ViPham!F:F, B27, NhatKy_ViPham!H:H, "L02")</f>
        <v>0</v>
      </c>
      <c r="H27" s="7">
        <f>SUMIFS(NhatKy_ViPham!K:K, NhatKy_ViPham!E:E, "11_Ly_A", NhatKy_ViPham!F:F, B27, NhatKy_ViPham!H:H, "L03")</f>
        <v>0</v>
      </c>
      <c r="I27" s="7">
        <f>SUMIFS(NhatKy_ViPham!K:K, NhatKy_ViPham!E:E, "11_Ly_A", NhatKy_ViPham!F:F, B27, NhatKy_ViPham!H:H, "L04")</f>
        <v>0</v>
      </c>
      <c r="J27" s="7">
        <f>SUMIFS(NhatKy_ViPham!K:K, NhatKy_ViPham!E:E, "11_Ly_A", NhatKy_ViPham!F:F, B27, NhatKy_ViPham!H:H, "L05")</f>
        <v>0</v>
      </c>
      <c r="K27" s="7">
        <f>SUMIFS(NhatKy_ViPham!K:K, NhatKy_ViPham!E:E, "11_Ly_A", NhatKy_ViPham!F:F, B27, NhatKy_ViPham!H:H, "L06")</f>
        <v>0</v>
      </c>
      <c r="L27" s="7">
        <f>SUMIFS(NhatKy_ViPham!K:K, NhatKy_ViPham!E:E, "11_Ly_A", NhatKy_ViPham!F:F, B27, NhatKy_ViPham!H:H, "L07")</f>
        <v>0</v>
      </c>
      <c r="M27" s="7">
        <f>SUMIFS(NhatKy_ViPham!K:K, NhatKy_ViPham!E:E, "11_Ly_A", NhatKy_ViPham!F:F, B27, NhatKy_ViPham!H:H, "L08")</f>
        <v>0</v>
      </c>
      <c r="N27" s="7">
        <f>SUMIFS(NhatKy_ViPham!K:K, NhatKy_ViPham!E:E, "11_Ly_A", NhatKy_ViPham!F:F, B27, NhatKy_ViPham!H:H, "L09")</f>
        <v>0</v>
      </c>
      <c r="O27" s="7">
        <f>SUMIFS(NhatKy_ViPham!K:K, NhatKy_ViPham!E:E, "11_Ly_A", NhatKy_ViPham!F:F, B27, NhatKy_ViPham!H:H, "L10")</f>
        <v>0</v>
      </c>
      <c r="P27" s="12">
        <f>SUMIFS(NhatKy_ViPham!J:J, NhatKy_ViPham!E:E, "11_Ly_A", NhatKy_ViPham!F:F, B27)</f>
        <v>0</v>
      </c>
      <c r="Q27" s="13">
        <f>SUMIFS(NhatKy_ViPham!K:K, NhatKy_ViPham!E:E, "11_Ly_A", NhatKy_ViPham!F:F, B27)</f>
        <v>0</v>
      </c>
      <c r="R27" s="7">
        <f>100 + SUMIFS(NhatKy_ViPham!J:J, NhatKy_ViPham!E:E, "11_Ly_A", NhatKy_ViPham!F:F, B27, NhatKy_ViPham!C:C, "T1") - SUMIFS(NhatKy_ViPham!K:K, NhatKy_ViPham!E:E, "11_Ly_A", NhatKy_ViPham!F:F, B27, NhatKy_ViPham!C:C, "T1")</f>
        <v>100</v>
      </c>
      <c r="S27" s="7">
        <f>100 + SUMIFS(NhatKy_ViPham!J:J, NhatKy_ViPham!E:E, "11_Ly_A", NhatKy_ViPham!F:F, B27, NhatKy_ViPham!C:C, "T2") - SUMIFS(NhatKy_ViPham!K:K, NhatKy_ViPham!E:E, "11_Ly_A", NhatKy_ViPham!F:F, B27, NhatKy_ViPham!C:C, "T2")</f>
        <v>100</v>
      </c>
      <c r="T27" s="7">
        <f>100 + SUMIFS(NhatKy_ViPham!J:J, NhatKy_ViPham!E:E, "11_Ly_A", NhatKy_ViPham!F:F, B27, NhatKy_ViPham!C:C, "T3") - SUMIFS(NhatKy_ViPham!K:K, NhatKy_ViPham!E:E, "11_Ly_A", NhatKy_ViPham!F:F, B27, NhatKy_ViPham!C:C, "T3")</f>
        <v>100</v>
      </c>
      <c r="U27" s="7">
        <f>100 + SUMIFS(NhatKy_ViPham!J:J, NhatKy_ViPham!E:E, "11_Ly_A", NhatKy_ViPham!F:F, B27, NhatKy_ViPham!C:C, "T4") - SUMIFS(NhatKy_ViPham!K:K, NhatKy_ViPham!E:E, "11_Ly_A", NhatKy_ViPham!F:F, B27, NhatKy_ViPham!C:C, "T4")</f>
        <v>100</v>
      </c>
      <c r="V27" s="7">
        <f>100 + SUMIFS(NhatKy_ViPham!J:J, NhatKy_ViPham!E:E, "11_Ly_A", NhatKy_ViPham!F:F, B27, NhatKy_ViPham!C:C, "T5") - SUMIFS(NhatKy_ViPham!K:K, NhatKy_ViPham!E:E, "11_Ly_A", NhatKy_ViPham!F:F, B27, NhatKy_ViPham!C:C, "T5")</f>
        <v>100</v>
      </c>
      <c r="W27" s="7">
        <f>100 + SUMIFS(NhatKy_ViPham!J:J, NhatKy_ViPham!E:E, "11_Ly_A", NhatKy_ViPham!F:F, B27, NhatKy_ViPham!C:C, "T6") - SUMIFS(NhatKy_ViPham!K:K, NhatKy_ViPham!E:E, "11_Ly_A", NhatKy_ViPham!F:F, B27, NhatKy_ViPham!C:C, "T6")</f>
        <v>100</v>
      </c>
      <c r="X27" s="7">
        <f>100 + SUMIFS(NhatKy_ViPham!J:J, NhatKy_ViPham!E:E, "11_Ly_A", NhatKy_ViPham!F:F, B27, NhatKy_ViPham!C:C, "T7") - SUMIFS(NhatKy_ViPham!K:K, NhatKy_ViPham!E:E, "11_Ly_A", NhatKy_ViPham!F:F, B27, NhatKy_ViPham!C:C, "T7")</f>
        <v>100</v>
      </c>
      <c r="Y27" s="7">
        <f>100 + SUMIFS(NhatKy_ViPham!J:J, NhatKy_ViPham!E:E, "11_Ly_A", NhatKy_ViPham!F:F, B27, NhatKy_ViPham!C:C, "T8") - SUMIFS(NhatKy_ViPham!K:K, NhatKy_ViPham!E:E, "11_Ly_A", NhatKy_ViPham!F:F, B27, NhatKy_ViPham!C:C, "T8")</f>
        <v>100</v>
      </c>
      <c r="Z27" s="7">
        <f>100 + SUMIFS(NhatKy_ViPham!J:J, NhatKy_ViPham!E:E, "11_Ly_A", NhatKy_ViPham!F:F, B27, NhatKy_ViPham!C:C, "T9") - SUMIFS(NhatKy_ViPham!K:K, NhatKy_ViPham!E:E, "11_Ly_A", NhatKy_ViPham!F:F, B27, NhatKy_ViPham!C:C, "T9")</f>
        <v>100</v>
      </c>
      <c r="AA27" s="7">
        <f>100 + SUMIFS(NhatKy_ViPham!J:J, NhatKy_ViPham!E:E, "11_Ly_A", NhatKy_ViPham!F:F, B27, NhatKy_ViPham!C:C, "T10") - SUMIFS(NhatKy_ViPham!K:K, NhatKy_ViPham!E:E, "11_Ly_A", NhatKy_ViPham!F:F, B27, NhatKy_ViPham!C:C, "T10")</f>
        <v>100</v>
      </c>
      <c r="AB27" s="7">
        <f>100 + SUMIFS(NhatKy_ViPham!J:J, NhatKy_ViPham!E:E, "11_Ly_A", NhatKy_ViPham!F:F, B27, NhatKy_ViPham!C:C, "T11") - SUMIFS(NhatKy_ViPham!K:K, NhatKy_ViPham!E:E, "11_Ly_A", NhatKy_ViPham!F:F, B27, NhatKy_ViPham!C:C, "T11")</f>
        <v>100</v>
      </c>
      <c r="AC27" s="7">
        <f>100 + SUMIFS(NhatKy_ViPham!J:J, NhatKy_ViPham!E:E, "11_Ly_A", NhatKy_ViPham!F:F, B27, NhatKy_ViPham!C:C, "T12") - SUMIFS(NhatKy_ViPham!K:K, NhatKy_ViPham!E:E, "11_Ly_A", NhatKy_ViPham!F:F, B27, NhatKy_ViPham!C:C, "T12")</f>
        <v>100</v>
      </c>
      <c r="AD27" s="7">
        <f>100 + SUMIFS(NhatKy_ViPham!J:J, NhatKy_ViPham!E:E, "11_Ly_A", NhatKy_ViPham!F:F, B27, NhatKy_ViPham!C:C, "T13") - SUMIFS(NhatKy_ViPham!K:K, NhatKy_ViPham!E:E, "11_Ly_A", NhatKy_ViPham!F:F, B27, NhatKy_ViPham!C:C, "T13")</f>
        <v>100</v>
      </c>
      <c r="AE27" s="7">
        <f>100 + SUMIFS(NhatKy_ViPham!J:J, NhatKy_ViPham!E:E, "11_Ly_A", NhatKy_ViPham!F:F, B27, NhatKy_ViPham!C:C, "T14") - SUMIFS(NhatKy_ViPham!K:K, NhatKy_ViPham!E:E, "11_Ly_A", NhatKy_ViPham!F:F, B27, NhatKy_ViPham!C:C, "T14")</f>
        <v>100</v>
      </c>
      <c r="AF27" s="7">
        <f>100 + SUMIFS(NhatKy_ViPham!J:J, NhatKy_ViPham!E:E, "11_Ly_A", NhatKy_ViPham!F:F, B27, NhatKy_ViPham!C:C, "T15") - SUMIFS(NhatKy_ViPham!K:K, NhatKy_ViPham!E:E, "11_Ly_A", NhatKy_ViPham!F:F, B27, NhatKy_ViPham!C:C, "T15")</f>
        <v>100</v>
      </c>
      <c r="AG27" s="7">
        <f>100 + SUMIFS(NhatKy_ViPham!J:J, NhatKy_ViPham!E:E, "11_Ly_A", NhatKy_ViPham!F:F, B27, NhatKy_ViPham!C:C, "T16") - SUMIFS(NhatKy_ViPham!K:K, NhatKy_ViPham!E:E, "11_Ly_A", NhatKy_ViPham!F:F, B27, NhatKy_ViPham!C:C, "T16")</f>
        <v>100</v>
      </c>
      <c r="AH27" s="7">
        <f>100 + SUMIFS(NhatKy_ViPham!J:J, NhatKy_ViPham!E:E, "11_Ly_A", NhatKy_ViPham!F:F, B27, NhatKy_ViPham!C:C, "T17") - SUMIFS(NhatKy_ViPham!K:K, NhatKy_ViPham!E:E, "11_Ly_A", NhatKy_ViPham!F:F, B27, NhatKy_ViPham!C:C, "T17")</f>
        <v>100</v>
      </c>
      <c r="AI27" s="7">
        <f>100 + SUMIFS(NhatKy_ViPham!J:J, NhatKy_ViPham!E:E, "11_Ly_A", NhatKy_ViPham!F:F, B27, NhatKy_ViPham!C:C, "T18") - SUMIFS(NhatKy_ViPham!K:K, NhatKy_ViPham!E:E, "11_Ly_A", NhatKy_ViPham!F:F, B27, NhatKy_ViPham!C:C, "T18")</f>
        <v>100</v>
      </c>
      <c r="AJ27" s="7">
        <f>100 + SUMIFS(NhatKy_ViPham!J:J, NhatKy_ViPham!E:E, "11_Ly_A", NhatKy_ViPham!F:F, B27, NhatKy_ViPham!C:C, "T19") - SUMIFS(NhatKy_ViPham!K:K, NhatKy_ViPham!E:E, "11_Ly_A", NhatKy_ViPham!F:F, B27, NhatKy_ViPham!C:C, "T19")</f>
        <v>100</v>
      </c>
      <c r="AK27" s="7">
        <f>100 + SUMIFS(NhatKy_ViPham!J:J, NhatKy_ViPham!E:E, "11_Ly_A", NhatKy_ViPham!F:F, B27, NhatKy_ViPham!C:C, "T20") - SUMIFS(NhatKy_ViPham!K:K, NhatKy_ViPham!E:E, "11_Ly_A", NhatKy_ViPham!F:F, B27, NhatKy_ViPham!C:C, "T20")</f>
        <v>100</v>
      </c>
      <c r="AL27" s="7">
        <f>100 + SUMIFS(NhatKy_ViPham!J:J, NhatKy_ViPham!E:E, "11_Ly_A", NhatKy_ViPham!F:F, B27, NhatKy_ViPham!C:C, "T21") - SUMIFS(NhatKy_ViPham!K:K, NhatKy_ViPham!E:E, "11_Ly_A", NhatKy_ViPham!F:F, B27, NhatKy_ViPham!C:C, "T21")</f>
        <v>100</v>
      </c>
      <c r="AM27" s="7">
        <f>100 + SUMIFS(NhatKy_ViPham!J:J, NhatKy_ViPham!E:E, "11_Ly_A", NhatKy_ViPham!F:F, B27, NhatKy_ViPham!C:C, "T22") - SUMIFS(NhatKy_ViPham!K:K, NhatKy_ViPham!E:E, "11_Ly_A", NhatKy_ViPham!F:F, B27, NhatKy_ViPham!C:C, "T22")</f>
        <v>100</v>
      </c>
      <c r="AN27" s="7">
        <f>100 + SUMIFS(NhatKy_ViPham!J:J, NhatKy_ViPham!E:E, "11_Ly_A", NhatKy_ViPham!F:F, B27, NhatKy_ViPham!C:C, "T23") - SUMIFS(NhatKy_ViPham!K:K, NhatKy_ViPham!E:E, "11_Ly_A", NhatKy_ViPham!F:F, B27, NhatKy_ViPham!C:C, "T23")</f>
        <v>100</v>
      </c>
      <c r="AO27" s="7">
        <f>100 + SUMIFS(NhatKy_ViPham!J:J, NhatKy_ViPham!E:E, "11_Ly_A", NhatKy_ViPham!F:F, B27, NhatKy_ViPham!C:C, "T24") - SUMIFS(NhatKy_ViPham!K:K, NhatKy_ViPham!E:E, "11_Ly_A", NhatKy_ViPham!F:F, B27, NhatKy_ViPham!C:C, "T24")</f>
        <v>100</v>
      </c>
      <c r="AP27" s="7">
        <f>100 + SUMIFS(NhatKy_ViPham!J:J, NhatKy_ViPham!E:E, "11_Ly_A", NhatKy_ViPham!F:F, B27, NhatKy_ViPham!C:C, "T25") - SUMIFS(NhatKy_ViPham!K:K, NhatKy_ViPham!E:E, "11_Ly_A", NhatKy_ViPham!F:F, B27, NhatKy_ViPham!C:C, "T25")</f>
        <v>100</v>
      </c>
      <c r="AQ27" s="7">
        <f>100 + SUMIFS(NhatKy_ViPham!J:J, NhatKy_ViPham!E:E, "11_Ly_A", NhatKy_ViPham!F:F, B27, NhatKy_ViPham!C:C, "T26") - SUMIFS(NhatKy_ViPham!K:K, NhatKy_ViPham!E:E, "11_Ly_A", NhatKy_ViPham!F:F, B27, NhatKy_ViPham!C:C, "T26")</f>
        <v>100</v>
      </c>
      <c r="AR27" s="7">
        <f>100 + SUMIFS(NhatKy_ViPham!J:J, NhatKy_ViPham!E:E, "11_Ly_A", NhatKy_ViPham!F:F, B27, NhatKy_ViPham!C:C, "T27") - SUMIFS(NhatKy_ViPham!K:K, NhatKy_ViPham!E:E, "11_Ly_A", NhatKy_ViPham!F:F, B27, NhatKy_ViPham!C:C, "T27")</f>
        <v>100</v>
      </c>
      <c r="AS27" s="7">
        <f>100 + SUMIFS(NhatKy_ViPham!J:J, NhatKy_ViPham!E:E, "11_Ly_A", NhatKy_ViPham!F:F, B27, NhatKy_ViPham!C:C, "T28") - SUMIFS(NhatKy_ViPham!K:K, NhatKy_ViPham!E:E, "11_Ly_A", NhatKy_ViPham!F:F, B27, NhatKy_ViPham!C:C, "T28")</f>
        <v>100</v>
      </c>
      <c r="AT27" s="7">
        <f>100 + SUMIFS(NhatKy_ViPham!J:J, NhatKy_ViPham!E:E, "11_Ly_A", NhatKy_ViPham!F:F, B27, NhatKy_ViPham!C:C, "T29") - SUMIFS(NhatKy_ViPham!K:K, NhatKy_ViPham!E:E, "11_Ly_A", NhatKy_ViPham!F:F, B27, NhatKy_ViPham!C:C, "T29")</f>
        <v>100</v>
      </c>
      <c r="AU27" s="7">
        <f>100 + SUMIFS(NhatKy_ViPham!J:J, NhatKy_ViPham!E:E, "11_Ly_A", NhatKy_ViPham!F:F, B27, NhatKy_ViPham!C:C, "T30") - SUMIFS(NhatKy_ViPham!K:K, NhatKy_ViPham!E:E, "11_Ly_A", NhatKy_ViPham!F:F, B27, NhatKy_ViPham!C:C, "T30")</f>
        <v>100</v>
      </c>
      <c r="AV27" s="7">
        <f>100 + SUMIFS(NhatKy_ViPham!J:J, NhatKy_ViPham!E:E, "11_Ly_A", NhatKy_ViPham!F:F, B27, NhatKy_ViPham!C:C, "T31") - SUMIFS(NhatKy_ViPham!K:K, NhatKy_ViPham!E:E, "11_Ly_A", NhatKy_ViPham!F:F, B27, NhatKy_ViPham!C:C, "T31")</f>
        <v>100</v>
      </c>
      <c r="AW27" s="7">
        <f>100 + SUMIFS(NhatKy_ViPham!J:J, NhatKy_ViPham!E:E, "11_Ly_A", NhatKy_ViPham!F:F, B27, NhatKy_ViPham!C:C, "T32") - SUMIFS(NhatKy_ViPham!K:K, NhatKy_ViPham!E:E, "11_Ly_A", NhatKy_ViPham!F:F, B27, NhatKy_ViPham!C:C, "T32")</f>
        <v>100</v>
      </c>
      <c r="AX27" s="7">
        <f>100 + SUMIFS(NhatKy_ViPham!J:J, NhatKy_ViPham!E:E, "11_Ly_A", NhatKy_ViPham!F:F, B27, NhatKy_ViPham!C:C, "T33") - SUMIFS(NhatKy_ViPham!K:K, NhatKy_ViPham!E:E, "11_Ly_A", NhatKy_ViPham!F:F, B27, NhatKy_ViPham!C:C, "T33")</f>
        <v>100</v>
      </c>
      <c r="AY27" s="7">
        <f>100 + SUMIFS(NhatKy_ViPham!J:J, NhatKy_ViPham!E:E, "11_Ly_A", NhatKy_ViPham!F:F, B27, NhatKy_ViPham!C:C, "T34") - SUMIFS(NhatKy_ViPham!K:K, NhatKy_ViPham!E:E, "11_Ly_A", NhatKy_ViPham!F:F, B27, NhatKy_ViPham!C:C, "T34")</f>
        <v>100</v>
      </c>
      <c r="AZ27" s="7">
        <f>100 + SUMIFS(NhatKy_ViPham!J:J, NhatKy_ViPham!E:E, "11_Ly_A", NhatKy_ViPham!F:F, B27, NhatKy_ViPham!C:C, "T35") - SUMIFS(NhatKy_ViPham!K:K, NhatKy_ViPham!E:E, "11_Ly_A", NhatKy_ViPham!F:F, B27, NhatKy_ViPham!C:C, "T35")</f>
        <v>100</v>
      </c>
      <c r="BA27" s="12">
        <f t="shared" si="0"/>
        <v>100</v>
      </c>
      <c r="BB27" s="11" t="s">
        <v>430</v>
      </c>
      <c r="BC27" s="14" t="str">
        <f t="shared" si="1"/>
        <v>Tốt</v>
      </c>
      <c r="BD27" s="10" t="str">
        <f t="shared" si="2"/>
        <v>🟢 BÌNH THƯỜNG</v>
      </c>
    </row>
    <row r="28" spans="1:56" x14ac:dyDescent="0.25">
      <c r="A28" s="5">
        <v>20</v>
      </c>
      <c r="B28" s="15" t="s">
        <v>1557</v>
      </c>
      <c r="C28" s="5" t="s">
        <v>1558</v>
      </c>
      <c r="D28" s="5" t="s">
        <v>435</v>
      </c>
      <c r="E28" s="11" t="s">
        <v>430</v>
      </c>
      <c r="F28" s="6">
        <f>SUMIFS(NhatKy_ViPham!K:K, NhatKy_ViPham!E:E, "11_Ly_A", NhatKy_ViPham!F:F, B28, NhatKy_ViPham!H:H, "L01")</f>
        <v>0</v>
      </c>
      <c r="G28" s="6">
        <f>SUMIFS(NhatKy_ViPham!K:K, NhatKy_ViPham!E:E, "11_Ly_A", NhatKy_ViPham!F:F, B28, NhatKy_ViPham!H:H, "L02")</f>
        <v>0</v>
      </c>
      <c r="H28" s="6">
        <f>SUMIFS(NhatKy_ViPham!K:K, NhatKy_ViPham!E:E, "11_Ly_A", NhatKy_ViPham!F:F, B28, NhatKy_ViPham!H:H, "L03")</f>
        <v>0</v>
      </c>
      <c r="I28" s="6">
        <f>SUMIFS(NhatKy_ViPham!K:K, NhatKy_ViPham!E:E, "11_Ly_A", NhatKy_ViPham!F:F, B28, NhatKy_ViPham!H:H, "L04")</f>
        <v>0</v>
      </c>
      <c r="J28" s="6">
        <f>SUMIFS(NhatKy_ViPham!K:K, NhatKy_ViPham!E:E, "11_Ly_A", NhatKy_ViPham!F:F, B28, NhatKy_ViPham!H:H, "L05")</f>
        <v>0</v>
      </c>
      <c r="K28" s="6">
        <f>SUMIFS(NhatKy_ViPham!K:K, NhatKy_ViPham!E:E, "11_Ly_A", NhatKy_ViPham!F:F, B28, NhatKy_ViPham!H:H, "L06")</f>
        <v>0</v>
      </c>
      <c r="L28" s="6">
        <f>SUMIFS(NhatKy_ViPham!K:K, NhatKy_ViPham!E:E, "11_Ly_A", NhatKy_ViPham!F:F, B28, NhatKy_ViPham!H:H, "L07")</f>
        <v>0</v>
      </c>
      <c r="M28" s="6">
        <f>SUMIFS(NhatKy_ViPham!K:K, NhatKy_ViPham!E:E, "11_Ly_A", NhatKy_ViPham!F:F, B28, NhatKy_ViPham!H:H, "L08")</f>
        <v>0</v>
      </c>
      <c r="N28" s="6">
        <f>SUMIFS(NhatKy_ViPham!K:K, NhatKy_ViPham!E:E, "11_Ly_A", NhatKy_ViPham!F:F, B28, NhatKy_ViPham!H:H, "L09")</f>
        <v>0</v>
      </c>
      <c r="O28" s="6">
        <f>SUMIFS(NhatKy_ViPham!K:K, NhatKy_ViPham!E:E, "11_Ly_A", NhatKy_ViPham!F:F, B28, NhatKy_ViPham!H:H, "L10")</f>
        <v>0</v>
      </c>
      <c r="P28" s="12">
        <f>SUMIFS(NhatKy_ViPham!J:J, NhatKy_ViPham!E:E, "11_Ly_A", NhatKy_ViPham!F:F, B28)</f>
        <v>0</v>
      </c>
      <c r="Q28" s="13">
        <f>SUMIFS(NhatKy_ViPham!K:K, NhatKy_ViPham!E:E, "11_Ly_A", NhatKy_ViPham!F:F, B28)</f>
        <v>0</v>
      </c>
      <c r="R28" s="6">
        <f>100 + SUMIFS(NhatKy_ViPham!J:J, NhatKy_ViPham!E:E, "11_Ly_A", NhatKy_ViPham!F:F, B28, NhatKy_ViPham!C:C, "T1") - SUMIFS(NhatKy_ViPham!K:K, NhatKy_ViPham!E:E, "11_Ly_A", NhatKy_ViPham!F:F, B28, NhatKy_ViPham!C:C, "T1")</f>
        <v>100</v>
      </c>
      <c r="S28" s="6">
        <f>100 + SUMIFS(NhatKy_ViPham!J:J, NhatKy_ViPham!E:E, "11_Ly_A", NhatKy_ViPham!F:F, B28, NhatKy_ViPham!C:C, "T2") - SUMIFS(NhatKy_ViPham!K:K, NhatKy_ViPham!E:E, "11_Ly_A", NhatKy_ViPham!F:F, B28, NhatKy_ViPham!C:C, "T2")</f>
        <v>100</v>
      </c>
      <c r="T28" s="6">
        <f>100 + SUMIFS(NhatKy_ViPham!J:J, NhatKy_ViPham!E:E, "11_Ly_A", NhatKy_ViPham!F:F, B28, NhatKy_ViPham!C:C, "T3") - SUMIFS(NhatKy_ViPham!K:K, NhatKy_ViPham!E:E, "11_Ly_A", NhatKy_ViPham!F:F, B28, NhatKy_ViPham!C:C, "T3")</f>
        <v>100</v>
      </c>
      <c r="U28" s="6">
        <f>100 + SUMIFS(NhatKy_ViPham!J:J, NhatKy_ViPham!E:E, "11_Ly_A", NhatKy_ViPham!F:F, B28, NhatKy_ViPham!C:C, "T4") - SUMIFS(NhatKy_ViPham!K:K, NhatKy_ViPham!E:E, "11_Ly_A", NhatKy_ViPham!F:F, B28, NhatKy_ViPham!C:C, "T4")</f>
        <v>100</v>
      </c>
      <c r="V28" s="6">
        <f>100 + SUMIFS(NhatKy_ViPham!J:J, NhatKy_ViPham!E:E, "11_Ly_A", NhatKy_ViPham!F:F, B28, NhatKy_ViPham!C:C, "T5") - SUMIFS(NhatKy_ViPham!K:K, NhatKy_ViPham!E:E, "11_Ly_A", NhatKy_ViPham!F:F, B28, NhatKy_ViPham!C:C, "T5")</f>
        <v>100</v>
      </c>
      <c r="W28" s="6">
        <f>100 + SUMIFS(NhatKy_ViPham!J:J, NhatKy_ViPham!E:E, "11_Ly_A", NhatKy_ViPham!F:F, B28, NhatKy_ViPham!C:C, "T6") - SUMIFS(NhatKy_ViPham!K:K, NhatKy_ViPham!E:E, "11_Ly_A", NhatKy_ViPham!F:F, B28, NhatKy_ViPham!C:C, "T6")</f>
        <v>100</v>
      </c>
      <c r="X28" s="6">
        <f>100 + SUMIFS(NhatKy_ViPham!J:J, NhatKy_ViPham!E:E, "11_Ly_A", NhatKy_ViPham!F:F, B28, NhatKy_ViPham!C:C, "T7") - SUMIFS(NhatKy_ViPham!K:K, NhatKy_ViPham!E:E, "11_Ly_A", NhatKy_ViPham!F:F, B28, NhatKy_ViPham!C:C, "T7")</f>
        <v>100</v>
      </c>
      <c r="Y28" s="6">
        <f>100 + SUMIFS(NhatKy_ViPham!J:J, NhatKy_ViPham!E:E, "11_Ly_A", NhatKy_ViPham!F:F, B28, NhatKy_ViPham!C:C, "T8") - SUMIFS(NhatKy_ViPham!K:K, NhatKy_ViPham!E:E, "11_Ly_A", NhatKy_ViPham!F:F, B28, NhatKy_ViPham!C:C, "T8")</f>
        <v>100</v>
      </c>
      <c r="Z28" s="6">
        <f>100 + SUMIFS(NhatKy_ViPham!J:J, NhatKy_ViPham!E:E, "11_Ly_A", NhatKy_ViPham!F:F, B28, NhatKy_ViPham!C:C, "T9") - SUMIFS(NhatKy_ViPham!K:K, NhatKy_ViPham!E:E, "11_Ly_A", NhatKy_ViPham!F:F, B28, NhatKy_ViPham!C:C, "T9")</f>
        <v>100</v>
      </c>
      <c r="AA28" s="6">
        <f>100 + SUMIFS(NhatKy_ViPham!J:J, NhatKy_ViPham!E:E, "11_Ly_A", NhatKy_ViPham!F:F, B28, NhatKy_ViPham!C:C, "T10") - SUMIFS(NhatKy_ViPham!K:K, NhatKy_ViPham!E:E, "11_Ly_A", NhatKy_ViPham!F:F, B28, NhatKy_ViPham!C:C, "T10")</f>
        <v>100</v>
      </c>
      <c r="AB28" s="6">
        <f>100 + SUMIFS(NhatKy_ViPham!J:J, NhatKy_ViPham!E:E, "11_Ly_A", NhatKy_ViPham!F:F, B28, NhatKy_ViPham!C:C, "T11") - SUMIFS(NhatKy_ViPham!K:K, NhatKy_ViPham!E:E, "11_Ly_A", NhatKy_ViPham!F:F, B28, NhatKy_ViPham!C:C, "T11")</f>
        <v>100</v>
      </c>
      <c r="AC28" s="6">
        <f>100 + SUMIFS(NhatKy_ViPham!J:J, NhatKy_ViPham!E:E, "11_Ly_A", NhatKy_ViPham!F:F, B28, NhatKy_ViPham!C:C, "T12") - SUMIFS(NhatKy_ViPham!K:K, NhatKy_ViPham!E:E, "11_Ly_A", NhatKy_ViPham!F:F, B28, NhatKy_ViPham!C:C, "T12")</f>
        <v>100</v>
      </c>
      <c r="AD28" s="6">
        <f>100 + SUMIFS(NhatKy_ViPham!J:J, NhatKy_ViPham!E:E, "11_Ly_A", NhatKy_ViPham!F:F, B28, NhatKy_ViPham!C:C, "T13") - SUMIFS(NhatKy_ViPham!K:K, NhatKy_ViPham!E:E, "11_Ly_A", NhatKy_ViPham!F:F, B28, NhatKy_ViPham!C:C, "T13")</f>
        <v>100</v>
      </c>
      <c r="AE28" s="6">
        <f>100 + SUMIFS(NhatKy_ViPham!J:J, NhatKy_ViPham!E:E, "11_Ly_A", NhatKy_ViPham!F:F, B28, NhatKy_ViPham!C:C, "T14") - SUMIFS(NhatKy_ViPham!K:K, NhatKy_ViPham!E:E, "11_Ly_A", NhatKy_ViPham!F:F, B28, NhatKy_ViPham!C:C, "T14")</f>
        <v>100</v>
      </c>
      <c r="AF28" s="6">
        <f>100 + SUMIFS(NhatKy_ViPham!J:J, NhatKy_ViPham!E:E, "11_Ly_A", NhatKy_ViPham!F:F, B28, NhatKy_ViPham!C:C, "T15") - SUMIFS(NhatKy_ViPham!K:K, NhatKy_ViPham!E:E, "11_Ly_A", NhatKy_ViPham!F:F, B28, NhatKy_ViPham!C:C, "T15")</f>
        <v>100</v>
      </c>
      <c r="AG28" s="6">
        <f>100 + SUMIFS(NhatKy_ViPham!J:J, NhatKy_ViPham!E:E, "11_Ly_A", NhatKy_ViPham!F:F, B28, NhatKy_ViPham!C:C, "T16") - SUMIFS(NhatKy_ViPham!K:K, NhatKy_ViPham!E:E, "11_Ly_A", NhatKy_ViPham!F:F, B28, NhatKy_ViPham!C:C, "T16")</f>
        <v>100</v>
      </c>
      <c r="AH28" s="6">
        <f>100 + SUMIFS(NhatKy_ViPham!J:J, NhatKy_ViPham!E:E, "11_Ly_A", NhatKy_ViPham!F:F, B28, NhatKy_ViPham!C:C, "T17") - SUMIFS(NhatKy_ViPham!K:K, NhatKy_ViPham!E:E, "11_Ly_A", NhatKy_ViPham!F:F, B28, NhatKy_ViPham!C:C, "T17")</f>
        <v>100</v>
      </c>
      <c r="AI28" s="6">
        <f>100 + SUMIFS(NhatKy_ViPham!J:J, NhatKy_ViPham!E:E, "11_Ly_A", NhatKy_ViPham!F:F, B28, NhatKy_ViPham!C:C, "T18") - SUMIFS(NhatKy_ViPham!K:K, NhatKy_ViPham!E:E, "11_Ly_A", NhatKy_ViPham!F:F, B28, NhatKy_ViPham!C:C, "T18")</f>
        <v>100</v>
      </c>
      <c r="AJ28" s="6">
        <f>100 + SUMIFS(NhatKy_ViPham!J:J, NhatKy_ViPham!E:E, "11_Ly_A", NhatKy_ViPham!F:F, B28, NhatKy_ViPham!C:C, "T19") - SUMIFS(NhatKy_ViPham!K:K, NhatKy_ViPham!E:E, "11_Ly_A", NhatKy_ViPham!F:F, B28, NhatKy_ViPham!C:C, "T19")</f>
        <v>100</v>
      </c>
      <c r="AK28" s="6">
        <f>100 + SUMIFS(NhatKy_ViPham!J:J, NhatKy_ViPham!E:E, "11_Ly_A", NhatKy_ViPham!F:F, B28, NhatKy_ViPham!C:C, "T20") - SUMIFS(NhatKy_ViPham!K:K, NhatKy_ViPham!E:E, "11_Ly_A", NhatKy_ViPham!F:F, B28, NhatKy_ViPham!C:C, "T20")</f>
        <v>100</v>
      </c>
      <c r="AL28" s="6">
        <f>100 + SUMIFS(NhatKy_ViPham!J:J, NhatKy_ViPham!E:E, "11_Ly_A", NhatKy_ViPham!F:F, B28, NhatKy_ViPham!C:C, "T21") - SUMIFS(NhatKy_ViPham!K:K, NhatKy_ViPham!E:E, "11_Ly_A", NhatKy_ViPham!F:F, B28, NhatKy_ViPham!C:C, "T21")</f>
        <v>100</v>
      </c>
      <c r="AM28" s="6">
        <f>100 + SUMIFS(NhatKy_ViPham!J:J, NhatKy_ViPham!E:E, "11_Ly_A", NhatKy_ViPham!F:F, B28, NhatKy_ViPham!C:C, "T22") - SUMIFS(NhatKy_ViPham!K:K, NhatKy_ViPham!E:E, "11_Ly_A", NhatKy_ViPham!F:F, B28, NhatKy_ViPham!C:C, "T22")</f>
        <v>100</v>
      </c>
      <c r="AN28" s="6">
        <f>100 + SUMIFS(NhatKy_ViPham!J:J, NhatKy_ViPham!E:E, "11_Ly_A", NhatKy_ViPham!F:F, B28, NhatKy_ViPham!C:C, "T23") - SUMIFS(NhatKy_ViPham!K:K, NhatKy_ViPham!E:E, "11_Ly_A", NhatKy_ViPham!F:F, B28, NhatKy_ViPham!C:C, "T23")</f>
        <v>100</v>
      </c>
      <c r="AO28" s="6">
        <f>100 + SUMIFS(NhatKy_ViPham!J:J, NhatKy_ViPham!E:E, "11_Ly_A", NhatKy_ViPham!F:F, B28, NhatKy_ViPham!C:C, "T24") - SUMIFS(NhatKy_ViPham!K:K, NhatKy_ViPham!E:E, "11_Ly_A", NhatKy_ViPham!F:F, B28, NhatKy_ViPham!C:C, "T24")</f>
        <v>100</v>
      </c>
      <c r="AP28" s="6">
        <f>100 + SUMIFS(NhatKy_ViPham!J:J, NhatKy_ViPham!E:E, "11_Ly_A", NhatKy_ViPham!F:F, B28, NhatKy_ViPham!C:C, "T25") - SUMIFS(NhatKy_ViPham!K:K, NhatKy_ViPham!E:E, "11_Ly_A", NhatKy_ViPham!F:F, B28, NhatKy_ViPham!C:C, "T25")</f>
        <v>100</v>
      </c>
      <c r="AQ28" s="6">
        <f>100 + SUMIFS(NhatKy_ViPham!J:J, NhatKy_ViPham!E:E, "11_Ly_A", NhatKy_ViPham!F:F, B28, NhatKy_ViPham!C:C, "T26") - SUMIFS(NhatKy_ViPham!K:K, NhatKy_ViPham!E:E, "11_Ly_A", NhatKy_ViPham!F:F, B28, NhatKy_ViPham!C:C, "T26")</f>
        <v>100</v>
      </c>
      <c r="AR28" s="6">
        <f>100 + SUMIFS(NhatKy_ViPham!J:J, NhatKy_ViPham!E:E, "11_Ly_A", NhatKy_ViPham!F:F, B28, NhatKy_ViPham!C:C, "T27") - SUMIFS(NhatKy_ViPham!K:K, NhatKy_ViPham!E:E, "11_Ly_A", NhatKy_ViPham!F:F, B28, NhatKy_ViPham!C:C, "T27")</f>
        <v>100</v>
      </c>
      <c r="AS28" s="6">
        <f>100 + SUMIFS(NhatKy_ViPham!J:J, NhatKy_ViPham!E:E, "11_Ly_A", NhatKy_ViPham!F:F, B28, NhatKy_ViPham!C:C, "T28") - SUMIFS(NhatKy_ViPham!K:K, NhatKy_ViPham!E:E, "11_Ly_A", NhatKy_ViPham!F:F, B28, NhatKy_ViPham!C:C, "T28")</f>
        <v>100</v>
      </c>
      <c r="AT28" s="6">
        <f>100 + SUMIFS(NhatKy_ViPham!J:J, NhatKy_ViPham!E:E, "11_Ly_A", NhatKy_ViPham!F:F, B28, NhatKy_ViPham!C:C, "T29") - SUMIFS(NhatKy_ViPham!K:K, NhatKy_ViPham!E:E, "11_Ly_A", NhatKy_ViPham!F:F, B28, NhatKy_ViPham!C:C, "T29")</f>
        <v>100</v>
      </c>
      <c r="AU28" s="6">
        <f>100 + SUMIFS(NhatKy_ViPham!J:J, NhatKy_ViPham!E:E, "11_Ly_A", NhatKy_ViPham!F:F, B28, NhatKy_ViPham!C:C, "T30") - SUMIFS(NhatKy_ViPham!K:K, NhatKy_ViPham!E:E, "11_Ly_A", NhatKy_ViPham!F:F, B28, NhatKy_ViPham!C:C, "T30")</f>
        <v>100</v>
      </c>
      <c r="AV28" s="6">
        <f>100 + SUMIFS(NhatKy_ViPham!J:J, NhatKy_ViPham!E:E, "11_Ly_A", NhatKy_ViPham!F:F, B28, NhatKy_ViPham!C:C, "T31") - SUMIFS(NhatKy_ViPham!K:K, NhatKy_ViPham!E:E, "11_Ly_A", NhatKy_ViPham!F:F, B28, NhatKy_ViPham!C:C, "T31")</f>
        <v>100</v>
      </c>
      <c r="AW28" s="6">
        <f>100 + SUMIFS(NhatKy_ViPham!J:J, NhatKy_ViPham!E:E, "11_Ly_A", NhatKy_ViPham!F:F, B28, NhatKy_ViPham!C:C, "T32") - SUMIFS(NhatKy_ViPham!K:K, NhatKy_ViPham!E:E, "11_Ly_A", NhatKy_ViPham!F:F, B28, NhatKy_ViPham!C:C, "T32")</f>
        <v>100</v>
      </c>
      <c r="AX28" s="6">
        <f>100 + SUMIFS(NhatKy_ViPham!J:J, NhatKy_ViPham!E:E, "11_Ly_A", NhatKy_ViPham!F:F, B28, NhatKy_ViPham!C:C, "T33") - SUMIFS(NhatKy_ViPham!K:K, NhatKy_ViPham!E:E, "11_Ly_A", NhatKy_ViPham!F:F, B28, NhatKy_ViPham!C:C, "T33")</f>
        <v>100</v>
      </c>
      <c r="AY28" s="6">
        <f>100 + SUMIFS(NhatKy_ViPham!J:J, NhatKy_ViPham!E:E, "11_Ly_A", NhatKy_ViPham!F:F, B28, NhatKy_ViPham!C:C, "T34") - SUMIFS(NhatKy_ViPham!K:K, NhatKy_ViPham!E:E, "11_Ly_A", NhatKy_ViPham!F:F, B28, NhatKy_ViPham!C:C, "T34")</f>
        <v>100</v>
      </c>
      <c r="AZ28" s="6">
        <f>100 + SUMIFS(NhatKy_ViPham!J:J, NhatKy_ViPham!E:E, "11_Ly_A", NhatKy_ViPham!F:F, B28, NhatKy_ViPham!C:C, "T35") - SUMIFS(NhatKy_ViPham!K:K, NhatKy_ViPham!E:E, "11_Ly_A", NhatKy_ViPham!F:F, B28, NhatKy_ViPham!C:C, "T35")</f>
        <v>100</v>
      </c>
      <c r="BA28" s="12">
        <f t="shared" si="0"/>
        <v>100</v>
      </c>
      <c r="BB28" s="11" t="s">
        <v>430</v>
      </c>
      <c r="BC28" s="16" t="str">
        <f t="shared" si="1"/>
        <v>Tốt</v>
      </c>
      <c r="BD28" s="15" t="str">
        <f t="shared" si="2"/>
        <v>🟢 BÌNH THƯỜNG</v>
      </c>
    </row>
    <row r="29" spans="1:56" x14ac:dyDescent="0.25">
      <c r="A29" s="4">
        <v>21</v>
      </c>
      <c r="B29" s="10" t="s">
        <v>1559</v>
      </c>
      <c r="C29" s="4" t="s">
        <v>1560</v>
      </c>
      <c r="D29" s="4" t="s">
        <v>435</v>
      </c>
      <c r="E29" s="11" t="s">
        <v>430</v>
      </c>
      <c r="F29" s="7">
        <f>SUMIFS(NhatKy_ViPham!K:K, NhatKy_ViPham!E:E, "11_Ly_A", NhatKy_ViPham!F:F, B29, NhatKy_ViPham!H:H, "L01")</f>
        <v>0</v>
      </c>
      <c r="G29" s="7">
        <f>SUMIFS(NhatKy_ViPham!K:K, NhatKy_ViPham!E:E, "11_Ly_A", NhatKy_ViPham!F:F, B29, NhatKy_ViPham!H:H, "L02")</f>
        <v>0</v>
      </c>
      <c r="H29" s="7">
        <f>SUMIFS(NhatKy_ViPham!K:K, NhatKy_ViPham!E:E, "11_Ly_A", NhatKy_ViPham!F:F, B29, NhatKy_ViPham!H:H, "L03")</f>
        <v>0</v>
      </c>
      <c r="I29" s="7">
        <f>SUMIFS(NhatKy_ViPham!K:K, NhatKy_ViPham!E:E, "11_Ly_A", NhatKy_ViPham!F:F, B29, NhatKy_ViPham!H:H, "L04")</f>
        <v>0</v>
      </c>
      <c r="J29" s="7">
        <f>SUMIFS(NhatKy_ViPham!K:K, NhatKy_ViPham!E:E, "11_Ly_A", NhatKy_ViPham!F:F, B29, NhatKy_ViPham!H:H, "L05")</f>
        <v>0</v>
      </c>
      <c r="K29" s="7">
        <f>SUMIFS(NhatKy_ViPham!K:K, NhatKy_ViPham!E:E, "11_Ly_A", NhatKy_ViPham!F:F, B29, NhatKy_ViPham!H:H, "L06")</f>
        <v>0</v>
      </c>
      <c r="L29" s="7">
        <f>SUMIFS(NhatKy_ViPham!K:K, NhatKy_ViPham!E:E, "11_Ly_A", NhatKy_ViPham!F:F, B29, NhatKy_ViPham!H:H, "L07")</f>
        <v>0</v>
      </c>
      <c r="M29" s="7">
        <f>SUMIFS(NhatKy_ViPham!K:K, NhatKy_ViPham!E:E, "11_Ly_A", NhatKy_ViPham!F:F, B29, NhatKy_ViPham!H:H, "L08")</f>
        <v>0</v>
      </c>
      <c r="N29" s="7">
        <f>SUMIFS(NhatKy_ViPham!K:K, NhatKy_ViPham!E:E, "11_Ly_A", NhatKy_ViPham!F:F, B29, NhatKy_ViPham!H:H, "L09")</f>
        <v>0</v>
      </c>
      <c r="O29" s="7">
        <f>SUMIFS(NhatKy_ViPham!K:K, NhatKy_ViPham!E:E, "11_Ly_A", NhatKy_ViPham!F:F, B29, NhatKy_ViPham!H:H, "L10")</f>
        <v>0</v>
      </c>
      <c r="P29" s="12">
        <f>SUMIFS(NhatKy_ViPham!J:J, NhatKy_ViPham!E:E, "11_Ly_A", NhatKy_ViPham!F:F, B29)</f>
        <v>0</v>
      </c>
      <c r="Q29" s="13">
        <f>SUMIFS(NhatKy_ViPham!K:K, NhatKy_ViPham!E:E, "11_Ly_A", NhatKy_ViPham!F:F, B29)</f>
        <v>0</v>
      </c>
      <c r="R29" s="7">
        <f>100 + SUMIFS(NhatKy_ViPham!J:J, NhatKy_ViPham!E:E, "11_Ly_A", NhatKy_ViPham!F:F, B29, NhatKy_ViPham!C:C, "T1") - SUMIFS(NhatKy_ViPham!K:K, NhatKy_ViPham!E:E, "11_Ly_A", NhatKy_ViPham!F:F, B29, NhatKy_ViPham!C:C, "T1")</f>
        <v>100</v>
      </c>
      <c r="S29" s="7">
        <f>100 + SUMIFS(NhatKy_ViPham!J:J, NhatKy_ViPham!E:E, "11_Ly_A", NhatKy_ViPham!F:F, B29, NhatKy_ViPham!C:C, "T2") - SUMIFS(NhatKy_ViPham!K:K, NhatKy_ViPham!E:E, "11_Ly_A", NhatKy_ViPham!F:F, B29, NhatKy_ViPham!C:C, "T2")</f>
        <v>100</v>
      </c>
      <c r="T29" s="7">
        <f>100 + SUMIFS(NhatKy_ViPham!J:J, NhatKy_ViPham!E:E, "11_Ly_A", NhatKy_ViPham!F:F, B29, NhatKy_ViPham!C:C, "T3") - SUMIFS(NhatKy_ViPham!K:K, NhatKy_ViPham!E:E, "11_Ly_A", NhatKy_ViPham!F:F, B29, NhatKy_ViPham!C:C, "T3")</f>
        <v>100</v>
      </c>
      <c r="U29" s="7">
        <f>100 + SUMIFS(NhatKy_ViPham!J:J, NhatKy_ViPham!E:E, "11_Ly_A", NhatKy_ViPham!F:F, B29, NhatKy_ViPham!C:C, "T4") - SUMIFS(NhatKy_ViPham!K:K, NhatKy_ViPham!E:E, "11_Ly_A", NhatKy_ViPham!F:F, B29, NhatKy_ViPham!C:C, "T4")</f>
        <v>100</v>
      </c>
      <c r="V29" s="7">
        <f>100 + SUMIFS(NhatKy_ViPham!J:J, NhatKy_ViPham!E:E, "11_Ly_A", NhatKy_ViPham!F:F, B29, NhatKy_ViPham!C:C, "T5") - SUMIFS(NhatKy_ViPham!K:K, NhatKy_ViPham!E:E, "11_Ly_A", NhatKy_ViPham!F:F, B29, NhatKy_ViPham!C:C, "T5")</f>
        <v>100</v>
      </c>
      <c r="W29" s="7">
        <f>100 + SUMIFS(NhatKy_ViPham!J:J, NhatKy_ViPham!E:E, "11_Ly_A", NhatKy_ViPham!F:F, B29, NhatKy_ViPham!C:C, "T6") - SUMIFS(NhatKy_ViPham!K:K, NhatKy_ViPham!E:E, "11_Ly_A", NhatKy_ViPham!F:F, B29, NhatKy_ViPham!C:C, "T6")</f>
        <v>100</v>
      </c>
      <c r="X29" s="7">
        <f>100 + SUMIFS(NhatKy_ViPham!J:J, NhatKy_ViPham!E:E, "11_Ly_A", NhatKy_ViPham!F:F, B29, NhatKy_ViPham!C:C, "T7") - SUMIFS(NhatKy_ViPham!K:K, NhatKy_ViPham!E:E, "11_Ly_A", NhatKy_ViPham!F:F, B29, NhatKy_ViPham!C:C, "T7")</f>
        <v>100</v>
      </c>
      <c r="Y29" s="7">
        <f>100 + SUMIFS(NhatKy_ViPham!J:J, NhatKy_ViPham!E:E, "11_Ly_A", NhatKy_ViPham!F:F, B29, NhatKy_ViPham!C:C, "T8") - SUMIFS(NhatKy_ViPham!K:K, NhatKy_ViPham!E:E, "11_Ly_A", NhatKy_ViPham!F:F, B29, NhatKy_ViPham!C:C, "T8")</f>
        <v>100</v>
      </c>
      <c r="Z29" s="7">
        <f>100 + SUMIFS(NhatKy_ViPham!J:J, NhatKy_ViPham!E:E, "11_Ly_A", NhatKy_ViPham!F:F, B29, NhatKy_ViPham!C:C, "T9") - SUMIFS(NhatKy_ViPham!K:K, NhatKy_ViPham!E:E, "11_Ly_A", NhatKy_ViPham!F:F, B29, NhatKy_ViPham!C:C, "T9")</f>
        <v>100</v>
      </c>
      <c r="AA29" s="7">
        <f>100 + SUMIFS(NhatKy_ViPham!J:J, NhatKy_ViPham!E:E, "11_Ly_A", NhatKy_ViPham!F:F, B29, NhatKy_ViPham!C:C, "T10") - SUMIFS(NhatKy_ViPham!K:K, NhatKy_ViPham!E:E, "11_Ly_A", NhatKy_ViPham!F:F, B29, NhatKy_ViPham!C:C, "T10")</f>
        <v>100</v>
      </c>
      <c r="AB29" s="7">
        <f>100 + SUMIFS(NhatKy_ViPham!J:J, NhatKy_ViPham!E:E, "11_Ly_A", NhatKy_ViPham!F:F, B29, NhatKy_ViPham!C:C, "T11") - SUMIFS(NhatKy_ViPham!K:K, NhatKy_ViPham!E:E, "11_Ly_A", NhatKy_ViPham!F:F, B29, NhatKy_ViPham!C:C, "T11")</f>
        <v>100</v>
      </c>
      <c r="AC29" s="7">
        <f>100 + SUMIFS(NhatKy_ViPham!J:J, NhatKy_ViPham!E:E, "11_Ly_A", NhatKy_ViPham!F:F, B29, NhatKy_ViPham!C:C, "T12") - SUMIFS(NhatKy_ViPham!K:K, NhatKy_ViPham!E:E, "11_Ly_A", NhatKy_ViPham!F:F, B29, NhatKy_ViPham!C:C, "T12")</f>
        <v>100</v>
      </c>
      <c r="AD29" s="7">
        <f>100 + SUMIFS(NhatKy_ViPham!J:J, NhatKy_ViPham!E:E, "11_Ly_A", NhatKy_ViPham!F:F, B29, NhatKy_ViPham!C:C, "T13") - SUMIFS(NhatKy_ViPham!K:K, NhatKy_ViPham!E:E, "11_Ly_A", NhatKy_ViPham!F:F, B29, NhatKy_ViPham!C:C, "T13")</f>
        <v>100</v>
      </c>
      <c r="AE29" s="7">
        <f>100 + SUMIFS(NhatKy_ViPham!J:J, NhatKy_ViPham!E:E, "11_Ly_A", NhatKy_ViPham!F:F, B29, NhatKy_ViPham!C:C, "T14") - SUMIFS(NhatKy_ViPham!K:K, NhatKy_ViPham!E:E, "11_Ly_A", NhatKy_ViPham!F:F, B29, NhatKy_ViPham!C:C, "T14")</f>
        <v>100</v>
      </c>
      <c r="AF29" s="7">
        <f>100 + SUMIFS(NhatKy_ViPham!J:J, NhatKy_ViPham!E:E, "11_Ly_A", NhatKy_ViPham!F:F, B29, NhatKy_ViPham!C:C, "T15") - SUMIFS(NhatKy_ViPham!K:K, NhatKy_ViPham!E:E, "11_Ly_A", NhatKy_ViPham!F:F, B29, NhatKy_ViPham!C:C, "T15")</f>
        <v>100</v>
      </c>
      <c r="AG29" s="7">
        <f>100 + SUMIFS(NhatKy_ViPham!J:J, NhatKy_ViPham!E:E, "11_Ly_A", NhatKy_ViPham!F:F, B29, NhatKy_ViPham!C:C, "T16") - SUMIFS(NhatKy_ViPham!K:K, NhatKy_ViPham!E:E, "11_Ly_A", NhatKy_ViPham!F:F, B29, NhatKy_ViPham!C:C, "T16")</f>
        <v>100</v>
      </c>
      <c r="AH29" s="7">
        <f>100 + SUMIFS(NhatKy_ViPham!J:J, NhatKy_ViPham!E:E, "11_Ly_A", NhatKy_ViPham!F:F, B29, NhatKy_ViPham!C:C, "T17") - SUMIFS(NhatKy_ViPham!K:K, NhatKy_ViPham!E:E, "11_Ly_A", NhatKy_ViPham!F:F, B29, NhatKy_ViPham!C:C, "T17")</f>
        <v>100</v>
      </c>
      <c r="AI29" s="7">
        <f>100 + SUMIFS(NhatKy_ViPham!J:J, NhatKy_ViPham!E:E, "11_Ly_A", NhatKy_ViPham!F:F, B29, NhatKy_ViPham!C:C, "T18") - SUMIFS(NhatKy_ViPham!K:K, NhatKy_ViPham!E:E, "11_Ly_A", NhatKy_ViPham!F:F, B29, NhatKy_ViPham!C:C, "T18")</f>
        <v>100</v>
      </c>
      <c r="AJ29" s="7">
        <f>100 + SUMIFS(NhatKy_ViPham!J:J, NhatKy_ViPham!E:E, "11_Ly_A", NhatKy_ViPham!F:F, B29, NhatKy_ViPham!C:C, "T19") - SUMIFS(NhatKy_ViPham!K:K, NhatKy_ViPham!E:E, "11_Ly_A", NhatKy_ViPham!F:F, B29, NhatKy_ViPham!C:C, "T19")</f>
        <v>100</v>
      </c>
      <c r="AK29" s="7">
        <f>100 + SUMIFS(NhatKy_ViPham!J:J, NhatKy_ViPham!E:E, "11_Ly_A", NhatKy_ViPham!F:F, B29, NhatKy_ViPham!C:C, "T20") - SUMIFS(NhatKy_ViPham!K:K, NhatKy_ViPham!E:E, "11_Ly_A", NhatKy_ViPham!F:F, B29, NhatKy_ViPham!C:C, "T20")</f>
        <v>100</v>
      </c>
      <c r="AL29" s="7">
        <f>100 + SUMIFS(NhatKy_ViPham!J:J, NhatKy_ViPham!E:E, "11_Ly_A", NhatKy_ViPham!F:F, B29, NhatKy_ViPham!C:C, "T21") - SUMIFS(NhatKy_ViPham!K:K, NhatKy_ViPham!E:E, "11_Ly_A", NhatKy_ViPham!F:F, B29, NhatKy_ViPham!C:C, "T21")</f>
        <v>100</v>
      </c>
      <c r="AM29" s="7">
        <f>100 + SUMIFS(NhatKy_ViPham!J:J, NhatKy_ViPham!E:E, "11_Ly_A", NhatKy_ViPham!F:F, B29, NhatKy_ViPham!C:C, "T22") - SUMIFS(NhatKy_ViPham!K:K, NhatKy_ViPham!E:E, "11_Ly_A", NhatKy_ViPham!F:F, B29, NhatKy_ViPham!C:C, "T22")</f>
        <v>100</v>
      </c>
      <c r="AN29" s="7">
        <f>100 + SUMIFS(NhatKy_ViPham!J:J, NhatKy_ViPham!E:E, "11_Ly_A", NhatKy_ViPham!F:F, B29, NhatKy_ViPham!C:C, "T23") - SUMIFS(NhatKy_ViPham!K:K, NhatKy_ViPham!E:E, "11_Ly_A", NhatKy_ViPham!F:F, B29, NhatKy_ViPham!C:C, "T23")</f>
        <v>100</v>
      </c>
      <c r="AO29" s="7">
        <f>100 + SUMIFS(NhatKy_ViPham!J:J, NhatKy_ViPham!E:E, "11_Ly_A", NhatKy_ViPham!F:F, B29, NhatKy_ViPham!C:C, "T24") - SUMIFS(NhatKy_ViPham!K:K, NhatKy_ViPham!E:E, "11_Ly_A", NhatKy_ViPham!F:F, B29, NhatKy_ViPham!C:C, "T24")</f>
        <v>100</v>
      </c>
      <c r="AP29" s="7">
        <f>100 + SUMIFS(NhatKy_ViPham!J:J, NhatKy_ViPham!E:E, "11_Ly_A", NhatKy_ViPham!F:F, B29, NhatKy_ViPham!C:C, "T25") - SUMIFS(NhatKy_ViPham!K:K, NhatKy_ViPham!E:E, "11_Ly_A", NhatKy_ViPham!F:F, B29, NhatKy_ViPham!C:C, "T25")</f>
        <v>100</v>
      </c>
      <c r="AQ29" s="7">
        <f>100 + SUMIFS(NhatKy_ViPham!J:J, NhatKy_ViPham!E:E, "11_Ly_A", NhatKy_ViPham!F:F, B29, NhatKy_ViPham!C:C, "T26") - SUMIFS(NhatKy_ViPham!K:K, NhatKy_ViPham!E:E, "11_Ly_A", NhatKy_ViPham!F:F, B29, NhatKy_ViPham!C:C, "T26")</f>
        <v>100</v>
      </c>
      <c r="AR29" s="7">
        <f>100 + SUMIFS(NhatKy_ViPham!J:J, NhatKy_ViPham!E:E, "11_Ly_A", NhatKy_ViPham!F:F, B29, NhatKy_ViPham!C:C, "T27") - SUMIFS(NhatKy_ViPham!K:K, NhatKy_ViPham!E:E, "11_Ly_A", NhatKy_ViPham!F:F, B29, NhatKy_ViPham!C:C, "T27")</f>
        <v>100</v>
      </c>
      <c r="AS29" s="7">
        <f>100 + SUMIFS(NhatKy_ViPham!J:J, NhatKy_ViPham!E:E, "11_Ly_A", NhatKy_ViPham!F:F, B29, NhatKy_ViPham!C:C, "T28") - SUMIFS(NhatKy_ViPham!K:K, NhatKy_ViPham!E:E, "11_Ly_A", NhatKy_ViPham!F:F, B29, NhatKy_ViPham!C:C, "T28")</f>
        <v>100</v>
      </c>
      <c r="AT29" s="7">
        <f>100 + SUMIFS(NhatKy_ViPham!J:J, NhatKy_ViPham!E:E, "11_Ly_A", NhatKy_ViPham!F:F, B29, NhatKy_ViPham!C:C, "T29") - SUMIFS(NhatKy_ViPham!K:K, NhatKy_ViPham!E:E, "11_Ly_A", NhatKy_ViPham!F:F, B29, NhatKy_ViPham!C:C, "T29")</f>
        <v>100</v>
      </c>
      <c r="AU29" s="7">
        <f>100 + SUMIFS(NhatKy_ViPham!J:J, NhatKy_ViPham!E:E, "11_Ly_A", NhatKy_ViPham!F:F, B29, NhatKy_ViPham!C:C, "T30") - SUMIFS(NhatKy_ViPham!K:K, NhatKy_ViPham!E:E, "11_Ly_A", NhatKy_ViPham!F:F, B29, NhatKy_ViPham!C:C, "T30")</f>
        <v>100</v>
      </c>
      <c r="AV29" s="7">
        <f>100 + SUMIFS(NhatKy_ViPham!J:J, NhatKy_ViPham!E:E, "11_Ly_A", NhatKy_ViPham!F:F, B29, NhatKy_ViPham!C:C, "T31") - SUMIFS(NhatKy_ViPham!K:K, NhatKy_ViPham!E:E, "11_Ly_A", NhatKy_ViPham!F:F, B29, NhatKy_ViPham!C:C, "T31")</f>
        <v>100</v>
      </c>
      <c r="AW29" s="7">
        <f>100 + SUMIFS(NhatKy_ViPham!J:J, NhatKy_ViPham!E:E, "11_Ly_A", NhatKy_ViPham!F:F, B29, NhatKy_ViPham!C:C, "T32") - SUMIFS(NhatKy_ViPham!K:K, NhatKy_ViPham!E:E, "11_Ly_A", NhatKy_ViPham!F:F, B29, NhatKy_ViPham!C:C, "T32")</f>
        <v>100</v>
      </c>
      <c r="AX29" s="7">
        <f>100 + SUMIFS(NhatKy_ViPham!J:J, NhatKy_ViPham!E:E, "11_Ly_A", NhatKy_ViPham!F:F, B29, NhatKy_ViPham!C:C, "T33") - SUMIFS(NhatKy_ViPham!K:K, NhatKy_ViPham!E:E, "11_Ly_A", NhatKy_ViPham!F:F, B29, NhatKy_ViPham!C:C, "T33")</f>
        <v>100</v>
      </c>
      <c r="AY29" s="7">
        <f>100 + SUMIFS(NhatKy_ViPham!J:J, NhatKy_ViPham!E:E, "11_Ly_A", NhatKy_ViPham!F:F, B29, NhatKy_ViPham!C:C, "T34") - SUMIFS(NhatKy_ViPham!K:K, NhatKy_ViPham!E:E, "11_Ly_A", NhatKy_ViPham!F:F, B29, NhatKy_ViPham!C:C, "T34")</f>
        <v>100</v>
      </c>
      <c r="AZ29" s="7">
        <f>100 + SUMIFS(NhatKy_ViPham!J:J, NhatKy_ViPham!E:E, "11_Ly_A", NhatKy_ViPham!F:F, B29, NhatKy_ViPham!C:C, "T35") - SUMIFS(NhatKy_ViPham!K:K, NhatKy_ViPham!E:E, "11_Ly_A", NhatKy_ViPham!F:F, B29, NhatKy_ViPham!C:C, "T35")</f>
        <v>100</v>
      </c>
      <c r="BA29" s="12">
        <f t="shared" si="0"/>
        <v>100</v>
      </c>
      <c r="BB29" s="11" t="s">
        <v>430</v>
      </c>
      <c r="BC29" s="14" t="str">
        <f t="shared" si="1"/>
        <v>Tốt</v>
      </c>
      <c r="BD29" s="10" t="str">
        <f t="shared" si="2"/>
        <v>🟢 BÌNH THƯỜNG</v>
      </c>
    </row>
    <row r="30" spans="1:56" x14ac:dyDescent="0.25">
      <c r="A30" s="5">
        <v>22</v>
      </c>
      <c r="B30" s="15" t="s">
        <v>1561</v>
      </c>
      <c r="C30" s="5" t="s">
        <v>1414</v>
      </c>
      <c r="D30" s="5" t="s">
        <v>435</v>
      </c>
      <c r="E30" s="11" t="s">
        <v>430</v>
      </c>
      <c r="F30" s="6">
        <f>SUMIFS(NhatKy_ViPham!K:K, NhatKy_ViPham!E:E, "11_Ly_A", NhatKy_ViPham!F:F, B30, NhatKy_ViPham!H:H, "L01")</f>
        <v>0</v>
      </c>
      <c r="G30" s="6">
        <f>SUMIFS(NhatKy_ViPham!K:K, NhatKy_ViPham!E:E, "11_Ly_A", NhatKy_ViPham!F:F, B30, NhatKy_ViPham!H:H, "L02")</f>
        <v>0</v>
      </c>
      <c r="H30" s="6">
        <f>SUMIFS(NhatKy_ViPham!K:K, NhatKy_ViPham!E:E, "11_Ly_A", NhatKy_ViPham!F:F, B30, NhatKy_ViPham!H:H, "L03")</f>
        <v>0</v>
      </c>
      <c r="I30" s="6">
        <f>SUMIFS(NhatKy_ViPham!K:K, NhatKy_ViPham!E:E, "11_Ly_A", NhatKy_ViPham!F:F, B30, NhatKy_ViPham!H:H, "L04")</f>
        <v>0</v>
      </c>
      <c r="J30" s="6">
        <f>SUMIFS(NhatKy_ViPham!K:K, NhatKy_ViPham!E:E, "11_Ly_A", NhatKy_ViPham!F:F, B30, NhatKy_ViPham!H:H, "L05")</f>
        <v>0</v>
      </c>
      <c r="K30" s="6">
        <f>SUMIFS(NhatKy_ViPham!K:K, NhatKy_ViPham!E:E, "11_Ly_A", NhatKy_ViPham!F:F, B30, NhatKy_ViPham!H:H, "L06")</f>
        <v>0</v>
      </c>
      <c r="L30" s="6">
        <f>SUMIFS(NhatKy_ViPham!K:K, NhatKy_ViPham!E:E, "11_Ly_A", NhatKy_ViPham!F:F, B30, NhatKy_ViPham!H:H, "L07")</f>
        <v>0</v>
      </c>
      <c r="M30" s="6">
        <f>SUMIFS(NhatKy_ViPham!K:K, NhatKy_ViPham!E:E, "11_Ly_A", NhatKy_ViPham!F:F, B30, NhatKy_ViPham!H:H, "L08")</f>
        <v>0</v>
      </c>
      <c r="N30" s="6">
        <f>SUMIFS(NhatKy_ViPham!K:K, NhatKy_ViPham!E:E, "11_Ly_A", NhatKy_ViPham!F:F, B30, NhatKy_ViPham!H:H, "L09")</f>
        <v>0</v>
      </c>
      <c r="O30" s="6">
        <f>SUMIFS(NhatKy_ViPham!K:K, NhatKy_ViPham!E:E, "11_Ly_A", NhatKy_ViPham!F:F, B30, NhatKy_ViPham!H:H, "L10")</f>
        <v>0</v>
      </c>
      <c r="P30" s="12">
        <f>SUMIFS(NhatKy_ViPham!J:J, NhatKy_ViPham!E:E, "11_Ly_A", NhatKy_ViPham!F:F, B30)</f>
        <v>0</v>
      </c>
      <c r="Q30" s="13">
        <f>SUMIFS(NhatKy_ViPham!K:K, NhatKy_ViPham!E:E, "11_Ly_A", NhatKy_ViPham!F:F, B30)</f>
        <v>0</v>
      </c>
      <c r="R30" s="6">
        <f>100 + SUMIFS(NhatKy_ViPham!J:J, NhatKy_ViPham!E:E, "11_Ly_A", NhatKy_ViPham!F:F, B30, NhatKy_ViPham!C:C, "T1") - SUMIFS(NhatKy_ViPham!K:K, NhatKy_ViPham!E:E, "11_Ly_A", NhatKy_ViPham!F:F, B30, NhatKy_ViPham!C:C, "T1")</f>
        <v>100</v>
      </c>
      <c r="S30" s="6">
        <f>100 + SUMIFS(NhatKy_ViPham!J:J, NhatKy_ViPham!E:E, "11_Ly_A", NhatKy_ViPham!F:F, B30, NhatKy_ViPham!C:C, "T2") - SUMIFS(NhatKy_ViPham!K:K, NhatKy_ViPham!E:E, "11_Ly_A", NhatKy_ViPham!F:F, B30, NhatKy_ViPham!C:C, "T2")</f>
        <v>100</v>
      </c>
      <c r="T30" s="6">
        <f>100 + SUMIFS(NhatKy_ViPham!J:J, NhatKy_ViPham!E:E, "11_Ly_A", NhatKy_ViPham!F:F, B30, NhatKy_ViPham!C:C, "T3") - SUMIFS(NhatKy_ViPham!K:K, NhatKy_ViPham!E:E, "11_Ly_A", NhatKy_ViPham!F:F, B30, NhatKy_ViPham!C:C, "T3")</f>
        <v>100</v>
      </c>
      <c r="U30" s="6">
        <f>100 + SUMIFS(NhatKy_ViPham!J:J, NhatKy_ViPham!E:E, "11_Ly_A", NhatKy_ViPham!F:F, B30, NhatKy_ViPham!C:C, "T4") - SUMIFS(NhatKy_ViPham!K:K, NhatKy_ViPham!E:E, "11_Ly_A", NhatKy_ViPham!F:F, B30, NhatKy_ViPham!C:C, "T4")</f>
        <v>100</v>
      </c>
      <c r="V30" s="6">
        <f>100 + SUMIFS(NhatKy_ViPham!J:J, NhatKy_ViPham!E:E, "11_Ly_A", NhatKy_ViPham!F:F, B30, NhatKy_ViPham!C:C, "T5") - SUMIFS(NhatKy_ViPham!K:K, NhatKy_ViPham!E:E, "11_Ly_A", NhatKy_ViPham!F:F, B30, NhatKy_ViPham!C:C, "T5")</f>
        <v>100</v>
      </c>
      <c r="W30" s="6">
        <f>100 + SUMIFS(NhatKy_ViPham!J:J, NhatKy_ViPham!E:E, "11_Ly_A", NhatKy_ViPham!F:F, B30, NhatKy_ViPham!C:C, "T6") - SUMIFS(NhatKy_ViPham!K:K, NhatKy_ViPham!E:E, "11_Ly_A", NhatKy_ViPham!F:F, B30, NhatKy_ViPham!C:C, "T6")</f>
        <v>100</v>
      </c>
      <c r="X30" s="6">
        <f>100 + SUMIFS(NhatKy_ViPham!J:J, NhatKy_ViPham!E:E, "11_Ly_A", NhatKy_ViPham!F:F, B30, NhatKy_ViPham!C:C, "T7") - SUMIFS(NhatKy_ViPham!K:K, NhatKy_ViPham!E:E, "11_Ly_A", NhatKy_ViPham!F:F, B30, NhatKy_ViPham!C:C, "T7")</f>
        <v>100</v>
      </c>
      <c r="Y30" s="6">
        <f>100 + SUMIFS(NhatKy_ViPham!J:J, NhatKy_ViPham!E:E, "11_Ly_A", NhatKy_ViPham!F:F, B30, NhatKy_ViPham!C:C, "T8") - SUMIFS(NhatKy_ViPham!K:K, NhatKy_ViPham!E:E, "11_Ly_A", NhatKy_ViPham!F:F, B30, NhatKy_ViPham!C:C, "T8")</f>
        <v>100</v>
      </c>
      <c r="Z30" s="6">
        <f>100 + SUMIFS(NhatKy_ViPham!J:J, NhatKy_ViPham!E:E, "11_Ly_A", NhatKy_ViPham!F:F, B30, NhatKy_ViPham!C:C, "T9") - SUMIFS(NhatKy_ViPham!K:K, NhatKy_ViPham!E:E, "11_Ly_A", NhatKy_ViPham!F:F, B30, NhatKy_ViPham!C:C, "T9")</f>
        <v>100</v>
      </c>
      <c r="AA30" s="6">
        <f>100 + SUMIFS(NhatKy_ViPham!J:J, NhatKy_ViPham!E:E, "11_Ly_A", NhatKy_ViPham!F:F, B30, NhatKy_ViPham!C:C, "T10") - SUMIFS(NhatKy_ViPham!K:K, NhatKy_ViPham!E:E, "11_Ly_A", NhatKy_ViPham!F:F, B30, NhatKy_ViPham!C:C, "T10")</f>
        <v>100</v>
      </c>
      <c r="AB30" s="6">
        <f>100 + SUMIFS(NhatKy_ViPham!J:J, NhatKy_ViPham!E:E, "11_Ly_A", NhatKy_ViPham!F:F, B30, NhatKy_ViPham!C:C, "T11") - SUMIFS(NhatKy_ViPham!K:K, NhatKy_ViPham!E:E, "11_Ly_A", NhatKy_ViPham!F:F, B30, NhatKy_ViPham!C:C, "T11")</f>
        <v>100</v>
      </c>
      <c r="AC30" s="6">
        <f>100 + SUMIFS(NhatKy_ViPham!J:J, NhatKy_ViPham!E:E, "11_Ly_A", NhatKy_ViPham!F:F, B30, NhatKy_ViPham!C:C, "T12") - SUMIFS(NhatKy_ViPham!K:K, NhatKy_ViPham!E:E, "11_Ly_A", NhatKy_ViPham!F:F, B30, NhatKy_ViPham!C:C, "T12")</f>
        <v>100</v>
      </c>
      <c r="AD30" s="6">
        <f>100 + SUMIFS(NhatKy_ViPham!J:J, NhatKy_ViPham!E:E, "11_Ly_A", NhatKy_ViPham!F:F, B30, NhatKy_ViPham!C:C, "T13") - SUMIFS(NhatKy_ViPham!K:K, NhatKy_ViPham!E:E, "11_Ly_A", NhatKy_ViPham!F:F, B30, NhatKy_ViPham!C:C, "T13")</f>
        <v>100</v>
      </c>
      <c r="AE30" s="6">
        <f>100 + SUMIFS(NhatKy_ViPham!J:J, NhatKy_ViPham!E:E, "11_Ly_A", NhatKy_ViPham!F:F, B30, NhatKy_ViPham!C:C, "T14") - SUMIFS(NhatKy_ViPham!K:K, NhatKy_ViPham!E:E, "11_Ly_A", NhatKy_ViPham!F:F, B30, NhatKy_ViPham!C:C, "T14")</f>
        <v>100</v>
      </c>
      <c r="AF30" s="6">
        <f>100 + SUMIFS(NhatKy_ViPham!J:J, NhatKy_ViPham!E:E, "11_Ly_A", NhatKy_ViPham!F:F, B30, NhatKy_ViPham!C:C, "T15") - SUMIFS(NhatKy_ViPham!K:K, NhatKy_ViPham!E:E, "11_Ly_A", NhatKy_ViPham!F:F, B30, NhatKy_ViPham!C:C, "T15")</f>
        <v>100</v>
      </c>
      <c r="AG30" s="6">
        <f>100 + SUMIFS(NhatKy_ViPham!J:J, NhatKy_ViPham!E:E, "11_Ly_A", NhatKy_ViPham!F:F, B30, NhatKy_ViPham!C:C, "T16") - SUMIFS(NhatKy_ViPham!K:K, NhatKy_ViPham!E:E, "11_Ly_A", NhatKy_ViPham!F:F, B30, NhatKy_ViPham!C:C, "T16")</f>
        <v>100</v>
      </c>
      <c r="AH30" s="6">
        <f>100 + SUMIFS(NhatKy_ViPham!J:J, NhatKy_ViPham!E:E, "11_Ly_A", NhatKy_ViPham!F:F, B30, NhatKy_ViPham!C:C, "T17") - SUMIFS(NhatKy_ViPham!K:K, NhatKy_ViPham!E:E, "11_Ly_A", NhatKy_ViPham!F:F, B30, NhatKy_ViPham!C:C, "T17")</f>
        <v>100</v>
      </c>
      <c r="AI30" s="6">
        <f>100 + SUMIFS(NhatKy_ViPham!J:J, NhatKy_ViPham!E:E, "11_Ly_A", NhatKy_ViPham!F:F, B30, NhatKy_ViPham!C:C, "T18") - SUMIFS(NhatKy_ViPham!K:K, NhatKy_ViPham!E:E, "11_Ly_A", NhatKy_ViPham!F:F, B30, NhatKy_ViPham!C:C, "T18")</f>
        <v>100</v>
      </c>
      <c r="AJ30" s="6">
        <f>100 + SUMIFS(NhatKy_ViPham!J:J, NhatKy_ViPham!E:E, "11_Ly_A", NhatKy_ViPham!F:F, B30, NhatKy_ViPham!C:C, "T19") - SUMIFS(NhatKy_ViPham!K:K, NhatKy_ViPham!E:E, "11_Ly_A", NhatKy_ViPham!F:F, B30, NhatKy_ViPham!C:C, "T19")</f>
        <v>100</v>
      </c>
      <c r="AK30" s="6">
        <f>100 + SUMIFS(NhatKy_ViPham!J:J, NhatKy_ViPham!E:E, "11_Ly_A", NhatKy_ViPham!F:F, B30, NhatKy_ViPham!C:C, "T20") - SUMIFS(NhatKy_ViPham!K:K, NhatKy_ViPham!E:E, "11_Ly_A", NhatKy_ViPham!F:F, B30, NhatKy_ViPham!C:C, "T20")</f>
        <v>100</v>
      </c>
      <c r="AL30" s="6">
        <f>100 + SUMIFS(NhatKy_ViPham!J:J, NhatKy_ViPham!E:E, "11_Ly_A", NhatKy_ViPham!F:F, B30, NhatKy_ViPham!C:C, "T21") - SUMIFS(NhatKy_ViPham!K:K, NhatKy_ViPham!E:E, "11_Ly_A", NhatKy_ViPham!F:F, B30, NhatKy_ViPham!C:C, "T21")</f>
        <v>100</v>
      </c>
      <c r="AM30" s="6">
        <f>100 + SUMIFS(NhatKy_ViPham!J:J, NhatKy_ViPham!E:E, "11_Ly_A", NhatKy_ViPham!F:F, B30, NhatKy_ViPham!C:C, "T22") - SUMIFS(NhatKy_ViPham!K:K, NhatKy_ViPham!E:E, "11_Ly_A", NhatKy_ViPham!F:F, B30, NhatKy_ViPham!C:C, "T22")</f>
        <v>100</v>
      </c>
      <c r="AN30" s="6">
        <f>100 + SUMIFS(NhatKy_ViPham!J:J, NhatKy_ViPham!E:E, "11_Ly_A", NhatKy_ViPham!F:F, B30, NhatKy_ViPham!C:C, "T23") - SUMIFS(NhatKy_ViPham!K:K, NhatKy_ViPham!E:E, "11_Ly_A", NhatKy_ViPham!F:F, B30, NhatKy_ViPham!C:C, "T23")</f>
        <v>100</v>
      </c>
      <c r="AO30" s="6">
        <f>100 + SUMIFS(NhatKy_ViPham!J:J, NhatKy_ViPham!E:E, "11_Ly_A", NhatKy_ViPham!F:F, B30, NhatKy_ViPham!C:C, "T24") - SUMIFS(NhatKy_ViPham!K:K, NhatKy_ViPham!E:E, "11_Ly_A", NhatKy_ViPham!F:F, B30, NhatKy_ViPham!C:C, "T24")</f>
        <v>100</v>
      </c>
      <c r="AP30" s="6">
        <f>100 + SUMIFS(NhatKy_ViPham!J:J, NhatKy_ViPham!E:E, "11_Ly_A", NhatKy_ViPham!F:F, B30, NhatKy_ViPham!C:C, "T25") - SUMIFS(NhatKy_ViPham!K:K, NhatKy_ViPham!E:E, "11_Ly_A", NhatKy_ViPham!F:F, B30, NhatKy_ViPham!C:C, "T25")</f>
        <v>100</v>
      </c>
      <c r="AQ30" s="6">
        <f>100 + SUMIFS(NhatKy_ViPham!J:J, NhatKy_ViPham!E:E, "11_Ly_A", NhatKy_ViPham!F:F, B30, NhatKy_ViPham!C:C, "T26") - SUMIFS(NhatKy_ViPham!K:K, NhatKy_ViPham!E:E, "11_Ly_A", NhatKy_ViPham!F:F, B30, NhatKy_ViPham!C:C, "T26")</f>
        <v>100</v>
      </c>
      <c r="AR30" s="6">
        <f>100 + SUMIFS(NhatKy_ViPham!J:J, NhatKy_ViPham!E:E, "11_Ly_A", NhatKy_ViPham!F:F, B30, NhatKy_ViPham!C:C, "T27") - SUMIFS(NhatKy_ViPham!K:K, NhatKy_ViPham!E:E, "11_Ly_A", NhatKy_ViPham!F:F, B30, NhatKy_ViPham!C:C, "T27")</f>
        <v>100</v>
      </c>
      <c r="AS30" s="6">
        <f>100 + SUMIFS(NhatKy_ViPham!J:J, NhatKy_ViPham!E:E, "11_Ly_A", NhatKy_ViPham!F:F, B30, NhatKy_ViPham!C:C, "T28") - SUMIFS(NhatKy_ViPham!K:K, NhatKy_ViPham!E:E, "11_Ly_A", NhatKy_ViPham!F:F, B30, NhatKy_ViPham!C:C, "T28")</f>
        <v>100</v>
      </c>
      <c r="AT30" s="6">
        <f>100 + SUMIFS(NhatKy_ViPham!J:J, NhatKy_ViPham!E:E, "11_Ly_A", NhatKy_ViPham!F:F, B30, NhatKy_ViPham!C:C, "T29") - SUMIFS(NhatKy_ViPham!K:K, NhatKy_ViPham!E:E, "11_Ly_A", NhatKy_ViPham!F:F, B30, NhatKy_ViPham!C:C, "T29")</f>
        <v>100</v>
      </c>
      <c r="AU30" s="6">
        <f>100 + SUMIFS(NhatKy_ViPham!J:J, NhatKy_ViPham!E:E, "11_Ly_A", NhatKy_ViPham!F:F, B30, NhatKy_ViPham!C:C, "T30") - SUMIFS(NhatKy_ViPham!K:K, NhatKy_ViPham!E:E, "11_Ly_A", NhatKy_ViPham!F:F, B30, NhatKy_ViPham!C:C, "T30")</f>
        <v>100</v>
      </c>
      <c r="AV30" s="6">
        <f>100 + SUMIFS(NhatKy_ViPham!J:J, NhatKy_ViPham!E:E, "11_Ly_A", NhatKy_ViPham!F:F, B30, NhatKy_ViPham!C:C, "T31") - SUMIFS(NhatKy_ViPham!K:K, NhatKy_ViPham!E:E, "11_Ly_A", NhatKy_ViPham!F:F, B30, NhatKy_ViPham!C:C, "T31")</f>
        <v>100</v>
      </c>
      <c r="AW30" s="6">
        <f>100 + SUMIFS(NhatKy_ViPham!J:J, NhatKy_ViPham!E:E, "11_Ly_A", NhatKy_ViPham!F:F, B30, NhatKy_ViPham!C:C, "T32") - SUMIFS(NhatKy_ViPham!K:K, NhatKy_ViPham!E:E, "11_Ly_A", NhatKy_ViPham!F:F, B30, NhatKy_ViPham!C:C, "T32")</f>
        <v>100</v>
      </c>
      <c r="AX30" s="6">
        <f>100 + SUMIFS(NhatKy_ViPham!J:J, NhatKy_ViPham!E:E, "11_Ly_A", NhatKy_ViPham!F:F, B30, NhatKy_ViPham!C:C, "T33") - SUMIFS(NhatKy_ViPham!K:K, NhatKy_ViPham!E:E, "11_Ly_A", NhatKy_ViPham!F:F, B30, NhatKy_ViPham!C:C, "T33")</f>
        <v>100</v>
      </c>
      <c r="AY30" s="6">
        <f>100 + SUMIFS(NhatKy_ViPham!J:J, NhatKy_ViPham!E:E, "11_Ly_A", NhatKy_ViPham!F:F, B30, NhatKy_ViPham!C:C, "T34") - SUMIFS(NhatKy_ViPham!K:K, NhatKy_ViPham!E:E, "11_Ly_A", NhatKy_ViPham!F:F, B30, NhatKy_ViPham!C:C, "T34")</f>
        <v>100</v>
      </c>
      <c r="AZ30" s="6">
        <f>100 + SUMIFS(NhatKy_ViPham!J:J, NhatKy_ViPham!E:E, "11_Ly_A", NhatKy_ViPham!F:F, B30, NhatKy_ViPham!C:C, "T35") - SUMIFS(NhatKy_ViPham!K:K, NhatKy_ViPham!E:E, "11_Ly_A", NhatKy_ViPham!F:F, B30, NhatKy_ViPham!C:C, "T35")</f>
        <v>100</v>
      </c>
      <c r="BA30" s="12">
        <f t="shared" si="0"/>
        <v>100</v>
      </c>
      <c r="BB30" s="11" t="s">
        <v>430</v>
      </c>
      <c r="BC30" s="16" t="str">
        <f t="shared" si="1"/>
        <v>Tốt</v>
      </c>
      <c r="BD30" s="15" t="str">
        <f t="shared" si="2"/>
        <v>🟢 BÌNH THƯỜNG</v>
      </c>
    </row>
    <row r="31" spans="1:56" x14ac:dyDescent="0.25">
      <c r="A31" s="4">
        <v>23</v>
      </c>
      <c r="B31" s="10" t="s">
        <v>1562</v>
      </c>
      <c r="C31" s="4" t="s">
        <v>1563</v>
      </c>
      <c r="D31" s="4" t="s">
        <v>429</v>
      </c>
      <c r="E31" s="11" t="s">
        <v>430</v>
      </c>
      <c r="F31" s="7">
        <f>SUMIFS(NhatKy_ViPham!K:K, NhatKy_ViPham!E:E, "11_Ly_A", NhatKy_ViPham!F:F, B31, NhatKy_ViPham!H:H, "L01")</f>
        <v>0</v>
      </c>
      <c r="G31" s="7">
        <f>SUMIFS(NhatKy_ViPham!K:K, NhatKy_ViPham!E:E, "11_Ly_A", NhatKy_ViPham!F:F, B31, NhatKy_ViPham!H:H, "L02")</f>
        <v>0</v>
      </c>
      <c r="H31" s="7">
        <f>SUMIFS(NhatKy_ViPham!K:K, NhatKy_ViPham!E:E, "11_Ly_A", NhatKy_ViPham!F:F, B31, NhatKy_ViPham!H:H, "L03")</f>
        <v>0</v>
      </c>
      <c r="I31" s="7">
        <f>SUMIFS(NhatKy_ViPham!K:K, NhatKy_ViPham!E:E, "11_Ly_A", NhatKy_ViPham!F:F, B31, NhatKy_ViPham!H:H, "L04")</f>
        <v>0</v>
      </c>
      <c r="J31" s="7">
        <f>SUMIFS(NhatKy_ViPham!K:K, NhatKy_ViPham!E:E, "11_Ly_A", NhatKy_ViPham!F:F, B31, NhatKy_ViPham!H:H, "L05")</f>
        <v>0</v>
      </c>
      <c r="K31" s="7">
        <f>SUMIFS(NhatKy_ViPham!K:K, NhatKy_ViPham!E:E, "11_Ly_A", NhatKy_ViPham!F:F, B31, NhatKy_ViPham!H:H, "L06")</f>
        <v>0</v>
      </c>
      <c r="L31" s="7">
        <f>SUMIFS(NhatKy_ViPham!K:K, NhatKy_ViPham!E:E, "11_Ly_A", NhatKy_ViPham!F:F, B31, NhatKy_ViPham!H:H, "L07")</f>
        <v>0</v>
      </c>
      <c r="M31" s="7">
        <f>SUMIFS(NhatKy_ViPham!K:K, NhatKy_ViPham!E:E, "11_Ly_A", NhatKy_ViPham!F:F, B31, NhatKy_ViPham!H:H, "L08")</f>
        <v>0</v>
      </c>
      <c r="N31" s="7">
        <f>SUMIFS(NhatKy_ViPham!K:K, NhatKy_ViPham!E:E, "11_Ly_A", NhatKy_ViPham!F:F, B31, NhatKy_ViPham!H:H, "L09")</f>
        <v>0</v>
      </c>
      <c r="O31" s="7">
        <f>SUMIFS(NhatKy_ViPham!K:K, NhatKy_ViPham!E:E, "11_Ly_A", NhatKy_ViPham!F:F, B31, NhatKy_ViPham!H:H, "L10")</f>
        <v>0</v>
      </c>
      <c r="P31" s="12">
        <f>SUMIFS(NhatKy_ViPham!J:J, NhatKy_ViPham!E:E, "11_Ly_A", NhatKy_ViPham!F:F, B31)</f>
        <v>0</v>
      </c>
      <c r="Q31" s="13">
        <f>SUMIFS(NhatKy_ViPham!K:K, NhatKy_ViPham!E:E, "11_Ly_A", NhatKy_ViPham!F:F, B31)</f>
        <v>0</v>
      </c>
      <c r="R31" s="7">
        <f>100 + SUMIFS(NhatKy_ViPham!J:J, NhatKy_ViPham!E:E, "11_Ly_A", NhatKy_ViPham!F:F, B31, NhatKy_ViPham!C:C, "T1") - SUMIFS(NhatKy_ViPham!K:K, NhatKy_ViPham!E:E, "11_Ly_A", NhatKy_ViPham!F:F, B31, NhatKy_ViPham!C:C, "T1")</f>
        <v>100</v>
      </c>
      <c r="S31" s="7">
        <f>100 + SUMIFS(NhatKy_ViPham!J:J, NhatKy_ViPham!E:E, "11_Ly_A", NhatKy_ViPham!F:F, B31, NhatKy_ViPham!C:C, "T2") - SUMIFS(NhatKy_ViPham!K:K, NhatKy_ViPham!E:E, "11_Ly_A", NhatKy_ViPham!F:F, B31, NhatKy_ViPham!C:C, "T2")</f>
        <v>100</v>
      </c>
      <c r="T31" s="7">
        <f>100 + SUMIFS(NhatKy_ViPham!J:J, NhatKy_ViPham!E:E, "11_Ly_A", NhatKy_ViPham!F:F, B31, NhatKy_ViPham!C:C, "T3") - SUMIFS(NhatKy_ViPham!K:K, NhatKy_ViPham!E:E, "11_Ly_A", NhatKy_ViPham!F:F, B31, NhatKy_ViPham!C:C, "T3")</f>
        <v>100</v>
      </c>
      <c r="U31" s="7">
        <f>100 + SUMIFS(NhatKy_ViPham!J:J, NhatKy_ViPham!E:E, "11_Ly_A", NhatKy_ViPham!F:F, B31, NhatKy_ViPham!C:C, "T4") - SUMIFS(NhatKy_ViPham!K:K, NhatKy_ViPham!E:E, "11_Ly_A", NhatKy_ViPham!F:F, B31, NhatKy_ViPham!C:C, "T4")</f>
        <v>100</v>
      </c>
      <c r="V31" s="7">
        <f>100 + SUMIFS(NhatKy_ViPham!J:J, NhatKy_ViPham!E:E, "11_Ly_A", NhatKy_ViPham!F:F, B31, NhatKy_ViPham!C:C, "T5") - SUMIFS(NhatKy_ViPham!K:K, NhatKy_ViPham!E:E, "11_Ly_A", NhatKy_ViPham!F:F, B31, NhatKy_ViPham!C:C, "T5")</f>
        <v>100</v>
      </c>
      <c r="W31" s="7">
        <f>100 + SUMIFS(NhatKy_ViPham!J:J, NhatKy_ViPham!E:E, "11_Ly_A", NhatKy_ViPham!F:F, B31, NhatKy_ViPham!C:C, "T6") - SUMIFS(NhatKy_ViPham!K:K, NhatKy_ViPham!E:E, "11_Ly_A", NhatKy_ViPham!F:F, B31, NhatKy_ViPham!C:C, "T6")</f>
        <v>100</v>
      </c>
      <c r="X31" s="7">
        <f>100 + SUMIFS(NhatKy_ViPham!J:J, NhatKy_ViPham!E:E, "11_Ly_A", NhatKy_ViPham!F:F, B31, NhatKy_ViPham!C:C, "T7") - SUMIFS(NhatKy_ViPham!K:K, NhatKy_ViPham!E:E, "11_Ly_A", NhatKy_ViPham!F:F, B31, NhatKy_ViPham!C:C, "T7")</f>
        <v>100</v>
      </c>
      <c r="Y31" s="7">
        <f>100 + SUMIFS(NhatKy_ViPham!J:J, NhatKy_ViPham!E:E, "11_Ly_A", NhatKy_ViPham!F:F, B31, NhatKy_ViPham!C:C, "T8") - SUMIFS(NhatKy_ViPham!K:K, NhatKy_ViPham!E:E, "11_Ly_A", NhatKy_ViPham!F:F, B31, NhatKy_ViPham!C:C, "T8")</f>
        <v>100</v>
      </c>
      <c r="Z31" s="7">
        <f>100 + SUMIFS(NhatKy_ViPham!J:J, NhatKy_ViPham!E:E, "11_Ly_A", NhatKy_ViPham!F:F, B31, NhatKy_ViPham!C:C, "T9") - SUMIFS(NhatKy_ViPham!K:K, NhatKy_ViPham!E:E, "11_Ly_A", NhatKy_ViPham!F:F, B31, NhatKy_ViPham!C:C, "T9")</f>
        <v>100</v>
      </c>
      <c r="AA31" s="7">
        <f>100 + SUMIFS(NhatKy_ViPham!J:J, NhatKy_ViPham!E:E, "11_Ly_A", NhatKy_ViPham!F:F, B31, NhatKy_ViPham!C:C, "T10") - SUMIFS(NhatKy_ViPham!K:K, NhatKy_ViPham!E:E, "11_Ly_A", NhatKy_ViPham!F:F, B31, NhatKy_ViPham!C:C, "T10")</f>
        <v>100</v>
      </c>
      <c r="AB31" s="7">
        <f>100 + SUMIFS(NhatKy_ViPham!J:J, NhatKy_ViPham!E:E, "11_Ly_A", NhatKy_ViPham!F:F, B31, NhatKy_ViPham!C:C, "T11") - SUMIFS(NhatKy_ViPham!K:K, NhatKy_ViPham!E:E, "11_Ly_A", NhatKy_ViPham!F:F, B31, NhatKy_ViPham!C:C, "T11")</f>
        <v>100</v>
      </c>
      <c r="AC31" s="7">
        <f>100 + SUMIFS(NhatKy_ViPham!J:J, NhatKy_ViPham!E:E, "11_Ly_A", NhatKy_ViPham!F:F, B31, NhatKy_ViPham!C:C, "T12") - SUMIFS(NhatKy_ViPham!K:K, NhatKy_ViPham!E:E, "11_Ly_A", NhatKy_ViPham!F:F, B31, NhatKy_ViPham!C:C, "T12")</f>
        <v>100</v>
      </c>
      <c r="AD31" s="7">
        <f>100 + SUMIFS(NhatKy_ViPham!J:J, NhatKy_ViPham!E:E, "11_Ly_A", NhatKy_ViPham!F:F, B31, NhatKy_ViPham!C:C, "T13") - SUMIFS(NhatKy_ViPham!K:K, NhatKy_ViPham!E:E, "11_Ly_A", NhatKy_ViPham!F:F, B31, NhatKy_ViPham!C:C, "T13")</f>
        <v>100</v>
      </c>
      <c r="AE31" s="7">
        <f>100 + SUMIFS(NhatKy_ViPham!J:J, NhatKy_ViPham!E:E, "11_Ly_A", NhatKy_ViPham!F:F, B31, NhatKy_ViPham!C:C, "T14") - SUMIFS(NhatKy_ViPham!K:K, NhatKy_ViPham!E:E, "11_Ly_A", NhatKy_ViPham!F:F, B31, NhatKy_ViPham!C:C, "T14")</f>
        <v>100</v>
      </c>
      <c r="AF31" s="7">
        <f>100 + SUMIFS(NhatKy_ViPham!J:J, NhatKy_ViPham!E:E, "11_Ly_A", NhatKy_ViPham!F:F, B31, NhatKy_ViPham!C:C, "T15") - SUMIFS(NhatKy_ViPham!K:K, NhatKy_ViPham!E:E, "11_Ly_A", NhatKy_ViPham!F:F, B31, NhatKy_ViPham!C:C, "T15")</f>
        <v>100</v>
      </c>
      <c r="AG31" s="7">
        <f>100 + SUMIFS(NhatKy_ViPham!J:J, NhatKy_ViPham!E:E, "11_Ly_A", NhatKy_ViPham!F:F, B31, NhatKy_ViPham!C:C, "T16") - SUMIFS(NhatKy_ViPham!K:K, NhatKy_ViPham!E:E, "11_Ly_A", NhatKy_ViPham!F:F, B31, NhatKy_ViPham!C:C, "T16")</f>
        <v>100</v>
      </c>
      <c r="AH31" s="7">
        <f>100 + SUMIFS(NhatKy_ViPham!J:J, NhatKy_ViPham!E:E, "11_Ly_A", NhatKy_ViPham!F:F, B31, NhatKy_ViPham!C:C, "T17") - SUMIFS(NhatKy_ViPham!K:K, NhatKy_ViPham!E:E, "11_Ly_A", NhatKy_ViPham!F:F, B31, NhatKy_ViPham!C:C, "T17")</f>
        <v>100</v>
      </c>
      <c r="AI31" s="7">
        <f>100 + SUMIFS(NhatKy_ViPham!J:J, NhatKy_ViPham!E:E, "11_Ly_A", NhatKy_ViPham!F:F, B31, NhatKy_ViPham!C:C, "T18") - SUMIFS(NhatKy_ViPham!K:K, NhatKy_ViPham!E:E, "11_Ly_A", NhatKy_ViPham!F:F, B31, NhatKy_ViPham!C:C, "T18")</f>
        <v>100</v>
      </c>
      <c r="AJ31" s="7">
        <f>100 + SUMIFS(NhatKy_ViPham!J:J, NhatKy_ViPham!E:E, "11_Ly_A", NhatKy_ViPham!F:F, B31, NhatKy_ViPham!C:C, "T19") - SUMIFS(NhatKy_ViPham!K:K, NhatKy_ViPham!E:E, "11_Ly_A", NhatKy_ViPham!F:F, B31, NhatKy_ViPham!C:C, "T19")</f>
        <v>100</v>
      </c>
      <c r="AK31" s="7">
        <f>100 + SUMIFS(NhatKy_ViPham!J:J, NhatKy_ViPham!E:E, "11_Ly_A", NhatKy_ViPham!F:F, B31, NhatKy_ViPham!C:C, "T20") - SUMIFS(NhatKy_ViPham!K:K, NhatKy_ViPham!E:E, "11_Ly_A", NhatKy_ViPham!F:F, B31, NhatKy_ViPham!C:C, "T20")</f>
        <v>100</v>
      </c>
      <c r="AL31" s="7">
        <f>100 + SUMIFS(NhatKy_ViPham!J:J, NhatKy_ViPham!E:E, "11_Ly_A", NhatKy_ViPham!F:F, B31, NhatKy_ViPham!C:C, "T21") - SUMIFS(NhatKy_ViPham!K:K, NhatKy_ViPham!E:E, "11_Ly_A", NhatKy_ViPham!F:F, B31, NhatKy_ViPham!C:C, "T21")</f>
        <v>100</v>
      </c>
      <c r="AM31" s="7">
        <f>100 + SUMIFS(NhatKy_ViPham!J:J, NhatKy_ViPham!E:E, "11_Ly_A", NhatKy_ViPham!F:F, B31, NhatKy_ViPham!C:C, "T22") - SUMIFS(NhatKy_ViPham!K:K, NhatKy_ViPham!E:E, "11_Ly_A", NhatKy_ViPham!F:F, B31, NhatKy_ViPham!C:C, "T22")</f>
        <v>100</v>
      </c>
      <c r="AN31" s="7">
        <f>100 + SUMIFS(NhatKy_ViPham!J:J, NhatKy_ViPham!E:E, "11_Ly_A", NhatKy_ViPham!F:F, B31, NhatKy_ViPham!C:C, "T23") - SUMIFS(NhatKy_ViPham!K:K, NhatKy_ViPham!E:E, "11_Ly_A", NhatKy_ViPham!F:F, B31, NhatKy_ViPham!C:C, "T23")</f>
        <v>100</v>
      </c>
      <c r="AO31" s="7">
        <f>100 + SUMIFS(NhatKy_ViPham!J:J, NhatKy_ViPham!E:E, "11_Ly_A", NhatKy_ViPham!F:F, B31, NhatKy_ViPham!C:C, "T24") - SUMIFS(NhatKy_ViPham!K:K, NhatKy_ViPham!E:E, "11_Ly_A", NhatKy_ViPham!F:F, B31, NhatKy_ViPham!C:C, "T24")</f>
        <v>100</v>
      </c>
      <c r="AP31" s="7">
        <f>100 + SUMIFS(NhatKy_ViPham!J:J, NhatKy_ViPham!E:E, "11_Ly_A", NhatKy_ViPham!F:F, B31, NhatKy_ViPham!C:C, "T25") - SUMIFS(NhatKy_ViPham!K:K, NhatKy_ViPham!E:E, "11_Ly_A", NhatKy_ViPham!F:F, B31, NhatKy_ViPham!C:C, "T25")</f>
        <v>100</v>
      </c>
      <c r="AQ31" s="7">
        <f>100 + SUMIFS(NhatKy_ViPham!J:J, NhatKy_ViPham!E:E, "11_Ly_A", NhatKy_ViPham!F:F, B31, NhatKy_ViPham!C:C, "T26") - SUMIFS(NhatKy_ViPham!K:K, NhatKy_ViPham!E:E, "11_Ly_A", NhatKy_ViPham!F:F, B31, NhatKy_ViPham!C:C, "T26")</f>
        <v>100</v>
      </c>
      <c r="AR31" s="7">
        <f>100 + SUMIFS(NhatKy_ViPham!J:J, NhatKy_ViPham!E:E, "11_Ly_A", NhatKy_ViPham!F:F, B31, NhatKy_ViPham!C:C, "T27") - SUMIFS(NhatKy_ViPham!K:K, NhatKy_ViPham!E:E, "11_Ly_A", NhatKy_ViPham!F:F, B31, NhatKy_ViPham!C:C, "T27")</f>
        <v>100</v>
      </c>
      <c r="AS31" s="7">
        <f>100 + SUMIFS(NhatKy_ViPham!J:J, NhatKy_ViPham!E:E, "11_Ly_A", NhatKy_ViPham!F:F, B31, NhatKy_ViPham!C:C, "T28") - SUMIFS(NhatKy_ViPham!K:K, NhatKy_ViPham!E:E, "11_Ly_A", NhatKy_ViPham!F:F, B31, NhatKy_ViPham!C:C, "T28")</f>
        <v>100</v>
      </c>
      <c r="AT31" s="7">
        <f>100 + SUMIFS(NhatKy_ViPham!J:J, NhatKy_ViPham!E:E, "11_Ly_A", NhatKy_ViPham!F:F, B31, NhatKy_ViPham!C:C, "T29") - SUMIFS(NhatKy_ViPham!K:K, NhatKy_ViPham!E:E, "11_Ly_A", NhatKy_ViPham!F:F, B31, NhatKy_ViPham!C:C, "T29")</f>
        <v>100</v>
      </c>
      <c r="AU31" s="7">
        <f>100 + SUMIFS(NhatKy_ViPham!J:J, NhatKy_ViPham!E:E, "11_Ly_A", NhatKy_ViPham!F:F, B31, NhatKy_ViPham!C:C, "T30") - SUMIFS(NhatKy_ViPham!K:K, NhatKy_ViPham!E:E, "11_Ly_A", NhatKy_ViPham!F:F, B31, NhatKy_ViPham!C:C, "T30")</f>
        <v>100</v>
      </c>
      <c r="AV31" s="7">
        <f>100 + SUMIFS(NhatKy_ViPham!J:J, NhatKy_ViPham!E:E, "11_Ly_A", NhatKy_ViPham!F:F, B31, NhatKy_ViPham!C:C, "T31") - SUMIFS(NhatKy_ViPham!K:K, NhatKy_ViPham!E:E, "11_Ly_A", NhatKy_ViPham!F:F, B31, NhatKy_ViPham!C:C, "T31")</f>
        <v>100</v>
      </c>
      <c r="AW31" s="7">
        <f>100 + SUMIFS(NhatKy_ViPham!J:J, NhatKy_ViPham!E:E, "11_Ly_A", NhatKy_ViPham!F:F, B31, NhatKy_ViPham!C:C, "T32") - SUMIFS(NhatKy_ViPham!K:K, NhatKy_ViPham!E:E, "11_Ly_A", NhatKy_ViPham!F:F, B31, NhatKy_ViPham!C:C, "T32")</f>
        <v>100</v>
      </c>
      <c r="AX31" s="7">
        <f>100 + SUMIFS(NhatKy_ViPham!J:J, NhatKy_ViPham!E:E, "11_Ly_A", NhatKy_ViPham!F:F, B31, NhatKy_ViPham!C:C, "T33") - SUMIFS(NhatKy_ViPham!K:K, NhatKy_ViPham!E:E, "11_Ly_A", NhatKy_ViPham!F:F, B31, NhatKy_ViPham!C:C, "T33")</f>
        <v>100</v>
      </c>
      <c r="AY31" s="7">
        <f>100 + SUMIFS(NhatKy_ViPham!J:J, NhatKy_ViPham!E:E, "11_Ly_A", NhatKy_ViPham!F:F, B31, NhatKy_ViPham!C:C, "T34") - SUMIFS(NhatKy_ViPham!K:K, NhatKy_ViPham!E:E, "11_Ly_A", NhatKy_ViPham!F:F, B31, NhatKy_ViPham!C:C, "T34")</f>
        <v>100</v>
      </c>
      <c r="AZ31" s="7">
        <f>100 + SUMIFS(NhatKy_ViPham!J:J, NhatKy_ViPham!E:E, "11_Ly_A", NhatKy_ViPham!F:F, B31, NhatKy_ViPham!C:C, "T35") - SUMIFS(NhatKy_ViPham!K:K, NhatKy_ViPham!E:E, "11_Ly_A", NhatKy_ViPham!F:F, B31, NhatKy_ViPham!C:C, "T35")</f>
        <v>100</v>
      </c>
      <c r="BA31" s="12">
        <f t="shared" si="0"/>
        <v>100</v>
      </c>
      <c r="BB31" s="11" t="s">
        <v>430</v>
      </c>
      <c r="BC31" s="14" t="str">
        <f t="shared" si="1"/>
        <v>Tốt</v>
      </c>
      <c r="BD31" s="10" t="str">
        <f t="shared" si="2"/>
        <v>🟢 BÌNH THƯỜNG</v>
      </c>
    </row>
    <row r="32" spans="1:56" x14ac:dyDescent="0.25">
      <c r="A32" s="5">
        <v>24</v>
      </c>
      <c r="B32" s="15" t="s">
        <v>1564</v>
      </c>
      <c r="C32" s="5" t="s">
        <v>1565</v>
      </c>
      <c r="D32" s="5" t="s">
        <v>429</v>
      </c>
      <c r="E32" s="11" t="s">
        <v>430</v>
      </c>
      <c r="F32" s="6">
        <f>SUMIFS(NhatKy_ViPham!K:K, NhatKy_ViPham!E:E, "11_Ly_A", NhatKy_ViPham!F:F, B32, NhatKy_ViPham!H:H, "L01")</f>
        <v>0</v>
      </c>
      <c r="G32" s="6">
        <f>SUMIFS(NhatKy_ViPham!K:K, NhatKy_ViPham!E:E, "11_Ly_A", NhatKy_ViPham!F:F, B32, NhatKy_ViPham!H:H, "L02")</f>
        <v>0</v>
      </c>
      <c r="H32" s="6">
        <f>SUMIFS(NhatKy_ViPham!K:K, NhatKy_ViPham!E:E, "11_Ly_A", NhatKy_ViPham!F:F, B32, NhatKy_ViPham!H:H, "L03")</f>
        <v>0</v>
      </c>
      <c r="I32" s="6">
        <f>SUMIFS(NhatKy_ViPham!K:K, NhatKy_ViPham!E:E, "11_Ly_A", NhatKy_ViPham!F:F, B32, NhatKy_ViPham!H:H, "L04")</f>
        <v>0</v>
      </c>
      <c r="J32" s="6">
        <f>SUMIFS(NhatKy_ViPham!K:K, NhatKy_ViPham!E:E, "11_Ly_A", NhatKy_ViPham!F:F, B32, NhatKy_ViPham!H:H, "L05")</f>
        <v>0</v>
      </c>
      <c r="K32" s="6">
        <f>SUMIFS(NhatKy_ViPham!K:K, NhatKy_ViPham!E:E, "11_Ly_A", NhatKy_ViPham!F:F, B32, NhatKy_ViPham!H:H, "L06")</f>
        <v>0</v>
      </c>
      <c r="L32" s="6">
        <f>SUMIFS(NhatKy_ViPham!K:K, NhatKy_ViPham!E:E, "11_Ly_A", NhatKy_ViPham!F:F, B32, NhatKy_ViPham!H:H, "L07")</f>
        <v>0</v>
      </c>
      <c r="M32" s="6">
        <f>SUMIFS(NhatKy_ViPham!K:K, NhatKy_ViPham!E:E, "11_Ly_A", NhatKy_ViPham!F:F, B32, NhatKy_ViPham!H:H, "L08")</f>
        <v>0</v>
      </c>
      <c r="N32" s="6">
        <f>SUMIFS(NhatKy_ViPham!K:K, NhatKy_ViPham!E:E, "11_Ly_A", NhatKy_ViPham!F:F, B32, NhatKy_ViPham!H:H, "L09")</f>
        <v>0</v>
      </c>
      <c r="O32" s="6">
        <f>SUMIFS(NhatKy_ViPham!K:K, NhatKy_ViPham!E:E, "11_Ly_A", NhatKy_ViPham!F:F, B32, NhatKy_ViPham!H:H, "L10")</f>
        <v>0</v>
      </c>
      <c r="P32" s="12">
        <f>SUMIFS(NhatKy_ViPham!J:J, NhatKy_ViPham!E:E, "11_Ly_A", NhatKy_ViPham!F:F, B32)</f>
        <v>0</v>
      </c>
      <c r="Q32" s="13">
        <f>SUMIFS(NhatKy_ViPham!K:K, NhatKy_ViPham!E:E, "11_Ly_A", NhatKy_ViPham!F:F, B32)</f>
        <v>0</v>
      </c>
      <c r="R32" s="6">
        <f>100 + SUMIFS(NhatKy_ViPham!J:J, NhatKy_ViPham!E:E, "11_Ly_A", NhatKy_ViPham!F:F, B32, NhatKy_ViPham!C:C, "T1") - SUMIFS(NhatKy_ViPham!K:K, NhatKy_ViPham!E:E, "11_Ly_A", NhatKy_ViPham!F:F, B32, NhatKy_ViPham!C:C, "T1")</f>
        <v>100</v>
      </c>
      <c r="S32" s="6">
        <f>100 + SUMIFS(NhatKy_ViPham!J:J, NhatKy_ViPham!E:E, "11_Ly_A", NhatKy_ViPham!F:F, B32, NhatKy_ViPham!C:C, "T2") - SUMIFS(NhatKy_ViPham!K:K, NhatKy_ViPham!E:E, "11_Ly_A", NhatKy_ViPham!F:F, B32, NhatKy_ViPham!C:C, "T2")</f>
        <v>100</v>
      </c>
      <c r="T32" s="6">
        <f>100 + SUMIFS(NhatKy_ViPham!J:J, NhatKy_ViPham!E:E, "11_Ly_A", NhatKy_ViPham!F:F, B32, NhatKy_ViPham!C:C, "T3") - SUMIFS(NhatKy_ViPham!K:K, NhatKy_ViPham!E:E, "11_Ly_A", NhatKy_ViPham!F:F, B32, NhatKy_ViPham!C:C, "T3")</f>
        <v>100</v>
      </c>
      <c r="U32" s="6">
        <f>100 + SUMIFS(NhatKy_ViPham!J:J, NhatKy_ViPham!E:E, "11_Ly_A", NhatKy_ViPham!F:F, B32, NhatKy_ViPham!C:C, "T4") - SUMIFS(NhatKy_ViPham!K:K, NhatKy_ViPham!E:E, "11_Ly_A", NhatKy_ViPham!F:F, B32, NhatKy_ViPham!C:C, "T4")</f>
        <v>100</v>
      </c>
      <c r="V32" s="6">
        <f>100 + SUMIFS(NhatKy_ViPham!J:J, NhatKy_ViPham!E:E, "11_Ly_A", NhatKy_ViPham!F:F, B32, NhatKy_ViPham!C:C, "T5") - SUMIFS(NhatKy_ViPham!K:K, NhatKy_ViPham!E:E, "11_Ly_A", NhatKy_ViPham!F:F, B32, NhatKy_ViPham!C:C, "T5")</f>
        <v>100</v>
      </c>
      <c r="W32" s="6">
        <f>100 + SUMIFS(NhatKy_ViPham!J:J, NhatKy_ViPham!E:E, "11_Ly_A", NhatKy_ViPham!F:F, B32, NhatKy_ViPham!C:C, "T6") - SUMIFS(NhatKy_ViPham!K:K, NhatKy_ViPham!E:E, "11_Ly_A", NhatKy_ViPham!F:F, B32, NhatKy_ViPham!C:C, "T6")</f>
        <v>100</v>
      </c>
      <c r="X32" s="6">
        <f>100 + SUMIFS(NhatKy_ViPham!J:J, NhatKy_ViPham!E:E, "11_Ly_A", NhatKy_ViPham!F:F, B32, NhatKy_ViPham!C:C, "T7") - SUMIFS(NhatKy_ViPham!K:K, NhatKy_ViPham!E:E, "11_Ly_A", NhatKy_ViPham!F:F, B32, NhatKy_ViPham!C:C, "T7")</f>
        <v>100</v>
      </c>
      <c r="Y32" s="6">
        <f>100 + SUMIFS(NhatKy_ViPham!J:J, NhatKy_ViPham!E:E, "11_Ly_A", NhatKy_ViPham!F:F, B32, NhatKy_ViPham!C:C, "T8") - SUMIFS(NhatKy_ViPham!K:K, NhatKy_ViPham!E:E, "11_Ly_A", NhatKy_ViPham!F:F, B32, NhatKy_ViPham!C:C, "T8")</f>
        <v>100</v>
      </c>
      <c r="Z32" s="6">
        <f>100 + SUMIFS(NhatKy_ViPham!J:J, NhatKy_ViPham!E:E, "11_Ly_A", NhatKy_ViPham!F:F, B32, NhatKy_ViPham!C:C, "T9") - SUMIFS(NhatKy_ViPham!K:K, NhatKy_ViPham!E:E, "11_Ly_A", NhatKy_ViPham!F:F, B32, NhatKy_ViPham!C:C, "T9")</f>
        <v>100</v>
      </c>
      <c r="AA32" s="6">
        <f>100 + SUMIFS(NhatKy_ViPham!J:J, NhatKy_ViPham!E:E, "11_Ly_A", NhatKy_ViPham!F:F, B32, NhatKy_ViPham!C:C, "T10") - SUMIFS(NhatKy_ViPham!K:K, NhatKy_ViPham!E:E, "11_Ly_A", NhatKy_ViPham!F:F, B32, NhatKy_ViPham!C:C, "T10")</f>
        <v>100</v>
      </c>
      <c r="AB32" s="6">
        <f>100 + SUMIFS(NhatKy_ViPham!J:J, NhatKy_ViPham!E:E, "11_Ly_A", NhatKy_ViPham!F:F, B32, NhatKy_ViPham!C:C, "T11") - SUMIFS(NhatKy_ViPham!K:K, NhatKy_ViPham!E:E, "11_Ly_A", NhatKy_ViPham!F:F, B32, NhatKy_ViPham!C:C, "T11")</f>
        <v>100</v>
      </c>
      <c r="AC32" s="6">
        <f>100 + SUMIFS(NhatKy_ViPham!J:J, NhatKy_ViPham!E:E, "11_Ly_A", NhatKy_ViPham!F:F, B32, NhatKy_ViPham!C:C, "T12") - SUMIFS(NhatKy_ViPham!K:K, NhatKy_ViPham!E:E, "11_Ly_A", NhatKy_ViPham!F:F, B32, NhatKy_ViPham!C:C, "T12")</f>
        <v>100</v>
      </c>
      <c r="AD32" s="6">
        <f>100 + SUMIFS(NhatKy_ViPham!J:J, NhatKy_ViPham!E:E, "11_Ly_A", NhatKy_ViPham!F:F, B32, NhatKy_ViPham!C:C, "T13") - SUMIFS(NhatKy_ViPham!K:K, NhatKy_ViPham!E:E, "11_Ly_A", NhatKy_ViPham!F:F, B32, NhatKy_ViPham!C:C, "T13")</f>
        <v>100</v>
      </c>
      <c r="AE32" s="6">
        <f>100 + SUMIFS(NhatKy_ViPham!J:J, NhatKy_ViPham!E:E, "11_Ly_A", NhatKy_ViPham!F:F, B32, NhatKy_ViPham!C:C, "T14") - SUMIFS(NhatKy_ViPham!K:K, NhatKy_ViPham!E:E, "11_Ly_A", NhatKy_ViPham!F:F, B32, NhatKy_ViPham!C:C, "T14")</f>
        <v>100</v>
      </c>
      <c r="AF32" s="6">
        <f>100 + SUMIFS(NhatKy_ViPham!J:J, NhatKy_ViPham!E:E, "11_Ly_A", NhatKy_ViPham!F:F, B32, NhatKy_ViPham!C:C, "T15") - SUMIFS(NhatKy_ViPham!K:K, NhatKy_ViPham!E:E, "11_Ly_A", NhatKy_ViPham!F:F, B32, NhatKy_ViPham!C:C, "T15")</f>
        <v>100</v>
      </c>
      <c r="AG32" s="6">
        <f>100 + SUMIFS(NhatKy_ViPham!J:J, NhatKy_ViPham!E:E, "11_Ly_A", NhatKy_ViPham!F:F, B32, NhatKy_ViPham!C:C, "T16") - SUMIFS(NhatKy_ViPham!K:K, NhatKy_ViPham!E:E, "11_Ly_A", NhatKy_ViPham!F:F, B32, NhatKy_ViPham!C:C, "T16")</f>
        <v>100</v>
      </c>
      <c r="AH32" s="6">
        <f>100 + SUMIFS(NhatKy_ViPham!J:J, NhatKy_ViPham!E:E, "11_Ly_A", NhatKy_ViPham!F:F, B32, NhatKy_ViPham!C:C, "T17") - SUMIFS(NhatKy_ViPham!K:K, NhatKy_ViPham!E:E, "11_Ly_A", NhatKy_ViPham!F:F, B32, NhatKy_ViPham!C:C, "T17")</f>
        <v>100</v>
      </c>
      <c r="AI32" s="6">
        <f>100 + SUMIFS(NhatKy_ViPham!J:J, NhatKy_ViPham!E:E, "11_Ly_A", NhatKy_ViPham!F:F, B32, NhatKy_ViPham!C:C, "T18") - SUMIFS(NhatKy_ViPham!K:K, NhatKy_ViPham!E:E, "11_Ly_A", NhatKy_ViPham!F:F, B32, NhatKy_ViPham!C:C, "T18")</f>
        <v>100</v>
      </c>
      <c r="AJ32" s="6">
        <f>100 + SUMIFS(NhatKy_ViPham!J:J, NhatKy_ViPham!E:E, "11_Ly_A", NhatKy_ViPham!F:F, B32, NhatKy_ViPham!C:C, "T19") - SUMIFS(NhatKy_ViPham!K:K, NhatKy_ViPham!E:E, "11_Ly_A", NhatKy_ViPham!F:F, B32, NhatKy_ViPham!C:C, "T19")</f>
        <v>100</v>
      </c>
      <c r="AK32" s="6">
        <f>100 + SUMIFS(NhatKy_ViPham!J:J, NhatKy_ViPham!E:E, "11_Ly_A", NhatKy_ViPham!F:F, B32, NhatKy_ViPham!C:C, "T20") - SUMIFS(NhatKy_ViPham!K:K, NhatKy_ViPham!E:E, "11_Ly_A", NhatKy_ViPham!F:F, B32, NhatKy_ViPham!C:C, "T20")</f>
        <v>100</v>
      </c>
      <c r="AL32" s="6">
        <f>100 + SUMIFS(NhatKy_ViPham!J:J, NhatKy_ViPham!E:E, "11_Ly_A", NhatKy_ViPham!F:F, B32, NhatKy_ViPham!C:C, "T21") - SUMIFS(NhatKy_ViPham!K:K, NhatKy_ViPham!E:E, "11_Ly_A", NhatKy_ViPham!F:F, B32, NhatKy_ViPham!C:C, "T21")</f>
        <v>100</v>
      </c>
      <c r="AM32" s="6">
        <f>100 + SUMIFS(NhatKy_ViPham!J:J, NhatKy_ViPham!E:E, "11_Ly_A", NhatKy_ViPham!F:F, B32, NhatKy_ViPham!C:C, "T22") - SUMIFS(NhatKy_ViPham!K:K, NhatKy_ViPham!E:E, "11_Ly_A", NhatKy_ViPham!F:F, B32, NhatKy_ViPham!C:C, "T22")</f>
        <v>100</v>
      </c>
      <c r="AN32" s="6">
        <f>100 + SUMIFS(NhatKy_ViPham!J:J, NhatKy_ViPham!E:E, "11_Ly_A", NhatKy_ViPham!F:F, B32, NhatKy_ViPham!C:C, "T23") - SUMIFS(NhatKy_ViPham!K:K, NhatKy_ViPham!E:E, "11_Ly_A", NhatKy_ViPham!F:F, B32, NhatKy_ViPham!C:C, "T23")</f>
        <v>100</v>
      </c>
      <c r="AO32" s="6">
        <f>100 + SUMIFS(NhatKy_ViPham!J:J, NhatKy_ViPham!E:E, "11_Ly_A", NhatKy_ViPham!F:F, B32, NhatKy_ViPham!C:C, "T24") - SUMIFS(NhatKy_ViPham!K:K, NhatKy_ViPham!E:E, "11_Ly_A", NhatKy_ViPham!F:F, B32, NhatKy_ViPham!C:C, "T24")</f>
        <v>100</v>
      </c>
      <c r="AP32" s="6">
        <f>100 + SUMIFS(NhatKy_ViPham!J:J, NhatKy_ViPham!E:E, "11_Ly_A", NhatKy_ViPham!F:F, B32, NhatKy_ViPham!C:C, "T25") - SUMIFS(NhatKy_ViPham!K:K, NhatKy_ViPham!E:E, "11_Ly_A", NhatKy_ViPham!F:F, B32, NhatKy_ViPham!C:C, "T25")</f>
        <v>100</v>
      </c>
      <c r="AQ32" s="6">
        <f>100 + SUMIFS(NhatKy_ViPham!J:J, NhatKy_ViPham!E:E, "11_Ly_A", NhatKy_ViPham!F:F, B32, NhatKy_ViPham!C:C, "T26") - SUMIFS(NhatKy_ViPham!K:K, NhatKy_ViPham!E:E, "11_Ly_A", NhatKy_ViPham!F:F, B32, NhatKy_ViPham!C:C, "T26")</f>
        <v>100</v>
      </c>
      <c r="AR32" s="6">
        <f>100 + SUMIFS(NhatKy_ViPham!J:J, NhatKy_ViPham!E:E, "11_Ly_A", NhatKy_ViPham!F:F, B32, NhatKy_ViPham!C:C, "T27") - SUMIFS(NhatKy_ViPham!K:K, NhatKy_ViPham!E:E, "11_Ly_A", NhatKy_ViPham!F:F, B32, NhatKy_ViPham!C:C, "T27")</f>
        <v>100</v>
      </c>
      <c r="AS32" s="6">
        <f>100 + SUMIFS(NhatKy_ViPham!J:J, NhatKy_ViPham!E:E, "11_Ly_A", NhatKy_ViPham!F:F, B32, NhatKy_ViPham!C:C, "T28") - SUMIFS(NhatKy_ViPham!K:K, NhatKy_ViPham!E:E, "11_Ly_A", NhatKy_ViPham!F:F, B32, NhatKy_ViPham!C:C, "T28")</f>
        <v>100</v>
      </c>
      <c r="AT32" s="6">
        <f>100 + SUMIFS(NhatKy_ViPham!J:J, NhatKy_ViPham!E:E, "11_Ly_A", NhatKy_ViPham!F:F, B32, NhatKy_ViPham!C:C, "T29") - SUMIFS(NhatKy_ViPham!K:K, NhatKy_ViPham!E:E, "11_Ly_A", NhatKy_ViPham!F:F, B32, NhatKy_ViPham!C:C, "T29")</f>
        <v>100</v>
      </c>
      <c r="AU32" s="6">
        <f>100 + SUMIFS(NhatKy_ViPham!J:J, NhatKy_ViPham!E:E, "11_Ly_A", NhatKy_ViPham!F:F, B32, NhatKy_ViPham!C:C, "T30") - SUMIFS(NhatKy_ViPham!K:K, NhatKy_ViPham!E:E, "11_Ly_A", NhatKy_ViPham!F:F, B32, NhatKy_ViPham!C:C, "T30")</f>
        <v>100</v>
      </c>
      <c r="AV32" s="6">
        <f>100 + SUMIFS(NhatKy_ViPham!J:J, NhatKy_ViPham!E:E, "11_Ly_A", NhatKy_ViPham!F:F, B32, NhatKy_ViPham!C:C, "T31") - SUMIFS(NhatKy_ViPham!K:K, NhatKy_ViPham!E:E, "11_Ly_A", NhatKy_ViPham!F:F, B32, NhatKy_ViPham!C:C, "T31")</f>
        <v>100</v>
      </c>
      <c r="AW32" s="6">
        <f>100 + SUMIFS(NhatKy_ViPham!J:J, NhatKy_ViPham!E:E, "11_Ly_A", NhatKy_ViPham!F:F, B32, NhatKy_ViPham!C:C, "T32") - SUMIFS(NhatKy_ViPham!K:K, NhatKy_ViPham!E:E, "11_Ly_A", NhatKy_ViPham!F:F, B32, NhatKy_ViPham!C:C, "T32")</f>
        <v>100</v>
      </c>
      <c r="AX32" s="6">
        <f>100 + SUMIFS(NhatKy_ViPham!J:J, NhatKy_ViPham!E:E, "11_Ly_A", NhatKy_ViPham!F:F, B32, NhatKy_ViPham!C:C, "T33") - SUMIFS(NhatKy_ViPham!K:K, NhatKy_ViPham!E:E, "11_Ly_A", NhatKy_ViPham!F:F, B32, NhatKy_ViPham!C:C, "T33")</f>
        <v>100</v>
      </c>
      <c r="AY32" s="6">
        <f>100 + SUMIFS(NhatKy_ViPham!J:J, NhatKy_ViPham!E:E, "11_Ly_A", NhatKy_ViPham!F:F, B32, NhatKy_ViPham!C:C, "T34") - SUMIFS(NhatKy_ViPham!K:K, NhatKy_ViPham!E:E, "11_Ly_A", NhatKy_ViPham!F:F, B32, NhatKy_ViPham!C:C, "T34")</f>
        <v>100</v>
      </c>
      <c r="AZ32" s="6">
        <f>100 + SUMIFS(NhatKy_ViPham!J:J, NhatKy_ViPham!E:E, "11_Ly_A", NhatKy_ViPham!F:F, B32, NhatKy_ViPham!C:C, "T35") - SUMIFS(NhatKy_ViPham!K:K, NhatKy_ViPham!E:E, "11_Ly_A", NhatKy_ViPham!F:F, B32, NhatKy_ViPham!C:C, "T35")</f>
        <v>100</v>
      </c>
      <c r="BA32" s="12">
        <f t="shared" si="0"/>
        <v>100</v>
      </c>
      <c r="BB32" s="11" t="s">
        <v>430</v>
      </c>
      <c r="BC32" s="16" t="str">
        <f t="shared" si="1"/>
        <v>Tốt</v>
      </c>
      <c r="BD32" s="15" t="str">
        <f t="shared" si="2"/>
        <v>🟢 BÌNH THƯỜNG</v>
      </c>
    </row>
    <row r="33" spans="1:56" x14ac:dyDescent="0.25">
      <c r="A33" s="4">
        <v>25</v>
      </c>
      <c r="B33" s="10" t="s">
        <v>1566</v>
      </c>
      <c r="C33" s="4" t="s">
        <v>1359</v>
      </c>
      <c r="D33" s="4" t="s">
        <v>429</v>
      </c>
      <c r="E33" s="11" t="s">
        <v>430</v>
      </c>
      <c r="F33" s="7">
        <f>SUMIFS(NhatKy_ViPham!K:K, NhatKy_ViPham!E:E, "11_Ly_A", NhatKy_ViPham!F:F, B33, NhatKy_ViPham!H:H, "L01")</f>
        <v>0</v>
      </c>
      <c r="G33" s="7">
        <f>SUMIFS(NhatKy_ViPham!K:K, NhatKy_ViPham!E:E, "11_Ly_A", NhatKy_ViPham!F:F, B33, NhatKy_ViPham!H:H, "L02")</f>
        <v>0</v>
      </c>
      <c r="H33" s="7">
        <f>SUMIFS(NhatKy_ViPham!K:K, NhatKy_ViPham!E:E, "11_Ly_A", NhatKy_ViPham!F:F, B33, NhatKy_ViPham!H:H, "L03")</f>
        <v>0</v>
      </c>
      <c r="I33" s="7">
        <f>SUMIFS(NhatKy_ViPham!K:K, NhatKy_ViPham!E:E, "11_Ly_A", NhatKy_ViPham!F:F, B33, NhatKy_ViPham!H:H, "L04")</f>
        <v>0</v>
      </c>
      <c r="J33" s="7">
        <f>SUMIFS(NhatKy_ViPham!K:K, NhatKy_ViPham!E:E, "11_Ly_A", NhatKy_ViPham!F:F, B33, NhatKy_ViPham!H:H, "L05")</f>
        <v>0</v>
      </c>
      <c r="K33" s="7">
        <f>SUMIFS(NhatKy_ViPham!K:K, NhatKy_ViPham!E:E, "11_Ly_A", NhatKy_ViPham!F:F, B33, NhatKy_ViPham!H:H, "L06")</f>
        <v>0</v>
      </c>
      <c r="L33" s="7">
        <f>SUMIFS(NhatKy_ViPham!K:K, NhatKy_ViPham!E:E, "11_Ly_A", NhatKy_ViPham!F:F, B33, NhatKy_ViPham!H:H, "L07")</f>
        <v>0</v>
      </c>
      <c r="M33" s="7">
        <f>SUMIFS(NhatKy_ViPham!K:K, NhatKy_ViPham!E:E, "11_Ly_A", NhatKy_ViPham!F:F, B33, NhatKy_ViPham!H:H, "L08")</f>
        <v>0</v>
      </c>
      <c r="N33" s="7">
        <f>SUMIFS(NhatKy_ViPham!K:K, NhatKy_ViPham!E:E, "11_Ly_A", NhatKy_ViPham!F:F, B33, NhatKy_ViPham!H:H, "L09")</f>
        <v>0</v>
      </c>
      <c r="O33" s="7">
        <f>SUMIFS(NhatKy_ViPham!K:K, NhatKy_ViPham!E:E, "11_Ly_A", NhatKy_ViPham!F:F, B33, NhatKy_ViPham!H:H, "L10")</f>
        <v>0</v>
      </c>
      <c r="P33" s="12">
        <f>SUMIFS(NhatKy_ViPham!J:J, NhatKy_ViPham!E:E, "11_Ly_A", NhatKy_ViPham!F:F, B33)</f>
        <v>0</v>
      </c>
      <c r="Q33" s="13">
        <f>SUMIFS(NhatKy_ViPham!K:K, NhatKy_ViPham!E:E, "11_Ly_A", NhatKy_ViPham!F:F, B33)</f>
        <v>0</v>
      </c>
      <c r="R33" s="7">
        <f>100 + SUMIFS(NhatKy_ViPham!J:J, NhatKy_ViPham!E:E, "11_Ly_A", NhatKy_ViPham!F:F, B33, NhatKy_ViPham!C:C, "T1") - SUMIFS(NhatKy_ViPham!K:K, NhatKy_ViPham!E:E, "11_Ly_A", NhatKy_ViPham!F:F, B33, NhatKy_ViPham!C:C, "T1")</f>
        <v>100</v>
      </c>
      <c r="S33" s="7">
        <f>100 + SUMIFS(NhatKy_ViPham!J:J, NhatKy_ViPham!E:E, "11_Ly_A", NhatKy_ViPham!F:F, B33, NhatKy_ViPham!C:C, "T2") - SUMIFS(NhatKy_ViPham!K:K, NhatKy_ViPham!E:E, "11_Ly_A", NhatKy_ViPham!F:F, B33, NhatKy_ViPham!C:C, "T2")</f>
        <v>100</v>
      </c>
      <c r="T33" s="7">
        <f>100 + SUMIFS(NhatKy_ViPham!J:J, NhatKy_ViPham!E:E, "11_Ly_A", NhatKy_ViPham!F:F, B33, NhatKy_ViPham!C:C, "T3") - SUMIFS(NhatKy_ViPham!K:K, NhatKy_ViPham!E:E, "11_Ly_A", NhatKy_ViPham!F:F, B33, NhatKy_ViPham!C:C, "T3")</f>
        <v>100</v>
      </c>
      <c r="U33" s="7">
        <f>100 + SUMIFS(NhatKy_ViPham!J:J, NhatKy_ViPham!E:E, "11_Ly_A", NhatKy_ViPham!F:F, B33, NhatKy_ViPham!C:C, "T4") - SUMIFS(NhatKy_ViPham!K:K, NhatKy_ViPham!E:E, "11_Ly_A", NhatKy_ViPham!F:F, B33, NhatKy_ViPham!C:C, "T4")</f>
        <v>100</v>
      </c>
      <c r="V33" s="7">
        <f>100 + SUMIFS(NhatKy_ViPham!J:J, NhatKy_ViPham!E:E, "11_Ly_A", NhatKy_ViPham!F:F, B33, NhatKy_ViPham!C:C, "T5") - SUMIFS(NhatKy_ViPham!K:K, NhatKy_ViPham!E:E, "11_Ly_A", NhatKy_ViPham!F:F, B33, NhatKy_ViPham!C:C, "T5")</f>
        <v>100</v>
      </c>
      <c r="W33" s="7">
        <f>100 + SUMIFS(NhatKy_ViPham!J:J, NhatKy_ViPham!E:E, "11_Ly_A", NhatKy_ViPham!F:F, B33, NhatKy_ViPham!C:C, "T6") - SUMIFS(NhatKy_ViPham!K:K, NhatKy_ViPham!E:E, "11_Ly_A", NhatKy_ViPham!F:F, B33, NhatKy_ViPham!C:C, "T6")</f>
        <v>100</v>
      </c>
      <c r="X33" s="7">
        <f>100 + SUMIFS(NhatKy_ViPham!J:J, NhatKy_ViPham!E:E, "11_Ly_A", NhatKy_ViPham!F:F, B33, NhatKy_ViPham!C:C, "T7") - SUMIFS(NhatKy_ViPham!K:K, NhatKy_ViPham!E:E, "11_Ly_A", NhatKy_ViPham!F:F, B33, NhatKy_ViPham!C:C, "T7")</f>
        <v>100</v>
      </c>
      <c r="Y33" s="7">
        <f>100 + SUMIFS(NhatKy_ViPham!J:J, NhatKy_ViPham!E:E, "11_Ly_A", NhatKy_ViPham!F:F, B33, NhatKy_ViPham!C:C, "T8") - SUMIFS(NhatKy_ViPham!K:K, NhatKy_ViPham!E:E, "11_Ly_A", NhatKy_ViPham!F:F, B33, NhatKy_ViPham!C:C, "T8")</f>
        <v>100</v>
      </c>
      <c r="Z33" s="7">
        <f>100 + SUMIFS(NhatKy_ViPham!J:J, NhatKy_ViPham!E:E, "11_Ly_A", NhatKy_ViPham!F:F, B33, NhatKy_ViPham!C:C, "T9") - SUMIFS(NhatKy_ViPham!K:K, NhatKy_ViPham!E:E, "11_Ly_A", NhatKy_ViPham!F:F, B33, NhatKy_ViPham!C:C, "T9")</f>
        <v>100</v>
      </c>
      <c r="AA33" s="7">
        <f>100 + SUMIFS(NhatKy_ViPham!J:J, NhatKy_ViPham!E:E, "11_Ly_A", NhatKy_ViPham!F:F, B33, NhatKy_ViPham!C:C, "T10") - SUMIFS(NhatKy_ViPham!K:K, NhatKy_ViPham!E:E, "11_Ly_A", NhatKy_ViPham!F:F, B33, NhatKy_ViPham!C:C, "T10")</f>
        <v>100</v>
      </c>
      <c r="AB33" s="7">
        <f>100 + SUMIFS(NhatKy_ViPham!J:J, NhatKy_ViPham!E:E, "11_Ly_A", NhatKy_ViPham!F:F, B33, NhatKy_ViPham!C:C, "T11") - SUMIFS(NhatKy_ViPham!K:K, NhatKy_ViPham!E:E, "11_Ly_A", NhatKy_ViPham!F:F, B33, NhatKy_ViPham!C:C, "T11")</f>
        <v>100</v>
      </c>
      <c r="AC33" s="7">
        <f>100 + SUMIFS(NhatKy_ViPham!J:J, NhatKy_ViPham!E:E, "11_Ly_A", NhatKy_ViPham!F:F, B33, NhatKy_ViPham!C:C, "T12") - SUMIFS(NhatKy_ViPham!K:K, NhatKy_ViPham!E:E, "11_Ly_A", NhatKy_ViPham!F:F, B33, NhatKy_ViPham!C:C, "T12")</f>
        <v>100</v>
      </c>
      <c r="AD33" s="7">
        <f>100 + SUMIFS(NhatKy_ViPham!J:J, NhatKy_ViPham!E:E, "11_Ly_A", NhatKy_ViPham!F:F, B33, NhatKy_ViPham!C:C, "T13") - SUMIFS(NhatKy_ViPham!K:K, NhatKy_ViPham!E:E, "11_Ly_A", NhatKy_ViPham!F:F, B33, NhatKy_ViPham!C:C, "T13")</f>
        <v>100</v>
      </c>
      <c r="AE33" s="7">
        <f>100 + SUMIFS(NhatKy_ViPham!J:J, NhatKy_ViPham!E:E, "11_Ly_A", NhatKy_ViPham!F:F, B33, NhatKy_ViPham!C:C, "T14") - SUMIFS(NhatKy_ViPham!K:K, NhatKy_ViPham!E:E, "11_Ly_A", NhatKy_ViPham!F:F, B33, NhatKy_ViPham!C:C, "T14")</f>
        <v>100</v>
      </c>
      <c r="AF33" s="7">
        <f>100 + SUMIFS(NhatKy_ViPham!J:J, NhatKy_ViPham!E:E, "11_Ly_A", NhatKy_ViPham!F:F, B33, NhatKy_ViPham!C:C, "T15") - SUMIFS(NhatKy_ViPham!K:K, NhatKy_ViPham!E:E, "11_Ly_A", NhatKy_ViPham!F:F, B33, NhatKy_ViPham!C:C, "T15")</f>
        <v>100</v>
      </c>
      <c r="AG33" s="7">
        <f>100 + SUMIFS(NhatKy_ViPham!J:J, NhatKy_ViPham!E:E, "11_Ly_A", NhatKy_ViPham!F:F, B33, NhatKy_ViPham!C:C, "T16") - SUMIFS(NhatKy_ViPham!K:K, NhatKy_ViPham!E:E, "11_Ly_A", NhatKy_ViPham!F:F, B33, NhatKy_ViPham!C:C, "T16")</f>
        <v>100</v>
      </c>
      <c r="AH33" s="7">
        <f>100 + SUMIFS(NhatKy_ViPham!J:J, NhatKy_ViPham!E:E, "11_Ly_A", NhatKy_ViPham!F:F, B33, NhatKy_ViPham!C:C, "T17") - SUMIFS(NhatKy_ViPham!K:K, NhatKy_ViPham!E:E, "11_Ly_A", NhatKy_ViPham!F:F, B33, NhatKy_ViPham!C:C, "T17")</f>
        <v>100</v>
      </c>
      <c r="AI33" s="7">
        <f>100 + SUMIFS(NhatKy_ViPham!J:J, NhatKy_ViPham!E:E, "11_Ly_A", NhatKy_ViPham!F:F, B33, NhatKy_ViPham!C:C, "T18") - SUMIFS(NhatKy_ViPham!K:K, NhatKy_ViPham!E:E, "11_Ly_A", NhatKy_ViPham!F:F, B33, NhatKy_ViPham!C:C, "T18")</f>
        <v>100</v>
      </c>
      <c r="AJ33" s="7">
        <f>100 + SUMIFS(NhatKy_ViPham!J:J, NhatKy_ViPham!E:E, "11_Ly_A", NhatKy_ViPham!F:F, B33, NhatKy_ViPham!C:C, "T19") - SUMIFS(NhatKy_ViPham!K:K, NhatKy_ViPham!E:E, "11_Ly_A", NhatKy_ViPham!F:F, B33, NhatKy_ViPham!C:C, "T19")</f>
        <v>100</v>
      </c>
      <c r="AK33" s="7">
        <f>100 + SUMIFS(NhatKy_ViPham!J:J, NhatKy_ViPham!E:E, "11_Ly_A", NhatKy_ViPham!F:F, B33, NhatKy_ViPham!C:C, "T20") - SUMIFS(NhatKy_ViPham!K:K, NhatKy_ViPham!E:E, "11_Ly_A", NhatKy_ViPham!F:F, B33, NhatKy_ViPham!C:C, "T20")</f>
        <v>100</v>
      </c>
      <c r="AL33" s="7">
        <f>100 + SUMIFS(NhatKy_ViPham!J:J, NhatKy_ViPham!E:E, "11_Ly_A", NhatKy_ViPham!F:F, B33, NhatKy_ViPham!C:C, "T21") - SUMIFS(NhatKy_ViPham!K:K, NhatKy_ViPham!E:E, "11_Ly_A", NhatKy_ViPham!F:F, B33, NhatKy_ViPham!C:C, "T21")</f>
        <v>100</v>
      </c>
      <c r="AM33" s="7">
        <f>100 + SUMIFS(NhatKy_ViPham!J:J, NhatKy_ViPham!E:E, "11_Ly_A", NhatKy_ViPham!F:F, B33, NhatKy_ViPham!C:C, "T22") - SUMIFS(NhatKy_ViPham!K:K, NhatKy_ViPham!E:E, "11_Ly_A", NhatKy_ViPham!F:F, B33, NhatKy_ViPham!C:C, "T22")</f>
        <v>100</v>
      </c>
      <c r="AN33" s="7">
        <f>100 + SUMIFS(NhatKy_ViPham!J:J, NhatKy_ViPham!E:E, "11_Ly_A", NhatKy_ViPham!F:F, B33, NhatKy_ViPham!C:C, "T23") - SUMIFS(NhatKy_ViPham!K:K, NhatKy_ViPham!E:E, "11_Ly_A", NhatKy_ViPham!F:F, B33, NhatKy_ViPham!C:C, "T23")</f>
        <v>100</v>
      </c>
      <c r="AO33" s="7">
        <f>100 + SUMIFS(NhatKy_ViPham!J:J, NhatKy_ViPham!E:E, "11_Ly_A", NhatKy_ViPham!F:F, B33, NhatKy_ViPham!C:C, "T24") - SUMIFS(NhatKy_ViPham!K:K, NhatKy_ViPham!E:E, "11_Ly_A", NhatKy_ViPham!F:F, B33, NhatKy_ViPham!C:C, "T24")</f>
        <v>100</v>
      </c>
      <c r="AP33" s="7">
        <f>100 + SUMIFS(NhatKy_ViPham!J:J, NhatKy_ViPham!E:E, "11_Ly_A", NhatKy_ViPham!F:F, B33, NhatKy_ViPham!C:C, "T25") - SUMIFS(NhatKy_ViPham!K:K, NhatKy_ViPham!E:E, "11_Ly_A", NhatKy_ViPham!F:F, B33, NhatKy_ViPham!C:C, "T25")</f>
        <v>100</v>
      </c>
      <c r="AQ33" s="7">
        <f>100 + SUMIFS(NhatKy_ViPham!J:J, NhatKy_ViPham!E:E, "11_Ly_A", NhatKy_ViPham!F:F, B33, NhatKy_ViPham!C:C, "T26") - SUMIFS(NhatKy_ViPham!K:K, NhatKy_ViPham!E:E, "11_Ly_A", NhatKy_ViPham!F:F, B33, NhatKy_ViPham!C:C, "T26")</f>
        <v>100</v>
      </c>
      <c r="AR33" s="7">
        <f>100 + SUMIFS(NhatKy_ViPham!J:J, NhatKy_ViPham!E:E, "11_Ly_A", NhatKy_ViPham!F:F, B33, NhatKy_ViPham!C:C, "T27") - SUMIFS(NhatKy_ViPham!K:K, NhatKy_ViPham!E:E, "11_Ly_A", NhatKy_ViPham!F:F, B33, NhatKy_ViPham!C:C, "T27")</f>
        <v>100</v>
      </c>
      <c r="AS33" s="7">
        <f>100 + SUMIFS(NhatKy_ViPham!J:J, NhatKy_ViPham!E:E, "11_Ly_A", NhatKy_ViPham!F:F, B33, NhatKy_ViPham!C:C, "T28") - SUMIFS(NhatKy_ViPham!K:K, NhatKy_ViPham!E:E, "11_Ly_A", NhatKy_ViPham!F:F, B33, NhatKy_ViPham!C:C, "T28")</f>
        <v>100</v>
      </c>
      <c r="AT33" s="7">
        <f>100 + SUMIFS(NhatKy_ViPham!J:J, NhatKy_ViPham!E:E, "11_Ly_A", NhatKy_ViPham!F:F, B33, NhatKy_ViPham!C:C, "T29") - SUMIFS(NhatKy_ViPham!K:K, NhatKy_ViPham!E:E, "11_Ly_A", NhatKy_ViPham!F:F, B33, NhatKy_ViPham!C:C, "T29")</f>
        <v>100</v>
      </c>
      <c r="AU33" s="7">
        <f>100 + SUMIFS(NhatKy_ViPham!J:J, NhatKy_ViPham!E:E, "11_Ly_A", NhatKy_ViPham!F:F, B33, NhatKy_ViPham!C:C, "T30") - SUMIFS(NhatKy_ViPham!K:K, NhatKy_ViPham!E:E, "11_Ly_A", NhatKy_ViPham!F:F, B33, NhatKy_ViPham!C:C, "T30")</f>
        <v>100</v>
      </c>
      <c r="AV33" s="7">
        <f>100 + SUMIFS(NhatKy_ViPham!J:J, NhatKy_ViPham!E:E, "11_Ly_A", NhatKy_ViPham!F:F, B33, NhatKy_ViPham!C:C, "T31") - SUMIFS(NhatKy_ViPham!K:K, NhatKy_ViPham!E:E, "11_Ly_A", NhatKy_ViPham!F:F, B33, NhatKy_ViPham!C:C, "T31")</f>
        <v>100</v>
      </c>
      <c r="AW33" s="7">
        <f>100 + SUMIFS(NhatKy_ViPham!J:J, NhatKy_ViPham!E:E, "11_Ly_A", NhatKy_ViPham!F:F, B33, NhatKy_ViPham!C:C, "T32") - SUMIFS(NhatKy_ViPham!K:K, NhatKy_ViPham!E:E, "11_Ly_A", NhatKy_ViPham!F:F, B33, NhatKy_ViPham!C:C, "T32")</f>
        <v>100</v>
      </c>
      <c r="AX33" s="7">
        <f>100 + SUMIFS(NhatKy_ViPham!J:J, NhatKy_ViPham!E:E, "11_Ly_A", NhatKy_ViPham!F:F, B33, NhatKy_ViPham!C:C, "T33") - SUMIFS(NhatKy_ViPham!K:K, NhatKy_ViPham!E:E, "11_Ly_A", NhatKy_ViPham!F:F, B33, NhatKy_ViPham!C:C, "T33")</f>
        <v>100</v>
      </c>
      <c r="AY33" s="7">
        <f>100 + SUMIFS(NhatKy_ViPham!J:J, NhatKy_ViPham!E:E, "11_Ly_A", NhatKy_ViPham!F:F, B33, NhatKy_ViPham!C:C, "T34") - SUMIFS(NhatKy_ViPham!K:K, NhatKy_ViPham!E:E, "11_Ly_A", NhatKy_ViPham!F:F, B33, NhatKy_ViPham!C:C, "T34")</f>
        <v>100</v>
      </c>
      <c r="AZ33" s="7">
        <f>100 + SUMIFS(NhatKy_ViPham!J:J, NhatKy_ViPham!E:E, "11_Ly_A", NhatKy_ViPham!F:F, B33, NhatKy_ViPham!C:C, "T35") - SUMIFS(NhatKy_ViPham!K:K, NhatKy_ViPham!E:E, "11_Ly_A", NhatKy_ViPham!F:F, B33, NhatKy_ViPham!C:C, "T35")</f>
        <v>100</v>
      </c>
      <c r="BA33" s="12">
        <f t="shared" si="0"/>
        <v>100</v>
      </c>
      <c r="BB33" s="11" t="s">
        <v>430</v>
      </c>
      <c r="BC33" s="14" t="str">
        <f t="shared" si="1"/>
        <v>Tốt</v>
      </c>
      <c r="BD33" s="10" t="str">
        <f t="shared" si="2"/>
        <v>🟢 BÌNH THƯỜNG</v>
      </c>
    </row>
    <row r="34" spans="1:56" x14ac:dyDescent="0.25">
      <c r="A34" s="5">
        <v>26</v>
      </c>
      <c r="B34" s="15" t="s">
        <v>1567</v>
      </c>
      <c r="C34" s="5" t="s">
        <v>1568</v>
      </c>
      <c r="D34" s="5" t="s">
        <v>429</v>
      </c>
      <c r="E34" s="11" t="s">
        <v>430</v>
      </c>
      <c r="F34" s="6">
        <f>SUMIFS(NhatKy_ViPham!K:K, NhatKy_ViPham!E:E, "11_Ly_A", NhatKy_ViPham!F:F, B34, NhatKy_ViPham!H:H, "L01")</f>
        <v>0</v>
      </c>
      <c r="G34" s="6">
        <f>SUMIFS(NhatKy_ViPham!K:K, NhatKy_ViPham!E:E, "11_Ly_A", NhatKy_ViPham!F:F, B34, NhatKy_ViPham!H:H, "L02")</f>
        <v>0</v>
      </c>
      <c r="H34" s="6">
        <f>SUMIFS(NhatKy_ViPham!K:K, NhatKy_ViPham!E:E, "11_Ly_A", NhatKy_ViPham!F:F, B34, NhatKy_ViPham!H:H, "L03")</f>
        <v>0</v>
      </c>
      <c r="I34" s="6">
        <f>SUMIFS(NhatKy_ViPham!K:K, NhatKy_ViPham!E:E, "11_Ly_A", NhatKy_ViPham!F:F, B34, NhatKy_ViPham!H:H, "L04")</f>
        <v>0</v>
      </c>
      <c r="J34" s="6">
        <f>SUMIFS(NhatKy_ViPham!K:K, NhatKy_ViPham!E:E, "11_Ly_A", NhatKy_ViPham!F:F, B34, NhatKy_ViPham!H:H, "L05")</f>
        <v>0</v>
      </c>
      <c r="K34" s="6">
        <f>SUMIFS(NhatKy_ViPham!K:K, NhatKy_ViPham!E:E, "11_Ly_A", NhatKy_ViPham!F:F, B34, NhatKy_ViPham!H:H, "L06")</f>
        <v>0</v>
      </c>
      <c r="L34" s="6">
        <f>SUMIFS(NhatKy_ViPham!K:K, NhatKy_ViPham!E:E, "11_Ly_A", NhatKy_ViPham!F:F, B34, NhatKy_ViPham!H:H, "L07")</f>
        <v>0</v>
      </c>
      <c r="M34" s="6">
        <f>SUMIFS(NhatKy_ViPham!K:K, NhatKy_ViPham!E:E, "11_Ly_A", NhatKy_ViPham!F:F, B34, NhatKy_ViPham!H:H, "L08")</f>
        <v>0</v>
      </c>
      <c r="N34" s="6">
        <f>SUMIFS(NhatKy_ViPham!K:K, NhatKy_ViPham!E:E, "11_Ly_A", NhatKy_ViPham!F:F, B34, NhatKy_ViPham!H:H, "L09")</f>
        <v>0</v>
      </c>
      <c r="O34" s="6">
        <f>SUMIFS(NhatKy_ViPham!K:K, NhatKy_ViPham!E:E, "11_Ly_A", NhatKy_ViPham!F:F, B34, NhatKy_ViPham!H:H, "L10")</f>
        <v>0</v>
      </c>
      <c r="P34" s="12">
        <f>SUMIFS(NhatKy_ViPham!J:J, NhatKy_ViPham!E:E, "11_Ly_A", NhatKy_ViPham!F:F, B34)</f>
        <v>0</v>
      </c>
      <c r="Q34" s="13">
        <f>SUMIFS(NhatKy_ViPham!K:K, NhatKy_ViPham!E:E, "11_Ly_A", NhatKy_ViPham!F:F, B34)</f>
        <v>0</v>
      </c>
      <c r="R34" s="6">
        <f>100 + SUMIFS(NhatKy_ViPham!J:J, NhatKy_ViPham!E:E, "11_Ly_A", NhatKy_ViPham!F:F, B34, NhatKy_ViPham!C:C, "T1") - SUMIFS(NhatKy_ViPham!K:K, NhatKy_ViPham!E:E, "11_Ly_A", NhatKy_ViPham!F:F, B34, NhatKy_ViPham!C:C, "T1")</f>
        <v>100</v>
      </c>
      <c r="S34" s="6">
        <f>100 + SUMIFS(NhatKy_ViPham!J:J, NhatKy_ViPham!E:E, "11_Ly_A", NhatKy_ViPham!F:F, B34, NhatKy_ViPham!C:C, "T2") - SUMIFS(NhatKy_ViPham!K:K, NhatKy_ViPham!E:E, "11_Ly_A", NhatKy_ViPham!F:F, B34, NhatKy_ViPham!C:C, "T2")</f>
        <v>100</v>
      </c>
      <c r="T34" s="6">
        <f>100 + SUMIFS(NhatKy_ViPham!J:J, NhatKy_ViPham!E:E, "11_Ly_A", NhatKy_ViPham!F:F, B34, NhatKy_ViPham!C:C, "T3") - SUMIFS(NhatKy_ViPham!K:K, NhatKy_ViPham!E:E, "11_Ly_A", NhatKy_ViPham!F:F, B34, NhatKy_ViPham!C:C, "T3")</f>
        <v>100</v>
      </c>
      <c r="U34" s="6">
        <f>100 + SUMIFS(NhatKy_ViPham!J:J, NhatKy_ViPham!E:E, "11_Ly_A", NhatKy_ViPham!F:F, B34, NhatKy_ViPham!C:C, "T4") - SUMIFS(NhatKy_ViPham!K:K, NhatKy_ViPham!E:E, "11_Ly_A", NhatKy_ViPham!F:F, B34, NhatKy_ViPham!C:C, "T4")</f>
        <v>100</v>
      </c>
      <c r="V34" s="6">
        <f>100 + SUMIFS(NhatKy_ViPham!J:J, NhatKy_ViPham!E:E, "11_Ly_A", NhatKy_ViPham!F:F, B34, NhatKy_ViPham!C:C, "T5") - SUMIFS(NhatKy_ViPham!K:K, NhatKy_ViPham!E:E, "11_Ly_A", NhatKy_ViPham!F:F, B34, NhatKy_ViPham!C:C, "T5")</f>
        <v>100</v>
      </c>
      <c r="W34" s="6">
        <f>100 + SUMIFS(NhatKy_ViPham!J:J, NhatKy_ViPham!E:E, "11_Ly_A", NhatKy_ViPham!F:F, B34, NhatKy_ViPham!C:C, "T6") - SUMIFS(NhatKy_ViPham!K:K, NhatKy_ViPham!E:E, "11_Ly_A", NhatKy_ViPham!F:F, B34, NhatKy_ViPham!C:C, "T6")</f>
        <v>100</v>
      </c>
      <c r="X34" s="6">
        <f>100 + SUMIFS(NhatKy_ViPham!J:J, NhatKy_ViPham!E:E, "11_Ly_A", NhatKy_ViPham!F:F, B34, NhatKy_ViPham!C:C, "T7") - SUMIFS(NhatKy_ViPham!K:K, NhatKy_ViPham!E:E, "11_Ly_A", NhatKy_ViPham!F:F, B34, NhatKy_ViPham!C:C, "T7")</f>
        <v>100</v>
      </c>
      <c r="Y34" s="6">
        <f>100 + SUMIFS(NhatKy_ViPham!J:J, NhatKy_ViPham!E:E, "11_Ly_A", NhatKy_ViPham!F:F, B34, NhatKy_ViPham!C:C, "T8") - SUMIFS(NhatKy_ViPham!K:K, NhatKy_ViPham!E:E, "11_Ly_A", NhatKy_ViPham!F:F, B34, NhatKy_ViPham!C:C, "T8")</f>
        <v>100</v>
      </c>
      <c r="Z34" s="6">
        <f>100 + SUMIFS(NhatKy_ViPham!J:J, NhatKy_ViPham!E:E, "11_Ly_A", NhatKy_ViPham!F:F, B34, NhatKy_ViPham!C:C, "T9") - SUMIFS(NhatKy_ViPham!K:K, NhatKy_ViPham!E:E, "11_Ly_A", NhatKy_ViPham!F:F, B34, NhatKy_ViPham!C:C, "T9")</f>
        <v>100</v>
      </c>
      <c r="AA34" s="6">
        <f>100 + SUMIFS(NhatKy_ViPham!J:J, NhatKy_ViPham!E:E, "11_Ly_A", NhatKy_ViPham!F:F, B34, NhatKy_ViPham!C:C, "T10") - SUMIFS(NhatKy_ViPham!K:K, NhatKy_ViPham!E:E, "11_Ly_A", NhatKy_ViPham!F:F, B34, NhatKy_ViPham!C:C, "T10")</f>
        <v>100</v>
      </c>
      <c r="AB34" s="6">
        <f>100 + SUMIFS(NhatKy_ViPham!J:J, NhatKy_ViPham!E:E, "11_Ly_A", NhatKy_ViPham!F:F, B34, NhatKy_ViPham!C:C, "T11") - SUMIFS(NhatKy_ViPham!K:K, NhatKy_ViPham!E:E, "11_Ly_A", NhatKy_ViPham!F:F, B34, NhatKy_ViPham!C:C, "T11")</f>
        <v>100</v>
      </c>
      <c r="AC34" s="6">
        <f>100 + SUMIFS(NhatKy_ViPham!J:J, NhatKy_ViPham!E:E, "11_Ly_A", NhatKy_ViPham!F:F, B34, NhatKy_ViPham!C:C, "T12") - SUMIFS(NhatKy_ViPham!K:K, NhatKy_ViPham!E:E, "11_Ly_A", NhatKy_ViPham!F:F, B34, NhatKy_ViPham!C:C, "T12")</f>
        <v>100</v>
      </c>
      <c r="AD34" s="6">
        <f>100 + SUMIFS(NhatKy_ViPham!J:J, NhatKy_ViPham!E:E, "11_Ly_A", NhatKy_ViPham!F:F, B34, NhatKy_ViPham!C:C, "T13") - SUMIFS(NhatKy_ViPham!K:K, NhatKy_ViPham!E:E, "11_Ly_A", NhatKy_ViPham!F:F, B34, NhatKy_ViPham!C:C, "T13")</f>
        <v>100</v>
      </c>
      <c r="AE34" s="6">
        <f>100 + SUMIFS(NhatKy_ViPham!J:J, NhatKy_ViPham!E:E, "11_Ly_A", NhatKy_ViPham!F:F, B34, NhatKy_ViPham!C:C, "T14") - SUMIFS(NhatKy_ViPham!K:K, NhatKy_ViPham!E:E, "11_Ly_A", NhatKy_ViPham!F:F, B34, NhatKy_ViPham!C:C, "T14")</f>
        <v>100</v>
      </c>
      <c r="AF34" s="6">
        <f>100 + SUMIFS(NhatKy_ViPham!J:J, NhatKy_ViPham!E:E, "11_Ly_A", NhatKy_ViPham!F:F, B34, NhatKy_ViPham!C:C, "T15") - SUMIFS(NhatKy_ViPham!K:K, NhatKy_ViPham!E:E, "11_Ly_A", NhatKy_ViPham!F:F, B34, NhatKy_ViPham!C:C, "T15")</f>
        <v>100</v>
      </c>
      <c r="AG34" s="6">
        <f>100 + SUMIFS(NhatKy_ViPham!J:J, NhatKy_ViPham!E:E, "11_Ly_A", NhatKy_ViPham!F:F, B34, NhatKy_ViPham!C:C, "T16") - SUMIFS(NhatKy_ViPham!K:K, NhatKy_ViPham!E:E, "11_Ly_A", NhatKy_ViPham!F:F, B34, NhatKy_ViPham!C:C, "T16")</f>
        <v>100</v>
      </c>
      <c r="AH34" s="6">
        <f>100 + SUMIFS(NhatKy_ViPham!J:J, NhatKy_ViPham!E:E, "11_Ly_A", NhatKy_ViPham!F:F, B34, NhatKy_ViPham!C:C, "T17") - SUMIFS(NhatKy_ViPham!K:K, NhatKy_ViPham!E:E, "11_Ly_A", NhatKy_ViPham!F:F, B34, NhatKy_ViPham!C:C, "T17")</f>
        <v>100</v>
      </c>
      <c r="AI34" s="6">
        <f>100 + SUMIFS(NhatKy_ViPham!J:J, NhatKy_ViPham!E:E, "11_Ly_A", NhatKy_ViPham!F:F, B34, NhatKy_ViPham!C:C, "T18") - SUMIFS(NhatKy_ViPham!K:K, NhatKy_ViPham!E:E, "11_Ly_A", NhatKy_ViPham!F:F, B34, NhatKy_ViPham!C:C, "T18")</f>
        <v>100</v>
      </c>
      <c r="AJ34" s="6">
        <f>100 + SUMIFS(NhatKy_ViPham!J:J, NhatKy_ViPham!E:E, "11_Ly_A", NhatKy_ViPham!F:F, B34, NhatKy_ViPham!C:C, "T19") - SUMIFS(NhatKy_ViPham!K:K, NhatKy_ViPham!E:E, "11_Ly_A", NhatKy_ViPham!F:F, B34, NhatKy_ViPham!C:C, "T19")</f>
        <v>100</v>
      </c>
      <c r="AK34" s="6">
        <f>100 + SUMIFS(NhatKy_ViPham!J:J, NhatKy_ViPham!E:E, "11_Ly_A", NhatKy_ViPham!F:F, B34, NhatKy_ViPham!C:C, "T20") - SUMIFS(NhatKy_ViPham!K:K, NhatKy_ViPham!E:E, "11_Ly_A", NhatKy_ViPham!F:F, B34, NhatKy_ViPham!C:C, "T20")</f>
        <v>100</v>
      </c>
      <c r="AL34" s="6">
        <f>100 + SUMIFS(NhatKy_ViPham!J:J, NhatKy_ViPham!E:E, "11_Ly_A", NhatKy_ViPham!F:F, B34, NhatKy_ViPham!C:C, "T21") - SUMIFS(NhatKy_ViPham!K:K, NhatKy_ViPham!E:E, "11_Ly_A", NhatKy_ViPham!F:F, B34, NhatKy_ViPham!C:C, "T21")</f>
        <v>100</v>
      </c>
      <c r="AM34" s="6">
        <f>100 + SUMIFS(NhatKy_ViPham!J:J, NhatKy_ViPham!E:E, "11_Ly_A", NhatKy_ViPham!F:F, B34, NhatKy_ViPham!C:C, "T22") - SUMIFS(NhatKy_ViPham!K:K, NhatKy_ViPham!E:E, "11_Ly_A", NhatKy_ViPham!F:F, B34, NhatKy_ViPham!C:C, "T22")</f>
        <v>100</v>
      </c>
      <c r="AN34" s="6">
        <f>100 + SUMIFS(NhatKy_ViPham!J:J, NhatKy_ViPham!E:E, "11_Ly_A", NhatKy_ViPham!F:F, B34, NhatKy_ViPham!C:C, "T23") - SUMIFS(NhatKy_ViPham!K:K, NhatKy_ViPham!E:E, "11_Ly_A", NhatKy_ViPham!F:F, B34, NhatKy_ViPham!C:C, "T23")</f>
        <v>100</v>
      </c>
      <c r="AO34" s="6">
        <f>100 + SUMIFS(NhatKy_ViPham!J:J, NhatKy_ViPham!E:E, "11_Ly_A", NhatKy_ViPham!F:F, B34, NhatKy_ViPham!C:C, "T24") - SUMIFS(NhatKy_ViPham!K:K, NhatKy_ViPham!E:E, "11_Ly_A", NhatKy_ViPham!F:F, B34, NhatKy_ViPham!C:C, "T24")</f>
        <v>100</v>
      </c>
      <c r="AP34" s="6">
        <f>100 + SUMIFS(NhatKy_ViPham!J:J, NhatKy_ViPham!E:E, "11_Ly_A", NhatKy_ViPham!F:F, B34, NhatKy_ViPham!C:C, "T25") - SUMIFS(NhatKy_ViPham!K:K, NhatKy_ViPham!E:E, "11_Ly_A", NhatKy_ViPham!F:F, B34, NhatKy_ViPham!C:C, "T25")</f>
        <v>100</v>
      </c>
      <c r="AQ34" s="6">
        <f>100 + SUMIFS(NhatKy_ViPham!J:J, NhatKy_ViPham!E:E, "11_Ly_A", NhatKy_ViPham!F:F, B34, NhatKy_ViPham!C:C, "T26") - SUMIFS(NhatKy_ViPham!K:K, NhatKy_ViPham!E:E, "11_Ly_A", NhatKy_ViPham!F:F, B34, NhatKy_ViPham!C:C, "T26")</f>
        <v>100</v>
      </c>
      <c r="AR34" s="6">
        <f>100 + SUMIFS(NhatKy_ViPham!J:J, NhatKy_ViPham!E:E, "11_Ly_A", NhatKy_ViPham!F:F, B34, NhatKy_ViPham!C:C, "T27") - SUMIFS(NhatKy_ViPham!K:K, NhatKy_ViPham!E:E, "11_Ly_A", NhatKy_ViPham!F:F, B34, NhatKy_ViPham!C:C, "T27")</f>
        <v>100</v>
      </c>
      <c r="AS34" s="6">
        <f>100 + SUMIFS(NhatKy_ViPham!J:J, NhatKy_ViPham!E:E, "11_Ly_A", NhatKy_ViPham!F:F, B34, NhatKy_ViPham!C:C, "T28") - SUMIFS(NhatKy_ViPham!K:K, NhatKy_ViPham!E:E, "11_Ly_A", NhatKy_ViPham!F:F, B34, NhatKy_ViPham!C:C, "T28")</f>
        <v>100</v>
      </c>
      <c r="AT34" s="6">
        <f>100 + SUMIFS(NhatKy_ViPham!J:J, NhatKy_ViPham!E:E, "11_Ly_A", NhatKy_ViPham!F:F, B34, NhatKy_ViPham!C:C, "T29") - SUMIFS(NhatKy_ViPham!K:K, NhatKy_ViPham!E:E, "11_Ly_A", NhatKy_ViPham!F:F, B34, NhatKy_ViPham!C:C, "T29")</f>
        <v>100</v>
      </c>
      <c r="AU34" s="6">
        <f>100 + SUMIFS(NhatKy_ViPham!J:J, NhatKy_ViPham!E:E, "11_Ly_A", NhatKy_ViPham!F:F, B34, NhatKy_ViPham!C:C, "T30") - SUMIFS(NhatKy_ViPham!K:K, NhatKy_ViPham!E:E, "11_Ly_A", NhatKy_ViPham!F:F, B34, NhatKy_ViPham!C:C, "T30")</f>
        <v>100</v>
      </c>
      <c r="AV34" s="6">
        <f>100 + SUMIFS(NhatKy_ViPham!J:J, NhatKy_ViPham!E:E, "11_Ly_A", NhatKy_ViPham!F:F, B34, NhatKy_ViPham!C:C, "T31") - SUMIFS(NhatKy_ViPham!K:K, NhatKy_ViPham!E:E, "11_Ly_A", NhatKy_ViPham!F:F, B34, NhatKy_ViPham!C:C, "T31")</f>
        <v>100</v>
      </c>
      <c r="AW34" s="6">
        <f>100 + SUMIFS(NhatKy_ViPham!J:J, NhatKy_ViPham!E:E, "11_Ly_A", NhatKy_ViPham!F:F, B34, NhatKy_ViPham!C:C, "T32") - SUMIFS(NhatKy_ViPham!K:K, NhatKy_ViPham!E:E, "11_Ly_A", NhatKy_ViPham!F:F, B34, NhatKy_ViPham!C:C, "T32")</f>
        <v>100</v>
      </c>
      <c r="AX34" s="6">
        <f>100 + SUMIFS(NhatKy_ViPham!J:J, NhatKy_ViPham!E:E, "11_Ly_A", NhatKy_ViPham!F:F, B34, NhatKy_ViPham!C:C, "T33") - SUMIFS(NhatKy_ViPham!K:K, NhatKy_ViPham!E:E, "11_Ly_A", NhatKy_ViPham!F:F, B34, NhatKy_ViPham!C:C, "T33")</f>
        <v>100</v>
      </c>
      <c r="AY34" s="6">
        <f>100 + SUMIFS(NhatKy_ViPham!J:J, NhatKy_ViPham!E:E, "11_Ly_A", NhatKy_ViPham!F:F, B34, NhatKy_ViPham!C:C, "T34") - SUMIFS(NhatKy_ViPham!K:K, NhatKy_ViPham!E:E, "11_Ly_A", NhatKy_ViPham!F:F, B34, NhatKy_ViPham!C:C, "T34")</f>
        <v>100</v>
      </c>
      <c r="AZ34" s="6">
        <f>100 + SUMIFS(NhatKy_ViPham!J:J, NhatKy_ViPham!E:E, "11_Ly_A", NhatKy_ViPham!F:F, B34, NhatKy_ViPham!C:C, "T35") - SUMIFS(NhatKy_ViPham!K:K, NhatKy_ViPham!E:E, "11_Ly_A", NhatKy_ViPham!F:F, B34, NhatKy_ViPham!C:C, "T35")</f>
        <v>100</v>
      </c>
      <c r="BA34" s="12">
        <f t="shared" si="0"/>
        <v>100</v>
      </c>
      <c r="BB34" s="11" t="s">
        <v>430</v>
      </c>
      <c r="BC34" s="16" t="str">
        <f t="shared" si="1"/>
        <v>Tốt</v>
      </c>
      <c r="BD34" s="15" t="str">
        <f t="shared" si="2"/>
        <v>🟢 BÌNH THƯỜNG</v>
      </c>
    </row>
    <row r="35" spans="1:56" x14ac:dyDescent="0.25">
      <c r="A35" s="4">
        <v>27</v>
      </c>
      <c r="B35" s="10" t="s">
        <v>821</v>
      </c>
      <c r="C35" s="4" t="s">
        <v>1569</v>
      </c>
      <c r="D35" s="4" t="s">
        <v>429</v>
      </c>
      <c r="E35" s="11" t="s">
        <v>430</v>
      </c>
      <c r="F35" s="7">
        <f>SUMIFS(NhatKy_ViPham!K:K, NhatKy_ViPham!E:E, "11_Ly_A", NhatKy_ViPham!F:F, B35, NhatKy_ViPham!H:H, "L01")</f>
        <v>0</v>
      </c>
      <c r="G35" s="7">
        <f>SUMIFS(NhatKy_ViPham!K:K, NhatKy_ViPham!E:E, "11_Ly_A", NhatKy_ViPham!F:F, B35, NhatKy_ViPham!H:H, "L02")</f>
        <v>0</v>
      </c>
      <c r="H35" s="7">
        <f>SUMIFS(NhatKy_ViPham!K:K, NhatKy_ViPham!E:E, "11_Ly_A", NhatKy_ViPham!F:F, B35, NhatKy_ViPham!H:H, "L03")</f>
        <v>0</v>
      </c>
      <c r="I35" s="7">
        <f>SUMIFS(NhatKy_ViPham!K:K, NhatKy_ViPham!E:E, "11_Ly_A", NhatKy_ViPham!F:F, B35, NhatKy_ViPham!H:H, "L04")</f>
        <v>0</v>
      </c>
      <c r="J35" s="7">
        <f>SUMIFS(NhatKy_ViPham!K:K, NhatKy_ViPham!E:E, "11_Ly_A", NhatKy_ViPham!F:F, B35, NhatKy_ViPham!H:H, "L05")</f>
        <v>0</v>
      </c>
      <c r="K35" s="7">
        <f>SUMIFS(NhatKy_ViPham!K:K, NhatKy_ViPham!E:E, "11_Ly_A", NhatKy_ViPham!F:F, B35, NhatKy_ViPham!H:H, "L06")</f>
        <v>0</v>
      </c>
      <c r="L35" s="7">
        <f>SUMIFS(NhatKy_ViPham!K:K, NhatKy_ViPham!E:E, "11_Ly_A", NhatKy_ViPham!F:F, B35, NhatKy_ViPham!H:H, "L07")</f>
        <v>0</v>
      </c>
      <c r="M35" s="7">
        <f>SUMIFS(NhatKy_ViPham!K:K, NhatKy_ViPham!E:E, "11_Ly_A", NhatKy_ViPham!F:F, B35, NhatKy_ViPham!H:H, "L08")</f>
        <v>0</v>
      </c>
      <c r="N35" s="7">
        <f>SUMIFS(NhatKy_ViPham!K:K, NhatKy_ViPham!E:E, "11_Ly_A", NhatKy_ViPham!F:F, B35, NhatKy_ViPham!H:H, "L09")</f>
        <v>0</v>
      </c>
      <c r="O35" s="7">
        <f>SUMIFS(NhatKy_ViPham!K:K, NhatKy_ViPham!E:E, "11_Ly_A", NhatKy_ViPham!F:F, B35, NhatKy_ViPham!H:H, "L10")</f>
        <v>0</v>
      </c>
      <c r="P35" s="12">
        <f>SUMIFS(NhatKy_ViPham!J:J, NhatKy_ViPham!E:E, "11_Ly_A", NhatKy_ViPham!F:F, B35)</f>
        <v>0</v>
      </c>
      <c r="Q35" s="13">
        <f>SUMIFS(NhatKy_ViPham!K:K, NhatKy_ViPham!E:E, "11_Ly_A", NhatKy_ViPham!F:F, B35)</f>
        <v>0</v>
      </c>
      <c r="R35" s="7">
        <f>100 + SUMIFS(NhatKy_ViPham!J:J, NhatKy_ViPham!E:E, "11_Ly_A", NhatKy_ViPham!F:F, B35, NhatKy_ViPham!C:C, "T1") - SUMIFS(NhatKy_ViPham!K:K, NhatKy_ViPham!E:E, "11_Ly_A", NhatKy_ViPham!F:F, B35, NhatKy_ViPham!C:C, "T1")</f>
        <v>100</v>
      </c>
      <c r="S35" s="7">
        <f>100 + SUMIFS(NhatKy_ViPham!J:J, NhatKy_ViPham!E:E, "11_Ly_A", NhatKy_ViPham!F:F, B35, NhatKy_ViPham!C:C, "T2") - SUMIFS(NhatKy_ViPham!K:K, NhatKy_ViPham!E:E, "11_Ly_A", NhatKy_ViPham!F:F, B35, NhatKy_ViPham!C:C, "T2")</f>
        <v>100</v>
      </c>
      <c r="T35" s="7">
        <f>100 + SUMIFS(NhatKy_ViPham!J:J, NhatKy_ViPham!E:E, "11_Ly_A", NhatKy_ViPham!F:F, B35, NhatKy_ViPham!C:C, "T3") - SUMIFS(NhatKy_ViPham!K:K, NhatKy_ViPham!E:E, "11_Ly_A", NhatKy_ViPham!F:F, B35, NhatKy_ViPham!C:C, "T3")</f>
        <v>100</v>
      </c>
      <c r="U35" s="7">
        <f>100 + SUMIFS(NhatKy_ViPham!J:J, NhatKy_ViPham!E:E, "11_Ly_A", NhatKy_ViPham!F:F, B35, NhatKy_ViPham!C:C, "T4") - SUMIFS(NhatKy_ViPham!K:K, NhatKy_ViPham!E:E, "11_Ly_A", NhatKy_ViPham!F:F, B35, NhatKy_ViPham!C:C, "T4")</f>
        <v>100</v>
      </c>
      <c r="V35" s="7">
        <f>100 + SUMIFS(NhatKy_ViPham!J:J, NhatKy_ViPham!E:E, "11_Ly_A", NhatKy_ViPham!F:F, B35, NhatKy_ViPham!C:C, "T5") - SUMIFS(NhatKy_ViPham!K:K, NhatKy_ViPham!E:E, "11_Ly_A", NhatKy_ViPham!F:F, B35, NhatKy_ViPham!C:C, "T5")</f>
        <v>100</v>
      </c>
      <c r="W35" s="7">
        <f>100 + SUMIFS(NhatKy_ViPham!J:J, NhatKy_ViPham!E:E, "11_Ly_A", NhatKy_ViPham!F:F, B35, NhatKy_ViPham!C:C, "T6") - SUMIFS(NhatKy_ViPham!K:K, NhatKy_ViPham!E:E, "11_Ly_A", NhatKy_ViPham!F:F, B35, NhatKy_ViPham!C:C, "T6")</f>
        <v>100</v>
      </c>
      <c r="X35" s="7">
        <f>100 + SUMIFS(NhatKy_ViPham!J:J, NhatKy_ViPham!E:E, "11_Ly_A", NhatKy_ViPham!F:F, B35, NhatKy_ViPham!C:C, "T7") - SUMIFS(NhatKy_ViPham!K:K, NhatKy_ViPham!E:E, "11_Ly_A", NhatKy_ViPham!F:F, B35, NhatKy_ViPham!C:C, "T7")</f>
        <v>100</v>
      </c>
      <c r="Y35" s="7">
        <f>100 + SUMIFS(NhatKy_ViPham!J:J, NhatKy_ViPham!E:E, "11_Ly_A", NhatKy_ViPham!F:F, B35, NhatKy_ViPham!C:C, "T8") - SUMIFS(NhatKy_ViPham!K:K, NhatKy_ViPham!E:E, "11_Ly_A", NhatKy_ViPham!F:F, B35, NhatKy_ViPham!C:C, "T8")</f>
        <v>100</v>
      </c>
      <c r="Z35" s="7">
        <f>100 + SUMIFS(NhatKy_ViPham!J:J, NhatKy_ViPham!E:E, "11_Ly_A", NhatKy_ViPham!F:F, B35, NhatKy_ViPham!C:C, "T9") - SUMIFS(NhatKy_ViPham!K:K, NhatKy_ViPham!E:E, "11_Ly_A", NhatKy_ViPham!F:F, B35, NhatKy_ViPham!C:C, "T9")</f>
        <v>100</v>
      </c>
      <c r="AA35" s="7">
        <f>100 + SUMIFS(NhatKy_ViPham!J:J, NhatKy_ViPham!E:E, "11_Ly_A", NhatKy_ViPham!F:F, B35, NhatKy_ViPham!C:C, "T10") - SUMIFS(NhatKy_ViPham!K:K, NhatKy_ViPham!E:E, "11_Ly_A", NhatKy_ViPham!F:F, B35, NhatKy_ViPham!C:C, "T10")</f>
        <v>100</v>
      </c>
      <c r="AB35" s="7">
        <f>100 + SUMIFS(NhatKy_ViPham!J:J, NhatKy_ViPham!E:E, "11_Ly_A", NhatKy_ViPham!F:F, B35, NhatKy_ViPham!C:C, "T11") - SUMIFS(NhatKy_ViPham!K:K, NhatKy_ViPham!E:E, "11_Ly_A", NhatKy_ViPham!F:F, B35, NhatKy_ViPham!C:C, "T11")</f>
        <v>100</v>
      </c>
      <c r="AC35" s="7">
        <f>100 + SUMIFS(NhatKy_ViPham!J:J, NhatKy_ViPham!E:E, "11_Ly_A", NhatKy_ViPham!F:F, B35, NhatKy_ViPham!C:C, "T12") - SUMIFS(NhatKy_ViPham!K:K, NhatKy_ViPham!E:E, "11_Ly_A", NhatKy_ViPham!F:F, B35, NhatKy_ViPham!C:C, "T12")</f>
        <v>100</v>
      </c>
      <c r="AD35" s="7">
        <f>100 + SUMIFS(NhatKy_ViPham!J:J, NhatKy_ViPham!E:E, "11_Ly_A", NhatKy_ViPham!F:F, B35, NhatKy_ViPham!C:C, "T13") - SUMIFS(NhatKy_ViPham!K:K, NhatKy_ViPham!E:E, "11_Ly_A", NhatKy_ViPham!F:F, B35, NhatKy_ViPham!C:C, "T13")</f>
        <v>100</v>
      </c>
      <c r="AE35" s="7">
        <f>100 + SUMIFS(NhatKy_ViPham!J:J, NhatKy_ViPham!E:E, "11_Ly_A", NhatKy_ViPham!F:F, B35, NhatKy_ViPham!C:C, "T14") - SUMIFS(NhatKy_ViPham!K:K, NhatKy_ViPham!E:E, "11_Ly_A", NhatKy_ViPham!F:F, B35, NhatKy_ViPham!C:C, "T14")</f>
        <v>100</v>
      </c>
      <c r="AF35" s="7">
        <f>100 + SUMIFS(NhatKy_ViPham!J:J, NhatKy_ViPham!E:E, "11_Ly_A", NhatKy_ViPham!F:F, B35, NhatKy_ViPham!C:C, "T15") - SUMIFS(NhatKy_ViPham!K:K, NhatKy_ViPham!E:E, "11_Ly_A", NhatKy_ViPham!F:F, B35, NhatKy_ViPham!C:C, "T15")</f>
        <v>100</v>
      </c>
      <c r="AG35" s="7">
        <f>100 + SUMIFS(NhatKy_ViPham!J:J, NhatKy_ViPham!E:E, "11_Ly_A", NhatKy_ViPham!F:F, B35, NhatKy_ViPham!C:C, "T16") - SUMIFS(NhatKy_ViPham!K:K, NhatKy_ViPham!E:E, "11_Ly_A", NhatKy_ViPham!F:F, B35, NhatKy_ViPham!C:C, "T16")</f>
        <v>100</v>
      </c>
      <c r="AH35" s="7">
        <f>100 + SUMIFS(NhatKy_ViPham!J:J, NhatKy_ViPham!E:E, "11_Ly_A", NhatKy_ViPham!F:F, B35, NhatKy_ViPham!C:C, "T17") - SUMIFS(NhatKy_ViPham!K:K, NhatKy_ViPham!E:E, "11_Ly_A", NhatKy_ViPham!F:F, B35, NhatKy_ViPham!C:C, "T17")</f>
        <v>100</v>
      </c>
      <c r="AI35" s="7">
        <f>100 + SUMIFS(NhatKy_ViPham!J:J, NhatKy_ViPham!E:E, "11_Ly_A", NhatKy_ViPham!F:F, B35, NhatKy_ViPham!C:C, "T18") - SUMIFS(NhatKy_ViPham!K:K, NhatKy_ViPham!E:E, "11_Ly_A", NhatKy_ViPham!F:F, B35, NhatKy_ViPham!C:C, "T18")</f>
        <v>100</v>
      </c>
      <c r="AJ35" s="7">
        <f>100 + SUMIFS(NhatKy_ViPham!J:J, NhatKy_ViPham!E:E, "11_Ly_A", NhatKy_ViPham!F:F, B35, NhatKy_ViPham!C:C, "T19") - SUMIFS(NhatKy_ViPham!K:K, NhatKy_ViPham!E:E, "11_Ly_A", NhatKy_ViPham!F:F, B35, NhatKy_ViPham!C:C, "T19")</f>
        <v>100</v>
      </c>
      <c r="AK35" s="7">
        <f>100 + SUMIFS(NhatKy_ViPham!J:J, NhatKy_ViPham!E:E, "11_Ly_A", NhatKy_ViPham!F:F, B35, NhatKy_ViPham!C:C, "T20") - SUMIFS(NhatKy_ViPham!K:K, NhatKy_ViPham!E:E, "11_Ly_A", NhatKy_ViPham!F:F, B35, NhatKy_ViPham!C:C, "T20")</f>
        <v>100</v>
      </c>
      <c r="AL35" s="7">
        <f>100 + SUMIFS(NhatKy_ViPham!J:J, NhatKy_ViPham!E:E, "11_Ly_A", NhatKy_ViPham!F:F, B35, NhatKy_ViPham!C:C, "T21") - SUMIFS(NhatKy_ViPham!K:K, NhatKy_ViPham!E:E, "11_Ly_A", NhatKy_ViPham!F:F, B35, NhatKy_ViPham!C:C, "T21")</f>
        <v>100</v>
      </c>
      <c r="AM35" s="7">
        <f>100 + SUMIFS(NhatKy_ViPham!J:J, NhatKy_ViPham!E:E, "11_Ly_A", NhatKy_ViPham!F:F, B35, NhatKy_ViPham!C:C, "T22") - SUMIFS(NhatKy_ViPham!K:K, NhatKy_ViPham!E:E, "11_Ly_A", NhatKy_ViPham!F:F, B35, NhatKy_ViPham!C:C, "T22")</f>
        <v>100</v>
      </c>
      <c r="AN35" s="7">
        <f>100 + SUMIFS(NhatKy_ViPham!J:J, NhatKy_ViPham!E:E, "11_Ly_A", NhatKy_ViPham!F:F, B35, NhatKy_ViPham!C:C, "T23") - SUMIFS(NhatKy_ViPham!K:K, NhatKy_ViPham!E:E, "11_Ly_A", NhatKy_ViPham!F:F, B35, NhatKy_ViPham!C:C, "T23")</f>
        <v>100</v>
      </c>
      <c r="AO35" s="7">
        <f>100 + SUMIFS(NhatKy_ViPham!J:J, NhatKy_ViPham!E:E, "11_Ly_A", NhatKy_ViPham!F:F, B35, NhatKy_ViPham!C:C, "T24") - SUMIFS(NhatKy_ViPham!K:K, NhatKy_ViPham!E:E, "11_Ly_A", NhatKy_ViPham!F:F, B35, NhatKy_ViPham!C:C, "T24")</f>
        <v>100</v>
      </c>
      <c r="AP35" s="7">
        <f>100 + SUMIFS(NhatKy_ViPham!J:J, NhatKy_ViPham!E:E, "11_Ly_A", NhatKy_ViPham!F:F, B35, NhatKy_ViPham!C:C, "T25") - SUMIFS(NhatKy_ViPham!K:K, NhatKy_ViPham!E:E, "11_Ly_A", NhatKy_ViPham!F:F, B35, NhatKy_ViPham!C:C, "T25")</f>
        <v>100</v>
      </c>
      <c r="AQ35" s="7">
        <f>100 + SUMIFS(NhatKy_ViPham!J:J, NhatKy_ViPham!E:E, "11_Ly_A", NhatKy_ViPham!F:F, B35, NhatKy_ViPham!C:C, "T26") - SUMIFS(NhatKy_ViPham!K:K, NhatKy_ViPham!E:E, "11_Ly_A", NhatKy_ViPham!F:F, B35, NhatKy_ViPham!C:C, "T26")</f>
        <v>100</v>
      </c>
      <c r="AR35" s="7">
        <f>100 + SUMIFS(NhatKy_ViPham!J:J, NhatKy_ViPham!E:E, "11_Ly_A", NhatKy_ViPham!F:F, B35, NhatKy_ViPham!C:C, "T27") - SUMIFS(NhatKy_ViPham!K:K, NhatKy_ViPham!E:E, "11_Ly_A", NhatKy_ViPham!F:F, B35, NhatKy_ViPham!C:C, "T27")</f>
        <v>100</v>
      </c>
      <c r="AS35" s="7">
        <f>100 + SUMIFS(NhatKy_ViPham!J:J, NhatKy_ViPham!E:E, "11_Ly_A", NhatKy_ViPham!F:F, B35, NhatKy_ViPham!C:C, "T28") - SUMIFS(NhatKy_ViPham!K:K, NhatKy_ViPham!E:E, "11_Ly_A", NhatKy_ViPham!F:F, B35, NhatKy_ViPham!C:C, "T28")</f>
        <v>100</v>
      </c>
      <c r="AT35" s="7">
        <f>100 + SUMIFS(NhatKy_ViPham!J:J, NhatKy_ViPham!E:E, "11_Ly_A", NhatKy_ViPham!F:F, B35, NhatKy_ViPham!C:C, "T29") - SUMIFS(NhatKy_ViPham!K:K, NhatKy_ViPham!E:E, "11_Ly_A", NhatKy_ViPham!F:F, B35, NhatKy_ViPham!C:C, "T29")</f>
        <v>100</v>
      </c>
      <c r="AU35" s="7">
        <f>100 + SUMIFS(NhatKy_ViPham!J:J, NhatKy_ViPham!E:E, "11_Ly_A", NhatKy_ViPham!F:F, B35, NhatKy_ViPham!C:C, "T30") - SUMIFS(NhatKy_ViPham!K:K, NhatKy_ViPham!E:E, "11_Ly_A", NhatKy_ViPham!F:F, B35, NhatKy_ViPham!C:C, "T30")</f>
        <v>100</v>
      </c>
      <c r="AV35" s="7">
        <f>100 + SUMIFS(NhatKy_ViPham!J:J, NhatKy_ViPham!E:E, "11_Ly_A", NhatKy_ViPham!F:F, B35, NhatKy_ViPham!C:C, "T31") - SUMIFS(NhatKy_ViPham!K:K, NhatKy_ViPham!E:E, "11_Ly_A", NhatKy_ViPham!F:F, B35, NhatKy_ViPham!C:C, "T31")</f>
        <v>100</v>
      </c>
      <c r="AW35" s="7">
        <f>100 + SUMIFS(NhatKy_ViPham!J:J, NhatKy_ViPham!E:E, "11_Ly_A", NhatKy_ViPham!F:F, B35, NhatKy_ViPham!C:C, "T32") - SUMIFS(NhatKy_ViPham!K:K, NhatKy_ViPham!E:E, "11_Ly_A", NhatKy_ViPham!F:F, B35, NhatKy_ViPham!C:C, "T32")</f>
        <v>100</v>
      </c>
      <c r="AX35" s="7">
        <f>100 + SUMIFS(NhatKy_ViPham!J:J, NhatKy_ViPham!E:E, "11_Ly_A", NhatKy_ViPham!F:F, B35, NhatKy_ViPham!C:C, "T33") - SUMIFS(NhatKy_ViPham!K:K, NhatKy_ViPham!E:E, "11_Ly_A", NhatKy_ViPham!F:F, B35, NhatKy_ViPham!C:C, "T33")</f>
        <v>100</v>
      </c>
      <c r="AY35" s="7">
        <f>100 + SUMIFS(NhatKy_ViPham!J:J, NhatKy_ViPham!E:E, "11_Ly_A", NhatKy_ViPham!F:F, B35, NhatKy_ViPham!C:C, "T34") - SUMIFS(NhatKy_ViPham!K:K, NhatKy_ViPham!E:E, "11_Ly_A", NhatKy_ViPham!F:F, B35, NhatKy_ViPham!C:C, "T34")</f>
        <v>100</v>
      </c>
      <c r="AZ35" s="7">
        <f>100 + SUMIFS(NhatKy_ViPham!J:J, NhatKy_ViPham!E:E, "11_Ly_A", NhatKy_ViPham!F:F, B35, NhatKy_ViPham!C:C, "T35") - SUMIFS(NhatKy_ViPham!K:K, NhatKy_ViPham!E:E, "11_Ly_A", NhatKy_ViPham!F:F, B35, NhatKy_ViPham!C:C, "T35")</f>
        <v>100</v>
      </c>
      <c r="BA35" s="12">
        <f t="shared" si="0"/>
        <v>100</v>
      </c>
      <c r="BB35" s="11" t="s">
        <v>430</v>
      </c>
      <c r="BC35" s="14" t="str">
        <f t="shared" si="1"/>
        <v>Tốt</v>
      </c>
      <c r="BD35" s="10" t="str">
        <f t="shared" si="2"/>
        <v>🟢 BÌNH THƯỜNG</v>
      </c>
    </row>
    <row r="36" spans="1:56" x14ac:dyDescent="0.25">
      <c r="A36" s="5">
        <v>28</v>
      </c>
      <c r="B36" s="15" t="s">
        <v>1570</v>
      </c>
      <c r="C36" s="5" t="s">
        <v>1442</v>
      </c>
      <c r="D36" s="5" t="s">
        <v>429</v>
      </c>
      <c r="E36" s="11" t="s">
        <v>430</v>
      </c>
      <c r="F36" s="6">
        <f>SUMIFS(NhatKy_ViPham!K:K, NhatKy_ViPham!E:E, "11_Ly_A", NhatKy_ViPham!F:F, B36, NhatKy_ViPham!H:H, "L01")</f>
        <v>0</v>
      </c>
      <c r="G36" s="6">
        <f>SUMIFS(NhatKy_ViPham!K:K, NhatKy_ViPham!E:E, "11_Ly_A", NhatKy_ViPham!F:F, B36, NhatKy_ViPham!H:H, "L02")</f>
        <v>0</v>
      </c>
      <c r="H36" s="6">
        <f>SUMIFS(NhatKy_ViPham!K:K, NhatKy_ViPham!E:E, "11_Ly_A", NhatKy_ViPham!F:F, B36, NhatKy_ViPham!H:H, "L03")</f>
        <v>0</v>
      </c>
      <c r="I36" s="6">
        <f>SUMIFS(NhatKy_ViPham!K:K, NhatKy_ViPham!E:E, "11_Ly_A", NhatKy_ViPham!F:F, B36, NhatKy_ViPham!H:H, "L04")</f>
        <v>0</v>
      </c>
      <c r="J36" s="6">
        <f>SUMIFS(NhatKy_ViPham!K:K, NhatKy_ViPham!E:E, "11_Ly_A", NhatKy_ViPham!F:F, B36, NhatKy_ViPham!H:H, "L05")</f>
        <v>0</v>
      </c>
      <c r="K36" s="6">
        <f>SUMIFS(NhatKy_ViPham!K:K, NhatKy_ViPham!E:E, "11_Ly_A", NhatKy_ViPham!F:F, B36, NhatKy_ViPham!H:H, "L06")</f>
        <v>0</v>
      </c>
      <c r="L36" s="6">
        <f>SUMIFS(NhatKy_ViPham!K:K, NhatKy_ViPham!E:E, "11_Ly_A", NhatKy_ViPham!F:F, B36, NhatKy_ViPham!H:H, "L07")</f>
        <v>0</v>
      </c>
      <c r="M36" s="6">
        <f>SUMIFS(NhatKy_ViPham!K:K, NhatKy_ViPham!E:E, "11_Ly_A", NhatKy_ViPham!F:F, B36, NhatKy_ViPham!H:H, "L08")</f>
        <v>0</v>
      </c>
      <c r="N36" s="6">
        <f>SUMIFS(NhatKy_ViPham!K:K, NhatKy_ViPham!E:E, "11_Ly_A", NhatKy_ViPham!F:F, B36, NhatKy_ViPham!H:H, "L09")</f>
        <v>0</v>
      </c>
      <c r="O36" s="6">
        <f>SUMIFS(NhatKy_ViPham!K:K, NhatKy_ViPham!E:E, "11_Ly_A", NhatKy_ViPham!F:F, B36, NhatKy_ViPham!H:H, "L10")</f>
        <v>0</v>
      </c>
      <c r="P36" s="12">
        <f>SUMIFS(NhatKy_ViPham!J:J, NhatKy_ViPham!E:E, "11_Ly_A", NhatKy_ViPham!F:F, B36)</f>
        <v>0</v>
      </c>
      <c r="Q36" s="13">
        <f>SUMIFS(NhatKy_ViPham!K:K, NhatKy_ViPham!E:E, "11_Ly_A", NhatKy_ViPham!F:F, B36)</f>
        <v>0</v>
      </c>
      <c r="R36" s="6">
        <f>100 + SUMIFS(NhatKy_ViPham!J:J, NhatKy_ViPham!E:E, "11_Ly_A", NhatKy_ViPham!F:F, B36, NhatKy_ViPham!C:C, "T1") - SUMIFS(NhatKy_ViPham!K:K, NhatKy_ViPham!E:E, "11_Ly_A", NhatKy_ViPham!F:F, B36, NhatKy_ViPham!C:C, "T1")</f>
        <v>100</v>
      </c>
      <c r="S36" s="6">
        <f>100 + SUMIFS(NhatKy_ViPham!J:J, NhatKy_ViPham!E:E, "11_Ly_A", NhatKy_ViPham!F:F, B36, NhatKy_ViPham!C:C, "T2") - SUMIFS(NhatKy_ViPham!K:K, NhatKy_ViPham!E:E, "11_Ly_A", NhatKy_ViPham!F:F, B36, NhatKy_ViPham!C:C, "T2")</f>
        <v>100</v>
      </c>
      <c r="T36" s="6">
        <f>100 + SUMIFS(NhatKy_ViPham!J:J, NhatKy_ViPham!E:E, "11_Ly_A", NhatKy_ViPham!F:F, B36, NhatKy_ViPham!C:C, "T3") - SUMIFS(NhatKy_ViPham!K:K, NhatKy_ViPham!E:E, "11_Ly_A", NhatKy_ViPham!F:F, B36, NhatKy_ViPham!C:C, "T3")</f>
        <v>100</v>
      </c>
      <c r="U36" s="6">
        <f>100 + SUMIFS(NhatKy_ViPham!J:J, NhatKy_ViPham!E:E, "11_Ly_A", NhatKy_ViPham!F:F, B36, NhatKy_ViPham!C:C, "T4") - SUMIFS(NhatKy_ViPham!K:K, NhatKy_ViPham!E:E, "11_Ly_A", NhatKy_ViPham!F:F, B36, NhatKy_ViPham!C:C, "T4")</f>
        <v>100</v>
      </c>
      <c r="V36" s="6">
        <f>100 + SUMIFS(NhatKy_ViPham!J:J, NhatKy_ViPham!E:E, "11_Ly_A", NhatKy_ViPham!F:F, B36, NhatKy_ViPham!C:C, "T5") - SUMIFS(NhatKy_ViPham!K:K, NhatKy_ViPham!E:E, "11_Ly_A", NhatKy_ViPham!F:F, B36, NhatKy_ViPham!C:C, "T5")</f>
        <v>100</v>
      </c>
      <c r="W36" s="6">
        <f>100 + SUMIFS(NhatKy_ViPham!J:J, NhatKy_ViPham!E:E, "11_Ly_A", NhatKy_ViPham!F:F, B36, NhatKy_ViPham!C:C, "T6") - SUMIFS(NhatKy_ViPham!K:K, NhatKy_ViPham!E:E, "11_Ly_A", NhatKy_ViPham!F:F, B36, NhatKy_ViPham!C:C, "T6")</f>
        <v>100</v>
      </c>
      <c r="X36" s="6">
        <f>100 + SUMIFS(NhatKy_ViPham!J:J, NhatKy_ViPham!E:E, "11_Ly_A", NhatKy_ViPham!F:F, B36, NhatKy_ViPham!C:C, "T7") - SUMIFS(NhatKy_ViPham!K:K, NhatKy_ViPham!E:E, "11_Ly_A", NhatKy_ViPham!F:F, B36, NhatKy_ViPham!C:C, "T7")</f>
        <v>100</v>
      </c>
      <c r="Y36" s="6">
        <f>100 + SUMIFS(NhatKy_ViPham!J:J, NhatKy_ViPham!E:E, "11_Ly_A", NhatKy_ViPham!F:F, B36, NhatKy_ViPham!C:C, "T8") - SUMIFS(NhatKy_ViPham!K:K, NhatKy_ViPham!E:E, "11_Ly_A", NhatKy_ViPham!F:F, B36, NhatKy_ViPham!C:C, "T8")</f>
        <v>100</v>
      </c>
      <c r="Z36" s="6">
        <f>100 + SUMIFS(NhatKy_ViPham!J:J, NhatKy_ViPham!E:E, "11_Ly_A", NhatKy_ViPham!F:F, B36, NhatKy_ViPham!C:C, "T9") - SUMIFS(NhatKy_ViPham!K:K, NhatKy_ViPham!E:E, "11_Ly_A", NhatKy_ViPham!F:F, B36, NhatKy_ViPham!C:C, "T9")</f>
        <v>100</v>
      </c>
      <c r="AA36" s="6">
        <f>100 + SUMIFS(NhatKy_ViPham!J:J, NhatKy_ViPham!E:E, "11_Ly_A", NhatKy_ViPham!F:F, B36, NhatKy_ViPham!C:C, "T10") - SUMIFS(NhatKy_ViPham!K:K, NhatKy_ViPham!E:E, "11_Ly_A", NhatKy_ViPham!F:F, B36, NhatKy_ViPham!C:C, "T10")</f>
        <v>100</v>
      </c>
      <c r="AB36" s="6">
        <f>100 + SUMIFS(NhatKy_ViPham!J:J, NhatKy_ViPham!E:E, "11_Ly_A", NhatKy_ViPham!F:F, B36, NhatKy_ViPham!C:C, "T11") - SUMIFS(NhatKy_ViPham!K:K, NhatKy_ViPham!E:E, "11_Ly_A", NhatKy_ViPham!F:F, B36, NhatKy_ViPham!C:C, "T11")</f>
        <v>100</v>
      </c>
      <c r="AC36" s="6">
        <f>100 + SUMIFS(NhatKy_ViPham!J:J, NhatKy_ViPham!E:E, "11_Ly_A", NhatKy_ViPham!F:F, B36, NhatKy_ViPham!C:C, "T12") - SUMIFS(NhatKy_ViPham!K:K, NhatKy_ViPham!E:E, "11_Ly_A", NhatKy_ViPham!F:F, B36, NhatKy_ViPham!C:C, "T12")</f>
        <v>100</v>
      </c>
      <c r="AD36" s="6">
        <f>100 + SUMIFS(NhatKy_ViPham!J:J, NhatKy_ViPham!E:E, "11_Ly_A", NhatKy_ViPham!F:F, B36, NhatKy_ViPham!C:C, "T13") - SUMIFS(NhatKy_ViPham!K:K, NhatKy_ViPham!E:E, "11_Ly_A", NhatKy_ViPham!F:F, B36, NhatKy_ViPham!C:C, "T13")</f>
        <v>100</v>
      </c>
      <c r="AE36" s="6">
        <f>100 + SUMIFS(NhatKy_ViPham!J:J, NhatKy_ViPham!E:E, "11_Ly_A", NhatKy_ViPham!F:F, B36, NhatKy_ViPham!C:C, "T14") - SUMIFS(NhatKy_ViPham!K:K, NhatKy_ViPham!E:E, "11_Ly_A", NhatKy_ViPham!F:F, B36, NhatKy_ViPham!C:C, "T14")</f>
        <v>100</v>
      </c>
      <c r="AF36" s="6">
        <f>100 + SUMIFS(NhatKy_ViPham!J:J, NhatKy_ViPham!E:E, "11_Ly_A", NhatKy_ViPham!F:F, B36, NhatKy_ViPham!C:C, "T15") - SUMIFS(NhatKy_ViPham!K:K, NhatKy_ViPham!E:E, "11_Ly_A", NhatKy_ViPham!F:F, B36, NhatKy_ViPham!C:C, "T15")</f>
        <v>100</v>
      </c>
      <c r="AG36" s="6">
        <f>100 + SUMIFS(NhatKy_ViPham!J:J, NhatKy_ViPham!E:E, "11_Ly_A", NhatKy_ViPham!F:F, B36, NhatKy_ViPham!C:C, "T16") - SUMIFS(NhatKy_ViPham!K:K, NhatKy_ViPham!E:E, "11_Ly_A", NhatKy_ViPham!F:F, B36, NhatKy_ViPham!C:C, "T16")</f>
        <v>100</v>
      </c>
      <c r="AH36" s="6">
        <f>100 + SUMIFS(NhatKy_ViPham!J:J, NhatKy_ViPham!E:E, "11_Ly_A", NhatKy_ViPham!F:F, B36, NhatKy_ViPham!C:C, "T17") - SUMIFS(NhatKy_ViPham!K:K, NhatKy_ViPham!E:E, "11_Ly_A", NhatKy_ViPham!F:F, B36, NhatKy_ViPham!C:C, "T17")</f>
        <v>100</v>
      </c>
      <c r="AI36" s="6">
        <f>100 + SUMIFS(NhatKy_ViPham!J:J, NhatKy_ViPham!E:E, "11_Ly_A", NhatKy_ViPham!F:F, B36, NhatKy_ViPham!C:C, "T18") - SUMIFS(NhatKy_ViPham!K:K, NhatKy_ViPham!E:E, "11_Ly_A", NhatKy_ViPham!F:F, B36, NhatKy_ViPham!C:C, "T18")</f>
        <v>100</v>
      </c>
      <c r="AJ36" s="6">
        <f>100 + SUMIFS(NhatKy_ViPham!J:J, NhatKy_ViPham!E:E, "11_Ly_A", NhatKy_ViPham!F:F, B36, NhatKy_ViPham!C:C, "T19") - SUMIFS(NhatKy_ViPham!K:K, NhatKy_ViPham!E:E, "11_Ly_A", NhatKy_ViPham!F:F, B36, NhatKy_ViPham!C:C, "T19")</f>
        <v>100</v>
      </c>
      <c r="AK36" s="6">
        <f>100 + SUMIFS(NhatKy_ViPham!J:J, NhatKy_ViPham!E:E, "11_Ly_A", NhatKy_ViPham!F:F, B36, NhatKy_ViPham!C:C, "T20") - SUMIFS(NhatKy_ViPham!K:K, NhatKy_ViPham!E:E, "11_Ly_A", NhatKy_ViPham!F:F, B36, NhatKy_ViPham!C:C, "T20")</f>
        <v>100</v>
      </c>
      <c r="AL36" s="6">
        <f>100 + SUMIFS(NhatKy_ViPham!J:J, NhatKy_ViPham!E:E, "11_Ly_A", NhatKy_ViPham!F:F, B36, NhatKy_ViPham!C:C, "T21") - SUMIFS(NhatKy_ViPham!K:K, NhatKy_ViPham!E:E, "11_Ly_A", NhatKy_ViPham!F:F, B36, NhatKy_ViPham!C:C, "T21")</f>
        <v>100</v>
      </c>
      <c r="AM36" s="6">
        <f>100 + SUMIFS(NhatKy_ViPham!J:J, NhatKy_ViPham!E:E, "11_Ly_A", NhatKy_ViPham!F:F, B36, NhatKy_ViPham!C:C, "T22") - SUMIFS(NhatKy_ViPham!K:K, NhatKy_ViPham!E:E, "11_Ly_A", NhatKy_ViPham!F:F, B36, NhatKy_ViPham!C:C, "T22")</f>
        <v>100</v>
      </c>
      <c r="AN36" s="6">
        <f>100 + SUMIFS(NhatKy_ViPham!J:J, NhatKy_ViPham!E:E, "11_Ly_A", NhatKy_ViPham!F:F, B36, NhatKy_ViPham!C:C, "T23") - SUMIFS(NhatKy_ViPham!K:K, NhatKy_ViPham!E:E, "11_Ly_A", NhatKy_ViPham!F:F, B36, NhatKy_ViPham!C:C, "T23")</f>
        <v>100</v>
      </c>
      <c r="AO36" s="6">
        <f>100 + SUMIFS(NhatKy_ViPham!J:J, NhatKy_ViPham!E:E, "11_Ly_A", NhatKy_ViPham!F:F, B36, NhatKy_ViPham!C:C, "T24") - SUMIFS(NhatKy_ViPham!K:K, NhatKy_ViPham!E:E, "11_Ly_A", NhatKy_ViPham!F:F, B36, NhatKy_ViPham!C:C, "T24")</f>
        <v>100</v>
      </c>
      <c r="AP36" s="6">
        <f>100 + SUMIFS(NhatKy_ViPham!J:J, NhatKy_ViPham!E:E, "11_Ly_A", NhatKy_ViPham!F:F, B36, NhatKy_ViPham!C:C, "T25") - SUMIFS(NhatKy_ViPham!K:K, NhatKy_ViPham!E:E, "11_Ly_A", NhatKy_ViPham!F:F, B36, NhatKy_ViPham!C:C, "T25")</f>
        <v>100</v>
      </c>
      <c r="AQ36" s="6">
        <f>100 + SUMIFS(NhatKy_ViPham!J:J, NhatKy_ViPham!E:E, "11_Ly_A", NhatKy_ViPham!F:F, B36, NhatKy_ViPham!C:C, "T26") - SUMIFS(NhatKy_ViPham!K:K, NhatKy_ViPham!E:E, "11_Ly_A", NhatKy_ViPham!F:F, B36, NhatKy_ViPham!C:C, "T26")</f>
        <v>100</v>
      </c>
      <c r="AR36" s="6">
        <f>100 + SUMIFS(NhatKy_ViPham!J:J, NhatKy_ViPham!E:E, "11_Ly_A", NhatKy_ViPham!F:F, B36, NhatKy_ViPham!C:C, "T27") - SUMIFS(NhatKy_ViPham!K:K, NhatKy_ViPham!E:E, "11_Ly_A", NhatKy_ViPham!F:F, B36, NhatKy_ViPham!C:C, "T27")</f>
        <v>100</v>
      </c>
      <c r="AS36" s="6">
        <f>100 + SUMIFS(NhatKy_ViPham!J:J, NhatKy_ViPham!E:E, "11_Ly_A", NhatKy_ViPham!F:F, B36, NhatKy_ViPham!C:C, "T28") - SUMIFS(NhatKy_ViPham!K:K, NhatKy_ViPham!E:E, "11_Ly_A", NhatKy_ViPham!F:F, B36, NhatKy_ViPham!C:C, "T28")</f>
        <v>100</v>
      </c>
      <c r="AT36" s="6">
        <f>100 + SUMIFS(NhatKy_ViPham!J:J, NhatKy_ViPham!E:E, "11_Ly_A", NhatKy_ViPham!F:F, B36, NhatKy_ViPham!C:C, "T29") - SUMIFS(NhatKy_ViPham!K:K, NhatKy_ViPham!E:E, "11_Ly_A", NhatKy_ViPham!F:F, B36, NhatKy_ViPham!C:C, "T29")</f>
        <v>100</v>
      </c>
      <c r="AU36" s="6">
        <f>100 + SUMIFS(NhatKy_ViPham!J:J, NhatKy_ViPham!E:E, "11_Ly_A", NhatKy_ViPham!F:F, B36, NhatKy_ViPham!C:C, "T30") - SUMIFS(NhatKy_ViPham!K:K, NhatKy_ViPham!E:E, "11_Ly_A", NhatKy_ViPham!F:F, B36, NhatKy_ViPham!C:C, "T30")</f>
        <v>100</v>
      </c>
      <c r="AV36" s="6">
        <f>100 + SUMIFS(NhatKy_ViPham!J:J, NhatKy_ViPham!E:E, "11_Ly_A", NhatKy_ViPham!F:F, B36, NhatKy_ViPham!C:C, "T31") - SUMIFS(NhatKy_ViPham!K:K, NhatKy_ViPham!E:E, "11_Ly_A", NhatKy_ViPham!F:F, B36, NhatKy_ViPham!C:C, "T31")</f>
        <v>100</v>
      </c>
      <c r="AW36" s="6">
        <f>100 + SUMIFS(NhatKy_ViPham!J:J, NhatKy_ViPham!E:E, "11_Ly_A", NhatKy_ViPham!F:F, B36, NhatKy_ViPham!C:C, "T32") - SUMIFS(NhatKy_ViPham!K:K, NhatKy_ViPham!E:E, "11_Ly_A", NhatKy_ViPham!F:F, B36, NhatKy_ViPham!C:C, "T32")</f>
        <v>100</v>
      </c>
      <c r="AX36" s="6">
        <f>100 + SUMIFS(NhatKy_ViPham!J:J, NhatKy_ViPham!E:E, "11_Ly_A", NhatKy_ViPham!F:F, B36, NhatKy_ViPham!C:C, "T33") - SUMIFS(NhatKy_ViPham!K:K, NhatKy_ViPham!E:E, "11_Ly_A", NhatKy_ViPham!F:F, B36, NhatKy_ViPham!C:C, "T33")</f>
        <v>100</v>
      </c>
      <c r="AY36" s="6">
        <f>100 + SUMIFS(NhatKy_ViPham!J:J, NhatKy_ViPham!E:E, "11_Ly_A", NhatKy_ViPham!F:F, B36, NhatKy_ViPham!C:C, "T34") - SUMIFS(NhatKy_ViPham!K:K, NhatKy_ViPham!E:E, "11_Ly_A", NhatKy_ViPham!F:F, B36, NhatKy_ViPham!C:C, "T34")</f>
        <v>100</v>
      </c>
      <c r="AZ36" s="6">
        <f>100 + SUMIFS(NhatKy_ViPham!J:J, NhatKy_ViPham!E:E, "11_Ly_A", NhatKy_ViPham!F:F, B36, NhatKy_ViPham!C:C, "T35") - SUMIFS(NhatKy_ViPham!K:K, NhatKy_ViPham!E:E, "11_Ly_A", NhatKy_ViPham!F:F, B36, NhatKy_ViPham!C:C, "T35")</f>
        <v>100</v>
      </c>
      <c r="BA36" s="12">
        <f t="shared" si="0"/>
        <v>100</v>
      </c>
      <c r="BB36" s="11" t="s">
        <v>430</v>
      </c>
      <c r="BC36" s="16" t="str">
        <f t="shared" si="1"/>
        <v>Tốt</v>
      </c>
      <c r="BD36" s="15" t="str">
        <f t="shared" si="2"/>
        <v>🟢 BÌNH THƯỜNG</v>
      </c>
    </row>
    <row r="37" spans="1:56" x14ac:dyDescent="0.25">
      <c r="A37" s="4">
        <v>29</v>
      </c>
      <c r="B37" s="10" t="s">
        <v>1571</v>
      </c>
      <c r="C37" s="4" t="s">
        <v>1572</v>
      </c>
      <c r="D37" s="4" t="s">
        <v>429</v>
      </c>
      <c r="E37" s="11" t="s">
        <v>430</v>
      </c>
      <c r="F37" s="7">
        <f>SUMIFS(NhatKy_ViPham!K:K, NhatKy_ViPham!E:E, "11_Ly_A", NhatKy_ViPham!F:F, B37, NhatKy_ViPham!H:H, "L01")</f>
        <v>0</v>
      </c>
      <c r="G37" s="7">
        <f>SUMIFS(NhatKy_ViPham!K:K, NhatKy_ViPham!E:E, "11_Ly_A", NhatKy_ViPham!F:F, B37, NhatKy_ViPham!H:H, "L02")</f>
        <v>0</v>
      </c>
      <c r="H37" s="7">
        <f>SUMIFS(NhatKy_ViPham!K:K, NhatKy_ViPham!E:E, "11_Ly_A", NhatKy_ViPham!F:F, B37, NhatKy_ViPham!H:H, "L03")</f>
        <v>0</v>
      </c>
      <c r="I37" s="7">
        <f>SUMIFS(NhatKy_ViPham!K:K, NhatKy_ViPham!E:E, "11_Ly_A", NhatKy_ViPham!F:F, B37, NhatKy_ViPham!H:H, "L04")</f>
        <v>0</v>
      </c>
      <c r="J37" s="7">
        <f>SUMIFS(NhatKy_ViPham!K:K, NhatKy_ViPham!E:E, "11_Ly_A", NhatKy_ViPham!F:F, B37, NhatKy_ViPham!H:H, "L05")</f>
        <v>0</v>
      </c>
      <c r="K37" s="7">
        <f>SUMIFS(NhatKy_ViPham!K:K, NhatKy_ViPham!E:E, "11_Ly_A", NhatKy_ViPham!F:F, B37, NhatKy_ViPham!H:H, "L06")</f>
        <v>0</v>
      </c>
      <c r="L37" s="7">
        <f>SUMIFS(NhatKy_ViPham!K:K, NhatKy_ViPham!E:E, "11_Ly_A", NhatKy_ViPham!F:F, B37, NhatKy_ViPham!H:H, "L07")</f>
        <v>0</v>
      </c>
      <c r="M37" s="7">
        <f>SUMIFS(NhatKy_ViPham!K:K, NhatKy_ViPham!E:E, "11_Ly_A", NhatKy_ViPham!F:F, B37, NhatKy_ViPham!H:H, "L08")</f>
        <v>0</v>
      </c>
      <c r="N37" s="7">
        <f>SUMIFS(NhatKy_ViPham!K:K, NhatKy_ViPham!E:E, "11_Ly_A", NhatKy_ViPham!F:F, B37, NhatKy_ViPham!H:H, "L09")</f>
        <v>0</v>
      </c>
      <c r="O37" s="7">
        <f>SUMIFS(NhatKy_ViPham!K:K, NhatKy_ViPham!E:E, "11_Ly_A", NhatKy_ViPham!F:F, B37, NhatKy_ViPham!H:H, "L10")</f>
        <v>0</v>
      </c>
      <c r="P37" s="12">
        <f>SUMIFS(NhatKy_ViPham!J:J, NhatKy_ViPham!E:E, "11_Ly_A", NhatKy_ViPham!F:F, B37)</f>
        <v>0</v>
      </c>
      <c r="Q37" s="13">
        <f>SUMIFS(NhatKy_ViPham!K:K, NhatKy_ViPham!E:E, "11_Ly_A", NhatKy_ViPham!F:F, B37)</f>
        <v>0</v>
      </c>
      <c r="R37" s="7">
        <f>100 + SUMIFS(NhatKy_ViPham!J:J, NhatKy_ViPham!E:E, "11_Ly_A", NhatKy_ViPham!F:F, B37, NhatKy_ViPham!C:C, "T1") - SUMIFS(NhatKy_ViPham!K:K, NhatKy_ViPham!E:E, "11_Ly_A", NhatKy_ViPham!F:F, B37, NhatKy_ViPham!C:C, "T1")</f>
        <v>100</v>
      </c>
      <c r="S37" s="7">
        <f>100 + SUMIFS(NhatKy_ViPham!J:J, NhatKy_ViPham!E:E, "11_Ly_A", NhatKy_ViPham!F:F, B37, NhatKy_ViPham!C:C, "T2") - SUMIFS(NhatKy_ViPham!K:K, NhatKy_ViPham!E:E, "11_Ly_A", NhatKy_ViPham!F:F, B37, NhatKy_ViPham!C:C, "T2")</f>
        <v>100</v>
      </c>
      <c r="T37" s="7">
        <f>100 + SUMIFS(NhatKy_ViPham!J:J, NhatKy_ViPham!E:E, "11_Ly_A", NhatKy_ViPham!F:F, B37, NhatKy_ViPham!C:C, "T3") - SUMIFS(NhatKy_ViPham!K:K, NhatKy_ViPham!E:E, "11_Ly_A", NhatKy_ViPham!F:F, B37, NhatKy_ViPham!C:C, "T3")</f>
        <v>100</v>
      </c>
      <c r="U37" s="7">
        <f>100 + SUMIFS(NhatKy_ViPham!J:J, NhatKy_ViPham!E:E, "11_Ly_A", NhatKy_ViPham!F:F, B37, NhatKy_ViPham!C:C, "T4") - SUMIFS(NhatKy_ViPham!K:K, NhatKy_ViPham!E:E, "11_Ly_A", NhatKy_ViPham!F:F, B37, NhatKy_ViPham!C:C, "T4")</f>
        <v>100</v>
      </c>
      <c r="V37" s="7">
        <f>100 + SUMIFS(NhatKy_ViPham!J:J, NhatKy_ViPham!E:E, "11_Ly_A", NhatKy_ViPham!F:F, B37, NhatKy_ViPham!C:C, "T5") - SUMIFS(NhatKy_ViPham!K:K, NhatKy_ViPham!E:E, "11_Ly_A", NhatKy_ViPham!F:F, B37, NhatKy_ViPham!C:C, "T5")</f>
        <v>100</v>
      </c>
      <c r="W37" s="7">
        <f>100 + SUMIFS(NhatKy_ViPham!J:J, NhatKy_ViPham!E:E, "11_Ly_A", NhatKy_ViPham!F:F, B37, NhatKy_ViPham!C:C, "T6") - SUMIFS(NhatKy_ViPham!K:K, NhatKy_ViPham!E:E, "11_Ly_A", NhatKy_ViPham!F:F, B37, NhatKy_ViPham!C:C, "T6")</f>
        <v>100</v>
      </c>
      <c r="X37" s="7">
        <f>100 + SUMIFS(NhatKy_ViPham!J:J, NhatKy_ViPham!E:E, "11_Ly_A", NhatKy_ViPham!F:F, B37, NhatKy_ViPham!C:C, "T7") - SUMIFS(NhatKy_ViPham!K:K, NhatKy_ViPham!E:E, "11_Ly_A", NhatKy_ViPham!F:F, B37, NhatKy_ViPham!C:C, "T7")</f>
        <v>100</v>
      </c>
      <c r="Y37" s="7">
        <f>100 + SUMIFS(NhatKy_ViPham!J:J, NhatKy_ViPham!E:E, "11_Ly_A", NhatKy_ViPham!F:F, B37, NhatKy_ViPham!C:C, "T8") - SUMIFS(NhatKy_ViPham!K:K, NhatKy_ViPham!E:E, "11_Ly_A", NhatKy_ViPham!F:F, B37, NhatKy_ViPham!C:C, "T8")</f>
        <v>100</v>
      </c>
      <c r="Z37" s="7">
        <f>100 + SUMIFS(NhatKy_ViPham!J:J, NhatKy_ViPham!E:E, "11_Ly_A", NhatKy_ViPham!F:F, B37, NhatKy_ViPham!C:C, "T9") - SUMIFS(NhatKy_ViPham!K:K, NhatKy_ViPham!E:E, "11_Ly_A", NhatKy_ViPham!F:F, B37, NhatKy_ViPham!C:C, "T9")</f>
        <v>100</v>
      </c>
      <c r="AA37" s="7">
        <f>100 + SUMIFS(NhatKy_ViPham!J:J, NhatKy_ViPham!E:E, "11_Ly_A", NhatKy_ViPham!F:F, B37, NhatKy_ViPham!C:C, "T10") - SUMIFS(NhatKy_ViPham!K:K, NhatKy_ViPham!E:E, "11_Ly_A", NhatKy_ViPham!F:F, B37, NhatKy_ViPham!C:C, "T10")</f>
        <v>100</v>
      </c>
      <c r="AB37" s="7">
        <f>100 + SUMIFS(NhatKy_ViPham!J:J, NhatKy_ViPham!E:E, "11_Ly_A", NhatKy_ViPham!F:F, B37, NhatKy_ViPham!C:C, "T11") - SUMIFS(NhatKy_ViPham!K:K, NhatKy_ViPham!E:E, "11_Ly_A", NhatKy_ViPham!F:F, B37, NhatKy_ViPham!C:C, "T11")</f>
        <v>100</v>
      </c>
      <c r="AC37" s="7">
        <f>100 + SUMIFS(NhatKy_ViPham!J:J, NhatKy_ViPham!E:E, "11_Ly_A", NhatKy_ViPham!F:F, B37, NhatKy_ViPham!C:C, "T12") - SUMIFS(NhatKy_ViPham!K:K, NhatKy_ViPham!E:E, "11_Ly_A", NhatKy_ViPham!F:F, B37, NhatKy_ViPham!C:C, "T12")</f>
        <v>100</v>
      </c>
      <c r="AD37" s="7">
        <f>100 + SUMIFS(NhatKy_ViPham!J:J, NhatKy_ViPham!E:E, "11_Ly_A", NhatKy_ViPham!F:F, B37, NhatKy_ViPham!C:C, "T13") - SUMIFS(NhatKy_ViPham!K:K, NhatKy_ViPham!E:E, "11_Ly_A", NhatKy_ViPham!F:F, B37, NhatKy_ViPham!C:C, "T13")</f>
        <v>100</v>
      </c>
      <c r="AE37" s="7">
        <f>100 + SUMIFS(NhatKy_ViPham!J:J, NhatKy_ViPham!E:E, "11_Ly_A", NhatKy_ViPham!F:F, B37, NhatKy_ViPham!C:C, "T14") - SUMIFS(NhatKy_ViPham!K:K, NhatKy_ViPham!E:E, "11_Ly_A", NhatKy_ViPham!F:F, B37, NhatKy_ViPham!C:C, "T14")</f>
        <v>100</v>
      </c>
      <c r="AF37" s="7">
        <f>100 + SUMIFS(NhatKy_ViPham!J:J, NhatKy_ViPham!E:E, "11_Ly_A", NhatKy_ViPham!F:F, B37, NhatKy_ViPham!C:C, "T15") - SUMIFS(NhatKy_ViPham!K:K, NhatKy_ViPham!E:E, "11_Ly_A", NhatKy_ViPham!F:F, B37, NhatKy_ViPham!C:C, "T15")</f>
        <v>100</v>
      </c>
      <c r="AG37" s="7">
        <f>100 + SUMIFS(NhatKy_ViPham!J:J, NhatKy_ViPham!E:E, "11_Ly_A", NhatKy_ViPham!F:F, B37, NhatKy_ViPham!C:C, "T16") - SUMIFS(NhatKy_ViPham!K:K, NhatKy_ViPham!E:E, "11_Ly_A", NhatKy_ViPham!F:F, B37, NhatKy_ViPham!C:C, "T16")</f>
        <v>100</v>
      </c>
      <c r="AH37" s="7">
        <f>100 + SUMIFS(NhatKy_ViPham!J:J, NhatKy_ViPham!E:E, "11_Ly_A", NhatKy_ViPham!F:F, B37, NhatKy_ViPham!C:C, "T17") - SUMIFS(NhatKy_ViPham!K:K, NhatKy_ViPham!E:E, "11_Ly_A", NhatKy_ViPham!F:F, B37, NhatKy_ViPham!C:C, "T17")</f>
        <v>100</v>
      </c>
      <c r="AI37" s="7">
        <f>100 + SUMIFS(NhatKy_ViPham!J:J, NhatKy_ViPham!E:E, "11_Ly_A", NhatKy_ViPham!F:F, B37, NhatKy_ViPham!C:C, "T18") - SUMIFS(NhatKy_ViPham!K:K, NhatKy_ViPham!E:E, "11_Ly_A", NhatKy_ViPham!F:F, B37, NhatKy_ViPham!C:C, "T18")</f>
        <v>100</v>
      </c>
      <c r="AJ37" s="7">
        <f>100 + SUMIFS(NhatKy_ViPham!J:J, NhatKy_ViPham!E:E, "11_Ly_A", NhatKy_ViPham!F:F, B37, NhatKy_ViPham!C:C, "T19") - SUMIFS(NhatKy_ViPham!K:K, NhatKy_ViPham!E:E, "11_Ly_A", NhatKy_ViPham!F:F, B37, NhatKy_ViPham!C:C, "T19")</f>
        <v>100</v>
      </c>
      <c r="AK37" s="7">
        <f>100 + SUMIFS(NhatKy_ViPham!J:J, NhatKy_ViPham!E:E, "11_Ly_A", NhatKy_ViPham!F:F, B37, NhatKy_ViPham!C:C, "T20") - SUMIFS(NhatKy_ViPham!K:K, NhatKy_ViPham!E:E, "11_Ly_A", NhatKy_ViPham!F:F, B37, NhatKy_ViPham!C:C, "T20")</f>
        <v>100</v>
      </c>
      <c r="AL37" s="7">
        <f>100 + SUMIFS(NhatKy_ViPham!J:J, NhatKy_ViPham!E:E, "11_Ly_A", NhatKy_ViPham!F:F, B37, NhatKy_ViPham!C:C, "T21") - SUMIFS(NhatKy_ViPham!K:K, NhatKy_ViPham!E:E, "11_Ly_A", NhatKy_ViPham!F:F, B37, NhatKy_ViPham!C:C, "T21")</f>
        <v>100</v>
      </c>
      <c r="AM37" s="7">
        <f>100 + SUMIFS(NhatKy_ViPham!J:J, NhatKy_ViPham!E:E, "11_Ly_A", NhatKy_ViPham!F:F, B37, NhatKy_ViPham!C:C, "T22") - SUMIFS(NhatKy_ViPham!K:K, NhatKy_ViPham!E:E, "11_Ly_A", NhatKy_ViPham!F:F, B37, NhatKy_ViPham!C:C, "T22")</f>
        <v>100</v>
      </c>
      <c r="AN37" s="7">
        <f>100 + SUMIFS(NhatKy_ViPham!J:J, NhatKy_ViPham!E:E, "11_Ly_A", NhatKy_ViPham!F:F, B37, NhatKy_ViPham!C:C, "T23") - SUMIFS(NhatKy_ViPham!K:K, NhatKy_ViPham!E:E, "11_Ly_A", NhatKy_ViPham!F:F, B37, NhatKy_ViPham!C:C, "T23")</f>
        <v>100</v>
      </c>
      <c r="AO37" s="7">
        <f>100 + SUMIFS(NhatKy_ViPham!J:J, NhatKy_ViPham!E:E, "11_Ly_A", NhatKy_ViPham!F:F, B37, NhatKy_ViPham!C:C, "T24") - SUMIFS(NhatKy_ViPham!K:K, NhatKy_ViPham!E:E, "11_Ly_A", NhatKy_ViPham!F:F, B37, NhatKy_ViPham!C:C, "T24")</f>
        <v>100</v>
      </c>
      <c r="AP37" s="7">
        <f>100 + SUMIFS(NhatKy_ViPham!J:J, NhatKy_ViPham!E:E, "11_Ly_A", NhatKy_ViPham!F:F, B37, NhatKy_ViPham!C:C, "T25") - SUMIFS(NhatKy_ViPham!K:K, NhatKy_ViPham!E:E, "11_Ly_A", NhatKy_ViPham!F:F, B37, NhatKy_ViPham!C:C, "T25")</f>
        <v>100</v>
      </c>
      <c r="AQ37" s="7">
        <f>100 + SUMIFS(NhatKy_ViPham!J:J, NhatKy_ViPham!E:E, "11_Ly_A", NhatKy_ViPham!F:F, B37, NhatKy_ViPham!C:C, "T26") - SUMIFS(NhatKy_ViPham!K:K, NhatKy_ViPham!E:E, "11_Ly_A", NhatKy_ViPham!F:F, B37, NhatKy_ViPham!C:C, "T26")</f>
        <v>100</v>
      </c>
      <c r="AR37" s="7">
        <f>100 + SUMIFS(NhatKy_ViPham!J:J, NhatKy_ViPham!E:E, "11_Ly_A", NhatKy_ViPham!F:F, B37, NhatKy_ViPham!C:C, "T27") - SUMIFS(NhatKy_ViPham!K:K, NhatKy_ViPham!E:E, "11_Ly_A", NhatKy_ViPham!F:F, B37, NhatKy_ViPham!C:C, "T27")</f>
        <v>100</v>
      </c>
      <c r="AS37" s="7">
        <f>100 + SUMIFS(NhatKy_ViPham!J:J, NhatKy_ViPham!E:E, "11_Ly_A", NhatKy_ViPham!F:F, B37, NhatKy_ViPham!C:C, "T28") - SUMIFS(NhatKy_ViPham!K:K, NhatKy_ViPham!E:E, "11_Ly_A", NhatKy_ViPham!F:F, B37, NhatKy_ViPham!C:C, "T28")</f>
        <v>100</v>
      </c>
      <c r="AT37" s="7">
        <f>100 + SUMIFS(NhatKy_ViPham!J:J, NhatKy_ViPham!E:E, "11_Ly_A", NhatKy_ViPham!F:F, B37, NhatKy_ViPham!C:C, "T29") - SUMIFS(NhatKy_ViPham!K:K, NhatKy_ViPham!E:E, "11_Ly_A", NhatKy_ViPham!F:F, B37, NhatKy_ViPham!C:C, "T29")</f>
        <v>100</v>
      </c>
      <c r="AU37" s="7">
        <f>100 + SUMIFS(NhatKy_ViPham!J:J, NhatKy_ViPham!E:E, "11_Ly_A", NhatKy_ViPham!F:F, B37, NhatKy_ViPham!C:C, "T30") - SUMIFS(NhatKy_ViPham!K:K, NhatKy_ViPham!E:E, "11_Ly_A", NhatKy_ViPham!F:F, B37, NhatKy_ViPham!C:C, "T30")</f>
        <v>100</v>
      </c>
      <c r="AV37" s="7">
        <f>100 + SUMIFS(NhatKy_ViPham!J:J, NhatKy_ViPham!E:E, "11_Ly_A", NhatKy_ViPham!F:F, B37, NhatKy_ViPham!C:C, "T31") - SUMIFS(NhatKy_ViPham!K:K, NhatKy_ViPham!E:E, "11_Ly_A", NhatKy_ViPham!F:F, B37, NhatKy_ViPham!C:C, "T31")</f>
        <v>100</v>
      </c>
      <c r="AW37" s="7">
        <f>100 + SUMIFS(NhatKy_ViPham!J:J, NhatKy_ViPham!E:E, "11_Ly_A", NhatKy_ViPham!F:F, B37, NhatKy_ViPham!C:C, "T32") - SUMIFS(NhatKy_ViPham!K:K, NhatKy_ViPham!E:E, "11_Ly_A", NhatKy_ViPham!F:F, B37, NhatKy_ViPham!C:C, "T32")</f>
        <v>100</v>
      </c>
      <c r="AX37" s="7">
        <f>100 + SUMIFS(NhatKy_ViPham!J:J, NhatKy_ViPham!E:E, "11_Ly_A", NhatKy_ViPham!F:F, B37, NhatKy_ViPham!C:C, "T33") - SUMIFS(NhatKy_ViPham!K:K, NhatKy_ViPham!E:E, "11_Ly_A", NhatKy_ViPham!F:F, B37, NhatKy_ViPham!C:C, "T33")</f>
        <v>100</v>
      </c>
      <c r="AY37" s="7">
        <f>100 + SUMIFS(NhatKy_ViPham!J:J, NhatKy_ViPham!E:E, "11_Ly_A", NhatKy_ViPham!F:F, B37, NhatKy_ViPham!C:C, "T34") - SUMIFS(NhatKy_ViPham!K:K, NhatKy_ViPham!E:E, "11_Ly_A", NhatKy_ViPham!F:F, B37, NhatKy_ViPham!C:C, "T34")</f>
        <v>100</v>
      </c>
      <c r="AZ37" s="7">
        <f>100 + SUMIFS(NhatKy_ViPham!J:J, NhatKy_ViPham!E:E, "11_Ly_A", NhatKy_ViPham!F:F, B37, NhatKy_ViPham!C:C, "T35") - SUMIFS(NhatKy_ViPham!K:K, NhatKy_ViPham!E:E, "11_Ly_A", NhatKy_ViPham!F:F, B37, NhatKy_ViPham!C:C, "T35")</f>
        <v>100</v>
      </c>
      <c r="BA37" s="12">
        <f t="shared" si="0"/>
        <v>100</v>
      </c>
      <c r="BB37" s="11" t="s">
        <v>430</v>
      </c>
      <c r="BC37" s="14" t="str">
        <f t="shared" si="1"/>
        <v>Tốt</v>
      </c>
      <c r="BD37" s="10" t="str">
        <f t="shared" si="2"/>
        <v>🟢 BÌNH THƯỜNG</v>
      </c>
    </row>
    <row r="38" spans="1:56" x14ac:dyDescent="0.25">
      <c r="A38" s="5">
        <v>30</v>
      </c>
      <c r="B38" s="15" t="s">
        <v>1293</v>
      </c>
      <c r="C38" s="5" t="s">
        <v>1393</v>
      </c>
      <c r="D38" s="5" t="s">
        <v>429</v>
      </c>
      <c r="E38" s="11" t="s">
        <v>430</v>
      </c>
      <c r="F38" s="6">
        <f>SUMIFS(NhatKy_ViPham!K:K, NhatKy_ViPham!E:E, "11_Ly_A", NhatKy_ViPham!F:F, B38, NhatKy_ViPham!H:H, "L01")</f>
        <v>0</v>
      </c>
      <c r="G38" s="6">
        <f>SUMIFS(NhatKy_ViPham!K:K, NhatKy_ViPham!E:E, "11_Ly_A", NhatKy_ViPham!F:F, B38, NhatKy_ViPham!H:H, "L02")</f>
        <v>0</v>
      </c>
      <c r="H38" s="6">
        <f>SUMIFS(NhatKy_ViPham!K:K, NhatKy_ViPham!E:E, "11_Ly_A", NhatKy_ViPham!F:F, B38, NhatKy_ViPham!H:H, "L03")</f>
        <v>0</v>
      </c>
      <c r="I38" s="6">
        <f>SUMIFS(NhatKy_ViPham!K:K, NhatKy_ViPham!E:E, "11_Ly_A", NhatKy_ViPham!F:F, B38, NhatKy_ViPham!H:H, "L04")</f>
        <v>0</v>
      </c>
      <c r="J38" s="6">
        <f>SUMIFS(NhatKy_ViPham!K:K, NhatKy_ViPham!E:E, "11_Ly_A", NhatKy_ViPham!F:F, B38, NhatKy_ViPham!H:H, "L05")</f>
        <v>0</v>
      </c>
      <c r="K38" s="6">
        <f>SUMIFS(NhatKy_ViPham!K:K, NhatKy_ViPham!E:E, "11_Ly_A", NhatKy_ViPham!F:F, B38, NhatKy_ViPham!H:H, "L06")</f>
        <v>0</v>
      </c>
      <c r="L38" s="6">
        <f>SUMIFS(NhatKy_ViPham!K:K, NhatKy_ViPham!E:E, "11_Ly_A", NhatKy_ViPham!F:F, B38, NhatKy_ViPham!H:H, "L07")</f>
        <v>0</v>
      </c>
      <c r="M38" s="6">
        <f>SUMIFS(NhatKy_ViPham!K:K, NhatKy_ViPham!E:E, "11_Ly_A", NhatKy_ViPham!F:F, B38, NhatKy_ViPham!H:H, "L08")</f>
        <v>0</v>
      </c>
      <c r="N38" s="6">
        <f>SUMIFS(NhatKy_ViPham!K:K, NhatKy_ViPham!E:E, "11_Ly_A", NhatKy_ViPham!F:F, B38, NhatKy_ViPham!H:H, "L09")</f>
        <v>0</v>
      </c>
      <c r="O38" s="6">
        <f>SUMIFS(NhatKy_ViPham!K:K, NhatKy_ViPham!E:E, "11_Ly_A", NhatKy_ViPham!F:F, B38, NhatKy_ViPham!H:H, "L10")</f>
        <v>0</v>
      </c>
      <c r="P38" s="12">
        <f>SUMIFS(NhatKy_ViPham!J:J, NhatKy_ViPham!E:E, "11_Ly_A", NhatKy_ViPham!F:F, B38)</f>
        <v>0</v>
      </c>
      <c r="Q38" s="13">
        <f>SUMIFS(NhatKy_ViPham!K:K, NhatKy_ViPham!E:E, "11_Ly_A", NhatKy_ViPham!F:F, B38)</f>
        <v>0</v>
      </c>
      <c r="R38" s="6">
        <f>100 + SUMIFS(NhatKy_ViPham!J:J, NhatKy_ViPham!E:E, "11_Ly_A", NhatKy_ViPham!F:F, B38, NhatKy_ViPham!C:C, "T1") - SUMIFS(NhatKy_ViPham!K:K, NhatKy_ViPham!E:E, "11_Ly_A", NhatKy_ViPham!F:F, B38, NhatKy_ViPham!C:C, "T1")</f>
        <v>100</v>
      </c>
      <c r="S38" s="6">
        <f>100 + SUMIFS(NhatKy_ViPham!J:J, NhatKy_ViPham!E:E, "11_Ly_A", NhatKy_ViPham!F:F, B38, NhatKy_ViPham!C:C, "T2") - SUMIFS(NhatKy_ViPham!K:K, NhatKy_ViPham!E:E, "11_Ly_A", NhatKy_ViPham!F:F, B38, NhatKy_ViPham!C:C, "T2")</f>
        <v>100</v>
      </c>
      <c r="T38" s="6">
        <f>100 + SUMIFS(NhatKy_ViPham!J:J, NhatKy_ViPham!E:E, "11_Ly_A", NhatKy_ViPham!F:F, B38, NhatKy_ViPham!C:C, "T3") - SUMIFS(NhatKy_ViPham!K:K, NhatKy_ViPham!E:E, "11_Ly_A", NhatKy_ViPham!F:F, B38, NhatKy_ViPham!C:C, "T3")</f>
        <v>100</v>
      </c>
      <c r="U38" s="6">
        <f>100 + SUMIFS(NhatKy_ViPham!J:J, NhatKy_ViPham!E:E, "11_Ly_A", NhatKy_ViPham!F:F, B38, NhatKy_ViPham!C:C, "T4") - SUMIFS(NhatKy_ViPham!K:K, NhatKy_ViPham!E:E, "11_Ly_A", NhatKy_ViPham!F:F, B38, NhatKy_ViPham!C:C, "T4")</f>
        <v>100</v>
      </c>
      <c r="V38" s="6">
        <f>100 + SUMIFS(NhatKy_ViPham!J:J, NhatKy_ViPham!E:E, "11_Ly_A", NhatKy_ViPham!F:F, B38, NhatKy_ViPham!C:C, "T5") - SUMIFS(NhatKy_ViPham!K:K, NhatKy_ViPham!E:E, "11_Ly_A", NhatKy_ViPham!F:F, B38, NhatKy_ViPham!C:C, "T5")</f>
        <v>100</v>
      </c>
      <c r="W38" s="6">
        <f>100 + SUMIFS(NhatKy_ViPham!J:J, NhatKy_ViPham!E:E, "11_Ly_A", NhatKy_ViPham!F:F, B38, NhatKy_ViPham!C:C, "T6") - SUMIFS(NhatKy_ViPham!K:K, NhatKy_ViPham!E:E, "11_Ly_A", NhatKy_ViPham!F:F, B38, NhatKy_ViPham!C:C, "T6")</f>
        <v>100</v>
      </c>
      <c r="X38" s="6">
        <f>100 + SUMIFS(NhatKy_ViPham!J:J, NhatKy_ViPham!E:E, "11_Ly_A", NhatKy_ViPham!F:F, B38, NhatKy_ViPham!C:C, "T7") - SUMIFS(NhatKy_ViPham!K:K, NhatKy_ViPham!E:E, "11_Ly_A", NhatKy_ViPham!F:F, B38, NhatKy_ViPham!C:C, "T7")</f>
        <v>100</v>
      </c>
      <c r="Y38" s="6">
        <f>100 + SUMIFS(NhatKy_ViPham!J:J, NhatKy_ViPham!E:E, "11_Ly_A", NhatKy_ViPham!F:F, B38, NhatKy_ViPham!C:C, "T8") - SUMIFS(NhatKy_ViPham!K:K, NhatKy_ViPham!E:E, "11_Ly_A", NhatKy_ViPham!F:F, B38, NhatKy_ViPham!C:C, "T8")</f>
        <v>100</v>
      </c>
      <c r="Z38" s="6">
        <f>100 + SUMIFS(NhatKy_ViPham!J:J, NhatKy_ViPham!E:E, "11_Ly_A", NhatKy_ViPham!F:F, B38, NhatKy_ViPham!C:C, "T9") - SUMIFS(NhatKy_ViPham!K:K, NhatKy_ViPham!E:E, "11_Ly_A", NhatKy_ViPham!F:F, B38, NhatKy_ViPham!C:C, "T9")</f>
        <v>100</v>
      </c>
      <c r="AA38" s="6">
        <f>100 + SUMIFS(NhatKy_ViPham!J:J, NhatKy_ViPham!E:E, "11_Ly_A", NhatKy_ViPham!F:F, B38, NhatKy_ViPham!C:C, "T10") - SUMIFS(NhatKy_ViPham!K:K, NhatKy_ViPham!E:E, "11_Ly_A", NhatKy_ViPham!F:F, B38, NhatKy_ViPham!C:C, "T10")</f>
        <v>100</v>
      </c>
      <c r="AB38" s="6">
        <f>100 + SUMIFS(NhatKy_ViPham!J:J, NhatKy_ViPham!E:E, "11_Ly_A", NhatKy_ViPham!F:F, B38, NhatKy_ViPham!C:C, "T11") - SUMIFS(NhatKy_ViPham!K:K, NhatKy_ViPham!E:E, "11_Ly_A", NhatKy_ViPham!F:F, B38, NhatKy_ViPham!C:C, "T11")</f>
        <v>100</v>
      </c>
      <c r="AC38" s="6">
        <f>100 + SUMIFS(NhatKy_ViPham!J:J, NhatKy_ViPham!E:E, "11_Ly_A", NhatKy_ViPham!F:F, B38, NhatKy_ViPham!C:C, "T12") - SUMIFS(NhatKy_ViPham!K:K, NhatKy_ViPham!E:E, "11_Ly_A", NhatKy_ViPham!F:F, B38, NhatKy_ViPham!C:C, "T12")</f>
        <v>100</v>
      </c>
      <c r="AD38" s="6">
        <f>100 + SUMIFS(NhatKy_ViPham!J:J, NhatKy_ViPham!E:E, "11_Ly_A", NhatKy_ViPham!F:F, B38, NhatKy_ViPham!C:C, "T13") - SUMIFS(NhatKy_ViPham!K:K, NhatKy_ViPham!E:E, "11_Ly_A", NhatKy_ViPham!F:F, B38, NhatKy_ViPham!C:C, "T13")</f>
        <v>100</v>
      </c>
      <c r="AE38" s="6">
        <f>100 + SUMIFS(NhatKy_ViPham!J:J, NhatKy_ViPham!E:E, "11_Ly_A", NhatKy_ViPham!F:F, B38, NhatKy_ViPham!C:C, "T14") - SUMIFS(NhatKy_ViPham!K:K, NhatKy_ViPham!E:E, "11_Ly_A", NhatKy_ViPham!F:F, B38, NhatKy_ViPham!C:C, "T14")</f>
        <v>100</v>
      </c>
      <c r="AF38" s="6">
        <f>100 + SUMIFS(NhatKy_ViPham!J:J, NhatKy_ViPham!E:E, "11_Ly_A", NhatKy_ViPham!F:F, B38, NhatKy_ViPham!C:C, "T15") - SUMIFS(NhatKy_ViPham!K:K, NhatKy_ViPham!E:E, "11_Ly_A", NhatKy_ViPham!F:F, B38, NhatKy_ViPham!C:C, "T15")</f>
        <v>100</v>
      </c>
      <c r="AG38" s="6">
        <f>100 + SUMIFS(NhatKy_ViPham!J:J, NhatKy_ViPham!E:E, "11_Ly_A", NhatKy_ViPham!F:F, B38, NhatKy_ViPham!C:C, "T16") - SUMIFS(NhatKy_ViPham!K:K, NhatKy_ViPham!E:E, "11_Ly_A", NhatKy_ViPham!F:F, B38, NhatKy_ViPham!C:C, "T16")</f>
        <v>100</v>
      </c>
      <c r="AH38" s="6">
        <f>100 + SUMIFS(NhatKy_ViPham!J:J, NhatKy_ViPham!E:E, "11_Ly_A", NhatKy_ViPham!F:F, B38, NhatKy_ViPham!C:C, "T17") - SUMIFS(NhatKy_ViPham!K:K, NhatKy_ViPham!E:E, "11_Ly_A", NhatKy_ViPham!F:F, B38, NhatKy_ViPham!C:C, "T17")</f>
        <v>100</v>
      </c>
      <c r="AI38" s="6">
        <f>100 + SUMIFS(NhatKy_ViPham!J:J, NhatKy_ViPham!E:E, "11_Ly_A", NhatKy_ViPham!F:F, B38, NhatKy_ViPham!C:C, "T18") - SUMIFS(NhatKy_ViPham!K:K, NhatKy_ViPham!E:E, "11_Ly_A", NhatKy_ViPham!F:F, B38, NhatKy_ViPham!C:C, "T18")</f>
        <v>100</v>
      </c>
      <c r="AJ38" s="6">
        <f>100 + SUMIFS(NhatKy_ViPham!J:J, NhatKy_ViPham!E:E, "11_Ly_A", NhatKy_ViPham!F:F, B38, NhatKy_ViPham!C:C, "T19") - SUMIFS(NhatKy_ViPham!K:K, NhatKy_ViPham!E:E, "11_Ly_A", NhatKy_ViPham!F:F, B38, NhatKy_ViPham!C:C, "T19")</f>
        <v>100</v>
      </c>
      <c r="AK38" s="6">
        <f>100 + SUMIFS(NhatKy_ViPham!J:J, NhatKy_ViPham!E:E, "11_Ly_A", NhatKy_ViPham!F:F, B38, NhatKy_ViPham!C:C, "T20") - SUMIFS(NhatKy_ViPham!K:K, NhatKy_ViPham!E:E, "11_Ly_A", NhatKy_ViPham!F:F, B38, NhatKy_ViPham!C:C, "T20")</f>
        <v>100</v>
      </c>
      <c r="AL38" s="6">
        <f>100 + SUMIFS(NhatKy_ViPham!J:J, NhatKy_ViPham!E:E, "11_Ly_A", NhatKy_ViPham!F:F, B38, NhatKy_ViPham!C:C, "T21") - SUMIFS(NhatKy_ViPham!K:K, NhatKy_ViPham!E:E, "11_Ly_A", NhatKy_ViPham!F:F, B38, NhatKy_ViPham!C:C, "T21")</f>
        <v>100</v>
      </c>
      <c r="AM38" s="6">
        <f>100 + SUMIFS(NhatKy_ViPham!J:J, NhatKy_ViPham!E:E, "11_Ly_A", NhatKy_ViPham!F:F, B38, NhatKy_ViPham!C:C, "T22") - SUMIFS(NhatKy_ViPham!K:K, NhatKy_ViPham!E:E, "11_Ly_A", NhatKy_ViPham!F:F, B38, NhatKy_ViPham!C:C, "T22")</f>
        <v>100</v>
      </c>
      <c r="AN38" s="6">
        <f>100 + SUMIFS(NhatKy_ViPham!J:J, NhatKy_ViPham!E:E, "11_Ly_A", NhatKy_ViPham!F:F, B38, NhatKy_ViPham!C:C, "T23") - SUMIFS(NhatKy_ViPham!K:K, NhatKy_ViPham!E:E, "11_Ly_A", NhatKy_ViPham!F:F, B38, NhatKy_ViPham!C:C, "T23")</f>
        <v>100</v>
      </c>
      <c r="AO38" s="6">
        <f>100 + SUMIFS(NhatKy_ViPham!J:J, NhatKy_ViPham!E:E, "11_Ly_A", NhatKy_ViPham!F:F, B38, NhatKy_ViPham!C:C, "T24") - SUMIFS(NhatKy_ViPham!K:K, NhatKy_ViPham!E:E, "11_Ly_A", NhatKy_ViPham!F:F, B38, NhatKy_ViPham!C:C, "T24")</f>
        <v>100</v>
      </c>
      <c r="AP38" s="6">
        <f>100 + SUMIFS(NhatKy_ViPham!J:J, NhatKy_ViPham!E:E, "11_Ly_A", NhatKy_ViPham!F:F, B38, NhatKy_ViPham!C:C, "T25") - SUMIFS(NhatKy_ViPham!K:K, NhatKy_ViPham!E:E, "11_Ly_A", NhatKy_ViPham!F:F, B38, NhatKy_ViPham!C:C, "T25")</f>
        <v>100</v>
      </c>
      <c r="AQ38" s="6">
        <f>100 + SUMIFS(NhatKy_ViPham!J:J, NhatKy_ViPham!E:E, "11_Ly_A", NhatKy_ViPham!F:F, B38, NhatKy_ViPham!C:C, "T26") - SUMIFS(NhatKy_ViPham!K:K, NhatKy_ViPham!E:E, "11_Ly_A", NhatKy_ViPham!F:F, B38, NhatKy_ViPham!C:C, "T26")</f>
        <v>100</v>
      </c>
      <c r="AR38" s="6">
        <f>100 + SUMIFS(NhatKy_ViPham!J:J, NhatKy_ViPham!E:E, "11_Ly_A", NhatKy_ViPham!F:F, B38, NhatKy_ViPham!C:C, "T27") - SUMIFS(NhatKy_ViPham!K:K, NhatKy_ViPham!E:E, "11_Ly_A", NhatKy_ViPham!F:F, B38, NhatKy_ViPham!C:C, "T27")</f>
        <v>100</v>
      </c>
      <c r="AS38" s="6">
        <f>100 + SUMIFS(NhatKy_ViPham!J:J, NhatKy_ViPham!E:E, "11_Ly_A", NhatKy_ViPham!F:F, B38, NhatKy_ViPham!C:C, "T28") - SUMIFS(NhatKy_ViPham!K:K, NhatKy_ViPham!E:E, "11_Ly_A", NhatKy_ViPham!F:F, B38, NhatKy_ViPham!C:C, "T28")</f>
        <v>100</v>
      </c>
      <c r="AT38" s="6">
        <f>100 + SUMIFS(NhatKy_ViPham!J:J, NhatKy_ViPham!E:E, "11_Ly_A", NhatKy_ViPham!F:F, B38, NhatKy_ViPham!C:C, "T29") - SUMIFS(NhatKy_ViPham!K:K, NhatKy_ViPham!E:E, "11_Ly_A", NhatKy_ViPham!F:F, B38, NhatKy_ViPham!C:C, "T29")</f>
        <v>100</v>
      </c>
      <c r="AU38" s="6">
        <f>100 + SUMIFS(NhatKy_ViPham!J:J, NhatKy_ViPham!E:E, "11_Ly_A", NhatKy_ViPham!F:F, B38, NhatKy_ViPham!C:C, "T30") - SUMIFS(NhatKy_ViPham!K:K, NhatKy_ViPham!E:E, "11_Ly_A", NhatKy_ViPham!F:F, B38, NhatKy_ViPham!C:C, "T30")</f>
        <v>100</v>
      </c>
      <c r="AV38" s="6">
        <f>100 + SUMIFS(NhatKy_ViPham!J:J, NhatKy_ViPham!E:E, "11_Ly_A", NhatKy_ViPham!F:F, B38, NhatKy_ViPham!C:C, "T31") - SUMIFS(NhatKy_ViPham!K:K, NhatKy_ViPham!E:E, "11_Ly_A", NhatKy_ViPham!F:F, B38, NhatKy_ViPham!C:C, "T31")</f>
        <v>100</v>
      </c>
      <c r="AW38" s="6">
        <f>100 + SUMIFS(NhatKy_ViPham!J:J, NhatKy_ViPham!E:E, "11_Ly_A", NhatKy_ViPham!F:F, B38, NhatKy_ViPham!C:C, "T32") - SUMIFS(NhatKy_ViPham!K:K, NhatKy_ViPham!E:E, "11_Ly_A", NhatKy_ViPham!F:F, B38, NhatKy_ViPham!C:C, "T32")</f>
        <v>100</v>
      </c>
      <c r="AX38" s="6">
        <f>100 + SUMIFS(NhatKy_ViPham!J:J, NhatKy_ViPham!E:E, "11_Ly_A", NhatKy_ViPham!F:F, B38, NhatKy_ViPham!C:C, "T33") - SUMIFS(NhatKy_ViPham!K:K, NhatKy_ViPham!E:E, "11_Ly_A", NhatKy_ViPham!F:F, B38, NhatKy_ViPham!C:C, "T33")</f>
        <v>100</v>
      </c>
      <c r="AY38" s="6">
        <f>100 + SUMIFS(NhatKy_ViPham!J:J, NhatKy_ViPham!E:E, "11_Ly_A", NhatKy_ViPham!F:F, B38, NhatKy_ViPham!C:C, "T34") - SUMIFS(NhatKy_ViPham!K:K, NhatKy_ViPham!E:E, "11_Ly_A", NhatKy_ViPham!F:F, B38, NhatKy_ViPham!C:C, "T34")</f>
        <v>100</v>
      </c>
      <c r="AZ38" s="6">
        <f>100 + SUMIFS(NhatKy_ViPham!J:J, NhatKy_ViPham!E:E, "11_Ly_A", NhatKy_ViPham!F:F, B38, NhatKy_ViPham!C:C, "T35") - SUMIFS(NhatKy_ViPham!K:K, NhatKy_ViPham!E:E, "11_Ly_A", NhatKy_ViPham!F:F, B38, NhatKy_ViPham!C:C, "T35")</f>
        <v>100</v>
      </c>
      <c r="BA38" s="12">
        <f t="shared" si="0"/>
        <v>100</v>
      </c>
      <c r="BB38" s="11" t="s">
        <v>430</v>
      </c>
      <c r="BC38" s="16" t="str">
        <f t="shared" si="1"/>
        <v>Tốt</v>
      </c>
      <c r="BD38" s="15" t="str">
        <f t="shared" si="2"/>
        <v>🟢 BÌNH THƯỜNG</v>
      </c>
    </row>
    <row r="39" spans="1:56" x14ac:dyDescent="0.25">
      <c r="A39" s="4">
        <v>31</v>
      </c>
      <c r="B39" s="10" t="s">
        <v>1573</v>
      </c>
      <c r="C39" s="4" t="s">
        <v>1574</v>
      </c>
      <c r="D39" s="4" t="s">
        <v>429</v>
      </c>
      <c r="E39" s="11" t="s">
        <v>430</v>
      </c>
      <c r="F39" s="7">
        <f>SUMIFS(NhatKy_ViPham!K:K, NhatKy_ViPham!E:E, "11_Ly_A", NhatKy_ViPham!F:F, B39, NhatKy_ViPham!H:H, "L01")</f>
        <v>0</v>
      </c>
      <c r="G39" s="7">
        <f>SUMIFS(NhatKy_ViPham!K:K, NhatKy_ViPham!E:E, "11_Ly_A", NhatKy_ViPham!F:F, B39, NhatKy_ViPham!H:H, "L02")</f>
        <v>0</v>
      </c>
      <c r="H39" s="7">
        <f>SUMIFS(NhatKy_ViPham!K:K, NhatKy_ViPham!E:E, "11_Ly_A", NhatKy_ViPham!F:F, B39, NhatKy_ViPham!H:H, "L03")</f>
        <v>0</v>
      </c>
      <c r="I39" s="7">
        <f>SUMIFS(NhatKy_ViPham!K:K, NhatKy_ViPham!E:E, "11_Ly_A", NhatKy_ViPham!F:F, B39, NhatKy_ViPham!H:H, "L04")</f>
        <v>0</v>
      </c>
      <c r="J39" s="7">
        <f>SUMIFS(NhatKy_ViPham!K:K, NhatKy_ViPham!E:E, "11_Ly_A", NhatKy_ViPham!F:F, B39, NhatKy_ViPham!H:H, "L05")</f>
        <v>0</v>
      </c>
      <c r="K39" s="7">
        <f>SUMIFS(NhatKy_ViPham!K:K, NhatKy_ViPham!E:E, "11_Ly_A", NhatKy_ViPham!F:F, B39, NhatKy_ViPham!H:H, "L06")</f>
        <v>0</v>
      </c>
      <c r="L39" s="7">
        <f>SUMIFS(NhatKy_ViPham!K:K, NhatKy_ViPham!E:E, "11_Ly_A", NhatKy_ViPham!F:F, B39, NhatKy_ViPham!H:H, "L07")</f>
        <v>0</v>
      </c>
      <c r="M39" s="7">
        <f>SUMIFS(NhatKy_ViPham!K:K, NhatKy_ViPham!E:E, "11_Ly_A", NhatKy_ViPham!F:F, B39, NhatKy_ViPham!H:H, "L08")</f>
        <v>0</v>
      </c>
      <c r="N39" s="7">
        <f>SUMIFS(NhatKy_ViPham!K:K, NhatKy_ViPham!E:E, "11_Ly_A", NhatKy_ViPham!F:F, B39, NhatKy_ViPham!H:H, "L09")</f>
        <v>0</v>
      </c>
      <c r="O39" s="7">
        <f>SUMIFS(NhatKy_ViPham!K:K, NhatKy_ViPham!E:E, "11_Ly_A", NhatKy_ViPham!F:F, B39, NhatKy_ViPham!H:H, "L10")</f>
        <v>0</v>
      </c>
      <c r="P39" s="12">
        <f>SUMIFS(NhatKy_ViPham!J:J, NhatKy_ViPham!E:E, "11_Ly_A", NhatKy_ViPham!F:F, B39)</f>
        <v>0</v>
      </c>
      <c r="Q39" s="13">
        <f>SUMIFS(NhatKy_ViPham!K:K, NhatKy_ViPham!E:E, "11_Ly_A", NhatKy_ViPham!F:F, B39)</f>
        <v>0</v>
      </c>
      <c r="R39" s="7">
        <f>100 + SUMIFS(NhatKy_ViPham!J:J, NhatKy_ViPham!E:E, "11_Ly_A", NhatKy_ViPham!F:F, B39, NhatKy_ViPham!C:C, "T1") - SUMIFS(NhatKy_ViPham!K:K, NhatKy_ViPham!E:E, "11_Ly_A", NhatKy_ViPham!F:F, B39, NhatKy_ViPham!C:C, "T1")</f>
        <v>100</v>
      </c>
      <c r="S39" s="7">
        <f>100 + SUMIFS(NhatKy_ViPham!J:J, NhatKy_ViPham!E:E, "11_Ly_A", NhatKy_ViPham!F:F, B39, NhatKy_ViPham!C:C, "T2") - SUMIFS(NhatKy_ViPham!K:K, NhatKy_ViPham!E:E, "11_Ly_A", NhatKy_ViPham!F:F, B39, NhatKy_ViPham!C:C, "T2")</f>
        <v>100</v>
      </c>
      <c r="T39" s="7">
        <f>100 + SUMIFS(NhatKy_ViPham!J:J, NhatKy_ViPham!E:E, "11_Ly_A", NhatKy_ViPham!F:F, B39, NhatKy_ViPham!C:C, "T3") - SUMIFS(NhatKy_ViPham!K:K, NhatKy_ViPham!E:E, "11_Ly_A", NhatKy_ViPham!F:F, B39, NhatKy_ViPham!C:C, "T3")</f>
        <v>100</v>
      </c>
      <c r="U39" s="7">
        <f>100 + SUMIFS(NhatKy_ViPham!J:J, NhatKy_ViPham!E:E, "11_Ly_A", NhatKy_ViPham!F:F, B39, NhatKy_ViPham!C:C, "T4") - SUMIFS(NhatKy_ViPham!K:K, NhatKy_ViPham!E:E, "11_Ly_A", NhatKy_ViPham!F:F, B39, NhatKy_ViPham!C:C, "T4")</f>
        <v>100</v>
      </c>
      <c r="V39" s="7">
        <f>100 + SUMIFS(NhatKy_ViPham!J:J, NhatKy_ViPham!E:E, "11_Ly_A", NhatKy_ViPham!F:F, B39, NhatKy_ViPham!C:C, "T5") - SUMIFS(NhatKy_ViPham!K:K, NhatKy_ViPham!E:E, "11_Ly_A", NhatKy_ViPham!F:F, B39, NhatKy_ViPham!C:C, "T5")</f>
        <v>100</v>
      </c>
      <c r="W39" s="7">
        <f>100 + SUMIFS(NhatKy_ViPham!J:J, NhatKy_ViPham!E:E, "11_Ly_A", NhatKy_ViPham!F:F, B39, NhatKy_ViPham!C:C, "T6") - SUMIFS(NhatKy_ViPham!K:K, NhatKy_ViPham!E:E, "11_Ly_A", NhatKy_ViPham!F:F, B39, NhatKy_ViPham!C:C, "T6")</f>
        <v>100</v>
      </c>
      <c r="X39" s="7">
        <f>100 + SUMIFS(NhatKy_ViPham!J:J, NhatKy_ViPham!E:E, "11_Ly_A", NhatKy_ViPham!F:F, B39, NhatKy_ViPham!C:C, "T7") - SUMIFS(NhatKy_ViPham!K:K, NhatKy_ViPham!E:E, "11_Ly_A", NhatKy_ViPham!F:F, B39, NhatKy_ViPham!C:C, "T7")</f>
        <v>100</v>
      </c>
      <c r="Y39" s="7">
        <f>100 + SUMIFS(NhatKy_ViPham!J:J, NhatKy_ViPham!E:E, "11_Ly_A", NhatKy_ViPham!F:F, B39, NhatKy_ViPham!C:C, "T8") - SUMIFS(NhatKy_ViPham!K:K, NhatKy_ViPham!E:E, "11_Ly_A", NhatKy_ViPham!F:F, B39, NhatKy_ViPham!C:C, "T8")</f>
        <v>100</v>
      </c>
      <c r="Z39" s="7">
        <f>100 + SUMIFS(NhatKy_ViPham!J:J, NhatKy_ViPham!E:E, "11_Ly_A", NhatKy_ViPham!F:F, B39, NhatKy_ViPham!C:C, "T9") - SUMIFS(NhatKy_ViPham!K:K, NhatKy_ViPham!E:E, "11_Ly_A", NhatKy_ViPham!F:F, B39, NhatKy_ViPham!C:C, "T9")</f>
        <v>100</v>
      </c>
      <c r="AA39" s="7">
        <f>100 + SUMIFS(NhatKy_ViPham!J:J, NhatKy_ViPham!E:E, "11_Ly_A", NhatKy_ViPham!F:F, B39, NhatKy_ViPham!C:C, "T10") - SUMIFS(NhatKy_ViPham!K:K, NhatKy_ViPham!E:E, "11_Ly_A", NhatKy_ViPham!F:F, B39, NhatKy_ViPham!C:C, "T10")</f>
        <v>100</v>
      </c>
      <c r="AB39" s="7">
        <f>100 + SUMIFS(NhatKy_ViPham!J:J, NhatKy_ViPham!E:E, "11_Ly_A", NhatKy_ViPham!F:F, B39, NhatKy_ViPham!C:C, "T11") - SUMIFS(NhatKy_ViPham!K:K, NhatKy_ViPham!E:E, "11_Ly_A", NhatKy_ViPham!F:F, B39, NhatKy_ViPham!C:C, "T11")</f>
        <v>100</v>
      </c>
      <c r="AC39" s="7">
        <f>100 + SUMIFS(NhatKy_ViPham!J:J, NhatKy_ViPham!E:E, "11_Ly_A", NhatKy_ViPham!F:F, B39, NhatKy_ViPham!C:C, "T12") - SUMIFS(NhatKy_ViPham!K:K, NhatKy_ViPham!E:E, "11_Ly_A", NhatKy_ViPham!F:F, B39, NhatKy_ViPham!C:C, "T12")</f>
        <v>100</v>
      </c>
      <c r="AD39" s="7">
        <f>100 + SUMIFS(NhatKy_ViPham!J:J, NhatKy_ViPham!E:E, "11_Ly_A", NhatKy_ViPham!F:F, B39, NhatKy_ViPham!C:C, "T13") - SUMIFS(NhatKy_ViPham!K:K, NhatKy_ViPham!E:E, "11_Ly_A", NhatKy_ViPham!F:F, B39, NhatKy_ViPham!C:C, "T13")</f>
        <v>100</v>
      </c>
      <c r="AE39" s="7">
        <f>100 + SUMIFS(NhatKy_ViPham!J:J, NhatKy_ViPham!E:E, "11_Ly_A", NhatKy_ViPham!F:F, B39, NhatKy_ViPham!C:C, "T14") - SUMIFS(NhatKy_ViPham!K:K, NhatKy_ViPham!E:E, "11_Ly_A", NhatKy_ViPham!F:F, B39, NhatKy_ViPham!C:C, "T14")</f>
        <v>100</v>
      </c>
      <c r="AF39" s="7">
        <f>100 + SUMIFS(NhatKy_ViPham!J:J, NhatKy_ViPham!E:E, "11_Ly_A", NhatKy_ViPham!F:F, B39, NhatKy_ViPham!C:C, "T15") - SUMIFS(NhatKy_ViPham!K:K, NhatKy_ViPham!E:E, "11_Ly_A", NhatKy_ViPham!F:F, B39, NhatKy_ViPham!C:C, "T15")</f>
        <v>100</v>
      </c>
      <c r="AG39" s="7">
        <f>100 + SUMIFS(NhatKy_ViPham!J:J, NhatKy_ViPham!E:E, "11_Ly_A", NhatKy_ViPham!F:F, B39, NhatKy_ViPham!C:C, "T16") - SUMIFS(NhatKy_ViPham!K:K, NhatKy_ViPham!E:E, "11_Ly_A", NhatKy_ViPham!F:F, B39, NhatKy_ViPham!C:C, "T16")</f>
        <v>100</v>
      </c>
      <c r="AH39" s="7">
        <f>100 + SUMIFS(NhatKy_ViPham!J:J, NhatKy_ViPham!E:E, "11_Ly_A", NhatKy_ViPham!F:F, B39, NhatKy_ViPham!C:C, "T17") - SUMIFS(NhatKy_ViPham!K:K, NhatKy_ViPham!E:E, "11_Ly_A", NhatKy_ViPham!F:F, B39, NhatKy_ViPham!C:C, "T17")</f>
        <v>100</v>
      </c>
      <c r="AI39" s="7">
        <f>100 + SUMIFS(NhatKy_ViPham!J:J, NhatKy_ViPham!E:E, "11_Ly_A", NhatKy_ViPham!F:F, B39, NhatKy_ViPham!C:C, "T18") - SUMIFS(NhatKy_ViPham!K:K, NhatKy_ViPham!E:E, "11_Ly_A", NhatKy_ViPham!F:F, B39, NhatKy_ViPham!C:C, "T18")</f>
        <v>100</v>
      </c>
      <c r="AJ39" s="7">
        <f>100 + SUMIFS(NhatKy_ViPham!J:J, NhatKy_ViPham!E:E, "11_Ly_A", NhatKy_ViPham!F:F, B39, NhatKy_ViPham!C:C, "T19") - SUMIFS(NhatKy_ViPham!K:K, NhatKy_ViPham!E:E, "11_Ly_A", NhatKy_ViPham!F:F, B39, NhatKy_ViPham!C:C, "T19")</f>
        <v>100</v>
      </c>
      <c r="AK39" s="7">
        <f>100 + SUMIFS(NhatKy_ViPham!J:J, NhatKy_ViPham!E:E, "11_Ly_A", NhatKy_ViPham!F:F, B39, NhatKy_ViPham!C:C, "T20") - SUMIFS(NhatKy_ViPham!K:K, NhatKy_ViPham!E:E, "11_Ly_A", NhatKy_ViPham!F:F, B39, NhatKy_ViPham!C:C, "T20")</f>
        <v>100</v>
      </c>
      <c r="AL39" s="7">
        <f>100 + SUMIFS(NhatKy_ViPham!J:J, NhatKy_ViPham!E:E, "11_Ly_A", NhatKy_ViPham!F:F, B39, NhatKy_ViPham!C:C, "T21") - SUMIFS(NhatKy_ViPham!K:K, NhatKy_ViPham!E:E, "11_Ly_A", NhatKy_ViPham!F:F, B39, NhatKy_ViPham!C:C, "T21")</f>
        <v>100</v>
      </c>
      <c r="AM39" s="7">
        <f>100 + SUMIFS(NhatKy_ViPham!J:J, NhatKy_ViPham!E:E, "11_Ly_A", NhatKy_ViPham!F:F, B39, NhatKy_ViPham!C:C, "T22") - SUMIFS(NhatKy_ViPham!K:K, NhatKy_ViPham!E:E, "11_Ly_A", NhatKy_ViPham!F:F, B39, NhatKy_ViPham!C:C, "T22")</f>
        <v>100</v>
      </c>
      <c r="AN39" s="7">
        <f>100 + SUMIFS(NhatKy_ViPham!J:J, NhatKy_ViPham!E:E, "11_Ly_A", NhatKy_ViPham!F:F, B39, NhatKy_ViPham!C:C, "T23") - SUMIFS(NhatKy_ViPham!K:K, NhatKy_ViPham!E:E, "11_Ly_A", NhatKy_ViPham!F:F, B39, NhatKy_ViPham!C:C, "T23")</f>
        <v>100</v>
      </c>
      <c r="AO39" s="7">
        <f>100 + SUMIFS(NhatKy_ViPham!J:J, NhatKy_ViPham!E:E, "11_Ly_A", NhatKy_ViPham!F:F, B39, NhatKy_ViPham!C:C, "T24") - SUMIFS(NhatKy_ViPham!K:K, NhatKy_ViPham!E:E, "11_Ly_A", NhatKy_ViPham!F:F, B39, NhatKy_ViPham!C:C, "T24")</f>
        <v>100</v>
      </c>
      <c r="AP39" s="7">
        <f>100 + SUMIFS(NhatKy_ViPham!J:J, NhatKy_ViPham!E:E, "11_Ly_A", NhatKy_ViPham!F:F, B39, NhatKy_ViPham!C:C, "T25") - SUMIFS(NhatKy_ViPham!K:K, NhatKy_ViPham!E:E, "11_Ly_A", NhatKy_ViPham!F:F, B39, NhatKy_ViPham!C:C, "T25")</f>
        <v>100</v>
      </c>
      <c r="AQ39" s="7">
        <f>100 + SUMIFS(NhatKy_ViPham!J:J, NhatKy_ViPham!E:E, "11_Ly_A", NhatKy_ViPham!F:F, B39, NhatKy_ViPham!C:C, "T26") - SUMIFS(NhatKy_ViPham!K:K, NhatKy_ViPham!E:E, "11_Ly_A", NhatKy_ViPham!F:F, B39, NhatKy_ViPham!C:C, "T26")</f>
        <v>100</v>
      </c>
      <c r="AR39" s="7">
        <f>100 + SUMIFS(NhatKy_ViPham!J:J, NhatKy_ViPham!E:E, "11_Ly_A", NhatKy_ViPham!F:F, B39, NhatKy_ViPham!C:C, "T27") - SUMIFS(NhatKy_ViPham!K:K, NhatKy_ViPham!E:E, "11_Ly_A", NhatKy_ViPham!F:F, B39, NhatKy_ViPham!C:C, "T27")</f>
        <v>100</v>
      </c>
      <c r="AS39" s="7">
        <f>100 + SUMIFS(NhatKy_ViPham!J:J, NhatKy_ViPham!E:E, "11_Ly_A", NhatKy_ViPham!F:F, B39, NhatKy_ViPham!C:C, "T28") - SUMIFS(NhatKy_ViPham!K:K, NhatKy_ViPham!E:E, "11_Ly_A", NhatKy_ViPham!F:F, B39, NhatKy_ViPham!C:C, "T28")</f>
        <v>100</v>
      </c>
      <c r="AT39" s="7">
        <f>100 + SUMIFS(NhatKy_ViPham!J:J, NhatKy_ViPham!E:E, "11_Ly_A", NhatKy_ViPham!F:F, B39, NhatKy_ViPham!C:C, "T29") - SUMIFS(NhatKy_ViPham!K:K, NhatKy_ViPham!E:E, "11_Ly_A", NhatKy_ViPham!F:F, B39, NhatKy_ViPham!C:C, "T29")</f>
        <v>100</v>
      </c>
      <c r="AU39" s="7">
        <f>100 + SUMIFS(NhatKy_ViPham!J:J, NhatKy_ViPham!E:E, "11_Ly_A", NhatKy_ViPham!F:F, B39, NhatKy_ViPham!C:C, "T30") - SUMIFS(NhatKy_ViPham!K:K, NhatKy_ViPham!E:E, "11_Ly_A", NhatKy_ViPham!F:F, B39, NhatKy_ViPham!C:C, "T30")</f>
        <v>100</v>
      </c>
      <c r="AV39" s="7">
        <f>100 + SUMIFS(NhatKy_ViPham!J:J, NhatKy_ViPham!E:E, "11_Ly_A", NhatKy_ViPham!F:F, B39, NhatKy_ViPham!C:C, "T31") - SUMIFS(NhatKy_ViPham!K:K, NhatKy_ViPham!E:E, "11_Ly_A", NhatKy_ViPham!F:F, B39, NhatKy_ViPham!C:C, "T31")</f>
        <v>100</v>
      </c>
      <c r="AW39" s="7">
        <f>100 + SUMIFS(NhatKy_ViPham!J:J, NhatKy_ViPham!E:E, "11_Ly_A", NhatKy_ViPham!F:F, B39, NhatKy_ViPham!C:C, "T32") - SUMIFS(NhatKy_ViPham!K:K, NhatKy_ViPham!E:E, "11_Ly_A", NhatKy_ViPham!F:F, B39, NhatKy_ViPham!C:C, "T32")</f>
        <v>100</v>
      </c>
      <c r="AX39" s="7">
        <f>100 + SUMIFS(NhatKy_ViPham!J:J, NhatKy_ViPham!E:E, "11_Ly_A", NhatKy_ViPham!F:F, B39, NhatKy_ViPham!C:C, "T33") - SUMIFS(NhatKy_ViPham!K:K, NhatKy_ViPham!E:E, "11_Ly_A", NhatKy_ViPham!F:F, B39, NhatKy_ViPham!C:C, "T33")</f>
        <v>100</v>
      </c>
      <c r="AY39" s="7">
        <f>100 + SUMIFS(NhatKy_ViPham!J:J, NhatKy_ViPham!E:E, "11_Ly_A", NhatKy_ViPham!F:F, B39, NhatKy_ViPham!C:C, "T34") - SUMIFS(NhatKy_ViPham!K:K, NhatKy_ViPham!E:E, "11_Ly_A", NhatKy_ViPham!F:F, B39, NhatKy_ViPham!C:C, "T34")</f>
        <v>100</v>
      </c>
      <c r="AZ39" s="7">
        <f>100 + SUMIFS(NhatKy_ViPham!J:J, NhatKy_ViPham!E:E, "11_Ly_A", NhatKy_ViPham!F:F, B39, NhatKy_ViPham!C:C, "T35") - SUMIFS(NhatKy_ViPham!K:K, NhatKy_ViPham!E:E, "11_Ly_A", NhatKy_ViPham!F:F, B39, NhatKy_ViPham!C:C, "T35")</f>
        <v>100</v>
      </c>
      <c r="BA39" s="12">
        <f t="shared" si="0"/>
        <v>100</v>
      </c>
      <c r="BB39" s="11" t="s">
        <v>430</v>
      </c>
      <c r="BC39" s="14" t="str">
        <f t="shared" si="1"/>
        <v>Tốt</v>
      </c>
      <c r="BD39" s="10" t="str">
        <f t="shared" si="2"/>
        <v>🟢 BÌNH THƯỜNG</v>
      </c>
    </row>
    <row r="40" spans="1:56" x14ac:dyDescent="0.25">
      <c r="A40" s="5">
        <v>32</v>
      </c>
      <c r="B40" s="15" t="s">
        <v>1575</v>
      </c>
      <c r="C40" s="5" t="s">
        <v>1576</v>
      </c>
      <c r="D40" s="5" t="s">
        <v>429</v>
      </c>
      <c r="E40" s="11" t="s">
        <v>430</v>
      </c>
      <c r="F40" s="6">
        <f>SUMIFS(NhatKy_ViPham!K:K, NhatKy_ViPham!E:E, "11_Ly_A", NhatKy_ViPham!F:F, B40, NhatKy_ViPham!H:H, "L01")</f>
        <v>0</v>
      </c>
      <c r="G40" s="6">
        <f>SUMIFS(NhatKy_ViPham!K:K, NhatKy_ViPham!E:E, "11_Ly_A", NhatKy_ViPham!F:F, B40, NhatKy_ViPham!H:H, "L02")</f>
        <v>0</v>
      </c>
      <c r="H40" s="6">
        <f>SUMIFS(NhatKy_ViPham!K:K, NhatKy_ViPham!E:E, "11_Ly_A", NhatKy_ViPham!F:F, B40, NhatKy_ViPham!H:H, "L03")</f>
        <v>0</v>
      </c>
      <c r="I40" s="6">
        <f>SUMIFS(NhatKy_ViPham!K:K, NhatKy_ViPham!E:E, "11_Ly_A", NhatKy_ViPham!F:F, B40, NhatKy_ViPham!H:H, "L04")</f>
        <v>0</v>
      </c>
      <c r="J40" s="6">
        <f>SUMIFS(NhatKy_ViPham!K:K, NhatKy_ViPham!E:E, "11_Ly_A", NhatKy_ViPham!F:F, B40, NhatKy_ViPham!H:H, "L05")</f>
        <v>0</v>
      </c>
      <c r="K40" s="6">
        <f>SUMIFS(NhatKy_ViPham!K:K, NhatKy_ViPham!E:E, "11_Ly_A", NhatKy_ViPham!F:F, B40, NhatKy_ViPham!H:H, "L06")</f>
        <v>0</v>
      </c>
      <c r="L40" s="6">
        <f>SUMIFS(NhatKy_ViPham!K:K, NhatKy_ViPham!E:E, "11_Ly_A", NhatKy_ViPham!F:F, B40, NhatKy_ViPham!H:H, "L07")</f>
        <v>0</v>
      </c>
      <c r="M40" s="6">
        <f>SUMIFS(NhatKy_ViPham!K:K, NhatKy_ViPham!E:E, "11_Ly_A", NhatKy_ViPham!F:F, B40, NhatKy_ViPham!H:H, "L08")</f>
        <v>0</v>
      </c>
      <c r="N40" s="6">
        <f>SUMIFS(NhatKy_ViPham!K:K, NhatKy_ViPham!E:E, "11_Ly_A", NhatKy_ViPham!F:F, B40, NhatKy_ViPham!H:H, "L09")</f>
        <v>0</v>
      </c>
      <c r="O40" s="6">
        <f>SUMIFS(NhatKy_ViPham!K:K, NhatKy_ViPham!E:E, "11_Ly_A", NhatKy_ViPham!F:F, B40, NhatKy_ViPham!H:H, "L10")</f>
        <v>0</v>
      </c>
      <c r="P40" s="12">
        <f>SUMIFS(NhatKy_ViPham!J:J, NhatKy_ViPham!E:E, "11_Ly_A", NhatKy_ViPham!F:F, B40)</f>
        <v>0</v>
      </c>
      <c r="Q40" s="13">
        <f>SUMIFS(NhatKy_ViPham!K:K, NhatKy_ViPham!E:E, "11_Ly_A", NhatKy_ViPham!F:F, B40)</f>
        <v>0</v>
      </c>
      <c r="R40" s="6">
        <f>100 + SUMIFS(NhatKy_ViPham!J:J, NhatKy_ViPham!E:E, "11_Ly_A", NhatKy_ViPham!F:F, B40, NhatKy_ViPham!C:C, "T1") - SUMIFS(NhatKy_ViPham!K:K, NhatKy_ViPham!E:E, "11_Ly_A", NhatKy_ViPham!F:F, B40, NhatKy_ViPham!C:C, "T1")</f>
        <v>100</v>
      </c>
      <c r="S40" s="6">
        <f>100 + SUMIFS(NhatKy_ViPham!J:J, NhatKy_ViPham!E:E, "11_Ly_A", NhatKy_ViPham!F:F, B40, NhatKy_ViPham!C:C, "T2") - SUMIFS(NhatKy_ViPham!K:K, NhatKy_ViPham!E:E, "11_Ly_A", NhatKy_ViPham!F:F, B40, NhatKy_ViPham!C:C, "T2")</f>
        <v>100</v>
      </c>
      <c r="T40" s="6">
        <f>100 + SUMIFS(NhatKy_ViPham!J:J, NhatKy_ViPham!E:E, "11_Ly_A", NhatKy_ViPham!F:F, B40, NhatKy_ViPham!C:C, "T3") - SUMIFS(NhatKy_ViPham!K:K, NhatKy_ViPham!E:E, "11_Ly_A", NhatKy_ViPham!F:F, B40, NhatKy_ViPham!C:C, "T3")</f>
        <v>100</v>
      </c>
      <c r="U40" s="6">
        <f>100 + SUMIFS(NhatKy_ViPham!J:J, NhatKy_ViPham!E:E, "11_Ly_A", NhatKy_ViPham!F:F, B40, NhatKy_ViPham!C:C, "T4") - SUMIFS(NhatKy_ViPham!K:K, NhatKy_ViPham!E:E, "11_Ly_A", NhatKy_ViPham!F:F, B40, NhatKy_ViPham!C:C, "T4")</f>
        <v>100</v>
      </c>
      <c r="V40" s="6">
        <f>100 + SUMIFS(NhatKy_ViPham!J:J, NhatKy_ViPham!E:E, "11_Ly_A", NhatKy_ViPham!F:F, B40, NhatKy_ViPham!C:C, "T5") - SUMIFS(NhatKy_ViPham!K:K, NhatKy_ViPham!E:E, "11_Ly_A", NhatKy_ViPham!F:F, B40, NhatKy_ViPham!C:C, "T5")</f>
        <v>100</v>
      </c>
      <c r="W40" s="6">
        <f>100 + SUMIFS(NhatKy_ViPham!J:J, NhatKy_ViPham!E:E, "11_Ly_A", NhatKy_ViPham!F:F, B40, NhatKy_ViPham!C:C, "T6") - SUMIFS(NhatKy_ViPham!K:K, NhatKy_ViPham!E:E, "11_Ly_A", NhatKy_ViPham!F:F, B40, NhatKy_ViPham!C:C, "T6")</f>
        <v>100</v>
      </c>
      <c r="X40" s="6">
        <f>100 + SUMIFS(NhatKy_ViPham!J:J, NhatKy_ViPham!E:E, "11_Ly_A", NhatKy_ViPham!F:F, B40, NhatKy_ViPham!C:C, "T7") - SUMIFS(NhatKy_ViPham!K:K, NhatKy_ViPham!E:E, "11_Ly_A", NhatKy_ViPham!F:F, B40, NhatKy_ViPham!C:C, "T7")</f>
        <v>100</v>
      </c>
      <c r="Y40" s="6">
        <f>100 + SUMIFS(NhatKy_ViPham!J:J, NhatKy_ViPham!E:E, "11_Ly_A", NhatKy_ViPham!F:F, B40, NhatKy_ViPham!C:C, "T8") - SUMIFS(NhatKy_ViPham!K:K, NhatKy_ViPham!E:E, "11_Ly_A", NhatKy_ViPham!F:F, B40, NhatKy_ViPham!C:C, "T8")</f>
        <v>100</v>
      </c>
      <c r="Z40" s="6">
        <f>100 + SUMIFS(NhatKy_ViPham!J:J, NhatKy_ViPham!E:E, "11_Ly_A", NhatKy_ViPham!F:F, B40, NhatKy_ViPham!C:C, "T9") - SUMIFS(NhatKy_ViPham!K:K, NhatKy_ViPham!E:E, "11_Ly_A", NhatKy_ViPham!F:F, B40, NhatKy_ViPham!C:C, "T9")</f>
        <v>100</v>
      </c>
      <c r="AA40" s="6">
        <f>100 + SUMIFS(NhatKy_ViPham!J:J, NhatKy_ViPham!E:E, "11_Ly_A", NhatKy_ViPham!F:F, B40, NhatKy_ViPham!C:C, "T10") - SUMIFS(NhatKy_ViPham!K:K, NhatKy_ViPham!E:E, "11_Ly_A", NhatKy_ViPham!F:F, B40, NhatKy_ViPham!C:C, "T10")</f>
        <v>100</v>
      </c>
      <c r="AB40" s="6">
        <f>100 + SUMIFS(NhatKy_ViPham!J:J, NhatKy_ViPham!E:E, "11_Ly_A", NhatKy_ViPham!F:F, B40, NhatKy_ViPham!C:C, "T11") - SUMIFS(NhatKy_ViPham!K:K, NhatKy_ViPham!E:E, "11_Ly_A", NhatKy_ViPham!F:F, B40, NhatKy_ViPham!C:C, "T11")</f>
        <v>100</v>
      </c>
      <c r="AC40" s="6">
        <f>100 + SUMIFS(NhatKy_ViPham!J:J, NhatKy_ViPham!E:E, "11_Ly_A", NhatKy_ViPham!F:F, B40, NhatKy_ViPham!C:C, "T12") - SUMIFS(NhatKy_ViPham!K:K, NhatKy_ViPham!E:E, "11_Ly_A", NhatKy_ViPham!F:F, B40, NhatKy_ViPham!C:C, "T12")</f>
        <v>100</v>
      </c>
      <c r="AD40" s="6">
        <f>100 + SUMIFS(NhatKy_ViPham!J:J, NhatKy_ViPham!E:E, "11_Ly_A", NhatKy_ViPham!F:F, B40, NhatKy_ViPham!C:C, "T13") - SUMIFS(NhatKy_ViPham!K:K, NhatKy_ViPham!E:E, "11_Ly_A", NhatKy_ViPham!F:F, B40, NhatKy_ViPham!C:C, "T13")</f>
        <v>100</v>
      </c>
      <c r="AE40" s="6">
        <f>100 + SUMIFS(NhatKy_ViPham!J:J, NhatKy_ViPham!E:E, "11_Ly_A", NhatKy_ViPham!F:F, B40, NhatKy_ViPham!C:C, "T14") - SUMIFS(NhatKy_ViPham!K:K, NhatKy_ViPham!E:E, "11_Ly_A", NhatKy_ViPham!F:F, B40, NhatKy_ViPham!C:C, "T14")</f>
        <v>100</v>
      </c>
      <c r="AF40" s="6">
        <f>100 + SUMIFS(NhatKy_ViPham!J:J, NhatKy_ViPham!E:E, "11_Ly_A", NhatKy_ViPham!F:F, B40, NhatKy_ViPham!C:C, "T15") - SUMIFS(NhatKy_ViPham!K:K, NhatKy_ViPham!E:E, "11_Ly_A", NhatKy_ViPham!F:F, B40, NhatKy_ViPham!C:C, "T15")</f>
        <v>100</v>
      </c>
      <c r="AG40" s="6">
        <f>100 + SUMIFS(NhatKy_ViPham!J:J, NhatKy_ViPham!E:E, "11_Ly_A", NhatKy_ViPham!F:F, B40, NhatKy_ViPham!C:C, "T16") - SUMIFS(NhatKy_ViPham!K:K, NhatKy_ViPham!E:E, "11_Ly_A", NhatKy_ViPham!F:F, B40, NhatKy_ViPham!C:C, "T16")</f>
        <v>100</v>
      </c>
      <c r="AH40" s="6">
        <f>100 + SUMIFS(NhatKy_ViPham!J:J, NhatKy_ViPham!E:E, "11_Ly_A", NhatKy_ViPham!F:F, B40, NhatKy_ViPham!C:C, "T17") - SUMIFS(NhatKy_ViPham!K:K, NhatKy_ViPham!E:E, "11_Ly_A", NhatKy_ViPham!F:F, B40, NhatKy_ViPham!C:C, "T17")</f>
        <v>100</v>
      </c>
      <c r="AI40" s="6">
        <f>100 + SUMIFS(NhatKy_ViPham!J:J, NhatKy_ViPham!E:E, "11_Ly_A", NhatKy_ViPham!F:F, B40, NhatKy_ViPham!C:C, "T18") - SUMIFS(NhatKy_ViPham!K:K, NhatKy_ViPham!E:E, "11_Ly_A", NhatKy_ViPham!F:F, B40, NhatKy_ViPham!C:C, "T18")</f>
        <v>100</v>
      </c>
      <c r="AJ40" s="6">
        <f>100 + SUMIFS(NhatKy_ViPham!J:J, NhatKy_ViPham!E:E, "11_Ly_A", NhatKy_ViPham!F:F, B40, NhatKy_ViPham!C:C, "T19") - SUMIFS(NhatKy_ViPham!K:K, NhatKy_ViPham!E:E, "11_Ly_A", NhatKy_ViPham!F:F, B40, NhatKy_ViPham!C:C, "T19")</f>
        <v>100</v>
      </c>
      <c r="AK40" s="6">
        <f>100 + SUMIFS(NhatKy_ViPham!J:J, NhatKy_ViPham!E:E, "11_Ly_A", NhatKy_ViPham!F:F, B40, NhatKy_ViPham!C:C, "T20") - SUMIFS(NhatKy_ViPham!K:K, NhatKy_ViPham!E:E, "11_Ly_A", NhatKy_ViPham!F:F, B40, NhatKy_ViPham!C:C, "T20")</f>
        <v>100</v>
      </c>
      <c r="AL40" s="6">
        <f>100 + SUMIFS(NhatKy_ViPham!J:J, NhatKy_ViPham!E:E, "11_Ly_A", NhatKy_ViPham!F:F, B40, NhatKy_ViPham!C:C, "T21") - SUMIFS(NhatKy_ViPham!K:K, NhatKy_ViPham!E:E, "11_Ly_A", NhatKy_ViPham!F:F, B40, NhatKy_ViPham!C:C, "T21")</f>
        <v>100</v>
      </c>
      <c r="AM40" s="6">
        <f>100 + SUMIFS(NhatKy_ViPham!J:J, NhatKy_ViPham!E:E, "11_Ly_A", NhatKy_ViPham!F:F, B40, NhatKy_ViPham!C:C, "T22") - SUMIFS(NhatKy_ViPham!K:K, NhatKy_ViPham!E:E, "11_Ly_A", NhatKy_ViPham!F:F, B40, NhatKy_ViPham!C:C, "T22")</f>
        <v>100</v>
      </c>
      <c r="AN40" s="6">
        <f>100 + SUMIFS(NhatKy_ViPham!J:J, NhatKy_ViPham!E:E, "11_Ly_A", NhatKy_ViPham!F:F, B40, NhatKy_ViPham!C:C, "T23") - SUMIFS(NhatKy_ViPham!K:K, NhatKy_ViPham!E:E, "11_Ly_A", NhatKy_ViPham!F:F, B40, NhatKy_ViPham!C:C, "T23")</f>
        <v>100</v>
      </c>
      <c r="AO40" s="6">
        <f>100 + SUMIFS(NhatKy_ViPham!J:J, NhatKy_ViPham!E:E, "11_Ly_A", NhatKy_ViPham!F:F, B40, NhatKy_ViPham!C:C, "T24") - SUMIFS(NhatKy_ViPham!K:K, NhatKy_ViPham!E:E, "11_Ly_A", NhatKy_ViPham!F:F, B40, NhatKy_ViPham!C:C, "T24")</f>
        <v>100</v>
      </c>
      <c r="AP40" s="6">
        <f>100 + SUMIFS(NhatKy_ViPham!J:J, NhatKy_ViPham!E:E, "11_Ly_A", NhatKy_ViPham!F:F, B40, NhatKy_ViPham!C:C, "T25") - SUMIFS(NhatKy_ViPham!K:K, NhatKy_ViPham!E:E, "11_Ly_A", NhatKy_ViPham!F:F, B40, NhatKy_ViPham!C:C, "T25")</f>
        <v>100</v>
      </c>
      <c r="AQ40" s="6">
        <f>100 + SUMIFS(NhatKy_ViPham!J:J, NhatKy_ViPham!E:E, "11_Ly_A", NhatKy_ViPham!F:F, B40, NhatKy_ViPham!C:C, "T26") - SUMIFS(NhatKy_ViPham!K:K, NhatKy_ViPham!E:E, "11_Ly_A", NhatKy_ViPham!F:F, B40, NhatKy_ViPham!C:C, "T26")</f>
        <v>100</v>
      </c>
      <c r="AR40" s="6">
        <f>100 + SUMIFS(NhatKy_ViPham!J:J, NhatKy_ViPham!E:E, "11_Ly_A", NhatKy_ViPham!F:F, B40, NhatKy_ViPham!C:C, "T27") - SUMIFS(NhatKy_ViPham!K:K, NhatKy_ViPham!E:E, "11_Ly_A", NhatKy_ViPham!F:F, B40, NhatKy_ViPham!C:C, "T27")</f>
        <v>100</v>
      </c>
      <c r="AS40" s="6">
        <f>100 + SUMIFS(NhatKy_ViPham!J:J, NhatKy_ViPham!E:E, "11_Ly_A", NhatKy_ViPham!F:F, B40, NhatKy_ViPham!C:C, "T28") - SUMIFS(NhatKy_ViPham!K:K, NhatKy_ViPham!E:E, "11_Ly_A", NhatKy_ViPham!F:F, B40, NhatKy_ViPham!C:C, "T28")</f>
        <v>100</v>
      </c>
      <c r="AT40" s="6">
        <f>100 + SUMIFS(NhatKy_ViPham!J:J, NhatKy_ViPham!E:E, "11_Ly_A", NhatKy_ViPham!F:F, B40, NhatKy_ViPham!C:C, "T29") - SUMIFS(NhatKy_ViPham!K:K, NhatKy_ViPham!E:E, "11_Ly_A", NhatKy_ViPham!F:F, B40, NhatKy_ViPham!C:C, "T29")</f>
        <v>100</v>
      </c>
      <c r="AU40" s="6">
        <f>100 + SUMIFS(NhatKy_ViPham!J:J, NhatKy_ViPham!E:E, "11_Ly_A", NhatKy_ViPham!F:F, B40, NhatKy_ViPham!C:C, "T30") - SUMIFS(NhatKy_ViPham!K:K, NhatKy_ViPham!E:E, "11_Ly_A", NhatKy_ViPham!F:F, B40, NhatKy_ViPham!C:C, "T30")</f>
        <v>100</v>
      </c>
      <c r="AV40" s="6">
        <f>100 + SUMIFS(NhatKy_ViPham!J:J, NhatKy_ViPham!E:E, "11_Ly_A", NhatKy_ViPham!F:F, B40, NhatKy_ViPham!C:C, "T31") - SUMIFS(NhatKy_ViPham!K:K, NhatKy_ViPham!E:E, "11_Ly_A", NhatKy_ViPham!F:F, B40, NhatKy_ViPham!C:C, "T31")</f>
        <v>100</v>
      </c>
      <c r="AW40" s="6">
        <f>100 + SUMIFS(NhatKy_ViPham!J:J, NhatKy_ViPham!E:E, "11_Ly_A", NhatKy_ViPham!F:F, B40, NhatKy_ViPham!C:C, "T32") - SUMIFS(NhatKy_ViPham!K:K, NhatKy_ViPham!E:E, "11_Ly_A", NhatKy_ViPham!F:F, B40, NhatKy_ViPham!C:C, "T32")</f>
        <v>100</v>
      </c>
      <c r="AX40" s="6">
        <f>100 + SUMIFS(NhatKy_ViPham!J:J, NhatKy_ViPham!E:E, "11_Ly_A", NhatKy_ViPham!F:F, B40, NhatKy_ViPham!C:C, "T33") - SUMIFS(NhatKy_ViPham!K:K, NhatKy_ViPham!E:E, "11_Ly_A", NhatKy_ViPham!F:F, B40, NhatKy_ViPham!C:C, "T33")</f>
        <v>100</v>
      </c>
      <c r="AY40" s="6">
        <f>100 + SUMIFS(NhatKy_ViPham!J:J, NhatKy_ViPham!E:E, "11_Ly_A", NhatKy_ViPham!F:F, B40, NhatKy_ViPham!C:C, "T34") - SUMIFS(NhatKy_ViPham!K:K, NhatKy_ViPham!E:E, "11_Ly_A", NhatKy_ViPham!F:F, B40, NhatKy_ViPham!C:C, "T34")</f>
        <v>100</v>
      </c>
      <c r="AZ40" s="6">
        <f>100 + SUMIFS(NhatKy_ViPham!J:J, NhatKy_ViPham!E:E, "11_Ly_A", NhatKy_ViPham!F:F, B40, NhatKy_ViPham!C:C, "T35") - SUMIFS(NhatKy_ViPham!K:K, NhatKy_ViPham!E:E, "11_Ly_A", NhatKy_ViPham!F:F, B40, NhatKy_ViPham!C:C, "T35")</f>
        <v>100</v>
      </c>
      <c r="BA40" s="12">
        <f t="shared" si="0"/>
        <v>100</v>
      </c>
      <c r="BB40" s="11" t="s">
        <v>430</v>
      </c>
      <c r="BC40" s="16" t="str">
        <f t="shared" si="1"/>
        <v>Tốt</v>
      </c>
      <c r="BD40" s="15" t="str">
        <f t="shared" si="2"/>
        <v>🟢 BÌNH THƯỜNG</v>
      </c>
    </row>
    <row r="41" spans="1:56" x14ac:dyDescent="0.25">
      <c r="A41" s="4">
        <v>33</v>
      </c>
      <c r="B41" s="10" t="s">
        <v>1577</v>
      </c>
      <c r="C41" s="4" t="s">
        <v>1381</v>
      </c>
      <c r="D41" s="4" t="s">
        <v>435</v>
      </c>
      <c r="E41" s="11" t="s">
        <v>430</v>
      </c>
      <c r="F41" s="7">
        <f>SUMIFS(NhatKy_ViPham!K:K, NhatKy_ViPham!E:E, "11_Ly_A", NhatKy_ViPham!F:F, B41, NhatKy_ViPham!H:H, "L01")</f>
        <v>0</v>
      </c>
      <c r="G41" s="7">
        <f>SUMIFS(NhatKy_ViPham!K:K, NhatKy_ViPham!E:E, "11_Ly_A", NhatKy_ViPham!F:F, B41, NhatKy_ViPham!H:H, "L02")</f>
        <v>0</v>
      </c>
      <c r="H41" s="7">
        <f>SUMIFS(NhatKy_ViPham!K:K, NhatKy_ViPham!E:E, "11_Ly_A", NhatKy_ViPham!F:F, B41, NhatKy_ViPham!H:H, "L03")</f>
        <v>0</v>
      </c>
      <c r="I41" s="7">
        <f>SUMIFS(NhatKy_ViPham!K:K, NhatKy_ViPham!E:E, "11_Ly_A", NhatKy_ViPham!F:F, B41, NhatKy_ViPham!H:H, "L04")</f>
        <v>0</v>
      </c>
      <c r="J41" s="7">
        <f>SUMIFS(NhatKy_ViPham!K:K, NhatKy_ViPham!E:E, "11_Ly_A", NhatKy_ViPham!F:F, B41, NhatKy_ViPham!H:H, "L05")</f>
        <v>0</v>
      </c>
      <c r="K41" s="7">
        <f>SUMIFS(NhatKy_ViPham!K:K, NhatKy_ViPham!E:E, "11_Ly_A", NhatKy_ViPham!F:F, B41, NhatKy_ViPham!H:H, "L06")</f>
        <v>0</v>
      </c>
      <c r="L41" s="7">
        <f>SUMIFS(NhatKy_ViPham!K:K, NhatKy_ViPham!E:E, "11_Ly_A", NhatKy_ViPham!F:F, B41, NhatKy_ViPham!H:H, "L07")</f>
        <v>0</v>
      </c>
      <c r="M41" s="7">
        <f>SUMIFS(NhatKy_ViPham!K:K, NhatKy_ViPham!E:E, "11_Ly_A", NhatKy_ViPham!F:F, B41, NhatKy_ViPham!H:H, "L08")</f>
        <v>0</v>
      </c>
      <c r="N41" s="7">
        <f>SUMIFS(NhatKy_ViPham!K:K, NhatKy_ViPham!E:E, "11_Ly_A", NhatKy_ViPham!F:F, B41, NhatKy_ViPham!H:H, "L09")</f>
        <v>0</v>
      </c>
      <c r="O41" s="7">
        <f>SUMIFS(NhatKy_ViPham!K:K, NhatKy_ViPham!E:E, "11_Ly_A", NhatKy_ViPham!F:F, B41, NhatKy_ViPham!H:H, "L10")</f>
        <v>0</v>
      </c>
      <c r="P41" s="12">
        <f>SUMIFS(NhatKy_ViPham!J:J, NhatKy_ViPham!E:E, "11_Ly_A", NhatKy_ViPham!F:F, B41)</f>
        <v>0</v>
      </c>
      <c r="Q41" s="13">
        <f>SUMIFS(NhatKy_ViPham!K:K, NhatKy_ViPham!E:E, "11_Ly_A", NhatKy_ViPham!F:F, B41)</f>
        <v>0</v>
      </c>
      <c r="R41" s="7">
        <f>100 + SUMIFS(NhatKy_ViPham!J:J, NhatKy_ViPham!E:E, "11_Ly_A", NhatKy_ViPham!F:F, B41, NhatKy_ViPham!C:C, "T1") - SUMIFS(NhatKy_ViPham!K:K, NhatKy_ViPham!E:E, "11_Ly_A", NhatKy_ViPham!F:F, B41, NhatKy_ViPham!C:C, "T1")</f>
        <v>100</v>
      </c>
      <c r="S41" s="7">
        <f>100 + SUMIFS(NhatKy_ViPham!J:J, NhatKy_ViPham!E:E, "11_Ly_A", NhatKy_ViPham!F:F, B41, NhatKy_ViPham!C:C, "T2") - SUMIFS(NhatKy_ViPham!K:K, NhatKy_ViPham!E:E, "11_Ly_A", NhatKy_ViPham!F:F, B41, NhatKy_ViPham!C:C, "T2")</f>
        <v>100</v>
      </c>
      <c r="T41" s="7">
        <f>100 + SUMIFS(NhatKy_ViPham!J:J, NhatKy_ViPham!E:E, "11_Ly_A", NhatKy_ViPham!F:F, B41, NhatKy_ViPham!C:C, "T3") - SUMIFS(NhatKy_ViPham!K:K, NhatKy_ViPham!E:E, "11_Ly_A", NhatKy_ViPham!F:F, B41, NhatKy_ViPham!C:C, "T3")</f>
        <v>100</v>
      </c>
      <c r="U41" s="7">
        <f>100 + SUMIFS(NhatKy_ViPham!J:J, NhatKy_ViPham!E:E, "11_Ly_A", NhatKy_ViPham!F:F, B41, NhatKy_ViPham!C:C, "T4") - SUMIFS(NhatKy_ViPham!K:K, NhatKy_ViPham!E:E, "11_Ly_A", NhatKy_ViPham!F:F, B41, NhatKy_ViPham!C:C, "T4")</f>
        <v>100</v>
      </c>
      <c r="V41" s="7">
        <f>100 + SUMIFS(NhatKy_ViPham!J:J, NhatKy_ViPham!E:E, "11_Ly_A", NhatKy_ViPham!F:F, B41, NhatKy_ViPham!C:C, "T5") - SUMIFS(NhatKy_ViPham!K:K, NhatKy_ViPham!E:E, "11_Ly_A", NhatKy_ViPham!F:F, B41, NhatKy_ViPham!C:C, "T5")</f>
        <v>100</v>
      </c>
      <c r="W41" s="7">
        <f>100 + SUMIFS(NhatKy_ViPham!J:J, NhatKy_ViPham!E:E, "11_Ly_A", NhatKy_ViPham!F:F, B41, NhatKy_ViPham!C:C, "T6") - SUMIFS(NhatKy_ViPham!K:K, NhatKy_ViPham!E:E, "11_Ly_A", NhatKy_ViPham!F:F, B41, NhatKy_ViPham!C:C, "T6")</f>
        <v>100</v>
      </c>
      <c r="X41" s="7">
        <f>100 + SUMIFS(NhatKy_ViPham!J:J, NhatKy_ViPham!E:E, "11_Ly_A", NhatKy_ViPham!F:F, B41, NhatKy_ViPham!C:C, "T7") - SUMIFS(NhatKy_ViPham!K:K, NhatKy_ViPham!E:E, "11_Ly_A", NhatKy_ViPham!F:F, B41, NhatKy_ViPham!C:C, "T7")</f>
        <v>100</v>
      </c>
      <c r="Y41" s="7">
        <f>100 + SUMIFS(NhatKy_ViPham!J:J, NhatKy_ViPham!E:E, "11_Ly_A", NhatKy_ViPham!F:F, B41, NhatKy_ViPham!C:C, "T8") - SUMIFS(NhatKy_ViPham!K:K, NhatKy_ViPham!E:E, "11_Ly_A", NhatKy_ViPham!F:F, B41, NhatKy_ViPham!C:C, "T8")</f>
        <v>100</v>
      </c>
      <c r="Z41" s="7">
        <f>100 + SUMIFS(NhatKy_ViPham!J:J, NhatKy_ViPham!E:E, "11_Ly_A", NhatKy_ViPham!F:F, B41, NhatKy_ViPham!C:C, "T9") - SUMIFS(NhatKy_ViPham!K:K, NhatKy_ViPham!E:E, "11_Ly_A", NhatKy_ViPham!F:F, B41, NhatKy_ViPham!C:C, "T9")</f>
        <v>100</v>
      </c>
      <c r="AA41" s="7">
        <f>100 + SUMIFS(NhatKy_ViPham!J:J, NhatKy_ViPham!E:E, "11_Ly_A", NhatKy_ViPham!F:F, B41, NhatKy_ViPham!C:C, "T10") - SUMIFS(NhatKy_ViPham!K:K, NhatKy_ViPham!E:E, "11_Ly_A", NhatKy_ViPham!F:F, B41, NhatKy_ViPham!C:C, "T10")</f>
        <v>100</v>
      </c>
      <c r="AB41" s="7">
        <f>100 + SUMIFS(NhatKy_ViPham!J:J, NhatKy_ViPham!E:E, "11_Ly_A", NhatKy_ViPham!F:F, B41, NhatKy_ViPham!C:C, "T11") - SUMIFS(NhatKy_ViPham!K:K, NhatKy_ViPham!E:E, "11_Ly_A", NhatKy_ViPham!F:F, B41, NhatKy_ViPham!C:C, "T11")</f>
        <v>100</v>
      </c>
      <c r="AC41" s="7">
        <f>100 + SUMIFS(NhatKy_ViPham!J:J, NhatKy_ViPham!E:E, "11_Ly_A", NhatKy_ViPham!F:F, B41, NhatKy_ViPham!C:C, "T12") - SUMIFS(NhatKy_ViPham!K:K, NhatKy_ViPham!E:E, "11_Ly_A", NhatKy_ViPham!F:F, B41, NhatKy_ViPham!C:C, "T12")</f>
        <v>100</v>
      </c>
      <c r="AD41" s="7">
        <f>100 + SUMIFS(NhatKy_ViPham!J:J, NhatKy_ViPham!E:E, "11_Ly_A", NhatKy_ViPham!F:F, B41, NhatKy_ViPham!C:C, "T13") - SUMIFS(NhatKy_ViPham!K:K, NhatKy_ViPham!E:E, "11_Ly_A", NhatKy_ViPham!F:F, B41, NhatKy_ViPham!C:C, "T13")</f>
        <v>100</v>
      </c>
      <c r="AE41" s="7">
        <f>100 + SUMIFS(NhatKy_ViPham!J:J, NhatKy_ViPham!E:E, "11_Ly_A", NhatKy_ViPham!F:F, B41, NhatKy_ViPham!C:C, "T14") - SUMIFS(NhatKy_ViPham!K:K, NhatKy_ViPham!E:E, "11_Ly_A", NhatKy_ViPham!F:F, B41, NhatKy_ViPham!C:C, "T14")</f>
        <v>100</v>
      </c>
      <c r="AF41" s="7">
        <f>100 + SUMIFS(NhatKy_ViPham!J:J, NhatKy_ViPham!E:E, "11_Ly_A", NhatKy_ViPham!F:F, B41, NhatKy_ViPham!C:C, "T15") - SUMIFS(NhatKy_ViPham!K:K, NhatKy_ViPham!E:E, "11_Ly_A", NhatKy_ViPham!F:F, B41, NhatKy_ViPham!C:C, "T15")</f>
        <v>100</v>
      </c>
      <c r="AG41" s="7">
        <f>100 + SUMIFS(NhatKy_ViPham!J:J, NhatKy_ViPham!E:E, "11_Ly_A", NhatKy_ViPham!F:F, B41, NhatKy_ViPham!C:C, "T16") - SUMIFS(NhatKy_ViPham!K:K, NhatKy_ViPham!E:E, "11_Ly_A", NhatKy_ViPham!F:F, B41, NhatKy_ViPham!C:C, "T16")</f>
        <v>100</v>
      </c>
      <c r="AH41" s="7">
        <f>100 + SUMIFS(NhatKy_ViPham!J:J, NhatKy_ViPham!E:E, "11_Ly_A", NhatKy_ViPham!F:F, B41, NhatKy_ViPham!C:C, "T17") - SUMIFS(NhatKy_ViPham!K:K, NhatKy_ViPham!E:E, "11_Ly_A", NhatKy_ViPham!F:F, B41, NhatKy_ViPham!C:C, "T17")</f>
        <v>100</v>
      </c>
      <c r="AI41" s="7">
        <f>100 + SUMIFS(NhatKy_ViPham!J:J, NhatKy_ViPham!E:E, "11_Ly_A", NhatKy_ViPham!F:F, B41, NhatKy_ViPham!C:C, "T18") - SUMIFS(NhatKy_ViPham!K:K, NhatKy_ViPham!E:E, "11_Ly_A", NhatKy_ViPham!F:F, B41, NhatKy_ViPham!C:C, "T18")</f>
        <v>100</v>
      </c>
      <c r="AJ41" s="7">
        <f>100 + SUMIFS(NhatKy_ViPham!J:J, NhatKy_ViPham!E:E, "11_Ly_A", NhatKy_ViPham!F:F, B41, NhatKy_ViPham!C:C, "T19") - SUMIFS(NhatKy_ViPham!K:K, NhatKy_ViPham!E:E, "11_Ly_A", NhatKy_ViPham!F:F, B41, NhatKy_ViPham!C:C, "T19")</f>
        <v>100</v>
      </c>
      <c r="AK41" s="7">
        <f>100 + SUMIFS(NhatKy_ViPham!J:J, NhatKy_ViPham!E:E, "11_Ly_A", NhatKy_ViPham!F:F, B41, NhatKy_ViPham!C:C, "T20") - SUMIFS(NhatKy_ViPham!K:K, NhatKy_ViPham!E:E, "11_Ly_A", NhatKy_ViPham!F:F, B41, NhatKy_ViPham!C:C, "T20")</f>
        <v>100</v>
      </c>
      <c r="AL41" s="7">
        <f>100 + SUMIFS(NhatKy_ViPham!J:J, NhatKy_ViPham!E:E, "11_Ly_A", NhatKy_ViPham!F:F, B41, NhatKy_ViPham!C:C, "T21") - SUMIFS(NhatKy_ViPham!K:K, NhatKy_ViPham!E:E, "11_Ly_A", NhatKy_ViPham!F:F, B41, NhatKy_ViPham!C:C, "T21")</f>
        <v>100</v>
      </c>
      <c r="AM41" s="7">
        <f>100 + SUMIFS(NhatKy_ViPham!J:J, NhatKy_ViPham!E:E, "11_Ly_A", NhatKy_ViPham!F:F, B41, NhatKy_ViPham!C:C, "T22") - SUMIFS(NhatKy_ViPham!K:K, NhatKy_ViPham!E:E, "11_Ly_A", NhatKy_ViPham!F:F, B41, NhatKy_ViPham!C:C, "T22")</f>
        <v>100</v>
      </c>
      <c r="AN41" s="7">
        <f>100 + SUMIFS(NhatKy_ViPham!J:J, NhatKy_ViPham!E:E, "11_Ly_A", NhatKy_ViPham!F:F, B41, NhatKy_ViPham!C:C, "T23") - SUMIFS(NhatKy_ViPham!K:K, NhatKy_ViPham!E:E, "11_Ly_A", NhatKy_ViPham!F:F, B41, NhatKy_ViPham!C:C, "T23")</f>
        <v>100</v>
      </c>
      <c r="AO41" s="7">
        <f>100 + SUMIFS(NhatKy_ViPham!J:J, NhatKy_ViPham!E:E, "11_Ly_A", NhatKy_ViPham!F:F, B41, NhatKy_ViPham!C:C, "T24") - SUMIFS(NhatKy_ViPham!K:K, NhatKy_ViPham!E:E, "11_Ly_A", NhatKy_ViPham!F:F, B41, NhatKy_ViPham!C:C, "T24")</f>
        <v>100</v>
      </c>
      <c r="AP41" s="7">
        <f>100 + SUMIFS(NhatKy_ViPham!J:J, NhatKy_ViPham!E:E, "11_Ly_A", NhatKy_ViPham!F:F, B41, NhatKy_ViPham!C:C, "T25") - SUMIFS(NhatKy_ViPham!K:K, NhatKy_ViPham!E:E, "11_Ly_A", NhatKy_ViPham!F:F, B41, NhatKy_ViPham!C:C, "T25")</f>
        <v>100</v>
      </c>
      <c r="AQ41" s="7">
        <f>100 + SUMIFS(NhatKy_ViPham!J:J, NhatKy_ViPham!E:E, "11_Ly_A", NhatKy_ViPham!F:F, B41, NhatKy_ViPham!C:C, "T26") - SUMIFS(NhatKy_ViPham!K:K, NhatKy_ViPham!E:E, "11_Ly_A", NhatKy_ViPham!F:F, B41, NhatKy_ViPham!C:C, "T26")</f>
        <v>100</v>
      </c>
      <c r="AR41" s="7">
        <f>100 + SUMIFS(NhatKy_ViPham!J:J, NhatKy_ViPham!E:E, "11_Ly_A", NhatKy_ViPham!F:F, B41, NhatKy_ViPham!C:C, "T27") - SUMIFS(NhatKy_ViPham!K:K, NhatKy_ViPham!E:E, "11_Ly_A", NhatKy_ViPham!F:F, B41, NhatKy_ViPham!C:C, "T27")</f>
        <v>100</v>
      </c>
      <c r="AS41" s="7">
        <f>100 + SUMIFS(NhatKy_ViPham!J:J, NhatKy_ViPham!E:E, "11_Ly_A", NhatKy_ViPham!F:F, B41, NhatKy_ViPham!C:C, "T28") - SUMIFS(NhatKy_ViPham!K:K, NhatKy_ViPham!E:E, "11_Ly_A", NhatKy_ViPham!F:F, B41, NhatKy_ViPham!C:C, "T28")</f>
        <v>100</v>
      </c>
      <c r="AT41" s="7">
        <f>100 + SUMIFS(NhatKy_ViPham!J:J, NhatKy_ViPham!E:E, "11_Ly_A", NhatKy_ViPham!F:F, B41, NhatKy_ViPham!C:C, "T29") - SUMIFS(NhatKy_ViPham!K:K, NhatKy_ViPham!E:E, "11_Ly_A", NhatKy_ViPham!F:F, B41, NhatKy_ViPham!C:C, "T29")</f>
        <v>100</v>
      </c>
      <c r="AU41" s="7">
        <f>100 + SUMIFS(NhatKy_ViPham!J:J, NhatKy_ViPham!E:E, "11_Ly_A", NhatKy_ViPham!F:F, B41, NhatKy_ViPham!C:C, "T30") - SUMIFS(NhatKy_ViPham!K:K, NhatKy_ViPham!E:E, "11_Ly_A", NhatKy_ViPham!F:F, B41, NhatKy_ViPham!C:C, "T30")</f>
        <v>100</v>
      </c>
      <c r="AV41" s="7">
        <f>100 + SUMIFS(NhatKy_ViPham!J:J, NhatKy_ViPham!E:E, "11_Ly_A", NhatKy_ViPham!F:F, B41, NhatKy_ViPham!C:C, "T31") - SUMIFS(NhatKy_ViPham!K:K, NhatKy_ViPham!E:E, "11_Ly_A", NhatKy_ViPham!F:F, B41, NhatKy_ViPham!C:C, "T31")</f>
        <v>100</v>
      </c>
      <c r="AW41" s="7">
        <f>100 + SUMIFS(NhatKy_ViPham!J:J, NhatKy_ViPham!E:E, "11_Ly_A", NhatKy_ViPham!F:F, B41, NhatKy_ViPham!C:C, "T32") - SUMIFS(NhatKy_ViPham!K:K, NhatKy_ViPham!E:E, "11_Ly_A", NhatKy_ViPham!F:F, B41, NhatKy_ViPham!C:C, "T32")</f>
        <v>100</v>
      </c>
      <c r="AX41" s="7">
        <f>100 + SUMIFS(NhatKy_ViPham!J:J, NhatKy_ViPham!E:E, "11_Ly_A", NhatKy_ViPham!F:F, B41, NhatKy_ViPham!C:C, "T33") - SUMIFS(NhatKy_ViPham!K:K, NhatKy_ViPham!E:E, "11_Ly_A", NhatKy_ViPham!F:F, B41, NhatKy_ViPham!C:C, "T33")</f>
        <v>100</v>
      </c>
      <c r="AY41" s="7">
        <f>100 + SUMIFS(NhatKy_ViPham!J:J, NhatKy_ViPham!E:E, "11_Ly_A", NhatKy_ViPham!F:F, B41, NhatKy_ViPham!C:C, "T34") - SUMIFS(NhatKy_ViPham!K:K, NhatKy_ViPham!E:E, "11_Ly_A", NhatKy_ViPham!F:F, B41, NhatKy_ViPham!C:C, "T34")</f>
        <v>100</v>
      </c>
      <c r="AZ41" s="7">
        <f>100 + SUMIFS(NhatKy_ViPham!J:J, NhatKy_ViPham!E:E, "11_Ly_A", NhatKy_ViPham!F:F, B41, NhatKy_ViPham!C:C, "T35") - SUMIFS(NhatKy_ViPham!K:K, NhatKy_ViPham!E:E, "11_Ly_A", NhatKy_ViPham!F:F, B41, NhatKy_ViPham!C:C, "T35")</f>
        <v>100</v>
      </c>
      <c r="BA41" s="12">
        <f t="shared" si="0"/>
        <v>100</v>
      </c>
      <c r="BB41" s="11" t="s">
        <v>430</v>
      </c>
      <c r="BC41" s="14" t="str">
        <f t="shared" si="1"/>
        <v>Tốt</v>
      </c>
      <c r="BD41" s="10" t="str">
        <f t="shared" si="2"/>
        <v>🟢 BÌNH THƯỜNG</v>
      </c>
    </row>
    <row r="42" spans="1:56" x14ac:dyDescent="0.25">
      <c r="A42" s="5">
        <v>34</v>
      </c>
      <c r="B42" s="15" t="s">
        <v>1578</v>
      </c>
      <c r="C42" s="5" t="s">
        <v>1579</v>
      </c>
      <c r="D42" s="5" t="s">
        <v>435</v>
      </c>
      <c r="E42" s="11" t="s">
        <v>430</v>
      </c>
      <c r="F42" s="6">
        <f>SUMIFS(NhatKy_ViPham!K:K, NhatKy_ViPham!E:E, "11_Ly_A", NhatKy_ViPham!F:F, B42, NhatKy_ViPham!H:H, "L01")</f>
        <v>0</v>
      </c>
      <c r="G42" s="6">
        <f>SUMIFS(NhatKy_ViPham!K:K, NhatKy_ViPham!E:E, "11_Ly_A", NhatKy_ViPham!F:F, B42, NhatKy_ViPham!H:H, "L02")</f>
        <v>0</v>
      </c>
      <c r="H42" s="6">
        <f>SUMIFS(NhatKy_ViPham!K:K, NhatKy_ViPham!E:E, "11_Ly_A", NhatKy_ViPham!F:F, B42, NhatKy_ViPham!H:H, "L03")</f>
        <v>0</v>
      </c>
      <c r="I42" s="6">
        <f>SUMIFS(NhatKy_ViPham!K:K, NhatKy_ViPham!E:E, "11_Ly_A", NhatKy_ViPham!F:F, B42, NhatKy_ViPham!H:H, "L04")</f>
        <v>0</v>
      </c>
      <c r="J42" s="6">
        <f>SUMIFS(NhatKy_ViPham!K:K, NhatKy_ViPham!E:E, "11_Ly_A", NhatKy_ViPham!F:F, B42, NhatKy_ViPham!H:H, "L05")</f>
        <v>0</v>
      </c>
      <c r="K42" s="6">
        <f>SUMIFS(NhatKy_ViPham!K:K, NhatKy_ViPham!E:E, "11_Ly_A", NhatKy_ViPham!F:F, B42, NhatKy_ViPham!H:H, "L06")</f>
        <v>0</v>
      </c>
      <c r="L42" s="6">
        <f>SUMIFS(NhatKy_ViPham!K:K, NhatKy_ViPham!E:E, "11_Ly_A", NhatKy_ViPham!F:F, B42, NhatKy_ViPham!H:H, "L07")</f>
        <v>0</v>
      </c>
      <c r="M42" s="6">
        <f>SUMIFS(NhatKy_ViPham!K:K, NhatKy_ViPham!E:E, "11_Ly_A", NhatKy_ViPham!F:F, B42, NhatKy_ViPham!H:H, "L08")</f>
        <v>0</v>
      </c>
      <c r="N42" s="6">
        <f>SUMIFS(NhatKy_ViPham!K:K, NhatKy_ViPham!E:E, "11_Ly_A", NhatKy_ViPham!F:F, B42, NhatKy_ViPham!H:H, "L09")</f>
        <v>0</v>
      </c>
      <c r="O42" s="6">
        <f>SUMIFS(NhatKy_ViPham!K:K, NhatKy_ViPham!E:E, "11_Ly_A", NhatKy_ViPham!F:F, B42, NhatKy_ViPham!H:H, "L10")</f>
        <v>0</v>
      </c>
      <c r="P42" s="12">
        <f>SUMIFS(NhatKy_ViPham!J:J, NhatKy_ViPham!E:E, "11_Ly_A", NhatKy_ViPham!F:F, B42)</f>
        <v>0</v>
      </c>
      <c r="Q42" s="13">
        <f>SUMIFS(NhatKy_ViPham!K:K, NhatKy_ViPham!E:E, "11_Ly_A", NhatKy_ViPham!F:F, B42)</f>
        <v>0</v>
      </c>
      <c r="R42" s="6">
        <f>100 + SUMIFS(NhatKy_ViPham!J:J, NhatKy_ViPham!E:E, "11_Ly_A", NhatKy_ViPham!F:F, B42, NhatKy_ViPham!C:C, "T1") - SUMIFS(NhatKy_ViPham!K:K, NhatKy_ViPham!E:E, "11_Ly_A", NhatKy_ViPham!F:F, B42, NhatKy_ViPham!C:C, "T1")</f>
        <v>100</v>
      </c>
      <c r="S42" s="6">
        <f>100 + SUMIFS(NhatKy_ViPham!J:J, NhatKy_ViPham!E:E, "11_Ly_A", NhatKy_ViPham!F:F, B42, NhatKy_ViPham!C:C, "T2") - SUMIFS(NhatKy_ViPham!K:K, NhatKy_ViPham!E:E, "11_Ly_A", NhatKy_ViPham!F:F, B42, NhatKy_ViPham!C:C, "T2")</f>
        <v>100</v>
      </c>
      <c r="T42" s="6">
        <f>100 + SUMIFS(NhatKy_ViPham!J:J, NhatKy_ViPham!E:E, "11_Ly_A", NhatKy_ViPham!F:F, B42, NhatKy_ViPham!C:C, "T3") - SUMIFS(NhatKy_ViPham!K:K, NhatKy_ViPham!E:E, "11_Ly_A", NhatKy_ViPham!F:F, B42, NhatKy_ViPham!C:C, "T3")</f>
        <v>100</v>
      </c>
      <c r="U42" s="6">
        <f>100 + SUMIFS(NhatKy_ViPham!J:J, NhatKy_ViPham!E:E, "11_Ly_A", NhatKy_ViPham!F:F, B42, NhatKy_ViPham!C:C, "T4") - SUMIFS(NhatKy_ViPham!K:K, NhatKy_ViPham!E:E, "11_Ly_A", NhatKy_ViPham!F:F, B42, NhatKy_ViPham!C:C, "T4")</f>
        <v>100</v>
      </c>
      <c r="V42" s="6">
        <f>100 + SUMIFS(NhatKy_ViPham!J:J, NhatKy_ViPham!E:E, "11_Ly_A", NhatKy_ViPham!F:F, B42, NhatKy_ViPham!C:C, "T5") - SUMIFS(NhatKy_ViPham!K:K, NhatKy_ViPham!E:E, "11_Ly_A", NhatKy_ViPham!F:F, B42, NhatKy_ViPham!C:C, "T5")</f>
        <v>100</v>
      </c>
      <c r="W42" s="6">
        <f>100 + SUMIFS(NhatKy_ViPham!J:J, NhatKy_ViPham!E:E, "11_Ly_A", NhatKy_ViPham!F:F, B42, NhatKy_ViPham!C:C, "T6") - SUMIFS(NhatKy_ViPham!K:K, NhatKy_ViPham!E:E, "11_Ly_A", NhatKy_ViPham!F:F, B42, NhatKy_ViPham!C:C, "T6")</f>
        <v>100</v>
      </c>
      <c r="X42" s="6">
        <f>100 + SUMIFS(NhatKy_ViPham!J:J, NhatKy_ViPham!E:E, "11_Ly_A", NhatKy_ViPham!F:F, B42, NhatKy_ViPham!C:C, "T7") - SUMIFS(NhatKy_ViPham!K:K, NhatKy_ViPham!E:E, "11_Ly_A", NhatKy_ViPham!F:F, B42, NhatKy_ViPham!C:C, "T7")</f>
        <v>100</v>
      </c>
      <c r="Y42" s="6">
        <f>100 + SUMIFS(NhatKy_ViPham!J:J, NhatKy_ViPham!E:E, "11_Ly_A", NhatKy_ViPham!F:F, B42, NhatKy_ViPham!C:C, "T8") - SUMIFS(NhatKy_ViPham!K:K, NhatKy_ViPham!E:E, "11_Ly_A", NhatKy_ViPham!F:F, B42, NhatKy_ViPham!C:C, "T8")</f>
        <v>100</v>
      </c>
      <c r="Z42" s="6">
        <f>100 + SUMIFS(NhatKy_ViPham!J:J, NhatKy_ViPham!E:E, "11_Ly_A", NhatKy_ViPham!F:F, B42, NhatKy_ViPham!C:C, "T9") - SUMIFS(NhatKy_ViPham!K:K, NhatKy_ViPham!E:E, "11_Ly_A", NhatKy_ViPham!F:F, B42, NhatKy_ViPham!C:C, "T9")</f>
        <v>100</v>
      </c>
      <c r="AA42" s="6">
        <f>100 + SUMIFS(NhatKy_ViPham!J:J, NhatKy_ViPham!E:E, "11_Ly_A", NhatKy_ViPham!F:F, B42, NhatKy_ViPham!C:C, "T10") - SUMIFS(NhatKy_ViPham!K:K, NhatKy_ViPham!E:E, "11_Ly_A", NhatKy_ViPham!F:F, B42, NhatKy_ViPham!C:C, "T10")</f>
        <v>100</v>
      </c>
      <c r="AB42" s="6">
        <f>100 + SUMIFS(NhatKy_ViPham!J:J, NhatKy_ViPham!E:E, "11_Ly_A", NhatKy_ViPham!F:F, B42, NhatKy_ViPham!C:C, "T11") - SUMIFS(NhatKy_ViPham!K:K, NhatKy_ViPham!E:E, "11_Ly_A", NhatKy_ViPham!F:F, B42, NhatKy_ViPham!C:C, "T11")</f>
        <v>100</v>
      </c>
      <c r="AC42" s="6">
        <f>100 + SUMIFS(NhatKy_ViPham!J:J, NhatKy_ViPham!E:E, "11_Ly_A", NhatKy_ViPham!F:F, B42, NhatKy_ViPham!C:C, "T12") - SUMIFS(NhatKy_ViPham!K:K, NhatKy_ViPham!E:E, "11_Ly_A", NhatKy_ViPham!F:F, B42, NhatKy_ViPham!C:C, "T12")</f>
        <v>100</v>
      </c>
      <c r="AD42" s="6">
        <f>100 + SUMIFS(NhatKy_ViPham!J:J, NhatKy_ViPham!E:E, "11_Ly_A", NhatKy_ViPham!F:F, B42, NhatKy_ViPham!C:C, "T13") - SUMIFS(NhatKy_ViPham!K:K, NhatKy_ViPham!E:E, "11_Ly_A", NhatKy_ViPham!F:F, B42, NhatKy_ViPham!C:C, "T13")</f>
        <v>100</v>
      </c>
      <c r="AE42" s="6">
        <f>100 + SUMIFS(NhatKy_ViPham!J:J, NhatKy_ViPham!E:E, "11_Ly_A", NhatKy_ViPham!F:F, B42, NhatKy_ViPham!C:C, "T14") - SUMIFS(NhatKy_ViPham!K:K, NhatKy_ViPham!E:E, "11_Ly_A", NhatKy_ViPham!F:F, B42, NhatKy_ViPham!C:C, "T14")</f>
        <v>100</v>
      </c>
      <c r="AF42" s="6">
        <f>100 + SUMIFS(NhatKy_ViPham!J:J, NhatKy_ViPham!E:E, "11_Ly_A", NhatKy_ViPham!F:F, B42, NhatKy_ViPham!C:C, "T15") - SUMIFS(NhatKy_ViPham!K:K, NhatKy_ViPham!E:E, "11_Ly_A", NhatKy_ViPham!F:F, B42, NhatKy_ViPham!C:C, "T15")</f>
        <v>100</v>
      </c>
      <c r="AG42" s="6">
        <f>100 + SUMIFS(NhatKy_ViPham!J:J, NhatKy_ViPham!E:E, "11_Ly_A", NhatKy_ViPham!F:F, B42, NhatKy_ViPham!C:C, "T16") - SUMIFS(NhatKy_ViPham!K:K, NhatKy_ViPham!E:E, "11_Ly_A", NhatKy_ViPham!F:F, B42, NhatKy_ViPham!C:C, "T16")</f>
        <v>100</v>
      </c>
      <c r="AH42" s="6">
        <f>100 + SUMIFS(NhatKy_ViPham!J:J, NhatKy_ViPham!E:E, "11_Ly_A", NhatKy_ViPham!F:F, B42, NhatKy_ViPham!C:C, "T17") - SUMIFS(NhatKy_ViPham!K:K, NhatKy_ViPham!E:E, "11_Ly_A", NhatKy_ViPham!F:F, B42, NhatKy_ViPham!C:C, "T17")</f>
        <v>100</v>
      </c>
      <c r="AI42" s="6">
        <f>100 + SUMIFS(NhatKy_ViPham!J:J, NhatKy_ViPham!E:E, "11_Ly_A", NhatKy_ViPham!F:F, B42, NhatKy_ViPham!C:C, "T18") - SUMIFS(NhatKy_ViPham!K:K, NhatKy_ViPham!E:E, "11_Ly_A", NhatKy_ViPham!F:F, B42, NhatKy_ViPham!C:C, "T18")</f>
        <v>100</v>
      </c>
      <c r="AJ42" s="6">
        <f>100 + SUMIFS(NhatKy_ViPham!J:J, NhatKy_ViPham!E:E, "11_Ly_A", NhatKy_ViPham!F:F, B42, NhatKy_ViPham!C:C, "T19") - SUMIFS(NhatKy_ViPham!K:K, NhatKy_ViPham!E:E, "11_Ly_A", NhatKy_ViPham!F:F, B42, NhatKy_ViPham!C:C, "T19")</f>
        <v>100</v>
      </c>
      <c r="AK42" s="6">
        <f>100 + SUMIFS(NhatKy_ViPham!J:J, NhatKy_ViPham!E:E, "11_Ly_A", NhatKy_ViPham!F:F, B42, NhatKy_ViPham!C:C, "T20") - SUMIFS(NhatKy_ViPham!K:K, NhatKy_ViPham!E:E, "11_Ly_A", NhatKy_ViPham!F:F, B42, NhatKy_ViPham!C:C, "T20")</f>
        <v>100</v>
      </c>
      <c r="AL42" s="6">
        <f>100 + SUMIFS(NhatKy_ViPham!J:J, NhatKy_ViPham!E:E, "11_Ly_A", NhatKy_ViPham!F:F, B42, NhatKy_ViPham!C:C, "T21") - SUMIFS(NhatKy_ViPham!K:K, NhatKy_ViPham!E:E, "11_Ly_A", NhatKy_ViPham!F:F, B42, NhatKy_ViPham!C:C, "T21")</f>
        <v>100</v>
      </c>
      <c r="AM42" s="6">
        <f>100 + SUMIFS(NhatKy_ViPham!J:J, NhatKy_ViPham!E:E, "11_Ly_A", NhatKy_ViPham!F:F, B42, NhatKy_ViPham!C:C, "T22") - SUMIFS(NhatKy_ViPham!K:K, NhatKy_ViPham!E:E, "11_Ly_A", NhatKy_ViPham!F:F, B42, NhatKy_ViPham!C:C, "T22")</f>
        <v>100</v>
      </c>
      <c r="AN42" s="6">
        <f>100 + SUMIFS(NhatKy_ViPham!J:J, NhatKy_ViPham!E:E, "11_Ly_A", NhatKy_ViPham!F:F, B42, NhatKy_ViPham!C:C, "T23") - SUMIFS(NhatKy_ViPham!K:K, NhatKy_ViPham!E:E, "11_Ly_A", NhatKy_ViPham!F:F, B42, NhatKy_ViPham!C:C, "T23")</f>
        <v>100</v>
      </c>
      <c r="AO42" s="6">
        <f>100 + SUMIFS(NhatKy_ViPham!J:J, NhatKy_ViPham!E:E, "11_Ly_A", NhatKy_ViPham!F:F, B42, NhatKy_ViPham!C:C, "T24") - SUMIFS(NhatKy_ViPham!K:K, NhatKy_ViPham!E:E, "11_Ly_A", NhatKy_ViPham!F:F, B42, NhatKy_ViPham!C:C, "T24")</f>
        <v>100</v>
      </c>
      <c r="AP42" s="6">
        <f>100 + SUMIFS(NhatKy_ViPham!J:J, NhatKy_ViPham!E:E, "11_Ly_A", NhatKy_ViPham!F:F, B42, NhatKy_ViPham!C:C, "T25") - SUMIFS(NhatKy_ViPham!K:K, NhatKy_ViPham!E:E, "11_Ly_A", NhatKy_ViPham!F:F, B42, NhatKy_ViPham!C:C, "T25")</f>
        <v>100</v>
      </c>
      <c r="AQ42" s="6">
        <f>100 + SUMIFS(NhatKy_ViPham!J:J, NhatKy_ViPham!E:E, "11_Ly_A", NhatKy_ViPham!F:F, B42, NhatKy_ViPham!C:C, "T26") - SUMIFS(NhatKy_ViPham!K:K, NhatKy_ViPham!E:E, "11_Ly_A", NhatKy_ViPham!F:F, B42, NhatKy_ViPham!C:C, "T26")</f>
        <v>100</v>
      </c>
      <c r="AR42" s="6">
        <f>100 + SUMIFS(NhatKy_ViPham!J:J, NhatKy_ViPham!E:E, "11_Ly_A", NhatKy_ViPham!F:F, B42, NhatKy_ViPham!C:C, "T27") - SUMIFS(NhatKy_ViPham!K:K, NhatKy_ViPham!E:E, "11_Ly_A", NhatKy_ViPham!F:F, B42, NhatKy_ViPham!C:C, "T27")</f>
        <v>100</v>
      </c>
      <c r="AS42" s="6">
        <f>100 + SUMIFS(NhatKy_ViPham!J:J, NhatKy_ViPham!E:E, "11_Ly_A", NhatKy_ViPham!F:F, B42, NhatKy_ViPham!C:C, "T28") - SUMIFS(NhatKy_ViPham!K:K, NhatKy_ViPham!E:E, "11_Ly_A", NhatKy_ViPham!F:F, B42, NhatKy_ViPham!C:C, "T28")</f>
        <v>100</v>
      </c>
      <c r="AT42" s="6">
        <f>100 + SUMIFS(NhatKy_ViPham!J:J, NhatKy_ViPham!E:E, "11_Ly_A", NhatKy_ViPham!F:F, B42, NhatKy_ViPham!C:C, "T29") - SUMIFS(NhatKy_ViPham!K:K, NhatKy_ViPham!E:E, "11_Ly_A", NhatKy_ViPham!F:F, B42, NhatKy_ViPham!C:C, "T29")</f>
        <v>100</v>
      </c>
      <c r="AU42" s="6">
        <f>100 + SUMIFS(NhatKy_ViPham!J:J, NhatKy_ViPham!E:E, "11_Ly_A", NhatKy_ViPham!F:F, B42, NhatKy_ViPham!C:C, "T30") - SUMIFS(NhatKy_ViPham!K:K, NhatKy_ViPham!E:E, "11_Ly_A", NhatKy_ViPham!F:F, B42, NhatKy_ViPham!C:C, "T30")</f>
        <v>100</v>
      </c>
      <c r="AV42" s="6">
        <f>100 + SUMIFS(NhatKy_ViPham!J:J, NhatKy_ViPham!E:E, "11_Ly_A", NhatKy_ViPham!F:F, B42, NhatKy_ViPham!C:C, "T31") - SUMIFS(NhatKy_ViPham!K:K, NhatKy_ViPham!E:E, "11_Ly_A", NhatKy_ViPham!F:F, B42, NhatKy_ViPham!C:C, "T31")</f>
        <v>100</v>
      </c>
      <c r="AW42" s="6">
        <f>100 + SUMIFS(NhatKy_ViPham!J:J, NhatKy_ViPham!E:E, "11_Ly_A", NhatKy_ViPham!F:F, B42, NhatKy_ViPham!C:C, "T32") - SUMIFS(NhatKy_ViPham!K:K, NhatKy_ViPham!E:E, "11_Ly_A", NhatKy_ViPham!F:F, B42, NhatKy_ViPham!C:C, "T32")</f>
        <v>100</v>
      </c>
      <c r="AX42" s="6">
        <f>100 + SUMIFS(NhatKy_ViPham!J:J, NhatKy_ViPham!E:E, "11_Ly_A", NhatKy_ViPham!F:F, B42, NhatKy_ViPham!C:C, "T33") - SUMIFS(NhatKy_ViPham!K:K, NhatKy_ViPham!E:E, "11_Ly_A", NhatKy_ViPham!F:F, B42, NhatKy_ViPham!C:C, "T33")</f>
        <v>100</v>
      </c>
      <c r="AY42" s="6">
        <f>100 + SUMIFS(NhatKy_ViPham!J:J, NhatKy_ViPham!E:E, "11_Ly_A", NhatKy_ViPham!F:F, B42, NhatKy_ViPham!C:C, "T34") - SUMIFS(NhatKy_ViPham!K:K, NhatKy_ViPham!E:E, "11_Ly_A", NhatKy_ViPham!F:F, B42, NhatKy_ViPham!C:C, "T34")</f>
        <v>100</v>
      </c>
      <c r="AZ42" s="6">
        <f>100 + SUMIFS(NhatKy_ViPham!J:J, NhatKy_ViPham!E:E, "11_Ly_A", NhatKy_ViPham!F:F, B42, NhatKy_ViPham!C:C, "T35") - SUMIFS(NhatKy_ViPham!K:K, NhatKy_ViPham!E:E, "11_Ly_A", NhatKy_ViPham!F:F, B42, NhatKy_ViPham!C:C, "T35")</f>
        <v>100</v>
      </c>
      <c r="BA42" s="12">
        <f t="shared" si="0"/>
        <v>100</v>
      </c>
      <c r="BB42" s="11" t="s">
        <v>430</v>
      </c>
      <c r="BC42" s="16" t="str">
        <f t="shared" si="1"/>
        <v>Tốt</v>
      </c>
      <c r="BD42" s="15" t="str">
        <f t="shared" si="2"/>
        <v>🟢 BÌNH THƯỜNG</v>
      </c>
    </row>
    <row r="43" spans="1:56" x14ac:dyDescent="0.25">
      <c r="A43" s="4">
        <v>35</v>
      </c>
      <c r="B43" s="10" t="s">
        <v>1580</v>
      </c>
      <c r="C43" s="4" t="s">
        <v>1581</v>
      </c>
      <c r="D43" s="4" t="s">
        <v>429</v>
      </c>
      <c r="E43" s="11" t="s">
        <v>430</v>
      </c>
      <c r="F43" s="7">
        <f>SUMIFS(NhatKy_ViPham!K:K, NhatKy_ViPham!E:E, "11_Ly_A", NhatKy_ViPham!F:F, B43, NhatKy_ViPham!H:H, "L01")</f>
        <v>0</v>
      </c>
      <c r="G43" s="7">
        <f>SUMIFS(NhatKy_ViPham!K:K, NhatKy_ViPham!E:E, "11_Ly_A", NhatKy_ViPham!F:F, B43, NhatKy_ViPham!H:H, "L02")</f>
        <v>0</v>
      </c>
      <c r="H43" s="7">
        <f>SUMIFS(NhatKy_ViPham!K:K, NhatKy_ViPham!E:E, "11_Ly_A", NhatKy_ViPham!F:F, B43, NhatKy_ViPham!H:H, "L03")</f>
        <v>0</v>
      </c>
      <c r="I43" s="7">
        <f>SUMIFS(NhatKy_ViPham!K:K, NhatKy_ViPham!E:E, "11_Ly_A", NhatKy_ViPham!F:F, B43, NhatKy_ViPham!H:H, "L04")</f>
        <v>0</v>
      </c>
      <c r="J43" s="7">
        <f>SUMIFS(NhatKy_ViPham!K:K, NhatKy_ViPham!E:E, "11_Ly_A", NhatKy_ViPham!F:F, B43, NhatKy_ViPham!H:H, "L05")</f>
        <v>0</v>
      </c>
      <c r="K43" s="7">
        <f>SUMIFS(NhatKy_ViPham!K:K, NhatKy_ViPham!E:E, "11_Ly_A", NhatKy_ViPham!F:F, B43, NhatKy_ViPham!H:H, "L06")</f>
        <v>0</v>
      </c>
      <c r="L43" s="7">
        <f>SUMIFS(NhatKy_ViPham!K:K, NhatKy_ViPham!E:E, "11_Ly_A", NhatKy_ViPham!F:F, B43, NhatKy_ViPham!H:H, "L07")</f>
        <v>0</v>
      </c>
      <c r="M43" s="7">
        <f>SUMIFS(NhatKy_ViPham!K:K, NhatKy_ViPham!E:E, "11_Ly_A", NhatKy_ViPham!F:F, B43, NhatKy_ViPham!H:H, "L08")</f>
        <v>0</v>
      </c>
      <c r="N43" s="7">
        <f>SUMIFS(NhatKy_ViPham!K:K, NhatKy_ViPham!E:E, "11_Ly_A", NhatKy_ViPham!F:F, B43, NhatKy_ViPham!H:H, "L09")</f>
        <v>0</v>
      </c>
      <c r="O43" s="7">
        <f>SUMIFS(NhatKy_ViPham!K:K, NhatKy_ViPham!E:E, "11_Ly_A", NhatKy_ViPham!F:F, B43, NhatKy_ViPham!H:H, "L10")</f>
        <v>0</v>
      </c>
      <c r="P43" s="12">
        <f>SUMIFS(NhatKy_ViPham!J:J, NhatKy_ViPham!E:E, "11_Ly_A", NhatKy_ViPham!F:F, B43)</f>
        <v>0</v>
      </c>
      <c r="Q43" s="13">
        <f>SUMIFS(NhatKy_ViPham!K:K, NhatKy_ViPham!E:E, "11_Ly_A", NhatKy_ViPham!F:F, B43)</f>
        <v>0</v>
      </c>
      <c r="R43" s="7">
        <f>100 + SUMIFS(NhatKy_ViPham!J:J, NhatKy_ViPham!E:E, "11_Ly_A", NhatKy_ViPham!F:F, B43, NhatKy_ViPham!C:C, "T1") - SUMIFS(NhatKy_ViPham!K:K, NhatKy_ViPham!E:E, "11_Ly_A", NhatKy_ViPham!F:F, B43, NhatKy_ViPham!C:C, "T1")</f>
        <v>100</v>
      </c>
      <c r="S43" s="7">
        <f>100 + SUMIFS(NhatKy_ViPham!J:J, NhatKy_ViPham!E:E, "11_Ly_A", NhatKy_ViPham!F:F, B43, NhatKy_ViPham!C:C, "T2") - SUMIFS(NhatKy_ViPham!K:K, NhatKy_ViPham!E:E, "11_Ly_A", NhatKy_ViPham!F:F, B43, NhatKy_ViPham!C:C, "T2")</f>
        <v>100</v>
      </c>
      <c r="T43" s="7">
        <f>100 + SUMIFS(NhatKy_ViPham!J:J, NhatKy_ViPham!E:E, "11_Ly_A", NhatKy_ViPham!F:F, B43, NhatKy_ViPham!C:C, "T3") - SUMIFS(NhatKy_ViPham!K:K, NhatKy_ViPham!E:E, "11_Ly_A", NhatKy_ViPham!F:F, B43, NhatKy_ViPham!C:C, "T3")</f>
        <v>100</v>
      </c>
      <c r="U43" s="7">
        <f>100 + SUMIFS(NhatKy_ViPham!J:J, NhatKy_ViPham!E:E, "11_Ly_A", NhatKy_ViPham!F:F, B43, NhatKy_ViPham!C:C, "T4") - SUMIFS(NhatKy_ViPham!K:K, NhatKy_ViPham!E:E, "11_Ly_A", NhatKy_ViPham!F:F, B43, NhatKy_ViPham!C:C, "T4")</f>
        <v>100</v>
      </c>
      <c r="V43" s="7">
        <f>100 + SUMIFS(NhatKy_ViPham!J:J, NhatKy_ViPham!E:E, "11_Ly_A", NhatKy_ViPham!F:F, B43, NhatKy_ViPham!C:C, "T5") - SUMIFS(NhatKy_ViPham!K:K, NhatKy_ViPham!E:E, "11_Ly_A", NhatKy_ViPham!F:F, B43, NhatKy_ViPham!C:C, "T5")</f>
        <v>100</v>
      </c>
      <c r="W43" s="7">
        <f>100 + SUMIFS(NhatKy_ViPham!J:J, NhatKy_ViPham!E:E, "11_Ly_A", NhatKy_ViPham!F:F, B43, NhatKy_ViPham!C:C, "T6") - SUMIFS(NhatKy_ViPham!K:K, NhatKy_ViPham!E:E, "11_Ly_A", NhatKy_ViPham!F:F, B43, NhatKy_ViPham!C:C, "T6")</f>
        <v>100</v>
      </c>
      <c r="X43" s="7">
        <f>100 + SUMIFS(NhatKy_ViPham!J:J, NhatKy_ViPham!E:E, "11_Ly_A", NhatKy_ViPham!F:F, B43, NhatKy_ViPham!C:C, "T7") - SUMIFS(NhatKy_ViPham!K:K, NhatKy_ViPham!E:E, "11_Ly_A", NhatKy_ViPham!F:F, B43, NhatKy_ViPham!C:C, "T7")</f>
        <v>100</v>
      </c>
      <c r="Y43" s="7">
        <f>100 + SUMIFS(NhatKy_ViPham!J:J, NhatKy_ViPham!E:E, "11_Ly_A", NhatKy_ViPham!F:F, B43, NhatKy_ViPham!C:C, "T8") - SUMIFS(NhatKy_ViPham!K:K, NhatKy_ViPham!E:E, "11_Ly_A", NhatKy_ViPham!F:F, B43, NhatKy_ViPham!C:C, "T8")</f>
        <v>100</v>
      </c>
      <c r="Z43" s="7">
        <f>100 + SUMIFS(NhatKy_ViPham!J:J, NhatKy_ViPham!E:E, "11_Ly_A", NhatKy_ViPham!F:F, B43, NhatKy_ViPham!C:C, "T9") - SUMIFS(NhatKy_ViPham!K:K, NhatKy_ViPham!E:E, "11_Ly_A", NhatKy_ViPham!F:F, B43, NhatKy_ViPham!C:C, "T9")</f>
        <v>100</v>
      </c>
      <c r="AA43" s="7">
        <f>100 + SUMIFS(NhatKy_ViPham!J:J, NhatKy_ViPham!E:E, "11_Ly_A", NhatKy_ViPham!F:F, B43, NhatKy_ViPham!C:C, "T10") - SUMIFS(NhatKy_ViPham!K:K, NhatKy_ViPham!E:E, "11_Ly_A", NhatKy_ViPham!F:F, B43, NhatKy_ViPham!C:C, "T10")</f>
        <v>100</v>
      </c>
      <c r="AB43" s="7">
        <f>100 + SUMIFS(NhatKy_ViPham!J:J, NhatKy_ViPham!E:E, "11_Ly_A", NhatKy_ViPham!F:F, B43, NhatKy_ViPham!C:C, "T11") - SUMIFS(NhatKy_ViPham!K:K, NhatKy_ViPham!E:E, "11_Ly_A", NhatKy_ViPham!F:F, B43, NhatKy_ViPham!C:C, "T11")</f>
        <v>100</v>
      </c>
      <c r="AC43" s="7">
        <f>100 + SUMIFS(NhatKy_ViPham!J:J, NhatKy_ViPham!E:E, "11_Ly_A", NhatKy_ViPham!F:F, B43, NhatKy_ViPham!C:C, "T12") - SUMIFS(NhatKy_ViPham!K:K, NhatKy_ViPham!E:E, "11_Ly_A", NhatKy_ViPham!F:F, B43, NhatKy_ViPham!C:C, "T12")</f>
        <v>100</v>
      </c>
      <c r="AD43" s="7">
        <f>100 + SUMIFS(NhatKy_ViPham!J:J, NhatKy_ViPham!E:E, "11_Ly_A", NhatKy_ViPham!F:F, B43, NhatKy_ViPham!C:C, "T13") - SUMIFS(NhatKy_ViPham!K:K, NhatKy_ViPham!E:E, "11_Ly_A", NhatKy_ViPham!F:F, B43, NhatKy_ViPham!C:C, "T13")</f>
        <v>100</v>
      </c>
      <c r="AE43" s="7">
        <f>100 + SUMIFS(NhatKy_ViPham!J:J, NhatKy_ViPham!E:E, "11_Ly_A", NhatKy_ViPham!F:F, B43, NhatKy_ViPham!C:C, "T14") - SUMIFS(NhatKy_ViPham!K:K, NhatKy_ViPham!E:E, "11_Ly_A", NhatKy_ViPham!F:F, B43, NhatKy_ViPham!C:C, "T14")</f>
        <v>100</v>
      </c>
      <c r="AF43" s="7">
        <f>100 + SUMIFS(NhatKy_ViPham!J:J, NhatKy_ViPham!E:E, "11_Ly_A", NhatKy_ViPham!F:F, B43, NhatKy_ViPham!C:C, "T15") - SUMIFS(NhatKy_ViPham!K:K, NhatKy_ViPham!E:E, "11_Ly_A", NhatKy_ViPham!F:F, B43, NhatKy_ViPham!C:C, "T15")</f>
        <v>100</v>
      </c>
      <c r="AG43" s="7">
        <f>100 + SUMIFS(NhatKy_ViPham!J:J, NhatKy_ViPham!E:E, "11_Ly_A", NhatKy_ViPham!F:F, B43, NhatKy_ViPham!C:C, "T16") - SUMIFS(NhatKy_ViPham!K:K, NhatKy_ViPham!E:E, "11_Ly_A", NhatKy_ViPham!F:F, B43, NhatKy_ViPham!C:C, "T16")</f>
        <v>100</v>
      </c>
      <c r="AH43" s="7">
        <f>100 + SUMIFS(NhatKy_ViPham!J:J, NhatKy_ViPham!E:E, "11_Ly_A", NhatKy_ViPham!F:F, B43, NhatKy_ViPham!C:C, "T17") - SUMIFS(NhatKy_ViPham!K:K, NhatKy_ViPham!E:E, "11_Ly_A", NhatKy_ViPham!F:F, B43, NhatKy_ViPham!C:C, "T17")</f>
        <v>100</v>
      </c>
      <c r="AI43" s="7">
        <f>100 + SUMIFS(NhatKy_ViPham!J:J, NhatKy_ViPham!E:E, "11_Ly_A", NhatKy_ViPham!F:F, B43, NhatKy_ViPham!C:C, "T18") - SUMIFS(NhatKy_ViPham!K:K, NhatKy_ViPham!E:E, "11_Ly_A", NhatKy_ViPham!F:F, B43, NhatKy_ViPham!C:C, "T18")</f>
        <v>100</v>
      </c>
      <c r="AJ43" s="7">
        <f>100 + SUMIFS(NhatKy_ViPham!J:J, NhatKy_ViPham!E:E, "11_Ly_A", NhatKy_ViPham!F:F, B43, NhatKy_ViPham!C:C, "T19") - SUMIFS(NhatKy_ViPham!K:K, NhatKy_ViPham!E:E, "11_Ly_A", NhatKy_ViPham!F:F, B43, NhatKy_ViPham!C:C, "T19")</f>
        <v>100</v>
      </c>
      <c r="AK43" s="7">
        <f>100 + SUMIFS(NhatKy_ViPham!J:J, NhatKy_ViPham!E:E, "11_Ly_A", NhatKy_ViPham!F:F, B43, NhatKy_ViPham!C:C, "T20") - SUMIFS(NhatKy_ViPham!K:K, NhatKy_ViPham!E:E, "11_Ly_A", NhatKy_ViPham!F:F, B43, NhatKy_ViPham!C:C, "T20")</f>
        <v>100</v>
      </c>
      <c r="AL43" s="7">
        <f>100 + SUMIFS(NhatKy_ViPham!J:J, NhatKy_ViPham!E:E, "11_Ly_A", NhatKy_ViPham!F:F, B43, NhatKy_ViPham!C:C, "T21") - SUMIFS(NhatKy_ViPham!K:K, NhatKy_ViPham!E:E, "11_Ly_A", NhatKy_ViPham!F:F, B43, NhatKy_ViPham!C:C, "T21")</f>
        <v>100</v>
      </c>
      <c r="AM43" s="7">
        <f>100 + SUMIFS(NhatKy_ViPham!J:J, NhatKy_ViPham!E:E, "11_Ly_A", NhatKy_ViPham!F:F, B43, NhatKy_ViPham!C:C, "T22") - SUMIFS(NhatKy_ViPham!K:K, NhatKy_ViPham!E:E, "11_Ly_A", NhatKy_ViPham!F:F, B43, NhatKy_ViPham!C:C, "T22")</f>
        <v>100</v>
      </c>
      <c r="AN43" s="7">
        <f>100 + SUMIFS(NhatKy_ViPham!J:J, NhatKy_ViPham!E:E, "11_Ly_A", NhatKy_ViPham!F:F, B43, NhatKy_ViPham!C:C, "T23") - SUMIFS(NhatKy_ViPham!K:K, NhatKy_ViPham!E:E, "11_Ly_A", NhatKy_ViPham!F:F, B43, NhatKy_ViPham!C:C, "T23")</f>
        <v>100</v>
      </c>
      <c r="AO43" s="7">
        <f>100 + SUMIFS(NhatKy_ViPham!J:J, NhatKy_ViPham!E:E, "11_Ly_A", NhatKy_ViPham!F:F, B43, NhatKy_ViPham!C:C, "T24") - SUMIFS(NhatKy_ViPham!K:K, NhatKy_ViPham!E:E, "11_Ly_A", NhatKy_ViPham!F:F, B43, NhatKy_ViPham!C:C, "T24")</f>
        <v>100</v>
      </c>
      <c r="AP43" s="7">
        <f>100 + SUMIFS(NhatKy_ViPham!J:J, NhatKy_ViPham!E:E, "11_Ly_A", NhatKy_ViPham!F:F, B43, NhatKy_ViPham!C:C, "T25") - SUMIFS(NhatKy_ViPham!K:K, NhatKy_ViPham!E:E, "11_Ly_A", NhatKy_ViPham!F:F, B43, NhatKy_ViPham!C:C, "T25")</f>
        <v>100</v>
      </c>
      <c r="AQ43" s="7">
        <f>100 + SUMIFS(NhatKy_ViPham!J:J, NhatKy_ViPham!E:E, "11_Ly_A", NhatKy_ViPham!F:F, B43, NhatKy_ViPham!C:C, "T26") - SUMIFS(NhatKy_ViPham!K:K, NhatKy_ViPham!E:E, "11_Ly_A", NhatKy_ViPham!F:F, B43, NhatKy_ViPham!C:C, "T26")</f>
        <v>100</v>
      </c>
      <c r="AR43" s="7">
        <f>100 + SUMIFS(NhatKy_ViPham!J:J, NhatKy_ViPham!E:E, "11_Ly_A", NhatKy_ViPham!F:F, B43, NhatKy_ViPham!C:C, "T27") - SUMIFS(NhatKy_ViPham!K:K, NhatKy_ViPham!E:E, "11_Ly_A", NhatKy_ViPham!F:F, B43, NhatKy_ViPham!C:C, "T27")</f>
        <v>100</v>
      </c>
      <c r="AS43" s="7">
        <f>100 + SUMIFS(NhatKy_ViPham!J:J, NhatKy_ViPham!E:E, "11_Ly_A", NhatKy_ViPham!F:F, B43, NhatKy_ViPham!C:C, "T28") - SUMIFS(NhatKy_ViPham!K:K, NhatKy_ViPham!E:E, "11_Ly_A", NhatKy_ViPham!F:F, B43, NhatKy_ViPham!C:C, "T28")</f>
        <v>100</v>
      </c>
      <c r="AT43" s="7">
        <f>100 + SUMIFS(NhatKy_ViPham!J:J, NhatKy_ViPham!E:E, "11_Ly_A", NhatKy_ViPham!F:F, B43, NhatKy_ViPham!C:C, "T29") - SUMIFS(NhatKy_ViPham!K:K, NhatKy_ViPham!E:E, "11_Ly_A", NhatKy_ViPham!F:F, B43, NhatKy_ViPham!C:C, "T29")</f>
        <v>100</v>
      </c>
      <c r="AU43" s="7">
        <f>100 + SUMIFS(NhatKy_ViPham!J:J, NhatKy_ViPham!E:E, "11_Ly_A", NhatKy_ViPham!F:F, B43, NhatKy_ViPham!C:C, "T30") - SUMIFS(NhatKy_ViPham!K:K, NhatKy_ViPham!E:E, "11_Ly_A", NhatKy_ViPham!F:F, B43, NhatKy_ViPham!C:C, "T30")</f>
        <v>100</v>
      </c>
      <c r="AV43" s="7">
        <f>100 + SUMIFS(NhatKy_ViPham!J:J, NhatKy_ViPham!E:E, "11_Ly_A", NhatKy_ViPham!F:F, B43, NhatKy_ViPham!C:C, "T31") - SUMIFS(NhatKy_ViPham!K:K, NhatKy_ViPham!E:E, "11_Ly_A", NhatKy_ViPham!F:F, B43, NhatKy_ViPham!C:C, "T31")</f>
        <v>100</v>
      </c>
      <c r="AW43" s="7">
        <f>100 + SUMIFS(NhatKy_ViPham!J:J, NhatKy_ViPham!E:E, "11_Ly_A", NhatKy_ViPham!F:F, B43, NhatKy_ViPham!C:C, "T32") - SUMIFS(NhatKy_ViPham!K:K, NhatKy_ViPham!E:E, "11_Ly_A", NhatKy_ViPham!F:F, B43, NhatKy_ViPham!C:C, "T32")</f>
        <v>100</v>
      </c>
      <c r="AX43" s="7">
        <f>100 + SUMIFS(NhatKy_ViPham!J:J, NhatKy_ViPham!E:E, "11_Ly_A", NhatKy_ViPham!F:F, B43, NhatKy_ViPham!C:C, "T33") - SUMIFS(NhatKy_ViPham!K:K, NhatKy_ViPham!E:E, "11_Ly_A", NhatKy_ViPham!F:F, B43, NhatKy_ViPham!C:C, "T33")</f>
        <v>100</v>
      </c>
      <c r="AY43" s="7">
        <f>100 + SUMIFS(NhatKy_ViPham!J:J, NhatKy_ViPham!E:E, "11_Ly_A", NhatKy_ViPham!F:F, B43, NhatKy_ViPham!C:C, "T34") - SUMIFS(NhatKy_ViPham!K:K, NhatKy_ViPham!E:E, "11_Ly_A", NhatKy_ViPham!F:F, B43, NhatKy_ViPham!C:C, "T34")</f>
        <v>100</v>
      </c>
      <c r="AZ43" s="7">
        <f>100 + SUMIFS(NhatKy_ViPham!J:J, NhatKy_ViPham!E:E, "11_Ly_A", NhatKy_ViPham!F:F, B43, NhatKy_ViPham!C:C, "T35") - SUMIFS(NhatKy_ViPham!K:K, NhatKy_ViPham!E:E, "11_Ly_A", NhatKy_ViPham!F:F, B43, NhatKy_ViPham!C:C, "T35")</f>
        <v>100</v>
      </c>
      <c r="BA43" s="12">
        <f t="shared" si="0"/>
        <v>100</v>
      </c>
      <c r="BB43" s="11" t="s">
        <v>430</v>
      </c>
      <c r="BC43" s="14" t="str">
        <f t="shared" si="1"/>
        <v>Tốt</v>
      </c>
      <c r="BD43" s="10" t="str">
        <f t="shared" si="2"/>
        <v>🟢 BÌNH THƯỜNG</v>
      </c>
    </row>
  </sheetData>
  <mergeCells count="42">
    <mergeCell ref="A4:B4"/>
    <mergeCell ref="G4:H4"/>
    <mergeCell ref="BB7:BB8"/>
    <mergeCell ref="I4:J4"/>
    <mergeCell ref="BD7:BD8"/>
    <mergeCell ref="B7:B8"/>
    <mergeCell ref="F7:F8"/>
    <mergeCell ref="L7:L8"/>
    <mergeCell ref="K4:L4"/>
    <mergeCell ref="N7:N8"/>
    <mergeCell ref="BC7:BC8"/>
    <mergeCell ref="C4:D4"/>
    <mergeCell ref="AX7:AZ7"/>
    <mergeCell ref="E4:F4"/>
    <mergeCell ref="D7:D8"/>
    <mergeCell ref="AT7:AW7"/>
    <mergeCell ref="AH7:AK7"/>
    <mergeCell ref="BA7:BA8"/>
    <mergeCell ref="M7:M8"/>
    <mergeCell ref="AP7:AS7"/>
    <mergeCell ref="AL7:AO7"/>
    <mergeCell ref="O7:O8"/>
    <mergeCell ref="Q7:Q8"/>
    <mergeCell ref="R7:U7"/>
    <mergeCell ref="Z7:AC7"/>
    <mergeCell ref="V7:Y7"/>
    <mergeCell ref="P7:P8"/>
    <mergeCell ref="A7:A8"/>
    <mergeCell ref="G7:G8"/>
    <mergeCell ref="I7:I8"/>
    <mergeCell ref="A5:B5"/>
    <mergeCell ref="AD7:AG7"/>
    <mergeCell ref="I5:J5"/>
    <mergeCell ref="E7:E8"/>
    <mergeCell ref="K7:K8"/>
    <mergeCell ref="E5:F5"/>
    <mergeCell ref="K5:L5"/>
    <mergeCell ref="H7:H8"/>
    <mergeCell ref="J7:J8"/>
    <mergeCell ref="G5:H5"/>
    <mergeCell ref="C7:C8"/>
    <mergeCell ref="C5:D5"/>
  </mergeCells>
  <dataValidations count="1">
    <dataValidation type="list" allowBlank="1" sqref="E9:E43 BB9:BB43" xr:uid="{00000000-0002-0000-1900-000000000000}">
      <formula1>"Không,Có"</formula1>
    </dataValidation>
  </dataValidations>
  <hyperlinks>
    <hyperlink ref="AX1" location="'TOC_HuongDan'!A1" display="🏠 về Mục Lục" xr:uid="{00000000-0004-0000-1900-000000000000}"/>
    <hyperlink ref="AX2" location="'NhatKy_ViPham'!A4" display="📋 Nhật Ký Vi Phạm Lớp 11_Ly_A" xr:uid="{00000000-0004-0000-1900-000001000000}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BD43"/>
  <sheetViews>
    <sheetView showGridLines="0" workbookViewId="0"/>
  </sheetViews>
  <sheetFormatPr defaultRowHeight="15" x14ac:dyDescent="0.25"/>
  <cols>
    <col min="1" max="1" width="6" customWidth="1"/>
    <col min="2" max="2" width="25" customWidth="1"/>
    <col min="3" max="3" width="12" customWidth="1"/>
    <col min="4" max="5" width="10" customWidth="1"/>
    <col min="6" max="17" width="16" customWidth="1"/>
    <col min="18" max="52" width="7" customWidth="1"/>
    <col min="53" max="55" width="14" customWidth="1"/>
    <col min="56" max="56" width="22" customWidth="1"/>
  </cols>
  <sheetData>
    <row r="1" spans="1:56" ht="21" x14ac:dyDescent="0.35">
      <c r="A1" s="1" t="s">
        <v>1582</v>
      </c>
      <c r="AX1" s="8" t="s">
        <v>358</v>
      </c>
    </row>
    <row r="2" spans="1:56" x14ac:dyDescent="0.25">
      <c r="A2" s="2" t="s">
        <v>1583</v>
      </c>
      <c r="AX2" s="8" t="s">
        <v>1584</v>
      </c>
    </row>
    <row r="4" spans="1:56" x14ac:dyDescent="0.25">
      <c r="A4" s="55" t="s">
        <v>361</v>
      </c>
      <c r="B4" s="50"/>
      <c r="C4" s="55" t="s">
        <v>362</v>
      </c>
      <c r="D4" s="50"/>
      <c r="E4" s="55" t="s">
        <v>363</v>
      </c>
      <c r="F4" s="50"/>
      <c r="G4" s="55" t="s">
        <v>364</v>
      </c>
      <c r="H4" s="50"/>
      <c r="I4" s="55" t="s">
        <v>365</v>
      </c>
      <c r="J4" s="50"/>
      <c r="K4" s="55" t="s">
        <v>366</v>
      </c>
      <c r="L4" s="50"/>
    </row>
    <row r="5" spans="1:56" x14ac:dyDescent="0.25">
      <c r="A5" s="49">
        <f>COUNTA(A9:A43)</f>
        <v>35</v>
      </c>
      <c r="B5" s="50"/>
      <c r="C5" s="53">
        <f>COUNTIF(BC9:BC43, "Tốt")</f>
        <v>35</v>
      </c>
      <c r="D5" s="50"/>
      <c r="E5" s="49">
        <f>COUNTIF(BC9:BC43, "Khá")</f>
        <v>0</v>
      </c>
      <c r="F5" s="50"/>
      <c r="G5" s="49">
        <f>COUNTIF(BC9:BC43, "Đạt")</f>
        <v>0</v>
      </c>
      <c r="H5" s="50"/>
      <c r="I5" s="52">
        <f>COUNTIF(BC9:BC43, "Chưa đạt")</f>
        <v>0</v>
      </c>
      <c r="J5" s="50"/>
      <c r="K5" s="53">
        <f>ROUND(AVERAGE(BA9:BA43), 1)</f>
        <v>100</v>
      </c>
      <c r="L5" s="50"/>
    </row>
    <row r="7" spans="1:56" x14ac:dyDescent="0.25">
      <c r="A7" s="46" t="s">
        <v>3</v>
      </c>
      <c r="B7" s="46" t="s">
        <v>303</v>
      </c>
      <c r="C7" s="46" t="s">
        <v>367</v>
      </c>
      <c r="D7" s="46" t="s">
        <v>368</v>
      </c>
      <c r="E7" s="46" t="s">
        <v>369</v>
      </c>
      <c r="F7" s="48" t="s">
        <v>370</v>
      </c>
      <c r="G7" s="48" t="s">
        <v>371</v>
      </c>
      <c r="H7" s="48" t="s">
        <v>372</v>
      </c>
      <c r="I7" s="48" t="s">
        <v>373</v>
      </c>
      <c r="J7" s="48" t="s">
        <v>374</v>
      </c>
      <c r="K7" s="48" t="s">
        <v>375</v>
      </c>
      <c r="L7" s="48" t="s">
        <v>376</v>
      </c>
      <c r="M7" s="48" t="s">
        <v>377</v>
      </c>
      <c r="N7" s="48" t="s">
        <v>378</v>
      </c>
      <c r="O7" s="48" t="s">
        <v>379</v>
      </c>
      <c r="P7" s="54" t="s">
        <v>380</v>
      </c>
      <c r="Q7" s="48" t="s">
        <v>381</v>
      </c>
      <c r="R7" s="46" t="s">
        <v>382</v>
      </c>
      <c r="S7" s="51"/>
      <c r="T7" s="51"/>
      <c r="U7" s="51"/>
      <c r="V7" s="46" t="s">
        <v>383</v>
      </c>
      <c r="W7" s="51"/>
      <c r="X7" s="51"/>
      <c r="Y7" s="51"/>
      <c r="Z7" s="46" t="s">
        <v>384</v>
      </c>
      <c r="AA7" s="51"/>
      <c r="AB7" s="51"/>
      <c r="AC7" s="51"/>
      <c r="AD7" s="46" t="s">
        <v>385</v>
      </c>
      <c r="AE7" s="51"/>
      <c r="AF7" s="51"/>
      <c r="AG7" s="51"/>
      <c r="AH7" s="46" t="s">
        <v>386</v>
      </c>
      <c r="AI7" s="51"/>
      <c r="AJ7" s="51"/>
      <c r="AK7" s="51"/>
      <c r="AL7" s="46" t="s">
        <v>387</v>
      </c>
      <c r="AM7" s="51"/>
      <c r="AN7" s="51"/>
      <c r="AO7" s="51"/>
      <c r="AP7" s="46" t="s">
        <v>388</v>
      </c>
      <c r="AQ7" s="51"/>
      <c r="AR7" s="51"/>
      <c r="AS7" s="51"/>
      <c r="AT7" s="46" t="s">
        <v>389</v>
      </c>
      <c r="AU7" s="51"/>
      <c r="AV7" s="51"/>
      <c r="AW7" s="51"/>
      <c r="AX7" s="46" t="s">
        <v>390</v>
      </c>
      <c r="AY7" s="51"/>
      <c r="AZ7" s="51"/>
      <c r="BA7" s="46" t="s">
        <v>391</v>
      </c>
      <c r="BB7" s="46" t="s">
        <v>392</v>
      </c>
      <c r="BC7" s="46" t="s">
        <v>393</v>
      </c>
      <c r="BD7" s="46" t="s">
        <v>394</v>
      </c>
    </row>
    <row r="8" spans="1:56" x14ac:dyDescent="0.25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9" t="s">
        <v>311</v>
      </c>
      <c r="S8" s="9" t="s">
        <v>348</v>
      </c>
      <c r="T8" s="9" t="s">
        <v>395</v>
      </c>
      <c r="U8" s="9" t="s">
        <v>396</v>
      </c>
      <c r="V8" s="9" t="s">
        <v>397</v>
      </c>
      <c r="W8" s="9" t="s">
        <v>398</v>
      </c>
      <c r="X8" s="9" t="s">
        <v>399</v>
      </c>
      <c r="Y8" s="9" t="s">
        <v>400</v>
      </c>
      <c r="Z8" s="9" t="s">
        <v>401</v>
      </c>
      <c r="AA8" s="9" t="s">
        <v>402</v>
      </c>
      <c r="AB8" s="9" t="s">
        <v>403</v>
      </c>
      <c r="AC8" s="9" t="s">
        <v>404</v>
      </c>
      <c r="AD8" s="9" t="s">
        <v>405</v>
      </c>
      <c r="AE8" s="9" t="s">
        <v>406</v>
      </c>
      <c r="AF8" s="9" t="s">
        <v>407</v>
      </c>
      <c r="AG8" s="9" t="s">
        <v>408</v>
      </c>
      <c r="AH8" s="9" t="s">
        <v>409</v>
      </c>
      <c r="AI8" s="9" t="s">
        <v>410</v>
      </c>
      <c r="AJ8" s="9" t="s">
        <v>411</v>
      </c>
      <c r="AK8" s="9" t="s">
        <v>412</v>
      </c>
      <c r="AL8" s="9" t="s">
        <v>413</v>
      </c>
      <c r="AM8" s="9" t="s">
        <v>414</v>
      </c>
      <c r="AN8" s="9" t="s">
        <v>415</v>
      </c>
      <c r="AO8" s="9" t="s">
        <v>416</v>
      </c>
      <c r="AP8" s="9" t="s">
        <v>417</v>
      </c>
      <c r="AQ8" s="9" t="s">
        <v>418</v>
      </c>
      <c r="AR8" s="9" t="s">
        <v>419</v>
      </c>
      <c r="AS8" s="9" t="s">
        <v>420</v>
      </c>
      <c r="AT8" s="9" t="s">
        <v>421</v>
      </c>
      <c r="AU8" s="9" t="s">
        <v>422</v>
      </c>
      <c r="AV8" s="9" t="s">
        <v>423</v>
      </c>
      <c r="AW8" s="9" t="s">
        <v>424</v>
      </c>
      <c r="AX8" s="9" t="s">
        <v>425</v>
      </c>
      <c r="AY8" s="9" t="s">
        <v>426</v>
      </c>
      <c r="AZ8" s="9" t="s">
        <v>427</v>
      </c>
      <c r="BA8" s="47"/>
      <c r="BB8" s="47"/>
      <c r="BC8" s="47"/>
      <c r="BD8" s="47"/>
    </row>
    <row r="9" spans="1:56" x14ac:dyDescent="0.25">
      <c r="A9" s="4">
        <v>1</v>
      </c>
      <c r="B9" s="10" t="s">
        <v>456</v>
      </c>
      <c r="C9" s="4" t="s">
        <v>1397</v>
      </c>
      <c r="D9" s="4" t="s">
        <v>435</v>
      </c>
      <c r="E9" s="11" t="s">
        <v>430</v>
      </c>
      <c r="F9" s="7">
        <f>SUMIFS(NhatKy_ViPham!K:K, NhatKy_ViPham!E:E, "11_Ly_B", NhatKy_ViPham!F:F, B9, NhatKy_ViPham!H:H, "L01")</f>
        <v>0</v>
      </c>
      <c r="G9" s="7">
        <f>SUMIFS(NhatKy_ViPham!K:K, NhatKy_ViPham!E:E, "11_Ly_B", NhatKy_ViPham!F:F, B9, NhatKy_ViPham!H:H, "L02")</f>
        <v>0</v>
      </c>
      <c r="H9" s="7">
        <f>SUMIFS(NhatKy_ViPham!K:K, NhatKy_ViPham!E:E, "11_Ly_B", NhatKy_ViPham!F:F, B9, NhatKy_ViPham!H:H, "L03")</f>
        <v>0</v>
      </c>
      <c r="I9" s="7">
        <f>SUMIFS(NhatKy_ViPham!K:K, NhatKy_ViPham!E:E, "11_Ly_B", NhatKy_ViPham!F:F, B9, NhatKy_ViPham!H:H, "L04")</f>
        <v>0</v>
      </c>
      <c r="J9" s="7">
        <f>SUMIFS(NhatKy_ViPham!K:K, NhatKy_ViPham!E:E, "11_Ly_B", NhatKy_ViPham!F:F, B9, NhatKy_ViPham!H:H, "L05")</f>
        <v>0</v>
      </c>
      <c r="K9" s="7">
        <f>SUMIFS(NhatKy_ViPham!K:K, NhatKy_ViPham!E:E, "11_Ly_B", NhatKy_ViPham!F:F, B9, NhatKy_ViPham!H:H, "L06")</f>
        <v>0</v>
      </c>
      <c r="L9" s="7">
        <f>SUMIFS(NhatKy_ViPham!K:K, NhatKy_ViPham!E:E, "11_Ly_B", NhatKy_ViPham!F:F, B9, NhatKy_ViPham!H:H, "L07")</f>
        <v>0</v>
      </c>
      <c r="M9" s="7">
        <f>SUMIFS(NhatKy_ViPham!K:K, NhatKy_ViPham!E:E, "11_Ly_B", NhatKy_ViPham!F:F, B9, NhatKy_ViPham!H:H, "L08")</f>
        <v>0</v>
      </c>
      <c r="N9" s="7">
        <f>SUMIFS(NhatKy_ViPham!K:K, NhatKy_ViPham!E:E, "11_Ly_B", NhatKy_ViPham!F:F, B9, NhatKy_ViPham!H:H, "L09")</f>
        <v>0</v>
      </c>
      <c r="O9" s="7">
        <f>SUMIFS(NhatKy_ViPham!K:K, NhatKy_ViPham!E:E, "11_Ly_B", NhatKy_ViPham!F:F, B9, NhatKy_ViPham!H:H, "L10")</f>
        <v>0</v>
      </c>
      <c r="P9" s="12">
        <f>SUMIFS(NhatKy_ViPham!J:J, NhatKy_ViPham!E:E, "11_Ly_B", NhatKy_ViPham!F:F, B9)</f>
        <v>0</v>
      </c>
      <c r="Q9" s="13">
        <f>SUMIFS(NhatKy_ViPham!K:K, NhatKy_ViPham!E:E, "11_Ly_B", NhatKy_ViPham!F:F, B9)</f>
        <v>0</v>
      </c>
      <c r="R9" s="7">
        <f>100 + SUMIFS(NhatKy_ViPham!J:J, NhatKy_ViPham!E:E, "11_Ly_B", NhatKy_ViPham!F:F, B9, NhatKy_ViPham!C:C, "T1") - SUMIFS(NhatKy_ViPham!K:K, NhatKy_ViPham!E:E, "11_Ly_B", NhatKy_ViPham!F:F, B9, NhatKy_ViPham!C:C, "T1")</f>
        <v>100</v>
      </c>
      <c r="S9" s="7">
        <f>100 + SUMIFS(NhatKy_ViPham!J:J, NhatKy_ViPham!E:E, "11_Ly_B", NhatKy_ViPham!F:F, B9, NhatKy_ViPham!C:C, "T2") - SUMIFS(NhatKy_ViPham!K:K, NhatKy_ViPham!E:E, "11_Ly_B", NhatKy_ViPham!F:F, B9, NhatKy_ViPham!C:C, "T2")</f>
        <v>100</v>
      </c>
      <c r="T9" s="7">
        <f>100 + SUMIFS(NhatKy_ViPham!J:J, NhatKy_ViPham!E:E, "11_Ly_B", NhatKy_ViPham!F:F, B9, NhatKy_ViPham!C:C, "T3") - SUMIFS(NhatKy_ViPham!K:K, NhatKy_ViPham!E:E, "11_Ly_B", NhatKy_ViPham!F:F, B9, NhatKy_ViPham!C:C, "T3")</f>
        <v>100</v>
      </c>
      <c r="U9" s="7">
        <f>100 + SUMIFS(NhatKy_ViPham!J:J, NhatKy_ViPham!E:E, "11_Ly_B", NhatKy_ViPham!F:F, B9, NhatKy_ViPham!C:C, "T4") - SUMIFS(NhatKy_ViPham!K:K, NhatKy_ViPham!E:E, "11_Ly_B", NhatKy_ViPham!F:F, B9, NhatKy_ViPham!C:C, "T4")</f>
        <v>100</v>
      </c>
      <c r="V9" s="7">
        <f>100 + SUMIFS(NhatKy_ViPham!J:J, NhatKy_ViPham!E:E, "11_Ly_B", NhatKy_ViPham!F:F, B9, NhatKy_ViPham!C:C, "T5") - SUMIFS(NhatKy_ViPham!K:K, NhatKy_ViPham!E:E, "11_Ly_B", NhatKy_ViPham!F:F, B9, NhatKy_ViPham!C:C, "T5")</f>
        <v>100</v>
      </c>
      <c r="W9" s="7">
        <f>100 + SUMIFS(NhatKy_ViPham!J:J, NhatKy_ViPham!E:E, "11_Ly_B", NhatKy_ViPham!F:F, B9, NhatKy_ViPham!C:C, "T6") - SUMIFS(NhatKy_ViPham!K:K, NhatKy_ViPham!E:E, "11_Ly_B", NhatKy_ViPham!F:F, B9, NhatKy_ViPham!C:C, "T6")</f>
        <v>100</v>
      </c>
      <c r="X9" s="7">
        <f>100 + SUMIFS(NhatKy_ViPham!J:J, NhatKy_ViPham!E:E, "11_Ly_B", NhatKy_ViPham!F:F, B9, NhatKy_ViPham!C:C, "T7") - SUMIFS(NhatKy_ViPham!K:K, NhatKy_ViPham!E:E, "11_Ly_B", NhatKy_ViPham!F:F, B9, NhatKy_ViPham!C:C, "T7")</f>
        <v>100</v>
      </c>
      <c r="Y9" s="7">
        <f>100 + SUMIFS(NhatKy_ViPham!J:J, NhatKy_ViPham!E:E, "11_Ly_B", NhatKy_ViPham!F:F, B9, NhatKy_ViPham!C:C, "T8") - SUMIFS(NhatKy_ViPham!K:K, NhatKy_ViPham!E:E, "11_Ly_B", NhatKy_ViPham!F:F, B9, NhatKy_ViPham!C:C, "T8")</f>
        <v>100</v>
      </c>
      <c r="Z9" s="7">
        <f>100 + SUMIFS(NhatKy_ViPham!J:J, NhatKy_ViPham!E:E, "11_Ly_B", NhatKy_ViPham!F:F, B9, NhatKy_ViPham!C:C, "T9") - SUMIFS(NhatKy_ViPham!K:K, NhatKy_ViPham!E:E, "11_Ly_B", NhatKy_ViPham!F:F, B9, NhatKy_ViPham!C:C, "T9")</f>
        <v>100</v>
      </c>
      <c r="AA9" s="7">
        <f>100 + SUMIFS(NhatKy_ViPham!J:J, NhatKy_ViPham!E:E, "11_Ly_B", NhatKy_ViPham!F:F, B9, NhatKy_ViPham!C:C, "T10") - SUMIFS(NhatKy_ViPham!K:K, NhatKy_ViPham!E:E, "11_Ly_B", NhatKy_ViPham!F:F, B9, NhatKy_ViPham!C:C, "T10")</f>
        <v>100</v>
      </c>
      <c r="AB9" s="7">
        <f>100 + SUMIFS(NhatKy_ViPham!J:J, NhatKy_ViPham!E:E, "11_Ly_B", NhatKy_ViPham!F:F, B9, NhatKy_ViPham!C:C, "T11") - SUMIFS(NhatKy_ViPham!K:K, NhatKy_ViPham!E:E, "11_Ly_B", NhatKy_ViPham!F:F, B9, NhatKy_ViPham!C:C, "T11")</f>
        <v>100</v>
      </c>
      <c r="AC9" s="7">
        <f>100 + SUMIFS(NhatKy_ViPham!J:J, NhatKy_ViPham!E:E, "11_Ly_B", NhatKy_ViPham!F:F, B9, NhatKy_ViPham!C:C, "T12") - SUMIFS(NhatKy_ViPham!K:K, NhatKy_ViPham!E:E, "11_Ly_B", NhatKy_ViPham!F:F, B9, NhatKy_ViPham!C:C, "T12")</f>
        <v>100</v>
      </c>
      <c r="AD9" s="7">
        <f>100 + SUMIFS(NhatKy_ViPham!J:J, NhatKy_ViPham!E:E, "11_Ly_B", NhatKy_ViPham!F:F, B9, NhatKy_ViPham!C:C, "T13") - SUMIFS(NhatKy_ViPham!K:K, NhatKy_ViPham!E:E, "11_Ly_B", NhatKy_ViPham!F:F, B9, NhatKy_ViPham!C:C, "T13")</f>
        <v>100</v>
      </c>
      <c r="AE9" s="7">
        <f>100 + SUMIFS(NhatKy_ViPham!J:J, NhatKy_ViPham!E:E, "11_Ly_B", NhatKy_ViPham!F:F, B9, NhatKy_ViPham!C:C, "T14") - SUMIFS(NhatKy_ViPham!K:K, NhatKy_ViPham!E:E, "11_Ly_B", NhatKy_ViPham!F:F, B9, NhatKy_ViPham!C:C, "T14")</f>
        <v>100</v>
      </c>
      <c r="AF9" s="7">
        <f>100 + SUMIFS(NhatKy_ViPham!J:J, NhatKy_ViPham!E:E, "11_Ly_B", NhatKy_ViPham!F:F, B9, NhatKy_ViPham!C:C, "T15") - SUMIFS(NhatKy_ViPham!K:K, NhatKy_ViPham!E:E, "11_Ly_B", NhatKy_ViPham!F:F, B9, NhatKy_ViPham!C:C, "T15")</f>
        <v>100</v>
      </c>
      <c r="AG9" s="7">
        <f>100 + SUMIFS(NhatKy_ViPham!J:J, NhatKy_ViPham!E:E, "11_Ly_B", NhatKy_ViPham!F:F, B9, NhatKy_ViPham!C:C, "T16") - SUMIFS(NhatKy_ViPham!K:K, NhatKy_ViPham!E:E, "11_Ly_B", NhatKy_ViPham!F:F, B9, NhatKy_ViPham!C:C, "T16")</f>
        <v>100</v>
      </c>
      <c r="AH9" s="7">
        <f>100 + SUMIFS(NhatKy_ViPham!J:J, NhatKy_ViPham!E:E, "11_Ly_B", NhatKy_ViPham!F:F, B9, NhatKy_ViPham!C:C, "T17") - SUMIFS(NhatKy_ViPham!K:K, NhatKy_ViPham!E:E, "11_Ly_B", NhatKy_ViPham!F:F, B9, NhatKy_ViPham!C:C, "T17")</f>
        <v>100</v>
      </c>
      <c r="AI9" s="7">
        <f>100 + SUMIFS(NhatKy_ViPham!J:J, NhatKy_ViPham!E:E, "11_Ly_B", NhatKy_ViPham!F:F, B9, NhatKy_ViPham!C:C, "T18") - SUMIFS(NhatKy_ViPham!K:K, NhatKy_ViPham!E:E, "11_Ly_B", NhatKy_ViPham!F:F, B9, NhatKy_ViPham!C:C, "T18")</f>
        <v>100</v>
      </c>
      <c r="AJ9" s="7">
        <f>100 + SUMIFS(NhatKy_ViPham!J:J, NhatKy_ViPham!E:E, "11_Ly_B", NhatKy_ViPham!F:F, B9, NhatKy_ViPham!C:C, "T19") - SUMIFS(NhatKy_ViPham!K:K, NhatKy_ViPham!E:E, "11_Ly_B", NhatKy_ViPham!F:F, B9, NhatKy_ViPham!C:C, "T19")</f>
        <v>100</v>
      </c>
      <c r="AK9" s="7">
        <f>100 + SUMIFS(NhatKy_ViPham!J:J, NhatKy_ViPham!E:E, "11_Ly_B", NhatKy_ViPham!F:F, B9, NhatKy_ViPham!C:C, "T20") - SUMIFS(NhatKy_ViPham!K:K, NhatKy_ViPham!E:E, "11_Ly_B", NhatKy_ViPham!F:F, B9, NhatKy_ViPham!C:C, "T20")</f>
        <v>100</v>
      </c>
      <c r="AL9" s="7">
        <f>100 + SUMIFS(NhatKy_ViPham!J:J, NhatKy_ViPham!E:E, "11_Ly_B", NhatKy_ViPham!F:F, B9, NhatKy_ViPham!C:C, "T21") - SUMIFS(NhatKy_ViPham!K:K, NhatKy_ViPham!E:E, "11_Ly_B", NhatKy_ViPham!F:F, B9, NhatKy_ViPham!C:C, "T21")</f>
        <v>100</v>
      </c>
      <c r="AM9" s="7">
        <f>100 + SUMIFS(NhatKy_ViPham!J:J, NhatKy_ViPham!E:E, "11_Ly_B", NhatKy_ViPham!F:F, B9, NhatKy_ViPham!C:C, "T22") - SUMIFS(NhatKy_ViPham!K:K, NhatKy_ViPham!E:E, "11_Ly_B", NhatKy_ViPham!F:F, B9, NhatKy_ViPham!C:C, "T22")</f>
        <v>100</v>
      </c>
      <c r="AN9" s="7">
        <f>100 + SUMIFS(NhatKy_ViPham!J:J, NhatKy_ViPham!E:E, "11_Ly_B", NhatKy_ViPham!F:F, B9, NhatKy_ViPham!C:C, "T23") - SUMIFS(NhatKy_ViPham!K:K, NhatKy_ViPham!E:E, "11_Ly_B", NhatKy_ViPham!F:F, B9, NhatKy_ViPham!C:C, "T23")</f>
        <v>100</v>
      </c>
      <c r="AO9" s="7">
        <f>100 + SUMIFS(NhatKy_ViPham!J:J, NhatKy_ViPham!E:E, "11_Ly_B", NhatKy_ViPham!F:F, B9, NhatKy_ViPham!C:C, "T24") - SUMIFS(NhatKy_ViPham!K:K, NhatKy_ViPham!E:E, "11_Ly_B", NhatKy_ViPham!F:F, B9, NhatKy_ViPham!C:C, "T24")</f>
        <v>100</v>
      </c>
      <c r="AP9" s="7">
        <f>100 + SUMIFS(NhatKy_ViPham!J:J, NhatKy_ViPham!E:E, "11_Ly_B", NhatKy_ViPham!F:F, B9, NhatKy_ViPham!C:C, "T25") - SUMIFS(NhatKy_ViPham!K:K, NhatKy_ViPham!E:E, "11_Ly_B", NhatKy_ViPham!F:F, B9, NhatKy_ViPham!C:C, "T25")</f>
        <v>100</v>
      </c>
      <c r="AQ9" s="7">
        <f>100 + SUMIFS(NhatKy_ViPham!J:J, NhatKy_ViPham!E:E, "11_Ly_B", NhatKy_ViPham!F:F, B9, NhatKy_ViPham!C:C, "T26") - SUMIFS(NhatKy_ViPham!K:K, NhatKy_ViPham!E:E, "11_Ly_B", NhatKy_ViPham!F:F, B9, NhatKy_ViPham!C:C, "T26")</f>
        <v>100</v>
      </c>
      <c r="AR9" s="7">
        <f>100 + SUMIFS(NhatKy_ViPham!J:J, NhatKy_ViPham!E:E, "11_Ly_B", NhatKy_ViPham!F:F, B9, NhatKy_ViPham!C:C, "T27") - SUMIFS(NhatKy_ViPham!K:K, NhatKy_ViPham!E:E, "11_Ly_B", NhatKy_ViPham!F:F, B9, NhatKy_ViPham!C:C, "T27")</f>
        <v>100</v>
      </c>
      <c r="AS9" s="7">
        <f>100 + SUMIFS(NhatKy_ViPham!J:J, NhatKy_ViPham!E:E, "11_Ly_B", NhatKy_ViPham!F:F, B9, NhatKy_ViPham!C:C, "T28") - SUMIFS(NhatKy_ViPham!K:K, NhatKy_ViPham!E:E, "11_Ly_B", NhatKy_ViPham!F:F, B9, NhatKy_ViPham!C:C, "T28")</f>
        <v>100</v>
      </c>
      <c r="AT9" s="7">
        <f>100 + SUMIFS(NhatKy_ViPham!J:J, NhatKy_ViPham!E:E, "11_Ly_B", NhatKy_ViPham!F:F, B9, NhatKy_ViPham!C:C, "T29") - SUMIFS(NhatKy_ViPham!K:K, NhatKy_ViPham!E:E, "11_Ly_B", NhatKy_ViPham!F:F, B9, NhatKy_ViPham!C:C, "T29")</f>
        <v>100</v>
      </c>
      <c r="AU9" s="7">
        <f>100 + SUMIFS(NhatKy_ViPham!J:J, NhatKy_ViPham!E:E, "11_Ly_B", NhatKy_ViPham!F:F, B9, NhatKy_ViPham!C:C, "T30") - SUMIFS(NhatKy_ViPham!K:K, NhatKy_ViPham!E:E, "11_Ly_B", NhatKy_ViPham!F:F, B9, NhatKy_ViPham!C:C, "T30")</f>
        <v>100</v>
      </c>
      <c r="AV9" s="7">
        <f>100 + SUMIFS(NhatKy_ViPham!J:J, NhatKy_ViPham!E:E, "11_Ly_B", NhatKy_ViPham!F:F, B9, NhatKy_ViPham!C:C, "T31") - SUMIFS(NhatKy_ViPham!K:K, NhatKy_ViPham!E:E, "11_Ly_B", NhatKy_ViPham!F:F, B9, NhatKy_ViPham!C:C, "T31")</f>
        <v>100</v>
      </c>
      <c r="AW9" s="7">
        <f>100 + SUMIFS(NhatKy_ViPham!J:J, NhatKy_ViPham!E:E, "11_Ly_B", NhatKy_ViPham!F:F, B9, NhatKy_ViPham!C:C, "T32") - SUMIFS(NhatKy_ViPham!K:K, NhatKy_ViPham!E:E, "11_Ly_B", NhatKy_ViPham!F:F, B9, NhatKy_ViPham!C:C, "T32")</f>
        <v>100</v>
      </c>
      <c r="AX9" s="7">
        <f>100 + SUMIFS(NhatKy_ViPham!J:J, NhatKy_ViPham!E:E, "11_Ly_B", NhatKy_ViPham!F:F, B9, NhatKy_ViPham!C:C, "T33") - SUMIFS(NhatKy_ViPham!K:K, NhatKy_ViPham!E:E, "11_Ly_B", NhatKy_ViPham!F:F, B9, NhatKy_ViPham!C:C, "T33")</f>
        <v>100</v>
      </c>
      <c r="AY9" s="7">
        <f>100 + SUMIFS(NhatKy_ViPham!J:J, NhatKy_ViPham!E:E, "11_Ly_B", NhatKy_ViPham!F:F, B9, NhatKy_ViPham!C:C, "T34") - SUMIFS(NhatKy_ViPham!K:K, NhatKy_ViPham!E:E, "11_Ly_B", NhatKy_ViPham!F:F, B9, NhatKy_ViPham!C:C, "T34")</f>
        <v>100</v>
      </c>
      <c r="AZ9" s="7">
        <f>100 + SUMIFS(NhatKy_ViPham!J:J, NhatKy_ViPham!E:E, "11_Ly_B", NhatKy_ViPham!F:F, B9, NhatKy_ViPham!C:C, "T35") - SUMIFS(NhatKy_ViPham!K:K, NhatKy_ViPham!E:E, "11_Ly_B", NhatKy_ViPham!F:F, B9, NhatKy_ViPham!C:C, "T35")</f>
        <v>100</v>
      </c>
      <c r="BA9" s="12">
        <f t="shared" ref="BA9:BA43" si="0">ROUND(AVERAGE(R9:AZ9), 1)</f>
        <v>100</v>
      </c>
      <c r="BB9" s="11" t="s">
        <v>430</v>
      </c>
      <c r="BC9" s="14" t="str">
        <f t="shared" ref="BC9:BC43" si="1">IF(BB9="Có", "Chưa đạt", IF(BA9&gt;=85, "Tốt", IF(BA9&gt;=70, "Khá", IF(BA9&gt;=50, "Đạt", "Chưa đạt"))))</f>
        <v>Tốt</v>
      </c>
      <c r="BD9" s="10" t="str">
        <f t="shared" ref="BD9:BD43" si="2">IF(BC9="Chưa đạt", "🔴 Nguy cơ CHƯA ĐẠT", IF(BC9="Đạt", "🟡 CẦN NHẮC NHỞ", "🟢 BÌNH THƯỜNG"))</f>
        <v>🟢 BÌNH THƯỜNG</v>
      </c>
    </row>
    <row r="10" spans="1:56" x14ac:dyDescent="0.25">
      <c r="A10" s="5">
        <v>2</v>
      </c>
      <c r="B10" s="15" t="s">
        <v>1585</v>
      </c>
      <c r="C10" s="5" t="s">
        <v>1586</v>
      </c>
      <c r="D10" s="5" t="s">
        <v>435</v>
      </c>
      <c r="E10" s="11" t="s">
        <v>430</v>
      </c>
      <c r="F10" s="6">
        <f>SUMIFS(NhatKy_ViPham!K:K, NhatKy_ViPham!E:E, "11_Ly_B", NhatKy_ViPham!F:F, B10, NhatKy_ViPham!H:H, "L01")</f>
        <v>0</v>
      </c>
      <c r="G10" s="6">
        <f>SUMIFS(NhatKy_ViPham!K:K, NhatKy_ViPham!E:E, "11_Ly_B", NhatKy_ViPham!F:F, B10, NhatKy_ViPham!H:H, "L02")</f>
        <v>0</v>
      </c>
      <c r="H10" s="6">
        <f>SUMIFS(NhatKy_ViPham!K:K, NhatKy_ViPham!E:E, "11_Ly_B", NhatKy_ViPham!F:F, B10, NhatKy_ViPham!H:H, "L03")</f>
        <v>0</v>
      </c>
      <c r="I10" s="6">
        <f>SUMIFS(NhatKy_ViPham!K:K, NhatKy_ViPham!E:E, "11_Ly_B", NhatKy_ViPham!F:F, B10, NhatKy_ViPham!H:H, "L04")</f>
        <v>0</v>
      </c>
      <c r="J10" s="6">
        <f>SUMIFS(NhatKy_ViPham!K:K, NhatKy_ViPham!E:E, "11_Ly_B", NhatKy_ViPham!F:F, B10, NhatKy_ViPham!H:H, "L05")</f>
        <v>0</v>
      </c>
      <c r="K10" s="6">
        <f>SUMIFS(NhatKy_ViPham!K:K, NhatKy_ViPham!E:E, "11_Ly_B", NhatKy_ViPham!F:F, B10, NhatKy_ViPham!H:H, "L06")</f>
        <v>0</v>
      </c>
      <c r="L10" s="6">
        <f>SUMIFS(NhatKy_ViPham!K:K, NhatKy_ViPham!E:E, "11_Ly_B", NhatKy_ViPham!F:F, B10, NhatKy_ViPham!H:H, "L07")</f>
        <v>0</v>
      </c>
      <c r="M10" s="6">
        <f>SUMIFS(NhatKy_ViPham!K:K, NhatKy_ViPham!E:E, "11_Ly_B", NhatKy_ViPham!F:F, B10, NhatKy_ViPham!H:H, "L08")</f>
        <v>0</v>
      </c>
      <c r="N10" s="6">
        <f>SUMIFS(NhatKy_ViPham!K:K, NhatKy_ViPham!E:E, "11_Ly_B", NhatKy_ViPham!F:F, B10, NhatKy_ViPham!H:H, "L09")</f>
        <v>0</v>
      </c>
      <c r="O10" s="6">
        <f>SUMIFS(NhatKy_ViPham!K:K, NhatKy_ViPham!E:E, "11_Ly_B", NhatKy_ViPham!F:F, B10, NhatKy_ViPham!H:H, "L10")</f>
        <v>0</v>
      </c>
      <c r="P10" s="12">
        <f>SUMIFS(NhatKy_ViPham!J:J, NhatKy_ViPham!E:E, "11_Ly_B", NhatKy_ViPham!F:F, B10)</f>
        <v>0</v>
      </c>
      <c r="Q10" s="13">
        <f>SUMIFS(NhatKy_ViPham!K:K, NhatKy_ViPham!E:E, "11_Ly_B", NhatKy_ViPham!F:F, B10)</f>
        <v>0</v>
      </c>
      <c r="R10" s="6">
        <f>100 + SUMIFS(NhatKy_ViPham!J:J, NhatKy_ViPham!E:E, "11_Ly_B", NhatKy_ViPham!F:F, B10, NhatKy_ViPham!C:C, "T1") - SUMIFS(NhatKy_ViPham!K:K, NhatKy_ViPham!E:E, "11_Ly_B", NhatKy_ViPham!F:F, B10, NhatKy_ViPham!C:C, "T1")</f>
        <v>100</v>
      </c>
      <c r="S10" s="6">
        <f>100 + SUMIFS(NhatKy_ViPham!J:J, NhatKy_ViPham!E:E, "11_Ly_B", NhatKy_ViPham!F:F, B10, NhatKy_ViPham!C:C, "T2") - SUMIFS(NhatKy_ViPham!K:K, NhatKy_ViPham!E:E, "11_Ly_B", NhatKy_ViPham!F:F, B10, NhatKy_ViPham!C:C, "T2")</f>
        <v>100</v>
      </c>
      <c r="T10" s="6">
        <f>100 + SUMIFS(NhatKy_ViPham!J:J, NhatKy_ViPham!E:E, "11_Ly_B", NhatKy_ViPham!F:F, B10, NhatKy_ViPham!C:C, "T3") - SUMIFS(NhatKy_ViPham!K:K, NhatKy_ViPham!E:E, "11_Ly_B", NhatKy_ViPham!F:F, B10, NhatKy_ViPham!C:C, "T3")</f>
        <v>100</v>
      </c>
      <c r="U10" s="6">
        <f>100 + SUMIFS(NhatKy_ViPham!J:J, NhatKy_ViPham!E:E, "11_Ly_B", NhatKy_ViPham!F:F, B10, NhatKy_ViPham!C:C, "T4") - SUMIFS(NhatKy_ViPham!K:K, NhatKy_ViPham!E:E, "11_Ly_B", NhatKy_ViPham!F:F, B10, NhatKy_ViPham!C:C, "T4")</f>
        <v>100</v>
      </c>
      <c r="V10" s="6">
        <f>100 + SUMIFS(NhatKy_ViPham!J:J, NhatKy_ViPham!E:E, "11_Ly_B", NhatKy_ViPham!F:F, B10, NhatKy_ViPham!C:C, "T5") - SUMIFS(NhatKy_ViPham!K:K, NhatKy_ViPham!E:E, "11_Ly_B", NhatKy_ViPham!F:F, B10, NhatKy_ViPham!C:C, "T5")</f>
        <v>100</v>
      </c>
      <c r="W10" s="6">
        <f>100 + SUMIFS(NhatKy_ViPham!J:J, NhatKy_ViPham!E:E, "11_Ly_B", NhatKy_ViPham!F:F, B10, NhatKy_ViPham!C:C, "T6") - SUMIFS(NhatKy_ViPham!K:K, NhatKy_ViPham!E:E, "11_Ly_B", NhatKy_ViPham!F:F, B10, NhatKy_ViPham!C:C, "T6")</f>
        <v>100</v>
      </c>
      <c r="X10" s="6">
        <f>100 + SUMIFS(NhatKy_ViPham!J:J, NhatKy_ViPham!E:E, "11_Ly_B", NhatKy_ViPham!F:F, B10, NhatKy_ViPham!C:C, "T7") - SUMIFS(NhatKy_ViPham!K:K, NhatKy_ViPham!E:E, "11_Ly_B", NhatKy_ViPham!F:F, B10, NhatKy_ViPham!C:C, "T7")</f>
        <v>100</v>
      </c>
      <c r="Y10" s="6">
        <f>100 + SUMIFS(NhatKy_ViPham!J:J, NhatKy_ViPham!E:E, "11_Ly_B", NhatKy_ViPham!F:F, B10, NhatKy_ViPham!C:C, "T8") - SUMIFS(NhatKy_ViPham!K:K, NhatKy_ViPham!E:E, "11_Ly_B", NhatKy_ViPham!F:F, B10, NhatKy_ViPham!C:C, "T8")</f>
        <v>100</v>
      </c>
      <c r="Z10" s="6">
        <f>100 + SUMIFS(NhatKy_ViPham!J:J, NhatKy_ViPham!E:E, "11_Ly_B", NhatKy_ViPham!F:F, B10, NhatKy_ViPham!C:C, "T9") - SUMIFS(NhatKy_ViPham!K:K, NhatKy_ViPham!E:E, "11_Ly_B", NhatKy_ViPham!F:F, B10, NhatKy_ViPham!C:C, "T9")</f>
        <v>100</v>
      </c>
      <c r="AA10" s="6">
        <f>100 + SUMIFS(NhatKy_ViPham!J:J, NhatKy_ViPham!E:E, "11_Ly_B", NhatKy_ViPham!F:F, B10, NhatKy_ViPham!C:C, "T10") - SUMIFS(NhatKy_ViPham!K:K, NhatKy_ViPham!E:E, "11_Ly_B", NhatKy_ViPham!F:F, B10, NhatKy_ViPham!C:C, "T10")</f>
        <v>100</v>
      </c>
      <c r="AB10" s="6">
        <f>100 + SUMIFS(NhatKy_ViPham!J:J, NhatKy_ViPham!E:E, "11_Ly_B", NhatKy_ViPham!F:F, B10, NhatKy_ViPham!C:C, "T11") - SUMIFS(NhatKy_ViPham!K:K, NhatKy_ViPham!E:E, "11_Ly_B", NhatKy_ViPham!F:F, B10, NhatKy_ViPham!C:C, "T11")</f>
        <v>100</v>
      </c>
      <c r="AC10" s="6">
        <f>100 + SUMIFS(NhatKy_ViPham!J:J, NhatKy_ViPham!E:E, "11_Ly_B", NhatKy_ViPham!F:F, B10, NhatKy_ViPham!C:C, "T12") - SUMIFS(NhatKy_ViPham!K:K, NhatKy_ViPham!E:E, "11_Ly_B", NhatKy_ViPham!F:F, B10, NhatKy_ViPham!C:C, "T12")</f>
        <v>100</v>
      </c>
      <c r="AD10" s="6">
        <f>100 + SUMIFS(NhatKy_ViPham!J:J, NhatKy_ViPham!E:E, "11_Ly_B", NhatKy_ViPham!F:F, B10, NhatKy_ViPham!C:C, "T13") - SUMIFS(NhatKy_ViPham!K:K, NhatKy_ViPham!E:E, "11_Ly_B", NhatKy_ViPham!F:F, B10, NhatKy_ViPham!C:C, "T13")</f>
        <v>100</v>
      </c>
      <c r="AE10" s="6">
        <f>100 + SUMIFS(NhatKy_ViPham!J:J, NhatKy_ViPham!E:E, "11_Ly_B", NhatKy_ViPham!F:F, B10, NhatKy_ViPham!C:C, "T14") - SUMIFS(NhatKy_ViPham!K:K, NhatKy_ViPham!E:E, "11_Ly_B", NhatKy_ViPham!F:F, B10, NhatKy_ViPham!C:C, "T14")</f>
        <v>100</v>
      </c>
      <c r="AF10" s="6">
        <f>100 + SUMIFS(NhatKy_ViPham!J:J, NhatKy_ViPham!E:E, "11_Ly_B", NhatKy_ViPham!F:F, B10, NhatKy_ViPham!C:C, "T15") - SUMIFS(NhatKy_ViPham!K:K, NhatKy_ViPham!E:E, "11_Ly_B", NhatKy_ViPham!F:F, B10, NhatKy_ViPham!C:C, "T15")</f>
        <v>100</v>
      </c>
      <c r="AG10" s="6">
        <f>100 + SUMIFS(NhatKy_ViPham!J:J, NhatKy_ViPham!E:E, "11_Ly_B", NhatKy_ViPham!F:F, B10, NhatKy_ViPham!C:C, "T16") - SUMIFS(NhatKy_ViPham!K:K, NhatKy_ViPham!E:E, "11_Ly_B", NhatKy_ViPham!F:F, B10, NhatKy_ViPham!C:C, "T16")</f>
        <v>100</v>
      </c>
      <c r="AH10" s="6">
        <f>100 + SUMIFS(NhatKy_ViPham!J:J, NhatKy_ViPham!E:E, "11_Ly_B", NhatKy_ViPham!F:F, B10, NhatKy_ViPham!C:C, "T17") - SUMIFS(NhatKy_ViPham!K:K, NhatKy_ViPham!E:E, "11_Ly_B", NhatKy_ViPham!F:F, B10, NhatKy_ViPham!C:C, "T17")</f>
        <v>100</v>
      </c>
      <c r="AI10" s="6">
        <f>100 + SUMIFS(NhatKy_ViPham!J:J, NhatKy_ViPham!E:E, "11_Ly_B", NhatKy_ViPham!F:F, B10, NhatKy_ViPham!C:C, "T18") - SUMIFS(NhatKy_ViPham!K:K, NhatKy_ViPham!E:E, "11_Ly_B", NhatKy_ViPham!F:F, B10, NhatKy_ViPham!C:C, "T18")</f>
        <v>100</v>
      </c>
      <c r="AJ10" s="6">
        <f>100 + SUMIFS(NhatKy_ViPham!J:J, NhatKy_ViPham!E:E, "11_Ly_B", NhatKy_ViPham!F:F, B10, NhatKy_ViPham!C:C, "T19") - SUMIFS(NhatKy_ViPham!K:K, NhatKy_ViPham!E:E, "11_Ly_B", NhatKy_ViPham!F:F, B10, NhatKy_ViPham!C:C, "T19")</f>
        <v>100</v>
      </c>
      <c r="AK10" s="6">
        <f>100 + SUMIFS(NhatKy_ViPham!J:J, NhatKy_ViPham!E:E, "11_Ly_B", NhatKy_ViPham!F:F, B10, NhatKy_ViPham!C:C, "T20") - SUMIFS(NhatKy_ViPham!K:K, NhatKy_ViPham!E:E, "11_Ly_B", NhatKy_ViPham!F:F, B10, NhatKy_ViPham!C:C, "T20")</f>
        <v>100</v>
      </c>
      <c r="AL10" s="6">
        <f>100 + SUMIFS(NhatKy_ViPham!J:J, NhatKy_ViPham!E:E, "11_Ly_B", NhatKy_ViPham!F:F, B10, NhatKy_ViPham!C:C, "T21") - SUMIFS(NhatKy_ViPham!K:K, NhatKy_ViPham!E:E, "11_Ly_B", NhatKy_ViPham!F:F, B10, NhatKy_ViPham!C:C, "T21")</f>
        <v>100</v>
      </c>
      <c r="AM10" s="6">
        <f>100 + SUMIFS(NhatKy_ViPham!J:J, NhatKy_ViPham!E:E, "11_Ly_B", NhatKy_ViPham!F:F, B10, NhatKy_ViPham!C:C, "T22") - SUMIFS(NhatKy_ViPham!K:K, NhatKy_ViPham!E:E, "11_Ly_B", NhatKy_ViPham!F:F, B10, NhatKy_ViPham!C:C, "T22")</f>
        <v>100</v>
      </c>
      <c r="AN10" s="6">
        <f>100 + SUMIFS(NhatKy_ViPham!J:J, NhatKy_ViPham!E:E, "11_Ly_B", NhatKy_ViPham!F:F, B10, NhatKy_ViPham!C:C, "T23") - SUMIFS(NhatKy_ViPham!K:K, NhatKy_ViPham!E:E, "11_Ly_B", NhatKy_ViPham!F:F, B10, NhatKy_ViPham!C:C, "T23")</f>
        <v>100</v>
      </c>
      <c r="AO10" s="6">
        <f>100 + SUMIFS(NhatKy_ViPham!J:J, NhatKy_ViPham!E:E, "11_Ly_B", NhatKy_ViPham!F:F, B10, NhatKy_ViPham!C:C, "T24") - SUMIFS(NhatKy_ViPham!K:K, NhatKy_ViPham!E:E, "11_Ly_B", NhatKy_ViPham!F:F, B10, NhatKy_ViPham!C:C, "T24")</f>
        <v>100</v>
      </c>
      <c r="AP10" s="6">
        <f>100 + SUMIFS(NhatKy_ViPham!J:J, NhatKy_ViPham!E:E, "11_Ly_B", NhatKy_ViPham!F:F, B10, NhatKy_ViPham!C:C, "T25") - SUMIFS(NhatKy_ViPham!K:K, NhatKy_ViPham!E:E, "11_Ly_B", NhatKy_ViPham!F:F, B10, NhatKy_ViPham!C:C, "T25")</f>
        <v>100</v>
      </c>
      <c r="AQ10" s="6">
        <f>100 + SUMIFS(NhatKy_ViPham!J:J, NhatKy_ViPham!E:E, "11_Ly_B", NhatKy_ViPham!F:F, B10, NhatKy_ViPham!C:C, "T26") - SUMIFS(NhatKy_ViPham!K:K, NhatKy_ViPham!E:E, "11_Ly_B", NhatKy_ViPham!F:F, B10, NhatKy_ViPham!C:C, "T26")</f>
        <v>100</v>
      </c>
      <c r="AR10" s="6">
        <f>100 + SUMIFS(NhatKy_ViPham!J:J, NhatKy_ViPham!E:E, "11_Ly_B", NhatKy_ViPham!F:F, B10, NhatKy_ViPham!C:C, "T27") - SUMIFS(NhatKy_ViPham!K:K, NhatKy_ViPham!E:E, "11_Ly_B", NhatKy_ViPham!F:F, B10, NhatKy_ViPham!C:C, "T27")</f>
        <v>100</v>
      </c>
      <c r="AS10" s="6">
        <f>100 + SUMIFS(NhatKy_ViPham!J:J, NhatKy_ViPham!E:E, "11_Ly_B", NhatKy_ViPham!F:F, B10, NhatKy_ViPham!C:C, "T28") - SUMIFS(NhatKy_ViPham!K:K, NhatKy_ViPham!E:E, "11_Ly_B", NhatKy_ViPham!F:F, B10, NhatKy_ViPham!C:C, "T28")</f>
        <v>100</v>
      </c>
      <c r="AT10" s="6">
        <f>100 + SUMIFS(NhatKy_ViPham!J:J, NhatKy_ViPham!E:E, "11_Ly_B", NhatKy_ViPham!F:F, B10, NhatKy_ViPham!C:C, "T29") - SUMIFS(NhatKy_ViPham!K:K, NhatKy_ViPham!E:E, "11_Ly_B", NhatKy_ViPham!F:F, B10, NhatKy_ViPham!C:C, "T29")</f>
        <v>100</v>
      </c>
      <c r="AU10" s="6">
        <f>100 + SUMIFS(NhatKy_ViPham!J:J, NhatKy_ViPham!E:E, "11_Ly_B", NhatKy_ViPham!F:F, B10, NhatKy_ViPham!C:C, "T30") - SUMIFS(NhatKy_ViPham!K:K, NhatKy_ViPham!E:E, "11_Ly_B", NhatKy_ViPham!F:F, B10, NhatKy_ViPham!C:C, "T30")</f>
        <v>100</v>
      </c>
      <c r="AV10" s="6">
        <f>100 + SUMIFS(NhatKy_ViPham!J:J, NhatKy_ViPham!E:E, "11_Ly_B", NhatKy_ViPham!F:F, B10, NhatKy_ViPham!C:C, "T31") - SUMIFS(NhatKy_ViPham!K:K, NhatKy_ViPham!E:E, "11_Ly_B", NhatKy_ViPham!F:F, B10, NhatKy_ViPham!C:C, "T31")</f>
        <v>100</v>
      </c>
      <c r="AW10" s="6">
        <f>100 + SUMIFS(NhatKy_ViPham!J:J, NhatKy_ViPham!E:E, "11_Ly_B", NhatKy_ViPham!F:F, B10, NhatKy_ViPham!C:C, "T32") - SUMIFS(NhatKy_ViPham!K:K, NhatKy_ViPham!E:E, "11_Ly_B", NhatKy_ViPham!F:F, B10, NhatKy_ViPham!C:C, "T32")</f>
        <v>100</v>
      </c>
      <c r="AX10" s="6">
        <f>100 + SUMIFS(NhatKy_ViPham!J:J, NhatKy_ViPham!E:E, "11_Ly_B", NhatKy_ViPham!F:F, B10, NhatKy_ViPham!C:C, "T33") - SUMIFS(NhatKy_ViPham!K:K, NhatKy_ViPham!E:E, "11_Ly_B", NhatKy_ViPham!F:F, B10, NhatKy_ViPham!C:C, "T33")</f>
        <v>100</v>
      </c>
      <c r="AY10" s="6">
        <f>100 + SUMIFS(NhatKy_ViPham!J:J, NhatKy_ViPham!E:E, "11_Ly_B", NhatKy_ViPham!F:F, B10, NhatKy_ViPham!C:C, "T34") - SUMIFS(NhatKy_ViPham!K:K, NhatKy_ViPham!E:E, "11_Ly_B", NhatKy_ViPham!F:F, B10, NhatKy_ViPham!C:C, "T34")</f>
        <v>100</v>
      </c>
      <c r="AZ10" s="6">
        <f>100 + SUMIFS(NhatKy_ViPham!J:J, NhatKy_ViPham!E:E, "11_Ly_B", NhatKy_ViPham!F:F, B10, NhatKy_ViPham!C:C, "T35") - SUMIFS(NhatKy_ViPham!K:K, NhatKy_ViPham!E:E, "11_Ly_B", NhatKy_ViPham!F:F, B10, NhatKy_ViPham!C:C, "T35")</f>
        <v>100</v>
      </c>
      <c r="BA10" s="12">
        <f t="shared" si="0"/>
        <v>100</v>
      </c>
      <c r="BB10" s="11" t="s">
        <v>430</v>
      </c>
      <c r="BC10" s="16" t="str">
        <f t="shared" si="1"/>
        <v>Tốt</v>
      </c>
      <c r="BD10" s="15" t="str">
        <f t="shared" si="2"/>
        <v>🟢 BÌNH THƯỜNG</v>
      </c>
    </row>
    <row r="11" spans="1:56" x14ac:dyDescent="0.25">
      <c r="A11" s="4">
        <v>3</v>
      </c>
      <c r="B11" s="10" t="s">
        <v>1587</v>
      </c>
      <c r="C11" s="4" t="s">
        <v>1588</v>
      </c>
      <c r="D11" s="4" t="s">
        <v>435</v>
      </c>
      <c r="E11" s="11" t="s">
        <v>430</v>
      </c>
      <c r="F11" s="7">
        <f>SUMIFS(NhatKy_ViPham!K:K, NhatKy_ViPham!E:E, "11_Ly_B", NhatKy_ViPham!F:F, B11, NhatKy_ViPham!H:H, "L01")</f>
        <v>0</v>
      </c>
      <c r="G11" s="7">
        <f>SUMIFS(NhatKy_ViPham!K:K, NhatKy_ViPham!E:E, "11_Ly_B", NhatKy_ViPham!F:F, B11, NhatKy_ViPham!H:H, "L02")</f>
        <v>0</v>
      </c>
      <c r="H11" s="7">
        <f>SUMIFS(NhatKy_ViPham!K:K, NhatKy_ViPham!E:E, "11_Ly_B", NhatKy_ViPham!F:F, B11, NhatKy_ViPham!H:H, "L03")</f>
        <v>0</v>
      </c>
      <c r="I11" s="7">
        <f>SUMIFS(NhatKy_ViPham!K:K, NhatKy_ViPham!E:E, "11_Ly_B", NhatKy_ViPham!F:F, B11, NhatKy_ViPham!H:H, "L04")</f>
        <v>0</v>
      </c>
      <c r="J11" s="7">
        <f>SUMIFS(NhatKy_ViPham!K:K, NhatKy_ViPham!E:E, "11_Ly_B", NhatKy_ViPham!F:F, B11, NhatKy_ViPham!H:H, "L05")</f>
        <v>0</v>
      </c>
      <c r="K11" s="7">
        <f>SUMIFS(NhatKy_ViPham!K:K, NhatKy_ViPham!E:E, "11_Ly_B", NhatKy_ViPham!F:F, B11, NhatKy_ViPham!H:H, "L06")</f>
        <v>0</v>
      </c>
      <c r="L11" s="7">
        <f>SUMIFS(NhatKy_ViPham!K:K, NhatKy_ViPham!E:E, "11_Ly_B", NhatKy_ViPham!F:F, B11, NhatKy_ViPham!H:H, "L07")</f>
        <v>0</v>
      </c>
      <c r="M11" s="7">
        <f>SUMIFS(NhatKy_ViPham!K:K, NhatKy_ViPham!E:E, "11_Ly_B", NhatKy_ViPham!F:F, B11, NhatKy_ViPham!H:H, "L08")</f>
        <v>0</v>
      </c>
      <c r="N11" s="7">
        <f>SUMIFS(NhatKy_ViPham!K:K, NhatKy_ViPham!E:E, "11_Ly_B", NhatKy_ViPham!F:F, B11, NhatKy_ViPham!H:H, "L09")</f>
        <v>0</v>
      </c>
      <c r="O11" s="7">
        <f>SUMIFS(NhatKy_ViPham!K:K, NhatKy_ViPham!E:E, "11_Ly_B", NhatKy_ViPham!F:F, B11, NhatKy_ViPham!H:H, "L10")</f>
        <v>0</v>
      </c>
      <c r="P11" s="12">
        <f>SUMIFS(NhatKy_ViPham!J:J, NhatKy_ViPham!E:E, "11_Ly_B", NhatKy_ViPham!F:F, B11)</f>
        <v>0</v>
      </c>
      <c r="Q11" s="13">
        <f>SUMIFS(NhatKy_ViPham!K:K, NhatKy_ViPham!E:E, "11_Ly_B", NhatKy_ViPham!F:F, B11)</f>
        <v>0</v>
      </c>
      <c r="R11" s="7">
        <f>100 + SUMIFS(NhatKy_ViPham!J:J, NhatKy_ViPham!E:E, "11_Ly_B", NhatKy_ViPham!F:F, B11, NhatKy_ViPham!C:C, "T1") - SUMIFS(NhatKy_ViPham!K:K, NhatKy_ViPham!E:E, "11_Ly_B", NhatKy_ViPham!F:F, B11, NhatKy_ViPham!C:C, "T1")</f>
        <v>100</v>
      </c>
      <c r="S11" s="7">
        <f>100 + SUMIFS(NhatKy_ViPham!J:J, NhatKy_ViPham!E:E, "11_Ly_B", NhatKy_ViPham!F:F, B11, NhatKy_ViPham!C:C, "T2") - SUMIFS(NhatKy_ViPham!K:K, NhatKy_ViPham!E:E, "11_Ly_B", NhatKy_ViPham!F:F, B11, NhatKy_ViPham!C:C, "T2")</f>
        <v>100</v>
      </c>
      <c r="T11" s="7">
        <f>100 + SUMIFS(NhatKy_ViPham!J:J, NhatKy_ViPham!E:E, "11_Ly_B", NhatKy_ViPham!F:F, B11, NhatKy_ViPham!C:C, "T3") - SUMIFS(NhatKy_ViPham!K:K, NhatKy_ViPham!E:E, "11_Ly_B", NhatKy_ViPham!F:F, B11, NhatKy_ViPham!C:C, "T3")</f>
        <v>100</v>
      </c>
      <c r="U11" s="7">
        <f>100 + SUMIFS(NhatKy_ViPham!J:J, NhatKy_ViPham!E:E, "11_Ly_B", NhatKy_ViPham!F:F, B11, NhatKy_ViPham!C:C, "T4") - SUMIFS(NhatKy_ViPham!K:K, NhatKy_ViPham!E:E, "11_Ly_B", NhatKy_ViPham!F:F, B11, NhatKy_ViPham!C:C, "T4")</f>
        <v>100</v>
      </c>
      <c r="V11" s="7">
        <f>100 + SUMIFS(NhatKy_ViPham!J:J, NhatKy_ViPham!E:E, "11_Ly_B", NhatKy_ViPham!F:F, B11, NhatKy_ViPham!C:C, "T5") - SUMIFS(NhatKy_ViPham!K:K, NhatKy_ViPham!E:E, "11_Ly_B", NhatKy_ViPham!F:F, B11, NhatKy_ViPham!C:C, "T5")</f>
        <v>100</v>
      </c>
      <c r="W11" s="7">
        <f>100 + SUMIFS(NhatKy_ViPham!J:J, NhatKy_ViPham!E:E, "11_Ly_B", NhatKy_ViPham!F:F, B11, NhatKy_ViPham!C:C, "T6") - SUMIFS(NhatKy_ViPham!K:K, NhatKy_ViPham!E:E, "11_Ly_B", NhatKy_ViPham!F:F, B11, NhatKy_ViPham!C:C, "T6")</f>
        <v>100</v>
      </c>
      <c r="X11" s="7">
        <f>100 + SUMIFS(NhatKy_ViPham!J:J, NhatKy_ViPham!E:E, "11_Ly_B", NhatKy_ViPham!F:F, B11, NhatKy_ViPham!C:C, "T7") - SUMIFS(NhatKy_ViPham!K:K, NhatKy_ViPham!E:E, "11_Ly_B", NhatKy_ViPham!F:F, B11, NhatKy_ViPham!C:C, "T7")</f>
        <v>100</v>
      </c>
      <c r="Y11" s="7">
        <f>100 + SUMIFS(NhatKy_ViPham!J:J, NhatKy_ViPham!E:E, "11_Ly_B", NhatKy_ViPham!F:F, B11, NhatKy_ViPham!C:C, "T8") - SUMIFS(NhatKy_ViPham!K:K, NhatKy_ViPham!E:E, "11_Ly_B", NhatKy_ViPham!F:F, B11, NhatKy_ViPham!C:C, "T8")</f>
        <v>100</v>
      </c>
      <c r="Z11" s="7">
        <f>100 + SUMIFS(NhatKy_ViPham!J:J, NhatKy_ViPham!E:E, "11_Ly_B", NhatKy_ViPham!F:F, B11, NhatKy_ViPham!C:C, "T9") - SUMIFS(NhatKy_ViPham!K:K, NhatKy_ViPham!E:E, "11_Ly_B", NhatKy_ViPham!F:F, B11, NhatKy_ViPham!C:C, "T9")</f>
        <v>100</v>
      </c>
      <c r="AA11" s="7">
        <f>100 + SUMIFS(NhatKy_ViPham!J:J, NhatKy_ViPham!E:E, "11_Ly_B", NhatKy_ViPham!F:F, B11, NhatKy_ViPham!C:C, "T10") - SUMIFS(NhatKy_ViPham!K:K, NhatKy_ViPham!E:E, "11_Ly_B", NhatKy_ViPham!F:F, B11, NhatKy_ViPham!C:C, "T10")</f>
        <v>100</v>
      </c>
      <c r="AB11" s="7">
        <f>100 + SUMIFS(NhatKy_ViPham!J:J, NhatKy_ViPham!E:E, "11_Ly_B", NhatKy_ViPham!F:F, B11, NhatKy_ViPham!C:C, "T11") - SUMIFS(NhatKy_ViPham!K:K, NhatKy_ViPham!E:E, "11_Ly_B", NhatKy_ViPham!F:F, B11, NhatKy_ViPham!C:C, "T11")</f>
        <v>100</v>
      </c>
      <c r="AC11" s="7">
        <f>100 + SUMIFS(NhatKy_ViPham!J:J, NhatKy_ViPham!E:E, "11_Ly_B", NhatKy_ViPham!F:F, B11, NhatKy_ViPham!C:C, "T12") - SUMIFS(NhatKy_ViPham!K:K, NhatKy_ViPham!E:E, "11_Ly_B", NhatKy_ViPham!F:F, B11, NhatKy_ViPham!C:C, "T12")</f>
        <v>100</v>
      </c>
      <c r="AD11" s="7">
        <f>100 + SUMIFS(NhatKy_ViPham!J:J, NhatKy_ViPham!E:E, "11_Ly_B", NhatKy_ViPham!F:F, B11, NhatKy_ViPham!C:C, "T13") - SUMIFS(NhatKy_ViPham!K:K, NhatKy_ViPham!E:E, "11_Ly_B", NhatKy_ViPham!F:F, B11, NhatKy_ViPham!C:C, "T13")</f>
        <v>100</v>
      </c>
      <c r="AE11" s="7">
        <f>100 + SUMIFS(NhatKy_ViPham!J:J, NhatKy_ViPham!E:E, "11_Ly_B", NhatKy_ViPham!F:F, B11, NhatKy_ViPham!C:C, "T14") - SUMIFS(NhatKy_ViPham!K:K, NhatKy_ViPham!E:E, "11_Ly_B", NhatKy_ViPham!F:F, B11, NhatKy_ViPham!C:C, "T14")</f>
        <v>100</v>
      </c>
      <c r="AF11" s="7">
        <f>100 + SUMIFS(NhatKy_ViPham!J:J, NhatKy_ViPham!E:E, "11_Ly_B", NhatKy_ViPham!F:F, B11, NhatKy_ViPham!C:C, "T15") - SUMIFS(NhatKy_ViPham!K:K, NhatKy_ViPham!E:E, "11_Ly_B", NhatKy_ViPham!F:F, B11, NhatKy_ViPham!C:C, "T15")</f>
        <v>100</v>
      </c>
      <c r="AG11" s="7">
        <f>100 + SUMIFS(NhatKy_ViPham!J:J, NhatKy_ViPham!E:E, "11_Ly_B", NhatKy_ViPham!F:F, B11, NhatKy_ViPham!C:C, "T16") - SUMIFS(NhatKy_ViPham!K:K, NhatKy_ViPham!E:E, "11_Ly_B", NhatKy_ViPham!F:F, B11, NhatKy_ViPham!C:C, "T16")</f>
        <v>100</v>
      </c>
      <c r="AH11" s="7">
        <f>100 + SUMIFS(NhatKy_ViPham!J:J, NhatKy_ViPham!E:E, "11_Ly_B", NhatKy_ViPham!F:F, B11, NhatKy_ViPham!C:C, "T17") - SUMIFS(NhatKy_ViPham!K:K, NhatKy_ViPham!E:E, "11_Ly_B", NhatKy_ViPham!F:F, B11, NhatKy_ViPham!C:C, "T17")</f>
        <v>100</v>
      </c>
      <c r="AI11" s="7">
        <f>100 + SUMIFS(NhatKy_ViPham!J:J, NhatKy_ViPham!E:E, "11_Ly_B", NhatKy_ViPham!F:F, B11, NhatKy_ViPham!C:C, "T18") - SUMIFS(NhatKy_ViPham!K:K, NhatKy_ViPham!E:E, "11_Ly_B", NhatKy_ViPham!F:F, B11, NhatKy_ViPham!C:C, "T18")</f>
        <v>100</v>
      </c>
      <c r="AJ11" s="7">
        <f>100 + SUMIFS(NhatKy_ViPham!J:J, NhatKy_ViPham!E:E, "11_Ly_B", NhatKy_ViPham!F:F, B11, NhatKy_ViPham!C:C, "T19") - SUMIFS(NhatKy_ViPham!K:K, NhatKy_ViPham!E:E, "11_Ly_B", NhatKy_ViPham!F:F, B11, NhatKy_ViPham!C:C, "T19")</f>
        <v>100</v>
      </c>
      <c r="AK11" s="7">
        <f>100 + SUMIFS(NhatKy_ViPham!J:J, NhatKy_ViPham!E:E, "11_Ly_B", NhatKy_ViPham!F:F, B11, NhatKy_ViPham!C:C, "T20") - SUMIFS(NhatKy_ViPham!K:K, NhatKy_ViPham!E:E, "11_Ly_B", NhatKy_ViPham!F:F, B11, NhatKy_ViPham!C:C, "T20")</f>
        <v>100</v>
      </c>
      <c r="AL11" s="7">
        <f>100 + SUMIFS(NhatKy_ViPham!J:J, NhatKy_ViPham!E:E, "11_Ly_B", NhatKy_ViPham!F:F, B11, NhatKy_ViPham!C:C, "T21") - SUMIFS(NhatKy_ViPham!K:K, NhatKy_ViPham!E:E, "11_Ly_B", NhatKy_ViPham!F:F, B11, NhatKy_ViPham!C:C, "T21")</f>
        <v>100</v>
      </c>
      <c r="AM11" s="7">
        <f>100 + SUMIFS(NhatKy_ViPham!J:J, NhatKy_ViPham!E:E, "11_Ly_B", NhatKy_ViPham!F:F, B11, NhatKy_ViPham!C:C, "T22") - SUMIFS(NhatKy_ViPham!K:K, NhatKy_ViPham!E:E, "11_Ly_B", NhatKy_ViPham!F:F, B11, NhatKy_ViPham!C:C, "T22")</f>
        <v>100</v>
      </c>
      <c r="AN11" s="7">
        <f>100 + SUMIFS(NhatKy_ViPham!J:J, NhatKy_ViPham!E:E, "11_Ly_B", NhatKy_ViPham!F:F, B11, NhatKy_ViPham!C:C, "T23") - SUMIFS(NhatKy_ViPham!K:K, NhatKy_ViPham!E:E, "11_Ly_B", NhatKy_ViPham!F:F, B11, NhatKy_ViPham!C:C, "T23")</f>
        <v>100</v>
      </c>
      <c r="AO11" s="7">
        <f>100 + SUMIFS(NhatKy_ViPham!J:J, NhatKy_ViPham!E:E, "11_Ly_B", NhatKy_ViPham!F:F, B11, NhatKy_ViPham!C:C, "T24") - SUMIFS(NhatKy_ViPham!K:K, NhatKy_ViPham!E:E, "11_Ly_B", NhatKy_ViPham!F:F, B11, NhatKy_ViPham!C:C, "T24")</f>
        <v>100</v>
      </c>
      <c r="AP11" s="7">
        <f>100 + SUMIFS(NhatKy_ViPham!J:J, NhatKy_ViPham!E:E, "11_Ly_B", NhatKy_ViPham!F:F, B11, NhatKy_ViPham!C:C, "T25") - SUMIFS(NhatKy_ViPham!K:K, NhatKy_ViPham!E:E, "11_Ly_B", NhatKy_ViPham!F:F, B11, NhatKy_ViPham!C:C, "T25")</f>
        <v>100</v>
      </c>
      <c r="AQ11" s="7">
        <f>100 + SUMIFS(NhatKy_ViPham!J:J, NhatKy_ViPham!E:E, "11_Ly_B", NhatKy_ViPham!F:F, B11, NhatKy_ViPham!C:C, "T26") - SUMIFS(NhatKy_ViPham!K:K, NhatKy_ViPham!E:E, "11_Ly_B", NhatKy_ViPham!F:F, B11, NhatKy_ViPham!C:C, "T26")</f>
        <v>100</v>
      </c>
      <c r="AR11" s="7">
        <f>100 + SUMIFS(NhatKy_ViPham!J:J, NhatKy_ViPham!E:E, "11_Ly_B", NhatKy_ViPham!F:F, B11, NhatKy_ViPham!C:C, "T27") - SUMIFS(NhatKy_ViPham!K:K, NhatKy_ViPham!E:E, "11_Ly_B", NhatKy_ViPham!F:F, B11, NhatKy_ViPham!C:C, "T27")</f>
        <v>100</v>
      </c>
      <c r="AS11" s="7">
        <f>100 + SUMIFS(NhatKy_ViPham!J:J, NhatKy_ViPham!E:E, "11_Ly_B", NhatKy_ViPham!F:F, B11, NhatKy_ViPham!C:C, "T28") - SUMIFS(NhatKy_ViPham!K:K, NhatKy_ViPham!E:E, "11_Ly_B", NhatKy_ViPham!F:F, B11, NhatKy_ViPham!C:C, "T28")</f>
        <v>100</v>
      </c>
      <c r="AT11" s="7">
        <f>100 + SUMIFS(NhatKy_ViPham!J:J, NhatKy_ViPham!E:E, "11_Ly_B", NhatKy_ViPham!F:F, B11, NhatKy_ViPham!C:C, "T29") - SUMIFS(NhatKy_ViPham!K:K, NhatKy_ViPham!E:E, "11_Ly_B", NhatKy_ViPham!F:F, B11, NhatKy_ViPham!C:C, "T29")</f>
        <v>100</v>
      </c>
      <c r="AU11" s="7">
        <f>100 + SUMIFS(NhatKy_ViPham!J:J, NhatKy_ViPham!E:E, "11_Ly_B", NhatKy_ViPham!F:F, B11, NhatKy_ViPham!C:C, "T30") - SUMIFS(NhatKy_ViPham!K:K, NhatKy_ViPham!E:E, "11_Ly_B", NhatKy_ViPham!F:F, B11, NhatKy_ViPham!C:C, "T30")</f>
        <v>100</v>
      </c>
      <c r="AV11" s="7">
        <f>100 + SUMIFS(NhatKy_ViPham!J:J, NhatKy_ViPham!E:E, "11_Ly_B", NhatKy_ViPham!F:F, B11, NhatKy_ViPham!C:C, "T31") - SUMIFS(NhatKy_ViPham!K:K, NhatKy_ViPham!E:E, "11_Ly_B", NhatKy_ViPham!F:F, B11, NhatKy_ViPham!C:C, "T31")</f>
        <v>100</v>
      </c>
      <c r="AW11" s="7">
        <f>100 + SUMIFS(NhatKy_ViPham!J:J, NhatKy_ViPham!E:E, "11_Ly_B", NhatKy_ViPham!F:F, B11, NhatKy_ViPham!C:C, "T32") - SUMIFS(NhatKy_ViPham!K:K, NhatKy_ViPham!E:E, "11_Ly_B", NhatKy_ViPham!F:F, B11, NhatKy_ViPham!C:C, "T32")</f>
        <v>100</v>
      </c>
      <c r="AX11" s="7">
        <f>100 + SUMIFS(NhatKy_ViPham!J:J, NhatKy_ViPham!E:E, "11_Ly_B", NhatKy_ViPham!F:F, B11, NhatKy_ViPham!C:C, "T33") - SUMIFS(NhatKy_ViPham!K:K, NhatKy_ViPham!E:E, "11_Ly_B", NhatKy_ViPham!F:F, B11, NhatKy_ViPham!C:C, "T33")</f>
        <v>100</v>
      </c>
      <c r="AY11" s="7">
        <f>100 + SUMIFS(NhatKy_ViPham!J:J, NhatKy_ViPham!E:E, "11_Ly_B", NhatKy_ViPham!F:F, B11, NhatKy_ViPham!C:C, "T34") - SUMIFS(NhatKy_ViPham!K:K, NhatKy_ViPham!E:E, "11_Ly_B", NhatKy_ViPham!F:F, B11, NhatKy_ViPham!C:C, "T34")</f>
        <v>100</v>
      </c>
      <c r="AZ11" s="7">
        <f>100 + SUMIFS(NhatKy_ViPham!J:J, NhatKy_ViPham!E:E, "11_Ly_B", NhatKy_ViPham!F:F, B11, NhatKy_ViPham!C:C, "T35") - SUMIFS(NhatKy_ViPham!K:K, NhatKy_ViPham!E:E, "11_Ly_B", NhatKy_ViPham!F:F, B11, NhatKy_ViPham!C:C, "T35")</f>
        <v>100</v>
      </c>
      <c r="BA11" s="12">
        <f t="shared" si="0"/>
        <v>100</v>
      </c>
      <c r="BB11" s="11" t="s">
        <v>430</v>
      </c>
      <c r="BC11" s="14" t="str">
        <f t="shared" si="1"/>
        <v>Tốt</v>
      </c>
      <c r="BD11" s="10" t="str">
        <f t="shared" si="2"/>
        <v>🟢 BÌNH THƯỜNG</v>
      </c>
    </row>
    <row r="12" spans="1:56" x14ac:dyDescent="0.25">
      <c r="A12" s="5">
        <v>4</v>
      </c>
      <c r="B12" s="15" t="s">
        <v>1589</v>
      </c>
      <c r="C12" s="5" t="s">
        <v>1357</v>
      </c>
      <c r="D12" s="5" t="s">
        <v>435</v>
      </c>
      <c r="E12" s="11" t="s">
        <v>430</v>
      </c>
      <c r="F12" s="6">
        <f>SUMIFS(NhatKy_ViPham!K:K, NhatKy_ViPham!E:E, "11_Ly_B", NhatKy_ViPham!F:F, B12, NhatKy_ViPham!H:H, "L01")</f>
        <v>0</v>
      </c>
      <c r="G12" s="6">
        <f>SUMIFS(NhatKy_ViPham!K:K, NhatKy_ViPham!E:E, "11_Ly_B", NhatKy_ViPham!F:F, B12, NhatKy_ViPham!H:H, "L02")</f>
        <v>0</v>
      </c>
      <c r="H12" s="6">
        <f>SUMIFS(NhatKy_ViPham!K:K, NhatKy_ViPham!E:E, "11_Ly_B", NhatKy_ViPham!F:F, B12, NhatKy_ViPham!H:H, "L03")</f>
        <v>0</v>
      </c>
      <c r="I12" s="6">
        <f>SUMIFS(NhatKy_ViPham!K:K, NhatKy_ViPham!E:E, "11_Ly_B", NhatKy_ViPham!F:F, B12, NhatKy_ViPham!H:H, "L04")</f>
        <v>0</v>
      </c>
      <c r="J12" s="6">
        <f>SUMIFS(NhatKy_ViPham!K:K, NhatKy_ViPham!E:E, "11_Ly_B", NhatKy_ViPham!F:F, B12, NhatKy_ViPham!H:H, "L05")</f>
        <v>0</v>
      </c>
      <c r="K12" s="6">
        <f>SUMIFS(NhatKy_ViPham!K:K, NhatKy_ViPham!E:E, "11_Ly_B", NhatKy_ViPham!F:F, B12, NhatKy_ViPham!H:H, "L06")</f>
        <v>0</v>
      </c>
      <c r="L12" s="6">
        <f>SUMIFS(NhatKy_ViPham!K:K, NhatKy_ViPham!E:E, "11_Ly_B", NhatKy_ViPham!F:F, B12, NhatKy_ViPham!H:H, "L07")</f>
        <v>0</v>
      </c>
      <c r="M12" s="6">
        <f>SUMIFS(NhatKy_ViPham!K:K, NhatKy_ViPham!E:E, "11_Ly_B", NhatKy_ViPham!F:F, B12, NhatKy_ViPham!H:H, "L08")</f>
        <v>0</v>
      </c>
      <c r="N12" s="6">
        <f>SUMIFS(NhatKy_ViPham!K:K, NhatKy_ViPham!E:E, "11_Ly_B", NhatKy_ViPham!F:F, B12, NhatKy_ViPham!H:H, "L09")</f>
        <v>0</v>
      </c>
      <c r="O12" s="6">
        <f>SUMIFS(NhatKy_ViPham!K:K, NhatKy_ViPham!E:E, "11_Ly_B", NhatKy_ViPham!F:F, B12, NhatKy_ViPham!H:H, "L10")</f>
        <v>0</v>
      </c>
      <c r="P12" s="12">
        <f>SUMIFS(NhatKy_ViPham!J:J, NhatKy_ViPham!E:E, "11_Ly_B", NhatKy_ViPham!F:F, B12)</f>
        <v>0</v>
      </c>
      <c r="Q12" s="13">
        <f>SUMIFS(NhatKy_ViPham!K:K, NhatKy_ViPham!E:E, "11_Ly_B", NhatKy_ViPham!F:F, B12)</f>
        <v>0</v>
      </c>
      <c r="R12" s="6">
        <f>100 + SUMIFS(NhatKy_ViPham!J:J, NhatKy_ViPham!E:E, "11_Ly_B", NhatKy_ViPham!F:F, B12, NhatKy_ViPham!C:C, "T1") - SUMIFS(NhatKy_ViPham!K:K, NhatKy_ViPham!E:E, "11_Ly_B", NhatKy_ViPham!F:F, B12, NhatKy_ViPham!C:C, "T1")</f>
        <v>100</v>
      </c>
      <c r="S12" s="6">
        <f>100 + SUMIFS(NhatKy_ViPham!J:J, NhatKy_ViPham!E:E, "11_Ly_B", NhatKy_ViPham!F:F, B12, NhatKy_ViPham!C:C, "T2") - SUMIFS(NhatKy_ViPham!K:K, NhatKy_ViPham!E:E, "11_Ly_B", NhatKy_ViPham!F:F, B12, NhatKy_ViPham!C:C, "T2")</f>
        <v>100</v>
      </c>
      <c r="T12" s="6">
        <f>100 + SUMIFS(NhatKy_ViPham!J:J, NhatKy_ViPham!E:E, "11_Ly_B", NhatKy_ViPham!F:F, B12, NhatKy_ViPham!C:C, "T3") - SUMIFS(NhatKy_ViPham!K:K, NhatKy_ViPham!E:E, "11_Ly_B", NhatKy_ViPham!F:F, B12, NhatKy_ViPham!C:C, "T3")</f>
        <v>100</v>
      </c>
      <c r="U12" s="6">
        <f>100 + SUMIFS(NhatKy_ViPham!J:J, NhatKy_ViPham!E:E, "11_Ly_B", NhatKy_ViPham!F:F, B12, NhatKy_ViPham!C:C, "T4") - SUMIFS(NhatKy_ViPham!K:K, NhatKy_ViPham!E:E, "11_Ly_B", NhatKy_ViPham!F:F, B12, NhatKy_ViPham!C:C, "T4")</f>
        <v>100</v>
      </c>
      <c r="V12" s="6">
        <f>100 + SUMIFS(NhatKy_ViPham!J:J, NhatKy_ViPham!E:E, "11_Ly_B", NhatKy_ViPham!F:F, B12, NhatKy_ViPham!C:C, "T5") - SUMIFS(NhatKy_ViPham!K:K, NhatKy_ViPham!E:E, "11_Ly_B", NhatKy_ViPham!F:F, B12, NhatKy_ViPham!C:C, "T5")</f>
        <v>100</v>
      </c>
      <c r="W12" s="6">
        <f>100 + SUMIFS(NhatKy_ViPham!J:J, NhatKy_ViPham!E:E, "11_Ly_B", NhatKy_ViPham!F:F, B12, NhatKy_ViPham!C:C, "T6") - SUMIFS(NhatKy_ViPham!K:K, NhatKy_ViPham!E:E, "11_Ly_B", NhatKy_ViPham!F:F, B12, NhatKy_ViPham!C:C, "T6")</f>
        <v>100</v>
      </c>
      <c r="X12" s="6">
        <f>100 + SUMIFS(NhatKy_ViPham!J:J, NhatKy_ViPham!E:E, "11_Ly_B", NhatKy_ViPham!F:F, B12, NhatKy_ViPham!C:C, "T7") - SUMIFS(NhatKy_ViPham!K:K, NhatKy_ViPham!E:E, "11_Ly_B", NhatKy_ViPham!F:F, B12, NhatKy_ViPham!C:C, "T7")</f>
        <v>100</v>
      </c>
      <c r="Y12" s="6">
        <f>100 + SUMIFS(NhatKy_ViPham!J:J, NhatKy_ViPham!E:E, "11_Ly_B", NhatKy_ViPham!F:F, B12, NhatKy_ViPham!C:C, "T8") - SUMIFS(NhatKy_ViPham!K:K, NhatKy_ViPham!E:E, "11_Ly_B", NhatKy_ViPham!F:F, B12, NhatKy_ViPham!C:C, "T8")</f>
        <v>100</v>
      </c>
      <c r="Z12" s="6">
        <f>100 + SUMIFS(NhatKy_ViPham!J:J, NhatKy_ViPham!E:E, "11_Ly_B", NhatKy_ViPham!F:F, B12, NhatKy_ViPham!C:C, "T9") - SUMIFS(NhatKy_ViPham!K:K, NhatKy_ViPham!E:E, "11_Ly_B", NhatKy_ViPham!F:F, B12, NhatKy_ViPham!C:C, "T9")</f>
        <v>100</v>
      </c>
      <c r="AA12" s="6">
        <f>100 + SUMIFS(NhatKy_ViPham!J:J, NhatKy_ViPham!E:E, "11_Ly_B", NhatKy_ViPham!F:F, B12, NhatKy_ViPham!C:C, "T10") - SUMIFS(NhatKy_ViPham!K:K, NhatKy_ViPham!E:E, "11_Ly_B", NhatKy_ViPham!F:F, B12, NhatKy_ViPham!C:C, "T10")</f>
        <v>100</v>
      </c>
      <c r="AB12" s="6">
        <f>100 + SUMIFS(NhatKy_ViPham!J:J, NhatKy_ViPham!E:E, "11_Ly_B", NhatKy_ViPham!F:F, B12, NhatKy_ViPham!C:C, "T11") - SUMIFS(NhatKy_ViPham!K:K, NhatKy_ViPham!E:E, "11_Ly_B", NhatKy_ViPham!F:F, B12, NhatKy_ViPham!C:C, "T11")</f>
        <v>100</v>
      </c>
      <c r="AC12" s="6">
        <f>100 + SUMIFS(NhatKy_ViPham!J:J, NhatKy_ViPham!E:E, "11_Ly_B", NhatKy_ViPham!F:F, B12, NhatKy_ViPham!C:C, "T12") - SUMIFS(NhatKy_ViPham!K:K, NhatKy_ViPham!E:E, "11_Ly_B", NhatKy_ViPham!F:F, B12, NhatKy_ViPham!C:C, "T12")</f>
        <v>100</v>
      </c>
      <c r="AD12" s="6">
        <f>100 + SUMIFS(NhatKy_ViPham!J:J, NhatKy_ViPham!E:E, "11_Ly_B", NhatKy_ViPham!F:F, B12, NhatKy_ViPham!C:C, "T13") - SUMIFS(NhatKy_ViPham!K:K, NhatKy_ViPham!E:E, "11_Ly_B", NhatKy_ViPham!F:F, B12, NhatKy_ViPham!C:C, "T13")</f>
        <v>100</v>
      </c>
      <c r="AE12" s="6">
        <f>100 + SUMIFS(NhatKy_ViPham!J:J, NhatKy_ViPham!E:E, "11_Ly_B", NhatKy_ViPham!F:F, B12, NhatKy_ViPham!C:C, "T14") - SUMIFS(NhatKy_ViPham!K:K, NhatKy_ViPham!E:E, "11_Ly_B", NhatKy_ViPham!F:F, B12, NhatKy_ViPham!C:C, "T14")</f>
        <v>100</v>
      </c>
      <c r="AF12" s="6">
        <f>100 + SUMIFS(NhatKy_ViPham!J:J, NhatKy_ViPham!E:E, "11_Ly_B", NhatKy_ViPham!F:F, B12, NhatKy_ViPham!C:C, "T15") - SUMIFS(NhatKy_ViPham!K:K, NhatKy_ViPham!E:E, "11_Ly_B", NhatKy_ViPham!F:F, B12, NhatKy_ViPham!C:C, "T15")</f>
        <v>100</v>
      </c>
      <c r="AG12" s="6">
        <f>100 + SUMIFS(NhatKy_ViPham!J:J, NhatKy_ViPham!E:E, "11_Ly_B", NhatKy_ViPham!F:F, B12, NhatKy_ViPham!C:C, "T16") - SUMIFS(NhatKy_ViPham!K:K, NhatKy_ViPham!E:E, "11_Ly_B", NhatKy_ViPham!F:F, B12, NhatKy_ViPham!C:C, "T16")</f>
        <v>100</v>
      </c>
      <c r="AH12" s="6">
        <f>100 + SUMIFS(NhatKy_ViPham!J:J, NhatKy_ViPham!E:E, "11_Ly_B", NhatKy_ViPham!F:F, B12, NhatKy_ViPham!C:C, "T17") - SUMIFS(NhatKy_ViPham!K:K, NhatKy_ViPham!E:E, "11_Ly_B", NhatKy_ViPham!F:F, B12, NhatKy_ViPham!C:C, "T17")</f>
        <v>100</v>
      </c>
      <c r="AI12" s="6">
        <f>100 + SUMIFS(NhatKy_ViPham!J:J, NhatKy_ViPham!E:E, "11_Ly_B", NhatKy_ViPham!F:F, B12, NhatKy_ViPham!C:C, "T18") - SUMIFS(NhatKy_ViPham!K:K, NhatKy_ViPham!E:E, "11_Ly_B", NhatKy_ViPham!F:F, B12, NhatKy_ViPham!C:C, "T18")</f>
        <v>100</v>
      </c>
      <c r="AJ12" s="6">
        <f>100 + SUMIFS(NhatKy_ViPham!J:J, NhatKy_ViPham!E:E, "11_Ly_B", NhatKy_ViPham!F:F, B12, NhatKy_ViPham!C:C, "T19") - SUMIFS(NhatKy_ViPham!K:K, NhatKy_ViPham!E:E, "11_Ly_B", NhatKy_ViPham!F:F, B12, NhatKy_ViPham!C:C, "T19")</f>
        <v>100</v>
      </c>
      <c r="AK12" s="6">
        <f>100 + SUMIFS(NhatKy_ViPham!J:J, NhatKy_ViPham!E:E, "11_Ly_B", NhatKy_ViPham!F:F, B12, NhatKy_ViPham!C:C, "T20") - SUMIFS(NhatKy_ViPham!K:K, NhatKy_ViPham!E:E, "11_Ly_B", NhatKy_ViPham!F:F, B12, NhatKy_ViPham!C:C, "T20")</f>
        <v>100</v>
      </c>
      <c r="AL12" s="6">
        <f>100 + SUMIFS(NhatKy_ViPham!J:J, NhatKy_ViPham!E:E, "11_Ly_B", NhatKy_ViPham!F:F, B12, NhatKy_ViPham!C:C, "T21") - SUMIFS(NhatKy_ViPham!K:K, NhatKy_ViPham!E:E, "11_Ly_B", NhatKy_ViPham!F:F, B12, NhatKy_ViPham!C:C, "T21")</f>
        <v>100</v>
      </c>
      <c r="AM12" s="6">
        <f>100 + SUMIFS(NhatKy_ViPham!J:J, NhatKy_ViPham!E:E, "11_Ly_B", NhatKy_ViPham!F:F, B12, NhatKy_ViPham!C:C, "T22") - SUMIFS(NhatKy_ViPham!K:K, NhatKy_ViPham!E:E, "11_Ly_B", NhatKy_ViPham!F:F, B12, NhatKy_ViPham!C:C, "T22")</f>
        <v>100</v>
      </c>
      <c r="AN12" s="6">
        <f>100 + SUMIFS(NhatKy_ViPham!J:J, NhatKy_ViPham!E:E, "11_Ly_B", NhatKy_ViPham!F:F, B12, NhatKy_ViPham!C:C, "T23") - SUMIFS(NhatKy_ViPham!K:K, NhatKy_ViPham!E:E, "11_Ly_B", NhatKy_ViPham!F:F, B12, NhatKy_ViPham!C:C, "T23")</f>
        <v>100</v>
      </c>
      <c r="AO12" s="6">
        <f>100 + SUMIFS(NhatKy_ViPham!J:J, NhatKy_ViPham!E:E, "11_Ly_B", NhatKy_ViPham!F:F, B12, NhatKy_ViPham!C:C, "T24") - SUMIFS(NhatKy_ViPham!K:K, NhatKy_ViPham!E:E, "11_Ly_B", NhatKy_ViPham!F:F, B12, NhatKy_ViPham!C:C, "T24")</f>
        <v>100</v>
      </c>
      <c r="AP12" s="6">
        <f>100 + SUMIFS(NhatKy_ViPham!J:J, NhatKy_ViPham!E:E, "11_Ly_B", NhatKy_ViPham!F:F, B12, NhatKy_ViPham!C:C, "T25") - SUMIFS(NhatKy_ViPham!K:K, NhatKy_ViPham!E:E, "11_Ly_B", NhatKy_ViPham!F:F, B12, NhatKy_ViPham!C:C, "T25")</f>
        <v>100</v>
      </c>
      <c r="AQ12" s="6">
        <f>100 + SUMIFS(NhatKy_ViPham!J:J, NhatKy_ViPham!E:E, "11_Ly_B", NhatKy_ViPham!F:F, B12, NhatKy_ViPham!C:C, "T26") - SUMIFS(NhatKy_ViPham!K:K, NhatKy_ViPham!E:E, "11_Ly_B", NhatKy_ViPham!F:F, B12, NhatKy_ViPham!C:C, "T26")</f>
        <v>100</v>
      </c>
      <c r="AR12" s="6">
        <f>100 + SUMIFS(NhatKy_ViPham!J:J, NhatKy_ViPham!E:E, "11_Ly_B", NhatKy_ViPham!F:F, B12, NhatKy_ViPham!C:C, "T27") - SUMIFS(NhatKy_ViPham!K:K, NhatKy_ViPham!E:E, "11_Ly_B", NhatKy_ViPham!F:F, B12, NhatKy_ViPham!C:C, "T27")</f>
        <v>100</v>
      </c>
      <c r="AS12" s="6">
        <f>100 + SUMIFS(NhatKy_ViPham!J:J, NhatKy_ViPham!E:E, "11_Ly_B", NhatKy_ViPham!F:F, B12, NhatKy_ViPham!C:C, "T28") - SUMIFS(NhatKy_ViPham!K:K, NhatKy_ViPham!E:E, "11_Ly_B", NhatKy_ViPham!F:F, B12, NhatKy_ViPham!C:C, "T28")</f>
        <v>100</v>
      </c>
      <c r="AT12" s="6">
        <f>100 + SUMIFS(NhatKy_ViPham!J:J, NhatKy_ViPham!E:E, "11_Ly_B", NhatKy_ViPham!F:F, B12, NhatKy_ViPham!C:C, "T29") - SUMIFS(NhatKy_ViPham!K:K, NhatKy_ViPham!E:E, "11_Ly_B", NhatKy_ViPham!F:F, B12, NhatKy_ViPham!C:C, "T29")</f>
        <v>100</v>
      </c>
      <c r="AU12" s="6">
        <f>100 + SUMIFS(NhatKy_ViPham!J:J, NhatKy_ViPham!E:E, "11_Ly_B", NhatKy_ViPham!F:F, B12, NhatKy_ViPham!C:C, "T30") - SUMIFS(NhatKy_ViPham!K:K, NhatKy_ViPham!E:E, "11_Ly_B", NhatKy_ViPham!F:F, B12, NhatKy_ViPham!C:C, "T30")</f>
        <v>100</v>
      </c>
      <c r="AV12" s="6">
        <f>100 + SUMIFS(NhatKy_ViPham!J:J, NhatKy_ViPham!E:E, "11_Ly_B", NhatKy_ViPham!F:F, B12, NhatKy_ViPham!C:C, "T31") - SUMIFS(NhatKy_ViPham!K:K, NhatKy_ViPham!E:E, "11_Ly_B", NhatKy_ViPham!F:F, B12, NhatKy_ViPham!C:C, "T31")</f>
        <v>100</v>
      </c>
      <c r="AW12" s="6">
        <f>100 + SUMIFS(NhatKy_ViPham!J:J, NhatKy_ViPham!E:E, "11_Ly_B", NhatKy_ViPham!F:F, B12, NhatKy_ViPham!C:C, "T32") - SUMIFS(NhatKy_ViPham!K:K, NhatKy_ViPham!E:E, "11_Ly_B", NhatKy_ViPham!F:F, B12, NhatKy_ViPham!C:C, "T32")</f>
        <v>100</v>
      </c>
      <c r="AX12" s="6">
        <f>100 + SUMIFS(NhatKy_ViPham!J:J, NhatKy_ViPham!E:E, "11_Ly_B", NhatKy_ViPham!F:F, B12, NhatKy_ViPham!C:C, "T33") - SUMIFS(NhatKy_ViPham!K:K, NhatKy_ViPham!E:E, "11_Ly_B", NhatKy_ViPham!F:F, B12, NhatKy_ViPham!C:C, "T33")</f>
        <v>100</v>
      </c>
      <c r="AY12" s="6">
        <f>100 + SUMIFS(NhatKy_ViPham!J:J, NhatKy_ViPham!E:E, "11_Ly_B", NhatKy_ViPham!F:F, B12, NhatKy_ViPham!C:C, "T34") - SUMIFS(NhatKy_ViPham!K:K, NhatKy_ViPham!E:E, "11_Ly_B", NhatKy_ViPham!F:F, B12, NhatKy_ViPham!C:C, "T34")</f>
        <v>100</v>
      </c>
      <c r="AZ12" s="6">
        <f>100 + SUMIFS(NhatKy_ViPham!J:J, NhatKy_ViPham!E:E, "11_Ly_B", NhatKy_ViPham!F:F, B12, NhatKy_ViPham!C:C, "T35") - SUMIFS(NhatKy_ViPham!K:K, NhatKy_ViPham!E:E, "11_Ly_B", NhatKy_ViPham!F:F, B12, NhatKy_ViPham!C:C, "T35")</f>
        <v>100</v>
      </c>
      <c r="BA12" s="12">
        <f t="shared" si="0"/>
        <v>100</v>
      </c>
      <c r="BB12" s="11" t="s">
        <v>430</v>
      </c>
      <c r="BC12" s="16" t="str">
        <f t="shared" si="1"/>
        <v>Tốt</v>
      </c>
      <c r="BD12" s="15" t="str">
        <f t="shared" si="2"/>
        <v>🟢 BÌNH THƯỜNG</v>
      </c>
    </row>
    <row r="13" spans="1:56" x14ac:dyDescent="0.25">
      <c r="A13" s="4">
        <v>5</v>
      </c>
      <c r="B13" s="10" t="s">
        <v>808</v>
      </c>
      <c r="C13" s="4" t="s">
        <v>1389</v>
      </c>
      <c r="D13" s="4" t="s">
        <v>435</v>
      </c>
      <c r="E13" s="11" t="s">
        <v>430</v>
      </c>
      <c r="F13" s="7">
        <f>SUMIFS(NhatKy_ViPham!K:K, NhatKy_ViPham!E:E, "11_Ly_B", NhatKy_ViPham!F:F, B13, NhatKy_ViPham!H:H, "L01")</f>
        <v>0</v>
      </c>
      <c r="G13" s="7">
        <f>SUMIFS(NhatKy_ViPham!K:K, NhatKy_ViPham!E:E, "11_Ly_B", NhatKy_ViPham!F:F, B13, NhatKy_ViPham!H:H, "L02")</f>
        <v>0</v>
      </c>
      <c r="H13" s="7">
        <f>SUMIFS(NhatKy_ViPham!K:K, NhatKy_ViPham!E:E, "11_Ly_B", NhatKy_ViPham!F:F, B13, NhatKy_ViPham!H:H, "L03")</f>
        <v>0</v>
      </c>
      <c r="I13" s="7">
        <f>SUMIFS(NhatKy_ViPham!K:K, NhatKy_ViPham!E:E, "11_Ly_B", NhatKy_ViPham!F:F, B13, NhatKy_ViPham!H:H, "L04")</f>
        <v>0</v>
      </c>
      <c r="J13" s="7">
        <f>SUMIFS(NhatKy_ViPham!K:K, NhatKy_ViPham!E:E, "11_Ly_B", NhatKy_ViPham!F:F, B13, NhatKy_ViPham!H:H, "L05")</f>
        <v>0</v>
      </c>
      <c r="K13" s="7">
        <f>SUMIFS(NhatKy_ViPham!K:K, NhatKy_ViPham!E:E, "11_Ly_B", NhatKy_ViPham!F:F, B13, NhatKy_ViPham!H:H, "L06")</f>
        <v>0</v>
      </c>
      <c r="L13" s="7">
        <f>SUMIFS(NhatKy_ViPham!K:K, NhatKy_ViPham!E:E, "11_Ly_B", NhatKy_ViPham!F:F, B13, NhatKy_ViPham!H:H, "L07")</f>
        <v>0</v>
      </c>
      <c r="M13" s="7">
        <f>SUMIFS(NhatKy_ViPham!K:K, NhatKy_ViPham!E:E, "11_Ly_B", NhatKy_ViPham!F:F, B13, NhatKy_ViPham!H:H, "L08")</f>
        <v>0</v>
      </c>
      <c r="N13" s="7">
        <f>SUMIFS(NhatKy_ViPham!K:K, NhatKy_ViPham!E:E, "11_Ly_B", NhatKy_ViPham!F:F, B13, NhatKy_ViPham!H:H, "L09")</f>
        <v>0</v>
      </c>
      <c r="O13" s="7">
        <f>SUMIFS(NhatKy_ViPham!K:K, NhatKy_ViPham!E:E, "11_Ly_B", NhatKy_ViPham!F:F, B13, NhatKy_ViPham!H:H, "L10")</f>
        <v>0</v>
      </c>
      <c r="P13" s="12">
        <f>SUMIFS(NhatKy_ViPham!J:J, NhatKy_ViPham!E:E, "11_Ly_B", NhatKy_ViPham!F:F, B13)</f>
        <v>0</v>
      </c>
      <c r="Q13" s="13">
        <f>SUMIFS(NhatKy_ViPham!K:K, NhatKy_ViPham!E:E, "11_Ly_B", NhatKy_ViPham!F:F, B13)</f>
        <v>0</v>
      </c>
      <c r="R13" s="7">
        <f>100 + SUMIFS(NhatKy_ViPham!J:J, NhatKy_ViPham!E:E, "11_Ly_B", NhatKy_ViPham!F:F, B13, NhatKy_ViPham!C:C, "T1") - SUMIFS(NhatKy_ViPham!K:K, NhatKy_ViPham!E:E, "11_Ly_B", NhatKy_ViPham!F:F, B13, NhatKy_ViPham!C:C, "T1")</f>
        <v>100</v>
      </c>
      <c r="S13" s="7">
        <f>100 + SUMIFS(NhatKy_ViPham!J:J, NhatKy_ViPham!E:E, "11_Ly_B", NhatKy_ViPham!F:F, B13, NhatKy_ViPham!C:C, "T2") - SUMIFS(NhatKy_ViPham!K:K, NhatKy_ViPham!E:E, "11_Ly_B", NhatKy_ViPham!F:F, B13, NhatKy_ViPham!C:C, "T2")</f>
        <v>100</v>
      </c>
      <c r="T13" s="7">
        <f>100 + SUMIFS(NhatKy_ViPham!J:J, NhatKy_ViPham!E:E, "11_Ly_B", NhatKy_ViPham!F:F, B13, NhatKy_ViPham!C:C, "T3") - SUMIFS(NhatKy_ViPham!K:K, NhatKy_ViPham!E:E, "11_Ly_B", NhatKy_ViPham!F:F, B13, NhatKy_ViPham!C:C, "T3")</f>
        <v>100</v>
      </c>
      <c r="U13" s="7">
        <f>100 + SUMIFS(NhatKy_ViPham!J:J, NhatKy_ViPham!E:E, "11_Ly_B", NhatKy_ViPham!F:F, B13, NhatKy_ViPham!C:C, "T4") - SUMIFS(NhatKy_ViPham!K:K, NhatKy_ViPham!E:E, "11_Ly_B", NhatKy_ViPham!F:F, B13, NhatKy_ViPham!C:C, "T4")</f>
        <v>100</v>
      </c>
      <c r="V13" s="7">
        <f>100 + SUMIFS(NhatKy_ViPham!J:J, NhatKy_ViPham!E:E, "11_Ly_B", NhatKy_ViPham!F:F, B13, NhatKy_ViPham!C:C, "T5") - SUMIFS(NhatKy_ViPham!K:K, NhatKy_ViPham!E:E, "11_Ly_B", NhatKy_ViPham!F:F, B13, NhatKy_ViPham!C:C, "T5")</f>
        <v>100</v>
      </c>
      <c r="W13" s="7">
        <f>100 + SUMIFS(NhatKy_ViPham!J:J, NhatKy_ViPham!E:E, "11_Ly_B", NhatKy_ViPham!F:F, B13, NhatKy_ViPham!C:C, "T6") - SUMIFS(NhatKy_ViPham!K:K, NhatKy_ViPham!E:E, "11_Ly_B", NhatKy_ViPham!F:F, B13, NhatKy_ViPham!C:C, "T6")</f>
        <v>100</v>
      </c>
      <c r="X13" s="7">
        <f>100 + SUMIFS(NhatKy_ViPham!J:J, NhatKy_ViPham!E:E, "11_Ly_B", NhatKy_ViPham!F:F, B13, NhatKy_ViPham!C:C, "T7") - SUMIFS(NhatKy_ViPham!K:K, NhatKy_ViPham!E:E, "11_Ly_B", NhatKy_ViPham!F:F, B13, NhatKy_ViPham!C:C, "T7")</f>
        <v>100</v>
      </c>
      <c r="Y13" s="7">
        <f>100 + SUMIFS(NhatKy_ViPham!J:J, NhatKy_ViPham!E:E, "11_Ly_B", NhatKy_ViPham!F:F, B13, NhatKy_ViPham!C:C, "T8") - SUMIFS(NhatKy_ViPham!K:K, NhatKy_ViPham!E:E, "11_Ly_B", NhatKy_ViPham!F:F, B13, NhatKy_ViPham!C:C, "T8")</f>
        <v>100</v>
      </c>
      <c r="Z13" s="7">
        <f>100 + SUMIFS(NhatKy_ViPham!J:J, NhatKy_ViPham!E:E, "11_Ly_B", NhatKy_ViPham!F:F, B13, NhatKy_ViPham!C:C, "T9") - SUMIFS(NhatKy_ViPham!K:K, NhatKy_ViPham!E:E, "11_Ly_B", NhatKy_ViPham!F:F, B13, NhatKy_ViPham!C:C, "T9")</f>
        <v>100</v>
      </c>
      <c r="AA13" s="7">
        <f>100 + SUMIFS(NhatKy_ViPham!J:J, NhatKy_ViPham!E:E, "11_Ly_B", NhatKy_ViPham!F:F, B13, NhatKy_ViPham!C:C, "T10") - SUMIFS(NhatKy_ViPham!K:K, NhatKy_ViPham!E:E, "11_Ly_B", NhatKy_ViPham!F:F, B13, NhatKy_ViPham!C:C, "T10")</f>
        <v>100</v>
      </c>
      <c r="AB13" s="7">
        <f>100 + SUMIFS(NhatKy_ViPham!J:J, NhatKy_ViPham!E:E, "11_Ly_B", NhatKy_ViPham!F:F, B13, NhatKy_ViPham!C:C, "T11") - SUMIFS(NhatKy_ViPham!K:K, NhatKy_ViPham!E:E, "11_Ly_B", NhatKy_ViPham!F:F, B13, NhatKy_ViPham!C:C, "T11")</f>
        <v>100</v>
      </c>
      <c r="AC13" s="7">
        <f>100 + SUMIFS(NhatKy_ViPham!J:J, NhatKy_ViPham!E:E, "11_Ly_B", NhatKy_ViPham!F:F, B13, NhatKy_ViPham!C:C, "T12") - SUMIFS(NhatKy_ViPham!K:K, NhatKy_ViPham!E:E, "11_Ly_B", NhatKy_ViPham!F:F, B13, NhatKy_ViPham!C:C, "T12")</f>
        <v>100</v>
      </c>
      <c r="AD13" s="7">
        <f>100 + SUMIFS(NhatKy_ViPham!J:J, NhatKy_ViPham!E:E, "11_Ly_B", NhatKy_ViPham!F:F, B13, NhatKy_ViPham!C:C, "T13") - SUMIFS(NhatKy_ViPham!K:K, NhatKy_ViPham!E:E, "11_Ly_B", NhatKy_ViPham!F:F, B13, NhatKy_ViPham!C:C, "T13")</f>
        <v>100</v>
      </c>
      <c r="AE13" s="7">
        <f>100 + SUMIFS(NhatKy_ViPham!J:J, NhatKy_ViPham!E:E, "11_Ly_B", NhatKy_ViPham!F:F, B13, NhatKy_ViPham!C:C, "T14") - SUMIFS(NhatKy_ViPham!K:K, NhatKy_ViPham!E:E, "11_Ly_B", NhatKy_ViPham!F:F, B13, NhatKy_ViPham!C:C, "T14")</f>
        <v>100</v>
      </c>
      <c r="AF13" s="7">
        <f>100 + SUMIFS(NhatKy_ViPham!J:J, NhatKy_ViPham!E:E, "11_Ly_B", NhatKy_ViPham!F:F, B13, NhatKy_ViPham!C:C, "T15") - SUMIFS(NhatKy_ViPham!K:K, NhatKy_ViPham!E:E, "11_Ly_B", NhatKy_ViPham!F:F, B13, NhatKy_ViPham!C:C, "T15")</f>
        <v>100</v>
      </c>
      <c r="AG13" s="7">
        <f>100 + SUMIFS(NhatKy_ViPham!J:J, NhatKy_ViPham!E:E, "11_Ly_B", NhatKy_ViPham!F:F, B13, NhatKy_ViPham!C:C, "T16") - SUMIFS(NhatKy_ViPham!K:K, NhatKy_ViPham!E:E, "11_Ly_B", NhatKy_ViPham!F:F, B13, NhatKy_ViPham!C:C, "T16")</f>
        <v>100</v>
      </c>
      <c r="AH13" s="7">
        <f>100 + SUMIFS(NhatKy_ViPham!J:J, NhatKy_ViPham!E:E, "11_Ly_B", NhatKy_ViPham!F:F, B13, NhatKy_ViPham!C:C, "T17") - SUMIFS(NhatKy_ViPham!K:K, NhatKy_ViPham!E:E, "11_Ly_B", NhatKy_ViPham!F:F, B13, NhatKy_ViPham!C:C, "T17")</f>
        <v>100</v>
      </c>
      <c r="AI13" s="7">
        <f>100 + SUMIFS(NhatKy_ViPham!J:J, NhatKy_ViPham!E:E, "11_Ly_B", NhatKy_ViPham!F:F, B13, NhatKy_ViPham!C:C, "T18") - SUMIFS(NhatKy_ViPham!K:K, NhatKy_ViPham!E:E, "11_Ly_B", NhatKy_ViPham!F:F, B13, NhatKy_ViPham!C:C, "T18")</f>
        <v>100</v>
      </c>
      <c r="AJ13" s="7">
        <f>100 + SUMIFS(NhatKy_ViPham!J:J, NhatKy_ViPham!E:E, "11_Ly_B", NhatKy_ViPham!F:F, B13, NhatKy_ViPham!C:C, "T19") - SUMIFS(NhatKy_ViPham!K:K, NhatKy_ViPham!E:E, "11_Ly_B", NhatKy_ViPham!F:F, B13, NhatKy_ViPham!C:C, "T19")</f>
        <v>100</v>
      </c>
      <c r="AK13" s="7">
        <f>100 + SUMIFS(NhatKy_ViPham!J:J, NhatKy_ViPham!E:E, "11_Ly_B", NhatKy_ViPham!F:F, B13, NhatKy_ViPham!C:C, "T20") - SUMIFS(NhatKy_ViPham!K:K, NhatKy_ViPham!E:E, "11_Ly_B", NhatKy_ViPham!F:F, B13, NhatKy_ViPham!C:C, "T20")</f>
        <v>100</v>
      </c>
      <c r="AL13" s="7">
        <f>100 + SUMIFS(NhatKy_ViPham!J:J, NhatKy_ViPham!E:E, "11_Ly_B", NhatKy_ViPham!F:F, B13, NhatKy_ViPham!C:C, "T21") - SUMIFS(NhatKy_ViPham!K:K, NhatKy_ViPham!E:E, "11_Ly_B", NhatKy_ViPham!F:F, B13, NhatKy_ViPham!C:C, "T21")</f>
        <v>100</v>
      </c>
      <c r="AM13" s="7">
        <f>100 + SUMIFS(NhatKy_ViPham!J:J, NhatKy_ViPham!E:E, "11_Ly_B", NhatKy_ViPham!F:F, B13, NhatKy_ViPham!C:C, "T22") - SUMIFS(NhatKy_ViPham!K:K, NhatKy_ViPham!E:E, "11_Ly_B", NhatKy_ViPham!F:F, B13, NhatKy_ViPham!C:C, "T22")</f>
        <v>100</v>
      </c>
      <c r="AN13" s="7">
        <f>100 + SUMIFS(NhatKy_ViPham!J:J, NhatKy_ViPham!E:E, "11_Ly_B", NhatKy_ViPham!F:F, B13, NhatKy_ViPham!C:C, "T23") - SUMIFS(NhatKy_ViPham!K:K, NhatKy_ViPham!E:E, "11_Ly_B", NhatKy_ViPham!F:F, B13, NhatKy_ViPham!C:C, "T23")</f>
        <v>100</v>
      </c>
      <c r="AO13" s="7">
        <f>100 + SUMIFS(NhatKy_ViPham!J:J, NhatKy_ViPham!E:E, "11_Ly_B", NhatKy_ViPham!F:F, B13, NhatKy_ViPham!C:C, "T24") - SUMIFS(NhatKy_ViPham!K:K, NhatKy_ViPham!E:E, "11_Ly_B", NhatKy_ViPham!F:F, B13, NhatKy_ViPham!C:C, "T24")</f>
        <v>100</v>
      </c>
      <c r="AP13" s="7">
        <f>100 + SUMIFS(NhatKy_ViPham!J:J, NhatKy_ViPham!E:E, "11_Ly_B", NhatKy_ViPham!F:F, B13, NhatKy_ViPham!C:C, "T25") - SUMIFS(NhatKy_ViPham!K:K, NhatKy_ViPham!E:E, "11_Ly_B", NhatKy_ViPham!F:F, B13, NhatKy_ViPham!C:C, "T25")</f>
        <v>100</v>
      </c>
      <c r="AQ13" s="7">
        <f>100 + SUMIFS(NhatKy_ViPham!J:J, NhatKy_ViPham!E:E, "11_Ly_B", NhatKy_ViPham!F:F, B13, NhatKy_ViPham!C:C, "T26") - SUMIFS(NhatKy_ViPham!K:K, NhatKy_ViPham!E:E, "11_Ly_B", NhatKy_ViPham!F:F, B13, NhatKy_ViPham!C:C, "T26")</f>
        <v>100</v>
      </c>
      <c r="AR13" s="7">
        <f>100 + SUMIFS(NhatKy_ViPham!J:J, NhatKy_ViPham!E:E, "11_Ly_B", NhatKy_ViPham!F:F, B13, NhatKy_ViPham!C:C, "T27") - SUMIFS(NhatKy_ViPham!K:K, NhatKy_ViPham!E:E, "11_Ly_B", NhatKy_ViPham!F:F, B13, NhatKy_ViPham!C:C, "T27")</f>
        <v>100</v>
      </c>
      <c r="AS13" s="7">
        <f>100 + SUMIFS(NhatKy_ViPham!J:J, NhatKy_ViPham!E:E, "11_Ly_B", NhatKy_ViPham!F:F, B13, NhatKy_ViPham!C:C, "T28") - SUMIFS(NhatKy_ViPham!K:K, NhatKy_ViPham!E:E, "11_Ly_B", NhatKy_ViPham!F:F, B13, NhatKy_ViPham!C:C, "T28")</f>
        <v>100</v>
      </c>
      <c r="AT13" s="7">
        <f>100 + SUMIFS(NhatKy_ViPham!J:J, NhatKy_ViPham!E:E, "11_Ly_B", NhatKy_ViPham!F:F, B13, NhatKy_ViPham!C:C, "T29") - SUMIFS(NhatKy_ViPham!K:K, NhatKy_ViPham!E:E, "11_Ly_B", NhatKy_ViPham!F:F, B13, NhatKy_ViPham!C:C, "T29")</f>
        <v>100</v>
      </c>
      <c r="AU13" s="7">
        <f>100 + SUMIFS(NhatKy_ViPham!J:J, NhatKy_ViPham!E:E, "11_Ly_B", NhatKy_ViPham!F:F, B13, NhatKy_ViPham!C:C, "T30") - SUMIFS(NhatKy_ViPham!K:K, NhatKy_ViPham!E:E, "11_Ly_B", NhatKy_ViPham!F:F, B13, NhatKy_ViPham!C:C, "T30")</f>
        <v>100</v>
      </c>
      <c r="AV13" s="7">
        <f>100 + SUMIFS(NhatKy_ViPham!J:J, NhatKy_ViPham!E:E, "11_Ly_B", NhatKy_ViPham!F:F, B13, NhatKy_ViPham!C:C, "T31") - SUMIFS(NhatKy_ViPham!K:K, NhatKy_ViPham!E:E, "11_Ly_B", NhatKy_ViPham!F:F, B13, NhatKy_ViPham!C:C, "T31")</f>
        <v>100</v>
      </c>
      <c r="AW13" s="7">
        <f>100 + SUMIFS(NhatKy_ViPham!J:J, NhatKy_ViPham!E:E, "11_Ly_B", NhatKy_ViPham!F:F, B13, NhatKy_ViPham!C:C, "T32") - SUMIFS(NhatKy_ViPham!K:K, NhatKy_ViPham!E:E, "11_Ly_B", NhatKy_ViPham!F:F, B13, NhatKy_ViPham!C:C, "T32")</f>
        <v>100</v>
      </c>
      <c r="AX13" s="7">
        <f>100 + SUMIFS(NhatKy_ViPham!J:J, NhatKy_ViPham!E:E, "11_Ly_B", NhatKy_ViPham!F:F, B13, NhatKy_ViPham!C:C, "T33") - SUMIFS(NhatKy_ViPham!K:K, NhatKy_ViPham!E:E, "11_Ly_B", NhatKy_ViPham!F:F, B13, NhatKy_ViPham!C:C, "T33")</f>
        <v>100</v>
      </c>
      <c r="AY13" s="7">
        <f>100 + SUMIFS(NhatKy_ViPham!J:J, NhatKy_ViPham!E:E, "11_Ly_B", NhatKy_ViPham!F:F, B13, NhatKy_ViPham!C:C, "T34") - SUMIFS(NhatKy_ViPham!K:K, NhatKy_ViPham!E:E, "11_Ly_B", NhatKy_ViPham!F:F, B13, NhatKy_ViPham!C:C, "T34")</f>
        <v>100</v>
      </c>
      <c r="AZ13" s="7">
        <f>100 + SUMIFS(NhatKy_ViPham!J:J, NhatKy_ViPham!E:E, "11_Ly_B", NhatKy_ViPham!F:F, B13, NhatKy_ViPham!C:C, "T35") - SUMIFS(NhatKy_ViPham!K:K, NhatKy_ViPham!E:E, "11_Ly_B", NhatKy_ViPham!F:F, B13, NhatKy_ViPham!C:C, "T35")</f>
        <v>100</v>
      </c>
      <c r="BA13" s="12">
        <f t="shared" si="0"/>
        <v>100</v>
      </c>
      <c r="BB13" s="11" t="s">
        <v>430</v>
      </c>
      <c r="BC13" s="14" t="str">
        <f t="shared" si="1"/>
        <v>Tốt</v>
      </c>
      <c r="BD13" s="10" t="str">
        <f t="shared" si="2"/>
        <v>🟢 BÌNH THƯỜNG</v>
      </c>
    </row>
    <row r="14" spans="1:56" x14ac:dyDescent="0.25">
      <c r="A14" s="5">
        <v>6</v>
      </c>
      <c r="B14" s="15" t="s">
        <v>1590</v>
      </c>
      <c r="C14" s="5" t="s">
        <v>1513</v>
      </c>
      <c r="D14" s="5" t="s">
        <v>435</v>
      </c>
      <c r="E14" s="11" t="s">
        <v>430</v>
      </c>
      <c r="F14" s="6">
        <f>SUMIFS(NhatKy_ViPham!K:K, NhatKy_ViPham!E:E, "11_Ly_B", NhatKy_ViPham!F:F, B14, NhatKy_ViPham!H:H, "L01")</f>
        <v>0</v>
      </c>
      <c r="G14" s="6">
        <f>SUMIFS(NhatKy_ViPham!K:K, NhatKy_ViPham!E:E, "11_Ly_B", NhatKy_ViPham!F:F, B14, NhatKy_ViPham!H:H, "L02")</f>
        <v>0</v>
      </c>
      <c r="H14" s="6">
        <f>SUMIFS(NhatKy_ViPham!K:K, NhatKy_ViPham!E:E, "11_Ly_B", NhatKy_ViPham!F:F, B14, NhatKy_ViPham!H:H, "L03")</f>
        <v>0</v>
      </c>
      <c r="I14" s="6">
        <f>SUMIFS(NhatKy_ViPham!K:K, NhatKy_ViPham!E:E, "11_Ly_B", NhatKy_ViPham!F:F, B14, NhatKy_ViPham!H:H, "L04")</f>
        <v>0</v>
      </c>
      <c r="J14" s="6">
        <f>SUMIFS(NhatKy_ViPham!K:K, NhatKy_ViPham!E:E, "11_Ly_B", NhatKy_ViPham!F:F, B14, NhatKy_ViPham!H:H, "L05")</f>
        <v>0</v>
      </c>
      <c r="K14" s="6">
        <f>SUMIFS(NhatKy_ViPham!K:K, NhatKy_ViPham!E:E, "11_Ly_B", NhatKy_ViPham!F:F, B14, NhatKy_ViPham!H:H, "L06")</f>
        <v>0</v>
      </c>
      <c r="L14" s="6">
        <f>SUMIFS(NhatKy_ViPham!K:K, NhatKy_ViPham!E:E, "11_Ly_B", NhatKy_ViPham!F:F, B14, NhatKy_ViPham!H:H, "L07")</f>
        <v>0</v>
      </c>
      <c r="M14" s="6">
        <f>SUMIFS(NhatKy_ViPham!K:K, NhatKy_ViPham!E:E, "11_Ly_B", NhatKy_ViPham!F:F, B14, NhatKy_ViPham!H:H, "L08")</f>
        <v>0</v>
      </c>
      <c r="N14" s="6">
        <f>SUMIFS(NhatKy_ViPham!K:K, NhatKy_ViPham!E:E, "11_Ly_B", NhatKy_ViPham!F:F, B14, NhatKy_ViPham!H:H, "L09")</f>
        <v>0</v>
      </c>
      <c r="O14" s="6">
        <f>SUMIFS(NhatKy_ViPham!K:K, NhatKy_ViPham!E:E, "11_Ly_B", NhatKy_ViPham!F:F, B14, NhatKy_ViPham!H:H, "L10")</f>
        <v>0</v>
      </c>
      <c r="P14" s="12">
        <f>SUMIFS(NhatKy_ViPham!J:J, NhatKy_ViPham!E:E, "11_Ly_B", NhatKy_ViPham!F:F, B14)</f>
        <v>0</v>
      </c>
      <c r="Q14" s="13">
        <f>SUMIFS(NhatKy_ViPham!K:K, NhatKy_ViPham!E:E, "11_Ly_B", NhatKy_ViPham!F:F, B14)</f>
        <v>0</v>
      </c>
      <c r="R14" s="6">
        <f>100 + SUMIFS(NhatKy_ViPham!J:J, NhatKy_ViPham!E:E, "11_Ly_B", NhatKy_ViPham!F:F, B14, NhatKy_ViPham!C:C, "T1") - SUMIFS(NhatKy_ViPham!K:K, NhatKy_ViPham!E:E, "11_Ly_B", NhatKy_ViPham!F:F, B14, NhatKy_ViPham!C:C, "T1")</f>
        <v>100</v>
      </c>
      <c r="S14" s="6">
        <f>100 + SUMIFS(NhatKy_ViPham!J:J, NhatKy_ViPham!E:E, "11_Ly_B", NhatKy_ViPham!F:F, B14, NhatKy_ViPham!C:C, "T2") - SUMIFS(NhatKy_ViPham!K:K, NhatKy_ViPham!E:E, "11_Ly_B", NhatKy_ViPham!F:F, B14, NhatKy_ViPham!C:C, "T2")</f>
        <v>100</v>
      </c>
      <c r="T14" s="6">
        <f>100 + SUMIFS(NhatKy_ViPham!J:J, NhatKy_ViPham!E:E, "11_Ly_B", NhatKy_ViPham!F:F, B14, NhatKy_ViPham!C:C, "T3") - SUMIFS(NhatKy_ViPham!K:K, NhatKy_ViPham!E:E, "11_Ly_B", NhatKy_ViPham!F:F, B14, NhatKy_ViPham!C:C, "T3")</f>
        <v>100</v>
      </c>
      <c r="U14" s="6">
        <f>100 + SUMIFS(NhatKy_ViPham!J:J, NhatKy_ViPham!E:E, "11_Ly_B", NhatKy_ViPham!F:F, B14, NhatKy_ViPham!C:C, "T4") - SUMIFS(NhatKy_ViPham!K:K, NhatKy_ViPham!E:E, "11_Ly_B", NhatKy_ViPham!F:F, B14, NhatKy_ViPham!C:C, "T4")</f>
        <v>100</v>
      </c>
      <c r="V14" s="6">
        <f>100 + SUMIFS(NhatKy_ViPham!J:J, NhatKy_ViPham!E:E, "11_Ly_B", NhatKy_ViPham!F:F, B14, NhatKy_ViPham!C:C, "T5") - SUMIFS(NhatKy_ViPham!K:K, NhatKy_ViPham!E:E, "11_Ly_B", NhatKy_ViPham!F:F, B14, NhatKy_ViPham!C:C, "T5")</f>
        <v>100</v>
      </c>
      <c r="W14" s="6">
        <f>100 + SUMIFS(NhatKy_ViPham!J:J, NhatKy_ViPham!E:E, "11_Ly_B", NhatKy_ViPham!F:F, B14, NhatKy_ViPham!C:C, "T6") - SUMIFS(NhatKy_ViPham!K:K, NhatKy_ViPham!E:E, "11_Ly_B", NhatKy_ViPham!F:F, B14, NhatKy_ViPham!C:C, "T6")</f>
        <v>100</v>
      </c>
      <c r="X14" s="6">
        <f>100 + SUMIFS(NhatKy_ViPham!J:J, NhatKy_ViPham!E:E, "11_Ly_B", NhatKy_ViPham!F:F, B14, NhatKy_ViPham!C:C, "T7") - SUMIFS(NhatKy_ViPham!K:K, NhatKy_ViPham!E:E, "11_Ly_B", NhatKy_ViPham!F:F, B14, NhatKy_ViPham!C:C, "T7")</f>
        <v>100</v>
      </c>
      <c r="Y14" s="6">
        <f>100 + SUMIFS(NhatKy_ViPham!J:J, NhatKy_ViPham!E:E, "11_Ly_B", NhatKy_ViPham!F:F, B14, NhatKy_ViPham!C:C, "T8") - SUMIFS(NhatKy_ViPham!K:K, NhatKy_ViPham!E:E, "11_Ly_B", NhatKy_ViPham!F:F, B14, NhatKy_ViPham!C:C, "T8")</f>
        <v>100</v>
      </c>
      <c r="Z14" s="6">
        <f>100 + SUMIFS(NhatKy_ViPham!J:J, NhatKy_ViPham!E:E, "11_Ly_B", NhatKy_ViPham!F:F, B14, NhatKy_ViPham!C:C, "T9") - SUMIFS(NhatKy_ViPham!K:K, NhatKy_ViPham!E:E, "11_Ly_B", NhatKy_ViPham!F:F, B14, NhatKy_ViPham!C:C, "T9")</f>
        <v>100</v>
      </c>
      <c r="AA14" s="6">
        <f>100 + SUMIFS(NhatKy_ViPham!J:J, NhatKy_ViPham!E:E, "11_Ly_B", NhatKy_ViPham!F:F, B14, NhatKy_ViPham!C:C, "T10") - SUMIFS(NhatKy_ViPham!K:K, NhatKy_ViPham!E:E, "11_Ly_B", NhatKy_ViPham!F:F, B14, NhatKy_ViPham!C:C, "T10")</f>
        <v>100</v>
      </c>
      <c r="AB14" s="6">
        <f>100 + SUMIFS(NhatKy_ViPham!J:J, NhatKy_ViPham!E:E, "11_Ly_B", NhatKy_ViPham!F:F, B14, NhatKy_ViPham!C:C, "T11") - SUMIFS(NhatKy_ViPham!K:K, NhatKy_ViPham!E:E, "11_Ly_B", NhatKy_ViPham!F:F, B14, NhatKy_ViPham!C:C, "T11")</f>
        <v>100</v>
      </c>
      <c r="AC14" s="6">
        <f>100 + SUMIFS(NhatKy_ViPham!J:J, NhatKy_ViPham!E:E, "11_Ly_B", NhatKy_ViPham!F:F, B14, NhatKy_ViPham!C:C, "T12") - SUMIFS(NhatKy_ViPham!K:K, NhatKy_ViPham!E:E, "11_Ly_B", NhatKy_ViPham!F:F, B14, NhatKy_ViPham!C:C, "T12")</f>
        <v>100</v>
      </c>
      <c r="AD14" s="6">
        <f>100 + SUMIFS(NhatKy_ViPham!J:J, NhatKy_ViPham!E:E, "11_Ly_B", NhatKy_ViPham!F:F, B14, NhatKy_ViPham!C:C, "T13") - SUMIFS(NhatKy_ViPham!K:K, NhatKy_ViPham!E:E, "11_Ly_B", NhatKy_ViPham!F:F, B14, NhatKy_ViPham!C:C, "T13")</f>
        <v>100</v>
      </c>
      <c r="AE14" s="6">
        <f>100 + SUMIFS(NhatKy_ViPham!J:J, NhatKy_ViPham!E:E, "11_Ly_B", NhatKy_ViPham!F:F, B14, NhatKy_ViPham!C:C, "T14") - SUMIFS(NhatKy_ViPham!K:K, NhatKy_ViPham!E:E, "11_Ly_B", NhatKy_ViPham!F:F, B14, NhatKy_ViPham!C:C, "T14")</f>
        <v>100</v>
      </c>
      <c r="AF14" s="6">
        <f>100 + SUMIFS(NhatKy_ViPham!J:J, NhatKy_ViPham!E:E, "11_Ly_B", NhatKy_ViPham!F:F, B14, NhatKy_ViPham!C:C, "T15") - SUMIFS(NhatKy_ViPham!K:K, NhatKy_ViPham!E:E, "11_Ly_B", NhatKy_ViPham!F:F, B14, NhatKy_ViPham!C:C, "T15")</f>
        <v>100</v>
      </c>
      <c r="AG14" s="6">
        <f>100 + SUMIFS(NhatKy_ViPham!J:J, NhatKy_ViPham!E:E, "11_Ly_B", NhatKy_ViPham!F:F, B14, NhatKy_ViPham!C:C, "T16") - SUMIFS(NhatKy_ViPham!K:K, NhatKy_ViPham!E:E, "11_Ly_B", NhatKy_ViPham!F:F, B14, NhatKy_ViPham!C:C, "T16")</f>
        <v>100</v>
      </c>
      <c r="AH14" s="6">
        <f>100 + SUMIFS(NhatKy_ViPham!J:J, NhatKy_ViPham!E:E, "11_Ly_B", NhatKy_ViPham!F:F, B14, NhatKy_ViPham!C:C, "T17") - SUMIFS(NhatKy_ViPham!K:K, NhatKy_ViPham!E:E, "11_Ly_B", NhatKy_ViPham!F:F, B14, NhatKy_ViPham!C:C, "T17")</f>
        <v>100</v>
      </c>
      <c r="AI14" s="6">
        <f>100 + SUMIFS(NhatKy_ViPham!J:J, NhatKy_ViPham!E:E, "11_Ly_B", NhatKy_ViPham!F:F, B14, NhatKy_ViPham!C:C, "T18") - SUMIFS(NhatKy_ViPham!K:K, NhatKy_ViPham!E:E, "11_Ly_B", NhatKy_ViPham!F:F, B14, NhatKy_ViPham!C:C, "T18")</f>
        <v>100</v>
      </c>
      <c r="AJ14" s="6">
        <f>100 + SUMIFS(NhatKy_ViPham!J:J, NhatKy_ViPham!E:E, "11_Ly_B", NhatKy_ViPham!F:F, B14, NhatKy_ViPham!C:C, "T19") - SUMIFS(NhatKy_ViPham!K:K, NhatKy_ViPham!E:E, "11_Ly_B", NhatKy_ViPham!F:F, B14, NhatKy_ViPham!C:C, "T19")</f>
        <v>100</v>
      </c>
      <c r="AK14" s="6">
        <f>100 + SUMIFS(NhatKy_ViPham!J:J, NhatKy_ViPham!E:E, "11_Ly_B", NhatKy_ViPham!F:F, B14, NhatKy_ViPham!C:C, "T20") - SUMIFS(NhatKy_ViPham!K:K, NhatKy_ViPham!E:E, "11_Ly_B", NhatKy_ViPham!F:F, B14, NhatKy_ViPham!C:C, "T20")</f>
        <v>100</v>
      </c>
      <c r="AL14" s="6">
        <f>100 + SUMIFS(NhatKy_ViPham!J:J, NhatKy_ViPham!E:E, "11_Ly_B", NhatKy_ViPham!F:F, B14, NhatKy_ViPham!C:C, "T21") - SUMIFS(NhatKy_ViPham!K:K, NhatKy_ViPham!E:E, "11_Ly_B", NhatKy_ViPham!F:F, B14, NhatKy_ViPham!C:C, "T21")</f>
        <v>100</v>
      </c>
      <c r="AM14" s="6">
        <f>100 + SUMIFS(NhatKy_ViPham!J:J, NhatKy_ViPham!E:E, "11_Ly_B", NhatKy_ViPham!F:F, B14, NhatKy_ViPham!C:C, "T22") - SUMIFS(NhatKy_ViPham!K:K, NhatKy_ViPham!E:E, "11_Ly_B", NhatKy_ViPham!F:F, B14, NhatKy_ViPham!C:C, "T22")</f>
        <v>100</v>
      </c>
      <c r="AN14" s="6">
        <f>100 + SUMIFS(NhatKy_ViPham!J:J, NhatKy_ViPham!E:E, "11_Ly_B", NhatKy_ViPham!F:F, B14, NhatKy_ViPham!C:C, "T23") - SUMIFS(NhatKy_ViPham!K:K, NhatKy_ViPham!E:E, "11_Ly_B", NhatKy_ViPham!F:F, B14, NhatKy_ViPham!C:C, "T23")</f>
        <v>100</v>
      </c>
      <c r="AO14" s="6">
        <f>100 + SUMIFS(NhatKy_ViPham!J:J, NhatKy_ViPham!E:E, "11_Ly_B", NhatKy_ViPham!F:F, B14, NhatKy_ViPham!C:C, "T24") - SUMIFS(NhatKy_ViPham!K:K, NhatKy_ViPham!E:E, "11_Ly_B", NhatKy_ViPham!F:F, B14, NhatKy_ViPham!C:C, "T24")</f>
        <v>100</v>
      </c>
      <c r="AP14" s="6">
        <f>100 + SUMIFS(NhatKy_ViPham!J:J, NhatKy_ViPham!E:E, "11_Ly_B", NhatKy_ViPham!F:F, B14, NhatKy_ViPham!C:C, "T25") - SUMIFS(NhatKy_ViPham!K:K, NhatKy_ViPham!E:E, "11_Ly_B", NhatKy_ViPham!F:F, B14, NhatKy_ViPham!C:C, "T25")</f>
        <v>100</v>
      </c>
      <c r="AQ14" s="6">
        <f>100 + SUMIFS(NhatKy_ViPham!J:J, NhatKy_ViPham!E:E, "11_Ly_B", NhatKy_ViPham!F:F, B14, NhatKy_ViPham!C:C, "T26") - SUMIFS(NhatKy_ViPham!K:K, NhatKy_ViPham!E:E, "11_Ly_B", NhatKy_ViPham!F:F, B14, NhatKy_ViPham!C:C, "T26")</f>
        <v>100</v>
      </c>
      <c r="AR14" s="6">
        <f>100 + SUMIFS(NhatKy_ViPham!J:J, NhatKy_ViPham!E:E, "11_Ly_B", NhatKy_ViPham!F:F, B14, NhatKy_ViPham!C:C, "T27") - SUMIFS(NhatKy_ViPham!K:K, NhatKy_ViPham!E:E, "11_Ly_B", NhatKy_ViPham!F:F, B14, NhatKy_ViPham!C:C, "T27")</f>
        <v>100</v>
      </c>
      <c r="AS14" s="6">
        <f>100 + SUMIFS(NhatKy_ViPham!J:J, NhatKy_ViPham!E:E, "11_Ly_B", NhatKy_ViPham!F:F, B14, NhatKy_ViPham!C:C, "T28") - SUMIFS(NhatKy_ViPham!K:K, NhatKy_ViPham!E:E, "11_Ly_B", NhatKy_ViPham!F:F, B14, NhatKy_ViPham!C:C, "T28")</f>
        <v>100</v>
      </c>
      <c r="AT14" s="6">
        <f>100 + SUMIFS(NhatKy_ViPham!J:J, NhatKy_ViPham!E:E, "11_Ly_B", NhatKy_ViPham!F:F, B14, NhatKy_ViPham!C:C, "T29") - SUMIFS(NhatKy_ViPham!K:K, NhatKy_ViPham!E:E, "11_Ly_B", NhatKy_ViPham!F:F, B14, NhatKy_ViPham!C:C, "T29")</f>
        <v>100</v>
      </c>
      <c r="AU14" s="6">
        <f>100 + SUMIFS(NhatKy_ViPham!J:J, NhatKy_ViPham!E:E, "11_Ly_B", NhatKy_ViPham!F:F, B14, NhatKy_ViPham!C:C, "T30") - SUMIFS(NhatKy_ViPham!K:K, NhatKy_ViPham!E:E, "11_Ly_B", NhatKy_ViPham!F:F, B14, NhatKy_ViPham!C:C, "T30")</f>
        <v>100</v>
      </c>
      <c r="AV14" s="6">
        <f>100 + SUMIFS(NhatKy_ViPham!J:J, NhatKy_ViPham!E:E, "11_Ly_B", NhatKy_ViPham!F:F, B14, NhatKy_ViPham!C:C, "T31") - SUMIFS(NhatKy_ViPham!K:K, NhatKy_ViPham!E:E, "11_Ly_B", NhatKy_ViPham!F:F, B14, NhatKy_ViPham!C:C, "T31")</f>
        <v>100</v>
      </c>
      <c r="AW14" s="6">
        <f>100 + SUMIFS(NhatKy_ViPham!J:J, NhatKy_ViPham!E:E, "11_Ly_B", NhatKy_ViPham!F:F, B14, NhatKy_ViPham!C:C, "T32") - SUMIFS(NhatKy_ViPham!K:K, NhatKy_ViPham!E:E, "11_Ly_B", NhatKy_ViPham!F:F, B14, NhatKy_ViPham!C:C, "T32")</f>
        <v>100</v>
      </c>
      <c r="AX14" s="6">
        <f>100 + SUMIFS(NhatKy_ViPham!J:J, NhatKy_ViPham!E:E, "11_Ly_B", NhatKy_ViPham!F:F, B14, NhatKy_ViPham!C:C, "T33") - SUMIFS(NhatKy_ViPham!K:K, NhatKy_ViPham!E:E, "11_Ly_B", NhatKy_ViPham!F:F, B14, NhatKy_ViPham!C:C, "T33")</f>
        <v>100</v>
      </c>
      <c r="AY14" s="6">
        <f>100 + SUMIFS(NhatKy_ViPham!J:J, NhatKy_ViPham!E:E, "11_Ly_B", NhatKy_ViPham!F:F, B14, NhatKy_ViPham!C:C, "T34") - SUMIFS(NhatKy_ViPham!K:K, NhatKy_ViPham!E:E, "11_Ly_B", NhatKy_ViPham!F:F, B14, NhatKy_ViPham!C:C, "T34")</f>
        <v>100</v>
      </c>
      <c r="AZ14" s="6">
        <f>100 + SUMIFS(NhatKy_ViPham!J:J, NhatKy_ViPham!E:E, "11_Ly_B", NhatKy_ViPham!F:F, B14, NhatKy_ViPham!C:C, "T35") - SUMIFS(NhatKy_ViPham!K:K, NhatKy_ViPham!E:E, "11_Ly_B", NhatKy_ViPham!F:F, B14, NhatKy_ViPham!C:C, "T35")</f>
        <v>100</v>
      </c>
      <c r="BA14" s="12">
        <f t="shared" si="0"/>
        <v>100</v>
      </c>
      <c r="BB14" s="11" t="s">
        <v>430</v>
      </c>
      <c r="BC14" s="16" t="str">
        <f t="shared" si="1"/>
        <v>Tốt</v>
      </c>
      <c r="BD14" s="15" t="str">
        <f t="shared" si="2"/>
        <v>🟢 BÌNH THƯỜNG</v>
      </c>
    </row>
    <row r="15" spans="1:56" x14ac:dyDescent="0.25">
      <c r="A15" s="4">
        <v>7</v>
      </c>
      <c r="B15" s="10" t="s">
        <v>1591</v>
      </c>
      <c r="C15" s="4" t="s">
        <v>1592</v>
      </c>
      <c r="D15" s="4" t="s">
        <v>435</v>
      </c>
      <c r="E15" s="11" t="s">
        <v>430</v>
      </c>
      <c r="F15" s="7">
        <f>SUMIFS(NhatKy_ViPham!K:K, NhatKy_ViPham!E:E, "11_Ly_B", NhatKy_ViPham!F:F, B15, NhatKy_ViPham!H:H, "L01")</f>
        <v>0</v>
      </c>
      <c r="G15" s="7">
        <f>SUMIFS(NhatKy_ViPham!K:K, NhatKy_ViPham!E:E, "11_Ly_B", NhatKy_ViPham!F:F, B15, NhatKy_ViPham!H:H, "L02")</f>
        <v>0</v>
      </c>
      <c r="H15" s="7">
        <f>SUMIFS(NhatKy_ViPham!K:K, NhatKy_ViPham!E:E, "11_Ly_B", NhatKy_ViPham!F:F, B15, NhatKy_ViPham!H:H, "L03")</f>
        <v>0</v>
      </c>
      <c r="I15" s="7">
        <f>SUMIFS(NhatKy_ViPham!K:K, NhatKy_ViPham!E:E, "11_Ly_B", NhatKy_ViPham!F:F, B15, NhatKy_ViPham!H:H, "L04")</f>
        <v>0</v>
      </c>
      <c r="J15" s="7">
        <f>SUMIFS(NhatKy_ViPham!K:K, NhatKy_ViPham!E:E, "11_Ly_B", NhatKy_ViPham!F:F, B15, NhatKy_ViPham!H:H, "L05")</f>
        <v>0</v>
      </c>
      <c r="K15" s="7">
        <f>SUMIFS(NhatKy_ViPham!K:K, NhatKy_ViPham!E:E, "11_Ly_B", NhatKy_ViPham!F:F, B15, NhatKy_ViPham!H:H, "L06")</f>
        <v>0</v>
      </c>
      <c r="L15" s="7">
        <f>SUMIFS(NhatKy_ViPham!K:K, NhatKy_ViPham!E:E, "11_Ly_B", NhatKy_ViPham!F:F, B15, NhatKy_ViPham!H:H, "L07")</f>
        <v>0</v>
      </c>
      <c r="M15" s="7">
        <f>SUMIFS(NhatKy_ViPham!K:K, NhatKy_ViPham!E:E, "11_Ly_B", NhatKy_ViPham!F:F, B15, NhatKy_ViPham!H:H, "L08")</f>
        <v>0</v>
      </c>
      <c r="N15" s="7">
        <f>SUMIFS(NhatKy_ViPham!K:K, NhatKy_ViPham!E:E, "11_Ly_B", NhatKy_ViPham!F:F, B15, NhatKy_ViPham!H:H, "L09")</f>
        <v>0</v>
      </c>
      <c r="O15" s="7">
        <f>SUMIFS(NhatKy_ViPham!K:K, NhatKy_ViPham!E:E, "11_Ly_B", NhatKy_ViPham!F:F, B15, NhatKy_ViPham!H:H, "L10")</f>
        <v>0</v>
      </c>
      <c r="P15" s="12">
        <f>SUMIFS(NhatKy_ViPham!J:J, NhatKy_ViPham!E:E, "11_Ly_B", NhatKy_ViPham!F:F, B15)</f>
        <v>0</v>
      </c>
      <c r="Q15" s="13">
        <f>SUMIFS(NhatKy_ViPham!K:K, NhatKy_ViPham!E:E, "11_Ly_B", NhatKy_ViPham!F:F, B15)</f>
        <v>0</v>
      </c>
      <c r="R15" s="7">
        <f>100 + SUMIFS(NhatKy_ViPham!J:J, NhatKy_ViPham!E:E, "11_Ly_B", NhatKy_ViPham!F:F, B15, NhatKy_ViPham!C:C, "T1") - SUMIFS(NhatKy_ViPham!K:K, NhatKy_ViPham!E:E, "11_Ly_B", NhatKy_ViPham!F:F, B15, NhatKy_ViPham!C:C, "T1")</f>
        <v>100</v>
      </c>
      <c r="S15" s="7">
        <f>100 + SUMIFS(NhatKy_ViPham!J:J, NhatKy_ViPham!E:E, "11_Ly_B", NhatKy_ViPham!F:F, B15, NhatKy_ViPham!C:C, "T2") - SUMIFS(NhatKy_ViPham!K:K, NhatKy_ViPham!E:E, "11_Ly_B", NhatKy_ViPham!F:F, B15, NhatKy_ViPham!C:C, "T2")</f>
        <v>100</v>
      </c>
      <c r="T15" s="7">
        <f>100 + SUMIFS(NhatKy_ViPham!J:J, NhatKy_ViPham!E:E, "11_Ly_B", NhatKy_ViPham!F:F, B15, NhatKy_ViPham!C:C, "T3") - SUMIFS(NhatKy_ViPham!K:K, NhatKy_ViPham!E:E, "11_Ly_B", NhatKy_ViPham!F:F, B15, NhatKy_ViPham!C:C, "T3")</f>
        <v>100</v>
      </c>
      <c r="U15" s="7">
        <f>100 + SUMIFS(NhatKy_ViPham!J:J, NhatKy_ViPham!E:E, "11_Ly_B", NhatKy_ViPham!F:F, B15, NhatKy_ViPham!C:C, "T4") - SUMIFS(NhatKy_ViPham!K:K, NhatKy_ViPham!E:E, "11_Ly_B", NhatKy_ViPham!F:F, B15, NhatKy_ViPham!C:C, "T4")</f>
        <v>100</v>
      </c>
      <c r="V15" s="7">
        <f>100 + SUMIFS(NhatKy_ViPham!J:J, NhatKy_ViPham!E:E, "11_Ly_B", NhatKy_ViPham!F:F, B15, NhatKy_ViPham!C:C, "T5") - SUMIFS(NhatKy_ViPham!K:K, NhatKy_ViPham!E:E, "11_Ly_B", NhatKy_ViPham!F:F, B15, NhatKy_ViPham!C:C, "T5")</f>
        <v>100</v>
      </c>
      <c r="W15" s="7">
        <f>100 + SUMIFS(NhatKy_ViPham!J:J, NhatKy_ViPham!E:E, "11_Ly_B", NhatKy_ViPham!F:F, B15, NhatKy_ViPham!C:C, "T6") - SUMIFS(NhatKy_ViPham!K:K, NhatKy_ViPham!E:E, "11_Ly_B", NhatKy_ViPham!F:F, B15, NhatKy_ViPham!C:C, "T6")</f>
        <v>100</v>
      </c>
      <c r="X15" s="7">
        <f>100 + SUMIFS(NhatKy_ViPham!J:J, NhatKy_ViPham!E:E, "11_Ly_B", NhatKy_ViPham!F:F, B15, NhatKy_ViPham!C:C, "T7") - SUMIFS(NhatKy_ViPham!K:K, NhatKy_ViPham!E:E, "11_Ly_B", NhatKy_ViPham!F:F, B15, NhatKy_ViPham!C:C, "T7")</f>
        <v>100</v>
      </c>
      <c r="Y15" s="7">
        <f>100 + SUMIFS(NhatKy_ViPham!J:J, NhatKy_ViPham!E:E, "11_Ly_B", NhatKy_ViPham!F:F, B15, NhatKy_ViPham!C:C, "T8") - SUMIFS(NhatKy_ViPham!K:K, NhatKy_ViPham!E:E, "11_Ly_B", NhatKy_ViPham!F:F, B15, NhatKy_ViPham!C:C, "T8")</f>
        <v>100</v>
      </c>
      <c r="Z15" s="7">
        <f>100 + SUMIFS(NhatKy_ViPham!J:J, NhatKy_ViPham!E:E, "11_Ly_B", NhatKy_ViPham!F:F, B15, NhatKy_ViPham!C:C, "T9") - SUMIFS(NhatKy_ViPham!K:K, NhatKy_ViPham!E:E, "11_Ly_B", NhatKy_ViPham!F:F, B15, NhatKy_ViPham!C:C, "T9")</f>
        <v>100</v>
      </c>
      <c r="AA15" s="7">
        <f>100 + SUMIFS(NhatKy_ViPham!J:J, NhatKy_ViPham!E:E, "11_Ly_B", NhatKy_ViPham!F:F, B15, NhatKy_ViPham!C:C, "T10") - SUMIFS(NhatKy_ViPham!K:K, NhatKy_ViPham!E:E, "11_Ly_B", NhatKy_ViPham!F:F, B15, NhatKy_ViPham!C:C, "T10")</f>
        <v>100</v>
      </c>
      <c r="AB15" s="7">
        <f>100 + SUMIFS(NhatKy_ViPham!J:J, NhatKy_ViPham!E:E, "11_Ly_B", NhatKy_ViPham!F:F, B15, NhatKy_ViPham!C:C, "T11") - SUMIFS(NhatKy_ViPham!K:K, NhatKy_ViPham!E:E, "11_Ly_B", NhatKy_ViPham!F:F, B15, NhatKy_ViPham!C:C, "T11")</f>
        <v>100</v>
      </c>
      <c r="AC15" s="7">
        <f>100 + SUMIFS(NhatKy_ViPham!J:J, NhatKy_ViPham!E:E, "11_Ly_B", NhatKy_ViPham!F:F, B15, NhatKy_ViPham!C:C, "T12") - SUMIFS(NhatKy_ViPham!K:K, NhatKy_ViPham!E:E, "11_Ly_B", NhatKy_ViPham!F:F, B15, NhatKy_ViPham!C:C, "T12")</f>
        <v>100</v>
      </c>
      <c r="AD15" s="7">
        <f>100 + SUMIFS(NhatKy_ViPham!J:J, NhatKy_ViPham!E:E, "11_Ly_B", NhatKy_ViPham!F:F, B15, NhatKy_ViPham!C:C, "T13") - SUMIFS(NhatKy_ViPham!K:K, NhatKy_ViPham!E:E, "11_Ly_B", NhatKy_ViPham!F:F, B15, NhatKy_ViPham!C:C, "T13")</f>
        <v>100</v>
      </c>
      <c r="AE15" s="7">
        <f>100 + SUMIFS(NhatKy_ViPham!J:J, NhatKy_ViPham!E:E, "11_Ly_B", NhatKy_ViPham!F:F, B15, NhatKy_ViPham!C:C, "T14") - SUMIFS(NhatKy_ViPham!K:K, NhatKy_ViPham!E:E, "11_Ly_B", NhatKy_ViPham!F:F, B15, NhatKy_ViPham!C:C, "T14")</f>
        <v>100</v>
      </c>
      <c r="AF15" s="7">
        <f>100 + SUMIFS(NhatKy_ViPham!J:J, NhatKy_ViPham!E:E, "11_Ly_B", NhatKy_ViPham!F:F, B15, NhatKy_ViPham!C:C, "T15") - SUMIFS(NhatKy_ViPham!K:K, NhatKy_ViPham!E:E, "11_Ly_B", NhatKy_ViPham!F:F, B15, NhatKy_ViPham!C:C, "T15")</f>
        <v>100</v>
      </c>
      <c r="AG15" s="7">
        <f>100 + SUMIFS(NhatKy_ViPham!J:J, NhatKy_ViPham!E:E, "11_Ly_B", NhatKy_ViPham!F:F, B15, NhatKy_ViPham!C:C, "T16") - SUMIFS(NhatKy_ViPham!K:K, NhatKy_ViPham!E:E, "11_Ly_B", NhatKy_ViPham!F:F, B15, NhatKy_ViPham!C:C, "T16")</f>
        <v>100</v>
      </c>
      <c r="AH15" s="7">
        <f>100 + SUMIFS(NhatKy_ViPham!J:J, NhatKy_ViPham!E:E, "11_Ly_B", NhatKy_ViPham!F:F, B15, NhatKy_ViPham!C:C, "T17") - SUMIFS(NhatKy_ViPham!K:K, NhatKy_ViPham!E:E, "11_Ly_B", NhatKy_ViPham!F:F, B15, NhatKy_ViPham!C:C, "T17")</f>
        <v>100</v>
      </c>
      <c r="AI15" s="7">
        <f>100 + SUMIFS(NhatKy_ViPham!J:J, NhatKy_ViPham!E:E, "11_Ly_B", NhatKy_ViPham!F:F, B15, NhatKy_ViPham!C:C, "T18") - SUMIFS(NhatKy_ViPham!K:K, NhatKy_ViPham!E:E, "11_Ly_B", NhatKy_ViPham!F:F, B15, NhatKy_ViPham!C:C, "T18")</f>
        <v>100</v>
      </c>
      <c r="AJ15" s="7">
        <f>100 + SUMIFS(NhatKy_ViPham!J:J, NhatKy_ViPham!E:E, "11_Ly_B", NhatKy_ViPham!F:F, B15, NhatKy_ViPham!C:C, "T19") - SUMIFS(NhatKy_ViPham!K:K, NhatKy_ViPham!E:E, "11_Ly_B", NhatKy_ViPham!F:F, B15, NhatKy_ViPham!C:C, "T19")</f>
        <v>100</v>
      </c>
      <c r="AK15" s="7">
        <f>100 + SUMIFS(NhatKy_ViPham!J:J, NhatKy_ViPham!E:E, "11_Ly_B", NhatKy_ViPham!F:F, B15, NhatKy_ViPham!C:C, "T20") - SUMIFS(NhatKy_ViPham!K:K, NhatKy_ViPham!E:E, "11_Ly_B", NhatKy_ViPham!F:F, B15, NhatKy_ViPham!C:C, "T20")</f>
        <v>100</v>
      </c>
      <c r="AL15" s="7">
        <f>100 + SUMIFS(NhatKy_ViPham!J:J, NhatKy_ViPham!E:E, "11_Ly_B", NhatKy_ViPham!F:F, B15, NhatKy_ViPham!C:C, "T21") - SUMIFS(NhatKy_ViPham!K:K, NhatKy_ViPham!E:E, "11_Ly_B", NhatKy_ViPham!F:F, B15, NhatKy_ViPham!C:C, "T21")</f>
        <v>100</v>
      </c>
      <c r="AM15" s="7">
        <f>100 + SUMIFS(NhatKy_ViPham!J:J, NhatKy_ViPham!E:E, "11_Ly_B", NhatKy_ViPham!F:F, B15, NhatKy_ViPham!C:C, "T22") - SUMIFS(NhatKy_ViPham!K:K, NhatKy_ViPham!E:E, "11_Ly_B", NhatKy_ViPham!F:F, B15, NhatKy_ViPham!C:C, "T22")</f>
        <v>100</v>
      </c>
      <c r="AN15" s="7">
        <f>100 + SUMIFS(NhatKy_ViPham!J:J, NhatKy_ViPham!E:E, "11_Ly_B", NhatKy_ViPham!F:F, B15, NhatKy_ViPham!C:C, "T23") - SUMIFS(NhatKy_ViPham!K:K, NhatKy_ViPham!E:E, "11_Ly_B", NhatKy_ViPham!F:F, B15, NhatKy_ViPham!C:C, "T23")</f>
        <v>100</v>
      </c>
      <c r="AO15" s="7">
        <f>100 + SUMIFS(NhatKy_ViPham!J:J, NhatKy_ViPham!E:E, "11_Ly_B", NhatKy_ViPham!F:F, B15, NhatKy_ViPham!C:C, "T24") - SUMIFS(NhatKy_ViPham!K:K, NhatKy_ViPham!E:E, "11_Ly_B", NhatKy_ViPham!F:F, B15, NhatKy_ViPham!C:C, "T24")</f>
        <v>100</v>
      </c>
      <c r="AP15" s="7">
        <f>100 + SUMIFS(NhatKy_ViPham!J:J, NhatKy_ViPham!E:E, "11_Ly_B", NhatKy_ViPham!F:F, B15, NhatKy_ViPham!C:C, "T25") - SUMIFS(NhatKy_ViPham!K:K, NhatKy_ViPham!E:E, "11_Ly_B", NhatKy_ViPham!F:F, B15, NhatKy_ViPham!C:C, "T25")</f>
        <v>100</v>
      </c>
      <c r="AQ15" s="7">
        <f>100 + SUMIFS(NhatKy_ViPham!J:J, NhatKy_ViPham!E:E, "11_Ly_B", NhatKy_ViPham!F:F, B15, NhatKy_ViPham!C:C, "T26") - SUMIFS(NhatKy_ViPham!K:K, NhatKy_ViPham!E:E, "11_Ly_B", NhatKy_ViPham!F:F, B15, NhatKy_ViPham!C:C, "T26")</f>
        <v>100</v>
      </c>
      <c r="AR15" s="7">
        <f>100 + SUMIFS(NhatKy_ViPham!J:J, NhatKy_ViPham!E:E, "11_Ly_B", NhatKy_ViPham!F:F, B15, NhatKy_ViPham!C:C, "T27") - SUMIFS(NhatKy_ViPham!K:K, NhatKy_ViPham!E:E, "11_Ly_B", NhatKy_ViPham!F:F, B15, NhatKy_ViPham!C:C, "T27")</f>
        <v>100</v>
      </c>
      <c r="AS15" s="7">
        <f>100 + SUMIFS(NhatKy_ViPham!J:J, NhatKy_ViPham!E:E, "11_Ly_B", NhatKy_ViPham!F:F, B15, NhatKy_ViPham!C:C, "T28") - SUMIFS(NhatKy_ViPham!K:K, NhatKy_ViPham!E:E, "11_Ly_B", NhatKy_ViPham!F:F, B15, NhatKy_ViPham!C:C, "T28")</f>
        <v>100</v>
      </c>
      <c r="AT15" s="7">
        <f>100 + SUMIFS(NhatKy_ViPham!J:J, NhatKy_ViPham!E:E, "11_Ly_B", NhatKy_ViPham!F:F, B15, NhatKy_ViPham!C:C, "T29") - SUMIFS(NhatKy_ViPham!K:K, NhatKy_ViPham!E:E, "11_Ly_B", NhatKy_ViPham!F:F, B15, NhatKy_ViPham!C:C, "T29")</f>
        <v>100</v>
      </c>
      <c r="AU15" s="7">
        <f>100 + SUMIFS(NhatKy_ViPham!J:J, NhatKy_ViPham!E:E, "11_Ly_B", NhatKy_ViPham!F:F, B15, NhatKy_ViPham!C:C, "T30") - SUMIFS(NhatKy_ViPham!K:K, NhatKy_ViPham!E:E, "11_Ly_B", NhatKy_ViPham!F:F, B15, NhatKy_ViPham!C:C, "T30")</f>
        <v>100</v>
      </c>
      <c r="AV15" s="7">
        <f>100 + SUMIFS(NhatKy_ViPham!J:J, NhatKy_ViPham!E:E, "11_Ly_B", NhatKy_ViPham!F:F, B15, NhatKy_ViPham!C:C, "T31") - SUMIFS(NhatKy_ViPham!K:K, NhatKy_ViPham!E:E, "11_Ly_B", NhatKy_ViPham!F:F, B15, NhatKy_ViPham!C:C, "T31")</f>
        <v>100</v>
      </c>
      <c r="AW15" s="7">
        <f>100 + SUMIFS(NhatKy_ViPham!J:J, NhatKy_ViPham!E:E, "11_Ly_B", NhatKy_ViPham!F:F, B15, NhatKy_ViPham!C:C, "T32") - SUMIFS(NhatKy_ViPham!K:K, NhatKy_ViPham!E:E, "11_Ly_B", NhatKy_ViPham!F:F, B15, NhatKy_ViPham!C:C, "T32")</f>
        <v>100</v>
      </c>
      <c r="AX15" s="7">
        <f>100 + SUMIFS(NhatKy_ViPham!J:J, NhatKy_ViPham!E:E, "11_Ly_B", NhatKy_ViPham!F:F, B15, NhatKy_ViPham!C:C, "T33") - SUMIFS(NhatKy_ViPham!K:K, NhatKy_ViPham!E:E, "11_Ly_B", NhatKy_ViPham!F:F, B15, NhatKy_ViPham!C:C, "T33")</f>
        <v>100</v>
      </c>
      <c r="AY15" s="7">
        <f>100 + SUMIFS(NhatKy_ViPham!J:J, NhatKy_ViPham!E:E, "11_Ly_B", NhatKy_ViPham!F:F, B15, NhatKy_ViPham!C:C, "T34") - SUMIFS(NhatKy_ViPham!K:K, NhatKy_ViPham!E:E, "11_Ly_B", NhatKy_ViPham!F:F, B15, NhatKy_ViPham!C:C, "T34")</f>
        <v>100</v>
      </c>
      <c r="AZ15" s="7">
        <f>100 + SUMIFS(NhatKy_ViPham!J:J, NhatKy_ViPham!E:E, "11_Ly_B", NhatKy_ViPham!F:F, B15, NhatKy_ViPham!C:C, "T35") - SUMIFS(NhatKy_ViPham!K:K, NhatKy_ViPham!E:E, "11_Ly_B", NhatKy_ViPham!F:F, B15, NhatKy_ViPham!C:C, "T35")</f>
        <v>100</v>
      </c>
      <c r="BA15" s="12">
        <f t="shared" si="0"/>
        <v>100</v>
      </c>
      <c r="BB15" s="11" t="s">
        <v>430</v>
      </c>
      <c r="BC15" s="14" t="str">
        <f t="shared" si="1"/>
        <v>Tốt</v>
      </c>
      <c r="BD15" s="10" t="str">
        <f t="shared" si="2"/>
        <v>🟢 BÌNH THƯỜNG</v>
      </c>
    </row>
    <row r="16" spans="1:56" x14ac:dyDescent="0.25">
      <c r="A16" s="5">
        <v>8</v>
      </c>
      <c r="B16" s="15" t="s">
        <v>1593</v>
      </c>
      <c r="C16" s="5" t="s">
        <v>1594</v>
      </c>
      <c r="D16" s="5" t="s">
        <v>435</v>
      </c>
      <c r="E16" s="11" t="s">
        <v>430</v>
      </c>
      <c r="F16" s="6">
        <f>SUMIFS(NhatKy_ViPham!K:K, NhatKy_ViPham!E:E, "11_Ly_B", NhatKy_ViPham!F:F, B16, NhatKy_ViPham!H:H, "L01")</f>
        <v>0</v>
      </c>
      <c r="G16" s="6">
        <f>SUMIFS(NhatKy_ViPham!K:K, NhatKy_ViPham!E:E, "11_Ly_B", NhatKy_ViPham!F:F, B16, NhatKy_ViPham!H:H, "L02")</f>
        <v>0</v>
      </c>
      <c r="H16" s="6">
        <f>SUMIFS(NhatKy_ViPham!K:K, NhatKy_ViPham!E:E, "11_Ly_B", NhatKy_ViPham!F:F, B16, NhatKy_ViPham!H:H, "L03")</f>
        <v>0</v>
      </c>
      <c r="I16" s="6">
        <f>SUMIFS(NhatKy_ViPham!K:K, NhatKy_ViPham!E:E, "11_Ly_B", NhatKy_ViPham!F:F, B16, NhatKy_ViPham!H:H, "L04")</f>
        <v>0</v>
      </c>
      <c r="J16" s="6">
        <f>SUMIFS(NhatKy_ViPham!K:K, NhatKy_ViPham!E:E, "11_Ly_B", NhatKy_ViPham!F:F, B16, NhatKy_ViPham!H:H, "L05")</f>
        <v>0</v>
      </c>
      <c r="K16" s="6">
        <f>SUMIFS(NhatKy_ViPham!K:K, NhatKy_ViPham!E:E, "11_Ly_B", NhatKy_ViPham!F:F, B16, NhatKy_ViPham!H:H, "L06")</f>
        <v>0</v>
      </c>
      <c r="L16" s="6">
        <f>SUMIFS(NhatKy_ViPham!K:K, NhatKy_ViPham!E:E, "11_Ly_B", NhatKy_ViPham!F:F, B16, NhatKy_ViPham!H:H, "L07")</f>
        <v>0</v>
      </c>
      <c r="M16" s="6">
        <f>SUMIFS(NhatKy_ViPham!K:K, NhatKy_ViPham!E:E, "11_Ly_B", NhatKy_ViPham!F:F, B16, NhatKy_ViPham!H:H, "L08")</f>
        <v>0</v>
      </c>
      <c r="N16" s="6">
        <f>SUMIFS(NhatKy_ViPham!K:K, NhatKy_ViPham!E:E, "11_Ly_B", NhatKy_ViPham!F:F, B16, NhatKy_ViPham!H:H, "L09")</f>
        <v>0</v>
      </c>
      <c r="O16" s="6">
        <f>SUMIFS(NhatKy_ViPham!K:K, NhatKy_ViPham!E:E, "11_Ly_B", NhatKy_ViPham!F:F, B16, NhatKy_ViPham!H:H, "L10")</f>
        <v>0</v>
      </c>
      <c r="P16" s="12">
        <f>SUMIFS(NhatKy_ViPham!J:J, NhatKy_ViPham!E:E, "11_Ly_B", NhatKy_ViPham!F:F, B16)</f>
        <v>0</v>
      </c>
      <c r="Q16" s="13">
        <f>SUMIFS(NhatKy_ViPham!K:K, NhatKy_ViPham!E:E, "11_Ly_B", NhatKy_ViPham!F:F, B16)</f>
        <v>0</v>
      </c>
      <c r="R16" s="6">
        <f>100 + SUMIFS(NhatKy_ViPham!J:J, NhatKy_ViPham!E:E, "11_Ly_B", NhatKy_ViPham!F:F, B16, NhatKy_ViPham!C:C, "T1") - SUMIFS(NhatKy_ViPham!K:K, NhatKy_ViPham!E:E, "11_Ly_B", NhatKy_ViPham!F:F, B16, NhatKy_ViPham!C:C, "T1")</f>
        <v>100</v>
      </c>
      <c r="S16" s="6">
        <f>100 + SUMIFS(NhatKy_ViPham!J:J, NhatKy_ViPham!E:E, "11_Ly_B", NhatKy_ViPham!F:F, B16, NhatKy_ViPham!C:C, "T2") - SUMIFS(NhatKy_ViPham!K:K, NhatKy_ViPham!E:E, "11_Ly_B", NhatKy_ViPham!F:F, B16, NhatKy_ViPham!C:C, "T2")</f>
        <v>100</v>
      </c>
      <c r="T16" s="6">
        <f>100 + SUMIFS(NhatKy_ViPham!J:J, NhatKy_ViPham!E:E, "11_Ly_B", NhatKy_ViPham!F:F, B16, NhatKy_ViPham!C:C, "T3") - SUMIFS(NhatKy_ViPham!K:K, NhatKy_ViPham!E:E, "11_Ly_B", NhatKy_ViPham!F:F, B16, NhatKy_ViPham!C:C, "T3")</f>
        <v>100</v>
      </c>
      <c r="U16" s="6">
        <f>100 + SUMIFS(NhatKy_ViPham!J:J, NhatKy_ViPham!E:E, "11_Ly_B", NhatKy_ViPham!F:F, B16, NhatKy_ViPham!C:C, "T4") - SUMIFS(NhatKy_ViPham!K:K, NhatKy_ViPham!E:E, "11_Ly_B", NhatKy_ViPham!F:F, B16, NhatKy_ViPham!C:C, "T4")</f>
        <v>100</v>
      </c>
      <c r="V16" s="6">
        <f>100 + SUMIFS(NhatKy_ViPham!J:J, NhatKy_ViPham!E:E, "11_Ly_B", NhatKy_ViPham!F:F, B16, NhatKy_ViPham!C:C, "T5") - SUMIFS(NhatKy_ViPham!K:K, NhatKy_ViPham!E:E, "11_Ly_B", NhatKy_ViPham!F:F, B16, NhatKy_ViPham!C:C, "T5")</f>
        <v>100</v>
      </c>
      <c r="W16" s="6">
        <f>100 + SUMIFS(NhatKy_ViPham!J:J, NhatKy_ViPham!E:E, "11_Ly_B", NhatKy_ViPham!F:F, B16, NhatKy_ViPham!C:C, "T6") - SUMIFS(NhatKy_ViPham!K:K, NhatKy_ViPham!E:E, "11_Ly_B", NhatKy_ViPham!F:F, B16, NhatKy_ViPham!C:C, "T6")</f>
        <v>100</v>
      </c>
      <c r="X16" s="6">
        <f>100 + SUMIFS(NhatKy_ViPham!J:J, NhatKy_ViPham!E:E, "11_Ly_B", NhatKy_ViPham!F:F, B16, NhatKy_ViPham!C:C, "T7") - SUMIFS(NhatKy_ViPham!K:K, NhatKy_ViPham!E:E, "11_Ly_B", NhatKy_ViPham!F:F, B16, NhatKy_ViPham!C:C, "T7")</f>
        <v>100</v>
      </c>
      <c r="Y16" s="6">
        <f>100 + SUMIFS(NhatKy_ViPham!J:J, NhatKy_ViPham!E:E, "11_Ly_B", NhatKy_ViPham!F:F, B16, NhatKy_ViPham!C:C, "T8") - SUMIFS(NhatKy_ViPham!K:K, NhatKy_ViPham!E:E, "11_Ly_B", NhatKy_ViPham!F:F, B16, NhatKy_ViPham!C:C, "T8")</f>
        <v>100</v>
      </c>
      <c r="Z16" s="6">
        <f>100 + SUMIFS(NhatKy_ViPham!J:J, NhatKy_ViPham!E:E, "11_Ly_B", NhatKy_ViPham!F:F, B16, NhatKy_ViPham!C:C, "T9") - SUMIFS(NhatKy_ViPham!K:K, NhatKy_ViPham!E:E, "11_Ly_B", NhatKy_ViPham!F:F, B16, NhatKy_ViPham!C:C, "T9")</f>
        <v>100</v>
      </c>
      <c r="AA16" s="6">
        <f>100 + SUMIFS(NhatKy_ViPham!J:J, NhatKy_ViPham!E:E, "11_Ly_B", NhatKy_ViPham!F:F, B16, NhatKy_ViPham!C:C, "T10") - SUMIFS(NhatKy_ViPham!K:K, NhatKy_ViPham!E:E, "11_Ly_B", NhatKy_ViPham!F:F, B16, NhatKy_ViPham!C:C, "T10")</f>
        <v>100</v>
      </c>
      <c r="AB16" s="6">
        <f>100 + SUMIFS(NhatKy_ViPham!J:J, NhatKy_ViPham!E:E, "11_Ly_B", NhatKy_ViPham!F:F, B16, NhatKy_ViPham!C:C, "T11") - SUMIFS(NhatKy_ViPham!K:K, NhatKy_ViPham!E:E, "11_Ly_B", NhatKy_ViPham!F:F, B16, NhatKy_ViPham!C:C, "T11")</f>
        <v>100</v>
      </c>
      <c r="AC16" s="6">
        <f>100 + SUMIFS(NhatKy_ViPham!J:J, NhatKy_ViPham!E:E, "11_Ly_B", NhatKy_ViPham!F:F, B16, NhatKy_ViPham!C:C, "T12") - SUMIFS(NhatKy_ViPham!K:K, NhatKy_ViPham!E:E, "11_Ly_B", NhatKy_ViPham!F:F, B16, NhatKy_ViPham!C:C, "T12")</f>
        <v>100</v>
      </c>
      <c r="AD16" s="6">
        <f>100 + SUMIFS(NhatKy_ViPham!J:J, NhatKy_ViPham!E:E, "11_Ly_B", NhatKy_ViPham!F:F, B16, NhatKy_ViPham!C:C, "T13") - SUMIFS(NhatKy_ViPham!K:K, NhatKy_ViPham!E:E, "11_Ly_B", NhatKy_ViPham!F:F, B16, NhatKy_ViPham!C:C, "T13")</f>
        <v>100</v>
      </c>
      <c r="AE16" s="6">
        <f>100 + SUMIFS(NhatKy_ViPham!J:J, NhatKy_ViPham!E:E, "11_Ly_B", NhatKy_ViPham!F:F, B16, NhatKy_ViPham!C:C, "T14") - SUMIFS(NhatKy_ViPham!K:K, NhatKy_ViPham!E:E, "11_Ly_B", NhatKy_ViPham!F:F, B16, NhatKy_ViPham!C:C, "T14")</f>
        <v>100</v>
      </c>
      <c r="AF16" s="6">
        <f>100 + SUMIFS(NhatKy_ViPham!J:J, NhatKy_ViPham!E:E, "11_Ly_B", NhatKy_ViPham!F:F, B16, NhatKy_ViPham!C:C, "T15") - SUMIFS(NhatKy_ViPham!K:K, NhatKy_ViPham!E:E, "11_Ly_B", NhatKy_ViPham!F:F, B16, NhatKy_ViPham!C:C, "T15")</f>
        <v>100</v>
      </c>
      <c r="AG16" s="6">
        <f>100 + SUMIFS(NhatKy_ViPham!J:J, NhatKy_ViPham!E:E, "11_Ly_B", NhatKy_ViPham!F:F, B16, NhatKy_ViPham!C:C, "T16") - SUMIFS(NhatKy_ViPham!K:K, NhatKy_ViPham!E:E, "11_Ly_B", NhatKy_ViPham!F:F, B16, NhatKy_ViPham!C:C, "T16")</f>
        <v>100</v>
      </c>
      <c r="AH16" s="6">
        <f>100 + SUMIFS(NhatKy_ViPham!J:J, NhatKy_ViPham!E:E, "11_Ly_B", NhatKy_ViPham!F:F, B16, NhatKy_ViPham!C:C, "T17") - SUMIFS(NhatKy_ViPham!K:K, NhatKy_ViPham!E:E, "11_Ly_B", NhatKy_ViPham!F:F, B16, NhatKy_ViPham!C:C, "T17")</f>
        <v>100</v>
      </c>
      <c r="AI16" s="6">
        <f>100 + SUMIFS(NhatKy_ViPham!J:J, NhatKy_ViPham!E:E, "11_Ly_B", NhatKy_ViPham!F:F, B16, NhatKy_ViPham!C:C, "T18") - SUMIFS(NhatKy_ViPham!K:K, NhatKy_ViPham!E:E, "11_Ly_B", NhatKy_ViPham!F:F, B16, NhatKy_ViPham!C:C, "T18")</f>
        <v>100</v>
      </c>
      <c r="AJ16" s="6">
        <f>100 + SUMIFS(NhatKy_ViPham!J:J, NhatKy_ViPham!E:E, "11_Ly_B", NhatKy_ViPham!F:F, B16, NhatKy_ViPham!C:C, "T19") - SUMIFS(NhatKy_ViPham!K:K, NhatKy_ViPham!E:E, "11_Ly_B", NhatKy_ViPham!F:F, B16, NhatKy_ViPham!C:C, "T19")</f>
        <v>100</v>
      </c>
      <c r="AK16" s="6">
        <f>100 + SUMIFS(NhatKy_ViPham!J:J, NhatKy_ViPham!E:E, "11_Ly_B", NhatKy_ViPham!F:F, B16, NhatKy_ViPham!C:C, "T20") - SUMIFS(NhatKy_ViPham!K:K, NhatKy_ViPham!E:E, "11_Ly_B", NhatKy_ViPham!F:F, B16, NhatKy_ViPham!C:C, "T20")</f>
        <v>100</v>
      </c>
      <c r="AL16" s="6">
        <f>100 + SUMIFS(NhatKy_ViPham!J:J, NhatKy_ViPham!E:E, "11_Ly_B", NhatKy_ViPham!F:F, B16, NhatKy_ViPham!C:C, "T21") - SUMIFS(NhatKy_ViPham!K:K, NhatKy_ViPham!E:E, "11_Ly_B", NhatKy_ViPham!F:F, B16, NhatKy_ViPham!C:C, "T21")</f>
        <v>100</v>
      </c>
      <c r="AM16" s="6">
        <f>100 + SUMIFS(NhatKy_ViPham!J:J, NhatKy_ViPham!E:E, "11_Ly_B", NhatKy_ViPham!F:F, B16, NhatKy_ViPham!C:C, "T22") - SUMIFS(NhatKy_ViPham!K:K, NhatKy_ViPham!E:E, "11_Ly_B", NhatKy_ViPham!F:F, B16, NhatKy_ViPham!C:C, "T22")</f>
        <v>100</v>
      </c>
      <c r="AN16" s="6">
        <f>100 + SUMIFS(NhatKy_ViPham!J:J, NhatKy_ViPham!E:E, "11_Ly_B", NhatKy_ViPham!F:F, B16, NhatKy_ViPham!C:C, "T23") - SUMIFS(NhatKy_ViPham!K:K, NhatKy_ViPham!E:E, "11_Ly_B", NhatKy_ViPham!F:F, B16, NhatKy_ViPham!C:C, "T23")</f>
        <v>100</v>
      </c>
      <c r="AO16" s="6">
        <f>100 + SUMIFS(NhatKy_ViPham!J:J, NhatKy_ViPham!E:E, "11_Ly_B", NhatKy_ViPham!F:F, B16, NhatKy_ViPham!C:C, "T24") - SUMIFS(NhatKy_ViPham!K:K, NhatKy_ViPham!E:E, "11_Ly_B", NhatKy_ViPham!F:F, B16, NhatKy_ViPham!C:C, "T24")</f>
        <v>100</v>
      </c>
      <c r="AP16" s="6">
        <f>100 + SUMIFS(NhatKy_ViPham!J:J, NhatKy_ViPham!E:E, "11_Ly_B", NhatKy_ViPham!F:F, B16, NhatKy_ViPham!C:C, "T25") - SUMIFS(NhatKy_ViPham!K:K, NhatKy_ViPham!E:E, "11_Ly_B", NhatKy_ViPham!F:F, B16, NhatKy_ViPham!C:C, "T25")</f>
        <v>100</v>
      </c>
      <c r="AQ16" s="6">
        <f>100 + SUMIFS(NhatKy_ViPham!J:J, NhatKy_ViPham!E:E, "11_Ly_B", NhatKy_ViPham!F:F, B16, NhatKy_ViPham!C:C, "T26") - SUMIFS(NhatKy_ViPham!K:K, NhatKy_ViPham!E:E, "11_Ly_B", NhatKy_ViPham!F:F, B16, NhatKy_ViPham!C:C, "T26")</f>
        <v>100</v>
      </c>
      <c r="AR16" s="6">
        <f>100 + SUMIFS(NhatKy_ViPham!J:J, NhatKy_ViPham!E:E, "11_Ly_B", NhatKy_ViPham!F:F, B16, NhatKy_ViPham!C:C, "T27") - SUMIFS(NhatKy_ViPham!K:K, NhatKy_ViPham!E:E, "11_Ly_B", NhatKy_ViPham!F:F, B16, NhatKy_ViPham!C:C, "T27")</f>
        <v>100</v>
      </c>
      <c r="AS16" s="6">
        <f>100 + SUMIFS(NhatKy_ViPham!J:J, NhatKy_ViPham!E:E, "11_Ly_B", NhatKy_ViPham!F:F, B16, NhatKy_ViPham!C:C, "T28") - SUMIFS(NhatKy_ViPham!K:K, NhatKy_ViPham!E:E, "11_Ly_B", NhatKy_ViPham!F:F, B16, NhatKy_ViPham!C:C, "T28")</f>
        <v>100</v>
      </c>
      <c r="AT16" s="6">
        <f>100 + SUMIFS(NhatKy_ViPham!J:J, NhatKy_ViPham!E:E, "11_Ly_B", NhatKy_ViPham!F:F, B16, NhatKy_ViPham!C:C, "T29") - SUMIFS(NhatKy_ViPham!K:K, NhatKy_ViPham!E:E, "11_Ly_B", NhatKy_ViPham!F:F, B16, NhatKy_ViPham!C:C, "T29")</f>
        <v>100</v>
      </c>
      <c r="AU16" s="6">
        <f>100 + SUMIFS(NhatKy_ViPham!J:J, NhatKy_ViPham!E:E, "11_Ly_B", NhatKy_ViPham!F:F, B16, NhatKy_ViPham!C:C, "T30") - SUMIFS(NhatKy_ViPham!K:K, NhatKy_ViPham!E:E, "11_Ly_B", NhatKy_ViPham!F:F, B16, NhatKy_ViPham!C:C, "T30")</f>
        <v>100</v>
      </c>
      <c r="AV16" s="6">
        <f>100 + SUMIFS(NhatKy_ViPham!J:J, NhatKy_ViPham!E:E, "11_Ly_B", NhatKy_ViPham!F:F, B16, NhatKy_ViPham!C:C, "T31") - SUMIFS(NhatKy_ViPham!K:K, NhatKy_ViPham!E:E, "11_Ly_B", NhatKy_ViPham!F:F, B16, NhatKy_ViPham!C:C, "T31")</f>
        <v>100</v>
      </c>
      <c r="AW16" s="6">
        <f>100 + SUMIFS(NhatKy_ViPham!J:J, NhatKy_ViPham!E:E, "11_Ly_B", NhatKy_ViPham!F:F, B16, NhatKy_ViPham!C:C, "T32") - SUMIFS(NhatKy_ViPham!K:K, NhatKy_ViPham!E:E, "11_Ly_B", NhatKy_ViPham!F:F, B16, NhatKy_ViPham!C:C, "T32")</f>
        <v>100</v>
      </c>
      <c r="AX16" s="6">
        <f>100 + SUMIFS(NhatKy_ViPham!J:J, NhatKy_ViPham!E:E, "11_Ly_B", NhatKy_ViPham!F:F, B16, NhatKy_ViPham!C:C, "T33") - SUMIFS(NhatKy_ViPham!K:K, NhatKy_ViPham!E:E, "11_Ly_B", NhatKy_ViPham!F:F, B16, NhatKy_ViPham!C:C, "T33")</f>
        <v>100</v>
      </c>
      <c r="AY16" s="6">
        <f>100 + SUMIFS(NhatKy_ViPham!J:J, NhatKy_ViPham!E:E, "11_Ly_B", NhatKy_ViPham!F:F, B16, NhatKy_ViPham!C:C, "T34") - SUMIFS(NhatKy_ViPham!K:K, NhatKy_ViPham!E:E, "11_Ly_B", NhatKy_ViPham!F:F, B16, NhatKy_ViPham!C:C, "T34")</f>
        <v>100</v>
      </c>
      <c r="AZ16" s="6">
        <f>100 + SUMIFS(NhatKy_ViPham!J:J, NhatKy_ViPham!E:E, "11_Ly_B", NhatKy_ViPham!F:F, B16, NhatKy_ViPham!C:C, "T35") - SUMIFS(NhatKy_ViPham!K:K, NhatKy_ViPham!E:E, "11_Ly_B", NhatKy_ViPham!F:F, B16, NhatKy_ViPham!C:C, "T35")</f>
        <v>100</v>
      </c>
      <c r="BA16" s="12">
        <f t="shared" si="0"/>
        <v>100</v>
      </c>
      <c r="BB16" s="11" t="s">
        <v>430</v>
      </c>
      <c r="BC16" s="16" t="str">
        <f t="shared" si="1"/>
        <v>Tốt</v>
      </c>
      <c r="BD16" s="15" t="str">
        <f t="shared" si="2"/>
        <v>🟢 BÌNH THƯỜNG</v>
      </c>
    </row>
    <row r="17" spans="1:56" x14ac:dyDescent="0.25">
      <c r="A17" s="4">
        <v>9</v>
      </c>
      <c r="B17" s="10" t="s">
        <v>1595</v>
      </c>
      <c r="C17" s="4" t="s">
        <v>1417</v>
      </c>
      <c r="D17" s="4" t="s">
        <v>435</v>
      </c>
      <c r="E17" s="11" t="s">
        <v>430</v>
      </c>
      <c r="F17" s="7">
        <f>SUMIFS(NhatKy_ViPham!K:K, NhatKy_ViPham!E:E, "11_Ly_B", NhatKy_ViPham!F:F, B17, NhatKy_ViPham!H:H, "L01")</f>
        <v>0</v>
      </c>
      <c r="G17" s="7">
        <f>SUMIFS(NhatKy_ViPham!K:K, NhatKy_ViPham!E:E, "11_Ly_B", NhatKy_ViPham!F:F, B17, NhatKy_ViPham!H:H, "L02")</f>
        <v>0</v>
      </c>
      <c r="H17" s="7">
        <f>SUMIFS(NhatKy_ViPham!K:K, NhatKy_ViPham!E:E, "11_Ly_B", NhatKy_ViPham!F:F, B17, NhatKy_ViPham!H:H, "L03")</f>
        <v>0</v>
      </c>
      <c r="I17" s="7">
        <f>SUMIFS(NhatKy_ViPham!K:K, NhatKy_ViPham!E:E, "11_Ly_B", NhatKy_ViPham!F:F, B17, NhatKy_ViPham!H:H, "L04")</f>
        <v>0</v>
      </c>
      <c r="J17" s="7">
        <f>SUMIFS(NhatKy_ViPham!K:K, NhatKy_ViPham!E:E, "11_Ly_B", NhatKy_ViPham!F:F, B17, NhatKy_ViPham!H:H, "L05")</f>
        <v>0</v>
      </c>
      <c r="K17" s="7">
        <f>SUMIFS(NhatKy_ViPham!K:K, NhatKy_ViPham!E:E, "11_Ly_B", NhatKy_ViPham!F:F, B17, NhatKy_ViPham!H:H, "L06")</f>
        <v>0</v>
      </c>
      <c r="L17" s="7">
        <f>SUMIFS(NhatKy_ViPham!K:K, NhatKy_ViPham!E:E, "11_Ly_B", NhatKy_ViPham!F:F, B17, NhatKy_ViPham!H:H, "L07")</f>
        <v>0</v>
      </c>
      <c r="M17" s="7">
        <f>SUMIFS(NhatKy_ViPham!K:K, NhatKy_ViPham!E:E, "11_Ly_B", NhatKy_ViPham!F:F, B17, NhatKy_ViPham!H:H, "L08")</f>
        <v>0</v>
      </c>
      <c r="N17" s="7">
        <f>SUMIFS(NhatKy_ViPham!K:K, NhatKy_ViPham!E:E, "11_Ly_B", NhatKy_ViPham!F:F, B17, NhatKy_ViPham!H:H, "L09")</f>
        <v>0</v>
      </c>
      <c r="O17" s="7">
        <f>SUMIFS(NhatKy_ViPham!K:K, NhatKy_ViPham!E:E, "11_Ly_B", NhatKy_ViPham!F:F, B17, NhatKy_ViPham!H:H, "L10")</f>
        <v>0</v>
      </c>
      <c r="P17" s="12">
        <f>SUMIFS(NhatKy_ViPham!J:J, NhatKy_ViPham!E:E, "11_Ly_B", NhatKy_ViPham!F:F, B17)</f>
        <v>0</v>
      </c>
      <c r="Q17" s="13">
        <f>SUMIFS(NhatKy_ViPham!K:K, NhatKy_ViPham!E:E, "11_Ly_B", NhatKy_ViPham!F:F, B17)</f>
        <v>0</v>
      </c>
      <c r="R17" s="7">
        <f>100 + SUMIFS(NhatKy_ViPham!J:J, NhatKy_ViPham!E:E, "11_Ly_B", NhatKy_ViPham!F:F, B17, NhatKy_ViPham!C:C, "T1") - SUMIFS(NhatKy_ViPham!K:K, NhatKy_ViPham!E:E, "11_Ly_B", NhatKy_ViPham!F:F, B17, NhatKy_ViPham!C:C, "T1")</f>
        <v>100</v>
      </c>
      <c r="S17" s="7">
        <f>100 + SUMIFS(NhatKy_ViPham!J:J, NhatKy_ViPham!E:E, "11_Ly_B", NhatKy_ViPham!F:F, B17, NhatKy_ViPham!C:C, "T2") - SUMIFS(NhatKy_ViPham!K:K, NhatKy_ViPham!E:E, "11_Ly_B", NhatKy_ViPham!F:F, B17, NhatKy_ViPham!C:C, "T2")</f>
        <v>100</v>
      </c>
      <c r="T17" s="7">
        <f>100 + SUMIFS(NhatKy_ViPham!J:J, NhatKy_ViPham!E:E, "11_Ly_B", NhatKy_ViPham!F:F, B17, NhatKy_ViPham!C:C, "T3") - SUMIFS(NhatKy_ViPham!K:K, NhatKy_ViPham!E:E, "11_Ly_B", NhatKy_ViPham!F:F, B17, NhatKy_ViPham!C:C, "T3")</f>
        <v>100</v>
      </c>
      <c r="U17" s="7">
        <f>100 + SUMIFS(NhatKy_ViPham!J:J, NhatKy_ViPham!E:E, "11_Ly_B", NhatKy_ViPham!F:F, B17, NhatKy_ViPham!C:C, "T4") - SUMIFS(NhatKy_ViPham!K:K, NhatKy_ViPham!E:E, "11_Ly_B", NhatKy_ViPham!F:F, B17, NhatKy_ViPham!C:C, "T4")</f>
        <v>100</v>
      </c>
      <c r="V17" s="7">
        <f>100 + SUMIFS(NhatKy_ViPham!J:J, NhatKy_ViPham!E:E, "11_Ly_B", NhatKy_ViPham!F:F, B17, NhatKy_ViPham!C:C, "T5") - SUMIFS(NhatKy_ViPham!K:K, NhatKy_ViPham!E:E, "11_Ly_B", NhatKy_ViPham!F:F, B17, NhatKy_ViPham!C:C, "T5")</f>
        <v>100</v>
      </c>
      <c r="W17" s="7">
        <f>100 + SUMIFS(NhatKy_ViPham!J:J, NhatKy_ViPham!E:E, "11_Ly_B", NhatKy_ViPham!F:F, B17, NhatKy_ViPham!C:C, "T6") - SUMIFS(NhatKy_ViPham!K:K, NhatKy_ViPham!E:E, "11_Ly_B", NhatKy_ViPham!F:F, B17, NhatKy_ViPham!C:C, "T6")</f>
        <v>100</v>
      </c>
      <c r="X17" s="7">
        <f>100 + SUMIFS(NhatKy_ViPham!J:J, NhatKy_ViPham!E:E, "11_Ly_B", NhatKy_ViPham!F:F, B17, NhatKy_ViPham!C:C, "T7") - SUMIFS(NhatKy_ViPham!K:K, NhatKy_ViPham!E:E, "11_Ly_B", NhatKy_ViPham!F:F, B17, NhatKy_ViPham!C:C, "T7")</f>
        <v>100</v>
      </c>
      <c r="Y17" s="7">
        <f>100 + SUMIFS(NhatKy_ViPham!J:J, NhatKy_ViPham!E:E, "11_Ly_B", NhatKy_ViPham!F:F, B17, NhatKy_ViPham!C:C, "T8") - SUMIFS(NhatKy_ViPham!K:K, NhatKy_ViPham!E:E, "11_Ly_B", NhatKy_ViPham!F:F, B17, NhatKy_ViPham!C:C, "T8")</f>
        <v>100</v>
      </c>
      <c r="Z17" s="7">
        <f>100 + SUMIFS(NhatKy_ViPham!J:J, NhatKy_ViPham!E:E, "11_Ly_B", NhatKy_ViPham!F:F, B17, NhatKy_ViPham!C:C, "T9") - SUMIFS(NhatKy_ViPham!K:K, NhatKy_ViPham!E:E, "11_Ly_B", NhatKy_ViPham!F:F, B17, NhatKy_ViPham!C:C, "T9")</f>
        <v>100</v>
      </c>
      <c r="AA17" s="7">
        <f>100 + SUMIFS(NhatKy_ViPham!J:J, NhatKy_ViPham!E:E, "11_Ly_B", NhatKy_ViPham!F:F, B17, NhatKy_ViPham!C:C, "T10") - SUMIFS(NhatKy_ViPham!K:K, NhatKy_ViPham!E:E, "11_Ly_B", NhatKy_ViPham!F:F, B17, NhatKy_ViPham!C:C, "T10")</f>
        <v>100</v>
      </c>
      <c r="AB17" s="7">
        <f>100 + SUMIFS(NhatKy_ViPham!J:J, NhatKy_ViPham!E:E, "11_Ly_B", NhatKy_ViPham!F:F, B17, NhatKy_ViPham!C:C, "T11") - SUMIFS(NhatKy_ViPham!K:K, NhatKy_ViPham!E:E, "11_Ly_B", NhatKy_ViPham!F:F, B17, NhatKy_ViPham!C:C, "T11")</f>
        <v>100</v>
      </c>
      <c r="AC17" s="7">
        <f>100 + SUMIFS(NhatKy_ViPham!J:J, NhatKy_ViPham!E:E, "11_Ly_B", NhatKy_ViPham!F:F, B17, NhatKy_ViPham!C:C, "T12") - SUMIFS(NhatKy_ViPham!K:K, NhatKy_ViPham!E:E, "11_Ly_B", NhatKy_ViPham!F:F, B17, NhatKy_ViPham!C:C, "T12")</f>
        <v>100</v>
      </c>
      <c r="AD17" s="7">
        <f>100 + SUMIFS(NhatKy_ViPham!J:J, NhatKy_ViPham!E:E, "11_Ly_B", NhatKy_ViPham!F:F, B17, NhatKy_ViPham!C:C, "T13") - SUMIFS(NhatKy_ViPham!K:K, NhatKy_ViPham!E:E, "11_Ly_B", NhatKy_ViPham!F:F, B17, NhatKy_ViPham!C:C, "T13")</f>
        <v>100</v>
      </c>
      <c r="AE17" s="7">
        <f>100 + SUMIFS(NhatKy_ViPham!J:J, NhatKy_ViPham!E:E, "11_Ly_B", NhatKy_ViPham!F:F, B17, NhatKy_ViPham!C:C, "T14") - SUMIFS(NhatKy_ViPham!K:K, NhatKy_ViPham!E:E, "11_Ly_B", NhatKy_ViPham!F:F, B17, NhatKy_ViPham!C:C, "T14")</f>
        <v>100</v>
      </c>
      <c r="AF17" s="7">
        <f>100 + SUMIFS(NhatKy_ViPham!J:J, NhatKy_ViPham!E:E, "11_Ly_B", NhatKy_ViPham!F:F, B17, NhatKy_ViPham!C:C, "T15") - SUMIFS(NhatKy_ViPham!K:K, NhatKy_ViPham!E:E, "11_Ly_B", NhatKy_ViPham!F:F, B17, NhatKy_ViPham!C:C, "T15")</f>
        <v>100</v>
      </c>
      <c r="AG17" s="7">
        <f>100 + SUMIFS(NhatKy_ViPham!J:J, NhatKy_ViPham!E:E, "11_Ly_B", NhatKy_ViPham!F:F, B17, NhatKy_ViPham!C:C, "T16") - SUMIFS(NhatKy_ViPham!K:K, NhatKy_ViPham!E:E, "11_Ly_B", NhatKy_ViPham!F:F, B17, NhatKy_ViPham!C:C, "T16")</f>
        <v>100</v>
      </c>
      <c r="AH17" s="7">
        <f>100 + SUMIFS(NhatKy_ViPham!J:J, NhatKy_ViPham!E:E, "11_Ly_B", NhatKy_ViPham!F:F, B17, NhatKy_ViPham!C:C, "T17") - SUMIFS(NhatKy_ViPham!K:K, NhatKy_ViPham!E:E, "11_Ly_B", NhatKy_ViPham!F:F, B17, NhatKy_ViPham!C:C, "T17")</f>
        <v>100</v>
      </c>
      <c r="AI17" s="7">
        <f>100 + SUMIFS(NhatKy_ViPham!J:J, NhatKy_ViPham!E:E, "11_Ly_B", NhatKy_ViPham!F:F, B17, NhatKy_ViPham!C:C, "T18") - SUMIFS(NhatKy_ViPham!K:K, NhatKy_ViPham!E:E, "11_Ly_B", NhatKy_ViPham!F:F, B17, NhatKy_ViPham!C:C, "T18")</f>
        <v>100</v>
      </c>
      <c r="AJ17" s="7">
        <f>100 + SUMIFS(NhatKy_ViPham!J:J, NhatKy_ViPham!E:E, "11_Ly_B", NhatKy_ViPham!F:F, B17, NhatKy_ViPham!C:C, "T19") - SUMIFS(NhatKy_ViPham!K:K, NhatKy_ViPham!E:E, "11_Ly_B", NhatKy_ViPham!F:F, B17, NhatKy_ViPham!C:C, "T19")</f>
        <v>100</v>
      </c>
      <c r="AK17" s="7">
        <f>100 + SUMIFS(NhatKy_ViPham!J:J, NhatKy_ViPham!E:E, "11_Ly_B", NhatKy_ViPham!F:F, B17, NhatKy_ViPham!C:C, "T20") - SUMIFS(NhatKy_ViPham!K:K, NhatKy_ViPham!E:E, "11_Ly_B", NhatKy_ViPham!F:F, B17, NhatKy_ViPham!C:C, "T20")</f>
        <v>100</v>
      </c>
      <c r="AL17" s="7">
        <f>100 + SUMIFS(NhatKy_ViPham!J:J, NhatKy_ViPham!E:E, "11_Ly_B", NhatKy_ViPham!F:F, B17, NhatKy_ViPham!C:C, "T21") - SUMIFS(NhatKy_ViPham!K:K, NhatKy_ViPham!E:E, "11_Ly_B", NhatKy_ViPham!F:F, B17, NhatKy_ViPham!C:C, "T21")</f>
        <v>100</v>
      </c>
      <c r="AM17" s="7">
        <f>100 + SUMIFS(NhatKy_ViPham!J:J, NhatKy_ViPham!E:E, "11_Ly_B", NhatKy_ViPham!F:F, B17, NhatKy_ViPham!C:C, "T22") - SUMIFS(NhatKy_ViPham!K:K, NhatKy_ViPham!E:E, "11_Ly_B", NhatKy_ViPham!F:F, B17, NhatKy_ViPham!C:C, "T22")</f>
        <v>100</v>
      </c>
      <c r="AN17" s="7">
        <f>100 + SUMIFS(NhatKy_ViPham!J:J, NhatKy_ViPham!E:E, "11_Ly_B", NhatKy_ViPham!F:F, B17, NhatKy_ViPham!C:C, "T23") - SUMIFS(NhatKy_ViPham!K:K, NhatKy_ViPham!E:E, "11_Ly_B", NhatKy_ViPham!F:F, B17, NhatKy_ViPham!C:C, "T23")</f>
        <v>100</v>
      </c>
      <c r="AO17" s="7">
        <f>100 + SUMIFS(NhatKy_ViPham!J:J, NhatKy_ViPham!E:E, "11_Ly_B", NhatKy_ViPham!F:F, B17, NhatKy_ViPham!C:C, "T24") - SUMIFS(NhatKy_ViPham!K:K, NhatKy_ViPham!E:E, "11_Ly_B", NhatKy_ViPham!F:F, B17, NhatKy_ViPham!C:C, "T24")</f>
        <v>100</v>
      </c>
      <c r="AP17" s="7">
        <f>100 + SUMIFS(NhatKy_ViPham!J:J, NhatKy_ViPham!E:E, "11_Ly_B", NhatKy_ViPham!F:F, B17, NhatKy_ViPham!C:C, "T25") - SUMIFS(NhatKy_ViPham!K:K, NhatKy_ViPham!E:E, "11_Ly_B", NhatKy_ViPham!F:F, B17, NhatKy_ViPham!C:C, "T25")</f>
        <v>100</v>
      </c>
      <c r="AQ17" s="7">
        <f>100 + SUMIFS(NhatKy_ViPham!J:J, NhatKy_ViPham!E:E, "11_Ly_B", NhatKy_ViPham!F:F, B17, NhatKy_ViPham!C:C, "T26") - SUMIFS(NhatKy_ViPham!K:K, NhatKy_ViPham!E:E, "11_Ly_B", NhatKy_ViPham!F:F, B17, NhatKy_ViPham!C:C, "T26")</f>
        <v>100</v>
      </c>
      <c r="AR17" s="7">
        <f>100 + SUMIFS(NhatKy_ViPham!J:J, NhatKy_ViPham!E:E, "11_Ly_B", NhatKy_ViPham!F:F, B17, NhatKy_ViPham!C:C, "T27") - SUMIFS(NhatKy_ViPham!K:K, NhatKy_ViPham!E:E, "11_Ly_B", NhatKy_ViPham!F:F, B17, NhatKy_ViPham!C:C, "T27")</f>
        <v>100</v>
      </c>
      <c r="AS17" s="7">
        <f>100 + SUMIFS(NhatKy_ViPham!J:J, NhatKy_ViPham!E:E, "11_Ly_B", NhatKy_ViPham!F:F, B17, NhatKy_ViPham!C:C, "T28") - SUMIFS(NhatKy_ViPham!K:K, NhatKy_ViPham!E:E, "11_Ly_B", NhatKy_ViPham!F:F, B17, NhatKy_ViPham!C:C, "T28")</f>
        <v>100</v>
      </c>
      <c r="AT17" s="7">
        <f>100 + SUMIFS(NhatKy_ViPham!J:J, NhatKy_ViPham!E:E, "11_Ly_B", NhatKy_ViPham!F:F, B17, NhatKy_ViPham!C:C, "T29") - SUMIFS(NhatKy_ViPham!K:K, NhatKy_ViPham!E:E, "11_Ly_B", NhatKy_ViPham!F:F, B17, NhatKy_ViPham!C:C, "T29")</f>
        <v>100</v>
      </c>
      <c r="AU17" s="7">
        <f>100 + SUMIFS(NhatKy_ViPham!J:J, NhatKy_ViPham!E:E, "11_Ly_B", NhatKy_ViPham!F:F, B17, NhatKy_ViPham!C:C, "T30") - SUMIFS(NhatKy_ViPham!K:K, NhatKy_ViPham!E:E, "11_Ly_B", NhatKy_ViPham!F:F, B17, NhatKy_ViPham!C:C, "T30")</f>
        <v>100</v>
      </c>
      <c r="AV17" s="7">
        <f>100 + SUMIFS(NhatKy_ViPham!J:J, NhatKy_ViPham!E:E, "11_Ly_B", NhatKy_ViPham!F:F, B17, NhatKy_ViPham!C:C, "T31") - SUMIFS(NhatKy_ViPham!K:K, NhatKy_ViPham!E:E, "11_Ly_B", NhatKy_ViPham!F:F, B17, NhatKy_ViPham!C:C, "T31")</f>
        <v>100</v>
      </c>
      <c r="AW17" s="7">
        <f>100 + SUMIFS(NhatKy_ViPham!J:J, NhatKy_ViPham!E:E, "11_Ly_B", NhatKy_ViPham!F:F, B17, NhatKy_ViPham!C:C, "T32") - SUMIFS(NhatKy_ViPham!K:K, NhatKy_ViPham!E:E, "11_Ly_B", NhatKy_ViPham!F:F, B17, NhatKy_ViPham!C:C, "T32")</f>
        <v>100</v>
      </c>
      <c r="AX17" s="7">
        <f>100 + SUMIFS(NhatKy_ViPham!J:J, NhatKy_ViPham!E:E, "11_Ly_B", NhatKy_ViPham!F:F, B17, NhatKy_ViPham!C:C, "T33") - SUMIFS(NhatKy_ViPham!K:K, NhatKy_ViPham!E:E, "11_Ly_B", NhatKy_ViPham!F:F, B17, NhatKy_ViPham!C:C, "T33")</f>
        <v>100</v>
      </c>
      <c r="AY17" s="7">
        <f>100 + SUMIFS(NhatKy_ViPham!J:J, NhatKy_ViPham!E:E, "11_Ly_B", NhatKy_ViPham!F:F, B17, NhatKy_ViPham!C:C, "T34") - SUMIFS(NhatKy_ViPham!K:K, NhatKy_ViPham!E:E, "11_Ly_B", NhatKy_ViPham!F:F, B17, NhatKy_ViPham!C:C, "T34")</f>
        <v>100</v>
      </c>
      <c r="AZ17" s="7">
        <f>100 + SUMIFS(NhatKy_ViPham!J:J, NhatKy_ViPham!E:E, "11_Ly_B", NhatKy_ViPham!F:F, B17, NhatKy_ViPham!C:C, "T35") - SUMIFS(NhatKy_ViPham!K:K, NhatKy_ViPham!E:E, "11_Ly_B", NhatKy_ViPham!F:F, B17, NhatKy_ViPham!C:C, "T35")</f>
        <v>100</v>
      </c>
      <c r="BA17" s="12">
        <f t="shared" si="0"/>
        <v>100</v>
      </c>
      <c r="BB17" s="11" t="s">
        <v>430</v>
      </c>
      <c r="BC17" s="14" t="str">
        <f t="shared" si="1"/>
        <v>Tốt</v>
      </c>
      <c r="BD17" s="10" t="str">
        <f t="shared" si="2"/>
        <v>🟢 BÌNH THƯỜNG</v>
      </c>
    </row>
    <row r="18" spans="1:56" x14ac:dyDescent="0.25">
      <c r="A18" s="5">
        <v>10</v>
      </c>
      <c r="B18" s="15" t="s">
        <v>1596</v>
      </c>
      <c r="C18" s="5" t="s">
        <v>1597</v>
      </c>
      <c r="D18" s="5" t="s">
        <v>435</v>
      </c>
      <c r="E18" s="11" t="s">
        <v>430</v>
      </c>
      <c r="F18" s="6">
        <f>SUMIFS(NhatKy_ViPham!K:K, NhatKy_ViPham!E:E, "11_Ly_B", NhatKy_ViPham!F:F, B18, NhatKy_ViPham!H:H, "L01")</f>
        <v>0</v>
      </c>
      <c r="G18" s="6">
        <f>SUMIFS(NhatKy_ViPham!K:K, NhatKy_ViPham!E:E, "11_Ly_B", NhatKy_ViPham!F:F, B18, NhatKy_ViPham!H:H, "L02")</f>
        <v>0</v>
      </c>
      <c r="H18" s="6">
        <f>SUMIFS(NhatKy_ViPham!K:K, NhatKy_ViPham!E:E, "11_Ly_B", NhatKy_ViPham!F:F, B18, NhatKy_ViPham!H:H, "L03")</f>
        <v>0</v>
      </c>
      <c r="I18" s="6">
        <f>SUMIFS(NhatKy_ViPham!K:K, NhatKy_ViPham!E:E, "11_Ly_B", NhatKy_ViPham!F:F, B18, NhatKy_ViPham!H:H, "L04")</f>
        <v>0</v>
      </c>
      <c r="J18" s="6">
        <f>SUMIFS(NhatKy_ViPham!K:K, NhatKy_ViPham!E:E, "11_Ly_B", NhatKy_ViPham!F:F, B18, NhatKy_ViPham!H:H, "L05")</f>
        <v>0</v>
      </c>
      <c r="K18" s="6">
        <f>SUMIFS(NhatKy_ViPham!K:K, NhatKy_ViPham!E:E, "11_Ly_B", NhatKy_ViPham!F:F, B18, NhatKy_ViPham!H:H, "L06")</f>
        <v>0</v>
      </c>
      <c r="L18" s="6">
        <f>SUMIFS(NhatKy_ViPham!K:K, NhatKy_ViPham!E:E, "11_Ly_B", NhatKy_ViPham!F:F, B18, NhatKy_ViPham!H:H, "L07")</f>
        <v>0</v>
      </c>
      <c r="M18" s="6">
        <f>SUMIFS(NhatKy_ViPham!K:K, NhatKy_ViPham!E:E, "11_Ly_B", NhatKy_ViPham!F:F, B18, NhatKy_ViPham!H:H, "L08")</f>
        <v>0</v>
      </c>
      <c r="N18" s="6">
        <f>SUMIFS(NhatKy_ViPham!K:K, NhatKy_ViPham!E:E, "11_Ly_B", NhatKy_ViPham!F:F, B18, NhatKy_ViPham!H:H, "L09")</f>
        <v>0</v>
      </c>
      <c r="O18" s="6">
        <f>SUMIFS(NhatKy_ViPham!K:K, NhatKy_ViPham!E:E, "11_Ly_B", NhatKy_ViPham!F:F, B18, NhatKy_ViPham!H:H, "L10")</f>
        <v>0</v>
      </c>
      <c r="P18" s="12">
        <f>SUMIFS(NhatKy_ViPham!J:J, NhatKy_ViPham!E:E, "11_Ly_B", NhatKy_ViPham!F:F, B18)</f>
        <v>0</v>
      </c>
      <c r="Q18" s="13">
        <f>SUMIFS(NhatKy_ViPham!K:K, NhatKy_ViPham!E:E, "11_Ly_B", NhatKy_ViPham!F:F, B18)</f>
        <v>0</v>
      </c>
      <c r="R18" s="6">
        <f>100 + SUMIFS(NhatKy_ViPham!J:J, NhatKy_ViPham!E:E, "11_Ly_B", NhatKy_ViPham!F:F, B18, NhatKy_ViPham!C:C, "T1") - SUMIFS(NhatKy_ViPham!K:K, NhatKy_ViPham!E:E, "11_Ly_B", NhatKy_ViPham!F:F, B18, NhatKy_ViPham!C:C, "T1")</f>
        <v>100</v>
      </c>
      <c r="S18" s="6">
        <f>100 + SUMIFS(NhatKy_ViPham!J:J, NhatKy_ViPham!E:E, "11_Ly_B", NhatKy_ViPham!F:F, B18, NhatKy_ViPham!C:C, "T2") - SUMIFS(NhatKy_ViPham!K:K, NhatKy_ViPham!E:E, "11_Ly_B", NhatKy_ViPham!F:F, B18, NhatKy_ViPham!C:C, "T2")</f>
        <v>100</v>
      </c>
      <c r="T18" s="6">
        <f>100 + SUMIFS(NhatKy_ViPham!J:J, NhatKy_ViPham!E:E, "11_Ly_B", NhatKy_ViPham!F:F, B18, NhatKy_ViPham!C:C, "T3") - SUMIFS(NhatKy_ViPham!K:K, NhatKy_ViPham!E:E, "11_Ly_B", NhatKy_ViPham!F:F, B18, NhatKy_ViPham!C:C, "T3")</f>
        <v>100</v>
      </c>
      <c r="U18" s="6">
        <f>100 + SUMIFS(NhatKy_ViPham!J:J, NhatKy_ViPham!E:E, "11_Ly_B", NhatKy_ViPham!F:F, B18, NhatKy_ViPham!C:C, "T4") - SUMIFS(NhatKy_ViPham!K:K, NhatKy_ViPham!E:E, "11_Ly_B", NhatKy_ViPham!F:F, B18, NhatKy_ViPham!C:C, "T4")</f>
        <v>100</v>
      </c>
      <c r="V18" s="6">
        <f>100 + SUMIFS(NhatKy_ViPham!J:J, NhatKy_ViPham!E:E, "11_Ly_B", NhatKy_ViPham!F:F, B18, NhatKy_ViPham!C:C, "T5") - SUMIFS(NhatKy_ViPham!K:K, NhatKy_ViPham!E:E, "11_Ly_B", NhatKy_ViPham!F:F, B18, NhatKy_ViPham!C:C, "T5")</f>
        <v>100</v>
      </c>
      <c r="W18" s="6">
        <f>100 + SUMIFS(NhatKy_ViPham!J:J, NhatKy_ViPham!E:E, "11_Ly_B", NhatKy_ViPham!F:F, B18, NhatKy_ViPham!C:C, "T6") - SUMIFS(NhatKy_ViPham!K:K, NhatKy_ViPham!E:E, "11_Ly_B", NhatKy_ViPham!F:F, B18, NhatKy_ViPham!C:C, "T6")</f>
        <v>100</v>
      </c>
      <c r="X18" s="6">
        <f>100 + SUMIFS(NhatKy_ViPham!J:J, NhatKy_ViPham!E:E, "11_Ly_B", NhatKy_ViPham!F:F, B18, NhatKy_ViPham!C:C, "T7") - SUMIFS(NhatKy_ViPham!K:K, NhatKy_ViPham!E:E, "11_Ly_B", NhatKy_ViPham!F:F, B18, NhatKy_ViPham!C:C, "T7")</f>
        <v>100</v>
      </c>
      <c r="Y18" s="6">
        <f>100 + SUMIFS(NhatKy_ViPham!J:J, NhatKy_ViPham!E:E, "11_Ly_B", NhatKy_ViPham!F:F, B18, NhatKy_ViPham!C:C, "T8") - SUMIFS(NhatKy_ViPham!K:K, NhatKy_ViPham!E:E, "11_Ly_B", NhatKy_ViPham!F:F, B18, NhatKy_ViPham!C:C, "T8")</f>
        <v>100</v>
      </c>
      <c r="Z18" s="6">
        <f>100 + SUMIFS(NhatKy_ViPham!J:J, NhatKy_ViPham!E:E, "11_Ly_B", NhatKy_ViPham!F:F, B18, NhatKy_ViPham!C:C, "T9") - SUMIFS(NhatKy_ViPham!K:K, NhatKy_ViPham!E:E, "11_Ly_B", NhatKy_ViPham!F:F, B18, NhatKy_ViPham!C:C, "T9")</f>
        <v>100</v>
      </c>
      <c r="AA18" s="6">
        <f>100 + SUMIFS(NhatKy_ViPham!J:J, NhatKy_ViPham!E:E, "11_Ly_B", NhatKy_ViPham!F:F, B18, NhatKy_ViPham!C:C, "T10") - SUMIFS(NhatKy_ViPham!K:K, NhatKy_ViPham!E:E, "11_Ly_B", NhatKy_ViPham!F:F, B18, NhatKy_ViPham!C:C, "T10")</f>
        <v>100</v>
      </c>
      <c r="AB18" s="6">
        <f>100 + SUMIFS(NhatKy_ViPham!J:J, NhatKy_ViPham!E:E, "11_Ly_B", NhatKy_ViPham!F:F, B18, NhatKy_ViPham!C:C, "T11") - SUMIFS(NhatKy_ViPham!K:K, NhatKy_ViPham!E:E, "11_Ly_B", NhatKy_ViPham!F:F, B18, NhatKy_ViPham!C:C, "T11")</f>
        <v>100</v>
      </c>
      <c r="AC18" s="6">
        <f>100 + SUMIFS(NhatKy_ViPham!J:J, NhatKy_ViPham!E:E, "11_Ly_B", NhatKy_ViPham!F:F, B18, NhatKy_ViPham!C:C, "T12") - SUMIFS(NhatKy_ViPham!K:K, NhatKy_ViPham!E:E, "11_Ly_B", NhatKy_ViPham!F:F, B18, NhatKy_ViPham!C:C, "T12")</f>
        <v>100</v>
      </c>
      <c r="AD18" s="6">
        <f>100 + SUMIFS(NhatKy_ViPham!J:J, NhatKy_ViPham!E:E, "11_Ly_B", NhatKy_ViPham!F:F, B18, NhatKy_ViPham!C:C, "T13") - SUMIFS(NhatKy_ViPham!K:K, NhatKy_ViPham!E:E, "11_Ly_B", NhatKy_ViPham!F:F, B18, NhatKy_ViPham!C:C, "T13")</f>
        <v>100</v>
      </c>
      <c r="AE18" s="6">
        <f>100 + SUMIFS(NhatKy_ViPham!J:J, NhatKy_ViPham!E:E, "11_Ly_B", NhatKy_ViPham!F:F, B18, NhatKy_ViPham!C:C, "T14") - SUMIFS(NhatKy_ViPham!K:K, NhatKy_ViPham!E:E, "11_Ly_B", NhatKy_ViPham!F:F, B18, NhatKy_ViPham!C:C, "T14")</f>
        <v>100</v>
      </c>
      <c r="AF18" s="6">
        <f>100 + SUMIFS(NhatKy_ViPham!J:J, NhatKy_ViPham!E:E, "11_Ly_B", NhatKy_ViPham!F:F, B18, NhatKy_ViPham!C:C, "T15") - SUMIFS(NhatKy_ViPham!K:K, NhatKy_ViPham!E:E, "11_Ly_B", NhatKy_ViPham!F:F, B18, NhatKy_ViPham!C:C, "T15")</f>
        <v>100</v>
      </c>
      <c r="AG18" s="6">
        <f>100 + SUMIFS(NhatKy_ViPham!J:J, NhatKy_ViPham!E:E, "11_Ly_B", NhatKy_ViPham!F:F, B18, NhatKy_ViPham!C:C, "T16") - SUMIFS(NhatKy_ViPham!K:K, NhatKy_ViPham!E:E, "11_Ly_B", NhatKy_ViPham!F:F, B18, NhatKy_ViPham!C:C, "T16")</f>
        <v>100</v>
      </c>
      <c r="AH18" s="6">
        <f>100 + SUMIFS(NhatKy_ViPham!J:J, NhatKy_ViPham!E:E, "11_Ly_B", NhatKy_ViPham!F:F, B18, NhatKy_ViPham!C:C, "T17") - SUMIFS(NhatKy_ViPham!K:K, NhatKy_ViPham!E:E, "11_Ly_B", NhatKy_ViPham!F:F, B18, NhatKy_ViPham!C:C, "T17")</f>
        <v>100</v>
      </c>
      <c r="AI18" s="6">
        <f>100 + SUMIFS(NhatKy_ViPham!J:J, NhatKy_ViPham!E:E, "11_Ly_B", NhatKy_ViPham!F:F, B18, NhatKy_ViPham!C:C, "T18") - SUMIFS(NhatKy_ViPham!K:K, NhatKy_ViPham!E:E, "11_Ly_B", NhatKy_ViPham!F:F, B18, NhatKy_ViPham!C:C, "T18")</f>
        <v>100</v>
      </c>
      <c r="AJ18" s="6">
        <f>100 + SUMIFS(NhatKy_ViPham!J:J, NhatKy_ViPham!E:E, "11_Ly_B", NhatKy_ViPham!F:F, B18, NhatKy_ViPham!C:C, "T19") - SUMIFS(NhatKy_ViPham!K:K, NhatKy_ViPham!E:E, "11_Ly_B", NhatKy_ViPham!F:F, B18, NhatKy_ViPham!C:C, "T19")</f>
        <v>100</v>
      </c>
      <c r="AK18" s="6">
        <f>100 + SUMIFS(NhatKy_ViPham!J:J, NhatKy_ViPham!E:E, "11_Ly_B", NhatKy_ViPham!F:F, B18, NhatKy_ViPham!C:C, "T20") - SUMIFS(NhatKy_ViPham!K:K, NhatKy_ViPham!E:E, "11_Ly_B", NhatKy_ViPham!F:F, B18, NhatKy_ViPham!C:C, "T20")</f>
        <v>100</v>
      </c>
      <c r="AL18" s="6">
        <f>100 + SUMIFS(NhatKy_ViPham!J:J, NhatKy_ViPham!E:E, "11_Ly_B", NhatKy_ViPham!F:F, B18, NhatKy_ViPham!C:C, "T21") - SUMIFS(NhatKy_ViPham!K:K, NhatKy_ViPham!E:E, "11_Ly_B", NhatKy_ViPham!F:F, B18, NhatKy_ViPham!C:C, "T21")</f>
        <v>100</v>
      </c>
      <c r="AM18" s="6">
        <f>100 + SUMIFS(NhatKy_ViPham!J:J, NhatKy_ViPham!E:E, "11_Ly_B", NhatKy_ViPham!F:F, B18, NhatKy_ViPham!C:C, "T22") - SUMIFS(NhatKy_ViPham!K:K, NhatKy_ViPham!E:E, "11_Ly_B", NhatKy_ViPham!F:F, B18, NhatKy_ViPham!C:C, "T22")</f>
        <v>100</v>
      </c>
      <c r="AN18" s="6">
        <f>100 + SUMIFS(NhatKy_ViPham!J:J, NhatKy_ViPham!E:E, "11_Ly_B", NhatKy_ViPham!F:F, B18, NhatKy_ViPham!C:C, "T23") - SUMIFS(NhatKy_ViPham!K:K, NhatKy_ViPham!E:E, "11_Ly_B", NhatKy_ViPham!F:F, B18, NhatKy_ViPham!C:C, "T23")</f>
        <v>100</v>
      </c>
      <c r="AO18" s="6">
        <f>100 + SUMIFS(NhatKy_ViPham!J:J, NhatKy_ViPham!E:E, "11_Ly_B", NhatKy_ViPham!F:F, B18, NhatKy_ViPham!C:C, "T24") - SUMIFS(NhatKy_ViPham!K:K, NhatKy_ViPham!E:E, "11_Ly_B", NhatKy_ViPham!F:F, B18, NhatKy_ViPham!C:C, "T24")</f>
        <v>100</v>
      </c>
      <c r="AP18" s="6">
        <f>100 + SUMIFS(NhatKy_ViPham!J:J, NhatKy_ViPham!E:E, "11_Ly_B", NhatKy_ViPham!F:F, B18, NhatKy_ViPham!C:C, "T25") - SUMIFS(NhatKy_ViPham!K:K, NhatKy_ViPham!E:E, "11_Ly_B", NhatKy_ViPham!F:F, B18, NhatKy_ViPham!C:C, "T25")</f>
        <v>100</v>
      </c>
      <c r="AQ18" s="6">
        <f>100 + SUMIFS(NhatKy_ViPham!J:J, NhatKy_ViPham!E:E, "11_Ly_B", NhatKy_ViPham!F:F, B18, NhatKy_ViPham!C:C, "T26") - SUMIFS(NhatKy_ViPham!K:K, NhatKy_ViPham!E:E, "11_Ly_B", NhatKy_ViPham!F:F, B18, NhatKy_ViPham!C:C, "T26")</f>
        <v>100</v>
      </c>
      <c r="AR18" s="6">
        <f>100 + SUMIFS(NhatKy_ViPham!J:J, NhatKy_ViPham!E:E, "11_Ly_B", NhatKy_ViPham!F:F, B18, NhatKy_ViPham!C:C, "T27") - SUMIFS(NhatKy_ViPham!K:K, NhatKy_ViPham!E:E, "11_Ly_B", NhatKy_ViPham!F:F, B18, NhatKy_ViPham!C:C, "T27")</f>
        <v>100</v>
      </c>
      <c r="AS18" s="6">
        <f>100 + SUMIFS(NhatKy_ViPham!J:J, NhatKy_ViPham!E:E, "11_Ly_B", NhatKy_ViPham!F:F, B18, NhatKy_ViPham!C:C, "T28") - SUMIFS(NhatKy_ViPham!K:K, NhatKy_ViPham!E:E, "11_Ly_B", NhatKy_ViPham!F:F, B18, NhatKy_ViPham!C:C, "T28")</f>
        <v>100</v>
      </c>
      <c r="AT18" s="6">
        <f>100 + SUMIFS(NhatKy_ViPham!J:J, NhatKy_ViPham!E:E, "11_Ly_B", NhatKy_ViPham!F:F, B18, NhatKy_ViPham!C:C, "T29") - SUMIFS(NhatKy_ViPham!K:K, NhatKy_ViPham!E:E, "11_Ly_B", NhatKy_ViPham!F:F, B18, NhatKy_ViPham!C:C, "T29")</f>
        <v>100</v>
      </c>
      <c r="AU18" s="6">
        <f>100 + SUMIFS(NhatKy_ViPham!J:J, NhatKy_ViPham!E:E, "11_Ly_B", NhatKy_ViPham!F:F, B18, NhatKy_ViPham!C:C, "T30") - SUMIFS(NhatKy_ViPham!K:K, NhatKy_ViPham!E:E, "11_Ly_B", NhatKy_ViPham!F:F, B18, NhatKy_ViPham!C:C, "T30")</f>
        <v>100</v>
      </c>
      <c r="AV18" s="6">
        <f>100 + SUMIFS(NhatKy_ViPham!J:J, NhatKy_ViPham!E:E, "11_Ly_B", NhatKy_ViPham!F:F, B18, NhatKy_ViPham!C:C, "T31") - SUMIFS(NhatKy_ViPham!K:K, NhatKy_ViPham!E:E, "11_Ly_B", NhatKy_ViPham!F:F, B18, NhatKy_ViPham!C:C, "T31")</f>
        <v>100</v>
      </c>
      <c r="AW18" s="6">
        <f>100 + SUMIFS(NhatKy_ViPham!J:J, NhatKy_ViPham!E:E, "11_Ly_B", NhatKy_ViPham!F:F, B18, NhatKy_ViPham!C:C, "T32") - SUMIFS(NhatKy_ViPham!K:K, NhatKy_ViPham!E:E, "11_Ly_B", NhatKy_ViPham!F:F, B18, NhatKy_ViPham!C:C, "T32")</f>
        <v>100</v>
      </c>
      <c r="AX18" s="6">
        <f>100 + SUMIFS(NhatKy_ViPham!J:J, NhatKy_ViPham!E:E, "11_Ly_B", NhatKy_ViPham!F:F, B18, NhatKy_ViPham!C:C, "T33") - SUMIFS(NhatKy_ViPham!K:K, NhatKy_ViPham!E:E, "11_Ly_B", NhatKy_ViPham!F:F, B18, NhatKy_ViPham!C:C, "T33")</f>
        <v>100</v>
      </c>
      <c r="AY18" s="6">
        <f>100 + SUMIFS(NhatKy_ViPham!J:J, NhatKy_ViPham!E:E, "11_Ly_B", NhatKy_ViPham!F:F, B18, NhatKy_ViPham!C:C, "T34") - SUMIFS(NhatKy_ViPham!K:K, NhatKy_ViPham!E:E, "11_Ly_B", NhatKy_ViPham!F:F, B18, NhatKy_ViPham!C:C, "T34")</f>
        <v>100</v>
      </c>
      <c r="AZ18" s="6">
        <f>100 + SUMIFS(NhatKy_ViPham!J:J, NhatKy_ViPham!E:E, "11_Ly_B", NhatKy_ViPham!F:F, B18, NhatKy_ViPham!C:C, "T35") - SUMIFS(NhatKy_ViPham!K:K, NhatKy_ViPham!E:E, "11_Ly_B", NhatKy_ViPham!F:F, B18, NhatKy_ViPham!C:C, "T35")</f>
        <v>100</v>
      </c>
      <c r="BA18" s="12">
        <f t="shared" si="0"/>
        <v>100</v>
      </c>
      <c r="BB18" s="11" t="s">
        <v>430</v>
      </c>
      <c r="BC18" s="16" t="str">
        <f t="shared" si="1"/>
        <v>Tốt</v>
      </c>
      <c r="BD18" s="15" t="str">
        <f t="shared" si="2"/>
        <v>🟢 BÌNH THƯỜNG</v>
      </c>
    </row>
    <row r="19" spans="1:56" x14ac:dyDescent="0.25">
      <c r="A19" s="4">
        <v>11</v>
      </c>
      <c r="B19" s="10" t="s">
        <v>1598</v>
      </c>
      <c r="C19" s="4" t="s">
        <v>1519</v>
      </c>
      <c r="D19" s="4" t="s">
        <v>435</v>
      </c>
      <c r="E19" s="11" t="s">
        <v>430</v>
      </c>
      <c r="F19" s="7">
        <f>SUMIFS(NhatKy_ViPham!K:K, NhatKy_ViPham!E:E, "11_Ly_B", NhatKy_ViPham!F:F, B19, NhatKy_ViPham!H:H, "L01")</f>
        <v>0</v>
      </c>
      <c r="G19" s="7">
        <f>SUMIFS(NhatKy_ViPham!K:K, NhatKy_ViPham!E:E, "11_Ly_B", NhatKy_ViPham!F:F, B19, NhatKy_ViPham!H:H, "L02")</f>
        <v>0</v>
      </c>
      <c r="H19" s="7">
        <f>SUMIFS(NhatKy_ViPham!K:K, NhatKy_ViPham!E:E, "11_Ly_B", NhatKy_ViPham!F:F, B19, NhatKy_ViPham!H:H, "L03")</f>
        <v>0</v>
      </c>
      <c r="I19" s="7">
        <f>SUMIFS(NhatKy_ViPham!K:K, NhatKy_ViPham!E:E, "11_Ly_B", NhatKy_ViPham!F:F, B19, NhatKy_ViPham!H:H, "L04")</f>
        <v>0</v>
      </c>
      <c r="J19" s="7">
        <f>SUMIFS(NhatKy_ViPham!K:K, NhatKy_ViPham!E:E, "11_Ly_B", NhatKy_ViPham!F:F, B19, NhatKy_ViPham!H:H, "L05")</f>
        <v>0</v>
      </c>
      <c r="K19" s="7">
        <f>SUMIFS(NhatKy_ViPham!K:K, NhatKy_ViPham!E:E, "11_Ly_B", NhatKy_ViPham!F:F, B19, NhatKy_ViPham!H:H, "L06")</f>
        <v>0</v>
      </c>
      <c r="L19" s="7">
        <f>SUMIFS(NhatKy_ViPham!K:K, NhatKy_ViPham!E:E, "11_Ly_B", NhatKy_ViPham!F:F, B19, NhatKy_ViPham!H:H, "L07")</f>
        <v>0</v>
      </c>
      <c r="M19" s="7">
        <f>SUMIFS(NhatKy_ViPham!K:K, NhatKy_ViPham!E:E, "11_Ly_B", NhatKy_ViPham!F:F, B19, NhatKy_ViPham!H:H, "L08")</f>
        <v>0</v>
      </c>
      <c r="N19" s="7">
        <f>SUMIFS(NhatKy_ViPham!K:K, NhatKy_ViPham!E:E, "11_Ly_B", NhatKy_ViPham!F:F, B19, NhatKy_ViPham!H:H, "L09")</f>
        <v>0</v>
      </c>
      <c r="O19" s="7">
        <f>SUMIFS(NhatKy_ViPham!K:K, NhatKy_ViPham!E:E, "11_Ly_B", NhatKy_ViPham!F:F, B19, NhatKy_ViPham!H:H, "L10")</f>
        <v>0</v>
      </c>
      <c r="P19" s="12">
        <f>SUMIFS(NhatKy_ViPham!J:J, NhatKy_ViPham!E:E, "11_Ly_B", NhatKy_ViPham!F:F, B19)</f>
        <v>0</v>
      </c>
      <c r="Q19" s="13">
        <f>SUMIFS(NhatKy_ViPham!K:K, NhatKy_ViPham!E:E, "11_Ly_B", NhatKy_ViPham!F:F, B19)</f>
        <v>0</v>
      </c>
      <c r="R19" s="7">
        <f>100 + SUMIFS(NhatKy_ViPham!J:J, NhatKy_ViPham!E:E, "11_Ly_B", NhatKy_ViPham!F:F, B19, NhatKy_ViPham!C:C, "T1") - SUMIFS(NhatKy_ViPham!K:K, NhatKy_ViPham!E:E, "11_Ly_B", NhatKy_ViPham!F:F, B19, NhatKy_ViPham!C:C, "T1")</f>
        <v>100</v>
      </c>
      <c r="S19" s="7">
        <f>100 + SUMIFS(NhatKy_ViPham!J:J, NhatKy_ViPham!E:E, "11_Ly_B", NhatKy_ViPham!F:F, B19, NhatKy_ViPham!C:C, "T2") - SUMIFS(NhatKy_ViPham!K:K, NhatKy_ViPham!E:E, "11_Ly_B", NhatKy_ViPham!F:F, B19, NhatKy_ViPham!C:C, "T2")</f>
        <v>100</v>
      </c>
      <c r="T19" s="7">
        <f>100 + SUMIFS(NhatKy_ViPham!J:J, NhatKy_ViPham!E:E, "11_Ly_B", NhatKy_ViPham!F:F, B19, NhatKy_ViPham!C:C, "T3") - SUMIFS(NhatKy_ViPham!K:K, NhatKy_ViPham!E:E, "11_Ly_B", NhatKy_ViPham!F:F, B19, NhatKy_ViPham!C:C, "T3")</f>
        <v>100</v>
      </c>
      <c r="U19" s="7">
        <f>100 + SUMIFS(NhatKy_ViPham!J:J, NhatKy_ViPham!E:E, "11_Ly_B", NhatKy_ViPham!F:F, B19, NhatKy_ViPham!C:C, "T4") - SUMIFS(NhatKy_ViPham!K:K, NhatKy_ViPham!E:E, "11_Ly_B", NhatKy_ViPham!F:F, B19, NhatKy_ViPham!C:C, "T4")</f>
        <v>100</v>
      </c>
      <c r="V19" s="7">
        <f>100 + SUMIFS(NhatKy_ViPham!J:J, NhatKy_ViPham!E:E, "11_Ly_B", NhatKy_ViPham!F:F, B19, NhatKy_ViPham!C:C, "T5") - SUMIFS(NhatKy_ViPham!K:K, NhatKy_ViPham!E:E, "11_Ly_B", NhatKy_ViPham!F:F, B19, NhatKy_ViPham!C:C, "T5")</f>
        <v>100</v>
      </c>
      <c r="W19" s="7">
        <f>100 + SUMIFS(NhatKy_ViPham!J:J, NhatKy_ViPham!E:E, "11_Ly_B", NhatKy_ViPham!F:F, B19, NhatKy_ViPham!C:C, "T6") - SUMIFS(NhatKy_ViPham!K:K, NhatKy_ViPham!E:E, "11_Ly_B", NhatKy_ViPham!F:F, B19, NhatKy_ViPham!C:C, "T6")</f>
        <v>100</v>
      </c>
      <c r="X19" s="7">
        <f>100 + SUMIFS(NhatKy_ViPham!J:J, NhatKy_ViPham!E:E, "11_Ly_B", NhatKy_ViPham!F:F, B19, NhatKy_ViPham!C:C, "T7") - SUMIFS(NhatKy_ViPham!K:K, NhatKy_ViPham!E:E, "11_Ly_B", NhatKy_ViPham!F:F, B19, NhatKy_ViPham!C:C, "T7")</f>
        <v>100</v>
      </c>
      <c r="Y19" s="7">
        <f>100 + SUMIFS(NhatKy_ViPham!J:J, NhatKy_ViPham!E:E, "11_Ly_B", NhatKy_ViPham!F:F, B19, NhatKy_ViPham!C:C, "T8") - SUMIFS(NhatKy_ViPham!K:K, NhatKy_ViPham!E:E, "11_Ly_B", NhatKy_ViPham!F:F, B19, NhatKy_ViPham!C:C, "T8")</f>
        <v>100</v>
      </c>
      <c r="Z19" s="7">
        <f>100 + SUMIFS(NhatKy_ViPham!J:J, NhatKy_ViPham!E:E, "11_Ly_B", NhatKy_ViPham!F:F, B19, NhatKy_ViPham!C:C, "T9") - SUMIFS(NhatKy_ViPham!K:K, NhatKy_ViPham!E:E, "11_Ly_B", NhatKy_ViPham!F:F, B19, NhatKy_ViPham!C:C, "T9")</f>
        <v>100</v>
      </c>
      <c r="AA19" s="7">
        <f>100 + SUMIFS(NhatKy_ViPham!J:J, NhatKy_ViPham!E:E, "11_Ly_B", NhatKy_ViPham!F:F, B19, NhatKy_ViPham!C:C, "T10") - SUMIFS(NhatKy_ViPham!K:K, NhatKy_ViPham!E:E, "11_Ly_B", NhatKy_ViPham!F:F, B19, NhatKy_ViPham!C:C, "T10")</f>
        <v>100</v>
      </c>
      <c r="AB19" s="7">
        <f>100 + SUMIFS(NhatKy_ViPham!J:J, NhatKy_ViPham!E:E, "11_Ly_B", NhatKy_ViPham!F:F, B19, NhatKy_ViPham!C:C, "T11") - SUMIFS(NhatKy_ViPham!K:K, NhatKy_ViPham!E:E, "11_Ly_B", NhatKy_ViPham!F:F, B19, NhatKy_ViPham!C:C, "T11")</f>
        <v>100</v>
      </c>
      <c r="AC19" s="7">
        <f>100 + SUMIFS(NhatKy_ViPham!J:J, NhatKy_ViPham!E:E, "11_Ly_B", NhatKy_ViPham!F:F, B19, NhatKy_ViPham!C:C, "T12") - SUMIFS(NhatKy_ViPham!K:K, NhatKy_ViPham!E:E, "11_Ly_B", NhatKy_ViPham!F:F, B19, NhatKy_ViPham!C:C, "T12")</f>
        <v>100</v>
      </c>
      <c r="AD19" s="7">
        <f>100 + SUMIFS(NhatKy_ViPham!J:J, NhatKy_ViPham!E:E, "11_Ly_B", NhatKy_ViPham!F:F, B19, NhatKy_ViPham!C:C, "T13") - SUMIFS(NhatKy_ViPham!K:K, NhatKy_ViPham!E:E, "11_Ly_B", NhatKy_ViPham!F:F, B19, NhatKy_ViPham!C:C, "T13")</f>
        <v>100</v>
      </c>
      <c r="AE19" s="7">
        <f>100 + SUMIFS(NhatKy_ViPham!J:J, NhatKy_ViPham!E:E, "11_Ly_B", NhatKy_ViPham!F:F, B19, NhatKy_ViPham!C:C, "T14") - SUMIFS(NhatKy_ViPham!K:K, NhatKy_ViPham!E:E, "11_Ly_B", NhatKy_ViPham!F:F, B19, NhatKy_ViPham!C:C, "T14")</f>
        <v>100</v>
      </c>
      <c r="AF19" s="7">
        <f>100 + SUMIFS(NhatKy_ViPham!J:J, NhatKy_ViPham!E:E, "11_Ly_B", NhatKy_ViPham!F:F, B19, NhatKy_ViPham!C:C, "T15") - SUMIFS(NhatKy_ViPham!K:K, NhatKy_ViPham!E:E, "11_Ly_B", NhatKy_ViPham!F:F, B19, NhatKy_ViPham!C:C, "T15")</f>
        <v>100</v>
      </c>
      <c r="AG19" s="7">
        <f>100 + SUMIFS(NhatKy_ViPham!J:J, NhatKy_ViPham!E:E, "11_Ly_B", NhatKy_ViPham!F:F, B19, NhatKy_ViPham!C:C, "T16") - SUMIFS(NhatKy_ViPham!K:K, NhatKy_ViPham!E:E, "11_Ly_B", NhatKy_ViPham!F:F, B19, NhatKy_ViPham!C:C, "T16")</f>
        <v>100</v>
      </c>
      <c r="AH19" s="7">
        <f>100 + SUMIFS(NhatKy_ViPham!J:J, NhatKy_ViPham!E:E, "11_Ly_B", NhatKy_ViPham!F:F, B19, NhatKy_ViPham!C:C, "T17") - SUMIFS(NhatKy_ViPham!K:K, NhatKy_ViPham!E:E, "11_Ly_B", NhatKy_ViPham!F:F, B19, NhatKy_ViPham!C:C, "T17")</f>
        <v>100</v>
      </c>
      <c r="AI19" s="7">
        <f>100 + SUMIFS(NhatKy_ViPham!J:J, NhatKy_ViPham!E:E, "11_Ly_B", NhatKy_ViPham!F:F, B19, NhatKy_ViPham!C:C, "T18") - SUMIFS(NhatKy_ViPham!K:K, NhatKy_ViPham!E:E, "11_Ly_B", NhatKy_ViPham!F:F, B19, NhatKy_ViPham!C:C, "T18")</f>
        <v>100</v>
      </c>
      <c r="AJ19" s="7">
        <f>100 + SUMIFS(NhatKy_ViPham!J:J, NhatKy_ViPham!E:E, "11_Ly_B", NhatKy_ViPham!F:F, B19, NhatKy_ViPham!C:C, "T19") - SUMIFS(NhatKy_ViPham!K:K, NhatKy_ViPham!E:E, "11_Ly_B", NhatKy_ViPham!F:F, B19, NhatKy_ViPham!C:C, "T19")</f>
        <v>100</v>
      </c>
      <c r="AK19" s="7">
        <f>100 + SUMIFS(NhatKy_ViPham!J:J, NhatKy_ViPham!E:E, "11_Ly_B", NhatKy_ViPham!F:F, B19, NhatKy_ViPham!C:C, "T20") - SUMIFS(NhatKy_ViPham!K:K, NhatKy_ViPham!E:E, "11_Ly_B", NhatKy_ViPham!F:F, B19, NhatKy_ViPham!C:C, "T20")</f>
        <v>100</v>
      </c>
      <c r="AL19" s="7">
        <f>100 + SUMIFS(NhatKy_ViPham!J:J, NhatKy_ViPham!E:E, "11_Ly_B", NhatKy_ViPham!F:F, B19, NhatKy_ViPham!C:C, "T21") - SUMIFS(NhatKy_ViPham!K:K, NhatKy_ViPham!E:E, "11_Ly_B", NhatKy_ViPham!F:F, B19, NhatKy_ViPham!C:C, "T21")</f>
        <v>100</v>
      </c>
      <c r="AM19" s="7">
        <f>100 + SUMIFS(NhatKy_ViPham!J:J, NhatKy_ViPham!E:E, "11_Ly_B", NhatKy_ViPham!F:F, B19, NhatKy_ViPham!C:C, "T22") - SUMIFS(NhatKy_ViPham!K:K, NhatKy_ViPham!E:E, "11_Ly_B", NhatKy_ViPham!F:F, B19, NhatKy_ViPham!C:C, "T22")</f>
        <v>100</v>
      </c>
      <c r="AN19" s="7">
        <f>100 + SUMIFS(NhatKy_ViPham!J:J, NhatKy_ViPham!E:E, "11_Ly_B", NhatKy_ViPham!F:F, B19, NhatKy_ViPham!C:C, "T23") - SUMIFS(NhatKy_ViPham!K:K, NhatKy_ViPham!E:E, "11_Ly_B", NhatKy_ViPham!F:F, B19, NhatKy_ViPham!C:C, "T23")</f>
        <v>100</v>
      </c>
      <c r="AO19" s="7">
        <f>100 + SUMIFS(NhatKy_ViPham!J:J, NhatKy_ViPham!E:E, "11_Ly_B", NhatKy_ViPham!F:F, B19, NhatKy_ViPham!C:C, "T24") - SUMIFS(NhatKy_ViPham!K:K, NhatKy_ViPham!E:E, "11_Ly_B", NhatKy_ViPham!F:F, B19, NhatKy_ViPham!C:C, "T24")</f>
        <v>100</v>
      </c>
      <c r="AP19" s="7">
        <f>100 + SUMIFS(NhatKy_ViPham!J:J, NhatKy_ViPham!E:E, "11_Ly_B", NhatKy_ViPham!F:F, B19, NhatKy_ViPham!C:C, "T25") - SUMIFS(NhatKy_ViPham!K:K, NhatKy_ViPham!E:E, "11_Ly_B", NhatKy_ViPham!F:F, B19, NhatKy_ViPham!C:C, "T25")</f>
        <v>100</v>
      </c>
      <c r="AQ19" s="7">
        <f>100 + SUMIFS(NhatKy_ViPham!J:J, NhatKy_ViPham!E:E, "11_Ly_B", NhatKy_ViPham!F:F, B19, NhatKy_ViPham!C:C, "T26") - SUMIFS(NhatKy_ViPham!K:K, NhatKy_ViPham!E:E, "11_Ly_B", NhatKy_ViPham!F:F, B19, NhatKy_ViPham!C:C, "T26")</f>
        <v>100</v>
      </c>
      <c r="AR19" s="7">
        <f>100 + SUMIFS(NhatKy_ViPham!J:J, NhatKy_ViPham!E:E, "11_Ly_B", NhatKy_ViPham!F:F, B19, NhatKy_ViPham!C:C, "T27") - SUMIFS(NhatKy_ViPham!K:K, NhatKy_ViPham!E:E, "11_Ly_B", NhatKy_ViPham!F:F, B19, NhatKy_ViPham!C:C, "T27")</f>
        <v>100</v>
      </c>
      <c r="AS19" s="7">
        <f>100 + SUMIFS(NhatKy_ViPham!J:J, NhatKy_ViPham!E:E, "11_Ly_B", NhatKy_ViPham!F:F, B19, NhatKy_ViPham!C:C, "T28") - SUMIFS(NhatKy_ViPham!K:K, NhatKy_ViPham!E:E, "11_Ly_B", NhatKy_ViPham!F:F, B19, NhatKy_ViPham!C:C, "T28")</f>
        <v>100</v>
      </c>
      <c r="AT19" s="7">
        <f>100 + SUMIFS(NhatKy_ViPham!J:J, NhatKy_ViPham!E:E, "11_Ly_B", NhatKy_ViPham!F:F, B19, NhatKy_ViPham!C:C, "T29") - SUMIFS(NhatKy_ViPham!K:K, NhatKy_ViPham!E:E, "11_Ly_B", NhatKy_ViPham!F:F, B19, NhatKy_ViPham!C:C, "T29")</f>
        <v>100</v>
      </c>
      <c r="AU19" s="7">
        <f>100 + SUMIFS(NhatKy_ViPham!J:J, NhatKy_ViPham!E:E, "11_Ly_B", NhatKy_ViPham!F:F, B19, NhatKy_ViPham!C:C, "T30") - SUMIFS(NhatKy_ViPham!K:K, NhatKy_ViPham!E:E, "11_Ly_B", NhatKy_ViPham!F:F, B19, NhatKy_ViPham!C:C, "T30")</f>
        <v>100</v>
      </c>
      <c r="AV19" s="7">
        <f>100 + SUMIFS(NhatKy_ViPham!J:J, NhatKy_ViPham!E:E, "11_Ly_B", NhatKy_ViPham!F:F, B19, NhatKy_ViPham!C:C, "T31") - SUMIFS(NhatKy_ViPham!K:K, NhatKy_ViPham!E:E, "11_Ly_B", NhatKy_ViPham!F:F, B19, NhatKy_ViPham!C:C, "T31")</f>
        <v>100</v>
      </c>
      <c r="AW19" s="7">
        <f>100 + SUMIFS(NhatKy_ViPham!J:J, NhatKy_ViPham!E:E, "11_Ly_B", NhatKy_ViPham!F:F, B19, NhatKy_ViPham!C:C, "T32") - SUMIFS(NhatKy_ViPham!K:K, NhatKy_ViPham!E:E, "11_Ly_B", NhatKy_ViPham!F:F, B19, NhatKy_ViPham!C:C, "T32")</f>
        <v>100</v>
      </c>
      <c r="AX19" s="7">
        <f>100 + SUMIFS(NhatKy_ViPham!J:J, NhatKy_ViPham!E:E, "11_Ly_B", NhatKy_ViPham!F:F, B19, NhatKy_ViPham!C:C, "T33") - SUMIFS(NhatKy_ViPham!K:K, NhatKy_ViPham!E:E, "11_Ly_B", NhatKy_ViPham!F:F, B19, NhatKy_ViPham!C:C, "T33")</f>
        <v>100</v>
      </c>
      <c r="AY19" s="7">
        <f>100 + SUMIFS(NhatKy_ViPham!J:J, NhatKy_ViPham!E:E, "11_Ly_B", NhatKy_ViPham!F:F, B19, NhatKy_ViPham!C:C, "T34") - SUMIFS(NhatKy_ViPham!K:K, NhatKy_ViPham!E:E, "11_Ly_B", NhatKy_ViPham!F:F, B19, NhatKy_ViPham!C:C, "T34")</f>
        <v>100</v>
      </c>
      <c r="AZ19" s="7">
        <f>100 + SUMIFS(NhatKy_ViPham!J:J, NhatKy_ViPham!E:E, "11_Ly_B", NhatKy_ViPham!F:F, B19, NhatKy_ViPham!C:C, "T35") - SUMIFS(NhatKy_ViPham!K:K, NhatKy_ViPham!E:E, "11_Ly_B", NhatKy_ViPham!F:F, B19, NhatKy_ViPham!C:C, "T35")</f>
        <v>100</v>
      </c>
      <c r="BA19" s="12">
        <f t="shared" si="0"/>
        <v>100</v>
      </c>
      <c r="BB19" s="11" t="s">
        <v>430</v>
      </c>
      <c r="BC19" s="14" t="str">
        <f t="shared" si="1"/>
        <v>Tốt</v>
      </c>
      <c r="BD19" s="10" t="str">
        <f t="shared" si="2"/>
        <v>🟢 BÌNH THƯỜNG</v>
      </c>
    </row>
    <row r="20" spans="1:56" x14ac:dyDescent="0.25">
      <c r="A20" s="5">
        <v>12</v>
      </c>
      <c r="B20" s="15" t="s">
        <v>1599</v>
      </c>
      <c r="C20" s="5" t="s">
        <v>1357</v>
      </c>
      <c r="D20" s="5" t="s">
        <v>435</v>
      </c>
      <c r="E20" s="11" t="s">
        <v>430</v>
      </c>
      <c r="F20" s="6">
        <f>SUMIFS(NhatKy_ViPham!K:K, NhatKy_ViPham!E:E, "11_Ly_B", NhatKy_ViPham!F:F, B20, NhatKy_ViPham!H:H, "L01")</f>
        <v>0</v>
      </c>
      <c r="G20" s="6">
        <f>SUMIFS(NhatKy_ViPham!K:K, NhatKy_ViPham!E:E, "11_Ly_B", NhatKy_ViPham!F:F, B20, NhatKy_ViPham!H:H, "L02")</f>
        <v>0</v>
      </c>
      <c r="H20" s="6">
        <f>SUMIFS(NhatKy_ViPham!K:K, NhatKy_ViPham!E:E, "11_Ly_B", NhatKy_ViPham!F:F, B20, NhatKy_ViPham!H:H, "L03")</f>
        <v>0</v>
      </c>
      <c r="I20" s="6">
        <f>SUMIFS(NhatKy_ViPham!K:K, NhatKy_ViPham!E:E, "11_Ly_B", NhatKy_ViPham!F:F, B20, NhatKy_ViPham!H:H, "L04")</f>
        <v>0</v>
      </c>
      <c r="J20" s="6">
        <f>SUMIFS(NhatKy_ViPham!K:K, NhatKy_ViPham!E:E, "11_Ly_B", NhatKy_ViPham!F:F, B20, NhatKy_ViPham!H:H, "L05")</f>
        <v>0</v>
      </c>
      <c r="K20" s="6">
        <f>SUMIFS(NhatKy_ViPham!K:K, NhatKy_ViPham!E:E, "11_Ly_B", NhatKy_ViPham!F:F, B20, NhatKy_ViPham!H:H, "L06")</f>
        <v>0</v>
      </c>
      <c r="L20" s="6">
        <f>SUMIFS(NhatKy_ViPham!K:K, NhatKy_ViPham!E:E, "11_Ly_B", NhatKy_ViPham!F:F, B20, NhatKy_ViPham!H:H, "L07")</f>
        <v>0</v>
      </c>
      <c r="M20" s="6">
        <f>SUMIFS(NhatKy_ViPham!K:K, NhatKy_ViPham!E:E, "11_Ly_B", NhatKy_ViPham!F:F, B20, NhatKy_ViPham!H:H, "L08")</f>
        <v>0</v>
      </c>
      <c r="N20" s="6">
        <f>SUMIFS(NhatKy_ViPham!K:K, NhatKy_ViPham!E:E, "11_Ly_B", NhatKy_ViPham!F:F, B20, NhatKy_ViPham!H:H, "L09")</f>
        <v>0</v>
      </c>
      <c r="O20" s="6">
        <f>SUMIFS(NhatKy_ViPham!K:K, NhatKy_ViPham!E:E, "11_Ly_B", NhatKy_ViPham!F:F, B20, NhatKy_ViPham!H:H, "L10")</f>
        <v>0</v>
      </c>
      <c r="P20" s="12">
        <f>SUMIFS(NhatKy_ViPham!J:J, NhatKy_ViPham!E:E, "11_Ly_B", NhatKy_ViPham!F:F, B20)</f>
        <v>0</v>
      </c>
      <c r="Q20" s="13">
        <f>SUMIFS(NhatKy_ViPham!K:K, NhatKy_ViPham!E:E, "11_Ly_B", NhatKy_ViPham!F:F, B20)</f>
        <v>0</v>
      </c>
      <c r="R20" s="6">
        <f>100 + SUMIFS(NhatKy_ViPham!J:J, NhatKy_ViPham!E:E, "11_Ly_B", NhatKy_ViPham!F:F, B20, NhatKy_ViPham!C:C, "T1") - SUMIFS(NhatKy_ViPham!K:K, NhatKy_ViPham!E:E, "11_Ly_B", NhatKy_ViPham!F:F, B20, NhatKy_ViPham!C:C, "T1")</f>
        <v>100</v>
      </c>
      <c r="S20" s="6">
        <f>100 + SUMIFS(NhatKy_ViPham!J:J, NhatKy_ViPham!E:E, "11_Ly_B", NhatKy_ViPham!F:F, B20, NhatKy_ViPham!C:C, "T2") - SUMIFS(NhatKy_ViPham!K:K, NhatKy_ViPham!E:E, "11_Ly_B", NhatKy_ViPham!F:F, B20, NhatKy_ViPham!C:C, "T2")</f>
        <v>100</v>
      </c>
      <c r="T20" s="6">
        <f>100 + SUMIFS(NhatKy_ViPham!J:J, NhatKy_ViPham!E:E, "11_Ly_B", NhatKy_ViPham!F:F, B20, NhatKy_ViPham!C:C, "T3") - SUMIFS(NhatKy_ViPham!K:K, NhatKy_ViPham!E:E, "11_Ly_B", NhatKy_ViPham!F:F, B20, NhatKy_ViPham!C:C, "T3")</f>
        <v>100</v>
      </c>
      <c r="U20" s="6">
        <f>100 + SUMIFS(NhatKy_ViPham!J:J, NhatKy_ViPham!E:E, "11_Ly_B", NhatKy_ViPham!F:F, B20, NhatKy_ViPham!C:C, "T4") - SUMIFS(NhatKy_ViPham!K:K, NhatKy_ViPham!E:E, "11_Ly_B", NhatKy_ViPham!F:F, B20, NhatKy_ViPham!C:C, "T4")</f>
        <v>100</v>
      </c>
      <c r="V20" s="6">
        <f>100 + SUMIFS(NhatKy_ViPham!J:J, NhatKy_ViPham!E:E, "11_Ly_B", NhatKy_ViPham!F:F, B20, NhatKy_ViPham!C:C, "T5") - SUMIFS(NhatKy_ViPham!K:K, NhatKy_ViPham!E:E, "11_Ly_B", NhatKy_ViPham!F:F, B20, NhatKy_ViPham!C:C, "T5")</f>
        <v>100</v>
      </c>
      <c r="W20" s="6">
        <f>100 + SUMIFS(NhatKy_ViPham!J:J, NhatKy_ViPham!E:E, "11_Ly_B", NhatKy_ViPham!F:F, B20, NhatKy_ViPham!C:C, "T6") - SUMIFS(NhatKy_ViPham!K:K, NhatKy_ViPham!E:E, "11_Ly_B", NhatKy_ViPham!F:F, B20, NhatKy_ViPham!C:C, "T6")</f>
        <v>100</v>
      </c>
      <c r="X20" s="6">
        <f>100 + SUMIFS(NhatKy_ViPham!J:J, NhatKy_ViPham!E:E, "11_Ly_B", NhatKy_ViPham!F:F, B20, NhatKy_ViPham!C:C, "T7") - SUMIFS(NhatKy_ViPham!K:K, NhatKy_ViPham!E:E, "11_Ly_B", NhatKy_ViPham!F:F, B20, NhatKy_ViPham!C:C, "T7")</f>
        <v>100</v>
      </c>
      <c r="Y20" s="6">
        <f>100 + SUMIFS(NhatKy_ViPham!J:J, NhatKy_ViPham!E:E, "11_Ly_B", NhatKy_ViPham!F:F, B20, NhatKy_ViPham!C:C, "T8") - SUMIFS(NhatKy_ViPham!K:K, NhatKy_ViPham!E:E, "11_Ly_B", NhatKy_ViPham!F:F, B20, NhatKy_ViPham!C:C, "T8")</f>
        <v>100</v>
      </c>
      <c r="Z20" s="6">
        <f>100 + SUMIFS(NhatKy_ViPham!J:J, NhatKy_ViPham!E:E, "11_Ly_B", NhatKy_ViPham!F:F, B20, NhatKy_ViPham!C:C, "T9") - SUMIFS(NhatKy_ViPham!K:K, NhatKy_ViPham!E:E, "11_Ly_B", NhatKy_ViPham!F:F, B20, NhatKy_ViPham!C:C, "T9")</f>
        <v>100</v>
      </c>
      <c r="AA20" s="6">
        <f>100 + SUMIFS(NhatKy_ViPham!J:J, NhatKy_ViPham!E:E, "11_Ly_B", NhatKy_ViPham!F:F, B20, NhatKy_ViPham!C:C, "T10") - SUMIFS(NhatKy_ViPham!K:K, NhatKy_ViPham!E:E, "11_Ly_B", NhatKy_ViPham!F:F, B20, NhatKy_ViPham!C:C, "T10")</f>
        <v>100</v>
      </c>
      <c r="AB20" s="6">
        <f>100 + SUMIFS(NhatKy_ViPham!J:J, NhatKy_ViPham!E:E, "11_Ly_B", NhatKy_ViPham!F:F, B20, NhatKy_ViPham!C:C, "T11") - SUMIFS(NhatKy_ViPham!K:K, NhatKy_ViPham!E:E, "11_Ly_B", NhatKy_ViPham!F:F, B20, NhatKy_ViPham!C:C, "T11")</f>
        <v>100</v>
      </c>
      <c r="AC20" s="6">
        <f>100 + SUMIFS(NhatKy_ViPham!J:J, NhatKy_ViPham!E:E, "11_Ly_B", NhatKy_ViPham!F:F, B20, NhatKy_ViPham!C:C, "T12") - SUMIFS(NhatKy_ViPham!K:K, NhatKy_ViPham!E:E, "11_Ly_B", NhatKy_ViPham!F:F, B20, NhatKy_ViPham!C:C, "T12")</f>
        <v>100</v>
      </c>
      <c r="AD20" s="6">
        <f>100 + SUMIFS(NhatKy_ViPham!J:J, NhatKy_ViPham!E:E, "11_Ly_B", NhatKy_ViPham!F:F, B20, NhatKy_ViPham!C:C, "T13") - SUMIFS(NhatKy_ViPham!K:K, NhatKy_ViPham!E:E, "11_Ly_B", NhatKy_ViPham!F:F, B20, NhatKy_ViPham!C:C, "T13")</f>
        <v>100</v>
      </c>
      <c r="AE20" s="6">
        <f>100 + SUMIFS(NhatKy_ViPham!J:J, NhatKy_ViPham!E:E, "11_Ly_B", NhatKy_ViPham!F:F, B20, NhatKy_ViPham!C:C, "T14") - SUMIFS(NhatKy_ViPham!K:K, NhatKy_ViPham!E:E, "11_Ly_B", NhatKy_ViPham!F:F, B20, NhatKy_ViPham!C:C, "T14")</f>
        <v>100</v>
      </c>
      <c r="AF20" s="6">
        <f>100 + SUMIFS(NhatKy_ViPham!J:J, NhatKy_ViPham!E:E, "11_Ly_B", NhatKy_ViPham!F:F, B20, NhatKy_ViPham!C:C, "T15") - SUMIFS(NhatKy_ViPham!K:K, NhatKy_ViPham!E:E, "11_Ly_B", NhatKy_ViPham!F:F, B20, NhatKy_ViPham!C:C, "T15")</f>
        <v>100</v>
      </c>
      <c r="AG20" s="6">
        <f>100 + SUMIFS(NhatKy_ViPham!J:J, NhatKy_ViPham!E:E, "11_Ly_B", NhatKy_ViPham!F:F, B20, NhatKy_ViPham!C:C, "T16") - SUMIFS(NhatKy_ViPham!K:K, NhatKy_ViPham!E:E, "11_Ly_B", NhatKy_ViPham!F:F, B20, NhatKy_ViPham!C:C, "T16")</f>
        <v>100</v>
      </c>
      <c r="AH20" s="6">
        <f>100 + SUMIFS(NhatKy_ViPham!J:J, NhatKy_ViPham!E:E, "11_Ly_B", NhatKy_ViPham!F:F, B20, NhatKy_ViPham!C:C, "T17") - SUMIFS(NhatKy_ViPham!K:K, NhatKy_ViPham!E:E, "11_Ly_B", NhatKy_ViPham!F:F, B20, NhatKy_ViPham!C:C, "T17")</f>
        <v>100</v>
      </c>
      <c r="AI20" s="6">
        <f>100 + SUMIFS(NhatKy_ViPham!J:J, NhatKy_ViPham!E:E, "11_Ly_B", NhatKy_ViPham!F:F, B20, NhatKy_ViPham!C:C, "T18") - SUMIFS(NhatKy_ViPham!K:K, NhatKy_ViPham!E:E, "11_Ly_B", NhatKy_ViPham!F:F, B20, NhatKy_ViPham!C:C, "T18")</f>
        <v>100</v>
      </c>
      <c r="AJ20" s="6">
        <f>100 + SUMIFS(NhatKy_ViPham!J:J, NhatKy_ViPham!E:E, "11_Ly_B", NhatKy_ViPham!F:F, B20, NhatKy_ViPham!C:C, "T19") - SUMIFS(NhatKy_ViPham!K:K, NhatKy_ViPham!E:E, "11_Ly_B", NhatKy_ViPham!F:F, B20, NhatKy_ViPham!C:C, "T19")</f>
        <v>100</v>
      </c>
      <c r="AK20" s="6">
        <f>100 + SUMIFS(NhatKy_ViPham!J:J, NhatKy_ViPham!E:E, "11_Ly_B", NhatKy_ViPham!F:F, B20, NhatKy_ViPham!C:C, "T20") - SUMIFS(NhatKy_ViPham!K:K, NhatKy_ViPham!E:E, "11_Ly_B", NhatKy_ViPham!F:F, B20, NhatKy_ViPham!C:C, "T20")</f>
        <v>100</v>
      </c>
      <c r="AL20" s="6">
        <f>100 + SUMIFS(NhatKy_ViPham!J:J, NhatKy_ViPham!E:E, "11_Ly_B", NhatKy_ViPham!F:F, B20, NhatKy_ViPham!C:C, "T21") - SUMIFS(NhatKy_ViPham!K:K, NhatKy_ViPham!E:E, "11_Ly_B", NhatKy_ViPham!F:F, B20, NhatKy_ViPham!C:C, "T21")</f>
        <v>100</v>
      </c>
      <c r="AM20" s="6">
        <f>100 + SUMIFS(NhatKy_ViPham!J:J, NhatKy_ViPham!E:E, "11_Ly_B", NhatKy_ViPham!F:F, B20, NhatKy_ViPham!C:C, "T22") - SUMIFS(NhatKy_ViPham!K:K, NhatKy_ViPham!E:E, "11_Ly_B", NhatKy_ViPham!F:F, B20, NhatKy_ViPham!C:C, "T22")</f>
        <v>100</v>
      </c>
      <c r="AN20" s="6">
        <f>100 + SUMIFS(NhatKy_ViPham!J:J, NhatKy_ViPham!E:E, "11_Ly_B", NhatKy_ViPham!F:F, B20, NhatKy_ViPham!C:C, "T23") - SUMIFS(NhatKy_ViPham!K:K, NhatKy_ViPham!E:E, "11_Ly_B", NhatKy_ViPham!F:F, B20, NhatKy_ViPham!C:C, "T23")</f>
        <v>100</v>
      </c>
      <c r="AO20" s="6">
        <f>100 + SUMIFS(NhatKy_ViPham!J:J, NhatKy_ViPham!E:E, "11_Ly_B", NhatKy_ViPham!F:F, B20, NhatKy_ViPham!C:C, "T24") - SUMIFS(NhatKy_ViPham!K:K, NhatKy_ViPham!E:E, "11_Ly_B", NhatKy_ViPham!F:F, B20, NhatKy_ViPham!C:C, "T24")</f>
        <v>100</v>
      </c>
      <c r="AP20" s="6">
        <f>100 + SUMIFS(NhatKy_ViPham!J:J, NhatKy_ViPham!E:E, "11_Ly_B", NhatKy_ViPham!F:F, B20, NhatKy_ViPham!C:C, "T25") - SUMIFS(NhatKy_ViPham!K:K, NhatKy_ViPham!E:E, "11_Ly_B", NhatKy_ViPham!F:F, B20, NhatKy_ViPham!C:C, "T25")</f>
        <v>100</v>
      </c>
      <c r="AQ20" s="6">
        <f>100 + SUMIFS(NhatKy_ViPham!J:J, NhatKy_ViPham!E:E, "11_Ly_B", NhatKy_ViPham!F:F, B20, NhatKy_ViPham!C:C, "T26") - SUMIFS(NhatKy_ViPham!K:K, NhatKy_ViPham!E:E, "11_Ly_B", NhatKy_ViPham!F:F, B20, NhatKy_ViPham!C:C, "T26")</f>
        <v>100</v>
      </c>
      <c r="AR20" s="6">
        <f>100 + SUMIFS(NhatKy_ViPham!J:J, NhatKy_ViPham!E:E, "11_Ly_B", NhatKy_ViPham!F:F, B20, NhatKy_ViPham!C:C, "T27") - SUMIFS(NhatKy_ViPham!K:K, NhatKy_ViPham!E:E, "11_Ly_B", NhatKy_ViPham!F:F, B20, NhatKy_ViPham!C:C, "T27")</f>
        <v>100</v>
      </c>
      <c r="AS20" s="6">
        <f>100 + SUMIFS(NhatKy_ViPham!J:J, NhatKy_ViPham!E:E, "11_Ly_B", NhatKy_ViPham!F:F, B20, NhatKy_ViPham!C:C, "T28") - SUMIFS(NhatKy_ViPham!K:K, NhatKy_ViPham!E:E, "11_Ly_B", NhatKy_ViPham!F:F, B20, NhatKy_ViPham!C:C, "T28")</f>
        <v>100</v>
      </c>
      <c r="AT20" s="6">
        <f>100 + SUMIFS(NhatKy_ViPham!J:J, NhatKy_ViPham!E:E, "11_Ly_B", NhatKy_ViPham!F:F, B20, NhatKy_ViPham!C:C, "T29") - SUMIFS(NhatKy_ViPham!K:K, NhatKy_ViPham!E:E, "11_Ly_B", NhatKy_ViPham!F:F, B20, NhatKy_ViPham!C:C, "T29")</f>
        <v>100</v>
      </c>
      <c r="AU20" s="6">
        <f>100 + SUMIFS(NhatKy_ViPham!J:J, NhatKy_ViPham!E:E, "11_Ly_B", NhatKy_ViPham!F:F, B20, NhatKy_ViPham!C:C, "T30") - SUMIFS(NhatKy_ViPham!K:K, NhatKy_ViPham!E:E, "11_Ly_B", NhatKy_ViPham!F:F, B20, NhatKy_ViPham!C:C, "T30")</f>
        <v>100</v>
      </c>
      <c r="AV20" s="6">
        <f>100 + SUMIFS(NhatKy_ViPham!J:J, NhatKy_ViPham!E:E, "11_Ly_B", NhatKy_ViPham!F:F, B20, NhatKy_ViPham!C:C, "T31") - SUMIFS(NhatKy_ViPham!K:K, NhatKy_ViPham!E:E, "11_Ly_B", NhatKy_ViPham!F:F, B20, NhatKy_ViPham!C:C, "T31")</f>
        <v>100</v>
      </c>
      <c r="AW20" s="6">
        <f>100 + SUMIFS(NhatKy_ViPham!J:J, NhatKy_ViPham!E:E, "11_Ly_B", NhatKy_ViPham!F:F, B20, NhatKy_ViPham!C:C, "T32") - SUMIFS(NhatKy_ViPham!K:K, NhatKy_ViPham!E:E, "11_Ly_B", NhatKy_ViPham!F:F, B20, NhatKy_ViPham!C:C, "T32")</f>
        <v>100</v>
      </c>
      <c r="AX20" s="6">
        <f>100 + SUMIFS(NhatKy_ViPham!J:J, NhatKy_ViPham!E:E, "11_Ly_B", NhatKy_ViPham!F:F, B20, NhatKy_ViPham!C:C, "T33") - SUMIFS(NhatKy_ViPham!K:K, NhatKy_ViPham!E:E, "11_Ly_B", NhatKy_ViPham!F:F, B20, NhatKy_ViPham!C:C, "T33")</f>
        <v>100</v>
      </c>
      <c r="AY20" s="6">
        <f>100 + SUMIFS(NhatKy_ViPham!J:J, NhatKy_ViPham!E:E, "11_Ly_B", NhatKy_ViPham!F:F, B20, NhatKy_ViPham!C:C, "T34") - SUMIFS(NhatKy_ViPham!K:K, NhatKy_ViPham!E:E, "11_Ly_B", NhatKy_ViPham!F:F, B20, NhatKy_ViPham!C:C, "T34")</f>
        <v>100</v>
      </c>
      <c r="AZ20" s="6">
        <f>100 + SUMIFS(NhatKy_ViPham!J:J, NhatKy_ViPham!E:E, "11_Ly_B", NhatKy_ViPham!F:F, B20, NhatKy_ViPham!C:C, "T35") - SUMIFS(NhatKy_ViPham!K:K, NhatKy_ViPham!E:E, "11_Ly_B", NhatKy_ViPham!F:F, B20, NhatKy_ViPham!C:C, "T35")</f>
        <v>100</v>
      </c>
      <c r="BA20" s="12">
        <f t="shared" si="0"/>
        <v>100</v>
      </c>
      <c r="BB20" s="11" t="s">
        <v>430</v>
      </c>
      <c r="BC20" s="16" t="str">
        <f t="shared" si="1"/>
        <v>Tốt</v>
      </c>
      <c r="BD20" s="15" t="str">
        <f t="shared" si="2"/>
        <v>🟢 BÌNH THƯỜNG</v>
      </c>
    </row>
    <row r="21" spans="1:56" x14ac:dyDescent="0.25">
      <c r="A21" s="4">
        <v>13</v>
      </c>
      <c r="B21" s="10" t="s">
        <v>1600</v>
      </c>
      <c r="C21" s="4" t="s">
        <v>1444</v>
      </c>
      <c r="D21" s="4" t="s">
        <v>435</v>
      </c>
      <c r="E21" s="11" t="s">
        <v>430</v>
      </c>
      <c r="F21" s="7">
        <f>SUMIFS(NhatKy_ViPham!K:K, NhatKy_ViPham!E:E, "11_Ly_B", NhatKy_ViPham!F:F, B21, NhatKy_ViPham!H:H, "L01")</f>
        <v>0</v>
      </c>
      <c r="G21" s="7">
        <f>SUMIFS(NhatKy_ViPham!K:K, NhatKy_ViPham!E:E, "11_Ly_B", NhatKy_ViPham!F:F, B21, NhatKy_ViPham!H:H, "L02")</f>
        <v>0</v>
      </c>
      <c r="H21" s="7">
        <f>SUMIFS(NhatKy_ViPham!K:K, NhatKy_ViPham!E:E, "11_Ly_B", NhatKy_ViPham!F:F, B21, NhatKy_ViPham!H:H, "L03")</f>
        <v>0</v>
      </c>
      <c r="I21" s="7">
        <f>SUMIFS(NhatKy_ViPham!K:K, NhatKy_ViPham!E:E, "11_Ly_B", NhatKy_ViPham!F:F, B21, NhatKy_ViPham!H:H, "L04")</f>
        <v>0</v>
      </c>
      <c r="J21" s="7">
        <f>SUMIFS(NhatKy_ViPham!K:K, NhatKy_ViPham!E:E, "11_Ly_B", NhatKy_ViPham!F:F, B21, NhatKy_ViPham!H:H, "L05")</f>
        <v>0</v>
      </c>
      <c r="K21" s="7">
        <f>SUMIFS(NhatKy_ViPham!K:K, NhatKy_ViPham!E:E, "11_Ly_B", NhatKy_ViPham!F:F, B21, NhatKy_ViPham!H:H, "L06")</f>
        <v>0</v>
      </c>
      <c r="L21" s="7">
        <f>SUMIFS(NhatKy_ViPham!K:K, NhatKy_ViPham!E:E, "11_Ly_B", NhatKy_ViPham!F:F, B21, NhatKy_ViPham!H:H, "L07")</f>
        <v>0</v>
      </c>
      <c r="M21" s="7">
        <f>SUMIFS(NhatKy_ViPham!K:K, NhatKy_ViPham!E:E, "11_Ly_B", NhatKy_ViPham!F:F, B21, NhatKy_ViPham!H:H, "L08")</f>
        <v>0</v>
      </c>
      <c r="N21" s="7">
        <f>SUMIFS(NhatKy_ViPham!K:K, NhatKy_ViPham!E:E, "11_Ly_B", NhatKy_ViPham!F:F, B21, NhatKy_ViPham!H:H, "L09")</f>
        <v>0</v>
      </c>
      <c r="O21" s="7">
        <f>SUMIFS(NhatKy_ViPham!K:K, NhatKy_ViPham!E:E, "11_Ly_B", NhatKy_ViPham!F:F, B21, NhatKy_ViPham!H:H, "L10")</f>
        <v>0</v>
      </c>
      <c r="P21" s="12">
        <f>SUMIFS(NhatKy_ViPham!J:J, NhatKy_ViPham!E:E, "11_Ly_B", NhatKy_ViPham!F:F, B21)</f>
        <v>0</v>
      </c>
      <c r="Q21" s="13">
        <f>SUMIFS(NhatKy_ViPham!K:K, NhatKy_ViPham!E:E, "11_Ly_B", NhatKy_ViPham!F:F, B21)</f>
        <v>0</v>
      </c>
      <c r="R21" s="7">
        <f>100 + SUMIFS(NhatKy_ViPham!J:J, NhatKy_ViPham!E:E, "11_Ly_B", NhatKy_ViPham!F:F, B21, NhatKy_ViPham!C:C, "T1") - SUMIFS(NhatKy_ViPham!K:K, NhatKy_ViPham!E:E, "11_Ly_B", NhatKy_ViPham!F:F, B21, NhatKy_ViPham!C:C, "T1")</f>
        <v>100</v>
      </c>
      <c r="S21" s="7">
        <f>100 + SUMIFS(NhatKy_ViPham!J:J, NhatKy_ViPham!E:E, "11_Ly_B", NhatKy_ViPham!F:F, B21, NhatKy_ViPham!C:C, "T2") - SUMIFS(NhatKy_ViPham!K:K, NhatKy_ViPham!E:E, "11_Ly_B", NhatKy_ViPham!F:F, B21, NhatKy_ViPham!C:C, "T2")</f>
        <v>100</v>
      </c>
      <c r="T21" s="7">
        <f>100 + SUMIFS(NhatKy_ViPham!J:J, NhatKy_ViPham!E:E, "11_Ly_B", NhatKy_ViPham!F:F, B21, NhatKy_ViPham!C:C, "T3") - SUMIFS(NhatKy_ViPham!K:K, NhatKy_ViPham!E:E, "11_Ly_B", NhatKy_ViPham!F:F, B21, NhatKy_ViPham!C:C, "T3")</f>
        <v>100</v>
      </c>
      <c r="U21" s="7">
        <f>100 + SUMIFS(NhatKy_ViPham!J:J, NhatKy_ViPham!E:E, "11_Ly_B", NhatKy_ViPham!F:F, B21, NhatKy_ViPham!C:C, "T4") - SUMIFS(NhatKy_ViPham!K:K, NhatKy_ViPham!E:E, "11_Ly_B", NhatKy_ViPham!F:F, B21, NhatKy_ViPham!C:C, "T4")</f>
        <v>100</v>
      </c>
      <c r="V21" s="7">
        <f>100 + SUMIFS(NhatKy_ViPham!J:J, NhatKy_ViPham!E:E, "11_Ly_B", NhatKy_ViPham!F:F, B21, NhatKy_ViPham!C:C, "T5") - SUMIFS(NhatKy_ViPham!K:K, NhatKy_ViPham!E:E, "11_Ly_B", NhatKy_ViPham!F:F, B21, NhatKy_ViPham!C:C, "T5")</f>
        <v>100</v>
      </c>
      <c r="W21" s="7">
        <f>100 + SUMIFS(NhatKy_ViPham!J:J, NhatKy_ViPham!E:E, "11_Ly_B", NhatKy_ViPham!F:F, B21, NhatKy_ViPham!C:C, "T6") - SUMIFS(NhatKy_ViPham!K:K, NhatKy_ViPham!E:E, "11_Ly_B", NhatKy_ViPham!F:F, B21, NhatKy_ViPham!C:C, "T6")</f>
        <v>100</v>
      </c>
      <c r="X21" s="7">
        <f>100 + SUMIFS(NhatKy_ViPham!J:J, NhatKy_ViPham!E:E, "11_Ly_B", NhatKy_ViPham!F:F, B21, NhatKy_ViPham!C:C, "T7") - SUMIFS(NhatKy_ViPham!K:K, NhatKy_ViPham!E:E, "11_Ly_B", NhatKy_ViPham!F:F, B21, NhatKy_ViPham!C:C, "T7")</f>
        <v>100</v>
      </c>
      <c r="Y21" s="7">
        <f>100 + SUMIFS(NhatKy_ViPham!J:J, NhatKy_ViPham!E:E, "11_Ly_B", NhatKy_ViPham!F:F, B21, NhatKy_ViPham!C:C, "T8") - SUMIFS(NhatKy_ViPham!K:K, NhatKy_ViPham!E:E, "11_Ly_B", NhatKy_ViPham!F:F, B21, NhatKy_ViPham!C:C, "T8")</f>
        <v>100</v>
      </c>
      <c r="Z21" s="7">
        <f>100 + SUMIFS(NhatKy_ViPham!J:J, NhatKy_ViPham!E:E, "11_Ly_B", NhatKy_ViPham!F:F, B21, NhatKy_ViPham!C:C, "T9") - SUMIFS(NhatKy_ViPham!K:K, NhatKy_ViPham!E:E, "11_Ly_B", NhatKy_ViPham!F:F, B21, NhatKy_ViPham!C:C, "T9")</f>
        <v>100</v>
      </c>
      <c r="AA21" s="7">
        <f>100 + SUMIFS(NhatKy_ViPham!J:J, NhatKy_ViPham!E:E, "11_Ly_B", NhatKy_ViPham!F:F, B21, NhatKy_ViPham!C:C, "T10") - SUMIFS(NhatKy_ViPham!K:K, NhatKy_ViPham!E:E, "11_Ly_B", NhatKy_ViPham!F:F, B21, NhatKy_ViPham!C:C, "T10")</f>
        <v>100</v>
      </c>
      <c r="AB21" s="7">
        <f>100 + SUMIFS(NhatKy_ViPham!J:J, NhatKy_ViPham!E:E, "11_Ly_B", NhatKy_ViPham!F:F, B21, NhatKy_ViPham!C:C, "T11") - SUMIFS(NhatKy_ViPham!K:K, NhatKy_ViPham!E:E, "11_Ly_B", NhatKy_ViPham!F:F, B21, NhatKy_ViPham!C:C, "T11")</f>
        <v>100</v>
      </c>
      <c r="AC21" s="7">
        <f>100 + SUMIFS(NhatKy_ViPham!J:J, NhatKy_ViPham!E:E, "11_Ly_B", NhatKy_ViPham!F:F, B21, NhatKy_ViPham!C:C, "T12") - SUMIFS(NhatKy_ViPham!K:K, NhatKy_ViPham!E:E, "11_Ly_B", NhatKy_ViPham!F:F, B21, NhatKy_ViPham!C:C, "T12")</f>
        <v>100</v>
      </c>
      <c r="AD21" s="7">
        <f>100 + SUMIFS(NhatKy_ViPham!J:J, NhatKy_ViPham!E:E, "11_Ly_B", NhatKy_ViPham!F:F, B21, NhatKy_ViPham!C:C, "T13") - SUMIFS(NhatKy_ViPham!K:K, NhatKy_ViPham!E:E, "11_Ly_B", NhatKy_ViPham!F:F, B21, NhatKy_ViPham!C:C, "T13")</f>
        <v>100</v>
      </c>
      <c r="AE21" s="7">
        <f>100 + SUMIFS(NhatKy_ViPham!J:J, NhatKy_ViPham!E:E, "11_Ly_B", NhatKy_ViPham!F:F, B21, NhatKy_ViPham!C:C, "T14") - SUMIFS(NhatKy_ViPham!K:K, NhatKy_ViPham!E:E, "11_Ly_B", NhatKy_ViPham!F:F, B21, NhatKy_ViPham!C:C, "T14")</f>
        <v>100</v>
      </c>
      <c r="AF21" s="7">
        <f>100 + SUMIFS(NhatKy_ViPham!J:J, NhatKy_ViPham!E:E, "11_Ly_B", NhatKy_ViPham!F:F, B21, NhatKy_ViPham!C:C, "T15") - SUMIFS(NhatKy_ViPham!K:K, NhatKy_ViPham!E:E, "11_Ly_B", NhatKy_ViPham!F:F, B21, NhatKy_ViPham!C:C, "T15")</f>
        <v>100</v>
      </c>
      <c r="AG21" s="7">
        <f>100 + SUMIFS(NhatKy_ViPham!J:J, NhatKy_ViPham!E:E, "11_Ly_B", NhatKy_ViPham!F:F, B21, NhatKy_ViPham!C:C, "T16") - SUMIFS(NhatKy_ViPham!K:K, NhatKy_ViPham!E:E, "11_Ly_B", NhatKy_ViPham!F:F, B21, NhatKy_ViPham!C:C, "T16")</f>
        <v>100</v>
      </c>
      <c r="AH21" s="7">
        <f>100 + SUMIFS(NhatKy_ViPham!J:J, NhatKy_ViPham!E:E, "11_Ly_B", NhatKy_ViPham!F:F, B21, NhatKy_ViPham!C:C, "T17") - SUMIFS(NhatKy_ViPham!K:K, NhatKy_ViPham!E:E, "11_Ly_B", NhatKy_ViPham!F:F, B21, NhatKy_ViPham!C:C, "T17")</f>
        <v>100</v>
      </c>
      <c r="AI21" s="7">
        <f>100 + SUMIFS(NhatKy_ViPham!J:J, NhatKy_ViPham!E:E, "11_Ly_B", NhatKy_ViPham!F:F, B21, NhatKy_ViPham!C:C, "T18") - SUMIFS(NhatKy_ViPham!K:K, NhatKy_ViPham!E:E, "11_Ly_B", NhatKy_ViPham!F:F, B21, NhatKy_ViPham!C:C, "T18")</f>
        <v>100</v>
      </c>
      <c r="AJ21" s="7">
        <f>100 + SUMIFS(NhatKy_ViPham!J:J, NhatKy_ViPham!E:E, "11_Ly_B", NhatKy_ViPham!F:F, B21, NhatKy_ViPham!C:C, "T19") - SUMIFS(NhatKy_ViPham!K:K, NhatKy_ViPham!E:E, "11_Ly_B", NhatKy_ViPham!F:F, B21, NhatKy_ViPham!C:C, "T19")</f>
        <v>100</v>
      </c>
      <c r="AK21" s="7">
        <f>100 + SUMIFS(NhatKy_ViPham!J:J, NhatKy_ViPham!E:E, "11_Ly_B", NhatKy_ViPham!F:F, B21, NhatKy_ViPham!C:C, "T20") - SUMIFS(NhatKy_ViPham!K:K, NhatKy_ViPham!E:E, "11_Ly_B", NhatKy_ViPham!F:F, B21, NhatKy_ViPham!C:C, "T20")</f>
        <v>100</v>
      </c>
      <c r="AL21" s="7">
        <f>100 + SUMIFS(NhatKy_ViPham!J:J, NhatKy_ViPham!E:E, "11_Ly_B", NhatKy_ViPham!F:F, B21, NhatKy_ViPham!C:C, "T21") - SUMIFS(NhatKy_ViPham!K:K, NhatKy_ViPham!E:E, "11_Ly_B", NhatKy_ViPham!F:F, B21, NhatKy_ViPham!C:C, "T21")</f>
        <v>100</v>
      </c>
      <c r="AM21" s="7">
        <f>100 + SUMIFS(NhatKy_ViPham!J:J, NhatKy_ViPham!E:E, "11_Ly_B", NhatKy_ViPham!F:F, B21, NhatKy_ViPham!C:C, "T22") - SUMIFS(NhatKy_ViPham!K:K, NhatKy_ViPham!E:E, "11_Ly_B", NhatKy_ViPham!F:F, B21, NhatKy_ViPham!C:C, "T22")</f>
        <v>100</v>
      </c>
      <c r="AN21" s="7">
        <f>100 + SUMIFS(NhatKy_ViPham!J:J, NhatKy_ViPham!E:E, "11_Ly_B", NhatKy_ViPham!F:F, B21, NhatKy_ViPham!C:C, "T23") - SUMIFS(NhatKy_ViPham!K:K, NhatKy_ViPham!E:E, "11_Ly_B", NhatKy_ViPham!F:F, B21, NhatKy_ViPham!C:C, "T23")</f>
        <v>100</v>
      </c>
      <c r="AO21" s="7">
        <f>100 + SUMIFS(NhatKy_ViPham!J:J, NhatKy_ViPham!E:E, "11_Ly_B", NhatKy_ViPham!F:F, B21, NhatKy_ViPham!C:C, "T24") - SUMIFS(NhatKy_ViPham!K:K, NhatKy_ViPham!E:E, "11_Ly_B", NhatKy_ViPham!F:F, B21, NhatKy_ViPham!C:C, "T24")</f>
        <v>100</v>
      </c>
      <c r="AP21" s="7">
        <f>100 + SUMIFS(NhatKy_ViPham!J:J, NhatKy_ViPham!E:E, "11_Ly_B", NhatKy_ViPham!F:F, B21, NhatKy_ViPham!C:C, "T25") - SUMIFS(NhatKy_ViPham!K:K, NhatKy_ViPham!E:E, "11_Ly_B", NhatKy_ViPham!F:F, B21, NhatKy_ViPham!C:C, "T25")</f>
        <v>100</v>
      </c>
      <c r="AQ21" s="7">
        <f>100 + SUMIFS(NhatKy_ViPham!J:J, NhatKy_ViPham!E:E, "11_Ly_B", NhatKy_ViPham!F:F, B21, NhatKy_ViPham!C:C, "T26") - SUMIFS(NhatKy_ViPham!K:K, NhatKy_ViPham!E:E, "11_Ly_B", NhatKy_ViPham!F:F, B21, NhatKy_ViPham!C:C, "T26")</f>
        <v>100</v>
      </c>
      <c r="AR21" s="7">
        <f>100 + SUMIFS(NhatKy_ViPham!J:J, NhatKy_ViPham!E:E, "11_Ly_B", NhatKy_ViPham!F:F, B21, NhatKy_ViPham!C:C, "T27") - SUMIFS(NhatKy_ViPham!K:K, NhatKy_ViPham!E:E, "11_Ly_B", NhatKy_ViPham!F:F, B21, NhatKy_ViPham!C:C, "T27")</f>
        <v>100</v>
      </c>
      <c r="AS21" s="7">
        <f>100 + SUMIFS(NhatKy_ViPham!J:J, NhatKy_ViPham!E:E, "11_Ly_B", NhatKy_ViPham!F:F, B21, NhatKy_ViPham!C:C, "T28") - SUMIFS(NhatKy_ViPham!K:K, NhatKy_ViPham!E:E, "11_Ly_B", NhatKy_ViPham!F:F, B21, NhatKy_ViPham!C:C, "T28")</f>
        <v>100</v>
      </c>
      <c r="AT21" s="7">
        <f>100 + SUMIFS(NhatKy_ViPham!J:J, NhatKy_ViPham!E:E, "11_Ly_B", NhatKy_ViPham!F:F, B21, NhatKy_ViPham!C:C, "T29") - SUMIFS(NhatKy_ViPham!K:K, NhatKy_ViPham!E:E, "11_Ly_B", NhatKy_ViPham!F:F, B21, NhatKy_ViPham!C:C, "T29")</f>
        <v>100</v>
      </c>
      <c r="AU21" s="7">
        <f>100 + SUMIFS(NhatKy_ViPham!J:J, NhatKy_ViPham!E:E, "11_Ly_B", NhatKy_ViPham!F:F, B21, NhatKy_ViPham!C:C, "T30") - SUMIFS(NhatKy_ViPham!K:K, NhatKy_ViPham!E:E, "11_Ly_B", NhatKy_ViPham!F:F, B21, NhatKy_ViPham!C:C, "T30")</f>
        <v>100</v>
      </c>
      <c r="AV21" s="7">
        <f>100 + SUMIFS(NhatKy_ViPham!J:J, NhatKy_ViPham!E:E, "11_Ly_B", NhatKy_ViPham!F:F, B21, NhatKy_ViPham!C:C, "T31") - SUMIFS(NhatKy_ViPham!K:K, NhatKy_ViPham!E:E, "11_Ly_B", NhatKy_ViPham!F:F, B21, NhatKy_ViPham!C:C, "T31")</f>
        <v>100</v>
      </c>
      <c r="AW21" s="7">
        <f>100 + SUMIFS(NhatKy_ViPham!J:J, NhatKy_ViPham!E:E, "11_Ly_B", NhatKy_ViPham!F:F, B21, NhatKy_ViPham!C:C, "T32") - SUMIFS(NhatKy_ViPham!K:K, NhatKy_ViPham!E:E, "11_Ly_B", NhatKy_ViPham!F:F, B21, NhatKy_ViPham!C:C, "T32")</f>
        <v>100</v>
      </c>
      <c r="AX21" s="7">
        <f>100 + SUMIFS(NhatKy_ViPham!J:J, NhatKy_ViPham!E:E, "11_Ly_B", NhatKy_ViPham!F:F, B21, NhatKy_ViPham!C:C, "T33") - SUMIFS(NhatKy_ViPham!K:K, NhatKy_ViPham!E:E, "11_Ly_B", NhatKy_ViPham!F:F, B21, NhatKy_ViPham!C:C, "T33")</f>
        <v>100</v>
      </c>
      <c r="AY21" s="7">
        <f>100 + SUMIFS(NhatKy_ViPham!J:J, NhatKy_ViPham!E:E, "11_Ly_B", NhatKy_ViPham!F:F, B21, NhatKy_ViPham!C:C, "T34") - SUMIFS(NhatKy_ViPham!K:K, NhatKy_ViPham!E:E, "11_Ly_B", NhatKy_ViPham!F:F, B21, NhatKy_ViPham!C:C, "T34")</f>
        <v>100</v>
      </c>
      <c r="AZ21" s="7">
        <f>100 + SUMIFS(NhatKy_ViPham!J:J, NhatKy_ViPham!E:E, "11_Ly_B", NhatKy_ViPham!F:F, B21, NhatKy_ViPham!C:C, "T35") - SUMIFS(NhatKy_ViPham!K:K, NhatKy_ViPham!E:E, "11_Ly_B", NhatKy_ViPham!F:F, B21, NhatKy_ViPham!C:C, "T35")</f>
        <v>100</v>
      </c>
      <c r="BA21" s="12">
        <f t="shared" si="0"/>
        <v>100</v>
      </c>
      <c r="BB21" s="11" t="s">
        <v>430</v>
      </c>
      <c r="BC21" s="14" t="str">
        <f t="shared" si="1"/>
        <v>Tốt</v>
      </c>
      <c r="BD21" s="10" t="str">
        <f t="shared" si="2"/>
        <v>🟢 BÌNH THƯỜNG</v>
      </c>
    </row>
    <row r="22" spans="1:56" x14ac:dyDescent="0.25">
      <c r="A22" s="5">
        <v>14</v>
      </c>
      <c r="B22" s="15" t="s">
        <v>1601</v>
      </c>
      <c r="C22" s="5" t="s">
        <v>1602</v>
      </c>
      <c r="D22" s="5" t="s">
        <v>435</v>
      </c>
      <c r="E22" s="11" t="s">
        <v>430</v>
      </c>
      <c r="F22" s="6">
        <f>SUMIFS(NhatKy_ViPham!K:K, NhatKy_ViPham!E:E, "11_Ly_B", NhatKy_ViPham!F:F, B22, NhatKy_ViPham!H:H, "L01")</f>
        <v>0</v>
      </c>
      <c r="G22" s="6">
        <f>SUMIFS(NhatKy_ViPham!K:K, NhatKy_ViPham!E:E, "11_Ly_B", NhatKy_ViPham!F:F, B22, NhatKy_ViPham!H:H, "L02")</f>
        <v>0</v>
      </c>
      <c r="H22" s="6">
        <f>SUMIFS(NhatKy_ViPham!K:K, NhatKy_ViPham!E:E, "11_Ly_B", NhatKy_ViPham!F:F, B22, NhatKy_ViPham!H:H, "L03")</f>
        <v>0</v>
      </c>
      <c r="I22" s="6">
        <f>SUMIFS(NhatKy_ViPham!K:K, NhatKy_ViPham!E:E, "11_Ly_B", NhatKy_ViPham!F:F, B22, NhatKy_ViPham!H:H, "L04")</f>
        <v>0</v>
      </c>
      <c r="J22" s="6">
        <f>SUMIFS(NhatKy_ViPham!K:K, NhatKy_ViPham!E:E, "11_Ly_B", NhatKy_ViPham!F:F, B22, NhatKy_ViPham!H:H, "L05")</f>
        <v>0</v>
      </c>
      <c r="K22" s="6">
        <f>SUMIFS(NhatKy_ViPham!K:K, NhatKy_ViPham!E:E, "11_Ly_B", NhatKy_ViPham!F:F, B22, NhatKy_ViPham!H:H, "L06")</f>
        <v>0</v>
      </c>
      <c r="L22" s="6">
        <f>SUMIFS(NhatKy_ViPham!K:K, NhatKy_ViPham!E:E, "11_Ly_B", NhatKy_ViPham!F:F, B22, NhatKy_ViPham!H:H, "L07")</f>
        <v>0</v>
      </c>
      <c r="M22" s="6">
        <f>SUMIFS(NhatKy_ViPham!K:K, NhatKy_ViPham!E:E, "11_Ly_B", NhatKy_ViPham!F:F, B22, NhatKy_ViPham!H:H, "L08")</f>
        <v>0</v>
      </c>
      <c r="N22" s="6">
        <f>SUMIFS(NhatKy_ViPham!K:K, NhatKy_ViPham!E:E, "11_Ly_B", NhatKy_ViPham!F:F, B22, NhatKy_ViPham!H:H, "L09")</f>
        <v>0</v>
      </c>
      <c r="O22" s="6">
        <f>SUMIFS(NhatKy_ViPham!K:K, NhatKy_ViPham!E:E, "11_Ly_B", NhatKy_ViPham!F:F, B22, NhatKy_ViPham!H:H, "L10")</f>
        <v>0</v>
      </c>
      <c r="P22" s="12">
        <f>SUMIFS(NhatKy_ViPham!J:J, NhatKy_ViPham!E:E, "11_Ly_B", NhatKy_ViPham!F:F, B22)</f>
        <v>0</v>
      </c>
      <c r="Q22" s="13">
        <f>SUMIFS(NhatKy_ViPham!K:K, NhatKy_ViPham!E:E, "11_Ly_B", NhatKy_ViPham!F:F, B22)</f>
        <v>0</v>
      </c>
      <c r="R22" s="6">
        <f>100 + SUMIFS(NhatKy_ViPham!J:J, NhatKy_ViPham!E:E, "11_Ly_B", NhatKy_ViPham!F:F, B22, NhatKy_ViPham!C:C, "T1") - SUMIFS(NhatKy_ViPham!K:K, NhatKy_ViPham!E:E, "11_Ly_B", NhatKy_ViPham!F:F, B22, NhatKy_ViPham!C:C, "T1")</f>
        <v>100</v>
      </c>
      <c r="S22" s="6">
        <f>100 + SUMIFS(NhatKy_ViPham!J:J, NhatKy_ViPham!E:E, "11_Ly_B", NhatKy_ViPham!F:F, B22, NhatKy_ViPham!C:C, "T2") - SUMIFS(NhatKy_ViPham!K:K, NhatKy_ViPham!E:E, "11_Ly_B", NhatKy_ViPham!F:F, B22, NhatKy_ViPham!C:C, "T2")</f>
        <v>100</v>
      </c>
      <c r="T22" s="6">
        <f>100 + SUMIFS(NhatKy_ViPham!J:J, NhatKy_ViPham!E:E, "11_Ly_B", NhatKy_ViPham!F:F, B22, NhatKy_ViPham!C:C, "T3") - SUMIFS(NhatKy_ViPham!K:K, NhatKy_ViPham!E:E, "11_Ly_B", NhatKy_ViPham!F:F, B22, NhatKy_ViPham!C:C, "T3")</f>
        <v>100</v>
      </c>
      <c r="U22" s="6">
        <f>100 + SUMIFS(NhatKy_ViPham!J:J, NhatKy_ViPham!E:E, "11_Ly_B", NhatKy_ViPham!F:F, B22, NhatKy_ViPham!C:C, "T4") - SUMIFS(NhatKy_ViPham!K:K, NhatKy_ViPham!E:E, "11_Ly_B", NhatKy_ViPham!F:F, B22, NhatKy_ViPham!C:C, "T4")</f>
        <v>100</v>
      </c>
      <c r="V22" s="6">
        <f>100 + SUMIFS(NhatKy_ViPham!J:J, NhatKy_ViPham!E:E, "11_Ly_B", NhatKy_ViPham!F:F, B22, NhatKy_ViPham!C:C, "T5") - SUMIFS(NhatKy_ViPham!K:K, NhatKy_ViPham!E:E, "11_Ly_B", NhatKy_ViPham!F:F, B22, NhatKy_ViPham!C:C, "T5")</f>
        <v>100</v>
      </c>
      <c r="W22" s="6">
        <f>100 + SUMIFS(NhatKy_ViPham!J:J, NhatKy_ViPham!E:E, "11_Ly_B", NhatKy_ViPham!F:F, B22, NhatKy_ViPham!C:C, "T6") - SUMIFS(NhatKy_ViPham!K:K, NhatKy_ViPham!E:E, "11_Ly_B", NhatKy_ViPham!F:F, B22, NhatKy_ViPham!C:C, "T6")</f>
        <v>100</v>
      </c>
      <c r="X22" s="6">
        <f>100 + SUMIFS(NhatKy_ViPham!J:J, NhatKy_ViPham!E:E, "11_Ly_B", NhatKy_ViPham!F:F, B22, NhatKy_ViPham!C:C, "T7") - SUMIFS(NhatKy_ViPham!K:K, NhatKy_ViPham!E:E, "11_Ly_B", NhatKy_ViPham!F:F, B22, NhatKy_ViPham!C:C, "T7")</f>
        <v>100</v>
      </c>
      <c r="Y22" s="6">
        <f>100 + SUMIFS(NhatKy_ViPham!J:J, NhatKy_ViPham!E:E, "11_Ly_B", NhatKy_ViPham!F:F, B22, NhatKy_ViPham!C:C, "T8") - SUMIFS(NhatKy_ViPham!K:K, NhatKy_ViPham!E:E, "11_Ly_B", NhatKy_ViPham!F:F, B22, NhatKy_ViPham!C:C, "T8")</f>
        <v>100</v>
      </c>
      <c r="Z22" s="6">
        <f>100 + SUMIFS(NhatKy_ViPham!J:J, NhatKy_ViPham!E:E, "11_Ly_B", NhatKy_ViPham!F:F, B22, NhatKy_ViPham!C:C, "T9") - SUMIFS(NhatKy_ViPham!K:K, NhatKy_ViPham!E:E, "11_Ly_B", NhatKy_ViPham!F:F, B22, NhatKy_ViPham!C:C, "T9")</f>
        <v>100</v>
      </c>
      <c r="AA22" s="6">
        <f>100 + SUMIFS(NhatKy_ViPham!J:J, NhatKy_ViPham!E:E, "11_Ly_B", NhatKy_ViPham!F:F, B22, NhatKy_ViPham!C:C, "T10") - SUMIFS(NhatKy_ViPham!K:K, NhatKy_ViPham!E:E, "11_Ly_B", NhatKy_ViPham!F:F, B22, NhatKy_ViPham!C:C, "T10")</f>
        <v>100</v>
      </c>
      <c r="AB22" s="6">
        <f>100 + SUMIFS(NhatKy_ViPham!J:J, NhatKy_ViPham!E:E, "11_Ly_B", NhatKy_ViPham!F:F, B22, NhatKy_ViPham!C:C, "T11") - SUMIFS(NhatKy_ViPham!K:K, NhatKy_ViPham!E:E, "11_Ly_B", NhatKy_ViPham!F:F, B22, NhatKy_ViPham!C:C, "T11")</f>
        <v>100</v>
      </c>
      <c r="AC22" s="6">
        <f>100 + SUMIFS(NhatKy_ViPham!J:J, NhatKy_ViPham!E:E, "11_Ly_B", NhatKy_ViPham!F:F, B22, NhatKy_ViPham!C:C, "T12") - SUMIFS(NhatKy_ViPham!K:K, NhatKy_ViPham!E:E, "11_Ly_B", NhatKy_ViPham!F:F, B22, NhatKy_ViPham!C:C, "T12")</f>
        <v>100</v>
      </c>
      <c r="AD22" s="6">
        <f>100 + SUMIFS(NhatKy_ViPham!J:J, NhatKy_ViPham!E:E, "11_Ly_B", NhatKy_ViPham!F:F, B22, NhatKy_ViPham!C:C, "T13") - SUMIFS(NhatKy_ViPham!K:K, NhatKy_ViPham!E:E, "11_Ly_B", NhatKy_ViPham!F:F, B22, NhatKy_ViPham!C:C, "T13")</f>
        <v>100</v>
      </c>
      <c r="AE22" s="6">
        <f>100 + SUMIFS(NhatKy_ViPham!J:J, NhatKy_ViPham!E:E, "11_Ly_B", NhatKy_ViPham!F:F, B22, NhatKy_ViPham!C:C, "T14") - SUMIFS(NhatKy_ViPham!K:K, NhatKy_ViPham!E:E, "11_Ly_B", NhatKy_ViPham!F:F, B22, NhatKy_ViPham!C:C, "T14")</f>
        <v>100</v>
      </c>
      <c r="AF22" s="6">
        <f>100 + SUMIFS(NhatKy_ViPham!J:J, NhatKy_ViPham!E:E, "11_Ly_B", NhatKy_ViPham!F:F, B22, NhatKy_ViPham!C:C, "T15") - SUMIFS(NhatKy_ViPham!K:K, NhatKy_ViPham!E:E, "11_Ly_B", NhatKy_ViPham!F:F, B22, NhatKy_ViPham!C:C, "T15")</f>
        <v>100</v>
      </c>
      <c r="AG22" s="6">
        <f>100 + SUMIFS(NhatKy_ViPham!J:J, NhatKy_ViPham!E:E, "11_Ly_B", NhatKy_ViPham!F:F, B22, NhatKy_ViPham!C:C, "T16") - SUMIFS(NhatKy_ViPham!K:K, NhatKy_ViPham!E:E, "11_Ly_B", NhatKy_ViPham!F:F, B22, NhatKy_ViPham!C:C, "T16")</f>
        <v>100</v>
      </c>
      <c r="AH22" s="6">
        <f>100 + SUMIFS(NhatKy_ViPham!J:J, NhatKy_ViPham!E:E, "11_Ly_B", NhatKy_ViPham!F:F, B22, NhatKy_ViPham!C:C, "T17") - SUMIFS(NhatKy_ViPham!K:K, NhatKy_ViPham!E:E, "11_Ly_B", NhatKy_ViPham!F:F, B22, NhatKy_ViPham!C:C, "T17")</f>
        <v>100</v>
      </c>
      <c r="AI22" s="6">
        <f>100 + SUMIFS(NhatKy_ViPham!J:J, NhatKy_ViPham!E:E, "11_Ly_B", NhatKy_ViPham!F:F, B22, NhatKy_ViPham!C:C, "T18") - SUMIFS(NhatKy_ViPham!K:K, NhatKy_ViPham!E:E, "11_Ly_B", NhatKy_ViPham!F:F, B22, NhatKy_ViPham!C:C, "T18")</f>
        <v>100</v>
      </c>
      <c r="AJ22" s="6">
        <f>100 + SUMIFS(NhatKy_ViPham!J:J, NhatKy_ViPham!E:E, "11_Ly_B", NhatKy_ViPham!F:F, B22, NhatKy_ViPham!C:C, "T19") - SUMIFS(NhatKy_ViPham!K:K, NhatKy_ViPham!E:E, "11_Ly_B", NhatKy_ViPham!F:F, B22, NhatKy_ViPham!C:C, "T19")</f>
        <v>100</v>
      </c>
      <c r="AK22" s="6">
        <f>100 + SUMIFS(NhatKy_ViPham!J:J, NhatKy_ViPham!E:E, "11_Ly_B", NhatKy_ViPham!F:F, B22, NhatKy_ViPham!C:C, "T20") - SUMIFS(NhatKy_ViPham!K:K, NhatKy_ViPham!E:E, "11_Ly_B", NhatKy_ViPham!F:F, B22, NhatKy_ViPham!C:C, "T20")</f>
        <v>100</v>
      </c>
      <c r="AL22" s="6">
        <f>100 + SUMIFS(NhatKy_ViPham!J:J, NhatKy_ViPham!E:E, "11_Ly_B", NhatKy_ViPham!F:F, B22, NhatKy_ViPham!C:C, "T21") - SUMIFS(NhatKy_ViPham!K:K, NhatKy_ViPham!E:E, "11_Ly_B", NhatKy_ViPham!F:F, B22, NhatKy_ViPham!C:C, "T21")</f>
        <v>100</v>
      </c>
      <c r="AM22" s="6">
        <f>100 + SUMIFS(NhatKy_ViPham!J:J, NhatKy_ViPham!E:E, "11_Ly_B", NhatKy_ViPham!F:F, B22, NhatKy_ViPham!C:C, "T22") - SUMIFS(NhatKy_ViPham!K:K, NhatKy_ViPham!E:E, "11_Ly_B", NhatKy_ViPham!F:F, B22, NhatKy_ViPham!C:C, "T22")</f>
        <v>100</v>
      </c>
      <c r="AN22" s="6">
        <f>100 + SUMIFS(NhatKy_ViPham!J:J, NhatKy_ViPham!E:E, "11_Ly_B", NhatKy_ViPham!F:F, B22, NhatKy_ViPham!C:C, "T23") - SUMIFS(NhatKy_ViPham!K:K, NhatKy_ViPham!E:E, "11_Ly_B", NhatKy_ViPham!F:F, B22, NhatKy_ViPham!C:C, "T23")</f>
        <v>100</v>
      </c>
      <c r="AO22" s="6">
        <f>100 + SUMIFS(NhatKy_ViPham!J:J, NhatKy_ViPham!E:E, "11_Ly_B", NhatKy_ViPham!F:F, B22, NhatKy_ViPham!C:C, "T24") - SUMIFS(NhatKy_ViPham!K:K, NhatKy_ViPham!E:E, "11_Ly_B", NhatKy_ViPham!F:F, B22, NhatKy_ViPham!C:C, "T24")</f>
        <v>100</v>
      </c>
      <c r="AP22" s="6">
        <f>100 + SUMIFS(NhatKy_ViPham!J:J, NhatKy_ViPham!E:E, "11_Ly_B", NhatKy_ViPham!F:F, B22, NhatKy_ViPham!C:C, "T25") - SUMIFS(NhatKy_ViPham!K:K, NhatKy_ViPham!E:E, "11_Ly_B", NhatKy_ViPham!F:F, B22, NhatKy_ViPham!C:C, "T25")</f>
        <v>100</v>
      </c>
      <c r="AQ22" s="6">
        <f>100 + SUMIFS(NhatKy_ViPham!J:J, NhatKy_ViPham!E:E, "11_Ly_B", NhatKy_ViPham!F:F, B22, NhatKy_ViPham!C:C, "T26") - SUMIFS(NhatKy_ViPham!K:K, NhatKy_ViPham!E:E, "11_Ly_B", NhatKy_ViPham!F:F, B22, NhatKy_ViPham!C:C, "T26")</f>
        <v>100</v>
      </c>
      <c r="AR22" s="6">
        <f>100 + SUMIFS(NhatKy_ViPham!J:J, NhatKy_ViPham!E:E, "11_Ly_B", NhatKy_ViPham!F:F, B22, NhatKy_ViPham!C:C, "T27") - SUMIFS(NhatKy_ViPham!K:K, NhatKy_ViPham!E:E, "11_Ly_B", NhatKy_ViPham!F:F, B22, NhatKy_ViPham!C:C, "T27")</f>
        <v>100</v>
      </c>
      <c r="AS22" s="6">
        <f>100 + SUMIFS(NhatKy_ViPham!J:J, NhatKy_ViPham!E:E, "11_Ly_B", NhatKy_ViPham!F:F, B22, NhatKy_ViPham!C:C, "T28") - SUMIFS(NhatKy_ViPham!K:K, NhatKy_ViPham!E:E, "11_Ly_B", NhatKy_ViPham!F:F, B22, NhatKy_ViPham!C:C, "T28")</f>
        <v>100</v>
      </c>
      <c r="AT22" s="6">
        <f>100 + SUMIFS(NhatKy_ViPham!J:J, NhatKy_ViPham!E:E, "11_Ly_B", NhatKy_ViPham!F:F, B22, NhatKy_ViPham!C:C, "T29") - SUMIFS(NhatKy_ViPham!K:K, NhatKy_ViPham!E:E, "11_Ly_B", NhatKy_ViPham!F:F, B22, NhatKy_ViPham!C:C, "T29")</f>
        <v>100</v>
      </c>
      <c r="AU22" s="6">
        <f>100 + SUMIFS(NhatKy_ViPham!J:J, NhatKy_ViPham!E:E, "11_Ly_B", NhatKy_ViPham!F:F, B22, NhatKy_ViPham!C:C, "T30") - SUMIFS(NhatKy_ViPham!K:K, NhatKy_ViPham!E:E, "11_Ly_B", NhatKy_ViPham!F:F, B22, NhatKy_ViPham!C:C, "T30")</f>
        <v>100</v>
      </c>
      <c r="AV22" s="6">
        <f>100 + SUMIFS(NhatKy_ViPham!J:J, NhatKy_ViPham!E:E, "11_Ly_B", NhatKy_ViPham!F:F, B22, NhatKy_ViPham!C:C, "T31") - SUMIFS(NhatKy_ViPham!K:K, NhatKy_ViPham!E:E, "11_Ly_B", NhatKy_ViPham!F:F, B22, NhatKy_ViPham!C:C, "T31")</f>
        <v>100</v>
      </c>
      <c r="AW22" s="6">
        <f>100 + SUMIFS(NhatKy_ViPham!J:J, NhatKy_ViPham!E:E, "11_Ly_B", NhatKy_ViPham!F:F, B22, NhatKy_ViPham!C:C, "T32") - SUMIFS(NhatKy_ViPham!K:K, NhatKy_ViPham!E:E, "11_Ly_B", NhatKy_ViPham!F:F, B22, NhatKy_ViPham!C:C, "T32")</f>
        <v>100</v>
      </c>
      <c r="AX22" s="6">
        <f>100 + SUMIFS(NhatKy_ViPham!J:J, NhatKy_ViPham!E:E, "11_Ly_B", NhatKy_ViPham!F:F, B22, NhatKy_ViPham!C:C, "T33") - SUMIFS(NhatKy_ViPham!K:K, NhatKy_ViPham!E:E, "11_Ly_B", NhatKy_ViPham!F:F, B22, NhatKy_ViPham!C:C, "T33")</f>
        <v>100</v>
      </c>
      <c r="AY22" s="6">
        <f>100 + SUMIFS(NhatKy_ViPham!J:J, NhatKy_ViPham!E:E, "11_Ly_B", NhatKy_ViPham!F:F, B22, NhatKy_ViPham!C:C, "T34") - SUMIFS(NhatKy_ViPham!K:K, NhatKy_ViPham!E:E, "11_Ly_B", NhatKy_ViPham!F:F, B22, NhatKy_ViPham!C:C, "T34")</f>
        <v>100</v>
      </c>
      <c r="AZ22" s="6">
        <f>100 + SUMIFS(NhatKy_ViPham!J:J, NhatKy_ViPham!E:E, "11_Ly_B", NhatKy_ViPham!F:F, B22, NhatKy_ViPham!C:C, "T35") - SUMIFS(NhatKy_ViPham!K:K, NhatKy_ViPham!E:E, "11_Ly_B", NhatKy_ViPham!F:F, B22, NhatKy_ViPham!C:C, "T35")</f>
        <v>100</v>
      </c>
      <c r="BA22" s="12">
        <f t="shared" si="0"/>
        <v>100</v>
      </c>
      <c r="BB22" s="11" t="s">
        <v>430</v>
      </c>
      <c r="BC22" s="16" t="str">
        <f t="shared" si="1"/>
        <v>Tốt</v>
      </c>
      <c r="BD22" s="15" t="str">
        <f t="shared" si="2"/>
        <v>🟢 BÌNH THƯỜNG</v>
      </c>
    </row>
    <row r="23" spans="1:56" x14ac:dyDescent="0.25">
      <c r="A23" s="4">
        <v>15</v>
      </c>
      <c r="B23" s="10" t="s">
        <v>1603</v>
      </c>
      <c r="C23" s="4" t="s">
        <v>1563</v>
      </c>
      <c r="D23" s="4" t="s">
        <v>435</v>
      </c>
      <c r="E23" s="11" t="s">
        <v>430</v>
      </c>
      <c r="F23" s="7">
        <f>SUMIFS(NhatKy_ViPham!K:K, NhatKy_ViPham!E:E, "11_Ly_B", NhatKy_ViPham!F:F, B23, NhatKy_ViPham!H:H, "L01")</f>
        <v>0</v>
      </c>
      <c r="G23" s="7">
        <f>SUMIFS(NhatKy_ViPham!K:K, NhatKy_ViPham!E:E, "11_Ly_B", NhatKy_ViPham!F:F, B23, NhatKy_ViPham!H:H, "L02")</f>
        <v>0</v>
      </c>
      <c r="H23" s="7">
        <f>SUMIFS(NhatKy_ViPham!K:K, NhatKy_ViPham!E:E, "11_Ly_B", NhatKy_ViPham!F:F, B23, NhatKy_ViPham!H:H, "L03")</f>
        <v>0</v>
      </c>
      <c r="I23" s="7">
        <f>SUMIFS(NhatKy_ViPham!K:K, NhatKy_ViPham!E:E, "11_Ly_B", NhatKy_ViPham!F:F, B23, NhatKy_ViPham!H:H, "L04")</f>
        <v>0</v>
      </c>
      <c r="J23" s="7">
        <f>SUMIFS(NhatKy_ViPham!K:K, NhatKy_ViPham!E:E, "11_Ly_B", NhatKy_ViPham!F:F, B23, NhatKy_ViPham!H:H, "L05")</f>
        <v>0</v>
      </c>
      <c r="K23" s="7">
        <f>SUMIFS(NhatKy_ViPham!K:K, NhatKy_ViPham!E:E, "11_Ly_B", NhatKy_ViPham!F:F, B23, NhatKy_ViPham!H:H, "L06")</f>
        <v>0</v>
      </c>
      <c r="L23" s="7">
        <f>SUMIFS(NhatKy_ViPham!K:K, NhatKy_ViPham!E:E, "11_Ly_B", NhatKy_ViPham!F:F, B23, NhatKy_ViPham!H:H, "L07")</f>
        <v>0</v>
      </c>
      <c r="M23" s="7">
        <f>SUMIFS(NhatKy_ViPham!K:K, NhatKy_ViPham!E:E, "11_Ly_B", NhatKy_ViPham!F:F, B23, NhatKy_ViPham!H:H, "L08")</f>
        <v>0</v>
      </c>
      <c r="N23" s="7">
        <f>SUMIFS(NhatKy_ViPham!K:K, NhatKy_ViPham!E:E, "11_Ly_B", NhatKy_ViPham!F:F, B23, NhatKy_ViPham!H:H, "L09")</f>
        <v>0</v>
      </c>
      <c r="O23" s="7">
        <f>SUMIFS(NhatKy_ViPham!K:K, NhatKy_ViPham!E:E, "11_Ly_B", NhatKy_ViPham!F:F, B23, NhatKy_ViPham!H:H, "L10")</f>
        <v>0</v>
      </c>
      <c r="P23" s="12">
        <f>SUMIFS(NhatKy_ViPham!J:J, NhatKy_ViPham!E:E, "11_Ly_B", NhatKy_ViPham!F:F, B23)</f>
        <v>0</v>
      </c>
      <c r="Q23" s="13">
        <f>SUMIFS(NhatKy_ViPham!K:K, NhatKy_ViPham!E:E, "11_Ly_B", NhatKy_ViPham!F:F, B23)</f>
        <v>0</v>
      </c>
      <c r="R23" s="7">
        <f>100 + SUMIFS(NhatKy_ViPham!J:J, NhatKy_ViPham!E:E, "11_Ly_B", NhatKy_ViPham!F:F, B23, NhatKy_ViPham!C:C, "T1") - SUMIFS(NhatKy_ViPham!K:K, NhatKy_ViPham!E:E, "11_Ly_B", NhatKy_ViPham!F:F, B23, NhatKy_ViPham!C:C, "T1")</f>
        <v>100</v>
      </c>
      <c r="S23" s="7">
        <f>100 + SUMIFS(NhatKy_ViPham!J:J, NhatKy_ViPham!E:E, "11_Ly_B", NhatKy_ViPham!F:F, B23, NhatKy_ViPham!C:C, "T2") - SUMIFS(NhatKy_ViPham!K:K, NhatKy_ViPham!E:E, "11_Ly_B", NhatKy_ViPham!F:F, B23, NhatKy_ViPham!C:C, "T2")</f>
        <v>100</v>
      </c>
      <c r="T23" s="7">
        <f>100 + SUMIFS(NhatKy_ViPham!J:J, NhatKy_ViPham!E:E, "11_Ly_B", NhatKy_ViPham!F:F, B23, NhatKy_ViPham!C:C, "T3") - SUMIFS(NhatKy_ViPham!K:K, NhatKy_ViPham!E:E, "11_Ly_B", NhatKy_ViPham!F:F, B23, NhatKy_ViPham!C:C, "T3")</f>
        <v>100</v>
      </c>
      <c r="U23" s="7">
        <f>100 + SUMIFS(NhatKy_ViPham!J:J, NhatKy_ViPham!E:E, "11_Ly_B", NhatKy_ViPham!F:F, B23, NhatKy_ViPham!C:C, "T4") - SUMIFS(NhatKy_ViPham!K:K, NhatKy_ViPham!E:E, "11_Ly_B", NhatKy_ViPham!F:F, B23, NhatKy_ViPham!C:C, "T4")</f>
        <v>100</v>
      </c>
      <c r="V23" s="7">
        <f>100 + SUMIFS(NhatKy_ViPham!J:J, NhatKy_ViPham!E:E, "11_Ly_B", NhatKy_ViPham!F:F, B23, NhatKy_ViPham!C:C, "T5") - SUMIFS(NhatKy_ViPham!K:K, NhatKy_ViPham!E:E, "11_Ly_B", NhatKy_ViPham!F:F, B23, NhatKy_ViPham!C:C, "T5")</f>
        <v>100</v>
      </c>
      <c r="W23" s="7">
        <f>100 + SUMIFS(NhatKy_ViPham!J:J, NhatKy_ViPham!E:E, "11_Ly_B", NhatKy_ViPham!F:F, B23, NhatKy_ViPham!C:C, "T6") - SUMIFS(NhatKy_ViPham!K:K, NhatKy_ViPham!E:E, "11_Ly_B", NhatKy_ViPham!F:F, B23, NhatKy_ViPham!C:C, "T6")</f>
        <v>100</v>
      </c>
      <c r="X23" s="7">
        <f>100 + SUMIFS(NhatKy_ViPham!J:J, NhatKy_ViPham!E:E, "11_Ly_B", NhatKy_ViPham!F:F, B23, NhatKy_ViPham!C:C, "T7") - SUMIFS(NhatKy_ViPham!K:K, NhatKy_ViPham!E:E, "11_Ly_B", NhatKy_ViPham!F:F, B23, NhatKy_ViPham!C:C, "T7")</f>
        <v>100</v>
      </c>
      <c r="Y23" s="7">
        <f>100 + SUMIFS(NhatKy_ViPham!J:J, NhatKy_ViPham!E:E, "11_Ly_B", NhatKy_ViPham!F:F, B23, NhatKy_ViPham!C:C, "T8") - SUMIFS(NhatKy_ViPham!K:K, NhatKy_ViPham!E:E, "11_Ly_B", NhatKy_ViPham!F:F, B23, NhatKy_ViPham!C:C, "T8")</f>
        <v>100</v>
      </c>
      <c r="Z23" s="7">
        <f>100 + SUMIFS(NhatKy_ViPham!J:J, NhatKy_ViPham!E:E, "11_Ly_B", NhatKy_ViPham!F:F, B23, NhatKy_ViPham!C:C, "T9") - SUMIFS(NhatKy_ViPham!K:K, NhatKy_ViPham!E:E, "11_Ly_B", NhatKy_ViPham!F:F, B23, NhatKy_ViPham!C:C, "T9")</f>
        <v>100</v>
      </c>
      <c r="AA23" s="7">
        <f>100 + SUMIFS(NhatKy_ViPham!J:J, NhatKy_ViPham!E:E, "11_Ly_B", NhatKy_ViPham!F:F, B23, NhatKy_ViPham!C:C, "T10") - SUMIFS(NhatKy_ViPham!K:K, NhatKy_ViPham!E:E, "11_Ly_B", NhatKy_ViPham!F:F, B23, NhatKy_ViPham!C:C, "T10")</f>
        <v>100</v>
      </c>
      <c r="AB23" s="7">
        <f>100 + SUMIFS(NhatKy_ViPham!J:J, NhatKy_ViPham!E:E, "11_Ly_B", NhatKy_ViPham!F:F, B23, NhatKy_ViPham!C:C, "T11") - SUMIFS(NhatKy_ViPham!K:K, NhatKy_ViPham!E:E, "11_Ly_B", NhatKy_ViPham!F:F, B23, NhatKy_ViPham!C:C, "T11")</f>
        <v>100</v>
      </c>
      <c r="AC23" s="7">
        <f>100 + SUMIFS(NhatKy_ViPham!J:J, NhatKy_ViPham!E:E, "11_Ly_B", NhatKy_ViPham!F:F, B23, NhatKy_ViPham!C:C, "T12") - SUMIFS(NhatKy_ViPham!K:K, NhatKy_ViPham!E:E, "11_Ly_B", NhatKy_ViPham!F:F, B23, NhatKy_ViPham!C:C, "T12")</f>
        <v>100</v>
      </c>
      <c r="AD23" s="7">
        <f>100 + SUMIFS(NhatKy_ViPham!J:J, NhatKy_ViPham!E:E, "11_Ly_B", NhatKy_ViPham!F:F, B23, NhatKy_ViPham!C:C, "T13") - SUMIFS(NhatKy_ViPham!K:K, NhatKy_ViPham!E:E, "11_Ly_B", NhatKy_ViPham!F:F, B23, NhatKy_ViPham!C:C, "T13")</f>
        <v>100</v>
      </c>
      <c r="AE23" s="7">
        <f>100 + SUMIFS(NhatKy_ViPham!J:J, NhatKy_ViPham!E:E, "11_Ly_B", NhatKy_ViPham!F:F, B23, NhatKy_ViPham!C:C, "T14") - SUMIFS(NhatKy_ViPham!K:K, NhatKy_ViPham!E:E, "11_Ly_B", NhatKy_ViPham!F:F, B23, NhatKy_ViPham!C:C, "T14")</f>
        <v>100</v>
      </c>
      <c r="AF23" s="7">
        <f>100 + SUMIFS(NhatKy_ViPham!J:J, NhatKy_ViPham!E:E, "11_Ly_B", NhatKy_ViPham!F:F, B23, NhatKy_ViPham!C:C, "T15") - SUMIFS(NhatKy_ViPham!K:K, NhatKy_ViPham!E:E, "11_Ly_B", NhatKy_ViPham!F:F, B23, NhatKy_ViPham!C:C, "T15")</f>
        <v>100</v>
      </c>
      <c r="AG23" s="7">
        <f>100 + SUMIFS(NhatKy_ViPham!J:J, NhatKy_ViPham!E:E, "11_Ly_B", NhatKy_ViPham!F:F, B23, NhatKy_ViPham!C:C, "T16") - SUMIFS(NhatKy_ViPham!K:K, NhatKy_ViPham!E:E, "11_Ly_B", NhatKy_ViPham!F:F, B23, NhatKy_ViPham!C:C, "T16")</f>
        <v>100</v>
      </c>
      <c r="AH23" s="7">
        <f>100 + SUMIFS(NhatKy_ViPham!J:J, NhatKy_ViPham!E:E, "11_Ly_B", NhatKy_ViPham!F:F, B23, NhatKy_ViPham!C:C, "T17") - SUMIFS(NhatKy_ViPham!K:K, NhatKy_ViPham!E:E, "11_Ly_B", NhatKy_ViPham!F:F, B23, NhatKy_ViPham!C:C, "T17")</f>
        <v>100</v>
      </c>
      <c r="AI23" s="7">
        <f>100 + SUMIFS(NhatKy_ViPham!J:J, NhatKy_ViPham!E:E, "11_Ly_B", NhatKy_ViPham!F:F, B23, NhatKy_ViPham!C:C, "T18") - SUMIFS(NhatKy_ViPham!K:K, NhatKy_ViPham!E:E, "11_Ly_B", NhatKy_ViPham!F:F, B23, NhatKy_ViPham!C:C, "T18")</f>
        <v>100</v>
      </c>
      <c r="AJ23" s="7">
        <f>100 + SUMIFS(NhatKy_ViPham!J:J, NhatKy_ViPham!E:E, "11_Ly_B", NhatKy_ViPham!F:F, B23, NhatKy_ViPham!C:C, "T19") - SUMIFS(NhatKy_ViPham!K:K, NhatKy_ViPham!E:E, "11_Ly_B", NhatKy_ViPham!F:F, B23, NhatKy_ViPham!C:C, "T19")</f>
        <v>100</v>
      </c>
      <c r="AK23" s="7">
        <f>100 + SUMIFS(NhatKy_ViPham!J:J, NhatKy_ViPham!E:E, "11_Ly_B", NhatKy_ViPham!F:F, B23, NhatKy_ViPham!C:C, "T20") - SUMIFS(NhatKy_ViPham!K:K, NhatKy_ViPham!E:E, "11_Ly_B", NhatKy_ViPham!F:F, B23, NhatKy_ViPham!C:C, "T20")</f>
        <v>100</v>
      </c>
      <c r="AL23" s="7">
        <f>100 + SUMIFS(NhatKy_ViPham!J:J, NhatKy_ViPham!E:E, "11_Ly_B", NhatKy_ViPham!F:F, B23, NhatKy_ViPham!C:C, "T21") - SUMIFS(NhatKy_ViPham!K:K, NhatKy_ViPham!E:E, "11_Ly_B", NhatKy_ViPham!F:F, B23, NhatKy_ViPham!C:C, "T21")</f>
        <v>100</v>
      </c>
      <c r="AM23" s="7">
        <f>100 + SUMIFS(NhatKy_ViPham!J:J, NhatKy_ViPham!E:E, "11_Ly_B", NhatKy_ViPham!F:F, B23, NhatKy_ViPham!C:C, "T22") - SUMIFS(NhatKy_ViPham!K:K, NhatKy_ViPham!E:E, "11_Ly_B", NhatKy_ViPham!F:F, B23, NhatKy_ViPham!C:C, "T22")</f>
        <v>100</v>
      </c>
      <c r="AN23" s="7">
        <f>100 + SUMIFS(NhatKy_ViPham!J:J, NhatKy_ViPham!E:E, "11_Ly_B", NhatKy_ViPham!F:F, B23, NhatKy_ViPham!C:C, "T23") - SUMIFS(NhatKy_ViPham!K:K, NhatKy_ViPham!E:E, "11_Ly_B", NhatKy_ViPham!F:F, B23, NhatKy_ViPham!C:C, "T23")</f>
        <v>100</v>
      </c>
      <c r="AO23" s="7">
        <f>100 + SUMIFS(NhatKy_ViPham!J:J, NhatKy_ViPham!E:E, "11_Ly_B", NhatKy_ViPham!F:F, B23, NhatKy_ViPham!C:C, "T24") - SUMIFS(NhatKy_ViPham!K:K, NhatKy_ViPham!E:E, "11_Ly_B", NhatKy_ViPham!F:F, B23, NhatKy_ViPham!C:C, "T24")</f>
        <v>100</v>
      </c>
      <c r="AP23" s="7">
        <f>100 + SUMIFS(NhatKy_ViPham!J:J, NhatKy_ViPham!E:E, "11_Ly_B", NhatKy_ViPham!F:F, B23, NhatKy_ViPham!C:C, "T25") - SUMIFS(NhatKy_ViPham!K:K, NhatKy_ViPham!E:E, "11_Ly_B", NhatKy_ViPham!F:F, B23, NhatKy_ViPham!C:C, "T25")</f>
        <v>100</v>
      </c>
      <c r="AQ23" s="7">
        <f>100 + SUMIFS(NhatKy_ViPham!J:J, NhatKy_ViPham!E:E, "11_Ly_B", NhatKy_ViPham!F:F, B23, NhatKy_ViPham!C:C, "T26") - SUMIFS(NhatKy_ViPham!K:K, NhatKy_ViPham!E:E, "11_Ly_B", NhatKy_ViPham!F:F, B23, NhatKy_ViPham!C:C, "T26")</f>
        <v>100</v>
      </c>
      <c r="AR23" s="7">
        <f>100 + SUMIFS(NhatKy_ViPham!J:J, NhatKy_ViPham!E:E, "11_Ly_B", NhatKy_ViPham!F:F, B23, NhatKy_ViPham!C:C, "T27") - SUMIFS(NhatKy_ViPham!K:K, NhatKy_ViPham!E:E, "11_Ly_B", NhatKy_ViPham!F:F, B23, NhatKy_ViPham!C:C, "T27")</f>
        <v>100</v>
      </c>
      <c r="AS23" s="7">
        <f>100 + SUMIFS(NhatKy_ViPham!J:J, NhatKy_ViPham!E:E, "11_Ly_B", NhatKy_ViPham!F:F, B23, NhatKy_ViPham!C:C, "T28") - SUMIFS(NhatKy_ViPham!K:K, NhatKy_ViPham!E:E, "11_Ly_B", NhatKy_ViPham!F:F, B23, NhatKy_ViPham!C:C, "T28")</f>
        <v>100</v>
      </c>
      <c r="AT23" s="7">
        <f>100 + SUMIFS(NhatKy_ViPham!J:J, NhatKy_ViPham!E:E, "11_Ly_B", NhatKy_ViPham!F:F, B23, NhatKy_ViPham!C:C, "T29") - SUMIFS(NhatKy_ViPham!K:K, NhatKy_ViPham!E:E, "11_Ly_B", NhatKy_ViPham!F:F, B23, NhatKy_ViPham!C:C, "T29")</f>
        <v>100</v>
      </c>
      <c r="AU23" s="7">
        <f>100 + SUMIFS(NhatKy_ViPham!J:J, NhatKy_ViPham!E:E, "11_Ly_B", NhatKy_ViPham!F:F, B23, NhatKy_ViPham!C:C, "T30") - SUMIFS(NhatKy_ViPham!K:K, NhatKy_ViPham!E:E, "11_Ly_B", NhatKy_ViPham!F:F, B23, NhatKy_ViPham!C:C, "T30")</f>
        <v>100</v>
      </c>
      <c r="AV23" s="7">
        <f>100 + SUMIFS(NhatKy_ViPham!J:J, NhatKy_ViPham!E:E, "11_Ly_B", NhatKy_ViPham!F:F, B23, NhatKy_ViPham!C:C, "T31") - SUMIFS(NhatKy_ViPham!K:K, NhatKy_ViPham!E:E, "11_Ly_B", NhatKy_ViPham!F:F, B23, NhatKy_ViPham!C:C, "T31")</f>
        <v>100</v>
      </c>
      <c r="AW23" s="7">
        <f>100 + SUMIFS(NhatKy_ViPham!J:J, NhatKy_ViPham!E:E, "11_Ly_B", NhatKy_ViPham!F:F, B23, NhatKy_ViPham!C:C, "T32") - SUMIFS(NhatKy_ViPham!K:K, NhatKy_ViPham!E:E, "11_Ly_B", NhatKy_ViPham!F:F, B23, NhatKy_ViPham!C:C, "T32")</f>
        <v>100</v>
      </c>
      <c r="AX23" s="7">
        <f>100 + SUMIFS(NhatKy_ViPham!J:J, NhatKy_ViPham!E:E, "11_Ly_B", NhatKy_ViPham!F:F, B23, NhatKy_ViPham!C:C, "T33") - SUMIFS(NhatKy_ViPham!K:K, NhatKy_ViPham!E:E, "11_Ly_B", NhatKy_ViPham!F:F, B23, NhatKy_ViPham!C:C, "T33")</f>
        <v>100</v>
      </c>
      <c r="AY23" s="7">
        <f>100 + SUMIFS(NhatKy_ViPham!J:J, NhatKy_ViPham!E:E, "11_Ly_B", NhatKy_ViPham!F:F, B23, NhatKy_ViPham!C:C, "T34") - SUMIFS(NhatKy_ViPham!K:K, NhatKy_ViPham!E:E, "11_Ly_B", NhatKy_ViPham!F:F, B23, NhatKy_ViPham!C:C, "T34")</f>
        <v>100</v>
      </c>
      <c r="AZ23" s="7">
        <f>100 + SUMIFS(NhatKy_ViPham!J:J, NhatKy_ViPham!E:E, "11_Ly_B", NhatKy_ViPham!F:F, B23, NhatKy_ViPham!C:C, "T35") - SUMIFS(NhatKy_ViPham!K:K, NhatKy_ViPham!E:E, "11_Ly_B", NhatKy_ViPham!F:F, B23, NhatKy_ViPham!C:C, "T35")</f>
        <v>100</v>
      </c>
      <c r="BA23" s="12">
        <f t="shared" si="0"/>
        <v>100</v>
      </c>
      <c r="BB23" s="11" t="s">
        <v>430</v>
      </c>
      <c r="BC23" s="14" t="str">
        <f t="shared" si="1"/>
        <v>Tốt</v>
      </c>
      <c r="BD23" s="10" t="str">
        <f t="shared" si="2"/>
        <v>🟢 BÌNH THƯỜNG</v>
      </c>
    </row>
    <row r="24" spans="1:56" x14ac:dyDescent="0.25">
      <c r="A24" s="5">
        <v>16</v>
      </c>
      <c r="B24" s="15" t="s">
        <v>641</v>
      </c>
      <c r="C24" s="5" t="s">
        <v>1454</v>
      </c>
      <c r="D24" s="5" t="s">
        <v>435</v>
      </c>
      <c r="E24" s="11" t="s">
        <v>430</v>
      </c>
      <c r="F24" s="6">
        <f>SUMIFS(NhatKy_ViPham!K:K, NhatKy_ViPham!E:E, "11_Ly_B", NhatKy_ViPham!F:F, B24, NhatKy_ViPham!H:H, "L01")</f>
        <v>0</v>
      </c>
      <c r="G24" s="6">
        <f>SUMIFS(NhatKy_ViPham!K:K, NhatKy_ViPham!E:E, "11_Ly_B", NhatKy_ViPham!F:F, B24, NhatKy_ViPham!H:H, "L02")</f>
        <v>0</v>
      </c>
      <c r="H24" s="6">
        <f>SUMIFS(NhatKy_ViPham!K:K, NhatKy_ViPham!E:E, "11_Ly_B", NhatKy_ViPham!F:F, B24, NhatKy_ViPham!H:H, "L03")</f>
        <v>0</v>
      </c>
      <c r="I24" s="6">
        <f>SUMIFS(NhatKy_ViPham!K:K, NhatKy_ViPham!E:E, "11_Ly_B", NhatKy_ViPham!F:F, B24, NhatKy_ViPham!H:H, "L04")</f>
        <v>0</v>
      </c>
      <c r="J24" s="6">
        <f>SUMIFS(NhatKy_ViPham!K:K, NhatKy_ViPham!E:E, "11_Ly_B", NhatKy_ViPham!F:F, B24, NhatKy_ViPham!H:H, "L05")</f>
        <v>0</v>
      </c>
      <c r="K24" s="6">
        <f>SUMIFS(NhatKy_ViPham!K:K, NhatKy_ViPham!E:E, "11_Ly_B", NhatKy_ViPham!F:F, B24, NhatKy_ViPham!H:H, "L06")</f>
        <v>0</v>
      </c>
      <c r="L24" s="6">
        <f>SUMIFS(NhatKy_ViPham!K:K, NhatKy_ViPham!E:E, "11_Ly_B", NhatKy_ViPham!F:F, B24, NhatKy_ViPham!H:H, "L07")</f>
        <v>0</v>
      </c>
      <c r="M24" s="6">
        <f>SUMIFS(NhatKy_ViPham!K:K, NhatKy_ViPham!E:E, "11_Ly_B", NhatKy_ViPham!F:F, B24, NhatKy_ViPham!H:H, "L08")</f>
        <v>0</v>
      </c>
      <c r="N24" s="6">
        <f>SUMIFS(NhatKy_ViPham!K:K, NhatKy_ViPham!E:E, "11_Ly_B", NhatKy_ViPham!F:F, B24, NhatKy_ViPham!H:H, "L09")</f>
        <v>0</v>
      </c>
      <c r="O24" s="6">
        <f>SUMIFS(NhatKy_ViPham!K:K, NhatKy_ViPham!E:E, "11_Ly_B", NhatKy_ViPham!F:F, B24, NhatKy_ViPham!H:H, "L10")</f>
        <v>0</v>
      </c>
      <c r="P24" s="12">
        <f>SUMIFS(NhatKy_ViPham!J:J, NhatKy_ViPham!E:E, "11_Ly_B", NhatKy_ViPham!F:F, B24)</f>
        <v>0</v>
      </c>
      <c r="Q24" s="13">
        <f>SUMIFS(NhatKy_ViPham!K:K, NhatKy_ViPham!E:E, "11_Ly_B", NhatKy_ViPham!F:F, B24)</f>
        <v>0</v>
      </c>
      <c r="R24" s="6">
        <f>100 + SUMIFS(NhatKy_ViPham!J:J, NhatKy_ViPham!E:E, "11_Ly_B", NhatKy_ViPham!F:F, B24, NhatKy_ViPham!C:C, "T1") - SUMIFS(NhatKy_ViPham!K:K, NhatKy_ViPham!E:E, "11_Ly_B", NhatKy_ViPham!F:F, B24, NhatKy_ViPham!C:C, "T1")</f>
        <v>100</v>
      </c>
      <c r="S24" s="6">
        <f>100 + SUMIFS(NhatKy_ViPham!J:J, NhatKy_ViPham!E:E, "11_Ly_B", NhatKy_ViPham!F:F, B24, NhatKy_ViPham!C:C, "T2") - SUMIFS(NhatKy_ViPham!K:K, NhatKy_ViPham!E:E, "11_Ly_B", NhatKy_ViPham!F:F, B24, NhatKy_ViPham!C:C, "T2")</f>
        <v>100</v>
      </c>
      <c r="T24" s="6">
        <f>100 + SUMIFS(NhatKy_ViPham!J:J, NhatKy_ViPham!E:E, "11_Ly_B", NhatKy_ViPham!F:F, B24, NhatKy_ViPham!C:C, "T3") - SUMIFS(NhatKy_ViPham!K:K, NhatKy_ViPham!E:E, "11_Ly_B", NhatKy_ViPham!F:F, B24, NhatKy_ViPham!C:C, "T3")</f>
        <v>100</v>
      </c>
      <c r="U24" s="6">
        <f>100 + SUMIFS(NhatKy_ViPham!J:J, NhatKy_ViPham!E:E, "11_Ly_B", NhatKy_ViPham!F:F, B24, NhatKy_ViPham!C:C, "T4") - SUMIFS(NhatKy_ViPham!K:K, NhatKy_ViPham!E:E, "11_Ly_B", NhatKy_ViPham!F:F, B24, NhatKy_ViPham!C:C, "T4")</f>
        <v>100</v>
      </c>
      <c r="V24" s="6">
        <f>100 + SUMIFS(NhatKy_ViPham!J:J, NhatKy_ViPham!E:E, "11_Ly_B", NhatKy_ViPham!F:F, B24, NhatKy_ViPham!C:C, "T5") - SUMIFS(NhatKy_ViPham!K:K, NhatKy_ViPham!E:E, "11_Ly_B", NhatKy_ViPham!F:F, B24, NhatKy_ViPham!C:C, "T5")</f>
        <v>100</v>
      </c>
      <c r="W24" s="6">
        <f>100 + SUMIFS(NhatKy_ViPham!J:J, NhatKy_ViPham!E:E, "11_Ly_B", NhatKy_ViPham!F:F, B24, NhatKy_ViPham!C:C, "T6") - SUMIFS(NhatKy_ViPham!K:K, NhatKy_ViPham!E:E, "11_Ly_B", NhatKy_ViPham!F:F, B24, NhatKy_ViPham!C:C, "T6")</f>
        <v>100</v>
      </c>
      <c r="X24" s="6">
        <f>100 + SUMIFS(NhatKy_ViPham!J:J, NhatKy_ViPham!E:E, "11_Ly_B", NhatKy_ViPham!F:F, B24, NhatKy_ViPham!C:C, "T7") - SUMIFS(NhatKy_ViPham!K:K, NhatKy_ViPham!E:E, "11_Ly_B", NhatKy_ViPham!F:F, B24, NhatKy_ViPham!C:C, "T7")</f>
        <v>100</v>
      </c>
      <c r="Y24" s="6">
        <f>100 + SUMIFS(NhatKy_ViPham!J:J, NhatKy_ViPham!E:E, "11_Ly_B", NhatKy_ViPham!F:F, B24, NhatKy_ViPham!C:C, "T8") - SUMIFS(NhatKy_ViPham!K:K, NhatKy_ViPham!E:E, "11_Ly_B", NhatKy_ViPham!F:F, B24, NhatKy_ViPham!C:C, "T8")</f>
        <v>100</v>
      </c>
      <c r="Z24" s="6">
        <f>100 + SUMIFS(NhatKy_ViPham!J:J, NhatKy_ViPham!E:E, "11_Ly_B", NhatKy_ViPham!F:F, B24, NhatKy_ViPham!C:C, "T9") - SUMIFS(NhatKy_ViPham!K:K, NhatKy_ViPham!E:E, "11_Ly_B", NhatKy_ViPham!F:F, B24, NhatKy_ViPham!C:C, "T9")</f>
        <v>100</v>
      </c>
      <c r="AA24" s="6">
        <f>100 + SUMIFS(NhatKy_ViPham!J:J, NhatKy_ViPham!E:E, "11_Ly_B", NhatKy_ViPham!F:F, B24, NhatKy_ViPham!C:C, "T10") - SUMIFS(NhatKy_ViPham!K:K, NhatKy_ViPham!E:E, "11_Ly_B", NhatKy_ViPham!F:F, B24, NhatKy_ViPham!C:C, "T10")</f>
        <v>100</v>
      </c>
      <c r="AB24" s="6">
        <f>100 + SUMIFS(NhatKy_ViPham!J:J, NhatKy_ViPham!E:E, "11_Ly_B", NhatKy_ViPham!F:F, B24, NhatKy_ViPham!C:C, "T11") - SUMIFS(NhatKy_ViPham!K:K, NhatKy_ViPham!E:E, "11_Ly_B", NhatKy_ViPham!F:F, B24, NhatKy_ViPham!C:C, "T11")</f>
        <v>100</v>
      </c>
      <c r="AC24" s="6">
        <f>100 + SUMIFS(NhatKy_ViPham!J:J, NhatKy_ViPham!E:E, "11_Ly_B", NhatKy_ViPham!F:F, B24, NhatKy_ViPham!C:C, "T12") - SUMIFS(NhatKy_ViPham!K:K, NhatKy_ViPham!E:E, "11_Ly_B", NhatKy_ViPham!F:F, B24, NhatKy_ViPham!C:C, "T12")</f>
        <v>100</v>
      </c>
      <c r="AD24" s="6">
        <f>100 + SUMIFS(NhatKy_ViPham!J:J, NhatKy_ViPham!E:E, "11_Ly_B", NhatKy_ViPham!F:F, B24, NhatKy_ViPham!C:C, "T13") - SUMIFS(NhatKy_ViPham!K:K, NhatKy_ViPham!E:E, "11_Ly_B", NhatKy_ViPham!F:F, B24, NhatKy_ViPham!C:C, "T13")</f>
        <v>100</v>
      </c>
      <c r="AE24" s="6">
        <f>100 + SUMIFS(NhatKy_ViPham!J:J, NhatKy_ViPham!E:E, "11_Ly_B", NhatKy_ViPham!F:F, B24, NhatKy_ViPham!C:C, "T14") - SUMIFS(NhatKy_ViPham!K:K, NhatKy_ViPham!E:E, "11_Ly_B", NhatKy_ViPham!F:F, B24, NhatKy_ViPham!C:C, "T14")</f>
        <v>100</v>
      </c>
      <c r="AF24" s="6">
        <f>100 + SUMIFS(NhatKy_ViPham!J:J, NhatKy_ViPham!E:E, "11_Ly_B", NhatKy_ViPham!F:F, B24, NhatKy_ViPham!C:C, "T15") - SUMIFS(NhatKy_ViPham!K:K, NhatKy_ViPham!E:E, "11_Ly_B", NhatKy_ViPham!F:F, B24, NhatKy_ViPham!C:C, "T15")</f>
        <v>100</v>
      </c>
      <c r="AG24" s="6">
        <f>100 + SUMIFS(NhatKy_ViPham!J:J, NhatKy_ViPham!E:E, "11_Ly_B", NhatKy_ViPham!F:F, B24, NhatKy_ViPham!C:C, "T16") - SUMIFS(NhatKy_ViPham!K:K, NhatKy_ViPham!E:E, "11_Ly_B", NhatKy_ViPham!F:F, B24, NhatKy_ViPham!C:C, "T16")</f>
        <v>100</v>
      </c>
      <c r="AH24" s="6">
        <f>100 + SUMIFS(NhatKy_ViPham!J:J, NhatKy_ViPham!E:E, "11_Ly_B", NhatKy_ViPham!F:F, B24, NhatKy_ViPham!C:C, "T17") - SUMIFS(NhatKy_ViPham!K:K, NhatKy_ViPham!E:E, "11_Ly_B", NhatKy_ViPham!F:F, B24, NhatKy_ViPham!C:C, "T17")</f>
        <v>100</v>
      </c>
      <c r="AI24" s="6">
        <f>100 + SUMIFS(NhatKy_ViPham!J:J, NhatKy_ViPham!E:E, "11_Ly_B", NhatKy_ViPham!F:F, B24, NhatKy_ViPham!C:C, "T18") - SUMIFS(NhatKy_ViPham!K:K, NhatKy_ViPham!E:E, "11_Ly_B", NhatKy_ViPham!F:F, B24, NhatKy_ViPham!C:C, "T18")</f>
        <v>100</v>
      </c>
      <c r="AJ24" s="6">
        <f>100 + SUMIFS(NhatKy_ViPham!J:J, NhatKy_ViPham!E:E, "11_Ly_B", NhatKy_ViPham!F:F, B24, NhatKy_ViPham!C:C, "T19") - SUMIFS(NhatKy_ViPham!K:K, NhatKy_ViPham!E:E, "11_Ly_B", NhatKy_ViPham!F:F, B24, NhatKy_ViPham!C:C, "T19")</f>
        <v>100</v>
      </c>
      <c r="AK24" s="6">
        <f>100 + SUMIFS(NhatKy_ViPham!J:J, NhatKy_ViPham!E:E, "11_Ly_B", NhatKy_ViPham!F:F, B24, NhatKy_ViPham!C:C, "T20") - SUMIFS(NhatKy_ViPham!K:K, NhatKy_ViPham!E:E, "11_Ly_B", NhatKy_ViPham!F:F, B24, NhatKy_ViPham!C:C, "T20")</f>
        <v>100</v>
      </c>
      <c r="AL24" s="6">
        <f>100 + SUMIFS(NhatKy_ViPham!J:J, NhatKy_ViPham!E:E, "11_Ly_B", NhatKy_ViPham!F:F, B24, NhatKy_ViPham!C:C, "T21") - SUMIFS(NhatKy_ViPham!K:K, NhatKy_ViPham!E:E, "11_Ly_B", NhatKy_ViPham!F:F, B24, NhatKy_ViPham!C:C, "T21")</f>
        <v>100</v>
      </c>
      <c r="AM24" s="6">
        <f>100 + SUMIFS(NhatKy_ViPham!J:J, NhatKy_ViPham!E:E, "11_Ly_B", NhatKy_ViPham!F:F, B24, NhatKy_ViPham!C:C, "T22") - SUMIFS(NhatKy_ViPham!K:K, NhatKy_ViPham!E:E, "11_Ly_B", NhatKy_ViPham!F:F, B24, NhatKy_ViPham!C:C, "T22")</f>
        <v>100</v>
      </c>
      <c r="AN24" s="6">
        <f>100 + SUMIFS(NhatKy_ViPham!J:J, NhatKy_ViPham!E:E, "11_Ly_B", NhatKy_ViPham!F:F, B24, NhatKy_ViPham!C:C, "T23") - SUMIFS(NhatKy_ViPham!K:K, NhatKy_ViPham!E:E, "11_Ly_B", NhatKy_ViPham!F:F, B24, NhatKy_ViPham!C:C, "T23")</f>
        <v>100</v>
      </c>
      <c r="AO24" s="6">
        <f>100 + SUMIFS(NhatKy_ViPham!J:J, NhatKy_ViPham!E:E, "11_Ly_B", NhatKy_ViPham!F:F, B24, NhatKy_ViPham!C:C, "T24") - SUMIFS(NhatKy_ViPham!K:K, NhatKy_ViPham!E:E, "11_Ly_B", NhatKy_ViPham!F:F, B24, NhatKy_ViPham!C:C, "T24")</f>
        <v>100</v>
      </c>
      <c r="AP24" s="6">
        <f>100 + SUMIFS(NhatKy_ViPham!J:J, NhatKy_ViPham!E:E, "11_Ly_B", NhatKy_ViPham!F:F, B24, NhatKy_ViPham!C:C, "T25") - SUMIFS(NhatKy_ViPham!K:K, NhatKy_ViPham!E:E, "11_Ly_B", NhatKy_ViPham!F:F, B24, NhatKy_ViPham!C:C, "T25")</f>
        <v>100</v>
      </c>
      <c r="AQ24" s="6">
        <f>100 + SUMIFS(NhatKy_ViPham!J:J, NhatKy_ViPham!E:E, "11_Ly_B", NhatKy_ViPham!F:F, B24, NhatKy_ViPham!C:C, "T26") - SUMIFS(NhatKy_ViPham!K:K, NhatKy_ViPham!E:E, "11_Ly_B", NhatKy_ViPham!F:F, B24, NhatKy_ViPham!C:C, "T26")</f>
        <v>100</v>
      </c>
      <c r="AR24" s="6">
        <f>100 + SUMIFS(NhatKy_ViPham!J:J, NhatKy_ViPham!E:E, "11_Ly_B", NhatKy_ViPham!F:F, B24, NhatKy_ViPham!C:C, "T27") - SUMIFS(NhatKy_ViPham!K:K, NhatKy_ViPham!E:E, "11_Ly_B", NhatKy_ViPham!F:F, B24, NhatKy_ViPham!C:C, "T27")</f>
        <v>100</v>
      </c>
      <c r="AS24" s="6">
        <f>100 + SUMIFS(NhatKy_ViPham!J:J, NhatKy_ViPham!E:E, "11_Ly_B", NhatKy_ViPham!F:F, B24, NhatKy_ViPham!C:C, "T28") - SUMIFS(NhatKy_ViPham!K:K, NhatKy_ViPham!E:E, "11_Ly_B", NhatKy_ViPham!F:F, B24, NhatKy_ViPham!C:C, "T28")</f>
        <v>100</v>
      </c>
      <c r="AT24" s="6">
        <f>100 + SUMIFS(NhatKy_ViPham!J:J, NhatKy_ViPham!E:E, "11_Ly_B", NhatKy_ViPham!F:F, B24, NhatKy_ViPham!C:C, "T29") - SUMIFS(NhatKy_ViPham!K:K, NhatKy_ViPham!E:E, "11_Ly_B", NhatKy_ViPham!F:F, B24, NhatKy_ViPham!C:C, "T29")</f>
        <v>100</v>
      </c>
      <c r="AU24" s="6">
        <f>100 + SUMIFS(NhatKy_ViPham!J:J, NhatKy_ViPham!E:E, "11_Ly_B", NhatKy_ViPham!F:F, B24, NhatKy_ViPham!C:C, "T30") - SUMIFS(NhatKy_ViPham!K:K, NhatKy_ViPham!E:E, "11_Ly_B", NhatKy_ViPham!F:F, B24, NhatKy_ViPham!C:C, "T30")</f>
        <v>100</v>
      </c>
      <c r="AV24" s="6">
        <f>100 + SUMIFS(NhatKy_ViPham!J:J, NhatKy_ViPham!E:E, "11_Ly_B", NhatKy_ViPham!F:F, B24, NhatKy_ViPham!C:C, "T31") - SUMIFS(NhatKy_ViPham!K:K, NhatKy_ViPham!E:E, "11_Ly_B", NhatKy_ViPham!F:F, B24, NhatKy_ViPham!C:C, "T31")</f>
        <v>100</v>
      </c>
      <c r="AW24" s="6">
        <f>100 + SUMIFS(NhatKy_ViPham!J:J, NhatKy_ViPham!E:E, "11_Ly_B", NhatKy_ViPham!F:F, B24, NhatKy_ViPham!C:C, "T32") - SUMIFS(NhatKy_ViPham!K:K, NhatKy_ViPham!E:E, "11_Ly_B", NhatKy_ViPham!F:F, B24, NhatKy_ViPham!C:C, "T32")</f>
        <v>100</v>
      </c>
      <c r="AX24" s="6">
        <f>100 + SUMIFS(NhatKy_ViPham!J:J, NhatKy_ViPham!E:E, "11_Ly_B", NhatKy_ViPham!F:F, B24, NhatKy_ViPham!C:C, "T33") - SUMIFS(NhatKy_ViPham!K:K, NhatKy_ViPham!E:E, "11_Ly_B", NhatKy_ViPham!F:F, B24, NhatKy_ViPham!C:C, "T33")</f>
        <v>100</v>
      </c>
      <c r="AY24" s="6">
        <f>100 + SUMIFS(NhatKy_ViPham!J:J, NhatKy_ViPham!E:E, "11_Ly_B", NhatKy_ViPham!F:F, B24, NhatKy_ViPham!C:C, "T34") - SUMIFS(NhatKy_ViPham!K:K, NhatKy_ViPham!E:E, "11_Ly_B", NhatKy_ViPham!F:F, B24, NhatKy_ViPham!C:C, "T34")</f>
        <v>100</v>
      </c>
      <c r="AZ24" s="6">
        <f>100 + SUMIFS(NhatKy_ViPham!J:J, NhatKy_ViPham!E:E, "11_Ly_B", NhatKy_ViPham!F:F, B24, NhatKy_ViPham!C:C, "T35") - SUMIFS(NhatKy_ViPham!K:K, NhatKy_ViPham!E:E, "11_Ly_B", NhatKy_ViPham!F:F, B24, NhatKy_ViPham!C:C, "T35")</f>
        <v>100</v>
      </c>
      <c r="BA24" s="12">
        <f t="shared" si="0"/>
        <v>100</v>
      </c>
      <c r="BB24" s="11" t="s">
        <v>430</v>
      </c>
      <c r="BC24" s="16" t="str">
        <f t="shared" si="1"/>
        <v>Tốt</v>
      </c>
      <c r="BD24" s="15" t="str">
        <f t="shared" si="2"/>
        <v>🟢 BÌNH THƯỜNG</v>
      </c>
    </row>
    <row r="25" spans="1:56" x14ac:dyDescent="0.25">
      <c r="A25" s="4">
        <v>17</v>
      </c>
      <c r="B25" s="10" t="s">
        <v>1604</v>
      </c>
      <c r="C25" s="4" t="s">
        <v>1565</v>
      </c>
      <c r="D25" s="4" t="s">
        <v>435</v>
      </c>
      <c r="E25" s="11" t="s">
        <v>430</v>
      </c>
      <c r="F25" s="7">
        <f>SUMIFS(NhatKy_ViPham!K:K, NhatKy_ViPham!E:E, "11_Ly_B", NhatKy_ViPham!F:F, B25, NhatKy_ViPham!H:H, "L01")</f>
        <v>0</v>
      </c>
      <c r="G25" s="7">
        <f>SUMIFS(NhatKy_ViPham!K:K, NhatKy_ViPham!E:E, "11_Ly_B", NhatKy_ViPham!F:F, B25, NhatKy_ViPham!H:H, "L02")</f>
        <v>0</v>
      </c>
      <c r="H25" s="7">
        <f>SUMIFS(NhatKy_ViPham!K:K, NhatKy_ViPham!E:E, "11_Ly_B", NhatKy_ViPham!F:F, B25, NhatKy_ViPham!H:H, "L03")</f>
        <v>0</v>
      </c>
      <c r="I25" s="7">
        <f>SUMIFS(NhatKy_ViPham!K:K, NhatKy_ViPham!E:E, "11_Ly_B", NhatKy_ViPham!F:F, B25, NhatKy_ViPham!H:H, "L04")</f>
        <v>0</v>
      </c>
      <c r="J25" s="7">
        <f>SUMIFS(NhatKy_ViPham!K:K, NhatKy_ViPham!E:E, "11_Ly_B", NhatKy_ViPham!F:F, B25, NhatKy_ViPham!H:H, "L05")</f>
        <v>0</v>
      </c>
      <c r="K25" s="7">
        <f>SUMIFS(NhatKy_ViPham!K:K, NhatKy_ViPham!E:E, "11_Ly_B", NhatKy_ViPham!F:F, B25, NhatKy_ViPham!H:H, "L06")</f>
        <v>0</v>
      </c>
      <c r="L25" s="7">
        <f>SUMIFS(NhatKy_ViPham!K:K, NhatKy_ViPham!E:E, "11_Ly_B", NhatKy_ViPham!F:F, B25, NhatKy_ViPham!H:H, "L07")</f>
        <v>0</v>
      </c>
      <c r="M25" s="7">
        <f>SUMIFS(NhatKy_ViPham!K:K, NhatKy_ViPham!E:E, "11_Ly_B", NhatKy_ViPham!F:F, B25, NhatKy_ViPham!H:H, "L08")</f>
        <v>0</v>
      </c>
      <c r="N25" s="7">
        <f>SUMIFS(NhatKy_ViPham!K:K, NhatKy_ViPham!E:E, "11_Ly_B", NhatKy_ViPham!F:F, B25, NhatKy_ViPham!H:H, "L09")</f>
        <v>0</v>
      </c>
      <c r="O25" s="7">
        <f>SUMIFS(NhatKy_ViPham!K:K, NhatKy_ViPham!E:E, "11_Ly_B", NhatKy_ViPham!F:F, B25, NhatKy_ViPham!H:H, "L10")</f>
        <v>0</v>
      </c>
      <c r="P25" s="12">
        <f>SUMIFS(NhatKy_ViPham!J:J, NhatKy_ViPham!E:E, "11_Ly_B", NhatKy_ViPham!F:F, B25)</f>
        <v>0</v>
      </c>
      <c r="Q25" s="13">
        <f>SUMIFS(NhatKy_ViPham!K:K, NhatKy_ViPham!E:E, "11_Ly_B", NhatKy_ViPham!F:F, B25)</f>
        <v>0</v>
      </c>
      <c r="R25" s="7">
        <f>100 + SUMIFS(NhatKy_ViPham!J:J, NhatKy_ViPham!E:E, "11_Ly_B", NhatKy_ViPham!F:F, B25, NhatKy_ViPham!C:C, "T1") - SUMIFS(NhatKy_ViPham!K:K, NhatKy_ViPham!E:E, "11_Ly_B", NhatKy_ViPham!F:F, B25, NhatKy_ViPham!C:C, "T1")</f>
        <v>100</v>
      </c>
      <c r="S25" s="7">
        <f>100 + SUMIFS(NhatKy_ViPham!J:J, NhatKy_ViPham!E:E, "11_Ly_B", NhatKy_ViPham!F:F, B25, NhatKy_ViPham!C:C, "T2") - SUMIFS(NhatKy_ViPham!K:K, NhatKy_ViPham!E:E, "11_Ly_B", NhatKy_ViPham!F:F, B25, NhatKy_ViPham!C:C, "T2")</f>
        <v>100</v>
      </c>
      <c r="T25" s="7">
        <f>100 + SUMIFS(NhatKy_ViPham!J:J, NhatKy_ViPham!E:E, "11_Ly_B", NhatKy_ViPham!F:F, B25, NhatKy_ViPham!C:C, "T3") - SUMIFS(NhatKy_ViPham!K:K, NhatKy_ViPham!E:E, "11_Ly_B", NhatKy_ViPham!F:F, B25, NhatKy_ViPham!C:C, "T3")</f>
        <v>100</v>
      </c>
      <c r="U25" s="7">
        <f>100 + SUMIFS(NhatKy_ViPham!J:J, NhatKy_ViPham!E:E, "11_Ly_B", NhatKy_ViPham!F:F, B25, NhatKy_ViPham!C:C, "T4") - SUMIFS(NhatKy_ViPham!K:K, NhatKy_ViPham!E:E, "11_Ly_B", NhatKy_ViPham!F:F, B25, NhatKy_ViPham!C:C, "T4")</f>
        <v>100</v>
      </c>
      <c r="V25" s="7">
        <f>100 + SUMIFS(NhatKy_ViPham!J:J, NhatKy_ViPham!E:E, "11_Ly_B", NhatKy_ViPham!F:F, B25, NhatKy_ViPham!C:C, "T5") - SUMIFS(NhatKy_ViPham!K:K, NhatKy_ViPham!E:E, "11_Ly_B", NhatKy_ViPham!F:F, B25, NhatKy_ViPham!C:C, "T5")</f>
        <v>100</v>
      </c>
      <c r="W25" s="7">
        <f>100 + SUMIFS(NhatKy_ViPham!J:J, NhatKy_ViPham!E:E, "11_Ly_B", NhatKy_ViPham!F:F, B25, NhatKy_ViPham!C:C, "T6") - SUMIFS(NhatKy_ViPham!K:K, NhatKy_ViPham!E:E, "11_Ly_B", NhatKy_ViPham!F:F, B25, NhatKy_ViPham!C:C, "T6")</f>
        <v>100</v>
      </c>
      <c r="X25" s="7">
        <f>100 + SUMIFS(NhatKy_ViPham!J:J, NhatKy_ViPham!E:E, "11_Ly_B", NhatKy_ViPham!F:F, B25, NhatKy_ViPham!C:C, "T7") - SUMIFS(NhatKy_ViPham!K:K, NhatKy_ViPham!E:E, "11_Ly_B", NhatKy_ViPham!F:F, B25, NhatKy_ViPham!C:C, "T7")</f>
        <v>100</v>
      </c>
      <c r="Y25" s="7">
        <f>100 + SUMIFS(NhatKy_ViPham!J:J, NhatKy_ViPham!E:E, "11_Ly_B", NhatKy_ViPham!F:F, B25, NhatKy_ViPham!C:C, "T8") - SUMIFS(NhatKy_ViPham!K:K, NhatKy_ViPham!E:E, "11_Ly_B", NhatKy_ViPham!F:F, B25, NhatKy_ViPham!C:C, "T8")</f>
        <v>100</v>
      </c>
      <c r="Z25" s="7">
        <f>100 + SUMIFS(NhatKy_ViPham!J:J, NhatKy_ViPham!E:E, "11_Ly_B", NhatKy_ViPham!F:F, B25, NhatKy_ViPham!C:C, "T9") - SUMIFS(NhatKy_ViPham!K:K, NhatKy_ViPham!E:E, "11_Ly_B", NhatKy_ViPham!F:F, B25, NhatKy_ViPham!C:C, "T9")</f>
        <v>100</v>
      </c>
      <c r="AA25" s="7">
        <f>100 + SUMIFS(NhatKy_ViPham!J:J, NhatKy_ViPham!E:E, "11_Ly_B", NhatKy_ViPham!F:F, B25, NhatKy_ViPham!C:C, "T10") - SUMIFS(NhatKy_ViPham!K:K, NhatKy_ViPham!E:E, "11_Ly_B", NhatKy_ViPham!F:F, B25, NhatKy_ViPham!C:C, "T10")</f>
        <v>100</v>
      </c>
      <c r="AB25" s="7">
        <f>100 + SUMIFS(NhatKy_ViPham!J:J, NhatKy_ViPham!E:E, "11_Ly_B", NhatKy_ViPham!F:F, B25, NhatKy_ViPham!C:C, "T11") - SUMIFS(NhatKy_ViPham!K:K, NhatKy_ViPham!E:E, "11_Ly_B", NhatKy_ViPham!F:F, B25, NhatKy_ViPham!C:C, "T11")</f>
        <v>100</v>
      </c>
      <c r="AC25" s="7">
        <f>100 + SUMIFS(NhatKy_ViPham!J:J, NhatKy_ViPham!E:E, "11_Ly_B", NhatKy_ViPham!F:F, B25, NhatKy_ViPham!C:C, "T12") - SUMIFS(NhatKy_ViPham!K:K, NhatKy_ViPham!E:E, "11_Ly_B", NhatKy_ViPham!F:F, B25, NhatKy_ViPham!C:C, "T12")</f>
        <v>100</v>
      </c>
      <c r="AD25" s="7">
        <f>100 + SUMIFS(NhatKy_ViPham!J:J, NhatKy_ViPham!E:E, "11_Ly_B", NhatKy_ViPham!F:F, B25, NhatKy_ViPham!C:C, "T13") - SUMIFS(NhatKy_ViPham!K:K, NhatKy_ViPham!E:E, "11_Ly_B", NhatKy_ViPham!F:F, B25, NhatKy_ViPham!C:C, "T13")</f>
        <v>100</v>
      </c>
      <c r="AE25" s="7">
        <f>100 + SUMIFS(NhatKy_ViPham!J:J, NhatKy_ViPham!E:E, "11_Ly_B", NhatKy_ViPham!F:F, B25, NhatKy_ViPham!C:C, "T14") - SUMIFS(NhatKy_ViPham!K:K, NhatKy_ViPham!E:E, "11_Ly_B", NhatKy_ViPham!F:F, B25, NhatKy_ViPham!C:C, "T14")</f>
        <v>100</v>
      </c>
      <c r="AF25" s="7">
        <f>100 + SUMIFS(NhatKy_ViPham!J:J, NhatKy_ViPham!E:E, "11_Ly_B", NhatKy_ViPham!F:F, B25, NhatKy_ViPham!C:C, "T15") - SUMIFS(NhatKy_ViPham!K:K, NhatKy_ViPham!E:E, "11_Ly_B", NhatKy_ViPham!F:F, B25, NhatKy_ViPham!C:C, "T15")</f>
        <v>100</v>
      </c>
      <c r="AG25" s="7">
        <f>100 + SUMIFS(NhatKy_ViPham!J:J, NhatKy_ViPham!E:E, "11_Ly_B", NhatKy_ViPham!F:F, B25, NhatKy_ViPham!C:C, "T16") - SUMIFS(NhatKy_ViPham!K:K, NhatKy_ViPham!E:E, "11_Ly_B", NhatKy_ViPham!F:F, B25, NhatKy_ViPham!C:C, "T16")</f>
        <v>100</v>
      </c>
      <c r="AH25" s="7">
        <f>100 + SUMIFS(NhatKy_ViPham!J:J, NhatKy_ViPham!E:E, "11_Ly_B", NhatKy_ViPham!F:F, B25, NhatKy_ViPham!C:C, "T17") - SUMIFS(NhatKy_ViPham!K:K, NhatKy_ViPham!E:E, "11_Ly_B", NhatKy_ViPham!F:F, B25, NhatKy_ViPham!C:C, "T17")</f>
        <v>100</v>
      </c>
      <c r="AI25" s="7">
        <f>100 + SUMIFS(NhatKy_ViPham!J:J, NhatKy_ViPham!E:E, "11_Ly_B", NhatKy_ViPham!F:F, B25, NhatKy_ViPham!C:C, "T18") - SUMIFS(NhatKy_ViPham!K:K, NhatKy_ViPham!E:E, "11_Ly_B", NhatKy_ViPham!F:F, B25, NhatKy_ViPham!C:C, "T18")</f>
        <v>100</v>
      </c>
      <c r="AJ25" s="7">
        <f>100 + SUMIFS(NhatKy_ViPham!J:J, NhatKy_ViPham!E:E, "11_Ly_B", NhatKy_ViPham!F:F, B25, NhatKy_ViPham!C:C, "T19") - SUMIFS(NhatKy_ViPham!K:K, NhatKy_ViPham!E:E, "11_Ly_B", NhatKy_ViPham!F:F, B25, NhatKy_ViPham!C:C, "T19")</f>
        <v>100</v>
      </c>
      <c r="AK25" s="7">
        <f>100 + SUMIFS(NhatKy_ViPham!J:J, NhatKy_ViPham!E:E, "11_Ly_B", NhatKy_ViPham!F:F, B25, NhatKy_ViPham!C:C, "T20") - SUMIFS(NhatKy_ViPham!K:K, NhatKy_ViPham!E:E, "11_Ly_B", NhatKy_ViPham!F:F, B25, NhatKy_ViPham!C:C, "T20")</f>
        <v>100</v>
      </c>
      <c r="AL25" s="7">
        <f>100 + SUMIFS(NhatKy_ViPham!J:J, NhatKy_ViPham!E:E, "11_Ly_B", NhatKy_ViPham!F:F, B25, NhatKy_ViPham!C:C, "T21") - SUMIFS(NhatKy_ViPham!K:K, NhatKy_ViPham!E:E, "11_Ly_B", NhatKy_ViPham!F:F, B25, NhatKy_ViPham!C:C, "T21")</f>
        <v>100</v>
      </c>
      <c r="AM25" s="7">
        <f>100 + SUMIFS(NhatKy_ViPham!J:J, NhatKy_ViPham!E:E, "11_Ly_B", NhatKy_ViPham!F:F, B25, NhatKy_ViPham!C:C, "T22") - SUMIFS(NhatKy_ViPham!K:K, NhatKy_ViPham!E:E, "11_Ly_B", NhatKy_ViPham!F:F, B25, NhatKy_ViPham!C:C, "T22")</f>
        <v>100</v>
      </c>
      <c r="AN25" s="7">
        <f>100 + SUMIFS(NhatKy_ViPham!J:J, NhatKy_ViPham!E:E, "11_Ly_B", NhatKy_ViPham!F:F, B25, NhatKy_ViPham!C:C, "T23") - SUMIFS(NhatKy_ViPham!K:K, NhatKy_ViPham!E:E, "11_Ly_B", NhatKy_ViPham!F:F, B25, NhatKy_ViPham!C:C, "T23")</f>
        <v>100</v>
      </c>
      <c r="AO25" s="7">
        <f>100 + SUMIFS(NhatKy_ViPham!J:J, NhatKy_ViPham!E:E, "11_Ly_B", NhatKy_ViPham!F:F, B25, NhatKy_ViPham!C:C, "T24") - SUMIFS(NhatKy_ViPham!K:K, NhatKy_ViPham!E:E, "11_Ly_B", NhatKy_ViPham!F:F, B25, NhatKy_ViPham!C:C, "T24")</f>
        <v>100</v>
      </c>
      <c r="AP25" s="7">
        <f>100 + SUMIFS(NhatKy_ViPham!J:J, NhatKy_ViPham!E:E, "11_Ly_B", NhatKy_ViPham!F:F, B25, NhatKy_ViPham!C:C, "T25") - SUMIFS(NhatKy_ViPham!K:K, NhatKy_ViPham!E:E, "11_Ly_B", NhatKy_ViPham!F:F, B25, NhatKy_ViPham!C:C, "T25")</f>
        <v>100</v>
      </c>
      <c r="AQ25" s="7">
        <f>100 + SUMIFS(NhatKy_ViPham!J:J, NhatKy_ViPham!E:E, "11_Ly_B", NhatKy_ViPham!F:F, B25, NhatKy_ViPham!C:C, "T26") - SUMIFS(NhatKy_ViPham!K:K, NhatKy_ViPham!E:E, "11_Ly_B", NhatKy_ViPham!F:F, B25, NhatKy_ViPham!C:C, "T26")</f>
        <v>100</v>
      </c>
      <c r="AR25" s="7">
        <f>100 + SUMIFS(NhatKy_ViPham!J:J, NhatKy_ViPham!E:E, "11_Ly_B", NhatKy_ViPham!F:F, B25, NhatKy_ViPham!C:C, "T27") - SUMIFS(NhatKy_ViPham!K:K, NhatKy_ViPham!E:E, "11_Ly_B", NhatKy_ViPham!F:F, B25, NhatKy_ViPham!C:C, "T27")</f>
        <v>100</v>
      </c>
      <c r="AS25" s="7">
        <f>100 + SUMIFS(NhatKy_ViPham!J:J, NhatKy_ViPham!E:E, "11_Ly_B", NhatKy_ViPham!F:F, B25, NhatKy_ViPham!C:C, "T28") - SUMIFS(NhatKy_ViPham!K:K, NhatKy_ViPham!E:E, "11_Ly_B", NhatKy_ViPham!F:F, B25, NhatKy_ViPham!C:C, "T28")</f>
        <v>100</v>
      </c>
      <c r="AT25" s="7">
        <f>100 + SUMIFS(NhatKy_ViPham!J:J, NhatKy_ViPham!E:E, "11_Ly_B", NhatKy_ViPham!F:F, B25, NhatKy_ViPham!C:C, "T29") - SUMIFS(NhatKy_ViPham!K:K, NhatKy_ViPham!E:E, "11_Ly_B", NhatKy_ViPham!F:F, B25, NhatKy_ViPham!C:C, "T29")</f>
        <v>100</v>
      </c>
      <c r="AU25" s="7">
        <f>100 + SUMIFS(NhatKy_ViPham!J:J, NhatKy_ViPham!E:E, "11_Ly_B", NhatKy_ViPham!F:F, B25, NhatKy_ViPham!C:C, "T30") - SUMIFS(NhatKy_ViPham!K:K, NhatKy_ViPham!E:E, "11_Ly_B", NhatKy_ViPham!F:F, B25, NhatKy_ViPham!C:C, "T30")</f>
        <v>100</v>
      </c>
      <c r="AV25" s="7">
        <f>100 + SUMIFS(NhatKy_ViPham!J:J, NhatKy_ViPham!E:E, "11_Ly_B", NhatKy_ViPham!F:F, B25, NhatKy_ViPham!C:C, "T31") - SUMIFS(NhatKy_ViPham!K:K, NhatKy_ViPham!E:E, "11_Ly_B", NhatKy_ViPham!F:F, B25, NhatKy_ViPham!C:C, "T31")</f>
        <v>100</v>
      </c>
      <c r="AW25" s="7">
        <f>100 + SUMIFS(NhatKy_ViPham!J:J, NhatKy_ViPham!E:E, "11_Ly_B", NhatKy_ViPham!F:F, B25, NhatKy_ViPham!C:C, "T32") - SUMIFS(NhatKy_ViPham!K:K, NhatKy_ViPham!E:E, "11_Ly_B", NhatKy_ViPham!F:F, B25, NhatKy_ViPham!C:C, "T32")</f>
        <v>100</v>
      </c>
      <c r="AX25" s="7">
        <f>100 + SUMIFS(NhatKy_ViPham!J:J, NhatKy_ViPham!E:E, "11_Ly_B", NhatKy_ViPham!F:F, B25, NhatKy_ViPham!C:C, "T33") - SUMIFS(NhatKy_ViPham!K:K, NhatKy_ViPham!E:E, "11_Ly_B", NhatKy_ViPham!F:F, B25, NhatKy_ViPham!C:C, "T33")</f>
        <v>100</v>
      </c>
      <c r="AY25" s="7">
        <f>100 + SUMIFS(NhatKy_ViPham!J:J, NhatKy_ViPham!E:E, "11_Ly_B", NhatKy_ViPham!F:F, B25, NhatKy_ViPham!C:C, "T34") - SUMIFS(NhatKy_ViPham!K:K, NhatKy_ViPham!E:E, "11_Ly_B", NhatKy_ViPham!F:F, B25, NhatKy_ViPham!C:C, "T34")</f>
        <v>100</v>
      </c>
      <c r="AZ25" s="7">
        <f>100 + SUMIFS(NhatKy_ViPham!J:J, NhatKy_ViPham!E:E, "11_Ly_B", NhatKy_ViPham!F:F, B25, NhatKy_ViPham!C:C, "T35") - SUMIFS(NhatKy_ViPham!K:K, NhatKy_ViPham!E:E, "11_Ly_B", NhatKy_ViPham!F:F, B25, NhatKy_ViPham!C:C, "T35")</f>
        <v>100</v>
      </c>
      <c r="BA25" s="12">
        <f t="shared" si="0"/>
        <v>100</v>
      </c>
      <c r="BB25" s="11" t="s">
        <v>430</v>
      </c>
      <c r="BC25" s="14" t="str">
        <f t="shared" si="1"/>
        <v>Tốt</v>
      </c>
      <c r="BD25" s="10" t="str">
        <f t="shared" si="2"/>
        <v>🟢 BÌNH THƯỜNG</v>
      </c>
    </row>
    <row r="26" spans="1:56" x14ac:dyDescent="0.25">
      <c r="A26" s="5">
        <v>18</v>
      </c>
      <c r="B26" s="15" t="s">
        <v>1354</v>
      </c>
      <c r="C26" s="5" t="s">
        <v>1462</v>
      </c>
      <c r="D26" s="5" t="s">
        <v>435</v>
      </c>
      <c r="E26" s="11" t="s">
        <v>430</v>
      </c>
      <c r="F26" s="6">
        <f>SUMIFS(NhatKy_ViPham!K:K, NhatKy_ViPham!E:E, "11_Ly_B", NhatKy_ViPham!F:F, B26, NhatKy_ViPham!H:H, "L01")</f>
        <v>0</v>
      </c>
      <c r="G26" s="6">
        <f>SUMIFS(NhatKy_ViPham!K:K, NhatKy_ViPham!E:E, "11_Ly_B", NhatKy_ViPham!F:F, B26, NhatKy_ViPham!H:H, "L02")</f>
        <v>0</v>
      </c>
      <c r="H26" s="6">
        <f>SUMIFS(NhatKy_ViPham!K:K, NhatKy_ViPham!E:E, "11_Ly_B", NhatKy_ViPham!F:F, B26, NhatKy_ViPham!H:H, "L03")</f>
        <v>0</v>
      </c>
      <c r="I26" s="6">
        <f>SUMIFS(NhatKy_ViPham!K:K, NhatKy_ViPham!E:E, "11_Ly_B", NhatKy_ViPham!F:F, B26, NhatKy_ViPham!H:H, "L04")</f>
        <v>0</v>
      </c>
      <c r="J26" s="6">
        <f>SUMIFS(NhatKy_ViPham!K:K, NhatKy_ViPham!E:E, "11_Ly_B", NhatKy_ViPham!F:F, B26, NhatKy_ViPham!H:H, "L05")</f>
        <v>0</v>
      </c>
      <c r="K26" s="6">
        <f>SUMIFS(NhatKy_ViPham!K:K, NhatKy_ViPham!E:E, "11_Ly_B", NhatKy_ViPham!F:F, B26, NhatKy_ViPham!H:H, "L06")</f>
        <v>0</v>
      </c>
      <c r="L26" s="6">
        <f>SUMIFS(NhatKy_ViPham!K:K, NhatKy_ViPham!E:E, "11_Ly_B", NhatKy_ViPham!F:F, B26, NhatKy_ViPham!H:H, "L07")</f>
        <v>0</v>
      </c>
      <c r="M26" s="6">
        <f>SUMIFS(NhatKy_ViPham!K:K, NhatKy_ViPham!E:E, "11_Ly_B", NhatKy_ViPham!F:F, B26, NhatKy_ViPham!H:H, "L08")</f>
        <v>0</v>
      </c>
      <c r="N26" s="6">
        <f>SUMIFS(NhatKy_ViPham!K:K, NhatKy_ViPham!E:E, "11_Ly_B", NhatKy_ViPham!F:F, B26, NhatKy_ViPham!H:H, "L09")</f>
        <v>0</v>
      </c>
      <c r="O26" s="6">
        <f>SUMIFS(NhatKy_ViPham!K:K, NhatKy_ViPham!E:E, "11_Ly_B", NhatKy_ViPham!F:F, B26, NhatKy_ViPham!H:H, "L10")</f>
        <v>0</v>
      </c>
      <c r="P26" s="12">
        <f>SUMIFS(NhatKy_ViPham!J:J, NhatKy_ViPham!E:E, "11_Ly_B", NhatKy_ViPham!F:F, B26)</f>
        <v>0</v>
      </c>
      <c r="Q26" s="13">
        <f>SUMIFS(NhatKy_ViPham!K:K, NhatKy_ViPham!E:E, "11_Ly_B", NhatKy_ViPham!F:F, B26)</f>
        <v>0</v>
      </c>
      <c r="R26" s="6">
        <f>100 + SUMIFS(NhatKy_ViPham!J:J, NhatKy_ViPham!E:E, "11_Ly_B", NhatKy_ViPham!F:F, B26, NhatKy_ViPham!C:C, "T1") - SUMIFS(NhatKy_ViPham!K:K, NhatKy_ViPham!E:E, "11_Ly_B", NhatKy_ViPham!F:F, B26, NhatKy_ViPham!C:C, "T1")</f>
        <v>100</v>
      </c>
      <c r="S26" s="6">
        <f>100 + SUMIFS(NhatKy_ViPham!J:J, NhatKy_ViPham!E:E, "11_Ly_B", NhatKy_ViPham!F:F, B26, NhatKy_ViPham!C:C, "T2") - SUMIFS(NhatKy_ViPham!K:K, NhatKy_ViPham!E:E, "11_Ly_B", NhatKy_ViPham!F:F, B26, NhatKy_ViPham!C:C, "T2")</f>
        <v>100</v>
      </c>
      <c r="T26" s="6">
        <f>100 + SUMIFS(NhatKy_ViPham!J:J, NhatKy_ViPham!E:E, "11_Ly_B", NhatKy_ViPham!F:F, B26, NhatKy_ViPham!C:C, "T3") - SUMIFS(NhatKy_ViPham!K:K, NhatKy_ViPham!E:E, "11_Ly_B", NhatKy_ViPham!F:F, B26, NhatKy_ViPham!C:C, "T3")</f>
        <v>100</v>
      </c>
      <c r="U26" s="6">
        <f>100 + SUMIFS(NhatKy_ViPham!J:J, NhatKy_ViPham!E:E, "11_Ly_B", NhatKy_ViPham!F:F, B26, NhatKy_ViPham!C:C, "T4") - SUMIFS(NhatKy_ViPham!K:K, NhatKy_ViPham!E:E, "11_Ly_B", NhatKy_ViPham!F:F, B26, NhatKy_ViPham!C:C, "T4")</f>
        <v>100</v>
      </c>
      <c r="V26" s="6">
        <f>100 + SUMIFS(NhatKy_ViPham!J:J, NhatKy_ViPham!E:E, "11_Ly_B", NhatKy_ViPham!F:F, B26, NhatKy_ViPham!C:C, "T5") - SUMIFS(NhatKy_ViPham!K:K, NhatKy_ViPham!E:E, "11_Ly_B", NhatKy_ViPham!F:F, B26, NhatKy_ViPham!C:C, "T5")</f>
        <v>100</v>
      </c>
      <c r="W26" s="6">
        <f>100 + SUMIFS(NhatKy_ViPham!J:J, NhatKy_ViPham!E:E, "11_Ly_B", NhatKy_ViPham!F:F, B26, NhatKy_ViPham!C:C, "T6") - SUMIFS(NhatKy_ViPham!K:K, NhatKy_ViPham!E:E, "11_Ly_B", NhatKy_ViPham!F:F, B26, NhatKy_ViPham!C:C, "T6")</f>
        <v>100</v>
      </c>
      <c r="X26" s="6">
        <f>100 + SUMIFS(NhatKy_ViPham!J:J, NhatKy_ViPham!E:E, "11_Ly_B", NhatKy_ViPham!F:F, B26, NhatKy_ViPham!C:C, "T7") - SUMIFS(NhatKy_ViPham!K:K, NhatKy_ViPham!E:E, "11_Ly_B", NhatKy_ViPham!F:F, B26, NhatKy_ViPham!C:C, "T7")</f>
        <v>100</v>
      </c>
      <c r="Y26" s="6">
        <f>100 + SUMIFS(NhatKy_ViPham!J:J, NhatKy_ViPham!E:E, "11_Ly_B", NhatKy_ViPham!F:F, B26, NhatKy_ViPham!C:C, "T8") - SUMIFS(NhatKy_ViPham!K:K, NhatKy_ViPham!E:E, "11_Ly_B", NhatKy_ViPham!F:F, B26, NhatKy_ViPham!C:C, "T8")</f>
        <v>100</v>
      </c>
      <c r="Z26" s="6">
        <f>100 + SUMIFS(NhatKy_ViPham!J:J, NhatKy_ViPham!E:E, "11_Ly_B", NhatKy_ViPham!F:F, B26, NhatKy_ViPham!C:C, "T9") - SUMIFS(NhatKy_ViPham!K:K, NhatKy_ViPham!E:E, "11_Ly_B", NhatKy_ViPham!F:F, B26, NhatKy_ViPham!C:C, "T9")</f>
        <v>100</v>
      </c>
      <c r="AA26" s="6">
        <f>100 + SUMIFS(NhatKy_ViPham!J:J, NhatKy_ViPham!E:E, "11_Ly_B", NhatKy_ViPham!F:F, B26, NhatKy_ViPham!C:C, "T10") - SUMIFS(NhatKy_ViPham!K:K, NhatKy_ViPham!E:E, "11_Ly_B", NhatKy_ViPham!F:F, B26, NhatKy_ViPham!C:C, "T10")</f>
        <v>100</v>
      </c>
      <c r="AB26" s="6">
        <f>100 + SUMIFS(NhatKy_ViPham!J:J, NhatKy_ViPham!E:E, "11_Ly_B", NhatKy_ViPham!F:F, B26, NhatKy_ViPham!C:C, "T11") - SUMIFS(NhatKy_ViPham!K:K, NhatKy_ViPham!E:E, "11_Ly_B", NhatKy_ViPham!F:F, B26, NhatKy_ViPham!C:C, "T11")</f>
        <v>100</v>
      </c>
      <c r="AC26" s="6">
        <f>100 + SUMIFS(NhatKy_ViPham!J:J, NhatKy_ViPham!E:E, "11_Ly_B", NhatKy_ViPham!F:F, B26, NhatKy_ViPham!C:C, "T12") - SUMIFS(NhatKy_ViPham!K:K, NhatKy_ViPham!E:E, "11_Ly_B", NhatKy_ViPham!F:F, B26, NhatKy_ViPham!C:C, "T12")</f>
        <v>100</v>
      </c>
      <c r="AD26" s="6">
        <f>100 + SUMIFS(NhatKy_ViPham!J:J, NhatKy_ViPham!E:E, "11_Ly_B", NhatKy_ViPham!F:F, B26, NhatKy_ViPham!C:C, "T13") - SUMIFS(NhatKy_ViPham!K:K, NhatKy_ViPham!E:E, "11_Ly_B", NhatKy_ViPham!F:F, B26, NhatKy_ViPham!C:C, "T13")</f>
        <v>100</v>
      </c>
      <c r="AE26" s="6">
        <f>100 + SUMIFS(NhatKy_ViPham!J:J, NhatKy_ViPham!E:E, "11_Ly_B", NhatKy_ViPham!F:F, B26, NhatKy_ViPham!C:C, "T14") - SUMIFS(NhatKy_ViPham!K:K, NhatKy_ViPham!E:E, "11_Ly_B", NhatKy_ViPham!F:F, B26, NhatKy_ViPham!C:C, "T14")</f>
        <v>100</v>
      </c>
      <c r="AF26" s="6">
        <f>100 + SUMIFS(NhatKy_ViPham!J:J, NhatKy_ViPham!E:E, "11_Ly_B", NhatKy_ViPham!F:F, B26, NhatKy_ViPham!C:C, "T15") - SUMIFS(NhatKy_ViPham!K:K, NhatKy_ViPham!E:E, "11_Ly_B", NhatKy_ViPham!F:F, B26, NhatKy_ViPham!C:C, "T15")</f>
        <v>100</v>
      </c>
      <c r="AG26" s="6">
        <f>100 + SUMIFS(NhatKy_ViPham!J:J, NhatKy_ViPham!E:E, "11_Ly_B", NhatKy_ViPham!F:F, B26, NhatKy_ViPham!C:C, "T16") - SUMIFS(NhatKy_ViPham!K:K, NhatKy_ViPham!E:E, "11_Ly_B", NhatKy_ViPham!F:F, B26, NhatKy_ViPham!C:C, "T16")</f>
        <v>100</v>
      </c>
      <c r="AH26" s="6">
        <f>100 + SUMIFS(NhatKy_ViPham!J:J, NhatKy_ViPham!E:E, "11_Ly_B", NhatKy_ViPham!F:F, B26, NhatKy_ViPham!C:C, "T17") - SUMIFS(NhatKy_ViPham!K:K, NhatKy_ViPham!E:E, "11_Ly_B", NhatKy_ViPham!F:F, B26, NhatKy_ViPham!C:C, "T17")</f>
        <v>100</v>
      </c>
      <c r="AI26" s="6">
        <f>100 + SUMIFS(NhatKy_ViPham!J:J, NhatKy_ViPham!E:E, "11_Ly_B", NhatKy_ViPham!F:F, B26, NhatKy_ViPham!C:C, "T18") - SUMIFS(NhatKy_ViPham!K:K, NhatKy_ViPham!E:E, "11_Ly_B", NhatKy_ViPham!F:F, B26, NhatKy_ViPham!C:C, "T18")</f>
        <v>100</v>
      </c>
      <c r="AJ26" s="6">
        <f>100 + SUMIFS(NhatKy_ViPham!J:J, NhatKy_ViPham!E:E, "11_Ly_B", NhatKy_ViPham!F:F, B26, NhatKy_ViPham!C:C, "T19") - SUMIFS(NhatKy_ViPham!K:K, NhatKy_ViPham!E:E, "11_Ly_B", NhatKy_ViPham!F:F, B26, NhatKy_ViPham!C:C, "T19")</f>
        <v>100</v>
      </c>
      <c r="AK26" s="6">
        <f>100 + SUMIFS(NhatKy_ViPham!J:J, NhatKy_ViPham!E:E, "11_Ly_B", NhatKy_ViPham!F:F, B26, NhatKy_ViPham!C:C, "T20") - SUMIFS(NhatKy_ViPham!K:K, NhatKy_ViPham!E:E, "11_Ly_B", NhatKy_ViPham!F:F, B26, NhatKy_ViPham!C:C, "T20")</f>
        <v>100</v>
      </c>
      <c r="AL26" s="6">
        <f>100 + SUMIFS(NhatKy_ViPham!J:J, NhatKy_ViPham!E:E, "11_Ly_B", NhatKy_ViPham!F:F, B26, NhatKy_ViPham!C:C, "T21") - SUMIFS(NhatKy_ViPham!K:K, NhatKy_ViPham!E:E, "11_Ly_B", NhatKy_ViPham!F:F, B26, NhatKy_ViPham!C:C, "T21")</f>
        <v>100</v>
      </c>
      <c r="AM26" s="6">
        <f>100 + SUMIFS(NhatKy_ViPham!J:J, NhatKy_ViPham!E:E, "11_Ly_B", NhatKy_ViPham!F:F, B26, NhatKy_ViPham!C:C, "T22") - SUMIFS(NhatKy_ViPham!K:K, NhatKy_ViPham!E:E, "11_Ly_B", NhatKy_ViPham!F:F, B26, NhatKy_ViPham!C:C, "T22")</f>
        <v>100</v>
      </c>
      <c r="AN26" s="6">
        <f>100 + SUMIFS(NhatKy_ViPham!J:J, NhatKy_ViPham!E:E, "11_Ly_B", NhatKy_ViPham!F:F, B26, NhatKy_ViPham!C:C, "T23") - SUMIFS(NhatKy_ViPham!K:K, NhatKy_ViPham!E:E, "11_Ly_B", NhatKy_ViPham!F:F, B26, NhatKy_ViPham!C:C, "T23")</f>
        <v>100</v>
      </c>
      <c r="AO26" s="6">
        <f>100 + SUMIFS(NhatKy_ViPham!J:J, NhatKy_ViPham!E:E, "11_Ly_B", NhatKy_ViPham!F:F, B26, NhatKy_ViPham!C:C, "T24") - SUMIFS(NhatKy_ViPham!K:K, NhatKy_ViPham!E:E, "11_Ly_B", NhatKy_ViPham!F:F, B26, NhatKy_ViPham!C:C, "T24")</f>
        <v>100</v>
      </c>
      <c r="AP26" s="6">
        <f>100 + SUMIFS(NhatKy_ViPham!J:J, NhatKy_ViPham!E:E, "11_Ly_B", NhatKy_ViPham!F:F, B26, NhatKy_ViPham!C:C, "T25") - SUMIFS(NhatKy_ViPham!K:K, NhatKy_ViPham!E:E, "11_Ly_B", NhatKy_ViPham!F:F, B26, NhatKy_ViPham!C:C, "T25")</f>
        <v>100</v>
      </c>
      <c r="AQ26" s="6">
        <f>100 + SUMIFS(NhatKy_ViPham!J:J, NhatKy_ViPham!E:E, "11_Ly_B", NhatKy_ViPham!F:F, B26, NhatKy_ViPham!C:C, "T26") - SUMIFS(NhatKy_ViPham!K:K, NhatKy_ViPham!E:E, "11_Ly_B", NhatKy_ViPham!F:F, B26, NhatKy_ViPham!C:C, "T26")</f>
        <v>100</v>
      </c>
      <c r="AR26" s="6">
        <f>100 + SUMIFS(NhatKy_ViPham!J:J, NhatKy_ViPham!E:E, "11_Ly_B", NhatKy_ViPham!F:F, B26, NhatKy_ViPham!C:C, "T27") - SUMIFS(NhatKy_ViPham!K:K, NhatKy_ViPham!E:E, "11_Ly_B", NhatKy_ViPham!F:F, B26, NhatKy_ViPham!C:C, "T27")</f>
        <v>100</v>
      </c>
      <c r="AS26" s="6">
        <f>100 + SUMIFS(NhatKy_ViPham!J:J, NhatKy_ViPham!E:E, "11_Ly_B", NhatKy_ViPham!F:F, B26, NhatKy_ViPham!C:C, "T28") - SUMIFS(NhatKy_ViPham!K:K, NhatKy_ViPham!E:E, "11_Ly_B", NhatKy_ViPham!F:F, B26, NhatKy_ViPham!C:C, "T28")</f>
        <v>100</v>
      </c>
      <c r="AT26" s="6">
        <f>100 + SUMIFS(NhatKy_ViPham!J:J, NhatKy_ViPham!E:E, "11_Ly_B", NhatKy_ViPham!F:F, B26, NhatKy_ViPham!C:C, "T29") - SUMIFS(NhatKy_ViPham!K:K, NhatKy_ViPham!E:E, "11_Ly_B", NhatKy_ViPham!F:F, B26, NhatKy_ViPham!C:C, "T29")</f>
        <v>100</v>
      </c>
      <c r="AU26" s="6">
        <f>100 + SUMIFS(NhatKy_ViPham!J:J, NhatKy_ViPham!E:E, "11_Ly_B", NhatKy_ViPham!F:F, B26, NhatKy_ViPham!C:C, "T30") - SUMIFS(NhatKy_ViPham!K:K, NhatKy_ViPham!E:E, "11_Ly_B", NhatKy_ViPham!F:F, B26, NhatKy_ViPham!C:C, "T30")</f>
        <v>100</v>
      </c>
      <c r="AV26" s="6">
        <f>100 + SUMIFS(NhatKy_ViPham!J:J, NhatKy_ViPham!E:E, "11_Ly_B", NhatKy_ViPham!F:F, B26, NhatKy_ViPham!C:C, "T31") - SUMIFS(NhatKy_ViPham!K:K, NhatKy_ViPham!E:E, "11_Ly_B", NhatKy_ViPham!F:F, B26, NhatKy_ViPham!C:C, "T31")</f>
        <v>100</v>
      </c>
      <c r="AW26" s="6">
        <f>100 + SUMIFS(NhatKy_ViPham!J:J, NhatKy_ViPham!E:E, "11_Ly_B", NhatKy_ViPham!F:F, B26, NhatKy_ViPham!C:C, "T32") - SUMIFS(NhatKy_ViPham!K:K, NhatKy_ViPham!E:E, "11_Ly_B", NhatKy_ViPham!F:F, B26, NhatKy_ViPham!C:C, "T32")</f>
        <v>100</v>
      </c>
      <c r="AX26" s="6">
        <f>100 + SUMIFS(NhatKy_ViPham!J:J, NhatKy_ViPham!E:E, "11_Ly_B", NhatKy_ViPham!F:F, B26, NhatKy_ViPham!C:C, "T33") - SUMIFS(NhatKy_ViPham!K:K, NhatKy_ViPham!E:E, "11_Ly_B", NhatKy_ViPham!F:F, B26, NhatKy_ViPham!C:C, "T33")</f>
        <v>100</v>
      </c>
      <c r="AY26" s="6">
        <f>100 + SUMIFS(NhatKy_ViPham!J:J, NhatKy_ViPham!E:E, "11_Ly_B", NhatKy_ViPham!F:F, B26, NhatKy_ViPham!C:C, "T34") - SUMIFS(NhatKy_ViPham!K:K, NhatKy_ViPham!E:E, "11_Ly_B", NhatKy_ViPham!F:F, B26, NhatKy_ViPham!C:C, "T34")</f>
        <v>100</v>
      </c>
      <c r="AZ26" s="6">
        <f>100 + SUMIFS(NhatKy_ViPham!J:J, NhatKy_ViPham!E:E, "11_Ly_B", NhatKy_ViPham!F:F, B26, NhatKy_ViPham!C:C, "T35") - SUMIFS(NhatKy_ViPham!K:K, NhatKy_ViPham!E:E, "11_Ly_B", NhatKy_ViPham!F:F, B26, NhatKy_ViPham!C:C, "T35")</f>
        <v>100</v>
      </c>
      <c r="BA26" s="12">
        <f t="shared" si="0"/>
        <v>100</v>
      </c>
      <c r="BB26" s="11" t="s">
        <v>430</v>
      </c>
      <c r="BC26" s="16" t="str">
        <f t="shared" si="1"/>
        <v>Tốt</v>
      </c>
      <c r="BD26" s="15" t="str">
        <f t="shared" si="2"/>
        <v>🟢 BÌNH THƯỜNG</v>
      </c>
    </row>
    <row r="27" spans="1:56" x14ac:dyDescent="0.25">
      <c r="A27" s="4">
        <v>19</v>
      </c>
      <c r="B27" s="10" t="s">
        <v>1605</v>
      </c>
      <c r="C27" s="4" t="s">
        <v>1513</v>
      </c>
      <c r="D27" s="4" t="s">
        <v>435</v>
      </c>
      <c r="E27" s="11" t="s">
        <v>430</v>
      </c>
      <c r="F27" s="7">
        <f>SUMIFS(NhatKy_ViPham!K:K, NhatKy_ViPham!E:E, "11_Ly_B", NhatKy_ViPham!F:F, B27, NhatKy_ViPham!H:H, "L01")</f>
        <v>0</v>
      </c>
      <c r="G27" s="7">
        <f>SUMIFS(NhatKy_ViPham!K:K, NhatKy_ViPham!E:E, "11_Ly_B", NhatKy_ViPham!F:F, B27, NhatKy_ViPham!H:H, "L02")</f>
        <v>0</v>
      </c>
      <c r="H27" s="7">
        <f>SUMIFS(NhatKy_ViPham!K:K, NhatKy_ViPham!E:E, "11_Ly_B", NhatKy_ViPham!F:F, B27, NhatKy_ViPham!H:H, "L03")</f>
        <v>0</v>
      </c>
      <c r="I27" s="7">
        <f>SUMIFS(NhatKy_ViPham!K:K, NhatKy_ViPham!E:E, "11_Ly_B", NhatKy_ViPham!F:F, B27, NhatKy_ViPham!H:H, "L04")</f>
        <v>0</v>
      </c>
      <c r="J27" s="7">
        <f>SUMIFS(NhatKy_ViPham!K:K, NhatKy_ViPham!E:E, "11_Ly_B", NhatKy_ViPham!F:F, B27, NhatKy_ViPham!H:H, "L05")</f>
        <v>0</v>
      </c>
      <c r="K27" s="7">
        <f>SUMIFS(NhatKy_ViPham!K:K, NhatKy_ViPham!E:E, "11_Ly_B", NhatKy_ViPham!F:F, B27, NhatKy_ViPham!H:H, "L06")</f>
        <v>0</v>
      </c>
      <c r="L27" s="7">
        <f>SUMIFS(NhatKy_ViPham!K:K, NhatKy_ViPham!E:E, "11_Ly_B", NhatKy_ViPham!F:F, B27, NhatKy_ViPham!H:H, "L07")</f>
        <v>0</v>
      </c>
      <c r="M27" s="7">
        <f>SUMIFS(NhatKy_ViPham!K:K, NhatKy_ViPham!E:E, "11_Ly_B", NhatKy_ViPham!F:F, B27, NhatKy_ViPham!H:H, "L08")</f>
        <v>0</v>
      </c>
      <c r="N27" s="7">
        <f>SUMIFS(NhatKy_ViPham!K:K, NhatKy_ViPham!E:E, "11_Ly_B", NhatKy_ViPham!F:F, B27, NhatKy_ViPham!H:H, "L09")</f>
        <v>0</v>
      </c>
      <c r="O27" s="7">
        <f>SUMIFS(NhatKy_ViPham!K:K, NhatKy_ViPham!E:E, "11_Ly_B", NhatKy_ViPham!F:F, B27, NhatKy_ViPham!H:H, "L10")</f>
        <v>0</v>
      </c>
      <c r="P27" s="12">
        <f>SUMIFS(NhatKy_ViPham!J:J, NhatKy_ViPham!E:E, "11_Ly_B", NhatKy_ViPham!F:F, B27)</f>
        <v>0</v>
      </c>
      <c r="Q27" s="13">
        <f>SUMIFS(NhatKy_ViPham!K:K, NhatKy_ViPham!E:E, "11_Ly_B", NhatKy_ViPham!F:F, B27)</f>
        <v>0</v>
      </c>
      <c r="R27" s="7">
        <f>100 + SUMIFS(NhatKy_ViPham!J:J, NhatKy_ViPham!E:E, "11_Ly_B", NhatKy_ViPham!F:F, B27, NhatKy_ViPham!C:C, "T1") - SUMIFS(NhatKy_ViPham!K:K, NhatKy_ViPham!E:E, "11_Ly_B", NhatKy_ViPham!F:F, B27, NhatKy_ViPham!C:C, "T1")</f>
        <v>100</v>
      </c>
      <c r="S27" s="7">
        <f>100 + SUMIFS(NhatKy_ViPham!J:J, NhatKy_ViPham!E:E, "11_Ly_B", NhatKy_ViPham!F:F, B27, NhatKy_ViPham!C:C, "T2") - SUMIFS(NhatKy_ViPham!K:K, NhatKy_ViPham!E:E, "11_Ly_B", NhatKy_ViPham!F:F, B27, NhatKy_ViPham!C:C, "T2")</f>
        <v>100</v>
      </c>
      <c r="T27" s="7">
        <f>100 + SUMIFS(NhatKy_ViPham!J:J, NhatKy_ViPham!E:E, "11_Ly_B", NhatKy_ViPham!F:F, B27, NhatKy_ViPham!C:C, "T3") - SUMIFS(NhatKy_ViPham!K:K, NhatKy_ViPham!E:E, "11_Ly_B", NhatKy_ViPham!F:F, B27, NhatKy_ViPham!C:C, "T3")</f>
        <v>100</v>
      </c>
      <c r="U27" s="7">
        <f>100 + SUMIFS(NhatKy_ViPham!J:J, NhatKy_ViPham!E:E, "11_Ly_B", NhatKy_ViPham!F:F, B27, NhatKy_ViPham!C:C, "T4") - SUMIFS(NhatKy_ViPham!K:K, NhatKy_ViPham!E:E, "11_Ly_B", NhatKy_ViPham!F:F, B27, NhatKy_ViPham!C:C, "T4")</f>
        <v>100</v>
      </c>
      <c r="V27" s="7">
        <f>100 + SUMIFS(NhatKy_ViPham!J:J, NhatKy_ViPham!E:E, "11_Ly_B", NhatKy_ViPham!F:F, B27, NhatKy_ViPham!C:C, "T5") - SUMIFS(NhatKy_ViPham!K:K, NhatKy_ViPham!E:E, "11_Ly_B", NhatKy_ViPham!F:F, B27, NhatKy_ViPham!C:C, "T5")</f>
        <v>100</v>
      </c>
      <c r="W27" s="7">
        <f>100 + SUMIFS(NhatKy_ViPham!J:J, NhatKy_ViPham!E:E, "11_Ly_B", NhatKy_ViPham!F:F, B27, NhatKy_ViPham!C:C, "T6") - SUMIFS(NhatKy_ViPham!K:K, NhatKy_ViPham!E:E, "11_Ly_B", NhatKy_ViPham!F:F, B27, NhatKy_ViPham!C:C, "T6")</f>
        <v>100</v>
      </c>
      <c r="X27" s="7">
        <f>100 + SUMIFS(NhatKy_ViPham!J:J, NhatKy_ViPham!E:E, "11_Ly_B", NhatKy_ViPham!F:F, B27, NhatKy_ViPham!C:C, "T7") - SUMIFS(NhatKy_ViPham!K:K, NhatKy_ViPham!E:E, "11_Ly_B", NhatKy_ViPham!F:F, B27, NhatKy_ViPham!C:C, "T7")</f>
        <v>100</v>
      </c>
      <c r="Y27" s="7">
        <f>100 + SUMIFS(NhatKy_ViPham!J:J, NhatKy_ViPham!E:E, "11_Ly_B", NhatKy_ViPham!F:F, B27, NhatKy_ViPham!C:C, "T8") - SUMIFS(NhatKy_ViPham!K:K, NhatKy_ViPham!E:E, "11_Ly_B", NhatKy_ViPham!F:F, B27, NhatKy_ViPham!C:C, "T8")</f>
        <v>100</v>
      </c>
      <c r="Z27" s="7">
        <f>100 + SUMIFS(NhatKy_ViPham!J:J, NhatKy_ViPham!E:E, "11_Ly_B", NhatKy_ViPham!F:F, B27, NhatKy_ViPham!C:C, "T9") - SUMIFS(NhatKy_ViPham!K:K, NhatKy_ViPham!E:E, "11_Ly_B", NhatKy_ViPham!F:F, B27, NhatKy_ViPham!C:C, "T9")</f>
        <v>100</v>
      </c>
      <c r="AA27" s="7">
        <f>100 + SUMIFS(NhatKy_ViPham!J:J, NhatKy_ViPham!E:E, "11_Ly_B", NhatKy_ViPham!F:F, B27, NhatKy_ViPham!C:C, "T10") - SUMIFS(NhatKy_ViPham!K:K, NhatKy_ViPham!E:E, "11_Ly_B", NhatKy_ViPham!F:F, B27, NhatKy_ViPham!C:C, "T10")</f>
        <v>100</v>
      </c>
      <c r="AB27" s="7">
        <f>100 + SUMIFS(NhatKy_ViPham!J:J, NhatKy_ViPham!E:E, "11_Ly_B", NhatKy_ViPham!F:F, B27, NhatKy_ViPham!C:C, "T11") - SUMIFS(NhatKy_ViPham!K:K, NhatKy_ViPham!E:E, "11_Ly_B", NhatKy_ViPham!F:F, B27, NhatKy_ViPham!C:C, "T11")</f>
        <v>100</v>
      </c>
      <c r="AC27" s="7">
        <f>100 + SUMIFS(NhatKy_ViPham!J:J, NhatKy_ViPham!E:E, "11_Ly_B", NhatKy_ViPham!F:F, B27, NhatKy_ViPham!C:C, "T12") - SUMIFS(NhatKy_ViPham!K:K, NhatKy_ViPham!E:E, "11_Ly_B", NhatKy_ViPham!F:F, B27, NhatKy_ViPham!C:C, "T12")</f>
        <v>100</v>
      </c>
      <c r="AD27" s="7">
        <f>100 + SUMIFS(NhatKy_ViPham!J:J, NhatKy_ViPham!E:E, "11_Ly_B", NhatKy_ViPham!F:F, B27, NhatKy_ViPham!C:C, "T13") - SUMIFS(NhatKy_ViPham!K:K, NhatKy_ViPham!E:E, "11_Ly_B", NhatKy_ViPham!F:F, B27, NhatKy_ViPham!C:C, "T13")</f>
        <v>100</v>
      </c>
      <c r="AE27" s="7">
        <f>100 + SUMIFS(NhatKy_ViPham!J:J, NhatKy_ViPham!E:E, "11_Ly_B", NhatKy_ViPham!F:F, B27, NhatKy_ViPham!C:C, "T14") - SUMIFS(NhatKy_ViPham!K:K, NhatKy_ViPham!E:E, "11_Ly_B", NhatKy_ViPham!F:F, B27, NhatKy_ViPham!C:C, "T14")</f>
        <v>100</v>
      </c>
      <c r="AF27" s="7">
        <f>100 + SUMIFS(NhatKy_ViPham!J:J, NhatKy_ViPham!E:E, "11_Ly_B", NhatKy_ViPham!F:F, B27, NhatKy_ViPham!C:C, "T15") - SUMIFS(NhatKy_ViPham!K:K, NhatKy_ViPham!E:E, "11_Ly_B", NhatKy_ViPham!F:F, B27, NhatKy_ViPham!C:C, "T15")</f>
        <v>100</v>
      </c>
      <c r="AG27" s="7">
        <f>100 + SUMIFS(NhatKy_ViPham!J:J, NhatKy_ViPham!E:E, "11_Ly_B", NhatKy_ViPham!F:F, B27, NhatKy_ViPham!C:C, "T16") - SUMIFS(NhatKy_ViPham!K:K, NhatKy_ViPham!E:E, "11_Ly_B", NhatKy_ViPham!F:F, B27, NhatKy_ViPham!C:C, "T16")</f>
        <v>100</v>
      </c>
      <c r="AH27" s="7">
        <f>100 + SUMIFS(NhatKy_ViPham!J:J, NhatKy_ViPham!E:E, "11_Ly_B", NhatKy_ViPham!F:F, B27, NhatKy_ViPham!C:C, "T17") - SUMIFS(NhatKy_ViPham!K:K, NhatKy_ViPham!E:E, "11_Ly_B", NhatKy_ViPham!F:F, B27, NhatKy_ViPham!C:C, "T17")</f>
        <v>100</v>
      </c>
      <c r="AI27" s="7">
        <f>100 + SUMIFS(NhatKy_ViPham!J:J, NhatKy_ViPham!E:E, "11_Ly_B", NhatKy_ViPham!F:F, B27, NhatKy_ViPham!C:C, "T18") - SUMIFS(NhatKy_ViPham!K:K, NhatKy_ViPham!E:E, "11_Ly_B", NhatKy_ViPham!F:F, B27, NhatKy_ViPham!C:C, "T18")</f>
        <v>100</v>
      </c>
      <c r="AJ27" s="7">
        <f>100 + SUMIFS(NhatKy_ViPham!J:J, NhatKy_ViPham!E:E, "11_Ly_B", NhatKy_ViPham!F:F, B27, NhatKy_ViPham!C:C, "T19") - SUMIFS(NhatKy_ViPham!K:K, NhatKy_ViPham!E:E, "11_Ly_B", NhatKy_ViPham!F:F, B27, NhatKy_ViPham!C:C, "T19")</f>
        <v>100</v>
      </c>
      <c r="AK27" s="7">
        <f>100 + SUMIFS(NhatKy_ViPham!J:J, NhatKy_ViPham!E:E, "11_Ly_B", NhatKy_ViPham!F:F, B27, NhatKy_ViPham!C:C, "T20") - SUMIFS(NhatKy_ViPham!K:K, NhatKy_ViPham!E:E, "11_Ly_B", NhatKy_ViPham!F:F, B27, NhatKy_ViPham!C:C, "T20")</f>
        <v>100</v>
      </c>
      <c r="AL27" s="7">
        <f>100 + SUMIFS(NhatKy_ViPham!J:J, NhatKy_ViPham!E:E, "11_Ly_B", NhatKy_ViPham!F:F, B27, NhatKy_ViPham!C:C, "T21") - SUMIFS(NhatKy_ViPham!K:K, NhatKy_ViPham!E:E, "11_Ly_B", NhatKy_ViPham!F:F, B27, NhatKy_ViPham!C:C, "T21")</f>
        <v>100</v>
      </c>
      <c r="AM27" s="7">
        <f>100 + SUMIFS(NhatKy_ViPham!J:J, NhatKy_ViPham!E:E, "11_Ly_B", NhatKy_ViPham!F:F, B27, NhatKy_ViPham!C:C, "T22") - SUMIFS(NhatKy_ViPham!K:K, NhatKy_ViPham!E:E, "11_Ly_B", NhatKy_ViPham!F:F, B27, NhatKy_ViPham!C:C, "T22")</f>
        <v>100</v>
      </c>
      <c r="AN27" s="7">
        <f>100 + SUMIFS(NhatKy_ViPham!J:J, NhatKy_ViPham!E:E, "11_Ly_B", NhatKy_ViPham!F:F, B27, NhatKy_ViPham!C:C, "T23") - SUMIFS(NhatKy_ViPham!K:K, NhatKy_ViPham!E:E, "11_Ly_B", NhatKy_ViPham!F:F, B27, NhatKy_ViPham!C:C, "T23")</f>
        <v>100</v>
      </c>
      <c r="AO27" s="7">
        <f>100 + SUMIFS(NhatKy_ViPham!J:J, NhatKy_ViPham!E:E, "11_Ly_B", NhatKy_ViPham!F:F, B27, NhatKy_ViPham!C:C, "T24") - SUMIFS(NhatKy_ViPham!K:K, NhatKy_ViPham!E:E, "11_Ly_B", NhatKy_ViPham!F:F, B27, NhatKy_ViPham!C:C, "T24")</f>
        <v>100</v>
      </c>
      <c r="AP27" s="7">
        <f>100 + SUMIFS(NhatKy_ViPham!J:J, NhatKy_ViPham!E:E, "11_Ly_B", NhatKy_ViPham!F:F, B27, NhatKy_ViPham!C:C, "T25") - SUMIFS(NhatKy_ViPham!K:K, NhatKy_ViPham!E:E, "11_Ly_B", NhatKy_ViPham!F:F, B27, NhatKy_ViPham!C:C, "T25")</f>
        <v>100</v>
      </c>
      <c r="AQ27" s="7">
        <f>100 + SUMIFS(NhatKy_ViPham!J:J, NhatKy_ViPham!E:E, "11_Ly_B", NhatKy_ViPham!F:F, B27, NhatKy_ViPham!C:C, "T26") - SUMIFS(NhatKy_ViPham!K:K, NhatKy_ViPham!E:E, "11_Ly_B", NhatKy_ViPham!F:F, B27, NhatKy_ViPham!C:C, "T26")</f>
        <v>100</v>
      </c>
      <c r="AR27" s="7">
        <f>100 + SUMIFS(NhatKy_ViPham!J:J, NhatKy_ViPham!E:E, "11_Ly_B", NhatKy_ViPham!F:F, B27, NhatKy_ViPham!C:C, "T27") - SUMIFS(NhatKy_ViPham!K:K, NhatKy_ViPham!E:E, "11_Ly_B", NhatKy_ViPham!F:F, B27, NhatKy_ViPham!C:C, "T27")</f>
        <v>100</v>
      </c>
      <c r="AS27" s="7">
        <f>100 + SUMIFS(NhatKy_ViPham!J:J, NhatKy_ViPham!E:E, "11_Ly_B", NhatKy_ViPham!F:F, B27, NhatKy_ViPham!C:C, "T28") - SUMIFS(NhatKy_ViPham!K:K, NhatKy_ViPham!E:E, "11_Ly_B", NhatKy_ViPham!F:F, B27, NhatKy_ViPham!C:C, "T28")</f>
        <v>100</v>
      </c>
      <c r="AT27" s="7">
        <f>100 + SUMIFS(NhatKy_ViPham!J:J, NhatKy_ViPham!E:E, "11_Ly_B", NhatKy_ViPham!F:F, B27, NhatKy_ViPham!C:C, "T29") - SUMIFS(NhatKy_ViPham!K:K, NhatKy_ViPham!E:E, "11_Ly_B", NhatKy_ViPham!F:F, B27, NhatKy_ViPham!C:C, "T29")</f>
        <v>100</v>
      </c>
      <c r="AU27" s="7">
        <f>100 + SUMIFS(NhatKy_ViPham!J:J, NhatKy_ViPham!E:E, "11_Ly_B", NhatKy_ViPham!F:F, B27, NhatKy_ViPham!C:C, "T30") - SUMIFS(NhatKy_ViPham!K:K, NhatKy_ViPham!E:E, "11_Ly_B", NhatKy_ViPham!F:F, B27, NhatKy_ViPham!C:C, "T30")</f>
        <v>100</v>
      </c>
      <c r="AV27" s="7">
        <f>100 + SUMIFS(NhatKy_ViPham!J:J, NhatKy_ViPham!E:E, "11_Ly_B", NhatKy_ViPham!F:F, B27, NhatKy_ViPham!C:C, "T31") - SUMIFS(NhatKy_ViPham!K:K, NhatKy_ViPham!E:E, "11_Ly_B", NhatKy_ViPham!F:F, B27, NhatKy_ViPham!C:C, "T31")</f>
        <v>100</v>
      </c>
      <c r="AW27" s="7">
        <f>100 + SUMIFS(NhatKy_ViPham!J:J, NhatKy_ViPham!E:E, "11_Ly_B", NhatKy_ViPham!F:F, B27, NhatKy_ViPham!C:C, "T32") - SUMIFS(NhatKy_ViPham!K:K, NhatKy_ViPham!E:E, "11_Ly_B", NhatKy_ViPham!F:F, B27, NhatKy_ViPham!C:C, "T32")</f>
        <v>100</v>
      </c>
      <c r="AX27" s="7">
        <f>100 + SUMIFS(NhatKy_ViPham!J:J, NhatKy_ViPham!E:E, "11_Ly_B", NhatKy_ViPham!F:F, B27, NhatKy_ViPham!C:C, "T33") - SUMIFS(NhatKy_ViPham!K:K, NhatKy_ViPham!E:E, "11_Ly_B", NhatKy_ViPham!F:F, B27, NhatKy_ViPham!C:C, "T33")</f>
        <v>100</v>
      </c>
      <c r="AY27" s="7">
        <f>100 + SUMIFS(NhatKy_ViPham!J:J, NhatKy_ViPham!E:E, "11_Ly_B", NhatKy_ViPham!F:F, B27, NhatKy_ViPham!C:C, "T34") - SUMIFS(NhatKy_ViPham!K:K, NhatKy_ViPham!E:E, "11_Ly_B", NhatKy_ViPham!F:F, B27, NhatKy_ViPham!C:C, "T34")</f>
        <v>100</v>
      </c>
      <c r="AZ27" s="7">
        <f>100 + SUMIFS(NhatKy_ViPham!J:J, NhatKy_ViPham!E:E, "11_Ly_B", NhatKy_ViPham!F:F, B27, NhatKy_ViPham!C:C, "T35") - SUMIFS(NhatKy_ViPham!K:K, NhatKy_ViPham!E:E, "11_Ly_B", NhatKy_ViPham!F:F, B27, NhatKy_ViPham!C:C, "T35")</f>
        <v>100</v>
      </c>
      <c r="BA27" s="12">
        <f t="shared" si="0"/>
        <v>100</v>
      </c>
      <c r="BB27" s="11" t="s">
        <v>430</v>
      </c>
      <c r="BC27" s="14" t="str">
        <f t="shared" si="1"/>
        <v>Tốt</v>
      </c>
      <c r="BD27" s="10" t="str">
        <f t="shared" si="2"/>
        <v>🟢 BÌNH THƯỜNG</v>
      </c>
    </row>
    <row r="28" spans="1:56" x14ac:dyDescent="0.25">
      <c r="A28" s="5">
        <v>20</v>
      </c>
      <c r="B28" s="15" t="s">
        <v>1354</v>
      </c>
      <c r="C28" s="5" t="s">
        <v>1606</v>
      </c>
      <c r="D28" s="5" t="s">
        <v>435</v>
      </c>
      <c r="E28" s="11" t="s">
        <v>430</v>
      </c>
      <c r="F28" s="6">
        <f>SUMIFS(NhatKy_ViPham!K:K, NhatKy_ViPham!E:E, "11_Ly_B", NhatKy_ViPham!F:F, B28, NhatKy_ViPham!H:H, "L01")</f>
        <v>0</v>
      </c>
      <c r="G28" s="6">
        <f>SUMIFS(NhatKy_ViPham!K:K, NhatKy_ViPham!E:E, "11_Ly_B", NhatKy_ViPham!F:F, B28, NhatKy_ViPham!H:H, "L02")</f>
        <v>0</v>
      </c>
      <c r="H28" s="6">
        <f>SUMIFS(NhatKy_ViPham!K:K, NhatKy_ViPham!E:E, "11_Ly_B", NhatKy_ViPham!F:F, B28, NhatKy_ViPham!H:H, "L03")</f>
        <v>0</v>
      </c>
      <c r="I28" s="6">
        <f>SUMIFS(NhatKy_ViPham!K:K, NhatKy_ViPham!E:E, "11_Ly_B", NhatKy_ViPham!F:F, B28, NhatKy_ViPham!H:H, "L04")</f>
        <v>0</v>
      </c>
      <c r="J28" s="6">
        <f>SUMIFS(NhatKy_ViPham!K:K, NhatKy_ViPham!E:E, "11_Ly_B", NhatKy_ViPham!F:F, B28, NhatKy_ViPham!H:H, "L05")</f>
        <v>0</v>
      </c>
      <c r="K28" s="6">
        <f>SUMIFS(NhatKy_ViPham!K:K, NhatKy_ViPham!E:E, "11_Ly_B", NhatKy_ViPham!F:F, B28, NhatKy_ViPham!H:H, "L06")</f>
        <v>0</v>
      </c>
      <c r="L28" s="6">
        <f>SUMIFS(NhatKy_ViPham!K:K, NhatKy_ViPham!E:E, "11_Ly_B", NhatKy_ViPham!F:F, B28, NhatKy_ViPham!H:H, "L07")</f>
        <v>0</v>
      </c>
      <c r="M28" s="6">
        <f>SUMIFS(NhatKy_ViPham!K:K, NhatKy_ViPham!E:E, "11_Ly_B", NhatKy_ViPham!F:F, B28, NhatKy_ViPham!H:H, "L08")</f>
        <v>0</v>
      </c>
      <c r="N28" s="6">
        <f>SUMIFS(NhatKy_ViPham!K:K, NhatKy_ViPham!E:E, "11_Ly_B", NhatKy_ViPham!F:F, B28, NhatKy_ViPham!H:H, "L09")</f>
        <v>0</v>
      </c>
      <c r="O28" s="6">
        <f>SUMIFS(NhatKy_ViPham!K:K, NhatKy_ViPham!E:E, "11_Ly_B", NhatKy_ViPham!F:F, B28, NhatKy_ViPham!H:H, "L10")</f>
        <v>0</v>
      </c>
      <c r="P28" s="12">
        <f>SUMIFS(NhatKy_ViPham!J:J, NhatKy_ViPham!E:E, "11_Ly_B", NhatKy_ViPham!F:F, B28)</f>
        <v>0</v>
      </c>
      <c r="Q28" s="13">
        <f>SUMIFS(NhatKy_ViPham!K:K, NhatKy_ViPham!E:E, "11_Ly_B", NhatKy_ViPham!F:F, B28)</f>
        <v>0</v>
      </c>
      <c r="R28" s="6">
        <f>100 + SUMIFS(NhatKy_ViPham!J:J, NhatKy_ViPham!E:E, "11_Ly_B", NhatKy_ViPham!F:F, B28, NhatKy_ViPham!C:C, "T1") - SUMIFS(NhatKy_ViPham!K:K, NhatKy_ViPham!E:E, "11_Ly_B", NhatKy_ViPham!F:F, B28, NhatKy_ViPham!C:C, "T1")</f>
        <v>100</v>
      </c>
      <c r="S28" s="6">
        <f>100 + SUMIFS(NhatKy_ViPham!J:J, NhatKy_ViPham!E:E, "11_Ly_B", NhatKy_ViPham!F:F, B28, NhatKy_ViPham!C:C, "T2") - SUMIFS(NhatKy_ViPham!K:K, NhatKy_ViPham!E:E, "11_Ly_B", NhatKy_ViPham!F:F, B28, NhatKy_ViPham!C:C, "T2")</f>
        <v>100</v>
      </c>
      <c r="T28" s="6">
        <f>100 + SUMIFS(NhatKy_ViPham!J:J, NhatKy_ViPham!E:E, "11_Ly_B", NhatKy_ViPham!F:F, B28, NhatKy_ViPham!C:C, "T3") - SUMIFS(NhatKy_ViPham!K:K, NhatKy_ViPham!E:E, "11_Ly_B", NhatKy_ViPham!F:F, B28, NhatKy_ViPham!C:C, "T3")</f>
        <v>100</v>
      </c>
      <c r="U28" s="6">
        <f>100 + SUMIFS(NhatKy_ViPham!J:J, NhatKy_ViPham!E:E, "11_Ly_B", NhatKy_ViPham!F:F, B28, NhatKy_ViPham!C:C, "T4") - SUMIFS(NhatKy_ViPham!K:K, NhatKy_ViPham!E:E, "11_Ly_B", NhatKy_ViPham!F:F, B28, NhatKy_ViPham!C:C, "T4")</f>
        <v>100</v>
      </c>
      <c r="V28" s="6">
        <f>100 + SUMIFS(NhatKy_ViPham!J:J, NhatKy_ViPham!E:E, "11_Ly_B", NhatKy_ViPham!F:F, B28, NhatKy_ViPham!C:C, "T5") - SUMIFS(NhatKy_ViPham!K:K, NhatKy_ViPham!E:E, "11_Ly_B", NhatKy_ViPham!F:F, B28, NhatKy_ViPham!C:C, "T5")</f>
        <v>100</v>
      </c>
      <c r="W28" s="6">
        <f>100 + SUMIFS(NhatKy_ViPham!J:J, NhatKy_ViPham!E:E, "11_Ly_B", NhatKy_ViPham!F:F, B28, NhatKy_ViPham!C:C, "T6") - SUMIFS(NhatKy_ViPham!K:K, NhatKy_ViPham!E:E, "11_Ly_B", NhatKy_ViPham!F:F, B28, NhatKy_ViPham!C:C, "T6")</f>
        <v>100</v>
      </c>
      <c r="X28" s="6">
        <f>100 + SUMIFS(NhatKy_ViPham!J:J, NhatKy_ViPham!E:E, "11_Ly_B", NhatKy_ViPham!F:F, B28, NhatKy_ViPham!C:C, "T7") - SUMIFS(NhatKy_ViPham!K:K, NhatKy_ViPham!E:E, "11_Ly_B", NhatKy_ViPham!F:F, B28, NhatKy_ViPham!C:C, "T7")</f>
        <v>100</v>
      </c>
      <c r="Y28" s="6">
        <f>100 + SUMIFS(NhatKy_ViPham!J:J, NhatKy_ViPham!E:E, "11_Ly_B", NhatKy_ViPham!F:F, B28, NhatKy_ViPham!C:C, "T8") - SUMIFS(NhatKy_ViPham!K:K, NhatKy_ViPham!E:E, "11_Ly_B", NhatKy_ViPham!F:F, B28, NhatKy_ViPham!C:C, "T8")</f>
        <v>100</v>
      </c>
      <c r="Z28" s="6">
        <f>100 + SUMIFS(NhatKy_ViPham!J:J, NhatKy_ViPham!E:E, "11_Ly_B", NhatKy_ViPham!F:F, B28, NhatKy_ViPham!C:C, "T9") - SUMIFS(NhatKy_ViPham!K:K, NhatKy_ViPham!E:E, "11_Ly_B", NhatKy_ViPham!F:F, B28, NhatKy_ViPham!C:C, "T9")</f>
        <v>100</v>
      </c>
      <c r="AA28" s="6">
        <f>100 + SUMIFS(NhatKy_ViPham!J:J, NhatKy_ViPham!E:E, "11_Ly_B", NhatKy_ViPham!F:F, B28, NhatKy_ViPham!C:C, "T10") - SUMIFS(NhatKy_ViPham!K:K, NhatKy_ViPham!E:E, "11_Ly_B", NhatKy_ViPham!F:F, B28, NhatKy_ViPham!C:C, "T10")</f>
        <v>100</v>
      </c>
      <c r="AB28" s="6">
        <f>100 + SUMIFS(NhatKy_ViPham!J:J, NhatKy_ViPham!E:E, "11_Ly_B", NhatKy_ViPham!F:F, B28, NhatKy_ViPham!C:C, "T11") - SUMIFS(NhatKy_ViPham!K:K, NhatKy_ViPham!E:E, "11_Ly_B", NhatKy_ViPham!F:F, B28, NhatKy_ViPham!C:C, "T11")</f>
        <v>100</v>
      </c>
      <c r="AC28" s="6">
        <f>100 + SUMIFS(NhatKy_ViPham!J:J, NhatKy_ViPham!E:E, "11_Ly_B", NhatKy_ViPham!F:F, B28, NhatKy_ViPham!C:C, "T12") - SUMIFS(NhatKy_ViPham!K:K, NhatKy_ViPham!E:E, "11_Ly_B", NhatKy_ViPham!F:F, B28, NhatKy_ViPham!C:C, "T12")</f>
        <v>100</v>
      </c>
      <c r="AD28" s="6">
        <f>100 + SUMIFS(NhatKy_ViPham!J:J, NhatKy_ViPham!E:E, "11_Ly_B", NhatKy_ViPham!F:F, B28, NhatKy_ViPham!C:C, "T13") - SUMIFS(NhatKy_ViPham!K:K, NhatKy_ViPham!E:E, "11_Ly_B", NhatKy_ViPham!F:F, B28, NhatKy_ViPham!C:C, "T13")</f>
        <v>100</v>
      </c>
      <c r="AE28" s="6">
        <f>100 + SUMIFS(NhatKy_ViPham!J:J, NhatKy_ViPham!E:E, "11_Ly_B", NhatKy_ViPham!F:F, B28, NhatKy_ViPham!C:C, "T14") - SUMIFS(NhatKy_ViPham!K:K, NhatKy_ViPham!E:E, "11_Ly_B", NhatKy_ViPham!F:F, B28, NhatKy_ViPham!C:C, "T14")</f>
        <v>100</v>
      </c>
      <c r="AF28" s="6">
        <f>100 + SUMIFS(NhatKy_ViPham!J:J, NhatKy_ViPham!E:E, "11_Ly_B", NhatKy_ViPham!F:F, B28, NhatKy_ViPham!C:C, "T15") - SUMIFS(NhatKy_ViPham!K:K, NhatKy_ViPham!E:E, "11_Ly_B", NhatKy_ViPham!F:F, B28, NhatKy_ViPham!C:C, "T15")</f>
        <v>100</v>
      </c>
      <c r="AG28" s="6">
        <f>100 + SUMIFS(NhatKy_ViPham!J:J, NhatKy_ViPham!E:E, "11_Ly_B", NhatKy_ViPham!F:F, B28, NhatKy_ViPham!C:C, "T16") - SUMIFS(NhatKy_ViPham!K:K, NhatKy_ViPham!E:E, "11_Ly_B", NhatKy_ViPham!F:F, B28, NhatKy_ViPham!C:C, "T16")</f>
        <v>100</v>
      </c>
      <c r="AH28" s="6">
        <f>100 + SUMIFS(NhatKy_ViPham!J:J, NhatKy_ViPham!E:E, "11_Ly_B", NhatKy_ViPham!F:F, B28, NhatKy_ViPham!C:C, "T17") - SUMIFS(NhatKy_ViPham!K:K, NhatKy_ViPham!E:E, "11_Ly_B", NhatKy_ViPham!F:F, B28, NhatKy_ViPham!C:C, "T17")</f>
        <v>100</v>
      </c>
      <c r="AI28" s="6">
        <f>100 + SUMIFS(NhatKy_ViPham!J:J, NhatKy_ViPham!E:E, "11_Ly_B", NhatKy_ViPham!F:F, B28, NhatKy_ViPham!C:C, "T18") - SUMIFS(NhatKy_ViPham!K:K, NhatKy_ViPham!E:E, "11_Ly_B", NhatKy_ViPham!F:F, B28, NhatKy_ViPham!C:C, "T18")</f>
        <v>100</v>
      </c>
      <c r="AJ28" s="6">
        <f>100 + SUMIFS(NhatKy_ViPham!J:J, NhatKy_ViPham!E:E, "11_Ly_B", NhatKy_ViPham!F:F, B28, NhatKy_ViPham!C:C, "T19") - SUMIFS(NhatKy_ViPham!K:K, NhatKy_ViPham!E:E, "11_Ly_B", NhatKy_ViPham!F:F, B28, NhatKy_ViPham!C:C, "T19")</f>
        <v>100</v>
      </c>
      <c r="AK28" s="6">
        <f>100 + SUMIFS(NhatKy_ViPham!J:J, NhatKy_ViPham!E:E, "11_Ly_B", NhatKy_ViPham!F:F, B28, NhatKy_ViPham!C:C, "T20") - SUMIFS(NhatKy_ViPham!K:K, NhatKy_ViPham!E:E, "11_Ly_B", NhatKy_ViPham!F:F, B28, NhatKy_ViPham!C:C, "T20")</f>
        <v>100</v>
      </c>
      <c r="AL28" s="6">
        <f>100 + SUMIFS(NhatKy_ViPham!J:J, NhatKy_ViPham!E:E, "11_Ly_B", NhatKy_ViPham!F:F, B28, NhatKy_ViPham!C:C, "T21") - SUMIFS(NhatKy_ViPham!K:K, NhatKy_ViPham!E:E, "11_Ly_B", NhatKy_ViPham!F:F, B28, NhatKy_ViPham!C:C, "T21")</f>
        <v>100</v>
      </c>
      <c r="AM28" s="6">
        <f>100 + SUMIFS(NhatKy_ViPham!J:J, NhatKy_ViPham!E:E, "11_Ly_B", NhatKy_ViPham!F:F, B28, NhatKy_ViPham!C:C, "T22") - SUMIFS(NhatKy_ViPham!K:K, NhatKy_ViPham!E:E, "11_Ly_B", NhatKy_ViPham!F:F, B28, NhatKy_ViPham!C:C, "T22")</f>
        <v>100</v>
      </c>
      <c r="AN28" s="6">
        <f>100 + SUMIFS(NhatKy_ViPham!J:J, NhatKy_ViPham!E:E, "11_Ly_B", NhatKy_ViPham!F:F, B28, NhatKy_ViPham!C:C, "T23") - SUMIFS(NhatKy_ViPham!K:K, NhatKy_ViPham!E:E, "11_Ly_B", NhatKy_ViPham!F:F, B28, NhatKy_ViPham!C:C, "T23")</f>
        <v>100</v>
      </c>
      <c r="AO28" s="6">
        <f>100 + SUMIFS(NhatKy_ViPham!J:J, NhatKy_ViPham!E:E, "11_Ly_B", NhatKy_ViPham!F:F, B28, NhatKy_ViPham!C:C, "T24") - SUMIFS(NhatKy_ViPham!K:K, NhatKy_ViPham!E:E, "11_Ly_B", NhatKy_ViPham!F:F, B28, NhatKy_ViPham!C:C, "T24")</f>
        <v>100</v>
      </c>
      <c r="AP28" s="6">
        <f>100 + SUMIFS(NhatKy_ViPham!J:J, NhatKy_ViPham!E:E, "11_Ly_B", NhatKy_ViPham!F:F, B28, NhatKy_ViPham!C:C, "T25") - SUMIFS(NhatKy_ViPham!K:K, NhatKy_ViPham!E:E, "11_Ly_B", NhatKy_ViPham!F:F, B28, NhatKy_ViPham!C:C, "T25")</f>
        <v>100</v>
      </c>
      <c r="AQ28" s="6">
        <f>100 + SUMIFS(NhatKy_ViPham!J:J, NhatKy_ViPham!E:E, "11_Ly_B", NhatKy_ViPham!F:F, B28, NhatKy_ViPham!C:C, "T26") - SUMIFS(NhatKy_ViPham!K:K, NhatKy_ViPham!E:E, "11_Ly_B", NhatKy_ViPham!F:F, B28, NhatKy_ViPham!C:C, "T26")</f>
        <v>100</v>
      </c>
      <c r="AR28" s="6">
        <f>100 + SUMIFS(NhatKy_ViPham!J:J, NhatKy_ViPham!E:E, "11_Ly_B", NhatKy_ViPham!F:F, B28, NhatKy_ViPham!C:C, "T27") - SUMIFS(NhatKy_ViPham!K:K, NhatKy_ViPham!E:E, "11_Ly_B", NhatKy_ViPham!F:F, B28, NhatKy_ViPham!C:C, "T27")</f>
        <v>100</v>
      </c>
      <c r="AS28" s="6">
        <f>100 + SUMIFS(NhatKy_ViPham!J:J, NhatKy_ViPham!E:E, "11_Ly_B", NhatKy_ViPham!F:F, B28, NhatKy_ViPham!C:C, "T28") - SUMIFS(NhatKy_ViPham!K:K, NhatKy_ViPham!E:E, "11_Ly_B", NhatKy_ViPham!F:F, B28, NhatKy_ViPham!C:C, "T28")</f>
        <v>100</v>
      </c>
      <c r="AT28" s="6">
        <f>100 + SUMIFS(NhatKy_ViPham!J:J, NhatKy_ViPham!E:E, "11_Ly_B", NhatKy_ViPham!F:F, B28, NhatKy_ViPham!C:C, "T29") - SUMIFS(NhatKy_ViPham!K:K, NhatKy_ViPham!E:E, "11_Ly_B", NhatKy_ViPham!F:F, B28, NhatKy_ViPham!C:C, "T29")</f>
        <v>100</v>
      </c>
      <c r="AU28" s="6">
        <f>100 + SUMIFS(NhatKy_ViPham!J:J, NhatKy_ViPham!E:E, "11_Ly_B", NhatKy_ViPham!F:F, B28, NhatKy_ViPham!C:C, "T30") - SUMIFS(NhatKy_ViPham!K:K, NhatKy_ViPham!E:E, "11_Ly_B", NhatKy_ViPham!F:F, B28, NhatKy_ViPham!C:C, "T30")</f>
        <v>100</v>
      </c>
      <c r="AV28" s="6">
        <f>100 + SUMIFS(NhatKy_ViPham!J:J, NhatKy_ViPham!E:E, "11_Ly_B", NhatKy_ViPham!F:F, B28, NhatKy_ViPham!C:C, "T31") - SUMIFS(NhatKy_ViPham!K:K, NhatKy_ViPham!E:E, "11_Ly_B", NhatKy_ViPham!F:F, B28, NhatKy_ViPham!C:C, "T31")</f>
        <v>100</v>
      </c>
      <c r="AW28" s="6">
        <f>100 + SUMIFS(NhatKy_ViPham!J:J, NhatKy_ViPham!E:E, "11_Ly_B", NhatKy_ViPham!F:F, B28, NhatKy_ViPham!C:C, "T32") - SUMIFS(NhatKy_ViPham!K:K, NhatKy_ViPham!E:E, "11_Ly_B", NhatKy_ViPham!F:F, B28, NhatKy_ViPham!C:C, "T32")</f>
        <v>100</v>
      </c>
      <c r="AX28" s="6">
        <f>100 + SUMIFS(NhatKy_ViPham!J:J, NhatKy_ViPham!E:E, "11_Ly_B", NhatKy_ViPham!F:F, B28, NhatKy_ViPham!C:C, "T33") - SUMIFS(NhatKy_ViPham!K:K, NhatKy_ViPham!E:E, "11_Ly_B", NhatKy_ViPham!F:F, B28, NhatKy_ViPham!C:C, "T33")</f>
        <v>100</v>
      </c>
      <c r="AY28" s="6">
        <f>100 + SUMIFS(NhatKy_ViPham!J:J, NhatKy_ViPham!E:E, "11_Ly_B", NhatKy_ViPham!F:F, B28, NhatKy_ViPham!C:C, "T34") - SUMIFS(NhatKy_ViPham!K:K, NhatKy_ViPham!E:E, "11_Ly_B", NhatKy_ViPham!F:F, B28, NhatKy_ViPham!C:C, "T34")</f>
        <v>100</v>
      </c>
      <c r="AZ28" s="6">
        <f>100 + SUMIFS(NhatKy_ViPham!J:J, NhatKy_ViPham!E:E, "11_Ly_B", NhatKy_ViPham!F:F, B28, NhatKy_ViPham!C:C, "T35") - SUMIFS(NhatKy_ViPham!K:K, NhatKy_ViPham!E:E, "11_Ly_B", NhatKy_ViPham!F:F, B28, NhatKy_ViPham!C:C, "T35")</f>
        <v>100</v>
      </c>
      <c r="BA28" s="12">
        <f t="shared" si="0"/>
        <v>100</v>
      </c>
      <c r="BB28" s="11" t="s">
        <v>430</v>
      </c>
      <c r="BC28" s="16" t="str">
        <f t="shared" si="1"/>
        <v>Tốt</v>
      </c>
      <c r="BD28" s="15" t="str">
        <f t="shared" si="2"/>
        <v>🟢 BÌNH THƯỜNG</v>
      </c>
    </row>
    <row r="29" spans="1:56" x14ac:dyDescent="0.25">
      <c r="A29" s="4">
        <v>21</v>
      </c>
      <c r="B29" s="10" t="s">
        <v>1607</v>
      </c>
      <c r="C29" s="4" t="s">
        <v>1473</v>
      </c>
      <c r="D29" s="4" t="s">
        <v>429</v>
      </c>
      <c r="E29" s="11" t="s">
        <v>430</v>
      </c>
      <c r="F29" s="7">
        <f>SUMIFS(NhatKy_ViPham!K:K, NhatKy_ViPham!E:E, "11_Ly_B", NhatKy_ViPham!F:F, B29, NhatKy_ViPham!H:H, "L01")</f>
        <v>0</v>
      </c>
      <c r="G29" s="7">
        <f>SUMIFS(NhatKy_ViPham!K:K, NhatKy_ViPham!E:E, "11_Ly_B", NhatKy_ViPham!F:F, B29, NhatKy_ViPham!H:H, "L02")</f>
        <v>0</v>
      </c>
      <c r="H29" s="7">
        <f>SUMIFS(NhatKy_ViPham!K:K, NhatKy_ViPham!E:E, "11_Ly_B", NhatKy_ViPham!F:F, B29, NhatKy_ViPham!H:H, "L03")</f>
        <v>0</v>
      </c>
      <c r="I29" s="7">
        <f>SUMIFS(NhatKy_ViPham!K:K, NhatKy_ViPham!E:E, "11_Ly_B", NhatKy_ViPham!F:F, B29, NhatKy_ViPham!H:H, "L04")</f>
        <v>0</v>
      </c>
      <c r="J29" s="7">
        <f>SUMIFS(NhatKy_ViPham!K:K, NhatKy_ViPham!E:E, "11_Ly_B", NhatKy_ViPham!F:F, B29, NhatKy_ViPham!H:H, "L05")</f>
        <v>0</v>
      </c>
      <c r="K29" s="7">
        <f>SUMIFS(NhatKy_ViPham!K:K, NhatKy_ViPham!E:E, "11_Ly_B", NhatKy_ViPham!F:F, B29, NhatKy_ViPham!H:H, "L06")</f>
        <v>0</v>
      </c>
      <c r="L29" s="7">
        <f>SUMIFS(NhatKy_ViPham!K:K, NhatKy_ViPham!E:E, "11_Ly_B", NhatKy_ViPham!F:F, B29, NhatKy_ViPham!H:H, "L07")</f>
        <v>0</v>
      </c>
      <c r="M29" s="7">
        <f>SUMIFS(NhatKy_ViPham!K:K, NhatKy_ViPham!E:E, "11_Ly_B", NhatKy_ViPham!F:F, B29, NhatKy_ViPham!H:H, "L08")</f>
        <v>0</v>
      </c>
      <c r="N29" s="7">
        <f>SUMIFS(NhatKy_ViPham!K:K, NhatKy_ViPham!E:E, "11_Ly_B", NhatKy_ViPham!F:F, B29, NhatKy_ViPham!H:H, "L09")</f>
        <v>0</v>
      </c>
      <c r="O29" s="7">
        <f>SUMIFS(NhatKy_ViPham!K:K, NhatKy_ViPham!E:E, "11_Ly_B", NhatKy_ViPham!F:F, B29, NhatKy_ViPham!H:H, "L10")</f>
        <v>0</v>
      </c>
      <c r="P29" s="12">
        <f>SUMIFS(NhatKy_ViPham!J:J, NhatKy_ViPham!E:E, "11_Ly_B", NhatKy_ViPham!F:F, B29)</f>
        <v>0</v>
      </c>
      <c r="Q29" s="13">
        <f>SUMIFS(NhatKy_ViPham!K:K, NhatKy_ViPham!E:E, "11_Ly_B", NhatKy_ViPham!F:F, B29)</f>
        <v>0</v>
      </c>
      <c r="R29" s="7">
        <f>100 + SUMIFS(NhatKy_ViPham!J:J, NhatKy_ViPham!E:E, "11_Ly_B", NhatKy_ViPham!F:F, B29, NhatKy_ViPham!C:C, "T1") - SUMIFS(NhatKy_ViPham!K:K, NhatKy_ViPham!E:E, "11_Ly_B", NhatKy_ViPham!F:F, B29, NhatKy_ViPham!C:C, "T1")</f>
        <v>100</v>
      </c>
      <c r="S29" s="7">
        <f>100 + SUMIFS(NhatKy_ViPham!J:J, NhatKy_ViPham!E:E, "11_Ly_B", NhatKy_ViPham!F:F, B29, NhatKy_ViPham!C:C, "T2") - SUMIFS(NhatKy_ViPham!K:K, NhatKy_ViPham!E:E, "11_Ly_B", NhatKy_ViPham!F:F, B29, NhatKy_ViPham!C:C, "T2")</f>
        <v>100</v>
      </c>
      <c r="T29" s="7">
        <f>100 + SUMIFS(NhatKy_ViPham!J:J, NhatKy_ViPham!E:E, "11_Ly_B", NhatKy_ViPham!F:F, B29, NhatKy_ViPham!C:C, "T3") - SUMIFS(NhatKy_ViPham!K:K, NhatKy_ViPham!E:E, "11_Ly_B", NhatKy_ViPham!F:F, B29, NhatKy_ViPham!C:C, "T3")</f>
        <v>100</v>
      </c>
      <c r="U29" s="7">
        <f>100 + SUMIFS(NhatKy_ViPham!J:J, NhatKy_ViPham!E:E, "11_Ly_B", NhatKy_ViPham!F:F, B29, NhatKy_ViPham!C:C, "T4") - SUMIFS(NhatKy_ViPham!K:K, NhatKy_ViPham!E:E, "11_Ly_B", NhatKy_ViPham!F:F, B29, NhatKy_ViPham!C:C, "T4")</f>
        <v>100</v>
      </c>
      <c r="V29" s="7">
        <f>100 + SUMIFS(NhatKy_ViPham!J:J, NhatKy_ViPham!E:E, "11_Ly_B", NhatKy_ViPham!F:F, B29, NhatKy_ViPham!C:C, "T5") - SUMIFS(NhatKy_ViPham!K:K, NhatKy_ViPham!E:E, "11_Ly_B", NhatKy_ViPham!F:F, B29, NhatKy_ViPham!C:C, "T5")</f>
        <v>100</v>
      </c>
      <c r="W29" s="7">
        <f>100 + SUMIFS(NhatKy_ViPham!J:J, NhatKy_ViPham!E:E, "11_Ly_B", NhatKy_ViPham!F:F, B29, NhatKy_ViPham!C:C, "T6") - SUMIFS(NhatKy_ViPham!K:K, NhatKy_ViPham!E:E, "11_Ly_B", NhatKy_ViPham!F:F, B29, NhatKy_ViPham!C:C, "T6")</f>
        <v>100</v>
      </c>
      <c r="X29" s="7">
        <f>100 + SUMIFS(NhatKy_ViPham!J:J, NhatKy_ViPham!E:E, "11_Ly_B", NhatKy_ViPham!F:F, B29, NhatKy_ViPham!C:C, "T7") - SUMIFS(NhatKy_ViPham!K:K, NhatKy_ViPham!E:E, "11_Ly_B", NhatKy_ViPham!F:F, B29, NhatKy_ViPham!C:C, "T7")</f>
        <v>100</v>
      </c>
      <c r="Y29" s="7">
        <f>100 + SUMIFS(NhatKy_ViPham!J:J, NhatKy_ViPham!E:E, "11_Ly_B", NhatKy_ViPham!F:F, B29, NhatKy_ViPham!C:C, "T8") - SUMIFS(NhatKy_ViPham!K:K, NhatKy_ViPham!E:E, "11_Ly_B", NhatKy_ViPham!F:F, B29, NhatKy_ViPham!C:C, "T8")</f>
        <v>100</v>
      </c>
      <c r="Z29" s="7">
        <f>100 + SUMIFS(NhatKy_ViPham!J:J, NhatKy_ViPham!E:E, "11_Ly_B", NhatKy_ViPham!F:F, B29, NhatKy_ViPham!C:C, "T9") - SUMIFS(NhatKy_ViPham!K:K, NhatKy_ViPham!E:E, "11_Ly_B", NhatKy_ViPham!F:F, B29, NhatKy_ViPham!C:C, "T9")</f>
        <v>100</v>
      </c>
      <c r="AA29" s="7">
        <f>100 + SUMIFS(NhatKy_ViPham!J:J, NhatKy_ViPham!E:E, "11_Ly_B", NhatKy_ViPham!F:F, B29, NhatKy_ViPham!C:C, "T10") - SUMIFS(NhatKy_ViPham!K:K, NhatKy_ViPham!E:E, "11_Ly_B", NhatKy_ViPham!F:F, B29, NhatKy_ViPham!C:C, "T10")</f>
        <v>100</v>
      </c>
      <c r="AB29" s="7">
        <f>100 + SUMIFS(NhatKy_ViPham!J:J, NhatKy_ViPham!E:E, "11_Ly_B", NhatKy_ViPham!F:F, B29, NhatKy_ViPham!C:C, "T11") - SUMIFS(NhatKy_ViPham!K:K, NhatKy_ViPham!E:E, "11_Ly_B", NhatKy_ViPham!F:F, B29, NhatKy_ViPham!C:C, "T11")</f>
        <v>100</v>
      </c>
      <c r="AC29" s="7">
        <f>100 + SUMIFS(NhatKy_ViPham!J:J, NhatKy_ViPham!E:E, "11_Ly_B", NhatKy_ViPham!F:F, B29, NhatKy_ViPham!C:C, "T12") - SUMIFS(NhatKy_ViPham!K:K, NhatKy_ViPham!E:E, "11_Ly_B", NhatKy_ViPham!F:F, B29, NhatKy_ViPham!C:C, "T12")</f>
        <v>100</v>
      </c>
      <c r="AD29" s="7">
        <f>100 + SUMIFS(NhatKy_ViPham!J:J, NhatKy_ViPham!E:E, "11_Ly_B", NhatKy_ViPham!F:F, B29, NhatKy_ViPham!C:C, "T13") - SUMIFS(NhatKy_ViPham!K:K, NhatKy_ViPham!E:E, "11_Ly_B", NhatKy_ViPham!F:F, B29, NhatKy_ViPham!C:C, "T13")</f>
        <v>100</v>
      </c>
      <c r="AE29" s="7">
        <f>100 + SUMIFS(NhatKy_ViPham!J:J, NhatKy_ViPham!E:E, "11_Ly_B", NhatKy_ViPham!F:F, B29, NhatKy_ViPham!C:C, "T14") - SUMIFS(NhatKy_ViPham!K:K, NhatKy_ViPham!E:E, "11_Ly_B", NhatKy_ViPham!F:F, B29, NhatKy_ViPham!C:C, "T14")</f>
        <v>100</v>
      </c>
      <c r="AF29" s="7">
        <f>100 + SUMIFS(NhatKy_ViPham!J:J, NhatKy_ViPham!E:E, "11_Ly_B", NhatKy_ViPham!F:F, B29, NhatKy_ViPham!C:C, "T15") - SUMIFS(NhatKy_ViPham!K:K, NhatKy_ViPham!E:E, "11_Ly_B", NhatKy_ViPham!F:F, B29, NhatKy_ViPham!C:C, "T15")</f>
        <v>100</v>
      </c>
      <c r="AG29" s="7">
        <f>100 + SUMIFS(NhatKy_ViPham!J:J, NhatKy_ViPham!E:E, "11_Ly_B", NhatKy_ViPham!F:F, B29, NhatKy_ViPham!C:C, "T16") - SUMIFS(NhatKy_ViPham!K:K, NhatKy_ViPham!E:E, "11_Ly_B", NhatKy_ViPham!F:F, B29, NhatKy_ViPham!C:C, "T16")</f>
        <v>100</v>
      </c>
      <c r="AH29" s="7">
        <f>100 + SUMIFS(NhatKy_ViPham!J:J, NhatKy_ViPham!E:E, "11_Ly_B", NhatKy_ViPham!F:F, B29, NhatKy_ViPham!C:C, "T17") - SUMIFS(NhatKy_ViPham!K:K, NhatKy_ViPham!E:E, "11_Ly_B", NhatKy_ViPham!F:F, B29, NhatKy_ViPham!C:C, "T17")</f>
        <v>100</v>
      </c>
      <c r="AI29" s="7">
        <f>100 + SUMIFS(NhatKy_ViPham!J:J, NhatKy_ViPham!E:E, "11_Ly_B", NhatKy_ViPham!F:F, B29, NhatKy_ViPham!C:C, "T18") - SUMIFS(NhatKy_ViPham!K:K, NhatKy_ViPham!E:E, "11_Ly_B", NhatKy_ViPham!F:F, B29, NhatKy_ViPham!C:C, "T18")</f>
        <v>100</v>
      </c>
      <c r="AJ29" s="7">
        <f>100 + SUMIFS(NhatKy_ViPham!J:J, NhatKy_ViPham!E:E, "11_Ly_B", NhatKy_ViPham!F:F, B29, NhatKy_ViPham!C:C, "T19") - SUMIFS(NhatKy_ViPham!K:K, NhatKy_ViPham!E:E, "11_Ly_B", NhatKy_ViPham!F:F, B29, NhatKy_ViPham!C:C, "T19")</f>
        <v>100</v>
      </c>
      <c r="AK29" s="7">
        <f>100 + SUMIFS(NhatKy_ViPham!J:J, NhatKy_ViPham!E:E, "11_Ly_B", NhatKy_ViPham!F:F, B29, NhatKy_ViPham!C:C, "T20") - SUMIFS(NhatKy_ViPham!K:K, NhatKy_ViPham!E:E, "11_Ly_B", NhatKy_ViPham!F:F, B29, NhatKy_ViPham!C:C, "T20")</f>
        <v>100</v>
      </c>
      <c r="AL29" s="7">
        <f>100 + SUMIFS(NhatKy_ViPham!J:J, NhatKy_ViPham!E:E, "11_Ly_B", NhatKy_ViPham!F:F, B29, NhatKy_ViPham!C:C, "T21") - SUMIFS(NhatKy_ViPham!K:K, NhatKy_ViPham!E:E, "11_Ly_B", NhatKy_ViPham!F:F, B29, NhatKy_ViPham!C:C, "T21")</f>
        <v>100</v>
      </c>
      <c r="AM29" s="7">
        <f>100 + SUMIFS(NhatKy_ViPham!J:J, NhatKy_ViPham!E:E, "11_Ly_B", NhatKy_ViPham!F:F, B29, NhatKy_ViPham!C:C, "T22") - SUMIFS(NhatKy_ViPham!K:K, NhatKy_ViPham!E:E, "11_Ly_B", NhatKy_ViPham!F:F, B29, NhatKy_ViPham!C:C, "T22")</f>
        <v>100</v>
      </c>
      <c r="AN29" s="7">
        <f>100 + SUMIFS(NhatKy_ViPham!J:J, NhatKy_ViPham!E:E, "11_Ly_B", NhatKy_ViPham!F:F, B29, NhatKy_ViPham!C:C, "T23") - SUMIFS(NhatKy_ViPham!K:K, NhatKy_ViPham!E:E, "11_Ly_B", NhatKy_ViPham!F:F, B29, NhatKy_ViPham!C:C, "T23")</f>
        <v>100</v>
      </c>
      <c r="AO29" s="7">
        <f>100 + SUMIFS(NhatKy_ViPham!J:J, NhatKy_ViPham!E:E, "11_Ly_B", NhatKy_ViPham!F:F, B29, NhatKy_ViPham!C:C, "T24") - SUMIFS(NhatKy_ViPham!K:K, NhatKy_ViPham!E:E, "11_Ly_B", NhatKy_ViPham!F:F, B29, NhatKy_ViPham!C:C, "T24")</f>
        <v>100</v>
      </c>
      <c r="AP29" s="7">
        <f>100 + SUMIFS(NhatKy_ViPham!J:J, NhatKy_ViPham!E:E, "11_Ly_B", NhatKy_ViPham!F:F, B29, NhatKy_ViPham!C:C, "T25") - SUMIFS(NhatKy_ViPham!K:K, NhatKy_ViPham!E:E, "11_Ly_B", NhatKy_ViPham!F:F, B29, NhatKy_ViPham!C:C, "T25")</f>
        <v>100</v>
      </c>
      <c r="AQ29" s="7">
        <f>100 + SUMIFS(NhatKy_ViPham!J:J, NhatKy_ViPham!E:E, "11_Ly_B", NhatKy_ViPham!F:F, B29, NhatKy_ViPham!C:C, "T26") - SUMIFS(NhatKy_ViPham!K:K, NhatKy_ViPham!E:E, "11_Ly_B", NhatKy_ViPham!F:F, B29, NhatKy_ViPham!C:C, "T26")</f>
        <v>100</v>
      </c>
      <c r="AR29" s="7">
        <f>100 + SUMIFS(NhatKy_ViPham!J:J, NhatKy_ViPham!E:E, "11_Ly_B", NhatKy_ViPham!F:F, B29, NhatKy_ViPham!C:C, "T27") - SUMIFS(NhatKy_ViPham!K:K, NhatKy_ViPham!E:E, "11_Ly_B", NhatKy_ViPham!F:F, B29, NhatKy_ViPham!C:C, "T27")</f>
        <v>100</v>
      </c>
      <c r="AS29" s="7">
        <f>100 + SUMIFS(NhatKy_ViPham!J:J, NhatKy_ViPham!E:E, "11_Ly_B", NhatKy_ViPham!F:F, B29, NhatKy_ViPham!C:C, "T28") - SUMIFS(NhatKy_ViPham!K:K, NhatKy_ViPham!E:E, "11_Ly_B", NhatKy_ViPham!F:F, B29, NhatKy_ViPham!C:C, "T28")</f>
        <v>100</v>
      </c>
      <c r="AT29" s="7">
        <f>100 + SUMIFS(NhatKy_ViPham!J:J, NhatKy_ViPham!E:E, "11_Ly_B", NhatKy_ViPham!F:F, B29, NhatKy_ViPham!C:C, "T29") - SUMIFS(NhatKy_ViPham!K:K, NhatKy_ViPham!E:E, "11_Ly_B", NhatKy_ViPham!F:F, B29, NhatKy_ViPham!C:C, "T29")</f>
        <v>100</v>
      </c>
      <c r="AU29" s="7">
        <f>100 + SUMIFS(NhatKy_ViPham!J:J, NhatKy_ViPham!E:E, "11_Ly_B", NhatKy_ViPham!F:F, B29, NhatKy_ViPham!C:C, "T30") - SUMIFS(NhatKy_ViPham!K:K, NhatKy_ViPham!E:E, "11_Ly_B", NhatKy_ViPham!F:F, B29, NhatKy_ViPham!C:C, "T30")</f>
        <v>100</v>
      </c>
      <c r="AV29" s="7">
        <f>100 + SUMIFS(NhatKy_ViPham!J:J, NhatKy_ViPham!E:E, "11_Ly_B", NhatKy_ViPham!F:F, B29, NhatKy_ViPham!C:C, "T31") - SUMIFS(NhatKy_ViPham!K:K, NhatKy_ViPham!E:E, "11_Ly_B", NhatKy_ViPham!F:F, B29, NhatKy_ViPham!C:C, "T31")</f>
        <v>100</v>
      </c>
      <c r="AW29" s="7">
        <f>100 + SUMIFS(NhatKy_ViPham!J:J, NhatKy_ViPham!E:E, "11_Ly_B", NhatKy_ViPham!F:F, B29, NhatKy_ViPham!C:C, "T32") - SUMIFS(NhatKy_ViPham!K:K, NhatKy_ViPham!E:E, "11_Ly_B", NhatKy_ViPham!F:F, B29, NhatKy_ViPham!C:C, "T32")</f>
        <v>100</v>
      </c>
      <c r="AX29" s="7">
        <f>100 + SUMIFS(NhatKy_ViPham!J:J, NhatKy_ViPham!E:E, "11_Ly_B", NhatKy_ViPham!F:F, B29, NhatKy_ViPham!C:C, "T33") - SUMIFS(NhatKy_ViPham!K:K, NhatKy_ViPham!E:E, "11_Ly_B", NhatKy_ViPham!F:F, B29, NhatKy_ViPham!C:C, "T33")</f>
        <v>100</v>
      </c>
      <c r="AY29" s="7">
        <f>100 + SUMIFS(NhatKy_ViPham!J:J, NhatKy_ViPham!E:E, "11_Ly_B", NhatKy_ViPham!F:F, B29, NhatKy_ViPham!C:C, "T34") - SUMIFS(NhatKy_ViPham!K:K, NhatKy_ViPham!E:E, "11_Ly_B", NhatKy_ViPham!F:F, B29, NhatKy_ViPham!C:C, "T34")</f>
        <v>100</v>
      </c>
      <c r="AZ29" s="7">
        <f>100 + SUMIFS(NhatKy_ViPham!J:J, NhatKy_ViPham!E:E, "11_Ly_B", NhatKy_ViPham!F:F, B29, NhatKy_ViPham!C:C, "T35") - SUMIFS(NhatKy_ViPham!K:K, NhatKy_ViPham!E:E, "11_Ly_B", NhatKy_ViPham!F:F, B29, NhatKy_ViPham!C:C, "T35")</f>
        <v>100</v>
      </c>
      <c r="BA29" s="12">
        <f t="shared" si="0"/>
        <v>100</v>
      </c>
      <c r="BB29" s="11" t="s">
        <v>430</v>
      </c>
      <c r="BC29" s="14" t="str">
        <f t="shared" si="1"/>
        <v>Tốt</v>
      </c>
      <c r="BD29" s="10" t="str">
        <f t="shared" si="2"/>
        <v>🟢 BÌNH THƯỜNG</v>
      </c>
    </row>
    <row r="30" spans="1:56" x14ac:dyDescent="0.25">
      <c r="A30" s="5">
        <v>22</v>
      </c>
      <c r="B30" s="15" t="s">
        <v>1608</v>
      </c>
      <c r="C30" s="5" t="s">
        <v>1471</v>
      </c>
      <c r="D30" s="5" t="s">
        <v>429</v>
      </c>
      <c r="E30" s="11" t="s">
        <v>430</v>
      </c>
      <c r="F30" s="6">
        <f>SUMIFS(NhatKy_ViPham!K:K, NhatKy_ViPham!E:E, "11_Ly_B", NhatKy_ViPham!F:F, B30, NhatKy_ViPham!H:H, "L01")</f>
        <v>0</v>
      </c>
      <c r="G30" s="6">
        <f>SUMIFS(NhatKy_ViPham!K:K, NhatKy_ViPham!E:E, "11_Ly_B", NhatKy_ViPham!F:F, B30, NhatKy_ViPham!H:H, "L02")</f>
        <v>0</v>
      </c>
      <c r="H30" s="6">
        <f>SUMIFS(NhatKy_ViPham!K:K, NhatKy_ViPham!E:E, "11_Ly_B", NhatKy_ViPham!F:F, B30, NhatKy_ViPham!H:H, "L03")</f>
        <v>0</v>
      </c>
      <c r="I30" s="6">
        <f>SUMIFS(NhatKy_ViPham!K:K, NhatKy_ViPham!E:E, "11_Ly_B", NhatKy_ViPham!F:F, B30, NhatKy_ViPham!H:H, "L04")</f>
        <v>0</v>
      </c>
      <c r="J30" s="6">
        <f>SUMIFS(NhatKy_ViPham!K:K, NhatKy_ViPham!E:E, "11_Ly_B", NhatKy_ViPham!F:F, B30, NhatKy_ViPham!H:H, "L05")</f>
        <v>0</v>
      </c>
      <c r="K30" s="6">
        <f>SUMIFS(NhatKy_ViPham!K:K, NhatKy_ViPham!E:E, "11_Ly_B", NhatKy_ViPham!F:F, B30, NhatKy_ViPham!H:H, "L06")</f>
        <v>0</v>
      </c>
      <c r="L30" s="6">
        <f>SUMIFS(NhatKy_ViPham!K:K, NhatKy_ViPham!E:E, "11_Ly_B", NhatKy_ViPham!F:F, B30, NhatKy_ViPham!H:H, "L07")</f>
        <v>0</v>
      </c>
      <c r="M30" s="6">
        <f>SUMIFS(NhatKy_ViPham!K:K, NhatKy_ViPham!E:E, "11_Ly_B", NhatKy_ViPham!F:F, B30, NhatKy_ViPham!H:H, "L08")</f>
        <v>0</v>
      </c>
      <c r="N30" s="6">
        <f>SUMIFS(NhatKy_ViPham!K:K, NhatKy_ViPham!E:E, "11_Ly_B", NhatKy_ViPham!F:F, B30, NhatKy_ViPham!H:H, "L09")</f>
        <v>0</v>
      </c>
      <c r="O30" s="6">
        <f>SUMIFS(NhatKy_ViPham!K:K, NhatKy_ViPham!E:E, "11_Ly_B", NhatKy_ViPham!F:F, B30, NhatKy_ViPham!H:H, "L10")</f>
        <v>0</v>
      </c>
      <c r="P30" s="12">
        <f>SUMIFS(NhatKy_ViPham!J:J, NhatKy_ViPham!E:E, "11_Ly_B", NhatKy_ViPham!F:F, B30)</f>
        <v>0</v>
      </c>
      <c r="Q30" s="13">
        <f>SUMIFS(NhatKy_ViPham!K:K, NhatKy_ViPham!E:E, "11_Ly_B", NhatKy_ViPham!F:F, B30)</f>
        <v>0</v>
      </c>
      <c r="R30" s="6">
        <f>100 + SUMIFS(NhatKy_ViPham!J:J, NhatKy_ViPham!E:E, "11_Ly_B", NhatKy_ViPham!F:F, B30, NhatKy_ViPham!C:C, "T1") - SUMIFS(NhatKy_ViPham!K:K, NhatKy_ViPham!E:E, "11_Ly_B", NhatKy_ViPham!F:F, B30, NhatKy_ViPham!C:C, "T1")</f>
        <v>100</v>
      </c>
      <c r="S30" s="6">
        <f>100 + SUMIFS(NhatKy_ViPham!J:J, NhatKy_ViPham!E:E, "11_Ly_B", NhatKy_ViPham!F:F, B30, NhatKy_ViPham!C:C, "T2") - SUMIFS(NhatKy_ViPham!K:K, NhatKy_ViPham!E:E, "11_Ly_B", NhatKy_ViPham!F:F, B30, NhatKy_ViPham!C:C, "T2")</f>
        <v>100</v>
      </c>
      <c r="T30" s="6">
        <f>100 + SUMIFS(NhatKy_ViPham!J:J, NhatKy_ViPham!E:E, "11_Ly_B", NhatKy_ViPham!F:F, B30, NhatKy_ViPham!C:C, "T3") - SUMIFS(NhatKy_ViPham!K:K, NhatKy_ViPham!E:E, "11_Ly_B", NhatKy_ViPham!F:F, B30, NhatKy_ViPham!C:C, "T3")</f>
        <v>100</v>
      </c>
      <c r="U30" s="6">
        <f>100 + SUMIFS(NhatKy_ViPham!J:J, NhatKy_ViPham!E:E, "11_Ly_B", NhatKy_ViPham!F:F, B30, NhatKy_ViPham!C:C, "T4") - SUMIFS(NhatKy_ViPham!K:K, NhatKy_ViPham!E:E, "11_Ly_B", NhatKy_ViPham!F:F, B30, NhatKy_ViPham!C:C, "T4")</f>
        <v>100</v>
      </c>
      <c r="V30" s="6">
        <f>100 + SUMIFS(NhatKy_ViPham!J:J, NhatKy_ViPham!E:E, "11_Ly_B", NhatKy_ViPham!F:F, B30, NhatKy_ViPham!C:C, "T5") - SUMIFS(NhatKy_ViPham!K:K, NhatKy_ViPham!E:E, "11_Ly_B", NhatKy_ViPham!F:F, B30, NhatKy_ViPham!C:C, "T5")</f>
        <v>100</v>
      </c>
      <c r="W30" s="6">
        <f>100 + SUMIFS(NhatKy_ViPham!J:J, NhatKy_ViPham!E:E, "11_Ly_B", NhatKy_ViPham!F:F, B30, NhatKy_ViPham!C:C, "T6") - SUMIFS(NhatKy_ViPham!K:K, NhatKy_ViPham!E:E, "11_Ly_B", NhatKy_ViPham!F:F, B30, NhatKy_ViPham!C:C, "T6")</f>
        <v>100</v>
      </c>
      <c r="X30" s="6">
        <f>100 + SUMIFS(NhatKy_ViPham!J:J, NhatKy_ViPham!E:E, "11_Ly_B", NhatKy_ViPham!F:F, B30, NhatKy_ViPham!C:C, "T7") - SUMIFS(NhatKy_ViPham!K:K, NhatKy_ViPham!E:E, "11_Ly_B", NhatKy_ViPham!F:F, B30, NhatKy_ViPham!C:C, "T7")</f>
        <v>100</v>
      </c>
      <c r="Y30" s="6">
        <f>100 + SUMIFS(NhatKy_ViPham!J:J, NhatKy_ViPham!E:E, "11_Ly_B", NhatKy_ViPham!F:F, B30, NhatKy_ViPham!C:C, "T8") - SUMIFS(NhatKy_ViPham!K:K, NhatKy_ViPham!E:E, "11_Ly_B", NhatKy_ViPham!F:F, B30, NhatKy_ViPham!C:C, "T8")</f>
        <v>100</v>
      </c>
      <c r="Z30" s="6">
        <f>100 + SUMIFS(NhatKy_ViPham!J:J, NhatKy_ViPham!E:E, "11_Ly_B", NhatKy_ViPham!F:F, B30, NhatKy_ViPham!C:C, "T9") - SUMIFS(NhatKy_ViPham!K:K, NhatKy_ViPham!E:E, "11_Ly_B", NhatKy_ViPham!F:F, B30, NhatKy_ViPham!C:C, "T9")</f>
        <v>100</v>
      </c>
      <c r="AA30" s="6">
        <f>100 + SUMIFS(NhatKy_ViPham!J:J, NhatKy_ViPham!E:E, "11_Ly_B", NhatKy_ViPham!F:F, B30, NhatKy_ViPham!C:C, "T10") - SUMIFS(NhatKy_ViPham!K:K, NhatKy_ViPham!E:E, "11_Ly_B", NhatKy_ViPham!F:F, B30, NhatKy_ViPham!C:C, "T10")</f>
        <v>100</v>
      </c>
      <c r="AB30" s="6">
        <f>100 + SUMIFS(NhatKy_ViPham!J:J, NhatKy_ViPham!E:E, "11_Ly_B", NhatKy_ViPham!F:F, B30, NhatKy_ViPham!C:C, "T11") - SUMIFS(NhatKy_ViPham!K:K, NhatKy_ViPham!E:E, "11_Ly_B", NhatKy_ViPham!F:F, B30, NhatKy_ViPham!C:C, "T11")</f>
        <v>100</v>
      </c>
      <c r="AC30" s="6">
        <f>100 + SUMIFS(NhatKy_ViPham!J:J, NhatKy_ViPham!E:E, "11_Ly_B", NhatKy_ViPham!F:F, B30, NhatKy_ViPham!C:C, "T12") - SUMIFS(NhatKy_ViPham!K:K, NhatKy_ViPham!E:E, "11_Ly_B", NhatKy_ViPham!F:F, B30, NhatKy_ViPham!C:C, "T12")</f>
        <v>100</v>
      </c>
      <c r="AD30" s="6">
        <f>100 + SUMIFS(NhatKy_ViPham!J:J, NhatKy_ViPham!E:E, "11_Ly_B", NhatKy_ViPham!F:F, B30, NhatKy_ViPham!C:C, "T13") - SUMIFS(NhatKy_ViPham!K:K, NhatKy_ViPham!E:E, "11_Ly_B", NhatKy_ViPham!F:F, B30, NhatKy_ViPham!C:C, "T13")</f>
        <v>100</v>
      </c>
      <c r="AE30" s="6">
        <f>100 + SUMIFS(NhatKy_ViPham!J:J, NhatKy_ViPham!E:E, "11_Ly_B", NhatKy_ViPham!F:F, B30, NhatKy_ViPham!C:C, "T14") - SUMIFS(NhatKy_ViPham!K:K, NhatKy_ViPham!E:E, "11_Ly_B", NhatKy_ViPham!F:F, B30, NhatKy_ViPham!C:C, "T14")</f>
        <v>100</v>
      </c>
      <c r="AF30" s="6">
        <f>100 + SUMIFS(NhatKy_ViPham!J:J, NhatKy_ViPham!E:E, "11_Ly_B", NhatKy_ViPham!F:F, B30, NhatKy_ViPham!C:C, "T15") - SUMIFS(NhatKy_ViPham!K:K, NhatKy_ViPham!E:E, "11_Ly_B", NhatKy_ViPham!F:F, B30, NhatKy_ViPham!C:C, "T15")</f>
        <v>100</v>
      </c>
      <c r="AG30" s="6">
        <f>100 + SUMIFS(NhatKy_ViPham!J:J, NhatKy_ViPham!E:E, "11_Ly_B", NhatKy_ViPham!F:F, B30, NhatKy_ViPham!C:C, "T16") - SUMIFS(NhatKy_ViPham!K:K, NhatKy_ViPham!E:E, "11_Ly_B", NhatKy_ViPham!F:F, B30, NhatKy_ViPham!C:C, "T16")</f>
        <v>100</v>
      </c>
      <c r="AH30" s="6">
        <f>100 + SUMIFS(NhatKy_ViPham!J:J, NhatKy_ViPham!E:E, "11_Ly_B", NhatKy_ViPham!F:F, B30, NhatKy_ViPham!C:C, "T17") - SUMIFS(NhatKy_ViPham!K:K, NhatKy_ViPham!E:E, "11_Ly_B", NhatKy_ViPham!F:F, B30, NhatKy_ViPham!C:C, "T17")</f>
        <v>100</v>
      </c>
      <c r="AI30" s="6">
        <f>100 + SUMIFS(NhatKy_ViPham!J:J, NhatKy_ViPham!E:E, "11_Ly_B", NhatKy_ViPham!F:F, B30, NhatKy_ViPham!C:C, "T18") - SUMIFS(NhatKy_ViPham!K:K, NhatKy_ViPham!E:E, "11_Ly_B", NhatKy_ViPham!F:F, B30, NhatKy_ViPham!C:C, "T18")</f>
        <v>100</v>
      </c>
      <c r="AJ30" s="6">
        <f>100 + SUMIFS(NhatKy_ViPham!J:J, NhatKy_ViPham!E:E, "11_Ly_B", NhatKy_ViPham!F:F, B30, NhatKy_ViPham!C:C, "T19") - SUMIFS(NhatKy_ViPham!K:K, NhatKy_ViPham!E:E, "11_Ly_B", NhatKy_ViPham!F:F, B30, NhatKy_ViPham!C:C, "T19")</f>
        <v>100</v>
      </c>
      <c r="AK30" s="6">
        <f>100 + SUMIFS(NhatKy_ViPham!J:J, NhatKy_ViPham!E:E, "11_Ly_B", NhatKy_ViPham!F:F, B30, NhatKy_ViPham!C:C, "T20") - SUMIFS(NhatKy_ViPham!K:K, NhatKy_ViPham!E:E, "11_Ly_B", NhatKy_ViPham!F:F, B30, NhatKy_ViPham!C:C, "T20")</f>
        <v>100</v>
      </c>
      <c r="AL30" s="6">
        <f>100 + SUMIFS(NhatKy_ViPham!J:J, NhatKy_ViPham!E:E, "11_Ly_B", NhatKy_ViPham!F:F, B30, NhatKy_ViPham!C:C, "T21") - SUMIFS(NhatKy_ViPham!K:K, NhatKy_ViPham!E:E, "11_Ly_B", NhatKy_ViPham!F:F, B30, NhatKy_ViPham!C:C, "T21")</f>
        <v>100</v>
      </c>
      <c r="AM30" s="6">
        <f>100 + SUMIFS(NhatKy_ViPham!J:J, NhatKy_ViPham!E:E, "11_Ly_B", NhatKy_ViPham!F:F, B30, NhatKy_ViPham!C:C, "T22") - SUMIFS(NhatKy_ViPham!K:K, NhatKy_ViPham!E:E, "11_Ly_B", NhatKy_ViPham!F:F, B30, NhatKy_ViPham!C:C, "T22")</f>
        <v>100</v>
      </c>
      <c r="AN30" s="6">
        <f>100 + SUMIFS(NhatKy_ViPham!J:J, NhatKy_ViPham!E:E, "11_Ly_B", NhatKy_ViPham!F:F, B30, NhatKy_ViPham!C:C, "T23") - SUMIFS(NhatKy_ViPham!K:K, NhatKy_ViPham!E:E, "11_Ly_B", NhatKy_ViPham!F:F, B30, NhatKy_ViPham!C:C, "T23")</f>
        <v>100</v>
      </c>
      <c r="AO30" s="6">
        <f>100 + SUMIFS(NhatKy_ViPham!J:J, NhatKy_ViPham!E:E, "11_Ly_B", NhatKy_ViPham!F:F, B30, NhatKy_ViPham!C:C, "T24") - SUMIFS(NhatKy_ViPham!K:K, NhatKy_ViPham!E:E, "11_Ly_B", NhatKy_ViPham!F:F, B30, NhatKy_ViPham!C:C, "T24")</f>
        <v>100</v>
      </c>
      <c r="AP30" s="6">
        <f>100 + SUMIFS(NhatKy_ViPham!J:J, NhatKy_ViPham!E:E, "11_Ly_B", NhatKy_ViPham!F:F, B30, NhatKy_ViPham!C:C, "T25") - SUMIFS(NhatKy_ViPham!K:K, NhatKy_ViPham!E:E, "11_Ly_B", NhatKy_ViPham!F:F, B30, NhatKy_ViPham!C:C, "T25")</f>
        <v>100</v>
      </c>
      <c r="AQ30" s="6">
        <f>100 + SUMIFS(NhatKy_ViPham!J:J, NhatKy_ViPham!E:E, "11_Ly_B", NhatKy_ViPham!F:F, B30, NhatKy_ViPham!C:C, "T26") - SUMIFS(NhatKy_ViPham!K:K, NhatKy_ViPham!E:E, "11_Ly_B", NhatKy_ViPham!F:F, B30, NhatKy_ViPham!C:C, "T26")</f>
        <v>100</v>
      </c>
      <c r="AR30" s="6">
        <f>100 + SUMIFS(NhatKy_ViPham!J:J, NhatKy_ViPham!E:E, "11_Ly_B", NhatKy_ViPham!F:F, B30, NhatKy_ViPham!C:C, "T27") - SUMIFS(NhatKy_ViPham!K:K, NhatKy_ViPham!E:E, "11_Ly_B", NhatKy_ViPham!F:F, B30, NhatKy_ViPham!C:C, "T27")</f>
        <v>100</v>
      </c>
      <c r="AS30" s="6">
        <f>100 + SUMIFS(NhatKy_ViPham!J:J, NhatKy_ViPham!E:E, "11_Ly_B", NhatKy_ViPham!F:F, B30, NhatKy_ViPham!C:C, "T28") - SUMIFS(NhatKy_ViPham!K:K, NhatKy_ViPham!E:E, "11_Ly_B", NhatKy_ViPham!F:F, B30, NhatKy_ViPham!C:C, "T28")</f>
        <v>100</v>
      </c>
      <c r="AT30" s="6">
        <f>100 + SUMIFS(NhatKy_ViPham!J:J, NhatKy_ViPham!E:E, "11_Ly_B", NhatKy_ViPham!F:F, B30, NhatKy_ViPham!C:C, "T29") - SUMIFS(NhatKy_ViPham!K:K, NhatKy_ViPham!E:E, "11_Ly_B", NhatKy_ViPham!F:F, B30, NhatKy_ViPham!C:C, "T29")</f>
        <v>100</v>
      </c>
      <c r="AU30" s="6">
        <f>100 + SUMIFS(NhatKy_ViPham!J:J, NhatKy_ViPham!E:E, "11_Ly_B", NhatKy_ViPham!F:F, B30, NhatKy_ViPham!C:C, "T30") - SUMIFS(NhatKy_ViPham!K:K, NhatKy_ViPham!E:E, "11_Ly_B", NhatKy_ViPham!F:F, B30, NhatKy_ViPham!C:C, "T30")</f>
        <v>100</v>
      </c>
      <c r="AV30" s="6">
        <f>100 + SUMIFS(NhatKy_ViPham!J:J, NhatKy_ViPham!E:E, "11_Ly_B", NhatKy_ViPham!F:F, B30, NhatKy_ViPham!C:C, "T31") - SUMIFS(NhatKy_ViPham!K:K, NhatKy_ViPham!E:E, "11_Ly_B", NhatKy_ViPham!F:F, B30, NhatKy_ViPham!C:C, "T31")</f>
        <v>100</v>
      </c>
      <c r="AW30" s="6">
        <f>100 + SUMIFS(NhatKy_ViPham!J:J, NhatKy_ViPham!E:E, "11_Ly_B", NhatKy_ViPham!F:F, B30, NhatKy_ViPham!C:C, "T32") - SUMIFS(NhatKy_ViPham!K:K, NhatKy_ViPham!E:E, "11_Ly_B", NhatKy_ViPham!F:F, B30, NhatKy_ViPham!C:C, "T32")</f>
        <v>100</v>
      </c>
      <c r="AX30" s="6">
        <f>100 + SUMIFS(NhatKy_ViPham!J:J, NhatKy_ViPham!E:E, "11_Ly_B", NhatKy_ViPham!F:F, B30, NhatKy_ViPham!C:C, "T33") - SUMIFS(NhatKy_ViPham!K:K, NhatKy_ViPham!E:E, "11_Ly_B", NhatKy_ViPham!F:F, B30, NhatKy_ViPham!C:C, "T33")</f>
        <v>100</v>
      </c>
      <c r="AY30" s="6">
        <f>100 + SUMIFS(NhatKy_ViPham!J:J, NhatKy_ViPham!E:E, "11_Ly_B", NhatKy_ViPham!F:F, B30, NhatKy_ViPham!C:C, "T34") - SUMIFS(NhatKy_ViPham!K:K, NhatKy_ViPham!E:E, "11_Ly_B", NhatKy_ViPham!F:F, B30, NhatKy_ViPham!C:C, "T34")</f>
        <v>100</v>
      </c>
      <c r="AZ30" s="6">
        <f>100 + SUMIFS(NhatKy_ViPham!J:J, NhatKy_ViPham!E:E, "11_Ly_B", NhatKy_ViPham!F:F, B30, NhatKy_ViPham!C:C, "T35") - SUMIFS(NhatKy_ViPham!K:K, NhatKy_ViPham!E:E, "11_Ly_B", NhatKy_ViPham!F:F, B30, NhatKy_ViPham!C:C, "T35")</f>
        <v>100</v>
      </c>
      <c r="BA30" s="12">
        <f t="shared" si="0"/>
        <v>100</v>
      </c>
      <c r="BB30" s="11" t="s">
        <v>430</v>
      </c>
      <c r="BC30" s="16" t="str">
        <f t="shared" si="1"/>
        <v>Tốt</v>
      </c>
      <c r="BD30" s="15" t="str">
        <f t="shared" si="2"/>
        <v>🟢 BÌNH THƯỜNG</v>
      </c>
    </row>
    <row r="31" spans="1:56" x14ac:dyDescent="0.25">
      <c r="A31" s="4">
        <v>23</v>
      </c>
      <c r="B31" s="10" t="s">
        <v>1609</v>
      </c>
      <c r="C31" s="4" t="s">
        <v>1610</v>
      </c>
      <c r="D31" s="4" t="s">
        <v>429</v>
      </c>
      <c r="E31" s="11" t="s">
        <v>430</v>
      </c>
      <c r="F31" s="7">
        <f>SUMIFS(NhatKy_ViPham!K:K, NhatKy_ViPham!E:E, "11_Ly_B", NhatKy_ViPham!F:F, B31, NhatKy_ViPham!H:H, "L01")</f>
        <v>0</v>
      </c>
      <c r="G31" s="7">
        <f>SUMIFS(NhatKy_ViPham!K:K, NhatKy_ViPham!E:E, "11_Ly_B", NhatKy_ViPham!F:F, B31, NhatKy_ViPham!H:H, "L02")</f>
        <v>0</v>
      </c>
      <c r="H31" s="7">
        <f>SUMIFS(NhatKy_ViPham!K:K, NhatKy_ViPham!E:E, "11_Ly_B", NhatKy_ViPham!F:F, B31, NhatKy_ViPham!H:H, "L03")</f>
        <v>0</v>
      </c>
      <c r="I31" s="7">
        <f>SUMIFS(NhatKy_ViPham!K:K, NhatKy_ViPham!E:E, "11_Ly_B", NhatKy_ViPham!F:F, B31, NhatKy_ViPham!H:H, "L04")</f>
        <v>0</v>
      </c>
      <c r="J31" s="7">
        <f>SUMIFS(NhatKy_ViPham!K:K, NhatKy_ViPham!E:E, "11_Ly_B", NhatKy_ViPham!F:F, B31, NhatKy_ViPham!H:H, "L05")</f>
        <v>0</v>
      </c>
      <c r="K31" s="7">
        <f>SUMIFS(NhatKy_ViPham!K:K, NhatKy_ViPham!E:E, "11_Ly_B", NhatKy_ViPham!F:F, B31, NhatKy_ViPham!H:H, "L06")</f>
        <v>0</v>
      </c>
      <c r="L31" s="7">
        <f>SUMIFS(NhatKy_ViPham!K:K, NhatKy_ViPham!E:E, "11_Ly_B", NhatKy_ViPham!F:F, B31, NhatKy_ViPham!H:H, "L07")</f>
        <v>0</v>
      </c>
      <c r="M31" s="7">
        <f>SUMIFS(NhatKy_ViPham!K:K, NhatKy_ViPham!E:E, "11_Ly_B", NhatKy_ViPham!F:F, B31, NhatKy_ViPham!H:H, "L08")</f>
        <v>0</v>
      </c>
      <c r="N31" s="7">
        <f>SUMIFS(NhatKy_ViPham!K:K, NhatKy_ViPham!E:E, "11_Ly_B", NhatKy_ViPham!F:F, B31, NhatKy_ViPham!H:H, "L09")</f>
        <v>0</v>
      </c>
      <c r="O31" s="7">
        <f>SUMIFS(NhatKy_ViPham!K:K, NhatKy_ViPham!E:E, "11_Ly_B", NhatKy_ViPham!F:F, B31, NhatKy_ViPham!H:H, "L10")</f>
        <v>0</v>
      </c>
      <c r="P31" s="12">
        <f>SUMIFS(NhatKy_ViPham!J:J, NhatKy_ViPham!E:E, "11_Ly_B", NhatKy_ViPham!F:F, B31)</f>
        <v>0</v>
      </c>
      <c r="Q31" s="13">
        <f>SUMIFS(NhatKy_ViPham!K:K, NhatKy_ViPham!E:E, "11_Ly_B", NhatKy_ViPham!F:F, B31)</f>
        <v>0</v>
      </c>
      <c r="R31" s="7">
        <f>100 + SUMIFS(NhatKy_ViPham!J:J, NhatKy_ViPham!E:E, "11_Ly_B", NhatKy_ViPham!F:F, B31, NhatKy_ViPham!C:C, "T1") - SUMIFS(NhatKy_ViPham!K:K, NhatKy_ViPham!E:E, "11_Ly_B", NhatKy_ViPham!F:F, B31, NhatKy_ViPham!C:C, "T1")</f>
        <v>100</v>
      </c>
      <c r="S31" s="7">
        <f>100 + SUMIFS(NhatKy_ViPham!J:J, NhatKy_ViPham!E:E, "11_Ly_B", NhatKy_ViPham!F:F, B31, NhatKy_ViPham!C:C, "T2") - SUMIFS(NhatKy_ViPham!K:K, NhatKy_ViPham!E:E, "11_Ly_B", NhatKy_ViPham!F:F, B31, NhatKy_ViPham!C:C, "T2")</f>
        <v>100</v>
      </c>
      <c r="T31" s="7">
        <f>100 + SUMIFS(NhatKy_ViPham!J:J, NhatKy_ViPham!E:E, "11_Ly_B", NhatKy_ViPham!F:F, B31, NhatKy_ViPham!C:C, "T3") - SUMIFS(NhatKy_ViPham!K:K, NhatKy_ViPham!E:E, "11_Ly_B", NhatKy_ViPham!F:F, B31, NhatKy_ViPham!C:C, "T3")</f>
        <v>100</v>
      </c>
      <c r="U31" s="7">
        <f>100 + SUMIFS(NhatKy_ViPham!J:J, NhatKy_ViPham!E:E, "11_Ly_B", NhatKy_ViPham!F:F, B31, NhatKy_ViPham!C:C, "T4") - SUMIFS(NhatKy_ViPham!K:K, NhatKy_ViPham!E:E, "11_Ly_B", NhatKy_ViPham!F:F, B31, NhatKy_ViPham!C:C, "T4")</f>
        <v>100</v>
      </c>
      <c r="V31" s="7">
        <f>100 + SUMIFS(NhatKy_ViPham!J:J, NhatKy_ViPham!E:E, "11_Ly_B", NhatKy_ViPham!F:F, B31, NhatKy_ViPham!C:C, "T5") - SUMIFS(NhatKy_ViPham!K:K, NhatKy_ViPham!E:E, "11_Ly_B", NhatKy_ViPham!F:F, B31, NhatKy_ViPham!C:C, "T5")</f>
        <v>100</v>
      </c>
      <c r="W31" s="7">
        <f>100 + SUMIFS(NhatKy_ViPham!J:J, NhatKy_ViPham!E:E, "11_Ly_B", NhatKy_ViPham!F:F, B31, NhatKy_ViPham!C:C, "T6") - SUMIFS(NhatKy_ViPham!K:K, NhatKy_ViPham!E:E, "11_Ly_B", NhatKy_ViPham!F:F, B31, NhatKy_ViPham!C:C, "T6")</f>
        <v>100</v>
      </c>
      <c r="X31" s="7">
        <f>100 + SUMIFS(NhatKy_ViPham!J:J, NhatKy_ViPham!E:E, "11_Ly_B", NhatKy_ViPham!F:F, B31, NhatKy_ViPham!C:C, "T7") - SUMIFS(NhatKy_ViPham!K:K, NhatKy_ViPham!E:E, "11_Ly_B", NhatKy_ViPham!F:F, B31, NhatKy_ViPham!C:C, "T7")</f>
        <v>100</v>
      </c>
      <c r="Y31" s="7">
        <f>100 + SUMIFS(NhatKy_ViPham!J:J, NhatKy_ViPham!E:E, "11_Ly_B", NhatKy_ViPham!F:F, B31, NhatKy_ViPham!C:C, "T8") - SUMIFS(NhatKy_ViPham!K:K, NhatKy_ViPham!E:E, "11_Ly_B", NhatKy_ViPham!F:F, B31, NhatKy_ViPham!C:C, "T8")</f>
        <v>100</v>
      </c>
      <c r="Z31" s="7">
        <f>100 + SUMIFS(NhatKy_ViPham!J:J, NhatKy_ViPham!E:E, "11_Ly_B", NhatKy_ViPham!F:F, B31, NhatKy_ViPham!C:C, "T9") - SUMIFS(NhatKy_ViPham!K:K, NhatKy_ViPham!E:E, "11_Ly_B", NhatKy_ViPham!F:F, B31, NhatKy_ViPham!C:C, "T9")</f>
        <v>100</v>
      </c>
      <c r="AA31" s="7">
        <f>100 + SUMIFS(NhatKy_ViPham!J:J, NhatKy_ViPham!E:E, "11_Ly_B", NhatKy_ViPham!F:F, B31, NhatKy_ViPham!C:C, "T10") - SUMIFS(NhatKy_ViPham!K:K, NhatKy_ViPham!E:E, "11_Ly_B", NhatKy_ViPham!F:F, B31, NhatKy_ViPham!C:C, "T10")</f>
        <v>100</v>
      </c>
      <c r="AB31" s="7">
        <f>100 + SUMIFS(NhatKy_ViPham!J:J, NhatKy_ViPham!E:E, "11_Ly_B", NhatKy_ViPham!F:F, B31, NhatKy_ViPham!C:C, "T11") - SUMIFS(NhatKy_ViPham!K:K, NhatKy_ViPham!E:E, "11_Ly_B", NhatKy_ViPham!F:F, B31, NhatKy_ViPham!C:C, "T11")</f>
        <v>100</v>
      </c>
      <c r="AC31" s="7">
        <f>100 + SUMIFS(NhatKy_ViPham!J:J, NhatKy_ViPham!E:E, "11_Ly_B", NhatKy_ViPham!F:F, B31, NhatKy_ViPham!C:C, "T12") - SUMIFS(NhatKy_ViPham!K:K, NhatKy_ViPham!E:E, "11_Ly_B", NhatKy_ViPham!F:F, B31, NhatKy_ViPham!C:C, "T12")</f>
        <v>100</v>
      </c>
      <c r="AD31" s="7">
        <f>100 + SUMIFS(NhatKy_ViPham!J:J, NhatKy_ViPham!E:E, "11_Ly_B", NhatKy_ViPham!F:F, B31, NhatKy_ViPham!C:C, "T13") - SUMIFS(NhatKy_ViPham!K:K, NhatKy_ViPham!E:E, "11_Ly_B", NhatKy_ViPham!F:F, B31, NhatKy_ViPham!C:C, "T13")</f>
        <v>100</v>
      </c>
      <c r="AE31" s="7">
        <f>100 + SUMIFS(NhatKy_ViPham!J:J, NhatKy_ViPham!E:E, "11_Ly_B", NhatKy_ViPham!F:F, B31, NhatKy_ViPham!C:C, "T14") - SUMIFS(NhatKy_ViPham!K:K, NhatKy_ViPham!E:E, "11_Ly_B", NhatKy_ViPham!F:F, B31, NhatKy_ViPham!C:C, "T14")</f>
        <v>100</v>
      </c>
      <c r="AF31" s="7">
        <f>100 + SUMIFS(NhatKy_ViPham!J:J, NhatKy_ViPham!E:E, "11_Ly_B", NhatKy_ViPham!F:F, B31, NhatKy_ViPham!C:C, "T15") - SUMIFS(NhatKy_ViPham!K:K, NhatKy_ViPham!E:E, "11_Ly_B", NhatKy_ViPham!F:F, B31, NhatKy_ViPham!C:C, "T15")</f>
        <v>100</v>
      </c>
      <c r="AG31" s="7">
        <f>100 + SUMIFS(NhatKy_ViPham!J:J, NhatKy_ViPham!E:E, "11_Ly_B", NhatKy_ViPham!F:F, B31, NhatKy_ViPham!C:C, "T16") - SUMIFS(NhatKy_ViPham!K:K, NhatKy_ViPham!E:E, "11_Ly_B", NhatKy_ViPham!F:F, B31, NhatKy_ViPham!C:C, "T16")</f>
        <v>100</v>
      </c>
      <c r="AH31" s="7">
        <f>100 + SUMIFS(NhatKy_ViPham!J:J, NhatKy_ViPham!E:E, "11_Ly_B", NhatKy_ViPham!F:F, B31, NhatKy_ViPham!C:C, "T17") - SUMIFS(NhatKy_ViPham!K:K, NhatKy_ViPham!E:E, "11_Ly_B", NhatKy_ViPham!F:F, B31, NhatKy_ViPham!C:C, "T17")</f>
        <v>100</v>
      </c>
      <c r="AI31" s="7">
        <f>100 + SUMIFS(NhatKy_ViPham!J:J, NhatKy_ViPham!E:E, "11_Ly_B", NhatKy_ViPham!F:F, B31, NhatKy_ViPham!C:C, "T18") - SUMIFS(NhatKy_ViPham!K:K, NhatKy_ViPham!E:E, "11_Ly_B", NhatKy_ViPham!F:F, B31, NhatKy_ViPham!C:C, "T18")</f>
        <v>100</v>
      </c>
      <c r="AJ31" s="7">
        <f>100 + SUMIFS(NhatKy_ViPham!J:J, NhatKy_ViPham!E:E, "11_Ly_B", NhatKy_ViPham!F:F, B31, NhatKy_ViPham!C:C, "T19") - SUMIFS(NhatKy_ViPham!K:K, NhatKy_ViPham!E:E, "11_Ly_B", NhatKy_ViPham!F:F, B31, NhatKy_ViPham!C:C, "T19")</f>
        <v>100</v>
      </c>
      <c r="AK31" s="7">
        <f>100 + SUMIFS(NhatKy_ViPham!J:J, NhatKy_ViPham!E:E, "11_Ly_B", NhatKy_ViPham!F:F, B31, NhatKy_ViPham!C:C, "T20") - SUMIFS(NhatKy_ViPham!K:K, NhatKy_ViPham!E:E, "11_Ly_B", NhatKy_ViPham!F:F, B31, NhatKy_ViPham!C:C, "T20")</f>
        <v>100</v>
      </c>
      <c r="AL31" s="7">
        <f>100 + SUMIFS(NhatKy_ViPham!J:J, NhatKy_ViPham!E:E, "11_Ly_B", NhatKy_ViPham!F:F, B31, NhatKy_ViPham!C:C, "T21") - SUMIFS(NhatKy_ViPham!K:K, NhatKy_ViPham!E:E, "11_Ly_B", NhatKy_ViPham!F:F, B31, NhatKy_ViPham!C:C, "T21")</f>
        <v>100</v>
      </c>
      <c r="AM31" s="7">
        <f>100 + SUMIFS(NhatKy_ViPham!J:J, NhatKy_ViPham!E:E, "11_Ly_B", NhatKy_ViPham!F:F, B31, NhatKy_ViPham!C:C, "T22") - SUMIFS(NhatKy_ViPham!K:K, NhatKy_ViPham!E:E, "11_Ly_B", NhatKy_ViPham!F:F, B31, NhatKy_ViPham!C:C, "T22")</f>
        <v>100</v>
      </c>
      <c r="AN31" s="7">
        <f>100 + SUMIFS(NhatKy_ViPham!J:J, NhatKy_ViPham!E:E, "11_Ly_B", NhatKy_ViPham!F:F, B31, NhatKy_ViPham!C:C, "T23") - SUMIFS(NhatKy_ViPham!K:K, NhatKy_ViPham!E:E, "11_Ly_B", NhatKy_ViPham!F:F, B31, NhatKy_ViPham!C:C, "T23")</f>
        <v>100</v>
      </c>
      <c r="AO31" s="7">
        <f>100 + SUMIFS(NhatKy_ViPham!J:J, NhatKy_ViPham!E:E, "11_Ly_B", NhatKy_ViPham!F:F, B31, NhatKy_ViPham!C:C, "T24") - SUMIFS(NhatKy_ViPham!K:K, NhatKy_ViPham!E:E, "11_Ly_B", NhatKy_ViPham!F:F, B31, NhatKy_ViPham!C:C, "T24")</f>
        <v>100</v>
      </c>
      <c r="AP31" s="7">
        <f>100 + SUMIFS(NhatKy_ViPham!J:J, NhatKy_ViPham!E:E, "11_Ly_B", NhatKy_ViPham!F:F, B31, NhatKy_ViPham!C:C, "T25") - SUMIFS(NhatKy_ViPham!K:K, NhatKy_ViPham!E:E, "11_Ly_B", NhatKy_ViPham!F:F, B31, NhatKy_ViPham!C:C, "T25")</f>
        <v>100</v>
      </c>
      <c r="AQ31" s="7">
        <f>100 + SUMIFS(NhatKy_ViPham!J:J, NhatKy_ViPham!E:E, "11_Ly_B", NhatKy_ViPham!F:F, B31, NhatKy_ViPham!C:C, "T26") - SUMIFS(NhatKy_ViPham!K:K, NhatKy_ViPham!E:E, "11_Ly_B", NhatKy_ViPham!F:F, B31, NhatKy_ViPham!C:C, "T26")</f>
        <v>100</v>
      </c>
      <c r="AR31" s="7">
        <f>100 + SUMIFS(NhatKy_ViPham!J:J, NhatKy_ViPham!E:E, "11_Ly_B", NhatKy_ViPham!F:F, B31, NhatKy_ViPham!C:C, "T27") - SUMIFS(NhatKy_ViPham!K:K, NhatKy_ViPham!E:E, "11_Ly_B", NhatKy_ViPham!F:F, B31, NhatKy_ViPham!C:C, "T27")</f>
        <v>100</v>
      </c>
      <c r="AS31" s="7">
        <f>100 + SUMIFS(NhatKy_ViPham!J:J, NhatKy_ViPham!E:E, "11_Ly_B", NhatKy_ViPham!F:F, B31, NhatKy_ViPham!C:C, "T28") - SUMIFS(NhatKy_ViPham!K:K, NhatKy_ViPham!E:E, "11_Ly_B", NhatKy_ViPham!F:F, B31, NhatKy_ViPham!C:C, "T28")</f>
        <v>100</v>
      </c>
      <c r="AT31" s="7">
        <f>100 + SUMIFS(NhatKy_ViPham!J:J, NhatKy_ViPham!E:E, "11_Ly_B", NhatKy_ViPham!F:F, B31, NhatKy_ViPham!C:C, "T29") - SUMIFS(NhatKy_ViPham!K:K, NhatKy_ViPham!E:E, "11_Ly_B", NhatKy_ViPham!F:F, B31, NhatKy_ViPham!C:C, "T29")</f>
        <v>100</v>
      </c>
      <c r="AU31" s="7">
        <f>100 + SUMIFS(NhatKy_ViPham!J:J, NhatKy_ViPham!E:E, "11_Ly_B", NhatKy_ViPham!F:F, B31, NhatKy_ViPham!C:C, "T30") - SUMIFS(NhatKy_ViPham!K:K, NhatKy_ViPham!E:E, "11_Ly_B", NhatKy_ViPham!F:F, B31, NhatKy_ViPham!C:C, "T30")</f>
        <v>100</v>
      </c>
      <c r="AV31" s="7">
        <f>100 + SUMIFS(NhatKy_ViPham!J:J, NhatKy_ViPham!E:E, "11_Ly_B", NhatKy_ViPham!F:F, B31, NhatKy_ViPham!C:C, "T31") - SUMIFS(NhatKy_ViPham!K:K, NhatKy_ViPham!E:E, "11_Ly_B", NhatKy_ViPham!F:F, B31, NhatKy_ViPham!C:C, "T31")</f>
        <v>100</v>
      </c>
      <c r="AW31" s="7">
        <f>100 + SUMIFS(NhatKy_ViPham!J:J, NhatKy_ViPham!E:E, "11_Ly_B", NhatKy_ViPham!F:F, B31, NhatKy_ViPham!C:C, "T32") - SUMIFS(NhatKy_ViPham!K:K, NhatKy_ViPham!E:E, "11_Ly_B", NhatKy_ViPham!F:F, B31, NhatKy_ViPham!C:C, "T32")</f>
        <v>100</v>
      </c>
      <c r="AX31" s="7">
        <f>100 + SUMIFS(NhatKy_ViPham!J:J, NhatKy_ViPham!E:E, "11_Ly_B", NhatKy_ViPham!F:F, B31, NhatKy_ViPham!C:C, "T33") - SUMIFS(NhatKy_ViPham!K:K, NhatKy_ViPham!E:E, "11_Ly_B", NhatKy_ViPham!F:F, B31, NhatKy_ViPham!C:C, "T33")</f>
        <v>100</v>
      </c>
      <c r="AY31" s="7">
        <f>100 + SUMIFS(NhatKy_ViPham!J:J, NhatKy_ViPham!E:E, "11_Ly_B", NhatKy_ViPham!F:F, B31, NhatKy_ViPham!C:C, "T34") - SUMIFS(NhatKy_ViPham!K:K, NhatKy_ViPham!E:E, "11_Ly_B", NhatKy_ViPham!F:F, B31, NhatKy_ViPham!C:C, "T34")</f>
        <v>100</v>
      </c>
      <c r="AZ31" s="7">
        <f>100 + SUMIFS(NhatKy_ViPham!J:J, NhatKy_ViPham!E:E, "11_Ly_B", NhatKy_ViPham!F:F, B31, NhatKy_ViPham!C:C, "T35") - SUMIFS(NhatKy_ViPham!K:K, NhatKy_ViPham!E:E, "11_Ly_B", NhatKy_ViPham!F:F, B31, NhatKy_ViPham!C:C, "T35")</f>
        <v>100</v>
      </c>
      <c r="BA31" s="12">
        <f t="shared" si="0"/>
        <v>100</v>
      </c>
      <c r="BB31" s="11" t="s">
        <v>430</v>
      </c>
      <c r="BC31" s="14" t="str">
        <f t="shared" si="1"/>
        <v>Tốt</v>
      </c>
      <c r="BD31" s="10" t="str">
        <f t="shared" si="2"/>
        <v>🟢 BÌNH THƯỜNG</v>
      </c>
    </row>
    <row r="32" spans="1:56" x14ac:dyDescent="0.25">
      <c r="A32" s="5">
        <v>24</v>
      </c>
      <c r="B32" s="15" t="s">
        <v>1611</v>
      </c>
      <c r="C32" s="5" t="s">
        <v>1612</v>
      </c>
      <c r="D32" s="5" t="s">
        <v>429</v>
      </c>
      <c r="E32" s="11" t="s">
        <v>430</v>
      </c>
      <c r="F32" s="6">
        <f>SUMIFS(NhatKy_ViPham!K:K, NhatKy_ViPham!E:E, "11_Ly_B", NhatKy_ViPham!F:F, B32, NhatKy_ViPham!H:H, "L01")</f>
        <v>0</v>
      </c>
      <c r="G32" s="6">
        <f>SUMIFS(NhatKy_ViPham!K:K, NhatKy_ViPham!E:E, "11_Ly_B", NhatKy_ViPham!F:F, B32, NhatKy_ViPham!H:H, "L02")</f>
        <v>0</v>
      </c>
      <c r="H32" s="6">
        <f>SUMIFS(NhatKy_ViPham!K:K, NhatKy_ViPham!E:E, "11_Ly_B", NhatKy_ViPham!F:F, B32, NhatKy_ViPham!H:H, "L03")</f>
        <v>0</v>
      </c>
      <c r="I32" s="6">
        <f>SUMIFS(NhatKy_ViPham!K:K, NhatKy_ViPham!E:E, "11_Ly_B", NhatKy_ViPham!F:F, B32, NhatKy_ViPham!H:H, "L04")</f>
        <v>0</v>
      </c>
      <c r="J32" s="6">
        <f>SUMIFS(NhatKy_ViPham!K:K, NhatKy_ViPham!E:E, "11_Ly_B", NhatKy_ViPham!F:F, B32, NhatKy_ViPham!H:H, "L05")</f>
        <v>0</v>
      </c>
      <c r="K32" s="6">
        <f>SUMIFS(NhatKy_ViPham!K:K, NhatKy_ViPham!E:E, "11_Ly_B", NhatKy_ViPham!F:F, B32, NhatKy_ViPham!H:H, "L06")</f>
        <v>0</v>
      </c>
      <c r="L32" s="6">
        <f>SUMIFS(NhatKy_ViPham!K:K, NhatKy_ViPham!E:E, "11_Ly_B", NhatKy_ViPham!F:F, B32, NhatKy_ViPham!H:H, "L07")</f>
        <v>0</v>
      </c>
      <c r="M32" s="6">
        <f>SUMIFS(NhatKy_ViPham!K:K, NhatKy_ViPham!E:E, "11_Ly_B", NhatKy_ViPham!F:F, B32, NhatKy_ViPham!H:H, "L08")</f>
        <v>0</v>
      </c>
      <c r="N32" s="6">
        <f>SUMIFS(NhatKy_ViPham!K:K, NhatKy_ViPham!E:E, "11_Ly_B", NhatKy_ViPham!F:F, B32, NhatKy_ViPham!H:H, "L09")</f>
        <v>0</v>
      </c>
      <c r="O32" s="6">
        <f>SUMIFS(NhatKy_ViPham!K:K, NhatKy_ViPham!E:E, "11_Ly_B", NhatKy_ViPham!F:F, B32, NhatKy_ViPham!H:H, "L10")</f>
        <v>0</v>
      </c>
      <c r="P32" s="12">
        <f>SUMIFS(NhatKy_ViPham!J:J, NhatKy_ViPham!E:E, "11_Ly_B", NhatKy_ViPham!F:F, B32)</f>
        <v>0</v>
      </c>
      <c r="Q32" s="13">
        <f>SUMIFS(NhatKy_ViPham!K:K, NhatKy_ViPham!E:E, "11_Ly_B", NhatKy_ViPham!F:F, B32)</f>
        <v>0</v>
      </c>
      <c r="R32" s="6">
        <f>100 + SUMIFS(NhatKy_ViPham!J:J, NhatKy_ViPham!E:E, "11_Ly_B", NhatKy_ViPham!F:F, B32, NhatKy_ViPham!C:C, "T1") - SUMIFS(NhatKy_ViPham!K:K, NhatKy_ViPham!E:E, "11_Ly_B", NhatKy_ViPham!F:F, B32, NhatKy_ViPham!C:C, "T1")</f>
        <v>100</v>
      </c>
      <c r="S32" s="6">
        <f>100 + SUMIFS(NhatKy_ViPham!J:J, NhatKy_ViPham!E:E, "11_Ly_B", NhatKy_ViPham!F:F, B32, NhatKy_ViPham!C:C, "T2") - SUMIFS(NhatKy_ViPham!K:K, NhatKy_ViPham!E:E, "11_Ly_B", NhatKy_ViPham!F:F, B32, NhatKy_ViPham!C:C, "T2")</f>
        <v>100</v>
      </c>
      <c r="T32" s="6">
        <f>100 + SUMIFS(NhatKy_ViPham!J:J, NhatKy_ViPham!E:E, "11_Ly_B", NhatKy_ViPham!F:F, B32, NhatKy_ViPham!C:C, "T3") - SUMIFS(NhatKy_ViPham!K:K, NhatKy_ViPham!E:E, "11_Ly_B", NhatKy_ViPham!F:F, B32, NhatKy_ViPham!C:C, "T3")</f>
        <v>100</v>
      </c>
      <c r="U32" s="6">
        <f>100 + SUMIFS(NhatKy_ViPham!J:J, NhatKy_ViPham!E:E, "11_Ly_B", NhatKy_ViPham!F:F, B32, NhatKy_ViPham!C:C, "T4") - SUMIFS(NhatKy_ViPham!K:K, NhatKy_ViPham!E:E, "11_Ly_B", NhatKy_ViPham!F:F, B32, NhatKy_ViPham!C:C, "T4")</f>
        <v>100</v>
      </c>
      <c r="V32" s="6">
        <f>100 + SUMIFS(NhatKy_ViPham!J:J, NhatKy_ViPham!E:E, "11_Ly_B", NhatKy_ViPham!F:F, B32, NhatKy_ViPham!C:C, "T5") - SUMIFS(NhatKy_ViPham!K:K, NhatKy_ViPham!E:E, "11_Ly_B", NhatKy_ViPham!F:F, B32, NhatKy_ViPham!C:C, "T5")</f>
        <v>100</v>
      </c>
      <c r="W32" s="6">
        <f>100 + SUMIFS(NhatKy_ViPham!J:J, NhatKy_ViPham!E:E, "11_Ly_B", NhatKy_ViPham!F:F, B32, NhatKy_ViPham!C:C, "T6") - SUMIFS(NhatKy_ViPham!K:K, NhatKy_ViPham!E:E, "11_Ly_B", NhatKy_ViPham!F:F, B32, NhatKy_ViPham!C:C, "T6")</f>
        <v>100</v>
      </c>
      <c r="X32" s="6">
        <f>100 + SUMIFS(NhatKy_ViPham!J:J, NhatKy_ViPham!E:E, "11_Ly_B", NhatKy_ViPham!F:F, B32, NhatKy_ViPham!C:C, "T7") - SUMIFS(NhatKy_ViPham!K:K, NhatKy_ViPham!E:E, "11_Ly_B", NhatKy_ViPham!F:F, B32, NhatKy_ViPham!C:C, "T7")</f>
        <v>100</v>
      </c>
      <c r="Y32" s="6">
        <f>100 + SUMIFS(NhatKy_ViPham!J:J, NhatKy_ViPham!E:E, "11_Ly_B", NhatKy_ViPham!F:F, B32, NhatKy_ViPham!C:C, "T8") - SUMIFS(NhatKy_ViPham!K:K, NhatKy_ViPham!E:E, "11_Ly_B", NhatKy_ViPham!F:F, B32, NhatKy_ViPham!C:C, "T8")</f>
        <v>100</v>
      </c>
      <c r="Z32" s="6">
        <f>100 + SUMIFS(NhatKy_ViPham!J:J, NhatKy_ViPham!E:E, "11_Ly_B", NhatKy_ViPham!F:F, B32, NhatKy_ViPham!C:C, "T9") - SUMIFS(NhatKy_ViPham!K:K, NhatKy_ViPham!E:E, "11_Ly_B", NhatKy_ViPham!F:F, B32, NhatKy_ViPham!C:C, "T9")</f>
        <v>100</v>
      </c>
      <c r="AA32" s="6">
        <f>100 + SUMIFS(NhatKy_ViPham!J:J, NhatKy_ViPham!E:E, "11_Ly_B", NhatKy_ViPham!F:F, B32, NhatKy_ViPham!C:C, "T10") - SUMIFS(NhatKy_ViPham!K:K, NhatKy_ViPham!E:E, "11_Ly_B", NhatKy_ViPham!F:F, B32, NhatKy_ViPham!C:C, "T10")</f>
        <v>100</v>
      </c>
      <c r="AB32" s="6">
        <f>100 + SUMIFS(NhatKy_ViPham!J:J, NhatKy_ViPham!E:E, "11_Ly_B", NhatKy_ViPham!F:F, B32, NhatKy_ViPham!C:C, "T11") - SUMIFS(NhatKy_ViPham!K:K, NhatKy_ViPham!E:E, "11_Ly_B", NhatKy_ViPham!F:F, B32, NhatKy_ViPham!C:C, "T11")</f>
        <v>100</v>
      </c>
      <c r="AC32" s="6">
        <f>100 + SUMIFS(NhatKy_ViPham!J:J, NhatKy_ViPham!E:E, "11_Ly_B", NhatKy_ViPham!F:F, B32, NhatKy_ViPham!C:C, "T12") - SUMIFS(NhatKy_ViPham!K:K, NhatKy_ViPham!E:E, "11_Ly_B", NhatKy_ViPham!F:F, B32, NhatKy_ViPham!C:C, "T12")</f>
        <v>100</v>
      </c>
      <c r="AD32" s="6">
        <f>100 + SUMIFS(NhatKy_ViPham!J:J, NhatKy_ViPham!E:E, "11_Ly_B", NhatKy_ViPham!F:F, B32, NhatKy_ViPham!C:C, "T13") - SUMIFS(NhatKy_ViPham!K:K, NhatKy_ViPham!E:E, "11_Ly_B", NhatKy_ViPham!F:F, B32, NhatKy_ViPham!C:C, "T13")</f>
        <v>100</v>
      </c>
      <c r="AE32" s="6">
        <f>100 + SUMIFS(NhatKy_ViPham!J:J, NhatKy_ViPham!E:E, "11_Ly_B", NhatKy_ViPham!F:F, B32, NhatKy_ViPham!C:C, "T14") - SUMIFS(NhatKy_ViPham!K:K, NhatKy_ViPham!E:E, "11_Ly_B", NhatKy_ViPham!F:F, B32, NhatKy_ViPham!C:C, "T14")</f>
        <v>100</v>
      </c>
      <c r="AF32" s="6">
        <f>100 + SUMIFS(NhatKy_ViPham!J:J, NhatKy_ViPham!E:E, "11_Ly_B", NhatKy_ViPham!F:F, B32, NhatKy_ViPham!C:C, "T15") - SUMIFS(NhatKy_ViPham!K:K, NhatKy_ViPham!E:E, "11_Ly_B", NhatKy_ViPham!F:F, B32, NhatKy_ViPham!C:C, "T15")</f>
        <v>100</v>
      </c>
      <c r="AG32" s="6">
        <f>100 + SUMIFS(NhatKy_ViPham!J:J, NhatKy_ViPham!E:E, "11_Ly_B", NhatKy_ViPham!F:F, B32, NhatKy_ViPham!C:C, "T16") - SUMIFS(NhatKy_ViPham!K:K, NhatKy_ViPham!E:E, "11_Ly_B", NhatKy_ViPham!F:F, B32, NhatKy_ViPham!C:C, "T16")</f>
        <v>100</v>
      </c>
      <c r="AH32" s="6">
        <f>100 + SUMIFS(NhatKy_ViPham!J:J, NhatKy_ViPham!E:E, "11_Ly_B", NhatKy_ViPham!F:F, B32, NhatKy_ViPham!C:C, "T17") - SUMIFS(NhatKy_ViPham!K:K, NhatKy_ViPham!E:E, "11_Ly_B", NhatKy_ViPham!F:F, B32, NhatKy_ViPham!C:C, "T17")</f>
        <v>100</v>
      </c>
      <c r="AI32" s="6">
        <f>100 + SUMIFS(NhatKy_ViPham!J:J, NhatKy_ViPham!E:E, "11_Ly_B", NhatKy_ViPham!F:F, B32, NhatKy_ViPham!C:C, "T18") - SUMIFS(NhatKy_ViPham!K:K, NhatKy_ViPham!E:E, "11_Ly_B", NhatKy_ViPham!F:F, B32, NhatKy_ViPham!C:C, "T18")</f>
        <v>100</v>
      </c>
      <c r="AJ32" s="6">
        <f>100 + SUMIFS(NhatKy_ViPham!J:J, NhatKy_ViPham!E:E, "11_Ly_B", NhatKy_ViPham!F:F, B32, NhatKy_ViPham!C:C, "T19") - SUMIFS(NhatKy_ViPham!K:K, NhatKy_ViPham!E:E, "11_Ly_B", NhatKy_ViPham!F:F, B32, NhatKy_ViPham!C:C, "T19")</f>
        <v>100</v>
      </c>
      <c r="AK32" s="6">
        <f>100 + SUMIFS(NhatKy_ViPham!J:J, NhatKy_ViPham!E:E, "11_Ly_B", NhatKy_ViPham!F:F, B32, NhatKy_ViPham!C:C, "T20") - SUMIFS(NhatKy_ViPham!K:K, NhatKy_ViPham!E:E, "11_Ly_B", NhatKy_ViPham!F:F, B32, NhatKy_ViPham!C:C, "T20")</f>
        <v>100</v>
      </c>
      <c r="AL32" s="6">
        <f>100 + SUMIFS(NhatKy_ViPham!J:J, NhatKy_ViPham!E:E, "11_Ly_B", NhatKy_ViPham!F:F, B32, NhatKy_ViPham!C:C, "T21") - SUMIFS(NhatKy_ViPham!K:K, NhatKy_ViPham!E:E, "11_Ly_B", NhatKy_ViPham!F:F, B32, NhatKy_ViPham!C:C, "T21")</f>
        <v>100</v>
      </c>
      <c r="AM32" s="6">
        <f>100 + SUMIFS(NhatKy_ViPham!J:J, NhatKy_ViPham!E:E, "11_Ly_B", NhatKy_ViPham!F:F, B32, NhatKy_ViPham!C:C, "T22") - SUMIFS(NhatKy_ViPham!K:K, NhatKy_ViPham!E:E, "11_Ly_B", NhatKy_ViPham!F:F, B32, NhatKy_ViPham!C:C, "T22")</f>
        <v>100</v>
      </c>
      <c r="AN32" s="6">
        <f>100 + SUMIFS(NhatKy_ViPham!J:J, NhatKy_ViPham!E:E, "11_Ly_B", NhatKy_ViPham!F:F, B32, NhatKy_ViPham!C:C, "T23") - SUMIFS(NhatKy_ViPham!K:K, NhatKy_ViPham!E:E, "11_Ly_B", NhatKy_ViPham!F:F, B32, NhatKy_ViPham!C:C, "T23")</f>
        <v>100</v>
      </c>
      <c r="AO32" s="6">
        <f>100 + SUMIFS(NhatKy_ViPham!J:J, NhatKy_ViPham!E:E, "11_Ly_B", NhatKy_ViPham!F:F, B32, NhatKy_ViPham!C:C, "T24") - SUMIFS(NhatKy_ViPham!K:K, NhatKy_ViPham!E:E, "11_Ly_B", NhatKy_ViPham!F:F, B32, NhatKy_ViPham!C:C, "T24")</f>
        <v>100</v>
      </c>
      <c r="AP32" s="6">
        <f>100 + SUMIFS(NhatKy_ViPham!J:J, NhatKy_ViPham!E:E, "11_Ly_B", NhatKy_ViPham!F:F, B32, NhatKy_ViPham!C:C, "T25") - SUMIFS(NhatKy_ViPham!K:K, NhatKy_ViPham!E:E, "11_Ly_B", NhatKy_ViPham!F:F, B32, NhatKy_ViPham!C:C, "T25")</f>
        <v>100</v>
      </c>
      <c r="AQ32" s="6">
        <f>100 + SUMIFS(NhatKy_ViPham!J:J, NhatKy_ViPham!E:E, "11_Ly_B", NhatKy_ViPham!F:F, B32, NhatKy_ViPham!C:C, "T26") - SUMIFS(NhatKy_ViPham!K:K, NhatKy_ViPham!E:E, "11_Ly_B", NhatKy_ViPham!F:F, B32, NhatKy_ViPham!C:C, "T26")</f>
        <v>100</v>
      </c>
      <c r="AR32" s="6">
        <f>100 + SUMIFS(NhatKy_ViPham!J:J, NhatKy_ViPham!E:E, "11_Ly_B", NhatKy_ViPham!F:F, B32, NhatKy_ViPham!C:C, "T27") - SUMIFS(NhatKy_ViPham!K:K, NhatKy_ViPham!E:E, "11_Ly_B", NhatKy_ViPham!F:F, B32, NhatKy_ViPham!C:C, "T27")</f>
        <v>100</v>
      </c>
      <c r="AS32" s="6">
        <f>100 + SUMIFS(NhatKy_ViPham!J:J, NhatKy_ViPham!E:E, "11_Ly_B", NhatKy_ViPham!F:F, B32, NhatKy_ViPham!C:C, "T28") - SUMIFS(NhatKy_ViPham!K:K, NhatKy_ViPham!E:E, "11_Ly_B", NhatKy_ViPham!F:F, B32, NhatKy_ViPham!C:C, "T28")</f>
        <v>100</v>
      </c>
      <c r="AT32" s="6">
        <f>100 + SUMIFS(NhatKy_ViPham!J:J, NhatKy_ViPham!E:E, "11_Ly_B", NhatKy_ViPham!F:F, B32, NhatKy_ViPham!C:C, "T29") - SUMIFS(NhatKy_ViPham!K:K, NhatKy_ViPham!E:E, "11_Ly_B", NhatKy_ViPham!F:F, B32, NhatKy_ViPham!C:C, "T29")</f>
        <v>100</v>
      </c>
      <c r="AU32" s="6">
        <f>100 + SUMIFS(NhatKy_ViPham!J:J, NhatKy_ViPham!E:E, "11_Ly_B", NhatKy_ViPham!F:F, B32, NhatKy_ViPham!C:C, "T30") - SUMIFS(NhatKy_ViPham!K:K, NhatKy_ViPham!E:E, "11_Ly_B", NhatKy_ViPham!F:F, B32, NhatKy_ViPham!C:C, "T30")</f>
        <v>100</v>
      </c>
      <c r="AV32" s="6">
        <f>100 + SUMIFS(NhatKy_ViPham!J:J, NhatKy_ViPham!E:E, "11_Ly_B", NhatKy_ViPham!F:F, B32, NhatKy_ViPham!C:C, "T31") - SUMIFS(NhatKy_ViPham!K:K, NhatKy_ViPham!E:E, "11_Ly_B", NhatKy_ViPham!F:F, B32, NhatKy_ViPham!C:C, "T31")</f>
        <v>100</v>
      </c>
      <c r="AW32" s="6">
        <f>100 + SUMIFS(NhatKy_ViPham!J:J, NhatKy_ViPham!E:E, "11_Ly_B", NhatKy_ViPham!F:F, B32, NhatKy_ViPham!C:C, "T32") - SUMIFS(NhatKy_ViPham!K:K, NhatKy_ViPham!E:E, "11_Ly_B", NhatKy_ViPham!F:F, B32, NhatKy_ViPham!C:C, "T32")</f>
        <v>100</v>
      </c>
      <c r="AX32" s="6">
        <f>100 + SUMIFS(NhatKy_ViPham!J:J, NhatKy_ViPham!E:E, "11_Ly_B", NhatKy_ViPham!F:F, B32, NhatKy_ViPham!C:C, "T33") - SUMIFS(NhatKy_ViPham!K:K, NhatKy_ViPham!E:E, "11_Ly_B", NhatKy_ViPham!F:F, B32, NhatKy_ViPham!C:C, "T33")</f>
        <v>100</v>
      </c>
      <c r="AY32" s="6">
        <f>100 + SUMIFS(NhatKy_ViPham!J:J, NhatKy_ViPham!E:E, "11_Ly_B", NhatKy_ViPham!F:F, B32, NhatKy_ViPham!C:C, "T34") - SUMIFS(NhatKy_ViPham!K:K, NhatKy_ViPham!E:E, "11_Ly_B", NhatKy_ViPham!F:F, B32, NhatKy_ViPham!C:C, "T34")</f>
        <v>100</v>
      </c>
      <c r="AZ32" s="6">
        <f>100 + SUMIFS(NhatKy_ViPham!J:J, NhatKy_ViPham!E:E, "11_Ly_B", NhatKy_ViPham!F:F, B32, NhatKy_ViPham!C:C, "T35") - SUMIFS(NhatKy_ViPham!K:K, NhatKy_ViPham!E:E, "11_Ly_B", NhatKy_ViPham!F:F, B32, NhatKy_ViPham!C:C, "T35")</f>
        <v>100</v>
      </c>
      <c r="BA32" s="12">
        <f t="shared" si="0"/>
        <v>100</v>
      </c>
      <c r="BB32" s="11" t="s">
        <v>430</v>
      </c>
      <c r="BC32" s="16" t="str">
        <f t="shared" si="1"/>
        <v>Tốt</v>
      </c>
      <c r="BD32" s="15" t="str">
        <f t="shared" si="2"/>
        <v>🟢 BÌNH THƯỜNG</v>
      </c>
    </row>
    <row r="33" spans="1:56" x14ac:dyDescent="0.25">
      <c r="A33" s="4">
        <v>25</v>
      </c>
      <c r="B33" s="10" t="s">
        <v>1613</v>
      </c>
      <c r="C33" s="4" t="s">
        <v>1614</v>
      </c>
      <c r="D33" s="4" t="s">
        <v>429</v>
      </c>
      <c r="E33" s="11" t="s">
        <v>430</v>
      </c>
      <c r="F33" s="7">
        <f>SUMIFS(NhatKy_ViPham!K:K, NhatKy_ViPham!E:E, "11_Ly_B", NhatKy_ViPham!F:F, B33, NhatKy_ViPham!H:H, "L01")</f>
        <v>0</v>
      </c>
      <c r="G33" s="7">
        <f>SUMIFS(NhatKy_ViPham!K:K, NhatKy_ViPham!E:E, "11_Ly_B", NhatKy_ViPham!F:F, B33, NhatKy_ViPham!H:H, "L02")</f>
        <v>0</v>
      </c>
      <c r="H33" s="7">
        <f>SUMIFS(NhatKy_ViPham!K:K, NhatKy_ViPham!E:E, "11_Ly_B", NhatKy_ViPham!F:F, B33, NhatKy_ViPham!H:H, "L03")</f>
        <v>0</v>
      </c>
      <c r="I33" s="7">
        <f>SUMIFS(NhatKy_ViPham!K:K, NhatKy_ViPham!E:E, "11_Ly_B", NhatKy_ViPham!F:F, B33, NhatKy_ViPham!H:H, "L04")</f>
        <v>0</v>
      </c>
      <c r="J33" s="7">
        <f>SUMIFS(NhatKy_ViPham!K:K, NhatKy_ViPham!E:E, "11_Ly_B", NhatKy_ViPham!F:F, B33, NhatKy_ViPham!H:H, "L05")</f>
        <v>0</v>
      </c>
      <c r="K33" s="7">
        <f>SUMIFS(NhatKy_ViPham!K:K, NhatKy_ViPham!E:E, "11_Ly_B", NhatKy_ViPham!F:F, B33, NhatKy_ViPham!H:H, "L06")</f>
        <v>0</v>
      </c>
      <c r="L33" s="7">
        <f>SUMIFS(NhatKy_ViPham!K:K, NhatKy_ViPham!E:E, "11_Ly_B", NhatKy_ViPham!F:F, B33, NhatKy_ViPham!H:H, "L07")</f>
        <v>0</v>
      </c>
      <c r="M33" s="7">
        <f>SUMIFS(NhatKy_ViPham!K:K, NhatKy_ViPham!E:E, "11_Ly_B", NhatKy_ViPham!F:F, B33, NhatKy_ViPham!H:H, "L08")</f>
        <v>0</v>
      </c>
      <c r="N33" s="7">
        <f>SUMIFS(NhatKy_ViPham!K:K, NhatKy_ViPham!E:E, "11_Ly_B", NhatKy_ViPham!F:F, B33, NhatKy_ViPham!H:H, "L09")</f>
        <v>0</v>
      </c>
      <c r="O33" s="7">
        <f>SUMIFS(NhatKy_ViPham!K:K, NhatKy_ViPham!E:E, "11_Ly_B", NhatKy_ViPham!F:F, B33, NhatKy_ViPham!H:H, "L10")</f>
        <v>0</v>
      </c>
      <c r="P33" s="12">
        <f>SUMIFS(NhatKy_ViPham!J:J, NhatKy_ViPham!E:E, "11_Ly_B", NhatKy_ViPham!F:F, B33)</f>
        <v>0</v>
      </c>
      <c r="Q33" s="13">
        <f>SUMIFS(NhatKy_ViPham!K:K, NhatKy_ViPham!E:E, "11_Ly_B", NhatKy_ViPham!F:F, B33)</f>
        <v>0</v>
      </c>
      <c r="R33" s="7">
        <f>100 + SUMIFS(NhatKy_ViPham!J:J, NhatKy_ViPham!E:E, "11_Ly_B", NhatKy_ViPham!F:F, B33, NhatKy_ViPham!C:C, "T1") - SUMIFS(NhatKy_ViPham!K:K, NhatKy_ViPham!E:E, "11_Ly_B", NhatKy_ViPham!F:F, B33, NhatKy_ViPham!C:C, "T1")</f>
        <v>100</v>
      </c>
      <c r="S33" s="7">
        <f>100 + SUMIFS(NhatKy_ViPham!J:J, NhatKy_ViPham!E:E, "11_Ly_B", NhatKy_ViPham!F:F, B33, NhatKy_ViPham!C:C, "T2") - SUMIFS(NhatKy_ViPham!K:K, NhatKy_ViPham!E:E, "11_Ly_B", NhatKy_ViPham!F:F, B33, NhatKy_ViPham!C:C, "T2")</f>
        <v>100</v>
      </c>
      <c r="T33" s="7">
        <f>100 + SUMIFS(NhatKy_ViPham!J:J, NhatKy_ViPham!E:E, "11_Ly_B", NhatKy_ViPham!F:F, B33, NhatKy_ViPham!C:C, "T3") - SUMIFS(NhatKy_ViPham!K:K, NhatKy_ViPham!E:E, "11_Ly_B", NhatKy_ViPham!F:F, B33, NhatKy_ViPham!C:C, "T3")</f>
        <v>100</v>
      </c>
      <c r="U33" s="7">
        <f>100 + SUMIFS(NhatKy_ViPham!J:J, NhatKy_ViPham!E:E, "11_Ly_B", NhatKy_ViPham!F:F, B33, NhatKy_ViPham!C:C, "T4") - SUMIFS(NhatKy_ViPham!K:K, NhatKy_ViPham!E:E, "11_Ly_B", NhatKy_ViPham!F:F, B33, NhatKy_ViPham!C:C, "T4")</f>
        <v>100</v>
      </c>
      <c r="V33" s="7">
        <f>100 + SUMIFS(NhatKy_ViPham!J:J, NhatKy_ViPham!E:E, "11_Ly_B", NhatKy_ViPham!F:F, B33, NhatKy_ViPham!C:C, "T5") - SUMIFS(NhatKy_ViPham!K:K, NhatKy_ViPham!E:E, "11_Ly_B", NhatKy_ViPham!F:F, B33, NhatKy_ViPham!C:C, "T5")</f>
        <v>100</v>
      </c>
      <c r="W33" s="7">
        <f>100 + SUMIFS(NhatKy_ViPham!J:J, NhatKy_ViPham!E:E, "11_Ly_B", NhatKy_ViPham!F:F, B33, NhatKy_ViPham!C:C, "T6") - SUMIFS(NhatKy_ViPham!K:K, NhatKy_ViPham!E:E, "11_Ly_B", NhatKy_ViPham!F:F, B33, NhatKy_ViPham!C:C, "T6")</f>
        <v>100</v>
      </c>
      <c r="X33" s="7">
        <f>100 + SUMIFS(NhatKy_ViPham!J:J, NhatKy_ViPham!E:E, "11_Ly_B", NhatKy_ViPham!F:F, B33, NhatKy_ViPham!C:C, "T7") - SUMIFS(NhatKy_ViPham!K:K, NhatKy_ViPham!E:E, "11_Ly_B", NhatKy_ViPham!F:F, B33, NhatKy_ViPham!C:C, "T7")</f>
        <v>100</v>
      </c>
      <c r="Y33" s="7">
        <f>100 + SUMIFS(NhatKy_ViPham!J:J, NhatKy_ViPham!E:E, "11_Ly_B", NhatKy_ViPham!F:F, B33, NhatKy_ViPham!C:C, "T8") - SUMIFS(NhatKy_ViPham!K:K, NhatKy_ViPham!E:E, "11_Ly_B", NhatKy_ViPham!F:F, B33, NhatKy_ViPham!C:C, "T8")</f>
        <v>100</v>
      </c>
      <c r="Z33" s="7">
        <f>100 + SUMIFS(NhatKy_ViPham!J:J, NhatKy_ViPham!E:E, "11_Ly_B", NhatKy_ViPham!F:F, B33, NhatKy_ViPham!C:C, "T9") - SUMIFS(NhatKy_ViPham!K:K, NhatKy_ViPham!E:E, "11_Ly_B", NhatKy_ViPham!F:F, B33, NhatKy_ViPham!C:C, "T9")</f>
        <v>100</v>
      </c>
      <c r="AA33" s="7">
        <f>100 + SUMIFS(NhatKy_ViPham!J:J, NhatKy_ViPham!E:E, "11_Ly_B", NhatKy_ViPham!F:F, B33, NhatKy_ViPham!C:C, "T10") - SUMIFS(NhatKy_ViPham!K:K, NhatKy_ViPham!E:E, "11_Ly_B", NhatKy_ViPham!F:F, B33, NhatKy_ViPham!C:C, "T10")</f>
        <v>100</v>
      </c>
      <c r="AB33" s="7">
        <f>100 + SUMIFS(NhatKy_ViPham!J:J, NhatKy_ViPham!E:E, "11_Ly_B", NhatKy_ViPham!F:F, B33, NhatKy_ViPham!C:C, "T11") - SUMIFS(NhatKy_ViPham!K:K, NhatKy_ViPham!E:E, "11_Ly_B", NhatKy_ViPham!F:F, B33, NhatKy_ViPham!C:C, "T11")</f>
        <v>100</v>
      </c>
      <c r="AC33" s="7">
        <f>100 + SUMIFS(NhatKy_ViPham!J:J, NhatKy_ViPham!E:E, "11_Ly_B", NhatKy_ViPham!F:F, B33, NhatKy_ViPham!C:C, "T12") - SUMIFS(NhatKy_ViPham!K:K, NhatKy_ViPham!E:E, "11_Ly_B", NhatKy_ViPham!F:F, B33, NhatKy_ViPham!C:C, "T12")</f>
        <v>100</v>
      </c>
      <c r="AD33" s="7">
        <f>100 + SUMIFS(NhatKy_ViPham!J:J, NhatKy_ViPham!E:E, "11_Ly_B", NhatKy_ViPham!F:F, B33, NhatKy_ViPham!C:C, "T13") - SUMIFS(NhatKy_ViPham!K:K, NhatKy_ViPham!E:E, "11_Ly_B", NhatKy_ViPham!F:F, B33, NhatKy_ViPham!C:C, "T13")</f>
        <v>100</v>
      </c>
      <c r="AE33" s="7">
        <f>100 + SUMIFS(NhatKy_ViPham!J:J, NhatKy_ViPham!E:E, "11_Ly_B", NhatKy_ViPham!F:F, B33, NhatKy_ViPham!C:C, "T14") - SUMIFS(NhatKy_ViPham!K:K, NhatKy_ViPham!E:E, "11_Ly_B", NhatKy_ViPham!F:F, B33, NhatKy_ViPham!C:C, "T14")</f>
        <v>100</v>
      </c>
      <c r="AF33" s="7">
        <f>100 + SUMIFS(NhatKy_ViPham!J:J, NhatKy_ViPham!E:E, "11_Ly_B", NhatKy_ViPham!F:F, B33, NhatKy_ViPham!C:C, "T15") - SUMIFS(NhatKy_ViPham!K:K, NhatKy_ViPham!E:E, "11_Ly_B", NhatKy_ViPham!F:F, B33, NhatKy_ViPham!C:C, "T15")</f>
        <v>100</v>
      </c>
      <c r="AG33" s="7">
        <f>100 + SUMIFS(NhatKy_ViPham!J:J, NhatKy_ViPham!E:E, "11_Ly_B", NhatKy_ViPham!F:F, B33, NhatKy_ViPham!C:C, "T16") - SUMIFS(NhatKy_ViPham!K:K, NhatKy_ViPham!E:E, "11_Ly_B", NhatKy_ViPham!F:F, B33, NhatKy_ViPham!C:C, "T16")</f>
        <v>100</v>
      </c>
      <c r="AH33" s="7">
        <f>100 + SUMIFS(NhatKy_ViPham!J:J, NhatKy_ViPham!E:E, "11_Ly_B", NhatKy_ViPham!F:F, B33, NhatKy_ViPham!C:C, "T17") - SUMIFS(NhatKy_ViPham!K:K, NhatKy_ViPham!E:E, "11_Ly_B", NhatKy_ViPham!F:F, B33, NhatKy_ViPham!C:C, "T17")</f>
        <v>100</v>
      </c>
      <c r="AI33" s="7">
        <f>100 + SUMIFS(NhatKy_ViPham!J:J, NhatKy_ViPham!E:E, "11_Ly_B", NhatKy_ViPham!F:F, B33, NhatKy_ViPham!C:C, "T18") - SUMIFS(NhatKy_ViPham!K:K, NhatKy_ViPham!E:E, "11_Ly_B", NhatKy_ViPham!F:F, B33, NhatKy_ViPham!C:C, "T18")</f>
        <v>100</v>
      </c>
      <c r="AJ33" s="7">
        <f>100 + SUMIFS(NhatKy_ViPham!J:J, NhatKy_ViPham!E:E, "11_Ly_B", NhatKy_ViPham!F:F, B33, NhatKy_ViPham!C:C, "T19") - SUMIFS(NhatKy_ViPham!K:K, NhatKy_ViPham!E:E, "11_Ly_B", NhatKy_ViPham!F:F, B33, NhatKy_ViPham!C:C, "T19")</f>
        <v>100</v>
      </c>
      <c r="AK33" s="7">
        <f>100 + SUMIFS(NhatKy_ViPham!J:J, NhatKy_ViPham!E:E, "11_Ly_B", NhatKy_ViPham!F:F, B33, NhatKy_ViPham!C:C, "T20") - SUMIFS(NhatKy_ViPham!K:K, NhatKy_ViPham!E:E, "11_Ly_B", NhatKy_ViPham!F:F, B33, NhatKy_ViPham!C:C, "T20")</f>
        <v>100</v>
      </c>
      <c r="AL33" s="7">
        <f>100 + SUMIFS(NhatKy_ViPham!J:J, NhatKy_ViPham!E:E, "11_Ly_B", NhatKy_ViPham!F:F, B33, NhatKy_ViPham!C:C, "T21") - SUMIFS(NhatKy_ViPham!K:K, NhatKy_ViPham!E:E, "11_Ly_B", NhatKy_ViPham!F:F, B33, NhatKy_ViPham!C:C, "T21")</f>
        <v>100</v>
      </c>
      <c r="AM33" s="7">
        <f>100 + SUMIFS(NhatKy_ViPham!J:J, NhatKy_ViPham!E:E, "11_Ly_B", NhatKy_ViPham!F:F, B33, NhatKy_ViPham!C:C, "T22") - SUMIFS(NhatKy_ViPham!K:K, NhatKy_ViPham!E:E, "11_Ly_B", NhatKy_ViPham!F:F, B33, NhatKy_ViPham!C:C, "T22")</f>
        <v>100</v>
      </c>
      <c r="AN33" s="7">
        <f>100 + SUMIFS(NhatKy_ViPham!J:J, NhatKy_ViPham!E:E, "11_Ly_B", NhatKy_ViPham!F:F, B33, NhatKy_ViPham!C:C, "T23") - SUMIFS(NhatKy_ViPham!K:K, NhatKy_ViPham!E:E, "11_Ly_B", NhatKy_ViPham!F:F, B33, NhatKy_ViPham!C:C, "T23")</f>
        <v>100</v>
      </c>
      <c r="AO33" s="7">
        <f>100 + SUMIFS(NhatKy_ViPham!J:J, NhatKy_ViPham!E:E, "11_Ly_B", NhatKy_ViPham!F:F, B33, NhatKy_ViPham!C:C, "T24") - SUMIFS(NhatKy_ViPham!K:K, NhatKy_ViPham!E:E, "11_Ly_B", NhatKy_ViPham!F:F, B33, NhatKy_ViPham!C:C, "T24")</f>
        <v>100</v>
      </c>
      <c r="AP33" s="7">
        <f>100 + SUMIFS(NhatKy_ViPham!J:J, NhatKy_ViPham!E:E, "11_Ly_B", NhatKy_ViPham!F:F, B33, NhatKy_ViPham!C:C, "T25") - SUMIFS(NhatKy_ViPham!K:K, NhatKy_ViPham!E:E, "11_Ly_B", NhatKy_ViPham!F:F, B33, NhatKy_ViPham!C:C, "T25")</f>
        <v>100</v>
      </c>
      <c r="AQ33" s="7">
        <f>100 + SUMIFS(NhatKy_ViPham!J:J, NhatKy_ViPham!E:E, "11_Ly_B", NhatKy_ViPham!F:F, B33, NhatKy_ViPham!C:C, "T26") - SUMIFS(NhatKy_ViPham!K:K, NhatKy_ViPham!E:E, "11_Ly_B", NhatKy_ViPham!F:F, B33, NhatKy_ViPham!C:C, "T26")</f>
        <v>100</v>
      </c>
      <c r="AR33" s="7">
        <f>100 + SUMIFS(NhatKy_ViPham!J:J, NhatKy_ViPham!E:E, "11_Ly_B", NhatKy_ViPham!F:F, B33, NhatKy_ViPham!C:C, "T27") - SUMIFS(NhatKy_ViPham!K:K, NhatKy_ViPham!E:E, "11_Ly_B", NhatKy_ViPham!F:F, B33, NhatKy_ViPham!C:C, "T27")</f>
        <v>100</v>
      </c>
      <c r="AS33" s="7">
        <f>100 + SUMIFS(NhatKy_ViPham!J:J, NhatKy_ViPham!E:E, "11_Ly_B", NhatKy_ViPham!F:F, B33, NhatKy_ViPham!C:C, "T28") - SUMIFS(NhatKy_ViPham!K:K, NhatKy_ViPham!E:E, "11_Ly_B", NhatKy_ViPham!F:F, B33, NhatKy_ViPham!C:C, "T28")</f>
        <v>100</v>
      </c>
      <c r="AT33" s="7">
        <f>100 + SUMIFS(NhatKy_ViPham!J:J, NhatKy_ViPham!E:E, "11_Ly_B", NhatKy_ViPham!F:F, B33, NhatKy_ViPham!C:C, "T29") - SUMIFS(NhatKy_ViPham!K:K, NhatKy_ViPham!E:E, "11_Ly_B", NhatKy_ViPham!F:F, B33, NhatKy_ViPham!C:C, "T29")</f>
        <v>100</v>
      </c>
      <c r="AU33" s="7">
        <f>100 + SUMIFS(NhatKy_ViPham!J:J, NhatKy_ViPham!E:E, "11_Ly_B", NhatKy_ViPham!F:F, B33, NhatKy_ViPham!C:C, "T30") - SUMIFS(NhatKy_ViPham!K:K, NhatKy_ViPham!E:E, "11_Ly_B", NhatKy_ViPham!F:F, B33, NhatKy_ViPham!C:C, "T30")</f>
        <v>100</v>
      </c>
      <c r="AV33" s="7">
        <f>100 + SUMIFS(NhatKy_ViPham!J:J, NhatKy_ViPham!E:E, "11_Ly_B", NhatKy_ViPham!F:F, B33, NhatKy_ViPham!C:C, "T31") - SUMIFS(NhatKy_ViPham!K:K, NhatKy_ViPham!E:E, "11_Ly_B", NhatKy_ViPham!F:F, B33, NhatKy_ViPham!C:C, "T31")</f>
        <v>100</v>
      </c>
      <c r="AW33" s="7">
        <f>100 + SUMIFS(NhatKy_ViPham!J:J, NhatKy_ViPham!E:E, "11_Ly_B", NhatKy_ViPham!F:F, B33, NhatKy_ViPham!C:C, "T32") - SUMIFS(NhatKy_ViPham!K:K, NhatKy_ViPham!E:E, "11_Ly_B", NhatKy_ViPham!F:F, B33, NhatKy_ViPham!C:C, "T32")</f>
        <v>100</v>
      </c>
      <c r="AX33" s="7">
        <f>100 + SUMIFS(NhatKy_ViPham!J:J, NhatKy_ViPham!E:E, "11_Ly_B", NhatKy_ViPham!F:F, B33, NhatKy_ViPham!C:C, "T33") - SUMIFS(NhatKy_ViPham!K:K, NhatKy_ViPham!E:E, "11_Ly_B", NhatKy_ViPham!F:F, B33, NhatKy_ViPham!C:C, "T33")</f>
        <v>100</v>
      </c>
      <c r="AY33" s="7">
        <f>100 + SUMIFS(NhatKy_ViPham!J:J, NhatKy_ViPham!E:E, "11_Ly_B", NhatKy_ViPham!F:F, B33, NhatKy_ViPham!C:C, "T34") - SUMIFS(NhatKy_ViPham!K:K, NhatKy_ViPham!E:E, "11_Ly_B", NhatKy_ViPham!F:F, B33, NhatKy_ViPham!C:C, "T34")</f>
        <v>100</v>
      </c>
      <c r="AZ33" s="7">
        <f>100 + SUMIFS(NhatKy_ViPham!J:J, NhatKy_ViPham!E:E, "11_Ly_B", NhatKy_ViPham!F:F, B33, NhatKy_ViPham!C:C, "T35") - SUMIFS(NhatKy_ViPham!K:K, NhatKy_ViPham!E:E, "11_Ly_B", NhatKy_ViPham!F:F, B33, NhatKy_ViPham!C:C, "T35")</f>
        <v>100</v>
      </c>
      <c r="BA33" s="12">
        <f t="shared" si="0"/>
        <v>100</v>
      </c>
      <c r="BB33" s="11" t="s">
        <v>430</v>
      </c>
      <c r="BC33" s="14" t="str">
        <f t="shared" si="1"/>
        <v>Tốt</v>
      </c>
      <c r="BD33" s="10" t="str">
        <f t="shared" si="2"/>
        <v>🟢 BÌNH THƯỜNG</v>
      </c>
    </row>
    <row r="34" spans="1:56" x14ac:dyDescent="0.25">
      <c r="A34" s="5">
        <v>26</v>
      </c>
      <c r="B34" s="15" t="s">
        <v>1615</v>
      </c>
      <c r="C34" s="5" t="s">
        <v>1412</v>
      </c>
      <c r="D34" s="5" t="s">
        <v>429</v>
      </c>
      <c r="E34" s="11" t="s">
        <v>430</v>
      </c>
      <c r="F34" s="6">
        <f>SUMIFS(NhatKy_ViPham!K:K, NhatKy_ViPham!E:E, "11_Ly_B", NhatKy_ViPham!F:F, B34, NhatKy_ViPham!H:H, "L01")</f>
        <v>0</v>
      </c>
      <c r="G34" s="6">
        <f>SUMIFS(NhatKy_ViPham!K:K, NhatKy_ViPham!E:E, "11_Ly_B", NhatKy_ViPham!F:F, B34, NhatKy_ViPham!H:H, "L02")</f>
        <v>0</v>
      </c>
      <c r="H34" s="6">
        <f>SUMIFS(NhatKy_ViPham!K:K, NhatKy_ViPham!E:E, "11_Ly_B", NhatKy_ViPham!F:F, B34, NhatKy_ViPham!H:H, "L03")</f>
        <v>0</v>
      </c>
      <c r="I34" s="6">
        <f>SUMIFS(NhatKy_ViPham!K:K, NhatKy_ViPham!E:E, "11_Ly_B", NhatKy_ViPham!F:F, B34, NhatKy_ViPham!H:H, "L04")</f>
        <v>0</v>
      </c>
      <c r="J34" s="6">
        <f>SUMIFS(NhatKy_ViPham!K:K, NhatKy_ViPham!E:E, "11_Ly_B", NhatKy_ViPham!F:F, B34, NhatKy_ViPham!H:H, "L05")</f>
        <v>0</v>
      </c>
      <c r="K34" s="6">
        <f>SUMIFS(NhatKy_ViPham!K:K, NhatKy_ViPham!E:E, "11_Ly_B", NhatKy_ViPham!F:F, B34, NhatKy_ViPham!H:H, "L06")</f>
        <v>0</v>
      </c>
      <c r="L34" s="6">
        <f>SUMIFS(NhatKy_ViPham!K:K, NhatKy_ViPham!E:E, "11_Ly_B", NhatKy_ViPham!F:F, B34, NhatKy_ViPham!H:H, "L07")</f>
        <v>0</v>
      </c>
      <c r="M34" s="6">
        <f>SUMIFS(NhatKy_ViPham!K:K, NhatKy_ViPham!E:E, "11_Ly_B", NhatKy_ViPham!F:F, B34, NhatKy_ViPham!H:H, "L08")</f>
        <v>0</v>
      </c>
      <c r="N34" s="6">
        <f>SUMIFS(NhatKy_ViPham!K:K, NhatKy_ViPham!E:E, "11_Ly_B", NhatKy_ViPham!F:F, B34, NhatKy_ViPham!H:H, "L09")</f>
        <v>0</v>
      </c>
      <c r="O34" s="6">
        <f>SUMIFS(NhatKy_ViPham!K:K, NhatKy_ViPham!E:E, "11_Ly_B", NhatKy_ViPham!F:F, B34, NhatKy_ViPham!H:H, "L10")</f>
        <v>0</v>
      </c>
      <c r="P34" s="12">
        <f>SUMIFS(NhatKy_ViPham!J:J, NhatKy_ViPham!E:E, "11_Ly_B", NhatKy_ViPham!F:F, B34)</f>
        <v>0</v>
      </c>
      <c r="Q34" s="13">
        <f>SUMIFS(NhatKy_ViPham!K:K, NhatKy_ViPham!E:E, "11_Ly_B", NhatKy_ViPham!F:F, B34)</f>
        <v>0</v>
      </c>
      <c r="R34" s="6">
        <f>100 + SUMIFS(NhatKy_ViPham!J:J, NhatKy_ViPham!E:E, "11_Ly_B", NhatKy_ViPham!F:F, B34, NhatKy_ViPham!C:C, "T1") - SUMIFS(NhatKy_ViPham!K:K, NhatKy_ViPham!E:E, "11_Ly_B", NhatKy_ViPham!F:F, B34, NhatKy_ViPham!C:C, "T1")</f>
        <v>100</v>
      </c>
      <c r="S34" s="6">
        <f>100 + SUMIFS(NhatKy_ViPham!J:J, NhatKy_ViPham!E:E, "11_Ly_B", NhatKy_ViPham!F:F, B34, NhatKy_ViPham!C:C, "T2") - SUMIFS(NhatKy_ViPham!K:K, NhatKy_ViPham!E:E, "11_Ly_B", NhatKy_ViPham!F:F, B34, NhatKy_ViPham!C:C, "T2")</f>
        <v>100</v>
      </c>
      <c r="T34" s="6">
        <f>100 + SUMIFS(NhatKy_ViPham!J:J, NhatKy_ViPham!E:E, "11_Ly_B", NhatKy_ViPham!F:F, B34, NhatKy_ViPham!C:C, "T3") - SUMIFS(NhatKy_ViPham!K:K, NhatKy_ViPham!E:E, "11_Ly_B", NhatKy_ViPham!F:F, B34, NhatKy_ViPham!C:C, "T3")</f>
        <v>100</v>
      </c>
      <c r="U34" s="6">
        <f>100 + SUMIFS(NhatKy_ViPham!J:J, NhatKy_ViPham!E:E, "11_Ly_B", NhatKy_ViPham!F:F, B34, NhatKy_ViPham!C:C, "T4") - SUMIFS(NhatKy_ViPham!K:K, NhatKy_ViPham!E:E, "11_Ly_B", NhatKy_ViPham!F:F, B34, NhatKy_ViPham!C:C, "T4")</f>
        <v>100</v>
      </c>
      <c r="V34" s="6">
        <f>100 + SUMIFS(NhatKy_ViPham!J:J, NhatKy_ViPham!E:E, "11_Ly_B", NhatKy_ViPham!F:F, B34, NhatKy_ViPham!C:C, "T5") - SUMIFS(NhatKy_ViPham!K:K, NhatKy_ViPham!E:E, "11_Ly_B", NhatKy_ViPham!F:F, B34, NhatKy_ViPham!C:C, "T5")</f>
        <v>100</v>
      </c>
      <c r="W34" s="6">
        <f>100 + SUMIFS(NhatKy_ViPham!J:J, NhatKy_ViPham!E:E, "11_Ly_B", NhatKy_ViPham!F:F, B34, NhatKy_ViPham!C:C, "T6") - SUMIFS(NhatKy_ViPham!K:K, NhatKy_ViPham!E:E, "11_Ly_B", NhatKy_ViPham!F:F, B34, NhatKy_ViPham!C:C, "T6")</f>
        <v>100</v>
      </c>
      <c r="X34" s="6">
        <f>100 + SUMIFS(NhatKy_ViPham!J:J, NhatKy_ViPham!E:E, "11_Ly_B", NhatKy_ViPham!F:F, B34, NhatKy_ViPham!C:C, "T7") - SUMIFS(NhatKy_ViPham!K:K, NhatKy_ViPham!E:E, "11_Ly_B", NhatKy_ViPham!F:F, B34, NhatKy_ViPham!C:C, "T7")</f>
        <v>100</v>
      </c>
      <c r="Y34" s="6">
        <f>100 + SUMIFS(NhatKy_ViPham!J:J, NhatKy_ViPham!E:E, "11_Ly_B", NhatKy_ViPham!F:F, B34, NhatKy_ViPham!C:C, "T8") - SUMIFS(NhatKy_ViPham!K:K, NhatKy_ViPham!E:E, "11_Ly_B", NhatKy_ViPham!F:F, B34, NhatKy_ViPham!C:C, "T8")</f>
        <v>100</v>
      </c>
      <c r="Z34" s="6">
        <f>100 + SUMIFS(NhatKy_ViPham!J:J, NhatKy_ViPham!E:E, "11_Ly_B", NhatKy_ViPham!F:F, B34, NhatKy_ViPham!C:C, "T9") - SUMIFS(NhatKy_ViPham!K:K, NhatKy_ViPham!E:E, "11_Ly_B", NhatKy_ViPham!F:F, B34, NhatKy_ViPham!C:C, "T9")</f>
        <v>100</v>
      </c>
      <c r="AA34" s="6">
        <f>100 + SUMIFS(NhatKy_ViPham!J:J, NhatKy_ViPham!E:E, "11_Ly_B", NhatKy_ViPham!F:F, B34, NhatKy_ViPham!C:C, "T10") - SUMIFS(NhatKy_ViPham!K:K, NhatKy_ViPham!E:E, "11_Ly_B", NhatKy_ViPham!F:F, B34, NhatKy_ViPham!C:C, "T10")</f>
        <v>100</v>
      </c>
      <c r="AB34" s="6">
        <f>100 + SUMIFS(NhatKy_ViPham!J:J, NhatKy_ViPham!E:E, "11_Ly_B", NhatKy_ViPham!F:F, B34, NhatKy_ViPham!C:C, "T11") - SUMIFS(NhatKy_ViPham!K:K, NhatKy_ViPham!E:E, "11_Ly_B", NhatKy_ViPham!F:F, B34, NhatKy_ViPham!C:C, "T11")</f>
        <v>100</v>
      </c>
      <c r="AC34" s="6">
        <f>100 + SUMIFS(NhatKy_ViPham!J:J, NhatKy_ViPham!E:E, "11_Ly_B", NhatKy_ViPham!F:F, B34, NhatKy_ViPham!C:C, "T12") - SUMIFS(NhatKy_ViPham!K:K, NhatKy_ViPham!E:E, "11_Ly_B", NhatKy_ViPham!F:F, B34, NhatKy_ViPham!C:C, "T12")</f>
        <v>100</v>
      </c>
      <c r="AD34" s="6">
        <f>100 + SUMIFS(NhatKy_ViPham!J:J, NhatKy_ViPham!E:E, "11_Ly_B", NhatKy_ViPham!F:F, B34, NhatKy_ViPham!C:C, "T13") - SUMIFS(NhatKy_ViPham!K:K, NhatKy_ViPham!E:E, "11_Ly_B", NhatKy_ViPham!F:F, B34, NhatKy_ViPham!C:C, "T13")</f>
        <v>100</v>
      </c>
      <c r="AE34" s="6">
        <f>100 + SUMIFS(NhatKy_ViPham!J:J, NhatKy_ViPham!E:E, "11_Ly_B", NhatKy_ViPham!F:F, B34, NhatKy_ViPham!C:C, "T14") - SUMIFS(NhatKy_ViPham!K:K, NhatKy_ViPham!E:E, "11_Ly_B", NhatKy_ViPham!F:F, B34, NhatKy_ViPham!C:C, "T14")</f>
        <v>100</v>
      </c>
      <c r="AF34" s="6">
        <f>100 + SUMIFS(NhatKy_ViPham!J:J, NhatKy_ViPham!E:E, "11_Ly_B", NhatKy_ViPham!F:F, B34, NhatKy_ViPham!C:C, "T15") - SUMIFS(NhatKy_ViPham!K:K, NhatKy_ViPham!E:E, "11_Ly_B", NhatKy_ViPham!F:F, B34, NhatKy_ViPham!C:C, "T15")</f>
        <v>100</v>
      </c>
      <c r="AG34" s="6">
        <f>100 + SUMIFS(NhatKy_ViPham!J:J, NhatKy_ViPham!E:E, "11_Ly_B", NhatKy_ViPham!F:F, B34, NhatKy_ViPham!C:C, "T16") - SUMIFS(NhatKy_ViPham!K:K, NhatKy_ViPham!E:E, "11_Ly_B", NhatKy_ViPham!F:F, B34, NhatKy_ViPham!C:C, "T16")</f>
        <v>100</v>
      </c>
      <c r="AH34" s="6">
        <f>100 + SUMIFS(NhatKy_ViPham!J:J, NhatKy_ViPham!E:E, "11_Ly_B", NhatKy_ViPham!F:F, B34, NhatKy_ViPham!C:C, "T17") - SUMIFS(NhatKy_ViPham!K:K, NhatKy_ViPham!E:E, "11_Ly_B", NhatKy_ViPham!F:F, B34, NhatKy_ViPham!C:C, "T17")</f>
        <v>100</v>
      </c>
      <c r="AI34" s="6">
        <f>100 + SUMIFS(NhatKy_ViPham!J:J, NhatKy_ViPham!E:E, "11_Ly_B", NhatKy_ViPham!F:F, B34, NhatKy_ViPham!C:C, "T18") - SUMIFS(NhatKy_ViPham!K:K, NhatKy_ViPham!E:E, "11_Ly_B", NhatKy_ViPham!F:F, B34, NhatKy_ViPham!C:C, "T18")</f>
        <v>100</v>
      </c>
      <c r="AJ34" s="6">
        <f>100 + SUMIFS(NhatKy_ViPham!J:J, NhatKy_ViPham!E:E, "11_Ly_B", NhatKy_ViPham!F:F, B34, NhatKy_ViPham!C:C, "T19") - SUMIFS(NhatKy_ViPham!K:K, NhatKy_ViPham!E:E, "11_Ly_B", NhatKy_ViPham!F:F, B34, NhatKy_ViPham!C:C, "T19")</f>
        <v>100</v>
      </c>
      <c r="AK34" s="6">
        <f>100 + SUMIFS(NhatKy_ViPham!J:J, NhatKy_ViPham!E:E, "11_Ly_B", NhatKy_ViPham!F:F, B34, NhatKy_ViPham!C:C, "T20") - SUMIFS(NhatKy_ViPham!K:K, NhatKy_ViPham!E:E, "11_Ly_B", NhatKy_ViPham!F:F, B34, NhatKy_ViPham!C:C, "T20")</f>
        <v>100</v>
      </c>
      <c r="AL34" s="6">
        <f>100 + SUMIFS(NhatKy_ViPham!J:J, NhatKy_ViPham!E:E, "11_Ly_B", NhatKy_ViPham!F:F, B34, NhatKy_ViPham!C:C, "T21") - SUMIFS(NhatKy_ViPham!K:K, NhatKy_ViPham!E:E, "11_Ly_B", NhatKy_ViPham!F:F, B34, NhatKy_ViPham!C:C, "T21")</f>
        <v>100</v>
      </c>
      <c r="AM34" s="6">
        <f>100 + SUMIFS(NhatKy_ViPham!J:J, NhatKy_ViPham!E:E, "11_Ly_B", NhatKy_ViPham!F:F, B34, NhatKy_ViPham!C:C, "T22") - SUMIFS(NhatKy_ViPham!K:K, NhatKy_ViPham!E:E, "11_Ly_B", NhatKy_ViPham!F:F, B34, NhatKy_ViPham!C:C, "T22")</f>
        <v>100</v>
      </c>
      <c r="AN34" s="6">
        <f>100 + SUMIFS(NhatKy_ViPham!J:J, NhatKy_ViPham!E:E, "11_Ly_B", NhatKy_ViPham!F:F, B34, NhatKy_ViPham!C:C, "T23") - SUMIFS(NhatKy_ViPham!K:K, NhatKy_ViPham!E:E, "11_Ly_B", NhatKy_ViPham!F:F, B34, NhatKy_ViPham!C:C, "T23")</f>
        <v>100</v>
      </c>
      <c r="AO34" s="6">
        <f>100 + SUMIFS(NhatKy_ViPham!J:J, NhatKy_ViPham!E:E, "11_Ly_B", NhatKy_ViPham!F:F, B34, NhatKy_ViPham!C:C, "T24") - SUMIFS(NhatKy_ViPham!K:K, NhatKy_ViPham!E:E, "11_Ly_B", NhatKy_ViPham!F:F, B34, NhatKy_ViPham!C:C, "T24")</f>
        <v>100</v>
      </c>
      <c r="AP34" s="6">
        <f>100 + SUMIFS(NhatKy_ViPham!J:J, NhatKy_ViPham!E:E, "11_Ly_B", NhatKy_ViPham!F:F, B34, NhatKy_ViPham!C:C, "T25") - SUMIFS(NhatKy_ViPham!K:K, NhatKy_ViPham!E:E, "11_Ly_B", NhatKy_ViPham!F:F, B34, NhatKy_ViPham!C:C, "T25")</f>
        <v>100</v>
      </c>
      <c r="AQ34" s="6">
        <f>100 + SUMIFS(NhatKy_ViPham!J:J, NhatKy_ViPham!E:E, "11_Ly_B", NhatKy_ViPham!F:F, B34, NhatKy_ViPham!C:C, "T26") - SUMIFS(NhatKy_ViPham!K:K, NhatKy_ViPham!E:E, "11_Ly_B", NhatKy_ViPham!F:F, B34, NhatKy_ViPham!C:C, "T26")</f>
        <v>100</v>
      </c>
      <c r="AR34" s="6">
        <f>100 + SUMIFS(NhatKy_ViPham!J:J, NhatKy_ViPham!E:E, "11_Ly_B", NhatKy_ViPham!F:F, B34, NhatKy_ViPham!C:C, "T27") - SUMIFS(NhatKy_ViPham!K:K, NhatKy_ViPham!E:E, "11_Ly_B", NhatKy_ViPham!F:F, B34, NhatKy_ViPham!C:C, "T27")</f>
        <v>100</v>
      </c>
      <c r="AS34" s="6">
        <f>100 + SUMIFS(NhatKy_ViPham!J:J, NhatKy_ViPham!E:E, "11_Ly_B", NhatKy_ViPham!F:F, B34, NhatKy_ViPham!C:C, "T28") - SUMIFS(NhatKy_ViPham!K:K, NhatKy_ViPham!E:E, "11_Ly_B", NhatKy_ViPham!F:F, B34, NhatKy_ViPham!C:C, "T28")</f>
        <v>100</v>
      </c>
      <c r="AT34" s="6">
        <f>100 + SUMIFS(NhatKy_ViPham!J:J, NhatKy_ViPham!E:E, "11_Ly_B", NhatKy_ViPham!F:F, B34, NhatKy_ViPham!C:C, "T29") - SUMIFS(NhatKy_ViPham!K:K, NhatKy_ViPham!E:E, "11_Ly_B", NhatKy_ViPham!F:F, B34, NhatKy_ViPham!C:C, "T29")</f>
        <v>100</v>
      </c>
      <c r="AU34" s="6">
        <f>100 + SUMIFS(NhatKy_ViPham!J:J, NhatKy_ViPham!E:E, "11_Ly_B", NhatKy_ViPham!F:F, B34, NhatKy_ViPham!C:C, "T30") - SUMIFS(NhatKy_ViPham!K:K, NhatKy_ViPham!E:E, "11_Ly_B", NhatKy_ViPham!F:F, B34, NhatKy_ViPham!C:C, "T30")</f>
        <v>100</v>
      </c>
      <c r="AV34" s="6">
        <f>100 + SUMIFS(NhatKy_ViPham!J:J, NhatKy_ViPham!E:E, "11_Ly_B", NhatKy_ViPham!F:F, B34, NhatKy_ViPham!C:C, "T31") - SUMIFS(NhatKy_ViPham!K:K, NhatKy_ViPham!E:E, "11_Ly_B", NhatKy_ViPham!F:F, B34, NhatKy_ViPham!C:C, "T31")</f>
        <v>100</v>
      </c>
      <c r="AW34" s="6">
        <f>100 + SUMIFS(NhatKy_ViPham!J:J, NhatKy_ViPham!E:E, "11_Ly_B", NhatKy_ViPham!F:F, B34, NhatKy_ViPham!C:C, "T32") - SUMIFS(NhatKy_ViPham!K:K, NhatKy_ViPham!E:E, "11_Ly_B", NhatKy_ViPham!F:F, B34, NhatKy_ViPham!C:C, "T32")</f>
        <v>100</v>
      </c>
      <c r="AX34" s="6">
        <f>100 + SUMIFS(NhatKy_ViPham!J:J, NhatKy_ViPham!E:E, "11_Ly_B", NhatKy_ViPham!F:F, B34, NhatKy_ViPham!C:C, "T33") - SUMIFS(NhatKy_ViPham!K:K, NhatKy_ViPham!E:E, "11_Ly_B", NhatKy_ViPham!F:F, B34, NhatKy_ViPham!C:C, "T33")</f>
        <v>100</v>
      </c>
      <c r="AY34" s="6">
        <f>100 + SUMIFS(NhatKy_ViPham!J:J, NhatKy_ViPham!E:E, "11_Ly_B", NhatKy_ViPham!F:F, B34, NhatKy_ViPham!C:C, "T34") - SUMIFS(NhatKy_ViPham!K:K, NhatKy_ViPham!E:E, "11_Ly_B", NhatKy_ViPham!F:F, B34, NhatKy_ViPham!C:C, "T34")</f>
        <v>100</v>
      </c>
      <c r="AZ34" s="6">
        <f>100 + SUMIFS(NhatKy_ViPham!J:J, NhatKy_ViPham!E:E, "11_Ly_B", NhatKy_ViPham!F:F, B34, NhatKy_ViPham!C:C, "T35") - SUMIFS(NhatKy_ViPham!K:K, NhatKy_ViPham!E:E, "11_Ly_B", NhatKy_ViPham!F:F, B34, NhatKy_ViPham!C:C, "T35")</f>
        <v>100</v>
      </c>
      <c r="BA34" s="12">
        <f t="shared" si="0"/>
        <v>100</v>
      </c>
      <c r="BB34" s="11" t="s">
        <v>430</v>
      </c>
      <c r="BC34" s="16" t="str">
        <f t="shared" si="1"/>
        <v>Tốt</v>
      </c>
      <c r="BD34" s="15" t="str">
        <f t="shared" si="2"/>
        <v>🟢 BÌNH THƯỜNG</v>
      </c>
    </row>
    <row r="35" spans="1:56" x14ac:dyDescent="0.25">
      <c r="A35" s="4">
        <v>27</v>
      </c>
      <c r="B35" s="10" t="s">
        <v>1616</v>
      </c>
      <c r="C35" s="4" t="s">
        <v>1617</v>
      </c>
      <c r="D35" s="4" t="s">
        <v>429</v>
      </c>
      <c r="E35" s="11" t="s">
        <v>430</v>
      </c>
      <c r="F35" s="7">
        <f>SUMIFS(NhatKy_ViPham!K:K, NhatKy_ViPham!E:E, "11_Ly_B", NhatKy_ViPham!F:F, B35, NhatKy_ViPham!H:H, "L01")</f>
        <v>0</v>
      </c>
      <c r="G35" s="7">
        <f>SUMIFS(NhatKy_ViPham!K:K, NhatKy_ViPham!E:E, "11_Ly_B", NhatKy_ViPham!F:F, B35, NhatKy_ViPham!H:H, "L02")</f>
        <v>0</v>
      </c>
      <c r="H35" s="7">
        <f>SUMIFS(NhatKy_ViPham!K:K, NhatKy_ViPham!E:E, "11_Ly_B", NhatKy_ViPham!F:F, B35, NhatKy_ViPham!H:H, "L03")</f>
        <v>0</v>
      </c>
      <c r="I35" s="7">
        <f>SUMIFS(NhatKy_ViPham!K:K, NhatKy_ViPham!E:E, "11_Ly_B", NhatKy_ViPham!F:F, B35, NhatKy_ViPham!H:H, "L04")</f>
        <v>0</v>
      </c>
      <c r="J35" s="7">
        <f>SUMIFS(NhatKy_ViPham!K:K, NhatKy_ViPham!E:E, "11_Ly_B", NhatKy_ViPham!F:F, B35, NhatKy_ViPham!H:H, "L05")</f>
        <v>0</v>
      </c>
      <c r="K35" s="7">
        <f>SUMIFS(NhatKy_ViPham!K:K, NhatKy_ViPham!E:E, "11_Ly_B", NhatKy_ViPham!F:F, B35, NhatKy_ViPham!H:H, "L06")</f>
        <v>0</v>
      </c>
      <c r="L35" s="7">
        <f>SUMIFS(NhatKy_ViPham!K:K, NhatKy_ViPham!E:E, "11_Ly_B", NhatKy_ViPham!F:F, B35, NhatKy_ViPham!H:H, "L07")</f>
        <v>0</v>
      </c>
      <c r="M35" s="7">
        <f>SUMIFS(NhatKy_ViPham!K:K, NhatKy_ViPham!E:E, "11_Ly_B", NhatKy_ViPham!F:F, B35, NhatKy_ViPham!H:H, "L08")</f>
        <v>0</v>
      </c>
      <c r="N35" s="7">
        <f>SUMIFS(NhatKy_ViPham!K:K, NhatKy_ViPham!E:E, "11_Ly_B", NhatKy_ViPham!F:F, B35, NhatKy_ViPham!H:H, "L09")</f>
        <v>0</v>
      </c>
      <c r="O35" s="7">
        <f>SUMIFS(NhatKy_ViPham!K:K, NhatKy_ViPham!E:E, "11_Ly_B", NhatKy_ViPham!F:F, B35, NhatKy_ViPham!H:H, "L10")</f>
        <v>0</v>
      </c>
      <c r="P35" s="12">
        <f>SUMIFS(NhatKy_ViPham!J:J, NhatKy_ViPham!E:E, "11_Ly_B", NhatKy_ViPham!F:F, B35)</f>
        <v>0</v>
      </c>
      <c r="Q35" s="13">
        <f>SUMIFS(NhatKy_ViPham!K:K, NhatKy_ViPham!E:E, "11_Ly_B", NhatKy_ViPham!F:F, B35)</f>
        <v>0</v>
      </c>
      <c r="R35" s="7">
        <f>100 + SUMIFS(NhatKy_ViPham!J:J, NhatKy_ViPham!E:E, "11_Ly_B", NhatKy_ViPham!F:F, B35, NhatKy_ViPham!C:C, "T1") - SUMIFS(NhatKy_ViPham!K:K, NhatKy_ViPham!E:E, "11_Ly_B", NhatKy_ViPham!F:F, B35, NhatKy_ViPham!C:C, "T1")</f>
        <v>100</v>
      </c>
      <c r="S35" s="7">
        <f>100 + SUMIFS(NhatKy_ViPham!J:J, NhatKy_ViPham!E:E, "11_Ly_B", NhatKy_ViPham!F:F, B35, NhatKy_ViPham!C:C, "T2") - SUMIFS(NhatKy_ViPham!K:K, NhatKy_ViPham!E:E, "11_Ly_B", NhatKy_ViPham!F:F, B35, NhatKy_ViPham!C:C, "T2")</f>
        <v>100</v>
      </c>
      <c r="T35" s="7">
        <f>100 + SUMIFS(NhatKy_ViPham!J:J, NhatKy_ViPham!E:E, "11_Ly_B", NhatKy_ViPham!F:F, B35, NhatKy_ViPham!C:C, "T3") - SUMIFS(NhatKy_ViPham!K:K, NhatKy_ViPham!E:E, "11_Ly_B", NhatKy_ViPham!F:F, B35, NhatKy_ViPham!C:C, "T3")</f>
        <v>100</v>
      </c>
      <c r="U35" s="7">
        <f>100 + SUMIFS(NhatKy_ViPham!J:J, NhatKy_ViPham!E:E, "11_Ly_B", NhatKy_ViPham!F:F, B35, NhatKy_ViPham!C:C, "T4") - SUMIFS(NhatKy_ViPham!K:K, NhatKy_ViPham!E:E, "11_Ly_B", NhatKy_ViPham!F:F, B35, NhatKy_ViPham!C:C, "T4")</f>
        <v>100</v>
      </c>
      <c r="V35" s="7">
        <f>100 + SUMIFS(NhatKy_ViPham!J:J, NhatKy_ViPham!E:E, "11_Ly_B", NhatKy_ViPham!F:F, B35, NhatKy_ViPham!C:C, "T5") - SUMIFS(NhatKy_ViPham!K:K, NhatKy_ViPham!E:E, "11_Ly_B", NhatKy_ViPham!F:F, B35, NhatKy_ViPham!C:C, "T5")</f>
        <v>100</v>
      </c>
      <c r="W35" s="7">
        <f>100 + SUMIFS(NhatKy_ViPham!J:J, NhatKy_ViPham!E:E, "11_Ly_B", NhatKy_ViPham!F:F, B35, NhatKy_ViPham!C:C, "T6") - SUMIFS(NhatKy_ViPham!K:K, NhatKy_ViPham!E:E, "11_Ly_B", NhatKy_ViPham!F:F, B35, NhatKy_ViPham!C:C, "T6")</f>
        <v>100</v>
      </c>
      <c r="X35" s="7">
        <f>100 + SUMIFS(NhatKy_ViPham!J:J, NhatKy_ViPham!E:E, "11_Ly_B", NhatKy_ViPham!F:F, B35, NhatKy_ViPham!C:C, "T7") - SUMIFS(NhatKy_ViPham!K:K, NhatKy_ViPham!E:E, "11_Ly_B", NhatKy_ViPham!F:F, B35, NhatKy_ViPham!C:C, "T7")</f>
        <v>100</v>
      </c>
      <c r="Y35" s="7">
        <f>100 + SUMIFS(NhatKy_ViPham!J:J, NhatKy_ViPham!E:E, "11_Ly_B", NhatKy_ViPham!F:F, B35, NhatKy_ViPham!C:C, "T8") - SUMIFS(NhatKy_ViPham!K:K, NhatKy_ViPham!E:E, "11_Ly_B", NhatKy_ViPham!F:F, B35, NhatKy_ViPham!C:C, "T8")</f>
        <v>100</v>
      </c>
      <c r="Z35" s="7">
        <f>100 + SUMIFS(NhatKy_ViPham!J:J, NhatKy_ViPham!E:E, "11_Ly_B", NhatKy_ViPham!F:F, B35, NhatKy_ViPham!C:C, "T9") - SUMIFS(NhatKy_ViPham!K:K, NhatKy_ViPham!E:E, "11_Ly_B", NhatKy_ViPham!F:F, B35, NhatKy_ViPham!C:C, "T9")</f>
        <v>100</v>
      </c>
      <c r="AA35" s="7">
        <f>100 + SUMIFS(NhatKy_ViPham!J:J, NhatKy_ViPham!E:E, "11_Ly_B", NhatKy_ViPham!F:F, B35, NhatKy_ViPham!C:C, "T10") - SUMIFS(NhatKy_ViPham!K:K, NhatKy_ViPham!E:E, "11_Ly_B", NhatKy_ViPham!F:F, B35, NhatKy_ViPham!C:C, "T10")</f>
        <v>100</v>
      </c>
      <c r="AB35" s="7">
        <f>100 + SUMIFS(NhatKy_ViPham!J:J, NhatKy_ViPham!E:E, "11_Ly_B", NhatKy_ViPham!F:F, B35, NhatKy_ViPham!C:C, "T11") - SUMIFS(NhatKy_ViPham!K:K, NhatKy_ViPham!E:E, "11_Ly_B", NhatKy_ViPham!F:F, B35, NhatKy_ViPham!C:C, "T11")</f>
        <v>100</v>
      </c>
      <c r="AC35" s="7">
        <f>100 + SUMIFS(NhatKy_ViPham!J:J, NhatKy_ViPham!E:E, "11_Ly_B", NhatKy_ViPham!F:F, B35, NhatKy_ViPham!C:C, "T12") - SUMIFS(NhatKy_ViPham!K:K, NhatKy_ViPham!E:E, "11_Ly_B", NhatKy_ViPham!F:F, B35, NhatKy_ViPham!C:C, "T12")</f>
        <v>100</v>
      </c>
      <c r="AD35" s="7">
        <f>100 + SUMIFS(NhatKy_ViPham!J:J, NhatKy_ViPham!E:E, "11_Ly_B", NhatKy_ViPham!F:F, B35, NhatKy_ViPham!C:C, "T13") - SUMIFS(NhatKy_ViPham!K:K, NhatKy_ViPham!E:E, "11_Ly_B", NhatKy_ViPham!F:F, B35, NhatKy_ViPham!C:C, "T13")</f>
        <v>100</v>
      </c>
      <c r="AE35" s="7">
        <f>100 + SUMIFS(NhatKy_ViPham!J:J, NhatKy_ViPham!E:E, "11_Ly_B", NhatKy_ViPham!F:F, B35, NhatKy_ViPham!C:C, "T14") - SUMIFS(NhatKy_ViPham!K:K, NhatKy_ViPham!E:E, "11_Ly_B", NhatKy_ViPham!F:F, B35, NhatKy_ViPham!C:C, "T14")</f>
        <v>100</v>
      </c>
      <c r="AF35" s="7">
        <f>100 + SUMIFS(NhatKy_ViPham!J:J, NhatKy_ViPham!E:E, "11_Ly_B", NhatKy_ViPham!F:F, B35, NhatKy_ViPham!C:C, "T15") - SUMIFS(NhatKy_ViPham!K:K, NhatKy_ViPham!E:E, "11_Ly_B", NhatKy_ViPham!F:F, B35, NhatKy_ViPham!C:C, "T15")</f>
        <v>100</v>
      </c>
      <c r="AG35" s="7">
        <f>100 + SUMIFS(NhatKy_ViPham!J:J, NhatKy_ViPham!E:E, "11_Ly_B", NhatKy_ViPham!F:F, B35, NhatKy_ViPham!C:C, "T16") - SUMIFS(NhatKy_ViPham!K:K, NhatKy_ViPham!E:E, "11_Ly_B", NhatKy_ViPham!F:F, B35, NhatKy_ViPham!C:C, "T16")</f>
        <v>100</v>
      </c>
      <c r="AH35" s="7">
        <f>100 + SUMIFS(NhatKy_ViPham!J:J, NhatKy_ViPham!E:E, "11_Ly_B", NhatKy_ViPham!F:F, B35, NhatKy_ViPham!C:C, "T17") - SUMIFS(NhatKy_ViPham!K:K, NhatKy_ViPham!E:E, "11_Ly_B", NhatKy_ViPham!F:F, B35, NhatKy_ViPham!C:C, "T17")</f>
        <v>100</v>
      </c>
      <c r="AI35" s="7">
        <f>100 + SUMIFS(NhatKy_ViPham!J:J, NhatKy_ViPham!E:E, "11_Ly_B", NhatKy_ViPham!F:F, B35, NhatKy_ViPham!C:C, "T18") - SUMIFS(NhatKy_ViPham!K:K, NhatKy_ViPham!E:E, "11_Ly_B", NhatKy_ViPham!F:F, B35, NhatKy_ViPham!C:C, "T18")</f>
        <v>100</v>
      </c>
      <c r="AJ35" s="7">
        <f>100 + SUMIFS(NhatKy_ViPham!J:J, NhatKy_ViPham!E:E, "11_Ly_B", NhatKy_ViPham!F:F, B35, NhatKy_ViPham!C:C, "T19") - SUMIFS(NhatKy_ViPham!K:K, NhatKy_ViPham!E:E, "11_Ly_B", NhatKy_ViPham!F:F, B35, NhatKy_ViPham!C:C, "T19")</f>
        <v>100</v>
      </c>
      <c r="AK35" s="7">
        <f>100 + SUMIFS(NhatKy_ViPham!J:J, NhatKy_ViPham!E:E, "11_Ly_B", NhatKy_ViPham!F:F, B35, NhatKy_ViPham!C:C, "T20") - SUMIFS(NhatKy_ViPham!K:K, NhatKy_ViPham!E:E, "11_Ly_B", NhatKy_ViPham!F:F, B35, NhatKy_ViPham!C:C, "T20")</f>
        <v>100</v>
      </c>
      <c r="AL35" s="7">
        <f>100 + SUMIFS(NhatKy_ViPham!J:J, NhatKy_ViPham!E:E, "11_Ly_B", NhatKy_ViPham!F:F, B35, NhatKy_ViPham!C:C, "T21") - SUMIFS(NhatKy_ViPham!K:K, NhatKy_ViPham!E:E, "11_Ly_B", NhatKy_ViPham!F:F, B35, NhatKy_ViPham!C:C, "T21")</f>
        <v>100</v>
      </c>
      <c r="AM35" s="7">
        <f>100 + SUMIFS(NhatKy_ViPham!J:J, NhatKy_ViPham!E:E, "11_Ly_B", NhatKy_ViPham!F:F, B35, NhatKy_ViPham!C:C, "T22") - SUMIFS(NhatKy_ViPham!K:K, NhatKy_ViPham!E:E, "11_Ly_B", NhatKy_ViPham!F:F, B35, NhatKy_ViPham!C:C, "T22")</f>
        <v>100</v>
      </c>
      <c r="AN35" s="7">
        <f>100 + SUMIFS(NhatKy_ViPham!J:J, NhatKy_ViPham!E:E, "11_Ly_B", NhatKy_ViPham!F:F, B35, NhatKy_ViPham!C:C, "T23") - SUMIFS(NhatKy_ViPham!K:K, NhatKy_ViPham!E:E, "11_Ly_B", NhatKy_ViPham!F:F, B35, NhatKy_ViPham!C:C, "T23")</f>
        <v>100</v>
      </c>
      <c r="AO35" s="7">
        <f>100 + SUMIFS(NhatKy_ViPham!J:J, NhatKy_ViPham!E:E, "11_Ly_B", NhatKy_ViPham!F:F, B35, NhatKy_ViPham!C:C, "T24") - SUMIFS(NhatKy_ViPham!K:K, NhatKy_ViPham!E:E, "11_Ly_B", NhatKy_ViPham!F:F, B35, NhatKy_ViPham!C:C, "T24")</f>
        <v>100</v>
      </c>
      <c r="AP35" s="7">
        <f>100 + SUMIFS(NhatKy_ViPham!J:J, NhatKy_ViPham!E:E, "11_Ly_B", NhatKy_ViPham!F:F, B35, NhatKy_ViPham!C:C, "T25") - SUMIFS(NhatKy_ViPham!K:K, NhatKy_ViPham!E:E, "11_Ly_B", NhatKy_ViPham!F:F, B35, NhatKy_ViPham!C:C, "T25")</f>
        <v>100</v>
      </c>
      <c r="AQ35" s="7">
        <f>100 + SUMIFS(NhatKy_ViPham!J:J, NhatKy_ViPham!E:E, "11_Ly_B", NhatKy_ViPham!F:F, B35, NhatKy_ViPham!C:C, "T26") - SUMIFS(NhatKy_ViPham!K:K, NhatKy_ViPham!E:E, "11_Ly_B", NhatKy_ViPham!F:F, B35, NhatKy_ViPham!C:C, "T26")</f>
        <v>100</v>
      </c>
      <c r="AR35" s="7">
        <f>100 + SUMIFS(NhatKy_ViPham!J:J, NhatKy_ViPham!E:E, "11_Ly_B", NhatKy_ViPham!F:F, B35, NhatKy_ViPham!C:C, "T27") - SUMIFS(NhatKy_ViPham!K:K, NhatKy_ViPham!E:E, "11_Ly_B", NhatKy_ViPham!F:F, B35, NhatKy_ViPham!C:C, "T27")</f>
        <v>100</v>
      </c>
      <c r="AS35" s="7">
        <f>100 + SUMIFS(NhatKy_ViPham!J:J, NhatKy_ViPham!E:E, "11_Ly_B", NhatKy_ViPham!F:F, B35, NhatKy_ViPham!C:C, "T28") - SUMIFS(NhatKy_ViPham!K:K, NhatKy_ViPham!E:E, "11_Ly_B", NhatKy_ViPham!F:F, B35, NhatKy_ViPham!C:C, "T28")</f>
        <v>100</v>
      </c>
      <c r="AT35" s="7">
        <f>100 + SUMIFS(NhatKy_ViPham!J:J, NhatKy_ViPham!E:E, "11_Ly_B", NhatKy_ViPham!F:F, B35, NhatKy_ViPham!C:C, "T29") - SUMIFS(NhatKy_ViPham!K:K, NhatKy_ViPham!E:E, "11_Ly_B", NhatKy_ViPham!F:F, B35, NhatKy_ViPham!C:C, "T29")</f>
        <v>100</v>
      </c>
      <c r="AU35" s="7">
        <f>100 + SUMIFS(NhatKy_ViPham!J:J, NhatKy_ViPham!E:E, "11_Ly_B", NhatKy_ViPham!F:F, B35, NhatKy_ViPham!C:C, "T30") - SUMIFS(NhatKy_ViPham!K:K, NhatKy_ViPham!E:E, "11_Ly_B", NhatKy_ViPham!F:F, B35, NhatKy_ViPham!C:C, "T30")</f>
        <v>100</v>
      </c>
      <c r="AV35" s="7">
        <f>100 + SUMIFS(NhatKy_ViPham!J:J, NhatKy_ViPham!E:E, "11_Ly_B", NhatKy_ViPham!F:F, B35, NhatKy_ViPham!C:C, "T31") - SUMIFS(NhatKy_ViPham!K:K, NhatKy_ViPham!E:E, "11_Ly_B", NhatKy_ViPham!F:F, B35, NhatKy_ViPham!C:C, "T31")</f>
        <v>100</v>
      </c>
      <c r="AW35" s="7">
        <f>100 + SUMIFS(NhatKy_ViPham!J:J, NhatKy_ViPham!E:E, "11_Ly_B", NhatKy_ViPham!F:F, B35, NhatKy_ViPham!C:C, "T32") - SUMIFS(NhatKy_ViPham!K:K, NhatKy_ViPham!E:E, "11_Ly_B", NhatKy_ViPham!F:F, B35, NhatKy_ViPham!C:C, "T32")</f>
        <v>100</v>
      </c>
      <c r="AX35" s="7">
        <f>100 + SUMIFS(NhatKy_ViPham!J:J, NhatKy_ViPham!E:E, "11_Ly_B", NhatKy_ViPham!F:F, B35, NhatKy_ViPham!C:C, "T33") - SUMIFS(NhatKy_ViPham!K:K, NhatKy_ViPham!E:E, "11_Ly_B", NhatKy_ViPham!F:F, B35, NhatKy_ViPham!C:C, "T33")</f>
        <v>100</v>
      </c>
      <c r="AY35" s="7">
        <f>100 + SUMIFS(NhatKy_ViPham!J:J, NhatKy_ViPham!E:E, "11_Ly_B", NhatKy_ViPham!F:F, B35, NhatKy_ViPham!C:C, "T34") - SUMIFS(NhatKy_ViPham!K:K, NhatKy_ViPham!E:E, "11_Ly_B", NhatKy_ViPham!F:F, B35, NhatKy_ViPham!C:C, "T34")</f>
        <v>100</v>
      </c>
      <c r="AZ35" s="7">
        <f>100 + SUMIFS(NhatKy_ViPham!J:J, NhatKy_ViPham!E:E, "11_Ly_B", NhatKy_ViPham!F:F, B35, NhatKy_ViPham!C:C, "T35") - SUMIFS(NhatKy_ViPham!K:K, NhatKy_ViPham!E:E, "11_Ly_B", NhatKy_ViPham!F:F, B35, NhatKy_ViPham!C:C, "T35")</f>
        <v>100</v>
      </c>
      <c r="BA35" s="12">
        <f t="shared" si="0"/>
        <v>100</v>
      </c>
      <c r="BB35" s="11" t="s">
        <v>430</v>
      </c>
      <c r="BC35" s="14" t="str">
        <f t="shared" si="1"/>
        <v>Tốt</v>
      </c>
      <c r="BD35" s="10" t="str">
        <f t="shared" si="2"/>
        <v>🟢 BÌNH THƯỜNG</v>
      </c>
    </row>
    <row r="36" spans="1:56" x14ac:dyDescent="0.25">
      <c r="A36" s="5">
        <v>28</v>
      </c>
      <c r="B36" s="15" t="s">
        <v>941</v>
      </c>
      <c r="C36" s="5" t="s">
        <v>1335</v>
      </c>
      <c r="D36" s="5" t="s">
        <v>429</v>
      </c>
      <c r="E36" s="11" t="s">
        <v>430</v>
      </c>
      <c r="F36" s="6">
        <f>SUMIFS(NhatKy_ViPham!K:K, NhatKy_ViPham!E:E, "11_Ly_B", NhatKy_ViPham!F:F, B36, NhatKy_ViPham!H:H, "L01")</f>
        <v>0</v>
      </c>
      <c r="G36" s="6">
        <f>SUMIFS(NhatKy_ViPham!K:K, NhatKy_ViPham!E:E, "11_Ly_B", NhatKy_ViPham!F:F, B36, NhatKy_ViPham!H:H, "L02")</f>
        <v>0</v>
      </c>
      <c r="H36" s="6">
        <f>SUMIFS(NhatKy_ViPham!K:K, NhatKy_ViPham!E:E, "11_Ly_B", NhatKy_ViPham!F:F, B36, NhatKy_ViPham!H:H, "L03")</f>
        <v>0</v>
      </c>
      <c r="I36" s="6">
        <f>SUMIFS(NhatKy_ViPham!K:K, NhatKy_ViPham!E:E, "11_Ly_B", NhatKy_ViPham!F:F, B36, NhatKy_ViPham!H:H, "L04")</f>
        <v>0</v>
      </c>
      <c r="J36" s="6">
        <f>SUMIFS(NhatKy_ViPham!K:K, NhatKy_ViPham!E:E, "11_Ly_B", NhatKy_ViPham!F:F, B36, NhatKy_ViPham!H:H, "L05")</f>
        <v>0</v>
      </c>
      <c r="K36" s="6">
        <f>SUMIFS(NhatKy_ViPham!K:K, NhatKy_ViPham!E:E, "11_Ly_B", NhatKy_ViPham!F:F, B36, NhatKy_ViPham!H:H, "L06")</f>
        <v>0</v>
      </c>
      <c r="L36" s="6">
        <f>SUMIFS(NhatKy_ViPham!K:K, NhatKy_ViPham!E:E, "11_Ly_B", NhatKy_ViPham!F:F, B36, NhatKy_ViPham!H:H, "L07")</f>
        <v>0</v>
      </c>
      <c r="M36" s="6">
        <f>SUMIFS(NhatKy_ViPham!K:K, NhatKy_ViPham!E:E, "11_Ly_B", NhatKy_ViPham!F:F, B36, NhatKy_ViPham!H:H, "L08")</f>
        <v>0</v>
      </c>
      <c r="N36" s="6">
        <f>SUMIFS(NhatKy_ViPham!K:K, NhatKy_ViPham!E:E, "11_Ly_B", NhatKy_ViPham!F:F, B36, NhatKy_ViPham!H:H, "L09")</f>
        <v>0</v>
      </c>
      <c r="O36" s="6">
        <f>SUMIFS(NhatKy_ViPham!K:K, NhatKy_ViPham!E:E, "11_Ly_B", NhatKy_ViPham!F:F, B36, NhatKy_ViPham!H:H, "L10")</f>
        <v>0</v>
      </c>
      <c r="P36" s="12">
        <f>SUMIFS(NhatKy_ViPham!J:J, NhatKy_ViPham!E:E, "11_Ly_B", NhatKy_ViPham!F:F, B36)</f>
        <v>0</v>
      </c>
      <c r="Q36" s="13">
        <f>SUMIFS(NhatKy_ViPham!K:K, NhatKy_ViPham!E:E, "11_Ly_B", NhatKy_ViPham!F:F, B36)</f>
        <v>0</v>
      </c>
      <c r="R36" s="6">
        <f>100 + SUMIFS(NhatKy_ViPham!J:J, NhatKy_ViPham!E:E, "11_Ly_B", NhatKy_ViPham!F:F, B36, NhatKy_ViPham!C:C, "T1") - SUMIFS(NhatKy_ViPham!K:K, NhatKy_ViPham!E:E, "11_Ly_B", NhatKy_ViPham!F:F, B36, NhatKy_ViPham!C:C, "T1")</f>
        <v>100</v>
      </c>
      <c r="S36" s="6">
        <f>100 + SUMIFS(NhatKy_ViPham!J:J, NhatKy_ViPham!E:E, "11_Ly_B", NhatKy_ViPham!F:F, B36, NhatKy_ViPham!C:C, "T2") - SUMIFS(NhatKy_ViPham!K:K, NhatKy_ViPham!E:E, "11_Ly_B", NhatKy_ViPham!F:F, B36, NhatKy_ViPham!C:C, "T2")</f>
        <v>100</v>
      </c>
      <c r="T36" s="6">
        <f>100 + SUMIFS(NhatKy_ViPham!J:J, NhatKy_ViPham!E:E, "11_Ly_B", NhatKy_ViPham!F:F, B36, NhatKy_ViPham!C:C, "T3") - SUMIFS(NhatKy_ViPham!K:K, NhatKy_ViPham!E:E, "11_Ly_B", NhatKy_ViPham!F:F, B36, NhatKy_ViPham!C:C, "T3")</f>
        <v>100</v>
      </c>
      <c r="U36" s="6">
        <f>100 + SUMIFS(NhatKy_ViPham!J:J, NhatKy_ViPham!E:E, "11_Ly_B", NhatKy_ViPham!F:F, B36, NhatKy_ViPham!C:C, "T4") - SUMIFS(NhatKy_ViPham!K:K, NhatKy_ViPham!E:E, "11_Ly_B", NhatKy_ViPham!F:F, B36, NhatKy_ViPham!C:C, "T4")</f>
        <v>100</v>
      </c>
      <c r="V36" s="6">
        <f>100 + SUMIFS(NhatKy_ViPham!J:J, NhatKy_ViPham!E:E, "11_Ly_B", NhatKy_ViPham!F:F, B36, NhatKy_ViPham!C:C, "T5") - SUMIFS(NhatKy_ViPham!K:K, NhatKy_ViPham!E:E, "11_Ly_B", NhatKy_ViPham!F:F, B36, NhatKy_ViPham!C:C, "T5")</f>
        <v>100</v>
      </c>
      <c r="W36" s="6">
        <f>100 + SUMIFS(NhatKy_ViPham!J:J, NhatKy_ViPham!E:E, "11_Ly_B", NhatKy_ViPham!F:F, B36, NhatKy_ViPham!C:C, "T6") - SUMIFS(NhatKy_ViPham!K:K, NhatKy_ViPham!E:E, "11_Ly_B", NhatKy_ViPham!F:F, B36, NhatKy_ViPham!C:C, "T6")</f>
        <v>100</v>
      </c>
      <c r="X36" s="6">
        <f>100 + SUMIFS(NhatKy_ViPham!J:J, NhatKy_ViPham!E:E, "11_Ly_B", NhatKy_ViPham!F:F, B36, NhatKy_ViPham!C:C, "T7") - SUMIFS(NhatKy_ViPham!K:K, NhatKy_ViPham!E:E, "11_Ly_B", NhatKy_ViPham!F:F, B36, NhatKy_ViPham!C:C, "T7")</f>
        <v>100</v>
      </c>
      <c r="Y36" s="6">
        <f>100 + SUMIFS(NhatKy_ViPham!J:J, NhatKy_ViPham!E:E, "11_Ly_B", NhatKy_ViPham!F:F, B36, NhatKy_ViPham!C:C, "T8") - SUMIFS(NhatKy_ViPham!K:K, NhatKy_ViPham!E:E, "11_Ly_B", NhatKy_ViPham!F:F, B36, NhatKy_ViPham!C:C, "T8")</f>
        <v>100</v>
      </c>
      <c r="Z36" s="6">
        <f>100 + SUMIFS(NhatKy_ViPham!J:J, NhatKy_ViPham!E:E, "11_Ly_B", NhatKy_ViPham!F:F, B36, NhatKy_ViPham!C:C, "T9") - SUMIFS(NhatKy_ViPham!K:K, NhatKy_ViPham!E:E, "11_Ly_B", NhatKy_ViPham!F:F, B36, NhatKy_ViPham!C:C, "T9")</f>
        <v>100</v>
      </c>
      <c r="AA36" s="6">
        <f>100 + SUMIFS(NhatKy_ViPham!J:J, NhatKy_ViPham!E:E, "11_Ly_B", NhatKy_ViPham!F:F, B36, NhatKy_ViPham!C:C, "T10") - SUMIFS(NhatKy_ViPham!K:K, NhatKy_ViPham!E:E, "11_Ly_B", NhatKy_ViPham!F:F, B36, NhatKy_ViPham!C:C, "T10")</f>
        <v>100</v>
      </c>
      <c r="AB36" s="6">
        <f>100 + SUMIFS(NhatKy_ViPham!J:J, NhatKy_ViPham!E:E, "11_Ly_B", NhatKy_ViPham!F:F, B36, NhatKy_ViPham!C:C, "T11") - SUMIFS(NhatKy_ViPham!K:K, NhatKy_ViPham!E:E, "11_Ly_B", NhatKy_ViPham!F:F, B36, NhatKy_ViPham!C:C, "T11")</f>
        <v>100</v>
      </c>
      <c r="AC36" s="6">
        <f>100 + SUMIFS(NhatKy_ViPham!J:J, NhatKy_ViPham!E:E, "11_Ly_B", NhatKy_ViPham!F:F, B36, NhatKy_ViPham!C:C, "T12") - SUMIFS(NhatKy_ViPham!K:K, NhatKy_ViPham!E:E, "11_Ly_B", NhatKy_ViPham!F:F, B36, NhatKy_ViPham!C:C, "T12")</f>
        <v>100</v>
      </c>
      <c r="AD36" s="6">
        <f>100 + SUMIFS(NhatKy_ViPham!J:J, NhatKy_ViPham!E:E, "11_Ly_B", NhatKy_ViPham!F:F, B36, NhatKy_ViPham!C:C, "T13") - SUMIFS(NhatKy_ViPham!K:K, NhatKy_ViPham!E:E, "11_Ly_B", NhatKy_ViPham!F:F, B36, NhatKy_ViPham!C:C, "T13")</f>
        <v>100</v>
      </c>
      <c r="AE36" s="6">
        <f>100 + SUMIFS(NhatKy_ViPham!J:J, NhatKy_ViPham!E:E, "11_Ly_B", NhatKy_ViPham!F:F, B36, NhatKy_ViPham!C:C, "T14") - SUMIFS(NhatKy_ViPham!K:K, NhatKy_ViPham!E:E, "11_Ly_B", NhatKy_ViPham!F:F, B36, NhatKy_ViPham!C:C, "T14")</f>
        <v>100</v>
      </c>
      <c r="AF36" s="6">
        <f>100 + SUMIFS(NhatKy_ViPham!J:J, NhatKy_ViPham!E:E, "11_Ly_B", NhatKy_ViPham!F:F, B36, NhatKy_ViPham!C:C, "T15") - SUMIFS(NhatKy_ViPham!K:K, NhatKy_ViPham!E:E, "11_Ly_B", NhatKy_ViPham!F:F, B36, NhatKy_ViPham!C:C, "T15")</f>
        <v>100</v>
      </c>
      <c r="AG36" s="6">
        <f>100 + SUMIFS(NhatKy_ViPham!J:J, NhatKy_ViPham!E:E, "11_Ly_B", NhatKy_ViPham!F:F, B36, NhatKy_ViPham!C:C, "T16") - SUMIFS(NhatKy_ViPham!K:K, NhatKy_ViPham!E:E, "11_Ly_B", NhatKy_ViPham!F:F, B36, NhatKy_ViPham!C:C, "T16")</f>
        <v>100</v>
      </c>
      <c r="AH36" s="6">
        <f>100 + SUMIFS(NhatKy_ViPham!J:J, NhatKy_ViPham!E:E, "11_Ly_B", NhatKy_ViPham!F:F, B36, NhatKy_ViPham!C:C, "T17") - SUMIFS(NhatKy_ViPham!K:K, NhatKy_ViPham!E:E, "11_Ly_B", NhatKy_ViPham!F:F, B36, NhatKy_ViPham!C:C, "T17")</f>
        <v>100</v>
      </c>
      <c r="AI36" s="6">
        <f>100 + SUMIFS(NhatKy_ViPham!J:J, NhatKy_ViPham!E:E, "11_Ly_B", NhatKy_ViPham!F:F, B36, NhatKy_ViPham!C:C, "T18") - SUMIFS(NhatKy_ViPham!K:K, NhatKy_ViPham!E:E, "11_Ly_B", NhatKy_ViPham!F:F, B36, NhatKy_ViPham!C:C, "T18")</f>
        <v>100</v>
      </c>
      <c r="AJ36" s="6">
        <f>100 + SUMIFS(NhatKy_ViPham!J:J, NhatKy_ViPham!E:E, "11_Ly_B", NhatKy_ViPham!F:F, B36, NhatKy_ViPham!C:C, "T19") - SUMIFS(NhatKy_ViPham!K:K, NhatKy_ViPham!E:E, "11_Ly_B", NhatKy_ViPham!F:F, B36, NhatKy_ViPham!C:C, "T19")</f>
        <v>100</v>
      </c>
      <c r="AK36" s="6">
        <f>100 + SUMIFS(NhatKy_ViPham!J:J, NhatKy_ViPham!E:E, "11_Ly_B", NhatKy_ViPham!F:F, B36, NhatKy_ViPham!C:C, "T20") - SUMIFS(NhatKy_ViPham!K:K, NhatKy_ViPham!E:E, "11_Ly_B", NhatKy_ViPham!F:F, B36, NhatKy_ViPham!C:C, "T20")</f>
        <v>100</v>
      </c>
      <c r="AL36" s="6">
        <f>100 + SUMIFS(NhatKy_ViPham!J:J, NhatKy_ViPham!E:E, "11_Ly_B", NhatKy_ViPham!F:F, B36, NhatKy_ViPham!C:C, "T21") - SUMIFS(NhatKy_ViPham!K:K, NhatKy_ViPham!E:E, "11_Ly_B", NhatKy_ViPham!F:F, B36, NhatKy_ViPham!C:C, "T21")</f>
        <v>100</v>
      </c>
      <c r="AM36" s="6">
        <f>100 + SUMIFS(NhatKy_ViPham!J:J, NhatKy_ViPham!E:E, "11_Ly_B", NhatKy_ViPham!F:F, B36, NhatKy_ViPham!C:C, "T22") - SUMIFS(NhatKy_ViPham!K:K, NhatKy_ViPham!E:E, "11_Ly_B", NhatKy_ViPham!F:F, B36, NhatKy_ViPham!C:C, "T22")</f>
        <v>100</v>
      </c>
      <c r="AN36" s="6">
        <f>100 + SUMIFS(NhatKy_ViPham!J:J, NhatKy_ViPham!E:E, "11_Ly_B", NhatKy_ViPham!F:F, B36, NhatKy_ViPham!C:C, "T23") - SUMIFS(NhatKy_ViPham!K:K, NhatKy_ViPham!E:E, "11_Ly_B", NhatKy_ViPham!F:F, B36, NhatKy_ViPham!C:C, "T23")</f>
        <v>100</v>
      </c>
      <c r="AO36" s="6">
        <f>100 + SUMIFS(NhatKy_ViPham!J:J, NhatKy_ViPham!E:E, "11_Ly_B", NhatKy_ViPham!F:F, B36, NhatKy_ViPham!C:C, "T24") - SUMIFS(NhatKy_ViPham!K:K, NhatKy_ViPham!E:E, "11_Ly_B", NhatKy_ViPham!F:F, B36, NhatKy_ViPham!C:C, "T24")</f>
        <v>100</v>
      </c>
      <c r="AP36" s="6">
        <f>100 + SUMIFS(NhatKy_ViPham!J:J, NhatKy_ViPham!E:E, "11_Ly_B", NhatKy_ViPham!F:F, B36, NhatKy_ViPham!C:C, "T25") - SUMIFS(NhatKy_ViPham!K:K, NhatKy_ViPham!E:E, "11_Ly_B", NhatKy_ViPham!F:F, B36, NhatKy_ViPham!C:C, "T25")</f>
        <v>100</v>
      </c>
      <c r="AQ36" s="6">
        <f>100 + SUMIFS(NhatKy_ViPham!J:J, NhatKy_ViPham!E:E, "11_Ly_B", NhatKy_ViPham!F:F, B36, NhatKy_ViPham!C:C, "T26") - SUMIFS(NhatKy_ViPham!K:K, NhatKy_ViPham!E:E, "11_Ly_B", NhatKy_ViPham!F:F, B36, NhatKy_ViPham!C:C, "T26")</f>
        <v>100</v>
      </c>
      <c r="AR36" s="6">
        <f>100 + SUMIFS(NhatKy_ViPham!J:J, NhatKy_ViPham!E:E, "11_Ly_B", NhatKy_ViPham!F:F, B36, NhatKy_ViPham!C:C, "T27") - SUMIFS(NhatKy_ViPham!K:K, NhatKy_ViPham!E:E, "11_Ly_B", NhatKy_ViPham!F:F, B36, NhatKy_ViPham!C:C, "T27")</f>
        <v>100</v>
      </c>
      <c r="AS36" s="6">
        <f>100 + SUMIFS(NhatKy_ViPham!J:J, NhatKy_ViPham!E:E, "11_Ly_B", NhatKy_ViPham!F:F, B36, NhatKy_ViPham!C:C, "T28") - SUMIFS(NhatKy_ViPham!K:K, NhatKy_ViPham!E:E, "11_Ly_B", NhatKy_ViPham!F:F, B36, NhatKy_ViPham!C:C, "T28")</f>
        <v>100</v>
      </c>
      <c r="AT36" s="6">
        <f>100 + SUMIFS(NhatKy_ViPham!J:J, NhatKy_ViPham!E:E, "11_Ly_B", NhatKy_ViPham!F:F, B36, NhatKy_ViPham!C:C, "T29") - SUMIFS(NhatKy_ViPham!K:K, NhatKy_ViPham!E:E, "11_Ly_B", NhatKy_ViPham!F:F, B36, NhatKy_ViPham!C:C, "T29")</f>
        <v>100</v>
      </c>
      <c r="AU36" s="6">
        <f>100 + SUMIFS(NhatKy_ViPham!J:J, NhatKy_ViPham!E:E, "11_Ly_B", NhatKy_ViPham!F:F, B36, NhatKy_ViPham!C:C, "T30") - SUMIFS(NhatKy_ViPham!K:K, NhatKy_ViPham!E:E, "11_Ly_B", NhatKy_ViPham!F:F, B36, NhatKy_ViPham!C:C, "T30")</f>
        <v>100</v>
      </c>
      <c r="AV36" s="6">
        <f>100 + SUMIFS(NhatKy_ViPham!J:J, NhatKy_ViPham!E:E, "11_Ly_B", NhatKy_ViPham!F:F, B36, NhatKy_ViPham!C:C, "T31") - SUMIFS(NhatKy_ViPham!K:K, NhatKy_ViPham!E:E, "11_Ly_B", NhatKy_ViPham!F:F, B36, NhatKy_ViPham!C:C, "T31")</f>
        <v>100</v>
      </c>
      <c r="AW36" s="6">
        <f>100 + SUMIFS(NhatKy_ViPham!J:J, NhatKy_ViPham!E:E, "11_Ly_B", NhatKy_ViPham!F:F, B36, NhatKy_ViPham!C:C, "T32") - SUMIFS(NhatKy_ViPham!K:K, NhatKy_ViPham!E:E, "11_Ly_B", NhatKy_ViPham!F:F, B36, NhatKy_ViPham!C:C, "T32")</f>
        <v>100</v>
      </c>
      <c r="AX36" s="6">
        <f>100 + SUMIFS(NhatKy_ViPham!J:J, NhatKy_ViPham!E:E, "11_Ly_B", NhatKy_ViPham!F:F, B36, NhatKy_ViPham!C:C, "T33") - SUMIFS(NhatKy_ViPham!K:K, NhatKy_ViPham!E:E, "11_Ly_B", NhatKy_ViPham!F:F, B36, NhatKy_ViPham!C:C, "T33")</f>
        <v>100</v>
      </c>
      <c r="AY36" s="6">
        <f>100 + SUMIFS(NhatKy_ViPham!J:J, NhatKy_ViPham!E:E, "11_Ly_B", NhatKy_ViPham!F:F, B36, NhatKy_ViPham!C:C, "T34") - SUMIFS(NhatKy_ViPham!K:K, NhatKy_ViPham!E:E, "11_Ly_B", NhatKy_ViPham!F:F, B36, NhatKy_ViPham!C:C, "T34")</f>
        <v>100</v>
      </c>
      <c r="AZ36" s="6">
        <f>100 + SUMIFS(NhatKy_ViPham!J:J, NhatKy_ViPham!E:E, "11_Ly_B", NhatKy_ViPham!F:F, B36, NhatKy_ViPham!C:C, "T35") - SUMIFS(NhatKy_ViPham!K:K, NhatKy_ViPham!E:E, "11_Ly_B", NhatKy_ViPham!F:F, B36, NhatKy_ViPham!C:C, "T35")</f>
        <v>100</v>
      </c>
      <c r="BA36" s="12">
        <f t="shared" si="0"/>
        <v>100</v>
      </c>
      <c r="BB36" s="11" t="s">
        <v>430</v>
      </c>
      <c r="BC36" s="16" t="str">
        <f t="shared" si="1"/>
        <v>Tốt</v>
      </c>
      <c r="BD36" s="15" t="str">
        <f t="shared" si="2"/>
        <v>🟢 BÌNH THƯỜNG</v>
      </c>
    </row>
    <row r="37" spans="1:56" x14ac:dyDescent="0.25">
      <c r="A37" s="4">
        <v>29</v>
      </c>
      <c r="B37" s="10" t="s">
        <v>1618</v>
      </c>
      <c r="C37" s="4" t="s">
        <v>1379</v>
      </c>
      <c r="D37" s="4" t="s">
        <v>429</v>
      </c>
      <c r="E37" s="11" t="s">
        <v>430</v>
      </c>
      <c r="F37" s="7">
        <f>SUMIFS(NhatKy_ViPham!K:K, NhatKy_ViPham!E:E, "11_Ly_B", NhatKy_ViPham!F:F, B37, NhatKy_ViPham!H:H, "L01")</f>
        <v>0</v>
      </c>
      <c r="G37" s="7">
        <f>SUMIFS(NhatKy_ViPham!K:K, NhatKy_ViPham!E:E, "11_Ly_B", NhatKy_ViPham!F:F, B37, NhatKy_ViPham!H:H, "L02")</f>
        <v>0</v>
      </c>
      <c r="H37" s="7">
        <f>SUMIFS(NhatKy_ViPham!K:K, NhatKy_ViPham!E:E, "11_Ly_B", NhatKy_ViPham!F:F, B37, NhatKy_ViPham!H:H, "L03")</f>
        <v>0</v>
      </c>
      <c r="I37" s="7">
        <f>SUMIFS(NhatKy_ViPham!K:K, NhatKy_ViPham!E:E, "11_Ly_B", NhatKy_ViPham!F:F, B37, NhatKy_ViPham!H:H, "L04")</f>
        <v>0</v>
      </c>
      <c r="J37" s="7">
        <f>SUMIFS(NhatKy_ViPham!K:K, NhatKy_ViPham!E:E, "11_Ly_B", NhatKy_ViPham!F:F, B37, NhatKy_ViPham!H:H, "L05")</f>
        <v>0</v>
      </c>
      <c r="K37" s="7">
        <f>SUMIFS(NhatKy_ViPham!K:K, NhatKy_ViPham!E:E, "11_Ly_B", NhatKy_ViPham!F:F, B37, NhatKy_ViPham!H:H, "L06")</f>
        <v>0</v>
      </c>
      <c r="L37" s="7">
        <f>SUMIFS(NhatKy_ViPham!K:K, NhatKy_ViPham!E:E, "11_Ly_B", NhatKy_ViPham!F:F, B37, NhatKy_ViPham!H:H, "L07")</f>
        <v>0</v>
      </c>
      <c r="M37" s="7">
        <f>SUMIFS(NhatKy_ViPham!K:K, NhatKy_ViPham!E:E, "11_Ly_B", NhatKy_ViPham!F:F, B37, NhatKy_ViPham!H:H, "L08")</f>
        <v>0</v>
      </c>
      <c r="N37" s="7">
        <f>SUMIFS(NhatKy_ViPham!K:K, NhatKy_ViPham!E:E, "11_Ly_B", NhatKy_ViPham!F:F, B37, NhatKy_ViPham!H:H, "L09")</f>
        <v>0</v>
      </c>
      <c r="O37" s="7">
        <f>SUMIFS(NhatKy_ViPham!K:K, NhatKy_ViPham!E:E, "11_Ly_B", NhatKy_ViPham!F:F, B37, NhatKy_ViPham!H:H, "L10")</f>
        <v>0</v>
      </c>
      <c r="P37" s="12">
        <f>SUMIFS(NhatKy_ViPham!J:J, NhatKy_ViPham!E:E, "11_Ly_B", NhatKy_ViPham!F:F, B37)</f>
        <v>0</v>
      </c>
      <c r="Q37" s="13">
        <f>SUMIFS(NhatKy_ViPham!K:K, NhatKy_ViPham!E:E, "11_Ly_B", NhatKy_ViPham!F:F, B37)</f>
        <v>0</v>
      </c>
      <c r="R37" s="7">
        <f>100 + SUMIFS(NhatKy_ViPham!J:J, NhatKy_ViPham!E:E, "11_Ly_B", NhatKy_ViPham!F:F, B37, NhatKy_ViPham!C:C, "T1") - SUMIFS(NhatKy_ViPham!K:K, NhatKy_ViPham!E:E, "11_Ly_B", NhatKy_ViPham!F:F, B37, NhatKy_ViPham!C:C, "T1")</f>
        <v>100</v>
      </c>
      <c r="S37" s="7">
        <f>100 + SUMIFS(NhatKy_ViPham!J:J, NhatKy_ViPham!E:E, "11_Ly_B", NhatKy_ViPham!F:F, B37, NhatKy_ViPham!C:C, "T2") - SUMIFS(NhatKy_ViPham!K:K, NhatKy_ViPham!E:E, "11_Ly_B", NhatKy_ViPham!F:F, B37, NhatKy_ViPham!C:C, "T2")</f>
        <v>100</v>
      </c>
      <c r="T37" s="7">
        <f>100 + SUMIFS(NhatKy_ViPham!J:J, NhatKy_ViPham!E:E, "11_Ly_B", NhatKy_ViPham!F:F, B37, NhatKy_ViPham!C:C, "T3") - SUMIFS(NhatKy_ViPham!K:K, NhatKy_ViPham!E:E, "11_Ly_B", NhatKy_ViPham!F:F, B37, NhatKy_ViPham!C:C, "T3")</f>
        <v>100</v>
      </c>
      <c r="U37" s="7">
        <f>100 + SUMIFS(NhatKy_ViPham!J:J, NhatKy_ViPham!E:E, "11_Ly_B", NhatKy_ViPham!F:F, B37, NhatKy_ViPham!C:C, "T4") - SUMIFS(NhatKy_ViPham!K:K, NhatKy_ViPham!E:E, "11_Ly_B", NhatKy_ViPham!F:F, B37, NhatKy_ViPham!C:C, "T4")</f>
        <v>100</v>
      </c>
      <c r="V37" s="7">
        <f>100 + SUMIFS(NhatKy_ViPham!J:J, NhatKy_ViPham!E:E, "11_Ly_B", NhatKy_ViPham!F:F, B37, NhatKy_ViPham!C:C, "T5") - SUMIFS(NhatKy_ViPham!K:K, NhatKy_ViPham!E:E, "11_Ly_B", NhatKy_ViPham!F:F, B37, NhatKy_ViPham!C:C, "T5")</f>
        <v>100</v>
      </c>
      <c r="W37" s="7">
        <f>100 + SUMIFS(NhatKy_ViPham!J:J, NhatKy_ViPham!E:E, "11_Ly_B", NhatKy_ViPham!F:F, B37, NhatKy_ViPham!C:C, "T6") - SUMIFS(NhatKy_ViPham!K:K, NhatKy_ViPham!E:E, "11_Ly_B", NhatKy_ViPham!F:F, B37, NhatKy_ViPham!C:C, "T6")</f>
        <v>100</v>
      </c>
      <c r="X37" s="7">
        <f>100 + SUMIFS(NhatKy_ViPham!J:J, NhatKy_ViPham!E:E, "11_Ly_B", NhatKy_ViPham!F:F, B37, NhatKy_ViPham!C:C, "T7") - SUMIFS(NhatKy_ViPham!K:K, NhatKy_ViPham!E:E, "11_Ly_B", NhatKy_ViPham!F:F, B37, NhatKy_ViPham!C:C, "T7")</f>
        <v>100</v>
      </c>
      <c r="Y37" s="7">
        <f>100 + SUMIFS(NhatKy_ViPham!J:J, NhatKy_ViPham!E:E, "11_Ly_B", NhatKy_ViPham!F:F, B37, NhatKy_ViPham!C:C, "T8") - SUMIFS(NhatKy_ViPham!K:K, NhatKy_ViPham!E:E, "11_Ly_B", NhatKy_ViPham!F:F, B37, NhatKy_ViPham!C:C, "T8")</f>
        <v>100</v>
      </c>
      <c r="Z37" s="7">
        <f>100 + SUMIFS(NhatKy_ViPham!J:J, NhatKy_ViPham!E:E, "11_Ly_B", NhatKy_ViPham!F:F, B37, NhatKy_ViPham!C:C, "T9") - SUMIFS(NhatKy_ViPham!K:K, NhatKy_ViPham!E:E, "11_Ly_B", NhatKy_ViPham!F:F, B37, NhatKy_ViPham!C:C, "T9")</f>
        <v>100</v>
      </c>
      <c r="AA37" s="7">
        <f>100 + SUMIFS(NhatKy_ViPham!J:J, NhatKy_ViPham!E:E, "11_Ly_B", NhatKy_ViPham!F:F, B37, NhatKy_ViPham!C:C, "T10") - SUMIFS(NhatKy_ViPham!K:K, NhatKy_ViPham!E:E, "11_Ly_B", NhatKy_ViPham!F:F, B37, NhatKy_ViPham!C:C, "T10")</f>
        <v>100</v>
      </c>
      <c r="AB37" s="7">
        <f>100 + SUMIFS(NhatKy_ViPham!J:J, NhatKy_ViPham!E:E, "11_Ly_B", NhatKy_ViPham!F:F, B37, NhatKy_ViPham!C:C, "T11") - SUMIFS(NhatKy_ViPham!K:K, NhatKy_ViPham!E:E, "11_Ly_B", NhatKy_ViPham!F:F, B37, NhatKy_ViPham!C:C, "T11")</f>
        <v>100</v>
      </c>
      <c r="AC37" s="7">
        <f>100 + SUMIFS(NhatKy_ViPham!J:J, NhatKy_ViPham!E:E, "11_Ly_B", NhatKy_ViPham!F:F, B37, NhatKy_ViPham!C:C, "T12") - SUMIFS(NhatKy_ViPham!K:K, NhatKy_ViPham!E:E, "11_Ly_B", NhatKy_ViPham!F:F, B37, NhatKy_ViPham!C:C, "T12")</f>
        <v>100</v>
      </c>
      <c r="AD37" s="7">
        <f>100 + SUMIFS(NhatKy_ViPham!J:J, NhatKy_ViPham!E:E, "11_Ly_B", NhatKy_ViPham!F:F, B37, NhatKy_ViPham!C:C, "T13") - SUMIFS(NhatKy_ViPham!K:K, NhatKy_ViPham!E:E, "11_Ly_B", NhatKy_ViPham!F:F, B37, NhatKy_ViPham!C:C, "T13")</f>
        <v>100</v>
      </c>
      <c r="AE37" s="7">
        <f>100 + SUMIFS(NhatKy_ViPham!J:J, NhatKy_ViPham!E:E, "11_Ly_B", NhatKy_ViPham!F:F, B37, NhatKy_ViPham!C:C, "T14") - SUMIFS(NhatKy_ViPham!K:K, NhatKy_ViPham!E:E, "11_Ly_B", NhatKy_ViPham!F:F, B37, NhatKy_ViPham!C:C, "T14")</f>
        <v>100</v>
      </c>
      <c r="AF37" s="7">
        <f>100 + SUMIFS(NhatKy_ViPham!J:J, NhatKy_ViPham!E:E, "11_Ly_B", NhatKy_ViPham!F:F, B37, NhatKy_ViPham!C:C, "T15") - SUMIFS(NhatKy_ViPham!K:K, NhatKy_ViPham!E:E, "11_Ly_B", NhatKy_ViPham!F:F, B37, NhatKy_ViPham!C:C, "T15")</f>
        <v>100</v>
      </c>
      <c r="AG37" s="7">
        <f>100 + SUMIFS(NhatKy_ViPham!J:J, NhatKy_ViPham!E:E, "11_Ly_B", NhatKy_ViPham!F:F, B37, NhatKy_ViPham!C:C, "T16") - SUMIFS(NhatKy_ViPham!K:K, NhatKy_ViPham!E:E, "11_Ly_B", NhatKy_ViPham!F:F, B37, NhatKy_ViPham!C:C, "T16")</f>
        <v>100</v>
      </c>
      <c r="AH37" s="7">
        <f>100 + SUMIFS(NhatKy_ViPham!J:J, NhatKy_ViPham!E:E, "11_Ly_B", NhatKy_ViPham!F:F, B37, NhatKy_ViPham!C:C, "T17") - SUMIFS(NhatKy_ViPham!K:K, NhatKy_ViPham!E:E, "11_Ly_B", NhatKy_ViPham!F:F, B37, NhatKy_ViPham!C:C, "T17")</f>
        <v>100</v>
      </c>
      <c r="AI37" s="7">
        <f>100 + SUMIFS(NhatKy_ViPham!J:J, NhatKy_ViPham!E:E, "11_Ly_B", NhatKy_ViPham!F:F, B37, NhatKy_ViPham!C:C, "T18") - SUMIFS(NhatKy_ViPham!K:K, NhatKy_ViPham!E:E, "11_Ly_B", NhatKy_ViPham!F:F, B37, NhatKy_ViPham!C:C, "T18")</f>
        <v>100</v>
      </c>
      <c r="AJ37" s="7">
        <f>100 + SUMIFS(NhatKy_ViPham!J:J, NhatKy_ViPham!E:E, "11_Ly_B", NhatKy_ViPham!F:F, B37, NhatKy_ViPham!C:C, "T19") - SUMIFS(NhatKy_ViPham!K:K, NhatKy_ViPham!E:E, "11_Ly_B", NhatKy_ViPham!F:F, B37, NhatKy_ViPham!C:C, "T19")</f>
        <v>100</v>
      </c>
      <c r="AK37" s="7">
        <f>100 + SUMIFS(NhatKy_ViPham!J:J, NhatKy_ViPham!E:E, "11_Ly_B", NhatKy_ViPham!F:F, B37, NhatKy_ViPham!C:C, "T20") - SUMIFS(NhatKy_ViPham!K:K, NhatKy_ViPham!E:E, "11_Ly_B", NhatKy_ViPham!F:F, B37, NhatKy_ViPham!C:C, "T20")</f>
        <v>100</v>
      </c>
      <c r="AL37" s="7">
        <f>100 + SUMIFS(NhatKy_ViPham!J:J, NhatKy_ViPham!E:E, "11_Ly_B", NhatKy_ViPham!F:F, B37, NhatKy_ViPham!C:C, "T21") - SUMIFS(NhatKy_ViPham!K:K, NhatKy_ViPham!E:E, "11_Ly_B", NhatKy_ViPham!F:F, B37, NhatKy_ViPham!C:C, "T21")</f>
        <v>100</v>
      </c>
      <c r="AM37" s="7">
        <f>100 + SUMIFS(NhatKy_ViPham!J:J, NhatKy_ViPham!E:E, "11_Ly_B", NhatKy_ViPham!F:F, B37, NhatKy_ViPham!C:C, "T22") - SUMIFS(NhatKy_ViPham!K:K, NhatKy_ViPham!E:E, "11_Ly_B", NhatKy_ViPham!F:F, B37, NhatKy_ViPham!C:C, "T22")</f>
        <v>100</v>
      </c>
      <c r="AN37" s="7">
        <f>100 + SUMIFS(NhatKy_ViPham!J:J, NhatKy_ViPham!E:E, "11_Ly_B", NhatKy_ViPham!F:F, B37, NhatKy_ViPham!C:C, "T23") - SUMIFS(NhatKy_ViPham!K:K, NhatKy_ViPham!E:E, "11_Ly_B", NhatKy_ViPham!F:F, B37, NhatKy_ViPham!C:C, "T23")</f>
        <v>100</v>
      </c>
      <c r="AO37" s="7">
        <f>100 + SUMIFS(NhatKy_ViPham!J:J, NhatKy_ViPham!E:E, "11_Ly_B", NhatKy_ViPham!F:F, B37, NhatKy_ViPham!C:C, "T24") - SUMIFS(NhatKy_ViPham!K:K, NhatKy_ViPham!E:E, "11_Ly_B", NhatKy_ViPham!F:F, B37, NhatKy_ViPham!C:C, "T24")</f>
        <v>100</v>
      </c>
      <c r="AP37" s="7">
        <f>100 + SUMIFS(NhatKy_ViPham!J:J, NhatKy_ViPham!E:E, "11_Ly_B", NhatKy_ViPham!F:F, B37, NhatKy_ViPham!C:C, "T25") - SUMIFS(NhatKy_ViPham!K:K, NhatKy_ViPham!E:E, "11_Ly_B", NhatKy_ViPham!F:F, B37, NhatKy_ViPham!C:C, "T25")</f>
        <v>100</v>
      </c>
      <c r="AQ37" s="7">
        <f>100 + SUMIFS(NhatKy_ViPham!J:J, NhatKy_ViPham!E:E, "11_Ly_B", NhatKy_ViPham!F:F, B37, NhatKy_ViPham!C:C, "T26") - SUMIFS(NhatKy_ViPham!K:K, NhatKy_ViPham!E:E, "11_Ly_B", NhatKy_ViPham!F:F, B37, NhatKy_ViPham!C:C, "T26")</f>
        <v>100</v>
      </c>
      <c r="AR37" s="7">
        <f>100 + SUMIFS(NhatKy_ViPham!J:J, NhatKy_ViPham!E:E, "11_Ly_B", NhatKy_ViPham!F:F, B37, NhatKy_ViPham!C:C, "T27") - SUMIFS(NhatKy_ViPham!K:K, NhatKy_ViPham!E:E, "11_Ly_B", NhatKy_ViPham!F:F, B37, NhatKy_ViPham!C:C, "T27")</f>
        <v>100</v>
      </c>
      <c r="AS37" s="7">
        <f>100 + SUMIFS(NhatKy_ViPham!J:J, NhatKy_ViPham!E:E, "11_Ly_B", NhatKy_ViPham!F:F, B37, NhatKy_ViPham!C:C, "T28") - SUMIFS(NhatKy_ViPham!K:K, NhatKy_ViPham!E:E, "11_Ly_B", NhatKy_ViPham!F:F, B37, NhatKy_ViPham!C:C, "T28")</f>
        <v>100</v>
      </c>
      <c r="AT37" s="7">
        <f>100 + SUMIFS(NhatKy_ViPham!J:J, NhatKy_ViPham!E:E, "11_Ly_B", NhatKy_ViPham!F:F, B37, NhatKy_ViPham!C:C, "T29") - SUMIFS(NhatKy_ViPham!K:K, NhatKy_ViPham!E:E, "11_Ly_B", NhatKy_ViPham!F:F, B37, NhatKy_ViPham!C:C, "T29")</f>
        <v>100</v>
      </c>
      <c r="AU37" s="7">
        <f>100 + SUMIFS(NhatKy_ViPham!J:J, NhatKy_ViPham!E:E, "11_Ly_B", NhatKy_ViPham!F:F, B37, NhatKy_ViPham!C:C, "T30") - SUMIFS(NhatKy_ViPham!K:K, NhatKy_ViPham!E:E, "11_Ly_B", NhatKy_ViPham!F:F, B37, NhatKy_ViPham!C:C, "T30")</f>
        <v>100</v>
      </c>
      <c r="AV37" s="7">
        <f>100 + SUMIFS(NhatKy_ViPham!J:J, NhatKy_ViPham!E:E, "11_Ly_B", NhatKy_ViPham!F:F, B37, NhatKy_ViPham!C:C, "T31") - SUMIFS(NhatKy_ViPham!K:K, NhatKy_ViPham!E:E, "11_Ly_B", NhatKy_ViPham!F:F, B37, NhatKy_ViPham!C:C, "T31")</f>
        <v>100</v>
      </c>
      <c r="AW37" s="7">
        <f>100 + SUMIFS(NhatKy_ViPham!J:J, NhatKy_ViPham!E:E, "11_Ly_B", NhatKy_ViPham!F:F, B37, NhatKy_ViPham!C:C, "T32") - SUMIFS(NhatKy_ViPham!K:K, NhatKy_ViPham!E:E, "11_Ly_B", NhatKy_ViPham!F:F, B37, NhatKy_ViPham!C:C, "T32")</f>
        <v>100</v>
      </c>
      <c r="AX37" s="7">
        <f>100 + SUMIFS(NhatKy_ViPham!J:J, NhatKy_ViPham!E:E, "11_Ly_B", NhatKy_ViPham!F:F, B37, NhatKy_ViPham!C:C, "T33") - SUMIFS(NhatKy_ViPham!K:K, NhatKy_ViPham!E:E, "11_Ly_B", NhatKy_ViPham!F:F, B37, NhatKy_ViPham!C:C, "T33")</f>
        <v>100</v>
      </c>
      <c r="AY37" s="7">
        <f>100 + SUMIFS(NhatKy_ViPham!J:J, NhatKy_ViPham!E:E, "11_Ly_B", NhatKy_ViPham!F:F, B37, NhatKy_ViPham!C:C, "T34") - SUMIFS(NhatKy_ViPham!K:K, NhatKy_ViPham!E:E, "11_Ly_B", NhatKy_ViPham!F:F, B37, NhatKy_ViPham!C:C, "T34")</f>
        <v>100</v>
      </c>
      <c r="AZ37" s="7">
        <f>100 + SUMIFS(NhatKy_ViPham!J:J, NhatKy_ViPham!E:E, "11_Ly_B", NhatKy_ViPham!F:F, B37, NhatKy_ViPham!C:C, "T35") - SUMIFS(NhatKy_ViPham!K:K, NhatKy_ViPham!E:E, "11_Ly_B", NhatKy_ViPham!F:F, B37, NhatKy_ViPham!C:C, "T35")</f>
        <v>100</v>
      </c>
      <c r="BA37" s="12">
        <f t="shared" si="0"/>
        <v>100</v>
      </c>
      <c r="BB37" s="11" t="s">
        <v>430</v>
      </c>
      <c r="BC37" s="14" t="str">
        <f t="shared" si="1"/>
        <v>Tốt</v>
      </c>
      <c r="BD37" s="10" t="str">
        <f t="shared" si="2"/>
        <v>🟢 BÌNH THƯỜNG</v>
      </c>
    </row>
    <row r="38" spans="1:56" x14ac:dyDescent="0.25">
      <c r="A38" s="5">
        <v>30</v>
      </c>
      <c r="B38" s="15" t="s">
        <v>1619</v>
      </c>
      <c r="C38" s="5" t="s">
        <v>1620</v>
      </c>
      <c r="D38" s="5" t="s">
        <v>429</v>
      </c>
      <c r="E38" s="11" t="s">
        <v>430</v>
      </c>
      <c r="F38" s="6">
        <f>SUMIFS(NhatKy_ViPham!K:K, NhatKy_ViPham!E:E, "11_Ly_B", NhatKy_ViPham!F:F, B38, NhatKy_ViPham!H:H, "L01")</f>
        <v>0</v>
      </c>
      <c r="G38" s="6">
        <f>SUMIFS(NhatKy_ViPham!K:K, NhatKy_ViPham!E:E, "11_Ly_B", NhatKy_ViPham!F:F, B38, NhatKy_ViPham!H:H, "L02")</f>
        <v>0</v>
      </c>
      <c r="H38" s="6">
        <f>SUMIFS(NhatKy_ViPham!K:K, NhatKy_ViPham!E:E, "11_Ly_B", NhatKy_ViPham!F:F, B38, NhatKy_ViPham!H:H, "L03")</f>
        <v>0</v>
      </c>
      <c r="I38" s="6">
        <f>SUMIFS(NhatKy_ViPham!K:K, NhatKy_ViPham!E:E, "11_Ly_B", NhatKy_ViPham!F:F, B38, NhatKy_ViPham!H:H, "L04")</f>
        <v>0</v>
      </c>
      <c r="J38" s="6">
        <f>SUMIFS(NhatKy_ViPham!K:K, NhatKy_ViPham!E:E, "11_Ly_B", NhatKy_ViPham!F:F, B38, NhatKy_ViPham!H:H, "L05")</f>
        <v>0</v>
      </c>
      <c r="K38" s="6">
        <f>SUMIFS(NhatKy_ViPham!K:K, NhatKy_ViPham!E:E, "11_Ly_B", NhatKy_ViPham!F:F, B38, NhatKy_ViPham!H:H, "L06")</f>
        <v>0</v>
      </c>
      <c r="L38" s="6">
        <f>SUMIFS(NhatKy_ViPham!K:K, NhatKy_ViPham!E:E, "11_Ly_B", NhatKy_ViPham!F:F, B38, NhatKy_ViPham!H:H, "L07")</f>
        <v>0</v>
      </c>
      <c r="M38" s="6">
        <f>SUMIFS(NhatKy_ViPham!K:K, NhatKy_ViPham!E:E, "11_Ly_B", NhatKy_ViPham!F:F, B38, NhatKy_ViPham!H:H, "L08")</f>
        <v>0</v>
      </c>
      <c r="N38" s="6">
        <f>SUMIFS(NhatKy_ViPham!K:K, NhatKy_ViPham!E:E, "11_Ly_B", NhatKy_ViPham!F:F, B38, NhatKy_ViPham!H:H, "L09")</f>
        <v>0</v>
      </c>
      <c r="O38" s="6">
        <f>SUMIFS(NhatKy_ViPham!K:K, NhatKy_ViPham!E:E, "11_Ly_B", NhatKy_ViPham!F:F, B38, NhatKy_ViPham!H:H, "L10")</f>
        <v>0</v>
      </c>
      <c r="P38" s="12">
        <f>SUMIFS(NhatKy_ViPham!J:J, NhatKy_ViPham!E:E, "11_Ly_B", NhatKy_ViPham!F:F, B38)</f>
        <v>0</v>
      </c>
      <c r="Q38" s="13">
        <f>SUMIFS(NhatKy_ViPham!K:K, NhatKy_ViPham!E:E, "11_Ly_B", NhatKy_ViPham!F:F, B38)</f>
        <v>0</v>
      </c>
      <c r="R38" s="6">
        <f>100 + SUMIFS(NhatKy_ViPham!J:J, NhatKy_ViPham!E:E, "11_Ly_B", NhatKy_ViPham!F:F, B38, NhatKy_ViPham!C:C, "T1") - SUMIFS(NhatKy_ViPham!K:K, NhatKy_ViPham!E:E, "11_Ly_B", NhatKy_ViPham!F:F, B38, NhatKy_ViPham!C:C, "T1")</f>
        <v>100</v>
      </c>
      <c r="S38" s="6">
        <f>100 + SUMIFS(NhatKy_ViPham!J:J, NhatKy_ViPham!E:E, "11_Ly_B", NhatKy_ViPham!F:F, B38, NhatKy_ViPham!C:C, "T2") - SUMIFS(NhatKy_ViPham!K:K, NhatKy_ViPham!E:E, "11_Ly_B", NhatKy_ViPham!F:F, B38, NhatKy_ViPham!C:C, "T2")</f>
        <v>100</v>
      </c>
      <c r="T38" s="6">
        <f>100 + SUMIFS(NhatKy_ViPham!J:J, NhatKy_ViPham!E:E, "11_Ly_B", NhatKy_ViPham!F:F, B38, NhatKy_ViPham!C:C, "T3") - SUMIFS(NhatKy_ViPham!K:K, NhatKy_ViPham!E:E, "11_Ly_B", NhatKy_ViPham!F:F, B38, NhatKy_ViPham!C:C, "T3")</f>
        <v>100</v>
      </c>
      <c r="U38" s="6">
        <f>100 + SUMIFS(NhatKy_ViPham!J:J, NhatKy_ViPham!E:E, "11_Ly_B", NhatKy_ViPham!F:F, B38, NhatKy_ViPham!C:C, "T4") - SUMIFS(NhatKy_ViPham!K:K, NhatKy_ViPham!E:E, "11_Ly_B", NhatKy_ViPham!F:F, B38, NhatKy_ViPham!C:C, "T4")</f>
        <v>100</v>
      </c>
      <c r="V38" s="6">
        <f>100 + SUMIFS(NhatKy_ViPham!J:J, NhatKy_ViPham!E:E, "11_Ly_B", NhatKy_ViPham!F:F, B38, NhatKy_ViPham!C:C, "T5") - SUMIFS(NhatKy_ViPham!K:K, NhatKy_ViPham!E:E, "11_Ly_B", NhatKy_ViPham!F:F, B38, NhatKy_ViPham!C:C, "T5")</f>
        <v>100</v>
      </c>
      <c r="W38" s="6">
        <f>100 + SUMIFS(NhatKy_ViPham!J:J, NhatKy_ViPham!E:E, "11_Ly_B", NhatKy_ViPham!F:F, B38, NhatKy_ViPham!C:C, "T6") - SUMIFS(NhatKy_ViPham!K:K, NhatKy_ViPham!E:E, "11_Ly_B", NhatKy_ViPham!F:F, B38, NhatKy_ViPham!C:C, "T6")</f>
        <v>100</v>
      </c>
      <c r="X38" s="6">
        <f>100 + SUMIFS(NhatKy_ViPham!J:J, NhatKy_ViPham!E:E, "11_Ly_B", NhatKy_ViPham!F:F, B38, NhatKy_ViPham!C:C, "T7") - SUMIFS(NhatKy_ViPham!K:K, NhatKy_ViPham!E:E, "11_Ly_B", NhatKy_ViPham!F:F, B38, NhatKy_ViPham!C:C, "T7")</f>
        <v>100</v>
      </c>
      <c r="Y38" s="6">
        <f>100 + SUMIFS(NhatKy_ViPham!J:J, NhatKy_ViPham!E:E, "11_Ly_B", NhatKy_ViPham!F:F, B38, NhatKy_ViPham!C:C, "T8") - SUMIFS(NhatKy_ViPham!K:K, NhatKy_ViPham!E:E, "11_Ly_B", NhatKy_ViPham!F:F, B38, NhatKy_ViPham!C:C, "T8")</f>
        <v>100</v>
      </c>
      <c r="Z38" s="6">
        <f>100 + SUMIFS(NhatKy_ViPham!J:J, NhatKy_ViPham!E:E, "11_Ly_B", NhatKy_ViPham!F:F, B38, NhatKy_ViPham!C:C, "T9") - SUMIFS(NhatKy_ViPham!K:K, NhatKy_ViPham!E:E, "11_Ly_B", NhatKy_ViPham!F:F, B38, NhatKy_ViPham!C:C, "T9")</f>
        <v>100</v>
      </c>
      <c r="AA38" s="6">
        <f>100 + SUMIFS(NhatKy_ViPham!J:J, NhatKy_ViPham!E:E, "11_Ly_B", NhatKy_ViPham!F:F, B38, NhatKy_ViPham!C:C, "T10") - SUMIFS(NhatKy_ViPham!K:K, NhatKy_ViPham!E:E, "11_Ly_B", NhatKy_ViPham!F:F, B38, NhatKy_ViPham!C:C, "T10")</f>
        <v>100</v>
      </c>
      <c r="AB38" s="6">
        <f>100 + SUMIFS(NhatKy_ViPham!J:J, NhatKy_ViPham!E:E, "11_Ly_B", NhatKy_ViPham!F:F, B38, NhatKy_ViPham!C:C, "T11") - SUMIFS(NhatKy_ViPham!K:K, NhatKy_ViPham!E:E, "11_Ly_B", NhatKy_ViPham!F:F, B38, NhatKy_ViPham!C:C, "T11")</f>
        <v>100</v>
      </c>
      <c r="AC38" s="6">
        <f>100 + SUMIFS(NhatKy_ViPham!J:J, NhatKy_ViPham!E:E, "11_Ly_B", NhatKy_ViPham!F:F, B38, NhatKy_ViPham!C:C, "T12") - SUMIFS(NhatKy_ViPham!K:K, NhatKy_ViPham!E:E, "11_Ly_B", NhatKy_ViPham!F:F, B38, NhatKy_ViPham!C:C, "T12")</f>
        <v>100</v>
      </c>
      <c r="AD38" s="6">
        <f>100 + SUMIFS(NhatKy_ViPham!J:J, NhatKy_ViPham!E:E, "11_Ly_B", NhatKy_ViPham!F:F, B38, NhatKy_ViPham!C:C, "T13") - SUMIFS(NhatKy_ViPham!K:K, NhatKy_ViPham!E:E, "11_Ly_B", NhatKy_ViPham!F:F, B38, NhatKy_ViPham!C:C, "T13")</f>
        <v>100</v>
      </c>
      <c r="AE38" s="6">
        <f>100 + SUMIFS(NhatKy_ViPham!J:J, NhatKy_ViPham!E:E, "11_Ly_B", NhatKy_ViPham!F:F, B38, NhatKy_ViPham!C:C, "T14") - SUMIFS(NhatKy_ViPham!K:K, NhatKy_ViPham!E:E, "11_Ly_B", NhatKy_ViPham!F:F, B38, NhatKy_ViPham!C:C, "T14")</f>
        <v>100</v>
      </c>
      <c r="AF38" s="6">
        <f>100 + SUMIFS(NhatKy_ViPham!J:J, NhatKy_ViPham!E:E, "11_Ly_B", NhatKy_ViPham!F:F, B38, NhatKy_ViPham!C:C, "T15") - SUMIFS(NhatKy_ViPham!K:K, NhatKy_ViPham!E:E, "11_Ly_B", NhatKy_ViPham!F:F, B38, NhatKy_ViPham!C:C, "T15")</f>
        <v>100</v>
      </c>
      <c r="AG38" s="6">
        <f>100 + SUMIFS(NhatKy_ViPham!J:J, NhatKy_ViPham!E:E, "11_Ly_B", NhatKy_ViPham!F:F, B38, NhatKy_ViPham!C:C, "T16") - SUMIFS(NhatKy_ViPham!K:K, NhatKy_ViPham!E:E, "11_Ly_B", NhatKy_ViPham!F:F, B38, NhatKy_ViPham!C:C, "T16")</f>
        <v>100</v>
      </c>
      <c r="AH38" s="6">
        <f>100 + SUMIFS(NhatKy_ViPham!J:J, NhatKy_ViPham!E:E, "11_Ly_B", NhatKy_ViPham!F:F, B38, NhatKy_ViPham!C:C, "T17") - SUMIFS(NhatKy_ViPham!K:K, NhatKy_ViPham!E:E, "11_Ly_B", NhatKy_ViPham!F:F, B38, NhatKy_ViPham!C:C, "T17")</f>
        <v>100</v>
      </c>
      <c r="AI38" s="6">
        <f>100 + SUMIFS(NhatKy_ViPham!J:J, NhatKy_ViPham!E:E, "11_Ly_B", NhatKy_ViPham!F:F, B38, NhatKy_ViPham!C:C, "T18") - SUMIFS(NhatKy_ViPham!K:K, NhatKy_ViPham!E:E, "11_Ly_B", NhatKy_ViPham!F:F, B38, NhatKy_ViPham!C:C, "T18")</f>
        <v>100</v>
      </c>
      <c r="AJ38" s="6">
        <f>100 + SUMIFS(NhatKy_ViPham!J:J, NhatKy_ViPham!E:E, "11_Ly_B", NhatKy_ViPham!F:F, B38, NhatKy_ViPham!C:C, "T19") - SUMIFS(NhatKy_ViPham!K:K, NhatKy_ViPham!E:E, "11_Ly_B", NhatKy_ViPham!F:F, B38, NhatKy_ViPham!C:C, "T19")</f>
        <v>100</v>
      </c>
      <c r="AK38" s="6">
        <f>100 + SUMIFS(NhatKy_ViPham!J:J, NhatKy_ViPham!E:E, "11_Ly_B", NhatKy_ViPham!F:F, B38, NhatKy_ViPham!C:C, "T20") - SUMIFS(NhatKy_ViPham!K:K, NhatKy_ViPham!E:E, "11_Ly_B", NhatKy_ViPham!F:F, B38, NhatKy_ViPham!C:C, "T20")</f>
        <v>100</v>
      </c>
      <c r="AL38" s="6">
        <f>100 + SUMIFS(NhatKy_ViPham!J:J, NhatKy_ViPham!E:E, "11_Ly_B", NhatKy_ViPham!F:F, B38, NhatKy_ViPham!C:C, "T21") - SUMIFS(NhatKy_ViPham!K:K, NhatKy_ViPham!E:E, "11_Ly_B", NhatKy_ViPham!F:F, B38, NhatKy_ViPham!C:C, "T21")</f>
        <v>100</v>
      </c>
      <c r="AM38" s="6">
        <f>100 + SUMIFS(NhatKy_ViPham!J:J, NhatKy_ViPham!E:E, "11_Ly_B", NhatKy_ViPham!F:F, B38, NhatKy_ViPham!C:C, "T22") - SUMIFS(NhatKy_ViPham!K:K, NhatKy_ViPham!E:E, "11_Ly_B", NhatKy_ViPham!F:F, B38, NhatKy_ViPham!C:C, "T22")</f>
        <v>100</v>
      </c>
      <c r="AN38" s="6">
        <f>100 + SUMIFS(NhatKy_ViPham!J:J, NhatKy_ViPham!E:E, "11_Ly_B", NhatKy_ViPham!F:F, B38, NhatKy_ViPham!C:C, "T23") - SUMIFS(NhatKy_ViPham!K:K, NhatKy_ViPham!E:E, "11_Ly_B", NhatKy_ViPham!F:F, B38, NhatKy_ViPham!C:C, "T23")</f>
        <v>100</v>
      </c>
      <c r="AO38" s="6">
        <f>100 + SUMIFS(NhatKy_ViPham!J:J, NhatKy_ViPham!E:E, "11_Ly_B", NhatKy_ViPham!F:F, B38, NhatKy_ViPham!C:C, "T24") - SUMIFS(NhatKy_ViPham!K:K, NhatKy_ViPham!E:E, "11_Ly_B", NhatKy_ViPham!F:F, B38, NhatKy_ViPham!C:C, "T24")</f>
        <v>100</v>
      </c>
      <c r="AP38" s="6">
        <f>100 + SUMIFS(NhatKy_ViPham!J:J, NhatKy_ViPham!E:E, "11_Ly_B", NhatKy_ViPham!F:F, B38, NhatKy_ViPham!C:C, "T25") - SUMIFS(NhatKy_ViPham!K:K, NhatKy_ViPham!E:E, "11_Ly_B", NhatKy_ViPham!F:F, B38, NhatKy_ViPham!C:C, "T25")</f>
        <v>100</v>
      </c>
      <c r="AQ38" s="6">
        <f>100 + SUMIFS(NhatKy_ViPham!J:J, NhatKy_ViPham!E:E, "11_Ly_B", NhatKy_ViPham!F:F, B38, NhatKy_ViPham!C:C, "T26") - SUMIFS(NhatKy_ViPham!K:K, NhatKy_ViPham!E:E, "11_Ly_B", NhatKy_ViPham!F:F, B38, NhatKy_ViPham!C:C, "T26")</f>
        <v>100</v>
      </c>
      <c r="AR38" s="6">
        <f>100 + SUMIFS(NhatKy_ViPham!J:J, NhatKy_ViPham!E:E, "11_Ly_B", NhatKy_ViPham!F:F, B38, NhatKy_ViPham!C:C, "T27") - SUMIFS(NhatKy_ViPham!K:K, NhatKy_ViPham!E:E, "11_Ly_B", NhatKy_ViPham!F:F, B38, NhatKy_ViPham!C:C, "T27")</f>
        <v>100</v>
      </c>
      <c r="AS38" s="6">
        <f>100 + SUMIFS(NhatKy_ViPham!J:J, NhatKy_ViPham!E:E, "11_Ly_B", NhatKy_ViPham!F:F, B38, NhatKy_ViPham!C:C, "T28") - SUMIFS(NhatKy_ViPham!K:K, NhatKy_ViPham!E:E, "11_Ly_B", NhatKy_ViPham!F:F, B38, NhatKy_ViPham!C:C, "T28")</f>
        <v>100</v>
      </c>
      <c r="AT38" s="6">
        <f>100 + SUMIFS(NhatKy_ViPham!J:J, NhatKy_ViPham!E:E, "11_Ly_B", NhatKy_ViPham!F:F, B38, NhatKy_ViPham!C:C, "T29") - SUMIFS(NhatKy_ViPham!K:K, NhatKy_ViPham!E:E, "11_Ly_B", NhatKy_ViPham!F:F, B38, NhatKy_ViPham!C:C, "T29")</f>
        <v>100</v>
      </c>
      <c r="AU38" s="6">
        <f>100 + SUMIFS(NhatKy_ViPham!J:J, NhatKy_ViPham!E:E, "11_Ly_B", NhatKy_ViPham!F:F, B38, NhatKy_ViPham!C:C, "T30") - SUMIFS(NhatKy_ViPham!K:K, NhatKy_ViPham!E:E, "11_Ly_B", NhatKy_ViPham!F:F, B38, NhatKy_ViPham!C:C, "T30")</f>
        <v>100</v>
      </c>
      <c r="AV38" s="6">
        <f>100 + SUMIFS(NhatKy_ViPham!J:J, NhatKy_ViPham!E:E, "11_Ly_B", NhatKy_ViPham!F:F, B38, NhatKy_ViPham!C:C, "T31") - SUMIFS(NhatKy_ViPham!K:K, NhatKy_ViPham!E:E, "11_Ly_B", NhatKy_ViPham!F:F, B38, NhatKy_ViPham!C:C, "T31")</f>
        <v>100</v>
      </c>
      <c r="AW38" s="6">
        <f>100 + SUMIFS(NhatKy_ViPham!J:J, NhatKy_ViPham!E:E, "11_Ly_B", NhatKy_ViPham!F:F, B38, NhatKy_ViPham!C:C, "T32") - SUMIFS(NhatKy_ViPham!K:K, NhatKy_ViPham!E:E, "11_Ly_B", NhatKy_ViPham!F:F, B38, NhatKy_ViPham!C:C, "T32")</f>
        <v>100</v>
      </c>
      <c r="AX38" s="6">
        <f>100 + SUMIFS(NhatKy_ViPham!J:J, NhatKy_ViPham!E:E, "11_Ly_B", NhatKy_ViPham!F:F, B38, NhatKy_ViPham!C:C, "T33") - SUMIFS(NhatKy_ViPham!K:K, NhatKy_ViPham!E:E, "11_Ly_B", NhatKy_ViPham!F:F, B38, NhatKy_ViPham!C:C, "T33")</f>
        <v>100</v>
      </c>
      <c r="AY38" s="6">
        <f>100 + SUMIFS(NhatKy_ViPham!J:J, NhatKy_ViPham!E:E, "11_Ly_B", NhatKy_ViPham!F:F, B38, NhatKy_ViPham!C:C, "T34") - SUMIFS(NhatKy_ViPham!K:K, NhatKy_ViPham!E:E, "11_Ly_B", NhatKy_ViPham!F:F, B38, NhatKy_ViPham!C:C, "T34")</f>
        <v>100</v>
      </c>
      <c r="AZ38" s="6">
        <f>100 + SUMIFS(NhatKy_ViPham!J:J, NhatKy_ViPham!E:E, "11_Ly_B", NhatKy_ViPham!F:F, B38, NhatKy_ViPham!C:C, "T35") - SUMIFS(NhatKy_ViPham!K:K, NhatKy_ViPham!E:E, "11_Ly_B", NhatKy_ViPham!F:F, B38, NhatKy_ViPham!C:C, "T35")</f>
        <v>100</v>
      </c>
      <c r="BA38" s="12">
        <f t="shared" si="0"/>
        <v>100</v>
      </c>
      <c r="BB38" s="11" t="s">
        <v>430</v>
      </c>
      <c r="BC38" s="16" t="str">
        <f t="shared" si="1"/>
        <v>Tốt</v>
      </c>
      <c r="BD38" s="15" t="str">
        <f t="shared" si="2"/>
        <v>🟢 BÌNH THƯỜNG</v>
      </c>
    </row>
    <row r="39" spans="1:56" x14ac:dyDescent="0.25">
      <c r="A39" s="4">
        <v>31</v>
      </c>
      <c r="B39" s="10" t="s">
        <v>1621</v>
      </c>
      <c r="C39" s="4" t="s">
        <v>1359</v>
      </c>
      <c r="D39" s="4" t="s">
        <v>435</v>
      </c>
      <c r="E39" s="11" t="s">
        <v>430</v>
      </c>
      <c r="F39" s="7">
        <f>SUMIFS(NhatKy_ViPham!K:K, NhatKy_ViPham!E:E, "11_Ly_B", NhatKy_ViPham!F:F, B39, NhatKy_ViPham!H:H, "L01")</f>
        <v>0</v>
      </c>
      <c r="G39" s="7">
        <f>SUMIFS(NhatKy_ViPham!K:K, NhatKy_ViPham!E:E, "11_Ly_B", NhatKy_ViPham!F:F, B39, NhatKy_ViPham!H:H, "L02")</f>
        <v>0</v>
      </c>
      <c r="H39" s="7">
        <f>SUMIFS(NhatKy_ViPham!K:K, NhatKy_ViPham!E:E, "11_Ly_B", NhatKy_ViPham!F:F, B39, NhatKy_ViPham!H:H, "L03")</f>
        <v>0</v>
      </c>
      <c r="I39" s="7">
        <f>SUMIFS(NhatKy_ViPham!K:K, NhatKy_ViPham!E:E, "11_Ly_B", NhatKy_ViPham!F:F, B39, NhatKy_ViPham!H:H, "L04")</f>
        <v>0</v>
      </c>
      <c r="J39" s="7">
        <f>SUMIFS(NhatKy_ViPham!K:K, NhatKy_ViPham!E:E, "11_Ly_B", NhatKy_ViPham!F:F, B39, NhatKy_ViPham!H:H, "L05")</f>
        <v>0</v>
      </c>
      <c r="K39" s="7">
        <f>SUMIFS(NhatKy_ViPham!K:K, NhatKy_ViPham!E:E, "11_Ly_B", NhatKy_ViPham!F:F, B39, NhatKy_ViPham!H:H, "L06")</f>
        <v>0</v>
      </c>
      <c r="L39" s="7">
        <f>SUMIFS(NhatKy_ViPham!K:K, NhatKy_ViPham!E:E, "11_Ly_B", NhatKy_ViPham!F:F, B39, NhatKy_ViPham!H:H, "L07")</f>
        <v>0</v>
      </c>
      <c r="M39" s="7">
        <f>SUMIFS(NhatKy_ViPham!K:K, NhatKy_ViPham!E:E, "11_Ly_B", NhatKy_ViPham!F:F, B39, NhatKy_ViPham!H:H, "L08")</f>
        <v>0</v>
      </c>
      <c r="N39" s="7">
        <f>SUMIFS(NhatKy_ViPham!K:K, NhatKy_ViPham!E:E, "11_Ly_B", NhatKy_ViPham!F:F, B39, NhatKy_ViPham!H:H, "L09")</f>
        <v>0</v>
      </c>
      <c r="O39" s="7">
        <f>SUMIFS(NhatKy_ViPham!K:K, NhatKy_ViPham!E:E, "11_Ly_B", NhatKy_ViPham!F:F, B39, NhatKy_ViPham!H:H, "L10")</f>
        <v>0</v>
      </c>
      <c r="P39" s="12">
        <f>SUMIFS(NhatKy_ViPham!J:J, NhatKy_ViPham!E:E, "11_Ly_B", NhatKy_ViPham!F:F, B39)</f>
        <v>0</v>
      </c>
      <c r="Q39" s="13">
        <f>SUMIFS(NhatKy_ViPham!K:K, NhatKy_ViPham!E:E, "11_Ly_B", NhatKy_ViPham!F:F, B39)</f>
        <v>0</v>
      </c>
      <c r="R39" s="7">
        <f>100 + SUMIFS(NhatKy_ViPham!J:J, NhatKy_ViPham!E:E, "11_Ly_B", NhatKy_ViPham!F:F, B39, NhatKy_ViPham!C:C, "T1") - SUMIFS(NhatKy_ViPham!K:K, NhatKy_ViPham!E:E, "11_Ly_B", NhatKy_ViPham!F:F, B39, NhatKy_ViPham!C:C, "T1")</f>
        <v>100</v>
      </c>
      <c r="S39" s="7">
        <f>100 + SUMIFS(NhatKy_ViPham!J:J, NhatKy_ViPham!E:E, "11_Ly_B", NhatKy_ViPham!F:F, B39, NhatKy_ViPham!C:C, "T2") - SUMIFS(NhatKy_ViPham!K:K, NhatKy_ViPham!E:E, "11_Ly_B", NhatKy_ViPham!F:F, B39, NhatKy_ViPham!C:C, "T2")</f>
        <v>100</v>
      </c>
      <c r="T39" s="7">
        <f>100 + SUMIFS(NhatKy_ViPham!J:J, NhatKy_ViPham!E:E, "11_Ly_B", NhatKy_ViPham!F:F, B39, NhatKy_ViPham!C:C, "T3") - SUMIFS(NhatKy_ViPham!K:K, NhatKy_ViPham!E:E, "11_Ly_B", NhatKy_ViPham!F:F, B39, NhatKy_ViPham!C:C, "T3")</f>
        <v>100</v>
      </c>
      <c r="U39" s="7">
        <f>100 + SUMIFS(NhatKy_ViPham!J:J, NhatKy_ViPham!E:E, "11_Ly_B", NhatKy_ViPham!F:F, B39, NhatKy_ViPham!C:C, "T4") - SUMIFS(NhatKy_ViPham!K:K, NhatKy_ViPham!E:E, "11_Ly_B", NhatKy_ViPham!F:F, B39, NhatKy_ViPham!C:C, "T4")</f>
        <v>100</v>
      </c>
      <c r="V39" s="7">
        <f>100 + SUMIFS(NhatKy_ViPham!J:J, NhatKy_ViPham!E:E, "11_Ly_B", NhatKy_ViPham!F:F, B39, NhatKy_ViPham!C:C, "T5") - SUMIFS(NhatKy_ViPham!K:K, NhatKy_ViPham!E:E, "11_Ly_B", NhatKy_ViPham!F:F, B39, NhatKy_ViPham!C:C, "T5")</f>
        <v>100</v>
      </c>
      <c r="W39" s="7">
        <f>100 + SUMIFS(NhatKy_ViPham!J:J, NhatKy_ViPham!E:E, "11_Ly_B", NhatKy_ViPham!F:F, B39, NhatKy_ViPham!C:C, "T6") - SUMIFS(NhatKy_ViPham!K:K, NhatKy_ViPham!E:E, "11_Ly_B", NhatKy_ViPham!F:F, B39, NhatKy_ViPham!C:C, "T6")</f>
        <v>100</v>
      </c>
      <c r="X39" s="7">
        <f>100 + SUMIFS(NhatKy_ViPham!J:J, NhatKy_ViPham!E:E, "11_Ly_B", NhatKy_ViPham!F:F, B39, NhatKy_ViPham!C:C, "T7") - SUMIFS(NhatKy_ViPham!K:K, NhatKy_ViPham!E:E, "11_Ly_B", NhatKy_ViPham!F:F, B39, NhatKy_ViPham!C:C, "T7")</f>
        <v>100</v>
      </c>
      <c r="Y39" s="7">
        <f>100 + SUMIFS(NhatKy_ViPham!J:J, NhatKy_ViPham!E:E, "11_Ly_B", NhatKy_ViPham!F:F, B39, NhatKy_ViPham!C:C, "T8") - SUMIFS(NhatKy_ViPham!K:K, NhatKy_ViPham!E:E, "11_Ly_B", NhatKy_ViPham!F:F, B39, NhatKy_ViPham!C:C, "T8")</f>
        <v>100</v>
      </c>
      <c r="Z39" s="7">
        <f>100 + SUMIFS(NhatKy_ViPham!J:J, NhatKy_ViPham!E:E, "11_Ly_B", NhatKy_ViPham!F:F, B39, NhatKy_ViPham!C:C, "T9") - SUMIFS(NhatKy_ViPham!K:K, NhatKy_ViPham!E:E, "11_Ly_B", NhatKy_ViPham!F:F, B39, NhatKy_ViPham!C:C, "T9")</f>
        <v>100</v>
      </c>
      <c r="AA39" s="7">
        <f>100 + SUMIFS(NhatKy_ViPham!J:J, NhatKy_ViPham!E:E, "11_Ly_B", NhatKy_ViPham!F:F, B39, NhatKy_ViPham!C:C, "T10") - SUMIFS(NhatKy_ViPham!K:K, NhatKy_ViPham!E:E, "11_Ly_B", NhatKy_ViPham!F:F, B39, NhatKy_ViPham!C:C, "T10")</f>
        <v>100</v>
      </c>
      <c r="AB39" s="7">
        <f>100 + SUMIFS(NhatKy_ViPham!J:J, NhatKy_ViPham!E:E, "11_Ly_B", NhatKy_ViPham!F:F, B39, NhatKy_ViPham!C:C, "T11") - SUMIFS(NhatKy_ViPham!K:K, NhatKy_ViPham!E:E, "11_Ly_B", NhatKy_ViPham!F:F, B39, NhatKy_ViPham!C:C, "T11")</f>
        <v>100</v>
      </c>
      <c r="AC39" s="7">
        <f>100 + SUMIFS(NhatKy_ViPham!J:J, NhatKy_ViPham!E:E, "11_Ly_B", NhatKy_ViPham!F:F, B39, NhatKy_ViPham!C:C, "T12") - SUMIFS(NhatKy_ViPham!K:K, NhatKy_ViPham!E:E, "11_Ly_B", NhatKy_ViPham!F:F, B39, NhatKy_ViPham!C:C, "T12")</f>
        <v>100</v>
      </c>
      <c r="AD39" s="7">
        <f>100 + SUMIFS(NhatKy_ViPham!J:J, NhatKy_ViPham!E:E, "11_Ly_B", NhatKy_ViPham!F:F, B39, NhatKy_ViPham!C:C, "T13") - SUMIFS(NhatKy_ViPham!K:K, NhatKy_ViPham!E:E, "11_Ly_B", NhatKy_ViPham!F:F, B39, NhatKy_ViPham!C:C, "T13")</f>
        <v>100</v>
      </c>
      <c r="AE39" s="7">
        <f>100 + SUMIFS(NhatKy_ViPham!J:J, NhatKy_ViPham!E:E, "11_Ly_B", NhatKy_ViPham!F:F, B39, NhatKy_ViPham!C:C, "T14") - SUMIFS(NhatKy_ViPham!K:K, NhatKy_ViPham!E:E, "11_Ly_B", NhatKy_ViPham!F:F, B39, NhatKy_ViPham!C:C, "T14")</f>
        <v>100</v>
      </c>
      <c r="AF39" s="7">
        <f>100 + SUMIFS(NhatKy_ViPham!J:J, NhatKy_ViPham!E:E, "11_Ly_B", NhatKy_ViPham!F:F, B39, NhatKy_ViPham!C:C, "T15") - SUMIFS(NhatKy_ViPham!K:K, NhatKy_ViPham!E:E, "11_Ly_B", NhatKy_ViPham!F:F, B39, NhatKy_ViPham!C:C, "T15")</f>
        <v>100</v>
      </c>
      <c r="AG39" s="7">
        <f>100 + SUMIFS(NhatKy_ViPham!J:J, NhatKy_ViPham!E:E, "11_Ly_B", NhatKy_ViPham!F:F, B39, NhatKy_ViPham!C:C, "T16") - SUMIFS(NhatKy_ViPham!K:K, NhatKy_ViPham!E:E, "11_Ly_B", NhatKy_ViPham!F:F, B39, NhatKy_ViPham!C:C, "T16")</f>
        <v>100</v>
      </c>
      <c r="AH39" s="7">
        <f>100 + SUMIFS(NhatKy_ViPham!J:J, NhatKy_ViPham!E:E, "11_Ly_B", NhatKy_ViPham!F:F, B39, NhatKy_ViPham!C:C, "T17") - SUMIFS(NhatKy_ViPham!K:K, NhatKy_ViPham!E:E, "11_Ly_B", NhatKy_ViPham!F:F, B39, NhatKy_ViPham!C:C, "T17")</f>
        <v>100</v>
      </c>
      <c r="AI39" s="7">
        <f>100 + SUMIFS(NhatKy_ViPham!J:J, NhatKy_ViPham!E:E, "11_Ly_B", NhatKy_ViPham!F:F, B39, NhatKy_ViPham!C:C, "T18") - SUMIFS(NhatKy_ViPham!K:K, NhatKy_ViPham!E:E, "11_Ly_B", NhatKy_ViPham!F:F, B39, NhatKy_ViPham!C:C, "T18")</f>
        <v>100</v>
      </c>
      <c r="AJ39" s="7">
        <f>100 + SUMIFS(NhatKy_ViPham!J:J, NhatKy_ViPham!E:E, "11_Ly_B", NhatKy_ViPham!F:F, B39, NhatKy_ViPham!C:C, "T19") - SUMIFS(NhatKy_ViPham!K:K, NhatKy_ViPham!E:E, "11_Ly_B", NhatKy_ViPham!F:F, B39, NhatKy_ViPham!C:C, "T19")</f>
        <v>100</v>
      </c>
      <c r="AK39" s="7">
        <f>100 + SUMIFS(NhatKy_ViPham!J:J, NhatKy_ViPham!E:E, "11_Ly_B", NhatKy_ViPham!F:F, B39, NhatKy_ViPham!C:C, "T20") - SUMIFS(NhatKy_ViPham!K:K, NhatKy_ViPham!E:E, "11_Ly_B", NhatKy_ViPham!F:F, B39, NhatKy_ViPham!C:C, "T20")</f>
        <v>100</v>
      </c>
      <c r="AL39" s="7">
        <f>100 + SUMIFS(NhatKy_ViPham!J:J, NhatKy_ViPham!E:E, "11_Ly_B", NhatKy_ViPham!F:F, B39, NhatKy_ViPham!C:C, "T21") - SUMIFS(NhatKy_ViPham!K:K, NhatKy_ViPham!E:E, "11_Ly_B", NhatKy_ViPham!F:F, B39, NhatKy_ViPham!C:C, "T21")</f>
        <v>100</v>
      </c>
      <c r="AM39" s="7">
        <f>100 + SUMIFS(NhatKy_ViPham!J:J, NhatKy_ViPham!E:E, "11_Ly_B", NhatKy_ViPham!F:F, B39, NhatKy_ViPham!C:C, "T22") - SUMIFS(NhatKy_ViPham!K:K, NhatKy_ViPham!E:E, "11_Ly_B", NhatKy_ViPham!F:F, B39, NhatKy_ViPham!C:C, "T22")</f>
        <v>100</v>
      </c>
      <c r="AN39" s="7">
        <f>100 + SUMIFS(NhatKy_ViPham!J:J, NhatKy_ViPham!E:E, "11_Ly_B", NhatKy_ViPham!F:F, B39, NhatKy_ViPham!C:C, "T23") - SUMIFS(NhatKy_ViPham!K:K, NhatKy_ViPham!E:E, "11_Ly_B", NhatKy_ViPham!F:F, B39, NhatKy_ViPham!C:C, "T23")</f>
        <v>100</v>
      </c>
      <c r="AO39" s="7">
        <f>100 + SUMIFS(NhatKy_ViPham!J:J, NhatKy_ViPham!E:E, "11_Ly_B", NhatKy_ViPham!F:F, B39, NhatKy_ViPham!C:C, "T24") - SUMIFS(NhatKy_ViPham!K:K, NhatKy_ViPham!E:E, "11_Ly_B", NhatKy_ViPham!F:F, B39, NhatKy_ViPham!C:C, "T24")</f>
        <v>100</v>
      </c>
      <c r="AP39" s="7">
        <f>100 + SUMIFS(NhatKy_ViPham!J:J, NhatKy_ViPham!E:E, "11_Ly_B", NhatKy_ViPham!F:F, B39, NhatKy_ViPham!C:C, "T25") - SUMIFS(NhatKy_ViPham!K:K, NhatKy_ViPham!E:E, "11_Ly_B", NhatKy_ViPham!F:F, B39, NhatKy_ViPham!C:C, "T25")</f>
        <v>100</v>
      </c>
      <c r="AQ39" s="7">
        <f>100 + SUMIFS(NhatKy_ViPham!J:J, NhatKy_ViPham!E:E, "11_Ly_B", NhatKy_ViPham!F:F, B39, NhatKy_ViPham!C:C, "T26") - SUMIFS(NhatKy_ViPham!K:K, NhatKy_ViPham!E:E, "11_Ly_B", NhatKy_ViPham!F:F, B39, NhatKy_ViPham!C:C, "T26")</f>
        <v>100</v>
      </c>
      <c r="AR39" s="7">
        <f>100 + SUMIFS(NhatKy_ViPham!J:J, NhatKy_ViPham!E:E, "11_Ly_B", NhatKy_ViPham!F:F, B39, NhatKy_ViPham!C:C, "T27") - SUMIFS(NhatKy_ViPham!K:K, NhatKy_ViPham!E:E, "11_Ly_B", NhatKy_ViPham!F:F, B39, NhatKy_ViPham!C:C, "T27")</f>
        <v>100</v>
      </c>
      <c r="AS39" s="7">
        <f>100 + SUMIFS(NhatKy_ViPham!J:J, NhatKy_ViPham!E:E, "11_Ly_B", NhatKy_ViPham!F:F, B39, NhatKy_ViPham!C:C, "T28") - SUMIFS(NhatKy_ViPham!K:K, NhatKy_ViPham!E:E, "11_Ly_B", NhatKy_ViPham!F:F, B39, NhatKy_ViPham!C:C, "T28")</f>
        <v>100</v>
      </c>
      <c r="AT39" s="7">
        <f>100 + SUMIFS(NhatKy_ViPham!J:J, NhatKy_ViPham!E:E, "11_Ly_B", NhatKy_ViPham!F:F, B39, NhatKy_ViPham!C:C, "T29") - SUMIFS(NhatKy_ViPham!K:K, NhatKy_ViPham!E:E, "11_Ly_B", NhatKy_ViPham!F:F, B39, NhatKy_ViPham!C:C, "T29")</f>
        <v>100</v>
      </c>
      <c r="AU39" s="7">
        <f>100 + SUMIFS(NhatKy_ViPham!J:J, NhatKy_ViPham!E:E, "11_Ly_B", NhatKy_ViPham!F:F, B39, NhatKy_ViPham!C:C, "T30") - SUMIFS(NhatKy_ViPham!K:K, NhatKy_ViPham!E:E, "11_Ly_B", NhatKy_ViPham!F:F, B39, NhatKy_ViPham!C:C, "T30")</f>
        <v>100</v>
      </c>
      <c r="AV39" s="7">
        <f>100 + SUMIFS(NhatKy_ViPham!J:J, NhatKy_ViPham!E:E, "11_Ly_B", NhatKy_ViPham!F:F, B39, NhatKy_ViPham!C:C, "T31") - SUMIFS(NhatKy_ViPham!K:K, NhatKy_ViPham!E:E, "11_Ly_B", NhatKy_ViPham!F:F, B39, NhatKy_ViPham!C:C, "T31")</f>
        <v>100</v>
      </c>
      <c r="AW39" s="7">
        <f>100 + SUMIFS(NhatKy_ViPham!J:J, NhatKy_ViPham!E:E, "11_Ly_B", NhatKy_ViPham!F:F, B39, NhatKy_ViPham!C:C, "T32") - SUMIFS(NhatKy_ViPham!K:K, NhatKy_ViPham!E:E, "11_Ly_B", NhatKy_ViPham!F:F, B39, NhatKy_ViPham!C:C, "T32")</f>
        <v>100</v>
      </c>
      <c r="AX39" s="7">
        <f>100 + SUMIFS(NhatKy_ViPham!J:J, NhatKy_ViPham!E:E, "11_Ly_B", NhatKy_ViPham!F:F, B39, NhatKy_ViPham!C:C, "T33") - SUMIFS(NhatKy_ViPham!K:K, NhatKy_ViPham!E:E, "11_Ly_B", NhatKy_ViPham!F:F, B39, NhatKy_ViPham!C:C, "T33")</f>
        <v>100</v>
      </c>
      <c r="AY39" s="7">
        <f>100 + SUMIFS(NhatKy_ViPham!J:J, NhatKy_ViPham!E:E, "11_Ly_B", NhatKy_ViPham!F:F, B39, NhatKy_ViPham!C:C, "T34") - SUMIFS(NhatKy_ViPham!K:K, NhatKy_ViPham!E:E, "11_Ly_B", NhatKy_ViPham!F:F, B39, NhatKy_ViPham!C:C, "T34")</f>
        <v>100</v>
      </c>
      <c r="AZ39" s="7">
        <f>100 + SUMIFS(NhatKy_ViPham!J:J, NhatKy_ViPham!E:E, "11_Ly_B", NhatKy_ViPham!F:F, B39, NhatKy_ViPham!C:C, "T35") - SUMIFS(NhatKy_ViPham!K:K, NhatKy_ViPham!E:E, "11_Ly_B", NhatKy_ViPham!F:F, B39, NhatKy_ViPham!C:C, "T35")</f>
        <v>100</v>
      </c>
      <c r="BA39" s="12">
        <f t="shared" si="0"/>
        <v>100</v>
      </c>
      <c r="BB39" s="11" t="s">
        <v>430</v>
      </c>
      <c r="BC39" s="14" t="str">
        <f t="shared" si="1"/>
        <v>Tốt</v>
      </c>
      <c r="BD39" s="10" t="str">
        <f t="shared" si="2"/>
        <v>🟢 BÌNH THƯỜNG</v>
      </c>
    </row>
    <row r="40" spans="1:56" x14ac:dyDescent="0.25">
      <c r="A40" s="5">
        <v>32</v>
      </c>
      <c r="B40" s="15" t="s">
        <v>1622</v>
      </c>
      <c r="C40" s="5" t="s">
        <v>1623</v>
      </c>
      <c r="D40" s="5" t="s">
        <v>435</v>
      </c>
      <c r="E40" s="11" t="s">
        <v>430</v>
      </c>
      <c r="F40" s="6">
        <f>SUMIFS(NhatKy_ViPham!K:K, NhatKy_ViPham!E:E, "11_Ly_B", NhatKy_ViPham!F:F, B40, NhatKy_ViPham!H:H, "L01")</f>
        <v>0</v>
      </c>
      <c r="G40" s="6">
        <f>SUMIFS(NhatKy_ViPham!K:K, NhatKy_ViPham!E:E, "11_Ly_B", NhatKy_ViPham!F:F, B40, NhatKy_ViPham!H:H, "L02")</f>
        <v>0</v>
      </c>
      <c r="H40" s="6">
        <f>SUMIFS(NhatKy_ViPham!K:K, NhatKy_ViPham!E:E, "11_Ly_B", NhatKy_ViPham!F:F, B40, NhatKy_ViPham!H:H, "L03")</f>
        <v>0</v>
      </c>
      <c r="I40" s="6">
        <f>SUMIFS(NhatKy_ViPham!K:K, NhatKy_ViPham!E:E, "11_Ly_B", NhatKy_ViPham!F:F, B40, NhatKy_ViPham!H:H, "L04")</f>
        <v>0</v>
      </c>
      <c r="J40" s="6">
        <f>SUMIFS(NhatKy_ViPham!K:K, NhatKy_ViPham!E:E, "11_Ly_B", NhatKy_ViPham!F:F, B40, NhatKy_ViPham!H:H, "L05")</f>
        <v>0</v>
      </c>
      <c r="K40" s="6">
        <f>SUMIFS(NhatKy_ViPham!K:K, NhatKy_ViPham!E:E, "11_Ly_B", NhatKy_ViPham!F:F, B40, NhatKy_ViPham!H:H, "L06")</f>
        <v>0</v>
      </c>
      <c r="L40" s="6">
        <f>SUMIFS(NhatKy_ViPham!K:K, NhatKy_ViPham!E:E, "11_Ly_B", NhatKy_ViPham!F:F, B40, NhatKy_ViPham!H:H, "L07")</f>
        <v>0</v>
      </c>
      <c r="M40" s="6">
        <f>SUMIFS(NhatKy_ViPham!K:K, NhatKy_ViPham!E:E, "11_Ly_B", NhatKy_ViPham!F:F, B40, NhatKy_ViPham!H:H, "L08")</f>
        <v>0</v>
      </c>
      <c r="N40" s="6">
        <f>SUMIFS(NhatKy_ViPham!K:K, NhatKy_ViPham!E:E, "11_Ly_B", NhatKy_ViPham!F:F, B40, NhatKy_ViPham!H:H, "L09")</f>
        <v>0</v>
      </c>
      <c r="O40" s="6">
        <f>SUMIFS(NhatKy_ViPham!K:K, NhatKy_ViPham!E:E, "11_Ly_B", NhatKy_ViPham!F:F, B40, NhatKy_ViPham!H:H, "L10")</f>
        <v>0</v>
      </c>
      <c r="P40" s="12">
        <f>SUMIFS(NhatKy_ViPham!J:J, NhatKy_ViPham!E:E, "11_Ly_B", NhatKy_ViPham!F:F, B40)</f>
        <v>0</v>
      </c>
      <c r="Q40" s="13">
        <f>SUMIFS(NhatKy_ViPham!K:K, NhatKy_ViPham!E:E, "11_Ly_B", NhatKy_ViPham!F:F, B40)</f>
        <v>0</v>
      </c>
      <c r="R40" s="6">
        <f>100 + SUMIFS(NhatKy_ViPham!J:J, NhatKy_ViPham!E:E, "11_Ly_B", NhatKy_ViPham!F:F, B40, NhatKy_ViPham!C:C, "T1") - SUMIFS(NhatKy_ViPham!K:K, NhatKy_ViPham!E:E, "11_Ly_B", NhatKy_ViPham!F:F, B40, NhatKy_ViPham!C:C, "T1")</f>
        <v>100</v>
      </c>
      <c r="S40" s="6">
        <f>100 + SUMIFS(NhatKy_ViPham!J:J, NhatKy_ViPham!E:E, "11_Ly_B", NhatKy_ViPham!F:F, B40, NhatKy_ViPham!C:C, "T2") - SUMIFS(NhatKy_ViPham!K:K, NhatKy_ViPham!E:E, "11_Ly_B", NhatKy_ViPham!F:F, B40, NhatKy_ViPham!C:C, "T2")</f>
        <v>100</v>
      </c>
      <c r="T40" s="6">
        <f>100 + SUMIFS(NhatKy_ViPham!J:J, NhatKy_ViPham!E:E, "11_Ly_B", NhatKy_ViPham!F:F, B40, NhatKy_ViPham!C:C, "T3") - SUMIFS(NhatKy_ViPham!K:K, NhatKy_ViPham!E:E, "11_Ly_B", NhatKy_ViPham!F:F, B40, NhatKy_ViPham!C:C, "T3")</f>
        <v>100</v>
      </c>
      <c r="U40" s="6">
        <f>100 + SUMIFS(NhatKy_ViPham!J:J, NhatKy_ViPham!E:E, "11_Ly_B", NhatKy_ViPham!F:F, B40, NhatKy_ViPham!C:C, "T4") - SUMIFS(NhatKy_ViPham!K:K, NhatKy_ViPham!E:E, "11_Ly_B", NhatKy_ViPham!F:F, B40, NhatKy_ViPham!C:C, "T4")</f>
        <v>100</v>
      </c>
      <c r="V40" s="6">
        <f>100 + SUMIFS(NhatKy_ViPham!J:J, NhatKy_ViPham!E:E, "11_Ly_B", NhatKy_ViPham!F:F, B40, NhatKy_ViPham!C:C, "T5") - SUMIFS(NhatKy_ViPham!K:K, NhatKy_ViPham!E:E, "11_Ly_B", NhatKy_ViPham!F:F, B40, NhatKy_ViPham!C:C, "T5")</f>
        <v>100</v>
      </c>
      <c r="W40" s="6">
        <f>100 + SUMIFS(NhatKy_ViPham!J:J, NhatKy_ViPham!E:E, "11_Ly_B", NhatKy_ViPham!F:F, B40, NhatKy_ViPham!C:C, "T6") - SUMIFS(NhatKy_ViPham!K:K, NhatKy_ViPham!E:E, "11_Ly_B", NhatKy_ViPham!F:F, B40, NhatKy_ViPham!C:C, "T6")</f>
        <v>100</v>
      </c>
      <c r="X40" s="6">
        <f>100 + SUMIFS(NhatKy_ViPham!J:J, NhatKy_ViPham!E:E, "11_Ly_B", NhatKy_ViPham!F:F, B40, NhatKy_ViPham!C:C, "T7") - SUMIFS(NhatKy_ViPham!K:K, NhatKy_ViPham!E:E, "11_Ly_B", NhatKy_ViPham!F:F, B40, NhatKy_ViPham!C:C, "T7")</f>
        <v>100</v>
      </c>
      <c r="Y40" s="6">
        <f>100 + SUMIFS(NhatKy_ViPham!J:J, NhatKy_ViPham!E:E, "11_Ly_B", NhatKy_ViPham!F:F, B40, NhatKy_ViPham!C:C, "T8") - SUMIFS(NhatKy_ViPham!K:K, NhatKy_ViPham!E:E, "11_Ly_B", NhatKy_ViPham!F:F, B40, NhatKy_ViPham!C:C, "T8")</f>
        <v>100</v>
      </c>
      <c r="Z40" s="6">
        <f>100 + SUMIFS(NhatKy_ViPham!J:J, NhatKy_ViPham!E:E, "11_Ly_B", NhatKy_ViPham!F:F, B40, NhatKy_ViPham!C:C, "T9") - SUMIFS(NhatKy_ViPham!K:K, NhatKy_ViPham!E:E, "11_Ly_B", NhatKy_ViPham!F:F, B40, NhatKy_ViPham!C:C, "T9")</f>
        <v>100</v>
      </c>
      <c r="AA40" s="6">
        <f>100 + SUMIFS(NhatKy_ViPham!J:J, NhatKy_ViPham!E:E, "11_Ly_B", NhatKy_ViPham!F:F, B40, NhatKy_ViPham!C:C, "T10") - SUMIFS(NhatKy_ViPham!K:K, NhatKy_ViPham!E:E, "11_Ly_B", NhatKy_ViPham!F:F, B40, NhatKy_ViPham!C:C, "T10")</f>
        <v>100</v>
      </c>
      <c r="AB40" s="6">
        <f>100 + SUMIFS(NhatKy_ViPham!J:J, NhatKy_ViPham!E:E, "11_Ly_B", NhatKy_ViPham!F:F, B40, NhatKy_ViPham!C:C, "T11") - SUMIFS(NhatKy_ViPham!K:K, NhatKy_ViPham!E:E, "11_Ly_B", NhatKy_ViPham!F:F, B40, NhatKy_ViPham!C:C, "T11")</f>
        <v>100</v>
      </c>
      <c r="AC40" s="6">
        <f>100 + SUMIFS(NhatKy_ViPham!J:J, NhatKy_ViPham!E:E, "11_Ly_B", NhatKy_ViPham!F:F, B40, NhatKy_ViPham!C:C, "T12") - SUMIFS(NhatKy_ViPham!K:K, NhatKy_ViPham!E:E, "11_Ly_B", NhatKy_ViPham!F:F, B40, NhatKy_ViPham!C:C, "T12")</f>
        <v>100</v>
      </c>
      <c r="AD40" s="6">
        <f>100 + SUMIFS(NhatKy_ViPham!J:J, NhatKy_ViPham!E:E, "11_Ly_B", NhatKy_ViPham!F:F, B40, NhatKy_ViPham!C:C, "T13") - SUMIFS(NhatKy_ViPham!K:K, NhatKy_ViPham!E:E, "11_Ly_B", NhatKy_ViPham!F:F, B40, NhatKy_ViPham!C:C, "T13")</f>
        <v>100</v>
      </c>
      <c r="AE40" s="6">
        <f>100 + SUMIFS(NhatKy_ViPham!J:J, NhatKy_ViPham!E:E, "11_Ly_B", NhatKy_ViPham!F:F, B40, NhatKy_ViPham!C:C, "T14") - SUMIFS(NhatKy_ViPham!K:K, NhatKy_ViPham!E:E, "11_Ly_B", NhatKy_ViPham!F:F, B40, NhatKy_ViPham!C:C, "T14")</f>
        <v>100</v>
      </c>
      <c r="AF40" s="6">
        <f>100 + SUMIFS(NhatKy_ViPham!J:J, NhatKy_ViPham!E:E, "11_Ly_B", NhatKy_ViPham!F:F, B40, NhatKy_ViPham!C:C, "T15") - SUMIFS(NhatKy_ViPham!K:K, NhatKy_ViPham!E:E, "11_Ly_B", NhatKy_ViPham!F:F, B40, NhatKy_ViPham!C:C, "T15")</f>
        <v>100</v>
      </c>
      <c r="AG40" s="6">
        <f>100 + SUMIFS(NhatKy_ViPham!J:J, NhatKy_ViPham!E:E, "11_Ly_B", NhatKy_ViPham!F:F, B40, NhatKy_ViPham!C:C, "T16") - SUMIFS(NhatKy_ViPham!K:K, NhatKy_ViPham!E:E, "11_Ly_B", NhatKy_ViPham!F:F, B40, NhatKy_ViPham!C:C, "T16")</f>
        <v>100</v>
      </c>
      <c r="AH40" s="6">
        <f>100 + SUMIFS(NhatKy_ViPham!J:J, NhatKy_ViPham!E:E, "11_Ly_B", NhatKy_ViPham!F:F, B40, NhatKy_ViPham!C:C, "T17") - SUMIFS(NhatKy_ViPham!K:K, NhatKy_ViPham!E:E, "11_Ly_B", NhatKy_ViPham!F:F, B40, NhatKy_ViPham!C:C, "T17")</f>
        <v>100</v>
      </c>
      <c r="AI40" s="6">
        <f>100 + SUMIFS(NhatKy_ViPham!J:J, NhatKy_ViPham!E:E, "11_Ly_B", NhatKy_ViPham!F:F, B40, NhatKy_ViPham!C:C, "T18") - SUMIFS(NhatKy_ViPham!K:K, NhatKy_ViPham!E:E, "11_Ly_B", NhatKy_ViPham!F:F, B40, NhatKy_ViPham!C:C, "T18")</f>
        <v>100</v>
      </c>
      <c r="AJ40" s="6">
        <f>100 + SUMIFS(NhatKy_ViPham!J:J, NhatKy_ViPham!E:E, "11_Ly_B", NhatKy_ViPham!F:F, B40, NhatKy_ViPham!C:C, "T19") - SUMIFS(NhatKy_ViPham!K:K, NhatKy_ViPham!E:E, "11_Ly_B", NhatKy_ViPham!F:F, B40, NhatKy_ViPham!C:C, "T19")</f>
        <v>100</v>
      </c>
      <c r="AK40" s="6">
        <f>100 + SUMIFS(NhatKy_ViPham!J:J, NhatKy_ViPham!E:E, "11_Ly_B", NhatKy_ViPham!F:F, B40, NhatKy_ViPham!C:C, "T20") - SUMIFS(NhatKy_ViPham!K:K, NhatKy_ViPham!E:E, "11_Ly_B", NhatKy_ViPham!F:F, B40, NhatKy_ViPham!C:C, "T20")</f>
        <v>100</v>
      </c>
      <c r="AL40" s="6">
        <f>100 + SUMIFS(NhatKy_ViPham!J:J, NhatKy_ViPham!E:E, "11_Ly_B", NhatKy_ViPham!F:F, B40, NhatKy_ViPham!C:C, "T21") - SUMIFS(NhatKy_ViPham!K:K, NhatKy_ViPham!E:E, "11_Ly_B", NhatKy_ViPham!F:F, B40, NhatKy_ViPham!C:C, "T21")</f>
        <v>100</v>
      </c>
      <c r="AM40" s="6">
        <f>100 + SUMIFS(NhatKy_ViPham!J:J, NhatKy_ViPham!E:E, "11_Ly_B", NhatKy_ViPham!F:F, B40, NhatKy_ViPham!C:C, "T22") - SUMIFS(NhatKy_ViPham!K:K, NhatKy_ViPham!E:E, "11_Ly_B", NhatKy_ViPham!F:F, B40, NhatKy_ViPham!C:C, "T22")</f>
        <v>100</v>
      </c>
      <c r="AN40" s="6">
        <f>100 + SUMIFS(NhatKy_ViPham!J:J, NhatKy_ViPham!E:E, "11_Ly_B", NhatKy_ViPham!F:F, B40, NhatKy_ViPham!C:C, "T23") - SUMIFS(NhatKy_ViPham!K:K, NhatKy_ViPham!E:E, "11_Ly_B", NhatKy_ViPham!F:F, B40, NhatKy_ViPham!C:C, "T23")</f>
        <v>100</v>
      </c>
      <c r="AO40" s="6">
        <f>100 + SUMIFS(NhatKy_ViPham!J:J, NhatKy_ViPham!E:E, "11_Ly_B", NhatKy_ViPham!F:F, B40, NhatKy_ViPham!C:C, "T24") - SUMIFS(NhatKy_ViPham!K:K, NhatKy_ViPham!E:E, "11_Ly_B", NhatKy_ViPham!F:F, B40, NhatKy_ViPham!C:C, "T24")</f>
        <v>100</v>
      </c>
      <c r="AP40" s="6">
        <f>100 + SUMIFS(NhatKy_ViPham!J:J, NhatKy_ViPham!E:E, "11_Ly_B", NhatKy_ViPham!F:F, B40, NhatKy_ViPham!C:C, "T25") - SUMIFS(NhatKy_ViPham!K:K, NhatKy_ViPham!E:E, "11_Ly_B", NhatKy_ViPham!F:F, B40, NhatKy_ViPham!C:C, "T25")</f>
        <v>100</v>
      </c>
      <c r="AQ40" s="6">
        <f>100 + SUMIFS(NhatKy_ViPham!J:J, NhatKy_ViPham!E:E, "11_Ly_B", NhatKy_ViPham!F:F, B40, NhatKy_ViPham!C:C, "T26") - SUMIFS(NhatKy_ViPham!K:K, NhatKy_ViPham!E:E, "11_Ly_B", NhatKy_ViPham!F:F, B40, NhatKy_ViPham!C:C, "T26")</f>
        <v>100</v>
      </c>
      <c r="AR40" s="6">
        <f>100 + SUMIFS(NhatKy_ViPham!J:J, NhatKy_ViPham!E:E, "11_Ly_B", NhatKy_ViPham!F:F, B40, NhatKy_ViPham!C:C, "T27") - SUMIFS(NhatKy_ViPham!K:K, NhatKy_ViPham!E:E, "11_Ly_B", NhatKy_ViPham!F:F, B40, NhatKy_ViPham!C:C, "T27")</f>
        <v>100</v>
      </c>
      <c r="AS40" s="6">
        <f>100 + SUMIFS(NhatKy_ViPham!J:J, NhatKy_ViPham!E:E, "11_Ly_B", NhatKy_ViPham!F:F, B40, NhatKy_ViPham!C:C, "T28") - SUMIFS(NhatKy_ViPham!K:K, NhatKy_ViPham!E:E, "11_Ly_B", NhatKy_ViPham!F:F, B40, NhatKy_ViPham!C:C, "T28")</f>
        <v>100</v>
      </c>
      <c r="AT40" s="6">
        <f>100 + SUMIFS(NhatKy_ViPham!J:J, NhatKy_ViPham!E:E, "11_Ly_B", NhatKy_ViPham!F:F, B40, NhatKy_ViPham!C:C, "T29") - SUMIFS(NhatKy_ViPham!K:K, NhatKy_ViPham!E:E, "11_Ly_B", NhatKy_ViPham!F:F, B40, NhatKy_ViPham!C:C, "T29")</f>
        <v>100</v>
      </c>
      <c r="AU40" s="6">
        <f>100 + SUMIFS(NhatKy_ViPham!J:J, NhatKy_ViPham!E:E, "11_Ly_B", NhatKy_ViPham!F:F, B40, NhatKy_ViPham!C:C, "T30") - SUMIFS(NhatKy_ViPham!K:K, NhatKy_ViPham!E:E, "11_Ly_B", NhatKy_ViPham!F:F, B40, NhatKy_ViPham!C:C, "T30")</f>
        <v>100</v>
      </c>
      <c r="AV40" s="6">
        <f>100 + SUMIFS(NhatKy_ViPham!J:J, NhatKy_ViPham!E:E, "11_Ly_B", NhatKy_ViPham!F:F, B40, NhatKy_ViPham!C:C, "T31") - SUMIFS(NhatKy_ViPham!K:K, NhatKy_ViPham!E:E, "11_Ly_B", NhatKy_ViPham!F:F, B40, NhatKy_ViPham!C:C, "T31")</f>
        <v>100</v>
      </c>
      <c r="AW40" s="6">
        <f>100 + SUMIFS(NhatKy_ViPham!J:J, NhatKy_ViPham!E:E, "11_Ly_B", NhatKy_ViPham!F:F, B40, NhatKy_ViPham!C:C, "T32") - SUMIFS(NhatKy_ViPham!K:K, NhatKy_ViPham!E:E, "11_Ly_B", NhatKy_ViPham!F:F, B40, NhatKy_ViPham!C:C, "T32")</f>
        <v>100</v>
      </c>
      <c r="AX40" s="6">
        <f>100 + SUMIFS(NhatKy_ViPham!J:J, NhatKy_ViPham!E:E, "11_Ly_B", NhatKy_ViPham!F:F, B40, NhatKy_ViPham!C:C, "T33") - SUMIFS(NhatKy_ViPham!K:K, NhatKy_ViPham!E:E, "11_Ly_B", NhatKy_ViPham!F:F, B40, NhatKy_ViPham!C:C, "T33")</f>
        <v>100</v>
      </c>
      <c r="AY40" s="6">
        <f>100 + SUMIFS(NhatKy_ViPham!J:J, NhatKy_ViPham!E:E, "11_Ly_B", NhatKy_ViPham!F:F, B40, NhatKy_ViPham!C:C, "T34") - SUMIFS(NhatKy_ViPham!K:K, NhatKy_ViPham!E:E, "11_Ly_B", NhatKy_ViPham!F:F, B40, NhatKy_ViPham!C:C, "T34")</f>
        <v>100</v>
      </c>
      <c r="AZ40" s="6">
        <f>100 + SUMIFS(NhatKy_ViPham!J:J, NhatKy_ViPham!E:E, "11_Ly_B", NhatKy_ViPham!F:F, B40, NhatKy_ViPham!C:C, "T35") - SUMIFS(NhatKy_ViPham!K:K, NhatKy_ViPham!E:E, "11_Ly_B", NhatKy_ViPham!F:F, B40, NhatKy_ViPham!C:C, "T35")</f>
        <v>100</v>
      </c>
      <c r="BA40" s="12">
        <f t="shared" si="0"/>
        <v>100</v>
      </c>
      <c r="BB40" s="11" t="s">
        <v>430</v>
      </c>
      <c r="BC40" s="16" t="str">
        <f t="shared" si="1"/>
        <v>Tốt</v>
      </c>
      <c r="BD40" s="15" t="str">
        <f t="shared" si="2"/>
        <v>🟢 BÌNH THƯỜNG</v>
      </c>
    </row>
    <row r="41" spans="1:56" x14ac:dyDescent="0.25">
      <c r="A41" s="4">
        <v>33</v>
      </c>
      <c r="B41" s="10" t="s">
        <v>1624</v>
      </c>
      <c r="C41" s="4" t="s">
        <v>1625</v>
      </c>
      <c r="D41" s="4" t="s">
        <v>435</v>
      </c>
      <c r="E41" s="11" t="s">
        <v>430</v>
      </c>
      <c r="F41" s="7">
        <f>SUMIFS(NhatKy_ViPham!K:K, NhatKy_ViPham!E:E, "11_Ly_B", NhatKy_ViPham!F:F, B41, NhatKy_ViPham!H:H, "L01")</f>
        <v>0</v>
      </c>
      <c r="G41" s="7">
        <f>SUMIFS(NhatKy_ViPham!K:K, NhatKy_ViPham!E:E, "11_Ly_B", NhatKy_ViPham!F:F, B41, NhatKy_ViPham!H:H, "L02")</f>
        <v>0</v>
      </c>
      <c r="H41" s="7">
        <f>SUMIFS(NhatKy_ViPham!K:K, NhatKy_ViPham!E:E, "11_Ly_B", NhatKy_ViPham!F:F, B41, NhatKy_ViPham!H:H, "L03")</f>
        <v>0</v>
      </c>
      <c r="I41" s="7">
        <f>SUMIFS(NhatKy_ViPham!K:K, NhatKy_ViPham!E:E, "11_Ly_B", NhatKy_ViPham!F:F, B41, NhatKy_ViPham!H:H, "L04")</f>
        <v>0</v>
      </c>
      <c r="J41" s="7">
        <f>SUMIFS(NhatKy_ViPham!K:K, NhatKy_ViPham!E:E, "11_Ly_B", NhatKy_ViPham!F:F, B41, NhatKy_ViPham!H:H, "L05")</f>
        <v>0</v>
      </c>
      <c r="K41" s="7">
        <f>SUMIFS(NhatKy_ViPham!K:K, NhatKy_ViPham!E:E, "11_Ly_B", NhatKy_ViPham!F:F, B41, NhatKy_ViPham!H:H, "L06")</f>
        <v>0</v>
      </c>
      <c r="L41" s="7">
        <f>SUMIFS(NhatKy_ViPham!K:K, NhatKy_ViPham!E:E, "11_Ly_B", NhatKy_ViPham!F:F, B41, NhatKy_ViPham!H:H, "L07")</f>
        <v>0</v>
      </c>
      <c r="M41" s="7">
        <f>SUMIFS(NhatKy_ViPham!K:K, NhatKy_ViPham!E:E, "11_Ly_B", NhatKy_ViPham!F:F, B41, NhatKy_ViPham!H:H, "L08")</f>
        <v>0</v>
      </c>
      <c r="N41" s="7">
        <f>SUMIFS(NhatKy_ViPham!K:K, NhatKy_ViPham!E:E, "11_Ly_B", NhatKy_ViPham!F:F, B41, NhatKy_ViPham!H:H, "L09")</f>
        <v>0</v>
      </c>
      <c r="O41" s="7">
        <f>SUMIFS(NhatKy_ViPham!K:K, NhatKy_ViPham!E:E, "11_Ly_B", NhatKy_ViPham!F:F, B41, NhatKy_ViPham!H:H, "L10")</f>
        <v>0</v>
      </c>
      <c r="P41" s="12">
        <f>SUMIFS(NhatKy_ViPham!J:J, NhatKy_ViPham!E:E, "11_Ly_B", NhatKy_ViPham!F:F, B41)</f>
        <v>0</v>
      </c>
      <c r="Q41" s="13">
        <f>SUMIFS(NhatKy_ViPham!K:K, NhatKy_ViPham!E:E, "11_Ly_B", NhatKy_ViPham!F:F, B41)</f>
        <v>0</v>
      </c>
      <c r="R41" s="7">
        <f>100 + SUMIFS(NhatKy_ViPham!J:J, NhatKy_ViPham!E:E, "11_Ly_B", NhatKy_ViPham!F:F, B41, NhatKy_ViPham!C:C, "T1") - SUMIFS(NhatKy_ViPham!K:K, NhatKy_ViPham!E:E, "11_Ly_B", NhatKy_ViPham!F:F, B41, NhatKy_ViPham!C:C, "T1")</f>
        <v>100</v>
      </c>
      <c r="S41" s="7">
        <f>100 + SUMIFS(NhatKy_ViPham!J:J, NhatKy_ViPham!E:E, "11_Ly_B", NhatKy_ViPham!F:F, B41, NhatKy_ViPham!C:C, "T2") - SUMIFS(NhatKy_ViPham!K:K, NhatKy_ViPham!E:E, "11_Ly_B", NhatKy_ViPham!F:F, B41, NhatKy_ViPham!C:C, "T2")</f>
        <v>100</v>
      </c>
      <c r="T41" s="7">
        <f>100 + SUMIFS(NhatKy_ViPham!J:J, NhatKy_ViPham!E:E, "11_Ly_B", NhatKy_ViPham!F:F, B41, NhatKy_ViPham!C:C, "T3") - SUMIFS(NhatKy_ViPham!K:K, NhatKy_ViPham!E:E, "11_Ly_B", NhatKy_ViPham!F:F, B41, NhatKy_ViPham!C:C, "T3")</f>
        <v>100</v>
      </c>
      <c r="U41" s="7">
        <f>100 + SUMIFS(NhatKy_ViPham!J:J, NhatKy_ViPham!E:E, "11_Ly_B", NhatKy_ViPham!F:F, B41, NhatKy_ViPham!C:C, "T4") - SUMIFS(NhatKy_ViPham!K:K, NhatKy_ViPham!E:E, "11_Ly_B", NhatKy_ViPham!F:F, B41, NhatKy_ViPham!C:C, "T4")</f>
        <v>100</v>
      </c>
      <c r="V41" s="7">
        <f>100 + SUMIFS(NhatKy_ViPham!J:J, NhatKy_ViPham!E:E, "11_Ly_B", NhatKy_ViPham!F:F, B41, NhatKy_ViPham!C:C, "T5") - SUMIFS(NhatKy_ViPham!K:K, NhatKy_ViPham!E:E, "11_Ly_B", NhatKy_ViPham!F:F, B41, NhatKy_ViPham!C:C, "T5")</f>
        <v>100</v>
      </c>
      <c r="W41" s="7">
        <f>100 + SUMIFS(NhatKy_ViPham!J:J, NhatKy_ViPham!E:E, "11_Ly_B", NhatKy_ViPham!F:F, B41, NhatKy_ViPham!C:C, "T6") - SUMIFS(NhatKy_ViPham!K:K, NhatKy_ViPham!E:E, "11_Ly_B", NhatKy_ViPham!F:F, B41, NhatKy_ViPham!C:C, "T6")</f>
        <v>100</v>
      </c>
      <c r="X41" s="7">
        <f>100 + SUMIFS(NhatKy_ViPham!J:J, NhatKy_ViPham!E:E, "11_Ly_B", NhatKy_ViPham!F:F, B41, NhatKy_ViPham!C:C, "T7") - SUMIFS(NhatKy_ViPham!K:K, NhatKy_ViPham!E:E, "11_Ly_B", NhatKy_ViPham!F:F, B41, NhatKy_ViPham!C:C, "T7")</f>
        <v>100</v>
      </c>
      <c r="Y41" s="7">
        <f>100 + SUMIFS(NhatKy_ViPham!J:J, NhatKy_ViPham!E:E, "11_Ly_B", NhatKy_ViPham!F:F, B41, NhatKy_ViPham!C:C, "T8") - SUMIFS(NhatKy_ViPham!K:K, NhatKy_ViPham!E:E, "11_Ly_B", NhatKy_ViPham!F:F, B41, NhatKy_ViPham!C:C, "T8")</f>
        <v>100</v>
      </c>
      <c r="Z41" s="7">
        <f>100 + SUMIFS(NhatKy_ViPham!J:J, NhatKy_ViPham!E:E, "11_Ly_B", NhatKy_ViPham!F:F, B41, NhatKy_ViPham!C:C, "T9") - SUMIFS(NhatKy_ViPham!K:K, NhatKy_ViPham!E:E, "11_Ly_B", NhatKy_ViPham!F:F, B41, NhatKy_ViPham!C:C, "T9")</f>
        <v>100</v>
      </c>
      <c r="AA41" s="7">
        <f>100 + SUMIFS(NhatKy_ViPham!J:J, NhatKy_ViPham!E:E, "11_Ly_B", NhatKy_ViPham!F:F, B41, NhatKy_ViPham!C:C, "T10") - SUMIFS(NhatKy_ViPham!K:K, NhatKy_ViPham!E:E, "11_Ly_B", NhatKy_ViPham!F:F, B41, NhatKy_ViPham!C:C, "T10")</f>
        <v>100</v>
      </c>
      <c r="AB41" s="7">
        <f>100 + SUMIFS(NhatKy_ViPham!J:J, NhatKy_ViPham!E:E, "11_Ly_B", NhatKy_ViPham!F:F, B41, NhatKy_ViPham!C:C, "T11") - SUMIFS(NhatKy_ViPham!K:K, NhatKy_ViPham!E:E, "11_Ly_B", NhatKy_ViPham!F:F, B41, NhatKy_ViPham!C:C, "T11")</f>
        <v>100</v>
      </c>
      <c r="AC41" s="7">
        <f>100 + SUMIFS(NhatKy_ViPham!J:J, NhatKy_ViPham!E:E, "11_Ly_B", NhatKy_ViPham!F:F, B41, NhatKy_ViPham!C:C, "T12") - SUMIFS(NhatKy_ViPham!K:K, NhatKy_ViPham!E:E, "11_Ly_B", NhatKy_ViPham!F:F, B41, NhatKy_ViPham!C:C, "T12")</f>
        <v>100</v>
      </c>
      <c r="AD41" s="7">
        <f>100 + SUMIFS(NhatKy_ViPham!J:J, NhatKy_ViPham!E:E, "11_Ly_B", NhatKy_ViPham!F:F, B41, NhatKy_ViPham!C:C, "T13") - SUMIFS(NhatKy_ViPham!K:K, NhatKy_ViPham!E:E, "11_Ly_B", NhatKy_ViPham!F:F, B41, NhatKy_ViPham!C:C, "T13")</f>
        <v>100</v>
      </c>
      <c r="AE41" s="7">
        <f>100 + SUMIFS(NhatKy_ViPham!J:J, NhatKy_ViPham!E:E, "11_Ly_B", NhatKy_ViPham!F:F, B41, NhatKy_ViPham!C:C, "T14") - SUMIFS(NhatKy_ViPham!K:K, NhatKy_ViPham!E:E, "11_Ly_B", NhatKy_ViPham!F:F, B41, NhatKy_ViPham!C:C, "T14")</f>
        <v>100</v>
      </c>
      <c r="AF41" s="7">
        <f>100 + SUMIFS(NhatKy_ViPham!J:J, NhatKy_ViPham!E:E, "11_Ly_B", NhatKy_ViPham!F:F, B41, NhatKy_ViPham!C:C, "T15") - SUMIFS(NhatKy_ViPham!K:K, NhatKy_ViPham!E:E, "11_Ly_B", NhatKy_ViPham!F:F, B41, NhatKy_ViPham!C:C, "T15")</f>
        <v>100</v>
      </c>
      <c r="AG41" s="7">
        <f>100 + SUMIFS(NhatKy_ViPham!J:J, NhatKy_ViPham!E:E, "11_Ly_B", NhatKy_ViPham!F:F, B41, NhatKy_ViPham!C:C, "T16") - SUMIFS(NhatKy_ViPham!K:K, NhatKy_ViPham!E:E, "11_Ly_B", NhatKy_ViPham!F:F, B41, NhatKy_ViPham!C:C, "T16")</f>
        <v>100</v>
      </c>
      <c r="AH41" s="7">
        <f>100 + SUMIFS(NhatKy_ViPham!J:J, NhatKy_ViPham!E:E, "11_Ly_B", NhatKy_ViPham!F:F, B41, NhatKy_ViPham!C:C, "T17") - SUMIFS(NhatKy_ViPham!K:K, NhatKy_ViPham!E:E, "11_Ly_B", NhatKy_ViPham!F:F, B41, NhatKy_ViPham!C:C, "T17")</f>
        <v>100</v>
      </c>
      <c r="AI41" s="7">
        <f>100 + SUMIFS(NhatKy_ViPham!J:J, NhatKy_ViPham!E:E, "11_Ly_B", NhatKy_ViPham!F:F, B41, NhatKy_ViPham!C:C, "T18") - SUMIFS(NhatKy_ViPham!K:K, NhatKy_ViPham!E:E, "11_Ly_B", NhatKy_ViPham!F:F, B41, NhatKy_ViPham!C:C, "T18")</f>
        <v>100</v>
      </c>
      <c r="AJ41" s="7">
        <f>100 + SUMIFS(NhatKy_ViPham!J:J, NhatKy_ViPham!E:E, "11_Ly_B", NhatKy_ViPham!F:F, B41, NhatKy_ViPham!C:C, "T19") - SUMIFS(NhatKy_ViPham!K:K, NhatKy_ViPham!E:E, "11_Ly_B", NhatKy_ViPham!F:F, B41, NhatKy_ViPham!C:C, "T19")</f>
        <v>100</v>
      </c>
      <c r="AK41" s="7">
        <f>100 + SUMIFS(NhatKy_ViPham!J:J, NhatKy_ViPham!E:E, "11_Ly_B", NhatKy_ViPham!F:F, B41, NhatKy_ViPham!C:C, "T20") - SUMIFS(NhatKy_ViPham!K:K, NhatKy_ViPham!E:E, "11_Ly_B", NhatKy_ViPham!F:F, B41, NhatKy_ViPham!C:C, "T20")</f>
        <v>100</v>
      </c>
      <c r="AL41" s="7">
        <f>100 + SUMIFS(NhatKy_ViPham!J:J, NhatKy_ViPham!E:E, "11_Ly_B", NhatKy_ViPham!F:F, B41, NhatKy_ViPham!C:C, "T21") - SUMIFS(NhatKy_ViPham!K:K, NhatKy_ViPham!E:E, "11_Ly_B", NhatKy_ViPham!F:F, B41, NhatKy_ViPham!C:C, "T21")</f>
        <v>100</v>
      </c>
      <c r="AM41" s="7">
        <f>100 + SUMIFS(NhatKy_ViPham!J:J, NhatKy_ViPham!E:E, "11_Ly_B", NhatKy_ViPham!F:F, B41, NhatKy_ViPham!C:C, "T22") - SUMIFS(NhatKy_ViPham!K:K, NhatKy_ViPham!E:E, "11_Ly_B", NhatKy_ViPham!F:F, B41, NhatKy_ViPham!C:C, "T22")</f>
        <v>100</v>
      </c>
      <c r="AN41" s="7">
        <f>100 + SUMIFS(NhatKy_ViPham!J:J, NhatKy_ViPham!E:E, "11_Ly_B", NhatKy_ViPham!F:F, B41, NhatKy_ViPham!C:C, "T23") - SUMIFS(NhatKy_ViPham!K:K, NhatKy_ViPham!E:E, "11_Ly_B", NhatKy_ViPham!F:F, B41, NhatKy_ViPham!C:C, "T23")</f>
        <v>100</v>
      </c>
      <c r="AO41" s="7">
        <f>100 + SUMIFS(NhatKy_ViPham!J:J, NhatKy_ViPham!E:E, "11_Ly_B", NhatKy_ViPham!F:F, B41, NhatKy_ViPham!C:C, "T24") - SUMIFS(NhatKy_ViPham!K:K, NhatKy_ViPham!E:E, "11_Ly_B", NhatKy_ViPham!F:F, B41, NhatKy_ViPham!C:C, "T24")</f>
        <v>100</v>
      </c>
      <c r="AP41" s="7">
        <f>100 + SUMIFS(NhatKy_ViPham!J:J, NhatKy_ViPham!E:E, "11_Ly_B", NhatKy_ViPham!F:F, B41, NhatKy_ViPham!C:C, "T25") - SUMIFS(NhatKy_ViPham!K:K, NhatKy_ViPham!E:E, "11_Ly_B", NhatKy_ViPham!F:F, B41, NhatKy_ViPham!C:C, "T25")</f>
        <v>100</v>
      </c>
      <c r="AQ41" s="7">
        <f>100 + SUMIFS(NhatKy_ViPham!J:J, NhatKy_ViPham!E:E, "11_Ly_B", NhatKy_ViPham!F:F, B41, NhatKy_ViPham!C:C, "T26") - SUMIFS(NhatKy_ViPham!K:K, NhatKy_ViPham!E:E, "11_Ly_B", NhatKy_ViPham!F:F, B41, NhatKy_ViPham!C:C, "T26")</f>
        <v>100</v>
      </c>
      <c r="AR41" s="7">
        <f>100 + SUMIFS(NhatKy_ViPham!J:J, NhatKy_ViPham!E:E, "11_Ly_B", NhatKy_ViPham!F:F, B41, NhatKy_ViPham!C:C, "T27") - SUMIFS(NhatKy_ViPham!K:K, NhatKy_ViPham!E:E, "11_Ly_B", NhatKy_ViPham!F:F, B41, NhatKy_ViPham!C:C, "T27")</f>
        <v>100</v>
      </c>
      <c r="AS41" s="7">
        <f>100 + SUMIFS(NhatKy_ViPham!J:J, NhatKy_ViPham!E:E, "11_Ly_B", NhatKy_ViPham!F:F, B41, NhatKy_ViPham!C:C, "T28") - SUMIFS(NhatKy_ViPham!K:K, NhatKy_ViPham!E:E, "11_Ly_B", NhatKy_ViPham!F:F, B41, NhatKy_ViPham!C:C, "T28")</f>
        <v>100</v>
      </c>
      <c r="AT41" s="7">
        <f>100 + SUMIFS(NhatKy_ViPham!J:J, NhatKy_ViPham!E:E, "11_Ly_B", NhatKy_ViPham!F:F, B41, NhatKy_ViPham!C:C, "T29") - SUMIFS(NhatKy_ViPham!K:K, NhatKy_ViPham!E:E, "11_Ly_B", NhatKy_ViPham!F:F, B41, NhatKy_ViPham!C:C, "T29")</f>
        <v>100</v>
      </c>
      <c r="AU41" s="7">
        <f>100 + SUMIFS(NhatKy_ViPham!J:J, NhatKy_ViPham!E:E, "11_Ly_B", NhatKy_ViPham!F:F, B41, NhatKy_ViPham!C:C, "T30") - SUMIFS(NhatKy_ViPham!K:K, NhatKy_ViPham!E:E, "11_Ly_B", NhatKy_ViPham!F:F, B41, NhatKy_ViPham!C:C, "T30")</f>
        <v>100</v>
      </c>
      <c r="AV41" s="7">
        <f>100 + SUMIFS(NhatKy_ViPham!J:J, NhatKy_ViPham!E:E, "11_Ly_B", NhatKy_ViPham!F:F, B41, NhatKy_ViPham!C:C, "T31") - SUMIFS(NhatKy_ViPham!K:K, NhatKy_ViPham!E:E, "11_Ly_B", NhatKy_ViPham!F:F, B41, NhatKy_ViPham!C:C, "T31")</f>
        <v>100</v>
      </c>
      <c r="AW41" s="7">
        <f>100 + SUMIFS(NhatKy_ViPham!J:J, NhatKy_ViPham!E:E, "11_Ly_B", NhatKy_ViPham!F:F, B41, NhatKy_ViPham!C:C, "T32") - SUMIFS(NhatKy_ViPham!K:K, NhatKy_ViPham!E:E, "11_Ly_B", NhatKy_ViPham!F:F, B41, NhatKy_ViPham!C:C, "T32")</f>
        <v>100</v>
      </c>
      <c r="AX41" s="7">
        <f>100 + SUMIFS(NhatKy_ViPham!J:J, NhatKy_ViPham!E:E, "11_Ly_B", NhatKy_ViPham!F:F, B41, NhatKy_ViPham!C:C, "T33") - SUMIFS(NhatKy_ViPham!K:K, NhatKy_ViPham!E:E, "11_Ly_B", NhatKy_ViPham!F:F, B41, NhatKy_ViPham!C:C, "T33")</f>
        <v>100</v>
      </c>
      <c r="AY41" s="7">
        <f>100 + SUMIFS(NhatKy_ViPham!J:J, NhatKy_ViPham!E:E, "11_Ly_B", NhatKy_ViPham!F:F, B41, NhatKy_ViPham!C:C, "T34") - SUMIFS(NhatKy_ViPham!K:K, NhatKy_ViPham!E:E, "11_Ly_B", NhatKy_ViPham!F:F, B41, NhatKy_ViPham!C:C, "T34")</f>
        <v>100</v>
      </c>
      <c r="AZ41" s="7">
        <f>100 + SUMIFS(NhatKy_ViPham!J:J, NhatKy_ViPham!E:E, "11_Ly_B", NhatKy_ViPham!F:F, B41, NhatKy_ViPham!C:C, "T35") - SUMIFS(NhatKy_ViPham!K:K, NhatKy_ViPham!E:E, "11_Ly_B", NhatKy_ViPham!F:F, B41, NhatKy_ViPham!C:C, "T35")</f>
        <v>100</v>
      </c>
      <c r="BA41" s="12">
        <f t="shared" si="0"/>
        <v>100</v>
      </c>
      <c r="BB41" s="11" t="s">
        <v>430</v>
      </c>
      <c r="BC41" s="14" t="str">
        <f t="shared" si="1"/>
        <v>Tốt</v>
      </c>
      <c r="BD41" s="10" t="str">
        <f t="shared" si="2"/>
        <v>🟢 BÌNH THƯỜNG</v>
      </c>
    </row>
    <row r="42" spans="1:56" x14ac:dyDescent="0.25">
      <c r="A42" s="5">
        <v>34</v>
      </c>
      <c r="B42" s="15" t="s">
        <v>1626</v>
      </c>
      <c r="C42" s="5" t="s">
        <v>1586</v>
      </c>
      <c r="D42" s="5" t="s">
        <v>435</v>
      </c>
      <c r="E42" s="11" t="s">
        <v>430</v>
      </c>
      <c r="F42" s="6">
        <f>SUMIFS(NhatKy_ViPham!K:K, NhatKy_ViPham!E:E, "11_Ly_B", NhatKy_ViPham!F:F, B42, NhatKy_ViPham!H:H, "L01")</f>
        <v>0</v>
      </c>
      <c r="G42" s="6">
        <f>SUMIFS(NhatKy_ViPham!K:K, NhatKy_ViPham!E:E, "11_Ly_B", NhatKy_ViPham!F:F, B42, NhatKy_ViPham!H:H, "L02")</f>
        <v>0</v>
      </c>
      <c r="H42" s="6">
        <f>SUMIFS(NhatKy_ViPham!K:K, NhatKy_ViPham!E:E, "11_Ly_B", NhatKy_ViPham!F:F, B42, NhatKy_ViPham!H:H, "L03")</f>
        <v>0</v>
      </c>
      <c r="I42" s="6">
        <f>SUMIFS(NhatKy_ViPham!K:K, NhatKy_ViPham!E:E, "11_Ly_B", NhatKy_ViPham!F:F, B42, NhatKy_ViPham!H:H, "L04")</f>
        <v>0</v>
      </c>
      <c r="J42" s="6">
        <f>SUMIFS(NhatKy_ViPham!K:K, NhatKy_ViPham!E:E, "11_Ly_B", NhatKy_ViPham!F:F, B42, NhatKy_ViPham!H:H, "L05")</f>
        <v>0</v>
      </c>
      <c r="K42" s="6">
        <f>SUMIFS(NhatKy_ViPham!K:K, NhatKy_ViPham!E:E, "11_Ly_B", NhatKy_ViPham!F:F, B42, NhatKy_ViPham!H:H, "L06")</f>
        <v>0</v>
      </c>
      <c r="L42" s="6">
        <f>SUMIFS(NhatKy_ViPham!K:K, NhatKy_ViPham!E:E, "11_Ly_B", NhatKy_ViPham!F:F, B42, NhatKy_ViPham!H:H, "L07")</f>
        <v>0</v>
      </c>
      <c r="M42" s="6">
        <f>SUMIFS(NhatKy_ViPham!K:K, NhatKy_ViPham!E:E, "11_Ly_B", NhatKy_ViPham!F:F, B42, NhatKy_ViPham!H:H, "L08")</f>
        <v>0</v>
      </c>
      <c r="N42" s="6">
        <f>SUMIFS(NhatKy_ViPham!K:K, NhatKy_ViPham!E:E, "11_Ly_B", NhatKy_ViPham!F:F, B42, NhatKy_ViPham!H:H, "L09")</f>
        <v>0</v>
      </c>
      <c r="O42" s="6">
        <f>SUMIFS(NhatKy_ViPham!K:K, NhatKy_ViPham!E:E, "11_Ly_B", NhatKy_ViPham!F:F, B42, NhatKy_ViPham!H:H, "L10")</f>
        <v>0</v>
      </c>
      <c r="P42" s="12">
        <f>SUMIFS(NhatKy_ViPham!J:J, NhatKy_ViPham!E:E, "11_Ly_B", NhatKy_ViPham!F:F, B42)</f>
        <v>0</v>
      </c>
      <c r="Q42" s="13">
        <f>SUMIFS(NhatKy_ViPham!K:K, NhatKy_ViPham!E:E, "11_Ly_B", NhatKy_ViPham!F:F, B42)</f>
        <v>0</v>
      </c>
      <c r="R42" s="6">
        <f>100 + SUMIFS(NhatKy_ViPham!J:J, NhatKy_ViPham!E:E, "11_Ly_B", NhatKy_ViPham!F:F, B42, NhatKy_ViPham!C:C, "T1") - SUMIFS(NhatKy_ViPham!K:K, NhatKy_ViPham!E:E, "11_Ly_B", NhatKy_ViPham!F:F, B42, NhatKy_ViPham!C:C, "T1")</f>
        <v>100</v>
      </c>
      <c r="S42" s="6">
        <f>100 + SUMIFS(NhatKy_ViPham!J:J, NhatKy_ViPham!E:E, "11_Ly_B", NhatKy_ViPham!F:F, B42, NhatKy_ViPham!C:C, "T2") - SUMIFS(NhatKy_ViPham!K:K, NhatKy_ViPham!E:E, "11_Ly_B", NhatKy_ViPham!F:F, B42, NhatKy_ViPham!C:C, "T2")</f>
        <v>100</v>
      </c>
      <c r="T42" s="6">
        <f>100 + SUMIFS(NhatKy_ViPham!J:J, NhatKy_ViPham!E:E, "11_Ly_B", NhatKy_ViPham!F:F, B42, NhatKy_ViPham!C:C, "T3") - SUMIFS(NhatKy_ViPham!K:K, NhatKy_ViPham!E:E, "11_Ly_B", NhatKy_ViPham!F:F, B42, NhatKy_ViPham!C:C, "T3")</f>
        <v>100</v>
      </c>
      <c r="U42" s="6">
        <f>100 + SUMIFS(NhatKy_ViPham!J:J, NhatKy_ViPham!E:E, "11_Ly_B", NhatKy_ViPham!F:F, B42, NhatKy_ViPham!C:C, "T4") - SUMIFS(NhatKy_ViPham!K:K, NhatKy_ViPham!E:E, "11_Ly_B", NhatKy_ViPham!F:F, B42, NhatKy_ViPham!C:C, "T4")</f>
        <v>100</v>
      </c>
      <c r="V42" s="6">
        <f>100 + SUMIFS(NhatKy_ViPham!J:J, NhatKy_ViPham!E:E, "11_Ly_B", NhatKy_ViPham!F:F, B42, NhatKy_ViPham!C:C, "T5") - SUMIFS(NhatKy_ViPham!K:K, NhatKy_ViPham!E:E, "11_Ly_B", NhatKy_ViPham!F:F, B42, NhatKy_ViPham!C:C, "T5")</f>
        <v>100</v>
      </c>
      <c r="W42" s="6">
        <f>100 + SUMIFS(NhatKy_ViPham!J:J, NhatKy_ViPham!E:E, "11_Ly_B", NhatKy_ViPham!F:F, B42, NhatKy_ViPham!C:C, "T6") - SUMIFS(NhatKy_ViPham!K:K, NhatKy_ViPham!E:E, "11_Ly_B", NhatKy_ViPham!F:F, B42, NhatKy_ViPham!C:C, "T6")</f>
        <v>100</v>
      </c>
      <c r="X42" s="6">
        <f>100 + SUMIFS(NhatKy_ViPham!J:J, NhatKy_ViPham!E:E, "11_Ly_B", NhatKy_ViPham!F:F, B42, NhatKy_ViPham!C:C, "T7") - SUMIFS(NhatKy_ViPham!K:K, NhatKy_ViPham!E:E, "11_Ly_B", NhatKy_ViPham!F:F, B42, NhatKy_ViPham!C:C, "T7")</f>
        <v>100</v>
      </c>
      <c r="Y42" s="6">
        <f>100 + SUMIFS(NhatKy_ViPham!J:J, NhatKy_ViPham!E:E, "11_Ly_B", NhatKy_ViPham!F:F, B42, NhatKy_ViPham!C:C, "T8") - SUMIFS(NhatKy_ViPham!K:K, NhatKy_ViPham!E:E, "11_Ly_B", NhatKy_ViPham!F:F, B42, NhatKy_ViPham!C:C, "T8")</f>
        <v>100</v>
      </c>
      <c r="Z42" s="6">
        <f>100 + SUMIFS(NhatKy_ViPham!J:J, NhatKy_ViPham!E:E, "11_Ly_B", NhatKy_ViPham!F:F, B42, NhatKy_ViPham!C:C, "T9") - SUMIFS(NhatKy_ViPham!K:K, NhatKy_ViPham!E:E, "11_Ly_B", NhatKy_ViPham!F:F, B42, NhatKy_ViPham!C:C, "T9")</f>
        <v>100</v>
      </c>
      <c r="AA42" s="6">
        <f>100 + SUMIFS(NhatKy_ViPham!J:J, NhatKy_ViPham!E:E, "11_Ly_B", NhatKy_ViPham!F:F, B42, NhatKy_ViPham!C:C, "T10") - SUMIFS(NhatKy_ViPham!K:K, NhatKy_ViPham!E:E, "11_Ly_B", NhatKy_ViPham!F:F, B42, NhatKy_ViPham!C:C, "T10")</f>
        <v>100</v>
      </c>
      <c r="AB42" s="6">
        <f>100 + SUMIFS(NhatKy_ViPham!J:J, NhatKy_ViPham!E:E, "11_Ly_B", NhatKy_ViPham!F:F, B42, NhatKy_ViPham!C:C, "T11") - SUMIFS(NhatKy_ViPham!K:K, NhatKy_ViPham!E:E, "11_Ly_B", NhatKy_ViPham!F:F, B42, NhatKy_ViPham!C:C, "T11")</f>
        <v>100</v>
      </c>
      <c r="AC42" s="6">
        <f>100 + SUMIFS(NhatKy_ViPham!J:J, NhatKy_ViPham!E:E, "11_Ly_B", NhatKy_ViPham!F:F, B42, NhatKy_ViPham!C:C, "T12") - SUMIFS(NhatKy_ViPham!K:K, NhatKy_ViPham!E:E, "11_Ly_B", NhatKy_ViPham!F:F, B42, NhatKy_ViPham!C:C, "T12")</f>
        <v>100</v>
      </c>
      <c r="AD42" s="6">
        <f>100 + SUMIFS(NhatKy_ViPham!J:J, NhatKy_ViPham!E:E, "11_Ly_B", NhatKy_ViPham!F:F, B42, NhatKy_ViPham!C:C, "T13") - SUMIFS(NhatKy_ViPham!K:K, NhatKy_ViPham!E:E, "11_Ly_B", NhatKy_ViPham!F:F, B42, NhatKy_ViPham!C:C, "T13")</f>
        <v>100</v>
      </c>
      <c r="AE42" s="6">
        <f>100 + SUMIFS(NhatKy_ViPham!J:J, NhatKy_ViPham!E:E, "11_Ly_B", NhatKy_ViPham!F:F, B42, NhatKy_ViPham!C:C, "T14") - SUMIFS(NhatKy_ViPham!K:K, NhatKy_ViPham!E:E, "11_Ly_B", NhatKy_ViPham!F:F, B42, NhatKy_ViPham!C:C, "T14")</f>
        <v>100</v>
      </c>
      <c r="AF42" s="6">
        <f>100 + SUMIFS(NhatKy_ViPham!J:J, NhatKy_ViPham!E:E, "11_Ly_B", NhatKy_ViPham!F:F, B42, NhatKy_ViPham!C:C, "T15") - SUMIFS(NhatKy_ViPham!K:K, NhatKy_ViPham!E:E, "11_Ly_B", NhatKy_ViPham!F:F, B42, NhatKy_ViPham!C:C, "T15")</f>
        <v>100</v>
      </c>
      <c r="AG42" s="6">
        <f>100 + SUMIFS(NhatKy_ViPham!J:J, NhatKy_ViPham!E:E, "11_Ly_B", NhatKy_ViPham!F:F, B42, NhatKy_ViPham!C:C, "T16") - SUMIFS(NhatKy_ViPham!K:K, NhatKy_ViPham!E:E, "11_Ly_B", NhatKy_ViPham!F:F, B42, NhatKy_ViPham!C:C, "T16")</f>
        <v>100</v>
      </c>
      <c r="AH42" s="6">
        <f>100 + SUMIFS(NhatKy_ViPham!J:J, NhatKy_ViPham!E:E, "11_Ly_B", NhatKy_ViPham!F:F, B42, NhatKy_ViPham!C:C, "T17") - SUMIFS(NhatKy_ViPham!K:K, NhatKy_ViPham!E:E, "11_Ly_B", NhatKy_ViPham!F:F, B42, NhatKy_ViPham!C:C, "T17")</f>
        <v>100</v>
      </c>
      <c r="AI42" s="6">
        <f>100 + SUMIFS(NhatKy_ViPham!J:J, NhatKy_ViPham!E:E, "11_Ly_B", NhatKy_ViPham!F:F, B42, NhatKy_ViPham!C:C, "T18") - SUMIFS(NhatKy_ViPham!K:K, NhatKy_ViPham!E:E, "11_Ly_B", NhatKy_ViPham!F:F, B42, NhatKy_ViPham!C:C, "T18")</f>
        <v>100</v>
      </c>
      <c r="AJ42" s="6">
        <f>100 + SUMIFS(NhatKy_ViPham!J:J, NhatKy_ViPham!E:E, "11_Ly_B", NhatKy_ViPham!F:F, B42, NhatKy_ViPham!C:C, "T19") - SUMIFS(NhatKy_ViPham!K:K, NhatKy_ViPham!E:E, "11_Ly_B", NhatKy_ViPham!F:F, B42, NhatKy_ViPham!C:C, "T19")</f>
        <v>100</v>
      </c>
      <c r="AK42" s="6">
        <f>100 + SUMIFS(NhatKy_ViPham!J:J, NhatKy_ViPham!E:E, "11_Ly_B", NhatKy_ViPham!F:F, B42, NhatKy_ViPham!C:C, "T20") - SUMIFS(NhatKy_ViPham!K:K, NhatKy_ViPham!E:E, "11_Ly_B", NhatKy_ViPham!F:F, B42, NhatKy_ViPham!C:C, "T20")</f>
        <v>100</v>
      </c>
      <c r="AL42" s="6">
        <f>100 + SUMIFS(NhatKy_ViPham!J:J, NhatKy_ViPham!E:E, "11_Ly_B", NhatKy_ViPham!F:F, B42, NhatKy_ViPham!C:C, "T21") - SUMIFS(NhatKy_ViPham!K:K, NhatKy_ViPham!E:E, "11_Ly_B", NhatKy_ViPham!F:F, B42, NhatKy_ViPham!C:C, "T21")</f>
        <v>100</v>
      </c>
      <c r="AM42" s="6">
        <f>100 + SUMIFS(NhatKy_ViPham!J:J, NhatKy_ViPham!E:E, "11_Ly_B", NhatKy_ViPham!F:F, B42, NhatKy_ViPham!C:C, "T22") - SUMIFS(NhatKy_ViPham!K:K, NhatKy_ViPham!E:E, "11_Ly_B", NhatKy_ViPham!F:F, B42, NhatKy_ViPham!C:C, "T22")</f>
        <v>100</v>
      </c>
      <c r="AN42" s="6">
        <f>100 + SUMIFS(NhatKy_ViPham!J:J, NhatKy_ViPham!E:E, "11_Ly_B", NhatKy_ViPham!F:F, B42, NhatKy_ViPham!C:C, "T23") - SUMIFS(NhatKy_ViPham!K:K, NhatKy_ViPham!E:E, "11_Ly_B", NhatKy_ViPham!F:F, B42, NhatKy_ViPham!C:C, "T23")</f>
        <v>100</v>
      </c>
      <c r="AO42" s="6">
        <f>100 + SUMIFS(NhatKy_ViPham!J:J, NhatKy_ViPham!E:E, "11_Ly_B", NhatKy_ViPham!F:F, B42, NhatKy_ViPham!C:C, "T24") - SUMIFS(NhatKy_ViPham!K:K, NhatKy_ViPham!E:E, "11_Ly_B", NhatKy_ViPham!F:F, B42, NhatKy_ViPham!C:C, "T24")</f>
        <v>100</v>
      </c>
      <c r="AP42" s="6">
        <f>100 + SUMIFS(NhatKy_ViPham!J:J, NhatKy_ViPham!E:E, "11_Ly_B", NhatKy_ViPham!F:F, B42, NhatKy_ViPham!C:C, "T25") - SUMIFS(NhatKy_ViPham!K:K, NhatKy_ViPham!E:E, "11_Ly_B", NhatKy_ViPham!F:F, B42, NhatKy_ViPham!C:C, "T25")</f>
        <v>100</v>
      </c>
      <c r="AQ42" s="6">
        <f>100 + SUMIFS(NhatKy_ViPham!J:J, NhatKy_ViPham!E:E, "11_Ly_B", NhatKy_ViPham!F:F, B42, NhatKy_ViPham!C:C, "T26") - SUMIFS(NhatKy_ViPham!K:K, NhatKy_ViPham!E:E, "11_Ly_B", NhatKy_ViPham!F:F, B42, NhatKy_ViPham!C:C, "T26")</f>
        <v>100</v>
      </c>
      <c r="AR42" s="6">
        <f>100 + SUMIFS(NhatKy_ViPham!J:J, NhatKy_ViPham!E:E, "11_Ly_B", NhatKy_ViPham!F:F, B42, NhatKy_ViPham!C:C, "T27") - SUMIFS(NhatKy_ViPham!K:K, NhatKy_ViPham!E:E, "11_Ly_B", NhatKy_ViPham!F:F, B42, NhatKy_ViPham!C:C, "T27")</f>
        <v>100</v>
      </c>
      <c r="AS42" s="6">
        <f>100 + SUMIFS(NhatKy_ViPham!J:J, NhatKy_ViPham!E:E, "11_Ly_B", NhatKy_ViPham!F:F, B42, NhatKy_ViPham!C:C, "T28") - SUMIFS(NhatKy_ViPham!K:K, NhatKy_ViPham!E:E, "11_Ly_B", NhatKy_ViPham!F:F, B42, NhatKy_ViPham!C:C, "T28")</f>
        <v>100</v>
      </c>
      <c r="AT42" s="6">
        <f>100 + SUMIFS(NhatKy_ViPham!J:J, NhatKy_ViPham!E:E, "11_Ly_B", NhatKy_ViPham!F:F, B42, NhatKy_ViPham!C:C, "T29") - SUMIFS(NhatKy_ViPham!K:K, NhatKy_ViPham!E:E, "11_Ly_B", NhatKy_ViPham!F:F, B42, NhatKy_ViPham!C:C, "T29")</f>
        <v>100</v>
      </c>
      <c r="AU42" s="6">
        <f>100 + SUMIFS(NhatKy_ViPham!J:J, NhatKy_ViPham!E:E, "11_Ly_B", NhatKy_ViPham!F:F, B42, NhatKy_ViPham!C:C, "T30") - SUMIFS(NhatKy_ViPham!K:K, NhatKy_ViPham!E:E, "11_Ly_B", NhatKy_ViPham!F:F, B42, NhatKy_ViPham!C:C, "T30")</f>
        <v>100</v>
      </c>
      <c r="AV42" s="6">
        <f>100 + SUMIFS(NhatKy_ViPham!J:J, NhatKy_ViPham!E:E, "11_Ly_B", NhatKy_ViPham!F:F, B42, NhatKy_ViPham!C:C, "T31") - SUMIFS(NhatKy_ViPham!K:K, NhatKy_ViPham!E:E, "11_Ly_B", NhatKy_ViPham!F:F, B42, NhatKy_ViPham!C:C, "T31")</f>
        <v>100</v>
      </c>
      <c r="AW42" s="6">
        <f>100 + SUMIFS(NhatKy_ViPham!J:J, NhatKy_ViPham!E:E, "11_Ly_B", NhatKy_ViPham!F:F, B42, NhatKy_ViPham!C:C, "T32") - SUMIFS(NhatKy_ViPham!K:K, NhatKy_ViPham!E:E, "11_Ly_B", NhatKy_ViPham!F:F, B42, NhatKy_ViPham!C:C, "T32")</f>
        <v>100</v>
      </c>
      <c r="AX42" s="6">
        <f>100 + SUMIFS(NhatKy_ViPham!J:J, NhatKy_ViPham!E:E, "11_Ly_B", NhatKy_ViPham!F:F, B42, NhatKy_ViPham!C:C, "T33") - SUMIFS(NhatKy_ViPham!K:K, NhatKy_ViPham!E:E, "11_Ly_B", NhatKy_ViPham!F:F, B42, NhatKy_ViPham!C:C, "T33")</f>
        <v>100</v>
      </c>
      <c r="AY42" s="6">
        <f>100 + SUMIFS(NhatKy_ViPham!J:J, NhatKy_ViPham!E:E, "11_Ly_B", NhatKy_ViPham!F:F, B42, NhatKy_ViPham!C:C, "T34") - SUMIFS(NhatKy_ViPham!K:K, NhatKy_ViPham!E:E, "11_Ly_B", NhatKy_ViPham!F:F, B42, NhatKy_ViPham!C:C, "T34")</f>
        <v>100</v>
      </c>
      <c r="AZ42" s="6">
        <f>100 + SUMIFS(NhatKy_ViPham!J:J, NhatKy_ViPham!E:E, "11_Ly_B", NhatKy_ViPham!F:F, B42, NhatKy_ViPham!C:C, "T35") - SUMIFS(NhatKy_ViPham!K:K, NhatKy_ViPham!E:E, "11_Ly_B", NhatKy_ViPham!F:F, B42, NhatKy_ViPham!C:C, "T35")</f>
        <v>100</v>
      </c>
      <c r="BA42" s="12">
        <f t="shared" si="0"/>
        <v>100</v>
      </c>
      <c r="BB42" s="11" t="s">
        <v>430</v>
      </c>
      <c r="BC42" s="16" t="str">
        <f t="shared" si="1"/>
        <v>Tốt</v>
      </c>
      <c r="BD42" s="15" t="str">
        <f t="shared" si="2"/>
        <v>🟢 BÌNH THƯỜNG</v>
      </c>
    </row>
    <row r="43" spans="1:56" x14ac:dyDescent="0.25">
      <c r="A43" s="4">
        <v>35</v>
      </c>
      <c r="B43" s="10" t="s">
        <v>1627</v>
      </c>
      <c r="C43" s="4" t="s">
        <v>1628</v>
      </c>
      <c r="D43" s="4" t="s">
        <v>429</v>
      </c>
      <c r="E43" s="11" t="s">
        <v>430</v>
      </c>
      <c r="F43" s="7">
        <f>SUMIFS(NhatKy_ViPham!K:K, NhatKy_ViPham!E:E, "11_Ly_B", NhatKy_ViPham!F:F, B43, NhatKy_ViPham!H:H, "L01")</f>
        <v>0</v>
      </c>
      <c r="G43" s="7">
        <f>SUMIFS(NhatKy_ViPham!K:K, NhatKy_ViPham!E:E, "11_Ly_B", NhatKy_ViPham!F:F, B43, NhatKy_ViPham!H:H, "L02")</f>
        <v>0</v>
      </c>
      <c r="H43" s="7">
        <f>SUMIFS(NhatKy_ViPham!K:K, NhatKy_ViPham!E:E, "11_Ly_B", NhatKy_ViPham!F:F, B43, NhatKy_ViPham!H:H, "L03")</f>
        <v>0</v>
      </c>
      <c r="I43" s="7">
        <f>SUMIFS(NhatKy_ViPham!K:K, NhatKy_ViPham!E:E, "11_Ly_B", NhatKy_ViPham!F:F, B43, NhatKy_ViPham!H:H, "L04")</f>
        <v>0</v>
      </c>
      <c r="J43" s="7">
        <f>SUMIFS(NhatKy_ViPham!K:K, NhatKy_ViPham!E:E, "11_Ly_B", NhatKy_ViPham!F:F, B43, NhatKy_ViPham!H:H, "L05")</f>
        <v>0</v>
      </c>
      <c r="K43" s="7">
        <f>SUMIFS(NhatKy_ViPham!K:K, NhatKy_ViPham!E:E, "11_Ly_B", NhatKy_ViPham!F:F, B43, NhatKy_ViPham!H:H, "L06")</f>
        <v>0</v>
      </c>
      <c r="L43" s="7">
        <f>SUMIFS(NhatKy_ViPham!K:K, NhatKy_ViPham!E:E, "11_Ly_B", NhatKy_ViPham!F:F, B43, NhatKy_ViPham!H:H, "L07")</f>
        <v>0</v>
      </c>
      <c r="M43" s="7">
        <f>SUMIFS(NhatKy_ViPham!K:K, NhatKy_ViPham!E:E, "11_Ly_B", NhatKy_ViPham!F:F, B43, NhatKy_ViPham!H:H, "L08")</f>
        <v>0</v>
      </c>
      <c r="N43" s="7">
        <f>SUMIFS(NhatKy_ViPham!K:K, NhatKy_ViPham!E:E, "11_Ly_B", NhatKy_ViPham!F:F, B43, NhatKy_ViPham!H:H, "L09")</f>
        <v>0</v>
      </c>
      <c r="O43" s="7">
        <f>SUMIFS(NhatKy_ViPham!K:K, NhatKy_ViPham!E:E, "11_Ly_B", NhatKy_ViPham!F:F, B43, NhatKy_ViPham!H:H, "L10")</f>
        <v>0</v>
      </c>
      <c r="P43" s="12">
        <f>SUMIFS(NhatKy_ViPham!J:J, NhatKy_ViPham!E:E, "11_Ly_B", NhatKy_ViPham!F:F, B43)</f>
        <v>0</v>
      </c>
      <c r="Q43" s="13">
        <f>SUMIFS(NhatKy_ViPham!K:K, NhatKy_ViPham!E:E, "11_Ly_B", NhatKy_ViPham!F:F, B43)</f>
        <v>0</v>
      </c>
      <c r="R43" s="7">
        <f>100 + SUMIFS(NhatKy_ViPham!J:J, NhatKy_ViPham!E:E, "11_Ly_B", NhatKy_ViPham!F:F, B43, NhatKy_ViPham!C:C, "T1") - SUMIFS(NhatKy_ViPham!K:K, NhatKy_ViPham!E:E, "11_Ly_B", NhatKy_ViPham!F:F, B43, NhatKy_ViPham!C:C, "T1")</f>
        <v>100</v>
      </c>
      <c r="S43" s="7">
        <f>100 + SUMIFS(NhatKy_ViPham!J:J, NhatKy_ViPham!E:E, "11_Ly_B", NhatKy_ViPham!F:F, B43, NhatKy_ViPham!C:C, "T2") - SUMIFS(NhatKy_ViPham!K:K, NhatKy_ViPham!E:E, "11_Ly_B", NhatKy_ViPham!F:F, B43, NhatKy_ViPham!C:C, "T2")</f>
        <v>100</v>
      </c>
      <c r="T43" s="7">
        <f>100 + SUMIFS(NhatKy_ViPham!J:J, NhatKy_ViPham!E:E, "11_Ly_B", NhatKy_ViPham!F:F, B43, NhatKy_ViPham!C:C, "T3") - SUMIFS(NhatKy_ViPham!K:K, NhatKy_ViPham!E:E, "11_Ly_B", NhatKy_ViPham!F:F, B43, NhatKy_ViPham!C:C, "T3")</f>
        <v>100</v>
      </c>
      <c r="U43" s="7">
        <f>100 + SUMIFS(NhatKy_ViPham!J:J, NhatKy_ViPham!E:E, "11_Ly_B", NhatKy_ViPham!F:F, B43, NhatKy_ViPham!C:C, "T4") - SUMIFS(NhatKy_ViPham!K:K, NhatKy_ViPham!E:E, "11_Ly_B", NhatKy_ViPham!F:F, B43, NhatKy_ViPham!C:C, "T4")</f>
        <v>100</v>
      </c>
      <c r="V43" s="7">
        <f>100 + SUMIFS(NhatKy_ViPham!J:J, NhatKy_ViPham!E:E, "11_Ly_B", NhatKy_ViPham!F:F, B43, NhatKy_ViPham!C:C, "T5") - SUMIFS(NhatKy_ViPham!K:K, NhatKy_ViPham!E:E, "11_Ly_B", NhatKy_ViPham!F:F, B43, NhatKy_ViPham!C:C, "T5")</f>
        <v>100</v>
      </c>
      <c r="W43" s="7">
        <f>100 + SUMIFS(NhatKy_ViPham!J:J, NhatKy_ViPham!E:E, "11_Ly_B", NhatKy_ViPham!F:F, B43, NhatKy_ViPham!C:C, "T6") - SUMIFS(NhatKy_ViPham!K:K, NhatKy_ViPham!E:E, "11_Ly_B", NhatKy_ViPham!F:F, B43, NhatKy_ViPham!C:C, "T6")</f>
        <v>100</v>
      </c>
      <c r="X43" s="7">
        <f>100 + SUMIFS(NhatKy_ViPham!J:J, NhatKy_ViPham!E:E, "11_Ly_B", NhatKy_ViPham!F:F, B43, NhatKy_ViPham!C:C, "T7") - SUMIFS(NhatKy_ViPham!K:K, NhatKy_ViPham!E:E, "11_Ly_B", NhatKy_ViPham!F:F, B43, NhatKy_ViPham!C:C, "T7")</f>
        <v>100</v>
      </c>
      <c r="Y43" s="7">
        <f>100 + SUMIFS(NhatKy_ViPham!J:J, NhatKy_ViPham!E:E, "11_Ly_B", NhatKy_ViPham!F:F, B43, NhatKy_ViPham!C:C, "T8") - SUMIFS(NhatKy_ViPham!K:K, NhatKy_ViPham!E:E, "11_Ly_B", NhatKy_ViPham!F:F, B43, NhatKy_ViPham!C:C, "T8")</f>
        <v>100</v>
      </c>
      <c r="Z43" s="7">
        <f>100 + SUMIFS(NhatKy_ViPham!J:J, NhatKy_ViPham!E:E, "11_Ly_B", NhatKy_ViPham!F:F, B43, NhatKy_ViPham!C:C, "T9") - SUMIFS(NhatKy_ViPham!K:K, NhatKy_ViPham!E:E, "11_Ly_B", NhatKy_ViPham!F:F, B43, NhatKy_ViPham!C:C, "T9")</f>
        <v>100</v>
      </c>
      <c r="AA43" s="7">
        <f>100 + SUMIFS(NhatKy_ViPham!J:J, NhatKy_ViPham!E:E, "11_Ly_B", NhatKy_ViPham!F:F, B43, NhatKy_ViPham!C:C, "T10") - SUMIFS(NhatKy_ViPham!K:K, NhatKy_ViPham!E:E, "11_Ly_B", NhatKy_ViPham!F:F, B43, NhatKy_ViPham!C:C, "T10")</f>
        <v>100</v>
      </c>
      <c r="AB43" s="7">
        <f>100 + SUMIFS(NhatKy_ViPham!J:J, NhatKy_ViPham!E:E, "11_Ly_B", NhatKy_ViPham!F:F, B43, NhatKy_ViPham!C:C, "T11") - SUMIFS(NhatKy_ViPham!K:K, NhatKy_ViPham!E:E, "11_Ly_B", NhatKy_ViPham!F:F, B43, NhatKy_ViPham!C:C, "T11")</f>
        <v>100</v>
      </c>
      <c r="AC43" s="7">
        <f>100 + SUMIFS(NhatKy_ViPham!J:J, NhatKy_ViPham!E:E, "11_Ly_B", NhatKy_ViPham!F:F, B43, NhatKy_ViPham!C:C, "T12") - SUMIFS(NhatKy_ViPham!K:K, NhatKy_ViPham!E:E, "11_Ly_B", NhatKy_ViPham!F:F, B43, NhatKy_ViPham!C:C, "T12")</f>
        <v>100</v>
      </c>
      <c r="AD43" s="7">
        <f>100 + SUMIFS(NhatKy_ViPham!J:J, NhatKy_ViPham!E:E, "11_Ly_B", NhatKy_ViPham!F:F, B43, NhatKy_ViPham!C:C, "T13") - SUMIFS(NhatKy_ViPham!K:K, NhatKy_ViPham!E:E, "11_Ly_B", NhatKy_ViPham!F:F, B43, NhatKy_ViPham!C:C, "T13")</f>
        <v>100</v>
      </c>
      <c r="AE43" s="7">
        <f>100 + SUMIFS(NhatKy_ViPham!J:J, NhatKy_ViPham!E:E, "11_Ly_B", NhatKy_ViPham!F:F, B43, NhatKy_ViPham!C:C, "T14") - SUMIFS(NhatKy_ViPham!K:K, NhatKy_ViPham!E:E, "11_Ly_B", NhatKy_ViPham!F:F, B43, NhatKy_ViPham!C:C, "T14")</f>
        <v>100</v>
      </c>
      <c r="AF43" s="7">
        <f>100 + SUMIFS(NhatKy_ViPham!J:J, NhatKy_ViPham!E:E, "11_Ly_B", NhatKy_ViPham!F:F, B43, NhatKy_ViPham!C:C, "T15") - SUMIFS(NhatKy_ViPham!K:K, NhatKy_ViPham!E:E, "11_Ly_B", NhatKy_ViPham!F:F, B43, NhatKy_ViPham!C:C, "T15")</f>
        <v>100</v>
      </c>
      <c r="AG43" s="7">
        <f>100 + SUMIFS(NhatKy_ViPham!J:J, NhatKy_ViPham!E:E, "11_Ly_B", NhatKy_ViPham!F:F, B43, NhatKy_ViPham!C:C, "T16") - SUMIFS(NhatKy_ViPham!K:K, NhatKy_ViPham!E:E, "11_Ly_B", NhatKy_ViPham!F:F, B43, NhatKy_ViPham!C:C, "T16")</f>
        <v>100</v>
      </c>
      <c r="AH43" s="7">
        <f>100 + SUMIFS(NhatKy_ViPham!J:J, NhatKy_ViPham!E:E, "11_Ly_B", NhatKy_ViPham!F:F, B43, NhatKy_ViPham!C:C, "T17") - SUMIFS(NhatKy_ViPham!K:K, NhatKy_ViPham!E:E, "11_Ly_B", NhatKy_ViPham!F:F, B43, NhatKy_ViPham!C:C, "T17")</f>
        <v>100</v>
      </c>
      <c r="AI43" s="7">
        <f>100 + SUMIFS(NhatKy_ViPham!J:J, NhatKy_ViPham!E:E, "11_Ly_B", NhatKy_ViPham!F:F, B43, NhatKy_ViPham!C:C, "T18") - SUMIFS(NhatKy_ViPham!K:K, NhatKy_ViPham!E:E, "11_Ly_B", NhatKy_ViPham!F:F, B43, NhatKy_ViPham!C:C, "T18")</f>
        <v>100</v>
      </c>
      <c r="AJ43" s="7">
        <f>100 + SUMIFS(NhatKy_ViPham!J:J, NhatKy_ViPham!E:E, "11_Ly_B", NhatKy_ViPham!F:F, B43, NhatKy_ViPham!C:C, "T19") - SUMIFS(NhatKy_ViPham!K:K, NhatKy_ViPham!E:E, "11_Ly_B", NhatKy_ViPham!F:F, B43, NhatKy_ViPham!C:C, "T19")</f>
        <v>100</v>
      </c>
      <c r="AK43" s="7">
        <f>100 + SUMIFS(NhatKy_ViPham!J:J, NhatKy_ViPham!E:E, "11_Ly_B", NhatKy_ViPham!F:F, B43, NhatKy_ViPham!C:C, "T20") - SUMIFS(NhatKy_ViPham!K:K, NhatKy_ViPham!E:E, "11_Ly_B", NhatKy_ViPham!F:F, B43, NhatKy_ViPham!C:C, "T20")</f>
        <v>100</v>
      </c>
      <c r="AL43" s="7">
        <f>100 + SUMIFS(NhatKy_ViPham!J:J, NhatKy_ViPham!E:E, "11_Ly_B", NhatKy_ViPham!F:F, B43, NhatKy_ViPham!C:C, "T21") - SUMIFS(NhatKy_ViPham!K:K, NhatKy_ViPham!E:E, "11_Ly_B", NhatKy_ViPham!F:F, B43, NhatKy_ViPham!C:C, "T21")</f>
        <v>100</v>
      </c>
      <c r="AM43" s="7">
        <f>100 + SUMIFS(NhatKy_ViPham!J:J, NhatKy_ViPham!E:E, "11_Ly_B", NhatKy_ViPham!F:F, B43, NhatKy_ViPham!C:C, "T22") - SUMIFS(NhatKy_ViPham!K:K, NhatKy_ViPham!E:E, "11_Ly_B", NhatKy_ViPham!F:F, B43, NhatKy_ViPham!C:C, "T22")</f>
        <v>100</v>
      </c>
      <c r="AN43" s="7">
        <f>100 + SUMIFS(NhatKy_ViPham!J:J, NhatKy_ViPham!E:E, "11_Ly_B", NhatKy_ViPham!F:F, B43, NhatKy_ViPham!C:C, "T23") - SUMIFS(NhatKy_ViPham!K:K, NhatKy_ViPham!E:E, "11_Ly_B", NhatKy_ViPham!F:F, B43, NhatKy_ViPham!C:C, "T23")</f>
        <v>100</v>
      </c>
      <c r="AO43" s="7">
        <f>100 + SUMIFS(NhatKy_ViPham!J:J, NhatKy_ViPham!E:E, "11_Ly_B", NhatKy_ViPham!F:F, B43, NhatKy_ViPham!C:C, "T24") - SUMIFS(NhatKy_ViPham!K:K, NhatKy_ViPham!E:E, "11_Ly_B", NhatKy_ViPham!F:F, B43, NhatKy_ViPham!C:C, "T24")</f>
        <v>100</v>
      </c>
      <c r="AP43" s="7">
        <f>100 + SUMIFS(NhatKy_ViPham!J:J, NhatKy_ViPham!E:E, "11_Ly_B", NhatKy_ViPham!F:F, B43, NhatKy_ViPham!C:C, "T25") - SUMIFS(NhatKy_ViPham!K:K, NhatKy_ViPham!E:E, "11_Ly_B", NhatKy_ViPham!F:F, B43, NhatKy_ViPham!C:C, "T25")</f>
        <v>100</v>
      </c>
      <c r="AQ43" s="7">
        <f>100 + SUMIFS(NhatKy_ViPham!J:J, NhatKy_ViPham!E:E, "11_Ly_B", NhatKy_ViPham!F:F, B43, NhatKy_ViPham!C:C, "T26") - SUMIFS(NhatKy_ViPham!K:K, NhatKy_ViPham!E:E, "11_Ly_B", NhatKy_ViPham!F:F, B43, NhatKy_ViPham!C:C, "T26")</f>
        <v>100</v>
      </c>
      <c r="AR43" s="7">
        <f>100 + SUMIFS(NhatKy_ViPham!J:J, NhatKy_ViPham!E:E, "11_Ly_B", NhatKy_ViPham!F:F, B43, NhatKy_ViPham!C:C, "T27") - SUMIFS(NhatKy_ViPham!K:K, NhatKy_ViPham!E:E, "11_Ly_B", NhatKy_ViPham!F:F, B43, NhatKy_ViPham!C:C, "T27")</f>
        <v>100</v>
      </c>
      <c r="AS43" s="7">
        <f>100 + SUMIFS(NhatKy_ViPham!J:J, NhatKy_ViPham!E:E, "11_Ly_B", NhatKy_ViPham!F:F, B43, NhatKy_ViPham!C:C, "T28") - SUMIFS(NhatKy_ViPham!K:K, NhatKy_ViPham!E:E, "11_Ly_B", NhatKy_ViPham!F:F, B43, NhatKy_ViPham!C:C, "T28")</f>
        <v>100</v>
      </c>
      <c r="AT43" s="7">
        <f>100 + SUMIFS(NhatKy_ViPham!J:J, NhatKy_ViPham!E:E, "11_Ly_B", NhatKy_ViPham!F:F, B43, NhatKy_ViPham!C:C, "T29") - SUMIFS(NhatKy_ViPham!K:K, NhatKy_ViPham!E:E, "11_Ly_B", NhatKy_ViPham!F:F, B43, NhatKy_ViPham!C:C, "T29")</f>
        <v>100</v>
      </c>
      <c r="AU43" s="7">
        <f>100 + SUMIFS(NhatKy_ViPham!J:J, NhatKy_ViPham!E:E, "11_Ly_B", NhatKy_ViPham!F:F, B43, NhatKy_ViPham!C:C, "T30") - SUMIFS(NhatKy_ViPham!K:K, NhatKy_ViPham!E:E, "11_Ly_B", NhatKy_ViPham!F:F, B43, NhatKy_ViPham!C:C, "T30")</f>
        <v>100</v>
      </c>
      <c r="AV43" s="7">
        <f>100 + SUMIFS(NhatKy_ViPham!J:J, NhatKy_ViPham!E:E, "11_Ly_B", NhatKy_ViPham!F:F, B43, NhatKy_ViPham!C:C, "T31") - SUMIFS(NhatKy_ViPham!K:K, NhatKy_ViPham!E:E, "11_Ly_B", NhatKy_ViPham!F:F, B43, NhatKy_ViPham!C:C, "T31")</f>
        <v>100</v>
      </c>
      <c r="AW43" s="7">
        <f>100 + SUMIFS(NhatKy_ViPham!J:J, NhatKy_ViPham!E:E, "11_Ly_B", NhatKy_ViPham!F:F, B43, NhatKy_ViPham!C:C, "T32") - SUMIFS(NhatKy_ViPham!K:K, NhatKy_ViPham!E:E, "11_Ly_B", NhatKy_ViPham!F:F, B43, NhatKy_ViPham!C:C, "T32")</f>
        <v>100</v>
      </c>
      <c r="AX43" s="7">
        <f>100 + SUMIFS(NhatKy_ViPham!J:J, NhatKy_ViPham!E:E, "11_Ly_B", NhatKy_ViPham!F:F, B43, NhatKy_ViPham!C:C, "T33") - SUMIFS(NhatKy_ViPham!K:K, NhatKy_ViPham!E:E, "11_Ly_B", NhatKy_ViPham!F:F, B43, NhatKy_ViPham!C:C, "T33")</f>
        <v>100</v>
      </c>
      <c r="AY43" s="7">
        <f>100 + SUMIFS(NhatKy_ViPham!J:J, NhatKy_ViPham!E:E, "11_Ly_B", NhatKy_ViPham!F:F, B43, NhatKy_ViPham!C:C, "T34") - SUMIFS(NhatKy_ViPham!K:K, NhatKy_ViPham!E:E, "11_Ly_B", NhatKy_ViPham!F:F, B43, NhatKy_ViPham!C:C, "T34")</f>
        <v>100</v>
      </c>
      <c r="AZ43" s="7">
        <f>100 + SUMIFS(NhatKy_ViPham!J:J, NhatKy_ViPham!E:E, "11_Ly_B", NhatKy_ViPham!F:F, B43, NhatKy_ViPham!C:C, "T35") - SUMIFS(NhatKy_ViPham!K:K, NhatKy_ViPham!E:E, "11_Ly_B", NhatKy_ViPham!F:F, B43, NhatKy_ViPham!C:C, "T35")</f>
        <v>100</v>
      </c>
      <c r="BA43" s="12">
        <f t="shared" si="0"/>
        <v>100</v>
      </c>
      <c r="BB43" s="11" t="s">
        <v>430</v>
      </c>
      <c r="BC43" s="14" t="str">
        <f t="shared" si="1"/>
        <v>Tốt</v>
      </c>
      <c r="BD43" s="10" t="str">
        <f t="shared" si="2"/>
        <v>🟢 BÌNH THƯỜNG</v>
      </c>
    </row>
  </sheetData>
  <mergeCells count="42">
    <mergeCell ref="A4:B4"/>
    <mergeCell ref="G4:H4"/>
    <mergeCell ref="BB7:BB8"/>
    <mergeCell ref="I4:J4"/>
    <mergeCell ref="BD7:BD8"/>
    <mergeCell ref="B7:B8"/>
    <mergeCell ref="F7:F8"/>
    <mergeCell ref="L7:L8"/>
    <mergeCell ref="K4:L4"/>
    <mergeCell ref="N7:N8"/>
    <mergeCell ref="BC7:BC8"/>
    <mergeCell ref="C4:D4"/>
    <mergeCell ref="AX7:AZ7"/>
    <mergeCell ref="E4:F4"/>
    <mergeCell ref="D7:D8"/>
    <mergeCell ref="AT7:AW7"/>
    <mergeCell ref="AH7:AK7"/>
    <mergeCell ref="BA7:BA8"/>
    <mergeCell ref="M7:M8"/>
    <mergeCell ref="AP7:AS7"/>
    <mergeCell ref="AL7:AO7"/>
    <mergeCell ref="O7:O8"/>
    <mergeCell ref="Q7:Q8"/>
    <mergeCell ref="R7:U7"/>
    <mergeCell ref="Z7:AC7"/>
    <mergeCell ref="V7:Y7"/>
    <mergeCell ref="P7:P8"/>
    <mergeCell ref="A7:A8"/>
    <mergeCell ref="G7:G8"/>
    <mergeCell ref="I7:I8"/>
    <mergeCell ref="A5:B5"/>
    <mergeCell ref="AD7:AG7"/>
    <mergeCell ref="I5:J5"/>
    <mergeCell ref="E7:E8"/>
    <mergeCell ref="K7:K8"/>
    <mergeCell ref="E5:F5"/>
    <mergeCell ref="K5:L5"/>
    <mergeCell ref="H7:H8"/>
    <mergeCell ref="J7:J8"/>
    <mergeCell ref="G5:H5"/>
    <mergeCell ref="C7:C8"/>
    <mergeCell ref="C5:D5"/>
  </mergeCells>
  <dataValidations count="1">
    <dataValidation type="list" allowBlank="1" sqref="E9:E43 BB9:BB43" xr:uid="{00000000-0002-0000-1A00-000000000000}">
      <formula1>"Không,Có"</formula1>
    </dataValidation>
  </dataValidations>
  <hyperlinks>
    <hyperlink ref="AX1" location="'TOC_HuongDan'!A1" display="🏠 về Mục Lục" xr:uid="{00000000-0004-0000-1A00-000000000000}"/>
    <hyperlink ref="AX2" location="'NhatKy_ViPham'!A4" display="📋 Nhật Ký Vi Phạm Lớp 11_Ly_B" xr:uid="{00000000-0004-0000-1A00-000001000000}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BD43"/>
  <sheetViews>
    <sheetView showGridLines="0" workbookViewId="0"/>
  </sheetViews>
  <sheetFormatPr defaultRowHeight="15" x14ac:dyDescent="0.25"/>
  <cols>
    <col min="1" max="1" width="6" customWidth="1"/>
    <col min="2" max="2" width="25" customWidth="1"/>
    <col min="3" max="3" width="12" customWidth="1"/>
    <col min="4" max="5" width="10" customWidth="1"/>
    <col min="6" max="17" width="16" customWidth="1"/>
    <col min="18" max="52" width="7" customWidth="1"/>
    <col min="53" max="55" width="14" customWidth="1"/>
    <col min="56" max="56" width="22" customWidth="1"/>
  </cols>
  <sheetData>
    <row r="1" spans="1:56" ht="21" x14ac:dyDescent="0.35">
      <c r="A1" s="1" t="s">
        <v>1629</v>
      </c>
      <c r="AX1" s="8" t="s">
        <v>358</v>
      </c>
    </row>
    <row r="2" spans="1:56" x14ac:dyDescent="0.25">
      <c r="A2" s="2" t="s">
        <v>1630</v>
      </c>
      <c r="AX2" s="8" t="s">
        <v>1631</v>
      </c>
    </row>
    <row r="4" spans="1:56" x14ac:dyDescent="0.25">
      <c r="A4" s="55" t="s">
        <v>361</v>
      </c>
      <c r="B4" s="50"/>
      <c r="C4" s="55" t="s">
        <v>362</v>
      </c>
      <c r="D4" s="50"/>
      <c r="E4" s="55" t="s">
        <v>363</v>
      </c>
      <c r="F4" s="50"/>
      <c r="G4" s="55" t="s">
        <v>364</v>
      </c>
      <c r="H4" s="50"/>
      <c r="I4" s="55" t="s">
        <v>365</v>
      </c>
      <c r="J4" s="50"/>
      <c r="K4" s="55" t="s">
        <v>366</v>
      </c>
      <c r="L4" s="50"/>
    </row>
    <row r="5" spans="1:56" x14ac:dyDescent="0.25">
      <c r="A5" s="49">
        <f>COUNTA(A9:A43)</f>
        <v>35</v>
      </c>
      <c r="B5" s="50"/>
      <c r="C5" s="53">
        <f>COUNTIF(BC9:BC43, "Tốt")</f>
        <v>35</v>
      </c>
      <c r="D5" s="50"/>
      <c r="E5" s="49">
        <f>COUNTIF(BC9:BC43, "Khá")</f>
        <v>0</v>
      </c>
      <c r="F5" s="50"/>
      <c r="G5" s="49">
        <f>COUNTIF(BC9:BC43, "Đạt")</f>
        <v>0</v>
      </c>
      <c r="H5" s="50"/>
      <c r="I5" s="52">
        <f>COUNTIF(BC9:BC43, "Chưa đạt")</f>
        <v>0</v>
      </c>
      <c r="J5" s="50"/>
      <c r="K5" s="53">
        <f>ROUND(AVERAGE(BA9:BA43), 1)</f>
        <v>100</v>
      </c>
      <c r="L5" s="50"/>
    </row>
    <row r="7" spans="1:56" x14ac:dyDescent="0.25">
      <c r="A7" s="46" t="s">
        <v>3</v>
      </c>
      <c r="B7" s="46" t="s">
        <v>303</v>
      </c>
      <c r="C7" s="46" t="s">
        <v>367</v>
      </c>
      <c r="D7" s="46" t="s">
        <v>368</v>
      </c>
      <c r="E7" s="46" t="s">
        <v>369</v>
      </c>
      <c r="F7" s="48" t="s">
        <v>370</v>
      </c>
      <c r="G7" s="48" t="s">
        <v>371</v>
      </c>
      <c r="H7" s="48" t="s">
        <v>372</v>
      </c>
      <c r="I7" s="48" t="s">
        <v>373</v>
      </c>
      <c r="J7" s="48" t="s">
        <v>374</v>
      </c>
      <c r="K7" s="48" t="s">
        <v>375</v>
      </c>
      <c r="L7" s="48" t="s">
        <v>376</v>
      </c>
      <c r="M7" s="48" t="s">
        <v>377</v>
      </c>
      <c r="N7" s="48" t="s">
        <v>378</v>
      </c>
      <c r="O7" s="48" t="s">
        <v>379</v>
      </c>
      <c r="P7" s="54" t="s">
        <v>380</v>
      </c>
      <c r="Q7" s="48" t="s">
        <v>381</v>
      </c>
      <c r="R7" s="46" t="s">
        <v>382</v>
      </c>
      <c r="S7" s="51"/>
      <c r="T7" s="51"/>
      <c r="U7" s="51"/>
      <c r="V7" s="46" t="s">
        <v>383</v>
      </c>
      <c r="W7" s="51"/>
      <c r="X7" s="51"/>
      <c r="Y7" s="51"/>
      <c r="Z7" s="46" t="s">
        <v>384</v>
      </c>
      <c r="AA7" s="51"/>
      <c r="AB7" s="51"/>
      <c r="AC7" s="51"/>
      <c r="AD7" s="46" t="s">
        <v>385</v>
      </c>
      <c r="AE7" s="51"/>
      <c r="AF7" s="51"/>
      <c r="AG7" s="51"/>
      <c r="AH7" s="46" t="s">
        <v>386</v>
      </c>
      <c r="AI7" s="51"/>
      <c r="AJ7" s="51"/>
      <c r="AK7" s="51"/>
      <c r="AL7" s="46" t="s">
        <v>387</v>
      </c>
      <c r="AM7" s="51"/>
      <c r="AN7" s="51"/>
      <c r="AO7" s="51"/>
      <c r="AP7" s="46" t="s">
        <v>388</v>
      </c>
      <c r="AQ7" s="51"/>
      <c r="AR7" s="51"/>
      <c r="AS7" s="51"/>
      <c r="AT7" s="46" t="s">
        <v>389</v>
      </c>
      <c r="AU7" s="51"/>
      <c r="AV7" s="51"/>
      <c r="AW7" s="51"/>
      <c r="AX7" s="46" t="s">
        <v>390</v>
      </c>
      <c r="AY7" s="51"/>
      <c r="AZ7" s="51"/>
      <c r="BA7" s="46" t="s">
        <v>391</v>
      </c>
      <c r="BB7" s="46" t="s">
        <v>392</v>
      </c>
      <c r="BC7" s="46" t="s">
        <v>393</v>
      </c>
      <c r="BD7" s="46" t="s">
        <v>394</v>
      </c>
    </row>
    <row r="8" spans="1:56" x14ac:dyDescent="0.25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9" t="s">
        <v>311</v>
      </c>
      <c r="S8" s="9" t="s">
        <v>348</v>
      </c>
      <c r="T8" s="9" t="s">
        <v>395</v>
      </c>
      <c r="U8" s="9" t="s">
        <v>396</v>
      </c>
      <c r="V8" s="9" t="s">
        <v>397</v>
      </c>
      <c r="W8" s="9" t="s">
        <v>398</v>
      </c>
      <c r="X8" s="9" t="s">
        <v>399</v>
      </c>
      <c r="Y8" s="9" t="s">
        <v>400</v>
      </c>
      <c r="Z8" s="9" t="s">
        <v>401</v>
      </c>
      <c r="AA8" s="9" t="s">
        <v>402</v>
      </c>
      <c r="AB8" s="9" t="s">
        <v>403</v>
      </c>
      <c r="AC8" s="9" t="s">
        <v>404</v>
      </c>
      <c r="AD8" s="9" t="s">
        <v>405</v>
      </c>
      <c r="AE8" s="9" t="s">
        <v>406</v>
      </c>
      <c r="AF8" s="9" t="s">
        <v>407</v>
      </c>
      <c r="AG8" s="9" t="s">
        <v>408</v>
      </c>
      <c r="AH8" s="9" t="s">
        <v>409</v>
      </c>
      <c r="AI8" s="9" t="s">
        <v>410</v>
      </c>
      <c r="AJ8" s="9" t="s">
        <v>411</v>
      </c>
      <c r="AK8" s="9" t="s">
        <v>412</v>
      </c>
      <c r="AL8" s="9" t="s">
        <v>413</v>
      </c>
      <c r="AM8" s="9" t="s">
        <v>414</v>
      </c>
      <c r="AN8" s="9" t="s">
        <v>415</v>
      </c>
      <c r="AO8" s="9" t="s">
        <v>416</v>
      </c>
      <c r="AP8" s="9" t="s">
        <v>417</v>
      </c>
      <c r="AQ8" s="9" t="s">
        <v>418</v>
      </c>
      <c r="AR8" s="9" t="s">
        <v>419</v>
      </c>
      <c r="AS8" s="9" t="s">
        <v>420</v>
      </c>
      <c r="AT8" s="9" t="s">
        <v>421</v>
      </c>
      <c r="AU8" s="9" t="s">
        <v>422</v>
      </c>
      <c r="AV8" s="9" t="s">
        <v>423</v>
      </c>
      <c r="AW8" s="9" t="s">
        <v>424</v>
      </c>
      <c r="AX8" s="9" t="s">
        <v>425</v>
      </c>
      <c r="AY8" s="9" t="s">
        <v>426</v>
      </c>
      <c r="AZ8" s="9" t="s">
        <v>427</v>
      </c>
      <c r="BA8" s="47"/>
      <c r="BB8" s="47"/>
      <c r="BC8" s="47"/>
      <c r="BD8" s="47"/>
    </row>
    <row r="9" spans="1:56" x14ac:dyDescent="0.25">
      <c r="A9" s="4">
        <v>1</v>
      </c>
      <c r="B9" s="10" t="s">
        <v>1632</v>
      </c>
      <c r="C9" s="4" t="s">
        <v>1633</v>
      </c>
      <c r="D9" s="4" t="s">
        <v>429</v>
      </c>
      <c r="E9" s="11" t="s">
        <v>430</v>
      </c>
      <c r="F9" s="7">
        <f>SUMIFS(NhatKy_ViPham!K:K, NhatKy_ViPham!E:E, "11_Hoa_A", NhatKy_ViPham!F:F, B9, NhatKy_ViPham!H:H, "L01")</f>
        <v>0</v>
      </c>
      <c r="G9" s="7">
        <f>SUMIFS(NhatKy_ViPham!K:K, NhatKy_ViPham!E:E, "11_Hoa_A", NhatKy_ViPham!F:F, B9, NhatKy_ViPham!H:H, "L02")</f>
        <v>0</v>
      </c>
      <c r="H9" s="7">
        <f>SUMIFS(NhatKy_ViPham!K:K, NhatKy_ViPham!E:E, "11_Hoa_A", NhatKy_ViPham!F:F, B9, NhatKy_ViPham!H:H, "L03")</f>
        <v>0</v>
      </c>
      <c r="I9" s="7">
        <f>SUMIFS(NhatKy_ViPham!K:K, NhatKy_ViPham!E:E, "11_Hoa_A", NhatKy_ViPham!F:F, B9, NhatKy_ViPham!H:H, "L04")</f>
        <v>0</v>
      </c>
      <c r="J9" s="7">
        <f>SUMIFS(NhatKy_ViPham!K:K, NhatKy_ViPham!E:E, "11_Hoa_A", NhatKy_ViPham!F:F, B9, NhatKy_ViPham!H:H, "L05")</f>
        <v>0</v>
      </c>
      <c r="K9" s="7">
        <f>SUMIFS(NhatKy_ViPham!K:K, NhatKy_ViPham!E:E, "11_Hoa_A", NhatKy_ViPham!F:F, B9, NhatKy_ViPham!H:H, "L06")</f>
        <v>0</v>
      </c>
      <c r="L9" s="7">
        <f>SUMIFS(NhatKy_ViPham!K:K, NhatKy_ViPham!E:E, "11_Hoa_A", NhatKy_ViPham!F:F, B9, NhatKy_ViPham!H:H, "L07")</f>
        <v>0</v>
      </c>
      <c r="M9" s="7">
        <f>SUMIFS(NhatKy_ViPham!K:K, NhatKy_ViPham!E:E, "11_Hoa_A", NhatKy_ViPham!F:F, B9, NhatKy_ViPham!H:H, "L08")</f>
        <v>0</v>
      </c>
      <c r="N9" s="7">
        <f>SUMIFS(NhatKy_ViPham!K:K, NhatKy_ViPham!E:E, "11_Hoa_A", NhatKy_ViPham!F:F, B9, NhatKy_ViPham!H:H, "L09")</f>
        <v>0</v>
      </c>
      <c r="O9" s="7">
        <f>SUMIFS(NhatKy_ViPham!K:K, NhatKy_ViPham!E:E, "11_Hoa_A", NhatKy_ViPham!F:F, B9, NhatKy_ViPham!H:H, "L10")</f>
        <v>0</v>
      </c>
      <c r="P9" s="12">
        <f>SUMIFS(NhatKy_ViPham!J:J, NhatKy_ViPham!E:E, "11_Hoa_A", NhatKy_ViPham!F:F, B9)</f>
        <v>0</v>
      </c>
      <c r="Q9" s="13">
        <f>SUMIFS(NhatKy_ViPham!K:K, NhatKy_ViPham!E:E, "11_Hoa_A", NhatKy_ViPham!F:F, B9)</f>
        <v>0</v>
      </c>
      <c r="R9" s="7">
        <f>100 + SUMIFS(NhatKy_ViPham!J:J, NhatKy_ViPham!E:E, "11_Hoa_A", NhatKy_ViPham!F:F, B9, NhatKy_ViPham!C:C, "T1") - SUMIFS(NhatKy_ViPham!K:K, NhatKy_ViPham!E:E, "11_Hoa_A", NhatKy_ViPham!F:F, B9, NhatKy_ViPham!C:C, "T1")</f>
        <v>100</v>
      </c>
      <c r="S9" s="7">
        <f>100 + SUMIFS(NhatKy_ViPham!J:J, NhatKy_ViPham!E:E, "11_Hoa_A", NhatKy_ViPham!F:F, B9, NhatKy_ViPham!C:C, "T2") - SUMIFS(NhatKy_ViPham!K:K, NhatKy_ViPham!E:E, "11_Hoa_A", NhatKy_ViPham!F:F, B9, NhatKy_ViPham!C:C, "T2")</f>
        <v>100</v>
      </c>
      <c r="T9" s="7">
        <f>100 + SUMIFS(NhatKy_ViPham!J:J, NhatKy_ViPham!E:E, "11_Hoa_A", NhatKy_ViPham!F:F, B9, NhatKy_ViPham!C:C, "T3") - SUMIFS(NhatKy_ViPham!K:K, NhatKy_ViPham!E:E, "11_Hoa_A", NhatKy_ViPham!F:F, B9, NhatKy_ViPham!C:C, "T3")</f>
        <v>100</v>
      </c>
      <c r="U9" s="7">
        <f>100 + SUMIFS(NhatKy_ViPham!J:J, NhatKy_ViPham!E:E, "11_Hoa_A", NhatKy_ViPham!F:F, B9, NhatKy_ViPham!C:C, "T4") - SUMIFS(NhatKy_ViPham!K:K, NhatKy_ViPham!E:E, "11_Hoa_A", NhatKy_ViPham!F:F, B9, NhatKy_ViPham!C:C, "T4")</f>
        <v>100</v>
      </c>
      <c r="V9" s="7">
        <f>100 + SUMIFS(NhatKy_ViPham!J:J, NhatKy_ViPham!E:E, "11_Hoa_A", NhatKy_ViPham!F:F, B9, NhatKy_ViPham!C:C, "T5") - SUMIFS(NhatKy_ViPham!K:K, NhatKy_ViPham!E:E, "11_Hoa_A", NhatKy_ViPham!F:F, B9, NhatKy_ViPham!C:C, "T5")</f>
        <v>100</v>
      </c>
      <c r="W9" s="7">
        <f>100 + SUMIFS(NhatKy_ViPham!J:J, NhatKy_ViPham!E:E, "11_Hoa_A", NhatKy_ViPham!F:F, B9, NhatKy_ViPham!C:C, "T6") - SUMIFS(NhatKy_ViPham!K:K, NhatKy_ViPham!E:E, "11_Hoa_A", NhatKy_ViPham!F:F, B9, NhatKy_ViPham!C:C, "T6")</f>
        <v>100</v>
      </c>
      <c r="X9" s="7">
        <f>100 + SUMIFS(NhatKy_ViPham!J:J, NhatKy_ViPham!E:E, "11_Hoa_A", NhatKy_ViPham!F:F, B9, NhatKy_ViPham!C:C, "T7") - SUMIFS(NhatKy_ViPham!K:K, NhatKy_ViPham!E:E, "11_Hoa_A", NhatKy_ViPham!F:F, B9, NhatKy_ViPham!C:C, "T7")</f>
        <v>100</v>
      </c>
      <c r="Y9" s="7">
        <f>100 + SUMIFS(NhatKy_ViPham!J:J, NhatKy_ViPham!E:E, "11_Hoa_A", NhatKy_ViPham!F:F, B9, NhatKy_ViPham!C:C, "T8") - SUMIFS(NhatKy_ViPham!K:K, NhatKy_ViPham!E:E, "11_Hoa_A", NhatKy_ViPham!F:F, B9, NhatKy_ViPham!C:C, "T8")</f>
        <v>100</v>
      </c>
      <c r="Z9" s="7">
        <f>100 + SUMIFS(NhatKy_ViPham!J:J, NhatKy_ViPham!E:E, "11_Hoa_A", NhatKy_ViPham!F:F, B9, NhatKy_ViPham!C:C, "T9") - SUMIFS(NhatKy_ViPham!K:K, NhatKy_ViPham!E:E, "11_Hoa_A", NhatKy_ViPham!F:F, B9, NhatKy_ViPham!C:C, "T9")</f>
        <v>100</v>
      </c>
      <c r="AA9" s="7">
        <f>100 + SUMIFS(NhatKy_ViPham!J:J, NhatKy_ViPham!E:E, "11_Hoa_A", NhatKy_ViPham!F:F, B9, NhatKy_ViPham!C:C, "T10") - SUMIFS(NhatKy_ViPham!K:K, NhatKy_ViPham!E:E, "11_Hoa_A", NhatKy_ViPham!F:F, B9, NhatKy_ViPham!C:C, "T10")</f>
        <v>100</v>
      </c>
      <c r="AB9" s="7">
        <f>100 + SUMIFS(NhatKy_ViPham!J:J, NhatKy_ViPham!E:E, "11_Hoa_A", NhatKy_ViPham!F:F, B9, NhatKy_ViPham!C:C, "T11") - SUMIFS(NhatKy_ViPham!K:K, NhatKy_ViPham!E:E, "11_Hoa_A", NhatKy_ViPham!F:F, B9, NhatKy_ViPham!C:C, "T11")</f>
        <v>100</v>
      </c>
      <c r="AC9" s="7">
        <f>100 + SUMIFS(NhatKy_ViPham!J:J, NhatKy_ViPham!E:E, "11_Hoa_A", NhatKy_ViPham!F:F, B9, NhatKy_ViPham!C:C, "T12") - SUMIFS(NhatKy_ViPham!K:K, NhatKy_ViPham!E:E, "11_Hoa_A", NhatKy_ViPham!F:F, B9, NhatKy_ViPham!C:C, "T12")</f>
        <v>100</v>
      </c>
      <c r="AD9" s="7">
        <f>100 + SUMIFS(NhatKy_ViPham!J:J, NhatKy_ViPham!E:E, "11_Hoa_A", NhatKy_ViPham!F:F, B9, NhatKy_ViPham!C:C, "T13") - SUMIFS(NhatKy_ViPham!K:K, NhatKy_ViPham!E:E, "11_Hoa_A", NhatKy_ViPham!F:F, B9, NhatKy_ViPham!C:C, "T13")</f>
        <v>100</v>
      </c>
      <c r="AE9" s="7">
        <f>100 + SUMIFS(NhatKy_ViPham!J:J, NhatKy_ViPham!E:E, "11_Hoa_A", NhatKy_ViPham!F:F, B9, NhatKy_ViPham!C:C, "T14") - SUMIFS(NhatKy_ViPham!K:K, NhatKy_ViPham!E:E, "11_Hoa_A", NhatKy_ViPham!F:F, B9, NhatKy_ViPham!C:C, "T14")</f>
        <v>100</v>
      </c>
      <c r="AF9" s="7">
        <f>100 + SUMIFS(NhatKy_ViPham!J:J, NhatKy_ViPham!E:E, "11_Hoa_A", NhatKy_ViPham!F:F, B9, NhatKy_ViPham!C:C, "T15") - SUMIFS(NhatKy_ViPham!K:K, NhatKy_ViPham!E:E, "11_Hoa_A", NhatKy_ViPham!F:F, B9, NhatKy_ViPham!C:C, "T15")</f>
        <v>100</v>
      </c>
      <c r="AG9" s="7">
        <f>100 + SUMIFS(NhatKy_ViPham!J:J, NhatKy_ViPham!E:E, "11_Hoa_A", NhatKy_ViPham!F:F, B9, NhatKy_ViPham!C:C, "T16") - SUMIFS(NhatKy_ViPham!K:K, NhatKy_ViPham!E:E, "11_Hoa_A", NhatKy_ViPham!F:F, B9, NhatKy_ViPham!C:C, "T16")</f>
        <v>100</v>
      </c>
      <c r="AH9" s="7">
        <f>100 + SUMIFS(NhatKy_ViPham!J:J, NhatKy_ViPham!E:E, "11_Hoa_A", NhatKy_ViPham!F:F, B9, NhatKy_ViPham!C:C, "T17") - SUMIFS(NhatKy_ViPham!K:K, NhatKy_ViPham!E:E, "11_Hoa_A", NhatKy_ViPham!F:F, B9, NhatKy_ViPham!C:C, "T17")</f>
        <v>100</v>
      </c>
      <c r="AI9" s="7">
        <f>100 + SUMIFS(NhatKy_ViPham!J:J, NhatKy_ViPham!E:E, "11_Hoa_A", NhatKy_ViPham!F:F, B9, NhatKy_ViPham!C:C, "T18") - SUMIFS(NhatKy_ViPham!K:K, NhatKy_ViPham!E:E, "11_Hoa_A", NhatKy_ViPham!F:F, B9, NhatKy_ViPham!C:C, "T18")</f>
        <v>100</v>
      </c>
      <c r="AJ9" s="7">
        <f>100 + SUMIFS(NhatKy_ViPham!J:J, NhatKy_ViPham!E:E, "11_Hoa_A", NhatKy_ViPham!F:F, B9, NhatKy_ViPham!C:C, "T19") - SUMIFS(NhatKy_ViPham!K:K, NhatKy_ViPham!E:E, "11_Hoa_A", NhatKy_ViPham!F:F, B9, NhatKy_ViPham!C:C, "T19")</f>
        <v>100</v>
      </c>
      <c r="AK9" s="7">
        <f>100 + SUMIFS(NhatKy_ViPham!J:J, NhatKy_ViPham!E:E, "11_Hoa_A", NhatKy_ViPham!F:F, B9, NhatKy_ViPham!C:C, "T20") - SUMIFS(NhatKy_ViPham!K:K, NhatKy_ViPham!E:E, "11_Hoa_A", NhatKy_ViPham!F:F, B9, NhatKy_ViPham!C:C, "T20")</f>
        <v>100</v>
      </c>
      <c r="AL9" s="7">
        <f>100 + SUMIFS(NhatKy_ViPham!J:J, NhatKy_ViPham!E:E, "11_Hoa_A", NhatKy_ViPham!F:F, B9, NhatKy_ViPham!C:C, "T21") - SUMIFS(NhatKy_ViPham!K:K, NhatKy_ViPham!E:E, "11_Hoa_A", NhatKy_ViPham!F:F, B9, NhatKy_ViPham!C:C, "T21")</f>
        <v>100</v>
      </c>
      <c r="AM9" s="7">
        <f>100 + SUMIFS(NhatKy_ViPham!J:J, NhatKy_ViPham!E:E, "11_Hoa_A", NhatKy_ViPham!F:F, B9, NhatKy_ViPham!C:C, "T22") - SUMIFS(NhatKy_ViPham!K:K, NhatKy_ViPham!E:E, "11_Hoa_A", NhatKy_ViPham!F:F, B9, NhatKy_ViPham!C:C, "T22")</f>
        <v>100</v>
      </c>
      <c r="AN9" s="7">
        <f>100 + SUMIFS(NhatKy_ViPham!J:J, NhatKy_ViPham!E:E, "11_Hoa_A", NhatKy_ViPham!F:F, B9, NhatKy_ViPham!C:C, "T23") - SUMIFS(NhatKy_ViPham!K:K, NhatKy_ViPham!E:E, "11_Hoa_A", NhatKy_ViPham!F:F, B9, NhatKy_ViPham!C:C, "T23")</f>
        <v>100</v>
      </c>
      <c r="AO9" s="7">
        <f>100 + SUMIFS(NhatKy_ViPham!J:J, NhatKy_ViPham!E:E, "11_Hoa_A", NhatKy_ViPham!F:F, B9, NhatKy_ViPham!C:C, "T24") - SUMIFS(NhatKy_ViPham!K:K, NhatKy_ViPham!E:E, "11_Hoa_A", NhatKy_ViPham!F:F, B9, NhatKy_ViPham!C:C, "T24")</f>
        <v>100</v>
      </c>
      <c r="AP9" s="7">
        <f>100 + SUMIFS(NhatKy_ViPham!J:J, NhatKy_ViPham!E:E, "11_Hoa_A", NhatKy_ViPham!F:F, B9, NhatKy_ViPham!C:C, "T25") - SUMIFS(NhatKy_ViPham!K:K, NhatKy_ViPham!E:E, "11_Hoa_A", NhatKy_ViPham!F:F, B9, NhatKy_ViPham!C:C, "T25")</f>
        <v>100</v>
      </c>
      <c r="AQ9" s="7">
        <f>100 + SUMIFS(NhatKy_ViPham!J:J, NhatKy_ViPham!E:E, "11_Hoa_A", NhatKy_ViPham!F:F, B9, NhatKy_ViPham!C:C, "T26") - SUMIFS(NhatKy_ViPham!K:K, NhatKy_ViPham!E:E, "11_Hoa_A", NhatKy_ViPham!F:F, B9, NhatKy_ViPham!C:C, "T26")</f>
        <v>100</v>
      </c>
      <c r="AR9" s="7">
        <f>100 + SUMIFS(NhatKy_ViPham!J:J, NhatKy_ViPham!E:E, "11_Hoa_A", NhatKy_ViPham!F:F, B9, NhatKy_ViPham!C:C, "T27") - SUMIFS(NhatKy_ViPham!K:K, NhatKy_ViPham!E:E, "11_Hoa_A", NhatKy_ViPham!F:F, B9, NhatKy_ViPham!C:C, "T27")</f>
        <v>100</v>
      </c>
      <c r="AS9" s="7">
        <f>100 + SUMIFS(NhatKy_ViPham!J:J, NhatKy_ViPham!E:E, "11_Hoa_A", NhatKy_ViPham!F:F, B9, NhatKy_ViPham!C:C, "T28") - SUMIFS(NhatKy_ViPham!K:K, NhatKy_ViPham!E:E, "11_Hoa_A", NhatKy_ViPham!F:F, B9, NhatKy_ViPham!C:C, "T28")</f>
        <v>100</v>
      </c>
      <c r="AT9" s="7">
        <f>100 + SUMIFS(NhatKy_ViPham!J:J, NhatKy_ViPham!E:E, "11_Hoa_A", NhatKy_ViPham!F:F, B9, NhatKy_ViPham!C:C, "T29") - SUMIFS(NhatKy_ViPham!K:K, NhatKy_ViPham!E:E, "11_Hoa_A", NhatKy_ViPham!F:F, B9, NhatKy_ViPham!C:C, "T29")</f>
        <v>100</v>
      </c>
      <c r="AU9" s="7">
        <f>100 + SUMIFS(NhatKy_ViPham!J:J, NhatKy_ViPham!E:E, "11_Hoa_A", NhatKy_ViPham!F:F, B9, NhatKy_ViPham!C:C, "T30") - SUMIFS(NhatKy_ViPham!K:K, NhatKy_ViPham!E:E, "11_Hoa_A", NhatKy_ViPham!F:F, B9, NhatKy_ViPham!C:C, "T30")</f>
        <v>100</v>
      </c>
      <c r="AV9" s="7">
        <f>100 + SUMIFS(NhatKy_ViPham!J:J, NhatKy_ViPham!E:E, "11_Hoa_A", NhatKy_ViPham!F:F, B9, NhatKy_ViPham!C:C, "T31") - SUMIFS(NhatKy_ViPham!K:K, NhatKy_ViPham!E:E, "11_Hoa_A", NhatKy_ViPham!F:F, B9, NhatKy_ViPham!C:C, "T31")</f>
        <v>100</v>
      </c>
      <c r="AW9" s="7">
        <f>100 + SUMIFS(NhatKy_ViPham!J:J, NhatKy_ViPham!E:E, "11_Hoa_A", NhatKy_ViPham!F:F, B9, NhatKy_ViPham!C:C, "T32") - SUMIFS(NhatKy_ViPham!K:K, NhatKy_ViPham!E:E, "11_Hoa_A", NhatKy_ViPham!F:F, B9, NhatKy_ViPham!C:C, "T32")</f>
        <v>100</v>
      </c>
      <c r="AX9" s="7">
        <f>100 + SUMIFS(NhatKy_ViPham!J:J, NhatKy_ViPham!E:E, "11_Hoa_A", NhatKy_ViPham!F:F, B9, NhatKy_ViPham!C:C, "T33") - SUMIFS(NhatKy_ViPham!K:K, NhatKy_ViPham!E:E, "11_Hoa_A", NhatKy_ViPham!F:F, B9, NhatKy_ViPham!C:C, "T33")</f>
        <v>100</v>
      </c>
      <c r="AY9" s="7">
        <f>100 + SUMIFS(NhatKy_ViPham!J:J, NhatKy_ViPham!E:E, "11_Hoa_A", NhatKy_ViPham!F:F, B9, NhatKy_ViPham!C:C, "T34") - SUMIFS(NhatKy_ViPham!K:K, NhatKy_ViPham!E:E, "11_Hoa_A", NhatKy_ViPham!F:F, B9, NhatKy_ViPham!C:C, "T34")</f>
        <v>100</v>
      </c>
      <c r="AZ9" s="7">
        <f>100 + SUMIFS(NhatKy_ViPham!J:J, NhatKy_ViPham!E:E, "11_Hoa_A", NhatKy_ViPham!F:F, B9, NhatKy_ViPham!C:C, "T35") - SUMIFS(NhatKy_ViPham!K:K, NhatKy_ViPham!E:E, "11_Hoa_A", NhatKy_ViPham!F:F, B9, NhatKy_ViPham!C:C, "T35")</f>
        <v>100</v>
      </c>
      <c r="BA9" s="12">
        <f t="shared" ref="BA9:BA43" si="0">ROUND(AVERAGE(R9:AZ9), 1)</f>
        <v>100</v>
      </c>
      <c r="BB9" s="11" t="s">
        <v>430</v>
      </c>
      <c r="BC9" s="14" t="str">
        <f t="shared" ref="BC9:BC43" si="1">IF(BB9="Có", "Chưa đạt", IF(BA9&gt;=85, "Tốt", IF(BA9&gt;=70, "Khá", IF(BA9&gt;=50, "Đạt", "Chưa đạt"))))</f>
        <v>Tốt</v>
      </c>
      <c r="BD9" s="10" t="str">
        <f t="shared" ref="BD9:BD43" si="2">IF(BC9="Chưa đạt", "🔴 Nguy cơ CHƯA ĐẠT", IF(BC9="Đạt", "🟡 CẦN NHẮC NHỞ", "🟢 BÌNH THƯỜNG"))</f>
        <v>🟢 BÌNH THƯỜNG</v>
      </c>
    </row>
    <row r="10" spans="1:56" x14ac:dyDescent="0.25">
      <c r="A10" s="5">
        <v>2</v>
      </c>
      <c r="B10" s="15" t="s">
        <v>1634</v>
      </c>
      <c r="C10" s="5" t="s">
        <v>1412</v>
      </c>
      <c r="D10" s="5" t="s">
        <v>429</v>
      </c>
      <c r="E10" s="11" t="s">
        <v>430</v>
      </c>
      <c r="F10" s="6">
        <f>SUMIFS(NhatKy_ViPham!K:K, NhatKy_ViPham!E:E, "11_Hoa_A", NhatKy_ViPham!F:F, B10, NhatKy_ViPham!H:H, "L01")</f>
        <v>0</v>
      </c>
      <c r="G10" s="6">
        <f>SUMIFS(NhatKy_ViPham!K:K, NhatKy_ViPham!E:E, "11_Hoa_A", NhatKy_ViPham!F:F, B10, NhatKy_ViPham!H:H, "L02")</f>
        <v>0</v>
      </c>
      <c r="H10" s="6">
        <f>SUMIFS(NhatKy_ViPham!K:K, NhatKy_ViPham!E:E, "11_Hoa_A", NhatKy_ViPham!F:F, B10, NhatKy_ViPham!H:H, "L03")</f>
        <v>0</v>
      </c>
      <c r="I10" s="6">
        <f>SUMIFS(NhatKy_ViPham!K:K, NhatKy_ViPham!E:E, "11_Hoa_A", NhatKy_ViPham!F:F, B10, NhatKy_ViPham!H:H, "L04")</f>
        <v>0</v>
      </c>
      <c r="J10" s="6">
        <f>SUMIFS(NhatKy_ViPham!K:K, NhatKy_ViPham!E:E, "11_Hoa_A", NhatKy_ViPham!F:F, B10, NhatKy_ViPham!H:H, "L05")</f>
        <v>0</v>
      </c>
      <c r="K10" s="6">
        <f>SUMIFS(NhatKy_ViPham!K:K, NhatKy_ViPham!E:E, "11_Hoa_A", NhatKy_ViPham!F:F, B10, NhatKy_ViPham!H:H, "L06")</f>
        <v>0</v>
      </c>
      <c r="L10" s="6">
        <f>SUMIFS(NhatKy_ViPham!K:K, NhatKy_ViPham!E:E, "11_Hoa_A", NhatKy_ViPham!F:F, B10, NhatKy_ViPham!H:H, "L07")</f>
        <v>0</v>
      </c>
      <c r="M10" s="6">
        <f>SUMIFS(NhatKy_ViPham!K:K, NhatKy_ViPham!E:E, "11_Hoa_A", NhatKy_ViPham!F:F, B10, NhatKy_ViPham!H:H, "L08")</f>
        <v>0</v>
      </c>
      <c r="N10" s="6">
        <f>SUMIFS(NhatKy_ViPham!K:K, NhatKy_ViPham!E:E, "11_Hoa_A", NhatKy_ViPham!F:F, B10, NhatKy_ViPham!H:H, "L09")</f>
        <v>0</v>
      </c>
      <c r="O10" s="6">
        <f>SUMIFS(NhatKy_ViPham!K:K, NhatKy_ViPham!E:E, "11_Hoa_A", NhatKy_ViPham!F:F, B10, NhatKy_ViPham!H:H, "L10")</f>
        <v>0</v>
      </c>
      <c r="P10" s="12">
        <f>SUMIFS(NhatKy_ViPham!J:J, NhatKy_ViPham!E:E, "11_Hoa_A", NhatKy_ViPham!F:F, B10)</f>
        <v>0</v>
      </c>
      <c r="Q10" s="13">
        <f>SUMIFS(NhatKy_ViPham!K:K, NhatKy_ViPham!E:E, "11_Hoa_A", NhatKy_ViPham!F:F, B10)</f>
        <v>0</v>
      </c>
      <c r="R10" s="6">
        <f>100 + SUMIFS(NhatKy_ViPham!J:J, NhatKy_ViPham!E:E, "11_Hoa_A", NhatKy_ViPham!F:F, B10, NhatKy_ViPham!C:C, "T1") - SUMIFS(NhatKy_ViPham!K:K, NhatKy_ViPham!E:E, "11_Hoa_A", NhatKy_ViPham!F:F, B10, NhatKy_ViPham!C:C, "T1")</f>
        <v>100</v>
      </c>
      <c r="S10" s="6">
        <f>100 + SUMIFS(NhatKy_ViPham!J:J, NhatKy_ViPham!E:E, "11_Hoa_A", NhatKy_ViPham!F:F, B10, NhatKy_ViPham!C:C, "T2") - SUMIFS(NhatKy_ViPham!K:K, NhatKy_ViPham!E:E, "11_Hoa_A", NhatKy_ViPham!F:F, B10, NhatKy_ViPham!C:C, "T2")</f>
        <v>100</v>
      </c>
      <c r="T10" s="6">
        <f>100 + SUMIFS(NhatKy_ViPham!J:J, NhatKy_ViPham!E:E, "11_Hoa_A", NhatKy_ViPham!F:F, B10, NhatKy_ViPham!C:C, "T3") - SUMIFS(NhatKy_ViPham!K:K, NhatKy_ViPham!E:E, "11_Hoa_A", NhatKy_ViPham!F:F, B10, NhatKy_ViPham!C:C, "T3")</f>
        <v>100</v>
      </c>
      <c r="U10" s="6">
        <f>100 + SUMIFS(NhatKy_ViPham!J:J, NhatKy_ViPham!E:E, "11_Hoa_A", NhatKy_ViPham!F:F, B10, NhatKy_ViPham!C:C, "T4") - SUMIFS(NhatKy_ViPham!K:K, NhatKy_ViPham!E:E, "11_Hoa_A", NhatKy_ViPham!F:F, B10, NhatKy_ViPham!C:C, "T4")</f>
        <v>100</v>
      </c>
      <c r="V10" s="6">
        <f>100 + SUMIFS(NhatKy_ViPham!J:J, NhatKy_ViPham!E:E, "11_Hoa_A", NhatKy_ViPham!F:F, B10, NhatKy_ViPham!C:C, "T5") - SUMIFS(NhatKy_ViPham!K:K, NhatKy_ViPham!E:E, "11_Hoa_A", NhatKy_ViPham!F:F, B10, NhatKy_ViPham!C:C, "T5")</f>
        <v>100</v>
      </c>
      <c r="W10" s="6">
        <f>100 + SUMIFS(NhatKy_ViPham!J:J, NhatKy_ViPham!E:E, "11_Hoa_A", NhatKy_ViPham!F:F, B10, NhatKy_ViPham!C:C, "T6") - SUMIFS(NhatKy_ViPham!K:K, NhatKy_ViPham!E:E, "11_Hoa_A", NhatKy_ViPham!F:F, B10, NhatKy_ViPham!C:C, "T6")</f>
        <v>100</v>
      </c>
      <c r="X10" s="6">
        <f>100 + SUMIFS(NhatKy_ViPham!J:J, NhatKy_ViPham!E:E, "11_Hoa_A", NhatKy_ViPham!F:F, B10, NhatKy_ViPham!C:C, "T7") - SUMIFS(NhatKy_ViPham!K:K, NhatKy_ViPham!E:E, "11_Hoa_A", NhatKy_ViPham!F:F, B10, NhatKy_ViPham!C:C, "T7")</f>
        <v>100</v>
      </c>
      <c r="Y10" s="6">
        <f>100 + SUMIFS(NhatKy_ViPham!J:J, NhatKy_ViPham!E:E, "11_Hoa_A", NhatKy_ViPham!F:F, B10, NhatKy_ViPham!C:C, "T8") - SUMIFS(NhatKy_ViPham!K:K, NhatKy_ViPham!E:E, "11_Hoa_A", NhatKy_ViPham!F:F, B10, NhatKy_ViPham!C:C, "T8")</f>
        <v>100</v>
      </c>
      <c r="Z10" s="6">
        <f>100 + SUMIFS(NhatKy_ViPham!J:J, NhatKy_ViPham!E:E, "11_Hoa_A", NhatKy_ViPham!F:F, B10, NhatKy_ViPham!C:C, "T9") - SUMIFS(NhatKy_ViPham!K:K, NhatKy_ViPham!E:E, "11_Hoa_A", NhatKy_ViPham!F:F, B10, NhatKy_ViPham!C:C, "T9")</f>
        <v>100</v>
      </c>
      <c r="AA10" s="6">
        <f>100 + SUMIFS(NhatKy_ViPham!J:J, NhatKy_ViPham!E:E, "11_Hoa_A", NhatKy_ViPham!F:F, B10, NhatKy_ViPham!C:C, "T10") - SUMIFS(NhatKy_ViPham!K:K, NhatKy_ViPham!E:E, "11_Hoa_A", NhatKy_ViPham!F:F, B10, NhatKy_ViPham!C:C, "T10")</f>
        <v>100</v>
      </c>
      <c r="AB10" s="6">
        <f>100 + SUMIFS(NhatKy_ViPham!J:J, NhatKy_ViPham!E:E, "11_Hoa_A", NhatKy_ViPham!F:F, B10, NhatKy_ViPham!C:C, "T11") - SUMIFS(NhatKy_ViPham!K:K, NhatKy_ViPham!E:E, "11_Hoa_A", NhatKy_ViPham!F:F, B10, NhatKy_ViPham!C:C, "T11")</f>
        <v>100</v>
      </c>
      <c r="AC10" s="6">
        <f>100 + SUMIFS(NhatKy_ViPham!J:J, NhatKy_ViPham!E:E, "11_Hoa_A", NhatKy_ViPham!F:F, B10, NhatKy_ViPham!C:C, "T12") - SUMIFS(NhatKy_ViPham!K:K, NhatKy_ViPham!E:E, "11_Hoa_A", NhatKy_ViPham!F:F, B10, NhatKy_ViPham!C:C, "T12")</f>
        <v>100</v>
      </c>
      <c r="AD10" s="6">
        <f>100 + SUMIFS(NhatKy_ViPham!J:J, NhatKy_ViPham!E:E, "11_Hoa_A", NhatKy_ViPham!F:F, B10, NhatKy_ViPham!C:C, "T13") - SUMIFS(NhatKy_ViPham!K:K, NhatKy_ViPham!E:E, "11_Hoa_A", NhatKy_ViPham!F:F, B10, NhatKy_ViPham!C:C, "T13")</f>
        <v>100</v>
      </c>
      <c r="AE10" s="6">
        <f>100 + SUMIFS(NhatKy_ViPham!J:J, NhatKy_ViPham!E:E, "11_Hoa_A", NhatKy_ViPham!F:F, B10, NhatKy_ViPham!C:C, "T14") - SUMIFS(NhatKy_ViPham!K:K, NhatKy_ViPham!E:E, "11_Hoa_A", NhatKy_ViPham!F:F, B10, NhatKy_ViPham!C:C, "T14")</f>
        <v>100</v>
      </c>
      <c r="AF10" s="6">
        <f>100 + SUMIFS(NhatKy_ViPham!J:J, NhatKy_ViPham!E:E, "11_Hoa_A", NhatKy_ViPham!F:F, B10, NhatKy_ViPham!C:C, "T15") - SUMIFS(NhatKy_ViPham!K:K, NhatKy_ViPham!E:E, "11_Hoa_A", NhatKy_ViPham!F:F, B10, NhatKy_ViPham!C:C, "T15")</f>
        <v>100</v>
      </c>
      <c r="AG10" s="6">
        <f>100 + SUMIFS(NhatKy_ViPham!J:J, NhatKy_ViPham!E:E, "11_Hoa_A", NhatKy_ViPham!F:F, B10, NhatKy_ViPham!C:C, "T16") - SUMIFS(NhatKy_ViPham!K:K, NhatKy_ViPham!E:E, "11_Hoa_A", NhatKy_ViPham!F:F, B10, NhatKy_ViPham!C:C, "T16")</f>
        <v>100</v>
      </c>
      <c r="AH10" s="6">
        <f>100 + SUMIFS(NhatKy_ViPham!J:J, NhatKy_ViPham!E:E, "11_Hoa_A", NhatKy_ViPham!F:F, B10, NhatKy_ViPham!C:C, "T17") - SUMIFS(NhatKy_ViPham!K:K, NhatKy_ViPham!E:E, "11_Hoa_A", NhatKy_ViPham!F:F, B10, NhatKy_ViPham!C:C, "T17")</f>
        <v>100</v>
      </c>
      <c r="AI10" s="6">
        <f>100 + SUMIFS(NhatKy_ViPham!J:J, NhatKy_ViPham!E:E, "11_Hoa_A", NhatKy_ViPham!F:F, B10, NhatKy_ViPham!C:C, "T18") - SUMIFS(NhatKy_ViPham!K:K, NhatKy_ViPham!E:E, "11_Hoa_A", NhatKy_ViPham!F:F, B10, NhatKy_ViPham!C:C, "T18")</f>
        <v>100</v>
      </c>
      <c r="AJ10" s="6">
        <f>100 + SUMIFS(NhatKy_ViPham!J:J, NhatKy_ViPham!E:E, "11_Hoa_A", NhatKy_ViPham!F:F, B10, NhatKy_ViPham!C:C, "T19") - SUMIFS(NhatKy_ViPham!K:K, NhatKy_ViPham!E:E, "11_Hoa_A", NhatKy_ViPham!F:F, B10, NhatKy_ViPham!C:C, "T19")</f>
        <v>100</v>
      </c>
      <c r="AK10" s="6">
        <f>100 + SUMIFS(NhatKy_ViPham!J:J, NhatKy_ViPham!E:E, "11_Hoa_A", NhatKy_ViPham!F:F, B10, NhatKy_ViPham!C:C, "T20") - SUMIFS(NhatKy_ViPham!K:K, NhatKy_ViPham!E:E, "11_Hoa_A", NhatKy_ViPham!F:F, B10, NhatKy_ViPham!C:C, "T20")</f>
        <v>100</v>
      </c>
      <c r="AL10" s="6">
        <f>100 + SUMIFS(NhatKy_ViPham!J:J, NhatKy_ViPham!E:E, "11_Hoa_A", NhatKy_ViPham!F:F, B10, NhatKy_ViPham!C:C, "T21") - SUMIFS(NhatKy_ViPham!K:K, NhatKy_ViPham!E:E, "11_Hoa_A", NhatKy_ViPham!F:F, B10, NhatKy_ViPham!C:C, "T21")</f>
        <v>100</v>
      </c>
      <c r="AM10" s="6">
        <f>100 + SUMIFS(NhatKy_ViPham!J:J, NhatKy_ViPham!E:E, "11_Hoa_A", NhatKy_ViPham!F:F, B10, NhatKy_ViPham!C:C, "T22") - SUMIFS(NhatKy_ViPham!K:K, NhatKy_ViPham!E:E, "11_Hoa_A", NhatKy_ViPham!F:F, B10, NhatKy_ViPham!C:C, "T22")</f>
        <v>100</v>
      </c>
      <c r="AN10" s="6">
        <f>100 + SUMIFS(NhatKy_ViPham!J:J, NhatKy_ViPham!E:E, "11_Hoa_A", NhatKy_ViPham!F:F, B10, NhatKy_ViPham!C:C, "T23") - SUMIFS(NhatKy_ViPham!K:K, NhatKy_ViPham!E:E, "11_Hoa_A", NhatKy_ViPham!F:F, B10, NhatKy_ViPham!C:C, "T23")</f>
        <v>100</v>
      </c>
      <c r="AO10" s="6">
        <f>100 + SUMIFS(NhatKy_ViPham!J:J, NhatKy_ViPham!E:E, "11_Hoa_A", NhatKy_ViPham!F:F, B10, NhatKy_ViPham!C:C, "T24") - SUMIFS(NhatKy_ViPham!K:K, NhatKy_ViPham!E:E, "11_Hoa_A", NhatKy_ViPham!F:F, B10, NhatKy_ViPham!C:C, "T24")</f>
        <v>100</v>
      </c>
      <c r="AP10" s="6">
        <f>100 + SUMIFS(NhatKy_ViPham!J:J, NhatKy_ViPham!E:E, "11_Hoa_A", NhatKy_ViPham!F:F, B10, NhatKy_ViPham!C:C, "T25") - SUMIFS(NhatKy_ViPham!K:K, NhatKy_ViPham!E:E, "11_Hoa_A", NhatKy_ViPham!F:F, B10, NhatKy_ViPham!C:C, "T25")</f>
        <v>100</v>
      </c>
      <c r="AQ10" s="6">
        <f>100 + SUMIFS(NhatKy_ViPham!J:J, NhatKy_ViPham!E:E, "11_Hoa_A", NhatKy_ViPham!F:F, B10, NhatKy_ViPham!C:C, "T26") - SUMIFS(NhatKy_ViPham!K:K, NhatKy_ViPham!E:E, "11_Hoa_A", NhatKy_ViPham!F:F, B10, NhatKy_ViPham!C:C, "T26")</f>
        <v>100</v>
      </c>
      <c r="AR10" s="6">
        <f>100 + SUMIFS(NhatKy_ViPham!J:J, NhatKy_ViPham!E:E, "11_Hoa_A", NhatKy_ViPham!F:F, B10, NhatKy_ViPham!C:C, "T27") - SUMIFS(NhatKy_ViPham!K:K, NhatKy_ViPham!E:E, "11_Hoa_A", NhatKy_ViPham!F:F, B10, NhatKy_ViPham!C:C, "T27")</f>
        <v>100</v>
      </c>
      <c r="AS10" s="6">
        <f>100 + SUMIFS(NhatKy_ViPham!J:J, NhatKy_ViPham!E:E, "11_Hoa_A", NhatKy_ViPham!F:F, B10, NhatKy_ViPham!C:C, "T28") - SUMIFS(NhatKy_ViPham!K:K, NhatKy_ViPham!E:E, "11_Hoa_A", NhatKy_ViPham!F:F, B10, NhatKy_ViPham!C:C, "T28")</f>
        <v>100</v>
      </c>
      <c r="AT10" s="6">
        <f>100 + SUMIFS(NhatKy_ViPham!J:J, NhatKy_ViPham!E:E, "11_Hoa_A", NhatKy_ViPham!F:F, B10, NhatKy_ViPham!C:C, "T29") - SUMIFS(NhatKy_ViPham!K:K, NhatKy_ViPham!E:E, "11_Hoa_A", NhatKy_ViPham!F:F, B10, NhatKy_ViPham!C:C, "T29")</f>
        <v>100</v>
      </c>
      <c r="AU10" s="6">
        <f>100 + SUMIFS(NhatKy_ViPham!J:J, NhatKy_ViPham!E:E, "11_Hoa_A", NhatKy_ViPham!F:F, B10, NhatKy_ViPham!C:C, "T30") - SUMIFS(NhatKy_ViPham!K:K, NhatKy_ViPham!E:E, "11_Hoa_A", NhatKy_ViPham!F:F, B10, NhatKy_ViPham!C:C, "T30")</f>
        <v>100</v>
      </c>
      <c r="AV10" s="6">
        <f>100 + SUMIFS(NhatKy_ViPham!J:J, NhatKy_ViPham!E:E, "11_Hoa_A", NhatKy_ViPham!F:F, B10, NhatKy_ViPham!C:C, "T31") - SUMIFS(NhatKy_ViPham!K:K, NhatKy_ViPham!E:E, "11_Hoa_A", NhatKy_ViPham!F:F, B10, NhatKy_ViPham!C:C, "T31")</f>
        <v>100</v>
      </c>
      <c r="AW10" s="6">
        <f>100 + SUMIFS(NhatKy_ViPham!J:J, NhatKy_ViPham!E:E, "11_Hoa_A", NhatKy_ViPham!F:F, B10, NhatKy_ViPham!C:C, "T32") - SUMIFS(NhatKy_ViPham!K:K, NhatKy_ViPham!E:E, "11_Hoa_A", NhatKy_ViPham!F:F, B10, NhatKy_ViPham!C:C, "T32")</f>
        <v>100</v>
      </c>
      <c r="AX10" s="6">
        <f>100 + SUMIFS(NhatKy_ViPham!J:J, NhatKy_ViPham!E:E, "11_Hoa_A", NhatKy_ViPham!F:F, B10, NhatKy_ViPham!C:C, "T33") - SUMIFS(NhatKy_ViPham!K:K, NhatKy_ViPham!E:E, "11_Hoa_A", NhatKy_ViPham!F:F, B10, NhatKy_ViPham!C:C, "T33")</f>
        <v>100</v>
      </c>
      <c r="AY10" s="6">
        <f>100 + SUMIFS(NhatKy_ViPham!J:J, NhatKy_ViPham!E:E, "11_Hoa_A", NhatKy_ViPham!F:F, B10, NhatKy_ViPham!C:C, "T34") - SUMIFS(NhatKy_ViPham!K:K, NhatKy_ViPham!E:E, "11_Hoa_A", NhatKy_ViPham!F:F, B10, NhatKy_ViPham!C:C, "T34")</f>
        <v>100</v>
      </c>
      <c r="AZ10" s="6">
        <f>100 + SUMIFS(NhatKy_ViPham!J:J, NhatKy_ViPham!E:E, "11_Hoa_A", NhatKy_ViPham!F:F, B10, NhatKy_ViPham!C:C, "T35") - SUMIFS(NhatKy_ViPham!K:K, NhatKy_ViPham!E:E, "11_Hoa_A", NhatKy_ViPham!F:F, B10, NhatKy_ViPham!C:C, "T35")</f>
        <v>100</v>
      </c>
      <c r="BA10" s="12">
        <f t="shared" si="0"/>
        <v>100</v>
      </c>
      <c r="BB10" s="11" t="s">
        <v>430</v>
      </c>
      <c r="BC10" s="16" t="str">
        <f t="shared" si="1"/>
        <v>Tốt</v>
      </c>
      <c r="BD10" s="15" t="str">
        <f t="shared" si="2"/>
        <v>🟢 BÌNH THƯỜNG</v>
      </c>
    </row>
    <row r="11" spans="1:56" x14ac:dyDescent="0.25">
      <c r="A11" s="4">
        <v>3</v>
      </c>
      <c r="B11" s="10" t="s">
        <v>1635</v>
      </c>
      <c r="C11" s="4" t="s">
        <v>1636</v>
      </c>
      <c r="D11" s="4" t="s">
        <v>435</v>
      </c>
      <c r="E11" s="11" t="s">
        <v>430</v>
      </c>
      <c r="F11" s="7">
        <f>SUMIFS(NhatKy_ViPham!K:K, NhatKy_ViPham!E:E, "11_Hoa_A", NhatKy_ViPham!F:F, B11, NhatKy_ViPham!H:H, "L01")</f>
        <v>0</v>
      </c>
      <c r="G11" s="7">
        <f>SUMIFS(NhatKy_ViPham!K:K, NhatKy_ViPham!E:E, "11_Hoa_A", NhatKy_ViPham!F:F, B11, NhatKy_ViPham!H:H, "L02")</f>
        <v>0</v>
      </c>
      <c r="H11" s="7">
        <f>SUMIFS(NhatKy_ViPham!K:K, NhatKy_ViPham!E:E, "11_Hoa_A", NhatKy_ViPham!F:F, B11, NhatKy_ViPham!H:H, "L03")</f>
        <v>0</v>
      </c>
      <c r="I11" s="7">
        <f>SUMIFS(NhatKy_ViPham!K:K, NhatKy_ViPham!E:E, "11_Hoa_A", NhatKy_ViPham!F:F, B11, NhatKy_ViPham!H:H, "L04")</f>
        <v>0</v>
      </c>
      <c r="J11" s="7">
        <f>SUMIFS(NhatKy_ViPham!K:K, NhatKy_ViPham!E:E, "11_Hoa_A", NhatKy_ViPham!F:F, B11, NhatKy_ViPham!H:H, "L05")</f>
        <v>0</v>
      </c>
      <c r="K11" s="7">
        <f>SUMIFS(NhatKy_ViPham!K:K, NhatKy_ViPham!E:E, "11_Hoa_A", NhatKy_ViPham!F:F, B11, NhatKy_ViPham!H:H, "L06")</f>
        <v>0</v>
      </c>
      <c r="L11" s="7">
        <f>SUMIFS(NhatKy_ViPham!K:K, NhatKy_ViPham!E:E, "11_Hoa_A", NhatKy_ViPham!F:F, B11, NhatKy_ViPham!H:H, "L07")</f>
        <v>0</v>
      </c>
      <c r="M11" s="7">
        <f>SUMIFS(NhatKy_ViPham!K:K, NhatKy_ViPham!E:E, "11_Hoa_A", NhatKy_ViPham!F:F, B11, NhatKy_ViPham!H:H, "L08")</f>
        <v>0</v>
      </c>
      <c r="N11" s="7">
        <f>SUMIFS(NhatKy_ViPham!K:K, NhatKy_ViPham!E:E, "11_Hoa_A", NhatKy_ViPham!F:F, B11, NhatKy_ViPham!H:H, "L09")</f>
        <v>0</v>
      </c>
      <c r="O11" s="7">
        <f>SUMIFS(NhatKy_ViPham!K:K, NhatKy_ViPham!E:E, "11_Hoa_A", NhatKy_ViPham!F:F, B11, NhatKy_ViPham!H:H, "L10")</f>
        <v>0</v>
      </c>
      <c r="P11" s="12">
        <f>SUMIFS(NhatKy_ViPham!J:J, NhatKy_ViPham!E:E, "11_Hoa_A", NhatKy_ViPham!F:F, B11)</f>
        <v>0</v>
      </c>
      <c r="Q11" s="13">
        <f>SUMIFS(NhatKy_ViPham!K:K, NhatKy_ViPham!E:E, "11_Hoa_A", NhatKy_ViPham!F:F, B11)</f>
        <v>0</v>
      </c>
      <c r="R11" s="7">
        <f>100 + SUMIFS(NhatKy_ViPham!J:J, NhatKy_ViPham!E:E, "11_Hoa_A", NhatKy_ViPham!F:F, B11, NhatKy_ViPham!C:C, "T1") - SUMIFS(NhatKy_ViPham!K:K, NhatKy_ViPham!E:E, "11_Hoa_A", NhatKy_ViPham!F:F, B11, NhatKy_ViPham!C:C, "T1")</f>
        <v>100</v>
      </c>
      <c r="S11" s="7">
        <f>100 + SUMIFS(NhatKy_ViPham!J:J, NhatKy_ViPham!E:E, "11_Hoa_A", NhatKy_ViPham!F:F, B11, NhatKy_ViPham!C:C, "T2") - SUMIFS(NhatKy_ViPham!K:K, NhatKy_ViPham!E:E, "11_Hoa_A", NhatKy_ViPham!F:F, B11, NhatKy_ViPham!C:C, "T2")</f>
        <v>100</v>
      </c>
      <c r="T11" s="7">
        <f>100 + SUMIFS(NhatKy_ViPham!J:J, NhatKy_ViPham!E:E, "11_Hoa_A", NhatKy_ViPham!F:F, B11, NhatKy_ViPham!C:C, "T3") - SUMIFS(NhatKy_ViPham!K:K, NhatKy_ViPham!E:E, "11_Hoa_A", NhatKy_ViPham!F:F, B11, NhatKy_ViPham!C:C, "T3")</f>
        <v>100</v>
      </c>
      <c r="U11" s="7">
        <f>100 + SUMIFS(NhatKy_ViPham!J:J, NhatKy_ViPham!E:E, "11_Hoa_A", NhatKy_ViPham!F:F, B11, NhatKy_ViPham!C:C, "T4") - SUMIFS(NhatKy_ViPham!K:K, NhatKy_ViPham!E:E, "11_Hoa_A", NhatKy_ViPham!F:F, B11, NhatKy_ViPham!C:C, "T4")</f>
        <v>100</v>
      </c>
      <c r="V11" s="7">
        <f>100 + SUMIFS(NhatKy_ViPham!J:J, NhatKy_ViPham!E:E, "11_Hoa_A", NhatKy_ViPham!F:F, B11, NhatKy_ViPham!C:C, "T5") - SUMIFS(NhatKy_ViPham!K:K, NhatKy_ViPham!E:E, "11_Hoa_A", NhatKy_ViPham!F:F, B11, NhatKy_ViPham!C:C, "T5")</f>
        <v>100</v>
      </c>
      <c r="W11" s="7">
        <f>100 + SUMIFS(NhatKy_ViPham!J:J, NhatKy_ViPham!E:E, "11_Hoa_A", NhatKy_ViPham!F:F, B11, NhatKy_ViPham!C:C, "T6") - SUMIFS(NhatKy_ViPham!K:K, NhatKy_ViPham!E:E, "11_Hoa_A", NhatKy_ViPham!F:F, B11, NhatKy_ViPham!C:C, "T6")</f>
        <v>100</v>
      </c>
      <c r="X11" s="7">
        <f>100 + SUMIFS(NhatKy_ViPham!J:J, NhatKy_ViPham!E:E, "11_Hoa_A", NhatKy_ViPham!F:F, B11, NhatKy_ViPham!C:C, "T7") - SUMIFS(NhatKy_ViPham!K:K, NhatKy_ViPham!E:E, "11_Hoa_A", NhatKy_ViPham!F:F, B11, NhatKy_ViPham!C:C, "T7")</f>
        <v>100</v>
      </c>
      <c r="Y11" s="7">
        <f>100 + SUMIFS(NhatKy_ViPham!J:J, NhatKy_ViPham!E:E, "11_Hoa_A", NhatKy_ViPham!F:F, B11, NhatKy_ViPham!C:C, "T8") - SUMIFS(NhatKy_ViPham!K:K, NhatKy_ViPham!E:E, "11_Hoa_A", NhatKy_ViPham!F:F, B11, NhatKy_ViPham!C:C, "T8")</f>
        <v>100</v>
      </c>
      <c r="Z11" s="7">
        <f>100 + SUMIFS(NhatKy_ViPham!J:J, NhatKy_ViPham!E:E, "11_Hoa_A", NhatKy_ViPham!F:F, B11, NhatKy_ViPham!C:C, "T9") - SUMIFS(NhatKy_ViPham!K:K, NhatKy_ViPham!E:E, "11_Hoa_A", NhatKy_ViPham!F:F, B11, NhatKy_ViPham!C:C, "T9")</f>
        <v>100</v>
      </c>
      <c r="AA11" s="7">
        <f>100 + SUMIFS(NhatKy_ViPham!J:J, NhatKy_ViPham!E:E, "11_Hoa_A", NhatKy_ViPham!F:F, B11, NhatKy_ViPham!C:C, "T10") - SUMIFS(NhatKy_ViPham!K:K, NhatKy_ViPham!E:E, "11_Hoa_A", NhatKy_ViPham!F:F, B11, NhatKy_ViPham!C:C, "T10")</f>
        <v>100</v>
      </c>
      <c r="AB11" s="7">
        <f>100 + SUMIFS(NhatKy_ViPham!J:J, NhatKy_ViPham!E:E, "11_Hoa_A", NhatKy_ViPham!F:F, B11, NhatKy_ViPham!C:C, "T11") - SUMIFS(NhatKy_ViPham!K:K, NhatKy_ViPham!E:E, "11_Hoa_A", NhatKy_ViPham!F:F, B11, NhatKy_ViPham!C:C, "T11")</f>
        <v>100</v>
      </c>
      <c r="AC11" s="7">
        <f>100 + SUMIFS(NhatKy_ViPham!J:J, NhatKy_ViPham!E:E, "11_Hoa_A", NhatKy_ViPham!F:F, B11, NhatKy_ViPham!C:C, "T12") - SUMIFS(NhatKy_ViPham!K:K, NhatKy_ViPham!E:E, "11_Hoa_A", NhatKy_ViPham!F:F, B11, NhatKy_ViPham!C:C, "T12")</f>
        <v>100</v>
      </c>
      <c r="AD11" s="7">
        <f>100 + SUMIFS(NhatKy_ViPham!J:J, NhatKy_ViPham!E:E, "11_Hoa_A", NhatKy_ViPham!F:F, B11, NhatKy_ViPham!C:C, "T13") - SUMIFS(NhatKy_ViPham!K:K, NhatKy_ViPham!E:E, "11_Hoa_A", NhatKy_ViPham!F:F, B11, NhatKy_ViPham!C:C, "T13")</f>
        <v>100</v>
      </c>
      <c r="AE11" s="7">
        <f>100 + SUMIFS(NhatKy_ViPham!J:J, NhatKy_ViPham!E:E, "11_Hoa_A", NhatKy_ViPham!F:F, B11, NhatKy_ViPham!C:C, "T14") - SUMIFS(NhatKy_ViPham!K:K, NhatKy_ViPham!E:E, "11_Hoa_A", NhatKy_ViPham!F:F, B11, NhatKy_ViPham!C:C, "T14")</f>
        <v>100</v>
      </c>
      <c r="AF11" s="7">
        <f>100 + SUMIFS(NhatKy_ViPham!J:J, NhatKy_ViPham!E:E, "11_Hoa_A", NhatKy_ViPham!F:F, B11, NhatKy_ViPham!C:C, "T15") - SUMIFS(NhatKy_ViPham!K:K, NhatKy_ViPham!E:E, "11_Hoa_A", NhatKy_ViPham!F:F, B11, NhatKy_ViPham!C:C, "T15")</f>
        <v>100</v>
      </c>
      <c r="AG11" s="7">
        <f>100 + SUMIFS(NhatKy_ViPham!J:J, NhatKy_ViPham!E:E, "11_Hoa_A", NhatKy_ViPham!F:F, B11, NhatKy_ViPham!C:C, "T16") - SUMIFS(NhatKy_ViPham!K:K, NhatKy_ViPham!E:E, "11_Hoa_A", NhatKy_ViPham!F:F, B11, NhatKy_ViPham!C:C, "T16")</f>
        <v>100</v>
      </c>
      <c r="AH11" s="7">
        <f>100 + SUMIFS(NhatKy_ViPham!J:J, NhatKy_ViPham!E:E, "11_Hoa_A", NhatKy_ViPham!F:F, B11, NhatKy_ViPham!C:C, "T17") - SUMIFS(NhatKy_ViPham!K:K, NhatKy_ViPham!E:E, "11_Hoa_A", NhatKy_ViPham!F:F, B11, NhatKy_ViPham!C:C, "T17")</f>
        <v>100</v>
      </c>
      <c r="AI11" s="7">
        <f>100 + SUMIFS(NhatKy_ViPham!J:J, NhatKy_ViPham!E:E, "11_Hoa_A", NhatKy_ViPham!F:F, B11, NhatKy_ViPham!C:C, "T18") - SUMIFS(NhatKy_ViPham!K:K, NhatKy_ViPham!E:E, "11_Hoa_A", NhatKy_ViPham!F:F, B11, NhatKy_ViPham!C:C, "T18")</f>
        <v>100</v>
      </c>
      <c r="AJ11" s="7">
        <f>100 + SUMIFS(NhatKy_ViPham!J:J, NhatKy_ViPham!E:E, "11_Hoa_A", NhatKy_ViPham!F:F, B11, NhatKy_ViPham!C:C, "T19") - SUMIFS(NhatKy_ViPham!K:K, NhatKy_ViPham!E:E, "11_Hoa_A", NhatKy_ViPham!F:F, B11, NhatKy_ViPham!C:C, "T19")</f>
        <v>100</v>
      </c>
      <c r="AK11" s="7">
        <f>100 + SUMIFS(NhatKy_ViPham!J:J, NhatKy_ViPham!E:E, "11_Hoa_A", NhatKy_ViPham!F:F, B11, NhatKy_ViPham!C:C, "T20") - SUMIFS(NhatKy_ViPham!K:K, NhatKy_ViPham!E:E, "11_Hoa_A", NhatKy_ViPham!F:F, B11, NhatKy_ViPham!C:C, "T20")</f>
        <v>100</v>
      </c>
      <c r="AL11" s="7">
        <f>100 + SUMIFS(NhatKy_ViPham!J:J, NhatKy_ViPham!E:E, "11_Hoa_A", NhatKy_ViPham!F:F, B11, NhatKy_ViPham!C:C, "T21") - SUMIFS(NhatKy_ViPham!K:K, NhatKy_ViPham!E:E, "11_Hoa_A", NhatKy_ViPham!F:F, B11, NhatKy_ViPham!C:C, "T21")</f>
        <v>100</v>
      </c>
      <c r="AM11" s="7">
        <f>100 + SUMIFS(NhatKy_ViPham!J:J, NhatKy_ViPham!E:E, "11_Hoa_A", NhatKy_ViPham!F:F, B11, NhatKy_ViPham!C:C, "T22") - SUMIFS(NhatKy_ViPham!K:K, NhatKy_ViPham!E:E, "11_Hoa_A", NhatKy_ViPham!F:F, B11, NhatKy_ViPham!C:C, "T22")</f>
        <v>100</v>
      </c>
      <c r="AN11" s="7">
        <f>100 + SUMIFS(NhatKy_ViPham!J:J, NhatKy_ViPham!E:E, "11_Hoa_A", NhatKy_ViPham!F:F, B11, NhatKy_ViPham!C:C, "T23") - SUMIFS(NhatKy_ViPham!K:K, NhatKy_ViPham!E:E, "11_Hoa_A", NhatKy_ViPham!F:F, B11, NhatKy_ViPham!C:C, "T23")</f>
        <v>100</v>
      </c>
      <c r="AO11" s="7">
        <f>100 + SUMIFS(NhatKy_ViPham!J:J, NhatKy_ViPham!E:E, "11_Hoa_A", NhatKy_ViPham!F:F, B11, NhatKy_ViPham!C:C, "T24") - SUMIFS(NhatKy_ViPham!K:K, NhatKy_ViPham!E:E, "11_Hoa_A", NhatKy_ViPham!F:F, B11, NhatKy_ViPham!C:C, "T24")</f>
        <v>100</v>
      </c>
      <c r="AP11" s="7">
        <f>100 + SUMIFS(NhatKy_ViPham!J:J, NhatKy_ViPham!E:E, "11_Hoa_A", NhatKy_ViPham!F:F, B11, NhatKy_ViPham!C:C, "T25") - SUMIFS(NhatKy_ViPham!K:K, NhatKy_ViPham!E:E, "11_Hoa_A", NhatKy_ViPham!F:F, B11, NhatKy_ViPham!C:C, "T25")</f>
        <v>100</v>
      </c>
      <c r="AQ11" s="7">
        <f>100 + SUMIFS(NhatKy_ViPham!J:J, NhatKy_ViPham!E:E, "11_Hoa_A", NhatKy_ViPham!F:F, B11, NhatKy_ViPham!C:C, "T26") - SUMIFS(NhatKy_ViPham!K:K, NhatKy_ViPham!E:E, "11_Hoa_A", NhatKy_ViPham!F:F, B11, NhatKy_ViPham!C:C, "T26")</f>
        <v>100</v>
      </c>
      <c r="AR11" s="7">
        <f>100 + SUMIFS(NhatKy_ViPham!J:J, NhatKy_ViPham!E:E, "11_Hoa_A", NhatKy_ViPham!F:F, B11, NhatKy_ViPham!C:C, "T27") - SUMIFS(NhatKy_ViPham!K:K, NhatKy_ViPham!E:E, "11_Hoa_A", NhatKy_ViPham!F:F, B11, NhatKy_ViPham!C:C, "T27")</f>
        <v>100</v>
      </c>
      <c r="AS11" s="7">
        <f>100 + SUMIFS(NhatKy_ViPham!J:J, NhatKy_ViPham!E:E, "11_Hoa_A", NhatKy_ViPham!F:F, B11, NhatKy_ViPham!C:C, "T28") - SUMIFS(NhatKy_ViPham!K:K, NhatKy_ViPham!E:E, "11_Hoa_A", NhatKy_ViPham!F:F, B11, NhatKy_ViPham!C:C, "T28")</f>
        <v>100</v>
      </c>
      <c r="AT11" s="7">
        <f>100 + SUMIFS(NhatKy_ViPham!J:J, NhatKy_ViPham!E:E, "11_Hoa_A", NhatKy_ViPham!F:F, B11, NhatKy_ViPham!C:C, "T29") - SUMIFS(NhatKy_ViPham!K:K, NhatKy_ViPham!E:E, "11_Hoa_A", NhatKy_ViPham!F:F, B11, NhatKy_ViPham!C:C, "T29")</f>
        <v>100</v>
      </c>
      <c r="AU11" s="7">
        <f>100 + SUMIFS(NhatKy_ViPham!J:J, NhatKy_ViPham!E:E, "11_Hoa_A", NhatKy_ViPham!F:F, B11, NhatKy_ViPham!C:C, "T30") - SUMIFS(NhatKy_ViPham!K:K, NhatKy_ViPham!E:E, "11_Hoa_A", NhatKy_ViPham!F:F, B11, NhatKy_ViPham!C:C, "T30")</f>
        <v>100</v>
      </c>
      <c r="AV11" s="7">
        <f>100 + SUMIFS(NhatKy_ViPham!J:J, NhatKy_ViPham!E:E, "11_Hoa_A", NhatKy_ViPham!F:F, B11, NhatKy_ViPham!C:C, "T31") - SUMIFS(NhatKy_ViPham!K:K, NhatKy_ViPham!E:E, "11_Hoa_A", NhatKy_ViPham!F:F, B11, NhatKy_ViPham!C:C, "T31")</f>
        <v>100</v>
      </c>
      <c r="AW11" s="7">
        <f>100 + SUMIFS(NhatKy_ViPham!J:J, NhatKy_ViPham!E:E, "11_Hoa_A", NhatKy_ViPham!F:F, B11, NhatKy_ViPham!C:C, "T32") - SUMIFS(NhatKy_ViPham!K:K, NhatKy_ViPham!E:E, "11_Hoa_A", NhatKy_ViPham!F:F, B11, NhatKy_ViPham!C:C, "T32")</f>
        <v>100</v>
      </c>
      <c r="AX11" s="7">
        <f>100 + SUMIFS(NhatKy_ViPham!J:J, NhatKy_ViPham!E:E, "11_Hoa_A", NhatKy_ViPham!F:F, B11, NhatKy_ViPham!C:C, "T33") - SUMIFS(NhatKy_ViPham!K:K, NhatKy_ViPham!E:E, "11_Hoa_A", NhatKy_ViPham!F:F, B11, NhatKy_ViPham!C:C, "T33")</f>
        <v>100</v>
      </c>
      <c r="AY11" s="7">
        <f>100 + SUMIFS(NhatKy_ViPham!J:J, NhatKy_ViPham!E:E, "11_Hoa_A", NhatKy_ViPham!F:F, B11, NhatKy_ViPham!C:C, "T34") - SUMIFS(NhatKy_ViPham!K:K, NhatKy_ViPham!E:E, "11_Hoa_A", NhatKy_ViPham!F:F, B11, NhatKy_ViPham!C:C, "T34")</f>
        <v>100</v>
      </c>
      <c r="AZ11" s="7">
        <f>100 + SUMIFS(NhatKy_ViPham!J:J, NhatKy_ViPham!E:E, "11_Hoa_A", NhatKy_ViPham!F:F, B11, NhatKy_ViPham!C:C, "T35") - SUMIFS(NhatKy_ViPham!K:K, NhatKy_ViPham!E:E, "11_Hoa_A", NhatKy_ViPham!F:F, B11, NhatKy_ViPham!C:C, "T35")</f>
        <v>100</v>
      </c>
      <c r="BA11" s="12">
        <f t="shared" si="0"/>
        <v>100</v>
      </c>
      <c r="BB11" s="11" t="s">
        <v>430</v>
      </c>
      <c r="BC11" s="14" t="str">
        <f t="shared" si="1"/>
        <v>Tốt</v>
      </c>
      <c r="BD11" s="10" t="str">
        <f t="shared" si="2"/>
        <v>🟢 BÌNH THƯỜNG</v>
      </c>
    </row>
    <row r="12" spans="1:56" x14ac:dyDescent="0.25">
      <c r="A12" s="5">
        <v>4</v>
      </c>
      <c r="B12" s="15" t="s">
        <v>1637</v>
      </c>
      <c r="C12" s="5" t="s">
        <v>1638</v>
      </c>
      <c r="D12" s="5" t="s">
        <v>435</v>
      </c>
      <c r="E12" s="11" t="s">
        <v>430</v>
      </c>
      <c r="F12" s="6">
        <f>SUMIFS(NhatKy_ViPham!K:K, NhatKy_ViPham!E:E, "11_Hoa_A", NhatKy_ViPham!F:F, B12, NhatKy_ViPham!H:H, "L01")</f>
        <v>0</v>
      </c>
      <c r="G12" s="6">
        <f>SUMIFS(NhatKy_ViPham!K:K, NhatKy_ViPham!E:E, "11_Hoa_A", NhatKy_ViPham!F:F, B12, NhatKy_ViPham!H:H, "L02")</f>
        <v>0</v>
      </c>
      <c r="H12" s="6">
        <f>SUMIFS(NhatKy_ViPham!K:K, NhatKy_ViPham!E:E, "11_Hoa_A", NhatKy_ViPham!F:F, B12, NhatKy_ViPham!H:H, "L03")</f>
        <v>0</v>
      </c>
      <c r="I12" s="6">
        <f>SUMIFS(NhatKy_ViPham!K:K, NhatKy_ViPham!E:E, "11_Hoa_A", NhatKy_ViPham!F:F, B12, NhatKy_ViPham!H:H, "L04")</f>
        <v>0</v>
      </c>
      <c r="J12" s="6">
        <f>SUMIFS(NhatKy_ViPham!K:K, NhatKy_ViPham!E:E, "11_Hoa_A", NhatKy_ViPham!F:F, B12, NhatKy_ViPham!H:H, "L05")</f>
        <v>0</v>
      </c>
      <c r="K12" s="6">
        <f>SUMIFS(NhatKy_ViPham!K:K, NhatKy_ViPham!E:E, "11_Hoa_A", NhatKy_ViPham!F:F, B12, NhatKy_ViPham!H:H, "L06")</f>
        <v>0</v>
      </c>
      <c r="L12" s="6">
        <f>SUMIFS(NhatKy_ViPham!K:K, NhatKy_ViPham!E:E, "11_Hoa_A", NhatKy_ViPham!F:F, B12, NhatKy_ViPham!H:H, "L07")</f>
        <v>0</v>
      </c>
      <c r="M12" s="6">
        <f>SUMIFS(NhatKy_ViPham!K:K, NhatKy_ViPham!E:E, "11_Hoa_A", NhatKy_ViPham!F:F, B12, NhatKy_ViPham!H:H, "L08")</f>
        <v>0</v>
      </c>
      <c r="N12" s="6">
        <f>SUMIFS(NhatKy_ViPham!K:K, NhatKy_ViPham!E:E, "11_Hoa_A", NhatKy_ViPham!F:F, B12, NhatKy_ViPham!H:H, "L09")</f>
        <v>0</v>
      </c>
      <c r="O12" s="6">
        <f>SUMIFS(NhatKy_ViPham!K:K, NhatKy_ViPham!E:E, "11_Hoa_A", NhatKy_ViPham!F:F, B12, NhatKy_ViPham!H:H, "L10")</f>
        <v>0</v>
      </c>
      <c r="P12" s="12">
        <f>SUMIFS(NhatKy_ViPham!J:J, NhatKy_ViPham!E:E, "11_Hoa_A", NhatKy_ViPham!F:F, B12)</f>
        <v>0</v>
      </c>
      <c r="Q12" s="13">
        <f>SUMIFS(NhatKy_ViPham!K:K, NhatKy_ViPham!E:E, "11_Hoa_A", NhatKy_ViPham!F:F, B12)</f>
        <v>0</v>
      </c>
      <c r="R12" s="6">
        <f>100 + SUMIFS(NhatKy_ViPham!J:J, NhatKy_ViPham!E:E, "11_Hoa_A", NhatKy_ViPham!F:F, B12, NhatKy_ViPham!C:C, "T1") - SUMIFS(NhatKy_ViPham!K:K, NhatKy_ViPham!E:E, "11_Hoa_A", NhatKy_ViPham!F:F, B12, NhatKy_ViPham!C:C, "T1")</f>
        <v>100</v>
      </c>
      <c r="S12" s="6">
        <f>100 + SUMIFS(NhatKy_ViPham!J:J, NhatKy_ViPham!E:E, "11_Hoa_A", NhatKy_ViPham!F:F, B12, NhatKy_ViPham!C:C, "T2") - SUMIFS(NhatKy_ViPham!K:K, NhatKy_ViPham!E:E, "11_Hoa_A", NhatKy_ViPham!F:F, B12, NhatKy_ViPham!C:C, "T2")</f>
        <v>100</v>
      </c>
      <c r="T12" s="6">
        <f>100 + SUMIFS(NhatKy_ViPham!J:J, NhatKy_ViPham!E:E, "11_Hoa_A", NhatKy_ViPham!F:F, B12, NhatKy_ViPham!C:C, "T3") - SUMIFS(NhatKy_ViPham!K:K, NhatKy_ViPham!E:E, "11_Hoa_A", NhatKy_ViPham!F:F, B12, NhatKy_ViPham!C:C, "T3")</f>
        <v>100</v>
      </c>
      <c r="U12" s="6">
        <f>100 + SUMIFS(NhatKy_ViPham!J:J, NhatKy_ViPham!E:E, "11_Hoa_A", NhatKy_ViPham!F:F, B12, NhatKy_ViPham!C:C, "T4") - SUMIFS(NhatKy_ViPham!K:K, NhatKy_ViPham!E:E, "11_Hoa_A", NhatKy_ViPham!F:F, B12, NhatKy_ViPham!C:C, "T4")</f>
        <v>100</v>
      </c>
      <c r="V12" s="6">
        <f>100 + SUMIFS(NhatKy_ViPham!J:J, NhatKy_ViPham!E:E, "11_Hoa_A", NhatKy_ViPham!F:F, B12, NhatKy_ViPham!C:C, "T5") - SUMIFS(NhatKy_ViPham!K:K, NhatKy_ViPham!E:E, "11_Hoa_A", NhatKy_ViPham!F:F, B12, NhatKy_ViPham!C:C, "T5")</f>
        <v>100</v>
      </c>
      <c r="W12" s="6">
        <f>100 + SUMIFS(NhatKy_ViPham!J:J, NhatKy_ViPham!E:E, "11_Hoa_A", NhatKy_ViPham!F:F, B12, NhatKy_ViPham!C:C, "T6") - SUMIFS(NhatKy_ViPham!K:K, NhatKy_ViPham!E:E, "11_Hoa_A", NhatKy_ViPham!F:F, B12, NhatKy_ViPham!C:C, "T6")</f>
        <v>100</v>
      </c>
      <c r="X12" s="6">
        <f>100 + SUMIFS(NhatKy_ViPham!J:J, NhatKy_ViPham!E:E, "11_Hoa_A", NhatKy_ViPham!F:F, B12, NhatKy_ViPham!C:C, "T7") - SUMIFS(NhatKy_ViPham!K:K, NhatKy_ViPham!E:E, "11_Hoa_A", NhatKy_ViPham!F:F, B12, NhatKy_ViPham!C:C, "T7")</f>
        <v>100</v>
      </c>
      <c r="Y12" s="6">
        <f>100 + SUMIFS(NhatKy_ViPham!J:J, NhatKy_ViPham!E:E, "11_Hoa_A", NhatKy_ViPham!F:F, B12, NhatKy_ViPham!C:C, "T8") - SUMIFS(NhatKy_ViPham!K:K, NhatKy_ViPham!E:E, "11_Hoa_A", NhatKy_ViPham!F:F, B12, NhatKy_ViPham!C:C, "T8")</f>
        <v>100</v>
      </c>
      <c r="Z12" s="6">
        <f>100 + SUMIFS(NhatKy_ViPham!J:J, NhatKy_ViPham!E:E, "11_Hoa_A", NhatKy_ViPham!F:F, B12, NhatKy_ViPham!C:C, "T9") - SUMIFS(NhatKy_ViPham!K:K, NhatKy_ViPham!E:E, "11_Hoa_A", NhatKy_ViPham!F:F, B12, NhatKy_ViPham!C:C, "T9")</f>
        <v>100</v>
      </c>
      <c r="AA12" s="6">
        <f>100 + SUMIFS(NhatKy_ViPham!J:J, NhatKy_ViPham!E:E, "11_Hoa_A", NhatKy_ViPham!F:F, B12, NhatKy_ViPham!C:C, "T10") - SUMIFS(NhatKy_ViPham!K:K, NhatKy_ViPham!E:E, "11_Hoa_A", NhatKy_ViPham!F:F, B12, NhatKy_ViPham!C:C, "T10")</f>
        <v>100</v>
      </c>
      <c r="AB12" s="6">
        <f>100 + SUMIFS(NhatKy_ViPham!J:J, NhatKy_ViPham!E:E, "11_Hoa_A", NhatKy_ViPham!F:F, B12, NhatKy_ViPham!C:C, "T11") - SUMIFS(NhatKy_ViPham!K:K, NhatKy_ViPham!E:E, "11_Hoa_A", NhatKy_ViPham!F:F, B12, NhatKy_ViPham!C:C, "T11")</f>
        <v>100</v>
      </c>
      <c r="AC12" s="6">
        <f>100 + SUMIFS(NhatKy_ViPham!J:J, NhatKy_ViPham!E:E, "11_Hoa_A", NhatKy_ViPham!F:F, B12, NhatKy_ViPham!C:C, "T12") - SUMIFS(NhatKy_ViPham!K:K, NhatKy_ViPham!E:E, "11_Hoa_A", NhatKy_ViPham!F:F, B12, NhatKy_ViPham!C:C, "T12")</f>
        <v>100</v>
      </c>
      <c r="AD12" s="6">
        <f>100 + SUMIFS(NhatKy_ViPham!J:J, NhatKy_ViPham!E:E, "11_Hoa_A", NhatKy_ViPham!F:F, B12, NhatKy_ViPham!C:C, "T13") - SUMIFS(NhatKy_ViPham!K:K, NhatKy_ViPham!E:E, "11_Hoa_A", NhatKy_ViPham!F:F, B12, NhatKy_ViPham!C:C, "T13")</f>
        <v>100</v>
      </c>
      <c r="AE12" s="6">
        <f>100 + SUMIFS(NhatKy_ViPham!J:J, NhatKy_ViPham!E:E, "11_Hoa_A", NhatKy_ViPham!F:F, B12, NhatKy_ViPham!C:C, "T14") - SUMIFS(NhatKy_ViPham!K:K, NhatKy_ViPham!E:E, "11_Hoa_A", NhatKy_ViPham!F:F, B12, NhatKy_ViPham!C:C, "T14")</f>
        <v>100</v>
      </c>
      <c r="AF12" s="6">
        <f>100 + SUMIFS(NhatKy_ViPham!J:J, NhatKy_ViPham!E:E, "11_Hoa_A", NhatKy_ViPham!F:F, B12, NhatKy_ViPham!C:C, "T15") - SUMIFS(NhatKy_ViPham!K:K, NhatKy_ViPham!E:E, "11_Hoa_A", NhatKy_ViPham!F:F, B12, NhatKy_ViPham!C:C, "T15")</f>
        <v>100</v>
      </c>
      <c r="AG12" s="6">
        <f>100 + SUMIFS(NhatKy_ViPham!J:J, NhatKy_ViPham!E:E, "11_Hoa_A", NhatKy_ViPham!F:F, B12, NhatKy_ViPham!C:C, "T16") - SUMIFS(NhatKy_ViPham!K:K, NhatKy_ViPham!E:E, "11_Hoa_A", NhatKy_ViPham!F:F, B12, NhatKy_ViPham!C:C, "T16")</f>
        <v>100</v>
      </c>
      <c r="AH12" s="6">
        <f>100 + SUMIFS(NhatKy_ViPham!J:J, NhatKy_ViPham!E:E, "11_Hoa_A", NhatKy_ViPham!F:F, B12, NhatKy_ViPham!C:C, "T17") - SUMIFS(NhatKy_ViPham!K:K, NhatKy_ViPham!E:E, "11_Hoa_A", NhatKy_ViPham!F:F, B12, NhatKy_ViPham!C:C, "T17")</f>
        <v>100</v>
      </c>
      <c r="AI12" s="6">
        <f>100 + SUMIFS(NhatKy_ViPham!J:J, NhatKy_ViPham!E:E, "11_Hoa_A", NhatKy_ViPham!F:F, B12, NhatKy_ViPham!C:C, "T18") - SUMIFS(NhatKy_ViPham!K:K, NhatKy_ViPham!E:E, "11_Hoa_A", NhatKy_ViPham!F:F, B12, NhatKy_ViPham!C:C, "T18")</f>
        <v>100</v>
      </c>
      <c r="AJ12" s="6">
        <f>100 + SUMIFS(NhatKy_ViPham!J:J, NhatKy_ViPham!E:E, "11_Hoa_A", NhatKy_ViPham!F:F, B12, NhatKy_ViPham!C:C, "T19") - SUMIFS(NhatKy_ViPham!K:K, NhatKy_ViPham!E:E, "11_Hoa_A", NhatKy_ViPham!F:F, B12, NhatKy_ViPham!C:C, "T19")</f>
        <v>100</v>
      </c>
      <c r="AK12" s="6">
        <f>100 + SUMIFS(NhatKy_ViPham!J:J, NhatKy_ViPham!E:E, "11_Hoa_A", NhatKy_ViPham!F:F, B12, NhatKy_ViPham!C:C, "T20") - SUMIFS(NhatKy_ViPham!K:K, NhatKy_ViPham!E:E, "11_Hoa_A", NhatKy_ViPham!F:F, B12, NhatKy_ViPham!C:C, "T20")</f>
        <v>100</v>
      </c>
      <c r="AL12" s="6">
        <f>100 + SUMIFS(NhatKy_ViPham!J:J, NhatKy_ViPham!E:E, "11_Hoa_A", NhatKy_ViPham!F:F, B12, NhatKy_ViPham!C:C, "T21") - SUMIFS(NhatKy_ViPham!K:K, NhatKy_ViPham!E:E, "11_Hoa_A", NhatKy_ViPham!F:F, B12, NhatKy_ViPham!C:C, "T21")</f>
        <v>100</v>
      </c>
      <c r="AM12" s="6">
        <f>100 + SUMIFS(NhatKy_ViPham!J:J, NhatKy_ViPham!E:E, "11_Hoa_A", NhatKy_ViPham!F:F, B12, NhatKy_ViPham!C:C, "T22") - SUMIFS(NhatKy_ViPham!K:K, NhatKy_ViPham!E:E, "11_Hoa_A", NhatKy_ViPham!F:F, B12, NhatKy_ViPham!C:C, "T22")</f>
        <v>100</v>
      </c>
      <c r="AN12" s="6">
        <f>100 + SUMIFS(NhatKy_ViPham!J:J, NhatKy_ViPham!E:E, "11_Hoa_A", NhatKy_ViPham!F:F, B12, NhatKy_ViPham!C:C, "T23") - SUMIFS(NhatKy_ViPham!K:K, NhatKy_ViPham!E:E, "11_Hoa_A", NhatKy_ViPham!F:F, B12, NhatKy_ViPham!C:C, "T23")</f>
        <v>100</v>
      </c>
      <c r="AO12" s="6">
        <f>100 + SUMIFS(NhatKy_ViPham!J:J, NhatKy_ViPham!E:E, "11_Hoa_A", NhatKy_ViPham!F:F, B12, NhatKy_ViPham!C:C, "T24") - SUMIFS(NhatKy_ViPham!K:K, NhatKy_ViPham!E:E, "11_Hoa_A", NhatKy_ViPham!F:F, B12, NhatKy_ViPham!C:C, "T24")</f>
        <v>100</v>
      </c>
      <c r="AP12" s="6">
        <f>100 + SUMIFS(NhatKy_ViPham!J:J, NhatKy_ViPham!E:E, "11_Hoa_A", NhatKy_ViPham!F:F, B12, NhatKy_ViPham!C:C, "T25") - SUMIFS(NhatKy_ViPham!K:K, NhatKy_ViPham!E:E, "11_Hoa_A", NhatKy_ViPham!F:F, B12, NhatKy_ViPham!C:C, "T25")</f>
        <v>100</v>
      </c>
      <c r="AQ12" s="6">
        <f>100 + SUMIFS(NhatKy_ViPham!J:J, NhatKy_ViPham!E:E, "11_Hoa_A", NhatKy_ViPham!F:F, B12, NhatKy_ViPham!C:C, "T26") - SUMIFS(NhatKy_ViPham!K:K, NhatKy_ViPham!E:E, "11_Hoa_A", NhatKy_ViPham!F:F, B12, NhatKy_ViPham!C:C, "T26")</f>
        <v>100</v>
      </c>
      <c r="AR12" s="6">
        <f>100 + SUMIFS(NhatKy_ViPham!J:J, NhatKy_ViPham!E:E, "11_Hoa_A", NhatKy_ViPham!F:F, B12, NhatKy_ViPham!C:C, "T27") - SUMIFS(NhatKy_ViPham!K:K, NhatKy_ViPham!E:E, "11_Hoa_A", NhatKy_ViPham!F:F, B12, NhatKy_ViPham!C:C, "T27")</f>
        <v>100</v>
      </c>
      <c r="AS12" s="6">
        <f>100 + SUMIFS(NhatKy_ViPham!J:J, NhatKy_ViPham!E:E, "11_Hoa_A", NhatKy_ViPham!F:F, B12, NhatKy_ViPham!C:C, "T28") - SUMIFS(NhatKy_ViPham!K:K, NhatKy_ViPham!E:E, "11_Hoa_A", NhatKy_ViPham!F:F, B12, NhatKy_ViPham!C:C, "T28")</f>
        <v>100</v>
      </c>
      <c r="AT12" s="6">
        <f>100 + SUMIFS(NhatKy_ViPham!J:J, NhatKy_ViPham!E:E, "11_Hoa_A", NhatKy_ViPham!F:F, B12, NhatKy_ViPham!C:C, "T29") - SUMIFS(NhatKy_ViPham!K:K, NhatKy_ViPham!E:E, "11_Hoa_A", NhatKy_ViPham!F:F, B12, NhatKy_ViPham!C:C, "T29")</f>
        <v>100</v>
      </c>
      <c r="AU12" s="6">
        <f>100 + SUMIFS(NhatKy_ViPham!J:J, NhatKy_ViPham!E:E, "11_Hoa_A", NhatKy_ViPham!F:F, B12, NhatKy_ViPham!C:C, "T30") - SUMIFS(NhatKy_ViPham!K:K, NhatKy_ViPham!E:E, "11_Hoa_A", NhatKy_ViPham!F:F, B12, NhatKy_ViPham!C:C, "T30")</f>
        <v>100</v>
      </c>
      <c r="AV12" s="6">
        <f>100 + SUMIFS(NhatKy_ViPham!J:J, NhatKy_ViPham!E:E, "11_Hoa_A", NhatKy_ViPham!F:F, B12, NhatKy_ViPham!C:C, "T31") - SUMIFS(NhatKy_ViPham!K:K, NhatKy_ViPham!E:E, "11_Hoa_A", NhatKy_ViPham!F:F, B12, NhatKy_ViPham!C:C, "T31")</f>
        <v>100</v>
      </c>
      <c r="AW12" s="6">
        <f>100 + SUMIFS(NhatKy_ViPham!J:J, NhatKy_ViPham!E:E, "11_Hoa_A", NhatKy_ViPham!F:F, B12, NhatKy_ViPham!C:C, "T32") - SUMIFS(NhatKy_ViPham!K:K, NhatKy_ViPham!E:E, "11_Hoa_A", NhatKy_ViPham!F:F, B12, NhatKy_ViPham!C:C, "T32")</f>
        <v>100</v>
      </c>
      <c r="AX12" s="6">
        <f>100 + SUMIFS(NhatKy_ViPham!J:J, NhatKy_ViPham!E:E, "11_Hoa_A", NhatKy_ViPham!F:F, B12, NhatKy_ViPham!C:C, "T33") - SUMIFS(NhatKy_ViPham!K:K, NhatKy_ViPham!E:E, "11_Hoa_A", NhatKy_ViPham!F:F, B12, NhatKy_ViPham!C:C, "T33")</f>
        <v>100</v>
      </c>
      <c r="AY12" s="6">
        <f>100 + SUMIFS(NhatKy_ViPham!J:J, NhatKy_ViPham!E:E, "11_Hoa_A", NhatKy_ViPham!F:F, B12, NhatKy_ViPham!C:C, "T34") - SUMIFS(NhatKy_ViPham!K:K, NhatKy_ViPham!E:E, "11_Hoa_A", NhatKy_ViPham!F:F, B12, NhatKy_ViPham!C:C, "T34")</f>
        <v>100</v>
      </c>
      <c r="AZ12" s="6">
        <f>100 + SUMIFS(NhatKy_ViPham!J:J, NhatKy_ViPham!E:E, "11_Hoa_A", NhatKy_ViPham!F:F, B12, NhatKy_ViPham!C:C, "T35") - SUMIFS(NhatKy_ViPham!K:K, NhatKy_ViPham!E:E, "11_Hoa_A", NhatKy_ViPham!F:F, B12, NhatKy_ViPham!C:C, "T35")</f>
        <v>100</v>
      </c>
      <c r="BA12" s="12">
        <f t="shared" si="0"/>
        <v>100</v>
      </c>
      <c r="BB12" s="11" t="s">
        <v>430</v>
      </c>
      <c r="BC12" s="16" t="str">
        <f t="shared" si="1"/>
        <v>Tốt</v>
      </c>
      <c r="BD12" s="15" t="str">
        <f t="shared" si="2"/>
        <v>🟢 BÌNH THƯỜNG</v>
      </c>
    </row>
    <row r="13" spans="1:56" x14ac:dyDescent="0.25">
      <c r="A13" s="4">
        <v>5</v>
      </c>
      <c r="B13" s="10" t="s">
        <v>1639</v>
      </c>
      <c r="C13" s="4" t="s">
        <v>1640</v>
      </c>
      <c r="D13" s="4" t="s">
        <v>435</v>
      </c>
      <c r="E13" s="11" t="s">
        <v>430</v>
      </c>
      <c r="F13" s="7">
        <f>SUMIFS(NhatKy_ViPham!K:K, NhatKy_ViPham!E:E, "11_Hoa_A", NhatKy_ViPham!F:F, B13, NhatKy_ViPham!H:H, "L01")</f>
        <v>0</v>
      </c>
      <c r="G13" s="7">
        <f>SUMIFS(NhatKy_ViPham!K:K, NhatKy_ViPham!E:E, "11_Hoa_A", NhatKy_ViPham!F:F, B13, NhatKy_ViPham!H:H, "L02")</f>
        <v>0</v>
      </c>
      <c r="H13" s="7">
        <f>SUMIFS(NhatKy_ViPham!K:K, NhatKy_ViPham!E:E, "11_Hoa_A", NhatKy_ViPham!F:F, B13, NhatKy_ViPham!H:H, "L03")</f>
        <v>0</v>
      </c>
      <c r="I13" s="7">
        <f>SUMIFS(NhatKy_ViPham!K:K, NhatKy_ViPham!E:E, "11_Hoa_A", NhatKy_ViPham!F:F, B13, NhatKy_ViPham!H:H, "L04")</f>
        <v>0</v>
      </c>
      <c r="J13" s="7">
        <f>SUMIFS(NhatKy_ViPham!K:K, NhatKy_ViPham!E:E, "11_Hoa_A", NhatKy_ViPham!F:F, B13, NhatKy_ViPham!H:H, "L05")</f>
        <v>0</v>
      </c>
      <c r="K13" s="7">
        <f>SUMIFS(NhatKy_ViPham!K:K, NhatKy_ViPham!E:E, "11_Hoa_A", NhatKy_ViPham!F:F, B13, NhatKy_ViPham!H:H, "L06")</f>
        <v>0</v>
      </c>
      <c r="L13" s="7">
        <f>SUMIFS(NhatKy_ViPham!K:K, NhatKy_ViPham!E:E, "11_Hoa_A", NhatKy_ViPham!F:F, B13, NhatKy_ViPham!H:H, "L07")</f>
        <v>0</v>
      </c>
      <c r="M13" s="7">
        <f>SUMIFS(NhatKy_ViPham!K:K, NhatKy_ViPham!E:E, "11_Hoa_A", NhatKy_ViPham!F:F, B13, NhatKy_ViPham!H:H, "L08")</f>
        <v>0</v>
      </c>
      <c r="N13" s="7">
        <f>SUMIFS(NhatKy_ViPham!K:K, NhatKy_ViPham!E:E, "11_Hoa_A", NhatKy_ViPham!F:F, B13, NhatKy_ViPham!H:H, "L09")</f>
        <v>0</v>
      </c>
      <c r="O13" s="7">
        <f>SUMIFS(NhatKy_ViPham!K:K, NhatKy_ViPham!E:E, "11_Hoa_A", NhatKy_ViPham!F:F, B13, NhatKy_ViPham!H:H, "L10")</f>
        <v>0</v>
      </c>
      <c r="P13" s="12">
        <f>SUMIFS(NhatKy_ViPham!J:J, NhatKy_ViPham!E:E, "11_Hoa_A", NhatKy_ViPham!F:F, B13)</f>
        <v>0</v>
      </c>
      <c r="Q13" s="13">
        <f>SUMIFS(NhatKy_ViPham!K:K, NhatKy_ViPham!E:E, "11_Hoa_A", NhatKy_ViPham!F:F, B13)</f>
        <v>0</v>
      </c>
      <c r="R13" s="7">
        <f>100 + SUMIFS(NhatKy_ViPham!J:J, NhatKy_ViPham!E:E, "11_Hoa_A", NhatKy_ViPham!F:F, B13, NhatKy_ViPham!C:C, "T1") - SUMIFS(NhatKy_ViPham!K:K, NhatKy_ViPham!E:E, "11_Hoa_A", NhatKy_ViPham!F:F, B13, NhatKy_ViPham!C:C, "T1")</f>
        <v>100</v>
      </c>
      <c r="S13" s="7">
        <f>100 + SUMIFS(NhatKy_ViPham!J:J, NhatKy_ViPham!E:E, "11_Hoa_A", NhatKy_ViPham!F:F, B13, NhatKy_ViPham!C:C, "T2") - SUMIFS(NhatKy_ViPham!K:K, NhatKy_ViPham!E:E, "11_Hoa_A", NhatKy_ViPham!F:F, B13, NhatKy_ViPham!C:C, "T2")</f>
        <v>100</v>
      </c>
      <c r="T13" s="7">
        <f>100 + SUMIFS(NhatKy_ViPham!J:J, NhatKy_ViPham!E:E, "11_Hoa_A", NhatKy_ViPham!F:F, B13, NhatKy_ViPham!C:C, "T3") - SUMIFS(NhatKy_ViPham!K:K, NhatKy_ViPham!E:E, "11_Hoa_A", NhatKy_ViPham!F:F, B13, NhatKy_ViPham!C:C, "T3")</f>
        <v>100</v>
      </c>
      <c r="U13" s="7">
        <f>100 + SUMIFS(NhatKy_ViPham!J:J, NhatKy_ViPham!E:E, "11_Hoa_A", NhatKy_ViPham!F:F, B13, NhatKy_ViPham!C:C, "T4") - SUMIFS(NhatKy_ViPham!K:K, NhatKy_ViPham!E:E, "11_Hoa_A", NhatKy_ViPham!F:F, B13, NhatKy_ViPham!C:C, "T4")</f>
        <v>100</v>
      </c>
      <c r="V13" s="7">
        <f>100 + SUMIFS(NhatKy_ViPham!J:J, NhatKy_ViPham!E:E, "11_Hoa_A", NhatKy_ViPham!F:F, B13, NhatKy_ViPham!C:C, "T5") - SUMIFS(NhatKy_ViPham!K:K, NhatKy_ViPham!E:E, "11_Hoa_A", NhatKy_ViPham!F:F, B13, NhatKy_ViPham!C:C, "T5")</f>
        <v>100</v>
      </c>
      <c r="W13" s="7">
        <f>100 + SUMIFS(NhatKy_ViPham!J:J, NhatKy_ViPham!E:E, "11_Hoa_A", NhatKy_ViPham!F:F, B13, NhatKy_ViPham!C:C, "T6") - SUMIFS(NhatKy_ViPham!K:K, NhatKy_ViPham!E:E, "11_Hoa_A", NhatKy_ViPham!F:F, B13, NhatKy_ViPham!C:C, "T6")</f>
        <v>100</v>
      </c>
      <c r="X13" s="7">
        <f>100 + SUMIFS(NhatKy_ViPham!J:J, NhatKy_ViPham!E:E, "11_Hoa_A", NhatKy_ViPham!F:F, B13, NhatKy_ViPham!C:C, "T7") - SUMIFS(NhatKy_ViPham!K:K, NhatKy_ViPham!E:E, "11_Hoa_A", NhatKy_ViPham!F:F, B13, NhatKy_ViPham!C:C, "T7")</f>
        <v>100</v>
      </c>
      <c r="Y13" s="7">
        <f>100 + SUMIFS(NhatKy_ViPham!J:J, NhatKy_ViPham!E:E, "11_Hoa_A", NhatKy_ViPham!F:F, B13, NhatKy_ViPham!C:C, "T8") - SUMIFS(NhatKy_ViPham!K:K, NhatKy_ViPham!E:E, "11_Hoa_A", NhatKy_ViPham!F:F, B13, NhatKy_ViPham!C:C, "T8")</f>
        <v>100</v>
      </c>
      <c r="Z13" s="7">
        <f>100 + SUMIFS(NhatKy_ViPham!J:J, NhatKy_ViPham!E:E, "11_Hoa_A", NhatKy_ViPham!F:F, B13, NhatKy_ViPham!C:C, "T9") - SUMIFS(NhatKy_ViPham!K:K, NhatKy_ViPham!E:E, "11_Hoa_A", NhatKy_ViPham!F:F, B13, NhatKy_ViPham!C:C, "T9")</f>
        <v>100</v>
      </c>
      <c r="AA13" s="7">
        <f>100 + SUMIFS(NhatKy_ViPham!J:J, NhatKy_ViPham!E:E, "11_Hoa_A", NhatKy_ViPham!F:F, B13, NhatKy_ViPham!C:C, "T10") - SUMIFS(NhatKy_ViPham!K:K, NhatKy_ViPham!E:E, "11_Hoa_A", NhatKy_ViPham!F:F, B13, NhatKy_ViPham!C:C, "T10")</f>
        <v>100</v>
      </c>
      <c r="AB13" s="7">
        <f>100 + SUMIFS(NhatKy_ViPham!J:J, NhatKy_ViPham!E:E, "11_Hoa_A", NhatKy_ViPham!F:F, B13, NhatKy_ViPham!C:C, "T11") - SUMIFS(NhatKy_ViPham!K:K, NhatKy_ViPham!E:E, "11_Hoa_A", NhatKy_ViPham!F:F, B13, NhatKy_ViPham!C:C, "T11")</f>
        <v>100</v>
      </c>
      <c r="AC13" s="7">
        <f>100 + SUMIFS(NhatKy_ViPham!J:J, NhatKy_ViPham!E:E, "11_Hoa_A", NhatKy_ViPham!F:F, B13, NhatKy_ViPham!C:C, "T12") - SUMIFS(NhatKy_ViPham!K:K, NhatKy_ViPham!E:E, "11_Hoa_A", NhatKy_ViPham!F:F, B13, NhatKy_ViPham!C:C, "T12")</f>
        <v>100</v>
      </c>
      <c r="AD13" s="7">
        <f>100 + SUMIFS(NhatKy_ViPham!J:J, NhatKy_ViPham!E:E, "11_Hoa_A", NhatKy_ViPham!F:F, B13, NhatKy_ViPham!C:C, "T13") - SUMIFS(NhatKy_ViPham!K:K, NhatKy_ViPham!E:E, "11_Hoa_A", NhatKy_ViPham!F:F, B13, NhatKy_ViPham!C:C, "T13")</f>
        <v>100</v>
      </c>
      <c r="AE13" s="7">
        <f>100 + SUMIFS(NhatKy_ViPham!J:J, NhatKy_ViPham!E:E, "11_Hoa_A", NhatKy_ViPham!F:F, B13, NhatKy_ViPham!C:C, "T14") - SUMIFS(NhatKy_ViPham!K:K, NhatKy_ViPham!E:E, "11_Hoa_A", NhatKy_ViPham!F:F, B13, NhatKy_ViPham!C:C, "T14")</f>
        <v>100</v>
      </c>
      <c r="AF13" s="7">
        <f>100 + SUMIFS(NhatKy_ViPham!J:J, NhatKy_ViPham!E:E, "11_Hoa_A", NhatKy_ViPham!F:F, B13, NhatKy_ViPham!C:C, "T15") - SUMIFS(NhatKy_ViPham!K:K, NhatKy_ViPham!E:E, "11_Hoa_A", NhatKy_ViPham!F:F, B13, NhatKy_ViPham!C:C, "T15")</f>
        <v>100</v>
      </c>
      <c r="AG13" s="7">
        <f>100 + SUMIFS(NhatKy_ViPham!J:J, NhatKy_ViPham!E:E, "11_Hoa_A", NhatKy_ViPham!F:F, B13, NhatKy_ViPham!C:C, "T16") - SUMIFS(NhatKy_ViPham!K:K, NhatKy_ViPham!E:E, "11_Hoa_A", NhatKy_ViPham!F:F, B13, NhatKy_ViPham!C:C, "T16")</f>
        <v>100</v>
      </c>
      <c r="AH13" s="7">
        <f>100 + SUMIFS(NhatKy_ViPham!J:J, NhatKy_ViPham!E:E, "11_Hoa_A", NhatKy_ViPham!F:F, B13, NhatKy_ViPham!C:C, "T17") - SUMIFS(NhatKy_ViPham!K:K, NhatKy_ViPham!E:E, "11_Hoa_A", NhatKy_ViPham!F:F, B13, NhatKy_ViPham!C:C, "T17")</f>
        <v>100</v>
      </c>
      <c r="AI13" s="7">
        <f>100 + SUMIFS(NhatKy_ViPham!J:J, NhatKy_ViPham!E:E, "11_Hoa_A", NhatKy_ViPham!F:F, B13, NhatKy_ViPham!C:C, "T18") - SUMIFS(NhatKy_ViPham!K:K, NhatKy_ViPham!E:E, "11_Hoa_A", NhatKy_ViPham!F:F, B13, NhatKy_ViPham!C:C, "T18")</f>
        <v>100</v>
      </c>
      <c r="AJ13" s="7">
        <f>100 + SUMIFS(NhatKy_ViPham!J:J, NhatKy_ViPham!E:E, "11_Hoa_A", NhatKy_ViPham!F:F, B13, NhatKy_ViPham!C:C, "T19") - SUMIFS(NhatKy_ViPham!K:K, NhatKy_ViPham!E:E, "11_Hoa_A", NhatKy_ViPham!F:F, B13, NhatKy_ViPham!C:C, "T19")</f>
        <v>100</v>
      </c>
      <c r="AK13" s="7">
        <f>100 + SUMIFS(NhatKy_ViPham!J:J, NhatKy_ViPham!E:E, "11_Hoa_A", NhatKy_ViPham!F:F, B13, NhatKy_ViPham!C:C, "T20") - SUMIFS(NhatKy_ViPham!K:K, NhatKy_ViPham!E:E, "11_Hoa_A", NhatKy_ViPham!F:F, B13, NhatKy_ViPham!C:C, "T20")</f>
        <v>100</v>
      </c>
      <c r="AL13" s="7">
        <f>100 + SUMIFS(NhatKy_ViPham!J:J, NhatKy_ViPham!E:E, "11_Hoa_A", NhatKy_ViPham!F:F, B13, NhatKy_ViPham!C:C, "T21") - SUMIFS(NhatKy_ViPham!K:K, NhatKy_ViPham!E:E, "11_Hoa_A", NhatKy_ViPham!F:F, B13, NhatKy_ViPham!C:C, "T21")</f>
        <v>100</v>
      </c>
      <c r="AM13" s="7">
        <f>100 + SUMIFS(NhatKy_ViPham!J:J, NhatKy_ViPham!E:E, "11_Hoa_A", NhatKy_ViPham!F:F, B13, NhatKy_ViPham!C:C, "T22") - SUMIFS(NhatKy_ViPham!K:K, NhatKy_ViPham!E:E, "11_Hoa_A", NhatKy_ViPham!F:F, B13, NhatKy_ViPham!C:C, "T22")</f>
        <v>100</v>
      </c>
      <c r="AN13" s="7">
        <f>100 + SUMIFS(NhatKy_ViPham!J:J, NhatKy_ViPham!E:E, "11_Hoa_A", NhatKy_ViPham!F:F, B13, NhatKy_ViPham!C:C, "T23") - SUMIFS(NhatKy_ViPham!K:K, NhatKy_ViPham!E:E, "11_Hoa_A", NhatKy_ViPham!F:F, B13, NhatKy_ViPham!C:C, "T23")</f>
        <v>100</v>
      </c>
      <c r="AO13" s="7">
        <f>100 + SUMIFS(NhatKy_ViPham!J:J, NhatKy_ViPham!E:E, "11_Hoa_A", NhatKy_ViPham!F:F, B13, NhatKy_ViPham!C:C, "T24") - SUMIFS(NhatKy_ViPham!K:K, NhatKy_ViPham!E:E, "11_Hoa_A", NhatKy_ViPham!F:F, B13, NhatKy_ViPham!C:C, "T24")</f>
        <v>100</v>
      </c>
      <c r="AP13" s="7">
        <f>100 + SUMIFS(NhatKy_ViPham!J:J, NhatKy_ViPham!E:E, "11_Hoa_A", NhatKy_ViPham!F:F, B13, NhatKy_ViPham!C:C, "T25") - SUMIFS(NhatKy_ViPham!K:K, NhatKy_ViPham!E:E, "11_Hoa_A", NhatKy_ViPham!F:F, B13, NhatKy_ViPham!C:C, "T25")</f>
        <v>100</v>
      </c>
      <c r="AQ13" s="7">
        <f>100 + SUMIFS(NhatKy_ViPham!J:J, NhatKy_ViPham!E:E, "11_Hoa_A", NhatKy_ViPham!F:F, B13, NhatKy_ViPham!C:C, "T26") - SUMIFS(NhatKy_ViPham!K:K, NhatKy_ViPham!E:E, "11_Hoa_A", NhatKy_ViPham!F:F, B13, NhatKy_ViPham!C:C, "T26")</f>
        <v>100</v>
      </c>
      <c r="AR13" s="7">
        <f>100 + SUMIFS(NhatKy_ViPham!J:J, NhatKy_ViPham!E:E, "11_Hoa_A", NhatKy_ViPham!F:F, B13, NhatKy_ViPham!C:C, "T27") - SUMIFS(NhatKy_ViPham!K:K, NhatKy_ViPham!E:E, "11_Hoa_A", NhatKy_ViPham!F:F, B13, NhatKy_ViPham!C:C, "T27")</f>
        <v>100</v>
      </c>
      <c r="AS13" s="7">
        <f>100 + SUMIFS(NhatKy_ViPham!J:J, NhatKy_ViPham!E:E, "11_Hoa_A", NhatKy_ViPham!F:F, B13, NhatKy_ViPham!C:C, "T28") - SUMIFS(NhatKy_ViPham!K:K, NhatKy_ViPham!E:E, "11_Hoa_A", NhatKy_ViPham!F:F, B13, NhatKy_ViPham!C:C, "T28")</f>
        <v>100</v>
      </c>
      <c r="AT13" s="7">
        <f>100 + SUMIFS(NhatKy_ViPham!J:J, NhatKy_ViPham!E:E, "11_Hoa_A", NhatKy_ViPham!F:F, B13, NhatKy_ViPham!C:C, "T29") - SUMIFS(NhatKy_ViPham!K:K, NhatKy_ViPham!E:E, "11_Hoa_A", NhatKy_ViPham!F:F, B13, NhatKy_ViPham!C:C, "T29")</f>
        <v>100</v>
      </c>
      <c r="AU13" s="7">
        <f>100 + SUMIFS(NhatKy_ViPham!J:J, NhatKy_ViPham!E:E, "11_Hoa_A", NhatKy_ViPham!F:F, B13, NhatKy_ViPham!C:C, "T30") - SUMIFS(NhatKy_ViPham!K:K, NhatKy_ViPham!E:E, "11_Hoa_A", NhatKy_ViPham!F:F, B13, NhatKy_ViPham!C:C, "T30")</f>
        <v>100</v>
      </c>
      <c r="AV13" s="7">
        <f>100 + SUMIFS(NhatKy_ViPham!J:J, NhatKy_ViPham!E:E, "11_Hoa_A", NhatKy_ViPham!F:F, B13, NhatKy_ViPham!C:C, "T31") - SUMIFS(NhatKy_ViPham!K:K, NhatKy_ViPham!E:E, "11_Hoa_A", NhatKy_ViPham!F:F, B13, NhatKy_ViPham!C:C, "T31")</f>
        <v>100</v>
      </c>
      <c r="AW13" s="7">
        <f>100 + SUMIFS(NhatKy_ViPham!J:J, NhatKy_ViPham!E:E, "11_Hoa_A", NhatKy_ViPham!F:F, B13, NhatKy_ViPham!C:C, "T32") - SUMIFS(NhatKy_ViPham!K:K, NhatKy_ViPham!E:E, "11_Hoa_A", NhatKy_ViPham!F:F, B13, NhatKy_ViPham!C:C, "T32")</f>
        <v>100</v>
      </c>
      <c r="AX13" s="7">
        <f>100 + SUMIFS(NhatKy_ViPham!J:J, NhatKy_ViPham!E:E, "11_Hoa_A", NhatKy_ViPham!F:F, B13, NhatKy_ViPham!C:C, "T33") - SUMIFS(NhatKy_ViPham!K:K, NhatKy_ViPham!E:E, "11_Hoa_A", NhatKy_ViPham!F:F, B13, NhatKy_ViPham!C:C, "T33")</f>
        <v>100</v>
      </c>
      <c r="AY13" s="7">
        <f>100 + SUMIFS(NhatKy_ViPham!J:J, NhatKy_ViPham!E:E, "11_Hoa_A", NhatKy_ViPham!F:F, B13, NhatKy_ViPham!C:C, "T34") - SUMIFS(NhatKy_ViPham!K:K, NhatKy_ViPham!E:E, "11_Hoa_A", NhatKy_ViPham!F:F, B13, NhatKy_ViPham!C:C, "T34")</f>
        <v>100</v>
      </c>
      <c r="AZ13" s="7">
        <f>100 + SUMIFS(NhatKy_ViPham!J:J, NhatKy_ViPham!E:E, "11_Hoa_A", NhatKy_ViPham!F:F, B13, NhatKy_ViPham!C:C, "T35") - SUMIFS(NhatKy_ViPham!K:K, NhatKy_ViPham!E:E, "11_Hoa_A", NhatKy_ViPham!F:F, B13, NhatKy_ViPham!C:C, "T35")</f>
        <v>100</v>
      </c>
      <c r="BA13" s="12">
        <f t="shared" si="0"/>
        <v>100</v>
      </c>
      <c r="BB13" s="11" t="s">
        <v>430</v>
      </c>
      <c r="BC13" s="14" t="str">
        <f t="shared" si="1"/>
        <v>Tốt</v>
      </c>
      <c r="BD13" s="10" t="str">
        <f t="shared" si="2"/>
        <v>🟢 BÌNH THƯỜNG</v>
      </c>
    </row>
    <row r="14" spans="1:56" x14ac:dyDescent="0.25">
      <c r="A14" s="5">
        <v>6</v>
      </c>
      <c r="B14" s="15" t="s">
        <v>1641</v>
      </c>
      <c r="C14" s="5" t="s">
        <v>1541</v>
      </c>
      <c r="D14" s="5" t="s">
        <v>435</v>
      </c>
      <c r="E14" s="11" t="s">
        <v>430</v>
      </c>
      <c r="F14" s="6">
        <f>SUMIFS(NhatKy_ViPham!K:K, NhatKy_ViPham!E:E, "11_Hoa_A", NhatKy_ViPham!F:F, B14, NhatKy_ViPham!H:H, "L01")</f>
        <v>0</v>
      </c>
      <c r="G14" s="6">
        <f>SUMIFS(NhatKy_ViPham!K:K, NhatKy_ViPham!E:E, "11_Hoa_A", NhatKy_ViPham!F:F, B14, NhatKy_ViPham!H:H, "L02")</f>
        <v>0</v>
      </c>
      <c r="H14" s="6">
        <f>SUMIFS(NhatKy_ViPham!K:K, NhatKy_ViPham!E:E, "11_Hoa_A", NhatKy_ViPham!F:F, B14, NhatKy_ViPham!H:H, "L03")</f>
        <v>0</v>
      </c>
      <c r="I14" s="6">
        <f>SUMIFS(NhatKy_ViPham!K:K, NhatKy_ViPham!E:E, "11_Hoa_A", NhatKy_ViPham!F:F, B14, NhatKy_ViPham!H:H, "L04")</f>
        <v>0</v>
      </c>
      <c r="J14" s="6">
        <f>SUMIFS(NhatKy_ViPham!K:K, NhatKy_ViPham!E:E, "11_Hoa_A", NhatKy_ViPham!F:F, B14, NhatKy_ViPham!H:H, "L05")</f>
        <v>0</v>
      </c>
      <c r="K14" s="6">
        <f>SUMIFS(NhatKy_ViPham!K:K, NhatKy_ViPham!E:E, "11_Hoa_A", NhatKy_ViPham!F:F, B14, NhatKy_ViPham!H:H, "L06")</f>
        <v>0</v>
      </c>
      <c r="L14" s="6">
        <f>SUMIFS(NhatKy_ViPham!K:K, NhatKy_ViPham!E:E, "11_Hoa_A", NhatKy_ViPham!F:F, B14, NhatKy_ViPham!H:H, "L07")</f>
        <v>0</v>
      </c>
      <c r="M14" s="6">
        <f>SUMIFS(NhatKy_ViPham!K:K, NhatKy_ViPham!E:E, "11_Hoa_A", NhatKy_ViPham!F:F, B14, NhatKy_ViPham!H:H, "L08")</f>
        <v>0</v>
      </c>
      <c r="N14" s="6">
        <f>SUMIFS(NhatKy_ViPham!K:K, NhatKy_ViPham!E:E, "11_Hoa_A", NhatKy_ViPham!F:F, B14, NhatKy_ViPham!H:H, "L09")</f>
        <v>0</v>
      </c>
      <c r="O14" s="6">
        <f>SUMIFS(NhatKy_ViPham!K:K, NhatKy_ViPham!E:E, "11_Hoa_A", NhatKy_ViPham!F:F, B14, NhatKy_ViPham!H:H, "L10")</f>
        <v>0</v>
      </c>
      <c r="P14" s="12">
        <f>SUMIFS(NhatKy_ViPham!J:J, NhatKy_ViPham!E:E, "11_Hoa_A", NhatKy_ViPham!F:F, B14)</f>
        <v>0</v>
      </c>
      <c r="Q14" s="13">
        <f>SUMIFS(NhatKy_ViPham!K:K, NhatKy_ViPham!E:E, "11_Hoa_A", NhatKy_ViPham!F:F, B14)</f>
        <v>0</v>
      </c>
      <c r="R14" s="6">
        <f>100 + SUMIFS(NhatKy_ViPham!J:J, NhatKy_ViPham!E:E, "11_Hoa_A", NhatKy_ViPham!F:F, B14, NhatKy_ViPham!C:C, "T1") - SUMIFS(NhatKy_ViPham!K:K, NhatKy_ViPham!E:E, "11_Hoa_A", NhatKy_ViPham!F:F, B14, NhatKy_ViPham!C:C, "T1")</f>
        <v>100</v>
      </c>
      <c r="S14" s="6">
        <f>100 + SUMIFS(NhatKy_ViPham!J:J, NhatKy_ViPham!E:E, "11_Hoa_A", NhatKy_ViPham!F:F, B14, NhatKy_ViPham!C:C, "T2") - SUMIFS(NhatKy_ViPham!K:K, NhatKy_ViPham!E:E, "11_Hoa_A", NhatKy_ViPham!F:F, B14, NhatKy_ViPham!C:C, "T2")</f>
        <v>100</v>
      </c>
      <c r="T14" s="6">
        <f>100 + SUMIFS(NhatKy_ViPham!J:J, NhatKy_ViPham!E:E, "11_Hoa_A", NhatKy_ViPham!F:F, B14, NhatKy_ViPham!C:C, "T3") - SUMIFS(NhatKy_ViPham!K:K, NhatKy_ViPham!E:E, "11_Hoa_A", NhatKy_ViPham!F:F, B14, NhatKy_ViPham!C:C, "T3")</f>
        <v>100</v>
      </c>
      <c r="U14" s="6">
        <f>100 + SUMIFS(NhatKy_ViPham!J:J, NhatKy_ViPham!E:E, "11_Hoa_A", NhatKy_ViPham!F:F, B14, NhatKy_ViPham!C:C, "T4") - SUMIFS(NhatKy_ViPham!K:K, NhatKy_ViPham!E:E, "11_Hoa_A", NhatKy_ViPham!F:F, B14, NhatKy_ViPham!C:C, "T4")</f>
        <v>100</v>
      </c>
      <c r="V14" s="6">
        <f>100 + SUMIFS(NhatKy_ViPham!J:J, NhatKy_ViPham!E:E, "11_Hoa_A", NhatKy_ViPham!F:F, B14, NhatKy_ViPham!C:C, "T5") - SUMIFS(NhatKy_ViPham!K:K, NhatKy_ViPham!E:E, "11_Hoa_A", NhatKy_ViPham!F:F, B14, NhatKy_ViPham!C:C, "T5")</f>
        <v>100</v>
      </c>
      <c r="W14" s="6">
        <f>100 + SUMIFS(NhatKy_ViPham!J:J, NhatKy_ViPham!E:E, "11_Hoa_A", NhatKy_ViPham!F:F, B14, NhatKy_ViPham!C:C, "T6") - SUMIFS(NhatKy_ViPham!K:K, NhatKy_ViPham!E:E, "11_Hoa_A", NhatKy_ViPham!F:F, B14, NhatKy_ViPham!C:C, "T6")</f>
        <v>100</v>
      </c>
      <c r="X14" s="6">
        <f>100 + SUMIFS(NhatKy_ViPham!J:J, NhatKy_ViPham!E:E, "11_Hoa_A", NhatKy_ViPham!F:F, B14, NhatKy_ViPham!C:C, "T7") - SUMIFS(NhatKy_ViPham!K:K, NhatKy_ViPham!E:E, "11_Hoa_A", NhatKy_ViPham!F:F, B14, NhatKy_ViPham!C:C, "T7")</f>
        <v>100</v>
      </c>
      <c r="Y14" s="6">
        <f>100 + SUMIFS(NhatKy_ViPham!J:J, NhatKy_ViPham!E:E, "11_Hoa_A", NhatKy_ViPham!F:F, B14, NhatKy_ViPham!C:C, "T8") - SUMIFS(NhatKy_ViPham!K:K, NhatKy_ViPham!E:E, "11_Hoa_A", NhatKy_ViPham!F:F, B14, NhatKy_ViPham!C:C, "T8")</f>
        <v>100</v>
      </c>
      <c r="Z14" s="6">
        <f>100 + SUMIFS(NhatKy_ViPham!J:J, NhatKy_ViPham!E:E, "11_Hoa_A", NhatKy_ViPham!F:F, B14, NhatKy_ViPham!C:C, "T9") - SUMIFS(NhatKy_ViPham!K:K, NhatKy_ViPham!E:E, "11_Hoa_A", NhatKy_ViPham!F:F, B14, NhatKy_ViPham!C:C, "T9")</f>
        <v>100</v>
      </c>
      <c r="AA14" s="6">
        <f>100 + SUMIFS(NhatKy_ViPham!J:J, NhatKy_ViPham!E:E, "11_Hoa_A", NhatKy_ViPham!F:F, B14, NhatKy_ViPham!C:C, "T10") - SUMIFS(NhatKy_ViPham!K:K, NhatKy_ViPham!E:E, "11_Hoa_A", NhatKy_ViPham!F:F, B14, NhatKy_ViPham!C:C, "T10")</f>
        <v>100</v>
      </c>
      <c r="AB14" s="6">
        <f>100 + SUMIFS(NhatKy_ViPham!J:J, NhatKy_ViPham!E:E, "11_Hoa_A", NhatKy_ViPham!F:F, B14, NhatKy_ViPham!C:C, "T11") - SUMIFS(NhatKy_ViPham!K:K, NhatKy_ViPham!E:E, "11_Hoa_A", NhatKy_ViPham!F:F, B14, NhatKy_ViPham!C:C, "T11")</f>
        <v>100</v>
      </c>
      <c r="AC14" s="6">
        <f>100 + SUMIFS(NhatKy_ViPham!J:J, NhatKy_ViPham!E:E, "11_Hoa_A", NhatKy_ViPham!F:F, B14, NhatKy_ViPham!C:C, "T12") - SUMIFS(NhatKy_ViPham!K:K, NhatKy_ViPham!E:E, "11_Hoa_A", NhatKy_ViPham!F:F, B14, NhatKy_ViPham!C:C, "T12")</f>
        <v>100</v>
      </c>
      <c r="AD14" s="6">
        <f>100 + SUMIFS(NhatKy_ViPham!J:J, NhatKy_ViPham!E:E, "11_Hoa_A", NhatKy_ViPham!F:F, B14, NhatKy_ViPham!C:C, "T13") - SUMIFS(NhatKy_ViPham!K:K, NhatKy_ViPham!E:E, "11_Hoa_A", NhatKy_ViPham!F:F, B14, NhatKy_ViPham!C:C, "T13")</f>
        <v>100</v>
      </c>
      <c r="AE14" s="6">
        <f>100 + SUMIFS(NhatKy_ViPham!J:J, NhatKy_ViPham!E:E, "11_Hoa_A", NhatKy_ViPham!F:F, B14, NhatKy_ViPham!C:C, "T14") - SUMIFS(NhatKy_ViPham!K:K, NhatKy_ViPham!E:E, "11_Hoa_A", NhatKy_ViPham!F:F, B14, NhatKy_ViPham!C:C, "T14")</f>
        <v>100</v>
      </c>
      <c r="AF14" s="6">
        <f>100 + SUMIFS(NhatKy_ViPham!J:J, NhatKy_ViPham!E:E, "11_Hoa_A", NhatKy_ViPham!F:F, B14, NhatKy_ViPham!C:C, "T15") - SUMIFS(NhatKy_ViPham!K:K, NhatKy_ViPham!E:E, "11_Hoa_A", NhatKy_ViPham!F:F, B14, NhatKy_ViPham!C:C, "T15")</f>
        <v>100</v>
      </c>
      <c r="AG14" s="6">
        <f>100 + SUMIFS(NhatKy_ViPham!J:J, NhatKy_ViPham!E:E, "11_Hoa_A", NhatKy_ViPham!F:F, B14, NhatKy_ViPham!C:C, "T16") - SUMIFS(NhatKy_ViPham!K:K, NhatKy_ViPham!E:E, "11_Hoa_A", NhatKy_ViPham!F:F, B14, NhatKy_ViPham!C:C, "T16")</f>
        <v>100</v>
      </c>
      <c r="AH14" s="6">
        <f>100 + SUMIFS(NhatKy_ViPham!J:J, NhatKy_ViPham!E:E, "11_Hoa_A", NhatKy_ViPham!F:F, B14, NhatKy_ViPham!C:C, "T17") - SUMIFS(NhatKy_ViPham!K:K, NhatKy_ViPham!E:E, "11_Hoa_A", NhatKy_ViPham!F:F, B14, NhatKy_ViPham!C:C, "T17")</f>
        <v>100</v>
      </c>
      <c r="AI14" s="6">
        <f>100 + SUMIFS(NhatKy_ViPham!J:J, NhatKy_ViPham!E:E, "11_Hoa_A", NhatKy_ViPham!F:F, B14, NhatKy_ViPham!C:C, "T18") - SUMIFS(NhatKy_ViPham!K:K, NhatKy_ViPham!E:E, "11_Hoa_A", NhatKy_ViPham!F:F, B14, NhatKy_ViPham!C:C, "T18")</f>
        <v>100</v>
      </c>
      <c r="AJ14" s="6">
        <f>100 + SUMIFS(NhatKy_ViPham!J:J, NhatKy_ViPham!E:E, "11_Hoa_A", NhatKy_ViPham!F:F, B14, NhatKy_ViPham!C:C, "T19") - SUMIFS(NhatKy_ViPham!K:K, NhatKy_ViPham!E:E, "11_Hoa_A", NhatKy_ViPham!F:F, B14, NhatKy_ViPham!C:C, "T19")</f>
        <v>100</v>
      </c>
      <c r="AK14" s="6">
        <f>100 + SUMIFS(NhatKy_ViPham!J:J, NhatKy_ViPham!E:E, "11_Hoa_A", NhatKy_ViPham!F:F, B14, NhatKy_ViPham!C:C, "T20") - SUMIFS(NhatKy_ViPham!K:K, NhatKy_ViPham!E:E, "11_Hoa_A", NhatKy_ViPham!F:F, B14, NhatKy_ViPham!C:C, "T20")</f>
        <v>100</v>
      </c>
      <c r="AL14" s="6">
        <f>100 + SUMIFS(NhatKy_ViPham!J:J, NhatKy_ViPham!E:E, "11_Hoa_A", NhatKy_ViPham!F:F, B14, NhatKy_ViPham!C:C, "T21") - SUMIFS(NhatKy_ViPham!K:K, NhatKy_ViPham!E:E, "11_Hoa_A", NhatKy_ViPham!F:F, B14, NhatKy_ViPham!C:C, "T21")</f>
        <v>100</v>
      </c>
      <c r="AM14" s="6">
        <f>100 + SUMIFS(NhatKy_ViPham!J:J, NhatKy_ViPham!E:E, "11_Hoa_A", NhatKy_ViPham!F:F, B14, NhatKy_ViPham!C:C, "T22") - SUMIFS(NhatKy_ViPham!K:K, NhatKy_ViPham!E:E, "11_Hoa_A", NhatKy_ViPham!F:F, B14, NhatKy_ViPham!C:C, "T22")</f>
        <v>100</v>
      </c>
      <c r="AN14" s="6">
        <f>100 + SUMIFS(NhatKy_ViPham!J:J, NhatKy_ViPham!E:E, "11_Hoa_A", NhatKy_ViPham!F:F, B14, NhatKy_ViPham!C:C, "T23") - SUMIFS(NhatKy_ViPham!K:K, NhatKy_ViPham!E:E, "11_Hoa_A", NhatKy_ViPham!F:F, B14, NhatKy_ViPham!C:C, "T23")</f>
        <v>100</v>
      </c>
      <c r="AO14" s="6">
        <f>100 + SUMIFS(NhatKy_ViPham!J:J, NhatKy_ViPham!E:E, "11_Hoa_A", NhatKy_ViPham!F:F, B14, NhatKy_ViPham!C:C, "T24") - SUMIFS(NhatKy_ViPham!K:K, NhatKy_ViPham!E:E, "11_Hoa_A", NhatKy_ViPham!F:F, B14, NhatKy_ViPham!C:C, "T24")</f>
        <v>100</v>
      </c>
      <c r="AP14" s="6">
        <f>100 + SUMIFS(NhatKy_ViPham!J:J, NhatKy_ViPham!E:E, "11_Hoa_A", NhatKy_ViPham!F:F, B14, NhatKy_ViPham!C:C, "T25") - SUMIFS(NhatKy_ViPham!K:K, NhatKy_ViPham!E:E, "11_Hoa_A", NhatKy_ViPham!F:F, B14, NhatKy_ViPham!C:C, "T25")</f>
        <v>100</v>
      </c>
      <c r="AQ14" s="6">
        <f>100 + SUMIFS(NhatKy_ViPham!J:J, NhatKy_ViPham!E:E, "11_Hoa_A", NhatKy_ViPham!F:F, B14, NhatKy_ViPham!C:C, "T26") - SUMIFS(NhatKy_ViPham!K:K, NhatKy_ViPham!E:E, "11_Hoa_A", NhatKy_ViPham!F:F, B14, NhatKy_ViPham!C:C, "T26")</f>
        <v>100</v>
      </c>
      <c r="AR14" s="6">
        <f>100 + SUMIFS(NhatKy_ViPham!J:J, NhatKy_ViPham!E:E, "11_Hoa_A", NhatKy_ViPham!F:F, B14, NhatKy_ViPham!C:C, "T27") - SUMIFS(NhatKy_ViPham!K:K, NhatKy_ViPham!E:E, "11_Hoa_A", NhatKy_ViPham!F:F, B14, NhatKy_ViPham!C:C, "T27")</f>
        <v>100</v>
      </c>
      <c r="AS14" s="6">
        <f>100 + SUMIFS(NhatKy_ViPham!J:J, NhatKy_ViPham!E:E, "11_Hoa_A", NhatKy_ViPham!F:F, B14, NhatKy_ViPham!C:C, "T28") - SUMIFS(NhatKy_ViPham!K:K, NhatKy_ViPham!E:E, "11_Hoa_A", NhatKy_ViPham!F:F, B14, NhatKy_ViPham!C:C, "T28")</f>
        <v>100</v>
      </c>
      <c r="AT14" s="6">
        <f>100 + SUMIFS(NhatKy_ViPham!J:J, NhatKy_ViPham!E:E, "11_Hoa_A", NhatKy_ViPham!F:F, B14, NhatKy_ViPham!C:C, "T29") - SUMIFS(NhatKy_ViPham!K:K, NhatKy_ViPham!E:E, "11_Hoa_A", NhatKy_ViPham!F:F, B14, NhatKy_ViPham!C:C, "T29")</f>
        <v>100</v>
      </c>
      <c r="AU14" s="6">
        <f>100 + SUMIFS(NhatKy_ViPham!J:J, NhatKy_ViPham!E:E, "11_Hoa_A", NhatKy_ViPham!F:F, B14, NhatKy_ViPham!C:C, "T30") - SUMIFS(NhatKy_ViPham!K:K, NhatKy_ViPham!E:E, "11_Hoa_A", NhatKy_ViPham!F:F, B14, NhatKy_ViPham!C:C, "T30")</f>
        <v>100</v>
      </c>
      <c r="AV14" s="6">
        <f>100 + SUMIFS(NhatKy_ViPham!J:J, NhatKy_ViPham!E:E, "11_Hoa_A", NhatKy_ViPham!F:F, B14, NhatKy_ViPham!C:C, "T31") - SUMIFS(NhatKy_ViPham!K:K, NhatKy_ViPham!E:E, "11_Hoa_A", NhatKy_ViPham!F:F, B14, NhatKy_ViPham!C:C, "T31")</f>
        <v>100</v>
      </c>
      <c r="AW14" s="6">
        <f>100 + SUMIFS(NhatKy_ViPham!J:J, NhatKy_ViPham!E:E, "11_Hoa_A", NhatKy_ViPham!F:F, B14, NhatKy_ViPham!C:C, "T32") - SUMIFS(NhatKy_ViPham!K:K, NhatKy_ViPham!E:E, "11_Hoa_A", NhatKy_ViPham!F:F, B14, NhatKy_ViPham!C:C, "T32")</f>
        <v>100</v>
      </c>
      <c r="AX14" s="6">
        <f>100 + SUMIFS(NhatKy_ViPham!J:J, NhatKy_ViPham!E:E, "11_Hoa_A", NhatKy_ViPham!F:F, B14, NhatKy_ViPham!C:C, "T33") - SUMIFS(NhatKy_ViPham!K:K, NhatKy_ViPham!E:E, "11_Hoa_A", NhatKy_ViPham!F:F, B14, NhatKy_ViPham!C:C, "T33")</f>
        <v>100</v>
      </c>
      <c r="AY14" s="6">
        <f>100 + SUMIFS(NhatKy_ViPham!J:J, NhatKy_ViPham!E:E, "11_Hoa_A", NhatKy_ViPham!F:F, B14, NhatKy_ViPham!C:C, "T34") - SUMIFS(NhatKy_ViPham!K:K, NhatKy_ViPham!E:E, "11_Hoa_A", NhatKy_ViPham!F:F, B14, NhatKy_ViPham!C:C, "T34")</f>
        <v>100</v>
      </c>
      <c r="AZ14" s="6">
        <f>100 + SUMIFS(NhatKy_ViPham!J:J, NhatKy_ViPham!E:E, "11_Hoa_A", NhatKy_ViPham!F:F, B14, NhatKy_ViPham!C:C, "T35") - SUMIFS(NhatKy_ViPham!K:K, NhatKy_ViPham!E:E, "11_Hoa_A", NhatKy_ViPham!F:F, B14, NhatKy_ViPham!C:C, "T35")</f>
        <v>100</v>
      </c>
      <c r="BA14" s="12">
        <f t="shared" si="0"/>
        <v>100</v>
      </c>
      <c r="BB14" s="11" t="s">
        <v>430</v>
      </c>
      <c r="BC14" s="16" t="str">
        <f t="shared" si="1"/>
        <v>Tốt</v>
      </c>
      <c r="BD14" s="15" t="str">
        <f t="shared" si="2"/>
        <v>🟢 BÌNH THƯỜNG</v>
      </c>
    </row>
    <row r="15" spans="1:56" x14ac:dyDescent="0.25">
      <c r="A15" s="4">
        <v>7</v>
      </c>
      <c r="B15" s="10" t="s">
        <v>1642</v>
      </c>
      <c r="C15" s="4" t="s">
        <v>1643</v>
      </c>
      <c r="D15" s="4" t="s">
        <v>435</v>
      </c>
      <c r="E15" s="11" t="s">
        <v>430</v>
      </c>
      <c r="F15" s="7">
        <f>SUMIFS(NhatKy_ViPham!K:K, NhatKy_ViPham!E:E, "11_Hoa_A", NhatKy_ViPham!F:F, B15, NhatKy_ViPham!H:H, "L01")</f>
        <v>0</v>
      </c>
      <c r="G15" s="7">
        <f>SUMIFS(NhatKy_ViPham!K:K, NhatKy_ViPham!E:E, "11_Hoa_A", NhatKy_ViPham!F:F, B15, NhatKy_ViPham!H:H, "L02")</f>
        <v>0</v>
      </c>
      <c r="H15" s="7">
        <f>SUMIFS(NhatKy_ViPham!K:K, NhatKy_ViPham!E:E, "11_Hoa_A", NhatKy_ViPham!F:F, B15, NhatKy_ViPham!H:H, "L03")</f>
        <v>0</v>
      </c>
      <c r="I15" s="7">
        <f>SUMIFS(NhatKy_ViPham!K:K, NhatKy_ViPham!E:E, "11_Hoa_A", NhatKy_ViPham!F:F, B15, NhatKy_ViPham!H:H, "L04")</f>
        <v>0</v>
      </c>
      <c r="J15" s="7">
        <f>SUMIFS(NhatKy_ViPham!K:K, NhatKy_ViPham!E:E, "11_Hoa_A", NhatKy_ViPham!F:F, B15, NhatKy_ViPham!H:H, "L05")</f>
        <v>0</v>
      </c>
      <c r="K15" s="7">
        <f>SUMIFS(NhatKy_ViPham!K:K, NhatKy_ViPham!E:E, "11_Hoa_A", NhatKy_ViPham!F:F, B15, NhatKy_ViPham!H:H, "L06")</f>
        <v>0</v>
      </c>
      <c r="L15" s="7">
        <f>SUMIFS(NhatKy_ViPham!K:K, NhatKy_ViPham!E:E, "11_Hoa_A", NhatKy_ViPham!F:F, B15, NhatKy_ViPham!H:H, "L07")</f>
        <v>0</v>
      </c>
      <c r="M15" s="7">
        <f>SUMIFS(NhatKy_ViPham!K:K, NhatKy_ViPham!E:E, "11_Hoa_A", NhatKy_ViPham!F:F, B15, NhatKy_ViPham!H:H, "L08")</f>
        <v>0</v>
      </c>
      <c r="N15" s="7">
        <f>SUMIFS(NhatKy_ViPham!K:K, NhatKy_ViPham!E:E, "11_Hoa_A", NhatKy_ViPham!F:F, B15, NhatKy_ViPham!H:H, "L09")</f>
        <v>0</v>
      </c>
      <c r="O15" s="7">
        <f>SUMIFS(NhatKy_ViPham!K:K, NhatKy_ViPham!E:E, "11_Hoa_A", NhatKy_ViPham!F:F, B15, NhatKy_ViPham!H:H, "L10")</f>
        <v>0</v>
      </c>
      <c r="P15" s="12">
        <f>SUMIFS(NhatKy_ViPham!J:J, NhatKy_ViPham!E:E, "11_Hoa_A", NhatKy_ViPham!F:F, B15)</f>
        <v>0</v>
      </c>
      <c r="Q15" s="13">
        <f>SUMIFS(NhatKy_ViPham!K:K, NhatKy_ViPham!E:E, "11_Hoa_A", NhatKy_ViPham!F:F, B15)</f>
        <v>0</v>
      </c>
      <c r="R15" s="7">
        <f>100 + SUMIFS(NhatKy_ViPham!J:J, NhatKy_ViPham!E:E, "11_Hoa_A", NhatKy_ViPham!F:F, B15, NhatKy_ViPham!C:C, "T1") - SUMIFS(NhatKy_ViPham!K:K, NhatKy_ViPham!E:E, "11_Hoa_A", NhatKy_ViPham!F:F, B15, NhatKy_ViPham!C:C, "T1")</f>
        <v>100</v>
      </c>
      <c r="S15" s="7">
        <f>100 + SUMIFS(NhatKy_ViPham!J:J, NhatKy_ViPham!E:E, "11_Hoa_A", NhatKy_ViPham!F:F, B15, NhatKy_ViPham!C:C, "T2") - SUMIFS(NhatKy_ViPham!K:K, NhatKy_ViPham!E:E, "11_Hoa_A", NhatKy_ViPham!F:F, B15, NhatKy_ViPham!C:C, "T2")</f>
        <v>100</v>
      </c>
      <c r="T15" s="7">
        <f>100 + SUMIFS(NhatKy_ViPham!J:J, NhatKy_ViPham!E:E, "11_Hoa_A", NhatKy_ViPham!F:F, B15, NhatKy_ViPham!C:C, "T3") - SUMIFS(NhatKy_ViPham!K:K, NhatKy_ViPham!E:E, "11_Hoa_A", NhatKy_ViPham!F:F, B15, NhatKy_ViPham!C:C, "T3")</f>
        <v>100</v>
      </c>
      <c r="U15" s="7">
        <f>100 + SUMIFS(NhatKy_ViPham!J:J, NhatKy_ViPham!E:E, "11_Hoa_A", NhatKy_ViPham!F:F, B15, NhatKy_ViPham!C:C, "T4") - SUMIFS(NhatKy_ViPham!K:K, NhatKy_ViPham!E:E, "11_Hoa_A", NhatKy_ViPham!F:F, B15, NhatKy_ViPham!C:C, "T4")</f>
        <v>100</v>
      </c>
      <c r="V15" s="7">
        <f>100 + SUMIFS(NhatKy_ViPham!J:J, NhatKy_ViPham!E:E, "11_Hoa_A", NhatKy_ViPham!F:F, B15, NhatKy_ViPham!C:C, "T5") - SUMIFS(NhatKy_ViPham!K:K, NhatKy_ViPham!E:E, "11_Hoa_A", NhatKy_ViPham!F:F, B15, NhatKy_ViPham!C:C, "T5")</f>
        <v>100</v>
      </c>
      <c r="W15" s="7">
        <f>100 + SUMIFS(NhatKy_ViPham!J:J, NhatKy_ViPham!E:E, "11_Hoa_A", NhatKy_ViPham!F:F, B15, NhatKy_ViPham!C:C, "T6") - SUMIFS(NhatKy_ViPham!K:K, NhatKy_ViPham!E:E, "11_Hoa_A", NhatKy_ViPham!F:F, B15, NhatKy_ViPham!C:C, "T6")</f>
        <v>100</v>
      </c>
      <c r="X15" s="7">
        <f>100 + SUMIFS(NhatKy_ViPham!J:J, NhatKy_ViPham!E:E, "11_Hoa_A", NhatKy_ViPham!F:F, B15, NhatKy_ViPham!C:C, "T7") - SUMIFS(NhatKy_ViPham!K:K, NhatKy_ViPham!E:E, "11_Hoa_A", NhatKy_ViPham!F:F, B15, NhatKy_ViPham!C:C, "T7")</f>
        <v>100</v>
      </c>
      <c r="Y15" s="7">
        <f>100 + SUMIFS(NhatKy_ViPham!J:J, NhatKy_ViPham!E:E, "11_Hoa_A", NhatKy_ViPham!F:F, B15, NhatKy_ViPham!C:C, "T8") - SUMIFS(NhatKy_ViPham!K:K, NhatKy_ViPham!E:E, "11_Hoa_A", NhatKy_ViPham!F:F, B15, NhatKy_ViPham!C:C, "T8")</f>
        <v>100</v>
      </c>
      <c r="Z15" s="7">
        <f>100 + SUMIFS(NhatKy_ViPham!J:J, NhatKy_ViPham!E:E, "11_Hoa_A", NhatKy_ViPham!F:F, B15, NhatKy_ViPham!C:C, "T9") - SUMIFS(NhatKy_ViPham!K:K, NhatKy_ViPham!E:E, "11_Hoa_A", NhatKy_ViPham!F:F, B15, NhatKy_ViPham!C:C, "T9")</f>
        <v>100</v>
      </c>
      <c r="AA15" s="7">
        <f>100 + SUMIFS(NhatKy_ViPham!J:J, NhatKy_ViPham!E:E, "11_Hoa_A", NhatKy_ViPham!F:F, B15, NhatKy_ViPham!C:C, "T10") - SUMIFS(NhatKy_ViPham!K:K, NhatKy_ViPham!E:E, "11_Hoa_A", NhatKy_ViPham!F:F, B15, NhatKy_ViPham!C:C, "T10")</f>
        <v>100</v>
      </c>
      <c r="AB15" s="7">
        <f>100 + SUMIFS(NhatKy_ViPham!J:J, NhatKy_ViPham!E:E, "11_Hoa_A", NhatKy_ViPham!F:F, B15, NhatKy_ViPham!C:C, "T11") - SUMIFS(NhatKy_ViPham!K:K, NhatKy_ViPham!E:E, "11_Hoa_A", NhatKy_ViPham!F:F, B15, NhatKy_ViPham!C:C, "T11")</f>
        <v>100</v>
      </c>
      <c r="AC15" s="7">
        <f>100 + SUMIFS(NhatKy_ViPham!J:J, NhatKy_ViPham!E:E, "11_Hoa_A", NhatKy_ViPham!F:F, B15, NhatKy_ViPham!C:C, "T12") - SUMIFS(NhatKy_ViPham!K:K, NhatKy_ViPham!E:E, "11_Hoa_A", NhatKy_ViPham!F:F, B15, NhatKy_ViPham!C:C, "T12")</f>
        <v>100</v>
      </c>
      <c r="AD15" s="7">
        <f>100 + SUMIFS(NhatKy_ViPham!J:J, NhatKy_ViPham!E:E, "11_Hoa_A", NhatKy_ViPham!F:F, B15, NhatKy_ViPham!C:C, "T13") - SUMIFS(NhatKy_ViPham!K:K, NhatKy_ViPham!E:E, "11_Hoa_A", NhatKy_ViPham!F:F, B15, NhatKy_ViPham!C:C, "T13")</f>
        <v>100</v>
      </c>
      <c r="AE15" s="7">
        <f>100 + SUMIFS(NhatKy_ViPham!J:J, NhatKy_ViPham!E:E, "11_Hoa_A", NhatKy_ViPham!F:F, B15, NhatKy_ViPham!C:C, "T14") - SUMIFS(NhatKy_ViPham!K:K, NhatKy_ViPham!E:E, "11_Hoa_A", NhatKy_ViPham!F:F, B15, NhatKy_ViPham!C:C, "T14")</f>
        <v>100</v>
      </c>
      <c r="AF15" s="7">
        <f>100 + SUMIFS(NhatKy_ViPham!J:J, NhatKy_ViPham!E:E, "11_Hoa_A", NhatKy_ViPham!F:F, B15, NhatKy_ViPham!C:C, "T15") - SUMIFS(NhatKy_ViPham!K:K, NhatKy_ViPham!E:E, "11_Hoa_A", NhatKy_ViPham!F:F, B15, NhatKy_ViPham!C:C, "T15")</f>
        <v>100</v>
      </c>
      <c r="AG15" s="7">
        <f>100 + SUMIFS(NhatKy_ViPham!J:J, NhatKy_ViPham!E:E, "11_Hoa_A", NhatKy_ViPham!F:F, B15, NhatKy_ViPham!C:C, "T16") - SUMIFS(NhatKy_ViPham!K:K, NhatKy_ViPham!E:E, "11_Hoa_A", NhatKy_ViPham!F:F, B15, NhatKy_ViPham!C:C, "T16")</f>
        <v>100</v>
      </c>
      <c r="AH15" s="7">
        <f>100 + SUMIFS(NhatKy_ViPham!J:J, NhatKy_ViPham!E:E, "11_Hoa_A", NhatKy_ViPham!F:F, B15, NhatKy_ViPham!C:C, "T17") - SUMIFS(NhatKy_ViPham!K:K, NhatKy_ViPham!E:E, "11_Hoa_A", NhatKy_ViPham!F:F, B15, NhatKy_ViPham!C:C, "T17")</f>
        <v>100</v>
      </c>
      <c r="AI15" s="7">
        <f>100 + SUMIFS(NhatKy_ViPham!J:J, NhatKy_ViPham!E:E, "11_Hoa_A", NhatKy_ViPham!F:F, B15, NhatKy_ViPham!C:C, "T18") - SUMIFS(NhatKy_ViPham!K:K, NhatKy_ViPham!E:E, "11_Hoa_A", NhatKy_ViPham!F:F, B15, NhatKy_ViPham!C:C, "T18")</f>
        <v>100</v>
      </c>
      <c r="AJ15" s="7">
        <f>100 + SUMIFS(NhatKy_ViPham!J:J, NhatKy_ViPham!E:E, "11_Hoa_A", NhatKy_ViPham!F:F, B15, NhatKy_ViPham!C:C, "T19") - SUMIFS(NhatKy_ViPham!K:K, NhatKy_ViPham!E:E, "11_Hoa_A", NhatKy_ViPham!F:F, B15, NhatKy_ViPham!C:C, "T19")</f>
        <v>100</v>
      </c>
      <c r="AK15" s="7">
        <f>100 + SUMIFS(NhatKy_ViPham!J:J, NhatKy_ViPham!E:E, "11_Hoa_A", NhatKy_ViPham!F:F, B15, NhatKy_ViPham!C:C, "T20") - SUMIFS(NhatKy_ViPham!K:K, NhatKy_ViPham!E:E, "11_Hoa_A", NhatKy_ViPham!F:F, B15, NhatKy_ViPham!C:C, "T20")</f>
        <v>100</v>
      </c>
      <c r="AL15" s="7">
        <f>100 + SUMIFS(NhatKy_ViPham!J:J, NhatKy_ViPham!E:E, "11_Hoa_A", NhatKy_ViPham!F:F, B15, NhatKy_ViPham!C:C, "T21") - SUMIFS(NhatKy_ViPham!K:K, NhatKy_ViPham!E:E, "11_Hoa_A", NhatKy_ViPham!F:F, B15, NhatKy_ViPham!C:C, "T21")</f>
        <v>100</v>
      </c>
      <c r="AM15" s="7">
        <f>100 + SUMIFS(NhatKy_ViPham!J:J, NhatKy_ViPham!E:E, "11_Hoa_A", NhatKy_ViPham!F:F, B15, NhatKy_ViPham!C:C, "T22") - SUMIFS(NhatKy_ViPham!K:K, NhatKy_ViPham!E:E, "11_Hoa_A", NhatKy_ViPham!F:F, B15, NhatKy_ViPham!C:C, "T22")</f>
        <v>100</v>
      </c>
      <c r="AN15" s="7">
        <f>100 + SUMIFS(NhatKy_ViPham!J:J, NhatKy_ViPham!E:E, "11_Hoa_A", NhatKy_ViPham!F:F, B15, NhatKy_ViPham!C:C, "T23") - SUMIFS(NhatKy_ViPham!K:K, NhatKy_ViPham!E:E, "11_Hoa_A", NhatKy_ViPham!F:F, B15, NhatKy_ViPham!C:C, "T23")</f>
        <v>100</v>
      </c>
      <c r="AO15" s="7">
        <f>100 + SUMIFS(NhatKy_ViPham!J:J, NhatKy_ViPham!E:E, "11_Hoa_A", NhatKy_ViPham!F:F, B15, NhatKy_ViPham!C:C, "T24") - SUMIFS(NhatKy_ViPham!K:K, NhatKy_ViPham!E:E, "11_Hoa_A", NhatKy_ViPham!F:F, B15, NhatKy_ViPham!C:C, "T24")</f>
        <v>100</v>
      </c>
      <c r="AP15" s="7">
        <f>100 + SUMIFS(NhatKy_ViPham!J:J, NhatKy_ViPham!E:E, "11_Hoa_A", NhatKy_ViPham!F:F, B15, NhatKy_ViPham!C:C, "T25") - SUMIFS(NhatKy_ViPham!K:K, NhatKy_ViPham!E:E, "11_Hoa_A", NhatKy_ViPham!F:F, B15, NhatKy_ViPham!C:C, "T25")</f>
        <v>100</v>
      </c>
      <c r="AQ15" s="7">
        <f>100 + SUMIFS(NhatKy_ViPham!J:J, NhatKy_ViPham!E:E, "11_Hoa_A", NhatKy_ViPham!F:F, B15, NhatKy_ViPham!C:C, "T26") - SUMIFS(NhatKy_ViPham!K:K, NhatKy_ViPham!E:E, "11_Hoa_A", NhatKy_ViPham!F:F, B15, NhatKy_ViPham!C:C, "T26")</f>
        <v>100</v>
      </c>
      <c r="AR15" s="7">
        <f>100 + SUMIFS(NhatKy_ViPham!J:J, NhatKy_ViPham!E:E, "11_Hoa_A", NhatKy_ViPham!F:F, B15, NhatKy_ViPham!C:C, "T27") - SUMIFS(NhatKy_ViPham!K:K, NhatKy_ViPham!E:E, "11_Hoa_A", NhatKy_ViPham!F:F, B15, NhatKy_ViPham!C:C, "T27")</f>
        <v>100</v>
      </c>
      <c r="AS15" s="7">
        <f>100 + SUMIFS(NhatKy_ViPham!J:J, NhatKy_ViPham!E:E, "11_Hoa_A", NhatKy_ViPham!F:F, B15, NhatKy_ViPham!C:C, "T28") - SUMIFS(NhatKy_ViPham!K:K, NhatKy_ViPham!E:E, "11_Hoa_A", NhatKy_ViPham!F:F, B15, NhatKy_ViPham!C:C, "T28")</f>
        <v>100</v>
      </c>
      <c r="AT15" s="7">
        <f>100 + SUMIFS(NhatKy_ViPham!J:J, NhatKy_ViPham!E:E, "11_Hoa_A", NhatKy_ViPham!F:F, B15, NhatKy_ViPham!C:C, "T29") - SUMIFS(NhatKy_ViPham!K:K, NhatKy_ViPham!E:E, "11_Hoa_A", NhatKy_ViPham!F:F, B15, NhatKy_ViPham!C:C, "T29")</f>
        <v>100</v>
      </c>
      <c r="AU15" s="7">
        <f>100 + SUMIFS(NhatKy_ViPham!J:J, NhatKy_ViPham!E:E, "11_Hoa_A", NhatKy_ViPham!F:F, B15, NhatKy_ViPham!C:C, "T30") - SUMIFS(NhatKy_ViPham!K:K, NhatKy_ViPham!E:E, "11_Hoa_A", NhatKy_ViPham!F:F, B15, NhatKy_ViPham!C:C, "T30")</f>
        <v>100</v>
      </c>
      <c r="AV15" s="7">
        <f>100 + SUMIFS(NhatKy_ViPham!J:J, NhatKy_ViPham!E:E, "11_Hoa_A", NhatKy_ViPham!F:F, B15, NhatKy_ViPham!C:C, "T31") - SUMIFS(NhatKy_ViPham!K:K, NhatKy_ViPham!E:E, "11_Hoa_A", NhatKy_ViPham!F:F, B15, NhatKy_ViPham!C:C, "T31")</f>
        <v>100</v>
      </c>
      <c r="AW15" s="7">
        <f>100 + SUMIFS(NhatKy_ViPham!J:J, NhatKy_ViPham!E:E, "11_Hoa_A", NhatKy_ViPham!F:F, B15, NhatKy_ViPham!C:C, "T32") - SUMIFS(NhatKy_ViPham!K:K, NhatKy_ViPham!E:E, "11_Hoa_A", NhatKy_ViPham!F:F, B15, NhatKy_ViPham!C:C, "T32")</f>
        <v>100</v>
      </c>
      <c r="AX15" s="7">
        <f>100 + SUMIFS(NhatKy_ViPham!J:J, NhatKy_ViPham!E:E, "11_Hoa_A", NhatKy_ViPham!F:F, B15, NhatKy_ViPham!C:C, "T33") - SUMIFS(NhatKy_ViPham!K:K, NhatKy_ViPham!E:E, "11_Hoa_A", NhatKy_ViPham!F:F, B15, NhatKy_ViPham!C:C, "T33")</f>
        <v>100</v>
      </c>
      <c r="AY15" s="7">
        <f>100 + SUMIFS(NhatKy_ViPham!J:J, NhatKy_ViPham!E:E, "11_Hoa_A", NhatKy_ViPham!F:F, B15, NhatKy_ViPham!C:C, "T34") - SUMIFS(NhatKy_ViPham!K:K, NhatKy_ViPham!E:E, "11_Hoa_A", NhatKy_ViPham!F:F, B15, NhatKy_ViPham!C:C, "T34")</f>
        <v>100</v>
      </c>
      <c r="AZ15" s="7">
        <f>100 + SUMIFS(NhatKy_ViPham!J:J, NhatKy_ViPham!E:E, "11_Hoa_A", NhatKy_ViPham!F:F, B15, NhatKy_ViPham!C:C, "T35") - SUMIFS(NhatKy_ViPham!K:K, NhatKy_ViPham!E:E, "11_Hoa_A", NhatKy_ViPham!F:F, B15, NhatKy_ViPham!C:C, "T35")</f>
        <v>100</v>
      </c>
      <c r="BA15" s="12">
        <f t="shared" si="0"/>
        <v>100</v>
      </c>
      <c r="BB15" s="11" t="s">
        <v>430</v>
      </c>
      <c r="BC15" s="14" t="str">
        <f t="shared" si="1"/>
        <v>Tốt</v>
      </c>
      <c r="BD15" s="10" t="str">
        <f t="shared" si="2"/>
        <v>🟢 BÌNH THƯỜNG</v>
      </c>
    </row>
    <row r="16" spans="1:56" x14ac:dyDescent="0.25">
      <c r="A16" s="5">
        <v>8</v>
      </c>
      <c r="B16" s="15" t="s">
        <v>1644</v>
      </c>
      <c r="C16" s="5" t="s">
        <v>1645</v>
      </c>
      <c r="D16" s="5" t="s">
        <v>435</v>
      </c>
      <c r="E16" s="11" t="s">
        <v>430</v>
      </c>
      <c r="F16" s="6">
        <f>SUMIFS(NhatKy_ViPham!K:K, NhatKy_ViPham!E:E, "11_Hoa_A", NhatKy_ViPham!F:F, B16, NhatKy_ViPham!H:H, "L01")</f>
        <v>0</v>
      </c>
      <c r="G16" s="6">
        <f>SUMIFS(NhatKy_ViPham!K:K, NhatKy_ViPham!E:E, "11_Hoa_A", NhatKy_ViPham!F:F, B16, NhatKy_ViPham!H:H, "L02")</f>
        <v>0</v>
      </c>
      <c r="H16" s="6">
        <f>SUMIFS(NhatKy_ViPham!K:K, NhatKy_ViPham!E:E, "11_Hoa_A", NhatKy_ViPham!F:F, B16, NhatKy_ViPham!H:H, "L03")</f>
        <v>0</v>
      </c>
      <c r="I16" s="6">
        <f>SUMIFS(NhatKy_ViPham!K:K, NhatKy_ViPham!E:E, "11_Hoa_A", NhatKy_ViPham!F:F, B16, NhatKy_ViPham!H:H, "L04")</f>
        <v>0</v>
      </c>
      <c r="J16" s="6">
        <f>SUMIFS(NhatKy_ViPham!K:K, NhatKy_ViPham!E:E, "11_Hoa_A", NhatKy_ViPham!F:F, B16, NhatKy_ViPham!H:H, "L05")</f>
        <v>0</v>
      </c>
      <c r="K16" s="6">
        <f>SUMIFS(NhatKy_ViPham!K:K, NhatKy_ViPham!E:E, "11_Hoa_A", NhatKy_ViPham!F:F, B16, NhatKy_ViPham!H:H, "L06")</f>
        <v>0</v>
      </c>
      <c r="L16" s="6">
        <f>SUMIFS(NhatKy_ViPham!K:K, NhatKy_ViPham!E:E, "11_Hoa_A", NhatKy_ViPham!F:F, B16, NhatKy_ViPham!H:H, "L07")</f>
        <v>0</v>
      </c>
      <c r="M16" s="6">
        <f>SUMIFS(NhatKy_ViPham!K:K, NhatKy_ViPham!E:E, "11_Hoa_A", NhatKy_ViPham!F:F, B16, NhatKy_ViPham!H:H, "L08")</f>
        <v>0</v>
      </c>
      <c r="N16" s="6">
        <f>SUMIFS(NhatKy_ViPham!K:K, NhatKy_ViPham!E:E, "11_Hoa_A", NhatKy_ViPham!F:F, B16, NhatKy_ViPham!H:H, "L09")</f>
        <v>0</v>
      </c>
      <c r="O16" s="6">
        <f>SUMIFS(NhatKy_ViPham!K:K, NhatKy_ViPham!E:E, "11_Hoa_A", NhatKy_ViPham!F:F, B16, NhatKy_ViPham!H:H, "L10")</f>
        <v>0</v>
      </c>
      <c r="P16" s="12">
        <f>SUMIFS(NhatKy_ViPham!J:J, NhatKy_ViPham!E:E, "11_Hoa_A", NhatKy_ViPham!F:F, B16)</f>
        <v>0</v>
      </c>
      <c r="Q16" s="13">
        <f>SUMIFS(NhatKy_ViPham!K:K, NhatKy_ViPham!E:E, "11_Hoa_A", NhatKy_ViPham!F:F, B16)</f>
        <v>0</v>
      </c>
      <c r="R16" s="6">
        <f>100 + SUMIFS(NhatKy_ViPham!J:J, NhatKy_ViPham!E:E, "11_Hoa_A", NhatKy_ViPham!F:F, B16, NhatKy_ViPham!C:C, "T1") - SUMIFS(NhatKy_ViPham!K:K, NhatKy_ViPham!E:E, "11_Hoa_A", NhatKy_ViPham!F:F, B16, NhatKy_ViPham!C:C, "T1")</f>
        <v>100</v>
      </c>
      <c r="S16" s="6">
        <f>100 + SUMIFS(NhatKy_ViPham!J:J, NhatKy_ViPham!E:E, "11_Hoa_A", NhatKy_ViPham!F:F, B16, NhatKy_ViPham!C:C, "T2") - SUMIFS(NhatKy_ViPham!K:K, NhatKy_ViPham!E:E, "11_Hoa_A", NhatKy_ViPham!F:F, B16, NhatKy_ViPham!C:C, "T2")</f>
        <v>100</v>
      </c>
      <c r="T16" s="6">
        <f>100 + SUMIFS(NhatKy_ViPham!J:J, NhatKy_ViPham!E:E, "11_Hoa_A", NhatKy_ViPham!F:F, B16, NhatKy_ViPham!C:C, "T3") - SUMIFS(NhatKy_ViPham!K:K, NhatKy_ViPham!E:E, "11_Hoa_A", NhatKy_ViPham!F:F, B16, NhatKy_ViPham!C:C, "T3")</f>
        <v>100</v>
      </c>
      <c r="U16" s="6">
        <f>100 + SUMIFS(NhatKy_ViPham!J:J, NhatKy_ViPham!E:E, "11_Hoa_A", NhatKy_ViPham!F:F, B16, NhatKy_ViPham!C:C, "T4") - SUMIFS(NhatKy_ViPham!K:K, NhatKy_ViPham!E:E, "11_Hoa_A", NhatKy_ViPham!F:F, B16, NhatKy_ViPham!C:C, "T4")</f>
        <v>100</v>
      </c>
      <c r="V16" s="6">
        <f>100 + SUMIFS(NhatKy_ViPham!J:J, NhatKy_ViPham!E:E, "11_Hoa_A", NhatKy_ViPham!F:F, B16, NhatKy_ViPham!C:C, "T5") - SUMIFS(NhatKy_ViPham!K:K, NhatKy_ViPham!E:E, "11_Hoa_A", NhatKy_ViPham!F:F, B16, NhatKy_ViPham!C:C, "T5")</f>
        <v>100</v>
      </c>
      <c r="W16" s="6">
        <f>100 + SUMIFS(NhatKy_ViPham!J:J, NhatKy_ViPham!E:E, "11_Hoa_A", NhatKy_ViPham!F:F, B16, NhatKy_ViPham!C:C, "T6") - SUMIFS(NhatKy_ViPham!K:K, NhatKy_ViPham!E:E, "11_Hoa_A", NhatKy_ViPham!F:F, B16, NhatKy_ViPham!C:C, "T6")</f>
        <v>100</v>
      </c>
      <c r="X16" s="6">
        <f>100 + SUMIFS(NhatKy_ViPham!J:J, NhatKy_ViPham!E:E, "11_Hoa_A", NhatKy_ViPham!F:F, B16, NhatKy_ViPham!C:C, "T7") - SUMIFS(NhatKy_ViPham!K:K, NhatKy_ViPham!E:E, "11_Hoa_A", NhatKy_ViPham!F:F, B16, NhatKy_ViPham!C:C, "T7")</f>
        <v>100</v>
      </c>
      <c r="Y16" s="6">
        <f>100 + SUMIFS(NhatKy_ViPham!J:J, NhatKy_ViPham!E:E, "11_Hoa_A", NhatKy_ViPham!F:F, B16, NhatKy_ViPham!C:C, "T8") - SUMIFS(NhatKy_ViPham!K:K, NhatKy_ViPham!E:E, "11_Hoa_A", NhatKy_ViPham!F:F, B16, NhatKy_ViPham!C:C, "T8")</f>
        <v>100</v>
      </c>
      <c r="Z16" s="6">
        <f>100 + SUMIFS(NhatKy_ViPham!J:J, NhatKy_ViPham!E:E, "11_Hoa_A", NhatKy_ViPham!F:F, B16, NhatKy_ViPham!C:C, "T9") - SUMIFS(NhatKy_ViPham!K:K, NhatKy_ViPham!E:E, "11_Hoa_A", NhatKy_ViPham!F:F, B16, NhatKy_ViPham!C:C, "T9")</f>
        <v>100</v>
      </c>
      <c r="AA16" s="6">
        <f>100 + SUMIFS(NhatKy_ViPham!J:J, NhatKy_ViPham!E:E, "11_Hoa_A", NhatKy_ViPham!F:F, B16, NhatKy_ViPham!C:C, "T10") - SUMIFS(NhatKy_ViPham!K:K, NhatKy_ViPham!E:E, "11_Hoa_A", NhatKy_ViPham!F:F, B16, NhatKy_ViPham!C:C, "T10")</f>
        <v>100</v>
      </c>
      <c r="AB16" s="6">
        <f>100 + SUMIFS(NhatKy_ViPham!J:J, NhatKy_ViPham!E:E, "11_Hoa_A", NhatKy_ViPham!F:F, B16, NhatKy_ViPham!C:C, "T11") - SUMIFS(NhatKy_ViPham!K:K, NhatKy_ViPham!E:E, "11_Hoa_A", NhatKy_ViPham!F:F, B16, NhatKy_ViPham!C:C, "T11")</f>
        <v>100</v>
      </c>
      <c r="AC16" s="6">
        <f>100 + SUMIFS(NhatKy_ViPham!J:J, NhatKy_ViPham!E:E, "11_Hoa_A", NhatKy_ViPham!F:F, B16, NhatKy_ViPham!C:C, "T12") - SUMIFS(NhatKy_ViPham!K:K, NhatKy_ViPham!E:E, "11_Hoa_A", NhatKy_ViPham!F:F, B16, NhatKy_ViPham!C:C, "T12")</f>
        <v>100</v>
      </c>
      <c r="AD16" s="6">
        <f>100 + SUMIFS(NhatKy_ViPham!J:J, NhatKy_ViPham!E:E, "11_Hoa_A", NhatKy_ViPham!F:F, B16, NhatKy_ViPham!C:C, "T13") - SUMIFS(NhatKy_ViPham!K:K, NhatKy_ViPham!E:E, "11_Hoa_A", NhatKy_ViPham!F:F, B16, NhatKy_ViPham!C:C, "T13")</f>
        <v>100</v>
      </c>
      <c r="AE16" s="6">
        <f>100 + SUMIFS(NhatKy_ViPham!J:J, NhatKy_ViPham!E:E, "11_Hoa_A", NhatKy_ViPham!F:F, B16, NhatKy_ViPham!C:C, "T14") - SUMIFS(NhatKy_ViPham!K:K, NhatKy_ViPham!E:E, "11_Hoa_A", NhatKy_ViPham!F:F, B16, NhatKy_ViPham!C:C, "T14")</f>
        <v>100</v>
      </c>
      <c r="AF16" s="6">
        <f>100 + SUMIFS(NhatKy_ViPham!J:J, NhatKy_ViPham!E:E, "11_Hoa_A", NhatKy_ViPham!F:F, B16, NhatKy_ViPham!C:C, "T15") - SUMIFS(NhatKy_ViPham!K:K, NhatKy_ViPham!E:E, "11_Hoa_A", NhatKy_ViPham!F:F, B16, NhatKy_ViPham!C:C, "T15")</f>
        <v>100</v>
      </c>
      <c r="AG16" s="6">
        <f>100 + SUMIFS(NhatKy_ViPham!J:J, NhatKy_ViPham!E:E, "11_Hoa_A", NhatKy_ViPham!F:F, B16, NhatKy_ViPham!C:C, "T16") - SUMIFS(NhatKy_ViPham!K:K, NhatKy_ViPham!E:E, "11_Hoa_A", NhatKy_ViPham!F:F, B16, NhatKy_ViPham!C:C, "T16")</f>
        <v>100</v>
      </c>
      <c r="AH16" s="6">
        <f>100 + SUMIFS(NhatKy_ViPham!J:J, NhatKy_ViPham!E:E, "11_Hoa_A", NhatKy_ViPham!F:F, B16, NhatKy_ViPham!C:C, "T17") - SUMIFS(NhatKy_ViPham!K:K, NhatKy_ViPham!E:E, "11_Hoa_A", NhatKy_ViPham!F:F, B16, NhatKy_ViPham!C:C, "T17")</f>
        <v>100</v>
      </c>
      <c r="AI16" s="6">
        <f>100 + SUMIFS(NhatKy_ViPham!J:J, NhatKy_ViPham!E:E, "11_Hoa_A", NhatKy_ViPham!F:F, B16, NhatKy_ViPham!C:C, "T18") - SUMIFS(NhatKy_ViPham!K:K, NhatKy_ViPham!E:E, "11_Hoa_A", NhatKy_ViPham!F:F, B16, NhatKy_ViPham!C:C, "T18")</f>
        <v>100</v>
      </c>
      <c r="AJ16" s="6">
        <f>100 + SUMIFS(NhatKy_ViPham!J:J, NhatKy_ViPham!E:E, "11_Hoa_A", NhatKy_ViPham!F:F, B16, NhatKy_ViPham!C:C, "T19") - SUMIFS(NhatKy_ViPham!K:K, NhatKy_ViPham!E:E, "11_Hoa_A", NhatKy_ViPham!F:F, B16, NhatKy_ViPham!C:C, "T19")</f>
        <v>100</v>
      </c>
      <c r="AK16" s="6">
        <f>100 + SUMIFS(NhatKy_ViPham!J:J, NhatKy_ViPham!E:E, "11_Hoa_A", NhatKy_ViPham!F:F, B16, NhatKy_ViPham!C:C, "T20") - SUMIFS(NhatKy_ViPham!K:K, NhatKy_ViPham!E:E, "11_Hoa_A", NhatKy_ViPham!F:F, B16, NhatKy_ViPham!C:C, "T20")</f>
        <v>100</v>
      </c>
      <c r="AL16" s="6">
        <f>100 + SUMIFS(NhatKy_ViPham!J:J, NhatKy_ViPham!E:E, "11_Hoa_A", NhatKy_ViPham!F:F, B16, NhatKy_ViPham!C:C, "T21") - SUMIFS(NhatKy_ViPham!K:K, NhatKy_ViPham!E:E, "11_Hoa_A", NhatKy_ViPham!F:F, B16, NhatKy_ViPham!C:C, "T21")</f>
        <v>100</v>
      </c>
      <c r="AM16" s="6">
        <f>100 + SUMIFS(NhatKy_ViPham!J:J, NhatKy_ViPham!E:E, "11_Hoa_A", NhatKy_ViPham!F:F, B16, NhatKy_ViPham!C:C, "T22") - SUMIFS(NhatKy_ViPham!K:K, NhatKy_ViPham!E:E, "11_Hoa_A", NhatKy_ViPham!F:F, B16, NhatKy_ViPham!C:C, "T22")</f>
        <v>100</v>
      </c>
      <c r="AN16" s="6">
        <f>100 + SUMIFS(NhatKy_ViPham!J:J, NhatKy_ViPham!E:E, "11_Hoa_A", NhatKy_ViPham!F:F, B16, NhatKy_ViPham!C:C, "T23") - SUMIFS(NhatKy_ViPham!K:K, NhatKy_ViPham!E:E, "11_Hoa_A", NhatKy_ViPham!F:F, B16, NhatKy_ViPham!C:C, "T23")</f>
        <v>100</v>
      </c>
      <c r="AO16" s="6">
        <f>100 + SUMIFS(NhatKy_ViPham!J:J, NhatKy_ViPham!E:E, "11_Hoa_A", NhatKy_ViPham!F:F, B16, NhatKy_ViPham!C:C, "T24") - SUMIFS(NhatKy_ViPham!K:K, NhatKy_ViPham!E:E, "11_Hoa_A", NhatKy_ViPham!F:F, B16, NhatKy_ViPham!C:C, "T24")</f>
        <v>100</v>
      </c>
      <c r="AP16" s="6">
        <f>100 + SUMIFS(NhatKy_ViPham!J:J, NhatKy_ViPham!E:E, "11_Hoa_A", NhatKy_ViPham!F:F, B16, NhatKy_ViPham!C:C, "T25") - SUMIFS(NhatKy_ViPham!K:K, NhatKy_ViPham!E:E, "11_Hoa_A", NhatKy_ViPham!F:F, B16, NhatKy_ViPham!C:C, "T25")</f>
        <v>100</v>
      </c>
      <c r="AQ16" s="6">
        <f>100 + SUMIFS(NhatKy_ViPham!J:J, NhatKy_ViPham!E:E, "11_Hoa_A", NhatKy_ViPham!F:F, B16, NhatKy_ViPham!C:C, "T26") - SUMIFS(NhatKy_ViPham!K:K, NhatKy_ViPham!E:E, "11_Hoa_A", NhatKy_ViPham!F:F, B16, NhatKy_ViPham!C:C, "T26")</f>
        <v>100</v>
      </c>
      <c r="AR16" s="6">
        <f>100 + SUMIFS(NhatKy_ViPham!J:J, NhatKy_ViPham!E:E, "11_Hoa_A", NhatKy_ViPham!F:F, B16, NhatKy_ViPham!C:C, "T27") - SUMIFS(NhatKy_ViPham!K:K, NhatKy_ViPham!E:E, "11_Hoa_A", NhatKy_ViPham!F:F, B16, NhatKy_ViPham!C:C, "T27")</f>
        <v>100</v>
      </c>
      <c r="AS16" s="6">
        <f>100 + SUMIFS(NhatKy_ViPham!J:J, NhatKy_ViPham!E:E, "11_Hoa_A", NhatKy_ViPham!F:F, B16, NhatKy_ViPham!C:C, "T28") - SUMIFS(NhatKy_ViPham!K:K, NhatKy_ViPham!E:E, "11_Hoa_A", NhatKy_ViPham!F:F, B16, NhatKy_ViPham!C:C, "T28")</f>
        <v>100</v>
      </c>
      <c r="AT16" s="6">
        <f>100 + SUMIFS(NhatKy_ViPham!J:J, NhatKy_ViPham!E:E, "11_Hoa_A", NhatKy_ViPham!F:F, B16, NhatKy_ViPham!C:C, "T29") - SUMIFS(NhatKy_ViPham!K:K, NhatKy_ViPham!E:E, "11_Hoa_A", NhatKy_ViPham!F:F, B16, NhatKy_ViPham!C:C, "T29")</f>
        <v>100</v>
      </c>
      <c r="AU16" s="6">
        <f>100 + SUMIFS(NhatKy_ViPham!J:J, NhatKy_ViPham!E:E, "11_Hoa_A", NhatKy_ViPham!F:F, B16, NhatKy_ViPham!C:C, "T30") - SUMIFS(NhatKy_ViPham!K:K, NhatKy_ViPham!E:E, "11_Hoa_A", NhatKy_ViPham!F:F, B16, NhatKy_ViPham!C:C, "T30")</f>
        <v>100</v>
      </c>
      <c r="AV16" s="6">
        <f>100 + SUMIFS(NhatKy_ViPham!J:J, NhatKy_ViPham!E:E, "11_Hoa_A", NhatKy_ViPham!F:F, B16, NhatKy_ViPham!C:C, "T31") - SUMIFS(NhatKy_ViPham!K:K, NhatKy_ViPham!E:E, "11_Hoa_A", NhatKy_ViPham!F:F, B16, NhatKy_ViPham!C:C, "T31")</f>
        <v>100</v>
      </c>
      <c r="AW16" s="6">
        <f>100 + SUMIFS(NhatKy_ViPham!J:J, NhatKy_ViPham!E:E, "11_Hoa_A", NhatKy_ViPham!F:F, B16, NhatKy_ViPham!C:C, "T32") - SUMIFS(NhatKy_ViPham!K:K, NhatKy_ViPham!E:E, "11_Hoa_A", NhatKy_ViPham!F:F, B16, NhatKy_ViPham!C:C, "T32")</f>
        <v>100</v>
      </c>
      <c r="AX16" s="6">
        <f>100 + SUMIFS(NhatKy_ViPham!J:J, NhatKy_ViPham!E:E, "11_Hoa_A", NhatKy_ViPham!F:F, B16, NhatKy_ViPham!C:C, "T33") - SUMIFS(NhatKy_ViPham!K:K, NhatKy_ViPham!E:E, "11_Hoa_A", NhatKy_ViPham!F:F, B16, NhatKy_ViPham!C:C, "T33")</f>
        <v>100</v>
      </c>
      <c r="AY16" s="6">
        <f>100 + SUMIFS(NhatKy_ViPham!J:J, NhatKy_ViPham!E:E, "11_Hoa_A", NhatKy_ViPham!F:F, B16, NhatKy_ViPham!C:C, "T34") - SUMIFS(NhatKy_ViPham!K:K, NhatKy_ViPham!E:E, "11_Hoa_A", NhatKy_ViPham!F:F, B16, NhatKy_ViPham!C:C, "T34")</f>
        <v>100</v>
      </c>
      <c r="AZ16" s="6">
        <f>100 + SUMIFS(NhatKy_ViPham!J:J, NhatKy_ViPham!E:E, "11_Hoa_A", NhatKy_ViPham!F:F, B16, NhatKy_ViPham!C:C, "T35") - SUMIFS(NhatKy_ViPham!K:K, NhatKy_ViPham!E:E, "11_Hoa_A", NhatKy_ViPham!F:F, B16, NhatKy_ViPham!C:C, "T35")</f>
        <v>100</v>
      </c>
      <c r="BA16" s="12">
        <f t="shared" si="0"/>
        <v>100</v>
      </c>
      <c r="BB16" s="11" t="s">
        <v>430</v>
      </c>
      <c r="BC16" s="16" t="str">
        <f t="shared" si="1"/>
        <v>Tốt</v>
      </c>
      <c r="BD16" s="15" t="str">
        <f t="shared" si="2"/>
        <v>🟢 BÌNH THƯỜNG</v>
      </c>
    </row>
    <row r="17" spans="1:56" x14ac:dyDescent="0.25">
      <c r="A17" s="4">
        <v>9</v>
      </c>
      <c r="B17" s="10" t="s">
        <v>1646</v>
      </c>
      <c r="C17" s="4" t="s">
        <v>1647</v>
      </c>
      <c r="D17" s="4" t="s">
        <v>435</v>
      </c>
      <c r="E17" s="11" t="s">
        <v>430</v>
      </c>
      <c r="F17" s="7">
        <f>SUMIFS(NhatKy_ViPham!K:K, NhatKy_ViPham!E:E, "11_Hoa_A", NhatKy_ViPham!F:F, B17, NhatKy_ViPham!H:H, "L01")</f>
        <v>0</v>
      </c>
      <c r="G17" s="7">
        <f>SUMIFS(NhatKy_ViPham!K:K, NhatKy_ViPham!E:E, "11_Hoa_A", NhatKy_ViPham!F:F, B17, NhatKy_ViPham!H:H, "L02")</f>
        <v>0</v>
      </c>
      <c r="H17" s="7">
        <f>SUMIFS(NhatKy_ViPham!K:K, NhatKy_ViPham!E:E, "11_Hoa_A", NhatKy_ViPham!F:F, B17, NhatKy_ViPham!H:H, "L03")</f>
        <v>0</v>
      </c>
      <c r="I17" s="7">
        <f>SUMIFS(NhatKy_ViPham!K:K, NhatKy_ViPham!E:E, "11_Hoa_A", NhatKy_ViPham!F:F, B17, NhatKy_ViPham!H:H, "L04")</f>
        <v>0</v>
      </c>
      <c r="J17" s="7">
        <f>SUMIFS(NhatKy_ViPham!K:K, NhatKy_ViPham!E:E, "11_Hoa_A", NhatKy_ViPham!F:F, B17, NhatKy_ViPham!H:H, "L05")</f>
        <v>0</v>
      </c>
      <c r="K17" s="7">
        <f>SUMIFS(NhatKy_ViPham!K:K, NhatKy_ViPham!E:E, "11_Hoa_A", NhatKy_ViPham!F:F, B17, NhatKy_ViPham!H:H, "L06")</f>
        <v>0</v>
      </c>
      <c r="L17" s="7">
        <f>SUMIFS(NhatKy_ViPham!K:K, NhatKy_ViPham!E:E, "11_Hoa_A", NhatKy_ViPham!F:F, B17, NhatKy_ViPham!H:H, "L07")</f>
        <v>0</v>
      </c>
      <c r="M17" s="7">
        <f>SUMIFS(NhatKy_ViPham!K:K, NhatKy_ViPham!E:E, "11_Hoa_A", NhatKy_ViPham!F:F, B17, NhatKy_ViPham!H:H, "L08")</f>
        <v>0</v>
      </c>
      <c r="N17" s="7">
        <f>SUMIFS(NhatKy_ViPham!K:K, NhatKy_ViPham!E:E, "11_Hoa_A", NhatKy_ViPham!F:F, B17, NhatKy_ViPham!H:H, "L09")</f>
        <v>0</v>
      </c>
      <c r="O17" s="7">
        <f>SUMIFS(NhatKy_ViPham!K:K, NhatKy_ViPham!E:E, "11_Hoa_A", NhatKy_ViPham!F:F, B17, NhatKy_ViPham!H:H, "L10")</f>
        <v>0</v>
      </c>
      <c r="P17" s="12">
        <f>SUMIFS(NhatKy_ViPham!J:J, NhatKy_ViPham!E:E, "11_Hoa_A", NhatKy_ViPham!F:F, B17)</f>
        <v>0</v>
      </c>
      <c r="Q17" s="13">
        <f>SUMIFS(NhatKy_ViPham!K:K, NhatKy_ViPham!E:E, "11_Hoa_A", NhatKy_ViPham!F:F, B17)</f>
        <v>0</v>
      </c>
      <c r="R17" s="7">
        <f>100 + SUMIFS(NhatKy_ViPham!J:J, NhatKy_ViPham!E:E, "11_Hoa_A", NhatKy_ViPham!F:F, B17, NhatKy_ViPham!C:C, "T1") - SUMIFS(NhatKy_ViPham!K:K, NhatKy_ViPham!E:E, "11_Hoa_A", NhatKy_ViPham!F:F, B17, NhatKy_ViPham!C:C, "T1")</f>
        <v>100</v>
      </c>
      <c r="S17" s="7">
        <f>100 + SUMIFS(NhatKy_ViPham!J:J, NhatKy_ViPham!E:E, "11_Hoa_A", NhatKy_ViPham!F:F, B17, NhatKy_ViPham!C:C, "T2") - SUMIFS(NhatKy_ViPham!K:K, NhatKy_ViPham!E:E, "11_Hoa_A", NhatKy_ViPham!F:F, B17, NhatKy_ViPham!C:C, "T2")</f>
        <v>100</v>
      </c>
      <c r="T17" s="7">
        <f>100 + SUMIFS(NhatKy_ViPham!J:J, NhatKy_ViPham!E:E, "11_Hoa_A", NhatKy_ViPham!F:F, B17, NhatKy_ViPham!C:C, "T3") - SUMIFS(NhatKy_ViPham!K:K, NhatKy_ViPham!E:E, "11_Hoa_A", NhatKy_ViPham!F:F, B17, NhatKy_ViPham!C:C, "T3")</f>
        <v>100</v>
      </c>
      <c r="U17" s="7">
        <f>100 + SUMIFS(NhatKy_ViPham!J:J, NhatKy_ViPham!E:E, "11_Hoa_A", NhatKy_ViPham!F:F, B17, NhatKy_ViPham!C:C, "T4") - SUMIFS(NhatKy_ViPham!K:K, NhatKy_ViPham!E:E, "11_Hoa_A", NhatKy_ViPham!F:F, B17, NhatKy_ViPham!C:C, "T4")</f>
        <v>100</v>
      </c>
      <c r="V17" s="7">
        <f>100 + SUMIFS(NhatKy_ViPham!J:J, NhatKy_ViPham!E:E, "11_Hoa_A", NhatKy_ViPham!F:F, B17, NhatKy_ViPham!C:C, "T5") - SUMIFS(NhatKy_ViPham!K:K, NhatKy_ViPham!E:E, "11_Hoa_A", NhatKy_ViPham!F:F, B17, NhatKy_ViPham!C:C, "T5")</f>
        <v>100</v>
      </c>
      <c r="W17" s="7">
        <f>100 + SUMIFS(NhatKy_ViPham!J:J, NhatKy_ViPham!E:E, "11_Hoa_A", NhatKy_ViPham!F:F, B17, NhatKy_ViPham!C:C, "T6") - SUMIFS(NhatKy_ViPham!K:K, NhatKy_ViPham!E:E, "11_Hoa_A", NhatKy_ViPham!F:F, B17, NhatKy_ViPham!C:C, "T6")</f>
        <v>100</v>
      </c>
      <c r="X17" s="7">
        <f>100 + SUMIFS(NhatKy_ViPham!J:J, NhatKy_ViPham!E:E, "11_Hoa_A", NhatKy_ViPham!F:F, B17, NhatKy_ViPham!C:C, "T7") - SUMIFS(NhatKy_ViPham!K:K, NhatKy_ViPham!E:E, "11_Hoa_A", NhatKy_ViPham!F:F, B17, NhatKy_ViPham!C:C, "T7")</f>
        <v>100</v>
      </c>
      <c r="Y17" s="7">
        <f>100 + SUMIFS(NhatKy_ViPham!J:J, NhatKy_ViPham!E:E, "11_Hoa_A", NhatKy_ViPham!F:F, B17, NhatKy_ViPham!C:C, "T8") - SUMIFS(NhatKy_ViPham!K:K, NhatKy_ViPham!E:E, "11_Hoa_A", NhatKy_ViPham!F:F, B17, NhatKy_ViPham!C:C, "T8")</f>
        <v>100</v>
      </c>
      <c r="Z17" s="7">
        <f>100 + SUMIFS(NhatKy_ViPham!J:J, NhatKy_ViPham!E:E, "11_Hoa_A", NhatKy_ViPham!F:F, B17, NhatKy_ViPham!C:C, "T9") - SUMIFS(NhatKy_ViPham!K:K, NhatKy_ViPham!E:E, "11_Hoa_A", NhatKy_ViPham!F:F, B17, NhatKy_ViPham!C:C, "T9")</f>
        <v>100</v>
      </c>
      <c r="AA17" s="7">
        <f>100 + SUMIFS(NhatKy_ViPham!J:J, NhatKy_ViPham!E:E, "11_Hoa_A", NhatKy_ViPham!F:F, B17, NhatKy_ViPham!C:C, "T10") - SUMIFS(NhatKy_ViPham!K:K, NhatKy_ViPham!E:E, "11_Hoa_A", NhatKy_ViPham!F:F, B17, NhatKy_ViPham!C:C, "T10")</f>
        <v>100</v>
      </c>
      <c r="AB17" s="7">
        <f>100 + SUMIFS(NhatKy_ViPham!J:J, NhatKy_ViPham!E:E, "11_Hoa_A", NhatKy_ViPham!F:F, B17, NhatKy_ViPham!C:C, "T11") - SUMIFS(NhatKy_ViPham!K:K, NhatKy_ViPham!E:E, "11_Hoa_A", NhatKy_ViPham!F:F, B17, NhatKy_ViPham!C:C, "T11")</f>
        <v>100</v>
      </c>
      <c r="AC17" s="7">
        <f>100 + SUMIFS(NhatKy_ViPham!J:J, NhatKy_ViPham!E:E, "11_Hoa_A", NhatKy_ViPham!F:F, B17, NhatKy_ViPham!C:C, "T12") - SUMIFS(NhatKy_ViPham!K:K, NhatKy_ViPham!E:E, "11_Hoa_A", NhatKy_ViPham!F:F, B17, NhatKy_ViPham!C:C, "T12")</f>
        <v>100</v>
      </c>
      <c r="AD17" s="7">
        <f>100 + SUMIFS(NhatKy_ViPham!J:J, NhatKy_ViPham!E:E, "11_Hoa_A", NhatKy_ViPham!F:F, B17, NhatKy_ViPham!C:C, "T13") - SUMIFS(NhatKy_ViPham!K:K, NhatKy_ViPham!E:E, "11_Hoa_A", NhatKy_ViPham!F:F, B17, NhatKy_ViPham!C:C, "T13")</f>
        <v>100</v>
      </c>
      <c r="AE17" s="7">
        <f>100 + SUMIFS(NhatKy_ViPham!J:J, NhatKy_ViPham!E:E, "11_Hoa_A", NhatKy_ViPham!F:F, B17, NhatKy_ViPham!C:C, "T14") - SUMIFS(NhatKy_ViPham!K:K, NhatKy_ViPham!E:E, "11_Hoa_A", NhatKy_ViPham!F:F, B17, NhatKy_ViPham!C:C, "T14")</f>
        <v>100</v>
      </c>
      <c r="AF17" s="7">
        <f>100 + SUMIFS(NhatKy_ViPham!J:J, NhatKy_ViPham!E:E, "11_Hoa_A", NhatKy_ViPham!F:F, B17, NhatKy_ViPham!C:C, "T15") - SUMIFS(NhatKy_ViPham!K:K, NhatKy_ViPham!E:E, "11_Hoa_A", NhatKy_ViPham!F:F, B17, NhatKy_ViPham!C:C, "T15")</f>
        <v>100</v>
      </c>
      <c r="AG17" s="7">
        <f>100 + SUMIFS(NhatKy_ViPham!J:J, NhatKy_ViPham!E:E, "11_Hoa_A", NhatKy_ViPham!F:F, B17, NhatKy_ViPham!C:C, "T16") - SUMIFS(NhatKy_ViPham!K:K, NhatKy_ViPham!E:E, "11_Hoa_A", NhatKy_ViPham!F:F, B17, NhatKy_ViPham!C:C, "T16")</f>
        <v>100</v>
      </c>
      <c r="AH17" s="7">
        <f>100 + SUMIFS(NhatKy_ViPham!J:J, NhatKy_ViPham!E:E, "11_Hoa_A", NhatKy_ViPham!F:F, B17, NhatKy_ViPham!C:C, "T17") - SUMIFS(NhatKy_ViPham!K:K, NhatKy_ViPham!E:E, "11_Hoa_A", NhatKy_ViPham!F:F, B17, NhatKy_ViPham!C:C, "T17")</f>
        <v>100</v>
      </c>
      <c r="AI17" s="7">
        <f>100 + SUMIFS(NhatKy_ViPham!J:J, NhatKy_ViPham!E:E, "11_Hoa_A", NhatKy_ViPham!F:F, B17, NhatKy_ViPham!C:C, "T18") - SUMIFS(NhatKy_ViPham!K:K, NhatKy_ViPham!E:E, "11_Hoa_A", NhatKy_ViPham!F:F, B17, NhatKy_ViPham!C:C, "T18")</f>
        <v>100</v>
      </c>
      <c r="AJ17" s="7">
        <f>100 + SUMIFS(NhatKy_ViPham!J:J, NhatKy_ViPham!E:E, "11_Hoa_A", NhatKy_ViPham!F:F, B17, NhatKy_ViPham!C:C, "T19") - SUMIFS(NhatKy_ViPham!K:K, NhatKy_ViPham!E:E, "11_Hoa_A", NhatKy_ViPham!F:F, B17, NhatKy_ViPham!C:C, "T19")</f>
        <v>100</v>
      </c>
      <c r="AK17" s="7">
        <f>100 + SUMIFS(NhatKy_ViPham!J:J, NhatKy_ViPham!E:E, "11_Hoa_A", NhatKy_ViPham!F:F, B17, NhatKy_ViPham!C:C, "T20") - SUMIFS(NhatKy_ViPham!K:K, NhatKy_ViPham!E:E, "11_Hoa_A", NhatKy_ViPham!F:F, B17, NhatKy_ViPham!C:C, "T20")</f>
        <v>100</v>
      </c>
      <c r="AL17" s="7">
        <f>100 + SUMIFS(NhatKy_ViPham!J:J, NhatKy_ViPham!E:E, "11_Hoa_A", NhatKy_ViPham!F:F, B17, NhatKy_ViPham!C:C, "T21") - SUMIFS(NhatKy_ViPham!K:K, NhatKy_ViPham!E:E, "11_Hoa_A", NhatKy_ViPham!F:F, B17, NhatKy_ViPham!C:C, "T21")</f>
        <v>100</v>
      </c>
      <c r="AM17" s="7">
        <f>100 + SUMIFS(NhatKy_ViPham!J:J, NhatKy_ViPham!E:E, "11_Hoa_A", NhatKy_ViPham!F:F, B17, NhatKy_ViPham!C:C, "T22") - SUMIFS(NhatKy_ViPham!K:K, NhatKy_ViPham!E:E, "11_Hoa_A", NhatKy_ViPham!F:F, B17, NhatKy_ViPham!C:C, "T22")</f>
        <v>100</v>
      </c>
      <c r="AN17" s="7">
        <f>100 + SUMIFS(NhatKy_ViPham!J:J, NhatKy_ViPham!E:E, "11_Hoa_A", NhatKy_ViPham!F:F, B17, NhatKy_ViPham!C:C, "T23") - SUMIFS(NhatKy_ViPham!K:K, NhatKy_ViPham!E:E, "11_Hoa_A", NhatKy_ViPham!F:F, B17, NhatKy_ViPham!C:C, "T23")</f>
        <v>100</v>
      </c>
      <c r="AO17" s="7">
        <f>100 + SUMIFS(NhatKy_ViPham!J:J, NhatKy_ViPham!E:E, "11_Hoa_A", NhatKy_ViPham!F:F, B17, NhatKy_ViPham!C:C, "T24") - SUMIFS(NhatKy_ViPham!K:K, NhatKy_ViPham!E:E, "11_Hoa_A", NhatKy_ViPham!F:F, B17, NhatKy_ViPham!C:C, "T24")</f>
        <v>100</v>
      </c>
      <c r="AP17" s="7">
        <f>100 + SUMIFS(NhatKy_ViPham!J:J, NhatKy_ViPham!E:E, "11_Hoa_A", NhatKy_ViPham!F:F, B17, NhatKy_ViPham!C:C, "T25") - SUMIFS(NhatKy_ViPham!K:K, NhatKy_ViPham!E:E, "11_Hoa_A", NhatKy_ViPham!F:F, B17, NhatKy_ViPham!C:C, "T25")</f>
        <v>100</v>
      </c>
      <c r="AQ17" s="7">
        <f>100 + SUMIFS(NhatKy_ViPham!J:J, NhatKy_ViPham!E:E, "11_Hoa_A", NhatKy_ViPham!F:F, B17, NhatKy_ViPham!C:C, "T26") - SUMIFS(NhatKy_ViPham!K:K, NhatKy_ViPham!E:E, "11_Hoa_A", NhatKy_ViPham!F:F, B17, NhatKy_ViPham!C:C, "T26")</f>
        <v>100</v>
      </c>
      <c r="AR17" s="7">
        <f>100 + SUMIFS(NhatKy_ViPham!J:J, NhatKy_ViPham!E:E, "11_Hoa_A", NhatKy_ViPham!F:F, B17, NhatKy_ViPham!C:C, "T27") - SUMIFS(NhatKy_ViPham!K:K, NhatKy_ViPham!E:E, "11_Hoa_A", NhatKy_ViPham!F:F, B17, NhatKy_ViPham!C:C, "T27")</f>
        <v>100</v>
      </c>
      <c r="AS17" s="7">
        <f>100 + SUMIFS(NhatKy_ViPham!J:J, NhatKy_ViPham!E:E, "11_Hoa_A", NhatKy_ViPham!F:F, B17, NhatKy_ViPham!C:C, "T28") - SUMIFS(NhatKy_ViPham!K:K, NhatKy_ViPham!E:E, "11_Hoa_A", NhatKy_ViPham!F:F, B17, NhatKy_ViPham!C:C, "T28")</f>
        <v>100</v>
      </c>
      <c r="AT17" s="7">
        <f>100 + SUMIFS(NhatKy_ViPham!J:J, NhatKy_ViPham!E:E, "11_Hoa_A", NhatKy_ViPham!F:F, B17, NhatKy_ViPham!C:C, "T29") - SUMIFS(NhatKy_ViPham!K:K, NhatKy_ViPham!E:E, "11_Hoa_A", NhatKy_ViPham!F:F, B17, NhatKy_ViPham!C:C, "T29")</f>
        <v>100</v>
      </c>
      <c r="AU17" s="7">
        <f>100 + SUMIFS(NhatKy_ViPham!J:J, NhatKy_ViPham!E:E, "11_Hoa_A", NhatKy_ViPham!F:F, B17, NhatKy_ViPham!C:C, "T30") - SUMIFS(NhatKy_ViPham!K:K, NhatKy_ViPham!E:E, "11_Hoa_A", NhatKy_ViPham!F:F, B17, NhatKy_ViPham!C:C, "T30")</f>
        <v>100</v>
      </c>
      <c r="AV17" s="7">
        <f>100 + SUMIFS(NhatKy_ViPham!J:J, NhatKy_ViPham!E:E, "11_Hoa_A", NhatKy_ViPham!F:F, B17, NhatKy_ViPham!C:C, "T31") - SUMIFS(NhatKy_ViPham!K:K, NhatKy_ViPham!E:E, "11_Hoa_A", NhatKy_ViPham!F:F, B17, NhatKy_ViPham!C:C, "T31")</f>
        <v>100</v>
      </c>
      <c r="AW17" s="7">
        <f>100 + SUMIFS(NhatKy_ViPham!J:J, NhatKy_ViPham!E:E, "11_Hoa_A", NhatKy_ViPham!F:F, B17, NhatKy_ViPham!C:C, "T32") - SUMIFS(NhatKy_ViPham!K:K, NhatKy_ViPham!E:E, "11_Hoa_A", NhatKy_ViPham!F:F, B17, NhatKy_ViPham!C:C, "T32")</f>
        <v>100</v>
      </c>
      <c r="AX17" s="7">
        <f>100 + SUMIFS(NhatKy_ViPham!J:J, NhatKy_ViPham!E:E, "11_Hoa_A", NhatKy_ViPham!F:F, B17, NhatKy_ViPham!C:C, "T33") - SUMIFS(NhatKy_ViPham!K:K, NhatKy_ViPham!E:E, "11_Hoa_A", NhatKy_ViPham!F:F, B17, NhatKy_ViPham!C:C, "T33")</f>
        <v>100</v>
      </c>
      <c r="AY17" s="7">
        <f>100 + SUMIFS(NhatKy_ViPham!J:J, NhatKy_ViPham!E:E, "11_Hoa_A", NhatKy_ViPham!F:F, B17, NhatKy_ViPham!C:C, "T34") - SUMIFS(NhatKy_ViPham!K:K, NhatKy_ViPham!E:E, "11_Hoa_A", NhatKy_ViPham!F:F, B17, NhatKy_ViPham!C:C, "T34")</f>
        <v>100</v>
      </c>
      <c r="AZ17" s="7">
        <f>100 + SUMIFS(NhatKy_ViPham!J:J, NhatKy_ViPham!E:E, "11_Hoa_A", NhatKy_ViPham!F:F, B17, NhatKy_ViPham!C:C, "T35") - SUMIFS(NhatKy_ViPham!K:K, NhatKy_ViPham!E:E, "11_Hoa_A", NhatKy_ViPham!F:F, B17, NhatKy_ViPham!C:C, "T35")</f>
        <v>100</v>
      </c>
      <c r="BA17" s="12">
        <f t="shared" si="0"/>
        <v>100</v>
      </c>
      <c r="BB17" s="11" t="s">
        <v>430</v>
      </c>
      <c r="BC17" s="14" t="str">
        <f t="shared" si="1"/>
        <v>Tốt</v>
      </c>
      <c r="BD17" s="10" t="str">
        <f t="shared" si="2"/>
        <v>🟢 BÌNH THƯỜNG</v>
      </c>
    </row>
    <row r="18" spans="1:56" x14ac:dyDescent="0.25">
      <c r="A18" s="5">
        <v>10</v>
      </c>
      <c r="B18" s="15" t="s">
        <v>1648</v>
      </c>
      <c r="C18" s="5" t="s">
        <v>1353</v>
      </c>
      <c r="D18" s="5" t="s">
        <v>435</v>
      </c>
      <c r="E18" s="11" t="s">
        <v>430</v>
      </c>
      <c r="F18" s="6">
        <f>SUMIFS(NhatKy_ViPham!K:K, NhatKy_ViPham!E:E, "11_Hoa_A", NhatKy_ViPham!F:F, B18, NhatKy_ViPham!H:H, "L01")</f>
        <v>0</v>
      </c>
      <c r="G18" s="6">
        <f>SUMIFS(NhatKy_ViPham!K:K, NhatKy_ViPham!E:E, "11_Hoa_A", NhatKy_ViPham!F:F, B18, NhatKy_ViPham!H:H, "L02")</f>
        <v>0</v>
      </c>
      <c r="H18" s="6">
        <f>SUMIFS(NhatKy_ViPham!K:K, NhatKy_ViPham!E:E, "11_Hoa_A", NhatKy_ViPham!F:F, B18, NhatKy_ViPham!H:H, "L03")</f>
        <v>0</v>
      </c>
      <c r="I18" s="6">
        <f>SUMIFS(NhatKy_ViPham!K:K, NhatKy_ViPham!E:E, "11_Hoa_A", NhatKy_ViPham!F:F, B18, NhatKy_ViPham!H:H, "L04")</f>
        <v>0</v>
      </c>
      <c r="J18" s="6">
        <f>SUMIFS(NhatKy_ViPham!K:K, NhatKy_ViPham!E:E, "11_Hoa_A", NhatKy_ViPham!F:F, B18, NhatKy_ViPham!H:H, "L05")</f>
        <v>0</v>
      </c>
      <c r="K18" s="6">
        <f>SUMIFS(NhatKy_ViPham!K:K, NhatKy_ViPham!E:E, "11_Hoa_A", NhatKy_ViPham!F:F, B18, NhatKy_ViPham!H:H, "L06")</f>
        <v>0</v>
      </c>
      <c r="L18" s="6">
        <f>SUMIFS(NhatKy_ViPham!K:K, NhatKy_ViPham!E:E, "11_Hoa_A", NhatKy_ViPham!F:F, B18, NhatKy_ViPham!H:H, "L07")</f>
        <v>0</v>
      </c>
      <c r="M18" s="6">
        <f>SUMIFS(NhatKy_ViPham!K:K, NhatKy_ViPham!E:E, "11_Hoa_A", NhatKy_ViPham!F:F, B18, NhatKy_ViPham!H:H, "L08")</f>
        <v>0</v>
      </c>
      <c r="N18" s="6">
        <f>SUMIFS(NhatKy_ViPham!K:K, NhatKy_ViPham!E:E, "11_Hoa_A", NhatKy_ViPham!F:F, B18, NhatKy_ViPham!H:H, "L09")</f>
        <v>0</v>
      </c>
      <c r="O18" s="6">
        <f>SUMIFS(NhatKy_ViPham!K:K, NhatKy_ViPham!E:E, "11_Hoa_A", NhatKy_ViPham!F:F, B18, NhatKy_ViPham!H:H, "L10")</f>
        <v>0</v>
      </c>
      <c r="P18" s="12">
        <f>SUMIFS(NhatKy_ViPham!J:J, NhatKy_ViPham!E:E, "11_Hoa_A", NhatKy_ViPham!F:F, B18)</f>
        <v>0</v>
      </c>
      <c r="Q18" s="13">
        <f>SUMIFS(NhatKy_ViPham!K:K, NhatKy_ViPham!E:E, "11_Hoa_A", NhatKy_ViPham!F:F, B18)</f>
        <v>0</v>
      </c>
      <c r="R18" s="6">
        <f>100 + SUMIFS(NhatKy_ViPham!J:J, NhatKy_ViPham!E:E, "11_Hoa_A", NhatKy_ViPham!F:F, B18, NhatKy_ViPham!C:C, "T1") - SUMIFS(NhatKy_ViPham!K:K, NhatKy_ViPham!E:E, "11_Hoa_A", NhatKy_ViPham!F:F, B18, NhatKy_ViPham!C:C, "T1")</f>
        <v>100</v>
      </c>
      <c r="S18" s="6">
        <f>100 + SUMIFS(NhatKy_ViPham!J:J, NhatKy_ViPham!E:E, "11_Hoa_A", NhatKy_ViPham!F:F, B18, NhatKy_ViPham!C:C, "T2") - SUMIFS(NhatKy_ViPham!K:K, NhatKy_ViPham!E:E, "11_Hoa_A", NhatKy_ViPham!F:F, B18, NhatKy_ViPham!C:C, "T2")</f>
        <v>100</v>
      </c>
      <c r="T18" s="6">
        <f>100 + SUMIFS(NhatKy_ViPham!J:J, NhatKy_ViPham!E:E, "11_Hoa_A", NhatKy_ViPham!F:F, B18, NhatKy_ViPham!C:C, "T3") - SUMIFS(NhatKy_ViPham!K:K, NhatKy_ViPham!E:E, "11_Hoa_A", NhatKy_ViPham!F:F, B18, NhatKy_ViPham!C:C, "T3")</f>
        <v>100</v>
      </c>
      <c r="U18" s="6">
        <f>100 + SUMIFS(NhatKy_ViPham!J:J, NhatKy_ViPham!E:E, "11_Hoa_A", NhatKy_ViPham!F:F, B18, NhatKy_ViPham!C:C, "T4") - SUMIFS(NhatKy_ViPham!K:K, NhatKy_ViPham!E:E, "11_Hoa_A", NhatKy_ViPham!F:F, B18, NhatKy_ViPham!C:C, "T4")</f>
        <v>100</v>
      </c>
      <c r="V18" s="6">
        <f>100 + SUMIFS(NhatKy_ViPham!J:J, NhatKy_ViPham!E:E, "11_Hoa_A", NhatKy_ViPham!F:F, B18, NhatKy_ViPham!C:C, "T5") - SUMIFS(NhatKy_ViPham!K:K, NhatKy_ViPham!E:E, "11_Hoa_A", NhatKy_ViPham!F:F, B18, NhatKy_ViPham!C:C, "T5")</f>
        <v>100</v>
      </c>
      <c r="W18" s="6">
        <f>100 + SUMIFS(NhatKy_ViPham!J:J, NhatKy_ViPham!E:E, "11_Hoa_A", NhatKy_ViPham!F:F, B18, NhatKy_ViPham!C:C, "T6") - SUMIFS(NhatKy_ViPham!K:K, NhatKy_ViPham!E:E, "11_Hoa_A", NhatKy_ViPham!F:F, B18, NhatKy_ViPham!C:C, "T6")</f>
        <v>100</v>
      </c>
      <c r="X18" s="6">
        <f>100 + SUMIFS(NhatKy_ViPham!J:J, NhatKy_ViPham!E:E, "11_Hoa_A", NhatKy_ViPham!F:F, B18, NhatKy_ViPham!C:C, "T7") - SUMIFS(NhatKy_ViPham!K:K, NhatKy_ViPham!E:E, "11_Hoa_A", NhatKy_ViPham!F:F, B18, NhatKy_ViPham!C:C, "T7")</f>
        <v>100</v>
      </c>
      <c r="Y18" s="6">
        <f>100 + SUMIFS(NhatKy_ViPham!J:J, NhatKy_ViPham!E:E, "11_Hoa_A", NhatKy_ViPham!F:F, B18, NhatKy_ViPham!C:C, "T8") - SUMIFS(NhatKy_ViPham!K:K, NhatKy_ViPham!E:E, "11_Hoa_A", NhatKy_ViPham!F:F, B18, NhatKy_ViPham!C:C, "T8")</f>
        <v>100</v>
      </c>
      <c r="Z18" s="6">
        <f>100 + SUMIFS(NhatKy_ViPham!J:J, NhatKy_ViPham!E:E, "11_Hoa_A", NhatKy_ViPham!F:F, B18, NhatKy_ViPham!C:C, "T9") - SUMIFS(NhatKy_ViPham!K:K, NhatKy_ViPham!E:E, "11_Hoa_A", NhatKy_ViPham!F:F, B18, NhatKy_ViPham!C:C, "T9")</f>
        <v>100</v>
      </c>
      <c r="AA18" s="6">
        <f>100 + SUMIFS(NhatKy_ViPham!J:J, NhatKy_ViPham!E:E, "11_Hoa_A", NhatKy_ViPham!F:F, B18, NhatKy_ViPham!C:C, "T10") - SUMIFS(NhatKy_ViPham!K:K, NhatKy_ViPham!E:E, "11_Hoa_A", NhatKy_ViPham!F:F, B18, NhatKy_ViPham!C:C, "T10")</f>
        <v>100</v>
      </c>
      <c r="AB18" s="6">
        <f>100 + SUMIFS(NhatKy_ViPham!J:J, NhatKy_ViPham!E:E, "11_Hoa_A", NhatKy_ViPham!F:F, B18, NhatKy_ViPham!C:C, "T11") - SUMIFS(NhatKy_ViPham!K:K, NhatKy_ViPham!E:E, "11_Hoa_A", NhatKy_ViPham!F:F, B18, NhatKy_ViPham!C:C, "T11")</f>
        <v>100</v>
      </c>
      <c r="AC18" s="6">
        <f>100 + SUMIFS(NhatKy_ViPham!J:J, NhatKy_ViPham!E:E, "11_Hoa_A", NhatKy_ViPham!F:F, B18, NhatKy_ViPham!C:C, "T12") - SUMIFS(NhatKy_ViPham!K:K, NhatKy_ViPham!E:E, "11_Hoa_A", NhatKy_ViPham!F:F, B18, NhatKy_ViPham!C:C, "T12")</f>
        <v>100</v>
      </c>
      <c r="AD18" s="6">
        <f>100 + SUMIFS(NhatKy_ViPham!J:J, NhatKy_ViPham!E:E, "11_Hoa_A", NhatKy_ViPham!F:F, B18, NhatKy_ViPham!C:C, "T13") - SUMIFS(NhatKy_ViPham!K:K, NhatKy_ViPham!E:E, "11_Hoa_A", NhatKy_ViPham!F:F, B18, NhatKy_ViPham!C:C, "T13")</f>
        <v>100</v>
      </c>
      <c r="AE18" s="6">
        <f>100 + SUMIFS(NhatKy_ViPham!J:J, NhatKy_ViPham!E:E, "11_Hoa_A", NhatKy_ViPham!F:F, B18, NhatKy_ViPham!C:C, "T14") - SUMIFS(NhatKy_ViPham!K:K, NhatKy_ViPham!E:E, "11_Hoa_A", NhatKy_ViPham!F:F, B18, NhatKy_ViPham!C:C, "T14")</f>
        <v>100</v>
      </c>
      <c r="AF18" s="6">
        <f>100 + SUMIFS(NhatKy_ViPham!J:J, NhatKy_ViPham!E:E, "11_Hoa_A", NhatKy_ViPham!F:F, B18, NhatKy_ViPham!C:C, "T15") - SUMIFS(NhatKy_ViPham!K:K, NhatKy_ViPham!E:E, "11_Hoa_A", NhatKy_ViPham!F:F, B18, NhatKy_ViPham!C:C, "T15")</f>
        <v>100</v>
      </c>
      <c r="AG18" s="6">
        <f>100 + SUMIFS(NhatKy_ViPham!J:J, NhatKy_ViPham!E:E, "11_Hoa_A", NhatKy_ViPham!F:F, B18, NhatKy_ViPham!C:C, "T16") - SUMIFS(NhatKy_ViPham!K:K, NhatKy_ViPham!E:E, "11_Hoa_A", NhatKy_ViPham!F:F, B18, NhatKy_ViPham!C:C, "T16")</f>
        <v>100</v>
      </c>
      <c r="AH18" s="6">
        <f>100 + SUMIFS(NhatKy_ViPham!J:J, NhatKy_ViPham!E:E, "11_Hoa_A", NhatKy_ViPham!F:F, B18, NhatKy_ViPham!C:C, "T17") - SUMIFS(NhatKy_ViPham!K:K, NhatKy_ViPham!E:E, "11_Hoa_A", NhatKy_ViPham!F:F, B18, NhatKy_ViPham!C:C, "T17")</f>
        <v>100</v>
      </c>
      <c r="AI18" s="6">
        <f>100 + SUMIFS(NhatKy_ViPham!J:J, NhatKy_ViPham!E:E, "11_Hoa_A", NhatKy_ViPham!F:F, B18, NhatKy_ViPham!C:C, "T18") - SUMIFS(NhatKy_ViPham!K:K, NhatKy_ViPham!E:E, "11_Hoa_A", NhatKy_ViPham!F:F, B18, NhatKy_ViPham!C:C, "T18")</f>
        <v>100</v>
      </c>
      <c r="AJ18" s="6">
        <f>100 + SUMIFS(NhatKy_ViPham!J:J, NhatKy_ViPham!E:E, "11_Hoa_A", NhatKy_ViPham!F:F, B18, NhatKy_ViPham!C:C, "T19") - SUMIFS(NhatKy_ViPham!K:K, NhatKy_ViPham!E:E, "11_Hoa_A", NhatKy_ViPham!F:F, B18, NhatKy_ViPham!C:C, "T19")</f>
        <v>100</v>
      </c>
      <c r="AK18" s="6">
        <f>100 + SUMIFS(NhatKy_ViPham!J:J, NhatKy_ViPham!E:E, "11_Hoa_A", NhatKy_ViPham!F:F, B18, NhatKy_ViPham!C:C, "T20") - SUMIFS(NhatKy_ViPham!K:K, NhatKy_ViPham!E:E, "11_Hoa_A", NhatKy_ViPham!F:F, B18, NhatKy_ViPham!C:C, "T20")</f>
        <v>100</v>
      </c>
      <c r="AL18" s="6">
        <f>100 + SUMIFS(NhatKy_ViPham!J:J, NhatKy_ViPham!E:E, "11_Hoa_A", NhatKy_ViPham!F:F, B18, NhatKy_ViPham!C:C, "T21") - SUMIFS(NhatKy_ViPham!K:K, NhatKy_ViPham!E:E, "11_Hoa_A", NhatKy_ViPham!F:F, B18, NhatKy_ViPham!C:C, "T21")</f>
        <v>100</v>
      </c>
      <c r="AM18" s="6">
        <f>100 + SUMIFS(NhatKy_ViPham!J:J, NhatKy_ViPham!E:E, "11_Hoa_A", NhatKy_ViPham!F:F, B18, NhatKy_ViPham!C:C, "T22") - SUMIFS(NhatKy_ViPham!K:K, NhatKy_ViPham!E:E, "11_Hoa_A", NhatKy_ViPham!F:F, B18, NhatKy_ViPham!C:C, "T22")</f>
        <v>100</v>
      </c>
      <c r="AN18" s="6">
        <f>100 + SUMIFS(NhatKy_ViPham!J:J, NhatKy_ViPham!E:E, "11_Hoa_A", NhatKy_ViPham!F:F, B18, NhatKy_ViPham!C:C, "T23") - SUMIFS(NhatKy_ViPham!K:K, NhatKy_ViPham!E:E, "11_Hoa_A", NhatKy_ViPham!F:F, B18, NhatKy_ViPham!C:C, "T23")</f>
        <v>100</v>
      </c>
      <c r="AO18" s="6">
        <f>100 + SUMIFS(NhatKy_ViPham!J:J, NhatKy_ViPham!E:E, "11_Hoa_A", NhatKy_ViPham!F:F, B18, NhatKy_ViPham!C:C, "T24") - SUMIFS(NhatKy_ViPham!K:K, NhatKy_ViPham!E:E, "11_Hoa_A", NhatKy_ViPham!F:F, B18, NhatKy_ViPham!C:C, "T24")</f>
        <v>100</v>
      </c>
      <c r="AP18" s="6">
        <f>100 + SUMIFS(NhatKy_ViPham!J:J, NhatKy_ViPham!E:E, "11_Hoa_A", NhatKy_ViPham!F:F, B18, NhatKy_ViPham!C:C, "T25") - SUMIFS(NhatKy_ViPham!K:K, NhatKy_ViPham!E:E, "11_Hoa_A", NhatKy_ViPham!F:F, B18, NhatKy_ViPham!C:C, "T25")</f>
        <v>100</v>
      </c>
      <c r="AQ18" s="6">
        <f>100 + SUMIFS(NhatKy_ViPham!J:J, NhatKy_ViPham!E:E, "11_Hoa_A", NhatKy_ViPham!F:F, B18, NhatKy_ViPham!C:C, "T26") - SUMIFS(NhatKy_ViPham!K:K, NhatKy_ViPham!E:E, "11_Hoa_A", NhatKy_ViPham!F:F, B18, NhatKy_ViPham!C:C, "T26")</f>
        <v>100</v>
      </c>
      <c r="AR18" s="6">
        <f>100 + SUMIFS(NhatKy_ViPham!J:J, NhatKy_ViPham!E:E, "11_Hoa_A", NhatKy_ViPham!F:F, B18, NhatKy_ViPham!C:C, "T27") - SUMIFS(NhatKy_ViPham!K:K, NhatKy_ViPham!E:E, "11_Hoa_A", NhatKy_ViPham!F:F, B18, NhatKy_ViPham!C:C, "T27")</f>
        <v>100</v>
      </c>
      <c r="AS18" s="6">
        <f>100 + SUMIFS(NhatKy_ViPham!J:J, NhatKy_ViPham!E:E, "11_Hoa_A", NhatKy_ViPham!F:F, B18, NhatKy_ViPham!C:C, "T28") - SUMIFS(NhatKy_ViPham!K:K, NhatKy_ViPham!E:E, "11_Hoa_A", NhatKy_ViPham!F:F, B18, NhatKy_ViPham!C:C, "T28")</f>
        <v>100</v>
      </c>
      <c r="AT18" s="6">
        <f>100 + SUMIFS(NhatKy_ViPham!J:J, NhatKy_ViPham!E:E, "11_Hoa_A", NhatKy_ViPham!F:F, B18, NhatKy_ViPham!C:C, "T29") - SUMIFS(NhatKy_ViPham!K:K, NhatKy_ViPham!E:E, "11_Hoa_A", NhatKy_ViPham!F:F, B18, NhatKy_ViPham!C:C, "T29")</f>
        <v>100</v>
      </c>
      <c r="AU18" s="6">
        <f>100 + SUMIFS(NhatKy_ViPham!J:J, NhatKy_ViPham!E:E, "11_Hoa_A", NhatKy_ViPham!F:F, B18, NhatKy_ViPham!C:C, "T30") - SUMIFS(NhatKy_ViPham!K:K, NhatKy_ViPham!E:E, "11_Hoa_A", NhatKy_ViPham!F:F, B18, NhatKy_ViPham!C:C, "T30")</f>
        <v>100</v>
      </c>
      <c r="AV18" s="6">
        <f>100 + SUMIFS(NhatKy_ViPham!J:J, NhatKy_ViPham!E:E, "11_Hoa_A", NhatKy_ViPham!F:F, B18, NhatKy_ViPham!C:C, "T31") - SUMIFS(NhatKy_ViPham!K:K, NhatKy_ViPham!E:E, "11_Hoa_A", NhatKy_ViPham!F:F, B18, NhatKy_ViPham!C:C, "T31")</f>
        <v>100</v>
      </c>
      <c r="AW18" s="6">
        <f>100 + SUMIFS(NhatKy_ViPham!J:J, NhatKy_ViPham!E:E, "11_Hoa_A", NhatKy_ViPham!F:F, B18, NhatKy_ViPham!C:C, "T32") - SUMIFS(NhatKy_ViPham!K:K, NhatKy_ViPham!E:E, "11_Hoa_A", NhatKy_ViPham!F:F, B18, NhatKy_ViPham!C:C, "T32")</f>
        <v>100</v>
      </c>
      <c r="AX18" s="6">
        <f>100 + SUMIFS(NhatKy_ViPham!J:J, NhatKy_ViPham!E:E, "11_Hoa_A", NhatKy_ViPham!F:F, B18, NhatKy_ViPham!C:C, "T33") - SUMIFS(NhatKy_ViPham!K:K, NhatKy_ViPham!E:E, "11_Hoa_A", NhatKy_ViPham!F:F, B18, NhatKy_ViPham!C:C, "T33")</f>
        <v>100</v>
      </c>
      <c r="AY18" s="6">
        <f>100 + SUMIFS(NhatKy_ViPham!J:J, NhatKy_ViPham!E:E, "11_Hoa_A", NhatKy_ViPham!F:F, B18, NhatKy_ViPham!C:C, "T34") - SUMIFS(NhatKy_ViPham!K:K, NhatKy_ViPham!E:E, "11_Hoa_A", NhatKy_ViPham!F:F, B18, NhatKy_ViPham!C:C, "T34")</f>
        <v>100</v>
      </c>
      <c r="AZ18" s="6">
        <f>100 + SUMIFS(NhatKy_ViPham!J:J, NhatKy_ViPham!E:E, "11_Hoa_A", NhatKy_ViPham!F:F, B18, NhatKy_ViPham!C:C, "T35") - SUMIFS(NhatKy_ViPham!K:K, NhatKy_ViPham!E:E, "11_Hoa_A", NhatKy_ViPham!F:F, B18, NhatKy_ViPham!C:C, "T35")</f>
        <v>100</v>
      </c>
      <c r="BA18" s="12">
        <f t="shared" si="0"/>
        <v>100</v>
      </c>
      <c r="BB18" s="11" t="s">
        <v>430</v>
      </c>
      <c r="BC18" s="16" t="str">
        <f t="shared" si="1"/>
        <v>Tốt</v>
      </c>
      <c r="BD18" s="15" t="str">
        <f t="shared" si="2"/>
        <v>🟢 BÌNH THƯỜNG</v>
      </c>
    </row>
    <row r="19" spans="1:56" x14ac:dyDescent="0.25">
      <c r="A19" s="4">
        <v>11</v>
      </c>
      <c r="B19" s="10" t="s">
        <v>1649</v>
      </c>
      <c r="C19" s="4" t="s">
        <v>1650</v>
      </c>
      <c r="D19" s="4" t="s">
        <v>435</v>
      </c>
      <c r="E19" s="11" t="s">
        <v>430</v>
      </c>
      <c r="F19" s="7">
        <f>SUMIFS(NhatKy_ViPham!K:K, NhatKy_ViPham!E:E, "11_Hoa_A", NhatKy_ViPham!F:F, B19, NhatKy_ViPham!H:H, "L01")</f>
        <v>0</v>
      </c>
      <c r="G19" s="7">
        <f>SUMIFS(NhatKy_ViPham!K:K, NhatKy_ViPham!E:E, "11_Hoa_A", NhatKy_ViPham!F:F, B19, NhatKy_ViPham!H:H, "L02")</f>
        <v>0</v>
      </c>
      <c r="H19" s="7">
        <f>SUMIFS(NhatKy_ViPham!K:K, NhatKy_ViPham!E:E, "11_Hoa_A", NhatKy_ViPham!F:F, B19, NhatKy_ViPham!H:H, "L03")</f>
        <v>0</v>
      </c>
      <c r="I19" s="7">
        <f>SUMIFS(NhatKy_ViPham!K:K, NhatKy_ViPham!E:E, "11_Hoa_A", NhatKy_ViPham!F:F, B19, NhatKy_ViPham!H:H, "L04")</f>
        <v>0</v>
      </c>
      <c r="J19" s="7">
        <f>SUMIFS(NhatKy_ViPham!K:K, NhatKy_ViPham!E:E, "11_Hoa_A", NhatKy_ViPham!F:F, B19, NhatKy_ViPham!H:H, "L05")</f>
        <v>0</v>
      </c>
      <c r="K19" s="7">
        <f>SUMIFS(NhatKy_ViPham!K:K, NhatKy_ViPham!E:E, "11_Hoa_A", NhatKy_ViPham!F:F, B19, NhatKy_ViPham!H:H, "L06")</f>
        <v>0</v>
      </c>
      <c r="L19" s="7">
        <f>SUMIFS(NhatKy_ViPham!K:K, NhatKy_ViPham!E:E, "11_Hoa_A", NhatKy_ViPham!F:F, B19, NhatKy_ViPham!H:H, "L07")</f>
        <v>0</v>
      </c>
      <c r="M19" s="7">
        <f>SUMIFS(NhatKy_ViPham!K:K, NhatKy_ViPham!E:E, "11_Hoa_A", NhatKy_ViPham!F:F, B19, NhatKy_ViPham!H:H, "L08")</f>
        <v>0</v>
      </c>
      <c r="N19" s="7">
        <f>SUMIFS(NhatKy_ViPham!K:K, NhatKy_ViPham!E:E, "11_Hoa_A", NhatKy_ViPham!F:F, B19, NhatKy_ViPham!H:H, "L09")</f>
        <v>0</v>
      </c>
      <c r="O19" s="7">
        <f>SUMIFS(NhatKy_ViPham!K:K, NhatKy_ViPham!E:E, "11_Hoa_A", NhatKy_ViPham!F:F, B19, NhatKy_ViPham!H:H, "L10")</f>
        <v>0</v>
      </c>
      <c r="P19" s="12">
        <f>SUMIFS(NhatKy_ViPham!J:J, NhatKy_ViPham!E:E, "11_Hoa_A", NhatKy_ViPham!F:F, B19)</f>
        <v>0</v>
      </c>
      <c r="Q19" s="13">
        <f>SUMIFS(NhatKy_ViPham!K:K, NhatKy_ViPham!E:E, "11_Hoa_A", NhatKy_ViPham!F:F, B19)</f>
        <v>0</v>
      </c>
      <c r="R19" s="7">
        <f>100 + SUMIFS(NhatKy_ViPham!J:J, NhatKy_ViPham!E:E, "11_Hoa_A", NhatKy_ViPham!F:F, B19, NhatKy_ViPham!C:C, "T1") - SUMIFS(NhatKy_ViPham!K:K, NhatKy_ViPham!E:E, "11_Hoa_A", NhatKy_ViPham!F:F, B19, NhatKy_ViPham!C:C, "T1")</f>
        <v>100</v>
      </c>
      <c r="S19" s="7">
        <f>100 + SUMIFS(NhatKy_ViPham!J:J, NhatKy_ViPham!E:E, "11_Hoa_A", NhatKy_ViPham!F:F, B19, NhatKy_ViPham!C:C, "T2") - SUMIFS(NhatKy_ViPham!K:K, NhatKy_ViPham!E:E, "11_Hoa_A", NhatKy_ViPham!F:F, B19, NhatKy_ViPham!C:C, "T2")</f>
        <v>100</v>
      </c>
      <c r="T19" s="7">
        <f>100 + SUMIFS(NhatKy_ViPham!J:J, NhatKy_ViPham!E:E, "11_Hoa_A", NhatKy_ViPham!F:F, B19, NhatKy_ViPham!C:C, "T3") - SUMIFS(NhatKy_ViPham!K:K, NhatKy_ViPham!E:E, "11_Hoa_A", NhatKy_ViPham!F:F, B19, NhatKy_ViPham!C:C, "T3")</f>
        <v>100</v>
      </c>
      <c r="U19" s="7">
        <f>100 + SUMIFS(NhatKy_ViPham!J:J, NhatKy_ViPham!E:E, "11_Hoa_A", NhatKy_ViPham!F:F, B19, NhatKy_ViPham!C:C, "T4") - SUMIFS(NhatKy_ViPham!K:K, NhatKy_ViPham!E:E, "11_Hoa_A", NhatKy_ViPham!F:F, B19, NhatKy_ViPham!C:C, "T4")</f>
        <v>100</v>
      </c>
      <c r="V19" s="7">
        <f>100 + SUMIFS(NhatKy_ViPham!J:J, NhatKy_ViPham!E:E, "11_Hoa_A", NhatKy_ViPham!F:F, B19, NhatKy_ViPham!C:C, "T5") - SUMIFS(NhatKy_ViPham!K:K, NhatKy_ViPham!E:E, "11_Hoa_A", NhatKy_ViPham!F:F, B19, NhatKy_ViPham!C:C, "T5")</f>
        <v>100</v>
      </c>
      <c r="W19" s="7">
        <f>100 + SUMIFS(NhatKy_ViPham!J:J, NhatKy_ViPham!E:E, "11_Hoa_A", NhatKy_ViPham!F:F, B19, NhatKy_ViPham!C:C, "T6") - SUMIFS(NhatKy_ViPham!K:K, NhatKy_ViPham!E:E, "11_Hoa_A", NhatKy_ViPham!F:F, B19, NhatKy_ViPham!C:C, "T6")</f>
        <v>100</v>
      </c>
      <c r="X19" s="7">
        <f>100 + SUMIFS(NhatKy_ViPham!J:J, NhatKy_ViPham!E:E, "11_Hoa_A", NhatKy_ViPham!F:F, B19, NhatKy_ViPham!C:C, "T7") - SUMIFS(NhatKy_ViPham!K:K, NhatKy_ViPham!E:E, "11_Hoa_A", NhatKy_ViPham!F:F, B19, NhatKy_ViPham!C:C, "T7")</f>
        <v>100</v>
      </c>
      <c r="Y19" s="7">
        <f>100 + SUMIFS(NhatKy_ViPham!J:J, NhatKy_ViPham!E:E, "11_Hoa_A", NhatKy_ViPham!F:F, B19, NhatKy_ViPham!C:C, "T8") - SUMIFS(NhatKy_ViPham!K:K, NhatKy_ViPham!E:E, "11_Hoa_A", NhatKy_ViPham!F:F, B19, NhatKy_ViPham!C:C, "T8")</f>
        <v>100</v>
      </c>
      <c r="Z19" s="7">
        <f>100 + SUMIFS(NhatKy_ViPham!J:J, NhatKy_ViPham!E:E, "11_Hoa_A", NhatKy_ViPham!F:F, B19, NhatKy_ViPham!C:C, "T9") - SUMIFS(NhatKy_ViPham!K:K, NhatKy_ViPham!E:E, "11_Hoa_A", NhatKy_ViPham!F:F, B19, NhatKy_ViPham!C:C, "T9")</f>
        <v>100</v>
      </c>
      <c r="AA19" s="7">
        <f>100 + SUMIFS(NhatKy_ViPham!J:J, NhatKy_ViPham!E:E, "11_Hoa_A", NhatKy_ViPham!F:F, B19, NhatKy_ViPham!C:C, "T10") - SUMIFS(NhatKy_ViPham!K:K, NhatKy_ViPham!E:E, "11_Hoa_A", NhatKy_ViPham!F:F, B19, NhatKy_ViPham!C:C, "T10")</f>
        <v>100</v>
      </c>
      <c r="AB19" s="7">
        <f>100 + SUMIFS(NhatKy_ViPham!J:J, NhatKy_ViPham!E:E, "11_Hoa_A", NhatKy_ViPham!F:F, B19, NhatKy_ViPham!C:C, "T11") - SUMIFS(NhatKy_ViPham!K:K, NhatKy_ViPham!E:E, "11_Hoa_A", NhatKy_ViPham!F:F, B19, NhatKy_ViPham!C:C, "T11")</f>
        <v>100</v>
      </c>
      <c r="AC19" s="7">
        <f>100 + SUMIFS(NhatKy_ViPham!J:J, NhatKy_ViPham!E:E, "11_Hoa_A", NhatKy_ViPham!F:F, B19, NhatKy_ViPham!C:C, "T12") - SUMIFS(NhatKy_ViPham!K:K, NhatKy_ViPham!E:E, "11_Hoa_A", NhatKy_ViPham!F:F, B19, NhatKy_ViPham!C:C, "T12")</f>
        <v>100</v>
      </c>
      <c r="AD19" s="7">
        <f>100 + SUMIFS(NhatKy_ViPham!J:J, NhatKy_ViPham!E:E, "11_Hoa_A", NhatKy_ViPham!F:F, B19, NhatKy_ViPham!C:C, "T13") - SUMIFS(NhatKy_ViPham!K:K, NhatKy_ViPham!E:E, "11_Hoa_A", NhatKy_ViPham!F:F, B19, NhatKy_ViPham!C:C, "T13")</f>
        <v>100</v>
      </c>
      <c r="AE19" s="7">
        <f>100 + SUMIFS(NhatKy_ViPham!J:J, NhatKy_ViPham!E:E, "11_Hoa_A", NhatKy_ViPham!F:F, B19, NhatKy_ViPham!C:C, "T14") - SUMIFS(NhatKy_ViPham!K:K, NhatKy_ViPham!E:E, "11_Hoa_A", NhatKy_ViPham!F:F, B19, NhatKy_ViPham!C:C, "T14")</f>
        <v>100</v>
      </c>
      <c r="AF19" s="7">
        <f>100 + SUMIFS(NhatKy_ViPham!J:J, NhatKy_ViPham!E:E, "11_Hoa_A", NhatKy_ViPham!F:F, B19, NhatKy_ViPham!C:C, "T15") - SUMIFS(NhatKy_ViPham!K:K, NhatKy_ViPham!E:E, "11_Hoa_A", NhatKy_ViPham!F:F, B19, NhatKy_ViPham!C:C, "T15")</f>
        <v>100</v>
      </c>
      <c r="AG19" s="7">
        <f>100 + SUMIFS(NhatKy_ViPham!J:J, NhatKy_ViPham!E:E, "11_Hoa_A", NhatKy_ViPham!F:F, B19, NhatKy_ViPham!C:C, "T16") - SUMIFS(NhatKy_ViPham!K:K, NhatKy_ViPham!E:E, "11_Hoa_A", NhatKy_ViPham!F:F, B19, NhatKy_ViPham!C:C, "T16")</f>
        <v>100</v>
      </c>
      <c r="AH19" s="7">
        <f>100 + SUMIFS(NhatKy_ViPham!J:J, NhatKy_ViPham!E:E, "11_Hoa_A", NhatKy_ViPham!F:F, B19, NhatKy_ViPham!C:C, "T17") - SUMIFS(NhatKy_ViPham!K:K, NhatKy_ViPham!E:E, "11_Hoa_A", NhatKy_ViPham!F:F, B19, NhatKy_ViPham!C:C, "T17")</f>
        <v>100</v>
      </c>
      <c r="AI19" s="7">
        <f>100 + SUMIFS(NhatKy_ViPham!J:J, NhatKy_ViPham!E:E, "11_Hoa_A", NhatKy_ViPham!F:F, B19, NhatKy_ViPham!C:C, "T18") - SUMIFS(NhatKy_ViPham!K:K, NhatKy_ViPham!E:E, "11_Hoa_A", NhatKy_ViPham!F:F, B19, NhatKy_ViPham!C:C, "T18")</f>
        <v>100</v>
      </c>
      <c r="AJ19" s="7">
        <f>100 + SUMIFS(NhatKy_ViPham!J:J, NhatKy_ViPham!E:E, "11_Hoa_A", NhatKy_ViPham!F:F, B19, NhatKy_ViPham!C:C, "T19") - SUMIFS(NhatKy_ViPham!K:K, NhatKy_ViPham!E:E, "11_Hoa_A", NhatKy_ViPham!F:F, B19, NhatKy_ViPham!C:C, "T19")</f>
        <v>100</v>
      </c>
      <c r="AK19" s="7">
        <f>100 + SUMIFS(NhatKy_ViPham!J:J, NhatKy_ViPham!E:E, "11_Hoa_A", NhatKy_ViPham!F:F, B19, NhatKy_ViPham!C:C, "T20") - SUMIFS(NhatKy_ViPham!K:K, NhatKy_ViPham!E:E, "11_Hoa_A", NhatKy_ViPham!F:F, B19, NhatKy_ViPham!C:C, "T20")</f>
        <v>100</v>
      </c>
      <c r="AL19" s="7">
        <f>100 + SUMIFS(NhatKy_ViPham!J:J, NhatKy_ViPham!E:E, "11_Hoa_A", NhatKy_ViPham!F:F, B19, NhatKy_ViPham!C:C, "T21") - SUMIFS(NhatKy_ViPham!K:K, NhatKy_ViPham!E:E, "11_Hoa_A", NhatKy_ViPham!F:F, B19, NhatKy_ViPham!C:C, "T21")</f>
        <v>100</v>
      </c>
      <c r="AM19" s="7">
        <f>100 + SUMIFS(NhatKy_ViPham!J:J, NhatKy_ViPham!E:E, "11_Hoa_A", NhatKy_ViPham!F:F, B19, NhatKy_ViPham!C:C, "T22") - SUMIFS(NhatKy_ViPham!K:K, NhatKy_ViPham!E:E, "11_Hoa_A", NhatKy_ViPham!F:F, B19, NhatKy_ViPham!C:C, "T22")</f>
        <v>100</v>
      </c>
      <c r="AN19" s="7">
        <f>100 + SUMIFS(NhatKy_ViPham!J:J, NhatKy_ViPham!E:E, "11_Hoa_A", NhatKy_ViPham!F:F, B19, NhatKy_ViPham!C:C, "T23") - SUMIFS(NhatKy_ViPham!K:K, NhatKy_ViPham!E:E, "11_Hoa_A", NhatKy_ViPham!F:F, B19, NhatKy_ViPham!C:C, "T23")</f>
        <v>100</v>
      </c>
      <c r="AO19" s="7">
        <f>100 + SUMIFS(NhatKy_ViPham!J:J, NhatKy_ViPham!E:E, "11_Hoa_A", NhatKy_ViPham!F:F, B19, NhatKy_ViPham!C:C, "T24") - SUMIFS(NhatKy_ViPham!K:K, NhatKy_ViPham!E:E, "11_Hoa_A", NhatKy_ViPham!F:F, B19, NhatKy_ViPham!C:C, "T24")</f>
        <v>100</v>
      </c>
      <c r="AP19" s="7">
        <f>100 + SUMIFS(NhatKy_ViPham!J:J, NhatKy_ViPham!E:E, "11_Hoa_A", NhatKy_ViPham!F:F, B19, NhatKy_ViPham!C:C, "T25") - SUMIFS(NhatKy_ViPham!K:K, NhatKy_ViPham!E:E, "11_Hoa_A", NhatKy_ViPham!F:F, B19, NhatKy_ViPham!C:C, "T25")</f>
        <v>100</v>
      </c>
      <c r="AQ19" s="7">
        <f>100 + SUMIFS(NhatKy_ViPham!J:J, NhatKy_ViPham!E:E, "11_Hoa_A", NhatKy_ViPham!F:F, B19, NhatKy_ViPham!C:C, "T26") - SUMIFS(NhatKy_ViPham!K:K, NhatKy_ViPham!E:E, "11_Hoa_A", NhatKy_ViPham!F:F, B19, NhatKy_ViPham!C:C, "T26")</f>
        <v>100</v>
      </c>
      <c r="AR19" s="7">
        <f>100 + SUMIFS(NhatKy_ViPham!J:J, NhatKy_ViPham!E:E, "11_Hoa_A", NhatKy_ViPham!F:F, B19, NhatKy_ViPham!C:C, "T27") - SUMIFS(NhatKy_ViPham!K:K, NhatKy_ViPham!E:E, "11_Hoa_A", NhatKy_ViPham!F:F, B19, NhatKy_ViPham!C:C, "T27")</f>
        <v>100</v>
      </c>
      <c r="AS19" s="7">
        <f>100 + SUMIFS(NhatKy_ViPham!J:J, NhatKy_ViPham!E:E, "11_Hoa_A", NhatKy_ViPham!F:F, B19, NhatKy_ViPham!C:C, "T28") - SUMIFS(NhatKy_ViPham!K:K, NhatKy_ViPham!E:E, "11_Hoa_A", NhatKy_ViPham!F:F, B19, NhatKy_ViPham!C:C, "T28")</f>
        <v>100</v>
      </c>
      <c r="AT19" s="7">
        <f>100 + SUMIFS(NhatKy_ViPham!J:J, NhatKy_ViPham!E:E, "11_Hoa_A", NhatKy_ViPham!F:F, B19, NhatKy_ViPham!C:C, "T29") - SUMIFS(NhatKy_ViPham!K:K, NhatKy_ViPham!E:E, "11_Hoa_A", NhatKy_ViPham!F:F, B19, NhatKy_ViPham!C:C, "T29")</f>
        <v>100</v>
      </c>
      <c r="AU19" s="7">
        <f>100 + SUMIFS(NhatKy_ViPham!J:J, NhatKy_ViPham!E:E, "11_Hoa_A", NhatKy_ViPham!F:F, B19, NhatKy_ViPham!C:C, "T30") - SUMIFS(NhatKy_ViPham!K:K, NhatKy_ViPham!E:E, "11_Hoa_A", NhatKy_ViPham!F:F, B19, NhatKy_ViPham!C:C, "T30")</f>
        <v>100</v>
      </c>
      <c r="AV19" s="7">
        <f>100 + SUMIFS(NhatKy_ViPham!J:J, NhatKy_ViPham!E:E, "11_Hoa_A", NhatKy_ViPham!F:F, B19, NhatKy_ViPham!C:C, "T31") - SUMIFS(NhatKy_ViPham!K:K, NhatKy_ViPham!E:E, "11_Hoa_A", NhatKy_ViPham!F:F, B19, NhatKy_ViPham!C:C, "T31")</f>
        <v>100</v>
      </c>
      <c r="AW19" s="7">
        <f>100 + SUMIFS(NhatKy_ViPham!J:J, NhatKy_ViPham!E:E, "11_Hoa_A", NhatKy_ViPham!F:F, B19, NhatKy_ViPham!C:C, "T32") - SUMIFS(NhatKy_ViPham!K:K, NhatKy_ViPham!E:E, "11_Hoa_A", NhatKy_ViPham!F:F, B19, NhatKy_ViPham!C:C, "T32")</f>
        <v>100</v>
      </c>
      <c r="AX19" s="7">
        <f>100 + SUMIFS(NhatKy_ViPham!J:J, NhatKy_ViPham!E:E, "11_Hoa_A", NhatKy_ViPham!F:F, B19, NhatKy_ViPham!C:C, "T33") - SUMIFS(NhatKy_ViPham!K:K, NhatKy_ViPham!E:E, "11_Hoa_A", NhatKy_ViPham!F:F, B19, NhatKy_ViPham!C:C, "T33")</f>
        <v>100</v>
      </c>
      <c r="AY19" s="7">
        <f>100 + SUMIFS(NhatKy_ViPham!J:J, NhatKy_ViPham!E:E, "11_Hoa_A", NhatKy_ViPham!F:F, B19, NhatKy_ViPham!C:C, "T34") - SUMIFS(NhatKy_ViPham!K:K, NhatKy_ViPham!E:E, "11_Hoa_A", NhatKy_ViPham!F:F, B19, NhatKy_ViPham!C:C, "T34")</f>
        <v>100</v>
      </c>
      <c r="AZ19" s="7">
        <f>100 + SUMIFS(NhatKy_ViPham!J:J, NhatKy_ViPham!E:E, "11_Hoa_A", NhatKy_ViPham!F:F, B19, NhatKy_ViPham!C:C, "T35") - SUMIFS(NhatKy_ViPham!K:K, NhatKy_ViPham!E:E, "11_Hoa_A", NhatKy_ViPham!F:F, B19, NhatKy_ViPham!C:C, "T35")</f>
        <v>100</v>
      </c>
      <c r="BA19" s="12">
        <f t="shared" si="0"/>
        <v>100</v>
      </c>
      <c r="BB19" s="11" t="s">
        <v>430</v>
      </c>
      <c r="BC19" s="14" t="str">
        <f t="shared" si="1"/>
        <v>Tốt</v>
      </c>
      <c r="BD19" s="10" t="str">
        <f t="shared" si="2"/>
        <v>🟢 BÌNH THƯỜNG</v>
      </c>
    </row>
    <row r="20" spans="1:56" x14ac:dyDescent="0.25">
      <c r="A20" s="5">
        <v>12</v>
      </c>
      <c r="B20" s="15" t="s">
        <v>1651</v>
      </c>
      <c r="C20" s="5" t="s">
        <v>1652</v>
      </c>
      <c r="D20" s="5" t="s">
        <v>435</v>
      </c>
      <c r="E20" s="11" t="s">
        <v>430</v>
      </c>
      <c r="F20" s="6">
        <f>SUMIFS(NhatKy_ViPham!K:K, NhatKy_ViPham!E:E, "11_Hoa_A", NhatKy_ViPham!F:F, B20, NhatKy_ViPham!H:H, "L01")</f>
        <v>0</v>
      </c>
      <c r="G20" s="6">
        <f>SUMIFS(NhatKy_ViPham!K:K, NhatKy_ViPham!E:E, "11_Hoa_A", NhatKy_ViPham!F:F, B20, NhatKy_ViPham!H:H, "L02")</f>
        <v>0</v>
      </c>
      <c r="H20" s="6">
        <f>SUMIFS(NhatKy_ViPham!K:K, NhatKy_ViPham!E:E, "11_Hoa_A", NhatKy_ViPham!F:F, B20, NhatKy_ViPham!H:H, "L03")</f>
        <v>0</v>
      </c>
      <c r="I20" s="6">
        <f>SUMIFS(NhatKy_ViPham!K:K, NhatKy_ViPham!E:E, "11_Hoa_A", NhatKy_ViPham!F:F, B20, NhatKy_ViPham!H:H, "L04")</f>
        <v>0</v>
      </c>
      <c r="J20" s="6">
        <f>SUMIFS(NhatKy_ViPham!K:K, NhatKy_ViPham!E:E, "11_Hoa_A", NhatKy_ViPham!F:F, B20, NhatKy_ViPham!H:H, "L05")</f>
        <v>0</v>
      </c>
      <c r="K20" s="6">
        <f>SUMIFS(NhatKy_ViPham!K:K, NhatKy_ViPham!E:E, "11_Hoa_A", NhatKy_ViPham!F:F, B20, NhatKy_ViPham!H:H, "L06")</f>
        <v>0</v>
      </c>
      <c r="L20" s="6">
        <f>SUMIFS(NhatKy_ViPham!K:K, NhatKy_ViPham!E:E, "11_Hoa_A", NhatKy_ViPham!F:F, B20, NhatKy_ViPham!H:H, "L07")</f>
        <v>0</v>
      </c>
      <c r="M20" s="6">
        <f>SUMIFS(NhatKy_ViPham!K:K, NhatKy_ViPham!E:E, "11_Hoa_A", NhatKy_ViPham!F:F, B20, NhatKy_ViPham!H:H, "L08")</f>
        <v>0</v>
      </c>
      <c r="N20" s="6">
        <f>SUMIFS(NhatKy_ViPham!K:K, NhatKy_ViPham!E:E, "11_Hoa_A", NhatKy_ViPham!F:F, B20, NhatKy_ViPham!H:H, "L09")</f>
        <v>0</v>
      </c>
      <c r="O20" s="6">
        <f>SUMIFS(NhatKy_ViPham!K:K, NhatKy_ViPham!E:E, "11_Hoa_A", NhatKy_ViPham!F:F, B20, NhatKy_ViPham!H:H, "L10")</f>
        <v>0</v>
      </c>
      <c r="P20" s="12">
        <f>SUMIFS(NhatKy_ViPham!J:J, NhatKy_ViPham!E:E, "11_Hoa_A", NhatKy_ViPham!F:F, B20)</f>
        <v>0</v>
      </c>
      <c r="Q20" s="13">
        <f>SUMIFS(NhatKy_ViPham!K:K, NhatKy_ViPham!E:E, "11_Hoa_A", NhatKy_ViPham!F:F, B20)</f>
        <v>0</v>
      </c>
      <c r="R20" s="6">
        <f>100 + SUMIFS(NhatKy_ViPham!J:J, NhatKy_ViPham!E:E, "11_Hoa_A", NhatKy_ViPham!F:F, B20, NhatKy_ViPham!C:C, "T1") - SUMIFS(NhatKy_ViPham!K:K, NhatKy_ViPham!E:E, "11_Hoa_A", NhatKy_ViPham!F:F, B20, NhatKy_ViPham!C:C, "T1")</f>
        <v>100</v>
      </c>
      <c r="S20" s="6">
        <f>100 + SUMIFS(NhatKy_ViPham!J:J, NhatKy_ViPham!E:E, "11_Hoa_A", NhatKy_ViPham!F:F, B20, NhatKy_ViPham!C:C, "T2") - SUMIFS(NhatKy_ViPham!K:K, NhatKy_ViPham!E:E, "11_Hoa_A", NhatKy_ViPham!F:F, B20, NhatKy_ViPham!C:C, "T2")</f>
        <v>100</v>
      </c>
      <c r="T20" s="6">
        <f>100 + SUMIFS(NhatKy_ViPham!J:J, NhatKy_ViPham!E:E, "11_Hoa_A", NhatKy_ViPham!F:F, B20, NhatKy_ViPham!C:C, "T3") - SUMIFS(NhatKy_ViPham!K:K, NhatKy_ViPham!E:E, "11_Hoa_A", NhatKy_ViPham!F:F, B20, NhatKy_ViPham!C:C, "T3")</f>
        <v>100</v>
      </c>
      <c r="U20" s="6">
        <f>100 + SUMIFS(NhatKy_ViPham!J:J, NhatKy_ViPham!E:E, "11_Hoa_A", NhatKy_ViPham!F:F, B20, NhatKy_ViPham!C:C, "T4") - SUMIFS(NhatKy_ViPham!K:K, NhatKy_ViPham!E:E, "11_Hoa_A", NhatKy_ViPham!F:F, B20, NhatKy_ViPham!C:C, "T4")</f>
        <v>100</v>
      </c>
      <c r="V20" s="6">
        <f>100 + SUMIFS(NhatKy_ViPham!J:J, NhatKy_ViPham!E:E, "11_Hoa_A", NhatKy_ViPham!F:F, B20, NhatKy_ViPham!C:C, "T5") - SUMIFS(NhatKy_ViPham!K:K, NhatKy_ViPham!E:E, "11_Hoa_A", NhatKy_ViPham!F:F, B20, NhatKy_ViPham!C:C, "T5")</f>
        <v>100</v>
      </c>
      <c r="W20" s="6">
        <f>100 + SUMIFS(NhatKy_ViPham!J:J, NhatKy_ViPham!E:E, "11_Hoa_A", NhatKy_ViPham!F:F, B20, NhatKy_ViPham!C:C, "T6") - SUMIFS(NhatKy_ViPham!K:K, NhatKy_ViPham!E:E, "11_Hoa_A", NhatKy_ViPham!F:F, B20, NhatKy_ViPham!C:C, "T6")</f>
        <v>100</v>
      </c>
      <c r="X20" s="6">
        <f>100 + SUMIFS(NhatKy_ViPham!J:J, NhatKy_ViPham!E:E, "11_Hoa_A", NhatKy_ViPham!F:F, B20, NhatKy_ViPham!C:C, "T7") - SUMIFS(NhatKy_ViPham!K:K, NhatKy_ViPham!E:E, "11_Hoa_A", NhatKy_ViPham!F:F, B20, NhatKy_ViPham!C:C, "T7")</f>
        <v>100</v>
      </c>
      <c r="Y20" s="6">
        <f>100 + SUMIFS(NhatKy_ViPham!J:J, NhatKy_ViPham!E:E, "11_Hoa_A", NhatKy_ViPham!F:F, B20, NhatKy_ViPham!C:C, "T8") - SUMIFS(NhatKy_ViPham!K:K, NhatKy_ViPham!E:E, "11_Hoa_A", NhatKy_ViPham!F:F, B20, NhatKy_ViPham!C:C, "T8")</f>
        <v>100</v>
      </c>
      <c r="Z20" s="6">
        <f>100 + SUMIFS(NhatKy_ViPham!J:J, NhatKy_ViPham!E:E, "11_Hoa_A", NhatKy_ViPham!F:F, B20, NhatKy_ViPham!C:C, "T9") - SUMIFS(NhatKy_ViPham!K:K, NhatKy_ViPham!E:E, "11_Hoa_A", NhatKy_ViPham!F:F, B20, NhatKy_ViPham!C:C, "T9")</f>
        <v>100</v>
      </c>
      <c r="AA20" s="6">
        <f>100 + SUMIFS(NhatKy_ViPham!J:J, NhatKy_ViPham!E:E, "11_Hoa_A", NhatKy_ViPham!F:F, B20, NhatKy_ViPham!C:C, "T10") - SUMIFS(NhatKy_ViPham!K:K, NhatKy_ViPham!E:E, "11_Hoa_A", NhatKy_ViPham!F:F, B20, NhatKy_ViPham!C:C, "T10")</f>
        <v>100</v>
      </c>
      <c r="AB20" s="6">
        <f>100 + SUMIFS(NhatKy_ViPham!J:J, NhatKy_ViPham!E:E, "11_Hoa_A", NhatKy_ViPham!F:F, B20, NhatKy_ViPham!C:C, "T11") - SUMIFS(NhatKy_ViPham!K:K, NhatKy_ViPham!E:E, "11_Hoa_A", NhatKy_ViPham!F:F, B20, NhatKy_ViPham!C:C, "T11")</f>
        <v>100</v>
      </c>
      <c r="AC20" s="6">
        <f>100 + SUMIFS(NhatKy_ViPham!J:J, NhatKy_ViPham!E:E, "11_Hoa_A", NhatKy_ViPham!F:F, B20, NhatKy_ViPham!C:C, "T12") - SUMIFS(NhatKy_ViPham!K:K, NhatKy_ViPham!E:E, "11_Hoa_A", NhatKy_ViPham!F:F, B20, NhatKy_ViPham!C:C, "T12")</f>
        <v>100</v>
      </c>
      <c r="AD20" s="6">
        <f>100 + SUMIFS(NhatKy_ViPham!J:J, NhatKy_ViPham!E:E, "11_Hoa_A", NhatKy_ViPham!F:F, B20, NhatKy_ViPham!C:C, "T13") - SUMIFS(NhatKy_ViPham!K:K, NhatKy_ViPham!E:E, "11_Hoa_A", NhatKy_ViPham!F:F, B20, NhatKy_ViPham!C:C, "T13")</f>
        <v>100</v>
      </c>
      <c r="AE20" s="6">
        <f>100 + SUMIFS(NhatKy_ViPham!J:J, NhatKy_ViPham!E:E, "11_Hoa_A", NhatKy_ViPham!F:F, B20, NhatKy_ViPham!C:C, "T14") - SUMIFS(NhatKy_ViPham!K:K, NhatKy_ViPham!E:E, "11_Hoa_A", NhatKy_ViPham!F:F, B20, NhatKy_ViPham!C:C, "T14")</f>
        <v>100</v>
      </c>
      <c r="AF20" s="6">
        <f>100 + SUMIFS(NhatKy_ViPham!J:J, NhatKy_ViPham!E:E, "11_Hoa_A", NhatKy_ViPham!F:F, B20, NhatKy_ViPham!C:C, "T15") - SUMIFS(NhatKy_ViPham!K:K, NhatKy_ViPham!E:E, "11_Hoa_A", NhatKy_ViPham!F:F, B20, NhatKy_ViPham!C:C, "T15")</f>
        <v>100</v>
      </c>
      <c r="AG20" s="6">
        <f>100 + SUMIFS(NhatKy_ViPham!J:J, NhatKy_ViPham!E:E, "11_Hoa_A", NhatKy_ViPham!F:F, B20, NhatKy_ViPham!C:C, "T16") - SUMIFS(NhatKy_ViPham!K:K, NhatKy_ViPham!E:E, "11_Hoa_A", NhatKy_ViPham!F:F, B20, NhatKy_ViPham!C:C, "T16")</f>
        <v>100</v>
      </c>
      <c r="AH20" s="6">
        <f>100 + SUMIFS(NhatKy_ViPham!J:J, NhatKy_ViPham!E:E, "11_Hoa_A", NhatKy_ViPham!F:F, B20, NhatKy_ViPham!C:C, "T17") - SUMIFS(NhatKy_ViPham!K:K, NhatKy_ViPham!E:E, "11_Hoa_A", NhatKy_ViPham!F:F, B20, NhatKy_ViPham!C:C, "T17")</f>
        <v>100</v>
      </c>
      <c r="AI20" s="6">
        <f>100 + SUMIFS(NhatKy_ViPham!J:J, NhatKy_ViPham!E:E, "11_Hoa_A", NhatKy_ViPham!F:F, B20, NhatKy_ViPham!C:C, "T18") - SUMIFS(NhatKy_ViPham!K:K, NhatKy_ViPham!E:E, "11_Hoa_A", NhatKy_ViPham!F:F, B20, NhatKy_ViPham!C:C, "T18")</f>
        <v>100</v>
      </c>
      <c r="AJ20" s="6">
        <f>100 + SUMIFS(NhatKy_ViPham!J:J, NhatKy_ViPham!E:E, "11_Hoa_A", NhatKy_ViPham!F:F, B20, NhatKy_ViPham!C:C, "T19") - SUMIFS(NhatKy_ViPham!K:K, NhatKy_ViPham!E:E, "11_Hoa_A", NhatKy_ViPham!F:F, B20, NhatKy_ViPham!C:C, "T19")</f>
        <v>100</v>
      </c>
      <c r="AK20" s="6">
        <f>100 + SUMIFS(NhatKy_ViPham!J:J, NhatKy_ViPham!E:E, "11_Hoa_A", NhatKy_ViPham!F:F, B20, NhatKy_ViPham!C:C, "T20") - SUMIFS(NhatKy_ViPham!K:K, NhatKy_ViPham!E:E, "11_Hoa_A", NhatKy_ViPham!F:F, B20, NhatKy_ViPham!C:C, "T20")</f>
        <v>100</v>
      </c>
      <c r="AL20" s="6">
        <f>100 + SUMIFS(NhatKy_ViPham!J:J, NhatKy_ViPham!E:E, "11_Hoa_A", NhatKy_ViPham!F:F, B20, NhatKy_ViPham!C:C, "T21") - SUMIFS(NhatKy_ViPham!K:K, NhatKy_ViPham!E:E, "11_Hoa_A", NhatKy_ViPham!F:F, B20, NhatKy_ViPham!C:C, "T21")</f>
        <v>100</v>
      </c>
      <c r="AM20" s="6">
        <f>100 + SUMIFS(NhatKy_ViPham!J:J, NhatKy_ViPham!E:E, "11_Hoa_A", NhatKy_ViPham!F:F, B20, NhatKy_ViPham!C:C, "T22") - SUMIFS(NhatKy_ViPham!K:K, NhatKy_ViPham!E:E, "11_Hoa_A", NhatKy_ViPham!F:F, B20, NhatKy_ViPham!C:C, "T22")</f>
        <v>100</v>
      </c>
      <c r="AN20" s="6">
        <f>100 + SUMIFS(NhatKy_ViPham!J:J, NhatKy_ViPham!E:E, "11_Hoa_A", NhatKy_ViPham!F:F, B20, NhatKy_ViPham!C:C, "T23") - SUMIFS(NhatKy_ViPham!K:K, NhatKy_ViPham!E:E, "11_Hoa_A", NhatKy_ViPham!F:F, B20, NhatKy_ViPham!C:C, "T23")</f>
        <v>100</v>
      </c>
      <c r="AO20" s="6">
        <f>100 + SUMIFS(NhatKy_ViPham!J:J, NhatKy_ViPham!E:E, "11_Hoa_A", NhatKy_ViPham!F:F, B20, NhatKy_ViPham!C:C, "T24") - SUMIFS(NhatKy_ViPham!K:K, NhatKy_ViPham!E:E, "11_Hoa_A", NhatKy_ViPham!F:F, B20, NhatKy_ViPham!C:C, "T24")</f>
        <v>100</v>
      </c>
      <c r="AP20" s="6">
        <f>100 + SUMIFS(NhatKy_ViPham!J:J, NhatKy_ViPham!E:E, "11_Hoa_A", NhatKy_ViPham!F:F, B20, NhatKy_ViPham!C:C, "T25") - SUMIFS(NhatKy_ViPham!K:K, NhatKy_ViPham!E:E, "11_Hoa_A", NhatKy_ViPham!F:F, B20, NhatKy_ViPham!C:C, "T25")</f>
        <v>100</v>
      </c>
      <c r="AQ20" s="6">
        <f>100 + SUMIFS(NhatKy_ViPham!J:J, NhatKy_ViPham!E:E, "11_Hoa_A", NhatKy_ViPham!F:F, B20, NhatKy_ViPham!C:C, "T26") - SUMIFS(NhatKy_ViPham!K:K, NhatKy_ViPham!E:E, "11_Hoa_A", NhatKy_ViPham!F:F, B20, NhatKy_ViPham!C:C, "T26")</f>
        <v>100</v>
      </c>
      <c r="AR20" s="6">
        <f>100 + SUMIFS(NhatKy_ViPham!J:J, NhatKy_ViPham!E:E, "11_Hoa_A", NhatKy_ViPham!F:F, B20, NhatKy_ViPham!C:C, "T27") - SUMIFS(NhatKy_ViPham!K:K, NhatKy_ViPham!E:E, "11_Hoa_A", NhatKy_ViPham!F:F, B20, NhatKy_ViPham!C:C, "T27")</f>
        <v>100</v>
      </c>
      <c r="AS20" s="6">
        <f>100 + SUMIFS(NhatKy_ViPham!J:J, NhatKy_ViPham!E:E, "11_Hoa_A", NhatKy_ViPham!F:F, B20, NhatKy_ViPham!C:C, "T28") - SUMIFS(NhatKy_ViPham!K:K, NhatKy_ViPham!E:E, "11_Hoa_A", NhatKy_ViPham!F:F, B20, NhatKy_ViPham!C:C, "T28")</f>
        <v>100</v>
      </c>
      <c r="AT20" s="6">
        <f>100 + SUMIFS(NhatKy_ViPham!J:J, NhatKy_ViPham!E:E, "11_Hoa_A", NhatKy_ViPham!F:F, B20, NhatKy_ViPham!C:C, "T29") - SUMIFS(NhatKy_ViPham!K:K, NhatKy_ViPham!E:E, "11_Hoa_A", NhatKy_ViPham!F:F, B20, NhatKy_ViPham!C:C, "T29")</f>
        <v>100</v>
      </c>
      <c r="AU20" s="6">
        <f>100 + SUMIFS(NhatKy_ViPham!J:J, NhatKy_ViPham!E:E, "11_Hoa_A", NhatKy_ViPham!F:F, B20, NhatKy_ViPham!C:C, "T30") - SUMIFS(NhatKy_ViPham!K:K, NhatKy_ViPham!E:E, "11_Hoa_A", NhatKy_ViPham!F:F, B20, NhatKy_ViPham!C:C, "T30")</f>
        <v>100</v>
      </c>
      <c r="AV20" s="6">
        <f>100 + SUMIFS(NhatKy_ViPham!J:J, NhatKy_ViPham!E:E, "11_Hoa_A", NhatKy_ViPham!F:F, B20, NhatKy_ViPham!C:C, "T31") - SUMIFS(NhatKy_ViPham!K:K, NhatKy_ViPham!E:E, "11_Hoa_A", NhatKy_ViPham!F:F, B20, NhatKy_ViPham!C:C, "T31")</f>
        <v>100</v>
      </c>
      <c r="AW20" s="6">
        <f>100 + SUMIFS(NhatKy_ViPham!J:J, NhatKy_ViPham!E:E, "11_Hoa_A", NhatKy_ViPham!F:F, B20, NhatKy_ViPham!C:C, "T32") - SUMIFS(NhatKy_ViPham!K:K, NhatKy_ViPham!E:E, "11_Hoa_A", NhatKy_ViPham!F:F, B20, NhatKy_ViPham!C:C, "T32")</f>
        <v>100</v>
      </c>
      <c r="AX20" s="6">
        <f>100 + SUMIFS(NhatKy_ViPham!J:J, NhatKy_ViPham!E:E, "11_Hoa_A", NhatKy_ViPham!F:F, B20, NhatKy_ViPham!C:C, "T33") - SUMIFS(NhatKy_ViPham!K:K, NhatKy_ViPham!E:E, "11_Hoa_A", NhatKy_ViPham!F:F, B20, NhatKy_ViPham!C:C, "T33")</f>
        <v>100</v>
      </c>
      <c r="AY20" s="6">
        <f>100 + SUMIFS(NhatKy_ViPham!J:J, NhatKy_ViPham!E:E, "11_Hoa_A", NhatKy_ViPham!F:F, B20, NhatKy_ViPham!C:C, "T34") - SUMIFS(NhatKy_ViPham!K:K, NhatKy_ViPham!E:E, "11_Hoa_A", NhatKy_ViPham!F:F, B20, NhatKy_ViPham!C:C, "T34")</f>
        <v>100</v>
      </c>
      <c r="AZ20" s="6">
        <f>100 + SUMIFS(NhatKy_ViPham!J:J, NhatKy_ViPham!E:E, "11_Hoa_A", NhatKy_ViPham!F:F, B20, NhatKy_ViPham!C:C, "T35") - SUMIFS(NhatKy_ViPham!K:K, NhatKy_ViPham!E:E, "11_Hoa_A", NhatKy_ViPham!F:F, B20, NhatKy_ViPham!C:C, "T35")</f>
        <v>100</v>
      </c>
      <c r="BA20" s="12">
        <f t="shared" si="0"/>
        <v>100</v>
      </c>
      <c r="BB20" s="11" t="s">
        <v>430</v>
      </c>
      <c r="BC20" s="16" t="str">
        <f t="shared" si="1"/>
        <v>Tốt</v>
      </c>
      <c r="BD20" s="15" t="str">
        <f t="shared" si="2"/>
        <v>🟢 BÌNH THƯỜNG</v>
      </c>
    </row>
    <row r="21" spans="1:56" x14ac:dyDescent="0.25">
      <c r="A21" s="4">
        <v>13</v>
      </c>
      <c r="B21" s="10" t="s">
        <v>1653</v>
      </c>
      <c r="C21" s="4" t="s">
        <v>1654</v>
      </c>
      <c r="D21" s="4" t="s">
        <v>435</v>
      </c>
      <c r="E21" s="11" t="s">
        <v>430</v>
      </c>
      <c r="F21" s="7">
        <f>SUMIFS(NhatKy_ViPham!K:K, NhatKy_ViPham!E:E, "11_Hoa_A", NhatKy_ViPham!F:F, B21, NhatKy_ViPham!H:H, "L01")</f>
        <v>0</v>
      </c>
      <c r="G21" s="7">
        <f>SUMIFS(NhatKy_ViPham!K:K, NhatKy_ViPham!E:E, "11_Hoa_A", NhatKy_ViPham!F:F, B21, NhatKy_ViPham!H:H, "L02")</f>
        <v>0</v>
      </c>
      <c r="H21" s="7">
        <f>SUMIFS(NhatKy_ViPham!K:K, NhatKy_ViPham!E:E, "11_Hoa_A", NhatKy_ViPham!F:F, B21, NhatKy_ViPham!H:H, "L03")</f>
        <v>0</v>
      </c>
      <c r="I21" s="7">
        <f>SUMIFS(NhatKy_ViPham!K:K, NhatKy_ViPham!E:E, "11_Hoa_A", NhatKy_ViPham!F:F, B21, NhatKy_ViPham!H:H, "L04")</f>
        <v>0</v>
      </c>
      <c r="J21" s="7">
        <f>SUMIFS(NhatKy_ViPham!K:K, NhatKy_ViPham!E:E, "11_Hoa_A", NhatKy_ViPham!F:F, B21, NhatKy_ViPham!H:H, "L05")</f>
        <v>0</v>
      </c>
      <c r="K21" s="7">
        <f>SUMIFS(NhatKy_ViPham!K:K, NhatKy_ViPham!E:E, "11_Hoa_A", NhatKy_ViPham!F:F, B21, NhatKy_ViPham!H:H, "L06")</f>
        <v>0</v>
      </c>
      <c r="L21" s="7">
        <f>SUMIFS(NhatKy_ViPham!K:K, NhatKy_ViPham!E:E, "11_Hoa_A", NhatKy_ViPham!F:F, B21, NhatKy_ViPham!H:H, "L07")</f>
        <v>0</v>
      </c>
      <c r="M21" s="7">
        <f>SUMIFS(NhatKy_ViPham!K:K, NhatKy_ViPham!E:E, "11_Hoa_A", NhatKy_ViPham!F:F, B21, NhatKy_ViPham!H:H, "L08")</f>
        <v>0</v>
      </c>
      <c r="N21" s="7">
        <f>SUMIFS(NhatKy_ViPham!K:K, NhatKy_ViPham!E:E, "11_Hoa_A", NhatKy_ViPham!F:F, B21, NhatKy_ViPham!H:H, "L09")</f>
        <v>0</v>
      </c>
      <c r="O21" s="7">
        <f>SUMIFS(NhatKy_ViPham!K:K, NhatKy_ViPham!E:E, "11_Hoa_A", NhatKy_ViPham!F:F, B21, NhatKy_ViPham!H:H, "L10")</f>
        <v>0</v>
      </c>
      <c r="P21" s="12">
        <f>SUMIFS(NhatKy_ViPham!J:J, NhatKy_ViPham!E:E, "11_Hoa_A", NhatKy_ViPham!F:F, B21)</f>
        <v>0</v>
      </c>
      <c r="Q21" s="13">
        <f>SUMIFS(NhatKy_ViPham!K:K, NhatKy_ViPham!E:E, "11_Hoa_A", NhatKy_ViPham!F:F, B21)</f>
        <v>0</v>
      </c>
      <c r="R21" s="7">
        <f>100 + SUMIFS(NhatKy_ViPham!J:J, NhatKy_ViPham!E:E, "11_Hoa_A", NhatKy_ViPham!F:F, B21, NhatKy_ViPham!C:C, "T1") - SUMIFS(NhatKy_ViPham!K:K, NhatKy_ViPham!E:E, "11_Hoa_A", NhatKy_ViPham!F:F, B21, NhatKy_ViPham!C:C, "T1")</f>
        <v>100</v>
      </c>
      <c r="S21" s="7">
        <f>100 + SUMIFS(NhatKy_ViPham!J:J, NhatKy_ViPham!E:E, "11_Hoa_A", NhatKy_ViPham!F:F, B21, NhatKy_ViPham!C:C, "T2") - SUMIFS(NhatKy_ViPham!K:K, NhatKy_ViPham!E:E, "11_Hoa_A", NhatKy_ViPham!F:F, B21, NhatKy_ViPham!C:C, "T2")</f>
        <v>100</v>
      </c>
      <c r="T21" s="7">
        <f>100 + SUMIFS(NhatKy_ViPham!J:J, NhatKy_ViPham!E:E, "11_Hoa_A", NhatKy_ViPham!F:F, B21, NhatKy_ViPham!C:C, "T3") - SUMIFS(NhatKy_ViPham!K:K, NhatKy_ViPham!E:E, "11_Hoa_A", NhatKy_ViPham!F:F, B21, NhatKy_ViPham!C:C, "T3")</f>
        <v>100</v>
      </c>
      <c r="U21" s="7">
        <f>100 + SUMIFS(NhatKy_ViPham!J:J, NhatKy_ViPham!E:E, "11_Hoa_A", NhatKy_ViPham!F:F, B21, NhatKy_ViPham!C:C, "T4") - SUMIFS(NhatKy_ViPham!K:K, NhatKy_ViPham!E:E, "11_Hoa_A", NhatKy_ViPham!F:F, B21, NhatKy_ViPham!C:C, "T4")</f>
        <v>100</v>
      </c>
      <c r="V21" s="7">
        <f>100 + SUMIFS(NhatKy_ViPham!J:J, NhatKy_ViPham!E:E, "11_Hoa_A", NhatKy_ViPham!F:F, B21, NhatKy_ViPham!C:C, "T5") - SUMIFS(NhatKy_ViPham!K:K, NhatKy_ViPham!E:E, "11_Hoa_A", NhatKy_ViPham!F:F, B21, NhatKy_ViPham!C:C, "T5")</f>
        <v>100</v>
      </c>
      <c r="W21" s="7">
        <f>100 + SUMIFS(NhatKy_ViPham!J:J, NhatKy_ViPham!E:E, "11_Hoa_A", NhatKy_ViPham!F:F, B21, NhatKy_ViPham!C:C, "T6") - SUMIFS(NhatKy_ViPham!K:K, NhatKy_ViPham!E:E, "11_Hoa_A", NhatKy_ViPham!F:F, B21, NhatKy_ViPham!C:C, "T6")</f>
        <v>100</v>
      </c>
      <c r="X21" s="7">
        <f>100 + SUMIFS(NhatKy_ViPham!J:J, NhatKy_ViPham!E:E, "11_Hoa_A", NhatKy_ViPham!F:F, B21, NhatKy_ViPham!C:C, "T7") - SUMIFS(NhatKy_ViPham!K:K, NhatKy_ViPham!E:E, "11_Hoa_A", NhatKy_ViPham!F:F, B21, NhatKy_ViPham!C:C, "T7")</f>
        <v>100</v>
      </c>
      <c r="Y21" s="7">
        <f>100 + SUMIFS(NhatKy_ViPham!J:J, NhatKy_ViPham!E:E, "11_Hoa_A", NhatKy_ViPham!F:F, B21, NhatKy_ViPham!C:C, "T8") - SUMIFS(NhatKy_ViPham!K:K, NhatKy_ViPham!E:E, "11_Hoa_A", NhatKy_ViPham!F:F, B21, NhatKy_ViPham!C:C, "T8")</f>
        <v>100</v>
      </c>
      <c r="Z21" s="7">
        <f>100 + SUMIFS(NhatKy_ViPham!J:J, NhatKy_ViPham!E:E, "11_Hoa_A", NhatKy_ViPham!F:F, B21, NhatKy_ViPham!C:C, "T9") - SUMIFS(NhatKy_ViPham!K:K, NhatKy_ViPham!E:E, "11_Hoa_A", NhatKy_ViPham!F:F, B21, NhatKy_ViPham!C:C, "T9")</f>
        <v>100</v>
      </c>
      <c r="AA21" s="7">
        <f>100 + SUMIFS(NhatKy_ViPham!J:J, NhatKy_ViPham!E:E, "11_Hoa_A", NhatKy_ViPham!F:F, B21, NhatKy_ViPham!C:C, "T10") - SUMIFS(NhatKy_ViPham!K:K, NhatKy_ViPham!E:E, "11_Hoa_A", NhatKy_ViPham!F:F, B21, NhatKy_ViPham!C:C, "T10")</f>
        <v>100</v>
      </c>
      <c r="AB21" s="7">
        <f>100 + SUMIFS(NhatKy_ViPham!J:J, NhatKy_ViPham!E:E, "11_Hoa_A", NhatKy_ViPham!F:F, B21, NhatKy_ViPham!C:C, "T11") - SUMIFS(NhatKy_ViPham!K:K, NhatKy_ViPham!E:E, "11_Hoa_A", NhatKy_ViPham!F:F, B21, NhatKy_ViPham!C:C, "T11")</f>
        <v>100</v>
      </c>
      <c r="AC21" s="7">
        <f>100 + SUMIFS(NhatKy_ViPham!J:J, NhatKy_ViPham!E:E, "11_Hoa_A", NhatKy_ViPham!F:F, B21, NhatKy_ViPham!C:C, "T12") - SUMIFS(NhatKy_ViPham!K:K, NhatKy_ViPham!E:E, "11_Hoa_A", NhatKy_ViPham!F:F, B21, NhatKy_ViPham!C:C, "T12")</f>
        <v>100</v>
      </c>
      <c r="AD21" s="7">
        <f>100 + SUMIFS(NhatKy_ViPham!J:J, NhatKy_ViPham!E:E, "11_Hoa_A", NhatKy_ViPham!F:F, B21, NhatKy_ViPham!C:C, "T13") - SUMIFS(NhatKy_ViPham!K:K, NhatKy_ViPham!E:E, "11_Hoa_A", NhatKy_ViPham!F:F, B21, NhatKy_ViPham!C:C, "T13")</f>
        <v>100</v>
      </c>
      <c r="AE21" s="7">
        <f>100 + SUMIFS(NhatKy_ViPham!J:J, NhatKy_ViPham!E:E, "11_Hoa_A", NhatKy_ViPham!F:F, B21, NhatKy_ViPham!C:C, "T14") - SUMIFS(NhatKy_ViPham!K:K, NhatKy_ViPham!E:E, "11_Hoa_A", NhatKy_ViPham!F:F, B21, NhatKy_ViPham!C:C, "T14")</f>
        <v>100</v>
      </c>
      <c r="AF21" s="7">
        <f>100 + SUMIFS(NhatKy_ViPham!J:J, NhatKy_ViPham!E:E, "11_Hoa_A", NhatKy_ViPham!F:F, B21, NhatKy_ViPham!C:C, "T15") - SUMIFS(NhatKy_ViPham!K:K, NhatKy_ViPham!E:E, "11_Hoa_A", NhatKy_ViPham!F:F, B21, NhatKy_ViPham!C:C, "T15")</f>
        <v>100</v>
      </c>
      <c r="AG21" s="7">
        <f>100 + SUMIFS(NhatKy_ViPham!J:J, NhatKy_ViPham!E:E, "11_Hoa_A", NhatKy_ViPham!F:F, B21, NhatKy_ViPham!C:C, "T16") - SUMIFS(NhatKy_ViPham!K:K, NhatKy_ViPham!E:E, "11_Hoa_A", NhatKy_ViPham!F:F, B21, NhatKy_ViPham!C:C, "T16")</f>
        <v>100</v>
      </c>
      <c r="AH21" s="7">
        <f>100 + SUMIFS(NhatKy_ViPham!J:J, NhatKy_ViPham!E:E, "11_Hoa_A", NhatKy_ViPham!F:F, B21, NhatKy_ViPham!C:C, "T17") - SUMIFS(NhatKy_ViPham!K:K, NhatKy_ViPham!E:E, "11_Hoa_A", NhatKy_ViPham!F:F, B21, NhatKy_ViPham!C:C, "T17")</f>
        <v>100</v>
      </c>
      <c r="AI21" s="7">
        <f>100 + SUMIFS(NhatKy_ViPham!J:J, NhatKy_ViPham!E:E, "11_Hoa_A", NhatKy_ViPham!F:F, B21, NhatKy_ViPham!C:C, "T18") - SUMIFS(NhatKy_ViPham!K:K, NhatKy_ViPham!E:E, "11_Hoa_A", NhatKy_ViPham!F:F, B21, NhatKy_ViPham!C:C, "T18")</f>
        <v>100</v>
      </c>
      <c r="AJ21" s="7">
        <f>100 + SUMIFS(NhatKy_ViPham!J:J, NhatKy_ViPham!E:E, "11_Hoa_A", NhatKy_ViPham!F:F, B21, NhatKy_ViPham!C:C, "T19") - SUMIFS(NhatKy_ViPham!K:K, NhatKy_ViPham!E:E, "11_Hoa_A", NhatKy_ViPham!F:F, B21, NhatKy_ViPham!C:C, "T19")</f>
        <v>100</v>
      </c>
      <c r="AK21" s="7">
        <f>100 + SUMIFS(NhatKy_ViPham!J:J, NhatKy_ViPham!E:E, "11_Hoa_A", NhatKy_ViPham!F:F, B21, NhatKy_ViPham!C:C, "T20") - SUMIFS(NhatKy_ViPham!K:K, NhatKy_ViPham!E:E, "11_Hoa_A", NhatKy_ViPham!F:F, B21, NhatKy_ViPham!C:C, "T20")</f>
        <v>100</v>
      </c>
      <c r="AL21" s="7">
        <f>100 + SUMIFS(NhatKy_ViPham!J:J, NhatKy_ViPham!E:E, "11_Hoa_A", NhatKy_ViPham!F:F, B21, NhatKy_ViPham!C:C, "T21") - SUMIFS(NhatKy_ViPham!K:K, NhatKy_ViPham!E:E, "11_Hoa_A", NhatKy_ViPham!F:F, B21, NhatKy_ViPham!C:C, "T21")</f>
        <v>100</v>
      </c>
      <c r="AM21" s="7">
        <f>100 + SUMIFS(NhatKy_ViPham!J:J, NhatKy_ViPham!E:E, "11_Hoa_A", NhatKy_ViPham!F:F, B21, NhatKy_ViPham!C:C, "T22") - SUMIFS(NhatKy_ViPham!K:K, NhatKy_ViPham!E:E, "11_Hoa_A", NhatKy_ViPham!F:F, B21, NhatKy_ViPham!C:C, "T22")</f>
        <v>100</v>
      </c>
      <c r="AN21" s="7">
        <f>100 + SUMIFS(NhatKy_ViPham!J:J, NhatKy_ViPham!E:E, "11_Hoa_A", NhatKy_ViPham!F:F, B21, NhatKy_ViPham!C:C, "T23") - SUMIFS(NhatKy_ViPham!K:K, NhatKy_ViPham!E:E, "11_Hoa_A", NhatKy_ViPham!F:F, B21, NhatKy_ViPham!C:C, "T23")</f>
        <v>100</v>
      </c>
      <c r="AO21" s="7">
        <f>100 + SUMIFS(NhatKy_ViPham!J:J, NhatKy_ViPham!E:E, "11_Hoa_A", NhatKy_ViPham!F:F, B21, NhatKy_ViPham!C:C, "T24") - SUMIFS(NhatKy_ViPham!K:K, NhatKy_ViPham!E:E, "11_Hoa_A", NhatKy_ViPham!F:F, B21, NhatKy_ViPham!C:C, "T24")</f>
        <v>100</v>
      </c>
      <c r="AP21" s="7">
        <f>100 + SUMIFS(NhatKy_ViPham!J:J, NhatKy_ViPham!E:E, "11_Hoa_A", NhatKy_ViPham!F:F, B21, NhatKy_ViPham!C:C, "T25") - SUMIFS(NhatKy_ViPham!K:K, NhatKy_ViPham!E:E, "11_Hoa_A", NhatKy_ViPham!F:F, B21, NhatKy_ViPham!C:C, "T25")</f>
        <v>100</v>
      </c>
      <c r="AQ21" s="7">
        <f>100 + SUMIFS(NhatKy_ViPham!J:J, NhatKy_ViPham!E:E, "11_Hoa_A", NhatKy_ViPham!F:F, B21, NhatKy_ViPham!C:C, "T26") - SUMIFS(NhatKy_ViPham!K:K, NhatKy_ViPham!E:E, "11_Hoa_A", NhatKy_ViPham!F:F, B21, NhatKy_ViPham!C:C, "T26")</f>
        <v>100</v>
      </c>
      <c r="AR21" s="7">
        <f>100 + SUMIFS(NhatKy_ViPham!J:J, NhatKy_ViPham!E:E, "11_Hoa_A", NhatKy_ViPham!F:F, B21, NhatKy_ViPham!C:C, "T27") - SUMIFS(NhatKy_ViPham!K:K, NhatKy_ViPham!E:E, "11_Hoa_A", NhatKy_ViPham!F:F, B21, NhatKy_ViPham!C:C, "T27")</f>
        <v>100</v>
      </c>
      <c r="AS21" s="7">
        <f>100 + SUMIFS(NhatKy_ViPham!J:J, NhatKy_ViPham!E:E, "11_Hoa_A", NhatKy_ViPham!F:F, B21, NhatKy_ViPham!C:C, "T28") - SUMIFS(NhatKy_ViPham!K:K, NhatKy_ViPham!E:E, "11_Hoa_A", NhatKy_ViPham!F:F, B21, NhatKy_ViPham!C:C, "T28")</f>
        <v>100</v>
      </c>
      <c r="AT21" s="7">
        <f>100 + SUMIFS(NhatKy_ViPham!J:J, NhatKy_ViPham!E:E, "11_Hoa_A", NhatKy_ViPham!F:F, B21, NhatKy_ViPham!C:C, "T29") - SUMIFS(NhatKy_ViPham!K:K, NhatKy_ViPham!E:E, "11_Hoa_A", NhatKy_ViPham!F:F, B21, NhatKy_ViPham!C:C, "T29")</f>
        <v>100</v>
      </c>
      <c r="AU21" s="7">
        <f>100 + SUMIFS(NhatKy_ViPham!J:J, NhatKy_ViPham!E:E, "11_Hoa_A", NhatKy_ViPham!F:F, B21, NhatKy_ViPham!C:C, "T30") - SUMIFS(NhatKy_ViPham!K:K, NhatKy_ViPham!E:E, "11_Hoa_A", NhatKy_ViPham!F:F, B21, NhatKy_ViPham!C:C, "T30")</f>
        <v>100</v>
      </c>
      <c r="AV21" s="7">
        <f>100 + SUMIFS(NhatKy_ViPham!J:J, NhatKy_ViPham!E:E, "11_Hoa_A", NhatKy_ViPham!F:F, B21, NhatKy_ViPham!C:C, "T31") - SUMIFS(NhatKy_ViPham!K:K, NhatKy_ViPham!E:E, "11_Hoa_A", NhatKy_ViPham!F:F, B21, NhatKy_ViPham!C:C, "T31")</f>
        <v>100</v>
      </c>
      <c r="AW21" s="7">
        <f>100 + SUMIFS(NhatKy_ViPham!J:J, NhatKy_ViPham!E:E, "11_Hoa_A", NhatKy_ViPham!F:F, B21, NhatKy_ViPham!C:C, "T32") - SUMIFS(NhatKy_ViPham!K:K, NhatKy_ViPham!E:E, "11_Hoa_A", NhatKy_ViPham!F:F, B21, NhatKy_ViPham!C:C, "T32")</f>
        <v>100</v>
      </c>
      <c r="AX21" s="7">
        <f>100 + SUMIFS(NhatKy_ViPham!J:J, NhatKy_ViPham!E:E, "11_Hoa_A", NhatKy_ViPham!F:F, B21, NhatKy_ViPham!C:C, "T33") - SUMIFS(NhatKy_ViPham!K:K, NhatKy_ViPham!E:E, "11_Hoa_A", NhatKy_ViPham!F:F, B21, NhatKy_ViPham!C:C, "T33")</f>
        <v>100</v>
      </c>
      <c r="AY21" s="7">
        <f>100 + SUMIFS(NhatKy_ViPham!J:J, NhatKy_ViPham!E:E, "11_Hoa_A", NhatKy_ViPham!F:F, B21, NhatKy_ViPham!C:C, "T34") - SUMIFS(NhatKy_ViPham!K:K, NhatKy_ViPham!E:E, "11_Hoa_A", NhatKy_ViPham!F:F, B21, NhatKy_ViPham!C:C, "T34")</f>
        <v>100</v>
      </c>
      <c r="AZ21" s="7">
        <f>100 + SUMIFS(NhatKy_ViPham!J:J, NhatKy_ViPham!E:E, "11_Hoa_A", NhatKy_ViPham!F:F, B21, NhatKy_ViPham!C:C, "T35") - SUMIFS(NhatKy_ViPham!K:K, NhatKy_ViPham!E:E, "11_Hoa_A", NhatKy_ViPham!F:F, B21, NhatKy_ViPham!C:C, "T35")</f>
        <v>100</v>
      </c>
      <c r="BA21" s="12">
        <f t="shared" si="0"/>
        <v>100</v>
      </c>
      <c r="BB21" s="11" t="s">
        <v>430</v>
      </c>
      <c r="BC21" s="14" t="str">
        <f t="shared" si="1"/>
        <v>Tốt</v>
      </c>
      <c r="BD21" s="10" t="str">
        <f t="shared" si="2"/>
        <v>🟢 BÌNH THƯỜNG</v>
      </c>
    </row>
    <row r="22" spans="1:56" x14ac:dyDescent="0.25">
      <c r="A22" s="5">
        <v>14</v>
      </c>
      <c r="B22" s="15" t="s">
        <v>1655</v>
      </c>
      <c r="C22" s="5" t="s">
        <v>1656</v>
      </c>
      <c r="D22" s="5" t="s">
        <v>435</v>
      </c>
      <c r="E22" s="11" t="s">
        <v>430</v>
      </c>
      <c r="F22" s="6">
        <f>SUMIFS(NhatKy_ViPham!K:K, NhatKy_ViPham!E:E, "11_Hoa_A", NhatKy_ViPham!F:F, B22, NhatKy_ViPham!H:H, "L01")</f>
        <v>0</v>
      </c>
      <c r="G22" s="6">
        <f>SUMIFS(NhatKy_ViPham!K:K, NhatKy_ViPham!E:E, "11_Hoa_A", NhatKy_ViPham!F:F, B22, NhatKy_ViPham!H:H, "L02")</f>
        <v>0</v>
      </c>
      <c r="H22" s="6">
        <f>SUMIFS(NhatKy_ViPham!K:K, NhatKy_ViPham!E:E, "11_Hoa_A", NhatKy_ViPham!F:F, B22, NhatKy_ViPham!H:H, "L03")</f>
        <v>0</v>
      </c>
      <c r="I22" s="6">
        <f>SUMIFS(NhatKy_ViPham!K:K, NhatKy_ViPham!E:E, "11_Hoa_A", NhatKy_ViPham!F:F, B22, NhatKy_ViPham!H:H, "L04")</f>
        <v>0</v>
      </c>
      <c r="J22" s="6">
        <f>SUMIFS(NhatKy_ViPham!K:K, NhatKy_ViPham!E:E, "11_Hoa_A", NhatKy_ViPham!F:F, B22, NhatKy_ViPham!H:H, "L05")</f>
        <v>0</v>
      </c>
      <c r="K22" s="6">
        <f>SUMIFS(NhatKy_ViPham!K:K, NhatKy_ViPham!E:E, "11_Hoa_A", NhatKy_ViPham!F:F, B22, NhatKy_ViPham!H:H, "L06")</f>
        <v>0</v>
      </c>
      <c r="L22" s="6">
        <f>SUMIFS(NhatKy_ViPham!K:K, NhatKy_ViPham!E:E, "11_Hoa_A", NhatKy_ViPham!F:F, B22, NhatKy_ViPham!H:H, "L07")</f>
        <v>0</v>
      </c>
      <c r="M22" s="6">
        <f>SUMIFS(NhatKy_ViPham!K:K, NhatKy_ViPham!E:E, "11_Hoa_A", NhatKy_ViPham!F:F, B22, NhatKy_ViPham!H:H, "L08")</f>
        <v>0</v>
      </c>
      <c r="N22" s="6">
        <f>SUMIFS(NhatKy_ViPham!K:K, NhatKy_ViPham!E:E, "11_Hoa_A", NhatKy_ViPham!F:F, B22, NhatKy_ViPham!H:H, "L09")</f>
        <v>0</v>
      </c>
      <c r="O22" s="6">
        <f>SUMIFS(NhatKy_ViPham!K:K, NhatKy_ViPham!E:E, "11_Hoa_A", NhatKy_ViPham!F:F, B22, NhatKy_ViPham!H:H, "L10")</f>
        <v>0</v>
      </c>
      <c r="P22" s="12">
        <f>SUMIFS(NhatKy_ViPham!J:J, NhatKy_ViPham!E:E, "11_Hoa_A", NhatKy_ViPham!F:F, B22)</f>
        <v>0</v>
      </c>
      <c r="Q22" s="13">
        <f>SUMIFS(NhatKy_ViPham!K:K, NhatKy_ViPham!E:E, "11_Hoa_A", NhatKy_ViPham!F:F, B22)</f>
        <v>0</v>
      </c>
      <c r="R22" s="6">
        <f>100 + SUMIFS(NhatKy_ViPham!J:J, NhatKy_ViPham!E:E, "11_Hoa_A", NhatKy_ViPham!F:F, B22, NhatKy_ViPham!C:C, "T1") - SUMIFS(NhatKy_ViPham!K:K, NhatKy_ViPham!E:E, "11_Hoa_A", NhatKy_ViPham!F:F, B22, NhatKy_ViPham!C:C, "T1")</f>
        <v>100</v>
      </c>
      <c r="S22" s="6">
        <f>100 + SUMIFS(NhatKy_ViPham!J:J, NhatKy_ViPham!E:E, "11_Hoa_A", NhatKy_ViPham!F:F, B22, NhatKy_ViPham!C:C, "T2") - SUMIFS(NhatKy_ViPham!K:K, NhatKy_ViPham!E:E, "11_Hoa_A", NhatKy_ViPham!F:F, B22, NhatKy_ViPham!C:C, "T2")</f>
        <v>100</v>
      </c>
      <c r="T22" s="6">
        <f>100 + SUMIFS(NhatKy_ViPham!J:J, NhatKy_ViPham!E:E, "11_Hoa_A", NhatKy_ViPham!F:F, B22, NhatKy_ViPham!C:C, "T3") - SUMIFS(NhatKy_ViPham!K:K, NhatKy_ViPham!E:E, "11_Hoa_A", NhatKy_ViPham!F:F, B22, NhatKy_ViPham!C:C, "T3")</f>
        <v>100</v>
      </c>
      <c r="U22" s="6">
        <f>100 + SUMIFS(NhatKy_ViPham!J:J, NhatKy_ViPham!E:E, "11_Hoa_A", NhatKy_ViPham!F:F, B22, NhatKy_ViPham!C:C, "T4") - SUMIFS(NhatKy_ViPham!K:K, NhatKy_ViPham!E:E, "11_Hoa_A", NhatKy_ViPham!F:F, B22, NhatKy_ViPham!C:C, "T4")</f>
        <v>100</v>
      </c>
      <c r="V22" s="6">
        <f>100 + SUMIFS(NhatKy_ViPham!J:J, NhatKy_ViPham!E:E, "11_Hoa_A", NhatKy_ViPham!F:F, B22, NhatKy_ViPham!C:C, "T5") - SUMIFS(NhatKy_ViPham!K:K, NhatKy_ViPham!E:E, "11_Hoa_A", NhatKy_ViPham!F:F, B22, NhatKy_ViPham!C:C, "T5")</f>
        <v>100</v>
      </c>
      <c r="W22" s="6">
        <f>100 + SUMIFS(NhatKy_ViPham!J:J, NhatKy_ViPham!E:E, "11_Hoa_A", NhatKy_ViPham!F:F, B22, NhatKy_ViPham!C:C, "T6") - SUMIFS(NhatKy_ViPham!K:K, NhatKy_ViPham!E:E, "11_Hoa_A", NhatKy_ViPham!F:F, B22, NhatKy_ViPham!C:C, "T6")</f>
        <v>100</v>
      </c>
      <c r="X22" s="6">
        <f>100 + SUMIFS(NhatKy_ViPham!J:J, NhatKy_ViPham!E:E, "11_Hoa_A", NhatKy_ViPham!F:F, B22, NhatKy_ViPham!C:C, "T7") - SUMIFS(NhatKy_ViPham!K:K, NhatKy_ViPham!E:E, "11_Hoa_A", NhatKy_ViPham!F:F, B22, NhatKy_ViPham!C:C, "T7")</f>
        <v>100</v>
      </c>
      <c r="Y22" s="6">
        <f>100 + SUMIFS(NhatKy_ViPham!J:J, NhatKy_ViPham!E:E, "11_Hoa_A", NhatKy_ViPham!F:F, B22, NhatKy_ViPham!C:C, "T8") - SUMIFS(NhatKy_ViPham!K:K, NhatKy_ViPham!E:E, "11_Hoa_A", NhatKy_ViPham!F:F, B22, NhatKy_ViPham!C:C, "T8")</f>
        <v>100</v>
      </c>
      <c r="Z22" s="6">
        <f>100 + SUMIFS(NhatKy_ViPham!J:J, NhatKy_ViPham!E:E, "11_Hoa_A", NhatKy_ViPham!F:F, B22, NhatKy_ViPham!C:C, "T9") - SUMIFS(NhatKy_ViPham!K:K, NhatKy_ViPham!E:E, "11_Hoa_A", NhatKy_ViPham!F:F, B22, NhatKy_ViPham!C:C, "T9")</f>
        <v>100</v>
      </c>
      <c r="AA22" s="6">
        <f>100 + SUMIFS(NhatKy_ViPham!J:J, NhatKy_ViPham!E:E, "11_Hoa_A", NhatKy_ViPham!F:F, B22, NhatKy_ViPham!C:C, "T10") - SUMIFS(NhatKy_ViPham!K:K, NhatKy_ViPham!E:E, "11_Hoa_A", NhatKy_ViPham!F:F, B22, NhatKy_ViPham!C:C, "T10")</f>
        <v>100</v>
      </c>
      <c r="AB22" s="6">
        <f>100 + SUMIFS(NhatKy_ViPham!J:J, NhatKy_ViPham!E:E, "11_Hoa_A", NhatKy_ViPham!F:F, B22, NhatKy_ViPham!C:C, "T11") - SUMIFS(NhatKy_ViPham!K:K, NhatKy_ViPham!E:E, "11_Hoa_A", NhatKy_ViPham!F:F, B22, NhatKy_ViPham!C:C, "T11")</f>
        <v>100</v>
      </c>
      <c r="AC22" s="6">
        <f>100 + SUMIFS(NhatKy_ViPham!J:J, NhatKy_ViPham!E:E, "11_Hoa_A", NhatKy_ViPham!F:F, B22, NhatKy_ViPham!C:C, "T12") - SUMIFS(NhatKy_ViPham!K:K, NhatKy_ViPham!E:E, "11_Hoa_A", NhatKy_ViPham!F:F, B22, NhatKy_ViPham!C:C, "T12")</f>
        <v>100</v>
      </c>
      <c r="AD22" s="6">
        <f>100 + SUMIFS(NhatKy_ViPham!J:J, NhatKy_ViPham!E:E, "11_Hoa_A", NhatKy_ViPham!F:F, B22, NhatKy_ViPham!C:C, "T13") - SUMIFS(NhatKy_ViPham!K:K, NhatKy_ViPham!E:E, "11_Hoa_A", NhatKy_ViPham!F:F, B22, NhatKy_ViPham!C:C, "T13")</f>
        <v>100</v>
      </c>
      <c r="AE22" s="6">
        <f>100 + SUMIFS(NhatKy_ViPham!J:J, NhatKy_ViPham!E:E, "11_Hoa_A", NhatKy_ViPham!F:F, B22, NhatKy_ViPham!C:C, "T14") - SUMIFS(NhatKy_ViPham!K:K, NhatKy_ViPham!E:E, "11_Hoa_A", NhatKy_ViPham!F:F, B22, NhatKy_ViPham!C:C, "T14")</f>
        <v>100</v>
      </c>
      <c r="AF22" s="6">
        <f>100 + SUMIFS(NhatKy_ViPham!J:J, NhatKy_ViPham!E:E, "11_Hoa_A", NhatKy_ViPham!F:F, B22, NhatKy_ViPham!C:C, "T15") - SUMIFS(NhatKy_ViPham!K:K, NhatKy_ViPham!E:E, "11_Hoa_A", NhatKy_ViPham!F:F, B22, NhatKy_ViPham!C:C, "T15")</f>
        <v>100</v>
      </c>
      <c r="AG22" s="6">
        <f>100 + SUMIFS(NhatKy_ViPham!J:J, NhatKy_ViPham!E:E, "11_Hoa_A", NhatKy_ViPham!F:F, B22, NhatKy_ViPham!C:C, "T16") - SUMIFS(NhatKy_ViPham!K:K, NhatKy_ViPham!E:E, "11_Hoa_A", NhatKy_ViPham!F:F, B22, NhatKy_ViPham!C:C, "T16")</f>
        <v>100</v>
      </c>
      <c r="AH22" s="6">
        <f>100 + SUMIFS(NhatKy_ViPham!J:J, NhatKy_ViPham!E:E, "11_Hoa_A", NhatKy_ViPham!F:F, B22, NhatKy_ViPham!C:C, "T17") - SUMIFS(NhatKy_ViPham!K:K, NhatKy_ViPham!E:E, "11_Hoa_A", NhatKy_ViPham!F:F, B22, NhatKy_ViPham!C:C, "T17")</f>
        <v>100</v>
      </c>
      <c r="AI22" s="6">
        <f>100 + SUMIFS(NhatKy_ViPham!J:J, NhatKy_ViPham!E:E, "11_Hoa_A", NhatKy_ViPham!F:F, B22, NhatKy_ViPham!C:C, "T18") - SUMIFS(NhatKy_ViPham!K:K, NhatKy_ViPham!E:E, "11_Hoa_A", NhatKy_ViPham!F:F, B22, NhatKy_ViPham!C:C, "T18")</f>
        <v>100</v>
      </c>
      <c r="AJ22" s="6">
        <f>100 + SUMIFS(NhatKy_ViPham!J:J, NhatKy_ViPham!E:E, "11_Hoa_A", NhatKy_ViPham!F:F, B22, NhatKy_ViPham!C:C, "T19") - SUMIFS(NhatKy_ViPham!K:K, NhatKy_ViPham!E:E, "11_Hoa_A", NhatKy_ViPham!F:F, B22, NhatKy_ViPham!C:C, "T19")</f>
        <v>100</v>
      </c>
      <c r="AK22" s="6">
        <f>100 + SUMIFS(NhatKy_ViPham!J:J, NhatKy_ViPham!E:E, "11_Hoa_A", NhatKy_ViPham!F:F, B22, NhatKy_ViPham!C:C, "T20") - SUMIFS(NhatKy_ViPham!K:K, NhatKy_ViPham!E:E, "11_Hoa_A", NhatKy_ViPham!F:F, B22, NhatKy_ViPham!C:C, "T20")</f>
        <v>100</v>
      </c>
      <c r="AL22" s="6">
        <f>100 + SUMIFS(NhatKy_ViPham!J:J, NhatKy_ViPham!E:E, "11_Hoa_A", NhatKy_ViPham!F:F, B22, NhatKy_ViPham!C:C, "T21") - SUMIFS(NhatKy_ViPham!K:K, NhatKy_ViPham!E:E, "11_Hoa_A", NhatKy_ViPham!F:F, B22, NhatKy_ViPham!C:C, "T21")</f>
        <v>100</v>
      </c>
      <c r="AM22" s="6">
        <f>100 + SUMIFS(NhatKy_ViPham!J:J, NhatKy_ViPham!E:E, "11_Hoa_A", NhatKy_ViPham!F:F, B22, NhatKy_ViPham!C:C, "T22") - SUMIFS(NhatKy_ViPham!K:K, NhatKy_ViPham!E:E, "11_Hoa_A", NhatKy_ViPham!F:F, B22, NhatKy_ViPham!C:C, "T22")</f>
        <v>100</v>
      </c>
      <c r="AN22" s="6">
        <f>100 + SUMIFS(NhatKy_ViPham!J:J, NhatKy_ViPham!E:E, "11_Hoa_A", NhatKy_ViPham!F:F, B22, NhatKy_ViPham!C:C, "T23") - SUMIFS(NhatKy_ViPham!K:K, NhatKy_ViPham!E:E, "11_Hoa_A", NhatKy_ViPham!F:F, B22, NhatKy_ViPham!C:C, "T23")</f>
        <v>100</v>
      </c>
      <c r="AO22" s="6">
        <f>100 + SUMIFS(NhatKy_ViPham!J:J, NhatKy_ViPham!E:E, "11_Hoa_A", NhatKy_ViPham!F:F, B22, NhatKy_ViPham!C:C, "T24") - SUMIFS(NhatKy_ViPham!K:K, NhatKy_ViPham!E:E, "11_Hoa_A", NhatKy_ViPham!F:F, B22, NhatKy_ViPham!C:C, "T24")</f>
        <v>100</v>
      </c>
      <c r="AP22" s="6">
        <f>100 + SUMIFS(NhatKy_ViPham!J:J, NhatKy_ViPham!E:E, "11_Hoa_A", NhatKy_ViPham!F:F, B22, NhatKy_ViPham!C:C, "T25") - SUMIFS(NhatKy_ViPham!K:K, NhatKy_ViPham!E:E, "11_Hoa_A", NhatKy_ViPham!F:F, B22, NhatKy_ViPham!C:C, "T25")</f>
        <v>100</v>
      </c>
      <c r="AQ22" s="6">
        <f>100 + SUMIFS(NhatKy_ViPham!J:J, NhatKy_ViPham!E:E, "11_Hoa_A", NhatKy_ViPham!F:F, B22, NhatKy_ViPham!C:C, "T26") - SUMIFS(NhatKy_ViPham!K:K, NhatKy_ViPham!E:E, "11_Hoa_A", NhatKy_ViPham!F:F, B22, NhatKy_ViPham!C:C, "T26")</f>
        <v>100</v>
      </c>
      <c r="AR22" s="6">
        <f>100 + SUMIFS(NhatKy_ViPham!J:J, NhatKy_ViPham!E:E, "11_Hoa_A", NhatKy_ViPham!F:F, B22, NhatKy_ViPham!C:C, "T27") - SUMIFS(NhatKy_ViPham!K:K, NhatKy_ViPham!E:E, "11_Hoa_A", NhatKy_ViPham!F:F, B22, NhatKy_ViPham!C:C, "T27")</f>
        <v>100</v>
      </c>
      <c r="AS22" s="6">
        <f>100 + SUMIFS(NhatKy_ViPham!J:J, NhatKy_ViPham!E:E, "11_Hoa_A", NhatKy_ViPham!F:F, B22, NhatKy_ViPham!C:C, "T28") - SUMIFS(NhatKy_ViPham!K:K, NhatKy_ViPham!E:E, "11_Hoa_A", NhatKy_ViPham!F:F, B22, NhatKy_ViPham!C:C, "T28")</f>
        <v>100</v>
      </c>
      <c r="AT22" s="6">
        <f>100 + SUMIFS(NhatKy_ViPham!J:J, NhatKy_ViPham!E:E, "11_Hoa_A", NhatKy_ViPham!F:F, B22, NhatKy_ViPham!C:C, "T29") - SUMIFS(NhatKy_ViPham!K:K, NhatKy_ViPham!E:E, "11_Hoa_A", NhatKy_ViPham!F:F, B22, NhatKy_ViPham!C:C, "T29")</f>
        <v>100</v>
      </c>
      <c r="AU22" s="6">
        <f>100 + SUMIFS(NhatKy_ViPham!J:J, NhatKy_ViPham!E:E, "11_Hoa_A", NhatKy_ViPham!F:F, B22, NhatKy_ViPham!C:C, "T30") - SUMIFS(NhatKy_ViPham!K:K, NhatKy_ViPham!E:E, "11_Hoa_A", NhatKy_ViPham!F:F, B22, NhatKy_ViPham!C:C, "T30")</f>
        <v>100</v>
      </c>
      <c r="AV22" s="6">
        <f>100 + SUMIFS(NhatKy_ViPham!J:J, NhatKy_ViPham!E:E, "11_Hoa_A", NhatKy_ViPham!F:F, B22, NhatKy_ViPham!C:C, "T31") - SUMIFS(NhatKy_ViPham!K:K, NhatKy_ViPham!E:E, "11_Hoa_A", NhatKy_ViPham!F:F, B22, NhatKy_ViPham!C:C, "T31")</f>
        <v>100</v>
      </c>
      <c r="AW22" s="6">
        <f>100 + SUMIFS(NhatKy_ViPham!J:J, NhatKy_ViPham!E:E, "11_Hoa_A", NhatKy_ViPham!F:F, B22, NhatKy_ViPham!C:C, "T32") - SUMIFS(NhatKy_ViPham!K:K, NhatKy_ViPham!E:E, "11_Hoa_A", NhatKy_ViPham!F:F, B22, NhatKy_ViPham!C:C, "T32")</f>
        <v>100</v>
      </c>
      <c r="AX22" s="6">
        <f>100 + SUMIFS(NhatKy_ViPham!J:J, NhatKy_ViPham!E:E, "11_Hoa_A", NhatKy_ViPham!F:F, B22, NhatKy_ViPham!C:C, "T33") - SUMIFS(NhatKy_ViPham!K:K, NhatKy_ViPham!E:E, "11_Hoa_A", NhatKy_ViPham!F:F, B22, NhatKy_ViPham!C:C, "T33")</f>
        <v>100</v>
      </c>
      <c r="AY22" s="6">
        <f>100 + SUMIFS(NhatKy_ViPham!J:J, NhatKy_ViPham!E:E, "11_Hoa_A", NhatKy_ViPham!F:F, B22, NhatKy_ViPham!C:C, "T34") - SUMIFS(NhatKy_ViPham!K:K, NhatKy_ViPham!E:E, "11_Hoa_A", NhatKy_ViPham!F:F, B22, NhatKy_ViPham!C:C, "T34")</f>
        <v>100</v>
      </c>
      <c r="AZ22" s="6">
        <f>100 + SUMIFS(NhatKy_ViPham!J:J, NhatKy_ViPham!E:E, "11_Hoa_A", NhatKy_ViPham!F:F, B22, NhatKy_ViPham!C:C, "T35") - SUMIFS(NhatKy_ViPham!K:K, NhatKy_ViPham!E:E, "11_Hoa_A", NhatKy_ViPham!F:F, B22, NhatKy_ViPham!C:C, "T35")</f>
        <v>100</v>
      </c>
      <c r="BA22" s="12">
        <f t="shared" si="0"/>
        <v>100</v>
      </c>
      <c r="BB22" s="11" t="s">
        <v>430</v>
      </c>
      <c r="BC22" s="16" t="str">
        <f t="shared" si="1"/>
        <v>Tốt</v>
      </c>
      <c r="BD22" s="15" t="str">
        <f t="shared" si="2"/>
        <v>🟢 BÌNH THƯỜNG</v>
      </c>
    </row>
    <row r="23" spans="1:56" x14ac:dyDescent="0.25">
      <c r="A23" s="4">
        <v>15</v>
      </c>
      <c r="B23" s="10" t="s">
        <v>1657</v>
      </c>
      <c r="C23" s="4" t="s">
        <v>1658</v>
      </c>
      <c r="D23" s="4" t="s">
        <v>435</v>
      </c>
      <c r="E23" s="11" t="s">
        <v>430</v>
      </c>
      <c r="F23" s="7">
        <f>SUMIFS(NhatKy_ViPham!K:K, NhatKy_ViPham!E:E, "11_Hoa_A", NhatKy_ViPham!F:F, B23, NhatKy_ViPham!H:H, "L01")</f>
        <v>0</v>
      </c>
      <c r="G23" s="7">
        <f>SUMIFS(NhatKy_ViPham!K:K, NhatKy_ViPham!E:E, "11_Hoa_A", NhatKy_ViPham!F:F, B23, NhatKy_ViPham!H:H, "L02")</f>
        <v>0</v>
      </c>
      <c r="H23" s="7">
        <f>SUMIFS(NhatKy_ViPham!K:K, NhatKy_ViPham!E:E, "11_Hoa_A", NhatKy_ViPham!F:F, B23, NhatKy_ViPham!H:H, "L03")</f>
        <v>0</v>
      </c>
      <c r="I23" s="7">
        <f>SUMIFS(NhatKy_ViPham!K:K, NhatKy_ViPham!E:E, "11_Hoa_A", NhatKy_ViPham!F:F, B23, NhatKy_ViPham!H:H, "L04")</f>
        <v>0</v>
      </c>
      <c r="J23" s="7">
        <f>SUMIFS(NhatKy_ViPham!K:K, NhatKy_ViPham!E:E, "11_Hoa_A", NhatKy_ViPham!F:F, B23, NhatKy_ViPham!H:H, "L05")</f>
        <v>0</v>
      </c>
      <c r="K23" s="7">
        <f>SUMIFS(NhatKy_ViPham!K:K, NhatKy_ViPham!E:E, "11_Hoa_A", NhatKy_ViPham!F:F, B23, NhatKy_ViPham!H:H, "L06")</f>
        <v>0</v>
      </c>
      <c r="L23" s="7">
        <f>SUMIFS(NhatKy_ViPham!K:K, NhatKy_ViPham!E:E, "11_Hoa_A", NhatKy_ViPham!F:F, B23, NhatKy_ViPham!H:H, "L07")</f>
        <v>0</v>
      </c>
      <c r="M23" s="7">
        <f>SUMIFS(NhatKy_ViPham!K:K, NhatKy_ViPham!E:E, "11_Hoa_A", NhatKy_ViPham!F:F, B23, NhatKy_ViPham!H:H, "L08")</f>
        <v>0</v>
      </c>
      <c r="N23" s="7">
        <f>SUMIFS(NhatKy_ViPham!K:K, NhatKy_ViPham!E:E, "11_Hoa_A", NhatKy_ViPham!F:F, B23, NhatKy_ViPham!H:H, "L09")</f>
        <v>0</v>
      </c>
      <c r="O23" s="7">
        <f>SUMIFS(NhatKy_ViPham!K:K, NhatKy_ViPham!E:E, "11_Hoa_A", NhatKy_ViPham!F:F, B23, NhatKy_ViPham!H:H, "L10")</f>
        <v>0</v>
      </c>
      <c r="P23" s="12">
        <f>SUMIFS(NhatKy_ViPham!J:J, NhatKy_ViPham!E:E, "11_Hoa_A", NhatKy_ViPham!F:F, B23)</f>
        <v>0</v>
      </c>
      <c r="Q23" s="13">
        <f>SUMIFS(NhatKy_ViPham!K:K, NhatKy_ViPham!E:E, "11_Hoa_A", NhatKy_ViPham!F:F, B23)</f>
        <v>0</v>
      </c>
      <c r="R23" s="7">
        <f>100 + SUMIFS(NhatKy_ViPham!J:J, NhatKy_ViPham!E:E, "11_Hoa_A", NhatKy_ViPham!F:F, B23, NhatKy_ViPham!C:C, "T1") - SUMIFS(NhatKy_ViPham!K:K, NhatKy_ViPham!E:E, "11_Hoa_A", NhatKy_ViPham!F:F, B23, NhatKy_ViPham!C:C, "T1")</f>
        <v>100</v>
      </c>
      <c r="S23" s="7">
        <f>100 + SUMIFS(NhatKy_ViPham!J:J, NhatKy_ViPham!E:E, "11_Hoa_A", NhatKy_ViPham!F:F, B23, NhatKy_ViPham!C:C, "T2") - SUMIFS(NhatKy_ViPham!K:K, NhatKy_ViPham!E:E, "11_Hoa_A", NhatKy_ViPham!F:F, B23, NhatKy_ViPham!C:C, "T2")</f>
        <v>100</v>
      </c>
      <c r="T23" s="7">
        <f>100 + SUMIFS(NhatKy_ViPham!J:J, NhatKy_ViPham!E:E, "11_Hoa_A", NhatKy_ViPham!F:F, B23, NhatKy_ViPham!C:C, "T3") - SUMIFS(NhatKy_ViPham!K:K, NhatKy_ViPham!E:E, "11_Hoa_A", NhatKy_ViPham!F:F, B23, NhatKy_ViPham!C:C, "T3")</f>
        <v>100</v>
      </c>
      <c r="U23" s="7">
        <f>100 + SUMIFS(NhatKy_ViPham!J:J, NhatKy_ViPham!E:E, "11_Hoa_A", NhatKy_ViPham!F:F, B23, NhatKy_ViPham!C:C, "T4") - SUMIFS(NhatKy_ViPham!K:K, NhatKy_ViPham!E:E, "11_Hoa_A", NhatKy_ViPham!F:F, B23, NhatKy_ViPham!C:C, "T4")</f>
        <v>100</v>
      </c>
      <c r="V23" s="7">
        <f>100 + SUMIFS(NhatKy_ViPham!J:J, NhatKy_ViPham!E:E, "11_Hoa_A", NhatKy_ViPham!F:F, B23, NhatKy_ViPham!C:C, "T5") - SUMIFS(NhatKy_ViPham!K:K, NhatKy_ViPham!E:E, "11_Hoa_A", NhatKy_ViPham!F:F, B23, NhatKy_ViPham!C:C, "T5")</f>
        <v>100</v>
      </c>
      <c r="W23" s="7">
        <f>100 + SUMIFS(NhatKy_ViPham!J:J, NhatKy_ViPham!E:E, "11_Hoa_A", NhatKy_ViPham!F:F, B23, NhatKy_ViPham!C:C, "T6") - SUMIFS(NhatKy_ViPham!K:K, NhatKy_ViPham!E:E, "11_Hoa_A", NhatKy_ViPham!F:F, B23, NhatKy_ViPham!C:C, "T6")</f>
        <v>100</v>
      </c>
      <c r="X23" s="7">
        <f>100 + SUMIFS(NhatKy_ViPham!J:J, NhatKy_ViPham!E:E, "11_Hoa_A", NhatKy_ViPham!F:F, B23, NhatKy_ViPham!C:C, "T7") - SUMIFS(NhatKy_ViPham!K:K, NhatKy_ViPham!E:E, "11_Hoa_A", NhatKy_ViPham!F:F, B23, NhatKy_ViPham!C:C, "T7")</f>
        <v>100</v>
      </c>
      <c r="Y23" s="7">
        <f>100 + SUMIFS(NhatKy_ViPham!J:J, NhatKy_ViPham!E:E, "11_Hoa_A", NhatKy_ViPham!F:F, B23, NhatKy_ViPham!C:C, "T8") - SUMIFS(NhatKy_ViPham!K:K, NhatKy_ViPham!E:E, "11_Hoa_A", NhatKy_ViPham!F:F, B23, NhatKy_ViPham!C:C, "T8")</f>
        <v>100</v>
      </c>
      <c r="Z23" s="7">
        <f>100 + SUMIFS(NhatKy_ViPham!J:J, NhatKy_ViPham!E:E, "11_Hoa_A", NhatKy_ViPham!F:F, B23, NhatKy_ViPham!C:C, "T9") - SUMIFS(NhatKy_ViPham!K:K, NhatKy_ViPham!E:E, "11_Hoa_A", NhatKy_ViPham!F:F, B23, NhatKy_ViPham!C:C, "T9")</f>
        <v>100</v>
      </c>
      <c r="AA23" s="7">
        <f>100 + SUMIFS(NhatKy_ViPham!J:J, NhatKy_ViPham!E:E, "11_Hoa_A", NhatKy_ViPham!F:F, B23, NhatKy_ViPham!C:C, "T10") - SUMIFS(NhatKy_ViPham!K:K, NhatKy_ViPham!E:E, "11_Hoa_A", NhatKy_ViPham!F:F, B23, NhatKy_ViPham!C:C, "T10")</f>
        <v>100</v>
      </c>
      <c r="AB23" s="7">
        <f>100 + SUMIFS(NhatKy_ViPham!J:J, NhatKy_ViPham!E:E, "11_Hoa_A", NhatKy_ViPham!F:F, B23, NhatKy_ViPham!C:C, "T11") - SUMIFS(NhatKy_ViPham!K:K, NhatKy_ViPham!E:E, "11_Hoa_A", NhatKy_ViPham!F:F, B23, NhatKy_ViPham!C:C, "T11")</f>
        <v>100</v>
      </c>
      <c r="AC23" s="7">
        <f>100 + SUMIFS(NhatKy_ViPham!J:J, NhatKy_ViPham!E:E, "11_Hoa_A", NhatKy_ViPham!F:F, B23, NhatKy_ViPham!C:C, "T12") - SUMIFS(NhatKy_ViPham!K:K, NhatKy_ViPham!E:E, "11_Hoa_A", NhatKy_ViPham!F:F, B23, NhatKy_ViPham!C:C, "T12")</f>
        <v>100</v>
      </c>
      <c r="AD23" s="7">
        <f>100 + SUMIFS(NhatKy_ViPham!J:J, NhatKy_ViPham!E:E, "11_Hoa_A", NhatKy_ViPham!F:F, B23, NhatKy_ViPham!C:C, "T13") - SUMIFS(NhatKy_ViPham!K:K, NhatKy_ViPham!E:E, "11_Hoa_A", NhatKy_ViPham!F:F, B23, NhatKy_ViPham!C:C, "T13")</f>
        <v>100</v>
      </c>
      <c r="AE23" s="7">
        <f>100 + SUMIFS(NhatKy_ViPham!J:J, NhatKy_ViPham!E:E, "11_Hoa_A", NhatKy_ViPham!F:F, B23, NhatKy_ViPham!C:C, "T14") - SUMIFS(NhatKy_ViPham!K:K, NhatKy_ViPham!E:E, "11_Hoa_A", NhatKy_ViPham!F:F, B23, NhatKy_ViPham!C:C, "T14")</f>
        <v>100</v>
      </c>
      <c r="AF23" s="7">
        <f>100 + SUMIFS(NhatKy_ViPham!J:J, NhatKy_ViPham!E:E, "11_Hoa_A", NhatKy_ViPham!F:F, B23, NhatKy_ViPham!C:C, "T15") - SUMIFS(NhatKy_ViPham!K:K, NhatKy_ViPham!E:E, "11_Hoa_A", NhatKy_ViPham!F:F, B23, NhatKy_ViPham!C:C, "T15")</f>
        <v>100</v>
      </c>
      <c r="AG23" s="7">
        <f>100 + SUMIFS(NhatKy_ViPham!J:J, NhatKy_ViPham!E:E, "11_Hoa_A", NhatKy_ViPham!F:F, B23, NhatKy_ViPham!C:C, "T16") - SUMIFS(NhatKy_ViPham!K:K, NhatKy_ViPham!E:E, "11_Hoa_A", NhatKy_ViPham!F:F, B23, NhatKy_ViPham!C:C, "T16")</f>
        <v>100</v>
      </c>
      <c r="AH23" s="7">
        <f>100 + SUMIFS(NhatKy_ViPham!J:J, NhatKy_ViPham!E:E, "11_Hoa_A", NhatKy_ViPham!F:F, B23, NhatKy_ViPham!C:C, "T17") - SUMIFS(NhatKy_ViPham!K:K, NhatKy_ViPham!E:E, "11_Hoa_A", NhatKy_ViPham!F:F, B23, NhatKy_ViPham!C:C, "T17")</f>
        <v>100</v>
      </c>
      <c r="AI23" s="7">
        <f>100 + SUMIFS(NhatKy_ViPham!J:J, NhatKy_ViPham!E:E, "11_Hoa_A", NhatKy_ViPham!F:F, B23, NhatKy_ViPham!C:C, "T18") - SUMIFS(NhatKy_ViPham!K:K, NhatKy_ViPham!E:E, "11_Hoa_A", NhatKy_ViPham!F:F, B23, NhatKy_ViPham!C:C, "T18")</f>
        <v>100</v>
      </c>
      <c r="AJ23" s="7">
        <f>100 + SUMIFS(NhatKy_ViPham!J:J, NhatKy_ViPham!E:E, "11_Hoa_A", NhatKy_ViPham!F:F, B23, NhatKy_ViPham!C:C, "T19") - SUMIFS(NhatKy_ViPham!K:K, NhatKy_ViPham!E:E, "11_Hoa_A", NhatKy_ViPham!F:F, B23, NhatKy_ViPham!C:C, "T19")</f>
        <v>100</v>
      </c>
      <c r="AK23" s="7">
        <f>100 + SUMIFS(NhatKy_ViPham!J:J, NhatKy_ViPham!E:E, "11_Hoa_A", NhatKy_ViPham!F:F, B23, NhatKy_ViPham!C:C, "T20") - SUMIFS(NhatKy_ViPham!K:K, NhatKy_ViPham!E:E, "11_Hoa_A", NhatKy_ViPham!F:F, B23, NhatKy_ViPham!C:C, "T20")</f>
        <v>100</v>
      </c>
      <c r="AL23" s="7">
        <f>100 + SUMIFS(NhatKy_ViPham!J:J, NhatKy_ViPham!E:E, "11_Hoa_A", NhatKy_ViPham!F:F, B23, NhatKy_ViPham!C:C, "T21") - SUMIFS(NhatKy_ViPham!K:K, NhatKy_ViPham!E:E, "11_Hoa_A", NhatKy_ViPham!F:F, B23, NhatKy_ViPham!C:C, "T21")</f>
        <v>100</v>
      </c>
      <c r="AM23" s="7">
        <f>100 + SUMIFS(NhatKy_ViPham!J:J, NhatKy_ViPham!E:E, "11_Hoa_A", NhatKy_ViPham!F:F, B23, NhatKy_ViPham!C:C, "T22") - SUMIFS(NhatKy_ViPham!K:K, NhatKy_ViPham!E:E, "11_Hoa_A", NhatKy_ViPham!F:F, B23, NhatKy_ViPham!C:C, "T22")</f>
        <v>100</v>
      </c>
      <c r="AN23" s="7">
        <f>100 + SUMIFS(NhatKy_ViPham!J:J, NhatKy_ViPham!E:E, "11_Hoa_A", NhatKy_ViPham!F:F, B23, NhatKy_ViPham!C:C, "T23") - SUMIFS(NhatKy_ViPham!K:K, NhatKy_ViPham!E:E, "11_Hoa_A", NhatKy_ViPham!F:F, B23, NhatKy_ViPham!C:C, "T23")</f>
        <v>100</v>
      </c>
      <c r="AO23" s="7">
        <f>100 + SUMIFS(NhatKy_ViPham!J:J, NhatKy_ViPham!E:E, "11_Hoa_A", NhatKy_ViPham!F:F, B23, NhatKy_ViPham!C:C, "T24") - SUMIFS(NhatKy_ViPham!K:K, NhatKy_ViPham!E:E, "11_Hoa_A", NhatKy_ViPham!F:F, B23, NhatKy_ViPham!C:C, "T24")</f>
        <v>100</v>
      </c>
      <c r="AP23" s="7">
        <f>100 + SUMIFS(NhatKy_ViPham!J:J, NhatKy_ViPham!E:E, "11_Hoa_A", NhatKy_ViPham!F:F, B23, NhatKy_ViPham!C:C, "T25") - SUMIFS(NhatKy_ViPham!K:K, NhatKy_ViPham!E:E, "11_Hoa_A", NhatKy_ViPham!F:F, B23, NhatKy_ViPham!C:C, "T25")</f>
        <v>100</v>
      </c>
      <c r="AQ23" s="7">
        <f>100 + SUMIFS(NhatKy_ViPham!J:J, NhatKy_ViPham!E:E, "11_Hoa_A", NhatKy_ViPham!F:F, B23, NhatKy_ViPham!C:C, "T26") - SUMIFS(NhatKy_ViPham!K:K, NhatKy_ViPham!E:E, "11_Hoa_A", NhatKy_ViPham!F:F, B23, NhatKy_ViPham!C:C, "T26")</f>
        <v>100</v>
      </c>
      <c r="AR23" s="7">
        <f>100 + SUMIFS(NhatKy_ViPham!J:J, NhatKy_ViPham!E:E, "11_Hoa_A", NhatKy_ViPham!F:F, B23, NhatKy_ViPham!C:C, "T27") - SUMIFS(NhatKy_ViPham!K:K, NhatKy_ViPham!E:E, "11_Hoa_A", NhatKy_ViPham!F:F, B23, NhatKy_ViPham!C:C, "T27")</f>
        <v>100</v>
      </c>
      <c r="AS23" s="7">
        <f>100 + SUMIFS(NhatKy_ViPham!J:J, NhatKy_ViPham!E:E, "11_Hoa_A", NhatKy_ViPham!F:F, B23, NhatKy_ViPham!C:C, "T28") - SUMIFS(NhatKy_ViPham!K:K, NhatKy_ViPham!E:E, "11_Hoa_A", NhatKy_ViPham!F:F, B23, NhatKy_ViPham!C:C, "T28")</f>
        <v>100</v>
      </c>
      <c r="AT23" s="7">
        <f>100 + SUMIFS(NhatKy_ViPham!J:J, NhatKy_ViPham!E:E, "11_Hoa_A", NhatKy_ViPham!F:F, B23, NhatKy_ViPham!C:C, "T29") - SUMIFS(NhatKy_ViPham!K:K, NhatKy_ViPham!E:E, "11_Hoa_A", NhatKy_ViPham!F:F, B23, NhatKy_ViPham!C:C, "T29")</f>
        <v>100</v>
      </c>
      <c r="AU23" s="7">
        <f>100 + SUMIFS(NhatKy_ViPham!J:J, NhatKy_ViPham!E:E, "11_Hoa_A", NhatKy_ViPham!F:F, B23, NhatKy_ViPham!C:C, "T30") - SUMIFS(NhatKy_ViPham!K:K, NhatKy_ViPham!E:E, "11_Hoa_A", NhatKy_ViPham!F:F, B23, NhatKy_ViPham!C:C, "T30")</f>
        <v>100</v>
      </c>
      <c r="AV23" s="7">
        <f>100 + SUMIFS(NhatKy_ViPham!J:J, NhatKy_ViPham!E:E, "11_Hoa_A", NhatKy_ViPham!F:F, B23, NhatKy_ViPham!C:C, "T31") - SUMIFS(NhatKy_ViPham!K:K, NhatKy_ViPham!E:E, "11_Hoa_A", NhatKy_ViPham!F:F, B23, NhatKy_ViPham!C:C, "T31")</f>
        <v>100</v>
      </c>
      <c r="AW23" s="7">
        <f>100 + SUMIFS(NhatKy_ViPham!J:J, NhatKy_ViPham!E:E, "11_Hoa_A", NhatKy_ViPham!F:F, B23, NhatKy_ViPham!C:C, "T32") - SUMIFS(NhatKy_ViPham!K:K, NhatKy_ViPham!E:E, "11_Hoa_A", NhatKy_ViPham!F:F, B23, NhatKy_ViPham!C:C, "T32")</f>
        <v>100</v>
      </c>
      <c r="AX23" s="7">
        <f>100 + SUMIFS(NhatKy_ViPham!J:J, NhatKy_ViPham!E:E, "11_Hoa_A", NhatKy_ViPham!F:F, B23, NhatKy_ViPham!C:C, "T33") - SUMIFS(NhatKy_ViPham!K:K, NhatKy_ViPham!E:E, "11_Hoa_A", NhatKy_ViPham!F:F, B23, NhatKy_ViPham!C:C, "T33")</f>
        <v>100</v>
      </c>
      <c r="AY23" s="7">
        <f>100 + SUMIFS(NhatKy_ViPham!J:J, NhatKy_ViPham!E:E, "11_Hoa_A", NhatKy_ViPham!F:F, B23, NhatKy_ViPham!C:C, "T34") - SUMIFS(NhatKy_ViPham!K:K, NhatKy_ViPham!E:E, "11_Hoa_A", NhatKy_ViPham!F:F, B23, NhatKy_ViPham!C:C, "T34")</f>
        <v>100</v>
      </c>
      <c r="AZ23" s="7">
        <f>100 + SUMIFS(NhatKy_ViPham!J:J, NhatKy_ViPham!E:E, "11_Hoa_A", NhatKy_ViPham!F:F, B23, NhatKy_ViPham!C:C, "T35") - SUMIFS(NhatKy_ViPham!K:K, NhatKy_ViPham!E:E, "11_Hoa_A", NhatKy_ViPham!F:F, B23, NhatKy_ViPham!C:C, "T35")</f>
        <v>100</v>
      </c>
      <c r="BA23" s="12">
        <f t="shared" si="0"/>
        <v>100</v>
      </c>
      <c r="BB23" s="11" t="s">
        <v>430</v>
      </c>
      <c r="BC23" s="14" t="str">
        <f t="shared" si="1"/>
        <v>Tốt</v>
      </c>
      <c r="BD23" s="10" t="str">
        <f t="shared" si="2"/>
        <v>🟢 BÌNH THƯỜNG</v>
      </c>
    </row>
    <row r="24" spans="1:56" x14ac:dyDescent="0.25">
      <c r="A24" s="5">
        <v>16</v>
      </c>
      <c r="B24" s="15" t="s">
        <v>1659</v>
      </c>
      <c r="C24" s="5" t="s">
        <v>1660</v>
      </c>
      <c r="D24" s="5" t="s">
        <v>435</v>
      </c>
      <c r="E24" s="11" t="s">
        <v>430</v>
      </c>
      <c r="F24" s="6">
        <f>SUMIFS(NhatKy_ViPham!K:K, NhatKy_ViPham!E:E, "11_Hoa_A", NhatKy_ViPham!F:F, B24, NhatKy_ViPham!H:H, "L01")</f>
        <v>0</v>
      </c>
      <c r="G24" s="6">
        <f>SUMIFS(NhatKy_ViPham!K:K, NhatKy_ViPham!E:E, "11_Hoa_A", NhatKy_ViPham!F:F, B24, NhatKy_ViPham!H:H, "L02")</f>
        <v>0</v>
      </c>
      <c r="H24" s="6">
        <f>SUMIFS(NhatKy_ViPham!K:K, NhatKy_ViPham!E:E, "11_Hoa_A", NhatKy_ViPham!F:F, B24, NhatKy_ViPham!H:H, "L03")</f>
        <v>0</v>
      </c>
      <c r="I24" s="6">
        <f>SUMIFS(NhatKy_ViPham!K:K, NhatKy_ViPham!E:E, "11_Hoa_A", NhatKy_ViPham!F:F, B24, NhatKy_ViPham!H:H, "L04")</f>
        <v>0</v>
      </c>
      <c r="J24" s="6">
        <f>SUMIFS(NhatKy_ViPham!K:K, NhatKy_ViPham!E:E, "11_Hoa_A", NhatKy_ViPham!F:F, B24, NhatKy_ViPham!H:H, "L05")</f>
        <v>0</v>
      </c>
      <c r="K24" s="6">
        <f>SUMIFS(NhatKy_ViPham!K:K, NhatKy_ViPham!E:E, "11_Hoa_A", NhatKy_ViPham!F:F, B24, NhatKy_ViPham!H:H, "L06")</f>
        <v>0</v>
      </c>
      <c r="L24" s="6">
        <f>SUMIFS(NhatKy_ViPham!K:K, NhatKy_ViPham!E:E, "11_Hoa_A", NhatKy_ViPham!F:F, B24, NhatKy_ViPham!H:H, "L07")</f>
        <v>0</v>
      </c>
      <c r="M24" s="6">
        <f>SUMIFS(NhatKy_ViPham!K:K, NhatKy_ViPham!E:E, "11_Hoa_A", NhatKy_ViPham!F:F, B24, NhatKy_ViPham!H:H, "L08")</f>
        <v>0</v>
      </c>
      <c r="N24" s="6">
        <f>SUMIFS(NhatKy_ViPham!K:K, NhatKy_ViPham!E:E, "11_Hoa_A", NhatKy_ViPham!F:F, B24, NhatKy_ViPham!H:H, "L09")</f>
        <v>0</v>
      </c>
      <c r="O24" s="6">
        <f>SUMIFS(NhatKy_ViPham!K:K, NhatKy_ViPham!E:E, "11_Hoa_A", NhatKy_ViPham!F:F, B24, NhatKy_ViPham!H:H, "L10")</f>
        <v>0</v>
      </c>
      <c r="P24" s="12">
        <f>SUMIFS(NhatKy_ViPham!J:J, NhatKy_ViPham!E:E, "11_Hoa_A", NhatKy_ViPham!F:F, B24)</f>
        <v>0</v>
      </c>
      <c r="Q24" s="13">
        <f>SUMIFS(NhatKy_ViPham!K:K, NhatKy_ViPham!E:E, "11_Hoa_A", NhatKy_ViPham!F:F, B24)</f>
        <v>0</v>
      </c>
      <c r="R24" s="6">
        <f>100 + SUMIFS(NhatKy_ViPham!J:J, NhatKy_ViPham!E:E, "11_Hoa_A", NhatKy_ViPham!F:F, B24, NhatKy_ViPham!C:C, "T1") - SUMIFS(NhatKy_ViPham!K:K, NhatKy_ViPham!E:E, "11_Hoa_A", NhatKy_ViPham!F:F, B24, NhatKy_ViPham!C:C, "T1")</f>
        <v>100</v>
      </c>
      <c r="S24" s="6">
        <f>100 + SUMIFS(NhatKy_ViPham!J:J, NhatKy_ViPham!E:E, "11_Hoa_A", NhatKy_ViPham!F:F, B24, NhatKy_ViPham!C:C, "T2") - SUMIFS(NhatKy_ViPham!K:K, NhatKy_ViPham!E:E, "11_Hoa_A", NhatKy_ViPham!F:F, B24, NhatKy_ViPham!C:C, "T2")</f>
        <v>100</v>
      </c>
      <c r="T24" s="6">
        <f>100 + SUMIFS(NhatKy_ViPham!J:J, NhatKy_ViPham!E:E, "11_Hoa_A", NhatKy_ViPham!F:F, B24, NhatKy_ViPham!C:C, "T3") - SUMIFS(NhatKy_ViPham!K:K, NhatKy_ViPham!E:E, "11_Hoa_A", NhatKy_ViPham!F:F, B24, NhatKy_ViPham!C:C, "T3")</f>
        <v>100</v>
      </c>
      <c r="U24" s="6">
        <f>100 + SUMIFS(NhatKy_ViPham!J:J, NhatKy_ViPham!E:E, "11_Hoa_A", NhatKy_ViPham!F:F, B24, NhatKy_ViPham!C:C, "T4") - SUMIFS(NhatKy_ViPham!K:K, NhatKy_ViPham!E:E, "11_Hoa_A", NhatKy_ViPham!F:F, B24, NhatKy_ViPham!C:C, "T4")</f>
        <v>100</v>
      </c>
      <c r="V24" s="6">
        <f>100 + SUMIFS(NhatKy_ViPham!J:J, NhatKy_ViPham!E:E, "11_Hoa_A", NhatKy_ViPham!F:F, B24, NhatKy_ViPham!C:C, "T5") - SUMIFS(NhatKy_ViPham!K:K, NhatKy_ViPham!E:E, "11_Hoa_A", NhatKy_ViPham!F:F, B24, NhatKy_ViPham!C:C, "T5")</f>
        <v>100</v>
      </c>
      <c r="W24" s="6">
        <f>100 + SUMIFS(NhatKy_ViPham!J:J, NhatKy_ViPham!E:E, "11_Hoa_A", NhatKy_ViPham!F:F, B24, NhatKy_ViPham!C:C, "T6") - SUMIFS(NhatKy_ViPham!K:K, NhatKy_ViPham!E:E, "11_Hoa_A", NhatKy_ViPham!F:F, B24, NhatKy_ViPham!C:C, "T6")</f>
        <v>100</v>
      </c>
      <c r="X24" s="6">
        <f>100 + SUMIFS(NhatKy_ViPham!J:J, NhatKy_ViPham!E:E, "11_Hoa_A", NhatKy_ViPham!F:F, B24, NhatKy_ViPham!C:C, "T7") - SUMIFS(NhatKy_ViPham!K:K, NhatKy_ViPham!E:E, "11_Hoa_A", NhatKy_ViPham!F:F, B24, NhatKy_ViPham!C:C, "T7")</f>
        <v>100</v>
      </c>
      <c r="Y24" s="6">
        <f>100 + SUMIFS(NhatKy_ViPham!J:J, NhatKy_ViPham!E:E, "11_Hoa_A", NhatKy_ViPham!F:F, B24, NhatKy_ViPham!C:C, "T8") - SUMIFS(NhatKy_ViPham!K:K, NhatKy_ViPham!E:E, "11_Hoa_A", NhatKy_ViPham!F:F, B24, NhatKy_ViPham!C:C, "T8")</f>
        <v>100</v>
      </c>
      <c r="Z24" s="6">
        <f>100 + SUMIFS(NhatKy_ViPham!J:J, NhatKy_ViPham!E:E, "11_Hoa_A", NhatKy_ViPham!F:F, B24, NhatKy_ViPham!C:C, "T9") - SUMIFS(NhatKy_ViPham!K:K, NhatKy_ViPham!E:E, "11_Hoa_A", NhatKy_ViPham!F:F, B24, NhatKy_ViPham!C:C, "T9")</f>
        <v>100</v>
      </c>
      <c r="AA24" s="6">
        <f>100 + SUMIFS(NhatKy_ViPham!J:J, NhatKy_ViPham!E:E, "11_Hoa_A", NhatKy_ViPham!F:F, B24, NhatKy_ViPham!C:C, "T10") - SUMIFS(NhatKy_ViPham!K:K, NhatKy_ViPham!E:E, "11_Hoa_A", NhatKy_ViPham!F:F, B24, NhatKy_ViPham!C:C, "T10")</f>
        <v>100</v>
      </c>
      <c r="AB24" s="6">
        <f>100 + SUMIFS(NhatKy_ViPham!J:J, NhatKy_ViPham!E:E, "11_Hoa_A", NhatKy_ViPham!F:F, B24, NhatKy_ViPham!C:C, "T11") - SUMIFS(NhatKy_ViPham!K:K, NhatKy_ViPham!E:E, "11_Hoa_A", NhatKy_ViPham!F:F, B24, NhatKy_ViPham!C:C, "T11")</f>
        <v>100</v>
      </c>
      <c r="AC24" s="6">
        <f>100 + SUMIFS(NhatKy_ViPham!J:J, NhatKy_ViPham!E:E, "11_Hoa_A", NhatKy_ViPham!F:F, B24, NhatKy_ViPham!C:C, "T12") - SUMIFS(NhatKy_ViPham!K:K, NhatKy_ViPham!E:E, "11_Hoa_A", NhatKy_ViPham!F:F, B24, NhatKy_ViPham!C:C, "T12")</f>
        <v>100</v>
      </c>
      <c r="AD24" s="6">
        <f>100 + SUMIFS(NhatKy_ViPham!J:J, NhatKy_ViPham!E:E, "11_Hoa_A", NhatKy_ViPham!F:F, B24, NhatKy_ViPham!C:C, "T13") - SUMIFS(NhatKy_ViPham!K:K, NhatKy_ViPham!E:E, "11_Hoa_A", NhatKy_ViPham!F:F, B24, NhatKy_ViPham!C:C, "T13")</f>
        <v>100</v>
      </c>
      <c r="AE24" s="6">
        <f>100 + SUMIFS(NhatKy_ViPham!J:J, NhatKy_ViPham!E:E, "11_Hoa_A", NhatKy_ViPham!F:F, B24, NhatKy_ViPham!C:C, "T14") - SUMIFS(NhatKy_ViPham!K:K, NhatKy_ViPham!E:E, "11_Hoa_A", NhatKy_ViPham!F:F, B24, NhatKy_ViPham!C:C, "T14")</f>
        <v>100</v>
      </c>
      <c r="AF24" s="6">
        <f>100 + SUMIFS(NhatKy_ViPham!J:J, NhatKy_ViPham!E:E, "11_Hoa_A", NhatKy_ViPham!F:F, B24, NhatKy_ViPham!C:C, "T15") - SUMIFS(NhatKy_ViPham!K:K, NhatKy_ViPham!E:E, "11_Hoa_A", NhatKy_ViPham!F:F, B24, NhatKy_ViPham!C:C, "T15")</f>
        <v>100</v>
      </c>
      <c r="AG24" s="6">
        <f>100 + SUMIFS(NhatKy_ViPham!J:J, NhatKy_ViPham!E:E, "11_Hoa_A", NhatKy_ViPham!F:F, B24, NhatKy_ViPham!C:C, "T16") - SUMIFS(NhatKy_ViPham!K:K, NhatKy_ViPham!E:E, "11_Hoa_A", NhatKy_ViPham!F:F, B24, NhatKy_ViPham!C:C, "T16")</f>
        <v>100</v>
      </c>
      <c r="AH24" s="6">
        <f>100 + SUMIFS(NhatKy_ViPham!J:J, NhatKy_ViPham!E:E, "11_Hoa_A", NhatKy_ViPham!F:F, B24, NhatKy_ViPham!C:C, "T17") - SUMIFS(NhatKy_ViPham!K:K, NhatKy_ViPham!E:E, "11_Hoa_A", NhatKy_ViPham!F:F, B24, NhatKy_ViPham!C:C, "T17")</f>
        <v>100</v>
      </c>
      <c r="AI24" s="6">
        <f>100 + SUMIFS(NhatKy_ViPham!J:J, NhatKy_ViPham!E:E, "11_Hoa_A", NhatKy_ViPham!F:F, B24, NhatKy_ViPham!C:C, "T18") - SUMIFS(NhatKy_ViPham!K:K, NhatKy_ViPham!E:E, "11_Hoa_A", NhatKy_ViPham!F:F, B24, NhatKy_ViPham!C:C, "T18")</f>
        <v>100</v>
      </c>
      <c r="AJ24" s="6">
        <f>100 + SUMIFS(NhatKy_ViPham!J:J, NhatKy_ViPham!E:E, "11_Hoa_A", NhatKy_ViPham!F:F, B24, NhatKy_ViPham!C:C, "T19") - SUMIFS(NhatKy_ViPham!K:K, NhatKy_ViPham!E:E, "11_Hoa_A", NhatKy_ViPham!F:F, B24, NhatKy_ViPham!C:C, "T19")</f>
        <v>100</v>
      </c>
      <c r="AK24" s="6">
        <f>100 + SUMIFS(NhatKy_ViPham!J:J, NhatKy_ViPham!E:E, "11_Hoa_A", NhatKy_ViPham!F:F, B24, NhatKy_ViPham!C:C, "T20") - SUMIFS(NhatKy_ViPham!K:K, NhatKy_ViPham!E:E, "11_Hoa_A", NhatKy_ViPham!F:F, B24, NhatKy_ViPham!C:C, "T20")</f>
        <v>100</v>
      </c>
      <c r="AL24" s="6">
        <f>100 + SUMIFS(NhatKy_ViPham!J:J, NhatKy_ViPham!E:E, "11_Hoa_A", NhatKy_ViPham!F:F, B24, NhatKy_ViPham!C:C, "T21") - SUMIFS(NhatKy_ViPham!K:K, NhatKy_ViPham!E:E, "11_Hoa_A", NhatKy_ViPham!F:F, B24, NhatKy_ViPham!C:C, "T21")</f>
        <v>100</v>
      </c>
      <c r="AM24" s="6">
        <f>100 + SUMIFS(NhatKy_ViPham!J:J, NhatKy_ViPham!E:E, "11_Hoa_A", NhatKy_ViPham!F:F, B24, NhatKy_ViPham!C:C, "T22") - SUMIFS(NhatKy_ViPham!K:K, NhatKy_ViPham!E:E, "11_Hoa_A", NhatKy_ViPham!F:F, B24, NhatKy_ViPham!C:C, "T22")</f>
        <v>100</v>
      </c>
      <c r="AN24" s="6">
        <f>100 + SUMIFS(NhatKy_ViPham!J:J, NhatKy_ViPham!E:E, "11_Hoa_A", NhatKy_ViPham!F:F, B24, NhatKy_ViPham!C:C, "T23") - SUMIFS(NhatKy_ViPham!K:K, NhatKy_ViPham!E:E, "11_Hoa_A", NhatKy_ViPham!F:F, B24, NhatKy_ViPham!C:C, "T23")</f>
        <v>100</v>
      </c>
      <c r="AO24" s="6">
        <f>100 + SUMIFS(NhatKy_ViPham!J:J, NhatKy_ViPham!E:E, "11_Hoa_A", NhatKy_ViPham!F:F, B24, NhatKy_ViPham!C:C, "T24") - SUMIFS(NhatKy_ViPham!K:K, NhatKy_ViPham!E:E, "11_Hoa_A", NhatKy_ViPham!F:F, B24, NhatKy_ViPham!C:C, "T24")</f>
        <v>100</v>
      </c>
      <c r="AP24" s="6">
        <f>100 + SUMIFS(NhatKy_ViPham!J:J, NhatKy_ViPham!E:E, "11_Hoa_A", NhatKy_ViPham!F:F, B24, NhatKy_ViPham!C:C, "T25") - SUMIFS(NhatKy_ViPham!K:K, NhatKy_ViPham!E:E, "11_Hoa_A", NhatKy_ViPham!F:F, B24, NhatKy_ViPham!C:C, "T25")</f>
        <v>100</v>
      </c>
      <c r="AQ24" s="6">
        <f>100 + SUMIFS(NhatKy_ViPham!J:J, NhatKy_ViPham!E:E, "11_Hoa_A", NhatKy_ViPham!F:F, B24, NhatKy_ViPham!C:C, "T26") - SUMIFS(NhatKy_ViPham!K:K, NhatKy_ViPham!E:E, "11_Hoa_A", NhatKy_ViPham!F:F, B24, NhatKy_ViPham!C:C, "T26")</f>
        <v>100</v>
      </c>
      <c r="AR24" s="6">
        <f>100 + SUMIFS(NhatKy_ViPham!J:J, NhatKy_ViPham!E:E, "11_Hoa_A", NhatKy_ViPham!F:F, B24, NhatKy_ViPham!C:C, "T27") - SUMIFS(NhatKy_ViPham!K:K, NhatKy_ViPham!E:E, "11_Hoa_A", NhatKy_ViPham!F:F, B24, NhatKy_ViPham!C:C, "T27")</f>
        <v>100</v>
      </c>
      <c r="AS24" s="6">
        <f>100 + SUMIFS(NhatKy_ViPham!J:J, NhatKy_ViPham!E:E, "11_Hoa_A", NhatKy_ViPham!F:F, B24, NhatKy_ViPham!C:C, "T28") - SUMIFS(NhatKy_ViPham!K:K, NhatKy_ViPham!E:E, "11_Hoa_A", NhatKy_ViPham!F:F, B24, NhatKy_ViPham!C:C, "T28")</f>
        <v>100</v>
      </c>
      <c r="AT24" s="6">
        <f>100 + SUMIFS(NhatKy_ViPham!J:J, NhatKy_ViPham!E:E, "11_Hoa_A", NhatKy_ViPham!F:F, B24, NhatKy_ViPham!C:C, "T29") - SUMIFS(NhatKy_ViPham!K:K, NhatKy_ViPham!E:E, "11_Hoa_A", NhatKy_ViPham!F:F, B24, NhatKy_ViPham!C:C, "T29")</f>
        <v>100</v>
      </c>
      <c r="AU24" s="6">
        <f>100 + SUMIFS(NhatKy_ViPham!J:J, NhatKy_ViPham!E:E, "11_Hoa_A", NhatKy_ViPham!F:F, B24, NhatKy_ViPham!C:C, "T30") - SUMIFS(NhatKy_ViPham!K:K, NhatKy_ViPham!E:E, "11_Hoa_A", NhatKy_ViPham!F:F, B24, NhatKy_ViPham!C:C, "T30")</f>
        <v>100</v>
      </c>
      <c r="AV24" s="6">
        <f>100 + SUMIFS(NhatKy_ViPham!J:J, NhatKy_ViPham!E:E, "11_Hoa_A", NhatKy_ViPham!F:F, B24, NhatKy_ViPham!C:C, "T31") - SUMIFS(NhatKy_ViPham!K:K, NhatKy_ViPham!E:E, "11_Hoa_A", NhatKy_ViPham!F:F, B24, NhatKy_ViPham!C:C, "T31")</f>
        <v>100</v>
      </c>
      <c r="AW24" s="6">
        <f>100 + SUMIFS(NhatKy_ViPham!J:J, NhatKy_ViPham!E:E, "11_Hoa_A", NhatKy_ViPham!F:F, B24, NhatKy_ViPham!C:C, "T32") - SUMIFS(NhatKy_ViPham!K:K, NhatKy_ViPham!E:E, "11_Hoa_A", NhatKy_ViPham!F:F, B24, NhatKy_ViPham!C:C, "T32")</f>
        <v>100</v>
      </c>
      <c r="AX24" s="6">
        <f>100 + SUMIFS(NhatKy_ViPham!J:J, NhatKy_ViPham!E:E, "11_Hoa_A", NhatKy_ViPham!F:F, B24, NhatKy_ViPham!C:C, "T33") - SUMIFS(NhatKy_ViPham!K:K, NhatKy_ViPham!E:E, "11_Hoa_A", NhatKy_ViPham!F:F, B24, NhatKy_ViPham!C:C, "T33")</f>
        <v>100</v>
      </c>
      <c r="AY24" s="6">
        <f>100 + SUMIFS(NhatKy_ViPham!J:J, NhatKy_ViPham!E:E, "11_Hoa_A", NhatKy_ViPham!F:F, B24, NhatKy_ViPham!C:C, "T34") - SUMIFS(NhatKy_ViPham!K:K, NhatKy_ViPham!E:E, "11_Hoa_A", NhatKy_ViPham!F:F, B24, NhatKy_ViPham!C:C, "T34")</f>
        <v>100</v>
      </c>
      <c r="AZ24" s="6">
        <f>100 + SUMIFS(NhatKy_ViPham!J:J, NhatKy_ViPham!E:E, "11_Hoa_A", NhatKy_ViPham!F:F, B24, NhatKy_ViPham!C:C, "T35") - SUMIFS(NhatKy_ViPham!K:K, NhatKy_ViPham!E:E, "11_Hoa_A", NhatKy_ViPham!F:F, B24, NhatKy_ViPham!C:C, "T35")</f>
        <v>100</v>
      </c>
      <c r="BA24" s="12">
        <f t="shared" si="0"/>
        <v>100</v>
      </c>
      <c r="BB24" s="11" t="s">
        <v>430</v>
      </c>
      <c r="BC24" s="16" t="str">
        <f t="shared" si="1"/>
        <v>Tốt</v>
      </c>
      <c r="BD24" s="15" t="str">
        <f t="shared" si="2"/>
        <v>🟢 BÌNH THƯỜNG</v>
      </c>
    </row>
    <row r="25" spans="1:56" x14ac:dyDescent="0.25">
      <c r="A25" s="4">
        <v>17</v>
      </c>
      <c r="B25" s="10" t="s">
        <v>1661</v>
      </c>
      <c r="C25" s="4" t="s">
        <v>1620</v>
      </c>
      <c r="D25" s="4" t="s">
        <v>435</v>
      </c>
      <c r="E25" s="11" t="s">
        <v>430</v>
      </c>
      <c r="F25" s="7">
        <f>SUMIFS(NhatKy_ViPham!K:K, NhatKy_ViPham!E:E, "11_Hoa_A", NhatKy_ViPham!F:F, B25, NhatKy_ViPham!H:H, "L01")</f>
        <v>0</v>
      </c>
      <c r="G25" s="7">
        <f>SUMIFS(NhatKy_ViPham!K:K, NhatKy_ViPham!E:E, "11_Hoa_A", NhatKy_ViPham!F:F, B25, NhatKy_ViPham!H:H, "L02")</f>
        <v>0</v>
      </c>
      <c r="H25" s="7">
        <f>SUMIFS(NhatKy_ViPham!K:K, NhatKy_ViPham!E:E, "11_Hoa_A", NhatKy_ViPham!F:F, B25, NhatKy_ViPham!H:H, "L03")</f>
        <v>0</v>
      </c>
      <c r="I25" s="7">
        <f>SUMIFS(NhatKy_ViPham!K:K, NhatKy_ViPham!E:E, "11_Hoa_A", NhatKy_ViPham!F:F, B25, NhatKy_ViPham!H:H, "L04")</f>
        <v>0</v>
      </c>
      <c r="J25" s="7">
        <f>SUMIFS(NhatKy_ViPham!K:K, NhatKy_ViPham!E:E, "11_Hoa_A", NhatKy_ViPham!F:F, B25, NhatKy_ViPham!H:H, "L05")</f>
        <v>0</v>
      </c>
      <c r="K25" s="7">
        <f>SUMIFS(NhatKy_ViPham!K:K, NhatKy_ViPham!E:E, "11_Hoa_A", NhatKy_ViPham!F:F, B25, NhatKy_ViPham!H:H, "L06")</f>
        <v>0</v>
      </c>
      <c r="L25" s="7">
        <f>SUMIFS(NhatKy_ViPham!K:K, NhatKy_ViPham!E:E, "11_Hoa_A", NhatKy_ViPham!F:F, B25, NhatKy_ViPham!H:H, "L07")</f>
        <v>0</v>
      </c>
      <c r="M25" s="7">
        <f>SUMIFS(NhatKy_ViPham!K:K, NhatKy_ViPham!E:E, "11_Hoa_A", NhatKy_ViPham!F:F, B25, NhatKy_ViPham!H:H, "L08")</f>
        <v>0</v>
      </c>
      <c r="N25" s="7">
        <f>SUMIFS(NhatKy_ViPham!K:K, NhatKy_ViPham!E:E, "11_Hoa_A", NhatKy_ViPham!F:F, B25, NhatKy_ViPham!H:H, "L09")</f>
        <v>0</v>
      </c>
      <c r="O25" s="7">
        <f>SUMIFS(NhatKy_ViPham!K:K, NhatKy_ViPham!E:E, "11_Hoa_A", NhatKy_ViPham!F:F, B25, NhatKy_ViPham!H:H, "L10")</f>
        <v>0</v>
      </c>
      <c r="P25" s="12">
        <f>SUMIFS(NhatKy_ViPham!J:J, NhatKy_ViPham!E:E, "11_Hoa_A", NhatKy_ViPham!F:F, B25)</f>
        <v>0</v>
      </c>
      <c r="Q25" s="13">
        <f>SUMIFS(NhatKy_ViPham!K:K, NhatKy_ViPham!E:E, "11_Hoa_A", NhatKy_ViPham!F:F, B25)</f>
        <v>0</v>
      </c>
      <c r="R25" s="7">
        <f>100 + SUMIFS(NhatKy_ViPham!J:J, NhatKy_ViPham!E:E, "11_Hoa_A", NhatKy_ViPham!F:F, B25, NhatKy_ViPham!C:C, "T1") - SUMIFS(NhatKy_ViPham!K:K, NhatKy_ViPham!E:E, "11_Hoa_A", NhatKy_ViPham!F:F, B25, NhatKy_ViPham!C:C, "T1")</f>
        <v>100</v>
      </c>
      <c r="S25" s="7">
        <f>100 + SUMIFS(NhatKy_ViPham!J:J, NhatKy_ViPham!E:E, "11_Hoa_A", NhatKy_ViPham!F:F, B25, NhatKy_ViPham!C:C, "T2") - SUMIFS(NhatKy_ViPham!K:K, NhatKy_ViPham!E:E, "11_Hoa_A", NhatKy_ViPham!F:F, B25, NhatKy_ViPham!C:C, "T2")</f>
        <v>100</v>
      </c>
      <c r="T25" s="7">
        <f>100 + SUMIFS(NhatKy_ViPham!J:J, NhatKy_ViPham!E:E, "11_Hoa_A", NhatKy_ViPham!F:F, B25, NhatKy_ViPham!C:C, "T3") - SUMIFS(NhatKy_ViPham!K:K, NhatKy_ViPham!E:E, "11_Hoa_A", NhatKy_ViPham!F:F, B25, NhatKy_ViPham!C:C, "T3")</f>
        <v>100</v>
      </c>
      <c r="U25" s="7">
        <f>100 + SUMIFS(NhatKy_ViPham!J:J, NhatKy_ViPham!E:E, "11_Hoa_A", NhatKy_ViPham!F:F, B25, NhatKy_ViPham!C:C, "T4") - SUMIFS(NhatKy_ViPham!K:K, NhatKy_ViPham!E:E, "11_Hoa_A", NhatKy_ViPham!F:F, B25, NhatKy_ViPham!C:C, "T4")</f>
        <v>100</v>
      </c>
      <c r="V25" s="7">
        <f>100 + SUMIFS(NhatKy_ViPham!J:J, NhatKy_ViPham!E:E, "11_Hoa_A", NhatKy_ViPham!F:F, B25, NhatKy_ViPham!C:C, "T5") - SUMIFS(NhatKy_ViPham!K:K, NhatKy_ViPham!E:E, "11_Hoa_A", NhatKy_ViPham!F:F, B25, NhatKy_ViPham!C:C, "T5")</f>
        <v>100</v>
      </c>
      <c r="W25" s="7">
        <f>100 + SUMIFS(NhatKy_ViPham!J:J, NhatKy_ViPham!E:E, "11_Hoa_A", NhatKy_ViPham!F:F, B25, NhatKy_ViPham!C:C, "T6") - SUMIFS(NhatKy_ViPham!K:K, NhatKy_ViPham!E:E, "11_Hoa_A", NhatKy_ViPham!F:F, B25, NhatKy_ViPham!C:C, "T6")</f>
        <v>100</v>
      </c>
      <c r="X25" s="7">
        <f>100 + SUMIFS(NhatKy_ViPham!J:J, NhatKy_ViPham!E:E, "11_Hoa_A", NhatKy_ViPham!F:F, B25, NhatKy_ViPham!C:C, "T7") - SUMIFS(NhatKy_ViPham!K:K, NhatKy_ViPham!E:E, "11_Hoa_A", NhatKy_ViPham!F:F, B25, NhatKy_ViPham!C:C, "T7")</f>
        <v>100</v>
      </c>
      <c r="Y25" s="7">
        <f>100 + SUMIFS(NhatKy_ViPham!J:J, NhatKy_ViPham!E:E, "11_Hoa_A", NhatKy_ViPham!F:F, B25, NhatKy_ViPham!C:C, "T8") - SUMIFS(NhatKy_ViPham!K:K, NhatKy_ViPham!E:E, "11_Hoa_A", NhatKy_ViPham!F:F, B25, NhatKy_ViPham!C:C, "T8")</f>
        <v>100</v>
      </c>
      <c r="Z25" s="7">
        <f>100 + SUMIFS(NhatKy_ViPham!J:J, NhatKy_ViPham!E:E, "11_Hoa_A", NhatKy_ViPham!F:F, B25, NhatKy_ViPham!C:C, "T9") - SUMIFS(NhatKy_ViPham!K:K, NhatKy_ViPham!E:E, "11_Hoa_A", NhatKy_ViPham!F:F, B25, NhatKy_ViPham!C:C, "T9")</f>
        <v>100</v>
      </c>
      <c r="AA25" s="7">
        <f>100 + SUMIFS(NhatKy_ViPham!J:J, NhatKy_ViPham!E:E, "11_Hoa_A", NhatKy_ViPham!F:F, B25, NhatKy_ViPham!C:C, "T10") - SUMIFS(NhatKy_ViPham!K:K, NhatKy_ViPham!E:E, "11_Hoa_A", NhatKy_ViPham!F:F, B25, NhatKy_ViPham!C:C, "T10")</f>
        <v>100</v>
      </c>
      <c r="AB25" s="7">
        <f>100 + SUMIFS(NhatKy_ViPham!J:J, NhatKy_ViPham!E:E, "11_Hoa_A", NhatKy_ViPham!F:F, B25, NhatKy_ViPham!C:C, "T11") - SUMIFS(NhatKy_ViPham!K:K, NhatKy_ViPham!E:E, "11_Hoa_A", NhatKy_ViPham!F:F, B25, NhatKy_ViPham!C:C, "T11")</f>
        <v>100</v>
      </c>
      <c r="AC25" s="7">
        <f>100 + SUMIFS(NhatKy_ViPham!J:J, NhatKy_ViPham!E:E, "11_Hoa_A", NhatKy_ViPham!F:F, B25, NhatKy_ViPham!C:C, "T12") - SUMIFS(NhatKy_ViPham!K:K, NhatKy_ViPham!E:E, "11_Hoa_A", NhatKy_ViPham!F:F, B25, NhatKy_ViPham!C:C, "T12")</f>
        <v>100</v>
      </c>
      <c r="AD25" s="7">
        <f>100 + SUMIFS(NhatKy_ViPham!J:J, NhatKy_ViPham!E:E, "11_Hoa_A", NhatKy_ViPham!F:F, B25, NhatKy_ViPham!C:C, "T13") - SUMIFS(NhatKy_ViPham!K:K, NhatKy_ViPham!E:E, "11_Hoa_A", NhatKy_ViPham!F:F, B25, NhatKy_ViPham!C:C, "T13")</f>
        <v>100</v>
      </c>
      <c r="AE25" s="7">
        <f>100 + SUMIFS(NhatKy_ViPham!J:J, NhatKy_ViPham!E:E, "11_Hoa_A", NhatKy_ViPham!F:F, B25, NhatKy_ViPham!C:C, "T14") - SUMIFS(NhatKy_ViPham!K:K, NhatKy_ViPham!E:E, "11_Hoa_A", NhatKy_ViPham!F:F, B25, NhatKy_ViPham!C:C, "T14")</f>
        <v>100</v>
      </c>
      <c r="AF25" s="7">
        <f>100 + SUMIFS(NhatKy_ViPham!J:J, NhatKy_ViPham!E:E, "11_Hoa_A", NhatKy_ViPham!F:F, B25, NhatKy_ViPham!C:C, "T15") - SUMIFS(NhatKy_ViPham!K:K, NhatKy_ViPham!E:E, "11_Hoa_A", NhatKy_ViPham!F:F, B25, NhatKy_ViPham!C:C, "T15")</f>
        <v>100</v>
      </c>
      <c r="AG25" s="7">
        <f>100 + SUMIFS(NhatKy_ViPham!J:J, NhatKy_ViPham!E:E, "11_Hoa_A", NhatKy_ViPham!F:F, B25, NhatKy_ViPham!C:C, "T16") - SUMIFS(NhatKy_ViPham!K:K, NhatKy_ViPham!E:E, "11_Hoa_A", NhatKy_ViPham!F:F, B25, NhatKy_ViPham!C:C, "T16")</f>
        <v>100</v>
      </c>
      <c r="AH25" s="7">
        <f>100 + SUMIFS(NhatKy_ViPham!J:J, NhatKy_ViPham!E:E, "11_Hoa_A", NhatKy_ViPham!F:F, B25, NhatKy_ViPham!C:C, "T17") - SUMIFS(NhatKy_ViPham!K:K, NhatKy_ViPham!E:E, "11_Hoa_A", NhatKy_ViPham!F:F, B25, NhatKy_ViPham!C:C, "T17")</f>
        <v>100</v>
      </c>
      <c r="AI25" s="7">
        <f>100 + SUMIFS(NhatKy_ViPham!J:J, NhatKy_ViPham!E:E, "11_Hoa_A", NhatKy_ViPham!F:F, B25, NhatKy_ViPham!C:C, "T18") - SUMIFS(NhatKy_ViPham!K:K, NhatKy_ViPham!E:E, "11_Hoa_A", NhatKy_ViPham!F:F, B25, NhatKy_ViPham!C:C, "T18")</f>
        <v>100</v>
      </c>
      <c r="AJ25" s="7">
        <f>100 + SUMIFS(NhatKy_ViPham!J:J, NhatKy_ViPham!E:E, "11_Hoa_A", NhatKy_ViPham!F:F, B25, NhatKy_ViPham!C:C, "T19") - SUMIFS(NhatKy_ViPham!K:K, NhatKy_ViPham!E:E, "11_Hoa_A", NhatKy_ViPham!F:F, B25, NhatKy_ViPham!C:C, "T19")</f>
        <v>100</v>
      </c>
      <c r="AK25" s="7">
        <f>100 + SUMIFS(NhatKy_ViPham!J:J, NhatKy_ViPham!E:E, "11_Hoa_A", NhatKy_ViPham!F:F, B25, NhatKy_ViPham!C:C, "T20") - SUMIFS(NhatKy_ViPham!K:K, NhatKy_ViPham!E:E, "11_Hoa_A", NhatKy_ViPham!F:F, B25, NhatKy_ViPham!C:C, "T20")</f>
        <v>100</v>
      </c>
      <c r="AL25" s="7">
        <f>100 + SUMIFS(NhatKy_ViPham!J:J, NhatKy_ViPham!E:E, "11_Hoa_A", NhatKy_ViPham!F:F, B25, NhatKy_ViPham!C:C, "T21") - SUMIFS(NhatKy_ViPham!K:K, NhatKy_ViPham!E:E, "11_Hoa_A", NhatKy_ViPham!F:F, B25, NhatKy_ViPham!C:C, "T21")</f>
        <v>100</v>
      </c>
      <c r="AM25" s="7">
        <f>100 + SUMIFS(NhatKy_ViPham!J:J, NhatKy_ViPham!E:E, "11_Hoa_A", NhatKy_ViPham!F:F, B25, NhatKy_ViPham!C:C, "T22") - SUMIFS(NhatKy_ViPham!K:K, NhatKy_ViPham!E:E, "11_Hoa_A", NhatKy_ViPham!F:F, B25, NhatKy_ViPham!C:C, "T22")</f>
        <v>100</v>
      </c>
      <c r="AN25" s="7">
        <f>100 + SUMIFS(NhatKy_ViPham!J:J, NhatKy_ViPham!E:E, "11_Hoa_A", NhatKy_ViPham!F:F, B25, NhatKy_ViPham!C:C, "T23") - SUMIFS(NhatKy_ViPham!K:K, NhatKy_ViPham!E:E, "11_Hoa_A", NhatKy_ViPham!F:F, B25, NhatKy_ViPham!C:C, "T23")</f>
        <v>100</v>
      </c>
      <c r="AO25" s="7">
        <f>100 + SUMIFS(NhatKy_ViPham!J:J, NhatKy_ViPham!E:E, "11_Hoa_A", NhatKy_ViPham!F:F, B25, NhatKy_ViPham!C:C, "T24") - SUMIFS(NhatKy_ViPham!K:K, NhatKy_ViPham!E:E, "11_Hoa_A", NhatKy_ViPham!F:F, B25, NhatKy_ViPham!C:C, "T24")</f>
        <v>100</v>
      </c>
      <c r="AP25" s="7">
        <f>100 + SUMIFS(NhatKy_ViPham!J:J, NhatKy_ViPham!E:E, "11_Hoa_A", NhatKy_ViPham!F:F, B25, NhatKy_ViPham!C:C, "T25") - SUMIFS(NhatKy_ViPham!K:K, NhatKy_ViPham!E:E, "11_Hoa_A", NhatKy_ViPham!F:F, B25, NhatKy_ViPham!C:C, "T25")</f>
        <v>100</v>
      </c>
      <c r="AQ25" s="7">
        <f>100 + SUMIFS(NhatKy_ViPham!J:J, NhatKy_ViPham!E:E, "11_Hoa_A", NhatKy_ViPham!F:F, B25, NhatKy_ViPham!C:C, "T26") - SUMIFS(NhatKy_ViPham!K:K, NhatKy_ViPham!E:E, "11_Hoa_A", NhatKy_ViPham!F:F, B25, NhatKy_ViPham!C:C, "T26")</f>
        <v>100</v>
      </c>
      <c r="AR25" s="7">
        <f>100 + SUMIFS(NhatKy_ViPham!J:J, NhatKy_ViPham!E:E, "11_Hoa_A", NhatKy_ViPham!F:F, B25, NhatKy_ViPham!C:C, "T27") - SUMIFS(NhatKy_ViPham!K:K, NhatKy_ViPham!E:E, "11_Hoa_A", NhatKy_ViPham!F:F, B25, NhatKy_ViPham!C:C, "T27")</f>
        <v>100</v>
      </c>
      <c r="AS25" s="7">
        <f>100 + SUMIFS(NhatKy_ViPham!J:J, NhatKy_ViPham!E:E, "11_Hoa_A", NhatKy_ViPham!F:F, B25, NhatKy_ViPham!C:C, "T28") - SUMIFS(NhatKy_ViPham!K:K, NhatKy_ViPham!E:E, "11_Hoa_A", NhatKy_ViPham!F:F, B25, NhatKy_ViPham!C:C, "T28")</f>
        <v>100</v>
      </c>
      <c r="AT25" s="7">
        <f>100 + SUMIFS(NhatKy_ViPham!J:J, NhatKy_ViPham!E:E, "11_Hoa_A", NhatKy_ViPham!F:F, B25, NhatKy_ViPham!C:C, "T29") - SUMIFS(NhatKy_ViPham!K:K, NhatKy_ViPham!E:E, "11_Hoa_A", NhatKy_ViPham!F:F, B25, NhatKy_ViPham!C:C, "T29")</f>
        <v>100</v>
      </c>
      <c r="AU25" s="7">
        <f>100 + SUMIFS(NhatKy_ViPham!J:J, NhatKy_ViPham!E:E, "11_Hoa_A", NhatKy_ViPham!F:F, B25, NhatKy_ViPham!C:C, "T30") - SUMIFS(NhatKy_ViPham!K:K, NhatKy_ViPham!E:E, "11_Hoa_A", NhatKy_ViPham!F:F, B25, NhatKy_ViPham!C:C, "T30")</f>
        <v>100</v>
      </c>
      <c r="AV25" s="7">
        <f>100 + SUMIFS(NhatKy_ViPham!J:J, NhatKy_ViPham!E:E, "11_Hoa_A", NhatKy_ViPham!F:F, B25, NhatKy_ViPham!C:C, "T31") - SUMIFS(NhatKy_ViPham!K:K, NhatKy_ViPham!E:E, "11_Hoa_A", NhatKy_ViPham!F:F, B25, NhatKy_ViPham!C:C, "T31")</f>
        <v>100</v>
      </c>
      <c r="AW25" s="7">
        <f>100 + SUMIFS(NhatKy_ViPham!J:J, NhatKy_ViPham!E:E, "11_Hoa_A", NhatKy_ViPham!F:F, B25, NhatKy_ViPham!C:C, "T32") - SUMIFS(NhatKy_ViPham!K:K, NhatKy_ViPham!E:E, "11_Hoa_A", NhatKy_ViPham!F:F, B25, NhatKy_ViPham!C:C, "T32")</f>
        <v>100</v>
      </c>
      <c r="AX25" s="7">
        <f>100 + SUMIFS(NhatKy_ViPham!J:J, NhatKy_ViPham!E:E, "11_Hoa_A", NhatKy_ViPham!F:F, B25, NhatKy_ViPham!C:C, "T33") - SUMIFS(NhatKy_ViPham!K:K, NhatKy_ViPham!E:E, "11_Hoa_A", NhatKy_ViPham!F:F, B25, NhatKy_ViPham!C:C, "T33")</f>
        <v>100</v>
      </c>
      <c r="AY25" s="7">
        <f>100 + SUMIFS(NhatKy_ViPham!J:J, NhatKy_ViPham!E:E, "11_Hoa_A", NhatKy_ViPham!F:F, B25, NhatKy_ViPham!C:C, "T34") - SUMIFS(NhatKy_ViPham!K:K, NhatKy_ViPham!E:E, "11_Hoa_A", NhatKy_ViPham!F:F, B25, NhatKy_ViPham!C:C, "T34")</f>
        <v>100</v>
      </c>
      <c r="AZ25" s="7">
        <f>100 + SUMIFS(NhatKy_ViPham!J:J, NhatKy_ViPham!E:E, "11_Hoa_A", NhatKy_ViPham!F:F, B25, NhatKy_ViPham!C:C, "T35") - SUMIFS(NhatKy_ViPham!K:K, NhatKy_ViPham!E:E, "11_Hoa_A", NhatKy_ViPham!F:F, B25, NhatKy_ViPham!C:C, "T35")</f>
        <v>100</v>
      </c>
      <c r="BA25" s="12">
        <f t="shared" si="0"/>
        <v>100</v>
      </c>
      <c r="BB25" s="11" t="s">
        <v>430</v>
      </c>
      <c r="BC25" s="14" t="str">
        <f t="shared" si="1"/>
        <v>Tốt</v>
      </c>
      <c r="BD25" s="10" t="str">
        <f t="shared" si="2"/>
        <v>🟢 BÌNH THƯỜNG</v>
      </c>
    </row>
    <row r="26" spans="1:56" x14ac:dyDescent="0.25">
      <c r="A26" s="5">
        <v>18</v>
      </c>
      <c r="B26" s="15" t="s">
        <v>1662</v>
      </c>
      <c r="C26" s="5" t="s">
        <v>1481</v>
      </c>
      <c r="D26" s="5" t="s">
        <v>435</v>
      </c>
      <c r="E26" s="11" t="s">
        <v>430</v>
      </c>
      <c r="F26" s="6">
        <f>SUMIFS(NhatKy_ViPham!K:K, NhatKy_ViPham!E:E, "11_Hoa_A", NhatKy_ViPham!F:F, B26, NhatKy_ViPham!H:H, "L01")</f>
        <v>0</v>
      </c>
      <c r="G26" s="6">
        <f>SUMIFS(NhatKy_ViPham!K:K, NhatKy_ViPham!E:E, "11_Hoa_A", NhatKy_ViPham!F:F, B26, NhatKy_ViPham!H:H, "L02")</f>
        <v>0</v>
      </c>
      <c r="H26" s="6">
        <f>SUMIFS(NhatKy_ViPham!K:K, NhatKy_ViPham!E:E, "11_Hoa_A", NhatKy_ViPham!F:F, B26, NhatKy_ViPham!H:H, "L03")</f>
        <v>0</v>
      </c>
      <c r="I26" s="6">
        <f>SUMIFS(NhatKy_ViPham!K:K, NhatKy_ViPham!E:E, "11_Hoa_A", NhatKy_ViPham!F:F, B26, NhatKy_ViPham!H:H, "L04")</f>
        <v>0</v>
      </c>
      <c r="J26" s="6">
        <f>SUMIFS(NhatKy_ViPham!K:K, NhatKy_ViPham!E:E, "11_Hoa_A", NhatKy_ViPham!F:F, B26, NhatKy_ViPham!H:H, "L05")</f>
        <v>0</v>
      </c>
      <c r="K26" s="6">
        <f>SUMIFS(NhatKy_ViPham!K:K, NhatKy_ViPham!E:E, "11_Hoa_A", NhatKy_ViPham!F:F, B26, NhatKy_ViPham!H:H, "L06")</f>
        <v>0</v>
      </c>
      <c r="L26" s="6">
        <f>SUMIFS(NhatKy_ViPham!K:K, NhatKy_ViPham!E:E, "11_Hoa_A", NhatKy_ViPham!F:F, B26, NhatKy_ViPham!H:H, "L07")</f>
        <v>0</v>
      </c>
      <c r="M26" s="6">
        <f>SUMIFS(NhatKy_ViPham!K:K, NhatKy_ViPham!E:E, "11_Hoa_A", NhatKy_ViPham!F:F, B26, NhatKy_ViPham!H:H, "L08")</f>
        <v>0</v>
      </c>
      <c r="N26" s="6">
        <f>SUMIFS(NhatKy_ViPham!K:K, NhatKy_ViPham!E:E, "11_Hoa_A", NhatKy_ViPham!F:F, B26, NhatKy_ViPham!H:H, "L09")</f>
        <v>0</v>
      </c>
      <c r="O26" s="6">
        <f>SUMIFS(NhatKy_ViPham!K:K, NhatKy_ViPham!E:E, "11_Hoa_A", NhatKy_ViPham!F:F, B26, NhatKy_ViPham!H:H, "L10")</f>
        <v>0</v>
      </c>
      <c r="P26" s="12">
        <f>SUMIFS(NhatKy_ViPham!J:J, NhatKy_ViPham!E:E, "11_Hoa_A", NhatKy_ViPham!F:F, B26)</f>
        <v>0</v>
      </c>
      <c r="Q26" s="13">
        <f>SUMIFS(NhatKy_ViPham!K:K, NhatKy_ViPham!E:E, "11_Hoa_A", NhatKy_ViPham!F:F, B26)</f>
        <v>0</v>
      </c>
      <c r="R26" s="6">
        <f>100 + SUMIFS(NhatKy_ViPham!J:J, NhatKy_ViPham!E:E, "11_Hoa_A", NhatKy_ViPham!F:F, B26, NhatKy_ViPham!C:C, "T1") - SUMIFS(NhatKy_ViPham!K:K, NhatKy_ViPham!E:E, "11_Hoa_A", NhatKy_ViPham!F:F, B26, NhatKy_ViPham!C:C, "T1")</f>
        <v>100</v>
      </c>
      <c r="S26" s="6">
        <f>100 + SUMIFS(NhatKy_ViPham!J:J, NhatKy_ViPham!E:E, "11_Hoa_A", NhatKy_ViPham!F:F, B26, NhatKy_ViPham!C:C, "T2") - SUMIFS(NhatKy_ViPham!K:K, NhatKy_ViPham!E:E, "11_Hoa_A", NhatKy_ViPham!F:F, B26, NhatKy_ViPham!C:C, "T2")</f>
        <v>100</v>
      </c>
      <c r="T26" s="6">
        <f>100 + SUMIFS(NhatKy_ViPham!J:J, NhatKy_ViPham!E:E, "11_Hoa_A", NhatKy_ViPham!F:F, B26, NhatKy_ViPham!C:C, "T3") - SUMIFS(NhatKy_ViPham!K:K, NhatKy_ViPham!E:E, "11_Hoa_A", NhatKy_ViPham!F:F, B26, NhatKy_ViPham!C:C, "T3")</f>
        <v>100</v>
      </c>
      <c r="U26" s="6">
        <f>100 + SUMIFS(NhatKy_ViPham!J:J, NhatKy_ViPham!E:E, "11_Hoa_A", NhatKy_ViPham!F:F, B26, NhatKy_ViPham!C:C, "T4") - SUMIFS(NhatKy_ViPham!K:K, NhatKy_ViPham!E:E, "11_Hoa_A", NhatKy_ViPham!F:F, B26, NhatKy_ViPham!C:C, "T4")</f>
        <v>100</v>
      </c>
      <c r="V26" s="6">
        <f>100 + SUMIFS(NhatKy_ViPham!J:J, NhatKy_ViPham!E:E, "11_Hoa_A", NhatKy_ViPham!F:F, B26, NhatKy_ViPham!C:C, "T5") - SUMIFS(NhatKy_ViPham!K:K, NhatKy_ViPham!E:E, "11_Hoa_A", NhatKy_ViPham!F:F, B26, NhatKy_ViPham!C:C, "T5")</f>
        <v>100</v>
      </c>
      <c r="W26" s="6">
        <f>100 + SUMIFS(NhatKy_ViPham!J:J, NhatKy_ViPham!E:E, "11_Hoa_A", NhatKy_ViPham!F:F, B26, NhatKy_ViPham!C:C, "T6") - SUMIFS(NhatKy_ViPham!K:K, NhatKy_ViPham!E:E, "11_Hoa_A", NhatKy_ViPham!F:F, B26, NhatKy_ViPham!C:C, "T6")</f>
        <v>100</v>
      </c>
      <c r="X26" s="6">
        <f>100 + SUMIFS(NhatKy_ViPham!J:J, NhatKy_ViPham!E:E, "11_Hoa_A", NhatKy_ViPham!F:F, B26, NhatKy_ViPham!C:C, "T7") - SUMIFS(NhatKy_ViPham!K:K, NhatKy_ViPham!E:E, "11_Hoa_A", NhatKy_ViPham!F:F, B26, NhatKy_ViPham!C:C, "T7")</f>
        <v>100</v>
      </c>
      <c r="Y26" s="6">
        <f>100 + SUMIFS(NhatKy_ViPham!J:J, NhatKy_ViPham!E:E, "11_Hoa_A", NhatKy_ViPham!F:F, B26, NhatKy_ViPham!C:C, "T8") - SUMIFS(NhatKy_ViPham!K:K, NhatKy_ViPham!E:E, "11_Hoa_A", NhatKy_ViPham!F:F, B26, NhatKy_ViPham!C:C, "T8")</f>
        <v>100</v>
      </c>
      <c r="Z26" s="6">
        <f>100 + SUMIFS(NhatKy_ViPham!J:J, NhatKy_ViPham!E:E, "11_Hoa_A", NhatKy_ViPham!F:F, B26, NhatKy_ViPham!C:C, "T9") - SUMIFS(NhatKy_ViPham!K:K, NhatKy_ViPham!E:E, "11_Hoa_A", NhatKy_ViPham!F:F, B26, NhatKy_ViPham!C:C, "T9")</f>
        <v>100</v>
      </c>
      <c r="AA26" s="6">
        <f>100 + SUMIFS(NhatKy_ViPham!J:J, NhatKy_ViPham!E:E, "11_Hoa_A", NhatKy_ViPham!F:F, B26, NhatKy_ViPham!C:C, "T10") - SUMIFS(NhatKy_ViPham!K:K, NhatKy_ViPham!E:E, "11_Hoa_A", NhatKy_ViPham!F:F, B26, NhatKy_ViPham!C:C, "T10")</f>
        <v>100</v>
      </c>
      <c r="AB26" s="6">
        <f>100 + SUMIFS(NhatKy_ViPham!J:J, NhatKy_ViPham!E:E, "11_Hoa_A", NhatKy_ViPham!F:F, B26, NhatKy_ViPham!C:C, "T11") - SUMIFS(NhatKy_ViPham!K:K, NhatKy_ViPham!E:E, "11_Hoa_A", NhatKy_ViPham!F:F, B26, NhatKy_ViPham!C:C, "T11")</f>
        <v>100</v>
      </c>
      <c r="AC26" s="6">
        <f>100 + SUMIFS(NhatKy_ViPham!J:J, NhatKy_ViPham!E:E, "11_Hoa_A", NhatKy_ViPham!F:F, B26, NhatKy_ViPham!C:C, "T12") - SUMIFS(NhatKy_ViPham!K:K, NhatKy_ViPham!E:E, "11_Hoa_A", NhatKy_ViPham!F:F, B26, NhatKy_ViPham!C:C, "T12")</f>
        <v>100</v>
      </c>
      <c r="AD26" s="6">
        <f>100 + SUMIFS(NhatKy_ViPham!J:J, NhatKy_ViPham!E:E, "11_Hoa_A", NhatKy_ViPham!F:F, B26, NhatKy_ViPham!C:C, "T13") - SUMIFS(NhatKy_ViPham!K:K, NhatKy_ViPham!E:E, "11_Hoa_A", NhatKy_ViPham!F:F, B26, NhatKy_ViPham!C:C, "T13")</f>
        <v>100</v>
      </c>
      <c r="AE26" s="6">
        <f>100 + SUMIFS(NhatKy_ViPham!J:J, NhatKy_ViPham!E:E, "11_Hoa_A", NhatKy_ViPham!F:F, B26, NhatKy_ViPham!C:C, "T14") - SUMIFS(NhatKy_ViPham!K:K, NhatKy_ViPham!E:E, "11_Hoa_A", NhatKy_ViPham!F:F, B26, NhatKy_ViPham!C:C, "T14")</f>
        <v>100</v>
      </c>
      <c r="AF26" s="6">
        <f>100 + SUMIFS(NhatKy_ViPham!J:J, NhatKy_ViPham!E:E, "11_Hoa_A", NhatKy_ViPham!F:F, B26, NhatKy_ViPham!C:C, "T15") - SUMIFS(NhatKy_ViPham!K:K, NhatKy_ViPham!E:E, "11_Hoa_A", NhatKy_ViPham!F:F, B26, NhatKy_ViPham!C:C, "T15")</f>
        <v>100</v>
      </c>
      <c r="AG26" s="6">
        <f>100 + SUMIFS(NhatKy_ViPham!J:J, NhatKy_ViPham!E:E, "11_Hoa_A", NhatKy_ViPham!F:F, B26, NhatKy_ViPham!C:C, "T16") - SUMIFS(NhatKy_ViPham!K:K, NhatKy_ViPham!E:E, "11_Hoa_A", NhatKy_ViPham!F:F, B26, NhatKy_ViPham!C:C, "T16")</f>
        <v>100</v>
      </c>
      <c r="AH26" s="6">
        <f>100 + SUMIFS(NhatKy_ViPham!J:J, NhatKy_ViPham!E:E, "11_Hoa_A", NhatKy_ViPham!F:F, B26, NhatKy_ViPham!C:C, "T17") - SUMIFS(NhatKy_ViPham!K:K, NhatKy_ViPham!E:E, "11_Hoa_A", NhatKy_ViPham!F:F, B26, NhatKy_ViPham!C:C, "T17")</f>
        <v>100</v>
      </c>
      <c r="AI26" s="6">
        <f>100 + SUMIFS(NhatKy_ViPham!J:J, NhatKy_ViPham!E:E, "11_Hoa_A", NhatKy_ViPham!F:F, B26, NhatKy_ViPham!C:C, "T18") - SUMIFS(NhatKy_ViPham!K:K, NhatKy_ViPham!E:E, "11_Hoa_A", NhatKy_ViPham!F:F, B26, NhatKy_ViPham!C:C, "T18")</f>
        <v>100</v>
      </c>
      <c r="AJ26" s="6">
        <f>100 + SUMIFS(NhatKy_ViPham!J:J, NhatKy_ViPham!E:E, "11_Hoa_A", NhatKy_ViPham!F:F, B26, NhatKy_ViPham!C:C, "T19") - SUMIFS(NhatKy_ViPham!K:K, NhatKy_ViPham!E:E, "11_Hoa_A", NhatKy_ViPham!F:F, B26, NhatKy_ViPham!C:C, "T19")</f>
        <v>100</v>
      </c>
      <c r="AK26" s="6">
        <f>100 + SUMIFS(NhatKy_ViPham!J:J, NhatKy_ViPham!E:E, "11_Hoa_A", NhatKy_ViPham!F:F, B26, NhatKy_ViPham!C:C, "T20") - SUMIFS(NhatKy_ViPham!K:K, NhatKy_ViPham!E:E, "11_Hoa_A", NhatKy_ViPham!F:F, B26, NhatKy_ViPham!C:C, "T20")</f>
        <v>100</v>
      </c>
      <c r="AL26" s="6">
        <f>100 + SUMIFS(NhatKy_ViPham!J:J, NhatKy_ViPham!E:E, "11_Hoa_A", NhatKy_ViPham!F:F, B26, NhatKy_ViPham!C:C, "T21") - SUMIFS(NhatKy_ViPham!K:K, NhatKy_ViPham!E:E, "11_Hoa_A", NhatKy_ViPham!F:F, B26, NhatKy_ViPham!C:C, "T21")</f>
        <v>100</v>
      </c>
      <c r="AM26" s="6">
        <f>100 + SUMIFS(NhatKy_ViPham!J:J, NhatKy_ViPham!E:E, "11_Hoa_A", NhatKy_ViPham!F:F, B26, NhatKy_ViPham!C:C, "T22") - SUMIFS(NhatKy_ViPham!K:K, NhatKy_ViPham!E:E, "11_Hoa_A", NhatKy_ViPham!F:F, B26, NhatKy_ViPham!C:C, "T22")</f>
        <v>100</v>
      </c>
      <c r="AN26" s="6">
        <f>100 + SUMIFS(NhatKy_ViPham!J:J, NhatKy_ViPham!E:E, "11_Hoa_A", NhatKy_ViPham!F:F, B26, NhatKy_ViPham!C:C, "T23") - SUMIFS(NhatKy_ViPham!K:K, NhatKy_ViPham!E:E, "11_Hoa_A", NhatKy_ViPham!F:F, B26, NhatKy_ViPham!C:C, "T23")</f>
        <v>100</v>
      </c>
      <c r="AO26" s="6">
        <f>100 + SUMIFS(NhatKy_ViPham!J:J, NhatKy_ViPham!E:E, "11_Hoa_A", NhatKy_ViPham!F:F, B26, NhatKy_ViPham!C:C, "T24") - SUMIFS(NhatKy_ViPham!K:K, NhatKy_ViPham!E:E, "11_Hoa_A", NhatKy_ViPham!F:F, B26, NhatKy_ViPham!C:C, "T24")</f>
        <v>100</v>
      </c>
      <c r="AP26" s="6">
        <f>100 + SUMIFS(NhatKy_ViPham!J:J, NhatKy_ViPham!E:E, "11_Hoa_A", NhatKy_ViPham!F:F, B26, NhatKy_ViPham!C:C, "T25") - SUMIFS(NhatKy_ViPham!K:K, NhatKy_ViPham!E:E, "11_Hoa_A", NhatKy_ViPham!F:F, B26, NhatKy_ViPham!C:C, "T25")</f>
        <v>100</v>
      </c>
      <c r="AQ26" s="6">
        <f>100 + SUMIFS(NhatKy_ViPham!J:J, NhatKy_ViPham!E:E, "11_Hoa_A", NhatKy_ViPham!F:F, B26, NhatKy_ViPham!C:C, "T26") - SUMIFS(NhatKy_ViPham!K:K, NhatKy_ViPham!E:E, "11_Hoa_A", NhatKy_ViPham!F:F, B26, NhatKy_ViPham!C:C, "T26")</f>
        <v>100</v>
      </c>
      <c r="AR26" s="6">
        <f>100 + SUMIFS(NhatKy_ViPham!J:J, NhatKy_ViPham!E:E, "11_Hoa_A", NhatKy_ViPham!F:F, B26, NhatKy_ViPham!C:C, "T27") - SUMIFS(NhatKy_ViPham!K:K, NhatKy_ViPham!E:E, "11_Hoa_A", NhatKy_ViPham!F:F, B26, NhatKy_ViPham!C:C, "T27")</f>
        <v>100</v>
      </c>
      <c r="AS26" s="6">
        <f>100 + SUMIFS(NhatKy_ViPham!J:J, NhatKy_ViPham!E:E, "11_Hoa_A", NhatKy_ViPham!F:F, B26, NhatKy_ViPham!C:C, "T28") - SUMIFS(NhatKy_ViPham!K:K, NhatKy_ViPham!E:E, "11_Hoa_A", NhatKy_ViPham!F:F, B26, NhatKy_ViPham!C:C, "T28")</f>
        <v>100</v>
      </c>
      <c r="AT26" s="6">
        <f>100 + SUMIFS(NhatKy_ViPham!J:J, NhatKy_ViPham!E:E, "11_Hoa_A", NhatKy_ViPham!F:F, B26, NhatKy_ViPham!C:C, "T29") - SUMIFS(NhatKy_ViPham!K:K, NhatKy_ViPham!E:E, "11_Hoa_A", NhatKy_ViPham!F:F, B26, NhatKy_ViPham!C:C, "T29")</f>
        <v>100</v>
      </c>
      <c r="AU26" s="6">
        <f>100 + SUMIFS(NhatKy_ViPham!J:J, NhatKy_ViPham!E:E, "11_Hoa_A", NhatKy_ViPham!F:F, B26, NhatKy_ViPham!C:C, "T30") - SUMIFS(NhatKy_ViPham!K:K, NhatKy_ViPham!E:E, "11_Hoa_A", NhatKy_ViPham!F:F, B26, NhatKy_ViPham!C:C, "T30")</f>
        <v>100</v>
      </c>
      <c r="AV26" s="6">
        <f>100 + SUMIFS(NhatKy_ViPham!J:J, NhatKy_ViPham!E:E, "11_Hoa_A", NhatKy_ViPham!F:F, B26, NhatKy_ViPham!C:C, "T31") - SUMIFS(NhatKy_ViPham!K:K, NhatKy_ViPham!E:E, "11_Hoa_A", NhatKy_ViPham!F:F, B26, NhatKy_ViPham!C:C, "T31")</f>
        <v>100</v>
      </c>
      <c r="AW26" s="6">
        <f>100 + SUMIFS(NhatKy_ViPham!J:J, NhatKy_ViPham!E:E, "11_Hoa_A", NhatKy_ViPham!F:F, B26, NhatKy_ViPham!C:C, "T32") - SUMIFS(NhatKy_ViPham!K:K, NhatKy_ViPham!E:E, "11_Hoa_A", NhatKy_ViPham!F:F, B26, NhatKy_ViPham!C:C, "T32")</f>
        <v>100</v>
      </c>
      <c r="AX26" s="6">
        <f>100 + SUMIFS(NhatKy_ViPham!J:J, NhatKy_ViPham!E:E, "11_Hoa_A", NhatKy_ViPham!F:F, B26, NhatKy_ViPham!C:C, "T33") - SUMIFS(NhatKy_ViPham!K:K, NhatKy_ViPham!E:E, "11_Hoa_A", NhatKy_ViPham!F:F, B26, NhatKy_ViPham!C:C, "T33")</f>
        <v>100</v>
      </c>
      <c r="AY26" s="6">
        <f>100 + SUMIFS(NhatKy_ViPham!J:J, NhatKy_ViPham!E:E, "11_Hoa_A", NhatKy_ViPham!F:F, B26, NhatKy_ViPham!C:C, "T34") - SUMIFS(NhatKy_ViPham!K:K, NhatKy_ViPham!E:E, "11_Hoa_A", NhatKy_ViPham!F:F, B26, NhatKy_ViPham!C:C, "T34")</f>
        <v>100</v>
      </c>
      <c r="AZ26" s="6">
        <f>100 + SUMIFS(NhatKy_ViPham!J:J, NhatKy_ViPham!E:E, "11_Hoa_A", NhatKy_ViPham!F:F, B26, NhatKy_ViPham!C:C, "T35") - SUMIFS(NhatKy_ViPham!K:K, NhatKy_ViPham!E:E, "11_Hoa_A", NhatKy_ViPham!F:F, B26, NhatKy_ViPham!C:C, "T35")</f>
        <v>100</v>
      </c>
      <c r="BA26" s="12">
        <f t="shared" si="0"/>
        <v>100</v>
      </c>
      <c r="BB26" s="11" t="s">
        <v>430</v>
      </c>
      <c r="BC26" s="16" t="str">
        <f t="shared" si="1"/>
        <v>Tốt</v>
      </c>
      <c r="BD26" s="15" t="str">
        <f t="shared" si="2"/>
        <v>🟢 BÌNH THƯỜNG</v>
      </c>
    </row>
    <row r="27" spans="1:56" x14ac:dyDescent="0.25">
      <c r="A27" s="4">
        <v>19</v>
      </c>
      <c r="B27" s="10" t="s">
        <v>1663</v>
      </c>
      <c r="C27" s="4" t="s">
        <v>1647</v>
      </c>
      <c r="D27" s="4" t="s">
        <v>435</v>
      </c>
      <c r="E27" s="11" t="s">
        <v>430</v>
      </c>
      <c r="F27" s="7">
        <f>SUMIFS(NhatKy_ViPham!K:K, NhatKy_ViPham!E:E, "11_Hoa_A", NhatKy_ViPham!F:F, B27, NhatKy_ViPham!H:H, "L01")</f>
        <v>0</v>
      </c>
      <c r="G27" s="7">
        <f>SUMIFS(NhatKy_ViPham!K:K, NhatKy_ViPham!E:E, "11_Hoa_A", NhatKy_ViPham!F:F, B27, NhatKy_ViPham!H:H, "L02")</f>
        <v>0</v>
      </c>
      <c r="H27" s="7">
        <f>SUMIFS(NhatKy_ViPham!K:K, NhatKy_ViPham!E:E, "11_Hoa_A", NhatKy_ViPham!F:F, B27, NhatKy_ViPham!H:H, "L03")</f>
        <v>0</v>
      </c>
      <c r="I27" s="7">
        <f>SUMIFS(NhatKy_ViPham!K:K, NhatKy_ViPham!E:E, "11_Hoa_A", NhatKy_ViPham!F:F, B27, NhatKy_ViPham!H:H, "L04")</f>
        <v>0</v>
      </c>
      <c r="J27" s="7">
        <f>SUMIFS(NhatKy_ViPham!K:K, NhatKy_ViPham!E:E, "11_Hoa_A", NhatKy_ViPham!F:F, B27, NhatKy_ViPham!H:H, "L05")</f>
        <v>0</v>
      </c>
      <c r="K27" s="7">
        <f>SUMIFS(NhatKy_ViPham!K:K, NhatKy_ViPham!E:E, "11_Hoa_A", NhatKy_ViPham!F:F, B27, NhatKy_ViPham!H:H, "L06")</f>
        <v>0</v>
      </c>
      <c r="L27" s="7">
        <f>SUMIFS(NhatKy_ViPham!K:K, NhatKy_ViPham!E:E, "11_Hoa_A", NhatKy_ViPham!F:F, B27, NhatKy_ViPham!H:H, "L07")</f>
        <v>0</v>
      </c>
      <c r="M27" s="7">
        <f>SUMIFS(NhatKy_ViPham!K:K, NhatKy_ViPham!E:E, "11_Hoa_A", NhatKy_ViPham!F:F, B27, NhatKy_ViPham!H:H, "L08")</f>
        <v>0</v>
      </c>
      <c r="N27" s="7">
        <f>SUMIFS(NhatKy_ViPham!K:K, NhatKy_ViPham!E:E, "11_Hoa_A", NhatKy_ViPham!F:F, B27, NhatKy_ViPham!H:H, "L09")</f>
        <v>0</v>
      </c>
      <c r="O27" s="7">
        <f>SUMIFS(NhatKy_ViPham!K:K, NhatKy_ViPham!E:E, "11_Hoa_A", NhatKy_ViPham!F:F, B27, NhatKy_ViPham!H:H, "L10")</f>
        <v>0</v>
      </c>
      <c r="P27" s="12">
        <f>SUMIFS(NhatKy_ViPham!J:J, NhatKy_ViPham!E:E, "11_Hoa_A", NhatKy_ViPham!F:F, B27)</f>
        <v>0</v>
      </c>
      <c r="Q27" s="13">
        <f>SUMIFS(NhatKy_ViPham!K:K, NhatKy_ViPham!E:E, "11_Hoa_A", NhatKy_ViPham!F:F, B27)</f>
        <v>0</v>
      </c>
      <c r="R27" s="7">
        <f>100 + SUMIFS(NhatKy_ViPham!J:J, NhatKy_ViPham!E:E, "11_Hoa_A", NhatKy_ViPham!F:F, B27, NhatKy_ViPham!C:C, "T1") - SUMIFS(NhatKy_ViPham!K:K, NhatKy_ViPham!E:E, "11_Hoa_A", NhatKy_ViPham!F:F, B27, NhatKy_ViPham!C:C, "T1")</f>
        <v>100</v>
      </c>
      <c r="S27" s="7">
        <f>100 + SUMIFS(NhatKy_ViPham!J:J, NhatKy_ViPham!E:E, "11_Hoa_A", NhatKy_ViPham!F:F, B27, NhatKy_ViPham!C:C, "T2") - SUMIFS(NhatKy_ViPham!K:K, NhatKy_ViPham!E:E, "11_Hoa_A", NhatKy_ViPham!F:F, B27, NhatKy_ViPham!C:C, "T2")</f>
        <v>100</v>
      </c>
      <c r="T27" s="7">
        <f>100 + SUMIFS(NhatKy_ViPham!J:J, NhatKy_ViPham!E:E, "11_Hoa_A", NhatKy_ViPham!F:F, B27, NhatKy_ViPham!C:C, "T3") - SUMIFS(NhatKy_ViPham!K:K, NhatKy_ViPham!E:E, "11_Hoa_A", NhatKy_ViPham!F:F, B27, NhatKy_ViPham!C:C, "T3")</f>
        <v>100</v>
      </c>
      <c r="U27" s="7">
        <f>100 + SUMIFS(NhatKy_ViPham!J:J, NhatKy_ViPham!E:E, "11_Hoa_A", NhatKy_ViPham!F:F, B27, NhatKy_ViPham!C:C, "T4") - SUMIFS(NhatKy_ViPham!K:K, NhatKy_ViPham!E:E, "11_Hoa_A", NhatKy_ViPham!F:F, B27, NhatKy_ViPham!C:C, "T4")</f>
        <v>100</v>
      </c>
      <c r="V27" s="7">
        <f>100 + SUMIFS(NhatKy_ViPham!J:J, NhatKy_ViPham!E:E, "11_Hoa_A", NhatKy_ViPham!F:F, B27, NhatKy_ViPham!C:C, "T5") - SUMIFS(NhatKy_ViPham!K:K, NhatKy_ViPham!E:E, "11_Hoa_A", NhatKy_ViPham!F:F, B27, NhatKy_ViPham!C:C, "T5")</f>
        <v>100</v>
      </c>
      <c r="W27" s="7">
        <f>100 + SUMIFS(NhatKy_ViPham!J:J, NhatKy_ViPham!E:E, "11_Hoa_A", NhatKy_ViPham!F:F, B27, NhatKy_ViPham!C:C, "T6") - SUMIFS(NhatKy_ViPham!K:K, NhatKy_ViPham!E:E, "11_Hoa_A", NhatKy_ViPham!F:F, B27, NhatKy_ViPham!C:C, "T6")</f>
        <v>100</v>
      </c>
      <c r="X27" s="7">
        <f>100 + SUMIFS(NhatKy_ViPham!J:J, NhatKy_ViPham!E:E, "11_Hoa_A", NhatKy_ViPham!F:F, B27, NhatKy_ViPham!C:C, "T7") - SUMIFS(NhatKy_ViPham!K:K, NhatKy_ViPham!E:E, "11_Hoa_A", NhatKy_ViPham!F:F, B27, NhatKy_ViPham!C:C, "T7")</f>
        <v>100</v>
      </c>
      <c r="Y27" s="7">
        <f>100 + SUMIFS(NhatKy_ViPham!J:J, NhatKy_ViPham!E:E, "11_Hoa_A", NhatKy_ViPham!F:F, B27, NhatKy_ViPham!C:C, "T8") - SUMIFS(NhatKy_ViPham!K:K, NhatKy_ViPham!E:E, "11_Hoa_A", NhatKy_ViPham!F:F, B27, NhatKy_ViPham!C:C, "T8")</f>
        <v>100</v>
      </c>
      <c r="Z27" s="7">
        <f>100 + SUMIFS(NhatKy_ViPham!J:J, NhatKy_ViPham!E:E, "11_Hoa_A", NhatKy_ViPham!F:F, B27, NhatKy_ViPham!C:C, "T9") - SUMIFS(NhatKy_ViPham!K:K, NhatKy_ViPham!E:E, "11_Hoa_A", NhatKy_ViPham!F:F, B27, NhatKy_ViPham!C:C, "T9")</f>
        <v>100</v>
      </c>
      <c r="AA27" s="7">
        <f>100 + SUMIFS(NhatKy_ViPham!J:J, NhatKy_ViPham!E:E, "11_Hoa_A", NhatKy_ViPham!F:F, B27, NhatKy_ViPham!C:C, "T10") - SUMIFS(NhatKy_ViPham!K:K, NhatKy_ViPham!E:E, "11_Hoa_A", NhatKy_ViPham!F:F, B27, NhatKy_ViPham!C:C, "T10")</f>
        <v>100</v>
      </c>
      <c r="AB27" s="7">
        <f>100 + SUMIFS(NhatKy_ViPham!J:J, NhatKy_ViPham!E:E, "11_Hoa_A", NhatKy_ViPham!F:F, B27, NhatKy_ViPham!C:C, "T11") - SUMIFS(NhatKy_ViPham!K:K, NhatKy_ViPham!E:E, "11_Hoa_A", NhatKy_ViPham!F:F, B27, NhatKy_ViPham!C:C, "T11")</f>
        <v>100</v>
      </c>
      <c r="AC27" s="7">
        <f>100 + SUMIFS(NhatKy_ViPham!J:J, NhatKy_ViPham!E:E, "11_Hoa_A", NhatKy_ViPham!F:F, B27, NhatKy_ViPham!C:C, "T12") - SUMIFS(NhatKy_ViPham!K:K, NhatKy_ViPham!E:E, "11_Hoa_A", NhatKy_ViPham!F:F, B27, NhatKy_ViPham!C:C, "T12")</f>
        <v>100</v>
      </c>
      <c r="AD27" s="7">
        <f>100 + SUMIFS(NhatKy_ViPham!J:J, NhatKy_ViPham!E:E, "11_Hoa_A", NhatKy_ViPham!F:F, B27, NhatKy_ViPham!C:C, "T13") - SUMIFS(NhatKy_ViPham!K:K, NhatKy_ViPham!E:E, "11_Hoa_A", NhatKy_ViPham!F:F, B27, NhatKy_ViPham!C:C, "T13")</f>
        <v>100</v>
      </c>
      <c r="AE27" s="7">
        <f>100 + SUMIFS(NhatKy_ViPham!J:J, NhatKy_ViPham!E:E, "11_Hoa_A", NhatKy_ViPham!F:F, B27, NhatKy_ViPham!C:C, "T14") - SUMIFS(NhatKy_ViPham!K:K, NhatKy_ViPham!E:E, "11_Hoa_A", NhatKy_ViPham!F:F, B27, NhatKy_ViPham!C:C, "T14")</f>
        <v>100</v>
      </c>
      <c r="AF27" s="7">
        <f>100 + SUMIFS(NhatKy_ViPham!J:J, NhatKy_ViPham!E:E, "11_Hoa_A", NhatKy_ViPham!F:F, B27, NhatKy_ViPham!C:C, "T15") - SUMIFS(NhatKy_ViPham!K:K, NhatKy_ViPham!E:E, "11_Hoa_A", NhatKy_ViPham!F:F, B27, NhatKy_ViPham!C:C, "T15")</f>
        <v>100</v>
      </c>
      <c r="AG27" s="7">
        <f>100 + SUMIFS(NhatKy_ViPham!J:J, NhatKy_ViPham!E:E, "11_Hoa_A", NhatKy_ViPham!F:F, B27, NhatKy_ViPham!C:C, "T16") - SUMIFS(NhatKy_ViPham!K:K, NhatKy_ViPham!E:E, "11_Hoa_A", NhatKy_ViPham!F:F, B27, NhatKy_ViPham!C:C, "T16")</f>
        <v>100</v>
      </c>
      <c r="AH27" s="7">
        <f>100 + SUMIFS(NhatKy_ViPham!J:J, NhatKy_ViPham!E:E, "11_Hoa_A", NhatKy_ViPham!F:F, B27, NhatKy_ViPham!C:C, "T17") - SUMIFS(NhatKy_ViPham!K:K, NhatKy_ViPham!E:E, "11_Hoa_A", NhatKy_ViPham!F:F, B27, NhatKy_ViPham!C:C, "T17")</f>
        <v>100</v>
      </c>
      <c r="AI27" s="7">
        <f>100 + SUMIFS(NhatKy_ViPham!J:J, NhatKy_ViPham!E:E, "11_Hoa_A", NhatKy_ViPham!F:F, B27, NhatKy_ViPham!C:C, "T18") - SUMIFS(NhatKy_ViPham!K:K, NhatKy_ViPham!E:E, "11_Hoa_A", NhatKy_ViPham!F:F, B27, NhatKy_ViPham!C:C, "T18")</f>
        <v>100</v>
      </c>
      <c r="AJ27" s="7">
        <f>100 + SUMIFS(NhatKy_ViPham!J:J, NhatKy_ViPham!E:E, "11_Hoa_A", NhatKy_ViPham!F:F, B27, NhatKy_ViPham!C:C, "T19") - SUMIFS(NhatKy_ViPham!K:K, NhatKy_ViPham!E:E, "11_Hoa_A", NhatKy_ViPham!F:F, B27, NhatKy_ViPham!C:C, "T19")</f>
        <v>100</v>
      </c>
      <c r="AK27" s="7">
        <f>100 + SUMIFS(NhatKy_ViPham!J:J, NhatKy_ViPham!E:E, "11_Hoa_A", NhatKy_ViPham!F:F, B27, NhatKy_ViPham!C:C, "T20") - SUMIFS(NhatKy_ViPham!K:K, NhatKy_ViPham!E:E, "11_Hoa_A", NhatKy_ViPham!F:F, B27, NhatKy_ViPham!C:C, "T20")</f>
        <v>100</v>
      </c>
      <c r="AL27" s="7">
        <f>100 + SUMIFS(NhatKy_ViPham!J:J, NhatKy_ViPham!E:E, "11_Hoa_A", NhatKy_ViPham!F:F, B27, NhatKy_ViPham!C:C, "T21") - SUMIFS(NhatKy_ViPham!K:K, NhatKy_ViPham!E:E, "11_Hoa_A", NhatKy_ViPham!F:F, B27, NhatKy_ViPham!C:C, "T21")</f>
        <v>100</v>
      </c>
      <c r="AM27" s="7">
        <f>100 + SUMIFS(NhatKy_ViPham!J:J, NhatKy_ViPham!E:E, "11_Hoa_A", NhatKy_ViPham!F:F, B27, NhatKy_ViPham!C:C, "T22") - SUMIFS(NhatKy_ViPham!K:K, NhatKy_ViPham!E:E, "11_Hoa_A", NhatKy_ViPham!F:F, B27, NhatKy_ViPham!C:C, "T22")</f>
        <v>100</v>
      </c>
      <c r="AN27" s="7">
        <f>100 + SUMIFS(NhatKy_ViPham!J:J, NhatKy_ViPham!E:E, "11_Hoa_A", NhatKy_ViPham!F:F, B27, NhatKy_ViPham!C:C, "T23") - SUMIFS(NhatKy_ViPham!K:K, NhatKy_ViPham!E:E, "11_Hoa_A", NhatKy_ViPham!F:F, B27, NhatKy_ViPham!C:C, "T23")</f>
        <v>100</v>
      </c>
      <c r="AO27" s="7">
        <f>100 + SUMIFS(NhatKy_ViPham!J:J, NhatKy_ViPham!E:E, "11_Hoa_A", NhatKy_ViPham!F:F, B27, NhatKy_ViPham!C:C, "T24") - SUMIFS(NhatKy_ViPham!K:K, NhatKy_ViPham!E:E, "11_Hoa_A", NhatKy_ViPham!F:F, B27, NhatKy_ViPham!C:C, "T24")</f>
        <v>100</v>
      </c>
      <c r="AP27" s="7">
        <f>100 + SUMIFS(NhatKy_ViPham!J:J, NhatKy_ViPham!E:E, "11_Hoa_A", NhatKy_ViPham!F:F, B27, NhatKy_ViPham!C:C, "T25") - SUMIFS(NhatKy_ViPham!K:K, NhatKy_ViPham!E:E, "11_Hoa_A", NhatKy_ViPham!F:F, B27, NhatKy_ViPham!C:C, "T25")</f>
        <v>100</v>
      </c>
      <c r="AQ27" s="7">
        <f>100 + SUMIFS(NhatKy_ViPham!J:J, NhatKy_ViPham!E:E, "11_Hoa_A", NhatKy_ViPham!F:F, B27, NhatKy_ViPham!C:C, "T26") - SUMIFS(NhatKy_ViPham!K:K, NhatKy_ViPham!E:E, "11_Hoa_A", NhatKy_ViPham!F:F, B27, NhatKy_ViPham!C:C, "T26")</f>
        <v>100</v>
      </c>
      <c r="AR27" s="7">
        <f>100 + SUMIFS(NhatKy_ViPham!J:J, NhatKy_ViPham!E:E, "11_Hoa_A", NhatKy_ViPham!F:F, B27, NhatKy_ViPham!C:C, "T27") - SUMIFS(NhatKy_ViPham!K:K, NhatKy_ViPham!E:E, "11_Hoa_A", NhatKy_ViPham!F:F, B27, NhatKy_ViPham!C:C, "T27")</f>
        <v>100</v>
      </c>
      <c r="AS27" s="7">
        <f>100 + SUMIFS(NhatKy_ViPham!J:J, NhatKy_ViPham!E:E, "11_Hoa_A", NhatKy_ViPham!F:F, B27, NhatKy_ViPham!C:C, "T28") - SUMIFS(NhatKy_ViPham!K:K, NhatKy_ViPham!E:E, "11_Hoa_A", NhatKy_ViPham!F:F, B27, NhatKy_ViPham!C:C, "T28")</f>
        <v>100</v>
      </c>
      <c r="AT27" s="7">
        <f>100 + SUMIFS(NhatKy_ViPham!J:J, NhatKy_ViPham!E:E, "11_Hoa_A", NhatKy_ViPham!F:F, B27, NhatKy_ViPham!C:C, "T29") - SUMIFS(NhatKy_ViPham!K:K, NhatKy_ViPham!E:E, "11_Hoa_A", NhatKy_ViPham!F:F, B27, NhatKy_ViPham!C:C, "T29")</f>
        <v>100</v>
      </c>
      <c r="AU27" s="7">
        <f>100 + SUMIFS(NhatKy_ViPham!J:J, NhatKy_ViPham!E:E, "11_Hoa_A", NhatKy_ViPham!F:F, B27, NhatKy_ViPham!C:C, "T30") - SUMIFS(NhatKy_ViPham!K:K, NhatKy_ViPham!E:E, "11_Hoa_A", NhatKy_ViPham!F:F, B27, NhatKy_ViPham!C:C, "T30")</f>
        <v>100</v>
      </c>
      <c r="AV27" s="7">
        <f>100 + SUMIFS(NhatKy_ViPham!J:J, NhatKy_ViPham!E:E, "11_Hoa_A", NhatKy_ViPham!F:F, B27, NhatKy_ViPham!C:C, "T31") - SUMIFS(NhatKy_ViPham!K:K, NhatKy_ViPham!E:E, "11_Hoa_A", NhatKy_ViPham!F:F, B27, NhatKy_ViPham!C:C, "T31")</f>
        <v>100</v>
      </c>
      <c r="AW27" s="7">
        <f>100 + SUMIFS(NhatKy_ViPham!J:J, NhatKy_ViPham!E:E, "11_Hoa_A", NhatKy_ViPham!F:F, B27, NhatKy_ViPham!C:C, "T32") - SUMIFS(NhatKy_ViPham!K:K, NhatKy_ViPham!E:E, "11_Hoa_A", NhatKy_ViPham!F:F, B27, NhatKy_ViPham!C:C, "T32")</f>
        <v>100</v>
      </c>
      <c r="AX27" s="7">
        <f>100 + SUMIFS(NhatKy_ViPham!J:J, NhatKy_ViPham!E:E, "11_Hoa_A", NhatKy_ViPham!F:F, B27, NhatKy_ViPham!C:C, "T33") - SUMIFS(NhatKy_ViPham!K:K, NhatKy_ViPham!E:E, "11_Hoa_A", NhatKy_ViPham!F:F, B27, NhatKy_ViPham!C:C, "T33")</f>
        <v>100</v>
      </c>
      <c r="AY27" s="7">
        <f>100 + SUMIFS(NhatKy_ViPham!J:J, NhatKy_ViPham!E:E, "11_Hoa_A", NhatKy_ViPham!F:F, B27, NhatKy_ViPham!C:C, "T34") - SUMIFS(NhatKy_ViPham!K:K, NhatKy_ViPham!E:E, "11_Hoa_A", NhatKy_ViPham!F:F, B27, NhatKy_ViPham!C:C, "T34")</f>
        <v>100</v>
      </c>
      <c r="AZ27" s="7">
        <f>100 + SUMIFS(NhatKy_ViPham!J:J, NhatKy_ViPham!E:E, "11_Hoa_A", NhatKy_ViPham!F:F, B27, NhatKy_ViPham!C:C, "T35") - SUMIFS(NhatKy_ViPham!K:K, NhatKy_ViPham!E:E, "11_Hoa_A", NhatKy_ViPham!F:F, B27, NhatKy_ViPham!C:C, "T35")</f>
        <v>100</v>
      </c>
      <c r="BA27" s="12">
        <f t="shared" si="0"/>
        <v>100</v>
      </c>
      <c r="BB27" s="11" t="s">
        <v>430</v>
      </c>
      <c r="BC27" s="14" t="str">
        <f t="shared" si="1"/>
        <v>Tốt</v>
      </c>
      <c r="BD27" s="10" t="str">
        <f t="shared" si="2"/>
        <v>🟢 BÌNH THƯỜNG</v>
      </c>
    </row>
    <row r="28" spans="1:56" x14ac:dyDescent="0.25">
      <c r="A28" s="5">
        <v>20</v>
      </c>
      <c r="B28" s="15" t="s">
        <v>1664</v>
      </c>
      <c r="C28" s="5" t="s">
        <v>1374</v>
      </c>
      <c r="D28" s="5" t="s">
        <v>435</v>
      </c>
      <c r="E28" s="11" t="s">
        <v>430</v>
      </c>
      <c r="F28" s="6">
        <f>SUMIFS(NhatKy_ViPham!K:K, NhatKy_ViPham!E:E, "11_Hoa_A", NhatKy_ViPham!F:F, B28, NhatKy_ViPham!H:H, "L01")</f>
        <v>0</v>
      </c>
      <c r="G28" s="6">
        <f>SUMIFS(NhatKy_ViPham!K:K, NhatKy_ViPham!E:E, "11_Hoa_A", NhatKy_ViPham!F:F, B28, NhatKy_ViPham!H:H, "L02")</f>
        <v>0</v>
      </c>
      <c r="H28" s="6">
        <f>SUMIFS(NhatKy_ViPham!K:K, NhatKy_ViPham!E:E, "11_Hoa_A", NhatKy_ViPham!F:F, B28, NhatKy_ViPham!H:H, "L03")</f>
        <v>0</v>
      </c>
      <c r="I28" s="6">
        <f>SUMIFS(NhatKy_ViPham!K:K, NhatKy_ViPham!E:E, "11_Hoa_A", NhatKy_ViPham!F:F, B28, NhatKy_ViPham!H:H, "L04")</f>
        <v>0</v>
      </c>
      <c r="J28" s="6">
        <f>SUMIFS(NhatKy_ViPham!K:K, NhatKy_ViPham!E:E, "11_Hoa_A", NhatKy_ViPham!F:F, B28, NhatKy_ViPham!H:H, "L05")</f>
        <v>0</v>
      </c>
      <c r="K28" s="6">
        <f>SUMIFS(NhatKy_ViPham!K:K, NhatKy_ViPham!E:E, "11_Hoa_A", NhatKy_ViPham!F:F, B28, NhatKy_ViPham!H:H, "L06")</f>
        <v>0</v>
      </c>
      <c r="L28" s="6">
        <f>SUMIFS(NhatKy_ViPham!K:K, NhatKy_ViPham!E:E, "11_Hoa_A", NhatKy_ViPham!F:F, B28, NhatKy_ViPham!H:H, "L07")</f>
        <v>0</v>
      </c>
      <c r="M28" s="6">
        <f>SUMIFS(NhatKy_ViPham!K:K, NhatKy_ViPham!E:E, "11_Hoa_A", NhatKy_ViPham!F:F, B28, NhatKy_ViPham!H:H, "L08")</f>
        <v>0</v>
      </c>
      <c r="N28" s="6">
        <f>SUMIFS(NhatKy_ViPham!K:K, NhatKy_ViPham!E:E, "11_Hoa_A", NhatKy_ViPham!F:F, B28, NhatKy_ViPham!H:H, "L09")</f>
        <v>0</v>
      </c>
      <c r="O28" s="6">
        <f>SUMIFS(NhatKy_ViPham!K:K, NhatKy_ViPham!E:E, "11_Hoa_A", NhatKy_ViPham!F:F, B28, NhatKy_ViPham!H:H, "L10")</f>
        <v>0</v>
      </c>
      <c r="P28" s="12">
        <f>SUMIFS(NhatKy_ViPham!J:J, NhatKy_ViPham!E:E, "11_Hoa_A", NhatKy_ViPham!F:F, B28)</f>
        <v>0</v>
      </c>
      <c r="Q28" s="13">
        <f>SUMIFS(NhatKy_ViPham!K:K, NhatKy_ViPham!E:E, "11_Hoa_A", NhatKy_ViPham!F:F, B28)</f>
        <v>0</v>
      </c>
      <c r="R28" s="6">
        <f>100 + SUMIFS(NhatKy_ViPham!J:J, NhatKy_ViPham!E:E, "11_Hoa_A", NhatKy_ViPham!F:F, B28, NhatKy_ViPham!C:C, "T1") - SUMIFS(NhatKy_ViPham!K:K, NhatKy_ViPham!E:E, "11_Hoa_A", NhatKy_ViPham!F:F, B28, NhatKy_ViPham!C:C, "T1")</f>
        <v>100</v>
      </c>
      <c r="S28" s="6">
        <f>100 + SUMIFS(NhatKy_ViPham!J:J, NhatKy_ViPham!E:E, "11_Hoa_A", NhatKy_ViPham!F:F, B28, NhatKy_ViPham!C:C, "T2") - SUMIFS(NhatKy_ViPham!K:K, NhatKy_ViPham!E:E, "11_Hoa_A", NhatKy_ViPham!F:F, B28, NhatKy_ViPham!C:C, "T2")</f>
        <v>100</v>
      </c>
      <c r="T28" s="6">
        <f>100 + SUMIFS(NhatKy_ViPham!J:J, NhatKy_ViPham!E:E, "11_Hoa_A", NhatKy_ViPham!F:F, B28, NhatKy_ViPham!C:C, "T3") - SUMIFS(NhatKy_ViPham!K:K, NhatKy_ViPham!E:E, "11_Hoa_A", NhatKy_ViPham!F:F, B28, NhatKy_ViPham!C:C, "T3")</f>
        <v>100</v>
      </c>
      <c r="U28" s="6">
        <f>100 + SUMIFS(NhatKy_ViPham!J:J, NhatKy_ViPham!E:E, "11_Hoa_A", NhatKy_ViPham!F:F, B28, NhatKy_ViPham!C:C, "T4") - SUMIFS(NhatKy_ViPham!K:K, NhatKy_ViPham!E:E, "11_Hoa_A", NhatKy_ViPham!F:F, B28, NhatKy_ViPham!C:C, "T4")</f>
        <v>100</v>
      </c>
      <c r="V28" s="6">
        <f>100 + SUMIFS(NhatKy_ViPham!J:J, NhatKy_ViPham!E:E, "11_Hoa_A", NhatKy_ViPham!F:F, B28, NhatKy_ViPham!C:C, "T5") - SUMIFS(NhatKy_ViPham!K:K, NhatKy_ViPham!E:E, "11_Hoa_A", NhatKy_ViPham!F:F, B28, NhatKy_ViPham!C:C, "T5")</f>
        <v>100</v>
      </c>
      <c r="W28" s="6">
        <f>100 + SUMIFS(NhatKy_ViPham!J:J, NhatKy_ViPham!E:E, "11_Hoa_A", NhatKy_ViPham!F:F, B28, NhatKy_ViPham!C:C, "T6") - SUMIFS(NhatKy_ViPham!K:K, NhatKy_ViPham!E:E, "11_Hoa_A", NhatKy_ViPham!F:F, B28, NhatKy_ViPham!C:C, "T6")</f>
        <v>100</v>
      </c>
      <c r="X28" s="6">
        <f>100 + SUMIFS(NhatKy_ViPham!J:J, NhatKy_ViPham!E:E, "11_Hoa_A", NhatKy_ViPham!F:F, B28, NhatKy_ViPham!C:C, "T7") - SUMIFS(NhatKy_ViPham!K:K, NhatKy_ViPham!E:E, "11_Hoa_A", NhatKy_ViPham!F:F, B28, NhatKy_ViPham!C:C, "T7")</f>
        <v>100</v>
      </c>
      <c r="Y28" s="6">
        <f>100 + SUMIFS(NhatKy_ViPham!J:J, NhatKy_ViPham!E:E, "11_Hoa_A", NhatKy_ViPham!F:F, B28, NhatKy_ViPham!C:C, "T8") - SUMIFS(NhatKy_ViPham!K:K, NhatKy_ViPham!E:E, "11_Hoa_A", NhatKy_ViPham!F:F, B28, NhatKy_ViPham!C:C, "T8")</f>
        <v>100</v>
      </c>
      <c r="Z28" s="6">
        <f>100 + SUMIFS(NhatKy_ViPham!J:J, NhatKy_ViPham!E:E, "11_Hoa_A", NhatKy_ViPham!F:F, B28, NhatKy_ViPham!C:C, "T9") - SUMIFS(NhatKy_ViPham!K:K, NhatKy_ViPham!E:E, "11_Hoa_A", NhatKy_ViPham!F:F, B28, NhatKy_ViPham!C:C, "T9")</f>
        <v>100</v>
      </c>
      <c r="AA28" s="6">
        <f>100 + SUMIFS(NhatKy_ViPham!J:J, NhatKy_ViPham!E:E, "11_Hoa_A", NhatKy_ViPham!F:F, B28, NhatKy_ViPham!C:C, "T10") - SUMIFS(NhatKy_ViPham!K:K, NhatKy_ViPham!E:E, "11_Hoa_A", NhatKy_ViPham!F:F, B28, NhatKy_ViPham!C:C, "T10")</f>
        <v>100</v>
      </c>
      <c r="AB28" s="6">
        <f>100 + SUMIFS(NhatKy_ViPham!J:J, NhatKy_ViPham!E:E, "11_Hoa_A", NhatKy_ViPham!F:F, B28, NhatKy_ViPham!C:C, "T11") - SUMIFS(NhatKy_ViPham!K:K, NhatKy_ViPham!E:E, "11_Hoa_A", NhatKy_ViPham!F:F, B28, NhatKy_ViPham!C:C, "T11")</f>
        <v>100</v>
      </c>
      <c r="AC28" s="6">
        <f>100 + SUMIFS(NhatKy_ViPham!J:J, NhatKy_ViPham!E:E, "11_Hoa_A", NhatKy_ViPham!F:F, B28, NhatKy_ViPham!C:C, "T12") - SUMIFS(NhatKy_ViPham!K:K, NhatKy_ViPham!E:E, "11_Hoa_A", NhatKy_ViPham!F:F, B28, NhatKy_ViPham!C:C, "T12")</f>
        <v>100</v>
      </c>
      <c r="AD28" s="6">
        <f>100 + SUMIFS(NhatKy_ViPham!J:J, NhatKy_ViPham!E:E, "11_Hoa_A", NhatKy_ViPham!F:F, B28, NhatKy_ViPham!C:C, "T13") - SUMIFS(NhatKy_ViPham!K:K, NhatKy_ViPham!E:E, "11_Hoa_A", NhatKy_ViPham!F:F, B28, NhatKy_ViPham!C:C, "T13")</f>
        <v>100</v>
      </c>
      <c r="AE28" s="6">
        <f>100 + SUMIFS(NhatKy_ViPham!J:J, NhatKy_ViPham!E:E, "11_Hoa_A", NhatKy_ViPham!F:F, B28, NhatKy_ViPham!C:C, "T14") - SUMIFS(NhatKy_ViPham!K:K, NhatKy_ViPham!E:E, "11_Hoa_A", NhatKy_ViPham!F:F, B28, NhatKy_ViPham!C:C, "T14")</f>
        <v>100</v>
      </c>
      <c r="AF28" s="6">
        <f>100 + SUMIFS(NhatKy_ViPham!J:J, NhatKy_ViPham!E:E, "11_Hoa_A", NhatKy_ViPham!F:F, B28, NhatKy_ViPham!C:C, "T15") - SUMIFS(NhatKy_ViPham!K:K, NhatKy_ViPham!E:E, "11_Hoa_A", NhatKy_ViPham!F:F, B28, NhatKy_ViPham!C:C, "T15")</f>
        <v>100</v>
      </c>
      <c r="AG28" s="6">
        <f>100 + SUMIFS(NhatKy_ViPham!J:J, NhatKy_ViPham!E:E, "11_Hoa_A", NhatKy_ViPham!F:F, B28, NhatKy_ViPham!C:C, "T16") - SUMIFS(NhatKy_ViPham!K:K, NhatKy_ViPham!E:E, "11_Hoa_A", NhatKy_ViPham!F:F, B28, NhatKy_ViPham!C:C, "T16")</f>
        <v>100</v>
      </c>
      <c r="AH28" s="6">
        <f>100 + SUMIFS(NhatKy_ViPham!J:J, NhatKy_ViPham!E:E, "11_Hoa_A", NhatKy_ViPham!F:F, B28, NhatKy_ViPham!C:C, "T17") - SUMIFS(NhatKy_ViPham!K:K, NhatKy_ViPham!E:E, "11_Hoa_A", NhatKy_ViPham!F:F, B28, NhatKy_ViPham!C:C, "T17")</f>
        <v>100</v>
      </c>
      <c r="AI28" s="6">
        <f>100 + SUMIFS(NhatKy_ViPham!J:J, NhatKy_ViPham!E:E, "11_Hoa_A", NhatKy_ViPham!F:F, B28, NhatKy_ViPham!C:C, "T18") - SUMIFS(NhatKy_ViPham!K:K, NhatKy_ViPham!E:E, "11_Hoa_A", NhatKy_ViPham!F:F, B28, NhatKy_ViPham!C:C, "T18")</f>
        <v>100</v>
      </c>
      <c r="AJ28" s="6">
        <f>100 + SUMIFS(NhatKy_ViPham!J:J, NhatKy_ViPham!E:E, "11_Hoa_A", NhatKy_ViPham!F:F, B28, NhatKy_ViPham!C:C, "T19") - SUMIFS(NhatKy_ViPham!K:K, NhatKy_ViPham!E:E, "11_Hoa_A", NhatKy_ViPham!F:F, B28, NhatKy_ViPham!C:C, "T19")</f>
        <v>100</v>
      </c>
      <c r="AK28" s="6">
        <f>100 + SUMIFS(NhatKy_ViPham!J:J, NhatKy_ViPham!E:E, "11_Hoa_A", NhatKy_ViPham!F:F, B28, NhatKy_ViPham!C:C, "T20") - SUMIFS(NhatKy_ViPham!K:K, NhatKy_ViPham!E:E, "11_Hoa_A", NhatKy_ViPham!F:F, B28, NhatKy_ViPham!C:C, "T20")</f>
        <v>100</v>
      </c>
      <c r="AL28" s="6">
        <f>100 + SUMIFS(NhatKy_ViPham!J:J, NhatKy_ViPham!E:E, "11_Hoa_A", NhatKy_ViPham!F:F, B28, NhatKy_ViPham!C:C, "T21") - SUMIFS(NhatKy_ViPham!K:K, NhatKy_ViPham!E:E, "11_Hoa_A", NhatKy_ViPham!F:F, B28, NhatKy_ViPham!C:C, "T21")</f>
        <v>100</v>
      </c>
      <c r="AM28" s="6">
        <f>100 + SUMIFS(NhatKy_ViPham!J:J, NhatKy_ViPham!E:E, "11_Hoa_A", NhatKy_ViPham!F:F, B28, NhatKy_ViPham!C:C, "T22") - SUMIFS(NhatKy_ViPham!K:K, NhatKy_ViPham!E:E, "11_Hoa_A", NhatKy_ViPham!F:F, B28, NhatKy_ViPham!C:C, "T22")</f>
        <v>100</v>
      </c>
      <c r="AN28" s="6">
        <f>100 + SUMIFS(NhatKy_ViPham!J:J, NhatKy_ViPham!E:E, "11_Hoa_A", NhatKy_ViPham!F:F, B28, NhatKy_ViPham!C:C, "T23") - SUMIFS(NhatKy_ViPham!K:K, NhatKy_ViPham!E:E, "11_Hoa_A", NhatKy_ViPham!F:F, B28, NhatKy_ViPham!C:C, "T23")</f>
        <v>100</v>
      </c>
      <c r="AO28" s="6">
        <f>100 + SUMIFS(NhatKy_ViPham!J:J, NhatKy_ViPham!E:E, "11_Hoa_A", NhatKy_ViPham!F:F, B28, NhatKy_ViPham!C:C, "T24") - SUMIFS(NhatKy_ViPham!K:K, NhatKy_ViPham!E:E, "11_Hoa_A", NhatKy_ViPham!F:F, B28, NhatKy_ViPham!C:C, "T24")</f>
        <v>100</v>
      </c>
      <c r="AP28" s="6">
        <f>100 + SUMIFS(NhatKy_ViPham!J:J, NhatKy_ViPham!E:E, "11_Hoa_A", NhatKy_ViPham!F:F, B28, NhatKy_ViPham!C:C, "T25") - SUMIFS(NhatKy_ViPham!K:K, NhatKy_ViPham!E:E, "11_Hoa_A", NhatKy_ViPham!F:F, B28, NhatKy_ViPham!C:C, "T25")</f>
        <v>100</v>
      </c>
      <c r="AQ28" s="6">
        <f>100 + SUMIFS(NhatKy_ViPham!J:J, NhatKy_ViPham!E:E, "11_Hoa_A", NhatKy_ViPham!F:F, B28, NhatKy_ViPham!C:C, "T26") - SUMIFS(NhatKy_ViPham!K:K, NhatKy_ViPham!E:E, "11_Hoa_A", NhatKy_ViPham!F:F, B28, NhatKy_ViPham!C:C, "T26")</f>
        <v>100</v>
      </c>
      <c r="AR28" s="6">
        <f>100 + SUMIFS(NhatKy_ViPham!J:J, NhatKy_ViPham!E:E, "11_Hoa_A", NhatKy_ViPham!F:F, B28, NhatKy_ViPham!C:C, "T27") - SUMIFS(NhatKy_ViPham!K:K, NhatKy_ViPham!E:E, "11_Hoa_A", NhatKy_ViPham!F:F, B28, NhatKy_ViPham!C:C, "T27")</f>
        <v>100</v>
      </c>
      <c r="AS28" s="6">
        <f>100 + SUMIFS(NhatKy_ViPham!J:J, NhatKy_ViPham!E:E, "11_Hoa_A", NhatKy_ViPham!F:F, B28, NhatKy_ViPham!C:C, "T28") - SUMIFS(NhatKy_ViPham!K:K, NhatKy_ViPham!E:E, "11_Hoa_A", NhatKy_ViPham!F:F, B28, NhatKy_ViPham!C:C, "T28")</f>
        <v>100</v>
      </c>
      <c r="AT28" s="6">
        <f>100 + SUMIFS(NhatKy_ViPham!J:J, NhatKy_ViPham!E:E, "11_Hoa_A", NhatKy_ViPham!F:F, B28, NhatKy_ViPham!C:C, "T29") - SUMIFS(NhatKy_ViPham!K:K, NhatKy_ViPham!E:E, "11_Hoa_A", NhatKy_ViPham!F:F, B28, NhatKy_ViPham!C:C, "T29")</f>
        <v>100</v>
      </c>
      <c r="AU28" s="6">
        <f>100 + SUMIFS(NhatKy_ViPham!J:J, NhatKy_ViPham!E:E, "11_Hoa_A", NhatKy_ViPham!F:F, B28, NhatKy_ViPham!C:C, "T30") - SUMIFS(NhatKy_ViPham!K:K, NhatKy_ViPham!E:E, "11_Hoa_A", NhatKy_ViPham!F:F, B28, NhatKy_ViPham!C:C, "T30")</f>
        <v>100</v>
      </c>
      <c r="AV28" s="6">
        <f>100 + SUMIFS(NhatKy_ViPham!J:J, NhatKy_ViPham!E:E, "11_Hoa_A", NhatKy_ViPham!F:F, B28, NhatKy_ViPham!C:C, "T31") - SUMIFS(NhatKy_ViPham!K:K, NhatKy_ViPham!E:E, "11_Hoa_A", NhatKy_ViPham!F:F, B28, NhatKy_ViPham!C:C, "T31")</f>
        <v>100</v>
      </c>
      <c r="AW28" s="6">
        <f>100 + SUMIFS(NhatKy_ViPham!J:J, NhatKy_ViPham!E:E, "11_Hoa_A", NhatKy_ViPham!F:F, B28, NhatKy_ViPham!C:C, "T32") - SUMIFS(NhatKy_ViPham!K:K, NhatKy_ViPham!E:E, "11_Hoa_A", NhatKy_ViPham!F:F, B28, NhatKy_ViPham!C:C, "T32")</f>
        <v>100</v>
      </c>
      <c r="AX28" s="6">
        <f>100 + SUMIFS(NhatKy_ViPham!J:J, NhatKy_ViPham!E:E, "11_Hoa_A", NhatKy_ViPham!F:F, B28, NhatKy_ViPham!C:C, "T33") - SUMIFS(NhatKy_ViPham!K:K, NhatKy_ViPham!E:E, "11_Hoa_A", NhatKy_ViPham!F:F, B28, NhatKy_ViPham!C:C, "T33")</f>
        <v>100</v>
      </c>
      <c r="AY28" s="6">
        <f>100 + SUMIFS(NhatKy_ViPham!J:J, NhatKy_ViPham!E:E, "11_Hoa_A", NhatKy_ViPham!F:F, B28, NhatKy_ViPham!C:C, "T34") - SUMIFS(NhatKy_ViPham!K:K, NhatKy_ViPham!E:E, "11_Hoa_A", NhatKy_ViPham!F:F, B28, NhatKy_ViPham!C:C, "T34")</f>
        <v>100</v>
      </c>
      <c r="AZ28" s="6">
        <f>100 + SUMIFS(NhatKy_ViPham!J:J, NhatKy_ViPham!E:E, "11_Hoa_A", NhatKy_ViPham!F:F, B28, NhatKy_ViPham!C:C, "T35") - SUMIFS(NhatKy_ViPham!K:K, NhatKy_ViPham!E:E, "11_Hoa_A", NhatKy_ViPham!F:F, B28, NhatKy_ViPham!C:C, "T35")</f>
        <v>100</v>
      </c>
      <c r="BA28" s="12">
        <f t="shared" si="0"/>
        <v>100</v>
      </c>
      <c r="BB28" s="11" t="s">
        <v>430</v>
      </c>
      <c r="BC28" s="16" t="str">
        <f t="shared" si="1"/>
        <v>Tốt</v>
      </c>
      <c r="BD28" s="15" t="str">
        <f t="shared" si="2"/>
        <v>🟢 BÌNH THƯỜNG</v>
      </c>
    </row>
    <row r="29" spans="1:56" x14ac:dyDescent="0.25">
      <c r="A29" s="4">
        <v>21</v>
      </c>
      <c r="B29" s="10" t="s">
        <v>1665</v>
      </c>
      <c r="C29" s="4" t="s">
        <v>1666</v>
      </c>
      <c r="D29" s="4" t="s">
        <v>435</v>
      </c>
      <c r="E29" s="11" t="s">
        <v>430</v>
      </c>
      <c r="F29" s="7">
        <f>SUMIFS(NhatKy_ViPham!K:K, NhatKy_ViPham!E:E, "11_Hoa_A", NhatKy_ViPham!F:F, B29, NhatKy_ViPham!H:H, "L01")</f>
        <v>0</v>
      </c>
      <c r="G29" s="7">
        <f>SUMIFS(NhatKy_ViPham!K:K, NhatKy_ViPham!E:E, "11_Hoa_A", NhatKy_ViPham!F:F, B29, NhatKy_ViPham!H:H, "L02")</f>
        <v>0</v>
      </c>
      <c r="H29" s="7">
        <f>SUMIFS(NhatKy_ViPham!K:K, NhatKy_ViPham!E:E, "11_Hoa_A", NhatKy_ViPham!F:F, B29, NhatKy_ViPham!H:H, "L03")</f>
        <v>0</v>
      </c>
      <c r="I29" s="7">
        <f>SUMIFS(NhatKy_ViPham!K:K, NhatKy_ViPham!E:E, "11_Hoa_A", NhatKy_ViPham!F:F, B29, NhatKy_ViPham!H:H, "L04")</f>
        <v>0</v>
      </c>
      <c r="J29" s="7">
        <f>SUMIFS(NhatKy_ViPham!K:K, NhatKy_ViPham!E:E, "11_Hoa_A", NhatKy_ViPham!F:F, B29, NhatKy_ViPham!H:H, "L05")</f>
        <v>0</v>
      </c>
      <c r="K29" s="7">
        <f>SUMIFS(NhatKy_ViPham!K:K, NhatKy_ViPham!E:E, "11_Hoa_A", NhatKy_ViPham!F:F, B29, NhatKy_ViPham!H:H, "L06")</f>
        <v>0</v>
      </c>
      <c r="L29" s="7">
        <f>SUMIFS(NhatKy_ViPham!K:K, NhatKy_ViPham!E:E, "11_Hoa_A", NhatKy_ViPham!F:F, B29, NhatKy_ViPham!H:H, "L07")</f>
        <v>0</v>
      </c>
      <c r="M29" s="7">
        <f>SUMIFS(NhatKy_ViPham!K:K, NhatKy_ViPham!E:E, "11_Hoa_A", NhatKy_ViPham!F:F, B29, NhatKy_ViPham!H:H, "L08")</f>
        <v>0</v>
      </c>
      <c r="N29" s="7">
        <f>SUMIFS(NhatKy_ViPham!K:K, NhatKy_ViPham!E:E, "11_Hoa_A", NhatKy_ViPham!F:F, B29, NhatKy_ViPham!H:H, "L09")</f>
        <v>0</v>
      </c>
      <c r="O29" s="7">
        <f>SUMIFS(NhatKy_ViPham!K:K, NhatKy_ViPham!E:E, "11_Hoa_A", NhatKy_ViPham!F:F, B29, NhatKy_ViPham!H:H, "L10")</f>
        <v>0</v>
      </c>
      <c r="P29" s="12">
        <f>SUMIFS(NhatKy_ViPham!J:J, NhatKy_ViPham!E:E, "11_Hoa_A", NhatKy_ViPham!F:F, B29)</f>
        <v>0</v>
      </c>
      <c r="Q29" s="13">
        <f>SUMIFS(NhatKy_ViPham!K:K, NhatKy_ViPham!E:E, "11_Hoa_A", NhatKy_ViPham!F:F, B29)</f>
        <v>0</v>
      </c>
      <c r="R29" s="7">
        <f>100 + SUMIFS(NhatKy_ViPham!J:J, NhatKy_ViPham!E:E, "11_Hoa_A", NhatKy_ViPham!F:F, B29, NhatKy_ViPham!C:C, "T1") - SUMIFS(NhatKy_ViPham!K:K, NhatKy_ViPham!E:E, "11_Hoa_A", NhatKy_ViPham!F:F, B29, NhatKy_ViPham!C:C, "T1")</f>
        <v>100</v>
      </c>
      <c r="S29" s="7">
        <f>100 + SUMIFS(NhatKy_ViPham!J:J, NhatKy_ViPham!E:E, "11_Hoa_A", NhatKy_ViPham!F:F, B29, NhatKy_ViPham!C:C, "T2") - SUMIFS(NhatKy_ViPham!K:K, NhatKy_ViPham!E:E, "11_Hoa_A", NhatKy_ViPham!F:F, B29, NhatKy_ViPham!C:C, "T2")</f>
        <v>100</v>
      </c>
      <c r="T29" s="7">
        <f>100 + SUMIFS(NhatKy_ViPham!J:J, NhatKy_ViPham!E:E, "11_Hoa_A", NhatKy_ViPham!F:F, B29, NhatKy_ViPham!C:C, "T3") - SUMIFS(NhatKy_ViPham!K:K, NhatKy_ViPham!E:E, "11_Hoa_A", NhatKy_ViPham!F:F, B29, NhatKy_ViPham!C:C, "T3")</f>
        <v>100</v>
      </c>
      <c r="U29" s="7">
        <f>100 + SUMIFS(NhatKy_ViPham!J:J, NhatKy_ViPham!E:E, "11_Hoa_A", NhatKy_ViPham!F:F, B29, NhatKy_ViPham!C:C, "T4") - SUMIFS(NhatKy_ViPham!K:K, NhatKy_ViPham!E:E, "11_Hoa_A", NhatKy_ViPham!F:F, B29, NhatKy_ViPham!C:C, "T4")</f>
        <v>100</v>
      </c>
      <c r="V29" s="7">
        <f>100 + SUMIFS(NhatKy_ViPham!J:J, NhatKy_ViPham!E:E, "11_Hoa_A", NhatKy_ViPham!F:F, B29, NhatKy_ViPham!C:C, "T5") - SUMIFS(NhatKy_ViPham!K:K, NhatKy_ViPham!E:E, "11_Hoa_A", NhatKy_ViPham!F:F, B29, NhatKy_ViPham!C:C, "T5")</f>
        <v>100</v>
      </c>
      <c r="W29" s="7">
        <f>100 + SUMIFS(NhatKy_ViPham!J:J, NhatKy_ViPham!E:E, "11_Hoa_A", NhatKy_ViPham!F:F, B29, NhatKy_ViPham!C:C, "T6") - SUMIFS(NhatKy_ViPham!K:K, NhatKy_ViPham!E:E, "11_Hoa_A", NhatKy_ViPham!F:F, B29, NhatKy_ViPham!C:C, "T6")</f>
        <v>100</v>
      </c>
      <c r="X29" s="7">
        <f>100 + SUMIFS(NhatKy_ViPham!J:J, NhatKy_ViPham!E:E, "11_Hoa_A", NhatKy_ViPham!F:F, B29, NhatKy_ViPham!C:C, "T7") - SUMIFS(NhatKy_ViPham!K:K, NhatKy_ViPham!E:E, "11_Hoa_A", NhatKy_ViPham!F:F, B29, NhatKy_ViPham!C:C, "T7")</f>
        <v>100</v>
      </c>
      <c r="Y29" s="7">
        <f>100 + SUMIFS(NhatKy_ViPham!J:J, NhatKy_ViPham!E:E, "11_Hoa_A", NhatKy_ViPham!F:F, B29, NhatKy_ViPham!C:C, "T8") - SUMIFS(NhatKy_ViPham!K:K, NhatKy_ViPham!E:E, "11_Hoa_A", NhatKy_ViPham!F:F, B29, NhatKy_ViPham!C:C, "T8")</f>
        <v>100</v>
      </c>
      <c r="Z29" s="7">
        <f>100 + SUMIFS(NhatKy_ViPham!J:J, NhatKy_ViPham!E:E, "11_Hoa_A", NhatKy_ViPham!F:F, B29, NhatKy_ViPham!C:C, "T9") - SUMIFS(NhatKy_ViPham!K:K, NhatKy_ViPham!E:E, "11_Hoa_A", NhatKy_ViPham!F:F, B29, NhatKy_ViPham!C:C, "T9")</f>
        <v>100</v>
      </c>
      <c r="AA29" s="7">
        <f>100 + SUMIFS(NhatKy_ViPham!J:J, NhatKy_ViPham!E:E, "11_Hoa_A", NhatKy_ViPham!F:F, B29, NhatKy_ViPham!C:C, "T10") - SUMIFS(NhatKy_ViPham!K:K, NhatKy_ViPham!E:E, "11_Hoa_A", NhatKy_ViPham!F:F, B29, NhatKy_ViPham!C:C, "T10")</f>
        <v>100</v>
      </c>
      <c r="AB29" s="7">
        <f>100 + SUMIFS(NhatKy_ViPham!J:J, NhatKy_ViPham!E:E, "11_Hoa_A", NhatKy_ViPham!F:F, B29, NhatKy_ViPham!C:C, "T11") - SUMIFS(NhatKy_ViPham!K:K, NhatKy_ViPham!E:E, "11_Hoa_A", NhatKy_ViPham!F:F, B29, NhatKy_ViPham!C:C, "T11")</f>
        <v>100</v>
      </c>
      <c r="AC29" s="7">
        <f>100 + SUMIFS(NhatKy_ViPham!J:J, NhatKy_ViPham!E:E, "11_Hoa_A", NhatKy_ViPham!F:F, B29, NhatKy_ViPham!C:C, "T12") - SUMIFS(NhatKy_ViPham!K:K, NhatKy_ViPham!E:E, "11_Hoa_A", NhatKy_ViPham!F:F, B29, NhatKy_ViPham!C:C, "T12")</f>
        <v>100</v>
      </c>
      <c r="AD29" s="7">
        <f>100 + SUMIFS(NhatKy_ViPham!J:J, NhatKy_ViPham!E:E, "11_Hoa_A", NhatKy_ViPham!F:F, B29, NhatKy_ViPham!C:C, "T13") - SUMIFS(NhatKy_ViPham!K:K, NhatKy_ViPham!E:E, "11_Hoa_A", NhatKy_ViPham!F:F, B29, NhatKy_ViPham!C:C, "T13")</f>
        <v>100</v>
      </c>
      <c r="AE29" s="7">
        <f>100 + SUMIFS(NhatKy_ViPham!J:J, NhatKy_ViPham!E:E, "11_Hoa_A", NhatKy_ViPham!F:F, B29, NhatKy_ViPham!C:C, "T14") - SUMIFS(NhatKy_ViPham!K:K, NhatKy_ViPham!E:E, "11_Hoa_A", NhatKy_ViPham!F:F, B29, NhatKy_ViPham!C:C, "T14")</f>
        <v>100</v>
      </c>
      <c r="AF29" s="7">
        <f>100 + SUMIFS(NhatKy_ViPham!J:J, NhatKy_ViPham!E:E, "11_Hoa_A", NhatKy_ViPham!F:F, B29, NhatKy_ViPham!C:C, "T15") - SUMIFS(NhatKy_ViPham!K:K, NhatKy_ViPham!E:E, "11_Hoa_A", NhatKy_ViPham!F:F, B29, NhatKy_ViPham!C:C, "T15")</f>
        <v>100</v>
      </c>
      <c r="AG29" s="7">
        <f>100 + SUMIFS(NhatKy_ViPham!J:J, NhatKy_ViPham!E:E, "11_Hoa_A", NhatKy_ViPham!F:F, B29, NhatKy_ViPham!C:C, "T16") - SUMIFS(NhatKy_ViPham!K:K, NhatKy_ViPham!E:E, "11_Hoa_A", NhatKy_ViPham!F:F, B29, NhatKy_ViPham!C:C, "T16")</f>
        <v>100</v>
      </c>
      <c r="AH29" s="7">
        <f>100 + SUMIFS(NhatKy_ViPham!J:J, NhatKy_ViPham!E:E, "11_Hoa_A", NhatKy_ViPham!F:F, B29, NhatKy_ViPham!C:C, "T17") - SUMIFS(NhatKy_ViPham!K:K, NhatKy_ViPham!E:E, "11_Hoa_A", NhatKy_ViPham!F:F, B29, NhatKy_ViPham!C:C, "T17")</f>
        <v>100</v>
      </c>
      <c r="AI29" s="7">
        <f>100 + SUMIFS(NhatKy_ViPham!J:J, NhatKy_ViPham!E:E, "11_Hoa_A", NhatKy_ViPham!F:F, B29, NhatKy_ViPham!C:C, "T18") - SUMIFS(NhatKy_ViPham!K:K, NhatKy_ViPham!E:E, "11_Hoa_A", NhatKy_ViPham!F:F, B29, NhatKy_ViPham!C:C, "T18")</f>
        <v>100</v>
      </c>
      <c r="AJ29" s="7">
        <f>100 + SUMIFS(NhatKy_ViPham!J:J, NhatKy_ViPham!E:E, "11_Hoa_A", NhatKy_ViPham!F:F, B29, NhatKy_ViPham!C:C, "T19") - SUMIFS(NhatKy_ViPham!K:K, NhatKy_ViPham!E:E, "11_Hoa_A", NhatKy_ViPham!F:F, B29, NhatKy_ViPham!C:C, "T19")</f>
        <v>100</v>
      </c>
      <c r="AK29" s="7">
        <f>100 + SUMIFS(NhatKy_ViPham!J:J, NhatKy_ViPham!E:E, "11_Hoa_A", NhatKy_ViPham!F:F, B29, NhatKy_ViPham!C:C, "T20") - SUMIFS(NhatKy_ViPham!K:K, NhatKy_ViPham!E:E, "11_Hoa_A", NhatKy_ViPham!F:F, B29, NhatKy_ViPham!C:C, "T20")</f>
        <v>100</v>
      </c>
      <c r="AL29" s="7">
        <f>100 + SUMIFS(NhatKy_ViPham!J:J, NhatKy_ViPham!E:E, "11_Hoa_A", NhatKy_ViPham!F:F, B29, NhatKy_ViPham!C:C, "T21") - SUMIFS(NhatKy_ViPham!K:K, NhatKy_ViPham!E:E, "11_Hoa_A", NhatKy_ViPham!F:F, B29, NhatKy_ViPham!C:C, "T21")</f>
        <v>100</v>
      </c>
      <c r="AM29" s="7">
        <f>100 + SUMIFS(NhatKy_ViPham!J:J, NhatKy_ViPham!E:E, "11_Hoa_A", NhatKy_ViPham!F:F, B29, NhatKy_ViPham!C:C, "T22") - SUMIFS(NhatKy_ViPham!K:K, NhatKy_ViPham!E:E, "11_Hoa_A", NhatKy_ViPham!F:F, B29, NhatKy_ViPham!C:C, "T22")</f>
        <v>100</v>
      </c>
      <c r="AN29" s="7">
        <f>100 + SUMIFS(NhatKy_ViPham!J:J, NhatKy_ViPham!E:E, "11_Hoa_A", NhatKy_ViPham!F:F, B29, NhatKy_ViPham!C:C, "T23") - SUMIFS(NhatKy_ViPham!K:K, NhatKy_ViPham!E:E, "11_Hoa_A", NhatKy_ViPham!F:F, B29, NhatKy_ViPham!C:C, "T23")</f>
        <v>100</v>
      </c>
      <c r="AO29" s="7">
        <f>100 + SUMIFS(NhatKy_ViPham!J:J, NhatKy_ViPham!E:E, "11_Hoa_A", NhatKy_ViPham!F:F, B29, NhatKy_ViPham!C:C, "T24") - SUMIFS(NhatKy_ViPham!K:K, NhatKy_ViPham!E:E, "11_Hoa_A", NhatKy_ViPham!F:F, B29, NhatKy_ViPham!C:C, "T24")</f>
        <v>100</v>
      </c>
      <c r="AP29" s="7">
        <f>100 + SUMIFS(NhatKy_ViPham!J:J, NhatKy_ViPham!E:E, "11_Hoa_A", NhatKy_ViPham!F:F, B29, NhatKy_ViPham!C:C, "T25") - SUMIFS(NhatKy_ViPham!K:K, NhatKy_ViPham!E:E, "11_Hoa_A", NhatKy_ViPham!F:F, B29, NhatKy_ViPham!C:C, "T25")</f>
        <v>100</v>
      </c>
      <c r="AQ29" s="7">
        <f>100 + SUMIFS(NhatKy_ViPham!J:J, NhatKy_ViPham!E:E, "11_Hoa_A", NhatKy_ViPham!F:F, B29, NhatKy_ViPham!C:C, "T26") - SUMIFS(NhatKy_ViPham!K:K, NhatKy_ViPham!E:E, "11_Hoa_A", NhatKy_ViPham!F:F, B29, NhatKy_ViPham!C:C, "T26")</f>
        <v>100</v>
      </c>
      <c r="AR29" s="7">
        <f>100 + SUMIFS(NhatKy_ViPham!J:J, NhatKy_ViPham!E:E, "11_Hoa_A", NhatKy_ViPham!F:F, B29, NhatKy_ViPham!C:C, "T27") - SUMIFS(NhatKy_ViPham!K:K, NhatKy_ViPham!E:E, "11_Hoa_A", NhatKy_ViPham!F:F, B29, NhatKy_ViPham!C:C, "T27")</f>
        <v>100</v>
      </c>
      <c r="AS29" s="7">
        <f>100 + SUMIFS(NhatKy_ViPham!J:J, NhatKy_ViPham!E:E, "11_Hoa_A", NhatKy_ViPham!F:F, B29, NhatKy_ViPham!C:C, "T28") - SUMIFS(NhatKy_ViPham!K:K, NhatKy_ViPham!E:E, "11_Hoa_A", NhatKy_ViPham!F:F, B29, NhatKy_ViPham!C:C, "T28")</f>
        <v>100</v>
      </c>
      <c r="AT29" s="7">
        <f>100 + SUMIFS(NhatKy_ViPham!J:J, NhatKy_ViPham!E:E, "11_Hoa_A", NhatKy_ViPham!F:F, B29, NhatKy_ViPham!C:C, "T29") - SUMIFS(NhatKy_ViPham!K:K, NhatKy_ViPham!E:E, "11_Hoa_A", NhatKy_ViPham!F:F, B29, NhatKy_ViPham!C:C, "T29")</f>
        <v>100</v>
      </c>
      <c r="AU29" s="7">
        <f>100 + SUMIFS(NhatKy_ViPham!J:J, NhatKy_ViPham!E:E, "11_Hoa_A", NhatKy_ViPham!F:F, B29, NhatKy_ViPham!C:C, "T30") - SUMIFS(NhatKy_ViPham!K:K, NhatKy_ViPham!E:E, "11_Hoa_A", NhatKy_ViPham!F:F, B29, NhatKy_ViPham!C:C, "T30")</f>
        <v>100</v>
      </c>
      <c r="AV29" s="7">
        <f>100 + SUMIFS(NhatKy_ViPham!J:J, NhatKy_ViPham!E:E, "11_Hoa_A", NhatKy_ViPham!F:F, B29, NhatKy_ViPham!C:C, "T31") - SUMIFS(NhatKy_ViPham!K:K, NhatKy_ViPham!E:E, "11_Hoa_A", NhatKy_ViPham!F:F, B29, NhatKy_ViPham!C:C, "T31")</f>
        <v>100</v>
      </c>
      <c r="AW29" s="7">
        <f>100 + SUMIFS(NhatKy_ViPham!J:J, NhatKy_ViPham!E:E, "11_Hoa_A", NhatKy_ViPham!F:F, B29, NhatKy_ViPham!C:C, "T32") - SUMIFS(NhatKy_ViPham!K:K, NhatKy_ViPham!E:E, "11_Hoa_A", NhatKy_ViPham!F:F, B29, NhatKy_ViPham!C:C, "T32")</f>
        <v>100</v>
      </c>
      <c r="AX29" s="7">
        <f>100 + SUMIFS(NhatKy_ViPham!J:J, NhatKy_ViPham!E:E, "11_Hoa_A", NhatKy_ViPham!F:F, B29, NhatKy_ViPham!C:C, "T33") - SUMIFS(NhatKy_ViPham!K:K, NhatKy_ViPham!E:E, "11_Hoa_A", NhatKy_ViPham!F:F, B29, NhatKy_ViPham!C:C, "T33")</f>
        <v>100</v>
      </c>
      <c r="AY29" s="7">
        <f>100 + SUMIFS(NhatKy_ViPham!J:J, NhatKy_ViPham!E:E, "11_Hoa_A", NhatKy_ViPham!F:F, B29, NhatKy_ViPham!C:C, "T34") - SUMIFS(NhatKy_ViPham!K:K, NhatKy_ViPham!E:E, "11_Hoa_A", NhatKy_ViPham!F:F, B29, NhatKy_ViPham!C:C, "T34")</f>
        <v>100</v>
      </c>
      <c r="AZ29" s="7">
        <f>100 + SUMIFS(NhatKy_ViPham!J:J, NhatKy_ViPham!E:E, "11_Hoa_A", NhatKy_ViPham!F:F, B29, NhatKy_ViPham!C:C, "T35") - SUMIFS(NhatKy_ViPham!K:K, NhatKy_ViPham!E:E, "11_Hoa_A", NhatKy_ViPham!F:F, B29, NhatKy_ViPham!C:C, "T35")</f>
        <v>100</v>
      </c>
      <c r="BA29" s="12">
        <f t="shared" si="0"/>
        <v>100</v>
      </c>
      <c r="BB29" s="11" t="s">
        <v>430</v>
      </c>
      <c r="BC29" s="14" t="str">
        <f t="shared" si="1"/>
        <v>Tốt</v>
      </c>
      <c r="BD29" s="10" t="str">
        <f t="shared" si="2"/>
        <v>🟢 BÌNH THƯỜNG</v>
      </c>
    </row>
    <row r="30" spans="1:56" x14ac:dyDescent="0.25">
      <c r="A30" s="5">
        <v>22</v>
      </c>
      <c r="B30" s="15" t="s">
        <v>1667</v>
      </c>
      <c r="C30" s="5" t="s">
        <v>1459</v>
      </c>
      <c r="D30" s="5" t="s">
        <v>435</v>
      </c>
      <c r="E30" s="11" t="s">
        <v>430</v>
      </c>
      <c r="F30" s="6">
        <f>SUMIFS(NhatKy_ViPham!K:K, NhatKy_ViPham!E:E, "11_Hoa_A", NhatKy_ViPham!F:F, B30, NhatKy_ViPham!H:H, "L01")</f>
        <v>0</v>
      </c>
      <c r="G30" s="6">
        <f>SUMIFS(NhatKy_ViPham!K:K, NhatKy_ViPham!E:E, "11_Hoa_A", NhatKy_ViPham!F:F, B30, NhatKy_ViPham!H:H, "L02")</f>
        <v>0</v>
      </c>
      <c r="H30" s="6">
        <f>SUMIFS(NhatKy_ViPham!K:K, NhatKy_ViPham!E:E, "11_Hoa_A", NhatKy_ViPham!F:F, B30, NhatKy_ViPham!H:H, "L03")</f>
        <v>0</v>
      </c>
      <c r="I30" s="6">
        <f>SUMIFS(NhatKy_ViPham!K:K, NhatKy_ViPham!E:E, "11_Hoa_A", NhatKy_ViPham!F:F, B30, NhatKy_ViPham!H:H, "L04")</f>
        <v>0</v>
      </c>
      <c r="J30" s="6">
        <f>SUMIFS(NhatKy_ViPham!K:K, NhatKy_ViPham!E:E, "11_Hoa_A", NhatKy_ViPham!F:F, B30, NhatKy_ViPham!H:H, "L05")</f>
        <v>0</v>
      </c>
      <c r="K30" s="6">
        <f>SUMIFS(NhatKy_ViPham!K:K, NhatKy_ViPham!E:E, "11_Hoa_A", NhatKy_ViPham!F:F, B30, NhatKy_ViPham!H:H, "L06")</f>
        <v>0</v>
      </c>
      <c r="L30" s="6">
        <f>SUMIFS(NhatKy_ViPham!K:K, NhatKy_ViPham!E:E, "11_Hoa_A", NhatKy_ViPham!F:F, B30, NhatKy_ViPham!H:H, "L07")</f>
        <v>0</v>
      </c>
      <c r="M30" s="6">
        <f>SUMIFS(NhatKy_ViPham!K:K, NhatKy_ViPham!E:E, "11_Hoa_A", NhatKy_ViPham!F:F, B30, NhatKy_ViPham!H:H, "L08")</f>
        <v>0</v>
      </c>
      <c r="N30" s="6">
        <f>SUMIFS(NhatKy_ViPham!K:K, NhatKy_ViPham!E:E, "11_Hoa_A", NhatKy_ViPham!F:F, B30, NhatKy_ViPham!H:H, "L09")</f>
        <v>0</v>
      </c>
      <c r="O30" s="6">
        <f>SUMIFS(NhatKy_ViPham!K:K, NhatKy_ViPham!E:E, "11_Hoa_A", NhatKy_ViPham!F:F, B30, NhatKy_ViPham!H:H, "L10")</f>
        <v>0</v>
      </c>
      <c r="P30" s="12">
        <f>SUMIFS(NhatKy_ViPham!J:J, NhatKy_ViPham!E:E, "11_Hoa_A", NhatKy_ViPham!F:F, B30)</f>
        <v>0</v>
      </c>
      <c r="Q30" s="13">
        <f>SUMIFS(NhatKy_ViPham!K:K, NhatKy_ViPham!E:E, "11_Hoa_A", NhatKy_ViPham!F:F, B30)</f>
        <v>0</v>
      </c>
      <c r="R30" s="6">
        <f>100 + SUMIFS(NhatKy_ViPham!J:J, NhatKy_ViPham!E:E, "11_Hoa_A", NhatKy_ViPham!F:F, B30, NhatKy_ViPham!C:C, "T1") - SUMIFS(NhatKy_ViPham!K:K, NhatKy_ViPham!E:E, "11_Hoa_A", NhatKy_ViPham!F:F, B30, NhatKy_ViPham!C:C, "T1")</f>
        <v>100</v>
      </c>
      <c r="S30" s="6">
        <f>100 + SUMIFS(NhatKy_ViPham!J:J, NhatKy_ViPham!E:E, "11_Hoa_A", NhatKy_ViPham!F:F, B30, NhatKy_ViPham!C:C, "T2") - SUMIFS(NhatKy_ViPham!K:K, NhatKy_ViPham!E:E, "11_Hoa_A", NhatKy_ViPham!F:F, B30, NhatKy_ViPham!C:C, "T2")</f>
        <v>100</v>
      </c>
      <c r="T30" s="6">
        <f>100 + SUMIFS(NhatKy_ViPham!J:J, NhatKy_ViPham!E:E, "11_Hoa_A", NhatKy_ViPham!F:F, B30, NhatKy_ViPham!C:C, "T3") - SUMIFS(NhatKy_ViPham!K:K, NhatKy_ViPham!E:E, "11_Hoa_A", NhatKy_ViPham!F:F, B30, NhatKy_ViPham!C:C, "T3")</f>
        <v>100</v>
      </c>
      <c r="U30" s="6">
        <f>100 + SUMIFS(NhatKy_ViPham!J:J, NhatKy_ViPham!E:E, "11_Hoa_A", NhatKy_ViPham!F:F, B30, NhatKy_ViPham!C:C, "T4") - SUMIFS(NhatKy_ViPham!K:K, NhatKy_ViPham!E:E, "11_Hoa_A", NhatKy_ViPham!F:F, B30, NhatKy_ViPham!C:C, "T4")</f>
        <v>100</v>
      </c>
      <c r="V30" s="6">
        <f>100 + SUMIFS(NhatKy_ViPham!J:J, NhatKy_ViPham!E:E, "11_Hoa_A", NhatKy_ViPham!F:F, B30, NhatKy_ViPham!C:C, "T5") - SUMIFS(NhatKy_ViPham!K:K, NhatKy_ViPham!E:E, "11_Hoa_A", NhatKy_ViPham!F:F, B30, NhatKy_ViPham!C:C, "T5")</f>
        <v>100</v>
      </c>
      <c r="W30" s="6">
        <f>100 + SUMIFS(NhatKy_ViPham!J:J, NhatKy_ViPham!E:E, "11_Hoa_A", NhatKy_ViPham!F:F, B30, NhatKy_ViPham!C:C, "T6") - SUMIFS(NhatKy_ViPham!K:K, NhatKy_ViPham!E:E, "11_Hoa_A", NhatKy_ViPham!F:F, B30, NhatKy_ViPham!C:C, "T6")</f>
        <v>100</v>
      </c>
      <c r="X30" s="6">
        <f>100 + SUMIFS(NhatKy_ViPham!J:J, NhatKy_ViPham!E:E, "11_Hoa_A", NhatKy_ViPham!F:F, B30, NhatKy_ViPham!C:C, "T7") - SUMIFS(NhatKy_ViPham!K:K, NhatKy_ViPham!E:E, "11_Hoa_A", NhatKy_ViPham!F:F, B30, NhatKy_ViPham!C:C, "T7")</f>
        <v>100</v>
      </c>
      <c r="Y30" s="6">
        <f>100 + SUMIFS(NhatKy_ViPham!J:J, NhatKy_ViPham!E:E, "11_Hoa_A", NhatKy_ViPham!F:F, B30, NhatKy_ViPham!C:C, "T8") - SUMIFS(NhatKy_ViPham!K:K, NhatKy_ViPham!E:E, "11_Hoa_A", NhatKy_ViPham!F:F, B30, NhatKy_ViPham!C:C, "T8")</f>
        <v>100</v>
      </c>
      <c r="Z30" s="6">
        <f>100 + SUMIFS(NhatKy_ViPham!J:J, NhatKy_ViPham!E:E, "11_Hoa_A", NhatKy_ViPham!F:F, B30, NhatKy_ViPham!C:C, "T9") - SUMIFS(NhatKy_ViPham!K:K, NhatKy_ViPham!E:E, "11_Hoa_A", NhatKy_ViPham!F:F, B30, NhatKy_ViPham!C:C, "T9")</f>
        <v>100</v>
      </c>
      <c r="AA30" s="6">
        <f>100 + SUMIFS(NhatKy_ViPham!J:J, NhatKy_ViPham!E:E, "11_Hoa_A", NhatKy_ViPham!F:F, B30, NhatKy_ViPham!C:C, "T10") - SUMIFS(NhatKy_ViPham!K:K, NhatKy_ViPham!E:E, "11_Hoa_A", NhatKy_ViPham!F:F, B30, NhatKy_ViPham!C:C, "T10")</f>
        <v>100</v>
      </c>
      <c r="AB30" s="6">
        <f>100 + SUMIFS(NhatKy_ViPham!J:J, NhatKy_ViPham!E:E, "11_Hoa_A", NhatKy_ViPham!F:F, B30, NhatKy_ViPham!C:C, "T11") - SUMIFS(NhatKy_ViPham!K:K, NhatKy_ViPham!E:E, "11_Hoa_A", NhatKy_ViPham!F:F, B30, NhatKy_ViPham!C:C, "T11")</f>
        <v>100</v>
      </c>
      <c r="AC30" s="6">
        <f>100 + SUMIFS(NhatKy_ViPham!J:J, NhatKy_ViPham!E:E, "11_Hoa_A", NhatKy_ViPham!F:F, B30, NhatKy_ViPham!C:C, "T12") - SUMIFS(NhatKy_ViPham!K:K, NhatKy_ViPham!E:E, "11_Hoa_A", NhatKy_ViPham!F:F, B30, NhatKy_ViPham!C:C, "T12")</f>
        <v>100</v>
      </c>
      <c r="AD30" s="6">
        <f>100 + SUMIFS(NhatKy_ViPham!J:J, NhatKy_ViPham!E:E, "11_Hoa_A", NhatKy_ViPham!F:F, B30, NhatKy_ViPham!C:C, "T13") - SUMIFS(NhatKy_ViPham!K:K, NhatKy_ViPham!E:E, "11_Hoa_A", NhatKy_ViPham!F:F, B30, NhatKy_ViPham!C:C, "T13")</f>
        <v>100</v>
      </c>
      <c r="AE30" s="6">
        <f>100 + SUMIFS(NhatKy_ViPham!J:J, NhatKy_ViPham!E:E, "11_Hoa_A", NhatKy_ViPham!F:F, B30, NhatKy_ViPham!C:C, "T14") - SUMIFS(NhatKy_ViPham!K:K, NhatKy_ViPham!E:E, "11_Hoa_A", NhatKy_ViPham!F:F, B30, NhatKy_ViPham!C:C, "T14")</f>
        <v>100</v>
      </c>
      <c r="AF30" s="6">
        <f>100 + SUMIFS(NhatKy_ViPham!J:J, NhatKy_ViPham!E:E, "11_Hoa_A", NhatKy_ViPham!F:F, B30, NhatKy_ViPham!C:C, "T15") - SUMIFS(NhatKy_ViPham!K:K, NhatKy_ViPham!E:E, "11_Hoa_A", NhatKy_ViPham!F:F, B30, NhatKy_ViPham!C:C, "T15")</f>
        <v>100</v>
      </c>
      <c r="AG30" s="6">
        <f>100 + SUMIFS(NhatKy_ViPham!J:J, NhatKy_ViPham!E:E, "11_Hoa_A", NhatKy_ViPham!F:F, B30, NhatKy_ViPham!C:C, "T16") - SUMIFS(NhatKy_ViPham!K:K, NhatKy_ViPham!E:E, "11_Hoa_A", NhatKy_ViPham!F:F, B30, NhatKy_ViPham!C:C, "T16")</f>
        <v>100</v>
      </c>
      <c r="AH30" s="6">
        <f>100 + SUMIFS(NhatKy_ViPham!J:J, NhatKy_ViPham!E:E, "11_Hoa_A", NhatKy_ViPham!F:F, B30, NhatKy_ViPham!C:C, "T17") - SUMIFS(NhatKy_ViPham!K:K, NhatKy_ViPham!E:E, "11_Hoa_A", NhatKy_ViPham!F:F, B30, NhatKy_ViPham!C:C, "T17")</f>
        <v>100</v>
      </c>
      <c r="AI30" s="6">
        <f>100 + SUMIFS(NhatKy_ViPham!J:J, NhatKy_ViPham!E:E, "11_Hoa_A", NhatKy_ViPham!F:F, B30, NhatKy_ViPham!C:C, "T18") - SUMIFS(NhatKy_ViPham!K:K, NhatKy_ViPham!E:E, "11_Hoa_A", NhatKy_ViPham!F:F, B30, NhatKy_ViPham!C:C, "T18")</f>
        <v>100</v>
      </c>
      <c r="AJ30" s="6">
        <f>100 + SUMIFS(NhatKy_ViPham!J:J, NhatKy_ViPham!E:E, "11_Hoa_A", NhatKy_ViPham!F:F, B30, NhatKy_ViPham!C:C, "T19") - SUMIFS(NhatKy_ViPham!K:K, NhatKy_ViPham!E:E, "11_Hoa_A", NhatKy_ViPham!F:F, B30, NhatKy_ViPham!C:C, "T19")</f>
        <v>100</v>
      </c>
      <c r="AK30" s="6">
        <f>100 + SUMIFS(NhatKy_ViPham!J:J, NhatKy_ViPham!E:E, "11_Hoa_A", NhatKy_ViPham!F:F, B30, NhatKy_ViPham!C:C, "T20") - SUMIFS(NhatKy_ViPham!K:K, NhatKy_ViPham!E:E, "11_Hoa_A", NhatKy_ViPham!F:F, B30, NhatKy_ViPham!C:C, "T20")</f>
        <v>100</v>
      </c>
      <c r="AL30" s="6">
        <f>100 + SUMIFS(NhatKy_ViPham!J:J, NhatKy_ViPham!E:E, "11_Hoa_A", NhatKy_ViPham!F:F, B30, NhatKy_ViPham!C:C, "T21") - SUMIFS(NhatKy_ViPham!K:K, NhatKy_ViPham!E:E, "11_Hoa_A", NhatKy_ViPham!F:F, B30, NhatKy_ViPham!C:C, "T21")</f>
        <v>100</v>
      </c>
      <c r="AM30" s="6">
        <f>100 + SUMIFS(NhatKy_ViPham!J:J, NhatKy_ViPham!E:E, "11_Hoa_A", NhatKy_ViPham!F:F, B30, NhatKy_ViPham!C:C, "T22") - SUMIFS(NhatKy_ViPham!K:K, NhatKy_ViPham!E:E, "11_Hoa_A", NhatKy_ViPham!F:F, B30, NhatKy_ViPham!C:C, "T22")</f>
        <v>100</v>
      </c>
      <c r="AN30" s="6">
        <f>100 + SUMIFS(NhatKy_ViPham!J:J, NhatKy_ViPham!E:E, "11_Hoa_A", NhatKy_ViPham!F:F, B30, NhatKy_ViPham!C:C, "T23") - SUMIFS(NhatKy_ViPham!K:K, NhatKy_ViPham!E:E, "11_Hoa_A", NhatKy_ViPham!F:F, B30, NhatKy_ViPham!C:C, "T23")</f>
        <v>100</v>
      </c>
      <c r="AO30" s="6">
        <f>100 + SUMIFS(NhatKy_ViPham!J:J, NhatKy_ViPham!E:E, "11_Hoa_A", NhatKy_ViPham!F:F, B30, NhatKy_ViPham!C:C, "T24") - SUMIFS(NhatKy_ViPham!K:K, NhatKy_ViPham!E:E, "11_Hoa_A", NhatKy_ViPham!F:F, B30, NhatKy_ViPham!C:C, "T24")</f>
        <v>100</v>
      </c>
      <c r="AP30" s="6">
        <f>100 + SUMIFS(NhatKy_ViPham!J:J, NhatKy_ViPham!E:E, "11_Hoa_A", NhatKy_ViPham!F:F, B30, NhatKy_ViPham!C:C, "T25") - SUMIFS(NhatKy_ViPham!K:K, NhatKy_ViPham!E:E, "11_Hoa_A", NhatKy_ViPham!F:F, B30, NhatKy_ViPham!C:C, "T25")</f>
        <v>100</v>
      </c>
      <c r="AQ30" s="6">
        <f>100 + SUMIFS(NhatKy_ViPham!J:J, NhatKy_ViPham!E:E, "11_Hoa_A", NhatKy_ViPham!F:F, B30, NhatKy_ViPham!C:C, "T26") - SUMIFS(NhatKy_ViPham!K:K, NhatKy_ViPham!E:E, "11_Hoa_A", NhatKy_ViPham!F:F, B30, NhatKy_ViPham!C:C, "T26")</f>
        <v>100</v>
      </c>
      <c r="AR30" s="6">
        <f>100 + SUMIFS(NhatKy_ViPham!J:J, NhatKy_ViPham!E:E, "11_Hoa_A", NhatKy_ViPham!F:F, B30, NhatKy_ViPham!C:C, "T27") - SUMIFS(NhatKy_ViPham!K:K, NhatKy_ViPham!E:E, "11_Hoa_A", NhatKy_ViPham!F:F, B30, NhatKy_ViPham!C:C, "T27")</f>
        <v>100</v>
      </c>
      <c r="AS30" s="6">
        <f>100 + SUMIFS(NhatKy_ViPham!J:J, NhatKy_ViPham!E:E, "11_Hoa_A", NhatKy_ViPham!F:F, B30, NhatKy_ViPham!C:C, "T28") - SUMIFS(NhatKy_ViPham!K:K, NhatKy_ViPham!E:E, "11_Hoa_A", NhatKy_ViPham!F:F, B30, NhatKy_ViPham!C:C, "T28")</f>
        <v>100</v>
      </c>
      <c r="AT30" s="6">
        <f>100 + SUMIFS(NhatKy_ViPham!J:J, NhatKy_ViPham!E:E, "11_Hoa_A", NhatKy_ViPham!F:F, B30, NhatKy_ViPham!C:C, "T29") - SUMIFS(NhatKy_ViPham!K:K, NhatKy_ViPham!E:E, "11_Hoa_A", NhatKy_ViPham!F:F, B30, NhatKy_ViPham!C:C, "T29")</f>
        <v>100</v>
      </c>
      <c r="AU30" s="6">
        <f>100 + SUMIFS(NhatKy_ViPham!J:J, NhatKy_ViPham!E:E, "11_Hoa_A", NhatKy_ViPham!F:F, B30, NhatKy_ViPham!C:C, "T30") - SUMIFS(NhatKy_ViPham!K:K, NhatKy_ViPham!E:E, "11_Hoa_A", NhatKy_ViPham!F:F, B30, NhatKy_ViPham!C:C, "T30")</f>
        <v>100</v>
      </c>
      <c r="AV30" s="6">
        <f>100 + SUMIFS(NhatKy_ViPham!J:J, NhatKy_ViPham!E:E, "11_Hoa_A", NhatKy_ViPham!F:F, B30, NhatKy_ViPham!C:C, "T31") - SUMIFS(NhatKy_ViPham!K:K, NhatKy_ViPham!E:E, "11_Hoa_A", NhatKy_ViPham!F:F, B30, NhatKy_ViPham!C:C, "T31")</f>
        <v>100</v>
      </c>
      <c r="AW30" s="6">
        <f>100 + SUMIFS(NhatKy_ViPham!J:J, NhatKy_ViPham!E:E, "11_Hoa_A", NhatKy_ViPham!F:F, B30, NhatKy_ViPham!C:C, "T32") - SUMIFS(NhatKy_ViPham!K:K, NhatKy_ViPham!E:E, "11_Hoa_A", NhatKy_ViPham!F:F, B30, NhatKy_ViPham!C:C, "T32")</f>
        <v>100</v>
      </c>
      <c r="AX30" s="6">
        <f>100 + SUMIFS(NhatKy_ViPham!J:J, NhatKy_ViPham!E:E, "11_Hoa_A", NhatKy_ViPham!F:F, B30, NhatKy_ViPham!C:C, "T33") - SUMIFS(NhatKy_ViPham!K:K, NhatKy_ViPham!E:E, "11_Hoa_A", NhatKy_ViPham!F:F, B30, NhatKy_ViPham!C:C, "T33")</f>
        <v>100</v>
      </c>
      <c r="AY30" s="6">
        <f>100 + SUMIFS(NhatKy_ViPham!J:J, NhatKy_ViPham!E:E, "11_Hoa_A", NhatKy_ViPham!F:F, B30, NhatKy_ViPham!C:C, "T34") - SUMIFS(NhatKy_ViPham!K:K, NhatKy_ViPham!E:E, "11_Hoa_A", NhatKy_ViPham!F:F, B30, NhatKy_ViPham!C:C, "T34")</f>
        <v>100</v>
      </c>
      <c r="AZ30" s="6">
        <f>100 + SUMIFS(NhatKy_ViPham!J:J, NhatKy_ViPham!E:E, "11_Hoa_A", NhatKy_ViPham!F:F, B30, NhatKy_ViPham!C:C, "T35") - SUMIFS(NhatKy_ViPham!K:K, NhatKy_ViPham!E:E, "11_Hoa_A", NhatKy_ViPham!F:F, B30, NhatKy_ViPham!C:C, "T35")</f>
        <v>100</v>
      </c>
      <c r="BA30" s="12">
        <f t="shared" si="0"/>
        <v>100</v>
      </c>
      <c r="BB30" s="11" t="s">
        <v>430</v>
      </c>
      <c r="BC30" s="16" t="str">
        <f t="shared" si="1"/>
        <v>Tốt</v>
      </c>
      <c r="BD30" s="15" t="str">
        <f t="shared" si="2"/>
        <v>🟢 BÌNH THƯỜNG</v>
      </c>
    </row>
    <row r="31" spans="1:56" x14ac:dyDescent="0.25">
      <c r="A31" s="4">
        <v>23</v>
      </c>
      <c r="B31" s="10" t="s">
        <v>1668</v>
      </c>
      <c r="C31" s="4" t="s">
        <v>1669</v>
      </c>
      <c r="D31" s="4" t="s">
        <v>429</v>
      </c>
      <c r="E31" s="11" t="s">
        <v>430</v>
      </c>
      <c r="F31" s="7">
        <f>SUMIFS(NhatKy_ViPham!K:K, NhatKy_ViPham!E:E, "11_Hoa_A", NhatKy_ViPham!F:F, B31, NhatKy_ViPham!H:H, "L01")</f>
        <v>0</v>
      </c>
      <c r="G31" s="7">
        <f>SUMIFS(NhatKy_ViPham!K:K, NhatKy_ViPham!E:E, "11_Hoa_A", NhatKy_ViPham!F:F, B31, NhatKy_ViPham!H:H, "L02")</f>
        <v>0</v>
      </c>
      <c r="H31" s="7">
        <f>SUMIFS(NhatKy_ViPham!K:K, NhatKy_ViPham!E:E, "11_Hoa_A", NhatKy_ViPham!F:F, B31, NhatKy_ViPham!H:H, "L03")</f>
        <v>0</v>
      </c>
      <c r="I31" s="7">
        <f>SUMIFS(NhatKy_ViPham!K:K, NhatKy_ViPham!E:E, "11_Hoa_A", NhatKy_ViPham!F:F, B31, NhatKy_ViPham!H:H, "L04")</f>
        <v>0</v>
      </c>
      <c r="J31" s="7">
        <f>SUMIFS(NhatKy_ViPham!K:K, NhatKy_ViPham!E:E, "11_Hoa_A", NhatKy_ViPham!F:F, B31, NhatKy_ViPham!H:H, "L05")</f>
        <v>0</v>
      </c>
      <c r="K31" s="7">
        <f>SUMIFS(NhatKy_ViPham!K:K, NhatKy_ViPham!E:E, "11_Hoa_A", NhatKy_ViPham!F:F, B31, NhatKy_ViPham!H:H, "L06")</f>
        <v>0</v>
      </c>
      <c r="L31" s="7">
        <f>SUMIFS(NhatKy_ViPham!K:K, NhatKy_ViPham!E:E, "11_Hoa_A", NhatKy_ViPham!F:F, B31, NhatKy_ViPham!H:H, "L07")</f>
        <v>0</v>
      </c>
      <c r="M31" s="7">
        <f>SUMIFS(NhatKy_ViPham!K:K, NhatKy_ViPham!E:E, "11_Hoa_A", NhatKy_ViPham!F:F, B31, NhatKy_ViPham!H:H, "L08")</f>
        <v>0</v>
      </c>
      <c r="N31" s="7">
        <f>SUMIFS(NhatKy_ViPham!K:K, NhatKy_ViPham!E:E, "11_Hoa_A", NhatKy_ViPham!F:F, B31, NhatKy_ViPham!H:H, "L09")</f>
        <v>0</v>
      </c>
      <c r="O31" s="7">
        <f>SUMIFS(NhatKy_ViPham!K:K, NhatKy_ViPham!E:E, "11_Hoa_A", NhatKy_ViPham!F:F, B31, NhatKy_ViPham!H:H, "L10")</f>
        <v>0</v>
      </c>
      <c r="P31" s="12">
        <f>SUMIFS(NhatKy_ViPham!J:J, NhatKy_ViPham!E:E, "11_Hoa_A", NhatKy_ViPham!F:F, B31)</f>
        <v>0</v>
      </c>
      <c r="Q31" s="13">
        <f>SUMIFS(NhatKy_ViPham!K:K, NhatKy_ViPham!E:E, "11_Hoa_A", NhatKy_ViPham!F:F, B31)</f>
        <v>0</v>
      </c>
      <c r="R31" s="7">
        <f>100 + SUMIFS(NhatKy_ViPham!J:J, NhatKy_ViPham!E:E, "11_Hoa_A", NhatKy_ViPham!F:F, B31, NhatKy_ViPham!C:C, "T1") - SUMIFS(NhatKy_ViPham!K:K, NhatKy_ViPham!E:E, "11_Hoa_A", NhatKy_ViPham!F:F, B31, NhatKy_ViPham!C:C, "T1")</f>
        <v>100</v>
      </c>
      <c r="S31" s="7">
        <f>100 + SUMIFS(NhatKy_ViPham!J:J, NhatKy_ViPham!E:E, "11_Hoa_A", NhatKy_ViPham!F:F, B31, NhatKy_ViPham!C:C, "T2") - SUMIFS(NhatKy_ViPham!K:K, NhatKy_ViPham!E:E, "11_Hoa_A", NhatKy_ViPham!F:F, B31, NhatKy_ViPham!C:C, "T2")</f>
        <v>100</v>
      </c>
      <c r="T31" s="7">
        <f>100 + SUMIFS(NhatKy_ViPham!J:J, NhatKy_ViPham!E:E, "11_Hoa_A", NhatKy_ViPham!F:F, B31, NhatKy_ViPham!C:C, "T3") - SUMIFS(NhatKy_ViPham!K:K, NhatKy_ViPham!E:E, "11_Hoa_A", NhatKy_ViPham!F:F, B31, NhatKy_ViPham!C:C, "T3")</f>
        <v>100</v>
      </c>
      <c r="U31" s="7">
        <f>100 + SUMIFS(NhatKy_ViPham!J:J, NhatKy_ViPham!E:E, "11_Hoa_A", NhatKy_ViPham!F:F, B31, NhatKy_ViPham!C:C, "T4") - SUMIFS(NhatKy_ViPham!K:K, NhatKy_ViPham!E:E, "11_Hoa_A", NhatKy_ViPham!F:F, B31, NhatKy_ViPham!C:C, "T4")</f>
        <v>100</v>
      </c>
      <c r="V31" s="7">
        <f>100 + SUMIFS(NhatKy_ViPham!J:J, NhatKy_ViPham!E:E, "11_Hoa_A", NhatKy_ViPham!F:F, B31, NhatKy_ViPham!C:C, "T5") - SUMIFS(NhatKy_ViPham!K:K, NhatKy_ViPham!E:E, "11_Hoa_A", NhatKy_ViPham!F:F, B31, NhatKy_ViPham!C:C, "T5")</f>
        <v>100</v>
      </c>
      <c r="W31" s="7">
        <f>100 + SUMIFS(NhatKy_ViPham!J:J, NhatKy_ViPham!E:E, "11_Hoa_A", NhatKy_ViPham!F:F, B31, NhatKy_ViPham!C:C, "T6") - SUMIFS(NhatKy_ViPham!K:K, NhatKy_ViPham!E:E, "11_Hoa_A", NhatKy_ViPham!F:F, B31, NhatKy_ViPham!C:C, "T6")</f>
        <v>100</v>
      </c>
      <c r="X31" s="7">
        <f>100 + SUMIFS(NhatKy_ViPham!J:J, NhatKy_ViPham!E:E, "11_Hoa_A", NhatKy_ViPham!F:F, B31, NhatKy_ViPham!C:C, "T7") - SUMIFS(NhatKy_ViPham!K:K, NhatKy_ViPham!E:E, "11_Hoa_A", NhatKy_ViPham!F:F, B31, NhatKy_ViPham!C:C, "T7")</f>
        <v>100</v>
      </c>
      <c r="Y31" s="7">
        <f>100 + SUMIFS(NhatKy_ViPham!J:J, NhatKy_ViPham!E:E, "11_Hoa_A", NhatKy_ViPham!F:F, B31, NhatKy_ViPham!C:C, "T8") - SUMIFS(NhatKy_ViPham!K:K, NhatKy_ViPham!E:E, "11_Hoa_A", NhatKy_ViPham!F:F, B31, NhatKy_ViPham!C:C, "T8")</f>
        <v>100</v>
      </c>
      <c r="Z31" s="7">
        <f>100 + SUMIFS(NhatKy_ViPham!J:J, NhatKy_ViPham!E:E, "11_Hoa_A", NhatKy_ViPham!F:F, B31, NhatKy_ViPham!C:C, "T9") - SUMIFS(NhatKy_ViPham!K:K, NhatKy_ViPham!E:E, "11_Hoa_A", NhatKy_ViPham!F:F, B31, NhatKy_ViPham!C:C, "T9")</f>
        <v>100</v>
      </c>
      <c r="AA31" s="7">
        <f>100 + SUMIFS(NhatKy_ViPham!J:J, NhatKy_ViPham!E:E, "11_Hoa_A", NhatKy_ViPham!F:F, B31, NhatKy_ViPham!C:C, "T10") - SUMIFS(NhatKy_ViPham!K:K, NhatKy_ViPham!E:E, "11_Hoa_A", NhatKy_ViPham!F:F, B31, NhatKy_ViPham!C:C, "T10")</f>
        <v>100</v>
      </c>
      <c r="AB31" s="7">
        <f>100 + SUMIFS(NhatKy_ViPham!J:J, NhatKy_ViPham!E:E, "11_Hoa_A", NhatKy_ViPham!F:F, B31, NhatKy_ViPham!C:C, "T11") - SUMIFS(NhatKy_ViPham!K:K, NhatKy_ViPham!E:E, "11_Hoa_A", NhatKy_ViPham!F:F, B31, NhatKy_ViPham!C:C, "T11")</f>
        <v>100</v>
      </c>
      <c r="AC31" s="7">
        <f>100 + SUMIFS(NhatKy_ViPham!J:J, NhatKy_ViPham!E:E, "11_Hoa_A", NhatKy_ViPham!F:F, B31, NhatKy_ViPham!C:C, "T12") - SUMIFS(NhatKy_ViPham!K:K, NhatKy_ViPham!E:E, "11_Hoa_A", NhatKy_ViPham!F:F, B31, NhatKy_ViPham!C:C, "T12")</f>
        <v>100</v>
      </c>
      <c r="AD31" s="7">
        <f>100 + SUMIFS(NhatKy_ViPham!J:J, NhatKy_ViPham!E:E, "11_Hoa_A", NhatKy_ViPham!F:F, B31, NhatKy_ViPham!C:C, "T13") - SUMIFS(NhatKy_ViPham!K:K, NhatKy_ViPham!E:E, "11_Hoa_A", NhatKy_ViPham!F:F, B31, NhatKy_ViPham!C:C, "T13")</f>
        <v>100</v>
      </c>
      <c r="AE31" s="7">
        <f>100 + SUMIFS(NhatKy_ViPham!J:J, NhatKy_ViPham!E:E, "11_Hoa_A", NhatKy_ViPham!F:F, B31, NhatKy_ViPham!C:C, "T14") - SUMIFS(NhatKy_ViPham!K:K, NhatKy_ViPham!E:E, "11_Hoa_A", NhatKy_ViPham!F:F, B31, NhatKy_ViPham!C:C, "T14")</f>
        <v>100</v>
      </c>
      <c r="AF31" s="7">
        <f>100 + SUMIFS(NhatKy_ViPham!J:J, NhatKy_ViPham!E:E, "11_Hoa_A", NhatKy_ViPham!F:F, B31, NhatKy_ViPham!C:C, "T15") - SUMIFS(NhatKy_ViPham!K:K, NhatKy_ViPham!E:E, "11_Hoa_A", NhatKy_ViPham!F:F, B31, NhatKy_ViPham!C:C, "T15")</f>
        <v>100</v>
      </c>
      <c r="AG31" s="7">
        <f>100 + SUMIFS(NhatKy_ViPham!J:J, NhatKy_ViPham!E:E, "11_Hoa_A", NhatKy_ViPham!F:F, B31, NhatKy_ViPham!C:C, "T16") - SUMIFS(NhatKy_ViPham!K:K, NhatKy_ViPham!E:E, "11_Hoa_A", NhatKy_ViPham!F:F, B31, NhatKy_ViPham!C:C, "T16")</f>
        <v>100</v>
      </c>
      <c r="AH31" s="7">
        <f>100 + SUMIFS(NhatKy_ViPham!J:J, NhatKy_ViPham!E:E, "11_Hoa_A", NhatKy_ViPham!F:F, B31, NhatKy_ViPham!C:C, "T17") - SUMIFS(NhatKy_ViPham!K:K, NhatKy_ViPham!E:E, "11_Hoa_A", NhatKy_ViPham!F:F, B31, NhatKy_ViPham!C:C, "T17")</f>
        <v>100</v>
      </c>
      <c r="AI31" s="7">
        <f>100 + SUMIFS(NhatKy_ViPham!J:J, NhatKy_ViPham!E:E, "11_Hoa_A", NhatKy_ViPham!F:F, B31, NhatKy_ViPham!C:C, "T18") - SUMIFS(NhatKy_ViPham!K:K, NhatKy_ViPham!E:E, "11_Hoa_A", NhatKy_ViPham!F:F, B31, NhatKy_ViPham!C:C, "T18")</f>
        <v>100</v>
      </c>
      <c r="AJ31" s="7">
        <f>100 + SUMIFS(NhatKy_ViPham!J:J, NhatKy_ViPham!E:E, "11_Hoa_A", NhatKy_ViPham!F:F, B31, NhatKy_ViPham!C:C, "T19") - SUMIFS(NhatKy_ViPham!K:K, NhatKy_ViPham!E:E, "11_Hoa_A", NhatKy_ViPham!F:F, B31, NhatKy_ViPham!C:C, "T19")</f>
        <v>100</v>
      </c>
      <c r="AK31" s="7">
        <f>100 + SUMIFS(NhatKy_ViPham!J:J, NhatKy_ViPham!E:E, "11_Hoa_A", NhatKy_ViPham!F:F, B31, NhatKy_ViPham!C:C, "T20") - SUMIFS(NhatKy_ViPham!K:K, NhatKy_ViPham!E:E, "11_Hoa_A", NhatKy_ViPham!F:F, B31, NhatKy_ViPham!C:C, "T20")</f>
        <v>100</v>
      </c>
      <c r="AL31" s="7">
        <f>100 + SUMIFS(NhatKy_ViPham!J:J, NhatKy_ViPham!E:E, "11_Hoa_A", NhatKy_ViPham!F:F, B31, NhatKy_ViPham!C:C, "T21") - SUMIFS(NhatKy_ViPham!K:K, NhatKy_ViPham!E:E, "11_Hoa_A", NhatKy_ViPham!F:F, B31, NhatKy_ViPham!C:C, "T21")</f>
        <v>100</v>
      </c>
      <c r="AM31" s="7">
        <f>100 + SUMIFS(NhatKy_ViPham!J:J, NhatKy_ViPham!E:E, "11_Hoa_A", NhatKy_ViPham!F:F, B31, NhatKy_ViPham!C:C, "T22") - SUMIFS(NhatKy_ViPham!K:K, NhatKy_ViPham!E:E, "11_Hoa_A", NhatKy_ViPham!F:F, B31, NhatKy_ViPham!C:C, "T22")</f>
        <v>100</v>
      </c>
      <c r="AN31" s="7">
        <f>100 + SUMIFS(NhatKy_ViPham!J:J, NhatKy_ViPham!E:E, "11_Hoa_A", NhatKy_ViPham!F:F, B31, NhatKy_ViPham!C:C, "T23") - SUMIFS(NhatKy_ViPham!K:K, NhatKy_ViPham!E:E, "11_Hoa_A", NhatKy_ViPham!F:F, B31, NhatKy_ViPham!C:C, "T23")</f>
        <v>100</v>
      </c>
      <c r="AO31" s="7">
        <f>100 + SUMIFS(NhatKy_ViPham!J:J, NhatKy_ViPham!E:E, "11_Hoa_A", NhatKy_ViPham!F:F, B31, NhatKy_ViPham!C:C, "T24") - SUMIFS(NhatKy_ViPham!K:K, NhatKy_ViPham!E:E, "11_Hoa_A", NhatKy_ViPham!F:F, B31, NhatKy_ViPham!C:C, "T24")</f>
        <v>100</v>
      </c>
      <c r="AP31" s="7">
        <f>100 + SUMIFS(NhatKy_ViPham!J:J, NhatKy_ViPham!E:E, "11_Hoa_A", NhatKy_ViPham!F:F, B31, NhatKy_ViPham!C:C, "T25") - SUMIFS(NhatKy_ViPham!K:K, NhatKy_ViPham!E:E, "11_Hoa_A", NhatKy_ViPham!F:F, B31, NhatKy_ViPham!C:C, "T25")</f>
        <v>100</v>
      </c>
      <c r="AQ31" s="7">
        <f>100 + SUMIFS(NhatKy_ViPham!J:J, NhatKy_ViPham!E:E, "11_Hoa_A", NhatKy_ViPham!F:F, B31, NhatKy_ViPham!C:C, "T26") - SUMIFS(NhatKy_ViPham!K:K, NhatKy_ViPham!E:E, "11_Hoa_A", NhatKy_ViPham!F:F, B31, NhatKy_ViPham!C:C, "T26")</f>
        <v>100</v>
      </c>
      <c r="AR31" s="7">
        <f>100 + SUMIFS(NhatKy_ViPham!J:J, NhatKy_ViPham!E:E, "11_Hoa_A", NhatKy_ViPham!F:F, B31, NhatKy_ViPham!C:C, "T27") - SUMIFS(NhatKy_ViPham!K:K, NhatKy_ViPham!E:E, "11_Hoa_A", NhatKy_ViPham!F:F, B31, NhatKy_ViPham!C:C, "T27")</f>
        <v>100</v>
      </c>
      <c r="AS31" s="7">
        <f>100 + SUMIFS(NhatKy_ViPham!J:J, NhatKy_ViPham!E:E, "11_Hoa_A", NhatKy_ViPham!F:F, B31, NhatKy_ViPham!C:C, "T28") - SUMIFS(NhatKy_ViPham!K:K, NhatKy_ViPham!E:E, "11_Hoa_A", NhatKy_ViPham!F:F, B31, NhatKy_ViPham!C:C, "T28")</f>
        <v>100</v>
      </c>
      <c r="AT31" s="7">
        <f>100 + SUMIFS(NhatKy_ViPham!J:J, NhatKy_ViPham!E:E, "11_Hoa_A", NhatKy_ViPham!F:F, B31, NhatKy_ViPham!C:C, "T29") - SUMIFS(NhatKy_ViPham!K:K, NhatKy_ViPham!E:E, "11_Hoa_A", NhatKy_ViPham!F:F, B31, NhatKy_ViPham!C:C, "T29")</f>
        <v>100</v>
      </c>
      <c r="AU31" s="7">
        <f>100 + SUMIFS(NhatKy_ViPham!J:J, NhatKy_ViPham!E:E, "11_Hoa_A", NhatKy_ViPham!F:F, B31, NhatKy_ViPham!C:C, "T30") - SUMIFS(NhatKy_ViPham!K:K, NhatKy_ViPham!E:E, "11_Hoa_A", NhatKy_ViPham!F:F, B31, NhatKy_ViPham!C:C, "T30")</f>
        <v>100</v>
      </c>
      <c r="AV31" s="7">
        <f>100 + SUMIFS(NhatKy_ViPham!J:J, NhatKy_ViPham!E:E, "11_Hoa_A", NhatKy_ViPham!F:F, B31, NhatKy_ViPham!C:C, "T31") - SUMIFS(NhatKy_ViPham!K:K, NhatKy_ViPham!E:E, "11_Hoa_A", NhatKy_ViPham!F:F, B31, NhatKy_ViPham!C:C, "T31")</f>
        <v>100</v>
      </c>
      <c r="AW31" s="7">
        <f>100 + SUMIFS(NhatKy_ViPham!J:J, NhatKy_ViPham!E:E, "11_Hoa_A", NhatKy_ViPham!F:F, B31, NhatKy_ViPham!C:C, "T32") - SUMIFS(NhatKy_ViPham!K:K, NhatKy_ViPham!E:E, "11_Hoa_A", NhatKy_ViPham!F:F, B31, NhatKy_ViPham!C:C, "T32")</f>
        <v>100</v>
      </c>
      <c r="AX31" s="7">
        <f>100 + SUMIFS(NhatKy_ViPham!J:J, NhatKy_ViPham!E:E, "11_Hoa_A", NhatKy_ViPham!F:F, B31, NhatKy_ViPham!C:C, "T33") - SUMIFS(NhatKy_ViPham!K:K, NhatKy_ViPham!E:E, "11_Hoa_A", NhatKy_ViPham!F:F, B31, NhatKy_ViPham!C:C, "T33")</f>
        <v>100</v>
      </c>
      <c r="AY31" s="7">
        <f>100 + SUMIFS(NhatKy_ViPham!J:J, NhatKy_ViPham!E:E, "11_Hoa_A", NhatKy_ViPham!F:F, B31, NhatKy_ViPham!C:C, "T34") - SUMIFS(NhatKy_ViPham!K:K, NhatKy_ViPham!E:E, "11_Hoa_A", NhatKy_ViPham!F:F, B31, NhatKy_ViPham!C:C, "T34")</f>
        <v>100</v>
      </c>
      <c r="AZ31" s="7">
        <f>100 + SUMIFS(NhatKy_ViPham!J:J, NhatKy_ViPham!E:E, "11_Hoa_A", NhatKy_ViPham!F:F, B31, NhatKy_ViPham!C:C, "T35") - SUMIFS(NhatKy_ViPham!K:K, NhatKy_ViPham!E:E, "11_Hoa_A", NhatKy_ViPham!F:F, B31, NhatKy_ViPham!C:C, "T35")</f>
        <v>100</v>
      </c>
      <c r="BA31" s="12">
        <f t="shared" si="0"/>
        <v>100</v>
      </c>
      <c r="BB31" s="11" t="s">
        <v>430</v>
      </c>
      <c r="BC31" s="14" t="str">
        <f t="shared" si="1"/>
        <v>Tốt</v>
      </c>
      <c r="BD31" s="10" t="str">
        <f t="shared" si="2"/>
        <v>🟢 BÌNH THƯỜNG</v>
      </c>
    </row>
    <row r="32" spans="1:56" x14ac:dyDescent="0.25">
      <c r="A32" s="5">
        <v>24</v>
      </c>
      <c r="B32" s="15" t="s">
        <v>1670</v>
      </c>
      <c r="C32" s="5" t="s">
        <v>1671</v>
      </c>
      <c r="D32" s="5" t="s">
        <v>429</v>
      </c>
      <c r="E32" s="11" t="s">
        <v>430</v>
      </c>
      <c r="F32" s="6">
        <f>SUMIFS(NhatKy_ViPham!K:K, NhatKy_ViPham!E:E, "11_Hoa_A", NhatKy_ViPham!F:F, B32, NhatKy_ViPham!H:H, "L01")</f>
        <v>0</v>
      </c>
      <c r="G32" s="6">
        <f>SUMIFS(NhatKy_ViPham!K:K, NhatKy_ViPham!E:E, "11_Hoa_A", NhatKy_ViPham!F:F, B32, NhatKy_ViPham!H:H, "L02")</f>
        <v>0</v>
      </c>
      <c r="H32" s="6">
        <f>SUMIFS(NhatKy_ViPham!K:K, NhatKy_ViPham!E:E, "11_Hoa_A", NhatKy_ViPham!F:F, B32, NhatKy_ViPham!H:H, "L03")</f>
        <v>0</v>
      </c>
      <c r="I32" s="6">
        <f>SUMIFS(NhatKy_ViPham!K:K, NhatKy_ViPham!E:E, "11_Hoa_A", NhatKy_ViPham!F:F, B32, NhatKy_ViPham!H:H, "L04")</f>
        <v>0</v>
      </c>
      <c r="J32" s="6">
        <f>SUMIFS(NhatKy_ViPham!K:K, NhatKy_ViPham!E:E, "11_Hoa_A", NhatKy_ViPham!F:F, B32, NhatKy_ViPham!H:H, "L05")</f>
        <v>0</v>
      </c>
      <c r="K32" s="6">
        <f>SUMIFS(NhatKy_ViPham!K:K, NhatKy_ViPham!E:E, "11_Hoa_A", NhatKy_ViPham!F:F, B32, NhatKy_ViPham!H:H, "L06")</f>
        <v>0</v>
      </c>
      <c r="L32" s="6">
        <f>SUMIFS(NhatKy_ViPham!K:K, NhatKy_ViPham!E:E, "11_Hoa_A", NhatKy_ViPham!F:F, B32, NhatKy_ViPham!H:H, "L07")</f>
        <v>0</v>
      </c>
      <c r="M32" s="6">
        <f>SUMIFS(NhatKy_ViPham!K:K, NhatKy_ViPham!E:E, "11_Hoa_A", NhatKy_ViPham!F:F, B32, NhatKy_ViPham!H:H, "L08")</f>
        <v>0</v>
      </c>
      <c r="N32" s="6">
        <f>SUMIFS(NhatKy_ViPham!K:K, NhatKy_ViPham!E:E, "11_Hoa_A", NhatKy_ViPham!F:F, B32, NhatKy_ViPham!H:H, "L09")</f>
        <v>0</v>
      </c>
      <c r="O32" s="6">
        <f>SUMIFS(NhatKy_ViPham!K:K, NhatKy_ViPham!E:E, "11_Hoa_A", NhatKy_ViPham!F:F, B32, NhatKy_ViPham!H:H, "L10")</f>
        <v>0</v>
      </c>
      <c r="P32" s="12">
        <f>SUMIFS(NhatKy_ViPham!J:J, NhatKy_ViPham!E:E, "11_Hoa_A", NhatKy_ViPham!F:F, B32)</f>
        <v>0</v>
      </c>
      <c r="Q32" s="13">
        <f>SUMIFS(NhatKy_ViPham!K:K, NhatKy_ViPham!E:E, "11_Hoa_A", NhatKy_ViPham!F:F, B32)</f>
        <v>0</v>
      </c>
      <c r="R32" s="6">
        <f>100 + SUMIFS(NhatKy_ViPham!J:J, NhatKy_ViPham!E:E, "11_Hoa_A", NhatKy_ViPham!F:F, B32, NhatKy_ViPham!C:C, "T1") - SUMIFS(NhatKy_ViPham!K:K, NhatKy_ViPham!E:E, "11_Hoa_A", NhatKy_ViPham!F:F, B32, NhatKy_ViPham!C:C, "T1")</f>
        <v>100</v>
      </c>
      <c r="S32" s="6">
        <f>100 + SUMIFS(NhatKy_ViPham!J:J, NhatKy_ViPham!E:E, "11_Hoa_A", NhatKy_ViPham!F:F, B32, NhatKy_ViPham!C:C, "T2") - SUMIFS(NhatKy_ViPham!K:K, NhatKy_ViPham!E:E, "11_Hoa_A", NhatKy_ViPham!F:F, B32, NhatKy_ViPham!C:C, "T2")</f>
        <v>100</v>
      </c>
      <c r="T32" s="6">
        <f>100 + SUMIFS(NhatKy_ViPham!J:J, NhatKy_ViPham!E:E, "11_Hoa_A", NhatKy_ViPham!F:F, B32, NhatKy_ViPham!C:C, "T3") - SUMIFS(NhatKy_ViPham!K:K, NhatKy_ViPham!E:E, "11_Hoa_A", NhatKy_ViPham!F:F, B32, NhatKy_ViPham!C:C, "T3")</f>
        <v>100</v>
      </c>
      <c r="U32" s="6">
        <f>100 + SUMIFS(NhatKy_ViPham!J:J, NhatKy_ViPham!E:E, "11_Hoa_A", NhatKy_ViPham!F:F, B32, NhatKy_ViPham!C:C, "T4") - SUMIFS(NhatKy_ViPham!K:K, NhatKy_ViPham!E:E, "11_Hoa_A", NhatKy_ViPham!F:F, B32, NhatKy_ViPham!C:C, "T4")</f>
        <v>100</v>
      </c>
      <c r="V32" s="6">
        <f>100 + SUMIFS(NhatKy_ViPham!J:J, NhatKy_ViPham!E:E, "11_Hoa_A", NhatKy_ViPham!F:F, B32, NhatKy_ViPham!C:C, "T5") - SUMIFS(NhatKy_ViPham!K:K, NhatKy_ViPham!E:E, "11_Hoa_A", NhatKy_ViPham!F:F, B32, NhatKy_ViPham!C:C, "T5")</f>
        <v>100</v>
      </c>
      <c r="W32" s="6">
        <f>100 + SUMIFS(NhatKy_ViPham!J:J, NhatKy_ViPham!E:E, "11_Hoa_A", NhatKy_ViPham!F:F, B32, NhatKy_ViPham!C:C, "T6") - SUMIFS(NhatKy_ViPham!K:K, NhatKy_ViPham!E:E, "11_Hoa_A", NhatKy_ViPham!F:F, B32, NhatKy_ViPham!C:C, "T6")</f>
        <v>100</v>
      </c>
      <c r="X32" s="6">
        <f>100 + SUMIFS(NhatKy_ViPham!J:J, NhatKy_ViPham!E:E, "11_Hoa_A", NhatKy_ViPham!F:F, B32, NhatKy_ViPham!C:C, "T7") - SUMIFS(NhatKy_ViPham!K:K, NhatKy_ViPham!E:E, "11_Hoa_A", NhatKy_ViPham!F:F, B32, NhatKy_ViPham!C:C, "T7")</f>
        <v>100</v>
      </c>
      <c r="Y32" s="6">
        <f>100 + SUMIFS(NhatKy_ViPham!J:J, NhatKy_ViPham!E:E, "11_Hoa_A", NhatKy_ViPham!F:F, B32, NhatKy_ViPham!C:C, "T8") - SUMIFS(NhatKy_ViPham!K:K, NhatKy_ViPham!E:E, "11_Hoa_A", NhatKy_ViPham!F:F, B32, NhatKy_ViPham!C:C, "T8")</f>
        <v>100</v>
      </c>
      <c r="Z32" s="6">
        <f>100 + SUMIFS(NhatKy_ViPham!J:J, NhatKy_ViPham!E:E, "11_Hoa_A", NhatKy_ViPham!F:F, B32, NhatKy_ViPham!C:C, "T9") - SUMIFS(NhatKy_ViPham!K:K, NhatKy_ViPham!E:E, "11_Hoa_A", NhatKy_ViPham!F:F, B32, NhatKy_ViPham!C:C, "T9")</f>
        <v>100</v>
      </c>
      <c r="AA32" s="6">
        <f>100 + SUMIFS(NhatKy_ViPham!J:J, NhatKy_ViPham!E:E, "11_Hoa_A", NhatKy_ViPham!F:F, B32, NhatKy_ViPham!C:C, "T10") - SUMIFS(NhatKy_ViPham!K:K, NhatKy_ViPham!E:E, "11_Hoa_A", NhatKy_ViPham!F:F, B32, NhatKy_ViPham!C:C, "T10")</f>
        <v>100</v>
      </c>
      <c r="AB32" s="6">
        <f>100 + SUMIFS(NhatKy_ViPham!J:J, NhatKy_ViPham!E:E, "11_Hoa_A", NhatKy_ViPham!F:F, B32, NhatKy_ViPham!C:C, "T11") - SUMIFS(NhatKy_ViPham!K:K, NhatKy_ViPham!E:E, "11_Hoa_A", NhatKy_ViPham!F:F, B32, NhatKy_ViPham!C:C, "T11")</f>
        <v>100</v>
      </c>
      <c r="AC32" s="6">
        <f>100 + SUMIFS(NhatKy_ViPham!J:J, NhatKy_ViPham!E:E, "11_Hoa_A", NhatKy_ViPham!F:F, B32, NhatKy_ViPham!C:C, "T12") - SUMIFS(NhatKy_ViPham!K:K, NhatKy_ViPham!E:E, "11_Hoa_A", NhatKy_ViPham!F:F, B32, NhatKy_ViPham!C:C, "T12")</f>
        <v>100</v>
      </c>
      <c r="AD32" s="6">
        <f>100 + SUMIFS(NhatKy_ViPham!J:J, NhatKy_ViPham!E:E, "11_Hoa_A", NhatKy_ViPham!F:F, B32, NhatKy_ViPham!C:C, "T13") - SUMIFS(NhatKy_ViPham!K:K, NhatKy_ViPham!E:E, "11_Hoa_A", NhatKy_ViPham!F:F, B32, NhatKy_ViPham!C:C, "T13")</f>
        <v>100</v>
      </c>
      <c r="AE32" s="6">
        <f>100 + SUMIFS(NhatKy_ViPham!J:J, NhatKy_ViPham!E:E, "11_Hoa_A", NhatKy_ViPham!F:F, B32, NhatKy_ViPham!C:C, "T14") - SUMIFS(NhatKy_ViPham!K:K, NhatKy_ViPham!E:E, "11_Hoa_A", NhatKy_ViPham!F:F, B32, NhatKy_ViPham!C:C, "T14")</f>
        <v>100</v>
      </c>
      <c r="AF32" s="6">
        <f>100 + SUMIFS(NhatKy_ViPham!J:J, NhatKy_ViPham!E:E, "11_Hoa_A", NhatKy_ViPham!F:F, B32, NhatKy_ViPham!C:C, "T15") - SUMIFS(NhatKy_ViPham!K:K, NhatKy_ViPham!E:E, "11_Hoa_A", NhatKy_ViPham!F:F, B32, NhatKy_ViPham!C:C, "T15")</f>
        <v>100</v>
      </c>
      <c r="AG32" s="6">
        <f>100 + SUMIFS(NhatKy_ViPham!J:J, NhatKy_ViPham!E:E, "11_Hoa_A", NhatKy_ViPham!F:F, B32, NhatKy_ViPham!C:C, "T16") - SUMIFS(NhatKy_ViPham!K:K, NhatKy_ViPham!E:E, "11_Hoa_A", NhatKy_ViPham!F:F, B32, NhatKy_ViPham!C:C, "T16")</f>
        <v>100</v>
      </c>
      <c r="AH32" s="6">
        <f>100 + SUMIFS(NhatKy_ViPham!J:J, NhatKy_ViPham!E:E, "11_Hoa_A", NhatKy_ViPham!F:F, B32, NhatKy_ViPham!C:C, "T17") - SUMIFS(NhatKy_ViPham!K:K, NhatKy_ViPham!E:E, "11_Hoa_A", NhatKy_ViPham!F:F, B32, NhatKy_ViPham!C:C, "T17")</f>
        <v>100</v>
      </c>
      <c r="AI32" s="6">
        <f>100 + SUMIFS(NhatKy_ViPham!J:J, NhatKy_ViPham!E:E, "11_Hoa_A", NhatKy_ViPham!F:F, B32, NhatKy_ViPham!C:C, "T18") - SUMIFS(NhatKy_ViPham!K:K, NhatKy_ViPham!E:E, "11_Hoa_A", NhatKy_ViPham!F:F, B32, NhatKy_ViPham!C:C, "T18")</f>
        <v>100</v>
      </c>
      <c r="AJ32" s="6">
        <f>100 + SUMIFS(NhatKy_ViPham!J:J, NhatKy_ViPham!E:E, "11_Hoa_A", NhatKy_ViPham!F:F, B32, NhatKy_ViPham!C:C, "T19") - SUMIFS(NhatKy_ViPham!K:K, NhatKy_ViPham!E:E, "11_Hoa_A", NhatKy_ViPham!F:F, B32, NhatKy_ViPham!C:C, "T19")</f>
        <v>100</v>
      </c>
      <c r="AK32" s="6">
        <f>100 + SUMIFS(NhatKy_ViPham!J:J, NhatKy_ViPham!E:E, "11_Hoa_A", NhatKy_ViPham!F:F, B32, NhatKy_ViPham!C:C, "T20") - SUMIFS(NhatKy_ViPham!K:K, NhatKy_ViPham!E:E, "11_Hoa_A", NhatKy_ViPham!F:F, B32, NhatKy_ViPham!C:C, "T20")</f>
        <v>100</v>
      </c>
      <c r="AL32" s="6">
        <f>100 + SUMIFS(NhatKy_ViPham!J:J, NhatKy_ViPham!E:E, "11_Hoa_A", NhatKy_ViPham!F:F, B32, NhatKy_ViPham!C:C, "T21") - SUMIFS(NhatKy_ViPham!K:K, NhatKy_ViPham!E:E, "11_Hoa_A", NhatKy_ViPham!F:F, B32, NhatKy_ViPham!C:C, "T21")</f>
        <v>100</v>
      </c>
      <c r="AM32" s="6">
        <f>100 + SUMIFS(NhatKy_ViPham!J:J, NhatKy_ViPham!E:E, "11_Hoa_A", NhatKy_ViPham!F:F, B32, NhatKy_ViPham!C:C, "T22") - SUMIFS(NhatKy_ViPham!K:K, NhatKy_ViPham!E:E, "11_Hoa_A", NhatKy_ViPham!F:F, B32, NhatKy_ViPham!C:C, "T22")</f>
        <v>100</v>
      </c>
      <c r="AN32" s="6">
        <f>100 + SUMIFS(NhatKy_ViPham!J:J, NhatKy_ViPham!E:E, "11_Hoa_A", NhatKy_ViPham!F:F, B32, NhatKy_ViPham!C:C, "T23") - SUMIFS(NhatKy_ViPham!K:K, NhatKy_ViPham!E:E, "11_Hoa_A", NhatKy_ViPham!F:F, B32, NhatKy_ViPham!C:C, "T23")</f>
        <v>100</v>
      </c>
      <c r="AO32" s="6">
        <f>100 + SUMIFS(NhatKy_ViPham!J:J, NhatKy_ViPham!E:E, "11_Hoa_A", NhatKy_ViPham!F:F, B32, NhatKy_ViPham!C:C, "T24") - SUMIFS(NhatKy_ViPham!K:K, NhatKy_ViPham!E:E, "11_Hoa_A", NhatKy_ViPham!F:F, B32, NhatKy_ViPham!C:C, "T24")</f>
        <v>100</v>
      </c>
      <c r="AP32" s="6">
        <f>100 + SUMIFS(NhatKy_ViPham!J:J, NhatKy_ViPham!E:E, "11_Hoa_A", NhatKy_ViPham!F:F, B32, NhatKy_ViPham!C:C, "T25") - SUMIFS(NhatKy_ViPham!K:K, NhatKy_ViPham!E:E, "11_Hoa_A", NhatKy_ViPham!F:F, B32, NhatKy_ViPham!C:C, "T25")</f>
        <v>100</v>
      </c>
      <c r="AQ32" s="6">
        <f>100 + SUMIFS(NhatKy_ViPham!J:J, NhatKy_ViPham!E:E, "11_Hoa_A", NhatKy_ViPham!F:F, B32, NhatKy_ViPham!C:C, "T26") - SUMIFS(NhatKy_ViPham!K:K, NhatKy_ViPham!E:E, "11_Hoa_A", NhatKy_ViPham!F:F, B32, NhatKy_ViPham!C:C, "T26")</f>
        <v>100</v>
      </c>
      <c r="AR32" s="6">
        <f>100 + SUMIFS(NhatKy_ViPham!J:J, NhatKy_ViPham!E:E, "11_Hoa_A", NhatKy_ViPham!F:F, B32, NhatKy_ViPham!C:C, "T27") - SUMIFS(NhatKy_ViPham!K:K, NhatKy_ViPham!E:E, "11_Hoa_A", NhatKy_ViPham!F:F, B32, NhatKy_ViPham!C:C, "T27")</f>
        <v>100</v>
      </c>
      <c r="AS32" s="6">
        <f>100 + SUMIFS(NhatKy_ViPham!J:J, NhatKy_ViPham!E:E, "11_Hoa_A", NhatKy_ViPham!F:F, B32, NhatKy_ViPham!C:C, "T28") - SUMIFS(NhatKy_ViPham!K:K, NhatKy_ViPham!E:E, "11_Hoa_A", NhatKy_ViPham!F:F, B32, NhatKy_ViPham!C:C, "T28")</f>
        <v>100</v>
      </c>
      <c r="AT32" s="6">
        <f>100 + SUMIFS(NhatKy_ViPham!J:J, NhatKy_ViPham!E:E, "11_Hoa_A", NhatKy_ViPham!F:F, B32, NhatKy_ViPham!C:C, "T29") - SUMIFS(NhatKy_ViPham!K:K, NhatKy_ViPham!E:E, "11_Hoa_A", NhatKy_ViPham!F:F, B32, NhatKy_ViPham!C:C, "T29")</f>
        <v>100</v>
      </c>
      <c r="AU32" s="6">
        <f>100 + SUMIFS(NhatKy_ViPham!J:J, NhatKy_ViPham!E:E, "11_Hoa_A", NhatKy_ViPham!F:F, B32, NhatKy_ViPham!C:C, "T30") - SUMIFS(NhatKy_ViPham!K:K, NhatKy_ViPham!E:E, "11_Hoa_A", NhatKy_ViPham!F:F, B32, NhatKy_ViPham!C:C, "T30")</f>
        <v>100</v>
      </c>
      <c r="AV32" s="6">
        <f>100 + SUMIFS(NhatKy_ViPham!J:J, NhatKy_ViPham!E:E, "11_Hoa_A", NhatKy_ViPham!F:F, B32, NhatKy_ViPham!C:C, "T31") - SUMIFS(NhatKy_ViPham!K:K, NhatKy_ViPham!E:E, "11_Hoa_A", NhatKy_ViPham!F:F, B32, NhatKy_ViPham!C:C, "T31")</f>
        <v>100</v>
      </c>
      <c r="AW32" s="6">
        <f>100 + SUMIFS(NhatKy_ViPham!J:J, NhatKy_ViPham!E:E, "11_Hoa_A", NhatKy_ViPham!F:F, B32, NhatKy_ViPham!C:C, "T32") - SUMIFS(NhatKy_ViPham!K:K, NhatKy_ViPham!E:E, "11_Hoa_A", NhatKy_ViPham!F:F, B32, NhatKy_ViPham!C:C, "T32")</f>
        <v>100</v>
      </c>
      <c r="AX32" s="6">
        <f>100 + SUMIFS(NhatKy_ViPham!J:J, NhatKy_ViPham!E:E, "11_Hoa_A", NhatKy_ViPham!F:F, B32, NhatKy_ViPham!C:C, "T33") - SUMIFS(NhatKy_ViPham!K:K, NhatKy_ViPham!E:E, "11_Hoa_A", NhatKy_ViPham!F:F, B32, NhatKy_ViPham!C:C, "T33")</f>
        <v>100</v>
      </c>
      <c r="AY32" s="6">
        <f>100 + SUMIFS(NhatKy_ViPham!J:J, NhatKy_ViPham!E:E, "11_Hoa_A", NhatKy_ViPham!F:F, B32, NhatKy_ViPham!C:C, "T34") - SUMIFS(NhatKy_ViPham!K:K, NhatKy_ViPham!E:E, "11_Hoa_A", NhatKy_ViPham!F:F, B32, NhatKy_ViPham!C:C, "T34")</f>
        <v>100</v>
      </c>
      <c r="AZ32" s="6">
        <f>100 + SUMIFS(NhatKy_ViPham!J:J, NhatKy_ViPham!E:E, "11_Hoa_A", NhatKy_ViPham!F:F, B32, NhatKy_ViPham!C:C, "T35") - SUMIFS(NhatKy_ViPham!K:K, NhatKy_ViPham!E:E, "11_Hoa_A", NhatKy_ViPham!F:F, B32, NhatKy_ViPham!C:C, "T35")</f>
        <v>100</v>
      </c>
      <c r="BA32" s="12">
        <f t="shared" si="0"/>
        <v>100</v>
      </c>
      <c r="BB32" s="11" t="s">
        <v>430</v>
      </c>
      <c r="BC32" s="16" t="str">
        <f t="shared" si="1"/>
        <v>Tốt</v>
      </c>
      <c r="BD32" s="15" t="str">
        <f t="shared" si="2"/>
        <v>🟢 BÌNH THƯỜNG</v>
      </c>
    </row>
    <row r="33" spans="1:56" x14ac:dyDescent="0.25">
      <c r="A33" s="4">
        <v>25</v>
      </c>
      <c r="B33" s="10" t="s">
        <v>1672</v>
      </c>
      <c r="C33" s="4" t="s">
        <v>1673</v>
      </c>
      <c r="D33" s="4" t="s">
        <v>429</v>
      </c>
      <c r="E33" s="11" t="s">
        <v>430</v>
      </c>
      <c r="F33" s="7">
        <f>SUMIFS(NhatKy_ViPham!K:K, NhatKy_ViPham!E:E, "11_Hoa_A", NhatKy_ViPham!F:F, B33, NhatKy_ViPham!H:H, "L01")</f>
        <v>0</v>
      </c>
      <c r="G33" s="7">
        <f>SUMIFS(NhatKy_ViPham!K:K, NhatKy_ViPham!E:E, "11_Hoa_A", NhatKy_ViPham!F:F, B33, NhatKy_ViPham!H:H, "L02")</f>
        <v>0</v>
      </c>
      <c r="H33" s="7">
        <f>SUMIFS(NhatKy_ViPham!K:K, NhatKy_ViPham!E:E, "11_Hoa_A", NhatKy_ViPham!F:F, B33, NhatKy_ViPham!H:H, "L03")</f>
        <v>0</v>
      </c>
      <c r="I33" s="7">
        <f>SUMIFS(NhatKy_ViPham!K:K, NhatKy_ViPham!E:E, "11_Hoa_A", NhatKy_ViPham!F:F, B33, NhatKy_ViPham!H:H, "L04")</f>
        <v>0</v>
      </c>
      <c r="J33" s="7">
        <f>SUMIFS(NhatKy_ViPham!K:K, NhatKy_ViPham!E:E, "11_Hoa_A", NhatKy_ViPham!F:F, B33, NhatKy_ViPham!H:H, "L05")</f>
        <v>0</v>
      </c>
      <c r="K33" s="7">
        <f>SUMIFS(NhatKy_ViPham!K:K, NhatKy_ViPham!E:E, "11_Hoa_A", NhatKy_ViPham!F:F, B33, NhatKy_ViPham!H:H, "L06")</f>
        <v>0</v>
      </c>
      <c r="L33" s="7">
        <f>SUMIFS(NhatKy_ViPham!K:K, NhatKy_ViPham!E:E, "11_Hoa_A", NhatKy_ViPham!F:F, B33, NhatKy_ViPham!H:H, "L07")</f>
        <v>0</v>
      </c>
      <c r="M33" s="7">
        <f>SUMIFS(NhatKy_ViPham!K:K, NhatKy_ViPham!E:E, "11_Hoa_A", NhatKy_ViPham!F:F, B33, NhatKy_ViPham!H:H, "L08")</f>
        <v>0</v>
      </c>
      <c r="N33" s="7">
        <f>SUMIFS(NhatKy_ViPham!K:K, NhatKy_ViPham!E:E, "11_Hoa_A", NhatKy_ViPham!F:F, B33, NhatKy_ViPham!H:H, "L09")</f>
        <v>0</v>
      </c>
      <c r="O33" s="7">
        <f>SUMIFS(NhatKy_ViPham!K:K, NhatKy_ViPham!E:E, "11_Hoa_A", NhatKy_ViPham!F:F, B33, NhatKy_ViPham!H:H, "L10")</f>
        <v>0</v>
      </c>
      <c r="P33" s="12">
        <f>SUMIFS(NhatKy_ViPham!J:J, NhatKy_ViPham!E:E, "11_Hoa_A", NhatKy_ViPham!F:F, B33)</f>
        <v>0</v>
      </c>
      <c r="Q33" s="13">
        <f>SUMIFS(NhatKy_ViPham!K:K, NhatKy_ViPham!E:E, "11_Hoa_A", NhatKy_ViPham!F:F, B33)</f>
        <v>0</v>
      </c>
      <c r="R33" s="7">
        <f>100 + SUMIFS(NhatKy_ViPham!J:J, NhatKy_ViPham!E:E, "11_Hoa_A", NhatKy_ViPham!F:F, B33, NhatKy_ViPham!C:C, "T1") - SUMIFS(NhatKy_ViPham!K:K, NhatKy_ViPham!E:E, "11_Hoa_A", NhatKy_ViPham!F:F, B33, NhatKy_ViPham!C:C, "T1")</f>
        <v>100</v>
      </c>
      <c r="S33" s="7">
        <f>100 + SUMIFS(NhatKy_ViPham!J:J, NhatKy_ViPham!E:E, "11_Hoa_A", NhatKy_ViPham!F:F, B33, NhatKy_ViPham!C:C, "T2") - SUMIFS(NhatKy_ViPham!K:K, NhatKy_ViPham!E:E, "11_Hoa_A", NhatKy_ViPham!F:F, B33, NhatKy_ViPham!C:C, "T2")</f>
        <v>100</v>
      </c>
      <c r="T33" s="7">
        <f>100 + SUMIFS(NhatKy_ViPham!J:J, NhatKy_ViPham!E:E, "11_Hoa_A", NhatKy_ViPham!F:F, B33, NhatKy_ViPham!C:C, "T3") - SUMIFS(NhatKy_ViPham!K:K, NhatKy_ViPham!E:E, "11_Hoa_A", NhatKy_ViPham!F:F, B33, NhatKy_ViPham!C:C, "T3")</f>
        <v>100</v>
      </c>
      <c r="U33" s="7">
        <f>100 + SUMIFS(NhatKy_ViPham!J:J, NhatKy_ViPham!E:E, "11_Hoa_A", NhatKy_ViPham!F:F, B33, NhatKy_ViPham!C:C, "T4") - SUMIFS(NhatKy_ViPham!K:K, NhatKy_ViPham!E:E, "11_Hoa_A", NhatKy_ViPham!F:F, B33, NhatKy_ViPham!C:C, "T4")</f>
        <v>100</v>
      </c>
      <c r="V33" s="7">
        <f>100 + SUMIFS(NhatKy_ViPham!J:J, NhatKy_ViPham!E:E, "11_Hoa_A", NhatKy_ViPham!F:F, B33, NhatKy_ViPham!C:C, "T5") - SUMIFS(NhatKy_ViPham!K:K, NhatKy_ViPham!E:E, "11_Hoa_A", NhatKy_ViPham!F:F, B33, NhatKy_ViPham!C:C, "T5")</f>
        <v>100</v>
      </c>
      <c r="W33" s="7">
        <f>100 + SUMIFS(NhatKy_ViPham!J:J, NhatKy_ViPham!E:E, "11_Hoa_A", NhatKy_ViPham!F:F, B33, NhatKy_ViPham!C:C, "T6") - SUMIFS(NhatKy_ViPham!K:K, NhatKy_ViPham!E:E, "11_Hoa_A", NhatKy_ViPham!F:F, B33, NhatKy_ViPham!C:C, "T6")</f>
        <v>100</v>
      </c>
      <c r="X33" s="7">
        <f>100 + SUMIFS(NhatKy_ViPham!J:J, NhatKy_ViPham!E:E, "11_Hoa_A", NhatKy_ViPham!F:F, B33, NhatKy_ViPham!C:C, "T7") - SUMIFS(NhatKy_ViPham!K:K, NhatKy_ViPham!E:E, "11_Hoa_A", NhatKy_ViPham!F:F, B33, NhatKy_ViPham!C:C, "T7")</f>
        <v>100</v>
      </c>
      <c r="Y33" s="7">
        <f>100 + SUMIFS(NhatKy_ViPham!J:J, NhatKy_ViPham!E:E, "11_Hoa_A", NhatKy_ViPham!F:F, B33, NhatKy_ViPham!C:C, "T8") - SUMIFS(NhatKy_ViPham!K:K, NhatKy_ViPham!E:E, "11_Hoa_A", NhatKy_ViPham!F:F, B33, NhatKy_ViPham!C:C, "T8")</f>
        <v>100</v>
      </c>
      <c r="Z33" s="7">
        <f>100 + SUMIFS(NhatKy_ViPham!J:J, NhatKy_ViPham!E:E, "11_Hoa_A", NhatKy_ViPham!F:F, B33, NhatKy_ViPham!C:C, "T9") - SUMIFS(NhatKy_ViPham!K:K, NhatKy_ViPham!E:E, "11_Hoa_A", NhatKy_ViPham!F:F, B33, NhatKy_ViPham!C:C, "T9")</f>
        <v>100</v>
      </c>
      <c r="AA33" s="7">
        <f>100 + SUMIFS(NhatKy_ViPham!J:J, NhatKy_ViPham!E:E, "11_Hoa_A", NhatKy_ViPham!F:F, B33, NhatKy_ViPham!C:C, "T10") - SUMIFS(NhatKy_ViPham!K:K, NhatKy_ViPham!E:E, "11_Hoa_A", NhatKy_ViPham!F:F, B33, NhatKy_ViPham!C:C, "T10")</f>
        <v>100</v>
      </c>
      <c r="AB33" s="7">
        <f>100 + SUMIFS(NhatKy_ViPham!J:J, NhatKy_ViPham!E:E, "11_Hoa_A", NhatKy_ViPham!F:F, B33, NhatKy_ViPham!C:C, "T11") - SUMIFS(NhatKy_ViPham!K:K, NhatKy_ViPham!E:E, "11_Hoa_A", NhatKy_ViPham!F:F, B33, NhatKy_ViPham!C:C, "T11")</f>
        <v>100</v>
      </c>
      <c r="AC33" s="7">
        <f>100 + SUMIFS(NhatKy_ViPham!J:J, NhatKy_ViPham!E:E, "11_Hoa_A", NhatKy_ViPham!F:F, B33, NhatKy_ViPham!C:C, "T12") - SUMIFS(NhatKy_ViPham!K:K, NhatKy_ViPham!E:E, "11_Hoa_A", NhatKy_ViPham!F:F, B33, NhatKy_ViPham!C:C, "T12")</f>
        <v>100</v>
      </c>
      <c r="AD33" s="7">
        <f>100 + SUMIFS(NhatKy_ViPham!J:J, NhatKy_ViPham!E:E, "11_Hoa_A", NhatKy_ViPham!F:F, B33, NhatKy_ViPham!C:C, "T13") - SUMIFS(NhatKy_ViPham!K:K, NhatKy_ViPham!E:E, "11_Hoa_A", NhatKy_ViPham!F:F, B33, NhatKy_ViPham!C:C, "T13")</f>
        <v>100</v>
      </c>
      <c r="AE33" s="7">
        <f>100 + SUMIFS(NhatKy_ViPham!J:J, NhatKy_ViPham!E:E, "11_Hoa_A", NhatKy_ViPham!F:F, B33, NhatKy_ViPham!C:C, "T14") - SUMIFS(NhatKy_ViPham!K:K, NhatKy_ViPham!E:E, "11_Hoa_A", NhatKy_ViPham!F:F, B33, NhatKy_ViPham!C:C, "T14")</f>
        <v>100</v>
      </c>
      <c r="AF33" s="7">
        <f>100 + SUMIFS(NhatKy_ViPham!J:J, NhatKy_ViPham!E:E, "11_Hoa_A", NhatKy_ViPham!F:F, B33, NhatKy_ViPham!C:C, "T15") - SUMIFS(NhatKy_ViPham!K:K, NhatKy_ViPham!E:E, "11_Hoa_A", NhatKy_ViPham!F:F, B33, NhatKy_ViPham!C:C, "T15")</f>
        <v>100</v>
      </c>
      <c r="AG33" s="7">
        <f>100 + SUMIFS(NhatKy_ViPham!J:J, NhatKy_ViPham!E:E, "11_Hoa_A", NhatKy_ViPham!F:F, B33, NhatKy_ViPham!C:C, "T16") - SUMIFS(NhatKy_ViPham!K:K, NhatKy_ViPham!E:E, "11_Hoa_A", NhatKy_ViPham!F:F, B33, NhatKy_ViPham!C:C, "T16")</f>
        <v>100</v>
      </c>
      <c r="AH33" s="7">
        <f>100 + SUMIFS(NhatKy_ViPham!J:J, NhatKy_ViPham!E:E, "11_Hoa_A", NhatKy_ViPham!F:F, B33, NhatKy_ViPham!C:C, "T17") - SUMIFS(NhatKy_ViPham!K:K, NhatKy_ViPham!E:E, "11_Hoa_A", NhatKy_ViPham!F:F, B33, NhatKy_ViPham!C:C, "T17")</f>
        <v>100</v>
      </c>
      <c r="AI33" s="7">
        <f>100 + SUMIFS(NhatKy_ViPham!J:J, NhatKy_ViPham!E:E, "11_Hoa_A", NhatKy_ViPham!F:F, B33, NhatKy_ViPham!C:C, "T18") - SUMIFS(NhatKy_ViPham!K:K, NhatKy_ViPham!E:E, "11_Hoa_A", NhatKy_ViPham!F:F, B33, NhatKy_ViPham!C:C, "T18")</f>
        <v>100</v>
      </c>
      <c r="AJ33" s="7">
        <f>100 + SUMIFS(NhatKy_ViPham!J:J, NhatKy_ViPham!E:E, "11_Hoa_A", NhatKy_ViPham!F:F, B33, NhatKy_ViPham!C:C, "T19") - SUMIFS(NhatKy_ViPham!K:K, NhatKy_ViPham!E:E, "11_Hoa_A", NhatKy_ViPham!F:F, B33, NhatKy_ViPham!C:C, "T19")</f>
        <v>100</v>
      </c>
      <c r="AK33" s="7">
        <f>100 + SUMIFS(NhatKy_ViPham!J:J, NhatKy_ViPham!E:E, "11_Hoa_A", NhatKy_ViPham!F:F, B33, NhatKy_ViPham!C:C, "T20") - SUMIFS(NhatKy_ViPham!K:K, NhatKy_ViPham!E:E, "11_Hoa_A", NhatKy_ViPham!F:F, B33, NhatKy_ViPham!C:C, "T20")</f>
        <v>100</v>
      </c>
      <c r="AL33" s="7">
        <f>100 + SUMIFS(NhatKy_ViPham!J:J, NhatKy_ViPham!E:E, "11_Hoa_A", NhatKy_ViPham!F:F, B33, NhatKy_ViPham!C:C, "T21") - SUMIFS(NhatKy_ViPham!K:K, NhatKy_ViPham!E:E, "11_Hoa_A", NhatKy_ViPham!F:F, B33, NhatKy_ViPham!C:C, "T21")</f>
        <v>100</v>
      </c>
      <c r="AM33" s="7">
        <f>100 + SUMIFS(NhatKy_ViPham!J:J, NhatKy_ViPham!E:E, "11_Hoa_A", NhatKy_ViPham!F:F, B33, NhatKy_ViPham!C:C, "T22") - SUMIFS(NhatKy_ViPham!K:K, NhatKy_ViPham!E:E, "11_Hoa_A", NhatKy_ViPham!F:F, B33, NhatKy_ViPham!C:C, "T22")</f>
        <v>100</v>
      </c>
      <c r="AN33" s="7">
        <f>100 + SUMIFS(NhatKy_ViPham!J:J, NhatKy_ViPham!E:E, "11_Hoa_A", NhatKy_ViPham!F:F, B33, NhatKy_ViPham!C:C, "T23") - SUMIFS(NhatKy_ViPham!K:K, NhatKy_ViPham!E:E, "11_Hoa_A", NhatKy_ViPham!F:F, B33, NhatKy_ViPham!C:C, "T23")</f>
        <v>100</v>
      </c>
      <c r="AO33" s="7">
        <f>100 + SUMIFS(NhatKy_ViPham!J:J, NhatKy_ViPham!E:E, "11_Hoa_A", NhatKy_ViPham!F:F, B33, NhatKy_ViPham!C:C, "T24") - SUMIFS(NhatKy_ViPham!K:K, NhatKy_ViPham!E:E, "11_Hoa_A", NhatKy_ViPham!F:F, B33, NhatKy_ViPham!C:C, "T24")</f>
        <v>100</v>
      </c>
      <c r="AP33" s="7">
        <f>100 + SUMIFS(NhatKy_ViPham!J:J, NhatKy_ViPham!E:E, "11_Hoa_A", NhatKy_ViPham!F:F, B33, NhatKy_ViPham!C:C, "T25") - SUMIFS(NhatKy_ViPham!K:K, NhatKy_ViPham!E:E, "11_Hoa_A", NhatKy_ViPham!F:F, B33, NhatKy_ViPham!C:C, "T25")</f>
        <v>100</v>
      </c>
      <c r="AQ33" s="7">
        <f>100 + SUMIFS(NhatKy_ViPham!J:J, NhatKy_ViPham!E:E, "11_Hoa_A", NhatKy_ViPham!F:F, B33, NhatKy_ViPham!C:C, "T26") - SUMIFS(NhatKy_ViPham!K:K, NhatKy_ViPham!E:E, "11_Hoa_A", NhatKy_ViPham!F:F, B33, NhatKy_ViPham!C:C, "T26")</f>
        <v>100</v>
      </c>
      <c r="AR33" s="7">
        <f>100 + SUMIFS(NhatKy_ViPham!J:J, NhatKy_ViPham!E:E, "11_Hoa_A", NhatKy_ViPham!F:F, B33, NhatKy_ViPham!C:C, "T27") - SUMIFS(NhatKy_ViPham!K:K, NhatKy_ViPham!E:E, "11_Hoa_A", NhatKy_ViPham!F:F, B33, NhatKy_ViPham!C:C, "T27")</f>
        <v>100</v>
      </c>
      <c r="AS33" s="7">
        <f>100 + SUMIFS(NhatKy_ViPham!J:J, NhatKy_ViPham!E:E, "11_Hoa_A", NhatKy_ViPham!F:F, B33, NhatKy_ViPham!C:C, "T28") - SUMIFS(NhatKy_ViPham!K:K, NhatKy_ViPham!E:E, "11_Hoa_A", NhatKy_ViPham!F:F, B33, NhatKy_ViPham!C:C, "T28")</f>
        <v>100</v>
      </c>
      <c r="AT33" s="7">
        <f>100 + SUMIFS(NhatKy_ViPham!J:J, NhatKy_ViPham!E:E, "11_Hoa_A", NhatKy_ViPham!F:F, B33, NhatKy_ViPham!C:C, "T29") - SUMIFS(NhatKy_ViPham!K:K, NhatKy_ViPham!E:E, "11_Hoa_A", NhatKy_ViPham!F:F, B33, NhatKy_ViPham!C:C, "T29")</f>
        <v>100</v>
      </c>
      <c r="AU33" s="7">
        <f>100 + SUMIFS(NhatKy_ViPham!J:J, NhatKy_ViPham!E:E, "11_Hoa_A", NhatKy_ViPham!F:F, B33, NhatKy_ViPham!C:C, "T30") - SUMIFS(NhatKy_ViPham!K:K, NhatKy_ViPham!E:E, "11_Hoa_A", NhatKy_ViPham!F:F, B33, NhatKy_ViPham!C:C, "T30")</f>
        <v>100</v>
      </c>
      <c r="AV33" s="7">
        <f>100 + SUMIFS(NhatKy_ViPham!J:J, NhatKy_ViPham!E:E, "11_Hoa_A", NhatKy_ViPham!F:F, B33, NhatKy_ViPham!C:C, "T31") - SUMIFS(NhatKy_ViPham!K:K, NhatKy_ViPham!E:E, "11_Hoa_A", NhatKy_ViPham!F:F, B33, NhatKy_ViPham!C:C, "T31")</f>
        <v>100</v>
      </c>
      <c r="AW33" s="7">
        <f>100 + SUMIFS(NhatKy_ViPham!J:J, NhatKy_ViPham!E:E, "11_Hoa_A", NhatKy_ViPham!F:F, B33, NhatKy_ViPham!C:C, "T32") - SUMIFS(NhatKy_ViPham!K:K, NhatKy_ViPham!E:E, "11_Hoa_A", NhatKy_ViPham!F:F, B33, NhatKy_ViPham!C:C, "T32")</f>
        <v>100</v>
      </c>
      <c r="AX33" s="7">
        <f>100 + SUMIFS(NhatKy_ViPham!J:J, NhatKy_ViPham!E:E, "11_Hoa_A", NhatKy_ViPham!F:F, B33, NhatKy_ViPham!C:C, "T33") - SUMIFS(NhatKy_ViPham!K:K, NhatKy_ViPham!E:E, "11_Hoa_A", NhatKy_ViPham!F:F, B33, NhatKy_ViPham!C:C, "T33")</f>
        <v>100</v>
      </c>
      <c r="AY33" s="7">
        <f>100 + SUMIFS(NhatKy_ViPham!J:J, NhatKy_ViPham!E:E, "11_Hoa_A", NhatKy_ViPham!F:F, B33, NhatKy_ViPham!C:C, "T34") - SUMIFS(NhatKy_ViPham!K:K, NhatKy_ViPham!E:E, "11_Hoa_A", NhatKy_ViPham!F:F, B33, NhatKy_ViPham!C:C, "T34")</f>
        <v>100</v>
      </c>
      <c r="AZ33" s="7">
        <f>100 + SUMIFS(NhatKy_ViPham!J:J, NhatKy_ViPham!E:E, "11_Hoa_A", NhatKy_ViPham!F:F, B33, NhatKy_ViPham!C:C, "T35") - SUMIFS(NhatKy_ViPham!K:K, NhatKy_ViPham!E:E, "11_Hoa_A", NhatKy_ViPham!F:F, B33, NhatKy_ViPham!C:C, "T35")</f>
        <v>100</v>
      </c>
      <c r="BA33" s="12">
        <f t="shared" si="0"/>
        <v>100</v>
      </c>
      <c r="BB33" s="11" t="s">
        <v>430</v>
      </c>
      <c r="BC33" s="14" t="str">
        <f t="shared" si="1"/>
        <v>Tốt</v>
      </c>
      <c r="BD33" s="10" t="str">
        <f t="shared" si="2"/>
        <v>🟢 BÌNH THƯỜNG</v>
      </c>
    </row>
    <row r="34" spans="1:56" x14ac:dyDescent="0.25">
      <c r="A34" s="5">
        <v>26</v>
      </c>
      <c r="B34" s="15" t="s">
        <v>1674</v>
      </c>
      <c r="C34" s="5" t="s">
        <v>1548</v>
      </c>
      <c r="D34" s="5" t="s">
        <v>429</v>
      </c>
      <c r="E34" s="11" t="s">
        <v>430</v>
      </c>
      <c r="F34" s="6">
        <f>SUMIFS(NhatKy_ViPham!K:K, NhatKy_ViPham!E:E, "11_Hoa_A", NhatKy_ViPham!F:F, B34, NhatKy_ViPham!H:H, "L01")</f>
        <v>0</v>
      </c>
      <c r="G34" s="6">
        <f>SUMIFS(NhatKy_ViPham!K:K, NhatKy_ViPham!E:E, "11_Hoa_A", NhatKy_ViPham!F:F, B34, NhatKy_ViPham!H:H, "L02")</f>
        <v>0</v>
      </c>
      <c r="H34" s="6">
        <f>SUMIFS(NhatKy_ViPham!K:K, NhatKy_ViPham!E:E, "11_Hoa_A", NhatKy_ViPham!F:F, B34, NhatKy_ViPham!H:H, "L03")</f>
        <v>0</v>
      </c>
      <c r="I34" s="6">
        <f>SUMIFS(NhatKy_ViPham!K:K, NhatKy_ViPham!E:E, "11_Hoa_A", NhatKy_ViPham!F:F, B34, NhatKy_ViPham!H:H, "L04")</f>
        <v>0</v>
      </c>
      <c r="J34" s="6">
        <f>SUMIFS(NhatKy_ViPham!K:K, NhatKy_ViPham!E:E, "11_Hoa_A", NhatKy_ViPham!F:F, B34, NhatKy_ViPham!H:H, "L05")</f>
        <v>0</v>
      </c>
      <c r="K34" s="6">
        <f>SUMIFS(NhatKy_ViPham!K:K, NhatKy_ViPham!E:E, "11_Hoa_A", NhatKy_ViPham!F:F, B34, NhatKy_ViPham!H:H, "L06")</f>
        <v>0</v>
      </c>
      <c r="L34" s="6">
        <f>SUMIFS(NhatKy_ViPham!K:K, NhatKy_ViPham!E:E, "11_Hoa_A", NhatKy_ViPham!F:F, B34, NhatKy_ViPham!H:H, "L07")</f>
        <v>0</v>
      </c>
      <c r="M34" s="6">
        <f>SUMIFS(NhatKy_ViPham!K:K, NhatKy_ViPham!E:E, "11_Hoa_A", NhatKy_ViPham!F:F, B34, NhatKy_ViPham!H:H, "L08")</f>
        <v>0</v>
      </c>
      <c r="N34" s="6">
        <f>SUMIFS(NhatKy_ViPham!K:K, NhatKy_ViPham!E:E, "11_Hoa_A", NhatKy_ViPham!F:F, B34, NhatKy_ViPham!H:H, "L09")</f>
        <v>0</v>
      </c>
      <c r="O34" s="6">
        <f>SUMIFS(NhatKy_ViPham!K:K, NhatKy_ViPham!E:E, "11_Hoa_A", NhatKy_ViPham!F:F, B34, NhatKy_ViPham!H:H, "L10")</f>
        <v>0</v>
      </c>
      <c r="P34" s="12">
        <f>SUMIFS(NhatKy_ViPham!J:J, NhatKy_ViPham!E:E, "11_Hoa_A", NhatKy_ViPham!F:F, B34)</f>
        <v>0</v>
      </c>
      <c r="Q34" s="13">
        <f>SUMIFS(NhatKy_ViPham!K:K, NhatKy_ViPham!E:E, "11_Hoa_A", NhatKy_ViPham!F:F, B34)</f>
        <v>0</v>
      </c>
      <c r="R34" s="6">
        <f>100 + SUMIFS(NhatKy_ViPham!J:J, NhatKy_ViPham!E:E, "11_Hoa_A", NhatKy_ViPham!F:F, B34, NhatKy_ViPham!C:C, "T1") - SUMIFS(NhatKy_ViPham!K:K, NhatKy_ViPham!E:E, "11_Hoa_A", NhatKy_ViPham!F:F, B34, NhatKy_ViPham!C:C, "T1")</f>
        <v>100</v>
      </c>
      <c r="S34" s="6">
        <f>100 + SUMIFS(NhatKy_ViPham!J:J, NhatKy_ViPham!E:E, "11_Hoa_A", NhatKy_ViPham!F:F, B34, NhatKy_ViPham!C:C, "T2") - SUMIFS(NhatKy_ViPham!K:K, NhatKy_ViPham!E:E, "11_Hoa_A", NhatKy_ViPham!F:F, B34, NhatKy_ViPham!C:C, "T2")</f>
        <v>100</v>
      </c>
      <c r="T34" s="6">
        <f>100 + SUMIFS(NhatKy_ViPham!J:J, NhatKy_ViPham!E:E, "11_Hoa_A", NhatKy_ViPham!F:F, B34, NhatKy_ViPham!C:C, "T3") - SUMIFS(NhatKy_ViPham!K:K, NhatKy_ViPham!E:E, "11_Hoa_A", NhatKy_ViPham!F:F, B34, NhatKy_ViPham!C:C, "T3")</f>
        <v>100</v>
      </c>
      <c r="U34" s="6">
        <f>100 + SUMIFS(NhatKy_ViPham!J:J, NhatKy_ViPham!E:E, "11_Hoa_A", NhatKy_ViPham!F:F, B34, NhatKy_ViPham!C:C, "T4") - SUMIFS(NhatKy_ViPham!K:K, NhatKy_ViPham!E:E, "11_Hoa_A", NhatKy_ViPham!F:F, B34, NhatKy_ViPham!C:C, "T4")</f>
        <v>100</v>
      </c>
      <c r="V34" s="6">
        <f>100 + SUMIFS(NhatKy_ViPham!J:J, NhatKy_ViPham!E:E, "11_Hoa_A", NhatKy_ViPham!F:F, B34, NhatKy_ViPham!C:C, "T5") - SUMIFS(NhatKy_ViPham!K:K, NhatKy_ViPham!E:E, "11_Hoa_A", NhatKy_ViPham!F:F, B34, NhatKy_ViPham!C:C, "T5")</f>
        <v>100</v>
      </c>
      <c r="W34" s="6">
        <f>100 + SUMIFS(NhatKy_ViPham!J:J, NhatKy_ViPham!E:E, "11_Hoa_A", NhatKy_ViPham!F:F, B34, NhatKy_ViPham!C:C, "T6") - SUMIFS(NhatKy_ViPham!K:K, NhatKy_ViPham!E:E, "11_Hoa_A", NhatKy_ViPham!F:F, B34, NhatKy_ViPham!C:C, "T6")</f>
        <v>100</v>
      </c>
      <c r="X34" s="6">
        <f>100 + SUMIFS(NhatKy_ViPham!J:J, NhatKy_ViPham!E:E, "11_Hoa_A", NhatKy_ViPham!F:F, B34, NhatKy_ViPham!C:C, "T7") - SUMIFS(NhatKy_ViPham!K:K, NhatKy_ViPham!E:E, "11_Hoa_A", NhatKy_ViPham!F:F, B34, NhatKy_ViPham!C:C, "T7")</f>
        <v>100</v>
      </c>
      <c r="Y34" s="6">
        <f>100 + SUMIFS(NhatKy_ViPham!J:J, NhatKy_ViPham!E:E, "11_Hoa_A", NhatKy_ViPham!F:F, B34, NhatKy_ViPham!C:C, "T8") - SUMIFS(NhatKy_ViPham!K:K, NhatKy_ViPham!E:E, "11_Hoa_A", NhatKy_ViPham!F:F, B34, NhatKy_ViPham!C:C, "T8")</f>
        <v>100</v>
      </c>
      <c r="Z34" s="6">
        <f>100 + SUMIFS(NhatKy_ViPham!J:J, NhatKy_ViPham!E:E, "11_Hoa_A", NhatKy_ViPham!F:F, B34, NhatKy_ViPham!C:C, "T9") - SUMIFS(NhatKy_ViPham!K:K, NhatKy_ViPham!E:E, "11_Hoa_A", NhatKy_ViPham!F:F, B34, NhatKy_ViPham!C:C, "T9")</f>
        <v>100</v>
      </c>
      <c r="AA34" s="6">
        <f>100 + SUMIFS(NhatKy_ViPham!J:J, NhatKy_ViPham!E:E, "11_Hoa_A", NhatKy_ViPham!F:F, B34, NhatKy_ViPham!C:C, "T10") - SUMIFS(NhatKy_ViPham!K:K, NhatKy_ViPham!E:E, "11_Hoa_A", NhatKy_ViPham!F:F, B34, NhatKy_ViPham!C:C, "T10")</f>
        <v>100</v>
      </c>
      <c r="AB34" s="6">
        <f>100 + SUMIFS(NhatKy_ViPham!J:J, NhatKy_ViPham!E:E, "11_Hoa_A", NhatKy_ViPham!F:F, B34, NhatKy_ViPham!C:C, "T11") - SUMIFS(NhatKy_ViPham!K:K, NhatKy_ViPham!E:E, "11_Hoa_A", NhatKy_ViPham!F:F, B34, NhatKy_ViPham!C:C, "T11")</f>
        <v>100</v>
      </c>
      <c r="AC34" s="6">
        <f>100 + SUMIFS(NhatKy_ViPham!J:J, NhatKy_ViPham!E:E, "11_Hoa_A", NhatKy_ViPham!F:F, B34, NhatKy_ViPham!C:C, "T12") - SUMIFS(NhatKy_ViPham!K:K, NhatKy_ViPham!E:E, "11_Hoa_A", NhatKy_ViPham!F:F, B34, NhatKy_ViPham!C:C, "T12")</f>
        <v>100</v>
      </c>
      <c r="AD34" s="6">
        <f>100 + SUMIFS(NhatKy_ViPham!J:J, NhatKy_ViPham!E:E, "11_Hoa_A", NhatKy_ViPham!F:F, B34, NhatKy_ViPham!C:C, "T13") - SUMIFS(NhatKy_ViPham!K:K, NhatKy_ViPham!E:E, "11_Hoa_A", NhatKy_ViPham!F:F, B34, NhatKy_ViPham!C:C, "T13")</f>
        <v>100</v>
      </c>
      <c r="AE34" s="6">
        <f>100 + SUMIFS(NhatKy_ViPham!J:J, NhatKy_ViPham!E:E, "11_Hoa_A", NhatKy_ViPham!F:F, B34, NhatKy_ViPham!C:C, "T14") - SUMIFS(NhatKy_ViPham!K:K, NhatKy_ViPham!E:E, "11_Hoa_A", NhatKy_ViPham!F:F, B34, NhatKy_ViPham!C:C, "T14")</f>
        <v>100</v>
      </c>
      <c r="AF34" s="6">
        <f>100 + SUMIFS(NhatKy_ViPham!J:J, NhatKy_ViPham!E:E, "11_Hoa_A", NhatKy_ViPham!F:F, B34, NhatKy_ViPham!C:C, "T15") - SUMIFS(NhatKy_ViPham!K:K, NhatKy_ViPham!E:E, "11_Hoa_A", NhatKy_ViPham!F:F, B34, NhatKy_ViPham!C:C, "T15")</f>
        <v>100</v>
      </c>
      <c r="AG34" s="6">
        <f>100 + SUMIFS(NhatKy_ViPham!J:J, NhatKy_ViPham!E:E, "11_Hoa_A", NhatKy_ViPham!F:F, B34, NhatKy_ViPham!C:C, "T16") - SUMIFS(NhatKy_ViPham!K:K, NhatKy_ViPham!E:E, "11_Hoa_A", NhatKy_ViPham!F:F, B34, NhatKy_ViPham!C:C, "T16")</f>
        <v>100</v>
      </c>
      <c r="AH34" s="6">
        <f>100 + SUMIFS(NhatKy_ViPham!J:J, NhatKy_ViPham!E:E, "11_Hoa_A", NhatKy_ViPham!F:F, B34, NhatKy_ViPham!C:C, "T17") - SUMIFS(NhatKy_ViPham!K:K, NhatKy_ViPham!E:E, "11_Hoa_A", NhatKy_ViPham!F:F, B34, NhatKy_ViPham!C:C, "T17")</f>
        <v>100</v>
      </c>
      <c r="AI34" s="6">
        <f>100 + SUMIFS(NhatKy_ViPham!J:J, NhatKy_ViPham!E:E, "11_Hoa_A", NhatKy_ViPham!F:F, B34, NhatKy_ViPham!C:C, "T18") - SUMIFS(NhatKy_ViPham!K:K, NhatKy_ViPham!E:E, "11_Hoa_A", NhatKy_ViPham!F:F, B34, NhatKy_ViPham!C:C, "T18")</f>
        <v>100</v>
      </c>
      <c r="AJ34" s="6">
        <f>100 + SUMIFS(NhatKy_ViPham!J:J, NhatKy_ViPham!E:E, "11_Hoa_A", NhatKy_ViPham!F:F, B34, NhatKy_ViPham!C:C, "T19") - SUMIFS(NhatKy_ViPham!K:K, NhatKy_ViPham!E:E, "11_Hoa_A", NhatKy_ViPham!F:F, B34, NhatKy_ViPham!C:C, "T19")</f>
        <v>100</v>
      </c>
      <c r="AK34" s="6">
        <f>100 + SUMIFS(NhatKy_ViPham!J:J, NhatKy_ViPham!E:E, "11_Hoa_A", NhatKy_ViPham!F:F, B34, NhatKy_ViPham!C:C, "T20") - SUMIFS(NhatKy_ViPham!K:K, NhatKy_ViPham!E:E, "11_Hoa_A", NhatKy_ViPham!F:F, B34, NhatKy_ViPham!C:C, "T20")</f>
        <v>100</v>
      </c>
      <c r="AL34" s="6">
        <f>100 + SUMIFS(NhatKy_ViPham!J:J, NhatKy_ViPham!E:E, "11_Hoa_A", NhatKy_ViPham!F:F, B34, NhatKy_ViPham!C:C, "T21") - SUMIFS(NhatKy_ViPham!K:K, NhatKy_ViPham!E:E, "11_Hoa_A", NhatKy_ViPham!F:F, B34, NhatKy_ViPham!C:C, "T21")</f>
        <v>100</v>
      </c>
      <c r="AM34" s="6">
        <f>100 + SUMIFS(NhatKy_ViPham!J:J, NhatKy_ViPham!E:E, "11_Hoa_A", NhatKy_ViPham!F:F, B34, NhatKy_ViPham!C:C, "T22") - SUMIFS(NhatKy_ViPham!K:K, NhatKy_ViPham!E:E, "11_Hoa_A", NhatKy_ViPham!F:F, B34, NhatKy_ViPham!C:C, "T22")</f>
        <v>100</v>
      </c>
      <c r="AN34" s="6">
        <f>100 + SUMIFS(NhatKy_ViPham!J:J, NhatKy_ViPham!E:E, "11_Hoa_A", NhatKy_ViPham!F:F, B34, NhatKy_ViPham!C:C, "T23") - SUMIFS(NhatKy_ViPham!K:K, NhatKy_ViPham!E:E, "11_Hoa_A", NhatKy_ViPham!F:F, B34, NhatKy_ViPham!C:C, "T23")</f>
        <v>100</v>
      </c>
      <c r="AO34" s="6">
        <f>100 + SUMIFS(NhatKy_ViPham!J:J, NhatKy_ViPham!E:E, "11_Hoa_A", NhatKy_ViPham!F:F, B34, NhatKy_ViPham!C:C, "T24") - SUMIFS(NhatKy_ViPham!K:K, NhatKy_ViPham!E:E, "11_Hoa_A", NhatKy_ViPham!F:F, B34, NhatKy_ViPham!C:C, "T24")</f>
        <v>100</v>
      </c>
      <c r="AP34" s="6">
        <f>100 + SUMIFS(NhatKy_ViPham!J:J, NhatKy_ViPham!E:E, "11_Hoa_A", NhatKy_ViPham!F:F, B34, NhatKy_ViPham!C:C, "T25") - SUMIFS(NhatKy_ViPham!K:K, NhatKy_ViPham!E:E, "11_Hoa_A", NhatKy_ViPham!F:F, B34, NhatKy_ViPham!C:C, "T25")</f>
        <v>100</v>
      </c>
      <c r="AQ34" s="6">
        <f>100 + SUMIFS(NhatKy_ViPham!J:J, NhatKy_ViPham!E:E, "11_Hoa_A", NhatKy_ViPham!F:F, B34, NhatKy_ViPham!C:C, "T26") - SUMIFS(NhatKy_ViPham!K:K, NhatKy_ViPham!E:E, "11_Hoa_A", NhatKy_ViPham!F:F, B34, NhatKy_ViPham!C:C, "T26")</f>
        <v>100</v>
      </c>
      <c r="AR34" s="6">
        <f>100 + SUMIFS(NhatKy_ViPham!J:J, NhatKy_ViPham!E:E, "11_Hoa_A", NhatKy_ViPham!F:F, B34, NhatKy_ViPham!C:C, "T27") - SUMIFS(NhatKy_ViPham!K:K, NhatKy_ViPham!E:E, "11_Hoa_A", NhatKy_ViPham!F:F, B34, NhatKy_ViPham!C:C, "T27")</f>
        <v>100</v>
      </c>
      <c r="AS34" s="6">
        <f>100 + SUMIFS(NhatKy_ViPham!J:J, NhatKy_ViPham!E:E, "11_Hoa_A", NhatKy_ViPham!F:F, B34, NhatKy_ViPham!C:C, "T28") - SUMIFS(NhatKy_ViPham!K:K, NhatKy_ViPham!E:E, "11_Hoa_A", NhatKy_ViPham!F:F, B34, NhatKy_ViPham!C:C, "T28")</f>
        <v>100</v>
      </c>
      <c r="AT34" s="6">
        <f>100 + SUMIFS(NhatKy_ViPham!J:J, NhatKy_ViPham!E:E, "11_Hoa_A", NhatKy_ViPham!F:F, B34, NhatKy_ViPham!C:C, "T29") - SUMIFS(NhatKy_ViPham!K:K, NhatKy_ViPham!E:E, "11_Hoa_A", NhatKy_ViPham!F:F, B34, NhatKy_ViPham!C:C, "T29")</f>
        <v>100</v>
      </c>
      <c r="AU34" s="6">
        <f>100 + SUMIFS(NhatKy_ViPham!J:J, NhatKy_ViPham!E:E, "11_Hoa_A", NhatKy_ViPham!F:F, B34, NhatKy_ViPham!C:C, "T30") - SUMIFS(NhatKy_ViPham!K:K, NhatKy_ViPham!E:E, "11_Hoa_A", NhatKy_ViPham!F:F, B34, NhatKy_ViPham!C:C, "T30")</f>
        <v>100</v>
      </c>
      <c r="AV34" s="6">
        <f>100 + SUMIFS(NhatKy_ViPham!J:J, NhatKy_ViPham!E:E, "11_Hoa_A", NhatKy_ViPham!F:F, B34, NhatKy_ViPham!C:C, "T31") - SUMIFS(NhatKy_ViPham!K:K, NhatKy_ViPham!E:E, "11_Hoa_A", NhatKy_ViPham!F:F, B34, NhatKy_ViPham!C:C, "T31")</f>
        <v>100</v>
      </c>
      <c r="AW34" s="6">
        <f>100 + SUMIFS(NhatKy_ViPham!J:J, NhatKy_ViPham!E:E, "11_Hoa_A", NhatKy_ViPham!F:F, B34, NhatKy_ViPham!C:C, "T32") - SUMIFS(NhatKy_ViPham!K:K, NhatKy_ViPham!E:E, "11_Hoa_A", NhatKy_ViPham!F:F, B34, NhatKy_ViPham!C:C, "T32")</f>
        <v>100</v>
      </c>
      <c r="AX34" s="6">
        <f>100 + SUMIFS(NhatKy_ViPham!J:J, NhatKy_ViPham!E:E, "11_Hoa_A", NhatKy_ViPham!F:F, B34, NhatKy_ViPham!C:C, "T33") - SUMIFS(NhatKy_ViPham!K:K, NhatKy_ViPham!E:E, "11_Hoa_A", NhatKy_ViPham!F:F, B34, NhatKy_ViPham!C:C, "T33")</f>
        <v>100</v>
      </c>
      <c r="AY34" s="6">
        <f>100 + SUMIFS(NhatKy_ViPham!J:J, NhatKy_ViPham!E:E, "11_Hoa_A", NhatKy_ViPham!F:F, B34, NhatKy_ViPham!C:C, "T34") - SUMIFS(NhatKy_ViPham!K:K, NhatKy_ViPham!E:E, "11_Hoa_A", NhatKy_ViPham!F:F, B34, NhatKy_ViPham!C:C, "T34")</f>
        <v>100</v>
      </c>
      <c r="AZ34" s="6">
        <f>100 + SUMIFS(NhatKy_ViPham!J:J, NhatKy_ViPham!E:E, "11_Hoa_A", NhatKy_ViPham!F:F, B34, NhatKy_ViPham!C:C, "T35") - SUMIFS(NhatKy_ViPham!K:K, NhatKy_ViPham!E:E, "11_Hoa_A", NhatKy_ViPham!F:F, B34, NhatKy_ViPham!C:C, "T35")</f>
        <v>100</v>
      </c>
      <c r="BA34" s="12">
        <f t="shared" si="0"/>
        <v>100</v>
      </c>
      <c r="BB34" s="11" t="s">
        <v>430</v>
      </c>
      <c r="BC34" s="16" t="str">
        <f t="shared" si="1"/>
        <v>Tốt</v>
      </c>
      <c r="BD34" s="15" t="str">
        <f t="shared" si="2"/>
        <v>🟢 BÌNH THƯỜNG</v>
      </c>
    </row>
    <row r="35" spans="1:56" x14ac:dyDescent="0.25">
      <c r="A35" s="4">
        <v>27</v>
      </c>
      <c r="B35" s="10" t="s">
        <v>1675</v>
      </c>
      <c r="C35" s="4" t="s">
        <v>1676</v>
      </c>
      <c r="D35" s="4" t="s">
        <v>429</v>
      </c>
      <c r="E35" s="11" t="s">
        <v>430</v>
      </c>
      <c r="F35" s="7">
        <f>SUMIFS(NhatKy_ViPham!K:K, NhatKy_ViPham!E:E, "11_Hoa_A", NhatKy_ViPham!F:F, B35, NhatKy_ViPham!H:H, "L01")</f>
        <v>0</v>
      </c>
      <c r="G35" s="7">
        <f>SUMIFS(NhatKy_ViPham!K:K, NhatKy_ViPham!E:E, "11_Hoa_A", NhatKy_ViPham!F:F, B35, NhatKy_ViPham!H:H, "L02")</f>
        <v>0</v>
      </c>
      <c r="H35" s="7">
        <f>SUMIFS(NhatKy_ViPham!K:K, NhatKy_ViPham!E:E, "11_Hoa_A", NhatKy_ViPham!F:F, B35, NhatKy_ViPham!H:H, "L03")</f>
        <v>0</v>
      </c>
      <c r="I35" s="7">
        <f>SUMIFS(NhatKy_ViPham!K:K, NhatKy_ViPham!E:E, "11_Hoa_A", NhatKy_ViPham!F:F, B35, NhatKy_ViPham!H:H, "L04")</f>
        <v>0</v>
      </c>
      <c r="J35" s="7">
        <f>SUMIFS(NhatKy_ViPham!K:K, NhatKy_ViPham!E:E, "11_Hoa_A", NhatKy_ViPham!F:F, B35, NhatKy_ViPham!H:H, "L05")</f>
        <v>0</v>
      </c>
      <c r="K35" s="7">
        <f>SUMIFS(NhatKy_ViPham!K:K, NhatKy_ViPham!E:E, "11_Hoa_A", NhatKy_ViPham!F:F, B35, NhatKy_ViPham!H:H, "L06")</f>
        <v>0</v>
      </c>
      <c r="L35" s="7">
        <f>SUMIFS(NhatKy_ViPham!K:K, NhatKy_ViPham!E:E, "11_Hoa_A", NhatKy_ViPham!F:F, B35, NhatKy_ViPham!H:H, "L07")</f>
        <v>0</v>
      </c>
      <c r="M35" s="7">
        <f>SUMIFS(NhatKy_ViPham!K:K, NhatKy_ViPham!E:E, "11_Hoa_A", NhatKy_ViPham!F:F, B35, NhatKy_ViPham!H:H, "L08")</f>
        <v>0</v>
      </c>
      <c r="N35" s="7">
        <f>SUMIFS(NhatKy_ViPham!K:K, NhatKy_ViPham!E:E, "11_Hoa_A", NhatKy_ViPham!F:F, B35, NhatKy_ViPham!H:H, "L09")</f>
        <v>0</v>
      </c>
      <c r="O35" s="7">
        <f>SUMIFS(NhatKy_ViPham!K:K, NhatKy_ViPham!E:E, "11_Hoa_A", NhatKy_ViPham!F:F, B35, NhatKy_ViPham!H:H, "L10")</f>
        <v>0</v>
      </c>
      <c r="P35" s="12">
        <f>SUMIFS(NhatKy_ViPham!J:J, NhatKy_ViPham!E:E, "11_Hoa_A", NhatKy_ViPham!F:F, B35)</f>
        <v>0</v>
      </c>
      <c r="Q35" s="13">
        <f>SUMIFS(NhatKy_ViPham!K:K, NhatKy_ViPham!E:E, "11_Hoa_A", NhatKy_ViPham!F:F, B35)</f>
        <v>0</v>
      </c>
      <c r="R35" s="7">
        <f>100 + SUMIFS(NhatKy_ViPham!J:J, NhatKy_ViPham!E:E, "11_Hoa_A", NhatKy_ViPham!F:F, B35, NhatKy_ViPham!C:C, "T1") - SUMIFS(NhatKy_ViPham!K:K, NhatKy_ViPham!E:E, "11_Hoa_A", NhatKy_ViPham!F:F, B35, NhatKy_ViPham!C:C, "T1")</f>
        <v>100</v>
      </c>
      <c r="S35" s="7">
        <f>100 + SUMIFS(NhatKy_ViPham!J:J, NhatKy_ViPham!E:E, "11_Hoa_A", NhatKy_ViPham!F:F, B35, NhatKy_ViPham!C:C, "T2") - SUMIFS(NhatKy_ViPham!K:K, NhatKy_ViPham!E:E, "11_Hoa_A", NhatKy_ViPham!F:F, B35, NhatKy_ViPham!C:C, "T2")</f>
        <v>100</v>
      </c>
      <c r="T35" s="7">
        <f>100 + SUMIFS(NhatKy_ViPham!J:J, NhatKy_ViPham!E:E, "11_Hoa_A", NhatKy_ViPham!F:F, B35, NhatKy_ViPham!C:C, "T3") - SUMIFS(NhatKy_ViPham!K:K, NhatKy_ViPham!E:E, "11_Hoa_A", NhatKy_ViPham!F:F, B35, NhatKy_ViPham!C:C, "T3")</f>
        <v>100</v>
      </c>
      <c r="U35" s="7">
        <f>100 + SUMIFS(NhatKy_ViPham!J:J, NhatKy_ViPham!E:E, "11_Hoa_A", NhatKy_ViPham!F:F, B35, NhatKy_ViPham!C:C, "T4") - SUMIFS(NhatKy_ViPham!K:K, NhatKy_ViPham!E:E, "11_Hoa_A", NhatKy_ViPham!F:F, B35, NhatKy_ViPham!C:C, "T4")</f>
        <v>100</v>
      </c>
      <c r="V35" s="7">
        <f>100 + SUMIFS(NhatKy_ViPham!J:J, NhatKy_ViPham!E:E, "11_Hoa_A", NhatKy_ViPham!F:F, B35, NhatKy_ViPham!C:C, "T5") - SUMIFS(NhatKy_ViPham!K:K, NhatKy_ViPham!E:E, "11_Hoa_A", NhatKy_ViPham!F:F, B35, NhatKy_ViPham!C:C, "T5")</f>
        <v>100</v>
      </c>
      <c r="W35" s="7">
        <f>100 + SUMIFS(NhatKy_ViPham!J:J, NhatKy_ViPham!E:E, "11_Hoa_A", NhatKy_ViPham!F:F, B35, NhatKy_ViPham!C:C, "T6") - SUMIFS(NhatKy_ViPham!K:K, NhatKy_ViPham!E:E, "11_Hoa_A", NhatKy_ViPham!F:F, B35, NhatKy_ViPham!C:C, "T6")</f>
        <v>100</v>
      </c>
      <c r="X35" s="7">
        <f>100 + SUMIFS(NhatKy_ViPham!J:J, NhatKy_ViPham!E:E, "11_Hoa_A", NhatKy_ViPham!F:F, B35, NhatKy_ViPham!C:C, "T7") - SUMIFS(NhatKy_ViPham!K:K, NhatKy_ViPham!E:E, "11_Hoa_A", NhatKy_ViPham!F:F, B35, NhatKy_ViPham!C:C, "T7")</f>
        <v>100</v>
      </c>
      <c r="Y35" s="7">
        <f>100 + SUMIFS(NhatKy_ViPham!J:J, NhatKy_ViPham!E:E, "11_Hoa_A", NhatKy_ViPham!F:F, B35, NhatKy_ViPham!C:C, "T8") - SUMIFS(NhatKy_ViPham!K:K, NhatKy_ViPham!E:E, "11_Hoa_A", NhatKy_ViPham!F:F, B35, NhatKy_ViPham!C:C, "T8")</f>
        <v>100</v>
      </c>
      <c r="Z35" s="7">
        <f>100 + SUMIFS(NhatKy_ViPham!J:J, NhatKy_ViPham!E:E, "11_Hoa_A", NhatKy_ViPham!F:F, B35, NhatKy_ViPham!C:C, "T9") - SUMIFS(NhatKy_ViPham!K:K, NhatKy_ViPham!E:E, "11_Hoa_A", NhatKy_ViPham!F:F, B35, NhatKy_ViPham!C:C, "T9")</f>
        <v>100</v>
      </c>
      <c r="AA35" s="7">
        <f>100 + SUMIFS(NhatKy_ViPham!J:J, NhatKy_ViPham!E:E, "11_Hoa_A", NhatKy_ViPham!F:F, B35, NhatKy_ViPham!C:C, "T10") - SUMIFS(NhatKy_ViPham!K:K, NhatKy_ViPham!E:E, "11_Hoa_A", NhatKy_ViPham!F:F, B35, NhatKy_ViPham!C:C, "T10")</f>
        <v>100</v>
      </c>
      <c r="AB35" s="7">
        <f>100 + SUMIFS(NhatKy_ViPham!J:J, NhatKy_ViPham!E:E, "11_Hoa_A", NhatKy_ViPham!F:F, B35, NhatKy_ViPham!C:C, "T11") - SUMIFS(NhatKy_ViPham!K:K, NhatKy_ViPham!E:E, "11_Hoa_A", NhatKy_ViPham!F:F, B35, NhatKy_ViPham!C:C, "T11")</f>
        <v>100</v>
      </c>
      <c r="AC35" s="7">
        <f>100 + SUMIFS(NhatKy_ViPham!J:J, NhatKy_ViPham!E:E, "11_Hoa_A", NhatKy_ViPham!F:F, B35, NhatKy_ViPham!C:C, "T12") - SUMIFS(NhatKy_ViPham!K:K, NhatKy_ViPham!E:E, "11_Hoa_A", NhatKy_ViPham!F:F, B35, NhatKy_ViPham!C:C, "T12")</f>
        <v>100</v>
      </c>
      <c r="AD35" s="7">
        <f>100 + SUMIFS(NhatKy_ViPham!J:J, NhatKy_ViPham!E:E, "11_Hoa_A", NhatKy_ViPham!F:F, B35, NhatKy_ViPham!C:C, "T13") - SUMIFS(NhatKy_ViPham!K:K, NhatKy_ViPham!E:E, "11_Hoa_A", NhatKy_ViPham!F:F, B35, NhatKy_ViPham!C:C, "T13")</f>
        <v>100</v>
      </c>
      <c r="AE35" s="7">
        <f>100 + SUMIFS(NhatKy_ViPham!J:J, NhatKy_ViPham!E:E, "11_Hoa_A", NhatKy_ViPham!F:F, B35, NhatKy_ViPham!C:C, "T14") - SUMIFS(NhatKy_ViPham!K:K, NhatKy_ViPham!E:E, "11_Hoa_A", NhatKy_ViPham!F:F, B35, NhatKy_ViPham!C:C, "T14")</f>
        <v>100</v>
      </c>
      <c r="AF35" s="7">
        <f>100 + SUMIFS(NhatKy_ViPham!J:J, NhatKy_ViPham!E:E, "11_Hoa_A", NhatKy_ViPham!F:F, B35, NhatKy_ViPham!C:C, "T15") - SUMIFS(NhatKy_ViPham!K:K, NhatKy_ViPham!E:E, "11_Hoa_A", NhatKy_ViPham!F:F, B35, NhatKy_ViPham!C:C, "T15")</f>
        <v>100</v>
      </c>
      <c r="AG35" s="7">
        <f>100 + SUMIFS(NhatKy_ViPham!J:J, NhatKy_ViPham!E:E, "11_Hoa_A", NhatKy_ViPham!F:F, B35, NhatKy_ViPham!C:C, "T16") - SUMIFS(NhatKy_ViPham!K:K, NhatKy_ViPham!E:E, "11_Hoa_A", NhatKy_ViPham!F:F, B35, NhatKy_ViPham!C:C, "T16")</f>
        <v>100</v>
      </c>
      <c r="AH35" s="7">
        <f>100 + SUMIFS(NhatKy_ViPham!J:J, NhatKy_ViPham!E:E, "11_Hoa_A", NhatKy_ViPham!F:F, B35, NhatKy_ViPham!C:C, "T17") - SUMIFS(NhatKy_ViPham!K:K, NhatKy_ViPham!E:E, "11_Hoa_A", NhatKy_ViPham!F:F, B35, NhatKy_ViPham!C:C, "T17")</f>
        <v>100</v>
      </c>
      <c r="AI35" s="7">
        <f>100 + SUMIFS(NhatKy_ViPham!J:J, NhatKy_ViPham!E:E, "11_Hoa_A", NhatKy_ViPham!F:F, B35, NhatKy_ViPham!C:C, "T18") - SUMIFS(NhatKy_ViPham!K:K, NhatKy_ViPham!E:E, "11_Hoa_A", NhatKy_ViPham!F:F, B35, NhatKy_ViPham!C:C, "T18")</f>
        <v>100</v>
      </c>
      <c r="AJ35" s="7">
        <f>100 + SUMIFS(NhatKy_ViPham!J:J, NhatKy_ViPham!E:E, "11_Hoa_A", NhatKy_ViPham!F:F, B35, NhatKy_ViPham!C:C, "T19") - SUMIFS(NhatKy_ViPham!K:K, NhatKy_ViPham!E:E, "11_Hoa_A", NhatKy_ViPham!F:F, B35, NhatKy_ViPham!C:C, "T19")</f>
        <v>100</v>
      </c>
      <c r="AK35" s="7">
        <f>100 + SUMIFS(NhatKy_ViPham!J:J, NhatKy_ViPham!E:E, "11_Hoa_A", NhatKy_ViPham!F:F, B35, NhatKy_ViPham!C:C, "T20") - SUMIFS(NhatKy_ViPham!K:K, NhatKy_ViPham!E:E, "11_Hoa_A", NhatKy_ViPham!F:F, B35, NhatKy_ViPham!C:C, "T20")</f>
        <v>100</v>
      </c>
      <c r="AL35" s="7">
        <f>100 + SUMIFS(NhatKy_ViPham!J:J, NhatKy_ViPham!E:E, "11_Hoa_A", NhatKy_ViPham!F:F, B35, NhatKy_ViPham!C:C, "T21") - SUMIFS(NhatKy_ViPham!K:K, NhatKy_ViPham!E:E, "11_Hoa_A", NhatKy_ViPham!F:F, B35, NhatKy_ViPham!C:C, "T21")</f>
        <v>100</v>
      </c>
      <c r="AM35" s="7">
        <f>100 + SUMIFS(NhatKy_ViPham!J:J, NhatKy_ViPham!E:E, "11_Hoa_A", NhatKy_ViPham!F:F, B35, NhatKy_ViPham!C:C, "T22") - SUMIFS(NhatKy_ViPham!K:K, NhatKy_ViPham!E:E, "11_Hoa_A", NhatKy_ViPham!F:F, B35, NhatKy_ViPham!C:C, "T22")</f>
        <v>100</v>
      </c>
      <c r="AN35" s="7">
        <f>100 + SUMIFS(NhatKy_ViPham!J:J, NhatKy_ViPham!E:E, "11_Hoa_A", NhatKy_ViPham!F:F, B35, NhatKy_ViPham!C:C, "T23") - SUMIFS(NhatKy_ViPham!K:K, NhatKy_ViPham!E:E, "11_Hoa_A", NhatKy_ViPham!F:F, B35, NhatKy_ViPham!C:C, "T23")</f>
        <v>100</v>
      </c>
      <c r="AO35" s="7">
        <f>100 + SUMIFS(NhatKy_ViPham!J:J, NhatKy_ViPham!E:E, "11_Hoa_A", NhatKy_ViPham!F:F, B35, NhatKy_ViPham!C:C, "T24") - SUMIFS(NhatKy_ViPham!K:K, NhatKy_ViPham!E:E, "11_Hoa_A", NhatKy_ViPham!F:F, B35, NhatKy_ViPham!C:C, "T24")</f>
        <v>100</v>
      </c>
      <c r="AP35" s="7">
        <f>100 + SUMIFS(NhatKy_ViPham!J:J, NhatKy_ViPham!E:E, "11_Hoa_A", NhatKy_ViPham!F:F, B35, NhatKy_ViPham!C:C, "T25") - SUMIFS(NhatKy_ViPham!K:K, NhatKy_ViPham!E:E, "11_Hoa_A", NhatKy_ViPham!F:F, B35, NhatKy_ViPham!C:C, "T25")</f>
        <v>100</v>
      </c>
      <c r="AQ35" s="7">
        <f>100 + SUMIFS(NhatKy_ViPham!J:J, NhatKy_ViPham!E:E, "11_Hoa_A", NhatKy_ViPham!F:F, B35, NhatKy_ViPham!C:C, "T26") - SUMIFS(NhatKy_ViPham!K:K, NhatKy_ViPham!E:E, "11_Hoa_A", NhatKy_ViPham!F:F, B35, NhatKy_ViPham!C:C, "T26")</f>
        <v>100</v>
      </c>
      <c r="AR35" s="7">
        <f>100 + SUMIFS(NhatKy_ViPham!J:J, NhatKy_ViPham!E:E, "11_Hoa_A", NhatKy_ViPham!F:F, B35, NhatKy_ViPham!C:C, "T27") - SUMIFS(NhatKy_ViPham!K:K, NhatKy_ViPham!E:E, "11_Hoa_A", NhatKy_ViPham!F:F, B35, NhatKy_ViPham!C:C, "T27")</f>
        <v>100</v>
      </c>
      <c r="AS35" s="7">
        <f>100 + SUMIFS(NhatKy_ViPham!J:J, NhatKy_ViPham!E:E, "11_Hoa_A", NhatKy_ViPham!F:F, B35, NhatKy_ViPham!C:C, "T28") - SUMIFS(NhatKy_ViPham!K:K, NhatKy_ViPham!E:E, "11_Hoa_A", NhatKy_ViPham!F:F, B35, NhatKy_ViPham!C:C, "T28")</f>
        <v>100</v>
      </c>
      <c r="AT35" s="7">
        <f>100 + SUMIFS(NhatKy_ViPham!J:J, NhatKy_ViPham!E:E, "11_Hoa_A", NhatKy_ViPham!F:F, B35, NhatKy_ViPham!C:C, "T29") - SUMIFS(NhatKy_ViPham!K:K, NhatKy_ViPham!E:E, "11_Hoa_A", NhatKy_ViPham!F:F, B35, NhatKy_ViPham!C:C, "T29")</f>
        <v>100</v>
      </c>
      <c r="AU35" s="7">
        <f>100 + SUMIFS(NhatKy_ViPham!J:J, NhatKy_ViPham!E:E, "11_Hoa_A", NhatKy_ViPham!F:F, B35, NhatKy_ViPham!C:C, "T30") - SUMIFS(NhatKy_ViPham!K:K, NhatKy_ViPham!E:E, "11_Hoa_A", NhatKy_ViPham!F:F, B35, NhatKy_ViPham!C:C, "T30")</f>
        <v>100</v>
      </c>
      <c r="AV35" s="7">
        <f>100 + SUMIFS(NhatKy_ViPham!J:J, NhatKy_ViPham!E:E, "11_Hoa_A", NhatKy_ViPham!F:F, B35, NhatKy_ViPham!C:C, "T31") - SUMIFS(NhatKy_ViPham!K:K, NhatKy_ViPham!E:E, "11_Hoa_A", NhatKy_ViPham!F:F, B35, NhatKy_ViPham!C:C, "T31")</f>
        <v>100</v>
      </c>
      <c r="AW35" s="7">
        <f>100 + SUMIFS(NhatKy_ViPham!J:J, NhatKy_ViPham!E:E, "11_Hoa_A", NhatKy_ViPham!F:F, B35, NhatKy_ViPham!C:C, "T32") - SUMIFS(NhatKy_ViPham!K:K, NhatKy_ViPham!E:E, "11_Hoa_A", NhatKy_ViPham!F:F, B35, NhatKy_ViPham!C:C, "T32")</f>
        <v>100</v>
      </c>
      <c r="AX35" s="7">
        <f>100 + SUMIFS(NhatKy_ViPham!J:J, NhatKy_ViPham!E:E, "11_Hoa_A", NhatKy_ViPham!F:F, B35, NhatKy_ViPham!C:C, "T33") - SUMIFS(NhatKy_ViPham!K:K, NhatKy_ViPham!E:E, "11_Hoa_A", NhatKy_ViPham!F:F, B35, NhatKy_ViPham!C:C, "T33")</f>
        <v>100</v>
      </c>
      <c r="AY35" s="7">
        <f>100 + SUMIFS(NhatKy_ViPham!J:J, NhatKy_ViPham!E:E, "11_Hoa_A", NhatKy_ViPham!F:F, B35, NhatKy_ViPham!C:C, "T34") - SUMIFS(NhatKy_ViPham!K:K, NhatKy_ViPham!E:E, "11_Hoa_A", NhatKy_ViPham!F:F, B35, NhatKy_ViPham!C:C, "T34")</f>
        <v>100</v>
      </c>
      <c r="AZ35" s="7">
        <f>100 + SUMIFS(NhatKy_ViPham!J:J, NhatKy_ViPham!E:E, "11_Hoa_A", NhatKy_ViPham!F:F, B35, NhatKy_ViPham!C:C, "T35") - SUMIFS(NhatKy_ViPham!K:K, NhatKy_ViPham!E:E, "11_Hoa_A", NhatKy_ViPham!F:F, B35, NhatKy_ViPham!C:C, "T35")</f>
        <v>100</v>
      </c>
      <c r="BA35" s="12">
        <f t="shared" si="0"/>
        <v>100</v>
      </c>
      <c r="BB35" s="11" t="s">
        <v>430</v>
      </c>
      <c r="BC35" s="14" t="str">
        <f t="shared" si="1"/>
        <v>Tốt</v>
      </c>
      <c r="BD35" s="10" t="str">
        <f t="shared" si="2"/>
        <v>🟢 BÌNH THƯỜNG</v>
      </c>
    </row>
    <row r="36" spans="1:56" x14ac:dyDescent="0.25">
      <c r="A36" s="5">
        <v>28</v>
      </c>
      <c r="B36" s="15" t="s">
        <v>1677</v>
      </c>
      <c r="C36" s="5" t="s">
        <v>1678</v>
      </c>
      <c r="D36" s="5" t="s">
        <v>429</v>
      </c>
      <c r="E36" s="11" t="s">
        <v>430</v>
      </c>
      <c r="F36" s="6">
        <f>SUMIFS(NhatKy_ViPham!K:K, NhatKy_ViPham!E:E, "11_Hoa_A", NhatKy_ViPham!F:F, B36, NhatKy_ViPham!H:H, "L01")</f>
        <v>0</v>
      </c>
      <c r="G36" s="6">
        <f>SUMIFS(NhatKy_ViPham!K:K, NhatKy_ViPham!E:E, "11_Hoa_A", NhatKy_ViPham!F:F, B36, NhatKy_ViPham!H:H, "L02")</f>
        <v>0</v>
      </c>
      <c r="H36" s="6">
        <f>SUMIFS(NhatKy_ViPham!K:K, NhatKy_ViPham!E:E, "11_Hoa_A", NhatKy_ViPham!F:F, B36, NhatKy_ViPham!H:H, "L03")</f>
        <v>0</v>
      </c>
      <c r="I36" s="6">
        <f>SUMIFS(NhatKy_ViPham!K:K, NhatKy_ViPham!E:E, "11_Hoa_A", NhatKy_ViPham!F:F, B36, NhatKy_ViPham!H:H, "L04")</f>
        <v>0</v>
      </c>
      <c r="J36" s="6">
        <f>SUMIFS(NhatKy_ViPham!K:K, NhatKy_ViPham!E:E, "11_Hoa_A", NhatKy_ViPham!F:F, B36, NhatKy_ViPham!H:H, "L05")</f>
        <v>0</v>
      </c>
      <c r="K36" s="6">
        <f>SUMIFS(NhatKy_ViPham!K:K, NhatKy_ViPham!E:E, "11_Hoa_A", NhatKy_ViPham!F:F, B36, NhatKy_ViPham!H:H, "L06")</f>
        <v>0</v>
      </c>
      <c r="L36" s="6">
        <f>SUMIFS(NhatKy_ViPham!K:K, NhatKy_ViPham!E:E, "11_Hoa_A", NhatKy_ViPham!F:F, B36, NhatKy_ViPham!H:H, "L07")</f>
        <v>0</v>
      </c>
      <c r="M36" s="6">
        <f>SUMIFS(NhatKy_ViPham!K:K, NhatKy_ViPham!E:E, "11_Hoa_A", NhatKy_ViPham!F:F, B36, NhatKy_ViPham!H:H, "L08")</f>
        <v>0</v>
      </c>
      <c r="N36" s="6">
        <f>SUMIFS(NhatKy_ViPham!K:K, NhatKy_ViPham!E:E, "11_Hoa_A", NhatKy_ViPham!F:F, B36, NhatKy_ViPham!H:H, "L09")</f>
        <v>0</v>
      </c>
      <c r="O36" s="6">
        <f>SUMIFS(NhatKy_ViPham!K:K, NhatKy_ViPham!E:E, "11_Hoa_A", NhatKy_ViPham!F:F, B36, NhatKy_ViPham!H:H, "L10")</f>
        <v>0</v>
      </c>
      <c r="P36" s="12">
        <f>SUMIFS(NhatKy_ViPham!J:J, NhatKy_ViPham!E:E, "11_Hoa_A", NhatKy_ViPham!F:F, B36)</f>
        <v>0</v>
      </c>
      <c r="Q36" s="13">
        <f>SUMIFS(NhatKy_ViPham!K:K, NhatKy_ViPham!E:E, "11_Hoa_A", NhatKy_ViPham!F:F, B36)</f>
        <v>0</v>
      </c>
      <c r="R36" s="6">
        <f>100 + SUMIFS(NhatKy_ViPham!J:J, NhatKy_ViPham!E:E, "11_Hoa_A", NhatKy_ViPham!F:F, B36, NhatKy_ViPham!C:C, "T1") - SUMIFS(NhatKy_ViPham!K:K, NhatKy_ViPham!E:E, "11_Hoa_A", NhatKy_ViPham!F:F, B36, NhatKy_ViPham!C:C, "T1")</f>
        <v>100</v>
      </c>
      <c r="S36" s="6">
        <f>100 + SUMIFS(NhatKy_ViPham!J:J, NhatKy_ViPham!E:E, "11_Hoa_A", NhatKy_ViPham!F:F, B36, NhatKy_ViPham!C:C, "T2") - SUMIFS(NhatKy_ViPham!K:K, NhatKy_ViPham!E:E, "11_Hoa_A", NhatKy_ViPham!F:F, B36, NhatKy_ViPham!C:C, "T2")</f>
        <v>100</v>
      </c>
      <c r="T36" s="6">
        <f>100 + SUMIFS(NhatKy_ViPham!J:J, NhatKy_ViPham!E:E, "11_Hoa_A", NhatKy_ViPham!F:F, B36, NhatKy_ViPham!C:C, "T3") - SUMIFS(NhatKy_ViPham!K:K, NhatKy_ViPham!E:E, "11_Hoa_A", NhatKy_ViPham!F:F, B36, NhatKy_ViPham!C:C, "T3")</f>
        <v>100</v>
      </c>
      <c r="U36" s="6">
        <f>100 + SUMIFS(NhatKy_ViPham!J:J, NhatKy_ViPham!E:E, "11_Hoa_A", NhatKy_ViPham!F:F, B36, NhatKy_ViPham!C:C, "T4") - SUMIFS(NhatKy_ViPham!K:K, NhatKy_ViPham!E:E, "11_Hoa_A", NhatKy_ViPham!F:F, B36, NhatKy_ViPham!C:C, "T4")</f>
        <v>100</v>
      </c>
      <c r="V36" s="6">
        <f>100 + SUMIFS(NhatKy_ViPham!J:J, NhatKy_ViPham!E:E, "11_Hoa_A", NhatKy_ViPham!F:F, B36, NhatKy_ViPham!C:C, "T5") - SUMIFS(NhatKy_ViPham!K:K, NhatKy_ViPham!E:E, "11_Hoa_A", NhatKy_ViPham!F:F, B36, NhatKy_ViPham!C:C, "T5")</f>
        <v>100</v>
      </c>
      <c r="W36" s="6">
        <f>100 + SUMIFS(NhatKy_ViPham!J:J, NhatKy_ViPham!E:E, "11_Hoa_A", NhatKy_ViPham!F:F, B36, NhatKy_ViPham!C:C, "T6") - SUMIFS(NhatKy_ViPham!K:K, NhatKy_ViPham!E:E, "11_Hoa_A", NhatKy_ViPham!F:F, B36, NhatKy_ViPham!C:C, "T6")</f>
        <v>100</v>
      </c>
      <c r="X36" s="6">
        <f>100 + SUMIFS(NhatKy_ViPham!J:J, NhatKy_ViPham!E:E, "11_Hoa_A", NhatKy_ViPham!F:F, B36, NhatKy_ViPham!C:C, "T7") - SUMIFS(NhatKy_ViPham!K:K, NhatKy_ViPham!E:E, "11_Hoa_A", NhatKy_ViPham!F:F, B36, NhatKy_ViPham!C:C, "T7")</f>
        <v>100</v>
      </c>
      <c r="Y36" s="6">
        <f>100 + SUMIFS(NhatKy_ViPham!J:J, NhatKy_ViPham!E:E, "11_Hoa_A", NhatKy_ViPham!F:F, B36, NhatKy_ViPham!C:C, "T8") - SUMIFS(NhatKy_ViPham!K:K, NhatKy_ViPham!E:E, "11_Hoa_A", NhatKy_ViPham!F:F, B36, NhatKy_ViPham!C:C, "T8")</f>
        <v>100</v>
      </c>
      <c r="Z36" s="6">
        <f>100 + SUMIFS(NhatKy_ViPham!J:J, NhatKy_ViPham!E:E, "11_Hoa_A", NhatKy_ViPham!F:F, B36, NhatKy_ViPham!C:C, "T9") - SUMIFS(NhatKy_ViPham!K:K, NhatKy_ViPham!E:E, "11_Hoa_A", NhatKy_ViPham!F:F, B36, NhatKy_ViPham!C:C, "T9")</f>
        <v>100</v>
      </c>
      <c r="AA36" s="6">
        <f>100 + SUMIFS(NhatKy_ViPham!J:J, NhatKy_ViPham!E:E, "11_Hoa_A", NhatKy_ViPham!F:F, B36, NhatKy_ViPham!C:C, "T10") - SUMIFS(NhatKy_ViPham!K:K, NhatKy_ViPham!E:E, "11_Hoa_A", NhatKy_ViPham!F:F, B36, NhatKy_ViPham!C:C, "T10")</f>
        <v>100</v>
      </c>
      <c r="AB36" s="6">
        <f>100 + SUMIFS(NhatKy_ViPham!J:J, NhatKy_ViPham!E:E, "11_Hoa_A", NhatKy_ViPham!F:F, B36, NhatKy_ViPham!C:C, "T11") - SUMIFS(NhatKy_ViPham!K:K, NhatKy_ViPham!E:E, "11_Hoa_A", NhatKy_ViPham!F:F, B36, NhatKy_ViPham!C:C, "T11")</f>
        <v>100</v>
      </c>
      <c r="AC36" s="6">
        <f>100 + SUMIFS(NhatKy_ViPham!J:J, NhatKy_ViPham!E:E, "11_Hoa_A", NhatKy_ViPham!F:F, B36, NhatKy_ViPham!C:C, "T12") - SUMIFS(NhatKy_ViPham!K:K, NhatKy_ViPham!E:E, "11_Hoa_A", NhatKy_ViPham!F:F, B36, NhatKy_ViPham!C:C, "T12")</f>
        <v>100</v>
      </c>
      <c r="AD36" s="6">
        <f>100 + SUMIFS(NhatKy_ViPham!J:J, NhatKy_ViPham!E:E, "11_Hoa_A", NhatKy_ViPham!F:F, B36, NhatKy_ViPham!C:C, "T13") - SUMIFS(NhatKy_ViPham!K:K, NhatKy_ViPham!E:E, "11_Hoa_A", NhatKy_ViPham!F:F, B36, NhatKy_ViPham!C:C, "T13")</f>
        <v>100</v>
      </c>
      <c r="AE36" s="6">
        <f>100 + SUMIFS(NhatKy_ViPham!J:J, NhatKy_ViPham!E:E, "11_Hoa_A", NhatKy_ViPham!F:F, B36, NhatKy_ViPham!C:C, "T14") - SUMIFS(NhatKy_ViPham!K:K, NhatKy_ViPham!E:E, "11_Hoa_A", NhatKy_ViPham!F:F, B36, NhatKy_ViPham!C:C, "T14")</f>
        <v>100</v>
      </c>
      <c r="AF36" s="6">
        <f>100 + SUMIFS(NhatKy_ViPham!J:J, NhatKy_ViPham!E:E, "11_Hoa_A", NhatKy_ViPham!F:F, B36, NhatKy_ViPham!C:C, "T15") - SUMIFS(NhatKy_ViPham!K:K, NhatKy_ViPham!E:E, "11_Hoa_A", NhatKy_ViPham!F:F, B36, NhatKy_ViPham!C:C, "T15")</f>
        <v>100</v>
      </c>
      <c r="AG36" s="6">
        <f>100 + SUMIFS(NhatKy_ViPham!J:J, NhatKy_ViPham!E:E, "11_Hoa_A", NhatKy_ViPham!F:F, B36, NhatKy_ViPham!C:C, "T16") - SUMIFS(NhatKy_ViPham!K:K, NhatKy_ViPham!E:E, "11_Hoa_A", NhatKy_ViPham!F:F, B36, NhatKy_ViPham!C:C, "T16")</f>
        <v>100</v>
      </c>
      <c r="AH36" s="6">
        <f>100 + SUMIFS(NhatKy_ViPham!J:J, NhatKy_ViPham!E:E, "11_Hoa_A", NhatKy_ViPham!F:F, B36, NhatKy_ViPham!C:C, "T17") - SUMIFS(NhatKy_ViPham!K:K, NhatKy_ViPham!E:E, "11_Hoa_A", NhatKy_ViPham!F:F, B36, NhatKy_ViPham!C:C, "T17")</f>
        <v>100</v>
      </c>
      <c r="AI36" s="6">
        <f>100 + SUMIFS(NhatKy_ViPham!J:J, NhatKy_ViPham!E:E, "11_Hoa_A", NhatKy_ViPham!F:F, B36, NhatKy_ViPham!C:C, "T18") - SUMIFS(NhatKy_ViPham!K:K, NhatKy_ViPham!E:E, "11_Hoa_A", NhatKy_ViPham!F:F, B36, NhatKy_ViPham!C:C, "T18")</f>
        <v>100</v>
      </c>
      <c r="AJ36" s="6">
        <f>100 + SUMIFS(NhatKy_ViPham!J:J, NhatKy_ViPham!E:E, "11_Hoa_A", NhatKy_ViPham!F:F, B36, NhatKy_ViPham!C:C, "T19") - SUMIFS(NhatKy_ViPham!K:K, NhatKy_ViPham!E:E, "11_Hoa_A", NhatKy_ViPham!F:F, B36, NhatKy_ViPham!C:C, "T19")</f>
        <v>100</v>
      </c>
      <c r="AK36" s="6">
        <f>100 + SUMIFS(NhatKy_ViPham!J:J, NhatKy_ViPham!E:E, "11_Hoa_A", NhatKy_ViPham!F:F, B36, NhatKy_ViPham!C:C, "T20") - SUMIFS(NhatKy_ViPham!K:K, NhatKy_ViPham!E:E, "11_Hoa_A", NhatKy_ViPham!F:F, B36, NhatKy_ViPham!C:C, "T20")</f>
        <v>100</v>
      </c>
      <c r="AL36" s="6">
        <f>100 + SUMIFS(NhatKy_ViPham!J:J, NhatKy_ViPham!E:E, "11_Hoa_A", NhatKy_ViPham!F:F, B36, NhatKy_ViPham!C:C, "T21") - SUMIFS(NhatKy_ViPham!K:K, NhatKy_ViPham!E:E, "11_Hoa_A", NhatKy_ViPham!F:F, B36, NhatKy_ViPham!C:C, "T21")</f>
        <v>100</v>
      </c>
      <c r="AM36" s="6">
        <f>100 + SUMIFS(NhatKy_ViPham!J:J, NhatKy_ViPham!E:E, "11_Hoa_A", NhatKy_ViPham!F:F, B36, NhatKy_ViPham!C:C, "T22") - SUMIFS(NhatKy_ViPham!K:K, NhatKy_ViPham!E:E, "11_Hoa_A", NhatKy_ViPham!F:F, B36, NhatKy_ViPham!C:C, "T22")</f>
        <v>100</v>
      </c>
      <c r="AN36" s="6">
        <f>100 + SUMIFS(NhatKy_ViPham!J:J, NhatKy_ViPham!E:E, "11_Hoa_A", NhatKy_ViPham!F:F, B36, NhatKy_ViPham!C:C, "T23") - SUMIFS(NhatKy_ViPham!K:K, NhatKy_ViPham!E:E, "11_Hoa_A", NhatKy_ViPham!F:F, B36, NhatKy_ViPham!C:C, "T23")</f>
        <v>100</v>
      </c>
      <c r="AO36" s="6">
        <f>100 + SUMIFS(NhatKy_ViPham!J:J, NhatKy_ViPham!E:E, "11_Hoa_A", NhatKy_ViPham!F:F, B36, NhatKy_ViPham!C:C, "T24") - SUMIFS(NhatKy_ViPham!K:K, NhatKy_ViPham!E:E, "11_Hoa_A", NhatKy_ViPham!F:F, B36, NhatKy_ViPham!C:C, "T24")</f>
        <v>100</v>
      </c>
      <c r="AP36" s="6">
        <f>100 + SUMIFS(NhatKy_ViPham!J:J, NhatKy_ViPham!E:E, "11_Hoa_A", NhatKy_ViPham!F:F, B36, NhatKy_ViPham!C:C, "T25") - SUMIFS(NhatKy_ViPham!K:K, NhatKy_ViPham!E:E, "11_Hoa_A", NhatKy_ViPham!F:F, B36, NhatKy_ViPham!C:C, "T25")</f>
        <v>100</v>
      </c>
      <c r="AQ36" s="6">
        <f>100 + SUMIFS(NhatKy_ViPham!J:J, NhatKy_ViPham!E:E, "11_Hoa_A", NhatKy_ViPham!F:F, B36, NhatKy_ViPham!C:C, "T26") - SUMIFS(NhatKy_ViPham!K:K, NhatKy_ViPham!E:E, "11_Hoa_A", NhatKy_ViPham!F:F, B36, NhatKy_ViPham!C:C, "T26")</f>
        <v>100</v>
      </c>
      <c r="AR36" s="6">
        <f>100 + SUMIFS(NhatKy_ViPham!J:J, NhatKy_ViPham!E:E, "11_Hoa_A", NhatKy_ViPham!F:F, B36, NhatKy_ViPham!C:C, "T27") - SUMIFS(NhatKy_ViPham!K:K, NhatKy_ViPham!E:E, "11_Hoa_A", NhatKy_ViPham!F:F, B36, NhatKy_ViPham!C:C, "T27")</f>
        <v>100</v>
      </c>
      <c r="AS36" s="6">
        <f>100 + SUMIFS(NhatKy_ViPham!J:J, NhatKy_ViPham!E:E, "11_Hoa_A", NhatKy_ViPham!F:F, B36, NhatKy_ViPham!C:C, "T28") - SUMIFS(NhatKy_ViPham!K:K, NhatKy_ViPham!E:E, "11_Hoa_A", NhatKy_ViPham!F:F, B36, NhatKy_ViPham!C:C, "T28")</f>
        <v>100</v>
      </c>
      <c r="AT36" s="6">
        <f>100 + SUMIFS(NhatKy_ViPham!J:J, NhatKy_ViPham!E:E, "11_Hoa_A", NhatKy_ViPham!F:F, B36, NhatKy_ViPham!C:C, "T29") - SUMIFS(NhatKy_ViPham!K:K, NhatKy_ViPham!E:E, "11_Hoa_A", NhatKy_ViPham!F:F, B36, NhatKy_ViPham!C:C, "T29")</f>
        <v>100</v>
      </c>
      <c r="AU36" s="6">
        <f>100 + SUMIFS(NhatKy_ViPham!J:J, NhatKy_ViPham!E:E, "11_Hoa_A", NhatKy_ViPham!F:F, B36, NhatKy_ViPham!C:C, "T30") - SUMIFS(NhatKy_ViPham!K:K, NhatKy_ViPham!E:E, "11_Hoa_A", NhatKy_ViPham!F:F, B36, NhatKy_ViPham!C:C, "T30")</f>
        <v>100</v>
      </c>
      <c r="AV36" s="6">
        <f>100 + SUMIFS(NhatKy_ViPham!J:J, NhatKy_ViPham!E:E, "11_Hoa_A", NhatKy_ViPham!F:F, B36, NhatKy_ViPham!C:C, "T31") - SUMIFS(NhatKy_ViPham!K:K, NhatKy_ViPham!E:E, "11_Hoa_A", NhatKy_ViPham!F:F, B36, NhatKy_ViPham!C:C, "T31")</f>
        <v>100</v>
      </c>
      <c r="AW36" s="6">
        <f>100 + SUMIFS(NhatKy_ViPham!J:J, NhatKy_ViPham!E:E, "11_Hoa_A", NhatKy_ViPham!F:F, B36, NhatKy_ViPham!C:C, "T32") - SUMIFS(NhatKy_ViPham!K:K, NhatKy_ViPham!E:E, "11_Hoa_A", NhatKy_ViPham!F:F, B36, NhatKy_ViPham!C:C, "T32")</f>
        <v>100</v>
      </c>
      <c r="AX36" s="6">
        <f>100 + SUMIFS(NhatKy_ViPham!J:J, NhatKy_ViPham!E:E, "11_Hoa_A", NhatKy_ViPham!F:F, B36, NhatKy_ViPham!C:C, "T33") - SUMIFS(NhatKy_ViPham!K:K, NhatKy_ViPham!E:E, "11_Hoa_A", NhatKy_ViPham!F:F, B36, NhatKy_ViPham!C:C, "T33")</f>
        <v>100</v>
      </c>
      <c r="AY36" s="6">
        <f>100 + SUMIFS(NhatKy_ViPham!J:J, NhatKy_ViPham!E:E, "11_Hoa_A", NhatKy_ViPham!F:F, B36, NhatKy_ViPham!C:C, "T34") - SUMIFS(NhatKy_ViPham!K:K, NhatKy_ViPham!E:E, "11_Hoa_A", NhatKy_ViPham!F:F, B36, NhatKy_ViPham!C:C, "T34")</f>
        <v>100</v>
      </c>
      <c r="AZ36" s="6">
        <f>100 + SUMIFS(NhatKy_ViPham!J:J, NhatKy_ViPham!E:E, "11_Hoa_A", NhatKy_ViPham!F:F, B36, NhatKy_ViPham!C:C, "T35") - SUMIFS(NhatKy_ViPham!K:K, NhatKy_ViPham!E:E, "11_Hoa_A", NhatKy_ViPham!F:F, B36, NhatKy_ViPham!C:C, "T35")</f>
        <v>100</v>
      </c>
      <c r="BA36" s="12">
        <f t="shared" si="0"/>
        <v>100</v>
      </c>
      <c r="BB36" s="11" t="s">
        <v>430</v>
      </c>
      <c r="BC36" s="16" t="str">
        <f t="shared" si="1"/>
        <v>Tốt</v>
      </c>
      <c r="BD36" s="15" t="str">
        <f t="shared" si="2"/>
        <v>🟢 BÌNH THƯỜNG</v>
      </c>
    </row>
    <row r="37" spans="1:56" x14ac:dyDescent="0.25">
      <c r="A37" s="4">
        <v>29</v>
      </c>
      <c r="B37" s="10" t="s">
        <v>1679</v>
      </c>
      <c r="C37" s="4" t="s">
        <v>1680</v>
      </c>
      <c r="D37" s="4" t="s">
        <v>429</v>
      </c>
      <c r="E37" s="11" t="s">
        <v>430</v>
      </c>
      <c r="F37" s="7">
        <f>SUMIFS(NhatKy_ViPham!K:K, NhatKy_ViPham!E:E, "11_Hoa_A", NhatKy_ViPham!F:F, B37, NhatKy_ViPham!H:H, "L01")</f>
        <v>0</v>
      </c>
      <c r="G37" s="7">
        <f>SUMIFS(NhatKy_ViPham!K:K, NhatKy_ViPham!E:E, "11_Hoa_A", NhatKy_ViPham!F:F, B37, NhatKy_ViPham!H:H, "L02")</f>
        <v>0</v>
      </c>
      <c r="H37" s="7">
        <f>SUMIFS(NhatKy_ViPham!K:K, NhatKy_ViPham!E:E, "11_Hoa_A", NhatKy_ViPham!F:F, B37, NhatKy_ViPham!H:H, "L03")</f>
        <v>0</v>
      </c>
      <c r="I37" s="7">
        <f>SUMIFS(NhatKy_ViPham!K:K, NhatKy_ViPham!E:E, "11_Hoa_A", NhatKy_ViPham!F:F, B37, NhatKy_ViPham!H:H, "L04")</f>
        <v>0</v>
      </c>
      <c r="J37" s="7">
        <f>SUMIFS(NhatKy_ViPham!K:K, NhatKy_ViPham!E:E, "11_Hoa_A", NhatKy_ViPham!F:F, B37, NhatKy_ViPham!H:H, "L05")</f>
        <v>0</v>
      </c>
      <c r="K37" s="7">
        <f>SUMIFS(NhatKy_ViPham!K:K, NhatKy_ViPham!E:E, "11_Hoa_A", NhatKy_ViPham!F:F, B37, NhatKy_ViPham!H:H, "L06")</f>
        <v>0</v>
      </c>
      <c r="L37" s="7">
        <f>SUMIFS(NhatKy_ViPham!K:K, NhatKy_ViPham!E:E, "11_Hoa_A", NhatKy_ViPham!F:F, B37, NhatKy_ViPham!H:H, "L07")</f>
        <v>0</v>
      </c>
      <c r="M37" s="7">
        <f>SUMIFS(NhatKy_ViPham!K:K, NhatKy_ViPham!E:E, "11_Hoa_A", NhatKy_ViPham!F:F, B37, NhatKy_ViPham!H:H, "L08")</f>
        <v>0</v>
      </c>
      <c r="N37" s="7">
        <f>SUMIFS(NhatKy_ViPham!K:K, NhatKy_ViPham!E:E, "11_Hoa_A", NhatKy_ViPham!F:F, B37, NhatKy_ViPham!H:H, "L09")</f>
        <v>0</v>
      </c>
      <c r="O37" s="7">
        <f>SUMIFS(NhatKy_ViPham!K:K, NhatKy_ViPham!E:E, "11_Hoa_A", NhatKy_ViPham!F:F, B37, NhatKy_ViPham!H:H, "L10")</f>
        <v>0</v>
      </c>
      <c r="P37" s="12">
        <f>SUMIFS(NhatKy_ViPham!J:J, NhatKy_ViPham!E:E, "11_Hoa_A", NhatKy_ViPham!F:F, B37)</f>
        <v>0</v>
      </c>
      <c r="Q37" s="13">
        <f>SUMIFS(NhatKy_ViPham!K:K, NhatKy_ViPham!E:E, "11_Hoa_A", NhatKy_ViPham!F:F, B37)</f>
        <v>0</v>
      </c>
      <c r="R37" s="7">
        <f>100 + SUMIFS(NhatKy_ViPham!J:J, NhatKy_ViPham!E:E, "11_Hoa_A", NhatKy_ViPham!F:F, B37, NhatKy_ViPham!C:C, "T1") - SUMIFS(NhatKy_ViPham!K:K, NhatKy_ViPham!E:E, "11_Hoa_A", NhatKy_ViPham!F:F, B37, NhatKy_ViPham!C:C, "T1")</f>
        <v>100</v>
      </c>
      <c r="S37" s="7">
        <f>100 + SUMIFS(NhatKy_ViPham!J:J, NhatKy_ViPham!E:E, "11_Hoa_A", NhatKy_ViPham!F:F, B37, NhatKy_ViPham!C:C, "T2") - SUMIFS(NhatKy_ViPham!K:K, NhatKy_ViPham!E:E, "11_Hoa_A", NhatKy_ViPham!F:F, B37, NhatKy_ViPham!C:C, "T2")</f>
        <v>100</v>
      </c>
      <c r="T37" s="7">
        <f>100 + SUMIFS(NhatKy_ViPham!J:J, NhatKy_ViPham!E:E, "11_Hoa_A", NhatKy_ViPham!F:F, B37, NhatKy_ViPham!C:C, "T3") - SUMIFS(NhatKy_ViPham!K:K, NhatKy_ViPham!E:E, "11_Hoa_A", NhatKy_ViPham!F:F, B37, NhatKy_ViPham!C:C, "T3")</f>
        <v>100</v>
      </c>
      <c r="U37" s="7">
        <f>100 + SUMIFS(NhatKy_ViPham!J:J, NhatKy_ViPham!E:E, "11_Hoa_A", NhatKy_ViPham!F:F, B37, NhatKy_ViPham!C:C, "T4") - SUMIFS(NhatKy_ViPham!K:K, NhatKy_ViPham!E:E, "11_Hoa_A", NhatKy_ViPham!F:F, B37, NhatKy_ViPham!C:C, "T4")</f>
        <v>100</v>
      </c>
      <c r="V37" s="7">
        <f>100 + SUMIFS(NhatKy_ViPham!J:J, NhatKy_ViPham!E:E, "11_Hoa_A", NhatKy_ViPham!F:F, B37, NhatKy_ViPham!C:C, "T5") - SUMIFS(NhatKy_ViPham!K:K, NhatKy_ViPham!E:E, "11_Hoa_A", NhatKy_ViPham!F:F, B37, NhatKy_ViPham!C:C, "T5")</f>
        <v>100</v>
      </c>
      <c r="W37" s="7">
        <f>100 + SUMIFS(NhatKy_ViPham!J:J, NhatKy_ViPham!E:E, "11_Hoa_A", NhatKy_ViPham!F:F, B37, NhatKy_ViPham!C:C, "T6") - SUMIFS(NhatKy_ViPham!K:K, NhatKy_ViPham!E:E, "11_Hoa_A", NhatKy_ViPham!F:F, B37, NhatKy_ViPham!C:C, "T6")</f>
        <v>100</v>
      </c>
      <c r="X37" s="7">
        <f>100 + SUMIFS(NhatKy_ViPham!J:J, NhatKy_ViPham!E:E, "11_Hoa_A", NhatKy_ViPham!F:F, B37, NhatKy_ViPham!C:C, "T7") - SUMIFS(NhatKy_ViPham!K:K, NhatKy_ViPham!E:E, "11_Hoa_A", NhatKy_ViPham!F:F, B37, NhatKy_ViPham!C:C, "T7")</f>
        <v>100</v>
      </c>
      <c r="Y37" s="7">
        <f>100 + SUMIFS(NhatKy_ViPham!J:J, NhatKy_ViPham!E:E, "11_Hoa_A", NhatKy_ViPham!F:F, B37, NhatKy_ViPham!C:C, "T8") - SUMIFS(NhatKy_ViPham!K:K, NhatKy_ViPham!E:E, "11_Hoa_A", NhatKy_ViPham!F:F, B37, NhatKy_ViPham!C:C, "T8")</f>
        <v>100</v>
      </c>
      <c r="Z37" s="7">
        <f>100 + SUMIFS(NhatKy_ViPham!J:J, NhatKy_ViPham!E:E, "11_Hoa_A", NhatKy_ViPham!F:F, B37, NhatKy_ViPham!C:C, "T9") - SUMIFS(NhatKy_ViPham!K:K, NhatKy_ViPham!E:E, "11_Hoa_A", NhatKy_ViPham!F:F, B37, NhatKy_ViPham!C:C, "T9")</f>
        <v>100</v>
      </c>
      <c r="AA37" s="7">
        <f>100 + SUMIFS(NhatKy_ViPham!J:J, NhatKy_ViPham!E:E, "11_Hoa_A", NhatKy_ViPham!F:F, B37, NhatKy_ViPham!C:C, "T10") - SUMIFS(NhatKy_ViPham!K:K, NhatKy_ViPham!E:E, "11_Hoa_A", NhatKy_ViPham!F:F, B37, NhatKy_ViPham!C:C, "T10")</f>
        <v>100</v>
      </c>
      <c r="AB37" s="7">
        <f>100 + SUMIFS(NhatKy_ViPham!J:J, NhatKy_ViPham!E:E, "11_Hoa_A", NhatKy_ViPham!F:F, B37, NhatKy_ViPham!C:C, "T11") - SUMIFS(NhatKy_ViPham!K:K, NhatKy_ViPham!E:E, "11_Hoa_A", NhatKy_ViPham!F:F, B37, NhatKy_ViPham!C:C, "T11")</f>
        <v>100</v>
      </c>
      <c r="AC37" s="7">
        <f>100 + SUMIFS(NhatKy_ViPham!J:J, NhatKy_ViPham!E:E, "11_Hoa_A", NhatKy_ViPham!F:F, B37, NhatKy_ViPham!C:C, "T12") - SUMIFS(NhatKy_ViPham!K:K, NhatKy_ViPham!E:E, "11_Hoa_A", NhatKy_ViPham!F:F, B37, NhatKy_ViPham!C:C, "T12")</f>
        <v>100</v>
      </c>
      <c r="AD37" s="7">
        <f>100 + SUMIFS(NhatKy_ViPham!J:J, NhatKy_ViPham!E:E, "11_Hoa_A", NhatKy_ViPham!F:F, B37, NhatKy_ViPham!C:C, "T13") - SUMIFS(NhatKy_ViPham!K:K, NhatKy_ViPham!E:E, "11_Hoa_A", NhatKy_ViPham!F:F, B37, NhatKy_ViPham!C:C, "T13")</f>
        <v>100</v>
      </c>
      <c r="AE37" s="7">
        <f>100 + SUMIFS(NhatKy_ViPham!J:J, NhatKy_ViPham!E:E, "11_Hoa_A", NhatKy_ViPham!F:F, B37, NhatKy_ViPham!C:C, "T14") - SUMIFS(NhatKy_ViPham!K:K, NhatKy_ViPham!E:E, "11_Hoa_A", NhatKy_ViPham!F:F, B37, NhatKy_ViPham!C:C, "T14")</f>
        <v>100</v>
      </c>
      <c r="AF37" s="7">
        <f>100 + SUMIFS(NhatKy_ViPham!J:J, NhatKy_ViPham!E:E, "11_Hoa_A", NhatKy_ViPham!F:F, B37, NhatKy_ViPham!C:C, "T15") - SUMIFS(NhatKy_ViPham!K:K, NhatKy_ViPham!E:E, "11_Hoa_A", NhatKy_ViPham!F:F, B37, NhatKy_ViPham!C:C, "T15")</f>
        <v>100</v>
      </c>
      <c r="AG37" s="7">
        <f>100 + SUMIFS(NhatKy_ViPham!J:J, NhatKy_ViPham!E:E, "11_Hoa_A", NhatKy_ViPham!F:F, B37, NhatKy_ViPham!C:C, "T16") - SUMIFS(NhatKy_ViPham!K:K, NhatKy_ViPham!E:E, "11_Hoa_A", NhatKy_ViPham!F:F, B37, NhatKy_ViPham!C:C, "T16")</f>
        <v>100</v>
      </c>
      <c r="AH37" s="7">
        <f>100 + SUMIFS(NhatKy_ViPham!J:J, NhatKy_ViPham!E:E, "11_Hoa_A", NhatKy_ViPham!F:F, B37, NhatKy_ViPham!C:C, "T17") - SUMIFS(NhatKy_ViPham!K:K, NhatKy_ViPham!E:E, "11_Hoa_A", NhatKy_ViPham!F:F, B37, NhatKy_ViPham!C:C, "T17")</f>
        <v>100</v>
      </c>
      <c r="AI37" s="7">
        <f>100 + SUMIFS(NhatKy_ViPham!J:J, NhatKy_ViPham!E:E, "11_Hoa_A", NhatKy_ViPham!F:F, B37, NhatKy_ViPham!C:C, "T18") - SUMIFS(NhatKy_ViPham!K:K, NhatKy_ViPham!E:E, "11_Hoa_A", NhatKy_ViPham!F:F, B37, NhatKy_ViPham!C:C, "T18")</f>
        <v>100</v>
      </c>
      <c r="AJ37" s="7">
        <f>100 + SUMIFS(NhatKy_ViPham!J:J, NhatKy_ViPham!E:E, "11_Hoa_A", NhatKy_ViPham!F:F, B37, NhatKy_ViPham!C:C, "T19") - SUMIFS(NhatKy_ViPham!K:K, NhatKy_ViPham!E:E, "11_Hoa_A", NhatKy_ViPham!F:F, B37, NhatKy_ViPham!C:C, "T19")</f>
        <v>100</v>
      </c>
      <c r="AK37" s="7">
        <f>100 + SUMIFS(NhatKy_ViPham!J:J, NhatKy_ViPham!E:E, "11_Hoa_A", NhatKy_ViPham!F:F, B37, NhatKy_ViPham!C:C, "T20") - SUMIFS(NhatKy_ViPham!K:K, NhatKy_ViPham!E:E, "11_Hoa_A", NhatKy_ViPham!F:F, B37, NhatKy_ViPham!C:C, "T20")</f>
        <v>100</v>
      </c>
      <c r="AL37" s="7">
        <f>100 + SUMIFS(NhatKy_ViPham!J:J, NhatKy_ViPham!E:E, "11_Hoa_A", NhatKy_ViPham!F:F, B37, NhatKy_ViPham!C:C, "T21") - SUMIFS(NhatKy_ViPham!K:K, NhatKy_ViPham!E:E, "11_Hoa_A", NhatKy_ViPham!F:F, B37, NhatKy_ViPham!C:C, "T21")</f>
        <v>100</v>
      </c>
      <c r="AM37" s="7">
        <f>100 + SUMIFS(NhatKy_ViPham!J:J, NhatKy_ViPham!E:E, "11_Hoa_A", NhatKy_ViPham!F:F, B37, NhatKy_ViPham!C:C, "T22") - SUMIFS(NhatKy_ViPham!K:K, NhatKy_ViPham!E:E, "11_Hoa_A", NhatKy_ViPham!F:F, B37, NhatKy_ViPham!C:C, "T22")</f>
        <v>100</v>
      </c>
      <c r="AN37" s="7">
        <f>100 + SUMIFS(NhatKy_ViPham!J:J, NhatKy_ViPham!E:E, "11_Hoa_A", NhatKy_ViPham!F:F, B37, NhatKy_ViPham!C:C, "T23") - SUMIFS(NhatKy_ViPham!K:K, NhatKy_ViPham!E:E, "11_Hoa_A", NhatKy_ViPham!F:F, B37, NhatKy_ViPham!C:C, "T23")</f>
        <v>100</v>
      </c>
      <c r="AO37" s="7">
        <f>100 + SUMIFS(NhatKy_ViPham!J:J, NhatKy_ViPham!E:E, "11_Hoa_A", NhatKy_ViPham!F:F, B37, NhatKy_ViPham!C:C, "T24") - SUMIFS(NhatKy_ViPham!K:K, NhatKy_ViPham!E:E, "11_Hoa_A", NhatKy_ViPham!F:F, B37, NhatKy_ViPham!C:C, "T24")</f>
        <v>100</v>
      </c>
      <c r="AP37" s="7">
        <f>100 + SUMIFS(NhatKy_ViPham!J:J, NhatKy_ViPham!E:E, "11_Hoa_A", NhatKy_ViPham!F:F, B37, NhatKy_ViPham!C:C, "T25") - SUMIFS(NhatKy_ViPham!K:K, NhatKy_ViPham!E:E, "11_Hoa_A", NhatKy_ViPham!F:F, B37, NhatKy_ViPham!C:C, "T25")</f>
        <v>100</v>
      </c>
      <c r="AQ37" s="7">
        <f>100 + SUMIFS(NhatKy_ViPham!J:J, NhatKy_ViPham!E:E, "11_Hoa_A", NhatKy_ViPham!F:F, B37, NhatKy_ViPham!C:C, "T26") - SUMIFS(NhatKy_ViPham!K:K, NhatKy_ViPham!E:E, "11_Hoa_A", NhatKy_ViPham!F:F, B37, NhatKy_ViPham!C:C, "T26")</f>
        <v>100</v>
      </c>
      <c r="AR37" s="7">
        <f>100 + SUMIFS(NhatKy_ViPham!J:J, NhatKy_ViPham!E:E, "11_Hoa_A", NhatKy_ViPham!F:F, B37, NhatKy_ViPham!C:C, "T27") - SUMIFS(NhatKy_ViPham!K:K, NhatKy_ViPham!E:E, "11_Hoa_A", NhatKy_ViPham!F:F, B37, NhatKy_ViPham!C:C, "T27")</f>
        <v>100</v>
      </c>
      <c r="AS37" s="7">
        <f>100 + SUMIFS(NhatKy_ViPham!J:J, NhatKy_ViPham!E:E, "11_Hoa_A", NhatKy_ViPham!F:F, B37, NhatKy_ViPham!C:C, "T28") - SUMIFS(NhatKy_ViPham!K:K, NhatKy_ViPham!E:E, "11_Hoa_A", NhatKy_ViPham!F:F, B37, NhatKy_ViPham!C:C, "T28")</f>
        <v>100</v>
      </c>
      <c r="AT37" s="7">
        <f>100 + SUMIFS(NhatKy_ViPham!J:J, NhatKy_ViPham!E:E, "11_Hoa_A", NhatKy_ViPham!F:F, B37, NhatKy_ViPham!C:C, "T29") - SUMIFS(NhatKy_ViPham!K:K, NhatKy_ViPham!E:E, "11_Hoa_A", NhatKy_ViPham!F:F, B37, NhatKy_ViPham!C:C, "T29")</f>
        <v>100</v>
      </c>
      <c r="AU37" s="7">
        <f>100 + SUMIFS(NhatKy_ViPham!J:J, NhatKy_ViPham!E:E, "11_Hoa_A", NhatKy_ViPham!F:F, B37, NhatKy_ViPham!C:C, "T30") - SUMIFS(NhatKy_ViPham!K:K, NhatKy_ViPham!E:E, "11_Hoa_A", NhatKy_ViPham!F:F, B37, NhatKy_ViPham!C:C, "T30")</f>
        <v>100</v>
      </c>
      <c r="AV37" s="7">
        <f>100 + SUMIFS(NhatKy_ViPham!J:J, NhatKy_ViPham!E:E, "11_Hoa_A", NhatKy_ViPham!F:F, B37, NhatKy_ViPham!C:C, "T31") - SUMIFS(NhatKy_ViPham!K:K, NhatKy_ViPham!E:E, "11_Hoa_A", NhatKy_ViPham!F:F, B37, NhatKy_ViPham!C:C, "T31")</f>
        <v>100</v>
      </c>
      <c r="AW37" s="7">
        <f>100 + SUMIFS(NhatKy_ViPham!J:J, NhatKy_ViPham!E:E, "11_Hoa_A", NhatKy_ViPham!F:F, B37, NhatKy_ViPham!C:C, "T32") - SUMIFS(NhatKy_ViPham!K:K, NhatKy_ViPham!E:E, "11_Hoa_A", NhatKy_ViPham!F:F, B37, NhatKy_ViPham!C:C, "T32")</f>
        <v>100</v>
      </c>
      <c r="AX37" s="7">
        <f>100 + SUMIFS(NhatKy_ViPham!J:J, NhatKy_ViPham!E:E, "11_Hoa_A", NhatKy_ViPham!F:F, B37, NhatKy_ViPham!C:C, "T33") - SUMIFS(NhatKy_ViPham!K:K, NhatKy_ViPham!E:E, "11_Hoa_A", NhatKy_ViPham!F:F, B37, NhatKy_ViPham!C:C, "T33")</f>
        <v>100</v>
      </c>
      <c r="AY37" s="7">
        <f>100 + SUMIFS(NhatKy_ViPham!J:J, NhatKy_ViPham!E:E, "11_Hoa_A", NhatKy_ViPham!F:F, B37, NhatKy_ViPham!C:C, "T34") - SUMIFS(NhatKy_ViPham!K:K, NhatKy_ViPham!E:E, "11_Hoa_A", NhatKy_ViPham!F:F, B37, NhatKy_ViPham!C:C, "T34")</f>
        <v>100</v>
      </c>
      <c r="AZ37" s="7">
        <f>100 + SUMIFS(NhatKy_ViPham!J:J, NhatKy_ViPham!E:E, "11_Hoa_A", NhatKy_ViPham!F:F, B37, NhatKy_ViPham!C:C, "T35") - SUMIFS(NhatKy_ViPham!K:K, NhatKy_ViPham!E:E, "11_Hoa_A", NhatKy_ViPham!F:F, B37, NhatKy_ViPham!C:C, "T35")</f>
        <v>100</v>
      </c>
      <c r="BA37" s="12">
        <f t="shared" si="0"/>
        <v>100</v>
      </c>
      <c r="BB37" s="11" t="s">
        <v>430</v>
      </c>
      <c r="BC37" s="14" t="str">
        <f t="shared" si="1"/>
        <v>Tốt</v>
      </c>
      <c r="BD37" s="10" t="str">
        <f t="shared" si="2"/>
        <v>🟢 BÌNH THƯỜNG</v>
      </c>
    </row>
    <row r="38" spans="1:56" x14ac:dyDescent="0.25">
      <c r="A38" s="5">
        <v>30</v>
      </c>
      <c r="B38" s="15" t="s">
        <v>1681</v>
      </c>
      <c r="C38" s="5" t="s">
        <v>1349</v>
      </c>
      <c r="D38" s="5" t="s">
        <v>429</v>
      </c>
      <c r="E38" s="11" t="s">
        <v>430</v>
      </c>
      <c r="F38" s="6">
        <f>SUMIFS(NhatKy_ViPham!K:K, NhatKy_ViPham!E:E, "11_Hoa_A", NhatKy_ViPham!F:F, B38, NhatKy_ViPham!H:H, "L01")</f>
        <v>0</v>
      </c>
      <c r="G38" s="6">
        <f>SUMIFS(NhatKy_ViPham!K:K, NhatKy_ViPham!E:E, "11_Hoa_A", NhatKy_ViPham!F:F, B38, NhatKy_ViPham!H:H, "L02")</f>
        <v>0</v>
      </c>
      <c r="H38" s="6">
        <f>SUMIFS(NhatKy_ViPham!K:K, NhatKy_ViPham!E:E, "11_Hoa_A", NhatKy_ViPham!F:F, B38, NhatKy_ViPham!H:H, "L03")</f>
        <v>0</v>
      </c>
      <c r="I38" s="6">
        <f>SUMIFS(NhatKy_ViPham!K:K, NhatKy_ViPham!E:E, "11_Hoa_A", NhatKy_ViPham!F:F, B38, NhatKy_ViPham!H:H, "L04")</f>
        <v>0</v>
      </c>
      <c r="J38" s="6">
        <f>SUMIFS(NhatKy_ViPham!K:K, NhatKy_ViPham!E:E, "11_Hoa_A", NhatKy_ViPham!F:F, B38, NhatKy_ViPham!H:H, "L05")</f>
        <v>0</v>
      </c>
      <c r="K38" s="6">
        <f>SUMIFS(NhatKy_ViPham!K:K, NhatKy_ViPham!E:E, "11_Hoa_A", NhatKy_ViPham!F:F, B38, NhatKy_ViPham!H:H, "L06")</f>
        <v>0</v>
      </c>
      <c r="L38" s="6">
        <f>SUMIFS(NhatKy_ViPham!K:K, NhatKy_ViPham!E:E, "11_Hoa_A", NhatKy_ViPham!F:F, B38, NhatKy_ViPham!H:H, "L07")</f>
        <v>0</v>
      </c>
      <c r="M38" s="6">
        <f>SUMIFS(NhatKy_ViPham!K:K, NhatKy_ViPham!E:E, "11_Hoa_A", NhatKy_ViPham!F:F, B38, NhatKy_ViPham!H:H, "L08")</f>
        <v>0</v>
      </c>
      <c r="N38" s="6">
        <f>SUMIFS(NhatKy_ViPham!K:K, NhatKy_ViPham!E:E, "11_Hoa_A", NhatKy_ViPham!F:F, B38, NhatKy_ViPham!H:H, "L09")</f>
        <v>0</v>
      </c>
      <c r="O38" s="6">
        <f>SUMIFS(NhatKy_ViPham!K:K, NhatKy_ViPham!E:E, "11_Hoa_A", NhatKy_ViPham!F:F, B38, NhatKy_ViPham!H:H, "L10")</f>
        <v>0</v>
      </c>
      <c r="P38" s="12">
        <f>SUMIFS(NhatKy_ViPham!J:J, NhatKy_ViPham!E:E, "11_Hoa_A", NhatKy_ViPham!F:F, B38)</f>
        <v>0</v>
      </c>
      <c r="Q38" s="13">
        <f>SUMIFS(NhatKy_ViPham!K:K, NhatKy_ViPham!E:E, "11_Hoa_A", NhatKy_ViPham!F:F, B38)</f>
        <v>0</v>
      </c>
      <c r="R38" s="6">
        <f>100 + SUMIFS(NhatKy_ViPham!J:J, NhatKy_ViPham!E:E, "11_Hoa_A", NhatKy_ViPham!F:F, B38, NhatKy_ViPham!C:C, "T1") - SUMIFS(NhatKy_ViPham!K:K, NhatKy_ViPham!E:E, "11_Hoa_A", NhatKy_ViPham!F:F, B38, NhatKy_ViPham!C:C, "T1")</f>
        <v>100</v>
      </c>
      <c r="S38" s="6">
        <f>100 + SUMIFS(NhatKy_ViPham!J:J, NhatKy_ViPham!E:E, "11_Hoa_A", NhatKy_ViPham!F:F, B38, NhatKy_ViPham!C:C, "T2") - SUMIFS(NhatKy_ViPham!K:K, NhatKy_ViPham!E:E, "11_Hoa_A", NhatKy_ViPham!F:F, B38, NhatKy_ViPham!C:C, "T2")</f>
        <v>100</v>
      </c>
      <c r="T38" s="6">
        <f>100 + SUMIFS(NhatKy_ViPham!J:J, NhatKy_ViPham!E:E, "11_Hoa_A", NhatKy_ViPham!F:F, B38, NhatKy_ViPham!C:C, "T3") - SUMIFS(NhatKy_ViPham!K:K, NhatKy_ViPham!E:E, "11_Hoa_A", NhatKy_ViPham!F:F, B38, NhatKy_ViPham!C:C, "T3")</f>
        <v>100</v>
      </c>
      <c r="U38" s="6">
        <f>100 + SUMIFS(NhatKy_ViPham!J:J, NhatKy_ViPham!E:E, "11_Hoa_A", NhatKy_ViPham!F:F, B38, NhatKy_ViPham!C:C, "T4") - SUMIFS(NhatKy_ViPham!K:K, NhatKy_ViPham!E:E, "11_Hoa_A", NhatKy_ViPham!F:F, B38, NhatKy_ViPham!C:C, "T4")</f>
        <v>100</v>
      </c>
      <c r="V38" s="6">
        <f>100 + SUMIFS(NhatKy_ViPham!J:J, NhatKy_ViPham!E:E, "11_Hoa_A", NhatKy_ViPham!F:F, B38, NhatKy_ViPham!C:C, "T5") - SUMIFS(NhatKy_ViPham!K:K, NhatKy_ViPham!E:E, "11_Hoa_A", NhatKy_ViPham!F:F, B38, NhatKy_ViPham!C:C, "T5")</f>
        <v>100</v>
      </c>
      <c r="W38" s="6">
        <f>100 + SUMIFS(NhatKy_ViPham!J:J, NhatKy_ViPham!E:E, "11_Hoa_A", NhatKy_ViPham!F:F, B38, NhatKy_ViPham!C:C, "T6") - SUMIFS(NhatKy_ViPham!K:K, NhatKy_ViPham!E:E, "11_Hoa_A", NhatKy_ViPham!F:F, B38, NhatKy_ViPham!C:C, "T6")</f>
        <v>100</v>
      </c>
      <c r="X38" s="6">
        <f>100 + SUMIFS(NhatKy_ViPham!J:J, NhatKy_ViPham!E:E, "11_Hoa_A", NhatKy_ViPham!F:F, B38, NhatKy_ViPham!C:C, "T7") - SUMIFS(NhatKy_ViPham!K:K, NhatKy_ViPham!E:E, "11_Hoa_A", NhatKy_ViPham!F:F, B38, NhatKy_ViPham!C:C, "T7")</f>
        <v>100</v>
      </c>
      <c r="Y38" s="6">
        <f>100 + SUMIFS(NhatKy_ViPham!J:J, NhatKy_ViPham!E:E, "11_Hoa_A", NhatKy_ViPham!F:F, B38, NhatKy_ViPham!C:C, "T8") - SUMIFS(NhatKy_ViPham!K:K, NhatKy_ViPham!E:E, "11_Hoa_A", NhatKy_ViPham!F:F, B38, NhatKy_ViPham!C:C, "T8")</f>
        <v>100</v>
      </c>
      <c r="Z38" s="6">
        <f>100 + SUMIFS(NhatKy_ViPham!J:J, NhatKy_ViPham!E:E, "11_Hoa_A", NhatKy_ViPham!F:F, B38, NhatKy_ViPham!C:C, "T9") - SUMIFS(NhatKy_ViPham!K:K, NhatKy_ViPham!E:E, "11_Hoa_A", NhatKy_ViPham!F:F, B38, NhatKy_ViPham!C:C, "T9")</f>
        <v>100</v>
      </c>
      <c r="AA38" s="6">
        <f>100 + SUMIFS(NhatKy_ViPham!J:J, NhatKy_ViPham!E:E, "11_Hoa_A", NhatKy_ViPham!F:F, B38, NhatKy_ViPham!C:C, "T10") - SUMIFS(NhatKy_ViPham!K:K, NhatKy_ViPham!E:E, "11_Hoa_A", NhatKy_ViPham!F:F, B38, NhatKy_ViPham!C:C, "T10")</f>
        <v>100</v>
      </c>
      <c r="AB38" s="6">
        <f>100 + SUMIFS(NhatKy_ViPham!J:J, NhatKy_ViPham!E:E, "11_Hoa_A", NhatKy_ViPham!F:F, B38, NhatKy_ViPham!C:C, "T11") - SUMIFS(NhatKy_ViPham!K:K, NhatKy_ViPham!E:E, "11_Hoa_A", NhatKy_ViPham!F:F, B38, NhatKy_ViPham!C:C, "T11")</f>
        <v>100</v>
      </c>
      <c r="AC38" s="6">
        <f>100 + SUMIFS(NhatKy_ViPham!J:J, NhatKy_ViPham!E:E, "11_Hoa_A", NhatKy_ViPham!F:F, B38, NhatKy_ViPham!C:C, "T12") - SUMIFS(NhatKy_ViPham!K:K, NhatKy_ViPham!E:E, "11_Hoa_A", NhatKy_ViPham!F:F, B38, NhatKy_ViPham!C:C, "T12")</f>
        <v>100</v>
      </c>
      <c r="AD38" s="6">
        <f>100 + SUMIFS(NhatKy_ViPham!J:J, NhatKy_ViPham!E:E, "11_Hoa_A", NhatKy_ViPham!F:F, B38, NhatKy_ViPham!C:C, "T13") - SUMIFS(NhatKy_ViPham!K:K, NhatKy_ViPham!E:E, "11_Hoa_A", NhatKy_ViPham!F:F, B38, NhatKy_ViPham!C:C, "T13")</f>
        <v>100</v>
      </c>
      <c r="AE38" s="6">
        <f>100 + SUMIFS(NhatKy_ViPham!J:J, NhatKy_ViPham!E:E, "11_Hoa_A", NhatKy_ViPham!F:F, B38, NhatKy_ViPham!C:C, "T14") - SUMIFS(NhatKy_ViPham!K:K, NhatKy_ViPham!E:E, "11_Hoa_A", NhatKy_ViPham!F:F, B38, NhatKy_ViPham!C:C, "T14")</f>
        <v>100</v>
      </c>
      <c r="AF38" s="6">
        <f>100 + SUMIFS(NhatKy_ViPham!J:J, NhatKy_ViPham!E:E, "11_Hoa_A", NhatKy_ViPham!F:F, B38, NhatKy_ViPham!C:C, "T15") - SUMIFS(NhatKy_ViPham!K:K, NhatKy_ViPham!E:E, "11_Hoa_A", NhatKy_ViPham!F:F, B38, NhatKy_ViPham!C:C, "T15")</f>
        <v>100</v>
      </c>
      <c r="AG38" s="6">
        <f>100 + SUMIFS(NhatKy_ViPham!J:J, NhatKy_ViPham!E:E, "11_Hoa_A", NhatKy_ViPham!F:F, B38, NhatKy_ViPham!C:C, "T16") - SUMIFS(NhatKy_ViPham!K:K, NhatKy_ViPham!E:E, "11_Hoa_A", NhatKy_ViPham!F:F, B38, NhatKy_ViPham!C:C, "T16")</f>
        <v>100</v>
      </c>
      <c r="AH38" s="6">
        <f>100 + SUMIFS(NhatKy_ViPham!J:J, NhatKy_ViPham!E:E, "11_Hoa_A", NhatKy_ViPham!F:F, B38, NhatKy_ViPham!C:C, "T17") - SUMIFS(NhatKy_ViPham!K:K, NhatKy_ViPham!E:E, "11_Hoa_A", NhatKy_ViPham!F:F, B38, NhatKy_ViPham!C:C, "T17")</f>
        <v>100</v>
      </c>
      <c r="AI38" s="6">
        <f>100 + SUMIFS(NhatKy_ViPham!J:J, NhatKy_ViPham!E:E, "11_Hoa_A", NhatKy_ViPham!F:F, B38, NhatKy_ViPham!C:C, "T18") - SUMIFS(NhatKy_ViPham!K:K, NhatKy_ViPham!E:E, "11_Hoa_A", NhatKy_ViPham!F:F, B38, NhatKy_ViPham!C:C, "T18")</f>
        <v>100</v>
      </c>
      <c r="AJ38" s="6">
        <f>100 + SUMIFS(NhatKy_ViPham!J:J, NhatKy_ViPham!E:E, "11_Hoa_A", NhatKy_ViPham!F:F, B38, NhatKy_ViPham!C:C, "T19") - SUMIFS(NhatKy_ViPham!K:K, NhatKy_ViPham!E:E, "11_Hoa_A", NhatKy_ViPham!F:F, B38, NhatKy_ViPham!C:C, "T19")</f>
        <v>100</v>
      </c>
      <c r="AK38" s="6">
        <f>100 + SUMIFS(NhatKy_ViPham!J:J, NhatKy_ViPham!E:E, "11_Hoa_A", NhatKy_ViPham!F:F, B38, NhatKy_ViPham!C:C, "T20") - SUMIFS(NhatKy_ViPham!K:K, NhatKy_ViPham!E:E, "11_Hoa_A", NhatKy_ViPham!F:F, B38, NhatKy_ViPham!C:C, "T20")</f>
        <v>100</v>
      </c>
      <c r="AL38" s="6">
        <f>100 + SUMIFS(NhatKy_ViPham!J:J, NhatKy_ViPham!E:E, "11_Hoa_A", NhatKy_ViPham!F:F, B38, NhatKy_ViPham!C:C, "T21") - SUMIFS(NhatKy_ViPham!K:K, NhatKy_ViPham!E:E, "11_Hoa_A", NhatKy_ViPham!F:F, B38, NhatKy_ViPham!C:C, "T21")</f>
        <v>100</v>
      </c>
      <c r="AM38" s="6">
        <f>100 + SUMIFS(NhatKy_ViPham!J:J, NhatKy_ViPham!E:E, "11_Hoa_A", NhatKy_ViPham!F:F, B38, NhatKy_ViPham!C:C, "T22") - SUMIFS(NhatKy_ViPham!K:K, NhatKy_ViPham!E:E, "11_Hoa_A", NhatKy_ViPham!F:F, B38, NhatKy_ViPham!C:C, "T22")</f>
        <v>100</v>
      </c>
      <c r="AN38" s="6">
        <f>100 + SUMIFS(NhatKy_ViPham!J:J, NhatKy_ViPham!E:E, "11_Hoa_A", NhatKy_ViPham!F:F, B38, NhatKy_ViPham!C:C, "T23") - SUMIFS(NhatKy_ViPham!K:K, NhatKy_ViPham!E:E, "11_Hoa_A", NhatKy_ViPham!F:F, B38, NhatKy_ViPham!C:C, "T23")</f>
        <v>100</v>
      </c>
      <c r="AO38" s="6">
        <f>100 + SUMIFS(NhatKy_ViPham!J:J, NhatKy_ViPham!E:E, "11_Hoa_A", NhatKy_ViPham!F:F, B38, NhatKy_ViPham!C:C, "T24") - SUMIFS(NhatKy_ViPham!K:K, NhatKy_ViPham!E:E, "11_Hoa_A", NhatKy_ViPham!F:F, B38, NhatKy_ViPham!C:C, "T24")</f>
        <v>100</v>
      </c>
      <c r="AP38" s="6">
        <f>100 + SUMIFS(NhatKy_ViPham!J:J, NhatKy_ViPham!E:E, "11_Hoa_A", NhatKy_ViPham!F:F, B38, NhatKy_ViPham!C:C, "T25") - SUMIFS(NhatKy_ViPham!K:K, NhatKy_ViPham!E:E, "11_Hoa_A", NhatKy_ViPham!F:F, B38, NhatKy_ViPham!C:C, "T25")</f>
        <v>100</v>
      </c>
      <c r="AQ38" s="6">
        <f>100 + SUMIFS(NhatKy_ViPham!J:J, NhatKy_ViPham!E:E, "11_Hoa_A", NhatKy_ViPham!F:F, B38, NhatKy_ViPham!C:C, "T26") - SUMIFS(NhatKy_ViPham!K:K, NhatKy_ViPham!E:E, "11_Hoa_A", NhatKy_ViPham!F:F, B38, NhatKy_ViPham!C:C, "T26")</f>
        <v>100</v>
      </c>
      <c r="AR38" s="6">
        <f>100 + SUMIFS(NhatKy_ViPham!J:J, NhatKy_ViPham!E:E, "11_Hoa_A", NhatKy_ViPham!F:F, B38, NhatKy_ViPham!C:C, "T27") - SUMIFS(NhatKy_ViPham!K:K, NhatKy_ViPham!E:E, "11_Hoa_A", NhatKy_ViPham!F:F, B38, NhatKy_ViPham!C:C, "T27")</f>
        <v>100</v>
      </c>
      <c r="AS38" s="6">
        <f>100 + SUMIFS(NhatKy_ViPham!J:J, NhatKy_ViPham!E:E, "11_Hoa_A", NhatKy_ViPham!F:F, B38, NhatKy_ViPham!C:C, "T28") - SUMIFS(NhatKy_ViPham!K:K, NhatKy_ViPham!E:E, "11_Hoa_A", NhatKy_ViPham!F:F, B38, NhatKy_ViPham!C:C, "T28")</f>
        <v>100</v>
      </c>
      <c r="AT38" s="6">
        <f>100 + SUMIFS(NhatKy_ViPham!J:J, NhatKy_ViPham!E:E, "11_Hoa_A", NhatKy_ViPham!F:F, B38, NhatKy_ViPham!C:C, "T29") - SUMIFS(NhatKy_ViPham!K:K, NhatKy_ViPham!E:E, "11_Hoa_A", NhatKy_ViPham!F:F, B38, NhatKy_ViPham!C:C, "T29")</f>
        <v>100</v>
      </c>
      <c r="AU38" s="6">
        <f>100 + SUMIFS(NhatKy_ViPham!J:J, NhatKy_ViPham!E:E, "11_Hoa_A", NhatKy_ViPham!F:F, B38, NhatKy_ViPham!C:C, "T30") - SUMIFS(NhatKy_ViPham!K:K, NhatKy_ViPham!E:E, "11_Hoa_A", NhatKy_ViPham!F:F, B38, NhatKy_ViPham!C:C, "T30")</f>
        <v>100</v>
      </c>
      <c r="AV38" s="6">
        <f>100 + SUMIFS(NhatKy_ViPham!J:J, NhatKy_ViPham!E:E, "11_Hoa_A", NhatKy_ViPham!F:F, B38, NhatKy_ViPham!C:C, "T31") - SUMIFS(NhatKy_ViPham!K:K, NhatKy_ViPham!E:E, "11_Hoa_A", NhatKy_ViPham!F:F, B38, NhatKy_ViPham!C:C, "T31")</f>
        <v>100</v>
      </c>
      <c r="AW38" s="6">
        <f>100 + SUMIFS(NhatKy_ViPham!J:J, NhatKy_ViPham!E:E, "11_Hoa_A", NhatKy_ViPham!F:F, B38, NhatKy_ViPham!C:C, "T32") - SUMIFS(NhatKy_ViPham!K:K, NhatKy_ViPham!E:E, "11_Hoa_A", NhatKy_ViPham!F:F, B38, NhatKy_ViPham!C:C, "T32")</f>
        <v>100</v>
      </c>
      <c r="AX38" s="6">
        <f>100 + SUMIFS(NhatKy_ViPham!J:J, NhatKy_ViPham!E:E, "11_Hoa_A", NhatKy_ViPham!F:F, B38, NhatKy_ViPham!C:C, "T33") - SUMIFS(NhatKy_ViPham!K:K, NhatKy_ViPham!E:E, "11_Hoa_A", NhatKy_ViPham!F:F, B38, NhatKy_ViPham!C:C, "T33")</f>
        <v>100</v>
      </c>
      <c r="AY38" s="6">
        <f>100 + SUMIFS(NhatKy_ViPham!J:J, NhatKy_ViPham!E:E, "11_Hoa_A", NhatKy_ViPham!F:F, B38, NhatKy_ViPham!C:C, "T34") - SUMIFS(NhatKy_ViPham!K:K, NhatKy_ViPham!E:E, "11_Hoa_A", NhatKy_ViPham!F:F, B38, NhatKy_ViPham!C:C, "T34")</f>
        <v>100</v>
      </c>
      <c r="AZ38" s="6">
        <f>100 + SUMIFS(NhatKy_ViPham!J:J, NhatKy_ViPham!E:E, "11_Hoa_A", NhatKy_ViPham!F:F, B38, NhatKy_ViPham!C:C, "T35") - SUMIFS(NhatKy_ViPham!K:K, NhatKy_ViPham!E:E, "11_Hoa_A", NhatKy_ViPham!F:F, B38, NhatKy_ViPham!C:C, "T35")</f>
        <v>100</v>
      </c>
      <c r="BA38" s="12">
        <f t="shared" si="0"/>
        <v>100</v>
      </c>
      <c r="BB38" s="11" t="s">
        <v>430</v>
      </c>
      <c r="BC38" s="16" t="str">
        <f t="shared" si="1"/>
        <v>Tốt</v>
      </c>
      <c r="BD38" s="15" t="str">
        <f t="shared" si="2"/>
        <v>🟢 BÌNH THƯỜNG</v>
      </c>
    </row>
    <row r="39" spans="1:56" x14ac:dyDescent="0.25">
      <c r="A39" s="4">
        <v>31</v>
      </c>
      <c r="B39" s="10" t="s">
        <v>1682</v>
      </c>
      <c r="C39" s="4" t="s">
        <v>1683</v>
      </c>
      <c r="D39" s="4" t="s">
        <v>429</v>
      </c>
      <c r="E39" s="11" t="s">
        <v>430</v>
      </c>
      <c r="F39" s="7">
        <f>SUMIFS(NhatKy_ViPham!K:K, NhatKy_ViPham!E:E, "11_Hoa_A", NhatKy_ViPham!F:F, B39, NhatKy_ViPham!H:H, "L01")</f>
        <v>0</v>
      </c>
      <c r="G39" s="7">
        <f>SUMIFS(NhatKy_ViPham!K:K, NhatKy_ViPham!E:E, "11_Hoa_A", NhatKy_ViPham!F:F, B39, NhatKy_ViPham!H:H, "L02")</f>
        <v>0</v>
      </c>
      <c r="H39" s="7">
        <f>SUMIFS(NhatKy_ViPham!K:K, NhatKy_ViPham!E:E, "11_Hoa_A", NhatKy_ViPham!F:F, B39, NhatKy_ViPham!H:H, "L03")</f>
        <v>0</v>
      </c>
      <c r="I39" s="7">
        <f>SUMIFS(NhatKy_ViPham!K:K, NhatKy_ViPham!E:E, "11_Hoa_A", NhatKy_ViPham!F:F, B39, NhatKy_ViPham!H:H, "L04")</f>
        <v>0</v>
      </c>
      <c r="J39" s="7">
        <f>SUMIFS(NhatKy_ViPham!K:K, NhatKy_ViPham!E:E, "11_Hoa_A", NhatKy_ViPham!F:F, B39, NhatKy_ViPham!H:H, "L05")</f>
        <v>0</v>
      </c>
      <c r="K39" s="7">
        <f>SUMIFS(NhatKy_ViPham!K:K, NhatKy_ViPham!E:E, "11_Hoa_A", NhatKy_ViPham!F:F, B39, NhatKy_ViPham!H:H, "L06")</f>
        <v>0</v>
      </c>
      <c r="L39" s="7">
        <f>SUMIFS(NhatKy_ViPham!K:K, NhatKy_ViPham!E:E, "11_Hoa_A", NhatKy_ViPham!F:F, B39, NhatKy_ViPham!H:H, "L07")</f>
        <v>0</v>
      </c>
      <c r="M39" s="7">
        <f>SUMIFS(NhatKy_ViPham!K:K, NhatKy_ViPham!E:E, "11_Hoa_A", NhatKy_ViPham!F:F, B39, NhatKy_ViPham!H:H, "L08")</f>
        <v>0</v>
      </c>
      <c r="N39" s="7">
        <f>SUMIFS(NhatKy_ViPham!K:K, NhatKy_ViPham!E:E, "11_Hoa_A", NhatKy_ViPham!F:F, B39, NhatKy_ViPham!H:H, "L09")</f>
        <v>0</v>
      </c>
      <c r="O39" s="7">
        <f>SUMIFS(NhatKy_ViPham!K:K, NhatKy_ViPham!E:E, "11_Hoa_A", NhatKy_ViPham!F:F, B39, NhatKy_ViPham!H:H, "L10")</f>
        <v>0</v>
      </c>
      <c r="P39" s="12">
        <f>SUMIFS(NhatKy_ViPham!J:J, NhatKy_ViPham!E:E, "11_Hoa_A", NhatKy_ViPham!F:F, B39)</f>
        <v>0</v>
      </c>
      <c r="Q39" s="13">
        <f>SUMIFS(NhatKy_ViPham!K:K, NhatKy_ViPham!E:E, "11_Hoa_A", NhatKy_ViPham!F:F, B39)</f>
        <v>0</v>
      </c>
      <c r="R39" s="7">
        <f>100 + SUMIFS(NhatKy_ViPham!J:J, NhatKy_ViPham!E:E, "11_Hoa_A", NhatKy_ViPham!F:F, B39, NhatKy_ViPham!C:C, "T1") - SUMIFS(NhatKy_ViPham!K:K, NhatKy_ViPham!E:E, "11_Hoa_A", NhatKy_ViPham!F:F, B39, NhatKy_ViPham!C:C, "T1")</f>
        <v>100</v>
      </c>
      <c r="S39" s="7">
        <f>100 + SUMIFS(NhatKy_ViPham!J:J, NhatKy_ViPham!E:E, "11_Hoa_A", NhatKy_ViPham!F:F, B39, NhatKy_ViPham!C:C, "T2") - SUMIFS(NhatKy_ViPham!K:K, NhatKy_ViPham!E:E, "11_Hoa_A", NhatKy_ViPham!F:F, B39, NhatKy_ViPham!C:C, "T2")</f>
        <v>100</v>
      </c>
      <c r="T39" s="7">
        <f>100 + SUMIFS(NhatKy_ViPham!J:J, NhatKy_ViPham!E:E, "11_Hoa_A", NhatKy_ViPham!F:F, B39, NhatKy_ViPham!C:C, "T3") - SUMIFS(NhatKy_ViPham!K:K, NhatKy_ViPham!E:E, "11_Hoa_A", NhatKy_ViPham!F:F, B39, NhatKy_ViPham!C:C, "T3")</f>
        <v>100</v>
      </c>
      <c r="U39" s="7">
        <f>100 + SUMIFS(NhatKy_ViPham!J:J, NhatKy_ViPham!E:E, "11_Hoa_A", NhatKy_ViPham!F:F, B39, NhatKy_ViPham!C:C, "T4") - SUMIFS(NhatKy_ViPham!K:K, NhatKy_ViPham!E:E, "11_Hoa_A", NhatKy_ViPham!F:F, B39, NhatKy_ViPham!C:C, "T4")</f>
        <v>100</v>
      </c>
      <c r="V39" s="7">
        <f>100 + SUMIFS(NhatKy_ViPham!J:J, NhatKy_ViPham!E:E, "11_Hoa_A", NhatKy_ViPham!F:F, B39, NhatKy_ViPham!C:C, "T5") - SUMIFS(NhatKy_ViPham!K:K, NhatKy_ViPham!E:E, "11_Hoa_A", NhatKy_ViPham!F:F, B39, NhatKy_ViPham!C:C, "T5")</f>
        <v>100</v>
      </c>
      <c r="W39" s="7">
        <f>100 + SUMIFS(NhatKy_ViPham!J:J, NhatKy_ViPham!E:E, "11_Hoa_A", NhatKy_ViPham!F:F, B39, NhatKy_ViPham!C:C, "T6") - SUMIFS(NhatKy_ViPham!K:K, NhatKy_ViPham!E:E, "11_Hoa_A", NhatKy_ViPham!F:F, B39, NhatKy_ViPham!C:C, "T6")</f>
        <v>100</v>
      </c>
      <c r="X39" s="7">
        <f>100 + SUMIFS(NhatKy_ViPham!J:J, NhatKy_ViPham!E:E, "11_Hoa_A", NhatKy_ViPham!F:F, B39, NhatKy_ViPham!C:C, "T7") - SUMIFS(NhatKy_ViPham!K:K, NhatKy_ViPham!E:E, "11_Hoa_A", NhatKy_ViPham!F:F, B39, NhatKy_ViPham!C:C, "T7")</f>
        <v>100</v>
      </c>
      <c r="Y39" s="7">
        <f>100 + SUMIFS(NhatKy_ViPham!J:J, NhatKy_ViPham!E:E, "11_Hoa_A", NhatKy_ViPham!F:F, B39, NhatKy_ViPham!C:C, "T8") - SUMIFS(NhatKy_ViPham!K:K, NhatKy_ViPham!E:E, "11_Hoa_A", NhatKy_ViPham!F:F, B39, NhatKy_ViPham!C:C, "T8")</f>
        <v>100</v>
      </c>
      <c r="Z39" s="7">
        <f>100 + SUMIFS(NhatKy_ViPham!J:J, NhatKy_ViPham!E:E, "11_Hoa_A", NhatKy_ViPham!F:F, B39, NhatKy_ViPham!C:C, "T9") - SUMIFS(NhatKy_ViPham!K:K, NhatKy_ViPham!E:E, "11_Hoa_A", NhatKy_ViPham!F:F, B39, NhatKy_ViPham!C:C, "T9")</f>
        <v>100</v>
      </c>
      <c r="AA39" s="7">
        <f>100 + SUMIFS(NhatKy_ViPham!J:J, NhatKy_ViPham!E:E, "11_Hoa_A", NhatKy_ViPham!F:F, B39, NhatKy_ViPham!C:C, "T10") - SUMIFS(NhatKy_ViPham!K:K, NhatKy_ViPham!E:E, "11_Hoa_A", NhatKy_ViPham!F:F, B39, NhatKy_ViPham!C:C, "T10")</f>
        <v>100</v>
      </c>
      <c r="AB39" s="7">
        <f>100 + SUMIFS(NhatKy_ViPham!J:J, NhatKy_ViPham!E:E, "11_Hoa_A", NhatKy_ViPham!F:F, B39, NhatKy_ViPham!C:C, "T11") - SUMIFS(NhatKy_ViPham!K:K, NhatKy_ViPham!E:E, "11_Hoa_A", NhatKy_ViPham!F:F, B39, NhatKy_ViPham!C:C, "T11")</f>
        <v>100</v>
      </c>
      <c r="AC39" s="7">
        <f>100 + SUMIFS(NhatKy_ViPham!J:J, NhatKy_ViPham!E:E, "11_Hoa_A", NhatKy_ViPham!F:F, B39, NhatKy_ViPham!C:C, "T12") - SUMIFS(NhatKy_ViPham!K:K, NhatKy_ViPham!E:E, "11_Hoa_A", NhatKy_ViPham!F:F, B39, NhatKy_ViPham!C:C, "T12")</f>
        <v>100</v>
      </c>
      <c r="AD39" s="7">
        <f>100 + SUMIFS(NhatKy_ViPham!J:J, NhatKy_ViPham!E:E, "11_Hoa_A", NhatKy_ViPham!F:F, B39, NhatKy_ViPham!C:C, "T13") - SUMIFS(NhatKy_ViPham!K:K, NhatKy_ViPham!E:E, "11_Hoa_A", NhatKy_ViPham!F:F, B39, NhatKy_ViPham!C:C, "T13")</f>
        <v>100</v>
      </c>
      <c r="AE39" s="7">
        <f>100 + SUMIFS(NhatKy_ViPham!J:J, NhatKy_ViPham!E:E, "11_Hoa_A", NhatKy_ViPham!F:F, B39, NhatKy_ViPham!C:C, "T14") - SUMIFS(NhatKy_ViPham!K:K, NhatKy_ViPham!E:E, "11_Hoa_A", NhatKy_ViPham!F:F, B39, NhatKy_ViPham!C:C, "T14")</f>
        <v>100</v>
      </c>
      <c r="AF39" s="7">
        <f>100 + SUMIFS(NhatKy_ViPham!J:J, NhatKy_ViPham!E:E, "11_Hoa_A", NhatKy_ViPham!F:F, B39, NhatKy_ViPham!C:C, "T15") - SUMIFS(NhatKy_ViPham!K:K, NhatKy_ViPham!E:E, "11_Hoa_A", NhatKy_ViPham!F:F, B39, NhatKy_ViPham!C:C, "T15")</f>
        <v>100</v>
      </c>
      <c r="AG39" s="7">
        <f>100 + SUMIFS(NhatKy_ViPham!J:J, NhatKy_ViPham!E:E, "11_Hoa_A", NhatKy_ViPham!F:F, B39, NhatKy_ViPham!C:C, "T16") - SUMIFS(NhatKy_ViPham!K:K, NhatKy_ViPham!E:E, "11_Hoa_A", NhatKy_ViPham!F:F, B39, NhatKy_ViPham!C:C, "T16")</f>
        <v>100</v>
      </c>
      <c r="AH39" s="7">
        <f>100 + SUMIFS(NhatKy_ViPham!J:J, NhatKy_ViPham!E:E, "11_Hoa_A", NhatKy_ViPham!F:F, B39, NhatKy_ViPham!C:C, "T17") - SUMIFS(NhatKy_ViPham!K:K, NhatKy_ViPham!E:E, "11_Hoa_A", NhatKy_ViPham!F:F, B39, NhatKy_ViPham!C:C, "T17")</f>
        <v>100</v>
      </c>
      <c r="AI39" s="7">
        <f>100 + SUMIFS(NhatKy_ViPham!J:J, NhatKy_ViPham!E:E, "11_Hoa_A", NhatKy_ViPham!F:F, B39, NhatKy_ViPham!C:C, "T18") - SUMIFS(NhatKy_ViPham!K:K, NhatKy_ViPham!E:E, "11_Hoa_A", NhatKy_ViPham!F:F, B39, NhatKy_ViPham!C:C, "T18")</f>
        <v>100</v>
      </c>
      <c r="AJ39" s="7">
        <f>100 + SUMIFS(NhatKy_ViPham!J:J, NhatKy_ViPham!E:E, "11_Hoa_A", NhatKy_ViPham!F:F, B39, NhatKy_ViPham!C:C, "T19") - SUMIFS(NhatKy_ViPham!K:K, NhatKy_ViPham!E:E, "11_Hoa_A", NhatKy_ViPham!F:F, B39, NhatKy_ViPham!C:C, "T19")</f>
        <v>100</v>
      </c>
      <c r="AK39" s="7">
        <f>100 + SUMIFS(NhatKy_ViPham!J:J, NhatKy_ViPham!E:E, "11_Hoa_A", NhatKy_ViPham!F:F, B39, NhatKy_ViPham!C:C, "T20") - SUMIFS(NhatKy_ViPham!K:K, NhatKy_ViPham!E:E, "11_Hoa_A", NhatKy_ViPham!F:F, B39, NhatKy_ViPham!C:C, "T20")</f>
        <v>100</v>
      </c>
      <c r="AL39" s="7">
        <f>100 + SUMIFS(NhatKy_ViPham!J:J, NhatKy_ViPham!E:E, "11_Hoa_A", NhatKy_ViPham!F:F, B39, NhatKy_ViPham!C:C, "T21") - SUMIFS(NhatKy_ViPham!K:K, NhatKy_ViPham!E:E, "11_Hoa_A", NhatKy_ViPham!F:F, B39, NhatKy_ViPham!C:C, "T21")</f>
        <v>100</v>
      </c>
      <c r="AM39" s="7">
        <f>100 + SUMIFS(NhatKy_ViPham!J:J, NhatKy_ViPham!E:E, "11_Hoa_A", NhatKy_ViPham!F:F, B39, NhatKy_ViPham!C:C, "T22") - SUMIFS(NhatKy_ViPham!K:K, NhatKy_ViPham!E:E, "11_Hoa_A", NhatKy_ViPham!F:F, B39, NhatKy_ViPham!C:C, "T22")</f>
        <v>100</v>
      </c>
      <c r="AN39" s="7">
        <f>100 + SUMIFS(NhatKy_ViPham!J:J, NhatKy_ViPham!E:E, "11_Hoa_A", NhatKy_ViPham!F:F, B39, NhatKy_ViPham!C:C, "T23") - SUMIFS(NhatKy_ViPham!K:K, NhatKy_ViPham!E:E, "11_Hoa_A", NhatKy_ViPham!F:F, B39, NhatKy_ViPham!C:C, "T23")</f>
        <v>100</v>
      </c>
      <c r="AO39" s="7">
        <f>100 + SUMIFS(NhatKy_ViPham!J:J, NhatKy_ViPham!E:E, "11_Hoa_A", NhatKy_ViPham!F:F, B39, NhatKy_ViPham!C:C, "T24") - SUMIFS(NhatKy_ViPham!K:K, NhatKy_ViPham!E:E, "11_Hoa_A", NhatKy_ViPham!F:F, B39, NhatKy_ViPham!C:C, "T24")</f>
        <v>100</v>
      </c>
      <c r="AP39" s="7">
        <f>100 + SUMIFS(NhatKy_ViPham!J:J, NhatKy_ViPham!E:E, "11_Hoa_A", NhatKy_ViPham!F:F, B39, NhatKy_ViPham!C:C, "T25") - SUMIFS(NhatKy_ViPham!K:K, NhatKy_ViPham!E:E, "11_Hoa_A", NhatKy_ViPham!F:F, B39, NhatKy_ViPham!C:C, "T25")</f>
        <v>100</v>
      </c>
      <c r="AQ39" s="7">
        <f>100 + SUMIFS(NhatKy_ViPham!J:J, NhatKy_ViPham!E:E, "11_Hoa_A", NhatKy_ViPham!F:F, B39, NhatKy_ViPham!C:C, "T26") - SUMIFS(NhatKy_ViPham!K:K, NhatKy_ViPham!E:E, "11_Hoa_A", NhatKy_ViPham!F:F, B39, NhatKy_ViPham!C:C, "T26")</f>
        <v>100</v>
      </c>
      <c r="AR39" s="7">
        <f>100 + SUMIFS(NhatKy_ViPham!J:J, NhatKy_ViPham!E:E, "11_Hoa_A", NhatKy_ViPham!F:F, B39, NhatKy_ViPham!C:C, "T27") - SUMIFS(NhatKy_ViPham!K:K, NhatKy_ViPham!E:E, "11_Hoa_A", NhatKy_ViPham!F:F, B39, NhatKy_ViPham!C:C, "T27")</f>
        <v>100</v>
      </c>
      <c r="AS39" s="7">
        <f>100 + SUMIFS(NhatKy_ViPham!J:J, NhatKy_ViPham!E:E, "11_Hoa_A", NhatKy_ViPham!F:F, B39, NhatKy_ViPham!C:C, "T28") - SUMIFS(NhatKy_ViPham!K:K, NhatKy_ViPham!E:E, "11_Hoa_A", NhatKy_ViPham!F:F, B39, NhatKy_ViPham!C:C, "T28")</f>
        <v>100</v>
      </c>
      <c r="AT39" s="7">
        <f>100 + SUMIFS(NhatKy_ViPham!J:J, NhatKy_ViPham!E:E, "11_Hoa_A", NhatKy_ViPham!F:F, B39, NhatKy_ViPham!C:C, "T29") - SUMIFS(NhatKy_ViPham!K:K, NhatKy_ViPham!E:E, "11_Hoa_A", NhatKy_ViPham!F:F, B39, NhatKy_ViPham!C:C, "T29")</f>
        <v>100</v>
      </c>
      <c r="AU39" s="7">
        <f>100 + SUMIFS(NhatKy_ViPham!J:J, NhatKy_ViPham!E:E, "11_Hoa_A", NhatKy_ViPham!F:F, B39, NhatKy_ViPham!C:C, "T30") - SUMIFS(NhatKy_ViPham!K:K, NhatKy_ViPham!E:E, "11_Hoa_A", NhatKy_ViPham!F:F, B39, NhatKy_ViPham!C:C, "T30")</f>
        <v>100</v>
      </c>
      <c r="AV39" s="7">
        <f>100 + SUMIFS(NhatKy_ViPham!J:J, NhatKy_ViPham!E:E, "11_Hoa_A", NhatKy_ViPham!F:F, B39, NhatKy_ViPham!C:C, "T31") - SUMIFS(NhatKy_ViPham!K:K, NhatKy_ViPham!E:E, "11_Hoa_A", NhatKy_ViPham!F:F, B39, NhatKy_ViPham!C:C, "T31")</f>
        <v>100</v>
      </c>
      <c r="AW39" s="7">
        <f>100 + SUMIFS(NhatKy_ViPham!J:J, NhatKy_ViPham!E:E, "11_Hoa_A", NhatKy_ViPham!F:F, B39, NhatKy_ViPham!C:C, "T32") - SUMIFS(NhatKy_ViPham!K:K, NhatKy_ViPham!E:E, "11_Hoa_A", NhatKy_ViPham!F:F, B39, NhatKy_ViPham!C:C, "T32")</f>
        <v>100</v>
      </c>
      <c r="AX39" s="7">
        <f>100 + SUMIFS(NhatKy_ViPham!J:J, NhatKy_ViPham!E:E, "11_Hoa_A", NhatKy_ViPham!F:F, B39, NhatKy_ViPham!C:C, "T33") - SUMIFS(NhatKy_ViPham!K:K, NhatKy_ViPham!E:E, "11_Hoa_A", NhatKy_ViPham!F:F, B39, NhatKy_ViPham!C:C, "T33")</f>
        <v>100</v>
      </c>
      <c r="AY39" s="7">
        <f>100 + SUMIFS(NhatKy_ViPham!J:J, NhatKy_ViPham!E:E, "11_Hoa_A", NhatKy_ViPham!F:F, B39, NhatKy_ViPham!C:C, "T34") - SUMIFS(NhatKy_ViPham!K:K, NhatKy_ViPham!E:E, "11_Hoa_A", NhatKy_ViPham!F:F, B39, NhatKy_ViPham!C:C, "T34")</f>
        <v>100</v>
      </c>
      <c r="AZ39" s="7">
        <f>100 + SUMIFS(NhatKy_ViPham!J:J, NhatKy_ViPham!E:E, "11_Hoa_A", NhatKy_ViPham!F:F, B39, NhatKy_ViPham!C:C, "T35") - SUMIFS(NhatKy_ViPham!K:K, NhatKy_ViPham!E:E, "11_Hoa_A", NhatKy_ViPham!F:F, B39, NhatKy_ViPham!C:C, "T35")</f>
        <v>100</v>
      </c>
      <c r="BA39" s="12">
        <f t="shared" si="0"/>
        <v>100</v>
      </c>
      <c r="BB39" s="11" t="s">
        <v>430</v>
      </c>
      <c r="BC39" s="14" t="str">
        <f t="shared" si="1"/>
        <v>Tốt</v>
      </c>
      <c r="BD39" s="10" t="str">
        <f t="shared" si="2"/>
        <v>🟢 BÌNH THƯỜNG</v>
      </c>
    </row>
    <row r="40" spans="1:56" x14ac:dyDescent="0.25">
      <c r="A40" s="5">
        <v>32</v>
      </c>
      <c r="B40" s="15" t="s">
        <v>1684</v>
      </c>
      <c r="C40" s="5" t="s">
        <v>1685</v>
      </c>
      <c r="D40" s="5" t="s">
        <v>435</v>
      </c>
      <c r="E40" s="11" t="s">
        <v>430</v>
      </c>
      <c r="F40" s="6">
        <f>SUMIFS(NhatKy_ViPham!K:K, NhatKy_ViPham!E:E, "11_Hoa_A", NhatKy_ViPham!F:F, B40, NhatKy_ViPham!H:H, "L01")</f>
        <v>0</v>
      </c>
      <c r="G40" s="6">
        <f>SUMIFS(NhatKy_ViPham!K:K, NhatKy_ViPham!E:E, "11_Hoa_A", NhatKy_ViPham!F:F, B40, NhatKy_ViPham!H:H, "L02")</f>
        <v>0</v>
      </c>
      <c r="H40" s="6">
        <f>SUMIFS(NhatKy_ViPham!K:K, NhatKy_ViPham!E:E, "11_Hoa_A", NhatKy_ViPham!F:F, B40, NhatKy_ViPham!H:H, "L03")</f>
        <v>0</v>
      </c>
      <c r="I40" s="6">
        <f>SUMIFS(NhatKy_ViPham!K:K, NhatKy_ViPham!E:E, "11_Hoa_A", NhatKy_ViPham!F:F, B40, NhatKy_ViPham!H:H, "L04")</f>
        <v>0</v>
      </c>
      <c r="J40" s="6">
        <f>SUMIFS(NhatKy_ViPham!K:K, NhatKy_ViPham!E:E, "11_Hoa_A", NhatKy_ViPham!F:F, B40, NhatKy_ViPham!H:H, "L05")</f>
        <v>0</v>
      </c>
      <c r="K40" s="6">
        <f>SUMIFS(NhatKy_ViPham!K:K, NhatKy_ViPham!E:E, "11_Hoa_A", NhatKy_ViPham!F:F, B40, NhatKy_ViPham!H:H, "L06")</f>
        <v>0</v>
      </c>
      <c r="L40" s="6">
        <f>SUMIFS(NhatKy_ViPham!K:K, NhatKy_ViPham!E:E, "11_Hoa_A", NhatKy_ViPham!F:F, B40, NhatKy_ViPham!H:H, "L07")</f>
        <v>0</v>
      </c>
      <c r="M40" s="6">
        <f>SUMIFS(NhatKy_ViPham!K:K, NhatKy_ViPham!E:E, "11_Hoa_A", NhatKy_ViPham!F:F, B40, NhatKy_ViPham!H:H, "L08")</f>
        <v>0</v>
      </c>
      <c r="N40" s="6">
        <f>SUMIFS(NhatKy_ViPham!K:K, NhatKy_ViPham!E:E, "11_Hoa_A", NhatKy_ViPham!F:F, B40, NhatKy_ViPham!H:H, "L09")</f>
        <v>0</v>
      </c>
      <c r="O40" s="6">
        <f>SUMIFS(NhatKy_ViPham!K:K, NhatKy_ViPham!E:E, "11_Hoa_A", NhatKy_ViPham!F:F, B40, NhatKy_ViPham!H:H, "L10")</f>
        <v>0</v>
      </c>
      <c r="P40" s="12">
        <f>SUMIFS(NhatKy_ViPham!J:J, NhatKy_ViPham!E:E, "11_Hoa_A", NhatKy_ViPham!F:F, B40)</f>
        <v>0</v>
      </c>
      <c r="Q40" s="13">
        <f>SUMIFS(NhatKy_ViPham!K:K, NhatKy_ViPham!E:E, "11_Hoa_A", NhatKy_ViPham!F:F, B40)</f>
        <v>0</v>
      </c>
      <c r="R40" s="6">
        <f>100 + SUMIFS(NhatKy_ViPham!J:J, NhatKy_ViPham!E:E, "11_Hoa_A", NhatKy_ViPham!F:F, B40, NhatKy_ViPham!C:C, "T1") - SUMIFS(NhatKy_ViPham!K:K, NhatKy_ViPham!E:E, "11_Hoa_A", NhatKy_ViPham!F:F, B40, NhatKy_ViPham!C:C, "T1")</f>
        <v>100</v>
      </c>
      <c r="S40" s="6">
        <f>100 + SUMIFS(NhatKy_ViPham!J:J, NhatKy_ViPham!E:E, "11_Hoa_A", NhatKy_ViPham!F:F, B40, NhatKy_ViPham!C:C, "T2") - SUMIFS(NhatKy_ViPham!K:K, NhatKy_ViPham!E:E, "11_Hoa_A", NhatKy_ViPham!F:F, B40, NhatKy_ViPham!C:C, "T2")</f>
        <v>100</v>
      </c>
      <c r="T40" s="6">
        <f>100 + SUMIFS(NhatKy_ViPham!J:J, NhatKy_ViPham!E:E, "11_Hoa_A", NhatKy_ViPham!F:F, B40, NhatKy_ViPham!C:C, "T3") - SUMIFS(NhatKy_ViPham!K:K, NhatKy_ViPham!E:E, "11_Hoa_A", NhatKy_ViPham!F:F, B40, NhatKy_ViPham!C:C, "T3")</f>
        <v>100</v>
      </c>
      <c r="U40" s="6">
        <f>100 + SUMIFS(NhatKy_ViPham!J:J, NhatKy_ViPham!E:E, "11_Hoa_A", NhatKy_ViPham!F:F, B40, NhatKy_ViPham!C:C, "T4") - SUMIFS(NhatKy_ViPham!K:K, NhatKy_ViPham!E:E, "11_Hoa_A", NhatKy_ViPham!F:F, B40, NhatKy_ViPham!C:C, "T4")</f>
        <v>100</v>
      </c>
      <c r="V40" s="6">
        <f>100 + SUMIFS(NhatKy_ViPham!J:J, NhatKy_ViPham!E:E, "11_Hoa_A", NhatKy_ViPham!F:F, B40, NhatKy_ViPham!C:C, "T5") - SUMIFS(NhatKy_ViPham!K:K, NhatKy_ViPham!E:E, "11_Hoa_A", NhatKy_ViPham!F:F, B40, NhatKy_ViPham!C:C, "T5")</f>
        <v>100</v>
      </c>
      <c r="W40" s="6">
        <f>100 + SUMIFS(NhatKy_ViPham!J:J, NhatKy_ViPham!E:E, "11_Hoa_A", NhatKy_ViPham!F:F, B40, NhatKy_ViPham!C:C, "T6") - SUMIFS(NhatKy_ViPham!K:K, NhatKy_ViPham!E:E, "11_Hoa_A", NhatKy_ViPham!F:F, B40, NhatKy_ViPham!C:C, "T6")</f>
        <v>100</v>
      </c>
      <c r="X40" s="6">
        <f>100 + SUMIFS(NhatKy_ViPham!J:J, NhatKy_ViPham!E:E, "11_Hoa_A", NhatKy_ViPham!F:F, B40, NhatKy_ViPham!C:C, "T7") - SUMIFS(NhatKy_ViPham!K:K, NhatKy_ViPham!E:E, "11_Hoa_A", NhatKy_ViPham!F:F, B40, NhatKy_ViPham!C:C, "T7")</f>
        <v>100</v>
      </c>
      <c r="Y40" s="6">
        <f>100 + SUMIFS(NhatKy_ViPham!J:J, NhatKy_ViPham!E:E, "11_Hoa_A", NhatKy_ViPham!F:F, B40, NhatKy_ViPham!C:C, "T8") - SUMIFS(NhatKy_ViPham!K:K, NhatKy_ViPham!E:E, "11_Hoa_A", NhatKy_ViPham!F:F, B40, NhatKy_ViPham!C:C, "T8")</f>
        <v>100</v>
      </c>
      <c r="Z40" s="6">
        <f>100 + SUMIFS(NhatKy_ViPham!J:J, NhatKy_ViPham!E:E, "11_Hoa_A", NhatKy_ViPham!F:F, B40, NhatKy_ViPham!C:C, "T9") - SUMIFS(NhatKy_ViPham!K:K, NhatKy_ViPham!E:E, "11_Hoa_A", NhatKy_ViPham!F:F, B40, NhatKy_ViPham!C:C, "T9")</f>
        <v>100</v>
      </c>
      <c r="AA40" s="6">
        <f>100 + SUMIFS(NhatKy_ViPham!J:J, NhatKy_ViPham!E:E, "11_Hoa_A", NhatKy_ViPham!F:F, B40, NhatKy_ViPham!C:C, "T10") - SUMIFS(NhatKy_ViPham!K:K, NhatKy_ViPham!E:E, "11_Hoa_A", NhatKy_ViPham!F:F, B40, NhatKy_ViPham!C:C, "T10")</f>
        <v>100</v>
      </c>
      <c r="AB40" s="6">
        <f>100 + SUMIFS(NhatKy_ViPham!J:J, NhatKy_ViPham!E:E, "11_Hoa_A", NhatKy_ViPham!F:F, B40, NhatKy_ViPham!C:C, "T11") - SUMIFS(NhatKy_ViPham!K:K, NhatKy_ViPham!E:E, "11_Hoa_A", NhatKy_ViPham!F:F, B40, NhatKy_ViPham!C:C, "T11")</f>
        <v>100</v>
      </c>
      <c r="AC40" s="6">
        <f>100 + SUMIFS(NhatKy_ViPham!J:J, NhatKy_ViPham!E:E, "11_Hoa_A", NhatKy_ViPham!F:F, B40, NhatKy_ViPham!C:C, "T12") - SUMIFS(NhatKy_ViPham!K:K, NhatKy_ViPham!E:E, "11_Hoa_A", NhatKy_ViPham!F:F, B40, NhatKy_ViPham!C:C, "T12")</f>
        <v>100</v>
      </c>
      <c r="AD40" s="6">
        <f>100 + SUMIFS(NhatKy_ViPham!J:J, NhatKy_ViPham!E:E, "11_Hoa_A", NhatKy_ViPham!F:F, B40, NhatKy_ViPham!C:C, "T13") - SUMIFS(NhatKy_ViPham!K:K, NhatKy_ViPham!E:E, "11_Hoa_A", NhatKy_ViPham!F:F, B40, NhatKy_ViPham!C:C, "T13")</f>
        <v>100</v>
      </c>
      <c r="AE40" s="6">
        <f>100 + SUMIFS(NhatKy_ViPham!J:J, NhatKy_ViPham!E:E, "11_Hoa_A", NhatKy_ViPham!F:F, B40, NhatKy_ViPham!C:C, "T14") - SUMIFS(NhatKy_ViPham!K:K, NhatKy_ViPham!E:E, "11_Hoa_A", NhatKy_ViPham!F:F, B40, NhatKy_ViPham!C:C, "T14")</f>
        <v>100</v>
      </c>
      <c r="AF40" s="6">
        <f>100 + SUMIFS(NhatKy_ViPham!J:J, NhatKy_ViPham!E:E, "11_Hoa_A", NhatKy_ViPham!F:F, B40, NhatKy_ViPham!C:C, "T15") - SUMIFS(NhatKy_ViPham!K:K, NhatKy_ViPham!E:E, "11_Hoa_A", NhatKy_ViPham!F:F, B40, NhatKy_ViPham!C:C, "T15")</f>
        <v>100</v>
      </c>
      <c r="AG40" s="6">
        <f>100 + SUMIFS(NhatKy_ViPham!J:J, NhatKy_ViPham!E:E, "11_Hoa_A", NhatKy_ViPham!F:F, B40, NhatKy_ViPham!C:C, "T16") - SUMIFS(NhatKy_ViPham!K:K, NhatKy_ViPham!E:E, "11_Hoa_A", NhatKy_ViPham!F:F, B40, NhatKy_ViPham!C:C, "T16")</f>
        <v>100</v>
      </c>
      <c r="AH40" s="6">
        <f>100 + SUMIFS(NhatKy_ViPham!J:J, NhatKy_ViPham!E:E, "11_Hoa_A", NhatKy_ViPham!F:F, B40, NhatKy_ViPham!C:C, "T17") - SUMIFS(NhatKy_ViPham!K:K, NhatKy_ViPham!E:E, "11_Hoa_A", NhatKy_ViPham!F:F, B40, NhatKy_ViPham!C:C, "T17")</f>
        <v>100</v>
      </c>
      <c r="AI40" s="6">
        <f>100 + SUMIFS(NhatKy_ViPham!J:J, NhatKy_ViPham!E:E, "11_Hoa_A", NhatKy_ViPham!F:F, B40, NhatKy_ViPham!C:C, "T18") - SUMIFS(NhatKy_ViPham!K:K, NhatKy_ViPham!E:E, "11_Hoa_A", NhatKy_ViPham!F:F, B40, NhatKy_ViPham!C:C, "T18")</f>
        <v>100</v>
      </c>
      <c r="AJ40" s="6">
        <f>100 + SUMIFS(NhatKy_ViPham!J:J, NhatKy_ViPham!E:E, "11_Hoa_A", NhatKy_ViPham!F:F, B40, NhatKy_ViPham!C:C, "T19") - SUMIFS(NhatKy_ViPham!K:K, NhatKy_ViPham!E:E, "11_Hoa_A", NhatKy_ViPham!F:F, B40, NhatKy_ViPham!C:C, "T19")</f>
        <v>100</v>
      </c>
      <c r="AK40" s="6">
        <f>100 + SUMIFS(NhatKy_ViPham!J:J, NhatKy_ViPham!E:E, "11_Hoa_A", NhatKy_ViPham!F:F, B40, NhatKy_ViPham!C:C, "T20") - SUMIFS(NhatKy_ViPham!K:K, NhatKy_ViPham!E:E, "11_Hoa_A", NhatKy_ViPham!F:F, B40, NhatKy_ViPham!C:C, "T20")</f>
        <v>100</v>
      </c>
      <c r="AL40" s="6">
        <f>100 + SUMIFS(NhatKy_ViPham!J:J, NhatKy_ViPham!E:E, "11_Hoa_A", NhatKy_ViPham!F:F, B40, NhatKy_ViPham!C:C, "T21") - SUMIFS(NhatKy_ViPham!K:K, NhatKy_ViPham!E:E, "11_Hoa_A", NhatKy_ViPham!F:F, B40, NhatKy_ViPham!C:C, "T21")</f>
        <v>100</v>
      </c>
      <c r="AM40" s="6">
        <f>100 + SUMIFS(NhatKy_ViPham!J:J, NhatKy_ViPham!E:E, "11_Hoa_A", NhatKy_ViPham!F:F, B40, NhatKy_ViPham!C:C, "T22") - SUMIFS(NhatKy_ViPham!K:K, NhatKy_ViPham!E:E, "11_Hoa_A", NhatKy_ViPham!F:F, B40, NhatKy_ViPham!C:C, "T22")</f>
        <v>100</v>
      </c>
      <c r="AN40" s="6">
        <f>100 + SUMIFS(NhatKy_ViPham!J:J, NhatKy_ViPham!E:E, "11_Hoa_A", NhatKy_ViPham!F:F, B40, NhatKy_ViPham!C:C, "T23") - SUMIFS(NhatKy_ViPham!K:K, NhatKy_ViPham!E:E, "11_Hoa_A", NhatKy_ViPham!F:F, B40, NhatKy_ViPham!C:C, "T23")</f>
        <v>100</v>
      </c>
      <c r="AO40" s="6">
        <f>100 + SUMIFS(NhatKy_ViPham!J:J, NhatKy_ViPham!E:E, "11_Hoa_A", NhatKy_ViPham!F:F, B40, NhatKy_ViPham!C:C, "T24") - SUMIFS(NhatKy_ViPham!K:K, NhatKy_ViPham!E:E, "11_Hoa_A", NhatKy_ViPham!F:F, B40, NhatKy_ViPham!C:C, "T24")</f>
        <v>100</v>
      </c>
      <c r="AP40" s="6">
        <f>100 + SUMIFS(NhatKy_ViPham!J:J, NhatKy_ViPham!E:E, "11_Hoa_A", NhatKy_ViPham!F:F, B40, NhatKy_ViPham!C:C, "T25") - SUMIFS(NhatKy_ViPham!K:K, NhatKy_ViPham!E:E, "11_Hoa_A", NhatKy_ViPham!F:F, B40, NhatKy_ViPham!C:C, "T25")</f>
        <v>100</v>
      </c>
      <c r="AQ40" s="6">
        <f>100 + SUMIFS(NhatKy_ViPham!J:J, NhatKy_ViPham!E:E, "11_Hoa_A", NhatKy_ViPham!F:F, B40, NhatKy_ViPham!C:C, "T26") - SUMIFS(NhatKy_ViPham!K:K, NhatKy_ViPham!E:E, "11_Hoa_A", NhatKy_ViPham!F:F, B40, NhatKy_ViPham!C:C, "T26")</f>
        <v>100</v>
      </c>
      <c r="AR40" s="6">
        <f>100 + SUMIFS(NhatKy_ViPham!J:J, NhatKy_ViPham!E:E, "11_Hoa_A", NhatKy_ViPham!F:F, B40, NhatKy_ViPham!C:C, "T27") - SUMIFS(NhatKy_ViPham!K:K, NhatKy_ViPham!E:E, "11_Hoa_A", NhatKy_ViPham!F:F, B40, NhatKy_ViPham!C:C, "T27")</f>
        <v>100</v>
      </c>
      <c r="AS40" s="6">
        <f>100 + SUMIFS(NhatKy_ViPham!J:J, NhatKy_ViPham!E:E, "11_Hoa_A", NhatKy_ViPham!F:F, B40, NhatKy_ViPham!C:C, "T28") - SUMIFS(NhatKy_ViPham!K:K, NhatKy_ViPham!E:E, "11_Hoa_A", NhatKy_ViPham!F:F, B40, NhatKy_ViPham!C:C, "T28")</f>
        <v>100</v>
      </c>
      <c r="AT40" s="6">
        <f>100 + SUMIFS(NhatKy_ViPham!J:J, NhatKy_ViPham!E:E, "11_Hoa_A", NhatKy_ViPham!F:F, B40, NhatKy_ViPham!C:C, "T29") - SUMIFS(NhatKy_ViPham!K:K, NhatKy_ViPham!E:E, "11_Hoa_A", NhatKy_ViPham!F:F, B40, NhatKy_ViPham!C:C, "T29")</f>
        <v>100</v>
      </c>
      <c r="AU40" s="6">
        <f>100 + SUMIFS(NhatKy_ViPham!J:J, NhatKy_ViPham!E:E, "11_Hoa_A", NhatKy_ViPham!F:F, B40, NhatKy_ViPham!C:C, "T30") - SUMIFS(NhatKy_ViPham!K:K, NhatKy_ViPham!E:E, "11_Hoa_A", NhatKy_ViPham!F:F, B40, NhatKy_ViPham!C:C, "T30")</f>
        <v>100</v>
      </c>
      <c r="AV40" s="6">
        <f>100 + SUMIFS(NhatKy_ViPham!J:J, NhatKy_ViPham!E:E, "11_Hoa_A", NhatKy_ViPham!F:F, B40, NhatKy_ViPham!C:C, "T31") - SUMIFS(NhatKy_ViPham!K:K, NhatKy_ViPham!E:E, "11_Hoa_A", NhatKy_ViPham!F:F, B40, NhatKy_ViPham!C:C, "T31")</f>
        <v>100</v>
      </c>
      <c r="AW40" s="6">
        <f>100 + SUMIFS(NhatKy_ViPham!J:J, NhatKy_ViPham!E:E, "11_Hoa_A", NhatKy_ViPham!F:F, B40, NhatKy_ViPham!C:C, "T32") - SUMIFS(NhatKy_ViPham!K:K, NhatKy_ViPham!E:E, "11_Hoa_A", NhatKy_ViPham!F:F, B40, NhatKy_ViPham!C:C, "T32")</f>
        <v>100</v>
      </c>
      <c r="AX40" s="6">
        <f>100 + SUMIFS(NhatKy_ViPham!J:J, NhatKy_ViPham!E:E, "11_Hoa_A", NhatKy_ViPham!F:F, B40, NhatKy_ViPham!C:C, "T33") - SUMIFS(NhatKy_ViPham!K:K, NhatKy_ViPham!E:E, "11_Hoa_A", NhatKy_ViPham!F:F, B40, NhatKy_ViPham!C:C, "T33")</f>
        <v>100</v>
      </c>
      <c r="AY40" s="6">
        <f>100 + SUMIFS(NhatKy_ViPham!J:J, NhatKy_ViPham!E:E, "11_Hoa_A", NhatKy_ViPham!F:F, B40, NhatKy_ViPham!C:C, "T34") - SUMIFS(NhatKy_ViPham!K:K, NhatKy_ViPham!E:E, "11_Hoa_A", NhatKy_ViPham!F:F, B40, NhatKy_ViPham!C:C, "T34")</f>
        <v>100</v>
      </c>
      <c r="AZ40" s="6">
        <f>100 + SUMIFS(NhatKy_ViPham!J:J, NhatKy_ViPham!E:E, "11_Hoa_A", NhatKy_ViPham!F:F, B40, NhatKy_ViPham!C:C, "T35") - SUMIFS(NhatKy_ViPham!K:K, NhatKy_ViPham!E:E, "11_Hoa_A", NhatKy_ViPham!F:F, B40, NhatKy_ViPham!C:C, "T35")</f>
        <v>100</v>
      </c>
      <c r="BA40" s="12">
        <f t="shared" si="0"/>
        <v>100</v>
      </c>
      <c r="BB40" s="11" t="s">
        <v>430</v>
      </c>
      <c r="BC40" s="16" t="str">
        <f t="shared" si="1"/>
        <v>Tốt</v>
      </c>
      <c r="BD40" s="15" t="str">
        <f t="shared" si="2"/>
        <v>🟢 BÌNH THƯỜNG</v>
      </c>
    </row>
    <row r="41" spans="1:56" x14ac:dyDescent="0.25">
      <c r="A41" s="4">
        <v>33</v>
      </c>
      <c r="B41" s="10" t="s">
        <v>1686</v>
      </c>
      <c r="C41" s="4" t="s">
        <v>1522</v>
      </c>
      <c r="D41" s="4" t="s">
        <v>435</v>
      </c>
      <c r="E41" s="11" t="s">
        <v>430</v>
      </c>
      <c r="F41" s="7">
        <f>SUMIFS(NhatKy_ViPham!K:K, NhatKy_ViPham!E:E, "11_Hoa_A", NhatKy_ViPham!F:F, B41, NhatKy_ViPham!H:H, "L01")</f>
        <v>0</v>
      </c>
      <c r="G41" s="7">
        <f>SUMIFS(NhatKy_ViPham!K:K, NhatKy_ViPham!E:E, "11_Hoa_A", NhatKy_ViPham!F:F, B41, NhatKy_ViPham!H:H, "L02")</f>
        <v>0</v>
      </c>
      <c r="H41" s="7">
        <f>SUMIFS(NhatKy_ViPham!K:K, NhatKy_ViPham!E:E, "11_Hoa_A", NhatKy_ViPham!F:F, B41, NhatKy_ViPham!H:H, "L03")</f>
        <v>0</v>
      </c>
      <c r="I41" s="7">
        <f>SUMIFS(NhatKy_ViPham!K:K, NhatKy_ViPham!E:E, "11_Hoa_A", NhatKy_ViPham!F:F, B41, NhatKy_ViPham!H:H, "L04")</f>
        <v>0</v>
      </c>
      <c r="J41" s="7">
        <f>SUMIFS(NhatKy_ViPham!K:K, NhatKy_ViPham!E:E, "11_Hoa_A", NhatKy_ViPham!F:F, B41, NhatKy_ViPham!H:H, "L05")</f>
        <v>0</v>
      </c>
      <c r="K41" s="7">
        <f>SUMIFS(NhatKy_ViPham!K:K, NhatKy_ViPham!E:E, "11_Hoa_A", NhatKy_ViPham!F:F, B41, NhatKy_ViPham!H:H, "L06")</f>
        <v>0</v>
      </c>
      <c r="L41" s="7">
        <f>SUMIFS(NhatKy_ViPham!K:K, NhatKy_ViPham!E:E, "11_Hoa_A", NhatKy_ViPham!F:F, B41, NhatKy_ViPham!H:H, "L07")</f>
        <v>0</v>
      </c>
      <c r="M41" s="7">
        <f>SUMIFS(NhatKy_ViPham!K:K, NhatKy_ViPham!E:E, "11_Hoa_A", NhatKy_ViPham!F:F, B41, NhatKy_ViPham!H:H, "L08")</f>
        <v>0</v>
      </c>
      <c r="N41" s="7">
        <f>SUMIFS(NhatKy_ViPham!K:K, NhatKy_ViPham!E:E, "11_Hoa_A", NhatKy_ViPham!F:F, B41, NhatKy_ViPham!H:H, "L09")</f>
        <v>0</v>
      </c>
      <c r="O41" s="7">
        <f>SUMIFS(NhatKy_ViPham!K:K, NhatKy_ViPham!E:E, "11_Hoa_A", NhatKy_ViPham!F:F, B41, NhatKy_ViPham!H:H, "L10")</f>
        <v>0</v>
      </c>
      <c r="P41" s="12">
        <f>SUMIFS(NhatKy_ViPham!J:J, NhatKy_ViPham!E:E, "11_Hoa_A", NhatKy_ViPham!F:F, B41)</f>
        <v>0</v>
      </c>
      <c r="Q41" s="13">
        <f>SUMIFS(NhatKy_ViPham!K:K, NhatKy_ViPham!E:E, "11_Hoa_A", NhatKy_ViPham!F:F, B41)</f>
        <v>0</v>
      </c>
      <c r="R41" s="7">
        <f>100 + SUMIFS(NhatKy_ViPham!J:J, NhatKy_ViPham!E:E, "11_Hoa_A", NhatKy_ViPham!F:F, B41, NhatKy_ViPham!C:C, "T1") - SUMIFS(NhatKy_ViPham!K:K, NhatKy_ViPham!E:E, "11_Hoa_A", NhatKy_ViPham!F:F, B41, NhatKy_ViPham!C:C, "T1")</f>
        <v>100</v>
      </c>
      <c r="S41" s="7">
        <f>100 + SUMIFS(NhatKy_ViPham!J:J, NhatKy_ViPham!E:E, "11_Hoa_A", NhatKy_ViPham!F:F, B41, NhatKy_ViPham!C:C, "T2") - SUMIFS(NhatKy_ViPham!K:K, NhatKy_ViPham!E:E, "11_Hoa_A", NhatKy_ViPham!F:F, B41, NhatKy_ViPham!C:C, "T2")</f>
        <v>100</v>
      </c>
      <c r="T41" s="7">
        <f>100 + SUMIFS(NhatKy_ViPham!J:J, NhatKy_ViPham!E:E, "11_Hoa_A", NhatKy_ViPham!F:F, B41, NhatKy_ViPham!C:C, "T3") - SUMIFS(NhatKy_ViPham!K:K, NhatKy_ViPham!E:E, "11_Hoa_A", NhatKy_ViPham!F:F, B41, NhatKy_ViPham!C:C, "T3")</f>
        <v>100</v>
      </c>
      <c r="U41" s="7">
        <f>100 + SUMIFS(NhatKy_ViPham!J:J, NhatKy_ViPham!E:E, "11_Hoa_A", NhatKy_ViPham!F:F, B41, NhatKy_ViPham!C:C, "T4") - SUMIFS(NhatKy_ViPham!K:K, NhatKy_ViPham!E:E, "11_Hoa_A", NhatKy_ViPham!F:F, B41, NhatKy_ViPham!C:C, "T4")</f>
        <v>100</v>
      </c>
      <c r="V41" s="7">
        <f>100 + SUMIFS(NhatKy_ViPham!J:J, NhatKy_ViPham!E:E, "11_Hoa_A", NhatKy_ViPham!F:F, B41, NhatKy_ViPham!C:C, "T5") - SUMIFS(NhatKy_ViPham!K:K, NhatKy_ViPham!E:E, "11_Hoa_A", NhatKy_ViPham!F:F, B41, NhatKy_ViPham!C:C, "T5")</f>
        <v>100</v>
      </c>
      <c r="W41" s="7">
        <f>100 + SUMIFS(NhatKy_ViPham!J:J, NhatKy_ViPham!E:E, "11_Hoa_A", NhatKy_ViPham!F:F, B41, NhatKy_ViPham!C:C, "T6") - SUMIFS(NhatKy_ViPham!K:K, NhatKy_ViPham!E:E, "11_Hoa_A", NhatKy_ViPham!F:F, B41, NhatKy_ViPham!C:C, "T6")</f>
        <v>100</v>
      </c>
      <c r="X41" s="7">
        <f>100 + SUMIFS(NhatKy_ViPham!J:J, NhatKy_ViPham!E:E, "11_Hoa_A", NhatKy_ViPham!F:F, B41, NhatKy_ViPham!C:C, "T7") - SUMIFS(NhatKy_ViPham!K:K, NhatKy_ViPham!E:E, "11_Hoa_A", NhatKy_ViPham!F:F, B41, NhatKy_ViPham!C:C, "T7")</f>
        <v>100</v>
      </c>
      <c r="Y41" s="7">
        <f>100 + SUMIFS(NhatKy_ViPham!J:J, NhatKy_ViPham!E:E, "11_Hoa_A", NhatKy_ViPham!F:F, B41, NhatKy_ViPham!C:C, "T8") - SUMIFS(NhatKy_ViPham!K:K, NhatKy_ViPham!E:E, "11_Hoa_A", NhatKy_ViPham!F:F, B41, NhatKy_ViPham!C:C, "T8")</f>
        <v>100</v>
      </c>
      <c r="Z41" s="7">
        <f>100 + SUMIFS(NhatKy_ViPham!J:J, NhatKy_ViPham!E:E, "11_Hoa_A", NhatKy_ViPham!F:F, B41, NhatKy_ViPham!C:C, "T9") - SUMIFS(NhatKy_ViPham!K:K, NhatKy_ViPham!E:E, "11_Hoa_A", NhatKy_ViPham!F:F, B41, NhatKy_ViPham!C:C, "T9")</f>
        <v>100</v>
      </c>
      <c r="AA41" s="7">
        <f>100 + SUMIFS(NhatKy_ViPham!J:J, NhatKy_ViPham!E:E, "11_Hoa_A", NhatKy_ViPham!F:F, B41, NhatKy_ViPham!C:C, "T10") - SUMIFS(NhatKy_ViPham!K:K, NhatKy_ViPham!E:E, "11_Hoa_A", NhatKy_ViPham!F:F, B41, NhatKy_ViPham!C:C, "T10")</f>
        <v>100</v>
      </c>
      <c r="AB41" s="7">
        <f>100 + SUMIFS(NhatKy_ViPham!J:J, NhatKy_ViPham!E:E, "11_Hoa_A", NhatKy_ViPham!F:F, B41, NhatKy_ViPham!C:C, "T11") - SUMIFS(NhatKy_ViPham!K:K, NhatKy_ViPham!E:E, "11_Hoa_A", NhatKy_ViPham!F:F, B41, NhatKy_ViPham!C:C, "T11")</f>
        <v>100</v>
      </c>
      <c r="AC41" s="7">
        <f>100 + SUMIFS(NhatKy_ViPham!J:J, NhatKy_ViPham!E:E, "11_Hoa_A", NhatKy_ViPham!F:F, B41, NhatKy_ViPham!C:C, "T12") - SUMIFS(NhatKy_ViPham!K:K, NhatKy_ViPham!E:E, "11_Hoa_A", NhatKy_ViPham!F:F, B41, NhatKy_ViPham!C:C, "T12")</f>
        <v>100</v>
      </c>
      <c r="AD41" s="7">
        <f>100 + SUMIFS(NhatKy_ViPham!J:J, NhatKy_ViPham!E:E, "11_Hoa_A", NhatKy_ViPham!F:F, B41, NhatKy_ViPham!C:C, "T13") - SUMIFS(NhatKy_ViPham!K:K, NhatKy_ViPham!E:E, "11_Hoa_A", NhatKy_ViPham!F:F, B41, NhatKy_ViPham!C:C, "T13")</f>
        <v>100</v>
      </c>
      <c r="AE41" s="7">
        <f>100 + SUMIFS(NhatKy_ViPham!J:J, NhatKy_ViPham!E:E, "11_Hoa_A", NhatKy_ViPham!F:F, B41, NhatKy_ViPham!C:C, "T14") - SUMIFS(NhatKy_ViPham!K:K, NhatKy_ViPham!E:E, "11_Hoa_A", NhatKy_ViPham!F:F, B41, NhatKy_ViPham!C:C, "T14")</f>
        <v>100</v>
      </c>
      <c r="AF41" s="7">
        <f>100 + SUMIFS(NhatKy_ViPham!J:J, NhatKy_ViPham!E:E, "11_Hoa_A", NhatKy_ViPham!F:F, B41, NhatKy_ViPham!C:C, "T15") - SUMIFS(NhatKy_ViPham!K:K, NhatKy_ViPham!E:E, "11_Hoa_A", NhatKy_ViPham!F:F, B41, NhatKy_ViPham!C:C, "T15")</f>
        <v>100</v>
      </c>
      <c r="AG41" s="7">
        <f>100 + SUMIFS(NhatKy_ViPham!J:J, NhatKy_ViPham!E:E, "11_Hoa_A", NhatKy_ViPham!F:F, B41, NhatKy_ViPham!C:C, "T16") - SUMIFS(NhatKy_ViPham!K:K, NhatKy_ViPham!E:E, "11_Hoa_A", NhatKy_ViPham!F:F, B41, NhatKy_ViPham!C:C, "T16")</f>
        <v>100</v>
      </c>
      <c r="AH41" s="7">
        <f>100 + SUMIFS(NhatKy_ViPham!J:J, NhatKy_ViPham!E:E, "11_Hoa_A", NhatKy_ViPham!F:F, B41, NhatKy_ViPham!C:C, "T17") - SUMIFS(NhatKy_ViPham!K:K, NhatKy_ViPham!E:E, "11_Hoa_A", NhatKy_ViPham!F:F, B41, NhatKy_ViPham!C:C, "T17")</f>
        <v>100</v>
      </c>
      <c r="AI41" s="7">
        <f>100 + SUMIFS(NhatKy_ViPham!J:J, NhatKy_ViPham!E:E, "11_Hoa_A", NhatKy_ViPham!F:F, B41, NhatKy_ViPham!C:C, "T18") - SUMIFS(NhatKy_ViPham!K:K, NhatKy_ViPham!E:E, "11_Hoa_A", NhatKy_ViPham!F:F, B41, NhatKy_ViPham!C:C, "T18")</f>
        <v>100</v>
      </c>
      <c r="AJ41" s="7">
        <f>100 + SUMIFS(NhatKy_ViPham!J:J, NhatKy_ViPham!E:E, "11_Hoa_A", NhatKy_ViPham!F:F, B41, NhatKy_ViPham!C:C, "T19") - SUMIFS(NhatKy_ViPham!K:K, NhatKy_ViPham!E:E, "11_Hoa_A", NhatKy_ViPham!F:F, B41, NhatKy_ViPham!C:C, "T19")</f>
        <v>100</v>
      </c>
      <c r="AK41" s="7">
        <f>100 + SUMIFS(NhatKy_ViPham!J:J, NhatKy_ViPham!E:E, "11_Hoa_A", NhatKy_ViPham!F:F, B41, NhatKy_ViPham!C:C, "T20") - SUMIFS(NhatKy_ViPham!K:K, NhatKy_ViPham!E:E, "11_Hoa_A", NhatKy_ViPham!F:F, B41, NhatKy_ViPham!C:C, "T20")</f>
        <v>100</v>
      </c>
      <c r="AL41" s="7">
        <f>100 + SUMIFS(NhatKy_ViPham!J:J, NhatKy_ViPham!E:E, "11_Hoa_A", NhatKy_ViPham!F:F, B41, NhatKy_ViPham!C:C, "T21") - SUMIFS(NhatKy_ViPham!K:K, NhatKy_ViPham!E:E, "11_Hoa_A", NhatKy_ViPham!F:F, B41, NhatKy_ViPham!C:C, "T21")</f>
        <v>100</v>
      </c>
      <c r="AM41" s="7">
        <f>100 + SUMIFS(NhatKy_ViPham!J:J, NhatKy_ViPham!E:E, "11_Hoa_A", NhatKy_ViPham!F:F, B41, NhatKy_ViPham!C:C, "T22") - SUMIFS(NhatKy_ViPham!K:K, NhatKy_ViPham!E:E, "11_Hoa_A", NhatKy_ViPham!F:F, B41, NhatKy_ViPham!C:C, "T22")</f>
        <v>100</v>
      </c>
      <c r="AN41" s="7">
        <f>100 + SUMIFS(NhatKy_ViPham!J:J, NhatKy_ViPham!E:E, "11_Hoa_A", NhatKy_ViPham!F:F, B41, NhatKy_ViPham!C:C, "T23") - SUMIFS(NhatKy_ViPham!K:K, NhatKy_ViPham!E:E, "11_Hoa_A", NhatKy_ViPham!F:F, B41, NhatKy_ViPham!C:C, "T23")</f>
        <v>100</v>
      </c>
      <c r="AO41" s="7">
        <f>100 + SUMIFS(NhatKy_ViPham!J:J, NhatKy_ViPham!E:E, "11_Hoa_A", NhatKy_ViPham!F:F, B41, NhatKy_ViPham!C:C, "T24") - SUMIFS(NhatKy_ViPham!K:K, NhatKy_ViPham!E:E, "11_Hoa_A", NhatKy_ViPham!F:F, B41, NhatKy_ViPham!C:C, "T24")</f>
        <v>100</v>
      </c>
      <c r="AP41" s="7">
        <f>100 + SUMIFS(NhatKy_ViPham!J:J, NhatKy_ViPham!E:E, "11_Hoa_A", NhatKy_ViPham!F:F, B41, NhatKy_ViPham!C:C, "T25") - SUMIFS(NhatKy_ViPham!K:K, NhatKy_ViPham!E:E, "11_Hoa_A", NhatKy_ViPham!F:F, B41, NhatKy_ViPham!C:C, "T25")</f>
        <v>100</v>
      </c>
      <c r="AQ41" s="7">
        <f>100 + SUMIFS(NhatKy_ViPham!J:J, NhatKy_ViPham!E:E, "11_Hoa_A", NhatKy_ViPham!F:F, B41, NhatKy_ViPham!C:C, "T26") - SUMIFS(NhatKy_ViPham!K:K, NhatKy_ViPham!E:E, "11_Hoa_A", NhatKy_ViPham!F:F, B41, NhatKy_ViPham!C:C, "T26")</f>
        <v>100</v>
      </c>
      <c r="AR41" s="7">
        <f>100 + SUMIFS(NhatKy_ViPham!J:J, NhatKy_ViPham!E:E, "11_Hoa_A", NhatKy_ViPham!F:F, B41, NhatKy_ViPham!C:C, "T27") - SUMIFS(NhatKy_ViPham!K:K, NhatKy_ViPham!E:E, "11_Hoa_A", NhatKy_ViPham!F:F, B41, NhatKy_ViPham!C:C, "T27")</f>
        <v>100</v>
      </c>
      <c r="AS41" s="7">
        <f>100 + SUMIFS(NhatKy_ViPham!J:J, NhatKy_ViPham!E:E, "11_Hoa_A", NhatKy_ViPham!F:F, B41, NhatKy_ViPham!C:C, "T28") - SUMIFS(NhatKy_ViPham!K:K, NhatKy_ViPham!E:E, "11_Hoa_A", NhatKy_ViPham!F:F, B41, NhatKy_ViPham!C:C, "T28")</f>
        <v>100</v>
      </c>
      <c r="AT41" s="7">
        <f>100 + SUMIFS(NhatKy_ViPham!J:J, NhatKy_ViPham!E:E, "11_Hoa_A", NhatKy_ViPham!F:F, B41, NhatKy_ViPham!C:C, "T29") - SUMIFS(NhatKy_ViPham!K:K, NhatKy_ViPham!E:E, "11_Hoa_A", NhatKy_ViPham!F:F, B41, NhatKy_ViPham!C:C, "T29")</f>
        <v>100</v>
      </c>
      <c r="AU41" s="7">
        <f>100 + SUMIFS(NhatKy_ViPham!J:J, NhatKy_ViPham!E:E, "11_Hoa_A", NhatKy_ViPham!F:F, B41, NhatKy_ViPham!C:C, "T30") - SUMIFS(NhatKy_ViPham!K:K, NhatKy_ViPham!E:E, "11_Hoa_A", NhatKy_ViPham!F:F, B41, NhatKy_ViPham!C:C, "T30")</f>
        <v>100</v>
      </c>
      <c r="AV41" s="7">
        <f>100 + SUMIFS(NhatKy_ViPham!J:J, NhatKy_ViPham!E:E, "11_Hoa_A", NhatKy_ViPham!F:F, B41, NhatKy_ViPham!C:C, "T31") - SUMIFS(NhatKy_ViPham!K:K, NhatKy_ViPham!E:E, "11_Hoa_A", NhatKy_ViPham!F:F, B41, NhatKy_ViPham!C:C, "T31")</f>
        <v>100</v>
      </c>
      <c r="AW41" s="7">
        <f>100 + SUMIFS(NhatKy_ViPham!J:J, NhatKy_ViPham!E:E, "11_Hoa_A", NhatKy_ViPham!F:F, B41, NhatKy_ViPham!C:C, "T32") - SUMIFS(NhatKy_ViPham!K:K, NhatKy_ViPham!E:E, "11_Hoa_A", NhatKy_ViPham!F:F, B41, NhatKy_ViPham!C:C, "T32")</f>
        <v>100</v>
      </c>
      <c r="AX41" s="7">
        <f>100 + SUMIFS(NhatKy_ViPham!J:J, NhatKy_ViPham!E:E, "11_Hoa_A", NhatKy_ViPham!F:F, B41, NhatKy_ViPham!C:C, "T33") - SUMIFS(NhatKy_ViPham!K:K, NhatKy_ViPham!E:E, "11_Hoa_A", NhatKy_ViPham!F:F, B41, NhatKy_ViPham!C:C, "T33")</f>
        <v>100</v>
      </c>
      <c r="AY41" s="7">
        <f>100 + SUMIFS(NhatKy_ViPham!J:J, NhatKy_ViPham!E:E, "11_Hoa_A", NhatKy_ViPham!F:F, B41, NhatKy_ViPham!C:C, "T34") - SUMIFS(NhatKy_ViPham!K:K, NhatKy_ViPham!E:E, "11_Hoa_A", NhatKy_ViPham!F:F, B41, NhatKy_ViPham!C:C, "T34")</f>
        <v>100</v>
      </c>
      <c r="AZ41" s="7">
        <f>100 + SUMIFS(NhatKy_ViPham!J:J, NhatKy_ViPham!E:E, "11_Hoa_A", NhatKy_ViPham!F:F, B41, NhatKy_ViPham!C:C, "T35") - SUMIFS(NhatKy_ViPham!K:K, NhatKy_ViPham!E:E, "11_Hoa_A", NhatKy_ViPham!F:F, B41, NhatKy_ViPham!C:C, "T35")</f>
        <v>100</v>
      </c>
      <c r="BA41" s="12">
        <f t="shared" si="0"/>
        <v>100</v>
      </c>
      <c r="BB41" s="11" t="s">
        <v>430</v>
      </c>
      <c r="BC41" s="14" t="str">
        <f t="shared" si="1"/>
        <v>Tốt</v>
      </c>
      <c r="BD41" s="10" t="str">
        <f t="shared" si="2"/>
        <v>🟢 BÌNH THƯỜNG</v>
      </c>
    </row>
    <row r="42" spans="1:56" x14ac:dyDescent="0.25">
      <c r="A42" s="5">
        <v>34</v>
      </c>
      <c r="B42" s="15" t="s">
        <v>1687</v>
      </c>
      <c r="C42" s="5" t="s">
        <v>1614</v>
      </c>
      <c r="D42" s="5" t="s">
        <v>435</v>
      </c>
      <c r="E42" s="11" t="s">
        <v>430</v>
      </c>
      <c r="F42" s="6">
        <f>SUMIFS(NhatKy_ViPham!K:K, NhatKy_ViPham!E:E, "11_Hoa_A", NhatKy_ViPham!F:F, B42, NhatKy_ViPham!H:H, "L01")</f>
        <v>0</v>
      </c>
      <c r="G42" s="6">
        <f>SUMIFS(NhatKy_ViPham!K:K, NhatKy_ViPham!E:E, "11_Hoa_A", NhatKy_ViPham!F:F, B42, NhatKy_ViPham!H:H, "L02")</f>
        <v>0</v>
      </c>
      <c r="H42" s="6">
        <f>SUMIFS(NhatKy_ViPham!K:K, NhatKy_ViPham!E:E, "11_Hoa_A", NhatKy_ViPham!F:F, B42, NhatKy_ViPham!H:H, "L03")</f>
        <v>0</v>
      </c>
      <c r="I42" s="6">
        <f>SUMIFS(NhatKy_ViPham!K:K, NhatKy_ViPham!E:E, "11_Hoa_A", NhatKy_ViPham!F:F, B42, NhatKy_ViPham!H:H, "L04")</f>
        <v>0</v>
      </c>
      <c r="J42" s="6">
        <f>SUMIFS(NhatKy_ViPham!K:K, NhatKy_ViPham!E:E, "11_Hoa_A", NhatKy_ViPham!F:F, B42, NhatKy_ViPham!H:H, "L05")</f>
        <v>0</v>
      </c>
      <c r="K42" s="6">
        <f>SUMIFS(NhatKy_ViPham!K:K, NhatKy_ViPham!E:E, "11_Hoa_A", NhatKy_ViPham!F:F, B42, NhatKy_ViPham!H:H, "L06")</f>
        <v>0</v>
      </c>
      <c r="L42" s="6">
        <f>SUMIFS(NhatKy_ViPham!K:K, NhatKy_ViPham!E:E, "11_Hoa_A", NhatKy_ViPham!F:F, B42, NhatKy_ViPham!H:H, "L07")</f>
        <v>0</v>
      </c>
      <c r="M42" s="6">
        <f>SUMIFS(NhatKy_ViPham!K:K, NhatKy_ViPham!E:E, "11_Hoa_A", NhatKy_ViPham!F:F, B42, NhatKy_ViPham!H:H, "L08")</f>
        <v>0</v>
      </c>
      <c r="N42" s="6">
        <f>SUMIFS(NhatKy_ViPham!K:K, NhatKy_ViPham!E:E, "11_Hoa_A", NhatKy_ViPham!F:F, B42, NhatKy_ViPham!H:H, "L09")</f>
        <v>0</v>
      </c>
      <c r="O42" s="6">
        <f>SUMIFS(NhatKy_ViPham!K:K, NhatKy_ViPham!E:E, "11_Hoa_A", NhatKy_ViPham!F:F, B42, NhatKy_ViPham!H:H, "L10")</f>
        <v>0</v>
      </c>
      <c r="P42" s="12">
        <f>SUMIFS(NhatKy_ViPham!J:J, NhatKy_ViPham!E:E, "11_Hoa_A", NhatKy_ViPham!F:F, B42)</f>
        <v>0</v>
      </c>
      <c r="Q42" s="13">
        <f>SUMIFS(NhatKy_ViPham!K:K, NhatKy_ViPham!E:E, "11_Hoa_A", NhatKy_ViPham!F:F, B42)</f>
        <v>0</v>
      </c>
      <c r="R42" s="6">
        <f>100 + SUMIFS(NhatKy_ViPham!J:J, NhatKy_ViPham!E:E, "11_Hoa_A", NhatKy_ViPham!F:F, B42, NhatKy_ViPham!C:C, "T1") - SUMIFS(NhatKy_ViPham!K:K, NhatKy_ViPham!E:E, "11_Hoa_A", NhatKy_ViPham!F:F, B42, NhatKy_ViPham!C:C, "T1")</f>
        <v>100</v>
      </c>
      <c r="S42" s="6">
        <f>100 + SUMIFS(NhatKy_ViPham!J:J, NhatKy_ViPham!E:E, "11_Hoa_A", NhatKy_ViPham!F:F, B42, NhatKy_ViPham!C:C, "T2") - SUMIFS(NhatKy_ViPham!K:K, NhatKy_ViPham!E:E, "11_Hoa_A", NhatKy_ViPham!F:F, B42, NhatKy_ViPham!C:C, "T2")</f>
        <v>100</v>
      </c>
      <c r="T42" s="6">
        <f>100 + SUMIFS(NhatKy_ViPham!J:J, NhatKy_ViPham!E:E, "11_Hoa_A", NhatKy_ViPham!F:F, B42, NhatKy_ViPham!C:C, "T3") - SUMIFS(NhatKy_ViPham!K:K, NhatKy_ViPham!E:E, "11_Hoa_A", NhatKy_ViPham!F:F, B42, NhatKy_ViPham!C:C, "T3")</f>
        <v>100</v>
      </c>
      <c r="U42" s="6">
        <f>100 + SUMIFS(NhatKy_ViPham!J:J, NhatKy_ViPham!E:E, "11_Hoa_A", NhatKy_ViPham!F:F, B42, NhatKy_ViPham!C:C, "T4") - SUMIFS(NhatKy_ViPham!K:K, NhatKy_ViPham!E:E, "11_Hoa_A", NhatKy_ViPham!F:F, B42, NhatKy_ViPham!C:C, "T4")</f>
        <v>100</v>
      </c>
      <c r="V42" s="6">
        <f>100 + SUMIFS(NhatKy_ViPham!J:J, NhatKy_ViPham!E:E, "11_Hoa_A", NhatKy_ViPham!F:F, B42, NhatKy_ViPham!C:C, "T5") - SUMIFS(NhatKy_ViPham!K:K, NhatKy_ViPham!E:E, "11_Hoa_A", NhatKy_ViPham!F:F, B42, NhatKy_ViPham!C:C, "T5")</f>
        <v>100</v>
      </c>
      <c r="W42" s="6">
        <f>100 + SUMIFS(NhatKy_ViPham!J:J, NhatKy_ViPham!E:E, "11_Hoa_A", NhatKy_ViPham!F:F, B42, NhatKy_ViPham!C:C, "T6") - SUMIFS(NhatKy_ViPham!K:K, NhatKy_ViPham!E:E, "11_Hoa_A", NhatKy_ViPham!F:F, B42, NhatKy_ViPham!C:C, "T6")</f>
        <v>100</v>
      </c>
      <c r="X42" s="6">
        <f>100 + SUMIFS(NhatKy_ViPham!J:J, NhatKy_ViPham!E:E, "11_Hoa_A", NhatKy_ViPham!F:F, B42, NhatKy_ViPham!C:C, "T7") - SUMIFS(NhatKy_ViPham!K:K, NhatKy_ViPham!E:E, "11_Hoa_A", NhatKy_ViPham!F:F, B42, NhatKy_ViPham!C:C, "T7")</f>
        <v>100</v>
      </c>
      <c r="Y42" s="6">
        <f>100 + SUMIFS(NhatKy_ViPham!J:J, NhatKy_ViPham!E:E, "11_Hoa_A", NhatKy_ViPham!F:F, B42, NhatKy_ViPham!C:C, "T8") - SUMIFS(NhatKy_ViPham!K:K, NhatKy_ViPham!E:E, "11_Hoa_A", NhatKy_ViPham!F:F, B42, NhatKy_ViPham!C:C, "T8")</f>
        <v>100</v>
      </c>
      <c r="Z42" s="6">
        <f>100 + SUMIFS(NhatKy_ViPham!J:J, NhatKy_ViPham!E:E, "11_Hoa_A", NhatKy_ViPham!F:F, B42, NhatKy_ViPham!C:C, "T9") - SUMIFS(NhatKy_ViPham!K:K, NhatKy_ViPham!E:E, "11_Hoa_A", NhatKy_ViPham!F:F, B42, NhatKy_ViPham!C:C, "T9")</f>
        <v>100</v>
      </c>
      <c r="AA42" s="6">
        <f>100 + SUMIFS(NhatKy_ViPham!J:J, NhatKy_ViPham!E:E, "11_Hoa_A", NhatKy_ViPham!F:F, B42, NhatKy_ViPham!C:C, "T10") - SUMIFS(NhatKy_ViPham!K:K, NhatKy_ViPham!E:E, "11_Hoa_A", NhatKy_ViPham!F:F, B42, NhatKy_ViPham!C:C, "T10")</f>
        <v>100</v>
      </c>
      <c r="AB42" s="6">
        <f>100 + SUMIFS(NhatKy_ViPham!J:J, NhatKy_ViPham!E:E, "11_Hoa_A", NhatKy_ViPham!F:F, B42, NhatKy_ViPham!C:C, "T11") - SUMIFS(NhatKy_ViPham!K:K, NhatKy_ViPham!E:E, "11_Hoa_A", NhatKy_ViPham!F:F, B42, NhatKy_ViPham!C:C, "T11")</f>
        <v>100</v>
      </c>
      <c r="AC42" s="6">
        <f>100 + SUMIFS(NhatKy_ViPham!J:J, NhatKy_ViPham!E:E, "11_Hoa_A", NhatKy_ViPham!F:F, B42, NhatKy_ViPham!C:C, "T12") - SUMIFS(NhatKy_ViPham!K:K, NhatKy_ViPham!E:E, "11_Hoa_A", NhatKy_ViPham!F:F, B42, NhatKy_ViPham!C:C, "T12")</f>
        <v>100</v>
      </c>
      <c r="AD42" s="6">
        <f>100 + SUMIFS(NhatKy_ViPham!J:J, NhatKy_ViPham!E:E, "11_Hoa_A", NhatKy_ViPham!F:F, B42, NhatKy_ViPham!C:C, "T13") - SUMIFS(NhatKy_ViPham!K:K, NhatKy_ViPham!E:E, "11_Hoa_A", NhatKy_ViPham!F:F, B42, NhatKy_ViPham!C:C, "T13")</f>
        <v>100</v>
      </c>
      <c r="AE42" s="6">
        <f>100 + SUMIFS(NhatKy_ViPham!J:J, NhatKy_ViPham!E:E, "11_Hoa_A", NhatKy_ViPham!F:F, B42, NhatKy_ViPham!C:C, "T14") - SUMIFS(NhatKy_ViPham!K:K, NhatKy_ViPham!E:E, "11_Hoa_A", NhatKy_ViPham!F:F, B42, NhatKy_ViPham!C:C, "T14")</f>
        <v>100</v>
      </c>
      <c r="AF42" s="6">
        <f>100 + SUMIFS(NhatKy_ViPham!J:J, NhatKy_ViPham!E:E, "11_Hoa_A", NhatKy_ViPham!F:F, B42, NhatKy_ViPham!C:C, "T15") - SUMIFS(NhatKy_ViPham!K:K, NhatKy_ViPham!E:E, "11_Hoa_A", NhatKy_ViPham!F:F, B42, NhatKy_ViPham!C:C, "T15")</f>
        <v>100</v>
      </c>
      <c r="AG42" s="6">
        <f>100 + SUMIFS(NhatKy_ViPham!J:J, NhatKy_ViPham!E:E, "11_Hoa_A", NhatKy_ViPham!F:F, B42, NhatKy_ViPham!C:C, "T16") - SUMIFS(NhatKy_ViPham!K:K, NhatKy_ViPham!E:E, "11_Hoa_A", NhatKy_ViPham!F:F, B42, NhatKy_ViPham!C:C, "T16")</f>
        <v>100</v>
      </c>
      <c r="AH42" s="6">
        <f>100 + SUMIFS(NhatKy_ViPham!J:J, NhatKy_ViPham!E:E, "11_Hoa_A", NhatKy_ViPham!F:F, B42, NhatKy_ViPham!C:C, "T17") - SUMIFS(NhatKy_ViPham!K:K, NhatKy_ViPham!E:E, "11_Hoa_A", NhatKy_ViPham!F:F, B42, NhatKy_ViPham!C:C, "T17")</f>
        <v>100</v>
      </c>
      <c r="AI42" s="6">
        <f>100 + SUMIFS(NhatKy_ViPham!J:J, NhatKy_ViPham!E:E, "11_Hoa_A", NhatKy_ViPham!F:F, B42, NhatKy_ViPham!C:C, "T18") - SUMIFS(NhatKy_ViPham!K:K, NhatKy_ViPham!E:E, "11_Hoa_A", NhatKy_ViPham!F:F, B42, NhatKy_ViPham!C:C, "T18")</f>
        <v>100</v>
      </c>
      <c r="AJ42" s="6">
        <f>100 + SUMIFS(NhatKy_ViPham!J:J, NhatKy_ViPham!E:E, "11_Hoa_A", NhatKy_ViPham!F:F, B42, NhatKy_ViPham!C:C, "T19") - SUMIFS(NhatKy_ViPham!K:K, NhatKy_ViPham!E:E, "11_Hoa_A", NhatKy_ViPham!F:F, B42, NhatKy_ViPham!C:C, "T19")</f>
        <v>100</v>
      </c>
      <c r="AK42" s="6">
        <f>100 + SUMIFS(NhatKy_ViPham!J:J, NhatKy_ViPham!E:E, "11_Hoa_A", NhatKy_ViPham!F:F, B42, NhatKy_ViPham!C:C, "T20") - SUMIFS(NhatKy_ViPham!K:K, NhatKy_ViPham!E:E, "11_Hoa_A", NhatKy_ViPham!F:F, B42, NhatKy_ViPham!C:C, "T20")</f>
        <v>100</v>
      </c>
      <c r="AL42" s="6">
        <f>100 + SUMIFS(NhatKy_ViPham!J:J, NhatKy_ViPham!E:E, "11_Hoa_A", NhatKy_ViPham!F:F, B42, NhatKy_ViPham!C:C, "T21") - SUMIFS(NhatKy_ViPham!K:K, NhatKy_ViPham!E:E, "11_Hoa_A", NhatKy_ViPham!F:F, B42, NhatKy_ViPham!C:C, "T21")</f>
        <v>100</v>
      </c>
      <c r="AM42" s="6">
        <f>100 + SUMIFS(NhatKy_ViPham!J:J, NhatKy_ViPham!E:E, "11_Hoa_A", NhatKy_ViPham!F:F, B42, NhatKy_ViPham!C:C, "T22") - SUMIFS(NhatKy_ViPham!K:K, NhatKy_ViPham!E:E, "11_Hoa_A", NhatKy_ViPham!F:F, B42, NhatKy_ViPham!C:C, "T22")</f>
        <v>100</v>
      </c>
      <c r="AN42" s="6">
        <f>100 + SUMIFS(NhatKy_ViPham!J:J, NhatKy_ViPham!E:E, "11_Hoa_A", NhatKy_ViPham!F:F, B42, NhatKy_ViPham!C:C, "T23") - SUMIFS(NhatKy_ViPham!K:K, NhatKy_ViPham!E:E, "11_Hoa_A", NhatKy_ViPham!F:F, B42, NhatKy_ViPham!C:C, "T23")</f>
        <v>100</v>
      </c>
      <c r="AO42" s="6">
        <f>100 + SUMIFS(NhatKy_ViPham!J:J, NhatKy_ViPham!E:E, "11_Hoa_A", NhatKy_ViPham!F:F, B42, NhatKy_ViPham!C:C, "T24") - SUMIFS(NhatKy_ViPham!K:K, NhatKy_ViPham!E:E, "11_Hoa_A", NhatKy_ViPham!F:F, B42, NhatKy_ViPham!C:C, "T24")</f>
        <v>100</v>
      </c>
      <c r="AP42" s="6">
        <f>100 + SUMIFS(NhatKy_ViPham!J:J, NhatKy_ViPham!E:E, "11_Hoa_A", NhatKy_ViPham!F:F, B42, NhatKy_ViPham!C:C, "T25") - SUMIFS(NhatKy_ViPham!K:K, NhatKy_ViPham!E:E, "11_Hoa_A", NhatKy_ViPham!F:F, B42, NhatKy_ViPham!C:C, "T25")</f>
        <v>100</v>
      </c>
      <c r="AQ42" s="6">
        <f>100 + SUMIFS(NhatKy_ViPham!J:J, NhatKy_ViPham!E:E, "11_Hoa_A", NhatKy_ViPham!F:F, B42, NhatKy_ViPham!C:C, "T26") - SUMIFS(NhatKy_ViPham!K:K, NhatKy_ViPham!E:E, "11_Hoa_A", NhatKy_ViPham!F:F, B42, NhatKy_ViPham!C:C, "T26")</f>
        <v>100</v>
      </c>
      <c r="AR42" s="6">
        <f>100 + SUMIFS(NhatKy_ViPham!J:J, NhatKy_ViPham!E:E, "11_Hoa_A", NhatKy_ViPham!F:F, B42, NhatKy_ViPham!C:C, "T27") - SUMIFS(NhatKy_ViPham!K:K, NhatKy_ViPham!E:E, "11_Hoa_A", NhatKy_ViPham!F:F, B42, NhatKy_ViPham!C:C, "T27")</f>
        <v>100</v>
      </c>
      <c r="AS42" s="6">
        <f>100 + SUMIFS(NhatKy_ViPham!J:J, NhatKy_ViPham!E:E, "11_Hoa_A", NhatKy_ViPham!F:F, B42, NhatKy_ViPham!C:C, "T28") - SUMIFS(NhatKy_ViPham!K:K, NhatKy_ViPham!E:E, "11_Hoa_A", NhatKy_ViPham!F:F, B42, NhatKy_ViPham!C:C, "T28")</f>
        <v>100</v>
      </c>
      <c r="AT42" s="6">
        <f>100 + SUMIFS(NhatKy_ViPham!J:J, NhatKy_ViPham!E:E, "11_Hoa_A", NhatKy_ViPham!F:F, B42, NhatKy_ViPham!C:C, "T29") - SUMIFS(NhatKy_ViPham!K:K, NhatKy_ViPham!E:E, "11_Hoa_A", NhatKy_ViPham!F:F, B42, NhatKy_ViPham!C:C, "T29")</f>
        <v>100</v>
      </c>
      <c r="AU42" s="6">
        <f>100 + SUMIFS(NhatKy_ViPham!J:J, NhatKy_ViPham!E:E, "11_Hoa_A", NhatKy_ViPham!F:F, B42, NhatKy_ViPham!C:C, "T30") - SUMIFS(NhatKy_ViPham!K:K, NhatKy_ViPham!E:E, "11_Hoa_A", NhatKy_ViPham!F:F, B42, NhatKy_ViPham!C:C, "T30")</f>
        <v>100</v>
      </c>
      <c r="AV42" s="6">
        <f>100 + SUMIFS(NhatKy_ViPham!J:J, NhatKy_ViPham!E:E, "11_Hoa_A", NhatKy_ViPham!F:F, B42, NhatKy_ViPham!C:C, "T31") - SUMIFS(NhatKy_ViPham!K:K, NhatKy_ViPham!E:E, "11_Hoa_A", NhatKy_ViPham!F:F, B42, NhatKy_ViPham!C:C, "T31")</f>
        <v>100</v>
      </c>
      <c r="AW42" s="6">
        <f>100 + SUMIFS(NhatKy_ViPham!J:J, NhatKy_ViPham!E:E, "11_Hoa_A", NhatKy_ViPham!F:F, B42, NhatKy_ViPham!C:C, "T32") - SUMIFS(NhatKy_ViPham!K:K, NhatKy_ViPham!E:E, "11_Hoa_A", NhatKy_ViPham!F:F, B42, NhatKy_ViPham!C:C, "T32")</f>
        <v>100</v>
      </c>
      <c r="AX42" s="6">
        <f>100 + SUMIFS(NhatKy_ViPham!J:J, NhatKy_ViPham!E:E, "11_Hoa_A", NhatKy_ViPham!F:F, B42, NhatKy_ViPham!C:C, "T33") - SUMIFS(NhatKy_ViPham!K:K, NhatKy_ViPham!E:E, "11_Hoa_A", NhatKy_ViPham!F:F, B42, NhatKy_ViPham!C:C, "T33")</f>
        <v>100</v>
      </c>
      <c r="AY42" s="6">
        <f>100 + SUMIFS(NhatKy_ViPham!J:J, NhatKy_ViPham!E:E, "11_Hoa_A", NhatKy_ViPham!F:F, B42, NhatKy_ViPham!C:C, "T34") - SUMIFS(NhatKy_ViPham!K:K, NhatKy_ViPham!E:E, "11_Hoa_A", NhatKy_ViPham!F:F, B42, NhatKy_ViPham!C:C, "T34")</f>
        <v>100</v>
      </c>
      <c r="AZ42" s="6">
        <f>100 + SUMIFS(NhatKy_ViPham!J:J, NhatKy_ViPham!E:E, "11_Hoa_A", NhatKy_ViPham!F:F, B42, NhatKy_ViPham!C:C, "T35") - SUMIFS(NhatKy_ViPham!K:K, NhatKy_ViPham!E:E, "11_Hoa_A", NhatKy_ViPham!F:F, B42, NhatKy_ViPham!C:C, "T35")</f>
        <v>100</v>
      </c>
      <c r="BA42" s="12">
        <f t="shared" si="0"/>
        <v>100</v>
      </c>
      <c r="BB42" s="11" t="s">
        <v>430</v>
      </c>
      <c r="BC42" s="16" t="str">
        <f t="shared" si="1"/>
        <v>Tốt</v>
      </c>
      <c r="BD42" s="15" t="str">
        <f t="shared" si="2"/>
        <v>🟢 BÌNH THƯỜNG</v>
      </c>
    </row>
    <row r="43" spans="1:56" x14ac:dyDescent="0.25">
      <c r="A43" s="4">
        <v>35</v>
      </c>
      <c r="B43" s="10" t="s">
        <v>1688</v>
      </c>
      <c r="C43" s="4" t="s">
        <v>1689</v>
      </c>
      <c r="D43" s="4" t="s">
        <v>429</v>
      </c>
      <c r="E43" s="11" t="s">
        <v>430</v>
      </c>
      <c r="F43" s="7">
        <f>SUMIFS(NhatKy_ViPham!K:K, NhatKy_ViPham!E:E, "11_Hoa_A", NhatKy_ViPham!F:F, B43, NhatKy_ViPham!H:H, "L01")</f>
        <v>0</v>
      </c>
      <c r="G43" s="7">
        <f>SUMIFS(NhatKy_ViPham!K:K, NhatKy_ViPham!E:E, "11_Hoa_A", NhatKy_ViPham!F:F, B43, NhatKy_ViPham!H:H, "L02")</f>
        <v>0</v>
      </c>
      <c r="H43" s="7">
        <f>SUMIFS(NhatKy_ViPham!K:K, NhatKy_ViPham!E:E, "11_Hoa_A", NhatKy_ViPham!F:F, B43, NhatKy_ViPham!H:H, "L03")</f>
        <v>0</v>
      </c>
      <c r="I43" s="7">
        <f>SUMIFS(NhatKy_ViPham!K:K, NhatKy_ViPham!E:E, "11_Hoa_A", NhatKy_ViPham!F:F, B43, NhatKy_ViPham!H:H, "L04")</f>
        <v>0</v>
      </c>
      <c r="J43" s="7">
        <f>SUMIFS(NhatKy_ViPham!K:K, NhatKy_ViPham!E:E, "11_Hoa_A", NhatKy_ViPham!F:F, B43, NhatKy_ViPham!H:H, "L05")</f>
        <v>0</v>
      </c>
      <c r="K43" s="7">
        <f>SUMIFS(NhatKy_ViPham!K:K, NhatKy_ViPham!E:E, "11_Hoa_A", NhatKy_ViPham!F:F, B43, NhatKy_ViPham!H:H, "L06")</f>
        <v>0</v>
      </c>
      <c r="L43" s="7">
        <f>SUMIFS(NhatKy_ViPham!K:K, NhatKy_ViPham!E:E, "11_Hoa_A", NhatKy_ViPham!F:F, B43, NhatKy_ViPham!H:H, "L07")</f>
        <v>0</v>
      </c>
      <c r="M43" s="7">
        <f>SUMIFS(NhatKy_ViPham!K:K, NhatKy_ViPham!E:E, "11_Hoa_A", NhatKy_ViPham!F:F, B43, NhatKy_ViPham!H:H, "L08")</f>
        <v>0</v>
      </c>
      <c r="N43" s="7">
        <f>SUMIFS(NhatKy_ViPham!K:K, NhatKy_ViPham!E:E, "11_Hoa_A", NhatKy_ViPham!F:F, B43, NhatKy_ViPham!H:H, "L09")</f>
        <v>0</v>
      </c>
      <c r="O43" s="7">
        <f>SUMIFS(NhatKy_ViPham!K:K, NhatKy_ViPham!E:E, "11_Hoa_A", NhatKy_ViPham!F:F, B43, NhatKy_ViPham!H:H, "L10")</f>
        <v>0</v>
      </c>
      <c r="P43" s="12">
        <f>SUMIFS(NhatKy_ViPham!J:J, NhatKy_ViPham!E:E, "11_Hoa_A", NhatKy_ViPham!F:F, B43)</f>
        <v>0</v>
      </c>
      <c r="Q43" s="13">
        <f>SUMIFS(NhatKy_ViPham!K:K, NhatKy_ViPham!E:E, "11_Hoa_A", NhatKy_ViPham!F:F, B43)</f>
        <v>0</v>
      </c>
      <c r="R43" s="7">
        <f>100 + SUMIFS(NhatKy_ViPham!J:J, NhatKy_ViPham!E:E, "11_Hoa_A", NhatKy_ViPham!F:F, B43, NhatKy_ViPham!C:C, "T1") - SUMIFS(NhatKy_ViPham!K:K, NhatKy_ViPham!E:E, "11_Hoa_A", NhatKy_ViPham!F:F, B43, NhatKy_ViPham!C:C, "T1")</f>
        <v>100</v>
      </c>
      <c r="S43" s="7">
        <f>100 + SUMIFS(NhatKy_ViPham!J:J, NhatKy_ViPham!E:E, "11_Hoa_A", NhatKy_ViPham!F:F, B43, NhatKy_ViPham!C:C, "T2") - SUMIFS(NhatKy_ViPham!K:K, NhatKy_ViPham!E:E, "11_Hoa_A", NhatKy_ViPham!F:F, B43, NhatKy_ViPham!C:C, "T2")</f>
        <v>100</v>
      </c>
      <c r="T43" s="7">
        <f>100 + SUMIFS(NhatKy_ViPham!J:J, NhatKy_ViPham!E:E, "11_Hoa_A", NhatKy_ViPham!F:F, B43, NhatKy_ViPham!C:C, "T3") - SUMIFS(NhatKy_ViPham!K:K, NhatKy_ViPham!E:E, "11_Hoa_A", NhatKy_ViPham!F:F, B43, NhatKy_ViPham!C:C, "T3")</f>
        <v>100</v>
      </c>
      <c r="U43" s="7">
        <f>100 + SUMIFS(NhatKy_ViPham!J:J, NhatKy_ViPham!E:E, "11_Hoa_A", NhatKy_ViPham!F:F, B43, NhatKy_ViPham!C:C, "T4") - SUMIFS(NhatKy_ViPham!K:K, NhatKy_ViPham!E:E, "11_Hoa_A", NhatKy_ViPham!F:F, B43, NhatKy_ViPham!C:C, "T4")</f>
        <v>100</v>
      </c>
      <c r="V43" s="7">
        <f>100 + SUMIFS(NhatKy_ViPham!J:J, NhatKy_ViPham!E:E, "11_Hoa_A", NhatKy_ViPham!F:F, B43, NhatKy_ViPham!C:C, "T5") - SUMIFS(NhatKy_ViPham!K:K, NhatKy_ViPham!E:E, "11_Hoa_A", NhatKy_ViPham!F:F, B43, NhatKy_ViPham!C:C, "T5")</f>
        <v>100</v>
      </c>
      <c r="W43" s="7">
        <f>100 + SUMIFS(NhatKy_ViPham!J:J, NhatKy_ViPham!E:E, "11_Hoa_A", NhatKy_ViPham!F:F, B43, NhatKy_ViPham!C:C, "T6") - SUMIFS(NhatKy_ViPham!K:K, NhatKy_ViPham!E:E, "11_Hoa_A", NhatKy_ViPham!F:F, B43, NhatKy_ViPham!C:C, "T6")</f>
        <v>100</v>
      </c>
      <c r="X43" s="7">
        <f>100 + SUMIFS(NhatKy_ViPham!J:J, NhatKy_ViPham!E:E, "11_Hoa_A", NhatKy_ViPham!F:F, B43, NhatKy_ViPham!C:C, "T7") - SUMIFS(NhatKy_ViPham!K:K, NhatKy_ViPham!E:E, "11_Hoa_A", NhatKy_ViPham!F:F, B43, NhatKy_ViPham!C:C, "T7")</f>
        <v>100</v>
      </c>
      <c r="Y43" s="7">
        <f>100 + SUMIFS(NhatKy_ViPham!J:J, NhatKy_ViPham!E:E, "11_Hoa_A", NhatKy_ViPham!F:F, B43, NhatKy_ViPham!C:C, "T8") - SUMIFS(NhatKy_ViPham!K:K, NhatKy_ViPham!E:E, "11_Hoa_A", NhatKy_ViPham!F:F, B43, NhatKy_ViPham!C:C, "T8")</f>
        <v>100</v>
      </c>
      <c r="Z43" s="7">
        <f>100 + SUMIFS(NhatKy_ViPham!J:J, NhatKy_ViPham!E:E, "11_Hoa_A", NhatKy_ViPham!F:F, B43, NhatKy_ViPham!C:C, "T9") - SUMIFS(NhatKy_ViPham!K:K, NhatKy_ViPham!E:E, "11_Hoa_A", NhatKy_ViPham!F:F, B43, NhatKy_ViPham!C:C, "T9")</f>
        <v>100</v>
      </c>
      <c r="AA43" s="7">
        <f>100 + SUMIFS(NhatKy_ViPham!J:J, NhatKy_ViPham!E:E, "11_Hoa_A", NhatKy_ViPham!F:F, B43, NhatKy_ViPham!C:C, "T10") - SUMIFS(NhatKy_ViPham!K:K, NhatKy_ViPham!E:E, "11_Hoa_A", NhatKy_ViPham!F:F, B43, NhatKy_ViPham!C:C, "T10")</f>
        <v>100</v>
      </c>
      <c r="AB43" s="7">
        <f>100 + SUMIFS(NhatKy_ViPham!J:J, NhatKy_ViPham!E:E, "11_Hoa_A", NhatKy_ViPham!F:F, B43, NhatKy_ViPham!C:C, "T11") - SUMIFS(NhatKy_ViPham!K:K, NhatKy_ViPham!E:E, "11_Hoa_A", NhatKy_ViPham!F:F, B43, NhatKy_ViPham!C:C, "T11")</f>
        <v>100</v>
      </c>
      <c r="AC43" s="7">
        <f>100 + SUMIFS(NhatKy_ViPham!J:J, NhatKy_ViPham!E:E, "11_Hoa_A", NhatKy_ViPham!F:F, B43, NhatKy_ViPham!C:C, "T12") - SUMIFS(NhatKy_ViPham!K:K, NhatKy_ViPham!E:E, "11_Hoa_A", NhatKy_ViPham!F:F, B43, NhatKy_ViPham!C:C, "T12")</f>
        <v>100</v>
      </c>
      <c r="AD43" s="7">
        <f>100 + SUMIFS(NhatKy_ViPham!J:J, NhatKy_ViPham!E:E, "11_Hoa_A", NhatKy_ViPham!F:F, B43, NhatKy_ViPham!C:C, "T13") - SUMIFS(NhatKy_ViPham!K:K, NhatKy_ViPham!E:E, "11_Hoa_A", NhatKy_ViPham!F:F, B43, NhatKy_ViPham!C:C, "T13")</f>
        <v>100</v>
      </c>
      <c r="AE43" s="7">
        <f>100 + SUMIFS(NhatKy_ViPham!J:J, NhatKy_ViPham!E:E, "11_Hoa_A", NhatKy_ViPham!F:F, B43, NhatKy_ViPham!C:C, "T14") - SUMIFS(NhatKy_ViPham!K:K, NhatKy_ViPham!E:E, "11_Hoa_A", NhatKy_ViPham!F:F, B43, NhatKy_ViPham!C:C, "T14")</f>
        <v>100</v>
      </c>
      <c r="AF43" s="7">
        <f>100 + SUMIFS(NhatKy_ViPham!J:J, NhatKy_ViPham!E:E, "11_Hoa_A", NhatKy_ViPham!F:F, B43, NhatKy_ViPham!C:C, "T15") - SUMIFS(NhatKy_ViPham!K:K, NhatKy_ViPham!E:E, "11_Hoa_A", NhatKy_ViPham!F:F, B43, NhatKy_ViPham!C:C, "T15")</f>
        <v>100</v>
      </c>
      <c r="AG43" s="7">
        <f>100 + SUMIFS(NhatKy_ViPham!J:J, NhatKy_ViPham!E:E, "11_Hoa_A", NhatKy_ViPham!F:F, B43, NhatKy_ViPham!C:C, "T16") - SUMIFS(NhatKy_ViPham!K:K, NhatKy_ViPham!E:E, "11_Hoa_A", NhatKy_ViPham!F:F, B43, NhatKy_ViPham!C:C, "T16")</f>
        <v>100</v>
      </c>
      <c r="AH43" s="7">
        <f>100 + SUMIFS(NhatKy_ViPham!J:J, NhatKy_ViPham!E:E, "11_Hoa_A", NhatKy_ViPham!F:F, B43, NhatKy_ViPham!C:C, "T17") - SUMIFS(NhatKy_ViPham!K:K, NhatKy_ViPham!E:E, "11_Hoa_A", NhatKy_ViPham!F:F, B43, NhatKy_ViPham!C:C, "T17")</f>
        <v>100</v>
      </c>
      <c r="AI43" s="7">
        <f>100 + SUMIFS(NhatKy_ViPham!J:J, NhatKy_ViPham!E:E, "11_Hoa_A", NhatKy_ViPham!F:F, B43, NhatKy_ViPham!C:C, "T18") - SUMIFS(NhatKy_ViPham!K:K, NhatKy_ViPham!E:E, "11_Hoa_A", NhatKy_ViPham!F:F, B43, NhatKy_ViPham!C:C, "T18")</f>
        <v>100</v>
      </c>
      <c r="AJ43" s="7">
        <f>100 + SUMIFS(NhatKy_ViPham!J:J, NhatKy_ViPham!E:E, "11_Hoa_A", NhatKy_ViPham!F:F, B43, NhatKy_ViPham!C:C, "T19") - SUMIFS(NhatKy_ViPham!K:K, NhatKy_ViPham!E:E, "11_Hoa_A", NhatKy_ViPham!F:F, B43, NhatKy_ViPham!C:C, "T19")</f>
        <v>100</v>
      </c>
      <c r="AK43" s="7">
        <f>100 + SUMIFS(NhatKy_ViPham!J:J, NhatKy_ViPham!E:E, "11_Hoa_A", NhatKy_ViPham!F:F, B43, NhatKy_ViPham!C:C, "T20") - SUMIFS(NhatKy_ViPham!K:K, NhatKy_ViPham!E:E, "11_Hoa_A", NhatKy_ViPham!F:F, B43, NhatKy_ViPham!C:C, "T20")</f>
        <v>100</v>
      </c>
      <c r="AL43" s="7">
        <f>100 + SUMIFS(NhatKy_ViPham!J:J, NhatKy_ViPham!E:E, "11_Hoa_A", NhatKy_ViPham!F:F, B43, NhatKy_ViPham!C:C, "T21") - SUMIFS(NhatKy_ViPham!K:K, NhatKy_ViPham!E:E, "11_Hoa_A", NhatKy_ViPham!F:F, B43, NhatKy_ViPham!C:C, "T21")</f>
        <v>100</v>
      </c>
      <c r="AM43" s="7">
        <f>100 + SUMIFS(NhatKy_ViPham!J:J, NhatKy_ViPham!E:E, "11_Hoa_A", NhatKy_ViPham!F:F, B43, NhatKy_ViPham!C:C, "T22") - SUMIFS(NhatKy_ViPham!K:K, NhatKy_ViPham!E:E, "11_Hoa_A", NhatKy_ViPham!F:F, B43, NhatKy_ViPham!C:C, "T22")</f>
        <v>100</v>
      </c>
      <c r="AN43" s="7">
        <f>100 + SUMIFS(NhatKy_ViPham!J:J, NhatKy_ViPham!E:E, "11_Hoa_A", NhatKy_ViPham!F:F, B43, NhatKy_ViPham!C:C, "T23") - SUMIFS(NhatKy_ViPham!K:K, NhatKy_ViPham!E:E, "11_Hoa_A", NhatKy_ViPham!F:F, B43, NhatKy_ViPham!C:C, "T23")</f>
        <v>100</v>
      </c>
      <c r="AO43" s="7">
        <f>100 + SUMIFS(NhatKy_ViPham!J:J, NhatKy_ViPham!E:E, "11_Hoa_A", NhatKy_ViPham!F:F, B43, NhatKy_ViPham!C:C, "T24") - SUMIFS(NhatKy_ViPham!K:K, NhatKy_ViPham!E:E, "11_Hoa_A", NhatKy_ViPham!F:F, B43, NhatKy_ViPham!C:C, "T24")</f>
        <v>100</v>
      </c>
      <c r="AP43" s="7">
        <f>100 + SUMIFS(NhatKy_ViPham!J:J, NhatKy_ViPham!E:E, "11_Hoa_A", NhatKy_ViPham!F:F, B43, NhatKy_ViPham!C:C, "T25") - SUMIFS(NhatKy_ViPham!K:K, NhatKy_ViPham!E:E, "11_Hoa_A", NhatKy_ViPham!F:F, B43, NhatKy_ViPham!C:C, "T25")</f>
        <v>100</v>
      </c>
      <c r="AQ43" s="7">
        <f>100 + SUMIFS(NhatKy_ViPham!J:J, NhatKy_ViPham!E:E, "11_Hoa_A", NhatKy_ViPham!F:F, B43, NhatKy_ViPham!C:C, "T26") - SUMIFS(NhatKy_ViPham!K:K, NhatKy_ViPham!E:E, "11_Hoa_A", NhatKy_ViPham!F:F, B43, NhatKy_ViPham!C:C, "T26")</f>
        <v>100</v>
      </c>
      <c r="AR43" s="7">
        <f>100 + SUMIFS(NhatKy_ViPham!J:J, NhatKy_ViPham!E:E, "11_Hoa_A", NhatKy_ViPham!F:F, B43, NhatKy_ViPham!C:C, "T27") - SUMIFS(NhatKy_ViPham!K:K, NhatKy_ViPham!E:E, "11_Hoa_A", NhatKy_ViPham!F:F, B43, NhatKy_ViPham!C:C, "T27")</f>
        <v>100</v>
      </c>
      <c r="AS43" s="7">
        <f>100 + SUMIFS(NhatKy_ViPham!J:J, NhatKy_ViPham!E:E, "11_Hoa_A", NhatKy_ViPham!F:F, B43, NhatKy_ViPham!C:C, "T28") - SUMIFS(NhatKy_ViPham!K:K, NhatKy_ViPham!E:E, "11_Hoa_A", NhatKy_ViPham!F:F, B43, NhatKy_ViPham!C:C, "T28")</f>
        <v>100</v>
      </c>
      <c r="AT43" s="7">
        <f>100 + SUMIFS(NhatKy_ViPham!J:J, NhatKy_ViPham!E:E, "11_Hoa_A", NhatKy_ViPham!F:F, B43, NhatKy_ViPham!C:C, "T29") - SUMIFS(NhatKy_ViPham!K:K, NhatKy_ViPham!E:E, "11_Hoa_A", NhatKy_ViPham!F:F, B43, NhatKy_ViPham!C:C, "T29")</f>
        <v>100</v>
      </c>
      <c r="AU43" s="7">
        <f>100 + SUMIFS(NhatKy_ViPham!J:J, NhatKy_ViPham!E:E, "11_Hoa_A", NhatKy_ViPham!F:F, B43, NhatKy_ViPham!C:C, "T30") - SUMIFS(NhatKy_ViPham!K:K, NhatKy_ViPham!E:E, "11_Hoa_A", NhatKy_ViPham!F:F, B43, NhatKy_ViPham!C:C, "T30")</f>
        <v>100</v>
      </c>
      <c r="AV43" s="7">
        <f>100 + SUMIFS(NhatKy_ViPham!J:J, NhatKy_ViPham!E:E, "11_Hoa_A", NhatKy_ViPham!F:F, B43, NhatKy_ViPham!C:C, "T31") - SUMIFS(NhatKy_ViPham!K:K, NhatKy_ViPham!E:E, "11_Hoa_A", NhatKy_ViPham!F:F, B43, NhatKy_ViPham!C:C, "T31")</f>
        <v>100</v>
      </c>
      <c r="AW43" s="7">
        <f>100 + SUMIFS(NhatKy_ViPham!J:J, NhatKy_ViPham!E:E, "11_Hoa_A", NhatKy_ViPham!F:F, B43, NhatKy_ViPham!C:C, "T32") - SUMIFS(NhatKy_ViPham!K:K, NhatKy_ViPham!E:E, "11_Hoa_A", NhatKy_ViPham!F:F, B43, NhatKy_ViPham!C:C, "T32")</f>
        <v>100</v>
      </c>
      <c r="AX43" s="7">
        <f>100 + SUMIFS(NhatKy_ViPham!J:J, NhatKy_ViPham!E:E, "11_Hoa_A", NhatKy_ViPham!F:F, B43, NhatKy_ViPham!C:C, "T33") - SUMIFS(NhatKy_ViPham!K:K, NhatKy_ViPham!E:E, "11_Hoa_A", NhatKy_ViPham!F:F, B43, NhatKy_ViPham!C:C, "T33")</f>
        <v>100</v>
      </c>
      <c r="AY43" s="7">
        <f>100 + SUMIFS(NhatKy_ViPham!J:J, NhatKy_ViPham!E:E, "11_Hoa_A", NhatKy_ViPham!F:F, B43, NhatKy_ViPham!C:C, "T34") - SUMIFS(NhatKy_ViPham!K:K, NhatKy_ViPham!E:E, "11_Hoa_A", NhatKy_ViPham!F:F, B43, NhatKy_ViPham!C:C, "T34")</f>
        <v>100</v>
      </c>
      <c r="AZ43" s="7">
        <f>100 + SUMIFS(NhatKy_ViPham!J:J, NhatKy_ViPham!E:E, "11_Hoa_A", NhatKy_ViPham!F:F, B43, NhatKy_ViPham!C:C, "T35") - SUMIFS(NhatKy_ViPham!K:K, NhatKy_ViPham!E:E, "11_Hoa_A", NhatKy_ViPham!F:F, B43, NhatKy_ViPham!C:C, "T35")</f>
        <v>100</v>
      </c>
      <c r="BA43" s="12">
        <f t="shared" si="0"/>
        <v>100</v>
      </c>
      <c r="BB43" s="11" t="s">
        <v>430</v>
      </c>
      <c r="BC43" s="14" t="str">
        <f t="shared" si="1"/>
        <v>Tốt</v>
      </c>
      <c r="BD43" s="10" t="str">
        <f t="shared" si="2"/>
        <v>🟢 BÌNH THƯỜNG</v>
      </c>
    </row>
  </sheetData>
  <mergeCells count="42">
    <mergeCell ref="A4:B4"/>
    <mergeCell ref="G4:H4"/>
    <mergeCell ref="BB7:BB8"/>
    <mergeCell ref="I4:J4"/>
    <mergeCell ref="BD7:BD8"/>
    <mergeCell ref="B7:B8"/>
    <mergeCell ref="F7:F8"/>
    <mergeCell ref="L7:L8"/>
    <mergeCell ref="K4:L4"/>
    <mergeCell ref="N7:N8"/>
    <mergeCell ref="BC7:BC8"/>
    <mergeCell ref="C4:D4"/>
    <mergeCell ref="AX7:AZ7"/>
    <mergeCell ref="E4:F4"/>
    <mergeCell ref="D7:D8"/>
    <mergeCell ref="AT7:AW7"/>
    <mergeCell ref="AH7:AK7"/>
    <mergeCell ref="BA7:BA8"/>
    <mergeCell ref="M7:M8"/>
    <mergeCell ref="AP7:AS7"/>
    <mergeCell ref="AL7:AO7"/>
    <mergeCell ref="O7:O8"/>
    <mergeCell ref="Q7:Q8"/>
    <mergeCell ref="R7:U7"/>
    <mergeCell ref="Z7:AC7"/>
    <mergeCell ref="V7:Y7"/>
    <mergeCell ref="P7:P8"/>
    <mergeCell ref="A7:A8"/>
    <mergeCell ref="G7:G8"/>
    <mergeCell ref="I7:I8"/>
    <mergeCell ref="A5:B5"/>
    <mergeCell ref="AD7:AG7"/>
    <mergeCell ref="I5:J5"/>
    <mergeCell ref="E7:E8"/>
    <mergeCell ref="K7:K8"/>
    <mergeCell ref="E5:F5"/>
    <mergeCell ref="K5:L5"/>
    <mergeCell ref="H7:H8"/>
    <mergeCell ref="J7:J8"/>
    <mergeCell ref="G5:H5"/>
    <mergeCell ref="C7:C8"/>
    <mergeCell ref="C5:D5"/>
  </mergeCells>
  <dataValidations count="1">
    <dataValidation type="list" allowBlank="1" sqref="E9:E43 BB9:BB43" xr:uid="{00000000-0002-0000-1B00-000000000000}">
      <formula1>"Không,Có"</formula1>
    </dataValidation>
  </dataValidations>
  <hyperlinks>
    <hyperlink ref="AX1" location="'TOC_HuongDan'!A1" display="🏠 về Mục Lục" xr:uid="{00000000-0004-0000-1B00-000000000000}"/>
    <hyperlink ref="AX2" location="'NhatKy_ViPham'!A4" display="📋 Nhật Ký Vi Phạm Lớp 11_Hoa_A" xr:uid="{00000000-0004-0000-1B00-000001000000}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BD43"/>
  <sheetViews>
    <sheetView showGridLines="0" workbookViewId="0"/>
  </sheetViews>
  <sheetFormatPr defaultRowHeight="15" x14ac:dyDescent="0.25"/>
  <cols>
    <col min="1" max="1" width="6" customWidth="1"/>
    <col min="2" max="2" width="25" customWidth="1"/>
    <col min="3" max="3" width="12" customWidth="1"/>
    <col min="4" max="5" width="10" customWidth="1"/>
    <col min="6" max="17" width="16" customWidth="1"/>
    <col min="18" max="52" width="7" customWidth="1"/>
    <col min="53" max="55" width="14" customWidth="1"/>
    <col min="56" max="56" width="22" customWidth="1"/>
  </cols>
  <sheetData>
    <row r="1" spans="1:56" ht="21" x14ac:dyDescent="0.35">
      <c r="A1" s="1" t="s">
        <v>1690</v>
      </c>
      <c r="AX1" s="8" t="s">
        <v>358</v>
      </c>
    </row>
    <row r="2" spans="1:56" x14ac:dyDescent="0.25">
      <c r="A2" s="2" t="s">
        <v>1691</v>
      </c>
      <c r="AX2" s="8" t="s">
        <v>1692</v>
      </c>
    </row>
    <row r="4" spans="1:56" x14ac:dyDescent="0.25">
      <c r="A4" s="55" t="s">
        <v>361</v>
      </c>
      <c r="B4" s="50"/>
      <c r="C4" s="55" t="s">
        <v>362</v>
      </c>
      <c r="D4" s="50"/>
      <c r="E4" s="55" t="s">
        <v>363</v>
      </c>
      <c r="F4" s="50"/>
      <c r="G4" s="55" t="s">
        <v>364</v>
      </c>
      <c r="H4" s="50"/>
      <c r="I4" s="55" t="s">
        <v>365</v>
      </c>
      <c r="J4" s="50"/>
      <c r="K4" s="55" t="s">
        <v>366</v>
      </c>
      <c r="L4" s="50"/>
    </row>
    <row r="5" spans="1:56" x14ac:dyDescent="0.25">
      <c r="A5" s="49">
        <f>COUNTA(A9:A43)</f>
        <v>35</v>
      </c>
      <c r="B5" s="50"/>
      <c r="C5" s="53">
        <f>COUNTIF(BC9:BC43, "Tốt")</f>
        <v>35</v>
      </c>
      <c r="D5" s="50"/>
      <c r="E5" s="49">
        <f>COUNTIF(BC9:BC43, "Khá")</f>
        <v>0</v>
      </c>
      <c r="F5" s="50"/>
      <c r="G5" s="49">
        <f>COUNTIF(BC9:BC43, "Đạt")</f>
        <v>0</v>
      </c>
      <c r="H5" s="50"/>
      <c r="I5" s="52">
        <f>COUNTIF(BC9:BC43, "Chưa đạt")</f>
        <v>0</v>
      </c>
      <c r="J5" s="50"/>
      <c r="K5" s="53">
        <f>ROUND(AVERAGE(BA9:BA43), 1)</f>
        <v>100</v>
      </c>
      <c r="L5" s="50"/>
    </row>
    <row r="7" spans="1:56" x14ac:dyDescent="0.25">
      <c r="A7" s="46" t="s">
        <v>3</v>
      </c>
      <c r="B7" s="46" t="s">
        <v>303</v>
      </c>
      <c r="C7" s="46" t="s">
        <v>367</v>
      </c>
      <c r="D7" s="46" t="s">
        <v>368</v>
      </c>
      <c r="E7" s="46" t="s">
        <v>369</v>
      </c>
      <c r="F7" s="48" t="s">
        <v>370</v>
      </c>
      <c r="G7" s="48" t="s">
        <v>371</v>
      </c>
      <c r="H7" s="48" t="s">
        <v>372</v>
      </c>
      <c r="I7" s="48" t="s">
        <v>373</v>
      </c>
      <c r="J7" s="48" t="s">
        <v>374</v>
      </c>
      <c r="K7" s="48" t="s">
        <v>375</v>
      </c>
      <c r="L7" s="48" t="s">
        <v>376</v>
      </c>
      <c r="M7" s="48" t="s">
        <v>377</v>
      </c>
      <c r="N7" s="48" t="s">
        <v>378</v>
      </c>
      <c r="O7" s="48" t="s">
        <v>379</v>
      </c>
      <c r="P7" s="54" t="s">
        <v>380</v>
      </c>
      <c r="Q7" s="48" t="s">
        <v>381</v>
      </c>
      <c r="R7" s="46" t="s">
        <v>382</v>
      </c>
      <c r="S7" s="51"/>
      <c r="T7" s="51"/>
      <c r="U7" s="51"/>
      <c r="V7" s="46" t="s">
        <v>383</v>
      </c>
      <c r="W7" s="51"/>
      <c r="X7" s="51"/>
      <c r="Y7" s="51"/>
      <c r="Z7" s="46" t="s">
        <v>384</v>
      </c>
      <c r="AA7" s="51"/>
      <c r="AB7" s="51"/>
      <c r="AC7" s="51"/>
      <c r="AD7" s="46" t="s">
        <v>385</v>
      </c>
      <c r="AE7" s="51"/>
      <c r="AF7" s="51"/>
      <c r="AG7" s="51"/>
      <c r="AH7" s="46" t="s">
        <v>386</v>
      </c>
      <c r="AI7" s="51"/>
      <c r="AJ7" s="51"/>
      <c r="AK7" s="51"/>
      <c r="AL7" s="46" t="s">
        <v>387</v>
      </c>
      <c r="AM7" s="51"/>
      <c r="AN7" s="51"/>
      <c r="AO7" s="51"/>
      <c r="AP7" s="46" t="s">
        <v>388</v>
      </c>
      <c r="AQ7" s="51"/>
      <c r="AR7" s="51"/>
      <c r="AS7" s="51"/>
      <c r="AT7" s="46" t="s">
        <v>389</v>
      </c>
      <c r="AU7" s="51"/>
      <c r="AV7" s="51"/>
      <c r="AW7" s="51"/>
      <c r="AX7" s="46" t="s">
        <v>390</v>
      </c>
      <c r="AY7" s="51"/>
      <c r="AZ7" s="51"/>
      <c r="BA7" s="46" t="s">
        <v>391</v>
      </c>
      <c r="BB7" s="46" t="s">
        <v>392</v>
      </c>
      <c r="BC7" s="46" t="s">
        <v>393</v>
      </c>
      <c r="BD7" s="46" t="s">
        <v>394</v>
      </c>
    </row>
    <row r="8" spans="1:56" x14ac:dyDescent="0.25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9" t="s">
        <v>311</v>
      </c>
      <c r="S8" s="9" t="s">
        <v>348</v>
      </c>
      <c r="T8" s="9" t="s">
        <v>395</v>
      </c>
      <c r="U8" s="9" t="s">
        <v>396</v>
      </c>
      <c r="V8" s="9" t="s">
        <v>397</v>
      </c>
      <c r="W8" s="9" t="s">
        <v>398</v>
      </c>
      <c r="X8" s="9" t="s">
        <v>399</v>
      </c>
      <c r="Y8" s="9" t="s">
        <v>400</v>
      </c>
      <c r="Z8" s="9" t="s">
        <v>401</v>
      </c>
      <c r="AA8" s="9" t="s">
        <v>402</v>
      </c>
      <c r="AB8" s="9" t="s">
        <v>403</v>
      </c>
      <c r="AC8" s="9" t="s">
        <v>404</v>
      </c>
      <c r="AD8" s="9" t="s">
        <v>405</v>
      </c>
      <c r="AE8" s="9" t="s">
        <v>406</v>
      </c>
      <c r="AF8" s="9" t="s">
        <v>407</v>
      </c>
      <c r="AG8" s="9" t="s">
        <v>408</v>
      </c>
      <c r="AH8" s="9" t="s">
        <v>409</v>
      </c>
      <c r="AI8" s="9" t="s">
        <v>410</v>
      </c>
      <c r="AJ8" s="9" t="s">
        <v>411</v>
      </c>
      <c r="AK8" s="9" t="s">
        <v>412</v>
      </c>
      <c r="AL8" s="9" t="s">
        <v>413</v>
      </c>
      <c r="AM8" s="9" t="s">
        <v>414</v>
      </c>
      <c r="AN8" s="9" t="s">
        <v>415</v>
      </c>
      <c r="AO8" s="9" t="s">
        <v>416</v>
      </c>
      <c r="AP8" s="9" t="s">
        <v>417</v>
      </c>
      <c r="AQ8" s="9" t="s">
        <v>418</v>
      </c>
      <c r="AR8" s="9" t="s">
        <v>419</v>
      </c>
      <c r="AS8" s="9" t="s">
        <v>420</v>
      </c>
      <c r="AT8" s="9" t="s">
        <v>421</v>
      </c>
      <c r="AU8" s="9" t="s">
        <v>422</v>
      </c>
      <c r="AV8" s="9" t="s">
        <v>423</v>
      </c>
      <c r="AW8" s="9" t="s">
        <v>424</v>
      </c>
      <c r="AX8" s="9" t="s">
        <v>425</v>
      </c>
      <c r="AY8" s="9" t="s">
        <v>426</v>
      </c>
      <c r="AZ8" s="9" t="s">
        <v>427</v>
      </c>
      <c r="BA8" s="47"/>
      <c r="BB8" s="47"/>
      <c r="BC8" s="47"/>
      <c r="BD8" s="47"/>
    </row>
    <row r="9" spans="1:56" x14ac:dyDescent="0.25">
      <c r="A9" s="4">
        <v>1</v>
      </c>
      <c r="B9" s="10" t="s">
        <v>1693</v>
      </c>
      <c r="C9" s="4" t="s">
        <v>1694</v>
      </c>
      <c r="D9" s="4" t="s">
        <v>429</v>
      </c>
      <c r="E9" s="11" t="s">
        <v>430</v>
      </c>
      <c r="F9" s="7">
        <f>SUMIFS(NhatKy_ViPham!K:K, NhatKy_ViPham!E:E, "11_Hoa_B", NhatKy_ViPham!F:F, B9, NhatKy_ViPham!H:H, "L01")</f>
        <v>0</v>
      </c>
      <c r="G9" s="7">
        <f>SUMIFS(NhatKy_ViPham!K:K, NhatKy_ViPham!E:E, "11_Hoa_B", NhatKy_ViPham!F:F, B9, NhatKy_ViPham!H:H, "L02")</f>
        <v>0</v>
      </c>
      <c r="H9" s="7">
        <f>SUMIFS(NhatKy_ViPham!K:K, NhatKy_ViPham!E:E, "11_Hoa_B", NhatKy_ViPham!F:F, B9, NhatKy_ViPham!H:H, "L03")</f>
        <v>0</v>
      </c>
      <c r="I9" s="7">
        <f>SUMIFS(NhatKy_ViPham!K:K, NhatKy_ViPham!E:E, "11_Hoa_B", NhatKy_ViPham!F:F, B9, NhatKy_ViPham!H:H, "L04")</f>
        <v>0</v>
      </c>
      <c r="J9" s="7">
        <f>SUMIFS(NhatKy_ViPham!K:K, NhatKy_ViPham!E:E, "11_Hoa_B", NhatKy_ViPham!F:F, B9, NhatKy_ViPham!H:H, "L05")</f>
        <v>0</v>
      </c>
      <c r="K9" s="7">
        <f>SUMIFS(NhatKy_ViPham!K:K, NhatKy_ViPham!E:E, "11_Hoa_B", NhatKy_ViPham!F:F, B9, NhatKy_ViPham!H:H, "L06")</f>
        <v>0</v>
      </c>
      <c r="L9" s="7">
        <f>SUMIFS(NhatKy_ViPham!K:K, NhatKy_ViPham!E:E, "11_Hoa_B", NhatKy_ViPham!F:F, B9, NhatKy_ViPham!H:H, "L07")</f>
        <v>0</v>
      </c>
      <c r="M9" s="7">
        <f>SUMIFS(NhatKy_ViPham!K:K, NhatKy_ViPham!E:E, "11_Hoa_B", NhatKy_ViPham!F:F, B9, NhatKy_ViPham!H:H, "L08")</f>
        <v>0</v>
      </c>
      <c r="N9" s="7">
        <f>SUMIFS(NhatKy_ViPham!K:K, NhatKy_ViPham!E:E, "11_Hoa_B", NhatKy_ViPham!F:F, B9, NhatKy_ViPham!H:H, "L09")</f>
        <v>0</v>
      </c>
      <c r="O9" s="7">
        <f>SUMIFS(NhatKy_ViPham!K:K, NhatKy_ViPham!E:E, "11_Hoa_B", NhatKy_ViPham!F:F, B9, NhatKy_ViPham!H:H, "L10")</f>
        <v>0</v>
      </c>
      <c r="P9" s="12">
        <f>SUMIFS(NhatKy_ViPham!J:J, NhatKy_ViPham!E:E, "11_Hoa_B", NhatKy_ViPham!F:F, B9)</f>
        <v>0</v>
      </c>
      <c r="Q9" s="13">
        <f>SUMIFS(NhatKy_ViPham!K:K, NhatKy_ViPham!E:E, "11_Hoa_B", NhatKy_ViPham!F:F, B9)</f>
        <v>0</v>
      </c>
      <c r="R9" s="7">
        <f>100 + SUMIFS(NhatKy_ViPham!J:J, NhatKy_ViPham!E:E, "11_Hoa_B", NhatKy_ViPham!F:F, B9, NhatKy_ViPham!C:C, "T1") - SUMIFS(NhatKy_ViPham!K:K, NhatKy_ViPham!E:E, "11_Hoa_B", NhatKy_ViPham!F:F, B9, NhatKy_ViPham!C:C, "T1")</f>
        <v>100</v>
      </c>
      <c r="S9" s="7">
        <f>100 + SUMIFS(NhatKy_ViPham!J:J, NhatKy_ViPham!E:E, "11_Hoa_B", NhatKy_ViPham!F:F, B9, NhatKy_ViPham!C:C, "T2") - SUMIFS(NhatKy_ViPham!K:K, NhatKy_ViPham!E:E, "11_Hoa_B", NhatKy_ViPham!F:F, B9, NhatKy_ViPham!C:C, "T2")</f>
        <v>100</v>
      </c>
      <c r="T9" s="7">
        <f>100 + SUMIFS(NhatKy_ViPham!J:J, NhatKy_ViPham!E:E, "11_Hoa_B", NhatKy_ViPham!F:F, B9, NhatKy_ViPham!C:C, "T3") - SUMIFS(NhatKy_ViPham!K:K, NhatKy_ViPham!E:E, "11_Hoa_B", NhatKy_ViPham!F:F, B9, NhatKy_ViPham!C:C, "T3")</f>
        <v>100</v>
      </c>
      <c r="U9" s="7">
        <f>100 + SUMIFS(NhatKy_ViPham!J:J, NhatKy_ViPham!E:E, "11_Hoa_B", NhatKy_ViPham!F:F, B9, NhatKy_ViPham!C:C, "T4") - SUMIFS(NhatKy_ViPham!K:K, NhatKy_ViPham!E:E, "11_Hoa_B", NhatKy_ViPham!F:F, B9, NhatKy_ViPham!C:C, "T4")</f>
        <v>100</v>
      </c>
      <c r="V9" s="7">
        <f>100 + SUMIFS(NhatKy_ViPham!J:J, NhatKy_ViPham!E:E, "11_Hoa_B", NhatKy_ViPham!F:F, B9, NhatKy_ViPham!C:C, "T5") - SUMIFS(NhatKy_ViPham!K:K, NhatKy_ViPham!E:E, "11_Hoa_B", NhatKy_ViPham!F:F, B9, NhatKy_ViPham!C:C, "T5")</f>
        <v>100</v>
      </c>
      <c r="W9" s="7">
        <f>100 + SUMIFS(NhatKy_ViPham!J:J, NhatKy_ViPham!E:E, "11_Hoa_B", NhatKy_ViPham!F:F, B9, NhatKy_ViPham!C:C, "T6") - SUMIFS(NhatKy_ViPham!K:K, NhatKy_ViPham!E:E, "11_Hoa_B", NhatKy_ViPham!F:F, B9, NhatKy_ViPham!C:C, "T6")</f>
        <v>100</v>
      </c>
      <c r="X9" s="7">
        <f>100 + SUMIFS(NhatKy_ViPham!J:J, NhatKy_ViPham!E:E, "11_Hoa_B", NhatKy_ViPham!F:F, B9, NhatKy_ViPham!C:C, "T7") - SUMIFS(NhatKy_ViPham!K:K, NhatKy_ViPham!E:E, "11_Hoa_B", NhatKy_ViPham!F:F, B9, NhatKy_ViPham!C:C, "T7")</f>
        <v>100</v>
      </c>
      <c r="Y9" s="7">
        <f>100 + SUMIFS(NhatKy_ViPham!J:J, NhatKy_ViPham!E:E, "11_Hoa_B", NhatKy_ViPham!F:F, B9, NhatKy_ViPham!C:C, "T8") - SUMIFS(NhatKy_ViPham!K:K, NhatKy_ViPham!E:E, "11_Hoa_B", NhatKy_ViPham!F:F, B9, NhatKy_ViPham!C:C, "T8")</f>
        <v>100</v>
      </c>
      <c r="Z9" s="7">
        <f>100 + SUMIFS(NhatKy_ViPham!J:J, NhatKy_ViPham!E:E, "11_Hoa_B", NhatKy_ViPham!F:F, B9, NhatKy_ViPham!C:C, "T9") - SUMIFS(NhatKy_ViPham!K:K, NhatKy_ViPham!E:E, "11_Hoa_B", NhatKy_ViPham!F:F, B9, NhatKy_ViPham!C:C, "T9")</f>
        <v>100</v>
      </c>
      <c r="AA9" s="7">
        <f>100 + SUMIFS(NhatKy_ViPham!J:J, NhatKy_ViPham!E:E, "11_Hoa_B", NhatKy_ViPham!F:F, B9, NhatKy_ViPham!C:C, "T10") - SUMIFS(NhatKy_ViPham!K:K, NhatKy_ViPham!E:E, "11_Hoa_B", NhatKy_ViPham!F:F, B9, NhatKy_ViPham!C:C, "T10")</f>
        <v>100</v>
      </c>
      <c r="AB9" s="7">
        <f>100 + SUMIFS(NhatKy_ViPham!J:J, NhatKy_ViPham!E:E, "11_Hoa_B", NhatKy_ViPham!F:F, B9, NhatKy_ViPham!C:C, "T11") - SUMIFS(NhatKy_ViPham!K:K, NhatKy_ViPham!E:E, "11_Hoa_B", NhatKy_ViPham!F:F, B9, NhatKy_ViPham!C:C, "T11")</f>
        <v>100</v>
      </c>
      <c r="AC9" s="7">
        <f>100 + SUMIFS(NhatKy_ViPham!J:J, NhatKy_ViPham!E:E, "11_Hoa_B", NhatKy_ViPham!F:F, B9, NhatKy_ViPham!C:C, "T12") - SUMIFS(NhatKy_ViPham!K:K, NhatKy_ViPham!E:E, "11_Hoa_B", NhatKy_ViPham!F:F, B9, NhatKy_ViPham!C:C, "T12")</f>
        <v>100</v>
      </c>
      <c r="AD9" s="7">
        <f>100 + SUMIFS(NhatKy_ViPham!J:J, NhatKy_ViPham!E:E, "11_Hoa_B", NhatKy_ViPham!F:F, B9, NhatKy_ViPham!C:C, "T13") - SUMIFS(NhatKy_ViPham!K:K, NhatKy_ViPham!E:E, "11_Hoa_B", NhatKy_ViPham!F:F, B9, NhatKy_ViPham!C:C, "T13")</f>
        <v>100</v>
      </c>
      <c r="AE9" s="7">
        <f>100 + SUMIFS(NhatKy_ViPham!J:J, NhatKy_ViPham!E:E, "11_Hoa_B", NhatKy_ViPham!F:F, B9, NhatKy_ViPham!C:C, "T14") - SUMIFS(NhatKy_ViPham!K:K, NhatKy_ViPham!E:E, "11_Hoa_B", NhatKy_ViPham!F:F, B9, NhatKy_ViPham!C:C, "T14")</f>
        <v>100</v>
      </c>
      <c r="AF9" s="7">
        <f>100 + SUMIFS(NhatKy_ViPham!J:J, NhatKy_ViPham!E:E, "11_Hoa_B", NhatKy_ViPham!F:F, B9, NhatKy_ViPham!C:C, "T15") - SUMIFS(NhatKy_ViPham!K:K, NhatKy_ViPham!E:E, "11_Hoa_B", NhatKy_ViPham!F:F, B9, NhatKy_ViPham!C:C, "T15")</f>
        <v>100</v>
      </c>
      <c r="AG9" s="7">
        <f>100 + SUMIFS(NhatKy_ViPham!J:J, NhatKy_ViPham!E:E, "11_Hoa_B", NhatKy_ViPham!F:F, B9, NhatKy_ViPham!C:C, "T16") - SUMIFS(NhatKy_ViPham!K:K, NhatKy_ViPham!E:E, "11_Hoa_B", NhatKy_ViPham!F:F, B9, NhatKy_ViPham!C:C, "T16")</f>
        <v>100</v>
      </c>
      <c r="AH9" s="7">
        <f>100 + SUMIFS(NhatKy_ViPham!J:J, NhatKy_ViPham!E:E, "11_Hoa_B", NhatKy_ViPham!F:F, B9, NhatKy_ViPham!C:C, "T17") - SUMIFS(NhatKy_ViPham!K:K, NhatKy_ViPham!E:E, "11_Hoa_B", NhatKy_ViPham!F:F, B9, NhatKy_ViPham!C:C, "T17")</f>
        <v>100</v>
      </c>
      <c r="AI9" s="7">
        <f>100 + SUMIFS(NhatKy_ViPham!J:J, NhatKy_ViPham!E:E, "11_Hoa_B", NhatKy_ViPham!F:F, B9, NhatKy_ViPham!C:C, "T18") - SUMIFS(NhatKy_ViPham!K:K, NhatKy_ViPham!E:E, "11_Hoa_B", NhatKy_ViPham!F:F, B9, NhatKy_ViPham!C:C, "T18")</f>
        <v>100</v>
      </c>
      <c r="AJ9" s="7">
        <f>100 + SUMIFS(NhatKy_ViPham!J:J, NhatKy_ViPham!E:E, "11_Hoa_B", NhatKy_ViPham!F:F, B9, NhatKy_ViPham!C:C, "T19") - SUMIFS(NhatKy_ViPham!K:K, NhatKy_ViPham!E:E, "11_Hoa_B", NhatKy_ViPham!F:F, B9, NhatKy_ViPham!C:C, "T19")</f>
        <v>100</v>
      </c>
      <c r="AK9" s="7">
        <f>100 + SUMIFS(NhatKy_ViPham!J:J, NhatKy_ViPham!E:E, "11_Hoa_B", NhatKy_ViPham!F:F, B9, NhatKy_ViPham!C:C, "T20") - SUMIFS(NhatKy_ViPham!K:K, NhatKy_ViPham!E:E, "11_Hoa_B", NhatKy_ViPham!F:F, B9, NhatKy_ViPham!C:C, "T20")</f>
        <v>100</v>
      </c>
      <c r="AL9" s="7">
        <f>100 + SUMIFS(NhatKy_ViPham!J:J, NhatKy_ViPham!E:E, "11_Hoa_B", NhatKy_ViPham!F:F, B9, NhatKy_ViPham!C:C, "T21") - SUMIFS(NhatKy_ViPham!K:K, NhatKy_ViPham!E:E, "11_Hoa_B", NhatKy_ViPham!F:F, B9, NhatKy_ViPham!C:C, "T21")</f>
        <v>100</v>
      </c>
      <c r="AM9" s="7">
        <f>100 + SUMIFS(NhatKy_ViPham!J:J, NhatKy_ViPham!E:E, "11_Hoa_B", NhatKy_ViPham!F:F, B9, NhatKy_ViPham!C:C, "T22") - SUMIFS(NhatKy_ViPham!K:K, NhatKy_ViPham!E:E, "11_Hoa_B", NhatKy_ViPham!F:F, B9, NhatKy_ViPham!C:C, "T22")</f>
        <v>100</v>
      </c>
      <c r="AN9" s="7">
        <f>100 + SUMIFS(NhatKy_ViPham!J:J, NhatKy_ViPham!E:E, "11_Hoa_B", NhatKy_ViPham!F:F, B9, NhatKy_ViPham!C:C, "T23") - SUMIFS(NhatKy_ViPham!K:K, NhatKy_ViPham!E:E, "11_Hoa_B", NhatKy_ViPham!F:F, B9, NhatKy_ViPham!C:C, "T23")</f>
        <v>100</v>
      </c>
      <c r="AO9" s="7">
        <f>100 + SUMIFS(NhatKy_ViPham!J:J, NhatKy_ViPham!E:E, "11_Hoa_B", NhatKy_ViPham!F:F, B9, NhatKy_ViPham!C:C, "T24") - SUMIFS(NhatKy_ViPham!K:K, NhatKy_ViPham!E:E, "11_Hoa_B", NhatKy_ViPham!F:F, B9, NhatKy_ViPham!C:C, "T24")</f>
        <v>100</v>
      </c>
      <c r="AP9" s="7">
        <f>100 + SUMIFS(NhatKy_ViPham!J:J, NhatKy_ViPham!E:E, "11_Hoa_B", NhatKy_ViPham!F:F, B9, NhatKy_ViPham!C:C, "T25") - SUMIFS(NhatKy_ViPham!K:K, NhatKy_ViPham!E:E, "11_Hoa_B", NhatKy_ViPham!F:F, B9, NhatKy_ViPham!C:C, "T25")</f>
        <v>100</v>
      </c>
      <c r="AQ9" s="7">
        <f>100 + SUMIFS(NhatKy_ViPham!J:J, NhatKy_ViPham!E:E, "11_Hoa_B", NhatKy_ViPham!F:F, B9, NhatKy_ViPham!C:C, "T26") - SUMIFS(NhatKy_ViPham!K:K, NhatKy_ViPham!E:E, "11_Hoa_B", NhatKy_ViPham!F:F, B9, NhatKy_ViPham!C:C, "T26")</f>
        <v>100</v>
      </c>
      <c r="AR9" s="7">
        <f>100 + SUMIFS(NhatKy_ViPham!J:J, NhatKy_ViPham!E:E, "11_Hoa_B", NhatKy_ViPham!F:F, B9, NhatKy_ViPham!C:C, "T27") - SUMIFS(NhatKy_ViPham!K:K, NhatKy_ViPham!E:E, "11_Hoa_B", NhatKy_ViPham!F:F, B9, NhatKy_ViPham!C:C, "T27")</f>
        <v>100</v>
      </c>
      <c r="AS9" s="7">
        <f>100 + SUMIFS(NhatKy_ViPham!J:J, NhatKy_ViPham!E:E, "11_Hoa_B", NhatKy_ViPham!F:F, B9, NhatKy_ViPham!C:C, "T28") - SUMIFS(NhatKy_ViPham!K:K, NhatKy_ViPham!E:E, "11_Hoa_B", NhatKy_ViPham!F:F, B9, NhatKy_ViPham!C:C, "T28")</f>
        <v>100</v>
      </c>
      <c r="AT9" s="7">
        <f>100 + SUMIFS(NhatKy_ViPham!J:J, NhatKy_ViPham!E:E, "11_Hoa_B", NhatKy_ViPham!F:F, B9, NhatKy_ViPham!C:C, "T29") - SUMIFS(NhatKy_ViPham!K:K, NhatKy_ViPham!E:E, "11_Hoa_B", NhatKy_ViPham!F:F, B9, NhatKy_ViPham!C:C, "T29")</f>
        <v>100</v>
      </c>
      <c r="AU9" s="7">
        <f>100 + SUMIFS(NhatKy_ViPham!J:J, NhatKy_ViPham!E:E, "11_Hoa_B", NhatKy_ViPham!F:F, B9, NhatKy_ViPham!C:C, "T30") - SUMIFS(NhatKy_ViPham!K:K, NhatKy_ViPham!E:E, "11_Hoa_B", NhatKy_ViPham!F:F, B9, NhatKy_ViPham!C:C, "T30")</f>
        <v>100</v>
      </c>
      <c r="AV9" s="7">
        <f>100 + SUMIFS(NhatKy_ViPham!J:J, NhatKy_ViPham!E:E, "11_Hoa_B", NhatKy_ViPham!F:F, B9, NhatKy_ViPham!C:C, "T31") - SUMIFS(NhatKy_ViPham!K:K, NhatKy_ViPham!E:E, "11_Hoa_B", NhatKy_ViPham!F:F, B9, NhatKy_ViPham!C:C, "T31")</f>
        <v>100</v>
      </c>
      <c r="AW9" s="7">
        <f>100 + SUMIFS(NhatKy_ViPham!J:J, NhatKy_ViPham!E:E, "11_Hoa_B", NhatKy_ViPham!F:F, B9, NhatKy_ViPham!C:C, "T32") - SUMIFS(NhatKy_ViPham!K:K, NhatKy_ViPham!E:E, "11_Hoa_B", NhatKy_ViPham!F:F, B9, NhatKy_ViPham!C:C, "T32")</f>
        <v>100</v>
      </c>
      <c r="AX9" s="7">
        <f>100 + SUMIFS(NhatKy_ViPham!J:J, NhatKy_ViPham!E:E, "11_Hoa_B", NhatKy_ViPham!F:F, B9, NhatKy_ViPham!C:C, "T33") - SUMIFS(NhatKy_ViPham!K:K, NhatKy_ViPham!E:E, "11_Hoa_B", NhatKy_ViPham!F:F, B9, NhatKy_ViPham!C:C, "T33")</f>
        <v>100</v>
      </c>
      <c r="AY9" s="7">
        <f>100 + SUMIFS(NhatKy_ViPham!J:J, NhatKy_ViPham!E:E, "11_Hoa_B", NhatKy_ViPham!F:F, B9, NhatKy_ViPham!C:C, "T34") - SUMIFS(NhatKy_ViPham!K:K, NhatKy_ViPham!E:E, "11_Hoa_B", NhatKy_ViPham!F:F, B9, NhatKy_ViPham!C:C, "T34")</f>
        <v>100</v>
      </c>
      <c r="AZ9" s="7">
        <f>100 + SUMIFS(NhatKy_ViPham!J:J, NhatKy_ViPham!E:E, "11_Hoa_B", NhatKy_ViPham!F:F, B9, NhatKy_ViPham!C:C, "T35") - SUMIFS(NhatKy_ViPham!K:K, NhatKy_ViPham!E:E, "11_Hoa_B", NhatKy_ViPham!F:F, B9, NhatKy_ViPham!C:C, "T35")</f>
        <v>100</v>
      </c>
      <c r="BA9" s="12">
        <f t="shared" ref="BA9:BA43" si="0">ROUND(AVERAGE(R9:AZ9), 1)</f>
        <v>100</v>
      </c>
      <c r="BB9" s="11" t="s">
        <v>430</v>
      </c>
      <c r="BC9" s="14" t="str">
        <f t="shared" ref="BC9:BC43" si="1">IF(BB9="Có", "Chưa đạt", IF(BA9&gt;=85, "Tốt", IF(BA9&gt;=70, "Khá", IF(BA9&gt;=50, "Đạt", "Chưa đạt"))))</f>
        <v>Tốt</v>
      </c>
      <c r="BD9" s="10" t="str">
        <f t="shared" ref="BD9:BD43" si="2">IF(BC9="Chưa đạt", "🔴 Nguy cơ CHƯA ĐẠT", IF(BC9="Đạt", "🟡 CẦN NHẮC NHỞ", "🟢 BÌNH THƯỜNG"))</f>
        <v>🟢 BÌNH THƯỜNG</v>
      </c>
    </row>
    <row r="10" spans="1:56" x14ac:dyDescent="0.25">
      <c r="A10" s="5">
        <v>2</v>
      </c>
      <c r="B10" s="15" t="s">
        <v>1695</v>
      </c>
      <c r="C10" s="5" t="s">
        <v>1696</v>
      </c>
      <c r="D10" s="5" t="s">
        <v>435</v>
      </c>
      <c r="E10" s="11" t="s">
        <v>430</v>
      </c>
      <c r="F10" s="6">
        <f>SUMIFS(NhatKy_ViPham!K:K, NhatKy_ViPham!E:E, "11_Hoa_B", NhatKy_ViPham!F:F, B10, NhatKy_ViPham!H:H, "L01")</f>
        <v>0</v>
      </c>
      <c r="G10" s="6">
        <f>SUMIFS(NhatKy_ViPham!K:K, NhatKy_ViPham!E:E, "11_Hoa_B", NhatKy_ViPham!F:F, B10, NhatKy_ViPham!H:H, "L02")</f>
        <v>0</v>
      </c>
      <c r="H10" s="6">
        <f>SUMIFS(NhatKy_ViPham!K:K, NhatKy_ViPham!E:E, "11_Hoa_B", NhatKy_ViPham!F:F, B10, NhatKy_ViPham!H:H, "L03")</f>
        <v>0</v>
      </c>
      <c r="I10" s="6">
        <f>SUMIFS(NhatKy_ViPham!K:K, NhatKy_ViPham!E:E, "11_Hoa_B", NhatKy_ViPham!F:F, B10, NhatKy_ViPham!H:H, "L04")</f>
        <v>0</v>
      </c>
      <c r="J10" s="6">
        <f>SUMIFS(NhatKy_ViPham!K:K, NhatKy_ViPham!E:E, "11_Hoa_B", NhatKy_ViPham!F:F, B10, NhatKy_ViPham!H:H, "L05")</f>
        <v>0</v>
      </c>
      <c r="K10" s="6">
        <f>SUMIFS(NhatKy_ViPham!K:K, NhatKy_ViPham!E:E, "11_Hoa_B", NhatKy_ViPham!F:F, B10, NhatKy_ViPham!H:H, "L06")</f>
        <v>0</v>
      </c>
      <c r="L10" s="6">
        <f>SUMIFS(NhatKy_ViPham!K:K, NhatKy_ViPham!E:E, "11_Hoa_B", NhatKy_ViPham!F:F, B10, NhatKy_ViPham!H:H, "L07")</f>
        <v>0</v>
      </c>
      <c r="M10" s="6">
        <f>SUMIFS(NhatKy_ViPham!K:K, NhatKy_ViPham!E:E, "11_Hoa_B", NhatKy_ViPham!F:F, B10, NhatKy_ViPham!H:H, "L08")</f>
        <v>0</v>
      </c>
      <c r="N10" s="6">
        <f>SUMIFS(NhatKy_ViPham!K:K, NhatKy_ViPham!E:E, "11_Hoa_B", NhatKy_ViPham!F:F, B10, NhatKy_ViPham!H:H, "L09")</f>
        <v>0</v>
      </c>
      <c r="O10" s="6">
        <f>SUMIFS(NhatKy_ViPham!K:K, NhatKy_ViPham!E:E, "11_Hoa_B", NhatKy_ViPham!F:F, B10, NhatKy_ViPham!H:H, "L10")</f>
        <v>0</v>
      </c>
      <c r="P10" s="12">
        <f>SUMIFS(NhatKy_ViPham!J:J, NhatKy_ViPham!E:E, "11_Hoa_B", NhatKy_ViPham!F:F, B10)</f>
        <v>0</v>
      </c>
      <c r="Q10" s="13">
        <f>SUMIFS(NhatKy_ViPham!K:K, NhatKy_ViPham!E:E, "11_Hoa_B", NhatKy_ViPham!F:F, B10)</f>
        <v>0</v>
      </c>
      <c r="R10" s="6">
        <f>100 + SUMIFS(NhatKy_ViPham!J:J, NhatKy_ViPham!E:E, "11_Hoa_B", NhatKy_ViPham!F:F, B10, NhatKy_ViPham!C:C, "T1") - SUMIFS(NhatKy_ViPham!K:K, NhatKy_ViPham!E:E, "11_Hoa_B", NhatKy_ViPham!F:F, B10, NhatKy_ViPham!C:C, "T1")</f>
        <v>100</v>
      </c>
      <c r="S10" s="6">
        <f>100 + SUMIFS(NhatKy_ViPham!J:J, NhatKy_ViPham!E:E, "11_Hoa_B", NhatKy_ViPham!F:F, B10, NhatKy_ViPham!C:C, "T2") - SUMIFS(NhatKy_ViPham!K:K, NhatKy_ViPham!E:E, "11_Hoa_B", NhatKy_ViPham!F:F, B10, NhatKy_ViPham!C:C, "T2")</f>
        <v>100</v>
      </c>
      <c r="T10" s="6">
        <f>100 + SUMIFS(NhatKy_ViPham!J:J, NhatKy_ViPham!E:E, "11_Hoa_B", NhatKy_ViPham!F:F, B10, NhatKy_ViPham!C:C, "T3") - SUMIFS(NhatKy_ViPham!K:K, NhatKy_ViPham!E:E, "11_Hoa_B", NhatKy_ViPham!F:F, B10, NhatKy_ViPham!C:C, "T3")</f>
        <v>100</v>
      </c>
      <c r="U10" s="6">
        <f>100 + SUMIFS(NhatKy_ViPham!J:J, NhatKy_ViPham!E:E, "11_Hoa_B", NhatKy_ViPham!F:F, B10, NhatKy_ViPham!C:C, "T4") - SUMIFS(NhatKy_ViPham!K:K, NhatKy_ViPham!E:E, "11_Hoa_B", NhatKy_ViPham!F:F, B10, NhatKy_ViPham!C:C, "T4")</f>
        <v>100</v>
      </c>
      <c r="V10" s="6">
        <f>100 + SUMIFS(NhatKy_ViPham!J:J, NhatKy_ViPham!E:E, "11_Hoa_B", NhatKy_ViPham!F:F, B10, NhatKy_ViPham!C:C, "T5") - SUMIFS(NhatKy_ViPham!K:K, NhatKy_ViPham!E:E, "11_Hoa_B", NhatKy_ViPham!F:F, B10, NhatKy_ViPham!C:C, "T5")</f>
        <v>100</v>
      </c>
      <c r="W10" s="6">
        <f>100 + SUMIFS(NhatKy_ViPham!J:J, NhatKy_ViPham!E:E, "11_Hoa_B", NhatKy_ViPham!F:F, B10, NhatKy_ViPham!C:C, "T6") - SUMIFS(NhatKy_ViPham!K:K, NhatKy_ViPham!E:E, "11_Hoa_B", NhatKy_ViPham!F:F, B10, NhatKy_ViPham!C:C, "T6")</f>
        <v>100</v>
      </c>
      <c r="X10" s="6">
        <f>100 + SUMIFS(NhatKy_ViPham!J:J, NhatKy_ViPham!E:E, "11_Hoa_B", NhatKy_ViPham!F:F, B10, NhatKy_ViPham!C:C, "T7") - SUMIFS(NhatKy_ViPham!K:K, NhatKy_ViPham!E:E, "11_Hoa_B", NhatKy_ViPham!F:F, B10, NhatKy_ViPham!C:C, "T7")</f>
        <v>100</v>
      </c>
      <c r="Y10" s="6">
        <f>100 + SUMIFS(NhatKy_ViPham!J:J, NhatKy_ViPham!E:E, "11_Hoa_B", NhatKy_ViPham!F:F, B10, NhatKy_ViPham!C:C, "T8") - SUMIFS(NhatKy_ViPham!K:K, NhatKy_ViPham!E:E, "11_Hoa_B", NhatKy_ViPham!F:F, B10, NhatKy_ViPham!C:C, "T8")</f>
        <v>100</v>
      </c>
      <c r="Z10" s="6">
        <f>100 + SUMIFS(NhatKy_ViPham!J:J, NhatKy_ViPham!E:E, "11_Hoa_B", NhatKy_ViPham!F:F, B10, NhatKy_ViPham!C:C, "T9") - SUMIFS(NhatKy_ViPham!K:K, NhatKy_ViPham!E:E, "11_Hoa_B", NhatKy_ViPham!F:F, B10, NhatKy_ViPham!C:C, "T9")</f>
        <v>100</v>
      </c>
      <c r="AA10" s="6">
        <f>100 + SUMIFS(NhatKy_ViPham!J:J, NhatKy_ViPham!E:E, "11_Hoa_B", NhatKy_ViPham!F:F, B10, NhatKy_ViPham!C:C, "T10") - SUMIFS(NhatKy_ViPham!K:K, NhatKy_ViPham!E:E, "11_Hoa_B", NhatKy_ViPham!F:F, B10, NhatKy_ViPham!C:C, "T10")</f>
        <v>100</v>
      </c>
      <c r="AB10" s="6">
        <f>100 + SUMIFS(NhatKy_ViPham!J:J, NhatKy_ViPham!E:E, "11_Hoa_B", NhatKy_ViPham!F:F, B10, NhatKy_ViPham!C:C, "T11") - SUMIFS(NhatKy_ViPham!K:K, NhatKy_ViPham!E:E, "11_Hoa_B", NhatKy_ViPham!F:F, B10, NhatKy_ViPham!C:C, "T11")</f>
        <v>100</v>
      </c>
      <c r="AC10" s="6">
        <f>100 + SUMIFS(NhatKy_ViPham!J:J, NhatKy_ViPham!E:E, "11_Hoa_B", NhatKy_ViPham!F:F, B10, NhatKy_ViPham!C:C, "T12") - SUMIFS(NhatKy_ViPham!K:K, NhatKy_ViPham!E:E, "11_Hoa_B", NhatKy_ViPham!F:F, B10, NhatKy_ViPham!C:C, "T12")</f>
        <v>100</v>
      </c>
      <c r="AD10" s="6">
        <f>100 + SUMIFS(NhatKy_ViPham!J:J, NhatKy_ViPham!E:E, "11_Hoa_B", NhatKy_ViPham!F:F, B10, NhatKy_ViPham!C:C, "T13") - SUMIFS(NhatKy_ViPham!K:K, NhatKy_ViPham!E:E, "11_Hoa_B", NhatKy_ViPham!F:F, B10, NhatKy_ViPham!C:C, "T13")</f>
        <v>100</v>
      </c>
      <c r="AE10" s="6">
        <f>100 + SUMIFS(NhatKy_ViPham!J:J, NhatKy_ViPham!E:E, "11_Hoa_B", NhatKy_ViPham!F:F, B10, NhatKy_ViPham!C:C, "T14") - SUMIFS(NhatKy_ViPham!K:K, NhatKy_ViPham!E:E, "11_Hoa_B", NhatKy_ViPham!F:F, B10, NhatKy_ViPham!C:C, "T14")</f>
        <v>100</v>
      </c>
      <c r="AF10" s="6">
        <f>100 + SUMIFS(NhatKy_ViPham!J:J, NhatKy_ViPham!E:E, "11_Hoa_B", NhatKy_ViPham!F:F, B10, NhatKy_ViPham!C:C, "T15") - SUMIFS(NhatKy_ViPham!K:K, NhatKy_ViPham!E:E, "11_Hoa_B", NhatKy_ViPham!F:F, B10, NhatKy_ViPham!C:C, "T15")</f>
        <v>100</v>
      </c>
      <c r="AG10" s="6">
        <f>100 + SUMIFS(NhatKy_ViPham!J:J, NhatKy_ViPham!E:E, "11_Hoa_B", NhatKy_ViPham!F:F, B10, NhatKy_ViPham!C:C, "T16") - SUMIFS(NhatKy_ViPham!K:K, NhatKy_ViPham!E:E, "11_Hoa_B", NhatKy_ViPham!F:F, B10, NhatKy_ViPham!C:C, "T16")</f>
        <v>100</v>
      </c>
      <c r="AH10" s="6">
        <f>100 + SUMIFS(NhatKy_ViPham!J:J, NhatKy_ViPham!E:E, "11_Hoa_B", NhatKy_ViPham!F:F, B10, NhatKy_ViPham!C:C, "T17") - SUMIFS(NhatKy_ViPham!K:K, NhatKy_ViPham!E:E, "11_Hoa_B", NhatKy_ViPham!F:F, B10, NhatKy_ViPham!C:C, "T17")</f>
        <v>100</v>
      </c>
      <c r="AI10" s="6">
        <f>100 + SUMIFS(NhatKy_ViPham!J:J, NhatKy_ViPham!E:E, "11_Hoa_B", NhatKy_ViPham!F:F, B10, NhatKy_ViPham!C:C, "T18") - SUMIFS(NhatKy_ViPham!K:K, NhatKy_ViPham!E:E, "11_Hoa_B", NhatKy_ViPham!F:F, B10, NhatKy_ViPham!C:C, "T18")</f>
        <v>100</v>
      </c>
      <c r="AJ10" s="6">
        <f>100 + SUMIFS(NhatKy_ViPham!J:J, NhatKy_ViPham!E:E, "11_Hoa_B", NhatKy_ViPham!F:F, B10, NhatKy_ViPham!C:C, "T19") - SUMIFS(NhatKy_ViPham!K:K, NhatKy_ViPham!E:E, "11_Hoa_B", NhatKy_ViPham!F:F, B10, NhatKy_ViPham!C:C, "T19")</f>
        <v>100</v>
      </c>
      <c r="AK10" s="6">
        <f>100 + SUMIFS(NhatKy_ViPham!J:J, NhatKy_ViPham!E:E, "11_Hoa_B", NhatKy_ViPham!F:F, B10, NhatKy_ViPham!C:C, "T20") - SUMIFS(NhatKy_ViPham!K:K, NhatKy_ViPham!E:E, "11_Hoa_B", NhatKy_ViPham!F:F, B10, NhatKy_ViPham!C:C, "T20")</f>
        <v>100</v>
      </c>
      <c r="AL10" s="6">
        <f>100 + SUMIFS(NhatKy_ViPham!J:J, NhatKy_ViPham!E:E, "11_Hoa_B", NhatKy_ViPham!F:F, B10, NhatKy_ViPham!C:C, "T21") - SUMIFS(NhatKy_ViPham!K:K, NhatKy_ViPham!E:E, "11_Hoa_B", NhatKy_ViPham!F:F, B10, NhatKy_ViPham!C:C, "T21")</f>
        <v>100</v>
      </c>
      <c r="AM10" s="6">
        <f>100 + SUMIFS(NhatKy_ViPham!J:J, NhatKy_ViPham!E:E, "11_Hoa_B", NhatKy_ViPham!F:F, B10, NhatKy_ViPham!C:C, "T22") - SUMIFS(NhatKy_ViPham!K:K, NhatKy_ViPham!E:E, "11_Hoa_B", NhatKy_ViPham!F:F, B10, NhatKy_ViPham!C:C, "T22")</f>
        <v>100</v>
      </c>
      <c r="AN10" s="6">
        <f>100 + SUMIFS(NhatKy_ViPham!J:J, NhatKy_ViPham!E:E, "11_Hoa_B", NhatKy_ViPham!F:F, B10, NhatKy_ViPham!C:C, "T23") - SUMIFS(NhatKy_ViPham!K:K, NhatKy_ViPham!E:E, "11_Hoa_B", NhatKy_ViPham!F:F, B10, NhatKy_ViPham!C:C, "T23")</f>
        <v>100</v>
      </c>
      <c r="AO10" s="6">
        <f>100 + SUMIFS(NhatKy_ViPham!J:J, NhatKy_ViPham!E:E, "11_Hoa_B", NhatKy_ViPham!F:F, B10, NhatKy_ViPham!C:C, "T24") - SUMIFS(NhatKy_ViPham!K:K, NhatKy_ViPham!E:E, "11_Hoa_B", NhatKy_ViPham!F:F, B10, NhatKy_ViPham!C:C, "T24")</f>
        <v>100</v>
      </c>
      <c r="AP10" s="6">
        <f>100 + SUMIFS(NhatKy_ViPham!J:J, NhatKy_ViPham!E:E, "11_Hoa_B", NhatKy_ViPham!F:F, B10, NhatKy_ViPham!C:C, "T25") - SUMIFS(NhatKy_ViPham!K:K, NhatKy_ViPham!E:E, "11_Hoa_B", NhatKy_ViPham!F:F, B10, NhatKy_ViPham!C:C, "T25")</f>
        <v>100</v>
      </c>
      <c r="AQ10" s="6">
        <f>100 + SUMIFS(NhatKy_ViPham!J:J, NhatKy_ViPham!E:E, "11_Hoa_B", NhatKy_ViPham!F:F, B10, NhatKy_ViPham!C:C, "T26") - SUMIFS(NhatKy_ViPham!K:K, NhatKy_ViPham!E:E, "11_Hoa_B", NhatKy_ViPham!F:F, B10, NhatKy_ViPham!C:C, "T26")</f>
        <v>100</v>
      </c>
      <c r="AR10" s="6">
        <f>100 + SUMIFS(NhatKy_ViPham!J:J, NhatKy_ViPham!E:E, "11_Hoa_B", NhatKy_ViPham!F:F, B10, NhatKy_ViPham!C:C, "T27") - SUMIFS(NhatKy_ViPham!K:K, NhatKy_ViPham!E:E, "11_Hoa_B", NhatKy_ViPham!F:F, B10, NhatKy_ViPham!C:C, "T27")</f>
        <v>100</v>
      </c>
      <c r="AS10" s="6">
        <f>100 + SUMIFS(NhatKy_ViPham!J:J, NhatKy_ViPham!E:E, "11_Hoa_B", NhatKy_ViPham!F:F, B10, NhatKy_ViPham!C:C, "T28") - SUMIFS(NhatKy_ViPham!K:K, NhatKy_ViPham!E:E, "11_Hoa_B", NhatKy_ViPham!F:F, B10, NhatKy_ViPham!C:C, "T28")</f>
        <v>100</v>
      </c>
      <c r="AT10" s="6">
        <f>100 + SUMIFS(NhatKy_ViPham!J:J, NhatKy_ViPham!E:E, "11_Hoa_B", NhatKy_ViPham!F:F, B10, NhatKy_ViPham!C:C, "T29") - SUMIFS(NhatKy_ViPham!K:K, NhatKy_ViPham!E:E, "11_Hoa_B", NhatKy_ViPham!F:F, B10, NhatKy_ViPham!C:C, "T29")</f>
        <v>100</v>
      </c>
      <c r="AU10" s="6">
        <f>100 + SUMIFS(NhatKy_ViPham!J:J, NhatKy_ViPham!E:E, "11_Hoa_B", NhatKy_ViPham!F:F, B10, NhatKy_ViPham!C:C, "T30") - SUMIFS(NhatKy_ViPham!K:K, NhatKy_ViPham!E:E, "11_Hoa_B", NhatKy_ViPham!F:F, B10, NhatKy_ViPham!C:C, "T30")</f>
        <v>100</v>
      </c>
      <c r="AV10" s="6">
        <f>100 + SUMIFS(NhatKy_ViPham!J:J, NhatKy_ViPham!E:E, "11_Hoa_B", NhatKy_ViPham!F:F, B10, NhatKy_ViPham!C:C, "T31") - SUMIFS(NhatKy_ViPham!K:K, NhatKy_ViPham!E:E, "11_Hoa_B", NhatKy_ViPham!F:F, B10, NhatKy_ViPham!C:C, "T31")</f>
        <v>100</v>
      </c>
      <c r="AW10" s="6">
        <f>100 + SUMIFS(NhatKy_ViPham!J:J, NhatKy_ViPham!E:E, "11_Hoa_B", NhatKy_ViPham!F:F, B10, NhatKy_ViPham!C:C, "T32") - SUMIFS(NhatKy_ViPham!K:K, NhatKy_ViPham!E:E, "11_Hoa_B", NhatKy_ViPham!F:F, B10, NhatKy_ViPham!C:C, "T32")</f>
        <v>100</v>
      </c>
      <c r="AX10" s="6">
        <f>100 + SUMIFS(NhatKy_ViPham!J:J, NhatKy_ViPham!E:E, "11_Hoa_B", NhatKy_ViPham!F:F, B10, NhatKy_ViPham!C:C, "T33") - SUMIFS(NhatKy_ViPham!K:K, NhatKy_ViPham!E:E, "11_Hoa_B", NhatKy_ViPham!F:F, B10, NhatKy_ViPham!C:C, "T33")</f>
        <v>100</v>
      </c>
      <c r="AY10" s="6">
        <f>100 + SUMIFS(NhatKy_ViPham!J:J, NhatKy_ViPham!E:E, "11_Hoa_B", NhatKy_ViPham!F:F, B10, NhatKy_ViPham!C:C, "T34") - SUMIFS(NhatKy_ViPham!K:K, NhatKy_ViPham!E:E, "11_Hoa_B", NhatKy_ViPham!F:F, B10, NhatKy_ViPham!C:C, "T34")</f>
        <v>100</v>
      </c>
      <c r="AZ10" s="6">
        <f>100 + SUMIFS(NhatKy_ViPham!J:J, NhatKy_ViPham!E:E, "11_Hoa_B", NhatKy_ViPham!F:F, B10, NhatKy_ViPham!C:C, "T35") - SUMIFS(NhatKy_ViPham!K:K, NhatKy_ViPham!E:E, "11_Hoa_B", NhatKy_ViPham!F:F, B10, NhatKy_ViPham!C:C, "T35")</f>
        <v>100</v>
      </c>
      <c r="BA10" s="12">
        <f t="shared" si="0"/>
        <v>100</v>
      </c>
      <c r="BB10" s="11" t="s">
        <v>430</v>
      </c>
      <c r="BC10" s="16" t="str">
        <f t="shared" si="1"/>
        <v>Tốt</v>
      </c>
      <c r="BD10" s="15" t="str">
        <f t="shared" si="2"/>
        <v>🟢 BÌNH THƯỜNG</v>
      </c>
    </row>
    <row r="11" spans="1:56" x14ac:dyDescent="0.25">
      <c r="A11" s="4">
        <v>3</v>
      </c>
      <c r="B11" s="10" t="s">
        <v>683</v>
      </c>
      <c r="C11" s="4" t="s">
        <v>1446</v>
      </c>
      <c r="D11" s="4" t="s">
        <v>435</v>
      </c>
      <c r="E11" s="11" t="s">
        <v>430</v>
      </c>
      <c r="F11" s="7">
        <f>SUMIFS(NhatKy_ViPham!K:K, NhatKy_ViPham!E:E, "11_Hoa_B", NhatKy_ViPham!F:F, B11, NhatKy_ViPham!H:H, "L01")</f>
        <v>0</v>
      </c>
      <c r="G11" s="7">
        <f>SUMIFS(NhatKy_ViPham!K:K, NhatKy_ViPham!E:E, "11_Hoa_B", NhatKy_ViPham!F:F, B11, NhatKy_ViPham!H:H, "L02")</f>
        <v>0</v>
      </c>
      <c r="H11" s="7">
        <f>SUMIFS(NhatKy_ViPham!K:K, NhatKy_ViPham!E:E, "11_Hoa_B", NhatKy_ViPham!F:F, B11, NhatKy_ViPham!H:H, "L03")</f>
        <v>0</v>
      </c>
      <c r="I11" s="7">
        <f>SUMIFS(NhatKy_ViPham!K:K, NhatKy_ViPham!E:E, "11_Hoa_B", NhatKy_ViPham!F:F, B11, NhatKy_ViPham!H:H, "L04")</f>
        <v>0</v>
      </c>
      <c r="J11" s="7">
        <f>SUMIFS(NhatKy_ViPham!K:K, NhatKy_ViPham!E:E, "11_Hoa_B", NhatKy_ViPham!F:F, B11, NhatKy_ViPham!H:H, "L05")</f>
        <v>0</v>
      </c>
      <c r="K11" s="7">
        <f>SUMIFS(NhatKy_ViPham!K:K, NhatKy_ViPham!E:E, "11_Hoa_B", NhatKy_ViPham!F:F, B11, NhatKy_ViPham!H:H, "L06")</f>
        <v>0</v>
      </c>
      <c r="L11" s="7">
        <f>SUMIFS(NhatKy_ViPham!K:K, NhatKy_ViPham!E:E, "11_Hoa_B", NhatKy_ViPham!F:F, B11, NhatKy_ViPham!H:H, "L07")</f>
        <v>0</v>
      </c>
      <c r="M11" s="7">
        <f>SUMIFS(NhatKy_ViPham!K:K, NhatKy_ViPham!E:E, "11_Hoa_B", NhatKy_ViPham!F:F, B11, NhatKy_ViPham!H:H, "L08")</f>
        <v>0</v>
      </c>
      <c r="N11" s="7">
        <f>SUMIFS(NhatKy_ViPham!K:K, NhatKy_ViPham!E:E, "11_Hoa_B", NhatKy_ViPham!F:F, B11, NhatKy_ViPham!H:H, "L09")</f>
        <v>0</v>
      </c>
      <c r="O11" s="7">
        <f>SUMIFS(NhatKy_ViPham!K:K, NhatKy_ViPham!E:E, "11_Hoa_B", NhatKy_ViPham!F:F, B11, NhatKy_ViPham!H:H, "L10")</f>
        <v>0</v>
      </c>
      <c r="P11" s="12">
        <f>SUMIFS(NhatKy_ViPham!J:J, NhatKy_ViPham!E:E, "11_Hoa_B", NhatKy_ViPham!F:F, B11)</f>
        <v>0</v>
      </c>
      <c r="Q11" s="13">
        <f>SUMIFS(NhatKy_ViPham!K:K, NhatKy_ViPham!E:E, "11_Hoa_B", NhatKy_ViPham!F:F, B11)</f>
        <v>0</v>
      </c>
      <c r="R11" s="7">
        <f>100 + SUMIFS(NhatKy_ViPham!J:J, NhatKy_ViPham!E:E, "11_Hoa_B", NhatKy_ViPham!F:F, B11, NhatKy_ViPham!C:C, "T1") - SUMIFS(NhatKy_ViPham!K:K, NhatKy_ViPham!E:E, "11_Hoa_B", NhatKy_ViPham!F:F, B11, NhatKy_ViPham!C:C, "T1")</f>
        <v>100</v>
      </c>
      <c r="S11" s="7">
        <f>100 + SUMIFS(NhatKy_ViPham!J:J, NhatKy_ViPham!E:E, "11_Hoa_B", NhatKy_ViPham!F:F, B11, NhatKy_ViPham!C:C, "T2") - SUMIFS(NhatKy_ViPham!K:K, NhatKy_ViPham!E:E, "11_Hoa_B", NhatKy_ViPham!F:F, B11, NhatKy_ViPham!C:C, "T2")</f>
        <v>100</v>
      </c>
      <c r="T11" s="7">
        <f>100 + SUMIFS(NhatKy_ViPham!J:J, NhatKy_ViPham!E:E, "11_Hoa_B", NhatKy_ViPham!F:F, B11, NhatKy_ViPham!C:C, "T3") - SUMIFS(NhatKy_ViPham!K:K, NhatKy_ViPham!E:E, "11_Hoa_B", NhatKy_ViPham!F:F, B11, NhatKy_ViPham!C:C, "T3")</f>
        <v>100</v>
      </c>
      <c r="U11" s="7">
        <f>100 + SUMIFS(NhatKy_ViPham!J:J, NhatKy_ViPham!E:E, "11_Hoa_B", NhatKy_ViPham!F:F, B11, NhatKy_ViPham!C:C, "T4") - SUMIFS(NhatKy_ViPham!K:K, NhatKy_ViPham!E:E, "11_Hoa_B", NhatKy_ViPham!F:F, B11, NhatKy_ViPham!C:C, "T4")</f>
        <v>100</v>
      </c>
      <c r="V11" s="7">
        <f>100 + SUMIFS(NhatKy_ViPham!J:J, NhatKy_ViPham!E:E, "11_Hoa_B", NhatKy_ViPham!F:F, B11, NhatKy_ViPham!C:C, "T5") - SUMIFS(NhatKy_ViPham!K:K, NhatKy_ViPham!E:E, "11_Hoa_B", NhatKy_ViPham!F:F, B11, NhatKy_ViPham!C:C, "T5")</f>
        <v>100</v>
      </c>
      <c r="W11" s="7">
        <f>100 + SUMIFS(NhatKy_ViPham!J:J, NhatKy_ViPham!E:E, "11_Hoa_B", NhatKy_ViPham!F:F, B11, NhatKy_ViPham!C:C, "T6") - SUMIFS(NhatKy_ViPham!K:K, NhatKy_ViPham!E:E, "11_Hoa_B", NhatKy_ViPham!F:F, B11, NhatKy_ViPham!C:C, "T6")</f>
        <v>100</v>
      </c>
      <c r="X11" s="7">
        <f>100 + SUMIFS(NhatKy_ViPham!J:J, NhatKy_ViPham!E:E, "11_Hoa_B", NhatKy_ViPham!F:F, B11, NhatKy_ViPham!C:C, "T7") - SUMIFS(NhatKy_ViPham!K:K, NhatKy_ViPham!E:E, "11_Hoa_B", NhatKy_ViPham!F:F, B11, NhatKy_ViPham!C:C, "T7")</f>
        <v>100</v>
      </c>
      <c r="Y11" s="7">
        <f>100 + SUMIFS(NhatKy_ViPham!J:J, NhatKy_ViPham!E:E, "11_Hoa_B", NhatKy_ViPham!F:F, B11, NhatKy_ViPham!C:C, "T8") - SUMIFS(NhatKy_ViPham!K:K, NhatKy_ViPham!E:E, "11_Hoa_B", NhatKy_ViPham!F:F, B11, NhatKy_ViPham!C:C, "T8")</f>
        <v>100</v>
      </c>
      <c r="Z11" s="7">
        <f>100 + SUMIFS(NhatKy_ViPham!J:J, NhatKy_ViPham!E:E, "11_Hoa_B", NhatKy_ViPham!F:F, B11, NhatKy_ViPham!C:C, "T9") - SUMIFS(NhatKy_ViPham!K:K, NhatKy_ViPham!E:E, "11_Hoa_B", NhatKy_ViPham!F:F, B11, NhatKy_ViPham!C:C, "T9")</f>
        <v>100</v>
      </c>
      <c r="AA11" s="7">
        <f>100 + SUMIFS(NhatKy_ViPham!J:J, NhatKy_ViPham!E:E, "11_Hoa_B", NhatKy_ViPham!F:F, B11, NhatKy_ViPham!C:C, "T10") - SUMIFS(NhatKy_ViPham!K:K, NhatKy_ViPham!E:E, "11_Hoa_B", NhatKy_ViPham!F:F, B11, NhatKy_ViPham!C:C, "T10")</f>
        <v>100</v>
      </c>
      <c r="AB11" s="7">
        <f>100 + SUMIFS(NhatKy_ViPham!J:J, NhatKy_ViPham!E:E, "11_Hoa_B", NhatKy_ViPham!F:F, B11, NhatKy_ViPham!C:C, "T11") - SUMIFS(NhatKy_ViPham!K:K, NhatKy_ViPham!E:E, "11_Hoa_B", NhatKy_ViPham!F:F, B11, NhatKy_ViPham!C:C, "T11")</f>
        <v>100</v>
      </c>
      <c r="AC11" s="7">
        <f>100 + SUMIFS(NhatKy_ViPham!J:J, NhatKy_ViPham!E:E, "11_Hoa_B", NhatKy_ViPham!F:F, B11, NhatKy_ViPham!C:C, "T12") - SUMIFS(NhatKy_ViPham!K:K, NhatKy_ViPham!E:E, "11_Hoa_B", NhatKy_ViPham!F:F, B11, NhatKy_ViPham!C:C, "T12")</f>
        <v>100</v>
      </c>
      <c r="AD11" s="7">
        <f>100 + SUMIFS(NhatKy_ViPham!J:J, NhatKy_ViPham!E:E, "11_Hoa_B", NhatKy_ViPham!F:F, B11, NhatKy_ViPham!C:C, "T13") - SUMIFS(NhatKy_ViPham!K:K, NhatKy_ViPham!E:E, "11_Hoa_B", NhatKy_ViPham!F:F, B11, NhatKy_ViPham!C:C, "T13")</f>
        <v>100</v>
      </c>
      <c r="AE11" s="7">
        <f>100 + SUMIFS(NhatKy_ViPham!J:J, NhatKy_ViPham!E:E, "11_Hoa_B", NhatKy_ViPham!F:F, B11, NhatKy_ViPham!C:C, "T14") - SUMIFS(NhatKy_ViPham!K:K, NhatKy_ViPham!E:E, "11_Hoa_B", NhatKy_ViPham!F:F, B11, NhatKy_ViPham!C:C, "T14")</f>
        <v>100</v>
      </c>
      <c r="AF11" s="7">
        <f>100 + SUMIFS(NhatKy_ViPham!J:J, NhatKy_ViPham!E:E, "11_Hoa_B", NhatKy_ViPham!F:F, B11, NhatKy_ViPham!C:C, "T15") - SUMIFS(NhatKy_ViPham!K:K, NhatKy_ViPham!E:E, "11_Hoa_B", NhatKy_ViPham!F:F, B11, NhatKy_ViPham!C:C, "T15")</f>
        <v>100</v>
      </c>
      <c r="AG11" s="7">
        <f>100 + SUMIFS(NhatKy_ViPham!J:J, NhatKy_ViPham!E:E, "11_Hoa_B", NhatKy_ViPham!F:F, B11, NhatKy_ViPham!C:C, "T16") - SUMIFS(NhatKy_ViPham!K:K, NhatKy_ViPham!E:E, "11_Hoa_B", NhatKy_ViPham!F:F, B11, NhatKy_ViPham!C:C, "T16")</f>
        <v>100</v>
      </c>
      <c r="AH11" s="7">
        <f>100 + SUMIFS(NhatKy_ViPham!J:J, NhatKy_ViPham!E:E, "11_Hoa_B", NhatKy_ViPham!F:F, B11, NhatKy_ViPham!C:C, "T17") - SUMIFS(NhatKy_ViPham!K:K, NhatKy_ViPham!E:E, "11_Hoa_B", NhatKy_ViPham!F:F, B11, NhatKy_ViPham!C:C, "T17")</f>
        <v>100</v>
      </c>
      <c r="AI11" s="7">
        <f>100 + SUMIFS(NhatKy_ViPham!J:J, NhatKy_ViPham!E:E, "11_Hoa_B", NhatKy_ViPham!F:F, B11, NhatKy_ViPham!C:C, "T18") - SUMIFS(NhatKy_ViPham!K:K, NhatKy_ViPham!E:E, "11_Hoa_B", NhatKy_ViPham!F:F, B11, NhatKy_ViPham!C:C, "T18")</f>
        <v>100</v>
      </c>
      <c r="AJ11" s="7">
        <f>100 + SUMIFS(NhatKy_ViPham!J:J, NhatKy_ViPham!E:E, "11_Hoa_B", NhatKy_ViPham!F:F, B11, NhatKy_ViPham!C:C, "T19") - SUMIFS(NhatKy_ViPham!K:K, NhatKy_ViPham!E:E, "11_Hoa_B", NhatKy_ViPham!F:F, B11, NhatKy_ViPham!C:C, "T19")</f>
        <v>100</v>
      </c>
      <c r="AK11" s="7">
        <f>100 + SUMIFS(NhatKy_ViPham!J:J, NhatKy_ViPham!E:E, "11_Hoa_B", NhatKy_ViPham!F:F, B11, NhatKy_ViPham!C:C, "T20") - SUMIFS(NhatKy_ViPham!K:K, NhatKy_ViPham!E:E, "11_Hoa_B", NhatKy_ViPham!F:F, B11, NhatKy_ViPham!C:C, "T20")</f>
        <v>100</v>
      </c>
      <c r="AL11" s="7">
        <f>100 + SUMIFS(NhatKy_ViPham!J:J, NhatKy_ViPham!E:E, "11_Hoa_B", NhatKy_ViPham!F:F, B11, NhatKy_ViPham!C:C, "T21") - SUMIFS(NhatKy_ViPham!K:K, NhatKy_ViPham!E:E, "11_Hoa_B", NhatKy_ViPham!F:F, B11, NhatKy_ViPham!C:C, "T21")</f>
        <v>100</v>
      </c>
      <c r="AM11" s="7">
        <f>100 + SUMIFS(NhatKy_ViPham!J:J, NhatKy_ViPham!E:E, "11_Hoa_B", NhatKy_ViPham!F:F, B11, NhatKy_ViPham!C:C, "T22") - SUMIFS(NhatKy_ViPham!K:K, NhatKy_ViPham!E:E, "11_Hoa_B", NhatKy_ViPham!F:F, B11, NhatKy_ViPham!C:C, "T22")</f>
        <v>100</v>
      </c>
      <c r="AN11" s="7">
        <f>100 + SUMIFS(NhatKy_ViPham!J:J, NhatKy_ViPham!E:E, "11_Hoa_B", NhatKy_ViPham!F:F, B11, NhatKy_ViPham!C:C, "T23") - SUMIFS(NhatKy_ViPham!K:K, NhatKy_ViPham!E:E, "11_Hoa_B", NhatKy_ViPham!F:F, B11, NhatKy_ViPham!C:C, "T23")</f>
        <v>100</v>
      </c>
      <c r="AO11" s="7">
        <f>100 + SUMIFS(NhatKy_ViPham!J:J, NhatKy_ViPham!E:E, "11_Hoa_B", NhatKy_ViPham!F:F, B11, NhatKy_ViPham!C:C, "T24") - SUMIFS(NhatKy_ViPham!K:K, NhatKy_ViPham!E:E, "11_Hoa_B", NhatKy_ViPham!F:F, B11, NhatKy_ViPham!C:C, "T24")</f>
        <v>100</v>
      </c>
      <c r="AP11" s="7">
        <f>100 + SUMIFS(NhatKy_ViPham!J:J, NhatKy_ViPham!E:E, "11_Hoa_B", NhatKy_ViPham!F:F, B11, NhatKy_ViPham!C:C, "T25") - SUMIFS(NhatKy_ViPham!K:K, NhatKy_ViPham!E:E, "11_Hoa_B", NhatKy_ViPham!F:F, B11, NhatKy_ViPham!C:C, "T25")</f>
        <v>100</v>
      </c>
      <c r="AQ11" s="7">
        <f>100 + SUMIFS(NhatKy_ViPham!J:J, NhatKy_ViPham!E:E, "11_Hoa_B", NhatKy_ViPham!F:F, B11, NhatKy_ViPham!C:C, "T26") - SUMIFS(NhatKy_ViPham!K:K, NhatKy_ViPham!E:E, "11_Hoa_B", NhatKy_ViPham!F:F, B11, NhatKy_ViPham!C:C, "T26")</f>
        <v>100</v>
      </c>
      <c r="AR11" s="7">
        <f>100 + SUMIFS(NhatKy_ViPham!J:J, NhatKy_ViPham!E:E, "11_Hoa_B", NhatKy_ViPham!F:F, B11, NhatKy_ViPham!C:C, "T27") - SUMIFS(NhatKy_ViPham!K:K, NhatKy_ViPham!E:E, "11_Hoa_B", NhatKy_ViPham!F:F, B11, NhatKy_ViPham!C:C, "T27")</f>
        <v>100</v>
      </c>
      <c r="AS11" s="7">
        <f>100 + SUMIFS(NhatKy_ViPham!J:J, NhatKy_ViPham!E:E, "11_Hoa_B", NhatKy_ViPham!F:F, B11, NhatKy_ViPham!C:C, "T28") - SUMIFS(NhatKy_ViPham!K:K, NhatKy_ViPham!E:E, "11_Hoa_B", NhatKy_ViPham!F:F, B11, NhatKy_ViPham!C:C, "T28")</f>
        <v>100</v>
      </c>
      <c r="AT11" s="7">
        <f>100 + SUMIFS(NhatKy_ViPham!J:J, NhatKy_ViPham!E:E, "11_Hoa_B", NhatKy_ViPham!F:F, B11, NhatKy_ViPham!C:C, "T29") - SUMIFS(NhatKy_ViPham!K:K, NhatKy_ViPham!E:E, "11_Hoa_B", NhatKy_ViPham!F:F, B11, NhatKy_ViPham!C:C, "T29")</f>
        <v>100</v>
      </c>
      <c r="AU11" s="7">
        <f>100 + SUMIFS(NhatKy_ViPham!J:J, NhatKy_ViPham!E:E, "11_Hoa_B", NhatKy_ViPham!F:F, B11, NhatKy_ViPham!C:C, "T30") - SUMIFS(NhatKy_ViPham!K:K, NhatKy_ViPham!E:E, "11_Hoa_B", NhatKy_ViPham!F:F, B11, NhatKy_ViPham!C:C, "T30")</f>
        <v>100</v>
      </c>
      <c r="AV11" s="7">
        <f>100 + SUMIFS(NhatKy_ViPham!J:J, NhatKy_ViPham!E:E, "11_Hoa_B", NhatKy_ViPham!F:F, B11, NhatKy_ViPham!C:C, "T31") - SUMIFS(NhatKy_ViPham!K:K, NhatKy_ViPham!E:E, "11_Hoa_B", NhatKy_ViPham!F:F, B11, NhatKy_ViPham!C:C, "T31")</f>
        <v>100</v>
      </c>
      <c r="AW11" s="7">
        <f>100 + SUMIFS(NhatKy_ViPham!J:J, NhatKy_ViPham!E:E, "11_Hoa_B", NhatKy_ViPham!F:F, B11, NhatKy_ViPham!C:C, "T32") - SUMIFS(NhatKy_ViPham!K:K, NhatKy_ViPham!E:E, "11_Hoa_B", NhatKy_ViPham!F:F, B11, NhatKy_ViPham!C:C, "T32")</f>
        <v>100</v>
      </c>
      <c r="AX11" s="7">
        <f>100 + SUMIFS(NhatKy_ViPham!J:J, NhatKy_ViPham!E:E, "11_Hoa_B", NhatKy_ViPham!F:F, B11, NhatKy_ViPham!C:C, "T33") - SUMIFS(NhatKy_ViPham!K:K, NhatKy_ViPham!E:E, "11_Hoa_B", NhatKy_ViPham!F:F, B11, NhatKy_ViPham!C:C, "T33")</f>
        <v>100</v>
      </c>
      <c r="AY11" s="7">
        <f>100 + SUMIFS(NhatKy_ViPham!J:J, NhatKy_ViPham!E:E, "11_Hoa_B", NhatKy_ViPham!F:F, B11, NhatKy_ViPham!C:C, "T34") - SUMIFS(NhatKy_ViPham!K:K, NhatKy_ViPham!E:E, "11_Hoa_B", NhatKy_ViPham!F:F, B11, NhatKy_ViPham!C:C, "T34")</f>
        <v>100</v>
      </c>
      <c r="AZ11" s="7">
        <f>100 + SUMIFS(NhatKy_ViPham!J:J, NhatKy_ViPham!E:E, "11_Hoa_B", NhatKy_ViPham!F:F, B11, NhatKy_ViPham!C:C, "T35") - SUMIFS(NhatKy_ViPham!K:K, NhatKy_ViPham!E:E, "11_Hoa_B", NhatKy_ViPham!F:F, B11, NhatKy_ViPham!C:C, "T35")</f>
        <v>100</v>
      </c>
      <c r="BA11" s="12">
        <f t="shared" si="0"/>
        <v>100</v>
      </c>
      <c r="BB11" s="11" t="s">
        <v>430</v>
      </c>
      <c r="BC11" s="14" t="str">
        <f t="shared" si="1"/>
        <v>Tốt</v>
      </c>
      <c r="BD11" s="10" t="str">
        <f t="shared" si="2"/>
        <v>🟢 BÌNH THƯỜNG</v>
      </c>
    </row>
    <row r="12" spans="1:56" x14ac:dyDescent="0.25">
      <c r="A12" s="5">
        <v>4</v>
      </c>
      <c r="B12" s="15" t="s">
        <v>1697</v>
      </c>
      <c r="C12" s="5" t="s">
        <v>1698</v>
      </c>
      <c r="D12" s="5" t="s">
        <v>435</v>
      </c>
      <c r="E12" s="11" t="s">
        <v>430</v>
      </c>
      <c r="F12" s="6">
        <f>SUMIFS(NhatKy_ViPham!K:K, NhatKy_ViPham!E:E, "11_Hoa_B", NhatKy_ViPham!F:F, B12, NhatKy_ViPham!H:H, "L01")</f>
        <v>0</v>
      </c>
      <c r="G12" s="6">
        <f>SUMIFS(NhatKy_ViPham!K:K, NhatKy_ViPham!E:E, "11_Hoa_B", NhatKy_ViPham!F:F, B12, NhatKy_ViPham!H:H, "L02")</f>
        <v>0</v>
      </c>
      <c r="H12" s="6">
        <f>SUMIFS(NhatKy_ViPham!K:K, NhatKy_ViPham!E:E, "11_Hoa_B", NhatKy_ViPham!F:F, B12, NhatKy_ViPham!H:H, "L03")</f>
        <v>0</v>
      </c>
      <c r="I12" s="6">
        <f>SUMIFS(NhatKy_ViPham!K:K, NhatKy_ViPham!E:E, "11_Hoa_B", NhatKy_ViPham!F:F, B12, NhatKy_ViPham!H:H, "L04")</f>
        <v>0</v>
      </c>
      <c r="J12" s="6">
        <f>SUMIFS(NhatKy_ViPham!K:K, NhatKy_ViPham!E:E, "11_Hoa_B", NhatKy_ViPham!F:F, B12, NhatKy_ViPham!H:H, "L05")</f>
        <v>0</v>
      </c>
      <c r="K12" s="6">
        <f>SUMIFS(NhatKy_ViPham!K:K, NhatKy_ViPham!E:E, "11_Hoa_B", NhatKy_ViPham!F:F, B12, NhatKy_ViPham!H:H, "L06")</f>
        <v>0</v>
      </c>
      <c r="L12" s="6">
        <f>SUMIFS(NhatKy_ViPham!K:K, NhatKy_ViPham!E:E, "11_Hoa_B", NhatKy_ViPham!F:F, B12, NhatKy_ViPham!H:H, "L07")</f>
        <v>0</v>
      </c>
      <c r="M12" s="6">
        <f>SUMIFS(NhatKy_ViPham!K:K, NhatKy_ViPham!E:E, "11_Hoa_B", NhatKy_ViPham!F:F, B12, NhatKy_ViPham!H:H, "L08")</f>
        <v>0</v>
      </c>
      <c r="N12" s="6">
        <f>SUMIFS(NhatKy_ViPham!K:K, NhatKy_ViPham!E:E, "11_Hoa_B", NhatKy_ViPham!F:F, B12, NhatKy_ViPham!H:H, "L09")</f>
        <v>0</v>
      </c>
      <c r="O12" s="6">
        <f>SUMIFS(NhatKy_ViPham!K:K, NhatKy_ViPham!E:E, "11_Hoa_B", NhatKy_ViPham!F:F, B12, NhatKy_ViPham!H:H, "L10")</f>
        <v>0</v>
      </c>
      <c r="P12" s="12">
        <f>SUMIFS(NhatKy_ViPham!J:J, NhatKy_ViPham!E:E, "11_Hoa_B", NhatKy_ViPham!F:F, B12)</f>
        <v>0</v>
      </c>
      <c r="Q12" s="13">
        <f>SUMIFS(NhatKy_ViPham!K:K, NhatKy_ViPham!E:E, "11_Hoa_B", NhatKy_ViPham!F:F, B12)</f>
        <v>0</v>
      </c>
      <c r="R12" s="6">
        <f>100 + SUMIFS(NhatKy_ViPham!J:J, NhatKy_ViPham!E:E, "11_Hoa_B", NhatKy_ViPham!F:F, B12, NhatKy_ViPham!C:C, "T1") - SUMIFS(NhatKy_ViPham!K:K, NhatKy_ViPham!E:E, "11_Hoa_B", NhatKy_ViPham!F:F, B12, NhatKy_ViPham!C:C, "T1")</f>
        <v>100</v>
      </c>
      <c r="S12" s="6">
        <f>100 + SUMIFS(NhatKy_ViPham!J:J, NhatKy_ViPham!E:E, "11_Hoa_B", NhatKy_ViPham!F:F, B12, NhatKy_ViPham!C:C, "T2") - SUMIFS(NhatKy_ViPham!K:K, NhatKy_ViPham!E:E, "11_Hoa_B", NhatKy_ViPham!F:F, B12, NhatKy_ViPham!C:C, "T2")</f>
        <v>100</v>
      </c>
      <c r="T12" s="6">
        <f>100 + SUMIFS(NhatKy_ViPham!J:J, NhatKy_ViPham!E:E, "11_Hoa_B", NhatKy_ViPham!F:F, B12, NhatKy_ViPham!C:C, "T3") - SUMIFS(NhatKy_ViPham!K:K, NhatKy_ViPham!E:E, "11_Hoa_B", NhatKy_ViPham!F:F, B12, NhatKy_ViPham!C:C, "T3")</f>
        <v>100</v>
      </c>
      <c r="U12" s="6">
        <f>100 + SUMIFS(NhatKy_ViPham!J:J, NhatKy_ViPham!E:E, "11_Hoa_B", NhatKy_ViPham!F:F, B12, NhatKy_ViPham!C:C, "T4") - SUMIFS(NhatKy_ViPham!K:K, NhatKy_ViPham!E:E, "11_Hoa_B", NhatKy_ViPham!F:F, B12, NhatKy_ViPham!C:C, "T4")</f>
        <v>100</v>
      </c>
      <c r="V12" s="6">
        <f>100 + SUMIFS(NhatKy_ViPham!J:J, NhatKy_ViPham!E:E, "11_Hoa_B", NhatKy_ViPham!F:F, B12, NhatKy_ViPham!C:C, "T5") - SUMIFS(NhatKy_ViPham!K:K, NhatKy_ViPham!E:E, "11_Hoa_B", NhatKy_ViPham!F:F, B12, NhatKy_ViPham!C:C, "T5")</f>
        <v>100</v>
      </c>
      <c r="W12" s="6">
        <f>100 + SUMIFS(NhatKy_ViPham!J:J, NhatKy_ViPham!E:E, "11_Hoa_B", NhatKy_ViPham!F:F, B12, NhatKy_ViPham!C:C, "T6") - SUMIFS(NhatKy_ViPham!K:K, NhatKy_ViPham!E:E, "11_Hoa_B", NhatKy_ViPham!F:F, B12, NhatKy_ViPham!C:C, "T6")</f>
        <v>100</v>
      </c>
      <c r="X12" s="6">
        <f>100 + SUMIFS(NhatKy_ViPham!J:J, NhatKy_ViPham!E:E, "11_Hoa_B", NhatKy_ViPham!F:F, B12, NhatKy_ViPham!C:C, "T7") - SUMIFS(NhatKy_ViPham!K:K, NhatKy_ViPham!E:E, "11_Hoa_B", NhatKy_ViPham!F:F, B12, NhatKy_ViPham!C:C, "T7")</f>
        <v>100</v>
      </c>
      <c r="Y12" s="6">
        <f>100 + SUMIFS(NhatKy_ViPham!J:J, NhatKy_ViPham!E:E, "11_Hoa_B", NhatKy_ViPham!F:F, B12, NhatKy_ViPham!C:C, "T8") - SUMIFS(NhatKy_ViPham!K:K, NhatKy_ViPham!E:E, "11_Hoa_B", NhatKy_ViPham!F:F, B12, NhatKy_ViPham!C:C, "T8")</f>
        <v>100</v>
      </c>
      <c r="Z12" s="6">
        <f>100 + SUMIFS(NhatKy_ViPham!J:J, NhatKy_ViPham!E:E, "11_Hoa_B", NhatKy_ViPham!F:F, B12, NhatKy_ViPham!C:C, "T9") - SUMIFS(NhatKy_ViPham!K:K, NhatKy_ViPham!E:E, "11_Hoa_B", NhatKy_ViPham!F:F, B12, NhatKy_ViPham!C:C, "T9")</f>
        <v>100</v>
      </c>
      <c r="AA12" s="6">
        <f>100 + SUMIFS(NhatKy_ViPham!J:J, NhatKy_ViPham!E:E, "11_Hoa_B", NhatKy_ViPham!F:F, B12, NhatKy_ViPham!C:C, "T10") - SUMIFS(NhatKy_ViPham!K:K, NhatKy_ViPham!E:E, "11_Hoa_B", NhatKy_ViPham!F:F, B12, NhatKy_ViPham!C:C, "T10")</f>
        <v>100</v>
      </c>
      <c r="AB12" s="6">
        <f>100 + SUMIFS(NhatKy_ViPham!J:J, NhatKy_ViPham!E:E, "11_Hoa_B", NhatKy_ViPham!F:F, B12, NhatKy_ViPham!C:C, "T11") - SUMIFS(NhatKy_ViPham!K:K, NhatKy_ViPham!E:E, "11_Hoa_B", NhatKy_ViPham!F:F, B12, NhatKy_ViPham!C:C, "T11")</f>
        <v>100</v>
      </c>
      <c r="AC12" s="6">
        <f>100 + SUMIFS(NhatKy_ViPham!J:J, NhatKy_ViPham!E:E, "11_Hoa_B", NhatKy_ViPham!F:F, B12, NhatKy_ViPham!C:C, "T12") - SUMIFS(NhatKy_ViPham!K:K, NhatKy_ViPham!E:E, "11_Hoa_B", NhatKy_ViPham!F:F, B12, NhatKy_ViPham!C:C, "T12")</f>
        <v>100</v>
      </c>
      <c r="AD12" s="6">
        <f>100 + SUMIFS(NhatKy_ViPham!J:J, NhatKy_ViPham!E:E, "11_Hoa_B", NhatKy_ViPham!F:F, B12, NhatKy_ViPham!C:C, "T13") - SUMIFS(NhatKy_ViPham!K:K, NhatKy_ViPham!E:E, "11_Hoa_B", NhatKy_ViPham!F:F, B12, NhatKy_ViPham!C:C, "T13")</f>
        <v>100</v>
      </c>
      <c r="AE12" s="6">
        <f>100 + SUMIFS(NhatKy_ViPham!J:J, NhatKy_ViPham!E:E, "11_Hoa_B", NhatKy_ViPham!F:F, B12, NhatKy_ViPham!C:C, "T14") - SUMIFS(NhatKy_ViPham!K:K, NhatKy_ViPham!E:E, "11_Hoa_B", NhatKy_ViPham!F:F, B12, NhatKy_ViPham!C:C, "T14")</f>
        <v>100</v>
      </c>
      <c r="AF12" s="6">
        <f>100 + SUMIFS(NhatKy_ViPham!J:J, NhatKy_ViPham!E:E, "11_Hoa_B", NhatKy_ViPham!F:F, B12, NhatKy_ViPham!C:C, "T15") - SUMIFS(NhatKy_ViPham!K:K, NhatKy_ViPham!E:E, "11_Hoa_B", NhatKy_ViPham!F:F, B12, NhatKy_ViPham!C:C, "T15")</f>
        <v>100</v>
      </c>
      <c r="AG12" s="6">
        <f>100 + SUMIFS(NhatKy_ViPham!J:J, NhatKy_ViPham!E:E, "11_Hoa_B", NhatKy_ViPham!F:F, B12, NhatKy_ViPham!C:C, "T16") - SUMIFS(NhatKy_ViPham!K:K, NhatKy_ViPham!E:E, "11_Hoa_B", NhatKy_ViPham!F:F, B12, NhatKy_ViPham!C:C, "T16")</f>
        <v>100</v>
      </c>
      <c r="AH12" s="6">
        <f>100 + SUMIFS(NhatKy_ViPham!J:J, NhatKy_ViPham!E:E, "11_Hoa_B", NhatKy_ViPham!F:F, B12, NhatKy_ViPham!C:C, "T17") - SUMIFS(NhatKy_ViPham!K:K, NhatKy_ViPham!E:E, "11_Hoa_B", NhatKy_ViPham!F:F, B12, NhatKy_ViPham!C:C, "T17")</f>
        <v>100</v>
      </c>
      <c r="AI12" s="6">
        <f>100 + SUMIFS(NhatKy_ViPham!J:J, NhatKy_ViPham!E:E, "11_Hoa_B", NhatKy_ViPham!F:F, B12, NhatKy_ViPham!C:C, "T18") - SUMIFS(NhatKy_ViPham!K:K, NhatKy_ViPham!E:E, "11_Hoa_B", NhatKy_ViPham!F:F, B12, NhatKy_ViPham!C:C, "T18")</f>
        <v>100</v>
      </c>
      <c r="AJ12" s="6">
        <f>100 + SUMIFS(NhatKy_ViPham!J:J, NhatKy_ViPham!E:E, "11_Hoa_B", NhatKy_ViPham!F:F, B12, NhatKy_ViPham!C:C, "T19") - SUMIFS(NhatKy_ViPham!K:K, NhatKy_ViPham!E:E, "11_Hoa_B", NhatKy_ViPham!F:F, B12, NhatKy_ViPham!C:C, "T19")</f>
        <v>100</v>
      </c>
      <c r="AK12" s="6">
        <f>100 + SUMIFS(NhatKy_ViPham!J:J, NhatKy_ViPham!E:E, "11_Hoa_B", NhatKy_ViPham!F:F, B12, NhatKy_ViPham!C:C, "T20") - SUMIFS(NhatKy_ViPham!K:K, NhatKy_ViPham!E:E, "11_Hoa_B", NhatKy_ViPham!F:F, B12, NhatKy_ViPham!C:C, "T20")</f>
        <v>100</v>
      </c>
      <c r="AL12" s="6">
        <f>100 + SUMIFS(NhatKy_ViPham!J:J, NhatKy_ViPham!E:E, "11_Hoa_B", NhatKy_ViPham!F:F, B12, NhatKy_ViPham!C:C, "T21") - SUMIFS(NhatKy_ViPham!K:K, NhatKy_ViPham!E:E, "11_Hoa_B", NhatKy_ViPham!F:F, B12, NhatKy_ViPham!C:C, "T21")</f>
        <v>100</v>
      </c>
      <c r="AM12" s="6">
        <f>100 + SUMIFS(NhatKy_ViPham!J:J, NhatKy_ViPham!E:E, "11_Hoa_B", NhatKy_ViPham!F:F, B12, NhatKy_ViPham!C:C, "T22") - SUMIFS(NhatKy_ViPham!K:K, NhatKy_ViPham!E:E, "11_Hoa_B", NhatKy_ViPham!F:F, B12, NhatKy_ViPham!C:C, "T22")</f>
        <v>100</v>
      </c>
      <c r="AN12" s="6">
        <f>100 + SUMIFS(NhatKy_ViPham!J:J, NhatKy_ViPham!E:E, "11_Hoa_B", NhatKy_ViPham!F:F, B12, NhatKy_ViPham!C:C, "T23") - SUMIFS(NhatKy_ViPham!K:K, NhatKy_ViPham!E:E, "11_Hoa_B", NhatKy_ViPham!F:F, B12, NhatKy_ViPham!C:C, "T23")</f>
        <v>100</v>
      </c>
      <c r="AO12" s="6">
        <f>100 + SUMIFS(NhatKy_ViPham!J:J, NhatKy_ViPham!E:E, "11_Hoa_B", NhatKy_ViPham!F:F, B12, NhatKy_ViPham!C:C, "T24") - SUMIFS(NhatKy_ViPham!K:K, NhatKy_ViPham!E:E, "11_Hoa_B", NhatKy_ViPham!F:F, B12, NhatKy_ViPham!C:C, "T24")</f>
        <v>100</v>
      </c>
      <c r="AP12" s="6">
        <f>100 + SUMIFS(NhatKy_ViPham!J:J, NhatKy_ViPham!E:E, "11_Hoa_B", NhatKy_ViPham!F:F, B12, NhatKy_ViPham!C:C, "T25") - SUMIFS(NhatKy_ViPham!K:K, NhatKy_ViPham!E:E, "11_Hoa_B", NhatKy_ViPham!F:F, B12, NhatKy_ViPham!C:C, "T25")</f>
        <v>100</v>
      </c>
      <c r="AQ12" s="6">
        <f>100 + SUMIFS(NhatKy_ViPham!J:J, NhatKy_ViPham!E:E, "11_Hoa_B", NhatKy_ViPham!F:F, B12, NhatKy_ViPham!C:C, "T26") - SUMIFS(NhatKy_ViPham!K:K, NhatKy_ViPham!E:E, "11_Hoa_B", NhatKy_ViPham!F:F, B12, NhatKy_ViPham!C:C, "T26")</f>
        <v>100</v>
      </c>
      <c r="AR12" s="6">
        <f>100 + SUMIFS(NhatKy_ViPham!J:J, NhatKy_ViPham!E:E, "11_Hoa_B", NhatKy_ViPham!F:F, B12, NhatKy_ViPham!C:C, "T27") - SUMIFS(NhatKy_ViPham!K:K, NhatKy_ViPham!E:E, "11_Hoa_B", NhatKy_ViPham!F:F, B12, NhatKy_ViPham!C:C, "T27")</f>
        <v>100</v>
      </c>
      <c r="AS12" s="6">
        <f>100 + SUMIFS(NhatKy_ViPham!J:J, NhatKy_ViPham!E:E, "11_Hoa_B", NhatKy_ViPham!F:F, B12, NhatKy_ViPham!C:C, "T28") - SUMIFS(NhatKy_ViPham!K:K, NhatKy_ViPham!E:E, "11_Hoa_B", NhatKy_ViPham!F:F, B12, NhatKy_ViPham!C:C, "T28")</f>
        <v>100</v>
      </c>
      <c r="AT12" s="6">
        <f>100 + SUMIFS(NhatKy_ViPham!J:J, NhatKy_ViPham!E:E, "11_Hoa_B", NhatKy_ViPham!F:F, B12, NhatKy_ViPham!C:C, "T29") - SUMIFS(NhatKy_ViPham!K:K, NhatKy_ViPham!E:E, "11_Hoa_B", NhatKy_ViPham!F:F, B12, NhatKy_ViPham!C:C, "T29")</f>
        <v>100</v>
      </c>
      <c r="AU12" s="6">
        <f>100 + SUMIFS(NhatKy_ViPham!J:J, NhatKy_ViPham!E:E, "11_Hoa_B", NhatKy_ViPham!F:F, B12, NhatKy_ViPham!C:C, "T30") - SUMIFS(NhatKy_ViPham!K:K, NhatKy_ViPham!E:E, "11_Hoa_B", NhatKy_ViPham!F:F, B12, NhatKy_ViPham!C:C, "T30")</f>
        <v>100</v>
      </c>
      <c r="AV12" s="6">
        <f>100 + SUMIFS(NhatKy_ViPham!J:J, NhatKy_ViPham!E:E, "11_Hoa_B", NhatKy_ViPham!F:F, B12, NhatKy_ViPham!C:C, "T31") - SUMIFS(NhatKy_ViPham!K:K, NhatKy_ViPham!E:E, "11_Hoa_B", NhatKy_ViPham!F:F, B12, NhatKy_ViPham!C:C, "T31")</f>
        <v>100</v>
      </c>
      <c r="AW12" s="6">
        <f>100 + SUMIFS(NhatKy_ViPham!J:J, NhatKy_ViPham!E:E, "11_Hoa_B", NhatKy_ViPham!F:F, B12, NhatKy_ViPham!C:C, "T32") - SUMIFS(NhatKy_ViPham!K:K, NhatKy_ViPham!E:E, "11_Hoa_B", NhatKy_ViPham!F:F, B12, NhatKy_ViPham!C:C, "T32")</f>
        <v>100</v>
      </c>
      <c r="AX12" s="6">
        <f>100 + SUMIFS(NhatKy_ViPham!J:J, NhatKy_ViPham!E:E, "11_Hoa_B", NhatKy_ViPham!F:F, B12, NhatKy_ViPham!C:C, "T33") - SUMIFS(NhatKy_ViPham!K:K, NhatKy_ViPham!E:E, "11_Hoa_B", NhatKy_ViPham!F:F, B12, NhatKy_ViPham!C:C, "T33")</f>
        <v>100</v>
      </c>
      <c r="AY12" s="6">
        <f>100 + SUMIFS(NhatKy_ViPham!J:J, NhatKy_ViPham!E:E, "11_Hoa_B", NhatKy_ViPham!F:F, B12, NhatKy_ViPham!C:C, "T34") - SUMIFS(NhatKy_ViPham!K:K, NhatKy_ViPham!E:E, "11_Hoa_B", NhatKy_ViPham!F:F, B12, NhatKy_ViPham!C:C, "T34")</f>
        <v>100</v>
      </c>
      <c r="AZ12" s="6">
        <f>100 + SUMIFS(NhatKy_ViPham!J:J, NhatKy_ViPham!E:E, "11_Hoa_B", NhatKy_ViPham!F:F, B12, NhatKy_ViPham!C:C, "T35") - SUMIFS(NhatKy_ViPham!K:K, NhatKy_ViPham!E:E, "11_Hoa_B", NhatKy_ViPham!F:F, B12, NhatKy_ViPham!C:C, "T35")</f>
        <v>100</v>
      </c>
      <c r="BA12" s="12">
        <f t="shared" si="0"/>
        <v>100</v>
      </c>
      <c r="BB12" s="11" t="s">
        <v>430</v>
      </c>
      <c r="BC12" s="16" t="str">
        <f t="shared" si="1"/>
        <v>Tốt</v>
      </c>
      <c r="BD12" s="15" t="str">
        <f t="shared" si="2"/>
        <v>🟢 BÌNH THƯỜNG</v>
      </c>
    </row>
    <row r="13" spans="1:56" x14ac:dyDescent="0.25">
      <c r="A13" s="4">
        <v>5</v>
      </c>
      <c r="B13" s="10" t="s">
        <v>1699</v>
      </c>
      <c r="C13" s="4" t="s">
        <v>1700</v>
      </c>
      <c r="D13" s="4" t="s">
        <v>435</v>
      </c>
      <c r="E13" s="11" t="s">
        <v>430</v>
      </c>
      <c r="F13" s="7">
        <f>SUMIFS(NhatKy_ViPham!K:K, NhatKy_ViPham!E:E, "11_Hoa_B", NhatKy_ViPham!F:F, B13, NhatKy_ViPham!H:H, "L01")</f>
        <v>0</v>
      </c>
      <c r="G13" s="7">
        <f>SUMIFS(NhatKy_ViPham!K:K, NhatKy_ViPham!E:E, "11_Hoa_B", NhatKy_ViPham!F:F, B13, NhatKy_ViPham!H:H, "L02")</f>
        <v>0</v>
      </c>
      <c r="H13" s="7">
        <f>SUMIFS(NhatKy_ViPham!K:K, NhatKy_ViPham!E:E, "11_Hoa_B", NhatKy_ViPham!F:F, B13, NhatKy_ViPham!H:H, "L03")</f>
        <v>0</v>
      </c>
      <c r="I13" s="7">
        <f>SUMIFS(NhatKy_ViPham!K:K, NhatKy_ViPham!E:E, "11_Hoa_B", NhatKy_ViPham!F:F, B13, NhatKy_ViPham!H:H, "L04")</f>
        <v>0</v>
      </c>
      <c r="J13" s="7">
        <f>SUMIFS(NhatKy_ViPham!K:K, NhatKy_ViPham!E:E, "11_Hoa_B", NhatKy_ViPham!F:F, B13, NhatKy_ViPham!H:H, "L05")</f>
        <v>0</v>
      </c>
      <c r="K13" s="7">
        <f>SUMIFS(NhatKy_ViPham!K:K, NhatKy_ViPham!E:E, "11_Hoa_B", NhatKy_ViPham!F:F, B13, NhatKy_ViPham!H:H, "L06")</f>
        <v>0</v>
      </c>
      <c r="L13" s="7">
        <f>SUMIFS(NhatKy_ViPham!K:K, NhatKy_ViPham!E:E, "11_Hoa_B", NhatKy_ViPham!F:F, B13, NhatKy_ViPham!H:H, "L07")</f>
        <v>0</v>
      </c>
      <c r="M13" s="7">
        <f>SUMIFS(NhatKy_ViPham!K:K, NhatKy_ViPham!E:E, "11_Hoa_B", NhatKy_ViPham!F:F, B13, NhatKy_ViPham!H:H, "L08")</f>
        <v>0</v>
      </c>
      <c r="N13" s="7">
        <f>SUMIFS(NhatKy_ViPham!K:K, NhatKy_ViPham!E:E, "11_Hoa_B", NhatKy_ViPham!F:F, B13, NhatKy_ViPham!H:H, "L09")</f>
        <v>0</v>
      </c>
      <c r="O13" s="7">
        <f>SUMIFS(NhatKy_ViPham!K:K, NhatKy_ViPham!E:E, "11_Hoa_B", NhatKy_ViPham!F:F, B13, NhatKy_ViPham!H:H, "L10")</f>
        <v>0</v>
      </c>
      <c r="P13" s="12">
        <f>SUMIFS(NhatKy_ViPham!J:J, NhatKy_ViPham!E:E, "11_Hoa_B", NhatKy_ViPham!F:F, B13)</f>
        <v>0</v>
      </c>
      <c r="Q13" s="13">
        <f>SUMIFS(NhatKy_ViPham!K:K, NhatKy_ViPham!E:E, "11_Hoa_B", NhatKy_ViPham!F:F, B13)</f>
        <v>0</v>
      </c>
      <c r="R13" s="7">
        <f>100 + SUMIFS(NhatKy_ViPham!J:J, NhatKy_ViPham!E:E, "11_Hoa_B", NhatKy_ViPham!F:F, B13, NhatKy_ViPham!C:C, "T1") - SUMIFS(NhatKy_ViPham!K:K, NhatKy_ViPham!E:E, "11_Hoa_B", NhatKy_ViPham!F:F, B13, NhatKy_ViPham!C:C, "T1")</f>
        <v>100</v>
      </c>
      <c r="S13" s="7">
        <f>100 + SUMIFS(NhatKy_ViPham!J:J, NhatKy_ViPham!E:E, "11_Hoa_B", NhatKy_ViPham!F:F, B13, NhatKy_ViPham!C:C, "T2") - SUMIFS(NhatKy_ViPham!K:K, NhatKy_ViPham!E:E, "11_Hoa_B", NhatKy_ViPham!F:F, B13, NhatKy_ViPham!C:C, "T2")</f>
        <v>100</v>
      </c>
      <c r="T13" s="7">
        <f>100 + SUMIFS(NhatKy_ViPham!J:J, NhatKy_ViPham!E:E, "11_Hoa_B", NhatKy_ViPham!F:F, B13, NhatKy_ViPham!C:C, "T3") - SUMIFS(NhatKy_ViPham!K:K, NhatKy_ViPham!E:E, "11_Hoa_B", NhatKy_ViPham!F:F, B13, NhatKy_ViPham!C:C, "T3")</f>
        <v>100</v>
      </c>
      <c r="U13" s="7">
        <f>100 + SUMIFS(NhatKy_ViPham!J:J, NhatKy_ViPham!E:E, "11_Hoa_B", NhatKy_ViPham!F:F, B13, NhatKy_ViPham!C:C, "T4") - SUMIFS(NhatKy_ViPham!K:K, NhatKy_ViPham!E:E, "11_Hoa_B", NhatKy_ViPham!F:F, B13, NhatKy_ViPham!C:C, "T4")</f>
        <v>100</v>
      </c>
      <c r="V13" s="7">
        <f>100 + SUMIFS(NhatKy_ViPham!J:J, NhatKy_ViPham!E:E, "11_Hoa_B", NhatKy_ViPham!F:F, B13, NhatKy_ViPham!C:C, "T5") - SUMIFS(NhatKy_ViPham!K:K, NhatKy_ViPham!E:E, "11_Hoa_B", NhatKy_ViPham!F:F, B13, NhatKy_ViPham!C:C, "T5")</f>
        <v>100</v>
      </c>
      <c r="W13" s="7">
        <f>100 + SUMIFS(NhatKy_ViPham!J:J, NhatKy_ViPham!E:E, "11_Hoa_B", NhatKy_ViPham!F:F, B13, NhatKy_ViPham!C:C, "T6") - SUMIFS(NhatKy_ViPham!K:K, NhatKy_ViPham!E:E, "11_Hoa_B", NhatKy_ViPham!F:F, B13, NhatKy_ViPham!C:C, "T6")</f>
        <v>100</v>
      </c>
      <c r="X13" s="7">
        <f>100 + SUMIFS(NhatKy_ViPham!J:J, NhatKy_ViPham!E:E, "11_Hoa_B", NhatKy_ViPham!F:F, B13, NhatKy_ViPham!C:C, "T7") - SUMIFS(NhatKy_ViPham!K:K, NhatKy_ViPham!E:E, "11_Hoa_B", NhatKy_ViPham!F:F, B13, NhatKy_ViPham!C:C, "T7")</f>
        <v>100</v>
      </c>
      <c r="Y13" s="7">
        <f>100 + SUMIFS(NhatKy_ViPham!J:J, NhatKy_ViPham!E:E, "11_Hoa_B", NhatKy_ViPham!F:F, B13, NhatKy_ViPham!C:C, "T8") - SUMIFS(NhatKy_ViPham!K:K, NhatKy_ViPham!E:E, "11_Hoa_B", NhatKy_ViPham!F:F, B13, NhatKy_ViPham!C:C, "T8")</f>
        <v>100</v>
      </c>
      <c r="Z13" s="7">
        <f>100 + SUMIFS(NhatKy_ViPham!J:J, NhatKy_ViPham!E:E, "11_Hoa_B", NhatKy_ViPham!F:F, B13, NhatKy_ViPham!C:C, "T9") - SUMIFS(NhatKy_ViPham!K:K, NhatKy_ViPham!E:E, "11_Hoa_B", NhatKy_ViPham!F:F, B13, NhatKy_ViPham!C:C, "T9")</f>
        <v>100</v>
      </c>
      <c r="AA13" s="7">
        <f>100 + SUMIFS(NhatKy_ViPham!J:J, NhatKy_ViPham!E:E, "11_Hoa_B", NhatKy_ViPham!F:F, B13, NhatKy_ViPham!C:C, "T10") - SUMIFS(NhatKy_ViPham!K:K, NhatKy_ViPham!E:E, "11_Hoa_B", NhatKy_ViPham!F:F, B13, NhatKy_ViPham!C:C, "T10")</f>
        <v>100</v>
      </c>
      <c r="AB13" s="7">
        <f>100 + SUMIFS(NhatKy_ViPham!J:J, NhatKy_ViPham!E:E, "11_Hoa_B", NhatKy_ViPham!F:F, B13, NhatKy_ViPham!C:C, "T11") - SUMIFS(NhatKy_ViPham!K:K, NhatKy_ViPham!E:E, "11_Hoa_B", NhatKy_ViPham!F:F, B13, NhatKy_ViPham!C:C, "T11")</f>
        <v>100</v>
      </c>
      <c r="AC13" s="7">
        <f>100 + SUMIFS(NhatKy_ViPham!J:J, NhatKy_ViPham!E:E, "11_Hoa_B", NhatKy_ViPham!F:F, B13, NhatKy_ViPham!C:C, "T12") - SUMIFS(NhatKy_ViPham!K:K, NhatKy_ViPham!E:E, "11_Hoa_B", NhatKy_ViPham!F:F, B13, NhatKy_ViPham!C:C, "T12")</f>
        <v>100</v>
      </c>
      <c r="AD13" s="7">
        <f>100 + SUMIFS(NhatKy_ViPham!J:J, NhatKy_ViPham!E:E, "11_Hoa_B", NhatKy_ViPham!F:F, B13, NhatKy_ViPham!C:C, "T13") - SUMIFS(NhatKy_ViPham!K:K, NhatKy_ViPham!E:E, "11_Hoa_B", NhatKy_ViPham!F:F, B13, NhatKy_ViPham!C:C, "T13")</f>
        <v>100</v>
      </c>
      <c r="AE13" s="7">
        <f>100 + SUMIFS(NhatKy_ViPham!J:J, NhatKy_ViPham!E:E, "11_Hoa_B", NhatKy_ViPham!F:F, B13, NhatKy_ViPham!C:C, "T14") - SUMIFS(NhatKy_ViPham!K:K, NhatKy_ViPham!E:E, "11_Hoa_B", NhatKy_ViPham!F:F, B13, NhatKy_ViPham!C:C, "T14")</f>
        <v>100</v>
      </c>
      <c r="AF13" s="7">
        <f>100 + SUMIFS(NhatKy_ViPham!J:J, NhatKy_ViPham!E:E, "11_Hoa_B", NhatKy_ViPham!F:F, B13, NhatKy_ViPham!C:C, "T15") - SUMIFS(NhatKy_ViPham!K:K, NhatKy_ViPham!E:E, "11_Hoa_B", NhatKy_ViPham!F:F, B13, NhatKy_ViPham!C:C, "T15")</f>
        <v>100</v>
      </c>
      <c r="AG13" s="7">
        <f>100 + SUMIFS(NhatKy_ViPham!J:J, NhatKy_ViPham!E:E, "11_Hoa_B", NhatKy_ViPham!F:F, B13, NhatKy_ViPham!C:C, "T16") - SUMIFS(NhatKy_ViPham!K:K, NhatKy_ViPham!E:E, "11_Hoa_B", NhatKy_ViPham!F:F, B13, NhatKy_ViPham!C:C, "T16")</f>
        <v>100</v>
      </c>
      <c r="AH13" s="7">
        <f>100 + SUMIFS(NhatKy_ViPham!J:J, NhatKy_ViPham!E:E, "11_Hoa_B", NhatKy_ViPham!F:F, B13, NhatKy_ViPham!C:C, "T17") - SUMIFS(NhatKy_ViPham!K:K, NhatKy_ViPham!E:E, "11_Hoa_B", NhatKy_ViPham!F:F, B13, NhatKy_ViPham!C:C, "T17")</f>
        <v>100</v>
      </c>
      <c r="AI13" s="7">
        <f>100 + SUMIFS(NhatKy_ViPham!J:J, NhatKy_ViPham!E:E, "11_Hoa_B", NhatKy_ViPham!F:F, B13, NhatKy_ViPham!C:C, "T18") - SUMIFS(NhatKy_ViPham!K:K, NhatKy_ViPham!E:E, "11_Hoa_B", NhatKy_ViPham!F:F, B13, NhatKy_ViPham!C:C, "T18")</f>
        <v>100</v>
      </c>
      <c r="AJ13" s="7">
        <f>100 + SUMIFS(NhatKy_ViPham!J:J, NhatKy_ViPham!E:E, "11_Hoa_B", NhatKy_ViPham!F:F, B13, NhatKy_ViPham!C:C, "T19") - SUMIFS(NhatKy_ViPham!K:K, NhatKy_ViPham!E:E, "11_Hoa_B", NhatKy_ViPham!F:F, B13, NhatKy_ViPham!C:C, "T19")</f>
        <v>100</v>
      </c>
      <c r="AK13" s="7">
        <f>100 + SUMIFS(NhatKy_ViPham!J:J, NhatKy_ViPham!E:E, "11_Hoa_B", NhatKy_ViPham!F:F, B13, NhatKy_ViPham!C:C, "T20") - SUMIFS(NhatKy_ViPham!K:K, NhatKy_ViPham!E:E, "11_Hoa_B", NhatKy_ViPham!F:F, B13, NhatKy_ViPham!C:C, "T20")</f>
        <v>100</v>
      </c>
      <c r="AL13" s="7">
        <f>100 + SUMIFS(NhatKy_ViPham!J:J, NhatKy_ViPham!E:E, "11_Hoa_B", NhatKy_ViPham!F:F, B13, NhatKy_ViPham!C:C, "T21") - SUMIFS(NhatKy_ViPham!K:K, NhatKy_ViPham!E:E, "11_Hoa_B", NhatKy_ViPham!F:F, B13, NhatKy_ViPham!C:C, "T21")</f>
        <v>100</v>
      </c>
      <c r="AM13" s="7">
        <f>100 + SUMIFS(NhatKy_ViPham!J:J, NhatKy_ViPham!E:E, "11_Hoa_B", NhatKy_ViPham!F:F, B13, NhatKy_ViPham!C:C, "T22") - SUMIFS(NhatKy_ViPham!K:K, NhatKy_ViPham!E:E, "11_Hoa_B", NhatKy_ViPham!F:F, B13, NhatKy_ViPham!C:C, "T22")</f>
        <v>100</v>
      </c>
      <c r="AN13" s="7">
        <f>100 + SUMIFS(NhatKy_ViPham!J:J, NhatKy_ViPham!E:E, "11_Hoa_B", NhatKy_ViPham!F:F, B13, NhatKy_ViPham!C:C, "T23") - SUMIFS(NhatKy_ViPham!K:K, NhatKy_ViPham!E:E, "11_Hoa_B", NhatKy_ViPham!F:F, B13, NhatKy_ViPham!C:C, "T23")</f>
        <v>100</v>
      </c>
      <c r="AO13" s="7">
        <f>100 + SUMIFS(NhatKy_ViPham!J:J, NhatKy_ViPham!E:E, "11_Hoa_B", NhatKy_ViPham!F:F, B13, NhatKy_ViPham!C:C, "T24") - SUMIFS(NhatKy_ViPham!K:K, NhatKy_ViPham!E:E, "11_Hoa_B", NhatKy_ViPham!F:F, B13, NhatKy_ViPham!C:C, "T24")</f>
        <v>100</v>
      </c>
      <c r="AP13" s="7">
        <f>100 + SUMIFS(NhatKy_ViPham!J:J, NhatKy_ViPham!E:E, "11_Hoa_B", NhatKy_ViPham!F:F, B13, NhatKy_ViPham!C:C, "T25") - SUMIFS(NhatKy_ViPham!K:K, NhatKy_ViPham!E:E, "11_Hoa_B", NhatKy_ViPham!F:F, B13, NhatKy_ViPham!C:C, "T25")</f>
        <v>100</v>
      </c>
      <c r="AQ13" s="7">
        <f>100 + SUMIFS(NhatKy_ViPham!J:J, NhatKy_ViPham!E:E, "11_Hoa_B", NhatKy_ViPham!F:F, B13, NhatKy_ViPham!C:C, "T26") - SUMIFS(NhatKy_ViPham!K:K, NhatKy_ViPham!E:E, "11_Hoa_B", NhatKy_ViPham!F:F, B13, NhatKy_ViPham!C:C, "T26")</f>
        <v>100</v>
      </c>
      <c r="AR13" s="7">
        <f>100 + SUMIFS(NhatKy_ViPham!J:J, NhatKy_ViPham!E:E, "11_Hoa_B", NhatKy_ViPham!F:F, B13, NhatKy_ViPham!C:C, "T27") - SUMIFS(NhatKy_ViPham!K:K, NhatKy_ViPham!E:E, "11_Hoa_B", NhatKy_ViPham!F:F, B13, NhatKy_ViPham!C:C, "T27")</f>
        <v>100</v>
      </c>
      <c r="AS13" s="7">
        <f>100 + SUMIFS(NhatKy_ViPham!J:J, NhatKy_ViPham!E:E, "11_Hoa_B", NhatKy_ViPham!F:F, B13, NhatKy_ViPham!C:C, "T28") - SUMIFS(NhatKy_ViPham!K:K, NhatKy_ViPham!E:E, "11_Hoa_B", NhatKy_ViPham!F:F, B13, NhatKy_ViPham!C:C, "T28")</f>
        <v>100</v>
      </c>
      <c r="AT13" s="7">
        <f>100 + SUMIFS(NhatKy_ViPham!J:J, NhatKy_ViPham!E:E, "11_Hoa_B", NhatKy_ViPham!F:F, B13, NhatKy_ViPham!C:C, "T29") - SUMIFS(NhatKy_ViPham!K:K, NhatKy_ViPham!E:E, "11_Hoa_B", NhatKy_ViPham!F:F, B13, NhatKy_ViPham!C:C, "T29")</f>
        <v>100</v>
      </c>
      <c r="AU13" s="7">
        <f>100 + SUMIFS(NhatKy_ViPham!J:J, NhatKy_ViPham!E:E, "11_Hoa_B", NhatKy_ViPham!F:F, B13, NhatKy_ViPham!C:C, "T30") - SUMIFS(NhatKy_ViPham!K:K, NhatKy_ViPham!E:E, "11_Hoa_B", NhatKy_ViPham!F:F, B13, NhatKy_ViPham!C:C, "T30")</f>
        <v>100</v>
      </c>
      <c r="AV13" s="7">
        <f>100 + SUMIFS(NhatKy_ViPham!J:J, NhatKy_ViPham!E:E, "11_Hoa_B", NhatKy_ViPham!F:F, B13, NhatKy_ViPham!C:C, "T31") - SUMIFS(NhatKy_ViPham!K:K, NhatKy_ViPham!E:E, "11_Hoa_B", NhatKy_ViPham!F:F, B13, NhatKy_ViPham!C:C, "T31")</f>
        <v>100</v>
      </c>
      <c r="AW13" s="7">
        <f>100 + SUMIFS(NhatKy_ViPham!J:J, NhatKy_ViPham!E:E, "11_Hoa_B", NhatKy_ViPham!F:F, B13, NhatKy_ViPham!C:C, "T32") - SUMIFS(NhatKy_ViPham!K:K, NhatKy_ViPham!E:E, "11_Hoa_B", NhatKy_ViPham!F:F, B13, NhatKy_ViPham!C:C, "T32")</f>
        <v>100</v>
      </c>
      <c r="AX13" s="7">
        <f>100 + SUMIFS(NhatKy_ViPham!J:J, NhatKy_ViPham!E:E, "11_Hoa_B", NhatKy_ViPham!F:F, B13, NhatKy_ViPham!C:C, "T33") - SUMIFS(NhatKy_ViPham!K:K, NhatKy_ViPham!E:E, "11_Hoa_B", NhatKy_ViPham!F:F, B13, NhatKy_ViPham!C:C, "T33")</f>
        <v>100</v>
      </c>
      <c r="AY13" s="7">
        <f>100 + SUMIFS(NhatKy_ViPham!J:J, NhatKy_ViPham!E:E, "11_Hoa_B", NhatKy_ViPham!F:F, B13, NhatKy_ViPham!C:C, "T34") - SUMIFS(NhatKy_ViPham!K:K, NhatKy_ViPham!E:E, "11_Hoa_B", NhatKy_ViPham!F:F, B13, NhatKy_ViPham!C:C, "T34")</f>
        <v>100</v>
      </c>
      <c r="AZ13" s="7">
        <f>100 + SUMIFS(NhatKy_ViPham!J:J, NhatKy_ViPham!E:E, "11_Hoa_B", NhatKy_ViPham!F:F, B13, NhatKy_ViPham!C:C, "T35") - SUMIFS(NhatKy_ViPham!K:K, NhatKy_ViPham!E:E, "11_Hoa_B", NhatKy_ViPham!F:F, B13, NhatKy_ViPham!C:C, "T35")</f>
        <v>100</v>
      </c>
      <c r="BA13" s="12">
        <f t="shared" si="0"/>
        <v>100</v>
      </c>
      <c r="BB13" s="11" t="s">
        <v>430</v>
      </c>
      <c r="BC13" s="14" t="str">
        <f t="shared" si="1"/>
        <v>Tốt</v>
      </c>
      <c r="BD13" s="10" t="str">
        <f t="shared" si="2"/>
        <v>🟢 BÌNH THƯỜNG</v>
      </c>
    </row>
    <row r="14" spans="1:56" x14ac:dyDescent="0.25">
      <c r="A14" s="5">
        <v>6</v>
      </c>
      <c r="B14" s="15" t="s">
        <v>1701</v>
      </c>
      <c r="C14" s="5" t="s">
        <v>1702</v>
      </c>
      <c r="D14" s="5" t="s">
        <v>435</v>
      </c>
      <c r="E14" s="11" t="s">
        <v>430</v>
      </c>
      <c r="F14" s="6">
        <f>SUMIFS(NhatKy_ViPham!K:K, NhatKy_ViPham!E:E, "11_Hoa_B", NhatKy_ViPham!F:F, B14, NhatKy_ViPham!H:H, "L01")</f>
        <v>0</v>
      </c>
      <c r="G14" s="6">
        <f>SUMIFS(NhatKy_ViPham!K:K, NhatKy_ViPham!E:E, "11_Hoa_B", NhatKy_ViPham!F:F, B14, NhatKy_ViPham!H:H, "L02")</f>
        <v>0</v>
      </c>
      <c r="H14" s="6">
        <f>SUMIFS(NhatKy_ViPham!K:K, NhatKy_ViPham!E:E, "11_Hoa_B", NhatKy_ViPham!F:F, B14, NhatKy_ViPham!H:H, "L03")</f>
        <v>0</v>
      </c>
      <c r="I14" s="6">
        <f>SUMIFS(NhatKy_ViPham!K:K, NhatKy_ViPham!E:E, "11_Hoa_B", NhatKy_ViPham!F:F, B14, NhatKy_ViPham!H:H, "L04")</f>
        <v>0</v>
      </c>
      <c r="J14" s="6">
        <f>SUMIFS(NhatKy_ViPham!K:K, NhatKy_ViPham!E:E, "11_Hoa_B", NhatKy_ViPham!F:F, B14, NhatKy_ViPham!H:H, "L05")</f>
        <v>0</v>
      </c>
      <c r="K14" s="6">
        <f>SUMIFS(NhatKy_ViPham!K:K, NhatKy_ViPham!E:E, "11_Hoa_B", NhatKy_ViPham!F:F, B14, NhatKy_ViPham!H:H, "L06")</f>
        <v>0</v>
      </c>
      <c r="L14" s="6">
        <f>SUMIFS(NhatKy_ViPham!K:K, NhatKy_ViPham!E:E, "11_Hoa_B", NhatKy_ViPham!F:F, B14, NhatKy_ViPham!H:H, "L07")</f>
        <v>0</v>
      </c>
      <c r="M14" s="6">
        <f>SUMIFS(NhatKy_ViPham!K:K, NhatKy_ViPham!E:E, "11_Hoa_B", NhatKy_ViPham!F:F, B14, NhatKy_ViPham!H:H, "L08")</f>
        <v>0</v>
      </c>
      <c r="N14" s="6">
        <f>SUMIFS(NhatKy_ViPham!K:K, NhatKy_ViPham!E:E, "11_Hoa_B", NhatKy_ViPham!F:F, B14, NhatKy_ViPham!H:H, "L09")</f>
        <v>0</v>
      </c>
      <c r="O14" s="6">
        <f>SUMIFS(NhatKy_ViPham!K:K, NhatKy_ViPham!E:E, "11_Hoa_B", NhatKy_ViPham!F:F, B14, NhatKy_ViPham!H:H, "L10")</f>
        <v>0</v>
      </c>
      <c r="P14" s="12">
        <f>SUMIFS(NhatKy_ViPham!J:J, NhatKy_ViPham!E:E, "11_Hoa_B", NhatKy_ViPham!F:F, B14)</f>
        <v>0</v>
      </c>
      <c r="Q14" s="13">
        <f>SUMIFS(NhatKy_ViPham!K:K, NhatKy_ViPham!E:E, "11_Hoa_B", NhatKy_ViPham!F:F, B14)</f>
        <v>0</v>
      </c>
      <c r="R14" s="6">
        <f>100 + SUMIFS(NhatKy_ViPham!J:J, NhatKy_ViPham!E:E, "11_Hoa_B", NhatKy_ViPham!F:F, B14, NhatKy_ViPham!C:C, "T1") - SUMIFS(NhatKy_ViPham!K:K, NhatKy_ViPham!E:E, "11_Hoa_B", NhatKy_ViPham!F:F, B14, NhatKy_ViPham!C:C, "T1")</f>
        <v>100</v>
      </c>
      <c r="S14" s="6">
        <f>100 + SUMIFS(NhatKy_ViPham!J:J, NhatKy_ViPham!E:E, "11_Hoa_B", NhatKy_ViPham!F:F, B14, NhatKy_ViPham!C:C, "T2") - SUMIFS(NhatKy_ViPham!K:K, NhatKy_ViPham!E:E, "11_Hoa_B", NhatKy_ViPham!F:F, B14, NhatKy_ViPham!C:C, "T2")</f>
        <v>100</v>
      </c>
      <c r="T14" s="6">
        <f>100 + SUMIFS(NhatKy_ViPham!J:J, NhatKy_ViPham!E:E, "11_Hoa_B", NhatKy_ViPham!F:F, B14, NhatKy_ViPham!C:C, "T3") - SUMIFS(NhatKy_ViPham!K:K, NhatKy_ViPham!E:E, "11_Hoa_B", NhatKy_ViPham!F:F, B14, NhatKy_ViPham!C:C, "T3")</f>
        <v>100</v>
      </c>
      <c r="U14" s="6">
        <f>100 + SUMIFS(NhatKy_ViPham!J:J, NhatKy_ViPham!E:E, "11_Hoa_B", NhatKy_ViPham!F:F, B14, NhatKy_ViPham!C:C, "T4") - SUMIFS(NhatKy_ViPham!K:K, NhatKy_ViPham!E:E, "11_Hoa_B", NhatKy_ViPham!F:F, B14, NhatKy_ViPham!C:C, "T4")</f>
        <v>100</v>
      </c>
      <c r="V14" s="6">
        <f>100 + SUMIFS(NhatKy_ViPham!J:J, NhatKy_ViPham!E:E, "11_Hoa_B", NhatKy_ViPham!F:F, B14, NhatKy_ViPham!C:C, "T5") - SUMIFS(NhatKy_ViPham!K:K, NhatKy_ViPham!E:E, "11_Hoa_B", NhatKy_ViPham!F:F, B14, NhatKy_ViPham!C:C, "T5")</f>
        <v>100</v>
      </c>
      <c r="W14" s="6">
        <f>100 + SUMIFS(NhatKy_ViPham!J:J, NhatKy_ViPham!E:E, "11_Hoa_B", NhatKy_ViPham!F:F, B14, NhatKy_ViPham!C:C, "T6") - SUMIFS(NhatKy_ViPham!K:K, NhatKy_ViPham!E:E, "11_Hoa_B", NhatKy_ViPham!F:F, B14, NhatKy_ViPham!C:C, "T6")</f>
        <v>100</v>
      </c>
      <c r="X14" s="6">
        <f>100 + SUMIFS(NhatKy_ViPham!J:J, NhatKy_ViPham!E:E, "11_Hoa_B", NhatKy_ViPham!F:F, B14, NhatKy_ViPham!C:C, "T7") - SUMIFS(NhatKy_ViPham!K:K, NhatKy_ViPham!E:E, "11_Hoa_B", NhatKy_ViPham!F:F, B14, NhatKy_ViPham!C:C, "T7")</f>
        <v>100</v>
      </c>
      <c r="Y14" s="6">
        <f>100 + SUMIFS(NhatKy_ViPham!J:J, NhatKy_ViPham!E:E, "11_Hoa_B", NhatKy_ViPham!F:F, B14, NhatKy_ViPham!C:C, "T8") - SUMIFS(NhatKy_ViPham!K:K, NhatKy_ViPham!E:E, "11_Hoa_B", NhatKy_ViPham!F:F, B14, NhatKy_ViPham!C:C, "T8")</f>
        <v>100</v>
      </c>
      <c r="Z14" s="6">
        <f>100 + SUMIFS(NhatKy_ViPham!J:J, NhatKy_ViPham!E:E, "11_Hoa_B", NhatKy_ViPham!F:F, B14, NhatKy_ViPham!C:C, "T9") - SUMIFS(NhatKy_ViPham!K:K, NhatKy_ViPham!E:E, "11_Hoa_B", NhatKy_ViPham!F:F, B14, NhatKy_ViPham!C:C, "T9")</f>
        <v>100</v>
      </c>
      <c r="AA14" s="6">
        <f>100 + SUMIFS(NhatKy_ViPham!J:J, NhatKy_ViPham!E:E, "11_Hoa_B", NhatKy_ViPham!F:F, B14, NhatKy_ViPham!C:C, "T10") - SUMIFS(NhatKy_ViPham!K:K, NhatKy_ViPham!E:E, "11_Hoa_B", NhatKy_ViPham!F:F, B14, NhatKy_ViPham!C:C, "T10")</f>
        <v>100</v>
      </c>
      <c r="AB14" s="6">
        <f>100 + SUMIFS(NhatKy_ViPham!J:J, NhatKy_ViPham!E:E, "11_Hoa_B", NhatKy_ViPham!F:F, B14, NhatKy_ViPham!C:C, "T11") - SUMIFS(NhatKy_ViPham!K:K, NhatKy_ViPham!E:E, "11_Hoa_B", NhatKy_ViPham!F:F, B14, NhatKy_ViPham!C:C, "T11")</f>
        <v>100</v>
      </c>
      <c r="AC14" s="6">
        <f>100 + SUMIFS(NhatKy_ViPham!J:J, NhatKy_ViPham!E:E, "11_Hoa_B", NhatKy_ViPham!F:F, B14, NhatKy_ViPham!C:C, "T12") - SUMIFS(NhatKy_ViPham!K:K, NhatKy_ViPham!E:E, "11_Hoa_B", NhatKy_ViPham!F:F, B14, NhatKy_ViPham!C:C, "T12")</f>
        <v>100</v>
      </c>
      <c r="AD14" s="6">
        <f>100 + SUMIFS(NhatKy_ViPham!J:J, NhatKy_ViPham!E:E, "11_Hoa_B", NhatKy_ViPham!F:F, B14, NhatKy_ViPham!C:C, "T13") - SUMIFS(NhatKy_ViPham!K:K, NhatKy_ViPham!E:E, "11_Hoa_B", NhatKy_ViPham!F:F, B14, NhatKy_ViPham!C:C, "T13")</f>
        <v>100</v>
      </c>
      <c r="AE14" s="6">
        <f>100 + SUMIFS(NhatKy_ViPham!J:J, NhatKy_ViPham!E:E, "11_Hoa_B", NhatKy_ViPham!F:F, B14, NhatKy_ViPham!C:C, "T14") - SUMIFS(NhatKy_ViPham!K:K, NhatKy_ViPham!E:E, "11_Hoa_B", NhatKy_ViPham!F:F, B14, NhatKy_ViPham!C:C, "T14")</f>
        <v>100</v>
      </c>
      <c r="AF14" s="6">
        <f>100 + SUMIFS(NhatKy_ViPham!J:J, NhatKy_ViPham!E:E, "11_Hoa_B", NhatKy_ViPham!F:F, B14, NhatKy_ViPham!C:C, "T15") - SUMIFS(NhatKy_ViPham!K:K, NhatKy_ViPham!E:E, "11_Hoa_B", NhatKy_ViPham!F:F, B14, NhatKy_ViPham!C:C, "T15")</f>
        <v>100</v>
      </c>
      <c r="AG14" s="6">
        <f>100 + SUMIFS(NhatKy_ViPham!J:J, NhatKy_ViPham!E:E, "11_Hoa_B", NhatKy_ViPham!F:F, B14, NhatKy_ViPham!C:C, "T16") - SUMIFS(NhatKy_ViPham!K:K, NhatKy_ViPham!E:E, "11_Hoa_B", NhatKy_ViPham!F:F, B14, NhatKy_ViPham!C:C, "T16")</f>
        <v>100</v>
      </c>
      <c r="AH14" s="6">
        <f>100 + SUMIFS(NhatKy_ViPham!J:J, NhatKy_ViPham!E:E, "11_Hoa_B", NhatKy_ViPham!F:F, B14, NhatKy_ViPham!C:C, "T17") - SUMIFS(NhatKy_ViPham!K:K, NhatKy_ViPham!E:E, "11_Hoa_B", NhatKy_ViPham!F:F, B14, NhatKy_ViPham!C:C, "T17")</f>
        <v>100</v>
      </c>
      <c r="AI14" s="6">
        <f>100 + SUMIFS(NhatKy_ViPham!J:J, NhatKy_ViPham!E:E, "11_Hoa_B", NhatKy_ViPham!F:F, B14, NhatKy_ViPham!C:C, "T18") - SUMIFS(NhatKy_ViPham!K:K, NhatKy_ViPham!E:E, "11_Hoa_B", NhatKy_ViPham!F:F, B14, NhatKy_ViPham!C:C, "T18")</f>
        <v>100</v>
      </c>
      <c r="AJ14" s="6">
        <f>100 + SUMIFS(NhatKy_ViPham!J:J, NhatKy_ViPham!E:E, "11_Hoa_B", NhatKy_ViPham!F:F, B14, NhatKy_ViPham!C:C, "T19") - SUMIFS(NhatKy_ViPham!K:K, NhatKy_ViPham!E:E, "11_Hoa_B", NhatKy_ViPham!F:F, B14, NhatKy_ViPham!C:C, "T19")</f>
        <v>100</v>
      </c>
      <c r="AK14" s="6">
        <f>100 + SUMIFS(NhatKy_ViPham!J:J, NhatKy_ViPham!E:E, "11_Hoa_B", NhatKy_ViPham!F:F, B14, NhatKy_ViPham!C:C, "T20") - SUMIFS(NhatKy_ViPham!K:K, NhatKy_ViPham!E:E, "11_Hoa_B", NhatKy_ViPham!F:F, B14, NhatKy_ViPham!C:C, "T20")</f>
        <v>100</v>
      </c>
      <c r="AL14" s="6">
        <f>100 + SUMIFS(NhatKy_ViPham!J:J, NhatKy_ViPham!E:E, "11_Hoa_B", NhatKy_ViPham!F:F, B14, NhatKy_ViPham!C:C, "T21") - SUMIFS(NhatKy_ViPham!K:K, NhatKy_ViPham!E:E, "11_Hoa_B", NhatKy_ViPham!F:F, B14, NhatKy_ViPham!C:C, "T21")</f>
        <v>100</v>
      </c>
      <c r="AM14" s="6">
        <f>100 + SUMIFS(NhatKy_ViPham!J:J, NhatKy_ViPham!E:E, "11_Hoa_B", NhatKy_ViPham!F:F, B14, NhatKy_ViPham!C:C, "T22") - SUMIFS(NhatKy_ViPham!K:K, NhatKy_ViPham!E:E, "11_Hoa_B", NhatKy_ViPham!F:F, B14, NhatKy_ViPham!C:C, "T22")</f>
        <v>100</v>
      </c>
      <c r="AN14" s="6">
        <f>100 + SUMIFS(NhatKy_ViPham!J:J, NhatKy_ViPham!E:E, "11_Hoa_B", NhatKy_ViPham!F:F, B14, NhatKy_ViPham!C:C, "T23") - SUMIFS(NhatKy_ViPham!K:K, NhatKy_ViPham!E:E, "11_Hoa_B", NhatKy_ViPham!F:F, B14, NhatKy_ViPham!C:C, "T23")</f>
        <v>100</v>
      </c>
      <c r="AO14" s="6">
        <f>100 + SUMIFS(NhatKy_ViPham!J:J, NhatKy_ViPham!E:E, "11_Hoa_B", NhatKy_ViPham!F:F, B14, NhatKy_ViPham!C:C, "T24") - SUMIFS(NhatKy_ViPham!K:K, NhatKy_ViPham!E:E, "11_Hoa_B", NhatKy_ViPham!F:F, B14, NhatKy_ViPham!C:C, "T24")</f>
        <v>100</v>
      </c>
      <c r="AP14" s="6">
        <f>100 + SUMIFS(NhatKy_ViPham!J:J, NhatKy_ViPham!E:E, "11_Hoa_B", NhatKy_ViPham!F:F, B14, NhatKy_ViPham!C:C, "T25") - SUMIFS(NhatKy_ViPham!K:K, NhatKy_ViPham!E:E, "11_Hoa_B", NhatKy_ViPham!F:F, B14, NhatKy_ViPham!C:C, "T25")</f>
        <v>100</v>
      </c>
      <c r="AQ14" s="6">
        <f>100 + SUMIFS(NhatKy_ViPham!J:J, NhatKy_ViPham!E:E, "11_Hoa_B", NhatKy_ViPham!F:F, B14, NhatKy_ViPham!C:C, "T26") - SUMIFS(NhatKy_ViPham!K:K, NhatKy_ViPham!E:E, "11_Hoa_B", NhatKy_ViPham!F:F, B14, NhatKy_ViPham!C:C, "T26")</f>
        <v>100</v>
      </c>
      <c r="AR14" s="6">
        <f>100 + SUMIFS(NhatKy_ViPham!J:J, NhatKy_ViPham!E:E, "11_Hoa_B", NhatKy_ViPham!F:F, B14, NhatKy_ViPham!C:C, "T27") - SUMIFS(NhatKy_ViPham!K:K, NhatKy_ViPham!E:E, "11_Hoa_B", NhatKy_ViPham!F:F, B14, NhatKy_ViPham!C:C, "T27")</f>
        <v>100</v>
      </c>
      <c r="AS14" s="6">
        <f>100 + SUMIFS(NhatKy_ViPham!J:J, NhatKy_ViPham!E:E, "11_Hoa_B", NhatKy_ViPham!F:F, B14, NhatKy_ViPham!C:C, "T28") - SUMIFS(NhatKy_ViPham!K:K, NhatKy_ViPham!E:E, "11_Hoa_B", NhatKy_ViPham!F:F, B14, NhatKy_ViPham!C:C, "T28")</f>
        <v>100</v>
      </c>
      <c r="AT14" s="6">
        <f>100 + SUMIFS(NhatKy_ViPham!J:J, NhatKy_ViPham!E:E, "11_Hoa_B", NhatKy_ViPham!F:F, B14, NhatKy_ViPham!C:C, "T29") - SUMIFS(NhatKy_ViPham!K:K, NhatKy_ViPham!E:E, "11_Hoa_B", NhatKy_ViPham!F:F, B14, NhatKy_ViPham!C:C, "T29")</f>
        <v>100</v>
      </c>
      <c r="AU14" s="6">
        <f>100 + SUMIFS(NhatKy_ViPham!J:J, NhatKy_ViPham!E:E, "11_Hoa_B", NhatKy_ViPham!F:F, B14, NhatKy_ViPham!C:C, "T30") - SUMIFS(NhatKy_ViPham!K:K, NhatKy_ViPham!E:E, "11_Hoa_B", NhatKy_ViPham!F:F, B14, NhatKy_ViPham!C:C, "T30")</f>
        <v>100</v>
      </c>
      <c r="AV14" s="6">
        <f>100 + SUMIFS(NhatKy_ViPham!J:J, NhatKy_ViPham!E:E, "11_Hoa_B", NhatKy_ViPham!F:F, B14, NhatKy_ViPham!C:C, "T31") - SUMIFS(NhatKy_ViPham!K:K, NhatKy_ViPham!E:E, "11_Hoa_B", NhatKy_ViPham!F:F, B14, NhatKy_ViPham!C:C, "T31")</f>
        <v>100</v>
      </c>
      <c r="AW14" s="6">
        <f>100 + SUMIFS(NhatKy_ViPham!J:J, NhatKy_ViPham!E:E, "11_Hoa_B", NhatKy_ViPham!F:F, B14, NhatKy_ViPham!C:C, "T32") - SUMIFS(NhatKy_ViPham!K:K, NhatKy_ViPham!E:E, "11_Hoa_B", NhatKy_ViPham!F:F, B14, NhatKy_ViPham!C:C, "T32")</f>
        <v>100</v>
      </c>
      <c r="AX14" s="6">
        <f>100 + SUMIFS(NhatKy_ViPham!J:J, NhatKy_ViPham!E:E, "11_Hoa_B", NhatKy_ViPham!F:F, B14, NhatKy_ViPham!C:C, "T33") - SUMIFS(NhatKy_ViPham!K:K, NhatKy_ViPham!E:E, "11_Hoa_B", NhatKy_ViPham!F:F, B14, NhatKy_ViPham!C:C, "T33")</f>
        <v>100</v>
      </c>
      <c r="AY14" s="6">
        <f>100 + SUMIFS(NhatKy_ViPham!J:J, NhatKy_ViPham!E:E, "11_Hoa_B", NhatKy_ViPham!F:F, B14, NhatKy_ViPham!C:C, "T34") - SUMIFS(NhatKy_ViPham!K:K, NhatKy_ViPham!E:E, "11_Hoa_B", NhatKy_ViPham!F:F, B14, NhatKy_ViPham!C:C, "T34")</f>
        <v>100</v>
      </c>
      <c r="AZ14" s="6">
        <f>100 + SUMIFS(NhatKy_ViPham!J:J, NhatKy_ViPham!E:E, "11_Hoa_B", NhatKy_ViPham!F:F, B14, NhatKy_ViPham!C:C, "T35") - SUMIFS(NhatKy_ViPham!K:K, NhatKy_ViPham!E:E, "11_Hoa_B", NhatKy_ViPham!F:F, B14, NhatKy_ViPham!C:C, "T35")</f>
        <v>100</v>
      </c>
      <c r="BA14" s="12">
        <f t="shared" si="0"/>
        <v>100</v>
      </c>
      <c r="BB14" s="11" t="s">
        <v>430</v>
      </c>
      <c r="BC14" s="16" t="str">
        <f t="shared" si="1"/>
        <v>Tốt</v>
      </c>
      <c r="BD14" s="15" t="str">
        <f t="shared" si="2"/>
        <v>🟢 BÌNH THƯỜNG</v>
      </c>
    </row>
    <row r="15" spans="1:56" x14ac:dyDescent="0.25">
      <c r="A15" s="4">
        <v>7</v>
      </c>
      <c r="B15" s="10" t="s">
        <v>1703</v>
      </c>
      <c r="C15" s="4" t="s">
        <v>1704</v>
      </c>
      <c r="D15" s="4" t="s">
        <v>435</v>
      </c>
      <c r="E15" s="11" t="s">
        <v>430</v>
      </c>
      <c r="F15" s="7">
        <f>SUMIFS(NhatKy_ViPham!K:K, NhatKy_ViPham!E:E, "11_Hoa_B", NhatKy_ViPham!F:F, B15, NhatKy_ViPham!H:H, "L01")</f>
        <v>0</v>
      </c>
      <c r="G15" s="7">
        <f>SUMIFS(NhatKy_ViPham!K:K, NhatKy_ViPham!E:E, "11_Hoa_B", NhatKy_ViPham!F:F, B15, NhatKy_ViPham!H:H, "L02")</f>
        <v>0</v>
      </c>
      <c r="H15" s="7">
        <f>SUMIFS(NhatKy_ViPham!K:K, NhatKy_ViPham!E:E, "11_Hoa_B", NhatKy_ViPham!F:F, B15, NhatKy_ViPham!H:H, "L03")</f>
        <v>0</v>
      </c>
      <c r="I15" s="7">
        <f>SUMIFS(NhatKy_ViPham!K:K, NhatKy_ViPham!E:E, "11_Hoa_B", NhatKy_ViPham!F:F, B15, NhatKy_ViPham!H:H, "L04")</f>
        <v>0</v>
      </c>
      <c r="J15" s="7">
        <f>SUMIFS(NhatKy_ViPham!K:K, NhatKy_ViPham!E:E, "11_Hoa_B", NhatKy_ViPham!F:F, B15, NhatKy_ViPham!H:H, "L05")</f>
        <v>0</v>
      </c>
      <c r="K15" s="7">
        <f>SUMIFS(NhatKy_ViPham!K:K, NhatKy_ViPham!E:E, "11_Hoa_B", NhatKy_ViPham!F:F, B15, NhatKy_ViPham!H:H, "L06")</f>
        <v>0</v>
      </c>
      <c r="L15" s="7">
        <f>SUMIFS(NhatKy_ViPham!K:K, NhatKy_ViPham!E:E, "11_Hoa_B", NhatKy_ViPham!F:F, B15, NhatKy_ViPham!H:H, "L07")</f>
        <v>0</v>
      </c>
      <c r="M15" s="7">
        <f>SUMIFS(NhatKy_ViPham!K:K, NhatKy_ViPham!E:E, "11_Hoa_B", NhatKy_ViPham!F:F, B15, NhatKy_ViPham!H:H, "L08")</f>
        <v>0</v>
      </c>
      <c r="N15" s="7">
        <f>SUMIFS(NhatKy_ViPham!K:K, NhatKy_ViPham!E:E, "11_Hoa_B", NhatKy_ViPham!F:F, B15, NhatKy_ViPham!H:H, "L09")</f>
        <v>0</v>
      </c>
      <c r="O15" s="7">
        <f>SUMIFS(NhatKy_ViPham!K:K, NhatKy_ViPham!E:E, "11_Hoa_B", NhatKy_ViPham!F:F, B15, NhatKy_ViPham!H:H, "L10")</f>
        <v>0</v>
      </c>
      <c r="P15" s="12">
        <f>SUMIFS(NhatKy_ViPham!J:J, NhatKy_ViPham!E:E, "11_Hoa_B", NhatKy_ViPham!F:F, B15)</f>
        <v>0</v>
      </c>
      <c r="Q15" s="13">
        <f>SUMIFS(NhatKy_ViPham!K:K, NhatKy_ViPham!E:E, "11_Hoa_B", NhatKy_ViPham!F:F, B15)</f>
        <v>0</v>
      </c>
      <c r="R15" s="7">
        <f>100 + SUMIFS(NhatKy_ViPham!J:J, NhatKy_ViPham!E:E, "11_Hoa_B", NhatKy_ViPham!F:F, B15, NhatKy_ViPham!C:C, "T1") - SUMIFS(NhatKy_ViPham!K:K, NhatKy_ViPham!E:E, "11_Hoa_B", NhatKy_ViPham!F:F, B15, NhatKy_ViPham!C:C, "T1")</f>
        <v>100</v>
      </c>
      <c r="S15" s="7">
        <f>100 + SUMIFS(NhatKy_ViPham!J:J, NhatKy_ViPham!E:E, "11_Hoa_B", NhatKy_ViPham!F:F, B15, NhatKy_ViPham!C:C, "T2") - SUMIFS(NhatKy_ViPham!K:K, NhatKy_ViPham!E:E, "11_Hoa_B", NhatKy_ViPham!F:F, B15, NhatKy_ViPham!C:C, "T2")</f>
        <v>100</v>
      </c>
      <c r="T15" s="7">
        <f>100 + SUMIFS(NhatKy_ViPham!J:J, NhatKy_ViPham!E:E, "11_Hoa_B", NhatKy_ViPham!F:F, B15, NhatKy_ViPham!C:C, "T3") - SUMIFS(NhatKy_ViPham!K:K, NhatKy_ViPham!E:E, "11_Hoa_B", NhatKy_ViPham!F:F, B15, NhatKy_ViPham!C:C, "T3")</f>
        <v>100</v>
      </c>
      <c r="U15" s="7">
        <f>100 + SUMIFS(NhatKy_ViPham!J:J, NhatKy_ViPham!E:E, "11_Hoa_B", NhatKy_ViPham!F:F, B15, NhatKy_ViPham!C:C, "T4") - SUMIFS(NhatKy_ViPham!K:K, NhatKy_ViPham!E:E, "11_Hoa_B", NhatKy_ViPham!F:F, B15, NhatKy_ViPham!C:C, "T4")</f>
        <v>100</v>
      </c>
      <c r="V15" s="7">
        <f>100 + SUMIFS(NhatKy_ViPham!J:J, NhatKy_ViPham!E:E, "11_Hoa_B", NhatKy_ViPham!F:F, B15, NhatKy_ViPham!C:C, "T5") - SUMIFS(NhatKy_ViPham!K:K, NhatKy_ViPham!E:E, "11_Hoa_B", NhatKy_ViPham!F:F, B15, NhatKy_ViPham!C:C, "T5")</f>
        <v>100</v>
      </c>
      <c r="W15" s="7">
        <f>100 + SUMIFS(NhatKy_ViPham!J:J, NhatKy_ViPham!E:E, "11_Hoa_B", NhatKy_ViPham!F:F, B15, NhatKy_ViPham!C:C, "T6") - SUMIFS(NhatKy_ViPham!K:K, NhatKy_ViPham!E:E, "11_Hoa_B", NhatKy_ViPham!F:F, B15, NhatKy_ViPham!C:C, "T6")</f>
        <v>100</v>
      </c>
      <c r="X15" s="7">
        <f>100 + SUMIFS(NhatKy_ViPham!J:J, NhatKy_ViPham!E:E, "11_Hoa_B", NhatKy_ViPham!F:F, B15, NhatKy_ViPham!C:C, "T7") - SUMIFS(NhatKy_ViPham!K:K, NhatKy_ViPham!E:E, "11_Hoa_B", NhatKy_ViPham!F:F, B15, NhatKy_ViPham!C:C, "T7")</f>
        <v>100</v>
      </c>
      <c r="Y15" s="7">
        <f>100 + SUMIFS(NhatKy_ViPham!J:J, NhatKy_ViPham!E:E, "11_Hoa_B", NhatKy_ViPham!F:F, B15, NhatKy_ViPham!C:C, "T8") - SUMIFS(NhatKy_ViPham!K:K, NhatKy_ViPham!E:E, "11_Hoa_B", NhatKy_ViPham!F:F, B15, NhatKy_ViPham!C:C, "T8")</f>
        <v>100</v>
      </c>
      <c r="Z15" s="7">
        <f>100 + SUMIFS(NhatKy_ViPham!J:J, NhatKy_ViPham!E:E, "11_Hoa_B", NhatKy_ViPham!F:F, B15, NhatKy_ViPham!C:C, "T9") - SUMIFS(NhatKy_ViPham!K:K, NhatKy_ViPham!E:E, "11_Hoa_B", NhatKy_ViPham!F:F, B15, NhatKy_ViPham!C:C, "T9")</f>
        <v>100</v>
      </c>
      <c r="AA15" s="7">
        <f>100 + SUMIFS(NhatKy_ViPham!J:J, NhatKy_ViPham!E:E, "11_Hoa_B", NhatKy_ViPham!F:F, B15, NhatKy_ViPham!C:C, "T10") - SUMIFS(NhatKy_ViPham!K:K, NhatKy_ViPham!E:E, "11_Hoa_B", NhatKy_ViPham!F:F, B15, NhatKy_ViPham!C:C, "T10")</f>
        <v>100</v>
      </c>
      <c r="AB15" s="7">
        <f>100 + SUMIFS(NhatKy_ViPham!J:J, NhatKy_ViPham!E:E, "11_Hoa_B", NhatKy_ViPham!F:F, B15, NhatKy_ViPham!C:C, "T11") - SUMIFS(NhatKy_ViPham!K:K, NhatKy_ViPham!E:E, "11_Hoa_B", NhatKy_ViPham!F:F, B15, NhatKy_ViPham!C:C, "T11")</f>
        <v>100</v>
      </c>
      <c r="AC15" s="7">
        <f>100 + SUMIFS(NhatKy_ViPham!J:J, NhatKy_ViPham!E:E, "11_Hoa_B", NhatKy_ViPham!F:F, B15, NhatKy_ViPham!C:C, "T12") - SUMIFS(NhatKy_ViPham!K:K, NhatKy_ViPham!E:E, "11_Hoa_B", NhatKy_ViPham!F:F, B15, NhatKy_ViPham!C:C, "T12")</f>
        <v>100</v>
      </c>
      <c r="AD15" s="7">
        <f>100 + SUMIFS(NhatKy_ViPham!J:J, NhatKy_ViPham!E:E, "11_Hoa_B", NhatKy_ViPham!F:F, B15, NhatKy_ViPham!C:C, "T13") - SUMIFS(NhatKy_ViPham!K:K, NhatKy_ViPham!E:E, "11_Hoa_B", NhatKy_ViPham!F:F, B15, NhatKy_ViPham!C:C, "T13")</f>
        <v>100</v>
      </c>
      <c r="AE15" s="7">
        <f>100 + SUMIFS(NhatKy_ViPham!J:J, NhatKy_ViPham!E:E, "11_Hoa_B", NhatKy_ViPham!F:F, B15, NhatKy_ViPham!C:C, "T14") - SUMIFS(NhatKy_ViPham!K:K, NhatKy_ViPham!E:E, "11_Hoa_B", NhatKy_ViPham!F:F, B15, NhatKy_ViPham!C:C, "T14")</f>
        <v>100</v>
      </c>
      <c r="AF15" s="7">
        <f>100 + SUMIFS(NhatKy_ViPham!J:J, NhatKy_ViPham!E:E, "11_Hoa_B", NhatKy_ViPham!F:F, B15, NhatKy_ViPham!C:C, "T15") - SUMIFS(NhatKy_ViPham!K:K, NhatKy_ViPham!E:E, "11_Hoa_B", NhatKy_ViPham!F:F, B15, NhatKy_ViPham!C:C, "T15")</f>
        <v>100</v>
      </c>
      <c r="AG15" s="7">
        <f>100 + SUMIFS(NhatKy_ViPham!J:J, NhatKy_ViPham!E:E, "11_Hoa_B", NhatKy_ViPham!F:F, B15, NhatKy_ViPham!C:C, "T16") - SUMIFS(NhatKy_ViPham!K:K, NhatKy_ViPham!E:E, "11_Hoa_B", NhatKy_ViPham!F:F, B15, NhatKy_ViPham!C:C, "T16")</f>
        <v>100</v>
      </c>
      <c r="AH15" s="7">
        <f>100 + SUMIFS(NhatKy_ViPham!J:J, NhatKy_ViPham!E:E, "11_Hoa_B", NhatKy_ViPham!F:F, B15, NhatKy_ViPham!C:C, "T17") - SUMIFS(NhatKy_ViPham!K:K, NhatKy_ViPham!E:E, "11_Hoa_B", NhatKy_ViPham!F:F, B15, NhatKy_ViPham!C:C, "T17")</f>
        <v>100</v>
      </c>
      <c r="AI15" s="7">
        <f>100 + SUMIFS(NhatKy_ViPham!J:J, NhatKy_ViPham!E:E, "11_Hoa_B", NhatKy_ViPham!F:F, B15, NhatKy_ViPham!C:C, "T18") - SUMIFS(NhatKy_ViPham!K:K, NhatKy_ViPham!E:E, "11_Hoa_B", NhatKy_ViPham!F:F, B15, NhatKy_ViPham!C:C, "T18")</f>
        <v>100</v>
      </c>
      <c r="AJ15" s="7">
        <f>100 + SUMIFS(NhatKy_ViPham!J:J, NhatKy_ViPham!E:E, "11_Hoa_B", NhatKy_ViPham!F:F, B15, NhatKy_ViPham!C:C, "T19") - SUMIFS(NhatKy_ViPham!K:K, NhatKy_ViPham!E:E, "11_Hoa_B", NhatKy_ViPham!F:F, B15, NhatKy_ViPham!C:C, "T19")</f>
        <v>100</v>
      </c>
      <c r="AK15" s="7">
        <f>100 + SUMIFS(NhatKy_ViPham!J:J, NhatKy_ViPham!E:E, "11_Hoa_B", NhatKy_ViPham!F:F, B15, NhatKy_ViPham!C:C, "T20") - SUMIFS(NhatKy_ViPham!K:K, NhatKy_ViPham!E:E, "11_Hoa_B", NhatKy_ViPham!F:F, B15, NhatKy_ViPham!C:C, "T20")</f>
        <v>100</v>
      </c>
      <c r="AL15" s="7">
        <f>100 + SUMIFS(NhatKy_ViPham!J:J, NhatKy_ViPham!E:E, "11_Hoa_B", NhatKy_ViPham!F:F, B15, NhatKy_ViPham!C:C, "T21") - SUMIFS(NhatKy_ViPham!K:K, NhatKy_ViPham!E:E, "11_Hoa_B", NhatKy_ViPham!F:F, B15, NhatKy_ViPham!C:C, "T21")</f>
        <v>100</v>
      </c>
      <c r="AM15" s="7">
        <f>100 + SUMIFS(NhatKy_ViPham!J:J, NhatKy_ViPham!E:E, "11_Hoa_B", NhatKy_ViPham!F:F, B15, NhatKy_ViPham!C:C, "T22") - SUMIFS(NhatKy_ViPham!K:K, NhatKy_ViPham!E:E, "11_Hoa_B", NhatKy_ViPham!F:F, B15, NhatKy_ViPham!C:C, "T22")</f>
        <v>100</v>
      </c>
      <c r="AN15" s="7">
        <f>100 + SUMIFS(NhatKy_ViPham!J:J, NhatKy_ViPham!E:E, "11_Hoa_B", NhatKy_ViPham!F:F, B15, NhatKy_ViPham!C:C, "T23") - SUMIFS(NhatKy_ViPham!K:K, NhatKy_ViPham!E:E, "11_Hoa_B", NhatKy_ViPham!F:F, B15, NhatKy_ViPham!C:C, "T23")</f>
        <v>100</v>
      </c>
      <c r="AO15" s="7">
        <f>100 + SUMIFS(NhatKy_ViPham!J:J, NhatKy_ViPham!E:E, "11_Hoa_B", NhatKy_ViPham!F:F, B15, NhatKy_ViPham!C:C, "T24") - SUMIFS(NhatKy_ViPham!K:K, NhatKy_ViPham!E:E, "11_Hoa_B", NhatKy_ViPham!F:F, B15, NhatKy_ViPham!C:C, "T24")</f>
        <v>100</v>
      </c>
      <c r="AP15" s="7">
        <f>100 + SUMIFS(NhatKy_ViPham!J:J, NhatKy_ViPham!E:E, "11_Hoa_B", NhatKy_ViPham!F:F, B15, NhatKy_ViPham!C:C, "T25") - SUMIFS(NhatKy_ViPham!K:K, NhatKy_ViPham!E:E, "11_Hoa_B", NhatKy_ViPham!F:F, B15, NhatKy_ViPham!C:C, "T25")</f>
        <v>100</v>
      </c>
      <c r="AQ15" s="7">
        <f>100 + SUMIFS(NhatKy_ViPham!J:J, NhatKy_ViPham!E:E, "11_Hoa_B", NhatKy_ViPham!F:F, B15, NhatKy_ViPham!C:C, "T26") - SUMIFS(NhatKy_ViPham!K:K, NhatKy_ViPham!E:E, "11_Hoa_B", NhatKy_ViPham!F:F, B15, NhatKy_ViPham!C:C, "T26")</f>
        <v>100</v>
      </c>
      <c r="AR15" s="7">
        <f>100 + SUMIFS(NhatKy_ViPham!J:J, NhatKy_ViPham!E:E, "11_Hoa_B", NhatKy_ViPham!F:F, B15, NhatKy_ViPham!C:C, "T27") - SUMIFS(NhatKy_ViPham!K:K, NhatKy_ViPham!E:E, "11_Hoa_B", NhatKy_ViPham!F:F, B15, NhatKy_ViPham!C:C, "T27")</f>
        <v>100</v>
      </c>
      <c r="AS15" s="7">
        <f>100 + SUMIFS(NhatKy_ViPham!J:J, NhatKy_ViPham!E:E, "11_Hoa_B", NhatKy_ViPham!F:F, B15, NhatKy_ViPham!C:C, "T28") - SUMIFS(NhatKy_ViPham!K:K, NhatKy_ViPham!E:E, "11_Hoa_B", NhatKy_ViPham!F:F, B15, NhatKy_ViPham!C:C, "T28")</f>
        <v>100</v>
      </c>
      <c r="AT15" s="7">
        <f>100 + SUMIFS(NhatKy_ViPham!J:J, NhatKy_ViPham!E:E, "11_Hoa_B", NhatKy_ViPham!F:F, B15, NhatKy_ViPham!C:C, "T29") - SUMIFS(NhatKy_ViPham!K:K, NhatKy_ViPham!E:E, "11_Hoa_B", NhatKy_ViPham!F:F, B15, NhatKy_ViPham!C:C, "T29")</f>
        <v>100</v>
      </c>
      <c r="AU15" s="7">
        <f>100 + SUMIFS(NhatKy_ViPham!J:J, NhatKy_ViPham!E:E, "11_Hoa_B", NhatKy_ViPham!F:F, B15, NhatKy_ViPham!C:C, "T30") - SUMIFS(NhatKy_ViPham!K:K, NhatKy_ViPham!E:E, "11_Hoa_B", NhatKy_ViPham!F:F, B15, NhatKy_ViPham!C:C, "T30")</f>
        <v>100</v>
      </c>
      <c r="AV15" s="7">
        <f>100 + SUMIFS(NhatKy_ViPham!J:J, NhatKy_ViPham!E:E, "11_Hoa_B", NhatKy_ViPham!F:F, B15, NhatKy_ViPham!C:C, "T31") - SUMIFS(NhatKy_ViPham!K:K, NhatKy_ViPham!E:E, "11_Hoa_B", NhatKy_ViPham!F:F, B15, NhatKy_ViPham!C:C, "T31")</f>
        <v>100</v>
      </c>
      <c r="AW15" s="7">
        <f>100 + SUMIFS(NhatKy_ViPham!J:J, NhatKy_ViPham!E:E, "11_Hoa_B", NhatKy_ViPham!F:F, B15, NhatKy_ViPham!C:C, "T32") - SUMIFS(NhatKy_ViPham!K:K, NhatKy_ViPham!E:E, "11_Hoa_B", NhatKy_ViPham!F:F, B15, NhatKy_ViPham!C:C, "T32")</f>
        <v>100</v>
      </c>
      <c r="AX15" s="7">
        <f>100 + SUMIFS(NhatKy_ViPham!J:J, NhatKy_ViPham!E:E, "11_Hoa_B", NhatKy_ViPham!F:F, B15, NhatKy_ViPham!C:C, "T33") - SUMIFS(NhatKy_ViPham!K:K, NhatKy_ViPham!E:E, "11_Hoa_B", NhatKy_ViPham!F:F, B15, NhatKy_ViPham!C:C, "T33")</f>
        <v>100</v>
      </c>
      <c r="AY15" s="7">
        <f>100 + SUMIFS(NhatKy_ViPham!J:J, NhatKy_ViPham!E:E, "11_Hoa_B", NhatKy_ViPham!F:F, B15, NhatKy_ViPham!C:C, "T34") - SUMIFS(NhatKy_ViPham!K:K, NhatKy_ViPham!E:E, "11_Hoa_B", NhatKy_ViPham!F:F, B15, NhatKy_ViPham!C:C, "T34")</f>
        <v>100</v>
      </c>
      <c r="AZ15" s="7">
        <f>100 + SUMIFS(NhatKy_ViPham!J:J, NhatKy_ViPham!E:E, "11_Hoa_B", NhatKy_ViPham!F:F, B15, NhatKy_ViPham!C:C, "T35") - SUMIFS(NhatKy_ViPham!K:K, NhatKy_ViPham!E:E, "11_Hoa_B", NhatKy_ViPham!F:F, B15, NhatKy_ViPham!C:C, "T35")</f>
        <v>100</v>
      </c>
      <c r="BA15" s="12">
        <f t="shared" si="0"/>
        <v>100</v>
      </c>
      <c r="BB15" s="11" t="s">
        <v>430</v>
      </c>
      <c r="BC15" s="14" t="str">
        <f t="shared" si="1"/>
        <v>Tốt</v>
      </c>
      <c r="BD15" s="10" t="str">
        <f t="shared" si="2"/>
        <v>🟢 BÌNH THƯỜNG</v>
      </c>
    </row>
    <row r="16" spans="1:56" x14ac:dyDescent="0.25">
      <c r="A16" s="5">
        <v>8</v>
      </c>
      <c r="B16" s="15" t="s">
        <v>1270</v>
      </c>
      <c r="C16" s="5" t="s">
        <v>1685</v>
      </c>
      <c r="D16" s="5" t="s">
        <v>435</v>
      </c>
      <c r="E16" s="11" t="s">
        <v>430</v>
      </c>
      <c r="F16" s="6">
        <f>SUMIFS(NhatKy_ViPham!K:K, NhatKy_ViPham!E:E, "11_Hoa_B", NhatKy_ViPham!F:F, B16, NhatKy_ViPham!H:H, "L01")</f>
        <v>0</v>
      </c>
      <c r="G16" s="6">
        <f>SUMIFS(NhatKy_ViPham!K:K, NhatKy_ViPham!E:E, "11_Hoa_B", NhatKy_ViPham!F:F, B16, NhatKy_ViPham!H:H, "L02")</f>
        <v>0</v>
      </c>
      <c r="H16" s="6">
        <f>SUMIFS(NhatKy_ViPham!K:K, NhatKy_ViPham!E:E, "11_Hoa_B", NhatKy_ViPham!F:F, B16, NhatKy_ViPham!H:H, "L03")</f>
        <v>0</v>
      </c>
      <c r="I16" s="6">
        <f>SUMIFS(NhatKy_ViPham!K:K, NhatKy_ViPham!E:E, "11_Hoa_B", NhatKy_ViPham!F:F, B16, NhatKy_ViPham!H:H, "L04")</f>
        <v>0</v>
      </c>
      <c r="J16" s="6">
        <f>SUMIFS(NhatKy_ViPham!K:K, NhatKy_ViPham!E:E, "11_Hoa_B", NhatKy_ViPham!F:F, B16, NhatKy_ViPham!H:H, "L05")</f>
        <v>0</v>
      </c>
      <c r="K16" s="6">
        <f>SUMIFS(NhatKy_ViPham!K:K, NhatKy_ViPham!E:E, "11_Hoa_B", NhatKy_ViPham!F:F, B16, NhatKy_ViPham!H:H, "L06")</f>
        <v>0</v>
      </c>
      <c r="L16" s="6">
        <f>SUMIFS(NhatKy_ViPham!K:K, NhatKy_ViPham!E:E, "11_Hoa_B", NhatKy_ViPham!F:F, B16, NhatKy_ViPham!H:H, "L07")</f>
        <v>0</v>
      </c>
      <c r="M16" s="6">
        <f>SUMIFS(NhatKy_ViPham!K:K, NhatKy_ViPham!E:E, "11_Hoa_B", NhatKy_ViPham!F:F, B16, NhatKy_ViPham!H:H, "L08")</f>
        <v>0</v>
      </c>
      <c r="N16" s="6">
        <f>SUMIFS(NhatKy_ViPham!K:K, NhatKy_ViPham!E:E, "11_Hoa_B", NhatKy_ViPham!F:F, B16, NhatKy_ViPham!H:H, "L09")</f>
        <v>0</v>
      </c>
      <c r="O16" s="6">
        <f>SUMIFS(NhatKy_ViPham!K:K, NhatKy_ViPham!E:E, "11_Hoa_B", NhatKy_ViPham!F:F, B16, NhatKy_ViPham!H:H, "L10")</f>
        <v>0</v>
      </c>
      <c r="P16" s="12">
        <f>SUMIFS(NhatKy_ViPham!J:J, NhatKy_ViPham!E:E, "11_Hoa_B", NhatKy_ViPham!F:F, B16)</f>
        <v>0</v>
      </c>
      <c r="Q16" s="13">
        <f>SUMIFS(NhatKy_ViPham!K:K, NhatKy_ViPham!E:E, "11_Hoa_B", NhatKy_ViPham!F:F, B16)</f>
        <v>0</v>
      </c>
      <c r="R16" s="6">
        <f>100 + SUMIFS(NhatKy_ViPham!J:J, NhatKy_ViPham!E:E, "11_Hoa_B", NhatKy_ViPham!F:F, B16, NhatKy_ViPham!C:C, "T1") - SUMIFS(NhatKy_ViPham!K:K, NhatKy_ViPham!E:E, "11_Hoa_B", NhatKy_ViPham!F:F, B16, NhatKy_ViPham!C:C, "T1")</f>
        <v>100</v>
      </c>
      <c r="S16" s="6">
        <f>100 + SUMIFS(NhatKy_ViPham!J:J, NhatKy_ViPham!E:E, "11_Hoa_B", NhatKy_ViPham!F:F, B16, NhatKy_ViPham!C:C, "T2") - SUMIFS(NhatKy_ViPham!K:K, NhatKy_ViPham!E:E, "11_Hoa_B", NhatKy_ViPham!F:F, B16, NhatKy_ViPham!C:C, "T2")</f>
        <v>100</v>
      </c>
      <c r="T16" s="6">
        <f>100 + SUMIFS(NhatKy_ViPham!J:J, NhatKy_ViPham!E:E, "11_Hoa_B", NhatKy_ViPham!F:F, B16, NhatKy_ViPham!C:C, "T3") - SUMIFS(NhatKy_ViPham!K:K, NhatKy_ViPham!E:E, "11_Hoa_B", NhatKy_ViPham!F:F, B16, NhatKy_ViPham!C:C, "T3")</f>
        <v>100</v>
      </c>
      <c r="U16" s="6">
        <f>100 + SUMIFS(NhatKy_ViPham!J:J, NhatKy_ViPham!E:E, "11_Hoa_B", NhatKy_ViPham!F:F, B16, NhatKy_ViPham!C:C, "T4") - SUMIFS(NhatKy_ViPham!K:K, NhatKy_ViPham!E:E, "11_Hoa_B", NhatKy_ViPham!F:F, B16, NhatKy_ViPham!C:C, "T4")</f>
        <v>100</v>
      </c>
      <c r="V16" s="6">
        <f>100 + SUMIFS(NhatKy_ViPham!J:J, NhatKy_ViPham!E:E, "11_Hoa_B", NhatKy_ViPham!F:F, B16, NhatKy_ViPham!C:C, "T5") - SUMIFS(NhatKy_ViPham!K:K, NhatKy_ViPham!E:E, "11_Hoa_B", NhatKy_ViPham!F:F, B16, NhatKy_ViPham!C:C, "T5")</f>
        <v>100</v>
      </c>
      <c r="W16" s="6">
        <f>100 + SUMIFS(NhatKy_ViPham!J:J, NhatKy_ViPham!E:E, "11_Hoa_B", NhatKy_ViPham!F:F, B16, NhatKy_ViPham!C:C, "T6") - SUMIFS(NhatKy_ViPham!K:K, NhatKy_ViPham!E:E, "11_Hoa_B", NhatKy_ViPham!F:F, B16, NhatKy_ViPham!C:C, "T6")</f>
        <v>100</v>
      </c>
      <c r="X16" s="6">
        <f>100 + SUMIFS(NhatKy_ViPham!J:J, NhatKy_ViPham!E:E, "11_Hoa_B", NhatKy_ViPham!F:F, B16, NhatKy_ViPham!C:C, "T7") - SUMIFS(NhatKy_ViPham!K:K, NhatKy_ViPham!E:E, "11_Hoa_B", NhatKy_ViPham!F:F, B16, NhatKy_ViPham!C:C, "T7")</f>
        <v>100</v>
      </c>
      <c r="Y16" s="6">
        <f>100 + SUMIFS(NhatKy_ViPham!J:J, NhatKy_ViPham!E:E, "11_Hoa_B", NhatKy_ViPham!F:F, B16, NhatKy_ViPham!C:C, "T8") - SUMIFS(NhatKy_ViPham!K:K, NhatKy_ViPham!E:E, "11_Hoa_B", NhatKy_ViPham!F:F, B16, NhatKy_ViPham!C:C, "T8")</f>
        <v>100</v>
      </c>
      <c r="Z16" s="6">
        <f>100 + SUMIFS(NhatKy_ViPham!J:J, NhatKy_ViPham!E:E, "11_Hoa_B", NhatKy_ViPham!F:F, B16, NhatKy_ViPham!C:C, "T9") - SUMIFS(NhatKy_ViPham!K:K, NhatKy_ViPham!E:E, "11_Hoa_B", NhatKy_ViPham!F:F, B16, NhatKy_ViPham!C:C, "T9")</f>
        <v>100</v>
      </c>
      <c r="AA16" s="6">
        <f>100 + SUMIFS(NhatKy_ViPham!J:J, NhatKy_ViPham!E:E, "11_Hoa_B", NhatKy_ViPham!F:F, B16, NhatKy_ViPham!C:C, "T10") - SUMIFS(NhatKy_ViPham!K:K, NhatKy_ViPham!E:E, "11_Hoa_B", NhatKy_ViPham!F:F, B16, NhatKy_ViPham!C:C, "T10")</f>
        <v>100</v>
      </c>
      <c r="AB16" s="6">
        <f>100 + SUMIFS(NhatKy_ViPham!J:J, NhatKy_ViPham!E:E, "11_Hoa_B", NhatKy_ViPham!F:F, B16, NhatKy_ViPham!C:C, "T11") - SUMIFS(NhatKy_ViPham!K:K, NhatKy_ViPham!E:E, "11_Hoa_B", NhatKy_ViPham!F:F, B16, NhatKy_ViPham!C:C, "T11")</f>
        <v>100</v>
      </c>
      <c r="AC16" s="6">
        <f>100 + SUMIFS(NhatKy_ViPham!J:J, NhatKy_ViPham!E:E, "11_Hoa_B", NhatKy_ViPham!F:F, B16, NhatKy_ViPham!C:C, "T12") - SUMIFS(NhatKy_ViPham!K:K, NhatKy_ViPham!E:E, "11_Hoa_B", NhatKy_ViPham!F:F, B16, NhatKy_ViPham!C:C, "T12")</f>
        <v>100</v>
      </c>
      <c r="AD16" s="6">
        <f>100 + SUMIFS(NhatKy_ViPham!J:J, NhatKy_ViPham!E:E, "11_Hoa_B", NhatKy_ViPham!F:F, B16, NhatKy_ViPham!C:C, "T13") - SUMIFS(NhatKy_ViPham!K:K, NhatKy_ViPham!E:E, "11_Hoa_B", NhatKy_ViPham!F:F, B16, NhatKy_ViPham!C:C, "T13")</f>
        <v>100</v>
      </c>
      <c r="AE16" s="6">
        <f>100 + SUMIFS(NhatKy_ViPham!J:J, NhatKy_ViPham!E:E, "11_Hoa_B", NhatKy_ViPham!F:F, B16, NhatKy_ViPham!C:C, "T14") - SUMIFS(NhatKy_ViPham!K:K, NhatKy_ViPham!E:E, "11_Hoa_B", NhatKy_ViPham!F:F, B16, NhatKy_ViPham!C:C, "T14")</f>
        <v>100</v>
      </c>
      <c r="AF16" s="6">
        <f>100 + SUMIFS(NhatKy_ViPham!J:J, NhatKy_ViPham!E:E, "11_Hoa_B", NhatKy_ViPham!F:F, B16, NhatKy_ViPham!C:C, "T15") - SUMIFS(NhatKy_ViPham!K:K, NhatKy_ViPham!E:E, "11_Hoa_B", NhatKy_ViPham!F:F, B16, NhatKy_ViPham!C:C, "T15")</f>
        <v>100</v>
      </c>
      <c r="AG16" s="6">
        <f>100 + SUMIFS(NhatKy_ViPham!J:J, NhatKy_ViPham!E:E, "11_Hoa_B", NhatKy_ViPham!F:F, B16, NhatKy_ViPham!C:C, "T16") - SUMIFS(NhatKy_ViPham!K:K, NhatKy_ViPham!E:E, "11_Hoa_B", NhatKy_ViPham!F:F, B16, NhatKy_ViPham!C:C, "T16")</f>
        <v>100</v>
      </c>
      <c r="AH16" s="6">
        <f>100 + SUMIFS(NhatKy_ViPham!J:J, NhatKy_ViPham!E:E, "11_Hoa_B", NhatKy_ViPham!F:F, B16, NhatKy_ViPham!C:C, "T17") - SUMIFS(NhatKy_ViPham!K:K, NhatKy_ViPham!E:E, "11_Hoa_B", NhatKy_ViPham!F:F, B16, NhatKy_ViPham!C:C, "T17")</f>
        <v>100</v>
      </c>
      <c r="AI16" s="6">
        <f>100 + SUMIFS(NhatKy_ViPham!J:J, NhatKy_ViPham!E:E, "11_Hoa_B", NhatKy_ViPham!F:F, B16, NhatKy_ViPham!C:C, "T18") - SUMIFS(NhatKy_ViPham!K:K, NhatKy_ViPham!E:E, "11_Hoa_B", NhatKy_ViPham!F:F, B16, NhatKy_ViPham!C:C, "T18")</f>
        <v>100</v>
      </c>
      <c r="AJ16" s="6">
        <f>100 + SUMIFS(NhatKy_ViPham!J:J, NhatKy_ViPham!E:E, "11_Hoa_B", NhatKy_ViPham!F:F, B16, NhatKy_ViPham!C:C, "T19") - SUMIFS(NhatKy_ViPham!K:K, NhatKy_ViPham!E:E, "11_Hoa_B", NhatKy_ViPham!F:F, B16, NhatKy_ViPham!C:C, "T19")</f>
        <v>100</v>
      </c>
      <c r="AK16" s="6">
        <f>100 + SUMIFS(NhatKy_ViPham!J:J, NhatKy_ViPham!E:E, "11_Hoa_B", NhatKy_ViPham!F:F, B16, NhatKy_ViPham!C:C, "T20") - SUMIFS(NhatKy_ViPham!K:K, NhatKy_ViPham!E:E, "11_Hoa_B", NhatKy_ViPham!F:F, B16, NhatKy_ViPham!C:C, "T20")</f>
        <v>100</v>
      </c>
      <c r="AL16" s="6">
        <f>100 + SUMIFS(NhatKy_ViPham!J:J, NhatKy_ViPham!E:E, "11_Hoa_B", NhatKy_ViPham!F:F, B16, NhatKy_ViPham!C:C, "T21") - SUMIFS(NhatKy_ViPham!K:K, NhatKy_ViPham!E:E, "11_Hoa_B", NhatKy_ViPham!F:F, B16, NhatKy_ViPham!C:C, "T21")</f>
        <v>100</v>
      </c>
      <c r="AM16" s="6">
        <f>100 + SUMIFS(NhatKy_ViPham!J:J, NhatKy_ViPham!E:E, "11_Hoa_B", NhatKy_ViPham!F:F, B16, NhatKy_ViPham!C:C, "T22") - SUMIFS(NhatKy_ViPham!K:K, NhatKy_ViPham!E:E, "11_Hoa_B", NhatKy_ViPham!F:F, B16, NhatKy_ViPham!C:C, "T22")</f>
        <v>100</v>
      </c>
      <c r="AN16" s="6">
        <f>100 + SUMIFS(NhatKy_ViPham!J:J, NhatKy_ViPham!E:E, "11_Hoa_B", NhatKy_ViPham!F:F, B16, NhatKy_ViPham!C:C, "T23") - SUMIFS(NhatKy_ViPham!K:K, NhatKy_ViPham!E:E, "11_Hoa_B", NhatKy_ViPham!F:F, B16, NhatKy_ViPham!C:C, "T23")</f>
        <v>100</v>
      </c>
      <c r="AO16" s="6">
        <f>100 + SUMIFS(NhatKy_ViPham!J:J, NhatKy_ViPham!E:E, "11_Hoa_B", NhatKy_ViPham!F:F, B16, NhatKy_ViPham!C:C, "T24") - SUMIFS(NhatKy_ViPham!K:K, NhatKy_ViPham!E:E, "11_Hoa_B", NhatKy_ViPham!F:F, B16, NhatKy_ViPham!C:C, "T24")</f>
        <v>100</v>
      </c>
      <c r="AP16" s="6">
        <f>100 + SUMIFS(NhatKy_ViPham!J:J, NhatKy_ViPham!E:E, "11_Hoa_B", NhatKy_ViPham!F:F, B16, NhatKy_ViPham!C:C, "T25") - SUMIFS(NhatKy_ViPham!K:K, NhatKy_ViPham!E:E, "11_Hoa_B", NhatKy_ViPham!F:F, B16, NhatKy_ViPham!C:C, "T25")</f>
        <v>100</v>
      </c>
      <c r="AQ16" s="6">
        <f>100 + SUMIFS(NhatKy_ViPham!J:J, NhatKy_ViPham!E:E, "11_Hoa_B", NhatKy_ViPham!F:F, B16, NhatKy_ViPham!C:C, "T26") - SUMIFS(NhatKy_ViPham!K:K, NhatKy_ViPham!E:E, "11_Hoa_B", NhatKy_ViPham!F:F, B16, NhatKy_ViPham!C:C, "T26")</f>
        <v>100</v>
      </c>
      <c r="AR16" s="6">
        <f>100 + SUMIFS(NhatKy_ViPham!J:J, NhatKy_ViPham!E:E, "11_Hoa_B", NhatKy_ViPham!F:F, B16, NhatKy_ViPham!C:C, "T27") - SUMIFS(NhatKy_ViPham!K:K, NhatKy_ViPham!E:E, "11_Hoa_B", NhatKy_ViPham!F:F, B16, NhatKy_ViPham!C:C, "T27")</f>
        <v>100</v>
      </c>
      <c r="AS16" s="6">
        <f>100 + SUMIFS(NhatKy_ViPham!J:J, NhatKy_ViPham!E:E, "11_Hoa_B", NhatKy_ViPham!F:F, B16, NhatKy_ViPham!C:C, "T28") - SUMIFS(NhatKy_ViPham!K:K, NhatKy_ViPham!E:E, "11_Hoa_B", NhatKy_ViPham!F:F, B16, NhatKy_ViPham!C:C, "T28")</f>
        <v>100</v>
      </c>
      <c r="AT16" s="6">
        <f>100 + SUMIFS(NhatKy_ViPham!J:J, NhatKy_ViPham!E:E, "11_Hoa_B", NhatKy_ViPham!F:F, B16, NhatKy_ViPham!C:C, "T29") - SUMIFS(NhatKy_ViPham!K:K, NhatKy_ViPham!E:E, "11_Hoa_B", NhatKy_ViPham!F:F, B16, NhatKy_ViPham!C:C, "T29")</f>
        <v>100</v>
      </c>
      <c r="AU16" s="6">
        <f>100 + SUMIFS(NhatKy_ViPham!J:J, NhatKy_ViPham!E:E, "11_Hoa_B", NhatKy_ViPham!F:F, B16, NhatKy_ViPham!C:C, "T30") - SUMIFS(NhatKy_ViPham!K:K, NhatKy_ViPham!E:E, "11_Hoa_B", NhatKy_ViPham!F:F, B16, NhatKy_ViPham!C:C, "T30")</f>
        <v>100</v>
      </c>
      <c r="AV16" s="6">
        <f>100 + SUMIFS(NhatKy_ViPham!J:J, NhatKy_ViPham!E:E, "11_Hoa_B", NhatKy_ViPham!F:F, B16, NhatKy_ViPham!C:C, "T31") - SUMIFS(NhatKy_ViPham!K:K, NhatKy_ViPham!E:E, "11_Hoa_B", NhatKy_ViPham!F:F, B16, NhatKy_ViPham!C:C, "T31")</f>
        <v>100</v>
      </c>
      <c r="AW16" s="6">
        <f>100 + SUMIFS(NhatKy_ViPham!J:J, NhatKy_ViPham!E:E, "11_Hoa_B", NhatKy_ViPham!F:F, B16, NhatKy_ViPham!C:C, "T32") - SUMIFS(NhatKy_ViPham!K:K, NhatKy_ViPham!E:E, "11_Hoa_B", NhatKy_ViPham!F:F, B16, NhatKy_ViPham!C:C, "T32")</f>
        <v>100</v>
      </c>
      <c r="AX16" s="6">
        <f>100 + SUMIFS(NhatKy_ViPham!J:J, NhatKy_ViPham!E:E, "11_Hoa_B", NhatKy_ViPham!F:F, B16, NhatKy_ViPham!C:C, "T33") - SUMIFS(NhatKy_ViPham!K:K, NhatKy_ViPham!E:E, "11_Hoa_B", NhatKy_ViPham!F:F, B16, NhatKy_ViPham!C:C, "T33")</f>
        <v>100</v>
      </c>
      <c r="AY16" s="6">
        <f>100 + SUMIFS(NhatKy_ViPham!J:J, NhatKy_ViPham!E:E, "11_Hoa_B", NhatKy_ViPham!F:F, B16, NhatKy_ViPham!C:C, "T34") - SUMIFS(NhatKy_ViPham!K:K, NhatKy_ViPham!E:E, "11_Hoa_B", NhatKy_ViPham!F:F, B16, NhatKy_ViPham!C:C, "T34")</f>
        <v>100</v>
      </c>
      <c r="AZ16" s="6">
        <f>100 + SUMIFS(NhatKy_ViPham!J:J, NhatKy_ViPham!E:E, "11_Hoa_B", NhatKy_ViPham!F:F, B16, NhatKy_ViPham!C:C, "T35") - SUMIFS(NhatKy_ViPham!K:K, NhatKy_ViPham!E:E, "11_Hoa_B", NhatKy_ViPham!F:F, B16, NhatKy_ViPham!C:C, "T35")</f>
        <v>100</v>
      </c>
      <c r="BA16" s="12">
        <f t="shared" si="0"/>
        <v>100</v>
      </c>
      <c r="BB16" s="11" t="s">
        <v>430</v>
      </c>
      <c r="BC16" s="16" t="str">
        <f t="shared" si="1"/>
        <v>Tốt</v>
      </c>
      <c r="BD16" s="15" t="str">
        <f t="shared" si="2"/>
        <v>🟢 BÌNH THƯỜNG</v>
      </c>
    </row>
    <row r="17" spans="1:56" x14ac:dyDescent="0.25">
      <c r="A17" s="4">
        <v>9</v>
      </c>
      <c r="B17" s="10" t="s">
        <v>1705</v>
      </c>
      <c r="C17" s="4" t="s">
        <v>1706</v>
      </c>
      <c r="D17" s="4" t="s">
        <v>435</v>
      </c>
      <c r="E17" s="11" t="s">
        <v>430</v>
      </c>
      <c r="F17" s="7">
        <f>SUMIFS(NhatKy_ViPham!K:K, NhatKy_ViPham!E:E, "11_Hoa_B", NhatKy_ViPham!F:F, B17, NhatKy_ViPham!H:H, "L01")</f>
        <v>0</v>
      </c>
      <c r="G17" s="7">
        <f>SUMIFS(NhatKy_ViPham!K:K, NhatKy_ViPham!E:E, "11_Hoa_B", NhatKy_ViPham!F:F, B17, NhatKy_ViPham!H:H, "L02")</f>
        <v>0</v>
      </c>
      <c r="H17" s="7">
        <f>SUMIFS(NhatKy_ViPham!K:K, NhatKy_ViPham!E:E, "11_Hoa_B", NhatKy_ViPham!F:F, B17, NhatKy_ViPham!H:H, "L03")</f>
        <v>0</v>
      </c>
      <c r="I17" s="7">
        <f>SUMIFS(NhatKy_ViPham!K:K, NhatKy_ViPham!E:E, "11_Hoa_B", NhatKy_ViPham!F:F, B17, NhatKy_ViPham!H:H, "L04")</f>
        <v>0</v>
      </c>
      <c r="J17" s="7">
        <f>SUMIFS(NhatKy_ViPham!K:K, NhatKy_ViPham!E:E, "11_Hoa_B", NhatKy_ViPham!F:F, B17, NhatKy_ViPham!H:H, "L05")</f>
        <v>0</v>
      </c>
      <c r="K17" s="7">
        <f>SUMIFS(NhatKy_ViPham!K:K, NhatKy_ViPham!E:E, "11_Hoa_B", NhatKy_ViPham!F:F, B17, NhatKy_ViPham!H:H, "L06")</f>
        <v>0</v>
      </c>
      <c r="L17" s="7">
        <f>SUMIFS(NhatKy_ViPham!K:K, NhatKy_ViPham!E:E, "11_Hoa_B", NhatKy_ViPham!F:F, B17, NhatKy_ViPham!H:H, "L07")</f>
        <v>0</v>
      </c>
      <c r="M17" s="7">
        <f>SUMIFS(NhatKy_ViPham!K:K, NhatKy_ViPham!E:E, "11_Hoa_B", NhatKy_ViPham!F:F, B17, NhatKy_ViPham!H:H, "L08")</f>
        <v>0</v>
      </c>
      <c r="N17" s="7">
        <f>SUMIFS(NhatKy_ViPham!K:K, NhatKy_ViPham!E:E, "11_Hoa_B", NhatKy_ViPham!F:F, B17, NhatKy_ViPham!H:H, "L09")</f>
        <v>0</v>
      </c>
      <c r="O17" s="7">
        <f>SUMIFS(NhatKy_ViPham!K:K, NhatKy_ViPham!E:E, "11_Hoa_B", NhatKy_ViPham!F:F, B17, NhatKy_ViPham!H:H, "L10")</f>
        <v>0</v>
      </c>
      <c r="P17" s="12">
        <f>SUMIFS(NhatKy_ViPham!J:J, NhatKy_ViPham!E:E, "11_Hoa_B", NhatKy_ViPham!F:F, B17)</f>
        <v>0</v>
      </c>
      <c r="Q17" s="13">
        <f>SUMIFS(NhatKy_ViPham!K:K, NhatKy_ViPham!E:E, "11_Hoa_B", NhatKy_ViPham!F:F, B17)</f>
        <v>0</v>
      </c>
      <c r="R17" s="7">
        <f>100 + SUMIFS(NhatKy_ViPham!J:J, NhatKy_ViPham!E:E, "11_Hoa_B", NhatKy_ViPham!F:F, B17, NhatKy_ViPham!C:C, "T1") - SUMIFS(NhatKy_ViPham!K:K, NhatKy_ViPham!E:E, "11_Hoa_B", NhatKy_ViPham!F:F, B17, NhatKy_ViPham!C:C, "T1")</f>
        <v>100</v>
      </c>
      <c r="S17" s="7">
        <f>100 + SUMIFS(NhatKy_ViPham!J:J, NhatKy_ViPham!E:E, "11_Hoa_B", NhatKy_ViPham!F:F, B17, NhatKy_ViPham!C:C, "T2") - SUMIFS(NhatKy_ViPham!K:K, NhatKy_ViPham!E:E, "11_Hoa_B", NhatKy_ViPham!F:F, B17, NhatKy_ViPham!C:C, "T2")</f>
        <v>100</v>
      </c>
      <c r="T17" s="7">
        <f>100 + SUMIFS(NhatKy_ViPham!J:J, NhatKy_ViPham!E:E, "11_Hoa_B", NhatKy_ViPham!F:F, B17, NhatKy_ViPham!C:C, "T3") - SUMIFS(NhatKy_ViPham!K:K, NhatKy_ViPham!E:E, "11_Hoa_B", NhatKy_ViPham!F:F, B17, NhatKy_ViPham!C:C, "T3")</f>
        <v>100</v>
      </c>
      <c r="U17" s="7">
        <f>100 + SUMIFS(NhatKy_ViPham!J:J, NhatKy_ViPham!E:E, "11_Hoa_B", NhatKy_ViPham!F:F, B17, NhatKy_ViPham!C:C, "T4") - SUMIFS(NhatKy_ViPham!K:K, NhatKy_ViPham!E:E, "11_Hoa_B", NhatKy_ViPham!F:F, B17, NhatKy_ViPham!C:C, "T4")</f>
        <v>100</v>
      </c>
      <c r="V17" s="7">
        <f>100 + SUMIFS(NhatKy_ViPham!J:J, NhatKy_ViPham!E:E, "11_Hoa_B", NhatKy_ViPham!F:F, B17, NhatKy_ViPham!C:C, "T5") - SUMIFS(NhatKy_ViPham!K:K, NhatKy_ViPham!E:E, "11_Hoa_B", NhatKy_ViPham!F:F, B17, NhatKy_ViPham!C:C, "T5")</f>
        <v>100</v>
      </c>
      <c r="W17" s="7">
        <f>100 + SUMIFS(NhatKy_ViPham!J:J, NhatKy_ViPham!E:E, "11_Hoa_B", NhatKy_ViPham!F:F, B17, NhatKy_ViPham!C:C, "T6") - SUMIFS(NhatKy_ViPham!K:K, NhatKy_ViPham!E:E, "11_Hoa_B", NhatKy_ViPham!F:F, B17, NhatKy_ViPham!C:C, "T6")</f>
        <v>100</v>
      </c>
      <c r="X17" s="7">
        <f>100 + SUMIFS(NhatKy_ViPham!J:J, NhatKy_ViPham!E:E, "11_Hoa_B", NhatKy_ViPham!F:F, B17, NhatKy_ViPham!C:C, "T7") - SUMIFS(NhatKy_ViPham!K:K, NhatKy_ViPham!E:E, "11_Hoa_B", NhatKy_ViPham!F:F, B17, NhatKy_ViPham!C:C, "T7")</f>
        <v>100</v>
      </c>
      <c r="Y17" s="7">
        <f>100 + SUMIFS(NhatKy_ViPham!J:J, NhatKy_ViPham!E:E, "11_Hoa_B", NhatKy_ViPham!F:F, B17, NhatKy_ViPham!C:C, "T8") - SUMIFS(NhatKy_ViPham!K:K, NhatKy_ViPham!E:E, "11_Hoa_B", NhatKy_ViPham!F:F, B17, NhatKy_ViPham!C:C, "T8")</f>
        <v>100</v>
      </c>
      <c r="Z17" s="7">
        <f>100 + SUMIFS(NhatKy_ViPham!J:J, NhatKy_ViPham!E:E, "11_Hoa_B", NhatKy_ViPham!F:F, B17, NhatKy_ViPham!C:C, "T9") - SUMIFS(NhatKy_ViPham!K:K, NhatKy_ViPham!E:E, "11_Hoa_B", NhatKy_ViPham!F:F, B17, NhatKy_ViPham!C:C, "T9")</f>
        <v>100</v>
      </c>
      <c r="AA17" s="7">
        <f>100 + SUMIFS(NhatKy_ViPham!J:J, NhatKy_ViPham!E:E, "11_Hoa_B", NhatKy_ViPham!F:F, B17, NhatKy_ViPham!C:C, "T10") - SUMIFS(NhatKy_ViPham!K:K, NhatKy_ViPham!E:E, "11_Hoa_B", NhatKy_ViPham!F:F, B17, NhatKy_ViPham!C:C, "T10")</f>
        <v>100</v>
      </c>
      <c r="AB17" s="7">
        <f>100 + SUMIFS(NhatKy_ViPham!J:J, NhatKy_ViPham!E:E, "11_Hoa_B", NhatKy_ViPham!F:F, B17, NhatKy_ViPham!C:C, "T11") - SUMIFS(NhatKy_ViPham!K:K, NhatKy_ViPham!E:E, "11_Hoa_B", NhatKy_ViPham!F:F, B17, NhatKy_ViPham!C:C, "T11")</f>
        <v>100</v>
      </c>
      <c r="AC17" s="7">
        <f>100 + SUMIFS(NhatKy_ViPham!J:J, NhatKy_ViPham!E:E, "11_Hoa_B", NhatKy_ViPham!F:F, B17, NhatKy_ViPham!C:C, "T12") - SUMIFS(NhatKy_ViPham!K:K, NhatKy_ViPham!E:E, "11_Hoa_B", NhatKy_ViPham!F:F, B17, NhatKy_ViPham!C:C, "T12")</f>
        <v>100</v>
      </c>
      <c r="AD17" s="7">
        <f>100 + SUMIFS(NhatKy_ViPham!J:J, NhatKy_ViPham!E:E, "11_Hoa_B", NhatKy_ViPham!F:F, B17, NhatKy_ViPham!C:C, "T13") - SUMIFS(NhatKy_ViPham!K:K, NhatKy_ViPham!E:E, "11_Hoa_B", NhatKy_ViPham!F:F, B17, NhatKy_ViPham!C:C, "T13")</f>
        <v>100</v>
      </c>
      <c r="AE17" s="7">
        <f>100 + SUMIFS(NhatKy_ViPham!J:J, NhatKy_ViPham!E:E, "11_Hoa_B", NhatKy_ViPham!F:F, B17, NhatKy_ViPham!C:C, "T14") - SUMIFS(NhatKy_ViPham!K:K, NhatKy_ViPham!E:E, "11_Hoa_B", NhatKy_ViPham!F:F, B17, NhatKy_ViPham!C:C, "T14")</f>
        <v>100</v>
      </c>
      <c r="AF17" s="7">
        <f>100 + SUMIFS(NhatKy_ViPham!J:J, NhatKy_ViPham!E:E, "11_Hoa_B", NhatKy_ViPham!F:F, B17, NhatKy_ViPham!C:C, "T15") - SUMIFS(NhatKy_ViPham!K:K, NhatKy_ViPham!E:E, "11_Hoa_B", NhatKy_ViPham!F:F, B17, NhatKy_ViPham!C:C, "T15")</f>
        <v>100</v>
      </c>
      <c r="AG17" s="7">
        <f>100 + SUMIFS(NhatKy_ViPham!J:J, NhatKy_ViPham!E:E, "11_Hoa_B", NhatKy_ViPham!F:F, B17, NhatKy_ViPham!C:C, "T16") - SUMIFS(NhatKy_ViPham!K:K, NhatKy_ViPham!E:E, "11_Hoa_B", NhatKy_ViPham!F:F, B17, NhatKy_ViPham!C:C, "T16")</f>
        <v>100</v>
      </c>
      <c r="AH17" s="7">
        <f>100 + SUMIFS(NhatKy_ViPham!J:J, NhatKy_ViPham!E:E, "11_Hoa_B", NhatKy_ViPham!F:F, B17, NhatKy_ViPham!C:C, "T17") - SUMIFS(NhatKy_ViPham!K:K, NhatKy_ViPham!E:E, "11_Hoa_B", NhatKy_ViPham!F:F, B17, NhatKy_ViPham!C:C, "T17")</f>
        <v>100</v>
      </c>
      <c r="AI17" s="7">
        <f>100 + SUMIFS(NhatKy_ViPham!J:J, NhatKy_ViPham!E:E, "11_Hoa_B", NhatKy_ViPham!F:F, B17, NhatKy_ViPham!C:C, "T18") - SUMIFS(NhatKy_ViPham!K:K, NhatKy_ViPham!E:E, "11_Hoa_B", NhatKy_ViPham!F:F, B17, NhatKy_ViPham!C:C, "T18")</f>
        <v>100</v>
      </c>
      <c r="AJ17" s="7">
        <f>100 + SUMIFS(NhatKy_ViPham!J:J, NhatKy_ViPham!E:E, "11_Hoa_B", NhatKy_ViPham!F:F, B17, NhatKy_ViPham!C:C, "T19") - SUMIFS(NhatKy_ViPham!K:K, NhatKy_ViPham!E:E, "11_Hoa_B", NhatKy_ViPham!F:F, B17, NhatKy_ViPham!C:C, "T19")</f>
        <v>100</v>
      </c>
      <c r="AK17" s="7">
        <f>100 + SUMIFS(NhatKy_ViPham!J:J, NhatKy_ViPham!E:E, "11_Hoa_B", NhatKy_ViPham!F:F, B17, NhatKy_ViPham!C:C, "T20") - SUMIFS(NhatKy_ViPham!K:K, NhatKy_ViPham!E:E, "11_Hoa_B", NhatKy_ViPham!F:F, B17, NhatKy_ViPham!C:C, "T20")</f>
        <v>100</v>
      </c>
      <c r="AL17" s="7">
        <f>100 + SUMIFS(NhatKy_ViPham!J:J, NhatKy_ViPham!E:E, "11_Hoa_B", NhatKy_ViPham!F:F, B17, NhatKy_ViPham!C:C, "T21") - SUMIFS(NhatKy_ViPham!K:K, NhatKy_ViPham!E:E, "11_Hoa_B", NhatKy_ViPham!F:F, B17, NhatKy_ViPham!C:C, "T21")</f>
        <v>100</v>
      </c>
      <c r="AM17" s="7">
        <f>100 + SUMIFS(NhatKy_ViPham!J:J, NhatKy_ViPham!E:E, "11_Hoa_B", NhatKy_ViPham!F:F, B17, NhatKy_ViPham!C:C, "T22") - SUMIFS(NhatKy_ViPham!K:K, NhatKy_ViPham!E:E, "11_Hoa_B", NhatKy_ViPham!F:F, B17, NhatKy_ViPham!C:C, "T22")</f>
        <v>100</v>
      </c>
      <c r="AN17" s="7">
        <f>100 + SUMIFS(NhatKy_ViPham!J:J, NhatKy_ViPham!E:E, "11_Hoa_B", NhatKy_ViPham!F:F, B17, NhatKy_ViPham!C:C, "T23") - SUMIFS(NhatKy_ViPham!K:K, NhatKy_ViPham!E:E, "11_Hoa_B", NhatKy_ViPham!F:F, B17, NhatKy_ViPham!C:C, "T23")</f>
        <v>100</v>
      </c>
      <c r="AO17" s="7">
        <f>100 + SUMIFS(NhatKy_ViPham!J:J, NhatKy_ViPham!E:E, "11_Hoa_B", NhatKy_ViPham!F:F, B17, NhatKy_ViPham!C:C, "T24") - SUMIFS(NhatKy_ViPham!K:K, NhatKy_ViPham!E:E, "11_Hoa_B", NhatKy_ViPham!F:F, B17, NhatKy_ViPham!C:C, "T24")</f>
        <v>100</v>
      </c>
      <c r="AP17" s="7">
        <f>100 + SUMIFS(NhatKy_ViPham!J:J, NhatKy_ViPham!E:E, "11_Hoa_B", NhatKy_ViPham!F:F, B17, NhatKy_ViPham!C:C, "T25") - SUMIFS(NhatKy_ViPham!K:K, NhatKy_ViPham!E:E, "11_Hoa_B", NhatKy_ViPham!F:F, B17, NhatKy_ViPham!C:C, "T25")</f>
        <v>100</v>
      </c>
      <c r="AQ17" s="7">
        <f>100 + SUMIFS(NhatKy_ViPham!J:J, NhatKy_ViPham!E:E, "11_Hoa_B", NhatKy_ViPham!F:F, B17, NhatKy_ViPham!C:C, "T26") - SUMIFS(NhatKy_ViPham!K:K, NhatKy_ViPham!E:E, "11_Hoa_B", NhatKy_ViPham!F:F, B17, NhatKy_ViPham!C:C, "T26")</f>
        <v>100</v>
      </c>
      <c r="AR17" s="7">
        <f>100 + SUMIFS(NhatKy_ViPham!J:J, NhatKy_ViPham!E:E, "11_Hoa_B", NhatKy_ViPham!F:F, B17, NhatKy_ViPham!C:C, "T27") - SUMIFS(NhatKy_ViPham!K:K, NhatKy_ViPham!E:E, "11_Hoa_B", NhatKy_ViPham!F:F, B17, NhatKy_ViPham!C:C, "T27")</f>
        <v>100</v>
      </c>
      <c r="AS17" s="7">
        <f>100 + SUMIFS(NhatKy_ViPham!J:J, NhatKy_ViPham!E:E, "11_Hoa_B", NhatKy_ViPham!F:F, B17, NhatKy_ViPham!C:C, "T28") - SUMIFS(NhatKy_ViPham!K:K, NhatKy_ViPham!E:E, "11_Hoa_B", NhatKy_ViPham!F:F, B17, NhatKy_ViPham!C:C, "T28")</f>
        <v>100</v>
      </c>
      <c r="AT17" s="7">
        <f>100 + SUMIFS(NhatKy_ViPham!J:J, NhatKy_ViPham!E:E, "11_Hoa_B", NhatKy_ViPham!F:F, B17, NhatKy_ViPham!C:C, "T29") - SUMIFS(NhatKy_ViPham!K:K, NhatKy_ViPham!E:E, "11_Hoa_B", NhatKy_ViPham!F:F, B17, NhatKy_ViPham!C:C, "T29")</f>
        <v>100</v>
      </c>
      <c r="AU17" s="7">
        <f>100 + SUMIFS(NhatKy_ViPham!J:J, NhatKy_ViPham!E:E, "11_Hoa_B", NhatKy_ViPham!F:F, B17, NhatKy_ViPham!C:C, "T30") - SUMIFS(NhatKy_ViPham!K:K, NhatKy_ViPham!E:E, "11_Hoa_B", NhatKy_ViPham!F:F, B17, NhatKy_ViPham!C:C, "T30")</f>
        <v>100</v>
      </c>
      <c r="AV17" s="7">
        <f>100 + SUMIFS(NhatKy_ViPham!J:J, NhatKy_ViPham!E:E, "11_Hoa_B", NhatKy_ViPham!F:F, B17, NhatKy_ViPham!C:C, "T31") - SUMIFS(NhatKy_ViPham!K:K, NhatKy_ViPham!E:E, "11_Hoa_B", NhatKy_ViPham!F:F, B17, NhatKy_ViPham!C:C, "T31")</f>
        <v>100</v>
      </c>
      <c r="AW17" s="7">
        <f>100 + SUMIFS(NhatKy_ViPham!J:J, NhatKy_ViPham!E:E, "11_Hoa_B", NhatKy_ViPham!F:F, B17, NhatKy_ViPham!C:C, "T32") - SUMIFS(NhatKy_ViPham!K:K, NhatKy_ViPham!E:E, "11_Hoa_B", NhatKy_ViPham!F:F, B17, NhatKy_ViPham!C:C, "T32")</f>
        <v>100</v>
      </c>
      <c r="AX17" s="7">
        <f>100 + SUMIFS(NhatKy_ViPham!J:J, NhatKy_ViPham!E:E, "11_Hoa_B", NhatKy_ViPham!F:F, B17, NhatKy_ViPham!C:C, "T33") - SUMIFS(NhatKy_ViPham!K:K, NhatKy_ViPham!E:E, "11_Hoa_B", NhatKy_ViPham!F:F, B17, NhatKy_ViPham!C:C, "T33")</f>
        <v>100</v>
      </c>
      <c r="AY17" s="7">
        <f>100 + SUMIFS(NhatKy_ViPham!J:J, NhatKy_ViPham!E:E, "11_Hoa_B", NhatKy_ViPham!F:F, B17, NhatKy_ViPham!C:C, "T34") - SUMIFS(NhatKy_ViPham!K:K, NhatKy_ViPham!E:E, "11_Hoa_B", NhatKy_ViPham!F:F, B17, NhatKy_ViPham!C:C, "T34")</f>
        <v>100</v>
      </c>
      <c r="AZ17" s="7">
        <f>100 + SUMIFS(NhatKy_ViPham!J:J, NhatKy_ViPham!E:E, "11_Hoa_B", NhatKy_ViPham!F:F, B17, NhatKy_ViPham!C:C, "T35") - SUMIFS(NhatKy_ViPham!K:K, NhatKy_ViPham!E:E, "11_Hoa_B", NhatKy_ViPham!F:F, B17, NhatKy_ViPham!C:C, "T35")</f>
        <v>100</v>
      </c>
      <c r="BA17" s="12">
        <f t="shared" si="0"/>
        <v>100</v>
      </c>
      <c r="BB17" s="11" t="s">
        <v>430</v>
      </c>
      <c r="BC17" s="14" t="str">
        <f t="shared" si="1"/>
        <v>Tốt</v>
      </c>
      <c r="BD17" s="10" t="str">
        <f t="shared" si="2"/>
        <v>🟢 BÌNH THƯỜNG</v>
      </c>
    </row>
    <row r="18" spans="1:56" x14ac:dyDescent="0.25">
      <c r="A18" s="5">
        <v>10</v>
      </c>
      <c r="B18" s="15" t="s">
        <v>1707</v>
      </c>
      <c r="C18" s="5" t="s">
        <v>1708</v>
      </c>
      <c r="D18" s="5" t="s">
        <v>435</v>
      </c>
      <c r="E18" s="11" t="s">
        <v>430</v>
      </c>
      <c r="F18" s="6">
        <f>SUMIFS(NhatKy_ViPham!K:K, NhatKy_ViPham!E:E, "11_Hoa_B", NhatKy_ViPham!F:F, B18, NhatKy_ViPham!H:H, "L01")</f>
        <v>0</v>
      </c>
      <c r="G18" s="6">
        <f>SUMIFS(NhatKy_ViPham!K:K, NhatKy_ViPham!E:E, "11_Hoa_B", NhatKy_ViPham!F:F, B18, NhatKy_ViPham!H:H, "L02")</f>
        <v>0</v>
      </c>
      <c r="H18" s="6">
        <f>SUMIFS(NhatKy_ViPham!K:K, NhatKy_ViPham!E:E, "11_Hoa_B", NhatKy_ViPham!F:F, B18, NhatKy_ViPham!H:H, "L03")</f>
        <v>0</v>
      </c>
      <c r="I18" s="6">
        <f>SUMIFS(NhatKy_ViPham!K:K, NhatKy_ViPham!E:E, "11_Hoa_B", NhatKy_ViPham!F:F, B18, NhatKy_ViPham!H:H, "L04")</f>
        <v>0</v>
      </c>
      <c r="J18" s="6">
        <f>SUMIFS(NhatKy_ViPham!K:K, NhatKy_ViPham!E:E, "11_Hoa_B", NhatKy_ViPham!F:F, B18, NhatKy_ViPham!H:H, "L05")</f>
        <v>0</v>
      </c>
      <c r="K18" s="6">
        <f>SUMIFS(NhatKy_ViPham!K:K, NhatKy_ViPham!E:E, "11_Hoa_B", NhatKy_ViPham!F:F, B18, NhatKy_ViPham!H:H, "L06")</f>
        <v>0</v>
      </c>
      <c r="L18" s="6">
        <f>SUMIFS(NhatKy_ViPham!K:K, NhatKy_ViPham!E:E, "11_Hoa_B", NhatKy_ViPham!F:F, B18, NhatKy_ViPham!H:H, "L07")</f>
        <v>0</v>
      </c>
      <c r="M18" s="6">
        <f>SUMIFS(NhatKy_ViPham!K:K, NhatKy_ViPham!E:E, "11_Hoa_B", NhatKy_ViPham!F:F, B18, NhatKy_ViPham!H:H, "L08")</f>
        <v>0</v>
      </c>
      <c r="N18" s="6">
        <f>SUMIFS(NhatKy_ViPham!K:K, NhatKy_ViPham!E:E, "11_Hoa_B", NhatKy_ViPham!F:F, B18, NhatKy_ViPham!H:H, "L09")</f>
        <v>0</v>
      </c>
      <c r="O18" s="6">
        <f>SUMIFS(NhatKy_ViPham!K:K, NhatKy_ViPham!E:E, "11_Hoa_B", NhatKy_ViPham!F:F, B18, NhatKy_ViPham!H:H, "L10")</f>
        <v>0</v>
      </c>
      <c r="P18" s="12">
        <f>SUMIFS(NhatKy_ViPham!J:J, NhatKy_ViPham!E:E, "11_Hoa_B", NhatKy_ViPham!F:F, B18)</f>
        <v>0</v>
      </c>
      <c r="Q18" s="13">
        <f>SUMIFS(NhatKy_ViPham!K:K, NhatKy_ViPham!E:E, "11_Hoa_B", NhatKy_ViPham!F:F, B18)</f>
        <v>0</v>
      </c>
      <c r="R18" s="6">
        <f>100 + SUMIFS(NhatKy_ViPham!J:J, NhatKy_ViPham!E:E, "11_Hoa_B", NhatKy_ViPham!F:F, B18, NhatKy_ViPham!C:C, "T1") - SUMIFS(NhatKy_ViPham!K:K, NhatKy_ViPham!E:E, "11_Hoa_B", NhatKy_ViPham!F:F, B18, NhatKy_ViPham!C:C, "T1")</f>
        <v>100</v>
      </c>
      <c r="S18" s="6">
        <f>100 + SUMIFS(NhatKy_ViPham!J:J, NhatKy_ViPham!E:E, "11_Hoa_B", NhatKy_ViPham!F:F, B18, NhatKy_ViPham!C:C, "T2") - SUMIFS(NhatKy_ViPham!K:K, NhatKy_ViPham!E:E, "11_Hoa_B", NhatKy_ViPham!F:F, B18, NhatKy_ViPham!C:C, "T2")</f>
        <v>100</v>
      </c>
      <c r="T18" s="6">
        <f>100 + SUMIFS(NhatKy_ViPham!J:J, NhatKy_ViPham!E:E, "11_Hoa_B", NhatKy_ViPham!F:F, B18, NhatKy_ViPham!C:C, "T3") - SUMIFS(NhatKy_ViPham!K:K, NhatKy_ViPham!E:E, "11_Hoa_B", NhatKy_ViPham!F:F, B18, NhatKy_ViPham!C:C, "T3")</f>
        <v>100</v>
      </c>
      <c r="U18" s="6">
        <f>100 + SUMIFS(NhatKy_ViPham!J:J, NhatKy_ViPham!E:E, "11_Hoa_B", NhatKy_ViPham!F:F, B18, NhatKy_ViPham!C:C, "T4") - SUMIFS(NhatKy_ViPham!K:K, NhatKy_ViPham!E:E, "11_Hoa_B", NhatKy_ViPham!F:F, B18, NhatKy_ViPham!C:C, "T4")</f>
        <v>100</v>
      </c>
      <c r="V18" s="6">
        <f>100 + SUMIFS(NhatKy_ViPham!J:J, NhatKy_ViPham!E:E, "11_Hoa_B", NhatKy_ViPham!F:F, B18, NhatKy_ViPham!C:C, "T5") - SUMIFS(NhatKy_ViPham!K:K, NhatKy_ViPham!E:E, "11_Hoa_B", NhatKy_ViPham!F:F, B18, NhatKy_ViPham!C:C, "T5")</f>
        <v>100</v>
      </c>
      <c r="W18" s="6">
        <f>100 + SUMIFS(NhatKy_ViPham!J:J, NhatKy_ViPham!E:E, "11_Hoa_B", NhatKy_ViPham!F:F, B18, NhatKy_ViPham!C:C, "T6") - SUMIFS(NhatKy_ViPham!K:K, NhatKy_ViPham!E:E, "11_Hoa_B", NhatKy_ViPham!F:F, B18, NhatKy_ViPham!C:C, "T6")</f>
        <v>100</v>
      </c>
      <c r="X18" s="6">
        <f>100 + SUMIFS(NhatKy_ViPham!J:J, NhatKy_ViPham!E:E, "11_Hoa_B", NhatKy_ViPham!F:F, B18, NhatKy_ViPham!C:C, "T7") - SUMIFS(NhatKy_ViPham!K:K, NhatKy_ViPham!E:E, "11_Hoa_B", NhatKy_ViPham!F:F, B18, NhatKy_ViPham!C:C, "T7")</f>
        <v>100</v>
      </c>
      <c r="Y18" s="6">
        <f>100 + SUMIFS(NhatKy_ViPham!J:J, NhatKy_ViPham!E:E, "11_Hoa_B", NhatKy_ViPham!F:F, B18, NhatKy_ViPham!C:C, "T8") - SUMIFS(NhatKy_ViPham!K:K, NhatKy_ViPham!E:E, "11_Hoa_B", NhatKy_ViPham!F:F, B18, NhatKy_ViPham!C:C, "T8")</f>
        <v>100</v>
      </c>
      <c r="Z18" s="6">
        <f>100 + SUMIFS(NhatKy_ViPham!J:J, NhatKy_ViPham!E:E, "11_Hoa_B", NhatKy_ViPham!F:F, B18, NhatKy_ViPham!C:C, "T9") - SUMIFS(NhatKy_ViPham!K:K, NhatKy_ViPham!E:E, "11_Hoa_B", NhatKy_ViPham!F:F, B18, NhatKy_ViPham!C:C, "T9")</f>
        <v>100</v>
      </c>
      <c r="AA18" s="6">
        <f>100 + SUMIFS(NhatKy_ViPham!J:J, NhatKy_ViPham!E:E, "11_Hoa_B", NhatKy_ViPham!F:F, B18, NhatKy_ViPham!C:C, "T10") - SUMIFS(NhatKy_ViPham!K:K, NhatKy_ViPham!E:E, "11_Hoa_B", NhatKy_ViPham!F:F, B18, NhatKy_ViPham!C:C, "T10")</f>
        <v>100</v>
      </c>
      <c r="AB18" s="6">
        <f>100 + SUMIFS(NhatKy_ViPham!J:J, NhatKy_ViPham!E:E, "11_Hoa_B", NhatKy_ViPham!F:F, B18, NhatKy_ViPham!C:C, "T11") - SUMIFS(NhatKy_ViPham!K:K, NhatKy_ViPham!E:E, "11_Hoa_B", NhatKy_ViPham!F:F, B18, NhatKy_ViPham!C:C, "T11")</f>
        <v>100</v>
      </c>
      <c r="AC18" s="6">
        <f>100 + SUMIFS(NhatKy_ViPham!J:J, NhatKy_ViPham!E:E, "11_Hoa_B", NhatKy_ViPham!F:F, B18, NhatKy_ViPham!C:C, "T12") - SUMIFS(NhatKy_ViPham!K:K, NhatKy_ViPham!E:E, "11_Hoa_B", NhatKy_ViPham!F:F, B18, NhatKy_ViPham!C:C, "T12")</f>
        <v>100</v>
      </c>
      <c r="AD18" s="6">
        <f>100 + SUMIFS(NhatKy_ViPham!J:J, NhatKy_ViPham!E:E, "11_Hoa_B", NhatKy_ViPham!F:F, B18, NhatKy_ViPham!C:C, "T13") - SUMIFS(NhatKy_ViPham!K:K, NhatKy_ViPham!E:E, "11_Hoa_B", NhatKy_ViPham!F:F, B18, NhatKy_ViPham!C:C, "T13")</f>
        <v>100</v>
      </c>
      <c r="AE18" s="6">
        <f>100 + SUMIFS(NhatKy_ViPham!J:J, NhatKy_ViPham!E:E, "11_Hoa_B", NhatKy_ViPham!F:F, B18, NhatKy_ViPham!C:C, "T14") - SUMIFS(NhatKy_ViPham!K:K, NhatKy_ViPham!E:E, "11_Hoa_B", NhatKy_ViPham!F:F, B18, NhatKy_ViPham!C:C, "T14")</f>
        <v>100</v>
      </c>
      <c r="AF18" s="6">
        <f>100 + SUMIFS(NhatKy_ViPham!J:J, NhatKy_ViPham!E:E, "11_Hoa_B", NhatKy_ViPham!F:F, B18, NhatKy_ViPham!C:C, "T15") - SUMIFS(NhatKy_ViPham!K:K, NhatKy_ViPham!E:E, "11_Hoa_B", NhatKy_ViPham!F:F, B18, NhatKy_ViPham!C:C, "T15")</f>
        <v>100</v>
      </c>
      <c r="AG18" s="6">
        <f>100 + SUMIFS(NhatKy_ViPham!J:J, NhatKy_ViPham!E:E, "11_Hoa_B", NhatKy_ViPham!F:F, B18, NhatKy_ViPham!C:C, "T16") - SUMIFS(NhatKy_ViPham!K:K, NhatKy_ViPham!E:E, "11_Hoa_B", NhatKy_ViPham!F:F, B18, NhatKy_ViPham!C:C, "T16")</f>
        <v>100</v>
      </c>
      <c r="AH18" s="6">
        <f>100 + SUMIFS(NhatKy_ViPham!J:J, NhatKy_ViPham!E:E, "11_Hoa_B", NhatKy_ViPham!F:F, B18, NhatKy_ViPham!C:C, "T17") - SUMIFS(NhatKy_ViPham!K:K, NhatKy_ViPham!E:E, "11_Hoa_B", NhatKy_ViPham!F:F, B18, NhatKy_ViPham!C:C, "T17")</f>
        <v>100</v>
      </c>
      <c r="AI18" s="6">
        <f>100 + SUMIFS(NhatKy_ViPham!J:J, NhatKy_ViPham!E:E, "11_Hoa_B", NhatKy_ViPham!F:F, B18, NhatKy_ViPham!C:C, "T18") - SUMIFS(NhatKy_ViPham!K:K, NhatKy_ViPham!E:E, "11_Hoa_B", NhatKy_ViPham!F:F, B18, NhatKy_ViPham!C:C, "T18")</f>
        <v>100</v>
      </c>
      <c r="AJ18" s="6">
        <f>100 + SUMIFS(NhatKy_ViPham!J:J, NhatKy_ViPham!E:E, "11_Hoa_B", NhatKy_ViPham!F:F, B18, NhatKy_ViPham!C:C, "T19") - SUMIFS(NhatKy_ViPham!K:K, NhatKy_ViPham!E:E, "11_Hoa_B", NhatKy_ViPham!F:F, B18, NhatKy_ViPham!C:C, "T19")</f>
        <v>100</v>
      </c>
      <c r="AK18" s="6">
        <f>100 + SUMIFS(NhatKy_ViPham!J:J, NhatKy_ViPham!E:E, "11_Hoa_B", NhatKy_ViPham!F:F, B18, NhatKy_ViPham!C:C, "T20") - SUMIFS(NhatKy_ViPham!K:K, NhatKy_ViPham!E:E, "11_Hoa_B", NhatKy_ViPham!F:F, B18, NhatKy_ViPham!C:C, "T20")</f>
        <v>100</v>
      </c>
      <c r="AL18" s="6">
        <f>100 + SUMIFS(NhatKy_ViPham!J:J, NhatKy_ViPham!E:E, "11_Hoa_B", NhatKy_ViPham!F:F, B18, NhatKy_ViPham!C:C, "T21") - SUMIFS(NhatKy_ViPham!K:K, NhatKy_ViPham!E:E, "11_Hoa_B", NhatKy_ViPham!F:F, B18, NhatKy_ViPham!C:C, "T21")</f>
        <v>100</v>
      </c>
      <c r="AM18" s="6">
        <f>100 + SUMIFS(NhatKy_ViPham!J:J, NhatKy_ViPham!E:E, "11_Hoa_B", NhatKy_ViPham!F:F, B18, NhatKy_ViPham!C:C, "T22") - SUMIFS(NhatKy_ViPham!K:K, NhatKy_ViPham!E:E, "11_Hoa_B", NhatKy_ViPham!F:F, B18, NhatKy_ViPham!C:C, "T22")</f>
        <v>100</v>
      </c>
      <c r="AN18" s="6">
        <f>100 + SUMIFS(NhatKy_ViPham!J:J, NhatKy_ViPham!E:E, "11_Hoa_B", NhatKy_ViPham!F:F, B18, NhatKy_ViPham!C:C, "T23") - SUMIFS(NhatKy_ViPham!K:K, NhatKy_ViPham!E:E, "11_Hoa_B", NhatKy_ViPham!F:F, B18, NhatKy_ViPham!C:C, "T23")</f>
        <v>100</v>
      </c>
      <c r="AO18" s="6">
        <f>100 + SUMIFS(NhatKy_ViPham!J:J, NhatKy_ViPham!E:E, "11_Hoa_B", NhatKy_ViPham!F:F, B18, NhatKy_ViPham!C:C, "T24") - SUMIFS(NhatKy_ViPham!K:K, NhatKy_ViPham!E:E, "11_Hoa_B", NhatKy_ViPham!F:F, B18, NhatKy_ViPham!C:C, "T24")</f>
        <v>100</v>
      </c>
      <c r="AP18" s="6">
        <f>100 + SUMIFS(NhatKy_ViPham!J:J, NhatKy_ViPham!E:E, "11_Hoa_B", NhatKy_ViPham!F:F, B18, NhatKy_ViPham!C:C, "T25") - SUMIFS(NhatKy_ViPham!K:K, NhatKy_ViPham!E:E, "11_Hoa_B", NhatKy_ViPham!F:F, B18, NhatKy_ViPham!C:C, "T25")</f>
        <v>100</v>
      </c>
      <c r="AQ18" s="6">
        <f>100 + SUMIFS(NhatKy_ViPham!J:J, NhatKy_ViPham!E:E, "11_Hoa_B", NhatKy_ViPham!F:F, B18, NhatKy_ViPham!C:C, "T26") - SUMIFS(NhatKy_ViPham!K:K, NhatKy_ViPham!E:E, "11_Hoa_B", NhatKy_ViPham!F:F, B18, NhatKy_ViPham!C:C, "T26")</f>
        <v>100</v>
      </c>
      <c r="AR18" s="6">
        <f>100 + SUMIFS(NhatKy_ViPham!J:J, NhatKy_ViPham!E:E, "11_Hoa_B", NhatKy_ViPham!F:F, B18, NhatKy_ViPham!C:C, "T27") - SUMIFS(NhatKy_ViPham!K:K, NhatKy_ViPham!E:E, "11_Hoa_B", NhatKy_ViPham!F:F, B18, NhatKy_ViPham!C:C, "T27")</f>
        <v>100</v>
      </c>
      <c r="AS18" s="6">
        <f>100 + SUMIFS(NhatKy_ViPham!J:J, NhatKy_ViPham!E:E, "11_Hoa_B", NhatKy_ViPham!F:F, B18, NhatKy_ViPham!C:C, "T28") - SUMIFS(NhatKy_ViPham!K:K, NhatKy_ViPham!E:E, "11_Hoa_B", NhatKy_ViPham!F:F, B18, NhatKy_ViPham!C:C, "T28")</f>
        <v>100</v>
      </c>
      <c r="AT18" s="6">
        <f>100 + SUMIFS(NhatKy_ViPham!J:J, NhatKy_ViPham!E:E, "11_Hoa_B", NhatKy_ViPham!F:F, B18, NhatKy_ViPham!C:C, "T29") - SUMIFS(NhatKy_ViPham!K:K, NhatKy_ViPham!E:E, "11_Hoa_B", NhatKy_ViPham!F:F, B18, NhatKy_ViPham!C:C, "T29")</f>
        <v>100</v>
      </c>
      <c r="AU18" s="6">
        <f>100 + SUMIFS(NhatKy_ViPham!J:J, NhatKy_ViPham!E:E, "11_Hoa_B", NhatKy_ViPham!F:F, B18, NhatKy_ViPham!C:C, "T30") - SUMIFS(NhatKy_ViPham!K:K, NhatKy_ViPham!E:E, "11_Hoa_B", NhatKy_ViPham!F:F, B18, NhatKy_ViPham!C:C, "T30")</f>
        <v>100</v>
      </c>
      <c r="AV18" s="6">
        <f>100 + SUMIFS(NhatKy_ViPham!J:J, NhatKy_ViPham!E:E, "11_Hoa_B", NhatKy_ViPham!F:F, B18, NhatKy_ViPham!C:C, "T31") - SUMIFS(NhatKy_ViPham!K:K, NhatKy_ViPham!E:E, "11_Hoa_B", NhatKy_ViPham!F:F, B18, NhatKy_ViPham!C:C, "T31")</f>
        <v>100</v>
      </c>
      <c r="AW18" s="6">
        <f>100 + SUMIFS(NhatKy_ViPham!J:J, NhatKy_ViPham!E:E, "11_Hoa_B", NhatKy_ViPham!F:F, B18, NhatKy_ViPham!C:C, "T32") - SUMIFS(NhatKy_ViPham!K:K, NhatKy_ViPham!E:E, "11_Hoa_B", NhatKy_ViPham!F:F, B18, NhatKy_ViPham!C:C, "T32")</f>
        <v>100</v>
      </c>
      <c r="AX18" s="6">
        <f>100 + SUMIFS(NhatKy_ViPham!J:J, NhatKy_ViPham!E:E, "11_Hoa_B", NhatKy_ViPham!F:F, B18, NhatKy_ViPham!C:C, "T33") - SUMIFS(NhatKy_ViPham!K:K, NhatKy_ViPham!E:E, "11_Hoa_B", NhatKy_ViPham!F:F, B18, NhatKy_ViPham!C:C, "T33")</f>
        <v>100</v>
      </c>
      <c r="AY18" s="6">
        <f>100 + SUMIFS(NhatKy_ViPham!J:J, NhatKy_ViPham!E:E, "11_Hoa_B", NhatKy_ViPham!F:F, B18, NhatKy_ViPham!C:C, "T34") - SUMIFS(NhatKy_ViPham!K:K, NhatKy_ViPham!E:E, "11_Hoa_B", NhatKy_ViPham!F:F, B18, NhatKy_ViPham!C:C, "T34")</f>
        <v>100</v>
      </c>
      <c r="AZ18" s="6">
        <f>100 + SUMIFS(NhatKy_ViPham!J:J, NhatKy_ViPham!E:E, "11_Hoa_B", NhatKy_ViPham!F:F, B18, NhatKy_ViPham!C:C, "T35") - SUMIFS(NhatKy_ViPham!K:K, NhatKy_ViPham!E:E, "11_Hoa_B", NhatKy_ViPham!F:F, B18, NhatKy_ViPham!C:C, "T35")</f>
        <v>100</v>
      </c>
      <c r="BA18" s="12">
        <f t="shared" si="0"/>
        <v>100</v>
      </c>
      <c r="BB18" s="11" t="s">
        <v>430</v>
      </c>
      <c r="BC18" s="16" t="str">
        <f t="shared" si="1"/>
        <v>Tốt</v>
      </c>
      <c r="BD18" s="15" t="str">
        <f t="shared" si="2"/>
        <v>🟢 BÌNH THƯỜNG</v>
      </c>
    </row>
    <row r="19" spans="1:56" x14ac:dyDescent="0.25">
      <c r="A19" s="4">
        <v>11</v>
      </c>
      <c r="B19" s="10" t="s">
        <v>1709</v>
      </c>
      <c r="C19" s="4" t="s">
        <v>1710</v>
      </c>
      <c r="D19" s="4" t="s">
        <v>435</v>
      </c>
      <c r="E19" s="11" t="s">
        <v>430</v>
      </c>
      <c r="F19" s="7">
        <f>SUMIFS(NhatKy_ViPham!K:K, NhatKy_ViPham!E:E, "11_Hoa_B", NhatKy_ViPham!F:F, B19, NhatKy_ViPham!H:H, "L01")</f>
        <v>0</v>
      </c>
      <c r="G19" s="7">
        <f>SUMIFS(NhatKy_ViPham!K:K, NhatKy_ViPham!E:E, "11_Hoa_B", NhatKy_ViPham!F:F, B19, NhatKy_ViPham!H:H, "L02")</f>
        <v>0</v>
      </c>
      <c r="H19" s="7">
        <f>SUMIFS(NhatKy_ViPham!K:K, NhatKy_ViPham!E:E, "11_Hoa_B", NhatKy_ViPham!F:F, B19, NhatKy_ViPham!H:H, "L03")</f>
        <v>0</v>
      </c>
      <c r="I19" s="7">
        <f>SUMIFS(NhatKy_ViPham!K:K, NhatKy_ViPham!E:E, "11_Hoa_B", NhatKy_ViPham!F:F, B19, NhatKy_ViPham!H:H, "L04")</f>
        <v>0</v>
      </c>
      <c r="J19" s="7">
        <f>SUMIFS(NhatKy_ViPham!K:K, NhatKy_ViPham!E:E, "11_Hoa_B", NhatKy_ViPham!F:F, B19, NhatKy_ViPham!H:H, "L05")</f>
        <v>0</v>
      </c>
      <c r="K19" s="7">
        <f>SUMIFS(NhatKy_ViPham!K:K, NhatKy_ViPham!E:E, "11_Hoa_B", NhatKy_ViPham!F:F, B19, NhatKy_ViPham!H:H, "L06")</f>
        <v>0</v>
      </c>
      <c r="L19" s="7">
        <f>SUMIFS(NhatKy_ViPham!K:K, NhatKy_ViPham!E:E, "11_Hoa_B", NhatKy_ViPham!F:F, B19, NhatKy_ViPham!H:H, "L07")</f>
        <v>0</v>
      </c>
      <c r="M19" s="7">
        <f>SUMIFS(NhatKy_ViPham!K:K, NhatKy_ViPham!E:E, "11_Hoa_B", NhatKy_ViPham!F:F, B19, NhatKy_ViPham!H:H, "L08")</f>
        <v>0</v>
      </c>
      <c r="N19" s="7">
        <f>SUMIFS(NhatKy_ViPham!K:K, NhatKy_ViPham!E:E, "11_Hoa_B", NhatKy_ViPham!F:F, B19, NhatKy_ViPham!H:H, "L09")</f>
        <v>0</v>
      </c>
      <c r="O19" s="7">
        <f>SUMIFS(NhatKy_ViPham!K:K, NhatKy_ViPham!E:E, "11_Hoa_B", NhatKy_ViPham!F:F, B19, NhatKy_ViPham!H:H, "L10")</f>
        <v>0</v>
      </c>
      <c r="P19" s="12">
        <f>SUMIFS(NhatKy_ViPham!J:J, NhatKy_ViPham!E:E, "11_Hoa_B", NhatKy_ViPham!F:F, B19)</f>
        <v>0</v>
      </c>
      <c r="Q19" s="13">
        <f>SUMIFS(NhatKy_ViPham!K:K, NhatKy_ViPham!E:E, "11_Hoa_B", NhatKy_ViPham!F:F, B19)</f>
        <v>0</v>
      </c>
      <c r="R19" s="7">
        <f>100 + SUMIFS(NhatKy_ViPham!J:J, NhatKy_ViPham!E:E, "11_Hoa_B", NhatKy_ViPham!F:F, B19, NhatKy_ViPham!C:C, "T1") - SUMIFS(NhatKy_ViPham!K:K, NhatKy_ViPham!E:E, "11_Hoa_B", NhatKy_ViPham!F:F, B19, NhatKy_ViPham!C:C, "T1")</f>
        <v>100</v>
      </c>
      <c r="S19" s="7">
        <f>100 + SUMIFS(NhatKy_ViPham!J:J, NhatKy_ViPham!E:E, "11_Hoa_B", NhatKy_ViPham!F:F, B19, NhatKy_ViPham!C:C, "T2") - SUMIFS(NhatKy_ViPham!K:K, NhatKy_ViPham!E:E, "11_Hoa_B", NhatKy_ViPham!F:F, B19, NhatKy_ViPham!C:C, "T2")</f>
        <v>100</v>
      </c>
      <c r="T19" s="7">
        <f>100 + SUMIFS(NhatKy_ViPham!J:J, NhatKy_ViPham!E:E, "11_Hoa_B", NhatKy_ViPham!F:F, B19, NhatKy_ViPham!C:C, "T3") - SUMIFS(NhatKy_ViPham!K:K, NhatKy_ViPham!E:E, "11_Hoa_B", NhatKy_ViPham!F:F, B19, NhatKy_ViPham!C:C, "T3")</f>
        <v>100</v>
      </c>
      <c r="U19" s="7">
        <f>100 + SUMIFS(NhatKy_ViPham!J:J, NhatKy_ViPham!E:E, "11_Hoa_B", NhatKy_ViPham!F:F, B19, NhatKy_ViPham!C:C, "T4") - SUMIFS(NhatKy_ViPham!K:K, NhatKy_ViPham!E:E, "11_Hoa_B", NhatKy_ViPham!F:F, B19, NhatKy_ViPham!C:C, "T4")</f>
        <v>100</v>
      </c>
      <c r="V19" s="7">
        <f>100 + SUMIFS(NhatKy_ViPham!J:J, NhatKy_ViPham!E:E, "11_Hoa_B", NhatKy_ViPham!F:F, B19, NhatKy_ViPham!C:C, "T5") - SUMIFS(NhatKy_ViPham!K:K, NhatKy_ViPham!E:E, "11_Hoa_B", NhatKy_ViPham!F:F, B19, NhatKy_ViPham!C:C, "T5")</f>
        <v>100</v>
      </c>
      <c r="W19" s="7">
        <f>100 + SUMIFS(NhatKy_ViPham!J:J, NhatKy_ViPham!E:E, "11_Hoa_B", NhatKy_ViPham!F:F, B19, NhatKy_ViPham!C:C, "T6") - SUMIFS(NhatKy_ViPham!K:K, NhatKy_ViPham!E:E, "11_Hoa_B", NhatKy_ViPham!F:F, B19, NhatKy_ViPham!C:C, "T6")</f>
        <v>100</v>
      </c>
      <c r="X19" s="7">
        <f>100 + SUMIFS(NhatKy_ViPham!J:J, NhatKy_ViPham!E:E, "11_Hoa_B", NhatKy_ViPham!F:F, B19, NhatKy_ViPham!C:C, "T7") - SUMIFS(NhatKy_ViPham!K:K, NhatKy_ViPham!E:E, "11_Hoa_B", NhatKy_ViPham!F:F, B19, NhatKy_ViPham!C:C, "T7")</f>
        <v>100</v>
      </c>
      <c r="Y19" s="7">
        <f>100 + SUMIFS(NhatKy_ViPham!J:J, NhatKy_ViPham!E:E, "11_Hoa_B", NhatKy_ViPham!F:F, B19, NhatKy_ViPham!C:C, "T8") - SUMIFS(NhatKy_ViPham!K:K, NhatKy_ViPham!E:E, "11_Hoa_B", NhatKy_ViPham!F:F, B19, NhatKy_ViPham!C:C, "T8")</f>
        <v>100</v>
      </c>
      <c r="Z19" s="7">
        <f>100 + SUMIFS(NhatKy_ViPham!J:J, NhatKy_ViPham!E:E, "11_Hoa_B", NhatKy_ViPham!F:F, B19, NhatKy_ViPham!C:C, "T9") - SUMIFS(NhatKy_ViPham!K:K, NhatKy_ViPham!E:E, "11_Hoa_B", NhatKy_ViPham!F:F, B19, NhatKy_ViPham!C:C, "T9")</f>
        <v>100</v>
      </c>
      <c r="AA19" s="7">
        <f>100 + SUMIFS(NhatKy_ViPham!J:J, NhatKy_ViPham!E:E, "11_Hoa_B", NhatKy_ViPham!F:F, B19, NhatKy_ViPham!C:C, "T10") - SUMIFS(NhatKy_ViPham!K:K, NhatKy_ViPham!E:E, "11_Hoa_B", NhatKy_ViPham!F:F, B19, NhatKy_ViPham!C:C, "T10")</f>
        <v>100</v>
      </c>
      <c r="AB19" s="7">
        <f>100 + SUMIFS(NhatKy_ViPham!J:J, NhatKy_ViPham!E:E, "11_Hoa_B", NhatKy_ViPham!F:F, B19, NhatKy_ViPham!C:C, "T11") - SUMIFS(NhatKy_ViPham!K:K, NhatKy_ViPham!E:E, "11_Hoa_B", NhatKy_ViPham!F:F, B19, NhatKy_ViPham!C:C, "T11")</f>
        <v>100</v>
      </c>
      <c r="AC19" s="7">
        <f>100 + SUMIFS(NhatKy_ViPham!J:J, NhatKy_ViPham!E:E, "11_Hoa_B", NhatKy_ViPham!F:F, B19, NhatKy_ViPham!C:C, "T12") - SUMIFS(NhatKy_ViPham!K:K, NhatKy_ViPham!E:E, "11_Hoa_B", NhatKy_ViPham!F:F, B19, NhatKy_ViPham!C:C, "T12")</f>
        <v>100</v>
      </c>
      <c r="AD19" s="7">
        <f>100 + SUMIFS(NhatKy_ViPham!J:J, NhatKy_ViPham!E:E, "11_Hoa_B", NhatKy_ViPham!F:F, B19, NhatKy_ViPham!C:C, "T13") - SUMIFS(NhatKy_ViPham!K:K, NhatKy_ViPham!E:E, "11_Hoa_B", NhatKy_ViPham!F:F, B19, NhatKy_ViPham!C:C, "T13")</f>
        <v>100</v>
      </c>
      <c r="AE19" s="7">
        <f>100 + SUMIFS(NhatKy_ViPham!J:J, NhatKy_ViPham!E:E, "11_Hoa_B", NhatKy_ViPham!F:F, B19, NhatKy_ViPham!C:C, "T14") - SUMIFS(NhatKy_ViPham!K:K, NhatKy_ViPham!E:E, "11_Hoa_B", NhatKy_ViPham!F:F, B19, NhatKy_ViPham!C:C, "T14")</f>
        <v>100</v>
      </c>
      <c r="AF19" s="7">
        <f>100 + SUMIFS(NhatKy_ViPham!J:J, NhatKy_ViPham!E:E, "11_Hoa_B", NhatKy_ViPham!F:F, B19, NhatKy_ViPham!C:C, "T15") - SUMIFS(NhatKy_ViPham!K:K, NhatKy_ViPham!E:E, "11_Hoa_B", NhatKy_ViPham!F:F, B19, NhatKy_ViPham!C:C, "T15")</f>
        <v>100</v>
      </c>
      <c r="AG19" s="7">
        <f>100 + SUMIFS(NhatKy_ViPham!J:J, NhatKy_ViPham!E:E, "11_Hoa_B", NhatKy_ViPham!F:F, B19, NhatKy_ViPham!C:C, "T16") - SUMIFS(NhatKy_ViPham!K:K, NhatKy_ViPham!E:E, "11_Hoa_B", NhatKy_ViPham!F:F, B19, NhatKy_ViPham!C:C, "T16")</f>
        <v>100</v>
      </c>
      <c r="AH19" s="7">
        <f>100 + SUMIFS(NhatKy_ViPham!J:J, NhatKy_ViPham!E:E, "11_Hoa_B", NhatKy_ViPham!F:F, B19, NhatKy_ViPham!C:C, "T17") - SUMIFS(NhatKy_ViPham!K:K, NhatKy_ViPham!E:E, "11_Hoa_B", NhatKy_ViPham!F:F, B19, NhatKy_ViPham!C:C, "T17")</f>
        <v>100</v>
      </c>
      <c r="AI19" s="7">
        <f>100 + SUMIFS(NhatKy_ViPham!J:J, NhatKy_ViPham!E:E, "11_Hoa_B", NhatKy_ViPham!F:F, B19, NhatKy_ViPham!C:C, "T18") - SUMIFS(NhatKy_ViPham!K:K, NhatKy_ViPham!E:E, "11_Hoa_B", NhatKy_ViPham!F:F, B19, NhatKy_ViPham!C:C, "T18")</f>
        <v>100</v>
      </c>
      <c r="AJ19" s="7">
        <f>100 + SUMIFS(NhatKy_ViPham!J:J, NhatKy_ViPham!E:E, "11_Hoa_B", NhatKy_ViPham!F:F, B19, NhatKy_ViPham!C:C, "T19") - SUMIFS(NhatKy_ViPham!K:K, NhatKy_ViPham!E:E, "11_Hoa_B", NhatKy_ViPham!F:F, B19, NhatKy_ViPham!C:C, "T19")</f>
        <v>100</v>
      </c>
      <c r="AK19" s="7">
        <f>100 + SUMIFS(NhatKy_ViPham!J:J, NhatKy_ViPham!E:E, "11_Hoa_B", NhatKy_ViPham!F:F, B19, NhatKy_ViPham!C:C, "T20") - SUMIFS(NhatKy_ViPham!K:K, NhatKy_ViPham!E:E, "11_Hoa_B", NhatKy_ViPham!F:F, B19, NhatKy_ViPham!C:C, "T20")</f>
        <v>100</v>
      </c>
      <c r="AL19" s="7">
        <f>100 + SUMIFS(NhatKy_ViPham!J:J, NhatKy_ViPham!E:E, "11_Hoa_B", NhatKy_ViPham!F:F, B19, NhatKy_ViPham!C:C, "T21") - SUMIFS(NhatKy_ViPham!K:K, NhatKy_ViPham!E:E, "11_Hoa_B", NhatKy_ViPham!F:F, B19, NhatKy_ViPham!C:C, "T21")</f>
        <v>100</v>
      </c>
      <c r="AM19" s="7">
        <f>100 + SUMIFS(NhatKy_ViPham!J:J, NhatKy_ViPham!E:E, "11_Hoa_B", NhatKy_ViPham!F:F, B19, NhatKy_ViPham!C:C, "T22") - SUMIFS(NhatKy_ViPham!K:K, NhatKy_ViPham!E:E, "11_Hoa_B", NhatKy_ViPham!F:F, B19, NhatKy_ViPham!C:C, "T22")</f>
        <v>100</v>
      </c>
      <c r="AN19" s="7">
        <f>100 + SUMIFS(NhatKy_ViPham!J:J, NhatKy_ViPham!E:E, "11_Hoa_B", NhatKy_ViPham!F:F, B19, NhatKy_ViPham!C:C, "T23") - SUMIFS(NhatKy_ViPham!K:K, NhatKy_ViPham!E:E, "11_Hoa_B", NhatKy_ViPham!F:F, B19, NhatKy_ViPham!C:C, "T23")</f>
        <v>100</v>
      </c>
      <c r="AO19" s="7">
        <f>100 + SUMIFS(NhatKy_ViPham!J:J, NhatKy_ViPham!E:E, "11_Hoa_B", NhatKy_ViPham!F:F, B19, NhatKy_ViPham!C:C, "T24") - SUMIFS(NhatKy_ViPham!K:K, NhatKy_ViPham!E:E, "11_Hoa_B", NhatKy_ViPham!F:F, B19, NhatKy_ViPham!C:C, "T24")</f>
        <v>100</v>
      </c>
      <c r="AP19" s="7">
        <f>100 + SUMIFS(NhatKy_ViPham!J:J, NhatKy_ViPham!E:E, "11_Hoa_B", NhatKy_ViPham!F:F, B19, NhatKy_ViPham!C:C, "T25") - SUMIFS(NhatKy_ViPham!K:K, NhatKy_ViPham!E:E, "11_Hoa_B", NhatKy_ViPham!F:F, B19, NhatKy_ViPham!C:C, "T25")</f>
        <v>100</v>
      </c>
      <c r="AQ19" s="7">
        <f>100 + SUMIFS(NhatKy_ViPham!J:J, NhatKy_ViPham!E:E, "11_Hoa_B", NhatKy_ViPham!F:F, B19, NhatKy_ViPham!C:C, "T26") - SUMIFS(NhatKy_ViPham!K:K, NhatKy_ViPham!E:E, "11_Hoa_B", NhatKy_ViPham!F:F, B19, NhatKy_ViPham!C:C, "T26")</f>
        <v>100</v>
      </c>
      <c r="AR19" s="7">
        <f>100 + SUMIFS(NhatKy_ViPham!J:J, NhatKy_ViPham!E:E, "11_Hoa_B", NhatKy_ViPham!F:F, B19, NhatKy_ViPham!C:C, "T27") - SUMIFS(NhatKy_ViPham!K:K, NhatKy_ViPham!E:E, "11_Hoa_B", NhatKy_ViPham!F:F, B19, NhatKy_ViPham!C:C, "T27")</f>
        <v>100</v>
      </c>
      <c r="AS19" s="7">
        <f>100 + SUMIFS(NhatKy_ViPham!J:J, NhatKy_ViPham!E:E, "11_Hoa_B", NhatKy_ViPham!F:F, B19, NhatKy_ViPham!C:C, "T28") - SUMIFS(NhatKy_ViPham!K:K, NhatKy_ViPham!E:E, "11_Hoa_B", NhatKy_ViPham!F:F, B19, NhatKy_ViPham!C:C, "T28")</f>
        <v>100</v>
      </c>
      <c r="AT19" s="7">
        <f>100 + SUMIFS(NhatKy_ViPham!J:J, NhatKy_ViPham!E:E, "11_Hoa_B", NhatKy_ViPham!F:F, B19, NhatKy_ViPham!C:C, "T29") - SUMIFS(NhatKy_ViPham!K:K, NhatKy_ViPham!E:E, "11_Hoa_B", NhatKy_ViPham!F:F, B19, NhatKy_ViPham!C:C, "T29")</f>
        <v>100</v>
      </c>
      <c r="AU19" s="7">
        <f>100 + SUMIFS(NhatKy_ViPham!J:J, NhatKy_ViPham!E:E, "11_Hoa_B", NhatKy_ViPham!F:F, B19, NhatKy_ViPham!C:C, "T30") - SUMIFS(NhatKy_ViPham!K:K, NhatKy_ViPham!E:E, "11_Hoa_B", NhatKy_ViPham!F:F, B19, NhatKy_ViPham!C:C, "T30")</f>
        <v>100</v>
      </c>
      <c r="AV19" s="7">
        <f>100 + SUMIFS(NhatKy_ViPham!J:J, NhatKy_ViPham!E:E, "11_Hoa_B", NhatKy_ViPham!F:F, B19, NhatKy_ViPham!C:C, "T31") - SUMIFS(NhatKy_ViPham!K:K, NhatKy_ViPham!E:E, "11_Hoa_B", NhatKy_ViPham!F:F, B19, NhatKy_ViPham!C:C, "T31")</f>
        <v>100</v>
      </c>
      <c r="AW19" s="7">
        <f>100 + SUMIFS(NhatKy_ViPham!J:J, NhatKy_ViPham!E:E, "11_Hoa_B", NhatKy_ViPham!F:F, B19, NhatKy_ViPham!C:C, "T32") - SUMIFS(NhatKy_ViPham!K:K, NhatKy_ViPham!E:E, "11_Hoa_B", NhatKy_ViPham!F:F, B19, NhatKy_ViPham!C:C, "T32")</f>
        <v>100</v>
      </c>
      <c r="AX19" s="7">
        <f>100 + SUMIFS(NhatKy_ViPham!J:J, NhatKy_ViPham!E:E, "11_Hoa_B", NhatKy_ViPham!F:F, B19, NhatKy_ViPham!C:C, "T33") - SUMIFS(NhatKy_ViPham!K:K, NhatKy_ViPham!E:E, "11_Hoa_B", NhatKy_ViPham!F:F, B19, NhatKy_ViPham!C:C, "T33")</f>
        <v>100</v>
      </c>
      <c r="AY19" s="7">
        <f>100 + SUMIFS(NhatKy_ViPham!J:J, NhatKy_ViPham!E:E, "11_Hoa_B", NhatKy_ViPham!F:F, B19, NhatKy_ViPham!C:C, "T34") - SUMIFS(NhatKy_ViPham!K:K, NhatKy_ViPham!E:E, "11_Hoa_B", NhatKy_ViPham!F:F, B19, NhatKy_ViPham!C:C, "T34")</f>
        <v>100</v>
      </c>
      <c r="AZ19" s="7">
        <f>100 + SUMIFS(NhatKy_ViPham!J:J, NhatKy_ViPham!E:E, "11_Hoa_B", NhatKy_ViPham!F:F, B19, NhatKy_ViPham!C:C, "T35") - SUMIFS(NhatKy_ViPham!K:K, NhatKy_ViPham!E:E, "11_Hoa_B", NhatKy_ViPham!F:F, B19, NhatKy_ViPham!C:C, "T35")</f>
        <v>100</v>
      </c>
      <c r="BA19" s="12">
        <f t="shared" si="0"/>
        <v>100</v>
      </c>
      <c r="BB19" s="11" t="s">
        <v>430</v>
      </c>
      <c r="BC19" s="14" t="str">
        <f t="shared" si="1"/>
        <v>Tốt</v>
      </c>
      <c r="BD19" s="10" t="str">
        <f t="shared" si="2"/>
        <v>🟢 BÌNH THƯỜNG</v>
      </c>
    </row>
    <row r="20" spans="1:56" x14ac:dyDescent="0.25">
      <c r="A20" s="5">
        <v>12</v>
      </c>
      <c r="B20" s="15" t="s">
        <v>1711</v>
      </c>
      <c r="C20" s="5" t="s">
        <v>1568</v>
      </c>
      <c r="D20" s="5" t="s">
        <v>435</v>
      </c>
      <c r="E20" s="11" t="s">
        <v>430</v>
      </c>
      <c r="F20" s="6">
        <f>SUMIFS(NhatKy_ViPham!K:K, NhatKy_ViPham!E:E, "11_Hoa_B", NhatKy_ViPham!F:F, B20, NhatKy_ViPham!H:H, "L01")</f>
        <v>0</v>
      </c>
      <c r="G20" s="6">
        <f>SUMIFS(NhatKy_ViPham!K:K, NhatKy_ViPham!E:E, "11_Hoa_B", NhatKy_ViPham!F:F, B20, NhatKy_ViPham!H:H, "L02")</f>
        <v>0</v>
      </c>
      <c r="H20" s="6">
        <f>SUMIFS(NhatKy_ViPham!K:K, NhatKy_ViPham!E:E, "11_Hoa_B", NhatKy_ViPham!F:F, B20, NhatKy_ViPham!H:H, "L03")</f>
        <v>0</v>
      </c>
      <c r="I20" s="6">
        <f>SUMIFS(NhatKy_ViPham!K:K, NhatKy_ViPham!E:E, "11_Hoa_B", NhatKy_ViPham!F:F, B20, NhatKy_ViPham!H:H, "L04")</f>
        <v>0</v>
      </c>
      <c r="J20" s="6">
        <f>SUMIFS(NhatKy_ViPham!K:K, NhatKy_ViPham!E:E, "11_Hoa_B", NhatKy_ViPham!F:F, B20, NhatKy_ViPham!H:H, "L05")</f>
        <v>0</v>
      </c>
      <c r="K20" s="6">
        <f>SUMIFS(NhatKy_ViPham!K:K, NhatKy_ViPham!E:E, "11_Hoa_B", NhatKy_ViPham!F:F, B20, NhatKy_ViPham!H:H, "L06")</f>
        <v>0</v>
      </c>
      <c r="L20" s="6">
        <f>SUMIFS(NhatKy_ViPham!K:K, NhatKy_ViPham!E:E, "11_Hoa_B", NhatKy_ViPham!F:F, B20, NhatKy_ViPham!H:H, "L07")</f>
        <v>0</v>
      </c>
      <c r="M20" s="6">
        <f>SUMIFS(NhatKy_ViPham!K:K, NhatKy_ViPham!E:E, "11_Hoa_B", NhatKy_ViPham!F:F, B20, NhatKy_ViPham!H:H, "L08")</f>
        <v>0</v>
      </c>
      <c r="N20" s="6">
        <f>SUMIFS(NhatKy_ViPham!K:K, NhatKy_ViPham!E:E, "11_Hoa_B", NhatKy_ViPham!F:F, B20, NhatKy_ViPham!H:H, "L09")</f>
        <v>0</v>
      </c>
      <c r="O20" s="6">
        <f>SUMIFS(NhatKy_ViPham!K:K, NhatKy_ViPham!E:E, "11_Hoa_B", NhatKy_ViPham!F:F, B20, NhatKy_ViPham!H:H, "L10")</f>
        <v>0</v>
      </c>
      <c r="P20" s="12">
        <f>SUMIFS(NhatKy_ViPham!J:J, NhatKy_ViPham!E:E, "11_Hoa_B", NhatKy_ViPham!F:F, B20)</f>
        <v>0</v>
      </c>
      <c r="Q20" s="13">
        <f>SUMIFS(NhatKy_ViPham!K:K, NhatKy_ViPham!E:E, "11_Hoa_B", NhatKy_ViPham!F:F, B20)</f>
        <v>0</v>
      </c>
      <c r="R20" s="6">
        <f>100 + SUMIFS(NhatKy_ViPham!J:J, NhatKy_ViPham!E:E, "11_Hoa_B", NhatKy_ViPham!F:F, B20, NhatKy_ViPham!C:C, "T1") - SUMIFS(NhatKy_ViPham!K:K, NhatKy_ViPham!E:E, "11_Hoa_B", NhatKy_ViPham!F:F, B20, NhatKy_ViPham!C:C, "T1")</f>
        <v>100</v>
      </c>
      <c r="S20" s="6">
        <f>100 + SUMIFS(NhatKy_ViPham!J:J, NhatKy_ViPham!E:E, "11_Hoa_B", NhatKy_ViPham!F:F, B20, NhatKy_ViPham!C:C, "T2") - SUMIFS(NhatKy_ViPham!K:K, NhatKy_ViPham!E:E, "11_Hoa_B", NhatKy_ViPham!F:F, B20, NhatKy_ViPham!C:C, "T2")</f>
        <v>100</v>
      </c>
      <c r="T20" s="6">
        <f>100 + SUMIFS(NhatKy_ViPham!J:J, NhatKy_ViPham!E:E, "11_Hoa_B", NhatKy_ViPham!F:F, B20, NhatKy_ViPham!C:C, "T3") - SUMIFS(NhatKy_ViPham!K:K, NhatKy_ViPham!E:E, "11_Hoa_B", NhatKy_ViPham!F:F, B20, NhatKy_ViPham!C:C, "T3")</f>
        <v>100</v>
      </c>
      <c r="U20" s="6">
        <f>100 + SUMIFS(NhatKy_ViPham!J:J, NhatKy_ViPham!E:E, "11_Hoa_B", NhatKy_ViPham!F:F, B20, NhatKy_ViPham!C:C, "T4") - SUMIFS(NhatKy_ViPham!K:K, NhatKy_ViPham!E:E, "11_Hoa_B", NhatKy_ViPham!F:F, B20, NhatKy_ViPham!C:C, "T4")</f>
        <v>100</v>
      </c>
      <c r="V20" s="6">
        <f>100 + SUMIFS(NhatKy_ViPham!J:J, NhatKy_ViPham!E:E, "11_Hoa_B", NhatKy_ViPham!F:F, B20, NhatKy_ViPham!C:C, "T5") - SUMIFS(NhatKy_ViPham!K:K, NhatKy_ViPham!E:E, "11_Hoa_B", NhatKy_ViPham!F:F, B20, NhatKy_ViPham!C:C, "T5")</f>
        <v>100</v>
      </c>
      <c r="W20" s="6">
        <f>100 + SUMIFS(NhatKy_ViPham!J:J, NhatKy_ViPham!E:E, "11_Hoa_B", NhatKy_ViPham!F:F, B20, NhatKy_ViPham!C:C, "T6") - SUMIFS(NhatKy_ViPham!K:K, NhatKy_ViPham!E:E, "11_Hoa_B", NhatKy_ViPham!F:F, B20, NhatKy_ViPham!C:C, "T6")</f>
        <v>100</v>
      </c>
      <c r="X20" s="6">
        <f>100 + SUMIFS(NhatKy_ViPham!J:J, NhatKy_ViPham!E:E, "11_Hoa_B", NhatKy_ViPham!F:F, B20, NhatKy_ViPham!C:C, "T7") - SUMIFS(NhatKy_ViPham!K:K, NhatKy_ViPham!E:E, "11_Hoa_B", NhatKy_ViPham!F:F, B20, NhatKy_ViPham!C:C, "T7")</f>
        <v>100</v>
      </c>
      <c r="Y20" s="6">
        <f>100 + SUMIFS(NhatKy_ViPham!J:J, NhatKy_ViPham!E:E, "11_Hoa_B", NhatKy_ViPham!F:F, B20, NhatKy_ViPham!C:C, "T8") - SUMIFS(NhatKy_ViPham!K:K, NhatKy_ViPham!E:E, "11_Hoa_B", NhatKy_ViPham!F:F, B20, NhatKy_ViPham!C:C, "T8")</f>
        <v>100</v>
      </c>
      <c r="Z20" s="6">
        <f>100 + SUMIFS(NhatKy_ViPham!J:J, NhatKy_ViPham!E:E, "11_Hoa_B", NhatKy_ViPham!F:F, B20, NhatKy_ViPham!C:C, "T9") - SUMIFS(NhatKy_ViPham!K:K, NhatKy_ViPham!E:E, "11_Hoa_B", NhatKy_ViPham!F:F, B20, NhatKy_ViPham!C:C, "T9")</f>
        <v>100</v>
      </c>
      <c r="AA20" s="6">
        <f>100 + SUMIFS(NhatKy_ViPham!J:J, NhatKy_ViPham!E:E, "11_Hoa_B", NhatKy_ViPham!F:F, B20, NhatKy_ViPham!C:C, "T10") - SUMIFS(NhatKy_ViPham!K:K, NhatKy_ViPham!E:E, "11_Hoa_B", NhatKy_ViPham!F:F, B20, NhatKy_ViPham!C:C, "T10")</f>
        <v>100</v>
      </c>
      <c r="AB20" s="6">
        <f>100 + SUMIFS(NhatKy_ViPham!J:J, NhatKy_ViPham!E:E, "11_Hoa_B", NhatKy_ViPham!F:F, B20, NhatKy_ViPham!C:C, "T11") - SUMIFS(NhatKy_ViPham!K:K, NhatKy_ViPham!E:E, "11_Hoa_B", NhatKy_ViPham!F:F, B20, NhatKy_ViPham!C:C, "T11")</f>
        <v>100</v>
      </c>
      <c r="AC20" s="6">
        <f>100 + SUMIFS(NhatKy_ViPham!J:J, NhatKy_ViPham!E:E, "11_Hoa_B", NhatKy_ViPham!F:F, B20, NhatKy_ViPham!C:C, "T12") - SUMIFS(NhatKy_ViPham!K:K, NhatKy_ViPham!E:E, "11_Hoa_B", NhatKy_ViPham!F:F, B20, NhatKy_ViPham!C:C, "T12")</f>
        <v>100</v>
      </c>
      <c r="AD20" s="6">
        <f>100 + SUMIFS(NhatKy_ViPham!J:J, NhatKy_ViPham!E:E, "11_Hoa_B", NhatKy_ViPham!F:F, B20, NhatKy_ViPham!C:C, "T13") - SUMIFS(NhatKy_ViPham!K:K, NhatKy_ViPham!E:E, "11_Hoa_B", NhatKy_ViPham!F:F, B20, NhatKy_ViPham!C:C, "T13")</f>
        <v>100</v>
      </c>
      <c r="AE20" s="6">
        <f>100 + SUMIFS(NhatKy_ViPham!J:J, NhatKy_ViPham!E:E, "11_Hoa_B", NhatKy_ViPham!F:F, B20, NhatKy_ViPham!C:C, "T14") - SUMIFS(NhatKy_ViPham!K:K, NhatKy_ViPham!E:E, "11_Hoa_B", NhatKy_ViPham!F:F, B20, NhatKy_ViPham!C:C, "T14")</f>
        <v>100</v>
      </c>
      <c r="AF20" s="6">
        <f>100 + SUMIFS(NhatKy_ViPham!J:J, NhatKy_ViPham!E:E, "11_Hoa_B", NhatKy_ViPham!F:F, B20, NhatKy_ViPham!C:C, "T15") - SUMIFS(NhatKy_ViPham!K:K, NhatKy_ViPham!E:E, "11_Hoa_B", NhatKy_ViPham!F:F, B20, NhatKy_ViPham!C:C, "T15")</f>
        <v>100</v>
      </c>
      <c r="AG20" s="6">
        <f>100 + SUMIFS(NhatKy_ViPham!J:J, NhatKy_ViPham!E:E, "11_Hoa_B", NhatKy_ViPham!F:F, B20, NhatKy_ViPham!C:C, "T16") - SUMIFS(NhatKy_ViPham!K:K, NhatKy_ViPham!E:E, "11_Hoa_B", NhatKy_ViPham!F:F, B20, NhatKy_ViPham!C:C, "T16")</f>
        <v>100</v>
      </c>
      <c r="AH20" s="6">
        <f>100 + SUMIFS(NhatKy_ViPham!J:J, NhatKy_ViPham!E:E, "11_Hoa_B", NhatKy_ViPham!F:F, B20, NhatKy_ViPham!C:C, "T17") - SUMIFS(NhatKy_ViPham!K:K, NhatKy_ViPham!E:E, "11_Hoa_B", NhatKy_ViPham!F:F, B20, NhatKy_ViPham!C:C, "T17")</f>
        <v>100</v>
      </c>
      <c r="AI20" s="6">
        <f>100 + SUMIFS(NhatKy_ViPham!J:J, NhatKy_ViPham!E:E, "11_Hoa_B", NhatKy_ViPham!F:F, B20, NhatKy_ViPham!C:C, "T18") - SUMIFS(NhatKy_ViPham!K:K, NhatKy_ViPham!E:E, "11_Hoa_B", NhatKy_ViPham!F:F, B20, NhatKy_ViPham!C:C, "T18")</f>
        <v>100</v>
      </c>
      <c r="AJ20" s="6">
        <f>100 + SUMIFS(NhatKy_ViPham!J:J, NhatKy_ViPham!E:E, "11_Hoa_B", NhatKy_ViPham!F:F, B20, NhatKy_ViPham!C:C, "T19") - SUMIFS(NhatKy_ViPham!K:K, NhatKy_ViPham!E:E, "11_Hoa_B", NhatKy_ViPham!F:F, B20, NhatKy_ViPham!C:C, "T19")</f>
        <v>100</v>
      </c>
      <c r="AK20" s="6">
        <f>100 + SUMIFS(NhatKy_ViPham!J:J, NhatKy_ViPham!E:E, "11_Hoa_B", NhatKy_ViPham!F:F, B20, NhatKy_ViPham!C:C, "T20") - SUMIFS(NhatKy_ViPham!K:K, NhatKy_ViPham!E:E, "11_Hoa_B", NhatKy_ViPham!F:F, B20, NhatKy_ViPham!C:C, "T20")</f>
        <v>100</v>
      </c>
      <c r="AL20" s="6">
        <f>100 + SUMIFS(NhatKy_ViPham!J:J, NhatKy_ViPham!E:E, "11_Hoa_B", NhatKy_ViPham!F:F, B20, NhatKy_ViPham!C:C, "T21") - SUMIFS(NhatKy_ViPham!K:K, NhatKy_ViPham!E:E, "11_Hoa_B", NhatKy_ViPham!F:F, B20, NhatKy_ViPham!C:C, "T21")</f>
        <v>100</v>
      </c>
      <c r="AM20" s="6">
        <f>100 + SUMIFS(NhatKy_ViPham!J:J, NhatKy_ViPham!E:E, "11_Hoa_B", NhatKy_ViPham!F:F, B20, NhatKy_ViPham!C:C, "T22") - SUMIFS(NhatKy_ViPham!K:K, NhatKy_ViPham!E:E, "11_Hoa_B", NhatKy_ViPham!F:F, B20, NhatKy_ViPham!C:C, "T22")</f>
        <v>100</v>
      </c>
      <c r="AN20" s="6">
        <f>100 + SUMIFS(NhatKy_ViPham!J:J, NhatKy_ViPham!E:E, "11_Hoa_B", NhatKy_ViPham!F:F, B20, NhatKy_ViPham!C:C, "T23") - SUMIFS(NhatKy_ViPham!K:K, NhatKy_ViPham!E:E, "11_Hoa_B", NhatKy_ViPham!F:F, B20, NhatKy_ViPham!C:C, "T23")</f>
        <v>100</v>
      </c>
      <c r="AO20" s="6">
        <f>100 + SUMIFS(NhatKy_ViPham!J:J, NhatKy_ViPham!E:E, "11_Hoa_B", NhatKy_ViPham!F:F, B20, NhatKy_ViPham!C:C, "T24") - SUMIFS(NhatKy_ViPham!K:K, NhatKy_ViPham!E:E, "11_Hoa_B", NhatKy_ViPham!F:F, B20, NhatKy_ViPham!C:C, "T24")</f>
        <v>100</v>
      </c>
      <c r="AP20" s="6">
        <f>100 + SUMIFS(NhatKy_ViPham!J:J, NhatKy_ViPham!E:E, "11_Hoa_B", NhatKy_ViPham!F:F, B20, NhatKy_ViPham!C:C, "T25") - SUMIFS(NhatKy_ViPham!K:K, NhatKy_ViPham!E:E, "11_Hoa_B", NhatKy_ViPham!F:F, B20, NhatKy_ViPham!C:C, "T25")</f>
        <v>100</v>
      </c>
      <c r="AQ20" s="6">
        <f>100 + SUMIFS(NhatKy_ViPham!J:J, NhatKy_ViPham!E:E, "11_Hoa_B", NhatKy_ViPham!F:F, B20, NhatKy_ViPham!C:C, "T26") - SUMIFS(NhatKy_ViPham!K:K, NhatKy_ViPham!E:E, "11_Hoa_B", NhatKy_ViPham!F:F, B20, NhatKy_ViPham!C:C, "T26")</f>
        <v>100</v>
      </c>
      <c r="AR20" s="6">
        <f>100 + SUMIFS(NhatKy_ViPham!J:J, NhatKy_ViPham!E:E, "11_Hoa_B", NhatKy_ViPham!F:F, B20, NhatKy_ViPham!C:C, "T27") - SUMIFS(NhatKy_ViPham!K:K, NhatKy_ViPham!E:E, "11_Hoa_B", NhatKy_ViPham!F:F, B20, NhatKy_ViPham!C:C, "T27")</f>
        <v>100</v>
      </c>
      <c r="AS20" s="6">
        <f>100 + SUMIFS(NhatKy_ViPham!J:J, NhatKy_ViPham!E:E, "11_Hoa_B", NhatKy_ViPham!F:F, B20, NhatKy_ViPham!C:C, "T28") - SUMIFS(NhatKy_ViPham!K:K, NhatKy_ViPham!E:E, "11_Hoa_B", NhatKy_ViPham!F:F, B20, NhatKy_ViPham!C:C, "T28")</f>
        <v>100</v>
      </c>
      <c r="AT20" s="6">
        <f>100 + SUMIFS(NhatKy_ViPham!J:J, NhatKy_ViPham!E:E, "11_Hoa_B", NhatKy_ViPham!F:F, B20, NhatKy_ViPham!C:C, "T29") - SUMIFS(NhatKy_ViPham!K:K, NhatKy_ViPham!E:E, "11_Hoa_B", NhatKy_ViPham!F:F, B20, NhatKy_ViPham!C:C, "T29")</f>
        <v>100</v>
      </c>
      <c r="AU20" s="6">
        <f>100 + SUMIFS(NhatKy_ViPham!J:J, NhatKy_ViPham!E:E, "11_Hoa_B", NhatKy_ViPham!F:F, B20, NhatKy_ViPham!C:C, "T30") - SUMIFS(NhatKy_ViPham!K:K, NhatKy_ViPham!E:E, "11_Hoa_B", NhatKy_ViPham!F:F, B20, NhatKy_ViPham!C:C, "T30")</f>
        <v>100</v>
      </c>
      <c r="AV20" s="6">
        <f>100 + SUMIFS(NhatKy_ViPham!J:J, NhatKy_ViPham!E:E, "11_Hoa_B", NhatKy_ViPham!F:F, B20, NhatKy_ViPham!C:C, "T31") - SUMIFS(NhatKy_ViPham!K:K, NhatKy_ViPham!E:E, "11_Hoa_B", NhatKy_ViPham!F:F, B20, NhatKy_ViPham!C:C, "T31")</f>
        <v>100</v>
      </c>
      <c r="AW20" s="6">
        <f>100 + SUMIFS(NhatKy_ViPham!J:J, NhatKy_ViPham!E:E, "11_Hoa_B", NhatKy_ViPham!F:F, B20, NhatKy_ViPham!C:C, "T32") - SUMIFS(NhatKy_ViPham!K:K, NhatKy_ViPham!E:E, "11_Hoa_B", NhatKy_ViPham!F:F, B20, NhatKy_ViPham!C:C, "T32")</f>
        <v>100</v>
      </c>
      <c r="AX20" s="6">
        <f>100 + SUMIFS(NhatKy_ViPham!J:J, NhatKy_ViPham!E:E, "11_Hoa_B", NhatKy_ViPham!F:F, B20, NhatKy_ViPham!C:C, "T33") - SUMIFS(NhatKy_ViPham!K:K, NhatKy_ViPham!E:E, "11_Hoa_B", NhatKy_ViPham!F:F, B20, NhatKy_ViPham!C:C, "T33")</f>
        <v>100</v>
      </c>
      <c r="AY20" s="6">
        <f>100 + SUMIFS(NhatKy_ViPham!J:J, NhatKy_ViPham!E:E, "11_Hoa_B", NhatKy_ViPham!F:F, B20, NhatKy_ViPham!C:C, "T34") - SUMIFS(NhatKy_ViPham!K:K, NhatKy_ViPham!E:E, "11_Hoa_B", NhatKy_ViPham!F:F, B20, NhatKy_ViPham!C:C, "T34")</f>
        <v>100</v>
      </c>
      <c r="AZ20" s="6">
        <f>100 + SUMIFS(NhatKy_ViPham!J:J, NhatKy_ViPham!E:E, "11_Hoa_B", NhatKy_ViPham!F:F, B20, NhatKy_ViPham!C:C, "T35") - SUMIFS(NhatKy_ViPham!K:K, NhatKy_ViPham!E:E, "11_Hoa_B", NhatKy_ViPham!F:F, B20, NhatKy_ViPham!C:C, "T35")</f>
        <v>100</v>
      </c>
      <c r="BA20" s="12">
        <f t="shared" si="0"/>
        <v>100</v>
      </c>
      <c r="BB20" s="11" t="s">
        <v>430</v>
      </c>
      <c r="BC20" s="16" t="str">
        <f t="shared" si="1"/>
        <v>Tốt</v>
      </c>
      <c r="BD20" s="15" t="str">
        <f t="shared" si="2"/>
        <v>🟢 BÌNH THƯỜNG</v>
      </c>
    </row>
    <row r="21" spans="1:56" x14ac:dyDescent="0.25">
      <c r="A21" s="4">
        <v>13</v>
      </c>
      <c r="B21" s="10" t="s">
        <v>1712</v>
      </c>
      <c r="C21" s="4" t="s">
        <v>1713</v>
      </c>
      <c r="D21" s="4" t="s">
        <v>435</v>
      </c>
      <c r="E21" s="11" t="s">
        <v>430</v>
      </c>
      <c r="F21" s="7">
        <f>SUMIFS(NhatKy_ViPham!K:K, NhatKy_ViPham!E:E, "11_Hoa_B", NhatKy_ViPham!F:F, B21, NhatKy_ViPham!H:H, "L01")</f>
        <v>0</v>
      </c>
      <c r="G21" s="7">
        <f>SUMIFS(NhatKy_ViPham!K:K, NhatKy_ViPham!E:E, "11_Hoa_B", NhatKy_ViPham!F:F, B21, NhatKy_ViPham!H:H, "L02")</f>
        <v>0</v>
      </c>
      <c r="H21" s="7">
        <f>SUMIFS(NhatKy_ViPham!K:K, NhatKy_ViPham!E:E, "11_Hoa_B", NhatKy_ViPham!F:F, B21, NhatKy_ViPham!H:H, "L03")</f>
        <v>0</v>
      </c>
      <c r="I21" s="7">
        <f>SUMIFS(NhatKy_ViPham!K:K, NhatKy_ViPham!E:E, "11_Hoa_B", NhatKy_ViPham!F:F, B21, NhatKy_ViPham!H:H, "L04")</f>
        <v>0</v>
      </c>
      <c r="J21" s="7">
        <f>SUMIFS(NhatKy_ViPham!K:K, NhatKy_ViPham!E:E, "11_Hoa_B", NhatKy_ViPham!F:F, B21, NhatKy_ViPham!H:H, "L05")</f>
        <v>0</v>
      </c>
      <c r="K21" s="7">
        <f>SUMIFS(NhatKy_ViPham!K:K, NhatKy_ViPham!E:E, "11_Hoa_B", NhatKy_ViPham!F:F, B21, NhatKy_ViPham!H:H, "L06")</f>
        <v>0</v>
      </c>
      <c r="L21" s="7">
        <f>SUMIFS(NhatKy_ViPham!K:K, NhatKy_ViPham!E:E, "11_Hoa_B", NhatKy_ViPham!F:F, B21, NhatKy_ViPham!H:H, "L07")</f>
        <v>0</v>
      </c>
      <c r="M21" s="7">
        <f>SUMIFS(NhatKy_ViPham!K:K, NhatKy_ViPham!E:E, "11_Hoa_B", NhatKy_ViPham!F:F, B21, NhatKy_ViPham!H:H, "L08")</f>
        <v>0</v>
      </c>
      <c r="N21" s="7">
        <f>SUMIFS(NhatKy_ViPham!K:K, NhatKy_ViPham!E:E, "11_Hoa_B", NhatKy_ViPham!F:F, B21, NhatKy_ViPham!H:H, "L09")</f>
        <v>0</v>
      </c>
      <c r="O21" s="7">
        <f>SUMIFS(NhatKy_ViPham!K:K, NhatKy_ViPham!E:E, "11_Hoa_B", NhatKy_ViPham!F:F, B21, NhatKy_ViPham!H:H, "L10")</f>
        <v>0</v>
      </c>
      <c r="P21" s="12">
        <f>SUMIFS(NhatKy_ViPham!J:J, NhatKy_ViPham!E:E, "11_Hoa_B", NhatKy_ViPham!F:F, B21)</f>
        <v>0</v>
      </c>
      <c r="Q21" s="13">
        <f>SUMIFS(NhatKy_ViPham!K:K, NhatKy_ViPham!E:E, "11_Hoa_B", NhatKy_ViPham!F:F, B21)</f>
        <v>0</v>
      </c>
      <c r="R21" s="7">
        <f>100 + SUMIFS(NhatKy_ViPham!J:J, NhatKy_ViPham!E:E, "11_Hoa_B", NhatKy_ViPham!F:F, B21, NhatKy_ViPham!C:C, "T1") - SUMIFS(NhatKy_ViPham!K:K, NhatKy_ViPham!E:E, "11_Hoa_B", NhatKy_ViPham!F:F, B21, NhatKy_ViPham!C:C, "T1")</f>
        <v>100</v>
      </c>
      <c r="S21" s="7">
        <f>100 + SUMIFS(NhatKy_ViPham!J:J, NhatKy_ViPham!E:E, "11_Hoa_B", NhatKy_ViPham!F:F, B21, NhatKy_ViPham!C:C, "T2") - SUMIFS(NhatKy_ViPham!K:K, NhatKy_ViPham!E:E, "11_Hoa_B", NhatKy_ViPham!F:F, B21, NhatKy_ViPham!C:C, "T2")</f>
        <v>100</v>
      </c>
      <c r="T21" s="7">
        <f>100 + SUMIFS(NhatKy_ViPham!J:J, NhatKy_ViPham!E:E, "11_Hoa_B", NhatKy_ViPham!F:F, B21, NhatKy_ViPham!C:C, "T3") - SUMIFS(NhatKy_ViPham!K:K, NhatKy_ViPham!E:E, "11_Hoa_B", NhatKy_ViPham!F:F, B21, NhatKy_ViPham!C:C, "T3")</f>
        <v>100</v>
      </c>
      <c r="U21" s="7">
        <f>100 + SUMIFS(NhatKy_ViPham!J:J, NhatKy_ViPham!E:E, "11_Hoa_B", NhatKy_ViPham!F:F, B21, NhatKy_ViPham!C:C, "T4") - SUMIFS(NhatKy_ViPham!K:K, NhatKy_ViPham!E:E, "11_Hoa_B", NhatKy_ViPham!F:F, B21, NhatKy_ViPham!C:C, "T4")</f>
        <v>100</v>
      </c>
      <c r="V21" s="7">
        <f>100 + SUMIFS(NhatKy_ViPham!J:J, NhatKy_ViPham!E:E, "11_Hoa_B", NhatKy_ViPham!F:F, B21, NhatKy_ViPham!C:C, "T5") - SUMIFS(NhatKy_ViPham!K:K, NhatKy_ViPham!E:E, "11_Hoa_B", NhatKy_ViPham!F:F, B21, NhatKy_ViPham!C:C, "T5")</f>
        <v>100</v>
      </c>
      <c r="W21" s="7">
        <f>100 + SUMIFS(NhatKy_ViPham!J:J, NhatKy_ViPham!E:E, "11_Hoa_B", NhatKy_ViPham!F:F, B21, NhatKy_ViPham!C:C, "T6") - SUMIFS(NhatKy_ViPham!K:K, NhatKy_ViPham!E:E, "11_Hoa_B", NhatKy_ViPham!F:F, B21, NhatKy_ViPham!C:C, "T6")</f>
        <v>100</v>
      </c>
      <c r="X21" s="7">
        <f>100 + SUMIFS(NhatKy_ViPham!J:J, NhatKy_ViPham!E:E, "11_Hoa_B", NhatKy_ViPham!F:F, B21, NhatKy_ViPham!C:C, "T7") - SUMIFS(NhatKy_ViPham!K:K, NhatKy_ViPham!E:E, "11_Hoa_B", NhatKy_ViPham!F:F, B21, NhatKy_ViPham!C:C, "T7")</f>
        <v>100</v>
      </c>
      <c r="Y21" s="7">
        <f>100 + SUMIFS(NhatKy_ViPham!J:J, NhatKy_ViPham!E:E, "11_Hoa_B", NhatKy_ViPham!F:F, B21, NhatKy_ViPham!C:C, "T8") - SUMIFS(NhatKy_ViPham!K:K, NhatKy_ViPham!E:E, "11_Hoa_B", NhatKy_ViPham!F:F, B21, NhatKy_ViPham!C:C, "T8")</f>
        <v>100</v>
      </c>
      <c r="Z21" s="7">
        <f>100 + SUMIFS(NhatKy_ViPham!J:J, NhatKy_ViPham!E:E, "11_Hoa_B", NhatKy_ViPham!F:F, B21, NhatKy_ViPham!C:C, "T9") - SUMIFS(NhatKy_ViPham!K:K, NhatKy_ViPham!E:E, "11_Hoa_B", NhatKy_ViPham!F:F, B21, NhatKy_ViPham!C:C, "T9")</f>
        <v>100</v>
      </c>
      <c r="AA21" s="7">
        <f>100 + SUMIFS(NhatKy_ViPham!J:J, NhatKy_ViPham!E:E, "11_Hoa_B", NhatKy_ViPham!F:F, B21, NhatKy_ViPham!C:C, "T10") - SUMIFS(NhatKy_ViPham!K:K, NhatKy_ViPham!E:E, "11_Hoa_B", NhatKy_ViPham!F:F, B21, NhatKy_ViPham!C:C, "T10")</f>
        <v>100</v>
      </c>
      <c r="AB21" s="7">
        <f>100 + SUMIFS(NhatKy_ViPham!J:J, NhatKy_ViPham!E:E, "11_Hoa_B", NhatKy_ViPham!F:F, B21, NhatKy_ViPham!C:C, "T11") - SUMIFS(NhatKy_ViPham!K:K, NhatKy_ViPham!E:E, "11_Hoa_B", NhatKy_ViPham!F:F, B21, NhatKy_ViPham!C:C, "T11")</f>
        <v>100</v>
      </c>
      <c r="AC21" s="7">
        <f>100 + SUMIFS(NhatKy_ViPham!J:J, NhatKy_ViPham!E:E, "11_Hoa_B", NhatKy_ViPham!F:F, B21, NhatKy_ViPham!C:C, "T12") - SUMIFS(NhatKy_ViPham!K:K, NhatKy_ViPham!E:E, "11_Hoa_B", NhatKy_ViPham!F:F, B21, NhatKy_ViPham!C:C, "T12")</f>
        <v>100</v>
      </c>
      <c r="AD21" s="7">
        <f>100 + SUMIFS(NhatKy_ViPham!J:J, NhatKy_ViPham!E:E, "11_Hoa_B", NhatKy_ViPham!F:F, B21, NhatKy_ViPham!C:C, "T13") - SUMIFS(NhatKy_ViPham!K:K, NhatKy_ViPham!E:E, "11_Hoa_B", NhatKy_ViPham!F:F, B21, NhatKy_ViPham!C:C, "T13")</f>
        <v>100</v>
      </c>
      <c r="AE21" s="7">
        <f>100 + SUMIFS(NhatKy_ViPham!J:J, NhatKy_ViPham!E:E, "11_Hoa_B", NhatKy_ViPham!F:F, B21, NhatKy_ViPham!C:C, "T14") - SUMIFS(NhatKy_ViPham!K:K, NhatKy_ViPham!E:E, "11_Hoa_B", NhatKy_ViPham!F:F, B21, NhatKy_ViPham!C:C, "T14")</f>
        <v>100</v>
      </c>
      <c r="AF21" s="7">
        <f>100 + SUMIFS(NhatKy_ViPham!J:J, NhatKy_ViPham!E:E, "11_Hoa_B", NhatKy_ViPham!F:F, B21, NhatKy_ViPham!C:C, "T15") - SUMIFS(NhatKy_ViPham!K:K, NhatKy_ViPham!E:E, "11_Hoa_B", NhatKy_ViPham!F:F, B21, NhatKy_ViPham!C:C, "T15")</f>
        <v>100</v>
      </c>
      <c r="AG21" s="7">
        <f>100 + SUMIFS(NhatKy_ViPham!J:J, NhatKy_ViPham!E:E, "11_Hoa_B", NhatKy_ViPham!F:F, B21, NhatKy_ViPham!C:C, "T16") - SUMIFS(NhatKy_ViPham!K:K, NhatKy_ViPham!E:E, "11_Hoa_B", NhatKy_ViPham!F:F, B21, NhatKy_ViPham!C:C, "T16")</f>
        <v>100</v>
      </c>
      <c r="AH21" s="7">
        <f>100 + SUMIFS(NhatKy_ViPham!J:J, NhatKy_ViPham!E:E, "11_Hoa_B", NhatKy_ViPham!F:F, B21, NhatKy_ViPham!C:C, "T17") - SUMIFS(NhatKy_ViPham!K:K, NhatKy_ViPham!E:E, "11_Hoa_B", NhatKy_ViPham!F:F, B21, NhatKy_ViPham!C:C, "T17")</f>
        <v>100</v>
      </c>
      <c r="AI21" s="7">
        <f>100 + SUMIFS(NhatKy_ViPham!J:J, NhatKy_ViPham!E:E, "11_Hoa_B", NhatKy_ViPham!F:F, B21, NhatKy_ViPham!C:C, "T18") - SUMIFS(NhatKy_ViPham!K:K, NhatKy_ViPham!E:E, "11_Hoa_B", NhatKy_ViPham!F:F, B21, NhatKy_ViPham!C:C, "T18")</f>
        <v>100</v>
      </c>
      <c r="AJ21" s="7">
        <f>100 + SUMIFS(NhatKy_ViPham!J:J, NhatKy_ViPham!E:E, "11_Hoa_B", NhatKy_ViPham!F:F, B21, NhatKy_ViPham!C:C, "T19") - SUMIFS(NhatKy_ViPham!K:K, NhatKy_ViPham!E:E, "11_Hoa_B", NhatKy_ViPham!F:F, B21, NhatKy_ViPham!C:C, "T19")</f>
        <v>100</v>
      </c>
      <c r="AK21" s="7">
        <f>100 + SUMIFS(NhatKy_ViPham!J:J, NhatKy_ViPham!E:E, "11_Hoa_B", NhatKy_ViPham!F:F, B21, NhatKy_ViPham!C:C, "T20") - SUMIFS(NhatKy_ViPham!K:K, NhatKy_ViPham!E:E, "11_Hoa_B", NhatKy_ViPham!F:F, B21, NhatKy_ViPham!C:C, "T20")</f>
        <v>100</v>
      </c>
      <c r="AL21" s="7">
        <f>100 + SUMIFS(NhatKy_ViPham!J:J, NhatKy_ViPham!E:E, "11_Hoa_B", NhatKy_ViPham!F:F, B21, NhatKy_ViPham!C:C, "T21") - SUMIFS(NhatKy_ViPham!K:K, NhatKy_ViPham!E:E, "11_Hoa_B", NhatKy_ViPham!F:F, B21, NhatKy_ViPham!C:C, "T21")</f>
        <v>100</v>
      </c>
      <c r="AM21" s="7">
        <f>100 + SUMIFS(NhatKy_ViPham!J:J, NhatKy_ViPham!E:E, "11_Hoa_B", NhatKy_ViPham!F:F, B21, NhatKy_ViPham!C:C, "T22") - SUMIFS(NhatKy_ViPham!K:K, NhatKy_ViPham!E:E, "11_Hoa_B", NhatKy_ViPham!F:F, B21, NhatKy_ViPham!C:C, "T22")</f>
        <v>100</v>
      </c>
      <c r="AN21" s="7">
        <f>100 + SUMIFS(NhatKy_ViPham!J:J, NhatKy_ViPham!E:E, "11_Hoa_B", NhatKy_ViPham!F:F, B21, NhatKy_ViPham!C:C, "T23") - SUMIFS(NhatKy_ViPham!K:K, NhatKy_ViPham!E:E, "11_Hoa_B", NhatKy_ViPham!F:F, B21, NhatKy_ViPham!C:C, "T23")</f>
        <v>100</v>
      </c>
      <c r="AO21" s="7">
        <f>100 + SUMIFS(NhatKy_ViPham!J:J, NhatKy_ViPham!E:E, "11_Hoa_B", NhatKy_ViPham!F:F, B21, NhatKy_ViPham!C:C, "T24") - SUMIFS(NhatKy_ViPham!K:K, NhatKy_ViPham!E:E, "11_Hoa_B", NhatKy_ViPham!F:F, B21, NhatKy_ViPham!C:C, "T24")</f>
        <v>100</v>
      </c>
      <c r="AP21" s="7">
        <f>100 + SUMIFS(NhatKy_ViPham!J:J, NhatKy_ViPham!E:E, "11_Hoa_B", NhatKy_ViPham!F:F, B21, NhatKy_ViPham!C:C, "T25") - SUMIFS(NhatKy_ViPham!K:K, NhatKy_ViPham!E:E, "11_Hoa_B", NhatKy_ViPham!F:F, B21, NhatKy_ViPham!C:C, "T25")</f>
        <v>100</v>
      </c>
      <c r="AQ21" s="7">
        <f>100 + SUMIFS(NhatKy_ViPham!J:J, NhatKy_ViPham!E:E, "11_Hoa_B", NhatKy_ViPham!F:F, B21, NhatKy_ViPham!C:C, "T26") - SUMIFS(NhatKy_ViPham!K:K, NhatKy_ViPham!E:E, "11_Hoa_B", NhatKy_ViPham!F:F, B21, NhatKy_ViPham!C:C, "T26")</f>
        <v>100</v>
      </c>
      <c r="AR21" s="7">
        <f>100 + SUMIFS(NhatKy_ViPham!J:J, NhatKy_ViPham!E:E, "11_Hoa_B", NhatKy_ViPham!F:F, B21, NhatKy_ViPham!C:C, "T27") - SUMIFS(NhatKy_ViPham!K:K, NhatKy_ViPham!E:E, "11_Hoa_B", NhatKy_ViPham!F:F, B21, NhatKy_ViPham!C:C, "T27")</f>
        <v>100</v>
      </c>
      <c r="AS21" s="7">
        <f>100 + SUMIFS(NhatKy_ViPham!J:J, NhatKy_ViPham!E:E, "11_Hoa_B", NhatKy_ViPham!F:F, B21, NhatKy_ViPham!C:C, "T28") - SUMIFS(NhatKy_ViPham!K:K, NhatKy_ViPham!E:E, "11_Hoa_B", NhatKy_ViPham!F:F, B21, NhatKy_ViPham!C:C, "T28")</f>
        <v>100</v>
      </c>
      <c r="AT21" s="7">
        <f>100 + SUMIFS(NhatKy_ViPham!J:J, NhatKy_ViPham!E:E, "11_Hoa_B", NhatKy_ViPham!F:F, B21, NhatKy_ViPham!C:C, "T29") - SUMIFS(NhatKy_ViPham!K:K, NhatKy_ViPham!E:E, "11_Hoa_B", NhatKy_ViPham!F:F, B21, NhatKy_ViPham!C:C, "T29")</f>
        <v>100</v>
      </c>
      <c r="AU21" s="7">
        <f>100 + SUMIFS(NhatKy_ViPham!J:J, NhatKy_ViPham!E:E, "11_Hoa_B", NhatKy_ViPham!F:F, B21, NhatKy_ViPham!C:C, "T30") - SUMIFS(NhatKy_ViPham!K:K, NhatKy_ViPham!E:E, "11_Hoa_B", NhatKy_ViPham!F:F, B21, NhatKy_ViPham!C:C, "T30")</f>
        <v>100</v>
      </c>
      <c r="AV21" s="7">
        <f>100 + SUMIFS(NhatKy_ViPham!J:J, NhatKy_ViPham!E:E, "11_Hoa_B", NhatKy_ViPham!F:F, B21, NhatKy_ViPham!C:C, "T31") - SUMIFS(NhatKy_ViPham!K:K, NhatKy_ViPham!E:E, "11_Hoa_B", NhatKy_ViPham!F:F, B21, NhatKy_ViPham!C:C, "T31")</f>
        <v>100</v>
      </c>
      <c r="AW21" s="7">
        <f>100 + SUMIFS(NhatKy_ViPham!J:J, NhatKy_ViPham!E:E, "11_Hoa_B", NhatKy_ViPham!F:F, B21, NhatKy_ViPham!C:C, "T32") - SUMIFS(NhatKy_ViPham!K:K, NhatKy_ViPham!E:E, "11_Hoa_B", NhatKy_ViPham!F:F, B21, NhatKy_ViPham!C:C, "T32")</f>
        <v>100</v>
      </c>
      <c r="AX21" s="7">
        <f>100 + SUMIFS(NhatKy_ViPham!J:J, NhatKy_ViPham!E:E, "11_Hoa_B", NhatKy_ViPham!F:F, B21, NhatKy_ViPham!C:C, "T33") - SUMIFS(NhatKy_ViPham!K:K, NhatKy_ViPham!E:E, "11_Hoa_B", NhatKy_ViPham!F:F, B21, NhatKy_ViPham!C:C, "T33")</f>
        <v>100</v>
      </c>
      <c r="AY21" s="7">
        <f>100 + SUMIFS(NhatKy_ViPham!J:J, NhatKy_ViPham!E:E, "11_Hoa_B", NhatKy_ViPham!F:F, B21, NhatKy_ViPham!C:C, "T34") - SUMIFS(NhatKy_ViPham!K:K, NhatKy_ViPham!E:E, "11_Hoa_B", NhatKy_ViPham!F:F, B21, NhatKy_ViPham!C:C, "T34")</f>
        <v>100</v>
      </c>
      <c r="AZ21" s="7">
        <f>100 + SUMIFS(NhatKy_ViPham!J:J, NhatKy_ViPham!E:E, "11_Hoa_B", NhatKy_ViPham!F:F, B21, NhatKy_ViPham!C:C, "T35") - SUMIFS(NhatKy_ViPham!K:K, NhatKy_ViPham!E:E, "11_Hoa_B", NhatKy_ViPham!F:F, B21, NhatKy_ViPham!C:C, "T35")</f>
        <v>100</v>
      </c>
      <c r="BA21" s="12">
        <f t="shared" si="0"/>
        <v>100</v>
      </c>
      <c r="BB21" s="11" t="s">
        <v>430</v>
      </c>
      <c r="BC21" s="14" t="str">
        <f t="shared" si="1"/>
        <v>Tốt</v>
      </c>
      <c r="BD21" s="10" t="str">
        <f t="shared" si="2"/>
        <v>🟢 BÌNH THƯỜNG</v>
      </c>
    </row>
    <row r="22" spans="1:56" x14ac:dyDescent="0.25">
      <c r="A22" s="5">
        <v>14</v>
      </c>
      <c r="B22" s="15" t="s">
        <v>1714</v>
      </c>
      <c r="C22" s="5" t="s">
        <v>1433</v>
      </c>
      <c r="D22" s="5" t="s">
        <v>435</v>
      </c>
      <c r="E22" s="11" t="s">
        <v>430</v>
      </c>
      <c r="F22" s="6">
        <f>SUMIFS(NhatKy_ViPham!K:K, NhatKy_ViPham!E:E, "11_Hoa_B", NhatKy_ViPham!F:F, B22, NhatKy_ViPham!H:H, "L01")</f>
        <v>0</v>
      </c>
      <c r="G22" s="6">
        <f>SUMIFS(NhatKy_ViPham!K:K, NhatKy_ViPham!E:E, "11_Hoa_B", NhatKy_ViPham!F:F, B22, NhatKy_ViPham!H:H, "L02")</f>
        <v>0</v>
      </c>
      <c r="H22" s="6">
        <f>SUMIFS(NhatKy_ViPham!K:K, NhatKy_ViPham!E:E, "11_Hoa_B", NhatKy_ViPham!F:F, B22, NhatKy_ViPham!H:H, "L03")</f>
        <v>0</v>
      </c>
      <c r="I22" s="6">
        <f>SUMIFS(NhatKy_ViPham!K:K, NhatKy_ViPham!E:E, "11_Hoa_B", NhatKy_ViPham!F:F, B22, NhatKy_ViPham!H:H, "L04")</f>
        <v>0</v>
      </c>
      <c r="J22" s="6">
        <f>SUMIFS(NhatKy_ViPham!K:K, NhatKy_ViPham!E:E, "11_Hoa_B", NhatKy_ViPham!F:F, B22, NhatKy_ViPham!H:H, "L05")</f>
        <v>0</v>
      </c>
      <c r="K22" s="6">
        <f>SUMIFS(NhatKy_ViPham!K:K, NhatKy_ViPham!E:E, "11_Hoa_B", NhatKy_ViPham!F:F, B22, NhatKy_ViPham!H:H, "L06")</f>
        <v>0</v>
      </c>
      <c r="L22" s="6">
        <f>SUMIFS(NhatKy_ViPham!K:K, NhatKy_ViPham!E:E, "11_Hoa_B", NhatKy_ViPham!F:F, B22, NhatKy_ViPham!H:H, "L07")</f>
        <v>0</v>
      </c>
      <c r="M22" s="6">
        <f>SUMIFS(NhatKy_ViPham!K:K, NhatKy_ViPham!E:E, "11_Hoa_B", NhatKy_ViPham!F:F, B22, NhatKy_ViPham!H:H, "L08")</f>
        <v>0</v>
      </c>
      <c r="N22" s="6">
        <f>SUMIFS(NhatKy_ViPham!K:K, NhatKy_ViPham!E:E, "11_Hoa_B", NhatKy_ViPham!F:F, B22, NhatKy_ViPham!H:H, "L09")</f>
        <v>0</v>
      </c>
      <c r="O22" s="6">
        <f>SUMIFS(NhatKy_ViPham!K:K, NhatKy_ViPham!E:E, "11_Hoa_B", NhatKy_ViPham!F:F, B22, NhatKy_ViPham!H:H, "L10")</f>
        <v>0</v>
      </c>
      <c r="P22" s="12">
        <f>SUMIFS(NhatKy_ViPham!J:J, NhatKy_ViPham!E:E, "11_Hoa_B", NhatKy_ViPham!F:F, B22)</f>
        <v>0</v>
      </c>
      <c r="Q22" s="13">
        <f>SUMIFS(NhatKy_ViPham!K:K, NhatKy_ViPham!E:E, "11_Hoa_B", NhatKy_ViPham!F:F, B22)</f>
        <v>0</v>
      </c>
      <c r="R22" s="6">
        <f>100 + SUMIFS(NhatKy_ViPham!J:J, NhatKy_ViPham!E:E, "11_Hoa_B", NhatKy_ViPham!F:F, B22, NhatKy_ViPham!C:C, "T1") - SUMIFS(NhatKy_ViPham!K:K, NhatKy_ViPham!E:E, "11_Hoa_B", NhatKy_ViPham!F:F, B22, NhatKy_ViPham!C:C, "T1")</f>
        <v>100</v>
      </c>
      <c r="S22" s="6">
        <f>100 + SUMIFS(NhatKy_ViPham!J:J, NhatKy_ViPham!E:E, "11_Hoa_B", NhatKy_ViPham!F:F, B22, NhatKy_ViPham!C:C, "T2") - SUMIFS(NhatKy_ViPham!K:K, NhatKy_ViPham!E:E, "11_Hoa_B", NhatKy_ViPham!F:F, B22, NhatKy_ViPham!C:C, "T2")</f>
        <v>100</v>
      </c>
      <c r="T22" s="6">
        <f>100 + SUMIFS(NhatKy_ViPham!J:J, NhatKy_ViPham!E:E, "11_Hoa_B", NhatKy_ViPham!F:F, B22, NhatKy_ViPham!C:C, "T3") - SUMIFS(NhatKy_ViPham!K:K, NhatKy_ViPham!E:E, "11_Hoa_B", NhatKy_ViPham!F:F, B22, NhatKy_ViPham!C:C, "T3")</f>
        <v>100</v>
      </c>
      <c r="U22" s="6">
        <f>100 + SUMIFS(NhatKy_ViPham!J:J, NhatKy_ViPham!E:E, "11_Hoa_B", NhatKy_ViPham!F:F, B22, NhatKy_ViPham!C:C, "T4") - SUMIFS(NhatKy_ViPham!K:K, NhatKy_ViPham!E:E, "11_Hoa_B", NhatKy_ViPham!F:F, B22, NhatKy_ViPham!C:C, "T4")</f>
        <v>100</v>
      </c>
      <c r="V22" s="6">
        <f>100 + SUMIFS(NhatKy_ViPham!J:J, NhatKy_ViPham!E:E, "11_Hoa_B", NhatKy_ViPham!F:F, B22, NhatKy_ViPham!C:C, "T5") - SUMIFS(NhatKy_ViPham!K:K, NhatKy_ViPham!E:E, "11_Hoa_B", NhatKy_ViPham!F:F, B22, NhatKy_ViPham!C:C, "T5")</f>
        <v>100</v>
      </c>
      <c r="W22" s="6">
        <f>100 + SUMIFS(NhatKy_ViPham!J:J, NhatKy_ViPham!E:E, "11_Hoa_B", NhatKy_ViPham!F:F, B22, NhatKy_ViPham!C:C, "T6") - SUMIFS(NhatKy_ViPham!K:K, NhatKy_ViPham!E:E, "11_Hoa_B", NhatKy_ViPham!F:F, B22, NhatKy_ViPham!C:C, "T6")</f>
        <v>100</v>
      </c>
      <c r="X22" s="6">
        <f>100 + SUMIFS(NhatKy_ViPham!J:J, NhatKy_ViPham!E:E, "11_Hoa_B", NhatKy_ViPham!F:F, B22, NhatKy_ViPham!C:C, "T7") - SUMIFS(NhatKy_ViPham!K:K, NhatKy_ViPham!E:E, "11_Hoa_B", NhatKy_ViPham!F:F, B22, NhatKy_ViPham!C:C, "T7")</f>
        <v>100</v>
      </c>
      <c r="Y22" s="6">
        <f>100 + SUMIFS(NhatKy_ViPham!J:J, NhatKy_ViPham!E:E, "11_Hoa_B", NhatKy_ViPham!F:F, B22, NhatKy_ViPham!C:C, "T8") - SUMIFS(NhatKy_ViPham!K:K, NhatKy_ViPham!E:E, "11_Hoa_B", NhatKy_ViPham!F:F, B22, NhatKy_ViPham!C:C, "T8")</f>
        <v>100</v>
      </c>
      <c r="Z22" s="6">
        <f>100 + SUMIFS(NhatKy_ViPham!J:J, NhatKy_ViPham!E:E, "11_Hoa_B", NhatKy_ViPham!F:F, B22, NhatKy_ViPham!C:C, "T9") - SUMIFS(NhatKy_ViPham!K:K, NhatKy_ViPham!E:E, "11_Hoa_B", NhatKy_ViPham!F:F, B22, NhatKy_ViPham!C:C, "T9")</f>
        <v>100</v>
      </c>
      <c r="AA22" s="6">
        <f>100 + SUMIFS(NhatKy_ViPham!J:J, NhatKy_ViPham!E:E, "11_Hoa_B", NhatKy_ViPham!F:F, B22, NhatKy_ViPham!C:C, "T10") - SUMIFS(NhatKy_ViPham!K:K, NhatKy_ViPham!E:E, "11_Hoa_B", NhatKy_ViPham!F:F, B22, NhatKy_ViPham!C:C, "T10")</f>
        <v>100</v>
      </c>
      <c r="AB22" s="6">
        <f>100 + SUMIFS(NhatKy_ViPham!J:J, NhatKy_ViPham!E:E, "11_Hoa_B", NhatKy_ViPham!F:F, B22, NhatKy_ViPham!C:C, "T11") - SUMIFS(NhatKy_ViPham!K:K, NhatKy_ViPham!E:E, "11_Hoa_B", NhatKy_ViPham!F:F, B22, NhatKy_ViPham!C:C, "T11")</f>
        <v>100</v>
      </c>
      <c r="AC22" s="6">
        <f>100 + SUMIFS(NhatKy_ViPham!J:J, NhatKy_ViPham!E:E, "11_Hoa_B", NhatKy_ViPham!F:F, B22, NhatKy_ViPham!C:C, "T12") - SUMIFS(NhatKy_ViPham!K:K, NhatKy_ViPham!E:E, "11_Hoa_B", NhatKy_ViPham!F:F, B22, NhatKy_ViPham!C:C, "T12")</f>
        <v>100</v>
      </c>
      <c r="AD22" s="6">
        <f>100 + SUMIFS(NhatKy_ViPham!J:J, NhatKy_ViPham!E:E, "11_Hoa_B", NhatKy_ViPham!F:F, B22, NhatKy_ViPham!C:C, "T13") - SUMIFS(NhatKy_ViPham!K:K, NhatKy_ViPham!E:E, "11_Hoa_B", NhatKy_ViPham!F:F, B22, NhatKy_ViPham!C:C, "T13")</f>
        <v>100</v>
      </c>
      <c r="AE22" s="6">
        <f>100 + SUMIFS(NhatKy_ViPham!J:J, NhatKy_ViPham!E:E, "11_Hoa_B", NhatKy_ViPham!F:F, B22, NhatKy_ViPham!C:C, "T14") - SUMIFS(NhatKy_ViPham!K:K, NhatKy_ViPham!E:E, "11_Hoa_B", NhatKy_ViPham!F:F, B22, NhatKy_ViPham!C:C, "T14")</f>
        <v>100</v>
      </c>
      <c r="AF22" s="6">
        <f>100 + SUMIFS(NhatKy_ViPham!J:J, NhatKy_ViPham!E:E, "11_Hoa_B", NhatKy_ViPham!F:F, B22, NhatKy_ViPham!C:C, "T15") - SUMIFS(NhatKy_ViPham!K:K, NhatKy_ViPham!E:E, "11_Hoa_B", NhatKy_ViPham!F:F, B22, NhatKy_ViPham!C:C, "T15")</f>
        <v>100</v>
      </c>
      <c r="AG22" s="6">
        <f>100 + SUMIFS(NhatKy_ViPham!J:J, NhatKy_ViPham!E:E, "11_Hoa_B", NhatKy_ViPham!F:F, B22, NhatKy_ViPham!C:C, "T16") - SUMIFS(NhatKy_ViPham!K:K, NhatKy_ViPham!E:E, "11_Hoa_B", NhatKy_ViPham!F:F, B22, NhatKy_ViPham!C:C, "T16")</f>
        <v>100</v>
      </c>
      <c r="AH22" s="6">
        <f>100 + SUMIFS(NhatKy_ViPham!J:J, NhatKy_ViPham!E:E, "11_Hoa_B", NhatKy_ViPham!F:F, B22, NhatKy_ViPham!C:C, "T17") - SUMIFS(NhatKy_ViPham!K:K, NhatKy_ViPham!E:E, "11_Hoa_B", NhatKy_ViPham!F:F, B22, NhatKy_ViPham!C:C, "T17")</f>
        <v>100</v>
      </c>
      <c r="AI22" s="6">
        <f>100 + SUMIFS(NhatKy_ViPham!J:J, NhatKy_ViPham!E:E, "11_Hoa_B", NhatKy_ViPham!F:F, B22, NhatKy_ViPham!C:C, "T18") - SUMIFS(NhatKy_ViPham!K:K, NhatKy_ViPham!E:E, "11_Hoa_B", NhatKy_ViPham!F:F, B22, NhatKy_ViPham!C:C, "T18")</f>
        <v>100</v>
      </c>
      <c r="AJ22" s="6">
        <f>100 + SUMIFS(NhatKy_ViPham!J:J, NhatKy_ViPham!E:E, "11_Hoa_B", NhatKy_ViPham!F:F, B22, NhatKy_ViPham!C:C, "T19") - SUMIFS(NhatKy_ViPham!K:K, NhatKy_ViPham!E:E, "11_Hoa_B", NhatKy_ViPham!F:F, B22, NhatKy_ViPham!C:C, "T19")</f>
        <v>100</v>
      </c>
      <c r="AK22" s="6">
        <f>100 + SUMIFS(NhatKy_ViPham!J:J, NhatKy_ViPham!E:E, "11_Hoa_B", NhatKy_ViPham!F:F, B22, NhatKy_ViPham!C:C, "T20") - SUMIFS(NhatKy_ViPham!K:K, NhatKy_ViPham!E:E, "11_Hoa_B", NhatKy_ViPham!F:F, B22, NhatKy_ViPham!C:C, "T20")</f>
        <v>100</v>
      </c>
      <c r="AL22" s="6">
        <f>100 + SUMIFS(NhatKy_ViPham!J:J, NhatKy_ViPham!E:E, "11_Hoa_B", NhatKy_ViPham!F:F, B22, NhatKy_ViPham!C:C, "T21") - SUMIFS(NhatKy_ViPham!K:K, NhatKy_ViPham!E:E, "11_Hoa_B", NhatKy_ViPham!F:F, B22, NhatKy_ViPham!C:C, "T21")</f>
        <v>100</v>
      </c>
      <c r="AM22" s="6">
        <f>100 + SUMIFS(NhatKy_ViPham!J:J, NhatKy_ViPham!E:E, "11_Hoa_B", NhatKy_ViPham!F:F, B22, NhatKy_ViPham!C:C, "T22") - SUMIFS(NhatKy_ViPham!K:K, NhatKy_ViPham!E:E, "11_Hoa_B", NhatKy_ViPham!F:F, B22, NhatKy_ViPham!C:C, "T22")</f>
        <v>100</v>
      </c>
      <c r="AN22" s="6">
        <f>100 + SUMIFS(NhatKy_ViPham!J:J, NhatKy_ViPham!E:E, "11_Hoa_B", NhatKy_ViPham!F:F, B22, NhatKy_ViPham!C:C, "T23") - SUMIFS(NhatKy_ViPham!K:K, NhatKy_ViPham!E:E, "11_Hoa_B", NhatKy_ViPham!F:F, B22, NhatKy_ViPham!C:C, "T23")</f>
        <v>100</v>
      </c>
      <c r="AO22" s="6">
        <f>100 + SUMIFS(NhatKy_ViPham!J:J, NhatKy_ViPham!E:E, "11_Hoa_B", NhatKy_ViPham!F:F, B22, NhatKy_ViPham!C:C, "T24") - SUMIFS(NhatKy_ViPham!K:K, NhatKy_ViPham!E:E, "11_Hoa_B", NhatKy_ViPham!F:F, B22, NhatKy_ViPham!C:C, "T24")</f>
        <v>100</v>
      </c>
      <c r="AP22" s="6">
        <f>100 + SUMIFS(NhatKy_ViPham!J:J, NhatKy_ViPham!E:E, "11_Hoa_B", NhatKy_ViPham!F:F, B22, NhatKy_ViPham!C:C, "T25") - SUMIFS(NhatKy_ViPham!K:K, NhatKy_ViPham!E:E, "11_Hoa_B", NhatKy_ViPham!F:F, B22, NhatKy_ViPham!C:C, "T25")</f>
        <v>100</v>
      </c>
      <c r="AQ22" s="6">
        <f>100 + SUMIFS(NhatKy_ViPham!J:J, NhatKy_ViPham!E:E, "11_Hoa_B", NhatKy_ViPham!F:F, B22, NhatKy_ViPham!C:C, "T26") - SUMIFS(NhatKy_ViPham!K:K, NhatKy_ViPham!E:E, "11_Hoa_B", NhatKy_ViPham!F:F, B22, NhatKy_ViPham!C:C, "T26")</f>
        <v>100</v>
      </c>
      <c r="AR22" s="6">
        <f>100 + SUMIFS(NhatKy_ViPham!J:J, NhatKy_ViPham!E:E, "11_Hoa_B", NhatKy_ViPham!F:F, B22, NhatKy_ViPham!C:C, "T27") - SUMIFS(NhatKy_ViPham!K:K, NhatKy_ViPham!E:E, "11_Hoa_B", NhatKy_ViPham!F:F, B22, NhatKy_ViPham!C:C, "T27")</f>
        <v>100</v>
      </c>
      <c r="AS22" s="6">
        <f>100 + SUMIFS(NhatKy_ViPham!J:J, NhatKy_ViPham!E:E, "11_Hoa_B", NhatKy_ViPham!F:F, B22, NhatKy_ViPham!C:C, "T28") - SUMIFS(NhatKy_ViPham!K:K, NhatKy_ViPham!E:E, "11_Hoa_B", NhatKy_ViPham!F:F, B22, NhatKy_ViPham!C:C, "T28")</f>
        <v>100</v>
      </c>
      <c r="AT22" s="6">
        <f>100 + SUMIFS(NhatKy_ViPham!J:J, NhatKy_ViPham!E:E, "11_Hoa_B", NhatKy_ViPham!F:F, B22, NhatKy_ViPham!C:C, "T29") - SUMIFS(NhatKy_ViPham!K:K, NhatKy_ViPham!E:E, "11_Hoa_B", NhatKy_ViPham!F:F, B22, NhatKy_ViPham!C:C, "T29")</f>
        <v>100</v>
      </c>
      <c r="AU22" s="6">
        <f>100 + SUMIFS(NhatKy_ViPham!J:J, NhatKy_ViPham!E:E, "11_Hoa_B", NhatKy_ViPham!F:F, B22, NhatKy_ViPham!C:C, "T30") - SUMIFS(NhatKy_ViPham!K:K, NhatKy_ViPham!E:E, "11_Hoa_B", NhatKy_ViPham!F:F, B22, NhatKy_ViPham!C:C, "T30")</f>
        <v>100</v>
      </c>
      <c r="AV22" s="6">
        <f>100 + SUMIFS(NhatKy_ViPham!J:J, NhatKy_ViPham!E:E, "11_Hoa_B", NhatKy_ViPham!F:F, B22, NhatKy_ViPham!C:C, "T31") - SUMIFS(NhatKy_ViPham!K:K, NhatKy_ViPham!E:E, "11_Hoa_B", NhatKy_ViPham!F:F, B22, NhatKy_ViPham!C:C, "T31")</f>
        <v>100</v>
      </c>
      <c r="AW22" s="6">
        <f>100 + SUMIFS(NhatKy_ViPham!J:J, NhatKy_ViPham!E:E, "11_Hoa_B", NhatKy_ViPham!F:F, B22, NhatKy_ViPham!C:C, "T32") - SUMIFS(NhatKy_ViPham!K:K, NhatKy_ViPham!E:E, "11_Hoa_B", NhatKy_ViPham!F:F, B22, NhatKy_ViPham!C:C, "T32")</f>
        <v>100</v>
      </c>
      <c r="AX22" s="6">
        <f>100 + SUMIFS(NhatKy_ViPham!J:J, NhatKy_ViPham!E:E, "11_Hoa_B", NhatKy_ViPham!F:F, B22, NhatKy_ViPham!C:C, "T33") - SUMIFS(NhatKy_ViPham!K:K, NhatKy_ViPham!E:E, "11_Hoa_B", NhatKy_ViPham!F:F, B22, NhatKy_ViPham!C:C, "T33")</f>
        <v>100</v>
      </c>
      <c r="AY22" s="6">
        <f>100 + SUMIFS(NhatKy_ViPham!J:J, NhatKy_ViPham!E:E, "11_Hoa_B", NhatKy_ViPham!F:F, B22, NhatKy_ViPham!C:C, "T34") - SUMIFS(NhatKy_ViPham!K:K, NhatKy_ViPham!E:E, "11_Hoa_B", NhatKy_ViPham!F:F, B22, NhatKy_ViPham!C:C, "T34")</f>
        <v>100</v>
      </c>
      <c r="AZ22" s="6">
        <f>100 + SUMIFS(NhatKy_ViPham!J:J, NhatKy_ViPham!E:E, "11_Hoa_B", NhatKy_ViPham!F:F, B22, NhatKy_ViPham!C:C, "T35") - SUMIFS(NhatKy_ViPham!K:K, NhatKy_ViPham!E:E, "11_Hoa_B", NhatKy_ViPham!F:F, B22, NhatKy_ViPham!C:C, "T35")</f>
        <v>100</v>
      </c>
      <c r="BA22" s="12">
        <f t="shared" si="0"/>
        <v>100</v>
      </c>
      <c r="BB22" s="11" t="s">
        <v>430</v>
      </c>
      <c r="BC22" s="16" t="str">
        <f t="shared" si="1"/>
        <v>Tốt</v>
      </c>
      <c r="BD22" s="15" t="str">
        <f t="shared" si="2"/>
        <v>🟢 BÌNH THƯỜNG</v>
      </c>
    </row>
    <row r="23" spans="1:56" x14ac:dyDescent="0.25">
      <c r="A23" s="4">
        <v>15</v>
      </c>
      <c r="B23" s="10" t="s">
        <v>1715</v>
      </c>
      <c r="C23" s="4" t="s">
        <v>1716</v>
      </c>
      <c r="D23" s="4" t="s">
        <v>435</v>
      </c>
      <c r="E23" s="11" t="s">
        <v>430</v>
      </c>
      <c r="F23" s="7">
        <f>SUMIFS(NhatKy_ViPham!K:K, NhatKy_ViPham!E:E, "11_Hoa_B", NhatKy_ViPham!F:F, B23, NhatKy_ViPham!H:H, "L01")</f>
        <v>0</v>
      </c>
      <c r="G23" s="7">
        <f>SUMIFS(NhatKy_ViPham!K:K, NhatKy_ViPham!E:E, "11_Hoa_B", NhatKy_ViPham!F:F, B23, NhatKy_ViPham!H:H, "L02")</f>
        <v>0</v>
      </c>
      <c r="H23" s="7">
        <f>SUMIFS(NhatKy_ViPham!K:K, NhatKy_ViPham!E:E, "11_Hoa_B", NhatKy_ViPham!F:F, B23, NhatKy_ViPham!H:H, "L03")</f>
        <v>0</v>
      </c>
      <c r="I23" s="7">
        <f>SUMIFS(NhatKy_ViPham!K:K, NhatKy_ViPham!E:E, "11_Hoa_B", NhatKy_ViPham!F:F, B23, NhatKy_ViPham!H:H, "L04")</f>
        <v>0</v>
      </c>
      <c r="J23" s="7">
        <f>SUMIFS(NhatKy_ViPham!K:K, NhatKy_ViPham!E:E, "11_Hoa_B", NhatKy_ViPham!F:F, B23, NhatKy_ViPham!H:H, "L05")</f>
        <v>0</v>
      </c>
      <c r="K23" s="7">
        <f>SUMIFS(NhatKy_ViPham!K:K, NhatKy_ViPham!E:E, "11_Hoa_B", NhatKy_ViPham!F:F, B23, NhatKy_ViPham!H:H, "L06")</f>
        <v>0</v>
      </c>
      <c r="L23" s="7">
        <f>SUMIFS(NhatKy_ViPham!K:K, NhatKy_ViPham!E:E, "11_Hoa_B", NhatKy_ViPham!F:F, B23, NhatKy_ViPham!H:H, "L07")</f>
        <v>0</v>
      </c>
      <c r="M23" s="7">
        <f>SUMIFS(NhatKy_ViPham!K:K, NhatKy_ViPham!E:E, "11_Hoa_B", NhatKy_ViPham!F:F, B23, NhatKy_ViPham!H:H, "L08")</f>
        <v>0</v>
      </c>
      <c r="N23" s="7">
        <f>SUMIFS(NhatKy_ViPham!K:K, NhatKy_ViPham!E:E, "11_Hoa_B", NhatKy_ViPham!F:F, B23, NhatKy_ViPham!H:H, "L09")</f>
        <v>0</v>
      </c>
      <c r="O23" s="7">
        <f>SUMIFS(NhatKy_ViPham!K:K, NhatKy_ViPham!E:E, "11_Hoa_B", NhatKy_ViPham!F:F, B23, NhatKy_ViPham!H:H, "L10")</f>
        <v>0</v>
      </c>
      <c r="P23" s="12">
        <f>SUMIFS(NhatKy_ViPham!J:J, NhatKy_ViPham!E:E, "11_Hoa_B", NhatKy_ViPham!F:F, B23)</f>
        <v>0</v>
      </c>
      <c r="Q23" s="13">
        <f>SUMIFS(NhatKy_ViPham!K:K, NhatKy_ViPham!E:E, "11_Hoa_B", NhatKy_ViPham!F:F, B23)</f>
        <v>0</v>
      </c>
      <c r="R23" s="7">
        <f>100 + SUMIFS(NhatKy_ViPham!J:J, NhatKy_ViPham!E:E, "11_Hoa_B", NhatKy_ViPham!F:F, B23, NhatKy_ViPham!C:C, "T1") - SUMIFS(NhatKy_ViPham!K:K, NhatKy_ViPham!E:E, "11_Hoa_B", NhatKy_ViPham!F:F, B23, NhatKy_ViPham!C:C, "T1")</f>
        <v>100</v>
      </c>
      <c r="S23" s="7">
        <f>100 + SUMIFS(NhatKy_ViPham!J:J, NhatKy_ViPham!E:E, "11_Hoa_B", NhatKy_ViPham!F:F, B23, NhatKy_ViPham!C:C, "T2") - SUMIFS(NhatKy_ViPham!K:K, NhatKy_ViPham!E:E, "11_Hoa_B", NhatKy_ViPham!F:F, B23, NhatKy_ViPham!C:C, "T2")</f>
        <v>100</v>
      </c>
      <c r="T23" s="7">
        <f>100 + SUMIFS(NhatKy_ViPham!J:J, NhatKy_ViPham!E:E, "11_Hoa_B", NhatKy_ViPham!F:F, B23, NhatKy_ViPham!C:C, "T3") - SUMIFS(NhatKy_ViPham!K:K, NhatKy_ViPham!E:E, "11_Hoa_B", NhatKy_ViPham!F:F, B23, NhatKy_ViPham!C:C, "T3")</f>
        <v>100</v>
      </c>
      <c r="U23" s="7">
        <f>100 + SUMIFS(NhatKy_ViPham!J:J, NhatKy_ViPham!E:E, "11_Hoa_B", NhatKy_ViPham!F:F, B23, NhatKy_ViPham!C:C, "T4") - SUMIFS(NhatKy_ViPham!K:K, NhatKy_ViPham!E:E, "11_Hoa_B", NhatKy_ViPham!F:F, B23, NhatKy_ViPham!C:C, "T4")</f>
        <v>100</v>
      </c>
      <c r="V23" s="7">
        <f>100 + SUMIFS(NhatKy_ViPham!J:J, NhatKy_ViPham!E:E, "11_Hoa_B", NhatKy_ViPham!F:F, B23, NhatKy_ViPham!C:C, "T5") - SUMIFS(NhatKy_ViPham!K:K, NhatKy_ViPham!E:E, "11_Hoa_B", NhatKy_ViPham!F:F, B23, NhatKy_ViPham!C:C, "T5")</f>
        <v>100</v>
      </c>
      <c r="W23" s="7">
        <f>100 + SUMIFS(NhatKy_ViPham!J:J, NhatKy_ViPham!E:E, "11_Hoa_B", NhatKy_ViPham!F:F, B23, NhatKy_ViPham!C:C, "T6") - SUMIFS(NhatKy_ViPham!K:K, NhatKy_ViPham!E:E, "11_Hoa_B", NhatKy_ViPham!F:F, B23, NhatKy_ViPham!C:C, "T6")</f>
        <v>100</v>
      </c>
      <c r="X23" s="7">
        <f>100 + SUMIFS(NhatKy_ViPham!J:J, NhatKy_ViPham!E:E, "11_Hoa_B", NhatKy_ViPham!F:F, B23, NhatKy_ViPham!C:C, "T7") - SUMIFS(NhatKy_ViPham!K:K, NhatKy_ViPham!E:E, "11_Hoa_B", NhatKy_ViPham!F:F, B23, NhatKy_ViPham!C:C, "T7")</f>
        <v>100</v>
      </c>
      <c r="Y23" s="7">
        <f>100 + SUMIFS(NhatKy_ViPham!J:J, NhatKy_ViPham!E:E, "11_Hoa_B", NhatKy_ViPham!F:F, B23, NhatKy_ViPham!C:C, "T8") - SUMIFS(NhatKy_ViPham!K:K, NhatKy_ViPham!E:E, "11_Hoa_B", NhatKy_ViPham!F:F, B23, NhatKy_ViPham!C:C, "T8")</f>
        <v>100</v>
      </c>
      <c r="Z23" s="7">
        <f>100 + SUMIFS(NhatKy_ViPham!J:J, NhatKy_ViPham!E:E, "11_Hoa_B", NhatKy_ViPham!F:F, B23, NhatKy_ViPham!C:C, "T9") - SUMIFS(NhatKy_ViPham!K:K, NhatKy_ViPham!E:E, "11_Hoa_B", NhatKy_ViPham!F:F, B23, NhatKy_ViPham!C:C, "T9")</f>
        <v>100</v>
      </c>
      <c r="AA23" s="7">
        <f>100 + SUMIFS(NhatKy_ViPham!J:J, NhatKy_ViPham!E:E, "11_Hoa_B", NhatKy_ViPham!F:F, B23, NhatKy_ViPham!C:C, "T10") - SUMIFS(NhatKy_ViPham!K:K, NhatKy_ViPham!E:E, "11_Hoa_B", NhatKy_ViPham!F:F, B23, NhatKy_ViPham!C:C, "T10")</f>
        <v>100</v>
      </c>
      <c r="AB23" s="7">
        <f>100 + SUMIFS(NhatKy_ViPham!J:J, NhatKy_ViPham!E:E, "11_Hoa_B", NhatKy_ViPham!F:F, B23, NhatKy_ViPham!C:C, "T11") - SUMIFS(NhatKy_ViPham!K:K, NhatKy_ViPham!E:E, "11_Hoa_B", NhatKy_ViPham!F:F, B23, NhatKy_ViPham!C:C, "T11")</f>
        <v>100</v>
      </c>
      <c r="AC23" s="7">
        <f>100 + SUMIFS(NhatKy_ViPham!J:J, NhatKy_ViPham!E:E, "11_Hoa_B", NhatKy_ViPham!F:F, B23, NhatKy_ViPham!C:C, "T12") - SUMIFS(NhatKy_ViPham!K:K, NhatKy_ViPham!E:E, "11_Hoa_B", NhatKy_ViPham!F:F, B23, NhatKy_ViPham!C:C, "T12")</f>
        <v>100</v>
      </c>
      <c r="AD23" s="7">
        <f>100 + SUMIFS(NhatKy_ViPham!J:J, NhatKy_ViPham!E:E, "11_Hoa_B", NhatKy_ViPham!F:F, B23, NhatKy_ViPham!C:C, "T13") - SUMIFS(NhatKy_ViPham!K:K, NhatKy_ViPham!E:E, "11_Hoa_B", NhatKy_ViPham!F:F, B23, NhatKy_ViPham!C:C, "T13")</f>
        <v>100</v>
      </c>
      <c r="AE23" s="7">
        <f>100 + SUMIFS(NhatKy_ViPham!J:J, NhatKy_ViPham!E:E, "11_Hoa_B", NhatKy_ViPham!F:F, B23, NhatKy_ViPham!C:C, "T14") - SUMIFS(NhatKy_ViPham!K:K, NhatKy_ViPham!E:E, "11_Hoa_B", NhatKy_ViPham!F:F, B23, NhatKy_ViPham!C:C, "T14")</f>
        <v>100</v>
      </c>
      <c r="AF23" s="7">
        <f>100 + SUMIFS(NhatKy_ViPham!J:J, NhatKy_ViPham!E:E, "11_Hoa_B", NhatKy_ViPham!F:F, B23, NhatKy_ViPham!C:C, "T15") - SUMIFS(NhatKy_ViPham!K:K, NhatKy_ViPham!E:E, "11_Hoa_B", NhatKy_ViPham!F:F, B23, NhatKy_ViPham!C:C, "T15")</f>
        <v>100</v>
      </c>
      <c r="AG23" s="7">
        <f>100 + SUMIFS(NhatKy_ViPham!J:J, NhatKy_ViPham!E:E, "11_Hoa_B", NhatKy_ViPham!F:F, B23, NhatKy_ViPham!C:C, "T16") - SUMIFS(NhatKy_ViPham!K:K, NhatKy_ViPham!E:E, "11_Hoa_B", NhatKy_ViPham!F:F, B23, NhatKy_ViPham!C:C, "T16")</f>
        <v>100</v>
      </c>
      <c r="AH23" s="7">
        <f>100 + SUMIFS(NhatKy_ViPham!J:J, NhatKy_ViPham!E:E, "11_Hoa_B", NhatKy_ViPham!F:F, B23, NhatKy_ViPham!C:C, "T17") - SUMIFS(NhatKy_ViPham!K:K, NhatKy_ViPham!E:E, "11_Hoa_B", NhatKy_ViPham!F:F, B23, NhatKy_ViPham!C:C, "T17")</f>
        <v>100</v>
      </c>
      <c r="AI23" s="7">
        <f>100 + SUMIFS(NhatKy_ViPham!J:J, NhatKy_ViPham!E:E, "11_Hoa_B", NhatKy_ViPham!F:F, B23, NhatKy_ViPham!C:C, "T18") - SUMIFS(NhatKy_ViPham!K:K, NhatKy_ViPham!E:E, "11_Hoa_B", NhatKy_ViPham!F:F, B23, NhatKy_ViPham!C:C, "T18")</f>
        <v>100</v>
      </c>
      <c r="AJ23" s="7">
        <f>100 + SUMIFS(NhatKy_ViPham!J:J, NhatKy_ViPham!E:E, "11_Hoa_B", NhatKy_ViPham!F:F, B23, NhatKy_ViPham!C:C, "T19") - SUMIFS(NhatKy_ViPham!K:K, NhatKy_ViPham!E:E, "11_Hoa_B", NhatKy_ViPham!F:F, B23, NhatKy_ViPham!C:C, "T19")</f>
        <v>100</v>
      </c>
      <c r="AK23" s="7">
        <f>100 + SUMIFS(NhatKy_ViPham!J:J, NhatKy_ViPham!E:E, "11_Hoa_B", NhatKy_ViPham!F:F, B23, NhatKy_ViPham!C:C, "T20") - SUMIFS(NhatKy_ViPham!K:K, NhatKy_ViPham!E:E, "11_Hoa_B", NhatKy_ViPham!F:F, B23, NhatKy_ViPham!C:C, "T20")</f>
        <v>100</v>
      </c>
      <c r="AL23" s="7">
        <f>100 + SUMIFS(NhatKy_ViPham!J:J, NhatKy_ViPham!E:E, "11_Hoa_B", NhatKy_ViPham!F:F, B23, NhatKy_ViPham!C:C, "T21") - SUMIFS(NhatKy_ViPham!K:K, NhatKy_ViPham!E:E, "11_Hoa_B", NhatKy_ViPham!F:F, B23, NhatKy_ViPham!C:C, "T21")</f>
        <v>100</v>
      </c>
      <c r="AM23" s="7">
        <f>100 + SUMIFS(NhatKy_ViPham!J:J, NhatKy_ViPham!E:E, "11_Hoa_B", NhatKy_ViPham!F:F, B23, NhatKy_ViPham!C:C, "T22") - SUMIFS(NhatKy_ViPham!K:K, NhatKy_ViPham!E:E, "11_Hoa_B", NhatKy_ViPham!F:F, B23, NhatKy_ViPham!C:C, "T22")</f>
        <v>100</v>
      </c>
      <c r="AN23" s="7">
        <f>100 + SUMIFS(NhatKy_ViPham!J:J, NhatKy_ViPham!E:E, "11_Hoa_B", NhatKy_ViPham!F:F, B23, NhatKy_ViPham!C:C, "T23") - SUMIFS(NhatKy_ViPham!K:K, NhatKy_ViPham!E:E, "11_Hoa_B", NhatKy_ViPham!F:F, B23, NhatKy_ViPham!C:C, "T23")</f>
        <v>100</v>
      </c>
      <c r="AO23" s="7">
        <f>100 + SUMIFS(NhatKy_ViPham!J:J, NhatKy_ViPham!E:E, "11_Hoa_B", NhatKy_ViPham!F:F, B23, NhatKy_ViPham!C:C, "T24") - SUMIFS(NhatKy_ViPham!K:K, NhatKy_ViPham!E:E, "11_Hoa_B", NhatKy_ViPham!F:F, B23, NhatKy_ViPham!C:C, "T24")</f>
        <v>100</v>
      </c>
      <c r="AP23" s="7">
        <f>100 + SUMIFS(NhatKy_ViPham!J:J, NhatKy_ViPham!E:E, "11_Hoa_B", NhatKy_ViPham!F:F, B23, NhatKy_ViPham!C:C, "T25") - SUMIFS(NhatKy_ViPham!K:K, NhatKy_ViPham!E:E, "11_Hoa_B", NhatKy_ViPham!F:F, B23, NhatKy_ViPham!C:C, "T25")</f>
        <v>100</v>
      </c>
      <c r="AQ23" s="7">
        <f>100 + SUMIFS(NhatKy_ViPham!J:J, NhatKy_ViPham!E:E, "11_Hoa_B", NhatKy_ViPham!F:F, B23, NhatKy_ViPham!C:C, "T26") - SUMIFS(NhatKy_ViPham!K:K, NhatKy_ViPham!E:E, "11_Hoa_B", NhatKy_ViPham!F:F, B23, NhatKy_ViPham!C:C, "T26")</f>
        <v>100</v>
      </c>
      <c r="AR23" s="7">
        <f>100 + SUMIFS(NhatKy_ViPham!J:J, NhatKy_ViPham!E:E, "11_Hoa_B", NhatKy_ViPham!F:F, B23, NhatKy_ViPham!C:C, "T27") - SUMIFS(NhatKy_ViPham!K:K, NhatKy_ViPham!E:E, "11_Hoa_B", NhatKy_ViPham!F:F, B23, NhatKy_ViPham!C:C, "T27")</f>
        <v>100</v>
      </c>
      <c r="AS23" s="7">
        <f>100 + SUMIFS(NhatKy_ViPham!J:J, NhatKy_ViPham!E:E, "11_Hoa_B", NhatKy_ViPham!F:F, B23, NhatKy_ViPham!C:C, "T28") - SUMIFS(NhatKy_ViPham!K:K, NhatKy_ViPham!E:E, "11_Hoa_B", NhatKy_ViPham!F:F, B23, NhatKy_ViPham!C:C, "T28")</f>
        <v>100</v>
      </c>
      <c r="AT23" s="7">
        <f>100 + SUMIFS(NhatKy_ViPham!J:J, NhatKy_ViPham!E:E, "11_Hoa_B", NhatKy_ViPham!F:F, B23, NhatKy_ViPham!C:C, "T29") - SUMIFS(NhatKy_ViPham!K:K, NhatKy_ViPham!E:E, "11_Hoa_B", NhatKy_ViPham!F:F, B23, NhatKy_ViPham!C:C, "T29")</f>
        <v>100</v>
      </c>
      <c r="AU23" s="7">
        <f>100 + SUMIFS(NhatKy_ViPham!J:J, NhatKy_ViPham!E:E, "11_Hoa_B", NhatKy_ViPham!F:F, B23, NhatKy_ViPham!C:C, "T30") - SUMIFS(NhatKy_ViPham!K:K, NhatKy_ViPham!E:E, "11_Hoa_B", NhatKy_ViPham!F:F, B23, NhatKy_ViPham!C:C, "T30")</f>
        <v>100</v>
      </c>
      <c r="AV23" s="7">
        <f>100 + SUMIFS(NhatKy_ViPham!J:J, NhatKy_ViPham!E:E, "11_Hoa_B", NhatKy_ViPham!F:F, B23, NhatKy_ViPham!C:C, "T31") - SUMIFS(NhatKy_ViPham!K:K, NhatKy_ViPham!E:E, "11_Hoa_B", NhatKy_ViPham!F:F, B23, NhatKy_ViPham!C:C, "T31")</f>
        <v>100</v>
      </c>
      <c r="AW23" s="7">
        <f>100 + SUMIFS(NhatKy_ViPham!J:J, NhatKy_ViPham!E:E, "11_Hoa_B", NhatKy_ViPham!F:F, B23, NhatKy_ViPham!C:C, "T32") - SUMIFS(NhatKy_ViPham!K:K, NhatKy_ViPham!E:E, "11_Hoa_B", NhatKy_ViPham!F:F, B23, NhatKy_ViPham!C:C, "T32")</f>
        <v>100</v>
      </c>
      <c r="AX23" s="7">
        <f>100 + SUMIFS(NhatKy_ViPham!J:J, NhatKy_ViPham!E:E, "11_Hoa_B", NhatKy_ViPham!F:F, B23, NhatKy_ViPham!C:C, "T33") - SUMIFS(NhatKy_ViPham!K:K, NhatKy_ViPham!E:E, "11_Hoa_B", NhatKy_ViPham!F:F, B23, NhatKy_ViPham!C:C, "T33")</f>
        <v>100</v>
      </c>
      <c r="AY23" s="7">
        <f>100 + SUMIFS(NhatKy_ViPham!J:J, NhatKy_ViPham!E:E, "11_Hoa_B", NhatKy_ViPham!F:F, B23, NhatKy_ViPham!C:C, "T34") - SUMIFS(NhatKy_ViPham!K:K, NhatKy_ViPham!E:E, "11_Hoa_B", NhatKy_ViPham!F:F, B23, NhatKy_ViPham!C:C, "T34")</f>
        <v>100</v>
      </c>
      <c r="AZ23" s="7">
        <f>100 + SUMIFS(NhatKy_ViPham!J:J, NhatKy_ViPham!E:E, "11_Hoa_B", NhatKy_ViPham!F:F, B23, NhatKy_ViPham!C:C, "T35") - SUMIFS(NhatKy_ViPham!K:K, NhatKy_ViPham!E:E, "11_Hoa_B", NhatKy_ViPham!F:F, B23, NhatKy_ViPham!C:C, "T35")</f>
        <v>100</v>
      </c>
      <c r="BA23" s="12">
        <f t="shared" si="0"/>
        <v>100</v>
      </c>
      <c r="BB23" s="11" t="s">
        <v>430</v>
      </c>
      <c r="BC23" s="14" t="str">
        <f t="shared" si="1"/>
        <v>Tốt</v>
      </c>
      <c r="BD23" s="10" t="str">
        <f t="shared" si="2"/>
        <v>🟢 BÌNH THƯỜNG</v>
      </c>
    </row>
    <row r="24" spans="1:56" x14ac:dyDescent="0.25">
      <c r="A24" s="5">
        <v>16</v>
      </c>
      <c r="B24" s="15" t="s">
        <v>1717</v>
      </c>
      <c r="C24" s="5" t="s">
        <v>1193</v>
      </c>
      <c r="D24" s="5" t="s">
        <v>435</v>
      </c>
      <c r="E24" s="11" t="s">
        <v>430</v>
      </c>
      <c r="F24" s="6">
        <f>SUMIFS(NhatKy_ViPham!K:K, NhatKy_ViPham!E:E, "11_Hoa_B", NhatKy_ViPham!F:F, B24, NhatKy_ViPham!H:H, "L01")</f>
        <v>0</v>
      </c>
      <c r="G24" s="6">
        <f>SUMIFS(NhatKy_ViPham!K:K, NhatKy_ViPham!E:E, "11_Hoa_B", NhatKy_ViPham!F:F, B24, NhatKy_ViPham!H:H, "L02")</f>
        <v>0</v>
      </c>
      <c r="H24" s="6">
        <f>SUMIFS(NhatKy_ViPham!K:K, NhatKy_ViPham!E:E, "11_Hoa_B", NhatKy_ViPham!F:F, B24, NhatKy_ViPham!H:H, "L03")</f>
        <v>0</v>
      </c>
      <c r="I24" s="6">
        <f>SUMIFS(NhatKy_ViPham!K:K, NhatKy_ViPham!E:E, "11_Hoa_B", NhatKy_ViPham!F:F, B24, NhatKy_ViPham!H:H, "L04")</f>
        <v>0</v>
      </c>
      <c r="J24" s="6">
        <f>SUMIFS(NhatKy_ViPham!K:K, NhatKy_ViPham!E:E, "11_Hoa_B", NhatKy_ViPham!F:F, B24, NhatKy_ViPham!H:H, "L05")</f>
        <v>0</v>
      </c>
      <c r="K24" s="6">
        <f>SUMIFS(NhatKy_ViPham!K:K, NhatKy_ViPham!E:E, "11_Hoa_B", NhatKy_ViPham!F:F, B24, NhatKy_ViPham!H:H, "L06")</f>
        <v>0</v>
      </c>
      <c r="L24" s="6">
        <f>SUMIFS(NhatKy_ViPham!K:K, NhatKy_ViPham!E:E, "11_Hoa_B", NhatKy_ViPham!F:F, B24, NhatKy_ViPham!H:H, "L07")</f>
        <v>0</v>
      </c>
      <c r="M24" s="6">
        <f>SUMIFS(NhatKy_ViPham!K:K, NhatKy_ViPham!E:E, "11_Hoa_B", NhatKy_ViPham!F:F, B24, NhatKy_ViPham!H:H, "L08")</f>
        <v>0</v>
      </c>
      <c r="N24" s="6">
        <f>SUMIFS(NhatKy_ViPham!K:K, NhatKy_ViPham!E:E, "11_Hoa_B", NhatKy_ViPham!F:F, B24, NhatKy_ViPham!H:H, "L09")</f>
        <v>0</v>
      </c>
      <c r="O24" s="6">
        <f>SUMIFS(NhatKy_ViPham!K:K, NhatKy_ViPham!E:E, "11_Hoa_B", NhatKy_ViPham!F:F, B24, NhatKy_ViPham!H:H, "L10")</f>
        <v>0</v>
      </c>
      <c r="P24" s="12">
        <f>SUMIFS(NhatKy_ViPham!J:J, NhatKy_ViPham!E:E, "11_Hoa_B", NhatKy_ViPham!F:F, B24)</f>
        <v>0</v>
      </c>
      <c r="Q24" s="13">
        <f>SUMIFS(NhatKy_ViPham!K:K, NhatKy_ViPham!E:E, "11_Hoa_B", NhatKy_ViPham!F:F, B24)</f>
        <v>0</v>
      </c>
      <c r="R24" s="6">
        <f>100 + SUMIFS(NhatKy_ViPham!J:J, NhatKy_ViPham!E:E, "11_Hoa_B", NhatKy_ViPham!F:F, B24, NhatKy_ViPham!C:C, "T1") - SUMIFS(NhatKy_ViPham!K:K, NhatKy_ViPham!E:E, "11_Hoa_B", NhatKy_ViPham!F:F, B24, NhatKy_ViPham!C:C, "T1")</f>
        <v>100</v>
      </c>
      <c r="S24" s="6">
        <f>100 + SUMIFS(NhatKy_ViPham!J:J, NhatKy_ViPham!E:E, "11_Hoa_B", NhatKy_ViPham!F:F, B24, NhatKy_ViPham!C:C, "T2") - SUMIFS(NhatKy_ViPham!K:K, NhatKy_ViPham!E:E, "11_Hoa_B", NhatKy_ViPham!F:F, B24, NhatKy_ViPham!C:C, "T2")</f>
        <v>100</v>
      </c>
      <c r="T24" s="6">
        <f>100 + SUMIFS(NhatKy_ViPham!J:J, NhatKy_ViPham!E:E, "11_Hoa_B", NhatKy_ViPham!F:F, B24, NhatKy_ViPham!C:C, "T3") - SUMIFS(NhatKy_ViPham!K:K, NhatKy_ViPham!E:E, "11_Hoa_B", NhatKy_ViPham!F:F, B24, NhatKy_ViPham!C:C, "T3")</f>
        <v>100</v>
      </c>
      <c r="U24" s="6">
        <f>100 + SUMIFS(NhatKy_ViPham!J:J, NhatKy_ViPham!E:E, "11_Hoa_B", NhatKy_ViPham!F:F, B24, NhatKy_ViPham!C:C, "T4") - SUMIFS(NhatKy_ViPham!K:K, NhatKy_ViPham!E:E, "11_Hoa_B", NhatKy_ViPham!F:F, B24, NhatKy_ViPham!C:C, "T4")</f>
        <v>100</v>
      </c>
      <c r="V24" s="6">
        <f>100 + SUMIFS(NhatKy_ViPham!J:J, NhatKy_ViPham!E:E, "11_Hoa_B", NhatKy_ViPham!F:F, B24, NhatKy_ViPham!C:C, "T5") - SUMIFS(NhatKy_ViPham!K:K, NhatKy_ViPham!E:E, "11_Hoa_B", NhatKy_ViPham!F:F, B24, NhatKy_ViPham!C:C, "T5")</f>
        <v>100</v>
      </c>
      <c r="W24" s="6">
        <f>100 + SUMIFS(NhatKy_ViPham!J:J, NhatKy_ViPham!E:E, "11_Hoa_B", NhatKy_ViPham!F:F, B24, NhatKy_ViPham!C:C, "T6") - SUMIFS(NhatKy_ViPham!K:K, NhatKy_ViPham!E:E, "11_Hoa_B", NhatKy_ViPham!F:F, B24, NhatKy_ViPham!C:C, "T6")</f>
        <v>100</v>
      </c>
      <c r="X24" s="6">
        <f>100 + SUMIFS(NhatKy_ViPham!J:J, NhatKy_ViPham!E:E, "11_Hoa_B", NhatKy_ViPham!F:F, B24, NhatKy_ViPham!C:C, "T7") - SUMIFS(NhatKy_ViPham!K:K, NhatKy_ViPham!E:E, "11_Hoa_B", NhatKy_ViPham!F:F, B24, NhatKy_ViPham!C:C, "T7")</f>
        <v>100</v>
      </c>
      <c r="Y24" s="6">
        <f>100 + SUMIFS(NhatKy_ViPham!J:J, NhatKy_ViPham!E:E, "11_Hoa_B", NhatKy_ViPham!F:F, B24, NhatKy_ViPham!C:C, "T8") - SUMIFS(NhatKy_ViPham!K:K, NhatKy_ViPham!E:E, "11_Hoa_B", NhatKy_ViPham!F:F, B24, NhatKy_ViPham!C:C, "T8")</f>
        <v>100</v>
      </c>
      <c r="Z24" s="6">
        <f>100 + SUMIFS(NhatKy_ViPham!J:J, NhatKy_ViPham!E:E, "11_Hoa_B", NhatKy_ViPham!F:F, B24, NhatKy_ViPham!C:C, "T9") - SUMIFS(NhatKy_ViPham!K:K, NhatKy_ViPham!E:E, "11_Hoa_B", NhatKy_ViPham!F:F, B24, NhatKy_ViPham!C:C, "T9")</f>
        <v>100</v>
      </c>
      <c r="AA24" s="6">
        <f>100 + SUMIFS(NhatKy_ViPham!J:J, NhatKy_ViPham!E:E, "11_Hoa_B", NhatKy_ViPham!F:F, B24, NhatKy_ViPham!C:C, "T10") - SUMIFS(NhatKy_ViPham!K:K, NhatKy_ViPham!E:E, "11_Hoa_B", NhatKy_ViPham!F:F, B24, NhatKy_ViPham!C:C, "T10")</f>
        <v>100</v>
      </c>
      <c r="AB24" s="6">
        <f>100 + SUMIFS(NhatKy_ViPham!J:J, NhatKy_ViPham!E:E, "11_Hoa_B", NhatKy_ViPham!F:F, B24, NhatKy_ViPham!C:C, "T11") - SUMIFS(NhatKy_ViPham!K:K, NhatKy_ViPham!E:E, "11_Hoa_B", NhatKy_ViPham!F:F, B24, NhatKy_ViPham!C:C, "T11")</f>
        <v>100</v>
      </c>
      <c r="AC24" s="6">
        <f>100 + SUMIFS(NhatKy_ViPham!J:J, NhatKy_ViPham!E:E, "11_Hoa_B", NhatKy_ViPham!F:F, B24, NhatKy_ViPham!C:C, "T12") - SUMIFS(NhatKy_ViPham!K:K, NhatKy_ViPham!E:E, "11_Hoa_B", NhatKy_ViPham!F:F, B24, NhatKy_ViPham!C:C, "T12")</f>
        <v>100</v>
      </c>
      <c r="AD24" s="6">
        <f>100 + SUMIFS(NhatKy_ViPham!J:J, NhatKy_ViPham!E:E, "11_Hoa_B", NhatKy_ViPham!F:F, B24, NhatKy_ViPham!C:C, "T13") - SUMIFS(NhatKy_ViPham!K:K, NhatKy_ViPham!E:E, "11_Hoa_B", NhatKy_ViPham!F:F, B24, NhatKy_ViPham!C:C, "T13")</f>
        <v>100</v>
      </c>
      <c r="AE24" s="6">
        <f>100 + SUMIFS(NhatKy_ViPham!J:J, NhatKy_ViPham!E:E, "11_Hoa_B", NhatKy_ViPham!F:F, B24, NhatKy_ViPham!C:C, "T14") - SUMIFS(NhatKy_ViPham!K:K, NhatKy_ViPham!E:E, "11_Hoa_B", NhatKy_ViPham!F:F, B24, NhatKy_ViPham!C:C, "T14")</f>
        <v>100</v>
      </c>
      <c r="AF24" s="6">
        <f>100 + SUMIFS(NhatKy_ViPham!J:J, NhatKy_ViPham!E:E, "11_Hoa_B", NhatKy_ViPham!F:F, B24, NhatKy_ViPham!C:C, "T15") - SUMIFS(NhatKy_ViPham!K:K, NhatKy_ViPham!E:E, "11_Hoa_B", NhatKy_ViPham!F:F, B24, NhatKy_ViPham!C:C, "T15")</f>
        <v>100</v>
      </c>
      <c r="AG24" s="6">
        <f>100 + SUMIFS(NhatKy_ViPham!J:J, NhatKy_ViPham!E:E, "11_Hoa_B", NhatKy_ViPham!F:F, B24, NhatKy_ViPham!C:C, "T16") - SUMIFS(NhatKy_ViPham!K:K, NhatKy_ViPham!E:E, "11_Hoa_B", NhatKy_ViPham!F:F, B24, NhatKy_ViPham!C:C, "T16")</f>
        <v>100</v>
      </c>
      <c r="AH24" s="6">
        <f>100 + SUMIFS(NhatKy_ViPham!J:J, NhatKy_ViPham!E:E, "11_Hoa_B", NhatKy_ViPham!F:F, B24, NhatKy_ViPham!C:C, "T17") - SUMIFS(NhatKy_ViPham!K:K, NhatKy_ViPham!E:E, "11_Hoa_B", NhatKy_ViPham!F:F, B24, NhatKy_ViPham!C:C, "T17")</f>
        <v>100</v>
      </c>
      <c r="AI24" s="6">
        <f>100 + SUMIFS(NhatKy_ViPham!J:J, NhatKy_ViPham!E:E, "11_Hoa_B", NhatKy_ViPham!F:F, B24, NhatKy_ViPham!C:C, "T18") - SUMIFS(NhatKy_ViPham!K:K, NhatKy_ViPham!E:E, "11_Hoa_B", NhatKy_ViPham!F:F, B24, NhatKy_ViPham!C:C, "T18")</f>
        <v>100</v>
      </c>
      <c r="AJ24" s="6">
        <f>100 + SUMIFS(NhatKy_ViPham!J:J, NhatKy_ViPham!E:E, "11_Hoa_B", NhatKy_ViPham!F:F, B24, NhatKy_ViPham!C:C, "T19") - SUMIFS(NhatKy_ViPham!K:K, NhatKy_ViPham!E:E, "11_Hoa_B", NhatKy_ViPham!F:F, B24, NhatKy_ViPham!C:C, "T19")</f>
        <v>100</v>
      </c>
      <c r="AK24" s="6">
        <f>100 + SUMIFS(NhatKy_ViPham!J:J, NhatKy_ViPham!E:E, "11_Hoa_B", NhatKy_ViPham!F:F, B24, NhatKy_ViPham!C:C, "T20") - SUMIFS(NhatKy_ViPham!K:K, NhatKy_ViPham!E:E, "11_Hoa_B", NhatKy_ViPham!F:F, B24, NhatKy_ViPham!C:C, "T20")</f>
        <v>100</v>
      </c>
      <c r="AL24" s="6">
        <f>100 + SUMIFS(NhatKy_ViPham!J:J, NhatKy_ViPham!E:E, "11_Hoa_B", NhatKy_ViPham!F:F, B24, NhatKy_ViPham!C:C, "T21") - SUMIFS(NhatKy_ViPham!K:K, NhatKy_ViPham!E:E, "11_Hoa_B", NhatKy_ViPham!F:F, B24, NhatKy_ViPham!C:C, "T21")</f>
        <v>100</v>
      </c>
      <c r="AM24" s="6">
        <f>100 + SUMIFS(NhatKy_ViPham!J:J, NhatKy_ViPham!E:E, "11_Hoa_B", NhatKy_ViPham!F:F, B24, NhatKy_ViPham!C:C, "T22") - SUMIFS(NhatKy_ViPham!K:K, NhatKy_ViPham!E:E, "11_Hoa_B", NhatKy_ViPham!F:F, B24, NhatKy_ViPham!C:C, "T22")</f>
        <v>100</v>
      </c>
      <c r="AN24" s="6">
        <f>100 + SUMIFS(NhatKy_ViPham!J:J, NhatKy_ViPham!E:E, "11_Hoa_B", NhatKy_ViPham!F:F, B24, NhatKy_ViPham!C:C, "T23") - SUMIFS(NhatKy_ViPham!K:K, NhatKy_ViPham!E:E, "11_Hoa_B", NhatKy_ViPham!F:F, B24, NhatKy_ViPham!C:C, "T23")</f>
        <v>100</v>
      </c>
      <c r="AO24" s="6">
        <f>100 + SUMIFS(NhatKy_ViPham!J:J, NhatKy_ViPham!E:E, "11_Hoa_B", NhatKy_ViPham!F:F, B24, NhatKy_ViPham!C:C, "T24") - SUMIFS(NhatKy_ViPham!K:K, NhatKy_ViPham!E:E, "11_Hoa_B", NhatKy_ViPham!F:F, B24, NhatKy_ViPham!C:C, "T24")</f>
        <v>100</v>
      </c>
      <c r="AP24" s="6">
        <f>100 + SUMIFS(NhatKy_ViPham!J:J, NhatKy_ViPham!E:E, "11_Hoa_B", NhatKy_ViPham!F:F, B24, NhatKy_ViPham!C:C, "T25") - SUMIFS(NhatKy_ViPham!K:K, NhatKy_ViPham!E:E, "11_Hoa_B", NhatKy_ViPham!F:F, B24, NhatKy_ViPham!C:C, "T25")</f>
        <v>100</v>
      </c>
      <c r="AQ24" s="6">
        <f>100 + SUMIFS(NhatKy_ViPham!J:J, NhatKy_ViPham!E:E, "11_Hoa_B", NhatKy_ViPham!F:F, B24, NhatKy_ViPham!C:C, "T26") - SUMIFS(NhatKy_ViPham!K:K, NhatKy_ViPham!E:E, "11_Hoa_B", NhatKy_ViPham!F:F, B24, NhatKy_ViPham!C:C, "T26")</f>
        <v>100</v>
      </c>
      <c r="AR24" s="6">
        <f>100 + SUMIFS(NhatKy_ViPham!J:J, NhatKy_ViPham!E:E, "11_Hoa_B", NhatKy_ViPham!F:F, B24, NhatKy_ViPham!C:C, "T27") - SUMIFS(NhatKy_ViPham!K:K, NhatKy_ViPham!E:E, "11_Hoa_B", NhatKy_ViPham!F:F, B24, NhatKy_ViPham!C:C, "T27")</f>
        <v>100</v>
      </c>
      <c r="AS24" s="6">
        <f>100 + SUMIFS(NhatKy_ViPham!J:J, NhatKy_ViPham!E:E, "11_Hoa_B", NhatKy_ViPham!F:F, B24, NhatKy_ViPham!C:C, "T28") - SUMIFS(NhatKy_ViPham!K:K, NhatKy_ViPham!E:E, "11_Hoa_B", NhatKy_ViPham!F:F, B24, NhatKy_ViPham!C:C, "T28")</f>
        <v>100</v>
      </c>
      <c r="AT24" s="6">
        <f>100 + SUMIFS(NhatKy_ViPham!J:J, NhatKy_ViPham!E:E, "11_Hoa_B", NhatKy_ViPham!F:F, B24, NhatKy_ViPham!C:C, "T29") - SUMIFS(NhatKy_ViPham!K:K, NhatKy_ViPham!E:E, "11_Hoa_B", NhatKy_ViPham!F:F, B24, NhatKy_ViPham!C:C, "T29")</f>
        <v>100</v>
      </c>
      <c r="AU24" s="6">
        <f>100 + SUMIFS(NhatKy_ViPham!J:J, NhatKy_ViPham!E:E, "11_Hoa_B", NhatKy_ViPham!F:F, B24, NhatKy_ViPham!C:C, "T30") - SUMIFS(NhatKy_ViPham!K:K, NhatKy_ViPham!E:E, "11_Hoa_B", NhatKy_ViPham!F:F, B24, NhatKy_ViPham!C:C, "T30")</f>
        <v>100</v>
      </c>
      <c r="AV24" s="6">
        <f>100 + SUMIFS(NhatKy_ViPham!J:J, NhatKy_ViPham!E:E, "11_Hoa_B", NhatKy_ViPham!F:F, B24, NhatKy_ViPham!C:C, "T31") - SUMIFS(NhatKy_ViPham!K:K, NhatKy_ViPham!E:E, "11_Hoa_B", NhatKy_ViPham!F:F, B24, NhatKy_ViPham!C:C, "T31")</f>
        <v>100</v>
      </c>
      <c r="AW24" s="6">
        <f>100 + SUMIFS(NhatKy_ViPham!J:J, NhatKy_ViPham!E:E, "11_Hoa_B", NhatKy_ViPham!F:F, B24, NhatKy_ViPham!C:C, "T32") - SUMIFS(NhatKy_ViPham!K:K, NhatKy_ViPham!E:E, "11_Hoa_B", NhatKy_ViPham!F:F, B24, NhatKy_ViPham!C:C, "T32")</f>
        <v>100</v>
      </c>
      <c r="AX24" s="6">
        <f>100 + SUMIFS(NhatKy_ViPham!J:J, NhatKy_ViPham!E:E, "11_Hoa_B", NhatKy_ViPham!F:F, B24, NhatKy_ViPham!C:C, "T33") - SUMIFS(NhatKy_ViPham!K:K, NhatKy_ViPham!E:E, "11_Hoa_B", NhatKy_ViPham!F:F, B24, NhatKy_ViPham!C:C, "T33")</f>
        <v>100</v>
      </c>
      <c r="AY24" s="6">
        <f>100 + SUMIFS(NhatKy_ViPham!J:J, NhatKy_ViPham!E:E, "11_Hoa_B", NhatKy_ViPham!F:F, B24, NhatKy_ViPham!C:C, "T34") - SUMIFS(NhatKy_ViPham!K:K, NhatKy_ViPham!E:E, "11_Hoa_B", NhatKy_ViPham!F:F, B24, NhatKy_ViPham!C:C, "T34")</f>
        <v>100</v>
      </c>
      <c r="AZ24" s="6">
        <f>100 + SUMIFS(NhatKy_ViPham!J:J, NhatKy_ViPham!E:E, "11_Hoa_B", NhatKy_ViPham!F:F, B24, NhatKy_ViPham!C:C, "T35") - SUMIFS(NhatKy_ViPham!K:K, NhatKy_ViPham!E:E, "11_Hoa_B", NhatKy_ViPham!F:F, B24, NhatKy_ViPham!C:C, "T35")</f>
        <v>100</v>
      </c>
      <c r="BA24" s="12">
        <f t="shared" si="0"/>
        <v>100</v>
      </c>
      <c r="BB24" s="11" t="s">
        <v>430</v>
      </c>
      <c r="BC24" s="16" t="str">
        <f t="shared" si="1"/>
        <v>Tốt</v>
      </c>
      <c r="BD24" s="15" t="str">
        <f t="shared" si="2"/>
        <v>🟢 BÌNH THƯỜNG</v>
      </c>
    </row>
    <row r="25" spans="1:56" x14ac:dyDescent="0.25">
      <c r="A25" s="4">
        <v>17</v>
      </c>
      <c r="B25" s="10" t="s">
        <v>1718</v>
      </c>
      <c r="C25" s="4" t="s">
        <v>1719</v>
      </c>
      <c r="D25" s="4" t="s">
        <v>435</v>
      </c>
      <c r="E25" s="11" t="s">
        <v>430</v>
      </c>
      <c r="F25" s="7">
        <f>SUMIFS(NhatKy_ViPham!K:K, NhatKy_ViPham!E:E, "11_Hoa_B", NhatKy_ViPham!F:F, B25, NhatKy_ViPham!H:H, "L01")</f>
        <v>0</v>
      </c>
      <c r="G25" s="7">
        <f>SUMIFS(NhatKy_ViPham!K:K, NhatKy_ViPham!E:E, "11_Hoa_B", NhatKy_ViPham!F:F, B25, NhatKy_ViPham!H:H, "L02")</f>
        <v>0</v>
      </c>
      <c r="H25" s="7">
        <f>SUMIFS(NhatKy_ViPham!K:K, NhatKy_ViPham!E:E, "11_Hoa_B", NhatKy_ViPham!F:F, B25, NhatKy_ViPham!H:H, "L03")</f>
        <v>0</v>
      </c>
      <c r="I25" s="7">
        <f>SUMIFS(NhatKy_ViPham!K:K, NhatKy_ViPham!E:E, "11_Hoa_B", NhatKy_ViPham!F:F, B25, NhatKy_ViPham!H:H, "L04")</f>
        <v>0</v>
      </c>
      <c r="J25" s="7">
        <f>SUMIFS(NhatKy_ViPham!K:K, NhatKy_ViPham!E:E, "11_Hoa_B", NhatKy_ViPham!F:F, B25, NhatKy_ViPham!H:H, "L05")</f>
        <v>0</v>
      </c>
      <c r="K25" s="7">
        <f>SUMIFS(NhatKy_ViPham!K:K, NhatKy_ViPham!E:E, "11_Hoa_B", NhatKy_ViPham!F:F, B25, NhatKy_ViPham!H:H, "L06")</f>
        <v>0</v>
      </c>
      <c r="L25" s="7">
        <f>SUMIFS(NhatKy_ViPham!K:K, NhatKy_ViPham!E:E, "11_Hoa_B", NhatKy_ViPham!F:F, B25, NhatKy_ViPham!H:H, "L07")</f>
        <v>0</v>
      </c>
      <c r="M25" s="7">
        <f>SUMIFS(NhatKy_ViPham!K:K, NhatKy_ViPham!E:E, "11_Hoa_B", NhatKy_ViPham!F:F, B25, NhatKy_ViPham!H:H, "L08")</f>
        <v>0</v>
      </c>
      <c r="N25" s="7">
        <f>SUMIFS(NhatKy_ViPham!K:K, NhatKy_ViPham!E:E, "11_Hoa_B", NhatKy_ViPham!F:F, B25, NhatKy_ViPham!H:H, "L09")</f>
        <v>0</v>
      </c>
      <c r="O25" s="7">
        <f>SUMIFS(NhatKy_ViPham!K:K, NhatKy_ViPham!E:E, "11_Hoa_B", NhatKy_ViPham!F:F, B25, NhatKy_ViPham!H:H, "L10")</f>
        <v>0</v>
      </c>
      <c r="P25" s="12">
        <f>SUMIFS(NhatKy_ViPham!J:J, NhatKy_ViPham!E:E, "11_Hoa_B", NhatKy_ViPham!F:F, B25)</f>
        <v>0</v>
      </c>
      <c r="Q25" s="13">
        <f>SUMIFS(NhatKy_ViPham!K:K, NhatKy_ViPham!E:E, "11_Hoa_B", NhatKy_ViPham!F:F, B25)</f>
        <v>0</v>
      </c>
      <c r="R25" s="7">
        <f>100 + SUMIFS(NhatKy_ViPham!J:J, NhatKy_ViPham!E:E, "11_Hoa_B", NhatKy_ViPham!F:F, B25, NhatKy_ViPham!C:C, "T1") - SUMIFS(NhatKy_ViPham!K:K, NhatKy_ViPham!E:E, "11_Hoa_B", NhatKy_ViPham!F:F, B25, NhatKy_ViPham!C:C, "T1")</f>
        <v>100</v>
      </c>
      <c r="S25" s="7">
        <f>100 + SUMIFS(NhatKy_ViPham!J:J, NhatKy_ViPham!E:E, "11_Hoa_B", NhatKy_ViPham!F:F, B25, NhatKy_ViPham!C:C, "T2") - SUMIFS(NhatKy_ViPham!K:K, NhatKy_ViPham!E:E, "11_Hoa_B", NhatKy_ViPham!F:F, B25, NhatKy_ViPham!C:C, "T2")</f>
        <v>100</v>
      </c>
      <c r="T25" s="7">
        <f>100 + SUMIFS(NhatKy_ViPham!J:J, NhatKy_ViPham!E:E, "11_Hoa_B", NhatKy_ViPham!F:F, B25, NhatKy_ViPham!C:C, "T3") - SUMIFS(NhatKy_ViPham!K:K, NhatKy_ViPham!E:E, "11_Hoa_B", NhatKy_ViPham!F:F, B25, NhatKy_ViPham!C:C, "T3")</f>
        <v>100</v>
      </c>
      <c r="U25" s="7">
        <f>100 + SUMIFS(NhatKy_ViPham!J:J, NhatKy_ViPham!E:E, "11_Hoa_B", NhatKy_ViPham!F:F, B25, NhatKy_ViPham!C:C, "T4") - SUMIFS(NhatKy_ViPham!K:K, NhatKy_ViPham!E:E, "11_Hoa_B", NhatKy_ViPham!F:F, B25, NhatKy_ViPham!C:C, "T4")</f>
        <v>100</v>
      </c>
      <c r="V25" s="7">
        <f>100 + SUMIFS(NhatKy_ViPham!J:J, NhatKy_ViPham!E:E, "11_Hoa_B", NhatKy_ViPham!F:F, B25, NhatKy_ViPham!C:C, "T5") - SUMIFS(NhatKy_ViPham!K:K, NhatKy_ViPham!E:E, "11_Hoa_B", NhatKy_ViPham!F:F, B25, NhatKy_ViPham!C:C, "T5")</f>
        <v>100</v>
      </c>
      <c r="W25" s="7">
        <f>100 + SUMIFS(NhatKy_ViPham!J:J, NhatKy_ViPham!E:E, "11_Hoa_B", NhatKy_ViPham!F:F, B25, NhatKy_ViPham!C:C, "T6") - SUMIFS(NhatKy_ViPham!K:K, NhatKy_ViPham!E:E, "11_Hoa_B", NhatKy_ViPham!F:F, B25, NhatKy_ViPham!C:C, "T6")</f>
        <v>100</v>
      </c>
      <c r="X25" s="7">
        <f>100 + SUMIFS(NhatKy_ViPham!J:J, NhatKy_ViPham!E:E, "11_Hoa_B", NhatKy_ViPham!F:F, B25, NhatKy_ViPham!C:C, "T7") - SUMIFS(NhatKy_ViPham!K:K, NhatKy_ViPham!E:E, "11_Hoa_B", NhatKy_ViPham!F:F, B25, NhatKy_ViPham!C:C, "T7")</f>
        <v>100</v>
      </c>
      <c r="Y25" s="7">
        <f>100 + SUMIFS(NhatKy_ViPham!J:J, NhatKy_ViPham!E:E, "11_Hoa_B", NhatKy_ViPham!F:F, B25, NhatKy_ViPham!C:C, "T8") - SUMIFS(NhatKy_ViPham!K:K, NhatKy_ViPham!E:E, "11_Hoa_B", NhatKy_ViPham!F:F, B25, NhatKy_ViPham!C:C, "T8")</f>
        <v>100</v>
      </c>
      <c r="Z25" s="7">
        <f>100 + SUMIFS(NhatKy_ViPham!J:J, NhatKy_ViPham!E:E, "11_Hoa_B", NhatKy_ViPham!F:F, B25, NhatKy_ViPham!C:C, "T9") - SUMIFS(NhatKy_ViPham!K:K, NhatKy_ViPham!E:E, "11_Hoa_B", NhatKy_ViPham!F:F, B25, NhatKy_ViPham!C:C, "T9")</f>
        <v>100</v>
      </c>
      <c r="AA25" s="7">
        <f>100 + SUMIFS(NhatKy_ViPham!J:J, NhatKy_ViPham!E:E, "11_Hoa_B", NhatKy_ViPham!F:F, B25, NhatKy_ViPham!C:C, "T10") - SUMIFS(NhatKy_ViPham!K:K, NhatKy_ViPham!E:E, "11_Hoa_B", NhatKy_ViPham!F:F, B25, NhatKy_ViPham!C:C, "T10")</f>
        <v>100</v>
      </c>
      <c r="AB25" s="7">
        <f>100 + SUMIFS(NhatKy_ViPham!J:J, NhatKy_ViPham!E:E, "11_Hoa_B", NhatKy_ViPham!F:F, B25, NhatKy_ViPham!C:C, "T11") - SUMIFS(NhatKy_ViPham!K:K, NhatKy_ViPham!E:E, "11_Hoa_B", NhatKy_ViPham!F:F, B25, NhatKy_ViPham!C:C, "T11")</f>
        <v>100</v>
      </c>
      <c r="AC25" s="7">
        <f>100 + SUMIFS(NhatKy_ViPham!J:J, NhatKy_ViPham!E:E, "11_Hoa_B", NhatKy_ViPham!F:F, B25, NhatKy_ViPham!C:C, "T12") - SUMIFS(NhatKy_ViPham!K:K, NhatKy_ViPham!E:E, "11_Hoa_B", NhatKy_ViPham!F:F, B25, NhatKy_ViPham!C:C, "T12")</f>
        <v>100</v>
      </c>
      <c r="AD25" s="7">
        <f>100 + SUMIFS(NhatKy_ViPham!J:J, NhatKy_ViPham!E:E, "11_Hoa_B", NhatKy_ViPham!F:F, B25, NhatKy_ViPham!C:C, "T13") - SUMIFS(NhatKy_ViPham!K:K, NhatKy_ViPham!E:E, "11_Hoa_B", NhatKy_ViPham!F:F, B25, NhatKy_ViPham!C:C, "T13")</f>
        <v>100</v>
      </c>
      <c r="AE25" s="7">
        <f>100 + SUMIFS(NhatKy_ViPham!J:J, NhatKy_ViPham!E:E, "11_Hoa_B", NhatKy_ViPham!F:F, B25, NhatKy_ViPham!C:C, "T14") - SUMIFS(NhatKy_ViPham!K:K, NhatKy_ViPham!E:E, "11_Hoa_B", NhatKy_ViPham!F:F, B25, NhatKy_ViPham!C:C, "T14")</f>
        <v>100</v>
      </c>
      <c r="AF25" s="7">
        <f>100 + SUMIFS(NhatKy_ViPham!J:J, NhatKy_ViPham!E:E, "11_Hoa_B", NhatKy_ViPham!F:F, B25, NhatKy_ViPham!C:C, "T15") - SUMIFS(NhatKy_ViPham!K:K, NhatKy_ViPham!E:E, "11_Hoa_B", NhatKy_ViPham!F:F, B25, NhatKy_ViPham!C:C, "T15")</f>
        <v>100</v>
      </c>
      <c r="AG25" s="7">
        <f>100 + SUMIFS(NhatKy_ViPham!J:J, NhatKy_ViPham!E:E, "11_Hoa_B", NhatKy_ViPham!F:F, B25, NhatKy_ViPham!C:C, "T16") - SUMIFS(NhatKy_ViPham!K:K, NhatKy_ViPham!E:E, "11_Hoa_B", NhatKy_ViPham!F:F, B25, NhatKy_ViPham!C:C, "T16")</f>
        <v>100</v>
      </c>
      <c r="AH25" s="7">
        <f>100 + SUMIFS(NhatKy_ViPham!J:J, NhatKy_ViPham!E:E, "11_Hoa_B", NhatKy_ViPham!F:F, B25, NhatKy_ViPham!C:C, "T17") - SUMIFS(NhatKy_ViPham!K:K, NhatKy_ViPham!E:E, "11_Hoa_B", NhatKy_ViPham!F:F, B25, NhatKy_ViPham!C:C, "T17")</f>
        <v>100</v>
      </c>
      <c r="AI25" s="7">
        <f>100 + SUMIFS(NhatKy_ViPham!J:J, NhatKy_ViPham!E:E, "11_Hoa_B", NhatKy_ViPham!F:F, B25, NhatKy_ViPham!C:C, "T18") - SUMIFS(NhatKy_ViPham!K:K, NhatKy_ViPham!E:E, "11_Hoa_B", NhatKy_ViPham!F:F, B25, NhatKy_ViPham!C:C, "T18")</f>
        <v>100</v>
      </c>
      <c r="AJ25" s="7">
        <f>100 + SUMIFS(NhatKy_ViPham!J:J, NhatKy_ViPham!E:E, "11_Hoa_B", NhatKy_ViPham!F:F, B25, NhatKy_ViPham!C:C, "T19") - SUMIFS(NhatKy_ViPham!K:K, NhatKy_ViPham!E:E, "11_Hoa_B", NhatKy_ViPham!F:F, B25, NhatKy_ViPham!C:C, "T19")</f>
        <v>100</v>
      </c>
      <c r="AK25" s="7">
        <f>100 + SUMIFS(NhatKy_ViPham!J:J, NhatKy_ViPham!E:E, "11_Hoa_B", NhatKy_ViPham!F:F, B25, NhatKy_ViPham!C:C, "T20") - SUMIFS(NhatKy_ViPham!K:K, NhatKy_ViPham!E:E, "11_Hoa_B", NhatKy_ViPham!F:F, B25, NhatKy_ViPham!C:C, "T20")</f>
        <v>100</v>
      </c>
      <c r="AL25" s="7">
        <f>100 + SUMIFS(NhatKy_ViPham!J:J, NhatKy_ViPham!E:E, "11_Hoa_B", NhatKy_ViPham!F:F, B25, NhatKy_ViPham!C:C, "T21") - SUMIFS(NhatKy_ViPham!K:K, NhatKy_ViPham!E:E, "11_Hoa_B", NhatKy_ViPham!F:F, B25, NhatKy_ViPham!C:C, "T21")</f>
        <v>100</v>
      </c>
      <c r="AM25" s="7">
        <f>100 + SUMIFS(NhatKy_ViPham!J:J, NhatKy_ViPham!E:E, "11_Hoa_B", NhatKy_ViPham!F:F, B25, NhatKy_ViPham!C:C, "T22") - SUMIFS(NhatKy_ViPham!K:K, NhatKy_ViPham!E:E, "11_Hoa_B", NhatKy_ViPham!F:F, B25, NhatKy_ViPham!C:C, "T22")</f>
        <v>100</v>
      </c>
      <c r="AN25" s="7">
        <f>100 + SUMIFS(NhatKy_ViPham!J:J, NhatKy_ViPham!E:E, "11_Hoa_B", NhatKy_ViPham!F:F, B25, NhatKy_ViPham!C:C, "T23") - SUMIFS(NhatKy_ViPham!K:K, NhatKy_ViPham!E:E, "11_Hoa_B", NhatKy_ViPham!F:F, B25, NhatKy_ViPham!C:C, "T23")</f>
        <v>100</v>
      </c>
      <c r="AO25" s="7">
        <f>100 + SUMIFS(NhatKy_ViPham!J:J, NhatKy_ViPham!E:E, "11_Hoa_B", NhatKy_ViPham!F:F, B25, NhatKy_ViPham!C:C, "T24") - SUMIFS(NhatKy_ViPham!K:K, NhatKy_ViPham!E:E, "11_Hoa_B", NhatKy_ViPham!F:F, B25, NhatKy_ViPham!C:C, "T24")</f>
        <v>100</v>
      </c>
      <c r="AP25" s="7">
        <f>100 + SUMIFS(NhatKy_ViPham!J:J, NhatKy_ViPham!E:E, "11_Hoa_B", NhatKy_ViPham!F:F, B25, NhatKy_ViPham!C:C, "T25") - SUMIFS(NhatKy_ViPham!K:K, NhatKy_ViPham!E:E, "11_Hoa_B", NhatKy_ViPham!F:F, B25, NhatKy_ViPham!C:C, "T25")</f>
        <v>100</v>
      </c>
      <c r="AQ25" s="7">
        <f>100 + SUMIFS(NhatKy_ViPham!J:J, NhatKy_ViPham!E:E, "11_Hoa_B", NhatKy_ViPham!F:F, B25, NhatKy_ViPham!C:C, "T26") - SUMIFS(NhatKy_ViPham!K:K, NhatKy_ViPham!E:E, "11_Hoa_B", NhatKy_ViPham!F:F, B25, NhatKy_ViPham!C:C, "T26")</f>
        <v>100</v>
      </c>
      <c r="AR25" s="7">
        <f>100 + SUMIFS(NhatKy_ViPham!J:J, NhatKy_ViPham!E:E, "11_Hoa_B", NhatKy_ViPham!F:F, B25, NhatKy_ViPham!C:C, "T27") - SUMIFS(NhatKy_ViPham!K:K, NhatKy_ViPham!E:E, "11_Hoa_B", NhatKy_ViPham!F:F, B25, NhatKy_ViPham!C:C, "T27")</f>
        <v>100</v>
      </c>
      <c r="AS25" s="7">
        <f>100 + SUMIFS(NhatKy_ViPham!J:J, NhatKy_ViPham!E:E, "11_Hoa_B", NhatKy_ViPham!F:F, B25, NhatKy_ViPham!C:C, "T28") - SUMIFS(NhatKy_ViPham!K:K, NhatKy_ViPham!E:E, "11_Hoa_B", NhatKy_ViPham!F:F, B25, NhatKy_ViPham!C:C, "T28")</f>
        <v>100</v>
      </c>
      <c r="AT25" s="7">
        <f>100 + SUMIFS(NhatKy_ViPham!J:J, NhatKy_ViPham!E:E, "11_Hoa_B", NhatKy_ViPham!F:F, B25, NhatKy_ViPham!C:C, "T29") - SUMIFS(NhatKy_ViPham!K:K, NhatKy_ViPham!E:E, "11_Hoa_B", NhatKy_ViPham!F:F, B25, NhatKy_ViPham!C:C, "T29")</f>
        <v>100</v>
      </c>
      <c r="AU25" s="7">
        <f>100 + SUMIFS(NhatKy_ViPham!J:J, NhatKy_ViPham!E:E, "11_Hoa_B", NhatKy_ViPham!F:F, B25, NhatKy_ViPham!C:C, "T30") - SUMIFS(NhatKy_ViPham!K:K, NhatKy_ViPham!E:E, "11_Hoa_B", NhatKy_ViPham!F:F, B25, NhatKy_ViPham!C:C, "T30")</f>
        <v>100</v>
      </c>
      <c r="AV25" s="7">
        <f>100 + SUMIFS(NhatKy_ViPham!J:J, NhatKy_ViPham!E:E, "11_Hoa_B", NhatKy_ViPham!F:F, B25, NhatKy_ViPham!C:C, "T31") - SUMIFS(NhatKy_ViPham!K:K, NhatKy_ViPham!E:E, "11_Hoa_B", NhatKy_ViPham!F:F, B25, NhatKy_ViPham!C:C, "T31")</f>
        <v>100</v>
      </c>
      <c r="AW25" s="7">
        <f>100 + SUMIFS(NhatKy_ViPham!J:J, NhatKy_ViPham!E:E, "11_Hoa_B", NhatKy_ViPham!F:F, B25, NhatKy_ViPham!C:C, "T32") - SUMIFS(NhatKy_ViPham!K:K, NhatKy_ViPham!E:E, "11_Hoa_B", NhatKy_ViPham!F:F, B25, NhatKy_ViPham!C:C, "T32")</f>
        <v>100</v>
      </c>
      <c r="AX25" s="7">
        <f>100 + SUMIFS(NhatKy_ViPham!J:J, NhatKy_ViPham!E:E, "11_Hoa_B", NhatKy_ViPham!F:F, B25, NhatKy_ViPham!C:C, "T33") - SUMIFS(NhatKy_ViPham!K:K, NhatKy_ViPham!E:E, "11_Hoa_B", NhatKy_ViPham!F:F, B25, NhatKy_ViPham!C:C, "T33")</f>
        <v>100</v>
      </c>
      <c r="AY25" s="7">
        <f>100 + SUMIFS(NhatKy_ViPham!J:J, NhatKy_ViPham!E:E, "11_Hoa_B", NhatKy_ViPham!F:F, B25, NhatKy_ViPham!C:C, "T34") - SUMIFS(NhatKy_ViPham!K:K, NhatKy_ViPham!E:E, "11_Hoa_B", NhatKy_ViPham!F:F, B25, NhatKy_ViPham!C:C, "T34")</f>
        <v>100</v>
      </c>
      <c r="AZ25" s="7">
        <f>100 + SUMIFS(NhatKy_ViPham!J:J, NhatKy_ViPham!E:E, "11_Hoa_B", NhatKy_ViPham!F:F, B25, NhatKy_ViPham!C:C, "T35") - SUMIFS(NhatKy_ViPham!K:K, NhatKy_ViPham!E:E, "11_Hoa_B", NhatKy_ViPham!F:F, B25, NhatKy_ViPham!C:C, "T35")</f>
        <v>100</v>
      </c>
      <c r="BA25" s="12">
        <f t="shared" si="0"/>
        <v>100</v>
      </c>
      <c r="BB25" s="11" t="s">
        <v>430</v>
      </c>
      <c r="BC25" s="14" t="str">
        <f t="shared" si="1"/>
        <v>Tốt</v>
      </c>
      <c r="BD25" s="10" t="str">
        <f t="shared" si="2"/>
        <v>🟢 BÌNH THƯỜNG</v>
      </c>
    </row>
    <row r="26" spans="1:56" x14ac:dyDescent="0.25">
      <c r="A26" s="5">
        <v>18</v>
      </c>
      <c r="B26" s="15" t="s">
        <v>1720</v>
      </c>
      <c r="C26" s="5" t="s">
        <v>1417</v>
      </c>
      <c r="D26" s="5" t="s">
        <v>435</v>
      </c>
      <c r="E26" s="11" t="s">
        <v>430</v>
      </c>
      <c r="F26" s="6">
        <f>SUMIFS(NhatKy_ViPham!K:K, NhatKy_ViPham!E:E, "11_Hoa_B", NhatKy_ViPham!F:F, B26, NhatKy_ViPham!H:H, "L01")</f>
        <v>0</v>
      </c>
      <c r="G26" s="6">
        <f>SUMIFS(NhatKy_ViPham!K:K, NhatKy_ViPham!E:E, "11_Hoa_B", NhatKy_ViPham!F:F, B26, NhatKy_ViPham!H:H, "L02")</f>
        <v>0</v>
      </c>
      <c r="H26" s="6">
        <f>SUMIFS(NhatKy_ViPham!K:K, NhatKy_ViPham!E:E, "11_Hoa_B", NhatKy_ViPham!F:F, B26, NhatKy_ViPham!H:H, "L03")</f>
        <v>0</v>
      </c>
      <c r="I26" s="6">
        <f>SUMIFS(NhatKy_ViPham!K:K, NhatKy_ViPham!E:E, "11_Hoa_B", NhatKy_ViPham!F:F, B26, NhatKy_ViPham!H:H, "L04")</f>
        <v>0</v>
      </c>
      <c r="J26" s="6">
        <f>SUMIFS(NhatKy_ViPham!K:K, NhatKy_ViPham!E:E, "11_Hoa_B", NhatKy_ViPham!F:F, B26, NhatKy_ViPham!H:H, "L05")</f>
        <v>0</v>
      </c>
      <c r="K26" s="6">
        <f>SUMIFS(NhatKy_ViPham!K:K, NhatKy_ViPham!E:E, "11_Hoa_B", NhatKy_ViPham!F:F, B26, NhatKy_ViPham!H:H, "L06")</f>
        <v>0</v>
      </c>
      <c r="L26" s="6">
        <f>SUMIFS(NhatKy_ViPham!K:K, NhatKy_ViPham!E:E, "11_Hoa_B", NhatKy_ViPham!F:F, B26, NhatKy_ViPham!H:H, "L07")</f>
        <v>0</v>
      </c>
      <c r="M26" s="6">
        <f>SUMIFS(NhatKy_ViPham!K:K, NhatKy_ViPham!E:E, "11_Hoa_B", NhatKy_ViPham!F:F, B26, NhatKy_ViPham!H:H, "L08")</f>
        <v>0</v>
      </c>
      <c r="N26" s="6">
        <f>SUMIFS(NhatKy_ViPham!K:K, NhatKy_ViPham!E:E, "11_Hoa_B", NhatKy_ViPham!F:F, B26, NhatKy_ViPham!H:H, "L09")</f>
        <v>0</v>
      </c>
      <c r="O26" s="6">
        <f>SUMIFS(NhatKy_ViPham!K:K, NhatKy_ViPham!E:E, "11_Hoa_B", NhatKy_ViPham!F:F, B26, NhatKy_ViPham!H:H, "L10")</f>
        <v>0</v>
      </c>
      <c r="P26" s="12">
        <f>SUMIFS(NhatKy_ViPham!J:J, NhatKy_ViPham!E:E, "11_Hoa_B", NhatKy_ViPham!F:F, B26)</f>
        <v>0</v>
      </c>
      <c r="Q26" s="13">
        <f>SUMIFS(NhatKy_ViPham!K:K, NhatKy_ViPham!E:E, "11_Hoa_B", NhatKy_ViPham!F:F, B26)</f>
        <v>0</v>
      </c>
      <c r="R26" s="6">
        <f>100 + SUMIFS(NhatKy_ViPham!J:J, NhatKy_ViPham!E:E, "11_Hoa_B", NhatKy_ViPham!F:F, B26, NhatKy_ViPham!C:C, "T1") - SUMIFS(NhatKy_ViPham!K:K, NhatKy_ViPham!E:E, "11_Hoa_B", NhatKy_ViPham!F:F, B26, NhatKy_ViPham!C:C, "T1")</f>
        <v>100</v>
      </c>
      <c r="S26" s="6">
        <f>100 + SUMIFS(NhatKy_ViPham!J:J, NhatKy_ViPham!E:E, "11_Hoa_B", NhatKy_ViPham!F:F, B26, NhatKy_ViPham!C:C, "T2") - SUMIFS(NhatKy_ViPham!K:K, NhatKy_ViPham!E:E, "11_Hoa_B", NhatKy_ViPham!F:F, B26, NhatKy_ViPham!C:C, "T2")</f>
        <v>100</v>
      </c>
      <c r="T26" s="6">
        <f>100 + SUMIFS(NhatKy_ViPham!J:J, NhatKy_ViPham!E:E, "11_Hoa_B", NhatKy_ViPham!F:F, B26, NhatKy_ViPham!C:C, "T3") - SUMIFS(NhatKy_ViPham!K:K, NhatKy_ViPham!E:E, "11_Hoa_B", NhatKy_ViPham!F:F, B26, NhatKy_ViPham!C:C, "T3")</f>
        <v>100</v>
      </c>
      <c r="U26" s="6">
        <f>100 + SUMIFS(NhatKy_ViPham!J:J, NhatKy_ViPham!E:E, "11_Hoa_B", NhatKy_ViPham!F:F, B26, NhatKy_ViPham!C:C, "T4") - SUMIFS(NhatKy_ViPham!K:K, NhatKy_ViPham!E:E, "11_Hoa_B", NhatKy_ViPham!F:F, B26, NhatKy_ViPham!C:C, "T4")</f>
        <v>100</v>
      </c>
      <c r="V26" s="6">
        <f>100 + SUMIFS(NhatKy_ViPham!J:J, NhatKy_ViPham!E:E, "11_Hoa_B", NhatKy_ViPham!F:F, B26, NhatKy_ViPham!C:C, "T5") - SUMIFS(NhatKy_ViPham!K:K, NhatKy_ViPham!E:E, "11_Hoa_B", NhatKy_ViPham!F:F, B26, NhatKy_ViPham!C:C, "T5")</f>
        <v>100</v>
      </c>
      <c r="W26" s="6">
        <f>100 + SUMIFS(NhatKy_ViPham!J:J, NhatKy_ViPham!E:E, "11_Hoa_B", NhatKy_ViPham!F:F, B26, NhatKy_ViPham!C:C, "T6") - SUMIFS(NhatKy_ViPham!K:K, NhatKy_ViPham!E:E, "11_Hoa_B", NhatKy_ViPham!F:F, B26, NhatKy_ViPham!C:C, "T6")</f>
        <v>100</v>
      </c>
      <c r="X26" s="6">
        <f>100 + SUMIFS(NhatKy_ViPham!J:J, NhatKy_ViPham!E:E, "11_Hoa_B", NhatKy_ViPham!F:F, B26, NhatKy_ViPham!C:C, "T7") - SUMIFS(NhatKy_ViPham!K:K, NhatKy_ViPham!E:E, "11_Hoa_B", NhatKy_ViPham!F:F, B26, NhatKy_ViPham!C:C, "T7")</f>
        <v>100</v>
      </c>
      <c r="Y26" s="6">
        <f>100 + SUMIFS(NhatKy_ViPham!J:J, NhatKy_ViPham!E:E, "11_Hoa_B", NhatKy_ViPham!F:F, B26, NhatKy_ViPham!C:C, "T8") - SUMIFS(NhatKy_ViPham!K:K, NhatKy_ViPham!E:E, "11_Hoa_B", NhatKy_ViPham!F:F, B26, NhatKy_ViPham!C:C, "T8")</f>
        <v>100</v>
      </c>
      <c r="Z26" s="6">
        <f>100 + SUMIFS(NhatKy_ViPham!J:J, NhatKy_ViPham!E:E, "11_Hoa_B", NhatKy_ViPham!F:F, B26, NhatKy_ViPham!C:C, "T9") - SUMIFS(NhatKy_ViPham!K:K, NhatKy_ViPham!E:E, "11_Hoa_B", NhatKy_ViPham!F:F, B26, NhatKy_ViPham!C:C, "T9")</f>
        <v>100</v>
      </c>
      <c r="AA26" s="6">
        <f>100 + SUMIFS(NhatKy_ViPham!J:J, NhatKy_ViPham!E:E, "11_Hoa_B", NhatKy_ViPham!F:F, B26, NhatKy_ViPham!C:C, "T10") - SUMIFS(NhatKy_ViPham!K:K, NhatKy_ViPham!E:E, "11_Hoa_B", NhatKy_ViPham!F:F, B26, NhatKy_ViPham!C:C, "T10")</f>
        <v>100</v>
      </c>
      <c r="AB26" s="6">
        <f>100 + SUMIFS(NhatKy_ViPham!J:J, NhatKy_ViPham!E:E, "11_Hoa_B", NhatKy_ViPham!F:F, B26, NhatKy_ViPham!C:C, "T11") - SUMIFS(NhatKy_ViPham!K:K, NhatKy_ViPham!E:E, "11_Hoa_B", NhatKy_ViPham!F:F, B26, NhatKy_ViPham!C:C, "T11")</f>
        <v>100</v>
      </c>
      <c r="AC26" s="6">
        <f>100 + SUMIFS(NhatKy_ViPham!J:J, NhatKy_ViPham!E:E, "11_Hoa_B", NhatKy_ViPham!F:F, B26, NhatKy_ViPham!C:C, "T12") - SUMIFS(NhatKy_ViPham!K:K, NhatKy_ViPham!E:E, "11_Hoa_B", NhatKy_ViPham!F:F, B26, NhatKy_ViPham!C:C, "T12")</f>
        <v>100</v>
      </c>
      <c r="AD26" s="6">
        <f>100 + SUMIFS(NhatKy_ViPham!J:J, NhatKy_ViPham!E:E, "11_Hoa_B", NhatKy_ViPham!F:F, B26, NhatKy_ViPham!C:C, "T13") - SUMIFS(NhatKy_ViPham!K:K, NhatKy_ViPham!E:E, "11_Hoa_B", NhatKy_ViPham!F:F, B26, NhatKy_ViPham!C:C, "T13")</f>
        <v>100</v>
      </c>
      <c r="AE26" s="6">
        <f>100 + SUMIFS(NhatKy_ViPham!J:J, NhatKy_ViPham!E:E, "11_Hoa_B", NhatKy_ViPham!F:F, B26, NhatKy_ViPham!C:C, "T14") - SUMIFS(NhatKy_ViPham!K:K, NhatKy_ViPham!E:E, "11_Hoa_B", NhatKy_ViPham!F:F, B26, NhatKy_ViPham!C:C, "T14")</f>
        <v>100</v>
      </c>
      <c r="AF26" s="6">
        <f>100 + SUMIFS(NhatKy_ViPham!J:J, NhatKy_ViPham!E:E, "11_Hoa_B", NhatKy_ViPham!F:F, B26, NhatKy_ViPham!C:C, "T15") - SUMIFS(NhatKy_ViPham!K:K, NhatKy_ViPham!E:E, "11_Hoa_B", NhatKy_ViPham!F:F, B26, NhatKy_ViPham!C:C, "T15")</f>
        <v>100</v>
      </c>
      <c r="AG26" s="6">
        <f>100 + SUMIFS(NhatKy_ViPham!J:J, NhatKy_ViPham!E:E, "11_Hoa_B", NhatKy_ViPham!F:F, B26, NhatKy_ViPham!C:C, "T16") - SUMIFS(NhatKy_ViPham!K:K, NhatKy_ViPham!E:E, "11_Hoa_B", NhatKy_ViPham!F:F, B26, NhatKy_ViPham!C:C, "T16")</f>
        <v>100</v>
      </c>
      <c r="AH26" s="6">
        <f>100 + SUMIFS(NhatKy_ViPham!J:J, NhatKy_ViPham!E:E, "11_Hoa_B", NhatKy_ViPham!F:F, B26, NhatKy_ViPham!C:C, "T17") - SUMIFS(NhatKy_ViPham!K:K, NhatKy_ViPham!E:E, "11_Hoa_B", NhatKy_ViPham!F:F, B26, NhatKy_ViPham!C:C, "T17")</f>
        <v>100</v>
      </c>
      <c r="AI26" s="6">
        <f>100 + SUMIFS(NhatKy_ViPham!J:J, NhatKy_ViPham!E:E, "11_Hoa_B", NhatKy_ViPham!F:F, B26, NhatKy_ViPham!C:C, "T18") - SUMIFS(NhatKy_ViPham!K:K, NhatKy_ViPham!E:E, "11_Hoa_B", NhatKy_ViPham!F:F, B26, NhatKy_ViPham!C:C, "T18")</f>
        <v>100</v>
      </c>
      <c r="AJ26" s="6">
        <f>100 + SUMIFS(NhatKy_ViPham!J:J, NhatKy_ViPham!E:E, "11_Hoa_B", NhatKy_ViPham!F:F, B26, NhatKy_ViPham!C:C, "T19") - SUMIFS(NhatKy_ViPham!K:K, NhatKy_ViPham!E:E, "11_Hoa_B", NhatKy_ViPham!F:F, B26, NhatKy_ViPham!C:C, "T19")</f>
        <v>100</v>
      </c>
      <c r="AK26" s="6">
        <f>100 + SUMIFS(NhatKy_ViPham!J:J, NhatKy_ViPham!E:E, "11_Hoa_B", NhatKy_ViPham!F:F, B26, NhatKy_ViPham!C:C, "T20") - SUMIFS(NhatKy_ViPham!K:K, NhatKy_ViPham!E:E, "11_Hoa_B", NhatKy_ViPham!F:F, B26, NhatKy_ViPham!C:C, "T20")</f>
        <v>100</v>
      </c>
      <c r="AL26" s="6">
        <f>100 + SUMIFS(NhatKy_ViPham!J:J, NhatKy_ViPham!E:E, "11_Hoa_B", NhatKy_ViPham!F:F, B26, NhatKy_ViPham!C:C, "T21") - SUMIFS(NhatKy_ViPham!K:K, NhatKy_ViPham!E:E, "11_Hoa_B", NhatKy_ViPham!F:F, B26, NhatKy_ViPham!C:C, "T21")</f>
        <v>100</v>
      </c>
      <c r="AM26" s="6">
        <f>100 + SUMIFS(NhatKy_ViPham!J:J, NhatKy_ViPham!E:E, "11_Hoa_B", NhatKy_ViPham!F:F, B26, NhatKy_ViPham!C:C, "T22") - SUMIFS(NhatKy_ViPham!K:K, NhatKy_ViPham!E:E, "11_Hoa_B", NhatKy_ViPham!F:F, B26, NhatKy_ViPham!C:C, "T22")</f>
        <v>100</v>
      </c>
      <c r="AN26" s="6">
        <f>100 + SUMIFS(NhatKy_ViPham!J:J, NhatKy_ViPham!E:E, "11_Hoa_B", NhatKy_ViPham!F:F, B26, NhatKy_ViPham!C:C, "T23") - SUMIFS(NhatKy_ViPham!K:K, NhatKy_ViPham!E:E, "11_Hoa_B", NhatKy_ViPham!F:F, B26, NhatKy_ViPham!C:C, "T23")</f>
        <v>100</v>
      </c>
      <c r="AO26" s="6">
        <f>100 + SUMIFS(NhatKy_ViPham!J:J, NhatKy_ViPham!E:E, "11_Hoa_B", NhatKy_ViPham!F:F, B26, NhatKy_ViPham!C:C, "T24") - SUMIFS(NhatKy_ViPham!K:K, NhatKy_ViPham!E:E, "11_Hoa_B", NhatKy_ViPham!F:F, B26, NhatKy_ViPham!C:C, "T24")</f>
        <v>100</v>
      </c>
      <c r="AP26" s="6">
        <f>100 + SUMIFS(NhatKy_ViPham!J:J, NhatKy_ViPham!E:E, "11_Hoa_B", NhatKy_ViPham!F:F, B26, NhatKy_ViPham!C:C, "T25") - SUMIFS(NhatKy_ViPham!K:K, NhatKy_ViPham!E:E, "11_Hoa_B", NhatKy_ViPham!F:F, B26, NhatKy_ViPham!C:C, "T25")</f>
        <v>100</v>
      </c>
      <c r="AQ26" s="6">
        <f>100 + SUMIFS(NhatKy_ViPham!J:J, NhatKy_ViPham!E:E, "11_Hoa_B", NhatKy_ViPham!F:F, B26, NhatKy_ViPham!C:C, "T26") - SUMIFS(NhatKy_ViPham!K:K, NhatKy_ViPham!E:E, "11_Hoa_B", NhatKy_ViPham!F:F, B26, NhatKy_ViPham!C:C, "T26")</f>
        <v>100</v>
      </c>
      <c r="AR26" s="6">
        <f>100 + SUMIFS(NhatKy_ViPham!J:J, NhatKy_ViPham!E:E, "11_Hoa_B", NhatKy_ViPham!F:F, B26, NhatKy_ViPham!C:C, "T27") - SUMIFS(NhatKy_ViPham!K:K, NhatKy_ViPham!E:E, "11_Hoa_B", NhatKy_ViPham!F:F, B26, NhatKy_ViPham!C:C, "T27")</f>
        <v>100</v>
      </c>
      <c r="AS26" s="6">
        <f>100 + SUMIFS(NhatKy_ViPham!J:J, NhatKy_ViPham!E:E, "11_Hoa_B", NhatKy_ViPham!F:F, B26, NhatKy_ViPham!C:C, "T28") - SUMIFS(NhatKy_ViPham!K:K, NhatKy_ViPham!E:E, "11_Hoa_B", NhatKy_ViPham!F:F, B26, NhatKy_ViPham!C:C, "T28")</f>
        <v>100</v>
      </c>
      <c r="AT26" s="6">
        <f>100 + SUMIFS(NhatKy_ViPham!J:J, NhatKy_ViPham!E:E, "11_Hoa_B", NhatKy_ViPham!F:F, B26, NhatKy_ViPham!C:C, "T29") - SUMIFS(NhatKy_ViPham!K:K, NhatKy_ViPham!E:E, "11_Hoa_B", NhatKy_ViPham!F:F, B26, NhatKy_ViPham!C:C, "T29")</f>
        <v>100</v>
      </c>
      <c r="AU26" s="6">
        <f>100 + SUMIFS(NhatKy_ViPham!J:J, NhatKy_ViPham!E:E, "11_Hoa_B", NhatKy_ViPham!F:F, B26, NhatKy_ViPham!C:C, "T30") - SUMIFS(NhatKy_ViPham!K:K, NhatKy_ViPham!E:E, "11_Hoa_B", NhatKy_ViPham!F:F, B26, NhatKy_ViPham!C:C, "T30")</f>
        <v>100</v>
      </c>
      <c r="AV26" s="6">
        <f>100 + SUMIFS(NhatKy_ViPham!J:J, NhatKy_ViPham!E:E, "11_Hoa_B", NhatKy_ViPham!F:F, B26, NhatKy_ViPham!C:C, "T31") - SUMIFS(NhatKy_ViPham!K:K, NhatKy_ViPham!E:E, "11_Hoa_B", NhatKy_ViPham!F:F, B26, NhatKy_ViPham!C:C, "T31")</f>
        <v>100</v>
      </c>
      <c r="AW26" s="6">
        <f>100 + SUMIFS(NhatKy_ViPham!J:J, NhatKy_ViPham!E:E, "11_Hoa_B", NhatKy_ViPham!F:F, B26, NhatKy_ViPham!C:C, "T32") - SUMIFS(NhatKy_ViPham!K:K, NhatKy_ViPham!E:E, "11_Hoa_B", NhatKy_ViPham!F:F, B26, NhatKy_ViPham!C:C, "T32")</f>
        <v>100</v>
      </c>
      <c r="AX26" s="6">
        <f>100 + SUMIFS(NhatKy_ViPham!J:J, NhatKy_ViPham!E:E, "11_Hoa_B", NhatKy_ViPham!F:F, B26, NhatKy_ViPham!C:C, "T33") - SUMIFS(NhatKy_ViPham!K:K, NhatKy_ViPham!E:E, "11_Hoa_B", NhatKy_ViPham!F:F, B26, NhatKy_ViPham!C:C, "T33")</f>
        <v>100</v>
      </c>
      <c r="AY26" s="6">
        <f>100 + SUMIFS(NhatKy_ViPham!J:J, NhatKy_ViPham!E:E, "11_Hoa_B", NhatKy_ViPham!F:F, B26, NhatKy_ViPham!C:C, "T34") - SUMIFS(NhatKy_ViPham!K:K, NhatKy_ViPham!E:E, "11_Hoa_B", NhatKy_ViPham!F:F, B26, NhatKy_ViPham!C:C, "T34")</f>
        <v>100</v>
      </c>
      <c r="AZ26" s="6">
        <f>100 + SUMIFS(NhatKy_ViPham!J:J, NhatKy_ViPham!E:E, "11_Hoa_B", NhatKy_ViPham!F:F, B26, NhatKy_ViPham!C:C, "T35") - SUMIFS(NhatKy_ViPham!K:K, NhatKy_ViPham!E:E, "11_Hoa_B", NhatKy_ViPham!F:F, B26, NhatKy_ViPham!C:C, "T35")</f>
        <v>100</v>
      </c>
      <c r="BA26" s="12">
        <f t="shared" si="0"/>
        <v>100</v>
      </c>
      <c r="BB26" s="11" t="s">
        <v>430</v>
      </c>
      <c r="BC26" s="16" t="str">
        <f t="shared" si="1"/>
        <v>Tốt</v>
      </c>
      <c r="BD26" s="15" t="str">
        <f t="shared" si="2"/>
        <v>🟢 BÌNH THƯỜNG</v>
      </c>
    </row>
    <row r="27" spans="1:56" x14ac:dyDescent="0.25">
      <c r="A27" s="4">
        <v>19</v>
      </c>
      <c r="B27" s="10" t="s">
        <v>1721</v>
      </c>
      <c r="C27" s="4" t="s">
        <v>1671</v>
      </c>
      <c r="D27" s="4" t="s">
        <v>429</v>
      </c>
      <c r="E27" s="11" t="s">
        <v>430</v>
      </c>
      <c r="F27" s="7">
        <f>SUMIFS(NhatKy_ViPham!K:K, NhatKy_ViPham!E:E, "11_Hoa_B", NhatKy_ViPham!F:F, B27, NhatKy_ViPham!H:H, "L01")</f>
        <v>0</v>
      </c>
      <c r="G27" s="7">
        <f>SUMIFS(NhatKy_ViPham!K:K, NhatKy_ViPham!E:E, "11_Hoa_B", NhatKy_ViPham!F:F, B27, NhatKy_ViPham!H:H, "L02")</f>
        <v>0</v>
      </c>
      <c r="H27" s="7">
        <f>SUMIFS(NhatKy_ViPham!K:K, NhatKy_ViPham!E:E, "11_Hoa_B", NhatKy_ViPham!F:F, B27, NhatKy_ViPham!H:H, "L03")</f>
        <v>0</v>
      </c>
      <c r="I27" s="7">
        <f>SUMIFS(NhatKy_ViPham!K:K, NhatKy_ViPham!E:E, "11_Hoa_B", NhatKy_ViPham!F:F, B27, NhatKy_ViPham!H:H, "L04")</f>
        <v>0</v>
      </c>
      <c r="J27" s="7">
        <f>SUMIFS(NhatKy_ViPham!K:K, NhatKy_ViPham!E:E, "11_Hoa_B", NhatKy_ViPham!F:F, B27, NhatKy_ViPham!H:H, "L05")</f>
        <v>0</v>
      </c>
      <c r="K27" s="7">
        <f>SUMIFS(NhatKy_ViPham!K:K, NhatKy_ViPham!E:E, "11_Hoa_B", NhatKy_ViPham!F:F, B27, NhatKy_ViPham!H:H, "L06")</f>
        <v>0</v>
      </c>
      <c r="L27" s="7">
        <f>SUMIFS(NhatKy_ViPham!K:K, NhatKy_ViPham!E:E, "11_Hoa_B", NhatKy_ViPham!F:F, B27, NhatKy_ViPham!H:H, "L07")</f>
        <v>0</v>
      </c>
      <c r="M27" s="7">
        <f>SUMIFS(NhatKy_ViPham!K:K, NhatKy_ViPham!E:E, "11_Hoa_B", NhatKy_ViPham!F:F, B27, NhatKy_ViPham!H:H, "L08")</f>
        <v>0</v>
      </c>
      <c r="N27" s="7">
        <f>SUMIFS(NhatKy_ViPham!K:K, NhatKy_ViPham!E:E, "11_Hoa_B", NhatKy_ViPham!F:F, B27, NhatKy_ViPham!H:H, "L09")</f>
        <v>0</v>
      </c>
      <c r="O27" s="7">
        <f>SUMIFS(NhatKy_ViPham!K:K, NhatKy_ViPham!E:E, "11_Hoa_B", NhatKy_ViPham!F:F, B27, NhatKy_ViPham!H:H, "L10")</f>
        <v>0</v>
      </c>
      <c r="P27" s="12">
        <f>SUMIFS(NhatKy_ViPham!J:J, NhatKy_ViPham!E:E, "11_Hoa_B", NhatKy_ViPham!F:F, B27)</f>
        <v>0</v>
      </c>
      <c r="Q27" s="13">
        <f>SUMIFS(NhatKy_ViPham!K:K, NhatKy_ViPham!E:E, "11_Hoa_B", NhatKy_ViPham!F:F, B27)</f>
        <v>0</v>
      </c>
      <c r="R27" s="7">
        <f>100 + SUMIFS(NhatKy_ViPham!J:J, NhatKy_ViPham!E:E, "11_Hoa_B", NhatKy_ViPham!F:F, B27, NhatKy_ViPham!C:C, "T1") - SUMIFS(NhatKy_ViPham!K:K, NhatKy_ViPham!E:E, "11_Hoa_B", NhatKy_ViPham!F:F, B27, NhatKy_ViPham!C:C, "T1")</f>
        <v>100</v>
      </c>
      <c r="S27" s="7">
        <f>100 + SUMIFS(NhatKy_ViPham!J:J, NhatKy_ViPham!E:E, "11_Hoa_B", NhatKy_ViPham!F:F, B27, NhatKy_ViPham!C:C, "T2") - SUMIFS(NhatKy_ViPham!K:K, NhatKy_ViPham!E:E, "11_Hoa_B", NhatKy_ViPham!F:F, B27, NhatKy_ViPham!C:C, "T2")</f>
        <v>100</v>
      </c>
      <c r="T27" s="7">
        <f>100 + SUMIFS(NhatKy_ViPham!J:J, NhatKy_ViPham!E:E, "11_Hoa_B", NhatKy_ViPham!F:F, B27, NhatKy_ViPham!C:C, "T3") - SUMIFS(NhatKy_ViPham!K:K, NhatKy_ViPham!E:E, "11_Hoa_B", NhatKy_ViPham!F:F, B27, NhatKy_ViPham!C:C, "T3")</f>
        <v>100</v>
      </c>
      <c r="U27" s="7">
        <f>100 + SUMIFS(NhatKy_ViPham!J:J, NhatKy_ViPham!E:E, "11_Hoa_B", NhatKy_ViPham!F:F, B27, NhatKy_ViPham!C:C, "T4") - SUMIFS(NhatKy_ViPham!K:K, NhatKy_ViPham!E:E, "11_Hoa_B", NhatKy_ViPham!F:F, B27, NhatKy_ViPham!C:C, "T4")</f>
        <v>100</v>
      </c>
      <c r="V27" s="7">
        <f>100 + SUMIFS(NhatKy_ViPham!J:J, NhatKy_ViPham!E:E, "11_Hoa_B", NhatKy_ViPham!F:F, B27, NhatKy_ViPham!C:C, "T5") - SUMIFS(NhatKy_ViPham!K:K, NhatKy_ViPham!E:E, "11_Hoa_B", NhatKy_ViPham!F:F, B27, NhatKy_ViPham!C:C, "T5")</f>
        <v>100</v>
      </c>
      <c r="W27" s="7">
        <f>100 + SUMIFS(NhatKy_ViPham!J:J, NhatKy_ViPham!E:E, "11_Hoa_B", NhatKy_ViPham!F:F, B27, NhatKy_ViPham!C:C, "T6") - SUMIFS(NhatKy_ViPham!K:K, NhatKy_ViPham!E:E, "11_Hoa_B", NhatKy_ViPham!F:F, B27, NhatKy_ViPham!C:C, "T6")</f>
        <v>100</v>
      </c>
      <c r="X27" s="7">
        <f>100 + SUMIFS(NhatKy_ViPham!J:J, NhatKy_ViPham!E:E, "11_Hoa_B", NhatKy_ViPham!F:F, B27, NhatKy_ViPham!C:C, "T7") - SUMIFS(NhatKy_ViPham!K:K, NhatKy_ViPham!E:E, "11_Hoa_B", NhatKy_ViPham!F:F, B27, NhatKy_ViPham!C:C, "T7")</f>
        <v>100</v>
      </c>
      <c r="Y27" s="7">
        <f>100 + SUMIFS(NhatKy_ViPham!J:J, NhatKy_ViPham!E:E, "11_Hoa_B", NhatKy_ViPham!F:F, B27, NhatKy_ViPham!C:C, "T8") - SUMIFS(NhatKy_ViPham!K:K, NhatKy_ViPham!E:E, "11_Hoa_B", NhatKy_ViPham!F:F, B27, NhatKy_ViPham!C:C, "T8")</f>
        <v>100</v>
      </c>
      <c r="Z27" s="7">
        <f>100 + SUMIFS(NhatKy_ViPham!J:J, NhatKy_ViPham!E:E, "11_Hoa_B", NhatKy_ViPham!F:F, B27, NhatKy_ViPham!C:C, "T9") - SUMIFS(NhatKy_ViPham!K:K, NhatKy_ViPham!E:E, "11_Hoa_B", NhatKy_ViPham!F:F, B27, NhatKy_ViPham!C:C, "T9")</f>
        <v>100</v>
      </c>
      <c r="AA27" s="7">
        <f>100 + SUMIFS(NhatKy_ViPham!J:J, NhatKy_ViPham!E:E, "11_Hoa_B", NhatKy_ViPham!F:F, B27, NhatKy_ViPham!C:C, "T10") - SUMIFS(NhatKy_ViPham!K:K, NhatKy_ViPham!E:E, "11_Hoa_B", NhatKy_ViPham!F:F, B27, NhatKy_ViPham!C:C, "T10")</f>
        <v>100</v>
      </c>
      <c r="AB27" s="7">
        <f>100 + SUMIFS(NhatKy_ViPham!J:J, NhatKy_ViPham!E:E, "11_Hoa_B", NhatKy_ViPham!F:F, B27, NhatKy_ViPham!C:C, "T11") - SUMIFS(NhatKy_ViPham!K:K, NhatKy_ViPham!E:E, "11_Hoa_B", NhatKy_ViPham!F:F, B27, NhatKy_ViPham!C:C, "T11")</f>
        <v>100</v>
      </c>
      <c r="AC27" s="7">
        <f>100 + SUMIFS(NhatKy_ViPham!J:J, NhatKy_ViPham!E:E, "11_Hoa_B", NhatKy_ViPham!F:F, B27, NhatKy_ViPham!C:C, "T12") - SUMIFS(NhatKy_ViPham!K:K, NhatKy_ViPham!E:E, "11_Hoa_B", NhatKy_ViPham!F:F, B27, NhatKy_ViPham!C:C, "T12")</f>
        <v>100</v>
      </c>
      <c r="AD27" s="7">
        <f>100 + SUMIFS(NhatKy_ViPham!J:J, NhatKy_ViPham!E:E, "11_Hoa_B", NhatKy_ViPham!F:F, B27, NhatKy_ViPham!C:C, "T13") - SUMIFS(NhatKy_ViPham!K:K, NhatKy_ViPham!E:E, "11_Hoa_B", NhatKy_ViPham!F:F, B27, NhatKy_ViPham!C:C, "T13")</f>
        <v>100</v>
      </c>
      <c r="AE27" s="7">
        <f>100 + SUMIFS(NhatKy_ViPham!J:J, NhatKy_ViPham!E:E, "11_Hoa_B", NhatKy_ViPham!F:F, B27, NhatKy_ViPham!C:C, "T14") - SUMIFS(NhatKy_ViPham!K:K, NhatKy_ViPham!E:E, "11_Hoa_B", NhatKy_ViPham!F:F, B27, NhatKy_ViPham!C:C, "T14")</f>
        <v>100</v>
      </c>
      <c r="AF27" s="7">
        <f>100 + SUMIFS(NhatKy_ViPham!J:J, NhatKy_ViPham!E:E, "11_Hoa_B", NhatKy_ViPham!F:F, B27, NhatKy_ViPham!C:C, "T15") - SUMIFS(NhatKy_ViPham!K:K, NhatKy_ViPham!E:E, "11_Hoa_B", NhatKy_ViPham!F:F, B27, NhatKy_ViPham!C:C, "T15")</f>
        <v>100</v>
      </c>
      <c r="AG27" s="7">
        <f>100 + SUMIFS(NhatKy_ViPham!J:J, NhatKy_ViPham!E:E, "11_Hoa_B", NhatKy_ViPham!F:F, B27, NhatKy_ViPham!C:C, "T16") - SUMIFS(NhatKy_ViPham!K:K, NhatKy_ViPham!E:E, "11_Hoa_B", NhatKy_ViPham!F:F, B27, NhatKy_ViPham!C:C, "T16")</f>
        <v>100</v>
      </c>
      <c r="AH27" s="7">
        <f>100 + SUMIFS(NhatKy_ViPham!J:J, NhatKy_ViPham!E:E, "11_Hoa_B", NhatKy_ViPham!F:F, B27, NhatKy_ViPham!C:C, "T17") - SUMIFS(NhatKy_ViPham!K:K, NhatKy_ViPham!E:E, "11_Hoa_B", NhatKy_ViPham!F:F, B27, NhatKy_ViPham!C:C, "T17")</f>
        <v>100</v>
      </c>
      <c r="AI27" s="7">
        <f>100 + SUMIFS(NhatKy_ViPham!J:J, NhatKy_ViPham!E:E, "11_Hoa_B", NhatKy_ViPham!F:F, B27, NhatKy_ViPham!C:C, "T18") - SUMIFS(NhatKy_ViPham!K:K, NhatKy_ViPham!E:E, "11_Hoa_B", NhatKy_ViPham!F:F, B27, NhatKy_ViPham!C:C, "T18")</f>
        <v>100</v>
      </c>
      <c r="AJ27" s="7">
        <f>100 + SUMIFS(NhatKy_ViPham!J:J, NhatKy_ViPham!E:E, "11_Hoa_B", NhatKy_ViPham!F:F, B27, NhatKy_ViPham!C:C, "T19") - SUMIFS(NhatKy_ViPham!K:K, NhatKy_ViPham!E:E, "11_Hoa_B", NhatKy_ViPham!F:F, B27, NhatKy_ViPham!C:C, "T19")</f>
        <v>100</v>
      </c>
      <c r="AK27" s="7">
        <f>100 + SUMIFS(NhatKy_ViPham!J:J, NhatKy_ViPham!E:E, "11_Hoa_B", NhatKy_ViPham!F:F, B27, NhatKy_ViPham!C:C, "T20") - SUMIFS(NhatKy_ViPham!K:K, NhatKy_ViPham!E:E, "11_Hoa_B", NhatKy_ViPham!F:F, B27, NhatKy_ViPham!C:C, "T20")</f>
        <v>100</v>
      </c>
      <c r="AL27" s="7">
        <f>100 + SUMIFS(NhatKy_ViPham!J:J, NhatKy_ViPham!E:E, "11_Hoa_B", NhatKy_ViPham!F:F, B27, NhatKy_ViPham!C:C, "T21") - SUMIFS(NhatKy_ViPham!K:K, NhatKy_ViPham!E:E, "11_Hoa_B", NhatKy_ViPham!F:F, B27, NhatKy_ViPham!C:C, "T21")</f>
        <v>100</v>
      </c>
      <c r="AM27" s="7">
        <f>100 + SUMIFS(NhatKy_ViPham!J:J, NhatKy_ViPham!E:E, "11_Hoa_B", NhatKy_ViPham!F:F, B27, NhatKy_ViPham!C:C, "T22") - SUMIFS(NhatKy_ViPham!K:K, NhatKy_ViPham!E:E, "11_Hoa_B", NhatKy_ViPham!F:F, B27, NhatKy_ViPham!C:C, "T22")</f>
        <v>100</v>
      </c>
      <c r="AN27" s="7">
        <f>100 + SUMIFS(NhatKy_ViPham!J:J, NhatKy_ViPham!E:E, "11_Hoa_B", NhatKy_ViPham!F:F, B27, NhatKy_ViPham!C:C, "T23") - SUMIFS(NhatKy_ViPham!K:K, NhatKy_ViPham!E:E, "11_Hoa_B", NhatKy_ViPham!F:F, B27, NhatKy_ViPham!C:C, "T23")</f>
        <v>100</v>
      </c>
      <c r="AO27" s="7">
        <f>100 + SUMIFS(NhatKy_ViPham!J:J, NhatKy_ViPham!E:E, "11_Hoa_B", NhatKy_ViPham!F:F, B27, NhatKy_ViPham!C:C, "T24") - SUMIFS(NhatKy_ViPham!K:K, NhatKy_ViPham!E:E, "11_Hoa_B", NhatKy_ViPham!F:F, B27, NhatKy_ViPham!C:C, "T24")</f>
        <v>100</v>
      </c>
      <c r="AP27" s="7">
        <f>100 + SUMIFS(NhatKy_ViPham!J:J, NhatKy_ViPham!E:E, "11_Hoa_B", NhatKy_ViPham!F:F, B27, NhatKy_ViPham!C:C, "T25") - SUMIFS(NhatKy_ViPham!K:K, NhatKy_ViPham!E:E, "11_Hoa_B", NhatKy_ViPham!F:F, B27, NhatKy_ViPham!C:C, "T25")</f>
        <v>100</v>
      </c>
      <c r="AQ27" s="7">
        <f>100 + SUMIFS(NhatKy_ViPham!J:J, NhatKy_ViPham!E:E, "11_Hoa_B", NhatKy_ViPham!F:F, B27, NhatKy_ViPham!C:C, "T26") - SUMIFS(NhatKy_ViPham!K:K, NhatKy_ViPham!E:E, "11_Hoa_B", NhatKy_ViPham!F:F, B27, NhatKy_ViPham!C:C, "T26")</f>
        <v>100</v>
      </c>
      <c r="AR27" s="7">
        <f>100 + SUMIFS(NhatKy_ViPham!J:J, NhatKy_ViPham!E:E, "11_Hoa_B", NhatKy_ViPham!F:F, B27, NhatKy_ViPham!C:C, "T27") - SUMIFS(NhatKy_ViPham!K:K, NhatKy_ViPham!E:E, "11_Hoa_B", NhatKy_ViPham!F:F, B27, NhatKy_ViPham!C:C, "T27")</f>
        <v>100</v>
      </c>
      <c r="AS27" s="7">
        <f>100 + SUMIFS(NhatKy_ViPham!J:J, NhatKy_ViPham!E:E, "11_Hoa_B", NhatKy_ViPham!F:F, B27, NhatKy_ViPham!C:C, "T28") - SUMIFS(NhatKy_ViPham!K:K, NhatKy_ViPham!E:E, "11_Hoa_B", NhatKy_ViPham!F:F, B27, NhatKy_ViPham!C:C, "T28")</f>
        <v>100</v>
      </c>
      <c r="AT27" s="7">
        <f>100 + SUMIFS(NhatKy_ViPham!J:J, NhatKy_ViPham!E:E, "11_Hoa_B", NhatKy_ViPham!F:F, B27, NhatKy_ViPham!C:C, "T29") - SUMIFS(NhatKy_ViPham!K:K, NhatKy_ViPham!E:E, "11_Hoa_B", NhatKy_ViPham!F:F, B27, NhatKy_ViPham!C:C, "T29")</f>
        <v>100</v>
      </c>
      <c r="AU27" s="7">
        <f>100 + SUMIFS(NhatKy_ViPham!J:J, NhatKy_ViPham!E:E, "11_Hoa_B", NhatKy_ViPham!F:F, B27, NhatKy_ViPham!C:C, "T30") - SUMIFS(NhatKy_ViPham!K:K, NhatKy_ViPham!E:E, "11_Hoa_B", NhatKy_ViPham!F:F, B27, NhatKy_ViPham!C:C, "T30")</f>
        <v>100</v>
      </c>
      <c r="AV27" s="7">
        <f>100 + SUMIFS(NhatKy_ViPham!J:J, NhatKy_ViPham!E:E, "11_Hoa_B", NhatKy_ViPham!F:F, B27, NhatKy_ViPham!C:C, "T31") - SUMIFS(NhatKy_ViPham!K:K, NhatKy_ViPham!E:E, "11_Hoa_B", NhatKy_ViPham!F:F, B27, NhatKy_ViPham!C:C, "T31")</f>
        <v>100</v>
      </c>
      <c r="AW27" s="7">
        <f>100 + SUMIFS(NhatKy_ViPham!J:J, NhatKy_ViPham!E:E, "11_Hoa_B", NhatKy_ViPham!F:F, B27, NhatKy_ViPham!C:C, "T32") - SUMIFS(NhatKy_ViPham!K:K, NhatKy_ViPham!E:E, "11_Hoa_B", NhatKy_ViPham!F:F, B27, NhatKy_ViPham!C:C, "T32")</f>
        <v>100</v>
      </c>
      <c r="AX27" s="7">
        <f>100 + SUMIFS(NhatKy_ViPham!J:J, NhatKy_ViPham!E:E, "11_Hoa_B", NhatKy_ViPham!F:F, B27, NhatKy_ViPham!C:C, "T33") - SUMIFS(NhatKy_ViPham!K:K, NhatKy_ViPham!E:E, "11_Hoa_B", NhatKy_ViPham!F:F, B27, NhatKy_ViPham!C:C, "T33")</f>
        <v>100</v>
      </c>
      <c r="AY27" s="7">
        <f>100 + SUMIFS(NhatKy_ViPham!J:J, NhatKy_ViPham!E:E, "11_Hoa_B", NhatKy_ViPham!F:F, B27, NhatKy_ViPham!C:C, "T34") - SUMIFS(NhatKy_ViPham!K:K, NhatKy_ViPham!E:E, "11_Hoa_B", NhatKy_ViPham!F:F, B27, NhatKy_ViPham!C:C, "T34")</f>
        <v>100</v>
      </c>
      <c r="AZ27" s="7">
        <f>100 + SUMIFS(NhatKy_ViPham!J:J, NhatKy_ViPham!E:E, "11_Hoa_B", NhatKy_ViPham!F:F, B27, NhatKy_ViPham!C:C, "T35") - SUMIFS(NhatKy_ViPham!K:K, NhatKy_ViPham!E:E, "11_Hoa_B", NhatKy_ViPham!F:F, B27, NhatKy_ViPham!C:C, "T35")</f>
        <v>100</v>
      </c>
      <c r="BA27" s="12">
        <f t="shared" si="0"/>
        <v>100</v>
      </c>
      <c r="BB27" s="11" t="s">
        <v>430</v>
      </c>
      <c r="BC27" s="14" t="str">
        <f t="shared" si="1"/>
        <v>Tốt</v>
      </c>
      <c r="BD27" s="10" t="str">
        <f t="shared" si="2"/>
        <v>🟢 BÌNH THƯỜNG</v>
      </c>
    </row>
    <row r="28" spans="1:56" x14ac:dyDescent="0.25">
      <c r="A28" s="5">
        <v>20</v>
      </c>
      <c r="B28" s="15" t="s">
        <v>1722</v>
      </c>
      <c r="C28" s="5" t="s">
        <v>1395</v>
      </c>
      <c r="D28" s="5" t="s">
        <v>429</v>
      </c>
      <c r="E28" s="11" t="s">
        <v>430</v>
      </c>
      <c r="F28" s="6">
        <f>SUMIFS(NhatKy_ViPham!K:K, NhatKy_ViPham!E:E, "11_Hoa_B", NhatKy_ViPham!F:F, B28, NhatKy_ViPham!H:H, "L01")</f>
        <v>0</v>
      </c>
      <c r="G28" s="6">
        <f>SUMIFS(NhatKy_ViPham!K:K, NhatKy_ViPham!E:E, "11_Hoa_B", NhatKy_ViPham!F:F, B28, NhatKy_ViPham!H:H, "L02")</f>
        <v>0</v>
      </c>
      <c r="H28" s="6">
        <f>SUMIFS(NhatKy_ViPham!K:K, NhatKy_ViPham!E:E, "11_Hoa_B", NhatKy_ViPham!F:F, B28, NhatKy_ViPham!H:H, "L03")</f>
        <v>0</v>
      </c>
      <c r="I28" s="6">
        <f>SUMIFS(NhatKy_ViPham!K:K, NhatKy_ViPham!E:E, "11_Hoa_B", NhatKy_ViPham!F:F, B28, NhatKy_ViPham!H:H, "L04")</f>
        <v>0</v>
      </c>
      <c r="J28" s="6">
        <f>SUMIFS(NhatKy_ViPham!K:K, NhatKy_ViPham!E:E, "11_Hoa_B", NhatKy_ViPham!F:F, B28, NhatKy_ViPham!H:H, "L05")</f>
        <v>0</v>
      </c>
      <c r="K28" s="6">
        <f>SUMIFS(NhatKy_ViPham!K:K, NhatKy_ViPham!E:E, "11_Hoa_B", NhatKy_ViPham!F:F, B28, NhatKy_ViPham!H:H, "L06")</f>
        <v>0</v>
      </c>
      <c r="L28" s="6">
        <f>SUMIFS(NhatKy_ViPham!K:K, NhatKy_ViPham!E:E, "11_Hoa_B", NhatKy_ViPham!F:F, B28, NhatKy_ViPham!H:H, "L07")</f>
        <v>0</v>
      </c>
      <c r="M28" s="6">
        <f>SUMIFS(NhatKy_ViPham!K:K, NhatKy_ViPham!E:E, "11_Hoa_B", NhatKy_ViPham!F:F, B28, NhatKy_ViPham!H:H, "L08")</f>
        <v>0</v>
      </c>
      <c r="N28" s="6">
        <f>SUMIFS(NhatKy_ViPham!K:K, NhatKy_ViPham!E:E, "11_Hoa_B", NhatKy_ViPham!F:F, B28, NhatKy_ViPham!H:H, "L09")</f>
        <v>0</v>
      </c>
      <c r="O28" s="6">
        <f>SUMIFS(NhatKy_ViPham!K:K, NhatKy_ViPham!E:E, "11_Hoa_B", NhatKy_ViPham!F:F, B28, NhatKy_ViPham!H:H, "L10")</f>
        <v>0</v>
      </c>
      <c r="P28" s="12">
        <f>SUMIFS(NhatKy_ViPham!J:J, NhatKy_ViPham!E:E, "11_Hoa_B", NhatKy_ViPham!F:F, B28)</f>
        <v>0</v>
      </c>
      <c r="Q28" s="13">
        <f>SUMIFS(NhatKy_ViPham!K:K, NhatKy_ViPham!E:E, "11_Hoa_B", NhatKy_ViPham!F:F, B28)</f>
        <v>0</v>
      </c>
      <c r="R28" s="6">
        <f>100 + SUMIFS(NhatKy_ViPham!J:J, NhatKy_ViPham!E:E, "11_Hoa_B", NhatKy_ViPham!F:F, B28, NhatKy_ViPham!C:C, "T1") - SUMIFS(NhatKy_ViPham!K:K, NhatKy_ViPham!E:E, "11_Hoa_B", NhatKy_ViPham!F:F, B28, NhatKy_ViPham!C:C, "T1")</f>
        <v>100</v>
      </c>
      <c r="S28" s="6">
        <f>100 + SUMIFS(NhatKy_ViPham!J:J, NhatKy_ViPham!E:E, "11_Hoa_B", NhatKy_ViPham!F:F, B28, NhatKy_ViPham!C:C, "T2") - SUMIFS(NhatKy_ViPham!K:K, NhatKy_ViPham!E:E, "11_Hoa_B", NhatKy_ViPham!F:F, B28, NhatKy_ViPham!C:C, "T2")</f>
        <v>100</v>
      </c>
      <c r="T28" s="6">
        <f>100 + SUMIFS(NhatKy_ViPham!J:J, NhatKy_ViPham!E:E, "11_Hoa_B", NhatKy_ViPham!F:F, B28, NhatKy_ViPham!C:C, "T3") - SUMIFS(NhatKy_ViPham!K:K, NhatKy_ViPham!E:E, "11_Hoa_B", NhatKy_ViPham!F:F, B28, NhatKy_ViPham!C:C, "T3")</f>
        <v>100</v>
      </c>
      <c r="U28" s="6">
        <f>100 + SUMIFS(NhatKy_ViPham!J:J, NhatKy_ViPham!E:E, "11_Hoa_B", NhatKy_ViPham!F:F, B28, NhatKy_ViPham!C:C, "T4") - SUMIFS(NhatKy_ViPham!K:K, NhatKy_ViPham!E:E, "11_Hoa_B", NhatKy_ViPham!F:F, B28, NhatKy_ViPham!C:C, "T4")</f>
        <v>100</v>
      </c>
      <c r="V28" s="6">
        <f>100 + SUMIFS(NhatKy_ViPham!J:J, NhatKy_ViPham!E:E, "11_Hoa_B", NhatKy_ViPham!F:F, B28, NhatKy_ViPham!C:C, "T5") - SUMIFS(NhatKy_ViPham!K:K, NhatKy_ViPham!E:E, "11_Hoa_B", NhatKy_ViPham!F:F, B28, NhatKy_ViPham!C:C, "T5")</f>
        <v>100</v>
      </c>
      <c r="W28" s="6">
        <f>100 + SUMIFS(NhatKy_ViPham!J:J, NhatKy_ViPham!E:E, "11_Hoa_B", NhatKy_ViPham!F:F, B28, NhatKy_ViPham!C:C, "T6") - SUMIFS(NhatKy_ViPham!K:K, NhatKy_ViPham!E:E, "11_Hoa_B", NhatKy_ViPham!F:F, B28, NhatKy_ViPham!C:C, "T6")</f>
        <v>100</v>
      </c>
      <c r="X28" s="6">
        <f>100 + SUMIFS(NhatKy_ViPham!J:J, NhatKy_ViPham!E:E, "11_Hoa_B", NhatKy_ViPham!F:F, B28, NhatKy_ViPham!C:C, "T7") - SUMIFS(NhatKy_ViPham!K:K, NhatKy_ViPham!E:E, "11_Hoa_B", NhatKy_ViPham!F:F, B28, NhatKy_ViPham!C:C, "T7")</f>
        <v>100</v>
      </c>
      <c r="Y28" s="6">
        <f>100 + SUMIFS(NhatKy_ViPham!J:J, NhatKy_ViPham!E:E, "11_Hoa_B", NhatKy_ViPham!F:F, B28, NhatKy_ViPham!C:C, "T8") - SUMIFS(NhatKy_ViPham!K:K, NhatKy_ViPham!E:E, "11_Hoa_B", NhatKy_ViPham!F:F, B28, NhatKy_ViPham!C:C, "T8")</f>
        <v>100</v>
      </c>
      <c r="Z28" s="6">
        <f>100 + SUMIFS(NhatKy_ViPham!J:J, NhatKy_ViPham!E:E, "11_Hoa_B", NhatKy_ViPham!F:F, B28, NhatKy_ViPham!C:C, "T9") - SUMIFS(NhatKy_ViPham!K:K, NhatKy_ViPham!E:E, "11_Hoa_B", NhatKy_ViPham!F:F, B28, NhatKy_ViPham!C:C, "T9")</f>
        <v>100</v>
      </c>
      <c r="AA28" s="6">
        <f>100 + SUMIFS(NhatKy_ViPham!J:J, NhatKy_ViPham!E:E, "11_Hoa_B", NhatKy_ViPham!F:F, B28, NhatKy_ViPham!C:C, "T10") - SUMIFS(NhatKy_ViPham!K:K, NhatKy_ViPham!E:E, "11_Hoa_B", NhatKy_ViPham!F:F, B28, NhatKy_ViPham!C:C, "T10")</f>
        <v>100</v>
      </c>
      <c r="AB28" s="6">
        <f>100 + SUMIFS(NhatKy_ViPham!J:J, NhatKy_ViPham!E:E, "11_Hoa_B", NhatKy_ViPham!F:F, B28, NhatKy_ViPham!C:C, "T11") - SUMIFS(NhatKy_ViPham!K:K, NhatKy_ViPham!E:E, "11_Hoa_B", NhatKy_ViPham!F:F, B28, NhatKy_ViPham!C:C, "T11")</f>
        <v>100</v>
      </c>
      <c r="AC28" s="6">
        <f>100 + SUMIFS(NhatKy_ViPham!J:J, NhatKy_ViPham!E:E, "11_Hoa_B", NhatKy_ViPham!F:F, B28, NhatKy_ViPham!C:C, "T12") - SUMIFS(NhatKy_ViPham!K:K, NhatKy_ViPham!E:E, "11_Hoa_B", NhatKy_ViPham!F:F, B28, NhatKy_ViPham!C:C, "T12")</f>
        <v>100</v>
      </c>
      <c r="AD28" s="6">
        <f>100 + SUMIFS(NhatKy_ViPham!J:J, NhatKy_ViPham!E:E, "11_Hoa_B", NhatKy_ViPham!F:F, B28, NhatKy_ViPham!C:C, "T13") - SUMIFS(NhatKy_ViPham!K:K, NhatKy_ViPham!E:E, "11_Hoa_B", NhatKy_ViPham!F:F, B28, NhatKy_ViPham!C:C, "T13")</f>
        <v>100</v>
      </c>
      <c r="AE28" s="6">
        <f>100 + SUMIFS(NhatKy_ViPham!J:J, NhatKy_ViPham!E:E, "11_Hoa_B", NhatKy_ViPham!F:F, B28, NhatKy_ViPham!C:C, "T14") - SUMIFS(NhatKy_ViPham!K:K, NhatKy_ViPham!E:E, "11_Hoa_B", NhatKy_ViPham!F:F, B28, NhatKy_ViPham!C:C, "T14")</f>
        <v>100</v>
      </c>
      <c r="AF28" s="6">
        <f>100 + SUMIFS(NhatKy_ViPham!J:J, NhatKy_ViPham!E:E, "11_Hoa_B", NhatKy_ViPham!F:F, B28, NhatKy_ViPham!C:C, "T15") - SUMIFS(NhatKy_ViPham!K:K, NhatKy_ViPham!E:E, "11_Hoa_B", NhatKy_ViPham!F:F, B28, NhatKy_ViPham!C:C, "T15")</f>
        <v>100</v>
      </c>
      <c r="AG28" s="6">
        <f>100 + SUMIFS(NhatKy_ViPham!J:J, NhatKy_ViPham!E:E, "11_Hoa_B", NhatKy_ViPham!F:F, B28, NhatKy_ViPham!C:C, "T16") - SUMIFS(NhatKy_ViPham!K:K, NhatKy_ViPham!E:E, "11_Hoa_B", NhatKy_ViPham!F:F, B28, NhatKy_ViPham!C:C, "T16")</f>
        <v>100</v>
      </c>
      <c r="AH28" s="6">
        <f>100 + SUMIFS(NhatKy_ViPham!J:J, NhatKy_ViPham!E:E, "11_Hoa_B", NhatKy_ViPham!F:F, B28, NhatKy_ViPham!C:C, "T17") - SUMIFS(NhatKy_ViPham!K:K, NhatKy_ViPham!E:E, "11_Hoa_B", NhatKy_ViPham!F:F, B28, NhatKy_ViPham!C:C, "T17")</f>
        <v>100</v>
      </c>
      <c r="AI28" s="6">
        <f>100 + SUMIFS(NhatKy_ViPham!J:J, NhatKy_ViPham!E:E, "11_Hoa_B", NhatKy_ViPham!F:F, B28, NhatKy_ViPham!C:C, "T18") - SUMIFS(NhatKy_ViPham!K:K, NhatKy_ViPham!E:E, "11_Hoa_B", NhatKy_ViPham!F:F, B28, NhatKy_ViPham!C:C, "T18")</f>
        <v>100</v>
      </c>
      <c r="AJ28" s="6">
        <f>100 + SUMIFS(NhatKy_ViPham!J:J, NhatKy_ViPham!E:E, "11_Hoa_B", NhatKy_ViPham!F:F, B28, NhatKy_ViPham!C:C, "T19") - SUMIFS(NhatKy_ViPham!K:K, NhatKy_ViPham!E:E, "11_Hoa_B", NhatKy_ViPham!F:F, B28, NhatKy_ViPham!C:C, "T19")</f>
        <v>100</v>
      </c>
      <c r="AK28" s="6">
        <f>100 + SUMIFS(NhatKy_ViPham!J:J, NhatKy_ViPham!E:E, "11_Hoa_B", NhatKy_ViPham!F:F, B28, NhatKy_ViPham!C:C, "T20") - SUMIFS(NhatKy_ViPham!K:K, NhatKy_ViPham!E:E, "11_Hoa_B", NhatKy_ViPham!F:F, B28, NhatKy_ViPham!C:C, "T20")</f>
        <v>100</v>
      </c>
      <c r="AL28" s="6">
        <f>100 + SUMIFS(NhatKy_ViPham!J:J, NhatKy_ViPham!E:E, "11_Hoa_B", NhatKy_ViPham!F:F, B28, NhatKy_ViPham!C:C, "T21") - SUMIFS(NhatKy_ViPham!K:K, NhatKy_ViPham!E:E, "11_Hoa_B", NhatKy_ViPham!F:F, B28, NhatKy_ViPham!C:C, "T21")</f>
        <v>100</v>
      </c>
      <c r="AM28" s="6">
        <f>100 + SUMIFS(NhatKy_ViPham!J:J, NhatKy_ViPham!E:E, "11_Hoa_B", NhatKy_ViPham!F:F, B28, NhatKy_ViPham!C:C, "T22") - SUMIFS(NhatKy_ViPham!K:K, NhatKy_ViPham!E:E, "11_Hoa_B", NhatKy_ViPham!F:F, B28, NhatKy_ViPham!C:C, "T22")</f>
        <v>100</v>
      </c>
      <c r="AN28" s="6">
        <f>100 + SUMIFS(NhatKy_ViPham!J:J, NhatKy_ViPham!E:E, "11_Hoa_B", NhatKy_ViPham!F:F, B28, NhatKy_ViPham!C:C, "T23") - SUMIFS(NhatKy_ViPham!K:K, NhatKy_ViPham!E:E, "11_Hoa_B", NhatKy_ViPham!F:F, B28, NhatKy_ViPham!C:C, "T23")</f>
        <v>100</v>
      </c>
      <c r="AO28" s="6">
        <f>100 + SUMIFS(NhatKy_ViPham!J:J, NhatKy_ViPham!E:E, "11_Hoa_B", NhatKy_ViPham!F:F, B28, NhatKy_ViPham!C:C, "T24") - SUMIFS(NhatKy_ViPham!K:K, NhatKy_ViPham!E:E, "11_Hoa_B", NhatKy_ViPham!F:F, B28, NhatKy_ViPham!C:C, "T24")</f>
        <v>100</v>
      </c>
      <c r="AP28" s="6">
        <f>100 + SUMIFS(NhatKy_ViPham!J:J, NhatKy_ViPham!E:E, "11_Hoa_B", NhatKy_ViPham!F:F, B28, NhatKy_ViPham!C:C, "T25") - SUMIFS(NhatKy_ViPham!K:K, NhatKy_ViPham!E:E, "11_Hoa_B", NhatKy_ViPham!F:F, B28, NhatKy_ViPham!C:C, "T25")</f>
        <v>100</v>
      </c>
      <c r="AQ28" s="6">
        <f>100 + SUMIFS(NhatKy_ViPham!J:J, NhatKy_ViPham!E:E, "11_Hoa_B", NhatKy_ViPham!F:F, B28, NhatKy_ViPham!C:C, "T26") - SUMIFS(NhatKy_ViPham!K:K, NhatKy_ViPham!E:E, "11_Hoa_B", NhatKy_ViPham!F:F, B28, NhatKy_ViPham!C:C, "T26")</f>
        <v>100</v>
      </c>
      <c r="AR28" s="6">
        <f>100 + SUMIFS(NhatKy_ViPham!J:J, NhatKy_ViPham!E:E, "11_Hoa_B", NhatKy_ViPham!F:F, B28, NhatKy_ViPham!C:C, "T27") - SUMIFS(NhatKy_ViPham!K:K, NhatKy_ViPham!E:E, "11_Hoa_B", NhatKy_ViPham!F:F, B28, NhatKy_ViPham!C:C, "T27")</f>
        <v>100</v>
      </c>
      <c r="AS28" s="6">
        <f>100 + SUMIFS(NhatKy_ViPham!J:J, NhatKy_ViPham!E:E, "11_Hoa_B", NhatKy_ViPham!F:F, B28, NhatKy_ViPham!C:C, "T28") - SUMIFS(NhatKy_ViPham!K:K, NhatKy_ViPham!E:E, "11_Hoa_B", NhatKy_ViPham!F:F, B28, NhatKy_ViPham!C:C, "T28")</f>
        <v>100</v>
      </c>
      <c r="AT28" s="6">
        <f>100 + SUMIFS(NhatKy_ViPham!J:J, NhatKy_ViPham!E:E, "11_Hoa_B", NhatKy_ViPham!F:F, B28, NhatKy_ViPham!C:C, "T29") - SUMIFS(NhatKy_ViPham!K:K, NhatKy_ViPham!E:E, "11_Hoa_B", NhatKy_ViPham!F:F, B28, NhatKy_ViPham!C:C, "T29")</f>
        <v>100</v>
      </c>
      <c r="AU28" s="6">
        <f>100 + SUMIFS(NhatKy_ViPham!J:J, NhatKy_ViPham!E:E, "11_Hoa_B", NhatKy_ViPham!F:F, B28, NhatKy_ViPham!C:C, "T30") - SUMIFS(NhatKy_ViPham!K:K, NhatKy_ViPham!E:E, "11_Hoa_B", NhatKy_ViPham!F:F, B28, NhatKy_ViPham!C:C, "T30")</f>
        <v>100</v>
      </c>
      <c r="AV28" s="6">
        <f>100 + SUMIFS(NhatKy_ViPham!J:J, NhatKy_ViPham!E:E, "11_Hoa_B", NhatKy_ViPham!F:F, B28, NhatKy_ViPham!C:C, "T31") - SUMIFS(NhatKy_ViPham!K:K, NhatKy_ViPham!E:E, "11_Hoa_B", NhatKy_ViPham!F:F, B28, NhatKy_ViPham!C:C, "T31")</f>
        <v>100</v>
      </c>
      <c r="AW28" s="6">
        <f>100 + SUMIFS(NhatKy_ViPham!J:J, NhatKy_ViPham!E:E, "11_Hoa_B", NhatKy_ViPham!F:F, B28, NhatKy_ViPham!C:C, "T32") - SUMIFS(NhatKy_ViPham!K:K, NhatKy_ViPham!E:E, "11_Hoa_B", NhatKy_ViPham!F:F, B28, NhatKy_ViPham!C:C, "T32")</f>
        <v>100</v>
      </c>
      <c r="AX28" s="6">
        <f>100 + SUMIFS(NhatKy_ViPham!J:J, NhatKy_ViPham!E:E, "11_Hoa_B", NhatKy_ViPham!F:F, B28, NhatKy_ViPham!C:C, "T33") - SUMIFS(NhatKy_ViPham!K:K, NhatKy_ViPham!E:E, "11_Hoa_B", NhatKy_ViPham!F:F, B28, NhatKy_ViPham!C:C, "T33")</f>
        <v>100</v>
      </c>
      <c r="AY28" s="6">
        <f>100 + SUMIFS(NhatKy_ViPham!J:J, NhatKy_ViPham!E:E, "11_Hoa_B", NhatKy_ViPham!F:F, B28, NhatKy_ViPham!C:C, "T34") - SUMIFS(NhatKy_ViPham!K:K, NhatKy_ViPham!E:E, "11_Hoa_B", NhatKy_ViPham!F:F, B28, NhatKy_ViPham!C:C, "T34")</f>
        <v>100</v>
      </c>
      <c r="AZ28" s="6">
        <f>100 + SUMIFS(NhatKy_ViPham!J:J, NhatKy_ViPham!E:E, "11_Hoa_B", NhatKy_ViPham!F:F, B28, NhatKy_ViPham!C:C, "T35") - SUMIFS(NhatKy_ViPham!K:K, NhatKy_ViPham!E:E, "11_Hoa_B", NhatKy_ViPham!F:F, B28, NhatKy_ViPham!C:C, "T35")</f>
        <v>100</v>
      </c>
      <c r="BA28" s="12">
        <f t="shared" si="0"/>
        <v>100</v>
      </c>
      <c r="BB28" s="11" t="s">
        <v>430</v>
      </c>
      <c r="BC28" s="16" t="str">
        <f t="shared" si="1"/>
        <v>Tốt</v>
      </c>
      <c r="BD28" s="15" t="str">
        <f t="shared" si="2"/>
        <v>🟢 BÌNH THƯỜNG</v>
      </c>
    </row>
    <row r="29" spans="1:56" x14ac:dyDescent="0.25">
      <c r="A29" s="4">
        <v>21</v>
      </c>
      <c r="B29" s="10" t="s">
        <v>602</v>
      </c>
      <c r="C29" s="4" t="s">
        <v>1433</v>
      </c>
      <c r="D29" s="4" t="s">
        <v>429</v>
      </c>
      <c r="E29" s="11" t="s">
        <v>430</v>
      </c>
      <c r="F29" s="7">
        <f>SUMIFS(NhatKy_ViPham!K:K, NhatKy_ViPham!E:E, "11_Hoa_B", NhatKy_ViPham!F:F, B29, NhatKy_ViPham!H:H, "L01")</f>
        <v>0</v>
      </c>
      <c r="G29" s="7">
        <f>SUMIFS(NhatKy_ViPham!K:K, NhatKy_ViPham!E:E, "11_Hoa_B", NhatKy_ViPham!F:F, B29, NhatKy_ViPham!H:H, "L02")</f>
        <v>0</v>
      </c>
      <c r="H29" s="7">
        <f>SUMIFS(NhatKy_ViPham!K:K, NhatKy_ViPham!E:E, "11_Hoa_B", NhatKy_ViPham!F:F, B29, NhatKy_ViPham!H:H, "L03")</f>
        <v>0</v>
      </c>
      <c r="I29" s="7">
        <f>SUMIFS(NhatKy_ViPham!K:K, NhatKy_ViPham!E:E, "11_Hoa_B", NhatKy_ViPham!F:F, B29, NhatKy_ViPham!H:H, "L04")</f>
        <v>0</v>
      </c>
      <c r="J29" s="7">
        <f>SUMIFS(NhatKy_ViPham!K:K, NhatKy_ViPham!E:E, "11_Hoa_B", NhatKy_ViPham!F:F, B29, NhatKy_ViPham!H:H, "L05")</f>
        <v>0</v>
      </c>
      <c r="K29" s="7">
        <f>SUMIFS(NhatKy_ViPham!K:K, NhatKy_ViPham!E:E, "11_Hoa_B", NhatKy_ViPham!F:F, B29, NhatKy_ViPham!H:H, "L06")</f>
        <v>0</v>
      </c>
      <c r="L29" s="7">
        <f>SUMIFS(NhatKy_ViPham!K:K, NhatKy_ViPham!E:E, "11_Hoa_B", NhatKy_ViPham!F:F, B29, NhatKy_ViPham!H:H, "L07")</f>
        <v>0</v>
      </c>
      <c r="M29" s="7">
        <f>SUMIFS(NhatKy_ViPham!K:K, NhatKy_ViPham!E:E, "11_Hoa_B", NhatKy_ViPham!F:F, B29, NhatKy_ViPham!H:H, "L08")</f>
        <v>0</v>
      </c>
      <c r="N29" s="7">
        <f>SUMIFS(NhatKy_ViPham!K:K, NhatKy_ViPham!E:E, "11_Hoa_B", NhatKy_ViPham!F:F, B29, NhatKy_ViPham!H:H, "L09")</f>
        <v>0</v>
      </c>
      <c r="O29" s="7">
        <f>SUMIFS(NhatKy_ViPham!K:K, NhatKy_ViPham!E:E, "11_Hoa_B", NhatKy_ViPham!F:F, B29, NhatKy_ViPham!H:H, "L10")</f>
        <v>0</v>
      </c>
      <c r="P29" s="12">
        <f>SUMIFS(NhatKy_ViPham!J:J, NhatKy_ViPham!E:E, "11_Hoa_B", NhatKy_ViPham!F:F, B29)</f>
        <v>0</v>
      </c>
      <c r="Q29" s="13">
        <f>SUMIFS(NhatKy_ViPham!K:K, NhatKy_ViPham!E:E, "11_Hoa_B", NhatKy_ViPham!F:F, B29)</f>
        <v>0</v>
      </c>
      <c r="R29" s="7">
        <f>100 + SUMIFS(NhatKy_ViPham!J:J, NhatKy_ViPham!E:E, "11_Hoa_B", NhatKy_ViPham!F:F, B29, NhatKy_ViPham!C:C, "T1") - SUMIFS(NhatKy_ViPham!K:K, NhatKy_ViPham!E:E, "11_Hoa_B", NhatKy_ViPham!F:F, B29, NhatKy_ViPham!C:C, "T1")</f>
        <v>100</v>
      </c>
      <c r="S29" s="7">
        <f>100 + SUMIFS(NhatKy_ViPham!J:J, NhatKy_ViPham!E:E, "11_Hoa_B", NhatKy_ViPham!F:F, B29, NhatKy_ViPham!C:C, "T2") - SUMIFS(NhatKy_ViPham!K:K, NhatKy_ViPham!E:E, "11_Hoa_B", NhatKy_ViPham!F:F, B29, NhatKy_ViPham!C:C, "T2")</f>
        <v>100</v>
      </c>
      <c r="T29" s="7">
        <f>100 + SUMIFS(NhatKy_ViPham!J:J, NhatKy_ViPham!E:E, "11_Hoa_B", NhatKy_ViPham!F:F, B29, NhatKy_ViPham!C:C, "T3") - SUMIFS(NhatKy_ViPham!K:K, NhatKy_ViPham!E:E, "11_Hoa_B", NhatKy_ViPham!F:F, B29, NhatKy_ViPham!C:C, "T3")</f>
        <v>100</v>
      </c>
      <c r="U29" s="7">
        <f>100 + SUMIFS(NhatKy_ViPham!J:J, NhatKy_ViPham!E:E, "11_Hoa_B", NhatKy_ViPham!F:F, B29, NhatKy_ViPham!C:C, "T4") - SUMIFS(NhatKy_ViPham!K:K, NhatKy_ViPham!E:E, "11_Hoa_B", NhatKy_ViPham!F:F, B29, NhatKy_ViPham!C:C, "T4")</f>
        <v>100</v>
      </c>
      <c r="V29" s="7">
        <f>100 + SUMIFS(NhatKy_ViPham!J:J, NhatKy_ViPham!E:E, "11_Hoa_B", NhatKy_ViPham!F:F, B29, NhatKy_ViPham!C:C, "T5") - SUMIFS(NhatKy_ViPham!K:K, NhatKy_ViPham!E:E, "11_Hoa_B", NhatKy_ViPham!F:F, B29, NhatKy_ViPham!C:C, "T5")</f>
        <v>100</v>
      </c>
      <c r="W29" s="7">
        <f>100 + SUMIFS(NhatKy_ViPham!J:J, NhatKy_ViPham!E:E, "11_Hoa_B", NhatKy_ViPham!F:F, B29, NhatKy_ViPham!C:C, "T6") - SUMIFS(NhatKy_ViPham!K:K, NhatKy_ViPham!E:E, "11_Hoa_B", NhatKy_ViPham!F:F, B29, NhatKy_ViPham!C:C, "T6")</f>
        <v>100</v>
      </c>
      <c r="X29" s="7">
        <f>100 + SUMIFS(NhatKy_ViPham!J:J, NhatKy_ViPham!E:E, "11_Hoa_B", NhatKy_ViPham!F:F, B29, NhatKy_ViPham!C:C, "T7") - SUMIFS(NhatKy_ViPham!K:K, NhatKy_ViPham!E:E, "11_Hoa_B", NhatKy_ViPham!F:F, B29, NhatKy_ViPham!C:C, "T7")</f>
        <v>100</v>
      </c>
      <c r="Y29" s="7">
        <f>100 + SUMIFS(NhatKy_ViPham!J:J, NhatKy_ViPham!E:E, "11_Hoa_B", NhatKy_ViPham!F:F, B29, NhatKy_ViPham!C:C, "T8") - SUMIFS(NhatKy_ViPham!K:K, NhatKy_ViPham!E:E, "11_Hoa_B", NhatKy_ViPham!F:F, B29, NhatKy_ViPham!C:C, "T8")</f>
        <v>100</v>
      </c>
      <c r="Z29" s="7">
        <f>100 + SUMIFS(NhatKy_ViPham!J:J, NhatKy_ViPham!E:E, "11_Hoa_B", NhatKy_ViPham!F:F, B29, NhatKy_ViPham!C:C, "T9") - SUMIFS(NhatKy_ViPham!K:K, NhatKy_ViPham!E:E, "11_Hoa_B", NhatKy_ViPham!F:F, B29, NhatKy_ViPham!C:C, "T9")</f>
        <v>100</v>
      </c>
      <c r="AA29" s="7">
        <f>100 + SUMIFS(NhatKy_ViPham!J:J, NhatKy_ViPham!E:E, "11_Hoa_B", NhatKy_ViPham!F:F, B29, NhatKy_ViPham!C:C, "T10") - SUMIFS(NhatKy_ViPham!K:K, NhatKy_ViPham!E:E, "11_Hoa_B", NhatKy_ViPham!F:F, B29, NhatKy_ViPham!C:C, "T10")</f>
        <v>100</v>
      </c>
      <c r="AB29" s="7">
        <f>100 + SUMIFS(NhatKy_ViPham!J:J, NhatKy_ViPham!E:E, "11_Hoa_B", NhatKy_ViPham!F:F, B29, NhatKy_ViPham!C:C, "T11") - SUMIFS(NhatKy_ViPham!K:K, NhatKy_ViPham!E:E, "11_Hoa_B", NhatKy_ViPham!F:F, B29, NhatKy_ViPham!C:C, "T11")</f>
        <v>100</v>
      </c>
      <c r="AC29" s="7">
        <f>100 + SUMIFS(NhatKy_ViPham!J:J, NhatKy_ViPham!E:E, "11_Hoa_B", NhatKy_ViPham!F:F, B29, NhatKy_ViPham!C:C, "T12") - SUMIFS(NhatKy_ViPham!K:K, NhatKy_ViPham!E:E, "11_Hoa_B", NhatKy_ViPham!F:F, B29, NhatKy_ViPham!C:C, "T12")</f>
        <v>100</v>
      </c>
      <c r="AD29" s="7">
        <f>100 + SUMIFS(NhatKy_ViPham!J:J, NhatKy_ViPham!E:E, "11_Hoa_B", NhatKy_ViPham!F:F, B29, NhatKy_ViPham!C:C, "T13") - SUMIFS(NhatKy_ViPham!K:K, NhatKy_ViPham!E:E, "11_Hoa_B", NhatKy_ViPham!F:F, B29, NhatKy_ViPham!C:C, "T13")</f>
        <v>100</v>
      </c>
      <c r="AE29" s="7">
        <f>100 + SUMIFS(NhatKy_ViPham!J:J, NhatKy_ViPham!E:E, "11_Hoa_B", NhatKy_ViPham!F:F, B29, NhatKy_ViPham!C:C, "T14") - SUMIFS(NhatKy_ViPham!K:K, NhatKy_ViPham!E:E, "11_Hoa_B", NhatKy_ViPham!F:F, B29, NhatKy_ViPham!C:C, "T14")</f>
        <v>100</v>
      </c>
      <c r="AF29" s="7">
        <f>100 + SUMIFS(NhatKy_ViPham!J:J, NhatKy_ViPham!E:E, "11_Hoa_B", NhatKy_ViPham!F:F, B29, NhatKy_ViPham!C:C, "T15") - SUMIFS(NhatKy_ViPham!K:K, NhatKy_ViPham!E:E, "11_Hoa_B", NhatKy_ViPham!F:F, B29, NhatKy_ViPham!C:C, "T15")</f>
        <v>100</v>
      </c>
      <c r="AG29" s="7">
        <f>100 + SUMIFS(NhatKy_ViPham!J:J, NhatKy_ViPham!E:E, "11_Hoa_B", NhatKy_ViPham!F:F, B29, NhatKy_ViPham!C:C, "T16") - SUMIFS(NhatKy_ViPham!K:K, NhatKy_ViPham!E:E, "11_Hoa_B", NhatKy_ViPham!F:F, B29, NhatKy_ViPham!C:C, "T16")</f>
        <v>100</v>
      </c>
      <c r="AH29" s="7">
        <f>100 + SUMIFS(NhatKy_ViPham!J:J, NhatKy_ViPham!E:E, "11_Hoa_B", NhatKy_ViPham!F:F, B29, NhatKy_ViPham!C:C, "T17") - SUMIFS(NhatKy_ViPham!K:K, NhatKy_ViPham!E:E, "11_Hoa_B", NhatKy_ViPham!F:F, B29, NhatKy_ViPham!C:C, "T17")</f>
        <v>100</v>
      </c>
      <c r="AI29" s="7">
        <f>100 + SUMIFS(NhatKy_ViPham!J:J, NhatKy_ViPham!E:E, "11_Hoa_B", NhatKy_ViPham!F:F, B29, NhatKy_ViPham!C:C, "T18") - SUMIFS(NhatKy_ViPham!K:K, NhatKy_ViPham!E:E, "11_Hoa_B", NhatKy_ViPham!F:F, B29, NhatKy_ViPham!C:C, "T18")</f>
        <v>100</v>
      </c>
      <c r="AJ29" s="7">
        <f>100 + SUMIFS(NhatKy_ViPham!J:J, NhatKy_ViPham!E:E, "11_Hoa_B", NhatKy_ViPham!F:F, B29, NhatKy_ViPham!C:C, "T19") - SUMIFS(NhatKy_ViPham!K:K, NhatKy_ViPham!E:E, "11_Hoa_B", NhatKy_ViPham!F:F, B29, NhatKy_ViPham!C:C, "T19")</f>
        <v>100</v>
      </c>
      <c r="AK29" s="7">
        <f>100 + SUMIFS(NhatKy_ViPham!J:J, NhatKy_ViPham!E:E, "11_Hoa_B", NhatKy_ViPham!F:F, B29, NhatKy_ViPham!C:C, "T20") - SUMIFS(NhatKy_ViPham!K:K, NhatKy_ViPham!E:E, "11_Hoa_B", NhatKy_ViPham!F:F, B29, NhatKy_ViPham!C:C, "T20")</f>
        <v>100</v>
      </c>
      <c r="AL29" s="7">
        <f>100 + SUMIFS(NhatKy_ViPham!J:J, NhatKy_ViPham!E:E, "11_Hoa_B", NhatKy_ViPham!F:F, B29, NhatKy_ViPham!C:C, "T21") - SUMIFS(NhatKy_ViPham!K:K, NhatKy_ViPham!E:E, "11_Hoa_B", NhatKy_ViPham!F:F, B29, NhatKy_ViPham!C:C, "T21")</f>
        <v>100</v>
      </c>
      <c r="AM29" s="7">
        <f>100 + SUMIFS(NhatKy_ViPham!J:J, NhatKy_ViPham!E:E, "11_Hoa_B", NhatKy_ViPham!F:F, B29, NhatKy_ViPham!C:C, "T22") - SUMIFS(NhatKy_ViPham!K:K, NhatKy_ViPham!E:E, "11_Hoa_B", NhatKy_ViPham!F:F, B29, NhatKy_ViPham!C:C, "T22")</f>
        <v>100</v>
      </c>
      <c r="AN29" s="7">
        <f>100 + SUMIFS(NhatKy_ViPham!J:J, NhatKy_ViPham!E:E, "11_Hoa_B", NhatKy_ViPham!F:F, B29, NhatKy_ViPham!C:C, "T23") - SUMIFS(NhatKy_ViPham!K:K, NhatKy_ViPham!E:E, "11_Hoa_B", NhatKy_ViPham!F:F, B29, NhatKy_ViPham!C:C, "T23")</f>
        <v>100</v>
      </c>
      <c r="AO29" s="7">
        <f>100 + SUMIFS(NhatKy_ViPham!J:J, NhatKy_ViPham!E:E, "11_Hoa_B", NhatKy_ViPham!F:F, B29, NhatKy_ViPham!C:C, "T24") - SUMIFS(NhatKy_ViPham!K:K, NhatKy_ViPham!E:E, "11_Hoa_B", NhatKy_ViPham!F:F, B29, NhatKy_ViPham!C:C, "T24")</f>
        <v>100</v>
      </c>
      <c r="AP29" s="7">
        <f>100 + SUMIFS(NhatKy_ViPham!J:J, NhatKy_ViPham!E:E, "11_Hoa_B", NhatKy_ViPham!F:F, B29, NhatKy_ViPham!C:C, "T25") - SUMIFS(NhatKy_ViPham!K:K, NhatKy_ViPham!E:E, "11_Hoa_B", NhatKy_ViPham!F:F, B29, NhatKy_ViPham!C:C, "T25")</f>
        <v>100</v>
      </c>
      <c r="AQ29" s="7">
        <f>100 + SUMIFS(NhatKy_ViPham!J:J, NhatKy_ViPham!E:E, "11_Hoa_B", NhatKy_ViPham!F:F, B29, NhatKy_ViPham!C:C, "T26") - SUMIFS(NhatKy_ViPham!K:K, NhatKy_ViPham!E:E, "11_Hoa_B", NhatKy_ViPham!F:F, B29, NhatKy_ViPham!C:C, "T26")</f>
        <v>100</v>
      </c>
      <c r="AR29" s="7">
        <f>100 + SUMIFS(NhatKy_ViPham!J:J, NhatKy_ViPham!E:E, "11_Hoa_B", NhatKy_ViPham!F:F, B29, NhatKy_ViPham!C:C, "T27") - SUMIFS(NhatKy_ViPham!K:K, NhatKy_ViPham!E:E, "11_Hoa_B", NhatKy_ViPham!F:F, B29, NhatKy_ViPham!C:C, "T27")</f>
        <v>100</v>
      </c>
      <c r="AS29" s="7">
        <f>100 + SUMIFS(NhatKy_ViPham!J:J, NhatKy_ViPham!E:E, "11_Hoa_B", NhatKy_ViPham!F:F, B29, NhatKy_ViPham!C:C, "T28") - SUMIFS(NhatKy_ViPham!K:K, NhatKy_ViPham!E:E, "11_Hoa_B", NhatKy_ViPham!F:F, B29, NhatKy_ViPham!C:C, "T28")</f>
        <v>100</v>
      </c>
      <c r="AT29" s="7">
        <f>100 + SUMIFS(NhatKy_ViPham!J:J, NhatKy_ViPham!E:E, "11_Hoa_B", NhatKy_ViPham!F:F, B29, NhatKy_ViPham!C:C, "T29") - SUMIFS(NhatKy_ViPham!K:K, NhatKy_ViPham!E:E, "11_Hoa_B", NhatKy_ViPham!F:F, B29, NhatKy_ViPham!C:C, "T29")</f>
        <v>100</v>
      </c>
      <c r="AU29" s="7">
        <f>100 + SUMIFS(NhatKy_ViPham!J:J, NhatKy_ViPham!E:E, "11_Hoa_B", NhatKy_ViPham!F:F, B29, NhatKy_ViPham!C:C, "T30") - SUMIFS(NhatKy_ViPham!K:K, NhatKy_ViPham!E:E, "11_Hoa_B", NhatKy_ViPham!F:F, B29, NhatKy_ViPham!C:C, "T30")</f>
        <v>100</v>
      </c>
      <c r="AV29" s="7">
        <f>100 + SUMIFS(NhatKy_ViPham!J:J, NhatKy_ViPham!E:E, "11_Hoa_B", NhatKy_ViPham!F:F, B29, NhatKy_ViPham!C:C, "T31") - SUMIFS(NhatKy_ViPham!K:K, NhatKy_ViPham!E:E, "11_Hoa_B", NhatKy_ViPham!F:F, B29, NhatKy_ViPham!C:C, "T31")</f>
        <v>100</v>
      </c>
      <c r="AW29" s="7">
        <f>100 + SUMIFS(NhatKy_ViPham!J:J, NhatKy_ViPham!E:E, "11_Hoa_B", NhatKy_ViPham!F:F, B29, NhatKy_ViPham!C:C, "T32") - SUMIFS(NhatKy_ViPham!K:K, NhatKy_ViPham!E:E, "11_Hoa_B", NhatKy_ViPham!F:F, B29, NhatKy_ViPham!C:C, "T32")</f>
        <v>100</v>
      </c>
      <c r="AX29" s="7">
        <f>100 + SUMIFS(NhatKy_ViPham!J:J, NhatKy_ViPham!E:E, "11_Hoa_B", NhatKy_ViPham!F:F, B29, NhatKy_ViPham!C:C, "T33") - SUMIFS(NhatKy_ViPham!K:K, NhatKy_ViPham!E:E, "11_Hoa_B", NhatKy_ViPham!F:F, B29, NhatKy_ViPham!C:C, "T33")</f>
        <v>100</v>
      </c>
      <c r="AY29" s="7">
        <f>100 + SUMIFS(NhatKy_ViPham!J:J, NhatKy_ViPham!E:E, "11_Hoa_B", NhatKy_ViPham!F:F, B29, NhatKy_ViPham!C:C, "T34") - SUMIFS(NhatKy_ViPham!K:K, NhatKy_ViPham!E:E, "11_Hoa_B", NhatKy_ViPham!F:F, B29, NhatKy_ViPham!C:C, "T34")</f>
        <v>100</v>
      </c>
      <c r="AZ29" s="7">
        <f>100 + SUMIFS(NhatKy_ViPham!J:J, NhatKy_ViPham!E:E, "11_Hoa_B", NhatKy_ViPham!F:F, B29, NhatKy_ViPham!C:C, "T35") - SUMIFS(NhatKy_ViPham!K:K, NhatKy_ViPham!E:E, "11_Hoa_B", NhatKy_ViPham!F:F, B29, NhatKy_ViPham!C:C, "T35")</f>
        <v>100</v>
      </c>
      <c r="BA29" s="12">
        <f t="shared" si="0"/>
        <v>100</v>
      </c>
      <c r="BB29" s="11" t="s">
        <v>430</v>
      </c>
      <c r="BC29" s="14" t="str">
        <f t="shared" si="1"/>
        <v>Tốt</v>
      </c>
      <c r="BD29" s="10" t="str">
        <f t="shared" si="2"/>
        <v>🟢 BÌNH THƯỜNG</v>
      </c>
    </row>
    <row r="30" spans="1:56" x14ac:dyDescent="0.25">
      <c r="A30" s="5">
        <v>22</v>
      </c>
      <c r="B30" s="15" t="s">
        <v>1723</v>
      </c>
      <c r="C30" s="5" t="s">
        <v>1638</v>
      </c>
      <c r="D30" s="5" t="s">
        <v>429</v>
      </c>
      <c r="E30" s="11" t="s">
        <v>430</v>
      </c>
      <c r="F30" s="6">
        <f>SUMIFS(NhatKy_ViPham!K:K, NhatKy_ViPham!E:E, "11_Hoa_B", NhatKy_ViPham!F:F, B30, NhatKy_ViPham!H:H, "L01")</f>
        <v>0</v>
      </c>
      <c r="G30" s="6">
        <f>SUMIFS(NhatKy_ViPham!K:K, NhatKy_ViPham!E:E, "11_Hoa_B", NhatKy_ViPham!F:F, B30, NhatKy_ViPham!H:H, "L02")</f>
        <v>0</v>
      </c>
      <c r="H30" s="6">
        <f>SUMIFS(NhatKy_ViPham!K:K, NhatKy_ViPham!E:E, "11_Hoa_B", NhatKy_ViPham!F:F, B30, NhatKy_ViPham!H:H, "L03")</f>
        <v>0</v>
      </c>
      <c r="I30" s="6">
        <f>SUMIFS(NhatKy_ViPham!K:K, NhatKy_ViPham!E:E, "11_Hoa_B", NhatKy_ViPham!F:F, B30, NhatKy_ViPham!H:H, "L04")</f>
        <v>0</v>
      </c>
      <c r="J30" s="6">
        <f>SUMIFS(NhatKy_ViPham!K:K, NhatKy_ViPham!E:E, "11_Hoa_B", NhatKy_ViPham!F:F, B30, NhatKy_ViPham!H:H, "L05")</f>
        <v>0</v>
      </c>
      <c r="K30" s="6">
        <f>SUMIFS(NhatKy_ViPham!K:K, NhatKy_ViPham!E:E, "11_Hoa_B", NhatKy_ViPham!F:F, B30, NhatKy_ViPham!H:H, "L06")</f>
        <v>0</v>
      </c>
      <c r="L30" s="6">
        <f>SUMIFS(NhatKy_ViPham!K:K, NhatKy_ViPham!E:E, "11_Hoa_B", NhatKy_ViPham!F:F, B30, NhatKy_ViPham!H:H, "L07")</f>
        <v>0</v>
      </c>
      <c r="M30" s="6">
        <f>SUMIFS(NhatKy_ViPham!K:K, NhatKy_ViPham!E:E, "11_Hoa_B", NhatKy_ViPham!F:F, B30, NhatKy_ViPham!H:H, "L08")</f>
        <v>0</v>
      </c>
      <c r="N30" s="6">
        <f>SUMIFS(NhatKy_ViPham!K:K, NhatKy_ViPham!E:E, "11_Hoa_B", NhatKy_ViPham!F:F, B30, NhatKy_ViPham!H:H, "L09")</f>
        <v>0</v>
      </c>
      <c r="O30" s="6">
        <f>SUMIFS(NhatKy_ViPham!K:K, NhatKy_ViPham!E:E, "11_Hoa_B", NhatKy_ViPham!F:F, B30, NhatKy_ViPham!H:H, "L10")</f>
        <v>0</v>
      </c>
      <c r="P30" s="12">
        <f>SUMIFS(NhatKy_ViPham!J:J, NhatKy_ViPham!E:E, "11_Hoa_B", NhatKy_ViPham!F:F, B30)</f>
        <v>0</v>
      </c>
      <c r="Q30" s="13">
        <f>SUMIFS(NhatKy_ViPham!K:K, NhatKy_ViPham!E:E, "11_Hoa_B", NhatKy_ViPham!F:F, B30)</f>
        <v>0</v>
      </c>
      <c r="R30" s="6">
        <f>100 + SUMIFS(NhatKy_ViPham!J:J, NhatKy_ViPham!E:E, "11_Hoa_B", NhatKy_ViPham!F:F, B30, NhatKy_ViPham!C:C, "T1") - SUMIFS(NhatKy_ViPham!K:K, NhatKy_ViPham!E:E, "11_Hoa_B", NhatKy_ViPham!F:F, B30, NhatKy_ViPham!C:C, "T1")</f>
        <v>100</v>
      </c>
      <c r="S30" s="6">
        <f>100 + SUMIFS(NhatKy_ViPham!J:J, NhatKy_ViPham!E:E, "11_Hoa_B", NhatKy_ViPham!F:F, B30, NhatKy_ViPham!C:C, "T2") - SUMIFS(NhatKy_ViPham!K:K, NhatKy_ViPham!E:E, "11_Hoa_B", NhatKy_ViPham!F:F, B30, NhatKy_ViPham!C:C, "T2")</f>
        <v>100</v>
      </c>
      <c r="T30" s="6">
        <f>100 + SUMIFS(NhatKy_ViPham!J:J, NhatKy_ViPham!E:E, "11_Hoa_B", NhatKy_ViPham!F:F, B30, NhatKy_ViPham!C:C, "T3") - SUMIFS(NhatKy_ViPham!K:K, NhatKy_ViPham!E:E, "11_Hoa_B", NhatKy_ViPham!F:F, B30, NhatKy_ViPham!C:C, "T3")</f>
        <v>100</v>
      </c>
      <c r="U30" s="6">
        <f>100 + SUMIFS(NhatKy_ViPham!J:J, NhatKy_ViPham!E:E, "11_Hoa_B", NhatKy_ViPham!F:F, B30, NhatKy_ViPham!C:C, "T4") - SUMIFS(NhatKy_ViPham!K:K, NhatKy_ViPham!E:E, "11_Hoa_B", NhatKy_ViPham!F:F, B30, NhatKy_ViPham!C:C, "T4")</f>
        <v>100</v>
      </c>
      <c r="V30" s="6">
        <f>100 + SUMIFS(NhatKy_ViPham!J:J, NhatKy_ViPham!E:E, "11_Hoa_B", NhatKy_ViPham!F:F, B30, NhatKy_ViPham!C:C, "T5") - SUMIFS(NhatKy_ViPham!K:K, NhatKy_ViPham!E:E, "11_Hoa_B", NhatKy_ViPham!F:F, B30, NhatKy_ViPham!C:C, "T5")</f>
        <v>100</v>
      </c>
      <c r="W30" s="6">
        <f>100 + SUMIFS(NhatKy_ViPham!J:J, NhatKy_ViPham!E:E, "11_Hoa_B", NhatKy_ViPham!F:F, B30, NhatKy_ViPham!C:C, "T6") - SUMIFS(NhatKy_ViPham!K:K, NhatKy_ViPham!E:E, "11_Hoa_B", NhatKy_ViPham!F:F, B30, NhatKy_ViPham!C:C, "T6")</f>
        <v>100</v>
      </c>
      <c r="X30" s="6">
        <f>100 + SUMIFS(NhatKy_ViPham!J:J, NhatKy_ViPham!E:E, "11_Hoa_B", NhatKy_ViPham!F:F, B30, NhatKy_ViPham!C:C, "T7") - SUMIFS(NhatKy_ViPham!K:K, NhatKy_ViPham!E:E, "11_Hoa_B", NhatKy_ViPham!F:F, B30, NhatKy_ViPham!C:C, "T7")</f>
        <v>100</v>
      </c>
      <c r="Y30" s="6">
        <f>100 + SUMIFS(NhatKy_ViPham!J:J, NhatKy_ViPham!E:E, "11_Hoa_B", NhatKy_ViPham!F:F, B30, NhatKy_ViPham!C:C, "T8") - SUMIFS(NhatKy_ViPham!K:K, NhatKy_ViPham!E:E, "11_Hoa_B", NhatKy_ViPham!F:F, B30, NhatKy_ViPham!C:C, "T8")</f>
        <v>100</v>
      </c>
      <c r="Z30" s="6">
        <f>100 + SUMIFS(NhatKy_ViPham!J:J, NhatKy_ViPham!E:E, "11_Hoa_B", NhatKy_ViPham!F:F, B30, NhatKy_ViPham!C:C, "T9") - SUMIFS(NhatKy_ViPham!K:K, NhatKy_ViPham!E:E, "11_Hoa_B", NhatKy_ViPham!F:F, B30, NhatKy_ViPham!C:C, "T9")</f>
        <v>100</v>
      </c>
      <c r="AA30" s="6">
        <f>100 + SUMIFS(NhatKy_ViPham!J:J, NhatKy_ViPham!E:E, "11_Hoa_B", NhatKy_ViPham!F:F, B30, NhatKy_ViPham!C:C, "T10") - SUMIFS(NhatKy_ViPham!K:K, NhatKy_ViPham!E:E, "11_Hoa_B", NhatKy_ViPham!F:F, B30, NhatKy_ViPham!C:C, "T10")</f>
        <v>100</v>
      </c>
      <c r="AB30" s="6">
        <f>100 + SUMIFS(NhatKy_ViPham!J:J, NhatKy_ViPham!E:E, "11_Hoa_B", NhatKy_ViPham!F:F, B30, NhatKy_ViPham!C:C, "T11") - SUMIFS(NhatKy_ViPham!K:K, NhatKy_ViPham!E:E, "11_Hoa_B", NhatKy_ViPham!F:F, B30, NhatKy_ViPham!C:C, "T11")</f>
        <v>100</v>
      </c>
      <c r="AC30" s="6">
        <f>100 + SUMIFS(NhatKy_ViPham!J:J, NhatKy_ViPham!E:E, "11_Hoa_B", NhatKy_ViPham!F:F, B30, NhatKy_ViPham!C:C, "T12") - SUMIFS(NhatKy_ViPham!K:K, NhatKy_ViPham!E:E, "11_Hoa_B", NhatKy_ViPham!F:F, B30, NhatKy_ViPham!C:C, "T12")</f>
        <v>100</v>
      </c>
      <c r="AD30" s="6">
        <f>100 + SUMIFS(NhatKy_ViPham!J:J, NhatKy_ViPham!E:E, "11_Hoa_B", NhatKy_ViPham!F:F, B30, NhatKy_ViPham!C:C, "T13") - SUMIFS(NhatKy_ViPham!K:K, NhatKy_ViPham!E:E, "11_Hoa_B", NhatKy_ViPham!F:F, B30, NhatKy_ViPham!C:C, "T13")</f>
        <v>100</v>
      </c>
      <c r="AE30" s="6">
        <f>100 + SUMIFS(NhatKy_ViPham!J:J, NhatKy_ViPham!E:E, "11_Hoa_B", NhatKy_ViPham!F:F, B30, NhatKy_ViPham!C:C, "T14") - SUMIFS(NhatKy_ViPham!K:K, NhatKy_ViPham!E:E, "11_Hoa_B", NhatKy_ViPham!F:F, B30, NhatKy_ViPham!C:C, "T14")</f>
        <v>100</v>
      </c>
      <c r="AF30" s="6">
        <f>100 + SUMIFS(NhatKy_ViPham!J:J, NhatKy_ViPham!E:E, "11_Hoa_B", NhatKy_ViPham!F:F, B30, NhatKy_ViPham!C:C, "T15") - SUMIFS(NhatKy_ViPham!K:K, NhatKy_ViPham!E:E, "11_Hoa_B", NhatKy_ViPham!F:F, B30, NhatKy_ViPham!C:C, "T15")</f>
        <v>100</v>
      </c>
      <c r="AG30" s="6">
        <f>100 + SUMIFS(NhatKy_ViPham!J:J, NhatKy_ViPham!E:E, "11_Hoa_B", NhatKy_ViPham!F:F, B30, NhatKy_ViPham!C:C, "T16") - SUMIFS(NhatKy_ViPham!K:K, NhatKy_ViPham!E:E, "11_Hoa_B", NhatKy_ViPham!F:F, B30, NhatKy_ViPham!C:C, "T16")</f>
        <v>100</v>
      </c>
      <c r="AH30" s="6">
        <f>100 + SUMIFS(NhatKy_ViPham!J:J, NhatKy_ViPham!E:E, "11_Hoa_B", NhatKy_ViPham!F:F, B30, NhatKy_ViPham!C:C, "T17") - SUMIFS(NhatKy_ViPham!K:K, NhatKy_ViPham!E:E, "11_Hoa_B", NhatKy_ViPham!F:F, B30, NhatKy_ViPham!C:C, "T17")</f>
        <v>100</v>
      </c>
      <c r="AI30" s="6">
        <f>100 + SUMIFS(NhatKy_ViPham!J:J, NhatKy_ViPham!E:E, "11_Hoa_B", NhatKy_ViPham!F:F, B30, NhatKy_ViPham!C:C, "T18") - SUMIFS(NhatKy_ViPham!K:K, NhatKy_ViPham!E:E, "11_Hoa_B", NhatKy_ViPham!F:F, B30, NhatKy_ViPham!C:C, "T18")</f>
        <v>100</v>
      </c>
      <c r="AJ30" s="6">
        <f>100 + SUMIFS(NhatKy_ViPham!J:J, NhatKy_ViPham!E:E, "11_Hoa_B", NhatKy_ViPham!F:F, B30, NhatKy_ViPham!C:C, "T19") - SUMIFS(NhatKy_ViPham!K:K, NhatKy_ViPham!E:E, "11_Hoa_B", NhatKy_ViPham!F:F, B30, NhatKy_ViPham!C:C, "T19")</f>
        <v>100</v>
      </c>
      <c r="AK30" s="6">
        <f>100 + SUMIFS(NhatKy_ViPham!J:J, NhatKy_ViPham!E:E, "11_Hoa_B", NhatKy_ViPham!F:F, B30, NhatKy_ViPham!C:C, "T20") - SUMIFS(NhatKy_ViPham!K:K, NhatKy_ViPham!E:E, "11_Hoa_B", NhatKy_ViPham!F:F, B30, NhatKy_ViPham!C:C, "T20")</f>
        <v>100</v>
      </c>
      <c r="AL30" s="6">
        <f>100 + SUMIFS(NhatKy_ViPham!J:J, NhatKy_ViPham!E:E, "11_Hoa_B", NhatKy_ViPham!F:F, B30, NhatKy_ViPham!C:C, "T21") - SUMIFS(NhatKy_ViPham!K:K, NhatKy_ViPham!E:E, "11_Hoa_B", NhatKy_ViPham!F:F, B30, NhatKy_ViPham!C:C, "T21")</f>
        <v>100</v>
      </c>
      <c r="AM30" s="6">
        <f>100 + SUMIFS(NhatKy_ViPham!J:J, NhatKy_ViPham!E:E, "11_Hoa_B", NhatKy_ViPham!F:F, B30, NhatKy_ViPham!C:C, "T22") - SUMIFS(NhatKy_ViPham!K:K, NhatKy_ViPham!E:E, "11_Hoa_B", NhatKy_ViPham!F:F, B30, NhatKy_ViPham!C:C, "T22")</f>
        <v>100</v>
      </c>
      <c r="AN30" s="6">
        <f>100 + SUMIFS(NhatKy_ViPham!J:J, NhatKy_ViPham!E:E, "11_Hoa_B", NhatKy_ViPham!F:F, B30, NhatKy_ViPham!C:C, "T23") - SUMIFS(NhatKy_ViPham!K:K, NhatKy_ViPham!E:E, "11_Hoa_B", NhatKy_ViPham!F:F, B30, NhatKy_ViPham!C:C, "T23")</f>
        <v>100</v>
      </c>
      <c r="AO30" s="6">
        <f>100 + SUMIFS(NhatKy_ViPham!J:J, NhatKy_ViPham!E:E, "11_Hoa_B", NhatKy_ViPham!F:F, B30, NhatKy_ViPham!C:C, "T24") - SUMIFS(NhatKy_ViPham!K:K, NhatKy_ViPham!E:E, "11_Hoa_B", NhatKy_ViPham!F:F, B30, NhatKy_ViPham!C:C, "T24")</f>
        <v>100</v>
      </c>
      <c r="AP30" s="6">
        <f>100 + SUMIFS(NhatKy_ViPham!J:J, NhatKy_ViPham!E:E, "11_Hoa_B", NhatKy_ViPham!F:F, B30, NhatKy_ViPham!C:C, "T25") - SUMIFS(NhatKy_ViPham!K:K, NhatKy_ViPham!E:E, "11_Hoa_B", NhatKy_ViPham!F:F, B30, NhatKy_ViPham!C:C, "T25")</f>
        <v>100</v>
      </c>
      <c r="AQ30" s="6">
        <f>100 + SUMIFS(NhatKy_ViPham!J:J, NhatKy_ViPham!E:E, "11_Hoa_B", NhatKy_ViPham!F:F, B30, NhatKy_ViPham!C:C, "T26") - SUMIFS(NhatKy_ViPham!K:K, NhatKy_ViPham!E:E, "11_Hoa_B", NhatKy_ViPham!F:F, B30, NhatKy_ViPham!C:C, "T26")</f>
        <v>100</v>
      </c>
      <c r="AR30" s="6">
        <f>100 + SUMIFS(NhatKy_ViPham!J:J, NhatKy_ViPham!E:E, "11_Hoa_B", NhatKy_ViPham!F:F, B30, NhatKy_ViPham!C:C, "T27") - SUMIFS(NhatKy_ViPham!K:K, NhatKy_ViPham!E:E, "11_Hoa_B", NhatKy_ViPham!F:F, B30, NhatKy_ViPham!C:C, "T27")</f>
        <v>100</v>
      </c>
      <c r="AS30" s="6">
        <f>100 + SUMIFS(NhatKy_ViPham!J:J, NhatKy_ViPham!E:E, "11_Hoa_B", NhatKy_ViPham!F:F, B30, NhatKy_ViPham!C:C, "T28") - SUMIFS(NhatKy_ViPham!K:K, NhatKy_ViPham!E:E, "11_Hoa_B", NhatKy_ViPham!F:F, B30, NhatKy_ViPham!C:C, "T28")</f>
        <v>100</v>
      </c>
      <c r="AT30" s="6">
        <f>100 + SUMIFS(NhatKy_ViPham!J:J, NhatKy_ViPham!E:E, "11_Hoa_B", NhatKy_ViPham!F:F, B30, NhatKy_ViPham!C:C, "T29") - SUMIFS(NhatKy_ViPham!K:K, NhatKy_ViPham!E:E, "11_Hoa_B", NhatKy_ViPham!F:F, B30, NhatKy_ViPham!C:C, "T29")</f>
        <v>100</v>
      </c>
      <c r="AU30" s="6">
        <f>100 + SUMIFS(NhatKy_ViPham!J:J, NhatKy_ViPham!E:E, "11_Hoa_B", NhatKy_ViPham!F:F, B30, NhatKy_ViPham!C:C, "T30") - SUMIFS(NhatKy_ViPham!K:K, NhatKy_ViPham!E:E, "11_Hoa_B", NhatKy_ViPham!F:F, B30, NhatKy_ViPham!C:C, "T30")</f>
        <v>100</v>
      </c>
      <c r="AV30" s="6">
        <f>100 + SUMIFS(NhatKy_ViPham!J:J, NhatKy_ViPham!E:E, "11_Hoa_B", NhatKy_ViPham!F:F, B30, NhatKy_ViPham!C:C, "T31") - SUMIFS(NhatKy_ViPham!K:K, NhatKy_ViPham!E:E, "11_Hoa_B", NhatKy_ViPham!F:F, B30, NhatKy_ViPham!C:C, "T31")</f>
        <v>100</v>
      </c>
      <c r="AW30" s="6">
        <f>100 + SUMIFS(NhatKy_ViPham!J:J, NhatKy_ViPham!E:E, "11_Hoa_B", NhatKy_ViPham!F:F, B30, NhatKy_ViPham!C:C, "T32") - SUMIFS(NhatKy_ViPham!K:K, NhatKy_ViPham!E:E, "11_Hoa_B", NhatKy_ViPham!F:F, B30, NhatKy_ViPham!C:C, "T32")</f>
        <v>100</v>
      </c>
      <c r="AX30" s="6">
        <f>100 + SUMIFS(NhatKy_ViPham!J:J, NhatKy_ViPham!E:E, "11_Hoa_B", NhatKy_ViPham!F:F, B30, NhatKy_ViPham!C:C, "T33") - SUMIFS(NhatKy_ViPham!K:K, NhatKy_ViPham!E:E, "11_Hoa_B", NhatKy_ViPham!F:F, B30, NhatKy_ViPham!C:C, "T33")</f>
        <v>100</v>
      </c>
      <c r="AY30" s="6">
        <f>100 + SUMIFS(NhatKy_ViPham!J:J, NhatKy_ViPham!E:E, "11_Hoa_B", NhatKy_ViPham!F:F, B30, NhatKy_ViPham!C:C, "T34") - SUMIFS(NhatKy_ViPham!K:K, NhatKy_ViPham!E:E, "11_Hoa_B", NhatKy_ViPham!F:F, B30, NhatKy_ViPham!C:C, "T34")</f>
        <v>100</v>
      </c>
      <c r="AZ30" s="6">
        <f>100 + SUMIFS(NhatKy_ViPham!J:J, NhatKy_ViPham!E:E, "11_Hoa_B", NhatKy_ViPham!F:F, B30, NhatKy_ViPham!C:C, "T35") - SUMIFS(NhatKy_ViPham!K:K, NhatKy_ViPham!E:E, "11_Hoa_B", NhatKy_ViPham!F:F, B30, NhatKy_ViPham!C:C, "T35")</f>
        <v>100</v>
      </c>
      <c r="BA30" s="12">
        <f t="shared" si="0"/>
        <v>100</v>
      </c>
      <c r="BB30" s="11" t="s">
        <v>430</v>
      </c>
      <c r="BC30" s="16" t="str">
        <f t="shared" si="1"/>
        <v>Tốt</v>
      </c>
      <c r="BD30" s="15" t="str">
        <f t="shared" si="2"/>
        <v>🟢 BÌNH THƯỜNG</v>
      </c>
    </row>
    <row r="31" spans="1:56" x14ac:dyDescent="0.25">
      <c r="A31" s="4">
        <v>23</v>
      </c>
      <c r="B31" s="10" t="s">
        <v>1724</v>
      </c>
      <c r="C31" s="4" t="s">
        <v>1678</v>
      </c>
      <c r="D31" s="4" t="s">
        <v>429</v>
      </c>
      <c r="E31" s="11" t="s">
        <v>430</v>
      </c>
      <c r="F31" s="7">
        <f>SUMIFS(NhatKy_ViPham!K:K, NhatKy_ViPham!E:E, "11_Hoa_B", NhatKy_ViPham!F:F, B31, NhatKy_ViPham!H:H, "L01")</f>
        <v>0</v>
      </c>
      <c r="G31" s="7">
        <f>SUMIFS(NhatKy_ViPham!K:K, NhatKy_ViPham!E:E, "11_Hoa_B", NhatKy_ViPham!F:F, B31, NhatKy_ViPham!H:H, "L02")</f>
        <v>0</v>
      </c>
      <c r="H31" s="7">
        <f>SUMIFS(NhatKy_ViPham!K:K, NhatKy_ViPham!E:E, "11_Hoa_B", NhatKy_ViPham!F:F, B31, NhatKy_ViPham!H:H, "L03")</f>
        <v>0</v>
      </c>
      <c r="I31" s="7">
        <f>SUMIFS(NhatKy_ViPham!K:K, NhatKy_ViPham!E:E, "11_Hoa_B", NhatKy_ViPham!F:F, B31, NhatKy_ViPham!H:H, "L04")</f>
        <v>0</v>
      </c>
      <c r="J31" s="7">
        <f>SUMIFS(NhatKy_ViPham!K:K, NhatKy_ViPham!E:E, "11_Hoa_B", NhatKy_ViPham!F:F, B31, NhatKy_ViPham!H:H, "L05")</f>
        <v>0</v>
      </c>
      <c r="K31" s="7">
        <f>SUMIFS(NhatKy_ViPham!K:K, NhatKy_ViPham!E:E, "11_Hoa_B", NhatKy_ViPham!F:F, B31, NhatKy_ViPham!H:H, "L06")</f>
        <v>0</v>
      </c>
      <c r="L31" s="7">
        <f>SUMIFS(NhatKy_ViPham!K:K, NhatKy_ViPham!E:E, "11_Hoa_B", NhatKy_ViPham!F:F, B31, NhatKy_ViPham!H:H, "L07")</f>
        <v>0</v>
      </c>
      <c r="M31" s="7">
        <f>SUMIFS(NhatKy_ViPham!K:K, NhatKy_ViPham!E:E, "11_Hoa_B", NhatKy_ViPham!F:F, B31, NhatKy_ViPham!H:H, "L08")</f>
        <v>0</v>
      </c>
      <c r="N31" s="7">
        <f>SUMIFS(NhatKy_ViPham!K:K, NhatKy_ViPham!E:E, "11_Hoa_B", NhatKy_ViPham!F:F, B31, NhatKy_ViPham!H:H, "L09")</f>
        <v>0</v>
      </c>
      <c r="O31" s="7">
        <f>SUMIFS(NhatKy_ViPham!K:K, NhatKy_ViPham!E:E, "11_Hoa_B", NhatKy_ViPham!F:F, B31, NhatKy_ViPham!H:H, "L10")</f>
        <v>0</v>
      </c>
      <c r="P31" s="12">
        <f>SUMIFS(NhatKy_ViPham!J:J, NhatKy_ViPham!E:E, "11_Hoa_B", NhatKy_ViPham!F:F, B31)</f>
        <v>0</v>
      </c>
      <c r="Q31" s="13">
        <f>SUMIFS(NhatKy_ViPham!K:K, NhatKy_ViPham!E:E, "11_Hoa_B", NhatKy_ViPham!F:F, B31)</f>
        <v>0</v>
      </c>
      <c r="R31" s="7">
        <f>100 + SUMIFS(NhatKy_ViPham!J:J, NhatKy_ViPham!E:E, "11_Hoa_B", NhatKy_ViPham!F:F, B31, NhatKy_ViPham!C:C, "T1") - SUMIFS(NhatKy_ViPham!K:K, NhatKy_ViPham!E:E, "11_Hoa_B", NhatKy_ViPham!F:F, B31, NhatKy_ViPham!C:C, "T1")</f>
        <v>100</v>
      </c>
      <c r="S31" s="7">
        <f>100 + SUMIFS(NhatKy_ViPham!J:J, NhatKy_ViPham!E:E, "11_Hoa_B", NhatKy_ViPham!F:F, B31, NhatKy_ViPham!C:C, "T2") - SUMIFS(NhatKy_ViPham!K:K, NhatKy_ViPham!E:E, "11_Hoa_B", NhatKy_ViPham!F:F, B31, NhatKy_ViPham!C:C, "T2")</f>
        <v>100</v>
      </c>
      <c r="T31" s="7">
        <f>100 + SUMIFS(NhatKy_ViPham!J:J, NhatKy_ViPham!E:E, "11_Hoa_B", NhatKy_ViPham!F:F, B31, NhatKy_ViPham!C:C, "T3") - SUMIFS(NhatKy_ViPham!K:K, NhatKy_ViPham!E:E, "11_Hoa_B", NhatKy_ViPham!F:F, B31, NhatKy_ViPham!C:C, "T3")</f>
        <v>100</v>
      </c>
      <c r="U31" s="7">
        <f>100 + SUMIFS(NhatKy_ViPham!J:J, NhatKy_ViPham!E:E, "11_Hoa_B", NhatKy_ViPham!F:F, B31, NhatKy_ViPham!C:C, "T4") - SUMIFS(NhatKy_ViPham!K:K, NhatKy_ViPham!E:E, "11_Hoa_B", NhatKy_ViPham!F:F, B31, NhatKy_ViPham!C:C, "T4")</f>
        <v>100</v>
      </c>
      <c r="V31" s="7">
        <f>100 + SUMIFS(NhatKy_ViPham!J:J, NhatKy_ViPham!E:E, "11_Hoa_B", NhatKy_ViPham!F:F, B31, NhatKy_ViPham!C:C, "T5") - SUMIFS(NhatKy_ViPham!K:K, NhatKy_ViPham!E:E, "11_Hoa_B", NhatKy_ViPham!F:F, B31, NhatKy_ViPham!C:C, "T5")</f>
        <v>100</v>
      </c>
      <c r="W31" s="7">
        <f>100 + SUMIFS(NhatKy_ViPham!J:J, NhatKy_ViPham!E:E, "11_Hoa_B", NhatKy_ViPham!F:F, B31, NhatKy_ViPham!C:C, "T6") - SUMIFS(NhatKy_ViPham!K:K, NhatKy_ViPham!E:E, "11_Hoa_B", NhatKy_ViPham!F:F, B31, NhatKy_ViPham!C:C, "T6")</f>
        <v>100</v>
      </c>
      <c r="X31" s="7">
        <f>100 + SUMIFS(NhatKy_ViPham!J:J, NhatKy_ViPham!E:E, "11_Hoa_B", NhatKy_ViPham!F:F, B31, NhatKy_ViPham!C:C, "T7") - SUMIFS(NhatKy_ViPham!K:K, NhatKy_ViPham!E:E, "11_Hoa_B", NhatKy_ViPham!F:F, B31, NhatKy_ViPham!C:C, "T7")</f>
        <v>100</v>
      </c>
      <c r="Y31" s="7">
        <f>100 + SUMIFS(NhatKy_ViPham!J:J, NhatKy_ViPham!E:E, "11_Hoa_B", NhatKy_ViPham!F:F, B31, NhatKy_ViPham!C:C, "T8") - SUMIFS(NhatKy_ViPham!K:K, NhatKy_ViPham!E:E, "11_Hoa_B", NhatKy_ViPham!F:F, B31, NhatKy_ViPham!C:C, "T8")</f>
        <v>100</v>
      </c>
      <c r="Z31" s="7">
        <f>100 + SUMIFS(NhatKy_ViPham!J:J, NhatKy_ViPham!E:E, "11_Hoa_B", NhatKy_ViPham!F:F, B31, NhatKy_ViPham!C:C, "T9") - SUMIFS(NhatKy_ViPham!K:K, NhatKy_ViPham!E:E, "11_Hoa_B", NhatKy_ViPham!F:F, B31, NhatKy_ViPham!C:C, "T9")</f>
        <v>100</v>
      </c>
      <c r="AA31" s="7">
        <f>100 + SUMIFS(NhatKy_ViPham!J:J, NhatKy_ViPham!E:E, "11_Hoa_B", NhatKy_ViPham!F:F, B31, NhatKy_ViPham!C:C, "T10") - SUMIFS(NhatKy_ViPham!K:K, NhatKy_ViPham!E:E, "11_Hoa_B", NhatKy_ViPham!F:F, B31, NhatKy_ViPham!C:C, "T10")</f>
        <v>100</v>
      </c>
      <c r="AB31" s="7">
        <f>100 + SUMIFS(NhatKy_ViPham!J:J, NhatKy_ViPham!E:E, "11_Hoa_B", NhatKy_ViPham!F:F, B31, NhatKy_ViPham!C:C, "T11") - SUMIFS(NhatKy_ViPham!K:K, NhatKy_ViPham!E:E, "11_Hoa_B", NhatKy_ViPham!F:F, B31, NhatKy_ViPham!C:C, "T11")</f>
        <v>100</v>
      </c>
      <c r="AC31" s="7">
        <f>100 + SUMIFS(NhatKy_ViPham!J:J, NhatKy_ViPham!E:E, "11_Hoa_B", NhatKy_ViPham!F:F, B31, NhatKy_ViPham!C:C, "T12") - SUMIFS(NhatKy_ViPham!K:K, NhatKy_ViPham!E:E, "11_Hoa_B", NhatKy_ViPham!F:F, B31, NhatKy_ViPham!C:C, "T12")</f>
        <v>100</v>
      </c>
      <c r="AD31" s="7">
        <f>100 + SUMIFS(NhatKy_ViPham!J:J, NhatKy_ViPham!E:E, "11_Hoa_B", NhatKy_ViPham!F:F, B31, NhatKy_ViPham!C:C, "T13") - SUMIFS(NhatKy_ViPham!K:K, NhatKy_ViPham!E:E, "11_Hoa_B", NhatKy_ViPham!F:F, B31, NhatKy_ViPham!C:C, "T13")</f>
        <v>100</v>
      </c>
      <c r="AE31" s="7">
        <f>100 + SUMIFS(NhatKy_ViPham!J:J, NhatKy_ViPham!E:E, "11_Hoa_B", NhatKy_ViPham!F:F, B31, NhatKy_ViPham!C:C, "T14") - SUMIFS(NhatKy_ViPham!K:K, NhatKy_ViPham!E:E, "11_Hoa_B", NhatKy_ViPham!F:F, B31, NhatKy_ViPham!C:C, "T14")</f>
        <v>100</v>
      </c>
      <c r="AF31" s="7">
        <f>100 + SUMIFS(NhatKy_ViPham!J:J, NhatKy_ViPham!E:E, "11_Hoa_B", NhatKy_ViPham!F:F, B31, NhatKy_ViPham!C:C, "T15") - SUMIFS(NhatKy_ViPham!K:K, NhatKy_ViPham!E:E, "11_Hoa_B", NhatKy_ViPham!F:F, B31, NhatKy_ViPham!C:C, "T15")</f>
        <v>100</v>
      </c>
      <c r="AG31" s="7">
        <f>100 + SUMIFS(NhatKy_ViPham!J:J, NhatKy_ViPham!E:E, "11_Hoa_B", NhatKy_ViPham!F:F, B31, NhatKy_ViPham!C:C, "T16") - SUMIFS(NhatKy_ViPham!K:K, NhatKy_ViPham!E:E, "11_Hoa_B", NhatKy_ViPham!F:F, B31, NhatKy_ViPham!C:C, "T16")</f>
        <v>100</v>
      </c>
      <c r="AH31" s="7">
        <f>100 + SUMIFS(NhatKy_ViPham!J:J, NhatKy_ViPham!E:E, "11_Hoa_B", NhatKy_ViPham!F:F, B31, NhatKy_ViPham!C:C, "T17") - SUMIFS(NhatKy_ViPham!K:K, NhatKy_ViPham!E:E, "11_Hoa_B", NhatKy_ViPham!F:F, B31, NhatKy_ViPham!C:C, "T17")</f>
        <v>100</v>
      </c>
      <c r="AI31" s="7">
        <f>100 + SUMIFS(NhatKy_ViPham!J:J, NhatKy_ViPham!E:E, "11_Hoa_B", NhatKy_ViPham!F:F, B31, NhatKy_ViPham!C:C, "T18") - SUMIFS(NhatKy_ViPham!K:K, NhatKy_ViPham!E:E, "11_Hoa_B", NhatKy_ViPham!F:F, B31, NhatKy_ViPham!C:C, "T18")</f>
        <v>100</v>
      </c>
      <c r="AJ31" s="7">
        <f>100 + SUMIFS(NhatKy_ViPham!J:J, NhatKy_ViPham!E:E, "11_Hoa_B", NhatKy_ViPham!F:F, B31, NhatKy_ViPham!C:C, "T19") - SUMIFS(NhatKy_ViPham!K:K, NhatKy_ViPham!E:E, "11_Hoa_B", NhatKy_ViPham!F:F, B31, NhatKy_ViPham!C:C, "T19")</f>
        <v>100</v>
      </c>
      <c r="AK31" s="7">
        <f>100 + SUMIFS(NhatKy_ViPham!J:J, NhatKy_ViPham!E:E, "11_Hoa_B", NhatKy_ViPham!F:F, B31, NhatKy_ViPham!C:C, "T20") - SUMIFS(NhatKy_ViPham!K:K, NhatKy_ViPham!E:E, "11_Hoa_B", NhatKy_ViPham!F:F, B31, NhatKy_ViPham!C:C, "T20")</f>
        <v>100</v>
      </c>
      <c r="AL31" s="7">
        <f>100 + SUMIFS(NhatKy_ViPham!J:J, NhatKy_ViPham!E:E, "11_Hoa_B", NhatKy_ViPham!F:F, B31, NhatKy_ViPham!C:C, "T21") - SUMIFS(NhatKy_ViPham!K:K, NhatKy_ViPham!E:E, "11_Hoa_B", NhatKy_ViPham!F:F, B31, NhatKy_ViPham!C:C, "T21")</f>
        <v>100</v>
      </c>
      <c r="AM31" s="7">
        <f>100 + SUMIFS(NhatKy_ViPham!J:J, NhatKy_ViPham!E:E, "11_Hoa_B", NhatKy_ViPham!F:F, B31, NhatKy_ViPham!C:C, "T22") - SUMIFS(NhatKy_ViPham!K:K, NhatKy_ViPham!E:E, "11_Hoa_B", NhatKy_ViPham!F:F, B31, NhatKy_ViPham!C:C, "T22")</f>
        <v>100</v>
      </c>
      <c r="AN31" s="7">
        <f>100 + SUMIFS(NhatKy_ViPham!J:J, NhatKy_ViPham!E:E, "11_Hoa_B", NhatKy_ViPham!F:F, B31, NhatKy_ViPham!C:C, "T23") - SUMIFS(NhatKy_ViPham!K:K, NhatKy_ViPham!E:E, "11_Hoa_B", NhatKy_ViPham!F:F, B31, NhatKy_ViPham!C:C, "T23")</f>
        <v>100</v>
      </c>
      <c r="AO31" s="7">
        <f>100 + SUMIFS(NhatKy_ViPham!J:J, NhatKy_ViPham!E:E, "11_Hoa_B", NhatKy_ViPham!F:F, B31, NhatKy_ViPham!C:C, "T24") - SUMIFS(NhatKy_ViPham!K:K, NhatKy_ViPham!E:E, "11_Hoa_B", NhatKy_ViPham!F:F, B31, NhatKy_ViPham!C:C, "T24")</f>
        <v>100</v>
      </c>
      <c r="AP31" s="7">
        <f>100 + SUMIFS(NhatKy_ViPham!J:J, NhatKy_ViPham!E:E, "11_Hoa_B", NhatKy_ViPham!F:F, B31, NhatKy_ViPham!C:C, "T25") - SUMIFS(NhatKy_ViPham!K:K, NhatKy_ViPham!E:E, "11_Hoa_B", NhatKy_ViPham!F:F, B31, NhatKy_ViPham!C:C, "T25")</f>
        <v>100</v>
      </c>
      <c r="AQ31" s="7">
        <f>100 + SUMIFS(NhatKy_ViPham!J:J, NhatKy_ViPham!E:E, "11_Hoa_B", NhatKy_ViPham!F:F, B31, NhatKy_ViPham!C:C, "T26") - SUMIFS(NhatKy_ViPham!K:K, NhatKy_ViPham!E:E, "11_Hoa_B", NhatKy_ViPham!F:F, B31, NhatKy_ViPham!C:C, "T26")</f>
        <v>100</v>
      </c>
      <c r="AR31" s="7">
        <f>100 + SUMIFS(NhatKy_ViPham!J:J, NhatKy_ViPham!E:E, "11_Hoa_B", NhatKy_ViPham!F:F, B31, NhatKy_ViPham!C:C, "T27") - SUMIFS(NhatKy_ViPham!K:K, NhatKy_ViPham!E:E, "11_Hoa_B", NhatKy_ViPham!F:F, B31, NhatKy_ViPham!C:C, "T27")</f>
        <v>100</v>
      </c>
      <c r="AS31" s="7">
        <f>100 + SUMIFS(NhatKy_ViPham!J:J, NhatKy_ViPham!E:E, "11_Hoa_B", NhatKy_ViPham!F:F, B31, NhatKy_ViPham!C:C, "T28") - SUMIFS(NhatKy_ViPham!K:K, NhatKy_ViPham!E:E, "11_Hoa_B", NhatKy_ViPham!F:F, B31, NhatKy_ViPham!C:C, "T28")</f>
        <v>100</v>
      </c>
      <c r="AT31" s="7">
        <f>100 + SUMIFS(NhatKy_ViPham!J:J, NhatKy_ViPham!E:E, "11_Hoa_B", NhatKy_ViPham!F:F, B31, NhatKy_ViPham!C:C, "T29") - SUMIFS(NhatKy_ViPham!K:K, NhatKy_ViPham!E:E, "11_Hoa_B", NhatKy_ViPham!F:F, B31, NhatKy_ViPham!C:C, "T29")</f>
        <v>100</v>
      </c>
      <c r="AU31" s="7">
        <f>100 + SUMIFS(NhatKy_ViPham!J:J, NhatKy_ViPham!E:E, "11_Hoa_B", NhatKy_ViPham!F:F, B31, NhatKy_ViPham!C:C, "T30") - SUMIFS(NhatKy_ViPham!K:K, NhatKy_ViPham!E:E, "11_Hoa_B", NhatKy_ViPham!F:F, B31, NhatKy_ViPham!C:C, "T30")</f>
        <v>100</v>
      </c>
      <c r="AV31" s="7">
        <f>100 + SUMIFS(NhatKy_ViPham!J:J, NhatKy_ViPham!E:E, "11_Hoa_B", NhatKy_ViPham!F:F, B31, NhatKy_ViPham!C:C, "T31") - SUMIFS(NhatKy_ViPham!K:K, NhatKy_ViPham!E:E, "11_Hoa_B", NhatKy_ViPham!F:F, B31, NhatKy_ViPham!C:C, "T31")</f>
        <v>100</v>
      </c>
      <c r="AW31" s="7">
        <f>100 + SUMIFS(NhatKy_ViPham!J:J, NhatKy_ViPham!E:E, "11_Hoa_B", NhatKy_ViPham!F:F, B31, NhatKy_ViPham!C:C, "T32") - SUMIFS(NhatKy_ViPham!K:K, NhatKy_ViPham!E:E, "11_Hoa_B", NhatKy_ViPham!F:F, B31, NhatKy_ViPham!C:C, "T32")</f>
        <v>100</v>
      </c>
      <c r="AX31" s="7">
        <f>100 + SUMIFS(NhatKy_ViPham!J:J, NhatKy_ViPham!E:E, "11_Hoa_B", NhatKy_ViPham!F:F, B31, NhatKy_ViPham!C:C, "T33") - SUMIFS(NhatKy_ViPham!K:K, NhatKy_ViPham!E:E, "11_Hoa_B", NhatKy_ViPham!F:F, B31, NhatKy_ViPham!C:C, "T33")</f>
        <v>100</v>
      </c>
      <c r="AY31" s="7">
        <f>100 + SUMIFS(NhatKy_ViPham!J:J, NhatKy_ViPham!E:E, "11_Hoa_B", NhatKy_ViPham!F:F, B31, NhatKy_ViPham!C:C, "T34") - SUMIFS(NhatKy_ViPham!K:K, NhatKy_ViPham!E:E, "11_Hoa_B", NhatKy_ViPham!F:F, B31, NhatKy_ViPham!C:C, "T34")</f>
        <v>100</v>
      </c>
      <c r="AZ31" s="7">
        <f>100 + SUMIFS(NhatKy_ViPham!J:J, NhatKy_ViPham!E:E, "11_Hoa_B", NhatKy_ViPham!F:F, B31, NhatKy_ViPham!C:C, "T35") - SUMIFS(NhatKy_ViPham!K:K, NhatKy_ViPham!E:E, "11_Hoa_B", NhatKy_ViPham!F:F, B31, NhatKy_ViPham!C:C, "T35")</f>
        <v>100</v>
      </c>
      <c r="BA31" s="12">
        <f t="shared" si="0"/>
        <v>100</v>
      </c>
      <c r="BB31" s="11" t="s">
        <v>430</v>
      </c>
      <c r="BC31" s="14" t="str">
        <f t="shared" si="1"/>
        <v>Tốt</v>
      </c>
      <c r="BD31" s="10" t="str">
        <f t="shared" si="2"/>
        <v>🟢 BÌNH THƯỜNG</v>
      </c>
    </row>
    <row r="32" spans="1:56" x14ac:dyDescent="0.25">
      <c r="A32" s="5">
        <v>24</v>
      </c>
      <c r="B32" s="15" t="s">
        <v>1725</v>
      </c>
      <c r="C32" s="5" t="s">
        <v>1422</v>
      </c>
      <c r="D32" s="5" t="s">
        <v>429</v>
      </c>
      <c r="E32" s="11" t="s">
        <v>430</v>
      </c>
      <c r="F32" s="6">
        <f>SUMIFS(NhatKy_ViPham!K:K, NhatKy_ViPham!E:E, "11_Hoa_B", NhatKy_ViPham!F:F, B32, NhatKy_ViPham!H:H, "L01")</f>
        <v>0</v>
      </c>
      <c r="G32" s="6">
        <f>SUMIFS(NhatKy_ViPham!K:K, NhatKy_ViPham!E:E, "11_Hoa_B", NhatKy_ViPham!F:F, B32, NhatKy_ViPham!H:H, "L02")</f>
        <v>0</v>
      </c>
      <c r="H32" s="6">
        <f>SUMIFS(NhatKy_ViPham!K:K, NhatKy_ViPham!E:E, "11_Hoa_B", NhatKy_ViPham!F:F, B32, NhatKy_ViPham!H:H, "L03")</f>
        <v>0</v>
      </c>
      <c r="I32" s="6">
        <f>SUMIFS(NhatKy_ViPham!K:K, NhatKy_ViPham!E:E, "11_Hoa_B", NhatKy_ViPham!F:F, B32, NhatKy_ViPham!H:H, "L04")</f>
        <v>0</v>
      </c>
      <c r="J32" s="6">
        <f>SUMIFS(NhatKy_ViPham!K:K, NhatKy_ViPham!E:E, "11_Hoa_B", NhatKy_ViPham!F:F, B32, NhatKy_ViPham!H:H, "L05")</f>
        <v>0</v>
      </c>
      <c r="K32" s="6">
        <f>SUMIFS(NhatKy_ViPham!K:K, NhatKy_ViPham!E:E, "11_Hoa_B", NhatKy_ViPham!F:F, B32, NhatKy_ViPham!H:H, "L06")</f>
        <v>0</v>
      </c>
      <c r="L32" s="6">
        <f>SUMIFS(NhatKy_ViPham!K:K, NhatKy_ViPham!E:E, "11_Hoa_B", NhatKy_ViPham!F:F, B32, NhatKy_ViPham!H:H, "L07")</f>
        <v>0</v>
      </c>
      <c r="M32" s="6">
        <f>SUMIFS(NhatKy_ViPham!K:K, NhatKy_ViPham!E:E, "11_Hoa_B", NhatKy_ViPham!F:F, B32, NhatKy_ViPham!H:H, "L08")</f>
        <v>0</v>
      </c>
      <c r="N32" s="6">
        <f>SUMIFS(NhatKy_ViPham!K:K, NhatKy_ViPham!E:E, "11_Hoa_B", NhatKy_ViPham!F:F, B32, NhatKy_ViPham!H:H, "L09")</f>
        <v>0</v>
      </c>
      <c r="O32" s="6">
        <f>SUMIFS(NhatKy_ViPham!K:K, NhatKy_ViPham!E:E, "11_Hoa_B", NhatKy_ViPham!F:F, B32, NhatKy_ViPham!H:H, "L10")</f>
        <v>0</v>
      </c>
      <c r="P32" s="12">
        <f>SUMIFS(NhatKy_ViPham!J:J, NhatKy_ViPham!E:E, "11_Hoa_B", NhatKy_ViPham!F:F, B32)</f>
        <v>0</v>
      </c>
      <c r="Q32" s="13">
        <f>SUMIFS(NhatKy_ViPham!K:K, NhatKy_ViPham!E:E, "11_Hoa_B", NhatKy_ViPham!F:F, B32)</f>
        <v>0</v>
      </c>
      <c r="R32" s="6">
        <f>100 + SUMIFS(NhatKy_ViPham!J:J, NhatKy_ViPham!E:E, "11_Hoa_B", NhatKy_ViPham!F:F, B32, NhatKy_ViPham!C:C, "T1") - SUMIFS(NhatKy_ViPham!K:K, NhatKy_ViPham!E:E, "11_Hoa_B", NhatKy_ViPham!F:F, B32, NhatKy_ViPham!C:C, "T1")</f>
        <v>100</v>
      </c>
      <c r="S32" s="6">
        <f>100 + SUMIFS(NhatKy_ViPham!J:J, NhatKy_ViPham!E:E, "11_Hoa_B", NhatKy_ViPham!F:F, B32, NhatKy_ViPham!C:C, "T2") - SUMIFS(NhatKy_ViPham!K:K, NhatKy_ViPham!E:E, "11_Hoa_B", NhatKy_ViPham!F:F, B32, NhatKy_ViPham!C:C, "T2")</f>
        <v>100</v>
      </c>
      <c r="T32" s="6">
        <f>100 + SUMIFS(NhatKy_ViPham!J:J, NhatKy_ViPham!E:E, "11_Hoa_B", NhatKy_ViPham!F:F, B32, NhatKy_ViPham!C:C, "T3") - SUMIFS(NhatKy_ViPham!K:K, NhatKy_ViPham!E:E, "11_Hoa_B", NhatKy_ViPham!F:F, B32, NhatKy_ViPham!C:C, "T3")</f>
        <v>100</v>
      </c>
      <c r="U32" s="6">
        <f>100 + SUMIFS(NhatKy_ViPham!J:J, NhatKy_ViPham!E:E, "11_Hoa_B", NhatKy_ViPham!F:F, B32, NhatKy_ViPham!C:C, "T4") - SUMIFS(NhatKy_ViPham!K:K, NhatKy_ViPham!E:E, "11_Hoa_B", NhatKy_ViPham!F:F, B32, NhatKy_ViPham!C:C, "T4")</f>
        <v>100</v>
      </c>
      <c r="V32" s="6">
        <f>100 + SUMIFS(NhatKy_ViPham!J:J, NhatKy_ViPham!E:E, "11_Hoa_B", NhatKy_ViPham!F:F, B32, NhatKy_ViPham!C:C, "T5") - SUMIFS(NhatKy_ViPham!K:K, NhatKy_ViPham!E:E, "11_Hoa_B", NhatKy_ViPham!F:F, B32, NhatKy_ViPham!C:C, "T5")</f>
        <v>100</v>
      </c>
      <c r="W32" s="6">
        <f>100 + SUMIFS(NhatKy_ViPham!J:J, NhatKy_ViPham!E:E, "11_Hoa_B", NhatKy_ViPham!F:F, B32, NhatKy_ViPham!C:C, "T6") - SUMIFS(NhatKy_ViPham!K:K, NhatKy_ViPham!E:E, "11_Hoa_B", NhatKy_ViPham!F:F, B32, NhatKy_ViPham!C:C, "T6")</f>
        <v>100</v>
      </c>
      <c r="X32" s="6">
        <f>100 + SUMIFS(NhatKy_ViPham!J:J, NhatKy_ViPham!E:E, "11_Hoa_B", NhatKy_ViPham!F:F, B32, NhatKy_ViPham!C:C, "T7") - SUMIFS(NhatKy_ViPham!K:K, NhatKy_ViPham!E:E, "11_Hoa_B", NhatKy_ViPham!F:F, B32, NhatKy_ViPham!C:C, "T7")</f>
        <v>100</v>
      </c>
      <c r="Y32" s="6">
        <f>100 + SUMIFS(NhatKy_ViPham!J:J, NhatKy_ViPham!E:E, "11_Hoa_B", NhatKy_ViPham!F:F, B32, NhatKy_ViPham!C:C, "T8") - SUMIFS(NhatKy_ViPham!K:K, NhatKy_ViPham!E:E, "11_Hoa_B", NhatKy_ViPham!F:F, B32, NhatKy_ViPham!C:C, "T8")</f>
        <v>100</v>
      </c>
      <c r="Z32" s="6">
        <f>100 + SUMIFS(NhatKy_ViPham!J:J, NhatKy_ViPham!E:E, "11_Hoa_B", NhatKy_ViPham!F:F, B32, NhatKy_ViPham!C:C, "T9") - SUMIFS(NhatKy_ViPham!K:K, NhatKy_ViPham!E:E, "11_Hoa_B", NhatKy_ViPham!F:F, B32, NhatKy_ViPham!C:C, "T9")</f>
        <v>100</v>
      </c>
      <c r="AA32" s="6">
        <f>100 + SUMIFS(NhatKy_ViPham!J:J, NhatKy_ViPham!E:E, "11_Hoa_B", NhatKy_ViPham!F:F, B32, NhatKy_ViPham!C:C, "T10") - SUMIFS(NhatKy_ViPham!K:K, NhatKy_ViPham!E:E, "11_Hoa_B", NhatKy_ViPham!F:F, B32, NhatKy_ViPham!C:C, "T10")</f>
        <v>100</v>
      </c>
      <c r="AB32" s="6">
        <f>100 + SUMIFS(NhatKy_ViPham!J:J, NhatKy_ViPham!E:E, "11_Hoa_B", NhatKy_ViPham!F:F, B32, NhatKy_ViPham!C:C, "T11") - SUMIFS(NhatKy_ViPham!K:K, NhatKy_ViPham!E:E, "11_Hoa_B", NhatKy_ViPham!F:F, B32, NhatKy_ViPham!C:C, "T11")</f>
        <v>100</v>
      </c>
      <c r="AC32" s="6">
        <f>100 + SUMIFS(NhatKy_ViPham!J:J, NhatKy_ViPham!E:E, "11_Hoa_B", NhatKy_ViPham!F:F, B32, NhatKy_ViPham!C:C, "T12") - SUMIFS(NhatKy_ViPham!K:K, NhatKy_ViPham!E:E, "11_Hoa_B", NhatKy_ViPham!F:F, B32, NhatKy_ViPham!C:C, "T12")</f>
        <v>100</v>
      </c>
      <c r="AD32" s="6">
        <f>100 + SUMIFS(NhatKy_ViPham!J:J, NhatKy_ViPham!E:E, "11_Hoa_B", NhatKy_ViPham!F:F, B32, NhatKy_ViPham!C:C, "T13") - SUMIFS(NhatKy_ViPham!K:K, NhatKy_ViPham!E:E, "11_Hoa_B", NhatKy_ViPham!F:F, B32, NhatKy_ViPham!C:C, "T13")</f>
        <v>100</v>
      </c>
      <c r="AE32" s="6">
        <f>100 + SUMIFS(NhatKy_ViPham!J:J, NhatKy_ViPham!E:E, "11_Hoa_B", NhatKy_ViPham!F:F, B32, NhatKy_ViPham!C:C, "T14") - SUMIFS(NhatKy_ViPham!K:K, NhatKy_ViPham!E:E, "11_Hoa_B", NhatKy_ViPham!F:F, B32, NhatKy_ViPham!C:C, "T14")</f>
        <v>100</v>
      </c>
      <c r="AF32" s="6">
        <f>100 + SUMIFS(NhatKy_ViPham!J:J, NhatKy_ViPham!E:E, "11_Hoa_B", NhatKy_ViPham!F:F, B32, NhatKy_ViPham!C:C, "T15") - SUMIFS(NhatKy_ViPham!K:K, NhatKy_ViPham!E:E, "11_Hoa_B", NhatKy_ViPham!F:F, B32, NhatKy_ViPham!C:C, "T15")</f>
        <v>100</v>
      </c>
      <c r="AG32" s="6">
        <f>100 + SUMIFS(NhatKy_ViPham!J:J, NhatKy_ViPham!E:E, "11_Hoa_B", NhatKy_ViPham!F:F, B32, NhatKy_ViPham!C:C, "T16") - SUMIFS(NhatKy_ViPham!K:K, NhatKy_ViPham!E:E, "11_Hoa_B", NhatKy_ViPham!F:F, B32, NhatKy_ViPham!C:C, "T16")</f>
        <v>100</v>
      </c>
      <c r="AH32" s="6">
        <f>100 + SUMIFS(NhatKy_ViPham!J:J, NhatKy_ViPham!E:E, "11_Hoa_B", NhatKy_ViPham!F:F, B32, NhatKy_ViPham!C:C, "T17") - SUMIFS(NhatKy_ViPham!K:K, NhatKy_ViPham!E:E, "11_Hoa_B", NhatKy_ViPham!F:F, B32, NhatKy_ViPham!C:C, "T17")</f>
        <v>100</v>
      </c>
      <c r="AI32" s="6">
        <f>100 + SUMIFS(NhatKy_ViPham!J:J, NhatKy_ViPham!E:E, "11_Hoa_B", NhatKy_ViPham!F:F, B32, NhatKy_ViPham!C:C, "T18") - SUMIFS(NhatKy_ViPham!K:K, NhatKy_ViPham!E:E, "11_Hoa_B", NhatKy_ViPham!F:F, B32, NhatKy_ViPham!C:C, "T18")</f>
        <v>100</v>
      </c>
      <c r="AJ32" s="6">
        <f>100 + SUMIFS(NhatKy_ViPham!J:J, NhatKy_ViPham!E:E, "11_Hoa_B", NhatKy_ViPham!F:F, B32, NhatKy_ViPham!C:C, "T19") - SUMIFS(NhatKy_ViPham!K:K, NhatKy_ViPham!E:E, "11_Hoa_B", NhatKy_ViPham!F:F, B32, NhatKy_ViPham!C:C, "T19")</f>
        <v>100</v>
      </c>
      <c r="AK32" s="6">
        <f>100 + SUMIFS(NhatKy_ViPham!J:J, NhatKy_ViPham!E:E, "11_Hoa_B", NhatKy_ViPham!F:F, B32, NhatKy_ViPham!C:C, "T20") - SUMIFS(NhatKy_ViPham!K:K, NhatKy_ViPham!E:E, "11_Hoa_B", NhatKy_ViPham!F:F, B32, NhatKy_ViPham!C:C, "T20")</f>
        <v>100</v>
      </c>
      <c r="AL32" s="6">
        <f>100 + SUMIFS(NhatKy_ViPham!J:J, NhatKy_ViPham!E:E, "11_Hoa_B", NhatKy_ViPham!F:F, B32, NhatKy_ViPham!C:C, "T21") - SUMIFS(NhatKy_ViPham!K:K, NhatKy_ViPham!E:E, "11_Hoa_B", NhatKy_ViPham!F:F, B32, NhatKy_ViPham!C:C, "T21")</f>
        <v>100</v>
      </c>
      <c r="AM32" s="6">
        <f>100 + SUMIFS(NhatKy_ViPham!J:J, NhatKy_ViPham!E:E, "11_Hoa_B", NhatKy_ViPham!F:F, B32, NhatKy_ViPham!C:C, "T22") - SUMIFS(NhatKy_ViPham!K:K, NhatKy_ViPham!E:E, "11_Hoa_B", NhatKy_ViPham!F:F, B32, NhatKy_ViPham!C:C, "T22")</f>
        <v>100</v>
      </c>
      <c r="AN32" s="6">
        <f>100 + SUMIFS(NhatKy_ViPham!J:J, NhatKy_ViPham!E:E, "11_Hoa_B", NhatKy_ViPham!F:F, B32, NhatKy_ViPham!C:C, "T23") - SUMIFS(NhatKy_ViPham!K:K, NhatKy_ViPham!E:E, "11_Hoa_B", NhatKy_ViPham!F:F, B32, NhatKy_ViPham!C:C, "T23")</f>
        <v>100</v>
      </c>
      <c r="AO32" s="6">
        <f>100 + SUMIFS(NhatKy_ViPham!J:J, NhatKy_ViPham!E:E, "11_Hoa_B", NhatKy_ViPham!F:F, B32, NhatKy_ViPham!C:C, "T24") - SUMIFS(NhatKy_ViPham!K:K, NhatKy_ViPham!E:E, "11_Hoa_B", NhatKy_ViPham!F:F, B32, NhatKy_ViPham!C:C, "T24")</f>
        <v>100</v>
      </c>
      <c r="AP32" s="6">
        <f>100 + SUMIFS(NhatKy_ViPham!J:J, NhatKy_ViPham!E:E, "11_Hoa_B", NhatKy_ViPham!F:F, B32, NhatKy_ViPham!C:C, "T25") - SUMIFS(NhatKy_ViPham!K:K, NhatKy_ViPham!E:E, "11_Hoa_B", NhatKy_ViPham!F:F, B32, NhatKy_ViPham!C:C, "T25")</f>
        <v>100</v>
      </c>
      <c r="AQ32" s="6">
        <f>100 + SUMIFS(NhatKy_ViPham!J:J, NhatKy_ViPham!E:E, "11_Hoa_B", NhatKy_ViPham!F:F, B32, NhatKy_ViPham!C:C, "T26") - SUMIFS(NhatKy_ViPham!K:K, NhatKy_ViPham!E:E, "11_Hoa_B", NhatKy_ViPham!F:F, B32, NhatKy_ViPham!C:C, "T26")</f>
        <v>100</v>
      </c>
      <c r="AR32" s="6">
        <f>100 + SUMIFS(NhatKy_ViPham!J:J, NhatKy_ViPham!E:E, "11_Hoa_B", NhatKy_ViPham!F:F, B32, NhatKy_ViPham!C:C, "T27") - SUMIFS(NhatKy_ViPham!K:K, NhatKy_ViPham!E:E, "11_Hoa_B", NhatKy_ViPham!F:F, B32, NhatKy_ViPham!C:C, "T27")</f>
        <v>100</v>
      </c>
      <c r="AS32" s="6">
        <f>100 + SUMIFS(NhatKy_ViPham!J:J, NhatKy_ViPham!E:E, "11_Hoa_B", NhatKy_ViPham!F:F, B32, NhatKy_ViPham!C:C, "T28") - SUMIFS(NhatKy_ViPham!K:K, NhatKy_ViPham!E:E, "11_Hoa_B", NhatKy_ViPham!F:F, B32, NhatKy_ViPham!C:C, "T28")</f>
        <v>100</v>
      </c>
      <c r="AT32" s="6">
        <f>100 + SUMIFS(NhatKy_ViPham!J:J, NhatKy_ViPham!E:E, "11_Hoa_B", NhatKy_ViPham!F:F, B32, NhatKy_ViPham!C:C, "T29") - SUMIFS(NhatKy_ViPham!K:K, NhatKy_ViPham!E:E, "11_Hoa_B", NhatKy_ViPham!F:F, B32, NhatKy_ViPham!C:C, "T29")</f>
        <v>100</v>
      </c>
      <c r="AU32" s="6">
        <f>100 + SUMIFS(NhatKy_ViPham!J:J, NhatKy_ViPham!E:E, "11_Hoa_B", NhatKy_ViPham!F:F, B32, NhatKy_ViPham!C:C, "T30") - SUMIFS(NhatKy_ViPham!K:K, NhatKy_ViPham!E:E, "11_Hoa_B", NhatKy_ViPham!F:F, B32, NhatKy_ViPham!C:C, "T30")</f>
        <v>100</v>
      </c>
      <c r="AV32" s="6">
        <f>100 + SUMIFS(NhatKy_ViPham!J:J, NhatKy_ViPham!E:E, "11_Hoa_B", NhatKy_ViPham!F:F, B32, NhatKy_ViPham!C:C, "T31") - SUMIFS(NhatKy_ViPham!K:K, NhatKy_ViPham!E:E, "11_Hoa_B", NhatKy_ViPham!F:F, B32, NhatKy_ViPham!C:C, "T31")</f>
        <v>100</v>
      </c>
      <c r="AW32" s="6">
        <f>100 + SUMIFS(NhatKy_ViPham!J:J, NhatKy_ViPham!E:E, "11_Hoa_B", NhatKy_ViPham!F:F, B32, NhatKy_ViPham!C:C, "T32") - SUMIFS(NhatKy_ViPham!K:K, NhatKy_ViPham!E:E, "11_Hoa_B", NhatKy_ViPham!F:F, B32, NhatKy_ViPham!C:C, "T32")</f>
        <v>100</v>
      </c>
      <c r="AX32" s="6">
        <f>100 + SUMIFS(NhatKy_ViPham!J:J, NhatKy_ViPham!E:E, "11_Hoa_B", NhatKy_ViPham!F:F, B32, NhatKy_ViPham!C:C, "T33") - SUMIFS(NhatKy_ViPham!K:K, NhatKy_ViPham!E:E, "11_Hoa_B", NhatKy_ViPham!F:F, B32, NhatKy_ViPham!C:C, "T33")</f>
        <v>100</v>
      </c>
      <c r="AY32" s="6">
        <f>100 + SUMIFS(NhatKy_ViPham!J:J, NhatKy_ViPham!E:E, "11_Hoa_B", NhatKy_ViPham!F:F, B32, NhatKy_ViPham!C:C, "T34") - SUMIFS(NhatKy_ViPham!K:K, NhatKy_ViPham!E:E, "11_Hoa_B", NhatKy_ViPham!F:F, B32, NhatKy_ViPham!C:C, "T34")</f>
        <v>100</v>
      </c>
      <c r="AZ32" s="6">
        <f>100 + SUMIFS(NhatKy_ViPham!J:J, NhatKy_ViPham!E:E, "11_Hoa_B", NhatKy_ViPham!F:F, B32, NhatKy_ViPham!C:C, "T35") - SUMIFS(NhatKy_ViPham!K:K, NhatKy_ViPham!E:E, "11_Hoa_B", NhatKy_ViPham!F:F, B32, NhatKy_ViPham!C:C, "T35")</f>
        <v>100</v>
      </c>
      <c r="BA32" s="12">
        <f t="shared" si="0"/>
        <v>100</v>
      </c>
      <c r="BB32" s="11" t="s">
        <v>430</v>
      </c>
      <c r="BC32" s="16" t="str">
        <f t="shared" si="1"/>
        <v>Tốt</v>
      </c>
      <c r="BD32" s="15" t="str">
        <f t="shared" si="2"/>
        <v>🟢 BÌNH THƯỜNG</v>
      </c>
    </row>
    <row r="33" spans="1:56" x14ac:dyDescent="0.25">
      <c r="A33" s="4">
        <v>25</v>
      </c>
      <c r="B33" s="10" t="s">
        <v>1726</v>
      </c>
      <c r="C33" s="4" t="s">
        <v>1727</v>
      </c>
      <c r="D33" s="4" t="s">
        <v>429</v>
      </c>
      <c r="E33" s="11" t="s">
        <v>430</v>
      </c>
      <c r="F33" s="7">
        <f>SUMIFS(NhatKy_ViPham!K:K, NhatKy_ViPham!E:E, "11_Hoa_B", NhatKy_ViPham!F:F, B33, NhatKy_ViPham!H:H, "L01")</f>
        <v>0</v>
      </c>
      <c r="G33" s="7">
        <f>SUMIFS(NhatKy_ViPham!K:K, NhatKy_ViPham!E:E, "11_Hoa_B", NhatKy_ViPham!F:F, B33, NhatKy_ViPham!H:H, "L02")</f>
        <v>0</v>
      </c>
      <c r="H33" s="7">
        <f>SUMIFS(NhatKy_ViPham!K:K, NhatKy_ViPham!E:E, "11_Hoa_B", NhatKy_ViPham!F:F, B33, NhatKy_ViPham!H:H, "L03")</f>
        <v>0</v>
      </c>
      <c r="I33" s="7">
        <f>SUMIFS(NhatKy_ViPham!K:K, NhatKy_ViPham!E:E, "11_Hoa_B", NhatKy_ViPham!F:F, B33, NhatKy_ViPham!H:H, "L04")</f>
        <v>0</v>
      </c>
      <c r="J33" s="7">
        <f>SUMIFS(NhatKy_ViPham!K:K, NhatKy_ViPham!E:E, "11_Hoa_B", NhatKy_ViPham!F:F, B33, NhatKy_ViPham!H:H, "L05")</f>
        <v>0</v>
      </c>
      <c r="K33" s="7">
        <f>SUMIFS(NhatKy_ViPham!K:K, NhatKy_ViPham!E:E, "11_Hoa_B", NhatKy_ViPham!F:F, B33, NhatKy_ViPham!H:H, "L06")</f>
        <v>0</v>
      </c>
      <c r="L33" s="7">
        <f>SUMIFS(NhatKy_ViPham!K:K, NhatKy_ViPham!E:E, "11_Hoa_B", NhatKy_ViPham!F:F, B33, NhatKy_ViPham!H:H, "L07")</f>
        <v>0</v>
      </c>
      <c r="M33" s="7">
        <f>SUMIFS(NhatKy_ViPham!K:K, NhatKy_ViPham!E:E, "11_Hoa_B", NhatKy_ViPham!F:F, B33, NhatKy_ViPham!H:H, "L08")</f>
        <v>0</v>
      </c>
      <c r="N33" s="7">
        <f>SUMIFS(NhatKy_ViPham!K:K, NhatKy_ViPham!E:E, "11_Hoa_B", NhatKy_ViPham!F:F, B33, NhatKy_ViPham!H:H, "L09")</f>
        <v>0</v>
      </c>
      <c r="O33" s="7">
        <f>SUMIFS(NhatKy_ViPham!K:K, NhatKy_ViPham!E:E, "11_Hoa_B", NhatKy_ViPham!F:F, B33, NhatKy_ViPham!H:H, "L10")</f>
        <v>0</v>
      </c>
      <c r="P33" s="12">
        <f>SUMIFS(NhatKy_ViPham!J:J, NhatKy_ViPham!E:E, "11_Hoa_B", NhatKy_ViPham!F:F, B33)</f>
        <v>0</v>
      </c>
      <c r="Q33" s="13">
        <f>SUMIFS(NhatKy_ViPham!K:K, NhatKy_ViPham!E:E, "11_Hoa_B", NhatKy_ViPham!F:F, B33)</f>
        <v>0</v>
      </c>
      <c r="R33" s="7">
        <f>100 + SUMIFS(NhatKy_ViPham!J:J, NhatKy_ViPham!E:E, "11_Hoa_B", NhatKy_ViPham!F:F, B33, NhatKy_ViPham!C:C, "T1") - SUMIFS(NhatKy_ViPham!K:K, NhatKy_ViPham!E:E, "11_Hoa_B", NhatKy_ViPham!F:F, B33, NhatKy_ViPham!C:C, "T1")</f>
        <v>100</v>
      </c>
      <c r="S33" s="7">
        <f>100 + SUMIFS(NhatKy_ViPham!J:J, NhatKy_ViPham!E:E, "11_Hoa_B", NhatKy_ViPham!F:F, B33, NhatKy_ViPham!C:C, "T2") - SUMIFS(NhatKy_ViPham!K:K, NhatKy_ViPham!E:E, "11_Hoa_B", NhatKy_ViPham!F:F, B33, NhatKy_ViPham!C:C, "T2")</f>
        <v>100</v>
      </c>
      <c r="T33" s="7">
        <f>100 + SUMIFS(NhatKy_ViPham!J:J, NhatKy_ViPham!E:E, "11_Hoa_B", NhatKy_ViPham!F:F, B33, NhatKy_ViPham!C:C, "T3") - SUMIFS(NhatKy_ViPham!K:K, NhatKy_ViPham!E:E, "11_Hoa_B", NhatKy_ViPham!F:F, B33, NhatKy_ViPham!C:C, "T3")</f>
        <v>100</v>
      </c>
      <c r="U33" s="7">
        <f>100 + SUMIFS(NhatKy_ViPham!J:J, NhatKy_ViPham!E:E, "11_Hoa_B", NhatKy_ViPham!F:F, B33, NhatKy_ViPham!C:C, "T4") - SUMIFS(NhatKy_ViPham!K:K, NhatKy_ViPham!E:E, "11_Hoa_B", NhatKy_ViPham!F:F, B33, NhatKy_ViPham!C:C, "T4")</f>
        <v>100</v>
      </c>
      <c r="V33" s="7">
        <f>100 + SUMIFS(NhatKy_ViPham!J:J, NhatKy_ViPham!E:E, "11_Hoa_B", NhatKy_ViPham!F:F, B33, NhatKy_ViPham!C:C, "T5") - SUMIFS(NhatKy_ViPham!K:K, NhatKy_ViPham!E:E, "11_Hoa_B", NhatKy_ViPham!F:F, B33, NhatKy_ViPham!C:C, "T5")</f>
        <v>100</v>
      </c>
      <c r="W33" s="7">
        <f>100 + SUMIFS(NhatKy_ViPham!J:J, NhatKy_ViPham!E:E, "11_Hoa_B", NhatKy_ViPham!F:F, B33, NhatKy_ViPham!C:C, "T6") - SUMIFS(NhatKy_ViPham!K:K, NhatKy_ViPham!E:E, "11_Hoa_B", NhatKy_ViPham!F:F, B33, NhatKy_ViPham!C:C, "T6")</f>
        <v>100</v>
      </c>
      <c r="X33" s="7">
        <f>100 + SUMIFS(NhatKy_ViPham!J:J, NhatKy_ViPham!E:E, "11_Hoa_B", NhatKy_ViPham!F:F, B33, NhatKy_ViPham!C:C, "T7") - SUMIFS(NhatKy_ViPham!K:K, NhatKy_ViPham!E:E, "11_Hoa_B", NhatKy_ViPham!F:F, B33, NhatKy_ViPham!C:C, "T7")</f>
        <v>100</v>
      </c>
      <c r="Y33" s="7">
        <f>100 + SUMIFS(NhatKy_ViPham!J:J, NhatKy_ViPham!E:E, "11_Hoa_B", NhatKy_ViPham!F:F, B33, NhatKy_ViPham!C:C, "T8") - SUMIFS(NhatKy_ViPham!K:K, NhatKy_ViPham!E:E, "11_Hoa_B", NhatKy_ViPham!F:F, B33, NhatKy_ViPham!C:C, "T8")</f>
        <v>100</v>
      </c>
      <c r="Z33" s="7">
        <f>100 + SUMIFS(NhatKy_ViPham!J:J, NhatKy_ViPham!E:E, "11_Hoa_B", NhatKy_ViPham!F:F, B33, NhatKy_ViPham!C:C, "T9") - SUMIFS(NhatKy_ViPham!K:K, NhatKy_ViPham!E:E, "11_Hoa_B", NhatKy_ViPham!F:F, B33, NhatKy_ViPham!C:C, "T9")</f>
        <v>100</v>
      </c>
      <c r="AA33" s="7">
        <f>100 + SUMIFS(NhatKy_ViPham!J:J, NhatKy_ViPham!E:E, "11_Hoa_B", NhatKy_ViPham!F:F, B33, NhatKy_ViPham!C:C, "T10") - SUMIFS(NhatKy_ViPham!K:K, NhatKy_ViPham!E:E, "11_Hoa_B", NhatKy_ViPham!F:F, B33, NhatKy_ViPham!C:C, "T10")</f>
        <v>100</v>
      </c>
      <c r="AB33" s="7">
        <f>100 + SUMIFS(NhatKy_ViPham!J:J, NhatKy_ViPham!E:E, "11_Hoa_B", NhatKy_ViPham!F:F, B33, NhatKy_ViPham!C:C, "T11") - SUMIFS(NhatKy_ViPham!K:K, NhatKy_ViPham!E:E, "11_Hoa_B", NhatKy_ViPham!F:F, B33, NhatKy_ViPham!C:C, "T11")</f>
        <v>100</v>
      </c>
      <c r="AC33" s="7">
        <f>100 + SUMIFS(NhatKy_ViPham!J:J, NhatKy_ViPham!E:E, "11_Hoa_B", NhatKy_ViPham!F:F, B33, NhatKy_ViPham!C:C, "T12") - SUMIFS(NhatKy_ViPham!K:K, NhatKy_ViPham!E:E, "11_Hoa_B", NhatKy_ViPham!F:F, B33, NhatKy_ViPham!C:C, "T12")</f>
        <v>100</v>
      </c>
      <c r="AD33" s="7">
        <f>100 + SUMIFS(NhatKy_ViPham!J:J, NhatKy_ViPham!E:E, "11_Hoa_B", NhatKy_ViPham!F:F, B33, NhatKy_ViPham!C:C, "T13") - SUMIFS(NhatKy_ViPham!K:K, NhatKy_ViPham!E:E, "11_Hoa_B", NhatKy_ViPham!F:F, B33, NhatKy_ViPham!C:C, "T13")</f>
        <v>100</v>
      </c>
      <c r="AE33" s="7">
        <f>100 + SUMIFS(NhatKy_ViPham!J:J, NhatKy_ViPham!E:E, "11_Hoa_B", NhatKy_ViPham!F:F, B33, NhatKy_ViPham!C:C, "T14") - SUMIFS(NhatKy_ViPham!K:K, NhatKy_ViPham!E:E, "11_Hoa_B", NhatKy_ViPham!F:F, B33, NhatKy_ViPham!C:C, "T14")</f>
        <v>100</v>
      </c>
      <c r="AF33" s="7">
        <f>100 + SUMIFS(NhatKy_ViPham!J:J, NhatKy_ViPham!E:E, "11_Hoa_B", NhatKy_ViPham!F:F, B33, NhatKy_ViPham!C:C, "T15") - SUMIFS(NhatKy_ViPham!K:K, NhatKy_ViPham!E:E, "11_Hoa_B", NhatKy_ViPham!F:F, B33, NhatKy_ViPham!C:C, "T15")</f>
        <v>100</v>
      </c>
      <c r="AG33" s="7">
        <f>100 + SUMIFS(NhatKy_ViPham!J:J, NhatKy_ViPham!E:E, "11_Hoa_B", NhatKy_ViPham!F:F, B33, NhatKy_ViPham!C:C, "T16") - SUMIFS(NhatKy_ViPham!K:K, NhatKy_ViPham!E:E, "11_Hoa_B", NhatKy_ViPham!F:F, B33, NhatKy_ViPham!C:C, "T16")</f>
        <v>100</v>
      </c>
      <c r="AH33" s="7">
        <f>100 + SUMIFS(NhatKy_ViPham!J:J, NhatKy_ViPham!E:E, "11_Hoa_B", NhatKy_ViPham!F:F, B33, NhatKy_ViPham!C:C, "T17") - SUMIFS(NhatKy_ViPham!K:K, NhatKy_ViPham!E:E, "11_Hoa_B", NhatKy_ViPham!F:F, B33, NhatKy_ViPham!C:C, "T17")</f>
        <v>100</v>
      </c>
      <c r="AI33" s="7">
        <f>100 + SUMIFS(NhatKy_ViPham!J:J, NhatKy_ViPham!E:E, "11_Hoa_B", NhatKy_ViPham!F:F, B33, NhatKy_ViPham!C:C, "T18") - SUMIFS(NhatKy_ViPham!K:K, NhatKy_ViPham!E:E, "11_Hoa_B", NhatKy_ViPham!F:F, B33, NhatKy_ViPham!C:C, "T18")</f>
        <v>100</v>
      </c>
      <c r="AJ33" s="7">
        <f>100 + SUMIFS(NhatKy_ViPham!J:J, NhatKy_ViPham!E:E, "11_Hoa_B", NhatKy_ViPham!F:F, B33, NhatKy_ViPham!C:C, "T19") - SUMIFS(NhatKy_ViPham!K:K, NhatKy_ViPham!E:E, "11_Hoa_B", NhatKy_ViPham!F:F, B33, NhatKy_ViPham!C:C, "T19")</f>
        <v>100</v>
      </c>
      <c r="AK33" s="7">
        <f>100 + SUMIFS(NhatKy_ViPham!J:J, NhatKy_ViPham!E:E, "11_Hoa_B", NhatKy_ViPham!F:F, B33, NhatKy_ViPham!C:C, "T20") - SUMIFS(NhatKy_ViPham!K:K, NhatKy_ViPham!E:E, "11_Hoa_B", NhatKy_ViPham!F:F, B33, NhatKy_ViPham!C:C, "T20")</f>
        <v>100</v>
      </c>
      <c r="AL33" s="7">
        <f>100 + SUMIFS(NhatKy_ViPham!J:J, NhatKy_ViPham!E:E, "11_Hoa_B", NhatKy_ViPham!F:F, B33, NhatKy_ViPham!C:C, "T21") - SUMIFS(NhatKy_ViPham!K:K, NhatKy_ViPham!E:E, "11_Hoa_B", NhatKy_ViPham!F:F, B33, NhatKy_ViPham!C:C, "T21")</f>
        <v>100</v>
      </c>
      <c r="AM33" s="7">
        <f>100 + SUMIFS(NhatKy_ViPham!J:J, NhatKy_ViPham!E:E, "11_Hoa_B", NhatKy_ViPham!F:F, B33, NhatKy_ViPham!C:C, "T22") - SUMIFS(NhatKy_ViPham!K:K, NhatKy_ViPham!E:E, "11_Hoa_B", NhatKy_ViPham!F:F, B33, NhatKy_ViPham!C:C, "T22")</f>
        <v>100</v>
      </c>
      <c r="AN33" s="7">
        <f>100 + SUMIFS(NhatKy_ViPham!J:J, NhatKy_ViPham!E:E, "11_Hoa_B", NhatKy_ViPham!F:F, B33, NhatKy_ViPham!C:C, "T23") - SUMIFS(NhatKy_ViPham!K:K, NhatKy_ViPham!E:E, "11_Hoa_B", NhatKy_ViPham!F:F, B33, NhatKy_ViPham!C:C, "T23")</f>
        <v>100</v>
      </c>
      <c r="AO33" s="7">
        <f>100 + SUMIFS(NhatKy_ViPham!J:J, NhatKy_ViPham!E:E, "11_Hoa_B", NhatKy_ViPham!F:F, B33, NhatKy_ViPham!C:C, "T24") - SUMIFS(NhatKy_ViPham!K:K, NhatKy_ViPham!E:E, "11_Hoa_B", NhatKy_ViPham!F:F, B33, NhatKy_ViPham!C:C, "T24")</f>
        <v>100</v>
      </c>
      <c r="AP33" s="7">
        <f>100 + SUMIFS(NhatKy_ViPham!J:J, NhatKy_ViPham!E:E, "11_Hoa_B", NhatKy_ViPham!F:F, B33, NhatKy_ViPham!C:C, "T25") - SUMIFS(NhatKy_ViPham!K:K, NhatKy_ViPham!E:E, "11_Hoa_B", NhatKy_ViPham!F:F, B33, NhatKy_ViPham!C:C, "T25")</f>
        <v>100</v>
      </c>
      <c r="AQ33" s="7">
        <f>100 + SUMIFS(NhatKy_ViPham!J:J, NhatKy_ViPham!E:E, "11_Hoa_B", NhatKy_ViPham!F:F, B33, NhatKy_ViPham!C:C, "T26") - SUMIFS(NhatKy_ViPham!K:K, NhatKy_ViPham!E:E, "11_Hoa_B", NhatKy_ViPham!F:F, B33, NhatKy_ViPham!C:C, "T26")</f>
        <v>100</v>
      </c>
      <c r="AR33" s="7">
        <f>100 + SUMIFS(NhatKy_ViPham!J:J, NhatKy_ViPham!E:E, "11_Hoa_B", NhatKy_ViPham!F:F, B33, NhatKy_ViPham!C:C, "T27") - SUMIFS(NhatKy_ViPham!K:K, NhatKy_ViPham!E:E, "11_Hoa_B", NhatKy_ViPham!F:F, B33, NhatKy_ViPham!C:C, "T27")</f>
        <v>100</v>
      </c>
      <c r="AS33" s="7">
        <f>100 + SUMIFS(NhatKy_ViPham!J:J, NhatKy_ViPham!E:E, "11_Hoa_B", NhatKy_ViPham!F:F, B33, NhatKy_ViPham!C:C, "T28") - SUMIFS(NhatKy_ViPham!K:K, NhatKy_ViPham!E:E, "11_Hoa_B", NhatKy_ViPham!F:F, B33, NhatKy_ViPham!C:C, "T28")</f>
        <v>100</v>
      </c>
      <c r="AT33" s="7">
        <f>100 + SUMIFS(NhatKy_ViPham!J:J, NhatKy_ViPham!E:E, "11_Hoa_B", NhatKy_ViPham!F:F, B33, NhatKy_ViPham!C:C, "T29") - SUMIFS(NhatKy_ViPham!K:K, NhatKy_ViPham!E:E, "11_Hoa_B", NhatKy_ViPham!F:F, B33, NhatKy_ViPham!C:C, "T29")</f>
        <v>100</v>
      </c>
      <c r="AU33" s="7">
        <f>100 + SUMIFS(NhatKy_ViPham!J:J, NhatKy_ViPham!E:E, "11_Hoa_B", NhatKy_ViPham!F:F, B33, NhatKy_ViPham!C:C, "T30") - SUMIFS(NhatKy_ViPham!K:K, NhatKy_ViPham!E:E, "11_Hoa_B", NhatKy_ViPham!F:F, B33, NhatKy_ViPham!C:C, "T30")</f>
        <v>100</v>
      </c>
      <c r="AV33" s="7">
        <f>100 + SUMIFS(NhatKy_ViPham!J:J, NhatKy_ViPham!E:E, "11_Hoa_B", NhatKy_ViPham!F:F, B33, NhatKy_ViPham!C:C, "T31") - SUMIFS(NhatKy_ViPham!K:K, NhatKy_ViPham!E:E, "11_Hoa_B", NhatKy_ViPham!F:F, B33, NhatKy_ViPham!C:C, "T31")</f>
        <v>100</v>
      </c>
      <c r="AW33" s="7">
        <f>100 + SUMIFS(NhatKy_ViPham!J:J, NhatKy_ViPham!E:E, "11_Hoa_B", NhatKy_ViPham!F:F, B33, NhatKy_ViPham!C:C, "T32") - SUMIFS(NhatKy_ViPham!K:K, NhatKy_ViPham!E:E, "11_Hoa_B", NhatKy_ViPham!F:F, B33, NhatKy_ViPham!C:C, "T32")</f>
        <v>100</v>
      </c>
      <c r="AX33" s="7">
        <f>100 + SUMIFS(NhatKy_ViPham!J:J, NhatKy_ViPham!E:E, "11_Hoa_B", NhatKy_ViPham!F:F, B33, NhatKy_ViPham!C:C, "T33") - SUMIFS(NhatKy_ViPham!K:K, NhatKy_ViPham!E:E, "11_Hoa_B", NhatKy_ViPham!F:F, B33, NhatKy_ViPham!C:C, "T33")</f>
        <v>100</v>
      </c>
      <c r="AY33" s="7">
        <f>100 + SUMIFS(NhatKy_ViPham!J:J, NhatKy_ViPham!E:E, "11_Hoa_B", NhatKy_ViPham!F:F, B33, NhatKy_ViPham!C:C, "T34") - SUMIFS(NhatKy_ViPham!K:K, NhatKy_ViPham!E:E, "11_Hoa_B", NhatKy_ViPham!F:F, B33, NhatKy_ViPham!C:C, "T34")</f>
        <v>100</v>
      </c>
      <c r="AZ33" s="7">
        <f>100 + SUMIFS(NhatKy_ViPham!J:J, NhatKy_ViPham!E:E, "11_Hoa_B", NhatKy_ViPham!F:F, B33, NhatKy_ViPham!C:C, "T35") - SUMIFS(NhatKy_ViPham!K:K, NhatKy_ViPham!E:E, "11_Hoa_B", NhatKy_ViPham!F:F, B33, NhatKy_ViPham!C:C, "T35")</f>
        <v>100</v>
      </c>
      <c r="BA33" s="12">
        <f t="shared" si="0"/>
        <v>100</v>
      </c>
      <c r="BB33" s="11" t="s">
        <v>430</v>
      </c>
      <c r="BC33" s="14" t="str">
        <f t="shared" si="1"/>
        <v>Tốt</v>
      </c>
      <c r="BD33" s="10" t="str">
        <f t="shared" si="2"/>
        <v>🟢 BÌNH THƯỜNG</v>
      </c>
    </row>
    <row r="34" spans="1:56" x14ac:dyDescent="0.25">
      <c r="A34" s="5">
        <v>26</v>
      </c>
      <c r="B34" s="15" t="s">
        <v>1728</v>
      </c>
      <c r="C34" s="5" t="s">
        <v>1406</v>
      </c>
      <c r="D34" s="5" t="s">
        <v>429</v>
      </c>
      <c r="E34" s="11" t="s">
        <v>430</v>
      </c>
      <c r="F34" s="6">
        <f>SUMIFS(NhatKy_ViPham!K:K, NhatKy_ViPham!E:E, "11_Hoa_B", NhatKy_ViPham!F:F, B34, NhatKy_ViPham!H:H, "L01")</f>
        <v>0</v>
      </c>
      <c r="G34" s="6">
        <f>SUMIFS(NhatKy_ViPham!K:K, NhatKy_ViPham!E:E, "11_Hoa_B", NhatKy_ViPham!F:F, B34, NhatKy_ViPham!H:H, "L02")</f>
        <v>0</v>
      </c>
      <c r="H34" s="6">
        <f>SUMIFS(NhatKy_ViPham!K:K, NhatKy_ViPham!E:E, "11_Hoa_B", NhatKy_ViPham!F:F, B34, NhatKy_ViPham!H:H, "L03")</f>
        <v>0</v>
      </c>
      <c r="I34" s="6">
        <f>SUMIFS(NhatKy_ViPham!K:K, NhatKy_ViPham!E:E, "11_Hoa_B", NhatKy_ViPham!F:F, B34, NhatKy_ViPham!H:H, "L04")</f>
        <v>0</v>
      </c>
      <c r="J34" s="6">
        <f>SUMIFS(NhatKy_ViPham!K:K, NhatKy_ViPham!E:E, "11_Hoa_B", NhatKy_ViPham!F:F, B34, NhatKy_ViPham!H:H, "L05")</f>
        <v>0</v>
      </c>
      <c r="K34" s="6">
        <f>SUMIFS(NhatKy_ViPham!K:K, NhatKy_ViPham!E:E, "11_Hoa_B", NhatKy_ViPham!F:F, B34, NhatKy_ViPham!H:H, "L06")</f>
        <v>0</v>
      </c>
      <c r="L34" s="6">
        <f>SUMIFS(NhatKy_ViPham!K:K, NhatKy_ViPham!E:E, "11_Hoa_B", NhatKy_ViPham!F:F, B34, NhatKy_ViPham!H:H, "L07")</f>
        <v>0</v>
      </c>
      <c r="M34" s="6">
        <f>SUMIFS(NhatKy_ViPham!K:K, NhatKy_ViPham!E:E, "11_Hoa_B", NhatKy_ViPham!F:F, B34, NhatKy_ViPham!H:H, "L08")</f>
        <v>0</v>
      </c>
      <c r="N34" s="6">
        <f>SUMIFS(NhatKy_ViPham!K:K, NhatKy_ViPham!E:E, "11_Hoa_B", NhatKy_ViPham!F:F, B34, NhatKy_ViPham!H:H, "L09")</f>
        <v>0</v>
      </c>
      <c r="O34" s="6">
        <f>SUMIFS(NhatKy_ViPham!K:K, NhatKy_ViPham!E:E, "11_Hoa_B", NhatKy_ViPham!F:F, B34, NhatKy_ViPham!H:H, "L10")</f>
        <v>0</v>
      </c>
      <c r="P34" s="12">
        <f>SUMIFS(NhatKy_ViPham!J:J, NhatKy_ViPham!E:E, "11_Hoa_B", NhatKy_ViPham!F:F, B34)</f>
        <v>0</v>
      </c>
      <c r="Q34" s="13">
        <f>SUMIFS(NhatKy_ViPham!K:K, NhatKy_ViPham!E:E, "11_Hoa_B", NhatKy_ViPham!F:F, B34)</f>
        <v>0</v>
      </c>
      <c r="R34" s="6">
        <f>100 + SUMIFS(NhatKy_ViPham!J:J, NhatKy_ViPham!E:E, "11_Hoa_B", NhatKy_ViPham!F:F, B34, NhatKy_ViPham!C:C, "T1") - SUMIFS(NhatKy_ViPham!K:K, NhatKy_ViPham!E:E, "11_Hoa_B", NhatKy_ViPham!F:F, B34, NhatKy_ViPham!C:C, "T1")</f>
        <v>100</v>
      </c>
      <c r="S34" s="6">
        <f>100 + SUMIFS(NhatKy_ViPham!J:J, NhatKy_ViPham!E:E, "11_Hoa_B", NhatKy_ViPham!F:F, B34, NhatKy_ViPham!C:C, "T2") - SUMIFS(NhatKy_ViPham!K:K, NhatKy_ViPham!E:E, "11_Hoa_B", NhatKy_ViPham!F:F, B34, NhatKy_ViPham!C:C, "T2")</f>
        <v>100</v>
      </c>
      <c r="T34" s="6">
        <f>100 + SUMIFS(NhatKy_ViPham!J:J, NhatKy_ViPham!E:E, "11_Hoa_B", NhatKy_ViPham!F:F, B34, NhatKy_ViPham!C:C, "T3") - SUMIFS(NhatKy_ViPham!K:K, NhatKy_ViPham!E:E, "11_Hoa_B", NhatKy_ViPham!F:F, B34, NhatKy_ViPham!C:C, "T3")</f>
        <v>100</v>
      </c>
      <c r="U34" s="6">
        <f>100 + SUMIFS(NhatKy_ViPham!J:J, NhatKy_ViPham!E:E, "11_Hoa_B", NhatKy_ViPham!F:F, B34, NhatKy_ViPham!C:C, "T4") - SUMIFS(NhatKy_ViPham!K:K, NhatKy_ViPham!E:E, "11_Hoa_B", NhatKy_ViPham!F:F, B34, NhatKy_ViPham!C:C, "T4")</f>
        <v>100</v>
      </c>
      <c r="V34" s="6">
        <f>100 + SUMIFS(NhatKy_ViPham!J:J, NhatKy_ViPham!E:E, "11_Hoa_B", NhatKy_ViPham!F:F, B34, NhatKy_ViPham!C:C, "T5") - SUMIFS(NhatKy_ViPham!K:K, NhatKy_ViPham!E:E, "11_Hoa_B", NhatKy_ViPham!F:F, B34, NhatKy_ViPham!C:C, "T5")</f>
        <v>100</v>
      </c>
      <c r="W34" s="6">
        <f>100 + SUMIFS(NhatKy_ViPham!J:J, NhatKy_ViPham!E:E, "11_Hoa_B", NhatKy_ViPham!F:F, B34, NhatKy_ViPham!C:C, "T6") - SUMIFS(NhatKy_ViPham!K:K, NhatKy_ViPham!E:E, "11_Hoa_B", NhatKy_ViPham!F:F, B34, NhatKy_ViPham!C:C, "T6")</f>
        <v>100</v>
      </c>
      <c r="X34" s="6">
        <f>100 + SUMIFS(NhatKy_ViPham!J:J, NhatKy_ViPham!E:E, "11_Hoa_B", NhatKy_ViPham!F:F, B34, NhatKy_ViPham!C:C, "T7") - SUMIFS(NhatKy_ViPham!K:K, NhatKy_ViPham!E:E, "11_Hoa_B", NhatKy_ViPham!F:F, B34, NhatKy_ViPham!C:C, "T7")</f>
        <v>100</v>
      </c>
      <c r="Y34" s="6">
        <f>100 + SUMIFS(NhatKy_ViPham!J:J, NhatKy_ViPham!E:E, "11_Hoa_B", NhatKy_ViPham!F:F, B34, NhatKy_ViPham!C:C, "T8") - SUMIFS(NhatKy_ViPham!K:K, NhatKy_ViPham!E:E, "11_Hoa_B", NhatKy_ViPham!F:F, B34, NhatKy_ViPham!C:C, "T8")</f>
        <v>100</v>
      </c>
      <c r="Z34" s="6">
        <f>100 + SUMIFS(NhatKy_ViPham!J:J, NhatKy_ViPham!E:E, "11_Hoa_B", NhatKy_ViPham!F:F, B34, NhatKy_ViPham!C:C, "T9") - SUMIFS(NhatKy_ViPham!K:K, NhatKy_ViPham!E:E, "11_Hoa_B", NhatKy_ViPham!F:F, B34, NhatKy_ViPham!C:C, "T9")</f>
        <v>100</v>
      </c>
      <c r="AA34" s="6">
        <f>100 + SUMIFS(NhatKy_ViPham!J:J, NhatKy_ViPham!E:E, "11_Hoa_B", NhatKy_ViPham!F:F, B34, NhatKy_ViPham!C:C, "T10") - SUMIFS(NhatKy_ViPham!K:K, NhatKy_ViPham!E:E, "11_Hoa_B", NhatKy_ViPham!F:F, B34, NhatKy_ViPham!C:C, "T10")</f>
        <v>100</v>
      </c>
      <c r="AB34" s="6">
        <f>100 + SUMIFS(NhatKy_ViPham!J:J, NhatKy_ViPham!E:E, "11_Hoa_B", NhatKy_ViPham!F:F, B34, NhatKy_ViPham!C:C, "T11") - SUMIFS(NhatKy_ViPham!K:K, NhatKy_ViPham!E:E, "11_Hoa_B", NhatKy_ViPham!F:F, B34, NhatKy_ViPham!C:C, "T11")</f>
        <v>100</v>
      </c>
      <c r="AC34" s="6">
        <f>100 + SUMIFS(NhatKy_ViPham!J:J, NhatKy_ViPham!E:E, "11_Hoa_B", NhatKy_ViPham!F:F, B34, NhatKy_ViPham!C:C, "T12") - SUMIFS(NhatKy_ViPham!K:K, NhatKy_ViPham!E:E, "11_Hoa_B", NhatKy_ViPham!F:F, B34, NhatKy_ViPham!C:C, "T12")</f>
        <v>100</v>
      </c>
      <c r="AD34" s="6">
        <f>100 + SUMIFS(NhatKy_ViPham!J:J, NhatKy_ViPham!E:E, "11_Hoa_B", NhatKy_ViPham!F:F, B34, NhatKy_ViPham!C:C, "T13") - SUMIFS(NhatKy_ViPham!K:K, NhatKy_ViPham!E:E, "11_Hoa_B", NhatKy_ViPham!F:F, B34, NhatKy_ViPham!C:C, "T13")</f>
        <v>100</v>
      </c>
      <c r="AE34" s="6">
        <f>100 + SUMIFS(NhatKy_ViPham!J:J, NhatKy_ViPham!E:E, "11_Hoa_B", NhatKy_ViPham!F:F, B34, NhatKy_ViPham!C:C, "T14") - SUMIFS(NhatKy_ViPham!K:K, NhatKy_ViPham!E:E, "11_Hoa_B", NhatKy_ViPham!F:F, B34, NhatKy_ViPham!C:C, "T14")</f>
        <v>100</v>
      </c>
      <c r="AF34" s="6">
        <f>100 + SUMIFS(NhatKy_ViPham!J:J, NhatKy_ViPham!E:E, "11_Hoa_B", NhatKy_ViPham!F:F, B34, NhatKy_ViPham!C:C, "T15") - SUMIFS(NhatKy_ViPham!K:K, NhatKy_ViPham!E:E, "11_Hoa_B", NhatKy_ViPham!F:F, B34, NhatKy_ViPham!C:C, "T15")</f>
        <v>100</v>
      </c>
      <c r="AG34" s="6">
        <f>100 + SUMIFS(NhatKy_ViPham!J:J, NhatKy_ViPham!E:E, "11_Hoa_B", NhatKy_ViPham!F:F, B34, NhatKy_ViPham!C:C, "T16") - SUMIFS(NhatKy_ViPham!K:K, NhatKy_ViPham!E:E, "11_Hoa_B", NhatKy_ViPham!F:F, B34, NhatKy_ViPham!C:C, "T16")</f>
        <v>100</v>
      </c>
      <c r="AH34" s="6">
        <f>100 + SUMIFS(NhatKy_ViPham!J:J, NhatKy_ViPham!E:E, "11_Hoa_B", NhatKy_ViPham!F:F, B34, NhatKy_ViPham!C:C, "T17") - SUMIFS(NhatKy_ViPham!K:K, NhatKy_ViPham!E:E, "11_Hoa_B", NhatKy_ViPham!F:F, B34, NhatKy_ViPham!C:C, "T17")</f>
        <v>100</v>
      </c>
      <c r="AI34" s="6">
        <f>100 + SUMIFS(NhatKy_ViPham!J:J, NhatKy_ViPham!E:E, "11_Hoa_B", NhatKy_ViPham!F:F, B34, NhatKy_ViPham!C:C, "T18") - SUMIFS(NhatKy_ViPham!K:K, NhatKy_ViPham!E:E, "11_Hoa_B", NhatKy_ViPham!F:F, B34, NhatKy_ViPham!C:C, "T18")</f>
        <v>100</v>
      </c>
      <c r="AJ34" s="6">
        <f>100 + SUMIFS(NhatKy_ViPham!J:J, NhatKy_ViPham!E:E, "11_Hoa_B", NhatKy_ViPham!F:F, B34, NhatKy_ViPham!C:C, "T19") - SUMIFS(NhatKy_ViPham!K:K, NhatKy_ViPham!E:E, "11_Hoa_B", NhatKy_ViPham!F:F, B34, NhatKy_ViPham!C:C, "T19")</f>
        <v>100</v>
      </c>
      <c r="AK34" s="6">
        <f>100 + SUMIFS(NhatKy_ViPham!J:J, NhatKy_ViPham!E:E, "11_Hoa_B", NhatKy_ViPham!F:F, B34, NhatKy_ViPham!C:C, "T20") - SUMIFS(NhatKy_ViPham!K:K, NhatKy_ViPham!E:E, "11_Hoa_B", NhatKy_ViPham!F:F, B34, NhatKy_ViPham!C:C, "T20")</f>
        <v>100</v>
      </c>
      <c r="AL34" s="6">
        <f>100 + SUMIFS(NhatKy_ViPham!J:J, NhatKy_ViPham!E:E, "11_Hoa_B", NhatKy_ViPham!F:F, B34, NhatKy_ViPham!C:C, "T21") - SUMIFS(NhatKy_ViPham!K:K, NhatKy_ViPham!E:E, "11_Hoa_B", NhatKy_ViPham!F:F, B34, NhatKy_ViPham!C:C, "T21")</f>
        <v>100</v>
      </c>
      <c r="AM34" s="6">
        <f>100 + SUMIFS(NhatKy_ViPham!J:J, NhatKy_ViPham!E:E, "11_Hoa_B", NhatKy_ViPham!F:F, B34, NhatKy_ViPham!C:C, "T22") - SUMIFS(NhatKy_ViPham!K:K, NhatKy_ViPham!E:E, "11_Hoa_B", NhatKy_ViPham!F:F, B34, NhatKy_ViPham!C:C, "T22")</f>
        <v>100</v>
      </c>
      <c r="AN34" s="6">
        <f>100 + SUMIFS(NhatKy_ViPham!J:J, NhatKy_ViPham!E:E, "11_Hoa_B", NhatKy_ViPham!F:F, B34, NhatKy_ViPham!C:C, "T23") - SUMIFS(NhatKy_ViPham!K:K, NhatKy_ViPham!E:E, "11_Hoa_B", NhatKy_ViPham!F:F, B34, NhatKy_ViPham!C:C, "T23")</f>
        <v>100</v>
      </c>
      <c r="AO34" s="6">
        <f>100 + SUMIFS(NhatKy_ViPham!J:J, NhatKy_ViPham!E:E, "11_Hoa_B", NhatKy_ViPham!F:F, B34, NhatKy_ViPham!C:C, "T24") - SUMIFS(NhatKy_ViPham!K:K, NhatKy_ViPham!E:E, "11_Hoa_B", NhatKy_ViPham!F:F, B34, NhatKy_ViPham!C:C, "T24")</f>
        <v>100</v>
      </c>
      <c r="AP34" s="6">
        <f>100 + SUMIFS(NhatKy_ViPham!J:J, NhatKy_ViPham!E:E, "11_Hoa_B", NhatKy_ViPham!F:F, B34, NhatKy_ViPham!C:C, "T25") - SUMIFS(NhatKy_ViPham!K:K, NhatKy_ViPham!E:E, "11_Hoa_B", NhatKy_ViPham!F:F, B34, NhatKy_ViPham!C:C, "T25")</f>
        <v>100</v>
      </c>
      <c r="AQ34" s="6">
        <f>100 + SUMIFS(NhatKy_ViPham!J:J, NhatKy_ViPham!E:E, "11_Hoa_B", NhatKy_ViPham!F:F, B34, NhatKy_ViPham!C:C, "T26") - SUMIFS(NhatKy_ViPham!K:K, NhatKy_ViPham!E:E, "11_Hoa_B", NhatKy_ViPham!F:F, B34, NhatKy_ViPham!C:C, "T26")</f>
        <v>100</v>
      </c>
      <c r="AR34" s="6">
        <f>100 + SUMIFS(NhatKy_ViPham!J:J, NhatKy_ViPham!E:E, "11_Hoa_B", NhatKy_ViPham!F:F, B34, NhatKy_ViPham!C:C, "T27") - SUMIFS(NhatKy_ViPham!K:K, NhatKy_ViPham!E:E, "11_Hoa_B", NhatKy_ViPham!F:F, B34, NhatKy_ViPham!C:C, "T27")</f>
        <v>100</v>
      </c>
      <c r="AS34" s="6">
        <f>100 + SUMIFS(NhatKy_ViPham!J:J, NhatKy_ViPham!E:E, "11_Hoa_B", NhatKy_ViPham!F:F, B34, NhatKy_ViPham!C:C, "T28") - SUMIFS(NhatKy_ViPham!K:K, NhatKy_ViPham!E:E, "11_Hoa_B", NhatKy_ViPham!F:F, B34, NhatKy_ViPham!C:C, "T28")</f>
        <v>100</v>
      </c>
      <c r="AT34" s="6">
        <f>100 + SUMIFS(NhatKy_ViPham!J:J, NhatKy_ViPham!E:E, "11_Hoa_B", NhatKy_ViPham!F:F, B34, NhatKy_ViPham!C:C, "T29") - SUMIFS(NhatKy_ViPham!K:K, NhatKy_ViPham!E:E, "11_Hoa_B", NhatKy_ViPham!F:F, B34, NhatKy_ViPham!C:C, "T29")</f>
        <v>100</v>
      </c>
      <c r="AU34" s="6">
        <f>100 + SUMIFS(NhatKy_ViPham!J:J, NhatKy_ViPham!E:E, "11_Hoa_B", NhatKy_ViPham!F:F, B34, NhatKy_ViPham!C:C, "T30") - SUMIFS(NhatKy_ViPham!K:K, NhatKy_ViPham!E:E, "11_Hoa_B", NhatKy_ViPham!F:F, B34, NhatKy_ViPham!C:C, "T30")</f>
        <v>100</v>
      </c>
      <c r="AV34" s="6">
        <f>100 + SUMIFS(NhatKy_ViPham!J:J, NhatKy_ViPham!E:E, "11_Hoa_B", NhatKy_ViPham!F:F, B34, NhatKy_ViPham!C:C, "T31") - SUMIFS(NhatKy_ViPham!K:K, NhatKy_ViPham!E:E, "11_Hoa_B", NhatKy_ViPham!F:F, B34, NhatKy_ViPham!C:C, "T31")</f>
        <v>100</v>
      </c>
      <c r="AW34" s="6">
        <f>100 + SUMIFS(NhatKy_ViPham!J:J, NhatKy_ViPham!E:E, "11_Hoa_B", NhatKy_ViPham!F:F, B34, NhatKy_ViPham!C:C, "T32") - SUMIFS(NhatKy_ViPham!K:K, NhatKy_ViPham!E:E, "11_Hoa_B", NhatKy_ViPham!F:F, B34, NhatKy_ViPham!C:C, "T32")</f>
        <v>100</v>
      </c>
      <c r="AX34" s="6">
        <f>100 + SUMIFS(NhatKy_ViPham!J:J, NhatKy_ViPham!E:E, "11_Hoa_B", NhatKy_ViPham!F:F, B34, NhatKy_ViPham!C:C, "T33") - SUMIFS(NhatKy_ViPham!K:K, NhatKy_ViPham!E:E, "11_Hoa_B", NhatKy_ViPham!F:F, B34, NhatKy_ViPham!C:C, "T33")</f>
        <v>100</v>
      </c>
      <c r="AY34" s="6">
        <f>100 + SUMIFS(NhatKy_ViPham!J:J, NhatKy_ViPham!E:E, "11_Hoa_B", NhatKy_ViPham!F:F, B34, NhatKy_ViPham!C:C, "T34") - SUMIFS(NhatKy_ViPham!K:K, NhatKy_ViPham!E:E, "11_Hoa_B", NhatKy_ViPham!F:F, B34, NhatKy_ViPham!C:C, "T34")</f>
        <v>100</v>
      </c>
      <c r="AZ34" s="6">
        <f>100 + SUMIFS(NhatKy_ViPham!J:J, NhatKy_ViPham!E:E, "11_Hoa_B", NhatKy_ViPham!F:F, B34, NhatKy_ViPham!C:C, "T35") - SUMIFS(NhatKy_ViPham!K:K, NhatKy_ViPham!E:E, "11_Hoa_B", NhatKy_ViPham!F:F, B34, NhatKy_ViPham!C:C, "T35")</f>
        <v>100</v>
      </c>
      <c r="BA34" s="12">
        <f t="shared" si="0"/>
        <v>100</v>
      </c>
      <c r="BB34" s="11" t="s">
        <v>430</v>
      </c>
      <c r="BC34" s="16" t="str">
        <f t="shared" si="1"/>
        <v>Tốt</v>
      </c>
      <c r="BD34" s="15" t="str">
        <f t="shared" si="2"/>
        <v>🟢 BÌNH THƯỜNG</v>
      </c>
    </row>
    <row r="35" spans="1:56" x14ac:dyDescent="0.25">
      <c r="A35" s="4">
        <v>27</v>
      </c>
      <c r="B35" s="10" t="s">
        <v>1729</v>
      </c>
      <c r="C35" s="4" t="s">
        <v>1730</v>
      </c>
      <c r="D35" s="4" t="s">
        <v>429</v>
      </c>
      <c r="E35" s="11" t="s">
        <v>430</v>
      </c>
      <c r="F35" s="7">
        <f>SUMIFS(NhatKy_ViPham!K:K, NhatKy_ViPham!E:E, "11_Hoa_B", NhatKy_ViPham!F:F, B35, NhatKy_ViPham!H:H, "L01")</f>
        <v>0</v>
      </c>
      <c r="G35" s="7">
        <f>SUMIFS(NhatKy_ViPham!K:K, NhatKy_ViPham!E:E, "11_Hoa_B", NhatKy_ViPham!F:F, B35, NhatKy_ViPham!H:H, "L02")</f>
        <v>0</v>
      </c>
      <c r="H35" s="7">
        <f>SUMIFS(NhatKy_ViPham!K:K, NhatKy_ViPham!E:E, "11_Hoa_B", NhatKy_ViPham!F:F, B35, NhatKy_ViPham!H:H, "L03")</f>
        <v>0</v>
      </c>
      <c r="I35" s="7">
        <f>SUMIFS(NhatKy_ViPham!K:K, NhatKy_ViPham!E:E, "11_Hoa_B", NhatKy_ViPham!F:F, B35, NhatKy_ViPham!H:H, "L04")</f>
        <v>0</v>
      </c>
      <c r="J35" s="7">
        <f>SUMIFS(NhatKy_ViPham!K:K, NhatKy_ViPham!E:E, "11_Hoa_B", NhatKy_ViPham!F:F, B35, NhatKy_ViPham!H:H, "L05")</f>
        <v>0</v>
      </c>
      <c r="K35" s="7">
        <f>SUMIFS(NhatKy_ViPham!K:K, NhatKy_ViPham!E:E, "11_Hoa_B", NhatKy_ViPham!F:F, B35, NhatKy_ViPham!H:H, "L06")</f>
        <v>0</v>
      </c>
      <c r="L35" s="7">
        <f>SUMIFS(NhatKy_ViPham!K:K, NhatKy_ViPham!E:E, "11_Hoa_B", NhatKy_ViPham!F:F, B35, NhatKy_ViPham!H:H, "L07")</f>
        <v>0</v>
      </c>
      <c r="M35" s="7">
        <f>SUMIFS(NhatKy_ViPham!K:K, NhatKy_ViPham!E:E, "11_Hoa_B", NhatKy_ViPham!F:F, B35, NhatKy_ViPham!H:H, "L08")</f>
        <v>0</v>
      </c>
      <c r="N35" s="7">
        <f>SUMIFS(NhatKy_ViPham!K:K, NhatKy_ViPham!E:E, "11_Hoa_B", NhatKy_ViPham!F:F, B35, NhatKy_ViPham!H:H, "L09")</f>
        <v>0</v>
      </c>
      <c r="O35" s="7">
        <f>SUMIFS(NhatKy_ViPham!K:K, NhatKy_ViPham!E:E, "11_Hoa_B", NhatKy_ViPham!F:F, B35, NhatKy_ViPham!H:H, "L10")</f>
        <v>0</v>
      </c>
      <c r="P35" s="12">
        <f>SUMIFS(NhatKy_ViPham!J:J, NhatKy_ViPham!E:E, "11_Hoa_B", NhatKy_ViPham!F:F, B35)</f>
        <v>0</v>
      </c>
      <c r="Q35" s="13">
        <f>SUMIFS(NhatKy_ViPham!K:K, NhatKy_ViPham!E:E, "11_Hoa_B", NhatKy_ViPham!F:F, B35)</f>
        <v>0</v>
      </c>
      <c r="R35" s="7">
        <f>100 + SUMIFS(NhatKy_ViPham!J:J, NhatKy_ViPham!E:E, "11_Hoa_B", NhatKy_ViPham!F:F, B35, NhatKy_ViPham!C:C, "T1") - SUMIFS(NhatKy_ViPham!K:K, NhatKy_ViPham!E:E, "11_Hoa_B", NhatKy_ViPham!F:F, B35, NhatKy_ViPham!C:C, "T1")</f>
        <v>100</v>
      </c>
      <c r="S35" s="7">
        <f>100 + SUMIFS(NhatKy_ViPham!J:J, NhatKy_ViPham!E:E, "11_Hoa_B", NhatKy_ViPham!F:F, B35, NhatKy_ViPham!C:C, "T2") - SUMIFS(NhatKy_ViPham!K:K, NhatKy_ViPham!E:E, "11_Hoa_B", NhatKy_ViPham!F:F, B35, NhatKy_ViPham!C:C, "T2")</f>
        <v>100</v>
      </c>
      <c r="T35" s="7">
        <f>100 + SUMIFS(NhatKy_ViPham!J:J, NhatKy_ViPham!E:E, "11_Hoa_B", NhatKy_ViPham!F:F, B35, NhatKy_ViPham!C:C, "T3") - SUMIFS(NhatKy_ViPham!K:K, NhatKy_ViPham!E:E, "11_Hoa_B", NhatKy_ViPham!F:F, B35, NhatKy_ViPham!C:C, "T3")</f>
        <v>100</v>
      </c>
      <c r="U35" s="7">
        <f>100 + SUMIFS(NhatKy_ViPham!J:J, NhatKy_ViPham!E:E, "11_Hoa_B", NhatKy_ViPham!F:F, B35, NhatKy_ViPham!C:C, "T4") - SUMIFS(NhatKy_ViPham!K:K, NhatKy_ViPham!E:E, "11_Hoa_B", NhatKy_ViPham!F:F, B35, NhatKy_ViPham!C:C, "T4")</f>
        <v>100</v>
      </c>
      <c r="V35" s="7">
        <f>100 + SUMIFS(NhatKy_ViPham!J:J, NhatKy_ViPham!E:E, "11_Hoa_B", NhatKy_ViPham!F:F, B35, NhatKy_ViPham!C:C, "T5") - SUMIFS(NhatKy_ViPham!K:K, NhatKy_ViPham!E:E, "11_Hoa_B", NhatKy_ViPham!F:F, B35, NhatKy_ViPham!C:C, "T5")</f>
        <v>100</v>
      </c>
      <c r="W35" s="7">
        <f>100 + SUMIFS(NhatKy_ViPham!J:J, NhatKy_ViPham!E:E, "11_Hoa_B", NhatKy_ViPham!F:F, B35, NhatKy_ViPham!C:C, "T6") - SUMIFS(NhatKy_ViPham!K:K, NhatKy_ViPham!E:E, "11_Hoa_B", NhatKy_ViPham!F:F, B35, NhatKy_ViPham!C:C, "T6")</f>
        <v>100</v>
      </c>
      <c r="X35" s="7">
        <f>100 + SUMIFS(NhatKy_ViPham!J:J, NhatKy_ViPham!E:E, "11_Hoa_B", NhatKy_ViPham!F:F, B35, NhatKy_ViPham!C:C, "T7") - SUMIFS(NhatKy_ViPham!K:K, NhatKy_ViPham!E:E, "11_Hoa_B", NhatKy_ViPham!F:F, B35, NhatKy_ViPham!C:C, "T7")</f>
        <v>100</v>
      </c>
      <c r="Y35" s="7">
        <f>100 + SUMIFS(NhatKy_ViPham!J:J, NhatKy_ViPham!E:E, "11_Hoa_B", NhatKy_ViPham!F:F, B35, NhatKy_ViPham!C:C, "T8") - SUMIFS(NhatKy_ViPham!K:K, NhatKy_ViPham!E:E, "11_Hoa_B", NhatKy_ViPham!F:F, B35, NhatKy_ViPham!C:C, "T8")</f>
        <v>100</v>
      </c>
      <c r="Z35" s="7">
        <f>100 + SUMIFS(NhatKy_ViPham!J:J, NhatKy_ViPham!E:E, "11_Hoa_B", NhatKy_ViPham!F:F, B35, NhatKy_ViPham!C:C, "T9") - SUMIFS(NhatKy_ViPham!K:K, NhatKy_ViPham!E:E, "11_Hoa_B", NhatKy_ViPham!F:F, B35, NhatKy_ViPham!C:C, "T9")</f>
        <v>100</v>
      </c>
      <c r="AA35" s="7">
        <f>100 + SUMIFS(NhatKy_ViPham!J:J, NhatKy_ViPham!E:E, "11_Hoa_B", NhatKy_ViPham!F:F, B35, NhatKy_ViPham!C:C, "T10") - SUMIFS(NhatKy_ViPham!K:K, NhatKy_ViPham!E:E, "11_Hoa_B", NhatKy_ViPham!F:F, B35, NhatKy_ViPham!C:C, "T10")</f>
        <v>100</v>
      </c>
      <c r="AB35" s="7">
        <f>100 + SUMIFS(NhatKy_ViPham!J:J, NhatKy_ViPham!E:E, "11_Hoa_B", NhatKy_ViPham!F:F, B35, NhatKy_ViPham!C:C, "T11") - SUMIFS(NhatKy_ViPham!K:K, NhatKy_ViPham!E:E, "11_Hoa_B", NhatKy_ViPham!F:F, B35, NhatKy_ViPham!C:C, "T11")</f>
        <v>100</v>
      </c>
      <c r="AC35" s="7">
        <f>100 + SUMIFS(NhatKy_ViPham!J:J, NhatKy_ViPham!E:E, "11_Hoa_B", NhatKy_ViPham!F:F, B35, NhatKy_ViPham!C:C, "T12") - SUMIFS(NhatKy_ViPham!K:K, NhatKy_ViPham!E:E, "11_Hoa_B", NhatKy_ViPham!F:F, B35, NhatKy_ViPham!C:C, "T12")</f>
        <v>100</v>
      </c>
      <c r="AD35" s="7">
        <f>100 + SUMIFS(NhatKy_ViPham!J:J, NhatKy_ViPham!E:E, "11_Hoa_B", NhatKy_ViPham!F:F, B35, NhatKy_ViPham!C:C, "T13") - SUMIFS(NhatKy_ViPham!K:K, NhatKy_ViPham!E:E, "11_Hoa_B", NhatKy_ViPham!F:F, B35, NhatKy_ViPham!C:C, "T13")</f>
        <v>100</v>
      </c>
      <c r="AE35" s="7">
        <f>100 + SUMIFS(NhatKy_ViPham!J:J, NhatKy_ViPham!E:E, "11_Hoa_B", NhatKy_ViPham!F:F, B35, NhatKy_ViPham!C:C, "T14") - SUMIFS(NhatKy_ViPham!K:K, NhatKy_ViPham!E:E, "11_Hoa_B", NhatKy_ViPham!F:F, B35, NhatKy_ViPham!C:C, "T14")</f>
        <v>100</v>
      </c>
      <c r="AF35" s="7">
        <f>100 + SUMIFS(NhatKy_ViPham!J:J, NhatKy_ViPham!E:E, "11_Hoa_B", NhatKy_ViPham!F:F, B35, NhatKy_ViPham!C:C, "T15") - SUMIFS(NhatKy_ViPham!K:K, NhatKy_ViPham!E:E, "11_Hoa_B", NhatKy_ViPham!F:F, B35, NhatKy_ViPham!C:C, "T15")</f>
        <v>100</v>
      </c>
      <c r="AG35" s="7">
        <f>100 + SUMIFS(NhatKy_ViPham!J:J, NhatKy_ViPham!E:E, "11_Hoa_B", NhatKy_ViPham!F:F, B35, NhatKy_ViPham!C:C, "T16") - SUMIFS(NhatKy_ViPham!K:K, NhatKy_ViPham!E:E, "11_Hoa_B", NhatKy_ViPham!F:F, B35, NhatKy_ViPham!C:C, "T16")</f>
        <v>100</v>
      </c>
      <c r="AH35" s="7">
        <f>100 + SUMIFS(NhatKy_ViPham!J:J, NhatKy_ViPham!E:E, "11_Hoa_B", NhatKy_ViPham!F:F, B35, NhatKy_ViPham!C:C, "T17") - SUMIFS(NhatKy_ViPham!K:K, NhatKy_ViPham!E:E, "11_Hoa_B", NhatKy_ViPham!F:F, B35, NhatKy_ViPham!C:C, "T17")</f>
        <v>100</v>
      </c>
      <c r="AI35" s="7">
        <f>100 + SUMIFS(NhatKy_ViPham!J:J, NhatKy_ViPham!E:E, "11_Hoa_B", NhatKy_ViPham!F:F, B35, NhatKy_ViPham!C:C, "T18") - SUMIFS(NhatKy_ViPham!K:K, NhatKy_ViPham!E:E, "11_Hoa_B", NhatKy_ViPham!F:F, B35, NhatKy_ViPham!C:C, "T18")</f>
        <v>100</v>
      </c>
      <c r="AJ35" s="7">
        <f>100 + SUMIFS(NhatKy_ViPham!J:J, NhatKy_ViPham!E:E, "11_Hoa_B", NhatKy_ViPham!F:F, B35, NhatKy_ViPham!C:C, "T19") - SUMIFS(NhatKy_ViPham!K:K, NhatKy_ViPham!E:E, "11_Hoa_B", NhatKy_ViPham!F:F, B35, NhatKy_ViPham!C:C, "T19")</f>
        <v>100</v>
      </c>
      <c r="AK35" s="7">
        <f>100 + SUMIFS(NhatKy_ViPham!J:J, NhatKy_ViPham!E:E, "11_Hoa_B", NhatKy_ViPham!F:F, B35, NhatKy_ViPham!C:C, "T20") - SUMIFS(NhatKy_ViPham!K:K, NhatKy_ViPham!E:E, "11_Hoa_B", NhatKy_ViPham!F:F, B35, NhatKy_ViPham!C:C, "T20")</f>
        <v>100</v>
      </c>
      <c r="AL35" s="7">
        <f>100 + SUMIFS(NhatKy_ViPham!J:J, NhatKy_ViPham!E:E, "11_Hoa_B", NhatKy_ViPham!F:F, B35, NhatKy_ViPham!C:C, "T21") - SUMIFS(NhatKy_ViPham!K:K, NhatKy_ViPham!E:E, "11_Hoa_B", NhatKy_ViPham!F:F, B35, NhatKy_ViPham!C:C, "T21")</f>
        <v>100</v>
      </c>
      <c r="AM35" s="7">
        <f>100 + SUMIFS(NhatKy_ViPham!J:J, NhatKy_ViPham!E:E, "11_Hoa_B", NhatKy_ViPham!F:F, B35, NhatKy_ViPham!C:C, "T22") - SUMIFS(NhatKy_ViPham!K:K, NhatKy_ViPham!E:E, "11_Hoa_B", NhatKy_ViPham!F:F, B35, NhatKy_ViPham!C:C, "T22")</f>
        <v>100</v>
      </c>
      <c r="AN35" s="7">
        <f>100 + SUMIFS(NhatKy_ViPham!J:J, NhatKy_ViPham!E:E, "11_Hoa_B", NhatKy_ViPham!F:F, B35, NhatKy_ViPham!C:C, "T23") - SUMIFS(NhatKy_ViPham!K:K, NhatKy_ViPham!E:E, "11_Hoa_B", NhatKy_ViPham!F:F, B35, NhatKy_ViPham!C:C, "T23")</f>
        <v>100</v>
      </c>
      <c r="AO35" s="7">
        <f>100 + SUMIFS(NhatKy_ViPham!J:J, NhatKy_ViPham!E:E, "11_Hoa_B", NhatKy_ViPham!F:F, B35, NhatKy_ViPham!C:C, "T24") - SUMIFS(NhatKy_ViPham!K:K, NhatKy_ViPham!E:E, "11_Hoa_B", NhatKy_ViPham!F:F, B35, NhatKy_ViPham!C:C, "T24")</f>
        <v>100</v>
      </c>
      <c r="AP35" s="7">
        <f>100 + SUMIFS(NhatKy_ViPham!J:J, NhatKy_ViPham!E:E, "11_Hoa_B", NhatKy_ViPham!F:F, B35, NhatKy_ViPham!C:C, "T25") - SUMIFS(NhatKy_ViPham!K:K, NhatKy_ViPham!E:E, "11_Hoa_B", NhatKy_ViPham!F:F, B35, NhatKy_ViPham!C:C, "T25")</f>
        <v>100</v>
      </c>
      <c r="AQ35" s="7">
        <f>100 + SUMIFS(NhatKy_ViPham!J:J, NhatKy_ViPham!E:E, "11_Hoa_B", NhatKy_ViPham!F:F, B35, NhatKy_ViPham!C:C, "T26") - SUMIFS(NhatKy_ViPham!K:K, NhatKy_ViPham!E:E, "11_Hoa_B", NhatKy_ViPham!F:F, B35, NhatKy_ViPham!C:C, "T26")</f>
        <v>100</v>
      </c>
      <c r="AR35" s="7">
        <f>100 + SUMIFS(NhatKy_ViPham!J:J, NhatKy_ViPham!E:E, "11_Hoa_B", NhatKy_ViPham!F:F, B35, NhatKy_ViPham!C:C, "T27") - SUMIFS(NhatKy_ViPham!K:K, NhatKy_ViPham!E:E, "11_Hoa_B", NhatKy_ViPham!F:F, B35, NhatKy_ViPham!C:C, "T27")</f>
        <v>100</v>
      </c>
      <c r="AS35" s="7">
        <f>100 + SUMIFS(NhatKy_ViPham!J:J, NhatKy_ViPham!E:E, "11_Hoa_B", NhatKy_ViPham!F:F, B35, NhatKy_ViPham!C:C, "T28") - SUMIFS(NhatKy_ViPham!K:K, NhatKy_ViPham!E:E, "11_Hoa_B", NhatKy_ViPham!F:F, B35, NhatKy_ViPham!C:C, "T28")</f>
        <v>100</v>
      </c>
      <c r="AT35" s="7">
        <f>100 + SUMIFS(NhatKy_ViPham!J:J, NhatKy_ViPham!E:E, "11_Hoa_B", NhatKy_ViPham!F:F, B35, NhatKy_ViPham!C:C, "T29") - SUMIFS(NhatKy_ViPham!K:K, NhatKy_ViPham!E:E, "11_Hoa_B", NhatKy_ViPham!F:F, B35, NhatKy_ViPham!C:C, "T29")</f>
        <v>100</v>
      </c>
      <c r="AU35" s="7">
        <f>100 + SUMIFS(NhatKy_ViPham!J:J, NhatKy_ViPham!E:E, "11_Hoa_B", NhatKy_ViPham!F:F, B35, NhatKy_ViPham!C:C, "T30") - SUMIFS(NhatKy_ViPham!K:K, NhatKy_ViPham!E:E, "11_Hoa_B", NhatKy_ViPham!F:F, B35, NhatKy_ViPham!C:C, "T30")</f>
        <v>100</v>
      </c>
      <c r="AV35" s="7">
        <f>100 + SUMIFS(NhatKy_ViPham!J:J, NhatKy_ViPham!E:E, "11_Hoa_B", NhatKy_ViPham!F:F, B35, NhatKy_ViPham!C:C, "T31") - SUMIFS(NhatKy_ViPham!K:K, NhatKy_ViPham!E:E, "11_Hoa_B", NhatKy_ViPham!F:F, B35, NhatKy_ViPham!C:C, "T31")</f>
        <v>100</v>
      </c>
      <c r="AW35" s="7">
        <f>100 + SUMIFS(NhatKy_ViPham!J:J, NhatKy_ViPham!E:E, "11_Hoa_B", NhatKy_ViPham!F:F, B35, NhatKy_ViPham!C:C, "T32") - SUMIFS(NhatKy_ViPham!K:K, NhatKy_ViPham!E:E, "11_Hoa_B", NhatKy_ViPham!F:F, B35, NhatKy_ViPham!C:C, "T32")</f>
        <v>100</v>
      </c>
      <c r="AX35" s="7">
        <f>100 + SUMIFS(NhatKy_ViPham!J:J, NhatKy_ViPham!E:E, "11_Hoa_B", NhatKy_ViPham!F:F, B35, NhatKy_ViPham!C:C, "T33") - SUMIFS(NhatKy_ViPham!K:K, NhatKy_ViPham!E:E, "11_Hoa_B", NhatKy_ViPham!F:F, B35, NhatKy_ViPham!C:C, "T33")</f>
        <v>100</v>
      </c>
      <c r="AY35" s="7">
        <f>100 + SUMIFS(NhatKy_ViPham!J:J, NhatKy_ViPham!E:E, "11_Hoa_B", NhatKy_ViPham!F:F, B35, NhatKy_ViPham!C:C, "T34") - SUMIFS(NhatKy_ViPham!K:K, NhatKy_ViPham!E:E, "11_Hoa_B", NhatKy_ViPham!F:F, B35, NhatKy_ViPham!C:C, "T34")</f>
        <v>100</v>
      </c>
      <c r="AZ35" s="7">
        <f>100 + SUMIFS(NhatKy_ViPham!J:J, NhatKy_ViPham!E:E, "11_Hoa_B", NhatKy_ViPham!F:F, B35, NhatKy_ViPham!C:C, "T35") - SUMIFS(NhatKy_ViPham!K:K, NhatKy_ViPham!E:E, "11_Hoa_B", NhatKy_ViPham!F:F, B35, NhatKy_ViPham!C:C, "T35")</f>
        <v>100</v>
      </c>
      <c r="BA35" s="12">
        <f t="shared" si="0"/>
        <v>100</v>
      </c>
      <c r="BB35" s="11" t="s">
        <v>430</v>
      </c>
      <c r="BC35" s="14" t="str">
        <f t="shared" si="1"/>
        <v>Tốt</v>
      </c>
      <c r="BD35" s="10" t="str">
        <f t="shared" si="2"/>
        <v>🟢 BÌNH THƯỜNG</v>
      </c>
    </row>
    <row r="36" spans="1:56" x14ac:dyDescent="0.25">
      <c r="A36" s="5">
        <v>28</v>
      </c>
      <c r="B36" s="15" t="s">
        <v>1521</v>
      </c>
      <c r="C36" s="5" t="s">
        <v>1702</v>
      </c>
      <c r="D36" s="5" t="s">
        <v>429</v>
      </c>
      <c r="E36" s="11" t="s">
        <v>430</v>
      </c>
      <c r="F36" s="6">
        <f>SUMIFS(NhatKy_ViPham!K:K, NhatKy_ViPham!E:E, "11_Hoa_B", NhatKy_ViPham!F:F, B36, NhatKy_ViPham!H:H, "L01")</f>
        <v>0</v>
      </c>
      <c r="G36" s="6">
        <f>SUMIFS(NhatKy_ViPham!K:K, NhatKy_ViPham!E:E, "11_Hoa_B", NhatKy_ViPham!F:F, B36, NhatKy_ViPham!H:H, "L02")</f>
        <v>0</v>
      </c>
      <c r="H36" s="6">
        <f>SUMIFS(NhatKy_ViPham!K:K, NhatKy_ViPham!E:E, "11_Hoa_B", NhatKy_ViPham!F:F, B36, NhatKy_ViPham!H:H, "L03")</f>
        <v>0</v>
      </c>
      <c r="I36" s="6">
        <f>SUMIFS(NhatKy_ViPham!K:K, NhatKy_ViPham!E:E, "11_Hoa_B", NhatKy_ViPham!F:F, B36, NhatKy_ViPham!H:H, "L04")</f>
        <v>0</v>
      </c>
      <c r="J36" s="6">
        <f>SUMIFS(NhatKy_ViPham!K:K, NhatKy_ViPham!E:E, "11_Hoa_B", NhatKy_ViPham!F:F, B36, NhatKy_ViPham!H:H, "L05")</f>
        <v>0</v>
      </c>
      <c r="K36" s="6">
        <f>SUMIFS(NhatKy_ViPham!K:K, NhatKy_ViPham!E:E, "11_Hoa_B", NhatKy_ViPham!F:F, B36, NhatKy_ViPham!H:H, "L06")</f>
        <v>0</v>
      </c>
      <c r="L36" s="6">
        <f>SUMIFS(NhatKy_ViPham!K:K, NhatKy_ViPham!E:E, "11_Hoa_B", NhatKy_ViPham!F:F, B36, NhatKy_ViPham!H:H, "L07")</f>
        <v>0</v>
      </c>
      <c r="M36" s="6">
        <f>SUMIFS(NhatKy_ViPham!K:K, NhatKy_ViPham!E:E, "11_Hoa_B", NhatKy_ViPham!F:F, B36, NhatKy_ViPham!H:H, "L08")</f>
        <v>0</v>
      </c>
      <c r="N36" s="6">
        <f>SUMIFS(NhatKy_ViPham!K:K, NhatKy_ViPham!E:E, "11_Hoa_B", NhatKy_ViPham!F:F, B36, NhatKy_ViPham!H:H, "L09")</f>
        <v>0</v>
      </c>
      <c r="O36" s="6">
        <f>SUMIFS(NhatKy_ViPham!K:K, NhatKy_ViPham!E:E, "11_Hoa_B", NhatKy_ViPham!F:F, B36, NhatKy_ViPham!H:H, "L10")</f>
        <v>0</v>
      </c>
      <c r="P36" s="12">
        <f>SUMIFS(NhatKy_ViPham!J:J, NhatKy_ViPham!E:E, "11_Hoa_B", NhatKy_ViPham!F:F, B36)</f>
        <v>0</v>
      </c>
      <c r="Q36" s="13">
        <f>SUMIFS(NhatKy_ViPham!K:K, NhatKy_ViPham!E:E, "11_Hoa_B", NhatKy_ViPham!F:F, B36)</f>
        <v>0</v>
      </c>
      <c r="R36" s="6">
        <f>100 + SUMIFS(NhatKy_ViPham!J:J, NhatKy_ViPham!E:E, "11_Hoa_B", NhatKy_ViPham!F:F, B36, NhatKy_ViPham!C:C, "T1") - SUMIFS(NhatKy_ViPham!K:K, NhatKy_ViPham!E:E, "11_Hoa_B", NhatKy_ViPham!F:F, B36, NhatKy_ViPham!C:C, "T1")</f>
        <v>100</v>
      </c>
      <c r="S36" s="6">
        <f>100 + SUMIFS(NhatKy_ViPham!J:J, NhatKy_ViPham!E:E, "11_Hoa_B", NhatKy_ViPham!F:F, B36, NhatKy_ViPham!C:C, "T2") - SUMIFS(NhatKy_ViPham!K:K, NhatKy_ViPham!E:E, "11_Hoa_B", NhatKy_ViPham!F:F, B36, NhatKy_ViPham!C:C, "T2")</f>
        <v>100</v>
      </c>
      <c r="T36" s="6">
        <f>100 + SUMIFS(NhatKy_ViPham!J:J, NhatKy_ViPham!E:E, "11_Hoa_B", NhatKy_ViPham!F:F, B36, NhatKy_ViPham!C:C, "T3") - SUMIFS(NhatKy_ViPham!K:K, NhatKy_ViPham!E:E, "11_Hoa_B", NhatKy_ViPham!F:F, B36, NhatKy_ViPham!C:C, "T3")</f>
        <v>100</v>
      </c>
      <c r="U36" s="6">
        <f>100 + SUMIFS(NhatKy_ViPham!J:J, NhatKy_ViPham!E:E, "11_Hoa_B", NhatKy_ViPham!F:F, B36, NhatKy_ViPham!C:C, "T4") - SUMIFS(NhatKy_ViPham!K:K, NhatKy_ViPham!E:E, "11_Hoa_B", NhatKy_ViPham!F:F, B36, NhatKy_ViPham!C:C, "T4")</f>
        <v>100</v>
      </c>
      <c r="V36" s="6">
        <f>100 + SUMIFS(NhatKy_ViPham!J:J, NhatKy_ViPham!E:E, "11_Hoa_B", NhatKy_ViPham!F:F, B36, NhatKy_ViPham!C:C, "T5") - SUMIFS(NhatKy_ViPham!K:K, NhatKy_ViPham!E:E, "11_Hoa_B", NhatKy_ViPham!F:F, B36, NhatKy_ViPham!C:C, "T5")</f>
        <v>100</v>
      </c>
      <c r="W36" s="6">
        <f>100 + SUMIFS(NhatKy_ViPham!J:J, NhatKy_ViPham!E:E, "11_Hoa_B", NhatKy_ViPham!F:F, B36, NhatKy_ViPham!C:C, "T6") - SUMIFS(NhatKy_ViPham!K:K, NhatKy_ViPham!E:E, "11_Hoa_B", NhatKy_ViPham!F:F, B36, NhatKy_ViPham!C:C, "T6")</f>
        <v>100</v>
      </c>
      <c r="X36" s="6">
        <f>100 + SUMIFS(NhatKy_ViPham!J:J, NhatKy_ViPham!E:E, "11_Hoa_B", NhatKy_ViPham!F:F, B36, NhatKy_ViPham!C:C, "T7") - SUMIFS(NhatKy_ViPham!K:K, NhatKy_ViPham!E:E, "11_Hoa_B", NhatKy_ViPham!F:F, B36, NhatKy_ViPham!C:C, "T7")</f>
        <v>100</v>
      </c>
      <c r="Y36" s="6">
        <f>100 + SUMIFS(NhatKy_ViPham!J:J, NhatKy_ViPham!E:E, "11_Hoa_B", NhatKy_ViPham!F:F, B36, NhatKy_ViPham!C:C, "T8") - SUMIFS(NhatKy_ViPham!K:K, NhatKy_ViPham!E:E, "11_Hoa_B", NhatKy_ViPham!F:F, B36, NhatKy_ViPham!C:C, "T8")</f>
        <v>100</v>
      </c>
      <c r="Z36" s="6">
        <f>100 + SUMIFS(NhatKy_ViPham!J:J, NhatKy_ViPham!E:E, "11_Hoa_B", NhatKy_ViPham!F:F, B36, NhatKy_ViPham!C:C, "T9") - SUMIFS(NhatKy_ViPham!K:K, NhatKy_ViPham!E:E, "11_Hoa_B", NhatKy_ViPham!F:F, B36, NhatKy_ViPham!C:C, "T9")</f>
        <v>100</v>
      </c>
      <c r="AA36" s="6">
        <f>100 + SUMIFS(NhatKy_ViPham!J:J, NhatKy_ViPham!E:E, "11_Hoa_B", NhatKy_ViPham!F:F, B36, NhatKy_ViPham!C:C, "T10") - SUMIFS(NhatKy_ViPham!K:K, NhatKy_ViPham!E:E, "11_Hoa_B", NhatKy_ViPham!F:F, B36, NhatKy_ViPham!C:C, "T10")</f>
        <v>100</v>
      </c>
      <c r="AB36" s="6">
        <f>100 + SUMIFS(NhatKy_ViPham!J:J, NhatKy_ViPham!E:E, "11_Hoa_B", NhatKy_ViPham!F:F, B36, NhatKy_ViPham!C:C, "T11") - SUMIFS(NhatKy_ViPham!K:K, NhatKy_ViPham!E:E, "11_Hoa_B", NhatKy_ViPham!F:F, B36, NhatKy_ViPham!C:C, "T11")</f>
        <v>100</v>
      </c>
      <c r="AC36" s="6">
        <f>100 + SUMIFS(NhatKy_ViPham!J:J, NhatKy_ViPham!E:E, "11_Hoa_B", NhatKy_ViPham!F:F, B36, NhatKy_ViPham!C:C, "T12") - SUMIFS(NhatKy_ViPham!K:K, NhatKy_ViPham!E:E, "11_Hoa_B", NhatKy_ViPham!F:F, B36, NhatKy_ViPham!C:C, "T12")</f>
        <v>100</v>
      </c>
      <c r="AD36" s="6">
        <f>100 + SUMIFS(NhatKy_ViPham!J:J, NhatKy_ViPham!E:E, "11_Hoa_B", NhatKy_ViPham!F:F, B36, NhatKy_ViPham!C:C, "T13") - SUMIFS(NhatKy_ViPham!K:K, NhatKy_ViPham!E:E, "11_Hoa_B", NhatKy_ViPham!F:F, B36, NhatKy_ViPham!C:C, "T13")</f>
        <v>100</v>
      </c>
      <c r="AE36" s="6">
        <f>100 + SUMIFS(NhatKy_ViPham!J:J, NhatKy_ViPham!E:E, "11_Hoa_B", NhatKy_ViPham!F:F, B36, NhatKy_ViPham!C:C, "T14") - SUMIFS(NhatKy_ViPham!K:K, NhatKy_ViPham!E:E, "11_Hoa_B", NhatKy_ViPham!F:F, B36, NhatKy_ViPham!C:C, "T14")</f>
        <v>100</v>
      </c>
      <c r="AF36" s="6">
        <f>100 + SUMIFS(NhatKy_ViPham!J:J, NhatKy_ViPham!E:E, "11_Hoa_B", NhatKy_ViPham!F:F, B36, NhatKy_ViPham!C:C, "T15") - SUMIFS(NhatKy_ViPham!K:K, NhatKy_ViPham!E:E, "11_Hoa_B", NhatKy_ViPham!F:F, B36, NhatKy_ViPham!C:C, "T15")</f>
        <v>100</v>
      </c>
      <c r="AG36" s="6">
        <f>100 + SUMIFS(NhatKy_ViPham!J:J, NhatKy_ViPham!E:E, "11_Hoa_B", NhatKy_ViPham!F:F, B36, NhatKy_ViPham!C:C, "T16") - SUMIFS(NhatKy_ViPham!K:K, NhatKy_ViPham!E:E, "11_Hoa_B", NhatKy_ViPham!F:F, B36, NhatKy_ViPham!C:C, "T16")</f>
        <v>100</v>
      </c>
      <c r="AH36" s="6">
        <f>100 + SUMIFS(NhatKy_ViPham!J:J, NhatKy_ViPham!E:E, "11_Hoa_B", NhatKy_ViPham!F:F, B36, NhatKy_ViPham!C:C, "T17") - SUMIFS(NhatKy_ViPham!K:K, NhatKy_ViPham!E:E, "11_Hoa_B", NhatKy_ViPham!F:F, B36, NhatKy_ViPham!C:C, "T17")</f>
        <v>100</v>
      </c>
      <c r="AI36" s="6">
        <f>100 + SUMIFS(NhatKy_ViPham!J:J, NhatKy_ViPham!E:E, "11_Hoa_B", NhatKy_ViPham!F:F, B36, NhatKy_ViPham!C:C, "T18") - SUMIFS(NhatKy_ViPham!K:K, NhatKy_ViPham!E:E, "11_Hoa_B", NhatKy_ViPham!F:F, B36, NhatKy_ViPham!C:C, "T18")</f>
        <v>100</v>
      </c>
      <c r="AJ36" s="6">
        <f>100 + SUMIFS(NhatKy_ViPham!J:J, NhatKy_ViPham!E:E, "11_Hoa_B", NhatKy_ViPham!F:F, B36, NhatKy_ViPham!C:C, "T19") - SUMIFS(NhatKy_ViPham!K:K, NhatKy_ViPham!E:E, "11_Hoa_B", NhatKy_ViPham!F:F, B36, NhatKy_ViPham!C:C, "T19")</f>
        <v>100</v>
      </c>
      <c r="AK36" s="6">
        <f>100 + SUMIFS(NhatKy_ViPham!J:J, NhatKy_ViPham!E:E, "11_Hoa_B", NhatKy_ViPham!F:F, B36, NhatKy_ViPham!C:C, "T20") - SUMIFS(NhatKy_ViPham!K:K, NhatKy_ViPham!E:E, "11_Hoa_B", NhatKy_ViPham!F:F, B36, NhatKy_ViPham!C:C, "T20")</f>
        <v>100</v>
      </c>
      <c r="AL36" s="6">
        <f>100 + SUMIFS(NhatKy_ViPham!J:J, NhatKy_ViPham!E:E, "11_Hoa_B", NhatKy_ViPham!F:F, B36, NhatKy_ViPham!C:C, "T21") - SUMIFS(NhatKy_ViPham!K:K, NhatKy_ViPham!E:E, "11_Hoa_B", NhatKy_ViPham!F:F, B36, NhatKy_ViPham!C:C, "T21")</f>
        <v>100</v>
      </c>
      <c r="AM36" s="6">
        <f>100 + SUMIFS(NhatKy_ViPham!J:J, NhatKy_ViPham!E:E, "11_Hoa_B", NhatKy_ViPham!F:F, B36, NhatKy_ViPham!C:C, "T22") - SUMIFS(NhatKy_ViPham!K:K, NhatKy_ViPham!E:E, "11_Hoa_B", NhatKy_ViPham!F:F, B36, NhatKy_ViPham!C:C, "T22")</f>
        <v>100</v>
      </c>
      <c r="AN36" s="6">
        <f>100 + SUMIFS(NhatKy_ViPham!J:J, NhatKy_ViPham!E:E, "11_Hoa_B", NhatKy_ViPham!F:F, B36, NhatKy_ViPham!C:C, "T23") - SUMIFS(NhatKy_ViPham!K:K, NhatKy_ViPham!E:E, "11_Hoa_B", NhatKy_ViPham!F:F, B36, NhatKy_ViPham!C:C, "T23")</f>
        <v>100</v>
      </c>
      <c r="AO36" s="6">
        <f>100 + SUMIFS(NhatKy_ViPham!J:J, NhatKy_ViPham!E:E, "11_Hoa_B", NhatKy_ViPham!F:F, B36, NhatKy_ViPham!C:C, "T24") - SUMIFS(NhatKy_ViPham!K:K, NhatKy_ViPham!E:E, "11_Hoa_B", NhatKy_ViPham!F:F, B36, NhatKy_ViPham!C:C, "T24")</f>
        <v>100</v>
      </c>
      <c r="AP36" s="6">
        <f>100 + SUMIFS(NhatKy_ViPham!J:J, NhatKy_ViPham!E:E, "11_Hoa_B", NhatKy_ViPham!F:F, B36, NhatKy_ViPham!C:C, "T25") - SUMIFS(NhatKy_ViPham!K:K, NhatKy_ViPham!E:E, "11_Hoa_B", NhatKy_ViPham!F:F, B36, NhatKy_ViPham!C:C, "T25")</f>
        <v>100</v>
      </c>
      <c r="AQ36" s="6">
        <f>100 + SUMIFS(NhatKy_ViPham!J:J, NhatKy_ViPham!E:E, "11_Hoa_B", NhatKy_ViPham!F:F, B36, NhatKy_ViPham!C:C, "T26") - SUMIFS(NhatKy_ViPham!K:K, NhatKy_ViPham!E:E, "11_Hoa_B", NhatKy_ViPham!F:F, B36, NhatKy_ViPham!C:C, "T26")</f>
        <v>100</v>
      </c>
      <c r="AR36" s="6">
        <f>100 + SUMIFS(NhatKy_ViPham!J:J, NhatKy_ViPham!E:E, "11_Hoa_B", NhatKy_ViPham!F:F, B36, NhatKy_ViPham!C:C, "T27") - SUMIFS(NhatKy_ViPham!K:K, NhatKy_ViPham!E:E, "11_Hoa_B", NhatKy_ViPham!F:F, B36, NhatKy_ViPham!C:C, "T27")</f>
        <v>100</v>
      </c>
      <c r="AS36" s="6">
        <f>100 + SUMIFS(NhatKy_ViPham!J:J, NhatKy_ViPham!E:E, "11_Hoa_B", NhatKy_ViPham!F:F, B36, NhatKy_ViPham!C:C, "T28") - SUMIFS(NhatKy_ViPham!K:K, NhatKy_ViPham!E:E, "11_Hoa_B", NhatKy_ViPham!F:F, B36, NhatKy_ViPham!C:C, "T28")</f>
        <v>100</v>
      </c>
      <c r="AT36" s="6">
        <f>100 + SUMIFS(NhatKy_ViPham!J:J, NhatKy_ViPham!E:E, "11_Hoa_B", NhatKy_ViPham!F:F, B36, NhatKy_ViPham!C:C, "T29") - SUMIFS(NhatKy_ViPham!K:K, NhatKy_ViPham!E:E, "11_Hoa_B", NhatKy_ViPham!F:F, B36, NhatKy_ViPham!C:C, "T29")</f>
        <v>100</v>
      </c>
      <c r="AU36" s="6">
        <f>100 + SUMIFS(NhatKy_ViPham!J:J, NhatKy_ViPham!E:E, "11_Hoa_B", NhatKy_ViPham!F:F, B36, NhatKy_ViPham!C:C, "T30") - SUMIFS(NhatKy_ViPham!K:K, NhatKy_ViPham!E:E, "11_Hoa_B", NhatKy_ViPham!F:F, B36, NhatKy_ViPham!C:C, "T30")</f>
        <v>100</v>
      </c>
      <c r="AV36" s="6">
        <f>100 + SUMIFS(NhatKy_ViPham!J:J, NhatKy_ViPham!E:E, "11_Hoa_B", NhatKy_ViPham!F:F, B36, NhatKy_ViPham!C:C, "T31") - SUMIFS(NhatKy_ViPham!K:K, NhatKy_ViPham!E:E, "11_Hoa_B", NhatKy_ViPham!F:F, B36, NhatKy_ViPham!C:C, "T31")</f>
        <v>100</v>
      </c>
      <c r="AW36" s="6">
        <f>100 + SUMIFS(NhatKy_ViPham!J:J, NhatKy_ViPham!E:E, "11_Hoa_B", NhatKy_ViPham!F:F, B36, NhatKy_ViPham!C:C, "T32") - SUMIFS(NhatKy_ViPham!K:K, NhatKy_ViPham!E:E, "11_Hoa_B", NhatKy_ViPham!F:F, B36, NhatKy_ViPham!C:C, "T32")</f>
        <v>100</v>
      </c>
      <c r="AX36" s="6">
        <f>100 + SUMIFS(NhatKy_ViPham!J:J, NhatKy_ViPham!E:E, "11_Hoa_B", NhatKy_ViPham!F:F, B36, NhatKy_ViPham!C:C, "T33") - SUMIFS(NhatKy_ViPham!K:K, NhatKy_ViPham!E:E, "11_Hoa_B", NhatKy_ViPham!F:F, B36, NhatKy_ViPham!C:C, "T33")</f>
        <v>100</v>
      </c>
      <c r="AY36" s="6">
        <f>100 + SUMIFS(NhatKy_ViPham!J:J, NhatKy_ViPham!E:E, "11_Hoa_B", NhatKy_ViPham!F:F, B36, NhatKy_ViPham!C:C, "T34") - SUMIFS(NhatKy_ViPham!K:K, NhatKy_ViPham!E:E, "11_Hoa_B", NhatKy_ViPham!F:F, B36, NhatKy_ViPham!C:C, "T34")</f>
        <v>100</v>
      </c>
      <c r="AZ36" s="6">
        <f>100 + SUMIFS(NhatKy_ViPham!J:J, NhatKy_ViPham!E:E, "11_Hoa_B", NhatKy_ViPham!F:F, B36, NhatKy_ViPham!C:C, "T35") - SUMIFS(NhatKy_ViPham!K:K, NhatKy_ViPham!E:E, "11_Hoa_B", NhatKy_ViPham!F:F, B36, NhatKy_ViPham!C:C, "T35")</f>
        <v>100</v>
      </c>
      <c r="BA36" s="12">
        <f t="shared" si="0"/>
        <v>100</v>
      </c>
      <c r="BB36" s="11" t="s">
        <v>430</v>
      </c>
      <c r="BC36" s="16" t="str">
        <f t="shared" si="1"/>
        <v>Tốt</v>
      </c>
      <c r="BD36" s="15" t="str">
        <f t="shared" si="2"/>
        <v>🟢 BÌNH THƯỜNG</v>
      </c>
    </row>
    <row r="37" spans="1:56" x14ac:dyDescent="0.25">
      <c r="A37" s="4">
        <v>29</v>
      </c>
      <c r="B37" s="10" t="s">
        <v>1731</v>
      </c>
      <c r="C37" s="4" t="s">
        <v>1732</v>
      </c>
      <c r="D37" s="4" t="s">
        <v>429</v>
      </c>
      <c r="E37" s="11" t="s">
        <v>430</v>
      </c>
      <c r="F37" s="7">
        <f>SUMIFS(NhatKy_ViPham!K:K, NhatKy_ViPham!E:E, "11_Hoa_B", NhatKy_ViPham!F:F, B37, NhatKy_ViPham!H:H, "L01")</f>
        <v>0</v>
      </c>
      <c r="G37" s="7">
        <f>SUMIFS(NhatKy_ViPham!K:K, NhatKy_ViPham!E:E, "11_Hoa_B", NhatKy_ViPham!F:F, B37, NhatKy_ViPham!H:H, "L02")</f>
        <v>0</v>
      </c>
      <c r="H37" s="7">
        <f>SUMIFS(NhatKy_ViPham!K:K, NhatKy_ViPham!E:E, "11_Hoa_B", NhatKy_ViPham!F:F, B37, NhatKy_ViPham!H:H, "L03")</f>
        <v>0</v>
      </c>
      <c r="I37" s="7">
        <f>SUMIFS(NhatKy_ViPham!K:K, NhatKy_ViPham!E:E, "11_Hoa_B", NhatKy_ViPham!F:F, B37, NhatKy_ViPham!H:H, "L04")</f>
        <v>0</v>
      </c>
      <c r="J37" s="7">
        <f>SUMIFS(NhatKy_ViPham!K:K, NhatKy_ViPham!E:E, "11_Hoa_B", NhatKy_ViPham!F:F, B37, NhatKy_ViPham!H:H, "L05")</f>
        <v>0</v>
      </c>
      <c r="K37" s="7">
        <f>SUMIFS(NhatKy_ViPham!K:K, NhatKy_ViPham!E:E, "11_Hoa_B", NhatKy_ViPham!F:F, B37, NhatKy_ViPham!H:H, "L06")</f>
        <v>0</v>
      </c>
      <c r="L37" s="7">
        <f>SUMIFS(NhatKy_ViPham!K:K, NhatKy_ViPham!E:E, "11_Hoa_B", NhatKy_ViPham!F:F, B37, NhatKy_ViPham!H:H, "L07")</f>
        <v>0</v>
      </c>
      <c r="M37" s="7">
        <f>SUMIFS(NhatKy_ViPham!K:K, NhatKy_ViPham!E:E, "11_Hoa_B", NhatKy_ViPham!F:F, B37, NhatKy_ViPham!H:H, "L08")</f>
        <v>0</v>
      </c>
      <c r="N37" s="7">
        <f>SUMIFS(NhatKy_ViPham!K:K, NhatKy_ViPham!E:E, "11_Hoa_B", NhatKy_ViPham!F:F, B37, NhatKy_ViPham!H:H, "L09")</f>
        <v>0</v>
      </c>
      <c r="O37" s="7">
        <f>SUMIFS(NhatKy_ViPham!K:K, NhatKy_ViPham!E:E, "11_Hoa_B", NhatKy_ViPham!F:F, B37, NhatKy_ViPham!H:H, "L10")</f>
        <v>0</v>
      </c>
      <c r="P37" s="12">
        <f>SUMIFS(NhatKy_ViPham!J:J, NhatKy_ViPham!E:E, "11_Hoa_B", NhatKy_ViPham!F:F, B37)</f>
        <v>0</v>
      </c>
      <c r="Q37" s="13">
        <f>SUMIFS(NhatKy_ViPham!K:K, NhatKy_ViPham!E:E, "11_Hoa_B", NhatKy_ViPham!F:F, B37)</f>
        <v>0</v>
      </c>
      <c r="R37" s="7">
        <f>100 + SUMIFS(NhatKy_ViPham!J:J, NhatKy_ViPham!E:E, "11_Hoa_B", NhatKy_ViPham!F:F, B37, NhatKy_ViPham!C:C, "T1") - SUMIFS(NhatKy_ViPham!K:K, NhatKy_ViPham!E:E, "11_Hoa_B", NhatKy_ViPham!F:F, B37, NhatKy_ViPham!C:C, "T1")</f>
        <v>100</v>
      </c>
      <c r="S37" s="7">
        <f>100 + SUMIFS(NhatKy_ViPham!J:J, NhatKy_ViPham!E:E, "11_Hoa_B", NhatKy_ViPham!F:F, B37, NhatKy_ViPham!C:C, "T2") - SUMIFS(NhatKy_ViPham!K:K, NhatKy_ViPham!E:E, "11_Hoa_B", NhatKy_ViPham!F:F, B37, NhatKy_ViPham!C:C, "T2")</f>
        <v>100</v>
      </c>
      <c r="T37" s="7">
        <f>100 + SUMIFS(NhatKy_ViPham!J:J, NhatKy_ViPham!E:E, "11_Hoa_B", NhatKy_ViPham!F:F, B37, NhatKy_ViPham!C:C, "T3") - SUMIFS(NhatKy_ViPham!K:K, NhatKy_ViPham!E:E, "11_Hoa_B", NhatKy_ViPham!F:F, B37, NhatKy_ViPham!C:C, "T3")</f>
        <v>100</v>
      </c>
      <c r="U37" s="7">
        <f>100 + SUMIFS(NhatKy_ViPham!J:J, NhatKy_ViPham!E:E, "11_Hoa_B", NhatKy_ViPham!F:F, B37, NhatKy_ViPham!C:C, "T4") - SUMIFS(NhatKy_ViPham!K:K, NhatKy_ViPham!E:E, "11_Hoa_B", NhatKy_ViPham!F:F, B37, NhatKy_ViPham!C:C, "T4")</f>
        <v>100</v>
      </c>
      <c r="V37" s="7">
        <f>100 + SUMIFS(NhatKy_ViPham!J:J, NhatKy_ViPham!E:E, "11_Hoa_B", NhatKy_ViPham!F:F, B37, NhatKy_ViPham!C:C, "T5") - SUMIFS(NhatKy_ViPham!K:K, NhatKy_ViPham!E:E, "11_Hoa_B", NhatKy_ViPham!F:F, B37, NhatKy_ViPham!C:C, "T5")</f>
        <v>100</v>
      </c>
      <c r="W37" s="7">
        <f>100 + SUMIFS(NhatKy_ViPham!J:J, NhatKy_ViPham!E:E, "11_Hoa_B", NhatKy_ViPham!F:F, B37, NhatKy_ViPham!C:C, "T6") - SUMIFS(NhatKy_ViPham!K:K, NhatKy_ViPham!E:E, "11_Hoa_B", NhatKy_ViPham!F:F, B37, NhatKy_ViPham!C:C, "T6")</f>
        <v>100</v>
      </c>
      <c r="X37" s="7">
        <f>100 + SUMIFS(NhatKy_ViPham!J:J, NhatKy_ViPham!E:E, "11_Hoa_B", NhatKy_ViPham!F:F, B37, NhatKy_ViPham!C:C, "T7") - SUMIFS(NhatKy_ViPham!K:K, NhatKy_ViPham!E:E, "11_Hoa_B", NhatKy_ViPham!F:F, B37, NhatKy_ViPham!C:C, "T7")</f>
        <v>100</v>
      </c>
      <c r="Y37" s="7">
        <f>100 + SUMIFS(NhatKy_ViPham!J:J, NhatKy_ViPham!E:E, "11_Hoa_B", NhatKy_ViPham!F:F, B37, NhatKy_ViPham!C:C, "T8") - SUMIFS(NhatKy_ViPham!K:K, NhatKy_ViPham!E:E, "11_Hoa_B", NhatKy_ViPham!F:F, B37, NhatKy_ViPham!C:C, "T8")</f>
        <v>100</v>
      </c>
      <c r="Z37" s="7">
        <f>100 + SUMIFS(NhatKy_ViPham!J:J, NhatKy_ViPham!E:E, "11_Hoa_B", NhatKy_ViPham!F:F, B37, NhatKy_ViPham!C:C, "T9") - SUMIFS(NhatKy_ViPham!K:K, NhatKy_ViPham!E:E, "11_Hoa_B", NhatKy_ViPham!F:F, B37, NhatKy_ViPham!C:C, "T9")</f>
        <v>100</v>
      </c>
      <c r="AA37" s="7">
        <f>100 + SUMIFS(NhatKy_ViPham!J:J, NhatKy_ViPham!E:E, "11_Hoa_B", NhatKy_ViPham!F:F, B37, NhatKy_ViPham!C:C, "T10") - SUMIFS(NhatKy_ViPham!K:K, NhatKy_ViPham!E:E, "11_Hoa_B", NhatKy_ViPham!F:F, B37, NhatKy_ViPham!C:C, "T10")</f>
        <v>100</v>
      </c>
      <c r="AB37" s="7">
        <f>100 + SUMIFS(NhatKy_ViPham!J:J, NhatKy_ViPham!E:E, "11_Hoa_B", NhatKy_ViPham!F:F, B37, NhatKy_ViPham!C:C, "T11") - SUMIFS(NhatKy_ViPham!K:K, NhatKy_ViPham!E:E, "11_Hoa_B", NhatKy_ViPham!F:F, B37, NhatKy_ViPham!C:C, "T11")</f>
        <v>100</v>
      </c>
      <c r="AC37" s="7">
        <f>100 + SUMIFS(NhatKy_ViPham!J:J, NhatKy_ViPham!E:E, "11_Hoa_B", NhatKy_ViPham!F:F, B37, NhatKy_ViPham!C:C, "T12") - SUMIFS(NhatKy_ViPham!K:K, NhatKy_ViPham!E:E, "11_Hoa_B", NhatKy_ViPham!F:F, B37, NhatKy_ViPham!C:C, "T12")</f>
        <v>100</v>
      </c>
      <c r="AD37" s="7">
        <f>100 + SUMIFS(NhatKy_ViPham!J:J, NhatKy_ViPham!E:E, "11_Hoa_B", NhatKy_ViPham!F:F, B37, NhatKy_ViPham!C:C, "T13") - SUMIFS(NhatKy_ViPham!K:K, NhatKy_ViPham!E:E, "11_Hoa_B", NhatKy_ViPham!F:F, B37, NhatKy_ViPham!C:C, "T13")</f>
        <v>100</v>
      </c>
      <c r="AE37" s="7">
        <f>100 + SUMIFS(NhatKy_ViPham!J:J, NhatKy_ViPham!E:E, "11_Hoa_B", NhatKy_ViPham!F:F, B37, NhatKy_ViPham!C:C, "T14") - SUMIFS(NhatKy_ViPham!K:K, NhatKy_ViPham!E:E, "11_Hoa_B", NhatKy_ViPham!F:F, B37, NhatKy_ViPham!C:C, "T14")</f>
        <v>100</v>
      </c>
      <c r="AF37" s="7">
        <f>100 + SUMIFS(NhatKy_ViPham!J:J, NhatKy_ViPham!E:E, "11_Hoa_B", NhatKy_ViPham!F:F, B37, NhatKy_ViPham!C:C, "T15") - SUMIFS(NhatKy_ViPham!K:K, NhatKy_ViPham!E:E, "11_Hoa_B", NhatKy_ViPham!F:F, B37, NhatKy_ViPham!C:C, "T15")</f>
        <v>100</v>
      </c>
      <c r="AG37" s="7">
        <f>100 + SUMIFS(NhatKy_ViPham!J:J, NhatKy_ViPham!E:E, "11_Hoa_B", NhatKy_ViPham!F:F, B37, NhatKy_ViPham!C:C, "T16") - SUMIFS(NhatKy_ViPham!K:K, NhatKy_ViPham!E:E, "11_Hoa_B", NhatKy_ViPham!F:F, B37, NhatKy_ViPham!C:C, "T16")</f>
        <v>100</v>
      </c>
      <c r="AH37" s="7">
        <f>100 + SUMIFS(NhatKy_ViPham!J:J, NhatKy_ViPham!E:E, "11_Hoa_B", NhatKy_ViPham!F:F, B37, NhatKy_ViPham!C:C, "T17") - SUMIFS(NhatKy_ViPham!K:K, NhatKy_ViPham!E:E, "11_Hoa_B", NhatKy_ViPham!F:F, B37, NhatKy_ViPham!C:C, "T17")</f>
        <v>100</v>
      </c>
      <c r="AI37" s="7">
        <f>100 + SUMIFS(NhatKy_ViPham!J:J, NhatKy_ViPham!E:E, "11_Hoa_B", NhatKy_ViPham!F:F, B37, NhatKy_ViPham!C:C, "T18") - SUMIFS(NhatKy_ViPham!K:K, NhatKy_ViPham!E:E, "11_Hoa_B", NhatKy_ViPham!F:F, B37, NhatKy_ViPham!C:C, "T18")</f>
        <v>100</v>
      </c>
      <c r="AJ37" s="7">
        <f>100 + SUMIFS(NhatKy_ViPham!J:J, NhatKy_ViPham!E:E, "11_Hoa_B", NhatKy_ViPham!F:F, B37, NhatKy_ViPham!C:C, "T19") - SUMIFS(NhatKy_ViPham!K:K, NhatKy_ViPham!E:E, "11_Hoa_B", NhatKy_ViPham!F:F, B37, NhatKy_ViPham!C:C, "T19")</f>
        <v>100</v>
      </c>
      <c r="AK37" s="7">
        <f>100 + SUMIFS(NhatKy_ViPham!J:J, NhatKy_ViPham!E:E, "11_Hoa_B", NhatKy_ViPham!F:F, B37, NhatKy_ViPham!C:C, "T20") - SUMIFS(NhatKy_ViPham!K:K, NhatKy_ViPham!E:E, "11_Hoa_B", NhatKy_ViPham!F:F, B37, NhatKy_ViPham!C:C, "T20")</f>
        <v>100</v>
      </c>
      <c r="AL37" s="7">
        <f>100 + SUMIFS(NhatKy_ViPham!J:J, NhatKy_ViPham!E:E, "11_Hoa_B", NhatKy_ViPham!F:F, B37, NhatKy_ViPham!C:C, "T21") - SUMIFS(NhatKy_ViPham!K:K, NhatKy_ViPham!E:E, "11_Hoa_B", NhatKy_ViPham!F:F, B37, NhatKy_ViPham!C:C, "T21")</f>
        <v>100</v>
      </c>
      <c r="AM37" s="7">
        <f>100 + SUMIFS(NhatKy_ViPham!J:J, NhatKy_ViPham!E:E, "11_Hoa_B", NhatKy_ViPham!F:F, B37, NhatKy_ViPham!C:C, "T22") - SUMIFS(NhatKy_ViPham!K:K, NhatKy_ViPham!E:E, "11_Hoa_B", NhatKy_ViPham!F:F, B37, NhatKy_ViPham!C:C, "T22")</f>
        <v>100</v>
      </c>
      <c r="AN37" s="7">
        <f>100 + SUMIFS(NhatKy_ViPham!J:J, NhatKy_ViPham!E:E, "11_Hoa_B", NhatKy_ViPham!F:F, B37, NhatKy_ViPham!C:C, "T23") - SUMIFS(NhatKy_ViPham!K:K, NhatKy_ViPham!E:E, "11_Hoa_B", NhatKy_ViPham!F:F, B37, NhatKy_ViPham!C:C, "T23")</f>
        <v>100</v>
      </c>
      <c r="AO37" s="7">
        <f>100 + SUMIFS(NhatKy_ViPham!J:J, NhatKy_ViPham!E:E, "11_Hoa_B", NhatKy_ViPham!F:F, B37, NhatKy_ViPham!C:C, "T24") - SUMIFS(NhatKy_ViPham!K:K, NhatKy_ViPham!E:E, "11_Hoa_B", NhatKy_ViPham!F:F, B37, NhatKy_ViPham!C:C, "T24")</f>
        <v>100</v>
      </c>
      <c r="AP37" s="7">
        <f>100 + SUMIFS(NhatKy_ViPham!J:J, NhatKy_ViPham!E:E, "11_Hoa_B", NhatKy_ViPham!F:F, B37, NhatKy_ViPham!C:C, "T25") - SUMIFS(NhatKy_ViPham!K:K, NhatKy_ViPham!E:E, "11_Hoa_B", NhatKy_ViPham!F:F, B37, NhatKy_ViPham!C:C, "T25")</f>
        <v>100</v>
      </c>
      <c r="AQ37" s="7">
        <f>100 + SUMIFS(NhatKy_ViPham!J:J, NhatKy_ViPham!E:E, "11_Hoa_B", NhatKy_ViPham!F:F, B37, NhatKy_ViPham!C:C, "T26") - SUMIFS(NhatKy_ViPham!K:K, NhatKy_ViPham!E:E, "11_Hoa_B", NhatKy_ViPham!F:F, B37, NhatKy_ViPham!C:C, "T26")</f>
        <v>100</v>
      </c>
      <c r="AR37" s="7">
        <f>100 + SUMIFS(NhatKy_ViPham!J:J, NhatKy_ViPham!E:E, "11_Hoa_B", NhatKy_ViPham!F:F, B37, NhatKy_ViPham!C:C, "T27") - SUMIFS(NhatKy_ViPham!K:K, NhatKy_ViPham!E:E, "11_Hoa_B", NhatKy_ViPham!F:F, B37, NhatKy_ViPham!C:C, "T27")</f>
        <v>100</v>
      </c>
      <c r="AS37" s="7">
        <f>100 + SUMIFS(NhatKy_ViPham!J:J, NhatKy_ViPham!E:E, "11_Hoa_B", NhatKy_ViPham!F:F, B37, NhatKy_ViPham!C:C, "T28") - SUMIFS(NhatKy_ViPham!K:K, NhatKy_ViPham!E:E, "11_Hoa_B", NhatKy_ViPham!F:F, B37, NhatKy_ViPham!C:C, "T28")</f>
        <v>100</v>
      </c>
      <c r="AT37" s="7">
        <f>100 + SUMIFS(NhatKy_ViPham!J:J, NhatKy_ViPham!E:E, "11_Hoa_B", NhatKy_ViPham!F:F, B37, NhatKy_ViPham!C:C, "T29") - SUMIFS(NhatKy_ViPham!K:K, NhatKy_ViPham!E:E, "11_Hoa_B", NhatKy_ViPham!F:F, B37, NhatKy_ViPham!C:C, "T29")</f>
        <v>100</v>
      </c>
      <c r="AU37" s="7">
        <f>100 + SUMIFS(NhatKy_ViPham!J:J, NhatKy_ViPham!E:E, "11_Hoa_B", NhatKy_ViPham!F:F, B37, NhatKy_ViPham!C:C, "T30") - SUMIFS(NhatKy_ViPham!K:K, NhatKy_ViPham!E:E, "11_Hoa_B", NhatKy_ViPham!F:F, B37, NhatKy_ViPham!C:C, "T30")</f>
        <v>100</v>
      </c>
      <c r="AV37" s="7">
        <f>100 + SUMIFS(NhatKy_ViPham!J:J, NhatKy_ViPham!E:E, "11_Hoa_B", NhatKy_ViPham!F:F, B37, NhatKy_ViPham!C:C, "T31") - SUMIFS(NhatKy_ViPham!K:K, NhatKy_ViPham!E:E, "11_Hoa_B", NhatKy_ViPham!F:F, B37, NhatKy_ViPham!C:C, "T31")</f>
        <v>100</v>
      </c>
      <c r="AW37" s="7">
        <f>100 + SUMIFS(NhatKy_ViPham!J:J, NhatKy_ViPham!E:E, "11_Hoa_B", NhatKy_ViPham!F:F, B37, NhatKy_ViPham!C:C, "T32") - SUMIFS(NhatKy_ViPham!K:K, NhatKy_ViPham!E:E, "11_Hoa_B", NhatKy_ViPham!F:F, B37, NhatKy_ViPham!C:C, "T32")</f>
        <v>100</v>
      </c>
      <c r="AX37" s="7">
        <f>100 + SUMIFS(NhatKy_ViPham!J:J, NhatKy_ViPham!E:E, "11_Hoa_B", NhatKy_ViPham!F:F, B37, NhatKy_ViPham!C:C, "T33") - SUMIFS(NhatKy_ViPham!K:K, NhatKy_ViPham!E:E, "11_Hoa_B", NhatKy_ViPham!F:F, B37, NhatKy_ViPham!C:C, "T33")</f>
        <v>100</v>
      </c>
      <c r="AY37" s="7">
        <f>100 + SUMIFS(NhatKy_ViPham!J:J, NhatKy_ViPham!E:E, "11_Hoa_B", NhatKy_ViPham!F:F, B37, NhatKy_ViPham!C:C, "T34") - SUMIFS(NhatKy_ViPham!K:K, NhatKy_ViPham!E:E, "11_Hoa_B", NhatKy_ViPham!F:F, B37, NhatKy_ViPham!C:C, "T34")</f>
        <v>100</v>
      </c>
      <c r="AZ37" s="7">
        <f>100 + SUMIFS(NhatKy_ViPham!J:J, NhatKy_ViPham!E:E, "11_Hoa_B", NhatKy_ViPham!F:F, B37, NhatKy_ViPham!C:C, "T35") - SUMIFS(NhatKy_ViPham!K:K, NhatKy_ViPham!E:E, "11_Hoa_B", NhatKy_ViPham!F:F, B37, NhatKy_ViPham!C:C, "T35")</f>
        <v>100</v>
      </c>
      <c r="BA37" s="12">
        <f t="shared" si="0"/>
        <v>100</v>
      </c>
      <c r="BB37" s="11" t="s">
        <v>430</v>
      </c>
      <c r="BC37" s="14" t="str">
        <f t="shared" si="1"/>
        <v>Tốt</v>
      </c>
      <c r="BD37" s="10" t="str">
        <f t="shared" si="2"/>
        <v>🟢 BÌNH THƯỜNG</v>
      </c>
    </row>
    <row r="38" spans="1:56" x14ac:dyDescent="0.25">
      <c r="A38" s="5">
        <v>30</v>
      </c>
      <c r="B38" s="15" t="s">
        <v>1733</v>
      </c>
      <c r="C38" s="5" t="s">
        <v>1734</v>
      </c>
      <c r="D38" s="5" t="s">
        <v>435</v>
      </c>
      <c r="E38" s="11" t="s">
        <v>430</v>
      </c>
      <c r="F38" s="6">
        <f>SUMIFS(NhatKy_ViPham!K:K, NhatKy_ViPham!E:E, "11_Hoa_B", NhatKy_ViPham!F:F, B38, NhatKy_ViPham!H:H, "L01")</f>
        <v>0</v>
      </c>
      <c r="G38" s="6">
        <f>SUMIFS(NhatKy_ViPham!K:K, NhatKy_ViPham!E:E, "11_Hoa_B", NhatKy_ViPham!F:F, B38, NhatKy_ViPham!H:H, "L02")</f>
        <v>0</v>
      </c>
      <c r="H38" s="6">
        <f>SUMIFS(NhatKy_ViPham!K:K, NhatKy_ViPham!E:E, "11_Hoa_B", NhatKy_ViPham!F:F, B38, NhatKy_ViPham!H:H, "L03")</f>
        <v>0</v>
      </c>
      <c r="I38" s="6">
        <f>SUMIFS(NhatKy_ViPham!K:K, NhatKy_ViPham!E:E, "11_Hoa_B", NhatKy_ViPham!F:F, B38, NhatKy_ViPham!H:H, "L04")</f>
        <v>0</v>
      </c>
      <c r="J38" s="6">
        <f>SUMIFS(NhatKy_ViPham!K:K, NhatKy_ViPham!E:E, "11_Hoa_B", NhatKy_ViPham!F:F, B38, NhatKy_ViPham!H:H, "L05")</f>
        <v>0</v>
      </c>
      <c r="K38" s="6">
        <f>SUMIFS(NhatKy_ViPham!K:K, NhatKy_ViPham!E:E, "11_Hoa_B", NhatKy_ViPham!F:F, B38, NhatKy_ViPham!H:H, "L06")</f>
        <v>0</v>
      </c>
      <c r="L38" s="6">
        <f>SUMIFS(NhatKy_ViPham!K:K, NhatKy_ViPham!E:E, "11_Hoa_B", NhatKy_ViPham!F:F, B38, NhatKy_ViPham!H:H, "L07")</f>
        <v>0</v>
      </c>
      <c r="M38" s="6">
        <f>SUMIFS(NhatKy_ViPham!K:K, NhatKy_ViPham!E:E, "11_Hoa_B", NhatKy_ViPham!F:F, B38, NhatKy_ViPham!H:H, "L08")</f>
        <v>0</v>
      </c>
      <c r="N38" s="6">
        <f>SUMIFS(NhatKy_ViPham!K:K, NhatKy_ViPham!E:E, "11_Hoa_B", NhatKy_ViPham!F:F, B38, NhatKy_ViPham!H:H, "L09")</f>
        <v>0</v>
      </c>
      <c r="O38" s="6">
        <f>SUMIFS(NhatKy_ViPham!K:K, NhatKy_ViPham!E:E, "11_Hoa_B", NhatKy_ViPham!F:F, B38, NhatKy_ViPham!H:H, "L10")</f>
        <v>0</v>
      </c>
      <c r="P38" s="12">
        <f>SUMIFS(NhatKy_ViPham!J:J, NhatKy_ViPham!E:E, "11_Hoa_B", NhatKy_ViPham!F:F, B38)</f>
        <v>0</v>
      </c>
      <c r="Q38" s="13">
        <f>SUMIFS(NhatKy_ViPham!K:K, NhatKy_ViPham!E:E, "11_Hoa_B", NhatKy_ViPham!F:F, B38)</f>
        <v>0</v>
      </c>
      <c r="R38" s="6">
        <f>100 + SUMIFS(NhatKy_ViPham!J:J, NhatKy_ViPham!E:E, "11_Hoa_B", NhatKy_ViPham!F:F, B38, NhatKy_ViPham!C:C, "T1") - SUMIFS(NhatKy_ViPham!K:K, NhatKy_ViPham!E:E, "11_Hoa_B", NhatKy_ViPham!F:F, B38, NhatKy_ViPham!C:C, "T1")</f>
        <v>100</v>
      </c>
      <c r="S38" s="6">
        <f>100 + SUMIFS(NhatKy_ViPham!J:J, NhatKy_ViPham!E:E, "11_Hoa_B", NhatKy_ViPham!F:F, B38, NhatKy_ViPham!C:C, "T2") - SUMIFS(NhatKy_ViPham!K:K, NhatKy_ViPham!E:E, "11_Hoa_B", NhatKy_ViPham!F:F, B38, NhatKy_ViPham!C:C, "T2")</f>
        <v>100</v>
      </c>
      <c r="T38" s="6">
        <f>100 + SUMIFS(NhatKy_ViPham!J:J, NhatKy_ViPham!E:E, "11_Hoa_B", NhatKy_ViPham!F:F, B38, NhatKy_ViPham!C:C, "T3") - SUMIFS(NhatKy_ViPham!K:K, NhatKy_ViPham!E:E, "11_Hoa_B", NhatKy_ViPham!F:F, B38, NhatKy_ViPham!C:C, "T3")</f>
        <v>100</v>
      </c>
      <c r="U38" s="6">
        <f>100 + SUMIFS(NhatKy_ViPham!J:J, NhatKy_ViPham!E:E, "11_Hoa_B", NhatKy_ViPham!F:F, B38, NhatKy_ViPham!C:C, "T4") - SUMIFS(NhatKy_ViPham!K:K, NhatKy_ViPham!E:E, "11_Hoa_B", NhatKy_ViPham!F:F, B38, NhatKy_ViPham!C:C, "T4")</f>
        <v>100</v>
      </c>
      <c r="V38" s="6">
        <f>100 + SUMIFS(NhatKy_ViPham!J:J, NhatKy_ViPham!E:E, "11_Hoa_B", NhatKy_ViPham!F:F, B38, NhatKy_ViPham!C:C, "T5") - SUMIFS(NhatKy_ViPham!K:K, NhatKy_ViPham!E:E, "11_Hoa_B", NhatKy_ViPham!F:F, B38, NhatKy_ViPham!C:C, "T5")</f>
        <v>100</v>
      </c>
      <c r="W38" s="6">
        <f>100 + SUMIFS(NhatKy_ViPham!J:J, NhatKy_ViPham!E:E, "11_Hoa_B", NhatKy_ViPham!F:F, B38, NhatKy_ViPham!C:C, "T6") - SUMIFS(NhatKy_ViPham!K:K, NhatKy_ViPham!E:E, "11_Hoa_B", NhatKy_ViPham!F:F, B38, NhatKy_ViPham!C:C, "T6")</f>
        <v>100</v>
      </c>
      <c r="X38" s="6">
        <f>100 + SUMIFS(NhatKy_ViPham!J:J, NhatKy_ViPham!E:E, "11_Hoa_B", NhatKy_ViPham!F:F, B38, NhatKy_ViPham!C:C, "T7") - SUMIFS(NhatKy_ViPham!K:K, NhatKy_ViPham!E:E, "11_Hoa_B", NhatKy_ViPham!F:F, B38, NhatKy_ViPham!C:C, "T7")</f>
        <v>100</v>
      </c>
      <c r="Y38" s="6">
        <f>100 + SUMIFS(NhatKy_ViPham!J:J, NhatKy_ViPham!E:E, "11_Hoa_B", NhatKy_ViPham!F:F, B38, NhatKy_ViPham!C:C, "T8") - SUMIFS(NhatKy_ViPham!K:K, NhatKy_ViPham!E:E, "11_Hoa_B", NhatKy_ViPham!F:F, B38, NhatKy_ViPham!C:C, "T8")</f>
        <v>100</v>
      </c>
      <c r="Z38" s="6">
        <f>100 + SUMIFS(NhatKy_ViPham!J:J, NhatKy_ViPham!E:E, "11_Hoa_B", NhatKy_ViPham!F:F, B38, NhatKy_ViPham!C:C, "T9") - SUMIFS(NhatKy_ViPham!K:K, NhatKy_ViPham!E:E, "11_Hoa_B", NhatKy_ViPham!F:F, B38, NhatKy_ViPham!C:C, "T9")</f>
        <v>100</v>
      </c>
      <c r="AA38" s="6">
        <f>100 + SUMIFS(NhatKy_ViPham!J:J, NhatKy_ViPham!E:E, "11_Hoa_B", NhatKy_ViPham!F:F, B38, NhatKy_ViPham!C:C, "T10") - SUMIFS(NhatKy_ViPham!K:K, NhatKy_ViPham!E:E, "11_Hoa_B", NhatKy_ViPham!F:F, B38, NhatKy_ViPham!C:C, "T10")</f>
        <v>100</v>
      </c>
      <c r="AB38" s="6">
        <f>100 + SUMIFS(NhatKy_ViPham!J:J, NhatKy_ViPham!E:E, "11_Hoa_B", NhatKy_ViPham!F:F, B38, NhatKy_ViPham!C:C, "T11") - SUMIFS(NhatKy_ViPham!K:K, NhatKy_ViPham!E:E, "11_Hoa_B", NhatKy_ViPham!F:F, B38, NhatKy_ViPham!C:C, "T11")</f>
        <v>100</v>
      </c>
      <c r="AC38" s="6">
        <f>100 + SUMIFS(NhatKy_ViPham!J:J, NhatKy_ViPham!E:E, "11_Hoa_B", NhatKy_ViPham!F:F, B38, NhatKy_ViPham!C:C, "T12") - SUMIFS(NhatKy_ViPham!K:K, NhatKy_ViPham!E:E, "11_Hoa_B", NhatKy_ViPham!F:F, B38, NhatKy_ViPham!C:C, "T12")</f>
        <v>100</v>
      </c>
      <c r="AD38" s="6">
        <f>100 + SUMIFS(NhatKy_ViPham!J:J, NhatKy_ViPham!E:E, "11_Hoa_B", NhatKy_ViPham!F:F, B38, NhatKy_ViPham!C:C, "T13") - SUMIFS(NhatKy_ViPham!K:K, NhatKy_ViPham!E:E, "11_Hoa_B", NhatKy_ViPham!F:F, B38, NhatKy_ViPham!C:C, "T13")</f>
        <v>100</v>
      </c>
      <c r="AE38" s="6">
        <f>100 + SUMIFS(NhatKy_ViPham!J:J, NhatKy_ViPham!E:E, "11_Hoa_B", NhatKy_ViPham!F:F, B38, NhatKy_ViPham!C:C, "T14") - SUMIFS(NhatKy_ViPham!K:K, NhatKy_ViPham!E:E, "11_Hoa_B", NhatKy_ViPham!F:F, B38, NhatKy_ViPham!C:C, "T14")</f>
        <v>100</v>
      </c>
      <c r="AF38" s="6">
        <f>100 + SUMIFS(NhatKy_ViPham!J:J, NhatKy_ViPham!E:E, "11_Hoa_B", NhatKy_ViPham!F:F, B38, NhatKy_ViPham!C:C, "T15") - SUMIFS(NhatKy_ViPham!K:K, NhatKy_ViPham!E:E, "11_Hoa_B", NhatKy_ViPham!F:F, B38, NhatKy_ViPham!C:C, "T15")</f>
        <v>100</v>
      </c>
      <c r="AG38" s="6">
        <f>100 + SUMIFS(NhatKy_ViPham!J:J, NhatKy_ViPham!E:E, "11_Hoa_B", NhatKy_ViPham!F:F, B38, NhatKy_ViPham!C:C, "T16") - SUMIFS(NhatKy_ViPham!K:K, NhatKy_ViPham!E:E, "11_Hoa_B", NhatKy_ViPham!F:F, B38, NhatKy_ViPham!C:C, "T16")</f>
        <v>100</v>
      </c>
      <c r="AH38" s="6">
        <f>100 + SUMIFS(NhatKy_ViPham!J:J, NhatKy_ViPham!E:E, "11_Hoa_B", NhatKy_ViPham!F:F, B38, NhatKy_ViPham!C:C, "T17") - SUMIFS(NhatKy_ViPham!K:K, NhatKy_ViPham!E:E, "11_Hoa_B", NhatKy_ViPham!F:F, B38, NhatKy_ViPham!C:C, "T17")</f>
        <v>100</v>
      </c>
      <c r="AI38" s="6">
        <f>100 + SUMIFS(NhatKy_ViPham!J:J, NhatKy_ViPham!E:E, "11_Hoa_B", NhatKy_ViPham!F:F, B38, NhatKy_ViPham!C:C, "T18") - SUMIFS(NhatKy_ViPham!K:K, NhatKy_ViPham!E:E, "11_Hoa_B", NhatKy_ViPham!F:F, B38, NhatKy_ViPham!C:C, "T18")</f>
        <v>100</v>
      </c>
      <c r="AJ38" s="6">
        <f>100 + SUMIFS(NhatKy_ViPham!J:J, NhatKy_ViPham!E:E, "11_Hoa_B", NhatKy_ViPham!F:F, B38, NhatKy_ViPham!C:C, "T19") - SUMIFS(NhatKy_ViPham!K:K, NhatKy_ViPham!E:E, "11_Hoa_B", NhatKy_ViPham!F:F, B38, NhatKy_ViPham!C:C, "T19")</f>
        <v>100</v>
      </c>
      <c r="AK38" s="6">
        <f>100 + SUMIFS(NhatKy_ViPham!J:J, NhatKy_ViPham!E:E, "11_Hoa_B", NhatKy_ViPham!F:F, B38, NhatKy_ViPham!C:C, "T20") - SUMIFS(NhatKy_ViPham!K:K, NhatKy_ViPham!E:E, "11_Hoa_B", NhatKy_ViPham!F:F, B38, NhatKy_ViPham!C:C, "T20")</f>
        <v>100</v>
      </c>
      <c r="AL38" s="6">
        <f>100 + SUMIFS(NhatKy_ViPham!J:J, NhatKy_ViPham!E:E, "11_Hoa_B", NhatKy_ViPham!F:F, B38, NhatKy_ViPham!C:C, "T21") - SUMIFS(NhatKy_ViPham!K:K, NhatKy_ViPham!E:E, "11_Hoa_B", NhatKy_ViPham!F:F, B38, NhatKy_ViPham!C:C, "T21")</f>
        <v>100</v>
      </c>
      <c r="AM38" s="6">
        <f>100 + SUMIFS(NhatKy_ViPham!J:J, NhatKy_ViPham!E:E, "11_Hoa_B", NhatKy_ViPham!F:F, B38, NhatKy_ViPham!C:C, "T22") - SUMIFS(NhatKy_ViPham!K:K, NhatKy_ViPham!E:E, "11_Hoa_B", NhatKy_ViPham!F:F, B38, NhatKy_ViPham!C:C, "T22")</f>
        <v>100</v>
      </c>
      <c r="AN38" s="6">
        <f>100 + SUMIFS(NhatKy_ViPham!J:J, NhatKy_ViPham!E:E, "11_Hoa_B", NhatKy_ViPham!F:F, B38, NhatKy_ViPham!C:C, "T23") - SUMIFS(NhatKy_ViPham!K:K, NhatKy_ViPham!E:E, "11_Hoa_B", NhatKy_ViPham!F:F, B38, NhatKy_ViPham!C:C, "T23")</f>
        <v>100</v>
      </c>
      <c r="AO38" s="6">
        <f>100 + SUMIFS(NhatKy_ViPham!J:J, NhatKy_ViPham!E:E, "11_Hoa_B", NhatKy_ViPham!F:F, B38, NhatKy_ViPham!C:C, "T24") - SUMIFS(NhatKy_ViPham!K:K, NhatKy_ViPham!E:E, "11_Hoa_B", NhatKy_ViPham!F:F, B38, NhatKy_ViPham!C:C, "T24")</f>
        <v>100</v>
      </c>
      <c r="AP38" s="6">
        <f>100 + SUMIFS(NhatKy_ViPham!J:J, NhatKy_ViPham!E:E, "11_Hoa_B", NhatKy_ViPham!F:F, B38, NhatKy_ViPham!C:C, "T25") - SUMIFS(NhatKy_ViPham!K:K, NhatKy_ViPham!E:E, "11_Hoa_B", NhatKy_ViPham!F:F, B38, NhatKy_ViPham!C:C, "T25")</f>
        <v>100</v>
      </c>
      <c r="AQ38" s="6">
        <f>100 + SUMIFS(NhatKy_ViPham!J:J, NhatKy_ViPham!E:E, "11_Hoa_B", NhatKy_ViPham!F:F, B38, NhatKy_ViPham!C:C, "T26") - SUMIFS(NhatKy_ViPham!K:K, NhatKy_ViPham!E:E, "11_Hoa_B", NhatKy_ViPham!F:F, B38, NhatKy_ViPham!C:C, "T26")</f>
        <v>100</v>
      </c>
      <c r="AR38" s="6">
        <f>100 + SUMIFS(NhatKy_ViPham!J:J, NhatKy_ViPham!E:E, "11_Hoa_B", NhatKy_ViPham!F:F, B38, NhatKy_ViPham!C:C, "T27") - SUMIFS(NhatKy_ViPham!K:K, NhatKy_ViPham!E:E, "11_Hoa_B", NhatKy_ViPham!F:F, B38, NhatKy_ViPham!C:C, "T27")</f>
        <v>100</v>
      </c>
      <c r="AS38" s="6">
        <f>100 + SUMIFS(NhatKy_ViPham!J:J, NhatKy_ViPham!E:E, "11_Hoa_B", NhatKy_ViPham!F:F, B38, NhatKy_ViPham!C:C, "T28") - SUMIFS(NhatKy_ViPham!K:K, NhatKy_ViPham!E:E, "11_Hoa_B", NhatKy_ViPham!F:F, B38, NhatKy_ViPham!C:C, "T28")</f>
        <v>100</v>
      </c>
      <c r="AT38" s="6">
        <f>100 + SUMIFS(NhatKy_ViPham!J:J, NhatKy_ViPham!E:E, "11_Hoa_B", NhatKy_ViPham!F:F, B38, NhatKy_ViPham!C:C, "T29") - SUMIFS(NhatKy_ViPham!K:K, NhatKy_ViPham!E:E, "11_Hoa_B", NhatKy_ViPham!F:F, B38, NhatKy_ViPham!C:C, "T29")</f>
        <v>100</v>
      </c>
      <c r="AU38" s="6">
        <f>100 + SUMIFS(NhatKy_ViPham!J:J, NhatKy_ViPham!E:E, "11_Hoa_B", NhatKy_ViPham!F:F, B38, NhatKy_ViPham!C:C, "T30") - SUMIFS(NhatKy_ViPham!K:K, NhatKy_ViPham!E:E, "11_Hoa_B", NhatKy_ViPham!F:F, B38, NhatKy_ViPham!C:C, "T30")</f>
        <v>100</v>
      </c>
      <c r="AV38" s="6">
        <f>100 + SUMIFS(NhatKy_ViPham!J:J, NhatKy_ViPham!E:E, "11_Hoa_B", NhatKy_ViPham!F:F, B38, NhatKy_ViPham!C:C, "T31") - SUMIFS(NhatKy_ViPham!K:K, NhatKy_ViPham!E:E, "11_Hoa_B", NhatKy_ViPham!F:F, B38, NhatKy_ViPham!C:C, "T31")</f>
        <v>100</v>
      </c>
      <c r="AW38" s="6">
        <f>100 + SUMIFS(NhatKy_ViPham!J:J, NhatKy_ViPham!E:E, "11_Hoa_B", NhatKy_ViPham!F:F, B38, NhatKy_ViPham!C:C, "T32") - SUMIFS(NhatKy_ViPham!K:K, NhatKy_ViPham!E:E, "11_Hoa_B", NhatKy_ViPham!F:F, B38, NhatKy_ViPham!C:C, "T32")</f>
        <v>100</v>
      </c>
      <c r="AX38" s="6">
        <f>100 + SUMIFS(NhatKy_ViPham!J:J, NhatKy_ViPham!E:E, "11_Hoa_B", NhatKy_ViPham!F:F, B38, NhatKy_ViPham!C:C, "T33") - SUMIFS(NhatKy_ViPham!K:K, NhatKy_ViPham!E:E, "11_Hoa_B", NhatKy_ViPham!F:F, B38, NhatKy_ViPham!C:C, "T33")</f>
        <v>100</v>
      </c>
      <c r="AY38" s="6">
        <f>100 + SUMIFS(NhatKy_ViPham!J:J, NhatKy_ViPham!E:E, "11_Hoa_B", NhatKy_ViPham!F:F, B38, NhatKy_ViPham!C:C, "T34") - SUMIFS(NhatKy_ViPham!K:K, NhatKy_ViPham!E:E, "11_Hoa_B", NhatKy_ViPham!F:F, B38, NhatKy_ViPham!C:C, "T34")</f>
        <v>100</v>
      </c>
      <c r="AZ38" s="6">
        <f>100 + SUMIFS(NhatKy_ViPham!J:J, NhatKy_ViPham!E:E, "11_Hoa_B", NhatKy_ViPham!F:F, B38, NhatKy_ViPham!C:C, "T35") - SUMIFS(NhatKy_ViPham!K:K, NhatKy_ViPham!E:E, "11_Hoa_B", NhatKy_ViPham!F:F, B38, NhatKy_ViPham!C:C, "T35")</f>
        <v>100</v>
      </c>
      <c r="BA38" s="12">
        <f t="shared" si="0"/>
        <v>100</v>
      </c>
      <c r="BB38" s="11" t="s">
        <v>430</v>
      </c>
      <c r="BC38" s="16" t="str">
        <f t="shared" si="1"/>
        <v>Tốt</v>
      </c>
      <c r="BD38" s="15" t="str">
        <f t="shared" si="2"/>
        <v>🟢 BÌNH THƯỜNG</v>
      </c>
    </row>
    <row r="39" spans="1:56" x14ac:dyDescent="0.25">
      <c r="A39" s="4">
        <v>31</v>
      </c>
      <c r="B39" s="10" t="s">
        <v>1735</v>
      </c>
      <c r="C39" s="4" t="s">
        <v>1736</v>
      </c>
      <c r="D39" s="4" t="s">
        <v>435</v>
      </c>
      <c r="E39" s="11" t="s">
        <v>430</v>
      </c>
      <c r="F39" s="7">
        <f>SUMIFS(NhatKy_ViPham!K:K, NhatKy_ViPham!E:E, "11_Hoa_B", NhatKy_ViPham!F:F, B39, NhatKy_ViPham!H:H, "L01")</f>
        <v>0</v>
      </c>
      <c r="G39" s="7">
        <f>SUMIFS(NhatKy_ViPham!K:K, NhatKy_ViPham!E:E, "11_Hoa_B", NhatKy_ViPham!F:F, B39, NhatKy_ViPham!H:H, "L02")</f>
        <v>0</v>
      </c>
      <c r="H39" s="7">
        <f>SUMIFS(NhatKy_ViPham!K:K, NhatKy_ViPham!E:E, "11_Hoa_B", NhatKy_ViPham!F:F, B39, NhatKy_ViPham!H:H, "L03")</f>
        <v>0</v>
      </c>
      <c r="I39" s="7">
        <f>SUMIFS(NhatKy_ViPham!K:K, NhatKy_ViPham!E:E, "11_Hoa_B", NhatKy_ViPham!F:F, B39, NhatKy_ViPham!H:H, "L04")</f>
        <v>0</v>
      </c>
      <c r="J39" s="7">
        <f>SUMIFS(NhatKy_ViPham!K:K, NhatKy_ViPham!E:E, "11_Hoa_B", NhatKy_ViPham!F:F, B39, NhatKy_ViPham!H:H, "L05")</f>
        <v>0</v>
      </c>
      <c r="K39" s="7">
        <f>SUMIFS(NhatKy_ViPham!K:K, NhatKy_ViPham!E:E, "11_Hoa_B", NhatKy_ViPham!F:F, B39, NhatKy_ViPham!H:H, "L06")</f>
        <v>0</v>
      </c>
      <c r="L39" s="7">
        <f>SUMIFS(NhatKy_ViPham!K:K, NhatKy_ViPham!E:E, "11_Hoa_B", NhatKy_ViPham!F:F, B39, NhatKy_ViPham!H:H, "L07")</f>
        <v>0</v>
      </c>
      <c r="M39" s="7">
        <f>SUMIFS(NhatKy_ViPham!K:K, NhatKy_ViPham!E:E, "11_Hoa_B", NhatKy_ViPham!F:F, B39, NhatKy_ViPham!H:H, "L08")</f>
        <v>0</v>
      </c>
      <c r="N39" s="7">
        <f>SUMIFS(NhatKy_ViPham!K:K, NhatKy_ViPham!E:E, "11_Hoa_B", NhatKy_ViPham!F:F, B39, NhatKy_ViPham!H:H, "L09")</f>
        <v>0</v>
      </c>
      <c r="O39" s="7">
        <f>SUMIFS(NhatKy_ViPham!K:K, NhatKy_ViPham!E:E, "11_Hoa_B", NhatKy_ViPham!F:F, B39, NhatKy_ViPham!H:H, "L10")</f>
        <v>0</v>
      </c>
      <c r="P39" s="12">
        <f>SUMIFS(NhatKy_ViPham!J:J, NhatKy_ViPham!E:E, "11_Hoa_B", NhatKy_ViPham!F:F, B39)</f>
        <v>0</v>
      </c>
      <c r="Q39" s="13">
        <f>SUMIFS(NhatKy_ViPham!K:K, NhatKy_ViPham!E:E, "11_Hoa_B", NhatKy_ViPham!F:F, B39)</f>
        <v>0</v>
      </c>
      <c r="R39" s="7">
        <f>100 + SUMIFS(NhatKy_ViPham!J:J, NhatKy_ViPham!E:E, "11_Hoa_B", NhatKy_ViPham!F:F, B39, NhatKy_ViPham!C:C, "T1") - SUMIFS(NhatKy_ViPham!K:K, NhatKy_ViPham!E:E, "11_Hoa_B", NhatKy_ViPham!F:F, B39, NhatKy_ViPham!C:C, "T1")</f>
        <v>100</v>
      </c>
      <c r="S39" s="7">
        <f>100 + SUMIFS(NhatKy_ViPham!J:J, NhatKy_ViPham!E:E, "11_Hoa_B", NhatKy_ViPham!F:F, B39, NhatKy_ViPham!C:C, "T2") - SUMIFS(NhatKy_ViPham!K:K, NhatKy_ViPham!E:E, "11_Hoa_B", NhatKy_ViPham!F:F, B39, NhatKy_ViPham!C:C, "T2")</f>
        <v>100</v>
      </c>
      <c r="T39" s="7">
        <f>100 + SUMIFS(NhatKy_ViPham!J:J, NhatKy_ViPham!E:E, "11_Hoa_B", NhatKy_ViPham!F:F, B39, NhatKy_ViPham!C:C, "T3") - SUMIFS(NhatKy_ViPham!K:K, NhatKy_ViPham!E:E, "11_Hoa_B", NhatKy_ViPham!F:F, B39, NhatKy_ViPham!C:C, "T3")</f>
        <v>100</v>
      </c>
      <c r="U39" s="7">
        <f>100 + SUMIFS(NhatKy_ViPham!J:J, NhatKy_ViPham!E:E, "11_Hoa_B", NhatKy_ViPham!F:F, B39, NhatKy_ViPham!C:C, "T4") - SUMIFS(NhatKy_ViPham!K:K, NhatKy_ViPham!E:E, "11_Hoa_B", NhatKy_ViPham!F:F, B39, NhatKy_ViPham!C:C, "T4")</f>
        <v>100</v>
      </c>
      <c r="V39" s="7">
        <f>100 + SUMIFS(NhatKy_ViPham!J:J, NhatKy_ViPham!E:E, "11_Hoa_B", NhatKy_ViPham!F:F, B39, NhatKy_ViPham!C:C, "T5") - SUMIFS(NhatKy_ViPham!K:K, NhatKy_ViPham!E:E, "11_Hoa_B", NhatKy_ViPham!F:F, B39, NhatKy_ViPham!C:C, "T5")</f>
        <v>100</v>
      </c>
      <c r="W39" s="7">
        <f>100 + SUMIFS(NhatKy_ViPham!J:J, NhatKy_ViPham!E:E, "11_Hoa_B", NhatKy_ViPham!F:F, B39, NhatKy_ViPham!C:C, "T6") - SUMIFS(NhatKy_ViPham!K:K, NhatKy_ViPham!E:E, "11_Hoa_B", NhatKy_ViPham!F:F, B39, NhatKy_ViPham!C:C, "T6")</f>
        <v>100</v>
      </c>
      <c r="X39" s="7">
        <f>100 + SUMIFS(NhatKy_ViPham!J:J, NhatKy_ViPham!E:E, "11_Hoa_B", NhatKy_ViPham!F:F, B39, NhatKy_ViPham!C:C, "T7") - SUMIFS(NhatKy_ViPham!K:K, NhatKy_ViPham!E:E, "11_Hoa_B", NhatKy_ViPham!F:F, B39, NhatKy_ViPham!C:C, "T7")</f>
        <v>100</v>
      </c>
      <c r="Y39" s="7">
        <f>100 + SUMIFS(NhatKy_ViPham!J:J, NhatKy_ViPham!E:E, "11_Hoa_B", NhatKy_ViPham!F:F, B39, NhatKy_ViPham!C:C, "T8") - SUMIFS(NhatKy_ViPham!K:K, NhatKy_ViPham!E:E, "11_Hoa_B", NhatKy_ViPham!F:F, B39, NhatKy_ViPham!C:C, "T8")</f>
        <v>100</v>
      </c>
      <c r="Z39" s="7">
        <f>100 + SUMIFS(NhatKy_ViPham!J:J, NhatKy_ViPham!E:E, "11_Hoa_B", NhatKy_ViPham!F:F, B39, NhatKy_ViPham!C:C, "T9") - SUMIFS(NhatKy_ViPham!K:K, NhatKy_ViPham!E:E, "11_Hoa_B", NhatKy_ViPham!F:F, B39, NhatKy_ViPham!C:C, "T9")</f>
        <v>100</v>
      </c>
      <c r="AA39" s="7">
        <f>100 + SUMIFS(NhatKy_ViPham!J:J, NhatKy_ViPham!E:E, "11_Hoa_B", NhatKy_ViPham!F:F, B39, NhatKy_ViPham!C:C, "T10") - SUMIFS(NhatKy_ViPham!K:K, NhatKy_ViPham!E:E, "11_Hoa_B", NhatKy_ViPham!F:F, B39, NhatKy_ViPham!C:C, "T10")</f>
        <v>100</v>
      </c>
      <c r="AB39" s="7">
        <f>100 + SUMIFS(NhatKy_ViPham!J:J, NhatKy_ViPham!E:E, "11_Hoa_B", NhatKy_ViPham!F:F, B39, NhatKy_ViPham!C:C, "T11") - SUMIFS(NhatKy_ViPham!K:K, NhatKy_ViPham!E:E, "11_Hoa_B", NhatKy_ViPham!F:F, B39, NhatKy_ViPham!C:C, "T11")</f>
        <v>100</v>
      </c>
      <c r="AC39" s="7">
        <f>100 + SUMIFS(NhatKy_ViPham!J:J, NhatKy_ViPham!E:E, "11_Hoa_B", NhatKy_ViPham!F:F, B39, NhatKy_ViPham!C:C, "T12") - SUMIFS(NhatKy_ViPham!K:K, NhatKy_ViPham!E:E, "11_Hoa_B", NhatKy_ViPham!F:F, B39, NhatKy_ViPham!C:C, "T12")</f>
        <v>100</v>
      </c>
      <c r="AD39" s="7">
        <f>100 + SUMIFS(NhatKy_ViPham!J:J, NhatKy_ViPham!E:E, "11_Hoa_B", NhatKy_ViPham!F:F, B39, NhatKy_ViPham!C:C, "T13") - SUMIFS(NhatKy_ViPham!K:K, NhatKy_ViPham!E:E, "11_Hoa_B", NhatKy_ViPham!F:F, B39, NhatKy_ViPham!C:C, "T13")</f>
        <v>100</v>
      </c>
      <c r="AE39" s="7">
        <f>100 + SUMIFS(NhatKy_ViPham!J:J, NhatKy_ViPham!E:E, "11_Hoa_B", NhatKy_ViPham!F:F, B39, NhatKy_ViPham!C:C, "T14") - SUMIFS(NhatKy_ViPham!K:K, NhatKy_ViPham!E:E, "11_Hoa_B", NhatKy_ViPham!F:F, B39, NhatKy_ViPham!C:C, "T14")</f>
        <v>100</v>
      </c>
      <c r="AF39" s="7">
        <f>100 + SUMIFS(NhatKy_ViPham!J:J, NhatKy_ViPham!E:E, "11_Hoa_B", NhatKy_ViPham!F:F, B39, NhatKy_ViPham!C:C, "T15") - SUMIFS(NhatKy_ViPham!K:K, NhatKy_ViPham!E:E, "11_Hoa_B", NhatKy_ViPham!F:F, B39, NhatKy_ViPham!C:C, "T15")</f>
        <v>100</v>
      </c>
      <c r="AG39" s="7">
        <f>100 + SUMIFS(NhatKy_ViPham!J:J, NhatKy_ViPham!E:E, "11_Hoa_B", NhatKy_ViPham!F:F, B39, NhatKy_ViPham!C:C, "T16") - SUMIFS(NhatKy_ViPham!K:K, NhatKy_ViPham!E:E, "11_Hoa_B", NhatKy_ViPham!F:F, B39, NhatKy_ViPham!C:C, "T16")</f>
        <v>100</v>
      </c>
      <c r="AH39" s="7">
        <f>100 + SUMIFS(NhatKy_ViPham!J:J, NhatKy_ViPham!E:E, "11_Hoa_B", NhatKy_ViPham!F:F, B39, NhatKy_ViPham!C:C, "T17") - SUMIFS(NhatKy_ViPham!K:K, NhatKy_ViPham!E:E, "11_Hoa_B", NhatKy_ViPham!F:F, B39, NhatKy_ViPham!C:C, "T17")</f>
        <v>100</v>
      </c>
      <c r="AI39" s="7">
        <f>100 + SUMIFS(NhatKy_ViPham!J:J, NhatKy_ViPham!E:E, "11_Hoa_B", NhatKy_ViPham!F:F, B39, NhatKy_ViPham!C:C, "T18") - SUMIFS(NhatKy_ViPham!K:K, NhatKy_ViPham!E:E, "11_Hoa_B", NhatKy_ViPham!F:F, B39, NhatKy_ViPham!C:C, "T18")</f>
        <v>100</v>
      </c>
      <c r="AJ39" s="7">
        <f>100 + SUMIFS(NhatKy_ViPham!J:J, NhatKy_ViPham!E:E, "11_Hoa_B", NhatKy_ViPham!F:F, B39, NhatKy_ViPham!C:C, "T19") - SUMIFS(NhatKy_ViPham!K:K, NhatKy_ViPham!E:E, "11_Hoa_B", NhatKy_ViPham!F:F, B39, NhatKy_ViPham!C:C, "T19")</f>
        <v>100</v>
      </c>
      <c r="AK39" s="7">
        <f>100 + SUMIFS(NhatKy_ViPham!J:J, NhatKy_ViPham!E:E, "11_Hoa_B", NhatKy_ViPham!F:F, B39, NhatKy_ViPham!C:C, "T20") - SUMIFS(NhatKy_ViPham!K:K, NhatKy_ViPham!E:E, "11_Hoa_B", NhatKy_ViPham!F:F, B39, NhatKy_ViPham!C:C, "T20")</f>
        <v>100</v>
      </c>
      <c r="AL39" s="7">
        <f>100 + SUMIFS(NhatKy_ViPham!J:J, NhatKy_ViPham!E:E, "11_Hoa_B", NhatKy_ViPham!F:F, B39, NhatKy_ViPham!C:C, "T21") - SUMIFS(NhatKy_ViPham!K:K, NhatKy_ViPham!E:E, "11_Hoa_B", NhatKy_ViPham!F:F, B39, NhatKy_ViPham!C:C, "T21")</f>
        <v>100</v>
      </c>
      <c r="AM39" s="7">
        <f>100 + SUMIFS(NhatKy_ViPham!J:J, NhatKy_ViPham!E:E, "11_Hoa_B", NhatKy_ViPham!F:F, B39, NhatKy_ViPham!C:C, "T22") - SUMIFS(NhatKy_ViPham!K:K, NhatKy_ViPham!E:E, "11_Hoa_B", NhatKy_ViPham!F:F, B39, NhatKy_ViPham!C:C, "T22")</f>
        <v>100</v>
      </c>
      <c r="AN39" s="7">
        <f>100 + SUMIFS(NhatKy_ViPham!J:J, NhatKy_ViPham!E:E, "11_Hoa_B", NhatKy_ViPham!F:F, B39, NhatKy_ViPham!C:C, "T23") - SUMIFS(NhatKy_ViPham!K:K, NhatKy_ViPham!E:E, "11_Hoa_B", NhatKy_ViPham!F:F, B39, NhatKy_ViPham!C:C, "T23")</f>
        <v>100</v>
      </c>
      <c r="AO39" s="7">
        <f>100 + SUMIFS(NhatKy_ViPham!J:J, NhatKy_ViPham!E:E, "11_Hoa_B", NhatKy_ViPham!F:F, B39, NhatKy_ViPham!C:C, "T24") - SUMIFS(NhatKy_ViPham!K:K, NhatKy_ViPham!E:E, "11_Hoa_B", NhatKy_ViPham!F:F, B39, NhatKy_ViPham!C:C, "T24")</f>
        <v>100</v>
      </c>
      <c r="AP39" s="7">
        <f>100 + SUMIFS(NhatKy_ViPham!J:J, NhatKy_ViPham!E:E, "11_Hoa_B", NhatKy_ViPham!F:F, B39, NhatKy_ViPham!C:C, "T25") - SUMIFS(NhatKy_ViPham!K:K, NhatKy_ViPham!E:E, "11_Hoa_B", NhatKy_ViPham!F:F, B39, NhatKy_ViPham!C:C, "T25")</f>
        <v>100</v>
      </c>
      <c r="AQ39" s="7">
        <f>100 + SUMIFS(NhatKy_ViPham!J:J, NhatKy_ViPham!E:E, "11_Hoa_B", NhatKy_ViPham!F:F, B39, NhatKy_ViPham!C:C, "T26") - SUMIFS(NhatKy_ViPham!K:K, NhatKy_ViPham!E:E, "11_Hoa_B", NhatKy_ViPham!F:F, B39, NhatKy_ViPham!C:C, "T26")</f>
        <v>100</v>
      </c>
      <c r="AR39" s="7">
        <f>100 + SUMIFS(NhatKy_ViPham!J:J, NhatKy_ViPham!E:E, "11_Hoa_B", NhatKy_ViPham!F:F, B39, NhatKy_ViPham!C:C, "T27") - SUMIFS(NhatKy_ViPham!K:K, NhatKy_ViPham!E:E, "11_Hoa_B", NhatKy_ViPham!F:F, B39, NhatKy_ViPham!C:C, "T27")</f>
        <v>100</v>
      </c>
      <c r="AS39" s="7">
        <f>100 + SUMIFS(NhatKy_ViPham!J:J, NhatKy_ViPham!E:E, "11_Hoa_B", NhatKy_ViPham!F:F, B39, NhatKy_ViPham!C:C, "T28") - SUMIFS(NhatKy_ViPham!K:K, NhatKy_ViPham!E:E, "11_Hoa_B", NhatKy_ViPham!F:F, B39, NhatKy_ViPham!C:C, "T28")</f>
        <v>100</v>
      </c>
      <c r="AT39" s="7">
        <f>100 + SUMIFS(NhatKy_ViPham!J:J, NhatKy_ViPham!E:E, "11_Hoa_B", NhatKy_ViPham!F:F, B39, NhatKy_ViPham!C:C, "T29") - SUMIFS(NhatKy_ViPham!K:K, NhatKy_ViPham!E:E, "11_Hoa_B", NhatKy_ViPham!F:F, B39, NhatKy_ViPham!C:C, "T29")</f>
        <v>100</v>
      </c>
      <c r="AU39" s="7">
        <f>100 + SUMIFS(NhatKy_ViPham!J:J, NhatKy_ViPham!E:E, "11_Hoa_B", NhatKy_ViPham!F:F, B39, NhatKy_ViPham!C:C, "T30") - SUMIFS(NhatKy_ViPham!K:K, NhatKy_ViPham!E:E, "11_Hoa_B", NhatKy_ViPham!F:F, B39, NhatKy_ViPham!C:C, "T30")</f>
        <v>100</v>
      </c>
      <c r="AV39" s="7">
        <f>100 + SUMIFS(NhatKy_ViPham!J:J, NhatKy_ViPham!E:E, "11_Hoa_B", NhatKy_ViPham!F:F, B39, NhatKy_ViPham!C:C, "T31") - SUMIFS(NhatKy_ViPham!K:K, NhatKy_ViPham!E:E, "11_Hoa_B", NhatKy_ViPham!F:F, B39, NhatKy_ViPham!C:C, "T31")</f>
        <v>100</v>
      </c>
      <c r="AW39" s="7">
        <f>100 + SUMIFS(NhatKy_ViPham!J:J, NhatKy_ViPham!E:E, "11_Hoa_B", NhatKy_ViPham!F:F, B39, NhatKy_ViPham!C:C, "T32") - SUMIFS(NhatKy_ViPham!K:K, NhatKy_ViPham!E:E, "11_Hoa_B", NhatKy_ViPham!F:F, B39, NhatKy_ViPham!C:C, "T32")</f>
        <v>100</v>
      </c>
      <c r="AX39" s="7">
        <f>100 + SUMIFS(NhatKy_ViPham!J:J, NhatKy_ViPham!E:E, "11_Hoa_B", NhatKy_ViPham!F:F, B39, NhatKy_ViPham!C:C, "T33") - SUMIFS(NhatKy_ViPham!K:K, NhatKy_ViPham!E:E, "11_Hoa_B", NhatKy_ViPham!F:F, B39, NhatKy_ViPham!C:C, "T33")</f>
        <v>100</v>
      </c>
      <c r="AY39" s="7">
        <f>100 + SUMIFS(NhatKy_ViPham!J:J, NhatKy_ViPham!E:E, "11_Hoa_B", NhatKy_ViPham!F:F, B39, NhatKy_ViPham!C:C, "T34") - SUMIFS(NhatKy_ViPham!K:K, NhatKy_ViPham!E:E, "11_Hoa_B", NhatKy_ViPham!F:F, B39, NhatKy_ViPham!C:C, "T34")</f>
        <v>100</v>
      </c>
      <c r="AZ39" s="7">
        <f>100 + SUMIFS(NhatKy_ViPham!J:J, NhatKy_ViPham!E:E, "11_Hoa_B", NhatKy_ViPham!F:F, B39, NhatKy_ViPham!C:C, "T35") - SUMIFS(NhatKy_ViPham!K:K, NhatKy_ViPham!E:E, "11_Hoa_B", NhatKy_ViPham!F:F, B39, NhatKy_ViPham!C:C, "T35")</f>
        <v>100</v>
      </c>
      <c r="BA39" s="12">
        <f t="shared" si="0"/>
        <v>100</v>
      </c>
      <c r="BB39" s="11" t="s">
        <v>430</v>
      </c>
      <c r="BC39" s="14" t="str">
        <f t="shared" si="1"/>
        <v>Tốt</v>
      </c>
      <c r="BD39" s="10" t="str">
        <f t="shared" si="2"/>
        <v>🟢 BÌNH THƯỜNG</v>
      </c>
    </row>
    <row r="40" spans="1:56" x14ac:dyDescent="0.25">
      <c r="A40" s="5">
        <v>32</v>
      </c>
      <c r="B40" s="15" t="s">
        <v>1737</v>
      </c>
      <c r="C40" s="5" t="s">
        <v>1738</v>
      </c>
      <c r="D40" s="5" t="s">
        <v>429</v>
      </c>
      <c r="E40" s="11" t="s">
        <v>430</v>
      </c>
      <c r="F40" s="6">
        <f>SUMIFS(NhatKy_ViPham!K:K, NhatKy_ViPham!E:E, "11_Hoa_B", NhatKy_ViPham!F:F, B40, NhatKy_ViPham!H:H, "L01")</f>
        <v>0</v>
      </c>
      <c r="G40" s="6">
        <f>SUMIFS(NhatKy_ViPham!K:K, NhatKy_ViPham!E:E, "11_Hoa_B", NhatKy_ViPham!F:F, B40, NhatKy_ViPham!H:H, "L02")</f>
        <v>0</v>
      </c>
      <c r="H40" s="6">
        <f>SUMIFS(NhatKy_ViPham!K:K, NhatKy_ViPham!E:E, "11_Hoa_B", NhatKy_ViPham!F:F, B40, NhatKy_ViPham!H:H, "L03")</f>
        <v>0</v>
      </c>
      <c r="I40" s="6">
        <f>SUMIFS(NhatKy_ViPham!K:K, NhatKy_ViPham!E:E, "11_Hoa_B", NhatKy_ViPham!F:F, B40, NhatKy_ViPham!H:H, "L04")</f>
        <v>0</v>
      </c>
      <c r="J40" s="6">
        <f>SUMIFS(NhatKy_ViPham!K:K, NhatKy_ViPham!E:E, "11_Hoa_B", NhatKy_ViPham!F:F, B40, NhatKy_ViPham!H:H, "L05")</f>
        <v>0</v>
      </c>
      <c r="K40" s="6">
        <f>SUMIFS(NhatKy_ViPham!K:K, NhatKy_ViPham!E:E, "11_Hoa_B", NhatKy_ViPham!F:F, B40, NhatKy_ViPham!H:H, "L06")</f>
        <v>0</v>
      </c>
      <c r="L40" s="6">
        <f>SUMIFS(NhatKy_ViPham!K:K, NhatKy_ViPham!E:E, "11_Hoa_B", NhatKy_ViPham!F:F, B40, NhatKy_ViPham!H:H, "L07")</f>
        <v>0</v>
      </c>
      <c r="M40" s="6">
        <f>SUMIFS(NhatKy_ViPham!K:K, NhatKy_ViPham!E:E, "11_Hoa_B", NhatKy_ViPham!F:F, B40, NhatKy_ViPham!H:H, "L08")</f>
        <v>0</v>
      </c>
      <c r="N40" s="6">
        <f>SUMIFS(NhatKy_ViPham!K:K, NhatKy_ViPham!E:E, "11_Hoa_B", NhatKy_ViPham!F:F, B40, NhatKy_ViPham!H:H, "L09")</f>
        <v>0</v>
      </c>
      <c r="O40" s="6">
        <f>SUMIFS(NhatKy_ViPham!K:K, NhatKy_ViPham!E:E, "11_Hoa_B", NhatKy_ViPham!F:F, B40, NhatKy_ViPham!H:H, "L10")</f>
        <v>0</v>
      </c>
      <c r="P40" s="12">
        <f>SUMIFS(NhatKy_ViPham!J:J, NhatKy_ViPham!E:E, "11_Hoa_B", NhatKy_ViPham!F:F, B40)</f>
        <v>0</v>
      </c>
      <c r="Q40" s="13">
        <f>SUMIFS(NhatKy_ViPham!K:K, NhatKy_ViPham!E:E, "11_Hoa_B", NhatKy_ViPham!F:F, B40)</f>
        <v>0</v>
      </c>
      <c r="R40" s="6">
        <f>100 + SUMIFS(NhatKy_ViPham!J:J, NhatKy_ViPham!E:E, "11_Hoa_B", NhatKy_ViPham!F:F, B40, NhatKy_ViPham!C:C, "T1") - SUMIFS(NhatKy_ViPham!K:K, NhatKy_ViPham!E:E, "11_Hoa_B", NhatKy_ViPham!F:F, B40, NhatKy_ViPham!C:C, "T1")</f>
        <v>100</v>
      </c>
      <c r="S40" s="6">
        <f>100 + SUMIFS(NhatKy_ViPham!J:J, NhatKy_ViPham!E:E, "11_Hoa_B", NhatKy_ViPham!F:F, B40, NhatKy_ViPham!C:C, "T2") - SUMIFS(NhatKy_ViPham!K:K, NhatKy_ViPham!E:E, "11_Hoa_B", NhatKy_ViPham!F:F, B40, NhatKy_ViPham!C:C, "T2")</f>
        <v>100</v>
      </c>
      <c r="T40" s="6">
        <f>100 + SUMIFS(NhatKy_ViPham!J:J, NhatKy_ViPham!E:E, "11_Hoa_B", NhatKy_ViPham!F:F, B40, NhatKy_ViPham!C:C, "T3") - SUMIFS(NhatKy_ViPham!K:K, NhatKy_ViPham!E:E, "11_Hoa_B", NhatKy_ViPham!F:F, B40, NhatKy_ViPham!C:C, "T3")</f>
        <v>100</v>
      </c>
      <c r="U40" s="6">
        <f>100 + SUMIFS(NhatKy_ViPham!J:J, NhatKy_ViPham!E:E, "11_Hoa_B", NhatKy_ViPham!F:F, B40, NhatKy_ViPham!C:C, "T4") - SUMIFS(NhatKy_ViPham!K:K, NhatKy_ViPham!E:E, "11_Hoa_B", NhatKy_ViPham!F:F, B40, NhatKy_ViPham!C:C, "T4")</f>
        <v>100</v>
      </c>
      <c r="V40" s="6">
        <f>100 + SUMIFS(NhatKy_ViPham!J:J, NhatKy_ViPham!E:E, "11_Hoa_B", NhatKy_ViPham!F:F, B40, NhatKy_ViPham!C:C, "T5") - SUMIFS(NhatKy_ViPham!K:K, NhatKy_ViPham!E:E, "11_Hoa_B", NhatKy_ViPham!F:F, B40, NhatKy_ViPham!C:C, "T5")</f>
        <v>100</v>
      </c>
      <c r="W40" s="6">
        <f>100 + SUMIFS(NhatKy_ViPham!J:J, NhatKy_ViPham!E:E, "11_Hoa_B", NhatKy_ViPham!F:F, B40, NhatKy_ViPham!C:C, "T6") - SUMIFS(NhatKy_ViPham!K:K, NhatKy_ViPham!E:E, "11_Hoa_B", NhatKy_ViPham!F:F, B40, NhatKy_ViPham!C:C, "T6")</f>
        <v>100</v>
      </c>
      <c r="X40" s="6">
        <f>100 + SUMIFS(NhatKy_ViPham!J:J, NhatKy_ViPham!E:E, "11_Hoa_B", NhatKy_ViPham!F:F, B40, NhatKy_ViPham!C:C, "T7") - SUMIFS(NhatKy_ViPham!K:K, NhatKy_ViPham!E:E, "11_Hoa_B", NhatKy_ViPham!F:F, B40, NhatKy_ViPham!C:C, "T7")</f>
        <v>100</v>
      </c>
      <c r="Y40" s="6">
        <f>100 + SUMIFS(NhatKy_ViPham!J:J, NhatKy_ViPham!E:E, "11_Hoa_B", NhatKy_ViPham!F:F, B40, NhatKy_ViPham!C:C, "T8") - SUMIFS(NhatKy_ViPham!K:K, NhatKy_ViPham!E:E, "11_Hoa_B", NhatKy_ViPham!F:F, B40, NhatKy_ViPham!C:C, "T8")</f>
        <v>100</v>
      </c>
      <c r="Z40" s="6">
        <f>100 + SUMIFS(NhatKy_ViPham!J:J, NhatKy_ViPham!E:E, "11_Hoa_B", NhatKy_ViPham!F:F, B40, NhatKy_ViPham!C:C, "T9") - SUMIFS(NhatKy_ViPham!K:K, NhatKy_ViPham!E:E, "11_Hoa_B", NhatKy_ViPham!F:F, B40, NhatKy_ViPham!C:C, "T9")</f>
        <v>100</v>
      </c>
      <c r="AA40" s="6">
        <f>100 + SUMIFS(NhatKy_ViPham!J:J, NhatKy_ViPham!E:E, "11_Hoa_B", NhatKy_ViPham!F:F, B40, NhatKy_ViPham!C:C, "T10") - SUMIFS(NhatKy_ViPham!K:K, NhatKy_ViPham!E:E, "11_Hoa_B", NhatKy_ViPham!F:F, B40, NhatKy_ViPham!C:C, "T10")</f>
        <v>100</v>
      </c>
      <c r="AB40" s="6">
        <f>100 + SUMIFS(NhatKy_ViPham!J:J, NhatKy_ViPham!E:E, "11_Hoa_B", NhatKy_ViPham!F:F, B40, NhatKy_ViPham!C:C, "T11") - SUMIFS(NhatKy_ViPham!K:K, NhatKy_ViPham!E:E, "11_Hoa_B", NhatKy_ViPham!F:F, B40, NhatKy_ViPham!C:C, "T11")</f>
        <v>100</v>
      </c>
      <c r="AC40" s="6">
        <f>100 + SUMIFS(NhatKy_ViPham!J:J, NhatKy_ViPham!E:E, "11_Hoa_B", NhatKy_ViPham!F:F, B40, NhatKy_ViPham!C:C, "T12") - SUMIFS(NhatKy_ViPham!K:K, NhatKy_ViPham!E:E, "11_Hoa_B", NhatKy_ViPham!F:F, B40, NhatKy_ViPham!C:C, "T12")</f>
        <v>100</v>
      </c>
      <c r="AD40" s="6">
        <f>100 + SUMIFS(NhatKy_ViPham!J:J, NhatKy_ViPham!E:E, "11_Hoa_B", NhatKy_ViPham!F:F, B40, NhatKy_ViPham!C:C, "T13") - SUMIFS(NhatKy_ViPham!K:K, NhatKy_ViPham!E:E, "11_Hoa_B", NhatKy_ViPham!F:F, B40, NhatKy_ViPham!C:C, "T13")</f>
        <v>100</v>
      </c>
      <c r="AE40" s="6">
        <f>100 + SUMIFS(NhatKy_ViPham!J:J, NhatKy_ViPham!E:E, "11_Hoa_B", NhatKy_ViPham!F:F, B40, NhatKy_ViPham!C:C, "T14") - SUMIFS(NhatKy_ViPham!K:K, NhatKy_ViPham!E:E, "11_Hoa_B", NhatKy_ViPham!F:F, B40, NhatKy_ViPham!C:C, "T14")</f>
        <v>100</v>
      </c>
      <c r="AF40" s="6">
        <f>100 + SUMIFS(NhatKy_ViPham!J:J, NhatKy_ViPham!E:E, "11_Hoa_B", NhatKy_ViPham!F:F, B40, NhatKy_ViPham!C:C, "T15") - SUMIFS(NhatKy_ViPham!K:K, NhatKy_ViPham!E:E, "11_Hoa_B", NhatKy_ViPham!F:F, B40, NhatKy_ViPham!C:C, "T15")</f>
        <v>100</v>
      </c>
      <c r="AG40" s="6">
        <f>100 + SUMIFS(NhatKy_ViPham!J:J, NhatKy_ViPham!E:E, "11_Hoa_B", NhatKy_ViPham!F:F, B40, NhatKy_ViPham!C:C, "T16") - SUMIFS(NhatKy_ViPham!K:K, NhatKy_ViPham!E:E, "11_Hoa_B", NhatKy_ViPham!F:F, B40, NhatKy_ViPham!C:C, "T16")</f>
        <v>100</v>
      </c>
      <c r="AH40" s="6">
        <f>100 + SUMIFS(NhatKy_ViPham!J:J, NhatKy_ViPham!E:E, "11_Hoa_B", NhatKy_ViPham!F:F, B40, NhatKy_ViPham!C:C, "T17") - SUMIFS(NhatKy_ViPham!K:K, NhatKy_ViPham!E:E, "11_Hoa_B", NhatKy_ViPham!F:F, B40, NhatKy_ViPham!C:C, "T17")</f>
        <v>100</v>
      </c>
      <c r="AI40" s="6">
        <f>100 + SUMIFS(NhatKy_ViPham!J:J, NhatKy_ViPham!E:E, "11_Hoa_B", NhatKy_ViPham!F:F, B40, NhatKy_ViPham!C:C, "T18") - SUMIFS(NhatKy_ViPham!K:K, NhatKy_ViPham!E:E, "11_Hoa_B", NhatKy_ViPham!F:F, B40, NhatKy_ViPham!C:C, "T18")</f>
        <v>100</v>
      </c>
      <c r="AJ40" s="6">
        <f>100 + SUMIFS(NhatKy_ViPham!J:J, NhatKy_ViPham!E:E, "11_Hoa_B", NhatKy_ViPham!F:F, B40, NhatKy_ViPham!C:C, "T19") - SUMIFS(NhatKy_ViPham!K:K, NhatKy_ViPham!E:E, "11_Hoa_B", NhatKy_ViPham!F:F, B40, NhatKy_ViPham!C:C, "T19")</f>
        <v>100</v>
      </c>
      <c r="AK40" s="6">
        <f>100 + SUMIFS(NhatKy_ViPham!J:J, NhatKy_ViPham!E:E, "11_Hoa_B", NhatKy_ViPham!F:F, B40, NhatKy_ViPham!C:C, "T20") - SUMIFS(NhatKy_ViPham!K:K, NhatKy_ViPham!E:E, "11_Hoa_B", NhatKy_ViPham!F:F, B40, NhatKy_ViPham!C:C, "T20")</f>
        <v>100</v>
      </c>
      <c r="AL40" s="6">
        <f>100 + SUMIFS(NhatKy_ViPham!J:J, NhatKy_ViPham!E:E, "11_Hoa_B", NhatKy_ViPham!F:F, B40, NhatKy_ViPham!C:C, "T21") - SUMIFS(NhatKy_ViPham!K:K, NhatKy_ViPham!E:E, "11_Hoa_B", NhatKy_ViPham!F:F, B40, NhatKy_ViPham!C:C, "T21")</f>
        <v>100</v>
      </c>
      <c r="AM40" s="6">
        <f>100 + SUMIFS(NhatKy_ViPham!J:J, NhatKy_ViPham!E:E, "11_Hoa_B", NhatKy_ViPham!F:F, B40, NhatKy_ViPham!C:C, "T22") - SUMIFS(NhatKy_ViPham!K:K, NhatKy_ViPham!E:E, "11_Hoa_B", NhatKy_ViPham!F:F, B40, NhatKy_ViPham!C:C, "T22")</f>
        <v>100</v>
      </c>
      <c r="AN40" s="6">
        <f>100 + SUMIFS(NhatKy_ViPham!J:J, NhatKy_ViPham!E:E, "11_Hoa_B", NhatKy_ViPham!F:F, B40, NhatKy_ViPham!C:C, "T23") - SUMIFS(NhatKy_ViPham!K:K, NhatKy_ViPham!E:E, "11_Hoa_B", NhatKy_ViPham!F:F, B40, NhatKy_ViPham!C:C, "T23")</f>
        <v>100</v>
      </c>
      <c r="AO40" s="6">
        <f>100 + SUMIFS(NhatKy_ViPham!J:J, NhatKy_ViPham!E:E, "11_Hoa_B", NhatKy_ViPham!F:F, B40, NhatKy_ViPham!C:C, "T24") - SUMIFS(NhatKy_ViPham!K:K, NhatKy_ViPham!E:E, "11_Hoa_B", NhatKy_ViPham!F:F, B40, NhatKy_ViPham!C:C, "T24")</f>
        <v>100</v>
      </c>
      <c r="AP40" s="6">
        <f>100 + SUMIFS(NhatKy_ViPham!J:J, NhatKy_ViPham!E:E, "11_Hoa_B", NhatKy_ViPham!F:F, B40, NhatKy_ViPham!C:C, "T25") - SUMIFS(NhatKy_ViPham!K:K, NhatKy_ViPham!E:E, "11_Hoa_B", NhatKy_ViPham!F:F, B40, NhatKy_ViPham!C:C, "T25")</f>
        <v>100</v>
      </c>
      <c r="AQ40" s="6">
        <f>100 + SUMIFS(NhatKy_ViPham!J:J, NhatKy_ViPham!E:E, "11_Hoa_B", NhatKy_ViPham!F:F, B40, NhatKy_ViPham!C:C, "T26") - SUMIFS(NhatKy_ViPham!K:K, NhatKy_ViPham!E:E, "11_Hoa_B", NhatKy_ViPham!F:F, B40, NhatKy_ViPham!C:C, "T26")</f>
        <v>100</v>
      </c>
      <c r="AR40" s="6">
        <f>100 + SUMIFS(NhatKy_ViPham!J:J, NhatKy_ViPham!E:E, "11_Hoa_B", NhatKy_ViPham!F:F, B40, NhatKy_ViPham!C:C, "T27") - SUMIFS(NhatKy_ViPham!K:K, NhatKy_ViPham!E:E, "11_Hoa_B", NhatKy_ViPham!F:F, B40, NhatKy_ViPham!C:C, "T27")</f>
        <v>100</v>
      </c>
      <c r="AS40" s="6">
        <f>100 + SUMIFS(NhatKy_ViPham!J:J, NhatKy_ViPham!E:E, "11_Hoa_B", NhatKy_ViPham!F:F, B40, NhatKy_ViPham!C:C, "T28") - SUMIFS(NhatKy_ViPham!K:K, NhatKy_ViPham!E:E, "11_Hoa_B", NhatKy_ViPham!F:F, B40, NhatKy_ViPham!C:C, "T28")</f>
        <v>100</v>
      </c>
      <c r="AT40" s="6">
        <f>100 + SUMIFS(NhatKy_ViPham!J:J, NhatKy_ViPham!E:E, "11_Hoa_B", NhatKy_ViPham!F:F, B40, NhatKy_ViPham!C:C, "T29") - SUMIFS(NhatKy_ViPham!K:K, NhatKy_ViPham!E:E, "11_Hoa_B", NhatKy_ViPham!F:F, B40, NhatKy_ViPham!C:C, "T29")</f>
        <v>100</v>
      </c>
      <c r="AU40" s="6">
        <f>100 + SUMIFS(NhatKy_ViPham!J:J, NhatKy_ViPham!E:E, "11_Hoa_B", NhatKy_ViPham!F:F, B40, NhatKy_ViPham!C:C, "T30") - SUMIFS(NhatKy_ViPham!K:K, NhatKy_ViPham!E:E, "11_Hoa_B", NhatKy_ViPham!F:F, B40, NhatKy_ViPham!C:C, "T30")</f>
        <v>100</v>
      </c>
      <c r="AV40" s="6">
        <f>100 + SUMIFS(NhatKy_ViPham!J:J, NhatKy_ViPham!E:E, "11_Hoa_B", NhatKy_ViPham!F:F, B40, NhatKy_ViPham!C:C, "T31") - SUMIFS(NhatKy_ViPham!K:K, NhatKy_ViPham!E:E, "11_Hoa_B", NhatKy_ViPham!F:F, B40, NhatKy_ViPham!C:C, "T31")</f>
        <v>100</v>
      </c>
      <c r="AW40" s="6">
        <f>100 + SUMIFS(NhatKy_ViPham!J:J, NhatKy_ViPham!E:E, "11_Hoa_B", NhatKy_ViPham!F:F, B40, NhatKy_ViPham!C:C, "T32") - SUMIFS(NhatKy_ViPham!K:K, NhatKy_ViPham!E:E, "11_Hoa_B", NhatKy_ViPham!F:F, B40, NhatKy_ViPham!C:C, "T32")</f>
        <v>100</v>
      </c>
      <c r="AX40" s="6">
        <f>100 + SUMIFS(NhatKy_ViPham!J:J, NhatKy_ViPham!E:E, "11_Hoa_B", NhatKy_ViPham!F:F, B40, NhatKy_ViPham!C:C, "T33") - SUMIFS(NhatKy_ViPham!K:K, NhatKy_ViPham!E:E, "11_Hoa_B", NhatKy_ViPham!F:F, B40, NhatKy_ViPham!C:C, "T33")</f>
        <v>100</v>
      </c>
      <c r="AY40" s="6">
        <f>100 + SUMIFS(NhatKy_ViPham!J:J, NhatKy_ViPham!E:E, "11_Hoa_B", NhatKy_ViPham!F:F, B40, NhatKy_ViPham!C:C, "T34") - SUMIFS(NhatKy_ViPham!K:K, NhatKy_ViPham!E:E, "11_Hoa_B", NhatKy_ViPham!F:F, B40, NhatKy_ViPham!C:C, "T34")</f>
        <v>100</v>
      </c>
      <c r="AZ40" s="6">
        <f>100 + SUMIFS(NhatKy_ViPham!J:J, NhatKy_ViPham!E:E, "11_Hoa_B", NhatKy_ViPham!F:F, B40, NhatKy_ViPham!C:C, "T35") - SUMIFS(NhatKy_ViPham!K:K, NhatKy_ViPham!E:E, "11_Hoa_B", NhatKy_ViPham!F:F, B40, NhatKy_ViPham!C:C, "T35")</f>
        <v>100</v>
      </c>
      <c r="BA40" s="12">
        <f t="shared" si="0"/>
        <v>100</v>
      </c>
      <c r="BB40" s="11" t="s">
        <v>430</v>
      </c>
      <c r="BC40" s="16" t="str">
        <f t="shared" si="1"/>
        <v>Tốt</v>
      </c>
      <c r="BD40" s="15" t="str">
        <f t="shared" si="2"/>
        <v>🟢 BÌNH THƯỜNG</v>
      </c>
    </row>
    <row r="41" spans="1:56" x14ac:dyDescent="0.25">
      <c r="A41" s="4">
        <v>33</v>
      </c>
      <c r="B41" s="10" t="s">
        <v>1739</v>
      </c>
      <c r="C41" s="4" t="s">
        <v>1740</v>
      </c>
      <c r="D41" s="4" t="s">
        <v>429</v>
      </c>
      <c r="E41" s="11" t="s">
        <v>430</v>
      </c>
      <c r="F41" s="7">
        <f>SUMIFS(NhatKy_ViPham!K:K, NhatKy_ViPham!E:E, "11_Hoa_B", NhatKy_ViPham!F:F, B41, NhatKy_ViPham!H:H, "L01")</f>
        <v>0</v>
      </c>
      <c r="G41" s="7">
        <f>SUMIFS(NhatKy_ViPham!K:K, NhatKy_ViPham!E:E, "11_Hoa_B", NhatKy_ViPham!F:F, B41, NhatKy_ViPham!H:H, "L02")</f>
        <v>0</v>
      </c>
      <c r="H41" s="7">
        <f>SUMIFS(NhatKy_ViPham!K:K, NhatKy_ViPham!E:E, "11_Hoa_B", NhatKy_ViPham!F:F, B41, NhatKy_ViPham!H:H, "L03")</f>
        <v>0</v>
      </c>
      <c r="I41" s="7">
        <f>SUMIFS(NhatKy_ViPham!K:K, NhatKy_ViPham!E:E, "11_Hoa_B", NhatKy_ViPham!F:F, B41, NhatKy_ViPham!H:H, "L04")</f>
        <v>0</v>
      </c>
      <c r="J41" s="7">
        <f>SUMIFS(NhatKy_ViPham!K:K, NhatKy_ViPham!E:E, "11_Hoa_B", NhatKy_ViPham!F:F, B41, NhatKy_ViPham!H:H, "L05")</f>
        <v>0</v>
      </c>
      <c r="K41" s="7">
        <f>SUMIFS(NhatKy_ViPham!K:K, NhatKy_ViPham!E:E, "11_Hoa_B", NhatKy_ViPham!F:F, B41, NhatKy_ViPham!H:H, "L06")</f>
        <v>0</v>
      </c>
      <c r="L41" s="7">
        <f>SUMIFS(NhatKy_ViPham!K:K, NhatKy_ViPham!E:E, "11_Hoa_B", NhatKy_ViPham!F:F, B41, NhatKy_ViPham!H:H, "L07")</f>
        <v>0</v>
      </c>
      <c r="M41" s="7">
        <f>SUMIFS(NhatKy_ViPham!K:K, NhatKy_ViPham!E:E, "11_Hoa_B", NhatKy_ViPham!F:F, B41, NhatKy_ViPham!H:H, "L08")</f>
        <v>0</v>
      </c>
      <c r="N41" s="7">
        <f>SUMIFS(NhatKy_ViPham!K:K, NhatKy_ViPham!E:E, "11_Hoa_B", NhatKy_ViPham!F:F, B41, NhatKy_ViPham!H:H, "L09")</f>
        <v>0</v>
      </c>
      <c r="O41" s="7">
        <f>SUMIFS(NhatKy_ViPham!K:K, NhatKy_ViPham!E:E, "11_Hoa_B", NhatKy_ViPham!F:F, B41, NhatKy_ViPham!H:H, "L10")</f>
        <v>0</v>
      </c>
      <c r="P41" s="12">
        <f>SUMIFS(NhatKy_ViPham!J:J, NhatKy_ViPham!E:E, "11_Hoa_B", NhatKy_ViPham!F:F, B41)</f>
        <v>0</v>
      </c>
      <c r="Q41" s="13">
        <f>SUMIFS(NhatKy_ViPham!K:K, NhatKy_ViPham!E:E, "11_Hoa_B", NhatKy_ViPham!F:F, B41)</f>
        <v>0</v>
      </c>
      <c r="R41" s="7">
        <f>100 + SUMIFS(NhatKy_ViPham!J:J, NhatKy_ViPham!E:E, "11_Hoa_B", NhatKy_ViPham!F:F, B41, NhatKy_ViPham!C:C, "T1") - SUMIFS(NhatKy_ViPham!K:K, NhatKy_ViPham!E:E, "11_Hoa_B", NhatKy_ViPham!F:F, B41, NhatKy_ViPham!C:C, "T1")</f>
        <v>100</v>
      </c>
      <c r="S41" s="7">
        <f>100 + SUMIFS(NhatKy_ViPham!J:J, NhatKy_ViPham!E:E, "11_Hoa_B", NhatKy_ViPham!F:F, B41, NhatKy_ViPham!C:C, "T2") - SUMIFS(NhatKy_ViPham!K:K, NhatKy_ViPham!E:E, "11_Hoa_B", NhatKy_ViPham!F:F, B41, NhatKy_ViPham!C:C, "T2")</f>
        <v>100</v>
      </c>
      <c r="T41" s="7">
        <f>100 + SUMIFS(NhatKy_ViPham!J:J, NhatKy_ViPham!E:E, "11_Hoa_B", NhatKy_ViPham!F:F, B41, NhatKy_ViPham!C:C, "T3") - SUMIFS(NhatKy_ViPham!K:K, NhatKy_ViPham!E:E, "11_Hoa_B", NhatKy_ViPham!F:F, B41, NhatKy_ViPham!C:C, "T3")</f>
        <v>100</v>
      </c>
      <c r="U41" s="7">
        <f>100 + SUMIFS(NhatKy_ViPham!J:J, NhatKy_ViPham!E:E, "11_Hoa_B", NhatKy_ViPham!F:F, B41, NhatKy_ViPham!C:C, "T4") - SUMIFS(NhatKy_ViPham!K:K, NhatKy_ViPham!E:E, "11_Hoa_B", NhatKy_ViPham!F:F, B41, NhatKy_ViPham!C:C, "T4")</f>
        <v>100</v>
      </c>
      <c r="V41" s="7">
        <f>100 + SUMIFS(NhatKy_ViPham!J:J, NhatKy_ViPham!E:E, "11_Hoa_B", NhatKy_ViPham!F:F, B41, NhatKy_ViPham!C:C, "T5") - SUMIFS(NhatKy_ViPham!K:K, NhatKy_ViPham!E:E, "11_Hoa_B", NhatKy_ViPham!F:F, B41, NhatKy_ViPham!C:C, "T5")</f>
        <v>100</v>
      </c>
      <c r="W41" s="7">
        <f>100 + SUMIFS(NhatKy_ViPham!J:J, NhatKy_ViPham!E:E, "11_Hoa_B", NhatKy_ViPham!F:F, B41, NhatKy_ViPham!C:C, "T6") - SUMIFS(NhatKy_ViPham!K:K, NhatKy_ViPham!E:E, "11_Hoa_B", NhatKy_ViPham!F:F, B41, NhatKy_ViPham!C:C, "T6")</f>
        <v>100</v>
      </c>
      <c r="X41" s="7">
        <f>100 + SUMIFS(NhatKy_ViPham!J:J, NhatKy_ViPham!E:E, "11_Hoa_B", NhatKy_ViPham!F:F, B41, NhatKy_ViPham!C:C, "T7") - SUMIFS(NhatKy_ViPham!K:K, NhatKy_ViPham!E:E, "11_Hoa_B", NhatKy_ViPham!F:F, B41, NhatKy_ViPham!C:C, "T7")</f>
        <v>100</v>
      </c>
      <c r="Y41" s="7">
        <f>100 + SUMIFS(NhatKy_ViPham!J:J, NhatKy_ViPham!E:E, "11_Hoa_B", NhatKy_ViPham!F:F, B41, NhatKy_ViPham!C:C, "T8") - SUMIFS(NhatKy_ViPham!K:K, NhatKy_ViPham!E:E, "11_Hoa_B", NhatKy_ViPham!F:F, B41, NhatKy_ViPham!C:C, "T8")</f>
        <v>100</v>
      </c>
      <c r="Z41" s="7">
        <f>100 + SUMIFS(NhatKy_ViPham!J:J, NhatKy_ViPham!E:E, "11_Hoa_B", NhatKy_ViPham!F:F, B41, NhatKy_ViPham!C:C, "T9") - SUMIFS(NhatKy_ViPham!K:K, NhatKy_ViPham!E:E, "11_Hoa_B", NhatKy_ViPham!F:F, B41, NhatKy_ViPham!C:C, "T9")</f>
        <v>100</v>
      </c>
      <c r="AA41" s="7">
        <f>100 + SUMIFS(NhatKy_ViPham!J:J, NhatKy_ViPham!E:E, "11_Hoa_B", NhatKy_ViPham!F:F, B41, NhatKy_ViPham!C:C, "T10") - SUMIFS(NhatKy_ViPham!K:K, NhatKy_ViPham!E:E, "11_Hoa_B", NhatKy_ViPham!F:F, B41, NhatKy_ViPham!C:C, "T10")</f>
        <v>100</v>
      </c>
      <c r="AB41" s="7">
        <f>100 + SUMIFS(NhatKy_ViPham!J:J, NhatKy_ViPham!E:E, "11_Hoa_B", NhatKy_ViPham!F:F, B41, NhatKy_ViPham!C:C, "T11") - SUMIFS(NhatKy_ViPham!K:K, NhatKy_ViPham!E:E, "11_Hoa_B", NhatKy_ViPham!F:F, B41, NhatKy_ViPham!C:C, "T11")</f>
        <v>100</v>
      </c>
      <c r="AC41" s="7">
        <f>100 + SUMIFS(NhatKy_ViPham!J:J, NhatKy_ViPham!E:E, "11_Hoa_B", NhatKy_ViPham!F:F, B41, NhatKy_ViPham!C:C, "T12") - SUMIFS(NhatKy_ViPham!K:K, NhatKy_ViPham!E:E, "11_Hoa_B", NhatKy_ViPham!F:F, B41, NhatKy_ViPham!C:C, "T12")</f>
        <v>100</v>
      </c>
      <c r="AD41" s="7">
        <f>100 + SUMIFS(NhatKy_ViPham!J:J, NhatKy_ViPham!E:E, "11_Hoa_B", NhatKy_ViPham!F:F, B41, NhatKy_ViPham!C:C, "T13") - SUMIFS(NhatKy_ViPham!K:K, NhatKy_ViPham!E:E, "11_Hoa_B", NhatKy_ViPham!F:F, B41, NhatKy_ViPham!C:C, "T13")</f>
        <v>100</v>
      </c>
      <c r="AE41" s="7">
        <f>100 + SUMIFS(NhatKy_ViPham!J:J, NhatKy_ViPham!E:E, "11_Hoa_B", NhatKy_ViPham!F:F, B41, NhatKy_ViPham!C:C, "T14") - SUMIFS(NhatKy_ViPham!K:K, NhatKy_ViPham!E:E, "11_Hoa_B", NhatKy_ViPham!F:F, B41, NhatKy_ViPham!C:C, "T14")</f>
        <v>100</v>
      </c>
      <c r="AF41" s="7">
        <f>100 + SUMIFS(NhatKy_ViPham!J:J, NhatKy_ViPham!E:E, "11_Hoa_B", NhatKy_ViPham!F:F, B41, NhatKy_ViPham!C:C, "T15") - SUMIFS(NhatKy_ViPham!K:K, NhatKy_ViPham!E:E, "11_Hoa_B", NhatKy_ViPham!F:F, B41, NhatKy_ViPham!C:C, "T15")</f>
        <v>100</v>
      </c>
      <c r="AG41" s="7">
        <f>100 + SUMIFS(NhatKy_ViPham!J:J, NhatKy_ViPham!E:E, "11_Hoa_B", NhatKy_ViPham!F:F, B41, NhatKy_ViPham!C:C, "T16") - SUMIFS(NhatKy_ViPham!K:K, NhatKy_ViPham!E:E, "11_Hoa_B", NhatKy_ViPham!F:F, B41, NhatKy_ViPham!C:C, "T16")</f>
        <v>100</v>
      </c>
      <c r="AH41" s="7">
        <f>100 + SUMIFS(NhatKy_ViPham!J:J, NhatKy_ViPham!E:E, "11_Hoa_B", NhatKy_ViPham!F:F, B41, NhatKy_ViPham!C:C, "T17") - SUMIFS(NhatKy_ViPham!K:K, NhatKy_ViPham!E:E, "11_Hoa_B", NhatKy_ViPham!F:F, B41, NhatKy_ViPham!C:C, "T17")</f>
        <v>100</v>
      </c>
      <c r="AI41" s="7">
        <f>100 + SUMIFS(NhatKy_ViPham!J:J, NhatKy_ViPham!E:E, "11_Hoa_B", NhatKy_ViPham!F:F, B41, NhatKy_ViPham!C:C, "T18") - SUMIFS(NhatKy_ViPham!K:K, NhatKy_ViPham!E:E, "11_Hoa_B", NhatKy_ViPham!F:F, B41, NhatKy_ViPham!C:C, "T18")</f>
        <v>100</v>
      </c>
      <c r="AJ41" s="7">
        <f>100 + SUMIFS(NhatKy_ViPham!J:J, NhatKy_ViPham!E:E, "11_Hoa_B", NhatKy_ViPham!F:F, B41, NhatKy_ViPham!C:C, "T19") - SUMIFS(NhatKy_ViPham!K:K, NhatKy_ViPham!E:E, "11_Hoa_B", NhatKy_ViPham!F:F, B41, NhatKy_ViPham!C:C, "T19")</f>
        <v>100</v>
      </c>
      <c r="AK41" s="7">
        <f>100 + SUMIFS(NhatKy_ViPham!J:J, NhatKy_ViPham!E:E, "11_Hoa_B", NhatKy_ViPham!F:F, B41, NhatKy_ViPham!C:C, "T20") - SUMIFS(NhatKy_ViPham!K:K, NhatKy_ViPham!E:E, "11_Hoa_B", NhatKy_ViPham!F:F, B41, NhatKy_ViPham!C:C, "T20")</f>
        <v>100</v>
      </c>
      <c r="AL41" s="7">
        <f>100 + SUMIFS(NhatKy_ViPham!J:J, NhatKy_ViPham!E:E, "11_Hoa_B", NhatKy_ViPham!F:F, B41, NhatKy_ViPham!C:C, "T21") - SUMIFS(NhatKy_ViPham!K:K, NhatKy_ViPham!E:E, "11_Hoa_B", NhatKy_ViPham!F:F, B41, NhatKy_ViPham!C:C, "T21")</f>
        <v>100</v>
      </c>
      <c r="AM41" s="7">
        <f>100 + SUMIFS(NhatKy_ViPham!J:J, NhatKy_ViPham!E:E, "11_Hoa_B", NhatKy_ViPham!F:F, B41, NhatKy_ViPham!C:C, "T22") - SUMIFS(NhatKy_ViPham!K:K, NhatKy_ViPham!E:E, "11_Hoa_B", NhatKy_ViPham!F:F, B41, NhatKy_ViPham!C:C, "T22")</f>
        <v>100</v>
      </c>
      <c r="AN41" s="7">
        <f>100 + SUMIFS(NhatKy_ViPham!J:J, NhatKy_ViPham!E:E, "11_Hoa_B", NhatKy_ViPham!F:F, B41, NhatKy_ViPham!C:C, "T23") - SUMIFS(NhatKy_ViPham!K:K, NhatKy_ViPham!E:E, "11_Hoa_B", NhatKy_ViPham!F:F, B41, NhatKy_ViPham!C:C, "T23")</f>
        <v>100</v>
      </c>
      <c r="AO41" s="7">
        <f>100 + SUMIFS(NhatKy_ViPham!J:J, NhatKy_ViPham!E:E, "11_Hoa_B", NhatKy_ViPham!F:F, B41, NhatKy_ViPham!C:C, "T24") - SUMIFS(NhatKy_ViPham!K:K, NhatKy_ViPham!E:E, "11_Hoa_B", NhatKy_ViPham!F:F, B41, NhatKy_ViPham!C:C, "T24")</f>
        <v>100</v>
      </c>
      <c r="AP41" s="7">
        <f>100 + SUMIFS(NhatKy_ViPham!J:J, NhatKy_ViPham!E:E, "11_Hoa_B", NhatKy_ViPham!F:F, B41, NhatKy_ViPham!C:C, "T25") - SUMIFS(NhatKy_ViPham!K:K, NhatKy_ViPham!E:E, "11_Hoa_B", NhatKy_ViPham!F:F, B41, NhatKy_ViPham!C:C, "T25")</f>
        <v>100</v>
      </c>
      <c r="AQ41" s="7">
        <f>100 + SUMIFS(NhatKy_ViPham!J:J, NhatKy_ViPham!E:E, "11_Hoa_B", NhatKy_ViPham!F:F, B41, NhatKy_ViPham!C:C, "T26") - SUMIFS(NhatKy_ViPham!K:K, NhatKy_ViPham!E:E, "11_Hoa_B", NhatKy_ViPham!F:F, B41, NhatKy_ViPham!C:C, "T26")</f>
        <v>100</v>
      </c>
      <c r="AR41" s="7">
        <f>100 + SUMIFS(NhatKy_ViPham!J:J, NhatKy_ViPham!E:E, "11_Hoa_B", NhatKy_ViPham!F:F, B41, NhatKy_ViPham!C:C, "T27") - SUMIFS(NhatKy_ViPham!K:K, NhatKy_ViPham!E:E, "11_Hoa_B", NhatKy_ViPham!F:F, B41, NhatKy_ViPham!C:C, "T27")</f>
        <v>100</v>
      </c>
      <c r="AS41" s="7">
        <f>100 + SUMIFS(NhatKy_ViPham!J:J, NhatKy_ViPham!E:E, "11_Hoa_B", NhatKy_ViPham!F:F, B41, NhatKy_ViPham!C:C, "T28") - SUMIFS(NhatKy_ViPham!K:K, NhatKy_ViPham!E:E, "11_Hoa_B", NhatKy_ViPham!F:F, B41, NhatKy_ViPham!C:C, "T28")</f>
        <v>100</v>
      </c>
      <c r="AT41" s="7">
        <f>100 + SUMIFS(NhatKy_ViPham!J:J, NhatKy_ViPham!E:E, "11_Hoa_B", NhatKy_ViPham!F:F, B41, NhatKy_ViPham!C:C, "T29") - SUMIFS(NhatKy_ViPham!K:K, NhatKy_ViPham!E:E, "11_Hoa_B", NhatKy_ViPham!F:F, B41, NhatKy_ViPham!C:C, "T29")</f>
        <v>100</v>
      </c>
      <c r="AU41" s="7">
        <f>100 + SUMIFS(NhatKy_ViPham!J:J, NhatKy_ViPham!E:E, "11_Hoa_B", NhatKy_ViPham!F:F, B41, NhatKy_ViPham!C:C, "T30") - SUMIFS(NhatKy_ViPham!K:K, NhatKy_ViPham!E:E, "11_Hoa_B", NhatKy_ViPham!F:F, B41, NhatKy_ViPham!C:C, "T30")</f>
        <v>100</v>
      </c>
      <c r="AV41" s="7">
        <f>100 + SUMIFS(NhatKy_ViPham!J:J, NhatKy_ViPham!E:E, "11_Hoa_B", NhatKy_ViPham!F:F, B41, NhatKy_ViPham!C:C, "T31") - SUMIFS(NhatKy_ViPham!K:K, NhatKy_ViPham!E:E, "11_Hoa_B", NhatKy_ViPham!F:F, B41, NhatKy_ViPham!C:C, "T31")</f>
        <v>100</v>
      </c>
      <c r="AW41" s="7">
        <f>100 + SUMIFS(NhatKy_ViPham!J:J, NhatKy_ViPham!E:E, "11_Hoa_B", NhatKy_ViPham!F:F, B41, NhatKy_ViPham!C:C, "T32") - SUMIFS(NhatKy_ViPham!K:K, NhatKy_ViPham!E:E, "11_Hoa_B", NhatKy_ViPham!F:F, B41, NhatKy_ViPham!C:C, "T32")</f>
        <v>100</v>
      </c>
      <c r="AX41" s="7">
        <f>100 + SUMIFS(NhatKy_ViPham!J:J, NhatKy_ViPham!E:E, "11_Hoa_B", NhatKy_ViPham!F:F, B41, NhatKy_ViPham!C:C, "T33") - SUMIFS(NhatKy_ViPham!K:K, NhatKy_ViPham!E:E, "11_Hoa_B", NhatKy_ViPham!F:F, B41, NhatKy_ViPham!C:C, "T33")</f>
        <v>100</v>
      </c>
      <c r="AY41" s="7">
        <f>100 + SUMIFS(NhatKy_ViPham!J:J, NhatKy_ViPham!E:E, "11_Hoa_B", NhatKy_ViPham!F:F, B41, NhatKy_ViPham!C:C, "T34") - SUMIFS(NhatKy_ViPham!K:K, NhatKy_ViPham!E:E, "11_Hoa_B", NhatKy_ViPham!F:F, B41, NhatKy_ViPham!C:C, "T34")</f>
        <v>100</v>
      </c>
      <c r="AZ41" s="7">
        <f>100 + SUMIFS(NhatKy_ViPham!J:J, NhatKy_ViPham!E:E, "11_Hoa_B", NhatKy_ViPham!F:F, B41, NhatKy_ViPham!C:C, "T35") - SUMIFS(NhatKy_ViPham!K:K, NhatKy_ViPham!E:E, "11_Hoa_B", NhatKy_ViPham!F:F, B41, NhatKy_ViPham!C:C, "T35")</f>
        <v>100</v>
      </c>
      <c r="BA41" s="12">
        <f t="shared" si="0"/>
        <v>100</v>
      </c>
      <c r="BB41" s="11" t="s">
        <v>430</v>
      </c>
      <c r="BC41" s="14" t="str">
        <f t="shared" si="1"/>
        <v>Tốt</v>
      </c>
      <c r="BD41" s="10" t="str">
        <f t="shared" si="2"/>
        <v>🟢 BÌNH THƯỜNG</v>
      </c>
    </row>
    <row r="42" spans="1:56" x14ac:dyDescent="0.25">
      <c r="A42" s="5">
        <v>34</v>
      </c>
      <c r="B42" s="15" t="s">
        <v>1741</v>
      </c>
      <c r="C42" s="5" t="s">
        <v>1742</v>
      </c>
      <c r="D42" s="5" t="s">
        <v>429</v>
      </c>
      <c r="E42" s="11" t="s">
        <v>430</v>
      </c>
      <c r="F42" s="6">
        <f>SUMIFS(NhatKy_ViPham!K:K, NhatKy_ViPham!E:E, "11_Hoa_B", NhatKy_ViPham!F:F, B42, NhatKy_ViPham!H:H, "L01")</f>
        <v>0</v>
      </c>
      <c r="G42" s="6">
        <f>SUMIFS(NhatKy_ViPham!K:K, NhatKy_ViPham!E:E, "11_Hoa_B", NhatKy_ViPham!F:F, B42, NhatKy_ViPham!H:H, "L02")</f>
        <v>0</v>
      </c>
      <c r="H42" s="6">
        <f>SUMIFS(NhatKy_ViPham!K:K, NhatKy_ViPham!E:E, "11_Hoa_B", NhatKy_ViPham!F:F, B42, NhatKy_ViPham!H:H, "L03")</f>
        <v>0</v>
      </c>
      <c r="I42" s="6">
        <f>SUMIFS(NhatKy_ViPham!K:K, NhatKy_ViPham!E:E, "11_Hoa_B", NhatKy_ViPham!F:F, B42, NhatKy_ViPham!H:H, "L04")</f>
        <v>0</v>
      </c>
      <c r="J42" s="6">
        <f>SUMIFS(NhatKy_ViPham!K:K, NhatKy_ViPham!E:E, "11_Hoa_B", NhatKy_ViPham!F:F, B42, NhatKy_ViPham!H:H, "L05")</f>
        <v>0</v>
      </c>
      <c r="K42" s="6">
        <f>SUMIFS(NhatKy_ViPham!K:K, NhatKy_ViPham!E:E, "11_Hoa_B", NhatKy_ViPham!F:F, B42, NhatKy_ViPham!H:H, "L06")</f>
        <v>0</v>
      </c>
      <c r="L42" s="6">
        <f>SUMIFS(NhatKy_ViPham!K:K, NhatKy_ViPham!E:E, "11_Hoa_B", NhatKy_ViPham!F:F, B42, NhatKy_ViPham!H:H, "L07")</f>
        <v>0</v>
      </c>
      <c r="M42" s="6">
        <f>SUMIFS(NhatKy_ViPham!K:K, NhatKy_ViPham!E:E, "11_Hoa_B", NhatKy_ViPham!F:F, B42, NhatKy_ViPham!H:H, "L08")</f>
        <v>0</v>
      </c>
      <c r="N42" s="6">
        <f>SUMIFS(NhatKy_ViPham!K:K, NhatKy_ViPham!E:E, "11_Hoa_B", NhatKy_ViPham!F:F, B42, NhatKy_ViPham!H:H, "L09")</f>
        <v>0</v>
      </c>
      <c r="O42" s="6">
        <f>SUMIFS(NhatKy_ViPham!K:K, NhatKy_ViPham!E:E, "11_Hoa_B", NhatKy_ViPham!F:F, B42, NhatKy_ViPham!H:H, "L10")</f>
        <v>0</v>
      </c>
      <c r="P42" s="12">
        <f>SUMIFS(NhatKy_ViPham!J:J, NhatKy_ViPham!E:E, "11_Hoa_B", NhatKy_ViPham!F:F, B42)</f>
        <v>0</v>
      </c>
      <c r="Q42" s="13">
        <f>SUMIFS(NhatKy_ViPham!K:K, NhatKy_ViPham!E:E, "11_Hoa_B", NhatKy_ViPham!F:F, B42)</f>
        <v>0</v>
      </c>
      <c r="R42" s="6">
        <f>100 + SUMIFS(NhatKy_ViPham!J:J, NhatKy_ViPham!E:E, "11_Hoa_B", NhatKy_ViPham!F:F, B42, NhatKy_ViPham!C:C, "T1") - SUMIFS(NhatKy_ViPham!K:K, NhatKy_ViPham!E:E, "11_Hoa_B", NhatKy_ViPham!F:F, B42, NhatKy_ViPham!C:C, "T1")</f>
        <v>100</v>
      </c>
      <c r="S42" s="6">
        <f>100 + SUMIFS(NhatKy_ViPham!J:J, NhatKy_ViPham!E:E, "11_Hoa_B", NhatKy_ViPham!F:F, B42, NhatKy_ViPham!C:C, "T2") - SUMIFS(NhatKy_ViPham!K:K, NhatKy_ViPham!E:E, "11_Hoa_B", NhatKy_ViPham!F:F, B42, NhatKy_ViPham!C:C, "T2")</f>
        <v>100</v>
      </c>
      <c r="T42" s="6">
        <f>100 + SUMIFS(NhatKy_ViPham!J:J, NhatKy_ViPham!E:E, "11_Hoa_B", NhatKy_ViPham!F:F, B42, NhatKy_ViPham!C:C, "T3") - SUMIFS(NhatKy_ViPham!K:K, NhatKy_ViPham!E:E, "11_Hoa_B", NhatKy_ViPham!F:F, B42, NhatKy_ViPham!C:C, "T3")</f>
        <v>100</v>
      </c>
      <c r="U42" s="6">
        <f>100 + SUMIFS(NhatKy_ViPham!J:J, NhatKy_ViPham!E:E, "11_Hoa_B", NhatKy_ViPham!F:F, B42, NhatKy_ViPham!C:C, "T4") - SUMIFS(NhatKy_ViPham!K:K, NhatKy_ViPham!E:E, "11_Hoa_B", NhatKy_ViPham!F:F, B42, NhatKy_ViPham!C:C, "T4")</f>
        <v>100</v>
      </c>
      <c r="V42" s="6">
        <f>100 + SUMIFS(NhatKy_ViPham!J:J, NhatKy_ViPham!E:E, "11_Hoa_B", NhatKy_ViPham!F:F, B42, NhatKy_ViPham!C:C, "T5") - SUMIFS(NhatKy_ViPham!K:K, NhatKy_ViPham!E:E, "11_Hoa_B", NhatKy_ViPham!F:F, B42, NhatKy_ViPham!C:C, "T5")</f>
        <v>100</v>
      </c>
      <c r="W42" s="6">
        <f>100 + SUMIFS(NhatKy_ViPham!J:J, NhatKy_ViPham!E:E, "11_Hoa_B", NhatKy_ViPham!F:F, B42, NhatKy_ViPham!C:C, "T6") - SUMIFS(NhatKy_ViPham!K:K, NhatKy_ViPham!E:E, "11_Hoa_B", NhatKy_ViPham!F:F, B42, NhatKy_ViPham!C:C, "T6")</f>
        <v>100</v>
      </c>
      <c r="X42" s="6">
        <f>100 + SUMIFS(NhatKy_ViPham!J:J, NhatKy_ViPham!E:E, "11_Hoa_B", NhatKy_ViPham!F:F, B42, NhatKy_ViPham!C:C, "T7") - SUMIFS(NhatKy_ViPham!K:K, NhatKy_ViPham!E:E, "11_Hoa_B", NhatKy_ViPham!F:F, B42, NhatKy_ViPham!C:C, "T7")</f>
        <v>100</v>
      </c>
      <c r="Y42" s="6">
        <f>100 + SUMIFS(NhatKy_ViPham!J:J, NhatKy_ViPham!E:E, "11_Hoa_B", NhatKy_ViPham!F:F, B42, NhatKy_ViPham!C:C, "T8") - SUMIFS(NhatKy_ViPham!K:K, NhatKy_ViPham!E:E, "11_Hoa_B", NhatKy_ViPham!F:F, B42, NhatKy_ViPham!C:C, "T8")</f>
        <v>100</v>
      </c>
      <c r="Z42" s="6">
        <f>100 + SUMIFS(NhatKy_ViPham!J:J, NhatKy_ViPham!E:E, "11_Hoa_B", NhatKy_ViPham!F:F, B42, NhatKy_ViPham!C:C, "T9") - SUMIFS(NhatKy_ViPham!K:K, NhatKy_ViPham!E:E, "11_Hoa_B", NhatKy_ViPham!F:F, B42, NhatKy_ViPham!C:C, "T9")</f>
        <v>100</v>
      </c>
      <c r="AA42" s="6">
        <f>100 + SUMIFS(NhatKy_ViPham!J:J, NhatKy_ViPham!E:E, "11_Hoa_B", NhatKy_ViPham!F:F, B42, NhatKy_ViPham!C:C, "T10") - SUMIFS(NhatKy_ViPham!K:K, NhatKy_ViPham!E:E, "11_Hoa_B", NhatKy_ViPham!F:F, B42, NhatKy_ViPham!C:C, "T10")</f>
        <v>100</v>
      </c>
      <c r="AB42" s="6">
        <f>100 + SUMIFS(NhatKy_ViPham!J:J, NhatKy_ViPham!E:E, "11_Hoa_B", NhatKy_ViPham!F:F, B42, NhatKy_ViPham!C:C, "T11") - SUMIFS(NhatKy_ViPham!K:K, NhatKy_ViPham!E:E, "11_Hoa_B", NhatKy_ViPham!F:F, B42, NhatKy_ViPham!C:C, "T11")</f>
        <v>100</v>
      </c>
      <c r="AC42" s="6">
        <f>100 + SUMIFS(NhatKy_ViPham!J:J, NhatKy_ViPham!E:E, "11_Hoa_B", NhatKy_ViPham!F:F, B42, NhatKy_ViPham!C:C, "T12") - SUMIFS(NhatKy_ViPham!K:K, NhatKy_ViPham!E:E, "11_Hoa_B", NhatKy_ViPham!F:F, B42, NhatKy_ViPham!C:C, "T12")</f>
        <v>100</v>
      </c>
      <c r="AD42" s="6">
        <f>100 + SUMIFS(NhatKy_ViPham!J:J, NhatKy_ViPham!E:E, "11_Hoa_B", NhatKy_ViPham!F:F, B42, NhatKy_ViPham!C:C, "T13") - SUMIFS(NhatKy_ViPham!K:K, NhatKy_ViPham!E:E, "11_Hoa_B", NhatKy_ViPham!F:F, B42, NhatKy_ViPham!C:C, "T13")</f>
        <v>100</v>
      </c>
      <c r="AE42" s="6">
        <f>100 + SUMIFS(NhatKy_ViPham!J:J, NhatKy_ViPham!E:E, "11_Hoa_B", NhatKy_ViPham!F:F, B42, NhatKy_ViPham!C:C, "T14") - SUMIFS(NhatKy_ViPham!K:K, NhatKy_ViPham!E:E, "11_Hoa_B", NhatKy_ViPham!F:F, B42, NhatKy_ViPham!C:C, "T14")</f>
        <v>100</v>
      </c>
      <c r="AF42" s="6">
        <f>100 + SUMIFS(NhatKy_ViPham!J:J, NhatKy_ViPham!E:E, "11_Hoa_B", NhatKy_ViPham!F:F, B42, NhatKy_ViPham!C:C, "T15") - SUMIFS(NhatKy_ViPham!K:K, NhatKy_ViPham!E:E, "11_Hoa_B", NhatKy_ViPham!F:F, B42, NhatKy_ViPham!C:C, "T15")</f>
        <v>100</v>
      </c>
      <c r="AG42" s="6">
        <f>100 + SUMIFS(NhatKy_ViPham!J:J, NhatKy_ViPham!E:E, "11_Hoa_B", NhatKy_ViPham!F:F, B42, NhatKy_ViPham!C:C, "T16") - SUMIFS(NhatKy_ViPham!K:K, NhatKy_ViPham!E:E, "11_Hoa_B", NhatKy_ViPham!F:F, B42, NhatKy_ViPham!C:C, "T16")</f>
        <v>100</v>
      </c>
      <c r="AH42" s="6">
        <f>100 + SUMIFS(NhatKy_ViPham!J:J, NhatKy_ViPham!E:E, "11_Hoa_B", NhatKy_ViPham!F:F, B42, NhatKy_ViPham!C:C, "T17") - SUMIFS(NhatKy_ViPham!K:K, NhatKy_ViPham!E:E, "11_Hoa_B", NhatKy_ViPham!F:F, B42, NhatKy_ViPham!C:C, "T17")</f>
        <v>100</v>
      </c>
      <c r="AI42" s="6">
        <f>100 + SUMIFS(NhatKy_ViPham!J:J, NhatKy_ViPham!E:E, "11_Hoa_B", NhatKy_ViPham!F:F, B42, NhatKy_ViPham!C:C, "T18") - SUMIFS(NhatKy_ViPham!K:K, NhatKy_ViPham!E:E, "11_Hoa_B", NhatKy_ViPham!F:F, B42, NhatKy_ViPham!C:C, "T18")</f>
        <v>100</v>
      </c>
      <c r="AJ42" s="6">
        <f>100 + SUMIFS(NhatKy_ViPham!J:J, NhatKy_ViPham!E:E, "11_Hoa_B", NhatKy_ViPham!F:F, B42, NhatKy_ViPham!C:C, "T19") - SUMIFS(NhatKy_ViPham!K:K, NhatKy_ViPham!E:E, "11_Hoa_B", NhatKy_ViPham!F:F, B42, NhatKy_ViPham!C:C, "T19")</f>
        <v>100</v>
      </c>
      <c r="AK42" s="6">
        <f>100 + SUMIFS(NhatKy_ViPham!J:J, NhatKy_ViPham!E:E, "11_Hoa_B", NhatKy_ViPham!F:F, B42, NhatKy_ViPham!C:C, "T20") - SUMIFS(NhatKy_ViPham!K:K, NhatKy_ViPham!E:E, "11_Hoa_B", NhatKy_ViPham!F:F, B42, NhatKy_ViPham!C:C, "T20")</f>
        <v>100</v>
      </c>
      <c r="AL42" s="6">
        <f>100 + SUMIFS(NhatKy_ViPham!J:J, NhatKy_ViPham!E:E, "11_Hoa_B", NhatKy_ViPham!F:F, B42, NhatKy_ViPham!C:C, "T21") - SUMIFS(NhatKy_ViPham!K:K, NhatKy_ViPham!E:E, "11_Hoa_B", NhatKy_ViPham!F:F, B42, NhatKy_ViPham!C:C, "T21")</f>
        <v>100</v>
      </c>
      <c r="AM42" s="6">
        <f>100 + SUMIFS(NhatKy_ViPham!J:J, NhatKy_ViPham!E:E, "11_Hoa_B", NhatKy_ViPham!F:F, B42, NhatKy_ViPham!C:C, "T22") - SUMIFS(NhatKy_ViPham!K:K, NhatKy_ViPham!E:E, "11_Hoa_B", NhatKy_ViPham!F:F, B42, NhatKy_ViPham!C:C, "T22")</f>
        <v>100</v>
      </c>
      <c r="AN42" s="6">
        <f>100 + SUMIFS(NhatKy_ViPham!J:J, NhatKy_ViPham!E:E, "11_Hoa_B", NhatKy_ViPham!F:F, B42, NhatKy_ViPham!C:C, "T23") - SUMIFS(NhatKy_ViPham!K:K, NhatKy_ViPham!E:E, "11_Hoa_B", NhatKy_ViPham!F:F, B42, NhatKy_ViPham!C:C, "T23")</f>
        <v>100</v>
      </c>
      <c r="AO42" s="6">
        <f>100 + SUMIFS(NhatKy_ViPham!J:J, NhatKy_ViPham!E:E, "11_Hoa_B", NhatKy_ViPham!F:F, B42, NhatKy_ViPham!C:C, "T24") - SUMIFS(NhatKy_ViPham!K:K, NhatKy_ViPham!E:E, "11_Hoa_B", NhatKy_ViPham!F:F, B42, NhatKy_ViPham!C:C, "T24")</f>
        <v>100</v>
      </c>
      <c r="AP42" s="6">
        <f>100 + SUMIFS(NhatKy_ViPham!J:J, NhatKy_ViPham!E:E, "11_Hoa_B", NhatKy_ViPham!F:F, B42, NhatKy_ViPham!C:C, "T25") - SUMIFS(NhatKy_ViPham!K:K, NhatKy_ViPham!E:E, "11_Hoa_B", NhatKy_ViPham!F:F, B42, NhatKy_ViPham!C:C, "T25")</f>
        <v>100</v>
      </c>
      <c r="AQ42" s="6">
        <f>100 + SUMIFS(NhatKy_ViPham!J:J, NhatKy_ViPham!E:E, "11_Hoa_B", NhatKy_ViPham!F:F, B42, NhatKy_ViPham!C:C, "T26") - SUMIFS(NhatKy_ViPham!K:K, NhatKy_ViPham!E:E, "11_Hoa_B", NhatKy_ViPham!F:F, B42, NhatKy_ViPham!C:C, "T26")</f>
        <v>100</v>
      </c>
      <c r="AR42" s="6">
        <f>100 + SUMIFS(NhatKy_ViPham!J:J, NhatKy_ViPham!E:E, "11_Hoa_B", NhatKy_ViPham!F:F, B42, NhatKy_ViPham!C:C, "T27") - SUMIFS(NhatKy_ViPham!K:K, NhatKy_ViPham!E:E, "11_Hoa_B", NhatKy_ViPham!F:F, B42, NhatKy_ViPham!C:C, "T27")</f>
        <v>100</v>
      </c>
      <c r="AS42" s="6">
        <f>100 + SUMIFS(NhatKy_ViPham!J:J, NhatKy_ViPham!E:E, "11_Hoa_B", NhatKy_ViPham!F:F, B42, NhatKy_ViPham!C:C, "T28") - SUMIFS(NhatKy_ViPham!K:K, NhatKy_ViPham!E:E, "11_Hoa_B", NhatKy_ViPham!F:F, B42, NhatKy_ViPham!C:C, "T28")</f>
        <v>100</v>
      </c>
      <c r="AT42" s="6">
        <f>100 + SUMIFS(NhatKy_ViPham!J:J, NhatKy_ViPham!E:E, "11_Hoa_B", NhatKy_ViPham!F:F, B42, NhatKy_ViPham!C:C, "T29") - SUMIFS(NhatKy_ViPham!K:K, NhatKy_ViPham!E:E, "11_Hoa_B", NhatKy_ViPham!F:F, B42, NhatKy_ViPham!C:C, "T29")</f>
        <v>100</v>
      </c>
      <c r="AU42" s="6">
        <f>100 + SUMIFS(NhatKy_ViPham!J:J, NhatKy_ViPham!E:E, "11_Hoa_B", NhatKy_ViPham!F:F, B42, NhatKy_ViPham!C:C, "T30") - SUMIFS(NhatKy_ViPham!K:K, NhatKy_ViPham!E:E, "11_Hoa_B", NhatKy_ViPham!F:F, B42, NhatKy_ViPham!C:C, "T30")</f>
        <v>100</v>
      </c>
      <c r="AV42" s="6">
        <f>100 + SUMIFS(NhatKy_ViPham!J:J, NhatKy_ViPham!E:E, "11_Hoa_B", NhatKy_ViPham!F:F, B42, NhatKy_ViPham!C:C, "T31") - SUMIFS(NhatKy_ViPham!K:K, NhatKy_ViPham!E:E, "11_Hoa_B", NhatKy_ViPham!F:F, B42, NhatKy_ViPham!C:C, "T31")</f>
        <v>100</v>
      </c>
      <c r="AW42" s="6">
        <f>100 + SUMIFS(NhatKy_ViPham!J:J, NhatKy_ViPham!E:E, "11_Hoa_B", NhatKy_ViPham!F:F, B42, NhatKy_ViPham!C:C, "T32") - SUMIFS(NhatKy_ViPham!K:K, NhatKy_ViPham!E:E, "11_Hoa_B", NhatKy_ViPham!F:F, B42, NhatKy_ViPham!C:C, "T32")</f>
        <v>100</v>
      </c>
      <c r="AX42" s="6">
        <f>100 + SUMIFS(NhatKy_ViPham!J:J, NhatKy_ViPham!E:E, "11_Hoa_B", NhatKy_ViPham!F:F, B42, NhatKy_ViPham!C:C, "T33") - SUMIFS(NhatKy_ViPham!K:K, NhatKy_ViPham!E:E, "11_Hoa_B", NhatKy_ViPham!F:F, B42, NhatKy_ViPham!C:C, "T33")</f>
        <v>100</v>
      </c>
      <c r="AY42" s="6">
        <f>100 + SUMIFS(NhatKy_ViPham!J:J, NhatKy_ViPham!E:E, "11_Hoa_B", NhatKy_ViPham!F:F, B42, NhatKy_ViPham!C:C, "T34") - SUMIFS(NhatKy_ViPham!K:K, NhatKy_ViPham!E:E, "11_Hoa_B", NhatKy_ViPham!F:F, B42, NhatKy_ViPham!C:C, "T34")</f>
        <v>100</v>
      </c>
      <c r="AZ42" s="6">
        <f>100 + SUMIFS(NhatKy_ViPham!J:J, NhatKy_ViPham!E:E, "11_Hoa_B", NhatKy_ViPham!F:F, B42, NhatKy_ViPham!C:C, "T35") - SUMIFS(NhatKy_ViPham!K:K, NhatKy_ViPham!E:E, "11_Hoa_B", NhatKy_ViPham!F:F, B42, NhatKy_ViPham!C:C, "T35")</f>
        <v>100</v>
      </c>
      <c r="BA42" s="12">
        <f t="shared" si="0"/>
        <v>100</v>
      </c>
      <c r="BB42" s="11" t="s">
        <v>430</v>
      </c>
      <c r="BC42" s="16" t="str">
        <f t="shared" si="1"/>
        <v>Tốt</v>
      </c>
      <c r="BD42" s="15" t="str">
        <f t="shared" si="2"/>
        <v>🟢 BÌNH THƯỜNG</v>
      </c>
    </row>
    <row r="43" spans="1:56" x14ac:dyDescent="0.25">
      <c r="A43" s="4">
        <v>35</v>
      </c>
      <c r="B43" s="10" t="s">
        <v>1743</v>
      </c>
      <c r="C43" s="4" t="s">
        <v>1471</v>
      </c>
      <c r="D43" s="4" t="s">
        <v>435</v>
      </c>
      <c r="E43" s="11" t="s">
        <v>430</v>
      </c>
      <c r="F43" s="7">
        <f>SUMIFS(NhatKy_ViPham!K:K, NhatKy_ViPham!E:E, "11_Hoa_B", NhatKy_ViPham!F:F, B43, NhatKy_ViPham!H:H, "L01")</f>
        <v>0</v>
      </c>
      <c r="G43" s="7">
        <f>SUMIFS(NhatKy_ViPham!K:K, NhatKy_ViPham!E:E, "11_Hoa_B", NhatKy_ViPham!F:F, B43, NhatKy_ViPham!H:H, "L02")</f>
        <v>0</v>
      </c>
      <c r="H43" s="7">
        <f>SUMIFS(NhatKy_ViPham!K:K, NhatKy_ViPham!E:E, "11_Hoa_B", NhatKy_ViPham!F:F, B43, NhatKy_ViPham!H:H, "L03")</f>
        <v>0</v>
      </c>
      <c r="I43" s="7">
        <f>SUMIFS(NhatKy_ViPham!K:K, NhatKy_ViPham!E:E, "11_Hoa_B", NhatKy_ViPham!F:F, B43, NhatKy_ViPham!H:H, "L04")</f>
        <v>0</v>
      </c>
      <c r="J43" s="7">
        <f>SUMIFS(NhatKy_ViPham!K:K, NhatKy_ViPham!E:E, "11_Hoa_B", NhatKy_ViPham!F:F, B43, NhatKy_ViPham!H:H, "L05")</f>
        <v>0</v>
      </c>
      <c r="K43" s="7">
        <f>SUMIFS(NhatKy_ViPham!K:K, NhatKy_ViPham!E:E, "11_Hoa_B", NhatKy_ViPham!F:F, B43, NhatKy_ViPham!H:H, "L06")</f>
        <v>0</v>
      </c>
      <c r="L43" s="7">
        <f>SUMIFS(NhatKy_ViPham!K:K, NhatKy_ViPham!E:E, "11_Hoa_B", NhatKy_ViPham!F:F, B43, NhatKy_ViPham!H:H, "L07")</f>
        <v>0</v>
      </c>
      <c r="M43" s="7">
        <f>SUMIFS(NhatKy_ViPham!K:K, NhatKy_ViPham!E:E, "11_Hoa_B", NhatKy_ViPham!F:F, B43, NhatKy_ViPham!H:H, "L08")</f>
        <v>0</v>
      </c>
      <c r="N43" s="7">
        <f>SUMIFS(NhatKy_ViPham!K:K, NhatKy_ViPham!E:E, "11_Hoa_B", NhatKy_ViPham!F:F, B43, NhatKy_ViPham!H:H, "L09")</f>
        <v>0</v>
      </c>
      <c r="O43" s="7">
        <f>SUMIFS(NhatKy_ViPham!K:K, NhatKy_ViPham!E:E, "11_Hoa_B", NhatKy_ViPham!F:F, B43, NhatKy_ViPham!H:H, "L10")</f>
        <v>0</v>
      </c>
      <c r="P43" s="12">
        <f>SUMIFS(NhatKy_ViPham!J:J, NhatKy_ViPham!E:E, "11_Hoa_B", NhatKy_ViPham!F:F, B43)</f>
        <v>0</v>
      </c>
      <c r="Q43" s="13">
        <f>SUMIFS(NhatKy_ViPham!K:K, NhatKy_ViPham!E:E, "11_Hoa_B", NhatKy_ViPham!F:F, B43)</f>
        <v>0</v>
      </c>
      <c r="R43" s="7">
        <f>100 + SUMIFS(NhatKy_ViPham!J:J, NhatKy_ViPham!E:E, "11_Hoa_B", NhatKy_ViPham!F:F, B43, NhatKy_ViPham!C:C, "T1") - SUMIFS(NhatKy_ViPham!K:K, NhatKy_ViPham!E:E, "11_Hoa_B", NhatKy_ViPham!F:F, B43, NhatKy_ViPham!C:C, "T1")</f>
        <v>100</v>
      </c>
      <c r="S43" s="7">
        <f>100 + SUMIFS(NhatKy_ViPham!J:J, NhatKy_ViPham!E:E, "11_Hoa_B", NhatKy_ViPham!F:F, B43, NhatKy_ViPham!C:C, "T2") - SUMIFS(NhatKy_ViPham!K:K, NhatKy_ViPham!E:E, "11_Hoa_B", NhatKy_ViPham!F:F, B43, NhatKy_ViPham!C:C, "T2")</f>
        <v>100</v>
      </c>
      <c r="T43" s="7">
        <f>100 + SUMIFS(NhatKy_ViPham!J:J, NhatKy_ViPham!E:E, "11_Hoa_B", NhatKy_ViPham!F:F, B43, NhatKy_ViPham!C:C, "T3") - SUMIFS(NhatKy_ViPham!K:K, NhatKy_ViPham!E:E, "11_Hoa_B", NhatKy_ViPham!F:F, B43, NhatKy_ViPham!C:C, "T3")</f>
        <v>100</v>
      </c>
      <c r="U43" s="7">
        <f>100 + SUMIFS(NhatKy_ViPham!J:J, NhatKy_ViPham!E:E, "11_Hoa_B", NhatKy_ViPham!F:F, B43, NhatKy_ViPham!C:C, "T4") - SUMIFS(NhatKy_ViPham!K:K, NhatKy_ViPham!E:E, "11_Hoa_B", NhatKy_ViPham!F:F, B43, NhatKy_ViPham!C:C, "T4")</f>
        <v>100</v>
      </c>
      <c r="V43" s="7">
        <f>100 + SUMIFS(NhatKy_ViPham!J:J, NhatKy_ViPham!E:E, "11_Hoa_B", NhatKy_ViPham!F:F, B43, NhatKy_ViPham!C:C, "T5") - SUMIFS(NhatKy_ViPham!K:K, NhatKy_ViPham!E:E, "11_Hoa_B", NhatKy_ViPham!F:F, B43, NhatKy_ViPham!C:C, "T5")</f>
        <v>100</v>
      </c>
      <c r="W43" s="7">
        <f>100 + SUMIFS(NhatKy_ViPham!J:J, NhatKy_ViPham!E:E, "11_Hoa_B", NhatKy_ViPham!F:F, B43, NhatKy_ViPham!C:C, "T6") - SUMIFS(NhatKy_ViPham!K:K, NhatKy_ViPham!E:E, "11_Hoa_B", NhatKy_ViPham!F:F, B43, NhatKy_ViPham!C:C, "T6")</f>
        <v>100</v>
      </c>
      <c r="X43" s="7">
        <f>100 + SUMIFS(NhatKy_ViPham!J:J, NhatKy_ViPham!E:E, "11_Hoa_B", NhatKy_ViPham!F:F, B43, NhatKy_ViPham!C:C, "T7") - SUMIFS(NhatKy_ViPham!K:K, NhatKy_ViPham!E:E, "11_Hoa_B", NhatKy_ViPham!F:F, B43, NhatKy_ViPham!C:C, "T7")</f>
        <v>100</v>
      </c>
      <c r="Y43" s="7">
        <f>100 + SUMIFS(NhatKy_ViPham!J:J, NhatKy_ViPham!E:E, "11_Hoa_B", NhatKy_ViPham!F:F, B43, NhatKy_ViPham!C:C, "T8") - SUMIFS(NhatKy_ViPham!K:K, NhatKy_ViPham!E:E, "11_Hoa_B", NhatKy_ViPham!F:F, B43, NhatKy_ViPham!C:C, "T8")</f>
        <v>100</v>
      </c>
      <c r="Z43" s="7">
        <f>100 + SUMIFS(NhatKy_ViPham!J:J, NhatKy_ViPham!E:E, "11_Hoa_B", NhatKy_ViPham!F:F, B43, NhatKy_ViPham!C:C, "T9") - SUMIFS(NhatKy_ViPham!K:K, NhatKy_ViPham!E:E, "11_Hoa_B", NhatKy_ViPham!F:F, B43, NhatKy_ViPham!C:C, "T9")</f>
        <v>100</v>
      </c>
      <c r="AA43" s="7">
        <f>100 + SUMIFS(NhatKy_ViPham!J:J, NhatKy_ViPham!E:E, "11_Hoa_B", NhatKy_ViPham!F:F, B43, NhatKy_ViPham!C:C, "T10") - SUMIFS(NhatKy_ViPham!K:K, NhatKy_ViPham!E:E, "11_Hoa_B", NhatKy_ViPham!F:F, B43, NhatKy_ViPham!C:C, "T10")</f>
        <v>100</v>
      </c>
      <c r="AB43" s="7">
        <f>100 + SUMIFS(NhatKy_ViPham!J:J, NhatKy_ViPham!E:E, "11_Hoa_B", NhatKy_ViPham!F:F, B43, NhatKy_ViPham!C:C, "T11") - SUMIFS(NhatKy_ViPham!K:K, NhatKy_ViPham!E:E, "11_Hoa_B", NhatKy_ViPham!F:F, B43, NhatKy_ViPham!C:C, "T11")</f>
        <v>100</v>
      </c>
      <c r="AC43" s="7">
        <f>100 + SUMIFS(NhatKy_ViPham!J:J, NhatKy_ViPham!E:E, "11_Hoa_B", NhatKy_ViPham!F:F, B43, NhatKy_ViPham!C:C, "T12") - SUMIFS(NhatKy_ViPham!K:K, NhatKy_ViPham!E:E, "11_Hoa_B", NhatKy_ViPham!F:F, B43, NhatKy_ViPham!C:C, "T12")</f>
        <v>100</v>
      </c>
      <c r="AD43" s="7">
        <f>100 + SUMIFS(NhatKy_ViPham!J:J, NhatKy_ViPham!E:E, "11_Hoa_B", NhatKy_ViPham!F:F, B43, NhatKy_ViPham!C:C, "T13") - SUMIFS(NhatKy_ViPham!K:K, NhatKy_ViPham!E:E, "11_Hoa_B", NhatKy_ViPham!F:F, B43, NhatKy_ViPham!C:C, "T13")</f>
        <v>100</v>
      </c>
      <c r="AE43" s="7">
        <f>100 + SUMIFS(NhatKy_ViPham!J:J, NhatKy_ViPham!E:E, "11_Hoa_B", NhatKy_ViPham!F:F, B43, NhatKy_ViPham!C:C, "T14") - SUMIFS(NhatKy_ViPham!K:K, NhatKy_ViPham!E:E, "11_Hoa_B", NhatKy_ViPham!F:F, B43, NhatKy_ViPham!C:C, "T14")</f>
        <v>100</v>
      </c>
      <c r="AF43" s="7">
        <f>100 + SUMIFS(NhatKy_ViPham!J:J, NhatKy_ViPham!E:E, "11_Hoa_B", NhatKy_ViPham!F:F, B43, NhatKy_ViPham!C:C, "T15") - SUMIFS(NhatKy_ViPham!K:K, NhatKy_ViPham!E:E, "11_Hoa_B", NhatKy_ViPham!F:F, B43, NhatKy_ViPham!C:C, "T15")</f>
        <v>100</v>
      </c>
      <c r="AG43" s="7">
        <f>100 + SUMIFS(NhatKy_ViPham!J:J, NhatKy_ViPham!E:E, "11_Hoa_B", NhatKy_ViPham!F:F, B43, NhatKy_ViPham!C:C, "T16") - SUMIFS(NhatKy_ViPham!K:K, NhatKy_ViPham!E:E, "11_Hoa_B", NhatKy_ViPham!F:F, B43, NhatKy_ViPham!C:C, "T16")</f>
        <v>100</v>
      </c>
      <c r="AH43" s="7">
        <f>100 + SUMIFS(NhatKy_ViPham!J:J, NhatKy_ViPham!E:E, "11_Hoa_B", NhatKy_ViPham!F:F, B43, NhatKy_ViPham!C:C, "T17") - SUMIFS(NhatKy_ViPham!K:K, NhatKy_ViPham!E:E, "11_Hoa_B", NhatKy_ViPham!F:F, B43, NhatKy_ViPham!C:C, "T17")</f>
        <v>100</v>
      </c>
      <c r="AI43" s="7">
        <f>100 + SUMIFS(NhatKy_ViPham!J:J, NhatKy_ViPham!E:E, "11_Hoa_B", NhatKy_ViPham!F:F, B43, NhatKy_ViPham!C:C, "T18") - SUMIFS(NhatKy_ViPham!K:K, NhatKy_ViPham!E:E, "11_Hoa_B", NhatKy_ViPham!F:F, B43, NhatKy_ViPham!C:C, "T18")</f>
        <v>100</v>
      </c>
      <c r="AJ43" s="7">
        <f>100 + SUMIFS(NhatKy_ViPham!J:J, NhatKy_ViPham!E:E, "11_Hoa_B", NhatKy_ViPham!F:F, B43, NhatKy_ViPham!C:C, "T19") - SUMIFS(NhatKy_ViPham!K:K, NhatKy_ViPham!E:E, "11_Hoa_B", NhatKy_ViPham!F:F, B43, NhatKy_ViPham!C:C, "T19")</f>
        <v>100</v>
      </c>
      <c r="AK43" s="7">
        <f>100 + SUMIFS(NhatKy_ViPham!J:J, NhatKy_ViPham!E:E, "11_Hoa_B", NhatKy_ViPham!F:F, B43, NhatKy_ViPham!C:C, "T20") - SUMIFS(NhatKy_ViPham!K:K, NhatKy_ViPham!E:E, "11_Hoa_B", NhatKy_ViPham!F:F, B43, NhatKy_ViPham!C:C, "T20")</f>
        <v>100</v>
      </c>
      <c r="AL43" s="7">
        <f>100 + SUMIFS(NhatKy_ViPham!J:J, NhatKy_ViPham!E:E, "11_Hoa_B", NhatKy_ViPham!F:F, B43, NhatKy_ViPham!C:C, "T21") - SUMIFS(NhatKy_ViPham!K:K, NhatKy_ViPham!E:E, "11_Hoa_B", NhatKy_ViPham!F:F, B43, NhatKy_ViPham!C:C, "T21")</f>
        <v>100</v>
      </c>
      <c r="AM43" s="7">
        <f>100 + SUMIFS(NhatKy_ViPham!J:J, NhatKy_ViPham!E:E, "11_Hoa_B", NhatKy_ViPham!F:F, B43, NhatKy_ViPham!C:C, "T22") - SUMIFS(NhatKy_ViPham!K:K, NhatKy_ViPham!E:E, "11_Hoa_B", NhatKy_ViPham!F:F, B43, NhatKy_ViPham!C:C, "T22")</f>
        <v>100</v>
      </c>
      <c r="AN43" s="7">
        <f>100 + SUMIFS(NhatKy_ViPham!J:J, NhatKy_ViPham!E:E, "11_Hoa_B", NhatKy_ViPham!F:F, B43, NhatKy_ViPham!C:C, "T23") - SUMIFS(NhatKy_ViPham!K:K, NhatKy_ViPham!E:E, "11_Hoa_B", NhatKy_ViPham!F:F, B43, NhatKy_ViPham!C:C, "T23")</f>
        <v>100</v>
      </c>
      <c r="AO43" s="7">
        <f>100 + SUMIFS(NhatKy_ViPham!J:J, NhatKy_ViPham!E:E, "11_Hoa_B", NhatKy_ViPham!F:F, B43, NhatKy_ViPham!C:C, "T24") - SUMIFS(NhatKy_ViPham!K:K, NhatKy_ViPham!E:E, "11_Hoa_B", NhatKy_ViPham!F:F, B43, NhatKy_ViPham!C:C, "T24")</f>
        <v>100</v>
      </c>
      <c r="AP43" s="7">
        <f>100 + SUMIFS(NhatKy_ViPham!J:J, NhatKy_ViPham!E:E, "11_Hoa_B", NhatKy_ViPham!F:F, B43, NhatKy_ViPham!C:C, "T25") - SUMIFS(NhatKy_ViPham!K:K, NhatKy_ViPham!E:E, "11_Hoa_B", NhatKy_ViPham!F:F, B43, NhatKy_ViPham!C:C, "T25")</f>
        <v>100</v>
      </c>
      <c r="AQ43" s="7">
        <f>100 + SUMIFS(NhatKy_ViPham!J:J, NhatKy_ViPham!E:E, "11_Hoa_B", NhatKy_ViPham!F:F, B43, NhatKy_ViPham!C:C, "T26") - SUMIFS(NhatKy_ViPham!K:K, NhatKy_ViPham!E:E, "11_Hoa_B", NhatKy_ViPham!F:F, B43, NhatKy_ViPham!C:C, "T26")</f>
        <v>100</v>
      </c>
      <c r="AR43" s="7">
        <f>100 + SUMIFS(NhatKy_ViPham!J:J, NhatKy_ViPham!E:E, "11_Hoa_B", NhatKy_ViPham!F:F, B43, NhatKy_ViPham!C:C, "T27") - SUMIFS(NhatKy_ViPham!K:K, NhatKy_ViPham!E:E, "11_Hoa_B", NhatKy_ViPham!F:F, B43, NhatKy_ViPham!C:C, "T27")</f>
        <v>100</v>
      </c>
      <c r="AS43" s="7">
        <f>100 + SUMIFS(NhatKy_ViPham!J:J, NhatKy_ViPham!E:E, "11_Hoa_B", NhatKy_ViPham!F:F, B43, NhatKy_ViPham!C:C, "T28") - SUMIFS(NhatKy_ViPham!K:K, NhatKy_ViPham!E:E, "11_Hoa_B", NhatKy_ViPham!F:F, B43, NhatKy_ViPham!C:C, "T28")</f>
        <v>100</v>
      </c>
      <c r="AT43" s="7">
        <f>100 + SUMIFS(NhatKy_ViPham!J:J, NhatKy_ViPham!E:E, "11_Hoa_B", NhatKy_ViPham!F:F, B43, NhatKy_ViPham!C:C, "T29") - SUMIFS(NhatKy_ViPham!K:K, NhatKy_ViPham!E:E, "11_Hoa_B", NhatKy_ViPham!F:F, B43, NhatKy_ViPham!C:C, "T29")</f>
        <v>100</v>
      </c>
      <c r="AU43" s="7">
        <f>100 + SUMIFS(NhatKy_ViPham!J:J, NhatKy_ViPham!E:E, "11_Hoa_B", NhatKy_ViPham!F:F, B43, NhatKy_ViPham!C:C, "T30") - SUMIFS(NhatKy_ViPham!K:K, NhatKy_ViPham!E:E, "11_Hoa_B", NhatKy_ViPham!F:F, B43, NhatKy_ViPham!C:C, "T30")</f>
        <v>100</v>
      </c>
      <c r="AV43" s="7">
        <f>100 + SUMIFS(NhatKy_ViPham!J:J, NhatKy_ViPham!E:E, "11_Hoa_B", NhatKy_ViPham!F:F, B43, NhatKy_ViPham!C:C, "T31") - SUMIFS(NhatKy_ViPham!K:K, NhatKy_ViPham!E:E, "11_Hoa_B", NhatKy_ViPham!F:F, B43, NhatKy_ViPham!C:C, "T31")</f>
        <v>100</v>
      </c>
      <c r="AW43" s="7">
        <f>100 + SUMIFS(NhatKy_ViPham!J:J, NhatKy_ViPham!E:E, "11_Hoa_B", NhatKy_ViPham!F:F, B43, NhatKy_ViPham!C:C, "T32") - SUMIFS(NhatKy_ViPham!K:K, NhatKy_ViPham!E:E, "11_Hoa_B", NhatKy_ViPham!F:F, B43, NhatKy_ViPham!C:C, "T32")</f>
        <v>100</v>
      </c>
      <c r="AX43" s="7">
        <f>100 + SUMIFS(NhatKy_ViPham!J:J, NhatKy_ViPham!E:E, "11_Hoa_B", NhatKy_ViPham!F:F, B43, NhatKy_ViPham!C:C, "T33") - SUMIFS(NhatKy_ViPham!K:K, NhatKy_ViPham!E:E, "11_Hoa_B", NhatKy_ViPham!F:F, B43, NhatKy_ViPham!C:C, "T33")</f>
        <v>100</v>
      </c>
      <c r="AY43" s="7">
        <f>100 + SUMIFS(NhatKy_ViPham!J:J, NhatKy_ViPham!E:E, "11_Hoa_B", NhatKy_ViPham!F:F, B43, NhatKy_ViPham!C:C, "T34") - SUMIFS(NhatKy_ViPham!K:K, NhatKy_ViPham!E:E, "11_Hoa_B", NhatKy_ViPham!F:F, B43, NhatKy_ViPham!C:C, "T34")</f>
        <v>100</v>
      </c>
      <c r="AZ43" s="7">
        <f>100 + SUMIFS(NhatKy_ViPham!J:J, NhatKy_ViPham!E:E, "11_Hoa_B", NhatKy_ViPham!F:F, B43, NhatKy_ViPham!C:C, "T35") - SUMIFS(NhatKy_ViPham!K:K, NhatKy_ViPham!E:E, "11_Hoa_B", NhatKy_ViPham!F:F, B43, NhatKy_ViPham!C:C, "T35")</f>
        <v>100</v>
      </c>
      <c r="BA43" s="12">
        <f t="shared" si="0"/>
        <v>100</v>
      </c>
      <c r="BB43" s="11" t="s">
        <v>430</v>
      </c>
      <c r="BC43" s="14" t="str">
        <f t="shared" si="1"/>
        <v>Tốt</v>
      </c>
      <c r="BD43" s="10" t="str">
        <f t="shared" si="2"/>
        <v>🟢 BÌNH THƯỜNG</v>
      </c>
    </row>
  </sheetData>
  <mergeCells count="42">
    <mergeCell ref="A4:B4"/>
    <mergeCell ref="G4:H4"/>
    <mergeCell ref="BB7:BB8"/>
    <mergeCell ref="I4:J4"/>
    <mergeCell ref="BD7:BD8"/>
    <mergeCell ref="B7:B8"/>
    <mergeCell ref="F7:F8"/>
    <mergeCell ref="L7:L8"/>
    <mergeCell ref="K4:L4"/>
    <mergeCell ref="N7:N8"/>
    <mergeCell ref="BC7:BC8"/>
    <mergeCell ref="C4:D4"/>
    <mergeCell ref="AX7:AZ7"/>
    <mergeCell ref="E4:F4"/>
    <mergeCell ref="D7:D8"/>
    <mergeCell ref="AT7:AW7"/>
    <mergeCell ref="AH7:AK7"/>
    <mergeCell ref="BA7:BA8"/>
    <mergeCell ref="M7:M8"/>
    <mergeCell ref="AP7:AS7"/>
    <mergeCell ref="AL7:AO7"/>
    <mergeCell ref="O7:O8"/>
    <mergeCell ref="Q7:Q8"/>
    <mergeCell ref="R7:U7"/>
    <mergeCell ref="Z7:AC7"/>
    <mergeCell ref="V7:Y7"/>
    <mergeCell ref="P7:P8"/>
    <mergeCell ref="A7:A8"/>
    <mergeCell ref="G7:G8"/>
    <mergeCell ref="I7:I8"/>
    <mergeCell ref="A5:B5"/>
    <mergeCell ref="AD7:AG7"/>
    <mergeCell ref="I5:J5"/>
    <mergeCell ref="E7:E8"/>
    <mergeCell ref="K7:K8"/>
    <mergeCell ref="E5:F5"/>
    <mergeCell ref="K5:L5"/>
    <mergeCell ref="H7:H8"/>
    <mergeCell ref="J7:J8"/>
    <mergeCell ref="G5:H5"/>
    <mergeCell ref="C7:C8"/>
    <mergeCell ref="C5:D5"/>
  </mergeCells>
  <dataValidations count="1">
    <dataValidation type="list" allowBlank="1" sqref="E9:E43 BB9:BB43" xr:uid="{00000000-0002-0000-1C00-000000000000}">
      <formula1>"Không,Có"</formula1>
    </dataValidation>
  </dataValidations>
  <hyperlinks>
    <hyperlink ref="AX1" location="'TOC_HuongDan'!A1" display="🏠 về Mục Lục" xr:uid="{00000000-0004-0000-1C00-000000000000}"/>
    <hyperlink ref="AX2" location="'NhatKy_ViPham'!A4" display="📋 Nhật Ký Vi Phạm Lớp 11_Hoa_B" xr:uid="{00000000-0004-0000-1C00-000001000000}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BD43"/>
  <sheetViews>
    <sheetView showGridLines="0" workbookViewId="0"/>
  </sheetViews>
  <sheetFormatPr defaultRowHeight="15" x14ac:dyDescent="0.25"/>
  <cols>
    <col min="1" max="1" width="6" customWidth="1"/>
    <col min="2" max="2" width="25" customWidth="1"/>
    <col min="3" max="3" width="12" customWidth="1"/>
    <col min="4" max="5" width="10" customWidth="1"/>
    <col min="6" max="17" width="16" customWidth="1"/>
    <col min="18" max="52" width="7" customWidth="1"/>
    <col min="53" max="55" width="14" customWidth="1"/>
    <col min="56" max="56" width="22" customWidth="1"/>
  </cols>
  <sheetData>
    <row r="1" spans="1:56" ht="21" x14ac:dyDescent="0.35">
      <c r="A1" s="1" t="s">
        <v>1744</v>
      </c>
      <c r="AX1" s="8" t="s">
        <v>358</v>
      </c>
    </row>
    <row r="2" spans="1:56" x14ac:dyDescent="0.25">
      <c r="A2" s="2" t="s">
        <v>1745</v>
      </c>
      <c r="AX2" s="8" t="s">
        <v>1746</v>
      </c>
    </row>
    <row r="4" spans="1:56" x14ac:dyDescent="0.25">
      <c r="A4" s="55" t="s">
        <v>361</v>
      </c>
      <c r="B4" s="50"/>
      <c r="C4" s="55" t="s">
        <v>362</v>
      </c>
      <c r="D4" s="50"/>
      <c r="E4" s="55" t="s">
        <v>363</v>
      </c>
      <c r="F4" s="50"/>
      <c r="G4" s="55" t="s">
        <v>364</v>
      </c>
      <c r="H4" s="50"/>
      <c r="I4" s="55" t="s">
        <v>365</v>
      </c>
      <c r="J4" s="50"/>
      <c r="K4" s="55" t="s">
        <v>366</v>
      </c>
      <c r="L4" s="50"/>
    </row>
    <row r="5" spans="1:56" x14ac:dyDescent="0.25">
      <c r="A5" s="49">
        <f>COUNTA(A9:A43)</f>
        <v>35</v>
      </c>
      <c r="B5" s="50"/>
      <c r="C5" s="53">
        <f>COUNTIF(BC9:BC43, "Tốt")</f>
        <v>35</v>
      </c>
      <c r="D5" s="50"/>
      <c r="E5" s="49">
        <f>COUNTIF(BC9:BC43, "Khá")</f>
        <v>0</v>
      </c>
      <c r="F5" s="50"/>
      <c r="G5" s="49">
        <f>COUNTIF(BC9:BC43, "Đạt")</f>
        <v>0</v>
      </c>
      <c r="H5" s="50"/>
      <c r="I5" s="52">
        <f>COUNTIF(BC9:BC43, "Chưa đạt")</f>
        <v>0</v>
      </c>
      <c r="J5" s="50"/>
      <c r="K5" s="53">
        <f>ROUND(AVERAGE(BA9:BA43), 1)</f>
        <v>100</v>
      </c>
      <c r="L5" s="50"/>
    </row>
    <row r="7" spans="1:56" x14ac:dyDescent="0.25">
      <c r="A7" s="46" t="s">
        <v>3</v>
      </c>
      <c r="B7" s="46" t="s">
        <v>303</v>
      </c>
      <c r="C7" s="46" t="s">
        <v>367</v>
      </c>
      <c r="D7" s="46" t="s">
        <v>368</v>
      </c>
      <c r="E7" s="46" t="s">
        <v>369</v>
      </c>
      <c r="F7" s="48" t="s">
        <v>370</v>
      </c>
      <c r="G7" s="48" t="s">
        <v>371</v>
      </c>
      <c r="H7" s="48" t="s">
        <v>372</v>
      </c>
      <c r="I7" s="48" t="s">
        <v>373</v>
      </c>
      <c r="J7" s="48" t="s">
        <v>374</v>
      </c>
      <c r="K7" s="48" t="s">
        <v>375</v>
      </c>
      <c r="L7" s="48" t="s">
        <v>376</v>
      </c>
      <c r="M7" s="48" t="s">
        <v>377</v>
      </c>
      <c r="N7" s="48" t="s">
        <v>378</v>
      </c>
      <c r="O7" s="48" t="s">
        <v>379</v>
      </c>
      <c r="P7" s="54" t="s">
        <v>380</v>
      </c>
      <c r="Q7" s="48" t="s">
        <v>381</v>
      </c>
      <c r="R7" s="46" t="s">
        <v>382</v>
      </c>
      <c r="S7" s="51"/>
      <c r="T7" s="51"/>
      <c r="U7" s="51"/>
      <c r="V7" s="46" t="s">
        <v>383</v>
      </c>
      <c r="W7" s="51"/>
      <c r="X7" s="51"/>
      <c r="Y7" s="51"/>
      <c r="Z7" s="46" t="s">
        <v>384</v>
      </c>
      <c r="AA7" s="51"/>
      <c r="AB7" s="51"/>
      <c r="AC7" s="51"/>
      <c r="AD7" s="46" t="s">
        <v>385</v>
      </c>
      <c r="AE7" s="51"/>
      <c r="AF7" s="51"/>
      <c r="AG7" s="51"/>
      <c r="AH7" s="46" t="s">
        <v>386</v>
      </c>
      <c r="AI7" s="51"/>
      <c r="AJ7" s="51"/>
      <c r="AK7" s="51"/>
      <c r="AL7" s="46" t="s">
        <v>387</v>
      </c>
      <c r="AM7" s="51"/>
      <c r="AN7" s="51"/>
      <c r="AO7" s="51"/>
      <c r="AP7" s="46" t="s">
        <v>388</v>
      </c>
      <c r="AQ7" s="51"/>
      <c r="AR7" s="51"/>
      <c r="AS7" s="51"/>
      <c r="AT7" s="46" t="s">
        <v>389</v>
      </c>
      <c r="AU7" s="51"/>
      <c r="AV7" s="51"/>
      <c r="AW7" s="51"/>
      <c r="AX7" s="46" t="s">
        <v>390</v>
      </c>
      <c r="AY7" s="51"/>
      <c r="AZ7" s="51"/>
      <c r="BA7" s="46" t="s">
        <v>391</v>
      </c>
      <c r="BB7" s="46" t="s">
        <v>392</v>
      </c>
      <c r="BC7" s="46" t="s">
        <v>393</v>
      </c>
      <c r="BD7" s="46" t="s">
        <v>394</v>
      </c>
    </row>
    <row r="8" spans="1:56" x14ac:dyDescent="0.25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9" t="s">
        <v>311</v>
      </c>
      <c r="S8" s="9" t="s">
        <v>348</v>
      </c>
      <c r="T8" s="9" t="s">
        <v>395</v>
      </c>
      <c r="U8" s="9" t="s">
        <v>396</v>
      </c>
      <c r="V8" s="9" t="s">
        <v>397</v>
      </c>
      <c r="W8" s="9" t="s">
        <v>398</v>
      </c>
      <c r="X8" s="9" t="s">
        <v>399</v>
      </c>
      <c r="Y8" s="9" t="s">
        <v>400</v>
      </c>
      <c r="Z8" s="9" t="s">
        <v>401</v>
      </c>
      <c r="AA8" s="9" t="s">
        <v>402</v>
      </c>
      <c r="AB8" s="9" t="s">
        <v>403</v>
      </c>
      <c r="AC8" s="9" t="s">
        <v>404</v>
      </c>
      <c r="AD8" s="9" t="s">
        <v>405</v>
      </c>
      <c r="AE8" s="9" t="s">
        <v>406</v>
      </c>
      <c r="AF8" s="9" t="s">
        <v>407</v>
      </c>
      <c r="AG8" s="9" t="s">
        <v>408</v>
      </c>
      <c r="AH8" s="9" t="s">
        <v>409</v>
      </c>
      <c r="AI8" s="9" t="s">
        <v>410</v>
      </c>
      <c r="AJ8" s="9" t="s">
        <v>411</v>
      </c>
      <c r="AK8" s="9" t="s">
        <v>412</v>
      </c>
      <c r="AL8" s="9" t="s">
        <v>413</v>
      </c>
      <c r="AM8" s="9" t="s">
        <v>414</v>
      </c>
      <c r="AN8" s="9" t="s">
        <v>415</v>
      </c>
      <c r="AO8" s="9" t="s">
        <v>416</v>
      </c>
      <c r="AP8" s="9" t="s">
        <v>417</v>
      </c>
      <c r="AQ8" s="9" t="s">
        <v>418</v>
      </c>
      <c r="AR8" s="9" t="s">
        <v>419</v>
      </c>
      <c r="AS8" s="9" t="s">
        <v>420</v>
      </c>
      <c r="AT8" s="9" t="s">
        <v>421</v>
      </c>
      <c r="AU8" s="9" t="s">
        <v>422</v>
      </c>
      <c r="AV8" s="9" t="s">
        <v>423</v>
      </c>
      <c r="AW8" s="9" t="s">
        <v>424</v>
      </c>
      <c r="AX8" s="9" t="s">
        <v>425</v>
      </c>
      <c r="AY8" s="9" t="s">
        <v>426</v>
      </c>
      <c r="AZ8" s="9" t="s">
        <v>427</v>
      </c>
      <c r="BA8" s="47"/>
      <c r="BB8" s="47"/>
      <c r="BC8" s="47"/>
      <c r="BD8" s="47"/>
    </row>
    <row r="9" spans="1:56" x14ac:dyDescent="0.25">
      <c r="A9" s="4">
        <v>1</v>
      </c>
      <c r="B9" s="10" t="s">
        <v>634</v>
      </c>
      <c r="C9" s="4" t="s">
        <v>1747</v>
      </c>
      <c r="D9" s="4" t="s">
        <v>435</v>
      </c>
      <c r="E9" s="11" t="s">
        <v>430</v>
      </c>
      <c r="F9" s="7">
        <f>SUMIFS(NhatKy_ViPham!K:K, NhatKy_ViPham!E:E, "11_Sinh", NhatKy_ViPham!F:F, B9, NhatKy_ViPham!H:H, "L01")</f>
        <v>0</v>
      </c>
      <c r="G9" s="7">
        <f>SUMIFS(NhatKy_ViPham!K:K, NhatKy_ViPham!E:E, "11_Sinh", NhatKy_ViPham!F:F, B9, NhatKy_ViPham!H:H, "L02")</f>
        <v>0</v>
      </c>
      <c r="H9" s="7">
        <f>SUMIFS(NhatKy_ViPham!K:K, NhatKy_ViPham!E:E, "11_Sinh", NhatKy_ViPham!F:F, B9, NhatKy_ViPham!H:H, "L03")</f>
        <v>0</v>
      </c>
      <c r="I9" s="7">
        <f>SUMIFS(NhatKy_ViPham!K:K, NhatKy_ViPham!E:E, "11_Sinh", NhatKy_ViPham!F:F, B9, NhatKy_ViPham!H:H, "L04")</f>
        <v>0</v>
      </c>
      <c r="J9" s="7">
        <f>SUMIFS(NhatKy_ViPham!K:K, NhatKy_ViPham!E:E, "11_Sinh", NhatKy_ViPham!F:F, B9, NhatKy_ViPham!H:H, "L05")</f>
        <v>0</v>
      </c>
      <c r="K9" s="7">
        <f>SUMIFS(NhatKy_ViPham!K:K, NhatKy_ViPham!E:E, "11_Sinh", NhatKy_ViPham!F:F, B9, NhatKy_ViPham!H:H, "L06")</f>
        <v>0</v>
      </c>
      <c r="L9" s="7">
        <f>SUMIFS(NhatKy_ViPham!K:K, NhatKy_ViPham!E:E, "11_Sinh", NhatKy_ViPham!F:F, B9, NhatKy_ViPham!H:H, "L07")</f>
        <v>0</v>
      </c>
      <c r="M9" s="7">
        <f>SUMIFS(NhatKy_ViPham!K:K, NhatKy_ViPham!E:E, "11_Sinh", NhatKy_ViPham!F:F, B9, NhatKy_ViPham!H:H, "L08")</f>
        <v>0</v>
      </c>
      <c r="N9" s="7">
        <f>SUMIFS(NhatKy_ViPham!K:K, NhatKy_ViPham!E:E, "11_Sinh", NhatKy_ViPham!F:F, B9, NhatKy_ViPham!H:H, "L09")</f>
        <v>0</v>
      </c>
      <c r="O9" s="7">
        <f>SUMIFS(NhatKy_ViPham!K:K, NhatKy_ViPham!E:E, "11_Sinh", NhatKy_ViPham!F:F, B9, NhatKy_ViPham!H:H, "L10")</f>
        <v>0</v>
      </c>
      <c r="P9" s="12">
        <f>SUMIFS(NhatKy_ViPham!J:J, NhatKy_ViPham!E:E, "11_Sinh", NhatKy_ViPham!F:F, B9)</f>
        <v>0</v>
      </c>
      <c r="Q9" s="13">
        <f>SUMIFS(NhatKy_ViPham!K:K, NhatKy_ViPham!E:E, "11_Sinh", NhatKy_ViPham!F:F, B9)</f>
        <v>0</v>
      </c>
      <c r="R9" s="7">
        <f>100 + SUMIFS(NhatKy_ViPham!J:J, NhatKy_ViPham!E:E, "11_Sinh", NhatKy_ViPham!F:F, B9, NhatKy_ViPham!C:C, "T1") - SUMIFS(NhatKy_ViPham!K:K, NhatKy_ViPham!E:E, "11_Sinh", NhatKy_ViPham!F:F, B9, NhatKy_ViPham!C:C, "T1")</f>
        <v>100</v>
      </c>
      <c r="S9" s="7">
        <f>100 + SUMIFS(NhatKy_ViPham!J:J, NhatKy_ViPham!E:E, "11_Sinh", NhatKy_ViPham!F:F, B9, NhatKy_ViPham!C:C, "T2") - SUMIFS(NhatKy_ViPham!K:K, NhatKy_ViPham!E:E, "11_Sinh", NhatKy_ViPham!F:F, B9, NhatKy_ViPham!C:C, "T2")</f>
        <v>100</v>
      </c>
      <c r="T9" s="7">
        <f>100 + SUMIFS(NhatKy_ViPham!J:J, NhatKy_ViPham!E:E, "11_Sinh", NhatKy_ViPham!F:F, B9, NhatKy_ViPham!C:C, "T3") - SUMIFS(NhatKy_ViPham!K:K, NhatKy_ViPham!E:E, "11_Sinh", NhatKy_ViPham!F:F, B9, NhatKy_ViPham!C:C, "T3")</f>
        <v>100</v>
      </c>
      <c r="U9" s="7">
        <f>100 + SUMIFS(NhatKy_ViPham!J:J, NhatKy_ViPham!E:E, "11_Sinh", NhatKy_ViPham!F:F, B9, NhatKy_ViPham!C:C, "T4") - SUMIFS(NhatKy_ViPham!K:K, NhatKy_ViPham!E:E, "11_Sinh", NhatKy_ViPham!F:F, B9, NhatKy_ViPham!C:C, "T4")</f>
        <v>100</v>
      </c>
      <c r="V9" s="7">
        <f>100 + SUMIFS(NhatKy_ViPham!J:J, NhatKy_ViPham!E:E, "11_Sinh", NhatKy_ViPham!F:F, B9, NhatKy_ViPham!C:C, "T5") - SUMIFS(NhatKy_ViPham!K:K, NhatKy_ViPham!E:E, "11_Sinh", NhatKy_ViPham!F:F, B9, NhatKy_ViPham!C:C, "T5")</f>
        <v>100</v>
      </c>
      <c r="W9" s="7">
        <f>100 + SUMIFS(NhatKy_ViPham!J:J, NhatKy_ViPham!E:E, "11_Sinh", NhatKy_ViPham!F:F, B9, NhatKy_ViPham!C:C, "T6") - SUMIFS(NhatKy_ViPham!K:K, NhatKy_ViPham!E:E, "11_Sinh", NhatKy_ViPham!F:F, B9, NhatKy_ViPham!C:C, "T6")</f>
        <v>100</v>
      </c>
      <c r="X9" s="7">
        <f>100 + SUMIFS(NhatKy_ViPham!J:J, NhatKy_ViPham!E:E, "11_Sinh", NhatKy_ViPham!F:F, B9, NhatKy_ViPham!C:C, "T7") - SUMIFS(NhatKy_ViPham!K:K, NhatKy_ViPham!E:E, "11_Sinh", NhatKy_ViPham!F:F, B9, NhatKy_ViPham!C:C, "T7")</f>
        <v>100</v>
      </c>
      <c r="Y9" s="7">
        <f>100 + SUMIFS(NhatKy_ViPham!J:J, NhatKy_ViPham!E:E, "11_Sinh", NhatKy_ViPham!F:F, B9, NhatKy_ViPham!C:C, "T8") - SUMIFS(NhatKy_ViPham!K:K, NhatKy_ViPham!E:E, "11_Sinh", NhatKy_ViPham!F:F, B9, NhatKy_ViPham!C:C, "T8")</f>
        <v>100</v>
      </c>
      <c r="Z9" s="7">
        <f>100 + SUMIFS(NhatKy_ViPham!J:J, NhatKy_ViPham!E:E, "11_Sinh", NhatKy_ViPham!F:F, B9, NhatKy_ViPham!C:C, "T9") - SUMIFS(NhatKy_ViPham!K:K, NhatKy_ViPham!E:E, "11_Sinh", NhatKy_ViPham!F:F, B9, NhatKy_ViPham!C:C, "T9")</f>
        <v>100</v>
      </c>
      <c r="AA9" s="7">
        <f>100 + SUMIFS(NhatKy_ViPham!J:J, NhatKy_ViPham!E:E, "11_Sinh", NhatKy_ViPham!F:F, B9, NhatKy_ViPham!C:C, "T10") - SUMIFS(NhatKy_ViPham!K:K, NhatKy_ViPham!E:E, "11_Sinh", NhatKy_ViPham!F:F, B9, NhatKy_ViPham!C:C, "T10")</f>
        <v>100</v>
      </c>
      <c r="AB9" s="7">
        <f>100 + SUMIFS(NhatKy_ViPham!J:J, NhatKy_ViPham!E:E, "11_Sinh", NhatKy_ViPham!F:F, B9, NhatKy_ViPham!C:C, "T11") - SUMIFS(NhatKy_ViPham!K:K, NhatKy_ViPham!E:E, "11_Sinh", NhatKy_ViPham!F:F, B9, NhatKy_ViPham!C:C, "T11")</f>
        <v>100</v>
      </c>
      <c r="AC9" s="7">
        <f>100 + SUMIFS(NhatKy_ViPham!J:J, NhatKy_ViPham!E:E, "11_Sinh", NhatKy_ViPham!F:F, B9, NhatKy_ViPham!C:C, "T12") - SUMIFS(NhatKy_ViPham!K:K, NhatKy_ViPham!E:E, "11_Sinh", NhatKy_ViPham!F:F, B9, NhatKy_ViPham!C:C, "T12")</f>
        <v>100</v>
      </c>
      <c r="AD9" s="7">
        <f>100 + SUMIFS(NhatKy_ViPham!J:J, NhatKy_ViPham!E:E, "11_Sinh", NhatKy_ViPham!F:F, B9, NhatKy_ViPham!C:C, "T13") - SUMIFS(NhatKy_ViPham!K:K, NhatKy_ViPham!E:E, "11_Sinh", NhatKy_ViPham!F:F, B9, NhatKy_ViPham!C:C, "T13")</f>
        <v>100</v>
      </c>
      <c r="AE9" s="7">
        <f>100 + SUMIFS(NhatKy_ViPham!J:J, NhatKy_ViPham!E:E, "11_Sinh", NhatKy_ViPham!F:F, B9, NhatKy_ViPham!C:C, "T14") - SUMIFS(NhatKy_ViPham!K:K, NhatKy_ViPham!E:E, "11_Sinh", NhatKy_ViPham!F:F, B9, NhatKy_ViPham!C:C, "T14")</f>
        <v>100</v>
      </c>
      <c r="AF9" s="7">
        <f>100 + SUMIFS(NhatKy_ViPham!J:J, NhatKy_ViPham!E:E, "11_Sinh", NhatKy_ViPham!F:F, B9, NhatKy_ViPham!C:C, "T15") - SUMIFS(NhatKy_ViPham!K:K, NhatKy_ViPham!E:E, "11_Sinh", NhatKy_ViPham!F:F, B9, NhatKy_ViPham!C:C, "T15")</f>
        <v>100</v>
      </c>
      <c r="AG9" s="7">
        <f>100 + SUMIFS(NhatKy_ViPham!J:J, NhatKy_ViPham!E:E, "11_Sinh", NhatKy_ViPham!F:F, B9, NhatKy_ViPham!C:C, "T16") - SUMIFS(NhatKy_ViPham!K:K, NhatKy_ViPham!E:E, "11_Sinh", NhatKy_ViPham!F:F, B9, NhatKy_ViPham!C:C, "T16")</f>
        <v>100</v>
      </c>
      <c r="AH9" s="7">
        <f>100 + SUMIFS(NhatKy_ViPham!J:J, NhatKy_ViPham!E:E, "11_Sinh", NhatKy_ViPham!F:F, B9, NhatKy_ViPham!C:C, "T17") - SUMIFS(NhatKy_ViPham!K:K, NhatKy_ViPham!E:E, "11_Sinh", NhatKy_ViPham!F:F, B9, NhatKy_ViPham!C:C, "T17")</f>
        <v>100</v>
      </c>
      <c r="AI9" s="7">
        <f>100 + SUMIFS(NhatKy_ViPham!J:J, NhatKy_ViPham!E:E, "11_Sinh", NhatKy_ViPham!F:F, B9, NhatKy_ViPham!C:C, "T18") - SUMIFS(NhatKy_ViPham!K:K, NhatKy_ViPham!E:E, "11_Sinh", NhatKy_ViPham!F:F, B9, NhatKy_ViPham!C:C, "T18")</f>
        <v>100</v>
      </c>
      <c r="AJ9" s="7">
        <f>100 + SUMIFS(NhatKy_ViPham!J:J, NhatKy_ViPham!E:E, "11_Sinh", NhatKy_ViPham!F:F, B9, NhatKy_ViPham!C:C, "T19") - SUMIFS(NhatKy_ViPham!K:K, NhatKy_ViPham!E:E, "11_Sinh", NhatKy_ViPham!F:F, B9, NhatKy_ViPham!C:C, "T19")</f>
        <v>100</v>
      </c>
      <c r="AK9" s="7">
        <f>100 + SUMIFS(NhatKy_ViPham!J:J, NhatKy_ViPham!E:E, "11_Sinh", NhatKy_ViPham!F:F, B9, NhatKy_ViPham!C:C, "T20") - SUMIFS(NhatKy_ViPham!K:K, NhatKy_ViPham!E:E, "11_Sinh", NhatKy_ViPham!F:F, B9, NhatKy_ViPham!C:C, "T20")</f>
        <v>100</v>
      </c>
      <c r="AL9" s="7">
        <f>100 + SUMIFS(NhatKy_ViPham!J:J, NhatKy_ViPham!E:E, "11_Sinh", NhatKy_ViPham!F:F, B9, NhatKy_ViPham!C:C, "T21") - SUMIFS(NhatKy_ViPham!K:K, NhatKy_ViPham!E:E, "11_Sinh", NhatKy_ViPham!F:F, B9, NhatKy_ViPham!C:C, "T21")</f>
        <v>100</v>
      </c>
      <c r="AM9" s="7">
        <f>100 + SUMIFS(NhatKy_ViPham!J:J, NhatKy_ViPham!E:E, "11_Sinh", NhatKy_ViPham!F:F, B9, NhatKy_ViPham!C:C, "T22") - SUMIFS(NhatKy_ViPham!K:K, NhatKy_ViPham!E:E, "11_Sinh", NhatKy_ViPham!F:F, B9, NhatKy_ViPham!C:C, "T22")</f>
        <v>100</v>
      </c>
      <c r="AN9" s="7">
        <f>100 + SUMIFS(NhatKy_ViPham!J:J, NhatKy_ViPham!E:E, "11_Sinh", NhatKy_ViPham!F:F, B9, NhatKy_ViPham!C:C, "T23") - SUMIFS(NhatKy_ViPham!K:K, NhatKy_ViPham!E:E, "11_Sinh", NhatKy_ViPham!F:F, B9, NhatKy_ViPham!C:C, "T23")</f>
        <v>100</v>
      </c>
      <c r="AO9" s="7">
        <f>100 + SUMIFS(NhatKy_ViPham!J:J, NhatKy_ViPham!E:E, "11_Sinh", NhatKy_ViPham!F:F, B9, NhatKy_ViPham!C:C, "T24") - SUMIFS(NhatKy_ViPham!K:K, NhatKy_ViPham!E:E, "11_Sinh", NhatKy_ViPham!F:F, B9, NhatKy_ViPham!C:C, "T24")</f>
        <v>100</v>
      </c>
      <c r="AP9" s="7">
        <f>100 + SUMIFS(NhatKy_ViPham!J:J, NhatKy_ViPham!E:E, "11_Sinh", NhatKy_ViPham!F:F, B9, NhatKy_ViPham!C:C, "T25") - SUMIFS(NhatKy_ViPham!K:K, NhatKy_ViPham!E:E, "11_Sinh", NhatKy_ViPham!F:F, B9, NhatKy_ViPham!C:C, "T25")</f>
        <v>100</v>
      </c>
      <c r="AQ9" s="7">
        <f>100 + SUMIFS(NhatKy_ViPham!J:J, NhatKy_ViPham!E:E, "11_Sinh", NhatKy_ViPham!F:F, B9, NhatKy_ViPham!C:C, "T26") - SUMIFS(NhatKy_ViPham!K:K, NhatKy_ViPham!E:E, "11_Sinh", NhatKy_ViPham!F:F, B9, NhatKy_ViPham!C:C, "T26")</f>
        <v>100</v>
      </c>
      <c r="AR9" s="7">
        <f>100 + SUMIFS(NhatKy_ViPham!J:J, NhatKy_ViPham!E:E, "11_Sinh", NhatKy_ViPham!F:F, B9, NhatKy_ViPham!C:C, "T27") - SUMIFS(NhatKy_ViPham!K:K, NhatKy_ViPham!E:E, "11_Sinh", NhatKy_ViPham!F:F, B9, NhatKy_ViPham!C:C, "T27")</f>
        <v>100</v>
      </c>
      <c r="AS9" s="7">
        <f>100 + SUMIFS(NhatKy_ViPham!J:J, NhatKy_ViPham!E:E, "11_Sinh", NhatKy_ViPham!F:F, B9, NhatKy_ViPham!C:C, "T28") - SUMIFS(NhatKy_ViPham!K:K, NhatKy_ViPham!E:E, "11_Sinh", NhatKy_ViPham!F:F, B9, NhatKy_ViPham!C:C, "T28")</f>
        <v>100</v>
      </c>
      <c r="AT9" s="7">
        <f>100 + SUMIFS(NhatKy_ViPham!J:J, NhatKy_ViPham!E:E, "11_Sinh", NhatKy_ViPham!F:F, B9, NhatKy_ViPham!C:C, "T29") - SUMIFS(NhatKy_ViPham!K:K, NhatKy_ViPham!E:E, "11_Sinh", NhatKy_ViPham!F:F, B9, NhatKy_ViPham!C:C, "T29")</f>
        <v>100</v>
      </c>
      <c r="AU9" s="7">
        <f>100 + SUMIFS(NhatKy_ViPham!J:J, NhatKy_ViPham!E:E, "11_Sinh", NhatKy_ViPham!F:F, B9, NhatKy_ViPham!C:C, "T30") - SUMIFS(NhatKy_ViPham!K:K, NhatKy_ViPham!E:E, "11_Sinh", NhatKy_ViPham!F:F, B9, NhatKy_ViPham!C:C, "T30")</f>
        <v>100</v>
      </c>
      <c r="AV9" s="7">
        <f>100 + SUMIFS(NhatKy_ViPham!J:J, NhatKy_ViPham!E:E, "11_Sinh", NhatKy_ViPham!F:F, B9, NhatKy_ViPham!C:C, "T31") - SUMIFS(NhatKy_ViPham!K:K, NhatKy_ViPham!E:E, "11_Sinh", NhatKy_ViPham!F:F, B9, NhatKy_ViPham!C:C, "T31")</f>
        <v>100</v>
      </c>
      <c r="AW9" s="7">
        <f>100 + SUMIFS(NhatKy_ViPham!J:J, NhatKy_ViPham!E:E, "11_Sinh", NhatKy_ViPham!F:F, B9, NhatKy_ViPham!C:C, "T32") - SUMIFS(NhatKy_ViPham!K:K, NhatKy_ViPham!E:E, "11_Sinh", NhatKy_ViPham!F:F, B9, NhatKy_ViPham!C:C, "T32")</f>
        <v>100</v>
      </c>
      <c r="AX9" s="7">
        <f>100 + SUMIFS(NhatKy_ViPham!J:J, NhatKy_ViPham!E:E, "11_Sinh", NhatKy_ViPham!F:F, B9, NhatKy_ViPham!C:C, "T33") - SUMIFS(NhatKy_ViPham!K:K, NhatKy_ViPham!E:E, "11_Sinh", NhatKy_ViPham!F:F, B9, NhatKy_ViPham!C:C, "T33")</f>
        <v>100</v>
      </c>
      <c r="AY9" s="7">
        <f>100 + SUMIFS(NhatKy_ViPham!J:J, NhatKy_ViPham!E:E, "11_Sinh", NhatKy_ViPham!F:F, B9, NhatKy_ViPham!C:C, "T34") - SUMIFS(NhatKy_ViPham!K:K, NhatKy_ViPham!E:E, "11_Sinh", NhatKy_ViPham!F:F, B9, NhatKy_ViPham!C:C, "T34")</f>
        <v>100</v>
      </c>
      <c r="AZ9" s="7">
        <f>100 + SUMIFS(NhatKy_ViPham!J:J, NhatKy_ViPham!E:E, "11_Sinh", NhatKy_ViPham!F:F, B9, NhatKy_ViPham!C:C, "T35") - SUMIFS(NhatKy_ViPham!K:K, NhatKy_ViPham!E:E, "11_Sinh", NhatKy_ViPham!F:F, B9, NhatKy_ViPham!C:C, "T35")</f>
        <v>100</v>
      </c>
      <c r="BA9" s="12">
        <f t="shared" ref="BA9:BA43" si="0">ROUND(AVERAGE(R9:AZ9), 1)</f>
        <v>100</v>
      </c>
      <c r="BB9" s="11" t="s">
        <v>430</v>
      </c>
      <c r="BC9" s="14" t="str">
        <f t="shared" ref="BC9:BC43" si="1">IF(BB9="Có", "Chưa đạt", IF(BA9&gt;=85, "Tốt", IF(BA9&gt;=70, "Khá", IF(BA9&gt;=50, "Đạt", "Chưa đạt"))))</f>
        <v>Tốt</v>
      </c>
      <c r="BD9" s="10" t="str">
        <f t="shared" ref="BD9:BD43" si="2">IF(BC9="Chưa đạt", "🔴 Nguy cơ CHƯA ĐẠT", IF(BC9="Đạt", "🟡 CẦN NHẮC NHỞ", "🟢 BÌNH THƯỜNG"))</f>
        <v>🟢 BÌNH THƯỜNG</v>
      </c>
    </row>
    <row r="10" spans="1:56" x14ac:dyDescent="0.25">
      <c r="A10" s="5">
        <v>2</v>
      </c>
      <c r="B10" s="15" t="s">
        <v>1748</v>
      </c>
      <c r="C10" s="5" t="s">
        <v>1647</v>
      </c>
      <c r="D10" s="5" t="s">
        <v>435</v>
      </c>
      <c r="E10" s="11" t="s">
        <v>430</v>
      </c>
      <c r="F10" s="6">
        <f>SUMIFS(NhatKy_ViPham!K:K, NhatKy_ViPham!E:E, "11_Sinh", NhatKy_ViPham!F:F, B10, NhatKy_ViPham!H:H, "L01")</f>
        <v>0</v>
      </c>
      <c r="G10" s="6">
        <f>SUMIFS(NhatKy_ViPham!K:K, NhatKy_ViPham!E:E, "11_Sinh", NhatKy_ViPham!F:F, B10, NhatKy_ViPham!H:H, "L02")</f>
        <v>0</v>
      </c>
      <c r="H10" s="6">
        <f>SUMIFS(NhatKy_ViPham!K:K, NhatKy_ViPham!E:E, "11_Sinh", NhatKy_ViPham!F:F, B10, NhatKy_ViPham!H:H, "L03")</f>
        <v>0</v>
      </c>
      <c r="I10" s="6">
        <f>SUMIFS(NhatKy_ViPham!K:K, NhatKy_ViPham!E:E, "11_Sinh", NhatKy_ViPham!F:F, B10, NhatKy_ViPham!H:H, "L04")</f>
        <v>0</v>
      </c>
      <c r="J10" s="6">
        <f>SUMIFS(NhatKy_ViPham!K:K, NhatKy_ViPham!E:E, "11_Sinh", NhatKy_ViPham!F:F, B10, NhatKy_ViPham!H:H, "L05")</f>
        <v>0</v>
      </c>
      <c r="K10" s="6">
        <f>SUMIFS(NhatKy_ViPham!K:K, NhatKy_ViPham!E:E, "11_Sinh", NhatKy_ViPham!F:F, B10, NhatKy_ViPham!H:H, "L06")</f>
        <v>0</v>
      </c>
      <c r="L10" s="6">
        <f>SUMIFS(NhatKy_ViPham!K:K, NhatKy_ViPham!E:E, "11_Sinh", NhatKy_ViPham!F:F, B10, NhatKy_ViPham!H:H, "L07")</f>
        <v>0</v>
      </c>
      <c r="M10" s="6">
        <f>SUMIFS(NhatKy_ViPham!K:K, NhatKy_ViPham!E:E, "11_Sinh", NhatKy_ViPham!F:F, B10, NhatKy_ViPham!H:H, "L08")</f>
        <v>0</v>
      </c>
      <c r="N10" s="6">
        <f>SUMIFS(NhatKy_ViPham!K:K, NhatKy_ViPham!E:E, "11_Sinh", NhatKy_ViPham!F:F, B10, NhatKy_ViPham!H:H, "L09")</f>
        <v>0</v>
      </c>
      <c r="O10" s="6">
        <f>SUMIFS(NhatKy_ViPham!K:K, NhatKy_ViPham!E:E, "11_Sinh", NhatKy_ViPham!F:F, B10, NhatKy_ViPham!H:H, "L10")</f>
        <v>0</v>
      </c>
      <c r="P10" s="12">
        <f>SUMIFS(NhatKy_ViPham!J:J, NhatKy_ViPham!E:E, "11_Sinh", NhatKy_ViPham!F:F, B10)</f>
        <v>0</v>
      </c>
      <c r="Q10" s="13">
        <f>SUMIFS(NhatKy_ViPham!K:K, NhatKy_ViPham!E:E, "11_Sinh", NhatKy_ViPham!F:F, B10)</f>
        <v>0</v>
      </c>
      <c r="R10" s="6">
        <f>100 + SUMIFS(NhatKy_ViPham!J:J, NhatKy_ViPham!E:E, "11_Sinh", NhatKy_ViPham!F:F, B10, NhatKy_ViPham!C:C, "T1") - SUMIFS(NhatKy_ViPham!K:K, NhatKy_ViPham!E:E, "11_Sinh", NhatKy_ViPham!F:F, B10, NhatKy_ViPham!C:C, "T1")</f>
        <v>100</v>
      </c>
      <c r="S10" s="6">
        <f>100 + SUMIFS(NhatKy_ViPham!J:J, NhatKy_ViPham!E:E, "11_Sinh", NhatKy_ViPham!F:F, B10, NhatKy_ViPham!C:C, "T2") - SUMIFS(NhatKy_ViPham!K:K, NhatKy_ViPham!E:E, "11_Sinh", NhatKy_ViPham!F:F, B10, NhatKy_ViPham!C:C, "T2")</f>
        <v>100</v>
      </c>
      <c r="T10" s="6">
        <f>100 + SUMIFS(NhatKy_ViPham!J:J, NhatKy_ViPham!E:E, "11_Sinh", NhatKy_ViPham!F:F, B10, NhatKy_ViPham!C:C, "T3") - SUMIFS(NhatKy_ViPham!K:K, NhatKy_ViPham!E:E, "11_Sinh", NhatKy_ViPham!F:F, B10, NhatKy_ViPham!C:C, "T3")</f>
        <v>100</v>
      </c>
      <c r="U10" s="6">
        <f>100 + SUMIFS(NhatKy_ViPham!J:J, NhatKy_ViPham!E:E, "11_Sinh", NhatKy_ViPham!F:F, B10, NhatKy_ViPham!C:C, "T4") - SUMIFS(NhatKy_ViPham!K:K, NhatKy_ViPham!E:E, "11_Sinh", NhatKy_ViPham!F:F, B10, NhatKy_ViPham!C:C, "T4")</f>
        <v>100</v>
      </c>
      <c r="V10" s="6">
        <f>100 + SUMIFS(NhatKy_ViPham!J:J, NhatKy_ViPham!E:E, "11_Sinh", NhatKy_ViPham!F:F, B10, NhatKy_ViPham!C:C, "T5") - SUMIFS(NhatKy_ViPham!K:K, NhatKy_ViPham!E:E, "11_Sinh", NhatKy_ViPham!F:F, B10, NhatKy_ViPham!C:C, "T5")</f>
        <v>100</v>
      </c>
      <c r="W10" s="6">
        <f>100 + SUMIFS(NhatKy_ViPham!J:J, NhatKy_ViPham!E:E, "11_Sinh", NhatKy_ViPham!F:F, B10, NhatKy_ViPham!C:C, "T6") - SUMIFS(NhatKy_ViPham!K:K, NhatKy_ViPham!E:E, "11_Sinh", NhatKy_ViPham!F:F, B10, NhatKy_ViPham!C:C, "T6")</f>
        <v>100</v>
      </c>
      <c r="X10" s="6">
        <f>100 + SUMIFS(NhatKy_ViPham!J:J, NhatKy_ViPham!E:E, "11_Sinh", NhatKy_ViPham!F:F, B10, NhatKy_ViPham!C:C, "T7") - SUMIFS(NhatKy_ViPham!K:K, NhatKy_ViPham!E:E, "11_Sinh", NhatKy_ViPham!F:F, B10, NhatKy_ViPham!C:C, "T7")</f>
        <v>100</v>
      </c>
      <c r="Y10" s="6">
        <f>100 + SUMIFS(NhatKy_ViPham!J:J, NhatKy_ViPham!E:E, "11_Sinh", NhatKy_ViPham!F:F, B10, NhatKy_ViPham!C:C, "T8") - SUMIFS(NhatKy_ViPham!K:K, NhatKy_ViPham!E:E, "11_Sinh", NhatKy_ViPham!F:F, B10, NhatKy_ViPham!C:C, "T8")</f>
        <v>100</v>
      </c>
      <c r="Z10" s="6">
        <f>100 + SUMIFS(NhatKy_ViPham!J:J, NhatKy_ViPham!E:E, "11_Sinh", NhatKy_ViPham!F:F, B10, NhatKy_ViPham!C:C, "T9") - SUMIFS(NhatKy_ViPham!K:K, NhatKy_ViPham!E:E, "11_Sinh", NhatKy_ViPham!F:F, B10, NhatKy_ViPham!C:C, "T9")</f>
        <v>100</v>
      </c>
      <c r="AA10" s="6">
        <f>100 + SUMIFS(NhatKy_ViPham!J:J, NhatKy_ViPham!E:E, "11_Sinh", NhatKy_ViPham!F:F, B10, NhatKy_ViPham!C:C, "T10") - SUMIFS(NhatKy_ViPham!K:K, NhatKy_ViPham!E:E, "11_Sinh", NhatKy_ViPham!F:F, B10, NhatKy_ViPham!C:C, "T10")</f>
        <v>100</v>
      </c>
      <c r="AB10" s="6">
        <f>100 + SUMIFS(NhatKy_ViPham!J:J, NhatKy_ViPham!E:E, "11_Sinh", NhatKy_ViPham!F:F, B10, NhatKy_ViPham!C:C, "T11") - SUMIFS(NhatKy_ViPham!K:K, NhatKy_ViPham!E:E, "11_Sinh", NhatKy_ViPham!F:F, B10, NhatKy_ViPham!C:C, "T11")</f>
        <v>100</v>
      </c>
      <c r="AC10" s="6">
        <f>100 + SUMIFS(NhatKy_ViPham!J:J, NhatKy_ViPham!E:E, "11_Sinh", NhatKy_ViPham!F:F, B10, NhatKy_ViPham!C:C, "T12") - SUMIFS(NhatKy_ViPham!K:K, NhatKy_ViPham!E:E, "11_Sinh", NhatKy_ViPham!F:F, B10, NhatKy_ViPham!C:C, "T12")</f>
        <v>100</v>
      </c>
      <c r="AD10" s="6">
        <f>100 + SUMIFS(NhatKy_ViPham!J:J, NhatKy_ViPham!E:E, "11_Sinh", NhatKy_ViPham!F:F, B10, NhatKy_ViPham!C:C, "T13") - SUMIFS(NhatKy_ViPham!K:K, NhatKy_ViPham!E:E, "11_Sinh", NhatKy_ViPham!F:F, B10, NhatKy_ViPham!C:C, "T13")</f>
        <v>100</v>
      </c>
      <c r="AE10" s="6">
        <f>100 + SUMIFS(NhatKy_ViPham!J:J, NhatKy_ViPham!E:E, "11_Sinh", NhatKy_ViPham!F:F, B10, NhatKy_ViPham!C:C, "T14") - SUMIFS(NhatKy_ViPham!K:K, NhatKy_ViPham!E:E, "11_Sinh", NhatKy_ViPham!F:F, B10, NhatKy_ViPham!C:C, "T14")</f>
        <v>100</v>
      </c>
      <c r="AF10" s="6">
        <f>100 + SUMIFS(NhatKy_ViPham!J:J, NhatKy_ViPham!E:E, "11_Sinh", NhatKy_ViPham!F:F, B10, NhatKy_ViPham!C:C, "T15") - SUMIFS(NhatKy_ViPham!K:K, NhatKy_ViPham!E:E, "11_Sinh", NhatKy_ViPham!F:F, B10, NhatKy_ViPham!C:C, "T15")</f>
        <v>100</v>
      </c>
      <c r="AG10" s="6">
        <f>100 + SUMIFS(NhatKy_ViPham!J:J, NhatKy_ViPham!E:E, "11_Sinh", NhatKy_ViPham!F:F, B10, NhatKy_ViPham!C:C, "T16") - SUMIFS(NhatKy_ViPham!K:K, NhatKy_ViPham!E:E, "11_Sinh", NhatKy_ViPham!F:F, B10, NhatKy_ViPham!C:C, "T16")</f>
        <v>100</v>
      </c>
      <c r="AH10" s="6">
        <f>100 + SUMIFS(NhatKy_ViPham!J:J, NhatKy_ViPham!E:E, "11_Sinh", NhatKy_ViPham!F:F, B10, NhatKy_ViPham!C:C, "T17") - SUMIFS(NhatKy_ViPham!K:K, NhatKy_ViPham!E:E, "11_Sinh", NhatKy_ViPham!F:F, B10, NhatKy_ViPham!C:C, "T17")</f>
        <v>100</v>
      </c>
      <c r="AI10" s="6">
        <f>100 + SUMIFS(NhatKy_ViPham!J:J, NhatKy_ViPham!E:E, "11_Sinh", NhatKy_ViPham!F:F, B10, NhatKy_ViPham!C:C, "T18") - SUMIFS(NhatKy_ViPham!K:K, NhatKy_ViPham!E:E, "11_Sinh", NhatKy_ViPham!F:F, B10, NhatKy_ViPham!C:C, "T18")</f>
        <v>100</v>
      </c>
      <c r="AJ10" s="6">
        <f>100 + SUMIFS(NhatKy_ViPham!J:J, NhatKy_ViPham!E:E, "11_Sinh", NhatKy_ViPham!F:F, B10, NhatKy_ViPham!C:C, "T19") - SUMIFS(NhatKy_ViPham!K:K, NhatKy_ViPham!E:E, "11_Sinh", NhatKy_ViPham!F:F, B10, NhatKy_ViPham!C:C, "T19")</f>
        <v>100</v>
      </c>
      <c r="AK10" s="6">
        <f>100 + SUMIFS(NhatKy_ViPham!J:J, NhatKy_ViPham!E:E, "11_Sinh", NhatKy_ViPham!F:F, B10, NhatKy_ViPham!C:C, "T20") - SUMIFS(NhatKy_ViPham!K:K, NhatKy_ViPham!E:E, "11_Sinh", NhatKy_ViPham!F:F, B10, NhatKy_ViPham!C:C, "T20")</f>
        <v>100</v>
      </c>
      <c r="AL10" s="6">
        <f>100 + SUMIFS(NhatKy_ViPham!J:J, NhatKy_ViPham!E:E, "11_Sinh", NhatKy_ViPham!F:F, B10, NhatKy_ViPham!C:C, "T21") - SUMIFS(NhatKy_ViPham!K:K, NhatKy_ViPham!E:E, "11_Sinh", NhatKy_ViPham!F:F, B10, NhatKy_ViPham!C:C, "T21")</f>
        <v>100</v>
      </c>
      <c r="AM10" s="6">
        <f>100 + SUMIFS(NhatKy_ViPham!J:J, NhatKy_ViPham!E:E, "11_Sinh", NhatKy_ViPham!F:F, B10, NhatKy_ViPham!C:C, "T22") - SUMIFS(NhatKy_ViPham!K:K, NhatKy_ViPham!E:E, "11_Sinh", NhatKy_ViPham!F:F, B10, NhatKy_ViPham!C:C, "T22")</f>
        <v>100</v>
      </c>
      <c r="AN10" s="6">
        <f>100 + SUMIFS(NhatKy_ViPham!J:J, NhatKy_ViPham!E:E, "11_Sinh", NhatKy_ViPham!F:F, B10, NhatKy_ViPham!C:C, "T23") - SUMIFS(NhatKy_ViPham!K:K, NhatKy_ViPham!E:E, "11_Sinh", NhatKy_ViPham!F:F, B10, NhatKy_ViPham!C:C, "T23")</f>
        <v>100</v>
      </c>
      <c r="AO10" s="6">
        <f>100 + SUMIFS(NhatKy_ViPham!J:J, NhatKy_ViPham!E:E, "11_Sinh", NhatKy_ViPham!F:F, B10, NhatKy_ViPham!C:C, "T24") - SUMIFS(NhatKy_ViPham!K:K, NhatKy_ViPham!E:E, "11_Sinh", NhatKy_ViPham!F:F, B10, NhatKy_ViPham!C:C, "T24")</f>
        <v>100</v>
      </c>
      <c r="AP10" s="6">
        <f>100 + SUMIFS(NhatKy_ViPham!J:J, NhatKy_ViPham!E:E, "11_Sinh", NhatKy_ViPham!F:F, B10, NhatKy_ViPham!C:C, "T25") - SUMIFS(NhatKy_ViPham!K:K, NhatKy_ViPham!E:E, "11_Sinh", NhatKy_ViPham!F:F, B10, NhatKy_ViPham!C:C, "T25")</f>
        <v>100</v>
      </c>
      <c r="AQ10" s="6">
        <f>100 + SUMIFS(NhatKy_ViPham!J:J, NhatKy_ViPham!E:E, "11_Sinh", NhatKy_ViPham!F:F, B10, NhatKy_ViPham!C:C, "T26") - SUMIFS(NhatKy_ViPham!K:K, NhatKy_ViPham!E:E, "11_Sinh", NhatKy_ViPham!F:F, B10, NhatKy_ViPham!C:C, "T26")</f>
        <v>100</v>
      </c>
      <c r="AR10" s="6">
        <f>100 + SUMIFS(NhatKy_ViPham!J:J, NhatKy_ViPham!E:E, "11_Sinh", NhatKy_ViPham!F:F, B10, NhatKy_ViPham!C:C, "T27") - SUMIFS(NhatKy_ViPham!K:K, NhatKy_ViPham!E:E, "11_Sinh", NhatKy_ViPham!F:F, B10, NhatKy_ViPham!C:C, "T27")</f>
        <v>100</v>
      </c>
      <c r="AS10" s="6">
        <f>100 + SUMIFS(NhatKy_ViPham!J:J, NhatKy_ViPham!E:E, "11_Sinh", NhatKy_ViPham!F:F, B10, NhatKy_ViPham!C:C, "T28") - SUMIFS(NhatKy_ViPham!K:K, NhatKy_ViPham!E:E, "11_Sinh", NhatKy_ViPham!F:F, B10, NhatKy_ViPham!C:C, "T28")</f>
        <v>100</v>
      </c>
      <c r="AT10" s="6">
        <f>100 + SUMIFS(NhatKy_ViPham!J:J, NhatKy_ViPham!E:E, "11_Sinh", NhatKy_ViPham!F:F, B10, NhatKy_ViPham!C:C, "T29") - SUMIFS(NhatKy_ViPham!K:K, NhatKy_ViPham!E:E, "11_Sinh", NhatKy_ViPham!F:F, B10, NhatKy_ViPham!C:C, "T29")</f>
        <v>100</v>
      </c>
      <c r="AU10" s="6">
        <f>100 + SUMIFS(NhatKy_ViPham!J:J, NhatKy_ViPham!E:E, "11_Sinh", NhatKy_ViPham!F:F, B10, NhatKy_ViPham!C:C, "T30") - SUMIFS(NhatKy_ViPham!K:K, NhatKy_ViPham!E:E, "11_Sinh", NhatKy_ViPham!F:F, B10, NhatKy_ViPham!C:C, "T30")</f>
        <v>100</v>
      </c>
      <c r="AV10" s="6">
        <f>100 + SUMIFS(NhatKy_ViPham!J:J, NhatKy_ViPham!E:E, "11_Sinh", NhatKy_ViPham!F:F, B10, NhatKy_ViPham!C:C, "T31") - SUMIFS(NhatKy_ViPham!K:K, NhatKy_ViPham!E:E, "11_Sinh", NhatKy_ViPham!F:F, B10, NhatKy_ViPham!C:C, "T31")</f>
        <v>100</v>
      </c>
      <c r="AW10" s="6">
        <f>100 + SUMIFS(NhatKy_ViPham!J:J, NhatKy_ViPham!E:E, "11_Sinh", NhatKy_ViPham!F:F, B10, NhatKy_ViPham!C:C, "T32") - SUMIFS(NhatKy_ViPham!K:K, NhatKy_ViPham!E:E, "11_Sinh", NhatKy_ViPham!F:F, B10, NhatKy_ViPham!C:C, "T32")</f>
        <v>100</v>
      </c>
      <c r="AX10" s="6">
        <f>100 + SUMIFS(NhatKy_ViPham!J:J, NhatKy_ViPham!E:E, "11_Sinh", NhatKy_ViPham!F:F, B10, NhatKy_ViPham!C:C, "T33") - SUMIFS(NhatKy_ViPham!K:K, NhatKy_ViPham!E:E, "11_Sinh", NhatKy_ViPham!F:F, B10, NhatKy_ViPham!C:C, "T33")</f>
        <v>100</v>
      </c>
      <c r="AY10" s="6">
        <f>100 + SUMIFS(NhatKy_ViPham!J:J, NhatKy_ViPham!E:E, "11_Sinh", NhatKy_ViPham!F:F, B10, NhatKy_ViPham!C:C, "T34") - SUMIFS(NhatKy_ViPham!K:K, NhatKy_ViPham!E:E, "11_Sinh", NhatKy_ViPham!F:F, B10, NhatKy_ViPham!C:C, "T34")</f>
        <v>100</v>
      </c>
      <c r="AZ10" s="6">
        <f>100 + SUMIFS(NhatKy_ViPham!J:J, NhatKy_ViPham!E:E, "11_Sinh", NhatKy_ViPham!F:F, B10, NhatKy_ViPham!C:C, "T35") - SUMIFS(NhatKy_ViPham!K:K, NhatKy_ViPham!E:E, "11_Sinh", NhatKy_ViPham!F:F, B10, NhatKy_ViPham!C:C, "T35")</f>
        <v>100</v>
      </c>
      <c r="BA10" s="12">
        <f t="shared" si="0"/>
        <v>100</v>
      </c>
      <c r="BB10" s="11" t="s">
        <v>430</v>
      </c>
      <c r="BC10" s="16" t="str">
        <f t="shared" si="1"/>
        <v>Tốt</v>
      </c>
      <c r="BD10" s="15" t="str">
        <f t="shared" si="2"/>
        <v>🟢 BÌNH THƯỜNG</v>
      </c>
    </row>
    <row r="11" spans="1:56" x14ac:dyDescent="0.25">
      <c r="A11" s="4">
        <v>3</v>
      </c>
      <c r="B11" s="10" t="s">
        <v>1749</v>
      </c>
      <c r="C11" s="4" t="s">
        <v>1750</v>
      </c>
      <c r="D11" s="4" t="s">
        <v>435</v>
      </c>
      <c r="E11" s="11" t="s">
        <v>430</v>
      </c>
      <c r="F11" s="7">
        <f>SUMIFS(NhatKy_ViPham!K:K, NhatKy_ViPham!E:E, "11_Sinh", NhatKy_ViPham!F:F, B11, NhatKy_ViPham!H:H, "L01")</f>
        <v>0</v>
      </c>
      <c r="G11" s="7">
        <f>SUMIFS(NhatKy_ViPham!K:K, NhatKy_ViPham!E:E, "11_Sinh", NhatKy_ViPham!F:F, B11, NhatKy_ViPham!H:H, "L02")</f>
        <v>0</v>
      </c>
      <c r="H11" s="7">
        <f>SUMIFS(NhatKy_ViPham!K:K, NhatKy_ViPham!E:E, "11_Sinh", NhatKy_ViPham!F:F, B11, NhatKy_ViPham!H:H, "L03")</f>
        <v>0</v>
      </c>
      <c r="I11" s="7">
        <f>SUMIFS(NhatKy_ViPham!K:K, NhatKy_ViPham!E:E, "11_Sinh", NhatKy_ViPham!F:F, B11, NhatKy_ViPham!H:H, "L04")</f>
        <v>0</v>
      </c>
      <c r="J11" s="7">
        <f>SUMIFS(NhatKy_ViPham!K:K, NhatKy_ViPham!E:E, "11_Sinh", NhatKy_ViPham!F:F, B11, NhatKy_ViPham!H:H, "L05")</f>
        <v>0</v>
      </c>
      <c r="K11" s="7">
        <f>SUMIFS(NhatKy_ViPham!K:K, NhatKy_ViPham!E:E, "11_Sinh", NhatKy_ViPham!F:F, B11, NhatKy_ViPham!H:H, "L06")</f>
        <v>0</v>
      </c>
      <c r="L11" s="7">
        <f>SUMIFS(NhatKy_ViPham!K:K, NhatKy_ViPham!E:E, "11_Sinh", NhatKy_ViPham!F:F, B11, NhatKy_ViPham!H:H, "L07")</f>
        <v>0</v>
      </c>
      <c r="M11" s="7">
        <f>SUMIFS(NhatKy_ViPham!K:K, NhatKy_ViPham!E:E, "11_Sinh", NhatKy_ViPham!F:F, B11, NhatKy_ViPham!H:H, "L08")</f>
        <v>0</v>
      </c>
      <c r="N11" s="7">
        <f>SUMIFS(NhatKy_ViPham!K:K, NhatKy_ViPham!E:E, "11_Sinh", NhatKy_ViPham!F:F, B11, NhatKy_ViPham!H:H, "L09")</f>
        <v>0</v>
      </c>
      <c r="O11" s="7">
        <f>SUMIFS(NhatKy_ViPham!K:K, NhatKy_ViPham!E:E, "11_Sinh", NhatKy_ViPham!F:F, B11, NhatKy_ViPham!H:H, "L10")</f>
        <v>0</v>
      </c>
      <c r="P11" s="12">
        <f>SUMIFS(NhatKy_ViPham!J:J, NhatKy_ViPham!E:E, "11_Sinh", NhatKy_ViPham!F:F, B11)</f>
        <v>0</v>
      </c>
      <c r="Q11" s="13">
        <f>SUMIFS(NhatKy_ViPham!K:K, NhatKy_ViPham!E:E, "11_Sinh", NhatKy_ViPham!F:F, B11)</f>
        <v>0</v>
      </c>
      <c r="R11" s="7">
        <f>100 + SUMIFS(NhatKy_ViPham!J:J, NhatKy_ViPham!E:E, "11_Sinh", NhatKy_ViPham!F:F, B11, NhatKy_ViPham!C:C, "T1") - SUMIFS(NhatKy_ViPham!K:K, NhatKy_ViPham!E:E, "11_Sinh", NhatKy_ViPham!F:F, B11, NhatKy_ViPham!C:C, "T1")</f>
        <v>100</v>
      </c>
      <c r="S11" s="7">
        <f>100 + SUMIFS(NhatKy_ViPham!J:J, NhatKy_ViPham!E:E, "11_Sinh", NhatKy_ViPham!F:F, B11, NhatKy_ViPham!C:C, "T2") - SUMIFS(NhatKy_ViPham!K:K, NhatKy_ViPham!E:E, "11_Sinh", NhatKy_ViPham!F:F, B11, NhatKy_ViPham!C:C, "T2")</f>
        <v>100</v>
      </c>
      <c r="T11" s="7">
        <f>100 + SUMIFS(NhatKy_ViPham!J:J, NhatKy_ViPham!E:E, "11_Sinh", NhatKy_ViPham!F:F, B11, NhatKy_ViPham!C:C, "T3") - SUMIFS(NhatKy_ViPham!K:K, NhatKy_ViPham!E:E, "11_Sinh", NhatKy_ViPham!F:F, B11, NhatKy_ViPham!C:C, "T3")</f>
        <v>100</v>
      </c>
      <c r="U11" s="7">
        <f>100 + SUMIFS(NhatKy_ViPham!J:J, NhatKy_ViPham!E:E, "11_Sinh", NhatKy_ViPham!F:F, B11, NhatKy_ViPham!C:C, "T4") - SUMIFS(NhatKy_ViPham!K:K, NhatKy_ViPham!E:E, "11_Sinh", NhatKy_ViPham!F:F, B11, NhatKy_ViPham!C:C, "T4")</f>
        <v>100</v>
      </c>
      <c r="V11" s="7">
        <f>100 + SUMIFS(NhatKy_ViPham!J:J, NhatKy_ViPham!E:E, "11_Sinh", NhatKy_ViPham!F:F, B11, NhatKy_ViPham!C:C, "T5") - SUMIFS(NhatKy_ViPham!K:K, NhatKy_ViPham!E:E, "11_Sinh", NhatKy_ViPham!F:F, B11, NhatKy_ViPham!C:C, "T5")</f>
        <v>100</v>
      </c>
      <c r="W11" s="7">
        <f>100 + SUMIFS(NhatKy_ViPham!J:J, NhatKy_ViPham!E:E, "11_Sinh", NhatKy_ViPham!F:F, B11, NhatKy_ViPham!C:C, "T6") - SUMIFS(NhatKy_ViPham!K:K, NhatKy_ViPham!E:E, "11_Sinh", NhatKy_ViPham!F:F, B11, NhatKy_ViPham!C:C, "T6")</f>
        <v>100</v>
      </c>
      <c r="X11" s="7">
        <f>100 + SUMIFS(NhatKy_ViPham!J:J, NhatKy_ViPham!E:E, "11_Sinh", NhatKy_ViPham!F:F, B11, NhatKy_ViPham!C:C, "T7") - SUMIFS(NhatKy_ViPham!K:K, NhatKy_ViPham!E:E, "11_Sinh", NhatKy_ViPham!F:F, B11, NhatKy_ViPham!C:C, "T7")</f>
        <v>100</v>
      </c>
      <c r="Y11" s="7">
        <f>100 + SUMIFS(NhatKy_ViPham!J:J, NhatKy_ViPham!E:E, "11_Sinh", NhatKy_ViPham!F:F, B11, NhatKy_ViPham!C:C, "T8") - SUMIFS(NhatKy_ViPham!K:K, NhatKy_ViPham!E:E, "11_Sinh", NhatKy_ViPham!F:F, B11, NhatKy_ViPham!C:C, "T8")</f>
        <v>100</v>
      </c>
      <c r="Z11" s="7">
        <f>100 + SUMIFS(NhatKy_ViPham!J:J, NhatKy_ViPham!E:E, "11_Sinh", NhatKy_ViPham!F:F, B11, NhatKy_ViPham!C:C, "T9") - SUMIFS(NhatKy_ViPham!K:K, NhatKy_ViPham!E:E, "11_Sinh", NhatKy_ViPham!F:F, B11, NhatKy_ViPham!C:C, "T9")</f>
        <v>100</v>
      </c>
      <c r="AA11" s="7">
        <f>100 + SUMIFS(NhatKy_ViPham!J:J, NhatKy_ViPham!E:E, "11_Sinh", NhatKy_ViPham!F:F, B11, NhatKy_ViPham!C:C, "T10") - SUMIFS(NhatKy_ViPham!K:K, NhatKy_ViPham!E:E, "11_Sinh", NhatKy_ViPham!F:F, B11, NhatKy_ViPham!C:C, "T10")</f>
        <v>100</v>
      </c>
      <c r="AB11" s="7">
        <f>100 + SUMIFS(NhatKy_ViPham!J:J, NhatKy_ViPham!E:E, "11_Sinh", NhatKy_ViPham!F:F, B11, NhatKy_ViPham!C:C, "T11") - SUMIFS(NhatKy_ViPham!K:K, NhatKy_ViPham!E:E, "11_Sinh", NhatKy_ViPham!F:F, B11, NhatKy_ViPham!C:C, "T11")</f>
        <v>100</v>
      </c>
      <c r="AC11" s="7">
        <f>100 + SUMIFS(NhatKy_ViPham!J:J, NhatKy_ViPham!E:E, "11_Sinh", NhatKy_ViPham!F:F, B11, NhatKy_ViPham!C:C, "T12") - SUMIFS(NhatKy_ViPham!K:K, NhatKy_ViPham!E:E, "11_Sinh", NhatKy_ViPham!F:F, B11, NhatKy_ViPham!C:C, "T12")</f>
        <v>100</v>
      </c>
      <c r="AD11" s="7">
        <f>100 + SUMIFS(NhatKy_ViPham!J:J, NhatKy_ViPham!E:E, "11_Sinh", NhatKy_ViPham!F:F, B11, NhatKy_ViPham!C:C, "T13") - SUMIFS(NhatKy_ViPham!K:K, NhatKy_ViPham!E:E, "11_Sinh", NhatKy_ViPham!F:F, B11, NhatKy_ViPham!C:C, "T13")</f>
        <v>100</v>
      </c>
      <c r="AE11" s="7">
        <f>100 + SUMIFS(NhatKy_ViPham!J:J, NhatKy_ViPham!E:E, "11_Sinh", NhatKy_ViPham!F:F, B11, NhatKy_ViPham!C:C, "T14") - SUMIFS(NhatKy_ViPham!K:K, NhatKy_ViPham!E:E, "11_Sinh", NhatKy_ViPham!F:F, B11, NhatKy_ViPham!C:C, "T14")</f>
        <v>100</v>
      </c>
      <c r="AF11" s="7">
        <f>100 + SUMIFS(NhatKy_ViPham!J:J, NhatKy_ViPham!E:E, "11_Sinh", NhatKy_ViPham!F:F, B11, NhatKy_ViPham!C:C, "T15") - SUMIFS(NhatKy_ViPham!K:K, NhatKy_ViPham!E:E, "11_Sinh", NhatKy_ViPham!F:F, B11, NhatKy_ViPham!C:C, "T15")</f>
        <v>100</v>
      </c>
      <c r="AG11" s="7">
        <f>100 + SUMIFS(NhatKy_ViPham!J:J, NhatKy_ViPham!E:E, "11_Sinh", NhatKy_ViPham!F:F, B11, NhatKy_ViPham!C:C, "T16") - SUMIFS(NhatKy_ViPham!K:K, NhatKy_ViPham!E:E, "11_Sinh", NhatKy_ViPham!F:F, B11, NhatKy_ViPham!C:C, "T16")</f>
        <v>100</v>
      </c>
      <c r="AH11" s="7">
        <f>100 + SUMIFS(NhatKy_ViPham!J:J, NhatKy_ViPham!E:E, "11_Sinh", NhatKy_ViPham!F:F, B11, NhatKy_ViPham!C:C, "T17") - SUMIFS(NhatKy_ViPham!K:K, NhatKy_ViPham!E:E, "11_Sinh", NhatKy_ViPham!F:F, B11, NhatKy_ViPham!C:C, "T17")</f>
        <v>100</v>
      </c>
      <c r="AI11" s="7">
        <f>100 + SUMIFS(NhatKy_ViPham!J:J, NhatKy_ViPham!E:E, "11_Sinh", NhatKy_ViPham!F:F, B11, NhatKy_ViPham!C:C, "T18") - SUMIFS(NhatKy_ViPham!K:K, NhatKy_ViPham!E:E, "11_Sinh", NhatKy_ViPham!F:F, B11, NhatKy_ViPham!C:C, "T18")</f>
        <v>100</v>
      </c>
      <c r="AJ11" s="7">
        <f>100 + SUMIFS(NhatKy_ViPham!J:J, NhatKy_ViPham!E:E, "11_Sinh", NhatKy_ViPham!F:F, B11, NhatKy_ViPham!C:C, "T19") - SUMIFS(NhatKy_ViPham!K:K, NhatKy_ViPham!E:E, "11_Sinh", NhatKy_ViPham!F:F, B11, NhatKy_ViPham!C:C, "T19")</f>
        <v>100</v>
      </c>
      <c r="AK11" s="7">
        <f>100 + SUMIFS(NhatKy_ViPham!J:J, NhatKy_ViPham!E:E, "11_Sinh", NhatKy_ViPham!F:F, B11, NhatKy_ViPham!C:C, "T20") - SUMIFS(NhatKy_ViPham!K:K, NhatKy_ViPham!E:E, "11_Sinh", NhatKy_ViPham!F:F, B11, NhatKy_ViPham!C:C, "T20")</f>
        <v>100</v>
      </c>
      <c r="AL11" s="7">
        <f>100 + SUMIFS(NhatKy_ViPham!J:J, NhatKy_ViPham!E:E, "11_Sinh", NhatKy_ViPham!F:F, B11, NhatKy_ViPham!C:C, "T21") - SUMIFS(NhatKy_ViPham!K:K, NhatKy_ViPham!E:E, "11_Sinh", NhatKy_ViPham!F:F, B11, NhatKy_ViPham!C:C, "T21")</f>
        <v>100</v>
      </c>
      <c r="AM11" s="7">
        <f>100 + SUMIFS(NhatKy_ViPham!J:J, NhatKy_ViPham!E:E, "11_Sinh", NhatKy_ViPham!F:F, B11, NhatKy_ViPham!C:C, "T22") - SUMIFS(NhatKy_ViPham!K:K, NhatKy_ViPham!E:E, "11_Sinh", NhatKy_ViPham!F:F, B11, NhatKy_ViPham!C:C, "T22")</f>
        <v>100</v>
      </c>
      <c r="AN11" s="7">
        <f>100 + SUMIFS(NhatKy_ViPham!J:J, NhatKy_ViPham!E:E, "11_Sinh", NhatKy_ViPham!F:F, B11, NhatKy_ViPham!C:C, "T23") - SUMIFS(NhatKy_ViPham!K:K, NhatKy_ViPham!E:E, "11_Sinh", NhatKy_ViPham!F:F, B11, NhatKy_ViPham!C:C, "T23")</f>
        <v>100</v>
      </c>
      <c r="AO11" s="7">
        <f>100 + SUMIFS(NhatKy_ViPham!J:J, NhatKy_ViPham!E:E, "11_Sinh", NhatKy_ViPham!F:F, B11, NhatKy_ViPham!C:C, "T24") - SUMIFS(NhatKy_ViPham!K:K, NhatKy_ViPham!E:E, "11_Sinh", NhatKy_ViPham!F:F, B11, NhatKy_ViPham!C:C, "T24")</f>
        <v>100</v>
      </c>
      <c r="AP11" s="7">
        <f>100 + SUMIFS(NhatKy_ViPham!J:J, NhatKy_ViPham!E:E, "11_Sinh", NhatKy_ViPham!F:F, B11, NhatKy_ViPham!C:C, "T25") - SUMIFS(NhatKy_ViPham!K:K, NhatKy_ViPham!E:E, "11_Sinh", NhatKy_ViPham!F:F, B11, NhatKy_ViPham!C:C, "T25")</f>
        <v>100</v>
      </c>
      <c r="AQ11" s="7">
        <f>100 + SUMIFS(NhatKy_ViPham!J:J, NhatKy_ViPham!E:E, "11_Sinh", NhatKy_ViPham!F:F, B11, NhatKy_ViPham!C:C, "T26") - SUMIFS(NhatKy_ViPham!K:K, NhatKy_ViPham!E:E, "11_Sinh", NhatKy_ViPham!F:F, B11, NhatKy_ViPham!C:C, "T26")</f>
        <v>100</v>
      </c>
      <c r="AR11" s="7">
        <f>100 + SUMIFS(NhatKy_ViPham!J:J, NhatKy_ViPham!E:E, "11_Sinh", NhatKy_ViPham!F:F, B11, NhatKy_ViPham!C:C, "T27") - SUMIFS(NhatKy_ViPham!K:K, NhatKy_ViPham!E:E, "11_Sinh", NhatKy_ViPham!F:F, B11, NhatKy_ViPham!C:C, "T27")</f>
        <v>100</v>
      </c>
      <c r="AS11" s="7">
        <f>100 + SUMIFS(NhatKy_ViPham!J:J, NhatKy_ViPham!E:E, "11_Sinh", NhatKy_ViPham!F:F, B11, NhatKy_ViPham!C:C, "T28") - SUMIFS(NhatKy_ViPham!K:K, NhatKy_ViPham!E:E, "11_Sinh", NhatKy_ViPham!F:F, B11, NhatKy_ViPham!C:C, "T28")</f>
        <v>100</v>
      </c>
      <c r="AT11" s="7">
        <f>100 + SUMIFS(NhatKy_ViPham!J:J, NhatKy_ViPham!E:E, "11_Sinh", NhatKy_ViPham!F:F, B11, NhatKy_ViPham!C:C, "T29") - SUMIFS(NhatKy_ViPham!K:K, NhatKy_ViPham!E:E, "11_Sinh", NhatKy_ViPham!F:F, B11, NhatKy_ViPham!C:C, "T29")</f>
        <v>100</v>
      </c>
      <c r="AU11" s="7">
        <f>100 + SUMIFS(NhatKy_ViPham!J:J, NhatKy_ViPham!E:E, "11_Sinh", NhatKy_ViPham!F:F, B11, NhatKy_ViPham!C:C, "T30") - SUMIFS(NhatKy_ViPham!K:K, NhatKy_ViPham!E:E, "11_Sinh", NhatKy_ViPham!F:F, B11, NhatKy_ViPham!C:C, "T30")</f>
        <v>100</v>
      </c>
      <c r="AV11" s="7">
        <f>100 + SUMIFS(NhatKy_ViPham!J:J, NhatKy_ViPham!E:E, "11_Sinh", NhatKy_ViPham!F:F, B11, NhatKy_ViPham!C:C, "T31") - SUMIFS(NhatKy_ViPham!K:K, NhatKy_ViPham!E:E, "11_Sinh", NhatKy_ViPham!F:F, B11, NhatKy_ViPham!C:C, "T31")</f>
        <v>100</v>
      </c>
      <c r="AW11" s="7">
        <f>100 + SUMIFS(NhatKy_ViPham!J:J, NhatKy_ViPham!E:E, "11_Sinh", NhatKy_ViPham!F:F, B11, NhatKy_ViPham!C:C, "T32") - SUMIFS(NhatKy_ViPham!K:K, NhatKy_ViPham!E:E, "11_Sinh", NhatKy_ViPham!F:F, B11, NhatKy_ViPham!C:C, "T32")</f>
        <v>100</v>
      </c>
      <c r="AX11" s="7">
        <f>100 + SUMIFS(NhatKy_ViPham!J:J, NhatKy_ViPham!E:E, "11_Sinh", NhatKy_ViPham!F:F, B11, NhatKy_ViPham!C:C, "T33") - SUMIFS(NhatKy_ViPham!K:K, NhatKy_ViPham!E:E, "11_Sinh", NhatKy_ViPham!F:F, B11, NhatKy_ViPham!C:C, "T33")</f>
        <v>100</v>
      </c>
      <c r="AY11" s="7">
        <f>100 + SUMIFS(NhatKy_ViPham!J:J, NhatKy_ViPham!E:E, "11_Sinh", NhatKy_ViPham!F:F, B11, NhatKy_ViPham!C:C, "T34") - SUMIFS(NhatKy_ViPham!K:K, NhatKy_ViPham!E:E, "11_Sinh", NhatKy_ViPham!F:F, B11, NhatKy_ViPham!C:C, "T34")</f>
        <v>100</v>
      </c>
      <c r="AZ11" s="7">
        <f>100 + SUMIFS(NhatKy_ViPham!J:J, NhatKy_ViPham!E:E, "11_Sinh", NhatKy_ViPham!F:F, B11, NhatKy_ViPham!C:C, "T35") - SUMIFS(NhatKy_ViPham!K:K, NhatKy_ViPham!E:E, "11_Sinh", NhatKy_ViPham!F:F, B11, NhatKy_ViPham!C:C, "T35")</f>
        <v>100</v>
      </c>
      <c r="BA11" s="12">
        <f t="shared" si="0"/>
        <v>100</v>
      </c>
      <c r="BB11" s="11" t="s">
        <v>430</v>
      </c>
      <c r="BC11" s="14" t="str">
        <f t="shared" si="1"/>
        <v>Tốt</v>
      </c>
      <c r="BD11" s="10" t="str">
        <f t="shared" si="2"/>
        <v>🟢 BÌNH THƯỜNG</v>
      </c>
    </row>
    <row r="12" spans="1:56" x14ac:dyDescent="0.25">
      <c r="A12" s="5">
        <v>4</v>
      </c>
      <c r="B12" s="15" t="s">
        <v>1751</v>
      </c>
      <c r="C12" s="5" t="s">
        <v>1752</v>
      </c>
      <c r="D12" s="5" t="s">
        <v>435</v>
      </c>
      <c r="E12" s="11" t="s">
        <v>430</v>
      </c>
      <c r="F12" s="6">
        <f>SUMIFS(NhatKy_ViPham!K:K, NhatKy_ViPham!E:E, "11_Sinh", NhatKy_ViPham!F:F, B12, NhatKy_ViPham!H:H, "L01")</f>
        <v>0</v>
      </c>
      <c r="G12" s="6">
        <f>SUMIFS(NhatKy_ViPham!K:K, NhatKy_ViPham!E:E, "11_Sinh", NhatKy_ViPham!F:F, B12, NhatKy_ViPham!H:H, "L02")</f>
        <v>0</v>
      </c>
      <c r="H12" s="6">
        <f>SUMIFS(NhatKy_ViPham!K:K, NhatKy_ViPham!E:E, "11_Sinh", NhatKy_ViPham!F:F, B12, NhatKy_ViPham!H:H, "L03")</f>
        <v>0</v>
      </c>
      <c r="I12" s="6">
        <f>SUMIFS(NhatKy_ViPham!K:K, NhatKy_ViPham!E:E, "11_Sinh", NhatKy_ViPham!F:F, B12, NhatKy_ViPham!H:H, "L04")</f>
        <v>0</v>
      </c>
      <c r="J12" s="6">
        <f>SUMIFS(NhatKy_ViPham!K:K, NhatKy_ViPham!E:E, "11_Sinh", NhatKy_ViPham!F:F, B12, NhatKy_ViPham!H:H, "L05")</f>
        <v>0</v>
      </c>
      <c r="K12" s="6">
        <f>SUMIFS(NhatKy_ViPham!K:K, NhatKy_ViPham!E:E, "11_Sinh", NhatKy_ViPham!F:F, B12, NhatKy_ViPham!H:H, "L06")</f>
        <v>0</v>
      </c>
      <c r="L12" s="6">
        <f>SUMIFS(NhatKy_ViPham!K:K, NhatKy_ViPham!E:E, "11_Sinh", NhatKy_ViPham!F:F, B12, NhatKy_ViPham!H:H, "L07")</f>
        <v>0</v>
      </c>
      <c r="M12" s="6">
        <f>SUMIFS(NhatKy_ViPham!K:K, NhatKy_ViPham!E:E, "11_Sinh", NhatKy_ViPham!F:F, B12, NhatKy_ViPham!H:H, "L08")</f>
        <v>0</v>
      </c>
      <c r="N12" s="6">
        <f>SUMIFS(NhatKy_ViPham!K:K, NhatKy_ViPham!E:E, "11_Sinh", NhatKy_ViPham!F:F, B12, NhatKy_ViPham!H:H, "L09")</f>
        <v>0</v>
      </c>
      <c r="O12" s="6">
        <f>SUMIFS(NhatKy_ViPham!K:K, NhatKy_ViPham!E:E, "11_Sinh", NhatKy_ViPham!F:F, B12, NhatKy_ViPham!H:H, "L10")</f>
        <v>0</v>
      </c>
      <c r="P12" s="12">
        <f>SUMIFS(NhatKy_ViPham!J:J, NhatKy_ViPham!E:E, "11_Sinh", NhatKy_ViPham!F:F, B12)</f>
        <v>0</v>
      </c>
      <c r="Q12" s="13">
        <f>SUMIFS(NhatKy_ViPham!K:K, NhatKy_ViPham!E:E, "11_Sinh", NhatKy_ViPham!F:F, B12)</f>
        <v>0</v>
      </c>
      <c r="R12" s="6">
        <f>100 + SUMIFS(NhatKy_ViPham!J:J, NhatKy_ViPham!E:E, "11_Sinh", NhatKy_ViPham!F:F, B12, NhatKy_ViPham!C:C, "T1") - SUMIFS(NhatKy_ViPham!K:K, NhatKy_ViPham!E:E, "11_Sinh", NhatKy_ViPham!F:F, B12, NhatKy_ViPham!C:C, "T1")</f>
        <v>100</v>
      </c>
      <c r="S12" s="6">
        <f>100 + SUMIFS(NhatKy_ViPham!J:J, NhatKy_ViPham!E:E, "11_Sinh", NhatKy_ViPham!F:F, B12, NhatKy_ViPham!C:C, "T2") - SUMIFS(NhatKy_ViPham!K:K, NhatKy_ViPham!E:E, "11_Sinh", NhatKy_ViPham!F:F, B12, NhatKy_ViPham!C:C, "T2")</f>
        <v>100</v>
      </c>
      <c r="T12" s="6">
        <f>100 + SUMIFS(NhatKy_ViPham!J:J, NhatKy_ViPham!E:E, "11_Sinh", NhatKy_ViPham!F:F, B12, NhatKy_ViPham!C:C, "T3") - SUMIFS(NhatKy_ViPham!K:K, NhatKy_ViPham!E:E, "11_Sinh", NhatKy_ViPham!F:F, B12, NhatKy_ViPham!C:C, "T3")</f>
        <v>100</v>
      </c>
      <c r="U12" s="6">
        <f>100 + SUMIFS(NhatKy_ViPham!J:J, NhatKy_ViPham!E:E, "11_Sinh", NhatKy_ViPham!F:F, B12, NhatKy_ViPham!C:C, "T4") - SUMIFS(NhatKy_ViPham!K:K, NhatKy_ViPham!E:E, "11_Sinh", NhatKy_ViPham!F:F, B12, NhatKy_ViPham!C:C, "T4")</f>
        <v>100</v>
      </c>
      <c r="V12" s="6">
        <f>100 + SUMIFS(NhatKy_ViPham!J:J, NhatKy_ViPham!E:E, "11_Sinh", NhatKy_ViPham!F:F, B12, NhatKy_ViPham!C:C, "T5") - SUMIFS(NhatKy_ViPham!K:K, NhatKy_ViPham!E:E, "11_Sinh", NhatKy_ViPham!F:F, B12, NhatKy_ViPham!C:C, "T5")</f>
        <v>100</v>
      </c>
      <c r="W12" s="6">
        <f>100 + SUMIFS(NhatKy_ViPham!J:J, NhatKy_ViPham!E:E, "11_Sinh", NhatKy_ViPham!F:F, B12, NhatKy_ViPham!C:C, "T6") - SUMIFS(NhatKy_ViPham!K:K, NhatKy_ViPham!E:E, "11_Sinh", NhatKy_ViPham!F:F, B12, NhatKy_ViPham!C:C, "T6")</f>
        <v>100</v>
      </c>
      <c r="X12" s="6">
        <f>100 + SUMIFS(NhatKy_ViPham!J:J, NhatKy_ViPham!E:E, "11_Sinh", NhatKy_ViPham!F:F, B12, NhatKy_ViPham!C:C, "T7") - SUMIFS(NhatKy_ViPham!K:K, NhatKy_ViPham!E:E, "11_Sinh", NhatKy_ViPham!F:F, B12, NhatKy_ViPham!C:C, "T7")</f>
        <v>100</v>
      </c>
      <c r="Y12" s="6">
        <f>100 + SUMIFS(NhatKy_ViPham!J:J, NhatKy_ViPham!E:E, "11_Sinh", NhatKy_ViPham!F:F, B12, NhatKy_ViPham!C:C, "T8") - SUMIFS(NhatKy_ViPham!K:K, NhatKy_ViPham!E:E, "11_Sinh", NhatKy_ViPham!F:F, B12, NhatKy_ViPham!C:C, "T8")</f>
        <v>100</v>
      </c>
      <c r="Z12" s="6">
        <f>100 + SUMIFS(NhatKy_ViPham!J:J, NhatKy_ViPham!E:E, "11_Sinh", NhatKy_ViPham!F:F, B12, NhatKy_ViPham!C:C, "T9") - SUMIFS(NhatKy_ViPham!K:K, NhatKy_ViPham!E:E, "11_Sinh", NhatKy_ViPham!F:F, B12, NhatKy_ViPham!C:C, "T9")</f>
        <v>100</v>
      </c>
      <c r="AA12" s="6">
        <f>100 + SUMIFS(NhatKy_ViPham!J:J, NhatKy_ViPham!E:E, "11_Sinh", NhatKy_ViPham!F:F, B12, NhatKy_ViPham!C:C, "T10") - SUMIFS(NhatKy_ViPham!K:K, NhatKy_ViPham!E:E, "11_Sinh", NhatKy_ViPham!F:F, B12, NhatKy_ViPham!C:C, "T10")</f>
        <v>100</v>
      </c>
      <c r="AB12" s="6">
        <f>100 + SUMIFS(NhatKy_ViPham!J:J, NhatKy_ViPham!E:E, "11_Sinh", NhatKy_ViPham!F:F, B12, NhatKy_ViPham!C:C, "T11") - SUMIFS(NhatKy_ViPham!K:K, NhatKy_ViPham!E:E, "11_Sinh", NhatKy_ViPham!F:F, B12, NhatKy_ViPham!C:C, "T11")</f>
        <v>100</v>
      </c>
      <c r="AC12" s="6">
        <f>100 + SUMIFS(NhatKy_ViPham!J:J, NhatKy_ViPham!E:E, "11_Sinh", NhatKy_ViPham!F:F, B12, NhatKy_ViPham!C:C, "T12") - SUMIFS(NhatKy_ViPham!K:K, NhatKy_ViPham!E:E, "11_Sinh", NhatKy_ViPham!F:F, B12, NhatKy_ViPham!C:C, "T12")</f>
        <v>100</v>
      </c>
      <c r="AD12" s="6">
        <f>100 + SUMIFS(NhatKy_ViPham!J:J, NhatKy_ViPham!E:E, "11_Sinh", NhatKy_ViPham!F:F, B12, NhatKy_ViPham!C:C, "T13") - SUMIFS(NhatKy_ViPham!K:K, NhatKy_ViPham!E:E, "11_Sinh", NhatKy_ViPham!F:F, B12, NhatKy_ViPham!C:C, "T13")</f>
        <v>100</v>
      </c>
      <c r="AE12" s="6">
        <f>100 + SUMIFS(NhatKy_ViPham!J:J, NhatKy_ViPham!E:E, "11_Sinh", NhatKy_ViPham!F:F, B12, NhatKy_ViPham!C:C, "T14") - SUMIFS(NhatKy_ViPham!K:K, NhatKy_ViPham!E:E, "11_Sinh", NhatKy_ViPham!F:F, B12, NhatKy_ViPham!C:C, "T14")</f>
        <v>100</v>
      </c>
      <c r="AF12" s="6">
        <f>100 + SUMIFS(NhatKy_ViPham!J:J, NhatKy_ViPham!E:E, "11_Sinh", NhatKy_ViPham!F:F, B12, NhatKy_ViPham!C:C, "T15") - SUMIFS(NhatKy_ViPham!K:K, NhatKy_ViPham!E:E, "11_Sinh", NhatKy_ViPham!F:F, B12, NhatKy_ViPham!C:C, "T15")</f>
        <v>100</v>
      </c>
      <c r="AG12" s="6">
        <f>100 + SUMIFS(NhatKy_ViPham!J:J, NhatKy_ViPham!E:E, "11_Sinh", NhatKy_ViPham!F:F, B12, NhatKy_ViPham!C:C, "T16") - SUMIFS(NhatKy_ViPham!K:K, NhatKy_ViPham!E:E, "11_Sinh", NhatKy_ViPham!F:F, B12, NhatKy_ViPham!C:C, "T16")</f>
        <v>100</v>
      </c>
      <c r="AH12" s="6">
        <f>100 + SUMIFS(NhatKy_ViPham!J:J, NhatKy_ViPham!E:E, "11_Sinh", NhatKy_ViPham!F:F, B12, NhatKy_ViPham!C:C, "T17") - SUMIFS(NhatKy_ViPham!K:K, NhatKy_ViPham!E:E, "11_Sinh", NhatKy_ViPham!F:F, B12, NhatKy_ViPham!C:C, "T17")</f>
        <v>100</v>
      </c>
      <c r="AI12" s="6">
        <f>100 + SUMIFS(NhatKy_ViPham!J:J, NhatKy_ViPham!E:E, "11_Sinh", NhatKy_ViPham!F:F, B12, NhatKy_ViPham!C:C, "T18") - SUMIFS(NhatKy_ViPham!K:K, NhatKy_ViPham!E:E, "11_Sinh", NhatKy_ViPham!F:F, B12, NhatKy_ViPham!C:C, "T18")</f>
        <v>100</v>
      </c>
      <c r="AJ12" s="6">
        <f>100 + SUMIFS(NhatKy_ViPham!J:J, NhatKy_ViPham!E:E, "11_Sinh", NhatKy_ViPham!F:F, B12, NhatKy_ViPham!C:C, "T19") - SUMIFS(NhatKy_ViPham!K:K, NhatKy_ViPham!E:E, "11_Sinh", NhatKy_ViPham!F:F, B12, NhatKy_ViPham!C:C, "T19")</f>
        <v>100</v>
      </c>
      <c r="AK12" s="6">
        <f>100 + SUMIFS(NhatKy_ViPham!J:J, NhatKy_ViPham!E:E, "11_Sinh", NhatKy_ViPham!F:F, B12, NhatKy_ViPham!C:C, "T20") - SUMIFS(NhatKy_ViPham!K:K, NhatKy_ViPham!E:E, "11_Sinh", NhatKy_ViPham!F:F, B12, NhatKy_ViPham!C:C, "T20")</f>
        <v>100</v>
      </c>
      <c r="AL12" s="6">
        <f>100 + SUMIFS(NhatKy_ViPham!J:J, NhatKy_ViPham!E:E, "11_Sinh", NhatKy_ViPham!F:F, B12, NhatKy_ViPham!C:C, "T21") - SUMIFS(NhatKy_ViPham!K:K, NhatKy_ViPham!E:E, "11_Sinh", NhatKy_ViPham!F:F, B12, NhatKy_ViPham!C:C, "T21")</f>
        <v>100</v>
      </c>
      <c r="AM12" s="6">
        <f>100 + SUMIFS(NhatKy_ViPham!J:J, NhatKy_ViPham!E:E, "11_Sinh", NhatKy_ViPham!F:F, B12, NhatKy_ViPham!C:C, "T22") - SUMIFS(NhatKy_ViPham!K:K, NhatKy_ViPham!E:E, "11_Sinh", NhatKy_ViPham!F:F, B12, NhatKy_ViPham!C:C, "T22")</f>
        <v>100</v>
      </c>
      <c r="AN12" s="6">
        <f>100 + SUMIFS(NhatKy_ViPham!J:J, NhatKy_ViPham!E:E, "11_Sinh", NhatKy_ViPham!F:F, B12, NhatKy_ViPham!C:C, "T23") - SUMIFS(NhatKy_ViPham!K:K, NhatKy_ViPham!E:E, "11_Sinh", NhatKy_ViPham!F:F, B12, NhatKy_ViPham!C:C, "T23")</f>
        <v>100</v>
      </c>
      <c r="AO12" s="6">
        <f>100 + SUMIFS(NhatKy_ViPham!J:J, NhatKy_ViPham!E:E, "11_Sinh", NhatKy_ViPham!F:F, B12, NhatKy_ViPham!C:C, "T24") - SUMIFS(NhatKy_ViPham!K:K, NhatKy_ViPham!E:E, "11_Sinh", NhatKy_ViPham!F:F, B12, NhatKy_ViPham!C:C, "T24")</f>
        <v>100</v>
      </c>
      <c r="AP12" s="6">
        <f>100 + SUMIFS(NhatKy_ViPham!J:J, NhatKy_ViPham!E:E, "11_Sinh", NhatKy_ViPham!F:F, B12, NhatKy_ViPham!C:C, "T25") - SUMIFS(NhatKy_ViPham!K:K, NhatKy_ViPham!E:E, "11_Sinh", NhatKy_ViPham!F:F, B12, NhatKy_ViPham!C:C, "T25")</f>
        <v>100</v>
      </c>
      <c r="AQ12" s="6">
        <f>100 + SUMIFS(NhatKy_ViPham!J:J, NhatKy_ViPham!E:E, "11_Sinh", NhatKy_ViPham!F:F, B12, NhatKy_ViPham!C:C, "T26") - SUMIFS(NhatKy_ViPham!K:K, NhatKy_ViPham!E:E, "11_Sinh", NhatKy_ViPham!F:F, B12, NhatKy_ViPham!C:C, "T26")</f>
        <v>100</v>
      </c>
      <c r="AR12" s="6">
        <f>100 + SUMIFS(NhatKy_ViPham!J:J, NhatKy_ViPham!E:E, "11_Sinh", NhatKy_ViPham!F:F, B12, NhatKy_ViPham!C:C, "T27") - SUMIFS(NhatKy_ViPham!K:K, NhatKy_ViPham!E:E, "11_Sinh", NhatKy_ViPham!F:F, B12, NhatKy_ViPham!C:C, "T27")</f>
        <v>100</v>
      </c>
      <c r="AS12" s="6">
        <f>100 + SUMIFS(NhatKy_ViPham!J:J, NhatKy_ViPham!E:E, "11_Sinh", NhatKy_ViPham!F:F, B12, NhatKy_ViPham!C:C, "T28") - SUMIFS(NhatKy_ViPham!K:K, NhatKy_ViPham!E:E, "11_Sinh", NhatKy_ViPham!F:F, B12, NhatKy_ViPham!C:C, "T28")</f>
        <v>100</v>
      </c>
      <c r="AT12" s="6">
        <f>100 + SUMIFS(NhatKy_ViPham!J:J, NhatKy_ViPham!E:E, "11_Sinh", NhatKy_ViPham!F:F, B12, NhatKy_ViPham!C:C, "T29") - SUMIFS(NhatKy_ViPham!K:K, NhatKy_ViPham!E:E, "11_Sinh", NhatKy_ViPham!F:F, B12, NhatKy_ViPham!C:C, "T29")</f>
        <v>100</v>
      </c>
      <c r="AU12" s="6">
        <f>100 + SUMIFS(NhatKy_ViPham!J:J, NhatKy_ViPham!E:E, "11_Sinh", NhatKy_ViPham!F:F, B12, NhatKy_ViPham!C:C, "T30") - SUMIFS(NhatKy_ViPham!K:K, NhatKy_ViPham!E:E, "11_Sinh", NhatKy_ViPham!F:F, B12, NhatKy_ViPham!C:C, "T30")</f>
        <v>100</v>
      </c>
      <c r="AV12" s="6">
        <f>100 + SUMIFS(NhatKy_ViPham!J:J, NhatKy_ViPham!E:E, "11_Sinh", NhatKy_ViPham!F:F, B12, NhatKy_ViPham!C:C, "T31") - SUMIFS(NhatKy_ViPham!K:K, NhatKy_ViPham!E:E, "11_Sinh", NhatKy_ViPham!F:F, B12, NhatKy_ViPham!C:C, "T31")</f>
        <v>100</v>
      </c>
      <c r="AW12" s="6">
        <f>100 + SUMIFS(NhatKy_ViPham!J:J, NhatKy_ViPham!E:E, "11_Sinh", NhatKy_ViPham!F:F, B12, NhatKy_ViPham!C:C, "T32") - SUMIFS(NhatKy_ViPham!K:K, NhatKy_ViPham!E:E, "11_Sinh", NhatKy_ViPham!F:F, B12, NhatKy_ViPham!C:C, "T32")</f>
        <v>100</v>
      </c>
      <c r="AX12" s="6">
        <f>100 + SUMIFS(NhatKy_ViPham!J:J, NhatKy_ViPham!E:E, "11_Sinh", NhatKy_ViPham!F:F, B12, NhatKy_ViPham!C:C, "T33") - SUMIFS(NhatKy_ViPham!K:K, NhatKy_ViPham!E:E, "11_Sinh", NhatKy_ViPham!F:F, B12, NhatKy_ViPham!C:C, "T33")</f>
        <v>100</v>
      </c>
      <c r="AY12" s="6">
        <f>100 + SUMIFS(NhatKy_ViPham!J:J, NhatKy_ViPham!E:E, "11_Sinh", NhatKy_ViPham!F:F, B12, NhatKy_ViPham!C:C, "T34") - SUMIFS(NhatKy_ViPham!K:K, NhatKy_ViPham!E:E, "11_Sinh", NhatKy_ViPham!F:F, B12, NhatKy_ViPham!C:C, "T34")</f>
        <v>100</v>
      </c>
      <c r="AZ12" s="6">
        <f>100 + SUMIFS(NhatKy_ViPham!J:J, NhatKy_ViPham!E:E, "11_Sinh", NhatKy_ViPham!F:F, B12, NhatKy_ViPham!C:C, "T35") - SUMIFS(NhatKy_ViPham!K:K, NhatKy_ViPham!E:E, "11_Sinh", NhatKy_ViPham!F:F, B12, NhatKy_ViPham!C:C, "T35")</f>
        <v>100</v>
      </c>
      <c r="BA12" s="12">
        <f t="shared" si="0"/>
        <v>100</v>
      </c>
      <c r="BB12" s="11" t="s">
        <v>430</v>
      </c>
      <c r="BC12" s="16" t="str">
        <f t="shared" si="1"/>
        <v>Tốt</v>
      </c>
      <c r="BD12" s="15" t="str">
        <f t="shared" si="2"/>
        <v>🟢 BÌNH THƯỜNG</v>
      </c>
    </row>
    <row r="13" spans="1:56" x14ac:dyDescent="0.25">
      <c r="A13" s="4">
        <v>5</v>
      </c>
      <c r="B13" s="10" t="s">
        <v>1753</v>
      </c>
      <c r="C13" s="4" t="s">
        <v>1754</v>
      </c>
      <c r="D13" s="4" t="s">
        <v>435</v>
      </c>
      <c r="E13" s="11" t="s">
        <v>430</v>
      </c>
      <c r="F13" s="7">
        <f>SUMIFS(NhatKy_ViPham!K:K, NhatKy_ViPham!E:E, "11_Sinh", NhatKy_ViPham!F:F, B13, NhatKy_ViPham!H:H, "L01")</f>
        <v>0</v>
      </c>
      <c r="G13" s="7">
        <f>SUMIFS(NhatKy_ViPham!K:K, NhatKy_ViPham!E:E, "11_Sinh", NhatKy_ViPham!F:F, B13, NhatKy_ViPham!H:H, "L02")</f>
        <v>0</v>
      </c>
      <c r="H13" s="7">
        <f>SUMIFS(NhatKy_ViPham!K:K, NhatKy_ViPham!E:E, "11_Sinh", NhatKy_ViPham!F:F, B13, NhatKy_ViPham!H:H, "L03")</f>
        <v>0</v>
      </c>
      <c r="I13" s="7">
        <f>SUMIFS(NhatKy_ViPham!K:K, NhatKy_ViPham!E:E, "11_Sinh", NhatKy_ViPham!F:F, B13, NhatKy_ViPham!H:H, "L04")</f>
        <v>0</v>
      </c>
      <c r="J13" s="7">
        <f>SUMIFS(NhatKy_ViPham!K:K, NhatKy_ViPham!E:E, "11_Sinh", NhatKy_ViPham!F:F, B13, NhatKy_ViPham!H:H, "L05")</f>
        <v>0</v>
      </c>
      <c r="K13" s="7">
        <f>SUMIFS(NhatKy_ViPham!K:K, NhatKy_ViPham!E:E, "11_Sinh", NhatKy_ViPham!F:F, B13, NhatKy_ViPham!H:H, "L06")</f>
        <v>0</v>
      </c>
      <c r="L13" s="7">
        <f>SUMIFS(NhatKy_ViPham!K:K, NhatKy_ViPham!E:E, "11_Sinh", NhatKy_ViPham!F:F, B13, NhatKy_ViPham!H:H, "L07")</f>
        <v>0</v>
      </c>
      <c r="M13" s="7">
        <f>SUMIFS(NhatKy_ViPham!K:K, NhatKy_ViPham!E:E, "11_Sinh", NhatKy_ViPham!F:F, B13, NhatKy_ViPham!H:H, "L08")</f>
        <v>0</v>
      </c>
      <c r="N13" s="7">
        <f>SUMIFS(NhatKy_ViPham!K:K, NhatKy_ViPham!E:E, "11_Sinh", NhatKy_ViPham!F:F, B13, NhatKy_ViPham!H:H, "L09")</f>
        <v>0</v>
      </c>
      <c r="O13" s="7">
        <f>SUMIFS(NhatKy_ViPham!K:K, NhatKy_ViPham!E:E, "11_Sinh", NhatKy_ViPham!F:F, B13, NhatKy_ViPham!H:H, "L10")</f>
        <v>0</v>
      </c>
      <c r="P13" s="12">
        <f>SUMIFS(NhatKy_ViPham!J:J, NhatKy_ViPham!E:E, "11_Sinh", NhatKy_ViPham!F:F, B13)</f>
        <v>0</v>
      </c>
      <c r="Q13" s="13">
        <f>SUMIFS(NhatKy_ViPham!K:K, NhatKy_ViPham!E:E, "11_Sinh", NhatKy_ViPham!F:F, B13)</f>
        <v>0</v>
      </c>
      <c r="R13" s="7">
        <f>100 + SUMIFS(NhatKy_ViPham!J:J, NhatKy_ViPham!E:E, "11_Sinh", NhatKy_ViPham!F:F, B13, NhatKy_ViPham!C:C, "T1") - SUMIFS(NhatKy_ViPham!K:K, NhatKy_ViPham!E:E, "11_Sinh", NhatKy_ViPham!F:F, B13, NhatKy_ViPham!C:C, "T1")</f>
        <v>100</v>
      </c>
      <c r="S13" s="7">
        <f>100 + SUMIFS(NhatKy_ViPham!J:J, NhatKy_ViPham!E:E, "11_Sinh", NhatKy_ViPham!F:F, B13, NhatKy_ViPham!C:C, "T2") - SUMIFS(NhatKy_ViPham!K:K, NhatKy_ViPham!E:E, "11_Sinh", NhatKy_ViPham!F:F, B13, NhatKy_ViPham!C:C, "T2")</f>
        <v>100</v>
      </c>
      <c r="T13" s="7">
        <f>100 + SUMIFS(NhatKy_ViPham!J:J, NhatKy_ViPham!E:E, "11_Sinh", NhatKy_ViPham!F:F, B13, NhatKy_ViPham!C:C, "T3") - SUMIFS(NhatKy_ViPham!K:K, NhatKy_ViPham!E:E, "11_Sinh", NhatKy_ViPham!F:F, B13, NhatKy_ViPham!C:C, "T3")</f>
        <v>100</v>
      </c>
      <c r="U13" s="7">
        <f>100 + SUMIFS(NhatKy_ViPham!J:J, NhatKy_ViPham!E:E, "11_Sinh", NhatKy_ViPham!F:F, B13, NhatKy_ViPham!C:C, "T4") - SUMIFS(NhatKy_ViPham!K:K, NhatKy_ViPham!E:E, "11_Sinh", NhatKy_ViPham!F:F, B13, NhatKy_ViPham!C:C, "T4")</f>
        <v>100</v>
      </c>
      <c r="V13" s="7">
        <f>100 + SUMIFS(NhatKy_ViPham!J:J, NhatKy_ViPham!E:E, "11_Sinh", NhatKy_ViPham!F:F, B13, NhatKy_ViPham!C:C, "T5") - SUMIFS(NhatKy_ViPham!K:K, NhatKy_ViPham!E:E, "11_Sinh", NhatKy_ViPham!F:F, B13, NhatKy_ViPham!C:C, "T5")</f>
        <v>100</v>
      </c>
      <c r="W13" s="7">
        <f>100 + SUMIFS(NhatKy_ViPham!J:J, NhatKy_ViPham!E:E, "11_Sinh", NhatKy_ViPham!F:F, B13, NhatKy_ViPham!C:C, "T6") - SUMIFS(NhatKy_ViPham!K:K, NhatKy_ViPham!E:E, "11_Sinh", NhatKy_ViPham!F:F, B13, NhatKy_ViPham!C:C, "T6")</f>
        <v>100</v>
      </c>
      <c r="X13" s="7">
        <f>100 + SUMIFS(NhatKy_ViPham!J:J, NhatKy_ViPham!E:E, "11_Sinh", NhatKy_ViPham!F:F, B13, NhatKy_ViPham!C:C, "T7") - SUMIFS(NhatKy_ViPham!K:K, NhatKy_ViPham!E:E, "11_Sinh", NhatKy_ViPham!F:F, B13, NhatKy_ViPham!C:C, "T7")</f>
        <v>100</v>
      </c>
      <c r="Y13" s="7">
        <f>100 + SUMIFS(NhatKy_ViPham!J:J, NhatKy_ViPham!E:E, "11_Sinh", NhatKy_ViPham!F:F, B13, NhatKy_ViPham!C:C, "T8") - SUMIFS(NhatKy_ViPham!K:K, NhatKy_ViPham!E:E, "11_Sinh", NhatKy_ViPham!F:F, B13, NhatKy_ViPham!C:C, "T8")</f>
        <v>100</v>
      </c>
      <c r="Z13" s="7">
        <f>100 + SUMIFS(NhatKy_ViPham!J:J, NhatKy_ViPham!E:E, "11_Sinh", NhatKy_ViPham!F:F, B13, NhatKy_ViPham!C:C, "T9") - SUMIFS(NhatKy_ViPham!K:K, NhatKy_ViPham!E:E, "11_Sinh", NhatKy_ViPham!F:F, B13, NhatKy_ViPham!C:C, "T9")</f>
        <v>100</v>
      </c>
      <c r="AA13" s="7">
        <f>100 + SUMIFS(NhatKy_ViPham!J:J, NhatKy_ViPham!E:E, "11_Sinh", NhatKy_ViPham!F:F, B13, NhatKy_ViPham!C:C, "T10") - SUMIFS(NhatKy_ViPham!K:K, NhatKy_ViPham!E:E, "11_Sinh", NhatKy_ViPham!F:F, B13, NhatKy_ViPham!C:C, "T10")</f>
        <v>100</v>
      </c>
      <c r="AB13" s="7">
        <f>100 + SUMIFS(NhatKy_ViPham!J:J, NhatKy_ViPham!E:E, "11_Sinh", NhatKy_ViPham!F:F, B13, NhatKy_ViPham!C:C, "T11") - SUMIFS(NhatKy_ViPham!K:K, NhatKy_ViPham!E:E, "11_Sinh", NhatKy_ViPham!F:F, B13, NhatKy_ViPham!C:C, "T11")</f>
        <v>100</v>
      </c>
      <c r="AC13" s="7">
        <f>100 + SUMIFS(NhatKy_ViPham!J:J, NhatKy_ViPham!E:E, "11_Sinh", NhatKy_ViPham!F:F, B13, NhatKy_ViPham!C:C, "T12") - SUMIFS(NhatKy_ViPham!K:K, NhatKy_ViPham!E:E, "11_Sinh", NhatKy_ViPham!F:F, B13, NhatKy_ViPham!C:C, "T12")</f>
        <v>100</v>
      </c>
      <c r="AD13" s="7">
        <f>100 + SUMIFS(NhatKy_ViPham!J:J, NhatKy_ViPham!E:E, "11_Sinh", NhatKy_ViPham!F:F, B13, NhatKy_ViPham!C:C, "T13") - SUMIFS(NhatKy_ViPham!K:K, NhatKy_ViPham!E:E, "11_Sinh", NhatKy_ViPham!F:F, B13, NhatKy_ViPham!C:C, "T13")</f>
        <v>100</v>
      </c>
      <c r="AE13" s="7">
        <f>100 + SUMIFS(NhatKy_ViPham!J:J, NhatKy_ViPham!E:E, "11_Sinh", NhatKy_ViPham!F:F, B13, NhatKy_ViPham!C:C, "T14") - SUMIFS(NhatKy_ViPham!K:K, NhatKy_ViPham!E:E, "11_Sinh", NhatKy_ViPham!F:F, B13, NhatKy_ViPham!C:C, "T14")</f>
        <v>100</v>
      </c>
      <c r="AF13" s="7">
        <f>100 + SUMIFS(NhatKy_ViPham!J:J, NhatKy_ViPham!E:E, "11_Sinh", NhatKy_ViPham!F:F, B13, NhatKy_ViPham!C:C, "T15") - SUMIFS(NhatKy_ViPham!K:K, NhatKy_ViPham!E:E, "11_Sinh", NhatKy_ViPham!F:F, B13, NhatKy_ViPham!C:C, "T15")</f>
        <v>100</v>
      </c>
      <c r="AG13" s="7">
        <f>100 + SUMIFS(NhatKy_ViPham!J:J, NhatKy_ViPham!E:E, "11_Sinh", NhatKy_ViPham!F:F, B13, NhatKy_ViPham!C:C, "T16") - SUMIFS(NhatKy_ViPham!K:K, NhatKy_ViPham!E:E, "11_Sinh", NhatKy_ViPham!F:F, B13, NhatKy_ViPham!C:C, "T16")</f>
        <v>100</v>
      </c>
      <c r="AH13" s="7">
        <f>100 + SUMIFS(NhatKy_ViPham!J:J, NhatKy_ViPham!E:E, "11_Sinh", NhatKy_ViPham!F:F, B13, NhatKy_ViPham!C:C, "T17") - SUMIFS(NhatKy_ViPham!K:K, NhatKy_ViPham!E:E, "11_Sinh", NhatKy_ViPham!F:F, B13, NhatKy_ViPham!C:C, "T17")</f>
        <v>100</v>
      </c>
      <c r="AI13" s="7">
        <f>100 + SUMIFS(NhatKy_ViPham!J:J, NhatKy_ViPham!E:E, "11_Sinh", NhatKy_ViPham!F:F, B13, NhatKy_ViPham!C:C, "T18") - SUMIFS(NhatKy_ViPham!K:K, NhatKy_ViPham!E:E, "11_Sinh", NhatKy_ViPham!F:F, B13, NhatKy_ViPham!C:C, "T18")</f>
        <v>100</v>
      </c>
      <c r="AJ13" s="7">
        <f>100 + SUMIFS(NhatKy_ViPham!J:J, NhatKy_ViPham!E:E, "11_Sinh", NhatKy_ViPham!F:F, B13, NhatKy_ViPham!C:C, "T19") - SUMIFS(NhatKy_ViPham!K:K, NhatKy_ViPham!E:E, "11_Sinh", NhatKy_ViPham!F:F, B13, NhatKy_ViPham!C:C, "T19")</f>
        <v>100</v>
      </c>
      <c r="AK13" s="7">
        <f>100 + SUMIFS(NhatKy_ViPham!J:J, NhatKy_ViPham!E:E, "11_Sinh", NhatKy_ViPham!F:F, B13, NhatKy_ViPham!C:C, "T20") - SUMIFS(NhatKy_ViPham!K:K, NhatKy_ViPham!E:E, "11_Sinh", NhatKy_ViPham!F:F, B13, NhatKy_ViPham!C:C, "T20")</f>
        <v>100</v>
      </c>
      <c r="AL13" s="7">
        <f>100 + SUMIFS(NhatKy_ViPham!J:J, NhatKy_ViPham!E:E, "11_Sinh", NhatKy_ViPham!F:F, B13, NhatKy_ViPham!C:C, "T21") - SUMIFS(NhatKy_ViPham!K:K, NhatKy_ViPham!E:E, "11_Sinh", NhatKy_ViPham!F:F, B13, NhatKy_ViPham!C:C, "T21")</f>
        <v>100</v>
      </c>
      <c r="AM13" s="7">
        <f>100 + SUMIFS(NhatKy_ViPham!J:J, NhatKy_ViPham!E:E, "11_Sinh", NhatKy_ViPham!F:F, B13, NhatKy_ViPham!C:C, "T22") - SUMIFS(NhatKy_ViPham!K:K, NhatKy_ViPham!E:E, "11_Sinh", NhatKy_ViPham!F:F, B13, NhatKy_ViPham!C:C, "T22")</f>
        <v>100</v>
      </c>
      <c r="AN13" s="7">
        <f>100 + SUMIFS(NhatKy_ViPham!J:J, NhatKy_ViPham!E:E, "11_Sinh", NhatKy_ViPham!F:F, B13, NhatKy_ViPham!C:C, "T23") - SUMIFS(NhatKy_ViPham!K:K, NhatKy_ViPham!E:E, "11_Sinh", NhatKy_ViPham!F:F, B13, NhatKy_ViPham!C:C, "T23")</f>
        <v>100</v>
      </c>
      <c r="AO13" s="7">
        <f>100 + SUMIFS(NhatKy_ViPham!J:J, NhatKy_ViPham!E:E, "11_Sinh", NhatKy_ViPham!F:F, B13, NhatKy_ViPham!C:C, "T24") - SUMIFS(NhatKy_ViPham!K:K, NhatKy_ViPham!E:E, "11_Sinh", NhatKy_ViPham!F:F, B13, NhatKy_ViPham!C:C, "T24")</f>
        <v>100</v>
      </c>
      <c r="AP13" s="7">
        <f>100 + SUMIFS(NhatKy_ViPham!J:J, NhatKy_ViPham!E:E, "11_Sinh", NhatKy_ViPham!F:F, B13, NhatKy_ViPham!C:C, "T25") - SUMIFS(NhatKy_ViPham!K:K, NhatKy_ViPham!E:E, "11_Sinh", NhatKy_ViPham!F:F, B13, NhatKy_ViPham!C:C, "T25")</f>
        <v>100</v>
      </c>
      <c r="AQ13" s="7">
        <f>100 + SUMIFS(NhatKy_ViPham!J:J, NhatKy_ViPham!E:E, "11_Sinh", NhatKy_ViPham!F:F, B13, NhatKy_ViPham!C:C, "T26") - SUMIFS(NhatKy_ViPham!K:K, NhatKy_ViPham!E:E, "11_Sinh", NhatKy_ViPham!F:F, B13, NhatKy_ViPham!C:C, "T26")</f>
        <v>100</v>
      </c>
      <c r="AR13" s="7">
        <f>100 + SUMIFS(NhatKy_ViPham!J:J, NhatKy_ViPham!E:E, "11_Sinh", NhatKy_ViPham!F:F, B13, NhatKy_ViPham!C:C, "T27") - SUMIFS(NhatKy_ViPham!K:K, NhatKy_ViPham!E:E, "11_Sinh", NhatKy_ViPham!F:F, B13, NhatKy_ViPham!C:C, "T27")</f>
        <v>100</v>
      </c>
      <c r="AS13" s="7">
        <f>100 + SUMIFS(NhatKy_ViPham!J:J, NhatKy_ViPham!E:E, "11_Sinh", NhatKy_ViPham!F:F, B13, NhatKy_ViPham!C:C, "T28") - SUMIFS(NhatKy_ViPham!K:K, NhatKy_ViPham!E:E, "11_Sinh", NhatKy_ViPham!F:F, B13, NhatKy_ViPham!C:C, "T28")</f>
        <v>100</v>
      </c>
      <c r="AT13" s="7">
        <f>100 + SUMIFS(NhatKy_ViPham!J:J, NhatKy_ViPham!E:E, "11_Sinh", NhatKy_ViPham!F:F, B13, NhatKy_ViPham!C:C, "T29") - SUMIFS(NhatKy_ViPham!K:K, NhatKy_ViPham!E:E, "11_Sinh", NhatKy_ViPham!F:F, B13, NhatKy_ViPham!C:C, "T29")</f>
        <v>100</v>
      </c>
      <c r="AU13" s="7">
        <f>100 + SUMIFS(NhatKy_ViPham!J:J, NhatKy_ViPham!E:E, "11_Sinh", NhatKy_ViPham!F:F, B13, NhatKy_ViPham!C:C, "T30") - SUMIFS(NhatKy_ViPham!K:K, NhatKy_ViPham!E:E, "11_Sinh", NhatKy_ViPham!F:F, B13, NhatKy_ViPham!C:C, "T30")</f>
        <v>100</v>
      </c>
      <c r="AV13" s="7">
        <f>100 + SUMIFS(NhatKy_ViPham!J:J, NhatKy_ViPham!E:E, "11_Sinh", NhatKy_ViPham!F:F, B13, NhatKy_ViPham!C:C, "T31") - SUMIFS(NhatKy_ViPham!K:K, NhatKy_ViPham!E:E, "11_Sinh", NhatKy_ViPham!F:F, B13, NhatKy_ViPham!C:C, "T31")</f>
        <v>100</v>
      </c>
      <c r="AW13" s="7">
        <f>100 + SUMIFS(NhatKy_ViPham!J:J, NhatKy_ViPham!E:E, "11_Sinh", NhatKy_ViPham!F:F, B13, NhatKy_ViPham!C:C, "T32") - SUMIFS(NhatKy_ViPham!K:K, NhatKy_ViPham!E:E, "11_Sinh", NhatKy_ViPham!F:F, B13, NhatKy_ViPham!C:C, "T32")</f>
        <v>100</v>
      </c>
      <c r="AX13" s="7">
        <f>100 + SUMIFS(NhatKy_ViPham!J:J, NhatKy_ViPham!E:E, "11_Sinh", NhatKy_ViPham!F:F, B13, NhatKy_ViPham!C:C, "T33") - SUMIFS(NhatKy_ViPham!K:K, NhatKy_ViPham!E:E, "11_Sinh", NhatKy_ViPham!F:F, B13, NhatKy_ViPham!C:C, "T33")</f>
        <v>100</v>
      </c>
      <c r="AY13" s="7">
        <f>100 + SUMIFS(NhatKy_ViPham!J:J, NhatKy_ViPham!E:E, "11_Sinh", NhatKy_ViPham!F:F, B13, NhatKy_ViPham!C:C, "T34") - SUMIFS(NhatKy_ViPham!K:K, NhatKy_ViPham!E:E, "11_Sinh", NhatKy_ViPham!F:F, B13, NhatKy_ViPham!C:C, "T34")</f>
        <v>100</v>
      </c>
      <c r="AZ13" s="7">
        <f>100 + SUMIFS(NhatKy_ViPham!J:J, NhatKy_ViPham!E:E, "11_Sinh", NhatKy_ViPham!F:F, B13, NhatKy_ViPham!C:C, "T35") - SUMIFS(NhatKy_ViPham!K:K, NhatKy_ViPham!E:E, "11_Sinh", NhatKy_ViPham!F:F, B13, NhatKy_ViPham!C:C, "T35")</f>
        <v>100</v>
      </c>
      <c r="BA13" s="12">
        <f t="shared" si="0"/>
        <v>100</v>
      </c>
      <c r="BB13" s="11" t="s">
        <v>430</v>
      </c>
      <c r="BC13" s="14" t="str">
        <f t="shared" si="1"/>
        <v>Tốt</v>
      </c>
      <c r="BD13" s="10" t="str">
        <f t="shared" si="2"/>
        <v>🟢 BÌNH THƯỜNG</v>
      </c>
    </row>
    <row r="14" spans="1:56" x14ac:dyDescent="0.25">
      <c r="A14" s="5">
        <v>6</v>
      </c>
      <c r="B14" s="15" t="s">
        <v>1755</v>
      </c>
      <c r="C14" s="5" t="s">
        <v>1756</v>
      </c>
      <c r="D14" s="5" t="s">
        <v>435</v>
      </c>
      <c r="E14" s="11" t="s">
        <v>430</v>
      </c>
      <c r="F14" s="6">
        <f>SUMIFS(NhatKy_ViPham!K:K, NhatKy_ViPham!E:E, "11_Sinh", NhatKy_ViPham!F:F, B14, NhatKy_ViPham!H:H, "L01")</f>
        <v>0</v>
      </c>
      <c r="G14" s="6">
        <f>SUMIFS(NhatKy_ViPham!K:K, NhatKy_ViPham!E:E, "11_Sinh", NhatKy_ViPham!F:F, B14, NhatKy_ViPham!H:H, "L02")</f>
        <v>0</v>
      </c>
      <c r="H14" s="6">
        <f>SUMIFS(NhatKy_ViPham!K:K, NhatKy_ViPham!E:E, "11_Sinh", NhatKy_ViPham!F:F, B14, NhatKy_ViPham!H:H, "L03")</f>
        <v>0</v>
      </c>
      <c r="I14" s="6">
        <f>SUMIFS(NhatKy_ViPham!K:K, NhatKy_ViPham!E:E, "11_Sinh", NhatKy_ViPham!F:F, B14, NhatKy_ViPham!H:H, "L04")</f>
        <v>0</v>
      </c>
      <c r="J14" s="6">
        <f>SUMIFS(NhatKy_ViPham!K:K, NhatKy_ViPham!E:E, "11_Sinh", NhatKy_ViPham!F:F, B14, NhatKy_ViPham!H:H, "L05")</f>
        <v>0</v>
      </c>
      <c r="K14" s="6">
        <f>SUMIFS(NhatKy_ViPham!K:K, NhatKy_ViPham!E:E, "11_Sinh", NhatKy_ViPham!F:F, B14, NhatKy_ViPham!H:H, "L06")</f>
        <v>0</v>
      </c>
      <c r="L14" s="6">
        <f>SUMIFS(NhatKy_ViPham!K:K, NhatKy_ViPham!E:E, "11_Sinh", NhatKy_ViPham!F:F, B14, NhatKy_ViPham!H:H, "L07")</f>
        <v>0</v>
      </c>
      <c r="M14" s="6">
        <f>SUMIFS(NhatKy_ViPham!K:K, NhatKy_ViPham!E:E, "11_Sinh", NhatKy_ViPham!F:F, B14, NhatKy_ViPham!H:H, "L08")</f>
        <v>0</v>
      </c>
      <c r="N14" s="6">
        <f>SUMIFS(NhatKy_ViPham!K:K, NhatKy_ViPham!E:E, "11_Sinh", NhatKy_ViPham!F:F, B14, NhatKy_ViPham!H:H, "L09")</f>
        <v>0</v>
      </c>
      <c r="O14" s="6">
        <f>SUMIFS(NhatKy_ViPham!K:K, NhatKy_ViPham!E:E, "11_Sinh", NhatKy_ViPham!F:F, B14, NhatKy_ViPham!H:H, "L10")</f>
        <v>0</v>
      </c>
      <c r="P14" s="12">
        <f>SUMIFS(NhatKy_ViPham!J:J, NhatKy_ViPham!E:E, "11_Sinh", NhatKy_ViPham!F:F, B14)</f>
        <v>0</v>
      </c>
      <c r="Q14" s="13">
        <f>SUMIFS(NhatKy_ViPham!K:K, NhatKy_ViPham!E:E, "11_Sinh", NhatKy_ViPham!F:F, B14)</f>
        <v>0</v>
      </c>
      <c r="R14" s="6">
        <f>100 + SUMIFS(NhatKy_ViPham!J:J, NhatKy_ViPham!E:E, "11_Sinh", NhatKy_ViPham!F:F, B14, NhatKy_ViPham!C:C, "T1") - SUMIFS(NhatKy_ViPham!K:K, NhatKy_ViPham!E:E, "11_Sinh", NhatKy_ViPham!F:F, B14, NhatKy_ViPham!C:C, "T1")</f>
        <v>100</v>
      </c>
      <c r="S14" s="6">
        <f>100 + SUMIFS(NhatKy_ViPham!J:J, NhatKy_ViPham!E:E, "11_Sinh", NhatKy_ViPham!F:F, B14, NhatKy_ViPham!C:C, "T2") - SUMIFS(NhatKy_ViPham!K:K, NhatKy_ViPham!E:E, "11_Sinh", NhatKy_ViPham!F:F, B14, NhatKy_ViPham!C:C, "T2")</f>
        <v>100</v>
      </c>
      <c r="T14" s="6">
        <f>100 + SUMIFS(NhatKy_ViPham!J:J, NhatKy_ViPham!E:E, "11_Sinh", NhatKy_ViPham!F:F, B14, NhatKy_ViPham!C:C, "T3") - SUMIFS(NhatKy_ViPham!K:K, NhatKy_ViPham!E:E, "11_Sinh", NhatKy_ViPham!F:F, B14, NhatKy_ViPham!C:C, "T3")</f>
        <v>100</v>
      </c>
      <c r="U14" s="6">
        <f>100 + SUMIFS(NhatKy_ViPham!J:J, NhatKy_ViPham!E:E, "11_Sinh", NhatKy_ViPham!F:F, B14, NhatKy_ViPham!C:C, "T4") - SUMIFS(NhatKy_ViPham!K:K, NhatKy_ViPham!E:E, "11_Sinh", NhatKy_ViPham!F:F, B14, NhatKy_ViPham!C:C, "T4")</f>
        <v>100</v>
      </c>
      <c r="V14" s="6">
        <f>100 + SUMIFS(NhatKy_ViPham!J:J, NhatKy_ViPham!E:E, "11_Sinh", NhatKy_ViPham!F:F, B14, NhatKy_ViPham!C:C, "T5") - SUMIFS(NhatKy_ViPham!K:K, NhatKy_ViPham!E:E, "11_Sinh", NhatKy_ViPham!F:F, B14, NhatKy_ViPham!C:C, "T5")</f>
        <v>100</v>
      </c>
      <c r="W14" s="6">
        <f>100 + SUMIFS(NhatKy_ViPham!J:J, NhatKy_ViPham!E:E, "11_Sinh", NhatKy_ViPham!F:F, B14, NhatKy_ViPham!C:C, "T6") - SUMIFS(NhatKy_ViPham!K:K, NhatKy_ViPham!E:E, "11_Sinh", NhatKy_ViPham!F:F, B14, NhatKy_ViPham!C:C, "T6")</f>
        <v>100</v>
      </c>
      <c r="X14" s="6">
        <f>100 + SUMIFS(NhatKy_ViPham!J:J, NhatKy_ViPham!E:E, "11_Sinh", NhatKy_ViPham!F:F, B14, NhatKy_ViPham!C:C, "T7") - SUMIFS(NhatKy_ViPham!K:K, NhatKy_ViPham!E:E, "11_Sinh", NhatKy_ViPham!F:F, B14, NhatKy_ViPham!C:C, "T7")</f>
        <v>100</v>
      </c>
      <c r="Y14" s="6">
        <f>100 + SUMIFS(NhatKy_ViPham!J:J, NhatKy_ViPham!E:E, "11_Sinh", NhatKy_ViPham!F:F, B14, NhatKy_ViPham!C:C, "T8") - SUMIFS(NhatKy_ViPham!K:K, NhatKy_ViPham!E:E, "11_Sinh", NhatKy_ViPham!F:F, B14, NhatKy_ViPham!C:C, "T8")</f>
        <v>100</v>
      </c>
      <c r="Z14" s="6">
        <f>100 + SUMIFS(NhatKy_ViPham!J:J, NhatKy_ViPham!E:E, "11_Sinh", NhatKy_ViPham!F:F, B14, NhatKy_ViPham!C:C, "T9") - SUMIFS(NhatKy_ViPham!K:K, NhatKy_ViPham!E:E, "11_Sinh", NhatKy_ViPham!F:F, B14, NhatKy_ViPham!C:C, "T9")</f>
        <v>100</v>
      </c>
      <c r="AA14" s="6">
        <f>100 + SUMIFS(NhatKy_ViPham!J:J, NhatKy_ViPham!E:E, "11_Sinh", NhatKy_ViPham!F:F, B14, NhatKy_ViPham!C:C, "T10") - SUMIFS(NhatKy_ViPham!K:K, NhatKy_ViPham!E:E, "11_Sinh", NhatKy_ViPham!F:F, B14, NhatKy_ViPham!C:C, "T10")</f>
        <v>100</v>
      </c>
      <c r="AB14" s="6">
        <f>100 + SUMIFS(NhatKy_ViPham!J:J, NhatKy_ViPham!E:E, "11_Sinh", NhatKy_ViPham!F:F, B14, NhatKy_ViPham!C:C, "T11") - SUMIFS(NhatKy_ViPham!K:K, NhatKy_ViPham!E:E, "11_Sinh", NhatKy_ViPham!F:F, B14, NhatKy_ViPham!C:C, "T11")</f>
        <v>100</v>
      </c>
      <c r="AC14" s="6">
        <f>100 + SUMIFS(NhatKy_ViPham!J:J, NhatKy_ViPham!E:E, "11_Sinh", NhatKy_ViPham!F:F, B14, NhatKy_ViPham!C:C, "T12") - SUMIFS(NhatKy_ViPham!K:K, NhatKy_ViPham!E:E, "11_Sinh", NhatKy_ViPham!F:F, B14, NhatKy_ViPham!C:C, "T12")</f>
        <v>100</v>
      </c>
      <c r="AD14" s="6">
        <f>100 + SUMIFS(NhatKy_ViPham!J:J, NhatKy_ViPham!E:E, "11_Sinh", NhatKy_ViPham!F:F, B14, NhatKy_ViPham!C:C, "T13") - SUMIFS(NhatKy_ViPham!K:K, NhatKy_ViPham!E:E, "11_Sinh", NhatKy_ViPham!F:F, B14, NhatKy_ViPham!C:C, "T13")</f>
        <v>100</v>
      </c>
      <c r="AE14" s="6">
        <f>100 + SUMIFS(NhatKy_ViPham!J:J, NhatKy_ViPham!E:E, "11_Sinh", NhatKy_ViPham!F:F, B14, NhatKy_ViPham!C:C, "T14") - SUMIFS(NhatKy_ViPham!K:K, NhatKy_ViPham!E:E, "11_Sinh", NhatKy_ViPham!F:F, B14, NhatKy_ViPham!C:C, "T14")</f>
        <v>100</v>
      </c>
      <c r="AF14" s="6">
        <f>100 + SUMIFS(NhatKy_ViPham!J:J, NhatKy_ViPham!E:E, "11_Sinh", NhatKy_ViPham!F:F, B14, NhatKy_ViPham!C:C, "T15") - SUMIFS(NhatKy_ViPham!K:K, NhatKy_ViPham!E:E, "11_Sinh", NhatKy_ViPham!F:F, B14, NhatKy_ViPham!C:C, "T15")</f>
        <v>100</v>
      </c>
      <c r="AG14" s="6">
        <f>100 + SUMIFS(NhatKy_ViPham!J:J, NhatKy_ViPham!E:E, "11_Sinh", NhatKy_ViPham!F:F, B14, NhatKy_ViPham!C:C, "T16") - SUMIFS(NhatKy_ViPham!K:K, NhatKy_ViPham!E:E, "11_Sinh", NhatKy_ViPham!F:F, B14, NhatKy_ViPham!C:C, "T16")</f>
        <v>100</v>
      </c>
      <c r="AH14" s="6">
        <f>100 + SUMIFS(NhatKy_ViPham!J:J, NhatKy_ViPham!E:E, "11_Sinh", NhatKy_ViPham!F:F, B14, NhatKy_ViPham!C:C, "T17") - SUMIFS(NhatKy_ViPham!K:K, NhatKy_ViPham!E:E, "11_Sinh", NhatKy_ViPham!F:F, B14, NhatKy_ViPham!C:C, "T17")</f>
        <v>100</v>
      </c>
      <c r="AI14" s="6">
        <f>100 + SUMIFS(NhatKy_ViPham!J:J, NhatKy_ViPham!E:E, "11_Sinh", NhatKy_ViPham!F:F, B14, NhatKy_ViPham!C:C, "T18") - SUMIFS(NhatKy_ViPham!K:K, NhatKy_ViPham!E:E, "11_Sinh", NhatKy_ViPham!F:F, B14, NhatKy_ViPham!C:C, "T18")</f>
        <v>100</v>
      </c>
      <c r="AJ14" s="6">
        <f>100 + SUMIFS(NhatKy_ViPham!J:J, NhatKy_ViPham!E:E, "11_Sinh", NhatKy_ViPham!F:F, B14, NhatKy_ViPham!C:C, "T19") - SUMIFS(NhatKy_ViPham!K:K, NhatKy_ViPham!E:E, "11_Sinh", NhatKy_ViPham!F:F, B14, NhatKy_ViPham!C:C, "T19")</f>
        <v>100</v>
      </c>
      <c r="AK14" s="6">
        <f>100 + SUMIFS(NhatKy_ViPham!J:J, NhatKy_ViPham!E:E, "11_Sinh", NhatKy_ViPham!F:F, B14, NhatKy_ViPham!C:C, "T20") - SUMIFS(NhatKy_ViPham!K:K, NhatKy_ViPham!E:E, "11_Sinh", NhatKy_ViPham!F:F, B14, NhatKy_ViPham!C:C, "T20")</f>
        <v>100</v>
      </c>
      <c r="AL14" s="6">
        <f>100 + SUMIFS(NhatKy_ViPham!J:J, NhatKy_ViPham!E:E, "11_Sinh", NhatKy_ViPham!F:F, B14, NhatKy_ViPham!C:C, "T21") - SUMIFS(NhatKy_ViPham!K:K, NhatKy_ViPham!E:E, "11_Sinh", NhatKy_ViPham!F:F, B14, NhatKy_ViPham!C:C, "T21")</f>
        <v>100</v>
      </c>
      <c r="AM14" s="6">
        <f>100 + SUMIFS(NhatKy_ViPham!J:J, NhatKy_ViPham!E:E, "11_Sinh", NhatKy_ViPham!F:F, B14, NhatKy_ViPham!C:C, "T22") - SUMIFS(NhatKy_ViPham!K:K, NhatKy_ViPham!E:E, "11_Sinh", NhatKy_ViPham!F:F, B14, NhatKy_ViPham!C:C, "T22")</f>
        <v>100</v>
      </c>
      <c r="AN14" s="6">
        <f>100 + SUMIFS(NhatKy_ViPham!J:J, NhatKy_ViPham!E:E, "11_Sinh", NhatKy_ViPham!F:F, B14, NhatKy_ViPham!C:C, "T23") - SUMIFS(NhatKy_ViPham!K:K, NhatKy_ViPham!E:E, "11_Sinh", NhatKy_ViPham!F:F, B14, NhatKy_ViPham!C:C, "T23")</f>
        <v>100</v>
      </c>
      <c r="AO14" s="6">
        <f>100 + SUMIFS(NhatKy_ViPham!J:J, NhatKy_ViPham!E:E, "11_Sinh", NhatKy_ViPham!F:F, B14, NhatKy_ViPham!C:C, "T24") - SUMIFS(NhatKy_ViPham!K:K, NhatKy_ViPham!E:E, "11_Sinh", NhatKy_ViPham!F:F, B14, NhatKy_ViPham!C:C, "T24")</f>
        <v>100</v>
      </c>
      <c r="AP14" s="6">
        <f>100 + SUMIFS(NhatKy_ViPham!J:J, NhatKy_ViPham!E:E, "11_Sinh", NhatKy_ViPham!F:F, B14, NhatKy_ViPham!C:C, "T25") - SUMIFS(NhatKy_ViPham!K:K, NhatKy_ViPham!E:E, "11_Sinh", NhatKy_ViPham!F:F, B14, NhatKy_ViPham!C:C, "T25")</f>
        <v>100</v>
      </c>
      <c r="AQ14" s="6">
        <f>100 + SUMIFS(NhatKy_ViPham!J:J, NhatKy_ViPham!E:E, "11_Sinh", NhatKy_ViPham!F:F, B14, NhatKy_ViPham!C:C, "T26") - SUMIFS(NhatKy_ViPham!K:K, NhatKy_ViPham!E:E, "11_Sinh", NhatKy_ViPham!F:F, B14, NhatKy_ViPham!C:C, "T26")</f>
        <v>100</v>
      </c>
      <c r="AR14" s="6">
        <f>100 + SUMIFS(NhatKy_ViPham!J:J, NhatKy_ViPham!E:E, "11_Sinh", NhatKy_ViPham!F:F, B14, NhatKy_ViPham!C:C, "T27") - SUMIFS(NhatKy_ViPham!K:K, NhatKy_ViPham!E:E, "11_Sinh", NhatKy_ViPham!F:F, B14, NhatKy_ViPham!C:C, "T27")</f>
        <v>100</v>
      </c>
      <c r="AS14" s="6">
        <f>100 + SUMIFS(NhatKy_ViPham!J:J, NhatKy_ViPham!E:E, "11_Sinh", NhatKy_ViPham!F:F, B14, NhatKy_ViPham!C:C, "T28") - SUMIFS(NhatKy_ViPham!K:K, NhatKy_ViPham!E:E, "11_Sinh", NhatKy_ViPham!F:F, B14, NhatKy_ViPham!C:C, "T28")</f>
        <v>100</v>
      </c>
      <c r="AT14" s="6">
        <f>100 + SUMIFS(NhatKy_ViPham!J:J, NhatKy_ViPham!E:E, "11_Sinh", NhatKy_ViPham!F:F, B14, NhatKy_ViPham!C:C, "T29") - SUMIFS(NhatKy_ViPham!K:K, NhatKy_ViPham!E:E, "11_Sinh", NhatKy_ViPham!F:F, B14, NhatKy_ViPham!C:C, "T29")</f>
        <v>100</v>
      </c>
      <c r="AU14" s="6">
        <f>100 + SUMIFS(NhatKy_ViPham!J:J, NhatKy_ViPham!E:E, "11_Sinh", NhatKy_ViPham!F:F, B14, NhatKy_ViPham!C:C, "T30") - SUMIFS(NhatKy_ViPham!K:K, NhatKy_ViPham!E:E, "11_Sinh", NhatKy_ViPham!F:F, B14, NhatKy_ViPham!C:C, "T30")</f>
        <v>100</v>
      </c>
      <c r="AV14" s="6">
        <f>100 + SUMIFS(NhatKy_ViPham!J:J, NhatKy_ViPham!E:E, "11_Sinh", NhatKy_ViPham!F:F, B14, NhatKy_ViPham!C:C, "T31") - SUMIFS(NhatKy_ViPham!K:K, NhatKy_ViPham!E:E, "11_Sinh", NhatKy_ViPham!F:F, B14, NhatKy_ViPham!C:C, "T31")</f>
        <v>100</v>
      </c>
      <c r="AW14" s="6">
        <f>100 + SUMIFS(NhatKy_ViPham!J:J, NhatKy_ViPham!E:E, "11_Sinh", NhatKy_ViPham!F:F, B14, NhatKy_ViPham!C:C, "T32") - SUMIFS(NhatKy_ViPham!K:K, NhatKy_ViPham!E:E, "11_Sinh", NhatKy_ViPham!F:F, B14, NhatKy_ViPham!C:C, "T32")</f>
        <v>100</v>
      </c>
      <c r="AX14" s="6">
        <f>100 + SUMIFS(NhatKy_ViPham!J:J, NhatKy_ViPham!E:E, "11_Sinh", NhatKy_ViPham!F:F, B14, NhatKy_ViPham!C:C, "T33") - SUMIFS(NhatKy_ViPham!K:K, NhatKy_ViPham!E:E, "11_Sinh", NhatKy_ViPham!F:F, B14, NhatKy_ViPham!C:C, "T33")</f>
        <v>100</v>
      </c>
      <c r="AY14" s="6">
        <f>100 + SUMIFS(NhatKy_ViPham!J:J, NhatKy_ViPham!E:E, "11_Sinh", NhatKy_ViPham!F:F, B14, NhatKy_ViPham!C:C, "T34") - SUMIFS(NhatKy_ViPham!K:K, NhatKy_ViPham!E:E, "11_Sinh", NhatKy_ViPham!F:F, B14, NhatKy_ViPham!C:C, "T34")</f>
        <v>100</v>
      </c>
      <c r="AZ14" s="6">
        <f>100 + SUMIFS(NhatKy_ViPham!J:J, NhatKy_ViPham!E:E, "11_Sinh", NhatKy_ViPham!F:F, B14, NhatKy_ViPham!C:C, "T35") - SUMIFS(NhatKy_ViPham!K:K, NhatKy_ViPham!E:E, "11_Sinh", NhatKy_ViPham!F:F, B14, NhatKy_ViPham!C:C, "T35")</f>
        <v>100</v>
      </c>
      <c r="BA14" s="12">
        <f t="shared" si="0"/>
        <v>100</v>
      </c>
      <c r="BB14" s="11" t="s">
        <v>430</v>
      </c>
      <c r="BC14" s="16" t="str">
        <f t="shared" si="1"/>
        <v>Tốt</v>
      </c>
      <c r="BD14" s="15" t="str">
        <f t="shared" si="2"/>
        <v>🟢 BÌNH THƯỜNG</v>
      </c>
    </row>
    <row r="15" spans="1:56" x14ac:dyDescent="0.25">
      <c r="A15" s="4">
        <v>7</v>
      </c>
      <c r="B15" s="10" t="s">
        <v>1757</v>
      </c>
      <c r="C15" s="4" t="s">
        <v>1569</v>
      </c>
      <c r="D15" s="4" t="s">
        <v>435</v>
      </c>
      <c r="E15" s="11" t="s">
        <v>430</v>
      </c>
      <c r="F15" s="7">
        <f>SUMIFS(NhatKy_ViPham!K:K, NhatKy_ViPham!E:E, "11_Sinh", NhatKy_ViPham!F:F, B15, NhatKy_ViPham!H:H, "L01")</f>
        <v>0</v>
      </c>
      <c r="G15" s="7">
        <f>SUMIFS(NhatKy_ViPham!K:K, NhatKy_ViPham!E:E, "11_Sinh", NhatKy_ViPham!F:F, B15, NhatKy_ViPham!H:H, "L02")</f>
        <v>0</v>
      </c>
      <c r="H15" s="7">
        <f>SUMIFS(NhatKy_ViPham!K:K, NhatKy_ViPham!E:E, "11_Sinh", NhatKy_ViPham!F:F, B15, NhatKy_ViPham!H:H, "L03")</f>
        <v>0</v>
      </c>
      <c r="I15" s="7">
        <f>SUMIFS(NhatKy_ViPham!K:K, NhatKy_ViPham!E:E, "11_Sinh", NhatKy_ViPham!F:F, B15, NhatKy_ViPham!H:H, "L04")</f>
        <v>0</v>
      </c>
      <c r="J15" s="7">
        <f>SUMIFS(NhatKy_ViPham!K:K, NhatKy_ViPham!E:E, "11_Sinh", NhatKy_ViPham!F:F, B15, NhatKy_ViPham!H:H, "L05")</f>
        <v>0</v>
      </c>
      <c r="K15" s="7">
        <f>SUMIFS(NhatKy_ViPham!K:K, NhatKy_ViPham!E:E, "11_Sinh", NhatKy_ViPham!F:F, B15, NhatKy_ViPham!H:H, "L06")</f>
        <v>0</v>
      </c>
      <c r="L15" s="7">
        <f>SUMIFS(NhatKy_ViPham!K:K, NhatKy_ViPham!E:E, "11_Sinh", NhatKy_ViPham!F:F, B15, NhatKy_ViPham!H:H, "L07")</f>
        <v>0</v>
      </c>
      <c r="M15" s="7">
        <f>SUMIFS(NhatKy_ViPham!K:K, NhatKy_ViPham!E:E, "11_Sinh", NhatKy_ViPham!F:F, B15, NhatKy_ViPham!H:H, "L08")</f>
        <v>0</v>
      </c>
      <c r="N15" s="7">
        <f>SUMIFS(NhatKy_ViPham!K:K, NhatKy_ViPham!E:E, "11_Sinh", NhatKy_ViPham!F:F, B15, NhatKy_ViPham!H:H, "L09")</f>
        <v>0</v>
      </c>
      <c r="O15" s="7">
        <f>SUMIFS(NhatKy_ViPham!K:K, NhatKy_ViPham!E:E, "11_Sinh", NhatKy_ViPham!F:F, B15, NhatKy_ViPham!H:H, "L10")</f>
        <v>0</v>
      </c>
      <c r="P15" s="12">
        <f>SUMIFS(NhatKy_ViPham!J:J, NhatKy_ViPham!E:E, "11_Sinh", NhatKy_ViPham!F:F, B15)</f>
        <v>0</v>
      </c>
      <c r="Q15" s="13">
        <f>SUMIFS(NhatKy_ViPham!K:K, NhatKy_ViPham!E:E, "11_Sinh", NhatKy_ViPham!F:F, B15)</f>
        <v>0</v>
      </c>
      <c r="R15" s="7">
        <f>100 + SUMIFS(NhatKy_ViPham!J:J, NhatKy_ViPham!E:E, "11_Sinh", NhatKy_ViPham!F:F, B15, NhatKy_ViPham!C:C, "T1") - SUMIFS(NhatKy_ViPham!K:K, NhatKy_ViPham!E:E, "11_Sinh", NhatKy_ViPham!F:F, B15, NhatKy_ViPham!C:C, "T1")</f>
        <v>100</v>
      </c>
      <c r="S15" s="7">
        <f>100 + SUMIFS(NhatKy_ViPham!J:J, NhatKy_ViPham!E:E, "11_Sinh", NhatKy_ViPham!F:F, B15, NhatKy_ViPham!C:C, "T2") - SUMIFS(NhatKy_ViPham!K:K, NhatKy_ViPham!E:E, "11_Sinh", NhatKy_ViPham!F:F, B15, NhatKy_ViPham!C:C, "T2")</f>
        <v>100</v>
      </c>
      <c r="T15" s="7">
        <f>100 + SUMIFS(NhatKy_ViPham!J:J, NhatKy_ViPham!E:E, "11_Sinh", NhatKy_ViPham!F:F, B15, NhatKy_ViPham!C:C, "T3") - SUMIFS(NhatKy_ViPham!K:K, NhatKy_ViPham!E:E, "11_Sinh", NhatKy_ViPham!F:F, B15, NhatKy_ViPham!C:C, "T3")</f>
        <v>100</v>
      </c>
      <c r="U15" s="7">
        <f>100 + SUMIFS(NhatKy_ViPham!J:J, NhatKy_ViPham!E:E, "11_Sinh", NhatKy_ViPham!F:F, B15, NhatKy_ViPham!C:C, "T4") - SUMIFS(NhatKy_ViPham!K:K, NhatKy_ViPham!E:E, "11_Sinh", NhatKy_ViPham!F:F, B15, NhatKy_ViPham!C:C, "T4")</f>
        <v>100</v>
      </c>
      <c r="V15" s="7">
        <f>100 + SUMIFS(NhatKy_ViPham!J:J, NhatKy_ViPham!E:E, "11_Sinh", NhatKy_ViPham!F:F, B15, NhatKy_ViPham!C:C, "T5") - SUMIFS(NhatKy_ViPham!K:K, NhatKy_ViPham!E:E, "11_Sinh", NhatKy_ViPham!F:F, B15, NhatKy_ViPham!C:C, "T5")</f>
        <v>100</v>
      </c>
      <c r="W15" s="7">
        <f>100 + SUMIFS(NhatKy_ViPham!J:J, NhatKy_ViPham!E:E, "11_Sinh", NhatKy_ViPham!F:F, B15, NhatKy_ViPham!C:C, "T6") - SUMIFS(NhatKy_ViPham!K:K, NhatKy_ViPham!E:E, "11_Sinh", NhatKy_ViPham!F:F, B15, NhatKy_ViPham!C:C, "T6")</f>
        <v>100</v>
      </c>
      <c r="X15" s="7">
        <f>100 + SUMIFS(NhatKy_ViPham!J:J, NhatKy_ViPham!E:E, "11_Sinh", NhatKy_ViPham!F:F, B15, NhatKy_ViPham!C:C, "T7") - SUMIFS(NhatKy_ViPham!K:K, NhatKy_ViPham!E:E, "11_Sinh", NhatKy_ViPham!F:F, B15, NhatKy_ViPham!C:C, "T7")</f>
        <v>100</v>
      </c>
      <c r="Y15" s="7">
        <f>100 + SUMIFS(NhatKy_ViPham!J:J, NhatKy_ViPham!E:E, "11_Sinh", NhatKy_ViPham!F:F, B15, NhatKy_ViPham!C:C, "T8") - SUMIFS(NhatKy_ViPham!K:K, NhatKy_ViPham!E:E, "11_Sinh", NhatKy_ViPham!F:F, B15, NhatKy_ViPham!C:C, "T8")</f>
        <v>100</v>
      </c>
      <c r="Z15" s="7">
        <f>100 + SUMIFS(NhatKy_ViPham!J:J, NhatKy_ViPham!E:E, "11_Sinh", NhatKy_ViPham!F:F, B15, NhatKy_ViPham!C:C, "T9") - SUMIFS(NhatKy_ViPham!K:K, NhatKy_ViPham!E:E, "11_Sinh", NhatKy_ViPham!F:F, B15, NhatKy_ViPham!C:C, "T9")</f>
        <v>100</v>
      </c>
      <c r="AA15" s="7">
        <f>100 + SUMIFS(NhatKy_ViPham!J:J, NhatKy_ViPham!E:E, "11_Sinh", NhatKy_ViPham!F:F, B15, NhatKy_ViPham!C:C, "T10") - SUMIFS(NhatKy_ViPham!K:K, NhatKy_ViPham!E:E, "11_Sinh", NhatKy_ViPham!F:F, B15, NhatKy_ViPham!C:C, "T10")</f>
        <v>100</v>
      </c>
      <c r="AB15" s="7">
        <f>100 + SUMIFS(NhatKy_ViPham!J:J, NhatKy_ViPham!E:E, "11_Sinh", NhatKy_ViPham!F:F, B15, NhatKy_ViPham!C:C, "T11") - SUMIFS(NhatKy_ViPham!K:K, NhatKy_ViPham!E:E, "11_Sinh", NhatKy_ViPham!F:F, B15, NhatKy_ViPham!C:C, "T11")</f>
        <v>100</v>
      </c>
      <c r="AC15" s="7">
        <f>100 + SUMIFS(NhatKy_ViPham!J:J, NhatKy_ViPham!E:E, "11_Sinh", NhatKy_ViPham!F:F, B15, NhatKy_ViPham!C:C, "T12") - SUMIFS(NhatKy_ViPham!K:K, NhatKy_ViPham!E:E, "11_Sinh", NhatKy_ViPham!F:F, B15, NhatKy_ViPham!C:C, "T12")</f>
        <v>100</v>
      </c>
      <c r="AD15" s="7">
        <f>100 + SUMIFS(NhatKy_ViPham!J:J, NhatKy_ViPham!E:E, "11_Sinh", NhatKy_ViPham!F:F, B15, NhatKy_ViPham!C:C, "T13") - SUMIFS(NhatKy_ViPham!K:K, NhatKy_ViPham!E:E, "11_Sinh", NhatKy_ViPham!F:F, B15, NhatKy_ViPham!C:C, "T13")</f>
        <v>100</v>
      </c>
      <c r="AE15" s="7">
        <f>100 + SUMIFS(NhatKy_ViPham!J:J, NhatKy_ViPham!E:E, "11_Sinh", NhatKy_ViPham!F:F, B15, NhatKy_ViPham!C:C, "T14") - SUMIFS(NhatKy_ViPham!K:K, NhatKy_ViPham!E:E, "11_Sinh", NhatKy_ViPham!F:F, B15, NhatKy_ViPham!C:C, "T14")</f>
        <v>100</v>
      </c>
      <c r="AF15" s="7">
        <f>100 + SUMIFS(NhatKy_ViPham!J:J, NhatKy_ViPham!E:E, "11_Sinh", NhatKy_ViPham!F:F, B15, NhatKy_ViPham!C:C, "T15") - SUMIFS(NhatKy_ViPham!K:K, NhatKy_ViPham!E:E, "11_Sinh", NhatKy_ViPham!F:F, B15, NhatKy_ViPham!C:C, "T15")</f>
        <v>100</v>
      </c>
      <c r="AG15" s="7">
        <f>100 + SUMIFS(NhatKy_ViPham!J:J, NhatKy_ViPham!E:E, "11_Sinh", NhatKy_ViPham!F:F, B15, NhatKy_ViPham!C:C, "T16") - SUMIFS(NhatKy_ViPham!K:K, NhatKy_ViPham!E:E, "11_Sinh", NhatKy_ViPham!F:F, B15, NhatKy_ViPham!C:C, "T16")</f>
        <v>100</v>
      </c>
      <c r="AH15" s="7">
        <f>100 + SUMIFS(NhatKy_ViPham!J:J, NhatKy_ViPham!E:E, "11_Sinh", NhatKy_ViPham!F:F, B15, NhatKy_ViPham!C:C, "T17") - SUMIFS(NhatKy_ViPham!K:K, NhatKy_ViPham!E:E, "11_Sinh", NhatKy_ViPham!F:F, B15, NhatKy_ViPham!C:C, "T17")</f>
        <v>100</v>
      </c>
      <c r="AI15" s="7">
        <f>100 + SUMIFS(NhatKy_ViPham!J:J, NhatKy_ViPham!E:E, "11_Sinh", NhatKy_ViPham!F:F, B15, NhatKy_ViPham!C:C, "T18") - SUMIFS(NhatKy_ViPham!K:K, NhatKy_ViPham!E:E, "11_Sinh", NhatKy_ViPham!F:F, B15, NhatKy_ViPham!C:C, "T18")</f>
        <v>100</v>
      </c>
      <c r="AJ15" s="7">
        <f>100 + SUMIFS(NhatKy_ViPham!J:J, NhatKy_ViPham!E:E, "11_Sinh", NhatKy_ViPham!F:F, B15, NhatKy_ViPham!C:C, "T19") - SUMIFS(NhatKy_ViPham!K:K, NhatKy_ViPham!E:E, "11_Sinh", NhatKy_ViPham!F:F, B15, NhatKy_ViPham!C:C, "T19")</f>
        <v>100</v>
      </c>
      <c r="AK15" s="7">
        <f>100 + SUMIFS(NhatKy_ViPham!J:J, NhatKy_ViPham!E:E, "11_Sinh", NhatKy_ViPham!F:F, B15, NhatKy_ViPham!C:C, "T20") - SUMIFS(NhatKy_ViPham!K:K, NhatKy_ViPham!E:E, "11_Sinh", NhatKy_ViPham!F:F, B15, NhatKy_ViPham!C:C, "T20")</f>
        <v>100</v>
      </c>
      <c r="AL15" s="7">
        <f>100 + SUMIFS(NhatKy_ViPham!J:J, NhatKy_ViPham!E:E, "11_Sinh", NhatKy_ViPham!F:F, B15, NhatKy_ViPham!C:C, "T21") - SUMIFS(NhatKy_ViPham!K:K, NhatKy_ViPham!E:E, "11_Sinh", NhatKy_ViPham!F:F, B15, NhatKy_ViPham!C:C, "T21")</f>
        <v>100</v>
      </c>
      <c r="AM15" s="7">
        <f>100 + SUMIFS(NhatKy_ViPham!J:J, NhatKy_ViPham!E:E, "11_Sinh", NhatKy_ViPham!F:F, B15, NhatKy_ViPham!C:C, "T22") - SUMIFS(NhatKy_ViPham!K:K, NhatKy_ViPham!E:E, "11_Sinh", NhatKy_ViPham!F:F, B15, NhatKy_ViPham!C:C, "T22")</f>
        <v>100</v>
      </c>
      <c r="AN15" s="7">
        <f>100 + SUMIFS(NhatKy_ViPham!J:J, NhatKy_ViPham!E:E, "11_Sinh", NhatKy_ViPham!F:F, B15, NhatKy_ViPham!C:C, "T23") - SUMIFS(NhatKy_ViPham!K:K, NhatKy_ViPham!E:E, "11_Sinh", NhatKy_ViPham!F:F, B15, NhatKy_ViPham!C:C, "T23")</f>
        <v>100</v>
      </c>
      <c r="AO15" s="7">
        <f>100 + SUMIFS(NhatKy_ViPham!J:J, NhatKy_ViPham!E:E, "11_Sinh", NhatKy_ViPham!F:F, B15, NhatKy_ViPham!C:C, "T24") - SUMIFS(NhatKy_ViPham!K:K, NhatKy_ViPham!E:E, "11_Sinh", NhatKy_ViPham!F:F, B15, NhatKy_ViPham!C:C, "T24")</f>
        <v>100</v>
      </c>
      <c r="AP15" s="7">
        <f>100 + SUMIFS(NhatKy_ViPham!J:J, NhatKy_ViPham!E:E, "11_Sinh", NhatKy_ViPham!F:F, B15, NhatKy_ViPham!C:C, "T25") - SUMIFS(NhatKy_ViPham!K:K, NhatKy_ViPham!E:E, "11_Sinh", NhatKy_ViPham!F:F, B15, NhatKy_ViPham!C:C, "T25")</f>
        <v>100</v>
      </c>
      <c r="AQ15" s="7">
        <f>100 + SUMIFS(NhatKy_ViPham!J:J, NhatKy_ViPham!E:E, "11_Sinh", NhatKy_ViPham!F:F, B15, NhatKy_ViPham!C:C, "T26") - SUMIFS(NhatKy_ViPham!K:K, NhatKy_ViPham!E:E, "11_Sinh", NhatKy_ViPham!F:F, B15, NhatKy_ViPham!C:C, "T26")</f>
        <v>100</v>
      </c>
      <c r="AR15" s="7">
        <f>100 + SUMIFS(NhatKy_ViPham!J:J, NhatKy_ViPham!E:E, "11_Sinh", NhatKy_ViPham!F:F, B15, NhatKy_ViPham!C:C, "T27") - SUMIFS(NhatKy_ViPham!K:K, NhatKy_ViPham!E:E, "11_Sinh", NhatKy_ViPham!F:F, B15, NhatKy_ViPham!C:C, "T27")</f>
        <v>100</v>
      </c>
      <c r="AS15" s="7">
        <f>100 + SUMIFS(NhatKy_ViPham!J:J, NhatKy_ViPham!E:E, "11_Sinh", NhatKy_ViPham!F:F, B15, NhatKy_ViPham!C:C, "T28") - SUMIFS(NhatKy_ViPham!K:K, NhatKy_ViPham!E:E, "11_Sinh", NhatKy_ViPham!F:F, B15, NhatKy_ViPham!C:C, "T28")</f>
        <v>100</v>
      </c>
      <c r="AT15" s="7">
        <f>100 + SUMIFS(NhatKy_ViPham!J:J, NhatKy_ViPham!E:E, "11_Sinh", NhatKy_ViPham!F:F, B15, NhatKy_ViPham!C:C, "T29") - SUMIFS(NhatKy_ViPham!K:K, NhatKy_ViPham!E:E, "11_Sinh", NhatKy_ViPham!F:F, B15, NhatKy_ViPham!C:C, "T29")</f>
        <v>100</v>
      </c>
      <c r="AU15" s="7">
        <f>100 + SUMIFS(NhatKy_ViPham!J:J, NhatKy_ViPham!E:E, "11_Sinh", NhatKy_ViPham!F:F, B15, NhatKy_ViPham!C:C, "T30") - SUMIFS(NhatKy_ViPham!K:K, NhatKy_ViPham!E:E, "11_Sinh", NhatKy_ViPham!F:F, B15, NhatKy_ViPham!C:C, "T30")</f>
        <v>100</v>
      </c>
      <c r="AV15" s="7">
        <f>100 + SUMIFS(NhatKy_ViPham!J:J, NhatKy_ViPham!E:E, "11_Sinh", NhatKy_ViPham!F:F, B15, NhatKy_ViPham!C:C, "T31") - SUMIFS(NhatKy_ViPham!K:K, NhatKy_ViPham!E:E, "11_Sinh", NhatKy_ViPham!F:F, B15, NhatKy_ViPham!C:C, "T31")</f>
        <v>100</v>
      </c>
      <c r="AW15" s="7">
        <f>100 + SUMIFS(NhatKy_ViPham!J:J, NhatKy_ViPham!E:E, "11_Sinh", NhatKy_ViPham!F:F, B15, NhatKy_ViPham!C:C, "T32") - SUMIFS(NhatKy_ViPham!K:K, NhatKy_ViPham!E:E, "11_Sinh", NhatKy_ViPham!F:F, B15, NhatKy_ViPham!C:C, "T32")</f>
        <v>100</v>
      </c>
      <c r="AX15" s="7">
        <f>100 + SUMIFS(NhatKy_ViPham!J:J, NhatKy_ViPham!E:E, "11_Sinh", NhatKy_ViPham!F:F, B15, NhatKy_ViPham!C:C, "T33") - SUMIFS(NhatKy_ViPham!K:K, NhatKy_ViPham!E:E, "11_Sinh", NhatKy_ViPham!F:F, B15, NhatKy_ViPham!C:C, "T33")</f>
        <v>100</v>
      </c>
      <c r="AY15" s="7">
        <f>100 + SUMIFS(NhatKy_ViPham!J:J, NhatKy_ViPham!E:E, "11_Sinh", NhatKy_ViPham!F:F, B15, NhatKy_ViPham!C:C, "T34") - SUMIFS(NhatKy_ViPham!K:K, NhatKy_ViPham!E:E, "11_Sinh", NhatKy_ViPham!F:F, B15, NhatKy_ViPham!C:C, "T34")</f>
        <v>100</v>
      </c>
      <c r="AZ15" s="7">
        <f>100 + SUMIFS(NhatKy_ViPham!J:J, NhatKy_ViPham!E:E, "11_Sinh", NhatKy_ViPham!F:F, B15, NhatKy_ViPham!C:C, "T35") - SUMIFS(NhatKy_ViPham!K:K, NhatKy_ViPham!E:E, "11_Sinh", NhatKy_ViPham!F:F, B15, NhatKy_ViPham!C:C, "T35")</f>
        <v>100</v>
      </c>
      <c r="BA15" s="12">
        <f t="shared" si="0"/>
        <v>100</v>
      </c>
      <c r="BB15" s="11" t="s">
        <v>430</v>
      </c>
      <c r="BC15" s="14" t="str">
        <f t="shared" si="1"/>
        <v>Tốt</v>
      </c>
      <c r="BD15" s="10" t="str">
        <f t="shared" si="2"/>
        <v>🟢 BÌNH THƯỜNG</v>
      </c>
    </row>
    <row r="16" spans="1:56" x14ac:dyDescent="0.25">
      <c r="A16" s="5">
        <v>8</v>
      </c>
      <c r="B16" s="15" t="s">
        <v>1758</v>
      </c>
      <c r="C16" s="5" t="s">
        <v>1759</v>
      </c>
      <c r="D16" s="5" t="s">
        <v>435</v>
      </c>
      <c r="E16" s="11" t="s">
        <v>430</v>
      </c>
      <c r="F16" s="6">
        <f>SUMIFS(NhatKy_ViPham!K:K, NhatKy_ViPham!E:E, "11_Sinh", NhatKy_ViPham!F:F, B16, NhatKy_ViPham!H:H, "L01")</f>
        <v>0</v>
      </c>
      <c r="G16" s="6">
        <f>SUMIFS(NhatKy_ViPham!K:K, NhatKy_ViPham!E:E, "11_Sinh", NhatKy_ViPham!F:F, B16, NhatKy_ViPham!H:H, "L02")</f>
        <v>0</v>
      </c>
      <c r="H16" s="6">
        <f>SUMIFS(NhatKy_ViPham!K:K, NhatKy_ViPham!E:E, "11_Sinh", NhatKy_ViPham!F:F, B16, NhatKy_ViPham!H:H, "L03")</f>
        <v>0</v>
      </c>
      <c r="I16" s="6">
        <f>SUMIFS(NhatKy_ViPham!K:K, NhatKy_ViPham!E:E, "11_Sinh", NhatKy_ViPham!F:F, B16, NhatKy_ViPham!H:H, "L04")</f>
        <v>0</v>
      </c>
      <c r="J16" s="6">
        <f>SUMIFS(NhatKy_ViPham!K:K, NhatKy_ViPham!E:E, "11_Sinh", NhatKy_ViPham!F:F, B16, NhatKy_ViPham!H:H, "L05")</f>
        <v>0</v>
      </c>
      <c r="K16" s="6">
        <f>SUMIFS(NhatKy_ViPham!K:K, NhatKy_ViPham!E:E, "11_Sinh", NhatKy_ViPham!F:F, B16, NhatKy_ViPham!H:H, "L06")</f>
        <v>0</v>
      </c>
      <c r="L16" s="6">
        <f>SUMIFS(NhatKy_ViPham!K:K, NhatKy_ViPham!E:E, "11_Sinh", NhatKy_ViPham!F:F, B16, NhatKy_ViPham!H:H, "L07")</f>
        <v>0</v>
      </c>
      <c r="M16" s="6">
        <f>SUMIFS(NhatKy_ViPham!K:K, NhatKy_ViPham!E:E, "11_Sinh", NhatKy_ViPham!F:F, B16, NhatKy_ViPham!H:H, "L08")</f>
        <v>0</v>
      </c>
      <c r="N16" s="6">
        <f>SUMIFS(NhatKy_ViPham!K:K, NhatKy_ViPham!E:E, "11_Sinh", NhatKy_ViPham!F:F, B16, NhatKy_ViPham!H:H, "L09")</f>
        <v>0</v>
      </c>
      <c r="O16" s="6">
        <f>SUMIFS(NhatKy_ViPham!K:K, NhatKy_ViPham!E:E, "11_Sinh", NhatKy_ViPham!F:F, B16, NhatKy_ViPham!H:H, "L10")</f>
        <v>0</v>
      </c>
      <c r="P16" s="12">
        <f>SUMIFS(NhatKy_ViPham!J:J, NhatKy_ViPham!E:E, "11_Sinh", NhatKy_ViPham!F:F, B16)</f>
        <v>0</v>
      </c>
      <c r="Q16" s="13">
        <f>SUMIFS(NhatKy_ViPham!K:K, NhatKy_ViPham!E:E, "11_Sinh", NhatKy_ViPham!F:F, B16)</f>
        <v>0</v>
      </c>
      <c r="R16" s="6">
        <f>100 + SUMIFS(NhatKy_ViPham!J:J, NhatKy_ViPham!E:E, "11_Sinh", NhatKy_ViPham!F:F, B16, NhatKy_ViPham!C:C, "T1") - SUMIFS(NhatKy_ViPham!K:K, NhatKy_ViPham!E:E, "11_Sinh", NhatKy_ViPham!F:F, B16, NhatKy_ViPham!C:C, "T1")</f>
        <v>100</v>
      </c>
      <c r="S16" s="6">
        <f>100 + SUMIFS(NhatKy_ViPham!J:J, NhatKy_ViPham!E:E, "11_Sinh", NhatKy_ViPham!F:F, B16, NhatKy_ViPham!C:C, "T2") - SUMIFS(NhatKy_ViPham!K:K, NhatKy_ViPham!E:E, "11_Sinh", NhatKy_ViPham!F:F, B16, NhatKy_ViPham!C:C, "T2")</f>
        <v>100</v>
      </c>
      <c r="T16" s="6">
        <f>100 + SUMIFS(NhatKy_ViPham!J:J, NhatKy_ViPham!E:E, "11_Sinh", NhatKy_ViPham!F:F, B16, NhatKy_ViPham!C:C, "T3") - SUMIFS(NhatKy_ViPham!K:K, NhatKy_ViPham!E:E, "11_Sinh", NhatKy_ViPham!F:F, B16, NhatKy_ViPham!C:C, "T3")</f>
        <v>100</v>
      </c>
      <c r="U16" s="6">
        <f>100 + SUMIFS(NhatKy_ViPham!J:J, NhatKy_ViPham!E:E, "11_Sinh", NhatKy_ViPham!F:F, B16, NhatKy_ViPham!C:C, "T4") - SUMIFS(NhatKy_ViPham!K:K, NhatKy_ViPham!E:E, "11_Sinh", NhatKy_ViPham!F:F, B16, NhatKy_ViPham!C:C, "T4")</f>
        <v>100</v>
      </c>
      <c r="V16" s="6">
        <f>100 + SUMIFS(NhatKy_ViPham!J:J, NhatKy_ViPham!E:E, "11_Sinh", NhatKy_ViPham!F:F, B16, NhatKy_ViPham!C:C, "T5") - SUMIFS(NhatKy_ViPham!K:K, NhatKy_ViPham!E:E, "11_Sinh", NhatKy_ViPham!F:F, B16, NhatKy_ViPham!C:C, "T5")</f>
        <v>100</v>
      </c>
      <c r="W16" s="6">
        <f>100 + SUMIFS(NhatKy_ViPham!J:J, NhatKy_ViPham!E:E, "11_Sinh", NhatKy_ViPham!F:F, B16, NhatKy_ViPham!C:C, "T6") - SUMIFS(NhatKy_ViPham!K:K, NhatKy_ViPham!E:E, "11_Sinh", NhatKy_ViPham!F:F, B16, NhatKy_ViPham!C:C, "T6")</f>
        <v>100</v>
      </c>
      <c r="X16" s="6">
        <f>100 + SUMIFS(NhatKy_ViPham!J:J, NhatKy_ViPham!E:E, "11_Sinh", NhatKy_ViPham!F:F, B16, NhatKy_ViPham!C:C, "T7") - SUMIFS(NhatKy_ViPham!K:K, NhatKy_ViPham!E:E, "11_Sinh", NhatKy_ViPham!F:F, B16, NhatKy_ViPham!C:C, "T7")</f>
        <v>100</v>
      </c>
      <c r="Y16" s="6">
        <f>100 + SUMIFS(NhatKy_ViPham!J:J, NhatKy_ViPham!E:E, "11_Sinh", NhatKy_ViPham!F:F, B16, NhatKy_ViPham!C:C, "T8") - SUMIFS(NhatKy_ViPham!K:K, NhatKy_ViPham!E:E, "11_Sinh", NhatKy_ViPham!F:F, B16, NhatKy_ViPham!C:C, "T8")</f>
        <v>100</v>
      </c>
      <c r="Z16" s="6">
        <f>100 + SUMIFS(NhatKy_ViPham!J:J, NhatKy_ViPham!E:E, "11_Sinh", NhatKy_ViPham!F:F, B16, NhatKy_ViPham!C:C, "T9") - SUMIFS(NhatKy_ViPham!K:K, NhatKy_ViPham!E:E, "11_Sinh", NhatKy_ViPham!F:F, B16, NhatKy_ViPham!C:C, "T9")</f>
        <v>100</v>
      </c>
      <c r="AA16" s="6">
        <f>100 + SUMIFS(NhatKy_ViPham!J:J, NhatKy_ViPham!E:E, "11_Sinh", NhatKy_ViPham!F:F, B16, NhatKy_ViPham!C:C, "T10") - SUMIFS(NhatKy_ViPham!K:K, NhatKy_ViPham!E:E, "11_Sinh", NhatKy_ViPham!F:F, B16, NhatKy_ViPham!C:C, "T10")</f>
        <v>100</v>
      </c>
      <c r="AB16" s="6">
        <f>100 + SUMIFS(NhatKy_ViPham!J:J, NhatKy_ViPham!E:E, "11_Sinh", NhatKy_ViPham!F:F, B16, NhatKy_ViPham!C:C, "T11") - SUMIFS(NhatKy_ViPham!K:K, NhatKy_ViPham!E:E, "11_Sinh", NhatKy_ViPham!F:F, B16, NhatKy_ViPham!C:C, "T11")</f>
        <v>100</v>
      </c>
      <c r="AC16" s="6">
        <f>100 + SUMIFS(NhatKy_ViPham!J:J, NhatKy_ViPham!E:E, "11_Sinh", NhatKy_ViPham!F:F, B16, NhatKy_ViPham!C:C, "T12") - SUMIFS(NhatKy_ViPham!K:K, NhatKy_ViPham!E:E, "11_Sinh", NhatKy_ViPham!F:F, B16, NhatKy_ViPham!C:C, "T12")</f>
        <v>100</v>
      </c>
      <c r="AD16" s="6">
        <f>100 + SUMIFS(NhatKy_ViPham!J:J, NhatKy_ViPham!E:E, "11_Sinh", NhatKy_ViPham!F:F, B16, NhatKy_ViPham!C:C, "T13") - SUMIFS(NhatKy_ViPham!K:K, NhatKy_ViPham!E:E, "11_Sinh", NhatKy_ViPham!F:F, B16, NhatKy_ViPham!C:C, "T13")</f>
        <v>100</v>
      </c>
      <c r="AE16" s="6">
        <f>100 + SUMIFS(NhatKy_ViPham!J:J, NhatKy_ViPham!E:E, "11_Sinh", NhatKy_ViPham!F:F, B16, NhatKy_ViPham!C:C, "T14") - SUMIFS(NhatKy_ViPham!K:K, NhatKy_ViPham!E:E, "11_Sinh", NhatKy_ViPham!F:F, B16, NhatKy_ViPham!C:C, "T14")</f>
        <v>100</v>
      </c>
      <c r="AF16" s="6">
        <f>100 + SUMIFS(NhatKy_ViPham!J:J, NhatKy_ViPham!E:E, "11_Sinh", NhatKy_ViPham!F:F, B16, NhatKy_ViPham!C:C, "T15") - SUMIFS(NhatKy_ViPham!K:K, NhatKy_ViPham!E:E, "11_Sinh", NhatKy_ViPham!F:F, B16, NhatKy_ViPham!C:C, "T15")</f>
        <v>100</v>
      </c>
      <c r="AG16" s="6">
        <f>100 + SUMIFS(NhatKy_ViPham!J:J, NhatKy_ViPham!E:E, "11_Sinh", NhatKy_ViPham!F:F, B16, NhatKy_ViPham!C:C, "T16") - SUMIFS(NhatKy_ViPham!K:K, NhatKy_ViPham!E:E, "11_Sinh", NhatKy_ViPham!F:F, B16, NhatKy_ViPham!C:C, "T16")</f>
        <v>100</v>
      </c>
      <c r="AH16" s="6">
        <f>100 + SUMIFS(NhatKy_ViPham!J:J, NhatKy_ViPham!E:E, "11_Sinh", NhatKy_ViPham!F:F, B16, NhatKy_ViPham!C:C, "T17") - SUMIFS(NhatKy_ViPham!K:K, NhatKy_ViPham!E:E, "11_Sinh", NhatKy_ViPham!F:F, B16, NhatKy_ViPham!C:C, "T17")</f>
        <v>100</v>
      </c>
      <c r="AI16" s="6">
        <f>100 + SUMIFS(NhatKy_ViPham!J:J, NhatKy_ViPham!E:E, "11_Sinh", NhatKy_ViPham!F:F, B16, NhatKy_ViPham!C:C, "T18") - SUMIFS(NhatKy_ViPham!K:K, NhatKy_ViPham!E:E, "11_Sinh", NhatKy_ViPham!F:F, B16, NhatKy_ViPham!C:C, "T18")</f>
        <v>100</v>
      </c>
      <c r="AJ16" s="6">
        <f>100 + SUMIFS(NhatKy_ViPham!J:J, NhatKy_ViPham!E:E, "11_Sinh", NhatKy_ViPham!F:F, B16, NhatKy_ViPham!C:C, "T19") - SUMIFS(NhatKy_ViPham!K:K, NhatKy_ViPham!E:E, "11_Sinh", NhatKy_ViPham!F:F, B16, NhatKy_ViPham!C:C, "T19")</f>
        <v>100</v>
      </c>
      <c r="AK16" s="6">
        <f>100 + SUMIFS(NhatKy_ViPham!J:J, NhatKy_ViPham!E:E, "11_Sinh", NhatKy_ViPham!F:F, B16, NhatKy_ViPham!C:C, "T20") - SUMIFS(NhatKy_ViPham!K:K, NhatKy_ViPham!E:E, "11_Sinh", NhatKy_ViPham!F:F, B16, NhatKy_ViPham!C:C, "T20")</f>
        <v>100</v>
      </c>
      <c r="AL16" s="6">
        <f>100 + SUMIFS(NhatKy_ViPham!J:J, NhatKy_ViPham!E:E, "11_Sinh", NhatKy_ViPham!F:F, B16, NhatKy_ViPham!C:C, "T21") - SUMIFS(NhatKy_ViPham!K:K, NhatKy_ViPham!E:E, "11_Sinh", NhatKy_ViPham!F:F, B16, NhatKy_ViPham!C:C, "T21")</f>
        <v>100</v>
      </c>
      <c r="AM16" s="6">
        <f>100 + SUMIFS(NhatKy_ViPham!J:J, NhatKy_ViPham!E:E, "11_Sinh", NhatKy_ViPham!F:F, B16, NhatKy_ViPham!C:C, "T22") - SUMIFS(NhatKy_ViPham!K:K, NhatKy_ViPham!E:E, "11_Sinh", NhatKy_ViPham!F:F, B16, NhatKy_ViPham!C:C, "T22")</f>
        <v>100</v>
      </c>
      <c r="AN16" s="6">
        <f>100 + SUMIFS(NhatKy_ViPham!J:J, NhatKy_ViPham!E:E, "11_Sinh", NhatKy_ViPham!F:F, B16, NhatKy_ViPham!C:C, "T23") - SUMIFS(NhatKy_ViPham!K:K, NhatKy_ViPham!E:E, "11_Sinh", NhatKy_ViPham!F:F, B16, NhatKy_ViPham!C:C, "T23")</f>
        <v>100</v>
      </c>
      <c r="AO16" s="6">
        <f>100 + SUMIFS(NhatKy_ViPham!J:J, NhatKy_ViPham!E:E, "11_Sinh", NhatKy_ViPham!F:F, B16, NhatKy_ViPham!C:C, "T24") - SUMIFS(NhatKy_ViPham!K:K, NhatKy_ViPham!E:E, "11_Sinh", NhatKy_ViPham!F:F, B16, NhatKy_ViPham!C:C, "T24")</f>
        <v>100</v>
      </c>
      <c r="AP16" s="6">
        <f>100 + SUMIFS(NhatKy_ViPham!J:J, NhatKy_ViPham!E:E, "11_Sinh", NhatKy_ViPham!F:F, B16, NhatKy_ViPham!C:C, "T25") - SUMIFS(NhatKy_ViPham!K:K, NhatKy_ViPham!E:E, "11_Sinh", NhatKy_ViPham!F:F, B16, NhatKy_ViPham!C:C, "T25")</f>
        <v>100</v>
      </c>
      <c r="AQ16" s="6">
        <f>100 + SUMIFS(NhatKy_ViPham!J:J, NhatKy_ViPham!E:E, "11_Sinh", NhatKy_ViPham!F:F, B16, NhatKy_ViPham!C:C, "T26") - SUMIFS(NhatKy_ViPham!K:K, NhatKy_ViPham!E:E, "11_Sinh", NhatKy_ViPham!F:F, B16, NhatKy_ViPham!C:C, "T26")</f>
        <v>100</v>
      </c>
      <c r="AR16" s="6">
        <f>100 + SUMIFS(NhatKy_ViPham!J:J, NhatKy_ViPham!E:E, "11_Sinh", NhatKy_ViPham!F:F, B16, NhatKy_ViPham!C:C, "T27") - SUMIFS(NhatKy_ViPham!K:K, NhatKy_ViPham!E:E, "11_Sinh", NhatKy_ViPham!F:F, B16, NhatKy_ViPham!C:C, "T27")</f>
        <v>100</v>
      </c>
      <c r="AS16" s="6">
        <f>100 + SUMIFS(NhatKy_ViPham!J:J, NhatKy_ViPham!E:E, "11_Sinh", NhatKy_ViPham!F:F, B16, NhatKy_ViPham!C:C, "T28") - SUMIFS(NhatKy_ViPham!K:K, NhatKy_ViPham!E:E, "11_Sinh", NhatKy_ViPham!F:F, B16, NhatKy_ViPham!C:C, "T28")</f>
        <v>100</v>
      </c>
      <c r="AT16" s="6">
        <f>100 + SUMIFS(NhatKy_ViPham!J:J, NhatKy_ViPham!E:E, "11_Sinh", NhatKy_ViPham!F:F, B16, NhatKy_ViPham!C:C, "T29") - SUMIFS(NhatKy_ViPham!K:K, NhatKy_ViPham!E:E, "11_Sinh", NhatKy_ViPham!F:F, B16, NhatKy_ViPham!C:C, "T29")</f>
        <v>100</v>
      </c>
      <c r="AU16" s="6">
        <f>100 + SUMIFS(NhatKy_ViPham!J:J, NhatKy_ViPham!E:E, "11_Sinh", NhatKy_ViPham!F:F, B16, NhatKy_ViPham!C:C, "T30") - SUMIFS(NhatKy_ViPham!K:K, NhatKy_ViPham!E:E, "11_Sinh", NhatKy_ViPham!F:F, B16, NhatKy_ViPham!C:C, "T30")</f>
        <v>100</v>
      </c>
      <c r="AV16" s="6">
        <f>100 + SUMIFS(NhatKy_ViPham!J:J, NhatKy_ViPham!E:E, "11_Sinh", NhatKy_ViPham!F:F, B16, NhatKy_ViPham!C:C, "T31") - SUMIFS(NhatKy_ViPham!K:K, NhatKy_ViPham!E:E, "11_Sinh", NhatKy_ViPham!F:F, B16, NhatKy_ViPham!C:C, "T31")</f>
        <v>100</v>
      </c>
      <c r="AW16" s="6">
        <f>100 + SUMIFS(NhatKy_ViPham!J:J, NhatKy_ViPham!E:E, "11_Sinh", NhatKy_ViPham!F:F, B16, NhatKy_ViPham!C:C, "T32") - SUMIFS(NhatKy_ViPham!K:K, NhatKy_ViPham!E:E, "11_Sinh", NhatKy_ViPham!F:F, B16, NhatKy_ViPham!C:C, "T32")</f>
        <v>100</v>
      </c>
      <c r="AX16" s="6">
        <f>100 + SUMIFS(NhatKy_ViPham!J:J, NhatKy_ViPham!E:E, "11_Sinh", NhatKy_ViPham!F:F, B16, NhatKy_ViPham!C:C, "T33") - SUMIFS(NhatKy_ViPham!K:K, NhatKy_ViPham!E:E, "11_Sinh", NhatKy_ViPham!F:F, B16, NhatKy_ViPham!C:C, "T33")</f>
        <v>100</v>
      </c>
      <c r="AY16" s="6">
        <f>100 + SUMIFS(NhatKy_ViPham!J:J, NhatKy_ViPham!E:E, "11_Sinh", NhatKy_ViPham!F:F, B16, NhatKy_ViPham!C:C, "T34") - SUMIFS(NhatKy_ViPham!K:K, NhatKy_ViPham!E:E, "11_Sinh", NhatKy_ViPham!F:F, B16, NhatKy_ViPham!C:C, "T34")</f>
        <v>100</v>
      </c>
      <c r="AZ16" s="6">
        <f>100 + SUMIFS(NhatKy_ViPham!J:J, NhatKy_ViPham!E:E, "11_Sinh", NhatKy_ViPham!F:F, B16, NhatKy_ViPham!C:C, "T35") - SUMIFS(NhatKy_ViPham!K:K, NhatKy_ViPham!E:E, "11_Sinh", NhatKy_ViPham!F:F, B16, NhatKy_ViPham!C:C, "T35")</f>
        <v>100</v>
      </c>
      <c r="BA16" s="12">
        <f t="shared" si="0"/>
        <v>100</v>
      </c>
      <c r="BB16" s="11" t="s">
        <v>430</v>
      </c>
      <c r="BC16" s="16" t="str">
        <f t="shared" si="1"/>
        <v>Tốt</v>
      </c>
      <c r="BD16" s="15" t="str">
        <f t="shared" si="2"/>
        <v>🟢 BÌNH THƯỜNG</v>
      </c>
    </row>
    <row r="17" spans="1:56" x14ac:dyDescent="0.25">
      <c r="A17" s="4">
        <v>9</v>
      </c>
      <c r="B17" s="10" t="s">
        <v>1760</v>
      </c>
      <c r="C17" s="4" t="s">
        <v>1505</v>
      </c>
      <c r="D17" s="4" t="s">
        <v>429</v>
      </c>
      <c r="E17" s="11" t="s">
        <v>430</v>
      </c>
      <c r="F17" s="7">
        <f>SUMIFS(NhatKy_ViPham!K:K, NhatKy_ViPham!E:E, "11_Sinh", NhatKy_ViPham!F:F, B17, NhatKy_ViPham!H:H, "L01")</f>
        <v>0</v>
      </c>
      <c r="G17" s="7">
        <f>SUMIFS(NhatKy_ViPham!K:K, NhatKy_ViPham!E:E, "11_Sinh", NhatKy_ViPham!F:F, B17, NhatKy_ViPham!H:H, "L02")</f>
        <v>0</v>
      </c>
      <c r="H17" s="7">
        <f>SUMIFS(NhatKy_ViPham!K:K, NhatKy_ViPham!E:E, "11_Sinh", NhatKy_ViPham!F:F, B17, NhatKy_ViPham!H:H, "L03")</f>
        <v>0</v>
      </c>
      <c r="I17" s="7">
        <f>SUMIFS(NhatKy_ViPham!K:K, NhatKy_ViPham!E:E, "11_Sinh", NhatKy_ViPham!F:F, B17, NhatKy_ViPham!H:H, "L04")</f>
        <v>0</v>
      </c>
      <c r="J17" s="7">
        <f>SUMIFS(NhatKy_ViPham!K:K, NhatKy_ViPham!E:E, "11_Sinh", NhatKy_ViPham!F:F, B17, NhatKy_ViPham!H:H, "L05")</f>
        <v>0</v>
      </c>
      <c r="K17" s="7">
        <f>SUMIFS(NhatKy_ViPham!K:K, NhatKy_ViPham!E:E, "11_Sinh", NhatKy_ViPham!F:F, B17, NhatKy_ViPham!H:H, "L06")</f>
        <v>0</v>
      </c>
      <c r="L17" s="7">
        <f>SUMIFS(NhatKy_ViPham!K:K, NhatKy_ViPham!E:E, "11_Sinh", NhatKy_ViPham!F:F, B17, NhatKy_ViPham!H:H, "L07")</f>
        <v>0</v>
      </c>
      <c r="M17" s="7">
        <f>SUMIFS(NhatKy_ViPham!K:K, NhatKy_ViPham!E:E, "11_Sinh", NhatKy_ViPham!F:F, B17, NhatKy_ViPham!H:H, "L08")</f>
        <v>0</v>
      </c>
      <c r="N17" s="7">
        <f>SUMIFS(NhatKy_ViPham!K:K, NhatKy_ViPham!E:E, "11_Sinh", NhatKy_ViPham!F:F, B17, NhatKy_ViPham!H:H, "L09")</f>
        <v>0</v>
      </c>
      <c r="O17" s="7">
        <f>SUMIFS(NhatKy_ViPham!K:K, NhatKy_ViPham!E:E, "11_Sinh", NhatKy_ViPham!F:F, B17, NhatKy_ViPham!H:H, "L10")</f>
        <v>0</v>
      </c>
      <c r="P17" s="12">
        <f>SUMIFS(NhatKy_ViPham!J:J, NhatKy_ViPham!E:E, "11_Sinh", NhatKy_ViPham!F:F, B17)</f>
        <v>0</v>
      </c>
      <c r="Q17" s="13">
        <f>SUMIFS(NhatKy_ViPham!K:K, NhatKy_ViPham!E:E, "11_Sinh", NhatKy_ViPham!F:F, B17)</f>
        <v>0</v>
      </c>
      <c r="R17" s="7">
        <f>100 + SUMIFS(NhatKy_ViPham!J:J, NhatKy_ViPham!E:E, "11_Sinh", NhatKy_ViPham!F:F, B17, NhatKy_ViPham!C:C, "T1") - SUMIFS(NhatKy_ViPham!K:K, NhatKy_ViPham!E:E, "11_Sinh", NhatKy_ViPham!F:F, B17, NhatKy_ViPham!C:C, "T1")</f>
        <v>100</v>
      </c>
      <c r="S17" s="7">
        <f>100 + SUMIFS(NhatKy_ViPham!J:J, NhatKy_ViPham!E:E, "11_Sinh", NhatKy_ViPham!F:F, B17, NhatKy_ViPham!C:C, "T2") - SUMIFS(NhatKy_ViPham!K:K, NhatKy_ViPham!E:E, "11_Sinh", NhatKy_ViPham!F:F, B17, NhatKy_ViPham!C:C, "T2")</f>
        <v>100</v>
      </c>
      <c r="T17" s="7">
        <f>100 + SUMIFS(NhatKy_ViPham!J:J, NhatKy_ViPham!E:E, "11_Sinh", NhatKy_ViPham!F:F, B17, NhatKy_ViPham!C:C, "T3") - SUMIFS(NhatKy_ViPham!K:K, NhatKy_ViPham!E:E, "11_Sinh", NhatKy_ViPham!F:F, B17, NhatKy_ViPham!C:C, "T3")</f>
        <v>100</v>
      </c>
      <c r="U17" s="7">
        <f>100 + SUMIFS(NhatKy_ViPham!J:J, NhatKy_ViPham!E:E, "11_Sinh", NhatKy_ViPham!F:F, B17, NhatKy_ViPham!C:C, "T4") - SUMIFS(NhatKy_ViPham!K:K, NhatKy_ViPham!E:E, "11_Sinh", NhatKy_ViPham!F:F, B17, NhatKy_ViPham!C:C, "T4")</f>
        <v>100</v>
      </c>
      <c r="V17" s="7">
        <f>100 + SUMIFS(NhatKy_ViPham!J:J, NhatKy_ViPham!E:E, "11_Sinh", NhatKy_ViPham!F:F, B17, NhatKy_ViPham!C:C, "T5") - SUMIFS(NhatKy_ViPham!K:K, NhatKy_ViPham!E:E, "11_Sinh", NhatKy_ViPham!F:F, B17, NhatKy_ViPham!C:C, "T5")</f>
        <v>100</v>
      </c>
      <c r="W17" s="7">
        <f>100 + SUMIFS(NhatKy_ViPham!J:J, NhatKy_ViPham!E:E, "11_Sinh", NhatKy_ViPham!F:F, B17, NhatKy_ViPham!C:C, "T6") - SUMIFS(NhatKy_ViPham!K:K, NhatKy_ViPham!E:E, "11_Sinh", NhatKy_ViPham!F:F, B17, NhatKy_ViPham!C:C, "T6")</f>
        <v>100</v>
      </c>
      <c r="X17" s="7">
        <f>100 + SUMIFS(NhatKy_ViPham!J:J, NhatKy_ViPham!E:E, "11_Sinh", NhatKy_ViPham!F:F, B17, NhatKy_ViPham!C:C, "T7") - SUMIFS(NhatKy_ViPham!K:K, NhatKy_ViPham!E:E, "11_Sinh", NhatKy_ViPham!F:F, B17, NhatKy_ViPham!C:C, "T7")</f>
        <v>100</v>
      </c>
      <c r="Y17" s="7">
        <f>100 + SUMIFS(NhatKy_ViPham!J:J, NhatKy_ViPham!E:E, "11_Sinh", NhatKy_ViPham!F:F, B17, NhatKy_ViPham!C:C, "T8") - SUMIFS(NhatKy_ViPham!K:K, NhatKy_ViPham!E:E, "11_Sinh", NhatKy_ViPham!F:F, B17, NhatKy_ViPham!C:C, "T8")</f>
        <v>100</v>
      </c>
      <c r="Z17" s="7">
        <f>100 + SUMIFS(NhatKy_ViPham!J:J, NhatKy_ViPham!E:E, "11_Sinh", NhatKy_ViPham!F:F, B17, NhatKy_ViPham!C:C, "T9") - SUMIFS(NhatKy_ViPham!K:K, NhatKy_ViPham!E:E, "11_Sinh", NhatKy_ViPham!F:F, B17, NhatKy_ViPham!C:C, "T9")</f>
        <v>100</v>
      </c>
      <c r="AA17" s="7">
        <f>100 + SUMIFS(NhatKy_ViPham!J:J, NhatKy_ViPham!E:E, "11_Sinh", NhatKy_ViPham!F:F, B17, NhatKy_ViPham!C:C, "T10") - SUMIFS(NhatKy_ViPham!K:K, NhatKy_ViPham!E:E, "11_Sinh", NhatKy_ViPham!F:F, B17, NhatKy_ViPham!C:C, "T10")</f>
        <v>100</v>
      </c>
      <c r="AB17" s="7">
        <f>100 + SUMIFS(NhatKy_ViPham!J:J, NhatKy_ViPham!E:E, "11_Sinh", NhatKy_ViPham!F:F, B17, NhatKy_ViPham!C:C, "T11") - SUMIFS(NhatKy_ViPham!K:K, NhatKy_ViPham!E:E, "11_Sinh", NhatKy_ViPham!F:F, B17, NhatKy_ViPham!C:C, "T11")</f>
        <v>100</v>
      </c>
      <c r="AC17" s="7">
        <f>100 + SUMIFS(NhatKy_ViPham!J:J, NhatKy_ViPham!E:E, "11_Sinh", NhatKy_ViPham!F:F, B17, NhatKy_ViPham!C:C, "T12") - SUMIFS(NhatKy_ViPham!K:K, NhatKy_ViPham!E:E, "11_Sinh", NhatKy_ViPham!F:F, B17, NhatKy_ViPham!C:C, "T12")</f>
        <v>100</v>
      </c>
      <c r="AD17" s="7">
        <f>100 + SUMIFS(NhatKy_ViPham!J:J, NhatKy_ViPham!E:E, "11_Sinh", NhatKy_ViPham!F:F, B17, NhatKy_ViPham!C:C, "T13") - SUMIFS(NhatKy_ViPham!K:K, NhatKy_ViPham!E:E, "11_Sinh", NhatKy_ViPham!F:F, B17, NhatKy_ViPham!C:C, "T13")</f>
        <v>100</v>
      </c>
      <c r="AE17" s="7">
        <f>100 + SUMIFS(NhatKy_ViPham!J:J, NhatKy_ViPham!E:E, "11_Sinh", NhatKy_ViPham!F:F, B17, NhatKy_ViPham!C:C, "T14") - SUMIFS(NhatKy_ViPham!K:K, NhatKy_ViPham!E:E, "11_Sinh", NhatKy_ViPham!F:F, B17, NhatKy_ViPham!C:C, "T14")</f>
        <v>100</v>
      </c>
      <c r="AF17" s="7">
        <f>100 + SUMIFS(NhatKy_ViPham!J:J, NhatKy_ViPham!E:E, "11_Sinh", NhatKy_ViPham!F:F, B17, NhatKy_ViPham!C:C, "T15") - SUMIFS(NhatKy_ViPham!K:K, NhatKy_ViPham!E:E, "11_Sinh", NhatKy_ViPham!F:F, B17, NhatKy_ViPham!C:C, "T15")</f>
        <v>100</v>
      </c>
      <c r="AG17" s="7">
        <f>100 + SUMIFS(NhatKy_ViPham!J:J, NhatKy_ViPham!E:E, "11_Sinh", NhatKy_ViPham!F:F, B17, NhatKy_ViPham!C:C, "T16") - SUMIFS(NhatKy_ViPham!K:K, NhatKy_ViPham!E:E, "11_Sinh", NhatKy_ViPham!F:F, B17, NhatKy_ViPham!C:C, "T16")</f>
        <v>100</v>
      </c>
      <c r="AH17" s="7">
        <f>100 + SUMIFS(NhatKy_ViPham!J:J, NhatKy_ViPham!E:E, "11_Sinh", NhatKy_ViPham!F:F, B17, NhatKy_ViPham!C:C, "T17") - SUMIFS(NhatKy_ViPham!K:K, NhatKy_ViPham!E:E, "11_Sinh", NhatKy_ViPham!F:F, B17, NhatKy_ViPham!C:C, "T17")</f>
        <v>100</v>
      </c>
      <c r="AI17" s="7">
        <f>100 + SUMIFS(NhatKy_ViPham!J:J, NhatKy_ViPham!E:E, "11_Sinh", NhatKy_ViPham!F:F, B17, NhatKy_ViPham!C:C, "T18") - SUMIFS(NhatKy_ViPham!K:K, NhatKy_ViPham!E:E, "11_Sinh", NhatKy_ViPham!F:F, B17, NhatKy_ViPham!C:C, "T18")</f>
        <v>100</v>
      </c>
      <c r="AJ17" s="7">
        <f>100 + SUMIFS(NhatKy_ViPham!J:J, NhatKy_ViPham!E:E, "11_Sinh", NhatKy_ViPham!F:F, B17, NhatKy_ViPham!C:C, "T19") - SUMIFS(NhatKy_ViPham!K:K, NhatKy_ViPham!E:E, "11_Sinh", NhatKy_ViPham!F:F, B17, NhatKy_ViPham!C:C, "T19")</f>
        <v>100</v>
      </c>
      <c r="AK17" s="7">
        <f>100 + SUMIFS(NhatKy_ViPham!J:J, NhatKy_ViPham!E:E, "11_Sinh", NhatKy_ViPham!F:F, B17, NhatKy_ViPham!C:C, "T20") - SUMIFS(NhatKy_ViPham!K:K, NhatKy_ViPham!E:E, "11_Sinh", NhatKy_ViPham!F:F, B17, NhatKy_ViPham!C:C, "T20")</f>
        <v>100</v>
      </c>
      <c r="AL17" s="7">
        <f>100 + SUMIFS(NhatKy_ViPham!J:J, NhatKy_ViPham!E:E, "11_Sinh", NhatKy_ViPham!F:F, B17, NhatKy_ViPham!C:C, "T21") - SUMIFS(NhatKy_ViPham!K:K, NhatKy_ViPham!E:E, "11_Sinh", NhatKy_ViPham!F:F, B17, NhatKy_ViPham!C:C, "T21")</f>
        <v>100</v>
      </c>
      <c r="AM17" s="7">
        <f>100 + SUMIFS(NhatKy_ViPham!J:J, NhatKy_ViPham!E:E, "11_Sinh", NhatKy_ViPham!F:F, B17, NhatKy_ViPham!C:C, "T22") - SUMIFS(NhatKy_ViPham!K:K, NhatKy_ViPham!E:E, "11_Sinh", NhatKy_ViPham!F:F, B17, NhatKy_ViPham!C:C, "T22")</f>
        <v>100</v>
      </c>
      <c r="AN17" s="7">
        <f>100 + SUMIFS(NhatKy_ViPham!J:J, NhatKy_ViPham!E:E, "11_Sinh", NhatKy_ViPham!F:F, B17, NhatKy_ViPham!C:C, "T23") - SUMIFS(NhatKy_ViPham!K:K, NhatKy_ViPham!E:E, "11_Sinh", NhatKy_ViPham!F:F, B17, NhatKy_ViPham!C:C, "T23")</f>
        <v>100</v>
      </c>
      <c r="AO17" s="7">
        <f>100 + SUMIFS(NhatKy_ViPham!J:J, NhatKy_ViPham!E:E, "11_Sinh", NhatKy_ViPham!F:F, B17, NhatKy_ViPham!C:C, "T24") - SUMIFS(NhatKy_ViPham!K:K, NhatKy_ViPham!E:E, "11_Sinh", NhatKy_ViPham!F:F, B17, NhatKy_ViPham!C:C, "T24")</f>
        <v>100</v>
      </c>
      <c r="AP17" s="7">
        <f>100 + SUMIFS(NhatKy_ViPham!J:J, NhatKy_ViPham!E:E, "11_Sinh", NhatKy_ViPham!F:F, B17, NhatKy_ViPham!C:C, "T25") - SUMIFS(NhatKy_ViPham!K:K, NhatKy_ViPham!E:E, "11_Sinh", NhatKy_ViPham!F:F, B17, NhatKy_ViPham!C:C, "T25")</f>
        <v>100</v>
      </c>
      <c r="AQ17" s="7">
        <f>100 + SUMIFS(NhatKy_ViPham!J:J, NhatKy_ViPham!E:E, "11_Sinh", NhatKy_ViPham!F:F, B17, NhatKy_ViPham!C:C, "T26") - SUMIFS(NhatKy_ViPham!K:K, NhatKy_ViPham!E:E, "11_Sinh", NhatKy_ViPham!F:F, B17, NhatKy_ViPham!C:C, "T26")</f>
        <v>100</v>
      </c>
      <c r="AR17" s="7">
        <f>100 + SUMIFS(NhatKy_ViPham!J:J, NhatKy_ViPham!E:E, "11_Sinh", NhatKy_ViPham!F:F, B17, NhatKy_ViPham!C:C, "T27") - SUMIFS(NhatKy_ViPham!K:K, NhatKy_ViPham!E:E, "11_Sinh", NhatKy_ViPham!F:F, B17, NhatKy_ViPham!C:C, "T27")</f>
        <v>100</v>
      </c>
      <c r="AS17" s="7">
        <f>100 + SUMIFS(NhatKy_ViPham!J:J, NhatKy_ViPham!E:E, "11_Sinh", NhatKy_ViPham!F:F, B17, NhatKy_ViPham!C:C, "T28") - SUMIFS(NhatKy_ViPham!K:K, NhatKy_ViPham!E:E, "11_Sinh", NhatKy_ViPham!F:F, B17, NhatKy_ViPham!C:C, "T28")</f>
        <v>100</v>
      </c>
      <c r="AT17" s="7">
        <f>100 + SUMIFS(NhatKy_ViPham!J:J, NhatKy_ViPham!E:E, "11_Sinh", NhatKy_ViPham!F:F, B17, NhatKy_ViPham!C:C, "T29") - SUMIFS(NhatKy_ViPham!K:K, NhatKy_ViPham!E:E, "11_Sinh", NhatKy_ViPham!F:F, B17, NhatKy_ViPham!C:C, "T29")</f>
        <v>100</v>
      </c>
      <c r="AU17" s="7">
        <f>100 + SUMIFS(NhatKy_ViPham!J:J, NhatKy_ViPham!E:E, "11_Sinh", NhatKy_ViPham!F:F, B17, NhatKy_ViPham!C:C, "T30") - SUMIFS(NhatKy_ViPham!K:K, NhatKy_ViPham!E:E, "11_Sinh", NhatKy_ViPham!F:F, B17, NhatKy_ViPham!C:C, "T30")</f>
        <v>100</v>
      </c>
      <c r="AV17" s="7">
        <f>100 + SUMIFS(NhatKy_ViPham!J:J, NhatKy_ViPham!E:E, "11_Sinh", NhatKy_ViPham!F:F, B17, NhatKy_ViPham!C:C, "T31") - SUMIFS(NhatKy_ViPham!K:K, NhatKy_ViPham!E:E, "11_Sinh", NhatKy_ViPham!F:F, B17, NhatKy_ViPham!C:C, "T31")</f>
        <v>100</v>
      </c>
      <c r="AW17" s="7">
        <f>100 + SUMIFS(NhatKy_ViPham!J:J, NhatKy_ViPham!E:E, "11_Sinh", NhatKy_ViPham!F:F, B17, NhatKy_ViPham!C:C, "T32") - SUMIFS(NhatKy_ViPham!K:K, NhatKy_ViPham!E:E, "11_Sinh", NhatKy_ViPham!F:F, B17, NhatKy_ViPham!C:C, "T32")</f>
        <v>100</v>
      </c>
      <c r="AX17" s="7">
        <f>100 + SUMIFS(NhatKy_ViPham!J:J, NhatKy_ViPham!E:E, "11_Sinh", NhatKy_ViPham!F:F, B17, NhatKy_ViPham!C:C, "T33") - SUMIFS(NhatKy_ViPham!K:K, NhatKy_ViPham!E:E, "11_Sinh", NhatKy_ViPham!F:F, B17, NhatKy_ViPham!C:C, "T33")</f>
        <v>100</v>
      </c>
      <c r="AY17" s="7">
        <f>100 + SUMIFS(NhatKy_ViPham!J:J, NhatKy_ViPham!E:E, "11_Sinh", NhatKy_ViPham!F:F, B17, NhatKy_ViPham!C:C, "T34") - SUMIFS(NhatKy_ViPham!K:K, NhatKy_ViPham!E:E, "11_Sinh", NhatKy_ViPham!F:F, B17, NhatKy_ViPham!C:C, "T34")</f>
        <v>100</v>
      </c>
      <c r="AZ17" s="7">
        <f>100 + SUMIFS(NhatKy_ViPham!J:J, NhatKy_ViPham!E:E, "11_Sinh", NhatKy_ViPham!F:F, B17, NhatKy_ViPham!C:C, "T35") - SUMIFS(NhatKy_ViPham!K:K, NhatKy_ViPham!E:E, "11_Sinh", NhatKy_ViPham!F:F, B17, NhatKy_ViPham!C:C, "T35")</f>
        <v>100</v>
      </c>
      <c r="BA17" s="12">
        <f t="shared" si="0"/>
        <v>100</v>
      </c>
      <c r="BB17" s="11" t="s">
        <v>430</v>
      </c>
      <c r="BC17" s="14" t="str">
        <f t="shared" si="1"/>
        <v>Tốt</v>
      </c>
      <c r="BD17" s="10" t="str">
        <f t="shared" si="2"/>
        <v>🟢 BÌNH THƯỜNG</v>
      </c>
    </row>
    <row r="18" spans="1:56" x14ac:dyDescent="0.25">
      <c r="A18" s="5">
        <v>10</v>
      </c>
      <c r="B18" s="15" t="s">
        <v>1761</v>
      </c>
      <c r="C18" s="5" t="s">
        <v>1574</v>
      </c>
      <c r="D18" s="5" t="s">
        <v>429</v>
      </c>
      <c r="E18" s="11" t="s">
        <v>430</v>
      </c>
      <c r="F18" s="6">
        <f>SUMIFS(NhatKy_ViPham!K:K, NhatKy_ViPham!E:E, "11_Sinh", NhatKy_ViPham!F:F, B18, NhatKy_ViPham!H:H, "L01")</f>
        <v>0</v>
      </c>
      <c r="G18" s="6">
        <f>SUMIFS(NhatKy_ViPham!K:K, NhatKy_ViPham!E:E, "11_Sinh", NhatKy_ViPham!F:F, B18, NhatKy_ViPham!H:H, "L02")</f>
        <v>0</v>
      </c>
      <c r="H18" s="6">
        <f>SUMIFS(NhatKy_ViPham!K:K, NhatKy_ViPham!E:E, "11_Sinh", NhatKy_ViPham!F:F, B18, NhatKy_ViPham!H:H, "L03")</f>
        <v>0</v>
      </c>
      <c r="I18" s="6">
        <f>SUMIFS(NhatKy_ViPham!K:K, NhatKy_ViPham!E:E, "11_Sinh", NhatKy_ViPham!F:F, B18, NhatKy_ViPham!H:H, "L04")</f>
        <v>0</v>
      </c>
      <c r="J18" s="6">
        <f>SUMIFS(NhatKy_ViPham!K:K, NhatKy_ViPham!E:E, "11_Sinh", NhatKy_ViPham!F:F, B18, NhatKy_ViPham!H:H, "L05")</f>
        <v>0</v>
      </c>
      <c r="K18" s="6">
        <f>SUMIFS(NhatKy_ViPham!K:K, NhatKy_ViPham!E:E, "11_Sinh", NhatKy_ViPham!F:F, B18, NhatKy_ViPham!H:H, "L06")</f>
        <v>0</v>
      </c>
      <c r="L18" s="6">
        <f>SUMIFS(NhatKy_ViPham!K:K, NhatKy_ViPham!E:E, "11_Sinh", NhatKy_ViPham!F:F, B18, NhatKy_ViPham!H:H, "L07")</f>
        <v>0</v>
      </c>
      <c r="M18" s="6">
        <f>SUMIFS(NhatKy_ViPham!K:K, NhatKy_ViPham!E:E, "11_Sinh", NhatKy_ViPham!F:F, B18, NhatKy_ViPham!H:H, "L08")</f>
        <v>0</v>
      </c>
      <c r="N18" s="6">
        <f>SUMIFS(NhatKy_ViPham!K:K, NhatKy_ViPham!E:E, "11_Sinh", NhatKy_ViPham!F:F, B18, NhatKy_ViPham!H:H, "L09")</f>
        <v>0</v>
      </c>
      <c r="O18" s="6">
        <f>SUMIFS(NhatKy_ViPham!K:K, NhatKy_ViPham!E:E, "11_Sinh", NhatKy_ViPham!F:F, B18, NhatKy_ViPham!H:H, "L10")</f>
        <v>0</v>
      </c>
      <c r="P18" s="12">
        <f>SUMIFS(NhatKy_ViPham!J:J, NhatKy_ViPham!E:E, "11_Sinh", NhatKy_ViPham!F:F, B18)</f>
        <v>0</v>
      </c>
      <c r="Q18" s="13">
        <f>SUMIFS(NhatKy_ViPham!K:K, NhatKy_ViPham!E:E, "11_Sinh", NhatKy_ViPham!F:F, B18)</f>
        <v>0</v>
      </c>
      <c r="R18" s="6">
        <f>100 + SUMIFS(NhatKy_ViPham!J:J, NhatKy_ViPham!E:E, "11_Sinh", NhatKy_ViPham!F:F, B18, NhatKy_ViPham!C:C, "T1") - SUMIFS(NhatKy_ViPham!K:K, NhatKy_ViPham!E:E, "11_Sinh", NhatKy_ViPham!F:F, B18, NhatKy_ViPham!C:C, "T1")</f>
        <v>100</v>
      </c>
      <c r="S18" s="6">
        <f>100 + SUMIFS(NhatKy_ViPham!J:J, NhatKy_ViPham!E:E, "11_Sinh", NhatKy_ViPham!F:F, B18, NhatKy_ViPham!C:C, "T2") - SUMIFS(NhatKy_ViPham!K:K, NhatKy_ViPham!E:E, "11_Sinh", NhatKy_ViPham!F:F, B18, NhatKy_ViPham!C:C, "T2")</f>
        <v>100</v>
      </c>
      <c r="T18" s="6">
        <f>100 + SUMIFS(NhatKy_ViPham!J:J, NhatKy_ViPham!E:E, "11_Sinh", NhatKy_ViPham!F:F, B18, NhatKy_ViPham!C:C, "T3") - SUMIFS(NhatKy_ViPham!K:K, NhatKy_ViPham!E:E, "11_Sinh", NhatKy_ViPham!F:F, B18, NhatKy_ViPham!C:C, "T3")</f>
        <v>100</v>
      </c>
      <c r="U18" s="6">
        <f>100 + SUMIFS(NhatKy_ViPham!J:J, NhatKy_ViPham!E:E, "11_Sinh", NhatKy_ViPham!F:F, B18, NhatKy_ViPham!C:C, "T4") - SUMIFS(NhatKy_ViPham!K:K, NhatKy_ViPham!E:E, "11_Sinh", NhatKy_ViPham!F:F, B18, NhatKy_ViPham!C:C, "T4")</f>
        <v>100</v>
      </c>
      <c r="V18" s="6">
        <f>100 + SUMIFS(NhatKy_ViPham!J:J, NhatKy_ViPham!E:E, "11_Sinh", NhatKy_ViPham!F:F, B18, NhatKy_ViPham!C:C, "T5") - SUMIFS(NhatKy_ViPham!K:K, NhatKy_ViPham!E:E, "11_Sinh", NhatKy_ViPham!F:F, B18, NhatKy_ViPham!C:C, "T5")</f>
        <v>100</v>
      </c>
      <c r="W18" s="6">
        <f>100 + SUMIFS(NhatKy_ViPham!J:J, NhatKy_ViPham!E:E, "11_Sinh", NhatKy_ViPham!F:F, B18, NhatKy_ViPham!C:C, "T6") - SUMIFS(NhatKy_ViPham!K:K, NhatKy_ViPham!E:E, "11_Sinh", NhatKy_ViPham!F:F, B18, NhatKy_ViPham!C:C, "T6")</f>
        <v>100</v>
      </c>
      <c r="X18" s="6">
        <f>100 + SUMIFS(NhatKy_ViPham!J:J, NhatKy_ViPham!E:E, "11_Sinh", NhatKy_ViPham!F:F, B18, NhatKy_ViPham!C:C, "T7") - SUMIFS(NhatKy_ViPham!K:K, NhatKy_ViPham!E:E, "11_Sinh", NhatKy_ViPham!F:F, B18, NhatKy_ViPham!C:C, "T7")</f>
        <v>100</v>
      </c>
      <c r="Y18" s="6">
        <f>100 + SUMIFS(NhatKy_ViPham!J:J, NhatKy_ViPham!E:E, "11_Sinh", NhatKy_ViPham!F:F, B18, NhatKy_ViPham!C:C, "T8") - SUMIFS(NhatKy_ViPham!K:K, NhatKy_ViPham!E:E, "11_Sinh", NhatKy_ViPham!F:F, B18, NhatKy_ViPham!C:C, "T8")</f>
        <v>100</v>
      </c>
      <c r="Z18" s="6">
        <f>100 + SUMIFS(NhatKy_ViPham!J:J, NhatKy_ViPham!E:E, "11_Sinh", NhatKy_ViPham!F:F, B18, NhatKy_ViPham!C:C, "T9") - SUMIFS(NhatKy_ViPham!K:K, NhatKy_ViPham!E:E, "11_Sinh", NhatKy_ViPham!F:F, B18, NhatKy_ViPham!C:C, "T9")</f>
        <v>100</v>
      </c>
      <c r="AA18" s="6">
        <f>100 + SUMIFS(NhatKy_ViPham!J:J, NhatKy_ViPham!E:E, "11_Sinh", NhatKy_ViPham!F:F, B18, NhatKy_ViPham!C:C, "T10") - SUMIFS(NhatKy_ViPham!K:K, NhatKy_ViPham!E:E, "11_Sinh", NhatKy_ViPham!F:F, B18, NhatKy_ViPham!C:C, "T10")</f>
        <v>100</v>
      </c>
      <c r="AB18" s="6">
        <f>100 + SUMIFS(NhatKy_ViPham!J:J, NhatKy_ViPham!E:E, "11_Sinh", NhatKy_ViPham!F:F, B18, NhatKy_ViPham!C:C, "T11") - SUMIFS(NhatKy_ViPham!K:K, NhatKy_ViPham!E:E, "11_Sinh", NhatKy_ViPham!F:F, B18, NhatKy_ViPham!C:C, "T11")</f>
        <v>100</v>
      </c>
      <c r="AC18" s="6">
        <f>100 + SUMIFS(NhatKy_ViPham!J:J, NhatKy_ViPham!E:E, "11_Sinh", NhatKy_ViPham!F:F, B18, NhatKy_ViPham!C:C, "T12") - SUMIFS(NhatKy_ViPham!K:K, NhatKy_ViPham!E:E, "11_Sinh", NhatKy_ViPham!F:F, B18, NhatKy_ViPham!C:C, "T12")</f>
        <v>100</v>
      </c>
      <c r="AD18" s="6">
        <f>100 + SUMIFS(NhatKy_ViPham!J:J, NhatKy_ViPham!E:E, "11_Sinh", NhatKy_ViPham!F:F, B18, NhatKy_ViPham!C:C, "T13") - SUMIFS(NhatKy_ViPham!K:K, NhatKy_ViPham!E:E, "11_Sinh", NhatKy_ViPham!F:F, B18, NhatKy_ViPham!C:C, "T13")</f>
        <v>100</v>
      </c>
      <c r="AE18" s="6">
        <f>100 + SUMIFS(NhatKy_ViPham!J:J, NhatKy_ViPham!E:E, "11_Sinh", NhatKy_ViPham!F:F, B18, NhatKy_ViPham!C:C, "T14") - SUMIFS(NhatKy_ViPham!K:K, NhatKy_ViPham!E:E, "11_Sinh", NhatKy_ViPham!F:F, B18, NhatKy_ViPham!C:C, "T14")</f>
        <v>100</v>
      </c>
      <c r="AF18" s="6">
        <f>100 + SUMIFS(NhatKy_ViPham!J:J, NhatKy_ViPham!E:E, "11_Sinh", NhatKy_ViPham!F:F, B18, NhatKy_ViPham!C:C, "T15") - SUMIFS(NhatKy_ViPham!K:K, NhatKy_ViPham!E:E, "11_Sinh", NhatKy_ViPham!F:F, B18, NhatKy_ViPham!C:C, "T15")</f>
        <v>100</v>
      </c>
      <c r="AG18" s="6">
        <f>100 + SUMIFS(NhatKy_ViPham!J:J, NhatKy_ViPham!E:E, "11_Sinh", NhatKy_ViPham!F:F, B18, NhatKy_ViPham!C:C, "T16") - SUMIFS(NhatKy_ViPham!K:K, NhatKy_ViPham!E:E, "11_Sinh", NhatKy_ViPham!F:F, B18, NhatKy_ViPham!C:C, "T16")</f>
        <v>100</v>
      </c>
      <c r="AH18" s="6">
        <f>100 + SUMIFS(NhatKy_ViPham!J:J, NhatKy_ViPham!E:E, "11_Sinh", NhatKy_ViPham!F:F, B18, NhatKy_ViPham!C:C, "T17") - SUMIFS(NhatKy_ViPham!K:K, NhatKy_ViPham!E:E, "11_Sinh", NhatKy_ViPham!F:F, B18, NhatKy_ViPham!C:C, "T17")</f>
        <v>100</v>
      </c>
      <c r="AI18" s="6">
        <f>100 + SUMIFS(NhatKy_ViPham!J:J, NhatKy_ViPham!E:E, "11_Sinh", NhatKy_ViPham!F:F, B18, NhatKy_ViPham!C:C, "T18") - SUMIFS(NhatKy_ViPham!K:K, NhatKy_ViPham!E:E, "11_Sinh", NhatKy_ViPham!F:F, B18, NhatKy_ViPham!C:C, "T18")</f>
        <v>100</v>
      </c>
      <c r="AJ18" s="6">
        <f>100 + SUMIFS(NhatKy_ViPham!J:J, NhatKy_ViPham!E:E, "11_Sinh", NhatKy_ViPham!F:F, B18, NhatKy_ViPham!C:C, "T19") - SUMIFS(NhatKy_ViPham!K:K, NhatKy_ViPham!E:E, "11_Sinh", NhatKy_ViPham!F:F, B18, NhatKy_ViPham!C:C, "T19")</f>
        <v>100</v>
      </c>
      <c r="AK18" s="6">
        <f>100 + SUMIFS(NhatKy_ViPham!J:J, NhatKy_ViPham!E:E, "11_Sinh", NhatKy_ViPham!F:F, B18, NhatKy_ViPham!C:C, "T20") - SUMIFS(NhatKy_ViPham!K:K, NhatKy_ViPham!E:E, "11_Sinh", NhatKy_ViPham!F:F, B18, NhatKy_ViPham!C:C, "T20")</f>
        <v>100</v>
      </c>
      <c r="AL18" s="6">
        <f>100 + SUMIFS(NhatKy_ViPham!J:J, NhatKy_ViPham!E:E, "11_Sinh", NhatKy_ViPham!F:F, B18, NhatKy_ViPham!C:C, "T21") - SUMIFS(NhatKy_ViPham!K:K, NhatKy_ViPham!E:E, "11_Sinh", NhatKy_ViPham!F:F, B18, NhatKy_ViPham!C:C, "T21")</f>
        <v>100</v>
      </c>
      <c r="AM18" s="6">
        <f>100 + SUMIFS(NhatKy_ViPham!J:J, NhatKy_ViPham!E:E, "11_Sinh", NhatKy_ViPham!F:F, B18, NhatKy_ViPham!C:C, "T22") - SUMIFS(NhatKy_ViPham!K:K, NhatKy_ViPham!E:E, "11_Sinh", NhatKy_ViPham!F:F, B18, NhatKy_ViPham!C:C, "T22")</f>
        <v>100</v>
      </c>
      <c r="AN18" s="6">
        <f>100 + SUMIFS(NhatKy_ViPham!J:J, NhatKy_ViPham!E:E, "11_Sinh", NhatKy_ViPham!F:F, B18, NhatKy_ViPham!C:C, "T23") - SUMIFS(NhatKy_ViPham!K:K, NhatKy_ViPham!E:E, "11_Sinh", NhatKy_ViPham!F:F, B18, NhatKy_ViPham!C:C, "T23")</f>
        <v>100</v>
      </c>
      <c r="AO18" s="6">
        <f>100 + SUMIFS(NhatKy_ViPham!J:J, NhatKy_ViPham!E:E, "11_Sinh", NhatKy_ViPham!F:F, B18, NhatKy_ViPham!C:C, "T24") - SUMIFS(NhatKy_ViPham!K:K, NhatKy_ViPham!E:E, "11_Sinh", NhatKy_ViPham!F:F, B18, NhatKy_ViPham!C:C, "T24")</f>
        <v>100</v>
      </c>
      <c r="AP18" s="6">
        <f>100 + SUMIFS(NhatKy_ViPham!J:J, NhatKy_ViPham!E:E, "11_Sinh", NhatKy_ViPham!F:F, B18, NhatKy_ViPham!C:C, "T25") - SUMIFS(NhatKy_ViPham!K:K, NhatKy_ViPham!E:E, "11_Sinh", NhatKy_ViPham!F:F, B18, NhatKy_ViPham!C:C, "T25")</f>
        <v>100</v>
      </c>
      <c r="AQ18" s="6">
        <f>100 + SUMIFS(NhatKy_ViPham!J:J, NhatKy_ViPham!E:E, "11_Sinh", NhatKy_ViPham!F:F, B18, NhatKy_ViPham!C:C, "T26") - SUMIFS(NhatKy_ViPham!K:K, NhatKy_ViPham!E:E, "11_Sinh", NhatKy_ViPham!F:F, B18, NhatKy_ViPham!C:C, "T26")</f>
        <v>100</v>
      </c>
      <c r="AR18" s="6">
        <f>100 + SUMIFS(NhatKy_ViPham!J:J, NhatKy_ViPham!E:E, "11_Sinh", NhatKy_ViPham!F:F, B18, NhatKy_ViPham!C:C, "T27") - SUMIFS(NhatKy_ViPham!K:K, NhatKy_ViPham!E:E, "11_Sinh", NhatKy_ViPham!F:F, B18, NhatKy_ViPham!C:C, "T27")</f>
        <v>100</v>
      </c>
      <c r="AS18" s="6">
        <f>100 + SUMIFS(NhatKy_ViPham!J:J, NhatKy_ViPham!E:E, "11_Sinh", NhatKy_ViPham!F:F, B18, NhatKy_ViPham!C:C, "T28") - SUMIFS(NhatKy_ViPham!K:K, NhatKy_ViPham!E:E, "11_Sinh", NhatKy_ViPham!F:F, B18, NhatKy_ViPham!C:C, "T28")</f>
        <v>100</v>
      </c>
      <c r="AT18" s="6">
        <f>100 + SUMIFS(NhatKy_ViPham!J:J, NhatKy_ViPham!E:E, "11_Sinh", NhatKy_ViPham!F:F, B18, NhatKy_ViPham!C:C, "T29") - SUMIFS(NhatKy_ViPham!K:K, NhatKy_ViPham!E:E, "11_Sinh", NhatKy_ViPham!F:F, B18, NhatKy_ViPham!C:C, "T29")</f>
        <v>100</v>
      </c>
      <c r="AU18" s="6">
        <f>100 + SUMIFS(NhatKy_ViPham!J:J, NhatKy_ViPham!E:E, "11_Sinh", NhatKy_ViPham!F:F, B18, NhatKy_ViPham!C:C, "T30") - SUMIFS(NhatKy_ViPham!K:K, NhatKy_ViPham!E:E, "11_Sinh", NhatKy_ViPham!F:F, B18, NhatKy_ViPham!C:C, "T30")</f>
        <v>100</v>
      </c>
      <c r="AV18" s="6">
        <f>100 + SUMIFS(NhatKy_ViPham!J:J, NhatKy_ViPham!E:E, "11_Sinh", NhatKy_ViPham!F:F, B18, NhatKy_ViPham!C:C, "T31") - SUMIFS(NhatKy_ViPham!K:K, NhatKy_ViPham!E:E, "11_Sinh", NhatKy_ViPham!F:F, B18, NhatKy_ViPham!C:C, "T31")</f>
        <v>100</v>
      </c>
      <c r="AW18" s="6">
        <f>100 + SUMIFS(NhatKy_ViPham!J:J, NhatKy_ViPham!E:E, "11_Sinh", NhatKy_ViPham!F:F, B18, NhatKy_ViPham!C:C, "T32") - SUMIFS(NhatKy_ViPham!K:K, NhatKy_ViPham!E:E, "11_Sinh", NhatKy_ViPham!F:F, B18, NhatKy_ViPham!C:C, "T32")</f>
        <v>100</v>
      </c>
      <c r="AX18" s="6">
        <f>100 + SUMIFS(NhatKy_ViPham!J:J, NhatKy_ViPham!E:E, "11_Sinh", NhatKy_ViPham!F:F, B18, NhatKy_ViPham!C:C, "T33") - SUMIFS(NhatKy_ViPham!K:K, NhatKy_ViPham!E:E, "11_Sinh", NhatKy_ViPham!F:F, B18, NhatKy_ViPham!C:C, "T33")</f>
        <v>100</v>
      </c>
      <c r="AY18" s="6">
        <f>100 + SUMIFS(NhatKy_ViPham!J:J, NhatKy_ViPham!E:E, "11_Sinh", NhatKy_ViPham!F:F, B18, NhatKy_ViPham!C:C, "T34") - SUMIFS(NhatKy_ViPham!K:K, NhatKy_ViPham!E:E, "11_Sinh", NhatKy_ViPham!F:F, B18, NhatKy_ViPham!C:C, "T34")</f>
        <v>100</v>
      </c>
      <c r="AZ18" s="6">
        <f>100 + SUMIFS(NhatKy_ViPham!J:J, NhatKy_ViPham!E:E, "11_Sinh", NhatKy_ViPham!F:F, B18, NhatKy_ViPham!C:C, "T35") - SUMIFS(NhatKy_ViPham!K:K, NhatKy_ViPham!E:E, "11_Sinh", NhatKy_ViPham!F:F, B18, NhatKy_ViPham!C:C, "T35")</f>
        <v>100</v>
      </c>
      <c r="BA18" s="12">
        <f t="shared" si="0"/>
        <v>100</v>
      </c>
      <c r="BB18" s="11" t="s">
        <v>430</v>
      </c>
      <c r="BC18" s="16" t="str">
        <f t="shared" si="1"/>
        <v>Tốt</v>
      </c>
      <c r="BD18" s="15" t="str">
        <f t="shared" si="2"/>
        <v>🟢 BÌNH THƯỜNG</v>
      </c>
    </row>
    <row r="19" spans="1:56" x14ac:dyDescent="0.25">
      <c r="A19" s="4">
        <v>11</v>
      </c>
      <c r="B19" s="10" t="s">
        <v>1762</v>
      </c>
      <c r="C19" s="4" t="s">
        <v>1763</v>
      </c>
      <c r="D19" s="4" t="s">
        <v>429</v>
      </c>
      <c r="E19" s="11" t="s">
        <v>430</v>
      </c>
      <c r="F19" s="7">
        <f>SUMIFS(NhatKy_ViPham!K:K, NhatKy_ViPham!E:E, "11_Sinh", NhatKy_ViPham!F:F, B19, NhatKy_ViPham!H:H, "L01")</f>
        <v>0</v>
      </c>
      <c r="G19" s="7">
        <f>SUMIFS(NhatKy_ViPham!K:K, NhatKy_ViPham!E:E, "11_Sinh", NhatKy_ViPham!F:F, B19, NhatKy_ViPham!H:H, "L02")</f>
        <v>0</v>
      </c>
      <c r="H19" s="7">
        <f>SUMIFS(NhatKy_ViPham!K:K, NhatKy_ViPham!E:E, "11_Sinh", NhatKy_ViPham!F:F, B19, NhatKy_ViPham!H:H, "L03")</f>
        <v>0</v>
      </c>
      <c r="I19" s="7">
        <f>SUMIFS(NhatKy_ViPham!K:K, NhatKy_ViPham!E:E, "11_Sinh", NhatKy_ViPham!F:F, B19, NhatKy_ViPham!H:H, "L04")</f>
        <v>0</v>
      </c>
      <c r="J19" s="7">
        <f>SUMIFS(NhatKy_ViPham!K:K, NhatKy_ViPham!E:E, "11_Sinh", NhatKy_ViPham!F:F, B19, NhatKy_ViPham!H:H, "L05")</f>
        <v>0</v>
      </c>
      <c r="K19" s="7">
        <f>SUMIFS(NhatKy_ViPham!K:K, NhatKy_ViPham!E:E, "11_Sinh", NhatKy_ViPham!F:F, B19, NhatKy_ViPham!H:H, "L06")</f>
        <v>0</v>
      </c>
      <c r="L19" s="7">
        <f>SUMIFS(NhatKy_ViPham!K:K, NhatKy_ViPham!E:E, "11_Sinh", NhatKy_ViPham!F:F, B19, NhatKy_ViPham!H:H, "L07")</f>
        <v>0</v>
      </c>
      <c r="M19" s="7">
        <f>SUMIFS(NhatKy_ViPham!K:K, NhatKy_ViPham!E:E, "11_Sinh", NhatKy_ViPham!F:F, B19, NhatKy_ViPham!H:H, "L08")</f>
        <v>0</v>
      </c>
      <c r="N19" s="7">
        <f>SUMIFS(NhatKy_ViPham!K:K, NhatKy_ViPham!E:E, "11_Sinh", NhatKy_ViPham!F:F, B19, NhatKy_ViPham!H:H, "L09")</f>
        <v>0</v>
      </c>
      <c r="O19" s="7">
        <f>SUMIFS(NhatKy_ViPham!K:K, NhatKy_ViPham!E:E, "11_Sinh", NhatKy_ViPham!F:F, B19, NhatKy_ViPham!H:H, "L10")</f>
        <v>0</v>
      </c>
      <c r="P19" s="12">
        <f>SUMIFS(NhatKy_ViPham!J:J, NhatKy_ViPham!E:E, "11_Sinh", NhatKy_ViPham!F:F, B19)</f>
        <v>0</v>
      </c>
      <c r="Q19" s="13">
        <f>SUMIFS(NhatKy_ViPham!K:K, NhatKy_ViPham!E:E, "11_Sinh", NhatKy_ViPham!F:F, B19)</f>
        <v>0</v>
      </c>
      <c r="R19" s="7">
        <f>100 + SUMIFS(NhatKy_ViPham!J:J, NhatKy_ViPham!E:E, "11_Sinh", NhatKy_ViPham!F:F, B19, NhatKy_ViPham!C:C, "T1") - SUMIFS(NhatKy_ViPham!K:K, NhatKy_ViPham!E:E, "11_Sinh", NhatKy_ViPham!F:F, B19, NhatKy_ViPham!C:C, "T1")</f>
        <v>100</v>
      </c>
      <c r="S19" s="7">
        <f>100 + SUMIFS(NhatKy_ViPham!J:J, NhatKy_ViPham!E:E, "11_Sinh", NhatKy_ViPham!F:F, B19, NhatKy_ViPham!C:C, "T2") - SUMIFS(NhatKy_ViPham!K:K, NhatKy_ViPham!E:E, "11_Sinh", NhatKy_ViPham!F:F, B19, NhatKy_ViPham!C:C, "T2")</f>
        <v>100</v>
      </c>
      <c r="T19" s="7">
        <f>100 + SUMIFS(NhatKy_ViPham!J:J, NhatKy_ViPham!E:E, "11_Sinh", NhatKy_ViPham!F:F, B19, NhatKy_ViPham!C:C, "T3") - SUMIFS(NhatKy_ViPham!K:K, NhatKy_ViPham!E:E, "11_Sinh", NhatKy_ViPham!F:F, B19, NhatKy_ViPham!C:C, "T3")</f>
        <v>100</v>
      </c>
      <c r="U19" s="7">
        <f>100 + SUMIFS(NhatKy_ViPham!J:J, NhatKy_ViPham!E:E, "11_Sinh", NhatKy_ViPham!F:F, B19, NhatKy_ViPham!C:C, "T4") - SUMIFS(NhatKy_ViPham!K:K, NhatKy_ViPham!E:E, "11_Sinh", NhatKy_ViPham!F:F, B19, NhatKy_ViPham!C:C, "T4")</f>
        <v>100</v>
      </c>
      <c r="V19" s="7">
        <f>100 + SUMIFS(NhatKy_ViPham!J:J, NhatKy_ViPham!E:E, "11_Sinh", NhatKy_ViPham!F:F, B19, NhatKy_ViPham!C:C, "T5") - SUMIFS(NhatKy_ViPham!K:K, NhatKy_ViPham!E:E, "11_Sinh", NhatKy_ViPham!F:F, B19, NhatKy_ViPham!C:C, "T5")</f>
        <v>100</v>
      </c>
      <c r="W19" s="7">
        <f>100 + SUMIFS(NhatKy_ViPham!J:J, NhatKy_ViPham!E:E, "11_Sinh", NhatKy_ViPham!F:F, B19, NhatKy_ViPham!C:C, "T6") - SUMIFS(NhatKy_ViPham!K:K, NhatKy_ViPham!E:E, "11_Sinh", NhatKy_ViPham!F:F, B19, NhatKy_ViPham!C:C, "T6")</f>
        <v>100</v>
      </c>
      <c r="X19" s="7">
        <f>100 + SUMIFS(NhatKy_ViPham!J:J, NhatKy_ViPham!E:E, "11_Sinh", NhatKy_ViPham!F:F, B19, NhatKy_ViPham!C:C, "T7") - SUMIFS(NhatKy_ViPham!K:K, NhatKy_ViPham!E:E, "11_Sinh", NhatKy_ViPham!F:F, B19, NhatKy_ViPham!C:C, "T7")</f>
        <v>100</v>
      </c>
      <c r="Y19" s="7">
        <f>100 + SUMIFS(NhatKy_ViPham!J:J, NhatKy_ViPham!E:E, "11_Sinh", NhatKy_ViPham!F:F, B19, NhatKy_ViPham!C:C, "T8") - SUMIFS(NhatKy_ViPham!K:K, NhatKy_ViPham!E:E, "11_Sinh", NhatKy_ViPham!F:F, B19, NhatKy_ViPham!C:C, "T8")</f>
        <v>100</v>
      </c>
      <c r="Z19" s="7">
        <f>100 + SUMIFS(NhatKy_ViPham!J:J, NhatKy_ViPham!E:E, "11_Sinh", NhatKy_ViPham!F:F, B19, NhatKy_ViPham!C:C, "T9") - SUMIFS(NhatKy_ViPham!K:K, NhatKy_ViPham!E:E, "11_Sinh", NhatKy_ViPham!F:F, B19, NhatKy_ViPham!C:C, "T9")</f>
        <v>100</v>
      </c>
      <c r="AA19" s="7">
        <f>100 + SUMIFS(NhatKy_ViPham!J:J, NhatKy_ViPham!E:E, "11_Sinh", NhatKy_ViPham!F:F, B19, NhatKy_ViPham!C:C, "T10") - SUMIFS(NhatKy_ViPham!K:K, NhatKy_ViPham!E:E, "11_Sinh", NhatKy_ViPham!F:F, B19, NhatKy_ViPham!C:C, "T10")</f>
        <v>100</v>
      </c>
      <c r="AB19" s="7">
        <f>100 + SUMIFS(NhatKy_ViPham!J:J, NhatKy_ViPham!E:E, "11_Sinh", NhatKy_ViPham!F:F, B19, NhatKy_ViPham!C:C, "T11") - SUMIFS(NhatKy_ViPham!K:K, NhatKy_ViPham!E:E, "11_Sinh", NhatKy_ViPham!F:F, B19, NhatKy_ViPham!C:C, "T11")</f>
        <v>100</v>
      </c>
      <c r="AC19" s="7">
        <f>100 + SUMIFS(NhatKy_ViPham!J:J, NhatKy_ViPham!E:E, "11_Sinh", NhatKy_ViPham!F:F, B19, NhatKy_ViPham!C:C, "T12") - SUMIFS(NhatKy_ViPham!K:K, NhatKy_ViPham!E:E, "11_Sinh", NhatKy_ViPham!F:F, B19, NhatKy_ViPham!C:C, "T12")</f>
        <v>100</v>
      </c>
      <c r="AD19" s="7">
        <f>100 + SUMIFS(NhatKy_ViPham!J:J, NhatKy_ViPham!E:E, "11_Sinh", NhatKy_ViPham!F:F, B19, NhatKy_ViPham!C:C, "T13") - SUMIFS(NhatKy_ViPham!K:K, NhatKy_ViPham!E:E, "11_Sinh", NhatKy_ViPham!F:F, B19, NhatKy_ViPham!C:C, "T13")</f>
        <v>100</v>
      </c>
      <c r="AE19" s="7">
        <f>100 + SUMIFS(NhatKy_ViPham!J:J, NhatKy_ViPham!E:E, "11_Sinh", NhatKy_ViPham!F:F, B19, NhatKy_ViPham!C:C, "T14") - SUMIFS(NhatKy_ViPham!K:K, NhatKy_ViPham!E:E, "11_Sinh", NhatKy_ViPham!F:F, B19, NhatKy_ViPham!C:C, "T14")</f>
        <v>100</v>
      </c>
      <c r="AF19" s="7">
        <f>100 + SUMIFS(NhatKy_ViPham!J:J, NhatKy_ViPham!E:E, "11_Sinh", NhatKy_ViPham!F:F, B19, NhatKy_ViPham!C:C, "T15") - SUMIFS(NhatKy_ViPham!K:K, NhatKy_ViPham!E:E, "11_Sinh", NhatKy_ViPham!F:F, B19, NhatKy_ViPham!C:C, "T15")</f>
        <v>100</v>
      </c>
      <c r="AG19" s="7">
        <f>100 + SUMIFS(NhatKy_ViPham!J:J, NhatKy_ViPham!E:E, "11_Sinh", NhatKy_ViPham!F:F, B19, NhatKy_ViPham!C:C, "T16") - SUMIFS(NhatKy_ViPham!K:K, NhatKy_ViPham!E:E, "11_Sinh", NhatKy_ViPham!F:F, B19, NhatKy_ViPham!C:C, "T16")</f>
        <v>100</v>
      </c>
      <c r="AH19" s="7">
        <f>100 + SUMIFS(NhatKy_ViPham!J:J, NhatKy_ViPham!E:E, "11_Sinh", NhatKy_ViPham!F:F, B19, NhatKy_ViPham!C:C, "T17") - SUMIFS(NhatKy_ViPham!K:K, NhatKy_ViPham!E:E, "11_Sinh", NhatKy_ViPham!F:F, B19, NhatKy_ViPham!C:C, "T17")</f>
        <v>100</v>
      </c>
      <c r="AI19" s="7">
        <f>100 + SUMIFS(NhatKy_ViPham!J:J, NhatKy_ViPham!E:E, "11_Sinh", NhatKy_ViPham!F:F, B19, NhatKy_ViPham!C:C, "T18") - SUMIFS(NhatKy_ViPham!K:K, NhatKy_ViPham!E:E, "11_Sinh", NhatKy_ViPham!F:F, B19, NhatKy_ViPham!C:C, "T18")</f>
        <v>100</v>
      </c>
      <c r="AJ19" s="7">
        <f>100 + SUMIFS(NhatKy_ViPham!J:J, NhatKy_ViPham!E:E, "11_Sinh", NhatKy_ViPham!F:F, B19, NhatKy_ViPham!C:C, "T19") - SUMIFS(NhatKy_ViPham!K:K, NhatKy_ViPham!E:E, "11_Sinh", NhatKy_ViPham!F:F, B19, NhatKy_ViPham!C:C, "T19")</f>
        <v>100</v>
      </c>
      <c r="AK19" s="7">
        <f>100 + SUMIFS(NhatKy_ViPham!J:J, NhatKy_ViPham!E:E, "11_Sinh", NhatKy_ViPham!F:F, B19, NhatKy_ViPham!C:C, "T20") - SUMIFS(NhatKy_ViPham!K:K, NhatKy_ViPham!E:E, "11_Sinh", NhatKy_ViPham!F:F, B19, NhatKy_ViPham!C:C, "T20")</f>
        <v>100</v>
      </c>
      <c r="AL19" s="7">
        <f>100 + SUMIFS(NhatKy_ViPham!J:J, NhatKy_ViPham!E:E, "11_Sinh", NhatKy_ViPham!F:F, B19, NhatKy_ViPham!C:C, "T21") - SUMIFS(NhatKy_ViPham!K:K, NhatKy_ViPham!E:E, "11_Sinh", NhatKy_ViPham!F:F, B19, NhatKy_ViPham!C:C, "T21")</f>
        <v>100</v>
      </c>
      <c r="AM19" s="7">
        <f>100 + SUMIFS(NhatKy_ViPham!J:J, NhatKy_ViPham!E:E, "11_Sinh", NhatKy_ViPham!F:F, B19, NhatKy_ViPham!C:C, "T22") - SUMIFS(NhatKy_ViPham!K:K, NhatKy_ViPham!E:E, "11_Sinh", NhatKy_ViPham!F:F, B19, NhatKy_ViPham!C:C, "T22")</f>
        <v>100</v>
      </c>
      <c r="AN19" s="7">
        <f>100 + SUMIFS(NhatKy_ViPham!J:J, NhatKy_ViPham!E:E, "11_Sinh", NhatKy_ViPham!F:F, B19, NhatKy_ViPham!C:C, "T23") - SUMIFS(NhatKy_ViPham!K:K, NhatKy_ViPham!E:E, "11_Sinh", NhatKy_ViPham!F:F, B19, NhatKy_ViPham!C:C, "T23")</f>
        <v>100</v>
      </c>
      <c r="AO19" s="7">
        <f>100 + SUMIFS(NhatKy_ViPham!J:J, NhatKy_ViPham!E:E, "11_Sinh", NhatKy_ViPham!F:F, B19, NhatKy_ViPham!C:C, "T24") - SUMIFS(NhatKy_ViPham!K:K, NhatKy_ViPham!E:E, "11_Sinh", NhatKy_ViPham!F:F, B19, NhatKy_ViPham!C:C, "T24")</f>
        <v>100</v>
      </c>
      <c r="AP19" s="7">
        <f>100 + SUMIFS(NhatKy_ViPham!J:J, NhatKy_ViPham!E:E, "11_Sinh", NhatKy_ViPham!F:F, B19, NhatKy_ViPham!C:C, "T25") - SUMIFS(NhatKy_ViPham!K:K, NhatKy_ViPham!E:E, "11_Sinh", NhatKy_ViPham!F:F, B19, NhatKy_ViPham!C:C, "T25")</f>
        <v>100</v>
      </c>
      <c r="AQ19" s="7">
        <f>100 + SUMIFS(NhatKy_ViPham!J:J, NhatKy_ViPham!E:E, "11_Sinh", NhatKy_ViPham!F:F, B19, NhatKy_ViPham!C:C, "T26") - SUMIFS(NhatKy_ViPham!K:K, NhatKy_ViPham!E:E, "11_Sinh", NhatKy_ViPham!F:F, B19, NhatKy_ViPham!C:C, "T26")</f>
        <v>100</v>
      </c>
      <c r="AR19" s="7">
        <f>100 + SUMIFS(NhatKy_ViPham!J:J, NhatKy_ViPham!E:E, "11_Sinh", NhatKy_ViPham!F:F, B19, NhatKy_ViPham!C:C, "T27") - SUMIFS(NhatKy_ViPham!K:K, NhatKy_ViPham!E:E, "11_Sinh", NhatKy_ViPham!F:F, B19, NhatKy_ViPham!C:C, "T27")</f>
        <v>100</v>
      </c>
      <c r="AS19" s="7">
        <f>100 + SUMIFS(NhatKy_ViPham!J:J, NhatKy_ViPham!E:E, "11_Sinh", NhatKy_ViPham!F:F, B19, NhatKy_ViPham!C:C, "T28") - SUMIFS(NhatKy_ViPham!K:K, NhatKy_ViPham!E:E, "11_Sinh", NhatKy_ViPham!F:F, B19, NhatKy_ViPham!C:C, "T28")</f>
        <v>100</v>
      </c>
      <c r="AT19" s="7">
        <f>100 + SUMIFS(NhatKy_ViPham!J:J, NhatKy_ViPham!E:E, "11_Sinh", NhatKy_ViPham!F:F, B19, NhatKy_ViPham!C:C, "T29") - SUMIFS(NhatKy_ViPham!K:K, NhatKy_ViPham!E:E, "11_Sinh", NhatKy_ViPham!F:F, B19, NhatKy_ViPham!C:C, "T29")</f>
        <v>100</v>
      </c>
      <c r="AU19" s="7">
        <f>100 + SUMIFS(NhatKy_ViPham!J:J, NhatKy_ViPham!E:E, "11_Sinh", NhatKy_ViPham!F:F, B19, NhatKy_ViPham!C:C, "T30") - SUMIFS(NhatKy_ViPham!K:K, NhatKy_ViPham!E:E, "11_Sinh", NhatKy_ViPham!F:F, B19, NhatKy_ViPham!C:C, "T30")</f>
        <v>100</v>
      </c>
      <c r="AV19" s="7">
        <f>100 + SUMIFS(NhatKy_ViPham!J:J, NhatKy_ViPham!E:E, "11_Sinh", NhatKy_ViPham!F:F, B19, NhatKy_ViPham!C:C, "T31") - SUMIFS(NhatKy_ViPham!K:K, NhatKy_ViPham!E:E, "11_Sinh", NhatKy_ViPham!F:F, B19, NhatKy_ViPham!C:C, "T31")</f>
        <v>100</v>
      </c>
      <c r="AW19" s="7">
        <f>100 + SUMIFS(NhatKy_ViPham!J:J, NhatKy_ViPham!E:E, "11_Sinh", NhatKy_ViPham!F:F, B19, NhatKy_ViPham!C:C, "T32") - SUMIFS(NhatKy_ViPham!K:K, NhatKy_ViPham!E:E, "11_Sinh", NhatKy_ViPham!F:F, B19, NhatKy_ViPham!C:C, "T32")</f>
        <v>100</v>
      </c>
      <c r="AX19" s="7">
        <f>100 + SUMIFS(NhatKy_ViPham!J:J, NhatKy_ViPham!E:E, "11_Sinh", NhatKy_ViPham!F:F, B19, NhatKy_ViPham!C:C, "T33") - SUMIFS(NhatKy_ViPham!K:K, NhatKy_ViPham!E:E, "11_Sinh", NhatKy_ViPham!F:F, B19, NhatKy_ViPham!C:C, "T33")</f>
        <v>100</v>
      </c>
      <c r="AY19" s="7">
        <f>100 + SUMIFS(NhatKy_ViPham!J:J, NhatKy_ViPham!E:E, "11_Sinh", NhatKy_ViPham!F:F, B19, NhatKy_ViPham!C:C, "T34") - SUMIFS(NhatKy_ViPham!K:K, NhatKy_ViPham!E:E, "11_Sinh", NhatKy_ViPham!F:F, B19, NhatKy_ViPham!C:C, "T34")</f>
        <v>100</v>
      </c>
      <c r="AZ19" s="7">
        <f>100 + SUMIFS(NhatKy_ViPham!J:J, NhatKy_ViPham!E:E, "11_Sinh", NhatKy_ViPham!F:F, B19, NhatKy_ViPham!C:C, "T35") - SUMIFS(NhatKy_ViPham!K:K, NhatKy_ViPham!E:E, "11_Sinh", NhatKy_ViPham!F:F, B19, NhatKy_ViPham!C:C, "T35")</f>
        <v>100</v>
      </c>
      <c r="BA19" s="12">
        <f t="shared" si="0"/>
        <v>100</v>
      </c>
      <c r="BB19" s="11" t="s">
        <v>430</v>
      </c>
      <c r="BC19" s="14" t="str">
        <f t="shared" si="1"/>
        <v>Tốt</v>
      </c>
      <c r="BD19" s="10" t="str">
        <f t="shared" si="2"/>
        <v>🟢 BÌNH THƯỜNG</v>
      </c>
    </row>
    <row r="20" spans="1:56" x14ac:dyDescent="0.25">
      <c r="A20" s="5">
        <v>12</v>
      </c>
      <c r="B20" s="15" t="s">
        <v>1764</v>
      </c>
      <c r="C20" s="5" t="s">
        <v>1454</v>
      </c>
      <c r="D20" s="5" t="s">
        <v>429</v>
      </c>
      <c r="E20" s="11" t="s">
        <v>430</v>
      </c>
      <c r="F20" s="6">
        <f>SUMIFS(NhatKy_ViPham!K:K, NhatKy_ViPham!E:E, "11_Sinh", NhatKy_ViPham!F:F, B20, NhatKy_ViPham!H:H, "L01")</f>
        <v>0</v>
      </c>
      <c r="G20" s="6">
        <f>SUMIFS(NhatKy_ViPham!K:K, NhatKy_ViPham!E:E, "11_Sinh", NhatKy_ViPham!F:F, B20, NhatKy_ViPham!H:H, "L02")</f>
        <v>0</v>
      </c>
      <c r="H20" s="6">
        <f>SUMIFS(NhatKy_ViPham!K:K, NhatKy_ViPham!E:E, "11_Sinh", NhatKy_ViPham!F:F, B20, NhatKy_ViPham!H:H, "L03")</f>
        <v>0</v>
      </c>
      <c r="I20" s="6">
        <f>SUMIFS(NhatKy_ViPham!K:K, NhatKy_ViPham!E:E, "11_Sinh", NhatKy_ViPham!F:F, B20, NhatKy_ViPham!H:H, "L04")</f>
        <v>0</v>
      </c>
      <c r="J20" s="6">
        <f>SUMIFS(NhatKy_ViPham!K:K, NhatKy_ViPham!E:E, "11_Sinh", NhatKy_ViPham!F:F, B20, NhatKy_ViPham!H:H, "L05")</f>
        <v>0</v>
      </c>
      <c r="K20" s="6">
        <f>SUMIFS(NhatKy_ViPham!K:K, NhatKy_ViPham!E:E, "11_Sinh", NhatKy_ViPham!F:F, B20, NhatKy_ViPham!H:H, "L06")</f>
        <v>0</v>
      </c>
      <c r="L20" s="6">
        <f>SUMIFS(NhatKy_ViPham!K:K, NhatKy_ViPham!E:E, "11_Sinh", NhatKy_ViPham!F:F, B20, NhatKy_ViPham!H:H, "L07")</f>
        <v>0</v>
      </c>
      <c r="M20" s="6">
        <f>SUMIFS(NhatKy_ViPham!K:K, NhatKy_ViPham!E:E, "11_Sinh", NhatKy_ViPham!F:F, B20, NhatKy_ViPham!H:H, "L08")</f>
        <v>0</v>
      </c>
      <c r="N20" s="6">
        <f>SUMIFS(NhatKy_ViPham!K:K, NhatKy_ViPham!E:E, "11_Sinh", NhatKy_ViPham!F:F, B20, NhatKy_ViPham!H:H, "L09")</f>
        <v>0</v>
      </c>
      <c r="O20" s="6">
        <f>SUMIFS(NhatKy_ViPham!K:K, NhatKy_ViPham!E:E, "11_Sinh", NhatKy_ViPham!F:F, B20, NhatKy_ViPham!H:H, "L10")</f>
        <v>0</v>
      </c>
      <c r="P20" s="12">
        <f>SUMIFS(NhatKy_ViPham!J:J, NhatKy_ViPham!E:E, "11_Sinh", NhatKy_ViPham!F:F, B20)</f>
        <v>0</v>
      </c>
      <c r="Q20" s="13">
        <f>SUMIFS(NhatKy_ViPham!K:K, NhatKy_ViPham!E:E, "11_Sinh", NhatKy_ViPham!F:F, B20)</f>
        <v>0</v>
      </c>
      <c r="R20" s="6">
        <f>100 + SUMIFS(NhatKy_ViPham!J:J, NhatKy_ViPham!E:E, "11_Sinh", NhatKy_ViPham!F:F, B20, NhatKy_ViPham!C:C, "T1") - SUMIFS(NhatKy_ViPham!K:K, NhatKy_ViPham!E:E, "11_Sinh", NhatKy_ViPham!F:F, B20, NhatKy_ViPham!C:C, "T1")</f>
        <v>100</v>
      </c>
      <c r="S20" s="6">
        <f>100 + SUMIFS(NhatKy_ViPham!J:J, NhatKy_ViPham!E:E, "11_Sinh", NhatKy_ViPham!F:F, B20, NhatKy_ViPham!C:C, "T2") - SUMIFS(NhatKy_ViPham!K:K, NhatKy_ViPham!E:E, "11_Sinh", NhatKy_ViPham!F:F, B20, NhatKy_ViPham!C:C, "T2")</f>
        <v>100</v>
      </c>
      <c r="T20" s="6">
        <f>100 + SUMIFS(NhatKy_ViPham!J:J, NhatKy_ViPham!E:E, "11_Sinh", NhatKy_ViPham!F:F, B20, NhatKy_ViPham!C:C, "T3") - SUMIFS(NhatKy_ViPham!K:K, NhatKy_ViPham!E:E, "11_Sinh", NhatKy_ViPham!F:F, B20, NhatKy_ViPham!C:C, "T3")</f>
        <v>100</v>
      </c>
      <c r="U20" s="6">
        <f>100 + SUMIFS(NhatKy_ViPham!J:J, NhatKy_ViPham!E:E, "11_Sinh", NhatKy_ViPham!F:F, B20, NhatKy_ViPham!C:C, "T4") - SUMIFS(NhatKy_ViPham!K:K, NhatKy_ViPham!E:E, "11_Sinh", NhatKy_ViPham!F:F, B20, NhatKy_ViPham!C:C, "T4")</f>
        <v>100</v>
      </c>
      <c r="V20" s="6">
        <f>100 + SUMIFS(NhatKy_ViPham!J:J, NhatKy_ViPham!E:E, "11_Sinh", NhatKy_ViPham!F:F, B20, NhatKy_ViPham!C:C, "T5") - SUMIFS(NhatKy_ViPham!K:K, NhatKy_ViPham!E:E, "11_Sinh", NhatKy_ViPham!F:F, B20, NhatKy_ViPham!C:C, "T5")</f>
        <v>100</v>
      </c>
      <c r="W20" s="6">
        <f>100 + SUMIFS(NhatKy_ViPham!J:J, NhatKy_ViPham!E:E, "11_Sinh", NhatKy_ViPham!F:F, B20, NhatKy_ViPham!C:C, "T6") - SUMIFS(NhatKy_ViPham!K:K, NhatKy_ViPham!E:E, "11_Sinh", NhatKy_ViPham!F:F, B20, NhatKy_ViPham!C:C, "T6")</f>
        <v>100</v>
      </c>
      <c r="X20" s="6">
        <f>100 + SUMIFS(NhatKy_ViPham!J:J, NhatKy_ViPham!E:E, "11_Sinh", NhatKy_ViPham!F:F, B20, NhatKy_ViPham!C:C, "T7") - SUMIFS(NhatKy_ViPham!K:K, NhatKy_ViPham!E:E, "11_Sinh", NhatKy_ViPham!F:F, B20, NhatKy_ViPham!C:C, "T7")</f>
        <v>100</v>
      </c>
      <c r="Y20" s="6">
        <f>100 + SUMIFS(NhatKy_ViPham!J:J, NhatKy_ViPham!E:E, "11_Sinh", NhatKy_ViPham!F:F, B20, NhatKy_ViPham!C:C, "T8") - SUMIFS(NhatKy_ViPham!K:K, NhatKy_ViPham!E:E, "11_Sinh", NhatKy_ViPham!F:F, B20, NhatKy_ViPham!C:C, "T8")</f>
        <v>100</v>
      </c>
      <c r="Z20" s="6">
        <f>100 + SUMIFS(NhatKy_ViPham!J:J, NhatKy_ViPham!E:E, "11_Sinh", NhatKy_ViPham!F:F, B20, NhatKy_ViPham!C:C, "T9") - SUMIFS(NhatKy_ViPham!K:K, NhatKy_ViPham!E:E, "11_Sinh", NhatKy_ViPham!F:F, B20, NhatKy_ViPham!C:C, "T9")</f>
        <v>100</v>
      </c>
      <c r="AA20" s="6">
        <f>100 + SUMIFS(NhatKy_ViPham!J:J, NhatKy_ViPham!E:E, "11_Sinh", NhatKy_ViPham!F:F, B20, NhatKy_ViPham!C:C, "T10") - SUMIFS(NhatKy_ViPham!K:K, NhatKy_ViPham!E:E, "11_Sinh", NhatKy_ViPham!F:F, B20, NhatKy_ViPham!C:C, "T10")</f>
        <v>100</v>
      </c>
      <c r="AB20" s="6">
        <f>100 + SUMIFS(NhatKy_ViPham!J:J, NhatKy_ViPham!E:E, "11_Sinh", NhatKy_ViPham!F:F, B20, NhatKy_ViPham!C:C, "T11") - SUMIFS(NhatKy_ViPham!K:K, NhatKy_ViPham!E:E, "11_Sinh", NhatKy_ViPham!F:F, B20, NhatKy_ViPham!C:C, "T11")</f>
        <v>100</v>
      </c>
      <c r="AC20" s="6">
        <f>100 + SUMIFS(NhatKy_ViPham!J:J, NhatKy_ViPham!E:E, "11_Sinh", NhatKy_ViPham!F:F, B20, NhatKy_ViPham!C:C, "T12") - SUMIFS(NhatKy_ViPham!K:K, NhatKy_ViPham!E:E, "11_Sinh", NhatKy_ViPham!F:F, B20, NhatKy_ViPham!C:C, "T12")</f>
        <v>100</v>
      </c>
      <c r="AD20" s="6">
        <f>100 + SUMIFS(NhatKy_ViPham!J:J, NhatKy_ViPham!E:E, "11_Sinh", NhatKy_ViPham!F:F, B20, NhatKy_ViPham!C:C, "T13") - SUMIFS(NhatKy_ViPham!K:K, NhatKy_ViPham!E:E, "11_Sinh", NhatKy_ViPham!F:F, B20, NhatKy_ViPham!C:C, "T13")</f>
        <v>100</v>
      </c>
      <c r="AE20" s="6">
        <f>100 + SUMIFS(NhatKy_ViPham!J:J, NhatKy_ViPham!E:E, "11_Sinh", NhatKy_ViPham!F:F, B20, NhatKy_ViPham!C:C, "T14") - SUMIFS(NhatKy_ViPham!K:K, NhatKy_ViPham!E:E, "11_Sinh", NhatKy_ViPham!F:F, B20, NhatKy_ViPham!C:C, "T14")</f>
        <v>100</v>
      </c>
      <c r="AF20" s="6">
        <f>100 + SUMIFS(NhatKy_ViPham!J:J, NhatKy_ViPham!E:E, "11_Sinh", NhatKy_ViPham!F:F, B20, NhatKy_ViPham!C:C, "T15") - SUMIFS(NhatKy_ViPham!K:K, NhatKy_ViPham!E:E, "11_Sinh", NhatKy_ViPham!F:F, B20, NhatKy_ViPham!C:C, "T15")</f>
        <v>100</v>
      </c>
      <c r="AG20" s="6">
        <f>100 + SUMIFS(NhatKy_ViPham!J:J, NhatKy_ViPham!E:E, "11_Sinh", NhatKy_ViPham!F:F, B20, NhatKy_ViPham!C:C, "T16") - SUMIFS(NhatKy_ViPham!K:K, NhatKy_ViPham!E:E, "11_Sinh", NhatKy_ViPham!F:F, B20, NhatKy_ViPham!C:C, "T16")</f>
        <v>100</v>
      </c>
      <c r="AH20" s="6">
        <f>100 + SUMIFS(NhatKy_ViPham!J:J, NhatKy_ViPham!E:E, "11_Sinh", NhatKy_ViPham!F:F, B20, NhatKy_ViPham!C:C, "T17") - SUMIFS(NhatKy_ViPham!K:K, NhatKy_ViPham!E:E, "11_Sinh", NhatKy_ViPham!F:F, B20, NhatKy_ViPham!C:C, "T17")</f>
        <v>100</v>
      </c>
      <c r="AI20" s="6">
        <f>100 + SUMIFS(NhatKy_ViPham!J:J, NhatKy_ViPham!E:E, "11_Sinh", NhatKy_ViPham!F:F, B20, NhatKy_ViPham!C:C, "T18") - SUMIFS(NhatKy_ViPham!K:K, NhatKy_ViPham!E:E, "11_Sinh", NhatKy_ViPham!F:F, B20, NhatKy_ViPham!C:C, "T18")</f>
        <v>100</v>
      </c>
      <c r="AJ20" s="6">
        <f>100 + SUMIFS(NhatKy_ViPham!J:J, NhatKy_ViPham!E:E, "11_Sinh", NhatKy_ViPham!F:F, B20, NhatKy_ViPham!C:C, "T19") - SUMIFS(NhatKy_ViPham!K:K, NhatKy_ViPham!E:E, "11_Sinh", NhatKy_ViPham!F:F, B20, NhatKy_ViPham!C:C, "T19")</f>
        <v>100</v>
      </c>
      <c r="AK20" s="6">
        <f>100 + SUMIFS(NhatKy_ViPham!J:J, NhatKy_ViPham!E:E, "11_Sinh", NhatKy_ViPham!F:F, B20, NhatKy_ViPham!C:C, "T20") - SUMIFS(NhatKy_ViPham!K:K, NhatKy_ViPham!E:E, "11_Sinh", NhatKy_ViPham!F:F, B20, NhatKy_ViPham!C:C, "T20")</f>
        <v>100</v>
      </c>
      <c r="AL20" s="6">
        <f>100 + SUMIFS(NhatKy_ViPham!J:J, NhatKy_ViPham!E:E, "11_Sinh", NhatKy_ViPham!F:F, B20, NhatKy_ViPham!C:C, "T21") - SUMIFS(NhatKy_ViPham!K:K, NhatKy_ViPham!E:E, "11_Sinh", NhatKy_ViPham!F:F, B20, NhatKy_ViPham!C:C, "T21")</f>
        <v>100</v>
      </c>
      <c r="AM20" s="6">
        <f>100 + SUMIFS(NhatKy_ViPham!J:J, NhatKy_ViPham!E:E, "11_Sinh", NhatKy_ViPham!F:F, B20, NhatKy_ViPham!C:C, "T22") - SUMIFS(NhatKy_ViPham!K:K, NhatKy_ViPham!E:E, "11_Sinh", NhatKy_ViPham!F:F, B20, NhatKy_ViPham!C:C, "T22")</f>
        <v>100</v>
      </c>
      <c r="AN20" s="6">
        <f>100 + SUMIFS(NhatKy_ViPham!J:J, NhatKy_ViPham!E:E, "11_Sinh", NhatKy_ViPham!F:F, B20, NhatKy_ViPham!C:C, "T23") - SUMIFS(NhatKy_ViPham!K:K, NhatKy_ViPham!E:E, "11_Sinh", NhatKy_ViPham!F:F, B20, NhatKy_ViPham!C:C, "T23")</f>
        <v>100</v>
      </c>
      <c r="AO20" s="6">
        <f>100 + SUMIFS(NhatKy_ViPham!J:J, NhatKy_ViPham!E:E, "11_Sinh", NhatKy_ViPham!F:F, B20, NhatKy_ViPham!C:C, "T24") - SUMIFS(NhatKy_ViPham!K:K, NhatKy_ViPham!E:E, "11_Sinh", NhatKy_ViPham!F:F, B20, NhatKy_ViPham!C:C, "T24")</f>
        <v>100</v>
      </c>
      <c r="AP20" s="6">
        <f>100 + SUMIFS(NhatKy_ViPham!J:J, NhatKy_ViPham!E:E, "11_Sinh", NhatKy_ViPham!F:F, B20, NhatKy_ViPham!C:C, "T25") - SUMIFS(NhatKy_ViPham!K:K, NhatKy_ViPham!E:E, "11_Sinh", NhatKy_ViPham!F:F, B20, NhatKy_ViPham!C:C, "T25")</f>
        <v>100</v>
      </c>
      <c r="AQ20" s="6">
        <f>100 + SUMIFS(NhatKy_ViPham!J:J, NhatKy_ViPham!E:E, "11_Sinh", NhatKy_ViPham!F:F, B20, NhatKy_ViPham!C:C, "T26") - SUMIFS(NhatKy_ViPham!K:K, NhatKy_ViPham!E:E, "11_Sinh", NhatKy_ViPham!F:F, B20, NhatKy_ViPham!C:C, "T26")</f>
        <v>100</v>
      </c>
      <c r="AR20" s="6">
        <f>100 + SUMIFS(NhatKy_ViPham!J:J, NhatKy_ViPham!E:E, "11_Sinh", NhatKy_ViPham!F:F, B20, NhatKy_ViPham!C:C, "T27") - SUMIFS(NhatKy_ViPham!K:K, NhatKy_ViPham!E:E, "11_Sinh", NhatKy_ViPham!F:F, B20, NhatKy_ViPham!C:C, "T27")</f>
        <v>100</v>
      </c>
      <c r="AS20" s="6">
        <f>100 + SUMIFS(NhatKy_ViPham!J:J, NhatKy_ViPham!E:E, "11_Sinh", NhatKy_ViPham!F:F, B20, NhatKy_ViPham!C:C, "T28") - SUMIFS(NhatKy_ViPham!K:K, NhatKy_ViPham!E:E, "11_Sinh", NhatKy_ViPham!F:F, B20, NhatKy_ViPham!C:C, "T28")</f>
        <v>100</v>
      </c>
      <c r="AT20" s="6">
        <f>100 + SUMIFS(NhatKy_ViPham!J:J, NhatKy_ViPham!E:E, "11_Sinh", NhatKy_ViPham!F:F, B20, NhatKy_ViPham!C:C, "T29") - SUMIFS(NhatKy_ViPham!K:K, NhatKy_ViPham!E:E, "11_Sinh", NhatKy_ViPham!F:F, B20, NhatKy_ViPham!C:C, "T29")</f>
        <v>100</v>
      </c>
      <c r="AU20" s="6">
        <f>100 + SUMIFS(NhatKy_ViPham!J:J, NhatKy_ViPham!E:E, "11_Sinh", NhatKy_ViPham!F:F, B20, NhatKy_ViPham!C:C, "T30") - SUMIFS(NhatKy_ViPham!K:K, NhatKy_ViPham!E:E, "11_Sinh", NhatKy_ViPham!F:F, B20, NhatKy_ViPham!C:C, "T30")</f>
        <v>100</v>
      </c>
      <c r="AV20" s="6">
        <f>100 + SUMIFS(NhatKy_ViPham!J:J, NhatKy_ViPham!E:E, "11_Sinh", NhatKy_ViPham!F:F, B20, NhatKy_ViPham!C:C, "T31") - SUMIFS(NhatKy_ViPham!K:K, NhatKy_ViPham!E:E, "11_Sinh", NhatKy_ViPham!F:F, B20, NhatKy_ViPham!C:C, "T31")</f>
        <v>100</v>
      </c>
      <c r="AW20" s="6">
        <f>100 + SUMIFS(NhatKy_ViPham!J:J, NhatKy_ViPham!E:E, "11_Sinh", NhatKy_ViPham!F:F, B20, NhatKy_ViPham!C:C, "T32") - SUMIFS(NhatKy_ViPham!K:K, NhatKy_ViPham!E:E, "11_Sinh", NhatKy_ViPham!F:F, B20, NhatKy_ViPham!C:C, "T32")</f>
        <v>100</v>
      </c>
      <c r="AX20" s="6">
        <f>100 + SUMIFS(NhatKy_ViPham!J:J, NhatKy_ViPham!E:E, "11_Sinh", NhatKy_ViPham!F:F, B20, NhatKy_ViPham!C:C, "T33") - SUMIFS(NhatKy_ViPham!K:K, NhatKy_ViPham!E:E, "11_Sinh", NhatKy_ViPham!F:F, B20, NhatKy_ViPham!C:C, "T33")</f>
        <v>100</v>
      </c>
      <c r="AY20" s="6">
        <f>100 + SUMIFS(NhatKy_ViPham!J:J, NhatKy_ViPham!E:E, "11_Sinh", NhatKy_ViPham!F:F, B20, NhatKy_ViPham!C:C, "T34") - SUMIFS(NhatKy_ViPham!K:K, NhatKy_ViPham!E:E, "11_Sinh", NhatKy_ViPham!F:F, B20, NhatKy_ViPham!C:C, "T34")</f>
        <v>100</v>
      </c>
      <c r="AZ20" s="6">
        <f>100 + SUMIFS(NhatKy_ViPham!J:J, NhatKy_ViPham!E:E, "11_Sinh", NhatKy_ViPham!F:F, B20, NhatKy_ViPham!C:C, "T35") - SUMIFS(NhatKy_ViPham!K:K, NhatKy_ViPham!E:E, "11_Sinh", NhatKy_ViPham!F:F, B20, NhatKy_ViPham!C:C, "T35")</f>
        <v>100</v>
      </c>
      <c r="BA20" s="12">
        <f t="shared" si="0"/>
        <v>100</v>
      </c>
      <c r="BB20" s="11" t="s">
        <v>430</v>
      </c>
      <c r="BC20" s="16" t="str">
        <f t="shared" si="1"/>
        <v>Tốt</v>
      </c>
      <c r="BD20" s="15" t="str">
        <f t="shared" si="2"/>
        <v>🟢 BÌNH THƯỜNG</v>
      </c>
    </row>
    <row r="21" spans="1:56" x14ac:dyDescent="0.25">
      <c r="A21" s="4">
        <v>13</v>
      </c>
      <c r="B21" s="10" t="s">
        <v>1765</v>
      </c>
      <c r="C21" s="4" t="s">
        <v>1766</v>
      </c>
      <c r="D21" s="4" t="s">
        <v>429</v>
      </c>
      <c r="E21" s="11" t="s">
        <v>430</v>
      </c>
      <c r="F21" s="7">
        <f>SUMIFS(NhatKy_ViPham!K:K, NhatKy_ViPham!E:E, "11_Sinh", NhatKy_ViPham!F:F, B21, NhatKy_ViPham!H:H, "L01")</f>
        <v>0</v>
      </c>
      <c r="G21" s="7">
        <f>SUMIFS(NhatKy_ViPham!K:K, NhatKy_ViPham!E:E, "11_Sinh", NhatKy_ViPham!F:F, B21, NhatKy_ViPham!H:H, "L02")</f>
        <v>0</v>
      </c>
      <c r="H21" s="7">
        <f>SUMIFS(NhatKy_ViPham!K:K, NhatKy_ViPham!E:E, "11_Sinh", NhatKy_ViPham!F:F, B21, NhatKy_ViPham!H:H, "L03")</f>
        <v>0</v>
      </c>
      <c r="I21" s="7">
        <f>SUMIFS(NhatKy_ViPham!K:K, NhatKy_ViPham!E:E, "11_Sinh", NhatKy_ViPham!F:F, B21, NhatKy_ViPham!H:H, "L04")</f>
        <v>0</v>
      </c>
      <c r="J21" s="7">
        <f>SUMIFS(NhatKy_ViPham!K:K, NhatKy_ViPham!E:E, "11_Sinh", NhatKy_ViPham!F:F, B21, NhatKy_ViPham!H:H, "L05")</f>
        <v>0</v>
      </c>
      <c r="K21" s="7">
        <f>SUMIFS(NhatKy_ViPham!K:K, NhatKy_ViPham!E:E, "11_Sinh", NhatKy_ViPham!F:F, B21, NhatKy_ViPham!H:H, "L06")</f>
        <v>0</v>
      </c>
      <c r="L21" s="7">
        <f>SUMIFS(NhatKy_ViPham!K:K, NhatKy_ViPham!E:E, "11_Sinh", NhatKy_ViPham!F:F, B21, NhatKy_ViPham!H:H, "L07")</f>
        <v>0</v>
      </c>
      <c r="M21" s="7">
        <f>SUMIFS(NhatKy_ViPham!K:K, NhatKy_ViPham!E:E, "11_Sinh", NhatKy_ViPham!F:F, B21, NhatKy_ViPham!H:H, "L08")</f>
        <v>0</v>
      </c>
      <c r="N21" s="7">
        <f>SUMIFS(NhatKy_ViPham!K:K, NhatKy_ViPham!E:E, "11_Sinh", NhatKy_ViPham!F:F, B21, NhatKy_ViPham!H:H, "L09")</f>
        <v>0</v>
      </c>
      <c r="O21" s="7">
        <f>SUMIFS(NhatKy_ViPham!K:K, NhatKy_ViPham!E:E, "11_Sinh", NhatKy_ViPham!F:F, B21, NhatKy_ViPham!H:H, "L10")</f>
        <v>0</v>
      </c>
      <c r="P21" s="12">
        <f>SUMIFS(NhatKy_ViPham!J:J, NhatKy_ViPham!E:E, "11_Sinh", NhatKy_ViPham!F:F, B21)</f>
        <v>0</v>
      </c>
      <c r="Q21" s="13">
        <f>SUMIFS(NhatKy_ViPham!K:K, NhatKy_ViPham!E:E, "11_Sinh", NhatKy_ViPham!F:F, B21)</f>
        <v>0</v>
      </c>
      <c r="R21" s="7">
        <f>100 + SUMIFS(NhatKy_ViPham!J:J, NhatKy_ViPham!E:E, "11_Sinh", NhatKy_ViPham!F:F, B21, NhatKy_ViPham!C:C, "T1") - SUMIFS(NhatKy_ViPham!K:K, NhatKy_ViPham!E:E, "11_Sinh", NhatKy_ViPham!F:F, B21, NhatKy_ViPham!C:C, "T1")</f>
        <v>100</v>
      </c>
      <c r="S21" s="7">
        <f>100 + SUMIFS(NhatKy_ViPham!J:J, NhatKy_ViPham!E:E, "11_Sinh", NhatKy_ViPham!F:F, B21, NhatKy_ViPham!C:C, "T2") - SUMIFS(NhatKy_ViPham!K:K, NhatKy_ViPham!E:E, "11_Sinh", NhatKy_ViPham!F:F, B21, NhatKy_ViPham!C:C, "T2")</f>
        <v>100</v>
      </c>
      <c r="T21" s="7">
        <f>100 + SUMIFS(NhatKy_ViPham!J:J, NhatKy_ViPham!E:E, "11_Sinh", NhatKy_ViPham!F:F, B21, NhatKy_ViPham!C:C, "T3") - SUMIFS(NhatKy_ViPham!K:K, NhatKy_ViPham!E:E, "11_Sinh", NhatKy_ViPham!F:F, B21, NhatKy_ViPham!C:C, "T3")</f>
        <v>100</v>
      </c>
      <c r="U21" s="7">
        <f>100 + SUMIFS(NhatKy_ViPham!J:J, NhatKy_ViPham!E:E, "11_Sinh", NhatKy_ViPham!F:F, B21, NhatKy_ViPham!C:C, "T4") - SUMIFS(NhatKy_ViPham!K:K, NhatKy_ViPham!E:E, "11_Sinh", NhatKy_ViPham!F:F, B21, NhatKy_ViPham!C:C, "T4")</f>
        <v>100</v>
      </c>
      <c r="V21" s="7">
        <f>100 + SUMIFS(NhatKy_ViPham!J:J, NhatKy_ViPham!E:E, "11_Sinh", NhatKy_ViPham!F:F, B21, NhatKy_ViPham!C:C, "T5") - SUMIFS(NhatKy_ViPham!K:K, NhatKy_ViPham!E:E, "11_Sinh", NhatKy_ViPham!F:F, B21, NhatKy_ViPham!C:C, "T5")</f>
        <v>100</v>
      </c>
      <c r="W21" s="7">
        <f>100 + SUMIFS(NhatKy_ViPham!J:J, NhatKy_ViPham!E:E, "11_Sinh", NhatKy_ViPham!F:F, B21, NhatKy_ViPham!C:C, "T6") - SUMIFS(NhatKy_ViPham!K:K, NhatKy_ViPham!E:E, "11_Sinh", NhatKy_ViPham!F:F, B21, NhatKy_ViPham!C:C, "T6")</f>
        <v>100</v>
      </c>
      <c r="X21" s="7">
        <f>100 + SUMIFS(NhatKy_ViPham!J:J, NhatKy_ViPham!E:E, "11_Sinh", NhatKy_ViPham!F:F, B21, NhatKy_ViPham!C:C, "T7") - SUMIFS(NhatKy_ViPham!K:K, NhatKy_ViPham!E:E, "11_Sinh", NhatKy_ViPham!F:F, B21, NhatKy_ViPham!C:C, "T7")</f>
        <v>100</v>
      </c>
      <c r="Y21" s="7">
        <f>100 + SUMIFS(NhatKy_ViPham!J:J, NhatKy_ViPham!E:E, "11_Sinh", NhatKy_ViPham!F:F, B21, NhatKy_ViPham!C:C, "T8") - SUMIFS(NhatKy_ViPham!K:K, NhatKy_ViPham!E:E, "11_Sinh", NhatKy_ViPham!F:F, B21, NhatKy_ViPham!C:C, "T8")</f>
        <v>100</v>
      </c>
      <c r="Z21" s="7">
        <f>100 + SUMIFS(NhatKy_ViPham!J:J, NhatKy_ViPham!E:E, "11_Sinh", NhatKy_ViPham!F:F, B21, NhatKy_ViPham!C:C, "T9") - SUMIFS(NhatKy_ViPham!K:K, NhatKy_ViPham!E:E, "11_Sinh", NhatKy_ViPham!F:F, B21, NhatKy_ViPham!C:C, "T9")</f>
        <v>100</v>
      </c>
      <c r="AA21" s="7">
        <f>100 + SUMIFS(NhatKy_ViPham!J:J, NhatKy_ViPham!E:E, "11_Sinh", NhatKy_ViPham!F:F, B21, NhatKy_ViPham!C:C, "T10") - SUMIFS(NhatKy_ViPham!K:K, NhatKy_ViPham!E:E, "11_Sinh", NhatKy_ViPham!F:F, B21, NhatKy_ViPham!C:C, "T10")</f>
        <v>100</v>
      </c>
      <c r="AB21" s="7">
        <f>100 + SUMIFS(NhatKy_ViPham!J:J, NhatKy_ViPham!E:E, "11_Sinh", NhatKy_ViPham!F:F, B21, NhatKy_ViPham!C:C, "T11") - SUMIFS(NhatKy_ViPham!K:K, NhatKy_ViPham!E:E, "11_Sinh", NhatKy_ViPham!F:F, B21, NhatKy_ViPham!C:C, "T11")</f>
        <v>100</v>
      </c>
      <c r="AC21" s="7">
        <f>100 + SUMIFS(NhatKy_ViPham!J:J, NhatKy_ViPham!E:E, "11_Sinh", NhatKy_ViPham!F:F, B21, NhatKy_ViPham!C:C, "T12") - SUMIFS(NhatKy_ViPham!K:K, NhatKy_ViPham!E:E, "11_Sinh", NhatKy_ViPham!F:F, B21, NhatKy_ViPham!C:C, "T12")</f>
        <v>100</v>
      </c>
      <c r="AD21" s="7">
        <f>100 + SUMIFS(NhatKy_ViPham!J:J, NhatKy_ViPham!E:E, "11_Sinh", NhatKy_ViPham!F:F, B21, NhatKy_ViPham!C:C, "T13") - SUMIFS(NhatKy_ViPham!K:K, NhatKy_ViPham!E:E, "11_Sinh", NhatKy_ViPham!F:F, B21, NhatKy_ViPham!C:C, "T13")</f>
        <v>100</v>
      </c>
      <c r="AE21" s="7">
        <f>100 + SUMIFS(NhatKy_ViPham!J:J, NhatKy_ViPham!E:E, "11_Sinh", NhatKy_ViPham!F:F, B21, NhatKy_ViPham!C:C, "T14") - SUMIFS(NhatKy_ViPham!K:K, NhatKy_ViPham!E:E, "11_Sinh", NhatKy_ViPham!F:F, B21, NhatKy_ViPham!C:C, "T14")</f>
        <v>100</v>
      </c>
      <c r="AF21" s="7">
        <f>100 + SUMIFS(NhatKy_ViPham!J:J, NhatKy_ViPham!E:E, "11_Sinh", NhatKy_ViPham!F:F, B21, NhatKy_ViPham!C:C, "T15") - SUMIFS(NhatKy_ViPham!K:K, NhatKy_ViPham!E:E, "11_Sinh", NhatKy_ViPham!F:F, B21, NhatKy_ViPham!C:C, "T15")</f>
        <v>100</v>
      </c>
      <c r="AG21" s="7">
        <f>100 + SUMIFS(NhatKy_ViPham!J:J, NhatKy_ViPham!E:E, "11_Sinh", NhatKy_ViPham!F:F, B21, NhatKy_ViPham!C:C, "T16") - SUMIFS(NhatKy_ViPham!K:K, NhatKy_ViPham!E:E, "11_Sinh", NhatKy_ViPham!F:F, B21, NhatKy_ViPham!C:C, "T16")</f>
        <v>100</v>
      </c>
      <c r="AH21" s="7">
        <f>100 + SUMIFS(NhatKy_ViPham!J:J, NhatKy_ViPham!E:E, "11_Sinh", NhatKy_ViPham!F:F, B21, NhatKy_ViPham!C:C, "T17") - SUMIFS(NhatKy_ViPham!K:K, NhatKy_ViPham!E:E, "11_Sinh", NhatKy_ViPham!F:F, B21, NhatKy_ViPham!C:C, "T17")</f>
        <v>100</v>
      </c>
      <c r="AI21" s="7">
        <f>100 + SUMIFS(NhatKy_ViPham!J:J, NhatKy_ViPham!E:E, "11_Sinh", NhatKy_ViPham!F:F, B21, NhatKy_ViPham!C:C, "T18") - SUMIFS(NhatKy_ViPham!K:K, NhatKy_ViPham!E:E, "11_Sinh", NhatKy_ViPham!F:F, B21, NhatKy_ViPham!C:C, "T18")</f>
        <v>100</v>
      </c>
      <c r="AJ21" s="7">
        <f>100 + SUMIFS(NhatKy_ViPham!J:J, NhatKy_ViPham!E:E, "11_Sinh", NhatKy_ViPham!F:F, B21, NhatKy_ViPham!C:C, "T19") - SUMIFS(NhatKy_ViPham!K:K, NhatKy_ViPham!E:E, "11_Sinh", NhatKy_ViPham!F:F, B21, NhatKy_ViPham!C:C, "T19")</f>
        <v>100</v>
      </c>
      <c r="AK21" s="7">
        <f>100 + SUMIFS(NhatKy_ViPham!J:J, NhatKy_ViPham!E:E, "11_Sinh", NhatKy_ViPham!F:F, B21, NhatKy_ViPham!C:C, "T20") - SUMIFS(NhatKy_ViPham!K:K, NhatKy_ViPham!E:E, "11_Sinh", NhatKy_ViPham!F:F, B21, NhatKy_ViPham!C:C, "T20")</f>
        <v>100</v>
      </c>
      <c r="AL21" s="7">
        <f>100 + SUMIFS(NhatKy_ViPham!J:J, NhatKy_ViPham!E:E, "11_Sinh", NhatKy_ViPham!F:F, B21, NhatKy_ViPham!C:C, "T21") - SUMIFS(NhatKy_ViPham!K:K, NhatKy_ViPham!E:E, "11_Sinh", NhatKy_ViPham!F:F, B21, NhatKy_ViPham!C:C, "T21")</f>
        <v>100</v>
      </c>
      <c r="AM21" s="7">
        <f>100 + SUMIFS(NhatKy_ViPham!J:J, NhatKy_ViPham!E:E, "11_Sinh", NhatKy_ViPham!F:F, B21, NhatKy_ViPham!C:C, "T22") - SUMIFS(NhatKy_ViPham!K:K, NhatKy_ViPham!E:E, "11_Sinh", NhatKy_ViPham!F:F, B21, NhatKy_ViPham!C:C, "T22")</f>
        <v>100</v>
      </c>
      <c r="AN21" s="7">
        <f>100 + SUMIFS(NhatKy_ViPham!J:J, NhatKy_ViPham!E:E, "11_Sinh", NhatKy_ViPham!F:F, B21, NhatKy_ViPham!C:C, "T23") - SUMIFS(NhatKy_ViPham!K:K, NhatKy_ViPham!E:E, "11_Sinh", NhatKy_ViPham!F:F, B21, NhatKy_ViPham!C:C, "T23")</f>
        <v>100</v>
      </c>
      <c r="AO21" s="7">
        <f>100 + SUMIFS(NhatKy_ViPham!J:J, NhatKy_ViPham!E:E, "11_Sinh", NhatKy_ViPham!F:F, B21, NhatKy_ViPham!C:C, "T24") - SUMIFS(NhatKy_ViPham!K:K, NhatKy_ViPham!E:E, "11_Sinh", NhatKy_ViPham!F:F, B21, NhatKy_ViPham!C:C, "T24")</f>
        <v>100</v>
      </c>
      <c r="AP21" s="7">
        <f>100 + SUMIFS(NhatKy_ViPham!J:J, NhatKy_ViPham!E:E, "11_Sinh", NhatKy_ViPham!F:F, B21, NhatKy_ViPham!C:C, "T25") - SUMIFS(NhatKy_ViPham!K:K, NhatKy_ViPham!E:E, "11_Sinh", NhatKy_ViPham!F:F, B21, NhatKy_ViPham!C:C, "T25")</f>
        <v>100</v>
      </c>
      <c r="AQ21" s="7">
        <f>100 + SUMIFS(NhatKy_ViPham!J:J, NhatKy_ViPham!E:E, "11_Sinh", NhatKy_ViPham!F:F, B21, NhatKy_ViPham!C:C, "T26") - SUMIFS(NhatKy_ViPham!K:K, NhatKy_ViPham!E:E, "11_Sinh", NhatKy_ViPham!F:F, B21, NhatKy_ViPham!C:C, "T26")</f>
        <v>100</v>
      </c>
      <c r="AR21" s="7">
        <f>100 + SUMIFS(NhatKy_ViPham!J:J, NhatKy_ViPham!E:E, "11_Sinh", NhatKy_ViPham!F:F, B21, NhatKy_ViPham!C:C, "T27") - SUMIFS(NhatKy_ViPham!K:K, NhatKy_ViPham!E:E, "11_Sinh", NhatKy_ViPham!F:F, B21, NhatKy_ViPham!C:C, "T27")</f>
        <v>100</v>
      </c>
      <c r="AS21" s="7">
        <f>100 + SUMIFS(NhatKy_ViPham!J:J, NhatKy_ViPham!E:E, "11_Sinh", NhatKy_ViPham!F:F, B21, NhatKy_ViPham!C:C, "T28") - SUMIFS(NhatKy_ViPham!K:K, NhatKy_ViPham!E:E, "11_Sinh", NhatKy_ViPham!F:F, B21, NhatKy_ViPham!C:C, "T28")</f>
        <v>100</v>
      </c>
      <c r="AT21" s="7">
        <f>100 + SUMIFS(NhatKy_ViPham!J:J, NhatKy_ViPham!E:E, "11_Sinh", NhatKy_ViPham!F:F, B21, NhatKy_ViPham!C:C, "T29") - SUMIFS(NhatKy_ViPham!K:K, NhatKy_ViPham!E:E, "11_Sinh", NhatKy_ViPham!F:F, B21, NhatKy_ViPham!C:C, "T29")</f>
        <v>100</v>
      </c>
      <c r="AU21" s="7">
        <f>100 + SUMIFS(NhatKy_ViPham!J:J, NhatKy_ViPham!E:E, "11_Sinh", NhatKy_ViPham!F:F, B21, NhatKy_ViPham!C:C, "T30") - SUMIFS(NhatKy_ViPham!K:K, NhatKy_ViPham!E:E, "11_Sinh", NhatKy_ViPham!F:F, B21, NhatKy_ViPham!C:C, "T30")</f>
        <v>100</v>
      </c>
      <c r="AV21" s="7">
        <f>100 + SUMIFS(NhatKy_ViPham!J:J, NhatKy_ViPham!E:E, "11_Sinh", NhatKy_ViPham!F:F, B21, NhatKy_ViPham!C:C, "T31") - SUMIFS(NhatKy_ViPham!K:K, NhatKy_ViPham!E:E, "11_Sinh", NhatKy_ViPham!F:F, B21, NhatKy_ViPham!C:C, "T31")</f>
        <v>100</v>
      </c>
      <c r="AW21" s="7">
        <f>100 + SUMIFS(NhatKy_ViPham!J:J, NhatKy_ViPham!E:E, "11_Sinh", NhatKy_ViPham!F:F, B21, NhatKy_ViPham!C:C, "T32") - SUMIFS(NhatKy_ViPham!K:K, NhatKy_ViPham!E:E, "11_Sinh", NhatKy_ViPham!F:F, B21, NhatKy_ViPham!C:C, "T32")</f>
        <v>100</v>
      </c>
      <c r="AX21" s="7">
        <f>100 + SUMIFS(NhatKy_ViPham!J:J, NhatKy_ViPham!E:E, "11_Sinh", NhatKy_ViPham!F:F, B21, NhatKy_ViPham!C:C, "T33") - SUMIFS(NhatKy_ViPham!K:K, NhatKy_ViPham!E:E, "11_Sinh", NhatKy_ViPham!F:F, B21, NhatKy_ViPham!C:C, "T33")</f>
        <v>100</v>
      </c>
      <c r="AY21" s="7">
        <f>100 + SUMIFS(NhatKy_ViPham!J:J, NhatKy_ViPham!E:E, "11_Sinh", NhatKy_ViPham!F:F, B21, NhatKy_ViPham!C:C, "T34") - SUMIFS(NhatKy_ViPham!K:K, NhatKy_ViPham!E:E, "11_Sinh", NhatKy_ViPham!F:F, B21, NhatKy_ViPham!C:C, "T34")</f>
        <v>100</v>
      </c>
      <c r="AZ21" s="7">
        <f>100 + SUMIFS(NhatKy_ViPham!J:J, NhatKy_ViPham!E:E, "11_Sinh", NhatKy_ViPham!F:F, B21, NhatKy_ViPham!C:C, "T35") - SUMIFS(NhatKy_ViPham!K:K, NhatKy_ViPham!E:E, "11_Sinh", NhatKy_ViPham!F:F, B21, NhatKy_ViPham!C:C, "T35")</f>
        <v>100</v>
      </c>
      <c r="BA21" s="12">
        <f t="shared" si="0"/>
        <v>100</v>
      </c>
      <c r="BB21" s="11" t="s">
        <v>430</v>
      </c>
      <c r="BC21" s="14" t="str">
        <f t="shared" si="1"/>
        <v>Tốt</v>
      </c>
      <c r="BD21" s="10" t="str">
        <f t="shared" si="2"/>
        <v>🟢 BÌNH THƯỜNG</v>
      </c>
    </row>
    <row r="22" spans="1:56" x14ac:dyDescent="0.25">
      <c r="A22" s="5">
        <v>14</v>
      </c>
      <c r="B22" s="15" t="s">
        <v>1767</v>
      </c>
      <c r="C22" s="5" t="s">
        <v>1768</v>
      </c>
      <c r="D22" s="5" t="s">
        <v>429</v>
      </c>
      <c r="E22" s="11" t="s">
        <v>430</v>
      </c>
      <c r="F22" s="6">
        <f>SUMIFS(NhatKy_ViPham!K:K, NhatKy_ViPham!E:E, "11_Sinh", NhatKy_ViPham!F:F, B22, NhatKy_ViPham!H:H, "L01")</f>
        <v>0</v>
      </c>
      <c r="G22" s="6">
        <f>SUMIFS(NhatKy_ViPham!K:K, NhatKy_ViPham!E:E, "11_Sinh", NhatKy_ViPham!F:F, B22, NhatKy_ViPham!H:H, "L02")</f>
        <v>0</v>
      </c>
      <c r="H22" s="6">
        <f>SUMIFS(NhatKy_ViPham!K:K, NhatKy_ViPham!E:E, "11_Sinh", NhatKy_ViPham!F:F, B22, NhatKy_ViPham!H:H, "L03")</f>
        <v>0</v>
      </c>
      <c r="I22" s="6">
        <f>SUMIFS(NhatKy_ViPham!K:K, NhatKy_ViPham!E:E, "11_Sinh", NhatKy_ViPham!F:F, B22, NhatKy_ViPham!H:H, "L04")</f>
        <v>0</v>
      </c>
      <c r="J22" s="6">
        <f>SUMIFS(NhatKy_ViPham!K:K, NhatKy_ViPham!E:E, "11_Sinh", NhatKy_ViPham!F:F, B22, NhatKy_ViPham!H:H, "L05")</f>
        <v>0</v>
      </c>
      <c r="K22" s="6">
        <f>SUMIFS(NhatKy_ViPham!K:K, NhatKy_ViPham!E:E, "11_Sinh", NhatKy_ViPham!F:F, B22, NhatKy_ViPham!H:H, "L06")</f>
        <v>0</v>
      </c>
      <c r="L22" s="6">
        <f>SUMIFS(NhatKy_ViPham!K:K, NhatKy_ViPham!E:E, "11_Sinh", NhatKy_ViPham!F:F, B22, NhatKy_ViPham!H:H, "L07")</f>
        <v>0</v>
      </c>
      <c r="M22" s="6">
        <f>SUMIFS(NhatKy_ViPham!K:K, NhatKy_ViPham!E:E, "11_Sinh", NhatKy_ViPham!F:F, B22, NhatKy_ViPham!H:H, "L08")</f>
        <v>0</v>
      </c>
      <c r="N22" s="6">
        <f>SUMIFS(NhatKy_ViPham!K:K, NhatKy_ViPham!E:E, "11_Sinh", NhatKy_ViPham!F:F, B22, NhatKy_ViPham!H:H, "L09")</f>
        <v>0</v>
      </c>
      <c r="O22" s="6">
        <f>SUMIFS(NhatKy_ViPham!K:K, NhatKy_ViPham!E:E, "11_Sinh", NhatKy_ViPham!F:F, B22, NhatKy_ViPham!H:H, "L10")</f>
        <v>0</v>
      </c>
      <c r="P22" s="12">
        <f>SUMIFS(NhatKy_ViPham!J:J, NhatKy_ViPham!E:E, "11_Sinh", NhatKy_ViPham!F:F, B22)</f>
        <v>0</v>
      </c>
      <c r="Q22" s="13">
        <f>SUMIFS(NhatKy_ViPham!K:K, NhatKy_ViPham!E:E, "11_Sinh", NhatKy_ViPham!F:F, B22)</f>
        <v>0</v>
      </c>
      <c r="R22" s="6">
        <f>100 + SUMIFS(NhatKy_ViPham!J:J, NhatKy_ViPham!E:E, "11_Sinh", NhatKy_ViPham!F:F, B22, NhatKy_ViPham!C:C, "T1") - SUMIFS(NhatKy_ViPham!K:K, NhatKy_ViPham!E:E, "11_Sinh", NhatKy_ViPham!F:F, B22, NhatKy_ViPham!C:C, "T1")</f>
        <v>100</v>
      </c>
      <c r="S22" s="6">
        <f>100 + SUMIFS(NhatKy_ViPham!J:J, NhatKy_ViPham!E:E, "11_Sinh", NhatKy_ViPham!F:F, B22, NhatKy_ViPham!C:C, "T2") - SUMIFS(NhatKy_ViPham!K:K, NhatKy_ViPham!E:E, "11_Sinh", NhatKy_ViPham!F:F, B22, NhatKy_ViPham!C:C, "T2")</f>
        <v>100</v>
      </c>
      <c r="T22" s="6">
        <f>100 + SUMIFS(NhatKy_ViPham!J:J, NhatKy_ViPham!E:E, "11_Sinh", NhatKy_ViPham!F:F, B22, NhatKy_ViPham!C:C, "T3") - SUMIFS(NhatKy_ViPham!K:K, NhatKy_ViPham!E:E, "11_Sinh", NhatKy_ViPham!F:F, B22, NhatKy_ViPham!C:C, "T3")</f>
        <v>100</v>
      </c>
      <c r="U22" s="6">
        <f>100 + SUMIFS(NhatKy_ViPham!J:J, NhatKy_ViPham!E:E, "11_Sinh", NhatKy_ViPham!F:F, B22, NhatKy_ViPham!C:C, "T4") - SUMIFS(NhatKy_ViPham!K:K, NhatKy_ViPham!E:E, "11_Sinh", NhatKy_ViPham!F:F, B22, NhatKy_ViPham!C:C, "T4")</f>
        <v>100</v>
      </c>
      <c r="V22" s="6">
        <f>100 + SUMIFS(NhatKy_ViPham!J:J, NhatKy_ViPham!E:E, "11_Sinh", NhatKy_ViPham!F:F, B22, NhatKy_ViPham!C:C, "T5") - SUMIFS(NhatKy_ViPham!K:K, NhatKy_ViPham!E:E, "11_Sinh", NhatKy_ViPham!F:F, B22, NhatKy_ViPham!C:C, "T5")</f>
        <v>100</v>
      </c>
      <c r="W22" s="6">
        <f>100 + SUMIFS(NhatKy_ViPham!J:J, NhatKy_ViPham!E:E, "11_Sinh", NhatKy_ViPham!F:F, B22, NhatKy_ViPham!C:C, "T6") - SUMIFS(NhatKy_ViPham!K:K, NhatKy_ViPham!E:E, "11_Sinh", NhatKy_ViPham!F:F, B22, NhatKy_ViPham!C:C, "T6")</f>
        <v>100</v>
      </c>
      <c r="X22" s="6">
        <f>100 + SUMIFS(NhatKy_ViPham!J:J, NhatKy_ViPham!E:E, "11_Sinh", NhatKy_ViPham!F:F, B22, NhatKy_ViPham!C:C, "T7") - SUMIFS(NhatKy_ViPham!K:K, NhatKy_ViPham!E:E, "11_Sinh", NhatKy_ViPham!F:F, B22, NhatKy_ViPham!C:C, "T7")</f>
        <v>100</v>
      </c>
      <c r="Y22" s="6">
        <f>100 + SUMIFS(NhatKy_ViPham!J:J, NhatKy_ViPham!E:E, "11_Sinh", NhatKy_ViPham!F:F, B22, NhatKy_ViPham!C:C, "T8") - SUMIFS(NhatKy_ViPham!K:K, NhatKy_ViPham!E:E, "11_Sinh", NhatKy_ViPham!F:F, B22, NhatKy_ViPham!C:C, "T8")</f>
        <v>100</v>
      </c>
      <c r="Z22" s="6">
        <f>100 + SUMIFS(NhatKy_ViPham!J:J, NhatKy_ViPham!E:E, "11_Sinh", NhatKy_ViPham!F:F, B22, NhatKy_ViPham!C:C, "T9") - SUMIFS(NhatKy_ViPham!K:K, NhatKy_ViPham!E:E, "11_Sinh", NhatKy_ViPham!F:F, B22, NhatKy_ViPham!C:C, "T9")</f>
        <v>100</v>
      </c>
      <c r="AA22" s="6">
        <f>100 + SUMIFS(NhatKy_ViPham!J:J, NhatKy_ViPham!E:E, "11_Sinh", NhatKy_ViPham!F:F, B22, NhatKy_ViPham!C:C, "T10") - SUMIFS(NhatKy_ViPham!K:K, NhatKy_ViPham!E:E, "11_Sinh", NhatKy_ViPham!F:F, B22, NhatKy_ViPham!C:C, "T10")</f>
        <v>100</v>
      </c>
      <c r="AB22" s="6">
        <f>100 + SUMIFS(NhatKy_ViPham!J:J, NhatKy_ViPham!E:E, "11_Sinh", NhatKy_ViPham!F:F, B22, NhatKy_ViPham!C:C, "T11") - SUMIFS(NhatKy_ViPham!K:K, NhatKy_ViPham!E:E, "11_Sinh", NhatKy_ViPham!F:F, B22, NhatKy_ViPham!C:C, "T11")</f>
        <v>100</v>
      </c>
      <c r="AC22" s="6">
        <f>100 + SUMIFS(NhatKy_ViPham!J:J, NhatKy_ViPham!E:E, "11_Sinh", NhatKy_ViPham!F:F, B22, NhatKy_ViPham!C:C, "T12") - SUMIFS(NhatKy_ViPham!K:K, NhatKy_ViPham!E:E, "11_Sinh", NhatKy_ViPham!F:F, B22, NhatKy_ViPham!C:C, "T12")</f>
        <v>100</v>
      </c>
      <c r="AD22" s="6">
        <f>100 + SUMIFS(NhatKy_ViPham!J:J, NhatKy_ViPham!E:E, "11_Sinh", NhatKy_ViPham!F:F, B22, NhatKy_ViPham!C:C, "T13") - SUMIFS(NhatKy_ViPham!K:K, NhatKy_ViPham!E:E, "11_Sinh", NhatKy_ViPham!F:F, B22, NhatKy_ViPham!C:C, "T13")</f>
        <v>100</v>
      </c>
      <c r="AE22" s="6">
        <f>100 + SUMIFS(NhatKy_ViPham!J:J, NhatKy_ViPham!E:E, "11_Sinh", NhatKy_ViPham!F:F, B22, NhatKy_ViPham!C:C, "T14") - SUMIFS(NhatKy_ViPham!K:K, NhatKy_ViPham!E:E, "11_Sinh", NhatKy_ViPham!F:F, B22, NhatKy_ViPham!C:C, "T14")</f>
        <v>100</v>
      </c>
      <c r="AF22" s="6">
        <f>100 + SUMIFS(NhatKy_ViPham!J:J, NhatKy_ViPham!E:E, "11_Sinh", NhatKy_ViPham!F:F, B22, NhatKy_ViPham!C:C, "T15") - SUMIFS(NhatKy_ViPham!K:K, NhatKy_ViPham!E:E, "11_Sinh", NhatKy_ViPham!F:F, B22, NhatKy_ViPham!C:C, "T15")</f>
        <v>100</v>
      </c>
      <c r="AG22" s="6">
        <f>100 + SUMIFS(NhatKy_ViPham!J:J, NhatKy_ViPham!E:E, "11_Sinh", NhatKy_ViPham!F:F, B22, NhatKy_ViPham!C:C, "T16") - SUMIFS(NhatKy_ViPham!K:K, NhatKy_ViPham!E:E, "11_Sinh", NhatKy_ViPham!F:F, B22, NhatKy_ViPham!C:C, "T16")</f>
        <v>100</v>
      </c>
      <c r="AH22" s="6">
        <f>100 + SUMIFS(NhatKy_ViPham!J:J, NhatKy_ViPham!E:E, "11_Sinh", NhatKy_ViPham!F:F, B22, NhatKy_ViPham!C:C, "T17") - SUMIFS(NhatKy_ViPham!K:K, NhatKy_ViPham!E:E, "11_Sinh", NhatKy_ViPham!F:F, B22, NhatKy_ViPham!C:C, "T17")</f>
        <v>100</v>
      </c>
      <c r="AI22" s="6">
        <f>100 + SUMIFS(NhatKy_ViPham!J:J, NhatKy_ViPham!E:E, "11_Sinh", NhatKy_ViPham!F:F, B22, NhatKy_ViPham!C:C, "T18") - SUMIFS(NhatKy_ViPham!K:K, NhatKy_ViPham!E:E, "11_Sinh", NhatKy_ViPham!F:F, B22, NhatKy_ViPham!C:C, "T18")</f>
        <v>100</v>
      </c>
      <c r="AJ22" s="6">
        <f>100 + SUMIFS(NhatKy_ViPham!J:J, NhatKy_ViPham!E:E, "11_Sinh", NhatKy_ViPham!F:F, B22, NhatKy_ViPham!C:C, "T19") - SUMIFS(NhatKy_ViPham!K:K, NhatKy_ViPham!E:E, "11_Sinh", NhatKy_ViPham!F:F, B22, NhatKy_ViPham!C:C, "T19")</f>
        <v>100</v>
      </c>
      <c r="AK22" s="6">
        <f>100 + SUMIFS(NhatKy_ViPham!J:J, NhatKy_ViPham!E:E, "11_Sinh", NhatKy_ViPham!F:F, B22, NhatKy_ViPham!C:C, "T20") - SUMIFS(NhatKy_ViPham!K:K, NhatKy_ViPham!E:E, "11_Sinh", NhatKy_ViPham!F:F, B22, NhatKy_ViPham!C:C, "T20")</f>
        <v>100</v>
      </c>
      <c r="AL22" s="6">
        <f>100 + SUMIFS(NhatKy_ViPham!J:J, NhatKy_ViPham!E:E, "11_Sinh", NhatKy_ViPham!F:F, B22, NhatKy_ViPham!C:C, "T21") - SUMIFS(NhatKy_ViPham!K:K, NhatKy_ViPham!E:E, "11_Sinh", NhatKy_ViPham!F:F, B22, NhatKy_ViPham!C:C, "T21")</f>
        <v>100</v>
      </c>
      <c r="AM22" s="6">
        <f>100 + SUMIFS(NhatKy_ViPham!J:J, NhatKy_ViPham!E:E, "11_Sinh", NhatKy_ViPham!F:F, B22, NhatKy_ViPham!C:C, "T22") - SUMIFS(NhatKy_ViPham!K:K, NhatKy_ViPham!E:E, "11_Sinh", NhatKy_ViPham!F:F, B22, NhatKy_ViPham!C:C, "T22")</f>
        <v>100</v>
      </c>
      <c r="AN22" s="6">
        <f>100 + SUMIFS(NhatKy_ViPham!J:J, NhatKy_ViPham!E:E, "11_Sinh", NhatKy_ViPham!F:F, B22, NhatKy_ViPham!C:C, "T23") - SUMIFS(NhatKy_ViPham!K:K, NhatKy_ViPham!E:E, "11_Sinh", NhatKy_ViPham!F:F, B22, NhatKy_ViPham!C:C, "T23")</f>
        <v>100</v>
      </c>
      <c r="AO22" s="6">
        <f>100 + SUMIFS(NhatKy_ViPham!J:J, NhatKy_ViPham!E:E, "11_Sinh", NhatKy_ViPham!F:F, B22, NhatKy_ViPham!C:C, "T24") - SUMIFS(NhatKy_ViPham!K:K, NhatKy_ViPham!E:E, "11_Sinh", NhatKy_ViPham!F:F, B22, NhatKy_ViPham!C:C, "T24")</f>
        <v>100</v>
      </c>
      <c r="AP22" s="6">
        <f>100 + SUMIFS(NhatKy_ViPham!J:J, NhatKy_ViPham!E:E, "11_Sinh", NhatKy_ViPham!F:F, B22, NhatKy_ViPham!C:C, "T25") - SUMIFS(NhatKy_ViPham!K:K, NhatKy_ViPham!E:E, "11_Sinh", NhatKy_ViPham!F:F, B22, NhatKy_ViPham!C:C, "T25")</f>
        <v>100</v>
      </c>
      <c r="AQ22" s="6">
        <f>100 + SUMIFS(NhatKy_ViPham!J:J, NhatKy_ViPham!E:E, "11_Sinh", NhatKy_ViPham!F:F, B22, NhatKy_ViPham!C:C, "T26") - SUMIFS(NhatKy_ViPham!K:K, NhatKy_ViPham!E:E, "11_Sinh", NhatKy_ViPham!F:F, B22, NhatKy_ViPham!C:C, "T26")</f>
        <v>100</v>
      </c>
      <c r="AR22" s="6">
        <f>100 + SUMIFS(NhatKy_ViPham!J:J, NhatKy_ViPham!E:E, "11_Sinh", NhatKy_ViPham!F:F, B22, NhatKy_ViPham!C:C, "T27") - SUMIFS(NhatKy_ViPham!K:K, NhatKy_ViPham!E:E, "11_Sinh", NhatKy_ViPham!F:F, B22, NhatKy_ViPham!C:C, "T27")</f>
        <v>100</v>
      </c>
      <c r="AS22" s="6">
        <f>100 + SUMIFS(NhatKy_ViPham!J:J, NhatKy_ViPham!E:E, "11_Sinh", NhatKy_ViPham!F:F, B22, NhatKy_ViPham!C:C, "T28") - SUMIFS(NhatKy_ViPham!K:K, NhatKy_ViPham!E:E, "11_Sinh", NhatKy_ViPham!F:F, B22, NhatKy_ViPham!C:C, "T28")</f>
        <v>100</v>
      </c>
      <c r="AT22" s="6">
        <f>100 + SUMIFS(NhatKy_ViPham!J:J, NhatKy_ViPham!E:E, "11_Sinh", NhatKy_ViPham!F:F, B22, NhatKy_ViPham!C:C, "T29") - SUMIFS(NhatKy_ViPham!K:K, NhatKy_ViPham!E:E, "11_Sinh", NhatKy_ViPham!F:F, B22, NhatKy_ViPham!C:C, "T29")</f>
        <v>100</v>
      </c>
      <c r="AU22" s="6">
        <f>100 + SUMIFS(NhatKy_ViPham!J:J, NhatKy_ViPham!E:E, "11_Sinh", NhatKy_ViPham!F:F, B22, NhatKy_ViPham!C:C, "T30") - SUMIFS(NhatKy_ViPham!K:K, NhatKy_ViPham!E:E, "11_Sinh", NhatKy_ViPham!F:F, B22, NhatKy_ViPham!C:C, "T30")</f>
        <v>100</v>
      </c>
      <c r="AV22" s="6">
        <f>100 + SUMIFS(NhatKy_ViPham!J:J, NhatKy_ViPham!E:E, "11_Sinh", NhatKy_ViPham!F:F, B22, NhatKy_ViPham!C:C, "T31") - SUMIFS(NhatKy_ViPham!K:K, NhatKy_ViPham!E:E, "11_Sinh", NhatKy_ViPham!F:F, B22, NhatKy_ViPham!C:C, "T31")</f>
        <v>100</v>
      </c>
      <c r="AW22" s="6">
        <f>100 + SUMIFS(NhatKy_ViPham!J:J, NhatKy_ViPham!E:E, "11_Sinh", NhatKy_ViPham!F:F, B22, NhatKy_ViPham!C:C, "T32") - SUMIFS(NhatKy_ViPham!K:K, NhatKy_ViPham!E:E, "11_Sinh", NhatKy_ViPham!F:F, B22, NhatKy_ViPham!C:C, "T32")</f>
        <v>100</v>
      </c>
      <c r="AX22" s="6">
        <f>100 + SUMIFS(NhatKy_ViPham!J:J, NhatKy_ViPham!E:E, "11_Sinh", NhatKy_ViPham!F:F, B22, NhatKy_ViPham!C:C, "T33") - SUMIFS(NhatKy_ViPham!K:K, NhatKy_ViPham!E:E, "11_Sinh", NhatKy_ViPham!F:F, B22, NhatKy_ViPham!C:C, "T33")</f>
        <v>100</v>
      </c>
      <c r="AY22" s="6">
        <f>100 + SUMIFS(NhatKy_ViPham!J:J, NhatKy_ViPham!E:E, "11_Sinh", NhatKy_ViPham!F:F, B22, NhatKy_ViPham!C:C, "T34") - SUMIFS(NhatKy_ViPham!K:K, NhatKy_ViPham!E:E, "11_Sinh", NhatKy_ViPham!F:F, B22, NhatKy_ViPham!C:C, "T34")</f>
        <v>100</v>
      </c>
      <c r="AZ22" s="6">
        <f>100 + SUMIFS(NhatKy_ViPham!J:J, NhatKy_ViPham!E:E, "11_Sinh", NhatKy_ViPham!F:F, B22, NhatKy_ViPham!C:C, "T35") - SUMIFS(NhatKy_ViPham!K:K, NhatKy_ViPham!E:E, "11_Sinh", NhatKy_ViPham!F:F, B22, NhatKy_ViPham!C:C, "T35")</f>
        <v>100</v>
      </c>
      <c r="BA22" s="12">
        <f t="shared" si="0"/>
        <v>100</v>
      </c>
      <c r="BB22" s="11" t="s">
        <v>430</v>
      </c>
      <c r="BC22" s="16" t="str">
        <f t="shared" si="1"/>
        <v>Tốt</v>
      </c>
      <c r="BD22" s="15" t="str">
        <f t="shared" si="2"/>
        <v>🟢 BÌNH THƯỜNG</v>
      </c>
    </row>
    <row r="23" spans="1:56" x14ac:dyDescent="0.25">
      <c r="A23" s="4">
        <v>15</v>
      </c>
      <c r="B23" s="10" t="s">
        <v>1722</v>
      </c>
      <c r="C23" s="4" t="s">
        <v>1427</v>
      </c>
      <c r="D23" s="4" t="s">
        <v>429</v>
      </c>
      <c r="E23" s="11" t="s">
        <v>430</v>
      </c>
      <c r="F23" s="7">
        <f>SUMIFS(NhatKy_ViPham!K:K, NhatKy_ViPham!E:E, "11_Sinh", NhatKy_ViPham!F:F, B23, NhatKy_ViPham!H:H, "L01")</f>
        <v>0</v>
      </c>
      <c r="G23" s="7">
        <f>SUMIFS(NhatKy_ViPham!K:K, NhatKy_ViPham!E:E, "11_Sinh", NhatKy_ViPham!F:F, B23, NhatKy_ViPham!H:H, "L02")</f>
        <v>0</v>
      </c>
      <c r="H23" s="7">
        <f>SUMIFS(NhatKy_ViPham!K:K, NhatKy_ViPham!E:E, "11_Sinh", NhatKy_ViPham!F:F, B23, NhatKy_ViPham!H:H, "L03")</f>
        <v>0</v>
      </c>
      <c r="I23" s="7">
        <f>SUMIFS(NhatKy_ViPham!K:K, NhatKy_ViPham!E:E, "11_Sinh", NhatKy_ViPham!F:F, B23, NhatKy_ViPham!H:H, "L04")</f>
        <v>0</v>
      </c>
      <c r="J23" s="7">
        <f>SUMIFS(NhatKy_ViPham!K:K, NhatKy_ViPham!E:E, "11_Sinh", NhatKy_ViPham!F:F, B23, NhatKy_ViPham!H:H, "L05")</f>
        <v>0</v>
      </c>
      <c r="K23" s="7">
        <f>SUMIFS(NhatKy_ViPham!K:K, NhatKy_ViPham!E:E, "11_Sinh", NhatKy_ViPham!F:F, B23, NhatKy_ViPham!H:H, "L06")</f>
        <v>0</v>
      </c>
      <c r="L23" s="7">
        <f>SUMIFS(NhatKy_ViPham!K:K, NhatKy_ViPham!E:E, "11_Sinh", NhatKy_ViPham!F:F, B23, NhatKy_ViPham!H:H, "L07")</f>
        <v>0</v>
      </c>
      <c r="M23" s="7">
        <f>SUMIFS(NhatKy_ViPham!K:K, NhatKy_ViPham!E:E, "11_Sinh", NhatKy_ViPham!F:F, B23, NhatKy_ViPham!H:H, "L08")</f>
        <v>0</v>
      </c>
      <c r="N23" s="7">
        <f>SUMIFS(NhatKy_ViPham!K:K, NhatKy_ViPham!E:E, "11_Sinh", NhatKy_ViPham!F:F, B23, NhatKy_ViPham!H:H, "L09")</f>
        <v>0</v>
      </c>
      <c r="O23" s="7">
        <f>SUMIFS(NhatKy_ViPham!K:K, NhatKy_ViPham!E:E, "11_Sinh", NhatKy_ViPham!F:F, B23, NhatKy_ViPham!H:H, "L10")</f>
        <v>0</v>
      </c>
      <c r="P23" s="12">
        <f>SUMIFS(NhatKy_ViPham!J:J, NhatKy_ViPham!E:E, "11_Sinh", NhatKy_ViPham!F:F, B23)</f>
        <v>0</v>
      </c>
      <c r="Q23" s="13">
        <f>SUMIFS(NhatKy_ViPham!K:K, NhatKy_ViPham!E:E, "11_Sinh", NhatKy_ViPham!F:F, B23)</f>
        <v>0</v>
      </c>
      <c r="R23" s="7">
        <f>100 + SUMIFS(NhatKy_ViPham!J:J, NhatKy_ViPham!E:E, "11_Sinh", NhatKy_ViPham!F:F, B23, NhatKy_ViPham!C:C, "T1") - SUMIFS(NhatKy_ViPham!K:K, NhatKy_ViPham!E:E, "11_Sinh", NhatKy_ViPham!F:F, B23, NhatKy_ViPham!C:C, "T1")</f>
        <v>100</v>
      </c>
      <c r="S23" s="7">
        <f>100 + SUMIFS(NhatKy_ViPham!J:J, NhatKy_ViPham!E:E, "11_Sinh", NhatKy_ViPham!F:F, B23, NhatKy_ViPham!C:C, "T2") - SUMIFS(NhatKy_ViPham!K:K, NhatKy_ViPham!E:E, "11_Sinh", NhatKy_ViPham!F:F, B23, NhatKy_ViPham!C:C, "T2")</f>
        <v>100</v>
      </c>
      <c r="T23" s="7">
        <f>100 + SUMIFS(NhatKy_ViPham!J:J, NhatKy_ViPham!E:E, "11_Sinh", NhatKy_ViPham!F:F, B23, NhatKy_ViPham!C:C, "T3") - SUMIFS(NhatKy_ViPham!K:K, NhatKy_ViPham!E:E, "11_Sinh", NhatKy_ViPham!F:F, B23, NhatKy_ViPham!C:C, "T3")</f>
        <v>100</v>
      </c>
      <c r="U23" s="7">
        <f>100 + SUMIFS(NhatKy_ViPham!J:J, NhatKy_ViPham!E:E, "11_Sinh", NhatKy_ViPham!F:F, B23, NhatKy_ViPham!C:C, "T4") - SUMIFS(NhatKy_ViPham!K:K, NhatKy_ViPham!E:E, "11_Sinh", NhatKy_ViPham!F:F, B23, NhatKy_ViPham!C:C, "T4")</f>
        <v>100</v>
      </c>
      <c r="V23" s="7">
        <f>100 + SUMIFS(NhatKy_ViPham!J:J, NhatKy_ViPham!E:E, "11_Sinh", NhatKy_ViPham!F:F, B23, NhatKy_ViPham!C:C, "T5") - SUMIFS(NhatKy_ViPham!K:K, NhatKy_ViPham!E:E, "11_Sinh", NhatKy_ViPham!F:F, B23, NhatKy_ViPham!C:C, "T5")</f>
        <v>100</v>
      </c>
      <c r="W23" s="7">
        <f>100 + SUMIFS(NhatKy_ViPham!J:J, NhatKy_ViPham!E:E, "11_Sinh", NhatKy_ViPham!F:F, B23, NhatKy_ViPham!C:C, "T6") - SUMIFS(NhatKy_ViPham!K:K, NhatKy_ViPham!E:E, "11_Sinh", NhatKy_ViPham!F:F, B23, NhatKy_ViPham!C:C, "T6")</f>
        <v>100</v>
      </c>
      <c r="X23" s="7">
        <f>100 + SUMIFS(NhatKy_ViPham!J:J, NhatKy_ViPham!E:E, "11_Sinh", NhatKy_ViPham!F:F, B23, NhatKy_ViPham!C:C, "T7") - SUMIFS(NhatKy_ViPham!K:K, NhatKy_ViPham!E:E, "11_Sinh", NhatKy_ViPham!F:F, B23, NhatKy_ViPham!C:C, "T7")</f>
        <v>100</v>
      </c>
      <c r="Y23" s="7">
        <f>100 + SUMIFS(NhatKy_ViPham!J:J, NhatKy_ViPham!E:E, "11_Sinh", NhatKy_ViPham!F:F, B23, NhatKy_ViPham!C:C, "T8") - SUMIFS(NhatKy_ViPham!K:K, NhatKy_ViPham!E:E, "11_Sinh", NhatKy_ViPham!F:F, B23, NhatKy_ViPham!C:C, "T8")</f>
        <v>100</v>
      </c>
      <c r="Z23" s="7">
        <f>100 + SUMIFS(NhatKy_ViPham!J:J, NhatKy_ViPham!E:E, "11_Sinh", NhatKy_ViPham!F:F, B23, NhatKy_ViPham!C:C, "T9") - SUMIFS(NhatKy_ViPham!K:K, NhatKy_ViPham!E:E, "11_Sinh", NhatKy_ViPham!F:F, B23, NhatKy_ViPham!C:C, "T9")</f>
        <v>100</v>
      </c>
      <c r="AA23" s="7">
        <f>100 + SUMIFS(NhatKy_ViPham!J:J, NhatKy_ViPham!E:E, "11_Sinh", NhatKy_ViPham!F:F, B23, NhatKy_ViPham!C:C, "T10") - SUMIFS(NhatKy_ViPham!K:K, NhatKy_ViPham!E:E, "11_Sinh", NhatKy_ViPham!F:F, B23, NhatKy_ViPham!C:C, "T10")</f>
        <v>100</v>
      </c>
      <c r="AB23" s="7">
        <f>100 + SUMIFS(NhatKy_ViPham!J:J, NhatKy_ViPham!E:E, "11_Sinh", NhatKy_ViPham!F:F, B23, NhatKy_ViPham!C:C, "T11") - SUMIFS(NhatKy_ViPham!K:K, NhatKy_ViPham!E:E, "11_Sinh", NhatKy_ViPham!F:F, B23, NhatKy_ViPham!C:C, "T11")</f>
        <v>100</v>
      </c>
      <c r="AC23" s="7">
        <f>100 + SUMIFS(NhatKy_ViPham!J:J, NhatKy_ViPham!E:E, "11_Sinh", NhatKy_ViPham!F:F, B23, NhatKy_ViPham!C:C, "T12") - SUMIFS(NhatKy_ViPham!K:K, NhatKy_ViPham!E:E, "11_Sinh", NhatKy_ViPham!F:F, B23, NhatKy_ViPham!C:C, "T12")</f>
        <v>100</v>
      </c>
      <c r="AD23" s="7">
        <f>100 + SUMIFS(NhatKy_ViPham!J:J, NhatKy_ViPham!E:E, "11_Sinh", NhatKy_ViPham!F:F, B23, NhatKy_ViPham!C:C, "T13") - SUMIFS(NhatKy_ViPham!K:K, NhatKy_ViPham!E:E, "11_Sinh", NhatKy_ViPham!F:F, B23, NhatKy_ViPham!C:C, "T13")</f>
        <v>100</v>
      </c>
      <c r="AE23" s="7">
        <f>100 + SUMIFS(NhatKy_ViPham!J:J, NhatKy_ViPham!E:E, "11_Sinh", NhatKy_ViPham!F:F, B23, NhatKy_ViPham!C:C, "T14") - SUMIFS(NhatKy_ViPham!K:K, NhatKy_ViPham!E:E, "11_Sinh", NhatKy_ViPham!F:F, B23, NhatKy_ViPham!C:C, "T14")</f>
        <v>100</v>
      </c>
      <c r="AF23" s="7">
        <f>100 + SUMIFS(NhatKy_ViPham!J:J, NhatKy_ViPham!E:E, "11_Sinh", NhatKy_ViPham!F:F, B23, NhatKy_ViPham!C:C, "T15") - SUMIFS(NhatKy_ViPham!K:K, NhatKy_ViPham!E:E, "11_Sinh", NhatKy_ViPham!F:F, B23, NhatKy_ViPham!C:C, "T15")</f>
        <v>100</v>
      </c>
      <c r="AG23" s="7">
        <f>100 + SUMIFS(NhatKy_ViPham!J:J, NhatKy_ViPham!E:E, "11_Sinh", NhatKy_ViPham!F:F, B23, NhatKy_ViPham!C:C, "T16") - SUMIFS(NhatKy_ViPham!K:K, NhatKy_ViPham!E:E, "11_Sinh", NhatKy_ViPham!F:F, B23, NhatKy_ViPham!C:C, "T16")</f>
        <v>100</v>
      </c>
      <c r="AH23" s="7">
        <f>100 + SUMIFS(NhatKy_ViPham!J:J, NhatKy_ViPham!E:E, "11_Sinh", NhatKy_ViPham!F:F, B23, NhatKy_ViPham!C:C, "T17") - SUMIFS(NhatKy_ViPham!K:K, NhatKy_ViPham!E:E, "11_Sinh", NhatKy_ViPham!F:F, B23, NhatKy_ViPham!C:C, "T17")</f>
        <v>100</v>
      </c>
      <c r="AI23" s="7">
        <f>100 + SUMIFS(NhatKy_ViPham!J:J, NhatKy_ViPham!E:E, "11_Sinh", NhatKy_ViPham!F:F, B23, NhatKy_ViPham!C:C, "T18") - SUMIFS(NhatKy_ViPham!K:K, NhatKy_ViPham!E:E, "11_Sinh", NhatKy_ViPham!F:F, B23, NhatKy_ViPham!C:C, "T18")</f>
        <v>100</v>
      </c>
      <c r="AJ23" s="7">
        <f>100 + SUMIFS(NhatKy_ViPham!J:J, NhatKy_ViPham!E:E, "11_Sinh", NhatKy_ViPham!F:F, B23, NhatKy_ViPham!C:C, "T19") - SUMIFS(NhatKy_ViPham!K:K, NhatKy_ViPham!E:E, "11_Sinh", NhatKy_ViPham!F:F, B23, NhatKy_ViPham!C:C, "T19")</f>
        <v>100</v>
      </c>
      <c r="AK23" s="7">
        <f>100 + SUMIFS(NhatKy_ViPham!J:J, NhatKy_ViPham!E:E, "11_Sinh", NhatKy_ViPham!F:F, B23, NhatKy_ViPham!C:C, "T20") - SUMIFS(NhatKy_ViPham!K:K, NhatKy_ViPham!E:E, "11_Sinh", NhatKy_ViPham!F:F, B23, NhatKy_ViPham!C:C, "T20")</f>
        <v>100</v>
      </c>
      <c r="AL23" s="7">
        <f>100 + SUMIFS(NhatKy_ViPham!J:J, NhatKy_ViPham!E:E, "11_Sinh", NhatKy_ViPham!F:F, B23, NhatKy_ViPham!C:C, "T21") - SUMIFS(NhatKy_ViPham!K:K, NhatKy_ViPham!E:E, "11_Sinh", NhatKy_ViPham!F:F, B23, NhatKy_ViPham!C:C, "T21")</f>
        <v>100</v>
      </c>
      <c r="AM23" s="7">
        <f>100 + SUMIFS(NhatKy_ViPham!J:J, NhatKy_ViPham!E:E, "11_Sinh", NhatKy_ViPham!F:F, B23, NhatKy_ViPham!C:C, "T22") - SUMIFS(NhatKy_ViPham!K:K, NhatKy_ViPham!E:E, "11_Sinh", NhatKy_ViPham!F:F, B23, NhatKy_ViPham!C:C, "T22")</f>
        <v>100</v>
      </c>
      <c r="AN23" s="7">
        <f>100 + SUMIFS(NhatKy_ViPham!J:J, NhatKy_ViPham!E:E, "11_Sinh", NhatKy_ViPham!F:F, B23, NhatKy_ViPham!C:C, "T23") - SUMIFS(NhatKy_ViPham!K:K, NhatKy_ViPham!E:E, "11_Sinh", NhatKy_ViPham!F:F, B23, NhatKy_ViPham!C:C, "T23")</f>
        <v>100</v>
      </c>
      <c r="AO23" s="7">
        <f>100 + SUMIFS(NhatKy_ViPham!J:J, NhatKy_ViPham!E:E, "11_Sinh", NhatKy_ViPham!F:F, B23, NhatKy_ViPham!C:C, "T24") - SUMIFS(NhatKy_ViPham!K:K, NhatKy_ViPham!E:E, "11_Sinh", NhatKy_ViPham!F:F, B23, NhatKy_ViPham!C:C, "T24")</f>
        <v>100</v>
      </c>
      <c r="AP23" s="7">
        <f>100 + SUMIFS(NhatKy_ViPham!J:J, NhatKy_ViPham!E:E, "11_Sinh", NhatKy_ViPham!F:F, B23, NhatKy_ViPham!C:C, "T25") - SUMIFS(NhatKy_ViPham!K:K, NhatKy_ViPham!E:E, "11_Sinh", NhatKy_ViPham!F:F, B23, NhatKy_ViPham!C:C, "T25")</f>
        <v>100</v>
      </c>
      <c r="AQ23" s="7">
        <f>100 + SUMIFS(NhatKy_ViPham!J:J, NhatKy_ViPham!E:E, "11_Sinh", NhatKy_ViPham!F:F, B23, NhatKy_ViPham!C:C, "T26") - SUMIFS(NhatKy_ViPham!K:K, NhatKy_ViPham!E:E, "11_Sinh", NhatKy_ViPham!F:F, B23, NhatKy_ViPham!C:C, "T26")</f>
        <v>100</v>
      </c>
      <c r="AR23" s="7">
        <f>100 + SUMIFS(NhatKy_ViPham!J:J, NhatKy_ViPham!E:E, "11_Sinh", NhatKy_ViPham!F:F, B23, NhatKy_ViPham!C:C, "T27") - SUMIFS(NhatKy_ViPham!K:K, NhatKy_ViPham!E:E, "11_Sinh", NhatKy_ViPham!F:F, B23, NhatKy_ViPham!C:C, "T27")</f>
        <v>100</v>
      </c>
      <c r="AS23" s="7">
        <f>100 + SUMIFS(NhatKy_ViPham!J:J, NhatKy_ViPham!E:E, "11_Sinh", NhatKy_ViPham!F:F, B23, NhatKy_ViPham!C:C, "T28") - SUMIFS(NhatKy_ViPham!K:K, NhatKy_ViPham!E:E, "11_Sinh", NhatKy_ViPham!F:F, B23, NhatKy_ViPham!C:C, "T28")</f>
        <v>100</v>
      </c>
      <c r="AT23" s="7">
        <f>100 + SUMIFS(NhatKy_ViPham!J:J, NhatKy_ViPham!E:E, "11_Sinh", NhatKy_ViPham!F:F, B23, NhatKy_ViPham!C:C, "T29") - SUMIFS(NhatKy_ViPham!K:K, NhatKy_ViPham!E:E, "11_Sinh", NhatKy_ViPham!F:F, B23, NhatKy_ViPham!C:C, "T29")</f>
        <v>100</v>
      </c>
      <c r="AU23" s="7">
        <f>100 + SUMIFS(NhatKy_ViPham!J:J, NhatKy_ViPham!E:E, "11_Sinh", NhatKy_ViPham!F:F, B23, NhatKy_ViPham!C:C, "T30") - SUMIFS(NhatKy_ViPham!K:K, NhatKy_ViPham!E:E, "11_Sinh", NhatKy_ViPham!F:F, B23, NhatKy_ViPham!C:C, "T30")</f>
        <v>100</v>
      </c>
      <c r="AV23" s="7">
        <f>100 + SUMIFS(NhatKy_ViPham!J:J, NhatKy_ViPham!E:E, "11_Sinh", NhatKy_ViPham!F:F, B23, NhatKy_ViPham!C:C, "T31") - SUMIFS(NhatKy_ViPham!K:K, NhatKy_ViPham!E:E, "11_Sinh", NhatKy_ViPham!F:F, B23, NhatKy_ViPham!C:C, "T31")</f>
        <v>100</v>
      </c>
      <c r="AW23" s="7">
        <f>100 + SUMIFS(NhatKy_ViPham!J:J, NhatKy_ViPham!E:E, "11_Sinh", NhatKy_ViPham!F:F, B23, NhatKy_ViPham!C:C, "T32") - SUMIFS(NhatKy_ViPham!K:K, NhatKy_ViPham!E:E, "11_Sinh", NhatKy_ViPham!F:F, B23, NhatKy_ViPham!C:C, "T32")</f>
        <v>100</v>
      </c>
      <c r="AX23" s="7">
        <f>100 + SUMIFS(NhatKy_ViPham!J:J, NhatKy_ViPham!E:E, "11_Sinh", NhatKy_ViPham!F:F, B23, NhatKy_ViPham!C:C, "T33") - SUMIFS(NhatKy_ViPham!K:K, NhatKy_ViPham!E:E, "11_Sinh", NhatKy_ViPham!F:F, B23, NhatKy_ViPham!C:C, "T33")</f>
        <v>100</v>
      </c>
      <c r="AY23" s="7">
        <f>100 + SUMIFS(NhatKy_ViPham!J:J, NhatKy_ViPham!E:E, "11_Sinh", NhatKy_ViPham!F:F, B23, NhatKy_ViPham!C:C, "T34") - SUMIFS(NhatKy_ViPham!K:K, NhatKy_ViPham!E:E, "11_Sinh", NhatKy_ViPham!F:F, B23, NhatKy_ViPham!C:C, "T34")</f>
        <v>100</v>
      </c>
      <c r="AZ23" s="7">
        <f>100 + SUMIFS(NhatKy_ViPham!J:J, NhatKy_ViPham!E:E, "11_Sinh", NhatKy_ViPham!F:F, B23, NhatKy_ViPham!C:C, "T35") - SUMIFS(NhatKy_ViPham!K:K, NhatKy_ViPham!E:E, "11_Sinh", NhatKy_ViPham!F:F, B23, NhatKy_ViPham!C:C, "T35")</f>
        <v>100</v>
      </c>
      <c r="BA23" s="12">
        <f t="shared" si="0"/>
        <v>100</v>
      </c>
      <c r="BB23" s="11" t="s">
        <v>430</v>
      </c>
      <c r="BC23" s="14" t="str">
        <f t="shared" si="1"/>
        <v>Tốt</v>
      </c>
      <c r="BD23" s="10" t="str">
        <f t="shared" si="2"/>
        <v>🟢 BÌNH THƯỜNG</v>
      </c>
    </row>
    <row r="24" spans="1:56" x14ac:dyDescent="0.25">
      <c r="A24" s="5">
        <v>16</v>
      </c>
      <c r="B24" s="15" t="s">
        <v>1769</v>
      </c>
      <c r="C24" s="5" t="s">
        <v>1770</v>
      </c>
      <c r="D24" s="5" t="s">
        <v>429</v>
      </c>
      <c r="E24" s="11" t="s">
        <v>430</v>
      </c>
      <c r="F24" s="6">
        <f>SUMIFS(NhatKy_ViPham!K:K, NhatKy_ViPham!E:E, "11_Sinh", NhatKy_ViPham!F:F, B24, NhatKy_ViPham!H:H, "L01")</f>
        <v>0</v>
      </c>
      <c r="G24" s="6">
        <f>SUMIFS(NhatKy_ViPham!K:K, NhatKy_ViPham!E:E, "11_Sinh", NhatKy_ViPham!F:F, B24, NhatKy_ViPham!H:H, "L02")</f>
        <v>0</v>
      </c>
      <c r="H24" s="6">
        <f>SUMIFS(NhatKy_ViPham!K:K, NhatKy_ViPham!E:E, "11_Sinh", NhatKy_ViPham!F:F, B24, NhatKy_ViPham!H:H, "L03")</f>
        <v>0</v>
      </c>
      <c r="I24" s="6">
        <f>SUMIFS(NhatKy_ViPham!K:K, NhatKy_ViPham!E:E, "11_Sinh", NhatKy_ViPham!F:F, B24, NhatKy_ViPham!H:H, "L04")</f>
        <v>0</v>
      </c>
      <c r="J24" s="6">
        <f>SUMIFS(NhatKy_ViPham!K:K, NhatKy_ViPham!E:E, "11_Sinh", NhatKy_ViPham!F:F, B24, NhatKy_ViPham!H:H, "L05")</f>
        <v>0</v>
      </c>
      <c r="K24" s="6">
        <f>SUMIFS(NhatKy_ViPham!K:K, NhatKy_ViPham!E:E, "11_Sinh", NhatKy_ViPham!F:F, B24, NhatKy_ViPham!H:H, "L06")</f>
        <v>0</v>
      </c>
      <c r="L24" s="6">
        <f>SUMIFS(NhatKy_ViPham!K:K, NhatKy_ViPham!E:E, "11_Sinh", NhatKy_ViPham!F:F, B24, NhatKy_ViPham!H:H, "L07")</f>
        <v>0</v>
      </c>
      <c r="M24" s="6">
        <f>SUMIFS(NhatKy_ViPham!K:K, NhatKy_ViPham!E:E, "11_Sinh", NhatKy_ViPham!F:F, B24, NhatKy_ViPham!H:H, "L08")</f>
        <v>0</v>
      </c>
      <c r="N24" s="6">
        <f>SUMIFS(NhatKy_ViPham!K:K, NhatKy_ViPham!E:E, "11_Sinh", NhatKy_ViPham!F:F, B24, NhatKy_ViPham!H:H, "L09")</f>
        <v>0</v>
      </c>
      <c r="O24" s="6">
        <f>SUMIFS(NhatKy_ViPham!K:K, NhatKy_ViPham!E:E, "11_Sinh", NhatKy_ViPham!F:F, B24, NhatKy_ViPham!H:H, "L10")</f>
        <v>0</v>
      </c>
      <c r="P24" s="12">
        <f>SUMIFS(NhatKy_ViPham!J:J, NhatKy_ViPham!E:E, "11_Sinh", NhatKy_ViPham!F:F, B24)</f>
        <v>0</v>
      </c>
      <c r="Q24" s="13">
        <f>SUMIFS(NhatKy_ViPham!K:K, NhatKy_ViPham!E:E, "11_Sinh", NhatKy_ViPham!F:F, B24)</f>
        <v>0</v>
      </c>
      <c r="R24" s="6">
        <f>100 + SUMIFS(NhatKy_ViPham!J:J, NhatKy_ViPham!E:E, "11_Sinh", NhatKy_ViPham!F:F, B24, NhatKy_ViPham!C:C, "T1") - SUMIFS(NhatKy_ViPham!K:K, NhatKy_ViPham!E:E, "11_Sinh", NhatKy_ViPham!F:F, B24, NhatKy_ViPham!C:C, "T1")</f>
        <v>100</v>
      </c>
      <c r="S24" s="6">
        <f>100 + SUMIFS(NhatKy_ViPham!J:J, NhatKy_ViPham!E:E, "11_Sinh", NhatKy_ViPham!F:F, B24, NhatKy_ViPham!C:C, "T2") - SUMIFS(NhatKy_ViPham!K:K, NhatKy_ViPham!E:E, "11_Sinh", NhatKy_ViPham!F:F, B24, NhatKy_ViPham!C:C, "T2")</f>
        <v>100</v>
      </c>
      <c r="T24" s="6">
        <f>100 + SUMIFS(NhatKy_ViPham!J:J, NhatKy_ViPham!E:E, "11_Sinh", NhatKy_ViPham!F:F, B24, NhatKy_ViPham!C:C, "T3") - SUMIFS(NhatKy_ViPham!K:K, NhatKy_ViPham!E:E, "11_Sinh", NhatKy_ViPham!F:F, B24, NhatKy_ViPham!C:C, "T3")</f>
        <v>100</v>
      </c>
      <c r="U24" s="6">
        <f>100 + SUMIFS(NhatKy_ViPham!J:J, NhatKy_ViPham!E:E, "11_Sinh", NhatKy_ViPham!F:F, B24, NhatKy_ViPham!C:C, "T4") - SUMIFS(NhatKy_ViPham!K:K, NhatKy_ViPham!E:E, "11_Sinh", NhatKy_ViPham!F:F, B24, NhatKy_ViPham!C:C, "T4")</f>
        <v>100</v>
      </c>
      <c r="V24" s="6">
        <f>100 + SUMIFS(NhatKy_ViPham!J:J, NhatKy_ViPham!E:E, "11_Sinh", NhatKy_ViPham!F:F, B24, NhatKy_ViPham!C:C, "T5") - SUMIFS(NhatKy_ViPham!K:K, NhatKy_ViPham!E:E, "11_Sinh", NhatKy_ViPham!F:F, B24, NhatKy_ViPham!C:C, "T5")</f>
        <v>100</v>
      </c>
      <c r="W24" s="6">
        <f>100 + SUMIFS(NhatKy_ViPham!J:J, NhatKy_ViPham!E:E, "11_Sinh", NhatKy_ViPham!F:F, B24, NhatKy_ViPham!C:C, "T6") - SUMIFS(NhatKy_ViPham!K:K, NhatKy_ViPham!E:E, "11_Sinh", NhatKy_ViPham!F:F, B24, NhatKy_ViPham!C:C, "T6")</f>
        <v>100</v>
      </c>
      <c r="X24" s="6">
        <f>100 + SUMIFS(NhatKy_ViPham!J:J, NhatKy_ViPham!E:E, "11_Sinh", NhatKy_ViPham!F:F, B24, NhatKy_ViPham!C:C, "T7") - SUMIFS(NhatKy_ViPham!K:K, NhatKy_ViPham!E:E, "11_Sinh", NhatKy_ViPham!F:F, B24, NhatKy_ViPham!C:C, "T7")</f>
        <v>100</v>
      </c>
      <c r="Y24" s="6">
        <f>100 + SUMIFS(NhatKy_ViPham!J:J, NhatKy_ViPham!E:E, "11_Sinh", NhatKy_ViPham!F:F, B24, NhatKy_ViPham!C:C, "T8") - SUMIFS(NhatKy_ViPham!K:K, NhatKy_ViPham!E:E, "11_Sinh", NhatKy_ViPham!F:F, B24, NhatKy_ViPham!C:C, "T8")</f>
        <v>100</v>
      </c>
      <c r="Z24" s="6">
        <f>100 + SUMIFS(NhatKy_ViPham!J:J, NhatKy_ViPham!E:E, "11_Sinh", NhatKy_ViPham!F:F, B24, NhatKy_ViPham!C:C, "T9") - SUMIFS(NhatKy_ViPham!K:K, NhatKy_ViPham!E:E, "11_Sinh", NhatKy_ViPham!F:F, B24, NhatKy_ViPham!C:C, "T9")</f>
        <v>100</v>
      </c>
      <c r="AA24" s="6">
        <f>100 + SUMIFS(NhatKy_ViPham!J:J, NhatKy_ViPham!E:E, "11_Sinh", NhatKy_ViPham!F:F, B24, NhatKy_ViPham!C:C, "T10") - SUMIFS(NhatKy_ViPham!K:K, NhatKy_ViPham!E:E, "11_Sinh", NhatKy_ViPham!F:F, B24, NhatKy_ViPham!C:C, "T10")</f>
        <v>100</v>
      </c>
      <c r="AB24" s="6">
        <f>100 + SUMIFS(NhatKy_ViPham!J:J, NhatKy_ViPham!E:E, "11_Sinh", NhatKy_ViPham!F:F, B24, NhatKy_ViPham!C:C, "T11") - SUMIFS(NhatKy_ViPham!K:K, NhatKy_ViPham!E:E, "11_Sinh", NhatKy_ViPham!F:F, B24, NhatKy_ViPham!C:C, "T11")</f>
        <v>100</v>
      </c>
      <c r="AC24" s="6">
        <f>100 + SUMIFS(NhatKy_ViPham!J:J, NhatKy_ViPham!E:E, "11_Sinh", NhatKy_ViPham!F:F, B24, NhatKy_ViPham!C:C, "T12") - SUMIFS(NhatKy_ViPham!K:K, NhatKy_ViPham!E:E, "11_Sinh", NhatKy_ViPham!F:F, B24, NhatKy_ViPham!C:C, "T12")</f>
        <v>100</v>
      </c>
      <c r="AD24" s="6">
        <f>100 + SUMIFS(NhatKy_ViPham!J:J, NhatKy_ViPham!E:E, "11_Sinh", NhatKy_ViPham!F:F, B24, NhatKy_ViPham!C:C, "T13") - SUMIFS(NhatKy_ViPham!K:K, NhatKy_ViPham!E:E, "11_Sinh", NhatKy_ViPham!F:F, B24, NhatKy_ViPham!C:C, "T13")</f>
        <v>100</v>
      </c>
      <c r="AE24" s="6">
        <f>100 + SUMIFS(NhatKy_ViPham!J:J, NhatKy_ViPham!E:E, "11_Sinh", NhatKy_ViPham!F:F, B24, NhatKy_ViPham!C:C, "T14") - SUMIFS(NhatKy_ViPham!K:K, NhatKy_ViPham!E:E, "11_Sinh", NhatKy_ViPham!F:F, B24, NhatKy_ViPham!C:C, "T14")</f>
        <v>100</v>
      </c>
      <c r="AF24" s="6">
        <f>100 + SUMIFS(NhatKy_ViPham!J:J, NhatKy_ViPham!E:E, "11_Sinh", NhatKy_ViPham!F:F, B24, NhatKy_ViPham!C:C, "T15") - SUMIFS(NhatKy_ViPham!K:K, NhatKy_ViPham!E:E, "11_Sinh", NhatKy_ViPham!F:F, B24, NhatKy_ViPham!C:C, "T15")</f>
        <v>100</v>
      </c>
      <c r="AG24" s="6">
        <f>100 + SUMIFS(NhatKy_ViPham!J:J, NhatKy_ViPham!E:E, "11_Sinh", NhatKy_ViPham!F:F, B24, NhatKy_ViPham!C:C, "T16") - SUMIFS(NhatKy_ViPham!K:K, NhatKy_ViPham!E:E, "11_Sinh", NhatKy_ViPham!F:F, B24, NhatKy_ViPham!C:C, "T16")</f>
        <v>100</v>
      </c>
      <c r="AH24" s="6">
        <f>100 + SUMIFS(NhatKy_ViPham!J:J, NhatKy_ViPham!E:E, "11_Sinh", NhatKy_ViPham!F:F, B24, NhatKy_ViPham!C:C, "T17") - SUMIFS(NhatKy_ViPham!K:K, NhatKy_ViPham!E:E, "11_Sinh", NhatKy_ViPham!F:F, B24, NhatKy_ViPham!C:C, "T17")</f>
        <v>100</v>
      </c>
      <c r="AI24" s="6">
        <f>100 + SUMIFS(NhatKy_ViPham!J:J, NhatKy_ViPham!E:E, "11_Sinh", NhatKy_ViPham!F:F, B24, NhatKy_ViPham!C:C, "T18") - SUMIFS(NhatKy_ViPham!K:K, NhatKy_ViPham!E:E, "11_Sinh", NhatKy_ViPham!F:F, B24, NhatKy_ViPham!C:C, "T18")</f>
        <v>100</v>
      </c>
      <c r="AJ24" s="6">
        <f>100 + SUMIFS(NhatKy_ViPham!J:J, NhatKy_ViPham!E:E, "11_Sinh", NhatKy_ViPham!F:F, B24, NhatKy_ViPham!C:C, "T19") - SUMIFS(NhatKy_ViPham!K:K, NhatKy_ViPham!E:E, "11_Sinh", NhatKy_ViPham!F:F, B24, NhatKy_ViPham!C:C, "T19")</f>
        <v>100</v>
      </c>
      <c r="AK24" s="6">
        <f>100 + SUMIFS(NhatKy_ViPham!J:J, NhatKy_ViPham!E:E, "11_Sinh", NhatKy_ViPham!F:F, B24, NhatKy_ViPham!C:C, "T20") - SUMIFS(NhatKy_ViPham!K:K, NhatKy_ViPham!E:E, "11_Sinh", NhatKy_ViPham!F:F, B24, NhatKy_ViPham!C:C, "T20")</f>
        <v>100</v>
      </c>
      <c r="AL24" s="6">
        <f>100 + SUMIFS(NhatKy_ViPham!J:J, NhatKy_ViPham!E:E, "11_Sinh", NhatKy_ViPham!F:F, B24, NhatKy_ViPham!C:C, "T21") - SUMIFS(NhatKy_ViPham!K:K, NhatKy_ViPham!E:E, "11_Sinh", NhatKy_ViPham!F:F, B24, NhatKy_ViPham!C:C, "T21")</f>
        <v>100</v>
      </c>
      <c r="AM24" s="6">
        <f>100 + SUMIFS(NhatKy_ViPham!J:J, NhatKy_ViPham!E:E, "11_Sinh", NhatKy_ViPham!F:F, B24, NhatKy_ViPham!C:C, "T22") - SUMIFS(NhatKy_ViPham!K:K, NhatKy_ViPham!E:E, "11_Sinh", NhatKy_ViPham!F:F, B24, NhatKy_ViPham!C:C, "T22")</f>
        <v>100</v>
      </c>
      <c r="AN24" s="6">
        <f>100 + SUMIFS(NhatKy_ViPham!J:J, NhatKy_ViPham!E:E, "11_Sinh", NhatKy_ViPham!F:F, B24, NhatKy_ViPham!C:C, "T23") - SUMIFS(NhatKy_ViPham!K:K, NhatKy_ViPham!E:E, "11_Sinh", NhatKy_ViPham!F:F, B24, NhatKy_ViPham!C:C, "T23")</f>
        <v>100</v>
      </c>
      <c r="AO24" s="6">
        <f>100 + SUMIFS(NhatKy_ViPham!J:J, NhatKy_ViPham!E:E, "11_Sinh", NhatKy_ViPham!F:F, B24, NhatKy_ViPham!C:C, "T24") - SUMIFS(NhatKy_ViPham!K:K, NhatKy_ViPham!E:E, "11_Sinh", NhatKy_ViPham!F:F, B24, NhatKy_ViPham!C:C, "T24")</f>
        <v>100</v>
      </c>
      <c r="AP24" s="6">
        <f>100 + SUMIFS(NhatKy_ViPham!J:J, NhatKy_ViPham!E:E, "11_Sinh", NhatKy_ViPham!F:F, B24, NhatKy_ViPham!C:C, "T25") - SUMIFS(NhatKy_ViPham!K:K, NhatKy_ViPham!E:E, "11_Sinh", NhatKy_ViPham!F:F, B24, NhatKy_ViPham!C:C, "T25")</f>
        <v>100</v>
      </c>
      <c r="AQ24" s="6">
        <f>100 + SUMIFS(NhatKy_ViPham!J:J, NhatKy_ViPham!E:E, "11_Sinh", NhatKy_ViPham!F:F, B24, NhatKy_ViPham!C:C, "T26") - SUMIFS(NhatKy_ViPham!K:K, NhatKy_ViPham!E:E, "11_Sinh", NhatKy_ViPham!F:F, B24, NhatKy_ViPham!C:C, "T26")</f>
        <v>100</v>
      </c>
      <c r="AR24" s="6">
        <f>100 + SUMIFS(NhatKy_ViPham!J:J, NhatKy_ViPham!E:E, "11_Sinh", NhatKy_ViPham!F:F, B24, NhatKy_ViPham!C:C, "T27") - SUMIFS(NhatKy_ViPham!K:K, NhatKy_ViPham!E:E, "11_Sinh", NhatKy_ViPham!F:F, B24, NhatKy_ViPham!C:C, "T27")</f>
        <v>100</v>
      </c>
      <c r="AS24" s="6">
        <f>100 + SUMIFS(NhatKy_ViPham!J:J, NhatKy_ViPham!E:E, "11_Sinh", NhatKy_ViPham!F:F, B24, NhatKy_ViPham!C:C, "T28") - SUMIFS(NhatKy_ViPham!K:K, NhatKy_ViPham!E:E, "11_Sinh", NhatKy_ViPham!F:F, B24, NhatKy_ViPham!C:C, "T28")</f>
        <v>100</v>
      </c>
      <c r="AT24" s="6">
        <f>100 + SUMIFS(NhatKy_ViPham!J:J, NhatKy_ViPham!E:E, "11_Sinh", NhatKy_ViPham!F:F, B24, NhatKy_ViPham!C:C, "T29") - SUMIFS(NhatKy_ViPham!K:K, NhatKy_ViPham!E:E, "11_Sinh", NhatKy_ViPham!F:F, B24, NhatKy_ViPham!C:C, "T29")</f>
        <v>100</v>
      </c>
      <c r="AU24" s="6">
        <f>100 + SUMIFS(NhatKy_ViPham!J:J, NhatKy_ViPham!E:E, "11_Sinh", NhatKy_ViPham!F:F, B24, NhatKy_ViPham!C:C, "T30") - SUMIFS(NhatKy_ViPham!K:K, NhatKy_ViPham!E:E, "11_Sinh", NhatKy_ViPham!F:F, B24, NhatKy_ViPham!C:C, "T30")</f>
        <v>100</v>
      </c>
      <c r="AV24" s="6">
        <f>100 + SUMIFS(NhatKy_ViPham!J:J, NhatKy_ViPham!E:E, "11_Sinh", NhatKy_ViPham!F:F, B24, NhatKy_ViPham!C:C, "T31") - SUMIFS(NhatKy_ViPham!K:K, NhatKy_ViPham!E:E, "11_Sinh", NhatKy_ViPham!F:F, B24, NhatKy_ViPham!C:C, "T31")</f>
        <v>100</v>
      </c>
      <c r="AW24" s="6">
        <f>100 + SUMIFS(NhatKy_ViPham!J:J, NhatKy_ViPham!E:E, "11_Sinh", NhatKy_ViPham!F:F, B24, NhatKy_ViPham!C:C, "T32") - SUMIFS(NhatKy_ViPham!K:K, NhatKy_ViPham!E:E, "11_Sinh", NhatKy_ViPham!F:F, B24, NhatKy_ViPham!C:C, "T32")</f>
        <v>100</v>
      </c>
      <c r="AX24" s="6">
        <f>100 + SUMIFS(NhatKy_ViPham!J:J, NhatKy_ViPham!E:E, "11_Sinh", NhatKy_ViPham!F:F, B24, NhatKy_ViPham!C:C, "T33") - SUMIFS(NhatKy_ViPham!K:K, NhatKy_ViPham!E:E, "11_Sinh", NhatKy_ViPham!F:F, B24, NhatKy_ViPham!C:C, "T33")</f>
        <v>100</v>
      </c>
      <c r="AY24" s="6">
        <f>100 + SUMIFS(NhatKy_ViPham!J:J, NhatKy_ViPham!E:E, "11_Sinh", NhatKy_ViPham!F:F, B24, NhatKy_ViPham!C:C, "T34") - SUMIFS(NhatKy_ViPham!K:K, NhatKy_ViPham!E:E, "11_Sinh", NhatKy_ViPham!F:F, B24, NhatKy_ViPham!C:C, "T34")</f>
        <v>100</v>
      </c>
      <c r="AZ24" s="6">
        <f>100 + SUMIFS(NhatKy_ViPham!J:J, NhatKy_ViPham!E:E, "11_Sinh", NhatKy_ViPham!F:F, B24, NhatKy_ViPham!C:C, "T35") - SUMIFS(NhatKy_ViPham!K:K, NhatKy_ViPham!E:E, "11_Sinh", NhatKy_ViPham!F:F, B24, NhatKy_ViPham!C:C, "T35")</f>
        <v>100</v>
      </c>
      <c r="BA24" s="12">
        <f t="shared" si="0"/>
        <v>100</v>
      </c>
      <c r="BB24" s="11" t="s">
        <v>430</v>
      </c>
      <c r="BC24" s="16" t="str">
        <f t="shared" si="1"/>
        <v>Tốt</v>
      </c>
      <c r="BD24" s="15" t="str">
        <f t="shared" si="2"/>
        <v>🟢 BÌNH THƯỜNG</v>
      </c>
    </row>
    <row r="25" spans="1:56" x14ac:dyDescent="0.25">
      <c r="A25" s="4">
        <v>17</v>
      </c>
      <c r="B25" s="10" t="s">
        <v>1771</v>
      </c>
      <c r="C25" s="4" t="s">
        <v>1351</v>
      </c>
      <c r="D25" s="4" t="s">
        <v>429</v>
      </c>
      <c r="E25" s="11" t="s">
        <v>430</v>
      </c>
      <c r="F25" s="7">
        <f>SUMIFS(NhatKy_ViPham!K:K, NhatKy_ViPham!E:E, "11_Sinh", NhatKy_ViPham!F:F, B25, NhatKy_ViPham!H:H, "L01")</f>
        <v>0</v>
      </c>
      <c r="G25" s="7">
        <f>SUMIFS(NhatKy_ViPham!K:K, NhatKy_ViPham!E:E, "11_Sinh", NhatKy_ViPham!F:F, B25, NhatKy_ViPham!H:H, "L02")</f>
        <v>0</v>
      </c>
      <c r="H25" s="7">
        <f>SUMIFS(NhatKy_ViPham!K:K, NhatKy_ViPham!E:E, "11_Sinh", NhatKy_ViPham!F:F, B25, NhatKy_ViPham!H:H, "L03")</f>
        <v>0</v>
      </c>
      <c r="I25" s="7">
        <f>SUMIFS(NhatKy_ViPham!K:K, NhatKy_ViPham!E:E, "11_Sinh", NhatKy_ViPham!F:F, B25, NhatKy_ViPham!H:H, "L04")</f>
        <v>0</v>
      </c>
      <c r="J25" s="7">
        <f>SUMIFS(NhatKy_ViPham!K:K, NhatKy_ViPham!E:E, "11_Sinh", NhatKy_ViPham!F:F, B25, NhatKy_ViPham!H:H, "L05")</f>
        <v>0</v>
      </c>
      <c r="K25" s="7">
        <f>SUMIFS(NhatKy_ViPham!K:K, NhatKy_ViPham!E:E, "11_Sinh", NhatKy_ViPham!F:F, B25, NhatKy_ViPham!H:H, "L06")</f>
        <v>0</v>
      </c>
      <c r="L25" s="7">
        <f>SUMIFS(NhatKy_ViPham!K:K, NhatKy_ViPham!E:E, "11_Sinh", NhatKy_ViPham!F:F, B25, NhatKy_ViPham!H:H, "L07")</f>
        <v>0</v>
      </c>
      <c r="M25" s="7">
        <f>SUMIFS(NhatKy_ViPham!K:K, NhatKy_ViPham!E:E, "11_Sinh", NhatKy_ViPham!F:F, B25, NhatKy_ViPham!H:H, "L08")</f>
        <v>0</v>
      </c>
      <c r="N25" s="7">
        <f>SUMIFS(NhatKy_ViPham!K:K, NhatKy_ViPham!E:E, "11_Sinh", NhatKy_ViPham!F:F, B25, NhatKy_ViPham!H:H, "L09")</f>
        <v>0</v>
      </c>
      <c r="O25" s="7">
        <f>SUMIFS(NhatKy_ViPham!K:K, NhatKy_ViPham!E:E, "11_Sinh", NhatKy_ViPham!F:F, B25, NhatKy_ViPham!H:H, "L10")</f>
        <v>0</v>
      </c>
      <c r="P25" s="12">
        <f>SUMIFS(NhatKy_ViPham!J:J, NhatKy_ViPham!E:E, "11_Sinh", NhatKy_ViPham!F:F, B25)</f>
        <v>0</v>
      </c>
      <c r="Q25" s="13">
        <f>SUMIFS(NhatKy_ViPham!K:K, NhatKy_ViPham!E:E, "11_Sinh", NhatKy_ViPham!F:F, B25)</f>
        <v>0</v>
      </c>
      <c r="R25" s="7">
        <f>100 + SUMIFS(NhatKy_ViPham!J:J, NhatKy_ViPham!E:E, "11_Sinh", NhatKy_ViPham!F:F, B25, NhatKy_ViPham!C:C, "T1") - SUMIFS(NhatKy_ViPham!K:K, NhatKy_ViPham!E:E, "11_Sinh", NhatKy_ViPham!F:F, B25, NhatKy_ViPham!C:C, "T1")</f>
        <v>100</v>
      </c>
      <c r="S25" s="7">
        <f>100 + SUMIFS(NhatKy_ViPham!J:J, NhatKy_ViPham!E:E, "11_Sinh", NhatKy_ViPham!F:F, B25, NhatKy_ViPham!C:C, "T2") - SUMIFS(NhatKy_ViPham!K:K, NhatKy_ViPham!E:E, "11_Sinh", NhatKy_ViPham!F:F, B25, NhatKy_ViPham!C:C, "T2")</f>
        <v>100</v>
      </c>
      <c r="T25" s="7">
        <f>100 + SUMIFS(NhatKy_ViPham!J:J, NhatKy_ViPham!E:E, "11_Sinh", NhatKy_ViPham!F:F, B25, NhatKy_ViPham!C:C, "T3") - SUMIFS(NhatKy_ViPham!K:K, NhatKy_ViPham!E:E, "11_Sinh", NhatKy_ViPham!F:F, B25, NhatKy_ViPham!C:C, "T3")</f>
        <v>100</v>
      </c>
      <c r="U25" s="7">
        <f>100 + SUMIFS(NhatKy_ViPham!J:J, NhatKy_ViPham!E:E, "11_Sinh", NhatKy_ViPham!F:F, B25, NhatKy_ViPham!C:C, "T4") - SUMIFS(NhatKy_ViPham!K:K, NhatKy_ViPham!E:E, "11_Sinh", NhatKy_ViPham!F:F, B25, NhatKy_ViPham!C:C, "T4")</f>
        <v>100</v>
      </c>
      <c r="V25" s="7">
        <f>100 + SUMIFS(NhatKy_ViPham!J:J, NhatKy_ViPham!E:E, "11_Sinh", NhatKy_ViPham!F:F, B25, NhatKy_ViPham!C:C, "T5") - SUMIFS(NhatKy_ViPham!K:K, NhatKy_ViPham!E:E, "11_Sinh", NhatKy_ViPham!F:F, B25, NhatKy_ViPham!C:C, "T5")</f>
        <v>100</v>
      </c>
      <c r="W25" s="7">
        <f>100 + SUMIFS(NhatKy_ViPham!J:J, NhatKy_ViPham!E:E, "11_Sinh", NhatKy_ViPham!F:F, B25, NhatKy_ViPham!C:C, "T6") - SUMIFS(NhatKy_ViPham!K:K, NhatKy_ViPham!E:E, "11_Sinh", NhatKy_ViPham!F:F, B25, NhatKy_ViPham!C:C, "T6")</f>
        <v>100</v>
      </c>
      <c r="X25" s="7">
        <f>100 + SUMIFS(NhatKy_ViPham!J:J, NhatKy_ViPham!E:E, "11_Sinh", NhatKy_ViPham!F:F, B25, NhatKy_ViPham!C:C, "T7") - SUMIFS(NhatKy_ViPham!K:K, NhatKy_ViPham!E:E, "11_Sinh", NhatKy_ViPham!F:F, B25, NhatKy_ViPham!C:C, "T7")</f>
        <v>100</v>
      </c>
      <c r="Y25" s="7">
        <f>100 + SUMIFS(NhatKy_ViPham!J:J, NhatKy_ViPham!E:E, "11_Sinh", NhatKy_ViPham!F:F, B25, NhatKy_ViPham!C:C, "T8") - SUMIFS(NhatKy_ViPham!K:K, NhatKy_ViPham!E:E, "11_Sinh", NhatKy_ViPham!F:F, B25, NhatKy_ViPham!C:C, "T8")</f>
        <v>100</v>
      </c>
      <c r="Z25" s="7">
        <f>100 + SUMIFS(NhatKy_ViPham!J:J, NhatKy_ViPham!E:E, "11_Sinh", NhatKy_ViPham!F:F, B25, NhatKy_ViPham!C:C, "T9") - SUMIFS(NhatKy_ViPham!K:K, NhatKy_ViPham!E:E, "11_Sinh", NhatKy_ViPham!F:F, B25, NhatKy_ViPham!C:C, "T9")</f>
        <v>100</v>
      </c>
      <c r="AA25" s="7">
        <f>100 + SUMIFS(NhatKy_ViPham!J:J, NhatKy_ViPham!E:E, "11_Sinh", NhatKy_ViPham!F:F, B25, NhatKy_ViPham!C:C, "T10") - SUMIFS(NhatKy_ViPham!K:K, NhatKy_ViPham!E:E, "11_Sinh", NhatKy_ViPham!F:F, B25, NhatKy_ViPham!C:C, "T10")</f>
        <v>100</v>
      </c>
      <c r="AB25" s="7">
        <f>100 + SUMIFS(NhatKy_ViPham!J:J, NhatKy_ViPham!E:E, "11_Sinh", NhatKy_ViPham!F:F, B25, NhatKy_ViPham!C:C, "T11") - SUMIFS(NhatKy_ViPham!K:K, NhatKy_ViPham!E:E, "11_Sinh", NhatKy_ViPham!F:F, B25, NhatKy_ViPham!C:C, "T11")</f>
        <v>100</v>
      </c>
      <c r="AC25" s="7">
        <f>100 + SUMIFS(NhatKy_ViPham!J:J, NhatKy_ViPham!E:E, "11_Sinh", NhatKy_ViPham!F:F, B25, NhatKy_ViPham!C:C, "T12") - SUMIFS(NhatKy_ViPham!K:K, NhatKy_ViPham!E:E, "11_Sinh", NhatKy_ViPham!F:F, B25, NhatKy_ViPham!C:C, "T12")</f>
        <v>100</v>
      </c>
      <c r="AD25" s="7">
        <f>100 + SUMIFS(NhatKy_ViPham!J:J, NhatKy_ViPham!E:E, "11_Sinh", NhatKy_ViPham!F:F, B25, NhatKy_ViPham!C:C, "T13") - SUMIFS(NhatKy_ViPham!K:K, NhatKy_ViPham!E:E, "11_Sinh", NhatKy_ViPham!F:F, B25, NhatKy_ViPham!C:C, "T13")</f>
        <v>100</v>
      </c>
      <c r="AE25" s="7">
        <f>100 + SUMIFS(NhatKy_ViPham!J:J, NhatKy_ViPham!E:E, "11_Sinh", NhatKy_ViPham!F:F, B25, NhatKy_ViPham!C:C, "T14") - SUMIFS(NhatKy_ViPham!K:K, NhatKy_ViPham!E:E, "11_Sinh", NhatKy_ViPham!F:F, B25, NhatKy_ViPham!C:C, "T14")</f>
        <v>100</v>
      </c>
      <c r="AF25" s="7">
        <f>100 + SUMIFS(NhatKy_ViPham!J:J, NhatKy_ViPham!E:E, "11_Sinh", NhatKy_ViPham!F:F, B25, NhatKy_ViPham!C:C, "T15") - SUMIFS(NhatKy_ViPham!K:K, NhatKy_ViPham!E:E, "11_Sinh", NhatKy_ViPham!F:F, B25, NhatKy_ViPham!C:C, "T15")</f>
        <v>100</v>
      </c>
      <c r="AG25" s="7">
        <f>100 + SUMIFS(NhatKy_ViPham!J:J, NhatKy_ViPham!E:E, "11_Sinh", NhatKy_ViPham!F:F, B25, NhatKy_ViPham!C:C, "T16") - SUMIFS(NhatKy_ViPham!K:K, NhatKy_ViPham!E:E, "11_Sinh", NhatKy_ViPham!F:F, B25, NhatKy_ViPham!C:C, "T16")</f>
        <v>100</v>
      </c>
      <c r="AH25" s="7">
        <f>100 + SUMIFS(NhatKy_ViPham!J:J, NhatKy_ViPham!E:E, "11_Sinh", NhatKy_ViPham!F:F, B25, NhatKy_ViPham!C:C, "T17") - SUMIFS(NhatKy_ViPham!K:K, NhatKy_ViPham!E:E, "11_Sinh", NhatKy_ViPham!F:F, B25, NhatKy_ViPham!C:C, "T17")</f>
        <v>100</v>
      </c>
      <c r="AI25" s="7">
        <f>100 + SUMIFS(NhatKy_ViPham!J:J, NhatKy_ViPham!E:E, "11_Sinh", NhatKy_ViPham!F:F, B25, NhatKy_ViPham!C:C, "T18") - SUMIFS(NhatKy_ViPham!K:K, NhatKy_ViPham!E:E, "11_Sinh", NhatKy_ViPham!F:F, B25, NhatKy_ViPham!C:C, "T18")</f>
        <v>100</v>
      </c>
      <c r="AJ25" s="7">
        <f>100 + SUMIFS(NhatKy_ViPham!J:J, NhatKy_ViPham!E:E, "11_Sinh", NhatKy_ViPham!F:F, B25, NhatKy_ViPham!C:C, "T19") - SUMIFS(NhatKy_ViPham!K:K, NhatKy_ViPham!E:E, "11_Sinh", NhatKy_ViPham!F:F, B25, NhatKy_ViPham!C:C, "T19")</f>
        <v>100</v>
      </c>
      <c r="AK25" s="7">
        <f>100 + SUMIFS(NhatKy_ViPham!J:J, NhatKy_ViPham!E:E, "11_Sinh", NhatKy_ViPham!F:F, B25, NhatKy_ViPham!C:C, "T20") - SUMIFS(NhatKy_ViPham!K:K, NhatKy_ViPham!E:E, "11_Sinh", NhatKy_ViPham!F:F, B25, NhatKy_ViPham!C:C, "T20")</f>
        <v>100</v>
      </c>
      <c r="AL25" s="7">
        <f>100 + SUMIFS(NhatKy_ViPham!J:J, NhatKy_ViPham!E:E, "11_Sinh", NhatKy_ViPham!F:F, B25, NhatKy_ViPham!C:C, "T21") - SUMIFS(NhatKy_ViPham!K:K, NhatKy_ViPham!E:E, "11_Sinh", NhatKy_ViPham!F:F, B25, NhatKy_ViPham!C:C, "T21")</f>
        <v>100</v>
      </c>
      <c r="AM25" s="7">
        <f>100 + SUMIFS(NhatKy_ViPham!J:J, NhatKy_ViPham!E:E, "11_Sinh", NhatKy_ViPham!F:F, B25, NhatKy_ViPham!C:C, "T22") - SUMIFS(NhatKy_ViPham!K:K, NhatKy_ViPham!E:E, "11_Sinh", NhatKy_ViPham!F:F, B25, NhatKy_ViPham!C:C, "T22")</f>
        <v>100</v>
      </c>
      <c r="AN25" s="7">
        <f>100 + SUMIFS(NhatKy_ViPham!J:J, NhatKy_ViPham!E:E, "11_Sinh", NhatKy_ViPham!F:F, B25, NhatKy_ViPham!C:C, "T23") - SUMIFS(NhatKy_ViPham!K:K, NhatKy_ViPham!E:E, "11_Sinh", NhatKy_ViPham!F:F, B25, NhatKy_ViPham!C:C, "T23")</f>
        <v>100</v>
      </c>
      <c r="AO25" s="7">
        <f>100 + SUMIFS(NhatKy_ViPham!J:J, NhatKy_ViPham!E:E, "11_Sinh", NhatKy_ViPham!F:F, B25, NhatKy_ViPham!C:C, "T24") - SUMIFS(NhatKy_ViPham!K:K, NhatKy_ViPham!E:E, "11_Sinh", NhatKy_ViPham!F:F, B25, NhatKy_ViPham!C:C, "T24")</f>
        <v>100</v>
      </c>
      <c r="AP25" s="7">
        <f>100 + SUMIFS(NhatKy_ViPham!J:J, NhatKy_ViPham!E:E, "11_Sinh", NhatKy_ViPham!F:F, B25, NhatKy_ViPham!C:C, "T25") - SUMIFS(NhatKy_ViPham!K:K, NhatKy_ViPham!E:E, "11_Sinh", NhatKy_ViPham!F:F, B25, NhatKy_ViPham!C:C, "T25")</f>
        <v>100</v>
      </c>
      <c r="AQ25" s="7">
        <f>100 + SUMIFS(NhatKy_ViPham!J:J, NhatKy_ViPham!E:E, "11_Sinh", NhatKy_ViPham!F:F, B25, NhatKy_ViPham!C:C, "T26") - SUMIFS(NhatKy_ViPham!K:K, NhatKy_ViPham!E:E, "11_Sinh", NhatKy_ViPham!F:F, B25, NhatKy_ViPham!C:C, "T26")</f>
        <v>100</v>
      </c>
      <c r="AR25" s="7">
        <f>100 + SUMIFS(NhatKy_ViPham!J:J, NhatKy_ViPham!E:E, "11_Sinh", NhatKy_ViPham!F:F, B25, NhatKy_ViPham!C:C, "T27") - SUMIFS(NhatKy_ViPham!K:K, NhatKy_ViPham!E:E, "11_Sinh", NhatKy_ViPham!F:F, B25, NhatKy_ViPham!C:C, "T27")</f>
        <v>100</v>
      </c>
      <c r="AS25" s="7">
        <f>100 + SUMIFS(NhatKy_ViPham!J:J, NhatKy_ViPham!E:E, "11_Sinh", NhatKy_ViPham!F:F, B25, NhatKy_ViPham!C:C, "T28") - SUMIFS(NhatKy_ViPham!K:K, NhatKy_ViPham!E:E, "11_Sinh", NhatKy_ViPham!F:F, B25, NhatKy_ViPham!C:C, "T28")</f>
        <v>100</v>
      </c>
      <c r="AT25" s="7">
        <f>100 + SUMIFS(NhatKy_ViPham!J:J, NhatKy_ViPham!E:E, "11_Sinh", NhatKy_ViPham!F:F, B25, NhatKy_ViPham!C:C, "T29") - SUMIFS(NhatKy_ViPham!K:K, NhatKy_ViPham!E:E, "11_Sinh", NhatKy_ViPham!F:F, B25, NhatKy_ViPham!C:C, "T29")</f>
        <v>100</v>
      </c>
      <c r="AU25" s="7">
        <f>100 + SUMIFS(NhatKy_ViPham!J:J, NhatKy_ViPham!E:E, "11_Sinh", NhatKy_ViPham!F:F, B25, NhatKy_ViPham!C:C, "T30") - SUMIFS(NhatKy_ViPham!K:K, NhatKy_ViPham!E:E, "11_Sinh", NhatKy_ViPham!F:F, B25, NhatKy_ViPham!C:C, "T30")</f>
        <v>100</v>
      </c>
      <c r="AV25" s="7">
        <f>100 + SUMIFS(NhatKy_ViPham!J:J, NhatKy_ViPham!E:E, "11_Sinh", NhatKy_ViPham!F:F, B25, NhatKy_ViPham!C:C, "T31") - SUMIFS(NhatKy_ViPham!K:K, NhatKy_ViPham!E:E, "11_Sinh", NhatKy_ViPham!F:F, B25, NhatKy_ViPham!C:C, "T31")</f>
        <v>100</v>
      </c>
      <c r="AW25" s="7">
        <f>100 + SUMIFS(NhatKy_ViPham!J:J, NhatKy_ViPham!E:E, "11_Sinh", NhatKy_ViPham!F:F, B25, NhatKy_ViPham!C:C, "T32") - SUMIFS(NhatKy_ViPham!K:K, NhatKy_ViPham!E:E, "11_Sinh", NhatKy_ViPham!F:F, B25, NhatKy_ViPham!C:C, "T32")</f>
        <v>100</v>
      </c>
      <c r="AX25" s="7">
        <f>100 + SUMIFS(NhatKy_ViPham!J:J, NhatKy_ViPham!E:E, "11_Sinh", NhatKy_ViPham!F:F, B25, NhatKy_ViPham!C:C, "T33") - SUMIFS(NhatKy_ViPham!K:K, NhatKy_ViPham!E:E, "11_Sinh", NhatKy_ViPham!F:F, B25, NhatKy_ViPham!C:C, "T33")</f>
        <v>100</v>
      </c>
      <c r="AY25" s="7">
        <f>100 + SUMIFS(NhatKy_ViPham!J:J, NhatKy_ViPham!E:E, "11_Sinh", NhatKy_ViPham!F:F, B25, NhatKy_ViPham!C:C, "T34") - SUMIFS(NhatKy_ViPham!K:K, NhatKy_ViPham!E:E, "11_Sinh", NhatKy_ViPham!F:F, B25, NhatKy_ViPham!C:C, "T34")</f>
        <v>100</v>
      </c>
      <c r="AZ25" s="7">
        <f>100 + SUMIFS(NhatKy_ViPham!J:J, NhatKy_ViPham!E:E, "11_Sinh", NhatKy_ViPham!F:F, B25, NhatKy_ViPham!C:C, "T35") - SUMIFS(NhatKy_ViPham!K:K, NhatKy_ViPham!E:E, "11_Sinh", NhatKy_ViPham!F:F, B25, NhatKy_ViPham!C:C, "T35")</f>
        <v>100</v>
      </c>
      <c r="BA25" s="12">
        <f t="shared" si="0"/>
        <v>100</v>
      </c>
      <c r="BB25" s="11" t="s">
        <v>430</v>
      </c>
      <c r="BC25" s="14" t="str">
        <f t="shared" si="1"/>
        <v>Tốt</v>
      </c>
      <c r="BD25" s="10" t="str">
        <f t="shared" si="2"/>
        <v>🟢 BÌNH THƯỜNG</v>
      </c>
    </row>
    <row r="26" spans="1:56" x14ac:dyDescent="0.25">
      <c r="A26" s="5">
        <v>18</v>
      </c>
      <c r="B26" s="15" t="s">
        <v>1772</v>
      </c>
      <c r="C26" s="5" t="s">
        <v>1773</v>
      </c>
      <c r="D26" s="5" t="s">
        <v>429</v>
      </c>
      <c r="E26" s="11" t="s">
        <v>430</v>
      </c>
      <c r="F26" s="6">
        <f>SUMIFS(NhatKy_ViPham!K:K, NhatKy_ViPham!E:E, "11_Sinh", NhatKy_ViPham!F:F, B26, NhatKy_ViPham!H:H, "L01")</f>
        <v>0</v>
      </c>
      <c r="G26" s="6">
        <f>SUMIFS(NhatKy_ViPham!K:K, NhatKy_ViPham!E:E, "11_Sinh", NhatKy_ViPham!F:F, B26, NhatKy_ViPham!H:H, "L02")</f>
        <v>0</v>
      </c>
      <c r="H26" s="6">
        <f>SUMIFS(NhatKy_ViPham!K:K, NhatKy_ViPham!E:E, "11_Sinh", NhatKy_ViPham!F:F, B26, NhatKy_ViPham!H:H, "L03")</f>
        <v>0</v>
      </c>
      <c r="I26" s="6">
        <f>SUMIFS(NhatKy_ViPham!K:K, NhatKy_ViPham!E:E, "11_Sinh", NhatKy_ViPham!F:F, B26, NhatKy_ViPham!H:H, "L04")</f>
        <v>0</v>
      </c>
      <c r="J26" s="6">
        <f>SUMIFS(NhatKy_ViPham!K:K, NhatKy_ViPham!E:E, "11_Sinh", NhatKy_ViPham!F:F, B26, NhatKy_ViPham!H:H, "L05")</f>
        <v>0</v>
      </c>
      <c r="K26" s="6">
        <f>SUMIFS(NhatKy_ViPham!K:K, NhatKy_ViPham!E:E, "11_Sinh", NhatKy_ViPham!F:F, B26, NhatKy_ViPham!H:H, "L06")</f>
        <v>0</v>
      </c>
      <c r="L26" s="6">
        <f>SUMIFS(NhatKy_ViPham!K:K, NhatKy_ViPham!E:E, "11_Sinh", NhatKy_ViPham!F:F, B26, NhatKy_ViPham!H:H, "L07")</f>
        <v>0</v>
      </c>
      <c r="M26" s="6">
        <f>SUMIFS(NhatKy_ViPham!K:K, NhatKy_ViPham!E:E, "11_Sinh", NhatKy_ViPham!F:F, B26, NhatKy_ViPham!H:H, "L08")</f>
        <v>0</v>
      </c>
      <c r="N26" s="6">
        <f>SUMIFS(NhatKy_ViPham!K:K, NhatKy_ViPham!E:E, "11_Sinh", NhatKy_ViPham!F:F, B26, NhatKy_ViPham!H:H, "L09")</f>
        <v>0</v>
      </c>
      <c r="O26" s="6">
        <f>SUMIFS(NhatKy_ViPham!K:K, NhatKy_ViPham!E:E, "11_Sinh", NhatKy_ViPham!F:F, B26, NhatKy_ViPham!H:H, "L10")</f>
        <v>0</v>
      </c>
      <c r="P26" s="12">
        <f>SUMIFS(NhatKy_ViPham!J:J, NhatKy_ViPham!E:E, "11_Sinh", NhatKy_ViPham!F:F, B26)</f>
        <v>0</v>
      </c>
      <c r="Q26" s="13">
        <f>SUMIFS(NhatKy_ViPham!K:K, NhatKy_ViPham!E:E, "11_Sinh", NhatKy_ViPham!F:F, B26)</f>
        <v>0</v>
      </c>
      <c r="R26" s="6">
        <f>100 + SUMIFS(NhatKy_ViPham!J:J, NhatKy_ViPham!E:E, "11_Sinh", NhatKy_ViPham!F:F, B26, NhatKy_ViPham!C:C, "T1") - SUMIFS(NhatKy_ViPham!K:K, NhatKy_ViPham!E:E, "11_Sinh", NhatKy_ViPham!F:F, B26, NhatKy_ViPham!C:C, "T1")</f>
        <v>100</v>
      </c>
      <c r="S26" s="6">
        <f>100 + SUMIFS(NhatKy_ViPham!J:J, NhatKy_ViPham!E:E, "11_Sinh", NhatKy_ViPham!F:F, B26, NhatKy_ViPham!C:C, "T2") - SUMIFS(NhatKy_ViPham!K:K, NhatKy_ViPham!E:E, "11_Sinh", NhatKy_ViPham!F:F, B26, NhatKy_ViPham!C:C, "T2")</f>
        <v>100</v>
      </c>
      <c r="T26" s="6">
        <f>100 + SUMIFS(NhatKy_ViPham!J:J, NhatKy_ViPham!E:E, "11_Sinh", NhatKy_ViPham!F:F, B26, NhatKy_ViPham!C:C, "T3") - SUMIFS(NhatKy_ViPham!K:K, NhatKy_ViPham!E:E, "11_Sinh", NhatKy_ViPham!F:F, B26, NhatKy_ViPham!C:C, "T3")</f>
        <v>100</v>
      </c>
      <c r="U26" s="6">
        <f>100 + SUMIFS(NhatKy_ViPham!J:J, NhatKy_ViPham!E:E, "11_Sinh", NhatKy_ViPham!F:F, B26, NhatKy_ViPham!C:C, "T4") - SUMIFS(NhatKy_ViPham!K:K, NhatKy_ViPham!E:E, "11_Sinh", NhatKy_ViPham!F:F, B26, NhatKy_ViPham!C:C, "T4")</f>
        <v>100</v>
      </c>
      <c r="V26" s="6">
        <f>100 + SUMIFS(NhatKy_ViPham!J:J, NhatKy_ViPham!E:E, "11_Sinh", NhatKy_ViPham!F:F, B26, NhatKy_ViPham!C:C, "T5") - SUMIFS(NhatKy_ViPham!K:K, NhatKy_ViPham!E:E, "11_Sinh", NhatKy_ViPham!F:F, B26, NhatKy_ViPham!C:C, "T5")</f>
        <v>100</v>
      </c>
      <c r="W26" s="6">
        <f>100 + SUMIFS(NhatKy_ViPham!J:J, NhatKy_ViPham!E:E, "11_Sinh", NhatKy_ViPham!F:F, B26, NhatKy_ViPham!C:C, "T6") - SUMIFS(NhatKy_ViPham!K:K, NhatKy_ViPham!E:E, "11_Sinh", NhatKy_ViPham!F:F, B26, NhatKy_ViPham!C:C, "T6")</f>
        <v>100</v>
      </c>
      <c r="X26" s="6">
        <f>100 + SUMIFS(NhatKy_ViPham!J:J, NhatKy_ViPham!E:E, "11_Sinh", NhatKy_ViPham!F:F, B26, NhatKy_ViPham!C:C, "T7") - SUMIFS(NhatKy_ViPham!K:K, NhatKy_ViPham!E:E, "11_Sinh", NhatKy_ViPham!F:F, B26, NhatKy_ViPham!C:C, "T7")</f>
        <v>100</v>
      </c>
      <c r="Y26" s="6">
        <f>100 + SUMIFS(NhatKy_ViPham!J:J, NhatKy_ViPham!E:E, "11_Sinh", NhatKy_ViPham!F:F, B26, NhatKy_ViPham!C:C, "T8") - SUMIFS(NhatKy_ViPham!K:K, NhatKy_ViPham!E:E, "11_Sinh", NhatKy_ViPham!F:F, B26, NhatKy_ViPham!C:C, "T8")</f>
        <v>100</v>
      </c>
      <c r="Z26" s="6">
        <f>100 + SUMIFS(NhatKy_ViPham!J:J, NhatKy_ViPham!E:E, "11_Sinh", NhatKy_ViPham!F:F, B26, NhatKy_ViPham!C:C, "T9") - SUMIFS(NhatKy_ViPham!K:K, NhatKy_ViPham!E:E, "11_Sinh", NhatKy_ViPham!F:F, B26, NhatKy_ViPham!C:C, "T9")</f>
        <v>100</v>
      </c>
      <c r="AA26" s="6">
        <f>100 + SUMIFS(NhatKy_ViPham!J:J, NhatKy_ViPham!E:E, "11_Sinh", NhatKy_ViPham!F:F, B26, NhatKy_ViPham!C:C, "T10") - SUMIFS(NhatKy_ViPham!K:K, NhatKy_ViPham!E:E, "11_Sinh", NhatKy_ViPham!F:F, B26, NhatKy_ViPham!C:C, "T10")</f>
        <v>100</v>
      </c>
      <c r="AB26" s="6">
        <f>100 + SUMIFS(NhatKy_ViPham!J:J, NhatKy_ViPham!E:E, "11_Sinh", NhatKy_ViPham!F:F, B26, NhatKy_ViPham!C:C, "T11") - SUMIFS(NhatKy_ViPham!K:K, NhatKy_ViPham!E:E, "11_Sinh", NhatKy_ViPham!F:F, B26, NhatKy_ViPham!C:C, "T11")</f>
        <v>100</v>
      </c>
      <c r="AC26" s="6">
        <f>100 + SUMIFS(NhatKy_ViPham!J:J, NhatKy_ViPham!E:E, "11_Sinh", NhatKy_ViPham!F:F, B26, NhatKy_ViPham!C:C, "T12") - SUMIFS(NhatKy_ViPham!K:K, NhatKy_ViPham!E:E, "11_Sinh", NhatKy_ViPham!F:F, B26, NhatKy_ViPham!C:C, "T12")</f>
        <v>100</v>
      </c>
      <c r="AD26" s="6">
        <f>100 + SUMIFS(NhatKy_ViPham!J:J, NhatKy_ViPham!E:E, "11_Sinh", NhatKy_ViPham!F:F, B26, NhatKy_ViPham!C:C, "T13") - SUMIFS(NhatKy_ViPham!K:K, NhatKy_ViPham!E:E, "11_Sinh", NhatKy_ViPham!F:F, B26, NhatKy_ViPham!C:C, "T13")</f>
        <v>100</v>
      </c>
      <c r="AE26" s="6">
        <f>100 + SUMIFS(NhatKy_ViPham!J:J, NhatKy_ViPham!E:E, "11_Sinh", NhatKy_ViPham!F:F, B26, NhatKy_ViPham!C:C, "T14") - SUMIFS(NhatKy_ViPham!K:K, NhatKy_ViPham!E:E, "11_Sinh", NhatKy_ViPham!F:F, B26, NhatKy_ViPham!C:C, "T14")</f>
        <v>100</v>
      </c>
      <c r="AF26" s="6">
        <f>100 + SUMIFS(NhatKy_ViPham!J:J, NhatKy_ViPham!E:E, "11_Sinh", NhatKy_ViPham!F:F, B26, NhatKy_ViPham!C:C, "T15") - SUMIFS(NhatKy_ViPham!K:K, NhatKy_ViPham!E:E, "11_Sinh", NhatKy_ViPham!F:F, B26, NhatKy_ViPham!C:C, "T15")</f>
        <v>100</v>
      </c>
      <c r="AG26" s="6">
        <f>100 + SUMIFS(NhatKy_ViPham!J:J, NhatKy_ViPham!E:E, "11_Sinh", NhatKy_ViPham!F:F, B26, NhatKy_ViPham!C:C, "T16") - SUMIFS(NhatKy_ViPham!K:K, NhatKy_ViPham!E:E, "11_Sinh", NhatKy_ViPham!F:F, B26, NhatKy_ViPham!C:C, "T16")</f>
        <v>100</v>
      </c>
      <c r="AH26" s="6">
        <f>100 + SUMIFS(NhatKy_ViPham!J:J, NhatKy_ViPham!E:E, "11_Sinh", NhatKy_ViPham!F:F, B26, NhatKy_ViPham!C:C, "T17") - SUMIFS(NhatKy_ViPham!K:K, NhatKy_ViPham!E:E, "11_Sinh", NhatKy_ViPham!F:F, B26, NhatKy_ViPham!C:C, "T17")</f>
        <v>100</v>
      </c>
      <c r="AI26" s="6">
        <f>100 + SUMIFS(NhatKy_ViPham!J:J, NhatKy_ViPham!E:E, "11_Sinh", NhatKy_ViPham!F:F, B26, NhatKy_ViPham!C:C, "T18") - SUMIFS(NhatKy_ViPham!K:K, NhatKy_ViPham!E:E, "11_Sinh", NhatKy_ViPham!F:F, B26, NhatKy_ViPham!C:C, "T18")</f>
        <v>100</v>
      </c>
      <c r="AJ26" s="6">
        <f>100 + SUMIFS(NhatKy_ViPham!J:J, NhatKy_ViPham!E:E, "11_Sinh", NhatKy_ViPham!F:F, B26, NhatKy_ViPham!C:C, "T19") - SUMIFS(NhatKy_ViPham!K:K, NhatKy_ViPham!E:E, "11_Sinh", NhatKy_ViPham!F:F, B26, NhatKy_ViPham!C:C, "T19")</f>
        <v>100</v>
      </c>
      <c r="AK26" s="6">
        <f>100 + SUMIFS(NhatKy_ViPham!J:J, NhatKy_ViPham!E:E, "11_Sinh", NhatKy_ViPham!F:F, B26, NhatKy_ViPham!C:C, "T20") - SUMIFS(NhatKy_ViPham!K:K, NhatKy_ViPham!E:E, "11_Sinh", NhatKy_ViPham!F:F, B26, NhatKy_ViPham!C:C, "T20")</f>
        <v>100</v>
      </c>
      <c r="AL26" s="6">
        <f>100 + SUMIFS(NhatKy_ViPham!J:J, NhatKy_ViPham!E:E, "11_Sinh", NhatKy_ViPham!F:F, B26, NhatKy_ViPham!C:C, "T21") - SUMIFS(NhatKy_ViPham!K:K, NhatKy_ViPham!E:E, "11_Sinh", NhatKy_ViPham!F:F, B26, NhatKy_ViPham!C:C, "T21")</f>
        <v>100</v>
      </c>
      <c r="AM26" s="6">
        <f>100 + SUMIFS(NhatKy_ViPham!J:J, NhatKy_ViPham!E:E, "11_Sinh", NhatKy_ViPham!F:F, B26, NhatKy_ViPham!C:C, "T22") - SUMIFS(NhatKy_ViPham!K:K, NhatKy_ViPham!E:E, "11_Sinh", NhatKy_ViPham!F:F, B26, NhatKy_ViPham!C:C, "T22")</f>
        <v>100</v>
      </c>
      <c r="AN26" s="6">
        <f>100 + SUMIFS(NhatKy_ViPham!J:J, NhatKy_ViPham!E:E, "11_Sinh", NhatKy_ViPham!F:F, B26, NhatKy_ViPham!C:C, "T23") - SUMIFS(NhatKy_ViPham!K:K, NhatKy_ViPham!E:E, "11_Sinh", NhatKy_ViPham!F:F, B26, NhatKy_ViPham!C:C, "T23")</f>
        <v>100</v>
      </c>
      <c r="AO26" s="6">
        <f>100 + SUMIFS(NhatKy_ViPham!J:J, NhatKy_ViPham!E:E, "11_Sinh", NhatKy_ViPham!F:F, B26, NhatKy_ViPham!C:C, "T24") - SUMIFS(NhatKy_ViPham!K:K, NhatKy_ViPham!E:E, "11_Sinh", NhatKy_ViPham!F:F, B26, NhatKy_ViPham!C:C, "T24")</f>
        <v>100</v>
      </c>
      <c r="AP26" s="6">
        <f>100 + SUMIFS(NhatKy_ViPham!J:J, NhatKy_ViPham!E:E, "11_Sinh", NhatKy_ViPham!F:F, B26, NhatKy_ViPham!C:C, "T25") - SUMIFS(NhatKy_ViPham!K:K, NhatKy_ViPham!E:E, "11_Sinh", NhatKy_ViPham!F:F, B26, NhatKy_ViPham!C:C, "T25")</f>
        <v>100</v>
      </c>
      <c r="AQ26" s="6">
        <f>100 + SUMIFS(NhatKy_ViPham!J:J, NhatKy_ViPham!E:E, "11_Sinh", NhatKy_ViPham!F:F, B26, NhatKy_ViPham!C:C, "T26") - SUMIFS(NhatKy_ViPham!K:K, NhatKy_ViPham!E:E, "11_Sinh", NhatKy_ViPham!F:F, B26, NhatKy_ViPham!C:C, "T26")</f>
        <v>100</v>
      </c>
      <c r="AR26" s="6">
        <f>100 + SUMIFS(NhatKy_ViPham!J:J, NhatKy_ViPham!E:E, "11_Sinh", NhatKy_ViPham!F:F, B26, NhatKy_ViPham!C:C, "T27") - SUMIFS(NhatKy_ViPham!K:K, NhatKy_ViPham!E:E, "11_Sinh", NhatKy_ViPham!F:F, B26, NhatKy_ViPham!C:C, "T27")</f>
        <v>100</v>
      </c>
      <c r="AS26" s="6">
        <f>100 + SUMIFS(NhatKy_ViPham!J:J, NhatKy_ViPham!E:E, "11_Sinh", NhatKy_ViPham!F:F, B26, NhatKy_ViPham!C:C, "T28") - SUMIFS(NhatKy_ViPham!K:K, NhatKy_ViPham!E:E, "11_Sinh", NhatKy_ViPham!F:F, B26, NhatKy_ViPham!C:C, "T28")</f>
        <v>100</v>
      </c>
      <c r="AT26" s="6">
        <f>100 + SUMIFS(NhatKy_ViPham!J:J, NhatKy_ViPham!E:E, "11_Sinh", NhatKy_ViPham!F:F, B26, NhatKy_ViPham!C:C, "T29") - SUMIFS(NhatKy_ViPham!K:K, NhatKy_ViPham!E:E, "11_Sinh", NhatKy_ViPham!F:F, B26, NhatKy_ViPham!C:C, "T29")</f>
        <v>100</v>
      </c>
      <c r="AU26" s="6">
        <f>100 + SUMIFS(NhatKy_ViPham!J:J, NhatKy_ViPham!E:E, "11_Sinh", NhatKy_ViPham!F:F, B26, NhatKy_ViPham!C:C, "T30") - SUMIFS(NhatKy_ViPham!K:K, NhatKy_ViPham!E:E, "11_Sinh", NhatKy_ViPham!F:F, B26, NhatKy_ViPham!C:C, "T30")</f>
        <v>100</v>
      </c>
      <c r="AV26" s="6">
        <f>100 + SUMIFS(NhatKy_ViPham!J:J, NhatKy_ViPham!E:E, "11_Sinh", NhatKy_ViPham!F:F, B26, NhatKy_ViPham!C:C, "T31") - SUMIFS(NhatKy_ViPham!K:K, NhatKy_ViPham!E:E, "11_Sinh", NhatKy_ViPham!F:F, B26, NhatKy_ViPham!C:C, "T31")</f>
        <v>100</v>
      </c>
      <c r="AW26" s="6">
        <f>100 + SUMIFS(NhatKy_ViPham!J:J, NhatKy_ViPham!E:E, "11_Sinh", NhatKy_ViPham!F:F, B26, NhatKy_ViPham!C:C, "T32") - SUMIFS(NhatKy_ViPham!K:K, NhatKy_ViPham!E:E, "11_Sinh", NhatKy_ViPham!F:F, B26, NhatKy_ViPham!C:C, "T32")</f>
        <v>100</v>
      </c>
      <c r="AX26" s="6">
        <f>100 + SUMIFS(NhatKy_ViPham!J:J, NhatKy_ViPham!E:E, "11_Sinh", NhatKy_ViPham!F:F, B26, NhatKy_ViPham!C:C, "T33") - SUMIFS(NhatKy_ViPham!K:K, NhatKy_ViPham!E:E, "11_Sinh", NhatKy_ViPham!F:F, B26, NhatKy_ViPham!C:C, "T33")</f>
        <v>100</v>
      </c>
      <c r="AY26" s="6">
        <f>100 + SUMIFS(NhatKy_ViPham!J:J, NhatKy_ViPham!E:E, "11_Sinh", NhatKy_ViPham!F:F, B26, NhatKy_ViPham!C:C, "T34") - SUMIFS(NhatKy_ViPham!K:K, NhatKy_ViPham!E:E, "11_Sinh", NhatKy_ViPham!F:F, B26, NhatKy_ViPham!C:C, "T34")</f>
        <v>100</v>
      </c>
      <c r="AZ26" s="6">
        <f>100 + SUMIFS(NhatKy_ViPham!J:J, NhatKy_ViPham!E:E, "11_Sinh", NhatKy_ViPham!F:F, B26, NhatKy_ViPham!C:C, "T35") - SUMIFS(NhatKy_ViPham!K:K, NhatKy_ViPham!E:E, "11_Sinh", NhatKy_ViPham!F:F, B26, NhatKy_ViPham!C:C, "T35")</f>
        <v>100</v>
      </c>
      <c r="BA26" s="12">
        <f t="shared" si="0"/>
        <v>100</v>
      </c>
      <c r="BB26" s="11" t="s">
        <v>430</v>
      </c>
      <c r="BC26" s="16" t="str">
        <f t="shared" si="1"/>
        <v>Tốt</v>
      </c>
      <c r="BD26" s="15" t="str">
        <f t="shared" si="2"/>
        <v>🟢 BÌNH THƯỜNG</v>
      </c>
    </row>
    <row r="27" spans="1:56" x14ac:dyDescent="0.25">
      <c r="A27" s="4">
        <v>19</v>
      </c>
      <c r="B27" s="10" t="s">
        <v>1774</v>
      </c>
      <c r="C27" s="4" t="s">
        <v>1660</v>
      </c>
      <c r="D27" s="4" t="s">
        <v>429</v>
      </c>
      <c r="E27" s="11" t="s">
        <v>430</v>
      </c>
      <c r="F27" s="7">
        <f>SUMIFS(NhatKy_ViPham!K:K, NhatKy_ViPham!E:E, "11_Sinh", NhatKy_ViPham!F:F, B27, NhatKy_ViPham!H:H, "L01")</f>
        <v>0</v>
      </c>
      <c r="G27" s="7">
        <f>SUMIFS(NhatKy_ViPham!K:K, NhatKy_ViPham!E:E, "11_Sinh", NhatKy_ViPham!F:F, B27, NhatKy_ViPham!H:H, "L02")</f>
        <v>0</v>
      </c>
      <c r="H27" s="7">
        <f>SUMIFS(NhatKy_ViPham!K:K, NhatKy_ViPham!E:E, "11_Sinh", NhatKy_ViPham!F:F, B27, NhatKy_ViPham!H:H, "L03")</f>
        <v>0</v>
      </c>
      <c r="I27" s="7">
        <f>SUMIFS(NhatKy_ViPham!K:K, NhatKy_ViPham!E:E, "11_Sinh", NhatKy_ViPham!F:F, B27, NhatKy_ViPham!H:H, "L04")</f>
        <v>0</v>
      </c>
      <c r="J27" s="7">
        <f>SUMIFS(NhatKy_ViPham!K:K, NhatKy_ViPham!E:E, "11_Sinh", NhatKy_ViPham!F:F, B27, NhatKy_ViPham!H:H, "L05")</f>
        <v>0</v>
      </c>
      <c r="K27" s="7">
        <f>SUMIFS(NhatKy_ViPham!K:K, NhatKy_ViPham!E:E, "11_Sinh", NhatKy_ViPham!F:F, B27, NhatKy_ViPham!H:H, "L06")</f>
        <v>0</v>
      </c>
      <c r="L27" s="7">
        <f>SUMIFS(NhatKy_ViPham!K:K, NhatKy_ViPham!E:E, "11_Sinh", NhatKy_ViPham!F:F, B27, NhatKy_ViPham!H:H, "L07")</f>
        <v>0</v>
      </c>
      <c r="M27" s="7">
        <f>SUMIFS(NhatKy_ViPham!K:K, NhatKy_ViPham!E:E, "11_Sinh", NhatKy_ViPham!F:F, B27, NhatKy_ViPham!H:H, "L08")</f>
        <v>0</v>
      </c>
      <c r="N27" s="7">
        <f>SUMIFS(NhatKy_ViPham!K:K, NhatKy_ViPham!E:E, "11_Sinh", NhatKy_ViPham!F:F, B27, NhatKy_ViPham!H:H, "L09")</f>
        <v>0</v>
      </c>
      <c r="O27" s="7">
        <f>SUMIFS(NhatKy_ViPham!K:K, NhatKy_ViPham!E:E, "11_Sinh", NhatKy_ViPham!F:F, B27, NhatKy_ViPham!H:H, "L10")</f>
        <v>0</v>
      </c>
      <c r="P27" s="12">
        <f>SUMIFS(NhatKy_ViPham!J:J, NhatKy_ViPham!E:E, "11_Sinh", NhatKy_ViPham!F:F, B27)</f>
        <v>0</v>
      </c>
      <c r="Q27" s="13">
        <f>SUMIFS(NhatKy_ViPham!K:K, NhatKy_ViPham!E:E, "11_Sinh", NhatKy_ViPham!F:F, B27)</f>
        <v>0</v>
      </c>
      <c r="R27" s="7">
        <f>100 + SUMIFS(NhatKy_ViPham!J:J, NhatKy_ViPham!E:E, "11_Sinh", NhatKy_ViPham!F:F, B27, NhatKy_ViPham!C:C, "T1") - SUMIFS(NhatKy_ViPham!K:K, NhatKy_ViPham!E:E, "11_Sinh", NhatKy_ViPham!F:F, B27, NhatKy_ViPham!C:C, "T1")</f>
        <v>100</v>
      </c>
      <c r="S27" s="7">
        <f>100 + SUMIFS(NhatKy_ViPham!J:J, NhatKy_ViPham!E:E, "11_Sinh", NhatKy_ViPham!F:F, B27, NhatKy_ViPham!C:C, "T2") - SUMIFS(NhatKy_ViPham!K:K, NhatKy_ViPham!E:E, "11_Sinh", NhatKy_ViPham!F:F, B27, NhatKy_ViPham!C:C, "T2")</f>
        <v>100</v>
      </c>
      <c r="T27" s="7">
        <f>100 + SUMIFS(NhatKy_ViPham!J:J, NhatKy_ViPham!E:E, "11_Sinh", NhatKy_ViPham!F:F, B27, NhatKy_ViPham!C:C, "T3") - SUMIFS(NhatKy_ViPham!K:K, NhatKy_ViPham!E:E, "11_Sinh", NhatKy_ViPham!F:F, B27, NhatKy_ViPham!C:C, "T3")</f>
        <v>100</v>
      </c>
      <c r="U27" s="7">
        <f>100 + SUMIFS(NhatKy_ViPham!J:J, NhatKy_ViPham!E:E, "11_Sinh", NhatKy_ViPham!F:F, B27, NhatKy_ViPham!C:C, "T4") - SUMIFS(NhatKy_ViPham!K:K, NhatKy_ViPham!E:E, "11_Sinh", NhatKy_ViPham!F:F, B27, NhatKy_ViPham!C:C, "T4")</f>
        <v>100</v>
      </c>
      <c r="V27" s="7">
        <f>100 + SUMIFS(NhatKy_ViPham!J:J, NhatKy_ViPham!E:E, "11_Sinh", NhatKy_ViPham!F:F, B27, NhatKy_ViPham!C:C, "T5") - SUMIFS(NhatKy_ViPham!K:K, NhatKy_ViPham!E:E, "11_Sinh", NhatKy_ViPham!F:F, B27, NhatKy_ViPham!C:C, "T5")</f>
        <v>100</v>
      </c>
      <c r="W27" s="7">
        <f>100 + SUMIFS(NhatKy_ViPham!J:J, NhatKy_ViPham!E:E, "11_Sinh", NhatKy_ViPham!F:F, B27, NhatKy_ViPham!C:C, "T6") - SUMIFS(NhatKy_ViPham!K:K, NhatKy_ViPham!E:E, "11_Sinh", NhatKy_ViPham!F:F, B27, NhatKy_ViPham!C:C, "T6")</f>
        <v>100</v>
      </c>
      <c r="X27" s="7">
        <f>100 + SUMIFS(NhatKy_ViPham!J:J, NhatKy_ViPham!E:E, "11_Sinh", NhatKy_ViPham!F:F, B27, NhatKy_ViPham!C:C, "T7") - SUMIFS(NhatKy_ViPham!K:K, NhatKy_ViPham!E:E, "11_Sinh", NhatKy_ViPham!F:F, B27, NhatKy_ViPham!C:C, "T7")</f>
        <v>100</v>
      </c>
      <c r="Y27" s="7">
        <f>100 + SUMIFS(NhatKy_ViPham!J:J, NhatKy_ViPham!E:E, "11_Sinh", NhatKy_ViPham!F:F, B27, NhatKy_ViPham!C:C, "T8") - SUMIFS(NhatKy_ViPham!K:K, NhatKy_ViPham!E:E, "11_Sinh", NhatKy_ViPham!F:F, B27, NhatKy_ViPham!C:C, "T8")</f>
        <v>100</v>
      </c>
      <c r="Z27" s="7">
        <f>100 + SUMIFS(NhatKy_ViPham!J:J, NhatKy_ViPham!E:E, "11_Sinh", NhatKy_ViPham!F:F, B27, NhatKy_ViPham!C:C, "T9") - SUMIFS(NhatKy_ViPham!K:K, NhatKy_ViPham!E:E, "11_Sinh", NhatKy_ViPham!F:F, B27, NhatKy_ViPham!C:C, "T9")</f>
        <v>100</v>
      </c>
      <c r="AA27" s="7">
        <f>100 + SUMIFS(NhatKy_ViPham!J:J, NhatKy_ViPham!E:E, "11_Sinh", NhatKy_ViPham!F:F, B27, NhatKy_ViPham!C:C, "T10") - SUMIFS(NhatKy_ViPham!K:K, NhatKy_ViPham!E:E, "11_Sinh", NhatKy_ViPham!F:F, B27, NhatKy_ViPham!C:C, "T10")</f>
        <v>100</v>
      </c>
      <c r="AB27" s="7">
        <f>100 + SUMIFS(NhatKy_ViPham!J:J, NhatKy_ViPham!E:E, "11_Sinh", NhatKy_ViPham!F:F, B27, NhatKy_ViPham!C:C, "T11") - SUMIFS(NhatKy_ViPham!K:K, NhatKy_ViPham!E:E, "11_Sinh", NhatKy_ViPham!F:F, B27, NhatKy_ViPham!C:C, "T11")</f>
        <v>100</v>
      </c>
      <c r="AC27" s="7">
        <f>100 + SUMIFS(NhatKy_ViPham!J:J, NhatKy_ViPham!E:E, "11_Sinh", NhatKy_ViPham!F:F, B27, NhatKy_ViPham!C:C, "T12") - SUMIFS(NhatKy_ViPham!K:K, NhatKy_ViPham!E:E, "11_Sinh", NhatKy_ViPham!F:F, B27, NhatKy_ViPham!C:C, "T12")</f>
        <v>100</v>
      </c>
      <c r="AD27" s="7">
        <f>100 + SUMIFS(NhatKy_ViPham!J:J, NhatKy_ViPham!E:E, "11_Sinh", NhatKy_ViPham!F:F, B27, NhatKy_ViPham!C:C, "T13") - SUMIFS(NhatKy_ViPham!K:K, NhatKy_ViPham!E:E, "11_Sinh", NhatKy_ViPham!F:F, B27, NhatKy_ViPham!C:C, "T13")</f>
        <v>100</v>
      </c>
      <c r="AE27" s="7">
        <f>100 + SUMIFS(NhatKy_ViPham!J:J, NhatKy_ViPham!E:E, "11_Sinh", NhatKy_ViPham!F:F, B27, NhatKy_ViPham!C:C, "T14") - SUMIFS(NhatKy_ViPham!K:K, NhatKy_ViPham!E:E, "11_Sinh", NhatKy_ViPham!F:F, B27, NhatKy_ViPham!C:C, "T14")</f>
        <v>100</v>
      </c>
      <c r="AF27" s="7">
        <f>100 + SUMIFS(NhatKy_ViPham!J:J, NhatKy_ViPham!E:E, "11_Sinh", NhatKy_ViPham!F:F, B27, NhatKy_ViPham!C:C, "T15") - SUMIFS(NhatKy_ViPham!K:K, NhatKy_ViPham!E:E, "11_Sinh", NhatKy_ViPham!F:F, B27, NhatKy_ViPham!C:C, "T15")</f>
        <v>100</v>
      </c>
      <c r="AG27" s="7">
        <f>100 + SUMIFS(NhatKy_ViPham!J:J, NhatKy_ViPham!E:E, "11_Sinh", NhatKy_ViPham!F:F, B27, NhatKy_ViPham!C:C, "T16") - SUMIFS(NhatKy_ViPham!K:K, NhatKy_ViPham!E:E, "11_Sinh", NhatKy_ViPham!F:F, B27, NhatKy_ViPham!C:C, "T16")</f>
        <v>100</v>
      </c>
      <c r="AH27" s="7">
        <f>100 + SUMIFS(NhatKy_ViPham!J:J, NhatKy_ViPham!E:E, "11_Sinh", NhatKy_ViPham!F:F, B27, NhatKy_ViPham!C:C, "T17") - SUMIFS(NhatKy_ViPham!K:K, NhatKy_ViPham!E:E, "11_Sinh", NhatKy_ViPham!F:F, B27, NhatKy_ViPham!C:C, "T17")</f>
        <v>100</v>
      </c>
      <c r="AI27" s="7">
        <f>100 + SUMIFS(NhatKy_ViPham!J:J, NhatKy_ViPham!E:E, "11_Sinh", NhatKy_ViPham!F:F, B27, NhatKy_ViPham!C:C, "T18") - SUMIFS(NhatKy_ViPham!K:K, NhatKy_ViPham!E:E, "11_Sinh", NhatKy_ViPham!F:F, B27, NhatKy_ViPham!C:C, "T18")</f>
        <v>100</v>
      </c>
      <c r="AJ27" s="7">
        <f>100 + SUMIFS(NhatKy_ViPham!J:J, NhatKy_ViPham!E:E, "11_Sinh", NhatKy_ViPham!F:F, B27, NhatKy_ViPham!C:C, "T19") - SUMIFS(NhatKy_ViPham!K:K, NhatKy_ViPham!E:E, "11_Sinh", NhatKy_ViPham!F:F, B27, NhatKy_ViPham!C:C, "T19")</f>
        <v>100</v>
      </c>
      <c r="AK27" s="7">
        <f>100 + SUMIFS(NhatKy_ViPham!J:J, NhatKy_ViPham!E:E, "11_Sinh", NhatKy_ViPham!F:F, B27, NhatKy_ViPham!C:C, "T20") - SUMIFS(NhatKy_ViPham!K:K, NhatKy_ViPham!E:E, "11_Sinh", NhatKy_ViPham!F:F, B27, NhatKy_ViPham!C:C, "T20")</f>
        <v>100</v>
      </c>
      <c r="AL27" s="7">
        <f>100 + SUMIFS(NhatKy_ViPham!J:J, NhatKy_ViPham!E:E, "11_Sinh", NhatKy_ViPham!F:F, B27, NhatKy_ViPham!C:C, "T21") - SUMIFS(NhatKy_ViPham!K:K, NhatKy_ViPham!E:E, "11_Sinh", NhatKy_ViPham!F:F, B27, NhatKy_ViPham!C:C, "T21")</f>
        <v>100</v>
      </c>
      <c r="AM27" s="7">
        <f>100 + SUMIFS(NhatKy_ViPham!J:J, NhatKy_ViPham!E:E, "11_Sinh", NhatKy_ViPham!F:F, B27, NhatKy_ViPham!C:C, "T22") - SUMIFS(NhatKy_ViPham!K:K, NhatKy_ViPham!E:E, "11_Sinh", NhatKy_ViPham!F:F, B27, NhatKy_ViPham!C:C, "T22")</f>
        <v>100</v>
      </c>
      <c r="AN27" s="7">
        <f>100 + SUMIFS(NhatKy_ViPham!J:J, NhatKy_ViPham!E:E, "11_Sinh", NhatKy_ViPham!F:F, B27, NhatKy_ViPham!C:C, "T23") - SUMIFS(NhatKy_ViPham!K:K, NhatKy_ViPham!E:E, "11_Sinh", NhatKy_ViPham!F:F, B27, NhatKy_ViPham!C:C, "T23")</f>
        <v>100</v>
      </c>
      <c r="AO27" s="7">
        <f>100 + SUMIFS(NhatKy_ViPham!J:J, NhatKy_ViPham!E:E, "11_Sinh", NhatKy_ViPham!F:F, B27, NhatKy_ViPham!C:C, "T24") - SUMIFS(NhatKy_ViPham!K:K, NhatKy_ViPham!E:E, "11_Sinh", NhatKy_ViPham!F:F, B27, NhatKy_ViPham!C:C, "T24")</f>
        <v>100</v>
      </c>
      <c r="AP27" s="7">
        <f>100 + SUMIFS(NhatKy_ViPham!J:J, NhatKy_ViPham!E:E, "11_Sinh", NhatKy_ViPham!F:F, B27, NhatKy_ViPham!C:C, "T25") - SUMIFS(NhatKy_ViPham!K:K, NhatKy_ViPham!E:E, "11_Sinh", NhatKy_ViPham!F:F, B27, NhatKy_ViPham!C:C, "T25")</f>
        <v>100</v>
      </c>
      <c r="AQ27" s="7">
        <f>100 + SUMIFS(NhatKy_ViPham!J:J, NhatKy_ViPham!E:E, "11_Sinh", NhatKy_ViPham!F:F, B27, NhatKy_ViPham!C:C, "T26") - SUMIFS(NhatKy_ViPham!K:K, NhatKy_ViPham!E:E, "11_Sinh", NhatKy_ViPham!F:F, B27, NhatKy_ViPham!C:C, "T26")</f>
        <v>100</v>
      </c>
      <c r="AR27" s="7">
        <f>100 + SUMIFS(NhatKy_ViPham!J:J, NhatKy_ViPham!E:E, "11_Sinh", NhatKy_ViPham!F:F, B27, NhatKy_ViPham!C:C, "T27") - SUMIFS(NhatKy_ViPham!K:K, NhatKy_ViPham!E:E, "11_Sinh", NhatKy_ViPham!F:F, B27, NhatKy_ViPham!C:C, "T27")</f>
        <v>100</v>
      </c>
      <c r="AS27" s="7">
        <f>100 + SUMIFS(NhatKy_ViPham!J:J, NhatKy_ViPham!E:E, "11_Sinh", NhatKy_ViPham!F:F, B27, NhatKy_ViPham!C:C, "T28") - SUMIFS(NhatKy_ViPham!K:K, NhatKy_ViPham!E:E, "11_Sinh", NhatKy_ViPham!F:F, B27, NhatKy_ViPham!C:C, "T28")</f>
        <v>100</v>
      </c>
      <c r="AT27" s="7">
        <f>100 + SUMIFS(NhatKy_ViPham!J:J, NhatKy_ViPham!E:E, "11_Sinh", NhatKy_ViPham!F:F, B27, NhatKy_ViPham!C:C, "T29") - SUMIFS(NhatKy_ViPham!K:K, NhatKy_ViPham!E:E, "11_Sinh", NhatKy_ViPham!F:F, B27, NhatKy_ViPham!C:C, "T29")</f>
        <v>100</v>
      </c>
      <c r="AU27" s="7">
        <f>100 + SUMIFS(NhatKy_ViPham!J:J, NhatKy_ViPham!E:E, "11_Sinh", NhatKy_ViPham!F:F, B27, NhatKy_ViPham!C:C, "T30") - SUMIFS(NhatKy_ViPham!K:K, NhatKy_ViPham!E:E, "11_Sinh", NhatKy_ViPham!F:F, B27, NhatKy_ViPham!C:C, "T30")</f>
        <v>100</v>
      </c>
      <c r="AV27" s="7">
        <f>100 + SUMIFS(NhatKy_ViPham!J:J, NhatKy_ViPham!E:E, "11_Sinh", NhatKy_ViPham!F:F, B27, NhatKy_ViPham!C:C, "T31") - SUMIFS(NhatKy_ViPham!K:K, NhatKy_ViPham!E:E, "11_Sinh", NhatKy_ViPham!F:F, B27, NhatKy_ViPham!C:C, "T31")</f>
        <v>100</v>
      </c>
      <c r="AW27" s="7">
        <f>100 + SUMIFS(NhatKy_ViPham!J:J, NhatKy_ViPham!E:E, "11_Sinh", NhatKy_ViPham!F:F, B27, NhatKy_ViPham!C:C, "T32") - SUMIFS(NhatKy_ViPham!K:K, NhatKy_ViPham!E:E, "11_Sinh", NhatKy_ViPham!F:F, B27, NhatKy_ViPham!C:C, "T32")</f>
        <v>100</v>
      </c>
      <c r="AX27" s="7">
        <f>100 + SUMIFS(NhatKy_ViPham!J:J, NhatKy_ViPham!E:E, "11_Sinh", NhatKy_ViPham!F:F, B27, NhatKy_ViPham!C:C, "T33") - SUMIFS(NhatKy_ViPham!K:K, NhatKy_ViPham!E:E, "11_Sinh", NhatKy_ViPham!F:F, B27, NhatKy_ViPham!C:C, "T33")</f>
        <v>100</v>
      </c>
      <c r="AY27" s="7">
        <f>100 + SUMIFS(NhatKy_ViPham!J:J, NhatKy_ViPham!E:E, "11_Sinh", NhatKy_ViPham!F:F, B27, NhatKy_ViPham!C:C, "T34") - SUMIFS(NhatKy_ViPham!K:K, NhatKy_ViPham!E:E, "11_Sinh", NhatKy_ViPham!F:F, B27, NhatKy_ViPham!C:C, "T34")</f>
        <v>100</v>
      </c>
      <c r="AZ27" s="7">
        <f>100 + SUMIFS(NhatKy_ViPham!J:J, NhatKy_ViPham!E:E, "11_Sinh", NhatKy_ViPham!F:F, B27, NhatKy_ViPham!C:C, "T35") - SUMIFS(NhatKy_ViPham!K:K, NhatKy_ViPham!E:E, "11_Sinh", NhatKy_ViPham!F:F, B27, NhatKy_ViPham!C:C, "T35")</f>
        <v>100</v>
      </c>
      <c r="BA27" s="12">
        <f t="shared" si="0"/>
        <v>100</v>
      </c>
      <c r="BB27" s="11" t="s">
        <v>430</v>
      </c>
      <c r="BC27" s="14" t="str">
        <f t="shared" si="1"/>
        <v>Tốt</v>
      </c>
      <c r="BD27" s="10" t="str">
        <f t="shared" si="2"/>
        <v>🟢 BÌNH THƯỜNG</v>
      </c>
    </row>
    <row r="28" spans="1:56" x14ac:dyDescent="0.25">
      <c r="A28" s="5">
        <v>20</v>
      </c>
      <c r="B28" s="15" t="s">
        <v>1775</v>
      </c>
      <c r="C28" s="5" t="s">
        <v>1357</v>
      </c>
      <c r="D28" s="5" t="s">
        <v>429</v>
      </c>
      <c r="E28" s="11" t="s">
        <v>430</v>
      </c>
      <c r="F28" s="6">
        <f>SUMIFS(NhatKy_ViPham!K:K, NhatKy_ViPham!E:E, "11_Sinh", NhatKy_ViPham!F:F, B28, NhatKy_ViPham!H:H, "L01")</f>
        <v>0</v>
      </c>
      <c r="G28" s="6">
        <f>SUMIFS(NhatKy_ViPham!K:K, NhatKy_ViPham!E:E, "11_Sinh", NhatKy_ViPham!F:F, B28, NhatKy_ViPham!H:H, "L02")</f>
        <v>0</v>
      </c>
      <c r="H28" s="6">
        <f>SUMIFS(NhatKy_ViPham!K:K, NhatKy_ViPham!E:E, "11_Sinh", NhatKy_ViPham!F:F, B28, NhatKy_ViPham!H:H, "L03")</f>
        <v>0</v>
      </c>
      <c r="I28" s="6">
        <f>SUMIFS(NhatKy_ViPham!K:K, NhatKy_ViPham!E:E, "11_Sinh", NhatKy_ViPham!F:F, B28, NhatKy_ViPham!H:H, "L04")</f>
        <v>0</v>
      </c>
      <c r="J28" s="6">
        <f>SUMIFS(NhatKy_ViPham!K:K, NhatKy_ViPham!E:E, "11_Sinh", NhatKy_ViPham!F:F, B28, NhatKy_ViPham!H:H, "L05")</f>
        <v>0</v>
      </c>
      <c r="K28" s="6">
        <f>SUMIFS(NhatKy_ViPham!K:K, NhatKy_ViPham!E:E, "11_Sinh", NhatKy_ViPham!F:F, B28, NhatKy_ViPham!H:H, "L06")</f>
        <v>0</v>
      </c>
      <c r="L28" s="6">
        <f>SUMIFS(NhatKy_ViPham!K:K, NhatKy_ViPham!E:E, "11_Sinh", NhatKy_ViPham!F:F, B28, NhatKy_ViPham!H:H, "L07")</f>
        <v>0</v>
      </c>
      <c r="M28" s="6">
        <f>SUMIFS(NhatKy_ViPham!K:K, NhatKy_ViPham!E:E, "11_Sinh", NhatKy_ViPham!F:F, B28, NhatKy_ViPham!H:H, "L08")</f>
        <v>0</v>
      </c>
      <c r="N28" s="6">
        <f>SUMIFS(NhatKy_ViPham!K:K, NhatKy_ViPham!E:E, "11_Sinh", NhatKy_ViPham!F:F, B28, NhatKy_ViPham!H:H, "L09")</f>
        <v>0</v>
      </c>
      <c r="O28" s="6">
        <f>SUMIFS(NhatKy_ViPham!K:K, NhatKy_ViPham!E:E, "11_Sinh", NhatKy_ViPham!F:F, B28, NhatKy_ViPham!H:H, "L10")</f>
        <v>0</v>
      </c>
      <c r="P28" s="12">
        <f>SUMIFS(NhatKy_ViPham!J:J, NhatKy_ViPham!E:E, "11_Sinh", NhatKy_ViPham!F:F, B28)</f>
        <v>0</v>
      </c>
      <c r="Q28" s="13">
        <f>SUMIFS(NhatKy_ViPham!K:K, NhatKy_ViPham!E:E, "11_Sinh", NhatKy_ViPham!F:F, B28)</f>
        <v>0</v>
      </c>
      <c r="R28" s="6">
        <f>100 + SUMIFS(NhatKy_ViPham!J:J, NhatKy_ViPham!E:E, "11_Sinh", NhatKy_ViPham!F:F, B28, NhatKy_ViPham!C:C, "T1") - SUMIFS(NhatKy_ViPham!K:K, NhatKy_ViPham!E:E, "11_Sinh", NhatKy_ViPham!F:F, B28, NhatKy_ViPham!C:C, "T1")</f>
        <v>100</v>
      </c>
      <c r="S28" s="6">
        <f>100 + SUMIFS(NhatKy_ViPham!J:J, NhatKy_ViPham!E:E, "11_Sinh", NhatKy_ViPham!F:F, B28, NhatKy_ViPham!C:C, "T2") - SUMIFS(NhatKy_ViPham!K:K, NhatKy_ViPham!E:E, "11_Sinh", NhatKy_ViPham!F:F, B28, NhatKy_ViPham!C:C, "T2")</f>
        <v>100</v>
      </c>
      <c r="T28" s="6">
        <f>100 + SUMIFS(NhatKy_ViPham!J:J, NhatKy_ViPham!E:E, "11_Sinh", NhatKy_ViPham!F:F, B28, NhatKy_ViPham!C:C, "T3") - SUMIFS(NhatKy_ViPham!K:K, NhatKy_ViPham!E:E, "11_Sinh", NhatKy_ViPham!F:F, B28, NhatKy_ViPham!C:C, "T3")</f>
        <v>100</v>
      </c>
      <c r="U28" s="6">
        <f>100 + SUMIFS(NhatKy_ViPham!J:J, NhatKy_ViPham!E:E, "11_Sinh", NhatKy_ViPham!F:F, B28, NhatKy_ViPham!C:C, "T4") - SUMIFS(NhatKy_ViPham!K:K, NhatKy_ViPham!E:E, "11_Sinh", NhatKy_ViPham!F:F, B28, NhatKy_ViPham!C:C, "T4")</f>
        <v>100</v>
      </c>
      <c r="V28" s="6">
        <f>100 + SUMIFS(NhatKy_ViPham!J:J, NhatKy_ViPham!E:E, "11_Sinh", NhatKy_ViPham!F:F, B28, NhatKy_ViPham!C:C, "T5") - SUMIFS(NhatKy_ViPham!K:K, NhatKy_ViPham!E:E, "11_Sinh", NhatKy_ViPham!F:F, B28, NhatKy_ViPham!C:C, "T5")</f>
        <v>100</v>
      </c>
      <c r="W28" s="6">
        <f>100 + SUMIFS(NhatKy_ViPham!J:J, NhatKy_ViPham!E:E, "11_Sinh", NhatKy_ViPham!F:F, B28, NhatKy_ViPham!C:C, "T6") - SUMIFS(NhatKy_ViPham!K:K, NhatKy_ViPham!E:E, "11_Sinh", NhatKy_ViPham!F:F, B28, NhatKy_ViPham!C:C, "T6")</f>
        <v>100</v>
      </c>
      <c r="X28" s="6">
        <f>100 + SUMIFS(NhatKy_ViPham!J:J, NhatKy_ViPham!E:E, "11_Sinh", NhatKy_ViPham!F:F, B28, NhatKy_ViPham!C:C, "T7") - SUMIFS(NhatKy_ViPham!K:K, NhatKy_ViPham!E:E, "11_Sinh", NhatKy_ViPham!F:F, B28, NhatKy_ViPham!C:C, "T7")</f>
        <v>100</v>
      </c>
      <c r="Y28" s="6">
        <f>100 + SUMIFS(NhatKy_ViPham!J:J, NhatKy_ViPham!E:E, "11_Sinh", NhatKy_ViPham!F:F, B28, NhatKy_ViPham!C:C, "T8") - SUMIFS(NhatKy_ViPham!K:K, NhatKy_ViPham!E:E, "11_Sinh", NhatKy_ViPham!F:F, B28, NhatKy_ViPham!C:C, "T8")</f>
        <v>100</v>
      </c>
      <c r="Z28" s="6">
        <f>100 + SUMIFS(NhatKy_ViPham!J:J, NhatKy_ViPham!E:E, "11_Sinh", NhatKy_ViPham!F:F, B28, NhatKy_ViPham!C:C, "T9") - SUMIFS(NhatKy_ViPham!K:K, NhatKy_ViPham!E:E, "11_Sinh", NhatKy_ViPham!F:F, B28, NhatKy_ViPham!C:C, "T9")</f>
        <v>100</v>
      </c>
      <c r="AA28" s="6">
        <f>100 + SUMIFS(NhatKy_ViPham!J:J, NhatKy_ViPham!E:E, "11_Sinh", NhatKy_ViPham!F:F, B28, NhatKy_ViPham!C:C, "T10") - SUMIFS(NhatKy_ViPham!K:K, NhatKy_ViPham!E:E, "11_Sinh", NhatKy_ViPham!F:F, B28, NhatKy_ViPham!C:C, "T10")</f>
        <v>100</v>
      </c>
      <c r="AB28" s="6">
        <f>100 + SUMIFS(NhatKy_ViPham!J:J, NhatKy_ViPham!E:E, "11_Sinh", NhatKy_ViPham!F:F, B28, NhatKy_ViPham!C:C, "T11") - SUMIFS(NhatKy_ViPham!K:K, NhatKy_ViPham!E:E, "11_Sinh", NhatKy_ViPham!F:F, B28, NhatKy_ViPham!C:C, "T11")</f>
        <v>100</v>
      </c>
      <c r="AC28" s="6">
        <f>100 + SUMIFS(NhatKy_ViPham!J:J, NhatKy_ViPham!E:E, "11_Sinh", NhatKy_ViPham!F:F, B28, NhatKy_ViPham!C:C, "T12") - SUMIFS(NhatKy_ViPham!K:K, NhatKy_ViPham!E:E, "11_Sinh", NhatKy_ViPham!F:F, B28, NhatKy_ViPham!C:C, "T12")</f>
        <v>100</v>
      </c>
      <c r="AD28" s="6">
        <f>100 + SUMIFS(NhatKy_ViPham!J:J, NhatKy_ViPham!E:E, "11_Sinh", NhatKy_ViPham!F:F, B28, NhatKy_ViPham!C:C, "T13") - SUMIFS(NhatKy_ViPham!K:K, NhatKy_ViPham!E:E, "11_Sinh", NhatKy_ViPham!F:F, B28, NhatKy_ViPham!C:C, "T13")</f>
        <v>100</v>
      </c>
      <c r="AE28" s="6">
        <f>100 + SUMIFS(NhatKy_ViPham!J:J, NhatKy_ViPham!E:E, "11_Sinh", NhatKy_ViPham!F:F, B28, NhatKy_ViPham!C:C, "T14") - SUMIFS(NhatKy_ViPham!K:K, NhatKy_ViPham!E:E, "11_Sinh", NhatKy_ViPham!F:F, B28, NhatKy_ViPham!C:C, "T14")</f>
        <v>100</v>
      </c>
      <c r="AF28" s="6">
        <f>100 + SUMIFS(NhatKy_ViPham!J:J, NhatKy_ViPham!E:E, "11_Sinh", NhatKy_ViPham!F:F, B28, NhatKy_ViPham!C:C, "T15") - SUMIFS(NhatKy_ViPham!K:K, NhatKy_ViPham!E:E, "11_Sinh", NhatKy_ViPham!F:F, B28, NhatKy_ViPham!C:C, "T15")</f>
        <v>100</v>
      </c>
      <c r="AG28" s="6">
        <f>100 + SUMIFS(NhatKy_ViPham!J:J, NhatKy_ViPham!E:E, "11_Sinh", NhatKy_ViPham!F:F, B28, NhatKy_ViPham!C:C, "T16") - SUMIFS(NhatKy_ViPham!K:K, NhatKy_ViPham!E:E, "11_Sinh", NhatKy_ViPham!F:F, B28, NhatKy_ViPham!C:C, "T16")</f>
        <v>100</v>
      </c>
      <c r="AH28" s="6">
        <f>100 + SUMIFS(NhatKy_ViPham!J:J, NhatKy_ViPham!E:E, "11_Sinh", NhatKy_ViPham!F:F, B28, NhatKy_ViPham!C:C, "T17") - SUMIFS(NhatKy_ViPham!K:K, NhatKy_ViPham!E:E, "11_Sinh", NhatKy_ViPham!F:F, B28, NhatKy_ViPham!C:C, "T17")</f>
        <v>100</v>
      </c>
      <c r="AI28" s="6">
        <f>100 + SUMIFS(NhatKy_ViPham!J:J, NhatKy_ViPham!E:E, "11_Sinh", NhatKy_ViPham!F:F, B28, NhatKy_ViPham!C:C, "T18") - SUMIFS(NhatKy_ViPham!K:K, NhatKy_ViPham!E:E, "11_Sinh", NhatKy_ViPham!F:F, B28, NhatKy_ViPham!C:C, "T18")</f>
        <v>100</v>
      </c>
      <c r="AJ28" s="6">
        <f>100 + SUMIFS(NhatKy_ViPham!J:J, NhatKy_ViPham!E:E, "11_Sinh", NhatKy_ViPham!F:F, B28, NhatKy_ViPham!C:C, "T19") - SUMIFS(NhatKy_ViPham!K:K, NhatKy_ViPham!E:E, "11_Sinh", NhatKy_ViPham!F:F, B28, NhatKy_ViPham!C:C, "T19")</f>
        <v>100</v>
      </c>
      <c r="AK28" s="6">
        <f>100 + SUMIFS(NhatKy_ViPham!J:J, NhatKy_ViPham!E:E, "11_Sinh", NhatKy_ViPham!F:F, B28, NhatKy_ViPham!C:C, "T20") - SUMIFS(NhatKy_ViPham!K:K, NhatKy_ViPham!E:E, "11_Sinh", NhatKy_ViPham!F:F, B28, NhatKy_ViPham!C:C, "T20")</f>
        <v>100</v>
      </c>
      <c r="AL28" s="6">
        <f>100 + SUMIFS(NhatKy_ViPham!J:J, NhatKy_ViPham!E:E, "11_Sinh", NhatKy_ViPham!F:F, B28, NhatKy_ViPham!C:C, "T21") - SUMIFS(NhatKy_ViPham!K:K, NhatKy_ViPham!E:E, "11_Sinh", NhatKy_ViPham!F:F, B28, NhatKy_ViPham!C:C, "T21")</f>
        <v>100</v>
      </c>
      <c r="AM28" s="6">
        <f>100 + SUMIFS(NhatKy_ViPham!J:J, NhatKy_ViPham!E:E, "11_Sinh", NhatKy_ViPham!F:F, B28, NhatKy_ViPham!C:C, "T22") - SUMIFS(NhatKy_ViPham!K:K, NhatKy_ViPham!E:E, "11_Sinh", NhatKy_ViPham!F:F, B28, NhatKy_ViPham!C:C, "T22")</f>
        <v>100</v>
      </c>
      <c r="AN28" s="6">
        <f>100 + SUMIFS(NhatKy_ViPham!J:J, NhatKy_ViPham!E:E, "11_Sinh", NhatKy_ViPham!F:F, B28, NhatKy_ViPham!C:C, "T23") - SUMIFS(NhatKy_ViPham!K:K, NhatKy_ViPham!E:E, "11_Sinh", NhatKy_ViPham!F:F, B28, NhatKy_ViPham!C:C, "T23")</f>
        <v>100</v>
      </c>
      <c r="AO28" s="6">
        <f>100 + SUMIFS(NhatKy_ViPham!J:J, NhatKy_ViPham!E:E, "11_Sinh", NhatKy_ViPham!F:F, B28, NhatKy_ViPham!C:C, "T24") - SUMIFS(NhatKy_ViPham!K:K, NhatKy_ViPham!E:E, "11_Sinh", NhatKy_ViPham!F:F, B28, NhatKy_ViPham!C:C, "T24")</f>
        <v>100</v>
      </c>
      <c r="AP28" s="6">
        <f>100 + SUMIFS(NhatKy_ViPham!J:J, NhatKy_ViPham!E:E, "11_Sinh", NhatKy_ViPham!F:F, B28, NhatKy_ViPham!C:C, "T25") - SUMIFS(NhatKy_ViPham!K:K, NhatKy_ViPham!E:E, "11_Sinh", NhatKy_ViPham!F:F, B28, NhatKy_ViPham!C:C, "T25")</f>
        <v>100</v>
      </c>
      <c r="AQ28" s="6">
        <f>100 + SUMIFS(NhatKy_ViPham!J:J, NhatKy_ViPham!E:E, "11_Sinh", NhatKy_ViPham!F:F, B28, NhatKy_ViPham!C:C, "T26") - SUMIFS(NhatKy_ViPham!K:K, NhatKy_ViPham!E:E, "11_Sinh", NhatKy_ViPham!F:F, B28, NhatKy_ViPham!C:C, "T26")</f>
        <v>100</v>
      </c>
      <c r="AR28" s="6">
        <f>100 + SUMIFS(NhatKy_ViPham!J:J, NhatKy_ViPham!E:E, "11_Sinh", NhatKy_ViPham!F:F, B28, NhatKy_ViPham!C:C, "T27") - SUMIFS(NhatKy_ViPham!K:K, NhatKy_ViPham!E:E, "11_Sinh", NhatKy_ViPham!F:F, B28, NhatKy_ViPham!C:C, "T27")</f>
        <v>100</v>
      </c>
      <c r="AS28" s="6">
        <f>100 + SUMIFS(NhatKy_ViPham!J:J, NhatKy_ViPham!E:E, "11_Sinh", NhatKy_ViPham!F:F, B28, NhatKy_ViPham!C:C, "T28") - SUMIFS(NhatKy_ViPham!K:K, NhatKy_ViPham!E:E, "11_Sinh", NhatKy_ViPham!F:F, B28, NhatKy_ViPham!C:C, "T28")</f>
        <v>100</v>
      </c>
      <c r="AT28" s="6">
        <f>100 + SUMIFS(NhatKy_ViPham!J:J, NhatKy_ViPham!E:E, "11_Sinh", NhatKy_ViPham!F:F, B28, NhatKy_ViPham!C:C, "T29") - SUMIFS(NhatKy_ViPham!K:K, NhatKy_ViPham!E:E, "11_Sinh", NhatKy_ViPham!F:F, B28, NhatKy_ViPham!C:C, "T29")</f>
        <v>100</v>
      </c>
      <c r="AU28" s="6">
        <f>100 + SUMIFS(NhatKy_ViPham!J:J, NhatKy_ViPham!E:E, "11_Sinh", NhatKy_ViPham!F:F, B28, NhatKy_ViPham!C:C, "T30") - SUMIFS(NhatKy_ViPham!K:K, NhatKy_ViPham!E:E, "11_Sinh", NhatKy_ViPham!F:F, B28, NhatKy_ViPham!C:C, "T30")</f>
        <v>100</v>
      </c>
      <c r="AV28" s="6">
        <f>100 + SUMIFS(NhatKy_ViPham!J:J, NhatKy_ViPham!E:E, "11_Sinh", NhatKy_ViPham!F:F, B28, NhatKy_ViPham!C:C, "T31") - SUMIFS(NhatKy_ViPham!K:K, NhatKy_ViPham!E:E, "11_Sinh", NhatKy_ViPham!F:F, B28, NhatKy_ViPham!C:C, "T31")</f>
        <v>100</v>
      </c>
      <c r="AW28" s="6">
        <f>100 + SUMIFS(NhatKy_ViPham!J:J, NhatKy_ViPham!E:E, "11_Sinh", NhatKy_ViPham!F:F, B28, NhatKy_ViPham!C:C, "T32") - SUMIFS(NhatKy_ViPham!K:K, NhatKy_ViPham!E:E, "11_Sinh", NhatKy_ViPham!F:F, B28, NhatKy_ViPham!C:C, "T32")</f>
        <v>100</v>
      </c>
      <c r="AX28" s="6">
        <f>100 + SUMIFS(NhatKy_ViPham!J:J, NhatKy_ViPham!E:E, "11_Sinh", NhatKy_ViPham!F:F, B28, NhatKy_ViPham!C:C, "T33") - SUMIFS(NhatKy_ViPham!K:K, NhatKy_ViPham!E:E, "11_Sinh", NhatKy_ViPham!F:F, B28, NhatKy_ViPham!C:C, "T33")</f>
        <v>100</v>
      </c>
      <c r="AY28" s="6">
        <f>100 + SUMIFS(NhatKy_ViPham!J:J, NhatKy_ViPham!E:E, "11_Sinh", NhatKy_ViPham!F:F, B28, NhatKy_ViPham!C:C, "T34") - SUMIFS(NhatKy_ViPham!K:K, NhatKy_ViPham!E:E, "11_Sinh", NhatKy_ViPham!F:F, B28, NhatKy_ViPham!C:C, "T34")</f>
        <v>100</v>
      </c>
      <c r="AZ28" s="6">
        <f>100 + SUMIFS(NhatKy_ViPham!J:J, NhatKy_ViPham!E:E, "11_Sinh", NhatKy_ViPham!F:F, B28, NhatKy_ViPham!C:C, "T35") - SUMIFS(NhatKy_ViPham!K:K, NhatKy_ViPham!E:E, "11_Sinh", NhatKy_ViPham!F:F, B28, NhatKy_ViPham!C:C, "T35")</f>
        <v>100</v>
      </c>
      <c r="BA28" s="12">
        <f t="shared" si="0"/>
        <v>100</v>
      </c>
      <c r="BB28" s="11" t="s">
        <v>430</v>
      </c>
      <c r="BC28" s="16" t="str">
        <f t="shared" si="1"/>
        <v>Tốt</v>
      </c>
      <c r="BD28" s="15" t="str">
        <f t="shared" si="2"/>
        <v>🟢 BÌNH THƯỜNG</v>
      </c>
    </row>
    <row r="29" spans="1:56" x14ac:dyDescent="0.25">
      <c r="A29" s="4">
        <v>21</v>
      </c>
      <c r="B29" s="10" t="s">
        <v>1776</v>
      </c>
      <c r="C29" s="4" t="s">
        <v>1433</v>
      </c>
      <c r="D29" s="4" t="s">
        <v>429</v>
      </c>
      <c r="E29" s="11" t="s">
        <v>430</v>
      </c>
      <c r="F29" s="7">
        <f>SUMIFS(NhatKy_ViPham!K:K, NhatKy_ViPham!E:E, "11_Sinh", NhatKy_ViPham!F:F, B29, NhatKy_ViPham!H:H, "L01")</f>
        <v>0</v>
      </c>
      <c r="G29" s="7">
        <f>SUMIFS(NhatKy_ViPham!K:K, NhatKy_ViPham!E:E, "11_Sinh", NhatKy_ViPham!F:F, B29, NhatKy_ViPham!H:H, "L02")</f>
        <v>0</v>
      </c>
      <c r="H29" s="7">
        <f>SUMIFS(NhatKy_ViPham!K:K, NhatKy_ViPham!E:E, "11_Sinh", NhatKy_ViPham!F:F, B29, NhatKy_ViPham!H:H, "L03")</f>
        <v>0</v>
      </c>
      <c r="I29" s="7">
        <f>SUMIFS(NhatKy_ViPham!K:K, NhatKy_ViPham!E:E, "11_Sinh", NhatKy_ViPham!F:F, B29, NhatKy_ViPham!H:H, "L04")</f>
        <v>0</v>
      </c>
      <c r="J29" s="7">
        <f>SUMIFS(NhatKy_ViPham!K:K, NhatKy_ViPham!E:E, "11_Sinh", NhatKy_ViPham!F:F, B29, NhatKy_ViPham!H:H, "L05")</f>
        <v>0</v>
      </c>
      <c r="K29" s="7">
        <f>SUMIFS(NhatKy_ViPham!K:K, NhatKy_ViPham!E:E, "11_Sinh", NhatKy_ViPham!F:F, B29, NhatKy_ViPham!H:H, "L06")</f>
        <v>0</v>
      </c>
      <c r="L29" s="7">
        <f>SUMIFS(NhatKy_ViPham!K:K, NhatKy_ViPham!E:E, "11_Sinh", NhatKy_ViPham!F:F, B29, NhatKy_ViPham!H:H, "L07")</f>
        <v>0</v>
      </c>
      <c r="M29" s="7">
        <f>SUMIFS(NhatKy_ViPham!K:K, NhatKy_ViPham!E:E, "11_Sinh", NhatKy_ViPham!F:F, B29, NhatKy_ViPham!H:H, "L08")</f>
        <v>0</v>
      </c>
      <c r="N29" s="7">
        <f>SUMIFS(NhatKy_ViPham!K:K, NhatKy_ViPham!E:E, "11_Sinh", NhatKy_ViPham!F:F, B29, NhatKy_ViPham!H:H, "L09")</f>
        <v>0</v>
      </c>
      <c r="O29" s="7">
        <f>SUMIFS(NhatKy_ViPham!K:K, NhatKy_ViPham!E:E, "11_Sinh", NhatKy_ViPham!F:F, B29, NhatKy_ViPham!H:H, "L10")</f>
        <v>0</v>
      </c>
      <c r="P29" s="12">
        <f>SUMIFS(NhatKy_ViPham!J:J, NhatKy_ViPham!E:E, "11_Sinh", NhatKy_ViPham!F:F, B29)</f>
        <v>0</v>
      </c>
      <c r="Q29" s="13">
        <f>SUMIFS(NhatKy_ViPham!K:K, NhatKy_ViPham!E:E, "11_Sinh", NhatKy_ViPham!F:F, B29)</f>
        <v>0</v>
      </c>
      <c r="R29" s="7">
        <f>100 + SUMIFS(NhatKy_ViPham!J:J, NhatKy_ViPham!E:E, "11_Sinh", NhatKy_ViPham!F:F, B29, NhatKy_ViPham!C:C, "T1") - SUMIFS(NhatKy_ViPham!K:K, NhatKy_ViPham!E:E, "11_Sinh", NhatKy_ViPham!F:F, B29, NhatKy_ViPham!C:C, "T1")</f>
        <v>100</v>
      </c>
      <c r="S29" s="7">
        <f>100 + SUMIFS(NhatKy_ViPham!J:J, NhatKy_ViPham!E:E, "11_Sinh", NhatKy_ViPham!F:F, B29, NhatKy_ViPham!C:C, "T2") - SUMIFS(NhatKy_ViPham!K:K, NhatKy_ViPham!E:E, "11_Sinh", NhatKy_ViPham!F:F, B29, NhatKy_ViPham!C:C, "T2")</f>
        <v>100</v>
      </c>
      <c r="T29" s="7">
        <f>100 + SUMIFS(NhatKy_ViPham!J:J, NhatKy_ViPham!E:E, "11_Sinh", NhatKy_ViPham!F:F, B29, NhatKy_ViPham!C:C, "T3") - SUMIFS(NhatKy_ViPham!K:K, NhatKy_ViPham!E:E, "11_Sinh", NhatKy_ViPham!F:F, B29, NhatKy_ViPham!C:C, "T3")</f>
        <v>100</v>
      </c>
      <c r="U29" s="7">
        <f>100 + SUMIFS(NhatKy_ViPham!J:J, NhatKy_ViPham!E:E, "11_Sinh", NhatKy_ViPham!F:F, B29, NhatKy_ViPham!C:C, "T4") - SUMIFS(NhatKy_ViPham!K:K, NhatKy_ViPham!E:E, "11_Sinh", NhatKy_ViPham!F:F, B29, NhatKy_ViPham!C:C, "T4")</f>
        <v>100</v>
      </c>
      <c r="V29" s="7">
        <f>100 + SUMIFS(NhatKy_ViPham!J:J, NhatKy_ViPham!E:E, "11_Sinh", NhatKy_ViPham!F:F, B29, NhatKy_ViPham!C:C, "T5") - SUMIFS(NhatKy_ViPham!K:K, NhatKy_ViPham!E:E, "11_Sinh", NhatKy_ViPham!F:F, B29, NhatKy_ViPham!C:C, "T5")</f>
        <v>100</v>
      </c>
      <c r="W29" s="7">
        <f>100 + SUMIFS(NhatKy_ViPham!J:J, NhatKy_ViPham!E:E, "11_Sinh", NhatKy_ViPham!F:F, B29, NhatKy_ViPham!C:C, "T6") - SUMIFS(NhatKy_ViPham!K:K, NhatKy_ViPham!E:E, "11_Sinh", NhatKy_ViPham!F:F, B29, NhatKy_ViPham!C:C, "T6")</f>
        <v>100</v>
      </c>
      <c r="X29" s="7">
        <f>100 + SUMIFS(NhatKy_ViPham!J:J, NhatKy_ViPham!E:E, "11_Sinh", NhatKy_ViPham!F:F, B29, NhatKy_ViPham!C:C, "T7") - SUMIFS(NhatKy_ViPham!K:K, NhatKy_ViPham!E:E, "11_Sinh", NhatKy_ViPham!F:F, B29, NhatKy_ViPham!C:C, "T7")</f>
        <v>100</v>
      </c>
      <c r="Y29" s="7">
        <f>100 + SUMIFS(NhatKy_ViPham!J:J, NhatKy_ViPham!E:E, "11_Sinh", NhatKy_ViPham!F:F, B29, NhatKy_ViPham!C:C, "T8") - SUMIFS(NhatKy_ViPham!K:K, NhatKy_ViPham!E:E, "11_Sinh", NhatKy_ViPham!F:F, B29, NhatKy_ViPham!C:C, "T8")</f>
        <v>100</v>
      </c>
      <c r="Z29" s="7">
        <f>100 + SUMIFS(NhatKy_ViPham!J:J, NhatKy_ViPham!E:E, "11_Sinh", NhatKy_ViPham!F:F, B29, NhatKy_ViPham!C:C, "T9") - SUMIFS(NhatKy_ViPham!K:K, NhatKy_ViPham!E:E, "11_Sinh", NhatKy_ViPham!F:F, B29, NhatKy_ViPham!C:C, "T9")</f>
        <v>100</v>
      </c>
      <c r="AA29" s="7">
        <f>100 + SUMIFS(NhatKy_ViPham!J:J, NhatKy_ViPham!E:E, "11_Sinh", NhatKy_ViPham!F:F, B29, NhatKy_ViPham!C:C, "T10") - SUMIFS(NhatKy_ViPham!K:K, NhatKy_ViPham!E:E, "11_Sinh", NhatKy_ViPham!F:F, B29, NhatKy_ViPham!C:C, "T10")</f>
        <v>100</v>
      </c>
      <c r="AB29" s="7">
        <f>100 + SUMIFS(NhatKy_ViPham!J:J, NhatKy_ViPham!E:E, "11_Sinh", NhatKy_ViPham!F:F, B29, NhatKy_ViPham!C:C, "T11") - SUMIFS(NhatKy_ViPham!K:K, NhatKy_ViPham!E:E, "11_Sinh", NhatKy_ViPham!F:F, B29, NhatKy_ViPham!C:C, "T11")</f>
        <v>100</v>
      </c>
      <c r="AC29" s="7">
        <f>100 + SUMIFS(NhatKy_ViPham!J:J, NhatKy_ViPham!E:E, "11_Sinh", NhatKy_ViPham!F:F, B29, NhatKy_ViPham!C:C, "T12") - SUMIFS(NhatKy_ViPham!K:K, NhatKy_ViPham!E:E, "11_Sinh", NhatKy_ViPham!F:F, B29, NhatKy_ViPham!C:C, "T12")</f>
        <v>100</v>
      </c>
      <c r="AD29" s="7">
        <f>100 + SUMIFS(NhatKy_ViPham!J:J, NhatKy_ViPham!E:E, "11_Sinh", NhatKy_ViPham!F:F, B29, NhatKy_ViPham!C:C, "T13") - SUMIFS(NhatKy_ViPham!K:K, NhatKy_ViPham!E:E, "11_Sinh", NhatKy_ViPham!F:F, B29, NhatKy_ViPham!C:C, "T13")</f>
        <v>100</v>
      </c>
      <c r="AE29" s="7">
        <f>100 + SUMIFS(NhatKy_ViPham!J:J, NhatKy_ViPham!E:E, "11_Sinh", NhatKy_ViPham!F:F, B29, NhatKy_ViPham!C:C, "T14") - SUMIFS(NhatKy_ViPham!K:K, NhatKy_ViPham!E:E, "11_Sinh", NhatKy_ViPham!F:F, B29, NhatKy_ViPham!C:C, "T14")</f>
        <v>100</v>
      </c>
      <c r="AF29" s="7">
        <f>100 + SUMIFS(NhatKy_ViPham!J:J, NhatKy_ViPham!E:E, "11_Sinh", NhatKy_ViPham!F:F, B29, NhatKy_ViPham!C:C, "T15") - SUMIFS(NhatKy_ViPham!K:K, NhatKy_ViPham!E:E, "11_Sinh", NhatKy_ViPham!F:F, B29, NhatKy_ViPham!C:C, "T15")</f>
        <v>100</v>
      </c>
      <c r="AG29" s="7">
        <f>100 + SUMIFS(NhatKy_ViPham!J:J, NhatKy_ViPham!E:E, "11_Sinh", NhatKy_ViPham!F:F, B29, NhatKy_ViPham!C:C, "T16") - SUMIFS(NhatKy_ViPham!K:K, NhatKy_ViPham!E:E, "11_Sinh", NhatKy_ViPham!F:F, B29, NhatKy_ViPham!C:C, "T16")</f>
        <v>100</v>
      </c>
      <c r="AH29" s="7">
        <f>100 + SUMIFS(NhatKy_ViPham!J:J, NhatKy_ViPham!E:E, "11_Sinh", NhatKy_ViPham!F:F, B29, NhatKy_ViPham!C:C, "T17") - SUMIFS(NhatKy_ViPham!K:K, NhatKy_ViPham!E:E, "11_Sinh", NhatKy_ViPham!F:F, B29, NhatKy_ViPham!C:C, "T17")</f>
        <v>100</v>
      </c>
      <c r="AI29" s="7">
        <f>100 + SUMIFS(NhatKy_ViPham!J:J, NhatKy_ViPham!E:E, "11_Sinh", NhatKy_ViPham!F:F, B29, NhatKy_ViPham!C:C, "T18") - SUMIFS(NhatKy_ViPham!K:K, NhatKy_ViPham!E:E, "11_Sinh", NhatKy_ViPham!F:F, B29, NhatKy_ViPham!C:C, "T18")</f>
        <v>100</v>
      </c>
      <c r="AJ29" s="7">
        <f>100 + SUMIFS(NhatKy_ViPham!J:J, NhatKy_ViPham!E:E, "11_Sinh", NhatKy_ViPham!F:F, B29, NhatKy_ViPham!C:C, "T19") - SUMIFS(NhatKy_ViPham!K:K, NhatKy_ViPham!E:E, "11_Sinh", NhatKy_ViPham!F:F, B29, NhatKy_ViPham!C:C, "T19")</f>
        <v>100</v>
      </c>
      <c r="AK29" s="7">
        <f>100 + SUMIFS(NhatKy_ViPham!J:J, NhatKy_ViPham!E:E, "11_Sinh", NhatKy_ViPham!F:F, B29, NhatKy_ViPham!C:C, "T20") - SUMIFS(NhatKy_ViPham!K:K, NhatKy_ViPham!E:E, "11_Sinh", NhatKy_ViPham!F:F, B29, NhatKy_ViPham!C:C, "T20")</f>
        <v>100</v>
      </c>
      <c r="AL29" s="7">
        <f>100 + SUMIFS(NhatKy_ViPham!J:J, NhatKy_ViPham!E:E, "11_Sinh", NhatKy_ViPham!F:F, B29, NhatKy_ViPham!C:C, "T21") - SUMIFS(NhatKy_ViPham!K:K, NhatKy_ViPham!E:E, "11_Sinh", NhatKy_ViPham!F:F, B29, NhatKy_ViPham!C:C, "T21")</f>
        <v>100</v>
      </c>
      <c r="AM29" s="7">
        <f>100 + SUMIFS(NhatKy_ViPham!J:J, NhatKy_ViPham!E:E, "11_Sinh", NhatKy_ViPham!F:F, B29, NhatKy_ViPham!C:C, "T22") - SUMIFS(NhatKy_ViPham!K:K, NhatKy_ViPham!E:E, "11_Sinh", NhatKy_ViPham!F:F, B29, NhatKy_ViPham!C:C, "T22")</f>
        <v>100</v>
      </c>
      <c r="AN29" s="7">
        <f>100 + SUMIFS(NhatKy_ViPham!J:J, NhatKy_ViPham!E:E, "11_Sinh", NhatKy_ViPham!F:F, B29, NhatKy_ViPham!C:C, "T23") - SUMIFS(NhatKy_ViPham!K:K, NhatKy_ViPham!E:E, "11_Sinh", NhatKy_ViPham!F:F, B29, NhatKy_ViPham!C:C, "T23")</f>
        <v>100</v>
      </c>
      <c r="AO29" s="7">
        <f>100 + SUMIFS(NhatKy_ViPham!J:J, NhatKy_ViPham!E:E, "11_Sinh", NhatKy_ViPham!F:F, B29, NhatKy_ViPham!C:C, "T24") - SUMIFS(NhatKy_ViPham!K:K, NhatKy_ViPham!E:E, "11_Sinh", NhatKy_ViPham!F:F, B29, NhatKy_ViPham!C:C, "T24")</f>
        <v>100</v>
      </c>
      <c r="AP29" s="7">
        <f>100 + SUMIFS(NhatKy_ViPham!J:J, NhatKy_ViPham!E:E, "11_Sinh", NhatKy_ViPham!F:F, B29, NhatKy_ViPham!C:C, "T25") - SUMIFS(NhatKy_ViPham!K:K, NhatKy_ViPham!E:E, "11_Sinh", NhatKy_ViPham!F:F, B29, NhatKy_ViPham!C:C, "T25")</f>
        <v>100</v>
      </c>
      <c r="AQ29" s="7">
        <f>100 + SUMIFS(NhatKy_ViPham!J:J, NhatKy_ViPham!E:E, "11_Sinh", NhatKy_ViPham!F:F, B29, NhatKy_ViPham!C:C, "T26") - SUMIFS(NhatKy_ViPham!K:K, NhatKy_ViPham!E:E, "11_Sinh", NhatKy_ViPham!F:F, B29, NhatKy_ViPham!C:C, "T26")</f>
        <v>100</v>
      </c>
      <c r="AR29" s="7">
        <f>100 + SUMIFS(NhatKy_ViPham!J:J, NhatKy_ViPham!E:E, "11_Sinh", NhatKy_ViPham!F:F, B29, NhatKy_ViPham!C:C, "T27") - SUMIFS(NhatKy_ViPham!K:K, NhatKy_ViPham!E:E, "11_Sinh", NhatKy_ViPham!F:F, B29, NhatKy_ViPham!C:C, "T27")</f>
        <v>100</v>
      </c>
      <c r="AS29" s="7">
        <f>100 + SUMIFS(NhatKy_ViPham!J:J, NhatKy_ViPham!E:E, "11_Sinh", NhatKy_ViPham!F:F, B29, NhatKy_ViPham!C:C, "T28") - SUMIFS(NhatKy_ViPham!K:K, NhatKy_ViPham!E:E, "11_Sinh", NhatKy_ViPham!F:F, B29, NhatKy_ViPham!C:C, "T28")</f>
        <v>100</v>
      </c>
      <c r="AT29" s="7">
        <f>100 + SUMIFS(NhatKy_ViPham!J:J, NhatKy_ViPham!E:E, "11_Sinh", NhatKy_ViPham!F:F, B29, NhatKy_ViPham!C:C, "T29") - SUMIFS(NhatKy_ViPham!K:K, NhatKy_ViPham!E:E, "11_Sinh", NhatKy_ViPham!F:F, B29, NhatKy_ViPham!C:C, "T29")</f>
        <v>100</v>
      </c>
      <c r="AU29" s="7">
        <f>100 + SUMIFS(NhatKy_ViPham!J:J, NhatKy_ViPham!E:E, "11_Sinh", NhatKy_ViPham!F:F, B29, NhatKy_ViPham!C:C, "T30") - SUMIFS(NhatKy_ViPham!K:K, NhatKy_ViPham!E:E, "11_Sinh", NhatKy_ViPham!F:F, B29, NhatKy_ViPham!C:C, "T30")</f>
        <v>100</v>
      </c>
      <c r="AV29" s="7">
        <f>100 + SUMIFS(NhatKy_ViPham!J:J, NhatKy_ViPham!E:E, "11_Sinh", NhatKy_ViPham!F:F, B29, NhatKy_ViPham!C:C, "T31") - SUMIFS(NhatKy_ViPham!K:K, NhatKy_ViPham!E:E, "11_Sinh", NhatKy_ViPham!F:F, B29, NhatKy_ViPham!C:C, "T31")</f>
        <v>100</v>
      </c>
      <c r="AW29" s="7">
        <f>100 + SUMIFS(NhatKy_ViPham!J:J, NhatKy_ViPham!E:E, "11_Sinh", NhatKy_ViPham!F:F, B29, NhatKy_ViPham!C:C, "T32") - SUMIFS(NhatKy_ViPham!K:K, NhatKy_ViPham!E:E, "11_Sinh", NhatKy_ViPham!F:F, B29, NhatKy_ViPham!C:C, "T32")</f>
        <v>100</v>
      </c>
      <c r="AX29" s="7">
        <f>100 + SUMIFS(NhatKy_ViPham!J:J, NhatKy_ViPham!E:E, "11_Sinh", NhatKy_ViPham!F:F, B29, NhatKy_ViPham!C:C, "T33") - SUMIFS(NhatKy_ViPham!K:K, NhatKy_ViPham!E:E, "11_Sinh", NhatKy_ViPham!F:F, B29, NhatKy_ViPham!C:C, "T33")</f>
        <v>100</v>
      </c>
      <c r="AY29" s="7">
        <f>100 + SUMIFS(NhatKy_ViPham!J:J, NhatKy_ViPham!E:E, "11_Sinh", NhatKy_ViPham!F:F, B29, NhatKy_ViPham!C:C, "T34") - SUMIFS(NhatKy_ViPham!K:K, NhatKy_ViPham!E:E, "11_Sinh", NhatKy_ViPham!F:F, B29, NhatKy_ViPham!C:C, "T34")</f>
        <v>100</v>
      </c>
      <c r="AZ29" s="7">
        <f>100 + SUMIFS(NhatKy_ViPham!J:J, NhatKy_ViPham!E:E, "11_Sinh", NhatKy_ViPham!F:F, B29, NhatKy_ViPham!C:C, "T35") - SUMIFS(NhatKy_ViPham!K:K, NhatKy_ViPham!E:E, "11_Sinh", NhatKy_ViPham!F:F, B29, NhatKy_ViPham!C:C, "T35")</f>
        <v>100</v>
      </c>
      <c r="BA29" s="12">
        <f t="shared" si="0"/>
        <v>100</v>
      </c>
      <c r="BB29" s="11" t="s">
        <v>430</v>
      </c>
      <c r="BC29" s="14" t="str">
        <f t="shared" si="1"/>
        <v>Tốt</v>
      </c>
      <c r="BD29" s="10" t="str">
        <f t="shared" si="2"/>
        <v>🟢 BÌNH THƯỜNG</v>
      </c>
    </row>
    <row r="30" spans="1:56" x14ac:dyDescent="0.25">
      <c r="A30" s="5">
        <v>22</v>
      </c>
      <c r="B30" s="15" t="s">
        <v>1777</v>
      </c>
      <c r="C30" s="5" t="s">
        <v>1511</v>
      </c>
      <c r="D30" s="5" t="s">
        <v>429</v>
      </c>
      <c r="E30" s="11" t="s">
        <v>430</v>
      </c>
      <c r="F30" s="6">
        <f>SUMIFS(NhatKy_ViPham!K:K, NhatKy_ViPham!E:E, "11_Sinh", NhatKy_ViPham!F:F, B30, NhatKy_ViPham!H:H, "L01")</f>
        <v>0</v>
      </c>
      <c r="G30" s="6">
        <f>SUMIFS(NhatKy_ViPham!K:K, NhatKy_ViPham!E:E, "11_Sinh", NhatKy_ViPham!F:F, B30, NhatKy_ViPham!H:H, "L02")</f>
        <v>0</v>
      </c>
      <c r="H30" s="6">
        <f>SUMIFS(NhatKy_ViPham!K:K, NhatKy_ViPham!E:E, "11_Sinh", NhatKy_ViPham!F:F, B30, NhatKy_ViPham!H:H, "L03")</f>
        <v>0</v>
      </c>
      <c r="I30" s="6">
        <f>SUMIFS(NhatKy_ViPham!K:K, NhatKy_ViPham!E:E, "11_Sinh", NhatKy_ViPham!F:F, B30, NhatKy_ViPham!H:H, "L04")</f>
        <v>0</v>
      </c>
      <c r="J30" s="6">
        <f>SUMIFS(NhatKy_ViPham!K:K, NhatKy_ViPham!E:E, "11_Sinh", NhatKy_ViPham!F:F, B30, NhatKy_ViPham!H:H, "L05")</f>
        <v>0</v>
      </c>
      <c r="K30" s="6">
        <f>SUMIFS(NhatKy_ViPham!K:K, NhatKy_ViPham!E:E, "11_Sinh", NhatKy_ViPham!F:F, B30, NhatKy_ViPham!H:H, "L06")</f>
        <v>0</v>
      </c>
      <c r="L30" s="6">
        <f>SUMIFS(NhatKy_ViPham!K:K, NhatKy_ViPham!E:E, "11_Sinh", NhatKy_ViPham!F:F, B30, NhatKy_ViPham!H:H, "L07")</f>
        <v>0</v>
      </c>
      <c r="M30" s="6">
        <f>SUMIFS(NhatKy_ViPham!K:K, NhatKy_ViPham!E:E, "11_Sinh", NhatKy_ViPham!F:F, B30, NhatKy_ViPham!H:H, "L08")</f>
        <v>0</v>
      </c>
      <c r="N30" s="6">
        <f>SUMIFS(NhatKy_ViPham!K:K, NhatKy_ViPham!E:E, "11_Sinh", NhatKy_ViPham!F:F, B30, NhatKy_ViPham!H:H, "L09")</f>
        <v>0</v>
      </c>
      <c r="O30" s="6">
        <f>SUMIFS(NhatKy_ViPham!K:K, NhatKy_ViPham!E:E, "11_Sinh", NhatKy_ViPham!F:F, B30, NhatKy_ViPham!H:H, "L10")</f>
        <v>0</v>
      </c>
      <c r="P30" s="12">
        <f>SUMIFS(NhatKy_ViPham!J:J, NhatKy_ViPham!E:E, "11_Sinh", NhatKy_ViPham!F:F, B30)</f>
        <v>0</v>
      </c>
      <c r="Q30" s="13">
        <f>SUMIFS(NhatKy_ViPham!K:K, NhatKy_ViPham!E:E, "11_Sinh", NhatKy_ViPham!F:F, B30)</f>
        <v>0</v>
      </c>
      <c r="R30" s="6">
        <f>100 + SUMIFS(NhatKy_ViPham!J:J, NhatKy_ViPham!E:E, "11_Sinh", NhatKy_ViPham!F:F, B30, NhatKy_ViPham!C:C, "T1") - SUMIFS(NhatKy_ViPham!K:K, NhatKy_ViPham!E:E, "11_Sinh", NhatKy_ViPham!F:F, B30, NhatKy_ViPham!C:C, "T1")</f>
        <v>100</v>
      </c>
      <c r="S30" s="6">
        <f>100 + SUMIFS(NhatKy_ViPham!J:J, NhatKy_ViPham!E:E, "11_Sinh", NhatKy_ViPham!F:F, B30, NhatKy_ViPham!C:C, "T2") - SUMIFS(NhatKy_ViPham!K:K, NhatKy_ViPham!E:E, "11_Sinh", NhatKy_ViPham!F:F, B30, NhatKy_ViPham!C:C, "T2")</f>
        <v>100</v>
      </c>
      <c r="T30" s="6">
        <f>100 + SUMIFS(NhatKy_ViPham!J:J, NhatKy_ViPham!E:E, "11_Sinh", NhatKy_ViPham!F:F, B30, NhatKy_ViPham!C:C, "T3") - SUMIFS(NhatKy_ViPham!K:K, NhatKy_ViPham!E:E, "11_Sinh", NhatKy_ViPham!F:F, B30, NhatKy_ViPham!C:C, "T3")</f>
        <v>100</v>
      </c>
      <c r="U30" s="6">
        <f>100 + SUMIFS(NhatKy_ViPham!J:J, NhatKy_ViPham!E:E, "11_Sinh", NhatKy_ViPham!F:F, B30, NhatKy_ViPham!C:C, "T4") - SUMIFS(NhatKy_ViPham!K:K, NhatKy_ViPham!E:E, "11_Sinh", NhatKy_ViPham!F:F, B30, NhatKy_ViPham!C:C, "T4")</f>
        <v>100</v>
      </c>
      <c r="V30" s="6">
        <f>100 + SUMIFS(NhatKy_ViPham!J:J, NhatKy_ViPham!E:E, "11_Sinh", NhatKy_ViPham!F:F, B30, NhatKy_ViPham!C:C, "T5") - SUMIFS(NhatKy_ViPham!K:K, NhatKy_ViPham!E:E, "11_Sinh", NhatKy_ViPham!F:F, B30, NhatKy_ViPham!C:C, "T5")</f>
        <v>100</v>
      </c>
      <c r="W30" s="6">
        <f>100 + SUMIFS(NhatKy_ViPham!J:J, NhatKy_ViPham!E:E, "11_Sinh", NhatKy_ViPham!F:F, B30, NhatKy_ViPham!C:C, "T6") - SUMIFS(NhatKy_ViPham!K:K, NhatKy_ViPham!E:E, "11_Sinh", NhatKy_ViPham!F:F, B30, NhatKy_ViPham!C:C, "T6")</f>
        <v>100</v>
      </c>
      <c r="X30" s="6">
        <f>100 + SUMIFS(NhatKy_ViPham!J:J, NhatKy_ViPham!E:E, "11_Sinh", NhatKy_ViPham!F:F, B30, NhatKy_ViPham!C:C, "T7") - SUMIFS(NhatKy_ViPham!K:K, NhatKy_ViPham!E:E, "11_Sinh", NhatKy_ViPham!F:F, B30, NhatKy_ViPham!C:C, "T7")</f>
        <v>100</v>
      </c>
      <c r="Y30" s="6">
        <f>100 + SUMIFS(NhatKy_ViPham!J:J, NhatKy_ViPham!E:E, "11_Sinh", NhatKy_ViPham!F:F, B30, NhatKy_ViPham!C:C, "T8") - SUMIFS(NhatKy_ViPham!K:K, NhatKy_ViPham!E:E, "11_Sinh", NhatKy_ViPham!F:F, B30, NhatKy_ViPham!C:C, "T8")</f>
        <v>100</v>
      </c>
      <c r="Z30" s="6">
        <f>100 + SUMIFS(NhatKy_ViPham!J:J, NhatKy_ViPham!E:E, "11_Sinh", NhatKy_ViPham!F:F, B30, NhatKy_ViPham!C:C, "T9") - SUMIFS(NhatKy_ViPham!K:K, NhatKy_ViPham!E:E, "11_Sinh", NhatKy_ViPham!F:F, B30, NhatKy_ViPham!C:C, "T9")</f>
        <v>100</v>
      </c>
      <c r="AA30" s="6">
        <f>100 + SUMIFS(NhatKy_ViPham!J:J, NhatKy_ViPham!E:E, "11_Sinh", NhatKy_ViPham!F:F, B30, NhatKy_ViPham!C:C, "T10") - SUMIFS(NhatKy_ViPham!K:K, NhatKy_ViPham!E:E, "11_Sinh", NhatKy_ViPham!F:F, B30, NhatKy_ViPham!C:C, "T10")</f>
        <v>100</v>
      </c>
      <c r="AB30" s="6">
        <f>100 + SUMIFS(NhatKy_ViPham!J:J, NhatKy_ViPham!E:E, "11_Sinh", NhatKy_ViPham!F:F, B30, NhatKy_ViPham!C:C, "T11") - SUMIFS(NhatKy_ViPham!K:K, NhatKy_ViPham!E:E, "11_Sinh", NhatKy_ViPham!F:F, B30, NhatKy_ViPham!C:C, "T11")</f>
        <v>100</v>
      </c>
      <c r="AC30" s="6">
        <f>100 + SUMIFS(NhatKy_ViPham!J:J, NhatKy_ViPham!E:E, "11_Sinh", NhatKy_ViPham!F:F, B30, NhatKy_ViPham!C:C, "T12") - SUMIFS(NhatKy_ViPham!K:K, NhatKy_ViPham!E:E, "11_Sinh", NhatKy_ViPham!F:F, B30, NhatKy_ViPham!C:C, "T12")</f>
        <v>100</v>
      </c>
      <c r="AD30" s="6">
        <f>100 + SUMIFS(NhatKy_ViPham!J:J, NhatKy_ViPham!E:E, "11_Sinh", NhatKy_ViPham!F:F, B30, NhatKy_ViPham!C:C, "T13") - SUMIFS(NhatKy_ViPham!K:K, NhatKy_ViPham!E:E, "11_Sinh", NhatKy_ViPham!F:F, B30, NhatKy_ViPham!C:C, "T13")</f>
        <v>100</v>
      </c>
      <c r="AE30" s="6">
        <f>100 + SUMIFS(NhatKy_ViPham!J:J, NhatKy_ViPham!E:E, "11_Sinh", NhatKy_ViPham!F:F, B30, NhatKy_ViPham!C:C, "T14") - SUMIFS(NhatKy_ViPham!K:K, NhatKy_ViPham!E:E, "11_Sinh", NhatKy_ViPham!F:F, B30, NhatKy_ViPham!C:C, "T14")</f>
        <v>100</v>
      </c>
      <c r="AF30" s="6">
        <f>100 + SUMIFS(NhatKy_ViPham!J:J, NhatKy_ViPham!E:E, "11_Sinh", NhatKy_ViPham!F:F, B30, NhatKy_ViPham!C:C, "T15") - SUMIFS(NhatKy_ViPham!K:K, NhatKy_ViPham!E:E, "11_Sinh", NhatKy_ViPham!F:F, B30, NhatKy_ViPham!C:C, "T15")</f>
        <v>100</v>
      </c>
      <c r="AG30" s="6">
        <f>100 + SUMIFS(NhatKy_ViPham!J:J, NhatKy_ViPham!E:E, "11_Sinh", NhatKy_ViPham!F:F, B30, NhatKy_ViPham!C:C, "T16") - SUMIFS(NhatKy_ViPham!K:K, NhatKy_ViPham!E:E, "11_Sinh", NhatKy_ViPham!F:F, B30, NhatKy_ViPham!C:C, "T16")</f>
        <v>100</v>
      </c>
      <c r="AH30" s="6">
        <f>100 + SUMIFS(NhatKy_ViPham!J:J, NhatKy_ViPham!E:E, "11_Sinh", NhatKy_ViPham!F:F, B30, NhatKy_ViPham!C:C, "T17") - SUMIFS(NhatKy_ViPham!K:K, NhatKy_ViPham!E:E, "11_Sinh", NhatKy_ViPham!F:F, B30, NhatKy_ViPham!C:C, "T17")</f>
        <v>100</v>
      </c>
      <c r="AI30" s="6">
        <f>100 + SUMIFS(NhatKy_ViPham!J:J, NhatKy_ViPham!E:E, "11_Sinh", NhatKy_ViPham!F:F, B30, NhatKy_ViPham!C:C, "T18") - SUMIFS(NhatKy_ViPham!K:K, NhatKy_ViPham!E:E, "11_Sinh", NhatKy_ViPham!F:F, B30, NhatKy_ViPham!C:C, "T18")</f>
        <v>100</v>
      </c>
      <c r="AJ30" s="6">
        <f>100 + SUMIFS(NhatKy_ViPham!J:J, NhatKy_ViPham!E:E, "11_Sinh", NhatKy_ViPham!F:F, B30, NhatKy_ViPham!C:C, "T19") - SUMIFS(NhatKy_ViPham!K:K, NhatKy_ViPham!E:E, "11_Sinh", NhatKy_ViPham!F:F, B30, NhatKy_ViPham!C:C, "T19")</f>
        <v>100</v>
      </c>
      <c r="AK30" s="6">
        <f>100 + SUMIFS(NhatKy_ViPham!J:J, NhatKy_ViPham!E:E, "11_Sinh", NhatKy_ViPham!F:F, B30, NhatKy_ViPham!C:C, "T20") - SUMIFS(NhatKy_ViPham!K:K, NhatKy_ViPham!E:E, "11_Sinh", NhatKy_ViPham!F:F, B30, NhatKy_ViPham!C:C, "T20")</f>
        <v>100</v>
      </c>
      <c r="AL30" s="6">
        <f>100 + SUMIFS(NhatKy_ViPham!J:J, NhatKy_ViPham!E:E, "11_Sinh", NhatKy_ViPham!F:F, B30, NhatKy_ViPham!C:C, "T21") - SUMIFS(NhatKy_ViPham!K:K, NhatKy_ViPham!E:E, "11_Sinh", NhatKy_ViPham!F:F, B30, NhatKy_ViPham!C:C, "T21")</f>
        <v>100</v>
      </c>
      <c r="AM30" s="6">
        <f>100 + SUMIFS(NhatKy_ViPham!J:J, NhatKy_ViPham!E:E, "11_Sinh", NhatKy_ViPham!F:F, B30, NhatKy_ViPham!C:C, "T22") - SUMIFS(NhatKy_ViPham!K:K, NhatKy_ViPham!E:E, "11_Sinh", NhatKy_ViPham!F:F, B30, NhatKy_ViPham!C:C, "T22")</f>
        <v>100</v>
      </c>
      <c r="AN30" s="6">
        <f>100 + SUMIFS(NhatKy_ViPham!J:J, NhatKy_ViPham!E:E, "11_Sinh", NhatKy_ViPham!F:F, B30, NhatKy_ViPham!C:C, "T23") - SUMIFS(NhatKy_ViPham!K:K, NhatKy_ViPham!E:E, "11_Sinh", NhatKy_ViPham!F:F, B30, NhatKy_ViPham!C:C, "T23")</f>
        <v>100</v>
      </c>
      <c r="AO30" s="6">
        <f>100 + SUMIFS(NhatKy_ViPham!J:J, NhatKy_ViPham!E:E, "11_Sinh", NhatKy_ViPham!F:F, B30, NhatKy_ViPham!C:C, "T24") - SUMIFS(NhatKy_ViPham!K:K, NhatKy_ViPham!E:E, "11_Sinh", NhatKy_ViPham!F:F, B30, NhatKy_ViPham!C:C, "T24")</f>
        <v>100</v>
      </c>
      <c r="AP30" s="6">
        <f>100 + SUMIFS(NhatKy_ViPham!J:J, NhatKy_ViPham!E:E, "11_Sinh", NhatKy_ViPham!F:F, B30, NhatKy_ViPham!C:C, "T25") - SUMIFS(NhatKy_ViPham!K:K, NhatKy_ViPham!E:E, "11_Sinh", NhatKy_ViPham!F:F, B30, NhatKy_ViPham!C:C, "T25")</f>
        <v>100</v>
      </c>
      <c r="AQ30" s="6">
        <f>100 + SUMIFS(NhatKy_ViPham!J:J, NhatKy_ViPham!E:E, "11_Sinh", NhatKy_ViPham!F:F, B30, NhatKy_ViPham!C:C, "T26") - SUMIFS(NhatKy_ViPham!K:K, NhatKy_ViPham!E:E, "11_Sinh", NhatKy_ViPham!F:F, B30, NhatKy_ViPham!C:C, "T26")</f>
        <v>100</v>
      </c>
      <c r="AR30" s="6">
        <f>100 + SUMIFS(NhatKy_ViPham!J:J, NhatKy_ViPham!E:E, "11_Sinh", NhatKy_ViPham!F:F, B30, NhatKy_ViPham!C:C, "T27") - SUMIFS(NhatKy_ViPham!K:K, NhatKy_ViPham!E:E, "11_Sinh", NhatKy_ViPham!F:F, B30, NhatKy_ViPham!C:C, "T27")</f>
        <v>100</v>
      </c>
      <c r="AS30" s="6">
        <f>100 + SUMIFS(NhatKy_ViPham!J:J, NhatKy_ViPham!E:E, "11_Sinh", NhatKy_ViPham!F:F, B30, NhatKy_ViPham!C:C, "T28") - SUMIFS(NhatKy_ViPham!K:K, NhatKy_ViPham!E:E, "11_Sinh", NhatKy_ViPham!F:F, B30, NhatKy_ViPham!C:C, "T28")</f>
        <v>100</v>
      </c>
      <c r="AT30" s="6">
        <f>100 + SUMIFS(NhatKy_ViPham!J:J, NhatKy_ViPham!E:E, "11_Sinh", NhatKy_ViPham!F:F, B30, NhatKy_ViPham!C:C, "T29") - SUMIFS(NhatKy_ViPham!K:K, NhatKy_ViPham!E:E, "11_Sinh", NhatKy_ViPham!F:F, B30, NhatKy_ViPham!C:C, "T29")</f>
        <v>100</v>
      </c>
      <c r="AU30" s="6">
        <f>100 + SUMIFS(NhatKy_ViPham!J:J, NhatKy_ViPham!E:E, "11_Sinh", NhatKy_ViPham!F:F, B30, NhatKy_ViPham!C:C, "T30") - SUMIFS(NhatKy_ViPham!K:K, NhatKy_ViPham!E:E, "11_Sinh", NhatKy_ViPham!F:F, B30, NhatKy_ViPham!C:C, "T30")</f>
        <v>100</v>
      </c>
      <c r="AV30" s="6">
        <f>100 + SUMIFS(NhatKy_ViPham!J:J, NhatKy_ViPham!E:E, "11_Sinh", NhatKy_ViPham!F:F, B30, NhatKy_ViPham!C:C, "T31") - SUMIFS(NhatKy_ViPham!K:K, NhatKy_ViPham!E:E, "11_Sinh", NhatKy_ViPham!F:F, B30, NhatKy_ViPham!C:C, "T31")</f>
        <v>100</v>
      </c>
      <c r="AW30" s="6">
        <f>100 + SUMIFS(NhatKy_ViPham!J:J, NhatKy_ViPham!E:E, "11_Sinh", NhatKy_ViPham!F:F, B30, NhatKy_ViPham!C:C, "T32") - SUMIFS(NhatKy_ViPham!K:K, NhatKy_ViPham!E:E, "11_Sinh", NhatKy_ViPham!F:F, B30, NhatKy_ViPham!C:C, "T32")</f>
        <v>100</v>
      </c>
      <c r="AX30" s="6">
        <f>100 + SUMIFS(NhatKy_ViPham!J:J, NhatKy_ViPham!E:E, "11_Sinh", NhatKy_ViPham!F:F, B30, NhatKy_ViPham!C:C, "T33") - SUMIFS(NhatKy_ViPham!K:K, NhatKy_ViPham!E:E, "11_Sinh", NhatKy_ViPham!F:F, B30, NhatKy_ViPham!C:C, "T33")</f>
        <v>100</v>
      </c>
      <c r="AY30" s="6">
        <f>100 + SUMIFS(NhatKy_ViPham!J:J, NhatKy_ViPham!E:E, "11_Sinh", NhatKy_ViPham!F:F, B30, NhatKy_ViPham!C:C, "T34") - SUMIFS(NhatKy_ViPham!K:K, NhatKy_ViPham!E:E, "11_Sinh", NhatKy_ViPham!F:F, B30, NhatKy_ViPham!C:C, "T34")</f>
        <v>100</v>
      </c>
      <c r="AZ30" s="6">
        <f>100 + SUMIFS(NhatKy_ViPham!J:J, NhatKy_ViPham!E:E, "11_Sinh", NhatKy_ViPham!F:F, B30, NhatKy_ViPham!C:C, "T35") - SUMIFS(NhatKy_ViPham!K:K, NhatKy_ViPham!E:E, "11_Sinh", NhatKy_ViPham!F:F, B30, NhatKy_ViPham!C:C, "T35")</f>
        <v>100</v>
      </c>
      <c r="BA30" s="12">
        <f t="shared" si="0"/>
        <v>100</v>
      </c>
      <c r="BB30" s="11" t="s">
        <v>430</v>
      </c>
      <c r="BC30" s="16" t="str">
        <f t="shared" si="1"/>
        <v>Tốt</v>
      </c>
      <c r="BD30" s="15" t="str">
        <f t="shared" si="2"/>
        <v>🟢 BÌNH THƯỜNG</v>
      </c>
    </row>
    <row r="31" spans="1:56" x14ac:dyDescent="0.25">
      <c r="A31" s="4">
        <v>23</v>
      </c>
      <c r="B31" s="10" t="s">
        <v>1778</v>
      </c>
      <c r="C31" s="4" t="s">
        <v>1779</v>
      </c>
      <c r="D31" s="4" t="s">
        <v>429</v>
      </c>
      <c r="E31" s="11" t="s">
        <v>430</v>
      </c>
      <c r="F31" s="7">
        <f>SUMIFS(NhatKy_ViPham!K:K, NhatKy_ViPham!E:E, "11_Sinh", NhatKy_ViPham!F:F, B31, NhatKy_ViPham!H:H, "L01")</f>
        <v>0</v>
      </c>
      <c r="G31" s="7">
        <f>SUMIFS(NhatKy_ViPham!K:K, NhatKy_ViPham!E:E, "11_Sinh", NhatKy_ViPham!F:F, B31, NhatKy_ViPham!H:H, "L02")</f>
        <v>0</v>
      </c>
      <c r="H31" s="7">
        <f>SUMIFS(NhatKy_ViPham!K:K, NhatKy_ViPham!E:E, "11_Sinh", NhatKy_ViPham!F:F, B31, NhatKy_ViPham!H:H, "L03")</f>
        <v>0</v>
      </c>
      <c r="I31" s="7">
        <f>SUMIFS(NhatKy_ViPham!K:K, NhatKy_ViPham!E:E, "11_Sinh", NhatKy_ViPham!F:F, B31, NhatKy_ViPham!H:H, "L04")</f>
        <v>0</v>
      </c>
      <c r="J31" s="7">
        <f>SUMIFS(NhatKy_ViPham!K:K, NhatKy_ViPham!E:E, "11_Sinh", NhatKy_ViPham!F:F, B31, NhatKy_ViPham!H:H, "L05")</f>
        <v>0</v>
      </c>
      <c r="K31" s="7">
        <f>SUMIFS(NhatKy_ViPham!K:K, NhatKy_ViPham!E:E, "11_Sinh", NhatKy_ViPham!F:F, B31, NhatKy_ViPham!H:H, "L06")</f>
        <v>0</v>
      </c>
      <c r="L31" s="7">
        <f>SUMIFS(NhatKy_ViPham!K:K, NhatKy_ViPham!E:E, "11_Sinh", NhatKy_ViPham!F:F, B31, NhatKy_ViPham!H:H, "L07")</f>
        <v>0</v>
      </c>
      <c r="M31" s="7">
        <f>SUMIFS(NhatKy_ViPham!K:K, NhatKy_ViPham!E:E, "11_Sinh", NhatKy_ViPham!F:F, B31, NhatKy_ViPham!H:H, "L08")</f>
        <v>0</v>
      </c>
      <c r="N31" s="7">
        <f>SUMIFS(NhatKy_ViPham!K:K, NhatKy_ViPham!E:E, "11_Sinh", NhatKy_ViPham!F:F, B31, NhatKy_ViPham!H:H, "L09")</f>
        <v>0</v>
      </c>
      <c r="O31" s="7">
        <f>SUMIFS(NhatKy_ViPham!K:K, NhatKy_ViPham!E:E, "11_Sinh", NhatKy_ViPham!F:F, B31, NhatKy_ViPham!H:H, "L10")</f>
        <v>0</v>
      </c>
      <c r="P31" s="12">
        <f>SUMIFS(NhatKy_ViPham!J:J, NhatKy_ViPham!E:E, "11_Sinh", NhatKy_ViPham!F:F, B31)</f>
        <v>0</v>
      </c>
      <c r="Q31" s="13">
        <f>SUMIFS(NhatKy_ViPham!K:K, NhatKy_ViPham!E:E, "11_Sinh", NhatKy_ViPham!F:F, B31)</f>
        <v>0</v>
      </c>
      <c r="R31" s="7">
        <f>100 + SUMIFS(NhatKy_ViPham!J:J, NhatKy_ViPham!E:E, "11_Sinh", NhatKy_ViPham!F:F, B31, NhatKy_ViPham!C:C, "T1") - SUMIFS(NhatKy_ViPham!K:K, NhatKy_ViPham!E:E, "11_Sinh", NhatKy_ViPham!F:F, B31, NhatKy_ViPham!C:C, "T1")</f>
        <v>100</v>
      </c>
      <c r="S31" s="7">
        <f>100 + SUMIFS(NhatKy_ViPham!J:J, NhatKy_ViPham!E:E, "11_Sinh", NhatKy_ViPham!F:F, B31, NhatKy_ViPham!C:C, "T2") - SUMIFS(NhatKy_ViPham!K:K, NhatKy_ViPham!E:E, "11_Sinh", NhatKy_ViPham!F:F, B31, NhatKy_ViPham!C:C, "T2")</f>
        <v>100</v>
      </c>
      <c r="T31" s="7">
        <f>100 + SUMIFS(NhatKy_ViPham!J:J, NhatKy_ViPham!E:E, "11_Sinh", NhatKy_ViPham!F:F, B31, NhatKy_ViPham!C:C, "T3") - SUMIFS(NhatKy_ViPham!K:K, NhatKy_ViPham!E:E, "11_Sinh", NhatKy_ViPham!F:F, B31, NhatKy_ViPham!C:C, "T3")</f>
        <v>100</v>
      </c>
      <c r="U31" s="7">
        <f>100 + SUMIFS(NhatKy_ViPham!J:J, NhatKy_ViPham!E:E, "11_Sinh", NhatKy_ViPham!F:F, B31, NhatKy_ViPham!C:C, "T4") - SUMIFS(NhatKy_ViPham!K:K, NhatKy_ViPham!E:E, "11_Sinh", NhatKy_ViPham!F:F, B31, NhatKy_ViPham!C:C, "T4")</f>
        <v>100</v>
      </c>
      <c r="V31" s="7">
        <f>100 + SUMIFS(NhatKy_ViPham!J:J, NhatKy_ViPham!E:E, "11_Sinh", NhatKy_ViPham!F:F, B31, NhatKy_ViPham!C:C, "T5") - SUMIFS(NhatKy_ViPham!K:K, NhatKy_ViPham!E:E, "11_Sinh", NhatKy_ViPham!F:F, B31, NhatKy_ViPham!C:C, "T5")</f>
        <v>100</v>
      </c>
      <c r="W31" s="7">
        <f>100 + SUMIFS(NhatKy_ViPham!J:J, NhatKy_ViPham!E:E, "11_Sinh", NhatKy_ViPham!F:F, B31, NhatKy_ViPham!C:C, "T6") - SUMIFS(NhatKy_ViPham!K:K, NhatKy_ViPham!E:E, "11_Sinh", NhatKy_ViPham!F:F, B31, NhatKy_ViPham!C:C, "T6")</f>
        <v>100</v>
      </c>
      <c r="X31" s="7">
        <f>100 + SUMIFS(NhatKy_ViPham!J:J, NhatKy_ViPham!E:E, "11_Sinh", NhatKy_ViPham!F:F, B31, NhatKy_ViPham!C:C, "T7") - SUMIFS(NhatKy_ViPham!K:K, NhatKy_ViPham!E:E, "11_Sinh", NhatKy_ViPham!F:F, B31, NhatKy_ViPham!C:C, "T7")</f>
        <v>100</v>
      </c>
      <c r="Y31" s="7">
        <f>100 + SUMIFS(NhatKy_ViPham!J:J, NhatKy_ViPham!E:E, "11_Sinh", NhatKy_ViPham!F:F, B31, NhatKy_ViPham!C:C, "T8") - SUMIFS(NhatKy_ViPham!K:K, NhatKy_ViPham!E:E, "11_Sinh", NhatKy_ViPham!F:F, B31, NhatKy_ViPham!C:C, "T8")</f>
        <v>100</v>
      </c>
      <c r="Z31" s="7">
        <f>100 + SUMIFS(NhatKy_ViPham!J:J, NhatKy_ViPham!E:E, "11_Sinh", NhatKy_ViPham!F:F, B31, NhatKy_ViPham!C:C, "T9") - SUMIFS(NhatKy_ViPham!K:K, NhatKy_ViPham!E:E, "11_Sinh", NhatKy_ViPham!F:F, B31, NhatKy_ViPham!C:C, "T9")</f>
        <v>100</v>
      </c>
      <c r="AA31" s="7">
        <f>100 + SUMIFS(NhatKy_ViPham!J:J, NhatKy_ViPham!E:E, "11_Sinh", NhatKy_ViPham!F:F, B31, NhatKy_ViPham!C:C, "T10") - SUMIFS(NhatKy_ViPham!K:K, NhatKy_ViPham!E:E, "11_Sinh", NhatKy_ViPham!F:F, B31, NhatKy_ViPham!C:C, "T10")</f>
        <v>100</v>
      </c>
      <c r="AB31" s="7">
        <f>100 + SUMIFS(NhatKy_ViPham!J:J, NhatKy_ViPham!E:E, "11_Sinh", NhatKy_ViPham!F:F, B31, NhatKy_ViPham!C:C, "T11") - SUMIFS(NhatKy_ViPham!K:K, NhatKy_ViPham!E:E, "11_Sinh", NhatKy_ViPham!F:F, B31, NhatKy_ViPham!C:C, "T11")</f>
        <v>100</v>
      </c>
      <c r="AC31" s="7">
        <f>100 + SUMIFS(NhatKy_ViPham!J:J, NhatKy_ViPham!E:E, "11_Sinh", NhatKy_ViPham!F:F, B31, NhatKy_ViPham!C:C, "T12") - SUMIFS(NhatKy_ViPham!K:K, NhatKy_ViPham!E:E, "11_Sinh", NhatKy_ViPham!F:F, B31, NhatKy_ViPham!C:C, "T12")</f>
        <v>100</v>
      </c>
      <c r="AD31" s="7">
        <f>100 + SUMIFS(NhatKy_ViPham!J:J, NhatKy_ViPham!E:E, "11_Sinh", NhatKy_ViPham!F:F, B31, NhatKy_ViPham!C:C, "T13") - SUMIFS(NhatKy_ViPham!K:K, NhatKy_ViPham!E:E, "11_Sinh", NhatKy_ViPham!F:F, B31, NhatKy_ViPham!C:C, "T13")</f>
        <v>100</v>
      </c>
      <c r="AE31" s="7">
        <f>100 + SUMIFS(NhatKy_ViPham!J:J, NhatKy_ViPham!E:E, "11_Sinh", NhatKy_ViPham!F:F, B31, NhatKy_ViPham!C:C, "T14") - SUMIFS(NhatKy_ViPham!K:K, NhatKy_ViPham!E:E, "11_Sinh", NhatKy_ViPham!F:F, B31, NhatKy_ViPham!C:C, "T14")</f>
        <v>100</v>
      </c>
      <c r="AF31" s="7">
        <f>100 + SUMIFS(NhatKy_ViPham!J:J, NhatKy_ViPham!E:E, "11_Sinh", NhatKy_ViPham!F:F, B31, NhatKy_ViPham!C:C, "T15") - SUMIFS(NhatKy_ViPham!K:K, NhatKy_ViPham!E:E, "11_Sinh", NhatKy_ViPham!F:F, B31, NhatKy_ViPham!C:C, "T15")</f>
        <v>100</v>
      </c>
      <c r="AG31" s="7">
        <f>100 + SUMIFS(NhatKy_ViPham!J:J, NhatKy_ViPham!E:E, "11_Sinh", NhatKy_ViPham!F:F, B31, NhatKy_ViPham!C:C, "T16") - SUMIFS(NhatKy_ViPham!K:K, NhatKy_ViPham!E:E, "11_Sinh", NhatKy_ViPham!F:F, B31, NhatKy_ViPham!C:C, "T16")</f>
        <v>100</v>
      </c>
      <c r="AH31" s="7">
        <f>100 + SUMIFS(NhatKy_ViPham!J:J, NhatKy_ViPham!E:E, "11_Sinh", NhatKy_ViPham!F:F, B31, NhatKy_ViPham!C:C, "T17") - SUMIFS(NhatKy_ViPham!K:K, NhatKy_ViPham!E:E, "11_Sinh", NhatKy_ViPham!F:F, B31, NhatKy_ViPham!C:C, "T17")</f>
        <v>100</v>
      </c>
      <c r="AI31" s="7">
        <f>100 + SUMIFS(NhatKy_ViPham!J:J, NhatKy_ViPham!E:E, "11_Sinh", NhatKy_ViPham!F:F, B31, NhatKy_ViPham!C:C, "T18") - SUMIFS(NhatKy_ViPham!K:K, NhatKy_ViPham!E:E, "11_Sinh", NhatKy_ViPham!F:F, B31, NhatKy_ViPham!C:C, "T18")</f>
        <v>100</v>
      </c>
      <c r="AJ31" s="7">
        <f>100 + SUMIFS(NhatKy_ViPham!J:J, NhatKy_ViPham!E:E, "11_Sinh", NhatKy_ViPham!F:F, B31, NhatKy_ViPham!C:C, "T19") - SUMIFS(NhatKy_ViPham!K:K, NhatKy_ViPham!E:E, "11_Sinh", NhatKy_ViPham!F:F, B31, NhatKy_ViPham!C:C, "T19")</f>
        <v>100</v>
      </c>
      <c r="AK31" s="7">
        <f>100 + SUMIFS(NhatKy_ViPham!J:J, NhatKy_ViPham!E:E, "11_Sinh", NhatKy_ViPham!F:F, B31, NhatKy_ViPham!C:C, "T20") - SUMIFS(NhatKy_ViPham!K:K, NhatKy_ViPham!E:E, "11_Sinh", NhatKy_ViPham!F:F, B31, NhatKy_ViPham!C:C, "T20")</f>
        <v>100</v>
      </c>
      <c r="AL31" s="7">
        <f>100 + SUMIFS(NhatKy_ViPham!J:J, NhatKy_ViPham!E:E, "11_Sinh", NhatKy_ViPham!F:F, B31, NhatKy_ViPham!C:C, "T21") - SUMIFS(NhatKy_ViPham!K:K, NhatKy_ViPham!E:E, "11_Sinh", NhatKy_ViPham!F:F, B31, NhatKy_ViPham!C:C, "T21")</f>
        <v>100</v>
      </c>
      <c r="AM31" s="7">
        <f>100 + SUMIFS(NhatKy_ViPham!J:J, NhatKy_ViPham!E:E, "11_Sinh", NhatKy_ViPham!F:F, B31, NhatKy_ViPham!C:C, "T22") - SUMIFS(NhatKy_ViPham!K:K, NhatKy_ViPham!E:E, "11_Sinh", NhatKy_ViPham!F:F, B31, NhatKy_ViPham!C:C, "T22")</f>
        <v>100</v>
      </c>
      <c r="AN31" s="7">
        <f>100 + SUMIFS(NhatKy_ViPham!J:J, NhatKy_ViPham!E:E, "11_Sinh", NhatKy_ViPham!F:F, B31, NhatKy_ViPham!C:C, "T23") - SUMIFS(NhatKy_ViPham!K:K, NhatKy_ViPham!E:E, "11_Sinh", NhatKy_ViPham!F:F, B31, NhatKy_ViPham!C:C, "T23")</f>
        <v>100</v>
      </c>
      <c r="AO31" s="7">
        <f>100 + SUMIFS(NhatKy_ViPham!J:J, NhatKy_ViPham!E:E, "11_Sinh", NhatKy_ViPham!F:F, B31, NhatKy_ViPham!C:C, "T24") - SUMIFS(NhatKy_ViPham!K:K, NhatKy_ViPham!E:E, "11_Sinh", NhatKy_ViPham!F:F, B31, NhatKy_ViPham!C:C, "T24")</f>
        <v>100</v>
      </c>
      <c r="AP31" s="7">
        <f>100 + SUMIFS(NhatKy_ViPham!J:J, NhatKy_ViPham!E:E, "11_Sinh", NhatKy_ViPham!F:F, B31, NhatKy_ViPham!C:C, "T25") - SUMIFS(NhatKy_ViPham!K:K, NhatKy_ViPham!E:E, "11_Sinh", NhatKy_ViPham!F:F, B31, NhatKy_ViPham!C:C, "T25")</f>
        <v>100</v>
      </c>
      <c r="AQ31" s="7">
        <f>100 + SUMIFS(NhatKy_ViPham!J:J, NhatKy_ViPham!E:E, "11_Sinh", NhatKy_ViPham!F:F, B31, NhatKy_ViPham!C:C, "T26") - SUMIFS(NhatKy_ViPham!K:K, NhatKy_ViPham!E:E, "11_Sinh", NhatKy_ViPham!F:F, B31, NhatKy_ViPham!C:C, "T26")</f>
        <v>100</v>
      </c>
      <c r="AR31" s="7">
        <f>100 + SUMIFS(NhatKy_ViPham!J:J, NhatKy_ViPham!E:E, "11_Sinh", NhatKy_ViPham!F:F, B31, NhatKy_ViPham!C:C, "T27") - SUMIFS(NhatKy_ViPham!K:K, NhatKy_ViPham!E:E, "11_Sinh", NhatKy_ViPham!F:F, B31, NhatKy_ViPham!C:C, "T27")</f>
        <v>100</v>
      </c>
      <c r="AS31" s="7">
        <f>100 + SUMIFS(NhatKy_ViPham!J:J, NhatKy_ViPham!E:E, "11_Sinh", NhatKy_ViPham!F:F, B31, NhatKy_ViPham!C:C, "T28") - SUMIFS(NhatKy_ViPham!K:K, NhatKy_ViPham!E:E, "11_Sinh", NhatKy_ViPham!F:F, B31, NhatKy_ViPham!C:C, "T28")</f>
        <v>100</v>
      </c>
      <c r="AT31" s="7">
        <f>100 + SUMIFS(NhatKy_ViPham!J:J, NhatKy_ViPham!E:E, "11_Sinh", NhatKy_ViPham!F:F, B31, NhatKy_ViPham!C:C, "T29") - SUMIFS(NhatKy_ViPham!K:K, NhatKy_ViPham!E:E, "11_Sinh", NhatKy_ViPham!F:F, B31, NhatKy_ViPham!C:C, "T29")</f>
        <v>100</v>
      </c>
      <c r="AU31" s="7">
        <f>100 + SUMIFS(NhatKy_ViPham!J:J, NhatKy_ViPham!E:E, "11_Sinh", NhatKy_ViPham!F:F, B31, NhatKy_ViPham!C:C, "T30") - SUMIFS(NhatKy_ViPham!K:K, NhatKy_ViPham!E:E, "11_Sinh", NhatKy_ViPham!F:F, B31, NhatKy_ViPham!C:C, "T30")</f>
        <v>100</v>
      </c>
      <c r="AV31" s="7">
        <f>100 + SUMIFS(NhatKy_ViPham!J:J, NhatKy_ViPham!E:E, "11_Sinh", NhatKy_ViPham!F:F, B31, NhatKy_ViPham!C:C, "T31") - SUMIFS(NhatKy_ViPham!K:K, NhatKy_ViPham!E:E, "11_Sinh", NhatKy_ViPham!F:F, B31, NhatKy_ViPham!C:C, "T31")</f>
        <v>100</v>
      </c>
      <c r="AW31" s="7">
        <f>100 + SUMIFS(NhatKy_ViPham!J:J, NhatKy_ViPham!E:E, "11_Sinh", NhatKy_ViPham!F:F, B31, NhatKy_ViPham!C:C, "T32") - SUMIFS(NhatKy_ViPham!K:K, NhatKy_ViPham!E:E, "11_Sinh", NhatKy_ViPham!F:F, B31, NhatKy_ViPham!C:C, "T32")</f>
        <v>100</v>
      </c>
      <c r="AX31" s="7">
        <f>100 + SUMIFS(NhatKy_ViPham!J:J, NhatKy_ViPham!E:E, "11_Sinh", NhatKy_ViPham!F:F, B31, NhatKy_ViPham!C:C, "T33") - SUMIFS(NhatKy_ViPham!K:K, NhatKy_ViPham!E:E, "11_Sinh", NhatKy_ViPham!F:F, B31, NhatKy_ViPham!C:C, "T33")</f>
        <v>100</v>
      </c>
      <c r="AY31" s="7">
        <f>100 + SUMIFS(NhatKy_ViPham!J:J, NhatKy_ViPham!E:E, "11_Sinh", NhatKy_ViPham!F:F, B31, NhatKy_ViPham!C:C, "T34") - SUMIFS(NhatKy_ViPham!K:K, NhatKy_ViPham!E:E, "11_Sinh", NhatKy_ViPham!F:F, B31, NhatKy_ViPham!C:C, "T34")</f>
        <v>100</v>
      </c>
      <c r="AZ31" s="7">
        <f>100 + SUMIFS(NhatKy_ViPham!J:J, NhatKy_ViPham!E:E, "11_Sinh", NhatKy_ViPham!F:F, B31, NhatKy_ViPham!C:C, "T35") - SUMIFS(NhatKy_ViPham!K:K, NhatKy_ViPham!E:E, "11_Sinh", NhatKy_ViPham!F:F, B31, NhatKy_ViPham!C:C, "T35")</f>
        <v>100</v>
      </c>
      <c r="BA31" s="12">
        <f t="shared" si="0"/>
        <v>100</v>
      </c>
      <c r="BB31" s="11" t="s">
        <v>430</v>
      </c>
      <c r="BC31" s="14" t="str">
        <f t="shared" si="1"/>
        <v>Tốt</v>
      </c>
      <c r="BD31" s="10" t="str">
        <f t="shared" si="2"/>
        <v>🟢 BÌNH THƯỜNG</v>
      </c>
    </row>
    <row r="32" spans="1:56" x14ac:dyDescent="0.25">
      <c r="A32" s="5">
        <v>24</v>
      </c>
      <c r="B32" s="15" t="s">
        <v>1780</v>
      </c>
      <c r="C32" s="5" t="s">
        <v>1781</v>
      </c>
      <c r="D32" s="5" t="s">
        <v>429</v>
      </c>
      <c r="E32" s="11" t="s">
        <v>430</v>
      </c>
      <c r="F32" s="6">
        <f>SUMIFS(NhatKy_ViPham!K:K, NhatKy_ViPham!E:E, "11_Sinh", NhatKy_ViPham!F:F, B32, NhatKy_ViPham!H:H, "L01")</f>
        <v>0</v>
      </c>
      <c r="G32" s="6">
        <f>SUMIFS(NhatKy_ViPham!K:K, NhatKy_ViPham!E:E, "11_Sinh", NhatKy_ViPham!F:F, B32, NhatKy_ViPham!H:H, "L02")</f>
        <v>0</v>
      </c>
      <c r="H32" s="6">
        <f>SUMIFS(NhatKy_ViPham!K:K, NhatKy_ViPham!E:E, "11_Sinh", NhatKy_ViPham!F:F, B32, NhatKy_ViPham!H:H, "L03")</f>
        <v>0</v>
      </c>
      <c r="I32" s="6">
        <f>SUMIFS(NhatKy_ViPham!K:K, NhatKy_ViPham!E:E, "11_Sinh", NhatKy_ViPham!F:F, B32, NhatKy_ViPham!H:H, "L04")</f>
        <v>0</v>
      </c>
      <c r="J32" s="6">
        <f>SUMIFS(NhatKy_ViPham!K:K, NhatKy_ViPham!E:E, "11_Sinh", NhatKy_ViPham!F:F, B32, NhatKy_ViPham!H:H, "L05")</f>
        <v>0</v>
      </c>
      <c r="K32" s="6">
        <f>SUMIFS(NhatKy_ViPham!K:K, NhatKy_ViPham!E:E, "11_Sinh", NhatKy_ViPham!F:F, B32, NhatKy_ViPham!H:H, "L06")</f>
        <v>0</v>
      </c>
      <c r="L32" s="6">
        <f>SUMIFS(NhatKy_ViPham!K:K, NhatKy_ViPham!E:E, "11_Sinh", NhatKy_ViPham!F:F, B32, NhatKy_ViPham!H:H, "L07")</f>
        <v>0</v>
      </c>
      <c r="M32" s="6">
        <f>SUMIFS(NhatKy_ViPham!K:K, NhatKy_ViPham!E:E, "11_Sinh", NhatKy_ViPham!F:F, B32, NhatKy_ViPham!H:H, "L08")</f>
        <v>0</v>
      </c>
      <c r="N32" s="6">
        <f>SUMIFS(NhatKy_ViPham!K:K, NhatKy_ViPham!E:E, "11_Sinh", NhatKy_ViPham!F:F, B32, NhatKy_ViPham!H:H, "L09")</f>
        <v>0</v>
      </c>
      <c r="O32" s="6">
        <f>SUMIFS(NhatKy_ViPham!K:K, NhatKy_ViPham!E:E, "11_Sinh", NhatKy_ViPham!F:F, B32, NhatKy_ViPham!H:H, "L10")</f>
        <v>0</v>
      </c>
      <c r="P32" s="12">
        <f>SUMIFS(NhatKy_ViPham!J:J, NhatKy_ViPham!E:E, "11_Sinh", NhatKy_ViPham!F:F, B32)</f>
        <v>0</v>
      </c>
      <c r="Q32" s="13">
        <f>SUMIFS(NhatKy_ViPham!K:K, NhatKy_ViPham!E:E, "11_Sinh", NhatKy_ViPham!F:F, B32)</f>
        <v>0</v>
      </c>
      <c r="R32" s="6">
        <f>100 + SUMIFS(NhatKy_ViPham!J:J, NhatKy_ViPham!E:E, "11_Sinh", NhatKy_ViPham!F:F, B32, NhatKy_ViPham!C:C, "T1") - SUMIFS(NhatKy_ViPham!K:K, NhatKy_ViPham!E:E, "11_Sinh", NhatKy_ViPham!F:F, B32, NhatKy_ViPham!C:C, "T1")</f>
        <v>100</v>
      </c>
      <c r="S32" s="6">
        <f>100 + SUMIFS(NhatKy_ViPham!J:J, NhatKy_ViPham!E:E, "11_Sinh", NhatKy_ViPham!F:F, B32, NhatKy_ViPham!C:C, "T2") - SUMIFS(NhatKy_ViPham!K:K, NhatKy_ViPham!E:E, "11_Sinh", NhatKy_ViPham!F:F, B32, NhatKy_ViPham!C:C, "T2")</f>
        <v>100</v>
      </c>
      <c r="T32" s="6">
        <f>100 + SUMIFS(NhatKy_ViPham!J:J, NhatKy_ViPham!E:E, "11_Sinh", NhatKy_ViPham!F:F, B32, NhatKy_ViPham!C:C, "T3") - SUMIFS(NhatKy_ViPham!K:K, NhatKy_ViPham!E:E, "11_Sinh", NhatKy_ViPham!F:F, B32, NhatKy_ViPham!C:C, "T3")</f>
        <v>100</v>
      </c>
      <c r="U32" s="6">
        <f>100 + SUMIFS(NhatKy_ViPham!J:J, NhatKy_ViPham!E:E, "11_Sinh", NhatKy_ViPham!F:F, B32, NhatKy_ViPham!C:C, "T4") - SUMIFS(NhatKy_ViPham!K:K, NhatKy_ViPham!E:E, "11_Sinh", NhatKy_ViPham!F:F, B32, NhatKy_ViPham!C:C, "T4")</f>
        <v>100</v>
      </c>
      <c r="V32" s="6">
        <f>100 + SUMIFS(NhatKy_ViPham!J:J, NhatKy_ViPham!E:E, "11_Sinh", NhatKy_ViPham!F:F, B32, NhatKy_ViPham!C:C, "T5") - SUMIFS(NhatKy_ViPham!K:K, NhatKy_ViPham!E:E, "11_Sinh", NhatKy_ViPham!F:F, B32, NhatKy_ViPham!C:C, "T5")</f>
        <v>100</v>
      </c>
      <c r="W32" s="6">
        <f>100 + SUMIFS(NhatKy_ViPham!J:J, NhatKy_ViPham!E:E, "11_Sinh", NhatKy_ViPham!F:F, B32, NhatKy_ViPham!C:C, "T6") - SUMIFS(NhatKy_ViPham!K:K, NhatKy_ViPham!E:E, "11_Sinh", NhatKy_ViPham!F:F, B32, NhatKy_ViPham!C:C, "T6")</f>
        <v>100</v>
      </c>
      <c r="X32" s="6">
        <f>100 + SUMIFS(NhatKy_ViPham!J:J, NhatKy_ViPham!E:E, "11_Sinh", NhatKy_ViPham!F:F, B32, NhatKy_ViPham!C:C, "T7") - SUMIFS(NhatKy_ViPham!K:K, NhatKy_ViPham!E:E, "11_Sinh", NhatKy_ViPham!F:F, B32, NhatKy_ViPham!C:C, "T7")</f>
        <v>100</v>
      </c>
      <c r="Y32" s="6">
        <f>100 + SUMIFS(NhatKy_ViPham!J:J, NhatKy_ViPham!E:E, "11_Sinh", NhatKy_ViPham!F:F, B32, NhatKy_ViPham!C:C, "T8") - SUMIFS(NhatKy_ViPham!K:K, NhatKy_ViPham!E:E, "11_Sinh", NhatKy_ViPham!F:F, B32, NhatKy_ViPham!C:C, "T8")</f>
        <v>100</v>
      </c>
      <c r="Z32" s="6">
        <f>100 + SUMIFS(NhatKy_ViPham!J:J, NhatKy_ViPham!E:E, "11_Sinh", NhatKy_ViPham!F:F, B32, NhatKy_ViPham!C:C, "T9") - SUMIFS(NhatKy_ViPham!K:K, NhatKy_ViPham!E:E, "11_Sinh", NhatKy_ViPham!F:F, B32, NhatKy_ViPham!C:C, "T9")</f>
        <v>100</v>
      </c>
      <c r="AA32" s="6">
        <f>100 + SUMIFS(NhatKy_ViPham!J:J, NhatKy_ViPham!E:E, "11_Sinh", NhatKy_ViPham!F:F, B32, NhatKy_ViPham!C:C, "T10") - SUMIFS(NhatKy_ViPham!K:K, NhatKy_ViPham!E:E, "11_Sinh", NhatKy_ViPham!F:F, B32, NhatKy_ViPham!C:C, "T10")</f>
        <v>100</v>
      </c>
      <c r="AB32" s="6">
        <f>100 + SUMIFS(NhatKy_ViPham!J:J, NhatKy_ViPham!E:E, "11_Sinh", NhatKy_ViPham!F:F, B32, NhatKy_ViPham!C:C, "T11") - SUMIFS(NhatKy_ViPham!K:K, NhatKy_ViPham!E:E, "11_Sinh", NhatKy_ViPham!F:F, B32, NhatKy_ViPham!C:C, "T11")</f>
        <v>100</v>
      </c>
      <c r="AC32" s="6">
        <f>100 + SUMIFS(NhatKy_ViPham!J:J, NhatKy_ViPham!E:E, "11_Sinh", NhatKy_ViPham!F:F, B32, NhatKy_ViPham!C:C, "T12") - SUMIFS(NhatKy_ViPham!K:K, NhatKy_ViPham!E:E, "11_Sinh", NhatKy_ViPham!F:F, B32, NhatKy_ViPham!C:C, "T12")</f>
        <v>100</v>
      </c>
      <c r="AD32" s="6">
        <f>100 + SUMIFS(NhatKy_ViPham!J:J, NhatKy_ViPham!E:E, "11_Sinh", NhatKy_ViPham!F:F, B32, NhatKy_ViPham!C:C, "T13") - SUMIFS(NhatKy_ViPham!K:K, NhatKy_ViPham!E:E, "11_Sinh", NhatKy_ViPham!F:F, B32, NhatKy_ViPham!C:C, "T13")</f>
        <v>100</v>
      </c>
      <c r="AE32" s="6">
        <f>100 + SUMIFS(NhatKy_ViPham!J:J, NhatKy_ViPham!E:E, "11_Sinh", NhatKy_ViPham!F:F, B32, NhatKy_ViPham!C:C, "T14") - SUMIFS(NhatKy_ViPham!K:K, NhatKy_ViPham!E:E, "11_Sinh", NhatKy_ViPham!F:F, B32, NhatKy_ViPham!C:C, "T14")</f>
        <v>100</v>
      </c>
      <c r="AF32" s="6">
        <f>100 + SUMIFS(NhatKy_ViPham!J:J, NhatKy_ViPham!E:E, "11_Sinh", NhatKy_ViPham!F:F, B32, NhatKy_ViPham!C:C, "T15") - SUMIFS(NhatKy_ViPham!K:K, NhatKy_ViPham!E:E, "11_Sinh", NhatKy_ViPham!F:F, B32, NhatKy_ViPham!C:C, "T15")</f>
        <v>100</v>
      </c>
      <c r="AG32" s="6">
        <f>100 + SUMIFS(NhatKy_ViPham!J:J, NhatKy_ViPham!E:E, "11_Sinh", NhatKy_ViPham!F:F, B32, NhatKy_ViPham!C:C, "T16") - SUMIFS(NhatKy_ViPham!K:K, NhatKy_ViPham!E:E, "11_Sinh", NhatKy_ViPham!F:F, B32, NhatKy_ViPham!C:C, "T16")</f>
        <v>100</v>
      </c>
      <c r="AH32" s="6">
        <f>100 + SUMIFS(NhatKy_ViPham!J:J, NhatKy_ViPham!E:E, "11_Sinh", NhatKy_ViPham!F:F, B32, NhatKy_ViPham!C:C, "T17") - SUMIFS(NhatKy_ViPham!K:K, NhatKy_ViPham!E:E, "11_Sinh", NhatKy_ViPham!F:F, B32, NhatKy_ViPham!C:C, "T17")</f>
        <v>100</v>
      </c>
      <c r="AI32" s="6">
        <f>100 + SUMIFS(NhatKy_ViPham!J:J, NhatKy_ViPham!E:E, "11_Sinh", NhatKy_ViPham!F:F, B32, NhatKy_ViPham!C:C, "T18") - SUMIFS(NhatKy_ViPham!K:K, NhatKy_ViPham!E:E, "11_Sinh", NhatKy_ViPham!F:F, B32, NhatKy_ViPham!C:C, "T18")</f>
        <v>100</v>
      </c>
      <c r="AJ32" s="6">
        <f>100 + SUMIFS(NhatKy_ViPham!J:J, NhatKy_ViPham!E:E, "11_Sinh", NhatKy_ViPham!F:F, B32, NhatKy_ViPham!C:C, "T19") - SUMIFS(NhatKy_ViPham!K:K, NhatKy_ViPham!E:E, "11_Sinh", NhatKy_ViPham!F:F, B32, NhatKy_ViPham!C:C, "T19")</f>
        <v>100</v>
      </c>
      <c r="AK32" s="6">
        <f>100 + SUMIFS(NhatKy_ViPham!J:J, NhatKy_ViPham!E:E, "11_Sinh", NhatKy_ViPham!F:F, B32, NhatKy_ViPham!C:C, "T20") - SUMIFS(NhatKy_ViPham!K:K, NhatKy_ViPham!E:E, "11_Sinh", NhatKy_ViPham!F:F, B32, NhatKy_ViPham!C:C, "T20")</f>
        <v>100</v>
      </c>
      <c r="AL32" s="6">
        <f>100 + SUMIFS(NhatKy_ViPham!J:J, NhatKy_ViPham!E:E, "11_Sinh", NhatKy_ViPham!F:F, B32, NhatKy_ViPham!C:C, "T21") - SUMIFS(NhatKy_ViPham!K:K, NhatKy_ViPham!E:E, "11_Sinh", NhatKy_ViPham!F:F, B32, NhatKy_ViPham!C:C, "T21")</f>
        <v>100</v>
      </c>
      <c r="AM32" s="6">
        <f>100 + SUMIFS(NhatKy_ViPham!J:J, NhatKy_ViPham!E:E, "11_Sinh", NhatKy_ViPham!F:F, B32, NhatKy_ViPham!C:C, "T22") - SUMIFS(NhatKy_ViPham!K:K, NhatKy_ViPham!E:E, "11_Sinh", NhatKy_ViPham!F:F, B32, NhatKy_ViPham!C:C, "T22")</f>
        <v>100</v>
      </c>
      <c r="AN32" s="6">
        <f>100 + SUMIFS(NhatKy_ViPham!J:J, NhatKy_ViPham!E:E, "11_Sinh", NhatKy_ViPham!F:F, B32, NhatKy_ViPham!C:C, "T23") - SUMIFS(NhatKy_ViPham!K:K, NhatKy_ViPham!E:E, "11_Sinh", NhatKy_ViPham!F:F, B32, NhatKy_ViPham!C:C, "T23")</f>
        <v>100</v>
      </c>
      <c r="AO32" s="6">
        <f>100 + SUMIFS(NhatKy_ViPham!J:J, NhatKy_ViPham!E:E, "11_Sinh", NhatKy_ViPham!F:F, B32, NhatKy_ViPham!C:C, "T24") - SUMIFS(NhatKy_ViPham!K:K, NhatKy_ViPham!E:E, "11_Sinh", NhatKy_ViPham!F:F, B32, NhatKy_ViPham!C:C, "T24")</f>
        <v>100</v>
      </c>
      <c r="AP32" s="6">
        <f>100 + SUMIFS(NhatKy_ViPham!J:J, NhatKy_ViPham!E:E, "11_Sinh", NhatKy_ViPham!F:F, B32, NhatKy_ViPham!C:C, "T25") - SUMIFS(NhatKy_ViPham!K:K, NhatKy_ViPham!E:E, "11_Sinh", NhatKy_ViPham!F:F, B32, NhatKy_ViPham!C:C, "T25")</f>
        <v>100</v>
      </c>
      <c r="AQ32" s="6">
        <f>100 + SUMIFS(NhatKy_ViPham!J:J, NhatKy_ViPham!E:E, "11_Sinh", NhatKy_ViPham!F:F, B32, NhatKy_ViPham!C:C, "T26") - SUMIFS(NhatKy_ViPham!K:K, NhatKy_ViPham!E:E, "11_Sinh", NhatKy_ViPham!F:F, B32, NhatKy_ViPham!C:C, "T26")</f>
        <v>100</v>
      </c>
      <c r="AR32" s="6">
        <f>100 + SUMIFS(NhatKy_ViPham!J:J, NhatKy_ViPham!E:E, "11_Sinh", NhatKy_ViPham!F:F, B32, NhatKy_ViPham!C:C, "T27") - SUMIFS(NhatKy_ViPham!K:K, NhatKy_ViPham!E:E, "11_Sinh", NhatKy_ViPham!F:F, B32, NhatKy_ViPham!C:C, "T27")</f>
        <v>100</v>
      </c>
      <c r="AS32" s="6">
        <f>100 + SUMIFS(NhatKy_ViPham!J:J, NhatKy_ViPham!E:E, "11_Sinh", NhatKy_ViPham!F:F, B32, NhatKy_ViPham!C:C, "T28") - SUMIFS(NhatKy_ViPham!K:K, NhatKy_ViPham!E:E, "11_Sinh", NhatKy_ViPham!F:F, B32, NhatKy_ViPham!C:C, "T28")</f>
        <v>100</v>
      </c>
      <c r="AT32" s="6">
        <f>100 + SUMIFS(NhatKy_ViPham!J:J, NhatKy_ViPham!E:E, "11_Sinh", NhatKy_ViPham!F:F, B32, NhatKy_ViPham!C:C, "T29") - SUMIFS(NhatKy_ViPham!K:K, NhatKy_ViPham!E:E, "11_Sinh", NhatKy_ViPham!F:F, B32, NhatKy_ViPham!C:C, "T29")</f>
        <v>100</v>
      </c>
      <c r="AU32" s="6">
        <f>100 + SUMIFS(NhatKy_ViPham!J:J, NhatKy_ViPham!E:E, "11_Sinh", NhatKy_ViPham!F:F, B32, NhatKy_ViPham!C:C, "T30") - SUMIFS(NhatKy_ViPham!K:K, NhatKy_ViPham!E:E, "11_Sinh", NhatKy_ViPham!F:F, B32, NhatKy_ViPham!C:C, "T30")</f>
        <v>100</v>
      </c>
      <c r="AV32" s="6">
        <f>100 + SUMIFS(NhatKy_ViPham!J:J, NhatKy_ViPham!E:E, "11_Sinh", NhatKy_ViPham!F:F, B32, NhatKy_ViPham!C:C, "T31") - SUMIFS(NhatKy_ViPham!K:K, NhatKy_ViPham!E:E, "11_Sinh", NhatKy_ViPham!F:F, B32, NhatKy_ViPham!C:C, "T31")</f>
        <v>100</v>
      </c>
      <c r="AW32" s="6">
        <f>100 + SUMIFS(NhatKy_ViPham!J:J, NhatKy_ViPham!E:E, "11_Sinh", NhatKy_ViPham!F:F, B32, NhatKy_ViPham!C:C, "T32") - SUMIFS(NhatKy_ViPham!K:K, NhatKy_ViPham!E:E, "11_Sinh", NhatKy_ViPham!F:F, B32, NhatKy_ViPham!C:C, "T32")</f>
        <v>100</v>
      </c>
      <c r="AX32" s="6">
        <f>100 + SUMIFS(NhatKy_ViPham!J:J, NhatKy_ViPham!E:E, "11_Sinh", NhatKy_ViPham!F:F, B32, NhatKy_ViPham!C:C, "T33") - SUMIFS(NhatKy_ViPham!K:K, NhatKy_ViPham!E:E, "11_Sinh", NhatKy_ViPham!F:F, B32, NhatKy_ViPham!C:C, "T33")</f>
        <v>100</v>
      </c>
      <c r="AY32" s="6">
        <f>100 + SUMIFS(NhatKy_ViPham!J:J, NhatKy_ViPham!E:E, "11_Sinh", NhatKy_ViPham!F:F, B32, NhatKy_ViPham!C:C, "T34") - SUMIFS(NhatKy_ViPham!K:K, NhatKy_ViPham!E:E, "11_Sinh", NhatKy_ViPham!F:F, B32, NhatKy_ViPham!C:C, "T34")</f>
        <v>100</v>
      </c>
      <c r="AZ32" s="6">
        <f>100 + SUMIFS(NhatKy_ViPham!J:J, NhatKy_ViPham!E:E, "11_Sinh", NhatKy_ViPham!F:F, B32, NhatKy_ViPham!C:C, "T35") - SUMIFS(NhatKy_ViPham!K:K, NhatKy_ViPham!E:E, "11_Sinh", NhatKy_ViPham!F:F, B32, NhatKy_ViPham!C:C, "T35")</f>
        <v>100</v>
      </c>
      <c r="BA32" s="12">
        <f t="shared" si="0"/>
        <v>100</v>
      </c>
      <c r="BB32" s="11" t="s">
        <v>430</v>
      </c>
      <c r="BC32" s="16" t="str">
        <f t="shared" si="1"/>
        <v>Tốt</v>
      </c>
      <c r="BD32" s="15" t="str">
        <f t="shared" si="2"/>
        <v>🟢 BÌNH THƯỜNG</v>
      </c>
    </row>
    <row r="33" spans="1:56" x14ac:dyDescent="0.25">
      <c r="A33" s="4">
        <v>25</v>
      </c>
      <c r="B33" s="10" t="s">
        <v>1782</v>
      </c>
      <c r="C33" s="4" t="s">
        <v>1783</v>
      </c>
      <c r="D33" s="4" t="s">
        <v>429</v>
      </c>
      <c r="E33" s="11" t="s">
        <v>430</v>
      </c>
      <c r="F33" s="7">
        <f>SUMIFS(NhatKy_ViPham!K:K, NhatKy_ViPham!E:E, "11_Sinh", NhatKy_ViPham!F:F, B33, NhatKy_ViPham!H:H, "L01")</f>
        <v>0</v>
      </c>
      <c r="G33" s="7">
        <f>SUMIFS(NhatKy_ViPham!K:K, NhatKy_ViPham!E:E, "11_Sinh", NhatKy_ViPham!F:F, B33, NhatKy_ViPham!H:H, "L02")</f>
        <v>0</v>
      </c>
      <c r="H33" s="7">
        <f>SUMIFS(NhatKy_ViPham!K:K, NhatKy_ViPham!E:E, "11_Sinh", NhatKy_ViPham!F:F, B33, NhatKy_ViPham!H:H, "L03")</f>
        <v>0</v>
      </c>
      <c r="I33" s="7">
        <f>SUMIFS(NhatKy_ViPham!K:K, NhatKy_ViPham!E:E, "11_Sinh", NhatKy_ViPham!F:F, B33, NhatKy_ViPham!H:H, "L04")</f>
        <v>0</v>
      </c>
      <c r="J33" s="7">
        <f>SUMIFS(NhatKy_ViPham!K:K, NhatKy_ViPham!E:E, "11_Sinh", NhatKy_ViPham!F:F, B33, NhatKy_ViPham!H:H, "L05")</f>
        <v>0</v>
      </c>
      <c r="K33" s="7">
        <f>SUMIFS(NhatKy_ViPham!K:K, NhatKy_ViPham!E:E, "11_Sinh", NhatKy_ViPham!F:F, B33, NhatKy_ViPham!H:H, "L06")</f>
        <v>0</v>
      </c>
      <c r="L33" s="7">
        <f>SUMIFS(NhatKy_ViPham!K:K, NhatKy_ViPham!E:E, "11_Sinh", NhatKy_ViPham!F:F, B33, NhatKy_ViPham!H:H, "L07")</f>
        <v>0</v>
      </c>
      <c r="M33" s="7">
        <f>SUMIFS(NhatKy_ViPham!K:K, NhatKy_ViPham!E:E, "11_Sinh", NhatKy_ViPham!F:F, B33, NhatKy_ViPham!H:H, "L08")</f>
        <v>0</v>
      </c>
      <c r="N33" s="7">
        <f>SUMIFS(NhatKy_ViPham!K:K, NhatKy_ViPham!E:E, "11_Sinh", NhatKy_ViPham!F:F, B33, NhatKy_ViPham!H:H, "L09")</f>
        <v>0</v>
      </c>
      <c r="O33" s="7">
        <f>SUMIFS(NhatKy_ViPham!K:K, NhatKy_ViPham!E:E, "11_Sinh", NhatKy_ViPham!F:F, B33, NhatKy_ViPham!H:H, "L10")</f>
        <v>0</v>
      </c>
      <c r="P33" s="12">
        <f>SUMIFS(NhatKy_ViPham!J:J, NhatKy_ViPham!E:E, "11_Sinh", NhatKy_ViPham!F:F, B33)</f>
        <v>0</v>
      </c>
      <c r="Q33" s="13">
        <f>SUMIFS(NhatKy_ViPham!K:K, NhatKy_ViPham!E:E, "11_Sinh", NhatKy_ViPham!F:F, B33)</f>
        <v>0</v>
      </c>
      <c r="R33" s="7">
        <f>100 + SUMIFS(NhatKy_ViPham!J:J, NhatKy_ViPham!E:E, "11_Sinh", NhatKy_ViPham!F:F, B33, NhatKy_ViPham!C:C, "T1") - SUMIFS(NhatKy_ViPham!K:K, NhatKy_ViPham!E:E, "11_Sinh", NhatKy_ViPham!F:F, B33, NhatKy_ViPham!C:C, "T1")</f>
        <v>100</v>
      </c>
      <c r="S33" s="7">
        <f>100 + SUMIFS(NhatKy_ViPham!J:J, NhatKy_ViPham!E:E, "11_Sinh", NhatKy_ViPham!F:F, B33, NhatKy_ViPham!C:C, "T2") - SUMIFS(NhatKy_ViPham!K:K, NhatKy_ViPham!E:E, "11_Sinh", NhatKy_ViPham!F:F, B33, NhatKy_ViPham!C:C, "T2")</f>
        <v>100</v>
      </c>
      <c r="T33" s="7">
        <f>100 + SUMIFS(NhatKy_ViPham!J:J, NhatKy_ViPham!E:E, "11_Sinh", NhatKy_ViPham!F:F, B33, NhatKy_ViPham!C:C, "T3") - SUMIFS(NhatKy_ViPham!K:K, NhatKy_ViPham!E:E, "11_Sinh", NhatKy_ViPham!F:F, B33, NhatKy_ViPham!C:C, "T3")</f>
        <v>100</v>
      </c>
      <c r="U33" s="7">
        <f>100 + SUMIFS(NhatKy_ViPham!J:J, NhatKy_ViPham!E:E, "11_Sinh", NhatKy_ViPham!F:F, B33, NhatKy_ViPham!C:C, "T4") - SUMIFS(NhatKy_ViPham!K:K, NhatKy_ViPham!E:E, "11_Sinh", NhatKy_ViPham!F:F, B33, NhatKy_ViPham!C:C, "T4")</f>
        <v>100</v>
      </c>
      <c r="V33" s="7">
        <f>100 + SUMIFS(NhatKy_ViPham!J:J, NhatKy_ViPham!E:E, "11_Sinh", NhatKy_ViPham!F:F, B33, NhatKy_ViPham!C:C, "T5") - SUMIFS(NhatKy_ViPham!K:K, NhatKy_ViPham!E:E, "11_Sinh", NhatKy_ViPham!F:F, B33, NhatKy_ViPham!C:C, "T5")</f>
        <v>100</v>
      </c>
      <c r="W33" s="7">
        <f>100 + SUMIFS(NhatKy_ViPham!J:J, NhatKy_ViPham!E:E, "11_Sinh", NhatKy_ViPham!F:F, B33, NhatKy_ViPham!C:C, "T6") - SUMIFS(NhatKy_ViPham!K:K, NhatKy_ViPham!E:E, "11_Sinh", NhatKy_ViPham!F:F, B33, NhatKy_ViPham!C:C, "T6")</f>
        <v>100</v>
      </c>
      <c r="X33" s="7">
        <f>100 + SUMIFS(NhatKy_ViPham!J:J, NhatKy_ViPham!E:E, "11_Sinh", NhatKy_ViPham!F:F, B33, NhatKy_ViPham!C:C, "T7") - SUMIFS(NhatKy_ViPham!K:K, NhatKy_ViPham!E:E, "11_Sinh", NhatKy_ViPham!F:F, B33, NhatKy_ViPham!C:C, "T7")</f>
        <v>100</v>
      </c>
      <c r="Y33" s="7">
        <f>100 + SUMIFS(NhatKy_ViPham!J:J, NhatKy_ViPham!E:E, "11_Sinh", NhatKy_ViPham!F:F, B33, NhatKy_ViPham!C:C, "T8") - SUMIFS(NhatKy_ViPham!K:K, NhatKy_ViPham!E:E, "11_Sinh", NhatKy_ViPham!F:F, B33, NhatKy_ViPham!C:C, "T8")</f>
        <v>100</v>
      </c>
      <c r="Z33" s="7">
        <f>100 + SUMIFS(NhatKy_ViPham!J:J, NhatKy_ViPham!E:E, "11_Sinh", NhatKy_ViPham!F:F, B33, NhatKy_ViPham!C:C, "T9") - SUMIFS(NhatKy_ViPham!K:K, NhatKy_ViPham!E:E, "11_Sinh", NhatKy_ViPham!F:F, B33, NhatKy_ViPham!C:C, "T9")</f>
        <v>100</v>
      </c>
      <c r="AA33" s="7">
        <f>100 + SUMIFS(NhatKy_ViPham!J:J, NhatKy_ViPham!E:E, "11_Sinh", NhatKy_ViPham!F:F, B33, NhatKy_ViPham!C:C, "T10") - SUMIFS(NhatKy_ViPham!K:K, NhatKy_ViPham!E:E, "11_Sinh", NhatKy_ViPham!F:F, B33, NhatKy_ViPham!C:C, "T10")</f>
        <v>100</v>
      </c>
      <c r="AB33" s="7">
        <f>100 + SUMIFS(NhatKy_ViPham!J:J, NhatKy_ViPham!E:E, "11_Sinh", NhatKy_ViPham!F:F, B33, NhatKy_ViPham!C:C, "T11") - SUMIFS(NhatKy_ViPham!K:K, NhatKy_ViPham!E:E, "11_Sinh", NhatKy_ViPham!F:F, B33, NhatKy_ViPham!C:C, "T11")</f>
        <v>100</v>
      </c>
      <c r="AC33" s="7">
        <f>100 + SUMIFS(NhatKy_ViPham!J:J, NhatKy_ViPham!E:E, "11_Sinh", NhatKy_ViPham!F:F, B33, NhatKy_ViPham!C:C, "T12") - SUMIFS(NhatKy_ViPham!K:K, NhatKy_ViPham!E:E, "11_Sinh", NhatKy_ViPham!F:F, B33, NhatKy_ViPham!C:C, "T12")</f>
        <v>100</v>
      </c>
      <c r="AD33" s="7">
        <f>100 + SUMIFS(NhatKy_ViPham!J:J, NhatKy_ViPham!E:E, "11_Sinh", NhatKy_ViPham!F:F, B33, NhatKy_ViPham!C:C, "T13") - SUMIFS(NhatKy_ViPham!K:K, NhatKy_ViPham!E:E, "11_Sinh", NhatKy_ViPham!F:F, B33, NhatKy_ViPham!C:C, "T13")</f>
        <v>100</v>
      </c>
      <c r="AE33" s="7">
        <f>100 + SUMIFS(NhatKy_ViPham!J:J, NhatKy_ViPham!E:E, "11_Sinh", NhatKy_ViPham!F:F, B33, NhatKy_ViPham!C:C, "T14") - SUMIFS(NhatKy_ViPham!K:K, NhatKy_ViPham!E:E, "11_Sinh", NhatKy_ViPham!F:F, B33, NhatKy_ViPham!C:C, "T14")</f>
        <v>100</v>
      </c>
      <c r="AF33" s="7">
        <f>100 + SUMIFS(NhatKy_ViPham!J:J, NhatKy_ViPham!E:E, "11_Sinh", NhatKy_ViPham!F:F, B33, NhatKy_ViPham!C:C, "T15") - SUMIFS(NhatKy_ViPham!K:K, NhatKy_ViPham!E:E, "11_Sinh", NhatKy_ViPham!F:F, B33, NhatKy_ViPham!C:C, "T15")</f>
        <v>100</v>
      </c>
      <c r="AG33" s="7">
        <f>100 + SUMIFS(NhatKy_ViPham!J:J, NhatKy_ViPham!E:E, "11_Sinh", NhatKy_ViPham!F:F, B33, NhatKy_ViPham!C:C, "T16") - SUMIFS(NhatKy_ViPham!K:K, NhatKy_ViPham!E:E, "11_Sinh", NhatKy_ViPham!F:F, B33, NhatKy_ViPham!C:C, "T16")</f>
        <v>100</v>
      </c>
      <c r="AH33" s="7">
        <f>100 + SUMIFS(NhatKy_ViPham!J:J, NhatKy_ViPham!E:E, "11_Sinh", NhatKy_ViPham!F:F, B33, NhatKy_ViPham!C:C, "T17") - SUMIFS(NhatKy_ViPham!K:K, NhatKy_ViPham!E:E, "11_Sinh", NhatKy_ViPham!F:F, B33, NhatKy_ViPham!C:C, "T17")</f>
        <v>100</v>
      </c>
      <c r="AI33" s="7">
        <f>100 + SUMIFS(NhatKy_ViPham!J:J, NhatKy_ViPham!E:E, "11_Sinh", NhatKy_ViPham!F:F, B33, NhatKy_ViPham!C:C, "T18") - SUMIFS(NhatKy_ViPham!K:K, NhatKy_ViPham!E:E, "11_Sinh", NhatKy_ViPham!F:F, B33, NhatKy_ViPham!C:C, "T18")</f>
        <v>100</v>
      </c>
      <c r="AJ33" s="7">
        <f>100 + SUMIFS(NhatKy_ViPham!J:J, NhatKy_ViPham!E:E, "11_Sinh", NhatKy_ViPham!F:F, B33, NhatKy_ViPham!C:C, "T19") - SUMIFS(NhatKy_ViPham!K:K, NhatKy_ViPham!E:E, "11_Sinh", NhatKy_ViPham!F:F, B33, NhatKy_ViPham!C:C, "T19")</f>
        <v>100</v>
      </c>
      <c r="AK33" s="7">
        <f>100 + SUMIFS(NhatKy_ViPham!J:J, NhatKy_ViPham!E:E, "11_Sinh", NhatKy_ViPham!F:F, B33, NhatKy_ViPham!C:C, "T20") - SUMIFS(NhatKy_ViPham!K:K, NhatKy_ViPham!E:E, "11_Sinh", NhatKy_ViPham!F:F, B33, NhatKy_ViPham!C:C, "T20")</f>
        <v>100</v>
      </c>
      <c r="AL33" s="7">
        <f>100 + SUMIFS(NhatKy_ViPham!J:J, NhatKy_ViPham!E:E, "11_Sinh", NhatKy_ViPham!F:F, B33, NhatKy_ViPham!C:C, "T21") - SUMIFS(NhatKy_ViPham!K:K, NhatKy_ViPham!E:E, "11_Sinh", NhatKy_ViPham!F:F, B33, NhatKy_ViPham!C:C, "T21")</f>
        <v>100</v>
      </c>
      <c r="AM33" s="7">
        <f>100 + SUMIFS(NhatKy_ViPham!J:J, NhatKy_ViPham!E:E, "11_Sinh", NhatKy_ViPham!F:F, B33, NhatKy_ViPham!C:C, "T22") - SUMIFS(NhatKy_ViPham!K:K, NhatKy_ViPham!E:E, "11_Sinh", NhatKy_ViPham!F:F, B33, NhatKy_ViPham!C:C, "T22")</f>
        <v>100</v>
      </c>
      <c r="AN33" s="7">
        <f>100 + SUMIFS(NhatKy_ViPham!J:J, NhatKy_ViPham!E:E, "11_Sinh", NhatKy_ViPham!F:F, B33, NhatKy_ViPham!C:C, "T23") - SUMIFS(NhatKy_ViPham!K:K, NhatKy_ViPham!E:E, "11_Sinh", NhatKy_ViPham!F:F, B33, NhatKy_ViPham!C:C, "T23")</f>
        <v>100</v>
      </c>
      <c r="AO33" s="7">
        <f>100 + SUMIFS(NhatKy_ViPham!J:J, NhatKy_ViPham!E:E, "11_Sinh", NhatKy_ViPham!F:F, B33, NhatKy_ViPham!C:C, "T24") - SUMIFS(NhatKy_ViPham!K:K, NhatKy_ViPham!E:E, "11_Sinh", NhatKy_ViPham!F:F, B33, NhatKy_ViPham!C:C, "T24")</f>
        <v>100</v>
      </c>
      <c r="AP33" s="7">
        <f>100 + SUMIFS(NhatKy_ViPham!J:J, NhatKy_ViPham!E:E, "11_Sinh", NhatKy_ViPham!F:F, B33, NhatKy_ViPham!C:C, "T25") - SUMIFS(NhatKy_ViPham!K:K, NhatKy_ViPham!E:E, "11_Sinh", NhatKy_ViPham!F:F, B33, NhatKy_ViPham!C:C, "T25")</f>
        <v>100</v>
      </c>
      <c r="AQ33" s="7">
        <f>100 + SUMIFS(NhatKy_ViPham!J:J, NhatKy_ViPham!E:E, "11_Sinh", NhatKy_ViPham!F:F, B33, NhatKy_ViPham!C:C, "T26") - SUMIFS(NhatKy_ViPham!K:K, NhatKy_ViPham!E:E, "11_Sinh", NhatKy_ViPham!F:F, B33, NhatKy_ViPham!C:C, "T26")</f>
        <v>100</v>
      </c>
      <c r="AR33" s="7">
        <f>100 + SUMIFS(NhatKy_ViPham!J:J, NhatKy_ViPham!E:E, "11_Sinh", NhatKy_ViPham!F:F, B33, NhatKy_ViPham!C:C, "T27") - SUMIFS(NhatKy_ViPham!K:K, NhatKy_ViPham!E:E, "11_Sinh", NhatKy_ViPham!F:F, B33, NhatKy_ViPham!C:C, "T27")</f>
        <v>100</v>
      </c>
      <c r="AS33" s="7">
        <f>100 + SUMIFS(NhatKy_ViPham!J:J, NhatKy_ViPham!E:E, "11_Sinh", NhatKy_ViPham!F:F, B33, NhatKy_ViPham!C:C, "T28") - SUMIFS(NhatKy_ViPham!K:K, NhatKy_ViPham!E:E, "11_Sinh", NhatKy_ViPham!F:F, B33, NhatKy_ViPham!C:C, "T28")</f>
        <v>100</v>
      </c>
      <c r="AT33" s="7">
        <f>100 + SUMIFS(NhatKy_ViPham!J:J, NhatKy_ViPham!E:E, "11_Sinh", NhatKy_ViPham!F:F, B33, NhatKy_ViPham!C:C, "T29") - SUMIFS(NhatKy_ViPham!K:K, NhatKy_ViPham!E:E, "11_Sinh", NhatKy_ViPham!F:F, B33, NhatKy_ViPham!C:C, "T29")</f>
        <v>100</v>
      </c>
      <c r="AU33" s="7">
        <f>100 + SUMIFS(NhatKy_ViPham!J:J, NhatKy_ViPham!E:E, "11_Sinh", NhatKy_ViPham!F:F, B33, NhatKy_ViPham!C:C, "T30") - SUMIFS(NhatKy_ViPham!K:K, NhatKy_ViPham!E:E, "11_Sinh", NhatKy_ViPham!F:F, B33, NhatKy_ViPham!C:C, "T30")</f>
        <v>100</v>
      </c>
      <c r="AV33" s="7">
        <f>100 + SUMIFS(NhatKy_ViPham!J:J, NhatKy_ViPham!E:E, "11_Sinh", NhatKy_ViPham!F:F, B33, NhatKy_ViPham!C:C, "T31") - SUMIFS(NhatKy_ViPham!K:K, NhatKy_ViPham!E:E, "11_Sinh", NhatKy_ViPham!F:F, B33, NhatKy_ViPham!C:C, "T31")</f>
        <v>100</v>
      </c>
      <c r="AW33" s="7">
        <f>100 + SUMIFS(NhatKy_ViPham!J:J, NhatKy_ViPham!E:E, "11_Sinh", NhatKy_ViPham!F:F, B33, NhatKy_ViPham!C:C, "T32") - SUMIFS(NhatKy_ViPham!K:K, NhatKy_ViPham!E:E, "11_Sinh", NhatKy_ViPham!F:F, B33, NhatKy_ViPham!C:C, "T32")</f>
        <v>100</v>
      </c>
      <c r="AX33" s="7">
        <f>100 + SUMIFS(NhatKy_ViPham!J:J, NhatKy_ViPham!E:E, "11_Sinh", NhatKy_ViPham!F:F, B33, NhatKy_ViPham!C:C, "T33") - SUMIFS(NhatKy_ViPham!K:K, NhatKy_ViPham!E:E, "11_Sinh", NhatKy_ViPham!F:F, B33, NhatKy_ViPham!C:C, "T33")</f>
        <v>100</v>
      </c>
      <c r="AY33" s="7">
        <f>100 + SUMIFS(NhatKy_ViPham!J:J, NhatKy_ViPham!E:E, "11_Sinh", NhatKy_ViPham!F:F, B33, NhatKy_ViPham!C:C, "T34") - SUMIFS(NhatKy_ViPham!K:K, NhatKy_ViPham!E:E, "11_Sinh", NhatKy_ViPham!F:F, B33, NhatKy_ViPham!C:C, "T34")</f>
        <v>100</v>
      </c>
      <c r="AZ33" s="7">
        <f>100 + SUMIFS(NhatKy_ViPham!J:J, NhatKy_ViPham!E:E, "11_Sinh", NhatKy_ViPham!F:F, B33, NhatKy_ViPham!C:C, "T35") - SUMIFS(NhatKy_ViPham!K:K, NhatKy_ViPham!E:E, "11_Sinh", NhatKy_ViPham!F:F, B33, NhatKy_ViPham!C:C, "T35")</f>
        <v>100</v>
      </c>
      <c r="BA33" s="12">
        <f t="shared" si="0"/>
        <v>100</v>
      </c>
      <c r="BB33" s="11" t="s">
        <v>430</v>
      </c>
      <c r="BC33" s="14" t="str">
        <f t="shared" si="1"/>
        <v>Tốt</v>
      </c>
      <c r="BD33" s="10" t="str">
        <f t="shared" si="2"/>
        <v>🟢 BÌNH THƯỜNG</v>
      </c>
    </row>
    <row r="34" spans="1:56" x14ac:dyDescent="0.25">
      <c r="A34" s="5">
        <v>26</v>
      </c>
      <c r="B34" s="15" t="s">
        <v>1293</v>
      </c>
      <c r="C34" s="5" t="s">
        <v>1784</v>
      </c>
      <c r="D34" s="5" t="s">
        <v>429</v>
      </c>
      <c r="E34" s="11" t="s">
        <v>430</v>
      </c>
      <c r="F34" s="6">
        <f>SUMIFS(NhatKy_ViPham!K:K, NhatKy_ViPham!E:E, "11_Sinh", NhatKy_ViPham!F:F, B34, NhatKy_ViPham!H:H, "L01")</f>
        <v>0</v>
      </c>
      <c r="G34" s="6">
        <f>SUMIFS(NhatKy_ViPham!K:K, NhatKy_ViPham!E:E, "11_Sinh", NhatKy_ViPham!F:F, B34, NhatKy_ViPham!H:H, "L02")</f>
        <v>0</v>
      </c>
      <c r="H34" s="6">
        <f>SUMIFS(NhatKy_ViPham!K:K, NhatKy_ViPham!E:E, "11_Sinh", NhatKy_ViPham!F:F, B34, NhatKy_ViPham!H:H, "L03")</f>
        <v>0</v>
      </c>
      <c r="I34" s="6">
        <f>SUMIFS(NhatKy_ViPham!K:K, NhatKy_ViPham!E:E, "11_Sinh", NhatKy_ViPham!F:F, B34, NhatKy_ViPham!H:H, "L04")</f>
        <v>0</v>
      </c>
      <c r="J34" s="6">
        <f>SUMIFS(NhatKy_ViPham!K:K, NhatKy_ViPham!E:E, "11_Sinh", NhatKy_ViPham!F:F, B34, NhatKy_ViPham!H:H, "L05")</f>
        <v>0</v>
      </c>
      <c r="K34" s="6">
        <f>SUMIFS(NhatKy_ViPham!K:K, NhatKy_ViPham!E:E, "11_Sinh", NhatKy_ViPham!F:F, B34, NhatKy_ViPham!H:H, "L06")</f>
        <v>0</v>
      </c>
      <c r="L34" s="6">
        <f>SUMIFS(NhatKy_ViPham!K:K, NhatKy_ViPham!E:E, "11_Sinh", NhatKy_ViPham!F:F, B34, NhatKy_ViPham!H:H, "L07")</f>
        <v>0</v>
      </c>
      <c r="M34" s="6">
        <f>SUMIFS(NhatKy_ViPham!K:K, NhatKy_ViPham!E:E, "11_Sinh", NhatKy_ViPham!F:F, B34, NhatKy_ViPham!H:H, "L08")</f>
        <v>0</v>
      </c>
      <c r="N34" s="6">
        <f>SUMIFS(NhatKy_ViPham!K:K, NhatKy_ViPham!E:E, "11_Sinh", NhatKy_ViPham!F:F, B34, NhatKy_ViPham!H:H, "L09")</f>
        <v>0</v>
      </c>
      <c r="O34" s="6">
        <f>SUMIFS(NhatKy_ViPham!K:K, NhatKy_ViPham!E:E, "11_Sinh", NhatKy_ViPham!F:F, B34, NhatKy_ViPham!H:H, "L10")</f>
        <v>0</v>
      </c>
      <c r="P34" s="12">
        <f>SUMIFS(NhatKy_ViPham!J:J, NhatKy_ViPham!E:E, "11_Sinh", NhatKy_ViPham!F:F, B34)</f>
        <v>0</v>
      </c>
      <c r="Q34" s="13">
        <f>SUMIFS(NhatKy_ViPham!K:K, NhatKy_ViPham!E:E, "11_Sinh", NhatKy_ViPham!F:F, B34)</f>
        <v>0</v>
      </c>
      <c r="R34" s="6">
        <f>100 + SUMIFS(NhatKy_ViPham!J:J, NhatKy_ViPham!E:E, "11_Sinh", NhatKy_ViPham!F:F, B34, NhatKy_ViPham!C:C, "T1") - SUMIFS(NhatKy_ViPham!K:K, NhatKy_ViPham!E:E, "11_Sinh", NhatKy_ViPham!F:F, B34, NhatKy_ViPham!C:C, "T1")</f>
        <v>100</v>
      </c>
      <c r="S34" s="6">
        <f>100 + SUMIFS(NhatKy_ViPham!J:J, NhatKy_ViPham!E:E, "11_Sinh", NhatKy_ViPham!F:F, B34, NhatKy_ViPham!C:C, "T2") - SUMIFS(NhatKy_ViPham!K:K, NhatKy_ViPham!E:E, "11_Sinh", NhatKy_ViPham!F:F, B34, NhatKy_ViPham!C:C, "T2")</f>
        <v>100</v>
      </c>
      <c r="T34" s="6">
        <f>100 + SUMIFS(NhatKy_ViPham!J:J, NhatKy_ViPham!E:E, "11_Sinh", NhatKy_ViPham!F:F, B34, NhatKy_ViPham!C:C, "T3") - SUMIFS(NhatKy_ViPham!K:K, NhatKy_ViPham!E:E, "11_Sinh", NhatKy_ViPham!F:F, B34, NhatKy_ViPham!C:C, "T3")</f>
        <v>100</v>
      </c>
      <c r="U34" s="6">
        <f>100 + SUMIFS(NhatKy_ViPham!J:J, NhatKy_ViPham!E:E, "11_Sinh", NhatKy_ViPham!F:F, B34, NhatKy_ViPham!C:C, "T4") - SUMIFS(NhatKy_ViPham!K:K, NhatKy_ViPham!E:E, "11_Sinh", NhatKy_ViPham!F:F, B34, NhatKy_ViPham!C:C, "T4")</f>
        <v>100</v>
      </c>
      <c r="V34" s="6">
        <f>100 + SUMIFS(NhatKy_ViPham!J:J, NhatKy_ViPham!E:E, "11_Sinh", NhatKy_ViPham!F:F, B34, NhatKy_ViPham!C:C, "T5") - SUMIFS(NhatKy_ViPham!K:K, NhatKy_ViPham!E:E, "11_Sinh", NhatKy_ViPham!F:F, B34, NhatKy_ViPham!C:C, "T5")</f>
        <v>100</v>
      </c>
      <c r="W34" s="6">
        <f>100 + SUMIFS(NhatKy_ViPham!J:J, NhatKy_ViPham!E:E, "11_Sinh", NhatKy_ViPham!F:F, B34, NhatKy_ViPham!C:C, "T6") - SUMIFS(NhatKy_ViPham!K:K, NhatKy_ViPham!E:E, "11_Sinh", NhatKy_ViPham!F:F, B34, NhatKy_ViPham!C:C, "T6")</f>
        <v>100</v>
      </c>
      <c r="X34" s="6">
        <f>100 + SUMIFS(NhatKy_ViPham!J:J, NhatKy_ViPham!E:E, "11_Sinh", NhatKy_ViPham!F:F, B34, NhatKy_ViPham!C:C, "T7") - SUMIFS(NhatKy_ViPham!K:K, NhatKy_ViPham!E:E, "11_Sinh", NhatKy_ViPham!F:F, B34, NhatKy_ViPham!C:C, "T7")</f>
        <v>100</v>
      </c>
      <c r="Y34" s="6">
        <f>100 + SUMIFS(NhatKy_ViPham!J:J, NhatKy_ViPham!E:E, "11_Sinh", NhatKy_ViPham!F:F, B34, NhatKy_ViPham!C:C, "T8") - SUMIFS(NhatKy_ViPham!K:K, NhatKy_ViPham!E:E, "11_Sinh", NhatKy_ViPham!F:F, B34, NhatKy_ViPham!C:C, "T8")</f>
        <v>100</v>
      </c>
      <c r="Z34" s="6">
        <f>100 + SUMIFS(NhatKy_ViPham!J:J, NhatKy_ViPham!E:E, "11_Sinh", NhatKy_ViPham!F:F, B34, NhatKy_ViPham!C:C, "T9") - SUMIFS(NhatKy_ViPham!K:K, NhatKy_ViPham!E:E, "11_Sinh", NhatKy_ViPham!F:F, B34, NhatKy_ViPham!C:C, "T9")</f>
        <v>100</v>
      </c>
      <c r="AA34" s="6">
        <f>100 + SUMIFS(NhatKy_ViPham!J:J, NhatKy_ViPham!E:E, "11_Sinh", NhatKy_ViPham!F:F, B34, NhatKy_ViPham!C:C, "T10") - SUMIFS(NhatKy_ViPham!K:K, NhatKy_ViPham!E:E, "11_Sinh", NhatKy_ViPham!F:F, B34, NhatKy_ViPham!C:C, "T10")</f>
        <v>100</v>
      </c>
      <c r="AB34" s="6">
        <f>100 + SUMIFS(NhatKy_ViPham!J:J, NhatKy_ViPham!E:E, "11_Sinh", NhatKy_ViPham!F:F, B34, NhatKy_ViPham!C:C, "T11") - SUMIFS(NhatKy_ViPham!K:K, NhatKy_ViPham!E:E, "11_Sinh", NhatKy_ViPham!F:F, B34, NhatKy_ViPham!C:C, "T11")</f>
        <v>100</v>
      </c>
      <c r="AC34" s="6">
        <f>100 + SUMIFS(NhatKy_ViPham!J:J, NhatKy_ViPham!E:E, "11_Sinh", NhatKy_ViPham!F:F, B34, NhatKy_ViPham!C:C, "T12") - SUMIFS(NhatKy_ViPham!K:K, NhatKy_ViPham!E:E, "11_Sinh", NhatKy_ViPham!F:F, B34, NhatKy_ViPham!C:C, "T12")</f>
        <v>100</v>
      </c>
      <c r="AD34" s="6">
        <f>100 + SUMIFS(NhatKy_ViPham!J:J, NhatKy_ViPham!E:E, "11_Sinh", NhatKy_ViPham!F:F, B34, NhatKy_ViPham!C:C, "T13") - SUMIFS(NhatKy_ViPham!K:K, NhatKy_ViPham!E:E, "11_Sinh", NhatKy_ViPham!F:F, B34, NhatKy_ViPham!C:C, "T13")</f>
        <v>100</v>
      </c>
      <c r="AE34" s="6">
        <f>100 + SUMIFS(NhatKy_ViPham!J:J, NhatKy_ViPham!E:E, "11_Sinh", NhatKy_ViPham!F:F, B34, NhatKy_ViPham!C:C, "T14") - SUMIFS(NhatKy_ViPham!K:K, NhatKy_ViPham!E:E, "11_Sinh", NhatKy_ViPham!F:F, B34, NhatKy_ViPham!C:C, "T14")</f>
        <v>100</v>
      </c>
      <c r="AF34" s="6">
        <f>100 + SUMIFS(NhatKy_ViPham!J:J, NhatKy_ViPham!E:E, "11_Sinh", NhatKy_ViPham!F:F, B34, NhatKy_ViPham!C:C, "T15") - SUMIFS(NhatKy_ViPham!K:K, NhatKy_ViPham!E:E, "11_Sinh", NhatKy_ViPham!F:F, B34, NhatKy_ViPham!C:C, "T15")</f>
        <v>100</v>
      </c>
      <c r="AG34" s="6">
        <f>100 + SUMIFS(NhatKy_ViPham!J:J, NhatKy_ViPham!E:E, "11_Sinh", NhatKy_ViPham!F:F, B34, NhatKy_ViPham!C:C, "T16") - SUMIFS(NhatKy_ViPham!K:K, NhatKy_ViPham!E:E, "11_Sinh", NhatKy_ViPham!F:F, B34, NhatKy_ViPham!C:C, "T16")</f>
        <v>100</v>
      </c>
      <c r="AH34" s="6">
        <f>100 + SUMIFS(NhatKy_ViPham!J:J, NhatKy_ViPham!E:E, "11_Sinh", NhatKy_ViPham!F:F, B34, NhatKy_ViPham!C:C, "T17") - SUMIFS(NhatKy_ViPham!K:K, NhatKy_ViPham!E:E, "11_Sinh", NhatKy_ViPham!F:F, B34, NhatKy_ViPham!C:C, "T17")</f>
        <v>100</v>
      </c>
      <c r="AI34" s="6">
        <f>100 + SUMIFS(NhatKy_ViPham!J:J, NhatKy_ViPham!E:E, "11_Sinh", NhatKy_ViPham!F:F, B34, NhatKy_ViPham!C:C, "T18") - SUMIFS(NhatKy_ViPham!K:K, NhatKy_ViPham!E:E, "11_Sinh", NhatKy_ViPham!F:F, B34, NhatKy_ViPham!C:C, "T18")</f>
        <v>100</v>
      </c>
      <c r="AJ34" s="6">
        <f>100 + SUMIFS(NhatKy_ViPham!J:J, NhatKy_ViPham!E:E, "11_Sinh", NhatKy_ViPham!F:F, B34, NhatKy_ViPham!C:C, "T19") - SUMIFS(NhatKy_ViPham!K:K, NhatKy_ViPham!E:E, "11_Sinh", NhatKy_ViPham!F:F, B34, NhatKy_ViPham!C:C, "T19")</f>
        <v>100</v>
      </c>
      <c r="AK34" s="6">
        <f>100 + SUMIFS(NhatKy_ViPham!J:J, NhatKy_ViPham!E:E, "11_Sinh", NhatKy_ViPham!F:F, B34, NhatKy_ViPham!C:C, "T20") - SUMIFS(NhatKy_ViPham!K:K, NhatKy_ViPham!E:E, "11_Sinh", NhatKy_ViPham!F:F, B34, NhatKy_ViPham!C:C, "T20")</f>
        <v>100</v>
      </c>
      <c r="AL34" s="6">
        <f>100 + SUMIFS(NhatKy_ViPham!J:J, NhatKy_ViPham!E:E, "11_Sinh", NhatKy_ViPham!F:F, B34, NhatKy_ViPham!C:C, "T21") - SUMIFS(NhatKy_ViPham!K:K, NhatKy_ViPham!E:E, "11_Sinh", NhatKy_ViPham!F:F, B34, NhatKy_ViPham!C:C, "T21")</f>
        <v>100</v>
      </c>
      <c r="AM34" s="6">
        <f>100 + SUMIFS(NhatKy_ViPham!J:J, NhatKy_ViPham!E:E, "11_Sinh", NhatKy_ViPham!F:F, B34, NhatKy_ViPham!C:C, "T22") - SUMIFS(NhatKy_ViPham!K:K, NhatKy_ViPham!E:E, "11_Sinh", NhatKy_ViPham!F:F, B34, NhatKy_ViPham!C:C, "T22")</f>
        <v>100</v>
      </c>
      <c r="AN34" s="6">
        <f>100 + SUMIFS(NhatKy_ViPham!J:J, NhatKy_ViPham!E:E, "11_Sinh", NhatKy_ViPham!F:F, B34, NhatKy_ViPham!C:C, "T23") - SUMIFS(NhatKy_ViPham!K:K, NhatKy_ViPham!E:E, "11_Sinh", NhatKy_ViPham!F:F, B34, NhatKy_ViPham!C:C, "T23")</f>
        <v>100</v>
      </c>
      <c r="AO34" s="6">
        <f>100 + SUMIFS(NhatKy_ViPham!J:J, NhatKy_ViPham!E:E, "11_Sinh", NhatKy_ViPham!F:F, B34, NhatKy_ViPham!C:C, "T24") - SUMIFS(NhatKy_ViPham!K:K, NhatKy_ViPham!E:E, "11_Sinh", NhatKy_ViPham!F:F, B34, NhatKy_ViPham!C:C, "T24")</f>
        <v>100</v>
      </c>
      <c r="AP34" s="6">
        <f>100 + SUMIFS(NhatKy_ViPham!J:J, NhatKy_ViPham!E:E, "11_Sinh", NhatKy_ViPham!F:F, B34, NhatKy_ViPham!C:C, "T25") - SUMIFS(NhatKy_ViPham!K:K, NhatKy_ViPham!E:E, "11_Sinh", NhatKy_ViPham!F:F, B34, NhatKy_ViPham!C:C, "T25")</f>
        <v>100</v>
      </c>
      <c r="AQ34" s="6">
        <f>100 + SUMIFS(NhatKy_ViPham!J:J, NhatKy_ViPham!E:E, "11_Sinh", NhatKy_ViPham!F:F, B34, NhatKy_ViPham!C:C, "T26") - SUMIFS(NhatKy_ViPham!K:K, NhatKy_ViPham!E:E, "11_Sinh", NhatKy_ViPham!F:F, B34, NhatKy_ViPham!C:C, "T26")</f>
        <v>100</v>
      </c>
      <c r="AR34" s="6">
        <f>100 + SUMIFS(NhatKy_ViPham!J:J, NhatKy_ViPham!E:E, "11_Sinh", NhatKy_ViPham!F:F, B34, NhatKy_ViPham!C:C, "T27") - SUMIFS(NhatKy_ViPham!K:K, NhatKy_ViPham!E:E, "11_Sinh", NhatKy_ViPham!F:F, B34, NhatKy_ViPham!C:C, "T27")</f>
        <v>100</v>
      </c>
      <c r="AS34" s="6">
        <f>100 + SUMIFS(NhatKy_ViPham!J:J, NhatKy_ViPham!E:E, "11_Sinh", NhatKy_ViPham!F:F, B34, NhatKy_ViPham!C:C, "T28") - SUMIFS(NhatKy_ViPham!K:K, NhatKy_ViPham!E:E, "11_Sinh", NhatKy_ViPham!F:F, B34, NhatKy_ViPham!C:C, "T28")</f>
        <v>100</v>
      </c>
      <c r="AT34" s="6">
        <f>100 + SUMIFS(NhatKy_ViPham!J:J, NhatKy_ViPham!E:E, "11_Sinh", NhatKy_ViPham!F:F, B34, NhatKy_ViPham!C:C, "T29") - SUMIFS(NhatKy_ViPham!K:K, NhatKy_ViPham!E:E, "11_Sinh", NhatKy_ViPham!F:F, B34, NhatKy_ViPham!C:C, "T29")</f>
        <v>100</v>
      </c>
      <c r="AU34" s="6">
        <f>100 + SUMIFS(NhatKy_ViPham!J:J, NhatKy_ViPham!E:E, "11_Sinh", NhatKy_ViPham!F:F, B34, NhatKy_ViPham!C:C, "T30") - SUMIFS(NhatKy_ViPham!K:K, NhatKy_ViPham!E:E, "11_Sinh", NhatKy_ViPham!F:F, B34, NhatKy_ViPham!C:C, "T30")</f>
        <v>100</v>
      </c>
      <c r="AV34" s="6">
        <f>100 + SUMIFS(NhatKy_ViPham!J:J, NhatKy_ViPham!E:E, "11_Sinh", NhatKy_ViPham!F:F, B34, NhatKy_ViPham!C:C, "T31") - SUMIFS(NhatKy_ViPham!K:K, NhatKy_ViPham!E:E, "11_Sinh", NhatKy_ViPham!F:F, B34, NhatKy_ViPham!C:C, "T31")</f>
        <v>100</v>
      </c>
      <c r="AW34" s="6">
        <f>100 + SUMIFS(NhatKy_ViPham!J:J, NhatKy_ViPham!E:E, "11_Sinh", NhatKy_ViPham!F:F, B34, NhatKy_ViPham!C:C, "T32") - SUMIFS(NhatKy_ViPham!K:K, NhatKy_ViPham!E:E, "11_Sinh", NhatKy_ViPham!F:F, B34, NhatKy_ViPham!C:C, "T32")</f>
        <v>100</v>
      </c>
      <c r="AX34" s="6">
        <f>100 + SUMIFS(NhatKy_ViPham!J:J, NhatKy_ViPham!E:E, "11_Sinh", NhatKy_ViPham!F:F, B34, NhatKy_ViPham!C:C, "T33") - SUMIFS(NhatKy_ViPham!K:K, NhatKy_ViPham!E:E, "11_Sinh", NhatKy_ViPham!F:F, B34, NhatKy_ViPham!C:C, "T33")</f>
        <v>100</v>
      </c>
      <c r="AY34" s="6">
        <f>100 + SUMIFS(NhatKy_ViPham!J:J, NhatKy_ViPham!E:E, "11_Sinh", NhatKy_ViPham!F:F, B34, NhatKy_ViPham!C:C, "T34") - SUMIFS(NhatKy_ViPham!K:K, NhatKy_ViPham!E:E, "11_Sinh", NhatKy_ViPham!F:F, B34, NhatKy_ViPham!C:C, "T34")</f>
        <v>100</v>
      </c>
      <c r="AZ34" s="6">
        <f>100 + SUMIFS(NhatKy_ViPham!J:J, NhatKy_ViPham!E:E, "11_Sinh", NhatKy_ViPham!F:F, B34, NhatKy_ViPham!C:C, "T35") - SUMIFS(NhatKy_ViPham!K:K, NhatKy_ViPham!E:E, "11_Sinh", NhatKy_ViPham!F:F, B34, NhatKy_ViPham!C:C, "T35")</f>
        <v>100</v>
      </c>
      <c r="BA34" s="12">
        <f t="shared" si="0"/>
        <v>100</v>
      </c>
      <c r="BB34" s="11" t="s">
        <v>430</v>
      </c>
      <c r="BC34" s="16" t="str">
        <f t="shared" si="1"/>
        <v>Tốt</v>
      </c>
      <c r="BD34" s="15" t="str">
        <f t="shared" si="2"/>
        <v>🟢 BÌNH THƯỜNG</v>
      </c>
    </row>
    <row r="35" spans="1:56" x14ac:dyDescent="0.25">
      <c r="A35" s="4">
        <v>27</v>
      </c>
      <c r="B35" s="10" t="s">
        <v>1785</v>
      </c>
      <c r="C35" s="4" t="s">
        <v>1786</v>
      </c>
      <c r="D35" s="4" t="s">
        <v>429</v>
      </c>
      <c r="E35" s="11" t="s">
        <v>430</v>
      </c>
      <c r="F35" s="7">
        <f>SUMIFS(NhatKy_ViPham!K:K, NhatKy_ViPham!E:E, "11_Sinh", NhatKy_ViPham!F:F, B35, NhatKy_ViPham!H:H, "L01")</f>
        <v>0</v>
      </c>
      <c r="G35" s="7">
        <f>SUMIFS(NhatKy_ViPham!K:K, NhatKy_ViPham!E:E, "11_Sinh", NhatKy_ViPham!F:F, B35, NhatKy_ViPham!H:H, "L02")</f>
        <v>0</v>
      </c>
      <c r="H35" s="7">
        <f>SUMIFS(NhatKy_ViPham!K:K, NhatKy_ViPham!E:E, "11_Sinh", NhatKy_ViPham!F:F, B35, NhatKy_ViPham!H:H, "L03")</f>
        <v>0</v>
      </c>
      <c r="I35" s="7">
        <f>SUMIFS(NhatKy_ViPham!K:K, NhatKy_ViPham!E:E, "11_Sinh", NhatKy_ViPham!F:F, B35, NhatKy_ViPham!H:H, "L04")</f>
        <v>0</v>
      </c>
      <c r="J35" s="7">
        <f>SUMIFS(NhatKy_ViPham!K:K, NhatKy_ViPham!E:E, "11_Sinh", NhatKy_ViPham!F:F, B35, NhatKy_ViPham!H:H, "L05")</f>
        <v>0</v>
      </c>
      <c r="K35" s="7">
        <f>SUMIFS(NhatKy_ViPham!K:K, NhatKy_ViPham!E:E, "11_Sinh", NhatKy_ViPham!F:F, B35, NhatKy_ViPham!H:H, "L06")</f>
        <v>0</v>
      </c>
      <c r="L35" s="7">
        <f>SUMIFS(NhatKy_ViPham!K:K, NhatKy_ViPham!E:E, "11_Sinh", NhatKy_ViPham!F:F, B35, NhatKy_ViPham!H:H, "L07")</f>
        <v>0</v>
      </c>
      <c r="M35" s="7">
        <f>SUMIFS(NhatKy_ViPham!K:K, NhatKy_ViPham!E:E, "11_Sinh", NhatKy_ViPham!F:F, B35, NhatKy_ViPham!H:H, "L08")</f>
        <v>0</v>
      </c>
      <c r="N35" s="7">
        <f>SUMIFS(NhatKy_ViPham!K:K, NhatKy_ViPham!E:E, "11_Sinh", NhatKy_ViPham!F:F, B35, NhatKy_ViPham!H:H, "L09")</f>
        <v>0</v>
      </c>
      <c r="O35" s="7">
        <f>SUMIFS(NhatKy_ViPham!K:K, NhatKy_ViPham!E:E, "11_Sinh", NhatKy_ViPham!F:F, B35, NhatKy_ViPham!H:H, "L10")</f>
        <v>0</v>
      </c>
      <c r="P35" s="12">
        <f>SUMIFS(NhatKy_ViPham!J:J, NhatKy_ViPham!E:E, "11_Sinh", NhatKy_ViPham!F:F, B35)</f>
        <v>0</v>
      </c>
      <c r="Q35" s="13">
        <f>SUMIFS(NhatKy_ViPham!K:K, NhatKy_ViPham!E:E, "11_Sinh", NhatKy_ViPham!F:F, B35)</f>
        <v>0</v>
      </c>
      <c r="R35" s="7">
        <f>100 + SUMIFS(NhatKy_ViPham!J:J, NhatKy_ViPham!E:E, "11_Sinh", NhatKy_ViPham!F:F, B35, NhatKy_ViPham!C:C, "T1") - SUMIFS(NhatKy_ViPham!K:K, NhatKy_ViPham!E:E, "11_Sinh", NhatKy_ViPham!F:F, B35, NhatKy_ViPham!C:C, "T1")</f>
        <v>100</v>
      </c>
      <c r="S35" s="7">
        <f>100 + SUMIFS(NhatKy_ViPham!J:J, NhatKy_ViPham!E:E, "11_Sinh", NhatKy_ViPham!F:F, B35, NhatKy_ViPham!C:C, "T2") - SUMIFS(NhatKy_ViPham!K:K, NhatKy_ViPham!E:E, "11_Sinh", NhatKy_ViPham!F:F, B35, NhatKy_ViPham!C:C, "T2")</f>
        <v>100</v>
      </c>
      <c r="T35" s="7">
        <f>100 + SUMIFS(NhatKy_ViPham!J:J, NhatKy_ViPham!E:E, "11_Sinh", NhatKy_ViPham!F:F, B35, NhatKy_ViPham!C:C, "T3") - SUMIFS(NhatKy_ViPham!K:K, NhatKy_ViPham!E:E, "11_Sinh", NhatKy_ViPham!F:F, B35, NhatKy_ViPham!C:C, "T3")</f>
        <v>100</v>
      </c>
      <c r="U35" s="7">
        <f>100 + SUMIFS(NhatKy_ViPham!J:J, NhatKy_ViPham!E:E, "11_Sinh", NhatKy_ViPham!F:F, B35, NhatKy_ViPham!C:C, "T4") - SUMIFS(NhatKy_ViPham!K:K, NhatKy_ViPham!E:E, "11_Sinh", NhatKy_ViPham!F:F, B35, NhatKy_ViPham!C:C, "T4")</f>
        <v>100</v>
      </c>
      <c r="V35" s="7">
        <f>100 + SUMIFS(NhatKy_ViPham!J:J, NhatKy_ViPham!E:E, "11_Sinh", NhatKy_ViPham!F:F, B35, NhatKy_ViPham!C:C, "T5") - SUMIFS(NhatKy_ViPham!K:K, NhatKy_ViPham!E:E, "11_Sinh", NhatKy_ViPham!F:F, B35, NhatKy_ViPham!C:C, "T5")</f>
        <v>100</v>
      </c>
      <c r="W35" s="7">
        <f>100 + SUMIFS(NhatKy_ViPham!J:J, NhatKy_ViPham!E:E, "11_Sinh", NhatKy_ViPham!F:F, B35, NhatKy_ViPham!C:C, "T6") - SUMIFS(NhatKy_ViPham!K:K, NhatKy_ViPham!E:E, "11_Sinh", NhatKy_ViPham!F:F, B35, NhatKy_ViPham!C:C, "T6")</f>
        <v>100</v>
      </c>
      <c r="X35" s="7">
        <f>100 + SUMIFS(NhatKy_ViPham!J:J, NhatKy_ViPham!E:E, "11_Sinh", NhatKy_ViPham!F:F, B35, NhatKy_ViPham!C:C, "T7") - SUMIFS(NhatKy_ViPham!K:K, NhatKy_ViPham!E:E, "11_Sinh", NhatKy_ViPham!F:F, B35, NhatKy_ViPham!C:C, "T7")</f>
        <v>100</v>
      </c>
      <c r="Y35" s="7">
        <f>100 + SUMIFS(NhatKy_ViPham!J:J, NhatKy_ViPham!E:E, "11_Sinh", NhatKy_ViPham!F:F, B35, NhatKy_ViPham!C:C, "T8") - SUMIFS(NhatKy_ViPham!K:K, NhatKy_ViPham!E:E, "11_Sinh", NhatKy_ViPham!F:F, B35, NhatKy_ViPham!C:C, "T8")</f>
        <v>100</v>
      </c>
      <c r="Z35" s="7">
        <f>100 + SUMIFS(NhatKy_ViPham!J:J, NhatKy_ViPham!E:E, "11_Sinh", NhatKy_ViPham!F:F, B35, NhatKy_ViPham!C:C, "T9") - SUMIFS(NhatKy_ViPham!K:K, NhatKy_ViPham!E:E, "11_Sinh", NhatKy_ViPham!F:F, B35, NhatKy_ViPham!C:C, "T9")</f>
        <v>100</v>
      </c>
      <c r="AA35" s="7">
        <f>100 + SUMIFS(NhatKy_ViPham!J:J, NhatKy_ViPham!E:E, "11_Sinh", NhatKy_ViPham!F:F, B35, NhatKy_ViPham!C:C, "T10") - SUMIFS(NhatKy_ViPham!K:K, NhatKy_ViPham!E:E, "11_Sinh", NhatKy_ViPham!F:F, B35, NhatKy_ViPham!C:C, "T10")</f>
        <v>100</v>
      </c>
      <c r="AB35" s="7">
        <f>100 + SUMIFS(NhatKy_ViPham!J:J, NhatKy_ViPham!E:E, "11_Sinh", NhatKy_ViPham!F:F, B35, NhatKy_ViPham!C:C, "T11") - SUMIFS(NhatKy_ViPham!K:K, NhatKy_ViPham!E:E, "11_Sinh", NhatKy_ViPham!F:F, B35, NhatKy_ViPham!C:C, "T11")</f>
        <v>100</v>
      </c>
      <c r="AC35" s="7">
        <f>100 + SUMIFS(NhatKy_ViPham!J:J, NhatKy_ViPham!E:E, "11_Sinh", NhatKy_ViPham!F:F, B35, NhatKy_ViPham!C:C, "T12") - SUMIFS(NhatKy_ViPham!K:K, NhatKy_ViPham!E:E, "11_Sinh", NhatKy_ViPham!F:F, B35, NhatKy_ViPham!C:C, "T12")</f>
        <v>100</v>
      </c>
      <c r="AD35" s="7">
        <f>100 + SUMIFS(NhatKy_ViPham!J:J, NhatKy_ViPham!E:E, "11_Sinh", NhatKy_ViPham!F:F, B35, NhatKy_ViPham!C:C, "T13") - SUMIFS(NhatKy_ViPham!K:K, NhatKy_ViPham!E:E, "11_Sinh", NhatKy_ViPham!F:F, B35, NhatKy_ViPham!C:C, "T13")</f>
        <v>100</v>
      </c>
      <c r="AE35" s="7">
        <f>100 + SUMIFS(NhatKy_ViPham!J:J, NhatKy_ViPham!E:E, "11_Sinh", NhatKy_ViPham!F:F, B35, NhatKy_ViPham!C:C, "T14") - SUMIFS(NhatKy_ViPham!K:K, NhatKy_ViPham!E:E, "11_Sinh", NhatKy_ViPham!F:F, B35, NhatKy_ViPham!C:C, "T14")</f>
        <v>100</v>
      </c>
      <c r="AF35" s="7">
        <f>100 + SUMIFS(NhatKy_ViPham!J:J, NhatKy_ViPham!E:E, "11_Sinh", NhatKy_ViPham!F:F, B35, NhatKy_ViPham!C:C, "T15") - SUMIFS(NhatKy_ViPham!K:K, NhatKy_ViPham!E:E, "11_Sinh", NhatKy_ViPham!F:F, B35, NhatKy_ViPham!C:C, "T15")</f>
        <v>100</v>
      </c>
      <c r="AG35" s="7">
        <f>100 + SUMIFS(NhatKy_ViPham!J:J, NhatKy_ViPham!E:E, "11_Sinh", NhatKy_ViPham!F:F, B35, NhatKy_ViPham!C:C, "T16") - SUMIFS(NhatKy_ViPham!K:K, NhatKy_ViPham!E:E, "11_Sinh", NhatKy_ViPham!F:F, B35, NhatKy_ViPham!C:C, "T16")</f>
        <v>100</v>
      </c>
      <c r="AH35" s="7">
        <f>100 + SUMIFS(NhatKy_ViPham!J:J, NhatKy_ViPham!E:E, "11_Sinh", NhatKy_ViPham!F:F, B35, NhatKy_ViPham!C:C, "T17") - SUMIFS(NhatKy_ViPham!K:K, NhatKy_ViPham!E:E, "11_Sinh", NhatKy_ViPham!F:F, B35, NhatKy_ViPham!C:C, "T17")</f>
        <v>100</v>
      </c>
      <c r="AI35" s="7">
        <f>100 + SUMIFS(NhatKy_ViPham!J:J, NhatKy_ViPham!E:E, "11_Sinh", NhatKy_ViPham!F:F, B35, NhatKy_ViPham!C:C, "T18") - SUMIFS(NhatKy_ViPham!K:K, NhatKy_ViPham!E:E, "11_Sinh", NhatKy_ViPham!F:F, B35, NhatKy_ViPham!C:C, "T18")</f>
        <v>100</v>
      </c>
      <c r="AJ35" s="7">
        <f>100 + SUMIFS(NhatKy_ViPham!J:J, NhatKy_ViPham!E:E, "11_Sinh", NhatKy_ViPham!F:F, B35, NhatKy_ViPham!C:C, "T19") - SUMIFS(NhatKy_ViPham!K:K, NhatKy_ViPham!E:E, "11_Sinh", NhatKy_ViPham!F:F, B35, NhatKy_ViPham!C:C, "T19")</f>
        <v>100</v>
      </c>
      <c r="AK35" s="7">
        <f>100 + SUMIFS(NhatKy_ViPham!J:J, NhatKy_ViPham!E:E, "11_Sinh", NhatKy_ViPham!F:F, B35, NhatKy_ViPham!C:C, "T20") - SUMIFS(NhatKy_ViPham!K:K, NhatKy_ViPham!E:E, "11_Sinh", NhatKy_ViPham!F:F, B35, NhatKy_ViPham!C:C, "T20")</f>
        <v>100</v>
      </c>
      <c r="AL35" s="7">
        <f>100 + SUMIFS(NhatKy_ViPham!J:J, NhatKy_ViPham!E:E, "11_Sinh", NhatKy_ViPham!F:F, B35, NhatKy_ViPham!C:C, "T21") - SUMIFS(NhatKy_ViPham!K:K, NhatKy_ViPham!E:E, "11_Sinh", NhatKy_ViPham!F:F, B35, NhatKy_ViPham!C:C, "T21")</f>
        <v>100</v>
      </c>
      <c r="AM35" s="7">
        <f>100 + SUMIFS(NhatKy_ViPham!J:J, NhatKy_ViPham!E:E, "11_Sinh", NhatKy_ViPham!F:F, B35, NhatKy_ViPham!C:C, "T22") - SUMIFS(NhatKy_ViPham!K:K, NhatKy_ViPham!E:E, "11_Sinh", NhatKy_ViPham!F:F, B35, NhatKy_ViPham!C:C, "T22")</f>
        <v>100</v>
      </c>
      <c r="AN35" s="7">
        <f>100 + SUMIFS(NhatKy_ViPham!J:J, NhatKy_ViPham!E:E, "11_Sinh", NhatKy_ViPham!F:F, B35, NhatKy_ViPham!C:C, "T23") - SUMIFS(NhatKy_ViPham!K:K, NhatKy_ViPham!E:E, "11_Sinh", NhatKy_ViPham!F:F, B35, NhatKy_ViPham!C:C, "T23")</f>
        <v>100</v>
      </c>
      <c r="AO35" s="7">
        <f>100 + SUMIFS(NhatKy_ViPham!J:J, NhatKy_ViPham!E:E, "11_Sinh", NhatKy_ViPham!F:F, B35, NhatKy_ViPham!C:C, "T24") - SUMIFS(NhatKy_ViPham!K:K, NhatKy_ViPham!E:E, "11_Sinh", NhatKy_ViPham!F:F, B35, NhatKy_ViPham!C:C, "T24")</f>
        <v>100</v>
      </c>
      <c r="AP35" s="7">
        <f>100 + SUMIFS(NhatKy_ViPham!J:J, NhatKy_ViPham!E:E, "11_Sinh", NhatKy_ViPham!F:F, B35, NhatKy_ViPham!C:C, "T25") - SUMIFS(NhatKy_ViPham!K:K, NhatKy_ViPham!E:E, "11_Sinh", NhatKy_ViPham!F:F, B35, NhatKy_ViPham!C:C, "T25")</f>
        <v>100</v>
      </c>
      <c r="AQ35" s="7">
        <f>100 + SUMIFS(NhatKy_ViPham!J:J, NhatKy_ViPham!E:E, "11_Sinh", NhatKy_ViPham!F:F, B35, NhatKy_ViPham!C:C, "T26") - SUMIFS(NhatKy_ViPham!K:K, NhatKy_ViPham!E:E, "11_Sinh", NhatKy_ViPham!F:F, B35, NhatKy_ViPham!C:C, "T26")</f>
        <v>100</v>
      </c>
      <c r="AR35" s="7">
        <f>100 + SUMIFS(NhatKy_ViPham!J:J, NhatKy_ViPham!E:E, "11_Sinh", NhatKy_ViPham!F:F, B35, NhatKy_ViPham!C:C, "T27") - SUMIFS(NhatKy_ViPham!K:K, NhatKy_ViPham!E:E, "11_Sinh", NhatKy_ViPham!F:F, B35, NhatKy_ViPham!C:C, "T27")</f>
        <v>100</v>
      </c>
      <c r="AS35" s="7">
        <f>100 + SUMIFS(NhatKy_ViPham!J:J, NhatKy_ViPham!E:E, "11_Sinh", NhatKy_ViPham!F:F, B35, NhatKy_ViPham!C:C, "T28") - SUMIFS(NhatKy_ViPham!K:K, NhatKy_ViPham!E:E, "11_Sinh", NhatKy_ViPham!F:F, B35, NhatKy_ViPham!C:C, "T28")</f>
        <v>100</v>
      </c>
      <c r="AT35" s="7">
        <f>100 + SUMIFS(NhatKy_ViPham!J:J, NhatKy_ViPham!E:E, "11_Sinh", NhatKy_ViPham!F:F, B35, NhatKy_ViPham!C:C, "T29") - SUMIFS(NhatKy_ViPham!K:K, NhatKy_ViPham!E:E, "11_Sinh", NhatKy_ViPham!F:F, B35, NhatKy_ViPham!C:C, "T29")</f>
        <v>100</v>
      </c>
      <c r="AU35" s="7">
        <f>100 + SUMIFS(NhatKy_ViPham!J:J, NhatKy_ViPham!E:E, "11_Sinh", NhatKy_ViPham!F:F, B35, NhatKy_ViPham!C:C, "T30") - SUMIFS(NhatKy_ViPham!K:K, NhatKy_ViPham!E:E, "11_Sinh", NhatKy_ViPham!F:F, B35, NhatKy_ViPham!C:C, "T30")</f>
        <v>100</v>
      </c>
      <c r="AV35" s="7">
        <f>100 + SUMIFS(NhatKy_ViPham!J:J, NhatKy_ViPham!E:E, "11_Sinh", NhatKy_ViPham!F:F, B35, NhatKy_ViPham!C:C, "T31") - SUMIFS(NhatKy_ViPham!K:K, NhatKy_ViPham!E:E, "11_Sinh", NhatKy_ViPham!F:F, B35, NhatKy_ViPham!C:C, "T31")</f>
        <v>100</v>
      </c>
      <c r="AW35" s="7">
        <f>100 + SUMIFS(NhatKy_ViPham!J:J, NhatKy_ViPham!E:E, "11_Sinh", NhatKy_ViPham!F:F, B35, NhatKy_ViPham!C:C, "T32") - SUMIFS(NhatKy_ViPham!K:K, NhatKy_ViPham!E:E, "11_Sinh", NhatKy_ViPham!F:F, B35, NhatKy_ViPham!C:C, "T32")</f>
        <v>100</v>
      </c>
      <c r="AX35" s="7">
        <f>100 + SUMIFS(NhatKy_ViPham!J:J, NhatKy_ViPham!E:E, "11_Sinh", NhatKy_ViPham!F:F, B35, NhatKy_ViPham!C:C, "T33") - SUMIFS(NhatKy_ViPham!K:K, NhatKy_ViPham!E:E, "11_Sinh", NhatKy_ViPham!F:F, B35, NhatKy_ViPham!C:C, "T33")</f>
        <v>100</v>
      </c>
      <c r="AY35" s="7">
        <f>100 + SUMIFS(NhatKy_ViPham!J:J, NhatKy_ViPham!E:E, "11_Sinh", NhatKy_ViPham!F:F, B35, NhatKy_ViPham!C:C, "T34") - SUMIFS(NhatKy_ViPham!K:K, NhatKy_ViPham!E:E, "11_Sinh", NhatKy_ViPham!F:F, B35, NhatKy_ViPham!C:C, "T34")</f>
        <v>100</v>
      </c>
      <c r="AZ35" s="7">
        <f>100 + SUMIFS(NhatKy_ViPham!J:J, NhatKy_ViPham!E:E, "11_Sinh", NhatKy_ViPham!F:F, B35, NhatKy_ViPham!C:C, "T35") - SUMIFS(NhatKy_ViPham!K:K, NhatKy_ViPham!E:E, "11_Sinh", NhatKy_ViPham!F:F, B35, NhatKy_ViPham!C:C, "T35")</f>
        <v>100</v>
      </c>
      <c r="BA35" s="12">
        <f t="shared" si="0"/>
        <v>100</v>
      </c>
      <c r="BB35" s="11" t="s">
        <v>430</v>
      </c>
      <c r="BC35" s="14" t="str">
        <f t="shared" si="1"/>
        <v>Tốt</v>
      </c>
      <c r="BD35" s="10" t="str">
        <f t="shared" si="2"/>
        <v>🟢 BÌNH THƯỜNG</v>
      </c>
    </row>
    <row r="36" spans="1:56" x14ac:dyDescent="0.25">
      <c r="A36" s="5">
        <v>28</v>
      </c>
      <c r="B36" s="15" t="s">
        <v>1787</v>
      </c>
      <c r="C36" s="5" t="s">
        <v>1788</v>
      </c>
      <c r="D36" s="5" t="s">
        <v>429</v>
      </c>
      <c r="E36" s="11" t="s">
        <v>430</v>
      </c>
      <c r="F36" s="6">
        <f>SUMIFS(NhatKy_ViPham!K:K, NhatKy_ViPham!E:E, "11_Sinh", NhatKy_ViPham!F:F, B36, NhatKy_ViPham!H:H, "L01")</f>
        <v>0</v>
      </c>
      <c r="G36" s="6">
        <f>SUMIFS(NhatKy_ViPham!K:K, NhatKy_ViPham!E:E, "11_Sinh", NhatKy_ViPham!F:F, B36, NhatKy_ViPham!H:H, "L02")</f>
        <v>0</v>
      </c>
      <c r="H36" s="6">
        <f>SUMIFS(NhatKy_ViPham!K:K, NhatKy_ViPham!E:E, "11_Sinh", NhatKy_ViPham!F:F, B36, NhatKy_ViPham!H:H, "L03")</f>
        <v>0</v>
      </c>
      <c r="I36" s="6">
        <f>SUMIFS(NhatKy_ViPham!K:K, NhatKy_ViPham!E:E, "11_Sinh", NhatKy_ViPham!F:F, B36, NhatKy_ViPham!H:H, "L04")</f>
        <v>0</v>
      </c>
      <c r="J36" s="6">
        <f>SUMIFS(NhatKy_ViPham!K:K, NhatKy_ViPham!E:E, "11_Sinh", NhatKy_ViPham!F:F, B36, NhatKy_ViPham!H:H, "L05")</f>
        <v>0</v>
      </c>
      <c r="K36" s="6">
        <f>SUMIFS(NhatKy_ViPham!K:K, NhatKy_ViPham!E:E, "11_Sinh", NhatKy_ViPham!F:F, B36, NhatKy_ViPham!H:H, "L06")</f>
        <v>0</v>
      </c>
      <c r="L36" s="6">
        <f>SUMIFS(NhatKy_ViPham!K:K, NhatKy_ViPham!E:E, "11_Sinh", NhatKy_ViPham!F:F, B36, NhatKy_ViPham!H:H, "L07")</f>
        <v>0</v>
      </c>
      <c r="M36" s="6">
        <f>SUMIFS(NhatKy_ViPham!K:K, NhatKy_ViPham!E:E, "11_Sinh", NhatKy_ViPham!F:F, B36, NhatKy_ViPham!H:H, "L08")</f>
        <v>0</v>
      </c>
      <c r="N36" s="6">
        <f>SUMIFS(NhatKy_ViPham!K:K, NhatKy_ViPham!E:E, "11_Sinh", NhatKy_ViPham!F:F, B36, NhatKy_ViPham!H:H, "L09")</f>
        <v>0</v>
      </c>
      <c r="O36" s="6">
        <f>SUMIFS(NhatKy_ViPham!K:K, NhatKy_ViPham!E:E, "11_Sinh", NhatKy_ViPham!F:F, B36, NhatKy_ViPham!H:H, "L10")</f>
        <v>0</v>
      </c>
      <c r="P36" s="12">
        <f>SUMIFS(NhatKy_ViPham!J:J, NhatKy_ViPham!E:E, "11_Sinh", NhatKy_ViPham!F:F, B36)</f>
        <v>0</v>
      </c>
      <c r="Q36" s="13">
        <f>SUMIFS(NhatKy_ViPham!K:K, NhatKy_ViPham!E:E, "11_Sinh", NhatKy_ViPham!F:F, B36)</f>
        <v>0</v>
      </c>
      <c r="R36" s="6">
        <f>100 + SUMIFS(NhatKy_ViPham!J:J, NhatKy_ViPham!E:E, "11_Sinh", NhatKy_ViPham!F:F, B36, NhatKy_ViPham!C:C, "T1") - SUMIFS(NhatKy_ViPham!K:K, NhatKy_ViPham!E:E, "11_Sinh", NhatKy_ViPham!F:F, B36, NhatKy_ViPham!C:C, "T1")</f>
        <v>100</v>
      </c>
      <c r="S36" s="6">
        <f>100 + SUMIFS(NhatKy_ViPham!J:J, NhatKy_ViPham!E:E, "11_Sinh", NhatKy_ViPham!F:F, B36, NhatKy_ViPham!C:C, "T2") - SUMIFS(NhatKy_ViPham!K:K, NhatKy_ViPham!E:E, "11_Sinh", NhatKy_ViPham!F:F, B36, NhatKy_ViPham!C:C, "T2")</f>
        <v>100</v>
      </c>
      <c r="T36" s="6">
        <f>100 + SUMIFS(NhatKy_ViPham!J:J, NhatKy_ViPham!E:E, "11_Sinh", NhatKy_ViPham!F:F, B36, NhatKy_ViPham!C:C, "T3") - SUMIFS(NhatKy_ViPham!K:K, NhatKy_ViPham!E:E, "11_Sinh", NhatKy_ViPham!F:F, B36, NhatKy_ViPham!C:C, "T3")</f>
        <v>100</v>
      </c>
      <c r="U36" s="6">
        <f>100 + SUMIFS(NhatKy_ViPham!J:J, NhatKy_ViPham!E:E, "11_Sinh", NhatKy_ViPham!F:F, B36, NhatKy_ViPham!C:C, "T4") - SUMIFS(NhatKy_ViPham!K:K, NhatKy_ViPham!E:E, "11_Sinh", NhatKy_ViPham!F:F, B36, NhatKy_ViPham!C:C, "T4")</f>
        <v>100</v>
      </c>
      <c r="V36" s="6">
        <f>100 + SUMIFS(NhatKy_ViPham!J:J, NhatKy_ViPham!E:E, "11_Sinh", NhatKy_ViPham!F:F, B36, NhatKy_ViPham!C:C, "T5") - SUMIFS(NhatKy_ViPham!K:K, NhatKy_ViPham!E:E, "11_Sinh", NhatKy_ViPham!F:F, B36, NhatKy_ViPham!C:C, "T5")</f>
        <v>100</v>
      </c>
      <c r="W36" s="6">
        <f>100 + SUMIFS(NhatKy_ViPham!J:J, NhatKy_ViPham!E:E, "11_Sinh", NhatKy_ViPham!F:F, B36, NhatKy_ViPham!C:C, "T6") - SUMIFS(NhatKy_ViPham!K:K, NhatKy_ViPham!E:E, "11_Sinh", NhatKy_ViPham!F:F, B36, NhatKy_ViPham!C:C, "T6")</f>
        <v>100</v>
      </c>
      <c r="X36" s="6">
        <f>100 + SUMIFS(NhatKy_ViPham!J:J, NhatKy_ViPham!E:E, "11_Sinh", NhatKy_ViPham!F:F, B36, NhatKy_ViPham!C:C, "T7") - SUMIFS(NhatKy_ViPham!K:K, NhatKy_ViPham!E:E, "11_Sinh", NhatKy_ViPham!F:F, B36, NhatKy_ViPham!C:C, "T7")</f>
        <v>100</v>
      </c>
      <c r="Y36" s="6">
        <f>100 + SUMIFS(NhatKy_ViPham!J:J, NhatKy_ViPham!E:E, "11_Sinh", NhatKy_ViPham!F:F, B36, NhatKy_ViPham!C:C, "T8") - SUMIFS(NhatKy_ViPham!K:K, NhatKy_ViPham!E:E, "11_Sinh", NhatKy_ViPham!F:F, B36, NhatKy_ViPham!C:C, "T8")</f>
        <v>100</v>
      </c>
      <c r="Z36" s="6">
        <f>100 + SUMIFS(NhatKy_ViPham!J:J, NhatKy_ViPham!E:E, "11_Sinh", NhatKy_ViPham!F:F, B36, NhatKy_ViPham!C:C, "T9") - SUMIFS(NhatKy_ViPham!K:K, NhatKy_ViPham!E:E, "11_Sinh", NhatKy_ViPham!F:F, B36, NhatKy_ViPham!C:C, "T9")</f>
        <v>100</v>
      </c>
      <c r="AA36" s="6">
        <f>100 + SUMIFS(NhatKy_ViPham!J:J, NhatKy_ViPham!E:E, "11_Sinh", NhatKy_ViPham!F:F, B36, NhatKy_ViPham!C:C, "T10") - SUMIFS(NhatKy_ViPham!K:K, NhatKy_ViPham!E:E, "11_Sinh", NhatKy_ViPham!F:F, B36, NhatKy_ViPham!C:C, "T10")</f>
        <v>100</v>
      </c>
      <c r="AB36" s="6">
        <f>100 + SUMIFS(NhatKy_ViPham!J:J, NhatKy_ViPham!E:E, "11_Sinh", NhatKy_ViPham!F:F, B36, NhatKy_ViPham!C:C, "T11") - SUMIFS(NhatKy_ViPham!K:K, NhatKy_ViPham!E:E, "11_Sinh", NhatKy_ViPham!F:F, B36, NhatKy_ViPham!C:C, "T11")</f>
        <v>100</v>
      </c>
      <c r="AC36" s="6">
        <f>100 + SUMIFS(NhatKy_ViPham!J:J, NhatKy_ViPham!E:E, "11_Sinh", NhatKy_ViPham!F:F, B36, NhatKy_ViPham!C:C, "T12") - SUMIFS(NhatKy_ViPham!K:K, NhatKy_ViPham!E:E, "11_Sinh", NhatKy_ViPham!F:F, B36, NhatKy_ViPham!C:C, "T12")</f>
        <v>100</v>
      </c>
      <c r="AD36" s="6">
        <f>100 + SUMIFS(NhatKy_ViPham!J:J, NhatKy_ViPham!E:E, "11_Sinh", NhatKy_ViPham!F:F, B36, NhatKy_ViPham!C:C, "T13") - SUMIFS(NhatKy_ViPham!K:K, NhatKy_ViPham!E:E, "11_Sinh", NhatKy_ViPham!F:F, B36, NhatKy_ViPham!C:C, "T13")</f>
        <v>100</v>
      </c>
      <c r="AE36" s="6">
        <f>100 + SUMIFS(NhatKy_ViPham!J:J, NhatKy_ViPham!E:E, "11_Sinh", NhatKy_ViPham!F:F, B36, NhatKy_ViPham!C:C, "T14") - SUMIFS(NhatKy_ViPham!K:K, NhatKy_ViPham!E:E, "11_Sinh", NhatKy_ViPham!F:F, B36, NhatKy_ViPham!C:C, "T14")</f>
        <v>100</v>
      </c>
      <c r="AF36" s="6">
        <f>100 + SUMIFS(NhatKy_ViPham!J:J, NhatKy_ViPham!E:E, "11_Sinh", NhatKy_ViPham!F:F, B36, NhatKy_ViPham!C:C, "T15") - SUMIFS(NhatKy_ViPham!K:K, NhatKy_ViPham!E:E, "11_Sinh", NhatKy_ViPham!F:F, B36, NhatKy_ViPham!C:C, "T15")</f>
        <v>100</v>
      </c>
      <c r="AG36" s="6">
        <f>100 + SUMIFS(NhatKy_ViPham!J:J, NhatKy_ViPham!E:E, "11_Sinh", NhatKy_ViPham!F:F, B36, NhatKy_ViPham!C:C, "T16") - SUMIFS(NhatKy_ViPham!K:K, NhatKy_ViPham!E:E, "11_Sinh", NhatKy_ViPham!F:F, B36, NhatKy_ViPham!C:C, "T16")</f>
        <v>100</v>
      </c>
      <c r="AH36" s="6">
        <f>100 + SUMIFS(NhatKy_ViPham!J:J, NhatKy_ViPham!E:E, "11_Sinh", NhatKy_ViPham!F:F, B36, NhatKy_ViPham!C:C, "T17") - SUMIFS(NhatKy_ViPham!K:K, NhatKy_ViPham!E:E, "11_Sinh", NhatKy_ViPham!F:F, B36, NhatKy_ViPham!C:C, "T17")</f>
        <v>100</v>
      </c>
      <c r="AI36" s="6">
        <f>100 + SUMIFS(NhatKy_ViPham!J:J, NhatKy_ViPham!E:E, "11_Sinh", NhatKy_ViPham!F:F, B36, NhatKy_ViPham!C:C, "T18") - SUMIFS(NhatKy_ViPham!K:K, NhatKy_ViPham!E:E, "11_Sinh", NhatKy_ViPham!F:F, B36, NhatKy_ViPham!C:C, "T18")</f>
        <v>100</v>
      </c>
      <c r="AJ36" s="6">
        <f>100 + SUMIFS(NhatKy_ViPham!J:J, NhatKy_ViPham!E:E, "11_Sinh", NhatKy_ViPham!F:F, B36, NhatKy_ViPham!C:C, "T19") - SUMIFS(NhatKy_ViPham!K:K, NhatKy_ViPham!E:E, "11_Sinh", NhatKy_ViPham!F:F, B36, NhatKy_ViPham!C:C, "T19")</f>
        <v>100</v>
      </c>
      <c r="AK36" s="6">
        <f>100 + SUMIFS(NhatKy_ViPham!J:J, NhatKy_ViPham!E:E, "11_Sinh", NhatKy_ViPham!F:F, B36, NhatKy_ViPham!C:C, "T20") - SUMIFS(NhatKy_ViPham!K:K, NhatKy_ViPham!E:E, "11_Sinh", NhatKy_ViPham!F:F, B36, NhatKy_ViPham!C:C, "T20")</f>
        <v>100</v>
      </c>
      <c r="AL36" s="6">
        <f>100 + SUMIFS(NhatKy_ViPham!J:J, NhatKy_ViPham!E:E, "11_Sinh", NhatKy_ViPham!F:F, B36, NhatKy_ViPham!C:C, "T21") - SUMIFS(NhatKy_ViPham!K:K, NhatKy_ViPham!E:E, "11_Sinh", NhatKy_ViPham!F:F, B36, NhatKy_ViPham!C:C, "T21")</f>
        <v>100</v>
      </c>
      <c r="AM36" s="6">
        <f>100 + SUMIFS(NhatKy_ViPham!J:J, NhatKy_ViPham!E:E, "11_Sinh", NhatKy_ViPham!F:F, B36, NhatKy_ViPham!C:C, "T22") - SUMIFS(NhatKy_ViPham!K:K, NhatKy_ViPham!E:E, "11_Sinh", NhatKy_ViPham!F:F, B36, NhatKy_ViPham!C:C, "T22")</f>
        <v>100</v>
      </c>
      <c r="AN36" s="6">
        <f>100 + SUMIFS(NhatKy_ViPham!J:J, NhatKy_ViPham!E:E, "11_Sinh", NhatKy_ViPham!F:F, B36, NhatKy_ViPham!C:C, "T23") - SUMIFS(NhatKy_ViPham!K:K, NhatKy_ViPham!E:E, "11_Sinh", NhatKy_ViPham!F:F, B36, NhatKy_ViPham!C:C, "T23")</f>
        <v>100</v>
      </c>
      <c r="AO36" s="6">
        <f>100 + SUMIFS(NhatKy_ViPham!J:J, NhatKy_ViPham!E:E, "11_Sinh", NhatKy_ViPham!F:F, B36, NhatKy_ViPham!C:C, "T24") - SUMIFS(NhatKy_ViPham!K:K, NhatKy_ViPham!E:E, "11_Sinh", NhatKy_ViPham!F:F, B36, NhatKy_ViPham!C:C, "T24")</f>
        <v>100</v>
      </c>
      <c r="AP36" s="6">
        <f>100 + SUMIFS(NhatKy_ViPham!J:J, NhatKy_ViPham!E:E, "11_Sinh", NhatKy_ViPham!F:F, B36, NhatKy_ViPham!C:C, "T25") - SUMIFS(NhatKy_ViPham!K:K, NhatKy_ViPham!E:E, "11_Sinh", NhatKy_ViPham!F:F, B36, NhatKy_ViPham!C:C, "T25")</f>
        <v>100</v>
      </c>
      <c r="AQ36" s="6">
        <f>100 + SUMIFS(NhatKy_ViPham!J:J, NhatKy_ViPham!E:E, "11_Sinh", NhatKy_ViPham!F:F, B36, NhatKy_ViPham!C:C, "T26") - SUMIFS(NhatKy_ViPham!K:K, NhatKy_ViPham!E:E, "11_Sinh", NhatKy_ViPham!F:F, B36, NhatKy_ViPham!C:C, "T26")</f>
        <v>100</v>
      </c>
      <c r="AR36" s="6">
        <f>100 + SUMIFS(NhatKy_ViPham!J:J, NhatKy_ViPham!E:E, "11_Sinh", NhatKy_ViPham!F:F, B36, NhatKy_ViPham!C:C, "T27") - SUMIFS(NhatKy_ViPham!K:K, NhatKy_ViPham!E:E, "11_Sinh", NhatKy_ViPham!F:F, B36, NhatKy_ViPham!C:C, "T27")</f>
        <v>100</v>
      </c>
      <c r="AS36" s="6">
        <f>100 + SUMIFS(NhatKy_ViPham!J:J, NhatKy_ViPham!E:E, "11_Sinh", NhatKy_ViPham!F:F, B36, NhatKy_ViPham!C:C, "T28") - SUMIFS(NhatKy_ViPham!K:K, NhatKy_ViPham!E:E, "11_Sinh", NhatKy_ViPham!F:F, B36, NhatKy_ViPham!C:C, "T28")</f>
        <v>100</v>
      </c>
      <c r="AT36" s="6">
        <f>100 + SUMIFS(NhatKy_ViPham!J:J, NhatKy_ViPham!E:E, "11_Sinh", NhatKy_ViPham!F:F, B36, NhatKy_ViPham!C:C, "T29") - SUMIFS(NhatKy_ViPham!K:K, NhatKy_ViPham!E:E, "11_Sinh", NhatKy_ViPham!F:F, B36, NhatKy_ViPham!C:C, "T29")</f>
        <v>100</v>
      </c>
      <c r="AU36" s="6">
        <f>100 + SUMIFS(NhatKy_ViPham!J:J, NhatKy_ViPham!E:E, "11_Sinh", NhatKy_ViPham!F:F, B36, NhatKy_ViPham!C:C, "T30") - SUMIFS(NhatKy_ViPham!K:K, NhatKy_ViPham!E:E, "11_Sinh", NhatKy_ViPham!F:F, B36, NhatKy_ViPham!C:C, "T30")</f>
        <v>100</v>
      </c>
      <c r="AV36" s="6">
        <f>100 + SUMIFS(NhatKy_ViPham!J:J, NhatKy_ViPham!E:E, "11_Sinh", NhatKy_ViPham!F:F, B36, NhatKy_ViPham!C:C, "T31") - SUMIFS(NhatKy_ViPham!K:K, NhatKy_ViPham!E:E, "11_Sinh", NhatKy_ViPham!F:F, B36, NhatKy_ViPham!C:C, "T31")</f>
        <v>100</v>
      </c>
      <c r="AW36" s="6">
        <f>100 + SUMIFS(NhatKy_ViPham!J:J, NhatKy_ViPham!E:E, "11_Sinh", NhatKy_ViPham!F:F, B36, NhatKy_ViPham!C:C, "T32") - SUMIFS(NhatKy_ViPham!K:K, NhatKy_ViPham!E:E, "11_Sinh", NhatKy_ViPham!F:F, B36, NhatKy_ViPham!C:C, "T32")</f>
        <v>100</v>
      </c>
      <c r="AX36" s="6">
        <f>100 + SUMIFS(NhatKy_ViPham!J:J, NhatKy_ViPham!E:E, "11_Sinh", NhatKy_ViPham!F:F, B36, NhatKy_ViPham!C:C, "T33") - SUMIFS(NhatKy_ViPham!K:K, NhatKy_ViPham!E:E, "11_Sinh", NhatKy_ViPham!F:F, B36, NhatKy_ViPham!C:C, "T33")</f>
        <v>100</v>
      </c>
      <c r="AY36" s="6">
        <f>100 + SUMIFS(NhatKy_ViPham!J:J, NhatKy_ViPham!E:E, "11_Sinh", NhatKy_ViPham!F:F, B36, NhatKy_ViPham!C:C, "T34") - SUMIFS(NhatKy_ViPham!K:K, NhatKy_ViPham!E:E, "11_Sinh", NhatKy_ViPham!F:F, B36, NhatKy_ViPham!C:C, "T34")</f>
        <v>100</v>
      </c>
      <c r="AZ36" s="6">
        <f>100 + SUMIFS(NhatKy_ViPham!J:J, NhatKy_ViPham!E:E, "11_Sinh", NhatKy_ViPham!F:F, B36, NhatKy_ViPham!C:C, "T35") - SUMIFS(NhatKy_ViPham!K:K, NhatKy_ViPham!E:E, "11_Sinh", NhatKy_ViPham!F:F, B36, NhatKy_ViPham!C:C, "T35")</f>
        <v>100</v>
      </c>
      <c r="BA36" s="12">
        <f t="shared" si="0"/>
        <v>100</v>
      </c>
      <c r="BB36" s="11" t="s">
        <v>430</v>
      </c>
      <c r="BC36" s="16" t="str">
        <f t="shared" si="1"/>
        <v>Tốt</v>
      </c>
      <c r="BD36" s="15" t="str">
        <f t="shared" si="2"/>
        <v>🟢 BÌNH THƯỜNG</v>
      </c>
    </row>
    <row r="37" spans="1:56" x14ac:dyDescent="0.25">
      <c r="A37" s="4">
        <v>29</v>
      </c>
      <c r="B37" s="10" t="s">
        <v>1789</v>
      </c>
      <c r="C37" s="4" t="s">
        <v>1790</v>
      </c>
      <c r="D37" s="4" t="s">
        <v>429</v>
      </c>
      <c r="E37" s="11" t="s">
        <v>430</v>
      </c>
      <c r="F37" s="7">
        <f>SUMIFS(NhatKy_ViPham!K:K, NhatKy_ViPham!E:E, "11_Sinh", NhatKy_ViPham!F:F, B37, NhatKy_ViPham!H:H, "L01")</f>
        <v>0</v>
      </c>
      <c r="G37" s="7">
        <f>SUMIFS(NhatKy_ViPham!K:K, NhatKy_ViPham!E:E, "11_Sinh", NhatKy_ViPham!F:F, B37, NhatKy_ViPham!H:H, "L02")</f>
        <v>0</v>
      </c>
      <c r="H37" s="7">
        <f>SUMIFS(NhatKy_ViPham!K:K, NhatKy_ViPham!E:E, "11_Sinh", NhatKy_ViPham!F:F, B37, NhatKy_ViPham!H:H, "L03")</f>
        <v>0</v>
      </c>
      <c r="I37" s="7">
        <f>SUMIFS(NhatKy_ViPham!K:K, NhatKy_ViPham!E:E, "11_Sinh", NhatKy_ViPham!F:F, B37, NhatKy_ViPham!H:H, "L04")</f>
        <v>0</v>
      </c>
      <c r="J37" s="7">
        <f>SUMIFS(NhatKy_ViPham!K:K, NhatKy_ViPham!E:E, "11_Sinh", NhatKy_ViPham!F:F, B37, NhatKy_ViPham!H:H, "L05")</f>
        <v>0</v>
      </c>
      <c r="K37" s="7">
        <f>SUMIFS(NhatKy_ViPham!K:K, NhatKy_ViPham!E:E, "11_Sinh", NhatKy_ViPham!F:F, B37, NhatKy_ViPham!H:H, "L06")</f>
        <v>0</v>
      </c>
      <c r="L37" s="7">
        <f>SUMIFS(NhatKy_ViPham!K:K, NhatKy_ViPham!E:E, "11_Sinh", NhatKy_ViPham!F:F, B37, NhatKy_ViPham!H:H, "L07")</f>
        <v>0</v>
      </c>
      <c r="M37" s="7">
        <f>SUMIFS(NhatKy_ViPham!K:K, NhatKy_ViPham!E:E, "11_Sinh", NhatKy_ViPham!F:F, B37, NhatKy_ViPham!H:H, "L08")</f>
        <v>0</v>
      </c>
      <c r="N37" s="7">
        <f>SUMIFS(NhatKy_ViPham!K:K, NhatKy_ViPham!E:E, "11_Sinh", NhatKy_ViPham!F:F, B37, NhatKy_ViPham!H:H, "L09")</f>
        <v>0</v>
      </c>
      <c r="O37" s="7">
        <f>SUMIFS(NhatKy_ViPham!K:K, NhatKy_ViPham!E:E, "11_Sinh", NhatKy_ViPham!F:F, B37, NhatKy_ViPham!H:H, "L10")</f>
        <v>0</v>
      </c>
      <c r="P37" s="12">
        <f>SUMIFS(NhatKy_ViPham!J:J, NhatKy_ViPham!E:E, "11_Sinh", NhatKy_ViPham!F:F, B37)</f>
        <v>0</v>
      </c>
      <c r="Q37" s="13">
        <f>SUMIFS(NhatKy_ViPham!K:K, NhatKy_ViPham!E:E, "11_Sinh", NhatKy_ViPham!F:F, B37)</f>
        <v>0</v>
      </c>
      <c r="R37" s="7">
        <f>100 + SUMIFS(NhatKy_ViPham!J:J, NhatKy_ViPham!E:E, "11_Sinh", NhatKy_ViPham!F:F, B37, NhatKy_ViPham!C:C, "T1") - SUMIFS(NhatKy_ViPham!K:K, NhatKy_ViPham!E:E, "11_Sinh", NhatKy_ViPham!F:F, B37, NhatKy_ViPham!C:C, "T1")</f>
        <v>100</v>
      </c>
      <c r="S37" s="7">
        <f>100 + SUMIFS(NhatKy_ViPham!J:J, NhatKy_ViPham!E:E, "11_Sinh", NhatKy_ViPham!F:F, B37, NhatKy_ViPham!C:C, "T2") - SUMIFS(NhatKy_ViPham!K:K, NhatKy_ViPham!E:E, "11_Sinh", NhatKy_ViPham!F:F, B37, NhatKy_ViPham!C:C, "T2")</f>
        <v>100</v>
      </c>
      <c r="T37" s="7">
        <f>100 + SUMIFS(NhatKy_ViPham!J:J, NhatKy_ViPham!E:E, "11_Sinh", NhatKy_ViPham!F:F, B37, NhatKy_ViPham!C:C, "T3") - SUMIFS(NhatKy_ViPham!K:K, NhatKy_ViPham!E:E, "11_Sinh", NhatKy_ViPham!F:F, B37, NhatKy_ViPham!C:C, "T3")</f>
        <v>100</v>
      </c>
      <c r="U37" s="7">
        <f>100 + SUMIFS(NhatKy_ViPham!J:J, NhatKy_ViPham!E:E, "11_Sinh", NhatKy_ViPham!F:F, B37, NhatKy_ViPham!C:C, "T4") - SUMIFS(NhatKy_ViPham!K:K, NhatKy_ViPham!E:E, "11_Sinh", NhatKy_ViPham!F:F, B37, NhatKy_ViPham!C:C, "T4")</f>
        <v>100</v>
      </c>
      <c r="V37" s="7">
        <f>100 + SUMIFS(NhatKy_ViPham!J:J, NhatKy_ViPham!E:E, "11_Sinh", NhatKy_ViPham!F:F, B37, NhatKy_ViPham!C:C, "T5") - SUMIFS(NhatKy_ViPham!K:K, NhatKy_ViPham!E:E, "11_Sinh", NhatKy_ViPham!F:F, B37, NhatKy_ViPham!C:C, "T5")</f>
        <v>100</v>
      </c>
      <c r="W37" s="7">
        <f>100 + SUMIFS(NhatKy_ViPham!J:J, NhatKy_ViPham!E:E, "11_Sinh", NhatKy_ViPham!F:F, B37, NhatKy_ViPham!C:C, "T6") - SUMIFS(NhatKy_ViPham!K:K, NhatKy_ViPham!E:E, "11_Sinh", NhatKy_ViPham!F:F, B37, NhatKy_ViPham!C:C, "T6")</f>
        <v>100</v>
      </c>
      <c r="X37" s="7">
        <f>100 + SUMIFS(NhatKy_ViPham!J:J, NhatKy_ViPham!E:E, "11_Sinh", NhatKy_ViPham!F:F, B37, NhatKy_ViPham!C:C, "T7") - SUMIFS(NhatKy_ViPham!K:K, NhatKy_ViPham!E:E, "11_Sinh", NhatKy_ViPham!F:F, B37, NhatKy_ViPham!C:C, "T7")</f>
        <v>100</v>
      </c>
      <c r="Y37" s="7">
        <f>100 + SUMIFS(NhatKy_ViPham!J:J, NhatKy_ViPham!E:E, "11_Sinh", NhatKy_ViPham!F:F, B37, NhatKy_ViPham!C:C, "T8") - SUMIFS(NhatKy_ViPham!K:K, NhatKy_ViPham!E:E, "11_Sinh", NhatKy_ViPham!F:F, B37, NhatKy_ViPham!C:C, "T8")</f>
        <v>100</v>
      </c>
      <c r="Z37" s="7">
        <f>100 + SUMIFS(NhatKy_ViPham!J:J, NhatKy_ViPham!E:E, "11_Sinh", NhatKy_ViPham!F:F, B37, NhatKy_ViPham!C:C, "T9") - SUMIFS(NhatKy_ViPham!K:K, NhatKy_ViPham!E:E, "11_Sinh", NhatKy_ViPham!F:F, B37, NhatKy_ViPham!C:C, "T9")</f>
        <v>100</v>
      </c>
      <c r="AA37" s="7">
        <f>100 + SUMIFS(NhatKy_ViPham!J:J, NhatKy_ViPham!E:E, "11_Sinh", NhatKy_ViPham!F:F, B37, NhatKy_ViPham!C:C, "T10") - SUMIFS(NhatKy_ViPham!K:K, NhatKy_ViPham!E:E, "11_Sinh", NhatKy_ViPham!F:F, B37, NhatKy_ViPham!C:C, "T10")</f>
        <v>100</v>
      </c>
      <c r="AB37" s="7">
        <f>100 + SUMIFS(NhatKy_ViPham!J:J, NhatKy_ViPham!E:E, "11_Sinh", NhatKy_ViPham!F:F, B37, NhatKy_ViPham!C:C, "T11") - SUMIFS(NhatKy_ViPham!K:K, NhatKy_ViPham!E:E, "11_Sinh", NhatKy_ViPham!F:F, B37, NhatKy_ViPham!C:C, "T11")</f>
        <v>100</v>
      </c>
      <c r="AC37" s="7">
        <f>100 + SUMIFS(NhatKy_ViPham!J:J, NhatKy_ViPham!E:E, "11_Sinh", NhatKy_ViPham!F:F, B37, NhatKy_ViPham!C:C, "T12") - SUMIFS(NhatKy_ViPham!K:K, NhatKy_ViPham!E:E, "11_Sinh", NhatKy_ViPham!F:F, B37, NhatKy_ViPham!C:C, "T12")</f>
        <v>100</v>
      </c>
      <c r="AD37" s="7">
        <f>100 + SUMIFS(NhatKy_ViPham!J:J, NhatKy_ViPham!E:E, "11_Sinh", NhatKy_ViPham!F:F, B37, NhatKy_ViPham!C:C, "T13") - SUMIFS(NhatKy_ViPham!K:K, NhatKy_ViPham!E:E, "11_Sinh", NhatKy_ViPham!F:F, B37, NhatKy_ViPham!C:C, "T13")</f>
        <v>100</v>
      </c>
      <c r="AE37" s="7">
        <f>100 + SUMIFS(NhatKy_ViPham!J:J, NhatKy_ViPham!E:E, "11_Sinh", NhatKy_ViPham!F:F, B37, NhatKy_ViPham!C:C, "T14") - SUMIFS(NhatKy_ViPham!K:K, NhatKy_ViPham!E:E, "11_Sinh", NhatKy_ViPham!F:F, B37, NhatKy_ViPham!C:C, "T14")</f>
        <v>100</v>
      </c>
      <c r="AF37" s="7">
        <f>100 + SUMIFS(NhatKy_ViPham!J:J, NhatKy_ViPham!E:E, "11_Sinh", NhatKy_ViPham!F:F, B37, NhatKy_ViPham!C:C, "T15") - SUMIFS(NhatKy_ViPham!K:K, NhatKy_ViPham!E:E, "11_Sinh", NhatKy_ViPham!F:F, B37, NhatKy_ViPham!C:C, "T15")</f>
        <v>100</v>
      </c>
      <c r="AG37" s="7">
        <f>100 + SUMIFS(NhatKy_ViPham!J:J, NhatKy_ViPham!E:E, "11_Sinh", NhatKy_ViPham!F:F, B37, NhatKy_ViPham!C:C, "T16") - SUMIFS(NhatKy_ViPham!K:K, NhatKy_ViPham!E:E, "11_Sinh", NhatKy_ViPham!F:F, B37, NhatKy_ViPham!C:C, "T16")</f>
        <v>100</v>
      </c>
      <c r="AH37" s="7">
        <f>100 + SUMIFS(NhatKy_ViPham!J:J, NhatKy_ViPham!E:E, "11_Sinh", NhatKy_ViPham!F:F, B37, NhatKy_ViPham!C:C, "T17") - SUMIFS(NhatKy_ViPham!K:K, NhatKy_ViPham!E:E, "11_Sinh", NhatKy_ViPham!F:F, B37, NhatKy_ViPham!C:C, "T17")</f>
        <v>100</v>
      </c>
      <c r="AI37" s="7">
        <f>100 + SUMIFS(NhatKy_ViPham!J:J, NhatKy_ViPham!E:E, "11_Sinh", NhatKy_ViPham!F:F, B37, NhatKy_ViPham!C:C, "T18") - SUMIFS(NhatKy_ViPham!K:K, NhatKy_ViPham!E:E, "11_Sinh", NhatKy_ViPham!F:F, B37, NhatKy_ViPham!C:C, "T18")</f>
        <v>100</v>
      </c>
      <c r="AJ37" s="7">
        <f>100 + SUMIFS(NhatKy_ViPham!J:J, NhatKy_ViPham!E:E, "11_Sinh", NhatKy_ViPham!F:F, B37, NhatKy_ViPham!C:C, "T19") - SUMIFS(NhatKy_ViPham!K:K, NhatKy_ViPham!E:E, "11_Sinh", NhatKy_ViPham!F:F, B37, NhatKy_ViPham!C:C, "T19")</f>
        <v>100</v>
      </c>
      <c r="AK37" s="7">
        <f>100 + SUMIFS(NhatKy_ViPham!J:J, NhatKy_ViPham!E:E, "11_Sinh", NhatKy_ViPham!F:F, B37, NhatKy_ViPham!C:C, "T20") - SUMIFS(NhatKy_ViPham!K:K, NhatKy_ViPham!E:E, "11_Sinh", NhatKy_ViPham!F:F, B37, NhatKy_ViPham!C:C, "T20")</f>
        <v>100</v>
      </c>
      <c r="AL37" s="7">
        <f>100 + SUMIFS(NhatKy_ViPham!J:J, NhatKy_ViPham!E:E, "11_Sinh", NhatKy_ViPham!F:F, B37, NhatKy_ViPham!C:C, "T21") - SUMIFS(NhatKy_ViPham!K:K, NhatKy_ViPham!E:E, "11_Sinh", NhatKy_ViPham!F:F, B37, NhatKy_ViPham!C:C, "T21")</f>
        <v>100</v>
      </c>
      <c r="AM37" s="7">
        <f>100 + SUMIFS(NhatKy_ViPham!J:J, NhatKy_ViPham!E:E, "11_Sinh", NhatKy_ViPham!F:F, B37, NhatKy_ViPham!C:C, "T22") - SUMIFS(NhatKy_ViPham!K:K, NhatKy_ViPham!E:E, "11_Sinh", NhatKy_ViPham!F:F, B37, NhatKy_ViPham!C:C, "T22")</f>
        <v>100</v>
      </c>
      <c r="AN37" s="7">
        <f>100 + SUMIFS(NhatKy_ViPham!J:J, NhatKy_ViPham!E:E, "11_Sinh", NhatKy_ViPham!F:F, B37, NhatKy_ViPham!C:C, "T23") - SUMIFS(NhatKy_ViPham!K:K, NhatKy_ViPham!E:E, "11_Sinh", NhatKy_ViPham!F:F, B37, NhatKy_ViPham!C:C, "T23")</f>
        <v>100</v>
      </c>
      <c r="AO37" s="7">
        <f>100 + SUMIFS(NhatKy_ViPham!J:J, NhatKy_ViPham!E:E, "11_Sinh", NhatKy_ViPham!F:F, B37, NhatKy_ViPham!C:C, "T24") - SUMIFS(NhatKy_ViPham!K:K, NhatKy_ViPham!E:E, "11_Sinh", NhatKy_ViPham!F:F, B37, NhatKy_ViPham!C:C, "T24")</f>
        <v>100</v>
      </c>
      <c r="AP37" s="7">
        <f>100 + SUMIFS(NhatKy_ViPham!J:J, NhatKy_ViPham!E:E, "11_Sinh", NhatKy_ViPham!F:F, B37, NhatKy_ViPham!C:C, "T25") - SUMIFS(NhatKy_ViPham!K:K, NhatKy_ViPham!E:E, "11_Sinh", NhatKy_ViPham!F:F, B37, NhatKy_ViPham!C:C, "T25")</f>
        <v>100</v>
      </c>
      <c r="AQ37" s="7">
        <f>100 + SUMIFS(NhatKy_ViPham!J:J, NhatKy_ViPham!E:E, "11_Sinh", NhatKy_ViPham!F:F, B37, NhatKy_ViPham!C:C, "T26") - SUMIFS(NhatKy_ViPham!K:K, NhatKy_ViPham!E:E, "11_Sinh", NhatKy_ViPham!F:F, B37, NhatKy_ViPham!C:C, "T26")</f>
        <v>100</v>
      </c>
      <c r="AR37" s="7">
        <f>100 + SUMIFS(NhatKy_ViPham!J:J, NhatKy_ViPham!E:E, "11_Sinh", NhatKy_ViPham!F:F, B37, NhatKy_ViPham!C:C, "T27") - SUMIFS(NhatKy_ViPham!K:K, NhatKy_ViPham!E:E, "11_Sinh", NhatKy_ViPham!F:F, B37, NhatKy_ViPham!C:C, "T27")</f>
        <v>100</v>
      </c>
      <c r="AS37" s="7">
        <f>100 + SUMIFS(NhatKy_ViPham!J:J, NhatKy_ViPham!E:E, "11_Sinh", NhatKy_ViPham!F:F, B37, NhatKy_ViPham!C:C, "T28") - SUMIFS(NhatKy_ViPham!K:K, NhatKy_ViPham!E:E, "11_Sinh", NhatKy_ViPham!F:F, B37, NhatKy_ViPham!C:C, "T28")</f>
        <v>100</v>
      </c>
      <c r="AT37" s="7">
        <f>100 + SUMIFS(NhatKy_ViPham!J:J, NhatKy_ViPham!E:E, "11_Sinh", NhatKy_ViPham!F:F, B37, NhatKy_ViPham!C:C, "T29") - SUMIFS(NhatKy_ViPham!K:K, NhatKy_ViPham!E:E, "11_Sinh", NhatKy_ViPham!F:F, B37, NhatKy_ViPham!C:C, "T29")</f>
        <v>100</v>
      </c>
      <c r="AU37" s="7">
        <f>100 + SUMIFS(NhatKy_ViPham!J:J, NhatKy_ViPham!E:E, "11_Sinh", NhatKy_ViPham!F:F, B37, NhatKy_ViPham!C:C, "T30") - SUMIFS(NhatKy_ViPham!K:K, NhatKy_ViPham!E:E, "11_Sinh", NhatKy_ViPham!F:F, B37, NhatKy_ViPham!C:C, "T30")</f>
        <v>100</v>
      </c>
      <c r="AV37" s="7">
        <f>100 + SUMIFS(NhatKy_ViPham!J:J, NhatKy_ViPham!E:E, "11_Sinh", NhatKy_ViPham!F:F, B37, NhatKy_ViPham!C:C, "T31") - SUMIFS(NhatKy_ViPham!K:K, NhatKy_ViPham!E:E, "11_Sinh", NhatKy_ViPham!F:F, B37, NhatKy_ViPham!C:C, "T31")</f>
        <v>100</v>
      </c>
      <c r="AW37" s="7">
        <f>100 + SUMIFS(NhatKy_ViPham!J:J, NhatKy_ViPham!E:E, "11_Sinh", NhatKy_ViPham!F:F, B37, NhatKy_ViPham!C:C, "T32") - SUMIFS(NhatKy_ViPham!K:K, NhatKy_ViPham!E:E, "11_Sinh", NhatKy_ViPham!F:F, B37, NhatKy_ViPham!C:C, "T32")</f>
        <v>100</v>
      </c>
      <c r="AX37" s="7">
        <f>100 + SUMIFS(NhatKy_ViPham!J:J, NhatKy_ViPham!E:E, "11_Sinh", NhatKy_ViPham!F:F, B37, NhatKy_ViPham!C:C, "T33") - SUMIFS(NhatKy_ViPham!K:K, NhatKy_ViPham!E:E, "11_Sinh", NhatKy_ViPham!F:F, B37, NhatKy_ViPham!C:C, "T33")</f>
        <v>100</v>
      </c>
      <c r="AY37" s="7">
        <f>100 + SUMIFS(NhatKy_ViPham!J:J, NhatKy_ViPham!E:E, "11_Sinh", NhatKy_ViPham!F:F, B37, NhatKy_ViPham!C:C, "T34") - SUMIFS(NhatKy_ViPham!K:K, NhatKy_ViPham!E:E, "11_Sinh", NhatKy_ViPham!F:F, B37, NhatKy_ViPham!C:C, "T34")</f>
        <v>100</v>
      </c>
      <c r="AZ37" s="7">
        <f>100 + SUMIFS(NhatKy_ViPham!J:J, NhatKy_ViPham!E:E, "11_Sinh", NhatKy_ViPham!F:F, B37, NhatKy_ViPham!C:C, "T35") - SUMIFS(NhatKy_ViPham!K:K, NhatKy_ViPham!E:E, "11_Sinh", NhatKy_ViPham!F:F, B37, NhatKy_ViPham!C:C, "T35")</f>
        <v>100</v>
      </c>
      <c r="BA37" s="12">
        <f t="shared" si="0"/>
        <v>100</v>
      </c>
      <c r="BB37" s="11" t="s">
        <v>430</v>
      </c>
      <c r="BC37" s="14" t="str">
        <f t="shared" si="1"/>
        <v>Tốt</v>
      </c>
      <c r="BD37" s="10" t="str">
        <f t="shared" si="2"/>
        <v>🟢 BÌNH THƯỜNG</v>
      </c>
    </row>
    <row r="38" spans="1:56" x14ac:dyDescent="0.25">
      <c r="A38" s="5">
        <v>30</v>
      </c>
      <c r="B38" s="15" t="s">
        <v>1791</v>
      </c>
      <c r="C38" s="5" t="s">
        <v>1417</v>
      </c>
      <c r="D38" s="5" t="s">
        <v>429</v>
      </c>
      <c r="E38" s="11" t="s">
        <v>430</v>
      </c>
      <c r="F38" s="6">
        <f>SUMIFS(NhatKy_ViPham!K:K, NhatKy_ViPham!E:E, "11_Sinh", NhatKy_ViPham!F:F, B38, NhatKy_ViPham!H:H, "L01")</f>
        <v>0</v>
      </c>
      <c r="G38" s="6">
        <f>SUMIFS(NhatKy_ViPham!K:K, NhatKy_ViPham!E:E, "11_Sinh", NhatKy_ViPham!F:F, B38, NhatKy_ViPham!H:H, "L02")</f>
        <v>0</v>
      </c>
      <c r="H38" s="6">
        <f>SUMIFS(NhatKy_ViPham!K:K, NhatKy_ViPham!E:E, "11_Sinh", NhatKy_ViPham!F:F, B38, NhatKy_ViPham!H:H, "L03")</f>
        <v>0</v>
      </c>
      <c r="I38" s="6">
        <f>SUMIFS(NhatKy_ViPham!K:K, NhatKy_ViPham!E:E, "11_Sinh", NhatKy_ViPham!F:F, B38, NhatKy_ViPham!H:H, "L04")</f>
        <v>0</v>
      </c>
      <c r="J38" s="6">
        <f>SUMIFS(NhatKy_ViPham!K:K, NhatKy_ViPham!E:E, "11_Sinh", NhatKy_ViPham!F:F, B38, NhatKy_ViPham!H:H, "L05")</f>
        <v>0</v>
      </c>
      <c r="K38" s="6">
        <f>SUMIFS(NhatKy_ViPham!K:K, NhatKy_ViPham!E:E, "11_Sinh", NhatKy_ViPham!F:F, B38, NhatKy_ViPham!H:H, "L06")</f>
        <v>0</v>
      </c>
      <c r="L38" s="6">
        <f>SUMIFS(NhatKy_ViPham!K:K, NhatKy_ViPham!E:E, "11_Sinh", NhatKy_ViPham!F:F, B38, NhatKy_ViPham!H:H, "L07")</f>
        <v>0</v>
      </c>
      <c r="M38" s="6">
        <f>SUMIFS(NhatKy_ViPham!K:K, NhatKy_ViPham!E:E, "11_Sinh", NhatKy_ViPham!F:F, B38, NhatKy_ViPham!H:H, "L08")</f>
        <v>0</v>
      </c>
      <c r="N38" s="6">
        <f>SUMIFS(NhatKy_ViPham!K:K, NhatKy_ViPham!E:E, "11_Sinh", NhatKy_ViPham!F:F, B38, NhatKy_ViPham!H:H, "L09")</f>
        <v>0</v>
      </c>
      <c r="O38" s="6">
        <f>SUMIFS(NhatKy_ViPham!K:K, NhatKy_ViPham!E:E, "11_Sinh", NhatKy_ViPham!F:F, B38, NhatKy_ViPham!H:H, "L10")</f>
        <v>0</v>
      </c>
      <c r="P38" s="12">
        <f>SUMIFS(NhatKy_ViPham!J:J, NhatKy_ViPham!E:E, "11_Sinh", NhatKy_ViPham!F:F, B38)</f>
        <v>0</v>
      </c>
      <c r="Q38" s="13">
        <f>SUMIFS(NhatKy_ViPham!K:K, NhatKy_ViPham!E:E, "11_Sinh", NhatKy_ViPham!F:F, B38)</f>
        <v>0</v>
      </c>
      <c r="R38" s="6">
        <f>100 + SUMIFS(NhatKy_ViPham!J:J, NhatKy_ViPham!E:E, "11_Sinh", NhatKy_ViPham!F:F, B38, NhatKy_ViPham!C:C, "T1") - SUMIFS(NhatKy_ViPham!K:K, NhatKy_ViPham!E:E, "11_Sinh", NhatKy_ViPham!F:F, B38, NhatKy_ViPham!C:C, "T1")</f>
        <v>100</v>
      </c>
      <c r="S38" s="6">
        <f>100 + SUMIFS(NhatKy_ViPham!J:J, NhatKy_ViPham!E:E, "11_Sinh", NhatKy_ViPham!F:F, B38, NhatKy_ViPham!C:C, "T2") - SUMIFS(NhatKy_ViPham!K:K, NhatKy_ViPham!E:E, "11_Sinh", NhatKy_ViPham!F:F, B38, NhatKy_ViPham!C:C, "T2")</f>
        <v>100</v>
      </c>
      <c r="T38" s="6">
        <f>100 + SUMIFS(NhatKy_ViPham!J:J, NhatKy_ViPham!E:E, "11_Sinh", NhatKy_ViPham!F:F, B38, NhatKy_ViPham!C:C, "T3") - SUMIFS(NhatKy_ViPham!K:K, NhatKy_ViPham!E:E, "11_Sinh", NhatKy_ViPham!F:F, B38, NhatKy_ViPham!C:C, "T3")</f>
        <v>100</v>
      </c>
      <c r="U38" s="6">
        <f>100 + SUMIFS(NhatKy_ViPham!J:J, NhatKy_ViPham!E:E, "11_Sinh", NhatKy_ViPham!F:F, B38, NhatKy_ViPham!C:C, "T4") - SUMIFS(NhatKy_ViPham!K:K, NhatKy_ViPham!E:E, "11_Sinh", NhatKy_ViPham!F:F, B38, NhatKy_ViPham!C:C, "T4")</f>
        <v>100</v>
      </c>
      <c r="V38" s="6">
        <f>100 + SUMIFS(NhatKy_ViPham!J:J, NhatKy_ViPham!E:E, "11_Sinh", NhatKy_ViPham!F:F, B38, NhatKy_ViPham!C:C, "T5") - SUMIFS(NhatKy_ViPham!K:K, NhatKy_ViPham!E:E, "11_Sinh", NhatKy_ViPham!F:F, B38, NhatKy_ViPham!C:C, "T5")</f>
        <v>100</v>
      </c>
      <c r="W38" s="6">
        <f>100 + SUMIFS(NhatKy_ViPham!J:J, NhatKy_ViPham!E:E, "11_Sinh", NhatKy_ViPham!F:F, B38, NhatKy_ViPham!C:C, "T6") - SUMIFS(NhatKy_ViPham!K:K, NhatKy_ViPham!E:E, "11_Sinh", NhatKy_ViPham!F:F, B38, NhatKy_ViPham!C:C, "T6")</f>
        <v>100</v>
      </c>
      <c r="X38" s="6">
        <f>100 + SUMIFS(NhatKy_ViPham!J:J, NhatKy_ViPham!E:E, "11_Sinh", NhatKy_ViPham!F:F, B38, NhatKy_ViPham!C:C, "T7") - SUMIFS(NhatKy_ViPham!K:K, NhatKy_ViPham!E:E, "11_Sinh", NhatKy_ViPham!F:F, B38, NhatKy_ViPham!C:C, "T7")</f>
        <v>100</v>
      </c>
      <c r="Y38" s="6">
        <f>100 + SUMIFS(NhatKy_ViPham!J:J, NhatKy_ViPham!E:E, "11_Sinh", NhatKy_ViPham!F:F, B38, NhatKy_ViPham!C:C, "T8") - SUMIFS(NhatKy_ViPham!K:K, NhatKy_ViPham!E:E, "11_Sinh", NhatKy_ViPham!F:F, B38, NhatKy_ViPham!C:C, "T8")</f>
        <v>100</v>
      </c>
      <c r="Z38" s="6">
        <f>100 + SUMIFS(NhatKy_ViPham!J:J, NhatKy_ViPham!E:E, "11_Sinh", NhatKy_ViPham!F:F, B38, NhatKy_ViPham!C:C, "T9") - SUMIFS(NhatKy_ViPham!K:K, NhatKy_ViPham!E:E, "11_Sinh", NhatKy_ViPham!F:F, B38, NhatKy_ViPham!C:C, "T9")</f>
        <v>100</v>
      </c>
      <c r="AA38" s="6">
        <f>100 + SUMIFS(NhatKy_ViPham!J:J, NhatKy_ViPham!E:E, "11_Sinh", NhatKy_ViPham!F:F, B38, NhatKy_ViPham!C:C, "T10") - SUMIFS(NhatKy_ViPham!K:K, NhatKy_ViPham!E:E, "11_Sinh", NhatKy_ViPham!F:F, B38, NhatKy_ViPham!C:C, "T10")</f>
        <v>100</v>
      </c>
      <c r="AB38" s="6">
        <f>100 + SUMIFS(NhatKy_ViPham!J:J, NhatKy_ViPham!E:E, "11_Sinh", NhatKy_ViPham!F:F, B38, NhatKy_ViPham!C:C, "T11") - SUMIFS(NhatKy_ViPham!K:K, NhatKy_ViPham!E:E, "11_Sinh", NhatKy_ViPham!F:F, B38, NhatKy_ViPham!C:C, "T11")</f>
        <v>100</v>
      </c>
      <c r="AC38" s="6">
        <f>100 + SUMIFS(NhatKy_ViPham!J:J, NhatKy_ViPham!E:E, "11_Sinh", NhatKy_ViPham!F:F, B38, NhatKy_ViPham!C:C, "T12") - SUMIFS(NhatKy_ViPham!K:K, NhatKy_ViPham!E:E, "11_Sinh", NhatKy_ViPham!F:F, B38, NhatKy_ViPham!C:C, "T12")</f>
        <v>100</v>
      </c>
      <c r="AD38" s="6">
        <f>100 + SUMIFS(NhatKy_ViPham!J:J, NhatKy_ViPham!E:E, "11_Sinh", NhatKy_ViPham!F:F, B38, NhatKy_ViPham!C:C, "T13") - SUMIFS(NhatKy_ViPham!K:K, NhatKy_ViPham!E:E, "11_Sinh", NhatKy_ViPham!F:F, B38, NhatKy_ViPham!C:C, "T13")</f>
        <v>100</v>
      </c>
      <c r="AE38" s="6">
        <f>100 + SUMIFS(NhatKy_ViPham!J:J, NhatKy_ViPham!E:E, "11_Sinh", NhatKy_ViPham!F:F, B38, NhatKy_ViPham!C:C, "T14") - SUMIFS(NhatKy_ViPham!K:K, NhatKy_ViPham!E:E, "11_Sinh", NhatKy_ViPham!F:F, B38, NhatKy_ViPham!C:C, "T14")</f>
        <v>100</v>
      </c>
      <c r="AF38" s="6">
        <f>100 + SUMIFS(NhatKy_ViPham!J:J, NhatKy_ViPham!E:E, "11_Sinh", NhatKy_ViPham!F:F, B38, NhatKy_ViPham!C:C, "T15") - SUMIFS(NhatKy_ViPham!K:K, NhatKy_ViPham!E:E, "11_Sinh", NhatKy_ViPham!F:F, B38, NhatKy_ViPham!C:C, "T15")</f>
        <v>100</v>
      </c>
      <c r="AG38" s="6">
        <f>100 + SUMIFS(NhatKy_ViPham!J:J, NhatKy_ViPham!E:E, "11_Sinh", NhatKy_ViPham!F:F, B38, NhatKy_ViPham!C:C, "T16") - SUMIFS(NhatKy_ViPham!K:K, NhatKy_ViPham!E:E, "11_Sinh", NhatKy_ViPham!F:F, B38, NhatKy_ViPham!C:C, "T16")</f>
        <v>100</v>
      </c>
      <c r="AH38" s="6">
        <f>100 + SUMIFS(NhatKy_ViPham!J:J, NhatKy_ViPham!E:E, "11_Sinh", NhatKy_ViPham!F:F, B38, NhatKy_ViPham!C:C, "T17") - SUMIFS(NhatKy_ViPham!K:K, NhatKy_ViPham!E:E, "11_Sinh", NhatKy_ViPham!F:F, B38, NhatKy_ViPham!C:C, "T17")</f>
        <v>100</v>
      </c>
      <c r="AI38" s="6">
        <f>100 + SUMIFS(NhatKy_ViPham!J:J, NhatKy_ViPham!E:E, "11_Sinh", NhatKy_ViPham!F:F, B38, NhatKy_ViPham!C:C, "T18") - SUMIFS(NhatKy_ViPham!K:K, NhatKy_ViPham!E:E, "11_Sinh", NhatKy_ViPham!F:F, B38, NhatKy_ViPham!C:C, "T18")</f>
        <v>100</v>
      </c>
      <c r="AJ38" s="6">
        <f>100 + SUMIFS(NhatKy_ViPham!J:J, NhatKy_ViPham!E:E, "11_Sinh", NhatKy_ViPham!F:F, B38, NhatKy_ViPham!C:C, "T19") - SUMIFS(NhatKy_ViPham!K:K, NhatKy_ViPham!E:E, "11_Sinh", NhatKy_ViPham!F:F, B38, NhatKy_ViPham!C:C, "T19")</f>
        <v>100</v>
      </c>
      <c r="AK38" s="6">
        <f>100 + SUMIFS(NhatKy_ViPham!J:J, NhatKy_ViPham!E:E, "11_Sinh", NhatKy_ViPham!F:F, B38, NhatKy_ViPham!C:C, "T20") - SUMIFS(NhatKy_ViPham!K:K, NhatKy_ViPham!E:E, "11_Sinh", NhatKy_ViPham!F:F, B38, NhatKy_ViPham!C:C, "T20")</f>
        <v>100</v>
      </c>
      <c r="AL38" s="6">
        <f>100 + SUMIFS(NhatKy_ViPham!J:J, NhatKy_ViPham!E:E, "11_Sinh", NhatKy_ViPham!F:F, B38, NhatKy_ViPham!C:C, "T21") - SUMIFS(NhatKy_ViPham!K:K, NhatKy_ViPham!E:E, "11_Sinh", NhatKy_ViPham!F:F, B38, NhatKy_ViPham!C:C, "T21")</f>
        <v>100</v>
      </c>
      <c r="AM38" s="6">
        <f>100 + SUMIFS(NhatKy_ViPham!J:J, NhatKy_ViPham!E:E, "11_Sinh", NhatKy_ViPham!F:F, B38, NhatKy_ViPham!C:C, "T22") - SUMIFS(NhatKy_ViPham!K:K, NhatKy_ViPham!E:E, "11_Sinh", NhatKy_ViPham!F:F, B38, NhatKy_ViPham!C:C, "T22")</f>
        <v>100</v>
      </c>
      <c r="AN38" s="6">
        <f>100 + SUMIFS(NhatKy_ViPham!J:J, NhatKy_ViPham!E:E, "11_Sinh", NhatKy_ViPham!F:F, B38, NhatKy_ViPham!C:C, "T23") - SUMIFS(NhatKy_ViPham!K:K, NhatKy_ViPham!E:E, "11_Sinh", NhatKy_ViPham!F:F, B38, NhatKy_ViPham!C:C, "T23")</f>
        <v>100</v>
      </c>
      <c r="AO38" s="6">
        <f>100 + SUMIFS(NhatKy_ViPham!J:J, NhatKy_ViPham!E:E, "11_Sinh", NhatKy_ViPham!F:F, B38, NhatKy_ViPham!C:C, "T24") - SUMIFS(NhatKy_ViPham!K:K, NhatKy_ViPham!E:E, "11_Sinh", NhatKy_ViPham!F:F, B38, NhatKy_ViPham!C:C, "T24")</f>
        <v>100</v>
      </c>
      <c r="AP38" s="6">
        <f>100 + SUMIFS(NhatKy_ViPham!J:J, NhatKy_ViPham!E:E, "11_Sinh", NhatKy_ViPham!F:F, B38, NhatKy_ViPham!C:C, "T25") - SUMIFS(NhatKy_ViPham!K:K, NhatKy_ViPham!E:E, "11_Sinh", NhatKy_ViPham!F:F, B38, NhatKy_ViPham!C:C, "T25")</f>
        <v>100</v>
      </c>
      <c r="AQ38" s="6">
        <f>100 + SUMIFS(NhatKy_ViPham!J:J, NhatKy_ViPham!E:E, "11_Sinh", NhatKy_ViPham!F:F, B38, NhatKy_ViPham!C:C, "T26") - SUMIFS(NhatKy_ViPham!K:K, NhatKy_ViPham!E:E, "11_Sinh", NhatKy_ViPham!F:F, B38, NhatKy_ViPham!C:C, "T26")</f>
        <v>100</v>
      </c>
      <c r="AR38" s="6">
        <f>100 + SUMIFS(NhatKy_ViPham!J:J, NhatKy_ViPham!E:E, "11_Sinh", NhatKy_ViPham!F:F, B38, NhatKy_ViPham!C:C, "T27") - SUMIFS(NhatKy_ViPham!K:K, NhatKy_ViPham!E:E, "11_Sinh", NhatKy_ViPham!F:F, B38, NhatKy_ViPham!C:C, "T27")</f>
        <v>100</v>
      </c>
      <c r="AS38" s="6">
        <f>100 + SUMIFS(NhatKy_ViPham!J:J, NhatKy_ViPham!E:E, "11_Sinh", NhatKy_ViPham!F:F, B38, NhatKy_ViPham!C:C, "T28") - SUMIFS(NhatKy_ViPham!K:K, NhatKy_ViPham!E:E, "11_Sinh", NhatKy_ViPham!F:F, B38, NhatKy_ViPham!C:C, "T28")</f>
        <v>100</v>
      </c>
      <c r="AT38" s="6">
        <f>100 + SUMIFS(NhatKy_ViPham!J:J, NhatKy_ViPham!E:E, "11_Sinh", NhatKy_ViPham!F:F, B38, NhatKy_ViPham!C:C, "T29") - SUMIFS(NhatKy_ViPham!K:K, NhatKy_ViPham!E:E, "11_Sinh", NhatKy_ViPham!F:F, B38, NhatKy_ViPham!C:C, "T29")</f>
        <v>100</v>
      </c>
      <c r="AU38" s="6">
        <f>100 + SUMIFS(NhatKy_ViPham!J:J, NhatKy_ViPham!E:E, "11_Sinh", NhatKy_ViPham!F:F, B38, NhatKy_ViPham!C:C, "T30") - SUMIFS(NhatKy_ViPham!K:K, NhatKy_ViPham!E:E, "11_Sinh", NhatKy_ViPham!F:F, B38, NhatKy_ViPham!C:C, "T30")</f>
        <v>100</v>
      </c>
      <c r="AV38" s="6">
        <f>100 + SUMIFS(NhatKy_ViPham!J:J, NhatKy_ViPham!E:E, "11_Sinh", NhatKy_ViPham!F:F, B38, NhatKy_ViPham!C:C, "T31") - SUMIFS(NhatKy_ViPham!K:K, NhatKy_ViPham!E:E, "11_Sinh", NhatKy_ViPham!F:F, B38, NhatKy_ViPham!C:C, "T31")</f>
        <v>100</v>
      </c>
      <c r="AW38" s="6">
        <f>100 + SUMIFS(NhatKy_ViPham!J:J, NhatKy_ViPham!E:E, "11_Sinh", NhatKy_ViPham!F:F, B38, NhatKy_ViPham!C:C, "T32") - SUMIFS(NhatKy_ViPham!K:K, NhatKy_ViPham!E:E, "11_Sinh", NhatKy_ViPham!F:F, B38, NhatKy_ViPham!C:C, "T32")</f>
        <v>100</v>
      </c>
      <c r="AX38" s="6">
        <f>100 + SUMIFS(NhatKy_ViPham!J:J, NhatKy_ViPham!E:E, "11_Sinh", NhatKy_ViPham!F:F, B38, NhatKy_ViPham!C:C, "T33") - SUMIFS(NhatKy_ViPham!K:K, NhatKy_ViPham!E:E, "11_Sinh", NhatKy_ViPham!F:F, B38, NhatKy_ViPham!C:C, "T33")</f>
        <v>100</v>
      </c>
      <c r="AY38" s="6">
        <f>100 + SUMIFS(NhatKy_ViPham!J:J, NhatKy_ViPham!E:E, "11_Sinh", NhatKy_ViPham!F:F, B38, NhatKy_ViPham!C:C, "T34") - SUMIFS(NhatKy_ViPham!K:K, NhatKy_ViPham!E:E, "11_Sinh", NhatKy_ViPham!F:F, B38, NhatKy_ViPham!C:C, "T34")</f>
        <v>100</v>
      </c>
      <c r="AZ38" s="6">
        <f>100 + SUMIFS(NhatKy_ViPham!J:J, NhatKy_ViPham!E:E, "11_Sinh", NhatKy_ViPham!F:F, B38, NhatKy_ViPham!C:C, "T35") - SUMIFS(NhatKy_ViPham!K:K, NhatKy_ViPham!E:E, "11_Sinh", NhatKy_ViPham!F:F, B38, NhatKy_ViPham!C:C, "T35")</f>
        <v>100</v>
      </c>
      <c r="BA38" s="12">
        <f t="shared" si="0"/>
        <v>100</v>
      </c>
      <c r="BB38" s="11" t="s">
        <v>430</v>
      </c>
      <c r="BC38" s="16" t="str">
        <f t="shared" si="1"/>
        <v>Tốt</v>
      </c>
      <c r="BD38" s="15" t="str">
        <f t="shared" si="2"/>
        <v>🟢 BÌNH THƯỜNG</v>
      </c>
    </row>
    <row r="39" spans="1:56" x14ac:dyDescent="0.25">
      <c r="A39" s="4">
        <v>31</v>
      </c>
      <c r="B39" s="10" t="s">
        <v>1792</v>
      </c>
      <c r="C39" s="4" t="s">
        <v>1793</v>
      </c>
      <c r="D39" s="4" t="s">
        <v>429</v>
      </c>
      <c r="E39" s="11" t="s">
        <v>430</v>
      </c>
      <c r="F39" s="7">
        <f>SUMIFS(NhatKy_ViPham!K:K, NhatKy_ViPham!E:E, "11_Sinh", NhatKy_ViPham!F:F, B39, NhatKy_ViPham!H:H, "L01")</f>
        <v>0</v>
      </c>
      <c r="G39" s="7">
        <f>SUMIFS(NhatKy_ViPham!K:K, NhatKy_ViPham!E:E, "11_Sinh", NhatKy_ViPham!F:F, B39, NhatKy_ViPham!H:H, "L02")</f>
        <v>0</v>
      </c>
      <c r="H39" s="7">
        <f>SUMIFS(NhatKy_ViPham!K:K, NhatKy_ViPham!E:E, "11_Sinh", NhatKy_ViPham!F:F, B39, NhatKy_ViPham!H:H, "L03")</f>
        <v>0</v>
      </c>
      <c r="I39" s="7">
        <f>SUMIFS(NhatKy_ViPham!K:K, NhatKy_ViPham!E:E, "11_Sinh", NhatKy_ViPham!F:F, B39, NhatKy_ViPham!H:H, "L04")</f>
        <v>0</v>
      </c>
      <c r="J39" s="7">
        <f>SUMIFS(NhatKy_ViPham!K:K, NhatKy_ViPham!E:E, "11_Sinh", NhatKy_ViPham!F:F, B39, NhatKy_ViPham!H:H, "L05")</f>
        <v>0</v>
      </c>
      <c r="K39" s="7">
        <f>SUMIFS(NhatKy_ViPham!K:K, NhatKy_ViPham!E:E, "11_Sinh", NhatKy_ViPham!F:F, B39, NhatKy_ViPham!H:H, "L06")</f>
        <v>0</v>
      </c>
      <c r="L39" s="7">
        <f>SUMIFS(NhatKy_ViPham!K:K, NhatKy_ViPham!E:E, "11_Sinh", NhatKy_ViPham!F:F, B39, NhatKy_ViPham!H:H, "L07")</f>
        <v>0</v>
      </c>
      <c r="M39" s="7">
        <f>SUMIFS(NhatKy_ViPham!K:K, NhatKy_ViPham!E:E, "11_Sinh", NhatKy_ViPham!F:F, B39, NhatKy_ViPham!H:H, "L08")</f>
        <v>0</v>
      </c>
      <c r="N39" s="7">
        <f>SUMIFS(NhatKy_ViPham!K:K, NhatKy_ViPham!E:E, "11_Sinh", NhatKy_ViPham!F:F, B39, NhatKy_ViPham!H:H, "L09")</f>
        <v>0</v>
      </c>
      <c r="O39" s="7">
        <f>SUMIFS(NhatKy_ViPham!K:K, NhatKy_ViPham!E:E, "11_Sinh", NhatKy_ViPham!F:F, B39, NhatKy_ViPham!H:H, "L10")</f>
        <v>0</v>
      </c>
      <c r="P39" s="12">
        <f>SUMIFS(NhatKy_ViPham!J:J, NhatKy_ViPham!E:E, "11_Sinh", NhatKy_ViPham!F:F, B39)</f>
        <v>0</v>
      </c>
      <c r="Q39" s="13">
        <f>SUMIFS(NhatKy_ViPham!K:K, NhatKy_ViPham!E:E, "11_Sinh", NhatKy_ViPham!F:F, B39)</f>
        <v>0</v>
      </c>
      <c r="R39" s="7">
        <f>100 + SUMIFS(NhatKy_ViPham!J:J, NhatKy_ViPham!E:E, "11_Sinh", NhatKy_ViPham!F:F, B39, NhatKy_ViPham!C:C, "T1") - SUMIFS(NhatKy_ViPham!K:K, NhatKy_ViPham!E:E, "11_Sinh", NhatKy_ViPham!F:F, B39, NhatKy_ViPham!C:C, "T1")</f>
        <v>100</v>
      </c>
      <c r="S39" s="7">
        <f>100 + SUMIFS(NhatKy_ViPham!J:J, NhatKy_ViPham!E:E, "11_Sinh", NhatKy_ViPham!F:F, B39, NhatKy_ViPham!C:C, "T2") - SUMIFS(NhatKy_ViPham!K:K, NhatKy_ViPham!E:E, "11_Sinh", NhatKy_ViPham!F:F, B39, NhatKy_ViPham!C:C, "T2")</f>
        <v>100</v>
      </c>
      <c r="T39" s="7">
        <f>100 + SUMIFS(NhatKy_ViPham!J:J, NhatKy_ViPham!E:E, "11_Sinh", NhatKy_ViPham!F:F, B39, NhatKy_ViPham!C:C, "T3") - SUMIFS(NhatKy_ViPham!K:K, NhatKy_ViPham!E:E, "11_Sinh", NhatKy_ViPham!F:F, B39, NhatKy_ViPham!C:C, "T3")</f>
        <v>100</v>
      </c>
      <c r="U39" s="7">
        <f>100 + SUMIFS(NhatKy_ViPham!J:J, NhatKy_ViPham!E:E, "11_Sinh", NhatKy_ViPham!F:F, B39, NhatKy_ViPham!C:C, "T4") - SUMIFS(NhatKy_ViPham!K:K, NhatKy_ViPham!E:E, "11_Sinh", NhatKy_ViPham!F:F, B39, NhatKy_ViPham!C:C, "T4")</f>
        <v>100</v>
      </c>
      <c r="V39" s="7">
        <f>100 + SUMIFS(NhatKy_ViPham!J:J, NhatKy_ViPham!E:E, "11_Sinh", NhatKy_ViPham!F:F, B39, NhatKy_ViPham!C:C, "T5") - SUMIFS(NhatKy_ViPham!K:K, NhatKy_ViPham!E:E, "11_Sinh", NhatKy_ViPham!F:F, B39, NhatKy_ViPham!C:C, "T5")</f>
        <v>100</v>
      </c>
      <c r="W39" s="7">
        <f>100 + SUMIFS(NhatKy_ViPham!J:J, NhatKy_ViPham!E:E, "11_Sinh", NhatKy_ViPham!F:F, B39, NhatKy_ViPham!C:C, "T6") - SUMIFS(NhatKy_ViPham!K:K, NhatKy_ViPham!E:E, "11_Sinh", NhatKy_ViPham!F:F, B39, NhatKy_ViPham!C:C, "T6")</f>
        <v>100</v>
      </c>
      <c r="X39" s="7">
        <f>100 + SUMIFS(NhatKy_ViPham!J:J, NhatKy_ViPham!E:E, "11_Sinh", NhatKy_ViPham!F:F, B39, NhatKy_ViPham!C:C, "T7") - SUMIFS(NhatKy_ViPham!K:K, NhatKy_ViPham!E:E, "11_Sinh", NhatKy_ViPham!F:F, B39, NhatKy_ViPham!C:C, "T7")</f>
        <v>100</v>
      </c>
      <c r="Y39" s="7">
        <f>100 + SUMIFS(NhatKy_ViPham!J:J, NhatKy_ViPham!E:E, "11_Sinh", NhatKy_ViPham!F:F, B39, NhatKy_ViPham!C:C, "T8") - SUMIFS(NhatKy_ViPham!K:K, NhatKy_ViPham!E:E, "11_Sinh", NhatKy_ViPham!F:F, B39, NhatKy_ViPham!C:C, "T8")</f>
        <v>100</v>
      </c>
      <c r="Z39" s="7">
        <f>100 + SUMIFS(NhatKy_ViPham!J:J, NhatKy_ViPham!E:E, "11_Sinh", NhatKy_ViPham!F:F, B39, NhatKy_ViPham!C:C, "T9") - SUMIFS(NhatKy_ViPham!K:K, NhatKy_ViPham!E:E, "11_Sinh", NhatKy_ViPham!F:F, B39, NhatKy_ViPham!C:C, "T9")</f>
        <v>100</v>
      </c>
      <c r="AA39" s="7">
        <f>100 + SUMIFS(NhatKy_ViPham!J:J, NhatKy_ViPham!E:E, "11_Sinh", NhatKy_ViPham!F:F, B39, NhatKy_ViPham!C:C, "T10") - SUMIFS(NhatKy_ViPham!K:K, NhatKy_ViPham!E:E, "11_Sinh", NhatKy_ViPham!F:F, B39, NhatKy_ViPham!C:C, "T10")</f>
        <v>100</v>
      </c>
      <c r="AB39" s="7">
        <f>100 + SUMIFS(NhatKy_ViPham!J:J, NhatKy_ViPham!E:E, "11_Sinh", NhatKy_ViPham!F:F, B39, NhatKy_ViPham!C:C, "T11") - SUMIFS(NhatKy_ViPham!K:K, NhatKy_ViPham!E:E, "11_Sinh", NhatKy_ViPham!F:F, B39, NhatKy_ViPham!C:C, "T11")</f>
        <v>100</v>
      </c>
      <c r="AC39" s="7">
        <f>100 + SUMIFS(NhatKy_ViPham!J:J, NhatKy_ViPham!E:E, "11_Sinh", NhatKy_ViPham!F:F, B39, NhatKy_ViPham!C:C, "T12") - SUMIFS(NhatKy_ViPham!K:K, NhatKy_ViPham!E:E, "11_Sinh", NhatKy_ViPham!F:F, B39, NhatKy_ViPham!C:C, "T12")</f>
        <v>100</v>
      </c>
      <c r="AD39" s="7">
        <f>100 + SUMIFS(NhatKy_ViPham!J:J, NhatKy_ViPham!E:E, "11_Sinh", NhatKy_ViPham!F:F, B39, NhatKy_ViPham!C:C, "T13") - SUMIFS(NhatKy_ViPham!K:K, NhatKy_ViPham!E:E, "11_Sinh", NhatKy_ViPham!F:F, B39, NhatKy_ViPham!C:C, "T13")</f>
        <v>100</v>
      </c>
      <c r="AE39" s="7">
        <f>100 + SUMIFS(NhatKy_ViPham!J:J, NhatKy_ViPham!E:E, "11_Sinh", NhatKy_ViPham!F:F, B39, NhatKy_ViPham!C:C, "T14") - SUMIFS(NhatKy_ViPham!K:K, NhatKy_ViPham!E:E, "11_Sinh", NhatKy_ViPham!F:F, B39, NhatKy_ViPham!C:C, "T14")</f>
        <v>100</v>
      </c>
      <c r="AF39" s="7">
        <f>100 + SUMIFS(NhatKy_ViPham!J:J, NhatKy_ViPham!E:E, "11_Sinh", NhatKy_ViPham!F:F, B39, NhatKy_ViPham!C:C, "T15") - SUMIFS(NhatKy_ViPham!K:K, NhatKy_ViPham!E:E, "11_Sinh", NhatKy_ViPham!F:F, B39, NhatKy_ViPham!C:C, "T15")</f>
        <v>100</v>
      </c>
      <c r="AG39" s="7">
        <f>100 + SUMIFS(NhatKy_ViPham!J:J, NhatKy_ViPham!E:E, "11_Sinh", NhatKy_ViPham!F:F, B39, NhatKy_ViPham!C:C, "T16") - SUMIFS(NhatKy_ViPham!K:K, NhatKy_ViPham!E:E, "11_Sinh", NhatKy_ViPham!F:F, B39, NhatKy_ViPham!C:C, "T16")</f>
        <v>100</v>
      </c>
      <c r="AH39" s="7">
        <f>100 + SUMIFS(NhatKy_ViPham!J:J, NhatKy_ViPham!E:E, "11_Sinh", NhatKy_ViPham!F:F, B39, NhatKy_ViPham!C:C, "T17") - SUMIFS(NhatKy_ViPham!K:K, NhatKy_ViPham!E:E, "11_Sinh", NhatKy_ViPham!F:F, B39, NhatKy_ViPham!C:C, "T17")</f>
        <v>100</v>
      </c>
      <c r="AI39" s="7">
        <f>100 + SUMIFS(NhatKy_ViPham!J:J, NhatKy_ViPham!E:E, "11_Sinh", NhatKy_ViPham!F:F, B39, NhatKy_ViPham!C:C, "T18") - SUMIFS(NhatKy_ViPham!K:K, NhatKy_ViPham!E:E, "11_Sinh", NhatKy_ViPham!F:F, B39, NhatKy_ViPham!C:C, "T18")</f>
        <v>100</v>
      </c>
      <c r="AJ39" s="7">
        <f>100 + SUMIFS(NhatKy_ViPham!J:J, NhatKy_ViPham!E:E, "11_Sinh", NhatKy_ViPham!F:F, B39, NhatKy_ViPham!C:C, "T19") - SUMIFS(NhatKy_ViPham!K:K, NhatKy_ViPham!E:E, "11_Sinh", NhatKy_ViPham!F:F, B39, NhatKy_ViPham!C:C, "T19")</f>
        <v>100</v>
      </c>
      <c r="AK39" s="7">
        <f>100 + SUMIFS(NhatKy_ViPham!J:J, NhatKy_ViPham!E:E, "11_Sinh", NhatKy_ViPham!F:F, B39, NhatKy_ViPham!C:C, "T20") - SUMIFS(NhatKy_ViPham!K:K, NhatKy_ViPham!E:E, "11_Sinh", NhatKy_ViPham!F:F, B39, NhatKy_ViPham!C:C, "T20")</f>
        <v>100</v>
      </c>
      <c r="AL39" s="7">
        <f>100 + SUMIFS(NhatKy_ViPham!J:J, NhatKy_ViPham!E:E, "11_Sinh", NhatKy_ViPham!F:F, B39, NhatKy_ViPham!C:C, "T21") - SUMIFS(NhatKy_ViPham!K:K, NhatKy_ViPham!E:E, "11_Sinh", NhatKy_ViPham!F:F, B39, NhatKy_ViPham!C:C, "T21")</f>
        <v>100</v>
      </c>
      <c r="AM39" s="7">
        <f>100 + SUMIFS(NhatKy_ViPham!J:J, NhatKy_ViPham!E:E, "11_Sinh", NhatKy_ViPham!F:F, B39, NhatKy_ViPham!C:C, "T22") - SUMIFS(NhatKy_ViPham!K:K, NhatKy_ViPham!E:E, "11_Sinh", NhatKy_ViPham!F:F, B39, NhatKy_ViPham!C:C, "T22")</f>
        <v>100</v>
      </c>
      <c r="AN39" s="7">
        <f>100 + SUMIFS(NhatKy_ViPham!J:J, NhatKy_ViPham!E:E, "11_Sinh", NhatKy_ViPham!F:F, B39, NhatKy_ViPham!C:C, "T23") - SUMIFS(NhatKy_ViPham!K:K, NhatKy_ViPham!E:E, "11_Sinh", NhatKy_ViPham!F:F, B39, NhatKy_ViPham!C:C, "T23")</f>
        <v>100</v>
      </c>
      <c r="AO39" s="7">
        <f>100 + SUMIFS(NhatKy_ViPham!J:J, NhatKy_ViPham!E:E, "11_Sinh", NhatKy_ViPham!F:F, B39, NhatKy_ViPham!C:C, "T24") - SUMIFS(NhatKy_ViPham!K:K, NhatKy_ViPham!E:E, "11_Sinh", NhatKy_ViPham!F:F, B39, NhatKy_ViPham!C:C, "T24")</f>
        <v>100</v>
      </c>
      <c r="AP39" s="7">
        <f>100 + SUMIFS(NhatKy_ViPham!J:J, NhatKy_ViPham!E:E, "11_Sinh", NhatKy_ViPham!F:F, B39, NhatKy_ViPham!C:C, "T25") - SUMIFS(NhatKy_ViPham!K:K, NhatKy_ViPham!E:E, "11_Sinh", NhatKy_ViPham!F:F, B39, NhatKy_ViPham!C:C, "T25")</f>
        <v>100</v>
      </c>
      <c r="AQ39" s="7">
        <f>100 + SUMIFS(NhatKy_ViPham!J:J, NhatKy_ViPham!E:E, "11_Sinh", NhatKy_ViPham!F:F, B39, NhatKy_ViPham!C:C, "T26") - SUMIFS(NhatKy_ViPham!K:K, NhatKy_ViPham!E:E, "11_Sinh", NhatKy_ViPham!F:F, B39, NhatKy_ViPham!C:C, "T26")</f>
        <v>100</v>
      </c>
      <c r="AR39" s="7">
        <f>100 + SUMIFS(NhatKy_ViPham!J:J, NhatKy_ViPham!E:E, "11_Sinh", NhatKy_ViPham!F:F, B39, NhatKy_ViPham!C:C, "T27") - SUMIFS(NhatKy_ViPham!K:K, NhatKy_ViPham!E:E, "11_Sinh", NhatKy_ViPham!F:F, B39, NhatKy_ViPham!C:C, "T27")</f>
        <v>100</v>
      </c>
      <c r="AS39" s="7">
        <f>100 + SUMIFS(NhatKy_ViPham!J:J, NhatKy_ViPham!E:E, "11_Sinh", NhatKy_ViPham!F:F, B39, NhatKy_ViPham!C:C, "T28") - SUMIFS(NhatKy_ViPham!K:K, NhatKy_ViPham!E:E, "11_Sinh", NhatKy_ViPham!F:F, B39, NhatKy_ViPham!C:C, "T28")</f>
        <v>100</v>
      </c>
      <c r="AT39" s="7">
        <f>100 + SUMIFS(NhatKy_ViPham!J:J, NhatKy_ViPham!E:E, "11_Sinh", NhatKy_ViPham!F:F, B39, NhatKy_ViPham!C:C, "T29") - SUMIFS(NhatKy_ViPham!K:K, NhatKy_ViPham!E:E, "11_Sinh", NhatKy_ViPham!F:F, B39, NhatKy_ViPham!C:C, "T29")</f>
        <v>100</v>
      </c>
      <c r="AU39" s="7">
        <f>100 + SUMIFS(NhatKy_ViPham!J:J, NhatKy_ViPham!E:E, "11_Sinh", NhatKy_ViPham!F:F, B39, NhatKy_ViPham!C:C, "T30") - SUMIFS(NhatKy_ViPham!K:K, NhatKy_ViPham!E:E, "11_Sinh", NhatKy_ViPham!F:F, B39, NhatKy_ViPham!C:C, "T30")</f>
        <v>100</v>
      </c>
      <c r="AV39" s="7">
        <f>100 + SUMIFS(NhatKy_ViPham!J:J, NhatKy_ViPham!E:E, "11_Sinh", NhatKy_ViPham!F:F, B39, NhatKy_ViPham!C:C, "T31") - SUMIFS(NhatKy_ViPham!K:K, NhatKy_ViPham!E:E, "11_Sinh", NhatKy_ViPham!F:F, B39, NhatKy_ViPham!C:C, "T31")</f>
        <v>100</v>
      </c>
      <c r="AW39" s="7">
        <f>100 + SUMIFS(NhatKy_ViPham!J:J, NhatKy_ViPham!E:E, "11_Sinh", NhatKy_ViPham!F:F, B39, NhatKy_ViPham!C:C, "T32") - SUMIFS(NhatKy_ViPham!K:K, NhatKy_ViPham!E:E, "11_Sinh", NhatKy_ViPham!F:F, B39, NhatKy_ViPham!C:C, "T32")</f>
        <v>100</v>
      </c>
      <c r="AX39" s="7">
        <f>100 + SUMIFS(NhatKy_ViPham!J:J, NhatKy_ViPham!E:E, "11_Sinh", NhatKy_ViPham!F:F, B39, NhatKy_ViPham!C:C, "T33") - SUMIFS(NhatKy_ViPham!K:K, NhatKy_ViPham!E:E, "11_Sinh", NhatKy_ViPham!F:F, B39, NhatKy_ViPham!C:C, "T33")</f>
        <v>100</v>
      </c>
      <c r="AY39" s="7">
        <f>100 + SUMIFS(NhatKy_ViPham!J:J, NhatKy_ViPham!E:E, "11_Sinh", NhatKy_ViPham!F:F, B39, NhatKy_ViPham!C:C, "T34") - SUMIFS(NhatKy_ViPham!K:K, NhatKy_ViPham!E:E, "11_Sinh", NhatKy_ViPham!F:F, B39, NhatKy_ViPham!C:C, "T34")</f>
        <v>100</v>
      </c>
      <c r="AZ39" s="7">
        <f>100 + SUMIFS(NhatKy_ViPham!J:J, NhatKy_ViPham!E:E, "11_Sinh", NhatKy_ViPham!F:F, B39, NhatKy_ViPham!C:C, "T35") - SUMIFS(NhatKy_ViPham!K:K, NhatKy_ViPham!E:E, "11_Sinh", NhatKy_ViPham!F:F, B39, NhatKy_ViPham!C:C, "T35")</f>
        <v>100</v>
      </c>
      <c r="BA39" s="12">
        <f t="shared" si="0"/>
        <v>100</v>
      </c>
      <c r="BB39" s="11" t="s">
        <v>430</v>
      </c>
      <c r="BC39" s="14" t="str">
        <f t="shared" si="1"/>
        <v>Tốt</v>
      </c>
      <c r="BD39" s="10" t="str">
        <f t="shared" si="2"/>
        <v>🟢 BÌNH THƯỜNG</v>
      </c>
    </row>
    <row r="40" spans="1:56" x14ac:dyDescent="0.25">
      <c r="A40" s="5">
        <v>32</v>
      </c>
      <c r="B40" s="15" t="s">
        <v>1325</v>
      </c>
      <c r="C40" s="5" t="s">
        <v>1794</v>
      </c>
      <c r="D40" s="5" t="s">
        <v>429</v>
      </c>
      <c r="E40" s="11" t="s">
        <v>430</v>
      </c>
      <c r="F40" s="6">
        <f>SUMIFS(NhatKy_ViPham!K:K, NhatKy_ViPham!E:E, "11_Sinh", NhatKy_ViPham!F:F, B40, NhatKy_ViPham!H:H, "L01")</f>
        <v>0</v>
      </c>
      <c r="G40" s="6">
        <f>SUMIFS(NhatKy_ViPham!K:K, NhatKy_ViPham!E:E, "11_Sinh", NhatKy_ViPham!F:F, B40, NhatKy_ViPham!H:H, "L02")</f>
        <v>0</v>
      </c>
      <c r="H40" s="6">
        <f>SUMIFS(NhatKy_ViPham!K:K, NhatKy_ViPham!E:E, "11_Sinh", NhatKy_ViPham!F:F, B40, NhatKy_ViPham!H:H, "L03")</f>
        <v>0</v>
      </c>
      <c r="I40" s="6">
        <f>SUMIFS(NhatKy_ViPham!K:K, NhatKy_ViPham!E:E, "11_Sinh", NhatKy_ViPham!F:F, B40, NhatKy_ViPham!H:H, "L04")</f>
        <v>0</v>
      </c>
      <c r="J40" s="6">
        <f>SUMIFS(NhatKy_ViPham!K:K, NhatKy_ViPham!E:E, "11_Sinh", NhatKy_ViPham!F:F, B40, NhatKy_ViPham!H:H, "L05")</f>
        <v>0</v>
      </c>
      <c r="K40" s="6">
        <f>SUMIFS(NhatKy_ViPham!K:K, NhatKy_ViPham!E:E, "11_Sinh", NhatKy_ViPham!F:F, B40, NhatKy_ViPham!H:H, "L06")</f>
        <v>0</v>
      </c>
      <c r="L40" s="6">
        <f>SUMIFS(NhatKy_ViPham!K:K, NhatKy_ViPham!E:E, "11_Sinh", NhatKy_ViPham!F:F, B40, NhatKy_ViPham!H:H, "L07")</f>
        <v>0</v>
      </c>
      <c r="M40" s="6">
        <f>SUMIFS(NhatKy_ViPham!K:K, NhatKy_ViPham!E:E, "11_Sinh", NhatKy_ViPham!F:F, B40, NhatKy_ViPham!H:H, "L08")</f>
        <v>0</v>
      </c>
      <c r="N40" s="6">
        <f>SUMIFS(NhatKy_ViPham!K:K, NhatKy_ViPham!E:E, "11_Sinh", NhatKy_ViPham!F:F, B40, NhatKy_ViPham!H:H, "L09")</f>
        <v>0</v>
      </c>
      <c r="O40" s="6">
        <f>SUMIFS(NhatKy_ViPham!K:K, NhatKy_ViPham!E:E, "11_Sinh", NhatKy_ViPham!F:F, B40, NhatKy_ViPham!H:H, "L10")</f>
        <v>0</v>
      </c>
      <c r="P40" s="12">
        <f>SUMIFS(NhatKy_ViPham!J:J, NhatKy_ViPham!E:E, "11_Sinh", NhatKy_ViPham!F:F, B40)</f>
        <v>0</v>
      </c>
      <c r="Q40" s="13">
        <f>SUMIFS(NhatKy_ViPham!K:K, NhatKy_ViPham!E:E, "11_Sinh", NhatKy_ViPham!F:F, B40)</f>
        <v>0</v>
      </c>
      <c r="R40" s="6">
        <f>100 + SUMIFS(NhatKy_ViPham!J:J, NhatKy_ViPham!E:E, "11_Sinh", NhatKy_ViPham!F:F, B40, NhatKy_ViPham!C:C, "T1") - SUMIFS(NhatKy_ViPham!K:K, NhatKy_ViPham!E:E, "11_Sinh", NhatKy_ViPham!F:F, B40, NhatKy_ViPham!C:C, "T1")</f>
        <v>100</v>
      </c>
      <c r="S40" s="6">
        <f>100 + SUMIFS(NhatKy_ViPham!J:J, NhatKy_ViPham!E:E, "11_Sinh", NhatKy_ViPham!F:F, B40, NhatKy_ViPham!C:C, "T2") - SUMIFS(NhatKy_ViPham!K:K, NhatKy_ViPham!E:E, "11_Sinh", NhatKy_ViPham!F:F, B40, NhatKy_ViPham!C:C, "T2")</f>
        <v>100</v>
      </c>
      <c r="T40" s="6">
        <f>100 + SUMIFS(NhatKy_ViPham!J:J, NhatKy_ViPham!E:E, "11_Sinh", NhatKy_ViPham!F:F, B40, NhatKy_ViPham!C:C, "T3") - SUMIFS(NhatKy_ViPham!K:K, NhatKy_ViPham!E:E, "11_Sinh", NhatKy_ViPham!F:F, B40, NhatKy_ViPham!C:C, "T3")</f>
        <v>100</v>
      </c>
      <c r="U40" s="6">
        <f>100 + SUMIFS(NhatKy_ViPham!J:J, NhatKy_ViPham!E:E, "11_Sinh", NhatKy_ViPham!F:F, B40, NhatKy_ViPham!C:C, "T4") - SUMIFS(NhatKy_ViPham!K:K, NhatKy_ViPham!E:E, "11_Sinh", NhatKy_ViPham!F:F, B40, NhatKy_ViPham!C:C, "T4")</f>
        <v>100</v>
      </c>
      <c r="V40" s="6">
        <f>100 + SUMIFS(NhatKy_ViPham!J:J, NhatKy_ViPham!E:E, "11_Sinh", NhatKy_ViPham!F:F, B40, NhatKy_ViPham!C:C, "T5") - SUMIFS(NhatKy_ViPham!K:K, NhatKy_ViPham!E:E, "11_Sinh", NhatKy_ViPham!F:F, B40, NhatKy_ViPham!C:C, "T5")</f>
        <v>100</v>
      </c>
      <c r="W40" s="6">
        <f>100 + SUMIFS(NhatKy_ViPham!J:J, NhatKy_ViPham!E:E, "11_Sinh", NhatKy_ViPham!F:F, B40, NhatKy_ViPham!C:C, "T6") - SUMIFS(NhatKy_ViPham!K:K, NhatKy_ViPham!E:E, "11_Sinh", NhatKy_ViPham!F:F, B40, NhatKy_ViPham!C:C, "T6")</f>
        <v>100</v>
      </c>
      <c r="X40" s="6">
        <f>100 + SUMIFS(NhatKy_ViPham!J:J, NhatKy_ViPham!E:E, "11_Sinh", NhatKy_ViPham!F:F, B40, NhatKy_ViPham!C:C, "T7") - SUMIFS(NhatKy_ViPham!K:K, NhatKy_ViPham!E:E, "11_Sinh", NhatKy_ViPham!F:F, B40, NhatKy_ViPham!C:C, "T7")</f>
        <v>100</v>
      </c>
      <c r="Y40" s="6">
        <f>100 + SUMIFS(NhatKy_ViPham!J:J, NhatKy_ViPham!E:E, "11_Sinh", NhatKy_ViPham!F:F, B40, NhatKy_ViPham!C:C, "T8") - SUMIFS(NhatKy_ViPham!K:K, NhatKy_ViPham!E:E, "11_Sinh", NhatKy_ViPham!F:F, B40, NhatKy_ViPham!C:C, "T8")</f>
        <v>100</v>
      </c>
      <c r="Z40" s="6">
        <f>100 + SUMIFS(NhatKy_ViPham!J:J, NhatKy_ViPham!E:E, "11_Sinh", NhatKy_ViPham!F:F, B40, NhatKy_ViPham!C:C, "T9") - SUMIFS(NhatKy_ViPham!K:K, NhatKy_ViPham!E:E, "11_Sinh", NhatKy_ViPham!F:F, B40, NhatKy_ViPham!C:C, "T9")</f>
        <v>100</v>
      </c>
      <c r="AA40" s="6">
        <f>100 + SUMIFS(NhatKy_ViPham!J:J, NhatKy_ViPham!E:E, "11_Sinh", NhatKy_ViPham!F:F, B40, NhatKy_ViPham!C:C, "T10") - SUMIFS(NhatKy_ViPham!K:K, NhatKy_ViPham!E:E, "11_Sinh", NhatKy_ViPham!F:F, B40, NhatKy_ViPham!C:C, "T10")</f>
        <v>100</v>
      </c>
      <c r="AB40" s="6">
        <f>100 + SUMIFS(NhatKy_ViPham!J:J, NhatKy_ViPham!E:E, "11_Sinh", NhatKy_ViPham!F:F, B40, NhatKy_ViPham!C:C, "T11") - SUMIFS(NhatKy_ViPham!K:K, NhatKy_ViPham!E:E, "11_Sinh", NhatKy_ViPham!F:F, B40, NhatKy_ViPham!C:C, "T11")</f>
        <v>100</v>
      </c>
      <c r="AC40" s="6">
        <f>100 + SUMIFS(NhatKy_ViPham!J:J, NhatKy_ViPham!E:E, "11_Sinh", NhatKy_ViPham!F:F, B40, NhatKy_ViPham!C:C, "T12") - SUMIFS(NhatKy_ViPham!K:K, NhatKy_ViPham!E:E, "11_Sinh", NhatKy_ViPham!F:F, B40, NhatKy_ViPham!C:C, "T12")</f>
        <v>100</v>
      </c>
      <c r="AD40" s="6">
        <f>100 + SUMIFS(NhatKy_ViPham!J:J, NhatKy_ViPham!E:E, "11_Sinh", NhatKy_ViPham!F:F, B40, NhatKy_ViPham!C:C, "T13") - SUMIFS(NhatKy_ViPham!K:K, NhatKy_ViPham!E:E, "11_Sinh", NhatKy_ViPham!F:F, B40, NhatKy_ViPham!C:C, "T13")</f>
        <v>100</v>
      </c>
      <c r="AE40" s="6">
        <f>100 + SUMIFS(NhatKy_ViPham!J:J, NhatKy_ViPham!E:E, "11_Sinh", NhatKy_ViPham!F:F, B40, NhatKy_ViPham!C:C, "T14") - SUMIFS(NhatKy_ViPham!K:K, NhatKy_ViPham!E:E, "11_Sinh", NhatKy_ViPham!F:F, B40, NhatKy_ViPham!C:C, "T14")</f>
        <v>100</v>
      </c>
      <c r="AF40" s="6">
        <f>100 + SUMIFS(NhatKy_ViPham!J:J, NhatKy_ViPham!E:E, "11_Sinh", NhatKy_ViPham!F:F, B40, NhatKy_ViPham!C:C, "T15") - SUMIFS(NhatKy_ViPham!K:K, NhatKy_ViPham!E:E, "11_Sinh", NhatKy_ViPham!F:F, B40, NhatKy_ViPham!C:C, "T15")</f>
        <v>100</v>
      </c>
      <c r="AG40" s="6">
        <f>100 + SUMIFS(NhatKy_ViPham!J:J, NhatKy_ViPham!E:E, "11_Sinh", NhatKy_ViPham!F:F, B40, NhatKy_ViPham!C:C, "T16") - SUMIFS(NhatKy_ViPham!K:K, NhatKy_ViPham!E:E, "11_Sinh", NhatKy_ViPham!F:F, B40, NhatKy_ViPham!C:C, "T16")</f>
        <v>100</v>
      </c>
      <c r="AH40" s="6">
        <f>100 + SUMIFS(NhatKy_ViPham!J:J, NhatKy_ViPham!E:E, "11_Sinh", NhatKy_ViPham!F:F, B40, NhatKy_ViPham!C:C, "T17") - SUMIFS(NhatKy_ViPham!K:K, NhatKy_ViPham!E:E, "11_Sinh", NhatKy_ViPham!F:F, B40, NhatKy_ViPham!C:C, "T17")</f>
        <v>100</v>
      </c>
      <c r="AI40" s="6">
        <f>100 + SUMIFS(NhatKy_ViPham!J:J, NhatKy_ViPham!E:E, "11_Sinh", NhatKy_ViPham!F:F, B40, NhatKy_ViPham!C:C, "T18") - SUMIFS(NhatKy_ViPham!K:K, NhatKy_ViPham!E:E, "11_Sinh", NhatKy_ViPham!F:F, B40, NhatKy_ViPham!C:C, "T18")</f>
        <v>100</v>
      </c>
      <c r="AJ40" s="6">
        <f>100 + SUMIFS(NhatKy_ViPham!J:J, NhatKy_ViPham!E:E, "11_Sinh", NhatKy_ViPham!F:F, B40, NhatKy_ViPham!C:C, "T19") - SUMIFS(NhatKy_ViPham!K:K, NhatKy_ViPham!E:E, "11_Sinh", NhatKy_ViPham!F:F, B40, NhatKy_ViPham!C:C, "T19")</f>
        <v>100</v>
      </c>
      <c r="AK40" s="6">
        <f>100 + SUMIFS(NhatKy_ViPham!J:J, NhatKy_ViPham!E:E, "11_Sinh", NhatKy_ViPham!F:F, B40, NhatKy_ViPham!C:C, "T20") - SUMIFS(NhatKy_ViPham!K:K, NhatKy_ViPham!E:E, "11_Sinh", NhatKy_ViPham!F:F, B40, NhatKy_ViPham!C:C, "T20")</f>
        <v>100</v>
      </c>
      <c r="AL40" s="6">
        <f>100 + SUMIFS(NhatKy_ViPham!J:J, NhatKy_ViPham!E:E, "11_Sinh", NhatKy_ViPham!F:F, B40, NhatKy_ViPham!C:C, "T21") - SUMIFS(NhatKy_ViPham!K:K, NhatKy_ViPham!E:E, "11_Sinh", NhatKy_ViPham!F:F, B40, NhatKy_ViPham!C:C, "T21")</f>
        <v>100</v>
      </c>
      <c r="AM40" s="6">
        <f>100 + SUMIFS(NhatKy_ViPham!J:J, NhatKy_ViPham!E:E, "11_Sinh", NhatKy_ViPham!F:F, B40, NhatKy_ViPham!C:C, "T22") - SUMIFS(NhatKy_ViPham!K:K, NhatKy_ViPham!E:E, "11_Sinh", NhatKy_ViPham!F:F, B40, NhatKy_ViPham!C:C, "T22")</f>
        <v>100</v>
      </c>
      <c r="AN40" s="6">
        <f>100 + SUMIFS(NhatKy_ViPham!J:J, NhatKy_ViPham!E:E, "11_Sinh", NhatKy_ViPham!F:F, B40, NhatKy_ViPham!C:C, "T23") - SUMIFS(NhatKy_ViPham!K:K, NhatKy_ViPham!E:E, "11_Sinh", NhatKy_ViPham!F:F, B40, NhatKy_ViPham!C:C, "T23")</f>
        <v>100</v>
      </c>
      <c r="AO40" s="6">
        <f>100 + SUMIFS(NhatKy_ViPham!J:J, NhatKy_ViPham!E:E, "11_Sinh", NhatKy_ViPham!F:F, B40, NhatKy_ViPham!C:C, "T24") - SUMIFS(NhatKy_ViPham!K:K, NhatKy_ViPham!E:E, "11_Sinh", NhatKy_ViPham!F:F, B40, NhatKy_ViPham!C:C, "T24")</f>
        <v>100</v>
      </c>
      <c r="AP40" s="6">
        <f>100 + SUMIFS(NhatKy_ViPham!J:J, NhatKy_ViPham!E:E, "11_Sinh", NhatKy_ViPham!F:F, B40, NhatKy_ViPham!C:C, "T25") - SUMIFS(NhatKy_ViPham!K:K, NhatKy_ViPham!E:E, "11_Sinh", NhatKy_ViPham!F:F, B40, NhatKy_ViPham!C:C, "T25")</f>
        <v>100</v>
      </c>
      <c r="AQ40" s="6">
        <f>100 + SUMIFS(NhatKy_ViPham!J:J, NhatKy_ViPham!E:E, "11_Sinh", NhatKy_ViPham!F:F, B40, NhatKy_ViPham!C:C, "T26") - SUMIFS(NhatKy_ViPham!K:K, NhatKy_ViPham!E:E, "11_Sinh", NhatKy_ViPham!F:F, B40, NhatKy_ViPham!C:C, "T26")</f>
        <v>100</v>
      </c>
      <c r="AR40" s="6">
        <f>100 + SUMIFS(NhatKy_ViPham!J:J, NhatKy_ViPham!E:E, "11_Sinh", NhatKy_ViPham!F:F, B40, NhatKy_ViPham!C:C, "T27") - SUMIFS(NhatKy_ViPham!K:K, NhatKy_ViPham!E:E, "11_Sinh", NhatKy_ViPham!F:F, B40, NhatKy_ViPham!C:C, "T27")</f>
        <v>100</v>
      </c>
      <c r="AS40" s="6">
        <f>100 + SUMIFS(NhatKy_ViPham!J:J, NhatKy_ViPham!E:E, "11_Sinh", NhatKy_ViPham!F:F, B40, NhatKy_ViPham!C:C, "T28") - SUMIFS(NhatKy_ViPham!K:K, NhatKy_ViPham!E:E, "11_Sinh", NhatKy_ViPham!F:F, B40, NhatKy_ViPham!C:C, "T28")</f>
        <v>100</v>
      </c>
      <c r="AT40" s="6">
        <f>100 + SUMIFS(NhatKy_ViPham!J:J, NhatKy_ViPham!E:E, "11_Sinh", NhatKy_ViPham!F:F, B40, NhatKy_ViPham!C:C, "T29") - SUMIFS(NhatKy_ViPham!K:K, NhatKy_ViPham!E:E, "11_Sinh", NhatKy_ViPham!F:F, B40, NhatKy_ViPham!C:C, "T29")</f>
        <v>100</v>
      </c>
      <c r="AU40" s="6">
        <f>100 + SUMIFS(NhatKy_ViPham!J:J, NhatKy_ViPham!E:E, "11_Sinh", NhatKy_ViPham!F:F, B40, NhatKy_ViPham!C:C, "T30") - SUMIFS(NhatKy_ViPham!K:K, NhatKy_ViPham!E:E, "11_Sinh", NhatKy_ViPham!F:F, B40, NhatKy_ViPham!C:C, "T30")</f>
        <v>100</v>
      </c>
      <c r="AV40" s="6">
        <f>100 + SUMIFS(NhatKy_ViPham!J:J, NhatKy_ViPham!E:E, "11_Sinh", NhatKy_ViPham!F:F, B40, NhatKy_ViPham!C:C, "T31") - SUMIFS(NhatKy_ViPham!K:K, NhatKy_ViPham!E:E, "11_Sinh", NhatKy_ViPham!F:F, B40, NhatKy_ViPham!C:C, "T31")</f>
        <v>100</v>
      </c>
      <c r="AW40" s="6">
        <f>100 + SUMIFS(NhatKy_ViPham!J:J, NhatKy_ViPham!E:E, "11_Sinh", NhatKy_ViPham!F:F, B40, NhatKy_ViPham!C:C, "T32") - SUMIFS(NhatKy_ViPham!K:K, NhatKy_ViPham!E:E, "11_Sinh", NhatKy_ViPham!F:F, B40, NhatKy_ViPham!C:C, "T32")</f>
        <v>100</v>
      </c>
      <c r="AX40" s="6">
        <f>100 + SUMIFS(NhatKy_ViPham!J:J, NhatKy_ViPham!E:E, "11_Sinh", NhatKy_ViPham!F:F, B40, NhatKy_ViPham!C:C, "T33") - SUMIFS(NhatKy_ViPham!K:K, NhatKy_ViPham!E:E, "11_Sinh", NhatKy_ViPham!F:F, B40, NhatKy_ViPham!C:C, "T33")</f>
        <v>100</v>
      </c>
      <c r="AY40" s="6">
        <f>100 + SUMIFS(NhatKy_ViPham!J:J, NhatKy_ViPham!E:E, "11_Sinh", NhatKy_ViPham!F:F, B40, NhatKy_ViPham!C:C, "T34") - SUMIFS(NhatKy_ViPham!K:K, NhatKy_ViPham!E:E, "11_Sinh", NhatKy_ViPham!F:F, B40, NhatKy_ViPham!C:C, "T34")</f>
        <v>100</v>
      </c>
      <c r="AZ40" s="6">
        <f>100 + SUMIFS(NhatKy_ViPham!J:J, NhatKy_ViPham!E:E, "11_Sinh", NhatKy_ViPham!F:F, B40, NhatKy_ViPham!C:C, "T35") - SUMIFS(NhatKy_ViPham!K:K, NhatKy_ViPham!E:E, "11_Sinh", NhatKy_ViPham!F:F, B40, NhatKy_ViPham!C:C, "T35")</f>
        <v>100</v>
      </c>
      <c r="BA40" s="12">
        <f t="shared" si="0"/>
        <v>100</v>
      </c>
      <c r="BB40" s="11" t="s">
        <v>430</v>
      </c>
      <c r="BC40" s="16" t="str">
        <f t="shared" si="1"/>
        <v>Tốt</v>
      </c>
      <c r="BD40" s="15" t="str">
        <f t="shared" si="2"/>
        <v>🟢 BÌNH THƯỜNG</v>
      </c>
    </row>
    <row r="41" spans="1:56" x14ac:dyDescent="0.25">
      <c r="A41" s="4">
        <v>33</v>
      </c>
      <c r="B41" s="10" t="s">
        <v>1795</v>
      </c>
      <c r="C41" s="4" t="s">
        <v>1612</v>
      </c>
      <c r="D41" s="4" t="s">
        <v>429</v>
      </c>
      <c r="E41" s="11" t="s">
        <v>430</v>
      </c>
      <c r="F41" s="7">
        <f>SUMIFS(NhatKy_ViPham!K:K, NhatKy_ViPham!E:E, "11_Sinh", NhatKy_ViPham!F:F, B41, NhatKy_ViPham!H:H, "L01")</f>
        <v>0</v>
      </c>
      <c r="G41" s="7">
        <f>SUMIFS(NhatKy_ViPham!K:K, NhatKy_ViPham!E:E, "11_Sinh", NhatKy_ViPham!F:F, B41, NhatKy_ViPham!H:H, "L02")</f>
        <v>0</v>
      </c>
      <c r="H41" s="7">
        <f>SUMIFS(NhatKy_ViPham!K:K, NhatKy_ViPham!E:E, "11_Sinh", NhatKy_ViPham!F:F, B41, NhatKy_ViPham!H:H, "L03")</f>
        <v>0</v>
      </c>
      <c r="I41" s="7">
        <f>SUMIFS(NhatKy_ViPham!K:K, NhatKy_ViPham!E:E, "11_Sinh", NhatKy_ViPham!F:F, B41, NhatKy_ViPham!H:H, "L04")</f>
        <v>0</v>
      </c>
      <c r="J41" s="7">
        <f>SUMIFS(NhatKy_ViPham!K:K, NhatKy_ViPham!E:E, "11_Sinh", NhatKy_ViPham!F:F, B41, NhatKy_ViPham!H:H, "L05")</f>
        <v>0</v>
      </c>
      <c r="K41" s="7">
        <f>SUMIFS(NhatKy_ViPham!K:K, NhatKy_ViPham!E:E, "11_Sinh", NhatKy_ViPham!F:F, B41, NhatKy_ViPham!H:H, "L06")</f>
        <v>0</v>
      </c>
      <c r="L41" s="7">
        <f>SUMIFS(NhatKy_ViPham!K:K, NhatKy_ViPham!E:E, "11_Sinh", NhatKy_ViPham!F:F, B41, NhatKy_ViPham!H:H, "L07")</f>
        <v>0</v>
      </c>
      <c r="M41" s="7">
        <f>SUMIFS(NhatKy_ViPham!K:K, NhatKy_ViPham!E:E, "11_Sinh", NhatKy_ViPham!F:F, B41, NhatKy_ViPham!H:H, "L08")</f>
        <v>0</v>
      </c>
      <c r="N41" s="7">
        <f>SUMIFS(NhatKy_ViPham!K:K, NhatKy_ViPham!E:E, "11_Sinh", NhatKy_ViPham!F:F, B41, NhatKy_ViPham!H:H, "L09")</f>
        <v>0</v>
      </c>
      <c r="O41" s="7">
        <f>SUMIFS(NhatKy_ViPham!K:K, NhatKy_ViPham!E:E, "11_Sinh", NhatKy_ViPham!F:F, B41, NhatKy_ViPham!H:H, "L10")</f>
        <v>0</v>
      </c>
      <c r="P41" s="12">
        <f>SUMIFS(NhatKy_ViPham!J:J, NhatKy_ViPham!E:E, "11_Sinh", NhatKy_ViPham!F:F, B41)</f>
        <v>0</v>
      </c>
      <c r="Q41" s="13">
        <f>SUMIFS(NhatKy_ViPham!K:K, NhatKy_ViPham!E:E, "11_Sinh", NhatKy_ViPham!F:F, B41)</f>
        <v>0</v>
      </c>
      <c r="R41" s="7">
        <f>100 + SUMIFS(NhatKy_ViPham!J:J, NhatKy_ViPham!E:E, "11_Sinh", NhatKy_ViPham!F:F, B41, NhatKy_ViPham!C:C, "T1") - SUMIFS(NhatKy_ViPham!K:K, NhatKy_ViPham!E:E, "11_Sinh", NhatKy_ViPham!F:F, B41, NhatKy_ViPham!C:C, "T1")</f>
        <v>100</v>
      </c>
      <c r="S41" s="7">
        <f>100 + SUMIFS(NhatKy_ViPham!J:J, NhatKy_ViPham!E:E, "11_Sinh", NhatKy_ViPham!F:F, B41, NhatKy_ViPham!C:C, "T2") - SUMIFS(NhatKy_ViPham!K:K, NhatKy_ViPham!E:E, "11_Sinh", NhatKy_ViPham!F:F, B41, NhatKy_ViPham!C:C, "T2")</f>
        <v>100</v>
      </c>
      <c r="T41" s="7">
        <f>100 + SUMIFS(NhatKy_ViPham!J:J, NhatKy_ViPham!E:E, "11_Sinh", NhatKy_ViPham!F:F, B41, NhatKy_ViPham!C:C, "T3") - SUMIFS(NhatKy_ViPham!K:K, NhatKy_ViPham!E:E, "11_Sinh", NhatKy_ViPham!F:F, B41, NhatKy_ViPham!C:C, "T3")</f>
        <v>100</v>
      </c>
      <c r="U41" s="7">
        <f>100 + SUMIFS(NhatKy_ViPham!J:J, NhatKy_ViPham!E:E, "11_Sinh", NhatKy_ViPham!F:F, B41, NhatKy_ViPham!C:C, "T4") - SUMIFS(NhatKy_ViPham!K:K, NhatKy_ViPham!E:E, "11_Sinh", NhatKy_ViPham!F:F, B41, NhatKy_ViPham!C:C, "T4")</f>
        <v>100</v>
      </c>
      <c r="V41" s="7">
        <f>100 + SUMIFS(NhatKy_ViPham!J:J, NhatKy_ViPham!E:E, "11_Sinh", NhatKy_ViPham!F:F, B41, NhatKy_ViPham!C:C, "T5") - SUMIFS(NhatKy_ViPham!K:K, NhatKy_ViPham!E:E, "11_Sinh", NhatKy_ViPham!F:F, B41, NhatKy_ViPham!C:C, "T5")</f>
        <v>100</v>
      </c>
      <c r="W41" s="7">
        <f>100 + SUMIFS(NhatKy_ViPham!J:J, NhatKy_ViPham!E:E, "11_Sinh", NhatKy_ViPham!F:F, B41, NhatKy_ViPham!C:C, "T6") - SUMIFS(NhatKy_ViPham!K:K, NhatKy_ViPham!E:E, "11_Sinh", NhatKy_ViPham!F:F, B41, NhatKy_ViPham!C:C, "T6")</f>
        <v>100</v>
      </c>
      <c r="X41" s="7">
        <f>100 + SUMIFS(NhatKy_ViPham!J:J, NhatKy_ViPham!E:E, "11_Sinh", NhatKy_ViPham!F:F, B41, NhatKy_ViPham!C:C, "T7") - SUMIFS(NhatKy_ViPham!K:K, NhatKy_ViPham!E:E, "11_Sinh", NhatKy_ViPham!F:F, B41, NhatKy_ViPham!C:C, "T7")</f>
        <v>100</v>
      </c>
      <c r="Y41" s="7">
        <f>100 + SUMIFS(NhatKy_ViPham!J:J, NhatKy_ViPham!E:E, "11_Sinh", NhatKy_ViPham!F:F, B41, NhatKy_ViPham!C:C, "T8") - SUMIFS(NhatKy_ViPham!K:K, NhatKy_ViPham!E:E, "11_Sinh", NhatKy_ViPham!F:F, B41, NhatKy_ViPham!C:C, "T8")</f>
        <v>100</v>
      </c>
      <c r="Z41" s="7">
        <f>100 + SUMIFS(NhatKy_ViPham!J:J, NhatKy_ViPham!E:E, "11_Sinh", NhatKy_ViPham!F:F, B41, NhatKy_ViPham!C:C, "T9") - SUMIFS(NhatKy_ViPham!K:K, NhatKy_ViPham!E:E, "11_Sinh", NhatKy_ViPham!F:F, B41, NhatKy_ViPham!C:C, "T9")</f>
        <v>100</v>
      </c>
      <c r="AA41" s="7">
        <f>100 + SUMIFS(NhatKy_ViPham!J:J, NhatKy_ViPham!E:E, "11_Sinh", NhatKy_ViPham!F:F, B41, NhatKy_ViPham!C:C, "T10") - SUMIFS(NhatKy_ViPham!K:K, NhatKy_ViPham!E:E, "11_Sinh", NhatKy_ViPham!F:F, B41, NhatKy_ViPham!C:C, "T10")</f>
        <v>100</v>
      </c>
      <c r="AB41" s="7">
        <f>100 + SUMIFS(NhatKy_ViPham!J:J, NhatKy_ViPham!E:E, "11_Sinh", NhatKy_ViPham!F:F, B41, NhatKy_ViPham!C:C, "T11") - SUMIFS(NhatKy_ViPham!K:K, NhatKy_ViPham!E:E, "11_Sinh", NhatKy_ViPham!F:F, B41, NhatKy_ViPham!C:C, "T11")</f>
        <v>100</v>
      </c>
      <c r="AC41" s="7">
        <f>100 + SUMIFS(NhatKy_ViPham!J:J, NhatKy_ViPham!E:E, "11_Sinh", NhatKy_ViPham!F:F, B41, NhatKy_ViPham!C:C, "T12") - SUMIFS(NhatKy_ViPham!K:K, NhatKy_ViPham!E:E, "11_Sinh", NhatKy_ViPham!F:F, B41, NhatKy_ViPham!C:C, "T12")</f>
        <v>100</v>
      </c>
      <c r="AD41" s="7">
        <f>100 + SUMIFS(NhatKy_ViPham!J:J, NhatKy_ViPham!E:E, "11_Sinh", NhatKy_ViPham!F:F, B41, NhatKy_ViPham!C:C, "T13") - SUMIFS(NhatKy_ViPham!K:K, NhatKy_ViPham!E:E, "11_Sinh", NhatKy_ViPham!F:F, B41, NhatKy_ViPham!C:C, "T13")</f>
        <v>100</v>
      </c>
      <c r="AE41" s="7">
        <f>100 + SUMIFS(NhatKy_ViPham!J:J, NhatKy_ViPham!E:E, "11_Sinh", NhatKy_ViPham!F:F, B41, NhatKy_ViPham!C:C, "T14") - SUMIFS(NhatKy_ViPham!K:K, NhatKy_ViPham!E:E, "11_Sinh", NhatKy_ViPham!F:F, B41, NhatKy_ViPham!C:C, "T14")</f>
        <v>100</v>
      </c>
      <c r="AF41" s="7">
        <f>100 + SUMIFS(NhatKy_ViPham!J:J, NhatKy_ViPham!E:E, "11_Sinh", NhatKy_ViPham!F:F, B41, NhatKy_ViPham!C:C, "T15") - SUMIFS(NhatKy_ViPham!K:K, NhatKy_ViPham!E:E, "11_Sinh", NhatKy_ViPham!F:F, B41, NhatKy_ViPham!C:C, "T15")</f>
        <v>100</v>
      </c>
      <c r="AG41" s="7">
        <f>100 + SUMIFS(NhatKy_ViPham!J:J, NhatKy_ViPham!E:E, "11_Sinh", NhatKy_ViPham!F:F, B41, NhatKy_ViPham!C:C, "T16") - SUMIFS(NhatKy_ViPham!K:K, NhatKy_ViPham!E:E, "11_Sinh", NhatKy_ViPham!F:F, B41, NhatKy_ViPham!C:C, "T16")</f>
        <v>100</v>
      </c>
      <c r="AH41" s="7">
        <f>100 + SUMIFS(NhatKy_ViPham!J:J, NhatKy_ViPham!E:E, "11_Sinh", NhatKy_ViPham!F:F, B41, NhatKy_ViPham!C:C, "T17") - SUMIFS(NhatKy_ViPham!K:K, NhatKy_ViPham!E:E, "11_Sinh", NhatKy_ViPham!F:F, B41, NhatKy_ViPham!C:C, "T17")</f>
        <v>100</v>
      </c>
      <c r="AI41" s="7">
        <f>100 + SUMIFS(NhatKy_ViPham!J:J, NhatKy_ViPham!E:E, "11_Sinh", NhatKy_ViPham!F:F, B41, NhatKy_ViPham!C:C, "T18") - SUMIFS(NhatKy_ViPham!K:K, NhatKy_ViPham!E:E, "11_Sinh", NhatKy_ViPham!F:F, B41, NhatKy_ViPham!C:C, "T18")</f>
        <v>100</v>
      </c>
      <c r="AJ41" s="7">
        <f>100 + SUMIFS(NhatKy_ViPham!J:J, NhatKy_ViPham!E:E, "11_Sinh", NhatKy_ViPham!F:F, B41, NhatKy_ViPham!C:C, "T19") - SUMIFS(NhatKy_ViPham!K:K, NhatKy_ViPham!E:E, "11_Sinh", NhatKy_ViPham!F:F, B41, NhatKy_ViPham!C:C, "T19")</f>
        <v>100</v>
      </c>
      <c r="AK41" s="7">
        <f>100 + SUMIFS(NhatKy_ViPham!J:J, NhatKy_ViPham!E:E, "11_Sinh", NhatKy_ViPham!F:F, B41, NhatKy_ViPham!C:C, "T20") - SUMIFS(NhatKy_ViPham!K:K, NhatKy_ViPham!E:E, "11_Sinh", NhatKy_ViPham!F:F, B41, NhatKy_ViPham!C:C, "T20")</f>
        <v>100</v>
      </c>
      <c r="AL41" s="7">
        <f>100 + SUMIFS(NhatKy_ViPham!J:J, NhatKy_ViPham!E:E, "11_Sinh", NhatKy_ViPham!F:F, B41, NhatKy_ViPham!C:C, "T21") - SUMIFS(NhatKy_ViPham!K:K, NhatKy_ViPham!E:E, "11_Sinh", NhatKy_ViPham!F:F, B41, NhatKy_ViPham!C:C, "T21")</f>
        <v>100</v>
      </c>
      <c r="AM41" s="7">
        <f>100 + SUMIFS(NhatKy_ViPham!J:J, NhatKy_ViPham!E:E, "11_Sinh", NhatKy_ViPham!F:F, B41, NhatKy_ViPham!C:C, "T22") - SUMIFS(NhatKy_ViPham!K:K, NhatKy_ViPham!E:E, "11_Sinh", NhatKy_ViPham!F:F, B41, NhatKy_ViPham!C:C, "T22")</f>
        <v>100</v>
      </c>
      <c r="AN41" s="7">
        <f>100 + SUMIFS(NhatKy_ViPham!J:J, NhatKy_ViPham!E:E, "11_Sinh", NhatKy_ViPham!F:F, B41, NhatKy_ViPham!C:C, "T23") - SUMIFS(NhatKy_ViPham!K:K, NhatKy_ViPham!E:E, "11_Sinh", NhatKy_ViPham!F:F, B41, NhatKy_ViPham!C:C, "T23")</f>
        <v>100</v>
      </c>
      <c r="AO41" s="7">
        <f>100 + SUMIFS(NhatKy_ViPham!J:J, NhatKy_ViPham!E:E, "11_Sinh", NhatKy_ViPham!F:F, B41, NhatKy_ViPham!C:C, "T24") - SUMIFS(NhatKy_ViPham!K:K, NhatKy_ViPham!E:E, "11_Sinh", NhatKy_ViPham!F:F, B41, NhatKy_ViPham!C:C, "T24")</f>
        <v>100</v>
      </c>
      <c r="AP41" s="7">
        <f>100 + SUMIFS(NhatKy_ViPham!J:J, NhatKy_ViPham!E:E, "11_Sinh", NhatKy_ViPham!F:F, B41, NhatKy_ViPham!C:C, "T25") - SUMIFS(NhatKy_ViPham!K:K, NhatKy_ViPham!E:E, "11_Sinh", NhatKy_ViPham!F:F, B41, NhatKy_ViPham!C:C, "T25")</f>
        <v>100</v>
      </c>
      <c r="AQ41" s="7">
        <f>100 + SUMIFS(NhatKy_ViPham!J:J, NhatKy_ViPham!E:E, "11_Sinh", NhatKy_ViPham!F:F, B41, NhatKy_ViPham!C:C, "T26") - SUMIFS(NhatKy_ViPham!K:K, NhatKy_ViPham!E:E, "11_Sinh", NhatKy_ViPham!F:F, B41, NhatKy_ViPham!C:C, "T26")</f>
        <v>100</v>
      </c>
      <c r="AR41" s="7">
        <f>100 + SUMIFS(NhatKy_ViPham!J:J, NhatKy_ViPham!E:E, "11_Sinh", NhatKy_ViPham!F:F, B41, NhatKy_ViPham!C:C, "T27") - SUMIFS(NhatKy_ViPham!K:K, NhatKy_ViPham!E:E, "11_Sinh", NhatKy_ViPham!F:F, B41, NhatKy_ViPham!C:C, "T27")</f>
        <v>100</v>
      </c>
      <c r="AS41" s="7">
        <f>100 + SUMIFS(NhatKy_ViPham!J:J, NhatKy_ViPham!E:E, "11_Sinh", NhatKy_ViPham!F:F, B41, NhatKy_ViPham!C:C, "T28") - SUMIFS(NhatKy_ViPham!K:K, NhatKy_ViPham!E:E, "11_Sinh", NhatKy_ViPham!F:F, B41, NhatKy_ViPham!C:C, "T28")</f>
        <v>100</v>
      </c>
      <c r="AT41" s="7">
        <f>100 + SUMIFS(NhatKy_ViPham!J:J, NhatKy_ViPham!E:E, "11_Sinh", NhatKy_ViPham!F:F, B41, NhatKy_ViPham!C:C, "T29") - SUMIFS(NhatKy_ViPham!K:K, NhatKy_ViPham!E:E, "11_Sinh", NhatKy_ViPham!F:F, B41, NhatKy_ViPham!C:C, "T29")</f>
        <v>100</v>
      </c>
      <c r="AU41" s="7">
        <f>100 + SUMIFS(NhatKy_ViPham!J:J, NhatKy_ViPham!E:E, "11_Sinh", NhatKy_ViPham!F:F, B41, NhatKy_ViPham!C:C, "T30") - SUMIFS(NhatKy_ViPham!K:K, NhatKy_ViPham!E:E, "11_Sinh", NhatKy_ViPham!F:F, B41, NhatKy_ViPham!C:C, "T30")</f>
        <v>100</v>
      </c>
      <c r="AV41" s="7">
        <f>100 + SUMIFS(NhatKy_ViPham!J:J, NhatKy_ViPham!E:E, "11_Sinh", NhatKy_ViPham!F:F, B41, NhatKy_ViPham!C:C, "T31") - SUMIFS(NhatKy_ViPham!K:K, NhatKy_ViPham!E:E, "11_Sinh", NhatKy_ViPham!F:F, B41, NhatKy_ViPham!C:C, "T31")</f>
        <v>100</v>
      </c>
      <c r="AW41" s="7">
        <f>100 + SUMIFS(NhatKy_ViPham!J:J, NhatKy_ViPham!E:E, "11_Sinh", NhatKy_ViPham!F:F, B41, NhatKy_ViPham!C:C, "T32") - SUMIFS(NhatKy_ViPham!K:K, NhatKy_ViPham!E:E, "11_Sinh", NhatKy_ViPham!F:F, B41, NhatKy_ViPham!C:C, "T32")</f>
        <v>100</v>
      </c>
      <c r="AX41" s="7">
        <f>100 + SUMIFS(NhatKy_ViPham!J:J, NhatKy_ViPham!E:E, "11_Sinh", NhatKy_ViPham!F:F, B41, NhatKy_ViPham!C:C, "T33") - SUMIFS(NhatKy_ViPham!K:K, NhatKy_ViPham!E:E, "11_Sinh", NhatKy_ViPham!F:F, B41, NhatKy_ViPham!C:C, "T33")</f>
        <v>100</v>
      </c>
      <c r="AY41" s="7">
        <f>100 + SUMIFS(NhatKy_ViPham!J:J, NhatKy_ViPham!E:E, "11_Sinh", NhatKy_ViPham!F:F, B41, NhatKy_ViPham!C:C, "T34") - SUMIFS(NhatKy_ViPham!K:K, NhatKy_ViPham!E:E, "11_Sinh", NhatKy_ViPham!F:F, B41, NhatKy_ViPham!C:C, "T34")</f>
        <v>100</v>
      </c>
      <c r="AZ41" s="7">
        <f>100 + SUMIFS(NhatKy_ViPham!J:J, NhatKy_ViPham!E:E, "11_Sinh", NhatKy_ViPham!F:F, B41, NhatKy_ViPham!C:C, "T35") - SUMIFS(NhatKy_ViPham!K:K, NhatKy_ViPham!E:E, "11_Sinh", NhatKy_ViPham!F:F, B41, NhatKy_ViPham!C:C, "T35")</f>
        <v>100</v>
      </c>
      <c r="BA41" s="12">
        <f t="shared" si="0"/>
        <v>100</v>
      </c>
      <c r="BB41" s="11" t="s">
        <v>430</v>
      </c>
      <c r="BC41" s="14" t="str">
        <f t="shared" si="1"/>
        <v>Tốt</v>
      </c>
      <c r="BD41" s="10" t="str">
        <f t="shared" si="2"/>
        <v>🟢 BÌNH THƯỜNG</v>
      </c>
    </row>
    <row r="42" spans="1:56" x14ac:dyDescent="0.25">
      <c r="A42" s="5">
        <v>34</v>
      </c>
      <c r="B42" s="15" t="s">
        <v>1796</v>
      </c>
      <c r="C42" s="5" t="s">
        <v>1193</v>
      </c>
      <c r="D42" s="5" t="s">
        <v>429</v>
      </c>
      <c r="E42" s="11" t="s">
        <v>430</v>
      </c>
      <c r="F42" s="6">
        <f>SUMIFS(NhatKy_ViPham!K:K, NhatKy_ViPham!E:E, "11_Sinh", NhatKy_ViPham!F:F, B42, NhatKy_ViPham!H:H, "L01")</f>
        <v>0</v>
      </c>
      <c r="G42" s="6">
        <f>SUMIFS(NhatKy_ViPham!K:K, NhatKy_ViPham!E:E, "11_Sinh", NhatKy_ViPham!F:F, B42, NhatKy_ViPham!H:H, "L02")</f>
        <v>0</v>
      </c>
      <c r="H42" s="6">
        <f>SUMIFS(NhatKy_ViPham!K:K, NhatKy_ViPham!E:E, "11_Sinh", NhatKy_ViPham!F:F, B42, NhatKy_ViPham!H:H, "L03")</f>
        <v>0</v>
      </c>
      <c r="I42" s="6">
        <f>SUMIFS(NhatKy_ViPham!K:K, NhatKy_ViPham!E:E, "11_Sinh", NhatKy_ViPham!F:F, B42, NhatKy_ViPham!H:H, "L04")</f>
        <v>0</v>
      </c>
      <c r="J42" s="6">
        <f>SUMIFS(NhatKy_ViPham!K:K, NhatKy_ViPham!E:E, "11_Sinh", NhatKy_ViPham!F:F, B42, NhatKy_ViPham!H:H, "L05")</f>
        <v>0</v>
      </c>
      <c r="K42" s="6">
        <f>SUMIFS(NhatKy_ViPham!K:K, NhatKy_ViPham!E:E, "11_Sinh", NhatKy_ViPham!F:F, B42, NhatKy_ViPham!H:H, "L06")</f>
        <v>0</v>
      </c>
      <c r="L42" s="6">
        <f>SUMIFS(NhatKy_ViPham!K:K, NhatKy_ViPham!E:E, "11_Sinh", NhatKy_ViPham!F:F, B42, NhatKy_ViPham!H:H, "L07")</f>
        <v>0</v>
      </c>
      <c r="M42" s="6">
        <f>SUMIFS(NhatKy_ViPham!K:K, NhatKy_ViPham!E:E, "11_Sinh", NhatKy_ViPham!F:F, B42, NhatKy_ViPham!H:H, "L08")</f>
        <v>0</v>
      </c>
      <c r="N42" s="6">
        <f>SUMIFS(NhatKy_ViPham!K:K, NhatKy_ViPham!E:E, "11_Sinh", NhatKy_ViPham!F:F, B42, NhatKy_ViPham!H:H, "L09")</f>
        <v>0</v>
      </c>
      <c r="O42" s="6">
        <f>SUMIFS(NhatKy_ViPham!K:K, NhatKy_ViPham!E:E, "11_Sinh", NhatKy_ViPham!F:F, B42, NhatKy_ViPham!H:H, "L10")</f>
        <v>0</v>
      </c>
      <c r="P42" s="12">
        <f>SUMIFS(NhatKy_ViPham!J:J, NhatKy_ViPham!E:E, "11_Sinh", NhatKy_ViPham!F:F, B42)</f>
        <v>0</v>
      </c>
      <c r="Q42" s="13">
        <f>SUMIFS(NhatKy_ViPham!K:K, NhatKy_ViPham!E:E, "11_Sinh", NhatKy_ViPham!F:F, B42)</f>
        <v>0</v>
      </c>
      <c r="R42" s="6">
        <f>100 + SUMIFS(NhatKy_ViPham!J:J, NhatKy_ViPham!E:E, "11_Sinh", NhatKy_ViPham!F:F, B42, NhatKy_ViPham!C:C, "T1") - SUMIFS(NhatKy_ViPham!K:K, NhatKy_ViPham!E:E, "11_Sinh", NhatKy_ViPham!F:F, B42, NhatKy_ViPham!C:C, "T1")</f>
        <v>100</v>
      </c>
      <c r="S42" s="6">
        <f>100 + SUMIFS(NhatKy_ViPham!J:J, NhatKy_ViPham!E:E, "11_Sinh", NhatKy_ViPham!F:F, B42, NhatKy_ViPham!C:C, "T2") - SUMIFS(NhatKy_ViPham!K:K, NhatKy_ViPham!E:E, "11_Sinh", NhatKy_ViPham!F:F, B42, NhatKy_ViPham!C:C, "T2")</f>
        <v>100</v>
      </c>
      <c r="T42" s="6">
        <f>100 + SUMIFS(NhatKy_ViPham!J:J, NhatKy_ViPham!E:E, "11_Sinh", NhatKy_ViPham!F:F, B42, NhatKy_ViPham!C:C, "T3") - SUMIFS(NhatKy_ViPham!K:K, NhatKy_ViPham!E:E, "11_Sinh", NhatKy_ViPham!F:F, B42, NhatKy_ViPham!C:C, "T3")</f>
        <v>100</v>
      </c>
      <c r="U42" s="6">
        <f>100 + SUMIFS(NhatKy_ViPham!J:J, NhatKy_ViPham!E:E, "11_Sinh", NhatKy_ViPham!F:F, B42, NhatKy_ViPham!C:C, "T4") - SUMIFS(NhatKy_ViPham!K:K, NhatKy_ViPham!E:E, "11_Sinh", NhatKy_ViPham!F:F, B42, NhatKy_ViPham!C:C, "T4")</f>
        <v>100</v>
      </c>
      <c r="V42" s="6">
        <f>100 + SUMIFS(NhatKy_ViPham!J:J, NhatKy_ViPham!E:E, "11_Sinh", NhatKy_ViPham!F:F, B42, NhatKy_ViPham!C:C, "T5") - SUMIFS(NhatKy_ViPham!K:K, NhatKy_ViPham!E:E, "11_Sinh", NhatKy_ViPham!F:F, B42, NhatKy_ViPham!C:C, "T5")</f>
        <v>100</v>
      </c>
      <c r="W42" s="6">
        <f>100 + SUMIFS(NhatKy_ViPham!J:J, NhatKy_ViPham!E:E, "11_Sinh", NhatKy_ViPham!F:F, B42, NhatKy_ViPham!C:C, "T6") - SUMIFS(NhatKy_ViPham!K:K, NhatKy_ViPham!E:E, "11_Sinh", NhatKy_ViPham!F:F, B42, NhatKy_ViPham!C:C, "T6")</f>
        <v>100</v>
      </c>
      <c r="X42" s="6">
        <f>100 + SUMIFS(NhatKy_ViPham!J:J, NhatKy_ViPham!E:E, "11_Sinh", NhatKy_ViPham!F:F, B42, NhatKy_ViPham!C:C, "T7") - SUMIFS(NhatKy_ViPham!K:K, NhatKy_ViPham!E:E, "11_Sinh", NhatKy_ViPham!F:F, B42, NhatKy_ViPham!C:C, "T7")</f>
        <v>100</v>
      </c>
      <c r="Y42" s="6">
        <f>100 + SUMIFS(NhatKy_ViPham!J:J, NhatKy_ViPham!E:E, "11_Sinh", NhatKy_ViPham!F:F, B42, NhatKy_ViPham!C:C, "T8") - SUMIFS(NhatKy_ViPham!K:K, NhatKy_ViPham!E:E, "11_Sinh", NhatKy_ViPham!F:F, B42, NhatKy_ViPham!C:C, "T8")</f>
        <v>100</v>
      </c>
      <c r="Z42" s="6">
        <f>100 + SUMIFS(NhatKy_ViPham!J:J, NhatKy_ViPham!E:E, "11_Sinh", NhatKy_ViPham!F:F, B42, NhatKy_ViPham!C:C, "T9") - SUMIFS(NhatKy_ViPham!K:K, NhatKy_ViPham!E:E, "11_Sinh", NhatKy_ViPham!F:F, B42, NhatKy_ViPham!C:C, "T9")</f>
        <v>100</v>
      </c>
      <c r="AA42" s="6">
        <f>100 + SUMIFS(NhatKy_ViPham!J:J, NhatKy_ViPham!E:E, "11_Sinh", NhatKy_ViPham!F:F, B42, NhatKy_ViPham!C:C, "T10") - SUMIFS(NhatKy_ViPham!K:K, NhatKy_ViPham!E:E, "11_Sinh", NhatKy_ViPham!F:F, B42, NhatKy_ViPham!C:C, "T10")</f>
        <v>100</v>
      </c>
      <c r="AB42" s="6">
        <f>100 + SUMIFS(NhatKy_ViPham!J:J, NhatKy_ViPham!E:E, "11_Sinh", NhatKy_ViPham!F:F, B42, NhatKy_ViPham!C:C, "T11") - SUMIFS(NhatKy_ViPham!K:K, NhatKy_ViPham!E:E, "11_Sinh", NhatKy_ViPham!F:F, B42, NhatKy_ViPham!C:C, "T11")</f>
        <v>100</v>
      </c>
      <c r="AC42" s="6">
        <f>100 + SUMIFS(NhatKy_ViPham!J:J, NhatKy_ViPham!E:E, "11_Sinh", NhatKy_ViPham!F:F, B42, NhatKy_ViPham!C:C, "T12") - SUMIFS(NhatKy_ViPham!K:K, NhatKy_ViPham!E:E, "11_Sinh", NhatKy_ViPham!F:F, B42, NhatKy_ViPham!C:C, "T12")</f>
        <v>100</v>
      </c>
      <c r="AD42" s="6">
        <f>100 + SUMIFS(NhatKy_ViPham!J:J, NhatKy_ViPham!E:E, "11_Sinh", NhatKy_ViPham!F:F, B42, NhatKy_ViPham!C:C, "T13") - SUMIFS(NhatKy_ViPham!K:K, NhatKy_ViPham!E:E, "11_Sinh", NhatKy_ViPham!F:F, B42, NhatKy_ViPham!C:C, "T13")</f>
        <v>100</v>
      </c>
      <c r="AE42" s="6">
        <f>100 + SUMIFS(NhatKy_ViPham!J:J, NhatKy_ViPham!E:E, "11_Sinh", NhatKy_ViPham!F:F, B42, NhatKy_ViPham!C:C, "T14") - SUMIFS(NhatKy_ViPham!K:K, NhatKy_ViPham!E:E, "11_Sinh", NhatKy_ViPham!F:F, B42, NhatKy_ViPham!C:C, "T14")</f>
        <v>100</v>
      </c>
      <c r="AF42" s="6">
        <f>100 + SUMIFS(NhatKy_ViPham!J:J, NhatKy_ViPham!E:E, "11_Sinh", NhatKy_ViPham!F:F, B42, NhatKy_ViPham!C:C, "T15") - SUMIFS(NhatKy_ViPham!K:K, NhatKy_ViPham!E:E, "11_Sinh", NhatKy_ViPham!F:F, B42, NhatKy_ViPham!C:C, "T15")</f>
        <v>100</v>
      </c>
      <c r="AG42" s="6">
        <f>100 + SUMIFS(NhatKy_ViPham!J:J, NhatKy_ViPham!E:E, "11_Sinh", NhatKy_ViPham!F:F, B42, NhatKy_ViPham!C:C, "T16") - SUMIFS(NhatKy_ViPham!K:K, NhatKy_ViPham!E:E, "11_Sinh", NhatKy_ViPham!F:F, B42, NhatKy_ViPham!C:C, "T16")</f>
        <v>100</v>
      </c>
      <c r="AH42" s="6">
        <f>100 + SUMIFS(NhatKy_ViPham!J:J, NhatKy_ViPham!E:E, "11_Sinh", NhatKy_ViPham!F:F, B42, NhatKy_ViPham!C:C, "T17") - SUMIFS(NhatKy_ViPham!K:K, NhatKy_ViPham!E:E, "11_Sinh", NhatKy_ViPham!F:F, B42, NhatKy_ViPham!C:C, "T17")</f>
        <v>100</v>
      </c>
      <c r="AI42" s="6">
        <f>100 + SUMIFS(NhatKy_ViPham!J:J, NhatKy_ViPham!E:E, "11_Sinh", NhatKy_ViPham!F:F, B42, NhatKy_ViPham!C:C, "T18") - SUMIFS(NhatKy_ViPham!K:K, NhatKy_ViPham!E:E, "11_Sinh", NhatKy_ViPham!F:F, B42, NhatKy_ViPham!C:C, "T18")</f>
        <v>100</v>
      </c>
      <c r="AJ42" s="6">
        <f>100 + SUMIFS(NhatKy_ViPham!J:J, NhatKy_ViPham!E:E, "11_Sinh", NhatKy_ViPham!F:F, B42, NhatKy_ViPham!C:C, "T19") - SUMIFS(NhatKy_ViPham!K:K, NhatKy_ViPham!E:E, "11_Sinh", NhatKy_ViPham!F:F, B42, NhatKy_ViPham!C:C, "T19")</f>
        <v>100</v>
      </c>
      <c r="AK42" s="6">
        <f>100 + SUMIFS(NhatKy_ViPham!J:J, NhatKy_ViPham!E:E, "11_Sinh", NhatKy_ViPham!F:F, B42, NhatKy_ViPham!C:C, "T20") - SUMIFS(NhatKy_ViPham!K:K, NhatKy_ViPham!E:E, "11_Sinh", NhatKy_ViPham!F:F, B42, NhatKy_ViPham!C:C, "T20")</f>
        <v>100</v>
      </c>
      <c r="AL42" s="6">
        <f>100 + SUMIFS(NhatKy_ViPham!J:J, NhatKy_ViPham!E:E, "11_Sinh", NhatKy_ViPham!F:F, B42, NhatKy_ViPham!C:C, "T21") - SUMIFS(NhatKy_ViPham!K:K, NhatKy_ViPham!E:E, "11_Sinh", NhatKy_ViPham!F:F, B42, NhatKy_ViPham!C:C, "T21")</f>
        <v>100</v>
      </c>
      <c r="AM42" s="6">
        <f>100 + SUMIFS(NhatKy_ViPham!J:J, NhatKy_ViPham!E:E, "11_Sinh", NhatKy_ViPham!F:F, B42, NhatKy_ViPham!C:C, "T22") - SUMIFS(NhatKy_ViPham!K:K, NhatKy_ViPham!E:E, "11_Sinh", NhatKy_ViPham!F:F, B42, NhatKy_ViPham!C:C, "T22")</f>
        <v>100</v>
      </c>
      <c r="AN42" s="6">
        <f>100 + SUMIFS(NhatKy_ViPham!J:J, NhatKy_ViPham!E:E, "11_Sinh", NhatKy_ViPham!F:F, B42, NhatKy_ViPham!C:C, "T23") - SUMIFS(NhatKy_ViPham!K:K, NhatKy_ViPham!E:E, "11_Sinh", NhatKy_ViPham!F:F, B42, NhatKy_ViPham!C:C, "T23")</f>
        <v>100</v>
      </c>
      <c r="AO42" s="6">
        <f>100 + SUMIFS(NhatKy_ViPham!J:J, NhatKy_ViPham!E:E, "11_Sinh", NhatKy_ViPham!F:F, B42, NhatKy_ViPham!C:C, "T24") - SUMIFS(NhatKy_ViPham!K:K, NhatKy_ViPham!E:E, "11_Sinh", NhatKy_ViPham!F:F, B42, NhatKy_ViPham!C:C, "T24")</f>
        <v>100</v>
      </c>
      <c r="AP42" s="6">
        <f>100 + SUMIFS(NhatKy_ViPham!J:J, NhatKy_ViPham!E:E, "11_Sinh", NhatKy_ViPham!F:F, B42, NhatKy_ViPham!C:C, "T25") - SUMIFS(NhatKy_ViPham!K:K, NhatKy_ViPham!E:E, "11_Sinh", NhatKy_ViPham!F:F, B42, NhatKy_ViPham!C:C, "T25")</f>
        <v>100</v>
      </c>
      <c r="AQ42" s="6">
        <f>100 + SUMIFS(NhatKy_ViPham!J:J, NhatKy_ViPham!E:E, "11_Sinh", NhatKy_ViPham!F:F, B42, NhatKy_ViPham!C:C, "T26") - SUMIFS(NhatKy_ViPham!K:K, NhatKy_ViPham!E:E, "11_Sinh", NhatKy_ViPham!F:F, B42, NhatKy_ViPham!C:C, "T26")</f>
        <v>100</v>
      </c>
      <c r="AR42" s="6">
        <f>100 + SUMIFS(NhatKy_ViPham!J:J, NhatKy_ViPham!E:E, "11_Sinh", NhatKy_ViPham!F:F, B42, NhatKy_ViPham!C:C, "T27") - SUMIFS(NhatKy_ViPham!K:K, NhatKy_ViPham!E:E, "11_Sinh", NhatKy_ViPham!F:F, B42, NhatKy_ViPham!C:C, "T27")</f>
        <v>100</v>
      </c>
      <c r="AS42" s="6">
        <f>100 + SUMIFS(NhatKy_ViPham!J:J, NhatKy_ViPham!E:E, "11_Sinh", NhatKy_ViPham!F:F, B42, NhatKy_ViPham!C:C, "T28") - SUMIFS(NhatKy_ViPham!K:K, NhatKy_ViPham!E:E, "11_Sinh", NhatKy_ViPham!F:F, B42, NhatKy_ViPham!C:C, "T28")</f>
        <v>100</v>
      </c>
      <c r="AT42" s="6">
        <f>100 + SUMIFS(NhatKy_ViPham!J:J, NhatKy_ViPham!E:E, "11_Sinh", NhatKy_ViPham!F:F, B42, NhatKy_ViPham!C:C, "T29") - SUMIFS(NhatKy_ViPham!K:K, NhatKy_ViPham!E:E, "11_Sinh", NhatKy_ViPham!F:F, B42, NhatKy_ViPham!C:C, "T29")</f>
        <v>100</v>
      </c>
      <c r="AU42" s="6">
        <f>100 + SUMIFS(NhatKy_ViPham!J:J, NhatKy_ViPham!E:E, "11_Sinh", NhatKy_ViPham!F:F, B42, NhatKy_ViPham!C:C, "T30") - SUMIFS(NhatKy_ViPham!K:K, NhatKy_ViPham!E:E, "11_Sinh", NhatKy_ViPham!F:F, B42, NhatKy_ViPham!C:C, "T30")</f>
        <v>100</v>
      </c>
      <c r="AV42" s="6">
        <f>100 + SUMIFS(NhatKy_ViPham!J:J, NhatKy_ViPham!E:E, "11_Sinh", NhatKy_ViPham!F:F, B42, NhatKy_ViPham!C:C, "T31") - SUMIFS(NhatKy_ViPham!K:K, NhatKy_ViPham!E:E, "11_Sinh", NhatKy_ViPham!F:F, B42, NhatKy_ViPham!C:C, "T31")</f>
        <v>100</v>
      </c>
      <c r="AW42" s="6">
        <f>100 + SUMIFS(NhatKy_ViPham!J:J, NhatKy_ViPham!E:E, "11_Sinh", NhatKy_ViPham!F:F, B42, NhatKy_ViPham!C:C, "T32") - SUMIFS(NhatKy_ViPham!K:K, NhatKy_ViPham!E:E, "11_Sinh", NhatKy_ViPham!F:F, B42, NhatKy_ViPham!C:C, "T32")</f>
        <v>100</v>
      </c>
      <c r="AX42" s="6">
        <f>100 + SUMIFS(NhatKy_ViPham!J:J, NhatKy_ViPham!E:E, "11_Sinh", NhatKy_ViPham!F:F, B42, NhatKy_ViPham!C:C, "T33") - SUMIFS(NhatKy_ViPham!K:K, NhatKy_ViPham!E:E, "11_Sinh", NhatKy_ViPham!F:F, B42, NhatKy_ViPham!C:C, "T33")</f>
        <v>100</v>
      </c>
      <c r="AY42" s="6">
        <f>100 + SUMIFS(NhatKy_ViPham!J:J, NhatKy_ViPham!E:E, "11_Sinh", NhatKy_ViPham!F:F, B42, NhatKy_ViPham!C:C, "T34") - SUMIFS(NhatKy_ViPham!K:K, NhatKy_ViPham!E:E, "11_Sinh", NhatKy_ViPham!F:F, B42, NhatKy_ViPham!C:C, "T34")</f>
        <v>100</v>
      </c>
      <c r="AZ42" s="6">
        <f>100 + SUMIFS(NhatKy_ViPham!J:J, NhatKy_ViPham!E:E, "11_Sinh", NhatKy_ViPham!F:F, B42, NhatKy_ViPham!C:C, "T35") - SUMIFS(NhatKy_ViPham!K:K, NhatKy_ViPham!E:E, "11_Sinh", NhatKy_ViPham!F:F, B42, NhatKy_ViPham!C:C, "T35")</f>
        <v>100</v>
      </c>
      <c r="BA42" s="12">
        <f t="shared" si="0"/>
        <v>100</v>
      </c>
      <c r="BB42" s="11" t="s">
        <v>430</v>
      </c>
      <c r="BC42" s="16" t="str">
        <f t="shared" si="1"/>
        <v>Tốt</v>
      </c>
      <c r="BD42" s="15" t="str">
        <f t="shared" si="2"/>
        <v>🟢 BÌNH THƯỜNG</v>
      </c>
    </row>
    <row r="43" spans="1:56" x14ac:dyDescent="0.25">
      <c r="A43" s="4">
        <v>35</v>
      </c>
      <c r="B43" s="10" t="s">
        <v>1797</v>
      </c>
      <c r="C43" s="4" t="s">
        <v>1798</v>
      </c>
      <c r="D43" s="4" t="s">
        <v>429</v>
      </c>
      <c r="E43" s="11" t="s">
        <v>430</v>
      </c>
      <c r="F43" s="7">
        <f>SUMIFS(NhatKy_ViPham!K:K, NhatKy_ViPham!E:E, "11_Sinh", NhatKy_ViPham!F:F, B43, NhatKy_ViPham!H:H, "L01")</f>
        <v>0</v>
      </c>
      <c r="G43" s="7">
        <f>SUMIFS(NhatKy_ViPham!K:K, NhatKy_ViPham!E:E, "11_Sinh", NhatKy_ViPham!F:F, B43, NhatKy_ViPham!H:H, "L02")</f>
        <v>0</v>
      </c>
      <c r="H43" s="7">
        <f>SUMIFS(NhatKy_ViPham!K:K, NhatKy_ViPham!E:E, "11_Sinh", NhatKy_ViPham!F:F, B43, NhatKy_ViPham!H:H, "L03")</f>
        <v>0</v>
      </c>
      <c r="I43" s="7">
        <f>SUMIFS(NhatKy_ViPham!K:K, NhatKy_ViPham!E:E, "11_Sinh", NhatKy_ViPham!F:F, B43, NhatKy_ViPham!H:H, "L04")</f>
        <v>0</v>
      </c>
      <c r="J43" s="7">
        <f>SUMIFS(NhatKy_ViPham!K:K, NhatKy_ViPham!E:E, "11_Sinh", NhatKy_ViPham!F:F, B43, NhatKy_ViPham!H:H, "L05")</f>
        <v>0</v>
      </c>
      <c r="K43" s="7">
        <f>SUMIFS(NhatKy_ViPham!K:K, NhatKy_ViPham!E:E, "11_Sinh", NhatKy_ViPham!F:F, B43, NhatKy_ViPham!H:H, "L06")</f>
        <v>0</v>
      </c>
      <c r="L43" s="7">
        <f>SUMIFS(NhatKy_ViPham!K:K, NhatKy_ViPham!E:E, "11_Sinh", NhatKy_ViPham!F:F, B43, NhatKy_ViPham!H:H, "L07")</f>
        <v>0</v>
      </c>
      <c r="M43" s="7">
        <f>SUMIFS(NhatKy_ViPham!K:K, NhatKy_ViPham!E:E, "11_Sinh", NhatKy_ViPham!F:F, B43, NhatKy_ViPham!H:H, "L08")</f>
        <v>0</v>
      </c>
      <c r="N43" s="7">
        <f>SUMIFS(NhatKy_ViPham!K:K, NhatKy_ViPham!E:E, "11_Sinh", NhatKy_ViPham!F:F, B43, NhatKy_ViPham!H:H, "L09")</f>
        <v>0</v>
      </c>
      <c r="O43" s="7">
        <f>SUMIFS(NhatKy_ViPham!K:K, NhatKy_ViPham!E:E, "11_Sinh", NhatKy_ViPham!F:F, B43, NhatKy_ViPham!H:H, "L10")</f>
        <v>0</v>
      </c>
      <c r="P43" s="12">
        <f>SUMIFS(NhatKy_ViPham!J:J, NhatKy_ViPham!E:E, "11_Sinh", NhatKy_ViPham!F:F, B43)</f>
        <v>0</v>
      </c>
      <c r="Q43" s="13">
        <f>SUMIFS(NhatKy_ViPham!K:K, NhatKy_ViPham!E:E, "11_Sinh", NhatKy_ViPham!F:F, B43)</f>
        <v>0</v>
      </c>
      <c r="R43" s="7">
        <f>100 + SUMIFS(NhatKy_ViPham!J:J, NhatKy_ViPham!E:E, "11_Sinh", NhatKy_ViPham!F:F, B43, NhatKy_ViPham!C:C, "T1") - SUMIFS(NhatKy_ViPham!K:K, NhatKy_ViPham!E:E, "11_Sinh", NhatKy_ViPham!F:F, B43, NhatKy_ViPham!C:C, "T1")</f>
        <v>100</v>
      </c>
      <c r="S43" s="7">
        <f>100 + SUMIFS(NhatKy_ViPham!J:J, NhatKy_ViPham!E:E, "11_Sinh", NhatKy_ViPham!F:F, B43, NhatKy_ViPham!C:C, "T2") - SUMIFS(NhatKy_ViPham!K:K, NhatKy_ViPham!E:E, "11_Sinh", NhatKy_ViPham!F:F, B43, NhatKy_ViPham!C:C, "T2")</f>
        <v>100</v>
      </c>
      <c r="T43" s="7">
        <f>100 + SUMIFS(NhatKy_ViPham!J:J, NhatKy_ViPham!E:E, "11_Sinh", NhatKy_ViPham!F:F, B43, NhatKy_ViPham!C:C, "T3") - SUMIFS(NhatKy_ViPham!K:K, NhatKy_ViPham!E:E, "11_Sinh", NhatKy_ViPham!F:F, B43, NhatKy_ViPham!C:C, "T3")</f>
        <v>100</v>
      </c>
      <c r="U43" s="7">
        <f>100 + SUMIFS(NhatKy_ViPham!J:J, NhatKy_ViPham!E:E, "11_Sinh", NhatKy_ViPham!F:F, B43, NhatKy_ViPham!C:C, "T4") - SUMIFS(NhatKy_ViPham!K:K, NhatKy_ViPham!E:E, "11_Sinh", NhatKy_ViPham!F:F, B43, NhatKy_ViPham!C:C, "T4")</f>
        <v>100</v>
      </c>
      <c r="V43" s="7">
        <f>100 + SUMIFS(NhatKy_ViPham!J:J, NhatKy_ViPham!E:E, "11_Sinh", NhatKy_ViPham!F:F, B43, NhatKy_ViPham!C:C, "T5") - SUMIFS(NhatKy_ViPham!K:K, NhatKy_ViPham!E:E, "11_Sinh", NhatKy_ViPham!F:F, B43, NhatKy_ViPham!C:C, "T5")</f>
        <v>100</v>
      </c>
      <c r="W43" s="7">
        <f>100 + SUMIFS(NhatKy_ViPham!J:J, NhatKy_ViPham!E:E, "11_Sinh", NhatKy_ViPham!F:F, B43, NhatKy_ViPham!C:C, "T6") - SUMIFS(NhatKy_ViPham!K:K, NhatKy_ViPham!E:E, "11_Sinh", NhatKy_ViPham!F:F, B43, NhatKy_ViPham!C:C, "T6")</f>
        <v>100</v>
      </c>
      <c r="X43" s="7">
        <f>100 + SUMIFS(NhatKy_ViPham!J:J, NhatKy_ViPham!E:E, "11_Sinh", NhatKy_ViPham!F:F, B43, NhatKy_ViPham!C:C, "T7") - SUMIFS(NhatKy_ViPham!K:K, NhatKy_ViPham!E:E, "11_Sinh", NhatKy_ViPham!F:F, B43, NhatKy_ViPham!C:C, "T7")</f>
        <v>100</v>
      </c>
      <c r="Y43" s="7">
        <f>100 + SUMIFS(NhatKy_ViPham!J:J, NhatKy_ViPham!E:E, "11_Sinh", NhatKy_ViPham!F:F, B43, NhatKy_ViPham!C:C, "T8") - SUMIFS(NhatKy_ViPham!K:K, NhatKy_ViPham!E:E, "11_Sinh", NhatKy_ViPham!F:F, B43, NhatKy_ViPham!C:C, "T8")</f>
        <v>100</v>
      </c>
      <c r="Z43" s="7">
        <f>100 + SUMIFS(NhatKy_ViPham!J:J, NhatKy_ViPham!E:E, "11_Sinh", NhatKy_ViPham!F:F, B43, NhatKy_ViPham!C:C, "T9") - SUMIFS(NhatKy_ViPham!K:K, NhatKy_ViPham!E:E, "11_Sinh", NhatKy_ViPham!F:F, B43, NhatKy_ViPham!C:C, "T9")</f>
        <v>100</v>
      </c>
      <c r="AA43" s="7">
        <f>100 + SUMIFS(NhatKy_ViPham!J:J, NhatKy_ViPham!E:E, "11_Sinh", NhatKy_ViPham!F:F, B43, NhatKy_ViPham!C:C, "T10") - SUMIFS(NhatKy_ViPham!K:K, NhatKy_ViPham!E:E, "11_Sinh", NhatKy_ViPham!F:F, B43, NhatKy_ViPham!C:C, "T10")</f>
        <v>100</v>
      </c>
      <c r="AB43" s="7">
        <f>100 + SUMIFS(NhatKy_ViPham!J:J, NhatKy_ViPham!E:E, "11_Sinh", NhatKy_ViPham!F:F, B43, NhatKy_ViPham!C:C, "T11") - SUMIFS(NhatKy_ViPham!K:K, NhatKy_ViPham!E:E, "11_Sinh", NhatKy_ViPham!F:F, B43, NhatKy_ViPham!C:C, "T11")</f>
        <v>100</v>
      </c>
      <c r="AC43" s="7">
        <f>100 + SUMIFS(NhatKy_ViPham!J:J, NhatKy_ViPham!E:E, "11_Sinh", NhatKy_ViPham!F:F, B43, NhatKy_ViPham!C:C, "T12") - SUMIFS(NhatKy_ViPham!K:K, NhatKy_ViPham!E:E, "11_Sinh", NhatKy_ViPham!F:F, B43, NhatKy_ViPham!C:C, "T12")</f>
        <v>100</v>
      </c>
      <c r="AD43" s="7">
        <f>100 + SUMIFS(NhatKy_ViPham!J:J, NhatKy_ViPham!E:E, "11_Sinh", NhatKy_ViPham!F:F, B43, NhatKy_ViPham!C:C, "T13") - SUMIFS(NhatKy_ViPham!K:K, NhatKy_ViPham!E:E, "11_Sinh", NhatKy_ViPham!F:F, B43, NhatKy_ViPham!C:C, "T13")</f>
        <v>100</v>
      </c>
      <c r="AE43" s="7">
        <f>100 + SUMIFS(NhatKy_ViPham!J:J, NhatKy_ViPham!E:E, "11_Sinh", NhatKy_ViPham!F:F, B43, NhatKy_ViPham!C:C, "T14") - SUMIFS(NhatKy_ViPham!K:K, NhatKy_ViPham!E:E, "11_Sinh", NhatKy_ViPham!F:F, B43, NhatKy_ViPham!C:C, "T14")</f>
        <v>100</v>
      </c>
      <c r="AF43" s="7">
        <f>100 + SUMIFS(NhatKy_ViPham!J:J, NhatKy_ViPham!E:E, "11_Sinh", NhatKy_ViPham!F:F, B43, NhatKy_ViPham!C:C, "T15") - SUMIFS(NhatKy_ViPham!K:K, NhatKy_ViPham!E:E, "11_Sinh", NhatKy_ViPham!F:F, B43, NhatKy_ViPham!C:C, "T15")</f>
        <v>100</v>
      </c>
      <c r="AG43" s="7">
        <f>100 + SUMIFS(NhatKy_ViPham!J:J, NhatKy_ViPham!E:E, "11_Sinh", NhatKy_ViPham!F:F, B43, NhatKy_ViPham!C:C, "T16") - SUMIFS(NhatKy_ViPham!K:K, NhatKy_ViPham!E:E, "11_Sinh", NhatKy_ViPham!F:F, B43, NhatKy_ViPham!C:C, "T16")</f>
        <v>100</v>
      </c>
      <c r="AH43" s="7">
        <f>100 + SUMIFS(NhatKy_ViPham!J:J, NhatKy_ViPham!E:E, "11_Sinh", NhatKy_ViPham!F:F, B43, NhatKy_ViPham!C:C, "T17") - SUMIFS(NhatKy_ViPham!K:K, NhatKy_ViPham!E:E, "11_Sinh", NhatKy_ViPham!F:F, B43, NhatKy_ViPham!C:C, "T17")</f>
        <v>100</v>
      </c>
      <c r="AI43" s="7">
        <f>100 + SUMIFS(NhatKy_ViPham!J:J, NhatKy_ViPham!E:E, "11_Sinh", NhatKy_ViPham!F:F, B43, NhatKy_ViPham!C:C, "T18") - SUMIFS(NhatKy_ViPham!K:K, NhatKy_ViPham!E:E, "11_Sinh", NhatKy_ViPham!F:F, B43, NhatKy_ViPham!C:C, "T18")</f>
        <v>100</v>
      </c>
      <c r="AJ43" s="7">
        <f>100 + SUMIFS(NhatKy_ViPham!J:J, NhatKy_ViPham!E:E, "11_Sinh", NhatKy_ViPham!F:F, B43, NhatKy_ViPham!C:C, "T19") - SUMIFS(NhatKy_ViPham!K:K, NhatKy_ViPham!E:E, "11_Sinh", NhatKy_ViPham!F:F, B43, NhatKy_ViPham!C:C, "T19")</f>
        <v>100</v>
      </c>
      <c r="AK43" s="7">
        <f>100 + SUMIFS(NhatKy_ViPham!J:J, NhatKy_ViPham!E:E, "11_Sinh", NhatKy_ViPham!F:F, B43, NhatKy_ViPham!C:C, "T20") - SUMIFS(NhatKy_ViPham!K:K, NhatKy_ViPham!E:E, "11_Sinh", NhatKy_ViPham!F:F, B43, NhatKy_ViPham!C:C, "T20")</f>
        <v>100</v>
      </c>
      <c r="AL43" s="7">
        <f>100 + SUMIFS(NhatKy_ViPham!J:J, NhatKy_ViPham!E:E, "11_Sinh", NhatKy_ViPham!F:F, B43, NhatKy_ViPham!C:C, "T21") - SUMIFS(NhatKy_ViPham!K:K, NhatKy_ViPham!E:E, "11_Sinh", NhatKy_ViPham!F:F, B43, NhatKy_ViPham!C:C, "T21")</f>
        <v>100</v>
      </c>
      <c r="AM43" s="7">
        <f>100 + SUMIFS(NhatKy_ViPham!J:J, NhatKy_ViPham!E:E, "11_Sinh", NhatKy_ViPham!F:F, B43, NhatKy_ViPham!C:C, "T22") - SUMIFS(NhatKy_ViPham!K:K, NhatKy_ViPham!E:E, "11_Sinh", NhatKy_ViPham!F:F, B43, NhatKy_ViPham!C:C, "T22")</f>
        <v>100</v>
      </c>
      <c r="AN43" s="7">
        <f>100 + SUMIFS(NhatKy_ViPham!J:J, NhatKy_ViPham!E:E, "11_Sinh", NhatKy_ViPham!F:F, B43, NhatKy_ViPham!C:C, "T23") - SUMIFS(NhatKy_ViPham!K:K, NhatKy_ViPham!E:E, "11_Sinh", NhatKy_ViPham!F:F, B43, NhatKy_ViPham!C:C, "T23")</f>
        <v>100</v>
      </c>
      <c r="AO43" s="7">
        <f>100 + SUMIFS(NhatKy_ViPham!J:J, NhatKy_ViPham!E:E, "11_Sinh", NhatKy_ViPham!F:F, B43, NhatKy_ViPham!C:C, "T24") - SUMIFS(NhatKy_ViPham!K:K, NhatKy_ViPham!E:E, "11_Sinh", NhatKy_ViPham!F:F, B43, NhatKy_ViPham!C:C, "T24")</f>
        <v>100</v>
      </c>
      <c r="AP43" s="7">
        <f>100 + SUMIFS(NhatKy_ViPham!J:J, NhatKy_ViPham!E:E, "11_Sinh", NhatKy_ViPham!F:F, B43, NhatKy_ViPham!C:C, "T25") - SUMIFS(NhatKy_ViPham!K:K, NhatKy_ViPham!E:E, "11_Sinh", NhatKy_ViPham!F:F, B43, NhatKy_ViPham!C:C, "T25")</f>
        <v>100</v>
      </c>
      <c r="AQ43" s="7">
        <f>100 + SUMIFS(NhatKy_ViPham!J:J, NhatKy_ViPham!E:E, "11_Sinh", NhatKy_ViPham!F:F, B43, NhatKy_ViPham!C:C, "T26") - SUMIFS(NhatKy_ViPham!K:K, NhatKy_ViPham!E:E, "11_Sinh", NhatKy_ViPham!F:F, B43, NhatKy_ViPham!C:C, "T26")</f>
        <v>100</v>
      </c>
      <c r="AR43" s="7">
        <f>100 + SUMIFS(NhatKy_ViPham!J:J, NhatKy_ViPham!E:E, "11_Sinh", NhatKy_ViPham!F:F, B43, NhatKy_ViPham!C:C, "T27") - SUMIFS(NhatKy_ViPham!K:K, NhatKy_ViPham!E:E, "11_Sinh", NhatKy_ViPham!F:F, B43, NhatKy_ViPham!C:C, "T27")</f>
        <v>100</v>
      </c>
      <c r="AS43" s="7">
        <f>100 + SUMIFS(NhatKy_ViPham!J:J, NhatKy_ViPham!E:E, "11_Sinh", NhatKy_ViPham!F:F, B43, NhatKy_ViPham!C:C, "T28") - SUMIFS(NhatKy_ViPham!K:K, NhatKy_ViPham!E:E, "11_Sinh", NhatKy_ViPham!F:F, B43, NhatKy_ViPham!C:C, "T28")</f>
        <v>100</v>
      </c>
      <c r="AT43" s="7">
        <f>100 + SUMIFS(NhatKy_ViPham!J:J, NhatKy_ViPham!E:E, "11_Sinh", NhatKy_ViPham!F:F, B43, NhatKy_ViPham!C:C, "T29") - SUMIFS(NhatKy_ViPham!K:K, NhatKy_ViPham!E:E, "11_Sinh", NhatKy_ViPham!F:F, B43, NhatKy_ViPham!C:C, "T29")</f>
        <v>100</v>
      </c>
      <c r="AU43" s="7">
        <f>100 + SUMIFS(NhatKy_ViPham!J:J, NhatKy_ViPham!E:E, "11_Sinh", NhatKy_ViPham!F:F, B43, NhatKy_ViPham!C:C, "T30") - SUMIFS(NhatKy_ViPham!K:K, NhatKy_ViPham!E:E, "11_Sinh", NhatKy_ViPham!F:F, B43, NhatKy_ViPham!C:C, "T30")</f>
        <v>100</v>
      </c>
      <c r="AV43" s="7">
        <f>100 + SUMIFS(NhatKy_ViPham!J:J, NhatKy_ViPham!E:E, "11_Sinh", NhatKy_ViPham!F:F, B43, NhatKy_ViPham!C:C, "T31") - SUMIFS(NhatKy_ViPham!K:K, NhatKy_ViPham!E:E, "11_Sinh", NhatKy_ViPham!F:F, B43, NhatKy_ViPham!C:C, "T31")</f>
        <v>100</v>
      </c>
      <c r="AW43" s="7">
        <f>100 + SUMIFS(NhatKy_ViPham!J:J, NhatKy_ViPham!E:E, "11_Sinh", NhatKy_ViPham!F:F, B43, NhatKy_ViPham!C:C, "T32") - SUMIFS(NhatKy_ViPham!K:K, NhatKy_ViPham!E:E, "11_Sinh", NhatKy_ViPham!F:F, B43, NhatKy_ViPham!C:C, "T32")</f>
        <v>100</v>
      </c>
      <c r="AX43" s="7">
        <f>100 + SUMIFS(NhatKy_ViPham!J:J, NhatKy_ViPham!E:E, "11_Sinh", NhatKy_ViPham!F:F, B43, NhatKy_ViPham!C:C, "T33") - SUMIFS(NhatKy_ViPham!K:K, NhatKy_ViPham!E:E, "11_Sinh", NhatKy_ViPham!F:F, B43, NhatKy_ViPham!C:C, "T33")</f>
        <v>100</v>
      </c>
      <c r="AY43" s="7">
        <f>100 + SUMIFS(NhatKy_ViPham!J:J, NhatKy_ViPham!E:E, "11_Sinh", NhatKy_ViPham!F:F, B43, NhatKy_ViPham!C:C, "T34") - SUMIFS(NhatKy_ViPham!K:K, NhatKy_ViPham!E:E, "11_Sinh", NhatKy_ViPham!F:F, B43, NhatKy_ViPham!C:C, "T34")</f>
        <v>100</v>
      </c>
      <c r="AZ43" s="7">
        <f>100 + SUMIFS(NhatKy_ViPham!J:J, NhatKy_ViPham!E:E, "11_Sinh", NhatKy_ViPham!F:F, B43, NhatKy_ViPham!C:C, "T35") - SUMIFS(NhatKy_ViPham!K:K, NhatKy_ViPham!E:E, "11_Sinh", NhatKy_ViPham!F:F, B43, NhatKy_ViPham!C:C, "T35")</f>
        <v>100</v>
      </c>
      <c r="BA43" s="12">
        <f t="shared" si="0"/>
        <v>100</v>
      </c>
      <c r="BB43" s="11" t="s">
        <v>430</v>
      </c>
      <c r="BC43" s="14" t="str">
        <f t="shared" si="1"/>
        <v>Tốt</v>
      </c>
      <c r="BD43" s="10" t="str">
        <f t="shared" si="2"/>
        <v>🟢 BÌNH THƯỜNG</v>
      </c>
    </row>
  </sheetData>
  <mergeCells count="42">
    <mergeCell ref="A4:B4"/>
    <mergeCell ref="G4:H4"/>
    <mergeCell ref="BB7:BB8"/>
    <mergeCell ref="I4:J4"/>
    <mergeCell ref="BD7:BD8"/>
    <mergeCell ref="B7:B8"/>
    <mergeCell ref="F7:F8"/>
    <mergeCell ref="L7:L8"/>
    <mergeCell ref="K4:L4"/>
    <mergeCell ref="N7:N8"/>
    <mergeCell ref="BC7:BC8"/>
    <mergeCell ref="C4:D4"/>
    <mergeCell ref="AX7:AZ7"/>
    <mergeCell ref="E4:F4"/>
    <mergeCell ref="D7:D8"/>
    <mergeCell ref="AT7:AW7"/>
    <mergeCell ref="AH7:AK7"/>
    <mergeCell ref="BA7:BA8"/>
    <mergeCell ref="M7:M8"/>
    <mergeCell ref="AP7:AS7"/>
    <mergeCell ref="AL7:AO7"/>
    <mergeCell ref="O7:O8"/>
    <mergeCell ref="Q7:Q8"/>
    <mergeCell ref="R7:U7"/>
    <mergeCell ref="Z7:AC7"/>
    <mergeCell ref="V7:Y7"/>
    <mergeCell ref="P7:P8"/>
    <mergeCell ref="A7:A8"/>
    <mergeCell ref="G7:G8"/>
    <mergeCell ref="I7:I8"/>
    <mergeCell ref="A5:B5"/>
    <mergeCell ref="AD7:AG7"/>
    <mergeCell ref="I5:J5"/>
    <mergeCell ref="E7:E8"/>
    <mergeCell ref="K7:K8"/>
    <mergeCell ref="E5:F5"/>
    <mergeCell ref="K5:L5"/>
    <mergeCell ref="H7:H8"/>
    <mergeCell ref="J7:J8"/>
    <mergeCell ref="G5:H5"/>
    <mergeCell ref="C7:C8"/>
    <mergeCell ref="C5:D5"/>
  </mergeCells>
  <dataValidations count="1">
    <dataValidation type="list" allowBlank="1" sqref="E9:E43 BB9:BB43" xr:uid="{00000000-0002-0000-1D00-000000000000}">
      <formula1>"Không,Có"</formula1>
    </dataValidation>
  </dataValidations>
  <hyperlinks>
    <hyperlink ref="AX1" location="'TOC_HuongDan'!A1" display="🏠 về Mục Lục" xr:uid="{00000000-0004-0000-1D00-000000000000}"/>
    <hyperlink ref="AX2" location="'NhatKy_ViPham'!A4" display="📋 Nhật Ký Vi Phạm Lớp 11_Sinh" xr:uid="{00000000-0004-0000-1D00-000001000000}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BD44"/>
  <sheetViews>
    <sheetView showGridLines="0" workbookViewId="0"/>
  </sheetViews>
  <sheetFormatPr defaultRowHeight="15" x14ac:dyDescent="0.25"/>
  <cols>
    <col min="1" max="1" width="6" customWidth="1"/>
    <col min="2" max="2" width="25" customWidth="1"/>
    <col min="3" max="3" width="12" customWidth="1"/>
    <col min="4" max="5" width="10" customWidth="1"/>
    <col min="6" max="17" width="16" customWidth="1"/>
    <col min="18" max="52" width="7" customWidth="1"/>
    <col min="53" max="55" width="14" customWidth="1"/>
    <col min="56" max="56" width="22" customWidth="1"/>
  </cols>
  <sheetData>
    <row r="1" spans="1:56" ht="21" x14ac:dyDescent="0.35">
      <c r="A1" s="1" t="s">
        <v>1799</v>
      </c>
      <c r="AX1" s="8" t="s">
        <v>358</v>
      </c>
    </row>
    <row r="2" spans="1:56" x14ac:dyDescent="0.25">
      <c r="A2" s="2" t="s">
        <v>1800</v>
      </c>
      <c r="AX2" s="8" t="s">
        <v>1801</v>
      </c>
    </row>
    <row r="4" spans="1:56" x14ac:dyDescent="0.25">
      <c r="A4" s="55" t="s">
        <v>361</v>
      </c>
      <c r="B4" s="50"/>
      <c r="C4" s="55" t="s">
        <v>362</v>
      </c>
      <c r="D4" s="50"/>
      <c r="E4" s="55" t="s">
        <v>363</v>
      </c>
      <c r="F4" s="50"/>
      <c r="G4" s="55" t="s">
        <v>364</v>
      </c>
      <c r="H4" s="50"/>
      <c r="I4" s="55" t="s">
        <v>365</v>
      </c>
      <c r="J4" s="50"/>
      <c r="K4" s="55" t="s">
        <v>366</v>
      </c>
      <c r="L4" s="50"/>
    </row>
    <row r="5" spans="1:56" x14ac:dyDescent="0.25">
      <c r="A5" s="49">
        <f>COUNTA(A9:A44)</f>
        <v>36</v>
      </c>
      <c r="B5" s="50"/>
      <c r="C5" s="53">
        <f>COUNTIF(BC9:BC44, "Tốt")</f>
        <v>36</v>
      </c>
      <c r="D5" s="50"/>
      <c r="E5" s="49">
        <f>COUNTIF(BC9:BC44, "Khá")</f>
        <v>0</v>
      </c>
      <c r="F5" s="50"/>
      <c r="G5" s="49">
        <f>COUNTIF(BC9:BC44, "Đạt")</f>
        <v>0</v>
      </c>
      <c r="H5" s="50"/>
      <c r="I5" s="52">
        <f>COUNTIF(BC9:BC44, "Chưa đạt")</f>
        <v>0</v>
      </c>
      <c r="J5" s="50"/>
      <c r="K5" s="53">
        <f>ROUND(AVERAGE(BA9:BA44), 1)</f>
        <v>100</v>
      </c>
      <c r="L5" s="50"/>
    </row>
    <row r="7" spans="1:56" x14ac:dyDescent="0.25">
      <c r="A7" s="46" t="s">
        <v>3</v>
      </c>
      <c r="B7" s="46" t="s">
        <v>303</v>
      </c>
      <c r="C7" s="46" t="s">
        <v>367</v>
      </c>
      <c r="D7" s="46" t="s">
        <v>368</v>
      </c>
      <c r="E7" s="46" t="s">
        <v>369</v>
      </c>
      <c r="F7" s="48" t="s">
        <v>370</v>
      </c>
      <c r="G7" s="48" t="s">
        <v>371</v>
      </c>
      <c r="H7" s="48" t="s">
        <v>372</v>
      </c>
      <c r="I7" s="48" t="s">
        <v>373</v>
      </c>
      <c r="J7" s="48" t="s">
        <v>374</v>
      </c>
      <c r="K7" s="48" t="s">
        <v>375</v>
      </c>
      <c r="L7" s="48" t="s">
        <v>376</v>
      </c>
      <c r="M7" s="48" t="s">
        <v>377</v>
      </c>
      <c r="N7" s="48" t="s">
        <v>378</v>
      </c>
      <c r="O7" s="48" t="s">
        <v>379</v>
      </c>
      <c r="P7" s="54" t="s">
        <v>380</v>
      </c>
      <c r="Q7" s="48" t="s">
        <v>381</v>
      </c>
      <c r="R7" s="46" t="s">
        <v>382</v>
      </c>
      <c r="S7" s="51"/>
      <c r="T7" s="51"/>
      <c r="U7" s="51"/>
      <c r="V7" s="46" t="s">
        <v>383</v>
      </c>
      <c r="W7" s="51"/>
      <c r="X7" s="51"/>
      <c r="Y7" s="51"/>
      <c r="Z7" s="46" t="s">
        <v>384</v>
      </c>
      <c r="AA7" s="51"/>
      <c r="AB7" s="51"/>
      <c r="AC7" s="51"/>
      <c r="AD7" s="46" t="s">
        <v>385</v>
      </c>
      <c r="AE7" s="51"/>
      <c r="AF7" s="51"/>
      <c r="AG7" s="51"/>
      <c r="AH7" s="46" t="s">
        <v>386</v>
      </c>
      <c r="AI7" s="51"/>
      <c r="AJ7" s="51"/>
      <c r="AK7" s="51"/>
      <c r="AL7" s="46" t="s">
        <v>387</v>
      </c>
      <c r="AM7" s="51"/>
      <c r="AN7" s="51"/>
      <c r="AO7" s="51"/>
      <c r="AP7" s="46" t="s">
        <v>388</v>
      </c>
      <c r="AQ7" s="51"/>
      <c r="AR7" s="51"/>
      <c r="AS7" s="51"/>
      <c r="AT7" s="46" t="s">
        <v>389</v>
      </c>
      <c r="AU7" s="51"/>
      <c r="AV7" s="51"/>
      <c r="AW7" s="51"/>
      <c r="AX7" s="46" t="s">
        <v>390</v>
      </c>
      <c r="AY7" s="51"/>
      <c r="AZ7" s="51"/>
      <c r="BA7" s="46" t="s">
        <v>391</v>
      </c>
      <c r="BB7" s="46" t="s">
        <v>392</v>
      </c>
      <c r="BC7" s="46" t="s">
        <v>393</v>
      </c>
      <c r="BD7" s="46" t="s">
        <v>394</v>
      </c>
    </row>
    <row r="8" spans="1:56" x14ac:dyDescent="0.25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9" t="s">
        <v>311</v>
      </c>
      <c r="S8" s="9" t="s">
        <v>348</v>
      </c>
      <c r="T8" s="9" t="s">
        <v>395</v>
      </c>
      <c r="U8" s="9" t="s">
        <v>396</v>
      </c>
      <c r="V8" s="9" t="s">
        <v>397</v>
      </c>
      <c r="W8" s="9" t="s">
        <v>398</v>
      </c>
      <c r="X8" s="9" t="s">
        <v>399</v>
      </c>
      <c r="Y8" s="9" t="s">
        <v>400</v>
      </c>
      <c r="Z8" s="9" t="s">
        <v>401</v>
      </c>
      <c r="AA8" s="9" t="s">
        <v>402</v>
      </c>
      <c r="AB8" s="9" t="s">
        <v>403</v>
      </c>
      <c r="AC8" s="9" t="s">
        <v>404</v>
      </c>
      <c r="AD8" s="9" t="s">
        <v>405</v>
      </c>
      <c r="AE8" s="9" t="s">
        <v>406</v>
      </c>
      <c r="AF8" s="9" t="s">
        <v>407</v>
      </c>
      <c r="AG8" s="9" t="s">
        <v>408</v>
      </c>
      <c r="AH8" s="9" t="s">
        <v>409</v>
      </c>
      <c r="AI8" s="9" t="s">
        <v>410</v>
      </c>
      <c r="AJ8" s="9" t="s">
        <v>411</v>
      </c>
      <c r="AK8" s="9" t="s">
        <v>412</v>
      </c>
      <c r="AL8" s="9" t="s">
        <v>413</v>
      </c>
      <c r="AM8" s="9" t="s">
        <v>414</v>
      </c>
      <c r="AN8" s="9" t="s">
        <v>415</v>
      </c>
      <c r="AO8" s="9" t="s">
        <v>416</v>
      </c>
      <c r="AP8" s="9" t="s">
        <v>417</v>
      </c>
      <c r="AQ8" s="9" t="s">
        <v>418</v>
      </c>
      <c r="AR8" s="9" t="s">
        <v>419</v>
      </c>
      <c r="AS8" s="9" t="s">
        <v>420</v>
      </c>
      <c r="AT8" s="9" t="s">
        <v>421</v>
      </c>
      <c r="AU8" s="9" t="s">
        <v>422</v>
      </c>
      <c r="AV8" s="9" t="s">
        <v>423</v>
      </c>
      <c r="AW8" s="9" t="s">
        <v>424</v>
      </c>
      <c r="AX8" s="9" t="s">
        <v>425</v>
      </c>
      <c r="AY8" s="9" t="s">
        <v>426</v>
      </c>
      <c r="AZ8" s="9" t="s">
        <v>427</v>
      </c>
      <c r="BA8" s="47"/>
      <c r="BB8" s="47"/>
      <c r="BC8" s="47"/>
      <c r="BD8" s="47"/>
    </row>
    <row r="9" spans="1:56" x14ac:dyDescent="0.25">
      <c r="A9" s="4">
        <v>1</v>
      </c>
      <c r="B9" s="10" t="s">
        <v>1802</v>
      </c>
      <c r="C9" s="4" t="s">
        <v>1803</v>
      </c>
      <c r="D9" s="4" t="s">
        <v>435</v>
      </c>
      <c r="E9" s="11" t="s">
        <v>430</v>
      </c>
      <c r="F9" s="7">
        <f>SUMIFS(NhatKy_ViPham!K:K, NhatKy_ViPham!E:E, "11_Tin", NhatKy_ViPham!F:F, B9, NhatKy_ViPham!H:H, "L01")</f>
        <v>0</v>
      </c>
      <c r="G9" s="7">
        <f>SUMIFS(NhatKy_ViPham!K:K, NhatKy_ViPham!E:E, "11_Tin", NhatKy_ViPham!F:F, B9, NhatKy_ViPham!H:H, "L02")</f>
        <v>0</v>
      </c>
      <c r="H9" s="7">
        <f>SUMIFS(NhatKy_ViPham!K:K, NhatKy_ViPham!E:E, "11_Tin", NhatKy_ViPham!F:F, B9, NhatKy_ViPham!H:H, "L03")</f>
        <v>0</v>
      </c>
      <c r="I9" s="7">
        <f>SUMIFS(NhatKy_ViPham!K:K, NhatKy_ViPham!E:E, "11_Tin", NhatKy_ViPham!F:F, B9, NhatKy_ViPham!H:H, "L04")</f>
        <v>0</v>
      </c>
      <c r="J9" s="7">
        <f>SUMIFS(NhatKy_ViPham!K:K, NhatKy_ViPham!E:E, "11_Tin", NhatKy_ViPham!F:F, B9, NhatKy_ViPham!H:H, "L05")</f>
        <v>0</v>
      </c>
      <c r="K9" s="7">
        <f>SUMIFS(NhatKy_ViPham!K:K, NhatKy_ViPham!E:E, "11_Tin", NhatKy_ViPham!F:F, B9, NhatKy_ViPham!H:H, "L06")</f>
        <v>0</v>
      </c>
      <c r="L9" s="7">
        <f>SUMIFS(NhatKy_ViPham!K:K, NhatKy_ViPham!E:E, "11_Tin", NhatKy_ViPham!F:F, B9, NhatKy_ViPham!H:H, "L07")</f>
        <v>0</v>
      </c>
      <c r="M9" s="7">
        <f>SUMIFS(NhatKy_ViPham!K:K, NhatKy_ViPham!E:E, "11_Tin", NhatKy_ViPham!F:F, B9, NhatKy_ViPham!H:H, "L08")</f>
        <v>0</v>
      </c>
      <c r="N9" s="7">
        <f>SUMIFS(NhatKy_ViPham!K:K, NhatKy_ViPham!E:E, "11_Tin", NhatKy_ViPham!F:F, B9, NhatKy_ViPham!H:H, "L09")</f>
        <v>0</v>
      </c>
      <c r="O9" s="7">
        <f>SUMIFS(NhatKy_ViPham!K:K, NhatKy_ViPham!E:E, "11_Tin", NhatKy_ViPham!F:F, B9, NhatKy_ViPham!H:H, "L10")</f>
        <v>0</v>
      </c>
      <c r="P9" s="12">
        <f>SUMIFS(NhatKy_ViPham!J:J, NhatKy_ViPham!E:E, "11_Tin", NhatKy_ViPham!F:F, B9)</f>
        <v>0</v>
      </c>
      <c r="Q9" s="13">
        <f>SUMIFS(NhatKy_ViPham!K:K, NhatKy_ViPham!E:E, "11_Tin", NhatKy_ViPham!F:F, B9)</f>
        <v>0</v>
      </c>
      <c r="R9" s="7">
        <f>100 + SUMIFS(NhatKy_ViPham!J:J, NhatKy_ViPham!E:E, "11_Tin", NhatKy_ViPham!F:F, B9, NhatKy_ViPham!C:C, "T1") - SUMIFS(NhatKy_ViPham!K:K, NhatKy_ViPham!E:E, "11_Tin", NhatKy_ViPham!F:F, B9, NhatKy_ViPham!C:C, "T1")</f>
        <v>100</v>
      </c>
      <c r="S9" s="7">
        <f>100 + SUMIFS(NhatKy_ViPham!J:J, NhatKy_ViPham!E:E, "11_Tin", NhatKy_ViPham!F:F, B9, NhatKy_ViPham!C:C, "T2") - SUMIFS(NhatKy_ViPham!K:K, NhatKy_ViPham!E:E, "11_Tin", NhatKy_ViPham!F:F, B9, NhatKy_ViPham!C:C, "T2")</f>
        <v>100</v>
      </c>
      <c r="T9" s="7">
        <f>100 + SUMIFS(NhatKy_ViPham!J:J, NhatKy_ViPham!E:E, "11_Tin", NhatKy_ViPham!F:F, B9, NhatKy_ViPham!C:C, "T3") - SUMIFS(NhatKy_ViPham!K:K, NhatKy_ViPham!E:E, "11_Tin", NhatKy_ViPham!F:F, B9, NhatKy_ViPham!C:C, "T3")</f>
        <v>100</v>
      </c>
      <c r="U9" s="7">
        <f>100 + SUMIFS(NhatKy_ViPham!J:J, NhatKy_ViPham!E:E, "11_Tin", NhatKy_ViPham!F:F, B9, NhatKy_ViPham!C:C, "T4") - SUMIFS(NhatKy_ViPham!K:K, NhatKy_ViPham!E:E, "11_Tin", NhatKy_ViPham!F:F, B9, NhatKy_ViPham!C:C, "T4")</f>
        <v>100</v>
      </c>
      <c r="V9" s="7">
        <f>100 + SUMIFS(NhatKy_ViPham!J:J, NhatKy_ViPham!E:E, "11_Tin", NhatKy_ViPham!F:F, B9, NhatKy_ViPham!C:C, "T5") - SUMIFS(NhatKy_ViPham!K:K, NhatKy_ViPham!E:E, "11_Tin", NhatKy_ViPham!F:F, B9, NhatKy_ViPham!C:C, "T5")</f>
        <v>100</v>
      </c>
      <c r="W9" s="7">
        <f>100 + SUMIFS(NhatKy_ViPham!J:J, NhatKy_ViPham!E:E, "11_Tin", NhatKy_ViPham!F:F, B9, NhatKy_ViPham!C:C, "T6") - SUMIFS(NhatKy_ViPham!K:K, NhatKy_ViPham!E:E, "11_Tin", NhatKy_ViPham!F:F, B9, NhatKy_ViPham!C:C, "T6")</f>
        <v>100</v>
      </c>
      <c r="X9" s="7">
        <f>100 + SUMIFS(NhatKy_ViPham!J:J, NhatKy_ViPham!E:E, "11_Tin", NhatKy_ViPham!F:F, B9, NhatKy_ViPham!C:C, "T7") - SUMIFS(NhatKy_ViPham!K:K, NhatKy_ViPham!E:E, "11_Tin", NhatKy_ViPham!F:F, B9, NhatKy_ViPham!C:C, "T7")</f>
        <v>100</v>
      </c>
      <c r="Y9" s="7">
        <f>100 + SUMIFS(NhatKy_ViPham!J:J, NhatKy_ViPham!E:E, "11_Tin", NhatKy_ViPham!F:F, B9, NhatKy_ViPham!C:C, "T8") - SUMIFS(NhatKy_ViPham!K:K, NhatKy_ViPham!E:E, "11_Tin", NhatKy_ViPham!F:F, B9, NhatKy_ViPham!C:C, "T8")</f>
        <v>100</v>
      </c>
      <c r="Z9" s="7">
        <f>100 + SUMIFS(NhatKy_ViPham!J:J, NhatKy_ViPham!E:E, "11_Tin", NhatKy_ViPham!F:F, B9, NhatKy_ViPham!C:C, "T9") - SUMIFS(NhatKy_ViPham!K:K, NhatKy_ViPham!E:E, "11_Tin", NhatKy_ViPham!F:F, B9, NhatKy_ViPham!C:C, "T9")</f>
        <v>100</v>
      </c>
      <c r="AA9" s="7">
        <f>100 + SUMIFS(NhatKy_ViPham!J:J, NhatKy_ViPham!E:E, "11_Tin", NhatKy_ViPham!F:F, B9, NhatKy_ViPham!C:C, "T10") - SUMIFS(NhatKy_ViPham!K:K, NhatKy_ViPham!E:E, "11_Tin", NhatKy_ViPham!F:F, B9, NhatKy_ViPham!C:C, "T10")</f>
        <v>100</v>
      </c>
      <c r="AB9" s="7">
        <f>100 + SUMIFS(NhatKy_ViPham!J:J, NhatKy_ViPham!E:E, "11_Tin", NhatKy_ViPham!F:F, B9, NhatKy_ViPham!C:C, "T11") - SUMIFS(NhatKy_ViPham!K:K, NhatKy_ViPham!E:E, "11_Tin", NhatKy_ViPham!F:F, B9, NhatKy_ViPham!C:C, "T11")</f>
        <v>100</v>
      </c>
      <c r="AC9" s="7">
        <f>100 + SUMIFS(NhatKy_ViPham!J:J, NhatKy_ViPham!E:E, "11_Tin", NhatKy_ViPham!F:F, B9, NhatKy_ViPham!C:C, "T12") - SUMIFS(NhatKy_ViPham!K:K, NhatKy_ViPham!E:E, "11_Tin", NhatKy_ViPham!F:F, B9, NhatKy_ViPham!C:C, "T12")</f>
        <v>100</v>
      </c>
      <c r="AD9" s="7">
        <f>100 + SUMIFS(NhatKy_ViPham!J:J, NhatKy_ViPham!E:E, "11_Tin", NhatKy_ViPham!F:F, B9, NhatKy_ViPham!C:C, "T13") - SUMIFS(NhatKy_ViPham!K:K, NhatKy_ViPham!E:E, "11_Tin", NhatKy_ViPham!F:F, B9, NhatKy_ViPham!C:C, "T13")</f>
        <v>100</v>
      </c>
      <c r="AE9" s="7">
        <f>100 + SUMIFS(NhatKy_ViPham!J:J, NhatKy_ViPham!E:E, "11_Tin", NhatKy_ViPham!F:F, B9, NhatKy_ViPham!C:C, "T14") - SUMIFS(NhatKy_ViPham!K:K, NhatKy_ViPham!E:E, "11_Tin", NhatKy_ViPham!F:F, B9, NhatKy_ViPham!C:C, "T14")</f>
        <v>100</v>
      </c>
      <c r="AF9" s="7">
        <f>100 + SUMIFS(NhatKy_ViPham!J:J, NhatKy_ViPham!E:E, "11_Tin", NhatKy_ViPham!F:F, B9, NhatKy_ViPham!C:C, "T15") - SUMIFS(NhatKy_ViPham!K:K, NhatKy_ViPham!E:E, "11_Tin", NhatKy_ViPham!F:F, B9, NhatKy_ViPham!C:C, "T15")</f>
        <v>100</v>
      </c>
      <c r="AG9" s="7">
        <f>100 + SUMIFS(NhatKy_ViPham!J:J, NhatKy_ViPham!E:E, "11_Tin", NhatKy_ViPham!F:F, B9, NhatKy_ViPham!C:C, "T16") - SUMIFS(NhatKy_ViPham!K:K, NhatKy_ViPham!E:E, "11_Tin", NhatKy_ViPham!F:F, B9, NhatKy_ViPham!C:C, "T16")</f>
        <v>100</v>
      </c>
      <c r="AH9" s="7">
        <f>100 + SUMIFS(NhatKy_ViPham!J:J, NhatKy_ViPham!E:E, "11_Tin", NhatKy_ViPham!F:F, B9, NhatKy_ViPham!C:C, "T17") - SUMIFS(NhatKy_ViPham!K:K, NhatKy_ViPham!E:E, "11_Tin", NhatKy_ViPham!F:F, B9, NhatKy_ViPham!C:C, "T17")</f>
        <v>100</v>
      </c>
      <c r="AI9" s="7">
        <f>100 + SUMIFS(NhatKy_ViPham!J:J, NhatKy_ViPham!E:E, "11_Tin", NhatKy_ViPham!F:F, B9, NhatKy_ViPham!C:C, "T18") - SUMIFS(NhatKy_ViPham!K:K, NhatKy_ViPham!E:E, "11_Tin", NhatKy_ViPham!F:F, B9, NhatKy_ViPham!C:C, "T18")</f>
        <v>100</v>
      </c>
      <c r="AJ9" s="7">
        <f>100 + SUMIFS(NhatKy_ViPham!J:J, NhatKy_ViPham!E:E, "11_Tin", NhatKy_ViPham!F:F, B9, NhatKy_ViPham!C:C, "T19") - SUMIFS(NhatKy_ViPham!K:K, NhatKy_ViPham!E:E, "11_Tin", NhatKy_ViPham!F:F, B9, NhatKy_ViPham!C:C, "T19")</f>
        <v>100</v>
      </c>
      <c r="AK9" s="7">
        <f>100 + SUMIFS(NhatKy_ViPham!J:J, NhatKy_ViPham!E:E, "11_Tin", NhatKy_ViPham!F:F, B9, NhatKy_ViPham!C:C, "T20") - SUMIFS(NhatKy_ViPham!K:K, NhatKy_ViPham!E:E, "11_Tin", NhatKy_ViPham!F:F, B9, NhatKy_ViPham!C:C, "T20")</f>
        <v>100</v>
      </c>
      <c r="AL9" s="7">
        <f>100 + SUMIFS(NhatKy_ViPham!J:J, NhatKy_ViPham!E:E, "11_Tin", NhatKy_ViPham!F:F, B9, NhatKy_ViPham!C:C, "T21") - SUMIFS(NhatKy_ViPham!K:K, NhatKy_ViPham!E:E, "11_Tin", NhatKy_ViPham!F:F, B9, NhatKy_ViPham!C:C, "T21")</f>
        <v>100</v>
      </c>
      <c r="AM9" s="7">
        <f>100 + SUMIFS(NhatKy_ViPham!J:J, NhatKy_ViPham!E:E, "11_Tin", NhatKy_ViPham!F:F, B9, NhatKy_ViPham!C:C, "T22") - SUMIFS(NhatKy_ViPham!K:K, NhatKy_ViPham!E:E, "11_Tin", NhatKy_ViPham!F:F, B9, NhatKy_ViPham!C:C, "T22")</f>
        <v>100</v>
      </c>
      <c r="AN9" s="7">
        <f>100 + SUMIFS(NhatKy_ViPham!J:J, NhatKy_ViPham!E:E, "11_Tin", NhatKy_ViPham!F:F, B9, NhatKy_ViPham!C:C, "T23") - SUMIFS(NhatKy_ViPham!K:K, NhatKy_ViPham!E:E, "11_Tin", NhatKy_ViPham!F:F, B9, NhatKy_ViPham!C:C, "T23")</f>
        <v>100</v>
      </c>
      <c r="AO9" s="7">
        <f>100 + SUMIFS(NhatKy_ViPham!J:J, NhatKy_ViPham!E:E, "11_Tin", NhatKy_ViPham!F:F, B9, NhatKy_ViPham!C:C, "T24") - SUMIFS(NhatKy_ViPham!K:K, NhatKy_ViPham!E:E, "11_Tin", NhatKy_ViPham!F:F, B9, NhatKy_ViPham!C:C, "T24")</f>
        <v>100</v>
      </c>
      <c r="AP9" s="7">
        <f>100 + SUMIFS(NhatKy_ViPham!J:J, NhatKy_ViPham!E:E, "11_Tin", NhatKy_ViPham!F:F, B9, NhatKy_ViPham!C:C, "T25") - SUMIFS(NhatKy_ViPham!K:K, NhatKy_ViPham!E:E, "11_Tin", NhatKy_ViPham!F:F, B9, NhatKy_ViPham!C:C, "T25")</f>
        <v>100</v>
      </c>
      <c r="AQ9" s="7">
        <f>100 + SUMIFS(NhatKy_ViPham!J:J, NhatKy_ViPham!E:E, "11_Tin", NhatKy_ViPham!F:F, B9, NhatKy_ViPham!C:C, "T26") - SUMIFS(NhatKy_ViPham!K:K, NhatKy_ViPham!E:E, "11_Tin", NhatKy_ViPham!F:F, B9, NhatKy_ViPham!C:C, "T26")</f>
        <v>100</v>
      </c>
      <c r="AR9" s="7">
        <f>100 + SUMIFS(NhatKy_ViPham!J:J, NhatKy_ViPham!E:E, "11_Tin", NhatKy_ViPham!F:F, B9, NhatKy_ViPham!C:C, "T27") - SUMIFS(NhatKy_ViPham!K:K, NhatKy_ViPham!E:E, "11_Tin", NhatKy_ViPham!F:F, B9, NhatKy_ViPham!C:C, "T27")</f>
        <v>100</v>
      </c>
      <c r="AS9" s="7">
        <f>100 + SUMIFS(NhatKy_ViPham!J:J, NhatKy_ViPham!E:E, "11_Tin", NhatKy_ViPham!F:F, B9, NhatKy_ViPham!C:C, "T28") - SUMIFS(NhatKy_ViPham!K:K, NhatKy_ViPham!E:E, "11_Tin", NhatKy_ViPham!F:F, B9, NhatKy_ViPham!C:C, "T28")</f>
        <v>100</v>
      </c>
      <c r="AT9" s="7">
        <f>100 + SUMIFS(NhatKy_ViPham!J:J, NhatKy_ViPham!E:E, "11_Tin", NhatKy_ViPham!F:F, B9, NhatKy_ViPham!C:C, "T29") - SUMIFS(NhatKy_ViPham!K:K, NhatKy_ViPham!E:E, "11_Tin", NhatKy_ViPham!F:F, B9, NhatKy_ViPham!C:C, "T29")</f>
        <v>100</v>
      </c>
      <c r="AU9" s="7">
        <f>100 + SUMIFS(NhatKy_ViPham!J:J, NhatKy_ViPham!E:E, "11_Tin", NhatKy_ViPham!F:F, B9, NhatKy_ViPham!C:C, "T30") - SUMIFS(NhatKy_ViPham!K:K, NhatKy_ViPham!E:E, "11_Tin", NhatKy_ViPham!F:F, B9, NhatKy_ViPham!C:C, "T30")</f>
        <v>100</v>
      </c>
      <c r="AV9" s="7">
        <f>100 + SUMIFS(NhatKy_ViPham!J:J, NhatKy_ViPham!E:E, "11_Tin", NhatKy_ViPham!F:F, B9, NhatKy_ViPham!C:C, "T31") - SUMIFS(NhatKy_ViPham!K:K, NhatKy_ViPham!E:E, "11_Tin", NhatKy_ViPham!F:F, B9, NhatKy_ViPham!C:C, "T31")</f>
        <v>100</v>
      </c>
      <c r="AW9" s="7">
        <f>100 + SUMIFS(NhatKy_ViPham!J:J, NhatKy_ViPham!E:E, "11_Tin", NhatKy_ViPham!F:F, B9, NhatKy_ViPham!C:C, "T32") - SUMIFS(NhatKy_ViPham!K:K, NhatKy_ViPham!E:E, "11_Tin", NhatKy_ViPham!F:F, B9, NhatKy_ViPham!C:C, "T32")</f>
        <v>100</v>
      </c>
      <c r="AX9" s="7">
        <f>100 + SUMIFS(NhatKy_ViPham!J:J, NhatKy_ViPham!E:E, "11_Tin", NhatKy_ViPham!F:F, B9, NhatKy_ViPham!C:C, "T33") - SUMIFS(NhatKy_ViPham!K:K, NhatKy_ViPham!E:E, "11_Tin", NhatKy_ViPham!F:F, B9, NhatKy_ViPham!C:C, "T33")</f>
        <v>100</v>
      </c>
      <c r="AY9" s="7">
        <f>100 + SUMIFS(NhatKy_ViPham!J:J, NhatKy_ViPham!E:E, "11_Tin", NhatKy_ViPham!F:F, B9, NhatKy_ViPham!C:C, "T34") - SUMIFS(NhatKy_ViPham!K:K, NhatKy_ViPham!E:E, "11_Tin", NhatKy_ViPham!F:F, B9, NhatKy_ViPham!C:C, "T34")</f>
        <v>100</v>
      </c>
      <c r="AZ9" s="7">
        <f>100 + SUMIFS(NhatKy_ViPham!J:J, NhatKy_ViPham!E:E, "11_Tin", NhatKy_ViPham!F:F, B9, NhatKy_ViPham!C:C, "T35") - SUMIFS(NhatKy_ViPham!K:K, NhatKy_ViPham!E:E, "11_Tin", NhatKy_ViPham!F:F, B9, NhatKy_ViPham!C:C, "T35")</f>
        <v>100</v>
      </c>
      <c r="BA9" s="12">
        <f t="shared" ref="BA9:BA44" si="0">ROUND(AVERAGE(R9:AZ9), 1)</f>
        <v>100</v>
      </c>
      <c r="BB9" s="11" t="s">
        <v>430</v>
      </c>
      <c r="BC9" s="14" t="str">
        <f t="shared" ref="BC9:BC44" si="1">IF(BB9="Có", "Chưa đạt", IF(BA9&gt;=85, "Tốt", IF(BA9&gt;=70, "Khá", IF(BA9&gt;=50, "Đạt", "Chưa đạt"))))</f>
        <v>Tốt</v>
      </c>
      <c r="BD9" s="10" t="str">
        <f t="shared" ref="BD9:BD44" si="2">IF(BC9="Chưa đạt", "🔴 Nguy cơ CHƯA ĐẠT", IF(BC9="Đạt", "🟡 CẦN NHẮC NHỞ", "🟢 BÌNH THƯỜNG"))</f>
        <v>🟢 BÌNH THƯỜNG</v>
      </c>
    </row>
    <row r="10" spans="1:56" x14ac:dyDescent="0.25">
      <c r="A10" s="5">
        <v>2</v>
      </c>
      <c r="B10" s="15" t="s">
        <v>1804</v>
      </c>
      <c r="C10" s="5" t="s">
        <v>1355</v>
      </c>
      <c r="D10" s="5" t="s">
        <v>435</v>
      </c>
      <c r="E10" s="11" t="s">
        <v>430</v>
      </c>
      <c r="F10" s="6">
        <f>SUMIFS(NhatKy_ViPham!K:K, NhatKy_ViPham!E:E, "11_Tin", NhatKy_ViPham!F:F, B10, NhatKy_ViPham!H:H, "L01")</f>
        <v>0</v>
      </c>
      <c r="G10" s="6">
        <f>SUMIFS(NhatKy_ViPham!K:K, NhatKy_ViPham!E:E, "11_Tin", NhatKy_ViPham!F:F, B10, NhatKy_ViPham!H:H, "L02")</f>
        <v>0</v>
      </c>
      <c r="H10" s="6">
        <f>SUMIFS(NhatKy_ViPham!K:K, NhatKy_ViPham!E:E, "11_Tin", NhatKy_ViPham!F:F, B10, NhatKy_ViPham!H:H, "L03")</f>
        <v>0</v>
      </c>
      <c r="I10" s="6">
        <f>SUMIFS(NhatKy_ViPham!K:K, NhatKy_ViPham!E:E, "11_Tin", NhatKy_ViPham!F:F, B10, NhatKy_ViPham!H:H, "L04")</f>
        <v>0</v>
      </c>
      <c r="J10" s="6">
        <f>SUMIFS(NhatKy_ViPham!K:K, NhatKy_ViPham!E:E, "11_Tin", NhatKy_ViPham!F:F, B10, NhatKy_ViPham!H:H, "L05")</f>
        <v>0</v>
      </c>
      <c r="K10" s="6">
        <f>SUMIFS(NhatKy_ViPham!K:K, NhatKy_ViPham!E:E, "11_Tin", NhatKy_ViPham!F:F, B10, NhatKy_ViPham!H:H, "L06")</f>
        <v>0</v>
      </c>
      <c r="L10" s="6">
        <f>SUMIFS(NhatKy_ViPham!K:K, NhatKy_ViPham!E:E, "11_Tin", NhatKy_ViPham!F:F, B10, NhatKy_ViPham!H:H, "L07")</f>
        <v>0</v>
      </c>
      <c r="M10" s="6">
        <f>SUMIFS(NhatKy_ViPham!K:K, NhatKy_ViPham!E:E, "11_Tin", NhatKy_ViPham!F:F, B10, NhatKy_ViPham!H:H, "L08")</f>
        <v>0</v>
      </c>
      <c r="N10" s="6">
        <f>SUMIFS(NhatKy_ViPham!K:K, NhatKy_ViPham!E:E, "11_Tin", NhatKy_ViPham!F:F, B10, NhatKy_ViPham!H:H, "L09")</f>
        <v>0</v>
      </c>
      <c r="O10" s="6">
        <f>SUMIFS(NhatKy_ViPham!K:K, NhatKy_ViPham!E:E, "11_Tin", NhatKy_ViPham!F:F, B10, NhatKy_ViPham!H:H, "L10")</f>
        <v>0</v>
      </c>
      <c r="P10" s="12">
        <f>SUMIFS(NhatKy_ViPham!J:J, NhatKy_ViPham!E:E, "11_Tin", NhatKy_ViPham!F:F, B10)</f>
        <v>0</v>
      </c>
      <c r="Q10" s="13">
        <f>SUMIFS(NhatKy_ViPham!K:K, NhatKy_ViPham!E:E, "11_Tin", NhatKy_ViPham!F:F, B10)</f>
        <v>0</v>
      </c>
      <c r="R10" s="6">
        <f>100 + SUMIFS(NhatKy_ViPham!J:J, NhatKy_ViPham!E:E, "11_Tin", NhatKy_ViPham!F:F, B10, NhatKy_ViPham!C:C, "T1") - SUMIFS(NhatKy_ViPham!K:K, NhatKy_ViPham!E:E, "11_Tin", NhatKy_ViPham!F:F, B10, NhatKy_ViPham!C:C, "T1")</f>
        <v>100</v>
      </c>
      <c r="S10" s="6">
        <f>100 + SUMIFS(NhatKy_ViPham!J:J, NhatKy_ViPham!E:E, "11_Tin", NhatKy_ViPham!F:F, B10, NhatKy_ViPham!C:C, "T2") - SUMIFS(NhatKy_ViPham!K:K, NhatKy_ViPham!E:E, "11_Tin", NhatKy_ViPham!F:F, B10, NhatKy_ViPham!C:C, "T2")</f>
        <v>100</v>
      </c>
      <c r="T10" s="6">
        <f>100 + SUMIFS(NhatKy_ViPham!J:J, NhatKy_ViPham!E:E, "11_Tin", NhatKy_ViPham!F:F, B10, NhatKy_ViPham!C:C, "T3") - SUMIFS(NhatKy_ViPham!K:K, NhatKy_ViPham!E:E, "11_Tin", NhatKy_ViPham!F:F, B10, NhatKy_ViPham!C:C, "T3")</f>
        <v>100</v>
      </c>
      <c r="U10" s="6">
        <f>100 + SUMIFS(NhatKy_ViPham!J:J, NhatKy_ViPham!E:E, "11_Tin", NhatKy_ViPham!F:F, B10, NhatKy_ViPham!C:C, "T4") - SUMIFS(NhatKy_ViPham!K:K, NhatKy_ViPham!E:E, "11_Tin", NhatKy_ViPham!F:F, B10, NhatKy_ViPham!C:C, "T4")</f>
        <v>100</v>
      </c>
      <c r="V10" s="6">
        <f>100 + SUMIFS(NhatKy_ViPham!J:J, NhatKy_ViPham!E:E, "11_Tin", NhatKy_ViPham!F:F, B10, NhatKy_ViPham!C:C, "T5") - SUMIFS(NhatKy_ViPham!K:K, NhatKy_ViPham!E:E, "11_Tin", NhatKy_ViPham!F:F, B10, NhatKy_ViPham!C:C, "T5")</f>
        <v>100</v>
      </c>
      <c r="W10" s="6">
        <f>100 + SUMIFS(NhatKy_ViPham!J:J, NhatKy_ViPham!E:E, "11_Tin", NhatKy_ViPham!F:F, B10, NhatKy_ViPham!C:C, "T6") - SUMIFS(NhatKy_ViPham!K:K, NhatKy_ViPham!E:E, "11_Tin", NhatKy_ViPham!F:F, B10, NhatKy_ViPham!C:C, "T6")</f>
        <v>100</v>
      </c>
      <c r="X10" s="6">
        <f>100 + SUMIFS(NhatKy_ViPham!J:J, NhatKy_ViPham!E:E, "11_Tin", NhatKy_ViPham!F:F, B10, NhatKy_ViPham!C:C, "T7") - SUMIFS(NhatKy_ViPham!K:K, NhatKy_ViPham!E:E, "11_Tin", NhatKy_ViPham!F:F, B10, NhatKy_ViPham!C:C, "T7")</f>
        <v>100</v>
      </c>
      <c r="Y10" s="6">
        <f>100 + SUMIFS(NhatKy_ViPham!J:J, NhatKy_ViPham!E:E, "11_Tin", NhatKy_ViPham!F:F, B10, NhatKy_ViPham!C:C, "T8") - SUMIFS(NhatKy_ViPham!K:K, NhatKy_ViPham!E:E, "11_Tin", NhatKy_ViPham!F:F, B10, NhatKy_ViPham!C:C, "T8")</f>
        <v>100</v>
      </c>
      <c r="Z10" s="6">
        <f>100 + SUMIFS(NhatKy_ViPham!J:J, NhatKy_ViPham!E:E, "11_Tin", NhatKy_ViPham!F:F, B10, NhatKy_ViPham!C:C, "T9") - SUMIFS(NhatKy_ViPham!K:K, NhatKy_ViPham!E:E, "11_Tin", NhatKy_ViPham!F:F, B10, NhatKy_ViPham!C:C, "T9")</f>
        <v>100</v>
      </c>
      <c r="AA10" s="6">
        <f>100 + SUMIFS(NhatKy_ViPham!J:J, NhatKy_ViPham!E:E, "11_Tin", NhatKy_ViPham!F:F, B10, NhatKy_ViPham!C:C, "T10") - SUMIFS(NhatKy_ViPham!K:K, NhatKy_ViPham!E:E, "11_Tin", NhatKy_ViPham!F:F, B10, NhatKy_ViPham!C:C, "T10")</f>
        <v>100</v>
      </c>
      <c r="AB10" s="6">
        <f>100 + SUMIFS(NhatKy_ViPham!J:J, NhatKy_ViPham!E:E, "11_Tin", NhatKy_ViPham!F:F, B10, NhatKy_ViPham!C:C, "T11") - SUMIFS(NhatKy_ViPham!K:K, NhatKy_ViPham!E:E, "11_Tin", NhatKy_ViPham!F:F, B10, NhatKy_ViPham!C:C, "T11")</f>
        <v>100</v>
      </c>
      <c r="AC10" s="6">
        <f>100 + SUMIFS(NhatKy_ViPham!J:J, NhatKy_ViPham!E:E, "11_Tin", NhatKy_ViPham!F:F, B10, NhatKy_ViPham!C:C, "T12") - SUMIFS(NhatKy_ViPham!K:K, NhatKy_ViPham!E:E, "11_Tin", NhatKy_ViPham!F:F, B10, NhatKy_ViPham!C:C, "T12")</f>
        <v>100</v>
      </c>
      <c r="AD10" s="6">
        <f>100 + SUMIFS(NhatKy_ViPham!J:J, NhatKy_ViPham!E:E, "11_Tin", NhatKy_ViPham!F:F, B10, NhatKy_ViPham!C:C, "T13") - SUMIFS(NhatKy_ViPham!K:K, NhatKy_ViPham!E:E, "11_Tin", NhatKy_ViPham!F:F, B10, NhatKy_ViPham!C:C, "T13")</f>
        <v>100</v>
      </c>
      <c r="AE10" s="6">
        <f>100 + SUMIFS(NhatKy_ViPham!J:J, NhatKy_ViPham!E:E, "11_Tin", NhatKy_ViPham!F:F, B10, NhatKy_ViPham!C:C, "T14") - SUMIFS(NhatKy_ViPham!K:K, NhatKy_ViPham!E:E, "11_Tin", NhatKy_ViPham!F:F, B10, NhatKy_ViPham!C:C, "T14")</f>
        <v>100</v>
      </c>
      <c r="AF10" s="6">
        <f>100 + SUMIFS(NhatKy_ViPham!J:J, NhatKy_ViPham!E:E, "11_Tin", NhatKy_ViPham!F:F, B10, NhatKy_ViPham!C:C, "T15") - SUMIFS(NhatKy_ViPham!K:K, NhatKy_ViPham!E:E, "11_Tin", NhatKy_ViPham!F:F, B10, NhatKy_ViPham!C:C, "T15")</f>
        <v>100</v>
      </c>
      <c r="AG10" s="6">
        <f>100 + SUMIFS(NhatKy_ViPham!J:J, NhatKy_ViPham!E:E, "11_Tin", NhatKy_ViPham!F:F, B10, NhatKy_ViPham!C:C, "T16") - SUMIFS(NhatKy_ViPham!K:K, NhatKy_ViPham!E:E, "11_Tin", NhatKy_ViPham!F:F, B10, NhatKy_ViPham!C:C, "T16")</f>
        <v>100</v>
      </c>
      <c r="AH10" s="6">
        <f>100 + SUMIFS(NhatKy_ViPham!J:J, NhatKy_ViPham!E:E, "11_Tin", NhatKy_ViPham!F:F, B10, NhatKy_ViPham!C:C, "T17") - SUMIFS(NhatKy_ViPham!K:K, NhatKy_ViPham!E:E, "11_Tin", NhatKy_ViPham!F:F, B10, NhatKy_ViPham!C:C, "T17")</f>
        <v>100</v>
      </c>
      <c r="AI10" s="6">
        <f>100 + SUMIFS(NhatKy_ViPham!J:J, NhatKy_ViPham!E:E, "11_Tin", NhatKy_ViPham!F:F, B10, NhatKy_ViPham!C:C, "T18") - SUMIFS(NhatKy_ViPham!K:K, NhatKy_ViPham!E:E, "11_Tin", NhatKy_ViPham!F:F, B10, NhatKy_ViPham!C:C, "T18")</f>
        <v>100</v>
      </c>
      <c r="AJ10" s="6">
        <f>100 + SUMIFS(NhatKy_ViPham!J:J, NhatKy_ViPham!E:E, "11_Tin", NhatKy_ViPham!F:F, B10, NhatKy_ViPham!C:C, "T19") - SUMIFS(NhatKy_ViPham!K:K, NhatKy_ViPham!E:E, "11_Tin", NhatKy_ViPham!F:F, B10, NhatKy_ViPham!C:C, "T19")</f>
        <v>100</v>
      </c>
      <c r="AK10" s="6">
        <f>100 + SUMIFS(NhatKy_ViPham!J:J, NhatKy_ViPham!E:E, "11_Tin", NhatKy_ViPham!F:F, B10, NhatKy_ViPham!C:C, "T20") - SUMIFS(NhatKy_ViPham!K:K, NhatKy_ViPham!E:E, "11_Tin", NhatKy_ViPham!F:F, B10, NhatKy_ViPham!C:C, "T20")</f>
        <v>100</v>
      </c>
      <c r="AL10" s="6">
        <f>100 + SUMIFS(NhatKy_ViPham!J:J, NhatKy_ViPham!E:E, "11_Tin", NhatKy_ViPham!F:F, B10, NhatKy_ViPham!C:C, "T21") - SUMIFS(NhatKy_ViPham!K:K, NhatKy_ViPham!E:E, "11_Tin", NhatKy_ViPham!F:F, B10, NhatKy_ViPham!C:C, "T21")</f>
        <v>100</v>
      </c>
      <c r="AM10" s="6">
        <f>100 + SUMIFS(NhatKy_ViPham!J:J, NhatKy_ViPham!E:E, "11_Tin", NhatKy_ViPham!F:F, B10, NhatKy_ViPham!C:C, "T22") - SUMIFS(NhatKy_ViPham!K:K, NhatKy_ViPham!E:E, "11_Tin", NhatKy_ViPham!F:F, B10, NhatKy_ViPham!C:C, "T22")</f>
        <v>100</v>
      </c>
      <c r="AN10" s="6">
        <f>100 + SUMIFS(NhatKy_ViPham!J:J, NhatKy_ViPham!E:E, "11_Tin", NhatKy_ViPham!F:F, B10, NhatKy_ViPham!C:C, "T23") - SUMIFS(NhatKy_ViPham!K:K, NhatKy_ViPham!E:E, "11_Tin", NhatKy_ViPham!F:F, B10, NhatKy_ViPham!C:C, "T23")</f>
        <v>100</v>
      </c>
      <c r="AO10" s="6">
        <f>100 + SUMIFS(NhatKy_ViPham!J:J, NhatKy_ViPham!E:E, "11_Tin", NhatKy_ViPham!F:F, B10, NhatKy_ViPham!C:C, "T24") - SUMIFS(NhatKy_ViPham!K:K, NhatKy_ViPham!E:E, "11_Tin", NhatKy_ViPham!F:F, B10, NhatKy_ViPham!C:C, "T24")</f>
        <v>100</v>
      </c>
      <c r="AP10" s="6">
        <f>100 + SUMIFS(NhatKy_ViPham!J:J, NhatKy_ViPham!E:E, "11_Tin", NhatKy_ViPham!F:F, B10, NhatKy_ViPham!C:C, "T25") - SUMIFS(NhatKy_ViPham!K:K, NhatKy_ViPham!E:E, "11_Tin", NhatKy_ViPham!F:F, B10, NhatKy_ViPham!C:C, "T25")</f>
        <v>100</v>
      </c>
      <c r="AQ10" s="6">
        <f>100 + SUMIFS(NhatKy_ViPham!J:J, NhatKy_ViPham!E:E, "11_Tin", NhatKy_ViPham!F:F, B10, NhatKy_ViPham!C:C, "T26") - SUMIFS(NhatKy_ViPham!K:K, NhatKy_ViPham!E:E, "11_Tin", NhatKy_ViPham!F:F, B10, NhatKy_ViPham!C:C, "T26")</f>
        <v>100</v>
      </c>
      <c r="AR10" s="6">
        <f>100 + SUMIFS(NhatKy_ViPham!J:J, NhatKy_ViPham!E:E, "11_Tin", NhatKy_ViPham!F:F, B10, NhatKy_ViPham!C:C, "T27") - SUMIFS(NhatKy_ViPham!K:K, NhatKy_ViPham!E:E, "11_Tin", NhatKy_ViPham!F:F, B10, NhatKy_ViPham!C:C, "T27")</f>
        <v>100</v>
      </c>
      <c r="AS10" s="6">
        <f>100 + SUMIFS(NhatKy_ViPham!J:J, NhatKy_ViPham!E:E, "11_Tin", NhatKy_ViPham!F:F, B10, NhatKy_ViPham!C:C, "T28") - SUMIFS(NhatKy_ViPham!K:K, NhatKy_ViPham!E:E, "11_Tin", NhatKy_ViPham!F:F, B10, NhatKy_ViPham!C:C, "T28")</f>
        <v>100</v>
      </c>
      <c r="AT10" s="6">
        <f>100 + SUMIFS(NhatKy_ViPham!J:J, NhatKy_ViPham!E:E, "11_Tin", NhatKy_ViPham!F:F, B10, NhatKy_ViPham!C:C, "T29") - SUMIFS(NhatKy_ViPham!K:K, NhatKy_ViPham!E:E, "11_Tin", NhatKy_ViPham!F:F, B10, NhatKy_ViPham!C:C, "T29")</f>
        <v>100</v>
      </c>
      <c r="AU10" s="6">
        <f>100 + SUMIFS(NhatKy_ViPham!J:J, NhatKy_ViPham!E:E, "11_Tin", NhatKy_ViPham!F:F, B10, NhatKy_ViPham!C:C, "T30") - SUMIFS(NhatKy_ViPham!K:K, NhatKy_ViPham!E:E, "11_Tin", NhatKy_ViPham!F:F, B10, NhatKy_ViPham!C:C, "T30")</f>
        <v>100</v>
      </c>
      <c r="AV10" s="6">
        <f>100 + SUMIFS(NhatKy_ViPham!J:J, NhatKy_ViPham!E:E, "11_Tin", NhatKy_ViPham!F:F, B10, NhatKy_ViPham!C:C, "T31") - SUMIFS(NhatKy_ViPham!K:K, NhatKy_ViPham!E:E, "11_Tin", NhatKy_ViPham!F:F, B10, NhatKy_ViPham!C:C, "T31")</f>
        <v>100</v>
      </c>
      <c r="AW10" s="6">
        <f>100 + SUMIFS(NhatKy_ViPham!J:J, NhatKy_ViPham!E:E, "11_Tin", NhatKy_ViPham!F:F, B10, NhatKy_ViPham!C:C, "T32") - SUMIFS(NhatKy_ViPham!K:K, NhatKy_ViPham!E:E, "11_Tin", NhatKy_ViPham!F:F, B10, NhatKy_ViPham!C:C, "T32")</f>
        <v>100</v>
      </c>
      <c r="AX10" s="6">
        <f>100 + SUMIFS(NhatKy_ViPham!J:J, NhatKy_ViPham!E:E, "11_Tin", NhatKy_ViPham!F:F, B10, NhatKy_ViPham!C:C, "T33") - SUMIFS(NhatKy_ViPham!K:K, NhatKy_ViPham!E:E, "11_Tin", NhatKy_ViPham!F:F, B10, NhatKy_ViPham!C:C, "T33")</f>
        <v>100</v>
      </c>
      <c r="AY10" s="6">
        <f>100 + SUMIFS(NhatKy_ViPham!J:J, NhatKy_ViPham!E:E, "11_Tin", NhatKy_ViPham!F:F, B10, NhatKy_ViPham!C:C, "T34") - SUMIFS(NhatKy_ViPham!K:K, NhatKy_ViPham!E:E, "11_Tin", NhatKy_ViPham!F:F, B10, NhatKy_ViPham!C:C, "T34")</f>
        <v>100</v>
      </c>
      <c r="AZ10" s="6">
        <f>100 + SUMIFS(NhatKy_ViPham!J:J, NhatKy_ViPham!E:E, "11_Tin", NhatKy_ViPham!F:F, B10, NhatKy_ViPham!C:C, "T35") - SUMIFS(NhatKy_ViPham!K:K, NhatKy_ViPham!E:E, "11_Tin", NhatKy_ViPham!F:F, B10, NhatKy_ViPham!C:C, "T35")</f>
        <v>100</v>
      </c>
      <c r="BA10" s="12">
        <f t="shared" si="0"/>
        <v>100</v>
      </c>
      <c r="BB10" s="11" t="s">
        <v>430</v>
      </c>
      <c r="BC10" s="16" t="str">
        <f t="shared" si="1"/>
        <v>Tốt</v>
      </c>
      <c r="BD10" s="15" t="str">
        <f t="shared" si="2"/>
        <v>🟢 BÌNH THƯỜNG</v>
      </c>
    </row>
    <row r="11" spans="1:56" x14ac:dyDescent="0.25">
      <c r="A11" s="4">
        <v>3</v>
      </c>
      <c r="B11" s="10" t="s">
        <v>703</v>
      </c>
      <c r="C11" s="4" t="s">
        <v>1594</v>
      </c>
      <c r="D11" s="4" t="s">
        <v>435</v>
      </c>
      <c r="E11" s="11" t="s">
        <v>430</v>
      </c>
      <c r="F11" s="7">
        <f>SUMIFS(NhatKy_ViPham!K:K, NhatKy_ViPham!E:E, "11_Tin", NhatKy_ViPham!F:F, B11, NhatKy_ViPham!H:H, "L01")</f>
        <v>0</v>
      </c>
      <c r="G11" s="7">
        <f>SUMIFS(NhatKy_ViPham!K:K, NhatKy_ViPham!E:E, "11_Tin", NhatKy_ViPham!F:F, B11, NhatKy_ViPham!H:H, "L02")</f>
        <v>0</v>
      </c>
      <c r="H11" s="7">
        <f>SUMIFS(NhatKy_ViPham!K:K, NhatKy_ViPham!E:E, "11_Tin", NhatKy_ViPham!F:F, B11, NhatKy_ViPham!H:H, "L03")</f>
        <v>0</v>
      </c>
      <c r="I11" s="7">
        <f>SUMIFS(NhatKy_ViPham!K:K, NhatKy_ViPham!E:E, "11_Tin", NhatKy_ViPham!F:F, B11, NhatKy_ViPham!H:H, "L04")</f>
        <v>0</v>
      </c>
      <c r="J11" s="7">
        <f>SUMIFS(NhatKy_ViPham!K:K, NhatKy_ViPham!E:E, "11_Tin", NhatKy_ViPham!F:F, B11, NhatKy_ViPham!H:H, "L05")</f>
        <v>0</v>
      </c>
      <c r="K11" s="7">
        <f>SUMIFS(NhatKy_ViPham!K:K, NhatKy_ViPham!E:E, "11_Tin", NhatKy_ViPham!F:F, B11, NhatKy_ViPham!H:H, "L06")</f>
        <v>0</v>
      </c>
      <c r="L11" s="7">
        <f>SUMIFS(NhatKy_ViPham!K:K, NhatKy_ViPham!E:E, "11_Tin", NhatKy_ViPham!F:F, B11, NhatKy_ViPham!H:H, "L07")</f>
        <v>0</v>
      </c>
      <c r="M11" s="7">
        <f>SUMIFS(NhatKy_ViPham!K:K, NhatKy_ViPham!E:E, "11_Tin", NhatKy_ViPham!F:F, B11, NhatKy_ViPham!H:H, "L08")</f>
        <v>0</v>
      </c>
      <c r="N11" s="7">
        <f>SUMIFS(NhatKy_ViPham!K:K, NhatKy_ViPham!E:E, "11_Tin", NhatKy_ViPham!F:F, B11, NhatKy_ViPham!H:H, "L09")</f>
        <v>0</v>
      </c>
      <c r="O11" s="7">
        <f>SUMIFS(NhatKy_ViPham!K:K, NhatKy_ViPham!E:E, "11_Tin", NhatKy_ViPham!F:F, B11, NhatKy_ViPham!H:H, "L10")</f>
        <v>0</v>
      </c>
      <c r="P11" s="12">
        <f>SUMIFS(NhatKy_ViPham!J:J, NhatKy_ViPham!E:E, "11_Tin", NhatKy_ViPham!F:F, B11)</f>
        <v>0</v>
      </c>
      <c r="Q11" s="13">
        <f>SUMIFS(NhatKy_ViPham!K:K, NhatKy_ViPham!E:E, "11_Tin", NhatKy_ViPham!F:F, B11)</f>
        <v>0</v>
      </c>
      <c r="R11" s="7">
        <f>100 + SUMIFS(NhatKy_ViPham!J:J, NhatKy_ViPham!E:E, "11_Tin", NhatKy_ViPham!F:F, B11, NhatKy_ViPham!C:C, "T1") - SUMIFS(NhatKy_ViPham!K:K, NhatKy_ViPham!E:E, "11_Tin", NhatKy_ViPham!F:F, B11, NhatKy_ViPham!C:C, "T1")</f>
        <v>100</v>
      </c>
      <c r="S11" s="7">
        <f>100 + SUMIFS(NhatKy_ViPham!J:J, NhatKy_ViPham!E:E, "11_Tin", NhatKy_ViPham!F:F, B11, NhatKy_ViPham!C:C, "T2") - SUMIFS(NhatKy_ViPham!K:K, NhatKy_ViPham!E:E, "11_Tin", NhatKy_ViPham!F:F, B11, NhatKy_ViPham!C:C, "T2")</f>
        <v>100</v>
      </c>
      <c r="T11" s="7">
        <f>100 + SUMIFS(NhatKy_ViPham!J:J, NhatKy_ViPham!E:E, "11_Tin", NhatKy_ViPham!F:F, B11, NhatKy_ViPham!C:C, "T3") - SUMIFS(NhatKy_ViPham!K:K, NhatKy_ViPham!E:E, "11_Tin", NhatKy_ViPham!F:F, B11, NhatKy_ViPham!C:C, "T3")</f>
        <v>100</v>
      </c>
      <c r="U11" s="7">
        <f>100 + SUMIFS(NhatKy_ViPham!J:J, NhatKy_ViPham!E:E, "11_Tin", NhatKy_ViPham!F:F, B11, NhatKy_ViPham!C:C, "T4") - SUMIFS(NhatKy_ViPham!K:K, NhatKy_ViPham!E:E, "11_Tin", NhatKy_ViPham!F:F, B11, NhatKy_ViPham!C:C, "T4")</f>
        <v>100</v>
      </c>
      <c r="V11" s="7">
        <f>100 + SUMIFS(NhatKy_ViPham!J:J, NhatKy_ViPham!E:E, "11_Tin", NhatKy_ViPham!F:F, B11, NhatKy_ViPham!C:C, "T5") - SUMIFS(NhatKy_ViPham!K:K, NhatKy_ViPham!E:E, "11_Tin", NhatKy_ViPham!F:F, B11, NhatKy_ViPham!C:C, "T5")</f>
        <v>100</v>
      </c>
      <c r="W11" s="7">
        <f>100 + SUMIFS(NhatKy_ViPham!J:J, NhatKy_ViPham!E:E, "11_Tin", NhatKy_ViPham!F:F, B11, NhatKy_ViPham!C:C, "T6") - SUMIFS(NhatKy_ViPham!K:K, NhatKy_ViPham!E:E, "11_Tin", NhatKy_ViPham!F:F, B11, NhatKy_ViPham!C:C, "T6")</f>
        <v>100</v>
      </c>
      <c r="X11" s="7">
        <f>100 + SUMIFS(NhatKy_ViPham!J:J, NhatKy_ViPham!E:E, "11_Tin", NhatKy_ViPham!F:F, B11, NhatKy_ViPham!C:C, "T7") - SUMIFS(NhatKy_ViPham!K:K, NhatKy_ViPham!E:E, "11_Tin", NhatKy_ViPham!F:F, B11, NhatKy_ViPham!C:C, "T7")</f>
        <v>100</v>
      </c>
      <c r="Y11" s="7">
        <f>100 + SUMIFS(NhatKy_ViPham!J:J, NhatKy_ViPham!E:E, "11_Tin", NhatKy_ViPham!F:F, B11, NhatKy_ViPham!C:C, "T8") - SUMIFS(NhatKy_ViPham!K:K, NhatKy_ViPham!E:E, "11_Tin", NhatKy_ViPham!F:F, B11, NhatKy_ViPham!C:C, "T8")</f>
        <v>100</v>
      </c>
      <c r="Z11" s="7">
        <f>100 + SUMIFS(NhatKy_ViPham!J:J, NhatKy_ViPham!E:E, "11_Tin", NhatKy_ViPham!F:F, B11, NhatKy_ViPham!C:C, "T9") - SUMIFS(NhatKy_ViPham!K:K, NhatKy_ViPham!E:E, "11_Tin", NhatKy_ViPham!F:F, B11, NhatKy_ViPham!C:C, "T9")</f>
        <v>100</v>
      </c>
      <c r="AA11" s="7">
        <f>100 + SUMIFS(NhatKy_ViPham!J:J, NhatKy_ViPham!E:E, "11_Tin", NhatKy_ViPham!F:F, B11, NhatKy_ViPham!C:C, "T10") - SUMIFS(NhatKy_ViPham!K:K, NhatKy_ViPham!E:E, "11_Tin", NhatKy_ViPham!F:F, B11, NhatKy_ViPham!C:C, "T10")</f>
        <v>100</v>
      </c>
      <c r="AB11" s="7">
        <f>100 + SUMIFS(NhatKy_ViPham!J:J, NhatKy_ViPham!E:E, "11_Tin", NhatKy_ViPham!F:F, B11, NhatKy_ViPham!C:C, "T11") - SUMIFS(NhatKy_ViPham!K:K, NhatKy_ViPham!E:E, "11_Tin", NhatKy_ViPham!F:F, B11, NhatKy_ViPham!C:C, "T11")</f>
        <v>100</v>
      </c>
      <c r="AC11" s="7">
        <f>100 + SUMIFS(NhatKy_ViPham!J:J, NhatKy_ViPham!E:E, "11_Tin", NhatKy_ViPham!F:F, B11, NhatKy_ViPham!C:C, "T12") - SUMIFS(NhatKy_ViPham!K:K, NhatKy_ViPham!E:E, "11_Tin", NhatKy_ViPham!F:F, B11, NhatKy_ViPham!C:C, "T12")</f>
        <v>100</v>
      </c>
      <c r="AD11" s="7">
        <f>100 + SUMIFS(NhatKy_ViPham!J:J, NhatKy_ViPham!E:E, "11_Tin", NhatKy_ViPham!F:F, B11, NhatKy_ViPham!C:C, "T13") - SUMIFS(NhatKy_ViPham!K:K, NhatKy_ViPham!E:E, "11_Tin", NhatKy_ViPham!F:F, B11, NhatKy_ViPham!C:C, "T13")</f>
        <v>100</v>
      </c>
      <c r="AE11" s="7">
        <f>100 + SUMIFS(NhatKy_ViPham!J:J, NhatKy_ViPham!E:E, "11_Tin", NhatKy_ViPham!F:F, B11, NhatKy_ViPham!C:C, "T14") - SUMIFS(NhatKy_ViPham!K:K, NhatKy_ViPham!E:E, "11_Tin", NhatKy_ViPham!F:F, B11, NhatKy_ViPham!C:C, "T14")</f>
        <v>100</v>
      </c>
      <c r="AF11" s="7">
        <f>100 + SUMIFS(NhatKy_ViPham!J:J, NhatKy_ViPham!E:E, "11_Tin", NhatKy_ViPham!F:F, B11, NhatKy_ViPham!C:C, "T15") - SUMIFS(NhatKy_ViPham!K:K, NhatKy_ViPham!E:E, "11_Tin", NhatKy_ViPham!F:F, B11, NhatKy_ViPham!C:C, "T15")</f>
        <v>100</v>
      </c>
      <c r="AG11" s="7">
        <f>100 + SUMIFS(NhatKy_ViPham!J:J, NhatKy_ViPham!E:E, "11_Tin", NhatKy_ViPham!F:F, B11, NhatKy_ViPham!C:C, "T16") - SUMIFS(NhatKy_ViPham!K:K, NhatKy_ViPham!E:E, "11_Tin", NhatKy_ViPham!F:F, B11, NhatKy_ViPham!C:C, "T16")</f>
        <v>100</v>
      </c>
      <c r="AH11" s="7">
        <f>100 + SUMIFS(NhatKy_ViPham!J:J, NhatKy_ViPham!E:E, "11_Tin", NhatKy_ViPham!F:F, B11, NhatKy_ViPham!C:C, "T17") - SUMIFS(NhatKy_ViPham!K:K, NhatKy_ViPham!E:E, "11_Tin", NhatKy_ViPham!F:F, B11, NhatKy_ViPham!C:C, "T17")</f>
        <v>100</v>
      </c>
      <c r="AI11" s="7">
        <f>100 + SUMIFS(NhatKy_ViPham!J:J, NhatKy_ViPham!E:E, "11_Tin", NhatKy_ViPham!F:F, B11, NhatKy_ViPham!C:C, "T18") - SUMIFS(NhatKy_ViPham!K:K, NhatKy_ViPham!E:E, "11_Tin", NhatKy_ViPham!F:F, B11, NhatKy_ViPham!C:C, "T18")</f>
        <v>100</v>
      </c>
      <c r="AJ11" s="7">
        <f>100 + SUMIFS(NhatKy_ViPham!J:J, NhatKy_ViPham!E:E, "11_Tin", NhatKy_ViPham!F:F, B11, NhatKy_ViPham!C:C, "T19") - SUMIFS(NhatKy_ViPham!K:K, NhatKy_ViPham!E:E, "11_Tin", NhatKy_ViPham!F:F, B11, NhatKy_ViPham!C:C, "T19")</f>
        <v>100</v>
      </c>
      <c r="AK11" s="7">
        <f>100 + SUMIFS(NhatKy_ViPham!J:J, NhatKy_ViPham!E:E, "11_Tin", NhatKy_ViPham!F:F, B11, NhatKy_ViPham!C:C, "T20") - SUMIFS(NhatKy_ViPham!K:K, NhatKy_ViPham!E:E, "11_Tin", NhatKy_ViPham!F:F, B11, NhatKy_ViPham!C:C, "T20")</f>
        <v>100</v>
      </c>
      <c r="AL11" s="7">
        <f>100 + SUMIFS(NhatKy_ViPham!J:J, NhatKy_ViPham!E:E, "11_Tin", NhatKy_ViPham!F:F, B11, NhatKy_ViPham!C:C, "T21") - SUMIFS(NhatKy_ViPham!K:K, NhatKy_ViPham!E:E, "11_Tin", NhatKy_ViPham!F:F, B11, NhatKy_ViPham!C:C, "T21")</f>
        <v>100</v>
      </c>
      <c r="AM11" s="7">
        <f>100 + SUMIFS(NhatKy_ViPham!J:J, NhatKy_ViPham!E:E, "11_Tin", NhatKy_ViPham!F:F, B11, NhatKy_ViPham!C:C, "T22") - SUMIFS(NhatKy_ViPham!K:K, NhatKy_ViPham!E:E, "11_Tin", NhatKy_ViPham!F:F, B11, NhatKy_ViPham!C:C, "T22")</f>
        <v>100</v>
      </c>
      <c r="AN11" s="7">
        <f>100 + SUMIFS(NhatKy_ViPham!J:J, NhatKy_ViPham!E:E, "11_Tin", NhatKy_ViPham!F:F, B11, NhatKy_ViPham!C:C, "T23") - SUMIFS(NhatKy_ViPham!K:K, NhatKy_ViPham!E:E, "11_Tin", NhatKy_ViPham!F:F, B11, NhatKy_ViPham!C:C, "T23")</f>
        <v>100</v>
      </c>
      <c r="AO11" s="7">
        <f>100 + SUMIFS(NhatKy_ViPham!J:J, NhatKy_ViPham!E:E, "11_Tin", NhatKy_ViPham!F:F, B11, NhatKy_ViPham!C:C, "T24") - SUMIFS(NhatKy_ViPham!K:K, NhatKy_ViPham!E:E, "11_Tin", NhatKy_ViPham!F:F, B11, NhatKy_ViPham!C:C, "T24")</f>
        <v>100</v>
      </c>
      <c r="AP11" s="7">
        <f>100 + SUMIFS(NhatKy_ViPham!J:J, NhatKy_ViPham!E:E, "11_Tin", NhatKy_ViPham!F:F, B11, NhatKy_ViPham!C:C, "T25") - SUMIFS(NhatKy_ViPham!K:K, NhatKy_ViPham!E:E, "11_Tin", NhatKy_ViPham!F:F, B11, NhatKy_ViPham!C:C, "T25")</f>
        <v>100</v>
      </c>
      <c r="AQ11" s="7">
        <f>100 + SUMIFS(NhatKy_ViPham!J:J, NhatKy_ViPham!E:E, "11_Tin", NhatKy_ViPham!F:F, B11, NhatKy_ViPham!C:C, "T26") - SUMIFS(NhatKy_ViPham!K:K, NhatKy_ViPham!E:E, "11_Tin", NhatKy_ViPham!F:F, B11, NhatKy_ViPham!C:C, "T26")</f>
        <v>100</v>
      </c>
      <c r="AR11" s="7">
        <f>100 + SUMIFS(NhatKy_ViPham!J:J, NhatKy_ViPham!E:E, "11_Tin", NhatKy_ViPham!F:F, B11, NhatKy_ViPham!C:C, "T27") - SUMIFS(NhatKy_ViPham!K:K, NhatKy_ViPham!E:E, "11_Tin", NhatKy_ViPham!F:F, B11, NhatKy_ViPham!C:C, "T27")</f>
        <v>100</v>
      </c>
      <c r="AS11" s="7">
        <f>100 + SUMIFS(NhatKy_ViPham!J:J, NhatKy_ViPham!E:E, "11_Tin", NhatKy_ViPham!F:F, B11, NhatKy_ViPham!C:C, "T28") - SUMIFS(NhatKy_ViPham!K:K, NhatKy_ViPham!E:E, "11_Tin", NhatKy_ViPham!F:F, B11, NhatKy_ViPham!C:C, "T28")</f>
        <v>100</v>
      </c>
      <c r="AT11" s="7">
        <f>100 + SUMIFS(NhatKy_ViPham!J:J, NhatKy_ViPham!E:E, "11_Tin", NhatKy_ViPham!F:F, B11, NhatKy_ViPham!C:C, "T29") - SUMIFS(NhatKy_ViPham!K:K, NhatKy_ViPham!E:E, "11_Tin", NhatKy_ViPham!F:F, B11, NhatKy_ViPham!C:C, "T29")</f>
        <v>100</v>
      </c>
      <c r="AU11" s="7">
        <f>100 + SUMIFS(NhatKy_ViPham!J:J, NhatKy_ViPham!E:E, "11_Tin", NhatKy_ViPham!F:F, B11, NhatKy_ViPham!C:C, "T30") - SUMIFS(NhatKy_ViPham!K:K, NhatKy_ViPham!E:E, "11_Tin", NhatKy_ViPham!F:F, B11, NhatKy_ViPham!C:C, "T30")</f>
        <v>100</v>
      </c>
      <c r="AV11" s="7">
        <f>100 + SUMIFS(NhatKy_ViPham!J:J, NhatKy_ViPham!E:E, "11_Tin", NhatKy_ViPham!F:F, B11, NhatKy_ViPham!C:C, "T31") - SUMIFS(NhatKy_ViPham!K:K, NhatKy_ViPham!E:E, "11_Tin", NhatKy_ViPham!F:F, B11, NhatKy_ViPham!C:C, "T31")</f>
        <v>100</v>
      </c>
      <c r="AW11" s="7">
        <f>100 + SUMIFS(NhatKy_ViPham!J:J, NhatKy_ViPham!E:E, "11_Tin", NhatKy_ViPham!F:F, B11, NhatKy_ViPham!C:C, "T32") - SUMIFS(NhatKy_ViPham!K:K, NhatKy_ViPham!E:E, "11_Tin", NhatKy_ViPham!F:F, B11, NhatKy_ViPham!C:C, "T32")</f>
        <v>100</v>
      </c>
      <c r="AX11" s="7">
        <f>100 + SUMIFS(NhatKy_ViPham!J:J, NhatKy_ViPham!E:E, "11_Tin", NhatKy_ViPham!F:F, B11, NhatKy_ViPham!C:C, "T33") - SUMIFS(NhatKy_ViPham!K:K, NhatKy_ViPham!E:E, "11_Tin", NhatKy_ViPham!F:F, B11, NhatKy_ViPham!C:C, "T33")</f>
        <v>100</v>
      </c>
      <c r="AY11" s="7">
        <f>100 + SUMIFS(NhatKy_ViPham!J:J, NhatKy_ViPham!E:E, "11_Tin", NhatKy_ViPham!F:F, B11, NhatKy_ViPham!C:C, "T34") - SUMIFS(NhatKy_ViPham!K:K, NhatKy_ViPham!E:E, "11_Tin", NhatKy_ViPham!F:F, B11, NhatKy_ViPham!C:C, "T34")</f>
        <v>100</v>
      </c>
      <c r="AZ11" s="7">
        <f>100 + SUMIFS(NhatKy_ViPham!J:J, NhatKy_ViPham!E:E, "11_Tin", NhatKy_ViPham!F:F, B11, NhatKy_ViPham!C:C, "T35") - SUMIFS(NhatKy_ViPham!K:K, NhatKy_ViPham!E:E, "11_Tin", NhatKy_ViPham!F:F, B11, NhatKy_ViPham!C:C, "T35")</f>
        <v>100</v>
      </c>
      <c r="BA11" s="12">
        <f t="shared" si="0"/>
        <v>100</v>
      </c>
      <c r="BB11" s="11" t="s">
        <v>430</v>
      </c>
      <c r="BC11" s="14" t="str">
        <f t="shared" si="1"/>
        <v>Tốt</v>
      </c>
      <c r="BD11" s="10" t="str">
        <f t="shared" si="2"/>
        <v>🟢 BÌNH THƯỜNG</v>
      </c>
    </row>
    <row r="12" spans="1:56" x14ac:dyDescent="0.25">
      <c r="A12" s="5">
        <v>4</v>
      </c>
      <c r="B12" s="15" t="s">
        <v>1805</v>
      </c>
      <c r="C12" s="5" t="s">
        <v>1806</v>
      </c>
      <c r="D12" s="5" t="s">
        <v>435</v>
      </c>
      <c r="E12" s="11" t="s">
        <v>430</v>
      </c>
      <c r="F12" s="6">
        <f>SUMIFS(NhatKy_ViPham!K:K, NhatKy_ViPham!E:E, "11_Tin", NhatKy_ViPham!F:F, B12, NhatKy_ViPham!H:H, "L01")</f>
        <v>0</v>
      </c>
      <c r="G12" s="6">
        <f>SUMIFS(NhatKy_ViPham!K:K, NhatKy_ViPham!E:E, "11_Tin", NhatKy_ViPham!F:F, B12, NhatKy_ViPham!H:H, "L02")</f>
        <v>0</v>
      </c>
      <c r="H12" s="6">
        <f>SUMIFS(NhatKy_ViPham!K:K, NhatKy_ViPham!E:E, "11_Tin", NhatKy_ViPham!F:F, B12, NhatKy_ViPham!H:H, "L03")</f>
        <v>0</v>
      </c>
      <c r="I12" s="6">
        <f>SUMIFS(NhatKy_ViPham!K:K, NhatKy_ViPham!E:E, "11_Tin", NhatKy_ViPham!F:F, B12, NhatKy_ViPham!H:H, "L04")</f>
        <v>0</v>
      </c>
      <c r="J12" s="6">
        <f>SUMIFS(NhatKy_ViPham!K:K, NhatKy_ViPham!E:E, "11_Tin", NhatKy_ViPham!F:F, B12, NhatKy_ViPham!H:H, "L05")</f>
        <v>0</v>
      </c>
      <c r="K12" s="6">
        <f>SUMIFS(NhatKy_ViPham!K:K, NhatKy_ViPham!E:E, "11_Tin", NhatKy_ViPham!F:F, B12, NhatKy_ViPham!H:H, "L06")</f>
        <v>0</v>
      </c>
      <c r="L12" s="6">
        <f>SUMIFS(NhatKy_ViPham!K:K, NhatKy_ViPham!E:E, "11_Tin", NhatKy_ViPham!F:F, B12, NhatKy_ViPham!H:H, "L07")</f>
        <v>0</v>
      </c>
      <c r="M12" s="6">
        <f>SUMIFS(NhatKy_ViPham!K:K, NhatKy_ViPham!E:E, "11_Tin", NhatKy_ViPham!F:F, B12, NhatKy_ViPham!H:H, "L08")</f>
        <v>0</v>
      </c>
      <c r="N12" s="6">
        <f>SUMIFS(NhatKy_ViPham!K:K, NhatKy_ViPham!E:E, "11_Tin", NhatKy_ViPham!F:F, B12, NhatKy_ViPham!H:H, "L09")</f>
        <v>0</v>
      </c>
      <c r="O12" s="6">
        <f>SUMIFS(NhatKy_ViPham!K:K, NhatKy_ViPham!E:E, "11_Tin", NhatKy_ViPham!F:F, B12, NhatKy_ViPham!H:H, "L10")</f>
        <v>0</v>
      </c>
      <c r="P12" s="12">
        <f>SUMIFS(NhatKy_ViPham!J:J, NhatKy_ViPham!E:E, "11_Tin", NhatKy_ViPham!F:F, B12)</f>
        <v>0</v>
      </c>
      <c r="Q12" s="13">
        <f>SUMIFS(NhatKy_ViPham!K:K, NhatKy_ViPham!E:E, "11_Tin", NhatKy_ViPham!F:F, B12)</f>
        <v>0</v>
      </c>
      <c r="R12" s="6">
        <f>100 + SUMIFS(NhatKy_ViPham!J:J, NhatKy_ViPham!E:E, "11_Tin", NhatKy_ViPham!F:F, B12, NhatKy_ViPham!C:C, "T1") - SUMIFS(NhatKy_ViPham!K:K, NhatKy_ViPham!E:E, "11_Tin", NhatKy_ViPham!F:F, B12, NhatKy_ViPham!C:C, "T1")</f>
        <v>100</v>
      </c>
      <c r="S12" s="6">
        <f>100 + SUMIFS(NhatKy_ViPham!J:J, NhatKy_ViPham!E:E, "11_Tin", NhatKy_ViPham!F:F, B12, NhatKy_ViPham!C:C, "T2") - SUMIFS(NhatKy_ViPham!K:K, NhatKy_ViPham!E:E, "11_Tin", NhatKy_ViPham!F:F, B12, NhatKy_ViPham!C:C, "T2")</f>
        <v>100</v>
      </c>
      <c r="T12" s="6">
        <f>100 + SUMIFS(NhatKy_ViPham!J:J, NhatKy_ViPham!E:E, "11_Tin", NhatKy_ViPham!F:F, B12, NhatKy_ViPham!C:C, "T3") - SUMIFS(NhatKy_ViPham!K:K, NhatKy_ViPham!E:E, "11_Tin", NhatKy_ViPham!F:F, B12, NhatKy_ViPham!C:C, "T3")</f>
        <v>100</v>
      </c>
      <c r="U12" s="6">
        <f>100 + SUMIFS(NhatKy_ViPham!J:J, NhatKy_ViPham!E:E, "11_Tin", NhatKy_ViPham!F:F, B12, NhatKy_ViPham!C:C, "T4") - SUMIFS(NhatKy_ViPham!K:K, NhatKy_ViPham!E:E, "11_Tin", NhatKy_ViPham!F:F, B12, NhatKy_ViPham!C:C, "T4")</f>
        <v>100</v>
      </c>
      <c r="V12" s="6">
        <f>100 + SUMIFS(NhatKy_ViPham!J:J, NhatKy_ViPham!E:E, "11_Tin", NhatKy_ViPham!F:F, B12, NhatKy_ViPham!C:C, "T5") - SUMIFS(NhatKy_ViPham!K:K, NhatKy_ViPham!E:E, "11_Tin", NhatKy_ViPham!F:F, B12, NhatKy_ViPham!C:C, "T5")</f>
        <v>100</v>
      </c>
      <c r="W12" s="6">
        <f>100 + SUMIFS(NhatKy_ViPham!J:J, NhatKy_ViPham!E:E, "11_Tin", NhatKy_ViPham!F:F, B12, NhatKy_ViPham!C:C, "T6") - SUMIFS(NhatKy_ViPham!K:K, NhatKy_ViPham!E:E, "11_Tin", NhatKy_ViPham!F:F, B12, NhatKy_ViPham!C:C, "T6")</f>
        <v>100</v>
      </c>
      <c r="X12" s="6">
        <f>100 + SUMIFS(NhatKy_ViPham!J:J, NhatKy_ViPham!E:E, "11_Tin", NhatKy_ViPham!F:F, B12, NhatKy_ViPham!C:C, "T7") - SUMIFS(NhatKy_ViPham!K:K, NhatKy_ViPham!E:E, "11_Tin", NhatKy_ViPham!F:F, B12, NhatKy_ViPham!C:C, "T7")</f>
        <v>100</v>
      </c>
      <c r="Y12" s="6">
        <f>100 + SUMIFS(NhatKy_ViPham!J:J, NhatKy_ViPham!E:E, "11_Tin", NhatKy_ViPham!F:F, B12, NhatKy_ViPham!C:C, "T8") - SUMIFS(NhatKy_ViPham!K:K, NhatKy_ViPham!E:E, "11_Tin", NhatKy_ViPham!F:F, B12, NhatKy_ViPham!C:C, "T8")</f>
        <v>100</v>
      </c>
      <c r="Z12" s="6">
        <f>100 + SUMIFS(NhatKy_ViPham!J:J, NhatKy_ViPham!E:E, "11_Tin", NhatKy_ViPham!F:F, B12, NhatKy_ViPham!C:C, "T9") - SUMIFS(NhatKy_ViPham!K:K, NhatKy_ViPham!E:E, "11_Tin", NhatKy_ViPham!F:F, B12, NhatKy_ViPham!C:C, "T9")</f>
        <v>100</v>
      </c>
      <c r="AA12" s="6">
        <f>100 + SUMIFS(NhatKy_ViPham!J:J, NhatKy_ViPham!E:E, "11_Tin", NhatKy_ViPham!F:F, B12, NhatKy_ViPham!C:C, "T10") - SUMIFS(NhatKy_ViPham!K:K, NhatKy_ViPham!E:E, "11_Tin", NhatKy_ViPham!F:F, B12, NhatKy_ViPham!C:C, "T10")</f>
        <v>100</v>
      </c>
      <c r="AB12" s="6">
        <f>100 + SUMIFS(NhatKy_ViPham!J:J, NhatKy_ViPham!E:E, "11_Tin", NhatKy_ViPham!F:F, B12, NhatKy_ViPham!C:C, "T11") - SUMIFS(NhatKy_ViPham!K:K, NhatKy_ViPham!E:E, "11_Tin", NhatKy_ViPham!F:F, B12, NhatKy_ViPham!C:C, "T11")</f>
        <v>100</v>
      </c>
      <c r="AC12" s="6">
        <f>100 + SUMIFS(NhatKy_ViPham!J:J, NhatKy_ViPham!E:E, "11_Tin", NhatKy_ViPham!F:F, B12, NhatKy_ViPham!C:C, "T12") - SUMIFS(NhatKy_ViPham!K:K, NhatKy_ViPham!E:E, "11_Tin", NhatKy_ViPham!F:F, B12, NhatKy_ViPham!C:C, "T12")</f>
        <v>100</v>
      </c>
      <c r="AD12" s="6">
        <f>100 + SUMIFS(NhatKy_ViPham!J:J, NhatKy_ViPham!E:E, "11_Tin", NhatKy_ViPham!F:F, B12, NhatKy_ViPham!C:C, "T13") - SUMIFS(NhatKy_ViPham!K:K, NhatKy_ViPham!E:E, "11_Tin", NhatKy_ViPham!F:F, B12, NhatKy_ViPham!C:C, "T13")</f>
        <v>100</v>
      </c>
      <c r="AE12" s="6">
        <f>100 + SUMIFS(NhatKy_ViPham!J:J, NhatKy_ViPham!E:E, "11_Tin", NhatKy_ViPham!F:F, B12, NhatKy_ViPham!C:C, "T14") - SUMIFS(NhatKy_ViPham!K:K, NhatKy_ViPham!E:E, "11_Tin", NhatKy_ViPham!F:F, B12, NhatKy_ViPham!C:C, "T14")</f>
        <v>100</v>
      </c>
      <c r="AF12" s="6">
        <f>100 + SUMIFS(NhatKy_ViPham!J:J, NhatKy_ViPham!E:E, "11_Tin", NhatKy_ViPham!F:F, B12, NhatKy_ViPham!C:C, "T15") - SUMIFS(NhatKy_ViPham!K:K, NhatKy_ViPham!E:E, "11_Tin", NhatKy_ViPham!F:F, B12, NhatKy_ViPham!C:C, "T15")</f>
        <v>100</v>
      </c>
      <c r="AG12" s="6">
        <f>100 + SUMIFS(NhatKy_ViPham!J:J, NhatKy_ViPham!E:E, "11_Tin", NhatKy_ViPham!F:F, B12, NhatKy_ViPham!C:C, "T16") - SUMIFS(NhatKy_ViPham!K:K, NhatKy_ViPham!E:E, "11_Tin", NhatKy_ViPham!F:F, B12, NhatKy_ViPham!C:C, "T16")</f>
        <v>100</v>
      </c>
      <c r="AH12" s="6">
        <f>100 + SUMIFS(NhatKy_ViPham!J:J, NhatKy_ViPham!E:E, "11_Tin", NhatKy_ViPham!F:F, B12, NhatKy_ViPham!C:C, "T17") - SUMIFS(NhatKy_ViPham!K:K, NhatKy_ViPham!E:E, "11_Tin", NhatKy_ViPham!F:F, B12, NhatKy_ViPham!C:C, "T17")</f>
        <v>100</v>
      </c>
      <c r="AI12" s="6">
        <f>100 + SUMIFS(NhatKy_ViPham!J:J, NhatKy_ViPham!E:E, "11_Tin", NhatKy_ViPham!F:F, B12, NhatKy_ViPham!C:C, "T18") - SUMIFS(NhatKy_ViPham!K:K, NhatKy_ViPham!E:E, "11_Tin", NhatKy_ViPham!F:F, B12, NhatKy_ViPham!C:C, "T18")</f>
        <v>100</v>
      </c>
      <c r="AJ12" s="6">
        <f>100 + SUMIFS(NhatKy_ViPham!J:J, NhatKy_ViPham!E:E, "11_Tin", NhatKy_ViPham!F:F, B12, NhatKy_ViPham!C:C, "T19") - SUMIFS(NhatKy_ViPham!K:K, NhatKy_ViPham!E:E, "11_Tin", NhatKy_ViPham!F:F, B12, NhatKy_ViPham!C:C, "T19")</f>
        <v>100</v>
      </c>
      <c r="AK12" s="6">
        <f>100 + SUMIFS(NhatKy_ViPham!J:J, NhatKy_ViPham!E:E, "11_Tin", NhatKy_ViPham!F:F, B12, NhatKy_ViPham!C:C, "T20") - SUMIFS(NhatKy_ViPham!K:K, NhatKy_ViPham!E:E, "11_Tin", NhatKy_ViPham!F:F, B12, NhatKy_ViPham!C:C, "T20")</f>
        <v>100</v>
      </c>
      <c r="AL12" s="6">
        <f>100 + SUMIFS(NhatKy_ViPham!J:J, NhatKy_ViPham!E:E, "11_Tin", NhatKy_ViPham!F:F, B12, NhatKy_ViPham!C:C, "T21") - SUMIFS(NhatKy_ViPham!K:K, NhatKy_ViPham!E:E, "11_Tin", NhatKy_ViPham!F:F, B12, NhatKy_ViPham!C:C, "T21")</f>
        <v>100</v>
      </c>
      <c r="AM12" s="6">
        <f>100 + SUMIFS(NhatKy_ViPham!J:J, NhatKy_ViPham!E:E, "11_Tin", NhatKy_ViPham!F:F, B12, NhatKy_ViPham!C:C, "T22") - SUMIFS(NhatKy_ViPham!K:K, NhatKy_ViPham!E:E, "11_Tin", NhatKy_ViPham!F:F, B12, NhatKy_ViPham!C:C, "T22")</f>
        <v>100</v>
      </c>
      <c r="AN12" s="6">
        <f>100 + SUMIFS(NhatKy_ViPham!J:J, NhatKy_ViPham!E:E, "11_Tin", NhatKy_ViPham!F:F, B12, NhatKy_ViPham!C:C, "T23") - SUMIFS(NhatKy_ViPham!K:K, NhatKy_ViPham!E:E, "11_Tin", NhatKy_ViPham!F:F, B12, NhatKy_ViPham!C:C, "T23")</f>
        <v>100</v>
      </c>
      <c r="AO12" s="6">
        <f>100 + SUMIFS(NhatKy_ViPham!J:J, NhatKy_ViPham!E:E, "11_Tin", NhatKy_ViPham!F:F, B12, NhatKy_ViPham!C:C, "T24") - SUMIFS(NhatKy_ViPham!K:K, NhatKy_ViPham!E:E, "11_Tin", NhatKy_ViPham!F:F, B12, NhatKy_ViPham!C:C, "T24")</f>
        <v>100</v>
      </c>
      <c r="AP12" s="6">
        <f>100 + SUMIFS(NhatKy_ViPham!J:J, NhatKy_ViPham!E:E, "11_Tin", NhatKy_ViPham!F:F, B12, NhatKy_ViPham!C:C, "T25") - SUMIFS(NhatKy_ViPham!K:K, NhatKy_ViPham!E:E, "11_Tin", NhatKy_ViPham!F:F, B12, NhatKy_ViPham!C:C, "T25")</f>
        <v>100</v>
      </c>
      <c r="AQ12" s="6">
        <f>100 + SUMIFS(NhatKy_ViPham!J:J, NhatKy_ViPham!E:E, "11_Tin", NhatKy_ViPham!F:F, B12, NhatKy_ViPham!C:C, "T26") - SUMIFS(NhatKy_ViPham!K:K, NhatKy_ViPham!E:E, "11_Tin", NhatKy_ViPham!F:F, B12, NhatKy_ViPham!C:C, "T26")</f>
        <v>100</v>
      </c>
      <c r="AR12" s="6">
        <f>100 + SUMIFS(NhatKy_ViPham!J:J, NhatKy_ViPham!E:E, "11_Tin", NhatKy_ViPham!F:F, B12, NhatKy_ViPham!C:C, "T27") - SUMIFS(NhatKy_ViPham!K:K, NhatKy_ViPham!E:E, "11_Tin", NhatKy_ViPham!F:F, B12, NhatKy_ViPham!C:C, "T27")</f>
        <v>100</v>
      </c>
      <c r="AS12" s="6">
        <f>100 + SUMIFS(NhatKy_ViPham!J:J, NhatKy_ViPham!E:E, "11_Tin", NhatKy_ViPham!F:F, B12, NhatKy_ViPham!C:C, "T28") - SUMIFS(NhatKy_ViPham!K:K, NhatKy_ViPham!E:E, "11_Tin", NhatKy_ViPham!F:F, B12, NhatKy_ViPham!C:C, "T28")</f>
        <v>100</v>
      </c>
      <c r="AT12" s="6">
        <f>100 + SUMIFS(NhatKy_ViPham!J:J, NhatKy_ViPham!E:E, "11_Tin", NhatKy_ViPham!F:F, B12, NhatKy_ViPham!C:C, "T29") - SUMIFS(NhatKy_ViPham!K:K, NhatKy_ViPham!E:E, "11_Tin", NhatKy_ViPham!F:F, B12, NhatKy_ViPham!C:C, "T29")</f>
        <v>100</v>
      </c>
      <c r="AU12" s="6">
        <f>100 + SUMIFS(NhatKy_ViPham!J:J, NhatKy_ViPham!E:E, "11_Tin", NhatKy_ViPham!F:F, B12, NhatKy_ViPham!C:C, "T30") - SUMIFS(NhatKy_ViPham!K:K, NhatKy_ViPham!E:E, "11_Tin", NhatKy_ViPham!F:F, B12, NhatKy_ViPham!C:C, "T30")</f>
        <v>100</v>
      </c>
      <c r="AV12" s="6">
        <f>100 + SUMIFS(NhatKy_ViPham!J:J, NhatKy_ViPham!E:E, "11_Tin", NhatKy_ViPham!F:F, B12, NhatKy_ViPham!C:C, "T31") - SUMIFS(NhatKy_ViPham!K:K, NhatKy_ViPham!E:E, "11_Tin", NhatKy_ViPham!F:F, B12, NhatKy_ViPham!C:C, "T31")</f>
        <v>100</v>
      </c>
      <c r="AW12" s="6">
        <f>100 + SUMIFS(NhatKy_ViPham!J:J, NhatKy_ViPham!E:E, "11_Tin", NhatKy_ViPham!F:F, B12, NhatKy_ViPham!C:C, "T32") - SUMIFS(NhatKy_ViPham!K:K, NhatKy_ViPham!E:E, "11_Tin", NhatKy_ViPham!F:F, B12, NhatKy_ViPham!C:C, "T32")</f>
        <v>100</v>
      </c>
      <c r="AX12" s="6">
        <f>100 + SUMIFS(NhatKy_ViPham!J:J, NhatKy_ViPham!E:E, "11_Tin", NhatKy_ViPham!F:F, B12, NhatKy_ViPham!C:C, "T33") - SUMIFS(NhatKy_ViPham!K:K, NhatKy_ViPham!E:E, "11_Tin", NhatKy_ViPham!F:F, B12, NhatKy_ViPham!C:C, "T33")</f>
        <v>100</v>
      </c>
      <c r="AY12" s="6">
        <f>100 + SUMIFS(NhatKy_ViPham!J:J, NhatKy_ViPham!E:E, "11_Tin", NhatKy_ViPham!F:F, B12, NhatKy_ViPham!C:C, "T34") - SUMIFS(NhatKy_ViPham!K:K, NhatKy_ViPham!E:E, "11_Tin", NhatKy_ViPham!F:F, B12, NhatKy_ViPham!C:C, "T34")</f>
        <v>100</v>
      </c>
      <c r="AZ12" s="6">
        <f>100 + SUMIFS(NhatKy_ViPham!J:J, NhatKy_ViPham!E:E, "11_Tin", NhatKy_ViPham!F:F, B12, NhatKy_ViPham!C:C, "T35") - SUMIFS(NhatKy_ViPham!K:K, NhatKy_ViPham!E:E, "11_Tin", NhatKy_ViPham!F:F, B12, NhatKy_ViPham!C:C, "T35")</f>
        <v>100</v>
      </c>
      <c r="BA12" s="12">
        <f t="shared" si="0"/>
        <v>100</v>
      </c>
      <c r="BB12" s="11" t="s">
        <v>430</v>
      </c>
      <c r="BC12" s="16" t="str">
        <f t="shared" si="1"/>
        <v>Tốt</v>
      </c>
      <c r="BD12" s="15" t="str">
        <f t="shared" si="2"/>
        <v>🟢 BÌNH THƯỜNG</v>
      </c>
    </row>
    <row r="13" spans="1:56" x14ac:dyDescent="0.25">
      <c r="A13" s="4">
        <v>5</v>
      </c>
      <c r="B13" s="10" t="s">
        <v>1807</v>
      </c>
      <c r="C13" s="4" t="s">
        <v>1808</v>
      </c>
      <c r="D13" s="4" t="s">
        <v>435</v>
      </c>
      <c r="E13" s="11" t="s">
        <v>430</v>
      </c>
      <c r="F13" s="7">
        <f>SUMIFS(NhatKy_ViPham!K:K, NhatKy_ViPham!E:E, "11_Tin", NhatKy_ViPham!F:F, B13, NhatKy_ViPham!H:H, "L01")</f>
        <v>0</v>
      </c>
      <c r="G13" s="7">
        <f>SUMIFS(NhatKy_ViPham!K:K, NhatKy_ViPham!E:E, "11_Tin", NhatKy_ViPham!F:F, B13, NhatKy_ViPham!H:H, "L02")</f>
        <v>0</v>
      </c>
      <c r="H13" s="7">
        <f>SUMIFS(NhatKy_ViPham!K:K, NhatKy_ViPham!E:E, "11_Tin", NhatKy_ViPham!F:F, B13, NhatKy_ViPham!H:H, "L03")</f>
        <v>0</v>
      </c>
      <c r="I13" s="7">
        <f>SUMIFS(NhatKy_ViPham!K:K, NhatKy_ViPham!E:E, "11_Tin", NhatKy_ViPham!F:F, B13, NhatKy_ViPham!H:H, "L04")</f>
        <v>0</v>
      </c>
      <c r="J13" s="7">
        <f>SUMIFS(NhatKy_ViPham!K:K, NhatKy_ViPham!E:E, "11_Tin", NhatKy_ViPham!F:F, B13, NhatKy_ViPham!H:H, "L05")</f>
        <v>0</v>
      </c>
      <c r="K13" s="7">
        <f>SUMIFS(NhatKy_ViPham!K:K, NhatKy_ViPham!E:E, "11_Tin", NhatKy_ViPham!F:F, B13, NhatKy_ViPham!H:H, "L06")</f>
        <v>0</v>
      </c>
      <c r="L13" s="7">
        <f>SUMIFS(NhatKy_ViPham!K:K, NhatKy_ViPham!E:E, "11_Tin", NhatKy_ViPham!F:F, B13, NhatKy_ViPham!H:H, "L07")</f>
        <v>0</v>
      </c>
      <c r="M13" s="7">
        <f>SUMIFS(NhatKy_ViPham!K:K, NhatKy_ViPham!E:E, "11_Tin", NhatKy_ViPham!F:F, B13, NhatKy_ViPham!H:H, "L08")</f>
        <v>0</v>
      </c>
      <c r="N13" s="7">
        <f>SUMIFS(NhatKy_ViPham!K:K, NhatKy_ViPham!E:E, "11_Tin", NhatKy_ViPham!F:F, B13, NhatKy_ViPham!H:H, "L09")</f>
        <v>0</v>
      </c>
      <c r="O13" s="7">
        <f>SUMIFS(NhatKy_ViPham!K:K, NhatKy_ViPham!E:E, "11_Tin", NhatKy_ViPham!F:F, B13, NhatKy_ViPham!H:H, "L10")</f>
        <v>0</v>
      </c>
      <c r="P13" s="12">
        <f>SUMIFS(NhatKy_ViPham!J:J, NhatKy_ViPham!E:E, "11_Tin", NhatKy_ViPham!F:F, B13)</f>
        <v>0</v>
      </c>
      <c r="Q13" s="13">
        <f>SUMIFS(NhatKy_ViPham!K:K, NhatKy_ViPham!E:E, "11_Tin", NhatKy_ViPham!F:F, B13)</f>
        <v>0</v>
      </c>
      <c r="R13" s="7">
        <f>100 + SUMIFS(NhatKy_ViPham!J:J, NhatKy_ViPham!E:E, "11_Tin", NhatKy_ViPham!F:F, B13, NhatKy_ViPham!C:C, "T1") - SUMIFS(NhatKy_ViPham!K:K, NhatKy_ViPham!E:E, "11_Tin", NhatKy_ViPham!F:F, B13, NhatKy_ViPham!C:C, "T1")</f>
        <v>100</v>
      </c>
      <c r="S13" s="7">
        <f>100 + SUMIFS(NhatKy_ViPham!J:J, NhatKy_ViPham!E:E, "11_Tin", NhatKy_ViPham!F:F, B13, NhatKy_ViPham!C:C, "T2") - SUMIFS(NhatKy_ViPham!K:K, NhatKy_ViPham!E:E, "11_Tin", NhatKy_ViPham!F:F, B13, NhatKy_ViPham!C:C, "T2")</f>
        <v>100</v>
      </c>
      <c r="T13" s="7">
        <f>100 + SUMIFS(NhatKy_ViPham!J:J, NhatKy_ViPham!E:E, "11_Tin", NhatKy_ViPham!F:F, B13, NhatKy_ViPham!C:C, "T3") - SUMIFS(NhatKy_ViPham!K:K, NhatKy_ViPham!E:E, "11_Tin", NhatKy_ViPham!F:F, B13, NhatKy_ViPham!C:C, "T3")</f>
        <v>100</v>
      </c>
      <c r="U13" s="7">
        <f>100 + SUMIFS(NhatKy_ViPham!J:J, NhatKy_ViPham!E:E, "11_Tin", NhatKy_ViPham!F:F, B13, NhatKy_ViPham!C:C, "T4") - SUMIFS(NhatKy_ViPham!K:K, NhatKy_ViPham!E:E, "11_Tin", NhatKy_ViPham!F:F, B13, NhatKy_ViPham!C:C, "T4")</f>
        <v>100</v>
      </c>
      <c r="V13" s="7">
        <f>100 + SUMIFS(NhatKy_ViPham!J:J, NhatKy_ViPham!E:E, "11_Tin", NhatKy_ViPham!F:F, B13, NhatKy_ViPham!C:C, "T5") - SUMIFS(NhatKy_ViPham!K:K, NhatKy_ViPham!E:E, "11_Tin", NhatKy_ViPham!F:F, B13, NhatKy_ViPham!C:C, "T5")</f>
        <v>100</v>
      </c>
      <c r="W13" s="7">
        <f>100 + SUMIFS(NhatKy_ViPham!J:J, NhatKy_ViPham!E:E, "11_Tin", NhatKy_ViPham!F:F, B13, NhatKy_ViPham!C:C, "T6") - SUMIFS(NhatKy_ViPham!K:K, NhatKy_ViPham!E:E, "11_Tin", NhatKy_ViPham!F:F, B13, NhatKy_ViPham!C:C, "T6")</f>
        <v>100</v>
      </c>
      <c r="X13" s="7">
        <f>100 + SUMIFS(NhatKy_ViPham!J:J, NhatKy_ViPham!E:E, "11_Tin", NhatKy_ViPham!F:F, B13, NhatKy_ViPham!C:C, "T7") - SUMIFS(NhatKy_ViPham!K:K, NhatKy_ViPham!E:E, "11_Tin", NhatKy_ViPham!F:F, B13, NhatKy_ViPham!C:C, "T7")</f>
        <v>100</v>
      </c>
      <c r="Y13" s="7">
        <f>100 + SUMIFS(NhatKy_ViPham!J:J, NhatKy_ViPham!E:E, "11_Tin", NhatKy_ViPham!F:F, B13, NhatKy_ViPham!C:C, "T8") - SUMIFS(NhatKy_ViPham!K:K, NhatKy_ViPham!E:E, "11_Tin", NhatKy_ViPham!F:F, B13, NhatKy_ViPham!C:C, "T8")</f>
        <v>100</v>
      </c>
      <c r="Z13" s="7">
        <f>100 + SUMIFS(NhatKy_ViPham!J:J, NhatKy_ViPham!E:E, "11_Tin", NhatKy_ViPham!F:F, B13, NhatKy_ViPham!C:C, "T9") - SUMIFS(NhatKy_ViPham!K:K, NhatKy_ViPham!E:E, "11_Tin", NhatKy_ViPham!F:F, B13, NhatKy_ViPham!C:C, "T9")</f>
        <v>100</v>
      </c>
      <c r="AA13" s="7">
        <f>100 + SUMIFS(NhatKy_ViPham!J:J, NhatKy_ViPham!E:E, "11_Tin", NhatKy_ViPham!F:F, B13, NhatKy_ViPham!C:C, "T10") - SUMIFS(NhatKy_ViPham!K:K, NhatKy_ViPham!E:E, "11_Tin", NhatKy_ViPham!F:F, B13, NhatKy_ViPham!C:C, "T10")</f>
        <v>100</v>
      </c>
      <c r="AB13" s="7">
        <f>100 + SUMIFS(NhatKy_ViPham!J:J, NhatKy_ViPham!E:E, "11_Tin", NhatKy_ViPham!F:F, B13, NhatKy_ViPham!C:C, "T11") - SUMIFS(NhatKy_ViPham!K:K, NhatKy_ViPham!E:E, "11_Tin", NhatKy_ViPham!F:F, B13, NhatKy_ViPham!C:C, "T11")</f>
        <v>100</v>
      </c>
      <c r="AC13" s="7">
        <f>100 + SUMIFS(NhatKy_ViPham!J:J, NhatKy_ViPham!E:E, "11_Tin", NhatKy_ViPham!F:F, B13, NhatKy_ViPham!C:C, "T12") - SUMIFS(NhatKy_ViPham!K:K, NhatKy_ViPham!E:E, "11_Tin", NhatKy_ViPham!F:F, B13, NhatKy_ViPham!C:C, "T12")</f>
        <v>100</v>
      </c>
      <c r="AD13" s="7">
        <f>100 + SUMIFS(NhatKy_ViPham!J:J, NhatKy_ViPham!E:E, "11_Tin", NhatKy_ViPham!F:F, B13, NhatKy_ViPham!C:C, "T13") - SUMIFS(NhatKy_ViPham!K:K, NhatKy_ViPham!E:E, "11_Tin", NhatKy_ViPham!F:F, B13, NhatKy_ViPham!C:C, "T13")</f>
        <v>100</v>
      </c>
      <c r="AE13" s="7">
        <f>100 + SUMIFS(NhatKy_ViPham!J:J, NhatKy_ViPham!E:E, "11_Tin", NhatKy_ViPham!F:F, B13, NhatKy_ViPham!C:C, "T14") - SUMIFS(NhatKy_ViPham!K:K, NhatKy_ViPham!E:E, "11_Tin", NhatKy_ViPham!F:F, B13, NhatKy_ViPham!C:C, "T14")</f>
        <v>100</v>
      </c>
      <c r="AF13" s="7">
        <f>100 + SUMIFS(NhatKy_ViPham!J:J, NhatKy_ViPham!E:E, "11_Tin", NhatKy_ViPham!F:F, B13, NhatKy_ViPham!C:C, "T15") - SUMIFS(NhatKy_ViPham!K:K, NhatKy_ViPham!E:E, "11_Tin", NhatKy_ViPham!F:F, B13, NhatKy_ViPham!C:C, "T15")</f>
        <v>100</v>
      </c>
      <c r="AG13" s="7">
        <f>100 + SUMIFS(NhatKy_ViPham!J:J, NhatKy_ViPham!E:E, "11_Tin", NhatKy_ViPham!F:F, B13, NhatKy_ViPham!C:C, "T16") - SUMIFS(NhatKy_ViPham!K:K, NhatKy_ViPham!E:E, "11_Tin", NhatKy_ViPham!F:F, B13, NhatKy_ViPham!C:C, "T16")</f>
        <v>100</v>
      </c>
      <c r="AH13" s="7">
        <f>100 + SUMIFS(NhatKy_ViPham!J:J, NhatKy_ViPham!E:E, "11_Tin", NhatKy_ViPham!F:F, B13, NhatKy_ViPham!C:C, "T17") - SUMIFS(NhatKy_ViPham!K:K, NhatKy_ViPham!E:E, "11_Tin", NhatKy_ViPham!F:F, B13, NhatKy_ViPham!C:C, "T17")</f>
        <v>100</v>
      </c>
      <c r="AI13" s="7">
        <f>100 + SUMIFS(NhatKy_ViPham!J:J, NhatKy_ViPham!E:E, "11_Tin", NhatKy_ViPham!F:F, B13, NhatKy_ViPham!C:C, "T18") - SUMIFS(NhatKy_ViPham!K:K, NhatKy_ViPham!E:E, "11_Tin", NhatKy_ViPham!F:F, B13, NhatKy_ViPham!C:C, "T18")</f>
        <v>100</v>
      </c>
      <c r="AJ13" s="7">
        <f>100 + SUMIFS(NhatKy_ViPham!J:J, NhatKy_ViPham!E:E, "11_Tin", NhatKy_ViPham!F:F, B13, NhatKy_ViPham!C:C, "T19") - SUMIFS(NhatKy_ViPham!K:K, NhatKy_ViPham!E:E, "11_Tin", NhatKy_ViPham!F:F, B13, NhatKy_ViPham!C:C, "T19")</f>
        <v>100</v>
      </c>
      <c r="AK13" s="7">
        <f>100 + SUMIFS(NhatKy_ViPham!J:J, NhatKy_ViPham!E:E, "11_Tin", NhatKy_ViPham!F:F, B13, NhatKy_ViPham!C:C, "T20") - SUMIFS(NhatKy_ViPham!K:K, NhatKy_ViPham!E:E, "11_Tin", NhatKy_ViPham!F:F, B13, NhatKy_ViPham!C:C, "T20")</f>
        <v>100</v>
      </c>
      <c r="AL13" s="7">
        <f>100 + SUMIFS(NhatKy_ViPham!J:J, NhatKy_ViPham!E:E, "11_Tin", NhatKy_ViPham!F:F, B13, NhatKy_ViPham!C:C, "T21") - SUMIFS(NhatKy_ViPham!K:K, NhatKy_ViPham!E:E, "11_Tin", NhatKy_ViPham!F:F, B13, NhatKy_ViPham!C:C, "T21")</f>
        <v>100</v>
      </c>
      <c r="AM13" s="7">
        <f>100 + SUMIFS(NhatKy_ViPham!J:J, NhatKy_ViPham!E:E, "11_Tin", NhatKy_ViPham!F:F, B13, NhatKy_ViPham!C:C, "T22") - SUMIFS(NhatKy_ViPham!K:K, NhatKy_ViPham!E:E, "11_Tin", NhatKy_ViPham!F:F, B13, NhatKy_ViPham!C:C, "T22")</f>
        <v>100</v>
      </c>
      <c r="AN13" s="7">
        <f>100 + SUMIFS(NhatKy_ViPham!J:J, NhatKy_ViPham!E:E, "11_Tin", NhatKy_ViPham!F:F, B13, NhatKy_ViPham!C:C, "T23") - SUMIFS(NhatKy_ViPham!K:K, NhatKy_ViPham!E:E, "11_Tin", NhatKy_ViPham!F:F, B13, NhatKy_ViPham!C:C, "T23")</f>
        <v>100</v>
      </c>
      <c r="AO13" s="7">
        <f>100 + SUMIFS(NhatKy_ViPham!J:J, NhatKy_ViPham!E:E, "11_Tin", NhatKy_ViPham!F:F, B13, NhatKy_ViPham!C:C, "T24") - SUMIFS(NhatKy_ViPham!K:K, NhatKy_ViPham!E:E, "11_Tin", NhatKy_ViPham!F:F, B13, NhatKy_ViPham!C:C, "T24")</f>
        <v>100</v>
      </c>
      <c r="AP13" s="7">
        <f>100 + SUMIFS(NhatKy_ViPham!J:J, NhatKy_ViPham!E:E, "11_Tin", NhatKy_ViPham!F:F, B13, NhatKy_ViPham!C:C, "T25") - SUMIFS(NhatKy_ViPham!K:K, NhatKy_ViPham!E:E, "11_Tin", NhatKy_ViPham!F:F, B13, NhatKy_ViPham!C:C, "T25")</f>
        <v>100</v>
      </c>
      <c r="AQ13" s="7">
        <f>100 + SUMIFS(NhatKy_ViPham!J:J, NhatKy_ViPham!E:E, "11_Tin", NhatKy_ViPham!F:F, B13, NhatKy_ViPham!C:C, "T26") - SUMIFS(NhatKy_ViPham!K:K, NhatKy_ViPham!E:E, "11_Tin", NhatKy_ViPham!F:F, B13, NhatKy_ViPham!C:C, "T26")</f>
        <v>100</v>
      </c>
      <c r="AR13" s="7">
        <f>100 + SUMIFS(NhatKy_ViPham!J:J, NhatKy_ViPham!E:E, "11_Tin", NhatKy_ViPham!F:F, B13, NhatKy_ViPham!C:C, "T27") - SUMIFS(NhatKy_ViPham!K:K, NhatKy_ViPham!E:E, "11_Tin", NhatKy_ViPham!F:F, B13, NhatKy_ViPham!C:C, "T27")</f>
        <v>100</v>
      </c>
      <c r="AS13" s="7">
        <f>100 + SUMIFS(NhatKy_ViPham!J:J, NhatKy_ViPham!E:E, "11_Tin", NhatKy_ViPham!F:F, B13, NhatKy_ViPham!C:C, "T28") - SUMIFS(NhatKy_ViPham!K:K, NhatKy_ViPham!E:E, "11_Tin", NhatKy_ViPham!F:F, B13, NhatKy_ViPham!C:C, "T28")</f>
        <v>100</v>
      </c>
      <c r="AT13" s="7">
        <f>100 + SUMIFS(NhatKy_ViPham!J:J, NhatKy_ViPham!E:E, "11_Tin", NhatKy_ViPham!F:F, B13, NhatKy_ViPham!C:C, "T29") - SUMIFS(NhatKy_ViPham!K:K, NhatKy_ViPham!E:E, "11_Tin", NhatKy_ViPham!F:F, B13, NhatKy_ViPham!C:C, "T29")</f>
        <v>100</v>
      </c>
      <c r="AU13" s="7">
        <f>100 + SUMIFS(NhatKy_ViPham!J:J, NhatKy_ViPham!E:E, "11_Tin", NhatKy_ViPham!F:F, B13, NhatKy_ViPham!C:C, "T30") - SUMIFS(NhatKy_ViPham!K:K, NhatKy_ViPham!E:E, "11_Tin", NhatKy_ViPham!F:F, B13, NhatKy_ViPham!C:C, "T30")</f>
        <v>100</v>
      </c>
      <c r="AV13" s="7">
        <f>100 + SUMIFS(NhatKy_ViPham!J:J, NhatKy_ViPham!E:E, "11_Tin", NhatKy_ViPham!F:F, B13, NhatKy_ViPham!C:C, "T31") - SUMIFS(NhatKy_ViPham!K:K, NhatKy_ViPham!E:E, "11_Tin", NhatKy_ViPham!F:F, B13, NhatKy_ViPham!C:C, "T31")</f>
        <v>100</v>
      </c>
      <c r="AW13" s="7">
        <f>100 + SUMIFS(NhatKy_ViPham!J:J, NhatKy_ViPham!E:E, "11_Tin", NhatKy_ViPham!F:F, B13, NhatKy_ViPham!C:C, "T32") - SUMIFS(NhatKy_ViPham!K:K, NhatKy_ViPham!E:E, "11_Tin", NhatKy_ViPham!F:F, B13, NhatKy_ViPham!C:C, "T32")</f>
        <v>100</v>
      </c>
      <c r="AX13" s="7">
        <f>100 + SUMIFS(NhatKy_ViPham!J:J, NhatKy_ViPham!E:E, "11_Tin", NhatKy_ViPham!F:F, B13, NhatKy_ViPham!C:C, "T33") - SUMIFS(NhatKy_ViPham!K:K, NhatKy_ViPham!E:E, "11_Tin", NhatKy_ViPham!F:F, B13, NhatKy_ViPham!C:C, "T33")</f>
        <v>100</v>
      </c>
      <c r="AY13" s="7">
        <f>100 + SUMIFS(NhatKy_ViPham!J:J, NhatKy_ViPham!E:E, "11_Tin", NhatKy_ViPham!F:F, B13, NhatKy_ViPham!C:C, "T34") - SUMIFS(NhatKy_ViPham!K:K, NhatKy_ViPham!E:E, "11_Tin", NhatKy_ViPham!F:F, B13, NhatKy_ViPham!C:C, "T34")</f>
        <v>100</v>
      </c>
      <c r="AZ13" s="7">
        <f>100 + SUMIFS(NhatKy_ViPham!J:J, NhatKy_ViPham!E:E, "11_Tin", NhatKy_ViPham!F:F, B13, NhatKy_ViPham!C:C, "T35") - SUMIFS(NhatKy_ViPham!K:K, NhatKy_ViPham!E:E, "11_Tin", NhatKy_ViPham!F:F, B13, NhatKy_ViPham!C:C, "T35")</f>
        <v>100</v>
      </c>
      <c r="BA13" s="12">
        <f t="shared" si="0"/>
        <v>100</v>
      </c>
      <c r="BB13" s="11" t="s">
        <v>430</v>
      </c>
      <c r="BC13" s="14" t="str">
        <f t="shared" si="1"/>
        <v>Tốt</v>
      </c>
      <c r="BD13" s="10" t="str">
        <f t="shared" si="2"/>
        <v>🟢 BÌNH THƯỜNG</v>
      </c>
    </row>
    <row r="14" spans="1:56" x14ac:dyDescent="0.25">
      <c r="A14" s="5">
        <v>6</v>
      </c>
      <c r="B14" s="15" t="s">
        <v>1809</v>
      </c>
      <c r="C14" s="5" t="s">
        <v>1597</v>
      </c>
      <c r="D14" s="5" t="s">
        <v>435</v>
      </c>
      <c r="E14" s="11" t="s">
        <v>430</v>
      </c>
      <c r="F14" s="6">
        <f>SUMIFS(NhatKy_ViPham!K:K, NhatKy_ViPham!E:E, "11_Tin", NhatKy_ViPham!F:F, B14, NhatKy_ViPham!H:H, "L01")</f>
        <v>0</v>
      </c>
      <c r="G14" s="6">
        <f>SUMIFS(NhatKy_ViPham!K:K, NhatKy_ViPham!E:E, "11_Tin", NhatKy_ViPham!F:F, B14, NhatKy_ViPham!H:H, "L02")</f>
        <v>0</v>
      </c>
      <c r="H14" s="6">
        <f>SUMIFS(NhatKy_ViPham!K:K, NhatKy_ViPham!E:E, "11_Tin", NhatKy_ViPham!F:F, B14, NhatKy_ViPham!H:H, "L03")</f>
        <v>0</v>
      </c>
      <c r="I14" s="6">
        <f>SUMIFS(NhatKy_ViPham!K:K, NhatKy_ViPham!E:E, "11_Tin", NhatKy_ViPham!F:F, B14, NhatKy_ViPham!H:H, "L04")</f>
        <v>0</v>
      </c>
      <c r="J14" s="6">
        <f>SUMIFS(NhatKy_ViPham!K:K, NhatKy_ViPham!E:E, "11_Tin", NhatKy_ViPham!F:F, B14, NhatKy_ViPham!H:H, "L05")</f>
        <v>0</v>
      </c>
      <c r="K14" s="6">
        <f>SUMIFS(NhatKy_ViPham!K:K, NhatKy_ViPham!E:E, "11_Tin", NhatKy_ViPham!F:F, B14, NhatKy_ViPham!H:H, "L06")</f>
        <v>0</v>
      </c>
      <c r="L14" s="6">
        <f>SUMIFS(NhatKy_ViPham!K:K, NhatKy_ViPham!E:E, "11_Tin", NhatKy_ViPham!F:F, B14, NhatKy_ViPham!H:H, "L07")</f>
        <v>0</v>
      </c>
      <c r="M14" s="6">
        <f>SUMIFS(NhatKy_ViPham!K:K, NhatKy_ViPham!E:E, "11_Tin", NhatKy_ViPham!F:F, B14, NhatKy_ViPham!H:H, "L08")</f>
        <v>0</v>
      </c>
      <c r="N14" s="6">
        <f>SUMIFS(NhatKy_ViPham!K:K, NhatKy_ViPham!E:E, "11_Tin", NhatKy_ViPham!F:F, B14, NhatKy_ViPham!H:H, "L09")</f>
        <v>0</v>
      </c>
      <c r="O14" s="6">
        <f>SUMIFS(NhatKy_ViPham!K:K, NhatKy_ViPham!E:E, "11_Tin", NhatKy_ViPham!F:F, B14, NhatKy_ViPham!H:H, "L10")</f>
        <v>0</v>
      </c>
      <c r="P14" s="12">
        <f>SUMIFS(NhatKy_ViPham!J:J, NhatKy_ViPham!E:E, "11_Tin", NhatKy_ViPham!F:F, B14)</f>
        <v>0</v>
      </c>
      <c r="Q14" s="13">
        <f>SUMIFS(NhatKy_ViPham!K:K, NhatKy_ViPham!E:E, "11_Tin", NhatKy_ViPham!F:F, B14)</f>
        <v>0</v>
      </c>
      <c r="R14" s="6">
        <f>100 + SUMIFS(NhatKy_ViPham!J:J, NhatKy_ViPham!E:E, "11_Tin", NhatKy_ViPham!F:F, B14, NhatKy_ViPham!C:C, "T1") - SUMIFS(NhatKy_ViPham!K:K, NhatKy_ViPham!E:E, "11_Tin", NhatKy_ViPham!F:F, B14, NhatKy_ViPham!C:C, "T1")</f>
        <v>100</v>
      </c>
      <c r="S14" s="6">
        <f>100 + SUMIFS(NhatKy_ViPham!J:J, NhatKy_ViPham!E:E, "11_Tin", NhatKy_ViPham!F:F, B14, NhatKy_ViPham!C:C, "T2") - SUMIFS(NhatKy_ViPham!K:K, NhatKy_ViPham!E:E, "11_Tin", NhatKy_ViPham!F:F, B14, NhatKy_ViPham!C:C, "T2")</f>
        <v>100</v>
      </c>
      <c r="T14" s="6">
        <f>100 + SUMIFS(NhatKy_ViPham!J:J, NhatKy_ViPham!E:E, "11_Tin", NhatKy_ViPham!F:F, B14, NhatKy_ViPham!C:C, "T3") - SUMIFS(NhatKy_ViPham!K:K, NhatKy_ViPham!E:E, "11_Tin", NhatKy_ViPham!F:F, B14, NhatKy_ViPham!C:C, "T3")</f>
        <v>100</v>
      </c>
      <c r="U14" s="6">
        <f>100 + SUMIFS(NhatKy_ViPham!J:J, NhatKy_ViPham!E:E, "11_Tin", NhatKy_ViPham!F:F, B14, NhatKy_ViPham!C:C, "T4") - SUMIFS(NhatKy_ViPham!K:K, NhatKy_ViPham!E:E, "11_Tin", NhatKy_ViPham!F:F, B14, NhatKy_ViPham!C:C, "T4")</f>
        <v>100</v>
      </c>
      <c r="V14" s="6">
        <f>100 + SUMIFS(NhatKy_ViPham!J:J, NhatKy_ViPham!E:E, "11_Tin", NhatKy_ViPham!F:F, B14, NhatKy_ViPham!C:C, "T5") - SUMIFS(NhatKy_ViPham!K:K, NhatKy_ViPham!E:E, "11_Tin", NhatKy_ViPham!F:F, B14, NhatKy_ViPham!C:C, "T5")</f>
        <v>100</v>
      </c>
      <c r="W14" s="6">
        <f>100 + SUMIFS(NhatKy_ViPham!J:J, NhatKy_ViPham!E:E, "11_Tin", NhatKy_ViPham!F:F, B14, NhatKy_ViPham!C:C, "T6") - SUMIFS(NhatKy_ViPham!K:K, NhatKy_ViPham!E:E, "11_Tin", NhatKy_ViPham!F:F, B14, NhatKy_ViPham!C:C, "T6")</f>
        <v>100</v>
      </c>
      <c r="X14" s="6">
        <f>100 + SUMIFS(NhatKy_ViPham!J:J, NhatKy_ViPham!E:E, "11_Tin", NhatKy_ViPham!F:F, B14, NhatKy_ViPham!C:C, "T7") - SUMIFS(NhatKy_ViPham!K:K, NhatKy_ViPham!E:E, "11_Tin", NhatKy_ViPham!F:F, B14, NhatKy_ViPham!C:C, "T7")</f>
        <v>100</v>
      </c>
      <c r="Y14" s="6">
        <f>100 + SUMIFS(NhatKy_ViPham!J:J, NhatKy_ViPham!E:E, "11_Tin", NhatKy_ViPham!F:F, B14, NhatKy_ViPham!C:C, "T8") - SUMIFS(NhatKy_ViPham!K:K, NhatKy_ViPham!E:E, "11_Tin", NhatKy_ViPham!F:F, B14, NhatKy_ViPham!C:C, "T8")</f>
        <v>100</v>
      </c>
      <c r="Z14" s="6">
        <f>100 + SUMIFS(NhatKy_ViPham!J:J, NhatKy_ViPham!E:E, "11_Tin", NhatKy_ViPham!F:F, B14, NhatKy_ViPham!C:C, "T9") - SUMIFS(NhatKy_ViPham!K:K, NhatKy_ViPham!E:E, "11_Tin", NhatKy_ViPham!F:F, B14, NhatKy_ViPham!C:C, "T9")</f>
        <v>100</v>
      </c>
      <c r="AA14" s="6">
        <f>100 + SUMIFS(NhatKy_ViPham!J:J, NhatKy_ViPham!E:E, "11_Tin", NhatKy_ViPham!F:F, B14, NhatKy_ViPham!C:C, "T10") - SUMIFS(NhatKy_ViPham!K:K, NhatKy_ViPham!E:E, "11_Tin", NhatKy_ViPham!F:F, B14, NhatKy_ViPham!C:C, "T10")</f>
        <v>100</v>
      </c>
      <c r="AB14" s="6">
        <f>100 + SUMIFS(NhatKy_ViPham!J:J, NhatKy_ViPham!E:E, "11_Tin", NhatKy_ViPham!F:F, B14, NhatKy_ViPham!C:C, "T11") - SUMIFS(NhatKy_ViPham!K:K, NhatKy_ViPham!E:E, "11_Tin", NhatKy_ViPham!F:F, B14, NhatKy_ViPham!C:C, "T11")</f>
        <v>100</v>
      </c>
      <c r="AC14" s="6">
        <f>100 + SUMIFS(NhatKy_ViPham!J:J, NhatKy_ViPham!E:E, "11_Tin", NhatKy_ViPham!F:F, B14, NhatKy_ViPham!C:C, "T12") - SUMIFS(NhatKy_ViPham!K:K, NhatKy_ViPham!E:E, "11_Tin", NhatKy_ViPham!F:F, B14, NhatKy_ViPham!C:C, "T12")</f>
        <v>100</v>
      </c>
      <c r="AD14" s="6">
        <f>100 + SUMIFS(NhatKy_ViPham!J:J, NhatKy_ViPham!E:E, "11_Tin", NhatKy_ViPham!F:F, B14, NhatKy_ViPham!C:C, "T13") - SUMIFS(NhatKy_ViPham!K:K, NhatKy_ViPham!E:E, "11_Tin", NhatKy_ViPham!F:F, B14, NhatKy_ViPham!C:C, "T13")</f>
        <v>100</v>
      </c>
      <c r="AE14" s="6">
        <f>100 + SUMIFS(NhatKy_ViPham!J:J, NhatKy_ViPham!E:E, "11_Tin", NhatKy_ViPham!F:F, B14, NhatKy_ViPham!C:C, "T14") - SUMIFS(NhatKy_ViPham!K:K, NhatKy_ViPham!E:E, "11_Tin", NhatKy_ViPham!F:F, B14, NhatKy_ViPham!C:C, "T14")</f>
        <v>100</v>
      </c>
      <c r="AF14" s="6">
        <f>100 + SUMIFS(NhatKy_ViPham!J:J, NhatKy_ViPham!E:E, "11_Tin", NhatKy_ViPham!F:F, B14, NhatKy_ViPham!C:C, "T15") - SUMIFS(NhatKy_ViPham!K:K, NhatKy_ViPham!E:E, "11_Tin", NhatKy_ViPham!F:F, B14, NhatKy_ViPham!C:C, "T15")</f>
        <v>100</v>
      </c>
      <c r="AG14" s="6">
        <f>100 + SUMIFS(NhatKy_ViPham!J:J, NhatKy_ViPham!E:E, "11_Tin", NhatKy_ViPham!F:F, B14, NhatKy_ViPham!C:C, "T16") - SUMIFS(NhatKy_ViPham!K:K, NhatKy_ViPham!E:E, "11_Tin", NhatKy_ViPham!F:F, B14, NhatKy_ViPham!C:C, "T16")</f>
        <v>100</v>
      </c>
      <c r="AH14" s="6">
        <f>100 + SUMIFS(NhatKy_ViPham!J:J, NhatKy_ViPham!E:E, "11_Tin", NhatKy_ViPham!F:F, B14, NhatKy_ViPham!C:C, "T17") - SUMIFS(NhatKy_ViPham!K:K, NhatKy_ViPham!E:E, "11_Tin", NhatKy_ViPham!F:F, B14, NhatKy_ViPham!C:C, "T17")</f>
        <v>100</v>
      </c>
      <c r="AI14" s="6">
        <f>100 + SUMIFS(NhatKy_ViPham!J:J, NhatKy_ViPham!E:E, "11_Tin", NhatKy_ViPham!F:F, B14, NhatKy_ViPham!C:C, "T18") - SUMIFS(NhatKy_ViPham!K:K, NhatKy_ViPham!E:E, "11_Tin", NhatKy_ViPham!F:F, B14, NhatKy_ViPham!C:C, "T18")</f>
        <v>100</v>
      </c>
      <c r="AJ14" s="6">
        <f>100 + SUMIFS(NhatKy_ViPham!J:J, NhatKy_ViPham!E:E, "11_Tin", NhatKy_ViPham!F:F, B14, NhatKy_ViPham!C:C, "T19") - SUMIFS(NhatKy_ViPham!K:K, NhatKy_ViPham!E:E, "11_Tin", NhatKy_ViPham!F:F, B14, NhatKy_ViPham!C:C, "T19")</f>
        <v>100</v>
      </c>
      <c r="AK14" s="6">
        <f>100 + SUMIFS(NhatKy_ViPham!J:J, NhatKy_ViPham!E:E, "11_Tin", NhatKy_ViPham!F:F, B14, NhatKy_ViPham!C:C, "T20") - SUMIFS(NhatKy_ViPham!K:K, NhatKy_ViPham!E:E, "11_Tin", NhatKy_ViPham!F:F, B14, NhatKy_ViPham!C:C, "T20")</f>
        <v>100</v>
      </c>
      <c r="AL14" s="6">
        <f>100 + SUMIFS(NhatKy_ViPham!J:J, NhatKy_ViPham!E:E, "11_Tin", NhatKy_ViPham!F:F, B14, NhatKy_ViPham!C:C, "T21") - SUMIFS(NhatKy_ViPham!K:K, NhatKy_ViPham!E:E, "11_Tin", NhatKy_ViPham!F:F, B14, NhatKy_ViPham!C:C, "T21")</f>
        <v>100</v>
      </c>
      <c r="AM14" s="6">
        <f>100 + SUMIFS(NhatKy_ViPham!J:J, NhatKy_ViPham!E:E, "11_Tin", NhatKy_ViPham!F:F, B14, NhatKy_ViPham!C:C, "T22") - SUMIFS(NhatKy_ViPham!K:K, NhatKy_ViPham!E:E, "11_Tin", NhatKy_ViPham!F:F, B14, NhatKy_ViPham!C:C, "T22")</f>
        <v>100</v>
      </c>
      <c r="AN14" s="6">
        <f>100 + SUMIFS(NhatKy_ViPham!J:J, NhatKy_ViPham!E:E, "11_Tin", NhatKy_ViPham!F:F, B14, NhatKy_ViPham!C:C, "T23") - SUMIFS(NhatKy_ViPham!K:K, NhatKy_ViPham!E:E, "11_Tin", NhatKy_ViPham!F:F, B14, NhatKy_ViPham!C:C, "T23")</f>
        <v>100</v>
      </c>
      <c r="AO14" s="6">
        <f>100 + SUMIFS(NhatKy_ViPham!J:J, NhatKy_ViPham!E:E, "11_Tin", NhatKy_ViPham!F:F, B14, NhatKy_ViPham!C:C, "T24") - SUMIFS(NhatKy_ViPham!K:K, NhatKy_ViPham!E:E, "11_Tin", NhatKy_ViPham!F:F, B14, NhatKy_ViPham!C:C, "T24")</f>
        <v>100</v>
      </c>
      <c r="AP14" s="6">
        <f>100 + SUMIFS(NhatKy_ViPham!J:J, NhatKy_ViPham!E:E, "11_Tin", NhatKy_ViPham!F:F, B14, NhatKy_ViPham!C:C, "T25") - SUMIFS(NhatKy_ViPham!K:K, NhatKy_ViPham!E:E, "11_Tin", NhatKy_ViPham!F:F, B14, NhatKy_ViPham!C:C, "T25")</f>
        <v>100</v>
      </c>
      <c r="AQ14" s="6">
        <f>100 + SUMIFS(NhatKy_ViPham!J:J, NhatKy_ViPham!E:E, "11_Tin", NhatKy_ViPham!F:F, B14, NhatKy_ViPham!C:C, "T26") - SUMIFS(NhatKy_ViPham!K:K, NhatKy_ViPham!E:E, "11_Tin", NhatKy_ViPham!F:F, B14, NhatKy_ViPham!C:C, "T26")</f>
        <v>100</v>
      </c>
      <c r="AR14" s="6">
        <f>100 + SUMIFS(NhatKy_ViPham!J:J, NhatKy_ViPham!E:E, "11_Tin", NhatKy_ViPham!F:F, B14, NhatKy_ViPham!C:C, "T27") - SUMIFS(NhatKy_ViPham!K:K, NhatKy_ViPham!E:E, "11_Tin", NhatKy_ViPham!F:F, B14, NhatKy_ViPham!C:C, "T27")</f>
        <v>100</v>
      </c>
      <c r="AS14" s="6">
        <f>100 + SUMIFS(NhatKy_ViPham!J:J, NhatKy_ViPham!E:E, "11_Tin", NhatKy_ViPham!F:F, B14, NhatKy_ViPham!C:C, "T28") - SUMIFS(NhatKy_ViPham!K:K, NhatKy_ViPham!E:E, "11_Tin", NhatKy_ViPham!F:F, B14, NhatKy_ViPham!C:C, "T28")</f>
        <v>100</v>
      </c>
      <c r="AT14" s="6">
        <f>100 + SUMIFS(NhatKy_ViPham!J:J, NhatKy_ViPham!E:E, "11_Tin", NhatKy_ViPham!F:F, B14, NhatKy_ViPham!C:C, "T29") - SUMIFS(NhatKy_ViPham!K:K, NhatKy_ViPham!E:E, "11_Tin", NhatKy_ViPham!F:F, B14, NhatKy_ViPham!C:C, "T29")</f>
        <v>100</v>
      </c>
      <c r="AU14" s="6">
        <f>100 + SUMIFS(NhatKy_ViPham!J:J, NhatKy_ViPham!E:E, "11_Tin", NhatKy_ViPham!F:F, B14, NhatKy_ViPham!C:C, "T30") - SUMIFS(NhatKy_ViPham!K:K, NhatKy_ViPham!E:E, "11_Tin", NhatKy_ViPham!F:F, B14, NhatKy_ViPham!C:C, "T30")</f>
        <v>100</v>
      </c>
      <c r="AV14" s="6">
        <f>100 + SUMIFS(NhatKy_ViPham!J:J, NhatKy_ViPham!E:E, "11_Tin", NhatKy_ViPham!F:F, B14, NhatKy_ViPham!C:C, "T31") - SUMIFS(NhatKy_ViPham!K:K, NhatKy_ViPham!E:E, "11_Tin", NhatKy_ViPham!F:F, B14, NhatKy_ViPham!C:C, "T31")</f>
        <v>100</v>
      </c>
      <c r="AW14" s="6">
        <f>100 + SUMIFS(NhatKy_ViPham!J:J, NhatKy_ViPham!E:E, "11_Tin", NhatKy_ViPham!F:F, B14, NhatKy_ViPham!C:C, "T32") - SUMIFS(NhatKy_ViPham!K:K, NhatKy_ViPham!E:E, "11_Tin", NhatKy_ViPham!F:F, B14, NhatKy_ViPham!C:C, "T32")</f>
        <v>100</v>
      </c>
      <c r="AX14" s="6">
        <f>100 + SUMIFS(NhatKy_ViPham!J:J, NhatKy_ViPham!E:E, "11_Tin", NhatKy_ViPham!F:F, B14, NhatKy_ViPham!C:C, "T33") - SUMIFS(NhatKy_ViPham!K:K, NhatKy_ViPham!E:E, "11_Tin", NhatKy_ViPham!F:F, B14, NhatKy_ViPham!C:C, "T33")</f>
        <v>100</v>
      </c>
      <c r="AY14" s="6">
        <f>100 + SUMIFS(NhatKy_ViPham!J:J, NhatKy_ViPham!E:E, "11_Tin", NhatKy_ViPham!F:F, B14, NhatKy_ViPham!C:C, "T34") - SUMIFS(NhatKy_ViPham!K:K, NhatKy_ViPham!E:E, "11_Tin", NhatKy_ViPham!F:F, B14, NhatKy_ViPham!C:C, "T34")</f>
        <v>100</v>
      </c>
      <c r="AZ14" s="6">
        <f>100 + SUMIFS(NhatKy_ViPham!J:J, NhatKy_ViPham!E:E, "11_Tin", NhatKy_ViPham!F:F, B14, NhatKy_ViPham!C:C, "T35") - SUMIFS(NhatKy_ViPham!K:K, NhatKy_ViPham!E:E, "11_Tin", NhatKy_ViPham!F:F, B14, NhatKy_ViPham!C:C, "T35")</f>
        <v>100</v>
      </c>
      <c r="BA14" s="12">
        <f t="shared" si="0"/>
        <v>100</v>
      </c>
      <c r="BB14" s="11" t="s">
        <v>430</v>
      </c>
      <c r="BC14" s="16" t="str">
        <f t="shared" si="1"/>
        <v>Tốt</v>
      </c>
      <c r="BD14" s="15" t="str">
        <f t="shared" si="2"/>
        <v>🟢 BÌNH THƯỜNG</v>
      </c>
    </row>
    <row r="15" spans="1:56" x14ac:dyDescent="0.25">
      <c r="A15" s="4">
        <v>7</v>
      </c>
      <c r="B15" s="10" t="s">
        <v>1810</v>
      </c>
      <c r="C15" s="4" t="s">
        <v>1811</v>
      </c>
      <c r="D15" s="4" t="s">
        <v>435</v>
      </c>
      <c r="E15" s="11" t="s">
        <v>430</v>
      </c>
      <c r="F15" s="7">
        <f>SUMIFS(NhatKy_ViPham!K:K, NhatKy_ViPham!E:E, "11_Tin", NhatKy_ViPham!F:F, B15, NhatKy_ViPham!H:H, "L01")</f>
        <v>0</v>
      </c>
      <c r="G15" s="7">
        <f>SUMIFS(NhatKy_ViPham!K:K, NhatKy_ViPham!E:E, "11_Tin", NhatKy_ViPham!F:F, B15, NhatKy_ViPham!H:H, "L02")</f>
        <v>0</v>
      </c>
      <c r="H15" s="7">
        <f>SUMIFS(NhatKy_ViPham!K:K, NhatKy_ViPham!E:E, "11_Tin", NhatKy_ViPham!F:F, B15, NhatKy_ViPham!H:H, "L03")</f>
        <v>0</v>
      </c>
      <c r="I15" s="7">
        <f>SUMIFS(NhatKy_ViPham!K:K, NhatKy_ViPham!E:E, "11_Tin", NhatKy_ViPham!F:F, B15, NhatKy_ViPham!H:H, "L04")</f>
        <v>0</v>
      </c>
      <c r="J15" s="7">
        <f>SUMIFS(NhatKy_ViPham!K:K, NhatKy_ViPham!E:E, "11_Tin", NhatKy_ViPham!F:F, B15, NhatKy_ViPham!H:H, "L05")</f>
        <v>0</v>
      </c>
      <c r="K15" s="7">
        <f>SUMIFS(NhatKy_ViPham!K:K, NhatKy_ViPham!E:E, "11_Tin", NhatKy_ViPham!F:F, B15, NhatKy_ViPham!H:H, "L06")</f>
        <v>0</v>
      </c>
      <c r="L15" s="7">
        <f>SUMIFS(NhatKy_ViPham!K:K, NhatKy_ViPham!E:E, "11_Tin", NhatKy_ViPham!F:F, B15, NhatKy_ViPham!H:H, "L07")</f>
        <v>0</v>
      </c>
      <c r="M15" s="7">
        <f>SUMIFS(NhatKy_ViPham!K:K, NhatKy_ViPham!E:E, "11_Tin", NhatKy_ViPham!F:F, B15, NhatKy_ViPham!H:H, "L08")</f>
        <v>0</v>
      </c>
      <c r="N15" s="7">
        <f>SUMIFS(NhatKy_ViPham!K:K, NhatKy_ViPham!E:E, "11_Tin", NhatKy_ViPham!F:F, B15, NhatKy_ViPham!H:H, "L09")</f>
        <v>0</v>
      </c>
      <c r="O15" s="7">
        <f>SUMIFS(NhatKy_ViPham!K:K, NhatKy_ViPham!E:E, "11_Tin", NhatKy_ViPham!F:F, B15, NhatKy_ViPham!H:H, "L10")</f>
        <v>0</v>
      </c>
      <c r="P15" s="12">
        <f>SUMIFS(NhatKy_ViPham!J:J, NhatKy_ViPham!E:E, "11_Tin", NhatKy_ViPham!F:F, B15)</f>
        <v>0</v>
      </c>
      <c r="Q15" s="13">
        <f>SUMIFS(NhatKy_ViPham!K:K, NhatKy_ViPham!E:E, "11_Tin", NhatKy_ViPham!F:F, B15)</f>
        <v>0</v>
      </c>
      <c r="R15" s="7">
        <f>100 + SUMIFS(NhatKy_ViPham!J:J, NhatKy_ViPham!E:E, "11_Tin", NhatKy_ViPham!F:F, B15, NhatKy_ViPham!C:C, "T1") - SUMIFS(NhatKy_ViPham!K:K, NhatKy_ViPham!E:E, "11_Tin", NhatKy_ViPham!F:F, B15, NhatKy_ViPham!C:C, "T1")</f>
        <v>100</v>
      </c>
      <c r="S15" s="7">
        <f>100 + SUMIFS(NhatKy_ViPham!J:J, NhatKy_ViPham!E:E, "11_Tin", NhatKy_ViPham!F:F, B15, NhatKy_ViPham!C:C, "T2") - SUMIFS(NhatKy_ViPham!K:K, NhatKy_ViPham!E:E, "11_Tin", NhatKy_ViPham!F:F, B15, NhatKy_ViPham!C:C, "T2")</f>
        <v>100</v>
      </c>
      <c r="T15" s="7">
        <f>100 + SUMIFS(NhatKy_ViPham!J:J, NhatKy_ViPham!E:E, "11_Tin", NhatKy_ViPham!F:F, B15, NhatKy_ViPham!C:C, "T3") - SUMIFS(NhatKy_ViPham!K:K, NhatKy_ViPham!E:E, "11_Tin", NhatKy_ViPham!F:F, B15, NhatKy_ViPham!C:C, "T3")</f>
        <v>100</v>
      </c>
      <c r="U15" s="7">
        <f>100 + SUMIFS(NhatKy_ViPham!J:J, NhatKy_ViPham!E:E, "11_Tin", NhatKy_ViPham!F:F, B15, NhatKy_ViPham!C:C, "T4") - SUMIFS(NhatKy_ViPham!K:K, NhatKy_ViPham!E:E, "11_Tin", NhatKy_ViPham!F:F, B15, NhatKy_ViPham!C:C, "T4")</f>
        <v>100</v>
      </c>
      <c r="V15" s="7">
        <f>100 + SUMIFS(NhatKy_ViPham!J:J, NhatKy_ViPham!E:E, "11_Tin", NhatKy_ViPham!F:F, B15, NhatKy_ViPham!C:C, "T5") - SUMIFS(NhatKy_ViPham!K:K, NhatKy_ViPham!E:E, "11_Tin", NhatKy_ViPham!F:F, B15, NhatKy_ViPham!C:C, "T5")</f>
        <v>100</v>
      </c>
      <c r="W15" s="7">
        <f>100 + SUMIFS(NhatKy_ViPham!J:J, NhatKy_ViPham!E:E, "11_Tin", NhatKy_ViPham!F:F, B15, NhatKy_ViPham!C:C, "T6") - SUMIFS(NhatKy_ViPham!K:K, NhatKy_ViPham!E:E, "11_Tin", NhatKy_ViPham!F:F, B15, NhatKy_ViPham!C:C, "T6")</f>
        <v>100</v>
      </c>
      <c r="X15" s="7">
        <f>100 + SUMIFS(NhatKy_ViPham!J:J, NhatKy_ViPham!E:E, "11_Tin", NhatKy_ViPham!F:F, B15, NhatKy_ViPham!C:C, "T7") - SUMIFS(NhatKy_ViPham!K:K, NhatKy_ViPham!E:E, "11_Tin", NhatKy_ViPham!F:F, B15, NhatKy_ViPham!C:C, "T7")</f>
        <v>100</v>
      </c>
      <c r="Y15" s="7">
        <f>100 + SUMIFS(NhatKy_ViPham!J:J, NhatKy_ViPham!E:E, "11_Tin", NhatKy_ViPham!F:F, B15, NhatKy_ViPham!C:C, "T8") - SUMIFS(NhatKy_ViPham!K:K, NhatKy_ViPham!E:E, "11_Tin", NhatKy_ViPham!F:F, B15, NhatKy_ViPham!C:C, "T8")</f>
        <v>100</v>
      </c>
      <c r="Z15" s="7">
        <f>100 + SUMIFS(NhatKy_ViPham!J:J, NhatKy_ViPham!E:E, "11_Tin", NhatKy_ViPham!F:F, B15, NhatKy_ViPham!C:C, "T9") - SUMIFS(NhatKy_ViPham!K:K, NhatKy_ViPham!E:E, "11_Tin", NhatKy_ViPham!F:F, B15, NhatKy_ViPham!C:C, "T9")</f>
        <v>100</v>
      </c>
      <c r="AA15" s="7">
        <f>100 + SUMIFS(NhatKy_ViPham!J:J, NhatKy_ViPham!E:E, "11_Tin", NhatKy_ViPham!F:F, B15, NhatKy_ViPham!C:C, "T10") - SUMIFS(NhatKy_ViPham!K:K, NhatKy_ViPham!E:E, "11_Tin", NhatKy_ViPham!F:F, B15, NhatKy_ViPham!C:C, "T10")</f>
        <v>100</v>
      </c>
      <c r="AB15" s="7">
        <f>100 + SUMIFS(NhatKy_ViPham!J:J, NhatKy_ViPham!E:E, "11_Tin", NhatKy_ViPham!F:F, B15, NhatKy_ViPham!C:C, "T11") - SUMIFS(NhatKy_ViPham!K:K, NhatKy_ViPham!E:E, "11_Tin", NhatKy_ViPham!F:F, B15, NhatKy_ViPham!C:C, "T11")</f>
        <v>100</v>
      </c>
      <c r="AC15" s="7">
        <f>100 + SUMIFS(NhatKy_ViPham!J:J, NhatKy_ViPham!E:E, "11_Tin", NhatKy_ViPham!F:F, B15, NhatKy_ViPham!C:C, "T12") - SUMIFS(NhatKy_ViPham!K:K, NhatKy_ViPham!E:E, "11_Tin", NhatKy_ViPham!F:F, B15, NhatKy_ViPham!C:C, "T12")</f>
        <v>100</v>
      </c>
      <c r="AD15" s="7">
        <f>100 + SUMIFS(NhatKy_ViPham!J:J, NhatKy_ViPham!E:E, "11_Tin", NhatKy_ViPham!F:F, B15, NhatKy_ViPham!C:C, "T13") - SUMIFS(NhatKy_ViPham!K:K, NhatKy_ViPham!E:E, "11_Tin", NhatKy_ViPham!F:F, B15, NhatKy_ViPham!C:C, "T13")</f>
        <v>100</v>
      </c>
      <c r="AE15" s="7">
        <f>100 + SUMIFS(NhatKy_ViPham!J:J, NhatKy_ViPham!E:E, "11_Tin", NhatKy_ViPham!F:F, B15, NhatKy_ViPham!C:C, "T14") - SUMIFS(NhatKy_ViPham!K:K, NhatKy_ViPham!E:E, "11_Tin", NhatKy_ViPham!F:F, B15, NhatKy_ViPham!C:C, "T14")</f>
        <v>100</v>
      </c>
      <c r="AF15" s="7">
        <f>100 + SUMIFS(NhatKy_ViPham!J:J, NhatKy_ViPham!E:E, "11_Tin", NhatKy_ViPham!F:F, B15, NhatKy_ViPham!C:C, "T15") - SUMIFS(NhatKy_ViPham!K:K, NhatKy_ViPham!E:E, "11_Tin", NhatKy_ViPham!F:F, B15, NhatKy_ViPham!C:C, "T15")</f>
        <v>100</v>
      </c>
      <c r="AG15" s="7">
        <f>100 + SUMIFS(NhatKy_ViPham!J:J, NhatKy_ViPham!E:E, "11_Tin", NhatKy_ViPham!F:F, B15, NhatKy_ViPham!C:C, "T16") - SUMIFS(NhatKy_ViPham!K:K, NhatKy_ViPham!E:E, "11_Tin", NhatKy_ViPham!F:F, B15, NhatKy_ViPham!C:C, "T16")</f>
        <v>100</v>
      </c>
      <c r="AH15" s="7">
        <f>100 + SUMIFS(NhatKy_ViPham!J:J, NhatKy_ViPham!E:E, "11_Tin", NhatKy_ViPham!F:F, B15, NhatKy_ViPham!C:C, "T17") - SUMIFS(NhatKy_ViPham!K:K, NhatKy_ViPham!E:E, "11_Tin", NhatKy_ViPham!F:F, B15, NhatKy_ViPham!C:C, "T17")</f>
        <v>100</v>
      </c>
      <c r="AI15" s="7">
        <f>100 + SUMIFS(NhatKy_ViPham!J:J, NhatKy_ViPham!E:E, "11_Tin", NhatKy_ViPham!F:F, B15, NhatKy_ViPham!C:C, "T18") - SUMIFS(NhatKy_ViPham!K:K, NhatKy_ViPham!E:E, "11_Tin", NhatKy_ViPham!F:F, B15, NhatKy_ViPham!C:C, "T18")</f>
        <v>100</v>
      </c>
      <c r="AJ15" s="7">
        <f>100 + SUMIFS(NhatKy_ViPham!J:J, NhatKy_ViPham!E:E, "11_Tin", NhatKy_ViPham!F:F, B15, NhatKy_ViPham!C:C, "T19") - SUMIFS(NhatKy_ViPham!K:K, NhatKy_ViPham!E:E, "11_Tin", NhatKy_ViPham!F:F, B15, NhatKy_ViPham!C:C, "T19")</f>
        <v>100</v>
      </c>
      <c r="AK15" s="7">
        <f>100 + SUMIFS(NhatKy_ViPham!J:J, NhatKy_ViPham!E:E, "11_Tin", NhatKy_ViPham!F:F, B15, NhatKy_ViPham!C:C, "T20") - SUMIFS(NhatKy_ViPham!K:K, NhatKy_ViPham!E:E, "11_Tin", NhatKy_ViPham!F:F, B15, NhatKy_ViPham!C:C, "T20")</f>
        <v>100</v>
      </c>
      <c r="AL15" s="7">
        <f>100 + SUMIFS(NhatKy_ViPham!J:J, NhatKy_ViPham!E:E, "11_Tin", NhatKy_ViPham!F:F, B15, NhatKy_ViPham!C:C, "T21") - SUMIFS(NhatKy_ViPham!K:K, NhatKy_ViPham!E:E, "11_Tin", NhatKy_ViPham!F:F, B15, NhatKy_ViPham!C:C, "T21")</f>
        <v>100</v>
      </c>
      <c r="AM15" s="7">
        <f>100 + SUMIFS(NhatKy_ViPham!J:J, NhatKy_ViPham!E:E, "11_Tin", NhatKy_ViPham!F:F, B15, NhatKy_ViPham!C:C, "T22") - SUMIFS(NhatKy_ViPham!K:K, NhatKy_ViPham!E:E, "11_Tin", NhatKy_ViPham!F:F, B15, NhatKy_ViPham!C:C, "T22")</f>
        <v>100</v>
      </c>
      <c r="AN15" s="7">
        <f>100 + SUMIFS(NhatKy_ViPham!J:J, NhatKy_ViPham!E:E, "11_Tin", NhatKy_ViPham!F:F, B15, NhatKy_ViPham!C:C, "T23") - SUMIFS(NhatKy_ViPham!K:K, NhatKy_ViPham!E:E, "11_Tin", NhatKy_ViPham!F:F, B15, NhatKy_ViPham!C:C, "T23")</f>
        <v>100</v>
      </c>
      <c r="AO15" s="7">
        <f>100 + SUMIFS(NhatKy_ViPham!J:J, NhatKy_ViPham!E:E, "11_Tin", NhatKy_ViPham!F:F, B15, NhatKy_ViPham!C:C, "T24") - SUMIFS(NhatKy_ViPham!K:K, NhatKy_ViPham!E:E, "11_Tin", NhatKy_ViPham!F:F, B15, NhatKy_ViPham!C:C, "T24")</f>
        <v>100</v>
      </c>
      <c r="AP15" s="7">
        <f>100 + SUMIFS(NhatKy_ViPham!J:J, NhatKy_ViPham!E:E, "11_Tin", NhatKy_ViPham!F:F, B15, NhatKy_ViPham!C:C, "T25") - SUMIFS(NhatKy_ViPham!K:K, NhatKy_ViPham!E:E, "11_Tin", NhatKy_ViPham!F:F, B15, NhatKy_ViPham!C:C, "T25")</f>
        <v>100</v>
      </c>
      <c r="AQ15" s="7">
        <f>100 + SUMIFS(NhatKy_ViPham!J:J, NhatKy_ViPham!E:E, "11_Tin", NhatKy_ViPham!F:F, B15, NhatKy_ViPham!C:C, "T26") - SUMIFS(NhatKy_ViPham!K:K, NhatKy_ViPham!E:E, "11_Tin", NhatKy_ViPham!F:F, B15, NhatKy_ViPham!C:C, "T26")</f>
        <v>100</v>
      </c>
      <c r="AR15" s="7">
        <f>100 + SUMIFS(NhatKy_ViPham!J:J, NhatKy_ViPham!E:E, "11_Tin", NhatKy_ViPham!F:F, B15, NhatKy_ViPham!C:C, "T27") - SUMIFS(NhatKy_ViPham!K:K, NhatKy_ViPham!E:E, "11_Tin", NhatKy_ViPham!F:F, B15, NhatKy_ViPham!C:C, "T27")</f>
        <v>100</v>
      </c>
      <c r="AS15" s="7">
        <f>100 + SUMIFS(NhatKy_ViPham!J:J, NhatKy_ViPham!E:E, "11_Tin", NhatKy_ViPham!F:F, B15, NhatKy_ViPham!C:C, "T28") - SUMIFS(NhatKy_ViPham!K:K, NhatKy_ViPham!E:E, "11_Tin", NhatKy_ViPham!F:F, B15, NhatKy_ViPham!C:C, "T28")</f>
        <v>100</v>
      </c>
      <c r="AT15" s="7">
        <f>100 + SUMIFS(NhatKy_ViPham!J:J, NhatKy_ViPham!E:E, "11_Tin", NhatKy_ViPham!F:F, B15, NhatKy_ViPham!C:C, "T29") - SUMIFS(NhatKy_ViPham!K:K, NhatKy_ViPham!E:E, "11_Tin", NhatKy_ViPham!F:F, B15, NhatKy_ViPham!C:C, "T29")</f>
        <v>100</v>
      </c>
      <c r="AU15" s="7">
        <f>100 + SUMIFS(NhatKy_ViPham!J:J, NhatKy_ViPham!E:E, "11_Tin", NhatKy_ViPham!F:F, B15, NhatKy_ViPham!C:C, "T30") - SUMIFS(NhatKy_ViPham!K:K, NhatKy_ViPham!E:E, "11_Tin", NhatKy_ViPham!F:F, B15, NhatKy_ViPham!C:C, "T30")</f>
        <v>100</v>
      </c>
      <c r="AV15" s="7">
        <f>100 + SUMIFS(NhatKy_ViPham!J:J, NhatKy_ViPham!E:E, "11_Tin", NhatKy_ViPham!F:F, B15, NhatKy_ViPham!C:C, "T31") - SUMIFS(NhatKy_ViPham!K:K, NhatKy_ViPham!E:E, "11_Tin", NhatKy_ViPham!F:F, B15, NhatKy_ViPham!C:C, "T31")</f>
        <v>100</v>
      </c>
      <c r="AW15" s="7">
        <f>100 + SUMIFS(NhatKy_ViPham!J:J, NhatKy_ViPham!E:E, "11_Tin", NhatKy_ViPham!F:F, B15, NhatKy_ViPham!C:C, "T32") - SUMIFS(NhatKy_ViPham!K:K, NhatKy_ViPham!E:E, "11_Tin", NhatKy_ViPham!F:F, B15, NhatKy_ViPham!C:C, "T32")</f>
        <v>100</v>
      </c>
      <c r="AX15" s="7">
        <f>100 + SUMIFS(NhatKy_ViPham!J:J, NhatKy_ViPham!E:E, "11_Tin", NhatKy_ViPham!F:F, B15, NhatKy_ViPham!C:C, "T33") - SUMIFS(NhatKy_ViPham!K:K, NhatKy_ViPham!E:E, "11_Tin", NhatKy_ViPham!F:F, B15, NhatKy_ViPham!C:C, "T33")</f>
        <v>100</v>
      </c>
      <c r="AY15" s="7">
        <f>100 + SUMIFS(NhatKy_ViPham!J:J, NhatKy_ViPham!E:E, "11_Tin", NhatKy_ViPham!F:F, B15, NhatKy_ViPham!C:C, "T34") - SUMIFS(NhatKy_ViPham!K:K, NhatKy_ViPham!E:E, "11_Tin", NhatKy_ViPham!F:F, B15, NhatKy_ViPham!C:C, "T34")</f>
        <v>100</v>
      </c>
      <c r="AZ15" s="7">
        <f>100 + SUMIFS(NhatKy_ViPham!J:J, NhatKy_ViPham!E:E, "11_Tin", NhatKy_ViPham!F:F, B15, NhatKy_ViPham!C:C, "T35") - SUMIFS(NhatKy_ViPham!K:K, NhatKy_ViPham!E:E, "11_Tin", NhatKy_ViPham!F:F, B15, NhatKy_ViPham!C:C, "T35")</f>
        <v>100</v>
      </c>
      <c r="BA15" s="12">
        <f t="shared" si="0"/>
        <v>100</v>
      </c>
      <c r="BB15" s="11" t="s">
        <v>430</v>
      </c>
      <c r="BC15" s="14" t="str">
        <f t="shared" si="1"/>
        <v>Tốt</v>
      </c>
      <c r="BD15" s="10" t="str">
        <f t="shared" si="2"/>
        <v>🟢 BÌNH THƯỜNG</v>
      </c>
    </row>
    <row r="16" spans="1:56" x14ac:dyDescent="0.25">
      <c r="A16" s="5">
        <v>8</v>
      </c>
      <c r="B16" s="15" t="s">
        <v>1812</v>
      </c>
      <c r="C16" s="5" t="s">
        <v>1813</v>
      </c>
      <c r="D16" s="5" t="s">
        <v>435</v>
      </c>
      <c r="E16" s="11" t="s">
        <v>430</v>
      </c>
      <c r="F16" s="6">
        <f>SUMIFS(NhatKy_ViPham!K:K, NhatKy_ViPham!E:E, "11_Tin", NhatKy_ViPham!F:F, B16, NhatKy_ViPham!H:H, "L01")</f>
        <v>0</v>
      </c>
      <c r="G16" s="6">
        <f>SUMIFS(NhatKy_ViPham!K:K, NhatKy_ViPham!E:E, "11_Tin", NhatKy_ViPham!F:F, B16, NhatKy_ViPham!H:H, "L02")</f>
        <v>0</v>
      </c>
      <c r="H16" s="6">
        <f>SUMIFS(NhatKy_ViPham!K:K, NhatKy_ViPham!E:E, "11_Tin", NhatKy_ViPham!F:F, B16, NhatKy_ViPham!H:H, "L03")</f>
        <v>0</v>
      </c>
      <c r="I16" s="6">
        <f>SUMIFS(NhatKy_ViPham!K:K, NhatKy_ViPham!E:E, "11_Tin", NhatKy_ViPham!F:F, B16, NhatKy_ViPham!H:H, "L04")</f>
        <v>0</v>
      </c>
      <c r="J16" s="6">
        <f>SUMIFS(NhatKy_ViPham!K:K, NhatKy_ViPham!E:E, "11_Tin", NhatKy_ViPham!F:F, B16, NhatKy_ViPham!H:H, "L05")</f>
        <v>0</v>
      </c>
      <c r="K16" s="6">
        <f>SUMIFS(NhatKy_ViPham!K:K, NhatKy_ViPham!E:E, "11_Tin", NhatKy_ViPham!F:F, B16, NhatKy_ViPham!H:H, "L06")</f>
        <v>0</v>
      </c>
      <c r="L16" s="6">
        <f>SUMIFS(NhatKy_ViPham!K:K, NhatKy_ViPham!E:E, "11_Tin", NhatKy_ViPham!F:F, B16, NhatKy_ViPham!H:H, "L07")</f>
        <v>0</v>
      </c>
      <c r="M16" s="6">
        <f>SUMIFS(NhatKy_ViPham!K:K, NhatKy_ViPham!E:E, "11_Tin", NhatKy_ViPham!F:F, B16, NhatKy_ViPham!H:H, "L08")</f>
        <v>0</v>
      </c>
      <c r="N16" s="6">
        <f>SUMIFS(NhatKy_ViPham!K:K, NhatKy_ViPham!E:E, "11_Tin", NhatKy_ViPham!F:F, B16, NhatKy_ViPham!H:H, "L09")</f>
        <v>0</v>
      </c>
      <c r="O16" s="6">
        <f>SUMIFS(NhatKy_ViPham!K:K, NhatKy_ViPham!E:E, "11_Tin", NhatKy_ViPham!F:F, B16, NhatKy_ViPham!H:H, "L10")</f>
        <v>0</v>
      </c>
      <c r="P16" s="12">
        <f>SUMIFS(NhatKy_ViPham!J:J, NhatKy_ViPham!E:E, "11_Tin", NhatKy_ViPham!F:F, B16)</f>
        <v>0</v>
      </c>
      <c r="Q16" s="13">
        <f>SUMIFS(NhatKy_ViPham!K:K, NhatKy_ViPham!E:E, "11_Tin", NhatKy_ViPham!F:F, B16)</f>
        <v>0</v>
      </c>
      <c r="R16" s="6">
        <f>100 + SUMIFS(NhatKy_ViPham!J:J, NhatKy_ViPham!E:E, "11_Tin", NhatKy_ViPham!F:F, B16, NhatKy_ViPham!C:C, "T1") - SUMIFS(NhatKy_ViPham!K:K, NhatKy_ViPham!E:E, "11_Tin", NhatKy_ViPham!F:F, B16, NhatKy_ViPham!C:C, "T1")</f>
        <v>100</v>
      </c>
      <c r="S16" s="6">
        <f>100 + SUMIFS(NhatKy_ViPham!J:J, NhatKy_ViPham!E:E, "11_Tin", NhatKy_ViPham!F:F, B16, NhatKy_ViPham!C:C, "T2") - SUMIFS(NhatKy_ViPham!K:K, NhatKy_ViPham!E:E, "11_Tin", NhatKy_ViPham!F:F, B16, NhatKy_ViPham!C:C, "T2")</f>
        <v>100</v>
      </c>
      <c r="T16" s="6">
        <f>100 + SUMIFS(NhatKy_ViPham!J:J, NhatKy_ViPham!E:E, "11_Tin", NhatKy_ViPham!F:F, B16, NhatKy_ViPham!C:C, "T3") - SUMIFS(NhatKy_ViPham!K:K, NhatKy_ViPham!E:E, "11_Tin", NhatKy_ViPham!F:F, B16, NhatKy_ViPham!C:C, "T3")</f>
        <v>100</v>
      </c>
      <c r="U16" s="6">
        <f>100 + SUMIFS(NhatKy_ViPham!J:J, NhatKy_ViPham!E:E, "11_Tin", NhatKy_ViPham!F:F, B16, NhatKy_ViPham!C:C, "T4") - SUMIFS(NhatKy_ViPham!K:K, NhatKy_ViPham!E:E, "11_Tin", NhatKy_ViPham!F:F, B16, NhatKy_ViPham!C:C, "T4")</f>
        <v>100</v>
      </c>
      <c r="V16" s="6">
        <f>100 + SUMIFS(NhatKy_ViPham!J:J, NhatKy_ViPham!E:E, "11_Tin", NhatKy_ViPham!F:F, B16, NhatKy_ViPham!C:C, "T5") - SUMIFS(NhatKy_ViPham!K:K, NhatKy_ViPham!E:E, "11_Tin", NhatKy_ViPham!F:F, B16, NhatKy_ViPham!C:C, "T5")</f>
        <v>100</v>
      </c>
      <c r="W16" s="6">
        <f>100 + SUMIFS(NhatKy_ViPham!J:J, NhatKy_ViPham!E:E, "11_Tin", NhatKy_ViPham!F:F, B16, NhatKy_ViPham!C:C, "T6") - SUMIFS(NhatKy_ViPham!K:K, NhatKy_ViPham!E:E, "11_Tin", NhatKy_ViPham!F:F, B16, NhatKy_ViPham!C:C, "T6")</f>
        <v>100</v>
      </c>
      <c r="X16" s="6">
        <f>100 + SUMIFS(NhatKy_ViPham!J:J, NhatKy_ViPham!E:E, "11_Tin", NhatKy_ViPham!F:F, B16, NhatKy_ViPham!C:C, "T7") - SUMIFS(NhatKy_ViPham!K:K, NhatKy_ViPham!E:E, "11_Tin", NhatKy_ViPham!F:F, B16, NhatKy_ViPham!C:C, "T7")</f>
        <v>100</v>
      </c>
      <c r="Y16" s="6">
        <f>100 + SUMIFS(NhatKy_ViPham!J:J, NhatKy_ViPham!E:E, "11_Tin", NhatKy_ViPham!F:F, B16, NhatKy_ViPham!C:C, "T8") - SUMIFS(NhatKy_ViPham!K:K, NhatKy_ViPham!E:E, "11_Tin", NhatKy_ViPham!F:F, B16, NhatKy_ViPham!C:C, "T8")</f>
        <v>100</v>
      </c>
      <c r="Z16" s="6">
        <f>100 + SUMIFS(NhatKy_ViPham!J:J, NhatKy_ViPham!E:E, "11_Tin", NhatKy_ViPham!F:F, B16, NhatKy_ViPham!C:C, "T9") - SUMIFS(NhatKy_ViPham!K:K, NhatKy_ViPham!E:E, "11_Tin", NhatKy_ViPham!F:F, B16, NhatKy_ViPham!C:C, "T9")</f>
        <v>100</v>
      </c>
      <c r="AA16" s="6">
        <f>100 + SUMIFS(NhatKy_ViPham!J:J, NhatKy_ViPham!E:E, "11_Tin", NhatKy_ViPham!F:F, B16, NhatKy_ViPham!C:C, "T10") - SUMIFS(NhatKy_ViPham!K:K, NhatKy_ViPham!E:E, "11_Tin", NhatKy_ViPham!F:F, B16, NhatKy_ViPham!C:C, "T10")</f>
        <v>100</v>
      </c>
      <c r="AB16" s="6">
        <f>100 + SUMIFS(NhatKy_ViPham!J:J, NhatKy_ViPham!E:E, "11_Tin", NhatKy_ViPham!F:F, B16, NhatKy_ViPham!C:C, "T11") - SUMIFS(NhatKy_ViPham!K:K, NhatKy_ViPham!E:E, "11_Tin", NhatKy_ViPham!F:F, B16, NhatKy_ViPham!C:C, "T11")</f>
        <v>100</v>
      </c>
      <c r="AC16" s="6">
        <f>100 + SUMIFS(NhatKy_ViPham!J:J, NhatKy_ViPham!E:E, "11_Tin", NhatKy_ViPham!F:F, B16, NhatKy_ViPham!C:C, "T12") - SUMIFS(NhatKy_ViPham!K:K, NhatKy_ViPham!E:E, "11_Tin", NhatKy_ViPham!F:F, B16, NhatKy_ViPham!C:C, "T12")</f>
        <v>100</v>
      </c>
      <c r="AD16" s="6">
        <f>100 + SUMIFS(NhatKy_ViPham!J:J, NhatKy_ViPham!E:E, "11_Tin", NhatKy_ViPham!F:F, B16, NhatKy_ViPham!C:C, "T13") - SUMIFS(NhatKy_ViPham!K:K, NhatKy_ViPham!E:E, "11_Tin", NhatKy_ViPham!F:F, B16, NhatKy_ViPham!C:C, "T13")</f>
        <v>100</v>
      </c>
      <c r="AE16" s="6">
        <f>100 + SUMIFS(NhatKy_ViPham!J:J, NhatKy_ViPham!E:E, "11_Tin", NhatKy_ViPham!F:F, B16, NhatKy_ViPham!C:C, "T14") - SUMIFS(NhatKy_ViPham!K:K, NhatKy_ViPham!E:E, "11_Tin", NhatKy_ViPham!F:F, B16, NhatKy_ViPham!C:C, "T14")</f>
        <v>100</v>
      </c>
      <c r="AF16" s="6">
        <f>100 + SUMIFS(NhatKy_ViPham!J:J, NhatKy_ViPham!E:E, "11_Tin", NhatKy_ViPham!F:F, B16, NhatKy_ViPham!C:C, "T15") - SUMIFS(NhatKy_ViPham!K:K, NhatKy_ViPham!E:E, "11_Tin", NhatKy_ViPham!F:F, B16, NhatKy_ViPham!C:C, "T15")</f>
        <v>100</v>
      </c>
      <c r="AG16" s="6">
        <f>100 + SUMIFS(NhatKy_ViPham!J:J, NhatKy_ViPham!E:E, "11_Tin", NhatKy_ViPham!F:F, B16, NhatKy_ViPham!C:C, "T16") - SUMIFS(NhatKy_ViPham!K:K, NhatKy_ViPham!E:E, "11_Tin", NhatKy_ViPham!F:F, B16, NhatKy_ViPham!C:C, "T16")</f>
        <v>100</v>
      </c>
      <c r="AH16" s="6">
        <f>100 + SUMIFS(NhatKy_ViPham!J:J, NhatKy_ViPham!E:E, "11_Tin", NhatKy_ViPham!F:F, B16, NhatKy_ViPham!C:C, "T17") - SUMIFS(NhatKy_ViPham!K:K, NhatKy_ViPham!E:E, "11_Tin", NhatKy_ViPham!F:F, B16, NhatKy_ViPham!C:C, "T17")</f>
        <v>100</v>
      </c>
      <c r="AI16" s="6">
        <f>100 + SUMIFS(NhatKy_ViPham!J:J, NhatKy_ViPham!E:E, "11_Tin", NhatKy_ViPham!F:F, B16, NhatKy_ViPham!C:C, "T18") - SUMIFS(NhatKy_ViPham!K:K, NhatKy_ViPham!E:E, "11_Tin", NhatKy_ViPham!F:F, B16, NhatKy_ViPham!C:C, "T18")</f>
        <v>100</v>
      </c>
      <c r="AJ16" s="6">
        <f>100 + SUMIFS(NhatKy_ViPham!J:J, NhatKy_ViPham!E:E, "11_Tin", NhatKy_ViPham!F:F, B16, NhatKy_ViPham!C:C, "T19") - SUMIFS(NhatKy_ViPham!K:K, NhatKy_ViPham!E:E, "11_Tin", NhatKy_ViPham!F:F, B16, NhatKy_ViPham!C:C, "T19")</f>
        <v>100</v>
      </c>
      <c r="AK16" s="6">
        <f>100 + SUMIFS(NhatKy_ViPham!J:J, NhatKy_ViPham!E:E, "11_Tin", NhatKy_ViPham!F:F, B16, NhatKy_ViPham!C:C, "T20") - SUMIFS(NhatKy_ViPham!K:K, NhatKy_ViPham!E:E, "11_Tin", NhatKy_ViPham!F:F, B16, NhatKy_ViPham!C:C, "T20")</f>
        <v>100</v>
      </c>
      <c r="AL16" s="6">
        <f>100 + SUMIFS(NhatKy_ViPham!J:J, NhatKy_ViPham!E:E, "11_Tin", NhatKy_ViPham!F:F, B16, NhatKy_ViPham!C:C, "T21") - SUMIFS(NhatKy_ViPham!K:K, NhatKy_ViPham!E:E, "11_Tin", NhatKy_ViPham!F:F, B16, NhatKy_ViPham!C:C, "T21")</f>
        <v>100</v>
      </c>
      <c r="AM16" s="6">
        <f>100 + SUMIFS(NhatKy_ViPham!J:J, NhatKy_ViPham!E:E, "11_Tin", NhatKy_ViPham!F:F, B16, NhatKy_ViPham!C:C, "T22") - SUMIFS(NhatKy_ViPham!K:K, NhatKy_ViPham!E:E, "11_Tin", NhatKy_ViPham!F:F, B16, NhatKy_ViPham!C:C, "T22")</f>
        <v>100</v>
      </c>
      <c r="AN16" s="6">
        <f>100 + SUMIFS(NhatKy_ViPham!J:J, NhatKy_ViPham!E:E, "11_Tin", NhatKy_ViPham!F:F, B16, NhatKy_ViPham!C:C, "T23") - SUMIFS(NhatKy_ViPham!K:K, NhatKy_ViPham!E:E, "11_Tin", NhatKy_ViPham!F:F, B16, NhatKy_ViPham!C:C, "T23")</f>
        <v>100</v>
      </c>
      <c r="AO16" s="6">
        <f>100 + SUMIFS(NhatKy_ViPham!J:J, NhatKy_ViPham!E:E, "11_Tin", NhatKy_ViPham!F:F, B16, NhatKy_ViPham!C:C, "T24") - SUMIFS(NhatKy_ViPham!K:K, NhatKy_ViPham!E:E, "11_Tin", NhatKy_ViPham!F:F, B16, NhatKy_ViPham!C:C, "T24")</f>
        <v>100</v>
      </c>
      <c r="AP16" s="6">
        <f>100 + SUMIFS(NhatKy_ViPham!J:J, NhatKy_ViPham!E:E, "11_Tin", NhatKy_ViPham!F:F, B16, NhatKy_ViPham!C:C, "T25") - SUMIFS(NhatKy_ViPham!K:K, NhatKy_ViPham!E:E, "11_Tin", NhatKy_ViPham!F:F, B16, NhatKy_ViPham!C:C, "T25")</f>
        <v>100</v>
      </c>
      <c r="AQ16" s="6">
        <f>100 + SUMIFS(NhatKy_ViPham!J:J, NhatKy_ViPham!E:E, "11_Tin", NhatKy_ViPham!F:F, B16, NhatKy_ViPham!C:C, "T26") - SUMIFS(NhatKy_ViPham!K:K, NhatKy_ViPham!E:E, "11_Tin", NhatKy_ViPham!F:F, B16, NhatKy_ViPham!C:C, "T26")</f>
        <v>100</v>
      </c>
      <c r="AR16" s="6">
        <f>100 + SUMIFS(NhatKy_ViPham!J:J, NhatKy_ViPham!E:E, "11_Tin", NhatKy_ViPham!F:F, B16, NhatKy_ViPham!C:C, "T27") - SUMIFS(NhatKy_ViPham!K:K, NhatKy_ViPham!E:E, "11_Tin", NhatKy_ViPham!F:F, B16, NhatKy_ViPham!C:C, "T27")</f>
        <v>100</v>
      </c>
      <c r="AS16" s="6">
        <f>100 + SUMIFS(NhatKy_ViPham!J:J, NhatKy_ViPham!E:E, "11_Tin", NhatKy_ViPham!F:F, B16, NhatKy_ViPham!C:C, "T28") - SUMIFS(NhatKy_ViPham!K:K, NhatKy_ViPham!E:E, "11_Tin", NhatKy_ViPham!F:F, B16, NhatKy_ViPham!C:C, "T28")</f>
        <v>100</v>
      </c>
      <c r="AT16" s="6">
        <f>100 + SUMIFS(NhatKy_ViPham!J:J, NhatKy_ViPham!E:E, "11_Tin", NhatKy_ViPham!F:F, B16, NhatKy_ViPham!C:C, "T29") - SUMIFS(NhatKy_ViPham!K:K, NhatKy_ViPham!E:E, "11_Tin", NhatKy_ViPham!F:F, B16, NhatKy_ViPham!C:C, "T29")</f>
        <v>100</v>
      </c>
      <c r="AU16" s="6">
        <f>100 + SUMIFS(NhatKy_ViPham!J:J, NhatKy_ViPham!E:E, "11_Tin", NhatKy_ViPham!F:F, B16, NhatKy_ViPham!C:C, "T30") - SUMIFS(NhatKy_ViPham!K:K, NhatKy_ViPham!E:E, "11_Tin", NhatKy_ViPham!F:F, B16, NhatKy_ViPham!C:C, "T30")</f>
        <v>100</v>
      </c>
      <c r="AV16" s="6">
        <f>100 + SUMIFS(NhatKy_ViPham!J:J, NhatKy_ViPham!E:E, "11_Tin", NhatKy_ViPham!F:F, B16, NhatKy_ViPham!C:C, "T31") - SUMIFS(NhatKy_ViPham!K:K, NhatKy_ViPham!E:E, "11_Tin", NhatKy_ViPham!F:F, B16, NhatKy_ViPham!C:C, "T31")</f>
        <v>100</v>
      </c>
      <c r="AW16" s="6">
        <f>100 + SUMIFS(NhatKy_ViPham!J:J, NhatKy_ViPham!E:E, "11_Tin", NhatKy_ViPham!F:F, B16, NhatKy_ViPham!C:C, "T32") - SUMIFS(NhatKy_ViPham!K:K, NhatKy_ViPham!E:E, "11_Tin", NhatKy_ViPham!F:F, B16, NhatKy_ViPham!C:C, "T32")</f>
        <v>100</v>
      </c>
      <c r="AX16" s="6">
        <f>100 + SUMIFS(NhatKy_ViPham!J:J, NhatKy_ViPham!E:E, "11_Tin", NhatKy_ViPham!F:F, B16, NhatKy_ViPham!C:C, "T33") - SUMIFS(NhatKy_ViPham!K:K, NhatKy_ViPham!E:E, "11_Tin", NhatKy_ViPham!F:F, B16, NhatKy_ViPham!C:C, "T33")</f>
        <v>100</v>
      </c>
      <c r="AY16" s="6">
        <f>100 + SUMIFS(NhatKy_ViPham!J:J, NhatKy_ViPham!E:E, "11_Tin", NhatKy_ViPham!F:F, B16, NhatKy_ViPham!C:C, "T34") - SUMIFS(NhatKy_ViPham!K:K, NhatKy_ViPham!E:E, "11_Tin", NhatKy_ViPham!F:F, B16, NhatKy_ViPham!C:C, "T34")</f>
        <v>100</v>
      </c>
      <c r="AZ16" s="6">
        <f>100 + SUMIFS(NhatKy_ViPham!J:J, NhatKy_ViPham!E:E, "11_Tin", NhatKy_ViPham!F:F, B16, NhatKy_ViPham!C:C, "T35") - SUMIFS(NhatKy_ViPham!K:K, NhatKy_ViPham!E:E, "11_Tin", NhatKy_ViPham!F:F, B16, NhatKy_ViPham!C:C, "T35")</f>
        <v>100</v>
      </c>
      <c r="BA16" s="12">
        <f t="shared" si="0"/>
        <v>100</v>
      </c>
      <c r="BB16" s="11" t="s">
        <v>430</v>
      </c>
      <c r="BC16" s="16" t="str">
        <f t="shared" si="1"/>
        <v>Tốt</v>
      </c>
      <c r="BD16" s="15" t="str">
        <f t="shared" si="2"/>
        <v>🟢 BÌNH THƯỜNG</v>
      </c>
    </row>
    <row r="17" spans="1:56" x14ac:dyDescent="0.25">
      <c r="A17" s="4">
        <v>9</v>
      </c>
      <c r="B17" s="10" t="s">
        <v>1814</v>
      </c>
      <c r="C17" s="4" t="s">
        <v>1376</v>
      </c>
      <c r="D17" s="4" t="s">
        <v>435</v>
      </c>
      <c r="E17" s="11" t="s">
        <v>430</v>
      </c>
      <c r="F17" s="7">
        <f>SUMIFS(NhatKy_ViPham!K:K, NhatKy_ViPham!E:E, "11_Tin", NhatKy_ViPham!F:F, B17, NhatKy_ViPham!H:H, "L01")</f>
        <v>0</v>
      </c>
      <c r="G17" s="7">
        <f>SUMIFS(NhatKy_ViPham!K:K, NhatKy_ViPham!E:E, "11_Tin", NhatKy_ViPham!F:F, B17, NhatKy_ViPham!H:H, "L02")</f>
        <v>0</v>
      </c>
      <c r="H17" s="7">
        <f>SUMIFS(NhatKy_ViPham!K:K, NhatKy_ViPham!E:E, "11_Tin", NhatKy_ViPham!F:F, B17, NhatKy_ViPham!H:H, "L03")</f>
        <v>0</v>
      </c>
      <c r="I17" s="7">
        <f>SUMIFS(NhatKy_ViPham!K:K, NhatKy_ViPham!E:E, "11_Tin", NhatKy_ViPham!F:F, B17, NhatKy_ViPham!H:H, "L04")</f>
        <v>0</v>
      </c>
      <c r="J17" s="7">
        <f>SUMIFS(NhatKy_ViPham!K:K, NhatKy_ViPham!E:E, "11_Tin", NhatKy_ViPham!F:F, B17, NhatKy_ViPham!H:H, "L05")</f>
        <v>0</v>
      </c>
      <c r="K17" s="7">
        <f>SUMIFS(NhatKy_ViPham!K:K, NhatKy_ViPham!E:E, "11_Tin", NhatKy_ViPham!F:F, B17, NhatKy_ViPham!H:H, "L06")</f>
        <v>0</v>
      </c>
      <c r="L17" s="7">
        <f>SUMIFS(NhatKy_ViPham!K:K, NhatKy_ViPham!E:E, "11_Tin", NhatKy_ViPham!F:F, B17, NhatKy_ViPham!H:H, "L07")</f>
        <v>0</v>
      </c>
      <c r="M17" s="7">
        <f>SUMIFS(NhatKy_ViPham!K:K, NhatKy_ViPham!E:E, "11_Tin", NhatKy_ViPham!F:F, B17, NhatKy_ViPham!H:H, "L08")</f>
        <v>0</v>
      </c>
      <c r="N17" s="7">
        <f>SUMIFS(NhatKy_ViPham!K:K, NhatKy_ViPham!E:E, "11_Tin", NhatKy_ViPham!F:F, B17, NhatKy_ViPham!H:H, "L09")</f>
        <v>0</v>
      </c>
      <c r="O17" s="7">
        <f>SUMIFS(NhatKy_ViPham!K:K, NhatKy_ViPham!E:E, "11_Tin", NhatKy_ViPham!F:F, B17, NhatKy_ViPham!H:H, "L10")</f>
        <v>0</v>
      </c>
      <c r="P17" s="12">
        <f>SUMIFS(NhatKy_ViPham!J:J, NhatKy_ViPham!E:E, "11_Tin", NhatKy_ViPham!F:F, B17)</f>
        <v>0</v>
      </c>
      <c r="Q17" s="13">
        <f>SUMIFS(NhatKy_ViPham!K:K, NhatKy_ViPham!E:E, "11_Tin", NhatKy_ViPham!F:F, B17)</f>
        <v>0</v>
      </c>
      <c r="R17" s="7">
        <f>100 + SUMIFS(NhatKy_ViPham!J:J, NhatKy_ViPham!E:E, "11_Tin", NhatKy_ViPham!F:F, B17, NhatKy_ViPham!C:C, "T1") - SUMIFS(NhatKy_ViPham!K:K, NhatKy_ViPham!E:E, "11_Tin", NhatKy_ViPham!F:F, B17, NhatKy_ViPham!C:C, "T1")</f>
        <v>100</v>
      </c>
      <c r="S17" s="7">
        <f>100 + SUMIFS(NhatKy_ViPham!J:J, NhatKy_ViPham!E:E, "11_Tin", NhatKy_ViPham!F:F, B17, NhatKy_ViPham!C:C, "T2") - SUMIFS(NhatKy_ViPham!K:K, NhatKy_ViPham!E:E, "11_Tin", NhatKy_ViPham!F:F, B17, NhatKy_ViPham!C:C, "T2")</f>
        <v>100</v>
      </c>
      <c r="T17" s="7">
        <f>100 + SUMIFS(NhatKy_ViPham!J:J, NhatKy_ViPham!E:E, "11_Tin", NhatKy_ViPham!F:F, B17, NhatKy_ViPham!C:C, "T3") - SUMIFS(NhatKy_ViPham!K:K, NhatKy_ViPham!E:E, "11_Tin", NhatKy_ViPham!F:F, B17, NhatKy_ViPham!C:C, "T3")</f>
        <v>100</v>
      </c>
      <c r="U17" s="7">
        <f>100 + SUMIFS(NhatKy_ViPham!J:J, NhatKy_ViPham!E:E, "11_Tin", NhatKy_ViPham!F:F, B17, NhatKy_ViPham!C:C, "T4") - SUMIFS(NhatKy_ViPham!K:K, NhatKy_ViPham!E:E, "11_Tin", NhatKy_ViPham!F:F, B17, NhatKy_ViPham!C:C, "T4")</f>
        <v>100</v>
      </c>
      <c r="V17" s="7">
        <f>100 + SUMIFS(NhatKy_ViPham!J:J, NhatKy_ViPham!E:E, "11_Tin", NhatKy_ViPham!F:F, B17, NhatKy_ViPham!C:C, "T5") - SUMIFS(NhatKy_ViPham!K:K, NhatKy_ViPham!E:E, "11_Tin", NhatKy_ViPham!F:F, B17, NhatKy_ViPham!C:C, "T5")</f>
        <v>100</v>
      </c>
      <c r="W17" s="7">
        <f>100 + SUMIFS(NhatKy_ViPham!J:J, NhatKy_ViPham!E:E, "11_Tin", NhatKy_ViPham!F:F, B17, NhatKy_ViPham!C:C, "T6") - SUMIFS(NhatKy_ViPham!K:K, NhatKy_ViPham!E:E, "11_Tin", NhatKy_ViPham!F:F, B17, NhatKy_ViPham!C:C, "T6")</f>
        <v>100</v>
      </c>
      <c r="X17" s="7">
        <f>100 + SUMIFS(NhatKy_ViPham!J:J, NhatKy_ViPham!E:E, "11_Tin", NhatKy_ViPham!F:F, B17, NhatKy_ViPham!C:C, "T7") - SUMIFS(NhatKy_ViPham!K:K, NhatKy_ViPham!E:E, "11_Tin", NhatKy_ViPham!F:F, B17, NhatKy_ViPham!C:C, "T7")</f>
        <v>100</v>
      </c>
      <c r="Y17" s="7">
        <f>100 + SUMIFS(NhatKy_ViPham!J:J, NhatKy_ViPham!E:E, "11_Tin", NhatKy_ViPham!F:F, B17, NhatKy_ViPham!C:C, "T8") - SUMIFS(NhatKy_ViPham!K:K, NhatKy_ViPham!E:E, "11_Tin", NhatKy_ViPham!F:F, B17, NhatKy_ViPham!C:C, "T8")</f>
        <v>100</v>
      </c>
      <c r="Z17" s="7">
        <f>100 + SUMIFS(NhatKy_ViPham!J:J, NhatKy_ViPham!E:E, "11_Tin", NhatKy_ViPham!F:F, B17, NhatKy_ViPham!C:C, "T9") - SUMIFS(NhatKy_ViPham!K:K, NhatKy_ViPham!E:E, "11_Tin", NhatKy_ViPham!F:F, B17, NhatKy_ViPham!C:C, "T9")</f>
        <v>100</v>
      </c>
      <c r="AA17" s="7">
        <f>100 + SUMIFS(NhatKy_ViPham!J:J, NhatKy_ViPham!E:E, "11_Tin", NhatKy_ViPham!F:F, B17, NhatKy_ViPham!C:C, "T10") - SUMIFS(NhatKy_ViPham!K:K, NhatKy_ViPham!E:E, "11_Tin", NhatKy_ViPham!F:F, B17, NhatKy_ViPham!C:C, "T10")</f>
        <v>100</v>
      </c>
      <c r="AB17" s="7">
        <f>100 + SUMIFS(NhatKy_ViPham!J:J, NhatKy_ViPham!E:E, "11_Tin", NhatKy_ViPham!F:F, B17, NhatKy_ViPham!C:C, "T11") - SUMIFS(NhatKy_ViPham!K:K, NhatKy_ViPham!E:E, "11_Tin", NhatKy_ViPham!F:F, B17, NhatKy_ViPham!C:C, "T11")</f>
        <v>100</v>
      </c>
      <c r="AC17" s="7">
        <f>100 + SUMIFS(NhatKy_ViPham!J:J, NhatKy_ViPham!E:E, "11_Tin", NhatKy_ViPham!F:F, B17, NhatKy_ViPham!C:C, "T12") - SUMIFS(NhatKy_ViPham!K:K, NhatKy_ViPham!E:E, "11_Tin", NhatKy_ViPham!F:F, B17, NhatKy_ViPham!C:C, "T12")</f>
        <v>100</v>
      </c>
      <c r="AD17" s="7">
        <f>100 + SUMIFS(NhatKy_ViPham!J:J, NhatKy_ViPham!E:E, "11_Tin", NhatKy_ViPham!F:F, B17, NhatKy_ViPham!C:C, "T13") - SUMIFS(NhatKy_ViPham!K:K, NhatKy_ViPham!E:E, "11_Tin", NhatKy_ViPham!F:F, B17, NhatKy_ViPham!C:C, "T13")</f>
        <v>100</v>
      </c>
      <c r="AE17" s="7">
        <f>100 + SUMIFS(NhatKy_ViPham!J:J, NhatKy_ViPham!E:E, "11_Tin", NhatKy_ViPham!F:F, B17, NhatKy_ViPham!C:C, "T14") - SUMIFS(NhatKy_ViPham!K:K, NhatKy_ViPham!E:E, "11_Tin", NhatKy_ViPham!F:F, B17, NhatKy_ViPham!C:C, "T14")</f>
        <v>100</v>
      </c>
      <c r="AF17" s="7">
        <f>100 + SUMIFS(NhatKy_ViPham!J:J, NhatKy_ViPham!E:E, "11_Tin", NhatKy_ViPham!F:F, B17, NhatKy_ViPham!C:C, "T15") - SUMIFS(NhatKy_ViPham!K:K, NhatKy_ViPham!E:E, "11_Tin", NhatKy_ViPham!F:F, B17, NhatKy_ViPham!C:C, "T15")</f>
        <v>100</v>
      </c>
      <c r="AG17" s="7">
        <f>100 + SUMIFS(NhatKy_ViPham!J:J, NhatKy_ViPham!E:E, "11_Tin", NhatKy_ViPham!F:F, B17, NhatKy_ViPham!C:C, "T16") - SUMIFS(NhatKy_ViPham!K:K, NhatKy_ViPham!E:E, "11_Tin", NhatKy_ViPham!F:F, B17, NhatKy_ViPham!C:C, "T16")</f>
        <v>100</v>
      </c>
      <c r="AH17" s="7">
        <f>100 + SUMIFS(NhatKy_ViPham!J:J, NhatKy_ViPham!E:E, "11_Tin", NhatKy_ViPham!F:F, B17, NhatKy_ViPham!C:C, "T17") - SUMIFS(NhatKy_ViPham!K:K, NhatKy_ViPham!E:E, "11_Tin", NhatKy_ViPham!F:F, B17, NhatKy_ViPham!C:C, "T17")</f>
        <v>100</v>
      </c>
      <c r="AI17" s="7">
        <f>100 + SUMIFS(NhatKy_ViPham!J:J, NhatKy_ViPham!E:E, "11_Tin", NhatKy_ViPham!F:F, B17, NhatKy_ViPham!C:C, "T18") - SUMIFS(NhatKy_ViPham!K:K, NhatKy_ViPham!E:E, "11_Tin", NhatKy_ViPham!F:F, B17, NhatKy_ViPham!C:C, "T18")</f>
        <v>100</v>
      </c>
      <c r="AJ17" s="7">
        <f>100 + SUMIFS(NhatKy_ViPham!J:J, NhatKy_ViPham!E:E, "11_Tin", NhatKy_ViPham!F:F, B17, NhatKy_ViPham!C:C, "T19") - SUMIFS(NhatKy_ViPham!K:K, NhatKy_ViPham!E:E, "11_Tin", NhatKy_ViPham!F:F, B17, NhatKy_ViPham!C:C, "T19")</f>
        <v>100</v>
      </c>
      <c r="AK17" s="7">
        <f>100 + SUMIFS(NhatKy_ViPham!J:J, NhatKy_ViPham!E:E, "11_Tin", NhatKy_ViPham!F:F, B17, NhatKy_ViPham!C:C, "T20") - SUMIFS(NhatKy_ViPham!K:K, NhatKy_ViPham!E:E, "11_Tin", NhatKy_ViPham!F:F, B17, NhatKy_ViPham!C:C, "T20")</f>
        <v>100</v>
      </c>
      <c r="AL17" s="7">
        <f>100 + SUMIFS(NhatKy_ViPham!J:J, NhatKy_ViPham!E:E, "11_Tin", NhatKy_ViPham!F:F, B17, NhatKy_ViPham!C:C, "T21") - SUMIFS(NhatKy_ViPham!K:K, NhatKy_ViPham!E:E, "11_Tin", NhatKy_ViPham!F:F, B17, NhatKy_ViPham!C:C, "T21")</f>
        <v>100</v>
      </c>
      <c r="AM17" s="7">
        <f>100 + SUMIFS(NhatKy_ViPham!J:J, NhatKy_ViPham!E:E, "11_Tin", NhatKy_ViPham!F:F, B17, NhatKy_ViPham!C:C, "T22") - SUMIFS(NhatKy_ViPham!K:K, NhatKy_ViPham!E:E, "11_Tin", NhatKy_ViPham!F:F, B17, NhatKy_ViPham!C:C, "T22")</f>
        <v>100</v>
      </c>
      <c r="AN17" s="7">
        <f>100 + SUMIFS(NhatKy_ViPham!J:J, NhatKy_ViPham!E:E, "11_Tin", NhatKy_ViPham!F:F, B17, NhatKy_ViPham!C:C, "T23") - SUMIFS(NhatKy_ViPham!K:K, NhatKy_ViPham!E:E, "11_Tin", NhatKy_ViPham!F:F, B17, NhatKy_ViPham!C:C, "T23")</f>
        <v>100</v>
      </c>
      <c r="AO17" s="7">
        <f>100 + SUMIFS(NhatKy_ViPham!J:J, NhatKy_ViPham!E:E, "11_Tin", NhatKy_ViPham!F:F, B17, NhatKy_ViPham!C:C, "T24") - SUMIFS(NhatKy_ViPham!K:K, NhatKy_ViPham!E:E, "11_Tin", NhatKy_ViPham!F:F, B17, NhatKy_ViPham!C:C, "T24")</f>
        <v>100</v>
      </c>
      <c r="AP17" s="7">
        <f>100 + SUMIFS(NhatKy_ViPham!J:J, NhatKy_ViPham!E:E, "11_Tin", NhatKy_ViPham!F:F, B17, NhatKy_ViPham!C:C, "T25") - SUMIFS(NhatKy_ViPham!K:K, NhatKy_ViPham!E:E, "11_Tin", NhatKy_ViPham!F:F, B17, NhatKy_ViPham!C:C, "T25")</f>
        <v>100</v>
      </c>
      <c r="AQ17" s="7">
        <f>100 + SUMIFS(NhatKy_ViPham!J:J, NhatKy_ViPham!E:E, "11_Tin", NhatKy_ViPham!F:F, B17, NhatKy_ViPham!C:C, "T26") - SUMIFS(NhatKy_ViPham!K:K, NhatKy_ViPham!E:E, "11_Tin", NhatKy_ViPham!F:F, B17, NhatKy_ViPham!C:C, "T26")</f>
        <v>100</v>
      </c>
      <c r="AR17" s="7">
        <f>100 + SUMIFS(NhatKy_ViPham!J:J, NhatKy_ViPham!E:E, "11_Tin", NhatKy_ViPham!F:F, B17, NhatKy_ViPham!C:C, "T27") - SUMIFS(NhatKy_ViPham!K:K, NhatKy_ViPham!E:E, "11_Tin", NhatKy_ViPham!F:F, B17, NhatKy_ViPham!C:C, "T27")</f>
        <v>100</v>
      </c>
      <c r="AS17" s="7">
        <f>100 + SUMIFS(NhatKy_ViPham!J:J, NhatKy_ViPham!E:E, "11_Tin", NhatKy_ViPham!F:F, B17, NhatKy_ViPham!C:C, "T28") - SUMIFS(NhatKy_ViPham!K:K, NhatKy_ViPham!E:E, "11_Tin", NhatKy_ViPham!F:F, B17, NhatKy_ViPham!C:C, "T28")</f>
        <v>100</v>
      </c>
      <c r="AT17" s="7">
        <f>100 + SUMIFS(NhatKy_ViPham!J:J, NhatKy_ViPham!E:E, "11_Tin", NhatKy_ViPham!F:F, B17, NhatKy_ViPham!C:C, "T29") - SUMIFS(NhatKy_ViPham!K:K, NhatKy_ViPham!E:E, "11_Tin", NhatKy_ViPham!F:F, B17, NhatKy_ViPham!C:C, "T29")</f>
        <v>100</v>
      </c>
      <c r="AU17" s="7">
        <f>100 + SUMIFS(NhatKy_ViPham!J:J, NhatKy_ViPham!E:E, "11_Tin", NhatKy_ViPham!F:F, B17, NhatKy_ViPham!C:C, "T30") - SUMIFS(NhatKy_ViPham!K:K, NhatKy_ViPham!E:E, "11_Tin", NhatKy_ViPham!F:F, B17, NhatKy_ViPham!C:C, "T30")</f>
        <v>100</v>
      </c>
      <c r="AV17" s="7">
        <f>100 + SUMIFS(NhatKy_ViPham!J:J, NhatKy_ViPham!E:E, "11_Tin", NhatKy_ViPham!F:F, B17, NhatKy_ViPham!C:C, "T31") - SUMIFS(NhatKy_ViPham!K:K, NhatKy_ViPham!E:E, "11_Tin", NhatKy_ViPham!F:F, B17, NhatKy_ViPham!C:C, "T31")</f>
        <v>100</v>
      </c>
      <c r="AW17" s="7">
        <f>100 + SUMIFS(NhatKy_ViPham!J:J, NhatKy_ViPham!E:E, "11_Tin", NhatKy_ViPham!F:F, B17, NhatKy_ViPham!C:C, "T32") - SUMIFS(NhatKy_ViPham!K:K, NhatKy_ViPham!E:E, "11_Tin", NhatKy_ViPham!F:F, B17, NhatKy_ViPham!C:C, "T32")</f>
        <v>100</v>
      </c>
      <c r="AX17" s="7">
        <f>100 + SUMIFS(NhatKy_ViPham!J:J, NhatKy_ViPham!E:E, "11_Tin", NhatKy_ViPham!F:F, B17, NhatKy_ViPham!C:C, "T33") - SUMIFS(NhatKy_ViPham!K:K, NhatKy_ViPham!E:E, "11_Tin", NhatKy_ViPham!F:F, B17, NhatKy_ViPham!C:C, "T33")</f>
        <v>100</v>
      </c>
      <c r="AY17" s="7">
        <f>100 + SUMIFS(NhatKy_ViPham!J:J, NhatKy_ViPham!E:E, "11_Tin", NhatKy_ViPham!F:F, B17, NhatKy_ViPham!C:C, "T34") - SUMIFS(NhatKy_ViPham!K:K, NhatKy_ViPham!E:E, "11_Tin", NhatKy_ViPham!F:F, B17, NhatKy_ViPham!C:C, "T34")</f>
        <v>100</v>
      </c>
      <c r="AZ17" s="7">
        <f>100 + SUMIFS(NhatKy_ViPham!J:J, NhatKy_ViPham!E:E, "11_Tin", NhatKy_ViPham!F:F, B17, NhatKy_ViPham!C:C, "T35") - SUMIFS(NhatKy_ViPham!K:K, NhatKy_ViPham!E:E, "11_Tin", NhatKy_ViPham!F:F, B17, NhatKy_ViPham!C:C, "T35")</f>
        <v>100</v>
      </c>
      <c r="BA17" s="12">
        <f t="shared" si="0"/>
        <v>100</v>
      </c>
      <c r="BB17" s="11" t="s">
        <v>430</v>
      </c>
      <c r="BC17" s="14" t="str">
        <f t="shared" si="1"/>
        <v>Tốt</v>
      </c>
      <c r="BD17" s="10" t="str">
        <f t="shared" si="2"/>
        <v>🟢 BÌNH THƯỜNG</v>
      </c>
    </row>
    <row r="18" spans="1:56" x14ac:dyDescent="0.25">
      <c r="A18" s="5">
        <v>10</v>
      </c>
      <c r="B18" s="15" t="s">
        <v>1815</v>
      </c>
      <c r="C18" s="5" t="s">
        <v>1816</v>
      </c>
      <c r="D18" s="5" t="s">
        <v>435</v>
      </c>
      <c r="E18" s="11" t="s">
        <v>430</v>
      </c>
      <c r="F18" s="6">
        <f>SUMIFS(NhatKy_ViPham!K:K, NhatKy_ViPham!E:E, "11_Tin", NhatKy_ViPham!F:F, B18, NhatKy_ViPham!H:H, "L01")</f>
        <v>0</v>
      </c>
      <c r="G18" s="6">
        <f>SUMIFS(NhatKy_ViPham!K:K, NhatKy_ViPham!E:E, "11_Tin", NhatKy_ViPham!F:F, B18, NhatKy_ViPham!H:H, "L02")</f>
        <v>0</v>
      </c>
      <c r="H18" s="6">
        <f>SUMIFS(NhatKy_ViPham!K:K, NhatKy_ViPham!E:E, "11_Tin", NhatKy_ViPham!F:F, B18, NhatKy_ViPham!H:H, "L03")</f>
        <v>0</v>
      </c>
      <c r="I18" s="6">
        <f>SUMIFS(NhatKy_ViPham!K:K, NhatKy_ViPham!E:E, "11_Tin", NhatKy_ViPham!F:F, B18, NhatKy_ViPham!H:H, "L04")</f>
        <v>0</v>
      </c>
      <c r="J18" s="6">
        <f>SUMIFS(NhatKy_ViPham!K:K, NhatKy_ViPham!E:E, "11_Tin", NhatKy_ViPham!F:F, B18, NhatKy_ViPham!H:H, "L05")</f>
        <v>0</v>
      </c>
      <c r="K18" s="6">
        <f>SUMIFS(NhatKy_ViPham!K:K, NhatKy_ViPham!E:E, "11_Tin", NhatKy_ViPham!F:F, B18, NhatKy_ViPham!H:H, "L06")</f>
        <v>0</v>
      </c>
      <c r="L18" s="6">
        <f>SUMIFS(NhatKy_ViPham!K:K, NhatKy_ViPham!E:E, "11_Tin", NhatKy_ViPham!F:F, B18, NhatKy_ViPham!H:H, "L07")</f>
        <v>0</v>
      </c>
      <c r="M18" s="6">
        <f>SUMIFS(NhatKy_ViPham!K:K, NhatKy_ViPham!E:E, "11_Tin", NhatKy_ViPham!F:F, B18, NhatKy_ViPham!H:H, "L08")</f>
        <v>0</v>
      </c>
      <c r="N18" s="6">
        <f>SUMIFS(NhatKy_ViPham!K:K, NhatKy_ViPham!E:E, "11_Tin", NhatKy_ViPham!F:F, B18, NhatKy_ViPham!H:H, "L09")</f>
        <v>0</v>
      </c>
      <c r="O18" s="6">
        <f>SUMIFS(NhatKy_ViPham!K:K, NhatKy_ViPham!E:E, "11_Tin", NhatKy_ViPham!F:F, B18, NhatKy_ViPham!H:H, "L10")</f>
        <v>0</v>
      </c>
      <c r="P18" s="12">
        <f>SUMIFS(NhatKy_ViPham!J:J, NhatKy_ViPham!E:E, "11_Tin", NhatKy_ViPham!F:F, B18)</f>
        <v>0</v>
      </c>
      <c r="Q18" s="13">
        <f>SUMIFS(NhatKy_ViPham!K:K, NhatKy_ViPham!E:E, "11_Tin", NhatKy_ViPham!F:F, B18)</f>
        <v>0</v>
      </c>
      <c r="R18" s="6">
        <f>100 + SUMIFS(NhatKy_ViPham!J:J, NhatKy_ViPham!E:E, "11_Tin", NhatKy_ViPham!F:F, B18, NhatKy_ViPham!C:C, "T1") - SUMIFS(NhatKy_ViPham!K:K, NhatKy_ViPham!E:E, "11_Tin", NhatKy_ViPham!F:F, B18, NhatKy_ViPham!C:C, "T1")</f>
        <v>100</v>
      </c>
      <c r="S18" s="6">
        <f>100 + SUMIFS(NhatKy_ViPham!J:J, NhatKy_ViPham!E:E, "11_Tin", NhatKy_ViPham!F:F, B18, NhatKy_ViPham!C:C, "T2") - SUMIFS(NhatKy_ViPham!K:K, NhatKy_ViPham!E:E, "11_Tin", NhatKy_ViPham!F:F, B18, NhatKy_ViPham!C:C, "T2")</f>
        <v>100</v>
      </c>
      <c r="T18" s="6">
        <f>100 + SUMIFS(NhatKy_ViPham!J:J, NhatKy_ViPham!E:E, "11_Tin", NhatKy_ViPham!F:F, B18, NhatKy_ViPham!C:C, "T3") - SUMIFS(NhatKy_ViPham!K:K, NhatKy_ViPham!E:E, "11_Tin", NhatKy_ViPham!F:F, B18, NhatKy_ViPham!C:C, "T3")</f>
        <v>100</v>
      </c>
      <c r="U18" s="6">
        <f>100 + SUMIFS(NhatKy_ViPham!J:J, NhatKy_ViPham!E:E, "11_Tin", NhatKy_ViPham!F:F, B18, NhatKy_ViPham!C:C, "T4") - SUMIFS(NhatKy_ViPham!K:K, NhatKy_ViPham!E:E, "11_Tin", NhatKy_ViPham!F:F, B18, NhatKy_ViPham!C:C, "T4")</f>
        <v>100</v>
      </c>
      <c r="V18" s="6">
        <f>100 + SUMIFS(NhatKy_ViPham!J:J, NhatKy_ViPham!E:E, "11_Tin", NhatKy_ViPham!F:F, B18, NhatKy_ViPham!C:C, "T5") - SUMIFS(NhatKy_ViPham!K:K, NhatKy_ViPham!E:E, "11_Tin", NhatKy_ViPham!F:F, B18, NhatKy_ViPham!C:C, "T5")</f>
        <v>100</v>
      </c>
      <c r="W18" s="6">
        <f>100 + SUMIFS(NhatKy_ViPham!J:J, NhatKy_ViPham!E:E, "11_Tin", NhatKy_ViPham!F:F, B18, NhatKy_ViPham!C:C, "T6") - SUMIFS(NhatKy_ViPham!K:K, NhatKy_ViPham!E:E, "11_Tin", NhatKy_ViPham!F:F, B18, NhatKy_ViPham!C:C, "T6")</f>
        <v>100</v>
      </c>
      <c r="X18" s="6">
        <f>100 + SUMIFS(NhatKy_ViPham!J:J, NhatKy_ViPham!E:E, "11_Tin", NhatKy_ViPham!F:F, B18, NhatKy_ViPham!C:C, "T7") - SUMIFS(NhatKy_ViPham!K:K, NhatKy_ViPham!E:E, "11_Tin", NhatKy_ViPham!F:F, B18, NhatKy_ViPham!C:C, "T7")</f>
        <v>100</v>
      </c>
      <c r="Y18" s="6">
        <f>100 + SUMIFS(NhatKy_ViPham!J:J, NhatKy_ViPham!E:E, "11_Tin", NhatKy_ViPham!F:F, B18, NhatKy_ViPham!C:C, "T8") - SUMIFS(NhatKy_ViPham!K:K, NhatKy_ViPham!E:E, "11_Tin", NhatKy_ViPham!F:F, B18, NhatKy_ViPham!C:C, "T8")</f>
        <v>100</v>
      </c>
      <c r="Z18" s="6">
        <f>100 + SUMIFS(NhatKy_ViPham!J:J, NhatKy_ViPham!E:E, "11_Tin", NhatKy_ViPham!F:F, B18, NhatKy_ViPham!C:C, "T9") - SUMIFS(NhatKy_ViPham!K:K, NhatKy_ViPham!E:E, "11_Tin", NhatKy_ViPham!F:F, B18, NhatKy_ViPham!C:C, "T9")</f>
        <v>100</v>
      </c>
      <c r="AA18" s="6">
        <f>100 + SUMIFS(NhatKy_ViPham!J:J, NhatKy_ViPham!E:E, "11_Tin", NhatKy_ViPham!F:F, B18, NhatKy_ViPham!C:C, "T10") - SUMIFS(NhatKy_ViPham!K:K, NhatKy_ViPham!E:E, "11_Tin", NhatKy_ViPham!F:F, B18, NhatKy_ViPham!C:C, "T10")</f>
        <v>100</v>
      </c>
      <c r="AB18" s="6">
        <f>100 + SUMIFS(NhatKy_ViPham!J:J, NhatKy_ViPham!E:E, "11_Tin", NhatKy_ViPham!F:F, B18, NhatKy_ViPham!C:C, "T11") - SUMIFS(NhatKy_ViPham!K:K, NhatKy_ViPham!E:E, "11_Tin", NhatKy_ViPham!F:F, B18, NhatKy_ViPham!C:C, "T11")</f>
        <v>100</v>
      </c>
      <c r="AC18" s="6">
        <f>100 + SUMIFS(NhatKy_ViPham!J:J, NhatKy_ViPham!E:E, "11_Tin", NhatKy_ViPham!F:F, B18, NhatKy_ViPham!C:C, "T12") - SUMIFS(NhatKy_ViPham!K:K, NhatKy_ViPham!E:E, "11_Tin", NhatKy_ViPham!F:F, B18, NhatKy_ViPham!C:C, "T12")</f>
        <v>100</v>
      </c>
      <c r="AD18" s="6">
        <f>100 + SUMIFS(NhatKy_ViPham!J:J, NhatKy_ViPham!E:E, "11_Tin", NhatKy_ViPham!F:F, B18, NhatKy_ViPham!C:C, "T13") - SUMIFS(NhatKy_ViPham!K:K, NhatKy_ViPham!E:E, "11_Tin", NhatKy_ViPham!F:F, B18, NhatKy_ViPham!C:C, "T13")</f>
        <v>100</v>
      </c>
      <c r="AE18" s="6">
        <f>100 + SUMIFS(NhatKy_ViPham!J:J, NhatKy_ViPham!E:E, "11_Tin", NhatKy_ViPham!F:F, B18, NhatKy_ViPham!C:C, "T14") - SUMIFS(NhatKy_ViPham!K:K, NhatKy_ViPham!E:E, "11_Tin", NhatKy_ViPham!F:F, B18, NhatKy_ViPham!C:C, "T14")</f>
        <v>100</v>
      </c>
      <c r="AF18" s="6">
        <f>100 + SUMIFS(NhatKy_ViPham!J:J, NhatKy_ViPham!E:E, "11_Tin", NhatKy_ViPham!F:F, B18, NhatKy_ViPham!C:C, "T15") - SUMIFS(NhatKy_ViPham!K:K, NhatKy_ViPham!E:E, "11_Tin", NhatKy_ViPham!F:F, B18, NhatKy_ViPham!C:C, "T15")</f>
        <v>100</v>
      </c>
      <c r="AG18" s="6">
        <f>100 + SUMIFS(NhatKy_ViPham!J:J, NhatKy_ViPham!E:E, "11_Tin", NhatKy_ViPham!F:F, B18, NhatKy_ViPham!C:C, "T16") - SUMIFS(NhatKy_ViPham!K:K, NhatKy_ViPham!E:E, "11_Tin", NhatKy_ViPham!F:F, B18, NhatKy_ViPham!C:C, "T16")</f>
        <v>100</v>
      </c>
      <c r="AH18" s="6">
        <f>100 + SUMIFS(NhatKy_ViPham!J:J, NhatKy_ViPham!E:E, "11_Tin", NhatKy_ViPham!F:F, B18, NhatKy_ViPham!C:C, "T17") - SUMIFS(NhatKy_ViPham!K:K, NhatKy_ViPham!E:E, "11_Tin", NhatKy_ViPham!F:F, B18, NhatKy_ViPham!C:C, "T17")</f>
        <v>100</v>
      </c>
      <c r="AI18" s="6">
        <f>100 + SUMIFS(NhatKy_ViPham!J:J, NhatKy_ViPham!E:E, "11_Tin", NhatKy_ViPham!F:F, B18, NhatKy_ViPham!C:C, "T18") - SUMIFS(NhatKy_ViPham!K:K, NhatKy_ViPham!E:E, "11_Tin", NhatKy_ViPham!F:F, B18, NhatKy_ViPham!C:C, "T18")</f>
        <v>100</v>
      </c>
      <c r="AJ18" s="6">
        <f>100 + SUMIFS(NhatKy_ViPham!J:J, NhatKy_ViPham!E:E, "11_Tin", NhatKy_ViPham!F:F, B18, NhatKy_ViPham!C:C, "T19") - SUMIFS(NhatKy_ViPham!K:K, NhatKy_ViPham!E:E, "11_Tin", NhatKy_ViPham!F:F, B18, NhatKy_ViPham!C:C, "T19")</f>
        <v>100</v>
      </c>
      <c r="AK18" s="6">
        <f>100 + SUMIFS(NhatKy_ViPham!J:J, NhatKy_ViPham!E:E, "11_Tin", NhatKy_ViPham!F:F, B18, NhatKy_ViPham!C:C, "T20") - SUMIFS(NhatKy_ViPham!K:K, NhatKy_ViPham!E:E, "11_Tin", NhatKy_ViPham!F:F, B18, NhatKy_ViPham!C:C, "T20")</f>
        <v>100</v>
      </c>
      <c r="AL18" s="6">
        <f>100 + SUMIFS(NhatKy_ViPham!J:J, NhatKy_ViPham!E:E, "11_Tin", NhatKy_ViPham!F:F, B18, NhatKy_ViPham!C:C, "T21") - SUMIFS(NhatKy_ViPham!K:K, NhatKy_ViPham!E:E, "11_Tin", NhatKy_ViPham!F:F, B18, NhatKy_ViPham!C:C, "T21")</f>
        <v>100</v>
      </c>
      <c r="AM18" s="6">
        <f>100 + SUMIFS(NhatKy_ViPham!J:J, NhatKy_ViPham!E:E, "11_Tin", NhatKy_ViPham!F:F, B18, NhatKy_ViPham!C:C, "T22") - SUMIFS(NhatKy_ViPham!K:K, NhatKy_ViPham!E:E, "11_Tin", NhatKy_ViPham!F:F, B18, NhatKy_ViPham!C:C, "T22")</f>
        <v>100</v>
      </c>
      <c r="AN18" s="6">
        <f>100 + SUMIFS(NhatKy_ViPham!J:J, NhatKy_ViPham!E:E, "11_Tin", NhatKy_ViPham!F:F, B18, NhatKy_ViPham!C:C, "T23") - SUMIFS(NhatKy_ViPham!K:K, NhatKy_ViPham!E:E, "11_Tin", NhatKy_ViPham!F:F, B18, NhatKy_ViPham!C:C, "T23")</f>
        <v>100</v>
      </c>
      <c r="AO18" s="6">
        <f>100 + SUMIFS(NhatKy_ViPham!J:J, NhatKy_ViPham!E:E, "11_Tin", NhatKy_ViPham!F:F, B18, NhatKy_ViPham!C:C, "T24") - SUMIFS(NhatKy_ViPham!K:K, NhatKy_ViPham!E:E, "11_Tin", NhatKy_ViPham!F:F, B18, NhatKy_ViPham!C:C, "T24")</f>
        <v>100</v>
      </c>
      <c r="AP18" s="6">
        <f>100 + SUMIFS(NhatKy_ViPham!J:J, NhatKy_ViPham!E:E, "11_Tin", NhatKy_ViPham!F:F, B18, NhatKy_ViPham!C:C, "T25") - SUMIFS(NhatKy_ViPham!K:K, NhatKy_ViPham!E:E, "11_Tin", NhatKy_ViPham!F:F, B18, NhatKy_ViPham!C:C, "T25")</f>
        <v>100</v>
      </c>
      <c r="AQ18" s="6">
        <f>100 + SUMIFS(NhatKy_ViPham!J:J, NhatKy_ViPham!E:E, "11_Tin", NhatKy_ViPham!F:F, B18, NhatKy_ViPham!C:C, "T26") - SUMIFS(NhatKy_ViPham!K:K, NhatKy_ViPham!E:E, "11_Tin", NhatKy_ViPham!F:F, B18, NhatKy_ViPham!C:C, "T26")</f>
        <v>100</v>
      </c>
      <c r="AR18" s="6">
        <f>100 + SUMIFS(NhatKy_ViPham!J:J, NhatKy_ViPham!E:E, "11_Tin", NhatKy_ViPham!F:F, B18, NhatKy_ViPham!C:C, "T27") - SUMIFS(NhatKy_ViPham!K:K, NhatKy_ViPham!E:E, "11_Tin", NhatKy_ViPham!F:F, B18, NhatKy_ViPham!C:C, "T27")</f>
        <v>100</v>
      </c>
      <c r="AS18" s="6">
        <f>100 + SUMIFS(NhatKy_ViPham!J:J, NhatKy_ViPham!E:E, "11_Tin", NhatKy_ViPham!F:F, B18, NhatKy_ViPham!C:C, "T28") - SUMIFS(NhatKy_ViPham!K:K, NhatKy_ViPham!E:E, "11_Tin", NhatKy_ViPham!F:F, B18, NhatKy_ViPham!C:C, "T28")</f>
        <v>100</v>
      </c>
      <c r="AT18" s="6">
        <f>100 + SUMIFS(NhatKy_ViPham!J:J, NhatKy_ViPham!E:E, "11_Tin", NhatKy_ViPham!F:F, B18, NhatKy_ViPham!C:C, "T29") - SUMIFS(NhatKy_ViPham!K:K, NhatKy_ViPham!E:E, "11_Tin", NhatKy_ViPham!F:F, B18, NhatKy_ViPham!C:C, "T29")</f>
        <v>100</v>
      </c>
      <c r="AU18" s="6">
        <f>100 + SUMIFS(NhatKy_ViPham!J:J, NhatKy_ViPham!E:E, "11_Tin", NhatKy_ViPham!F:F, B18, NhatKy_ViPham!C:C, "T30") - SUMIFS(NhatKy_ViPham!K:K, NhatKy_ViPham!E:E, "11_Tin", NhatKy_ViPham!F:F, B18, NhatKy_ViPham!C:C, "T30")</f>
        <v>100</v>
      </c>
      <c r="AV18" s="6">
        <f>100 + SUMIFS(NhatKy_ViPham!J:J, NhatKy_ViPham!E:E, "11_Tin", NhatKy_ViPham!F:F, B18, NhatKy_ViPham!C:C, "T31") - SUMIFS(NhatKy_ViPham!K:K, NhatKy_ViPham!E:E, "11_Tin", NhatKy_ViPham!F:F, B18, NhatKy_ViPham!C:C, "T31")</f>
        <v>100</v>
      </c>
      <c r="AW18" s="6">
        <f>100 + SUMIFS(NhatKy_ViPham!J:J, NhatKy_ViPham!E:E, "11_Tin", NhatKy_ViPham!F:F, B18, NhatKy_ViPham!C:C, "T32") - SUMIFS(NhatKy_ViPham!K:K, NhatKy_ViPham!E:E, "11_Tin", NhatKy_ViPham!F:F, B18, NhatKy_ViPham!C:C, "T32")</f>
        <v>100</v>
      </c>
      <c r="AX18" s="6">
        <f>100 + SUMIFS(NhatKy_ViPham!J:J, NhatKy_ViPham!E:E, "11_Tin", NhatKy_ViPham!F:F, B18, NhatKy_ViPham!C:C, "T33") - SUMIFS(NhatKy_ViPham!K:K, NhatKy_ViPham!E:E, "11_Tin", NhatKy_ViPham!F:F, B18, NhatKy_ViPham!C:C, "T33")</f>
        <v>100</v>
      </c>
      <c r="AY18" s="6">
        <f>100 + SUMIFS(NhatKy_ViPham!J:J, NhatKy_ViPham!E:E, "11_Tin", NhatKy_ViPham!F:F, B18, NhatKy_ViPham!C:C, "T34") - SUMIFS(NhatKy_ViPham!K:K, NhatKy_ViPham!E:E, "11_Tin", NhatKy_ViPham!F:F, B18, NhatKy_ViPham!C:C, "T34")</f>
        <v>100</v>
      </c>
      <c r="AZ18" s="6">
        <f>100 + SUMIFS(NhatKy_ViPham!J:J, NhatKy_ViPham!E:E, "11_Tin", NhatKy_ViPham!F:F, B18, NhatKy_ViPham!C:C, "T35") - SUMIFS(NhatKy_ViPham!K:K, NhatKy_ViPham!E:E, "11_Tin", NhatKy_ViPham!F:F, B18, NhatKy_ViPham!C:C, "T35")</f>
        <v>100</v>
      </c>
      <c r="BA18" s="12">
        <f t="shared" si="0"/>
        <v>100</v>
      </c>
      <c r="BB18" s="11" t="s">
        <v>430</v>
      </c>
      <c r="BC18" s="16" t="str">
        <f t="shared" si="1"/>
        <v>Tốt</v>
      </c>
      <c r="BD18" s="15" t="str">
        <f t="shared" si="2"/>
        <v>🟢 BÌNH THƯỜNG</v>
      </c>
    </row>
    <row r="19" spans="1:56" x14ac:dyDescent="0.25">
      <c r="A19" s="4">
        <v>11</v>
      </c>
      <c r="B19" s="10" t="s">
        <v>1817</v>
      </c>
      <c r="C19" s="4" t="s">
        <v>1818</v>
      </c>
      <c r="D19" s="4" t="s">
        <v>435</v>
      </c>
      <c r="E19" s="11" t="s">
        <v>430</v>
      </c>
      <c r="F19" s="7">
        <f>SUMIFS(NhatKy_ViPham!K:K, NhatKy_ViPham!E:E, "11_Tin", NhatKy_ViPham!F:F, B19, NhatKy_ViPham!H:H, "L01")</f>
        <v>0</v>
      </c>
      <c r="G19" s="7">
        <f>SUMIFS(NhatKy_ViPham!K:K, NhatKy_ViPham!E:E, "11_Tin", NhatKy_ViPham!F:F, B19, NhatKy_ViPham!H:H, "L02")</f>
        <v>0</v>
      </c>
      <c r="H19" s="7">
        <f>SUMIFS(NhatKy_ViPham!K:K, NhatKy_ViPham!E:E, "11_Tin", NhatKy_ViPham!F:F, B19, NhatKy_ViPham!H:H, "L03")</f>
        <v>0</v>
      </c>
      <c r="I19" s="7">
        <f>SUMIFS(NhatKy_ViPham!K:K, NhatKy_ViPham!E:E, "11_Tin", NhatKy_ViPham!F:F, B19, NhatKy_ViPham!H:H, "L04")</f>
        <v>0</v>
      </c>
      <c r="J19" s="7">
        <f>SUMIFS(NhatKy_ViPham!K:K, NhatKy_ViPham!E:E, "11_Tin", NhatKy_ViPham!F:F, B19, NhatKy_ViPham!H:H, "L05")</f>
        <v>0</v>
      </c>
      <c r="K19" s="7">
        <f>SUMIFS(NhatKy_ViPham!K:K, NhatKy_ViPham!E:E, "11_Tin", NhatKy_ViPham!F:F, B19, NhatKy_ViPham!H:H, "L06")</f>
        <v>0</v>
      </c>
      <c r="L19" s="7">
        <f>SUMIFS(NhatKy_ViPham!K:K, NhatKy_ViPham!E:E, "11_Tin", NhatKy_ViPham!F:F, B19, NhatKy_ViPham!H:H, "L07")</f>
        <v>0</v>
      </c>
      <c r="M19" s="7">
        <f>SUMIFS(NhatKy_ViPham!K:K, NhatKy_ViPham!E:E, "11_Tin", NhatKy_ViPham!F:F, B19, NhatKy_ViPham!H:H, "L08")</f>
        <v>0</v>
      </c>
      <c r="N19" s="7">
        <f>SUMIFS(NhatKy_ViPham!K:K, NhatKy_ViPham!E:E, "11_Tin", NhatKy_ViPham!F:F, B19, NhatKy_ViPham!H:H, "L09")</f>
        <v>0</v>
      </c>
      <c r="O19" s="7">
        <f>SUMIFS(NhatKy_ViPham!K:K, NhatKy_ViPham!E:E, "11_Tin", NhatKy_ViPham!F:F, B19, NhatKy_ViPham!H:H, "L10")</f>
        <v>0</v>
      </c>
      <c r="P19" s="12">
        <f>SUMIFS(NhatKy_ViPham!J:J, NhatKy_ViPham!E:E, "11_Tin", NhatKy_ViPham!F:F, B19)</f>
        <v>0</v>
      </c>
      <c r="Q19" s="13">
        <f>SUMIFS(NhatKy_ViPham!K:K, NhatKy_ViPham!E:E, "11_Tin", NhatKy_ViPham!F:F, B19)</f>
        <v>0</v>
      </c>
      <c r="R19" s="7">
        <f>100 + SUMIFS(NhatKy_ViPham!J:J, NhatKy_ViPham!E:E, "11_Tin", NhatKy_ViPham!F:F, B19, NhatKy_ViPham!C:C, "T1") - SUMIFS(NhatKy_ViPham!K:K, NhatKy_ViPham!E:E, "11_Tin", NhatKy_ViPham!F:F, B19, NhatKy_ViPham!C:C, "T1")</f>
        <v>100</v>
      </c>
      <c r="S19" s="7">
        <f>100 + SUMIFS(NhatKy_ViPham!J:J, NhatKy_ViPham!E:E, "11_Tin", NhatKy_ViPham!F:F, B19, NhatKy_ViPham!C:C, "T2") - SUMIFS(NhatKy_ViPham!K:K, NhatKy_ViPham!E:E, "11_Tin", NhatKy_ViPham!F:F, B19, NhatKy_ViPham!C:C, "T2")</f>
        <v>100</v>
      </c>
      <c r="T19" s="7">
        <f>100 + SUMIFS(NhatKy_ViPham!J:J, NhatKy_ViPham!E:E, "11_Tin", NhatKy_ViPham!F:F, B19, NhatKy_ViPham!C:C, "T3") - SUMIFS(NhatKy_ViPham!K:K, NhatKy_ViPham!E:E, "11_Tin", NhatKy_ViPham!F:F, B19, NhatKy_ViPham!C:C, "T3")</f>
        <v>100</v>
      </c>
      <c r="U19" s="7">
        <f>100 + SUMIFS(NhatKy_ViPham!J:J, NhatKy_ViPham!E:E, "11_Tin", NhatKy_ViPham!F:F, B19, NhatKy_ViPham!C:C, "T4") - SUMIFS(NhatKy_ViPham!K:K, NhatKy_ViPham!E:E, "11_Tin", NhatKy_ViPham!F:F, B19, NhatKy_ViPham!C:C, "T4")</f>
        <v>100</v>
      </c>
      <c r="V19" s="7">
        <f>100 + SUMIFS(NhatKy_ViPham!J:J, NhatKy_ViPham!E:E, "11_Tin", NhatKy_ViPham!F:F, B19, NhatKy_ViPham!C:C, "T5") - SUMIFS(NhatKy_ViPham!K:K, NhatKy_ViPham!E:E, "11_Tin", NhatKy_ViPham!F:F, B19, NhatKy_ViPham!C:C, "T5")</f>
        <v>100</v>
      </c>
      <c r="W19" s="7">
        <f>100 + SUMIFS(NhatKy_ViPham!J:J, NhatKy_ViPham!E:E, "11_Tin", NhatKy_ViPham!F:F, B19, NhatKy_ViPham!C:C, "T6") - SUMIFS(NhatKy_ViPham!K:K, NhatKy_ViPham!E:E, "11_Tin", NhatKy_ViPham!F:F, B19, NhatKy_ViPham!C:C, "T6")</f>
        <v>100</v>
      </c>
      <c r="X19" s="7">
        <f>100 + SUMIFS(NhatKy_ViPham!J:J, NhatKy_ViPham!E:E, "11_Tin", NhatKy_ViPham!F:F, B19, NhatKy_ViPham!C:C, "T7") - SUMIFS(NhatKy_ViPham!K:K, NhatKy_ViPham!E:E, "11_Tin", NhatKy_ViPham!F:F, B19, NhatKy_ViPham!C:C, "T7")</f>
        <v>100</v>
      </c>
      <c r="Y19" s="7">
        <f>100 + SUMIFS(NhatKy_ViPham!J:J, NhatKy_ViPham!E:E, "11_Tin", NhatKy_ViPham!F:F, B19, NhatKy_ViPham!C:C, "T8") - SUMIFS(NhatKy_ViPham!K:K, NhatKy_ViPham!E:E, "11_Tin", NhatKy_ViPham!F:F, B19, NhatKy_ViPham!C:C, "T8")</f>
        <v>100</v>
      </c>
      <c r="Z19" s="7">
        <f>100 + SUMIFS(NhatKy_ViPham!J:J, NhatKy_ViPham!E:E, "11_Tin", NhatKy_ViPham!F:F, B19, NhatKy_ViPham!C:C, "T9") - SUMIFS(NhatKy_ViPham!K:K, NhatKy_ViPham!E:E, "11_Tin", NhatKy_ViPham!F:F, B19, NhatKy_ViPham!C:C, "T9")</f>
        <v>100</v>
      </c>
      <c r="AA19" s="7">
        <f>100 + SUMIFS(NhatKy_ViPham!J:J, NhatKy_ViPham!E:E, "11_Tin", NhatKy_ViPham!F:F, B19, NhatKy_ViPham!C:C, "T10") - SUMIFS(NhatKy_ViPham!K:K, NhatKy_ViPham!E:E, "11_Tin", NhatKy_ViPham!F:F, B19, NhatKy_ViPham!C:C, "T10")</f>
        <v>100</v>
      </c>
      <c r="AB19" s="7">
        <f>100 + SUMIFS(NhatKy_ViPham!J:J, NhatKy_ViPham!E:E, "11_Tin", NhatKy_ViPham!F:F, B19, NhatKy_ViPham!C:C, "T11") - SUMIFS(NhatKy_ViPham!K:K, NhatKy_ViPham!E:E, "11_Tin", NhatKy_ViPham!F:F, B19, NhatKy_ViPham!C:C, "T11")</f>
        <v>100</v>
      </c>
      <c r="AC19" s="7">
        <f>100 + SUMIFS(NhatKy_ViPham!J:J, NhatKy_ViPham!E:E, "11_Tin", NhatKy_ViPham!F:F, B19, NhatKy_ViPham!C:C, "T12") - SUMIFS(NhatKy_ViPham!K:K, NhatKy_ViPham!E:E, "11_Tin", NhatKy_ViPham!F:F, B19, NhatKy_ViPham!C:C, "T12")</f>
        <v>100</v>
      </c>
      <c r="AD19" s="7">
        <f>100 + SUMIFS(NhatKy_ViPham!J:J, NhatKy_ViPham!E:E, "11_Tin", NhatKy_ViPham!F:F, B19, NhatKy_ViPham!C:C, "T13") - SUMIFS(NhatKy_ViPham!K:K, NhatKy_ViPham!E:E, "11_Tin", NhatKy_ViPham!F:F, B19, NhatKy_ViPham!C:C, "T13")</f>
        <v>100</v>
      </c>
      <c r="AE19" s="7">
        <f>100 + SUMIFS(NhatKy_ViPham!J:J, NhatKy_ViPham!E:E, "11_Tin", NhatKy_ViPham!F:F, B19, NhatKy_ViPham!C:C, "T14") - SUMIFS(NhatKy_ViPham!K:K, NhatKy_ViPham!E:E, "11_Tin", NhatKy_ViPham!F:F, B19, NhatKy_ViPham!C:C, "T14")</f>
        <v>100</v>
      </c>
      <c r="AF19" s="7">
        <f>100 + SUMIFS(NhatKy_ViPham!J:J, NhatKy_ViPham!E:E, "11_Tin", NhatKy_ViPham!F:F, B19, NhatKy_ViPham!C:C, "T15") - SUMIFS(NhatKy_ViPham!K:K, NhatKy_ViPham!E:E, "11_Tin", NhatKy_ViPham!F:F, B19, NhatKy_ViPham!C:C, "T15")</f>
        <v>100</v>
      </c>
      <c r="AG19" s="7">
        <f>100 + SUMIFS(NhatKy_ViPham!J:J, NhatKy_ViPham!E:E, "11_Tin", NhatKy_ViPham!F:F, B19, NhatKy_ViPham!C:C, "T16") - SUMIFS(NhatKy_ViPham!K:K, NhatKy_ViPham!E:E, "11_Tin", NhatKy_ViPham!F:F, B19, NhatKy_ViPham!C:C, "T16")</f>
        <v>100</v>
      </c>
      <c r="AH19" s="7">
        <f>100 + SUMIFS(NhatKy_ViPham!J:J, NhatKy_ViPham!E:E, "11_Tin", NhatKy_ViPham!F:F, B19, NhatKy_ViPham!C:C, "T17") - SUMIFS(NhatKy_ViPham!K:K, NhatKy_ViPham!E:E, "11_Tin", NhatKy_ViPham!F:F, B19, NhatKy_ViPham!C:C, "T17")</f>
        <v>100</v>
      </c>
      <c r="AI19" s="7">
        <f>100 + SUMIFS(NhatKy_ViPham!J:J, NhatKy_ViPham!E:E, "11_Tin", NhatKy_ViPham!F:F, B19, NhatKy_ViPham!C:C, "T18") - SUMIFS(NhatKy_ViPham!K:K, NhatKy_ViPham!E:E, "11_Tin", NhatKy_ViPham!F:F, B19, NhatKy_ViPham!C:C, "T18")</f>
        <v>100</v>
      </c>
      <c r="AJ19" s="7">
        <f>100 + SUMIFS(NhatKy_ViPham!J:J, NhatKy_ViPham!E:E, "11_Tin", NhatKy_ViPham!F:F, B19, NhatKy_ViPham!C:C, "T19") - SUMIFS(NhatKy_ViPham!K:K, NhatKy_ViPham!E:E, "11_Tin", NhatKy_ViPham!F:F, B19, NhatKy_ViPham!C:C, "T19")</f>
        <v>100</v>
      </c>
      <c r="AK19" s="7">
        <f>100 + SUMIFS(NhatKy_ViPham!J:J, NhatKy_ViPham!E:E, "11_Tin", NhatKy_ViPham!F:F, B19, NhatKy_ViPham!C:C, "T20") - SUMIFS(NhatKy_ViPham!K:K, NhatKy_ViPham!E:E, "11_Tin", NhatKy_ViPham!F:F, B19, NhatKy_ViPham!C:C, "T20")</f>
        <v>100</v>
      </c>
      <c r="AL19" s="7">
        <f>100 + SUMIFS(NhatKy_ViPham!J:J, NhatKy_ViPham!E:E, "11_Tin", NhatKy_ViPham!F:F, B19, NhatKy_ViPham!C:C, "T21") - SUMIFS(NhatKy_ViPham!K:K, NhatKy_ViPham!E:E, "11_Tin", NhatKy_ViPham!F:F, B19, NhatKy_ViPham!C:C, "T21")</f>
        <v>100</v>
      </c>
      <c r="AM19" s="7">
        <f>100 + SUMIFS(NhatKy_ViPham!J:J, NhatKy_ViPham!E:E, "11_Tin", NhatKy_ViPham!F:F, B19, NhatKy_ViPham!C:C, "T22") - SUMIFS(NhatKy_ViPham!K:K, NhatKy_ViPham!E:E, "11_Tin", NhatKy_ViPham!F:F, B19, NhatKy_ViPham!C:C, "T22")</f>
        <v>100</v>
      </c>
      <c r="AN19" s="7">
        <f>100 + SUMIFS(NhatKy_ViPham!J:J, NhatKy_ViPham!E:E, "11_Tin", NhatKy_ViPham!F:F, B19, NhatKy_ViPham!C:C, "T23") - SUMIFS(NhatKy_ViPham!K:K, NhatKy_ViPham!E:E, "11_Tin", NhatKy_ViPham!F:F, B19, NhatKy_ViPham!C:C, "T23")</f>
        <v>100</v>
      </c>
      <c r="AO19" s="7">
        <f>100 + SUMIFS(NhatKy_ViPham!J:J, NhatKy_ViPham!E:E, "11_Tin", NhatKy_ViPham!F:F, B19, NhatKy_ViPham!C:C, "T24") - SUMIFS(NhatKy_ViPham!K:K, NhatKy_ViPham!E:E, "11_Tin", NhatKy_ViPham!F:F, B19, NhatKy_ViPham!C:C, "T24")</f>
        <v>100</v>
      </c>
      <c r="AP19" s="7">
        <f>100 + SUMIFS(NhatKy_ViPham!J:J, NhatKy_ViPham!E:E, "11_Tin", NhatKy_ViPham!F:F, B19, NhatKy_ViPham!C:C, "T25") - SUMIFS(NhatKy_ViPham!K:K, NhatKy_ViPham!E:E, "11_Tin", NhatKy_ViPham!F:F, B19, NhatKy_ViPham!C:C, "T25")</f>
        <v>100</v>
      </c>
      <c r="AQ19" s="7">
        <f>100 + SUMIFS(NhatKy_ViPham!J:J, NhatKy_ViPham!E:E, "11_Tin", NhatKy_ViPham!F:F, B19, NhatKy_ViPham!C:C, "T26") - SUMIFS(NhatKy_ViPham!K:K, NhatKy_ViPham!E:E, "11_Tin", NhatKy_ViPham!F:F, B19, NhatKy_ViPham!C:C, "T26")</f>
        <v>100</v>
      </c>
      <c r="AR19" s="7">
        <f>100 + SUMIFS(NhatKy_ViPham!J:J, NhatKy_ViPham!E:E, "11_Tin", NhatKy_ViPham!F:F, B19, NhatKy_ViPham!C:C, "T27") - SUMIFS(NhatKy_ViPham!K:K, NhatKy_ViPham!E:E, "11_Tin", NhatKy_ViPham!F:F, B19, NhatKy_ViPham!C:C, "T27")</f>
        <v>100</v>
      </c>
      <c r="AS19" s="7">
        <f>100 + SUMIFS(NhatKy_ViPham!J:J, NhatKy_ViPham!E:E, "11_Tin", NhatKy_ViPham!F:F, B19, NhatKy_ViPham!C:C, "T28") - SUMIFS(NhatKy_ViPham!K:K, NhatKy_ViPham!E:E, "11_Tin", NhatKy_ViPham!F:F, B19, NhatKy_ViPham!C:C, "T28")</f>
        <v>100</v>
      </c>
      <c r="AT19" s="7">
        <f>100 + SUMIFS(NhatKy_ViPham!J:J, NhatKy_ViPham!E:E, "11_Tin", NhatKy_ViPham!F:F, B19, NhatKy_ViPham!C:C, "T29") - SUMIFS(NhatKy_ViPham!K:K, NhatKy_ViPham!E:E, "11_Tin", NhatKy_ViPham!F:F, B19, NhatKy_ViPham!C:C, "T29")</f>
        <v>100</v>
      </c>
      <c r="AU19" s="7">
        <f>100 + SUMIFS(NhatKy_ViPham!J:J, NhatKy_ViPham!E:E, "11_Tin", NhatKy_ViPham!F:F, B19, NhatKy_ViPham!C:C, "T30") - SUMIFS(NhatKy_ViPham!K:K, NhatKy_ViPham!E:E, "11_Tin", NhatKy_ViPham!F:F, B19, NhatKy_ViPham!C:C, "T30")</f>
        <v>100</v>
      </c>
      <c r="AV19" s="7">
        <f>100 + SUMIFS(NhatKy_ViPham!J:J, NhatKy_ViPham!E:E, "11_Tin", NhatKy_ViPham!F:F, B19, NhatKy_ViPham!C:C, "T31") - SUMIFS(NhatKy_ViPham!K:K, NhatKy_ViPham!E:E, "11_Tin", NhatKy_ViPham!F:F, B19, NhatKy_ViPham!C:C, "T31")</f>
        <v>100</v>
      </c>
      <c r="AW19" s="7">
        <f>100 + SUMIFS(NhatKy_ViPham!J:J, NhatKy_ViPham!E:E, "11_Tin", NhatKy_ViPham!F:F, B19, NhatKy_ViPham!C:C, "T32") - SUMIFS(NhatKy_ViPham!K:K, NhatKy_ViPham!E:E, "11_Tin", NhatKy_ViPham!F:F, B19, NhatKy_ViPham!C:C, "T32")</f>
        <v>100</v>
      </c>
      <c r="AX19" s="7">
        <f>100 + SUMIFS(NhatKy_ViPham!J:J, NhatKy_ViPham!E:E, "11_Tin", NhatKy_ViPham!F:F, B19, NhatKy_ViPham!C:C, "T33") - SUMIFS(NhatKy_ViPham!K:K, NhatKy_ViPham!E:E, "11_Tin", NhatKy_ViPham!F:F, B19, NhatKy_ViPham!C:C, "T33")</f>
        <v>100</v>
      </c>
      <c r="AY19" s="7">
        <f>100 + SUMIFS(NhatKy_ViPham!J:J, NhatKy_ViPham!E:E, "11_Tin", NhatKy_ViPham!F:F, B19, NhatKy_ViPham!C:C, "T34") - SUMIFS(NhatKy_ViPham!K:K, NhatKy_ViPham!E:E, "11_Tin", NhatKy_ViPham!F:F, B19, NhatKy_ViPham!C:C, "T34")</f>
        <v>100</v>
      </c>
      <c r="AZ19" s="7">
        <f>100 + SUMIFS(NhatKy_ViPham!J:J, NhatKy_ViPham!E:E, "11_Tin", NhatKy_ViPham!F:F, B19, NhatKy_ViPham!C:C, "T35") - SUMIFS(NhatKy_ViPham!K:K, NhatKy_ViPham!E:E, "11_Tin", NhatKy_ViPham!F:F, B19, NhatKy_ViPham!C:C, "T35")</f>
        <v>100</v>
      </c>
      <c r="BA19" s="12">
        <f t="shared" si="0"/>
        <v>100</v>
      </c>
      <c r="BB19" s="11" t="s">
        <v>430</v>
      </c>
      <c r="BC19" s="14" t="str">
        <f t="shared" si="1"/>
        <v>Tốt</v>
      </c>
      <c r="BD19" s="10" t="str">
        <f t="shared" si="2"/>
        <v>🟢 BÌNH THƯỜNG</v>
      </c>
    </row>
    <row r="20" spans="1:56" x14ac:dyDescent="0.25">
      <c r="A20" s="5">
        <v>12</v>
      </c>
      <c r="B20" s="15" t="s">
        <v>920</v>
      </c>
      <c r="C20" s="5" t="s">
        <v>1529</v>
      </c>
      <c r="D20" s="5" t="s">
        <v>435</v>
      </c>
      <c r="E20" s="11" t="s">
        <v>430</v>
      </c>
      <c r="F20" s="6">
        <f>SUMIFS(NhatKy_ViPham!K:K, NhatKy_ViPham!E:E, "11_Tin", NhatKy_ViPham!F:F, B20, NhatKy_ViPham!H:H, "L01")</f>
        <v>0</v>
      </c>
      <c r="G20" s="6">
        <f>SUMIFS(NhatKy_ViPham!K:K, NhatKy_ViPham!E:E, "11_Tin", NhatKy_ViPham!F:F, B20, NhatKy_ViPham!H:H, "L02")</f>
        <v>0</v>
      </c>
      <c r="H20" s="6">
        <f>SUMIFS(NhatKy_ViPham!K:K, NhatKy_ViPham!E:E, "11_Tin", NhatKy_ViPham!F:F, B20, NhatKy_ViPham!H:H, "L03")</f>
        <v>0</v>
      </c>
      <c r="I20" s="6">
        <f>SUMIFS(NhatKy_ViPham!K:K, NhatKy_ViPham!E:E, "11_Tin", NhatKy_ViPham!F:F, B20, NhatKy_ViPham!H:H, "L04")</f>
        <v>0</v>
      </c>
      <c r="J20" s="6">
        <f>SUMIFS(NhatKy_ViPham!K:K, NhatKy_ViPham!E:E, "11_Tin", NhatKy_ViPham!F:F, B20, NhatKy_ViPham!H:H, "L05")</f>
        <v>0</v>
      </c>
      <c r="K20" s="6">
        <f>SUMIFS(NhatKy_ViPham!K:K, NhatKy_ViPham!E:E, "11_Tin", NhatKy_ViPham!F:F, B20, NhatKy_ViPham!H:H, "L06")</f>
        <v>0</v>
      </c>
      <c r="L20" s="6">
        <f>SUMIFS(NhatKy_ViPham!K:K, NhatKy_ViPham!E:E, "11_Tin", NhatKy_ViPham!F:F, B20, NhatKy_ViPham!H:H, "L07")</f>
        <v>0</v>
      </c>
      <c r="M20" s="6">
        <f>SUMIFS(NhatKy_ViPham!K:K, NhatKy_ViPham!E:E, "11_Tin", NhatKy_ViPham!F:F, B20, NhatKy_ViPham!H:H, "L08")</f>
        <v>0</v>
      </c>
      <c r="N20" s="6">
        <f>SUMIFS(NhatKy_ViPham!K:K, NhatKy_ViPham!E:E, "11_Tin", NhatKy_ViPham!F:F, B20, NhatKy_ViPham!H:H, "L09")</f>
        <v>0</v>
      </c>
      <c r="O20" s="6">
        <f>SUMIFS(NhatKy_ViPham!K:K, NhatKy_ViPham!E:E, "11_Tin", NhatKy_ViPham!F:F, B20, NhatKy_ViPham!H:H, "L10")</f>
        <v>0</v>
      </c>
      <c r="P20" s="12">
        <f>SUMIFS(NhatKy_ViPham!J:J, NhatKy_ViPham!E:E, "11_Tin", NhatKy_ViPham!F:F, B20)</f>
        <v>0</v>
      </c>
      <c r="Q20" s="13">
        <f>SUMIFS(NhatKy_ViPham!K:K, NhatKy_ViPham!E:E, "11_Tin", NhatKy_ViPham!F:F, B20)</f>
        <v>0</v>
      </c>
      <c r="R20" s="6">
        <f>100 + SUMIFS(NhatKy_ViPham!J:J, NhatKy_ViPham!E:E, "11_Tin", NhatKy_ViPham!F:F, B20, NhatKy_ViPham!C:C, "T1") - SUMIFS(NhatKy_ViPham!K:K, NhatKy_ViPham!E:E, "11_Tin", NhatKy_ViPham!F:F, B20, NhatKy_ViPham!C:C, "T1")</f>
        <v>100</v>
      </c>
      <c r="S20" s="6">
        <f>100 + SUMIFS(NhatKy_ViPham!J:J, NhatKy_ViPham!E:E, "11_Tin", NhatKy_ViPham!F:F, B20, NhatKy_ViPham!C:C, "T2") - SUMIFS(NhatKy_ViPham!K:K, NhatKy_ViPham!E:E, "11_Tin", NhatKy_ViPham!F:F, B20, NhatKy_ViPham!C:C, "T2")</f>
        <v>100</v>
      </c>
      <c r="T20" s="6">
        <f>100 + SUMIFS(NhatKy_ViPham!J:J, NhatKy_ViPham!E:E, "11_Tin", NhatKy_ViPham!F:F, B20, NhatKy_ViPham!C:C, "T3") - SUMIFS(NhatKy_ViPham!K:K, NhatKy_ViPham!E:E, "11_Tin", NhatKy_ViPham!F:F, B20, NhatKy_ViPham!C:C, "T3")</f>
        <v>100</v>
      </c>
      <c r="U20" s="6">
        <f>100 + SUMIFS(NhatKy_ViPham!J:J, NhatKy_ViPham!E:E, "11_Tin", NhatKy_ViPham!F:F, B20, NhatKy_ViPham!C:C, "T4") - SUMIFS(NhatKy_ViPham!K:K, NhatKy_ViPham!E:E, "11_Tin", NhatKy_ViPham!F:F, B20, NhatKy_ViPham!C:C, "T4")</f>
        <v>100</v>
      </c>
      <c r="V20" s="6">
        <f>100 + SUMIFS(NhatKy_ViPham!J:J, NhatKy_ViPham!E:E, "11_Tin", NhatKy_ViPham!F:F, B20, NhatKy_ViPham!C:C, "T5") - SUMIFS(NhatKy_ViPham!K:K, NhatKy_ViPham!E:E, "11_Tin", NhatKy_ViPham!F:F, B20, NhatKy_ViPham!C:C, "T5")</f>
        <v>100</v>
      </c>
      <c r="W20" s="6">
        <f>100 + SUMIFS(NhatKy_ViPham!J:J, NhatKy_ViPham!E:E, "11_Tin", NhatKy_ViPham!F:F, B20, NhatKy_ViPham!C:C, "T6") - SUMIFS(NhatKy_ViPham!K:K, NhatKy_ViPham!E:E, "11_Tin", NhatKy_ViPham!F:F, B20, NhatKy_ViPham!C:C, "T6")</f>
        <v>100</v>
      </c>
      <c r="X20" s="6">
        <f>100 + SUMIFS(NhatKy_ViPham!J:J, NhatKy_ViPham!E:E, "11_Tin", NhatKy_ViPham!F:F, B20, NhatKy_ViPham!C:C, "T7") - SUMIFS(NhatKy_ViPham!K:K, NhatKy_ViPham!E:E, "11_Tin", NhatKy_ViPham!F:F, B20, NhatKy_ViPham!C:C, "T7")</f>
        <v>100</v>
      </c>
      <c r="Y20" s="6">
        <f>100 + SUMIFS(NhatKy_ViPham!J:J, NhatKy_ViPham!E:E, "11_Tin", NhatKy_ViPham!F:F, B20, NhatKy_ViPham!C:C, "T8") - SUMIFS(NhatKy_ViPham!K:K, NhatKy_ViPham!E:E, "11_Tin", NhatKy_ViPham!F:F, B20, NhatKy_ViPham!C:C, "T8")</f>
        <v>100</v>
      </c>
      <c r="Z20" s="6">
        <f>100 + SUMIFS(NhatKy_ViPham!J:J, NhatKy_ViPham!E:E, "11_Tin", NhatKy_ViPham!F:F, B20, NhatKy_ViPham!C:C, "T9") - SUMIFS(NhatKy_ViPham!K:K, NhatKy_ViPham!E:E, "11_Tin", NhatKy_ViPham!F:F, B20, NhatKy_ViPham!C:C, "T9")</f>
        <v>100</v>
      </c>
      <c r="AA20" s="6">
        <f>100 + SUMIFS(NhatKy_ViPham!J:J, NhatKy_ViPham!E:E, "11_Tin", NhatKy_ViPham!F:F, B20, NhatKy_ViPham!C:C, "T10") - SUMIFS(NhatKy_ViPham!K:K, NhatKy_ViPham!E:E, "11_Tin", NhatKy_ViPham!F:F, B20, NhatKy_ViPham!C:C, "T10")</f>
        <v>100</v>
      </c>
      <c r="AB20" s="6">
        <f>100 + SUMIFS(NhatKy_ViPham!J:J, NhatKy_ViPham!E:E, "11_Tin", NhatKy_ViPham!F:F, B20, NhatKy_ViPham!C:C, "T11") - SUMIFS(NhatKy_ViPham!K:K, NhatKy_ViPham!E:E, "11_Tin", NhatKy_ViPham!F:F, B20, NhatKy_ViPham!C:C, "T11")</f>
        <v>100</v>
      </c>
      <c r="AC20" s="6">
        <f>100 + SUMIFS(NhatKy_ViPham!J:J, NhatKy_ViPham!E:E, "11_Tin", NhatKy_ViPham!F:F, B20, NhatKy_ViPham!C:C, "T12") - SUMIFS(NhatKy_ViPham!K:K, NhatKy_ViPham!E:E, "11_Tin", NhatKy_ViPham!F:F, B20, NhatKy_ViPham!C:C, "T12")</f>
        <v>100</v>
      </c>
      <c r="AD20" s="6">
        <f>100 + SUMIFS(NhatKy_ViPham!J:J, NhatKy_ViPham!E:E, "11_Tin", NhatKy_ViPham!F:F, B20, NhatKy_ViPham!C:C, "T13") - SUMIFS(NhatKy_ViPham!K:K, NhatKy_ViPham!E:E, "11_Tin", NhatKy_ViPham!F:F, B20, NhatKy_ViPham!C:C, "T13")</f>
        <v>100</v>
      </c>
      <c r="AE20" s="6">
        <f>100 + SUMIFS(NhatKy_ViPham!J:J, NhatKy_ViPham!E:E, "11_Tin", NhatKy_ViPham!F:F, B20, NhatKy_ViPham!C:C, "T14") - SUMIFS(NhatKy_ViPham!K:K, NhatKy_ViPham!E:E, "11_Tin", NhatKy_ViPham!F:F, B20, NhatKy_ViPham!C:C, "T14")</f>
        <v>100</v>
      </c>
      <c r="AF20" s="6">
        <f>100 + SUMIFS(NhatKy_ViPham!J:J, NhatKy_ViPham!E:E, "11_Tin", NhatKy_ViPham!F:F, B20, NhatKy_ViPham!C:C, "T15") - SUMIFS(NhatKy_ViPham!K:K, NhatKy_ViPham!E:E, "11_Tin", NhatKy_ViPham!F:F, B20, NhatKy_ViPham!C:C, "T15")</f>
        <v>100</v>
      </c>
      <c r="AG20" s="6">
        <f>100 + SUMIFS(NhatKy_ViPham!J:J, NhatKy_ViPham!E:E, "11_Tin", NhatKy_ViPham!F:F, B20, NhatKy_ViPham!C:C, "T16") - SUMIFS(NhatKy_ViPham!K:K, NhatKy_ViPham!E:E, "11_Tin", NhatKy_ViPham!F:F, B20, NhatKy_ViPham!C:C, "T16")</f>
        <v>100</v>
      </c>
      <c r="AH20" s="6">
        <f>100 + SUMIFS(NhatKy_ViPham!J:J, NhatKy_ViPham!E:E, "11_Tin", NhatKy_ViPham!F:F, B20, NhatKy_ViPham!C:C, "T17") - SUMIFS(NhatKy_ViPham!K:K, NhatKy_ViPham!E:E, "11_Tin", NhatKy_ViPham!F:F, B20, NhatKy_ViPham!C:C, "T17")</f>
        <v>100</v>
      </c>
      <c r="AI20" s="6">
        <f>100 + SUMIFS(NhatKy_ViPham!J:J, NhatKy_ViPham!E:E, "11_Tin", NhatKy_ViPham!F:F, B20, NhatKy_ViPham!C:C, "T18") - SUMIFS(NhatKy_ViPham!K:K, NhatKy_ViPham!E:E, "11_Tin", NhatKy_ViPham!F:F, B20, NhatKy_ViPham!C:C, "T18")</f>
        <v>100</v>
      </c>
      <c r="AJ20" s="6">
        <f>100 + SUMIFS(NhatKy_ViPham!J:J, NhatKy_ViPham!E:E, "11_Tin", NhatKy_ViPham!F:F, B20, NhatKy_ViPham!C:C, "T19") - SUMIFS(NhatKy_ViPham!K:K, NhatKy_ViPham!E:E, "11_Tin", NhatKy_ViPham!F:F, B20, NhatKy_ViPham!C:C, "T19")</f>
        <v>100</v>
      </c>
      <c r="AK20" s="6">
        <f>100 + SUMIFS(NhatKy_ViPham!J:J, NhatKy_ViPham!E:E, "11_Tin", NhatKy_ViPham!F:F, B20, NhatKy_ViPham!C:C, "T20") - SUMIFS(NhatKy_ViPham!K:K, NhatKy_ViPham!E:E, "11_Tin", NhatKy_ViPham!F:F, B20, NhatKy_ViPham!C:C, "T20")</f>
        <v>100</v>
      </c>
      <c r="AL20" s="6">
        <f>100 + SUMIFS(NhatKy_ViPham!J:J, NhatKy_ViPham!E:E, "11_Tin", NhatKy_ViPham!F:F, B20, NhatKy_ViPham!C:C, "T21") - SUMIFS(NhatKy_ViPham!K:K, NhatKy_ViPham!E:E, "11_Tin", NhatKy_ViPham!F:F, B20, NhatKy_ViPham!C:C, "T21")</f>
        <v>100</v>
      </c>
      <c r="AM20" s="6">
        <f>100 + SUMIFS(NhatKy_ViPham!J:J, NhatKy_ViPham!E:E, "11_Tin", NhatKy_ViPham!F:F, B20, NhatKy_ViPham!C:C, "T22") - SUMIFS(NhatKy_ViPham!K:K, NhatKy_ViPham!E:E, "11_Tin", NhatKy_ViPham!F:F, B20, NhatKy_ViPham!C:C, "T22")</f>
        <v>100</v>
      </c>
      <c r="AN20" s="6">
        <f>100 + SUMIFS(NhatKy_ViPham!J:J, NhatKy_ViPham!E:E, "11_Tin", NhatKy_ViPham!F:F, B20, NhatKy_ViPham!C:C, "T23") - SUMIFS(NhatKy_ViPham!K:K, NhatKy_ViPham!E:E, "11_Tin", NhatKy_ViPham!F:F, B20, NhatKy_ViPham!C:C, "T23")</f>
        <v>100</v>
      </c>
      <c r="AO20" s="6">
        <f>100 + SUMIFS(NhatKy_ViPham!J:J, NhatKy_ViPham!E:E, "11_Tin", NhatKy_ViPham!F:F, B20, NhatKy_ViPham!C:C, "T24") - SUMIFS(NhatKy_ViPham!K:K, NhatKy_ViPham!E:E, "11_Tin", NhatKy_ViPham!F:F, B20, NhatKy_ViPham!C:C, "T24")</f>
        <v>100</v>
      </c>
      <c r="AP20" s="6">
        <f>100 + SUMIFS(NhatKy_ViPham!J:J, NhatKy_ViPham!E:E, "11_Tin", NhatKy_ViPham!F:F, B20, NhatKy_ViPham!C:C, "T25") - SUMIFS(NhatKy_ViPham!K:K, NhatKy_ViPham!E:E, "11_Tin", NhatKy_ViPham!F:F, B20, NhatKy_ViPham!C:C, "T25")</f>
        <v>100</v>
      </c>
      <c r="AQ20" s="6">
        <f>100 + SUMIFS(NhatKy_ViPham!J:J, NhatKy_ViPham!E:E, "11_Tin", NhatKy_ViPham!F:F, B20, NhatKy_ViPham!C:C, "T26") - SUMIFS(NhatKy_ViPham!K:K, NhatKy_ViPham!E:E, "11_Tin", NhatKy_ViPham!F:F, B20, NhatKy_ViPham!C:C, "T26")</f>
        <v>100</v>
      </c>
      <c r="AR20" s="6">
        <f>100 + SUMIFS(NhatKy_ViPham!J:J, NhatKy_ViPham!E:E, "11_Tin", NhatKy_ViPham!F:F, B20, NhatKy_ViPham!C:C, "T27") - SUMIFS(NhatKy_ViPham!K:K, NhatKy_ViPham!E:E, "11_Tin", NhatKy_ViPham!F:F, B20, NhatKy_ViPham!C:C, "T27")</f>
        <v>100</v>
      </c>
      <c r="AS20" s="6">
        <f>100 + SUMIFS(NhatKy_ViPham!J:J, NhatKy_ViPham!E:E, "11_Tin", NhatKy_ViPham!F:F, B20, NhatKy_ViPham!C:C, "T28") - SUMIFS(NhatKy_ViPham!K:K, NhatKy_ViPham!E:E, "11_Tin", NhatKy_ViPham!F:F, B20, NhatKy_ViPham!C:C, "T28")</f>
        <v>100</v>
      </c>
      <c r="AT20" s="6">
        <f>100 + SUMIFS(NhatKy_ViPham!J:J, NhatKy_ViPham!E:E, "11_Tin", NhatKy_ViPham!F:F, B20, NhatKy_ViPham!C:C, "T29") - SUMIFS(NhatKy_ViPham!K:K, NhatKy_ViPham!E:E, "11_Tin", NhatKy_ViPham!F:F, B20, NhatKy_ViPham!C:C, "T29")</f>
        <v>100</v>
      </c>
      <c r="AU20" s="6">
        <f>100 + SUMIFS(NhatKy_ViPham!J:J, NhatKy_ViPham!E:E, "11_Tin", NhatKy_ViPham!F:F, B20, NhatKy_ViPham!C:C, "T30") - SUMIFS(NhatKy_ViPham!K:K, NhatKy_ViPham!E:E, "11_Tin", NhatKy_ViPham!F:F, B20, NhatKy_ViPham!C:C, "T30")</f>
        <v>100</v>
      </c>
      <c r="AV20" s="6">
        <f>100 + SUMIFS(NhatKy_ViPham!J:J, NhatKy_ViPham!E:E, "11_Tin", NhatKy_ViPham!F:F, B20, NhatKy_ViPham!C:C, "T31") - SUMIFS(NhatKy_ViPham!K:K, NhatKy_ViPham!E:E, "11_Tin", NhatKy_ViPham!F:F, B20, NhatKy_ViPham!C:C, "T31")</f>
        <v>100</v>
      </c>
      <c r="AW20" s="6">
        <f>100 + SUMIFS(NhatKy_ViPham!J:J, NhatKy_ViPham!E:E, "11_Tin", NhatKy_ViPham!F:F, B20, NhatKy_ViPham!C:C, "T32") - SUMIFS(NhatKy_ViPham!K:K, NhatKy_ViPham!E:E, "11_Tin", NhatKy_ViPham!F:F, B20, NhatKy_ViPham!C:C, "T32")</f>
        <v>100</v>
      </c>
      <c r="AX20" s="6">
        <f>100 + SUMIFS(NhatKy_ViPham!J:J, NhatKy_ViPham!E:E, "11_Tin", NhatKy_ViPham!F:F, B20, NhatKy_ViPham!C:C, "T33") - SUMIFS(NhatKy_ViPham!K:K, NhatKy_ViPham!E:E, "11_Tin", NhatKy_ViPham!F:F, B20, NhatKy_ViPham!C:C, "T33")</f>
        <v>100</v>
      </c>
      <c r="AY20" s="6">
        <f>100 + SUMIFS(NhatKy_ViPham!J:J, NhatKy_ViPham!E:E, "11_Tin", NhatKy_ViPham!F:F, B20, NhatKy_ViPham!C:C, "T34") - SUMIFS(NhatKy_ViPham!K:K, NhatKy_ViPham!E:E, "11_Tin", NhatKy_ViPham!F:F, B20, NhatKy_ViPham!C:C, "T34")</f>
        <v>100</v>
      </c>
      <c r="AZ20" s="6">
        <f>100 + SUMIFS(NhatKy_ViPham!J:J, NhatKy_ViPham!E:E, "11_Tin", NhatKy_ViPham!F:F, B20, NhatKy_ViPham!C:C, "T35") - SUMIFS(NhatKy_ViPham!K:K, NhatKy_ViPham!E:E, "11_Tin", NhatKy_ViPham!F:F, B20, NhatKy_ViPham!C:C, "T35")</f>
        <v>100</v>
      </c>
      <c r="BA20" s="12">
        <f t="shared" si="0"/>
        <v>100</v>
      </c>
      <c r="BB20" s="11" t="s">
        <v>430</v>
      </c>
      <c r="BC20" s="16" t="str">
        <f t="shared" si="1"/>
        <v>Tốt</v>
      </c>
      <c r="BD20" s="15" t="str">
        <f t="shared" si="2"/>
        <v>🟢 BÌNH THƯỜNG</v>
      </c>
    </row>
    <row r="21" spans="1:56" x14ac:dyDescent="0.25">
      <c r="A21" s="4">
        <v>13</v>
      </c>
      <c r="B21" s="10" t="s">
        <v>1819</v>
      </c>
      <c r="C21" s="4" t="s">
        <v>1442</v>
      </c>
      <c r="D21" s="4" t="s">
        <v>435</v>
      </c>
      <c r="E21" s="11" t="s">
        <v>430</v>
      </c>
      <c r="F21" s="7">
        <f>SUMIFS(NhatKy_ViPham!K:K, NhatKy_ViPham!E:E, "11_Tin", NhatKy_ViPham!F:F, B21, NhatKy_ViPham!H:H, "L01")</f>
        <v>0</v>
      </c>
      <c r="G21" s="7">
        <f>SUMIFS(NhatKy_ViPham!K:K, NhatKy_ViPham!E:E, "11_Tin", NhatKy_ViPham!F:F, B21, NhatKy_ViPham!H:H, "L02")</f>
        <v>0</v>
      </c>
      <c r="H21" s="7">
        <f>SUMIFS(NhatKy_ViPham!K:K, NhatKy_ViPham!E:E, "11_Tin", NhatKy_ViPham!F:F, B21, NhatKy_ViPham!H:H, "L03")</f>
        <v>0</v>
      </c>
      <c r="I21" s="7">
        <f>SUMIFS(NhatKy_ViPham!K:K, NhatKy_ViPham!E:E, "11_Tin", NhatKy_ViPham!F:F, B21, NhatKy_ViPham!H:H, "L04")</f>
        <v>0</v>
      </c>
      <c r="J21" s="7">
        <f>SUMIFS(NhatKy_ViPham!K:K, NhatKy_ViPham!E:E, "11_Tin", NhatKy_ViPham!F:F, B21, NhatKy_ViPham!H:H, "L05")</f>
        <v>0</v>
      </c>
      <c r="K21" s="7">
        <f>SUMIFS(NhatKy_ViPham!K:K, NhatKy_ViPham!E:E, "11_Tin", NhatKy_ViPham!F:F, B21, NhatKy_ViPham!H:H, "L06")</f>
        <v>0</v>
      </c>
      <c r="L21" s="7">
        <f>SUMIFS(NhatKy_ViPham!K:K, NhatKy_ViPham!E:E, "11_Tin", NhatKy_ViPham!F:F, B21, NhatKy_ViPham!H:H, "L07")</f>
        <v>0</v>
      </c>
      <c r="M21" s="7">
        <f>SUMIFS(NhatKy_ViPham!K:K, NhatKy_ViPham!E:E, "11_Tin", NhatKy_ViPham!F:F, B21, NhatKy_ViPham!H:H, "L08")</f>
        <v>0</v>
      </c>
      <c r="N21" s="7">
        <f>SUMIFS(NhatKy_ViPham!K:K, NhatKy_ViPham!E:E, "11_Tin", NhatKy_ViPham!F:F, B21, NhatKy_ViPham!H:H, "L09")</f>
        <v>0</v>
      </c>
      <c r="O21" s="7">
        <f>SUMIFS(NhatKy_ViPham!K:K, NhatKy_ViPham!E:E, "11_Tin", NhatKy_ViPham!F:F, B21, NhatKy_ViPham!H:H, "L10")</f>
        <v>0</v>
      </c>
      <c r="P21" s="12">
        <f>SUMIFS(NhatKy_ViPham!J:J, NhatKy_ViPham!E:E, "11_Tin", NhatKy_ViPham!F:F, B21)</f>
        <v>0</v>
      </c>
      <c r="Q21" s="13">
        <f>SUMIFS(NhatKy_ViPham!K:K, NhatKy_ViPham!E:E, "11_Tin", NhatKy_ViPham!F:F, B21)</f>
        <v>0</v>
      </c>
      <c r="R21" s="7">
        <f>100 + SUMIFS(NhatKy_ViPham!J:J, NhatKy_ViPham!E:E, "11_Tin", NhatKy_ViPham!F:F, B21, NhatKy_ViPham!C:C, "T1") - SUMIFS(NhatKy_ViPham!K:K, NhatKy_ViPham!E:E, "11_Tin", NhatKy_ViPham!F:F, B21, NhatKy_ViPham!C:C, "T1")</f>
        <v>100</v>
      </c>
      <c r="S21" s="7">
        <f>100 + SUMIFS(NhatKy_ViPham!J:J, NhatKy_ViPham!E:E, "11_Tin", NhatKy_ViPham!F:F, B21, NhatKy_ViPham!C:C, "T2") - SUMIFS(NhatKy_ViPham!K:K, NhatKy_ViPham!E:E, "11_Tin", NhatKy_ViPham!F:F, B21, NhatKy_ViPham!C:C, "T2")</f>
        <v>100</v>
      </c>
      <c r="T21" s="7">
        <f>100 + SUMIFS(NhatKy_ViPham!J:J, NhatKy_ViPham!E:E, "11_Tin", NhatKy_ViPham!F:F, B21, NhatKy_ViPham!C:C, "T3") - SUMIFS(NhatKy_ViPham!K:K, NhatKy_ViPham!E:E, "11_Tin", NhatKy_ViPham!F:F, B21, NhatKy_ViPham!C:C, "T3")</f>
        <v>100</v>
      </c>
      <c r="U21" s="7">
        <f>100 + SUMIFS(NhatKy_ViPham!J:J, NhatKy_ViPham!E:E, "11_Tin", NhatKy_ViPham!F:F, B21, NhatKy_ViPham!C:C, "T4") - SUMIFS(NhatKy_ViPham!K:K, NhatKy_ViPham!E:E, "11_Tin", NhatKy_ViPham!F:F, B21, NhatKy_ViPham!C:C, "T4")</f>
        <v>100</v>
      </c>
      <c r="V21" s="7">
        <f>100 + SUMIFS(NhatKy_ViPham!J:J, NhatKy_ViPham!E:E, "11_Tin", NhatKy_ViPham!F:F, B21, NhatKy_ViPham!C:C, "T5") - SUMIFS(NhatKy_ViPham!K:K, NhatKy_ViPham!E:E, "11_Tin", NhatKy_ViPham!F:F, B21, NhatKy_ViPham!C:C, "T5")</f>
        <v>100</v>
      </c>
      <c r="W21" s="7">
        <f>100 + SUMIFS(NhatKy_ViPham!J:J, NhatKy_ViPham!E:E, "11_Tin", NhatKy_ViPham!F:F, B21, NhatKy_ViPham!C:C, "T6") - SUMIFS(NhatKy_ViPham!K:K, NhatKy_ViPham!E:E, "11_Tin", NhatKy_ViPham!F:F, B21, NhatKy_ViPham!C:C, "T6")</f>
        <v>100</v>
      </c>
      <c r="X21" s="7">
        <f>100 + SUMIFS(NhatKy_ViPham!J:J, NhatKy_ViPham!E:E, "11_Tin", NhatKy_ViPham!F:F, B21, NhatKy_ViPham!C:C, "T7") - SUMIFS(NhatKy_ViPham!K:K, NhatKy_ViPham!E:E, "11_Tin", NhatKy_ViPham!F:F, B21, NhatKy_ViPham!C:C, "T7")</f>
        <v>100</v>
      </c>
      <c r="Y21" s="7">
        <f>100 + SUMIFS(NhatKy_ViPham!J:J, NhatKy_ViPham!E:E, "11_Tin", NhatKy_ViPham!F:F, B21, NhatKy_ViPham!C:C, "T8") - SUMIFS(NhatKy_ViPham!K:K, NhatKy_ViPham!E:E, "11_Tin", NhatKy_ViPham!F:F, B21, NhatKy_ViPham!C:C, "T8")</f>
        <v>100</v>
      </c>
      <c r="Z21" s="7">
        <f>100 + SUMIFS(NhatKy_ViPham!J:J, NhatKy_ViPham!E:E, "11_Tin", NhatKy_ViPham!F:F, B21, NhatKy_ViPham!C:C, "T9") - SUMIFS(NhatKy_ViPham!K:K, NhatKy_ViPham!E:E, "11_Tin", NhatKy_ViPham!F:F, B21, NhatKy_ViPham!C:C, "T9")</f>
        <v>100</v>
      </c>
      <c r="AA21" s="7">
        <f>100 + SUMIFS(NhatKy_ViPham!J:J, NhatKy_ViPham!E:E, "11_Tin", NhatKy_ViPham!F:F, B21, NhatKy_ViPham!C:C, "T10") - SUMIFS(NhatKy_ViPham!K:K, NhatKy_ViPham!E:E, "11_Tin", NhatKy_ViPham!F:F, B21, NhatKy_ViPham!C:C, "T10")</f>
        <v>100</v>
      </c>
      <c r="AB21" s="7">
        <f>100 + SUMIFS(NhatKy_ViPham!J:J, NhatKy_ViPham!E:E, "11_Tin", NhatKy_ViPham!F:F, B21, NhatKy_ViPham!C:C, "T11") - SUMIFS(NhatKy_ViPham!K:K, NhatKy_ViPham!E:E, "11_Tin", NhatKy_ViPham!F:F, B21, NhatKy_ViPham!C:C, "T11")</f>
        <v>100</v>
      </c>
      <c r="AC21" s="7">
        <f>100 + SUMIFS(NhatKy_ViPham!J:J, NhatKy_ViPham!E:E, "11_Tin", NhatKy_ViPham!F:F, B21, NhatKy_ViPham!C:C, "T12") - SUMIFS(NhatKy_ViPham!K:K, NhatKy_ViPham!E:E, "11_Tin", NhatKy_ViPham!F:F, B21, NhatKy_ViPham!C:C, "T12")</f>
        <v>100</v>
      </c>
      <c r="AD21" s="7">
        <f>100 + SUMIFS(NhatKy_ViPham!J:J, NhatKy_ViPham!E:E, "11_Tin", NhatKy_ViPham!F:F, B21, NhatKy_ViPham!C:C, "T13") - SUMIFS(NhatKy_ViPham!K:K, NhatKy_ViPham!E:E, "11_Tin", NhatKy_ViPham!F:F, B21, NhatKy_ViPham!C:C, "T13")</f>
        <v>100</v>
      </c>
      <c r="AE21" s="7">
        <f>100 + SUMIFS(NhatKy_ViPham!J:J, NhatKy_ViPham!E:E, "11_Tin", NhatKy_ViPham!F:F, B21, NhatKy_ViPham!C:C, "T14") - SUMIFS(NhatKy_ViPham!K:K, NhatKy_ViPham!E:E, "11_Tin", NhatKy_ViPham!F:F, B21, NhatKy_ViPham!C:C, "T14")</f>
        <v>100</v>
      </c>
      <c r="AF21" s="7">
        <f>100 + SUMIFS(NhatKy_ViPham!J:J, NhatKy_ViPham!E:E, "11_Tin", NhatKy_ViPham!F:F, B21, NhatKy_ViPham!C:C, "T15") - SUMIFS(NhatKy_ViPham!K:K, NhatKy_ViPham!E:E, "11_Tin", NhatKy_ViPham!F:F, B21, NhatKy_ViPham!C:C, "T15")</f>
        <v>100</v>
      </c>
      <c r="AG21" s="7">
        <f>100 + SUMIFS(NhatKy_ViPham!J:J, NhatKy_ViPham!E:E, "11_Tin", NhatKy_ViPham!F:F, B21, NhatKy_ViPham!C:C, "T16") - SUMIFS(NhatKy_ViPham!K:K, NhatKy_ViPham!E:E, "11_Tin", NhatKy_ViPham!F:F, B21, NhatKy_ViPham!C:C, "T16")</f>
        <v>100</v>
      </c>
      <c r="AH21" s="7">
        <f>100 + SUMIFS(NhatKy_ViPham!J:J, NhatKy_ViPham!E:E, "11_Tin", NhatKy_ViPham!F:F, B21, NhatKy_ViPham!C:C, "T17") - SUMIFS(NhatKy_ViPham!K:K, NhatKy_ViPham!E:E, "11_Tin", NhatKy_ViPham!F:F, B21, NhatKy_ViPham!C:C, "T17")</f>
        <v>100</v>
      </c>
      <c r="AI21" s="7">
        <f>100 + SUMIFS(NhatKy_ViPham!J:J, NhatKy_ViPham!E:E, "11_Tin", NhatKy_ViPham!F:F, B21, NhatKy_ViPham!C:C, "T18") - SUMIFS(NhatKy_ViPham!K:K, NhatKy_ViPham!E:E, "11_Tin", NhatKy_ViPham!F:F, B21, NhatKy_ViPham!C:C, "T18")</f>
        <v>100</v>
      </c>
      <c r="AJ21" s="7">
        <f>100 + SUMIFS(NhatKy_ViPham!J:J, NhatKy_ViPham!E:E, "11_Tin", NhatKy_ViPham!F:F, B21, NhatKy_ViPham!C:C, "T19") - SUMIFS(NhatKy_ViPham!K:K, NhatKy_ViPham!E:E, "11_Tin", NhatKy_ViPham!F:F, B21, NhatKy_ViPham!C:C, "T19")</f>
        <v>100</v>
      </c>
      <c r="AK21" s="7">
        <f>100 + SUMIFS(NhatKy_ViPham!J:J, NhatKy_ViPham!E:E, "11_Tin", NhatKy_ViPham!F:F, B21, NhatKy_ViPham!C:C, "T20") - SUMIFS(NhatKy_ViPham!K:K, NhatKy_ViPham!E:E, "11_Tin", NhatKy_ViPham!F:F, B21, NhatKy_ViPham!C:C, "T20")</f>
        <v>100</v>
      </c>
      <c r="AL21" s="7">
        <f>100 + SUMIFS(NhatKy_ViPham!J:J, NhatKy_ViPham!E:E, "11_Tin", NhatKy_ViPham!F:F, B21, NhatKy_ViPham!C:C, "T21") - SUMIFS(NhatKy_ViPham!K:K, NhatKy_ViPham!E:E, "11_Tin", NhatKy_ViPham!F:F, B21, NhatKy_ViPham!C:C, "T21")</f>
        <v>100</v>
      </c>
      <c r="AM21" s="7">
        <f>100 + SUMIFS(NhatKy_ViPham!J:J, NhatKy_ViPham!E:E, "11_Tin", NhatKy_ViPham!F:F, B21, NhatKy_ViPham!C:C, "T22") - SUMIFS(NhatKy_ViPham!K:K, NhatKy_ViPham!E:E, "11_Tin", NhatKy_ViPham!F:F, B21, NhatKy_ViPham!C:C, "T22")</f>
        <v>100</v>
      </c>
      <c r="AN21" s="7">
        <f>100 + SUMIFS(NhatKy_ViPham!J:J, NhatKy_ViPham!E:E, "11_Tin", NhatKy_ViPham!F:F, B21, NhatKy_ViPham!C:C, "T23") - SUMIFS(NhatKy_ViPham!K:K, NhatKy_ViPham!E:E, "11_Tin", NhatKy_ViPham!F:F, B21, NhatKy_ViPham!C:C, "T23")</f>
        <v>100</v>
      </c>
      <c r="AO21" s="7">
        <f>100 + SUMIFS(NhatKy_ViPham!J:J, NhatKy_ViPham!E:E, "11_Tin", NhatKy_ViPham!F:F, B21, NhatKy_ViPham!C:C, "T24") - SUMIFS(NhatKy_ViPham!K:K, NhatKy_ViPham!E:E, "11_Tin", NhatKy_ViPham!F:F, B21, NhatKy_ViPham!C:C, "T24")</f>
        <v>100</v>
      </c>
      <c r="AP21" s="7">
        <f>100 + SUMIFS(NhatKy_ViPham!J:J, NhatKy_ViPham!E:E, "11_Tin", NhatKy_ViPham!F:F, B21, NhatKy_ViPham!C:C, "T25") - SUMIFS(NhatKy_ViPham!K:K, NhatKy_ViPham!E:E, "11_Tin", NhatKy_ViPham!F:F, B21, NhatKy_ViPham!C:C, "T25")</f>
        <v>100</v>
      </c>
      <c r="AQ21" s="7">
        <f>100 + SUMIFS(NhatKy_ViPham!J:J, NhatKy_ViPham!E:E, "11_Tin", NhatKy_ViPham!F:F, B21, NhatKy_ViPham!C:C, "T26") - SUMIFS(NhatKy_ViPham!K:K, NhatKy_ViPham!E:E, "11_Tin", NhatKy_ViPham!F:F, B21, NhatKy_ViPham!C:C, "T26")</f>
        <v>100</v>
      </c>
      <c r="AR21" s="7">
        <f>100 + SUMIFS(NhatKy_ViPham!J:J, NhatKy_ViPham!E:E, "11_Tin", NhatKy_ViPham!F:F, B21, NhatKy_ViPham!C:C, "T27") - SUMIFS(NhatKy_ViPham!K:K, NhatKy_ViPham!E:E, "11_Tin", NhatKy_ViPham!F:F, B21, NhatKy_ViPham!C:C, "T27")</f>
        <v>100</v>
      </c>
      <c r="AS21" s="7">
        <f>100 + SUMIFS(NhatKy_ViPham!J:J, NhatKy_ViPham!E:E, "11_Tin", NhatKy_ViPham!F:F, B21, NhatKy_ViPham!C:C, "T28") - SUMIFS(NhatKy_ViPham!K:K, NhatKy_ViPham!E:E, "11_Tin", NhatKy_ViPham!F:F, B21, NhatKy_ViPham!C:C, "T28")</f>
        <v>100</v>
      </c>
      <c r="AT21" s="7">
        <f>100 + SUMIFS(NhatKy_ViPham!J:J, NhatKy_ViPham!E:E, "11_Tin", NhatKy_ViPham!F:F, B21, NhatKy_ViPham!C:C, "T29") - SUMIFS(NhatKy_ViPham!K:K, NhatKy_ViPham!E:E, "11_Tin", NhatKy_ViPham!F:F, B21, NhatKy_ViPham!C:C, "T29")</f>
        <v>100</v>
      </c>
      <c r="AU21" s="7">
        <f>100 + SUMIFS(NhatKy_ViPham!J:J, NhatKy_ViPham!E:E, "11_Tin", NhatKy_ViPham!F:F, B21, NhatKy_ViPham!C:C, "T30") - SUMIFS(NhatKy_ViPham!K:K, NhatKy_ViPham!E:E, "11_Tin", NhatKy_ViPham!F:F, B21, NhatKy_ViPham!C:C, "T30")</f>
        <v>100</v>
      </c>
      <c r="AV21" s="7">
        <f>100 + SUMIFS(NhatKy_ViPham!J:J, NhatKy_ViPham!E:E, "11_Tin", NhatKy_ViPham!F:F, B21, NhatKy_ViPham!C:C, "T31") - SUMIFS(NhatKy_ViPham!K:K, NhatKy_ViPham!E:E, "11_Tin", NhatKy_ViPham!F:F, B21, NhatKy_ViPham!C:C, "T31")</f>
        <v>100</v>
      </c>
      <c r="AW21" s="7">
        <f>100 + SUMIFS(NhatKy_ViPham!J:J, NhatKy_ViPham!E:E, "11_Tin", NhatKy_ViPham!F:F, B21, NhatKy_ViPham!C:C, "T32") - SUMIFS(NhatKy_ViPham!K:K, NhatKy_ViPham!E:E, "11_Tin", NhatKy_ViPham!F:F, B21, NhatKy_ViPham!C:C, "T32")</f>
        <v>100</v>
      </c>
      <c r="AX21" s="7">
        <f>100 + SUMIFS(NhatKy_ViPham!J:J, NhatKy_ViPham!E:E, "11_Tin", NhatKy_ViPham!F:F, B21, NhatKy_ViPham!C:C, "T33") - SUMIFS(NhatKy_ViPham!K:K, NhatKy_ViPham!E:E, "11_Tin", NhatKy_ViPham!F:F, B21, NhatKy_ViPham!C:C, "T33")</f>
        <v>100</v>
      </c>
      <c r="AY21" s="7">
        <f>100 + SUMIFS(NhatKy_ViPham!J:J, NhatKy_ViPham!E:E, "11_Tin", NhatKy_ViPham!F:F, B21, NhatKy_ViPham!C:C, "T34") - SUMIFS(NhatKy_ViPham!K:K, NhatKy_ViPham!E:E, "11_Tin", NhatKy_ViPham!F:F, B21, NhatKy_ViPham!C:C, "T34")</f>
        <v>100</v>
      </c>
      <c r="AZ21" s="7">
        <f>100 + SUMIFS(NhatKy_ViPham!J:J, NhatKy_ViPham!E:E, "11_Tin", NhatKy_ViPham!F:F, B21, NhatKy_ViPham!C:C, "T35") - SUMIFS(NhatKy_ViPham!K:K, NhatKy_ViPham!E:E, "11_Tin", NhatKy_ViPham!F:F, B21, NhatKy_ViPham!C:C, "T35")</f>
        <v>100</v>
      </c>
      <c r="BA21" s="12">
        <f t="shared" si="0"/>
        <v>100</v>
      </c>
      <c r="BB21" s="11" t="s">
        <v>430</v>
      </c>
      <c r="BC21" s="14" t="str">
        <f t="shared" si="1"/>
        <v>Tốt</v>
      </c>
      <c r="BD21" s="10" t="str">
        <f t="shared" si="2"/>
        <v>🟢 BÌNH THƯỜNG</v>
      </c>
    </row>
    <row r="22" spans="1:56" x14ac:dyDescent="0.25">
      <c r="A22" s="5">
        <v>14</v>
      </c>
      <c r="B22" s="15" t="s">
        <v>1820</v>
      </c>
      <c r="C22" s="5" t="s">
        <v>1485</v>
      </c>
      <c r="D22" s="5" t="s">
        <v>435</v>
      </c>
      <c r="E22" s="11" t="s">
        <v>430</v>
      </c>
      <c r="F22" s="6">
        <f>SUMIFS(NhatKy_ViPham!K:K, NhatKy_ViPham!E:E, "11_Tin", NhatKy_ViPham!F:F, B22, NhatKy_ViPham!H:H, "L01")</f>
        <v>0</v>
      </c>
      <c r="G22" s="6">
        <f>SUMIFS(NhatKy_ViPham!K:K, NhatKy_ViPham!E:E, "11_Tin", NhatKy_ViPham!F:F, B22, NhatKy_ViPham!H:H, "L02")</f>
        <v>0</v>
      </c>
      <c r="H22" s="6">
        <f>SUMIFS(NhatKy_ViPham!K:K, NhatKy_ViPham!E:E, "11_Tin", NhatKy_ViPham!F:F, B22, NhatKy_ViPham!H:H, "L03")</f>
        <v>0</v>
      </c>
      <c r="I22" s="6">
        <f>SUMIFS(NhatKy_ViPham!K:K, NhatKy_ViPham!E:E, "11_Tin", NhatKy_ViPham!F:F, B22, NhatKy_ViPham!H:H, "L04")</f>
        <v>0</v>
      </c>
      <c r="J22" s="6">
        <f>SUMIFS(NhatKy_ViPham!K:K, NhatKy_ViPham!E:E, "11_Tin", NhatKy_ViPham!F:F, B22, NhatKy_ViPham!H:H, "L05")</f>
        <v>0</v>
      </c>
      <c r="K22" s="6">
        <f>SUMIFS(NhatKy_ViPham!K:K, NhatKy_ViPham!E:E, "11_Tin", NhatKy_ViPham!F:F, B22, NhatKy_ViPham!H:H, "L06")</f>
        <v>0</v>
      </c>
      <c r="L22" s="6">
        <f>SUMIFS(NhatKy_ViPham!K:K, NhatKy_ViPham!E:E, "11_Tin", NhatKy_ViPham!F:F, B22, NhatKy_ViPham!H:H, "L07")</f>
        <v>0</v>
      </c>
      <c r="M22" s="6">
        <f>SUMIFS(NhatKy_ViPham!K:K, NhatKy_ViPham!E:E, "11_Tin", NhatKy_ViPham!F:F, B22, NhatKy_ViPham!H:H, "L08")</f>
        <v>0</v>
      </c>
      <c r="N22" s="6">
        <f>SUMIFS(NhatKy_ViPham!K:K, NhatKy_ViPham!E:E, "11_Tin", NhatKy_ViPham!F:F, B22, NhatKy_ViPham!H:H, "L09")</f>
        <v>0</v>
      </c>
      <c r="O22" s="6">
        <f>SUMIFS(NhatKy_ViPham!K:K, NhatKy_ViPham!E:E, "11_Tin", NhatKy_ViPham!F:F, B22, NhatKy_ViPham!H:H, "L10")</f>
        <v>0</v>
      </c>
      <c r="P22" s="12">
        <f>SUMIFS(NhatKy_ViPham!J:J, NhatKy_ViPham!E:E, "11_Tin", NhatKy_ViPham!F:F, B22)</f>
        <v>0</v>
      </c>
      <c r="Q22" s="13">
        <f>SUMIFS(NhatKy_ViPham!K:K, NhatKy_ViPham!E:E, "11_Tin", NhatKy_ViPham!F:F, B22)</f>
        <v>0</v>
      </c>
      <c r="R22" s="6">
        <f>100 + SUMIFS(NhatKy_ViPham!J:J, NhatKy_ViPham!E:E, "11_Tin", NhatKy_ViPham!F:F, B22, NhatKy_ViPham!C:C, "T1") - SUMIFS(NhatKy_ViPham!K:K, NhatKy_ViPham!E:E, "11_Tin", NhatKy_ViPham!F:F, B22, NhatKy_ViPham!C:C, "T1")</f>
        <v>100</v>
      </c>
      <c r="S22" s="6">
        <f>100 + SUMIFS(NhatKy_ViPham!J:J, NhatKy_ViPham!E:E, "11_Tin", NhatKy_ViPham!F:F, B22, NhatKy_ViPham!C:C, "T2") - SUMIFS(NhatKy_ViPham!K:K, NhatKy_ViPham!E:E, "11_Tin", NhatKy_ViPham!F:F, B22, NhatKy_ViPham!C:C, "T2")</f>
        <v>100</v>
      </c>
      <c r="T22" s="6">
        <f>100 + SUMIFS(NhatKy_ViPham!J:J, NhatKy_ViPham!E:E, "11_Tin", NhatKy_ViPham!F:F, B22, NhatKy_ViPham!C:C, "T3") - SUMIFS(NhatKy_ViPham!K:K, NhatKy_ViPham!E:E, "11_Tin", NhatKy_ViPham!F:F, B22, NhatKy_ViPham!C:C, "T3")</f>
        <v>100</v>
      </c>
      <c r="U22" s="6">
        <f>100 + SUMIFS(NhatKy_ViPham!J:J, NhatKy_ViPham!E:E, "11_Tin", NhatKy_ViPham!F:F, B22, NhatKy_ViPham!C:C, "T4") - SUMIFS(NhatKy_ViPham!K:K, NhatKy_ViPham!E:E, "11_Tin", NhatKy_ViPham!F:F, B22, NhatKy_ViPham!C:C, "T4")</f>
        <v>100</v>
      </c>
      <c r="V22" s="6">
        <f>100 + SUMIFS(NhatKy_ViPham!J:J, NhatKy_ViPham!E:E, "11_Tin", NhatKy_ViPham!F:F, B22, NhatKy_ViPham!C:C, "T5") - SUMIFS(NhatKy_ViPham!K:K, NhatKy_ViPham!E:E, "11_Tin", NhatKy_ViPham!F:F, B22, NhatKy_ViPham!C:C, "T5")</f>
        <v>100</v>
      </c>
      <c r="W22" s="6">
        <f>100 + SUMIFS(NhatKy_ViPham!J:J, NhatKy_ViPham!E:E, "11_Tin", NhatKy_ViPham!F:F, B22, NhatKy_ViPham!C:C, "T6") - SUMIFS(NhatKy_ViPham!K:K, NhatKy_ViPham!E:E, "11_Tin", NhatKy_ViPham!F:F, B22, NhatKy_ViPham!C:C, "T6")</f>
        <v>100</v>
      </c>
      <c r="X22" s="6">
        <f>100 + SUMIFS(NhatKy_ViPham!J:J, NhatKy_ViPham!E:E, "11_Tin", NhatKy_ViPham!F:F, B22, NhatKy_ViPham!C:C, "T7") - SUMIFS(NhatKy_ViPham!K:K, NhatKy_ViPham!E:E, "11_Tin", NhatKy_ViPham!F:F, B22, NhatKy_ViPham!C:C, "T7")</f>
        <v>100</v>
      </c>
      <c r="Y22" s="6">
        <f>100 + SUMIFS(NhatKy_ViPham!J:J, NhatKy_ViPham!E:E, "11_Tin", NhatKy_ViPham!F:F, B22, NhatKy_ViPham!C:C, "T8") - SUMIFS(NhatKy_ViPham!K:K, NhatKy_ViPham!E:E, "11_Tin", NhatKy_ViPham!F:F, B22, NhatKy_ViPham!C:C, "T8")</f>
        <v>100</v>
      </c>
      <c r="Z22" s="6">
        <f>100 + SUMIFS(NhatKy_ViPham!J:J, NhatKy_ViPham!E:E, "11_Tin", NhatKy_ViPham!F:F, B22, NhatKy_ViPham!C:C, "T9") - SUMIFS(NhatKy_ViPham!K:K, NhatKy_ViPham!E:E, "11_Tin", NhatKy_ViPham!F:F, B22, NhatKy_ViPham!C:C, "T9")</f>
        <v>100</v>
      </c>
      <c r="AA22" s="6">
        <f>100 + SUMIFS(NhatKy_ViPham!J:J, NhatKy_ViPham!E:E, "11_Tin", NhatKy_ViPham!F:F, B22, NhatKy_ViPham!C:C, "T10") - SUMIFS(NhatKy_ViPham!K:K, NhatKy_ViPham!E:E, "11_Tin", NhatKy_ViPham!F:F, B22, NhatKy_ViPham!C:C, "T10")</f>
        <v>100</v>
      </c>
      <c r="AB22" s="6">
        <f>100 + SUMIFS(NhatKy_ViPham!J:J, NhatKy_ViPham!E:E, "11_Tin", NhatKy_ViPham!F:F, B22, NhatKy_ViPham!C:C, "T11") - SUMIFS(NhatKy_ViPham!K:K, NhatKy_ViPham!E:E, "11_Tin", NhatKy_ViPham!F:F, B22, NhatKy_ViPham!C:C, "T11")</f>
        <v>100</v>
      </c>
      <c r="AC22" s="6">
        <f>100 + SUMIFS(NhatKy_ViPham!J:J, NhatKy_ViPham!E:E, "11_Tin", NhatKy_ViPham!F:F, B22, NhatKy_ViPham!C:C, "T12") - SUMIFS(NhatKy_ViPham!K:K, NhatKy_ViPham!E:E, "11_Tin", NhatKy_ViPham!F:F, B22, NhatKy_ViPham!C:C, "T12")</f>
        <v>100</v>
      </c>
      <c r="AD22" s="6">
        <f>100 + SUMIFS(NhatKy_ViPham!J:J, NhatKy_ViPham!E:E, "11_Tin", NhatKy_ViPham!F:F, B22, NhatKy_ViPham!C:C, "T13") - SUMIFS(NhatKy_ViPham!K:K, NhatKy_ViPham!E:E, "11_Tin", NhatKy_ViPham!F:F, B22, NhatKy_ViPham!C:C, "T13")</f>
        <v>100</v>
      </c>
      <c r="AE22" s="6">
        <f>100 + SUMIFS(NhatKy_ViPham!J:J, NhatKy_ViPham!E:E, "11_Tin", NhatKy_ViPham!F:F, B22, NhatKy_ViPham!C:C, "T14") - SUMIFS(NhatKy_ViPham!K:K, NhatKy_ViPham!E:E, "11_Tin", NhatKy_ViPham!F:F, B22, NhatKy_ViPham!C:C, "T14")</f>
        <v>100</v>
      </c>
      <c r="AF22" s="6">
        <f>100 + SUMIFS(NhatKy_ViPham!J:J, NhatKy_ViPham!E:E, "11_Tin", NhatKy_ViPham!F:F, B22, NhatKy_ViPham!C:C, "T15") - SUMIFS(NhatKy_ViPham!K:K, NhatKy_ViPham!E:E, "11_Tin", NhatKy_ViPham!F:F, B22, NhatKy_ViPham!C:C, "T15")</f>
        <v>100</v>
      </c>
      <c r="AG22" s="6">
        <f>100 + SUMIFS(NhatKy_ViPham!J:J, NhatKy_ViPham!E:E, "11_Tin", NhatKy_ViPham!F:F, B22, NhatKy_ViPham!C:C, "T16") - SUMIFS(NhatKy_ViPham!K:K, NhatKy_ViPham!E:E, "11_Tin", NhatKy_ViPham!F:F, B22, NhatKy_ViPham!C:C, "T16")</f>
        <v>100</v>
      </c>
      <c r="AH22" s="6">
        <f>100 + SUMIFS(NhatKy_ViPham!J:J, NhatKy_ViPham!E:E, "11_Tin", NhatKy_ViPham!F:F, B22, NhatKy_ViPham!C:C, "T17") - SUMIFS(NhatKy_ViPham!K:K, NhatKy_ViPham!E:E, "11_Tin", NhatKy_ViPham!F:F, B22, NhatKy_ViPham!C:C, "T17")</f>
        <v>100</v>
      </c>
      <c r="AI22" s="6">
        <f>100 + SUMIFS(NhatKy_ViPham!J:J, NhatKy_ViPham!E:E, "11_Tin", NhatKy_ViPham!F:F, B22, NhatKy_ViPham!C:C, "T18") - SUMIFS(NhatKy_ViPham!K:K, NhatKy_ViPham!E:E, "11_Tin", NhatKy_ViPham!F:F, B22, NhatKy_ViPham!C:C, "T18")</f>
        <v>100</v>
      </c>
      <c r="AJ22" s="6">
        <f>100 + SUMIFS(NhatKy_ViPham!J:J, NhatKy_ViPham!E:E, "11_Tin", NhatKy_ViPham!F:F, B22, NhatKy_ViPham!C:C, "T19") - SUMIFS(NhatKy_ViPham!K:K, NhatKy_ViPham!E:E, "11_Tin", NhatKy_ViPham!F:F, B22, NhatKy_ViPham!C:C, "T19")</f>
        <v>100</v>
      </c>
      <c r="AK22" s="6">
        <f>100 + SUMIFS(NhatKy_ViPham!J:J, NhatKy_ViPham!E:E, "11_Tin", NhatKy_ViPham!F:F, B22, NhatKy_ViPham!C:C, "T20") - SUMIFS(NhatKy_ViPham!K:K, NhatKy_ViPham!E:E, "11_Tin", NhatKy_ViPham!F:F, B22, NhatKy_ViPham!C:C, "T20")</f>
        <v>100</v>
      </c>
      <c r="AL22" s="6">
        <f>100 + SUMIFS(NhatKy_ViPham!J:J, NhatKy_ViPham!E:E, "11_Tin", NhatKy_ViPham!F:F, B22, NhatKy_ViPham!C:C, "T21") - SUMIFS(NhatKy_ViPham!K:K, NhatKy_ViPham!E:E, "11_Tin", NhatKy_ViPham!F:F, B22, NhatKy_ViPham!C:C, "T21")</f>
        <v>100</v>
      </c>
      <c r="AM22" s="6">
        <f>100 + SUMIFS(NhatKy_ViPham!J:J, NhatKy_ViPham!E:E, "11_Tin", NhatKy_ViPham!F:F, B22, NhatKy_ViPham!C:C, "T22") - SUMIFS(NhatKy_ViPham!K:K, NhatKy_ViPham!E:E, "11_Tin", NhatKy_ViPham!F:F, B22, NhatKy_ViPham!C:C, "T22")</f>
        <v>100</v>
      </c>
      <c r="AN22" s="6">
        <f>100 + SUMIFS(NhatKy_ViPham!J:J, NhatKy_ViPham!E:E, "11_Tin", NhatKy_ViPham!F:F, B22, NhatKy_ViPham!C:C, "T23") - SUMIFS(NhatKy_ViPham!K:K, NhatKy_ViPham!E:E, "11_Tin", NhatKy_ViPham!F:F, B22, NhatKy_ViPham!C:C, "T23")</f>
        <v>100</v>
      </c>
      <c r="AO22" s="6">
        <f>100 + SUMIFS(NhatKy_ViPham!J:J, NhatKy_ViPham!E:E, "11_Tin", NhatKy_ViPham!F:F, B22, NhatKy_ViPham!C:C, "T24") - SUMIFS(NhatKy_ViPham!K:K, NhatKy_ViPham!E:E, "11_Tin", NhatKy_ViPham!F:F, B22, NhatKy_ViPham!C:C, "T24")</f>
        <v>100</v>
      </c>
      <c r="AP22" s="6">
        <f>100 + SUMIFS(NhatKy_ViPham!J:J, NhatKy_ViPham!E:E, "11_Tin", NhatKy_ViPham!F:F, B22, NhatKy_ViPham!C:C, "T25") - SUMIFS(NhatKy_ViPham!K:K, NhatKy_ViPham!E:E, "11_Tin", NhatKy_ViPham!F:F, B22, NhatKy_ViPham!C:C, "T25")</f>
        <v>100</v>
      </c>
      <c r="AQ22" s="6">
        <f>100 + SUMIFS(NhatKy_ViPham!J:J, NhatKy_ViPham!E:E, "11_Tin", NhatKy_ViPham!F:F, B22, NhatKy_ViPham!C:C, "T26") - SUMIFS(NhatKy_ViPham!K:K, NhatKy_ViPham!E:E, "11_Tin", NhatKy_ViPham!F:F, B22, NhatKy_ViPham!C:C, "T26")</f>
        <v>100</v>
      </c>
      <c r="AR22" s="6">
        <f>100 + SUMIFS(NhatKy_ViPham!J:J, NhatKy_ViPham!E:E, "11_Tin", NhatKy_ViPham!F:F, B22, NhatKy_ViPham!C:C, "T27") - SUMIFS(NhatKy_ViPham!K:K, NhatKy_ViPham!E:E, "11_Tin", NhatKy_ViPham!F:F, B22, NhatKy_ViPham!C:C, "T27")</f>
        <v>100</v>
      </c>
      <c r="AS22" s="6">
        <f>100 + SUMIFS(NhatKy_ViPham!J:J, NhatKy_ViPham!E:E, "11_Tin", NhatKy_ViPham!F:F, B22, NhatKy_ViPham!C:C, "T28") - SUMIFS(NhatKy_ViPham!K:K, NhatKy_ViPham!E:E, "11_Tin", NhatKy_ViPham!F:F, B22, NhatKy_ViPham!C:C, "T28")</f>
        <v>100</v>
      </c>
      <c r="AT22" s="6">
        <f>100 + SUMIFS(NhatKy_ViPham!J:J, NhatKy_ViPham!E:E, "11_Tin", NhatKy_ViPham!F:F, B22, NhatKy_ViPham!C:C, "T29") - SUMIFS(NhatKy_ViPham!K:K, NhatKy_ViPham!E:E, "11_Tin", NhatKy_ViPham!F:F, B22, NhatKy_ViPham!C:C, "T29")</f>
        <v>100</v>
      </c>
      <c r="AU22" s="6">
        <f>100 + SUMIFS(NhatKy_ViPham!J:J, NhatKy_ViPham!E:E, "11_Tin", NhatKy_ViPham!F:F, B22, NhatKy_ViPham!C:C, "T30") - SUMIFS(NhatKy_ViPham!K:K, NhatKy_ViPham!E:E, "11_Tin", NhatKy_ViPham!F:F, B22, NhatKy_ViPham!C:C, "T30")</f>
        <v>100</v>
      </c>
      <c r="AV22" s="6">
        <f>100 + SUMIFS(NhatKy_ViPham!J:J, NhatKy_ViPham!E:E, "11_Tin", NhatKy_ViPham!F:F, B22, NhatKy_ViPham!C:C, "T31") - SUMIFS(NhatKy_ViPham!K:K, NhatKy_ViPham!E:E, "11_Tin", NhatKy_ViPham!F:F, B22, NhatKy_ViPham!C:C, "T31")</f>
        <v>100</v>
      </c>
      <c r="AW22" s="6">
        <f>100 + SUMIFS(NhatKy_ViPham!J:J, NhatKy_ViPham!E:E, "11_Tin", NhatKy_ViPham!F:F, B22, NhatKy_ViPham!C:C, "T32") - SUMIFS(NhatKy_ViPham!K:K, NhatKy_ViPham!E:E, "11_Tin", NhatKy_ViPham!F:F, B22, NhatKy_ViPham!C:C, "T32")</f>
        <v>100</v>
      </c>
      <c r="AX22" s="6">
        <f>100 + SUMIFS(NhatKy_ViPham!J:J, NhatKy_ViPham!E:E, "11_Tin", NhatKy_ViPham!F:F, B22, NhatKy_ViPham!C:C, "T33") - SUMIFS(NhatKy_ViPham!K:K, NhatKy_ViPham!E:E, "11_Tin", NhatKy_ViPham!F:F, B22, NhatKy_ViPham!C:C, "T33")</f>
        <v>100</v>
      </c>
      <c r="AY22" s="6">
        <f>100 + SUMIFS(NhatKy_ViPham!J:J, NhatKy_ViPham!E:E, "11_Tin", NhatKy_ViPham!F:F, B22, NhatKy_ViPham!C:C, "T34") - SUMIFS(NhatKy_ViPham!K:K, NhatKy_ViPham!E:E, "11_Tin", NhatKy_ViPham!F:F, B22, NhatKy_ViPham!C:C, "T34")</f>
        <v>100</v>
      </c>
      <c r="AZ22" s="6">
        <f>100 + SUMIFS(NhatKy_ViPham!J:J, NhatKy_ViPham!E:E, "11_Tin", NhatKy_ViPham!F:F, B22, NhatKy_ViPham!C:C, "T35") - SUMIFS(NhatKy_ViPham!K:K, NhatKy_ViPham!E:E, "11_Tin", NhatKy_ViPham!F:F, B22, NhatKy_ViPham!C:C, "T35")</f>
        <v>100</v>
      </c>
      <c r="BA22" s="12">
        <f t="shared" si="0"/>
        <v>100</v>
      </c>
      <c r="BB22" s="11" t="s">
        <v>430</v>
      </c>
      <c r="BC22" s="16" t="str">
        <f t="shared" si="1"/>
        <v>Tốt</v>
      </c>
      <c r="BD22" s="15" t="str">
        <f t="shared" si="2"/>
        <v>🟢 BÌNH THƯỜNG</v>
      </c>
    </row>
    <row r="23" spans="1:56" x14ac:dyDescent="0.25">
      <c r="A23" s="4">
        <v>15</v>
      </c>
      <c r="B23" s="10" t="s">
        <v>1821</v>
      </c>
      <c r="C23" s="4" t="s">
        <v>1612</v>
      </c>
      <c r="D23" s="4" t="s">
        <v>435</v>
      </c>
      <c r="E23" s="11" t="s">
        <v>430</v>
      </c>
      <c r="F23" s="7">
        <f>SUMIFS(NhatKy_ViPham!K:K, NhatKy_ViPham!E:E, "11_Tin", NhatKy_ViPham!F:F, B23, NhatKy_ViPham!H:H, "L01")</f>
        <v>0</v>
      </c>
      <c r="G23" s="7">
        <f>SUMIFS(NhatKy_ViPham!K:K, NhatKy_ViPham!E:E, "11_Tin", NhatKy_ViPham!F:F, B23, NhatKy_ViPham!H:H, "L02")</f>
        <v>0</v>
      </c>
      <c r="H23" s="7">
        <f>SUMIFS(NhatKy_ViPham!K:K, NhatKy_ViPham!E:E, "11_Tin", NhatKy_ViPham!F:F, B23, NhatKy_ViPham!H:H, "L03")</f>
        <v>0</v>
      </c>
      <c r="I23" s="7">
        <f>SUMIFS(NhatKy_ViPham!K:K, NhatKy_ViPham!E:E, "11_Tin", NhatKy_ViPham!F:F, B23, NhatKy_ViPham!H:H, "L04")</f>
        <v>0</v>
      </c>
      <c r="J23" s="7">
        <f>SUMIFS(NhatKy_ViPham!K:K, NhatKy_ViPham!E:E, "11_Tin", NhatKy_ViPham!F:F, B23, NhatKy_ViPham!H:H, "L05")</f>
        <v>0</v>
      </c>
      <c r="K23" s="7">
        <f>SUMIFS(NhatKy_ViPham!K:K, NhatKy_ViPham!E:E, "11_Tin", NhatKy_ViPham!F:F, B23, NhatKy_ViPham!H:H, "L06")</f>
        <v>0</v>
      </c>
      <c r="L23" s="7">
        <f>SUMIFS(NhatKy_ViPham!K:K, NhatKy_ViPham!E:E, "11_Tin", NhatKy_ViPham!F:F, B23, NhatKy_ViPham!H:H, "L07")</f>
        <v>0</v>
      </c>
      <c r="M23" s="7">
        <f>SUMIFS(NhatKy_ViPham!K:K, NhatKy_ViPham!E:E, "11_Tin", NhatKy_ViPham!F:F, B23, NhatKy_ViPham!H:H, "L08")</f>
        <v>0</v>
      </c>
      <c r="N23" s="7">
        <f>SUMIFS(NhatKy_ViPham!K:K, NhatKy_ViPham!E:E, "11_Tin", NhatKy_ViPham!F:F, B23, NhatKy_ViPham!H:H, "L09")</f>
        <v>0</v>
      </c>
      <c r="O23" s="7">
        <f>SUMIFS(NhatKy_ViPham!K:K, NhatKy_ViPham!E:E, "11_Tin", NhatKy_ViPham!F:F, B23, NhatKy_ViPham!H:H, "L10")</f>
        <v>0</v>
      </c>
      <c r="P23" s="12">
        <f>SUMIFS(NhatKy_ViPham!J:J, NhatKy_ViPham!E:E, "11_Tin", NhatKy_ViPham!F:F, B23)</f>
        <v>0</v>
      </c>
      <c r="Q23" s="13">
        <f>SUMIFS(NhatKy_ViPham!K:K, NhatKy_ViPham!E:E, "11_Tin", NhatKy_ViPham!F:F, B23)</f>
        <v>0</v>
      </c>
      <c r="R23" s="7">
        <f>100 + SUMIFS(NhatKy_ViPham!J:J, NhatKy_ViPham!E:E, "11_Tin", NhatKy_ViPham!F:F, B23, NhatKy_ViPham!C:C, "T1") - SUMIFS(NhatKy_ViPham!K:K, NhatKy_ViPham!E:E, "11_Tin", NhatKy_ViPham!F:F, B23, NhatKy_ViPham!C:C, "T1")</f>
        <v>100</v>
      </c>
      <c r="S23" s="7">
        <f>100 + SUMIFS(NhatKy_ViPham!J:J, NhatKy_ViPham!E:E, "11_Tin", NhatKy_ViPham!F:F, B23, NhatKy_ViPham!C:C, "T2") - SUMIFS(NhatKy_ViPham!K:K, NhatKy_ViPham!E:E, "11_Tin", NhatKy_ViPham!F:F, B23, NhatKy_ViPham!C:C, "T2")</f>
        <v>100</v>
      </c>
      <c r="T23" s="7">
        <f>100 + SUMIFS(NhatKy_ViPham!J:J, NhatKy_ViPham!E:E, "11_Tin", NhatKy_ViPham!F:F, B23, NhatKy_ViPham!C:C, "T3") - SUMIFS(NhatKy_ViPham!K:K, NhatKy_ViPham!E:E, "11_Tin", NhatKy_ViPham!F:F, B23, NhatKy_ViPham!C:C, "T3")</f>
        <v>100</v>
      </c>
      <c r="U23" s="7">
        <f>100 + SUMIFS(NhatKy_ViPham!J:J, NhatKy_ViPham!E:E, "11_Tin", NhatKy_ViPham!F:F, B23, NhatKy_ViPham!C:C, "T4") - SUMIFS(NhatKy_ViPham!K:K, NhatKy_ViPham!E:E, "11_Tin", NhatKy_ViPham!F:F, B23, NhatKy_ViPham!C:C, "T4")</f>
        <v>100</v>
      </c>
      <c r="V23" s="7">
        <f>100 + SUMIFS(NhatKy_ViPham!J:J, NhatKy_ViPham!E:E, "11_Tin", NhatKy_ViPham!F:F, B23, NhatKy_ViPham!C:C, "T5") - SUMIFS(NhatKy_ViPham!K:K, NhatKy_ViPham!E:E, "11_Tin", NhatKy_ViPham!F:F, B23, NhatKy_ViPham!C:C, "T5")</f>
        <v>100</v>
      </c>
      <c r="W23" s="7">
        <f>100 + SUMIFS(NhatKy_ViPham!J:J, NhatKy_ViPham!E:E, "11_Tin", NhatKy_ViPham!F:F, B23, NhatKy_ViPham!C:C, "T6") - SUMIFS(NhatKy_ViPham!K:K, NhatKy_ViPham!E:E, "11_Tin", NhatKy_ViPham!F:F, B23, NhatKy_ViPham!C:C, "T6")</f>
        <v>100</v>
      </c>
      <c r="X23" s="7">
        <f>100 + SUMIFS(NhatKy_ViPham!J:J, NhatKy_ViPham!E:E, "11_Tin", NhatKy_ViPham!F:F, B23, NhatKy_ViPham!C:C, "T7") - SUMIFS(NhatKy_ViPham!K:K, NhatKy_ViPham!E:E, "11_Tin", NhatKy_ViPham!F:F, B23, NhatKy_ViPham!C:C, "T7")</f>
        <v>100</v>
      </c>
      <c r="Y23" s="7">
        <f>100 + SUMIFS(NhatKy_ViPham!J:J, NhatKy_ViPham!E:E, "11_Tin", NhatKy_ViPham!F:F, B23, NhatKy_ViPham!C:C, "T8") - SUMIFS(NhatKy_ViPham!K:K, NhatKy_ViPham!E:E, "11_Tin", NhatKy_ViPham!F:F, B23, NhatKy_ViPham!C:C, "T8")</f>
        <v>100</v>
      </c>
      <c r="Z23" s="7">
        <f>100 + SUMIFS(NhatKy_ViPham!J:J, NhatKy_ViPham!E:E, "11_Tin", NhatKy_ViPham!F:F, B23, NhatKy_ViPham!C:C, "T9") - SUMIFS(NhatKy_ViPham!K:K, NhatKy_ViPham!E:E, "11_Tin", NhatKy_ViPham!F:F, B23, NhatKy_ViPham!C:C, "T9")</f>
        <v>100</v>
      </c>
      <c r="AA23" s="7">
        <f>100 + SUMIFS(NhatKy_ViPham!J:J, NhatKy_ViPham!E:E, "11_Tin", NhatKy_ViPham!F:F, B23, NhatKy_ViPham!C:C, "T10") - SUMIFS(NhatKy_ViPham!K:K, NhatKy_ViPham!E:E, "11_Tin", NhatKy_ViPham!F:F, B23, NhatKy_ViPham!C:C, "T10")</f>
        <v>100</v>
      </c>
      <c r="AB23" s="7">
        <f>100 + SUMIFS(NhatKy_ViPham!J:J, NhatKy_ViPham!E:E, "11_Tin", NhatKy_ViPham!F:F, B23, NhatKy_ViPham!C:C, "T11") - SUMIFS(NhatKy_ViPham!K:K, NhatKy_ViPham!E:E, "11_Tin", NhatKy_ViPham!F:F, B23, NhatKy_ViPham!C:C, "T11")</f>
        <v>100</v>
      </c>
      <c r="AC23" s="7">
        <f>100 + SUMIFS(NhatKy_ViPham!J:J, NhatKy_ViPham!E:E, "11_Tin", NhatKy_ViPham!F:F, B23, NhatKy_ViPham!C:C, "T12") - SUMIFS(NhatKy_ViPham!K:K, NhatKy_ViPham!E:E, "11_Tin", NhatKy_ViPham!F:F, B23, NhatKy_ViPham!C:C, "T12")</f>
        <v>100</v>
      </c>
      <c r="AD23" s="7">
        <f>100 + SUMIFS(NhatKy_ViPham!J:J, NhatKy_ViPham!E:E, "11_Tin", NhatKy_ViPham!F:F, B23, NhatKy_ViPham!C:C, "T13") - SUMIFS(NhatKy_ViPham!K:K, NhatKy_ViPham!E:E, "11_Tin", NhatKy_ViPham!F:F, B23, NhatKy_ViPham!C:C, "T13")</f>
        <v>100</v>
      </c>
      <c r="AE23" s="7">
        <f>100 + SUMIFS(NhatKy_ViPham!J:J, NhatKy_ViPham!E:E, "11_Tin", NhatKy_ViPham!F:F, B23, NhatKy_ViPham!C:C, "T14") - SUMIFS(NhatKy_ViPham!K:K, NhatKy_ViPham!E:E, "11_Tin", NhatKy_ViPham!F:F, B23, NhatKy_ViPham!C:C, "T14")</f>
        <v>100</v>
      </c>
      <c r="AF23" s="7">
        <f>100 + SUMIFS(NhatKy_ViPham!J:J, NhatKy_ViPham!E:E, "11_Tin", NhatKy_ViPham!F:F, B23, NhatKy_ViPham!C:C, "T15") - SUMIFS(NhatKy_ViPham!K:K, NhatKy_ViPham!E:E, "11_Tin", NhatKy_ViPham!F:F, B23, NhatKy_ViPham!C:C, "T15")</f>
        <v>100</v>
      </c>
      <c r="AG23" s="7">
        <f>100 + SUMIFS(NhatKy_ViPham!J:J, NhatKy_ViPham!E:E, "11_Tin", NhatKy_ViPham!F:F, B23, NhatKy_ViPham!C:C, "T16") - SUMIFS(NhatKy_ViPham!K:K, NhatKy_ViPham!E:E, "11_Tin", NhatKy_ViPham!F:F, B23, NhatKy_ViPham!C:C, "T16")</f>
        <v>100</v>
      </c>
      <c r="AH23" s="7">
        <f>100 + SUMIFS(NhatKy_ViPham!J:J, NhatKy_ViPham!E:E, "11_Tin", NhatKy_ViPham!F:F, B23, NhatKy_ViPham!C:C, "T17") - SUMIFS(NhatKy_ViPham!K:K, NhatKy_ViPham!E:E, "11_Tin", NhatKy_ViPham!F:F, B23, NhatKy_ViPham!C:C, "T17")</f>
        <v>100</v>
      </c>
      <c r="AI23" s="7">
        <f>100 + SUMIFS(NhatKy_ViPham!J:J, NhatKy_ViPham!E:E, "11_Tin", NhatKy_ViPham!F:F, B23, NhatKy_ViPham!C:C, "T18") - SUMIFS(NhatKy_ViPham!K:K, NhatKy_ViPham!E:E, "11_Tin", NhatKy_ViPham!F:F, B23, NhatKy_ViPham!C:C, "T18")</f>
        <v>100</v>
      </c>
      <c r="AJ23" s="7">
        <f>100 + SUMIFS(NhatKy_ViPham!J:J, NhatKy_ViPham!E:E, "11_Tin", NhatKy_ViPham!F:F, B23, NhatKy_ViPham!C:C, "T19") - SUMIFS(NhatKy_ViPham!K:K, NhatKy_ViPham!E:E, "11_Tin", NhatKy_ViPham!F:F, B23, NhatKy_ViPham!C:C, "T19")</f>
        <v>100</v>
      </c>
      <c r="AK23" s="7">
        <f>100 + SUMIFS(NhatKy_ViPham!J:J, NhatKy_ViPham!E:E, "11_Tin", NhatKy_ViPham!F:F, B23, NhatKy_ViPham!C:C, "T20") - SUMIFS(NhatKy_ViPham!K:K, NhatKy_ViPham!E:E, "11_Tin", NhatKy_ViPham!F:F, B23, NhatKy_ViPham!C:C, "T20")</f>
        <v>100</v>
      </c>
      <c r="AL23" s="7">
        <f>100 + SUMIFS(NhatKy_ViPham!J:J, NhatKy_ViPham!E:E, "11_Tin", NhatKy_ViPham!F:F, B23, NhatKy_ViPham!C:C, "T21") - SUMIFS(NhatKy_ViPham!K:K, NhatKy_ViPham!E:E, "11_Tin", NhatKy_ViPham!F:F, B23, NhatKy_ViPham!C:C, "T21")</f>
        <v>100</v>
      </c>
      <c r="AM23" s="7">
        <f>100 + SUMIFS(NhatKy_ViPham!J:J, NhatKy_ViPham!E:E, "11_Tin", NhatKy_ViPham!F:F, B23, NhatKy_ViPham!C:C, "T22") - SUMIFS(NhatKy_ViPham!K:K, NhatKy_ViPham!E:E, "11_Tin", NhatKy_ViPham!F:F, B23, NhatKy_ViPham!C:C, "T22")</f>
        <v>100</v>
      </c>
      <c r="AN23" s="7">
        <f>100 + SUMIFS(NhatKy_ViPham!J:J, NhatKy_ViPham!E:E, "11_Tin", NhatKy_ViPham!F:F, B23, NhatKy_ViPham!C:C, "T23") - SUMIFS(NhatKy_ViPham!K:K, NhatKy_ViPham!E:E, "11_Tin", NhatKy_ViPham!F:F, B23, NhatKy_ViPham!C:C, "T23")</f>
        <v>100</v>
      </c>
      <c r="AO23" s="7">
        <f>100 + SUMIFS(NhatKy_ViPham!J:J, NhatKy_ViPham!E:E, "11_Tin", NhatKy_ViPham!F:F, B23, NhatKy_ViPham!C:C, "T24") - SUMIFS(NhatKy_ViPham!K:K, NhatKy_ViPham!E:E, "11_Tin", NhatKy_ViPham!F:F, B23, NhatKy_ViPham!C:C, "T24")</f>
        <v>100</v>
      </c>
      <c r="AP23" s="7">
        <f>100 + SUMIFS(NhatKy_ViPham!J:J, NhatKy_ViPham!E:E, "11_Tin", NhatKy_ViPham!F:F, B23, NhatKy_ViPham!C:C, "T25") - SUMIFS(NhatKy_ViPham!K:K, NhatKy_ViPham!E:E, "11_Tin", NhatKy_ViPham!F:F, B23, NhatKy_ViPham!C:C, "T25")</f>
        <v>100</v>
      </c>
      <c r="AQ23" s="7">
        <f>100 + SUMIFS(NhatKy_ViPham!J:J, NhatKy_ViPham!E:E, "11_Tin", NhatKy_ViPham!F:F, B23, NhatKy_ViPham!C:C, "T26") - SUMIFS(NhatKy_ViPham!K:K, NhatKy_ViPham!E:E, "11_Tin", NhatKy_ViPham!F:F, B23, NhatKy_ViPham!C:C, "T26")</f>
        <v>100</v>
      </c>
      <c r="AR23" s="7">
        <f>100 + SUMIFS(NhatKy_ViPham!J:J, NhatKy_ViPham!E:E, "11_Tin", NhatKy_ViPham!F:F, B23, NhatKy_ViPham!C:C, "T27") - SUMIFS(NhatKy_ViPham!K:K, NhatKy_ViPham!E:E, "11_Tin", NhatKy_ViPham!F:F, B23, NhatKy_ViPham!C:C, "T27")</f>
        <v>100</v>
      </c>
      <c r="AS23" s="7">
        <f>100 + SUMIFS(NhatKy_ViPham!J:J, NhatKy_ViPham!E:E, "11_Tin", NhatKy_ViPham!F:F, B23, NhatKy_ViPham!C:C, "T28") - SUMIFS(NhatKy_ViPham!K:K, NhatKy_ViPham!E:E, "11_Tin", NhatKy_ViPham!F:F, B23, NhatKy_ViPham!C:C, "T28")</f>
        <v>100</v>
      </c>
      <c r="AT23" s="7">
        <f>100 + SUMIFS(NhatKy_ViPham!J:J, NhatKy_ViPham!E:E, "11_Tin", NhatKy_ViPham!F:F, B23, NhatKy_ViPham!C:C, "T29") - SUMIFS(NhatKy_ViPham!K:K, NhatKy_ViPham!E:E, "11_Tin", NhatKy_ViPham!F:F, B23, NhatKy_ViPham!C:C, "T29")</f>
        <v>100</v>
      </c>
      <c r="AU23" s="7">
        <f>100 + SUMIFS(NhatKy_ViPham!J:J, NhatKy_ViPham!E:E, "11_Tin", NhatKy_ViPham!F:F, B23, NhatKy_ViPham!C:C, "T30") - SUMIFS(NhatKy_ViPham!K:K, NhatKy_ViPham!E:E, "11_Tin", NhatKy_ViPham!F:F, B23, NhatKy_ViPham!C:C, "T30")</f>
        <v>100</v>
      </c>
      <c r="AV23" s="7">
        <f>100 + SUMIFS(NhatKy_ViPham!J:J, NhatKy_ViPham!E:E, "11_Tin", NhatKy_ViPham!F:F, B23, NhatKy_ViPham!C:C, "T31") - SUMIFS(NhatKy_ViPham!K:K, NhatKy_ViPham!E:E, "11_Tin", NhatKy_ViPham!F:F, B23, NhatKy_ViPham!C:C, "T31")</f>
        <v>100</v>
      </c>
      <c r="AW23" s="7">
        <f>100 + SUMIFS(NhatKy_ViPham!J:J, NhatKy_ViPham!E:E, "11_Tin", NhatKy_ViPham!F:F, B23, NhatKy_ViPham!C:C, "T32") - SUMIFS(NhatKy_ViPham!K:K, NhatKy_ViPham!E:E, "11_Tin", NhatKy_ViPham!F:F, B23, NhatKy_ViPham!C:C, "T32")</f>
        <v>100</v>
      </c>
      <c r="AX23" s="7">
        <f>100 + SUMIFS(NhatKy_ViPham!J:J, NhatKy_ViPham!E:E, "11_Tin", NhatKy_ViPham!F:F, B23, NhatKy_ViPham!C:C, "T33") - SUMIFS(NhatKy_ViPham!K:K, NhatKy_ViPham!E:E, "11_Tin", NhatKy_ViPham!F:F, B23, NhatKy_ViPham!C:C, "T33")</f>
        <v>100</v>
      </c>
      <c r="AY23" s="7">
        <f>100 + SUMIFS(NhatKy_ViPham!J:J, NhatKy_ViPham!E:E, "11_Tin", NhatKy_ViPham!F:F, B23, NhatKy_ViPham!C:C, "T34") - SUMIFS(NhatKy_ViPham!K:K, NhatKy_ViPham!E:E, "11_Tin", NhatKy_ViPham!F:F, B23, NhatKy_ViPham!C:C, "T34")</f>
        <v>100</v>
      </c>
      <c r="AZ23" s="7">
        <f>100 + SUMIFS(NhatKy_ViPham!J:J, NhatKy_ViPham!E:E, "11_Tin", NhatKy_ViPham!F:F, B23, NhatKy_ViPham!C:C, "T35") - SUMIFS(NhatKy_ViPham!K:K, NhatKy_ViPham!E:E, "11_Tin", NhatKy_ViPham!F:F, B23, NhatKy_ViPham!C:C, "T35")</f>
        <v>100</v>
      </c>
      <c r="BA23" s="12">
        <f t="shared" si="0"/>
        <v>100</v>
      </c>
      <c r="BB23" s="11" t="s">
        <v>430</v>
      </c>
      <c r="BC23" s="14" t="str">
        <f t="shared" si="1"/>
        <v>Tốt</v>
      </c>
      <c r="BD23" s="10" t="str">
        <f t="shared" si="2"/>
        <v>🟢 BÌNH THƯỜNG</v>
      </c>
    </row>
    <row r="24" spans="1:56" x14ac:dyDescent="0.25">
      <c r="A24" s="5">
        <v>16</v>
      </c>
      <c r="B24" s="15" t="s">
        <v>1822</v>
      </c>
      <c r="C24" s="5" t="s">
        <v>1823</v>
      </c>
      <c r="D24" s="5" t="s">
        <v>435</v>
      </c>
      <c r="E24" s="11" t="s">
        <v>430</v>
      </c>
      <c r="F24" s="6">
        <f>SUMIFS(NhatKy_ViPham!K:K, NhatKy_ViPham!E:E, "11_Tin", NhatKy_ViPham!F:F, B24, NhatKy_ViPham!H:H, "L01")</f>
        <v>0</v>
      </c>
      <c r="G24" s="6">
        <f>SUMIFS(NhatKy_ViPham!K:K, NhatKy_ViPham!E:E, "11_Tin", NhatKy_ViPham!F:F, B24, NhatKy_ViPham!H:H, "L02")</f>
        <v>0</v>
      </c>
      <c r="H24" s="6">
        <f>SUMIFS(NhatKy_ViPham!K:K, NhatKy_ViPham!E:E, "11_Tin", NhatKy_ViPham!F:F, B24, NhatKy_ViPham!H:H, "L03")</f>
        <v>0</v>
      </c>
      <c r="I24" s="6">
        <f>SUMIFS(NhatKy_ViPham!K:K, NhatKy_ViPham!E:E, "11_Tin", NhatKy_ViPham!F:F, B24, NhatKy_ViPham!H:H, "L04")</f>
        <v>0</v>
      </c>
      <c r="J24" s="6">
        <f>SUMIFS(NhatKy_ViPham!K:K, NhatKy_ViPham!E:E, "11_Tin", NhatKy_ViPham!F:F, B24, NhatKy_ViPham!H:H, "L05")</f>
        <v>0</v>
      </c>
      <c r="K24" s="6">
        <f>SUMIFS(NhatKy_ViPham!K:K, NhatKy_ViPham!E:E, "11_Tin", NhatKy_ViPham!F:F, B24, NhatKy_ViPham!H:H, "L06")</f>
        <v>0</v>
      </c>
      <c r="L24" s="6">
        <f>SUMIFS(NhatKy_ViPham!K:K, NhatKy_ViPham!E:E, "11_Tin", NhatKy_ViPham!F:F, B24, NhatKy_ViPham!H:H, "L07")</f>
        <v>0</v>
      </c>
      <c r="M24" s="6">
        <f>SUMIFS(NhatKy_ViPham!K:K, NhatKy_ViPham!E:E, "11_Tin", NhatKy_ViPham!F:F, B24, NhatKy_ViPham!H:H, "L08")</f>
        <v>0</v>
      </c>
      <c r="N24" s="6">
        <f>SUMIFS(NhatKy_ViPham!K:K, NhatKy_ViPham!E:E, "11_Tin", NhatKy_ViPham!F:F, B24, NhatKy_ViPham!H:H, "L09")</f>
        <v>0</v>
      </c>
      <c r="O24" s="6">
        <f>SUMIFS(NhatKy_ViPham!K:K, NhatKy_ViPham!E:E, "11_Tin", NhatKy_ViPham!F:F, B24, NhatKy_ViPham!H:H, "L10")</f>
        <v>0</v>
      </c>
      <c r="P24" s="12">
        <f>SUMIFS(NhatKy_ViPham!J:J, NhatKy_ViPham!E:E, "11_Tin", NhatKy_ViPham!F:F, B24)</f>
        <v>0</v>
      </c>
      <c r="Q24" s="13">
        <f>SUMIFS(NhatKy_ViPham!K:K, NhatKy_ViPham!E:E, "11_Tin", NhatKy_ViPham!F:F, B24)</f>
        <v>0</v>
      </c>
      <c r="R24" s="6">
        <f>100 + SUMIFS(NhatKy_ViPham!J:J, NhatKy_ViPham!E:E, "11_Tin", NhatKy_ViPham!F:F, B24, NhatKy_ViPham!C:C, "T1") - SUMIFS(NhatKy_ViPham!K:K, NhatKy_ViPham!E:E, "11_Tin", NhatKy_ViPham!F:F, B24, NhatKy_ViPham!C:C, "T1")</f>
        <v>100</v>
      </c>
      <c r="S24" s="6">
        <f>100 + SUMIFS(NhatKy_ViPham!J:J, NhatKy_ViPham!E:E, "11_Tin", NhatKy_ViPham!F:F, B24, NhatKy_ViPham!C:C, "T2") - SUMIFS(NhatKy_ViPham!K:K, NhatKy_ViPham!E:E, "11_Tin", NhatKy_ViPham!F:F, B24, NhatKy_ViPham!C:C, "T2")</f>
        <v>100</v>
      </c>
      <c r="T24" s="6">
        <f>100 + SUMIFS(NhatKy_ViPham!J:J, NhatKy_ViPham!E:E, "11_Tin", NhatKy_ViPham!F:F, B24, NhatKy_ViPham!C:C, "T3") - SUMIFS(NhatKy_ViPham!K:K, NhatKy_ViPham!E:E, "11_Tin", NhatKy_ViPham!F:F, B24, NhatKy_ViPham!C:C, "T3")</f>
        <v>100</v>
      </c>
      <c r="U24" s="6">
        <f>100 + SUMIFS(NhatKy_ViPham!J:J, NhatKy_ViPham!E:E, "11_Tin", NhatKy_ViPham!F:F, B24, NhatKy_ViPham!C:C, "T4") - SUMIFS(NhatKy_ViPham!K:K, NhatKy_ViPham!E:E, "11_Tin", NhatKy_ViPham!F:F, B24, NhatKy_ViPham!C:C, "T4")</f>
        <v>100</v>
      </c>
      <c r="V24" s="6">
        <f>100 + SUMIFS(NhatKy_ViPham!J:J, NhatKy_ViPham!E:E, "11_Tin", NhatKy_ViPham!F:F, B24, NhatKy_ViPham!C:C, "T5") - SUMIFS(NhatKy_ViPham!K:K, NhatKy_ViPham!E:E, "11_Tin", NhatKy_ViPham!F:F, B24, NhatKy_ViPham!C:C, "T5")</f>
        <v>100</v>
      </c>
      <c r="W24" s="6">
        <f>100 + SUMIFS(NhatKy_ViPham!J:J, NhatKy_ViPham!E:E, "11_Tin", NhatKy_ViPham!F:F, B24, NhatKy_ViPham!C:C, "T6") - SUMIFS(NhatKy_ViPham!K:K, NhatKy_ViPham!E:E, "11_Tin", NhatKy_ViPham!F:F, B24, NhatKy_ViPham!C:C, "T6")</f>
        <v>100</v>
      </c>
      <c r="X24" s="6">
        <f>100 + SUMIFS(NhatKy_ViPham!J:J, NhatKy_ViPham!E:E, "11_Tin", NhatKy_ViPham!F:F, B24, NhatKy_ViPham!C:C, "T7") - SUMIFS(NhatKy_ViPham!K:K, NhatKy_ViPham!E:E, "11_Tin", NhatKy_ViPham!F:F, B24, NhatKy_ViPham!C:C, "T7")</f>
        <v>100</v>
      </c>
      <c r="Y24" s="6">
        <f>100 + SUMIFS(NhatKy_ViPham!J:J, NhatKy_ViPham!E:E, "11_Tin", NhatKy_ViPham!F:F, B24, NhatKy_ViPham!C:C, "T8") - SUMIFS(NhatKy_ViPham!K:K, NhatKy_ViPham!E:E, "11_Tin", NhatKy_ViPham!F:F, B24, NhatKy_ViPham!C:C, "T8")</f>
        <v>100</v>
      </c>
      <c r="Z24" s="6">
        <f>100 + SUMIFS(NhatKy_ViPham!J:J, NhatKy_ViPham!E:E, "11_Tin", NhatKy_ViPham!F:F, B24, NhatKy_ViPham!C:C, "T9") - SUMIFS(NhatKy_ViPham!K:K, NhatKy_ViPham!E:E, "11_Tin", NhatKy_ViPham!F:F, B24, NhatKy_ViPham!C:C, "T9")</f>
        <v>100</v>
      </c>
      <c r="AA24" s="6">
        <f>100 + SUMIFS(NhatKy_ViPham!J:J, NhatKy_ViPham!E:E, "11_Tin", NhatKy_ViPham!F:F, B24, NhatKy_ViPham!C:C, "T10") - SUMIFS(NhatKy_ViPham!K:K, NhatKy_ViPham!E:E, "11_Tin", NhatKy_ViPham!F:F, B24, NhatKy_ViPham!C:C, "T10")</f>
        <v>100</v>
      </c>
      <c r="AB24" s="6">
        <f>100 + SUMIFS(NhatKy_ViPham!J:J, NhatKy_ViPham!E:E, "11_Tin", NhatKy_ViPham!F:F, B24, NhatKy_ViPham!C:C, "T11") - SUMIFS(NhatKy_ViPham!K:K, NhatKy_ViPham!E:E, "11_Tin", NhatKy_ViPham!F:F, B24, NhatKy_ViPham!C:C, "T11")</f>
        <v>100</v>
      </c>
      <c r="AC24" s="6">
        <f>100 + SUMIFS(NhatKy_ViPham!J:J, NhatKy_ViPham!E:E, "11_Tin", NhatKy_ViPham!F:F, B24, NhatKy_ViPham!C:C, "T12") - SUMIFS(NhatKy_ViPham!K:K, NhatKy_ViPham!E:E, "11_Tin", NhatKy_ViPham!F:F, B24, NhatKy_ViPham!C:C, "T12")</f>
        <v>100</v>
      </c>
      <c r="AD24" s="6">
        <f>100 + SUMIFS(NhatKy_ViPham!J:J, NhatKy_ViPham!E:E, "11_Tin", NhatKy_ViPham!F:F, B24, NhatKy_ViPham!C:C, "T13") - SUMIFS(NhatKy_ViPham!K:K, NhatKy_ViPham!E:E, "11_Tin", NhatKy_ViPham!F:F, B24, NhatKy_ViPham!C:C, "T13")</f>
        <v>100</v>
      </c>
      <c r="AE24" s="6">
        <f>100 + SUMIFS(NhatKy_ViPham!J:J, NhatKy_ViPham!E:E, "11_Tin", NhatKy_ViPham!F:F, B24, NhatKy_ViPham!C:C, "T14") - SUMIFS(NhatKy_ViPham!K:K, NhatKy_ViPham!E:E, "11_Tin", NhatKy_ViPham!F:F, B24, NhatKy_ViPham!C:C, "T14")</f>
        <v>100</v>
      </c>
      <c r="AF24" s="6">
        <f>100 + SUMIFS(NhatKy_ViPham!J:J, NhatKy_ViPham!E:E, "11_Tin", NhatKy_ViPham!F:F, B24, NhatKy_ViPham!C:C, "T15") - SUMIFS(NhatKy_ViPham!K:K, NhatKy_ViPham!E:E, "11_Tin", NhatKy_ViPham!F:F, B24, NhatKy_ViPham!C:C, "T15")</f>
        <v>100</v>
      </c>
      <c r="AG24" s="6">
        <f>100 + SUMIFS(NhatKy_ViPham!J:J, NhatKy_ViPham!E:E, "11_Tin", NhatKy_ViPham!F:F, B24, NhatKy_ViPham!C:C, "T16") - SUMIFS(NhatKy_ViPham!K:K, NhatKy_ViPham!E:E, "11_Tin", NhatKy_ViPham!F:F, B24, NhatKy_ViPham!C:C, "T16")</f>
        <v>100</v>
      </c>
      <c r="AH24" s="6">
        <f>100 + SUMIFS(NhatKy_ViPham!J:J, NhatKy_ViPham!E:E, "11_Tin", NhatKy_ViPham!F:F, B24, NhatKy_ViPham!C:C, "T17") - SUMIFS(NhatKy_ViPham!K:K, NhatKy_ViPham!E:E, "11_Tin", NhatKy_ViPham!F:F, B24, NhatKy_ViPham!C:C, "T17")</f>
        <v>100</v>
      </c>
      <c r="AI24" s="6">
        <f>100 + SUMIFS(NhatKy_ViPham!J:J, NhatKy_ViPham!E:E, "11_Tin", NhatKy_ViPham!F:F, B24, NhatKy_ViPham!C:C, "T18") - SUMIFS(NhatKy_ViPham!K:K, NhatKy_ViPham!E:E, "11_Tin", NhatKy_ViPham!F:F, B24, NhatKy_ViPham!C:C, "T18")</f>
        <v>100</v>
      </c>
      <c r="AJ24" s="6">
        <f>100 + SUMIFS(NhatKy_ViPham!J:J, NhatKy_ViPham!E:E, "11_Tin", NhatKy_ViPham!F:F, B24, NhatKy_ViPham!C:C, "T19") - SUMIFS(NhatKy_ViPham!K:K, NhatKy_ViPham!E:E, "11_Tin", NhatKy_ViPham!F:F, B24, NhatKy_ViPham!C:C, "T19")</f>
        <v>100</v>
      </c>
      <c r="AK24" s="6">
        <f>100 + SUMIFS(NhatKy_ViPham!J:J, NhatKy_ViPham!E:E, "11_Tin", NhatKy_ViPham!F:F, B24, NhatKy_ViPham!C:C, "T20") - SUMIFS(NhatKy_ViPham!K:K, NhatKy_ViPham!E:E, "11_Tin", NhatKy_ViPham!F:F, B24, NhatKy_ViPham!C:C, "T20")</f>
        <v>100</v>
      </c>
      <c r="AL24" s="6">
        <f>100 + SUMIFS(NhatKy_ViPham!J:J, NhatKy_ViPham!E:E, "11_Tin", NhatKy_ViPham!F:F, B24, NhatKy_ViPham!C:C, "T21") - SUMIFS(NhatKy_ViPham!K:K, NhatKy_ViPham!E:E, "11_Tin", NhatKy_ViPham!F:F, B24, NhatKy_ViPham!C:C, "T21")</f>
        <v>100</v>
      </c>
      <c r="AM24" s="6">
        <f>100 + SUMIFS(NhatKy_ViPham!J:J, NhatKy_ViPham!E:E, "11_Tin", NhatKy_ViPham!F:F, B24, NhatKy_ViPham!C:C, "T22") - SUMIFS(NhatKy_ViPham!K:K, NhatKy_ViPham!E:E, "11_Tin", NhatKy_ViPham!F:F, B24, NhatKy_ViPham!C:C, "T22")</f>
        <v>100</v>
      </c>
      <c r="AN24" s="6">
        <f>100 + SUMIFS(NhatKy_ViPham!J:J, NhatKy_ViPham!E:E, "11_Tin", NhatKy_ViPham!F:F, B24, NhatKy_ViPham!C:C, "T23") - SUMIFS(NhatKy_ViPham!K:K, NhatKy_ViPham!E:E, "11_Tin", NhatKy_ViPham!F:F, B24, NhatKy_ViPham!C:C, "T23")</f>
        <v>100</v>
      </c>
      <c r="AO24" s="6">
        <f>100 + SUMIFS(NhatKy_ViPham!J:J, NhatKy_ViPham!E:E, "11_Tin", NhatKy_ViPham!F:F, B24, NhatKy_ViPham!C:C, "T24") - SUMIFS(NhatKy_ViPham!K:K, NhatKy_ViPham!E:E, "11_Tin", NhatKy_ViPham!F:F, B24, NhatKy_ViPham!C:C, "T24")</f>
        <v>100</v>
      </c>
      <c r="AP24" s="6">
        <f>100 + SUMIFS(NhatKy_ViPham!J:J, NhatKy_ViPham!E:E, "11_Tin", NhatKy_ViPham!F:F, B24, NhatKy_ViPham!C:C, "T25") - SUMIFS(NhatKy_ViPham!K:K, NhatKy_ViPham!E:E, "11_Tin", NhatKy_ViPham!F:F, B24, NhatKy_ViPham!C:C, "T25")</f>
        <v>100</v>
      </c>
      <c r="AQ24" s="6">
        <f>100 + SUMIFS(NhatKy_ViPham!J:J, NhatKy_ViPham!E:E, "11_Tin", NhatKy_ViPham!F:F, B24, NhatKy_ViPham!C:C, "T26") - SUMIFS(NhatKy_ViPham!K:K, NhatKy_ViPham!E:E, "11_Tin", NhatKy_ViPham!F:F, B24, NhatKy_ViPham!C:C, "T26")</f>
        <v>100</v>
      </c>
      <c r="AR24" s="6">
        <f>100 + SUMIFS(NhatKy_ViPham!J:J, NhatKy_ViPham!E:E, "11_Tin", NhatKy_ViPham!F:F, B24, NhatKy_ViPham!C:C, "T27") - SUMIFS(NhatKy_ViPham!K:K, NhatKy_ViPham!E:E, "11_Tin", NhatKy_ViPham!F:F, B24, NhatKy_ViPham!C:C, "T27")</f>
        <v>100</v>
      </c>
      <c r="AS24" s="6">
        <f>100 + SUMIFS(NhatKy_ViPham!J:J, NhatKy_ViPham!E:E, "11_Tin", NhatKy_ViPham!F:F, B24, NhatKy_ViPham!C:C, "T28") - SUMIFS(NhatKy_ViPham!K:K, NhatKy_ViPham!E:E, "11_Tin", NhatKy_ViPham!F:F, B24, NhatKy_ViPham!C:C, "T28")</f>
        <v>100</v>
      </c>
      <c r="AT24" s="6">
        <f>100 + SUMIFS(NhatKy_ViPham!J:J, NhatKy_ViPham!E:E, "11_Tin", NhatKy_ViPham!F:F, B24, NhatKy_ViPham!C:C, "T29") - SUMIFS(NhatKy_ViPham!K:K, NhatKy_ViPham!E:E, "11_Tin", NhatKy_ViPham!F:F, B24, NhatKy_ViPham!C:C, "T29")</f>
        <v>100</v>
      </c>
      <c r="AU24" s="6">
        <f>100 + SUMIFS(NhatKy_ViPham!J:J, NhatKy_ViPham!E:E, "11_Tin", NhatKy_ViPham!F:F, B24, NhatKy_ViPham!C:C, "T30") - SUMIFS(NhatKy_ViPham!K:K, NhatKy_ViPham!E:E, "11_Tin", NhatKy_ViPham!F:F, B24, NhatKy_ViPham!C:C, "T30")</f>
        <v>100</v>
      </c>
      <c r="AV24" s="6">
        <f>100 + SUMIFS(NhatKy_ViPham!J:J, NhatKy_ViPham!E:E, "11_Tin", NhatKy_ViPham!F:F, B24, NhatKy_ViPham!C:C, "T31") - SUMIFS(NhatKy_ViPham!K:K, NhatKy_ViPham!E:E, "11_Tin", NhatKy_ViPham!F:F, B24, NhatKy_ViPham!C:C, "T31")</f>
        <v>100</v>
      </c>
      <c r="AW24" s="6">
        <f>100 + SUMIFS(NhatKy_ViPham!J:J, NhatKy_ViPham!E:E, "11_Tin", NhatKy_ViPham!F:F, B24, NhatKy_ViPham!C:C, "T32") - SUMIFS(NhatKy_ViPham!K:K, NhatKy_ViPham!E:E, "11_Tin", NhatKy_ViPham!F:F, B24, NhatKy_ViPham!C:C, "T32")</f>
        <v>100</v>
      </c>
      <c r="AX24" s="6">
        <f>100 + SUMIFS(NhatKy_ViPham!J:J, NhatKy_ViPham!E:E, "11_Tin", NhatKy_ViPham!F:F, B24, NhatKy_ViPham!C:C, "T33") - SUMIFS(NhatKy_ViPham!K:K, NhatKy_ViPham!E:E, "11_Tin", NhatKy_ViPham!F:F, B24, NhatKy_ViPham!C:C, "T33")</f>
        <v>100</v>
      </c>
      <c r="AY24" s="6">
        <f>100 + SUMIFS(NhatKy_ViPham!J:J, NhatKy_ViPham!E:E, "11_Tin", NhatKy_ViPham!F:F, B24, NhatKy_ViPham!C:C, "T34") - SUMIFS(NhatKy_ViPham!K:K, NhatKy_ViPham!E:E, "11_Tin", NhatKy_ViPham!F:F, B24, NhatKy_ViPham!C:C, "T34")</f>
        <v>100</v>
      </c>
      <c r="AZ24" s="6">
        <f>100 + SUMIFS(NhatKy_ViPham!J:J, NhatKy_ViPham!E:E, "11_Tin", NhatKy_ViPham!F:F, B24, NhatKy_ViPham!C:C, "T35") - SUMIFS(NhatKy_ViPham!K:K, NhatKy_ViPham!E:E, "11_Tin", NhatKy_ViPham!F:F, B24, NhatKy_ViPham!C:C, "T35")</f>
        <v>100</v>
      </c>
      <c r="BA24" s="12">
        <f t="shared" si="0"/>
        <v>100</v>
      </c>
      <c r="BB24" s="11" t="s">
        <v>430</v>
      </c>
      <c r="BC24" s="16" t="str">
        <f t="shared" si="1"/>
        <v>Tốt</v>
      </c>
      <c r="BD24" s="15" t="str">
        <f t="shared" si="2"/>
        <v>🟢 BÌNH THƯỜNG</v>
      </c>
    </row>
    <row r="25" spans="1:56" x14ac:dyDescent="0.25">
      <c r="A25" s="4">
        <v>17</v>
      </c>
      <c r="B25" s="10" t="s">
        <v>1824</v>
      </c>
      <c r="C25" s="4" t="s">
        <v>1563</v>
      </c>
      <c r="D25" s="4" t="s">
        <v>435</v>
      </c>
      <c r="E25" s="11" t="s">
        <v>430</v>
      </c>
      <c r="F25" s="7">
        <f>SUMIFS(NhatKy_ViPham!K:K, NhatKy_ViPham!E:E, "11_Tin", NhatKy_ViPham!F:F, B25, NhatKy_ViPham!H:H, "L01")</f>
        <v>0</v>
      </c>
      <c r="G25" s="7">
        <f>SUMIFS(NhatKy_ViPham!K:K, NhatKy_ViPham!E:E, "11_Tin", NhatKy_ViPham!F:F, B25, NhatKy_ViPham!H:H, "L02")</f>
        <v>0</v>
      </c>
      <c r="H25" s="7">
        <f>SUMIFS(NhatKy_ViPham!K:K, NhatKy_ViPham!E:E, "11_Tin", NhatKy_ViPham!F:F, B25, NhatKy_ViPham!H:H, "L03")</f>
        <v>0</v>
      </c>
      <c r="I25" s="7">
        <f>SUMIFS(NhatKy_ViPham!K:K, NhatKy_ViPham!E:E, "11_Tin", NhatKy_ViPham!F:F, B25, NhatKy_ViPham!H:H, "L04")</f>
        <v>0</v>
      </c>
      <c r="J25" s="7">
        <f>SUMIFS(NhatKy_ViPham!K:K, NhatKy_ViPham!E:E, "11_Tin", NhatKy_ViPham!F:F, B25, NhatKy_ViPham!H:H, "L05")</f>
        <v>0</v>
      </c>
      <c r="K25" s="7">
        <f>SUMIFS(NhatKy_ViPham!K:K, NhatKy_ViPham!E:E, "11_Tin", NhatKy_ViPham!F:F, B25, NhatKy_ViPham!H:H, "L06")</f>
        <v>0</v>
      </c>
      <c r="L25" s="7">
        <f>SUMIFS(NhatKy_ViPham!K:K, NhatKy_ViPham!E:E, "11_Tin", NhatKy_ViPham!F:F, B25, NhatKy_ViPham!H:H, "L07")</f>
        <v>0</v>
      </c>
      <c r="M25" s="7">
        <f>SUMIFS(NhatKy_ViPham!K:K, NhatKy_ViPham!E:E, "11_Tin", NhatKy_ViPham!F:F, B25, NhatKy_ViPham!H:H, "L08")</f>
        <v>0</v>
      </c>
      <c r="N25" s="7">
        <f>SUMIFS(NhatKy_ViPham!K:K, NhatKy_ViPham!E:E, "11_Tin", NhatKy_ViPham!F:F, B25, NhatKy_ViPham!H:H, "L09")</f>
        <v>0</v>
      </c>
      <c r="O25" s="7">
        <f>SUMIFS(NhatKy_ViPham!K:K, NhatKy_ViPham!E:E, "11_Tin", NhatKy_ViPham!F:F, B25, NhatKy_ViPham!H:H, "L10")</f>
        <v>0</v>
      </c>
      <c r="P25" s="12">
        <f>SUMIFS(NhatKy_ViPham!J:J, NhatKy_ViPham!E:E, "11_Tin", NhatKy_ViPham!F:F, B25)</f>
        <v>0</v>
      </c>
      <c r="Q25" s="13">
        <f>SUMIFS(NhatKy_ViPham!K:K, NhatKy_ViPham!E:E, "11_Tin", NhatKy_ViPham!F:F, B25)</f>
        <v>0</v>
      </c>
      <c r="R25" s="7">
        <f>100 + SUMIFS(NhatKy_ViPham!J:J, NhatKy_ViPham!E:E, "11_Tin", NhatKy_ViPham!F:F, B25, NhatKy_ViPham!C:C, "T1") - SUMIFS(NhatKy_ViPham!K:K, NhatKy_ViPham!E:E, "11_Tin", NhatKy_ViPham!F:F, B25, NhatKy_ViPham!C:C, "T1")</f>
        <v>100</v>
      </c>
      <c r="S25" s="7">
        <f>100 + SUMIFS(NhatKy_ViPham!J:J, NhatKy_ViPham!E:E, "11_Tin", NhatKy_ViPham!F:F, B25, NhatKy_ViPham!C:C, "T2") - SUMIFS(NhatKy_ViPham!K:K, NhatKy_ViPham!E:E, "11_Tin", NhatKy_ViPham!F:F, B25, NhatKy_ViPham!C:C, "T2")</f>
        <v>100</v>
      </c>
      <c r="T25" s="7">
        <f>100 + SUMIFS(NhatKy_ViPham!J:J, NhatKy_ViPham!E:E, "11_Tin", NhatKy_ViPham!F:F, B25, NhatKy_ViPham!C:C, "T3") - SUMIFS(NhatKy_ViPham!K:K, NhatKy_ViPham!E:E, "11_Tin", NhatKy_ViPham!F:F, B25, NhatKy_ViPham!C:C, "T3")</f>
        <v>100</v>
      </c>
      <c r="U25" s="7">
        <f>100 + SUMIFS(NhatKy_ViPham!J:J, NhatKy_ViPham!E:E, "11_Tin", NhatKy_ViPham!F:F, B25, NhatKy_ViPham!C:C, "T4") - SUMIFS(NhatKy_ViPham!K:K, NhatKy_ViPham!E:E, "11_Tin", NhatKy_ViPham!F:F, B25, NhatKy_ViPham!C:C, "T4")</f>
        <v>100</v>
      </c>
      <c r="V25" s="7">
        <f>100 + SUMIFS(NhatKy_ViPham!J:J, NhatKy_ViPham!E:E, "11_Tin", NhatKy_ViPham!F:F, B25, NhatKy_ViPham!C:C, "T5") - SUMIFS(NhatKy_ViPham!K:K, NhatKy_ViPham!E:E, "11_Tin", NhatKy_ViPham!F:F, B25, NhatKy_ViPham!C:C, "T5")</f>
        <v>100</v>
      </c>
      <c r="W25" s="7">
        <f>100 + SUMIFS(NhatKy_ViPham!J:J, NhatKy_ViPham!E:E, "11_Tin", NhatKy_ViPham!F:F, B25, NhatKy_ViPham!C:C, "T6") - SUMIFS(NhatKy_ViPham!K:K, NhatKy_ViPham!E:E, "11_Tin", NhatKy_ViPham!F:F, B25, NhatKy_ViPham!C:C, "T6")</f>
        <v>100</v>
      </c>
      <c r="X25" s="7">
        <f>100 + SUMIFS(NhatKy_ViPham!J:J, NhatKy_ViPham!E:E, "11_Tin", NhatKy_ViPham!F:F, B25, NhatKy_ViPham!C:C, "T7") - SUMIFS(NhatKy_ViPham!K:K, NhatKy_ViPham!E:E, "11_Tin", NhatKy_ViPham!F:F, B25, NhatKy_ViPham!C:C, "T7")</f>
        <v>100</v>
      </c>
      <c r="Y25" s="7">
        <f>100 + SUMIFS(NhatKy_ViPham!J:J, NhatKy_ViPham!E:E, "11_Tin", NhatKy_ViPham!F:F, B25, NhatKy_ViPham!C:C, "T8") - SUMIFS(NhatKy_ViPham!K:K, NhatKy_ViPham!E:E, "11_Tin", NhatKy_ViPham!F:F, B25, NhatKy_ViPham!C:C, "T8")</f>
        <v>100</v>
      </c>
      <c r="Z25" s="7">
        <f>100 + SUMIFS(NhatKy_ViPham!J:J, NhatKy_ViPham!E:E, "11_Tin", NhatKy_ViPham!F:F, B25, NhatKy_ViPham!C:C, "T9") - SUMIFS(NhatKy_ViPham!K:K, NhatKy_ViPham!E:E, "11_Tin", NhatKy_ViPham!F:F, B25, NhatKy_ViPham!C:C, "T9")</f>
        <v>100</v>
      </c>
      <c r="AA25" s="7">
        <f>100 + SUMIFS(NhatKy_ViPham!J:J, NhatKy_ViPham!E:E, "11_Tin", NhatKy_ViPham!F:F, B25, NhatKy_ViPham!C:C, "T10") - SUMIFS(NhatKy_ViPham!K:K, NhatKy_ViPham!E:E, "11_Tin", NhatKy_ViPham!F:F, B25, NhatKy_ViPham!C:C, "T10")</f>
        <v>100</v>
      </c>
      <c r="AB25" s="7">
        <f>100 + SUMIFS(NhatKy_ViPham!J:J, NhatKy_ViPham!E:E, "11_Tin", NhatKy_ViPham!F:F, B25, NhatKy_ViPham!C:C, "T11") - SUMIFS(NhatKy_ViPham!K:K, NhatKy_ViPham!E:E, "11_Tin", NhatKy_ViPham!F:F, B25, NhatKy_ViPham!C:C, "T11")</f>
        <v>100</v>
      </c>
      <c r="AC25" s="7">
        <f>100 + SUMIFS(NhatKy_ViPham!J:J, NhatKy_ViPham!E:E, "11_Tin", NhatKy_ViPham!F:F, B25, NhatKy_ViPham!C:C, "T12") - SUMIFS(NhatKy_ViPham!K:K, NhatKy_ViPham!E:E, "11_Tin", NhatKy_ViPham!F:F, B25, NhatKy_ViPham!C:C, "T12")</f>
        <v>100</v>
      </c>
      <c r="AD25" s="7">
        <f>100 + SUMIFS(NhatKy_ViPham!J:J, NhatKy_ViPham!E:E, "11_Tin", NhatKy_ViPham!F:F, B25, NhatKy_ViPham!C:C, "T13") - SUMIFS(NhatKy_ViPham!K:K, NhatKy_ViPham!E:E, "11_Tin", NhatKy_ViPham!F:F, B25, NhatKy_ViPham!C:C, "T13")</f>
        <v>100</v>
      </c>
      <c r="AE25" s="7">
        <f>100 + SUMIFS(NhatKy_ViPham!J:J, NhatKy_ViPham!E:E, "11_Tin", NhatKy_ViPham!F:F, B25, NhatKy_ViPham!C:C, "T14") - SUMIFS(NhatKy_ViPham!K:K, NhatKy_ViPham!E:E, "11_Tin", NhatKy_ViPham!F:F, B25, NhatKy_ViPham!C:C, "T14")</f>
        <v>100</v>
      </c>
      <c r="AF25" s="7">
        <f>100 + SUMIFS(NhatKy_ViPham!J:J, NhatKy_ViPham!E:E, "11_Tin", NhatKy_ViPham!F:F, B25, NhatKy_ViPham!C:C, "T15") - SUMIFS(NhatKy_ViPham!K:K, NhatKy_ViPham!E:E, "11_Tin", NhatKy_ViPham!F:F, B25, NhatKy_ViPham!C:C, "T15")</f>
        <v>100</v>
      </c>
      <c r="AG25" s="7">
        <f>100 + SUMIFS(NhatKy_ViPham!J:J, NhatKy_ViPham!E:E, "11_Tin", NhatKy_ViPham!F:F, B25, NhatKy_ViPham!C:C, "T16") - SUMIFS(NhatKy_ViPham!K:K, NhatKy_ViPham!E:E, "11_Tin", NhatKy_ViPham!F:F, B25, NhatKy_ViPham!C:C, "T16")</f>
        <v>100</v>
      </c>
      <c r="AH25" s="7">
        <f>100 + SUMIFS(NhatKy_ViPham!J:J, NhatKy_ViPham!E:E, "11_Tin", NhatKy_ViPham!F:F, B25, NhatKy_ViPham!C:C, "T17") - SUMIFS(NhatKy_ViPham!K:K, NhatKy_ViPham!E:E, "11_Tin", NhatKy_ViPham!F:F, B25, NhatKy_ViPham!C:C, "T17")</f>
        <v>100</v>
      </c>
      <c r="AI25" s="7">
        <f>100 + SUMIFS(NhatKy_ViPham!J:J, NhatKy_ViPham!E:E, "11_Tin", NhatKy_ViPham!F:F, B25, NhatKy_ViPham!C:C, "T18") - SUMIFS(NhatKy_ViPham!K:K, NhatKy_ViPham!E:E, "11_Tin", NhatKy_ViPham!F:F, B25, NhatKy_ViPham!C:C, "T18")</f>
        <v>100</v>
      </c>
      <c r="AJ25" s="7">
        <f>100 + SUMIFS(NhatKy_ViPham!J:J, NhatKy_ViPham!E:E, "11_Tin", NhatKy_ViPham!F:F, B25, NhatKy_ViPham!C:C, "T19") - SUMIFS(NhatKy_ViPham!K:K, NhatKy_ViPham!E:E, "11_Tin", NhatKy_ViPham!F:F, B25, NhatKy_ViPham!C:C, "T19")</f>
        <v>100</v>
      </c>
      <c r="AK25" s="7">
        <f>100 + SUMIFS(NhatKy_ViPham!J:J, NhatKy_ViPham!E:E, "11_Tin", NhatKy_ViPham!F:F, B25, NhatKy_ViPham!C:C, "T20") - SUMIFS(NhatKy_ViPham!K:K, NhatKy_ViPham!E:E, "11_Tin", NhatKy_ViPham!F:F, B25, NhatKy_ViPham!C:C, "T20")</f>
        <v>100</v>
      </c>
      <c r="AL25" s="7">
        <f>100 + SUMIFS(NhatKy_ViPham!J:J, NhatKy_ViPham!E:E, "11_Tin", NhatKy_ViPham!F:F, B25, NhatKy_ViPham!C:C, "T21") - SUMIFS(NhatKy_ViPham!K:K, NhatKy_ViPham!E:E, "11_Tin", NhatKy_ViPham!F:F, B25, NhatKy_ViPham!C:C, "T21")</f>
        <v>100</v>
      </c>
      <c r="AM25" s="7">
        <f>100 + SUMIFS(NhatKy_ViPham!J:J, NhatKy_ViPham!E:E, "11_Tin", NhatKy_ViPham!F:F, B25, NhatKy_ViPham!C:C, "T22") - SUMIFS(NhatKy_ViPham!K:K, NhatKy_ViPham!E:E, "11_Tin", NhatKy_ViPham!F:F, B25, NhatKy_ViPham!C:C, "T22")</f>
        <v>100</v>
      </c>
      <c r="AN25" s="7">
        <f>100 + SUMIFS(NhatKy_ViPham!J:J, NhatKy_ViPham!E:E, "11_Tin", NhatKy_ViPham!F:F, B25, NhatKy_ViPham!C:C, "T23") - SUMIFS(NhatKy_ViPham!K:K, NhatKy_ViPham!E:E, "11_Tin", NhatKy_ViPham!F:F, B25, NhatKy_ViPham!C:C, "T23")</f>
        <v>100</v>
      </c>
      <c r="AO25" s="7">
        <f>100 + SUMIFS(NhatKy_ViPham!J:J, NhatKy_ViPham!E:E, "11_Tin", NhatKy_ViPham!F:F, B25, NhatKy_ViPham!C:C, "T24") - SUMIFS(NhatKy_ViPham!K:K, NhatKy_ViPham!E:E, "11_Tin", NhatKy_ViPham!F:F, B25, NhatKy_ViPham!C:C, "T24")</f>
        <v>100</v>
      </c>
      <c r="AP25" s="7">
        <f>100 + SUMIFS(NhatKy_ViPham!J:J, NhatKy_ViPham!E:E, "11_Tin", NhatKy_ViPham!F:F, B25, NhatKy_ViPham!C:C, "T25") - SUMIFS(NhatKy_ViPham!K:K, NhatKy_ViPham!E:E, "11_Tin", NhatKy_ViPham!F:F, B25, NhatKy_ViPham!C:C, "T25")</f>
        <v>100</v>
      </c>
      <c r="AQ25" s="7">
        <f>100 + SUMIFS(NhatKy_ViPham!J:J, NhatKy_ViPham!E:E, "11_Tin", NhatKy_ViPham!F:F, B25, NhatKy_ViPham!C:C, "T26") - SUMIFS(NhatKy_ViPham!K:K, NhatKy_ViPham!E:E, "11_Tin", NhatKy_ViPham!F:F, B25, NhatKy_ViPham!C:C, "T26")</f>
        <v>100</v>
      </c>
      <c r="AR25" s="7">
        <f>100 + SUMIFS(NhatKy_ViPham!J:J, NhatKy_ViPham!E:E, "11_Tin", NhatKy_ViPham!F:F, B25, NhatKy_ViPham!C:C, "T27") - SUMIFS(NhatKy_ViPham!K:K, NhatKy_ViPham!E:E, "11_Tin", NhatKy_ViPham!F:F, B25, NhatKy_ViPham!C:C, "T27")</f>
        <v>100</v>
      </c>
      <c r="AS25" s="7">
        <f>100 + SUMIFS(NhatKy_ViPham!J:J, NhatKy_ViPham!E:E, "11_Tin", NhatKy_ViPham!F:F, B25, NhatKy_ViPham!C:C, "T28") - SUMIFS(NhatKy_ViPham!K:K, NhatKy_ViPham!E:E, "11_Tin", NhatKy_ViPham!F:F, B25, NhatKy_ViPham!C:C, "T28")</f>
        <v>100</v>
      </c>
      <c r="AT25" s="7">
        <f>100 + SUMIFS(NhatKy_ViPham!J:J, NhatKy_ViPham!E:E, "11_Tin", NhatKy_ViPham!F:F, B25, NhatKy_ViPham!C:C, "T29") - SUMIFS(NhatKy_ViPham!K:K, NhatKy_ViPham!E:E, "11_Tin", NhatKy_ViPham!F:F, B25, NhatKy_ViPham!C:C, "T29")</f>
        <v>100</v>
      </c>
      <c r="AU25" s="7">
        <f>100 + SUMIFS(NhatKy_ViPham!J:J, NhatKy_ViPham!E:E, "11_Tin", NhatKy_ViPham!F:F, B25, NhatKy_ViPham!C:C, "T30") - SUMIFS(NhatKy_ViPham!K:K, NhatKy_ViPham!E:E, "11_Tin", NhatKy_ViPham!F:F, B25, NhatKy_ViPham!C:C, "T30")</f>
        <v>100</v>
      </c>
      <c r="AV25" s="7">
        <f>100 + SUMIFS(NhatKy_ViPham!J:J, NhatKy_ViPham!E:E, "11_Tin", NhatKy_ViPham!F:F, B25, NhatKy_ViPham!C:C, "T31") - SUMIFS(NhatKy_ViPham!K:K, NhatKy_ViPham!E:E, "11_Tin", NhatKy_ViPham!F:F, B25, NhatKy_ViPham!C:C, "T31")</f>
        <v>100</v>
      </c>
      <c r="AW25" s="7">
        <f>100 + SUMIFS(NhatKy_ViPham!J:J, NhatKy_ViPham!E:E, "11_Tin", NhatKy_ViPham!F:F, B25, NhatKy_ViPham!C:C, "T32") - SUMIFS(NhatKy_ViPham!K:K, NhatKy_ViPham!E:E, "11_Tin", NhatKy_ViPham!F:F, B25, NhatKy_ViPham!C:C, "T32")</f>
        <v>100</v>
      </c>
      <c r="AX25" s="7">
        <f>100 + SUMIFS(NhatKy_ViPham!J:J, NhatKy_ViPham!E:E, "11_Tin", NhatKy_ViPham!F:F, B25, NhatKy_ViPham!C:C, "T33") - SUMIFS(NhatKy_ViPham!K:K, NhatKy_ViPham!E:E, "11_Tin", NhatKy_ViPham!F:F, B25, NhatKy_ViPham!C:C, "T33")</f>
        <v>100</v>
      </c>
      <c r="AY25" s="7">
        <f>100 + SUMIFS(NhatKy_ViPham!J:J, NhatKy_ViPham!E:E, "11_Tin", NhatKy_ViPham!F:F, B25, NhatKy_ViPham!C:C, "T34") - SUMIFS(NhatKy_ViPham!K:K, NhatKy_ViPham!E:E, "11_Tin", NhatKy_ViPham!F:F, B25, NhatKy_ViPham!C:C, "T34")</f>
        <v>100</v>
      </c>
      <c r="AZ25" s="7">
        <f>100 + SUMIFS(NhatKy_ViPham!J:J, NhatKy_ViPham!E:E, "11_Tin", NhatKy_ViPham!F:F, B25, NhatKy_ViPham!C:C, "T35") - SUMIFS(NhatKy_ViPham!K:K, NhatKy_ViPham!E:E, "11_Tin", NhatKy_ViPham!F:F, B25, NhatKy_ViPham!C:C, "T35")</f>
        <v>100</v>
      </c>
      <c r="BA25" s="12">
        <f t="shared" si="0"/>
        <v>100</v>
      </c>
      <c r="BB25" s="11" t="s">
        <v>430</v>
      </c>
      <c r="BC25" s="14" t="str">
        <f t="shared" si="1"/>
        <v>Tốt</v>
      </c>
      <c r="BD25" s="10" t="str">
        <f t="shared" si="2"/>
        <v>🟢 BÌNH THƯỜNG</v>
      </c>
    </row>
    <row r="26" spans="1:56" x14ac:dyDescent="0.25">
      <c r="A26" s="5">
        <v>18</v>
      </c>
      <c r="B26" s="15" t="s">
        <v>1825</v>
      </c>
      <c r="C26" s="5" t="s">
        <v>1826</v>
      </c>
      <c r="D26" s="5" t="s">
        <v>435</v>
      </c>
      <c r="E26" s="11" t="s">
        <v>430</v>
      </c>
      <c r="F26" s="6">
        <f>SUMIFS(NhatKy_ViPham!K:K, NhatKy_ViPham!E:E, "11_Tin", NhatKy_ViPham!F:F, B26, NhatKy_ViPham!H:H, "L01")</f>
        <v>0</v>
      </c>
      <c r="G26" s="6">
        <f>SUMIFS(NhatKy_ViPham!K:K, NhatKy_ViPham!E:E, "11_Tin", NhatKy_ViPham!F:F, B26, NhatKy_ViPham!H:H, "L02")</f>
        <v>0</v>
      </c>
      <c r="H26" s="6">
        <f>SUMIFS(NhatKy_ViPham!K:K, NhatKy_ViPham!E:E, "11_Tin", NhatKy_ViPham!F:F, B26, NhatKy_ViPham!H:H, "L03")</f>
        <v>0</v>
      </c>
      <c r="I26" s="6">
        <f>SUMIFS(NhatKy_ViPham!K:K, NhatKy_ViPham!E:E, "11_Tin", NhatKy_ViPham!F:F, B26, NhatKy_ViPham!H:H, "L04")</f>
        <v>0</v>
      </c>
      <c r="J26" s="6">
        <f>SUMIFS(NhatKy_ViPham!K:K, NhatKy_ViPham!E:E, "11_Tin", NhatKy_ViPham!F:F, B26, NhatKy_ViPham!H:H, "L05")</f>
        <v>0</v>
      </c>
      <c r="K26" s="6">
        <f>SUMIFS(NhatKy_ViPham!K:K, NhatKy_ViPham!E:E, "11_Tin", NhatKy_ViPham!F:F, B26, NhatKy_ViPham!H:H, "L06")</f>
        <v>0</v>
      </c>
      <c r="L26" s="6">
        <f>SUMIFS(NhatKy_ViPham!K:K, NhatKy_ViPham!E:E, "11_Tin", NhatKy_ViPham!F:F, B26, NhatKy_ViPham!H:H, "L07")</f>
        <v>0</v>
      </c>
      <c r="M26" s="6">
        <f>SUMIFS(NhatKy_ViPham!K:K, NhatKy_ViPham!E:E, "11_Tin", NhatKy_ViPham!F:F, B26, NhatKy_ViPham!H:H, "L08")</f>
        <v>0</v>
      </c>
      <c r="N26" s="6">
        <f>SUMIFS(NhatKy_ViPham!K:K, NhatKy_ViPham!E:E, "11_Tin", NhatKy_ViPham!F:F, B26, NhatKy_ViPham!H:H, "L09")</f>
        <v>0</v>
      </c>
      <c r="O26" s="6">
        <f>SUMIFS(NhatKy_ViPham!K:K, NhatKy_ViPham!E:E, "11_Tin", NhatKy_ViPham!F:F, B26, NhatKy_ViPham!H:H, "L10")</f>
        <v>0</v>
      </c>
      <c r="P26" s="12">
        <f>SUMIFS(NhatKy_ViPham!J:J, NhatKy_ViPham!E:E, "11_Tin", NhatKy_ViPham!F:F, B26)</f>
        <v>0</v>
      </c>
      <c r="Q26" s="13">
        <f>SUMIFS(NhatKy_ViPham!K:K, NhatKy_ViPham!E:E, "11_Tin", NhatKy_ViPham!F:F, B26)</f>
        <v>0</v>
      </c>
      <c r="R26" s="6">
        <f>100 + SUMIFS(NhatKy_ViPham!J:J, NhatKy_ViPham!E:E, "11_Tin", NhatKy_ViPham!F:F, B26, NhatKy_ViPham!C:C, "T1") - SUMIFS(NhatKy_ViPham!K:K, NhatKy_ViPham!E:E, "11_Tin", NhatKy_ViPham!F:F, B26, NhatKy_ViPham!C:C, "T1")</f>
        <v>100</v>
      </c>
      <c r="S26" s="6">
        <f>100 + SUMIFS(NhatKy_ViPham!J:J, NhatKy_ViPham!E:E, "11_Tin", NhatKy_ViPham!F:F, B26, NhatKy_ViPham!C:C, "T2") - SUMIFS(NhatKy_ViPham!K:K, NhatKy_ViPham!E:E, "11_Tin", NhatKy_ViPham!F:F, B26, NhatKy_ViPham!C:C, "T2")</f>
        <v>100</v>
      </c>
      <c r="T26" s="6">
        <f>100 + SUMIFS(NhatKy_ViPham!J:J, NhatKy_ViPham!E:E, "11_Tin", NhatKy_ViPham!F:F, B26, NhatKy_ViPham!C:C, "T3") - SUMIFS(NhatKy_ViPham!K:K, NhatKy_ViPham!E:E, "11_Tin", NhatKy_ViPham!F:F, B26, NhatKy_ViPham!C:C, "T3")</f>
        <v>100</v>
      </c>
      <c r="U26" s="6">
        <f>100 + SUMIFS(NhatKy_ViPham!J:J, NhatKy_ViPham!E:E, "11_Tin", NhatKy_ViPham!F:F, B26, NhatKy_ViPham!C:C, "T4") - SUMIFS(NhatKy_ViPham!K:K, NhatKy_ViPham!E:E, "11_Tin", NhatKy_ViPham!F:F, B26, NhatKy_ViPham!C:C, "T4")</f>
        <v>100</v>
      </c>
      <c r="V26" s="6">
        <f>100 + SUMIFS(NhatKy_ViPham!J:J, NhatKy_ViPham!E:E, "11_Tin", NhatKy_ViPham!F:F, B26, NhatKy_ViPham!C:C, "T5") - SUMIFS(NhatKy_ViPham!K:K, NhatKy_ViPham!E:E, "11_Tin", NhatKy_ViPham!F:F, B26, NhatKy_ViPham!C:C, "T5")</f>
        <v>100</v>
      </c>
      <c r="W26" s="6">
        <f>100 + SUMIFS(NhatKy_ViPham!J:J, NhatKy_ViPham!E:E, "11_Tin", NhatKy_ViPham!F:F, B26, NhatKy_ViPham!C:C, "T6") - SUMIFS(NhatKy_ViPham!K:K, NhatKy_ViPham!E:E, "11_Tin", NhatKy_ViPham!F:F, B26, NhatKy_ViPham!C:C, "T6")</f>
        <v>100</v>
      </c>
      <c r="X26" s="6">
        <f>100 + SUMIFS(NhatKy_ViPham!J:J, NhatKy_ViPham!E:E, "11_Tin", NhatKy_ViPham!F:F, B26, NhatKy_ViPham!C:C, "T7") - SUMIFS(NhatKy_ViPham!K:K, NhatKy_ViPham!E:E, "11_Tin", NhatKy_ViPham!F:F, B26, NhatKy_ViPham!C:C, "T7")</f>
        <v>100</v>
      </c>
      <c r="Y26" s="6">
        <f>100 + SUMIFS(NhatKy_ViPham!J:J, NhatKy_ViPham!E:E, "11_Tin", NhatKy_ViPham!F:F, B26, NhatKy_ViPham!C:C, "T8") - SUMIFS(NhatKy_ViPham!K:K, NhatKy_ViPham!E:E, "11_Tin", NhatKy_ViPham!F:F, B26, NhatKy_ViPham!C:C, "T8")</f>
        <v>100</v>
      </c>
      <c r="Z26" s="6">
        <f>100 + SUMIFS(NhatKy_ViPham!J:J, NhatKy_ViPham!E:E, "11_Tin", NhatKy_ViPham!F:F, B26, NhatKy_ViPham!C:C, "T9") - SUMIFS(NhatKy_ViPham!K:K, NhatKy_ViPham!E:E, "11_Tin", NhatKy_ViPham!F:F, B26, NhatKy_ViPham!C:C, "T9")</f>
        <v>100</v>
      </c>
      <c r="AA26" s="6">
        <f>100 + SUMIFS(NhatKy_ViPham!J:J, NhatKy_ViPham!E:E, "11_Tin", NhatKy_ViPham!F:F, B26, NhatKy_ViPham!C:C, "T10") - SUMIFS(NhatKy_ViPham!K:K, NhatKy_ViPham!E:E, "11_Tin", NhatKy_ViPham!F:F, B26, NhatKy_ViPham!C:C, "T10")</f>
        <v>100</v>
      </c>
      <c r="AB26" s="6">
        <f>100 + SUMIFS(NhatKy_ViPham!J:J, NhatKy_ViPham!E:E, "11_Tin", NhatKy_ViPham!F:F, B26, NhatKy_ViPham!C:C, "T11") - SUMIFS(NhatKy_ViPham!K:K, NhatKy_ViPham!E:E, "11_Tin", NhatKy_ViPham!F:F, B26, NhatKy_ViPham!C:C, "T11")</f>
        <v>100</v>
      </c>
      <c r="AC26" s="6">
        <f>100 + SUMIFS(NhatKy_ViPham!J:J, NhatKy_ViPham!E:E, "11_Tin", NhatKy_ViPham!F:F, B26, NhatKy_ViPham!C:C, "T12") - SUMIFS(NhatKy_ViPham!K:K, NhatKy_ViPham!E:E, "11_Tin", NhatKy_ViPham!F:F, B26, NhatKy_ViPham!C:C, "T12")</f>
        <v>100</v>
      </c>
      <c r="AD26" s="6">
        <f>100 + SUMIFS(NhatKy_ViPham!J:J, NhatKy_ViPham!E:E, "11_Tin", NhatKy_ViPham!F:F, B26, NhatKy_ViPham!C:C, "T13") - SUMIFS(NhatKy_ViPham!K:K, NhatKy_ViPham!E:E, "11_Tin", NhatKy_ViPham!F:F, B26, NhatKy_ViPham!C:C, "T13")</f>
        <v>100</v>
      </c>
      <c r="AE26" s="6">
        <f>100 + SUMIFS(NhatKy_ViPham!J:J, NhatKy_ViPham!E:E, "11_Tin", NhatKy_ViPham!F:F, B26, NhatKy_ViPham!C:C, "T14") - SUMIFS(NhatKy_ViPham!K:K, NhatKy_ViPham!E:E, "11_Tin", NhatKy_ViPham!F:F, B26, NhatKy_ViPham!C:C, "T14")</f>
        <v>100</v>
      </c>
      <c r="AF26" s="6">
        <f>100 + SUMIFS(NhatKy_ViPham!J:J, NhatKy_ViPham!E:E, "11_Tin", NhatKy_ViPham!F:F, B26, NhatKy_ViPham!C:C, "T15") - SUMIFS(NhatKy_ViPham!K:K, NhatKy_ViPham!E:E, "11_Tin", NhatKy_ViPham!F:F, B26, NhatKy_ViPham!C:C, "T15")</f>
        <v>100</v>
      </c>
      <c r="AG26" s="6">
        <f>100 + SUMIFS(NhatKy_ViPham!J:J, NhatKy_ViPham!E:E, "11_Tin", NhatKy_ViPham!F:F, B26, NhatKy_ViPham!C:C, "T16") - SUMIFS(NhatKy_ViPham!K:K, NhatKy_ViPham!E:E, "11_Tin", NhatKy_ViPham!F:F, B26, NhatKy_ViPham!C:C, "T16")</f>
        <v>100</v>
      </c>
      <c r="AH26" s="6">
        <f>100 + SUMIFS(NhatKy_ViPham!J:J, NhatKy_ViPham!E:E, "11_Tin", NhatKy_ViPham!F:F, B26, NhatKy_ViPham!C:C, "T17") - SUMIFS(NhatKy_ViPham!K:K, NhatKy_ViPham!E:E, "11_Tin", NhatKy_ViPham!F:F, B26, NhatKy_ViPham!C:C, "T17")</f>
        <v>100</v>
      </c>
      <c r="AI26" s="6">
        <f>100 + SUMIFS(NhatKy_ViPham!J:J, NhatKy_ViPham!E:E, "11_Tin", NhatKy_ViPham!F:F, B26, NhatKy_ViPham!C:C, "T18") - SUMIFS(NhatKy_ViPham!K:K, NhatKy_ViPham!E:E, "11_Tin", NhatKy_ViPham!F:F, B26, NhatKy_ViPham!C:C, "T18")</f>
        <v>100</v>
      </c>
      <c r="AJ26" s="6">
        <f>100 + SUMIFS(NhatKy_ViPham!J:J, NhatKy_ViPham!E:E, "11_Tin", NhatKy_ViPham!F:F, B26, NhatKy_ViPham!C:C, "T19") - SUMIFS(NhatKy_ViPham!K:K, NhatKy_ViPham!E:E, "11_Tin", NhatKy_ViPham!F:F, B26, NhatKy_ViPham!C:C, "T19")</f>
        <v>100</v>
      </c>
      <c r="AK26" s="6">
        <f>100 + SUMIFS(NhatKy_ViPham!J:J, NhatKy_ViPham!E:E, "11_Tin", NhatKy_ViPham!F:F, B26, NhatKy_ViPham!C:C, "T20") - SUMIFS(NhatKy_ViPham!K:K, NhatKy_ViPham!E:E, "11_Tin", NhatKy_ViPham!F:F, B26, NhatKy_ViPham!C:C, "T20")</f>
        <v>100</v>
      </c>
      <c r="AL26" s="6">
        <f>100 + SUMIFS(NhatKy_ViPham!J:J, NhatKy_ViPham!E:E, "11_Tin", NhatKy_ViPham!F:F, B26, NhatKy_ViPham!C:C, "T21") - SUMIFS(NhatKy_ViPham!K:K, NhatKy_ViPham!E:E, "11_Tin", NhatKy_ViPham!F:F, B26, NhatKy_ViPham!C:C, "T21")</f>
        <v>100</v>
      </c>
      <c r="AM26" s="6">
        <f>100 + SUMIFS(NhatKy_ViPham!J:J, NhatKy_ViPham!E:E, "11_Tin", NhatKy_ViPham!F:F, B26, NhatKy_ViPham!C:C, "T22") - SUMIFS(NhatKy_ViPham!K:K, NhatKy_ViPham!E:E, "11_Tin", NhatKy_ViPham!F:F, B26, NhatKy_ViPham!C:C, "T22")</f>
        <v>100</v>
      </c>
      <c r="AN26" s="6">
        <f>100 + SUMIFS(NhatKy_ViPham!J:J, NhatKy_ViPham!E:E, "11_Tin", NhatKy_ViPham!F:F, B26, NhatKy_ViPham!C:C, "T23") - SUMIFS(NhatKy_ViPham!K:K, NhatKy_ViPham!E:E, "11_Tin", NhatKy_ViPham!F:F, B26, NhatKy_ViPham!C:C, "T23")</f>
        <v>100</v>
      </c>
      <c r="AO26" s="6">
        <f>100 + SUMIFS(NhatKy_ViPham!J:J, NhatKy_ViPham!E:E, "11_Tin", NhatKy_ViPham!F:F, B26, NhatKy_ViPham!C:C, "T24") - SUMIFS(NhatKy_ViPham!K:K, NhatKy_ViPham!E:E, "11_Tin", NhatKy_ViPham!F:F, B26, NhatKy_ViPham!C:C, "T24")</f>
        <v>100</v>
      </c>
      <c r="AP26" s="6">
        <f>100 + SUMIFS(NhatKy_ViPham!J:J, NhatKy_ViPham!E:E, "11_Tin", NhatKy_ViPham!F:F, B26, NhatKy_ViPham!C:C, "T25") - SUMIFS(NhatKy_ViPham!K:K, NhatKy_ViPham!E:E, "11_Tin", NhatKy_ViPham!F:F, B26, NhatKy_ViPham!C:C, "T25")</f>
        <v>100</v>
      </c>
      <c r="AQ26" s="6">
        <f>100 + SUMIFS(NhatKy_ViPham!J:J, NhatKy_ViPham!E:E, "11_Tin", NhatKy_ViPham!F:F, B26, NhatKy_ViPham!C:C, "T26") - SUMIFS(NhatKy_ViPham!K:K, NhatKy_ViPham!E:E, "11_Tin", NhatKy_ViPham!F:F, B26, NhatKy_ViPham!C:C, "T26")</f>
        <v>100</v>
      </c>
      <c r="AR26" s="6">
        <f>100 + SUMIFS(NhatKy_ViPham!J:J, NhatKy_ViPham!E:E, "11_Tin", NhatKy_ViPham!F:F, B26, NhatKy_ViPham!C:C, "T27") - SUMIFS(NhatKy_ViPham!K:K, NhatKy_ViPham!E:E, "11_Tin", NhatKy_ViPham!F:F, B26, NhatKy_ViPham!C:C, "T27")</f>
        <v>100</v>
      </c>
      <c r="AS26" s="6">
        <f>100 + SUMIFS(NhatKy_ViPham!J:J, NhatKy_ViPham!E:E, "11_Tin", NhatKy_ViPham!F:F, B26, NhatKy_ViPham!C:C, "T28") - SUMIFS(NhatKy_ViPham!K:K, NhatKy_ViPham!E:E, "11_Tin", NhatKy_ViPham!F:F, B26, NhatKy_ViPham!C:C, "T28")</f>
        <v>100</v>
      </c>
      <c r="AT26" s="6">
        <f>100 + SUMIFS(NhatKy_ViPham!J:J, NhatKy_ViPham!E:E, "11_Tin", NhatKy_ViPham!F:F, B26, NhatKy_ViPham!C:C, "T29") - SUMIFS(NhatKy_ViPham!K:K, NhatKy_ViPham!E:E, "11_Tin", NhatKy_ViPham!F:F, B26, NhatKy_ViPham!C:C, "T29")</f>
        <v>100</v>
      </c>
      <c r="AU26" s="6">
        <f>100 + SUMIFS(NhatKy_ViPham!J:J, NhatKy_ViPham!E:E, "11_Tin", NhatKy_ViPham!F:F, B26, NhatKy_ViPham!C:C, "T30") - SUMIFS(NhatKy_ViPham!K:K, NhatKy_ViPham!E:E, "11_Tin", NhatKy_ViPham!F:F, B26, NhatKy_ViPham!C:C, "T30")</f>
        <v>100</v>
      </c>
      <c r="AV26" s="6">
        <f>100 + SUMIFS(NhatKy_ViPham!J:J, NhatKy_ViPham!E:E, "11_Tin", NhatKy_ViPham!F:F, B26, NhatKy_ViPham!C:C, "T31") - SUMIFS(NhatKy_ViPham!K:K, NhatKy_ViPham!E:E, "11_Tin", NhatKy_ViPham!F:F, B26, NhatKy_ViPham!C:C, "T31")</f>
        <v>100</v>
      </c>
      <c r="AW26" s="6">
        <f>100 + SUMIFS(NhatKy_ViPham!J:J, NhatKy_ViPham!E:E, "11_Tin", NhatKy_ViPham!F:F, B26, NhatKy_ViPham!C:C, "T32") - SUMIFS(NhatKy_ViPham!K:K, NhatKy_ViPham!E:E, "11_Tin", NhatKy_ViPham!F:F, B26, NhatKy_ViPham!C:C, "T32")</f>
        <v>100</v>
      </c>
      <c r="AX26" s="6">
        <f>100 + SUMIFS(NhatKy_ViPham!J:J, NhatKy_ViPham!E:E, "11_Tin", NhatKy_ViPham!F:F, B26, NhatKy_ViPham!C:C, "T33") - SUMIFS(NhatKy_ViPham!K:K, NhatKy_ViPham!E:E, "11_Tin", NhatKy_ViPham!F:F, B26, NhatKy_ViPham!C:C, "T33")</f>
        <v>100</v>
      </c>
      <c r="AY26" s="6">
        <f>100 + SUMIFS(NhatKy_ViPham!J:J, NhatKy_ViPham!E:E, "11_Tin", NhatKy_ViPham!F:F, B26, NhatKy_ViPham!C:C, "T34") - SUMIFS(NhatKy_ViPham!K:K, NhatKy_ViPham!E:E, "11_Tin", NhatKy_ViPham!F:F, B26, NhatKy_ViPham!C:C, "T34")</f>
        <v>100</v>
      </c>
      <c r="AZ26" s="6">
        <f>100 + SUMIFS(NhatKy_ViPham!J:J, NhatKy_ViPham!E:E, "11_Tin", NhatKy_ViPham!F:F, B26, NhatKy_ViPham!C:C, "T35") - SUMIFS(NhatKy_ViPham!K:K, NhatKy_ViPham!E:E, "11_Tin", NhatKy_ViPham!F:F, B26, NhatKy_ViPham!C:C, "T35")</f>
        <v>100</v>
      </c>
      <c r="BA26" s="12">
        <f t="shared" si="0"/>
        <v>100</v>
      </c>
      <c r="BB26" s="11" t="s">
        <v>430</v>
      </c>
      <c r="BC26" s="16" t="str">
        <f t="shared" si="1"/>
        <v>Tốt</v>
      </c>
      <c r="BD26" s="15" t="str">
        <f t="shared" si="2"/>
        <v>🟢 BÌNH THƯỜNG</v>
      </c>
    </row>
    <row r="27" spans="1:56" x14ac:dyDescent="0.25">
      <c r="A27" s="4">
        <v>19</v>
      </c>
      <c r="B27" s="10" t="s">
        <v>1827</v>
      </c>
      <c r="C27" s="4" t="s">
        <v>1828</v>
      </c>
      <c r="D27" s="4" t="s">
        <v>435</v>
      </c>
      <c r="E27" s="11" t="s">
        <v>430</v>
      </c>
      <c r="F27" s="7">
        <f>SUMIFS(NhatKy_ViPham!K:K, NhatKy_ViPham!E:E, "11_Tin", NhatKy_ViPham!F:F, B27, NhatKy_ViPham!H:H, "L01")</f>
        <v>0</v>
      </c>
      <c r="G27" s="7">
        <f>SUMIFS(NhatKy_ViPham!K:K, NhatKy_ViPham!E:E, "11_Tin", NhatKy_ViPham!F:F, B27, NhatKy_ViPham!H:H, "L02")</f>
        <v>0</v>
      </c>
      <c r="H27" s="7">
        <f>SUMIFS(NhatKy_ViPham!K:K, NhatKy_ViPham!E:E, "11_Tin", NhatKy_ViPham!F:F, B27, NhatKy_ViPham!H:H, "L03")</f>
        <v>0</v>
      </c>
      <c r="I27" s="7">
        <f>SUMIFS(NhatKy_ViPham!K:K, NhatKy_ViPham!E:E, "11_Tin", NhatKy_ViPham!F:F, B27, NhatKy_ViPham!H:H, "L04")</f>
        <v>0</v>
      </c>
      <c r="J27" s="7">
        <f>SUMIFS(NhatKy_ViPham!K:K, NhatKy_ViPham!E:E, "11_Tin", NhatKy_ViPham!F:F, B27, NhatKy_ViPham!H:H, "L05")</f>
        <v>0</v>
      </c>
      <c r="K27" s="7">
        <f>SUMIFS(NhatKy_ViPham!K:K, NhatKy_ViPham!E:E, "11_Tin", NhatKy_ViPham!F:F, B27, NhatKy_ViPham!H:H, "L06")</f>
        <v>0</v>
      </c>
      <c r="L27" s="7">
        <f>SUMIFS(NhatKy_ViPham!K:K, NhatKy_ViPham!E:E, "11_Tin", NhatKy_ViPham!F:F, B27, NhatKy_ViPham!H:H, "L07")</f>
        <v>0</v>
      </c>
      <c r="M27" s="7">
        <f>SUMIFS(NhatKy_ViPham!K:K, NhatKy_ViPham!E:E, "11_Tin", NhatKy_ViPham!F:F, B27, NhatKy_ViPham!H:H, "L08")</f>
        <v>0</v>
      </c>
      <c r="N27" s="7">
        <f>SUMIFS(NhatKy_ViPham!K:K, NhatKy_ViPham!E:E, "11_Tin", NhatKy_ViPham!F:F, B27, NhatKy_ViPham!H:H, "L09")</f>
        <v>0</v>
      </c>
      <c r="O27" s="7">
        <f>SUMIFS(NhatKy_ViPham!K:K, NhatKy_ViPham!E:E, "11_Tin", NhatKy_ViPham!F:F, B27, NhatKy_ViPham!H:H, "L10")</f>
        <v>0</v>
      </c>
      <c r="P27" s="12">
        <f>SUMIFS(NhatKy_ViPham!J:J, NhatKy_ViPham!E:E, "11_Tin", NhatKy_ViPham!F:F, B27)</f>
        <v>0</v>
      </c>
      <c r="Q27" s="13">
        <f>SUMIFS(NhatKy_ViPham!K:K, NhatKy_ViPham!E:E, "11_Tin", NhatKy_ViPham!F:F, B27)</f>
        <v>0</v>
      </c>
      <c r="R27" s="7">
        <f>100 + SUMIFS(NhatKy_ViPham!J:J, NhatKy_ViPham!E:E, "11_Tin", NhatKy_ViPham!F:F, B27, NhatKy_ViPham!C:C, "T1") - SUMIFS(NhatKy_ViPham!K:K, NhatKy_ViPham!E:E, "11_Tin", NhatKy_ViPham!F:F, B27, NhatKy_ViPham!C:C, "T1")</f>
        <v>100</v>
      </c>
      <c r="S27" s="7">
        <f>100 + SUMIFS(NhatKy_ViPham!J:J, NhatKy_ViPham!E:E, "11_Tin", NhatKy_ViPham!F:F, B27, NhatKy_ViPham!C:C, "T2") - SUMIFS(NhatKy_ViPham!K:K, NhatKy_ViPham!E:E, "11_Tin", NhatKy_ViPham!F:F, B27, NhatKy_ViPham!C:C, "T2")</f>
        <v>100</v>
      </c>
      <c r="T27" s="7">
        <f>100 + SUMIFS(NhatKy_ViPham!J:J, NhatKy_ViPham!E:E, "11_Tin", NhatKy_ViPham!F:F, B27, NhatKy_ViPham!C:C, "T3") - SUMIFS(NhatKy_ViPham!K:K, NhatKy_ViPham!E:E, "11_Tin", NhatKy_ViPham!F:F, B27, NhatKy_ViPham!C:C, "T3")</f>
        <v>100</v>
      </c>
      <c r="U27" s="7">
        <f>100 + SUMIFS(NhatKy_ViPham!J:J, NhatKy_ViPham!E:E, "11_Tin", NhatKy_ViPham!F:F, B27, NhatKy_ViPham!C:C, "T4") - SUMIFS(NhatKy_ViPham!K:K, NhatKy_ViPham!E:E, "11_Tin", NhatKy_ViPham!F:F, B27, NhatKy_ViPham!C:C, "T4")</f>
        <v>100</v>
      </c>
      <c r="V27" s="7">
        <f>100 + SUMIFS(NhatKy_ViPham!J:J, NhatKy_ViPham!E:E, "11_Tin", NhatKy_ViPham!F:F, B27, NhatKy_ViPham!C:C, "T5") - SUMIFS(NhatKy_ViPham!K:K, NhatKy_ViPham!E:E, "11_Tin", NhatKy_ViPham!F:F, B27, NhatKy_ViPham!C:C, "T5")</f>
        <v>100</v>
      </c>
      <c r="W27" s="7">
        <f>100 + SUMIFS(NhatKy_ViPham!J:J, NhatKy_ViPham!E:E, "11_Tin", NhatKy_ViPham!F:F, B27, NhatKy_ViPham!C:C, "T6") - SUMIFS(NhatKy_ViPham!K:K, NhatKy_ViPham!E:E, "11_Tin", NhatKy_ViPham!F:F, B27, NhatKy_ViPham!C:C, "T6")</f>
        <v>100</v>
      </c>
      <c r="X27" s="7">
        <f>100 + SUMIFS(NhatKy_ViPham!J:J, NhatKy_ViPham!E:E, "11_Tin", NhatKy_ViPham!F:F, B27, NhatKy_ViPham!C:C, "T7") - SUMIFS(NhatKy_ViPham!K:K, NhatKy_ViPham!E:E, "11_Tin", NhatKy_ViPham!F:F, B27, NhatKy_ViPham!C:C, "T7")</f>
        <v>100</v>
      </c>
      <c r="Y27" s="7">
        <f>100 + SUMIFS(NhatKy_ViPham!J:J, NhatKy_ViPham!E:E, "11_Tin", NhatKy_ViPham!F:F, B27, NhatKy_ViPham!C:C, "T8") - SUMIFS(NhatKy_ViPham!K:K, NhatKy_ViPham!E:E, "11_Tin", NhatKy_ViPham!F:F, B27, NhatKy_ViPham!C:C, "T8")</f>
        <v>100</v>
      </c>
      <c r="Z27" s="7">
        <f>100 + SUMIFS(NhatKy_ViPham!J:J, NhatKy_ViPham!E:E, "11_Tin", NhatKy_ViPham!F:F, B27, NhatKy_ViPham!C:C, "T9") - SUMIFS(NhatKy_ViPham!K:K, NhatKy_ViPham!E:E, "11_Tin", NhatKy_ViPham!F:F, B27, NhatKy_ViPham!C:C, "T9")</f>
        <v>100</v>
      </c>
      <c r="AA27" s="7">
        <f>100 + SUMIFS(NhatKy_ViPham!J:J, NhatKy_ViPham!E:E, "11_Tin", NhatKy_ViPham!F:F, B27, NhatKy_ViPham!C:C, "T10") - SUMIFS(NhatKy_ViPham!K:K, NhatKy_ViPham!E:E, "11_Tin", NhatKy_ViPham!F:F, B27, NhatKy_ViPham!C:C, "T10")</f>
        <v>100</v>
      </c>
      <c r="AB27" s="7">
        <f>100 + SUMIFS(NhatKy_ViPham!J:J, NhatKy_ViPham!E:E, "11_Tin", NhatKy_ViPham!F:F, B27, NhatKy_ViPham!C:C, "T11") - SUMIFS(NhatKy_ViPham!K:K, NhatKy_ViPham!E:E, "11_Tin", NhatKy_ViPham!F:F, B27, NhatKy_ViPham!C:C, "T11")</f>
        <v>100</v>
      </c>
      <c r="AC27" s="7">
        <f>100 + SUMIFS(NhatKy_ViPham!J:J, NhatKy_ViPham!E:E, "11_Tin", NhatKy_ViPham!F:F, B27, NhatKy_ViPham!C:C, "T12") - SUMIFS(NhatKy_ViPham!K:K, NhatKy_ViPham!E:E, "11_Tin", NhatKy_ViPham!F:F, B27, NhatKy_ViPham!C:C, "T12")</f>
        <v>100</v>
      </c>
      <c r="AD27" s="7">
        <f>100 + SUMIFS(NhatKy_ViPham!J:J, NhatKy_ViPham!E:E, "11_Tin", NhatKy_ViPham!F:F, B27, NhatKy_ViPham!C:C, "T13") - SUMIFS(NhatKy_ViPham!K:K, NhatKy_ViPham!E:E, "11_Tin", NhatKy_ViPham!F:F, B27, NhatKy_ViPham!C:C, "T13")</f>
        <v>100</v>
      </c>
      <c r="AE27" s="7">
        <f>100 + SUMIFS(NhatKy_ViPham!J:J, NhatKy_ViPham!E:E, "11_Tin", NhatKy_ViPham!F:F, B27, NhatKy_ViPham!C:C, "T14") - SUMIFS(NhatKy_ViPham!K:K, NhatKy_ViPham!E:E, "11_Tin", NhatKy_ViPham!F:F, B27, NhatKy_ViPham!C:C, "T14")</f>
        <v>100</v>
      </c>
      <c r="AF27" s="7">
        <f>100 + SUMIFS(NhatKy_ViPham!J:J, NhatKy_ViPham!E:E, "11_Tin", NhatKy_ViPham!F:F, B27, NhatKy_ViPham!C:C, "T15") - SUMIFS(NhatKy_ViPham!K:K, NhatKy_ViPham!E:E, "11_Tin", NhatKy_ViPham!F:F, B27, NhatKy_ViPham!C:C, "T15")</f>
        <v>100</v>
      </c>
      <c r="AG27" s="7">
        <f>100 + SUMIFS(NhatKy_ViPham!J:J, NhatKy_ViPham!E:E, "11_Tin", NhatKy_ViPham!F:F, B27, NhatKy_ViPham!C:C, "T16") - SUMIFS(NhatKy_ViPham!K:K, NhatKy_ViPham!E:E, "11_Tin", NhatKy_ViPham!F:F, B27, NhatKy_ViPham!C:C, "T16")</f>
        <v>100</v>
      </c>
      <c r="AH27" s="7">
        <f>100 + SUMIFS(NhatKy_ViPham!J:J, NhatKy_ViPham!E:E, "11_Tin", NhatKy_ViPham!F:F, B27, NhatKy_ViPham!C:C, "T17") - SUMIFS(NhatKy_ViPham!K:K, NhatKy_ViPham!E:E, "11_Tin", NhatKy_ViPham!F:F, B27, NhatKy_ViPham!C:C, "T17")</f>
        <v>100</v>
      </c>
      <c r="AI27" s="7">
        <f>100 + SUMIFS(NhatKy_ViPham!J:J, NhatKy_ViPham!E:E, "11_Tin", NhatKy_ViPham!F:F, B27, NhatKy_ViPham!C:C, "T18") - SUMIFS(NhatKy_ViPham!K:K, NhatKy_ViPham!E:E, "11_Tin", NhatKy_ViPham!F:F, B27, NhatKy_ViPham!C:C, "T18")</f>
        <v>100</v>
      </c>
      <c r="AJ27" s="7">
        <f>100 + SUMIFS(NhatKy_ViPham!J:J, NhatKy_ViPham!E:E, "11_Tin", NhatKy_ViPham!F:F, B27, NhatKy_ViPham!C:C, "T19") - SUMIFS(NhatKy_ViPham!K:K, NhatKy_ViPham!E:E, "11_Tin", NhatKy_ViPham!F:F, B27, NhatKy_ViPham!C:C, "T19")</f>
        <v>100</v>
      </c>
      <c r="AK27" s="7">
        <f>100 + SUMIFS(NhatKy_ViPham!J:J, NhatKy_ViPham!E:E, "11_Tin", NhatKy_ViPham!F:F, B27, NhatKy_ViPham!C:C, "T20") - SUMIFS(NhatKy_ViPham!K:K, NhatKy_ViPham!E:E, "11_Tin", NhatKy_ViPham!F:F, B27, NhatKy_ViPham!C:C, "T20")</f>
        <v>100</v>
      </c>
      <c r="AL27" s="7">
        <f>100 + SUMIFS(NhatKy_ViPham!J:J, NhatKy_ViPham!E:E, "11_Tin", NhatKy_ViPham!F:F, B27, NhatKy_ViPham!C:C, "T21") - SUMIFS(NhatKy_ViPham!K:K, NhatKy_ViPham!E:E, "11_Tin", NhatKy_ViPham!F:F, B27, NhatKy_ViPham!C:C, "T21")</f>
        <v>100</v>
      </c>
      <c r="AM27" s="7">
        <f>100 + SUMIFS(NhatKy_ViPham!J:J, NhatKy_ViPham!E:E, "11_Tin", NhatKy_ViPham!F:F, B27, NhatKy_ViPham!C:C, "T22") - SUMIFS(NhatKy_ViPham!K:K, NhatKy_ViPham!E:E, "11_Tin", NhatKy_ViPham!F:F, B27, NhatKy_ViPham!C:C, "T22")</f>
        <v>100</v>
      </c>
      <c r="AN27" s="7">
        <f>100 + SUMIFS(NhatKy_ViPham!J:J, NhatKy_ViPham!E:E, "11_Tin", NhatKy_ViPham!F:F, B27, NhatKy_ViPham!C:C, "T23") - SUMIFS(NhatKy_ViPham!K:K, NhatKy_ViPham!E:E, "11_Tin", NhatKy_ViPham!F:F, B27, NhatKy_ViPham!C:C, "T23")</f>
        <v>100</v>
      </c>
      <c r="AO27" s="7">
        <f>100 + SUMIFS(NhatKy_ViPham!J:J, NhatKy_ViPham!E:E, "11_Tin", NhatKy_ViPham!F:F, B27, NhatKy_ViPham!C:C, "T24") - SUMIFS(NhatKy_ViPham!K:K, NhatKy_ViPham!E:E, "11_Tin", NhatKy_ViPham!F:F, B27, NhatKy_ViPham!C:C, "T24")</f>
        <v>100</v>
      </c>
      <c r="AP27" s="7">
        <f>100 + SUMIFS(NhatKy_ViPham!J:J, NhatKy_ViPham!E:E, "11_Tin", NhatKy_ViPham!F:F, B27, NhatKy_ViPham!C:C, "T25") - SUMIFS(NhatKy_ViPham!K:K, NhatKy_ViPham!E:E, "11_Tin", NhatKy_ViPham!F:F, B27, NhatKy_ViPham!C:C, "T25")</f>
        <v>100</v>
      </c>
      <c r="AQ27" s="7">
        <f>100 + SUMIFS(NhatKy_ViPham!J:J, NhatKy_ViPham!E:E, "11_Tin", NhatKy_ViPham!F:F, B27, NhatKy_ViPham!C:C, "T26") - SUMIFS(NhatKy_ViPham!K:K, NhatKy_ViPham!E:E, "11_Tin", NhatKy_ViPham!F:F, B27, NhatKy_ViPham!C:C, "T26")</f>
        <v>100</v>
      </c>
      <c r="AR27" s="7">
        <f>100 + SUMIFS(NhatKy_ViPham!J:J, NhatKy_ViPham!E:E, "11_Tin", NhatKy_ViPham!F:F, B27, NhatKy_ViPham!C:C, "T27") - SUMIFS(NhatKy_ViPham!K:K, NhatKy_ViPham!E:E, "11_Tin", NhatKy_ViPham!F:F, B27, NhatKy_ViPham!C:C, "T27")</f>
        <v>100</v>
      </c>
      <c r="AS27" s="7">
        <f>100 + SUMIFS(NhatKy_ViPham!J:J, NhatKy_ViPham!E:E, "11_Tin", NhatKy_ViPham!F:F, B27, NhatKy_ViPham!C:C, "T28") - SUMIFS(NhatKy_ViPham!K:K, NhatKy_ViPham!E:E, "11_Tin", NhatKy_ViPham!F:F, B27, NhatKy_ViPham!C:C, "T28")</f>
        <v>100</v>
      </c>
      <c r="AT27" s="7">
        <f>100 + SUMIFS(NhatKy_ViPham!J:J, NhatKy_ViPham!E:E, "11_Tin", NhatKy_ViPham!F:F, B27, NhatKy_ViPham!C:C, "T29") - SUMIFS(NhatKy_ViPham!K:K, NhatKy_ViPham!E:E, "11_Tin", NhatKy_ViPham!F:F, B27, NhatKy_ViPham!C:C, "T29")</f>
        <v>100</v>
      </c>
      <c r="AU27" s="7">
        <f>100 + SUMIFS(NhatKy_ViPham!J:J, NhatKy_ViPham!E:E, "11_Tin", NhatKy_ViPham!F:F, B27, NhatKy_ViPham!C:C, "T30") - SUMIFS(NhatKy_ViPham!K:K, NhatKy_ViPham!E:E, "11_Tin", NhatKy_ViPham!F:F, B27, NhatKy_ViPham!C:C, "T30")</f>
        <v>100</v>
      </c>
      <c r="AV27" s="7">
        <f>100 + SUMIFS(NhatKy_ViPham!J:J, NhatKy_ViPham!E:E, "11_Tin", NhatKy_ViPham!F:F, B27, NhatKy_ViPham!C:C, "T31") - SUMIFS(NhatKy_ViPham!K:K, NhatKy_ViPham!E:E, "11_Tin", NhatKy_ViPham!F:F, B27, NhatKy_ViPham!C:C, "T31")</f>
        <v>100</v>
      </c>
      <c r="AW27" s="7">
        <f>100 + SUMIFS(NhatKy_ViPham!J:J, NhatKy_ViPham!E:E, "11_Tin", NhatKy_ViPham!F:F, B27, NhatKy_ViPham!C:C, "T32") - SUMIFS(NhatKy_ViPham!K:K, NhatKy_ViPham!E:E, "11_Tin", NhatKy_ViPham!F:F, B27, NhatKy_ViPham!C:C, "T32")</f>
        <v>100</v>
      </c>
      <c r="AX27" s="7">
        <f>100 + SUMIFS(NhatKy_ViPham!J:J, NhatKy_ViPham!E:E, "11_Tin", NhatKy_ViPham!F:F, B27, NhatKy_ViPham!C:C, "T33") - SUMIFS(NhatKy_ViPham!K:K, NhatKy_ViPham!E:E, "11_Tin", NhatKy_ViPham!F:F, B27, NhatKy_ViPham!C:C, "T33")</f>
        <v>100</v>
      </c>
      <c r="AY27" s="7">
        <f>100 + SUMIFS(NhatKy_ViPham!J:J, NhatKy_ViPham!E:E, "11_Tin", NhatKy_ViPham!F:F, B27, NhatKy_ViPham!C:C, "T34") - SUMIFS(NhatKy_ViPham!K:K, NhatKy_ViPham!E:E, "11_Tin", NhatKy_ViPham!F:F, B27, NhatKy_ViPham!C:C, "T34")</f>
        <v>100</v>
      </c>
      <c r="AZ27" s="7">
        <f>100 + SUMIFS(NhatKy_ViPham!J:J, NhatKy_ViPham!E:E, "11_Tin", NhatKy_ViPham!F:F, B27, NhatKy_ViPham!C:C, "T35") - SUMIFS(NhatKy_ViPham!K:K, NhatKy_ViPham!E:E, "11_Tin", NhatKy_ViPham!F:F, B27, NhatKy_ViPham!C:C, "T35")</f>
        <v>100</v>
      </c>
      <c r="BA27" s="12">
        <f t="shared" si="0"/>
        <v>100</v>
      </c>
      <c r="BB27" s="11" t="s">
        <v>430</v>
      </c>
      <c r="BC27" s="14" t="str">
        <f t="shared" si="1"/>
        <v>Tốt</v>
      </c>
      <c r="BD27" s="10" t="str">
        <f t="shared" si="2"/>
        <v>🟢 BÌNH THƯỜNG</v>
      </c>
    </row>
    <row r="28" spans="1:56" x14ac:dyDescent="0.25">
      <c r="A28" s="5">
        <v>20</v>
      </c>
      <c r="B28" s="15" t="s">
        <v>1829</v>
      </c>
      <c r="C28" s="5" t="s">
        <v>1736</v>
      </c>
      <c r="D28" s="5" t="s">
        <v>435</v>
      </c>
      <c r="E28" s="11" t="s">
        <v>430</v>
      </c>
      <c r="F28" s="6">
        <f>SUMIFS(NhatKy_ViPham!K:K, NhatKy_ViPham!E:E, "11_Tin", NhatKy_ViPham!F:F, B28, NhatKy_ViPham!H:H, "L01")</f>
        <v>0</v>
      </c>
      <c r="G28" s="6">
        <f>SUMIFS(NhatKy_ViPham!K:K, NhatKy_ViPham!E:E, "11_Tin", NhatKy_ViPham!F:F, B28, NhatKy_ViPham!H:H, "L02")</f>
        <v>0</v>
      </c>
      <c r="H28" s="6">
        <f>SUMIFS(NhatKy_ViPham!K:K, NhatKy_ViPham!E:E, "11_Tin", NhatKy_ViPham!F:F, B28, NhatKy_ViPham!H:H, "L03")</f>
        <v>0</v>
      </c>
      <c r="I28" s="6">
        <f>SUMIFS(NhatKy_ViPham!K:K, NhatKy_ViPham!E:E, "11_Tin", NhatKy_ViPham!F:F, B28, NhatKy_ViPham!H:H, "L04")</f>
        <v>0</v>
      </c>
      <c r="J28" s="6">
        <f>SUMIFS(NhatKy_ViPham!K:K, NhatKy_ViPham!E:E, "11_Tin", NhatKy_ViPham!F:F, B28, NhatKy_ViPham!H:H, "L05")</f>
        <v>0</v>
      </c>
      <c r="K28" s="6">
        <f>SUMIFS(NhatKy_ViPham!K:K, NhatKy_ViPham!E:E, "11_Tin", NhatKy_ViPham!F:F, B28, NhatKy_ViPham!H:H, "L06")</f>
        <v>0</v>
      </c>
      <c r="L28" s="6">
        <f>SUMIFS(NhatKy_ViPham!K:K, NhatKy_ViPham!E:E, "11_Tin", NhatKy_ViPham!F:F, B28, NhatKy_ViPham!H:H, "L07")</f>
        <v>0</v>
      </c>
      <c r="M28" s="6">
        <f>SUMIFS(NhatKy_ViPham!K:K, NhatKy_ViPham!E:E, "11_Tin", NhatKy_ViPham!F:F, B28, NhatKy_ViPham!H:H, "L08")</f>
        <v>0</v>
      </c>
      <c r="N28" s="6">
        <f>SUMIFS(NhatKy_ViPham!K:K, NhatKy_ViPham!E:E, "11_Tin", NhatKy_ViPham!F:F, B28, NhatKy_ViPham!H:H, "L09")</f>
        <v>0</v>
      </c>
      <c r="O28" s="6">
        <f>SUMIFS(NhatKy_ViPham!K:K, NhatKy_ViPham!E:E, "11_Tin", NhatKy_ViPham!F:F, B28, NhatKy_ViPham!H:H, "L10")</f>
        <v>0</v>
      </c>
      <c r="P28" s="12">
        <f>SUMIFS(NhatKy_ViPham!J:J, NhatKy_ViPham!E:E, "11_Tin", NhatKy_ViPham!F:F, B28)</f>
        <v>0</v>
      </c>
      <c r="Q28" s="13">
        <f>SUMIFS(NhatKy_ViPham!K:K, NhatKy_ViPham!E:E, "11_Tin", NhatKy_ViPham!F:F, B28)</f>
        <v>0</v>
      </c>
      <c r="R28" s="6">
        <f>100 + SUMIFS(NhatKy_ViPham!J:J, NhatKy_ViPham!E:E, "11_Tin", NhatKy_ViPham!F:F, B28, NhatKy_ViPham!C:C, "T1") - SUMIFS(NhatKy_ViPham!K:K, NhatKy_ViPham!E:E, "11_Tin", NhatKy_ViPham!F:F, B28, NhatKy_ViPham!C:C, "T1")</f>
        <v>100</v>
      </c>
      <c r="S28" s="6">
        <f>100 + SUMIFS(NhatKy_ViPham!J:J, NhatKy_ViPham!E:E, "11_Tin", NhatKy_ViPham!F:F, B28, NhatKy_ViPham!C:C, "T2") - SUMIFS(NhatKy_ViPham!K:K, NhatKy_ViPham!E:E, "11_Tin", NhatKy_ViPham!F:F, B28, NhatKy_ViPham!C:C, "T2")</f>
        <v>100</v>
      </c>
      <c r="T28" s="6">
        <f>100 + SUMIFS(NhatKy_ViPham!J:J, NhatKy_ViPham!E:E, "11_Tin", NhatKy_ViPham!F:F, B28, NhatKy_ViPham!C:C, "T3") - SUMIFS(NhatKy_ViPham!K:K, NhatKy_ViPham!E:E, "11_Tin", NhatKy_ViPham!F:F, B28, NhatKy_ViPham!C:C, "T3")</f>
        <v>100</v>
      </c>
      <c r="U28" s="6">
        <f>100 + SUMIFS(NhatKy_ViPham!J:J, NhatKy_ViPham!E:E, "11_Tin", NhatKy_ViPham!F:F, B28, NhatKy_ViPham!C:C, "T4") - SUMIFS(NhatKy_ViPham!K:K, NhatKy_ViPham!E:E, "11_Tin", NhatKy_ViPham!F:F, B28, NhatKy_ViPham!C:C, "T4")</f>
        <v>100</v>
      </c>
      <c r="V28" s="6">
        <f>100 + SUMIFS(NhatKy_ViPham!J:J, NhatKy_ViPham!E:E, "11_Tin", NhatKy_ViPham!F:F, B28, NhatKy_ViPham!C:C, "T5") - SUMIFS(NhatKy_ViPham!K:K, NhatKy_ViPham!E:E, "11_Tin", NhatKy_ViPham!F:F, B28, NhatKy_ViPham!C:C, "T5")</f>
        <v>100</v>
      </c>
      <c r="W28" s="6">
        <f>100 + SUMIFS(NhatKy_ViPham!J:J, NhatKy_ViPham!E:E, "11_Tin", NhatKy_ViPham!F:F, B28, NhatKy_ViPham!C:C, "T6") - SUMIFS(NhatKy_ViPham!K:K, NhatKy_ViPham!E:E, "11_Tin", NhatKy_ViPham!F:F, B28, NhatKy_ViPham!C:C, "T6")</f>
        <v>100</v>
      </c>
      <c r="X28" s="6">
        <f>100 + SUMIFS(NhatKy_ViPham!J:J, NhatKy_ViPham!E:E, "11_Tin", NhatKy_ViPham!F:F, B28, NhatKy_ViPham!C:C, "T7") - SUMIFS(NhatKy_ViPham!K:K, NhatKy_ViPham!E:E, "11_Tin", NhatKy_ViPham!F:F, B28, NhatKy_ViPham!C:C, "T7")</f>
        <v>100</v>
      </c>
      <c r="Y28" s="6">
        <f>100 + SUMIFS(NhatKy_ViPham!J:J, NhatKy_ViPham!E:E, "11_Tin", NhatKy_ViPham!F:F, B28, NhatKy_ViPham!C:C, "T8") - SUMIFS(NhatKy_ViPham!K:K, NhatKy_ViPham!E:E, "11_Tin", NhatKy_ViPham!F:F, B28, NhatKy_ViPham!C:C, "T8")</f>
        <v>100</v>
      </c>
      <c r="Z28" s="6">
        <f>100 + SUMIFS(NhatKy_ViPham!J:J, NhatKy_ViPham!E:E, "11_Tin", NhatKy_ViPham!F:F, B28, NhatKy_ViPham!C:C, "T9") - SUMIFS(NhatKy_ViPham!K:K, NhatKy_ViPham!E:E, "11_Tin", NhatKy_ViPham!F:F, B28, NhatKy_ViPham!C:C, "T9")</f>
        <v>100</v>
      </c>
      <c r="AA28" s="6">
        <f>100 + SUMIFS(NhatKy_ViPham!J:J, NhatKy_ViPham!E:E, "11_Tin", NhatKy_ViPham!F:F, B28, NhatKy_ViPham!C:C, "T10") - SUMIFS(NhatKy_ViPham!K:K, NhatKy_ViPham!E:E, "11_Tin", NhatKy_ViPham!F:F, B28, NhatKy_ViPham!C:C, "T10")</f>
        <v>100</v>
      </c>
      <c r="AB28" s="6">
        <f>100 + SUMIFS(NhatKy_ViPham!J:J, NhatKy_ViPham!E:E, "11_Tin", NhatKy_ViPham!F:F, B28, NhatKy_ViPham!C:C, "T11") - SUMIFS(NhatKy_ViPham!K:K, NhatKy_ViPham!E:E, "11_Tin", NhatKy_ViPham!F:F, B28, NhatKy_ViPham!C:C, "T11")</f>
        <v>100</v>
      </c>
      <c r="AC28" s="6">
        <f>100 + SUMIFS(NhatKy_ViPham!J:J, NhatKy_ViPham!E:E, "11_Tin", NhatKy_ViPham!F:F, B28, NhatKy_ViPham!C:C, "T12") - SUMIFS(NhatKy_ViPham!K:K, NhatKy_ViPham!E:E, "11_Tin", NhatKy_ViPham!F:F, B28, NhatKy_ViPham!C:C, "T12")</f>
        <v>100</v>
      </c>
      <c r="AD28" s="6">
        <f>100 + SUMIFS(NhatKy_ViPham!J:J, NhatKy_ViPham!E:E, "11_Tin", NhatKy_ViPham!F:F, B28, NhatKy_ViPham!C:C, "T13") - SUMIFS(NhatKy_ViPham!K:K, NhatKy_ViPham!E:E, "11_Tin", NhatKy_ViPham!F:F, B28, NhatKy_ViPham!C:C, "T13")</f>
        <v>100</v>
      </c>
      <c r="AE28" s="6">
        <f>100 + SUMIFS(NhatKy_ViPham!J:J, NhatKy_ViPham!E:E, "11_Tin", NhatKy_ViPham!F:F, B28, NhatKy_ViPham!C:C, "T14") - SUMIFS(NhatKy_ViPham!K:K, NhatKy_ViPham!E:E, "11_Tin", NhatKy_ViPham!F:F, B28, NhatKy_ViPham!C:C, "T14")</f>
        <v>100</v>
      </c>
      <c r="AF28" s="6">
        <f>100 + SUMIFS(NhatKy_ViPham!J:J, NhatKy_ViPham!E:E, "11_Tin", NhatKy_ViPham!F:F, B28, NhatKy_ViPham!C:C, "T15") - SUMIFS(NhatKy_ViPham!K:K, NhatKy_ViPham!E:E, "11_Tin", NhatKy_ViPham!F:F, B28, NhatKy_ViPham!C:C, "T15")</f>
        <v>100</v>
      </c>
      <c r="AG28" s="6">
        <f>100 + SUMIFS(NhatKy_ViPham!J:J, NhatKy_ViPham!E:E, "11_Tin", NhatKy_ViPham!F:F, B28, NhatKy_ViPham!C:C, "T16") - SUMIFS(NhatKy_ViPham!K:K, NhatKy_ViPham!E:E, "11_Tin", NhatKy_ViPham!F:F, B28, NhatKy_ViPham!C:C, "T16")</f>
        <v>100</v>
      </c>
      <c r="AH28" s="6">
        <f>100 + SUMIFS(NhatKy_ViPham!J:J, NhatKy_ViPham!E:E, "11_Tin", NhatKy_ViPham!F:F, B28, NhatKy_ViPham!C:C, "T17") - SUMIFS(NhatKy_ViPham!K:K, NhatKy_ViPham!E:E, "11_Tin", NhatKy_ViPham!F:F, B28, NhatKy_ViPham!C:C, "T17")</f>
        <v>100</v>
      </c>
      <c r="AI28" s="6">
        <f>100 + SUMIFS(NhatKy_ViPham!J:J, NhatKy_ViPham!E:E, "11_Tin", NhatKy_ViPham!F:F, B28, NhatKy_ViPham!C:C, "T18") - SUMIFS(NhatKy_ViPham!K:K, NhatKy_ViPham!E:E, "11_Tin", NhatKy_ViPham!F:F, B28, NhatKy_ViPham!C:C, "T18")</f>
        <v>100</v>
      </c>
      <c r="AJ28" s="6">
        <f>100 + SUMIFS(NhatKy_ViPham!J:J, NhatKy_ViPham!E:E, "11_Tin", NhatKy_ViPham!F:F, B28, NhatKy_ViPham!C:C, "T19") - SUMIFS(NhatKy_ViPham!K:K, NhatKy_ViPham!E:E, "11_Tin", NhatKy_ViPham!F:F, B28, NhatKy_ViPham!C:C, "T19")</f>
        <v>100</v>
      </c>
      <c r="AK28" s="6">
        <f>100 + SUMIFS(NhatKy_ViPham!J:J, NhatKy_ViPham!E:E, "11_Tin", NhatKy_ViPham!F:F, B28, NhatKy_ViPham!C:C, "T20") - SUMIFS(NhatKy_ViPham!K:K, NhatKy_ViPham!E:E, "11_Tin", NhatKy_ViPham!F:F, B28, NhatKy_ViPham!C:C, "T20")</f>
        <v>100</v>
      </c>
      <c r="AL28" s="6">
        <f>100 + SUMIFS(NhatKy_ViPham!J:J, NhatKy_ViPham!E:E, "11_Tin", NhatKy_ViPham!F:F, B28, NhatKy_ViPham!C:C, "T21") - SUMIFS(NhatKy_ViPham!K:K, NhatKy_ViPham!E:E, "11_Tin", NhatKy_ViPham!F:F, B28, NhatKy_ViPham!C:C, "T21")</f>
        <v>100</v>
      </c>
      <c r="AM28" s="6">
        <f>100 + SUMIFS(NhatKy_ViPham!J:J, NhatKy_ViPham!E:E, "11_Tin", NhatKy_ViPham!F:F, B28, NhatKy_ViPham!C:C, "T22") - SUMIFS(NhatKy_ViPham!K:K, NhatKy_ViPham!E:E, "11_Tin", NhatKy_ViPham!F:F, B28, NhatKy_ViPham!C:C, "T22")</f>
        <v>100</v>
      </c>
      <c r="AN28" s="6">
        <f>100 + SUMIFS(NhatKy_ViPham!J:J, NhatKy_ViPham!E:E, "11_Tin", NhatKy_ViPham!F:F, B28, NhatKy_ViPham!C:C, "T23") - SUMIFS(NhatKy_ViPham!K:K, NhatKy_ViPham!E:E, "11_Tin", NhatKy_ViPham!F:F, B28, NhatKy_ViPham!C:C, "T23")</f>
        <v>100</v>
      </c>
      <c r="AO28" s="6">
        <f>100 + SUMIFS(NhatKy_ViPham!J:J, NhatKy_ViPham!E:E, "11_Tin", NhatKy_ViPham!F:F, B28, NhatKy_ViPham!C:C, "T24") - SUMIFS(NhatKy_ViPham!K:K, NhatKy_ViPham!E:E, "11_Tin", NhatKy_ViPham!F:F, B28, NhatKy_ViPham!C:C, "T24")</f>
        <v>100</v>
      </c>
      <c r="AP28" s="6">
        <f>100 + SUMIFS(NhatKy_ViPham!J:J, NhatKy_ViPham!E:E, "11_Tin", NhatKy_ViPham!F:F, B28, NhatKy_ViPham!C:C, "T25") - SUMIFS(NhatKy_ViPham!K:K, NhatKy_ViPham!E:E, "11_Tin", NhatKy_ViPham!F:F, B28, NhatKy_ViPham!C:C, "T25")</f>
        <v>100</v>
      </c>
      <c r="AQ28" s="6">
        <f>100 + SUMIFS(NhatKy_ViPham!J:J, NhatKy_ViPham!E:E, "11_Tin", NhatKy_ViPham!F:F, B28, NhatKy_ViPham!C:C, "T26") - SUMIFS(NhatKy_ViPham!K:K, NhatKy_ViPham!E:E, "11_Tin", NhatKy_ViPham!F:F, B28, NhatKy_ViPham!C:C, "T26")</f>
        <v>100</v>
      </c>
      <c r="AR28" s="6">
        <f>100 + SUMIFS(NhatKy_ViPham!J:J, NhatKy_ViPham!E:E, "11_Tin", NhatKy_ViPham!F:F, B28, NhatKy_ViPham!C:C, "T27") - SUMIFS(NhatKy_ViPham!K:K, NhatKy_ViPham!E:E, "11_Tin", NhatKy_ViPham!F:F, B28, NhatKy_ViPham!C:C, "T27")</f>
        <v>100</v>
      </c>
      <c r="AS28" s="6">
        <f>100 + SUMIFS(NhatKy_ViPham!J:J, NhatKy_ViPham!E:E, "11_Tin", NhatKy_ViPham!F:F, B28, NhatKy_ViPham!C:C, "T28") - SUMIFS(NhatKy_ViPham!K:K, NhatKy_ViPham!E:E, "11_Tin", NhatKy_ViPham!F:F, B28, NhatKy_ViPham!C:C, "T28")</f>
        <v>100</v>
      </c>
      <c r="AT28" s="6">
        <f>100 + SUMIFS(NhatKy_ViPham!J:J, NhatKy_ViPham!E:E, "11_Tin", NhatKy_ViPham!F:F, B28, NhatKy_ViPham!C:C, "T29") - SUMIFS(NhatKy_ViPham!K:K, NhatKy_ViPham!E:E, "11_Tin", NhatKy_ViPham!F:F, B28, NhatKy_ViPham!C:C, "T29")</f>
        <v>100</v>
      </c>
      <c r="AU28" s="6">
        <f>100 + SUMIFS(NhatKy_ViPham!J:J, NhatKy_ViPham!E:E, "11_Tin", NhatKy_ViPham!F:F, B28, NhatKy_ViPham!C:C, "T30") - SUMIFS(NhatKy_ViPham!K:K, NhatKy_ViPham!E:E, "11_Tin", NhatKy_ViPham!F:F, B28, NhatKy_ViPham!C:C, "T30")</f>
        <v>100</v>
      </c>
      <c r="AV28" s="6">
        <f>100 + SUMIFS(NhatKy_ViPham!J:J, NhatKy_ViPham!E:E, "11_Tin", NhatKy_ViPham!F:F, B28, NhatKy_ViPham!C:C, "T31") - SUMIFS(NhatKy_ViPham!K:K, NhatKy_ViPham!E:E, "11_Tin", NhatKy_ViPham!F:F, B28, NhatKy_ViPham!C:C, "T31")</f>
        <v>100</v>
      </c>
      <c r="AW28" s="6">
        <f>100 + SUMIFS(NhatKy_ViPham!J:J, NhatKy_ViPham!E:E, "11_Tin", NhatKy_ViPham!F:F, B28, NhatKy_ViPham!C:C, "T32") - SUMIFS(NhatKy_ViPham!K:K, NhatKy_ViPham!E:E, "11_Tin", NhatKy_ViPham!F:F, B28, NhatKy_ViPham!C:C, "T32")</f>
        <v>100</v>
      </c>
      <c r="AX28" s="6">
        <f>100 + SUMIFS(NhatKy_ViPham!J:J, NhatKy_ViPham!E:E, "11_Tin", NhatKy_ViPham!F:F, B28, NhatKy_ViPham!C:C, "T33") - SUMIFS(NhatKy_ViPham!K:K, NhatKy_ViPham!E:E, "11_Tin", NhatKy_ViPham!F:F, B28, NhatKy_ViPham!C:C, "T33")</f>
        <v>100</v>
      </c>
      <c r="AY28" s="6">
        <f>100 + SUMIFS(NhatKy_ViPham!J:J, NhatKy_ViPham!E:E, "11_Tin", NhatKy_ViPham!F:F, B28, NhatKy_ViPham!C:C, "T34") - SUMIFS(NhatKy_ViPham!K:K, NhatKy_ViPham!E:E, "11_Tin", NhatKy_ViPham!F:F, B28, NhatKy_ViPham!C:C, "T34")</f>
        <v>100</v>
      </c>
      <c r="AZ28" s="6">
        <f>100 + SUMIFS(NhatKy_ViPham!J:J, NhatKy_ViPham!E:E, "11_Tin", NhatKy_ViPham!F:F, B28, NhatKy_ViPham!C:C, "T35") - SUMIFS(NhatKy_ViPham!K:K, NhatKy_ViPham!E:E, "11_Tin", NhatKy_ViPham!F:F, B28, NhatKy_ViPham!C:C, "T35")</f>
        <v>100</v>
      </c>
      <c r="BA28" s="12">
        <f t="shared" si="0"/>
        <v>100</v>
      </c>
      <c r="BB28" s="11" t="s">
        <v>430</v>
      </c>
      <c r="BC28" s="16" t="str">
        <f t="shared" si="1"/>
        <v>Tốt</v>
      </c>
      <c r="BD28" s="15" t="str">
        <f t="shared" si="2"/>
        <v>🟢 BÌNH THƯỜNG</v>
      </c>
    </row>
    <row r="29" spans="1:56" x14ac:dyDescent="0.25">
      <c r="A29" s="4">
        <v>21</v>
      </c>
      <c r="B29" s="10" t="s">
        <v>1830</v>
      </c>
      <c r="C29" s="4" t="s">
        <v>1808</v>
      </c>
      <c r="D29" s="4" t="s">
        <v>435</v>
      </c>
      <c r="E29" s="11" t="s">
        <v>430</v>
      </c>
      <c r="F29" s="7">
        <f>SUMIFS(NhatKy_ViPham!K:K, NhatKy_ViPham!E:E, "11_Tin", NhatKy_ViPham!F:F, B29, NhatKy_ViPham!H:H, "L01")</f>
        <v>0</v>
      </c>
      <c r="G29" s="7">
        <f>SUMIFS(NhatKy_ViPham!K:K, NhatKy_ViPham!E:E, "11_Tin", NhatKy_ViPham!F:F, B29, NhatKy_ViPham!H:H, "L02")</f>
        <v>0</v>
      </c>
      <c r="H29" s="7">
        <f>SUMIFS(NhatKy_ViPham!K:K, NhatKy_ViPham!E:E, "11_Tin", NhatKy_ViPham!F:F, B29, NhatKy_ViPham!H:H, "L03")</f>
        <v>0</v>
      </c>
      <c r="I29" s="7">
        <f>SUMIFS(NhatKy_ViPham!K:K, NhatKy_ViPham!E:E, "11_Tin", NhatKy_ViPham!F:F, B29, NhatKy_ViPham!H:H, "L04")</f>
        <v>0</v>
      </c>
      <c r="J29" s="7">
        <f>SUMIFS(NhatKy_ViPham!K:K, NhatKy_ViPham!E:E, "11_Tin", NhatKy_ViPham!F:F, B29, NhatKy_ViPham!H:H, "L05")</f>
        <v>0</v>
      </c>
      <c r="K29" s="7">
        <f>SUMIFS(NhatKy_ViPham!K:K, NhatKy_ViPham!E:E, "11_Tin", NhatKy_ViPham!F:F, B29, NhatKy_ViPham!H:H, "L06")</f>
        <v>0</v>
      </c>
      <c r="L29" s="7">
        <f>SUMIFS(NhatKy_ViPham!K:K, NhatKy_ViPham!E:E, "11_Tin", NhatKy_ViPham!F:F, B29, NhatKy_ViPham!H:H, "L07")</f>
        <v>0</v>
      </c>
      <c r="M29" s="7">
        <f>SUMIFS(NhatKy_ViPham!K:K, NhatKy_ViPham!E:E, "11_Tin", NhatKy_ViPham!F:F, B29, NhatKy_ViPham!H:H, "L08")</f>
        <v>0</v>
      </c>
      <c r="N29" s="7">
        <f>SUMIFS(NhatKy_ViPham!K:K, NhatKy_ViPham!E:E, "11_Tin", NhatKy_ViPham!F:F, B29, NhatKy_ViPham!H:H, "L09")</f>
        <v>0</v>
      </c>
      <c r="O29" s="7">
        <f>SUMIFS(NhatKy_ViPham!K:K, NhatKy_ViPham!E:E, "11_Tin", NhatKy_ViPham!F:F, B29, NhatKy_ViPham!H:H, "L10")</f>
        <v>0</v>
      </c>
      <c r="P29" s="12">
        <f>SUMIFS(NhatKy_ViPham!J:J, NhatKy_ViPham!E:E, "11_Tin", NhatKy_ViPham!F:F, B29)</f>
        <v>0</v>
      </c>
      <c r="Q29" s="13">
        <f>SUMIFS(NhatKy_ViPham!K:K, NhatKy_ViPham!E:E, "11_Tin", NhatKy_ViPham!F:F, B29)</f>
        <v>0</v>
      </c>
      <c r="R29" s="7">
        <f>100 + SUMIFS(NhatKy_ViPham!J:J, NhatKy_ViPham!E:E, "11_Tin", NhatKy_ViPham!F:F, B29, NhatKy_ViPham!C:C, "T1") - SUMIFS(NhatKy_ViPham!K:K, NhatKy_ViPham!E:E, "11_Tin", NhatKy_ViPham!F:F, B29, NhatKy_ViPham!C:C, "T1")</f>
        <v>100</v>
      </c>
      <c r="S29" s="7">
        <f>100 + SUMIFS(NhatKy_ViPham!J:J, NhatKy_ViPham!E:E, "11_Tin", NhatKy_ViPham!F:F, B29, NhatKy_ViPham!C:C, "T2") - SUMIFS(NhatKy_ViPham!K:K, NhatKy_ViPham!E:E, "11_Tin", NhatKy_ViPham!F:F, B29, NhatKy_ViPham!C:C, "T2")</f>
        <v>100</v>
      </c>
      <c r="T29" s="7">
        <f>100 + SUMIFS(NhatKy_ViPham!J:J, NhatKy_ViPham!E:E, "11_Tin", NhatKy_ViPham!F:F, B29, NhatKy_ViPham!C:C, "T3") - SUMIFS(NhatKy_ViPham!K:K, NhatKy_ViPham!E:E, "11_Tin", NhatKy_ViPham!F:F, B29, NhatKy_ViPham!C:C, "T3")</f>
        <v>100</v>
      </c>
      <c r="U29" s="7">
        <f>100 + SUMIFS(NhatKy_ViPham!J:J, NhatKy_ViPham!E:E, "11_Tin", NhatKy_ViPham!F:F, B29, NhatKy_ViPham!C:C, "T4") - SUMIFS(NhatKy_ViPham!K:K, NhatKy_ViPham!E:E, "11_Tin", NhatKy_ViPham!F:F, B29, NhatKy_ViPham!C:C, "T4")</f>
        <v>100</v>
      </c>
      <c r="V29" s="7">
        <f>100 + SUMIFS(NhatKy_ViPham!J:J, NhatKy_ViPham!E:E, "11_Tin", NhatKy_ViPham!F:F, B29, NhatKy_ViPham!C:C, "T5") - SUMIFS(NhatKy_ViPham!K:K, NhatKy_ViPham!E:E, "11_Tin", NhatKy_ViPham!F:F, B29, NhatKy_ViPham!C:C, "T5")</f>
        <v>100</v>
      </c>
      <c r="W29" s="7">
        <f>100 + SUMIFS(NhatKy_ViPham!J:J, NhatKy_ViPham!E:E, "11_Tin", NhatKy_ViPham!F:F, B29, NhatKy_ViPham!C:C, "T6") - SUMIFS(NhatKy_ViPham!K:K, NhatKy_ViPham!E:E, "11_Tin", NhatKy_ViPham!F:F, B29, NhatKy_ViPham!C:C, "T6")</f>
        <v>100</v>
      </c>
      <c r="X29" s="7">
        <f>100 + SUMIFS(NhatKy_ViPham!J:J, NhatKy_ViPham!E:E, "11_Tin", NhatKy_ViPham!F:F, B29, NhatKy_ViPham!C:C, "T7") - SUMIFS(NhatKy_ViPham!K:K, NhatKy_ViPham!E:E, "11_Tin", NhatKy_ViPham!F:F, B29, NhatKy_ViPham!C:C, "T7")</f>
        <v>100</v>
      </c>
      <c r="Y29" s="7">
        <f>100 + SUMIFS(NhatKy_ViPham!J:J, NhatKy_ViPham!E:E, "11_Tin", NhatKy_ViPham!F:F, B29, NhatKy_ViPham!C:C, "T8") - SUMIFS(NhatKy_ViPham!K:K, NhatKy_ViPham!E:E, "11_Tin", NhatKy_ViPham!F:F, B29, NhatKy_ViPham!C:C, "T8")</f>
        <v>100</v>
      </c>
      <c r="Z29" s="7">
        <f>100 + SUMIFS(NhatKy_ViPham!J:J, NhatKy_ViPham!E:E, "11_Tin", NhatKy_ViPham!F:F, B29, NhatKy_ViPham!C:C, "T9") - SUMIFS(NhatKy_ViPham!K:K, NhatKy_ViPham!E:E, "11_Tin", NhatKy_ViPham!F:F, B29, NhatKy_ViPham!C:C, "T9")</f>
        <v>100</v>
      </c>
      <c r="AA29" s="7">
        <f>100 + SUMIFS(NhatKy_ViPham!J:J, NhatKy_ViPham!E:E, "11_Tin", NhatKy_ViPham!F:F, B29, NhatKy_ViPham!C:C, "T10") - SUMIFS(NhatKy_ViPham!K:K, NhatKy_ViPham!E:E, "11_Tin", NhatKy_ViPham!F:F, B29, NhatKy_ViPham!C:C, "T10")</f>
        <v>100</v>
      </c>
      <c r="AB29" s="7">
        <f>100 + SUMIFS(NhatKy_ViPham!J:J, NhatKy_ViPham!E:E, "11_Tin", NhatKy_ViPham!F:F, B29, NhatKy_ViPham!C:C, "T11") - SUMIFS(NhatKy_ViPham!K:K, NhatKy_ViPham!E:E, "11_Tin", NhatKy_ViPham!F:F, B29, NhatKy_ViPham!C:C, "T11")</f>
        <v>100</v>
      </c>
      <c r="AC29" s="7">
        <f>100 + SUMIFS(NhatKy_ViPham!J:J, NhatKy_ViPham!E:E, "11_Tin", NhatKy_ViPham!F:F, B29, NhatKy_ViPham!C:C, "T12") - SUMIFS(NhatKy_ViPham!K:K, NhatKy_ViPham!E:E, "11_Tin", NhatKy_ViPham!F:F, B29, NhatKy_ViPham!C:C, "T12")</f>
        <v>100</v>
      </c>
      <c r="AD29" s="7">
        <f>100 + SUMIFS(NhatKy_ViPham!J:J, NhatKy_ViPham!E:E, "11_Tin", NhatKy_ViPham!F:F, B29, NhatKy_ViPham!C:C, "T13") - SUMIFS(NhatKy_ViPham!K:K, NhatKy_ViPham!E:E, "11_Tin", NhatKy_ViPham!F:F, B29, NhatKy_ViPham!C:C, "T13")</f>
        <v>100</v>
      </c>
      <c r="AE29" s="7">
        <f>100 + SUMIFS(NhatKy_ViPham!J:J, NhatKy_ViPham!E:E, "11_Tin", NhatKy_ViPham!F:F, B29, NhatKy_ViPham!C:C, "T14") - SUMIFS(NhatKy_ViPham!K:K, NhatKy_ViPham!E:E, "11_Tin", NhatKy_ViPham!F:F, B29, NhatKy_ViPham!C:C, "T14")</f>
        <v>100</v>
      </c>
      <c r="AF29" s="7">
        <f>100 + SUMIFS(NhatKy_ViPham!J:J, NhatKy_ViPham!E:E, "11_Tin", NhatKy_ViPham!F:F, B29, NhatKy_ViPham!C:C, "T15") - SUMIFS(NhatKy_ViPham!K:K, NhatKy_ViPham!E:E, "11_Tin", NhatKy_ViPham!F:F, B29, NhatKy_ViPham!C:C, "T15")</f>
        <v>100</v>
      </c>
      <c r="AG29" s="7">
        <f>100 + SUMIFS(NhatKy_ViPham!J:J, NhatKy_ViPham!E:E, "11_Tin", NhatKy_ViPham!F:F, B29, NhatKy_ViPham!C:C, "T16") - SUMIFS(NhatKy_ViPham!K:K, NhatKy_ViPham!E:E, "11_Tin", NhatKy_ViPham!F:F, B29, NhatKy_ViPham!C:C, "T16")</f>
        <v>100</v>
      </c>
      <c r="AH29" s="7">
        <f>100 + SUMIFS(NhatKy_ViPham!J:J, NhatKy_ViPham!E:E, "11_Tin", NhatKy_ViPham!F:F, B29, NhatKy_ViPham!C:C, "T17") - SUMIFS(NhatKy_ViPham!K:K, NhatKy_ViPham!E:E, "11_Tin", NhatKy_ViPham!F:F, B29, NhatKy_ViPham!C:C, "T17")</f>
        <v>100</v>
      </c>
      <c r="AI29" s="7">
        <f>100 + SUMIFS(NhatKy_ViPham!J:J, NhatKy_ViPham!E:E, "11_Tin", NhatKy_ViPham!F:F, B29, NhatKy_ViPham!C:C, "T18") - SUMIFS(NhatKy_ViPham!K:K, NhatKy_ViPham!E:E, "11_Tin", NhatKy_ViPham!F:F, B29, NhatKy_ViPham!C:C, "T18")</f>
        <v>100</v>
      </c>
      <c r="AJ29" s="7">
        <f>100 + SUMIFS(NhatKy_ViPham!J:J, NhatKy_ViPham!E:E, "11_Tin", NhatKy_ViPham!F:F, B29, NhatKy_ViPham!C:C, "T19") - SUMIFS(NhatKy_ViPham!K:K, NhatKy_ViPham!E:E, "11_Tin", NhatKy_ViPham!F:F, B29, NhatKy_ViPham!C:C, "T19")</f>
        <v>100</v>
      </c>
      <c r="AK29" s="7">
        <f>100 + SUMIFS(NhatKy_ViPham!J:J, NhatKy_ViPham!E:E, "11_Tin", NhatKy_ViPham!F:F, B29, NhatKy_ViPham!C:C, "T20") - SUMIFS(NhatKy_ViPham!K:K, NhatKy_ViPham!E:E, "11_Tin", NhatKy_ViPham!F:F, B29, NhatKy_ViPham!C:C, "T20")</f>
        <v>100</v>
      </c>
      <c r="AL29" s="7">
        <f>100 + SUMIFS(NhatKy_ViPham!J:J, NhatKy_ViPham!E:E, "11_Tin", NhatKy_ViPham!F:F, B29, NhatKy_ViPham!C:C, "T21") - SUMIFS(NhatKy_ViPham!K:K, NhatKy_ViPham!E:E, "11_Tin", NhatKy_ViPham!F:F, B29, NhatKy_ViPham!C:C, "T21")</f>
        <v>100</v>
      </c>
      <c r="AM29" s="7">
        <f>100 + SUMIFS(NhatKy_ViPham!J:J, NhatKy_ViPham!E:E, "11_Tin", NhatKy_ViPham!F:F, B29, NhatKy_ViPham!C:C, "T22") - SUMIFS(NhatKy_ViPham!K:K, NhatKy_ViPham!E:E, "11_Tin", NhatKy_ViPham!F:F, B29, NhatKy_ViPham!C:C, "T22")</f>
        <v>100</v>
      </c>
      <c r="AN29" s="7">
        <f>100 + SUMIFS(NhatKy_ViPham!J:J, NhatKy_ViPham!E:E, "11_Tin", NhatKy_ViPham!F:F, B29, NhatKy_ViPham!C:C, "T23") - SUMIFS(NhatKy_ViPham!K:K, NhatKy_ViPham!E:E, "11_Tin", NhatKy_ViPham!F:F, B29, NhatKy_ViPham!C:C, "T23")</f>
        <v>100</v>
      </c>
      <c r="AO29" s="7">
        <f>100 + SUMIFS(NhatKy_ViPham!J:J, NhatKy_ViPham!E:E, "11_Tin", NhatKy_ViPham!F:F, B29, NhatKy_ViPham!C:C, "T24") - SUMIFS(NhatKy_ViPham!K:K, NhatKy_ViPham!E:E, "11_Tin", NhatKy_ViPham!F:F, B29, NhatKy_ViPham!C:C, "T24")</f>
        <v>100</v>
      </c>
      <c r="AP29" s="7">
        <f>100 + SUMIFS(NhatKy_ViPham!J:J, NhatKy_ViPham!E:E, "11_Tin", NhatKy_ViPham!F:F, B29, NhatKy_ViPham!C:C, "T25") - SUMIFS(NhatKy_ViPham!K:K, NhatKy_ViPham!E:E, "11_Tin", NhatKy_ViPham!F:F, B29, NhatKy_ViPham!C:C, "T25")</f>
        <v>100</v>
      </c>
      <c r="AQ29" s="7">
        <f>100 + SUMIFS(NhatKy_ViPham!J:J, NhatKy_ViPham!E:E, "11_Tin", NhatKy_ViPham!F:F, B29, NhatKy_ViPham!C:C, "T26") - SUMIFS(NhatKy_ViPham!K:K, NhatKy_ViPham!E:E, "11_Tin", NhatKy_ViPham!F:F, B29, NhatKy_ViPham!C:C, "T26")</f>
        <v>100</v>
      </c>
      <c r="AR29" s="7">
        <f>100 + SUMIFS(NhatKy_ViPham!J:J, NhatKy_ViPham!E:E, "11_Tin", NhatKy_ViPham!F:F, B29, NhatKy_ViPham!C:C, "T27") - SUMIFS(NhatKy_ViPham!K:K, NhatKy_ViPham!E:E, "11_Tin", NhatKy_ViPham!F:F, B29, NhatKy_ViPham!C:C, "T27")</f>
        <v>100</v>
      </c>
      <c r="AS29" s="7">
        <f>100 + SUMIFS(NhatKy_ViPham!J:J, NhatKy_ViPham!E:E, "11_Tin", NhatKy_ViPham!F:F, B29, NhatKy_ViPham!C:C, "T28") - SUMIFS(NhatKy_ViPham!K:K, NhatKy_ViPham!E:E, "11_Tin", NhatKy_ViPham!F:F, B29, NhatKy_ViPham!C:C, "T28")</f>
        <v>100</v>
      </c>
      <c r="AT29" s="7">
        <f>100 + SUMIFS(NhatKy_ViPham!J:J, NhatKy_ViPham!E:E, "11_Tin", NhatKy_ViPham!F:F, B29, NhatKy_ViPham!C:C, "T29") - SUMIFS(NhatKy_ViPham!K:K, NhatKy_ViPham!E:E, "11_Tin", NhatKy_ViPham!F:F, B29, NhatKy_ViPham!C:C, "T29")</f>
        <v>100</v>
      </c>
      <c r="AU29" s="7">
        <f>100 + SUMIFS(NhatKy_ViPham!J:J, NhatKy_ViPham!E:E, "11_Tin", NhatKy_ViPham!F:F, B29, NhatKy_ViPham!C:C, "T30") - SUMIFS(NhatKy_ViPham!K:K, NhatKy_ViPham!E:E, "11_Tin", NhatKy_ViPham!F:F, B29, NhatKy_ViPham!C:C, "T30")</f>
        <v>100</v>
      </c>
      <c r="AV29" s="7">
        <f>100 + SUMIFS(NhatKy_ViPham!J:J, NhatKy_ViPham!E:E, "11_Tin", NhatKy_ViPham!F:F, B29, NhatKy_ViPham!C:C, "T31") - SUMIFS(NhatKy_ViPham!K:K, NhatKy_ViPham!E:E, "11_Tin", NhatKy_ViPham!F:F, B29, NhatKy_ViPham!C:C, "T31")</f>
        <v>100</v>
      </c>
      <c r="AW29" s="7">
        <f>100 + SUMIFS(NhatKy_ViPham!J:J, NhatKy_ViPham!E:E, "11_Tin", NhatKy_ViPham!F:F, B29, NhatKy_ViPham!C:C, "T32") - SUMIFS(NhatKy_ViPham!K:K, NhatKy_ViPham!E:E, "11_Tin", NhatKy_ViPham!F:F, B29, NhatKy_ViPham!C:C, "T32")</f>
        <v>100</v>
      </c>
      <c r="AX29" s="7">
        <f>100 + SUMIFS(NhatKy_ViPham!J:J, NhatKy_ViPham!E:E, "11_Tin", NhatKy_ViPham!F:F, B29, NhatKy_ViPham!C:C, "T33") - SUMIFS(NhatKy_ViPham!K:K, NhatKy_ViPham!E:E, "11_Tin", NhatKy_ViPham!F:F, B29, NhatKy_ViPham!C:C, "T33")</f>
        <v>100</v>
      </c>
      <c r="AY29" s="7">
        <f>100 + SUMIFS(NhatKy_ViPham!J:J, NhatKy_ViPham!E:E, "11_Tin", NhatKy_ViPham!F:F, B29, NhatKy_ViPham!C:C, "T34") - SUMIFS(NhatKy_ViPham!K:K, NhatKy_ViPham!E:E, "11_Tin", NhatKy_ViPham!F:F, B29, NhatKy_ViPham!C:C, "T34")</f>
        <v>100</v>
      </c>
      <c r="AZ29" s="7">
        <f>100 + SUMIFS(NhatKy_ViPham!J:J, NhatKy_ViPham!E:E, "11_Tin", NhatKy_ViPham!F:F, B29, NhatKy_ViPham!C:C, "T35") - SUMIFS(NhatKy_ViPham!K:K, NhatKy_ViPham!E:E, "11_Tin", NhatKy_ViPham!F:F, B29, NhatKy_ViPham!C:C, "T35")</f>
        <v>100</v>
      </c>
      <c r="BA29" s="12">
        <f t="shared" si="0"/>
        <v>100</v>
      </c>
      <c r="BB29" s="11" t="s">
        <v>430</v>
      </c>
      <c r="BC29" s="14" t="str">
        <f t="shared" si="1"/>
        <v>Tốt</v>
      </c>
      <c r="BD29" s="10" t="str">
        <f t="shared" si="2"/>
        <v>🟢 BÌNH THƯỜNG</v>
      </c>
    </row>
    <row r="30" spans="1:56" x14ac:dyDescent="0.25">
      <c r="A30" s="5">
        <v>22</v>
      </c>
      <c r="B30" s="15" t="s">
        <v>1831</v>
      </c>
      <c r="C30" s="5" t="s">
        <v>1832</v>
      </c>
      <c r="D30" s="5" t="s">
        <v>435</v>
      </c>
      <c r="E30" s="11" t="s">
        <v>430</v>
      </c>
      <c r="F30" s="6">
        <f>SUMIFS(NhatKy_ViPham!K:K, NhatKy_ViPham!E:E, "11_Tin", NhatKy_ViPham!F:F, B30, NhatKy_ViPham!H:H, "L01")</f>
        <v>0</v>
      </c>
      <c r="G30" s="6">
        <f>SUMIFS(NhatKy_ViPham!K:K, NhatKy_ViPham!E:E, "11_Tin", NhatKy_ViPham!F:F, B30, NhatKy_ViPham!H:H, "L02")</f>
        <v>0</v>
      </c>
      <c r="H30" s="6">
        <f>SUMIFS(NhatKy_ViPham!K:K, NhatKy_ViPham!E:E, "11_Tin", NhatKy_ViPham!F:F, B30, NhatKy_ViPham!H:H, "L03")</f>
        <v>0</v>
      </c>
      <c r="I30" s="6">
        <f>SUMIFS(NhatKy_ViPham!K:K, NhatKy_ViPham!E:E, "11_Tin", NhatKy_ViPham!F:F, B30, NhatKy_ViPham!H:H, "L04")</f>
        <v>0</v>
      </c>
      <c r="J30" s="6">
        <f>SUMIFS(NhatKy_ViPham!K:K, NhatKy_ViPham!E:E, "11_Tin", NhatKy_ViPham!F:F, B30, NhatKy_ViPham!H:H, "L05")</f>
        <v>0</v>
      </c>
      <c r="K30" s="6">
        <f>SUMIFS(NhatKy_ViPham!K:K, NhatKy_ViPham!E:E, "11_Tin", NhatKy_ViPham!F:F, B30, NhatKy_ViPham!H:H, "L06")</f>
        <v>0</v>
      </c>
      <c r="L30" s="6">
        <f>SUMIFS(NhatKy_ViPham!K:K, NhatKy_ViPham!E:E, "11_Tin", NhatKy_ViPham!F:F, B30, NhatKy_ViPham!H:H, "L07")</f>
        <v>0</v>
      </c>
      <c r="M30" s="6">
        <f>SUMIFS(NhatKy_ViPham!K:K, NhatKy_ViPham!E:E, "11_Tin", NhatKy_ViPham!F:F, B30, NhatKy_ViPham!H:H, "L08")</f>
        <v>0</v>
      </c>
      <c r="N30" s="6">
        <f>SUMIFS(NhatKy_ViPham!K:K, NhatKy_ViPham!E:E, "11_Tin", NhatKy_ViPham!F:F, B30, NhatKy_ViPham!H:H, "L09")</f>
        <v>0</v>
      </c>
      <c r="O30" s="6">
        <f>SUMIFS(NhatKy_ViPham!K:K, NhatKy_ViPham!E:E, "11_Tin", NhatKy_ViPham!F:F, B30, NhatKy_ViPham!H:H, "L10")</f>
        <v>0</v>
      </c>
      <c r="P30" s="12">
        <f>SUMIFS(NhatKy_ViPham!J:J, NhatKy_ViPham!E:E, "11_Tin", NhatKy_ViPham!F:F, B30)</f>
        <v>0</v>
      </c>
      <c r="Q30" s="13">
        <f>SUMIFS(NhatKy_ViPham!K:K, NhatKy_ViPham!E:E, "11_Tin", NhatKy_ViPham!F:F, B30)</f>
        <v>0</v>
      </c>
      <c r="R30" s="6">
        <f>100 + SUMIFS(NhatKy_ViPham!J:J, NhatKy_ViPham!E:E, "11_Tin", NhatKy_ViPham!F:F, B30, NhatKy_ViPham!C:C, "T1") - SUMIFS(NhatKy_ViPham!K:K, NhatKy_ViPham!E:E, "11_Tin", NhatKy_ViPham!F:F, B30, NhatKy_ViPham!C:C, "T1")</f>
        <v>100</v>
      </c>
      <c r="S30" s="6">
        <f>100 + SUMIFS(NhatKy_ViPham!J:J, NhatKy_ViPham!E:E, "11_Tin", NhatKy_ViPham!F:F, B30, NhatKy_ViPham!C:C, "T2") - SUMIFS(NhatKy_ViPham!K:K, NhatKy_ViPham!E:E, "11_Tin", NhatKy_ViPham!F:F, B30, NhatKy_ViPham!C:C, "T2")</f>
        <v>100</v>
      </c>
      <c r="T30" s="6">
        <f>100 + SUMIFS(NhatKy_ViPham!J:J, NhatKy_ViPham!E:E, "11_Tin", NhatKy_ViPham!F:F, B30, NhatKy_ViPham!C:C, "T3") - SUMIFS(NhatKy_ViPham!K:K, NhatKy_ViPham!E:E, "11_Tin", NhatKy_ViPham!F:F, B30, NhatKy_ViPham!C:C, "T3")</f>
        <v>100</v>
      </c>
      <c r="U30" s="6">
        <f>100 + SUMIFS(NhatKy_ViPham!J:J, NhatKy_ViPham!E:E, "11_Tin", NhatKy_ViPham!F:F, B30, NhatKy_ViPham!C:C, "T4") - SUMIFS(NhatKy_ViPham!K:K, NhatKy_ViPham!E:E, "11_Tin", NhatKy_ViPham!F:F, B30, NhatKy_ViPham!C:C, "T4")</f>
        <v>100</v>
      </c>
      <c r="V30" s="6">
        <f>100 + SUMIFS(NhatKy_ViPham!J:J, NhatKy_ViPham!E:E, "11_Tin", NhatKy_ViPham!F:F, B30, NhatKy_ViPham!C:C, "T5") - SUMIFS(NhatKy_ViPham!K:K, NhatKy_ViPham!E:E, "11_Tin", NhatKy_ViPham!F:F, B30, NhatKy_ViPham!C:C, "T5")</f>
        <v>100</v>
      </c>
      <c r="W30" s="6">
        <f>100 + SUMIFS(NhatKy_ViPham!J:J, NhatKy_ViPham!E:E, "11_Tin", NhatKy_ViPham!F:F, B30, NhatKy_ViPham!C:C, "T6") - SUMIFS(NhatKy_ViPham!K:K, NhatKy_ViPham!E:E, "11_Tin", NhatKy_ViPham!F:F, B30, NhatKy_ViPham!C:C, "T6")</f>
        <v>100</v>
      </c>
      <c r="X30" s="6">
        <f>100 + SUMIFS(NhatKy_ViPham!J:J, NhatKy_ViPham!E:E, "11_Tin", NhatKy_ViPham!F:F, B30, NhatKy_ViPham!C:C, "T7") - SUMIFS(NhatKy_ViPham!K:K, NhatKy_ViPham!E:E, "11_Tin", NhatKy_ViPham!F:F, B30, NhatKy_ViPham!C:C, "T7")</f>
        <v>100</v>
      </c>
      <c r="Y30" s="6">
        <f>100 + SUMIFS(NhatKy_ViPham!J:J, NhatKy_ViPham!E:E, "11_Tin", NhatKy_ViPham!F:F, B30, NhatKy_ViPham!C:C, "T8") - SUMIFS(NhatKy_ViPham!K:K, NhatKy_ViPham!E:E, "11_Tin", NhatKy_ViPham!F:F, B30, NhatKy_ViPham!C:C, "T8")</f>
        <v>100</v>
      </c>
      <c r="Z30" s="6">
        <f>100 + SUMIFS(NhatKy_ViPham!J:J, NhatKy_ViPham!E:E, "11_Tin", NhatKy_ViPham!F:F, B30, NhatKy_ViPham!C:C, "T9") - SUMIFS(NhatKy_ViPham!K:K, NhatKy_ViPham!E:E, "11_Tin", NhatKy_ViPham!F:F, B30, NhatKy_ViPham!C:C, "T9")</f>
        <v>100</v>
      </c>
      <c r="AA30" s="6">
        <f>100 + SUMIFS(NhatKy_ViPham!J:J, NhatKy_ViPham!E:E, "11_Tin", NhatKy_ViPham!F:F, B30, NhatKy_ViPham!C:C, "T10") - SUMIFS(NhatKy_ViPham!K:K, NhatKy_ViPham!E:E, "11_Tin", NhatKy_ViPham!F:F, B30, NhatKy_ViPham!C:C, "T10")</f>
        <v>100</v>
      </c>
      <c r="AB30" s="6">
        <f>100 + SUMIFS(NhatKy_ViPham!J:J, NhatKy_ViPham!E:E, "11_Tin", NhatKy_ViPham!F:F, B30, NhatKy_ViPham!C:C, "T11") - SUMIFS(NhatKy_ViPham!K:K, NhatKy_ViPham!E:E, "11_Tin", NhatKy_ViPham!F:F, B30, NhatKy_ViPham!C:C, "T11")</f>
        <v>100</v>
      </c>
      <c r="AC30" s="6">
        <f>100 + SUMIFS(NhatKy_ViPham!J:J, NhatKy_ViPham!E:E, "11_Tin", NhatKy_ViPham!F:F, B30, NhatKy_ViPham!C:C, "T12") - SUMIFS(NhatKy_ViPham!K:K, NhatKy_ViPham!E:E, "11_Tin", NhatKy_ViPham!F:F, B30, NhatKy_ViPham!C:C, "T12")</f>
        <v>100</v>
      </c>
      <c r="AD30" s="6">
        <f>100 + SUMIFS(NhatKy_ViPham!J:J, NhatKy_ViPham!E:E, "11_Tin", NhatKy_ViPham!F:F, B30, NhatKy_ViPham!C:C, "T13") - SUMIFS(NhatKy_ViPham!K:K, NhatKy_ViPham!E:E, "11_Tin", NhatKy_ViPham!F:F, B30, NhatKy_ViPham!C:C, "T13")</f>
        <v>100</v>
      </c>
      <c r="AE30" s="6">
        <f>100 + SUMIFS(NhatKy_ViPham!J:J, NhatKy_ViPham!E:E, "11_Tin", NhatKy_ViPham!F:F, B30, NhatKy_ViPham!C:C, "T14") - SUMIFS(NhatKy_ViPham!K:K, NhatKy_ViPham!E:E, "11_Tin", NhatKy_ViPham!F:F, B30, NhatKy_ViPham!C:C, "T14")</f>
        <v>100</v>
      </c>
      <c r="AF30" s="6">
        <f>100 + SUMIFS(NhatKy_ViPham!J:J, NhatKy_ViPham!E:E, "11_Tin", NhatKy_ViPham!F:F, B30, NhatKy_ViPham!C:C, "T15") - SUMIFS(NhatKy_ViPham!K:K, NhatKy_ViPham!E:E, "11_Tin", NhatKy_ViPham!F:F, B30, NhatKy_ViPham!C:C, "T15")</f>
        <v>100</v>
      </c>
      <c r="AG30" s="6">
        <f>100 + SUMIFS(NhatKy_ViPham!J:J, NhatKy_ViPham!E:E, "11_Tin", NhatKy_ViPham!F:F, B30, NhatKy_ViPham!C:C, "T16") - SUMIFS(NhatKy_ViPham!K:K, NhatKy_ViPham!E:E, "11_Tin", NhatKy_ViPham!F:F, B30, NhatKy_ViPham!C:C, "T16")</f>
        <v>100</v>
      </c>
      <c r="AH30" s="6">
        <f>100 + SUMIFS(NhatKy_ViPham!J:J, NhatKy_ViPham!E:E, "11_Tin", NhatKy_ViPham!F:F, B30, NhatKy_ViPham!C:C, "T17") - SUMIFS(NhatKy_ViPham!K:K, NhatKy_ViPham!E:E, "11_Tin", NhatKy_ViPham!F:F, B30, NhatKy_ViPham!C:C, "T17")</f>
        <v>100</v>
      </c>
      <c r="AI30" s="6">
        <f>100 + SUMIFS(NhatKy_ViPham!J:J, NhatKy_ViPham!E:E, "11_Tin", NhatKy_ViPham!F:F, B30, NhatKy_ViPham!C:C, "T18") - SUMIFS(NhatKy_ViPham!K:K, NhatKy_ViPham!E:E, "11_Tin", NhatKy_ViPham!F:F, B30, NhatKy_ViPham!C:C, "T18")</f>
        <v>100</v>
      </c>
      <c r="AJ30" s="6">
        <f>100 + SUMIFS(NhatKy_ViPham!J:J, NhatKy_ViPham!E:E, "11_Tin", NhatKy_ViPham!F:F, B30, NhatKy_ViPham!C:C, "T19") - SUMIFS(NhatKy_ViPham!K:K, NhatKy_ViPham!E:E, "11_Tin", NhatKy_ViPham!F:F, B30, NhatKy_ViPham!C:C, "T19")</f>
        <v>100</v>
      </c>
      <c r="AK30" s="6">
        <f>100 + SUMIFS(NhatKy_ViPham!J:J, NhatKy_ViPham!E:E, "11_Tin", NhatKy_ViPham!F:F, B30, NhatKy_ViPham!C:C, "T20") - SUMIFS(NhatKy_ViPham!K:K, NhatKy_ViPham!E:E, "11_Tin", NhatKy_ViPham!F:F, B30, NhatKy_ViPham!C:C, "T20")</f>
        <v>100</v>
      </c>
      <c r="AL30" s="6">
        <f>100 + SUMIFS(NhatKy_ViPham!J:J, NhatKy_ViPham!E:E, "11_Tin", NhatKy_ViPham!F:F, B30, NhatKy_ViPham!C:C, "T21") - SUMIFS(NhatKy_ViPham!K:K, NhatKy_ViPham!E:E, "11_Tin", NhatKy_ViPham!F:F, B30, NhatKy_ViPham!C:C, "T21")</f>
        <v>100</v>
      </c>
      <c r="AM30" s="6">
        <f>100 + SUMIFS(NhatKy_ViPham!J:J, NhatKy_ViPham!E:E, "11_Tin", NhatKy_ViPham!F:F, B30, NhatKy_ViPham!C:C, "T22") - SUMIFS(NhatKy_ViPham!K:K, NhatKy_ViPham!E:E, "11_Tin", NhatKy_ViPham!F:F, B30, NhatKy_ViPham!C:C, "T22")</f>
        <v>100</v>
      </c>
      <c r="AN30" s="6">
        <f>100 + SUMIFS(NhatKy_ViPham!J:J, NhatKy_ViPham!E:E, "11_Tin", NhatKy_ViPham!F:F, B30, NhatKy_ViPham!C:C, "T23") - SUMIFS(NhatKy_ViPham!K:K, NhatKy_ViPham!E:E, "11_Tin", NhatKy_ViPham!F:F, B30, NhatKy_ViPham!C:C, "T23")</f>
        <v>100</v>
      </c>
      <c r="AO30" s="6">
        <f>100 + SUMIFS(NhatKy_ViPham!J:J, NhatKy_ViPham!E:E, "11_Tin", NhatKy_ViPham!F:F, B30, NhatKy_ViPham!C:C, "T24") - SUMIFS(NhatKy_ViPham!K:K, NhatKy_ViPham!E:E, "11_Tin", NhatKy_ViPham!F:F, B30, NhatKy_ViPham!C:C, "T24")</f>
        <v>100</v>
      </c>
      <c r="AP30" s="6">
        <f>100 + SUMIFS(NhatKy_ViPham!J:J, NhatKy_ViPham!E:E, "11_Tin", NhatKy_ViPham!F:F, B30, NhatKy_ViPham!C:C, "T25") - SUMIFS(NhatKy_ViPham!K:K, NhatKy_ViPham!E:E, "11_Tin", NhatKy_ViPham!F:F, B30, NhatKy_ViPham!C:C, "T25")</f>
        <v>100</v>
      </c>
      <c r="AQ30" s="6">
        <f>100 + SUMIFS(NhatKy_ViPham!J:J, NhatKy_ViPham!E:E, "11_Tin", NhatKy_ViPham!F:F, B30, NhatKy_ViPham!C:C, "T26") - SUMIFS(NhatKy_ViPham!K:K, NhatKy_ViPham!E:E, "11_Tin", NhatKy_ViPham!F:F, B30, NhatKy_ViPham!C:C, "T26")</f>
        <v>100</v>
      </c>
      <c r="AR30" s="6">
        <f>100 + SUMIFS(NhatKy_ViPham!J:J, NhatKy_ViPham!E:E, "11_Tin", NhatKy_ViPham!F:F, B30, NhatKy_ViPham!C:C, "T27") - SUMIFS(NhatKy_ViPham!K:K, NhatKy_ViPham!E:E, "11_Tin", NhatKy_ViPham!F:F, B30, NhatKy_ViPham!C:C, "T27")</f>
        <v>100</v>
      </c>
      <c r="AS30" s="6">
        <f>100 + SUMIFS(NhatKy_ViPham!J:J, NhatKy_ViPham!E:E, "11_Tin", NhatKy_ViPham!F:F, B30, NhatKy_ViPham!C:C, "T28") - SUMIFS(NhatKy_ViPham!K:K, NhatKy_ViPham!E:E, "11_Tin", NhatKy_ViPham!F:F, B30, NhatKy_ViPham!C:C, "T28")</f>
        <v>100</v>
      </c>
      <c r="AT30" s="6">
        <f>100 + SUMIFS(NhatKy_ViPham!J:J, NhatKy_ViPham!E:E, "11_Tin", NhatKy_ViPham!F:F, B30, NhatKy_ViPham!C:C, "T29") - SUMIFS(NhatKy_ViPham!K:K, NhatKy_ViPham!E:E, "11_Tin", NhatKy_ViPham!F:F, B30, NhatKy_ViPham!C:C, "T29")</f>
        <v>100</v>
      </c>
      <c r="AU30" s="6">
        <f>100 + SUMIFS(NhatKy_ViPham!J:J, NhatKy_ViPham!E:E, "11_Tin", NhatKy_ViPham!F:F, B30, NhatKy_ViPham!C:C, "T30") - SUMIFS(NhatKy_ViPham!K:K, NhatKy_ViPham!E:E, "11_Tin", NhatKy_ViPham!F:F, B30, NhatKy_ViPham!C:C, "T30")</f>
        <v>100</v>
      </c>
      <c r="AV30" s="6">
        <f>100 + SUMIFS(NhatKy_ViPham!J:J, NhatKy_ViPham!E:E, "11_Tin", NhatKy_ViPham!F:F, B30, NhatKy_ViPham!C:C, "T31") - SUMIFS(NhatKy_ViPham!K:K, NhatKy_ViPham!E:E, "11_Tin", NhatKy_ViPham!F:F, B30, NhatKy_ViPham!C:C, "T31")</f>
        <v>100</v>
      </c>
      <c r="AW30" s="6">
        <f>100 + SUMIFS(NhatKy_ViPham!J:J, NhatKy_ViPham!E:E, "11_Tin", NhatKy_ViPham!F:F, B30, NhatKy_ViPham!C:C, "T32") - SUMIFS(NhatKy_ViPham!K:K, NhatKy_ViPham!E:E, "11_Tin", NhatKy_ViPham!F:F, B30, NhatKy_ViPham!C:C, "T32")</f>
        <v>100</v>
      </c>
      <c r="AX30" s="6">
        <f>100 + SUMIFS(NhatKy_ViPham!J:J, NhatKy_ViPham!E:E, "11_Tin", NhatKy_ViPham!F:F, B30, NhatKy_ViPham!C:C, "T33") - SUMIFS(NhatKy_ViPham!K:K, NhatKy_ViPham!E:E, "11_Tin", NhatKy_ViPham!F:F, B30, NhatKy_ViPham!C:C, "T33")</f>
        <v>100</v>
      </c>
      <c r="AY30" s="6">
        <f>100 + SUMIFS(NhatKy_ViPham!J:J, NhatKy_ViPham!E:E, "11_Tin", NhatKy_ViPham!F:F, B30, NhatKy_ViPham!C:C, "T34") - SUMIFS(NhatKy_ViPham!K:K, NhatKy_ViPham!E:E, "11_Tin", NhatKy_ViPham!F:F, B30, NhatKy_ViPham!C:C, "T34")</f>
        <v>100</v>
      </c>
      <c r="AZ30" s="6">
        <f>100 + SUMIFS(NhatKy_ViPham!J:J, NhatKy_ViPham!E:E, "11_Tin", NhatKy_ViPham!F:F, B30, NhatKy_ViPham!C:C, "T35") - SUMIFS(NhatKy_ViPham!K:K, NhatKy_ViPham!E:E, "11_Tin", NhatKy_ViPham!F:F, B30, NhatKy_ViPham!C:C, "T35")</f>
        <v>100</v>
      </c>
      <c r="BA30" s="12">
        <f t="shared" si="0"/>
        <v>100</v>
      </c>
      <c r="BB30" s="11" t="s">
        <v>430</v>
      </c>
      <c r="BC30" s="16" t="str">
        <f t="shared" si="1"/>
        <v>Tốt</v>
      </c>
      <c r="BD30" s="15" t="str">
        <f t="shared" si="2"/>
        <v>🟢 BÌNH THƯỜNG</v>
      </c>
    </row>
    <row r="31" spans="1:56" x14ac:dyDescent="0.25">
      <c r="A31" s="4">
        <v>23</v>
      </c>
      <c r="B31" s="10" t="s">
        <v>1833</v>
      </c>
      <c r="C31" s="4" t="s">
        <v>1343</v>
      </c>
      <c r="D31" s="4" t="s">
        <v>435</v>
      </c>
      <c r="E31" s="11" t="s">
        <v>430</v>
      </c>
      <c r="F31" s="7">
        <f>SUMIFS(NhatKy_ViPham!K:K, NhatKy_ViPham!E:E, "11_Tin", NhatKy_ViPham!F:F, B31, NhatKy_ViPham!H:H, "L01")</f>
        <v>0</v>
      </c>
      <c r="G31" s="7">
        <f>SUMIFS(NhatKy_ViPham!K:K, NhatKy_ViPham!E:E, "11_Tin", NhatKy_ViPham!F:F, B31, NhatKy_ViPham!H:H, "L02")</f>
        <v>0</v>
      </c>
      <c r="H31" s="7">
        <f>SUMIFS(NhatKy_ViPham!K:K, NhatKy_ViPham!E:E, "11_Tin", NhatKy_ViPham!F:F, B31, NhatKy_ViPham!H:H, "L03")</f>
        <v>0</v>
      </c>
      <c r="I31" s="7">
        <f>SUMIFS(NhatKy_ViPham!K:K, NhatKy_ViPham!E:E, "11_Tin", NhatKy_ViPham!F:F, B31, NhatKy_ViPham!H:H, "L04")</f>
        <v>0</v>
      </c>
      <c r="J31" s="7">
        <f>SUMIFS(NhatKy_ViPham!K:K, NhatKy_ViPham!E:E, "11_Tin", NhatKy_ViPham!F:F, B31, NhatKy_ViPham!H:H, "L05")</f>
        <v>0</v>
      </c>
      <c r="K31" s="7">
        <f>SUMIFS(NhatKy_ViPham!K:K, NhatKy_ViPham!E:E, "11_Tin", NhatKy_ViPham!F:F, B31, NhatKy_ViPham!H:H, "L06")</f>
        <v>0</v>
      </c>
      <c r="L31" s="7">
        <f>SUMIFS(NhatKy_ViPham!K:K, NhatKy_ViPham!E:E, "11_Tin", NhatKy_ViPham!F:F, B31, NhatKy_ViPham!H:H, "L07")</f>
        <v>0</v>
      </c>
      <c r="M31" s="7">
        <f>SUMIFS(NhatKy_ViPham!K:K, NhatKy_ViPham!E:E, "11_Tin", NhatKy_ViPham!F:F, B31, NhatKy_ViPham!H:H, "L08")</f>
        <v>0</v>
      </c>
      <c r="N31" s="7">
        <f>SUMIFS(NhatKy_ViPham!K:K, NhatKy_ViPham!E:E, "11_Tin", NhatKy_ViPham!F:F, B31, NhatKy_ViPham!H:H, "L09")</f>
        <v>0</v>
      </c>
      <c r="O31" s="7">
        <f>SUMIFS(NhatKy_ViPham!K:K, NhatKy_ViPham!E:E, "11_Tin", NhatKy_ViPham!F:F, B31, NhatKy_ViPham!H:H, "L10")</f>
        <v>0</v>
      </c>
      <c r="P31" s="12">
        <f>SUMIFS(NhatKy_ViPham!J:J, NhatKy_ViPham!E:E, "11_Tin", NhatKy_ViPham!F:F, B31)</f>
        <v>0</v>
      </c>
      <c r="Q31" s="13">
        <f>SUMIFS(NhatKy_ViPham!K:K, NhatKy_ViPham!E:E, "11_Tin", NhatKy_ViPham!F:F, B31)</f>
        <v>0</v>
      </c>
      <c r="R31" s="7">
        <f>100 + SUMIFS(NhatKy_ViPham!J:J, NhatKy_ViPham!E:E, "11_Tin", NhatKy_ViPham!F:F, B31, NhatKy_ViPham!C:C, "T1") - SUMIFS(NhatKy_ViPham!K:K, NhatKy_ViPham!E:E, "11_Tin", NhatKy_ViPham!F:F, B31, NhatKy_ViPham!C:C, "T1")</f>
        <v>100</v>
      </c>
      <c r="S31" s="7">
        <f>100 + SUMIFS(NhatKy_ViPham!J:J, NhatKy_ViPham!E:E, "11_Tin", NhatKy_ViPham!F:F, B31, NhatKy_ViPham!C:C, "T2") - SUMIFS(NhatKy_ViPham!K:K, NhatKy_ViPham!E:E, "11_Tin", NhatKy_ViPham!F:F, B31, NhatKy_ViPham!C:C, "T2")</f>
        <v>100</v>
      </c>
      <c r="T31" s="7">
        <f>100 + SUMIFS(NhatKy_ViPham!J:J, NhatKy_ViPham!E:E, "11_Tin", NhatKy_ViPham!F:F, B31, NhatKy_ViPham!C:C, "T3") - SUMIFS(NhatKy_ViPham!K:K, NhatKy_ViPham!E:E, "11_Tin", NhatKy_ViPham!F:F, B31, NhatKy_ViPham!C:C, "T3")</f>
        <v>100</v>
      </c>
      <c r="U31" s="7">
        <f>100 + SUMIFS(NhatKy_ViPham!J:J, NhatKy_ViPham!E:E, "11_Tin", NhatKy_ViPham!F:F, B31, NhatKy_ViPham!C:C, "T4") - SUMIFS(NhatKy_ViPham!K:K, NhatKy_ViPham!E:E, "11_Tin", NhatKy_ViPham!F:F, B31, NhatKy_ViPham!C:C, "T4")</f>
        <v>100</v>
      </c>
      <c r="V31" s="7">
        <f>100 + SUMIFS(NhatKy_ViPham!J:J, NhatKy_ViPham!E:E, "11_Tin", NhatKy_ViPham!F:F, B31, NhatKy_ViPham!C:C, "T5") - SUMIFS(NhatKy_ViPham!K:K, NhatKy_ViPham!E:E, "11_Tin", NhatKy_ViPham!F:F, B31, NhatKy_ViPham!C:C, "T5")</f>
        <v>100</v>
      </c>
      <c r="W31" s="7">
        <f>100 + SUMIFS(NhatKy_ViPham!J:J, NhatKy_ViPham!E:E, "11_Tin", NhatKy_ViPham!F:F, B31, NhatKy_ViPham!C:C, "T6") - SUMIFS(NhatKy_ViPham!K:K, NhatKy_ViPham!E:E, "11_Tin", NhatKy_ViPham!F:F, B31, NhatKy_ViPham!C:C, "T6")</f>
        <v>100</v>
      </c>
      <c r="X31" s="7">
        <f>100 + SUMIFS(NhatKy_ViPham!J:J, NhatKy_ViPham!E:E, "11_Tin", NhatKy_ViPham!F:F, B31, NhatKy_ViPham!C:C, "T7") - SUMIFS(NhatKy_ViPham!K:K, NhatKy_ViPham!E:E, "11_Tin", NhatKy_ViPham!F:F, B31, NhatKy_ViPham!C:C, "T7")</f>
        <v>100</v>
      </c>
      <c r="Y31" s="7">
        <f>100 + SUMIFS(NhatKy_ViPham!J:J, NhatKy_ViPham!E:E, "11_Tin", NhatKy_ViPham!F:F, B31, NhatKy_ViPham!C:C, "T8") - SUMIFS(NhatKy_ViPham!K:K, NhatKy_ViPham!E:E, "11_Tin", NhatKy_ViPham!F:F, B31, NhatKy_ViPham!C:C, "T8")</f>
        <v>100</v>
      </c>
      <c r="Z31" s="7">
        <f>100 + SUMIFS(NhatKy_ViPham!J:J, NhatKy_ViPham!E:E, "11_Tin", NhatKy_ViPham!F:F, B31, NhatKy_ViPham!C:C, "T9") - SUMIFS(NhatKy_ViPham!K:K, NhatKy_ViPham!E:E, "11_Tin", NhatKy_ViPham!F:F, B31, NhatKy_ViPham!C:C, "T9")</f>
        <v>100</v>
      </c>
      <c r="AA31" s="7">
        <f>100 + SUMIFS(NhatKy_ViPham!J:J, NhatKy_ViPham!E:E, "11_Tin", NhatKy_ViPham!F:F, B31, NhatKy_ViPham!C:C, "T10") - SUMIFS(NhatKy_ViPham!K:K, NhatKy_ViPham!E:E, "11_Tin", NhatKy_ViPham!F:F, B31, NhatKy_ViPham!C:C, "T10")</f>
        <v>100</v>
      </c>
      <c r="AB31" s="7">
        <f>100 + SUMIFS(NhatKy_ViPham!J:J, NhatKy_ViPham!E:E, "11_Tin", NhatKy_ViPham!F:F, B31, NhatKy_ViPham!C:C, "T11") - SUMIFS(NhatKy_ViPham!K:K, NhatKy_ViPham!E:E, "11_Tin", NhatKy_ViPham!F:F, B31, NhatKy_ViPham!C:C, "T11")</f>
        <v>100</v>
      </c>
      <c r="AC31" s="7">
        <f>100 + SUMIFS(NhatKy_ViPham!J:J, NhatKy_ViPham!E:E, "11_Tin", NhatKy_ViPham!F:F, B31, NhatKy_ViPham!C:C, "T12") - SUMIFS(NhatKy_ViPham!K:K, NhatKy_ViPham!E:E, "11_Tin", NhatKy_ViPham!F:F, B31, NhatKy_ViPham!C:C, "T12")</f>
        <v>100</v>
      </c>
      <c r="AD31" s="7">
        <f>100 + SUMIFS(NhatKy_ViPham!J:J, NhatKy_ViPham!E:E, "11_Tin", NhatKy_ViPham!F:F, B31, NhatKy_ViPham!C:C, "T13") - SUMIFS(NhatKy_ViPham!K:K, NhatKy_ViPham!E:E, "11_Tin", NhatKy_ViPham!F:F, B31, NhatKy_ViPham!C:C, "T13")</f>
        <v>100</v>
      </c>
      <c r="AE31" s="7">
        <f>100 + SUMIFS(NhatKy_ViPham!J:J, NhatKy_ViPham!E:E, "11_Tin", NhatKy_ViPham!F:F, B31, NhatKy_ViPham!C:C, "T14") - SUMIFS(NhatKy_ViPham!K:K, NhatKy_ViPham!E:E, "11_Tin", NhatKy_ViPham!F:F, B31, NhatKy_ViPham!C:C, "T14")</f>
        <v>100</v>
      </c>
      <c r="AF31" s="7">
        <f>100 + SUMIFS(NhatKy_ViPham!J:J, NhatKy_ViPham!E:E, "11_Tin", NhatKy_ViPham!F:F, B31, NhatKy_ViPham!C:C, "T15") - SUMIFS(NhatKy_ViPham!K:K, NhatKy_ViPham!E:E, "11_Tin", NhatKy_ViPham!F:F, B31, NhatKy_ViPham!C:C, "T15")</f>
        <v>100</v>
      </c>
      <c r="AG31" s="7">
        <f>100 + SUMIFS(NhatKy_ViPham!J:J, NhatKy_ViPham!E:E, "11_Tin", NhatKy_ViPham!F:F, B31, NhatKy_ViPham!C:C, "T16") - SUMIFS(NhatKy_ViPham!K:K, NhatKy_ViPham!E:E, "11_Tin", NhatKy_ViPham!F:F, B31, NhatKy_ViPham!C:C, "T16")</f>
        <v>100</v>
      </c>
      <c r="AH31" s="7">
        <f>100 + SUMIFS(NhatKy_ViPham!J:J, NhatKy_ViPham!E:E, "11_Tin", NhatKy_ViPham!F:F, B31, NhatKy_ViPham!C:C, "T17") - SUMIFS(NhatKy_ViPham!K:K, NhatKy_ViPham!E:E, "11_Tin", NhatKy_ViPham!F:F, B31, NhatKy_ViPham!C:C, "T17")</f>
        <v>100</v>
      </c>
      <c r="AI31" s="7">
        <f>100 + SUMIFS(NhatKy_ViPham!J:J, NhatKy_ViPham!E:E, "11_Tin", NhatKy_ViPham!F:F, B31, NhatKy_ViPham!C:C, "T18") - SUMIFS(NhatKy_ViPham!K:K, NhatKy_ViPham!E:E, "11_Tin", NhatKy_ViPham!F:F, B31, NhatKy_ViPham!C:C, "T18")</f>
        <v>100</v>
      </c>
      <c r="AJ31" s="7">
        <f>100 + SUMIFS(NhatKy_ViPham!J:J, NhatKy_ViPham!E:E, "11_Tin", NhatKy_ViPham!F:F, B31, NhatKy_ViPham!C:C, "T19") - SUMIFS(NhatKy_ViPham!K:K, NhatKy_ViPham!E:E, "11_Tin", NhatKy_ViPham!F:F, B31, NhatKy_ViPham!C:C, "T19")</f>
        <v>100</v>
      </c>
      <c r="AK31" s="7">
        <f>100 + SUMIFS(NhatKy_ViPham!J:J, NhatKy_ViPham!E:E, "11_Tin", NhatKy_ViPham!F:F, B31, NhatKy_ViPham!C:C, "T20") - SUMIFS(NhatKy_ViPham!K:K, NhatKy_ViPham!E:E, "11_Tin", NhatKy_ViPham!F:F, B31, NhatKy_ViPham!C:C, "T20")</f>
        <v>100</v>
      </c>
      <c r="AL31" s="7">
        <f>100 + SUMIFS(NhatKy_ViPham!J:J, NhatKy_ViPham!E:E, "11_Tin", NhatKy_ViPham!F:F, B31, NhatKy_ViPham!C:C, "T21") - SUMIFS(NhatKy_ViPham!K:K, NhatKy_ViPham!E:E, "11_Tin", NhatKy_ViPham!F:F, B31, NhatKy_ViPham!C:C, "T21")</f>
        <v>100</v>
      </c>
      <c r="AM31" s="7">
        <f>100 + SUMIFS(NhatKy_ViPham!J:J, NhatKy_ViPham!E:E, "11_Tin", NhatKy_ViPham!F:F, B31, NhatKy_ViPham!C:C, "T22") - SUMIFS(NhatKy_ViPham!K:K, NhatKy_ViPham!E:E, "11_Tin", NhatKy_ViPham!F:F, B31, NhatKy_ViPham!C:C, "T22")</f>
        <v>100</v>
      </c>
      <c r="AN31" s="7">
        <f>100 + SUMIFS(NhatKy_ViPham!J:J, NhatKy_ViPham!E:E, "11_Tin", NhatKy_ViPham!F:F, B31, NhatKy_ViPham!C:C, "T23") - SUMIFS(NhatKy_ViPham!K:K, NhatKy_ViPham!E:E, "11_Tin", NhatKy_ViPham!F:F, B31, NhatKy_ViPham!C:C, "T23")</f>
        <v>100</v>
      </c>
      <c r="AO31" s="7">
        <f>100 + SUMIFS(NhatKy_ViPham!J:J, NhatKy_ViPham!E:E, "11_Tin", NhatKy_ViPham!F:F, B31, NhatKy_ViPham!C:C, "T24") - SUMIFS(NhatKy_ViPham!K:K, NhatKy_ViPham!E:E, "11_Tin", NhatKy_ViPham!F:F, B31, NhatKy_ViPham!C:C, "T24")</f>
        <v>100</v>
      </c>
      <c r="AP31" s="7">
        <f>100 + SUMIFS(NhatKy_ViPham!J:J, NhatKy_ViPham!E:E, "11_Tin", NhatKy_ViPham!F:F, B31, NhatKy_ViPham!C:C, "T25") - SUMIFS(NhatKy_ViPham!K:K, NhatKy_ViPham!E:E, "11_Tin", NhatKy_ViPham!F:F, B31, NhatKy_ViPham!C:C, "T25")</f>
        <v>100</v>
      </c>
      <c r="AQ31" s="7">
        <f>100 + SUMIFS(NhatKy_ViPham!J:J, NhatKy_ViPham!E:E, "11_Tin", NhatKy_ViPham!F:F, B31, NhatKy_ViPham!C:C, "T26") - SUMIFS(NhatKy_ViPham!K:K, NhatKy_ViPham!E:E, "11_Tin", NhatKy_ViPham!F:F, B31, NhatKy_ViPham!C:C, "T26")</f>
        <v>100</v>
      </c>
      <c r="AR31" s="7">
        <f>100 + SUMIFS(NhatKy_ViPham!J:J, NhatKy_ViPham!E:E, "11_Tin", NhatKy_ViPham!F:F, B31, NhatKy_ViPham!C:C, "T27") - SUMIFS(NhatKy_ViPham!K:K, NhatKy_ViPham!E:E, "11_Tin", NhatKy_ViPham!F:F, B31, NhatKy_ViPham!C:C, "T27")</f>
        <v>100</v>
      </c>
      <c r="AS31" s="7">
        <f>100 + SUMIFS(NhatKy_ViPham!J:J, NhatKy_ViPham!E:E, "11_Tin", NhatKy_ViPham!F:F, B31, NhatKy_ViPham!C:C, "T28") - SUMIFS(NhatKy_ViPham!K:K, NhatKy_ViPham!E:E, "11_Tin", NhatKy_ViPham!F:F, B31, NhatKy_ViPham!C:C, "T28")</f>
        <v>100</v>
      </c>
      <c r="AT31" s="7">
        <f>100 + SUMIFS(NhatKy_ViPham!J:J, NhatKy_ViPham!E:E, "11_Tin", NhatKy_ViPham!F:F, B31, NhatKy_ViPham!C:C, "T29") - SUMIFS(NhatKy_ViPham!K:K, NhatKy_ViPham!E:E, "11_Tin", NhatKy_ViPham!F:F, B31, NhatKy_ViPham!C:C, "T29")</f>
        <v>100</v>
      </c>
      <c r="AU31" s="7">
        <f>100 + SUMIFS(NhatKy_ViPham!J:J, NhatKy_ViPham!E:E, "11_Tin", NhatKy_ViPham!F:F, B31, NhatKy_ViPham!C:C, "T30") - SUMIFS(NhatKy_ViPham!K:K, NhatKy_ViPham!E:E, "11_Tin", NhatKy_ViPham!F:F, B31, NhatKy_ViPham!C:C, "T30")</f>
        <v>100</v>
      </c>
      <c r="AV31" s="7">
        <f>100 + SUMIFS(NhatKy_ViPham!J:J, NhatKy_ViPham!E:E, "11_Tin", NhatKy_ViPham!F:F, B31, NhatKy_ViPham!C:C, "T31") - SUMIFS(NhatKy_ViPham!K:K, NhatKy_ViPham!E:E, "11_Tin", NhatKy_ViPham!F:F, B31, NhatKy_ViPham!C:C, "T31")</f>
        <v>100</v>
      </c>
      <c r="AW31" s="7">
        <f>100 + SUMIFS(NhatKy_ViPham!J:J, NhatKy_ViPham!E:E, "11_Tin", NhatKy_ViPham!F:F, B31, NhatKy_ViPham!C:C, "T32") - SUMIFS(NhatKy_ViPham!K:K, NhatKy_ViPham!E:E, "11_Tin", NhatKy_ViPham!F:F, B31, NhatKy_ViPham!C:C, "T32")</f>
        <v>100</v>
      </c>
      <c r="AX31" s="7">
        <f>100 + SUMIFS(NhatKy_ViPham!J:J, NhatKy_ViPham!E:E, "11_Tin", NhatKy_ViPham!F:F, B31, NhatKy_ViPham!C:C, "T33") - SUMIFS(NhatKy_ViPham!K:K, NhatKy_ViPham!E:E, "11_Tin", NhatKy_ViPham!F:F, B31, NhatKy_ViPham!C:C, "T33")</f>
        <v>100</v>
      </c>
      <c r="AY31" s="7">
        <f>100 + SUMIFS(NhatKy_ViPham!J:J, NhatKy_ViPham!E:E, "11_Tin", NhatKy_ViPham!F:F, B31, NhatKy_ViPham!C:C, "T34") - SUMIFS(NhatKy_ViPham!K:K, NhatKy_ViPham!E:E, "11_Tin", NhatKy_ViPham!F:F, B31, NhatKy_ViPham!C:C, "T34")</f>
        <v>100</v>
      </c>
      <c r="AZ31" s="7">
        <f>100 + SUMIFS(NhatKy_ViPham!J:J, NhatKy_ViPham!E:E, "11_Tin", NhatKy_ViPham!F:F, B31, NhatKy_ViPham!C:C, "T35") - SUMIFS(NhatKy_ViPham!K:K, NhatKy_ViPham!E:E, "11_Tin", NhatKy_ViPham!F:F, B31, NhatKy_ViPham!C:C, "T35")</f>
        <v>100</v>
      </c>
      <c r="BA31" s="12">
        <f t="shared" si="0"/>
        <v>100</v>
      </c>
      <c r="BB31" s="11" t="s">
        <v>430</v>
      </c>
      <c r="BC31" s="14" t="str">
        <f t="shared" si="1"/>
        <v>Tốt</v>
      </c>
      <c r="BD31" s="10" t="str">
        <f t="shared" si="2"/>
        <v>🟢 BÌNH THƯỜNG</v>
      </c>
    </row>
    <row r="32" spans="1:56" x14ac:dyDescent="0.25">
      <c r="A32" s="5">
        <v>24</v>
      </c>
      <c r="B32" s="15" t="s">
        <v>1834</v>
      </c>
      <c r="C32" s="5" t="s">
        <v>1351</v>
      </c>
      <c r="D32" s="5" t="s">
        <v>435</v>
      </c>
      <c r="E32" s="11" t="s">
        <v>430</v>
      </c>
      <c r="F32" s="6">
        <f>SUMIFS(NhatKy_ViPham!K:K, NhatKy_ViPham!E:E, "11_Tin", NhatKy_ViPham!F:F, B32, NhatKy_ViPham!H:H, "L01")</f>
        <v>0</v>
      </c>
      <c r="G32" s="6">
        <f>SUMIFS(NhatKy_ViPham!K:K, NhatKy_ViPham!E:E, "11_Tin", NhatKy_ViPham!F:F, B32, NhatKy_ViPham!H:H, "L02")</f>
        <v>0</v>
      </c>
      <c r="H32" s="6">
        <f>SUMIFS(NhatKy_ViPham!K:K, NhatKy_ViPham!E:E, "11_Tin", NhatKy_ViPham!F:F, B32, NhatKy_ViPham!H:H, "L03")</f>
        <v>0</v>
      </c>
      <c r="I32" s="6">
        <f>SUMIFS(NhatKy_ViPham!K:K, NhatKy_ViPham!E:E, "11_Tin", NhatKy_ViPham!F:F, B32, NhatKy_ViPham!H:H, "L04")</f>
        <v>0</v>
      </c>
      <c r="J32" s="6">
        <f>SUMIFS(NhatKy_ViPham!K:K, NhatKy_ViPham!E:E, "11_Tin", NhatKy_ViPham!F:F, B32, NhatKy_ViPham!H:H, "L05")</f>
        <v>0</v>
      </c>
      <c r="K32" s="6">
        <f>SUMIFS(NhatKy_ViPham!K:K, NhatKy_ViPham!E:E, "11_Tin", NhatKy_ViPham!F:F, B32, NhatKy_ViPham!H:H, "L06")</f>
        <v>0</v>
      </c>
      <c r="L32" s="6">
        <f>SUMIFS(NhatKy_ViPham!K:K, NhatKy_ViPham!E:E, "11_Tin", NhatKy_ViPham!F:F, B32, NhatKy_ViPham!H:H, "L07")</f>
        <v>0</v>
      </c>
      <c r="M32" s="6">
        <f>SUMIFS(NhatKy_ViPham!K:K, NhatKy_ViPham!E:E, "11_Tin", NhatKy_ViPham!F:F, B32, NhatKy_ViPham!H:H, "L08")</f>
        <v>0</v>
      </c>
      <c r="N32" s="6">
        <f>SUMIFS(NhatKy_ViPham!K:K, NhatKy_ViPham!E:E, "11_Tin", NhatKy_ViPham!F:F, B32, NhatKy_ViPham!H:H, "L09")</f>
        <v>0</v>
      </c>
      <c r="O32" s="6">
        <f>SUMIFS(NhatKy_ViPham!K:K, NhatKy_ViPham!E:E, "11_Tin", NhatKy_ViPham!F:F, B32, NhatKy_ViPham!H:H, "L10")</f>
        <v>0</v>
      </c>
      <c r="P32" s="12">
        <f>SUMIFS(NhatKy_ViPham!J:J, NhatKy_ViPham!E:E, "11_Tin", NhatKy_ViPham!F:F, B32)</f>
        <v>0</v>
      </c>
      <c r="Q32" s="13">
        <f>SUMIFS(NhatKy_ViPham!K:K, NhatKy_ViPham!E:E, "11_Tin", NhatKy_ViPham!F:F, B32)</f>
        <v>0</v>
      </c>
      <c r="R32" s="6">
        <f>100 + SUMIFS(NhatKy_ViPham!J:J, NhatKy_ViPham!E:E, "11_Tin", NhatKy_ViPham!F:F, B32, NhatKy_ViPham!C:C, "T1") - SUMIFS(NhatKy_ViPham!K:K, NhatKy_ViPham!E:E, "11_Tin", NhatKy_ViPham!F:F, B32, NhatKy_ViPham!C:C, "T1")</f>
        <v>100</v>
      </c>
      <c r="S32" s="6">
        <f>100 + SUMIFS(NhatKy_ViPham!J:J, NhatKy_ViPham!E:E, "11_Tin", NhatKy_ViPham!F:F, B32, NhatKy_ViPham!C:C, "T2") - SUMIFS(NhatKy_ViPham!K:K, NhatKy_ViPham!E:E, "11_Tin", NhatKy_ViPham!F:F, B32, NhatKy_ViPham!C:C, "T2")</f>
        <v>100</v>
      </c>
      <c r="T32" s="6">
        <f>100 + SUMIFS(NhatKy_ViPham!J:J, NhatKy_ViPham!E:E, "11_Tin", NhatKy_ViPham!F:F, B32, NhatKy_ViPham!C:C, "T3") - SUMIFS(NhatKy_ViPham!K:K, NhatKy_ViPham!E:E, "11_Tin", NhatKy_ViPham!F:F, B32, NhatKy_ViPham!C:C, "T3")</f>
        <v>100</v>
      </c>
      <c r="U32" s="6">
        <f>100 + SUMIFS(NhatKy_ViPham!J:J, NhatKy_ViPham!E:E, "11_Tin", NhatKy_ViPham!F:F, B32, NhatKy_ViPham!C:C, "T4") - SUMIFS(NhatKy_ViPham!K:K, NhatKy_ViPham!E:E, "11_Tin", NhatKy_ViPham!F:F, B32, NhatKy_ViPham!C:C, "T4")</f>
        <v>100</v>
      </c>
      <c r="V32" s="6">
        <f>100 + SUMIFS(NhatKy_ViPham!J:J, NhatKy_ViPham!E:E, "11_Tin", NhatKy_ViPham!F:F, B32, NhatKy_ViPham!C:C, "T5") - SUMIFS(NhatKy_ViPham!K:K, NhatKy_ViPham!E:E, "11_Tin", NhatKy_ViPham!F:F, B32, NhatKy_ViPham!C:C, "T5")</f>
        <v>100</v>
      </c>
      <c r="W32" s="6">
        <f>100 + SUMIFS(NhatKy_ViPham!J:J, NhatKy_ViPham!E:E, "11_Tin", NhatKy_ViPham!F:F, B32, NhatKy_ViPham!C:C, "T6") - SUMIFS(NhatKy_ViPham!K:K, NhatKy_ViPham!E:E, "11_Tin", NhatKy_ViPham!F:F, B32, NhatKy_ViPham!C:C, "T6")</f>
        <v>100</v>
      </c>
      <c r="X32" s="6">
        <f>100 + SUMIFS(NhatKy_ViPham!J:J, NhatKy_ViPham!E:E, "11_Tin", NhatKy_ViPham!F:F, B32, NhatKy_ViPham!C:C, "T7") - SUMIFS(NhatKy_ViPham!K:K, NhatKy_ViPham!E:E, "11_Tin", NhatKy_ViPham!F:F, B32, NhatKy_ViPham!C:C, "T7")</f>
        <v>100</v>
      </c>
      <c r="Y32" s="6">
        <f>100 + SUMIFS(NhatKy_ViPham!J:J, NhatKy_ViPham!E:E, "11_Tin", NhatKy_ViPham!F:F, B32, NhatKy_ViPham!C:C, "T8") - SUMIFS(NhatKy_ViPham!K:K, NhatKy_ViPham!E:E, "11_Tin", NhatKy_ViPham!F:F, B32, NhatKy_ViPham!C:C, "T8")</f>
        <v>100</v>
      </c>
      <c r="Z32" s="6">
        <f>100 + SUMIFS(NhatKy_ViPham!J:J, NhatKy_ViPham!E:E, "11_Tin", NhatKy_ViPham!F:F, B32, NhatKy_ViPham!C:C, "T9") - SUMIFS(NhatKy_ViPham!K:K, NhatKy_ViPham!E:E, "11_Tin", NhatKy_ViPham!F:F, B32, NhatKy_ViPham!C:C, "T9")</f>
        <v>100</v>
      </c>
      <c r="AA32" s="6">
        <f>100 + SUMIFS(NhatKy_ViPham!J:J, NhatKy_ViPham!E:E, "11_Tin", NhatKy_ViPham!F:F, B32, NhatKy_ViPham!C:C, "T10") - SUMIFS(NhatKy_ViPham!K:K, NhatKy_ViPham!E:E, "11_Tin", NhatKy_ViPham!F:F, B32, NhatKy_ViPham!C:C, "T10")</f>
        <v>100</v>
      </c>
      <c r="AB32" s="6">
        <f>100 + SUMIFS(NhatKy_ViPham!J:J, NhatKy_ViPham!E:E, "11_Tin", NhatKy_ViPham!F:F, B32, NhatKy_ViPham!C:C, "T11") - SUMIFS(NhatKy_ViPham!K:K, NhatKy_ViPham!E:E, "11_Tin", NhatKy_ViPham!F:F, B32, NhatKy_ViPham!C:C, "T11")</f>
        <v>100</v>
      </c>
      <c r="AC32" s="6">
        <f>100 + SUMIFS(NhatKy_ViPham!J:J, NhatKy_ViPham!E:E, "11_Tin", NhatKy_ViPham!F:F, B32, NhatKy_ViPham!C:C, "T12") - SUMIFS(NhatKy_ViPham!K:K, NhatKy_ViPham!E:E, "11_Tin", NhatKy_ViPham!F:F, B32, NhatKy_ViPham!C:C, "T12")</f>
        <v>100</v>
      </c>
      <c r="AD32" s="6">
        <f>100 + SUMIFS(NhatKy_ViPham!J:J, NhatKy_ViPham!E:E, "11_Tin", NhatKy_ViPham!F:F, B32, NhatKy_ViPham!C:C, "T13") - SUMIFS(NhatKy_ViPham!K:K, NhatKy_ViPham!E:E, "11_Tin", NhatKy_ViPham!F:F, B32, NhatKy_ViPham!C:C, "T13")</f>
        <v>100</v>
      </c>
      <c r="AE32" s="6">
        <f>100 + SUMIFS(NhatKy_ViPham!J:J, NhatKy_ViPham!E:E, "11_Tin", NhatKy_ViPham!F:F, B32, NhatKy_ViPham!C:C, "T14") - SUMIFS(NhatKy_ViPham!K:K, NhatKy_ViPham!E:E, "11_Tin", NhatKy_ViPham!F:F, B32, NhatKy_ViPham!C:C, "T14")</f>
        <v>100</v>
      </c>
      <c r="AF32" s="6">
        <f>100 + SUMIFS(NhatKy_ViPham!J:J, NhatKy_ViPham!E:E, "11_Tin", NhatKy_ViPham!F:F, B32, NhatKy_ViPham!C:C, "T15") - SUMIFS(NhatKy_ViPham!K:K, NhatKy_ViPham!E:E, "11_Tin", NhatKy_ViPham!F:F, B32, NhatKy_ViPham!C:C, "T15")</f>
        <v>100</v>
      </c>
      <c r="AG32" s="6">
        <f>100 + SUMIFS(NhatKy_ViPham!J:J, NhatKy_ViPham!E:E, "11_Tin", NhatKy_ViPham!F:F, B32, NhatKy_ViPham!C:C, "T16") - SUMIFS(NhatKy_ViPham!K:K, NhatKy_ViPham!E:E, "11_Tin", NhatKy_ViPham!F:F, B32, NhatKy_ViPham!C:C, "T16")</f>
        <v>100</v>
      </c>
      <c r="AH32" s="6">
        <f>100 + SUMIFS(NhatKy_ViPham!J:J, NhatKy_ViPham!E:E, "11_Tin", NhatKy_ViPham!F:F, B32, NhatKy_ViPham!C:C, "T17") - SUMIFS(NhatKy_ViPham!K:K, NhatKy_ViPham!E:E, "11_Tin", NhatKy_ViPham!F:F, B32, NhatKy_ViPham!C:C, "T17")</f>
        <v>100</v>
      </c>
      <c r="AI32" s="6">
        <f>100 + SUMIFS(NhatKy_ViPham!J:J, NhatKy_ViPham!E:E, "11_Tin", NhatKy_ViPham!F:F, B32, NhatKy_ViPham!C:C, "T18") - SUMIFS(NhatKy_ViPham!K:K, NhatKy_ViPham!E:E, "11_Tin", NhatKy_ViPham!F:F, B32, NhatKy_ViPham!C:C, "T18")</f>
        <v>100</v>
      </c>
      <c r="AJ32" s="6">
        <f>100 + SUMIFS(NhatKy_ViPham!J:J, NhatKy_ViPham!E:E, "11_Tin", NhatKy_ViPham!F:F, B32, NhatKy_ViPham!C:C, "T19") - SUMIFS(NhatKy_ViPham!K:K, NhatKy_ViPham!E:E, "11_Tin", NhatKy_ViPham!F:F, B32, NhatKy_ViPham!C:C, "T19")</f>
        <v>100</v>
      </c>
      <c r="AK32" s="6">
        <f>100 + SUMIFS(NhatKy_ViPham!J:J, NhatKy_ViPham!E:E, "11_Tin", NhatKy_ViPham!F:F, B32, NhatKy_ViPham!C:C, "T20") - SUMIFS(NhatKy_ViPham!K:K, NhatKy_ViPham!E:E, "11_Tin", NhatKy_ViPham!F:F, B32, NhatKy_ViPham!C:C, "T20")</f>
        <v>100</v>
      </c>
      <c r="AL32" s="6">
        <f>100 + SUMIFS(NhatKy_ViPham!J:J, NhatKy_ViPham!E:E, "11_Tin", NhatKy_ViPham!F:F, B32, NhatKy_ViPham!C:C, "T21") - SUMIFS(NhatKy_ViPham!K:K, NhatKy_ViPham!E:E, "11_Tin", NhatKy_ViPham!F:F, B32, NhatKy_ViPham!C:C, "T21")</f>
        <v>100</v>
      </c>
      <c r="AM32" s="6">
        <f>100 + SUMIFS(NhatKy_ViPham!J:J, NhatKy_ViPham!E:E, "11_Tin", NhatKy_ViPham!F:F, B32, NhatKy_ViPham!C:C, "T22") - SUMIFS(NhatKy_ViPham!K:K, NhatKy_ViPham!E:E, "11_Tin", NhatKy_ViPham!F:F, B32, NhatKy_ViPham!C:C, "T22")</f>
        <v>100</v>
      </c>
      <c r="AN32" s="6">
        <f>100 + SUMIFS(NhatKy_ViPham!J:J, NhatKy_ViPham!E:E, "11_Tin", NhatKy_ViPham!F:F, B32, NhatKy_ViPham!C:C, "T23") - SUMIFS(NhatKy_ViPham!K:K, NhatKy_ViPham!E:E, "11_Tin", NhatKy_ViPham!F:F, B32, NhatKy_ViPham!C:C, "T23")</f>
        <v>100</v>
      </c>
      <c r="AO32" s="6">
        <f>100 + SUMIFS(NhatKy_ViPham!J:J, NhatKy_ViPham!E:E, "11_Tin", NhatKy_ViPham!F:F, B32, NhatKy_ViPham!C:C, "T24") - SUMIFS(NhatKy_ViPham!K:K, NhatKy_ViPham!E:E, "11_Tin", NhatKy_ViPham!F:F, B32, NhatKy_ViPham!C:C, "T24")</f>
        <v>100</v>
      </c>
      <c r="AP32" s="6">
        <f>100 + SUMIFS(NhatKy_ViPham!J:J, NhatKy_ViPham!E:E, "11_Tin", NhatKy_ViPham!F:F, B32, NhatKy_ViPham!C:C, "T25") - SUMIFS(NhatKy_ViPham!K:K, NhatKy_ViPham!E:E, "11_Tin", NhatKy_ViPham!F:F, B32, NhatKy_ViPham!C:C, "T25")</f>
        <v>100</v>
      </c>
      <c r="AQ32" s="6">
        <f>100 + SUMIFS(NhatKy_ViPham!J:J, NhatKy_ViPham!E:E, "11_Tin", NhatKy_ViPham!F:F, B32, NhatKy_ViPham!C:C, "T26") - SUMIFS(NhatKy_ViPham!K:K, NhatKy_ViPham!E:E, "11_Tin", NhatKy_ViPham!F:F, B32, NhatKy_ViPham!C:C, "T26")</f>
        <v>100</v>
      </c>
      <c r="AR32" s="6">
        <f>100 + SUMIFS(NhatKy_ViPham!J:J, NhatKy_ViPham!E:E, "11_Tin", NhatKy_ViPham!F:F, B32, NhatKy_ViPham!C:C, "T27") - SUMIFS(NhatKy_ViPham!K:K, NhatKy_ViPham!E:E, "11_Tin", NhatKy_ViPham!F:F, B32, NhatKy_ViPham!C:C, "T27")</f>
        <v>100</v>
      </c>
      <c r="AS32" s="6">
        <f>100 + SUMIFS(NhatKy_ViPham!J:J, NhatKy_ViPham!E:E, "11_Tin", NhatKy_ViPham!F:F, B32, NhatKy_ViPham!C:C, "T28") - SUMIFS(NhatKy_ViPham!K:K, NhatKy_ViPham!E:E, "11_Tin", NhatKy_ViPham!F:F, B32, NhatKy_ViPham!C:C, "T28")</f>
        <v>100</v>
      </c>
      <c r="AT32" s="6">
        <f>100 + SUMIFS(NhatKy_ViPham!J:J, NhatKy_ViPham!E:E, "11_Tin", NhatKy_ViPham!F:F, B32, NhatKy_ViPham!C:C, "T29") - SUMIFS(NhatKy_ViPham!K:K, NhatKy_ViPham!E:E, "11_Tin", NhatKy_ViPham!F:F, B32, NhatKy_ViPham!C:C, "T29")</f>
        <v>100</v>
      </c>
      <c r="AU32" s="6">
        <f>100 + SUMIFS(NhatKy_ViPham!J:J, NhatKy_ViPham!E:E, "11_Tin", NhatKy_ViPham!F:F, B32, NhatKy_ViPham!C:C, "T30") - SUMIFS(NhatKy_ViPham!K:K, NhatKy_ViPham!E:E, "11_Tin", NhatKy_ViPham!F:F, B32, NhatKy_ViPham!C:C, "T30")</f>
        <v>100</v>
      </c>
      <c r="AV32" s="6">
        <f>100 + SUMIFS(NhatKy_ViPham!J:J, NhatKy_ViPham!E:E, "11_Tin", NhatKy_ViPham!F:F, B32, NhatKy_ViPham!C:C, "T31") - SUMIFS(NhatKy_ViPham!K:K, NhatKy_ViPham!E:E, "11_Tin", NhatKy_ViPham!F:F, B32, NhatKy_ViPham!C:C, "T31")</f>
        <v>100</v>
      </c>
      <c r="AW32" s="6">
        <f>100 + SUMIFS(NhatKy_ViPham!J:J, NhatKy_ViPham!E:E, "11_Tin", NhatKy_ViPham!F:F, B32, NhatKy_ViPham!C:C, "T32") - SUMIFS(NhatKy_ViPham!K:K, NhatKy_ViPham!E:E, "11_Tin", NhatKy_ViPham!F:F, B32, NhatKy_ViPham!C:C, "T32")</f>
        <v>100</v>
      </c>
      <c r="AX32" s="6">
        <f>100 + SUMIFS(NhatKy_ViPham!J:J, NhatKy_ViPham!E:E, "11_Tin", NhatKy_ViPham!F:F, B32, NhatKy_ViPham!C:C, "T33") - SUMIFS(NhatKy_ViPham!K:K, NhatKy_ViPham!E:E, "11_Tin", NhatKy_ViPham!F:F, B32, NhatKy_ViPham!C:C, "T33")</f>
        <v>100</v>
      </c>
      <c r="AY32" s="6">
        <f>100 + SUMIFS(NhatKy_ViPham!J:J, NhatKy_ViPham!E:E, "11_Tin", NhatKy_ViPham!F:F, B32, NhatKy_ViPham!C:C, "T34") - SUMIFS(NhatKy_ViPham!K:K, NhatKy_ViPham!E:E, "11_Tin", NhatKy_ViPham!F:F, B32, NhatKy_ViPham!C:C, "T34")</f>
        <v>100</v>
      </c>
      <c r="AZ32" s="6">
        <f>100 + SUMIFS(NhatKy_ViPham!J:J, NhatKy_ViPham!E:E, "11_Tin", NhatKy_ViPham!F:F, B32, NhatKy_ViPham!C:C, "T35") - SUMIFS(NhatKy_ViPham!K:K, NhatKy_ViPham!E:E, "11_Tin", NhatKy_ViPham!F:F, B32, NhatKy_ViPham!C:C, "T35")</f>
        <v>100</v>
      </c>
      <c r="BA32" s="12">
        <f t="shared" si="0"/>
        <v>100</v>
      </c>
      <c r="BB32" s="11" t="s">
        <v>430</v>
      </c>
      <c r="BC32" s="16" t="str">
        <f t="shared" si="1"/>
        <v>Tốt</v>
      </c>
      <c r="BD32" s="15" t="str">
        <f t="shared" si="2"/>
        <v>🟢 BÌNH THƯỜNG</v>
      </c>
    </row>
    <row r="33" spans="1:56" x14ac:dyDescent="0.25">
      <c r="A33" s="4">
        <v>25</v>
      </c>
      <c r="B33" s="10" t="s">
        <v>562</v>
      </c>
      <c r="C33" s="4" t="s">
        <v>1835</v>
      </c>
      <c r="D33" s="4" t="s">
        <v>435</v>
      </c>
      <c r="E33" s="11" t="s">
        <v>430</v>
      </c>
      <c r="F33" s="7">
        <f>SUMIFS(NhatKy_ViPham!K:K, NhatKy_ViPham!E:E, "11_Tin", NhatKy_ViPham!F:F, B33, NhatKy_ViPham!H:H, "L01")</f>
        <v>0</v>
      </c>
      <c r="G33" s="7">
        <f>SUMIFS(NhatKy_ViPham!K:K, NhatKy_ViPham!E:E, "11_Tin", NhatKy_ViPham!F:F, B33, NhatKy_ViPham!H:H, "L02")</f>
        <v>0</v>
      </c>
      <c r="H33" s="7">
        <f>SUMIFS(NhatKy_ViPham!K:K, NhatKy_ViPham!E:E, "11_Tin", NhatKy_ViPham!F:F, B33, NhatKy_ViPham!H:H, "L03")</f>
        <v>0</v>
      </c>
      <c r="I33" s="7">
        <f>SUMIFS(NhatKy_ViPham!K:K, NhatKy_ViPham!E:E, "11_Tin", NhatKy_ViPham!F:F, B33, NhatKy_ViPham!H:H, "L04")</f>
        <v>0</v>
      </c>
      <c r="J33" s="7">
        <f>SUMIFS(NhatKy_ViPham!K:K, NhatKy_ViPham!E:E, "11_Tin", NhatKy_ViPham!F:F, B33, NhatKy_ViPham!H:H, "L05")</f>
        <v>0</v>
      </c>
      <c r="K33" s="7">
        <f>SUMIFS(NhatKy_ViPham!K:K, NhatKy_ViPham!E:E, "11_Tin", NhatKy_ViPham!F:F, B33, NhatKy_ViPham!H:H, "L06")</f>
        <v>0</v>
      </c>
      <c r="L33" s="7">
        <f>SUMIFS(NhatKy_ViPham!K:K, NhatKy_ViPham!E:E, "11_Tin", NhatKy_ViPham!F:F, B33, NhatKy_ViPham!H:H, "L07")</f>
        <v>0</v>
      </c>
      <c r="M33" s="7">
        <f>SUMIFS(NhatKy_ViPham!K:K, NhatKy_ViPham!E:E, "11_Tin", NhatKy_ViPham!F:F, B33, NhatKy_ViPham!H:H, "L08")</f>
        <v>0</v>
      </c>
      <c r="N33" s="7">
        <f>SUMIFS(NhatKy_ViPham!K:K, NhatKy_ViPham!E:E, "11_Tin", NhatKy_ViPham!F:F, B33, NhatKy_ViPham!H:H, "L09")</f>
        <v>0</v>
      </c>
      <c r="O33" s="7">
        <f>SUMIFS(NhatKy_ViPham!K:K, NhatKy_ViPham!E:E, "11_Tin", NhatKy_ViPham!F:F, B33, NhatKy_ViPham!H:H, "L10")</f>
        <v>0</v>
      </c>
      <c r="P33" s="12">
        <f>SUMIFS(NhatKy_ViPham!J:J, NhatKy_ViPham!E:E, "11_Tin", NhatKy_ViPham!F:F, B33)</f>
        <v>0</v>
      </c>
      <c r="Q33" s="13">
        <f>SUMIFS(NhatKy_ViPham!K:K, NhatKy_ViPham!E:E, "11_Tin", NhatKy_ViPham!F:F, B33)</f>
        <v>0</v>
      </c>
      <c r="R33" s="7">
        <f>100 + SUMIFS(NhatKy_ViPham!J:J, NhatKy_ViPham!E:E, "11_Tin", NhatKy_ViPham!F:F, B33, NhatKy_ViPham!C:C, "T1") - SUMIFS(NhatKy_ViPham!K:K, NhatKy_ViPham!E:E, "11_Tin", NhatKy_ViPham!F:F, B33, NhatKy_ViPham!C:C, "T1")</f>
        <v>100</v>
      </c>
      <c r="S33" s="7">
        <f>100 + SUMIFS(NhatKy_ViPham!J:J, NhatKy_ViPham!E:E, "11_Tin", NhatKy_ViPham!F:F, B33, NhatKy_ViPham!C:C, "T2") - SUMIFS(NhatKy_ViPham!K:K, NhatKy_ViPham!E:E, "11_Tin", NhatKy_ViPham!F:F, B33, NhatKy_ViPham!C:C, "T2")</f>
        <v>100</v>
      </c>
      <c r="T33" s="7">
        <f>100 + SUMIFS(NhatKy_ViPham!J:J, NhatKy_ViPham!E:E, "11_Tin", NhatKy_ViPham!F:F, B33, NhatKy_ViPham!C:C, "T3") - SUMIFS(NhatKy_ViPham!K:K, NhatKy_ViPham!E:E, "11_Tin", NhatKy_ViPham!F:F, B33, NhatKy_ViPham!C:C, "T3")</f>
        <v>100</v>
      </c>
      <c r="U33" s="7">
        <f>100 + SUMIFS(NhatKy_ViPham!J:J, NhatKy_ViPham!E:E, "11_Tin", NhatKy_ViPham!F:F, B33, NhatKy_ViPham!C:C, "T4") - SUMIFS(NhatKy_ViPham!K:K, NhatKy_ViPham!E:E, "11_Tin", NhatKy_ViPham!F:F, B33, NhatKy_ViPham!C:C, "T4")</f>
        <v>100</v>
      </c>
      <c r="V33" s="7">
        <f>100 + SUMIFS(NhatKy_ViPham!J:J, NhatKy_ViPham!E:E, "11_Tin", NhatKy_ViPham!F:F, B33, NhatKy_ViPham!C:C, "T5") - SUMIFS(NhatKy_ViPham!K:K, NhatKy_ViPham!E:E, "11_Tin", NhatKy_ViPham!F:F, B33, NhatKy_ViPham!C:C, "T5")</f>
        <v>100</v>
      </c>
      <c r="W33" s="7">
        <f>100 + SUMIFS(NhatKy_ViPham!J:J, NhatKy_ViPham!E:E, "11_Tin", NhatKy_ViPham!F:F, B33, NhatKy_ViPham!C:C, "T6") - SUMIFS(NhatKy_ViPham!K:K, NhatKy_ViPham!E:E, "11_Tin", NhatKy_ViPham!F:F, B33, NhatKy_ViPham!C:C, "T6")</f>
        <v>100</v>
      </c>
      <c r="X33" s="7">
        <f>100 + SUMIFS(NhatKy_ViPham!J:J, NhatKy_ViPham!E:E, "11_Tin", NhatKy_ViPham!F:F, B33, NhatKy_ViPham!C:C, "T7") - SUMIFS(NhatKy_ViPham!K:K, NhatKy_ViPham!E:E, "11_Tin", NhatKy_ViPham!F:F, B33, NhatKy_ViPham!C:C, "T7")</f>
        <v>100</v>
      </c>
      <c r="Y33" s="7">
        <f>100 + SUMIFS(NhatKy_ViPham!J:J, NhatKy_ViPham!E:E, "11_Tin", NhatKy_ViPham!F:F, B33, NhatKy_ViPham!C:C, "T8") - SUMIFS(NhatKy_ViPham!K:K, NhatKy_ViPham!E:E, "11_Tin", NhatKy_ViPham!F:F, B33, NhatKy_ViPham!C:C, "T8")</f>
        <v>100</v>
      </c>
      <c r="Z33" s="7">
        <f>100 + SUMIFS(NhatKy_ViPham!J:J, NhatKy_ViPham!E:E, "11_Tin", NhatKy_ViPham!F:F, B33, NhatKy_ViPham!C:C, "T9") - SUMIFS(NhatKy_ViPham!K:K, NhatKy_ViPham!E:E, "11_Tin", NhatKy_ViPham!F:F, B33, NhatKy_ViPham!C:C, "T9")</f>
        <v>100</v>
      </c>
      <c r="AA33" s="7">
        <f>100 + SUMIFS(NhatKy_ViPham!J:J, NhatKy_ViPham!E:E, "11_Tin", NhatKy_ViPham!F:F, B33, NhatKy_ViPham!C:C, "T10") - SUMIFS(NhatKy_ViPham!K:K, NhatKy_ViPham!E:E, "11_Tin", NhatKy_ViPham!F:F, B33, NhatKy_ViPham!C:C, "T10")</f>
        <v>100</v>
      </c>
      <c r="AB33" s="7">
        <f>100 + SUMIFS(NhatKy_ViPham!J:J, NhatKy_ViPham!E:E, "11_Tin", NhatKy_ViPham!F:F, B33, NhatKy_ViPham!C:C, "T11") - SUMIFS(NhatKy_ViPham!K:K, NhatKy_ViPham!E:E, "11_Tin", NhatKy_ViPham!F:F, B33, NhatKy_ViPham!C:C, "T11")</f>
        <v>100</v>
      </c>
      <c r="AC33" s="7">
        <f>100 + SUMIFS(NhatKy_ViPham!J:J, NhatKy_ViPham!E:E, "11_Tin", NhatKy_ViPham!F:F, B33, NhatKy_ViPham!C:C, "T12") - SUMIFS(NhatKy_ViPham!K:K, NhatKy_ViPham!E:E, "11_Tin", NhatKy_ViPham!F:F, B33, NhatKy_ViPham!C:C, "T12")</f>
        <v>100</v>
      </c>
      <c r="AD33" s="7">
        <f>100 + SUMIFS(NhatKy_ViPham!J:J, NhatKy_ViPham!E:E, "11_Tin", NhatKy_ViPham!F:F, B33, NhatKy_ViPham!C:C, "T13") - SUMIFS(NhatKy_ViPham!K:K, NhatKy_ViPham!E:E, "11_Tin", NhatKy_ViPham!F:F, B33, NhatKy_ViPham!C:C, "T13")</f>
        <v>100</v>
      </c>
      <c r="AE33" s="7">
        <f>100 + SUMIFS(NhatKy_ViPham!J:J, NhatKy_ViPham!E:E, "11_Tin", NhatKy_ViPham!F:F, B33, NhatKy_ViPham!C:C, "T14") - SUMIFS(NhatKy_ViPham!K:K, NhatKy_ViPham!E:E, "11_Tin", NhatKy_ViPham!F:F, B33, NhatKy_ViPham!C:C, "T14")</f>
        <v>100</v>
      </c>
      <c r="AF33" s="7">
        <f>100 + SUMIFS(NhatKy_ViPham!J:J, NhatKy_ViPham!E:E, "11_Tin", NhatKy_ViPham!F:F, B33, NhatKy_ViPham!C:C, "T15") - SUMIFS(NhatKy_ViPham!K:K, NhatKy_ViPham!E:E, "11_Tin", NhatKy_ViPham!F:F, B33, NhatKy_ViPham!C:C, "T15")</f>
        <v>100</v>
      </c>
      <c r="AG33" s="7">
        <f>100 + SUMIFS(NhatKy_ViPham!J:J, NhatKy_ViPham!E:E, "11_Tin", NhatKy_ViPham!F:F, B33, NhatKy_ViPham!C:C, "T16") - SUMIFS(NhatKy_ViPham!K:K, NhatKy_ViPham!E:E, "11_Tin", NhatKy_ViPham!F:F, B33, NhatKy_ViPham!C:C, "T16")</f>
        <v>100</v>
      </c>
      <c r="AH33" s="7">
        <f>100 + SUMIFS(NhatKy_ViPham!J:J, NhatKy_ViPham!E:E, "11_Tin", NhatKy_ViPham!F:F, B33, NhatKy_ViPham!C:C, "T17") - SUMIFS(NhatKy_ViPham!K:K, NhatKy_ViPham!E:E, "11_Tin", NhatKy_ViPham!F:F, B33, NhatKy_ViPham!C:C, "T17")</f>
        <v>100</v>
      </c>
      <c r="AI33" s="7">
        <f>100 + SUMIFS(NhatKy_ViPham!J:J, NhatKy_ViPham!E:E, "11_Tin", NhatKy_ViPham!F:F, B33, NhatKy_ViPham!C:C, "T18") - SUMIFS(NhatKy_ViPham!K:K, NhatKy_ViPham!E:E, "11_Tin", NhatKy_ViPham!F:F, B33, NhatKy_ViPham!C:C, "T18")</f>
        <v>100</v>
      </c>
      <c r="AJ33" s="7">
        <f>100 + SUMIFS(NhatKy_ViPham!J:J, NhatKy_ViPham!E:E, "11_Tin", NhatKy_ViPham!F:F, B33, NhatKy_ViPham!C:C, "T19") - SUMIFS(NhatKy_ViPham!K:K, NhatKy_ViPham!E:E, "11_Tin", NhatKy_ViPham!F:F, B33, NhatKy_ViPham!C:C, "T19")</f>
        <v>100</v>
      </c>
      <c r="AK33" s="7">
        <f>100 + SUMIFS(NhatKy_ViPham!J:J, NhatKy_ViPham!E:E, "11_Tin", NhatKy_ViPham!F:F, B33, NhatKy_ViPham!C:C, "T20") - SUMIFS(NhatKy_ViPham!K:K, NhatKy_ViPham!E:E, "11_Tin", NhatKy_ViPham!F:F, B33, NhatKy_ViPham!C:C, "T20")</f>
        <v>100</v>
      </c>
      <c r="AL33" s="7">
        <f>100 + SUMIFS(NhatKy_ViPham!J:J, NhatKy_ViPham!E:E, "11_Tin", NhatKy_ViPham!F:F, B33, NhatKy_ViPham!C:C, "T21") - SUMIFS(NhatKy_ViPham!K:K, NhatKy_ViPham!E:E, "11_Tin", NhatKy_ViPham!F:F, B33, NhatKy_ViPham!C:C, "T21")</f>
        <v>100</v>
      </c>
      <c r="AM33" s="7">
        <f>100 + SUMIFS(NhatKy_ViPham!J:J, NhatKy_ViPham!E:E, "11_Tin", NhatKy_ViPham!F:F, B33, NhatKy_ViPham!C:C, "T22") - SUMIFS(NhatKy_ViPham!K:K, NhatKy_ViPham!E:E, "11_Tin", NhatKy_ViPham!F:F, B33, NhatKy_ViPham!C:C, "T22")</f>
        <v>100</v>
      </c>
      <c r="AN33" s="7">
        <f>100 + SUMIFS(NhatKy_ViPham!J:J, NhatKy_ViPham!E:E, "11_Tin", NhatKy_ViPham!F:F, B33, NhatKy_ViPham!C:C, "T23") - SUMIFS(NhatKy_ViPham!K:K, NhatKy_ViPham!E:E, "11_Tin", NhatKy_ViPham!F:F, B33, NhatKy_ViPham!C:C, "T23")</f>
        <v>100</v>
      </c>
      <c r="AO33" s="7">
        <f>100 + SUMIFS(NhatKy_ViPham!J:J, NhatKy_ViPham!E:E, "11_Tin", NhatKy_ViPham!F:F, B33, NhatKy_ViPham!C:C, "T24") - SUMIFS(NhatKy_ViPham!K:K, NhatKy_ViPham!E:E, "11_Tin", NhatKy_ViPham!F:F, B33, NhatKy_ViPham!C:C, "T24")</f>
        <v>100</v>
      </c>
      <c r="AP33" s="7">
        <f>100 + SUMIFS(NhatKy_ViPham!J:J, NhatKy_ViPham!E:E, "11_Tin", NhatKy_ViPham!F:F, B33, NhatKy_ViPham!C:C, "T25") - SUMIFS(NhatKy_ViPham!K:K, NhatKy_ViPham!E:E, "11_Tin", NhatKy_ViPham!F:F, B33, NhatKy_ViPham!C:C, "T25")</f>
        <v>100</v>
      </c>
      <c r="AQ33" s="7">
        <f>100 + SUMIFS(NhatKy_ViPham!J:J, NhatKy_ViPham!E:E, "11_Tin", NhatKy_ViPham!F:F, B33, NhatKy_ViPham!C:C, "T26") - SUMIFS(NhatKy_ViPham!K:K, NhatKy_ViPham!E:E, "11_Tin", NhatKy_ViPham!F:F, B33, NhatKy_ViPham!C:C, "T26")</f>
        <v>100</v>
      </c>
      <c r="AR33" s="7">
        <f>100 + SUMIFS(NhatKy_ViPham!J:J, NhatKy_ViPham!E:E, "11_Tin", NhatKy_ViPham!F:F, B33, NhatKy_ViPham!C:C, "T27") - SUMIFS(NhatKy_ViPham!K:K, NhatKy_ViPham!E:E, "11_Tin", NhatKy_ViPham!F:F, B33, NhatKy_ViPham!C:C, "T27")</f>
        <v>100</v>
      </c>
      <c r="AS33" s="7">
        <f>100 + SUMIFS(NhatKy_ViPham!J:J, NhatKy_ViPham!E:E, "11_Tin", NhatKy_ViPham!F:F, B33, NhatKy_ViPham!C:C, "T28") - SUMIFS(NhatKy_ViPham!K:K, NhatKy_ViPham!E:E, "11_Tin", NhatKy_ViPham!F:F, B33, NhatKy_ViPham!C:C, "T28")</f>
        <v>100</v>
      </c>
      <c r="AT33" s="7">
        <f>100 + SUMIFS(NhatKy_ViPham!J:J, NhatKy_ViPham!E:E, "11_Tin", NhatKy_ViPham!F:F, B33, NhatKy_ViPham!C:C, "T29") - SUMIFS(NhatKy_ViPham!K:K, NhatKy_ViPham!E:E, "11_Tin", NhatKy_ViPham!F:F, B33, NhatKy_ViPham!C:C, "T29")</f>
        <v>100</v>
      </c>
      <c r="AU33" s="7">
        <f>100 + SUMIFS(NhatKy_ViPham!J:J, NhatKy_ViPham!E:E, "11_Tin", NhatKy_ViPham!F:F, B33, NhatKy_ViPham!C:C, "T30") - SUMIFS(NhatKy_ViPham!K:K, NhatKy_ViPham!E:E, "11_Tin", NhatKy_ViPham!F:F, B33, NhatKy_ViPham!C:C, "T30")</f>
        <v>100</v>
      </c>
      <c r="AV33" s="7">
        <f>100 + SUMIFS(NhatKy_ViPham!J:J, NhatKy_ViPham!E:E, "11_Tin", NhatKy_ViPham!F:F, B33, NhatKy_ViPham!C:C, "T31") - SUMIFS(NhatKy_ViPham!K:K, NhatKy_ViPham!E:E, "11_Tin", NhatKy_ViPham!F:F, B33, NhatKy_ViPham!C:C, "T31")</f>
        <v>100</v>
      </c>
      <c r="AW33" s="7">
        <f>100 + SUMIFS(NhatKy_ViPham!J:J, NhatKy_ViPham!E:E, "11_Tin", NhatKy_ViPham!F:F, B33, NhatKy_ViPham!C:C, "T32") - SUMIFS(NhatKy_ViPham!K:K, NhatKy_ViPham!E:E, "11_Tin", NhatKy_ViPham!F:F, B33, NhatKy_ViPham!C:C, "T32")</f>
        <v>100</v>
      </c>
      <c r="AX33" s="7">
        <f>100 + SUMIFS(NhatKy_ViPham!J:J, NhatKy_ViPham!E:E, "11_Tin", NhatKy_ViPham!F:F, B33, NhatKy_ViPham!C:C, "T33") - SUMIFS(NhatKy_ViPham!K:K, NhatKy_ViPham!E:E, "11_Tin", NhatKy_ViPham!F:F, B33, NhatKy_ViPham!C:C, "T33")</f>
        <v>100</v>
      </c>
      <c r="AY33" s="7">
        <f>100 + SUMIFS(NhatKy_ViPham!J:J, NhatKy_ViPham!E:E, "11_Tin", NhatKy_ViPham!F:F, B33, NhatKy_ViPham!C:C, "T34") - SUMIFS(NhatKy_ViPham!K:K, NhatKy_ViPham!E:E, "11_Tin", NhatKy_ViPham!F:F, B33, NhatKy_ViPham!C:C, "T34")</f>
        <v>100</v>
      </c>
      <c r="AZ33" s="7">
        <f>100 + SUMIFS(NhatKy_ViPham!J:J, NhatKy_ViPham!E:E, "11_Tin", NhatKy_ViPham!F:F, B33, NhatKy_ViPham!C:C, "T35") - SUMIFS(NhatKy_ViPham!K:K, NhatKy_ViPham!E:E, "11_Tin", NhatKy_ViPham!F:F, B33, NhatKy_ViPham!C:C, "T35")</f>
        <v>100</v>
      </c>
      <c r="BA33" s="12">
        <f t="shared" si="0"/>
        <v>100</v>
      </c>
      <c r="BB33" s="11" t="s">
        <v>430</v>
      </c>
      <c r="BC33" s="14" t="str">
        <f t="shared" si="1"/>
        <v>Tốt</v>
      </c>
      <c r="BD33" s="10" t="str">
        <f t="shared" si="2"/>
        <v>🟢 BÌNH THƯỜNG</v>
      </c>
    </row>
    <row r="34" spans="1:56" x14ac:dyDescent="0.25">
      <c r="A34" s="5">
        <v>26</v>
      </c>
      <c r="B34" s="15" t="s">
        <v>1836</v>
      </c>
      <c r="C34" s="5" t="s">
        <v>1837</v>
      </c>
      <c r="D34" s="5" t="s">
        <v>435</v>
      </c>
      <c r="E34" s="11" t="s">
        <v>430</v>
      </c>
      <c r="F34" s="6">
        <f>SUMIFS(NhatKy_ViPham!K:K, NhatKy_ViPham!E:E, "11_Tin", NhatKy_ViPham!F:F, B34, NhatKy_ViPham!H:H, "L01")</f>
        <v>0</v>
      </c>
      <c r="G34" s="6">
        <f>SUMIFS(NhatKy_ViPham!K:K, NhatKy_ViPham!E:E, "11_Tin", NhatKy_ViPham!F:F, B34, NhatKy_ViPham!H:H, "L02")</f>
        <v>0</v>
      </c>
      <c r="H34" s="6">
        <f>SUMIFS(NhatKy_ViPham!K:K, NhatKy_ViPham!E:E, "11_Tin", NhatKy_ViPham!F:F, B34, NhatKy_ViPham!H:H, "L03")</f>
        <v>0</v>
      </c>
      <c r="I34" s="6">
        <f>SUMIFS(NhatKy_ViPham!K:K, NhatKy_ViPham!E:E, "11_Tin", NhatKy_ViPham!F:F, B34, NhatKy_ViPham!H:H, "L04")</f>
        <v>0</v>
      </c>
      <c r="J34" s="6">
        <f>SUMIFS(NhatKy_ViPham!K:K, NhatKy_ViPham!E:E, "11_Tin", NhatKy_ViPham!F:F, B34, NhatKy_ViPham!H:H, "L05")</f>
        <v>0</v>
      </c>
      <c r="K34" s="6">
        <f>SUMIFS(NhatKy_ViPham!K:K, NhatKy_ViPham!E:E, "11_Tin", NhatKy_ViPham!F:F, B34, NhatKy_ViPham!H:H, "L06")</f>
        <v>0</v>
      </c>
      <c r="L34" s="6">
        <f>SUMIFS(NhatKy_ViPham!K:K, NhatKy_ViPham!E:E, "11_Tin", NhatKy_ViPham!F:F, B34, NhatKy_ViPham!H:H, "L07")</f>
        <v>0</v>
      </c>
      <c r="M34" s="6">
        <f>SUMIFS(NhatKy_ViPham!K:K, NhatKy_ViPham!E:E, "11_Tin", NhatKy_ViPham!F:F, B34, NhatKy_ViPham!H:H, "L08")</f>
        <v>0</v>
      </c>
      <c r="N34" s="6">
        <f>SUMIFS(NhatKy_ViPham!K:K, NhatKy_ViPham!E:E, "11_Tin", NhatKy_ViPham!F:F, B34, NhatKy_ViPham!H:H, "L09")</f>
        <v>0</v>
      </c>
      <c r="O34" s="6">
        <f>SUMIFS(NhatKy_ViPham!K:K, NhatKy_ViPham!E:E, "11_Tin", NhatKy_ViPham!F:F, B34, NhatKy_ViPham!H:H, "L10")</f>
        <v>0</v>
      </c>
      <c r="P34" s="12">
        <f>SUMIFS(NhatKy_ViPham!J:J, NhatKy_ViPham!E:E, "11_Tin", NhatKy_ViPham!F:F, B34)</f>
        <v>0</v>
      </c>
      <c r="Q34" s="13">
        <f>SUMIFS(NhatKy_ViPham!K:K, NhatKy_ViPham!E:E, "11_Tin", NhatKy_ViPham!F:F, B34)</f>
        <v>0</v>
      </c>
      <c r="R34" s="6">
        <f>100 + SUMIFS(NhatKy_ViPham!J:J, NhatKy_ViPham!E:E, "11_Tin", NhatKy_ViPham!F:F, B34, NhatKy_ViPham!C:C, "T1") - SUMIFS(NhatKy_ViPham!K:K, NhatKy_ViPham!E:E, "11_Tin", NhatKy_ViPham!F:F, B34, NhatKy_ViPham!C:C, "T1")</f>
        <v>100</v>
      </c>
      <c r="S34" s="6">
        <f>100 + SUMIFS(NhatKy_ViPham!J:J, NhatKy_ViPham!E:E, "11_Tin", NhatKy_ViPham!F:F, B34, NhatKy_ViPham!C:C, "T2") - SUMIFS(NhatKy_ViPham!K:K, NhatKy_ViPham!E:E, "11_Tin", NhatKy_ViPham!F:F, B34, NhatKy_ViPham!C:C, "T2")</f>
        <v>100</v>
      </c>
      <c r="T34" s="6">
        <f>100 + SUMIFS(NhatKy_ViPham!J:J, NhatKy_ViPham!E:E, "11_Tin", NhatKy_ViPham!F:F, B34, NhatKy_ViPham!C:C, "T3") - SUMIFS(NhatKy_ViPham!K:K, NhatKy_ViPham!E:E, "11_Tin", NhatKy_ViPham!F:F, B34, NhatKy_ViPham!C:C, "T3")</f>
        <v>100</v>
      </c>
      <c r="U34" s="6">
        <f>100 + SUMIFS(NhatKy_ViPham!J:J, NhatKy_ViPham!E:E, "11_Tin", NhatKy_ViPham!F:F, B34, NhatKy_ViPham!C:C, "T4") - SUMIFS(NhatKy_ViPham!K:K, NhatKy_ViPham!E:E, "11_Tin", NhatKy_ViPham!F:F, B34, NhatKy_ViPham!C:C, "T4")</f>
        <v>100</v>
      </c>
      <c r="V34" s="6">
        <f>100 + SUMIFS(NhatKy_ViPham!J:J, NhatKy_ViPham!E:E, "11_Tin", NhatKy_ViPham!F:F, B34, NhatKy_ViPham!C:C, "T5") - SUMIFS(NhatKy_ViPham!K:K, NhatKy_ViPham!E:E, "11_Tin", NhatKy_ViPham!F:F, B34, NhatKy_ViPham!C:C, "T5")</f>
        <v>100</v>
      </c>
      <c r="W34" s="6">
        <f>100 + SUMIFS(NhatKy_ViPham!J:J, NhatKy_ViPham!E:E, "11_Tin", NhatKy_ViPham!F:F, B34, NhatKy_ViPham!C:C, "T6") - SUMIFS(NhatKy_ViPham!K:K, NhatKy_ViPham!E:E, "11_Tin", NhatKy_ViPham!F:F, B34, NhatKy_ViPham!C:C, "T6")</f>
        <v>100</v>
      </c>
      <c r="X34" s="6">
        <f>100 + SUMIFS(NhatKy_ViPham!J:J, NhatKy_ViPham!E:E, "11_Tin", NhatKy_ViPham!F:F, B34, NhatKy_ViPham!C:C, "T7") - SUMIFS(NhatKy_ViPham!K:K, NhatKy_ViPham!E:E, "11_Tin", NhatKy_ViPham!F:F, B34, NhatKy_ViPham!C:C, "T7")</f>
        <v>100</v>
      </c>
      <c r="Y34" s="6">
        <f>100 + SUMIFS(NhatKy_ViPham!J:J, NhatKy_ViPham!E:E, "11_Tin", NhatKy_ViPham!F:F, B34, NhatKy_ViPham!C:C, "T8") - SUMIFS(NhatKy_ViPham!K:K, NhatKy_ViPham!E:E, "11_Tin", NhatKy_ViPham!F:F, B34, NhatKy_ViPham!C:C, "T8")</f>
        <v>100</v>
      </c>
      <c r="Z34" s="6">
        <f>100 + SUMIFS(NhatKy_ViPham!J:J, NhatKy_ViPham!E:E, "11_Tin", NhatKy_ViPham!F:F, B34, NhatKy_ViPham!C:C, "T9") - SUMIFS(NhatKy_ViPham!K:K, NhatKy_ViPham!E:E, "11_Tin", NhatKy_ViPham!F:F, B34, NhatKy_ViPham!C:C, "T9")</f>
        <v>100</v>
      </c>
      <c r="AA34" s="6">
        <f>100 + SUMIFS(NhatKy_ViPham!J:J, NhatKy_ViPham!E:E, "11_Tin", NhatKy_ViPham!F:F, B34, NhatKy_ViPham!C:C, "T10") - SUMIFS(NhatKy_ViPham!K:K, NhatKy_ViPham!E:E, "11_Tin", NhatKy_ViPham!F:F, B34, NhatKy_ViPham!C:C, "T10")</f>
        <v>100</v>
      </c>
      <c r="AB34" s="6">
        <f>100 + SUMIFS(NhatKy_ViPham!J:J, NhatKy_ViPham!E:E, "11_Tin", NhatKy_ViPham!F:F, B34, NhatKy_ViPham!C:C, "T11") - SUMIFS(NhatKy_ViPham!K:K, NhatKy_ViPham!E:E, "11_Tin", NhatKy_ViPham!F:F, B34, NhatKy_ViPham!C:C, "T11")</f>
        <v>100</v>
      </c>
      <c r="AC34" s="6">
        <f>100 + SUMIFS(NhatKy_ViPham!J:J, NhatKy_ViPham!E:E, "11_Tin", NhatKy_ViPham!F:F, B34, NhatKy_ViPham!C:C, "T12") - SUMIFS(NhatKy_ViPham!K:K, NhatKy_ViPham!E:E, "11_Tin", NhatKy_ViPham!F:F, B34, NhatKy_ViPham!C:C, "T12")</f>
        <v>100</v>
      </c>
      <c r="AD34" s="6">
        <f>100 + SUMIFS(NhatKy_ViPham!J:J, NhatKy_ViPham!E:E, "11_Tin", NhatKy_ViPham!F:F, B34, NhatKy_ViPham!C:C, "T13") - SUMIFS(NhatKy_ViPham!K:K, NhatKy_ViPham!E:E, "11_Tin", NhatKy_ViPham!F:F, B34, NhatKy_ViPham!C:C, "T13")</f>
        <v>100</v>
      </c>
      <c r="AE34" s="6">
        <f>100 + SUMIFS(NhatKy_ViPham!J:J, NhatKy_ViPham!E:E, "11_Tin", NhatKy_ViPham!F:F, B34, NhatKy_ViPham!C:C, "T14") - SUMIFS(NhatKy_ViPham!K:K, NhatKy_ViPham!E:E, "11_Tin", NhatKy_ViPham!F:F, B34, NhatKy_ViPham!C:C, "T14")</f>
        <v>100</v>
      </c>
      <c r="AF34" s="6">
        <f>100 + SUMIFS(NhatKy_ViPham!J:J, NhatKy_ViPham!E:E, "11_Tin", NhatKy_ViPham!F:F, B34, NhatKy_ViPham!C:C, "T15") - SUMIFS(NhatKy_ViPham!K:K, NhatKy_ViPham!E:E, "11_Tin", NhatKy_ViPham!F:F, B34, NhatKy_ViPham!C:C, "T15")</f>
        <v>100</v>
      </c>
      <c r="AG34" s="6">
        <f>100 + SUMIFS(NhatKy_ViPham!J:J, NhatKy_ViPham!E:E, "11_Tin", NhatKy_ViPham!F:F, B34, NhatKy_ViPham!C:C, "T16") - SUMIFS(NhatKy_ViPham!K:K, NhatKy_ViPham!E:E, "11_Tin", NhatKy_ViPham!F:F, B34, NhatKy_ViPham!C:C, "T16")</f>
        <v>100</v>
      </c>
      <c r="AH34" s="6">
        <f>100 + SUMIFS(NhatKy_ViPham!J:J, NhatKy_ViPham!E:E, "11_Tin", NhatKy_ViPham!F:F, B34, NhatKy_ViPham!C:C, "T17") - SUMIFS(NhatKy_ViPham!K:K, NhatKy_ViPham!E:E, "11_Tin", NhatKy_ViPham!F:F, B34, NhatKy_ViPham!C:C, "T17")</f>
        <v>100</v>
      </c>
      <c r="AI34" s="6">
        <f>100 + SUMIFS(NhatKy_ViPham!J:J, NhatKy_ViPham!E:E, "11_Tin", NhatKy_ViPham!F:F, B34, NhatKy_ViPham!C:C, "T18") - SUMIFS(NhatKy_ViPham!K:K, NhatKy_ViPham!E:E, "11_Tin", NhatKy_ViPham!F:F, B34, NhatKy_ViPham!C:C, "T18")</f>
        <v>100</v>
      </c>
      <c r="AJ34" s="6">
        <f>100 + SUMIFS(NhatKy_ViPham!J:J, NhatKy_ViPham!E:E, "11_Tin", NhatKy_ViPham!F:F, B34, NhatKy_ViPham!C:C, "T19") - SUMIFS(NhatKy_ViPham!K:K, NhatKy_ViPham!E:E, "11_Tin", NhatKy_ViPham!F:F, B34, NhatKy_ViPham!C:C, "T19")</f>
        <v>100</v>
      </c>
      <c r="AK34" s="6">
        <f>100 + SUMIFS(NhatKy_ViPham!J:J, NhatKy_ViPham!E:E, "11_Tin", NhatKy_ViPham!F:F, B34, NhatKy_ViPham!C:C, "T20") - SUMIFS(NhatKy_ViPham!K:K, NhatKy_ViPham!E:E, "11_Tin", NhatKy_ViPham!F:F, B34, NhatKy_ViPham!C:C, "T20")</f>
        <v>100</v>
      </c>
      <c r="AL34" s="6">
        <f>100 + SUMIFS(NhatKy_ViPham!J:J, NhatKy_ViPham!E:E, "11_Tin", NhatKy_ViPham!F:F, B34, NhatKy_ViPham!C:C, "T21") - SUMIFS(NhatKy_ViPham!K:K, NhatKy_ViPham!E:E, "11_Tin", NhatKy_ViPham!F:F, B34, NhatKy_ViPham!C:C, "T21")</f>
        <v>100</v>
      </c>
      <c r="AM34" s="6">
        <f>100 + SUMIFS(NhatKy_ViPham!J:J, NhatKy_ViPham!E:E, "11_Tin", NhatKy_ViPham!F:F, B34, NhatKy_ViPham!C:C, "T22") - SUMIFS(NhatKy_ViPham!K:K, NhatKy_ViPham!E:E, "11_Tin", NhatKy_ViPham!F:F, B34, NhatKy_ViPham!C:C, "T22")</f>
        <v>100</v>
      </c>
      <c r="AN34" s="6">
        <f>100 + SUMIFS(NhatKy_ViPham!J:J, NhatKy_ViPham!E:E, "11_Tin", NhatKy_ViPham!F:F, B34, NhatKy_ViPham!C:C, "T23") - SUMIFS(NhatKy_ViPham!K:K, NhatKy_ViPham!E:E, "11_Tin", NhatKy_ViPham!F:F, B34, NhatKy_ViPham!C:C, "T23")</f>
        <v>100</v>
      </c>
      <c r="AO34" s="6">
        <f>100 + SUMIFS(NhatKy_ViPham!J:J, NhatKy_ViPham!E:E, "11_Tin", NhatKy_ViPham!F:F, B34, NhatKy_ViPham!C:C, "T24") - SUMIFS(NhatKy_ViPham!K:K, NhatKy_ViPham!E:E, "11_Tin", NhatKy_ViPham!F:F, B34, NhatKy_ViPham!C:C, "T24")</f>
        <v>100</v>
      </c>
      <c r="AP34" s="6">
        <f>100 + SUMIFS(NhatKy_ViPham!J:J, NhatKy_ViPham!E:E, "11_Tin", NhatKy_ViPham!F:F, B34, NhatKy_ViPham!C:C, "T25") - SUMIFS(NhatKy_ViPham!K:K, NhatKy_ViPham!E:E, "11_Tin", NhatKy_ViPham!F:F, B34, NhatKy_ViPham!C:C, "T25")</f>
        <v>100</v>
      </c>
      <c r="AQ34" s="6">
        <f>100 + SUMIFS(NhatKy_ViPham!J:J, NhatKy_ViPham!E:E, "11_Tin", NhatKy_ViPham!F:F, B34, NhatKy_ViPham!C:C, "T26") - SUMIFS(NhatKy_ViPham!K:K, NhatKy_ViPham!E:E, "11_Tin", NhatKy_ViPham!F:F, B34, NhatKy_ViPham!C:C, "T26")</f>
        <v>100</v>
      </c>
      <c r="AR34" s="6">
        <f>100 + SUMIFS(NhatKy_ViPham!J:J, NhatKy_ViPham!E:E, "11_Tin", NhatKy_ViPham!F:F, B34, NhatKy_ViPham!C:C, "T27") - SUMIFS(NhatKy_ViPham!K:K, NhatKy_ViPham!E:E, "11_Tin", NhatKy_ViPham!F:F, B34, NhatKy_ViPham!C:C, "T27")</f>
        <v>100</v>
      </c>
      <c r="AS34" s="6">
        <f>100 + SUMIFS(NhatKy_ViPham!J:J, NhatKy_ViPham!E:E, "11_Tin", NhatKy_ViPham!F:F, B34, NhatKy_ViPham!C:C, "T28") - SUMIFS(NhatKy_ViPham!K:K, NhatKy_ViPham!E:E, "11_Tin", NhatKy_ViPham!F:F, B34, NhatKy_ViPham!C:C, "T28")</f>
        <v>100</v>
      </c>
      <c r="AT34" s="6">
        <f>100 + SUMIFS(NhatKy_ViPham!J:J, NhatKy_ViPham!E:E, "11_Tin", NhatKy_ViPham!F:F, B34, NhatKy_ViPham!C:C, "T29") - SUMIFS(NhatKy_ViPham!K:K, NhatKy_ViPham!E:E, "11_Tin", NhatKy_ViPham!F:F, B34, NhatKy_ViPham!C:C, "T29")</f>
        <v>100</v>
      </c>
      <c r="AU34" s="6">
        <f>100 + SUMIFS(NhatKy_ViPham!J:J, NhatKy_ViPham!E:E, "11_Tin", NhatKy_ViPham!F:F, B34, NhatKy_ViPham!C:C, "T30") - SUMIFS(NhatKy_ViPham!K:K, NhatKy_ViPham!E:E, "11_Tin", NhatKy_ViPham!F:F, B34, NhatKy_ViPham!C:C, "T30")</f>
        <v>100</v>
      </c>
      <c r="AV34" s="6">
        <f>100 + SUMIFS(NhatKy_ViPham!J:J, NhatKy_ViPham!E:E, "11_Tin", NhatKy_ViPham!F:F, B34, NhatKy_ViPham!C:C, "T31") - SUMIFS(NhatKy_ViPham!K:K, NhatKy_ViPham!E:E, "11_Tin", NhatKy_ViPham!F:F, B34, NhatKy_ViPham!C:C, "T31")</f>
        <v>100</v>
      </c>
      <c r="AW34" s="6">
        <f>100 + SUMIFS(NhatKy_ViPham!J:J, NhatKy_ViPham!E:E, "11_Tin", NhatKy_ViPham!F:F, B34, NhatKy_ViPham!C:C, "T32") - SUMIFS(NhatKy_ViPham!K:K, NhatKy_ViPham!E:E, "11_Tin", NhatKy_ViPham!F:F, B34, NhatKy_ViPham!C:C, "T32")</f>
        <v>100</v>
      </c>
      <c r="AX34" s="6">
        <f>100 + SUMIFS(NhatKy_ViPham!J:J, NhatKy_ViPham!E:E, "11_Tin", NhatKy_ViPham!F:F, B34, NhatKy_ViPham!C:C, "T33") - SUMIFS(NhatKy_ViPham!K:K, NhatKy_ViPham!E:E, "11_Tin", NhatKy_ViPham!F:F, B34, NhatKy_ViPham!C:C, "T33")</f>
        <v>100</v>
      </c>
      <c r="AY34" s="6">
        <f>100 + SUMIFS(NhatKy_ViPham!J:J, NhatKy_ViPham!E:E, "11_Tin", NhatKy_ViPham!F:F, B34, NhatKy_ViPham!C:C, "T34") - SUMIFS(NhatKy_ViPham!K:K, NhatKy_ViPham!E:E, "11_Tin", NhatKy_ViPham!F:F, B34, NhatKy_ViPham!C:C, "T34")</f>
        <v>100</v>
      </c>
      <c r="AZ34" s="6">
        <f>100 + SUMIFS(NhatKy_ViPham!J:J, NhatKy_ViPham!E:E, "11_Tin", NhatKy_ViPham!F:F, B34, NhatKy_ViPham!C:C, "T35") - SUMIFS(NhatKy_ViPham!K:K, NhatKy_ViPham!E:E, "11_Tin", NhatKy_ViPham!F:F, B34, NhatKy_ViPham!C:C, "T35")</f>
        <v>100</v>
      </c>
      <c r="BA34" s="12">
        <f t="shared" si="0"/>
        <v>100</v>
      </c>
      <c r="BB34" s="11" t="s">
        <v>430</v>
      </c>
      <c r="BC34" s="16" t="str">
        <f t="shared" si="1"/>
        <v>Tốt</v>
      </c>
      <c r="BD34" s="15" t="str">
        <f t="shared" si="2"/>
        <v>🟢 BÌNH THƯỜNG</v>
      </c>
    </row>
    <row r="35" spans="1:56" x14ac:dyDescent="0.25">
      <c r="A35" s="4">
        <v>27</v>
      </c>
      <c r="B35" s="10" t="s">
        <v>1838</v>
      </c>
      <c r="C35" s="4" t="s">
        <v>1660</v>
      </c>
      <c r="D35" s="4" t="s">
        <v>435</v>
      </c>
      <c r="E35" s="11" t="s">
        <v>430</v>
      </c>
      <c r="F35" s="7">
        <f>SUMIFS(NhatKy_ViPham!K:K, NhatKy_ViPham!E:E, "11_Tin", NhatKy_ViPham!F:F, B35, NhatKy_ViPham!H:H, "L01")</f>
        <v>0</v>
      </c>
      <c r="G35" s="7">
        <f>SUMIFS(NhatKy_ViPham!K:K, NhatKy_ViPham!E:E, "11_Tin", NhatKy_ViPham!F:F, B35, NhatKy_ViPham!H:H, "L02")</f>
        <v>0</v>
      </c>
      <c r="H35" s="7">
        <f>SUMIFS(NhatKy_ViPham!K:K, NhatKy_ViPham!E:E, "11_Tin", NhatKy_ViPham!F:F, B35, NhatKy_ViPham!H:H, "L03")</f>
        <v>0</v>
      </c>
      <c r="I35" s="7">
        <f>SUMIFS(NhatKy_ViPham!K:K, NhatKy_ViPham!E:E, "11_Tin", NhatKy_ViPham!F:F, B35, NhatKy_ViPham!H:H, "L04")</f>
        <v>0</v>
      </c>
      <c r="J35" s="7">
        <f>SUMIFS(NhatKy_ViPham!K:K, NhatKy_ViPham!E:E, "11_Tin", NhatKy_ViPham!F:F, B35, NhatKy_ViPham!H:H, "L05")</f>
        <v>0</v>
      </c>
      <c r="K35" s="7">
        <f>SUMIFS(NhatKy_ViPham!K:K, NhatKy_ViPham!E:E, "11_Tin", NhatKy_ViPham!F:F, B35, NhatKy_ViPham!H:H, "L06")</f>
        <v>0</v>
      </c>
      <c r="L35" s="7">
        <f>SUMIFS(NhatKy_ViPham!K:K, NhatKy_ViPham!E:E, "11_Tin", NhatKy_ViPham!F:F, B35, NhatKy_ViPham!H:H, "L07")</f>
        <v>0</v>
      </c>
      <c r="M35" s="7">
        <f>SUMIFS(NhatKy_ViPham!K:K, NhatKy_ViPham!E:E, "11_Tin", NhatKy_ViPham!F:F, B35, NhatKy_ViPham!H:H, "L08")</f>
        <v>0</v>
      </c>
      <c r="N35" s="7">
        <f>SUMIFS(NhatKy_ViPham!K:K, NhatKy_ViPham!E:E, "11_Tin", NhatKy_ViPham!F:F, B35, NhatKy_ViPham!H:H, "L09")</f>
        <v>0</v>
      </c>
      <c r="O35" s="7">
        <f>SUMIFS(NhatKy_ViPham!K:K, NhatKy_ViPham!E:E, "11_Tin", NhatKy_ViPham!F:F, B35, NhatKy_ViPham!H:H, "L10")</f>
        <v>0</v>
      </c>
      <c r="P35" s="12">
        <f>SUMIFS(NhatKy_ViPham!J:J, NhatKy_ViPham!E:E, "11_Tin", NhatKy_ViPham!F:F, B35)</f>
        <v>0</v>
      </c>
      <c r="Q35" s="13">
        <f>SUMIFS(NhatKy_ViPham!K:K, NhatKy_ViPham!E:E, "11_Tin", NhatKy_ViPham!F:F, B35)</f>
        <v>0</v>
      </c>
      <c r="R35" s="7">
        <f>100 + SUMIFS(NhatKy_ViPham!J:J, NhatKy_ViPham!E:E, "11_Tin", NhatKy_ViPham!F:F, B35, NhatKy_ViPham!C:C, "T1") - SUMIFS(NhatKy_ViPham!K:K, NhatKy_ViPham!E:E, "11_Tin", NhatKy_ViPham!F:F, B35, NhatKy_ViPham!C:C, "T1")</f>
        <v>100</v>
      </c>
      <c r="S35" s="7">
        <f>100 + SUMIFS(NhatKy_ViPham!J:J, NhatKy_ViPham!E:E, "11_Tin", NhatKy_ViPham!F:F, B35, NhatKy_ViPham!C:C, "T2") - SUMIFS(NhatKy_ViPham!K:K, NhatKy_ViPham!E:E, "11_Tin", NhatKy_ViPham!F:F, B35, NhatKy_ViPham!C:C, "T2")</f>
        <v>100</v>
      </c>
      <c r="T35" s="7">
        <f>100 + SUMIFS(NhatKy_ViPham!J:J, NhatKy_ViPham!E:E, "11_Tin", NhatKy_ViPham!F:F, B35, NhatKy_ViPham!C:C, "T3") - SUMIFS(NhatKy_ViPham!K:K, NhatKy_ViPham!E:E, "11_Tin", NhatKy_ViPham!F:F, B35, NhatKy_ViPham!C:C, "T3")</f>
        <v>100</v>
      </c>
      <c r="U35" s="7">
        <f>100 + SUMIFS(NhatKy_ViPham!J:J, NhatKy_ViPham!E:E, "11_Tin", NhatKy_ViPham!F:F, B35, NhatKy_ViPham!C:C, "T4") - SUMIFS(NhatKy_ViPham!K:K, NhatKy_ViPham!E:E, "11_Tin", NhatKy_ViPham!F:F, B35, NhatKy_ViPham!C:C, "T4")</f>
        <v>100</v>
      </c>
      <c r="V35" s="7">
        <f>100 + SUMIFS(NhatKy_ViPham!J:J, NhatKy_ViPham!E:E, "11_Tin", NhatKy_ViPham!F:F, B35, NhatKy_ViPham!C:C, "T5") - SUMIFS(NhatKy_ViPham!K:K, NhatKy_ViPham!E:E, "11_Tin", NhatKy_ViPham!F:F, B35, NhatKy_ViPham!C:C, "T5")</f>
        <v>100</v>
      </c>
      <c r="W35" s="7">
        <f>100 + SUMIFS(NhatKy_ViPham!J:J, NhatKy_ViPham!E:E, "11_Tin", NhatKy_ViPham!F:F, B35, NhatKy_ViPham!C:C, "T6") - SUMIFS(NhatKy_ViPham!K:K, NhatKy_ViPham!E:E, "11_Tin", NhatKy_ViPham!F:F, B35, NhatKy_ViPham!C:C, "T6")</f>
        <v>100</v>
      </c>
      <c r="X35" s="7">
        <f>100 + SUMIFS(NhatKy_ViPham!J:J, NhatKy_ViPham!E:E, "11_Tin", NhatKy_ViPham!F:F, B35, NhatKy_ViPham!C:C, "T7") - SUMIFS(NhatKy_ViPham!K:K, NhatKy_ViPham!E:E, "11_Tin", NhatKy_ViPham!F:F, B35, NhatKy_ViPham!C:C, "T7")</f>
        <v>100</v>
      </c>
      <c r="Y35" s="7">
        <f>100 + SUMIFS(NhatKy_ViPham!J:J, NhatKy_ViPham!E:E, "11_Tin", NhatKy_ViPham!F:F, B35, NhatKy_ViPham!C:C, "T8") - SUMIFS(NhatKy_ViPham!K:K, NhatKy_ViPham!E:E, "11_Tin", NhatKy_ViPham!F:F, B35, NhatKy_ViPham!C:C, "T8")</f>
        <v>100</v>
      </c>
      <c r="Z35" s="7">
        <f>100 + SUMIFS(NhatKy_ViPham!J:J, NhatKy_ViPham!E:E, "11_Tin", NhatKy_ViPham!F:F, B35, NhatKy_ViPham!C:C, "T9") - SUMIFS(NhatKy_ViPham!K:K, NhatKy_ViPham!E:E, "11_Tin", NhatKy_ViPham!F:F, B35, NhatKy_ViPham!C:C, "T9")</f>
        <v>100</v>
      </c>
      <c r="AA35" s="7">
        <f>100 + SUMIFS(NhatKy_ViPham!J:J, NhatKy_ViPham!E:E, "11_Tin", NhatKy_ViPham!F:F, B35, NhatKy_ViPham!C:C, "T10") - SUMIFS(NhatKy_ViPham!K:K, NhatKy_ViPham!E:E, "11_Tin", NhatKy_ViPham!F:F, B35, NhatKy_ViPham!C:C, "T10")</f>
        <v>100</v>
      </c>
      <c r="AB35" s="7">
        <f>100 + SUMIFS(NhatKy_ViPham!J:J, NhatKy_ViPham!E:E, "11_Tin", NhatKy_ViPham!F:F, B35, NhatKy_ViPham!C:C, "T11") - SUMIFS(NhatKy_ViPham!K:K, NhatKy_ViPham!E:E, "11_Tin", NhatKy_ViPham!F:F, B35, NhatKy_ViPham!C:C, "T11")</f>
        <v>100</v>
      </c>
      <c r="AC35" s="7">
        <f>100 + SUMIFS(NhatKy_ViPham!J:J, NhatKy_ViPham!E:E, "11_Tin", NhatKy_ViPham!F:F, B35, NhatKy_ViPham!C:C, "T12") - SUMIFS(NhatKy_ViPham!K:K, NhatKy_ViPham!E:E, "11_Tin", NhatKy_ViPham!F:F, B35, NhatKy_ViPham!C:C, "T12")</f>
        <v>100</v>
      </c>
      <c r="AD35" s="7">
        <f>100 + SUMIFS(NhatKy_ViPham!J:J, NhatKy_ViPham!E:E, "11_Tin", NhatKy_ViPham!F:F, B35, NhatKy_ViPham!C:C, "T13") - SUMIFS(NhatKy_ViPham!K:K, NhatKy_ViPham!E:E, "11_Tin", NhatKy_ViPham!F:F, B35, NhatKy_ViPham!C:C, "T13")</f>
        <v>100</v>
      </c>
      <c r="AE35" s="7">
        <f>100 + SUMIFS(NhatKy_ViPham!J:J, NhatKy_ViPham!E:E, "11_Tin", NhatKy_ViPham!F:F, B35, NhatKy_ViPham!C:C, "T14") - SUMIFS(NhatKy_ViPham!K:K, NhatKy_ViPham!E:E, "11_Tin", NhatKy_ViPham!F:F, B35, NhatKy_ViPham!C:C, "T14")</f>
        <v>100</v>
      </c>
      <c r="AF35" s="7">
        <f>100 + SUMIFS(NhatKy_ViPham!J:J, NhatKy_ViPham!E:E, "11_Tin", NhatKy_ViPham!F:F, B35, NhatKy_ViPham!C:C, "T15") - SUMIFS(NhatKy_ViPham!K:K, NhatKy_ViPham!E:E, "11_Tin", NhatKy_ViPham!F:F, B35, NhatKy_ViPham!C:C, "T15")</f>
        <v>100</v>
      </c>
      <c r="AG35" s="7">
        <f>100 + SUMIFS(NhatKy_ViPham!J:J, NhatKy_ViPham!E:E, "11_Tin", NhatKy_ViPham!F:F, B35, NhatKy_ViPham!C:C, "T16") - SUMIFS(NhatKy_ViPham!K:K, NhatKy_ViPham!E:E, "11_Tin", NhatKy_ViPham!F:F, B35, NhatKy_ViPham!C:C, "T16")</f>
        <v>100</v>
      </c>
      <c r="AH35" s="7">
        <f>100 + SUMIFS(NhatKy_ViPham!J:J, NhatKy_ViPham!E:E, "11_Tin", NhatKy_ViPham!F:F, B35, NhatKy_ViPham!C:C, "T17") - SUMIFS(NhatKy_ViPham!K:K, NhatKy_ViPham!E:E, "11_Tin", NhatKy_ViPham!F:F, B35, NhatKy_ViPham!C:C, "T17")</f>
        <v>100</v>
      </c>
      <c r="AI35" s="7">
        <f>100 + SUMIFS(NhatKy_ViPham!J:J, NhatKy_ViPham!E:E, "11_Tin", NhatKy_ViPham!F:F, B35, NhatKy_ViPham!C:C, "T18") - SUMIFS(NhatKy_ViPham!K:K, NhatKy_ViPham!E:E, "11_Tin", NhatKy_ViPham!F:F, B35, NhatKy_ViPham!C:C, "T18")</f>
        <v>100</v>
      </c>
      <c r="AJ35" s="7">
        <f>100 + SUMIFS(NhatKy_ViPham!J:J, NhatKy_ViPham!E:E, "11_Tin", NhatKy_ViPham!F:F, B35, NhatKy_ViPham!C:C, "T19") - SUMIFS(NhatKy_ViPham!K:K, NhatKy_ViPham!E:E, "11_Tin", NhatKy_ViPham!F:F, B35, NhatKy_ViPham!C:C, "T19")</f>
        <v>100</v>
      </c>
      <c r="AK35" s="7">
        <f>100 + SUMIFS(NhatKy_ViPham!J:J, NhatKy_ViPham!E:E, "11_Tin", NhatKy_ViPham!F:F, B35, NhatKy_ViPham!C:C, "T20") - SUMIFS(NhatKy_ViPham!K:K, NhatKy_ViPham!E:E, "11_Tin", NhatKy_ViPham!F:F, B35, NhatKy_ViPham!C:C, "T20")</f>
        <v>100</v>
      </c>
      <c r="AL35" s="7">
        <f>100 + SUMIFS(NhatKy_ViPham!J:J, NhatKy_ViPham!E:E, "11_Tin", NhatKy_ViPham!F:F, B35, NhatKy_ViPham!C:C, "T21") - SUMIFS(NhatKy_ViPham!K:K, NhatKy_ViPham!E:E, "11_Tin", NhatKy_ViPham!F:F, B35, NhatKy_ViPham!C:C, "T21")</f>
        <v>100</v>
      </c>
      <c r="AM35" s="7">
        <f>100 + SUMIFS(NhatKy_ViPham!J:J, NhatKy_ViPham!E:E, "11_Tin", NhatKy_ViPham!F:F, B35, NhatKy_ViPham!C:C, "T22") - SUMIFS(NhatKy_ViPham!K:K, NhatKy_ViPham!E:E, "11_Tin", NhatKy_ViPham!F:F, B35, NhatKy_ViPham!C:C, "T22")</f>
        <v>100</v>
      </c>
      <c r="AN35" s="7">
        <f>100 + SUMIFS(NhatKy_ViPham!J:J, NhatKy_ViPham!E:E, "11_Tin", NhatKy_ViPham!F:F, B35, NhatKy_ViPham!C:C, "T23") - SUMIFS(NhatKy_ViPham!K:K, NhatKy_ViPham!E:E, "11_Tin", NhatKy_ViPham!F:F, B35, NhatKy_ViPham!C:C, "T23")</f>
        <v>100</v>
      </c>
      <c r="AO35" s="7">
        <f>100 + SUMIFS(NhatKy_ViPham!J:J, NhatKy_ViPham!E:E, "11_Tin", NhatKy_ViPham!F:F, B35, NhatKy_ViPham!C:C, "T24") - SUMIFS(NhatKy_ViPham!K:K, NhatKy_ViPham!E:E, "11_Tin", NhatKy_ViPham!F:F, B35, NhatKy_ViPham!C:C, "T24")</f>
        <v>100</v>
      </c>
      <c r="AP35" s="7">
        <f>100 + SUMIFS(NhatKy_ViPham!J:J, NhatKy_ViPham!E:E, "11_Tin", NhatKy_ViPham!F:F, B35, NhatKy_ViPham!C:C, "T25") - SUMIFS(NhatKy_ViPham!K:K, NhatKy_ViPham!E:E, "11_Tin", NhatKy_ViPham!F:F, B35, NhatKy_ViPham!C:C, "T25")</f>
        <v>100</v>
      </c>
      <c r="AQ35" s="7">
        <f>100 + SUMIFS(NhatKy_ViPham!J:J, NhatKy_ViPham!E:E, "11_Tin", NhatKy_ViPham!F:F, B35, NhatKy_ViPham!C:C, "T26") - SUMIFS(NhatKy_ViPham!K:K, NhatKy_ViPham!E:E, "11_Tin", NhatKy_ViPham!F:F, B35, NhatKy_ViPham!C:C, "T26")</f>
        <v>100</v>
      </c>
      <c r="AR35" s="7">
        <f>100 + SUMIFS(NhatKy_ViPham!J:J, NhatKy_ViPham!E:E, "11_Tin", NhatKy_ViPham!F:F, B35, NhatKy_ViPham!C:C, "T27") - SUMIFS(NhatKy_ViPham!K:K, NhatKy_ViPham!E:E, "11_Tin", NhatKy_ViPham!F:F, B35, NhatKy_ViPham!C:C, "T27")</f>
        <v>100</v>
      </c>
      <c r="AS35" s="7">
        <f>100 + SUMIFS(NhatKy_ViPham!J:J, NhatKy_ViPham!E:E, "11_Tin", NhatKy_ViPham!F:F, B35, NhatKy_ViPham!C:C, "T28") - SUMIFS(NhatKy_ViPham!K:K, NhatKy_ViPham!E:E, "11_Tin", NhatKy_ViPham!F:F, B35, NhatKy_ViPham!C:C, "T28")</f>
        <v>100</v>
      </c>
      <c r="AT35" s="7">
        <f>100 + SUMIFS(NhatKy_ViPham!J:J, NhatKy_ViPham!E:E, "11_Tin", NhatKy_ViPham!F:F, B35, NhatKy_ViPham!C:C, "T29") - SUMIFS(NhatKy_ViPham!K:K, NhatKy_ViPham!E:E, "11_Tin", NhatKy_ViPham!F:F, B35, NhatKy_ViPham!C:C, "T29")</f>
        <v>100</v>
      </c>
      <c r="AU35" s="7">
        <f>100 + SUMIFS(NhatKy_ViPham!J:J, NhatKy_ViPham!E:E, "11_Tin", NhatKy_ViPham!F:F, B35, NhatKy_ViPham!C:C, "T30") - SUMIFS(NhatKy_ViPham!K:K, NhatKy_ViPham!E:E, "11_Tin", NhatKy_ViPham!F:F, B35, NhatKy_ViPham!C:C, "T30")</f>
        <v>100</v>
      </c>
      <c r="AV35" s="7">
        <f>100 + SUMIFS(NhatKy_ViPham!J:J, NhatKy_ViPham!E:E, "11_Tin", NhatKy_ViPham!F:F, B35, NhatKy_ViPham!C:C, "T31") - SUMIFS(NhatKy_ViPham!K:K, NhatKy_ViPham!E:E, "11_Tin", NhatKy_ViPham!F:F, B35, NhatKy_ViPham!C:C, "T31")</f>
        <v>100</v>
      </c>
      <c r="AW35" s="7">
        <f>100 + SUMIFS(NhatKy_ViPham!J:J, NhatKy_ViPham!E:E, "11_Tin", NhatKy_ViPham!F:F, B35, NhatKy_ViPham!C:C, "T32") - SUMIFS(NhatKy_ViPham!K:K, NhatKy_ViPham!E:E, "11_Tin", NhatKy_ViPham!F:F, B35, NhatKy_ViPham!C:C, "T32")</f>
        <v>100</v>
      </c>
      <c r="AX35" s="7">
        <f>100 + SUMIFS(NhatKy_ViPham!J:J, NhatKy_ViPham!E:E, "11_Tin", NhatKy_ViPham!F:F, B35, NhatKy_ViPham!C:C, "T33") - SUMIFS(NhatKy_ViPham!K:K, NhatKy_ViPham!E:E, "11_Tin", NhatKy_ViPham!F:F, B35, NhatKy_ViPham!C:C, "T33")</f>
        <v>100</v>
      </c>
      <c r="AY35" s="7">
        <f>100 + SUMIFS(NhatKy_ViPham!J:J, NhatKy_ViPham!E:E, "11_Tin", NhatKy_ViPham!F:F, B35, NhatKy_ViPham!C:C, "T34") - SUMIFS(NhatKy_ViPham!K:K, NhatKy_ViPham!E:E, "11_Tin", NhatKy_ViPham!F:F, B35, NhatKy_ViPham!C:C, "T34")</f>
        <v>100</v>
      </c>
      <c r="AZ35" s="7">
        <f>100 + SUMIFS(NhatKy_ViPham!J:J, NhatKy_ViPham!E:E, "11_Tin", NhatKy_ViPham!F:F, B35, NhatKy_ViPham!C:C, "T35") - SUMIFS(NhatKy_ViPham!K:K, NhatKy_ViPham!E:E, "11_Tin", NhatKy_ViPham!F:F, B35, NhatKy_ViPham!C:C, "T35")</f>
        <v>100</v>
      </c>
      <c r="BA35" s="12">
        <f t="shared" si="0"/>
        <v>100</v>
      </c>
      <c r="BB35" s="11" t="s">
        <v>430</v>
      </c>
      <c r="BC35" s="14" t="str">
        <f t="shared" si="1"/>
        <v>Tốt</v>
      </c>
      <c r="BD35" s="10" t="str">
        <f t="shared" si="2"/>
        <v>🟢 BÌNH THƯỜNG</v>
      </c>
    </row>
    <row r="36" spans="1:56" x14ac:dyDescent="0.25">
      <c r="A36" s="5">
        <v>28</v>
      </c>
      <c r="B36" s="15" t="s">
        <v>1839</v>
      </c>
      <c r="C36" s="5" t="s">
        <v>1620</v>
      </c>
      <c r="D36" s="5" t="s">
        <v>435</v>
      </c>
      <c r="E36" s="11" t="s">
        <v>430</v>
      </c>
      <c r="F36" s="6">
        <f>SUMIFS(NhatKy_ViPham!K:K, NhatKy_ViPham!E:E, "11_Tin", NhatKy_ViPham!F:F, B36, NhatKy_ViPham!H:H, "L01")</f>
        <v>0</v>
      </c>
      <c r="G36" s="6">
        <f>SUMIFS(NhatKy_ViPham!K:K, NhatKy_ViPham!E:E, "11_Tin", NhatKy_ViPham!F:F, B36, NhatKy_ViPham!H:H, "L02")</f>
        <v>0</v>
      </c>
      <c r="H36" s="6">
        <f>SUMIFS(NhatKy_ViPham!K:K, NhatKy_ViPham!E:E, "11_Tin", NhatKy_ViPham!F:F, B36, NhatKy_ViPham!H:H, "L03")</f>
        <v>0</v>
      </c>
      <c r="I36" s="6">
        <f>SUMIFS(NhatKy_ViPham!K:K, NhatKy_ViPham!E:E, "11_Tin", NhatKy_ViPham!F:F, B36, NhatKy_ViPham!H:H, "L04")</f>
        <v>0</v>
      </c>
      <c r="J36" s="6">
        <f>SUMIFS(NhatKy_ViPham!K:K, NhatKy_ViPham!E:E, "11_Tin", NhatKy_ViPham!F:F, B36, NhatKy_ViPham!H:H, "L05")</f>
        <v>0</v>
      </c>
      <c r="K36" s="6">
        <f>SUMIFS(NhatKy_ViPham!K:K, NhatKy_ViPham!E:E, "11_Tin", NhatKy_ViPham!F:F, B36, NhatKy_ViPham!H:H, "L06")</f>
        <v>0</v>
      </c>
      <c r="L36" s="6">
        <f>SUMIFS(NhatKy_ViPham!K:K, NhatKy_ViPham!E:E, "11_Tin", NhatKy_ViPham!F:F, B36, NhatKy_ViPham!H:H, "L07")</f>
        <v>0</v>
      </c>
      <c r="M36" s="6">
        <f>SUMIFS(NhatKy_ViPham!K:K, NhatKy_ViPham!E:E, "11_Tin", NhatKy_ViPham!F:F, B36, NhatKy_ViPham!H:H, "L08")</f>
        <v>0</v>
      </c>
      <c r="N36" s="6">
        <f>SUMIFS(NhatKy_ViPham!K:K, NhatKy_ViPham!E:E, "11_Tin", NhatKy_ViPham!F:F, B36, NhatKy_ViPham!H:H, "L09")</f>
        <v>0</v>
      </c>
      <c r="O36" s="6">
        <f>SUMIFS(NhatKy_ViPham!K:K, NhatKy_ViPham!E:E, "11_Tin", NhatKy_ViPham!F:F, B36, NhatKy_ViPham!H:H, "L10")</f>
        <v>0</v>
      </c>
      <c r="P36" s="12">
        <f>SUMIFS(NhatKy_ViPham!J:J, NhatKy_ViPham!E:E, "11_Tin", NhatKy_ViPham!F:F, B36)</f>
        <v>0</v>
      </c>
      <c r="Q36" s="13">
        <f>SUMIFS(NhatKy_ViPham!K:K, NhatKy_ViPham!E:E, "11_Tin", NhatKy_ViPham!F:F, B36)</f>
        <v>0</v>
      </c>
      <c r="R36" s="6">
        <f>100 + SUMIFS(NhatKy_ViPham!J:J, NhatKy_ViPham!E:E, "11_Tin", NhatKy_ViPham!F:F, B36, NhatKy_ViPham!C:C, "T1") - SUMIFS(NhatKy_ViPham!K:K, NhatKy_ViPham!E:E, "11_Tin", NhatKy_ViPham!F:F, B36, NhatKy_ViPham!C:C, "T1")</f>
        <v>100</v>
      </c>
      <c r="S36" s="6">
        <f>100 + SUMIFS(NhatKy_ViPham!J:J, NhatKy_ViPham!E:E, "11_Tin", NhatKy_ViPham!F:F, B36, NhatKy_ViPham!C:C, "T2") - SUMIFS(NhatKy_ViPham!K:K, NhatKy_ViPham!E:E, "11_Tin", NhatKy_ViPham!F:F, B36, NhatKy_ViPham!C:C, "T2")</f>
        <v>100</v>
      </c>
      <c r="T36" s="6">
        <f>100 + SUMIFS(NhatKy_ViPham!J:J, NhatKy_ViPham!E:E, "11_Tin", NhatKy_ViPham!F:F, B36, NhatKy_ViPham!C:C, "T3") - SUMIFS(NhatKy_ViPham!K:K, NhatKy_ViPham!E:E, "11_Tin", NhatKy_ViPham!F:F, B36, NhatKy_ViPham!C:C, "T3")</f>
        <v>100</v>
      </c>
      <c r="U36" s="6">
        <f>100 + SUMIFS(NhatKy_ViPham!J:J, NhatKy_ViPham!E:E, "11_Tin", NhatKy_ViPham!F:F, B36, NhatKy_ViPham!C:C, "T4") - SUMIFS(NhatKy_ViPham!K:K, NhatKy_ViPham!E:E, "11_Tin", NhatKy_ViPham!F:F, B36, NhatKy_ViPham!C:C, "T4")</f>
        <v>100</v>
      </c>
      <c r="V36" s="6">
        <f>100 + SUMIFS(NhatKy_ViPham!J:J, NhatKy_ViPham!E:E, "11_Tin", NhatKy_ViPham!F:F, B36, NhatKy_ViPham!C:C, "T5") - SUMIFS(NhatKy_ViPham!K:K, NhatKy_ViPham!E:E, "11_Tin", NhatKy_ViPham!F:F, B36, NhatKy_ViPham!C:C, "T5")</f>
        <v>100</v>
      </c>
      <c r="W36" s="6">
        <f>100 + SUMIFS(NhatKy_ViPham!J:J, NhatKy_ViPham!E:E, "11_Tin", NhatKy_ViPham!F:F, B36, NhatKy_ViPham!C:C, "T6") - SUMIFS(NhatKy_ViPham!K:K, NhatKy_ViPham!E:E, "11_Tin", NhatKy_ViPham!F:F, B36, NhatKy_ViPham!C:C, "T6")</f>
        <v>100</v>
      </c>
      <c r="X36" s="6">
        <f>100 + SUMIFS(NhatKy_ViPham!J:J, NhatKy_ViPham!E:E, "11_Tin", NhatKy_ViPham!F:F, B36, NhatKy_ViPham!C:C, "T7") - SUMIFS(NhatKy_ViPham!K:K, NhatKy_ViPham!E:E, "11_Tin", NhatKy_ViPham!F:F, B36, NhatKy_ViPham!C:C, "T7")</f>
        <v>100</v>
      </c>
      <c r="Y36" s="6">
        <f>100 + SUMIFS(NhatKy_ViPham!J:J, NhatKy_ViPham!E:E, "11_Tin", NhatKy_ViPham!F:F, B36, NhatKy_ViPham!C:C, "T8") - SUMIFS(NhatKy_ViPham!K:K, NhatKy_ViPham!E:E, "11_Tin", NhatKy_ViPham!F:F, B36, NhatKy_ViPham!C:C, "T8")</f>
        <v>100</v>
      </c>
      <c r="Z36" s="6">
        <f>100 + SUMIFS(NhatKy_ViPham!J:J, NhatKy_ViPham!E:E, "11_Tin", NhatKy_ViPham!F:F, B36, NhatKy_ViPham!C:C, "T9") - SUMIFS(NhatKy_ViPham!K:K, NhatKy_ViPham!E:E, "11_Tin", NhatKy_ViPham!F:F, B36, NhatKy_ViPham!C:C, "T9")</f>
        <v>100</v>
      </c>
      <c r="AA36" s="6">
        <f>100 + SUMIFS(NhatKy_ViPham!J:J, NhatKy_ViPham!E:E, "11_Tin", NhatKy_ViPham!F:F, B36, NhatKy_ViPham!C:C, "T10") - SUMIFS(NhatKy_ViPham!K:K, NhatKy_ViPham!E:E, "11_Tin", NhatKy_ViPham!F:F, B36, NhatKy_ViPham!C:C, "T10")</f>
        <v>100</v>
      </c>
      <c r="AB36" s="6">
        <f>100 + SUMIFS(NhatKy_ViPham!J:J, NhatKy_ViPham!E:E, "11_Tin", NhatKy_ViPham!F:F, B36, NhatKy_ViPham!C:C, "T11") - SUMIFS(NhatKy_ViPham!K:K, NhatKy_ViPham!E:E, "11_Tin", NhatKy_ViPham!F:F, B36, NhatKy_ViPham!C:C, "T11")</f>
        <v>100</v>
      </c>
      <c r="AC36" s="6">
        <f>100 + SUMIFS(NhatKy_ViPham!J:J, NhatKy_ViPham!E:E, "11_Tin", NhatKy_ViPham!F:F, B36, NhatKy_ViPham!C:C, "T12") - SUMIFS(NhatKy_ViPham!K:K, NhatKy_ViPham!E:E, "11_Tin", NhatKy_ViPham!F:F, B36, NhatKy_ViPham!C:C, "T12")</f>
        <v>100</v>
      </c>
      <c r="AD36" s="6">
        <f>100 + SUMIFS(NhatKy_ViPham!J:J, NhatKy_ViPham!E:E, "11_Tin", NhatKy_ViPham!F:F, B36, NhatKy_ViPham!C:C, "T13") - SUMIFS(NhatKy_ViPham!K:K, NhatKy_ViPham!E:E, "11_Tin", NhatKy_ViPham!F:F, B36, NhatKy_ViPham!C:C, "T13")</f>
        <v>100</v>
      </c>
      <c r="AE36" s="6">
        <f>100 + SUMIFS(NhatKy_ViPham!J:J, NhatKy_ViPham!E:E, "11_Tin", NhatKy_ViPham!F:F, B36, NhatKy_ViPham!C:C, "T14") - SUMIFS(NhatKy_ViPham!K:K, NhatKy_ViPham!E:E, "11_Tin", NhatKy_ViPham!F:F, B36, NhatKy_ViPham!C:C, "T14")</f>
        <v>100</v>
      </c>
      <c r="AF36" s="6">
        <f>100 + SUMIFS(NhatKy_ViPham!J:J, NhatKy_ViPham!E:E, "11_Tin", NhatKy_ViPham!F:F, B36, NhatKy_ViPham!C:C, "T15") - SUMIFS(NhatKy_ViPham!K:K, NhatKy_ViPham!E:E, "11_Tin", NhatKy_ViPham!F:F, B36, NhatKy_ViPham!C:C, "T15")</f>
        <v>100</v>
      </c>
      <c r="AG36" s="6">
        <f>100 + SUMIFS(NhatKy_ViPham!J:J, NhatKy_ViPham!E:E, "11_Tin", NhatKy_ViPham!F:F, B36, NhatKy_ViPham!C:C, "T16") - SUMIFS(NhatKy_ViPham!K:K, NhatKy_ViPham!E:E, "11_Tin", NhatKy_ViPham!F:F, B36, NhatKy_ViPham!C:C, "T16")</f>
        <v>100</v>
      </c>
      <c r="AH36" s="6">
        <f>100 + SUMIFS(NhatKy_ViPham!J:J, NhatKy_ViPham!E:E, "11_Tin", NhatKy_ViPham!F:F, B36, NhatKy_ViPham!C:C, "T17") - SUMIFS(NhatKy_ViPham!K:K, NhatKy_ViPham!E:E, "11_Tin", NhatKy_ViPham!F:F, B36, NhatKy_ViPham!C:C, "T17")</f>
        <v>100</v>
      </c>
      <c r="AI36" s="6">
        <f>100 + SUMIFS(NhatKy_ViPham!J:J, NhatKy_ViPham!E:E, "11_Tin", NhatKy_ViPham!F:F, B36, NhatKy_ViPham!C:C, "T18") - SUMIFS(NhatKy_ViPham!K:K, NhatKy_ViPham!E:E, "11_Tin", NhatKy_ViPham!F:F, B36, NhatKy_ViPham!C:C, "T18")</f>
        <v>100</v>
      </c>
      <c r="AJ36" s="6">
        <f>100 + SUMIFS(NhatKy_ViPham!J:J, NhatKy_ViPham!E:E, "11_Tin", NhatKy_ViPham!F:F, B36, NhatKy_ViPham!C:C, "T19") - SUMIFS(NhatKy_ViPham!K:K, NhatKy_ViPham!E:E, "11_Tin", NhatKy_ViPham!F:F, B36, NhatKy_ViPham!C:C, "T19")</f>
        <v>100</v>
      </c>
      <c r="AK36" s="6">
        <f>100 + SUMIFS(NhatKy_ViPham!J:J, NhatKy_ViPham!E:E, "11_Tin", NhatKy_ViPham!F:F, B36, NhatKy_ViPham!C:C, "T20") - SUMIFS(NhatKy_ViPham!K:K, NhatKy_ViPham!E:E, "11_Tin", NhatKy_ViPham!F:F, B36, NhatKy_ViPham!C:C, "T20")</f>
        <v>100</v>
      </c>
      <c r="AL36" s="6">
        <f>100 + SUMIFS(NhatKy_ViPham!J:J, NhatKy_ViPham!E:E, "11_Tin", NhatKy_ViPham!F:F, B36, NhatKy_ViPham!C:C, "T21") - SUMIFS(NhatKy_ViPham!K:K, NhatKy_ViPham!E:E, "11_Tin", NhatKy_ViPham!F:F, B36, NhatKy_ViPham!C:C, "T21")</f>
        <v>100</v>
      </c>
      <c r="AM36" s="6">
        <f>100 + SUMIFS(NhatKy_ViPham!J:J, NhatKy_ViPham!E:E, "11_Tin", NhatKy_ViPham!F:F, B36, NhatKy_ViPham!C:C, "T22") - SUMIFS(NhatKy_ViPham!K:K, NhatKy_ViPham!E:E, "11_Tin", NhatKy_ViPham!F:F, B36, NhatKy_ViPham!C:C, "T22")</f>
        <v>100</v>
      </c>
      <c r="AN36" s="6">
        <f>100 + SUMIFS(NhatKy_ViPham!J:J, NhatKy_ViPham!E:E, "11_Tin", NhatKy_ViPham!F:F, B36, NhatKy_ViPham!C:C, "T23") - SUMIFS(NhatKy_ViPham!K:K, NhatKy_ViPham!E:E, "11_Tin", NhatKy_ViPham!F:F, B36, NhatKy_ViPham!C:C, "T23")</f>
        <v>100</v>
      </c>
      <c r="AO36" s="6">
        <f>100 + SUMIFS(NhatKy_ViPham!J:J, NhatKy_ViPham!E:E, "11_Tin", NhatKy_ViPham!F:F, B36, NhatKy_ViPham!C:C, "T24") - SUMIFS(NhatKy_ViPham!K:K, NhatKy_ViPham!E:E, "11_Tin", NhatKy_ViPham!F:F, B36, NhatKy_ViPham!C:C, "T24")</f>
        <v>100</v>
      </c>
      <c r="AP36" s="6">
        <f>100 + SUMIFS(NhatKy_ViPham!J:J, NhatKy_ViPham!E:E, "11_Tin", NhatKy_ViPham!F:F, B36, NhatKy_ViPham!C:C, "T25") - SUMIFS(NhatKy_ViPham!K:K, NhatKy_ViPham!E:E, "11_Tin", NhatKy_ViPham!F:F, B36, NhatKy_ViPham!C:C, "T25")</f>
        <v>100</v>
      </c>
      <c r="AQ36" s="6">
        <f>100 + SUMIFS(NhatKy_ViPham!J:J, NhatKy_ViPham!E:E, "11_Tin", NhatKy_ViPham!F:F, B36, NhatKy_ViPham!C:C, "T26") - SUMIFS(NhatKy_ViPham!K:K, NhatKy_ViPham!E:E, "11_Tin", NhatKy_ViPham!F:F, B36, NhatKy_ViPham!C:C, "T26")</f>
        <v>100</v>
      </c>
      <c r="AR36" s="6">
        <f>100 + SUMIFS(NhatKy_ViPham!J:J, NhatKy_ViPham!E:E, "11_Tin", NhatKy_ViPham!F:F, B36, NhatKy_ViPham!C:C, "T27") - SUMIFS(NhatKy_ViPham!K:K, NhatKy_ViPham!E:E, "11_Tin", NhatKy_ViPham!F:F, B36, NhatKy_ViPham!C:C, "T27")</f>
        <v>100</v>
      </c>
      <c r="AS36" s="6">
        <f>100 + SUMIFS(NhatKy_ViPham!J:J, NhatKy_ViPham!E:E, "11_Tin", NhatKy_ViPham!F:F, B36, NhatKy_ViPham!C:C, "T28") - SUMIFS(NhatKy_ViPham!K:K, NhatKy_ViPham!E:E, "11_Tin", NhatKy_ViPham!F:F, B36, NhatKy_ViPham!C:C, "T28")</f>
        <v>100</v>
      </c>
      <c r="AT36" s="6">
        <f>100 + SUMIFS(NhatKy_ViPham!J:J, NhatKy_ViPham!E:E, "11_Tin", NhatKy_ViPham!F:F, B36, NhatKy_ViPham!C:C, "T29") - SUMIFS(NhatKy_ViPham!K:K, NhatKy_ViPham!E:E, "11_Tin", NhatKy_ViPham!F:F, B36, NhatKy_ViPham!C:C, "T29")</f>
        <v>100</v>
      </c>
      <c r="AU36" s="6">
        <f>100 + SUMIFS(NhatKy_ViPham!J:J, NhatKy_ViPham!E:E, "11_Tin", NhatKy_ViPham!F:F, B36, NhatKy_ViPham!C:C, "T30") - SUMIFS(NhatKy_ViPham!K:K, NhatKy_ViPham!E:E, "11_Tin", NhatKy_ViPham!F:F, B36, NhatKy_ViPham!C:C, "T30")</f>
        <v>100</v>
      </c>
      <c r="AV36" s="6">
        <f>100 + SUMIFS(NhatKy_ViPham!J:J, NhatKy_ViPham!E:E, "11_Tin", NhatKy_ViPham!F:F, B36, NhatKy_ViPham!C:C, "T31") - SUMIFS(NhatKy_ViPham!K:K, NhatKy_ViPham!E:E, "11_Tin", NhatKy_ViPham!F:F, B36, NhatKy_ViPham!C:C, "T31")</f>
        <v>100</v>
      </c>
      <c r="AW36" s="6">
        <f>100 + SUMIFS(NhatKy_ViPham!J:J, NhatKy_ViPham!E:E, "11_Tin", NhatKy_ViPham!F:F, B36, NhatKy_ViPham!C:C, "T32") - SUMIFS(NhatKy_ViPham!K:K, NhatKy_ViPham!E:E, "11_Tin", NhatKy_ViPham!F:F, B36, NhatKy_ViPham!C:C, "T32")</f>
        <v>100</v>
      </c>
      <c r="AX36" s="6">
        <f>100 + SUMIFS(NhatKy_ViPham!J:J, NhatKy_ViPham!E:E, "11_Tin", NhatKy_ViPham!F:F, B36, NhatKy_ViPham!C:C, "T33") - SUMIFS(NhatKy_ViPham!K:K, NhatKy_ViPham!E:E, "11_Tin", NhatKy_ViPham!F:F, B36, NhatKy_ViPham!C:C, "T33")</f>
        <v>100</v>
      </c>
      <c r="AY36" s="6">
        <f>100 + SUMIFS(NhatKy_ViPham!J:J, NhatKy_ViPham!E:E, "11_Tin", NhatKy_ViPham!F:F, B36, NhatKy_ViPham!C:C, "T34") - SUMIFS(NhatKy_ViPham!K:K, NhatKy_ViPham!E:E, "11_Tin", NhatKy_ViPham!F:F, B36, NhatKy_ViPham!C:C, "T34")</f>
        <v>100</v>
      </c>
      <c r="AZ36" s="6">
        <f>100 + SUMIFS(NhatKy_ViPham!J:J, NhatKy_ViPham!E:E, "11_Tin", NhatKy_ViPham!F:F, B36, NhatKy_ViPham!C:C, "T35") - SUMIFS(NhatKy_ViPham!K:K, NhatKy_ViPham!E:E, "11_Tin", NhatKy_ViPham!F:F, B36, NhatKy_ViPham!C:C, "T35")</f>
        <v>100</v>
      </c>
      <c r="BA36" s="12">
        <f t="shared" si="0"/>
        <v>100</v>
      </c>
      <c r="BB36" s="11" t="s">
        <v>430</v>
      </c>
      <c r="BC36" s="16" t="str">
        <f t="shared" si="1"/>
        <v>Tốt</v>
      </c>
      <c r="BD36" s="15" t="str">
        <f t="shared" si="2"/>
        <v>🟢 BÌNH THƯỜNG</v>
      </c>
    </row>
    <row r="37" spans="1:56" x14ac:dyDescent="0.25">
      <c r="A37" s="4">
        <v>29</v>
      </c>
      <c r="B37" s="10" t="s">
        <v>1840</v>
      </c>
      <c r="C37" s="4" t="s">
        <v>1841</v>
      </c>
      <c r="D37" s="4" t="s">
        <v>435</v>
      </c>
      <c r="E37" s="11" t="s">
        <v>430</v>
      </c>
      <c r="F37" s="7">
        <f>SUMIFS(NhatKy_ViPham!K:K, NhatKy_ViPham!E:E, "11_Tin", NhatKy_ViPham!F:F, B37, NhatKy_ViPham!H:H, "L01")</f>
        <v>0</v>
      </c>
      <c r="G37" s="7">
        <f>SUMIFS(NhatKy_ViPham!K:K, NhatKy_ViPham!E:E, "11_Tin", NhatKy_ViPham!F:F, B37, NhatKy_ViPham!H:H, "L02")</f>
        <v>0</v>
      </c>
      <c r="H37" s="7">
        <f>SUMIFS(NhatKy_ViPham!K:K, NhatKy_ViPham!E:E, "11_Tin", NhatKy_ViPham!F:F, B37, NhatKy_ViPham!H:H, "L03")</f>
        <v>0</v>
      </c>
      <c r="I37" s="7">
        <f>SUMIFS(NhatKy_ViPham!K:K, NhatKy_ViPham!E:E, "11_Tin", NhatKy_ViPham!F:F, B37, NhatKy_ViPham!H:H, "L04")</f>
        <v>0</v>
      </c>
      <c r="J37" s="7">
        <f>SUMIFS(NhatKy_ViPham!K:K, NhatKy_ViPham!E:E, "11_Tin", NhatKy_ViPham!F:F, B37, NhatKy_ViPham!H:H, "L05")</f>
        <v>0</v>
      </c>
      <c r="K37" s="7">
        <f>SUMIFS(NhatKy_ViPham!K:K, NhatKy_ViPham!E:E, "11_Tin", NhatKy_ViPham!F:F, B37, NhatKy_ViPham!H:H, "L06")</f>
        <v>0</v>
      </c>
      <c r="L37" s="7">
        <f>SUMIFS(NhatKy_ViPham!K:K, NhatKy_ViPham!E:E, "11_Tin", NhatKy_ViPham!F:F, B37, NhatKy_ViPham!H:H, "L07")</f>
        <v>0</v>
      </c>
      <c r="M37" s="7">
        <f>SUMIFS(NhatKy_ViPham!K:K, NhatKy_ViPham!E:E, "11_Tin", NhatKy_ViPham!F:F, B37, NhatKy_ViPham!H:H, "L08")</f>
        <v>0</v>
      </c>
      <c r="N37" s="7">
        <f>SUMIFS(NhatKy_ViPham!K:K, NhatKy_ViPham!E:E, "11_Tin", NhatKy_ViPham!F:F, B37, NhatKy_ViPham!H:H, "L09")</f>
        <v>0</v>
      </c>
      <c r="O37" s="7">
        <f>SUMIFS(NhatKy_ViPham!K:K, NhatKy_ViPham!E:E, "11_Tin", NhatKy_ViPham!F:F, B37, NhatKy_ViPham!H:H, "L10")</f>
        <v>0</v>
      </c>
      <c r="P37" s="12">
        <f>SUMIFS(NhatKy_ViPham!J:J, NhatKy_ViPham!E:E, "11_Tin", NhatKy_ViPham!F:F, B37)</f>
        <v>0</v>
      </c>
      <c r="Q37" s="13">
        <f>SUMIFS(NhatKy_ViPham!K:K, NhatKy_ViPham!E:E, "11_Tin", NhatKy_ViPham!F:F, B37)</f>
        <v>0</v>
      </c>
      <c r="R37" s="7">
        <f>100 + SUMIFS(NhatKy_ViPham!J:J, NhatKy_ViPham!E:E, "11_Tin", NhatKy_ViPham!F:F, B37, NhatKy_ViPham!C:C, "T1") - SUMIFS(NhatKy_ViPham!K:K, NhatKy_ViPham!E:E, "11_Tin", NhatKy_ViPham!F:F, B37, NhatKy_ViPham!C:C, "T1")</f>
        <v>100</v>
      </c>
      <c r="S37" s="7">
        <f>100 + SUMIFS(NhatKy_ViPham!J:J, NhatKy_ViPham!E:E, "11_Tin", NhatKy_ViPham!F:F, B37, NhatKy_ViPham!C:C, "T2") - SUMIFS(NhatKy_ViPham!K:K, NhatKy_ViPham!E:E, "11_Tin", NhatKy_ViPham!F:F, B37, NhatKy_ViPham!C:C, "T2")</f>
        <v>100</v>
      </c>
      <c r="T37" s="7">
        <f>100 + SUMIFS(NhatKy_ViPham!J:J, NhatKy_ViPham!E:E, "11_Tin", NhatKy_ViPham!F:F, B37, NhatKy_ViPham!C:C, "T3") - SUMIFS(NhatKy_ViPham!K:K, NhatKy_ViPham!E:E, "11_Tin", NhatKy_ViPham!F:F, B37, NhatKy_ViPham!C:C, "T3")</f>
        <v>100</v>
      </c>
      <c r="U37" s="7">
        <f>100 + SUMIFS(NhatKy_ViPham!J:J, NhatKy_ViPham!E:E, "11_Tin", NhatKy_ViPham!F:F, B37, NhatKy_ViPham!C:C, "T4") - SUMIFS(NhatKy_ViPham!K:K, NhatKy_ViPham!E:E, "11_Tin", NhatKy_ViPham!F:F, B37, NhatKy_ViPham!C:C, "T4")</f>
        <v>100</v>
      </c>
      <c r="V37" s="7">
        <f>100 + SUMIFS(NhatKy_ViPham!J:J, NhatKy_ViPham!E:E, "11_Tin", NhatKy_ViPham!F:F, B37, NhatKy_ViPham!C:C, "T5") - SUMIFS(NhatKy_ViPham!K:K, NhatKy_ViPham!E:E, "11_Tin", NhatKy_ViPham!F:F, B37, NhatKy_ViPham!C:C, "T5")</f>
        <v>100</v>
      </c>
      <c r="W37" s="7">
        <f>100 + SUMIFS(NhatKy_ViPham!J:J, NhatKy_ViPham!E:E, "11_Tin", NhatKy_ViPham!F:F, B37, NhatKy_ViPham!C:C, "T6") - SUMIFS(NhatKy_ViPham!K:K, NhatKy_ViPham!E:E, "11_Tin", NhatKy_ViPham!F:F, B37, NhatKy_ViPham!C:C, "T6")</f>
        <v>100</v>
      </c>
      <c r="X37" s="7">
        <f>100 + SUMIFS(NhatKy_ViPham!J:J, NhatKy_ViPham!E:E, "11_Tin", NhatKy_ViPham!F:F, B37, NhatKy_ViPham!C:C, "T7") - SUMIFS(NhatKy_ViPham!K:K, NhatKy_ViPham!E:E, "11_Tin", NhatKy_ViPham!F:F, B37, NhatKy_ViPham!C:C, "T7")</f>
        <v>100</v>
      </c>
      <c r="Y37" s="7">
        <f>100 + SUMIFS(NhatKy_ViPham!J:J, NhatKy_ViPham!E:E, "11_Tin", NhatKy_ViPham!F:F, B37, NhatKy_ViPham!C:C, "T8") - SUMIFS(NhatKy_ViPham!K:K, NhatKy_ViPham!E:E, "11_Tin", NhatKy_ViPham!F:F, B37, NhatKy_ViPham!C:C, "T8")</f>
        <v>100</v>
      </c>
      <c r="Z37" s="7">
        <f>100 + SUMIFS(NhatKy_ViPham!J:J, NhatKy_ViPham!E:E, "11_Tin", NhatKy_ViPham!F:F, B37, NhatKy_ViPham!C:C, "T9") - SUMIFS(NhatKy_ViPham!K:K, NhatKy_ViPham!E:E, "11_Tin", NhatKy_ViPham!F:F, B37, NhatKy_ViPham!C:C, "T9")</f>
        <v>100</v>
      </c>
      <c r="AA37" s="7">
        <f>100 + SUMIFS(NhatKy_ViPham!J:J, NhatKy_ViPham!E:E, "11_Tin", NhatKy_ViPham!F:F, B37, NhatKy_ViPham!C:C, "T10") - SUMIFS(NhatKy_ViPham!K:K, NhatKy_ViPham!E:E, "11_Tin", NhatKy_ViPham!F:F, B37, NhatKy_ViPham!C:C, "T10")</f>
        <v>100</v>
      </c>
      <c r="AB37" s="7">
        <f>100 + SUMIFS(NhatKy_ViPham!J:J, NhatKy_ViPham!E:E, "11_Tin", NhatKy_ViPham!F:F, B37, NhatKy_ViPham!C:C, "T11") - SUMIFS(NhatKy_ViPham!K:K, NhatKy_ViPham!E:E, "11_Tin", NhatKy_ViPham!F:F, B37, NhatKy_ViPham!C:C, "T11")</f>
        <v>100</v>
      </c>
      <c r="AC37" s="7">
        <f>100 + SUMIFS(NhatKy_ViPham!J:J, NhatKy_ViPham!E:E, "11_Tin", NhatKy_ViPham!F:F, B37, NhatKy_ViPham!C:C, "T12") - SUMIFS(NhatKy_ViPham!K:K, NhatKy_ViPham!E:E, "11_Tin", NhatKy_ViPham!F:F, B37, NhatKy_ViPham!C:C, "T12")</f>
        <v>100</v>
      </c>
      <c r="AD37" s="7">
        <f>100 + SUMIFS(NhatKy_ViPham!J:J, NhatKy_ViPham!E:E, "11_Tin", NhatKy_ViPham!F:F, B37, NhatKy_ViPham!C:C, "T13") - SUMIFS(NhatKy_ViPham!K:K, NhatKy_ViPham!E:E, "11_Tin", NhatKy_ViPham!F:F, B37, NhatKy_ViPham!C:C, "T13")</f>
        <v>100</v>
      </c>
      <c r="AE37" s="7">
        <f>100 + SUMIFS(NhatKy_ViPham!J:J, NhatKy_ViPham!E:E, "11_Tin", NhatKy_ViPham!F:F, B37, NhatKy_ViPham!C:C, "T14") - SUMIFS(NhatKy_ViPham!K:K, NhatKy_ViPham!E:E, "11_Tin", NhatKy_ViPham!F:F, B37, NhatKy_ViPham!C:C, "T14")</f>
        <v>100</v>
      </c>
      <c r="AF37" s="7">
        <f>100 + SUMIFS(NhatKy_ViPham!J:J, NhatKy_ViPham!E:E, "11_Tin", NhatKy_ViPham!F:F, B37, NhatKy_ViPham!C:C, "T15") - SUMIFS(NhatKy_ViPham!K:K, NhatKy_ViPham!E:E, "11_Tin", NhatKy_ViPham!F:F, B37, NhatKy_ViPham!C:C, "T15")</f>
        <v>100</v>
      </c>
      <c r="AG37" s="7">
        <f>100 + SUMIFS(NhatKy_ViPham!J:J, NhatKy_ViPham!E:E, "11_Tin", NhatKy_ViPham!F:F, B37, NhatKy_ViPham!C:C, "T16") - SUMIFS(NhatKy_ViPham!K:K, NhatKy_ViPham!E:E, "11_Tin", NhatKy_ViPham!F:F, B37, NhatKy_ViPham!C:C, "T16")</f>
        <v>100</v>
      </c>
      <c r="AH37" s="7">
        <f>100 + SUMIFS(NhatKy_ViPham!J:J, NhatKy_ViPham!E:E, "11_Tin", NhatKy_ViPham!F:F, B37, NhatKy_ViPham!C:C, "T17") - SUMIFS(NhatKy_ViPham!K:K, NhatKy_ViPham!E:E, "11_Tin", NhatKy_ViPham!F:F, B37, NhatKy_ViPham!C:C, "T17")</f>
        <v>100</v>
      </c>
      <c r="AI37" s="7">
        <f>100 + SUMIFS(NhatKy_ViPham!J:J, NhatKy_ViPham!E:E, "11_Tin", NhatKy_ViPham!F:F, B37, NhatKy_ViPham!C:C, "T18") - SUMIFS(NhatKy_ViPham!K:K, NhatKy_ViPham!E:E, "11_Tin", NhatKy_ViPham!F:F, B37, NhatKy_ViPham!C:C, "T18")</f>
        <v>100</v>
      </c>
      <c r="AJ37" s="7">
        <f>100 + SUMIFS(NhatKy_ViPham!J:J, NhatKy_ViPham!E:E, "11_Tin", NhatKy_ViPham!F:F, B37, NhatKy_ViPham!C:C, "T19") - SUMIFS(NhatKy_ViPham!K:K, NhatKy_ViPham!E:E, "11_Tin", NhatKy_ViPham!F:F, B37, NhatKy_ViPham!C:C, "T19")</f>
        <v>100</v>
      </c>
      <c r="AK37" s="7">
        <f>100 + SUMIFS(NhatKy_ViPham!J:J, NhatKy_ViPham!E:E, "11_Tin", NhatKy_ViPham!F:F, B37, NhatKy_ViPham!C:C, "T20") - SUMIFS(NhatKy_ViPham!K:K, NhatKy_ViPham!E:E, "11_Tin", NhatKy_ViPham!F:F, B37, NhatKy_ViPham!C:C, "T20")</f>
        <v>100</v>
      </c>
      <c r="AL37" s="7">
        <f>100 + SUMIFS(NhatKy_ViPham!J:J, NhatKy_ViPham!E:E, "11_Tin", NhatKy_ViPham!F:F, B37, NhatKy_ViPham!C:C, "T21") - SUMIFS(NhatKy_ViPham!K:K, NhatKy_ViPham!E:E, "11_Tin", NhatKy_ViPham!F:F, B37, NhatKy_ViPham!C:C, "T21")</f>
        <v>100</v>
      </c>
      <c r="AM37" s="7">
        <f>100 + SUMIFS(NhatKy_ViPham!J:J, NhatKy_ViPham!E:E, "11_Tin", NhatKy_ViPham!F:F, B37, NhatKy_ViPham!C:C, "T22") - SUMIFS(NhatKy_ViPham!K:K, NhatKy_ViPham!E:E, "11_Tin", NhatKy_ViPham!F:F, B37, NhatKy_ViPham!C:C, "T22")</f>
        <v>100</v>
      </c>
      <c r="AN37" s="7">
        <f>100 + SUMIFS(NhatKy_ViPham!J:J, NhatKy_ViPham!E:E, "11_Tin", NhatKy_ViPham!F:F, B37, NhatKy_ViPham!C:C, "T23") - SUMIFS(NhatKy_ViPham!K:K, NhatKy_ViPham!E:E, "11_Tin", NhatKy_ViPham!F:F, B37, NhatKy_ViPham!C:C, "T23")</f>
        <v>100</v>
      </c>
      <c r="AO37" s="7">
        <f>100 + SUMIFS(NhatKy_ViPham!J:J, NhatKy_ViPham!E:E, "11_Tin", NhatKy_ViPham!F:F, B37, NhatKy_ViPham!C:C, "T24") - SUMIFS(NhatKy_ViPham!K:K, NhatKy_ViPham!E:E, "11_Tin", NhatKy_ViPham!F:F, B37, NhatKy_ViPham!C:C, "T24")</f>
        <v>100</v>
      </c>
      <c r="AP37" s="7">
        <f>100 + SUMIFS(NhatKy_ViPham!J:J, NhatKy_ViPham!E:E, "11_Tin", NhatKy_ViPham!F:F, B37, NhatKy_ViPham!C:C, "T25") - SUMIFS(NhatKy_ViPham!K:K, NhatKy_ViPham!E:E, "11_Tin", NhatKy_ViPham!F:F, B37, NhatKy_ViPham!C:C, "T25")</f>
        <v>100</v>
      </c>
      <c r="AQ37" s="7">
        <f>100 + SUMIFS(NhatKy_ViPham!J:J, NhatKy_ViPham!E:E, "11_Tin", NhatKy_ViPham!F:F, B37, NhatKy_ViPham!C:C, "T26") - SUMIFS(NhatKy_ViPham!K:K, NhatKy_ViPham!E:E, "11_Tin", NhatKy_ViPham!F:F, B37, NhatKy_ViPham!C:C, "T26")</f>
        <v>100</v>
      </c>
      <c r="AR37" s="7">
        <f>100 + SUMIFS(NhatKy_ViPham!J:J, NhatKy_ViPham!E:E, "11_Tin", NhatKy_ViPham!F:F, B37, NhatKy_ViPham!C:C, "T27") - SUMIFS(NhatKy_ViPham!K:K, NhatKy_ViPham!E:E, "11_Tin", NhatKy_ViPham!F:F, B37, NhatKy_ViPham!C:C, "T27")</f>
        <v>100</v>
      </c>
      <c r="AS37" s="7">
        <f>100 + SUMIFS(NhatKy_ViPham!J:J, NhatKy_ViPham!E:E, "11_Tin", NhatKy_ViPham!F:F, B37, NhatKy_ViPham!C:C, "T28") - SUMIFS(NhatKy_ViPham!K:K, NhatKy_ViPham!E:E, "11_Tin", NhatKy_ViPham!F:F, B37, NhatKy_ViPham!C:C, "T28")</f>
        <v>100</v>
      </c>
      <c r="AT37" s="7">
        <f>100 + SUMIFS(NhatKy_ViPham!J:J, NhatKy_ViPham!E:E, "11_Tin", NhatKy_ViPham!F:F, B37, NhatKy_ViPham!C:C, "T29") - SUMIFS(NhatKy_ViPham!K:K, NhatKy_ViPham!E:E, "11_Tin", NhatKy_ViPham!F:F, B37, NhatKy_ViPham!C:C, "T29")</f>
        <v>100</v>
      </c>
      <c r="AU37" s="7">
        <f>100 + SUMIFS(NhatKy_ViPham!J:J, NhatKy_ViPham!E:E, "11_Tin", NhatKy_ViPham!F:F, B37, NhatKy_ViPham!C:C, "T30") - SUMIFS(NhatKy_ViPham!K:K, NhatKy_ViPham!E:E, "11_Tin", NhatKy_ViPham!F:F, B37, NhatKy_ViPham!C:C, "T30")</f>
        <v>100</v>
      </c>
      <c r="AV37" s="7">
        <f>100 + SUMIFS(NhatKy_ViPham!J:J, NhatKy_ViPham!E:E, "11_Tin", NhatKy_ViPham!F:F, B37, NhatKy_ViPham!C:C, "T31") - SUMIFS(NhatKy_ViPham!K:K, NhatKy_ViPham!E:E, "11_Tin", NhatKy_ViPham!F:F, B37, NhatKy_ViPham!C:C, "T31")</f>
        <v>100</v>
      </c>
      <c r="AW37" s="7">
        <f>100 + SUMIFS(NhatKy_ViPham!J:J, NhatKy_ViPham!E:E, "11_Tin", NhatKy_ViPham!F:F, B37, NhatKy_ViPham!C:C, "T32") - SUMIFS(NhatKy_ViPham!K:K, NhatKy_ViPham!E:E, "11_Tin", NhatKy_ViPham!F:F, B37, NhatKy_ViPham!C:C, "T32")</f>
        <v>100</v>
      </c>
      <c r="AX37" s="7">
        <f>100 + SUMIFS(NhatKy_ViPham!J:J, NhatKy_ViPham!E:E, "11_Tin", NhatKy_ViPham!F:F, B37, NhatKy_ViPham!C:C, "T33") - SUMIFS(NhatKy_ViPham!K:K, NhatKy_ViPham!E:E, "11_Tin", NhatKy_ViPham!F:F, B37, NhatKy_ViPham!C:C, "T33")</f>
        <v>100</v>
      </c>
      <c r="AY37" s="7">
        <f>100 + SUMIFS(NhatKy_ViPham!J:J, NhatKy_ViPham!E:E, "11_Tin", NhatKy_ViPham!F:F, B37, NhatKy_ViPham!C:C, "T34") - SUMIFS(NhatKy_ViPham!K:K, NhatKy_ViPham!E:E, "11_Tin", NhatKy_ViPham!F:F, B37, NhatKy_ViPham!C:C, "T34")</f>
        <v>100</v>
      </c>
      <c r="AZ37" s="7">
        <f>100 + SUMIFS(NhatKy_ViPham!J:J, NhatKy_ViPham!E:E, "11_Tin", NhatKy_ViPham!F:F, B37, NhatKy_ViPham!C:C, "T35") - SUMIFS(NhatKy_ViPham!K:K, NhatKy_ViPham!E:E, "11_Tin", NhatKy_ViPham!F:F, B37, NhatKy_ViPham!C:C, "T35")</f>
        <v>100</v>
      </c>
      <c r="BA37" s="12">
        <f t="shared" si="0"/>
        <v>100</v>
      </c>
      <c r="BB37" s="11" t="s">
        <v>430</v>
      </c>
      <c r="BC37" s="14" t="str">
        <f t="shared" si="1"/>
        <v>Tốt</v>
      </c>
      <c r="BD37" s="10" t="str">
        <f t="shared" si="2"/>
        <v>🟢 BÌNH THƯỜNG</v>
      </c>
    </row>
    <row r="38" spans="1:56" x14ac:dyDescent="0.25">
      <c r="A38" s="5">
        <v>30</v>
      </c>
      <c r="B38" s="15" t="s">
        <v>653</v>
      </c>
      <c r="C38" s="5" t="s">
        <v>1842</v>
      </c>
      <c r="D38" s="5" t="s">
        <v>435</v>
      </c>
      <c r="E38" s="11" t="s">
        <v>430</v>
      </c>
      <c r="F38" s="6">
        <f>SUMIFS(NhatKy_ViPham!K:K, NhatKy_ViPham!E:E, "11_Tin", NhatKy_ViPham!F:F, B38, NhatKy_ViPham!H:H, "L01")</f>
        <v>0</v>
      </c>
      <c r="G38" s="6">
        <f>SUMIFS(NhatKy_ViPham!K:K, NhatKy_ViPham!E:E, "11_Tin", NhatKy_ViPham!F:F, B38, NhatKy_ViPham!H:H, "L02")</f>
        <v>0</v>
      </c>
      <c r="H38" s="6">
        <f>SUMIFS(NhatKy_ViPham!K:K, NhatKy_ViPham!E:E, "11_Tin", NhatKy_ViPham!F:F, B38, NhatKy_ViPham!H:H, "L03")</f>
        <v>0</v>
      </c>
      <c r="I38" s="6">
        <f>SUMIFS(NhatKy_ViPham!K:K, NhatKy_ViPham!E:E, "11_Tin", NhatKy_ViPham!F:F, B38, NhatKy_ViPham!H:H, "L04")</f>
        <v>0</v>
      </c>
      <c r="J38" s="6">
        <f>SUMIFS(NhatKy_ViPham!K:K, NhatKy_ViPham!E:E, "11_Tin", NhatKy_ViPham!F:F, B38, NhatKy_ViPham!H:H, "L05")</f>
        <v>0</v>
      </c>
      <c r="K38" s="6">
        <f>SUMIFS(NhatKy_ViPham!K:K, NhatKy_ViPham!E:E, "11_Tin", NhatKy_ViPham!F:F, B38, NhatKy_ViPham!H:H, "L06")</f>
        <v>0</v>
      </c>
      <c r="L38" s="6">
        <f>SUMIFS(NhatKy_ViPham!K:K, NhatKy_ViPham!E:E, "11_Tin", NhatKy_ViPham!F:F, B38, NhatKy_ViPham!H:H, "L07")</f>
        <v>0</v>
      </c>
      <c r="M38" s="6">
        <f>SUMIFS(NhatKy_ViPham!K:K, NhatKy_ViPham!E:E, "11_Tin", NhatKy_ViPham!F:F, B38, NhatKy_ViPham!H:H, "L08")</f>
        <v>0</v>
      </c>
      <c r="N38" s="6">
        <f>SUMIFS(NhatKy_ViPham!K:K, NhatKy_ViPham!E:E, "11_Tin", NhatKy_ViPham!F:F, B38, NhatKy_ViPham!H:H, "L09")</f>
        <v>0</v>
      </c>
      <c r="O38" s="6">
        <f>SUMIFS(NhatKy_ViPham!K:K, NhatKy_ViPham!E:E, "11_Tin", NhatKy_ViPham!F:F, B38, NhatKy_ViPham!H:H, "L10")</f>
        <v>0</v>
      </c>
      <c r="P38" s="12">
        <f>SUMIFS(NhatKy_ViPham!J:J, NhatKy_ViPham!E:E, "11_Tin", NhatKy_ViPham!F:F, B38)</f>
        <v>0</v>
      </c>
      <c r="Q38" s="13">
        <f>SUMIFS(NhatKy_ViPham!K:K, NhatKy_ViPham!E:E, "11_Tin", NhatKy_ViPham!F:F, B38)</f>
        <v>0</v>
      </c>
      <c r="R38" s="6">
        <f>100 + SUMIFS(NhatKy_ViPham!J:J, NhatKy_ViPham!E:E, "11_Tin", NhatKy_ViPham!F:F, B38, NhatKy_ViPham!C:C, "T1") - SUMIFS(NhatKy_ViPham!K:K, NhatKy_ViPham!E:E, "11_Tin", NhatKy_ViPham!F:F, B38, NhatKy_ViPham!C:C, "T1")</f>
        <v>100</v>
      </c>
      <c r="S38" s="6">
        <f>100 + SUMIFS(NhatKy_ViPham!J:J, NhatKy_ViPham!E:E, "11_Tin", NhatKy_ViPham!F:F, B38, NhatKy_ViPham!C:C, "T2") - SUMIFS(NhatKy_ViPham!K:K, NhatKy_ViPham!E:E, "11_Tin", NhatKy_ViPham!F:F, B38, NhatKy_ViPham!C:C, "T2")</f>
        <v>100</v>
      </c>
      <c r="T38" s="6">
        <f>100 + SUMIFS(NhatKy_ViPham!J:J, NhatKy_ViPham!E:E, "11_Tin", NhatKy_ViPham!F:F, B38, NhatKy_ViPham!C:C, "T3") - SUMIFS(NhatKy_ViPham!K:K, NhatKy_ViPham!E:E, "11_Tin", NhatKy_ViPham!F:F, B38, NhatKy_ViPham!C:C, "T3")</f>
        <v>100</v>
      </c>
      <c r="U38" s="6">
        <f>100 + SUMIFS(NhatKy_ViPham!J:J, NhatKy_ViPham!E:E, "11_Tin", NhatKy_ViPham!F:F, B38, NhatKy_ViPham!C:C, "T4") - SUMIFS(NhatKy_ViPham!K:K, NhatKy_ViPham!E:E, "11_Tin", NhatKy_ViPham!F:F, B38, NhatKy_ViPham!C:C, "T4")</f>
        <v>100</v>
      </c>
      <c r="V38" s="6">
        <f>100 + SUMIFS(NhatKy_ViPham!J:J, NhatKy_ViPham!E:E, "11_Tin", NhatKy_ViPham!F:F, B38, NhatKy_ViPham!C:C, "T5") - SUMIFS(NhatKy_ViPham!K:K, NhatKy_ViPham!E:E, "11_Tin", NhatKy_ViPham!F:F, B38, NhatKy_ViPham!C:C, "T5")</f>
        <v>100</v>
      </c>
      <c r="W38" s="6">
        <f>100 + SUMIFS(NhatKy_ViPham!J:J, NhatKy_ViPham!E:E, "11_Tin", NhatKy_ViPham!F:F, B38, NhatKy_ViPham!C:C, "T6") - SUMIFS(NhatKy_ViPham!K:K, NhatKy_ViPham!E:E, "11_Tin", NhatKy_ViPham!F:F, B38, NhatKy_ViPham!C:C, "T6")</f>
        <v>100</v>
      </c>
      <c r="X38" s="6">
        <f>100 + SUMIFS(NhatKy_ViPham!J:J, NhatKy_ViPham!E:E, "11_Tin", NhatKy_ViPham!F:F, B38, NhatKy_ViPham!C:C, "T7") - SUMIFS(NhatKy_ViPham!K:K, NhatKy_ViPham!E:E, "11_Tin", NhatKy_ViPham!F:F, B38, NhatKy_ViPham!C:C, "T7")</f>
        <v>100</v>
      </c>
      <c r="Y38" s="6">
        <f>100 + SUMIFS(NhatKy_ViPham!J:J, NhatKy_ViPham!E:E, "11_Tin", NhatKy_ViPham!F:F, B38, NhatKy_ViPham!C:C, "T8") - SUMIFS(NhatKy_ViPham!K:K, NhatKy_ViPham!E:E, "11_Tin", NhatKy_ViPham!F:F, B38, NhatKy_ViPham!C:C, "T8")</f>
        <v>100</v>
      </c>
      <c r="Z38" s="6">
        <f>100 + SUMIFS(NhatKy_ViPham!J:J, NhatKy_ViPham!E:E, "11_Tin", NhatKy_ViPham!F:F, B38, NhatKy_ViPham!C:C, "T9") - SUMIFS(NhatKy_ViPham!K:K, NhatKy_ViPham!E:E, "11_Tin", NhatKy_ViPham!F:F, B38, NhatKy_ViPham!C:C, "T9")</f>
        <v>100</v>
      </c>
      <c r="AA38" s="6">
        <f>100 + SUMIFS(NhatKy_ViPham!J:J, NhatKy_ViPham!E:E, "11_Tin", NhatKy_ViPham!F:F, B38, NhatKy_ViPham!C:C, "T10") - SUMIFS(NhatKy_ViPham!K:K, NhatKy_ViPham!E:E, "11_Tin", NhatKy_ViPham!F:F, B38, NhatKy_ViPham!C:C, "T10")</f>
        <v>100</v>
      </c>
      <c r="AB38" s="6">
        <f>100 + SUMIFS(NhatKy_ViPham!J:J, NhatKy_ViPham!E:E, "11_Tin", NhatKy_ViPham!F:F, B38, NhatKy_ViPham!C:C, "T11") - SUMIFS(NhatKy_ViPham!K:K, NhatKy_ViPham!E:E, "11_Tin", NhatKy_ViPham!F:F, B38, NhatKy_ViPham!C:C, "T11")</f>
        <v>100</v>
      </c>
      <c r="AC38" s="6">
        <f>100 + SUMIFS(NhatKy_ViPham!J:J, NhatKy_ViPham!E:E, "11_Tin", NhatKy_ViPham!F:F, B38, NhatKy_ViPham!C:C, "T12") - SUMIFS(NhatKy_ViPham!K:K, NhatKy_ViPham!E:E, "11_Tin", NhatKy_ViPham!F:F, B38, NhatKy_ViPham!C:C, "T12")</f>
        <v>100</v>
      </c>
      <c r="AD38" s="6">
        <f>100 + SUMIFS(NhatKy_ViPham!J:J, NhatKy_ViPham!E:E, "11_Tin", NhatKy_ViPham!F:F, B38, NhatKy_ViPham!C:C, "T13") - SUMIFS(NhatKy_ViPham!K:K, NhatKy_ViPham!E:E, "11_Tin", NhatKy_ViPham!F:F, B38, NhatKy_ViPham!C:C, "T13")</f>
        <v>100</v>
      </c>
      <c r="AE38" s="6">
        <f>100 + SUMIFS(NhatKy_ViPham!J:J, NhatKy_ViPham!E:E, "11_Tin", NhatKy_ViPham!F:F, B38, NhatKy_ViPham!C:C, "T14") - SUMIFS(NhatKy_ViPham!K:K, NhatKy_ViPham!E:E, "11_Tin", NhatKy_ViPham!F:F, B38, NhatKy_ViPham!C:C, "T14")</f>
        <v>100</v>
      </c>
      <c r="AF38" s="6">
        <f>100 + SUMIFS(NhatKy_ViPham!J:J, NhatKy_ViPham!E:E, "11_Tin", NhatKy_ViPham!F:F, B38, NhatKy_ViPham!C:C, "T15") - SUMIFS(NhatKy_ViPham!K:K, NhatKy_ViPham!E:E, "11_Tin", NhatKy_ViPham!F:F, B38, NhatKy_ViPham!C:C, "T15")</f>
        <v>100</v>
      </c>
      <c r="AG38" s="6">
        <f>100 + SUMIFS(NhatKy_ViPham!J:J, NhatKy_ViPham!E:E, "11_Tin", NhatKy_ViPham!F:F, B38, NhatKy_ViPham!C:C, "T16") - SUMIFS(NhatKy_ViPham!K:K, NhatKy_ViPham!E:E, "11_Tin", NhatKy_ViPham!F:F, B38, NhatKy_ViPham!C:C, "T16")</f>
        <v>100</v>
      </c>
      <c r="AH38" s="6">
        <f>100 + SUMIFS(NhatKy_ViPham!J:J, NhatKy_ViPham!E:E, "11_Tin", NhatKy_ViPham!F:F, B38, NhatKy_ViPham!C:C, "T17") - SUMIFS(NhatKy_ViPham!K:K, NhatKy_ViPham!E:E, "11_Tin", NhatKy_ViPham!F:F, B38, NhatKy_ViPham!C:C, "T17")</f>
        <v>100</v>
      </c>
      <c r="AI38" s="6">
        <f>100 + SUMIFS(NhatKy_ViPham!J:J, NhatKy_ViPham!E:E, "11_Tin", NhatKy_ViPham!F:F, B38, NhatKy_ViPham!C:C, "T18") - SUMIFS(NhatKy_ViPham!K:K, NhatKy_ViPham!E:E, "11_Tin", NhatKy_ViPham!F:F, B38, NhatKy_ViPham!C:C, "T18")</f>
        <v>100</v>
      </c>
      <c r="AJ38" s="6">
        <f>100 + SUMIFS(NhatKy_ViPham!J:J, NhatKy_ViPham!E:E, "11_Tin", NhatKy_ViPham!F:F, B38, NhatKy_ViPham!C:C, "T19") - SUMIFS(NhatKy_ViPham!K:K, NhatKy_ViPham!E:E, "11_Tin", NhatKy_ViPham!F:F, B38, NhatKy_ViPham!C:C, "T19")</f>
        <v>100</v>
      </c>
      <c r="AK38" s="6">
        <f>100 + SUMIFS(NhatKy_ViPham!J:J, NhatKy_ViPham!E:E, "11_Tin", NhatKy_ViPham!F:F, B38, NhatKy_ViPham!C:C, "T20") - SUMIFS(NhatKy_ViPham!K:K, NhatKy_ViPham!E:E, "11_Tin", NhatKy_ViPham!F:F, B38, NhatKy_ViPham!C:C, "T20")</f>
        <v>100</v>
      </c>
      <c r="AL38" s="6">
        <f>100 + SUMIFS(NhatKy_ViPham!J:J, NhatKy_ViPham!E:E, "11_Tin", NhatKy_ViPham!F:F, B38, NhatKy_ViPham!C:C, "T21") - SUMIFS(NhatKy_ViPham!K:K, NhatKy_ViPham!E:E, "11_Tin", NhatKy_ViPham!F:F, B38, NhatKy_ViPham!C:C, "T21")</f>
        <v>100</v>
      </c>
      <c r="AM38" s="6">
        <f>100 + SUMIFS(NhatKy_ViPham!J:J, NhatKy_ViPham!E:E, "11_Tin", NhatKy_ViPham!F:F, B38, NhatKy_ViPham!C:C, "T22") - SUMIFS(NhatKy_ViPham!K:K, NhatKy_ViPham!E:E, "11_Tin", NhatKy_ViPham!F:F, B38, NhatKy_ViPham!C:C, "T22")</f>
        <v>100</v>
      </c>
      <c r="AN38" s="6">
        <f>100 + SUMIFS(NhatKy_ViPham!J:J, NhatKy_ViPham!E:E, "11_Tin", NhatKy_ViPham!F:F, B38, NhatKy_ViPham!C:C, "T23") - SUMIFS(NhatKy_ViPham!K:K, NhatKy_ViPham!E:E, "11_Tin", NhatKy_ViPham!F:F, B38, NhatKy_ViPham!C:C, "T23")</f>
        <v>100</v>
      </c>
      <c r="AO38" s="6">
        <f>100 + SUMIFS(NhatKy_ViPham!J:J, NhatKy_ViPham!E:E, "11_Tin", NhatKy_ViPham!F:F, B38, NhatKy_ViPham!C:C, "T24") - SUMIFS(NhatKy_ViPham!K:K, NhatKy_ViPham!E:E, "11_Tin", NhatKy_ViPham!F:F, B38, NhatKy_ViPham!C:C, "T24")</f>
        <v>100</v>
      </c>
      <c r="AP38" s="6">
        <f>100 + SUMIFS(NhatKy_ViPham!J:J, NhatKy_ViPham!E:E, "11_Tin", NhatKy_ViPham!F:F, B38, NhatKy_ViPham!C:C, "T25") - SUMIFS(NhatKy_ViPham!K:K, NhatKy_ViPham!E:E, "11_Tin", NhatKy_ViPham!F:F, B38, NhatKy_ViPham!C:C, "T25")</f>
        <v>100</v>
      </c>
      <c r="AQ38" s="6">
        <f>100 + SUMIFS(NhatKy_ViPham!J:J, NhatKy_ViPham!E:E, "11_Tin", NhatKy_ViPham!F:F, B38, NhatKy_ViPham!C:C, "T26") - SUMIFS(NhatKy_ViPham!K:K, NhatKy_ViPham!E:E, "11_Tin", NhatKy_ViPham!F:F, B38, NhatKy_ViPham!C:C, "T26")</f>
        <v>100</v>
      </c>
      <c r="AR38" s="6">
        <f>100 + SUMIFS(NhatKy_ViPham!J:J, NhatKy_ViPham!E:E, "11_Tin", NhatKy_ViPham!F:F, B38, NhatKy_ViPham!C:C, "T27") - SUMIFS(NhatKy_ViPham!K:K, NhatKy_ViPham!E:E, "11_Tin", NhatKy_ViPham!F:F, B38, NhatKy_ViPham!C:C, "T27")</f>
        <v>100</v>
      </c>
      <c r="AS38" s="6">
        <f>100 + SUMIFS(NhatKy_ViPham!J:J, NhatKy_ViPham!E:E, "11_Tin", NhatKy_ViPham!F:F, B38, NhatKy_ViPham!C:C, "T28") - SUMIFS(NhatKy_ViPham!K:K, NhatKy_ViPham!E:E, "11_Tin", NhatKy_ViPham!F:F, B38, NhatKy_ViPham!C:C, "T28")</f>
        <v>100</v>
      </c>
      <c r="AT38" s="6">
        <f>100 + SUMIFS(NhatKy_ViPham!J:J, NhatKy_ViPham!E:E, "11_Tin", NhatKy_ViPham!F:F, B38, NhatKy_ViPham!C:C, "T29") - SUMIFS(NhatKy_ViPham!K:K, NhatKy_ViPham!E:E, "11_Tin", NhatKy_ViPham!F:F, B38, NhatKy_ViPham!C:C, "T29")</f>
        <v>100</v>
      </c>
      <c r="AU38" s="6">
        <f>100 + SUMIFS(NhatKy_ViPham!J:J, NhatKy_ViPham!E:E, "11_Tin", NhatKy_ViPham!F:F, B38, NhatKy_ViPham!C:C, "T30") - SUMIFS(NhatKy_ViPham!K:K, NhatKy_ViPham!E:E, "11_Tin", NhatKy_ViPham!F:F, B38, NhatKy_ViPham!C:C, "T30")</f>
        <v>100</v>
      </c>
      <c r="AV38" s="6">
        <f>100 + SUMIFS(NhatKy_ViPham!J:J, NhatKy_ViPham!E:E, "11_Tin", NhatKy_ViPham!F:F, B38, NhatKy_ViPham!C:C, "T31") - SUMIFS(NhatKy_ViPham!K:K, NhatKy_ViPham!E:E, "11_Tin", NhatKy_ViPham!F:F, B38, NhatKy_ViPham!C:C, "T31")</f>
        <v>100</v>
      </c>
      <c r="AW38" s="6">
        <f>100 + SUMIFS(NhatKy_ViPham!J:J, NhatKy_ViPham!E:E, "11_Tin", NhatKy_ViPham!F:F, B38, NhatKy_ViPham!C:C, "T32") - SUMIFS(NhatKy_ViPham!K:K, NhatKy_ViPham!E:E, "11_Tin", NhatKy_ViPham!F:F, B38, NhatKy_ViPham!C:C, "T32")</f>
        <v>100</v>
      </c>
      <c r="AX38" s="6">
        <f>100 + SUMIFS(NhatKy_ViPham!J:J, NhatKy_ViPham!E:E, "11_Tin", NhatKy_ViPham!F:F, B38, NhatKy_ViPham!C:C, "T33") - SUMIFS(NhatKy_ViPham!K:K, NhatKy_ViPham!E:E, "11_Tin", NhatKy_ViPham!F:F, B38, NhatKy_ViPham!C:C, "T33")</f>
        <v>100</v>
      </c>
      <c r="AY38" s="6">
        <f>100 + SUMIFS(NhatKy_ViPham!J:J, NhatKy_ViPham!E:E, "11_Tin", NhatKy_ViPham!F:F, B38, NhatKy_ViPham!C:C, "T34") - SUMIFS(NhatKy_ViPham!K:K, NhatKy_ViPham!E:E, "11_Tin", NhatKy_ViPham!F:F, B38, NhatKy_ViPham!C:C, "T34")</f>
        <v>100</v>
      </c>
      <c r="AZ38" s="6">
        <f>100 + SUMIFS(NhatKy_ViPham!J:J, NhatKy_ViPham!E:E, "11_Tin", NhatKy_ViPham!F:F, B38, NhatKy_ViPham!C:C, "T35") - SUMIFS(NhatKy_ViPham!K:K, NhatKy_ViPham!E:E, "11_Tin", NhatKy_ViPham!F:F, B38, NhatKy_ViPham!C:C, "T35")</f>
        <v>100</v>
      </c>
      <c r="BA38" s="12">
        <f t="shared" si="0"/>
        <v>100</v>
      </c>
      <c r="BB38" s="11" t="s">
        <v>430</v>
      </c>
      <c r="BC38" s="16" t="str">
        <f t="shared" si="1"/>
        <v>Tốt</v>
      </c>
      <c r="BD38" s="15" t="str">
        <f t="shared" si="2"/>
        <v>🟢 BÌNH THƯỜNG</v>
      </c>
    </row>
    <row r="39" spans="1:56" x14ac:dyDescent="0.25">
      <c r="A39" s="4">
        <v>31</v>
      </c>
      <c r="B39" s="10" t="s">
        <v>1843</v>
      </c>
      <c r="C39" s="4" t="s">
        <v>1786</v>
      </c>
      <c r="D39" s="4" t="s">
        <v>429</v>
      </c>
      <c r="E39" s="11" t="s">
        <v>430</v>
      </c>
      <c r="F39" s="7">
        <f>SUMIFS(NhatKy_ViPham!K:K, NhatKy_ViPham!E:E, "11_Tin", NhatKy_ViPham!F:F, B39, NhatKy_ViPham!H:H, "L01")</f>
        <v>0</v>
      </c>
      <c r="G39" s="7">
        <f>SUMIFS(NhatKy_ViPham!K:K, NhatKy_ViPham!E:E, "11_Tin", NhatKy_ViPham!F:F, B39, NhatKy_ViPham!H:H, "L02")</f>
        <v>0</v>
      </c>
      <c r="H39" s="7">
        <f>SUMIFS(NhatKy_ViPham!K:K, NhatKy_ViPham!E:E, "11_Tin", NhatKy_ViPham!F:F, B39, NhatKy_ViPham!H:H, "L03")</f>
        <v>0</v>
      </c>
      <c r="I39" s="7">
        <f>SUMIFS(NhatKy_ViPham!K:K, NhatKy_ViPham!E:E, "11_Tin", NhatKy_ViPham!F:F, B39, NhatKy_ViPham!H:H, "L04")</f>
        <v>0</v>
      </c>
      <c r="J39" s="7">
        <f>SUMIFS(NhatKy_ViPham!K:K, NhatKy_ViPham!E:E, "11_Tin", NhatKy_ViPham!F:F, B39, NhatKy_ViPham!H:H, "L05")</f>
        <v>0</v>
      </c>
      <c r="K39" s="7">
        <f>SUMIFS(NhatKy_ViPham!K:K, NhatKy_ViPham!E:E, "11_Tin", NhatKy_ViPham!F:F, B39, NhatKy_ViPham!H:H, "L06")</f>
        <v>0</v>
      </c>
      <c r="L39" s="7">
        <f>SUMIFS(NhatKy_ViPham!K:K, NhatKy_ViPham!E:E, "11_Tin", NhatKy_ViPham!F:F, B39, NhatKy_ViPham!H:H, "L07")</f>
        <v>0</v>
      </c>
      <c r="M39" s="7">
        <f>SUMIFS(NhatKy_ViPham!K:K, NhatKy_ViPham!E:E, "11_Tin", NhatKy_ViPham!F:F, B39, NhatKy_ViPham!H:H, "L08")</f>
        <v>0</v>
      </c>
      <c r="N39" s="7">
        <f>SUMIFS(NhatKy_ViPham!K:K, NhatKy_ViPham!E:E, "11_Tin", NhatKy_ViPham!F:F, B39, NhatKy_ViPham!H:H, "L09")</f>
        <v>0</v>
      </c>
      <c r="O39" s="7">
        <f>SUMIFS(NhatKy_ViPham!K:K, NhatKy_ViPham!E:E, "11_Tin", NhatKy_ViPham!F:F, B39, NhatKy_ViPham!H:H, "L10")</f>
        <v>0</v>
      </c>
      <c r="P39" s="12">
        <f>SUMIFS(NhatKy_ViPham!J:J, NhatKy_ViPham!E:E, "11_Tin", NhatKy_ViPham!F:F, B39)</f>
        <v>0</v>
      </c>
      <c r="Q39" s="13">
        <f>SUMIFS(NhatKy_ViPham!K:K, NhatKy_ViPham!E:E, "11_Tin", NhatKy_ViPham!F:F, B39)</f>
        <v>0</v>
      </c>
      <c r="R39" s="7">
        <f>100 + SUMIFS(NhatKy_ViPham!J:J, NhatKy_ViPham!E:E, "11_Tin", NhatKy_ViPham!F:F, B39, NhatKy_ViPham!C:C, "T1") - SUMIFS(NhatKy_ViPham!K:K, NhatKy_ViPham!E:E, "11_Tin", NhatKy_ViPham!F:F, B39, NhatKy_ViPham!C:C, "T1")</f>
        <v>100</v>
      </c>
      <c r="S39" s="7">
        <f>100 + SUMIFS(NhatKy_ViPham!J:J, NhatKy_ViPham!E:E, "11_Tin", NhatKy_ViPham!F:F, B39, NhatKy_ViPham!C:C, "T2") - SUMIFS(NhatKy_ViPham!K:K, NhatKy_ViPham!E:E, "11_Tin", NhatKy_ViPham!F:F, B39, NhatKy_ViPham!C:C, "T2")</f>
        <v>100</v>
      </c>
      <c r="T39" s="7">
        <f>100 + SUMIFS(NhatKy_ViPham!J:J, NhatKy_ViPham!E:E, "11_Tin", NhatKy_ViPham!F:F, B39, NhatKy_ViPham!C:C, "T3") - SUMIFS(NhatKy_ViPham!K:K, NhatKy_ViPham!E:E, "11_Tin", NhatKy_ViPham!F:F, B39, NhatKy_ViPham!C:C, "T3")</f>
        <v>100</v>
      </c>
      <c r="U39" s="7">
        <f>100 + SUMIFS(NhatKy_ViPham!J:J, NhatKy_ViPham!E:E, "11_Tin", NhatKy_ViPham!F:F, B39, NhatKy_ViPham!C:C, "T4") - SUMIFS(NhatKy_ViPham!K:K, NhatKy_ViPham!E:E, "11_Tin", NhatKy_ViPham!F:F, B39, NhatKy_ViPham!C:C, "T4")</f>
        <v>100</v>
      </c>
      <c r="V39" s="7">
        <f>100 + SUMIFS(NhatKy_ViPham!J:J, NhatKy_ViPham!E:E, "11_Tin", NhatKy_ViPham!F:F, B39, NhatKy_ViPham!C:C, "T5") - SUMIFS(NhatKy_ViPham!K:K, NhatKy_ViPham!E:E, "11_Tin", NhatKy_ViPham!F:F, B39, NhatKy_ViPham!C:C, "T5")</f>
        <v>100</v>
      </c>
      <c r="W39" s="7">
        <f>100 + SUMIFS(NhatKy_ViPham!J:J, NhatKy_ViPham!E:E, "11_Tin", NhatKy_ViPham!F:F, B39, NhatKy_ViPham!C:C, "T6") - SUMIFS(NhatKy_ViPham!K:K, NhatKy_ViPham!E:E, "11_Tin", NhatKy_ViPham!F:F, B39, NhatKy_ViPham!C:C, "T6")</f>
        <v>100</v>
      </c>
      <c r="X39" s="7">
        <f>100 + SUMIFS(NhatKy_ViPham!J:J, NhatKy_ViPham!E:E, "11_Tin", NhatKy_ViPham!F:F, B39, NhatKy_ViPham!C:C, "T7") - SUMIFS(NhatKy_ViPham!K:K, NhatKy_ViPham!E:E, "11_Tin", NhatKy_ViPham!F:F, B39, NhatKy_ViPham!C:C, "T7")</f>
        <v>100</v>
      </c>
      <c r="Y39" s="7">
        <f>100 + SUMIFS(NhatKy_ViPham!J:J, NhatKy_ViPham!E:E, "11_Tin", NhatKy_ViPham!F:F, B39, NhatKy_ViPham!C:C, "T8") - SUMIFS(NhatKy_ViPham!K:K, NhatKy_ViPham!E:E, "11_Tin", NhatKy_ViPham!F:F, B39, NhatKy_ViPham!C:C, "T8")</f>
        <v>100</v>
      </c>
      <c r="Z39" s="7">
        <f>100 + SUMIFS(NhatKy_ViPham!J:J, NhatKy_ViPham!E:E, "11_Tin", NhatKy_ViPham!F:F, B39, NhatKy_ViPham!C:C, "T9") - SUMIFS(NhatKy_ViPham!K:K, NhatKy_ViPham!E:E, "11_Tin", NhatKy_ViPham!F:F, B39, NhatKy_ViPham!C:C, "T9")</f>
        <v>100</v>
      </c>
      <c r="AA39" s="7">
        <f>100 + SUMIFS(NhatKy_ViPham!J:J, NhatKy_ViPham!E:E, "11_Tin", NhatKy_ViPham!F:F, B39, NhatKy_ViPham!C:C, "T10") - SUMIFS(NhatKy_ViPham!K:K, NhatKy_ViPham!E:E, "11_Tin", NhatKy_ViPham!F:F, B39, NhatKy_ViPham!C:C, "T10")</f>
        <v>100</v>
      </c>
      <c r="AB39" s="7">
        <f>100 + SUMIFS(NhatKy_ViPham!J:J, NhatKy_ViPham!E:E, "11_Tin", NhatKy_ViPham!F:F, B39, NhatKy_ViPham!C:C, "T11") - SUMIFS(NhatKy_ViPham!K:K, NhatKy_ViPham!E:E, "11_Tin", NhatKy_ViPham!F:F, B39, NhatKy_ViPham!C:C, "T11")</f>
        <v>100</v>
      </c>
      <c r="AC39" s="7">
        <f>100 + SUMIFS(NhatKy_ViPham!J:J, NhatKy_ViPham!E:E, "11_Tin", NhatKy_ViPham!F:F, B39, NhatKy_ViPham!C:C, "T12") - SUMIFS(NhatKy_ViPham!K:K, NhatKy_ViPham!E:E, "11_Tin", NhatKy_ViPham!F:F, B39, NhatKy_ViPham!C:C, "T12")</f>
        <v>100</v>
      </c>
      <c r="AD39" s="7">
        <f>100 + SUMIFS(NhatKy_ViPham!J:J, NhatKy_ViPham!E:E, "11_Tin", NhatKy_ViPham!F:F, B39, NhatKy_ViPham!C:C, "T13") - SUMIFS(NhatKy_ViPham!K:K, NhatKy_ViPham!E:E, "11_Tin", NhatKy_ViPham!F:F, B39, NhatKy_ViPham!C:C, "T13")</f>
        <v>100</v>
      </c>
      <c r="AE39" s="7">
        <f>100 + SUMIFS(NhatKy_ViPham!J:J, NhatKy_ViPham!E:E, "11_Tin", NhatKy_ViPham!F:F, B39, NhatKy_ViPham!C:C, "T14") - SUMIFS(NhatKy_ViPham!K:K, NhatKy_ViPham!E:E, "11_Tin", NhatKy_ViPham!F:F, B39, NhatKy_ViPham!C:C, "T14")</f>
        <v>100</v>
      </c>
      <c r="AF39" s="7">
        <f>100 + SUMIFS(NhatKy_ViPham!J:J, NhatKy_ViPham!E:E, "11_Tin", NhatKy_ViPham!F:F, B39, NhatKy_ViPham!C:C, "T15") - SUMIFS(NhatKy_ViPham!K:K, NhatKy_ViPham!E:E, "11_Tin", NhatKy_ViPham!F:F, B39, NhatKy_ViPham!C:C, "T15")</f>
        <v>100</v>
      </c>
      <c r="AG39" s="7">
        <f>100 + SUMIFS(NhatKy_ViPham!J:J, NhatKy_ViPham!E:E, "11_Tin", NhatKy_ViPham!F:F, B39, NhatKy_ViPham!C:C, "T16") - SUMIFS(NhatKy_ViPham!K:K, NhatKy_ViPham!E:E, "11_Tin", NhatKy_ViPham!F:F, B39, NhatKy_ViPham!C:C, "T16")</f>
        <v>100</v>
      </c>
      <c r="AH39" s="7">
        <f>100 + SUMIFS(NhatKy_ViPham!J:J, NhatKy_ViPham!E:E, "11_Tin", NhatKy_ViPham!F:F, B39, NhatKy_ViPham!C:C, "T17") - SUMIFS(NhatKy_ViPham!K:K, NhatKy_ViPham!E:E, "11_Tin", NhatKy_ViPham!F:F, B39, NhatKy_ViPham!C:C, "T17")</f>
        <v>100</v>
      </c>
      <c r="AI39" s="7">
        <f>100 + SUMIFS(NhatKy_ViPham!J:J, NhatKy_ViPham!E:E, "11_Tin", NhatKy_ViPham!F:F, B39, NhatKy_ViPham!C:C, "T18") - SUMIFS(NhatKy_ViPham!K:K, NhatKy_ViPham!E:E, "11_Tin", NhatKy_ViPham!F:F, B39, NhatKy_ViPham!C:C, "T18")</f>
        <v>100</v>
      </c>
      <c r="AJ39" s="7">
        <f>100 + SUMIFS(NhatKy_ViPham!J:J, NhatKy_ViPham!E:E, "11_Tin", NhatKy_ViPham!F:F, B39, NhatKy_ViPham!C:C, "T19") - SUMIFS(NhatKy_ViPham!K:K, NhatKy_ViPham!E:E, "11_Tin", NhatKy_ViPham!F:F, B39, NhatKy_ViPham!C:C, "T19")</f>
        <v>100</v>
      </c>
      <c r="AK39" s="7">
        <f>100 + SUMIFS(NhatKy_ViPham!J:J, NhatKy_ViPham!E:E, "11_Tin", NhatKy_ViPham!F:F, B39, NhatKy_ViPham!C:C, "T20") - SUMIFS(NhatKy_ViPham!K:K, NhatKy_ViPham!E:E, "11_Tin", NhatKy_ViPham!F:F, B39, NhatKy_ViPham!C:C, "T20")</f>
        <v>100</v>
      </c>
      <c r="AL39" s="7">
        <f>100 + SUMIFS(NhatKy_ViPham!J:J, NhatKy_ViPham!E:E, "11_Tin", NhatKy_ViPham!F:F, B39, NhatKy_ViPham!C:C, "T21") - SUMIFS(NhatKy_ViPham!K:K, NhatKy_ViPham!E:E, "11_Tin", NhatKy_ViPham!F:F, B39, NhatKy_ViPham!C:C, "T21")</f>
        <v>100</v>
      </c>
      <c r="AM39" s="7">
        <f>100 + SUMIFS(NhatKy_ViPham!J:J, NhatKy_ViPham!E:E, "11_Tin", NhatKy_ViPham!F:F, B39, NhatKy_ViPham!C:C, "T22") - SUMIFS(NhatKy_ViPham!K:K, NhatKy_ViPham!E:E, "11_Tin", NhatKy_ViPham!F:F, B39, NhatKy_ViPham!C:C, "T22")</f>
        <v>100</v>
      </c>
      <c r="AN39" s="7">
        <f>100 + SUMIFS(NhatKy_ViPham!J:J, NhatKy_ViPham!E:E, "11_Tin", NhatKy_ViPham!F:F, B39, NhatKy_ViPham!C:C, "T23") - SUMIFS(NhatKy_ViPham!K:K, NhatKy_ViPham!E:E, "11_Tin", NhatKy_ViPham!F:F, B39, NhatKy_ViPham!C:C, "T23")</f>
        <v>100</v>
      </c>
      <c r="AO39" s="7">
        <f>100 + SUMIFS(NhatKy_ViPham!J:J, NhatKy_ViPham!E:E, "11_Tin", NhatKy_ViPham!F:F, B39, NhatKy_ViPham!C:C, "T24") - SUMIFS(NhatKy_ViPham!K:K, NhatKy_ViPham!E:E, "11_Tin", NhatKy_ViPham!F:F, B39, NhatKy_ViPham!C:C, "T24")</f>
        <v>100</v>
      </c>
      <c r="AP39" s="7">
        <f>100 + SUMIFS(NhatKy_ViPham!J:J, NhatKy_ViPham!E:E, "11_Tin", NhatKy_ViPham!F:F, B39, NhatKy_ViPham!C:C, "T25") - SUMIFS(NhatKy_ViPham!K:K, NhatKy_ViPham!E:E, "11_Tin", NhatKy_ViPham!F:F, B39, NhatKy_ViPham!C:C, "T25")</f>
        <v>100</v>
      </c>
      <c r="AQ39" s="7">
        <f>100 + SUMIFS(NhatKy_ViPham!J:J, NhatKy_ViPham!E:E, "11_Tin", NhatKy_ViPham!F:F, B39, NhatKy_ViPham!C:C, "T26") - SUMIFS(NhatKy_ViPham!K:K, NhatKy_ViPham!E:E, "11_Tin", NhatKy_ViPham!F:F, B39, NhatKy_ViPham!C:C, "T26")</f>
        <v>100</v>
      </c>
      <c r="AR39" s="7">
        <f>100 + SUMIFS(NhatKy_ViPham!J:J, NhatKy_ViPham!E:E, "11_Tin", NhatKy_ViPham!F:F, B39, NhatKy_ViPham!C:C, "T27") - SUMIFS(NhatKy_ViPham!K:K, NhatKy_ViPham!E:E, "11_Tin", NhatKy_ViPham!F:F, B39, NhatKy_ViPham!C:C, "T27")</f>
        <v>100</v>
      </c>
      <c r="AS39" s="7">
        <f>100 + SUMIFS(NhatKy_ViPham!J:J, NhatKy_ViPham!E:E, "11_Tin", NhatKy_ViPham!F:F, B39, NhatKy_ViPham!C:C, "T28") - SUMIFS(NhatKy_ViPham!K:K, NhatKy_ViPham!E:E, "11_Tin", NhatKy_ViPham!F:F, B39, NhatKy_ViPham!C:C, "T28")</f>
        <v>100</v>
      </c>
      <c r="AT39" s="7">
        <f>100 + SUMIFS(NhatKy_ViPham!J:J, NhatKy_ViPham!E:E, "11_Tin", NhatKy_ViPham!F:F, B39, NhatKy_ViPham!C:C, "T29") - SUMIFS(NhatKy_ViPham!K:K, NhatKy_ViPham!E:E, "11_Tin", NhatKy_ViPham!F:F, B39, NhatKy_ViPham!C:C, "T29")</f>
        <v>100</v>
      </c>
      <c r="AU39" s="7">
        <f>100 + SUMIFS(NhatKy_ViPham!J:J, NhatKy_ViPham!E:E, "11_Tin", NhatKy_ViPham!F:F, B39, NhatKy_ViPham!C:C, "T30") - SUMIFS(NhatKy_ViPham!K:K, NhatKy_ViPham!E:E, "11_Tin", NhatKy_ViPham!F:F, B39, NhatKy_ViPham!C:C, "T30")</f>
        <v>100</v>
      </c>
      <c r="AV39" s="7">
        <f>100 + SUMIFS(NhatKy_ViPham!J:J, NhatKy_ViPham!E:E, "11_Tin", NhatKy_ViPham!F:F, B39, NhatKy_ViPham!C:C, "T31") - SUMIFS(NhatKy_ViPham!K:K, NhatKy_ViPham!E:E, "11_Tin", NhatKy_ViPham!F:F, B39, NhatKy_ViPham!C:C, "T31")</f>
        <v>100</v>
      </c>
      <c r="AW39" s="7">
        <f>100 + SUMIFS(NhatKy_ViPham!J:J, NhatKy_ViPham!E:E, "11_Tin", NhatKy_ViPham!F:F, B39, NhatKy_ViPham!C:C, "T32") - SUMIFS(NhatKy_ViPham!K:K, NhatKy_ViPham!E:E, "11_Tin", NhatKy_ViPham!F:F, B39, NhatKy_ViPham!C:C, "T32")</f>
        <v>100</v>
      </c>
      <c r="AX39" s="7">
        <f>100 + SUMIFS(NhatKy_ViPham!J:J, NhatKy_ViPham!E:E, "11_Tin", NhatKy_ViPham!F:F, B39, NhatKy_ViPham!C:C, "T33") - SUMIFS(NhatKy_ViPham!K:K, NhatKy_ViPham!E:E, "11_Tin", NhatKy_ViPham!F:F, B39, NhatKy_ViPham!C:C, "T33")</f>
        <v>100</v>
      </c>
      <c r="AY39" s="7">
        <f>100 + SUMIFS(NhatKy_ViPham!J:J, NhatKy_ViPham!E:E, "11_Tin", NhatKy_ViPham!F:F, B39, NhatKy_ViPham!C:C, "T34") - SUMIFS(NhatKy_ViPham!K:K, NhatKy_ViPham!E:E, "11_Tin", NhatKy_ViPham!F:F, B39, NhatKy_ViPham!C:C, "T34")</f>
        <v>100</v>
      </c>
      <c r="AZ39" s="7">
        <f>100 + SUMIFS(NhatKy_ViPham!J:J, NhatKy_ViPham!E:E, "11_Tin", NhatKy_ViPham!F:F, B39, NhatKy_ViPham!C:C, "T35") - SUMIFS(NhatKy_ViPham!K:K, NhatKy_ViPham!E:E, "11_Tin", NhatKy_ViPham!F:F, B39, NhatKy_ViPham!C:C, "T35")</f>
        <v>100</v>
      </c>
      <c r="BA39" s="12">
        <f t="shared" si="0"/>
        <v>100</v>
      </c>
      <c r="BB39" s="11" t="s">
        <v>430</v>
      </c>
      <c r="BC39" s="14" t="str">
        <f t="shared" si="1"/>
        <v>Tốt</v>
      </c>
      <c r="BD39" s="10" t="str">
        <f t="shared" si="2"/>
        <v>🟢 BÌNH THƯỜNG</v>
      </c>
    </row>
    <row r="40" spans="1:56" x14ac:dyDescent="0.25">
      <c r="A40" s="5">
        <v>32</v>
      </c>
      <c r="B40" s="15" t="s">
        <v>1844</v>
      </c>
      <c r="C40" s="5" t="s">
        <v>1553</v>
      </c>
      <c r="D40" s="5" t="s">
        <v>429</v>
      </c>
      <c r="E40" s="11" t="s">
        <v>430</v>
      </c>
      <c r="F40" s="6">
        <f>SUMIFS(NhatKy_ViPham!K:K, NhatKy_ViPham!E:E, "11_Tin", NhatKy_ViPham!F:F, B40, NhatKy_ViPham!H:H, "L01")</f>
        <v>0</v>
      </c>
      <c r="G40" s="6">
        <f>SUMIFS(NhatKy_ViPham!K:K, NhatKy_ViPham!E:E, "11_Tin", NhatKy_ViPham!F:F, B40, NhatKy_ViPham!H:H, "L02")</f>
        <v>0</v>
      </c>
      <c r="H40" s="6">
        <f>SUMIFS(NhatKy_ViPham!K:K, NhatKy_ViPham!E:E, "11_Tin", NhatKy_ViPham!F:F, B40, NhatKy_ViPham!H:H, "L03")</f>
        <v>0</v>
      </c>
      <c r="I40" s="6">
        <f>SUMIFS(NhatKy_ViPham!K:K, NhatKy_ViPham!E:E, "11_Tin", NhatKy_ViPham!F:F, B40, NhatKy_ViPham!H:H, "L04")</f>
        <v>0</v>
      </c>
      <c r="J40" s="6">
        <f>SUMIFS(NhatKy_ViPham!K:K, NhatKy_ViPham!E:E, "11_Tin", NhatKy_ViPham!F:F, B40, NhatKy_ViPham!H:H, "L05")</f>
        <v>0</v>
      </c>
      <c r="K40" s="6">
        <f>SUMIFS(NhatKy_ViPham!K:K, NhatKy_ViPham!E:E, "11_Tin", NhatKy_ViPham!F:F, B40, NhatKy_ViPham!H:H, "L06")</f>
        <v>0</v>
      </c>
      <c r="L40" s="6">
        <f>SUMIFS(NhatKy_ViPham!K:K, NhatKy_ViPham!E:E, "11_Tin", NhatKy_ViPham!F:F, B40, NhatKy_ViPham!H:H, "L07")</f>
        <v>0</v>
      </c>
      <c r="M40" s="6">
        <f>SUMIFS(NhatKy_ViPham!K:K, NhatKy_ViPham!E:E, "11_Tin", NhatKy_ViPham!F:F, B40, NhatKy_ViPham!H:H, "L08")</f>
        <v>0</v>
      </c>
      <c r="N40" s="6">
        <f>SUMIFS(NhatKy_ViPham!K:K, NhatKy_ViPham!E:E, "11_Tin", NhatKy_ViPham!F:F, B40, NhatKy_ViPham!H:H, "L09")</f>
        <v>0</v>
      </c>
      <c r="O40" s="6">
        <f>SUMIFS(NhatKy_ViPham!K:K, NhatKy_ViPham!E:E, "11_Tin", NhatKy_ViPham!F:F, B40, NhatKy_ViPham!H:H, "L10")</f>
        <v>0</v>
      </c>
      <c r="P40" s="12">
        <f>SUMIFS(NhatKy_ViPham!J:J, NhatKy_ViPham!E:E, "11_Tin", NhatKy_ViPham!F:F, B40)</f>
        <v>0</v>
      </c>
      <c r="Q40" s="13">
        <f>SUMIFS(NhatKy_ViPham!K:K, NhatKy_ViPham!E:E, "11_Tin", NhatKy_ViPham!F:F, B40)</f>
        <v>0</v>
      </c>
      <c r="R40" s="6">
        <f>100 + SUMIFS(NhatKy_ViPham!J:J, NhatKy_ViPham!E:E, "11_Tin", NhatKy_ViPham!F:F, B40, NhatKy_ViPham!C:C, "T1") - SUMIFS(NhatKy_ViPham!K:K, NhatKy_ViPham!E:E, "11_Tin", NhatKy_ViPham!F:F, B40, NhatKy_ViPham!C:C, "T1")</f>
        <v>100</v>
      </c>
      <c r="S40" s="6">
        <f>100 + SUMIFS(NhatKy_ViPham!J:J, NhatKy_ViPham!E:E, "11_Tin", NhatKy_ViPham!F:F, B40, NhatKy_ViPham!C:C, "T2") - SUMIFS(NhatKy_ViPham!K:K, NhatKy_ViPham!E:E, "11_Tin", NhatKy_ViPham!F:F, B40, NhatKy_ViPham!C:C, "T2")</f>
        <v>100</v>
      </c>
      <c r="T40" s="6">
        <f>100 + SUMIFS(NhatKy_ViPham!J:J, NhatKy_ViPham!E:E, "11_Tin", NhatKy_ViPham!F:F, B40, NhatKy_ViPham!C:C, "T3") - SUMIFS(NhatKy_ViPham!K:K, NhatKy_ViPham!E:E, "11_Tin", NhatKy_ViPham!F:F, B40, NhatKy_ViPham!C:C, "T3")</f>
        <v>100</v>
      </c>
      <c r="U40" s="6">
        <f>100 + SUMIFS(NhatKy_ViPham!J:J, NhatKy_ViPham!E:E, "11_Tin", NhatKy_ViPham!F:F, B40, NhatKy_ViPham!C:C, "T4") - SUMIFS(NhatKy_ViPham!K:K, NhatKy_ViPham!E:E, "11_Tin", NhatKy_ViPham!F:F, B40, NhatKy_ViPham!C:C, "T4")</f>
        <v>100</v>
      </c>
      <c r="V40" s="6">
        <f>100 + SUMIFS(NhatKy_ViPham!J:J, NhatKy_ViPham!E:E, "11_Tin", NhatKy_ViPham!F:F, B40, NhatKy_ViPham!C:C, "T5") - SUMIFS(NhatKy_ViPham!K:K, NhatKy_ViPham!E:E, "11_Tin", NhatKy_ViPham!F:F, B40, NhatKy_ViPham!C:C, "T5")</f>
        <v>100</v>
      </c>
      <c r="W40" s="6">
        <f>100 + SUMIFS(NhatKy_ViPham!J:J, NhatKy_ViPham!E:E, "11_Tin", NhatKy_ViPham!F:F, B40, NhatKy_ViPham!C:C, "T6") - SUMIFS(NhatKy_ViPham!K:K, NhatKy_ViPham!E:E, "11_Tin", NhatKy_ViPham!F:F, B40, NhatKy_ViPham!C:C, "T6")</f>
        <v>100</v>
      </c>
      <c r="X40" s="6">
        <f>100 + SUMIFS(NhatKy_ViPham!J:J, NhatKy_ViPham!E:E, "11_Tin", NhatKy_ViPham!F:F, B40, NhatKy_ViPham!C:C, "T7") - SUMIFS(NhatKy_ViPham!K:K, NhatKy_ViPham!E:E, "11_Tin", NhatKy_ViPham!F:F, B40, NhatKy_ViPham!C:C, "T7")</f>
        <v>100</v>
      </c>
      <c r="Y40" s="6">
        <f>100 + SUMIFS(NhatKy_ViPham!J:J, NhatKy_ViPham!E:E, "11_Tin", NhatKy_ViPham!F:F, B40, NhatKy_ViPham!C:C, "T8") - SUMIFS(NhatKy_ViPham!K:K, NhatKy_ViPham!E:E, "11_Tin", NhatKy_ViPham!F:F, B40, NhatKy_ViPham!C:C, "T8")</f>
        <v>100</v>
      </c>
      <c r="Z40" s="6">
        <f>100 + SUMIFS(NhatKy_ViPham!J:J, NhatKy_ViPham!E:E, "11_Tin", NhatKy_ViPham!F:F, B40, NhatKy_ViPham!C:C, "T9") - SUMIFS(NhatKy_ViPham!K:K, NhatKy_ViPham!E:E, "11_Tin", NhatKy_ViPham!F:F, B40, NhatKy_ViPham!C:C, "T9")</f>
        <v>100</v>
      </c>
      <c r="AA40" s="6">
        <f>100 + SUMIFS(NhatKy_ViPham!J:J, NhatKy_ViPham!E:E, "11_Tin", NhatKy_ViPham!F:F, B40, NhatKy_ViPham!C:C, "T10") - SUMIFS(NhatKy_ViPham!K:K, NhatKy_ViPham!E:E, "11_Tin", NhatKy_ViPham!F:F, B40, NhatKy_ViPham!C:C, "T10")</f>
        <v>100</v>
      </c>
      <c r="AB40" s="6">
        <f>100 + SUMIFS(NhatKy_ViPham!J:J, NhatKy_ViPham!E:E, "11_Tin", NhatKy_ViPham!F:F, B40, NhatKy_ViPham!C:C, "T11") - SUMIFS(NhatKy_ViPham!K:K, NhatKy_ViPham!E:E, "11_Tin", NhatKy_ViPham!F:F, B40, NhatKy_ViPham!C:C, "T11")</f>
        <v>100</v>
      </c>
      <c r="AC40" s="6">
        <f>100 + SUMIFS(NhatKy_ViPham!J:J, NhatKy_ViPham!E:E, "11_Tin", NhatKy_ViPham!F:F, B40, NhatKy_ViPham!C:C, "T12") - SUMIFS(NhatKy_ViPham!K:K, NhatKy_ViPham!E:E, "11_Tin", NhatKy_ViPham!F:F, B40, NhatKy_ViPham!C:C, "T12")</f>
        <v>100</v>
      </c>
      <c r="AD40" s="6">
        <f>100 + SUMIFS(NhatKy_ViPham!J:J, NhatKy_ViPham!E:E, "11_Tin", NhatKy_ViPham!F:F, B40, NhatKy_ViPham!C:C, "T13") - SUMIFS(NhatKy_ViPham!K:K, NhatKy_ViPham!E:E, "11_Tin", NhatKy_ViPham!F:F, B40, NhatKy_ViPham!C:C, "T13")</f>
        <v>100</v>
      </c>
      <c r="AE40" s="6">
        <f>100 + SUMIFS(NhatKy_ViPham!J:J, NhatKy_ViPham!E:E, "11_Tin", NhatKy_ViPham!F:F, B40, NhatKy_ViPham!C:C, "T14") - SUMIFS(NhatKy_ViPham!K:K, NhatKy_ViPham!E:E, "11_Tin", NhatKy_ViPham!F:F, B40, NhatKy_ViPham!C:C, "T14")</f>
        <v>100</v>
      </c>
      <c r="AF40" s="6">
        <f>100 + SUMIFS(NhatKy_ViPham!J:J, NhatKy_ViPham!E:E, "11_Tin", NhatKy_ViPham!F:F, B40, NhatKy_ViPham!C:C, "T15") - SUMIFS(NhatKy_ViPham!K:K, NhatKy_ViPham!E:E, "11_Tin", NhatKy_ViPham!F:F, B40, NhatKy_ViPham!C:C, "T15")</f>
        <v>100</v>
      </c>
      <c r="AG40" s="6">
        <f>100 + SUMIFS(NhatKy_ViPham!J:J, NhatKy_ViPham!E:E, "11_Tin", NhatKy_ViPham!F:F, B40, NhatKy_ViPham!C:C, "T16") - SUMIFS(NhatKy_ViPham!K:K, NhatKy_ViPham!E:E, "11_Tin", NhatKy_ViPham!F:F, B40, NhatKy_ViPham!C:C, "T16")</f>
        <v>100</v>
      </c>
      <c r="AH40" s="6">
        <f>100 + SUMIFS(NhatKy_ViPham!J:J, NhatKy_ViPham!E:E, "11_Tin", NhatKy_ViPham!F:F, B40, NhatKy_ViPham!C:C, "T17") - SUMIFS(NhatKy_ViPham!K:K, NhatKy_ViPham!E:E, "11_Tin", NhatKy_ViPham!F:F, B40, NhatKy_ViPham!C:C, "T17")</f>
        <v>100</v>
      </c>
      <c r="AI40" s="6">
        <f>100 + SUMIFS(NhatKy_ViPham!J:J, NhatKy_ViPham!E:E, "11_Tin", NhatKy_ViPham!F:F, B40, NhatKy_ViPham!C:C, "T18") - SUMIFS(NhatKy_ViPham!K:K, NhatKy_ViPham!E:E, "11_Tin", NhatKy_ViPham!F:F, B40, NhatKy_ViPham!C:C, "T18")</f>
        <v>100</v>
      </c>
      <c r="AJ40" s="6">
        <f>100 + SUMIFS(NhatKy_ViPham!J:J, NhatKy_ViPham!E:E, "11_Tin", NhatKy_ViPham!F:F, B40, NhatKy_ViPham!C:C, "T19") - SUMIFS(NhatKy_ViPham!K:K, NhatKy_ViPham!E:E, "11_Tin", NhatKy_ViPham!F:F, B40, NhatKy_ViPham!C:C, "T19")</f>
        <v>100</v>
      </c>
      <c r="AK40" s="6">
        <f>100 + SUMIFS(NhatKy_ViPham!J:J, NhatKy_ViPham!E:E, "11_Tin", NhatKy_ViPham!F:F, B40, NhatKy_ViPham!C:C, "T20") - SUMIFS(NhatKy_ViPham!K:K, NhatKy_ViPham!E:E, "11_Tin", NhatKy_ViPham!F:F, B40, NhatKy_ViPham!C:C, "T20")</f>
        <v>100</v>
      </c>
      <c r="AL40" s="6">
        <f>100 + SUMIFS(NhatKy_ViPham!J:J, NhatKy_ViPham!E:E, "11_Tin", NhatKy_ViPham!F:F, B40, NhatKy_ViPham!C:C, "T21") - SUMIFS(NhatKy_ViPham!K:K, NhatKy_ViPham!E:E, "11_Tin", NhatKy_ViPham!F:F, B40, NhatKy_ViPham!C:C, "T21")</f>
        <v>100</v>
      </c>
      <c r="AM40" s="6">
        <f>100 + SUMIFS(NhatKy_ViPham!J:J, NhatKy_ViPham!E:E, "11_Tin", NhatKy_ViPham!F:F, B40, NhatKy_ViPham!C:C, "T22") - SUMIFS(NhatKy_ViPham!K:K, NhatKy_ViPham!E:E, "11_Tin", NhatKy_ViPham!F:F, B40, NhatKy_ViPham!C:C, "T22")</f>
        <v>100</v>
      </c>
      <c r="AN40" s="6">
        <f>100 + SUMIFS(NhatKy_ViPham!J:J, NhatKy_ViPham!E:E, "11_Tin", NhatKy_ViPham!F:F, B40, NhatKy_ViPham!C:C, "T23") - SUMIFS(NhatKy_ViPham!K:K, NhatKy_ViPham!E:E, "11_Tin", NhatKy_ViPham!F:F, B40, NhatKy_ViPham!C:C, "T23")</f>
        <v>100</v>
      </c>
      <c r="AO40" s="6">
        <f>100 + SUMIFS(NhatKy_ViPham!J:J, NhatKy_ViPham!E:E, "11_Tin", NhatKy_ViPham!F:F, B40, NhatKy_ViPham!C:C, "T24") - SUMIFS(NhatKy_ViPham!K:K, NhatKy_ViPham!E:E, "11_Tin", NhatKy_ViPham!F:F, B40, NhatKy_ViPham!C:C, "T24")</f>
        <v>100</v>
      </c>
      <c r="AP40" s="6">
        <f>100 + SUMIFS(NhatKy_ViPham!J:J, NhatKy_ViPham!E:E, "11_Tin", NhatKy_ViPham!F:F, B40, NhatKy_ViPham!C:C, "T25") - SUMIFS(NhatKy_ViPham!K:K, NhatKy_ViPham!E:E, "11_Tin", NhatKy_ViPham!F:F, B40, NhatKy_ViPham!C:C, "T25")</f>
        <v>100</v>
      </c>
      <c r="AQ40" s="6">
        <f>100 + SUMIFS(NhatKy_ViPham!J:J, NhatKy_ViPham!E:E, "11_Tin", NhatKy_ViPham!F:F, B40, NhatKy_ViPham!C:C, "T26") - SUMIFS(NhatKy_ViPham!K:K, NhatKy_ViPham!E:E, "11_Tin", NhatKy_ViPham!F:F, B40, NhatKy_ViPham!C:C, "T26")</f>
        <v>100</v>
      </c>
      <c r="AR40" s="6">
        <f>100 + SUMIFS(NhatKy_ViPham!J:J, NhatKy_ViPham!E:E, "11_Tin", NhatKy_ViPham!F:F, B40, NhatKy_ViPham!C:C, "T27") - SUMIFS(NhatKy_ViPham!K:K, NhatKy_ViPham!E:E, "11_Tin", NhatKy_ViPham!F:F, B40, NhatKy_ViPham!C:C, "T27")</f>
        <v>100</v>
      </c>
      <c r="AS40" s="6">
        <f>100 + SUMIFS(NhatKy_ViPham!J:J, NhatKy_ViPham!E:E, "11_Tin", NhatKy_ViPham!F:F, B40, NhatKy_ViPham!C:C, "T28") - SUMIFS(NhatKy_ViPham!K:K, NhatKy_ViPham!E:E, "11_Tin", NhatKy_ViPham!F:F, B40, NhatKy_ViPham!C:C, "T28")</f>
        <v>100</v>
      </c>
      <c r="AT40" s="6">
        <f>100 + SUMIFS(NhatKy_ViPham!J:J, NhatKy_ViPham!E:E, "11_Tin", NhatKy_ViPham!F:F, B40, NhatKy_ViPham!C:C, "T29") - SUMIFS(NhatKy_ViPham!K:K, NhatKy_ViPham!E:E, "11_Tin", NhatKy_ViPham!F:F, B40, NhatKy_ViPham!C:C, "T29")</f>
        <v>100</v>
      </c>
      <c r="AU40" s="6">
        <f>100 + SUMIFS(NhatKy_ViPham!J:J, NhatKy_ViPham!E:E, "11_Tin", NhatKy_ViPham!F:F, B40, NhatKy_ViPham!C:C, "T30") - SUMIFS(NhatKy_ViPham!K:K, NhatKy_ViPham!E:E, "11_Tin", NhatKy_ViPham!F:F, B40, NhatKy_ViPham!C:C, "T30")</f>
        <v>100</v>
      </c>
      <c r="AV40" s="6">
        <f>100 + SUMIFS(NhatKy_ViPham!J:J, NhatKy_ViPham!E:E, "11_Tin", NhatKy_ViPham!F:F, B40, NhatKy_ViPham!C:C, "T31") - SUMIFS(NhatKy_ViPham!K:K, NhatKy_ViPham!E:E, "11_Tin", NhatKy_ViPham!F:F, B40, NhatKy_ViPham!C:C, "T31")</f>
        <v>100</v>
      </c>
      <c r="AW40" s="6">
        <f>100 + SUMIFS(NhatKy_ViPham!J:J, NhatKy_ViPham!E:E, "11_Tin", NhatKy_ViPham!F:F, B40, NhatKy_ViPham!C:C, "T32") - SUMIFS(NhatKy_ViPham!K:K, NhatKy_ViPham!E:E, "11_Tin", NhatKy_ViPham!F:F, B40, NhatKy_ViPham!C:C, "T32")</f>
        <v>100</v>
      </c>
      <c r="AX40" s="6">
        <f>100 + SUMIFS(NhatKy_ViPham!J:J, NhatKy_ViPham!E:E, "11_Tin", NhatKy_ViPham!F:F, B40, NhatKy_ViPham!C:C, "T33") - SUMIFS(NhatKy_ViPham!K:K, NhatKy_ViPham!E:E, "11_Tin", NhatKy_ViPham!F:F, B40, NhatKy_ViPham!C:C, "T33")</f>
        <v>100</v>
      </c>
      <c r="AY40" s="6">
        <f>100 + SUMIFS(NhatKy_ViPham!J:J, NhatKy_ViPham!E:E, "11_Tin", NhatKy_ViPham!F:F, B40, NhatKy_ViPham!C:C, "T34") - SUMIFS(NhatKy_ViPham!K:K, NhatKy_ViPham!E:E, "11_Tin", NhatKy_ViPham!F:F, B40, NhatKy_ViPham!C:C, "T34")</f>
        <v>100</v>
      </c>
      <c r="AZ40" s="6">
        <f>100 + SUMIFS(NhatKy_ViPham!J:J, NhatKy_ViPham!E:E, "11_Tin", NhatKy_ViPham!F:F, B40, NhatKy_ViPham!C:C, "T35") - SUMIFS(NhatKy_ViPham!K:K, NhatKy_ViPham!E:E, "11_Tin", NhatKy_ViPham!F:F, B40, NhatKy_ViPham!C:C, "T35")</f>
        <v>100</v>
      </c>
      <c r="BA40" s="12">
        <f t="shared" si="0"/>
        <v>100</v>
      </c>
      <c r="BB40" s="11" t="s">
        <v>430</v>
      </c>
      <c r="BC40" s="16" t="str">
        <f t="shared" si="1"/>
        <v>Tốt</v>
      </c>
      <c r="BD40" s="15" t="str">
        <f t="shared" si="2"/>
        <v>🟢 BÌNH THƯỜNG</v>
      </c>
    </row>
    <row r="41" spans="1:56" x14ac:dyDescent="0.25">
      <c r="A41" s="4">
        <v>33</v>
      </c>
      <c r="B41" s="10" t="s">
        <v>1845</v>
      </c>
      <c r="C41" s="4" t="s">
        <v>1846</v>
      </c>
      <c r="D41" s="4" t="s">
        <v>435</v>
      </c>
      <c r="E41" s="11" t="s">
        <v>430</v>
      </c>
      <c r="F41" s="7">
        <f>SUMIFS(NhatKy_ViPham!K:K, NhatKy_ViPham!E:E, "11_Tin", NhatKy_ViPham!F:F, B41, NhatKy_ViPham!H:H, "L01")</f>
        <v>0</v>
      </c>
      <c r="G41" s="7">
        <f>SUMIFS(NhatKy_ViPham!K:K, NhatKy_ViPham!E:E, "11_Tin", NhatKy_ViPham!F:F, B41, NhatKy_ViPham!H:H, "L02")</f>
        <v>0</v>
      </c>
      <c r="H41" s="7">
        <f>SUMIFS(NhatKy_ViPham!K:K, NhatKy_ViPham!E:E, "11_Tin", NhatKy_ViPham!F:F, B41, NhatKy_ViPham!H:H, "L03")</f>
        <v>0</v>
      </c>
      <c r="I41" s="7">
        <f>SUMIFS(NhatKy_ViPham!K:K, NhatKy_ViPham!E:E, "11_Tin", NhatKy_ViPham!F:F, B41, NhatKy_ViPham!H:H, "L04")</f>
        <v>0</v>
      </c>
      <c r="J41" s="7">
        <f>SUMIFS(NhatKy_ViPham!K:K, NhatKy_ViPham!E:E, "11_Tin", NhatKy_ViPham!F:F, B41, NhatKy_ViPham!H:H, "L05")</f>
        <v>0</v>
      </c>
      <c r="K41" s="7">
        <f>SUMIFS(NhatKy_ViPham!K:K, NhatKy_ViPham!E:E, "11_Tin", NhatKy_ViPham!F:F, B41, NhatKy_ViPham!H:H, "L06")</f>
        <v>0</v>
      </c>
      <c r="L41" s="7">
        <f>SUMIFS(NhatKy_ViPham!K:K, NhatKy_ViPham!E:E, "11_Tin", NhatKy_ViPham!F:F, B41, NhatKy_ViPham!H:H, "L07")</f>
        <v>0</v>
      </c>
      <c r="M41" s="7">
        <f>SUMIFS(NhatKy_ViPham!K:K, NhatKy_ViPham!E:E, "11_Tin", NhatKy_ViPham!F:F, B41, NhatKy_ViPham!H:H, "L08")</f>
        <v>0</v>
      </c>
      <c r="N41" s="7">
        <f>SUMIFS(NhatKy_ViPham!K:K, NhatKy_ViPham!E:E, "11_Tin", NhatKy_ViPham!F:F, B41, NhatKy_ViPham!H:H, "L09")</f>
        <v>0</v>
      </c>
      <c r="O41" s="7">
        <f>SUMIFS(NhatKy_ViPham!K:K, NhatKy_ViPham!E:E, "11_Tin", NhatKy_ViPham!F:F, B41, NhatKy_ViPham!H:H, "L10")</f>
        <v>0</v>
      </c>
      <c r="P41" s="12">
        <f>SUMIFS(NhatKy_ViPham!J:J, NhatKy_ViPham!E:E, "11_Tin", NhatKy_ViPham!F:F, B41)</f>
        <v>0</v>
      </c>
      <c r="Q41" s="13">
        <f>SUMIFS(NhatKy_ViPham!K:K, NhatKy_ViPham!E:E, "11_Tin", NhatKy_ViPham!F:F, B41)</f>
        <v>0</v>
      </c>
      <c r="R41" s="7">
        <f>100 + SUMIFS(NhatKy_ViPham!J:J, NhatKy_ViPham!E:E, "11_Tin", NhatKy_ViPham!F:F, B41, NhatKy_ViPham!C:C, "T1") - SUMIFS(NhatKy_ViPham!K:K, NhatKy_ViPham!E:E, "11_Tin", NhatKy_ViPham!F:F, B41, NhatKy_ViPham!C:C, "T1")</f>
        <v>100</v>
      </c>
      <c r="S41" s="7">
        <f>100 + SUMIFS(NhatKy_ViPham!J:J, NhatKy_ViPham!E:E, "11_Tin", NhatKy_ViPham!F:F, B41, NhatKy_ViPham!C:C, "T2") - SUMIFS(NhatKy_ViPham!K:K, NhatKy_ViPham!E:E, "11_Tin", NhatKy_ViPham!F:F, B41, NhatKy_ViPham!C:C, "T2")</f>
        <v>100</v>
      </c>
      <c r="T41" s="7">
        <f>100 + SUMIFS(NhatKy_ViPham!J:J, NhatKy_ViPham!E:E, "11_Tin", NhatKy_ViPham!F:F, B41, NhatKy_ViPham!C:C, "T3") - SUMIFS(NhatKy_ViPham!K:K, NhatKy_ViPham!E:E, "11_Tin", NhatKy_ViPham!F:F, B41, NhatKy_ViPham!C:C, "T3")</f>
        <v>100</v>
      </c>
      <c r="U41" s="7">
        <f>100 + SUMIFS(NhatKy_ViPham!J:J, NhatKy_ViPham!E:E, "11_Tin", NhatKy_ViPham!F:F, B41, NhatKy_ViPham!C:C, "T4") - SUMIFS(NhatKy_ViPham!K:K, NhatKy_ViPham!E:E, "11_Tin", NhatKy_ViPham!F:F, B41, NhatKy_ViPham!C:C, "T4")</f>
        <v>100</v>
      </c>
      <c r="V41" s="7">
        <f>100 + SUMIFS(NhatKy_ViPham!J:J, NhatKy_ViPham!E:E, "11_Tin", NhatKy_ViPham!F:F, B41, NhatKy_ViPham!C:C, "T5") - SUMIFS(NhatKy_ViPham!K:K, NhatKy_ViPham!E:E, "11_Tin", NhatKy_ViPham!F:F, B41, NhatKy_ViPham!C:C, "T5")</f>
        <v>100</v>
      </c>
      <c r="W41" s="7">
        <f>100 + SUMIFS(NhatKy_ViPham!J:J, NhatKy_ViPham!E:E, "11_Tin", NhatKy_ViPham!F:F, B41, NhatKy_ViPham!C:C, "T6") - SUMIFS(NhatKy_ViPham!K:K, NhatKy_ViPham!E:E, "11_Tin", NhatKy_ViPham!F:F, B41, NhatKy_ViPham!C:C, "T6")</f>
        <v>100</v>
      </c>
      <c r="X41" s="7">
        <f>100 + SUMIFS(NhatKy_ViPham!J:J, NhatKy_ViPham!E:E, "11_Tin", NhatKy_ViPham!F:F, B41, NhatKy_ViPham!C:C, "T7") - SUMIFS(NhatKy_ViPham!K:K, NhatKy_ViPham!E:E, "11_Tin", NhatKy_ViPham!F:F, B41, NhatKy_ViPham!C:C, "T7")</f>
        <v>100</v>
      </c>
      <c r="Y41" s="7">
        <f>100 + SUMIFS(NhatKy_ViPham!J:J, NhatKy_ViPham!E:E, "11_Tin", NhatKy_ViPham!F:F, B41, NhatKy_ViPham!C:C, "T8") - SUMIFS(NhatKy_ViPham!K:K, NhatKy_ViPham!E:E, "11_Tin", NhatKy_ViPham!F:F, B41, NhatKy_ViPham!C:C, "T8")</f>
        <v>100</v>
      </c>
      <c r="Z41" s="7">
        <f>100 + SUMIFS(NhatKy_ViPham!J:J, NhatKy_ViPham!E:E, "11_Tin", NhatKy_ViPham!F:F, B41, NhatKy_ViPham!C:C, "T9") - SUMIFS(NhatKy_ViPham!K:K, NhatKy_ViPham!E:E, "11_Tin", NhatKy_ViPham!F:F, B41, NhatKy_ViPham!C:C, "T9")</f>
        <v>100</v>
      </c>
      <c r="AA41" s="7">
        <f>100 + SUMIFS(NhatKy_ViPham!J:J, NhatKy_ViPham!E:E, "11_Tin", NhatKy_ViPham!F:F, B41, NhatKy_ViPham!C:C, "T10") - SUMIFS(NhatKy_ViPham!K:K, NhatKy_ViPham!E:E, "11_Tin", NhatKy_ViPham!F:F, B41, NhatKy_ViPham!C:C, "T10")</f>
        <v>100</v>
      </c>
      <c r="AB41" s="7">
        <f>100 + SUMIFS(NhatKy_ViPham!J:J, NhatKy_ViPham!E:E, "11_Tin", NhatKy_ViPham!F:F, B41, NhatKy_ViPham!C:C, "T11") - SUMIFS(NhatKy_ViPham!K:K, NhatKy_ViPham!E:E, "11_Tin", NhatKy_ViPham!F:F, B41, NhatKy_ViPham!C:C, "T11")</f>
        <v>100</v>
      </c>
      <c r="AC41" s="7">
        <f>100 + SUMIFS(NhatKy_ViPham!J:J, NhatKy_ViPham!E:E, "11_Tin", NhatKy_ViPham!F:F, B41, NhatKy_ViPham!C:C, "T12") - SUMIFS(NhatKy_ViPham!K:K, NhatKy_ViPham!E:E, "11_Tin", NhatKy_ViPham!F:F, B41, NhatKy_ViPham!C:C, "T12")</f>
        <v>100</v>
      </c>
      <c r="AD41" s="7">
        <f>100 + SUMIFS(NhatKy_ViPham!J:J, NhatKy_ViPham!E:E, "11_Tin", NhatKy_ViPham!F:F, B41, NhatKy_ViPham!C:C, "T13") - SUMIFS(NhatKy_ViPham!K:K, NhatKy_ViPham!E:E, "11_Tin", NhatKy_ViPham!F:F, B41, NhatKy_ViPham!C:C, "T13")</f>
        <v>100</v>
      </c>
      <c r="AE41" s="7">
        <f>100 + SUMIFS(NhatKy_ViPham!J:J, NhatKy_ViPham!E:E, "11_Tin", NhatKy_ViPham!F:F, B41, NhatKy_ViPham!C:C, "T14") - SUMIFS(NhatKy_ViPham!K:K, NhatKy_ViPham!E:E, "11_Tin", NhatKy_ViPham!F:F, B41, NhatKy_ViPham!C:C, "T14")</f>
        <v>100</v>
      </c>
      <c r="AF41" s="7">
        <f>100 + SUMIFS(NhatKy_ViPham!J:J, NhatKy_ViPham!E:E, "11_Tin", NhatKy_ViPham!F:F, B41, NhatKy_ViPham!C:C, "T15") - SUMIFS(NhatKy_ViPham!K:K, NhatKy_ViPham!E:E, "11_Tin", NhatKy_ViPham!F:F, B41, NhatKy_ViPham!C:C, "T15")</f>
        <v>100</v>
      </c>
      <c r="AG41" s="7">
        <f>100 + SUMIFS(NhatKy_ViPham!J:J, NhatKy_ViPham!E:E, "11_Tin", NhatKy_ViPham!F:F, B41, NhatKy_ViPham!C:C, "T16") - SUMIFS(NhatKy_ViPham!K:K, NhatKy_ViPham!E:E, "11_Tin", NhatKy_ViPham!F:F, B41, NhatKy_ViPham!C:C, "T16")</f>
        <v>100</v>
      </c>
      <c r="AH41" s="7">
        <f>100 + SUMIFS(NhatKy_ViPham!J:J, NhatKy_ViPham!E:E, "11_Tin", NhatKy_ViPham!F:F, B41, NhatKy_ViPham!C:C, "T17") - SUMIFS(NhatKy_ViPham!K:K, NhatKy_ViPham!E:E, "11_Tin", NhatKy_ViPham!F:F, B41, NhatKy_ViPham!C:C, "T17")</f>
        <v>100</v>
      </c>
      <c r="AI41" s="7">
        <f>100 + SUMIFS(NhatKy_ViPham!J:J, NhatKy_ViPham!E:E, "11_Tin", NhatKy_ViPham!F:F, B41, NhatKy_ViPham!C:C, "T18") - SUMIFS(NhatKy_ViPham!K:K, NhatKy_ViPham!E:E, "11_Tin", NhatKy_ViPham!F:F, B41, NhatKy_ViPham!C:C, "T18")</f>
        <v>100</v>
      </c>
      <c r="AJ41" s="7">
        <f>100 + SUMIFS(NhatKy_ViPham!J:J, NhatKy_ViPham!E:E, "11_Tin", NhatKy_ViPham!F:F, B41, NhatKy_ViPham!C:C, "T19") - SUMIFS(NhatKy_ViPham!K:K, NhatKy_ViPham!E:E, "11_Tin", NhatKy_ViPham!F:F, B41, NhatKy_ViPham!C:C, "T19")</f>
        <v>100</v>
      </c>
      <c r="AK41" s="7">
        <f>100 + SUMIFS(NhatKy_ViPham!J:J, NhatKy_ViPham!E:E, "11_Tin", NhatKy_ViPham!F:F, B41, NhatKy_ViPham!C:C, "T20") - SUMIFS(NhatKy_ViPham!K:K, NhatKy_ViPham!E:E, "11_Tin", NhatKy_ViPham!F:F, B41, NhatKy_ViPham!C:C, "T20")</f>
        <v>100</v>
      </c>
      <c r="AL41" s="7">
        <f>100 + SUMIFS(NhatKy_ViPham!J:J, NhatKy_ViPham!E:E, "11_Tin", NhatKy_ViPham!F:F, B41, NhatKy_ViPham!C:C, "T21") - SUMIFS(NhatKy_ViPham!K:K, NhatKy_ViPham!E:E, "11_Tin", NhatKy_ViPham!F:F, B41, NhatKy_ViPham!C:C, "T21")</f>
        <v>100</v>
      </c>
      <c r="AM41" s="7">
        <f>100 + SUMIFS(NhatKy_ViPham!J:J, NhatKy_ViPham!E:E, "11_Tin", NhatKy_ViPham!F:F, B41, NhatKy_ViPham!C:C, "T22") - SUMIFS(NhatKy_ViPham!K:K, NhatKy_ViPham!E:E, "11_Tin", NhatKy_ViPham!F:F, B41, NhatKy_ViPham!C:C, "T22")</f>
        <v>100</v>
      </c>
      <c r="AN41" s="7">
        <f>100 + SUMIFS(NhatKy_ViPham!J:J, NhatKy_ViPham!E:E, "11_Tin", NhatKy_ViPham!F:F, B41, NhatKy_ViPham!C:C, "T23") - SUMIFS(NhatKy_ViPham!K:K, NhatKy_ViPham!E:E, "11_Tin", NhatKy_ViPham!F:F, B41, NhatKy_ViPham!C:C, "T23")</f>
        <v>100</v>
      </c>
      <c r="AO41" s="7">
        <f>100 + SUMIFS(NhatKy_ViPham!J:J, NhatKy_ViPham!E:E, "11_Tin", NhatKy_ViPham!F:F, B41, NhatKy_ViPham!C:C, "T24") - SUMIFS(NhatKy_ViPham!K:K, NhatKy_ViPham!E:E, "11_Tin", NhatKy_ViPham!F:F, B41, NhatKy_ViPham!C:C, "T24")</f>
        <v>100</v>
      </c>
      <c r="AP41" s="7">
        <f>100 + SUMIFS(NhatKy_ViPham!J:J, NhatKy_ViPham!E:E, "11_Tin", NhatKy_ViPham!F:F, B41, NhatKy_ViPham!C:C, "T25") - SUMIFS(NhatKy_ViPham!K:K, NhatKy_ViPham!E:E, "11_Tin", NhatKy_ViPham!F:F, B41, NhatKy_ViPham!C:C, "T25")</f>
        <v>100</v>
      </c>
      <c r="AQ41" s="7">
        <f>100 + SUMIFS(NhatKy_ViPham!J:J, NhatKy_ViPham!E:E, "11_Tin", NhatKy_ViPham!F:F, B41, NhatKy_ViPham!C:C, "T26") - SUMIFS(NhatKy_ViPham!K:K, NhatKy_ViPham!E:E, "11_Tin", NhatKy_ViPham!F:F, B41, NhatKy_ViPham!C:C, "T26")</f>
        <v>100</v>
      </c>
      <c r="AR41" s="7">
        <f>100 + SUMIFS(NhatKy_ViPham!J:J, NhatKy_ViPham!E:E, "11_Tin", NhatKy_ViPham!F:F, B41, NhatKy_ViPham!C:C, "T27") - SUMIFS(NhatKy_ViPham!K:K, NhatKy_ViPham!E:E, "11_Tin", NhatKy_ViPham!F:F, B41, NhatKy_ViPham!C:C, "T27")</f>
        <v>100</v>
      </c>
      <c r="AS41" s="7">
        <f>100 + SUMIFS(NhatKy_ViPham!J:J, NhatKy_ViPham!E:E, "11_Tin", NhatKy_ViPham!F:F, B41, NhatKy_ViPham!C:C, "T28") - SUMIFS(NhatKy_ViPham!K:K, NhatKy_ViPham!E:E, "11_Tin", NhatKy_ViPham!F:F, B41, NhatKy_ViPham!C:C, "T28")</f>
        <v>100</v>
      </c>
      <c r="AT41" s="7">
        <f>100 + SUMIFS(NhatKy_ViPham!J:J, NhatKy_ViPham!E:E, "11_Tin", NhatKy_ViPham!F:F, B41, NhatKy_ViPham!C:C, "T29") - SUMIFS(NhatKy_ViPham!K:K, NhatKy_ViPham!E:E, "11_Tin", NhatKy_ViPham!F:F, B41, NhatKy_ViPham!C:C, "T29")</f>
        <v>100</v>
      </c>
      <c r="AU41" s="7">
        <f>100 + SUMIFS(NhatKy_ViPham!J:J, NhatKy_ViPham!E:E, "11_Tin", NhatKy_ViPham!F:F, B41, NhatKy_ViPham!C:C, "T30") - SUMIFS(NhatKy_ViPham!K:K, NhatKy_ViPham!E:E, "11_Tin", NhatKy_ViPham!F:F, B41, NhatKy_ViPham!C:C, "T30")</f>
        <v>100</v>
      </c>
      <c r="AV41" s="7">
        <f>100 + SUMIFS(NhatKy_ViPham!J:J, NhatKy_ViPham!E:E, "11_Tin", NhatKy_ViPham!F:F, B41, NhatKy_ViPham!C:C, "T31") - SUMIFS(NhatKy_ViPham!K:K, NhatKy_ViPham!E:E, "11_Tin", NhatKy_ViPham!F:F, B41, NhatKy_ViPham!C:C, "T31")</f>
        <v>100</v>
      </c>
      <c r="AW41" s="7">
        <f>100 + SUMIFS(NhatKy_ViPham!J:J, NhatKy_ViPham!E:E, "11_Tin", NhatKy_ViPham!F:F, B41, NhatKy_ViPham!C:C, "T32") - SUMIFS(NhatKy_ViPham!K:K, NhatKy_ViPham!E:E, "11_Tin", NhatKy_ViPham!F:F, B41, NhatKy_ViPham!C:C, "T32")</f>
        <v>100</v>
      </c>
      <c r="AX41" s="7">
        <f>100 + SUMIFS(NhatKy_ViPham!J:J, NhatKy_ViPham!E:E, "11_Tin", NhatKy_ViPham!F:F, B41, NhatKy_ViPham!C:C, "T33") - SUMIFS(NhatKy_ViPham!K:K, NhatKy_ViPham!E:E, "11_Tin", NhatKy_ViPham!F:F, B41, NhatKy_ViPham!C:C, "T33")</f>
        <v>100</v>
      </c>
      <c r="AY41" s="7">
        <f>100 + SUMIFS(NhatKy_ViPham!J:J, NhatKy_ViPham!E:E, "11_Tin", NhatKy_ViPham!F:F, B41, NhatKy_ViPham!C:C, "T34") - SUMIFS(NhatKy_ViPham!K:K, NhatKy_ViPham!E:E, "11_Tin", NhatKy_ViPham!F:F, B41, NhatKy_ViPham!C:C, "T34")</f>
        <v>100</v>
      </c>
      <c r="AZ41" s="7">
        <f>100 + SUMIFS(NhatKy_ViPham!J:J, NhatKy_ViPham!E:E, "11_Tin", NhatKy_ViPham!F:F, B41, NhatKy_ViPham!C:C, "T35") - SUMIFS(NhatKy_ViPham!K:K, NhatKy_ViPham!E:E, "11_Tin", NhatKy_ViPham!F:F, B41, NhatKy_ViPham!C:C, "T35")</f>
        <v>100</v>
      </c>
      <c r="BA41" s="12">
        <f t="shared" si="0"/>
        <v>100</v>
      </c>
      <c r="BB41" s="11" t="s">
        <v>430</v>
      </c>
      <c r="BC41" s="14" t="str">
        <f t="shared" si="1"/>
        <v>Tốt</v>
      </c>
      <c r="BD41" s="10" t="str">
        <f t="shared" si="2"/>
        <v>🟢 BÌNH THƯỜNG</v>
      </c>
    </row>
    <row r="42" spans="1:56" x14ac:dyDescent="0.25">
      <c r="A42" s="5">
        <v>34</v>
      </c>
      <c r="B42" s="15" t="s">
        <v>1847</v>
      </c>
      <c r="C42" s="5" t="s">
        <v>1848</v>
      </c>
      <c r="D42" s="5" t="s">
        <v>435</v>
      </c>
      <c r="E42" s="11" t="s">
        <v>430</v>
      </c>
      <c r="F42" s="6">
        <f>SUMIFS(NhatKy_ViPham!K:K, NhatKy_ViPham!E:E, "11_Tin", NhatKy_ViPham!F:F, B42, NhatKy_ViPham!H:H, "L01")</f>
        <v>0</v>
      </c>
      <c r="G42" s="6">
        <f>SUMIFS(NhatKy_ViPham!K:K, NhatKy_ViPham!E:E, "11_Tin", NhatKy_ViPham!F:F, B42, NhatKy_ViPham!H:H, "L02")</f>
        <v>0</v>
      </c>
      <c r="H42" s="6">
        <f>SUMIFS(NhatKy_ViPham!K:K, NhatKy_ViPham!E:E, "11_Tin", NhatKy_ViPham!F:F, B42, NhatKy_ViPham!H:H, "L03")</f>
        <v>0</v>
      </c>
      <c r="I42" s="6">
        <f>SUMIFS(NhatKy_ViPham!K:K, NhatKy_ViPham!E:E, "11_Tin", NhatKy_ViPham!F:F, B42, NhatKy_ViPham!H:H, "L04")</f>
        <v>0</v>
      </c>
      <c r="J42" s="6">
        <f>SUMIFS(NhatKy_ViPham!K:K, NhatKy_ViPham!E:E, "11_Tin", NhatKy_ViPham!F:F, B42, NhatKy_ViPham!H:H, "L05")</f>
        <v>0</v>
      </c>
      <c r="K42" s="6">
        <f>SUMIFS(NhatKy_ViPham!K:K, NhatKy_ViPham!E:E, "11_Tin", NhatKy_ViPham!F:F, B42, NhatKy_ViPham!H:H, "L06")</f>
        <v>0</v>
      </c>
      <c r="L42" s="6">
        <f>SUMIFS(NhatKy_ViPham!K:K, NhatKy_ViPham!E:E, "11_Tin", NhatKy_ViPham!F:F, B42, NhatKy_ViPham!H:H, "L07")</f>
        <v>0</v>
      </c>
      <c r="M42" s="6">
        <f>SUMIFS(NhatKy_ViPham!K:K, NhatKy_ViPham!E:E, "11_Tin", NhatKy_ViPham!F:F, B42, NhatKy_ViPham!H:H, "L08")</f>
        <v>0</v>
      </c>
      <c r="N42" s="6">
        <f>SUMIFS(NhatKy_ViPham!K:K, NhatKy_ViPham!E:E, "11_Tin", NhatKy_ViPham!F:F, B42, NhatKy_ViPham!H:H, "L09")</f>
        <v>0</v>
      </c>
      <c r="O42" s="6">
        <f>SUMIFS(NhatKy_ViPham!K:K, NhatKy_ViPham!E:E, "11_Tin", NhatKy_ViPham!F:F, B42, NhatKy_ViPham!H:H, "L10")</f>
        <v>0</v>
      </c>
      <c r="P42" s="12">
        <f>SUMIFS(NhatKy_ViPham!J:J, NhatKy_ViPham!E:E, "11_Tin", NhatKy_ViPham!F:F, B42)</f>
        <v>0</v>
      </c>
      <c r="Q42" s="13">
        <f>SUMIFS(NhatKy_ViPham!K:K, NhatKy_ViPham!E:E, "11_Tin", NhatKy_ViPham!F:F, B42)</f>
        <v>0</v>
      </c>
      <c r="R42" s="6">
        <f>100 + SUMIFS(NhatKy_ViPham!J:J, NhatKy_ViPham!E:E, "11_Tin", NhatKy_ViPham!F:F, B42, NhatKy_ViPham!C:C, "T1") - SUMIFS(NhatKy_ViPham!K:K, NhatKy_ViPham!E:E, "11_Tin", NhatKy_ViPham!F:F, B42, NhatKy_ViPham!C:C, "T1")</f>
        <v>100</v>
      </c>
      <c r="S42" s="6">
        <f>100 + SUMIFS(NhatKy_ViPham!J:J, NhatKy_ViPham!E:E, "11_Tin", NhatKy_ViPham!F:F, B42, NhatKy_ViPham!C:C, "T2") - SUMIFS(NhatKy_ViPham!K:K, NhatKy_ViPham!E:E, "11_Tin", NhatKy_ViPham!F:F, B42, NhatKy_ViPham!C:C, "T2")</f>
        <v>100</v>
      </c>
      <c r="T42" s="6">
        <f>100 + SUMIFS(NhatKy_ViPham!J:J, NhatKy_ViPham!E:E, "11_Tin", NhatKy_ViPham!F:F, B42, NhatKy_ViPham!C:C, "T3") - SUMIFS(NhatKy_ViPham!K:K, NhatKy_ViPham!E:E, "11_Tin", NhatKy_ViPham!F:F, B42, NhatKy_ViPham!C:C, "T3")</f>
        <v>100</v>
      </c>
      <c r="U42" s="6">
        <f>100 + SUMIFS(NhatKy_ViPham!J:J, NhatKy_ViPham!E:E, "11_Tin", NhatKy_ViPham!F:F, B42, NhatKy_ViPham!C:C, "T4") - SUMIFS(NhatKy_ViPham!K:K, NhatKy_ViPham!E:E, "11_Tin", NhatKy_ViPham!F:F, B42, NhatKy_ViPham!C:C, "T4")</f>
        <v>100</v>
      </c>
      <c r="V42" s="6">
        <f>100 + SUMIFS(NhatKy_ViPham!J:J, NhatKy_ViPham!E:E, "11_Tin", NhatKy_ViPham!F:F, B42, NhatKy_ViPham!C:C, "T5") - SUMIFS(NhatKy_ViPham!K:K, NhatKy_ViPham!E:E, "11_Tin", NhatKy_ViPham!F:F, B42, NhatKy_ViPham!C:C, "T5")</f>
        <v>100</v>
      </c>
      <c r="W42" s="6">
        <f>100 + SUMIFS(NhatKy_ViPham!J:J, NhatKy_ViPham!E:E, "11_Tin", NhatKy_ViPham!F:F, B42, NhatKy_ViPham!C:C, "T6") - SUMIFS(NhatKy_ViPham!K:K, NhatKy_ViPham!E:E, "11_Tin", NhatKy_ViPham!F:F, B42, NhatKy_ViPham!C:C, "T6")</f>
        <v>100</v>
      </c>
      <c r="X42" s="6">
        <f>100 + SUMIFS(NhatKy_ViPham!J:J, NhatKy_ViPham!E:E, "11_Tin", NhatKy_ViPham!F:F, B42, NhatKy_ViPham!C:C, "T7") - SUMIFS(NhatKy_ViPham!K:K, NhatKy_ViPham!E:E, "11_Tin", NhatKy_ViPham!F:F, B42, NhatKy_ViPham!C:C, "T7")</f>
        <v>100</v>
      </c>
      <c r="Y42" s="6">
        <f>100 + SUMIFS(NhatKy_ViPham!J:J, NhatKy_ViPham!E:E, "11_Tin", NhatKy_ViPham!F:F, B42, NhatKy_ViPham!C:C, "T8") - SUMIFS(NhatKy_ViPham!K:K, NhatKy_ViPham!E:E, "11_Tin", NhatKy_ViPham!F:F, B42, NhatKy_ViPham!C:C, "T8")</f>
        <v>100</v>
      </c>
      <c r="Z42" s="6">
        <f>100 + SUMIFS(NhatKy_ViPham!J:J, NhatKy_ViPham!E:E, "11_Tin", NhatKy_ViPham!F:F, B42, NhatKy_ViPham!C:C, "T9") - SUMIFS(NhatKy_ViPham!K:K, NhatKy_ViPham!E:E, "11_Tin", NhatKy_ViPham!F:F, B42, NhatKy_ViPham!C:C, "T9")</f>
        <v>100</v>
      </c>
      <c r="AA42" s="6">
        <f>100 + SUMIFS(NhatKy_ViPham!J:J, NhatKy_ViPham!E:E, "11_Tin", NhatKy_ViPham!F:F, B42, NhatKy_ViPham!C:C, "T10") - SUMIFS(NhatKy_ViPham!K:K, NhatKy_ViPham!E:E, "11_Tin", NhatKy_ViPham!F:F, B42, NhatKy_ViPham!C:C, "T10")</f>
        <v>100</v>
      </c>
      <c r="AB42" s="6">
        <f>100 + SUMIFS(NhatKy_ViPham!J:J, NhatKy_ViPham!E:E, "11_Tin", NhatKy_ViPham!F:F, B42, NhatKy_ViPham!C:C, "T11") - SUMIFS(NhatKy_ViPham!K:K, NhatKy_ViPham!E:E, "11_Tin", NhatKy_ViPham!F:F, B42, NhatKy_ViPham!C:C, "T11")</f>
        <v>100</v>
      </c>
      <c r="AC42" s="6">
        <f>100 + SUMIFS(NhatKy_ViPham!J:J, NhatKy_ViPham!E:E, "11_Tin", NhatKy_ViPham!F:F, B42, NhatKy_ViPham!C:C, "T12") - SUMIFS(NhatKy_ViPham!K:K, NhatKy_ViPham!E:E, "11_Tin", NhatKy_ViPham!F:F, B42, NhatKy_ViPham!C:C, "T12")</f>
        <v>100</v>
      </c>
      <c r="AD42" s="6">
        <f>100 + SUMIFS(NhatKy_ViPham!J:J, NhatKy_ViPham!E:E, "11_Tin", NhatKy_ViPham!F:F, B42, NhatKy_ViPham!C:C, "T13") - SUMIFS(NhatKy_ViPham!K:K, NhatKy_ViPham!E:E, "11_Tin", NhatKy_ViPham!F:F, B42, NhatKy_ViPham!C:C, "T13")</f>
        <v>100</v>
      </c>
      <c r="AE42" s="6">
        <f>100 + SUMIFS(NhatKy_ViPham!J:J, NhatKy_ViPham!E:E, "11_Tin", NhatKy_ViPham!F:F, B42, NhatKy_ViPham!C:C, "T14") - SUMIFS(NhatKy_ViPham!K:K, NhatKy_ViPham!E:E, "11_Tin", NhatKy_ViPham!F:F, B42, NhatKy_ViPham!C:C, "T14")</f>
        <v>100</v>
      </c>
      <c r="AF42" s="6">
        <f>100 + SUMIFS(NhatKy_ViPham!J:J, NhatKy_ViPham!E:E, "11_Tin", NhatKy_ViPham!F:F, B42, NhatKy_ViPham!C:C, "T15") - SUMIFS(NhatKy_ViPham!K:K, NhatKy_ViPham!E:E, "11_Tin", NhatKy_ViPham!F:F, B42, NhatKy_ViPham!C:C, "T15")</f>
        <v>100</v>
      </c>
      <c r="AG42" s="6">
        <f>100 + SUMIFS(NhatKy_ViPham!J:J, NhatKy_ViPham!E:E, "11_Tin", NhatKy_ViPham!F:F, B42, NhatKy_ViPham!C:C, "T16") - SUMIFS(NhatKy_ViPham!K:K, NhatKy_ViPham!E:E, "11_Tin", NhatKy_ViPham!F:F, B42, NhatKy_ViPham!C:C, "T16")</f>
        <v>100</v>
      </c>
      <c r="AH42" s="6">
        <f>100 + SUMIFS(NhatKy_ViPham!J:J, NhatKy_ViPham!E:E, "11_Tin", NhatKy_ViPham!F:F, B42, NhatKy_ViPham!C:C, "T17") - SUMIFS(NhatKy_ViPham!K:K, NhatKy_ViPham!E:E, "11_Tin", NhatKy_ViPham!F:F, B42, NhatKy_ViPham!C:C, "T17")</f>
        <v>100</v>
      </c>
      <c r="AI42" s="6">
        <f>100 + SUMIFS(NhatKy_ViPham!J:J, NhatKy_ViPham!E:E, "11_Tin", NhatKy_ViPham!F:F, B42, NhatKy_ViPham!C:C, "T18") - SUMIFS(NhatKy_ViPham!K:K, NhatKy_ViPham!E:E, "11_Tin", NhatKy_ViPham!F:F, B42, NhatKy_ViPham!C:C, "T18")</f>
        <v>100</v>
      </c>
      <c r="AJ42" s="6">
        <f>100 + SUMIFS(NhatKy_ViPham!J:J, NhatKy_ViPham!E:E, "11_Tin", NhatKy_ViPham!F:F, B42, NhatKy_ViPham!C:C, "T19") - SUMIFS(NhatKy_ViPham!K:K, NhatKy_ViPham!E:E, "11_Tin", NhatKy_ViPham!F:F, B42, NhatKy_ViPham!C:C, "T19")</f>
        <v>100</v>
      </c>
      <c r="AK42" s="6">
        <f>100 + SUMIFS(NhatKy_ViPham!J:J, NhatKy_ViPham!E:E, "11_Tin", NhatKy_ViPham!F:F, B42, NhatKy_ViPham!C:C, "T20") - SUMIFS(NhatKy_ViPham!K:K, NhatKy_ViPham!E:E, "11_Tin", NhatKy_ViPham!F:F, B42, NhatKy_ViPham!C:C, "T20")</f>
        <v>100</v>
      </c>
      <c r="AL42" s="6">
        <f>100 + SUMIFS(NhatKy_ViPham!J:J, NhatKy_ViPham!E:E, "11_Tin", NhatKy_ViPham!F:F, B42, NhatKy_ViPham!C:C, "T21") - SUMIFS(NhatKy_ViPham!K:K, NhatKy_ViPham!E:E, "11_Tin", NhatKy_ViPham!F:F, B42, NhatKy_ViPham!C:C, "T21")</f>
        <v>100</v>
      </c>
      <c r="AM42" s="6">
        <f>100 + SUMIFS(NhatKy_ViPham!J:J, NhatKy_ViPham!E:E, "11_Tin", NhatKy_ViPham!F:F, B42, NhatKy_ViPham!C:C, "T22") - SUMIFS(NhatKy_ViPham!K:K, NhatKy_ViPham!E:E, "11_Tin", NhatKy_ViPham!F:F, B42, NhatKy_ViPham!C:C, "T22")</f>
        <v>100</v>
      </c>
      <c r="AN42" s="6">
        <f>100 + SUMIFS(NhatKy_ViPham!J:J, NhatKy_ViPham!E:E, "11_Tin", NhatKy_ViPham!F:F, B42, NhatKy_ViPham!C:C, "T23") - SUMIFS(NhatKy_ViPham!K:K, NhatKy_ViPham!E:E, "11_Tin", NhatKy_ViPham!F:F, B42, NhatKy_ViPham!C:C, "T23")</f>
        <v>100</v>
      </c>
      <c r="AO42" s="6">
        <f>100 + SUMIFS(NhatKy_ViPham!J:J, NhatKy_ViPham!E:E, "11_Tin", NhatKy_ViPham!F:F, B42, NhatKy_ViPham!C:C, "T24") - SUMIFS(NhatKy_ViPham!K:K, NhatKy_ViPham!E:E, "11_Tin", NhatKy_ViPham!F:F, B42, NhatKy_ViPham!C:C, "T24")</f>
        <v>100</v>
      </c>
      <c r="AP42" s="6">
        <f>100 + SUMIFS(NhatKy_ViPham!J:J, NhatKy_ViPham!E:E, "11_Tin", NhatKy_ViPham!F:F, B42, NhatKy_ViPham!C:C, "T25") - SUMIFS(NhatKy_ViPham!K:K, NhatKy_ViPham!E:E, "11_Tin", NhatKy_ViPham!F:F, B42, NhatKy_ViPham!C:C, "T25")</f>
        <v>100</v>
      </c>
      <c r="AQ42" s="6">
        <f>100 + SUMIFS(NhatKy_ViPham!J:J, NhatKy_ViPham!E:E, "11_Tin", NhatKy_ViPham!F:F, B42, NhatKy_ViPham!C:C, "T26") - SUMIFS(NhatKy_ViPham!K:K, NhatKy_ViPham!E:E, "11_Tin", NhatKy_ViPham!F:F, B42, NhatKy_ViPham!C:C, "T26")</f>
        <v>100</v>
      </c>
      <c r="AR42" s="6">
        <f>100 + SUMIFS(NhatKy_ViPham!J:J, NhatKy_ViPham!E:E, "11_Tin", NhatKy_ViPham!F:F, B42, NhatKy_ViPham!C:C, "T27") - SUMIFS(NhatKy_ViPham!K:K, NhatKy_ViPham!E:E, "11_Tin", NhatKy_ViPham!F:F, B42, NhatKy_ViPham!C:C, "T27")</f>
        <v>100</v>
      </c>
      <c r="AS42" s="6">
        <f>100 + SUMIFS(NhatKy_ViPham!J:J, NhatKy_ViPham!E:E, "11_Tin", NhatKy_ViPham!F:F, B42, NhatKy_ViPham!C:C, "T28") - SUMIFS(NhatKy_ViPham!K:K, NhatKy_ViPham!E:E, "11_Tin", NhatKy_ViPham!F:F, B42, NhatKy_ViPham!C:C, "T28")</f>
        <v>100</v>
      </c>
      <c r="AT42" s="6">
        <f>100 + SUMIFS(NhatKy_ViPham!J:J, NhatKy_ViPham!E:E, "11_Tin", NhatKy_ViPham!F:F, B42, NhatKy_ViPham!C:C, "T29") - SUMIFS(NhatKy_ViPham!K:K, NhatKy_ViPham!E:E, "11_Tin", NhatKy_ViPham!F:F, B42, NhatKy_ViPham!C:C, "T29")</f>
        <v>100</v>
      </c>
      <c r="AU42" s="6">
        <f>100 + SUMIFS(NhatKy_ViPham!J:J, NhatKy_ViPham!E:E, "11_Tin", NhatKy_ViPham!F:F, B42, NhatKy_ViPham!C:C, "T30") - SUMIFS(NhatKy_ViPham!K:K, NhatKy_ViPham!E:E, "11_Tin", NhatKy_ViPham!F:F, B42, NhatKy_ViPham!C:C, "T30")</f>
        <v>100</v>
      </c>
      <c r="AV42" s="6">
        <f>100 + SUMIFS(NhatKy_ViPham!J:J, NhatKy_ViPham!E:E, "11_Tin", NhatKy_ViPham!F:F, B42, NhatKy_ViPham!C:C, "T31") - SUMIFS(NhatKy_ViPham!K:K, NhatKy_ViPham!E:E, "11_Tin", NhatKy_ViPham!F:F, B42, NhatKy_ViPham!C:C, "T31")</f>
        <v>100</v>
      </c>
      <c r="AW42" s="6">
        <f>100 + SUMIFS(NhatKy_ViPham!J:J, NhatKy_ViPham!E:E, "11_Tin", NhatKy_ViPham!F:F, B42, NhatKy_ViPham!C:C, "T32") - SUMIFS(NhatKy_ViPham!K:K, NhatKy_ViPham!E:E, "11_Tin", NhatKy_ViPham!F:F, B42, NhatKy_ViPham!C:C, "T32")</f>
        <v>100</v>
      </c>
      <c r="AX42" s="6">
        <f>100 + SUMIFS(NhatKy_ViPham!J:J, NhatKy_ViPham!E:E, "11_Tin", NhatKy_ViPham!F:F, B42, NhatKy_ViPham!C:C, "T33") - SUMIFS(NhatKy_ViPham!K:K, NhatKy_ViPham!E:E, "11_Tin", NhatKy_ViPham!F:F, B42, NhatKy_ViPham!C:C, "T33")</f>
        <v>100</v>
      </c>
      <c r="AY42" s="6">
        <f>100 + SUMIFS(NhatKy_ViPham!J:J, NhatKy_ViPham!E:E, "11_Tin", NhatKy_ViPham!F:F, B42, NhatKy_ViPham!C:C, "T34") - SUMIFS(NhatKy_ViPham!K:K, NhatKy_ViPham!E:E, "11_Tin", NhatKy_ViPham!F:F, B42, NhatKy_ViPham!C:C, "T34")</f>
        <v>100</v>
      </c>
      <c r="AZ42" s="6">
        <f>100 + SUMIFS(NhatKy_ViPham!J:J, NhatKy_ViPham!E:E, "11_Tin", NhatKy_ViPham!F:F, B42, NhatKy_ViPham!C:C, "T35") - SUMIFS(NhatKy_ViPham!K:K, NhatKy_ViPham!E:E, "11_Tin", NhatKy_ViPham!F:F, B42, NhatKy_ViPham!C:C, "T35")</f>
        <v>100</v>
      </c>
      <c r="BA42" s="12">
        <f t="shared" si="0"/>
        <v>100</v>
      </c>
      <c r="BB42" s="11" t="s">
        <v>430</v>
      </c>
      <c r="BC42" s="16" t="str">
        <f t="shared" si="1"/>
        <v>Tốt</v>
      </c>
      <c r="BD42" s="15" t="str">
        <f t="shared" si="2"/>
        <v>🟢 BÌNH THƯỜNG</v>
      </c>
    </row>
    <row r="43" spans="1:56" x14ac:dyDescent="0.25">
      <c r="A43" s="4">
        <v>35</v>
      </c>
      <c r="B43" s="10" t="s">
        <v>1849</v>
      </c>
      <c r="C43" s="4" t="s">
        <v>1673</v>
      </c>
      <c r="D43" s="4" t="s">
        <v>435</v>
      </c>
      <c r="E43" s="11" t="s">
        <v>430</v>
      </c>
      <c r="F43" s="7">
        <f>SUMIFS(NhatKy_ViPham!K:K, NhatKy_ViPham!E:E, "11_Tin", NhatKy_ViPham!F:F, B43, NhatKy_ViPham!H:H, "L01")</f>
        <v>0</v>
      </c>
      <c r="G43" s="7">
        <f>SUMIFS(NhatKy_ViPham!K:K, NhatKy_ViPham!E:E, "11_Tin", NhatKy_ViPham!F:F, B43, NhatKy_ViPham!H:H, "L02")</f>
        <v>0</v>
      </c>
      <c r="H43" s="7">
        <f>SUMIFS(NhatKy_ViPham!K:K, NhatKy_ViPham!E:E, "11_Tin", NhatKy_ViPham!F:F, B43, NhatKy_ViPham!H:H, "L03")</f>
        <v>0</v>
      </c>
      <c r="I43" s="7">
        <f>SUMIFS(NhatKy_ViPham!K:K, NhatKy_ViPham!E:E, "11_Tin", NhatKy_ViPham!F:F, B43, NhatKy_ViPham!H:H, "L04")</f>
        <v>0</v>
      </c>
      <c r="J43" s="7">
        <f>SUMIFS(NhatKy_ViPham!K:K, NhatKy_ViPham!E:E, "11_Tin", NhatKy_ViPham!F:F, B43, NhatKy_ViPham!H:H, "L05")</f>
        <v>0</v>
      </c>
      <c r="K43" s="7">
        <f>SUMIFS(NhatKy_ViPham!K:K, NhatKy_ViPham!E:E, "11_Tin", NhatKy_ViPham!F:F, B43, NhatKy_ViPham!H:H, "L06")</f>
        <v>0</v>
      </c>
      <c r="L43" s="7">
        <f>SUMIFS(NhatKy_ViPham!K:K, NhatKy_ViPham!E:E, "11_Tin", NhatKy_ViPham!F:F, B43, NhatKy_ViPham!H:H, "L07")</f>
        <v>0</v>
      </c>
      <c r="M43" s="7">
        <f>SUMIFS(NhatKy_ViPham!K:K, NhatKy_ViPham!E:E, "11_Tin", NhatKy_ViPham!F:F, B43, NhatKy_ViPham!H:H, "L08")</f>
        <v>0</v>
      </c>
      <c r="N43" s="7">
        <f>SUMIFS(NhatKy_ViPham!K:K, NhatKy_ViPham!E:E, "11_Tin", NhatKy_ViPham!F:F, B43, NhatKy_ViPham!H:H, "L09")</f>
        <v>0</v>
      </c>
      <c r="O43" s="7">
        <f>SUMIFS(NhatKy_ViPham!K:K, NhatKy_ViPham!E:E, "11_Tin", NhatKy_ViPham!F:F, B43, NhatKy_ViPham!H:H, "L10")</f>
        <v>0</v>
      </c>
      <c r="P43" s="12">
        <f>SUMIFS(NhatKy_ViPham!J:J, NhatKy_ViPham!E:E, "11_Tin", NhatKy_ViPham!F:F, B43)</f>
        <v>0</v>
      </c>
      <c r="Q43" s="13">
        <f>SUMIFS(NhatKy_ViPham!K:K, NhatKy_ViPham!E:E, "11_Tin", NhatKy_ViPham!F:F, B43)</f>
        <v>0</v>
      </c>
      <c r="R43" s="7">
        <f>100 + SUMIFS(NhatKy_ViPham!J:J, NhatKy_ViPham!E:E, "11_Tin", NhatKy_ViPham!F:F, B43, NhatKy_ViPham!C:C, "T1") - SUMIFS(NhatKy_ViPham!K:K, NhatKy_ViPham!E:E, "11_Tin", NhatKy_ViPham!F:F, B43, NhatKy_ViPham!C:C, "T1")</f>
        <v>100</v>
      </c>
      <c r="S43" s="7">
        <f>100 + SUMIFS(NhatKy_ViPham!J:J, NhatKy_ViPham!E:E, "11_Tin", NhatKy_ViPham!F:F, B43, NhatKy_ViPham!C:C, "T2") - SUMIFS(NhatKy_ViPham!K:K, NhatKy_ViPham!E:E, "11_Tin", NhatKy_ViPham!F:F, B43, NhatKy_ViPham!C:C, "T2")</f>
        <v>100</v>
      </c>
      <c r="T43" s="7">
        <f>100 + SUMIFS(NhatKy_ViPham!J:J, NhatKy_ViPham!E:E, "11_Tin", NhatKy_ViPham!F:F, B43, NhatKy_ViPham!C:C, "T3") - SUMIFS(NhatKy_ViPham!K:K, NhatKy_ViPham!E:E, "11_Tin", NhatKy_ViPham!F:F, B43, NhatKy_ViPham!C:C, "T3")</f>
        <v>100</v>
      </c>
      <c r="U43" s="7">
        <f>100 + SUMIFS(NhatKy_ViPham!J:J, NhatKy_ViPham!E:E, "11_Tin", NhatKy_ViPham!F:F, B43, NhatKy_ViPham!C:C, "T4") - SUMIFS(NhatKy_ViPham!K:K, NhatKy_ViPham!E:E, "11_Tin", NhatKy_ViPham!F:F, B43, NhatKy_ViPham!C:C, "T4")</f>
        <v>100</v>
      </c>
      <c r="V43" s="7">
        <f>100 + SUMIFS(NhatKy_ViPham!J:J, NhatKy_ViPham!E:E, "11_Tin", NhatKy_ViPham!F:F, B43, NhatKy_ViPham!C:C, "T5") - SUMIFS(NhatKy_ViPham!K:K, NhatKy_ViPham!E:E, "11_Tin", NhatKy_ViPham!F:F, B43, NhatKy_ViPham!C:C, "T5")</f>
        <v>100</v>
      </c>
      <c r="W43" s="7">
        <f>100 + SUMIFS(NhatKy_ViPham!J:J, NhatKy_ViPham!E:E, "11_Tin", NhatKy_ViPham!F:F, B43, NhatKy_ViPham!C:C, "T6") - SUMIFS(NhatKy_ViPham!K:K, NhatKy_ViPham!E:E, "11_Tin", NhatKy_ViPham!F:F, B43, NhatKy_ViPham!C:C, "T6")</f>
        <v>100</v>
      </c>
      <c r="X43" s="7">
        <f>100 + SUMIFS(NhatKy_ViPham!J:J, NhatKy_ViPham!E:E, "11_Tin", NhatKy_ViPham!F:F, B43, NhatKy_ViPham!C:C, "T7") - SUMIFS(NhatKy_ViPham!K:K, NhatKy_ViPham!E:E, "11_Tin", NhatKy_ViPham!F:F, B43, NhatKy_ViPham!C:C, "T7")</f>
        <v>100</v>
      </c>
      <c r="Y43" s="7">
        <f>100 + SUMIFS(NhatKy_ViPham!J:J, NhatKy_ViPham!E:E, "11_Tin", NhatKy_ViPham!F:F, B43, NhatKy_ViPham!C:C, "T8") - SUMIFS(NhatKy_ViPham!K:K, NhatKy_ViPham!E:E, "11_Tin", NhatKy_ViPham!F:F, B43, NhatKy_ViPham!C:C, "T8")</f>
        <v>100</v>
      </c>
      <c r="Z43" s="7">
        <f>100 + SUMIFS(NhatKy_ViPham!J:J, NhatKy_ViPham!E:E, "11_Tin", NhatKy_ViPham!F:F, B43, NhatKy_ViPham!C:C, "T9") - SUMIFS(NhatKy_ViPham!K:K, NhatKy_ViPham!E:E, "11_Tin", NhatKy_ViPham!F:F, B43, NhatKy_ViPham!C:C, "T9")</f>
        <v>100</v>
      </c>
      <c r="AA43" s="7">
        <f>100 + SUMIFS(NhatKy_ViPham!J:J, NhatKy_ViPham!E:E, "11_Tin", NhatKy_ViPham!F:F, B43, NhatKy_ViPham!C:C, "T10") - SUMIFS(NhatKy_ViPham!K:K, NhatKy_ViPham!E:E, "11_Tin", NhatKy_ViPham!F:F, B43, NhatKy_ViPham!C:C, "T10")</f>
        <v>100</v>
      </c>
      <c r="AB43" s="7">
        <f>100 + SUMIFS(NhatKy_ViPham!J:J, NhatKy_ViPham!E:E, "11_Tin", NhatKy_ViPham!F:F, B43, NhatKy_ViPham!C:C, "T11") - SUMIFS(NhatKy_ViPham!K:K, NhatKy_ViPham!E:E, "11_Tin", NhatKy_ViPham!F:F, B43, NhatKy_ViPham!C:C, "T11")</f>
        <v>100</v>
      </c>
      <c r="AC43" s="7">
        <f>100 + SUMIFS(NhatKy_ViPham!J:J, NhatKy_ViPham!E:E, "11_Tin", NhatKy_ViPham!F:F, B43, NhatKy_ViPham!C:C, "T12") - SUMIFS(NhatKy_ViPham!K:K, NhatKy_ViPham!E:E, "11_Tin", NhatKy_ViPham!F:F, B43, NhatKy_ViPham!C:C, "T12")</f>
        <v>100</v>
      </c>
      <c r="AD43" s="7">
        <f>100 + SUMIFS(NhatKy_ViPham!J:J, NhatKy_ViPham!E:E, "11_Tin", NhatKy_ViPham!F:F, B43, NhatKy_ViPham!C:C, "T13") - SUMIFS(NhatKy_ViPham!K:K, NhatKy_ViPham!E:E, "11_Tin", NhatKy_ViPham!F:F, B43, NhatKy_ViPham!C:C, "T13")</f>
        <v>100</v>
      </c>
      <c r="AE43" s="7">
        <f>100 + SUMIFS(NhatKy_ViPham!J:J, NhatKy_ViPham!E:E, "11_Tin", NhatKy_ViPham!F:F, B43, NhatKy_ViPham!C:C, "T14") - SUMIFS(NhatKy_ViPham!K:K, NhatKy_ViPham!E:E, "11_Tin", NhatKy_ViPham!F:F, B43, NhatKy_ViPham!C:C, "T14")</f>
        <v>100</v>
      </c>
      <c r="AF43" s="7">
        <f>100 + SUMIFS(NhatKy_ViPham!J:J, NhatKy_ViPham!E:E, "11_Tin", NhatKy_ViPham!F:F, B43, NhatKy_ViPham!C:C, "T15") - SUMIFS(NhatKy_ViPham!K:K, NhatKy_ViPham!E:E, "11_Tin", NhatKy_ViPham!F:F, B43, NhatKy_ViPham!C:C, "T15")</f>
        <v>100</v>
      </c>
      <c r="AG43" s="7">
        <f>100 + SUMIFS(NhatKy_ViPham!J:J, NhatKy_ViPham!E:E, "11_Tin", NhatKy_ViPham!F:F, B43, NhatKy_ViPham!C:C, "T16") - SUMIFS(NhatKy_ViPham!K:K, NhatKy_ViPham!E:E, "11_Tin", NhatKy_ViPham!F:F, B43, NhatKy_ViPham!C:C, "T16")</f>
        <v>100</v>
      </c>
      <c r="AH43" s="7">
        <f>100 + SUMIFS(NhatKy_ViPham!J:J, NhatKy_ViPham!E:E, "11_Tin", NhatKy_ViPham!F:F, B43, NhatKy_ViPham!C:C, "T17") - SUMIFS(NhatKy_ViPham!K:K, NhatKy_ViPham!E:E, "11_Tin", NhatKy_ViPham!F:F, B43, NhatKy_ViPham!C:C, "T17")</f>
        <v>100</v>
      </c>
      <c r="AI43" s="7">
        <f>100 + SUMIFS(NhatKy_ViPham!J:J, NhatKy_ViPham!E:E, "11_Tin", NhatKy_ViPham!F:F, B43, NhatKy_ViPham!C:C, "T18") - SUMIFS(NhatKy_ViPham!K:K, NhatKy_ViPham!E:E, "11_Tin", NhatKy_ViPham!F:F, B43, NhatKy_ViPham!C:C, "T18")</f>
        <v>100</v>
      </c>
      <c r="AJ43" s="7">
        <f>100 + SUMIFS(NhatKy_ViPham!J:J, NhatKy_ViPham!E:E, "11_Tin", NhatKy_ViPham!F:F, B43, NhatKy_ViPham!C:C, "T19") - SUMIFS(NhatKy_ViPham!K:K, NhatKy_ViPham!E:E, "11_Tin", NhatKy_ViPham!F:F, B43, NhatKy_ViPham!C:C, "T19")</f>
        <v>100</v>
      </c>
      <c r="AK43" s="7">
        <f>100 + SUMIFS(NhatKy_ViPham!J:J, NhatKy_ViPham!E:E, "11_Tin", NhatKy_ViPham!F:F, B43, NhatKy_ViPham!C:C, "T20") - SUMIFS(NhatKy_ViPham!K:K, NhatKy_ViPham!E:E, "11_Tin", NhatKy_ViPham!F:F, B43, NhatKy_ViPham!C:C, "T20")</f>
        <v>100</v>
      </c>
      <c r="AL43" s="7">
        <f>100 + SUMIFS(NhatKy_ViPham!J:J, NhatKy_ViPham!E:E, "11_Tin", NhatKy_ViPham!F:F, B43, NhatKy_ViPham!C:C, "T21") - SUMIFS(NhatKy_ViPham!K:K, NhatKy_ViPham!E:E, "11_Tin", NhatKy_ViPham!F:F, B43, NhatKy_ViPham!C:C, "T21")</f>
        <v>100</v>
      </c>
      <c r="AM43" s="7">
        <f>100 + SUMIFS(NhatKy_ViPham!J:J, NhatKy_ViPham!E:E, "11_Tin", NhatKy_ViPham!F:F, B43, NhatKy_ViPham!C:C, "T22") - SUMIFS(NhatKy_ViPham!K:K, NhatKy_ViPham!E:E, "11_Tin", NhatKy_ViPham!F:F, B43, NhatKy_ViPham!C:C, "T22")</f>
        <v>100</v>
      </c>
      <c r="AN43" s="7">
        <f>100 + SUMIFS(NhatKy_ViPham!J:J, NhatKy_ViPham!E:E, "11_Tin", NhatKy_ViPham!F:F, B43, NhatKy_ViPham!C:C, "T23") - SUMIFS(NhatKy_ViPham!K:K, NhatKy_ViPham!E:E, "11_Tin", NhatKy_ViPham!F:F, B43, NhatKy_ViPham!C:C, "T23")</f>
        <v>100</v>
      </c>
      <c r="AO43" s="7">
        <f>100 + SUMIFS(NhatKy_ViPham!J:J, NhatKy_ViPham!E:E, "11_Tin", NhatKy_ViPham!F:F, B43, NhatKy_ViPham!C:C, "T24") - SUMIFS(NhatKy_ViPham!K:K, NhatKy_ViPham!E:E, "11_Tin", NhatKy_ViPham!F:F, B43, NhatKy_ViPham!C:C, "T24")</f>
        <v>100</v>
      </c>
      <c r="AP43" s="7">
        <f>100 + SUMIFS(NhatKy_ViPham!J:J, NhatKy_ViPham!E:E, "11_Tin", NhatKy_ViPham!F:F, B43, NhatKy_ViPham!C:C, "T25") - SUMIFS(NhatKy_ViPham!K:K, NhatKy_ViPham!E:E, "11_Tin", NhatKy_ViPham!F:F, B43, NhatKy_ViPham!C:C, "T25")</f>
        <v>100</v>
      </c>
      <c r="AQ43" s="7">
        <f>100 + SUMIFS(NhatKy_ViPham!J:J, NhatKy_ViPham!E:E, "11_Tin", NhatKy_ViPham!F:F, B43, NhatKy_ViPham!C:C, "T26") - SUMIFS(NhatKy_ViPham!K:K, NhatKy_ViPham!E:E, "11_Tin", NhatKy_ViPham!F:F, B43, NhatKy_ViPham!C:C, "T26")</f>
        <v>100</v>
      </c>
      <c r="AR43" s="7">
        <f>100 + SUMIFS(NhatKy_ViPham!J:J, NhatKy_ViPham!E:E, "11_Tin", NhatKy_ViPham!F:F, B43, NhatKy_ViPham!C:C, "T27") - SUMIFS(NhatKy_ViPham!K:K, NhatKy_ViPham!E:E, "11_Tin", NhatKy_ViPham!F:F, B43, NhatKy_ViPham!C:C, "T27")</f>
        <v>100</v>
      </c>
      <c r="AS43" s="7">
        <f>100 + SUMIFS(NhatKy_ViPham!J:J, NhatKy_ViPham!E:E, "11_Tin", NhatKy_ViPham!F:F, B43, NhatKy_ViPham!C:C, "T28") - SUMIFS(NhatKy_ViPham!K:K, NhatKy_ViPham!E:E, "11_Tin", NhatKy_ViPham!F:F, B43, NhatKy_ViPham!C:C, "T28")</f>
        <v>100</v>
      </c>
      <c r="AT43" s="7">
        <f>100 + SUMIFS(NhatKy_ViPham!J:J, NhatKy_ViPham!E:E, "11_Tin", NhatKy_ViPham!F:F, B43, NhatKy_ViPham!C:C, "T29") - SUMIFS(NhatKy_ViPham!K:K, NhatKy_ViPham!E:E, "11_Tin", NhatKy_ViPham!F:F, B43, NhatKy_ViPham!C:C, "T29")</f>
        <v>100</v>
      </c>
      <c r="AU43" s="7">
        <f>100 + SUMIFS(NhatKy_ViPham!J:J, NhatKy_ViPham!E:E, "11_Tin", NhatKy_ViPham!F:F, B43, NhatKy_ViPham!C:C, "T30") - SUMIFS(NhatKy_ViPham!K:K, NhatKy_ViPham!E:E, "11_Tin", NhatKy_ViPham!F:F, B43, NhatKy_ViPham!C:C, "T30")</f>
        <v>100</v>
      </c>
      <c r="AV43" s="7">
        <f>100 + SUMIFS(NhatKy_ViPham!J:J, NhatKy_ViPham!E:E, "11_Tin", NhatKy_ViPham!F:F, B43, NhatKy_ViPham!C:C, "T31") - SUMIFS(NhatKy_ViPham!K:K, NhatKy_ViPham!E:E, "11_Tin", NhatKy_ViPham!F:F, B43, NhatKy_ViPham!C:C, "T31")</f>
        <v>100</v>
      </c>
      <c r="AW43" s="7">
        <f>100 + SUMIFS(NhatKy_ViPham!J:J, NhatKy_ViPham!E:E, "11_Tin", NhatKy_ViPham!F:F, B43, NhatKy_ViPham!C:C, "T32") - SUMIFS(NhatKy_ViPham!K:K, NhatKy_ViPham!E:E, "11_Tin", NhatKy_ViPham!F:F, B43, NhatKy_ViPham!C:C, "T32")</f>
        <v>100</v>
      </c>
      <c r="AX43" s="7">
        <f>100 + SUMIFS(NhatKy_ViPham!J:J, NhatKy_ViPham!E:E, "11_Tin", NhatKy_ViPham!F:F, B43, NhatKy_ViPham!C:C, "T33") - SUMIFS(NhatKy_ViPham!K:K, NhatKy_ViPham!E:E, "11_Tin", NhatKy_ViPham!F:F, B43, NhatKy_ViPham!C:C, "T33")</f>
        <v>100</v>
      </c>
      <c r="AY43" s="7">
        <f>100 + SUMIFS(NhatKy_ViPham!J:J, NhatKy_ViPham!E:E, "11_Tin", NhatKy_ViPham!F:F, B43, NhatKy_ViPham!C:C, "T34") - SUMIFS(NhatKy_ViPham!K:K, NhatKy_ViPham!E:E, "11_Tin", NhatKy_ViPham!F:F, B43, NhatKy_ViPham!C:C, "T34")</f>
        <v>100</v>
      </c>
      <c r="AZ43" s="7">
        <f>100 + SUMIFS(NhatKy_ViPham!J:J, NhatKy_ViPham!E:E, "11_Tin", NhatKy_ViPham!F:F, B43, NhatKy_ViPham!C:C, "T35") - SUMIFS(NhatKy_ViPham!K:K, NhatKy_ViPham!E:E, "11_Tin", NhatKy_ViPham!F:F, B43, NhatKy_ViPham!C:C, "T35")</f>
        <v>100</v>
      </c>
      <c r="BA43" s="12">
        <f t="shared" si="0"/>
        <v>100</v>
      </c>
      <c r="BB43" s="11" t="s">
        <v>430</v>
      </c>
      <c r="BC43" s="14" t="str">
        <f t="shared" si="1"/>
        <v>Tốt</v>
      </c>
      <c r="BD43" s="10" t="str">
        <f t="shared" si="2"/>
        <v>🟢 BÌNH THƯỜNG</v>
      </c>
    </row>
    <row r="44" spans="1:56" x14ac:dyDescent="0.25">
      <c r="A44" s="5">
        <v>36</v>
      </c>
      <c r="B44" s="15" t="s">
        <v>1850</v>
      </c>
      <c r="C44" s="5" t="s">
        <v>1842</v>
      </c>
      <c r="D44" s="5" t="s">
        <v>435</v>
      </c>
      <c r="E44" s="11" t="s">
        <v>430</v>
      </c>
      <c r="F44" s="6">
        <f>SUMIFS(NhatKy_ViPham!K:K, NhatKy_ViPham!E:E, "11_Tin", NhatKy_ViPham!F:F, B44, NhatKy_ViPham!H:H, "L01")</f>
        <v>0</v>
      </c>
      <c r="G44" s="6">
        <f>SUMIFS(NhatKy_ViPham!K:K, NhatKy_ViPham!E:E, "11_Tin", NhatKy_ViPham!F:F, B44, NhatKy_ViPham!H:H, "L02")</f>
        <v>0</v>
      </c>
      <c r="H44" s="6">
        <f>SUMIFS(NhatKy_ViPham!K:K, NhatKy_ViPham!E:E, "11_Tin", NhatKy_ViPham!F:F, B44, NhatKy_ViPham!H:H, "L03")</f>
        <v>0</v>
      </c>
      <c r="I44" s="6">
        <f>SUMIFS(NhatKy_ViPham!K:K, NhatKy_ViPham!E:E, "11_Tin", NhatKy_ViPham!F:F, B44, NhatKy_ViPham!H:H, "L04")</f>
        <v>0</v>
      </c>
      <c r="J44" s="6">
        <f>SUMIFS(NhatKy_ViPham!K:K, NhatKy_ViPham!E:E, "11_Tin", NhatKy_ViPham!F:F, B44, NhatKy_ViPham!H:H, "L05")</f>
        <v>0</v>
      </c>
      <c r="K44" s="6">
        <f>SUMIFS(NhatKy_ViPham!K:K, NhatKy_ViPham!E:E, "11_Tin", NhatKy_ViPham!F:F, B44, NhatKy_ViPham!H:H, "L06")</f>
        <v>0</v>
      </c>
      <c r="L44" s="6">
        <f>SUMIFS(NhatKy_ViPham!K:K, NhatKy_ViPham!E:E, "11_Tin", NhatKy_ViPham!F:F, B44, NhatKy_ViPham!H:H, "L07")</f>
        <v>0</v>
      </c>
      <c r="M44" s="6">
        <f>SUMIFS(NhatKy_ViPham!K:K, NhatKy_ViPham!E:E, "11_Tin", NhatKy_ViPham!F:F, B44, NhatKy_ViPham!H:H, "L08")</f>
        <v>0</v>
      </c>
      <c r="N44" s="6">
        <f>SUMIFS(NhatKy_ViPham!K:K, NhatKy_ViPham!E:E, "11_Tin", NhatKy_ViPham!F:F, B44, NhatKy_ViPham!H:H, "L09")</f>
        <v>0</v>
      </c>
      <c r="O44" s="6">
        <f>SUMIFS(NhatKy_ViPham!K:K, NhatKy_ViPham!E:E, "11_Tin", NhatKy_ViPham!F:F, B44, NhatKy_ViPham!H:H, "L10")</f>
        <v>0</v>
      </c>
      <c r="P44" s="12">
        <f>SUMIFS(NhatKy_ViPham!J:J, NhatKy_ViPham!E:E, "11_Tin", NhatKy_ViPham!F:F, B44)</f>
        <v>0</v>
      </c>
      <c r="Q44" s="13">
        <f>SUMIFS(NhatKy_ViPham!K:K, NhatKy_ViPham!E:E, "11_Tin", NhatKy_ViPham!F:F, B44)</f>
        <v>0</v>
      </c>
      <c r="R44" s="6">
        <f>100 + SUMIFS(NhatKy_ViPham!J:J, NhatKy_ViPham!E:E, "11_Tin", NhatKy_ViPham!F:F, B44, NhatKy_ViPham!C:C, "T1") - SUMIFS(NhatKy_ViPham!K:K, NhatKy_ViPham!E:E, "11_Tin", NhatKy_ViPham!F:F, B44, NhatKy_ViPham!C:C, "T1")</f>
        <v>100</v>
      </c>
      <c r="S44" s="6">
        <f>100 + SUMIFS(NhatKy_ViPham!J:J, NhatKy_ViPham!E:E, "11_Tin", NhatKy_ViPham!F:F, B44, NhatKy_ViPham!C:C, "T2") - SUMIFS(NhatKy_ViPham!K:K, NhatKy_ViPham!E:E, "11_Tin", NhatKy_ViPham!F:F, B44, NhatKy_ViPham!C:C, "T2")</f>
        <v>100</v>
      </c>
      <c r="T44" s="6">
        <f>100 + SUMIFS(NhatKy_ViPham!J:J, NhatKy_ViPham!E:E, "11_Tin", NhatKy_ViPham!F:F, B44, NhatKy_ViPham!C:C, "T3") - SUMIFS(NhatKy_ViPham!K:K, NhatKy_ViPham!E:E, "11_Tin", NhatKy_ViPham!F:F, B44, NhatKy_ViPham!C:C, "T3")</f>
        <v>100</v>
      </c>
      <c r="U44" s="6">
        <f>100 + SUMIFS(NhatKy_ViPham!J:J, NhatKy_ViPham!E:E, "11_Tin", NhatKy_ViPham!F:F, B44, NhatKy_ViPham!C:C, "T4") - SUMIFS(NhatKy_ViPham!K:K, NhatKy_ViPham!E:E, "11_Tin", NhatKy_ViPham!F:F, B44, NhatKy_ViPham!C:C, "T4")</f>
        <v>100</v>
      </c>
      <c r="V44" s="6">
        <f>100 + SUMIFS(NhatKy_ViPham!J:J, NhatKy_ViPham!E:E, "11_Tin", NhatKy_ViPham!F:F, B44, NhatKy_ViPham!C:C, "T5") - SUMIFS(NhatKy_ViPham!K:K, NhatKy_ViPham!E:E, "11_Tin", NhatKy_ViPham!F:F, B44, NhatKy_ViPham!C:C, "T5")</f>
        <v>100</v>
      </c>
      <c r="W44" s="6">
        <f>100 + SUMIFS(NhatKy_ViPham!J:J, NhatKy_ViPham!E:E, "11_Tin", NhatKy_ViPham!F:F, B44, NhatKy_ViPham!C:C, "T6") - SUMIFS(NhatKy_ViPham!K:K, NhatKy_ViPham!E:E, "11_Tin", NhatKy_ViPham!F:F, B44, NhatKy_ViPham!C:C, "T6")</f>
        <v>100</v>
      </c>
      <c r="X44" s="6">
        <f>100 + SUMIFS(NhatKy_ViPham!J:J, NhatKy_ViPham!E:E, "11_Tin", NhatKy_ViPham!F:F, B44, NhatKy_ViPham!C:C, "T7") - SUMIFS(NhatKy_ViPham!K:K, NhatKy_ViPham!E:E, "11_Tin", NhatKy_ViPham!F:F, B44, NhatKy_ViPham!C:C, "T7")</f>
        <v>100</v>
      </c>
      <c r="Y44" s="6">
        <f>100 + SUMIFS(NhatKy_ViPham!J:J, NhatKy_ViPham!E:E, "11_Tin", NhatKy_ViPham!F:F, B44, NhatKy_ViPham!C:C, "T8") - SUMIFS(NhatKy_ViPham!K:K, NhatKy_ViPham!E:E, "11_Tin", NhatKy_ViPham!F:F, B44, NhatKy_ViPham!C:C, "T8")</f>
        <v>100</v>
      </c>
      <c r="Z44" s="6">
        <f>100 + SUMIFS(NhatKy_ViPham!J:J, NhatKy_ViPham!E:E, "11_Tin", NhatKy_ViPham!F:F, B44, NhatKy_ViPham!C:C, "T9") - SUMIFS(NhatKy_ViPham!K:K, NhatKy_ViPham!E:E, "11_Tin", NhatKy_ViPham!F:F, B44, NhatKy_ViPham!C:C, "T9")</f>
        <v>100</v>
      </c>
      <c r="AA44" s="6">
        <f>100 + SUMIFS(NhatKy_ViPham!J:J, NhatKy_ViPham!E:E, "11_Tin", NhatKy_ViPham!F:F, B44, NhatKy_ViPham!C:C, "T10") - SUMIFS(NhatKy_ViPham!K:K, NhatKy_ViPham!E:E, "11_Tin", NhatKy_ViPham!F:F, B44, NhatKy_ViPham!C:C, "T10")</f>
        <v>100</v>
      </c>
      <c r="AB44" s="6">
        <f>100 + SUMIFS(NhatKy_ViPham!J:J, NhatKy_ViPham!E:E, "11_Tin", NhatKy_ViPham!F:F, B44, NhatKy_ViPham!C:C, "T11") - SUMIFS(NhatKy_ViPham!K:K, NhatKy_ViPham!E:E, "11_Tin", NhatKy_ViPham!F:F, B44, NhatKy_ViPham!C:C, "T11")</f>
        <v>100</v>
      </c>
      <c r="AC44" s="6">
        <f>100 + SUMIFS(NhatKy_ViPham!J:J, NhatKy_ViPham!E:E, "11_Tin", NhatKy_ViPham!F:F, B44, NhatKy_ViPham!C:C, "T12") - SUMIFS(NhatKy_ViPham!K:K, NhatKy_ViPham!E:E, "11_Tin", NhatKy_ViPham!F:F, B44, NhatKy_ViPham!C:C, "T12")</f>
        <v>100</v>
      </c>
      <c r="AD44" s="6">
        <f>100 + SUMIFS(NhatKy_ViPham!J:J, NhatKy_ViPham!E:E, "11_Tin", NhatKy_ViPham!F:F, B44, NhatKy_ViPham!C:C, "T13") - SUMIFS(NhatKy_ViPham!K:K, NhatKy_ViPham!E:E, "11_Tin", NhatKy_ViPham!F:F, B44, NhatKy_ViPham!C:C, "T13")</f>
        <v>100</v>
      </c>
      <c r="AE44" s="6">
        <f>100 + SUMIFS(NhatKy_ViPham!J:J, NhatKy_ViPham!E:E, "11_Tin", NhatKy_ViPham!F:F, B44, NhatKy_ViPham!C:C, "T14") - SUMIFS(NhatKy_ViPham!K:K, NhatKy_ViPham!E:E, "11_Tin", NhatKy_ViPham!F:F, B44, NhatKy_ViPham!C:C, "T14")</f>
        <v>100</v>
      </c>
      <c r="AF44" s="6">
        <f>100 + SUMIFS(NhatKy_ViPham!J:J, NhatKy_ViPham!E:E, "11_Tin", NhatKy_ViPham!F:F, B44, NhatKy_ViPham!C:C, "T15") - SUMIFS(NhatKy_ViPham!K:K, NhatKy_ViPham!E:E, "11_Tin", NhatKy_ViPham!F:F, B44, NhatKy_ViPham!C:C, "T15")</f>
        <v>100</v>
      </c>
      <c r="AG44" s="6">
        <f>100 + SUMIFS(NhatKy_ViPham!J:J, NhatKy_ViPham!E:E, "11_Tin", NhatKy_ViPham!F:F, B44, NhatKy_ViPham!C:C, "T16") - SUMIFS(NhatKy_ViPham!K:K, NhatKy_ViPham!E:E, "11_Tin", NhatKy_ViPham!F:F, B44, NhatKy_ViPham!C:C, "T16")</f>
        <v>100</v>
      </c>
      <c r="AH44" s="6">
        <f>100 + SUMIFS(NhatKy_ViPham!J:J, NhatKy_ViPham!E:E, "11_Tin", NhatKy_ViPham!F:F, B44, NhatKy_ViPham!C:C, "T17") - SUMIFS(NhatKy_ViPham!K:K, NhatKy_ViPham!E:E, "11_Tin", NhatKy_ViPham!F:F, B44, NhatKy_ViPham!C:C, "T17")</f>
        <v>100</v>
      </c>
      <c r="AI44" s="6">
        <f>100 + SUMIFS(NhatKy_ViPham!J:J, NhatKy_ViPham!E:E, "11_Tin", NhatKy_ViPham!F:F, B44, NhatKy_ViPham!C:C, "T18") - SUMIFS(NhatKy_ViPham!K:K, NhatKy_ViPham!E:E, "11_Tin", NhatKy_ViPham!F:F, B44, NhatKy_ViPham!C:C, "T18")</f>
        <v>100</v>
      </c>
      <c r="AJ44" s="6">
        <f>100 + SUMIFS(NhatKy_ViPham!J:J, NhatKy_ViPham!E:E, "11_Tin", NhatKy_ViPham!F:F, B44, NhatKy_ViPham!C:C, "T19") - SUMIFS(NhatKy_ViPham!K:K, NhatKy_ViPham!E:E, "11_Tin", NhatKy_ViPham!F:F, B44, NhatKy_ViPham!C:C, "T19")</f>
        <v>100</v>
      </c>
      <c r="AK44" s="6">
        <f>100 + SUMIFS(NhatKy_ViPham!J:J, NhatKy_ViPham!E:E, "11_Tin", NhatKy_ViPham!F:F, B44, NhatKy_ViPham!C:C, "T20") - SUMIFS(NhatKy_ViPham!K:K, NhatKy_ViPham!E:E, "11_Tin", NhatKy_ViPham!F:F, B44, NhatKy_ViPham!C:C, "T20")</f>
        <v>100</v>
      </c>
      <c r="AL44" s="6">
        <f>100 + SUMIFS(NhatKy_ViPham!J:J, NhatKy_ViPham!E:E, "11_Tin", NhatKy_ViPham!F:F, B44, NhatKy_ViPham!C:C, "T21") - SUMIFS(NhatKy_ViPham!K:K, NhatKy_ViPham!E:E, "11_Tin", NhatKy_ViPham!F:F, B44, NhatKy_ViPham!C:C, "T21")</f>
        <v>100</v>
      </c>
      <c r="AM44" s="6">
        <f>100 + SUMIFS(NhatKy_ViPham!J:J, NhatKy_ViPham!E:E, "11_Tin", NhatKy_ViPham!F:F, B44, NhatKy_ViPham!C:C, "T22") - SUMIFS(NhatKy_ViPham!K:K, NhatKy_ViPham!E:E, "11_Tin", NhatKy_ViPham!F:F, B44, NhatKy_ViPham!C:C, "T22")</f>
        <v>100</v>
      </c>
      <c r="AN44" s="6">
        <f>100 + SUMIFS(NhatKy_ViPham!J:J, NhatKy_ViPham!E:E, "11_Tin", NhatKy_ViPham!F:F, B44, NhatKy_ViPham!C:C, "T23") - SUMIFS(NhatKy_ViPham!K:K, NhatKy_ViPham!E:E, "11_Tin", NhatKy_ViPham!F:F, B44, NhatKy_ViPham!C:C, "T23")</f>
        <v>100</v>
      </c>
      <c r="AO44" s="6">
        <f>100 + SUMIFS(NhatKy_ViPham!J:J, NhatKy_ViPham!E:E, "11_Tin", NhatKy_ViPham!F:F, B44, NhatKy_ViPham!C:C, "T24") - SUMIFS(NhatKy_ViPham!K:K, NhatKy_ViPham!E:E, "11_Tin", NhatKy_ViPham!F:F, B44, NhatKy_ViPham!C:C, "T24")</f>
        <v>100</v>
      </c>
      <c r="AP44" s="6">
        <f>100 + SUMIFS(NhatKy_ViPham!J:J, NhatKy_ViPham!E:E, "11_Tin", NhatKy_ViPham!F:F, B44, NhatKy_ViPham!C:C, "T25") - SUMIFS(NhatKy_ViPham!K:K, NhatKy_ViPham!E:E, "11_Tin", NhatKy_ViPham!F:F, B44, NhatKy_ViPham!C:C, "T25")</f>
        <v>100</v>
      </c>
      <c r="AQ44" s="6">
        <f>100 + SUMIFS(NhatKy_ViPham!J:J, NhatKy_ViPham!E:E, "11_Tin", NhatKy_ViPham!F:F, B44, NhatKy_ViPham!C:C, "T26") - SUMIFS(NhatKy_ViPham!K:K, NhatKy_ViPham!E:E, "11_Tin", NhatKy_ViPham!F:F, B44, NhatKy_ViPham!C:C, "T26")</f>
        <v>100</v>
      </c>
      <c r="AR44" s="6">
        <f>100 + SUMIFS(NhatKy_ViPham!J:J, NhatKy_ViPham!E:E, "11_Tin", NhatKy_ViPham!F:F, B44, NhatKy_ViPham!C:C, "T27") - SUMIFS(NhatKy_ViPham!K:K, NhatKy_ViPham!E:E, "11_Tin", NhatKy_ViPham!F:F, B44, NhatKy_ViPham!C:C, "T27")</f>
        <v>100</v>
      </c>
      <c r="AS44" s="6">
        <f>100 + SUMIFS(NhatKy_ViPham!J:J, NhatKy_ViPham!E:E, "11_Tin", NhatKy_ViPham!F:F, B44, NhatKy_ViPham!C:C, "T28") - SUMIFS(NhatKy_ViPham!K:K, NhatKy_ViPham!E:E, "11_Tin", NhatKy_ViPham!F:F, B44, NhatKy_ViPham!C:C, "T28")</f>
        <v>100</v>
      </c>
      <c r="AT44" s="6">
        <f>100 + SUMIFS(NhatKy_ViPham!J:J, NhatKy_ViPham!E:E, "11_Tin", NhatKy_ViPham!F:F, B44, NhatKy_ViPham!C:C, "T29") - SUMIFS(NhatKy_ViPham!K:K, NhatKy_ViPham!E:E, "11_Tin", NhatKy_ViPham!F:F, B44, NhatKy_ViPham!C:C, "T29")</f>
        <v>100</v>
      </c>
      <c r="AU44" s="6">
        <f>100 + SUMIFS(NhatKy_ViPham!J:J, NhatKy_ViPham!E:E, "11_Tin", NhatKy_ViPham!F:F, B44, NhatKy_ViPham!C:C, "T30") - SUMIFS(NhatKy_ViPham!K:K, NhatKy_ViPham!E:E, "11_Tin", NhatKy_ViPham!F:F, B44, NhatKy_ViPham!C:C, "T30")</f>
        <v>100</v>
      </c>
      <c r="AV44" s="6">
        <f>100 + SUMIFS(NhatKy_ViPham!J:J, NhatKy_ViPham!E:E, "11_Tin", NhatKy_ViPham!F:F, B44, NhatKy_ViPham!C:C, "T31") - SUMIFS(NhatKy_ViPham!K:K, NhatKy_ViPham!E:E, "11_Tin", NhatKy_ViPham!F:F, B44, NhatKy_ViPham!C:C, "T31")</f>
        <v>100</v>
      </c>
      <c r="AW44" s="6">
        <f>100 + SUMIFS(NhatKy_ViPham!J:J, NhatKy_ViPham!E:E, "11_Tin", NhatKy_ViPham!F:F, B44, NhatKy_ViPham!C:C, "T32") - SUMIFS(NhatKy_ViPham!K:K, NhatKy_ViPham!E:E, "11_Tin", NhatKy_ViPham!F:F, B44, NhatKy_ViPham!C:C, "T32")</f>
        <v>100</v>
      </c>
      <c r="AX44" s="6">
        <f>100 + SUMIFS(NhatKy_ViPham!J:J, NhatKy_ViPham!E:E, "11_Tin", NhatKy_ViPham!F:F, B44, NhatKy_ViPham!C:C, "T33") - SUMIFS(NhatKy_ViPham!K:K, NhatKy_ViPham!E:E, "11_Tin", NhatKy_ViPham!F:F, B44, NhatKy_ViPham!C:C, "T33")</f>
        <v>100</v>
      </c>
      <c r="AY44" s="6">
        <f>100 + SUMIFS(NhatKy_ViPham!J:J, NhatKy_ViPham!E:E, "11_Tin", NhatKy_ViPham!F:F, B44, NhatKy_ViPham!C:C, "T34") - SUMIFS(NhatKy_ViPham!K:K, NhatKy_ViPham!E:E, "11_Tin", NhatKy_ViPham!F:F, B44, NhatKy_ViPham!C:C, "T34")</f>
        <v>100</v>
      </c>
      <c r="AZ44" s="6">
        <f>100 + SUMIFS(NhatKy_ViPham!J:J, NhatKy_ViPham!E:E, "11_Tin", NhatKy_ViPham!F:F, B44, NhatKy_ViPham!C:C, "T35") - SUMIFS(NhatKy_ViPham!K:K, NhatKy_ViPham!E:E, "11_Tin", NhatKy_ViPham!F:F, B44, NhatKy_ViPham!C:C, "T35")</f>
        <v>100</v>
      </c>
      <c r="BA44" s="12">
        <f t="shared" si="0"/>
        <v>100</v>
      </c>
      <c r="BB44" s="11" t="s">
        <v>430</v>
      </c>
      <c r="BC44" s="16" t="str">
        <f t="shared" si="1"/>
        <v>Tốt</v>
      </c>
      <c r="BD44" s="15" t="str">
        <f t="shared" si="2"/>
        <v>🟢 BÌNH THƯỜNG</v>
      </c>
    </row>
  </sheetData>
  <mergeCells count="42">
    <mergeCell ref="A4:B4"/>
    <mergeCell ref="G4:H4"/>
    <mergeCell ref="BB7:BB8"/>
    <mergeCell ref="I4:J4"/>
    <mergeCell ref="BD7:BD8"/>
    <mergeCell ref="B7:B8"/>
    <mergeCell ref="F7:F8"/>
    <mergeCell ref="L7:L8"/>
    <mergeCell ref="K4:L4"/>
    <mergeCell ref="N7:N8"/>
    <mergeCell ref="BC7:BC8"/>
    <mergeCell ref="C4:D4"/>
    <mergeCell ref="AX7:AZ7"/>
    <mergeCell ref="E4:F4"/>
    <mergeCell ref="D7:D8"/>
    <mergeCell ref="AT7:AW7"/>
    <mergeCell ref="AH7:AK7"/>
    <mergeCell ref="BA7:BA8"/>
    <mergeCell ref="M7:M8"/>
    <mergeCell ref="AP7:AS7"/>
    <mergeCell ref="AL7:AO7"/>
    <mergeCell ref="O7:O8"/>
    <mergeCell ref="Q7:Q8"/>
    <mergeCell ref="R7:U7"/>
    <mergeCell ref="Z7:AC7"/>
    <mergeCell ref="V7:Y7"/>
    <mergeCell ref="P7:P8"/>
    <mergeCell ref="A7:A8"/>
    <mergeCell ref="G7:G8"/>
    <mergeCell ref="I7:I8"/>
    <mergeCell ref="A5:B5"/>
    <mergeCell ref="AD7:AG7"/>
    <mergeCell ref="I5:J5"/>
    <mergeCell ref="E7:E8"/>
    <mergeCell ref="K7:K8"/>
    <mergeCell ref="E5:F5"/>
    <mergeCell ref="K5:L5"/>
    <mergeCell ref="H7:H8"/>
    <mergeCell ref="J7:J8"/>
    <mergeCell ref="G5:H5"/>
    <mergeCell ref="C7:C8"/>
    <mergeCell ref="C5:D5"/>
  </mergeCells>
  <dataValidations count="1">
    <dataValidation type="list" allowBlank="1" sqref="E9:E44 BB9:BB44" xr:uid="{00000000-0002-0000-1E00-000000000000}">
      <formula1>"Không,Có"</formula1>
    </dataValidation>
  </dataValidations>
  <hyperlinks>
    <hyperlink ref="AX1" location="'TOC_HuongDan'!A1" display="🏠 về Mục Lục" xr:uid="{00000000-0004-0000-1E00-000000000000}"/>
    <hyperlink ref="AX2" location="'NhatKy_ViPham'!A4" display="📋 Nhật Ký Vi Phạm Lớp 11_Tin" xr:uid="{00000000-0004-0000-1E00-000001000000}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BD43"/>
  <sheetViews>
    <sheetView showGridLines="0" workbookViewId="0"/>
  </sheetViews>
  <sheetFormatPr defaultRowHeight="15" x14ac:dyDescent="0.25"/>
  <cols>
    <col min="1" max="1" width="6" customWidth="1"/>
    <col min="2" max="2" width="25" customWidth="1"/>
    <col min="3" max="3" width="12" customWidth="1"/>
    <col min="4" max="5" width="10" customWidth="1"/>
    <col min="6" max="17" width="16" customWidth="1"/>
    <col min="18" max="52" width="7" customWidth="1"/>
    <col min="53" max="55" width="14" customWidth="1"/>
    <col min="56" max="56" width="22" customWidth="1"/>
  </cols>
  <sheetData>
    <row r="1" spans="1:56" ht="21" x14ac:dyDescent="0.35">
      <c r="A1" s="1" t="s">
        <v>1851</v>
      </c>
      <c r="AX1" s="8" t="s">
        <v>358</v>
      </c>
    </row>
    <row r="2" spans="1:56" x14ac:dyDescent="0.25">
      <c r="A2" s="2" t="s">
        <v>1852</v>
      </c>
      <c r="AX2" s="8" t="s">
        <v>1853</v>
      </c>
    </row>
    <row r="4" spans="1:56" x14ac:dyDescent="0.25">
      <c r="A4" s="55" t="s">
        <v>361</v>
      </c>
      <c r="B4" s="50"/>
      <c r="C4" s="55" t="s">
        <v>362</v>
      </c>
      <c r="D4" s="50"/>
      <c r="E4" s="55" t="s">
        <v>363</v>
      </c>
      <c r="F4" s="50"/>
      <c r="G4" s="55" t="s">
        <v>364</v>
      </c>
      <c r="H4" s="50"/>
      <c r="I4" s="55" t="s">
        <v>365</v>
      </c>
      <c r="J4" s="50"/>
      <c r="K4" s="55" t="s">
        <v>366</v>
      </c>
      <c r="L4" s="50"/>
    </row>
    <row r="5" spans="1:56" x14ac:dyDescent="0.25">
      <c r="A5" s="49">
        <f>COUNTA(A9:A43)</f>
        <v>35</v>
      </c>
      <c r="B5" s="50"/>
      <c r="C5" s="53">
        <f>COUNTIF(BC9:BC43, "Tốt")</f>
        <v>35</v>
      </c>
      <c r="D5" s="50"/>
      <c r="E5" s="49">
        <f>COUNTIF(BC9:BC43, "Khá")</f>
        <v>0</v>
      </c>
      <c r="F5" s="50"/>
      <c r="G5" s="49">
        <f>COUNTIF(BC9:BC43, "Đạt")</f>
        <v>0</v>
      </c>
      <c r="H5" s="50"/>
      <c r="I5" s="52">
        <f>COUNTIF(BC9:BC43, "Chưa đạt")</f>
        <v>0</v>
      </c>
      <c r="J5" s="50"/>
      <c r="K5" s="53">
        <f>ROUND(AVERAGE(BA9:BA43), 1)</f>
        <v>100</v>
      </c>
      <c r="L5" s="50"/>
    </row>
    <row r="7" spans="1:56" x14ac:dyDescent="0.25">
      <c r="A7" s="46" t="s">
        <v>3</v>
      </c>
      <c r="B7" s="46" t="s">
        <v>303</v>
      </c>
      <c r="C7" s="46" t="s">
        <v>367</v>
      </c>
      <c r="D7" s="46" t="s">
        <v>368</v>
      </c>
      <c r="E7" s="46" t="s">
        <v>369</v>
      </c>
      <c r="F7" s="48" t="s">
        <v>370</v>
      </c>
      <c r="G7" s="48" t="s">
        <v>371</v>
      </c>
      <c r="H7" s="48" t="s">
        <v>372</v>
      </c>
      <c r="I7" s="48" t="s">
        <v>373</v>
      </c>
      <c r="J7" s="48" t="s">
        <v>374</v>
      </c>
      <c r="K7" s="48" t="s">
        <v>375</v>
      </c>
      <c r="L7" s="48" t="s">
        <v>376</v>
      </c>
      <c r="M7" s="48" t="s">
        <v>377</v>
      </c>
      <c r="N7" s="48" t="s">
        <v>378</v>
      </c>
      <c r="O7" s="48" t="s">
        <v>379</v>
      </c>
      <c r="P7" s="54" t="s">
        <v>380</v>
      </c>
      <c r="Q7" s="48" t="s">
        <v>381</v>
      </c>
      <c r="R7" s="46" t="s">
        <v>382</v>
      </c>
      <c r="S7" s="51"/>
      <c r="T7" s="51"/>
      <c r="U7" s="51"/>
      <c r="V7" s="46" t="s">
        <v>383</v>
      </c>
      <c r="W7" s="51"/>
      <c r="X7" s="51"/>
      <c r="Y7" s="51"/>
      <c r="Z7" s="46" t="s">
        <v>384</v>
      </c>
      <c r="AA7" s="51"/>
      <c r="AB7" s="51"/>
      <c r="AC7" s="51"/>
      <c r="AD7" s="46" t="s">
        <v>385</v>
      </c>
      <c r="AE7" s="51"/>
      <c r="AF7" s="51"/>
      <c r="AG7" s="51"/>
      <c r="AH7" s="46" t="s">
        <v>386</v>
      </c>
      <c r="AI7" s="51"/>
      <c r="AJ7" s="51"/>
      <c r="AK7" s="51"/>
      <c r="AL7" s="46" t="s">
        <v>387</v>
      </c>
      <c r="AM7" s="51"/>
      <c r="AN7" s="51"/>
      <c r="AO7" s="51"/>
      <c r="AP7" s="46" t="s">
        <v>388</v>
      </c>
      <c r="AQ7" s="51"/>
      <c r="AR7" s="51"/>
      <c r="AS7" s="51"/>
      <c r="AT7" s="46" t="s">
        <v>389</v>
      </c>
      <c r="AU7" s="51"/>
      <c r="AV7" s="51"/>
      <c r="AW7" s="51"/>
      <c r="AX7" s="46" t="s">
        <v>390</v>
      </c>
      <c r="AY7" s="51"/>
      <c r="AZ7" s="51"/>
      <c r="BA7" s="46" t="s">
        <v>391</v>
      </c>
      <c r="BB7" s="46" t="s">
        <v>392</v>
      </c>
      <c r="BC7" s="46" t="s">
        <v>393</v>
      </c>
      <c r="BD7" s="46" t="s">
        <v>394</v>
      </c>
    </row>
    <row r="8" spans="1:56" x14ac:dyDescent="0.25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9" t="s">
        <v>311</v>
      </c>
      <c r="S8" s="9" t="s">
        <v>348</v>
      </c>
      <c r="T8" s="9" t="s">
        <v>395</v>
      </c>
      <c r="U8" s="9" t="s">
        <v>396</v>
      </c>
      <c r="V8" s="9" t="s">
        <v>397</v>
      </c>
      <c r="W8" s="9" t="s">
        <v>398</v>
      </c>
      <c r="X8" s="9" t="s">
        <v>399</v>
      </c>
      <c r="Y8" s="9" t="s">
        <v>400</v>
      </c>
      <c r="Z8" s="9" t="s">
        <v>401</v>
      </c>
      <c r="AA8" s="9" t="s">
        <v>402</v>
      </c>
      <c r="AB8" s="9" t="s">
        <v>403</v>
      </c>
      <c r="AC8" s="9" t="s">
        <v>404</v>
      </c>
      <c r="AD8" s="9" t="s">
        <v>405</v>
      </c>
      <c r="AE8" s="9" t="s">
        <v>406</v>
      </c>
      <c r="AF8" s="9" t="s">
        <v>407</v>
      </c>
      <c r="AG8" s="9" t="s">
        <v>408</v>
      </c>
      <c r="AH8" s="9" t="s">
        <v>409</v>
      </c>
      <c r="AI8" s="9" t="s">
        <v>410</v>
      </c>
      <c r="AJ8" s="9" t="s">
        <v>411</v>
      </c>
      <c r="AK8" s="9" t="s">
        <v>412</v>
      </c>
      <c r="AL8" s="9" t="s">
        <v>413</v>
      </c>
      <c r="AM8" s="9" t="s">
        <v>414</v>
      </c>
      <c r="AN8" s="9" t="s">
        <v>415</v>
      </c>
      <c r="AO8" s="9" t="s">
        <v>416</v>
      </c>
      <c r="AP8" s="9" t="s">
        <v>417</v>
      </c>
      <c r="AQ8" s="9" t="s">
        <v>418</v>
      </c>
      <c r="AR8" s="9" t="s">
        <v>419</v>
      </c>
      <c r="AS8" s="9" t="s">
        <v>420</v>
      </c>
      <c r="AT8" s="9" t="s">
        <v>421</v>
      </c>
      <c r="AU8" s="9" t="s">
        <v>422</v>
      </c>
      <c r="AV8" s="9" t="s">
        <v>423</v>
      </c>
      <c r="AW8" s="9" t="s">
        <v>424</v>
      </c>
      <c r="AX8" s="9" t="s">
        <v>425</v>
      </c>
      <c r="AY8" s="9" t="s">
        <v>426</v>
      </c>
      <c r="AZ8" s="9" t="s">
        <v>427</v>
      </c>
      <c r="BA8" s="47"/>
      <c r="BB8" s="47"/>
      <c r="BC8" s="47"/>
      <c r="BD8" s="47"/>
    </row>
    <row r="9" spans="1:56" x14ac:dyDescent="0.25">
      <c r="A9" s="4">
        <v>1</v>
      </c>
      <c r="B9" s="10" t="s">
        <v>1854</v>
      </c>
      <c r="C9" s="4" t="s">
        <v>1855</v>
      </c>
      <c r="D9" s="4" t="s">
        <v>435</v>
      </c>
      <c r="E9" s="11" t="s">
        <v>430</v>
      </c>
      <c r="F9" s="7">
        <f>SUMIFS(NhatKy_ViPham!K:K, NhatKy_ViPham!E:E, "11_Van_A", NhatKy_ViPham!F:F, B9, NhatKy_ViPham!H:H, "L01")</f>
        <v>0</v>
      </c>
      <c r="G9" s="7">
        <f>SUMIFS(NhatKy_ViPham!K:K, NhatKy_ViPham!E:E, "11_Van_A", NhatKy_ViPham!F:F, B9, NhatKy_ViPham!H:H, "L02")</f>
        <v>0</v>
      </c>
      <c r="H9" s="7">
        <f>SUMIFS(NhatKy_ViPham!K:K, NhatKy_ViPham!E:E, "11_Van_A", NhatKy_ViPham!F:F, B9, NhatKy_ViPham!H:H, "L03")</f>
        <v>0</v>
      </c>
      <c r="I9" s="7">
        <f>SUMIFS(NhatKy_ViPham!K:K, NhatKy_ViPham!E:E, "11_Van_A", NhatKy_ViPham!F:F, B9, NhatKy_ViPham!H:H, "L04")</f>
        <v>0</v>
      </c>
      <c r="J9" s="7">
        <f>SUMIFS(NhatKy_ViPham!K:K, NhatKy_ViPham!E:E, "11_Van_A", NhatKy_ViPham!F:F, B9, NhatKy_ViPham!H:H, "L05")</f>
        <v>0</v>
      </c>
      <c r="K9" s="7">
        <f>SUMIFS(NhatKy_ViPham!K:K, NhatKy_ViPham!E:E, "11_Van_A", NhatKy_ViPham!F:F, B9, NhatKy_ViPham!H:H, "L06")</f>
        <v>0</v>
      </c>
      <c r="L9" s="7">
        <f>SUMIFS(NhatKy_ViPham!K:K, NhatKy_ViPham!E:E, "11_Van_A", NhatKy_ViPham!F:F, B9, NhatKy_ViPham!H:H, "L07")</f>
        <v>0</v>
      </c>
      <c r="M9" s="7">
        <f>SUMIFS(NhatKy_ViPham!K:K, NhatKy_ViPham!E:E, "11_Van_A", NhatKy_ViPham!F:F, B9, NhatKy_ViPham!H:H, "L08")</f>
        <v>0</v>
      </c>
      <c r="N9" s="7">
        <f>SUMIFS(NhatKy_ViPham!K:K, NhatKy_ViPham!E:E, "11_Van_A", NhatKy_ViPham!F:F, B9, NhatKy_ViPham!H:H, "L09")</f>
        <v>0</v>
      </c>
      <c r="O9" s="7">
        <f>SUMIFS(NhatKy_ViPham!K:K, NhatKy_ViPham!E:E, "11_Van_A", NhatKy_ViPham!F:F, B9, NhatKy_ViPham!H:H, "L10")</f>
        <v>0</v>
      </c>
      <c r="P9" s="12">
        <f>SUMIFS(NhatKy_ViPham!J:J, NhatKy_ViPham!E:E, "11_Van_A", NhatKy_ViPham!F:F, B9)</f>
        <v>0</v>
      </c>
      <c r="Q9" s="13">
        <f>SUMIFS(NhatKy_ViPham!K:K, NhatKy_ViPham!E:E, "11_Van_A", NhatKy_ViPham!F:F, B9)</f>
        <v>0</v>
      </c>
      <c r="R9" s="7">
        <f>100 + SUMIFS(NhatKy_ViPham!J:J, NhatKy_ViPham!E:E, "11_Van_A", NhatKy_ViPham!F:F, B9, NhatKy_ViPham!C:C, "T1") - SUMIFS(NhatKy_ViPham!K:K, NhatKy_ViPham!E:E, "11_Van_A", NhatKy_ViPham!F:F, B9, NhatKy_ViPham!C:C, "T1")</f>
        <v>100</v>
      </c>
      <c r="S9" s="7">
        <f>100 + SUMIFS(NhatKy_ViPham!J:J, NhatKy_ViPham!E:E, "11_Van_A", NhatKy_ViPham!F:F, B9, NhatKy_ViPham!C:C, "T2") - SUMIFS(NhatKy_ViPham!K:K, NhatKy_ViPham!E:E, "11_Van_A", NhatKy_ViPham!F:F, B9, NhatKy_ViPham!C:C, "T2")</f>
        <v>100</v>
      </c>
      <c r="T9" s="7">
        <f>100 + SUMIFS(NhatKy_ViPham!J:J, NhatKy_ViPham!E:E, "11_Van_A", NhatKy_ViPham!F:F, B9, NhatKy_ViPham!C:C, "T3") - SUMIFS(NhatKy_ViPham!K:K, NhatKy_ViPham!E:E, "11_Van_A", NhatKy_ViPham!F:F, B9, NhatKy_ViPham!C:C, "T3")</f>
        <v>100</v>
      </c>
      <c r="U9" s="7">
        <f>100 + SUMIFS(NhatKy_ViPham!J:J, NhatKy_ViPham!E:E, "11_Van_A", NhatKy_ViPham!F:F, B9, NhatKy_ViPham!C:C, "T4") - SUMIFS(NhatKy_ViPham!K:K, NhatKy_ViPham!E:E, "11_Van_A", NhatKy_ViPham!F:F, B9, NhatKy_ViPham!C:C, "T4")</f>
        <v>100</v>
      </c>
      <c r="V9" s="7">
        <f>100 + SUMIFS(NhatKy_ViPham!J:J, NhatKy_ViPham!E:E, "11_Van_A", NhatKy_ViPham!F:F, B9, NhatKy_ViPham!C:C, "T5") - SUMIFS(NhatKy_ViPham!K:K, NhatKy_ViPham!E:E, "11_Van_A", NhatKy_ViPham!F:F, B9, NhatKy_ViPham!C:C, "T5")</f>
        <v>100</v>
      </c>
      <c r="W9" s="7">
        <f>100 + SUMIFS(NhatKy_ViPham!J:J, NhatKy_ViPham!E:E, "11_Van_A", NhatKy_ViPham!F:F, B9, NhatKy_ViPham!C:C, "T6") - SUMIFS(NhatKy_ViPham!K:K, NhatKy_ViPham!E:E, "11_Van_A", NhatKy_ViPham!F:F, B9, NhatKy_ViPham!C:C, "T6")</f>
        <v>100</v>
      </c>
      <c r="X9" s="7">
        <f>100 + SUMIFS(NhatKy_ViPham!J:J, NhatKy_ViPham!E:E, "11_Van_A", NhatKy_ViPham!F:F, B9, NhatKy_ViPham!C:C, "T7") - SUMIFS(NhatKy_ViPham!K:K, NhatKy_ViPham!E:E, "11_Van_A", NhatKy_ViPham!F:F, B9, NhatKy_ViPham!C:C, "T7")</f>
        <v>100</v>
      </c>
      <c r="Y9" s="7">
        <f>100 + SUMIFS(NhatKy_ViPham!J:J, NhatKy_ViPham!E:E, "11_Van_A", NhatKy_ViPham!F:F, B9, NhatKy_ViPham!C:C, "T8") - SUMIFS(NhatKy_ViPham!K:K, NhatKy_ViPham!E:E, "11_Van_A", NhatKy_ViPham!F:F, B9, NhatKy_ViPham!C:C, "T8")</f>
        <v>100</v>
      </c>
      <c r="Z9" s="7">
        <f>100 + SUMIFS(NhatKy_ViPham!J:J, NhatKy_ViPham!E:E, "11_Van_A", NhatKy_ViPham!F:F, B9, NhatKy_ViPham!C:C, "T9") - SUMIFS(NhatKy_ViPham!K:K, NhatKy_ViPham!E:E, "11_Van_A", NhatKy_ViPham!F:F, B9, NhatKy_ViPham!C:C, "T9")</f>
        <v>100</v>
      </c>
      <c r="AA9" s="7">
        <f>100 + SUMIFS(NhatKy_ViPham!J:J, NhatKy_ViPham!E:E, "11_Van_A", NhatKy_ViPham!F:F, B9, NhatKy_ViPham!C:C, "T10") - SUMIFS(NhatKy_ViPham!K:K, NhatKy_ViPham!E:E, "11_Van_A", NhatKy_ViPham!F:F, B9, NhatKy_ViPham!C:C, "T10")</f>
        <v>100</v>
      </c>
      <c r="AB9" s="7">
        <f>100 + SUMIFS(NhatKy_ViPham!J:J, NhatKy_ViPham!E:E, "11_Van_A", NhatKy_ViPham!F:F, B9, NhatKy_ViPham!C:C, "T11") - SUMIFS(NhatKy_ViPham!K:K, NhatKy_ViPham!E:E, "11_Van_A", NhatKy_ViPham!F:F, B9, NhatKy_ViPham!C:C, "T11")</f>
        <v>100</v>
      </c>
      <c r="AC9" s="7">
        <f>100 + SUMIFS(NhatKy_ViPham!J:J, NhatKy_ViPham!E:E, "11_Van_A", NhatKy_ViPham!F:F, B9, NhatKy_ViPham!C:C, "T12") - SUMIFS(NhatKy_ViPham!K:K, NhatKy_ViPham!E:E, "11_Van_A", NhatKy_ViPham!F:F, B9, NhatKy_ViPham!C:C, "T12")</f>
        <v>100</v>
      </c>
      <c r="AD9" s="7">
        <f>100 + SUMIFS(NhatKy_ViPham!J:J, NhatKy_ViPham!E:E, "11_Van_A", NhatKy_ViPham!F:F, B9, NhatKy_ViPham!C:C, "T13") - SUMIFS(NhatKy_ViPham!K:K, NhatKy_ViPham!E:E, "11_Van_A", NhatKy_ViPham!F:F, B9, NhatKy_ViPham!C:C, "T13")</f>
        <v>100</v>
      </c>
      <c r="AE9" s="7">
        <f>100 + SUMIFS(NhatKy_ViPham!J:J, NhatKy_ViPham!E:E, "11_Van_A", NhatKy_ViPham!F:F, B9, NhatKy_ViPham!C:C, "T14") - SUMIFS(NhatKy_ViPham!K:K, NhatKy_ViPham!E:E, "11_Van_A", NhatKy_ViPham!F:F, B9, NhatKy_ViPham!C:C, "T14")</f>
        <v>100</v>
      </c>
      <c r="AF9" s="7">
        <f>100 + SUMIFS(NhatKy_ViPham!J:J, NhatKy_ViPham!E:E, "11_Van_A", NhatKy_ViPham!F:F, B9, NhatKy_ViPham!C:C, "T15") - SUMIFS(NhatKy_ViPham!K:K, NhatKy_ViPham!E:E, "11_Van_A", NhatKy_ViPham!F:F, B9, NhatKy_ViPham!C:C, "T15")</f>
        <v>100</v>
      </c>
      <c r="AG9" s="7">
        <f>100 + SUMIFS(NhatKy_ViPham!J:J, NhatKy_ViPham!E:E, "11_Van_A", NhatKy_ViPham!F:F, B9, NhatKy_ViPham!C:C, "T16") - SUMIFS(NhatKy_ViPham!K:K, NhatKy_ViPham!E:E, "11_Van_A", NhatKy_ViPham!F:F, B9, NhatKy_ViPham!C:C, "T16")</f>
        <v>100</v>
      </c>
      <c r="AH9" s="7">
        <f>100 + SUMIFS(NhatKy_ViPham!J:J, NhatKy_ViPham!E:E, "11_Van_A", NhatKy_ViPham!F:F, B9, NhatKy_ViPham!C:C, "T17") - SUMIFS(NhatKy_ViPham!K:K, NhatKy_ViPham!E:E, "11_Van_A", NhatKy_ViPham!F:F, B9, NhatKy_ViPham!C:C, "T17")</f>
        <v>100</v>
      </c>
      <c r="AI9" s="7">
        <f>100 + SUMIFS(NhatKy_ViPham!J:J, NhatKy_ViPham!E:E, "11_Van_A", NhatKy_ViPham!F:F, B9, NhatKy_ViPham!C:C, "T18") - SUMIFS(NhatKy_ViPham!K:K, NhatKy_ViPham!E:E, "11_Van_A", NhatKy_ViPham!F:F, B9, NhatKy_ViPham!C:C, "T18")</f>
        <v>100</v>
      </c>
      <c r="AJ9" s="7">
        <f>100 + SUMIFS(NhatKy_ViPham!J:J, NhatKy_ViPham!E:E, "11_Van_A", NhatKy_ViPham!F:F, B9, NhatKy_ViPham!C:C, "T19") - SUMIFS(NhatKy_ViPham!K:K, NhatKy_ViPham!E:E, "11_Van_A", NhatKy_ViPham!F:F, B9, NhatKy_ViPham!C:C, "T19")</f>
        <v>100</v>
      </c>
      <c r="AK9" s="7">
        <f>100 + SUMIFS(NhatKy_ViPham!J:J, NhatKy_ViPham!E:E, "11_Van_A", NhatKy_ViPham!F:F, B9, NhatKy_ViPham!C:C, "T20") - SUMIFS(NhatKy_ViPham!K:K, NhatKy_ViPham!E:E, "11_Van_A", NhatKy_ViPham!F:F, B9, NhatKy_ViPham!C:C, "T20")</f>
        <v>100</v>
      </c>
      <c r="AL9" s="7">
        <f>100 + SUMIFS(NhatKy_ViPham!J:J, NhatKy_ViPham!E:E, "11_Van_A", NhatKy_ViPham!F:F, B9, NhatKy_ViPham!C:C, "T21") - SUMIFS(NhatKy_ViPham!K:K, NhatKy_ViPham!E:E, "11_Van_A", NhatKy_ViPham!F:F, B9, NhatKy_ViPham!C:C, "T21")</f>
        <v>100</v>
      </c>
      <c r="AM9" s="7">
        <f>100 + SUMIFS(NhatKy_ViPham!J:J, NhatKy_ViPham!E:E, "11_Van_A", NhatKy_ViPham!F:F, B9, NhatKy_ViPham!C:C, "T22") - SUMIFS(NhatKy_ViPham!K:K, NhatKy_ViPham!E:E, "11_Van_A", NhatKy_ViPham!F:F, B9, NhatKy_ViPham!C:C, "T22")</f>
        <v>100</v>
      </c>
      <c r="AN9" s="7">
        <f>100 + SUMIFS(NhatKy_ViPham!J:J, NhatKy_ViPham!E:E, "11_Van_A", NhatKy_ViPham!F:F, B9, NhatKy_ViPham!C:C, "T23") - SUMIFS(NhatKy_ViPham!K:K, NhatKy_ViPham!E:E, "11_Van_A", NhatKy_ViPham!F:F, B9, NhatKy_ViPham!C:C, "T23")</f>
        <v>100</v>
      </c>
      <c r="AO9" s="7">
        <f>100 + SUMIFS(NhatKy_ViPham!J:J, NhatKy_ViPham!E:E, "11_Van_A", NhatKy_ViPham!F:F, B9, NhatKy_ViPham!C:C, "T24") - SUMIFS(NhatKy_ViPham!K:K, NhatKy_ViPham!E:E, "11_Van_A", NhatKy_ViPham!F:F, B9, NhatKy_ViPham!C:C, "T24")</f>
        <v>100</v>
      </c>
      <c r="AP9" s="7">
        <f>100 + SUMIFS(NhatKy_ViPham!J:J, NhatKy_ViPham!E:E, "11_Van_A", NhatKy_ViPham!F:F, B9, NhatKy_ViPham!C:C, "T25") - SUMIFS(NhatKy_ViPham!K:K, NhatKy_ViPham!E:E, "11_Van_A", NhatKy_ViPham!F:F, B9, NhatKy_ViPham!C:C, "T25")</f>
        <v>100</v>
      </c>
      <c r="AQ9" s="7">
        <f>100 + SUMIFS(NhatKy_ViPham!J:J, NhatKy_ViPham!E:E, "11_Van_A", NhatKy_ViPham!F:F, B9, NhatKy_ViPham!C:C, "T26") - SUMIFS(NhatKy_ViPham!K:K, NhatKy_ViPham!E:E, "11_Van_A", NhatKy_ViPham!F:F, B9, NhatKy_ViPham!C:C, "T26")</f>
        <v>100</v>
      </c>
      <c r="AR9" s="7">
        <f>100 + SUMIFS(NhatKy_ViPham!J:J, NhatKy_ViPham!E:E, "11_Van_A", NhatKy_ViPham!F:F, B9, NhatKy_ViPham!C:C, "T27") - SUMIFS(NhatKy_ViPham!K:K, NhatKy_ViPham!E:E, "11_Van_A", NhatKy_ViPham!F:F, B9, NhatKy_ViPham!C:C, "T27")</f>
        <v>100</v>
      </c>
      <c r="AS9" s="7">
        <f>100 + SUMIFS(NhatKy_ViPham!J:J, NhatKy_ViPham!E:E, "11_Van_A", NhatKy_ViPham!F:F, B9, NhatKy_ViPham!C:C, "T28") - SUMIFS(NhatKy_ViPham!K:K, NhatKy_ViPham!E:E, "11_Van_A", NhatKy_ViPham!F:F, B9, NhatKy_ViPham!C:C, "T28")</f>
        <v>100</v>
      </c>
      <c r="AT9" s="7">
        <f>100 + SUMIFS(NhatKy_ViPham!J:J, NhatKy_ViPham!E:E, "11_Van_A", NhatKy_ViPham!F:F, B9, NhatKy_ViPham!C:C, "T29") - SUMIFS(NhatKy_ViPham!K:K, NhatKy_ViPham!E:E, "11_Van_A", NhatKy_ViPham!F:F, B9, NhatKy_ViPham!C:C, "T29")</f>
        <v>100</v>
      </c>
      <c r="AU9" s="7">
        <f>100 + SUMIFS(NhatKy_ViPham!J:J, NhatKy_ViPham!E:E, "11_Van_A", NhatKy_ViPham!F:F, B9, NhatKy_ViPham!C:C, "T30") - SUMIFS(NhatKy_ViPham!K:K, NhatKy_ViPham!E:E, "11_Van_A", NhatKy_ViPham!F:F, B9, NhatKy_ViPham!C:C, "T30")</f>
        <v>100</v>
      </c>
      <c r="AV9" s="7">
        <f>100 + SUMIFS(NhatKy_ViPham!J:J, NhatKy_ViPham!E:E, "11_Van_A", NhatKy_ViPham!F:F, B9, NhatKy_ViPham!C:C, "T31") - SUMIFS(NhatKy_ViPham!K:K, NhatKy_ViPham!E:E, "11_Van_A", NhatKy_ViPham!F:F, B9, NhatKy_ViPham!C:C, "T31")</f>
        <v>100</v>
      </c>
      <c r="AW9" s="7">
        <f>100 + SUMIFS(NhatKy_ViPham!J:J, NhatKy_ViPham!E:E, "11_Van_A", NhatKy_ViPham!F:F, B9, NhatKy_ViPham!C:C, "T32") - SUMIFS(NhatKy_ViPham!K:K, NhatKy_ViPham!E:E, "11_Van_A", NhatKy_ViPham!F:F, B9, NhatKy_ViPham!C:C, "T32")</f>
        <v>100</v>
      </c>
      <c r="AX9" s="7">
        <f>100 + SUMIFS(NhatKy_ViPham!J:J, NhatKy_ViPham!E:E, "11_Van_A", NhatKy_ViPham!F:F, B9, NhatKy_ViPham!C:C, "T33") - SUMIFS(NhatKy_ViPham!K:K, NhatKy_ViPham!E:E, "11_Van_A", NhatKy_ViPham!F:F, B9, NhatKy_ViPham!C:C, "T33")</f>
        <v>100</v>
      </c>
      <c r="AY9" s="7">
        <f>100 + SUMIFS(NhatKy_ViPham!J:J, NhatKy_ViPham!E:E, "11_Van_A", NhatKy_ViPham!F:F, B9, NhatKy_ViPham!C:C, "T34") - SUMIFS(NhatKy_ViPham!K:K, NhatKy_ViPham!E:E, "11_Van_A", NhatKy_ViPham!F:F, B9, NhatKy_ViPham!C:C, "T34")</f>
        <v>100</v>
      </c>
      <c r="AZ9" s="7">
        <f>100 + SUMIFS(NhatKy_ViPham!J:J, NhatKy_ViPham!E:E, "11_Van_A", NhatKy_ViPham!F:F, B9, NhatKy_ViPham!C:C, "T35") - SUMIFS(NhatKy_ViPham!K:K, NhatKy_ViPham!E:E, "11_Van_A", NhatKy_ViPham!F:F, B9, NhatKy_ViPham!C:C, "T35")</f>
        <v>100</v>
      </c>
      <c r="BA9" s="12">
        <f t="shared" ref="BA9:BA43" si="0">ROUND(AVERAGE(R9:AZ9), 1)</f>
        <v>100</v>
      </c>
      <c r="BB9" s="11" t="s">
        <v>430</v>
      </c>
      <c r="BC9" s="14" t="str">
        <f t="shared" ref="BC9:BC43" si="1">IF(BB9="Có", "Chưa đạt", IF(BA9&gt;=85, "Tốt", IF(BA9&gt;=70, "Khá", IF(BA9&gt;=50, "Đạt", "Chưa đạt"))))</f>
        <v>Tốt</v>
      </c>
      <c r="BD9" s="10" t="str">
        <f t="shared" ref="BD9:BD43" si="2">IF(BC9="Chưa đạt", "🔴 Nguy cơ CHƯA ĐẠT", IF(BC9="Đạt", "🟡 CẦN NHẮC NHỞ", "🟢 BÌNH THƯỜNG"))</f>
        <v>🟢 BÌNH THƯỜNG</v>
      </c>
    </row>
    <row r="10" spans="1:56" x14ac:dyDescent="0.25">
      <c r="A10" s="5">
        <v>2</v>
      </c>
      <c r="B10" s="15" t="s">
        <v>1856</v>
      </c>
      <c r="C10" s="5" t="s">
        <v>1417</v>
      </c>
      <c r="D10" s="5" t="s">
        <v>429</v>
      </c>
      <c r="E10" s="11" t="s">
        <v>430</v>
      </c>
      <c r="F10" s="6">
        <f>SUMIFS(NhatKy_ViPham!K:K, NhatKy_ViPham!E:E, "11_Van_A", NhatKy_ViPham!F:F, B10, NhatKy_ViPham!H:H, "L01")</f>
        <v>0</v>
      </c>
      <c r="G10" s="6">
        <f>SUMIFS(NhatKy_ViPham!K:K, NhatKy_ViPham!E:E, "11_Van_A", NhatKy_ViPham!F:F, B10, NhatKy_ViPham!H:H, "L02")</f>
        <v>0</v>
      </c>
      <c r="H10" s="6">
        <f>SUMIFS(NhatKy_ViPham!K:K, NhatKy_ViPham!E:E, "11_Van_A", NhatKy_ViPham!F:F, B10, NhatKy_ViPham!H:H, "L03")</f>
        <v>0</v>
      </c>
      <c r="I10" s="6">
        <f>SUMIFS(NhatKy_ViPham!K:K, NhatKy_ViPham!E:E, "11_Van_A", NhatKy_ViPham!F:F, B10, NhatKy_ViPham!H:H, "L04")</f>
        <v>0</v>
      </c>
      <c r="J10" s="6">
        <f>SUMIFS(NhatKy_ViPham!K:K, NhatKy_ViPham!E:E, "11_Van_A", NhatKy_ViPham!F:F, B10, NhatKy_ViPham!H:H, "L05")</f>
        <v>0</v>
      </c>
      <c r="K10" s="6">
        <f>SUMIFS(NhatKy_ViPham!K:K, NhatKy_ViPham!E:E, "11_Van_A", NhatKy_ViPham!F:F, B10, NhatKy_ViPham!H:H, "L06")</f>
        <v>0</v>
      </c>
      <c r="L10" s="6">
        <f>SUMIFS(NhatKy_ViPham!K:K, NhatKy_ViPham!E:E, "11_Van_A", NhatKy_ViPham!F:F, B10, NhatKy_ViPham!H:H, "L07")</f>
        <v>0</v>
      </c>
      <c r="M10" s="6">
        <f>SUMIFS(NhatKy_ViPham!K:K, NhatKy_ViPham!E:E, "11_Van_A", NhatKy_ViPham!F:F, B10, NhatKy_ViPham!H:H, "L08")</f>
        <v>0</v>
      </c>
      <c r="N10" s="6">
        <f>SUMIFS(NhatKy_ViPham!K:K, NhatKy_ViPham!E:E, "11_Van_A", NhatKy_ViPham!F:F, B10, NhatKy_ViPham!H:H, "L09")</f>
        <v>0</v>
      </c>
      <c r="O10" s="6">
        <f>SUMIFS(NhatKy_ViPham!K:K, NhatKy_ViPham!E:E, "11_Van_A", NhatKy_ViPham!F:F, B10, NhatKy_ViPham!H:H, "L10")</f>
        <v>0</v>
      </c>
      <c r="P10" s="12">
        <f>SUMIFS(NhatKy_ViPham!J:J, NhatKy_ViPham!E:E, "11_Van_A", NhatKy_ViPham!F:F, B10)</f>
        <v>0</v>
      </c>
      <c r="Q10" s="13">
        <f>SUMIFS(NhatKy_ViPham!K:K, NhatKy_ViPham!E:E, "11_Van_A", NhatKy_ViPham!F:F, B10)</f>
        <v>0</v>
      </c>
      <c r="R10" s="6">
        <f>100 + SUMIFS(NhatKy_ViPham!J:J, NhatKy_ViPham!E:E, "11_Van_A", NhatKy_ViPham!F:F, B10, NhatKy_ViPham!C:C, "T1") - SUMIFS(NhatKy_ViPham!K:K, NhatKy_ViPham!E:E, "11_Van_A", NhatKy_ViPham!F:F, B10, NhatKy_ViPham!C:C, "T1")</f>
        <v>100</v>
      </c>
      <c r="S10" s="6">
        <f>100 + SUMIFS(NhatKy_ViPham!J:J, NhatKy_ViPham!E:E, "11_Van_A", NhatKy_ViPham!F:F, B10, NhatKy_ViPham!C:C, "T2") - SUMIFS(NhatKy_ViPham!K:K, NhatKy_ViPham!E:E, "11_Van_A", NhatKy_ViPham!F:F, B10, NhatKy_ViPham!C:C, "T2")</f>
        <v>100</v>
      </c>
      <c r="T10" s="6">
        <f>100 + SUMIFS(NhatKy_ViPham!J:J, NhatKy_ViPham!E:E, "11_Van_A", NhatKy_ViPham!F:F, B10, NhatKy_ViPham!C:C, "T3") - SUMIFS(NhatKy_ViPham!K:K, NhatKy_ViPham!E:E, "11_Van_A", NhatKy_ViPham!F:F, B10, NhatKy_ViPham!C:C, "T3")</f>
        <v>100</v>
      </c>
      <c r="U10" s="6">
        <f>100 + SUMIFS(NhatKy_ViPham!J:J, NhatKy_ViPham!E:E, "11_Van_A", NhatKy_ViPham!F:F, B10, NhatKy_ViPham!C:C, "T4") - SUMIFS(NhatKy_ViPham!K:K, NhatKy_ViPham!E:E, "11_Van_A", NhatKy_ViPham!F:F, B10, NhatKy_ViPham!C:C, "T4")</f>
        <v>100</v>
      </c>
      <c r="V10" s="6">
        <f>100 + SUMIFS(NhatKy_ViPham!J:J, NhatKy_ViPham!E:E, "11_Van_A", NhatKy_ViPham!F:F, B10, NhatKy_ViPham!C:C, "T5") - SUMIFS(NhatKy_ViPham!K:K, NhatKy_ViPham!E:E, "11_Van_A", NhatKy_ViPham!F:F, B10, NhatKy_ViPham!C:C, "T5")</f>
        <v>100</v>
      </c>
      <c r="W10" s="6">
        <f>100 + SUMIFS(NhatKy_ViPham!J:J, NhatKy_ViPham!E:E, "11_Van_A", NhatKy_ViPham!F:F, B10, NhatKy_ViPham!C:C, "T6") - SUMIFS(NhatKy_ViPham!K:K, NhatKy_ViPham!E:E, "11_Van_A", NhatKy_ViPham!F:F, B10, NhatKy_ViPham!C:C, "T6")</f>
        <v>100</v>
      </c>
      <c r="X10" s="6">
        <f>100 + SUMIFS(NhatKy_ViPham!J:J, NhatKy_ViPham!E:E, "11_Van_A", NhatKy_ViPham!F:F, B10, NhatKy_ViPham!C:C, "T7") - SUMIFS(NhatKy_ViPham!K:K, NhatKy_ViPham!E:E, "11_Van_A", NhatKy_ViPham!F:F, B10, NhatKy_ViPham!C:C, "T7")</f>
        <v>100</v>
      </c>
      <c r="Y10" s="6">
        <f>100 + SUMIFS(NhatKy_ViPham!J:J, NhatKy_ViPham!E:E, "11_Van_A", NhatKy_ViPham!F:F, B10, NhatKy_ViPham!C:C, "T8") - SUMIFS(NhatKy_ViPham!K:K, NhatKy_ViPham!E:E, "11_Van_A", NhatKy_ViPham!F:F, B10, NhatKy_ViPham!C:C, "T8")</f>
        <v>100</v>
      </c>
      <c r="Z10" s="6">
        <f>100 + SUMIFS(NhatKy_ViPham!J:J, NhatKy_ViPham!E:E, "11_Van_A", NhatKy_ViPham!F:F, B10, NhatKy_ViPham!C:C, "T9") - SUMIFS(NhatKy_ViPham!K:K, NhatKy_ViPham!E:E, "11_Van_A", NhatKy_ViPham!F:F, B10, NhatKy_ViPham!C:C, "T9")</f>
        <v>100</v>
      </c>
      <c r="AA10" s="6">
        <f>100 + SUMIFS(NhatKy_ViPham!J:J, NhatKy_ViPham!E:E, "11_Van_A", NhatKy_ViPham!F:F, B10, NhatKy_ViPham!C:C, "T10") - SUMIFS(NhatKy_ViPham!K:K, NhatKy_ViPham!E:E, "11_Van_A", NhatKy_ViPham!F:F, B10, NhatKy_ViPham!C:C, "T10")</f>
        <v>100</v>
      </c>
      <c r="AB10" s="6">
        <f>100 + SUMIFS(NhatKy_ViPham!J:J, NhatKy_ViPham!E:E, "11_Van_A", NhatKy_ViPham!F:F, B10, NhatKy_ViPham!C:C, "T11") - SUMIFS(NhatKy_ViPham!K:K, NhatKy_ViPham!E:E, "11_Van_A", NhatKy_ViPham!F:F, B10, NhatKy_ViPham!C:C, "T11")</f>
        <v>100</v>
      </c>
      <c r="AC10" s="6">
        <f>100 + SUMIFS(NhatKy_ViPham!J:J, NhatKy_ViPham!E:E, "11_Van_A", NhatKy_ViPham!F:F, B10, NhatKy_ViPham!C:C, "T12") - SUMIFS(NhatKy_ViPham!K:K, NhatKy_ViPham!E:E, "11_Van_A", NhatKy_ViPham!F:F, B10, NhatKy_ViPham!C:C, "T12")</f>
        <v>100</v>
      </c>
      <c r="AD10" s="6">
        <f>100 + SUMIFS(NhatKy_ViPham!J:J, NhatKy_ViPham!E:E, "11_Van_A", NhatKy_ViPham!F:F, B10, NhatKy_ViPham!C:C, "T13") - SUMIFS(NhatKy_ViPham!K:K, NhatKy_ViPham!E:E, "11_Van_A", NhatKy_ViPham!F:F, B10, NhatKy_ViPham!C:C, "T13")</f>
        <v>100</v>
      </c>
      <c r="AE10" s="6">
        <f>100 + SUMIFS(NhatKy_ViPham!J:J, NhatKy_ViPham!E:E, "11_Van_A", NhatKy_ViPham!F:F, B10, NhatKy_ViPham!C:C, "T14") - SUMIFS(NhatKy_ViPham!K:K, NhatKy_ViPham!E:E, "11_Van_A", NhatKy_ViPham!F:F, B10, NhatKy_ViPham!C:C, "T14")</f>
        <v>100</v>
      </c>
      <c r="AF10" s="6">
        <f>100 + SUMIFS(NhatKy_ViPham!J:J, NhatKy_ViPham!E:E, "11_Van_A", NhatKy_ViPham!F:F, B10, NhatKy_ViPham!C:C, "T15") - SUMIFS(NhatKy_ViPham!K:K, NhatKy_ViPham!E:E, "11_Van_A", NhatKy_ViPham!F:F, B10, NhatKy_ViPham!C:C, "T15")</f>
        <v>100</v>
      </c>
      <c r="AG10" s="6">
        <f>100 + SUMIFS(NhatKy_ViPham!J:J, NhatKy_ViPham!E:E, "11_Van_A", NhatKy_ViPham!F:F, B10, NhatKy_ViPham!C:C, "T16") - SUMIFS(NhatKy_ViPham!K:K, NhatKy_ViPham!E:E, "11_Van_A", NhatKy_ViPham!F:F, B10, NhatKy_ViPham!C:C, "T16")</f>
        <v>100</v>
      </c>
      <c r="AH10" s="6">
        <f>100 + SUMIFS(NhatKy_ViPham!J:J, NhatKy_ViPham!E:E, "11_Van_A", NhatKy_ViPham!F:F, B10, NhatKy_ViPham!C:C, "T17") - SUMIFS(NhatKy_ViPham!K:K, NhatKy_ViPham!E:E, "11_Van_A", NhatKy_ViPham!F:F, B10, NhatKy_ViPham!C:C, "T17")</f>
        <v>100</v>
      </c>
      <c r="AI10" s="6">
        <f>100 + SUMIFS(NhatKy_ViPham!J:J, NhatKy_ViPham!E:E, "11_Van_A", NhatKy_ViPham!F:F, B10, NhatKy_ViPham!C:C, "T18") - SUMIFS(NhatKy_ViPham!K:K, NhatKy_ViPham!E:E, "11_Van_A", NhatKy_ViPham!F:F, B10, NhatKy_ViPham!C:C, "T18")</f>
        <v>100</v>
      </c>
      <c r="AJ10" s="6">
        <f>100 + SUMIFS(NhatKy_ViPham!J:J, NhatKy_ViPham!E:E, "11_Van_A", NhatKy_ViPham!F:F, B10, NhatKy_ViPham!C:C, "T19") - SUMIFS(NhatKy_ViPham!K:K, NhatKy_ViPham!E:E, "11_Van_A", NhatKy_ViPham!F:F, B10, NhatKy_ViPham!C:C, "T19")</f>
        <v>100</v>
      </c>
      <c r="AK10" s="6">
        <f>100 + SUMIFS(NhatKy_ViPham!J:J, NhatKy_ViPham!E:E, "11_Van_A", NhatKy_ViPham!F:F, B10, NhatKy_ViPham!C:C, "T20") - SUMIFS(NhatKy_ViPham!K:K, NhatKy_ViPham!E:E, "11_Van_A", NhatKy_ViPham!F:F, B10, NhatKy_ViPham!C:C, "T20")</f>
        <v>100</v>
      </c>
      <c r="AL10" s="6">
        <f>100 + SUMIFS(NhatKy_ViPham!J:J, NhatKy_ViPham!E:E, "11_Van_A", NhatKy_ViPham!F:F, B10, NhatKy_ViPham!C:C, "T21") - SUMIFS(NhatKy_ViPham!K:K, NhatKy_ViPham!E:E, "11_Van_A", NhatKy_ViPham!F:F, B10, NhatKy_ViPham!C:C, "T21")</f>
        <v>100</v>
      </c>
      <c r="AM10" s="6">
        <f>100 + SUMIFS(NhatKy_ViPham!J:J, NhatKy_ViPham!E:E, "11_Van_A", NhatKy_ViPham!F:F, B10, NhatKy_ViPham!C:C, "T22") - SUMIFS(NhatKy_ViPham!K:K, NhatKy_ViPham!E:E, "11_Van_A", NhatKy_ViPham!F:F, B10, NhatKy_ViPham!C:C, "T22")</f>
        <v>100</v>
      </c>
      <c r="AN10" s="6">
        <f>100 + SUMIFS(NhatKy_ViPham!J:J, NhatKy_ViPham!E:E, "11_Van_A", NhatKy_ViPham!F:F, B10, NhatKy_ViPham!C:C, "T23") - SUMIFS(NhatKy_ViPham!K:K, NhatKy_ViPham!E:E, "11_Van_A", NhatKy_ViPham!F:F, B10, NhatKy_ViPham!C:C, "T23")</f>
        <v>100</v>
      </c>
      <c r="AO10" s="6">
        <f>100 + SUMIFS(NhatKy_ViPham!J:J, NhatKy_ViPham!E:E, "11_Van_A", NhatKy_ViPham!F:F, B10, NhatKy_ViPham!C:C, "T24") - SUMIFS(NhatKy_ViPham!K:K, NhatKy_ViPham!E:E, "11_Van_A", NhatKy_ViPham!F:F, B10, NhatKy_ViPham!C:C, "T24")</f>
        <v>100</v>
      </c>
      <c r="AP10" s="6">
        <f>100 + SUMIFS(NhatKy_ViPham!J:J, NhatKy_ViPham!E:E, "11_Van_A", NhatKy_ViPham!F:F, B10, NhatKy_ViPham!C:C, "T25") - SUMIFS(NhatKy_ViPham!K:K, NhatKy_ViPham!E:E, "11_Van_A", NhatKy_ViPham!F:F, B10, NhatKy_ViPham!C:C, "T25")</f>
        <v>100</v>
      </c>
      <c r="AQ10" s="6">
        <f>100 + SUMIFS(NhatKy_ViPham!J:J, NhatKy_ViPham!E:E, "11_Van_A", NhatKy_ViPham!F:F, B10, NhatKy_ViPham!C:C, "T26") - SUMIFS(NhatKy_ViPham!K:K, NhatKy_ViPham!E:E, "11_Van_A", NhatKy_ViPham!F:F, B10, NhatKy_ViPham!C:C, "T26")</f>
        <v>100</v>
      </c>
      <c r="AR10" s="6">
        <f>100 + SUMIFS(NhatKy_ViPham!J:J, NhatKy_ViPham!E:E, "11_Van_A", NhatKy_ViPham!F:F, B10, NhatKy_ViPham!C:C, "T27") - SUMIFS(NhatKy_ViPham!K:K, NhatKy_ViPham!E:E, "11_Van_A", NhatKy_ViPham!F:F, B10, NhatKy_ViPham!C:C, "T27")</f>
        <v>100</v>
      </c>
      <c r="AS10" s="6">
        <f>100 + SUMIFS(NhatKy_ViPham!J:J, NhatKy_ViPham!E:E, "11_Van_A", NhatKy_ViPham!F:F, B10, NhatKy_ViPham!C:C, "T28") - SUMIFS(NhatKy_ViPham!K:K, NhatKy_ViPham!E:E, "11_Van_A", NhatKy_ViPham!F:F, B10, NhatKy_ViPham!C:C, "T28")</f>
        <v>100</v>
      </c>
      <c r="AT10" s="6">
        <f>100 + SUMIFS(NhatKy_ViPham!J:J, NhatKy_ViPham!E:E, "11_Van_A", NhatKy_ViPham!F:F, B10, NhatKy_ViPham!C:C, "T29") - SUMIFS(NhatKy_ViPham!K:K, NhatKy_ViPham!E:E, "11_Van_A", NhatKy_ViPham!F:F, B10, NhatKy_ViPham!C:C, "T29")</f>
        <v>100</v>
      </c>
      <c r="AU10" s="6">
        <f>100 + SUMIFS(NhatKy_ViPham!J:J, NhatKy_ViPham!E:E, "11_Van_A", NhatKy_ViPham!F:F, B10, NhatKy_ViPham!C:C, "T30") - SUMIFS(NhatKy_ViPham!K:K, NhatKy_ViPham!E:E, "11_Van_A", NhatKy_ViPham!F:F, B10, NhatKy_ViPham!C:C, "T30")</f>
        <v>100</v>
      </c>
      <c r="AV10" s="6">
        <f>100 + SUMIFS(NhatKy_ViPham!J:J, NhatKy_ViPham!E:E, "11_Van_A", NhatKy_ViPham!F:F, B10, NhatKy_ViPham!C:C, "T31") - SUMIFS(NhatKy_ViPham!K:K, NhatKy_ViPham!E:E, "11_Van_A", NhatKy_ViPham!F:F, B10, NhatKy_ViPham!C:C, "T31")</f>
        <v>100</v>
      </c>
      <c r="AW10" s="6">
        <f>100 + SUMIFS(NhatKy_ViPham!J:J, NhatKy_ViPham!E:E, "11_Van_A", NhatKy_ViPham!F:F, B10, NhatKy_ViPham!C:C, "T32") - SUMIFS(NhatKy_ViPham!K:K, NhatKy_ViPham!E:E, "11_Van_A", NhatKy_ViPham!F:F, B10, NhatKy_ViPham!C:C, "T32")</f>
        <v>100</v>
      </c>
      <c r="AX10" s="6">
        <f>100 + SUMIFS(NhatKy_ViPham!J:J, NhatKy_ViPham!E:E, "11_Van_A", NhatKy_ViPham!F:F, B10, NhatKy_ViPham!C:C, "T33") - SUMIFS(NhatKy_ViPham!K:K, NhatKy_ViPham!E:E, "11_Van_A", NhatKy_ViPham!F:F, B10, NhatKy_ViPham!C:C, "T33")</f>
        <v>100</v>
      </c>
      <c r="AY10" s="6">
        <f>100 + SUMIFS(NhatKy_ViPham!J:J, NhatKy_ViPham!E:E, "11_Van_A", NhatKy_ViPham!F:F, B10, NhatKy_ViPham!C:C, "T34") - SUMIFS(NhatKy_ViPham!K:K, NhatKy_ViPham!E:E, "11_Van_A", NhatKy_ViPham!F:F, B10, NhatKy_ViPham!C:C, "T34")</f>
        <v>100</v>
      </c>
      <c r="AZ10" s="6">
        <f>100 + SUMIFS(NhatKy_ViPham!J:J, NhatKy_ViPham!E:E, "11_Van_A", NhatKy_ViPham!F:F, B10, NhatKy_ViPham!C:C, "T35") - SUMIFS(NhatKy_ViPham!K:K, NhatKy_ViPham!E:E, "11_Van_A", NhatKy_ViPham!F:F, B10, NhatKy_ViPham!C:C, "T35")</f>
        <v>100</v>
      </c>
      <c r="BA10" s="12">
        <f t="shared" si="0"/>
        <v>100</v>
      </c>
      <c r="BB10" s="11" t="s">
        <v>430</v>
      </c>
      <c r="BC10" s="16" t="str">
        <f t="shared" si="1"/>
        <v>Tốt</v>
      </c>
      <c r="BD10" s="15" t="str">
        <f t="shared" si="2"/>
        <v>🟢 BÌNH THƯỜNG</v>
      </c>
    </row>
    <row r="11" spans="1:56" x14ac:dyDescent="0.25">
      <c r="A11" s="4">
        <v>3</v>
      </c>
      <c r="B11" s="10" t="s">
        <v>1857</v>
      </c>
      <c r="C11" s="4" t="s">
        <v>1434</v>
      </c>
      <c r="D11" s="4" t="s">
        <v>429</v>
      </c>
      <c r="E11" s="11" t="s">
        <v>430</v>
      </c>
      <c r="F11" s="7">
        <f>SUMIFS(NhatKy_ViPham!K:K, NhatKy_ViPham!E:E, "11_Van_A", NhatKy_ViPham!F:F, B11, NhatKy_ViPham!H:H, "L01")</f>
        <v>0</v>
      </c>
      <c r="G11" s="7">
        <f>SUMIFS(NhatKy_ViPham!K:K, NhatKy_ViPham!E:E, "11_Van_A", NhatKy_ViPham!F:F, B11, NhatKy_ViPham!H:H, "L02")</f>
        <v>0</v>
      </c>
      <c r="H11" s="7">
        <f>SUMIFS(NhatKy_ViPham!K:K, NhatKy_ViPham!E:E, "11_Van_A", NhatKy_ViPham!F:F, B11, NhatKy_ViPham!H:H, "L03")</f>
        <v>0</v>
      </c>
      <c r="I11" s="7">
        <f>SUMIFS(NhatKy_ViPham!K:K, NhatKy_ViPham!E:E, "11_Van_A", NhatKy_ViPham!F:F, B11, NhatKy_ViPham!H:H, "L04")</f>
        <v>0</v>
      </c>
      <c r="J11" s="7">
        <f>SUMIFS(NhatKy_ViPham!K:K, NhatKy_ViPham!E:E, "11_Van_A", NhatKy_ViPham!F:F, B11, NhatKy_ViPham!H:H, "L05")</f>
        <v>0</v>
      </c>
      <c r="K11" s="7">
        <f>SUMIFS(NhatKy_ViPham!K:K, NhatKy_ViPham!E:E, "11_Van_A", NhatKy_ViPham!F:F, B11, NhatKy_ViPham!H:H, "L06")</f>
        <v>0</v>
      </c>
      <c r="L11" s="7">
        <f>SUMIFS(NhatKy_ViPham!K:K, NhatKy_ViPham!E:E, "11_Van_A", NhatKy_ViPham!F:F, B11, NhatKy_ViPham!H:H, "L07")</f>
        <v>0</v>
      </c>
      <c r="M11" s="7">
        <f>SUMIFS(NhatKy_ViPham!K:K, NhatKy_ViPham!E:E, "11_Van_A", NhatKy_ViPham!F:F, B11, NhatKy_ViPham!H:H, "L08")</f>
        <v>0</v>
      </c>
      <c r="N11" s="7">
        <f>SUMIFS(NhatKy_ViPham!K:K, NhatKy_ViPham!E:E, "11_Van_A", NhatKy_ViPham!F:F, B11, NhatKy_ViPham!H:H, "L09")</f>
        <v>0</v>
      </c>
      <c r="O11" s="7">
        <f>SUMIFS(NhatKy_ViPham!K:K, NhatKy_ViPham!E:E, "11_Van_A", NhatKy_ViPham!F:F, B11, NhatKy_ViPham!H:H, "L10")</f>
        <v>0</v>
      </c>
      <c r="P11" s="12">
        <f>SUMIFS(NhatKy_ViPham!J:J, NhatKy_ViPham!E:E, "11_Van_A", NhatKy_ViPham!F:F, B11)</f>
        <v>0</v>
      </c>
      <c r="Q11" s="13">
        <f>SUMIFS(NhatKy_ViPham!K:K, NhatKy_ViPham!E:E, "11_Van_A", NhatKy_ViPham!F:F, B11)</f>
        <v>0</v>
      </c>
      <c r="R11" s="7">
        <f>100 + SUMIFS(NhatKy_ViPham!J:J, NhatKy_ViPham!E:E, "11_Van_A", NhatKy_ViPham!F:F, B11, NhatKy_ViPham!C:C, "T1") - SUMIFS(NhatKy_ViPham!K:K, NhatKy_ViPham!E:E, "11_Van_A", NhatKy_ViPham!F:F, B11, NhatKy_ViPham!C:C, "T1")</f>
        <v>100</v>
      </c>
      <c r="S11" s="7">
        <f>100 + SUMIFS(NhatKy_ViPham!J:J, NhatKy_ViPham!E:E, "11_Van_A", NhatKy_ViPham!F:F, B11, NhatKy_ViPham!C:C, "T2") - SUMIFS(NhatKy_ViPham!K:K, NhatKy_ViPham!E:E, "11_Van_A", NhatKy_ViPham!F:F, B11, NhatKy_ViPham!C:C, "T2")</f>
        <v>100</v>
      </c>
      <c r="T11" s="7">
        <f>100 + SUMIFS(NhatKy_ViPham!J:J, NhatKy_ViPham!E:E, "11_Van_A", NhatKy_ViPham!F:F, B11, NhatKy_ViPham!C:C, "T3") - SUMIFS(NhatKy_ViPham!K:K, NhatKy_ViPham!E:E, "11_Van_A", NhatKy_ViPham!F:F, B11, NhatKy_ViPham!C:C, "T3")</f>
        <v>100</v>
      </c>
      <c r="U11" s="7">
        <f>100 + SUMIFS(NhatKy_ViPham!J:J, NhatKy_ViPham!E:E, "11_Van_A", NhatKy_ViPham!F:F, B11, NhatKy_ViPham!C:C, "T4") - SUMIFS(NhatKy_ViPham!K:K, NhatKy_ViPham!E:E, "11_Van_A", NhatKy_ViPham!F:F, B11, NhatKy_ViPham!C:C, "T4")</f>
        <v>100</v>
      </c>
      <c r="V11" s="7">
        <f>100 + SUMIFS(NhatKy_ViPham!J:J, NhatKy_ViPham!E:E, "11_Van_A", NhatKy_ViPham!F:F, B11, NhatKy_ViPham!C:C, "T5") - SUMIFS(NhatKy_ViPham!K:K, NhatKy_ViPham!E:E, "11_Van_A", NhatKy_ViPham!F:F, B11, NhatKy_ViPham!C:C, "T5")</f>
        <v>100</v>
      </c>
      <c r="W11" s="7">
        <f>100 + SUMIFS(NhatKy_ViPham!J:J, NhatKy_ViPham!E:E, "11_Van_A", NhatKy_ViPham!F:F, B11, NhatKy_ViPham!C:C, "T6") - SUMIFS(NhatKy_ViPham!K:K, NhatKy_ViPham!E:E, "11_Van_A", NhatKy_ViPham!F:F, B11, NhatKy_ViPham!C:C, "T6")</f>
        <v>100</v>
      </c>
      <c r="X11" s="7">
        <f>100 + SUMIFS(NhatKy_ViPham!J:J, NhatKy_ViPham!E:E, "11_Van_A", NhatKy_ViPham!F:F, B11, NhatKy_ViPham!C:C, "T7") - SUMIFS(NhatKy_ViPham!K:K, NhatKy_ViPham!E:E, "11_Van_A", NhatKy_ViPham!F:F, B11, NhatKy_ViPham!C:C, "T7")</f>
        <v>100</v>
      </c>
      <c r="Y11" s="7">
        <f>100 + SUMIFS(NhatKy_ViPham!J:J, NhatKy_ViPham!E:E, "11_Van_A", NhatKy_ViPham!F:F, B11, NhatKy_ViPham!C:C, "T8") - SUMIFS(NhatKy_ViPham!K:K, NhatKy_ViPham!E:E, "11_Van_A", NhatKy_ViPham!F:F, B11, NhatKy_ViPham!C:C, "T8")</f>
        <v>100</v>
      </c>
      <c r="Z11" s="7">
        <f>100 + SUMIFS(NhatKy_ViPham!J:J, NhatKy_ViPham!E:E, "11_Van_A", NhatKy_ViPham!F:F, B11, NhatKy_ViPham!C:C, "T9") - SUMIFS(NhatKy_ViPham!K:K, NhatKy_ViPham!E:E, "11_Van_A", NhatKy_ViPham!F:F, B11, NhatKy_ViPham!C:C, "T9")</f>
        <v>100</v>
      </c>
      <c r="AA11" s="7">
        <f>100 + SUMIFS(NhatKy_ViPham!J:J, NhatKy_ViPham!E:E, "11_Van_A", NhatKy_ViPham!F:F, B11, NhatKy_ViPham!C:C, "T10") - SUMIFS(NhatKy_ViPham!K:K, NhatKy_ViPham!E:E, "11_Van_A", NhatKy_ViPham!F:F, B11, NhatKy_ViPham!C:C, "T10")</f>
        <v>100</v>
      </c>
      <c r="AB11" s="7">
        <f>100 + SUMIFS(NhatKy_ViPham!J:J, NhatKy_ViPham!E:E, "11_Van_A", NhatKy_ViPham!F:F, B11, NhatKy_ViPham!C:C, "T11") - SUMIFS(NhatKy_ViPham!K:K, NhatKy_ViPham!E:E, "11_Van_A", NhatKy_ViPham!F:F, B11, NhatKy_ViPham!C:C, "T11")</f>
        <v>100</v>
      </c>
      <c r="AC11" s="7">
        <f>100 + SUMIFS(NhatKy_ViPham!J:J, NhatKy_ViPham!E:E, "11_Van_A", NhatKy_ViPham!F:F, B11, NhatKy_ViPham!C:C, "T12") - SUMIFS(NhatKy_ViPham!K:K, NhatKy_ViPham!E:E, "11_Van_A", NhatKy_ViPham!F:F, B11, NhatKy_ViPham!C:C, "T12")</f>
        <v>100</v>
      </c>
      <c r="AD11" s="7">
        <f>100 + SUMIFS(NhatKy_ViPham!J:J, NhatKy_ViPham!E:E, "11_Van_A", NhatKy_ViPham!F:F, B11, NhatKy_ViPham!C:C, "T13") - SUMIFS(NhatKy_ViPham!K:K, NhatKy_ViPham!E:E, "11_Van_A", NhatKy_ViPham!F:F, B11, NhatKy_ViPham!C:C, "T13")</f>
        <v>100</v>
      </c>
      <c r="AE11" s="7">
        <f>100 + SUMIFS(NhatKy_ViPham!J:J, NhatKy_ViPham!E:E, "11_Van_A", NhatKy_ViPham!F:F, B11, NhatKy_ViPham!C:C, "T14") - SUMIFS(NhatKy_ViPham!K:K, NhatKy_ViPham!E:E, "11_Van_A", NhatKy_ViPham!F:F, B11, NhatKy_ViPham!C:C, "T14")</f>
        <v>100</v>
      </c>
      <c r="AF11" s="7">
        <f>100 + SUMIFS(NhatKy_ViPham!J:J, NhatKy_ViPham!E:E, "11_Van_A", NhatKy_ViPham!F:F, B11, NhatKy_ViPham!C:C, "T15") - SUMIFS(NhatKy_ViPham!K:K, NhatKy_ViPham!E:E, "11_Van_A", NhatKy_ViPham!F:F, B11, NhatKy_ViPham!C:C, "T15")</f>
        <v>100</v>
      </c>
      <c r="AG11" s="7">
        <f>100 + SUMIFS(NhatKy_ViPham!J:J, NhatKy_ViPham!E:E, "11_Van_A", NhatKy_ViPham!F:F, B11, NhatKy_ViPham!C:C, "T16") - SUMIFS(NhatKy_ViPham!K:K, NhatKy_ViPham!E:E, "11_Van_A", NhatKy_ViPham!F:F, B11, NhatKy_ViPham!C:C, "T16")</f>
        <v>100</v>
      </c>
      <c r="AH11" s="7">
        <f>100 + SUMIFS(NhatKy_ViPham!J:J, NhatKy_ViPham!E:E, "11_Van_A", NhatKy_ViPham!F:F, B11, NhatKy_ViPham!C:C, "T17") - SUMIFS(NhatKy_ViPham!K:K, NhatKy_ViPham!E:E, "11_Van_A", NhatKy_ViPham!F:F, B11, NhatKy_ViPham!C:C, "T17")</f>
        <v>100</v>
      </c>
      <c r="AI11" s="7">
        <f>100 + SUMIFS(NhatKy_ViPham!J:J, NhatKy_ViPham!E:E, "11_Van_A", NhatKy_ViPham!F:F, B11, NhatKy_ViPham!C:C, "T18") - SUMIFS(NhatKy_ViPham!K:K, NhatKy_ViPham!E:E, "11_Van_A", NhatKy_ViPham!F:F, B11, NhatKy_ViPham!C:C, "T18")</f>
        <v>100</v>
      </c>
      <c r="AJ11" s="7">
        <f>100 + SUMIFS(NhatKy_ViPham!J:J, NhatKy_ViPham!E:E, "11_Van_A", NhatKy_ViPham!F:F, B11, NhatKy_ViPham!C:C, "T19") - SUMIFS(NhatKy_ViPham!K:K, NhatKy_ViPham!E:E, "11_Van_A", NhatKy_ViPham!F:F, B11, NhatKy_ViPham!C:C, "T19")</f>
        <v>100</v>
      </c>
      <c r="AK11" s="7">
        <f>100 + SUMIFS(NhatKy_ViPham!J:J, NhatKy_ViPham!E:E, "11_Van_A", NhatKy_ViPham!F:F, B11, NhatKy_ViPham!C:C, "T20") - SUMIFS(NhatKy_ViPham!K:K, NhatKy_ViPham!E:E, "11_Van_A", NhatKy_ViPham!F:F, B11, NhatKy_ViPham!C:C, "T20")</f>
        <v>100</v>
      </c>
      <c r="AL11" s="7">
        <f>100 + SUMIFS(NhatKy_ViPham!J:J, NhatKy_ViPham!E:E, "11_Van_A", NhatKy_ViPham!F:F, B11, NhatKy_ViPham!C:C, "T21") - SUMIFS(NhatKy_ViPham!K:K, NhatKy_ViPham!E:E, "11_Van_A", NhatKy_ViPham!F:F, B11, NhatKy_ViPham!C:C, "T21")</f>
        <v>100</v>
      </c>
      <c r="AM11" s="7">
        <f>100 + SUMIFS(NhatKy_ViPham!J:J, NhatKy_ViPham!E:E, "11_Van_A", NhatKy_ViPham!F:F, B11, NhatKy_ViPham!C:C, "T22") - SUMIFS(NhatKy_ViPham!K:K, NhatKy_ViPham!E:E, "11_Van_A", NhatKy_ViPham!F:F, B11, NhatKy_ViPham!C:C, "T22")</f>
        <v>100</v>
      </c>
      <c r="AN11" s="7">
        <f>100 + SUMIFS(NhatKy_ViPham!J:J, NhatKy_ViPham!E:E, "11_Van_A", NhatKy_ViPham!F:F, B11, NhatKy_ViPham!C:C, "T23") - SUMIFS(NhatKy_ViPham!K:K, NhatKy_ViPham!E:E, "11_Van_A", NhatKy_ViPham!F:F, B11, NhatKy_ViPham!C:C, "T23")</f>
        <v>100</v>
      </c>
      <c r="AO11" s="7">
        <f>100 + SUMIFS(NhatKy_ViPham!J:J, NhatKy_ViPham!E:E, "11_Van_A", NhatKy_ViPham!F:F, B11, NhatKy_ViPham!C:C, "T24") - SUMIFS(NhatKy_ViPham!K:K, NhatKy_ViPham!E:E, "11_Van_A", NhatKy_ViPham!F:F, B11, NhatKy_ViPham!C:C, "T24")</f>
        <v>100</v>
      </c>
      <c r="AP11" s="7">
        <f>100 + SUMIFS(NhatKy_ViPham!J:J, NhatKy_ViPham!E:E, "11_Van_A", NhatKy_ViPham!F:F, B11, NhatKy_ViPham!C:C, "T25") - SUMIFS(NhatKy_ViPham!K:K, NhatKy_ViPham!E:E, "11_Van_A", NhatKy_ViPham!F:F, B11, NhatKy_ViPham!C:C, "T25")</f>
        <v>100</v>
      </c>
      <c r="AQ11" s="7">
        <f>100 + SUMIFS(NhatKy_ViPham!J:J, NhatKy_ViPham!E:E, "11_Van_A", NhatKy_ViPham!F:F, B11, NhatKy_ViPham!C:C, "T26") - SUMIFS(NhatKy_ViPham!K:K, NhatKy_ViPham!E:E, "11_Van_A", NhatKy_ViPham!F:F, B11, NhatKy_ViPham!C:C, "T26")</f>
        <v>100</v>
      </c>
      <c r="AR11" s="7">
        <f>100 + SUMIFS(NhatKy_ViPham!J:J, NhatKy_ViPham!E:E, "11_Van_A", NhatKy_ViPham!F:F, B11, NhatKy_ViPham!C:C, "T27") - SUMIFS(NhatKy_ViPham!K:K, NhatKy_ViPham!E:E, "11_Van_A", NhatKy_ViPham!F:F, B11, NhatKy_ViPham!C:C, "T27")</f>
        <v>100</v>
      </c>
      <c r="AS11" s="7">
        <f>100 + SUMIFS(NhatKy_ViPham!J:J, NhatKy_ViPham!E:E, "11_Van_A", NhatKy_ViPham!F:F, B11, NhatKy_ViPham!C:C, "T28") - SUMIFS(NhatKy_ViPham!K:K, NhatKy_ViPham!E:E, "11_Van_A", NhatKy_ViPham!F:F, B11, NhatKy_ViPham!C:C, "T28")</f>
        <v>100</v>
      </c>
      <c r="AT11" s="7">
        <f>100 + SUMIFS(NhatKy_ViPham!J:J, NhatKy_ViPham!E:E, "11_Van_A", NhatKy_ViPham!F:F, B11, NhatKy_ViPham!C:C, "T29") - SUMIFS(NhatKy_ViPham!K:K, NhatKy_ViPham!E:E, "11_Van_A", NhatKy_ViPham!F:F, B11, NhatKy_ViPham!C:C, "T29")</f>
        <v>100</v>
      </c>
      <c r="AU11" s="7">
        <f>100 + SUMIFS(NhatKy_ViPham!J:J, NhatKy_ViPham!E:E, "11_Van_A", NhatKy_ViPham!F:F, B11, NhatKy_ViPham!C:C, "T30") - SUMIFS(NhatKy_ViPham!K:K, NhatKy_ViPham!E:E, "11_Van_A", NhatKy_ViPham!F:F, B11, NhatKy_ViPham!C:C, "T30")</f>
        <v>100</v>
      </c>
      <c r="AV11" s="7">
        <f>100 + SUMIFS(NhatKy_ViPham!J:J, NhatKy_ViPham!E:E, "11_Van_A", NhatKy_ViPham!F:F, B11, NhatKy_ViPham!C:C, "T31") - SUMIFS(NhatKy_ViPham!K:K, NhatKy_ViPham!E:E, "11_Van_A", NhatKy_ViPham!F:F, B11, NhatKy_ViPham!C:C, "T31")</f>
        <v>100</v>
      </c>
      <c r="AW11" s="7">
        <f>100 + SUMIFS(NhatKy_ViPham!J:J, NhatKy_ViPham!E:E, "11_Van_A", NhatKy_ViPham!F:F, B11, NhatKy_ViPham!C:C, "T32") - SUMIFS(NhatKy_ViPham!K:K, NhatKy_ViPham!E:E, "11_Van_A", NhatKy_ViPham!F:F, B11, NhatKy_ViPham!C:C, "T32")</f>
        <v>100</v>
      </c>
      <c r="AX11" s="7">
        <f>100 + SUMIFS(NhatKy_ViPham!J:J, NhatKy_ViPham!E:E, "11_Van_A", NhatKy_ViPham!F:F, B11, NhatKy_ViPham!C:C, "T33") - SUMIFS(NhatKy_ViPham!K:K, NhatKy_ViPham!E:E, "11_Van_A", NhatKy_ViPham!F:F, B11, NhatKy_ViPham!C:C, "T33")</f>
        <v>100</v>
      </c>
      <c r="AY11" s="7">
        <f>100 + SUMIFS(NhatKy_ViPham!J:J, NhatKy_ViPham!E:E, "11_Van_A", NhatKy_ViPham!F:F, B11, NhatKy_ViPham!C:C, "T34") - SUMIFS(NhatKy_ViPham!K:K, NhatKy_ViPham!E:E, "11_Van_A", NhatKy_ViPham!F:F, B11, NhatKy_ViPham!C:C, "T34")</f>
        <v>100</v>
      </c>
      <c r="AZ11" s="7">
        <f>100 + SUMIFS(NhatKy_ViPham!J:J, NhatKy_ViPham!E:E, "11_Van_A", NhatKy_ViPham!F:F, B11, NhatKy_ViPham!C:C, "T35") - SUMIFS(NhatKy_ViPham!K:K, NhatKy_ViPham!E:E, "11_Van_A", NhatKy_ViPham!F:F, B11, NhatKy_ViPham!C:C, "T35")</f>
        <v>100</v>
      </c>
      <c r="BA11" s="12">
        <f t="shared" si="0"/>
        <v>100</v>
      </c>
      <c r="BB11" s="11" t="s">
        <v>430</v>
      </c>
      <c r="BC11" s="14" t="str">
        <f t="shared" si="1"/>
        <v>Tốt</v>
      </c>
      <c r="BD11" s="10" t="str">
        <f t="shared" si="2"/>
        <v>🟢 BÌNH THƯỜNG</v>
      </c>
    </row>
    <row r="12" spans="1:56" x14ac:dyDescent="0.25">
      <c r="A12" s="5">
        <v>4</v>
      </c>
      <c r="B12" s="15" t="s">
        <v>1858</v>
      </c>
      <c r="C12" s="5" t="s">
        <v>1859</v>
      </c>
      <c r="D12" s="5" t="s">
        <v>429</v>
      </c>
      <c r="E12" s="11" t="s">
        <v>430</v>
      </c>
      <c r="F12" s="6">
        <f>SUMIFS(NhatKy_ViPham!K:K, NhatKy_ViPham!E:E, "11_Van_A", NhatKy_ViPham!F:F, B12, NhatKy_ViPham!H:H, "L01")</f>
        <v>0</v>
      </c>
      <c r="G12" s="6">
        <f>SUMIFS(NhatKy_ViPham!K:K, NhatKy_ViPham!E:E, "11_Van_A", NhatKy_ViPham!F:F, B12, NhatKy_ViPham!H:H, "L02")</f>
        <v>0</v>
      </c>
      <c r="H12" s="6">
        <f>SUMIFS(NhatKy_ViPham!K:K, NhatKy_ViPham!E:E, "11_Van_A", NhatKy_ViPham!F:F, B12, NhatKy_ViPham!H:H, "L03")</f>
        <v>0</v>
      </c>
      <c r="I12" s="6">
        <f>SUMIFS(NhatKy_ViPham!K:K, NhatKy_ViPham!E:E, "11_Van_A", NhatKy_ViPham!F:F, B12, NhatKy_ViPham!H:H, "L04")</f>
        <v>0</v>
      </c>
      <c r="J12" s="6">
        <f>SUMIFS(NhatKy_ViPham!K:K, NhatKy_ViPham!E:E, "11_Van_A", NhatKy_ViPham!F:F, B12, NhatKy_ViPham!H:H, "L05")</f>
        <v>0</v>
      </c>
      <c r="K12" s="6">
        <f>SUMIFS(NhatKy_ViPham!K:K, NhatKy_ViPham!E:E, "11_Van_A", NhatKy_ViPham!F:F, B12, NhatKy_ViPham!H:H, "L06")</f>
        <v>0</v>
      </c>
      <c r="L12" s="6">
        <f>SUMIFS(NhatKy_ViPham!K:K, NhatKy_ViPham!E:E, "11_Van_A", NhatKy_ViPham!F:F, B12, NhatKy_ViPham!H:H, "L07")</f>
        <v>0</v>
      </c>
      <c r="M12" s="6">
        <f>SUMIFS(NhatKy_ViPham!K:K, NhatKy_ViPham!E:E, "11_Van_A", NhatKy_ViPham!F:F, B12, NhatKy_ViPham!H:H, "L08")</f>
        <v>0</v>
      </c>
      <c r="N12" s="6">
        <f>SUMIFS(NhatKy_ViPham!K:K, NhatKy_ViPham!E:E, "11_Van_A", NhatKy_ViPham!F:F, B12, NhatKy_ViPham!H:H, "L09")</f>
        <v>0</v>
      </c>
      <c r="O12" s="6">
        <f>SUMIFS(NhatKy_ViPham!K:K, NhatKy_ViPham!E:E, "11_Van_A", NhatKy_ViPham!F:F, B12, NhatKy_ViPham!H:H, "L10")</f>
        <v>0</v>
      </c>
      <c r="P12" s="12">
        <f>SUMIFS(NhatKy_ViPham!J:J, NhatKy_ViPham!E:E, "11_Van_A", NhatKy_ViPham!F:F, B12)</f>
        <v>0</v>
      </c>
      <c r="Q12" s="13">
        <f>SUMIFS(NhatKy_ViPham!K:K, NhatKy_ViPham!E:E, "11_Van_A", NhatKy_ViPham!F:F, B12)</f>
        <v>0</v>
      </c>
      <c r="R12" s="6">
        <f>100 + SUMIFS(NhatKy_ViPham!J:J, NhatKy_ViPham!E:E, "11_Van_A", NhatKy_ViPham!F:F, B12, NhatKy_ViPham!C:C, "T1") - SUMIFS(NhatKy_ViPham!K:K, NhatKy_ViPham!E:E, "11_Van_A", NhatKy_ViPham!F:F, B12, NhatKy_ViPham!C:C, "T1")</f>
        <v>100</v>
      </c>
      <c r="S12" s="6">
        <f>100 + SUMIFS(NhatKy_ViPham!J:J, NhatKy_ViPham!E:E, "11_Van_A", NhatKy_ViPham!F:F, B12, NhatKy_ViPham!C:C, "T2") - SUMIFS(NhatKy_ViPham!K:K, NhatKy_ViPham!E:E, "11_Van_A", NhatKy_ViPham!F:F, B12, NhatKy_ViPham!C:C, "T2")</f>
        <v>100</v>
      </c>
      <c r="T12" s="6">
        <f>100 + SUMIFS(NhatKy_ViPham!J:J, NhatKy_ViPham!E:E, "11_Van_A", NhatKy_ViPham!F:F, B12, NhatKy_ViPham!C:C, "T3") - SUMIFS(NhatKy_ViPham!K:K, NhatKy_ViPham!E:E, "11_Van_A", NhatKy_ViPham!F:F, B12, NhatKy_ViPham!C:C, "T3")</f>
        <v>100</v>
      </c>
      <c r="U12" s="6">
        <f>100 + SUMIFS(NhatKy_ViPham!J:J, NhatKy_ViPham!E:E, "11_Van_A", NhatKy_ViPham!F:F, B12, NhatKy_ViPham!C:C, "T4") - SUMIFS(NhatKy_ViPham!K:K, NhatKy_ViPham!E:E, "11_Van_A", NhatKy_ViPham!F:F, B12, NhatKy_ViPham!C:C, "T4")</f>
        <v>100</v>
      </c>
      <c r="V12" s="6">
        <f>100 + SUMIFS(NhatKy_ViPham!J:J, NhatKy_ViPham!E:E, "11_Van_A", NhatKy_ViPham!F:F, B12, NhatKy_ViPham!C:C, "T5") - SUMIFS(NhatKy_ViPham!K:K, NhatKy_ViPham!E:E, "11_Van_A", NhatKy_ViPham!F:F, B12, NhatKy_ViPham!C:C, "T5")</f>
        <v>100</v>
      </c>
      <c r="W12" s="6">
        <f>100 + SUMIFS(NhatKy_ViPham!J:J, NhatKy_ViPham!E:E, "11_Van_A", NhatKy_ViPham!F:F, B12, NhatKy_ViPham!C:C, "T6") - SUMIFS(NhatKy_ViPham!K:K, NhatKy_ViPham!E:E, "11_Van_A", NhatKy_ViPham!F:F, B12, NhatKy_ViPham!C:C, "T6")</f>
        <v>100</v>
      </c>
      <c r="X12" s="6">
        <f>100 + SUMIFS(NhatKy_ViPham!J:J, NhatKy_ViPham!E:E, "11_Van_A", NhatKy_ViPham!F:F, B12, NhatKy_ViPham!C:C, "T7") - SUMIFS(NhatKy_ViPham!K:K, NhatKy_ViPham!E:E, "11_Van_A", NhatKy_ViPham!F:F, B12, NhatKy_ViPham!C:C, "T7")</f>
        <v>100</v>
      </c>
      <c r="Y12" s="6">
        <f>100 + SUMIFS(NhatKy_ViPham!J:J, NhatKy_ViPham!E:E, "11_Van_A", NhatKy_ViPham!F:F, B12, NhatKy_ViPham!C:C, "T8") - SUMIFS(NhatKy_ViPham!K:K, NhatKy_ViPham!E:E, "11_Van_A", NhatKy_ViPham!F:F, B12, NhatKy_ViPham!C:C, "T8")</f>
        <v>100</v>
      </c>
      <c r="Z12" s="6">
        <f>100 + SUMIFS(NhatKy_ViPham!J:J, NhatKy_ViPham!E:E, "11_Van_A", NhatKy_ViPham!F:F, B12, NhatKy_ViPham!C:C, "T9") - SUMIFS(NhatKy_ViPham!K:K, NhatKy_ViPham!E:E, "11_Van_A", NhatKy_ViPham!F:F, B12, NhatKy_ViPham!C:C, "T9")</f>
        <v>100</v>
      </c>
      <c r="AA12" s="6">
        <f>100 + SUMIFS(NhatKy_ViPham!J:J, NhatKy_ViPham!E:E, "11_Van_A", NhatKy_ViPham!F:F, B12, NhatKy_ViPham!C:C, "T10") - SUMIFS(NhatKy_ViPham!K:K, NhatKy_ViPham!E:E, "11_Van_A", NhatKy_ViPham!F:F, B12, NhatKy_ViPham!C:C, "T10")</f>
        <v>100</v>
      </c>
      <c r="AB12" s="6">
        <f>100 + SUMIFS(NhatKy_ViPham!J:J, NhatKy_ViPham!E:E, "11_Van_A", NhatKy_ViPham!F:F, B12, NhatKy_ViPham!C:C, "T11") - SUMIFS(NhatKy_ViPham!K:K, NhatKy_ViPham!E:E, "11_Van_A", NhatKy_ViPham!F:F, B12, NhatKy_ViPham!C:C, "T11")</f>
        <v>100</v>
      </c>
      <c r="AC12" s="6">
        <f>100 + SUMIFS(NhatKy_ViPham!J:J, NhatKy_ViPham!E:E, "11_Van_A", NhatKy_ViPham!F:F, B12, NhatKy_ViPham!C:C, "T12") - SUMIFS(NhatKy_ViPham!K:K, NhatKy_ViPham!E:E, "11_Van_A", NhatKy_ViPham!F:F, B12, NhatKy_ViPham!C:C, "T12")</f>
        <v>100</v>
      </c>
      <c r="AD12" s="6">
        <f>100 + SUMIFS(NhatKy_ViPham!J:J, NhatKy_ViPham!E:E, "11_Van_A", NhatKy_ViPham!F:F, B12, NhatKy_ViPham!C:C, "T13") - SUMIFS(NhatKy_ViPham!K:K, NhatKy_ViPham!E:E, "11_Van_A", NhatKy_ViPham!F:F, B12, NhatKy_ViPham!C:C, "T13")</f>
        <v>100</v>
      </c>
      <c r="AE12" s="6">
        <f>100 + SUMIFS(NhatKy_ViPham!J:J, NhatKy_ViPham!E:E, "11_Van_A", NhatKy_ViPham!F:F, B12, NhatKy_ViPham!C:C, "T14") - SUMIFS(NhatKy_ViPham!K:K, NhatKy_ViPham!E:E, "11_Van_A", NhatKy_ViPham!F:F, B12, NhatKy_ViPham!C:C, "T14")</f>
        <v>100</v>
      </c>
      <c r="AF12" s="6">
        <f>100 + SUMIFS(NhatKy_ViPham!J:J, NhatKy_ViPham!E:E, "11_Van_A", NhatKy_ViPham!F:F, B12, NhatKy_ViPham!C:C, "T15") - SUMIFS(NhatKy_ViPham!K:K, NhatKy_ViPham!E:E, "11_Van_A", NhatKy_ViPham!F:F, B12, NhatKy_ViPham!C:C, "T15")</f>
        <v>100</v>
      </c>
      <c r="AG12" s="6">
        <f>100 + SUMIFS(NhatKy_ViPham!J:J, NhatKy_ViPham!E:E, "11_Van_A", NhatKy_ViPham!F:F, B12, NhatKy_ViPham!C:C, "T16") - SUMIFS(NhatKy_ViPham!K:K, NhatKy_ViPham!E:E, "11_Van_A", NhatKy_ViPham!F:F, B12, NhatKy_ViPham!C:C, "T16")</f>
        <v>100</v>
      </c>
      <c r="AH12" s="6">
        <f>100 + SUMIFS(NhatKy_ViPham!J:J, NhatKy_ViPham!E:E, "11_Van_A", NhatKy_ViPham!F:F, B12, NhatKy_ViPham!C:C, "T17") - SUMIFS(NhatKy_ViPham!K:K, NhatKy_ViPham!E:E, "11_Van_A", NhatKy_ViPham!F:F, B12, NhatKy_ViPham!C:C, "T17")</f>
        <v>100</v>
      </c>
      <c r="AI12" s="6">
        <f>100 + SUMIFS(NhatKy_ViPham!J:J, NhatKy_ViPham!E:E, "11_Van_A", NhatKy_ViPham!F:F, B12, NhatKy_ViPham!C:C, "T18") - SUMIFS(NhatKy_ViPham!K:K, NhatKy_ViPham!E:E, "11_Van_A", NhatKy_ViPham!F:F, B12, NhatKy_ViPham!C:C, "T18")</f>
        <v>100</v>
      </c>
      <c r="AJ12" s="6">
        <f>100 + SUMIFS(NhatKy_ViPham!J:J, NhatKy_ViPham!E:E, "11_Van_A", NhatKy_ViPham!F:F, B12, NhatKy_ViPham!C:C, "T19") - SUMIFS(NhatKy_ViPham!K:K, NhatKy_ViPham!E:E, "11_Van_A", NhatKy_ViPham!F:F, B12, NhatKy_ViPham!C:C, "T19")</f>
        <v>100</v>
      </c>
      <c r="AK12" s="6">
        <f>100 + SUMIFS(NhatKy_ViPham!J:J, NhatKy_ViPham!E:E, "11_Van_A", NhatKy_ViPham!F:F, B12, NhatKy_ViPham!C:C, "T20") - SUMIFS(NhatKy_ViPham!K:K, NhatKy_ViPham!E:E, "11_Van_A", NhatKy_ViPham!F:F, B12, NhatKy_ViPham!C:C, "T20")</f>
        <v>100</v>
      </c>
      <c r="AL12" s="6">
        <f>100 + SUMIFS(NhatKy_ViPham!J:J, NhatKy_ViPham!E:E, "11_Van_A", NhatKy_ViPham!F:F, B12, NhatKy_ViPham!C:C, "T21") - SUMIFS(NhatKy_ViPham!K:K, NhatKy_ViPham!E:E, "11_Van_A", NhatKy_ViPham!F:F, B12, NhatKy_ViPham!C:C, "T21")</f>
        <v>100</v>
      </c>
      <c r="AM12" s="6">
        <f>100 + SUMIFS(NhatKy_ViPham!J:J, NhatKy_ViPham!E:E, "11_Van_A", NhatKy_ViPham!F:F, B12, NhatKy_ViPham!C:C, "T22") - SUMIFS(NhatKy_ViPham!K:K, NhatKy_ViPham!E:E, "11_Van_A", NhatKy_ViPham!F:F, B12, NhatKy_ViPham!C:C, "T22")</f>
        <v>100</v>
      </c>
      <c r="AN12" s="6">
        <f>100 + SUMIFS(NhatKy_ViPham!J:J, NhatKy_ViPham!E:E, "11_Van_A", NhatKy_ViPham!F:F, B12, NhatKy_ViPham!C:C, "T23") - SUMIFS(NhatKy_ViPham!K:K, NhatKy_ViPham!E:E, "11_Van_A", NhatKy_ViPham!F:F, B12, NhatKy_ViPham!C:C, "T23")</f>
        <v>100</v>
      </c>
      <c r="AO12" s="6">
        <f>100 + SUMIFS(NhatKy_ViPham!J:J, NhatKy_ViPham!E:E, "11_Van_A", NhatKy_ViPham!F:F, B12, NhatKy_ViPham!C:C, "T24") - SUMIFS(NhatKy_ViPham!K:K, NhatKy_ViPham!E:E, "11_Van_A", NhatKy_ViPham!F:F, B12, NhatKy_ViPham!C:C, "T24")</f>
        <v>100</v>
      </c>
      <c r="AP12" s="6">
        <f>100 + SUMIFS(NhatKy_ViPham!J:J, NhatKy_ViPham!E:E, "11_Van_A", NhatKy_ViPham!F:F, B12, NhatKy_ViPham!C:C, "T25") - SUMIFS(NhatKy_ViPham!K:K, NhatKy_ViPham!E:E, "11_Van_A", NhatKy_ViPham!F:F, B12, NhatKy_ViPham!C:C, "T25")</f>
        <v>100</v>
      </c>
      <c r="AQ12" s="6">
        <f>100 + SUMIFS(NhatKy_ViPham!J:J, NhatKy_ViPham!E:E, "11_Van_A", NhatKy_ViPham!F:F, B12, NhatKy_ViPham!C:C, "T26") - SUMIFS(NhatKy_ViPham!K:K, NhatKy_ViPham!E:E, "11_Van_A", NhatKy_ViPham!F:F, B12, NhatKy_ViPham!C:C, "T26")</f>
        <v>100</v>
      </c>
      <c r="AR12" s="6">
        <f>100 + SUMIFS(NhatKy_ViPham!J:J, NhatKy_ViPham!E:E, "11_Van_A", NhatKy_ViPham!F:F, B12, NhatKy_ViPham!C:C, "T27") - SUMIFS(NhatKy_ViPham!K:K, NhatKy_ViPham!E:E, "11_Van_A", NhatKy_ViPham!F:F, B12, NhatKy_ViPham!C:C, "T27")</f>
        <v>100</v>
      </c>
      <c r="AS12" s="6">
        <f>100 + SUMIFS(NhatKy_ViPham!J:J, NhatKy_ViPham!E:E, "11_Van_A", NhatKy_ViPham!F:F, B12, NhatKy_ViPham!C:C, "T28") - SUMIFS(NhatKy_ViPham!K:K, NhatKy_ViPham!E:E, "11_Van_A", NhatKy_ViPham!F:F, B12, NhatKy_ViPham!C:C, "T28")</f>
        <v>100</v>
      </c>
      <c r="AT12" s="6">
        <f>100 + SUMIFS(NhatKy_ViPham!J:J, NhatKy_ViPham!E:E, "11_Van_A", NhatKy_ViPham!F:F, B12, NhatKy_ViPham!C:C, "T29") - SUMIFS(NhatKy_ViPham!K:K, NhatKy_ViPham!E:E, "11_Van_A", NhatKy_ViPham!F:F, B12, NhatKy_ViPham!C:C, "T29")</f>
        <v>100</v>
      </c>
      <c r="AU12" s="6">
        <f>100 + SUMIFS(NhatKy_ViPham!J:J, NhatKy_ViPham!E:E, "11_Van_A", NhatKy_ViPham!F:F, B12, NhatKy_ViPham!C:C, "T30") - SUMIFS(NhatKy_ViPham!K:K, NhatKy_ViPham!E:E, "11_Van_A", NhatKy_ViPham!F:F, B12, NhatKy_ViPham!C:C, "T30")</f>
        <v>100</v>
      </c>
      <c r="AV12" s="6">
        <f>100 + SUMIFS(NhatKy_ViPham!J:J, NhatKy_ViPham!E:E, "11_Van_A", NhatKy_ViPham!F:F, B12, NhatKy_ViPham!C:C, "T31") - SUMIFS(NhatKy_ViPham!K:K, NhatKy_ViPham!E:E, "11_Van_A", NhatKy_ViPham!F:F, B12, NhatKy_ViPham!C:C, "T31")</f>
        <v>100</v>
      </c>
      <c r="AW12" s="6">
        <f>100 + SUMIFS(NhatKy_ViPham!J:J, NhatKy_ViPham!E:E, "11_Van_A", NhatKy_ViPham!F:F, B12, NhatKy_ViPham!C:C, "T32") - SUMIFS(NhatKy_ViPham!K:K, NhatKy_ViPham!E:E, "11_Van_A", NhatKy_ViPham!F:F, B12, NhatKy_ViPham!C:C, "T32")</f>
        <v>100</v>
      </c>
      <c r="AX12" s="6">
        <f>100 + SUMIFS(NhatKy_ViPham!J:J, NhatKy_ViPham!E:E, "11_Van_A", NhatKy_ViPham!F:F, B12, NhatKy_ViPham!C:C, "T33") - SUMIFS(NhatKy_ViPham!K:K, NhatKy_ViPham!E:E, "11_Van_A", NhatKy_ViPham!F:F, B12, NhatKy_ViPham!C:C, "T33")</f>
        <v>100</v>
      </c>
      <c r="AY12" s="6">
        <f>100 + SUMIFS(NhatKy_ViPham!J:J, NhatKy_ViPham!E:E, "11_Van_A", NhatKy_ViPham!F:F, B12, NhatKy_ViPham!C:C, "T34") - SUMIFS(NhatKy_ViPham!K:K, NhatKy_ViPham!E:E, "11_Van_A", NhatKy_ViPham!F:F, B12, NhatKy_ViPham!C:C, "T34")</f>
        <v>100</v>
      </c>
      <c r="AZ12" s="6">
        <f>100 + SUMIFS(NhatKy_ViPham!J:J, NhatKy_ViPham!E:E, "11_Van_A", NhatKy_ViPham!F:F, B12, NhatKy_ViPham!C:C, "T35") - SUMIFS(NhatKy_ViPham!K:K, NhatKy_ViPham!E:E, "11_Van_A", NhatKy_ViPham!F:F, B12, NhatKy_ViPham!C:C, "T35")</f>
        <v>100</v>
      </c>
      <c r="BA12" s="12">
        <f t="shared" si="0"/>
        <v>100</v>
      </c>
      <c r="BB12" s="11" t="s">
        <v>430</v>
      </c>
      <c r="BC12" s="16" t="str">
        <f t="shared" si="1"/>
        <v>Tốt</v>
      </c>
      <c r="BD12" s="15" t="str">
        <f t="shared" si="2"/>
        <v>🟢 BÌNH THƯỜNG</v>
      </c>
    </row>
    <row r="13" spans="1:56" x14ac:dyDescent="0.25">
      <c r="A13" s="4">
        <v>5</v>
      </c>
      <c r="B13" s="10" t="s">
        <v>1860</v>
      </c>
      <c r="C13" s="4" t="s">
        <v>1861</v>
      </c>
      <c r="D13" s="4" t="s">
        <v>429</v>
      </c>
      <c r="E13" s="11" t="s">
        <v>430</v>
      </c>
      <c r="F13" s="7">
        <f>SUMIFS(NhatKy_ViPham!K:K, NhatKy_ViPham!E:E, "11_Van_A", NhatKy_ViPham!F:F, B13, NhatKy_ViPham!H:H, "L01")</f>
        <v>0</v>
      </c>
      <c r="G13" s="7">
        <f>SUMIFS(NhatKy_ViPham!K:K, NhatKy_ViPham!E:E, "11_Van_A", NhatKy_ViPham!F:F, B13, NhatKy_ViPham!H:H, "L02")</f>
        <v>0</v>
      </c>
      <c r="H13" s="7">
        <f>SUMIFS(NhatKy_ViPham!K:K, NhatKy_ViPham!E:E, "11_Van_A", NhatKy_ViPham!F:F, B13, NhatKy_ViPham!H:H, "L03")</f>
        <v>0</v>
      </c>
      <c r="I13" s="7">
        <f>SUMIFS(NhatKy_ViPham!K:K, NhatKy_ViPham!E:E, "11_Van_A", NhatKy_ViPham!F:F, B13, NhatKy_ViPham!H:H, "L04")</f>
        <v>0</v>
      </c>
      <c r="J13" s="7">
        <f>SUMIFS(NhatKy_ViPham!K:K, NhatKy_ViPham!E:E, "11_Van_A", NhatKy_ViPham!F:F, B13, NhatKy_ViPham!H:H, "L05")</f>
        <v>0</v>
      </c>
      <c r="K13" s="7">
        <f>SUMIFS(NhatKy_ViPham!K:K, NhatKy_ViPham!E:E, "11_Van_A", NhatKy_ViPham!F:F, B13, NhatKy_ViPham!H:H, "L06")</f>
        <v>0</v>
      </c>
      <c r="L13" s="7">
        <f>SUMIFS(NhatKy_ViPham!K:K, NhatKy_ViPham!E:E, "11_Van_A", NhatKy_ViPham!F:F, B13, NhatKy_ViPham!H:H, "L07")</f>
        <v>0</v>
      </c>
      <c r="M13" s="7">
        <f>SUMIFS(NhatKy_ViPham!K:K, NhatKy_ViPham!E:E, "11_Van_A", NhatKy_ViPham!F:F, B13, NhatKy_ViPham!H:H, "L08")</f>
        <v>0</v>
      </c>
      <c r="N13" s="7">
        <f>SUMIFS(NhatKy_ViPham!K:K, NhatKy_ViPham!E:E, "11_Van_A", NhatKy_ViPham!F:F, B13, NhatKy_ViPham!H:H, "L09")</f>
        <v>0</v>
      </c>
      <c r="O13" s="7">
        <f>SUMIFS(NhatKy_ViPham!K:K, NhatKy_ViPham!E:E, "11_Van_A", NhatKy_ViPham!F:F, B13, NhatKy_ViPham!H:H, "L10")</f>
        <v>0</v>
      </c>
      <c r="P13" s="12">
        <f>SUMIFS(NhatKy_ViPham!J:J, NhatKy_ViPham!E:E, "11_Van_A", NhatKy_ViPham!F:F, B13)</f>
        <v>0</v>
      </c>
      <c r="Q13" s="13">
        <f>SUMIFS(NhatKy_ViPham!K:K, NhatKy_ViPham!E:E, "11_Van_A", NhatKy_ViPham!F:F, B13)</f>
        <v>0</v>
      </c>
      <c r="R13" s="7">
        <f>100 + SUMIFS(NhatKy_ViPham!J:J, NhatKy_ViPham!E:E, "11_Van_A", NhatKy_ViPham!F:F, B13, NhatKy_ViPham!C:C, "T1") - SUMIFS(NhatKy_ViPham!K:K, NhatKy_ViPham!E:E, "11_Van_A", NhatKy_ViPham!F:F, B13, NhatKy_ViPham!C:C, "T1")</f>
        <v>100</v>
      </c>
      <c r="S13" s="7">
        <f>100 + SUMIFS(NhatKy_ViPham!J:J, NhatKy_ViPham!E:E, "11_Van_A", NhatKy_ViPham!F:F, B13, NhatKy_ViPham!C:C, "T2") - SUMIFS(NhatKy_ViPham!K:K, NhatKy_ViPham!E:E, "11_Van_A", NhatKy_ViPham!F:F, B13, NhatKy_ViPham!C:C, "T2")</f>
        <v>100</v>
      </c>
      <c r="T13" s="7">
        <f>100 + SUMIFS(NhatKy_ViPham!J:J, NhatKy_ViPham!E:E, "11_Van_A", NhatKy_ViPham!F:F, B13, NhatKy_ViPham!C:C, "T3") - SUMIFS(NhatKy_ViPham!K:K, NhatKy_ViPham!E:E, "11_Van_A", NhatKy_ViPham!F:F, B13, NhatKy_ViPham!C:C, "T3")</f>
        <v>100</v>
      </c>
      <c r="U13" s="7">
        <f>100 + SUMIFS(NhatKy_ViPham!J:J, NhatKy_ViPham!E:E, "11_Van_A", NhatKy_ViPham!F:F, B13, NhatKy_ViPham!C:C, "T4") - SUMIFS(NhatKy_ViPham!K:K, NhatKy_ViPham!E:E, "11_Van_A", NhatKy_ViPham!F:F, B13, NhatKy_ViPham!C:C, "T4")</f>
        <v>100</v>
      </c>
      <c r="V13" s="7">
        <f>100 + SUMIFS(NhatKy_ViPham!J:J, NhatKy_ViPham!E:E, "11_Van_A", NhatKy_ViPham!F:F, B13, NhatKy_ViPham!C:C, "T5") - SUMIFS(NhatKy_ViPham!K:K, NhatKy_ViPham!E:E, "11_Van_A", NhatKy_ViPham!F:F, B13, NhatKy_ViPham!C:C, "T5")</f>
        <v>100</v>
      </c>
      <c r="W13" s="7">
        <f>100 + SUMIFS(NhatKy_ViPham!J:J, NhatKy_ViPham!E:E, "11_Van_A", NhatKy_ViPham!F:F, B13, NhatKy_ViPham!C:C, "T6") - SUMIFS(NhatKy_ViPham!K:K, NhatKy_ViPham!E:E, "11_Van_A", NhatKy_ViPham!F:F, B13, NhatKy_ViPham!C:C, "T6")</f>
        <v>100</v>
      </c>
      <c r="X13" s="7">
        <f>100 + SUMIFS(NhatKy_ViPham!J:J, NhatKy_ViPham!E:E, "11_Van_A", NhatKy_ViPham!F:F, B13, NhatKy_ViPham!C:C, "T7") - SUMIFS(NhatKy_ViPham!K:K, NhatKy_ViPham!E:E, "11_Van_A", NhatKy_ViPham!F:F, B13, NhatKy_ViPham!C:C, "T7")</f>
        <v>100</v>
      </c>
      <c r="Y13" s="7">
        <f>100 + SUMIFS(NhatKy_ViPham!J:J, NhatKy_ViPham!E:E, "11_Van_A", NhatKy_ViPham!F:F, B13, NhatKy_ViPham!C:C, "T8") - SUMIFS(NhatKy_ViPham!K:K, NhatKy_ViPham!E:E, "11_Van_A", NhatKy_ViPham!F:F, B13, NhatKy_ViPham!C:C, "T8")</f>
        <v>100</v>
      </c>
      <c r="Z13" s="7">
        <f>100 + SUMIFS(NhatKy_ViPham!J:J, NhatKy_ViPham!E:E, "11_Van_A", NhatKy_ViPham!F:F, B13, NhatKy_ViPham!C:C, "T9") - SUMIFS(NhatKy_ViPham!K:K, NhatKy_ViPham!E:E, "11_Van_A", NhatKy_ViPham!F:F, B13, NhatKy_ViPham!C:C, "T9")</f>
        <v>100</v>
      </c>
      <c r="AA13" s="7">
        <f>100 + SUMIFS(NhatKy_ViPham!J:J, NhatKy_ViPham!E:E, "11_Van_A", NhatKy_ViPham!F:F, B13, NhatKy_ViPham!C:C, "T10") - SUMIFS(NhatKy_ViPham!K:K, NhatKy_ViPham!E:E, "11_Van_A", NhatKy_ViPham!F:F, B13, NhatKy_ViPham!C:C, "T10")</f>
        <v>100</v>
      </c>
      <c r="AB13" s="7">
        <f>100 + SUMIFS(NhatKy_ViPham!J:J, NhatKy_ViPham!E:E, "11_Van_A", NhatKy_ViPham!F:F, B13, NhatKy_ViPham!C:C, "T11") - SUMIFS(NhatKy_ViPham!K:K, NhatKy_ViPham!E:E, "11_Van_A", NhatKy_ViPham!F:F, B13, NhatKy_ViPham!C:C, "T11")</f>
        <v>100</v>
      </c>
      <c r="AC13" s="7">
        <f>100 + SUMIFS(NhatKy_ViPham!J:J, NhatKy_ViPham!E:E, "11_Van_A", NhatKy_ViPham!F:F, B13, NhatKy_ViPham!C:C, "T12") - SUMIFS(NhatKy_ViPham!K:K, NhatKy_ViPham!E:E, "11_Van_A", NhatKy_ViPham!F:F, B13, NhatKy_ViPham!C:C, "T12")</f>
        <v>100</v>
      </c>
      <c r="AD13" s="7">
        <f>100 + SUMIFS(NhatKy_ViPham!J:J, NhatKy_ViPham!E:E, "11_Van_A", NhatKy_ViPham!F:F, B13, NhatKy_ViPham!C:C, "T13") - SUMIFS(NhatKy_ViPham!K:K, NhatKy_ViPham!E:E, "11_Van_A", NhatKy_ViPham!F:F, B13, NhatKy_ViPham!C:C, "T13")</f>
        <v>100</v>
      </c>
      <c r="AE13" s="7">
        <f>100 + SUMIFS(NhatKy_ViPham!J:J, NhatKy_ViPham!E:E, "11_Van_A", NhatKy_ViPham!F:F, B13, NhatKy_ViPham!C:C, "T14") - SUMIFS(NhatKy_ViPham!K:K, NhatKy_ViPham!E:E, "11_Van_A", NhatKy_ViPham!F:F, B13, NhatKy_ViPham!C:C, "T14")</f>
        <v>100</v>
      </c>
      <c r="AF13" s="7">
        <f>100 + SUMIFS(NhatKy_ViPham!J:J, NhatKy_ViPham!E:E, "11_Van_A", NhatKy_ViPham!F:F, B13, NhatKy_ViPham!C:C, "T15") - SUMIFS(NhatKy_ViPham!K:K, NhatKy_ViPham!E:E, "11_Van_A", NhatKy_ViPham!F:F, B13, NhatKy_ViPham!C:C, "T15")</f>
        <v>100</v>
      </c>
      <c r="AG13" s="7">
        <f>100 + SUMIFS(NhatKy_ViPham!J:J, NhatKy_ViPham!E:E, "11_Van_A", NhatKy_ViPham!F:F, B13, NhatKy_ViPham!C:C, "T16") - SUMIFS(NhatKy_ViPham!K:K, NhatKy_ViPham!E:E, "11_Van_A", NhatKy_ViPham!F:F, B13, NhatKy_ViPham!C:C, "T16")</f>
        <v>100</v>
      </c>
      <c r="AH13" s="7">
        <f>100 + SUMIFS(NhatKy_ViPham!J:J, NhatKy_ViPham!E:E, "11_Van_A", NhatKy_ViPham!F:F, B13, NhatKy_ViPham!C:C, "T17") - SUMIFS(NhatKy_ViPham!K:K, NhatKy_ViPham!E:E, "11_Van_A", NhatKy_ViPham!F:F, B13, NhatKy_ViPham!C:C, "T17")</f>
        <v>100</v>
      </c>
      <c r="AI13" s="7">
        <f>100 + SUMIFS(NhatKy_ViPham!J:J, NhatKy_ViPham!E:E, "11_Van_A", NhatKy_ViPham!F:F, B13, NhatKy_ViPham!C:C, "T18") - SUMIFS(NhatKy_ViPham!K:K, NhatKy_ViPham!E:E, "11_Van_A", NhatKy_ViPham!F:F, B13, NhatKy_ViPham!C:C, "T18")</f>
        <v>100</v>
      </c>
      <c r="AJ13" s="7">
        <f>100 + SUMIFS(NhatKy_ViPham!J:J, NhatKy_ViPham!E:E, "11_Van_A", NhatKy_ViPham!F:F, B13, NhatKy_ViPham!C:C, "T19") - SUMIFS(NhatKy_ViPham!K:K, NhatKy_ViPham!E:E, "11_Van_A", NhatKy_ViPham!F:F, B13, NhatKy_ViPham!C:C, "T19")</f>
        <v>100</v>
      </c>
      <c r="AK13" s="7">
        <f>100 + SUMIFS(NhatKy_ViPham!J:J, NhatKy_ViPham!E:E, "11_Van_A", NhatKy_ViPham!F:F, B13, NhatKy_ViPham!C:C, "T20") - SUMIFS(NhatKy_ViPham!K:K, NhatKy_ViPham!E:E, "11_Van_A", NhatKy_ViPham!F:F, B13, NhatKy_ViPham!C:C, "T20")</f>
        <v>100</v>
      </c>
      <c r="AL13" s="7">
        <f>100 + SUMIFS(NhatKy_ViPham!J:J, NhatKy_ViPham!E:E, "11_Van_A", NhatKy_ViPham!F:F, B13, NhatKy_ViPham!C:C, "T21") - SUMIFS(NhatKy_ViPham!K:K, NhatKy_ViPham!E:E, "11_Van_A", NhatKy_ViPham!F:F, B13, NhatKy_ViPham!C:C, "T21")</f>
        <v>100</v>
      </c>
      <c r="AM13" s="7">
        <f>100 + SUMIFS(NhatKy_ViPham!J:J, NhatKy_ViPham!E:E, "11_Van_A", NhatKy_ViPham!F:F, B13, NhatKy_ViPham!C:C, "T22") - SUMIFS(NhatKy_ViPham!K:K, NhatKy_ViPham!E:E, "11_Van_A", NhatKy_ViPham!F:F, B13, NhatKy_ViPham!C:C, "T22")</f>
        <v>100</v>
      </c>
      <c r="AN13" s="7">
        <f>100 + SUMIFS(NhatKy_ViPham!J:J, NhatKy_ViPham!E:E, "11_Van_A", NhatKy_ViPham!F:F, B13, NhatKy_ViPham!C:C, "T23") - SUMIFS(NhatKy_ViPham!K:K, NhatKy_ViPham!E:E, "11_Van_A", NhatKy_ViPham!F:F, B13, NhatKy_ViPham!C:C, "T23")</f>
        <v>100</v>
      </c>
      <c r="AO13" s="7">
        <f>100 + SUMIFS(NhatKy_ViPham!J:J, NhatKy_ViPham!E:E, "11_Van_A", NhatKy_ViPham!F:F, B13, NhatKy_ViPham!C:C, "T24") - SUMIFS(NhatKy_ViPham!K:K, NhatKy_ViPham!E:E, "11_Van_A", NhatKy_ViPham!F:F, B13, NhatKy_ViPham!C:C, "T24")</f>
        <v>100</v>
      </c>
      <c r="AP13" s="7">
        <f>100 + SUMIFS(NhatKy_ViPham!J:J, NhatKy_ViPham!E:E, "11_Van_A", NhatKy_ViPham!F:F, B13, NhatKy_ViPham!C:C, "T25") - SUMIFS(NhatKy_ViPham!K:K, NhatKy_ViPham!E:E, "11_Van_A", NhatKy_ViPham!F:F, B13, NhatKy_ViPham!C:C, "T25")</f>
        <v>100</v>
      </c>
      <c r="AQ13" s="7">
        <f>100 + SUMIFS(NhatKy_ViPham!J:J, NhatKy_ViPham!E:E, "11_Van_A", NhatKy_ViPham!F:F, B13, NhatKy_ViPham!C:C, "T26") - SUMIFS(NhatKy_ViPham!K:K, NhatKy_ViPham!E:E, "11_Van_A", NhatKy_ViPham!F:F, B13, NhatKy_ViPham!C:C, "T26")</f>
        <v>100</v>
      </c>
      <c r="AR13" s="7">
        <f>100 + SUMIFS(NhatKy_ViPham!J:J, NhatKy_ViPham!E:E, "11_Van_A", NhatKy_ViPham!F:F, B13, NhatKy_ViPham!C:C, "T27") - SUMIFS(NhatKy_ViPham!K:K, NhatKy_ViPham!E:E, "11_Van_A", NhatKy_ViPham!F:F, B13, NhatKy_ViPham!C:C, "T27")</f>
        <v>100</v>
      </c>
      <c r="AS13" s="7">
        <f>100 + SUMIFS(NhatKy_ViPham!J:J, NhatKy_ViPham!E:E, "11_Van_A", NhatKy_ViPham!F:F, B13, NhatKy_ViPham!C:C, "T28") - SUMIFS(NhatKy_ViPham!K:K, NhatKy_ViPham!E:E, "11_Van_A", NhatKy_ViPham!F:F, B13, NhatKy_ViPham!C:C, "T28")</f>
        <v>100</v>
      </c>
      <c r="AT13" s="7">
        <f>100 + SUMIFS(NhatKy_ViPham!J:J, NhatKy_ViPham!E:E, "11_Van_A", NhatKy_ViPham!F:F, B13, NhatKy_ViPham!C:C, "T29") - SUMIFS(NhatKy_ViPham!K:K, NhatKy_ViPham!E:E, "11_Van_A", NhatKy_ViPham!F:F, B13, NhatKy_ViPham!C:C, "T29")</f>
        <v>100</v>
      </c>
      <c r="AU13" s="7">
        <f>100 + SUMIFS(NhatKy_ViPham!J:J, NhatKy_ViPham!E:E, "11_Van_A", NhatKy_ViPham!F:F, B13, NhatKy_ViPham!C:C, "T30") - SUMIFS(NhatKy_ViPham!K:K, NhatKy_ViPham!E:E, "11_Van_A", NhatKy_ViPham!F:F, B13, NhatKy_ViPham!C:C, "T30")</f>
        <v>100</v>
      </c>
      <c r="AV13" s="7">
        <f>100 + SUMIFS(NhatKy_ViPham!J:J, NhatKy_ViPham!E:E, "11_Van_A", NhatKy_ViPham!F:F, B13, NhatKy_ViPham!C:C, "T31") - SUMIFS(NhatKy_ViPham!K:K, NhatKy_ViPham!E:E, "11_Van_A", NhatKy_ViPham!F:F, B13, NhatKy_ViPham!C:C, "T31")</f>
        <v>100</v>
      </c>
      <c r="AW13" s="7">
        <f>100 + SUMIFS(NhatKy_ViPham!J:J, NhatKy_ViPham!E:E, "11_Van_A", NhatKy_ViPham!F:F, B13, NhatKy_ViPham!C:C, "T32") - SUMIFS(NhatKy_ViPham!K:K, NhatKy_ViPham!E:E, "11_Van_A", NhatKy_ViPham!F:F, B13, NhatKy_ViPham!C:C, "T32")</f>
        <v>100</v>
      </c>
      <c r="AX13" s="7">
        <f>100 + SUMIFS(NhatKy_ViPham!J:J, NhatKy_ViPham!E:E, "11_Van_A", NhatKy_ViPham!F:F, B13, NhatKy_ViPham!C:C, "T33") - SUMIFS(NhatKy_ViPham!K:K, NhatKy_ViPham!E:E, "11_Van_A", NhatKy_ViPham!F:F, B13, NhatKy_ViPham!C:C, "T33")</f>
        <v>100</v>
      </c>
      <c r="AY13" s="7">
        <f>100 + SUMIFS(NhatKy_ViPham!J:J, NhatKy_ViPham!E:E, "11_Van_A", NhatKy_ViPham!F:F, B13, NhatKy_ViPham!C:C, "T34") - SUMIFS(NhatKy_ViPham!K:K, NhatKy_ViPham!E:E, "11_Van_A", NhatKy_ViPham!F:F, B13, NhatKy_ViPham!C:C, "T34")</f>
        <v>100</v>
      </c>
      <c r="AZ13" s="7">
        <f>100 + SUMIFS(NhatKy_ViPham!J:J, NhatKy_ViPham!E:E, "11_Van_A", NhatKy_ViPham!F:F, B13, NhatKy_ViPham!C:C, "T35") - SUMIFS(NhatKy_ViPham!K:K, NhatKy_ViPham!E:E, "11_Van_A", NhatKy_ViPham!F:F, B13, NhatKy_ViPham!C:C, "T35")</f>
        <v>100</v>
      </c>
      <c r="BA13" s="12">
        <f t="shared" si="0"/>
        <v>100</v>
      </c>
      <c r="BB13" s="11" t="s">
        <v>430</v>
      </c>
      <c r="BC13" s="14" t="str">
        <f t="shared" si="1"/>
        <v>Tốt</v>
      </c>
      <c r="BD13" s="10" t="str">
        <f t="shared" si="2"/>
        <v>🟢 BÌNH THƯỜNG</v>
      </c>
    </row>
    <row r="14" spans="1:56" x14ac:dyDescent="0.25">
      <c r="A14" s="5">
        <v>6</v>
      </c>
      <c r="B14" s="15" t="s">
        <v>1862</v>
      </c>
      <c r="C14" s="5" t="s">
        <v>1742</v>
      </c>
      <c r="D14" s="5" t="s">
        <v>429</v>
      </c>
      <c r="E14" s="11" t="s">
        <v>430</v>
      </c>
      <c r="F14" s="6">
        <f>SUMIFS(NhatKy_ViPham!K:K, NhatKy_ViPham!E:E, "11_Van_A", NhatKy_ViPham!F:F, B14, NhatKy_ViPham!H:H, "L01")</f>
        <v>0</v>
      </c>
      <c r="G14" s="6">
        <f>SUMIFS(NhatKy_ViPham!K:K, NhatKy_ViPham!E:E, "11_Van_A", NhatKy_ViPham!F:F, B14, NhatKy_ViPham!H:H, "L02")</f>
        <v>0</v>
      </c>
      <c r="H14" s="6">
        <f>SUMIFS(NhatKy_ViPham!K:K, NhatKy_ViPham!E:E, "11_Van_A", NhatKy_ViPham!F:F, B14, NhatKy_ViPham!H:H, "L03")</f>
        <v>0</v>
      </c>
      <c r="I14" s="6">
        <f>SUMIFS(NhatKy_ViPham!K:K, NhatKy_ViPham!E:E, "11_Van_A", NhatKy_ViPham!F:F, B14, NhatKy_ViPham!H:H, "L04")</f>
        <v>0</v>
      </c>
      <c r="J14" s="6">
        <f>SUMIFS(NhatKy_ViPham!K:K, NhatKy_ViPham!E:E, "11_Van_A", NhatKy_ViPham!F:F, B14, NhatKy_ViPham!H:H, "L05")</f>
        <v>0</v>
      </c>
      <c r="K14" s="6">
        <f>SUMIFS(NhatKy_ViPham!K:K, NhatKy_ViPham!E:E, "11_Van_A", NhatKy_ViPham!F:F, B14, NhatKy_ViPham!H:H, "L06")</f>
        <v>0</v>
      </c>
      <c r="L14" s="6">
        <f>SUMIFS(NhatKy_ViPham!K:K, NhatKy_ViPham!E:E, "11_Van_A", NhatKy_ViPham!F:F, B14, NhatKy_ViPham!H:H, "L07")</f>
        <v>0</v>
      </c>
      <c r="M14" s="6">
        <f>SUMIFS(NhatKy_ViPham!K:K, NhatKy_ViPham!E:E, "11_Van_A", NhatKy_ViPham!F:F, B14, NhatKy_ViPham!H:H, "L08")</f>
        <v>0</v>
      </c>
      <c r="N14" s="6">
        <f>SUMIFS(NhatKy_ViPham!K:K, NhatKy_ViPham!E:E, "11_Van_A", NhatKy_ViPham!F:F, B14, NhatKy_ViPham!H:H, "L09")</f>
        <v>0</v>
      </c>
      <c r="O14" s="6">
        <f>SUMIFS(NhatKy_ViPham!K:K, NhatKy_ViPham!E:E, "11_Van_A", NhatKy_ViPham!F:F, B14, NhatKy_ViPham!H:H, "L10")</f>
        <v>0</v>
      </c>
      <c r="P14" s="12">
        <f>SUMIFS(NhatKy_ViPham!J:J, NhatKy_ViPham!E:E, "11_Van_A", NhatKy_ViPham!F:F, B14)</f>
        <v>0</v>
      </c>
      <c r="Q14" s="13">
        <f>SUMIFS(NhatKy_ViPham!K:K, NhatKy_ViPham!E:E, "11_Van_A", NhatKy_ViPham!F:F, B14)</f>
        <v>0</v>
      </c>
      <c r="R14" s="6">
        <f>100 + SUMIFS(NhatKy_ViPham!J:J, NhatKy_ViPham!E:E, "11_Van_A", NhatKy_ViPham!F:F, B14, NhatKy_ViPham!C:C, "T1") - SUMIFS(NhatKy_ViPham!K:K, NhatKy_ViPham!E:E, "11_Van_A", NhatKy_ViPham!F:F, B14, NhatKy_ViPham!C:C, "T1")</f>
        <v>100</v>
      </c>
      <c r="S14" s="6">
        <f>100 + SUMIFS(NhatKy_ViPham!J:J, NhatKy_ViPham!E:E, "11_Van_A", NhatKy_ViPham!F:F, B14, NhatKy_ViPham!C:C, "T2") - SUMIFS(NhatKy_ViPham!K:K, NhatKy_ViPham!E:E, "11_Van_A", NhatKy_ViPham!F:F, B14, NhatKy_ViPham!C:C, "T2")</f>
        <v>100</v>
      </c>
      <c r="T14" s="6">
        <f>100 + SUMIFS(NhatKy_ViPham!J:J, NhatKy_ViPham!E:E, "11_Van_A", NhatKy_ViPham!F:F, B14, NhatKy_ViPham!C:C, "T3") - SUMIFS(NhatKy_ViPham!K:K, NhatKy_ViPham!E:E, "11_Van_A", NhatKy_ViPham!F:F, B14, NhatKy_ViPham!C:C, "T3")</f>
        <v>100</v>
      </c>
      <c r="U14" s="6">
        <f>100 + SUMIFS(NhatKy_ViPham!J:J, NhatKy_ViPham!E:E, "11_Van_A", NhatKy_ViPham!F:F, B14, NhatKy_ViPham!C:C, "T4") - SUMIFS(NhatKy_ViPham!K:K, NhatKy_ViPham!E:E, "11_Van_A", NhatKy_ViPham!F:F, B14, NhatKy_ViPham!C:C, "T4")</f>
        <v>100</v>
      </c>
      <c r="V14" s="6">
        <f>100 + SUMIFS(NhatKy_ViPham!J:J, NhatKy_ViPham!E:E, "11_Van_A", NhatKy_ViPham!F:F, B14, NhatKy_ViPham!C:C, "T5") - SUMIFS(NhatKy_ViPham!K:K, NhatKy_ViPham!E:E, "11_Van_A", NhatKy_ViPham!F:F, B14, NhatKy_ViPham!C:C, "T5")</f>
        <v>100</v>
      </c>
      <c r="W14" s="6">
        <f>100 + SUMIFS(NhatKy_ViPham!J:J, NhatKy_ViPham!E:E, "11_Van_A", NhatKy_ViPham!F:F, B14, NhatKy_ViPham!C:C, "T6") - SUMIFS(NhatKy_ViPham!K:K, NhatKy_ViPham!E:E, "11_Van_A", NhatKy_ViPham!F:F, B14, NhatKy_ViPham!C:C, "T6")</f>
        <v>100</v>
      </c>
      <c r="X14" s="6">
        <f>100 + SUMIFS(NhatKy_ViPham!J:J, NhatKy_ViPham!E:E, "11_Van_A", NhatKy_ViPham!F:F, B14, NhatKy_ViPham!C:C, "T7") - SUMIFS(NhatKy_ViPham!K:K, NhatKy_ViPham!E:E, "11_Van_A", NhatKy_ViPham!F:F, B14, NhatKy_ViPham!C:C, "T7")</f>
        <v>100</v>
      </c>
      <c r="Y14" s="6">
        <f>100 + SUMIFS(NhatKy_ViPham!J:J, NhatKy_ViPham!E:E, "11_Van_A", NhatKy_ViPham!F:F, B14, NhatKy_ViPham!C:C, "T8") - SUMIFS(NhatKy_ViPham!K:K, NhatKy_ViPham!E:E, "11_Van_A", NhatKy_ViPham!F:F, B14, NhatKy_ViPham!C:C, "T8")</f>
        <v>100</v>
      </c>
      <c r="Z14" s="6">
        <f>100 + SUMIFS(NhatKy_ViPham!J:J, NhatKy_ViPham!E:E, "11_Van_A", NhatKy_ViPham!F:F, B14, NhatKy_ViPham!C:C, "T9") - SUMIFS(NhatKy_ViPham!K:K, NhatKy_ViPham!E:E, "11_Van_A", NhatKy_ViPham!F:F, B14, NhatKy_ViPham!C:C, "T9")</f>
        <v>100</v>
      </c>
      <c r="AA14" s="6">
        <f>100 + SUMIFS(NhatKy_ViPham!J:J, NhatKy_ViPham!E:E, "11_Van_A", NhatKy_ViPham!F:F, B14, NhatKy_ViPham!C:C, "T10") - SUMIFS(NhatKy_ViPham!K:K, NhatKy_ViPham!E:E, "11_Van_A", NhatKy_ViPham!F:F, B14, NhatKy_ViPham!C:C, "T10")</f>
        <v>100</v>
      </c>
      <c r="AB14" s="6">
        <f>100 + SUMIFS(NhatKy_ViPham!J:J, NhatKy_ViPham!E:E, "11_Van_A", NhatKy_ViPham!F:F, B14, NhatKy_ViPham!C:C, "T11") - SUMIFS(NhatKy_ViPham!K:K, NhatKy_ViPham!E:E, "11_Van_A", NhatKy_ViPham!F:F, B14, NhatKy_ViPham!C:C, "T11")</f>
        <v>100</v>
      </c>
      <c r="AC14" s="6">
        <f>100 + SUMIFS(NhatKy_ViPham!J:J, NhatKy_ViPham!E:E, "11_Van_A", NhatKy_ViPham!F:F, B14, NhatKy_ViPham!C:C, "T12") - SUMIFS(NhatKy_ViPham!K:K, NhatKy_ViPham!E:E, "11_Van_A", NhatKy_ViPham!F:F, B14, NhatKy_ViPham!C:C, "T12")</f>
        <v>100</v>
      </c>
      <c r="AD14" s="6">
        <f>100 + SUMIFS(NhatKy_ViPham!J:J, NhatKy_ViPham!E:E, "11_Van_A", NhatKy_ViPham!F:F, B14, NhatKy_ViPham!C:C, "T13") - SUMIFS(NhatKy_ViPham!K:K, NhatKy_ViPham!E:E, "11_Van_A", NhatKy_ViPham!F:F, B14, NhatKy_ViPham!C:C, "T13")</f>
        <v>100</v>
      </c>
      <c r="AE14" s="6">
        <f>100 + SUMIFS(NhatKy_ViPham!J:J, NhatKy_ViPham!E:E, "11_Van_A", NhatKy_ViPham!F:F, B14, NhatKy_ViPham!C:C, "T14") - SUMIFS(NhatKy_ViPham!K:K, NhatKy_ViPham!E:E, "11_Van_A", NhatKy_ViPham!F:F, B14, NhatKy_ViPham!C:C, "T14")</f>
        <v>100</v>
      </c>
      <c r="AF14" s="6">
        <f>100 + SUMIFS(NhatKy_ViPham!J:J, NhatKy_ViPham!E:E, "11_Van_A", NhatKy_ViPham!F:F, B14, NhatKy_ViPham!C:C, "T15") - SUMIFS(NhatKy_ViPham!K:K, NhatKy_ViPham!E:E, "11_Van_A", NhatKy_ViPham!F:F, B14, NhatKy_ViPham!C:C, "T15")</f>
        <v>100</v>
      </c>
      <c r="AG14" s="6">
        <f>100 + SUMIFS(NhatKy_ViPham!J:J, NhatKy_ViPham!E:E, "11_Van_A", NhatKy_ViPham!F:F, B14, NhatKy_ViPham!C:C, "T16") - SUMIFS(NhatKy_ViPham!K:K, NhatKy_ViPham!E:E, "11_Van_A", NhatKy_ViPham!F:F, B14, NhatKy_ViPham!C:C, "T16")</f>
        <v>100</v>
      </c>
      <c r="AH14" s="6">
        <f>100 + SUMIFS(NhatKy_ViPham!J:J, NhatKy_ViPham!E:E, "11_Van_A", NhatKy_ViPham!F:F, B14, NhatKy_ViPham!C:C, "T17") - SUMIFS(NhatKy_ViPham!K:K, NhatKy_ViPham!E:E, "11_Van_A", NhatKy_ViPham!F:F, B14, NhatKy_ViPham!C:C, "T17")</f>
        <v>100</v>
      </c>
      <c r="AI14" s="6">
        <f>100 + SUMIFS(NhatKy_ViPham!J:J, NhatKy_ViPham!E:E, "11_Van_A", NhatKy_ViPham!F:F, B14, NhatKy_ViPham!C:C, "T18") - SUMIFS(NhatKy_ViPham!K:K, NhatKy_ViPham!E:E, "11_Van_A", NhatKy_ViPham!F:F, B14, NhatKy_ViPham!C:C, "T18")</f>
        <v>100</v>
      </c>
      <c r="AJ14" s="6">
        <f>100 + SUMIFS(NhatKy_ViPham!J:J, NhatKy_ViPham!E:E, "11_Van_A", NhatKy_ViPham!F:F, B14, NhatKy_ViPham!C:C, "T19") - SUMIFS(NhatKy_ViPham!K:K, NhatKy_ViPham!E:E, "11_Van_A", NhatKy_ViPham!F:F, B14, NhatKy_ViPham!C:C, "T19")</f>
        <v>100</v>
      </c>
      <c r="AK14" s="6">
        <f>100 + SUMIFS(NhatKy_ViPham!J:J, NhatKy_ViPham!E:E, "11_Van_A", NhatKy_ViPham!F:F, B14, NhatKy_ViPham!C:C, "T20") - SUMIFS(NhatKy_ViPham!K:K, NhatKy_ViPham!E:E, "11_Van_A", NhatKy_ViPham!F:F, B14, NhatKy_ViPham!C:C, "T20")</f>
        <v>100</v>
      </c>
      <c r="AL14" s="6">
        <f>100 + SUMIFS(NhatKy_ViPham!J:J, NhatKy_ViPham!E:E, "11_Van_A", NhatKy_ViPham!F:F, B14, NhatKy_ViPham!C:C, "T21") - SUMIFS(NhatKy_ViPham!K:K, NhatKy_ViPham!E:E, "11_Van_A", NhatKy_ViPham!F:F, B14, NhatKy_ViPham!C:C, "T21")</f>
        <v>100</v>
      </c>
      <c r="AM14" s="6">
        <f>100 + SUMIFS(NhatKy_ViPham!J:J, NhatKy_ViPham!E:E, "11_Van_A", NhatKy_ViPham!F:F, B14, NhatKy_ViPham!C:C, "T22") - SUMIFS(NhatKy_ViPham!K:K, NhatKy_ViPham!E:E, "11_Van_A", NhatKy_ViPham!F:F, B14, NhatKy_ViPham!C:C, "T22")</f>
        <v>100</v>
      </c>
      <c r="AN14" s="6">
        <f>100 + SUMIFS(NhatKy_ViPham!J:J, NhatKy_ViPham!E:E, "11_Van_A", NhatKy_ViPham!F:F, B14, NhatKy_ViPham!C:C, "T23") - SUMIFS(NhatKy_ViPham!K:K, NhatKy_ViPham!E:E, "11_Van_A", NhatKy_ViPham!F:F, B14, NhatKy_ViPham!C:C, "T23")</f>
        <v>100</v>
      </c>
      <c r="AO14" s="6">
        <f>100 + SUMIFS(NhatKy_ViPham!J:J, NhatKy_ViPham!E:E, "11_Van_A", NhatKy_ViPham!F:F, B14, NhatKy_ViPham!C:C, "T24") - SUMIFS(NhatKy_ViPham!K:K, NhatKy_ViPham!E:E, "11_Van_A", NhatKy_ViPham!F:F, B14, NhatKy_ViPham!C:C, "T24")</f>
        <v>100</v>
      </c>
      <c r="AP14" s="6">
        <f>100 + SUMIFS(NhatKy_ViPham!J:J, NhatKy_ViPham!E:E, "11_Van_A", NhatKy_ViPham!F:F, B14, NhatKy_ViPham!C:C, "T25") - SUMIFS(NhatKy_ViPham!K:K, NhatKy_ViPham!E:E, "11_Van_A", NhatKy_ViPham!F:F, B14, NhatKy_ViPham!C:C, "T25")</f>
        <v>100</v>
      </c>
      <c r="AQ14" s="6">
        <f>100 + SUMIFS(NhatKy_ViPham!J:J, NhatKy_ViPham!E:E, "11_Van_A", NhatKy_ViPham!F:F, B14, NhatKy_ViPham!C:C, "T26") - SUMIFS(NhatKy_ViPham!K:K, NhatKy_ViPham!E:E, "11_Van_A", NhatKy_ViPham!F:F, B14, NhatKy_ViPham!C:C, "T26")</f>
        <v>100</v>
      </c>
      <c r="AR14" s="6">
        <f>100 + SUMIFS(NhatKy_ViPham!J:J, NhatKy_ViPham!E:E, "11_Van_A", NhatKy_ViPham!F:F, B14, NhatKy_ViPham!C:C, "T27") - SUMIFS(NhatKy_ViPham!K:K, NhatKy_ViPham!E:E, "11_Van_A", NhatKy_ViPham!F:F, B14, NhatKy_ViPham!C:C, "T27")</f>
        <v>100</v>
      </c>
      <c r="AS14" s="6">
        <f>100 + SUMIFS(NhatKy_ViPham!J:J, NhatKy_ViPham!E:E, "11_Van_A", NhatKy_ViPham!F:F, B14, NhatKy_ViPham!C:C, "T28") - SUMIFS(NhatKy_ViPham!K:K, NhatKy_ViPham!E:E, "11_Van_A", NhatKy_ViPham!F:F, B14, NhatKy_ViPham!C:C, "T28")</f>
        <v>100</v>
      </c>
      <c r="AT14" s="6">
        <f>100 + SUMIFS(NhatKy_ViPham!J:J, NhatKy_ViPham!E:E, "11_Van_A", NhatKy_ViPham!F:F, B14, NhatKy_ViPham!C:C, "T29") - SUMIFS(NhatKy_ViPham!K:K, NhatKy_ViPham!E:E, "11_Van_A", NhatKy_ViPham!F:F, B14, NhatKy_ViPham!C:C, "T29")</f>
        <v>100</v>
      </c>
      <c r="AU14" s="6">
        <f>100 + SUMIFS(NhatKy_ViPham!J:J, NhatKy_ViPham!E:E, "11_Van_A", NhatKy_ViPham!F:F, B14, NhatKy_ViPham!C:C, "T30") - SUMIFS(NhatKy_ViPham!K:K, NhatKy_ViPham!E:E, "11_Van_A", NhatKy_ViPham!F:F, B14, NhatKy_ViPham!C:C, "T30")</f>
        <v>100</v>
      </c>
      <c r="AV14" s="6">
        <f>100 + SUMIFS(NhatKy_ViPham!J:J, NhatKy_ViPham!E:E, "11_Van_A", NhatKy_ViPham!F:F, B14, NhatKy_ViPham!C:C, "T31") - SUMIFS(NhatKy_ViPham!K:K, NhatKy_ViPham!E:E, "11_Van_A", NhatKy_ViPham!F:F, B14, NhatKy_ViPham!C:C, "T31")</f>
        <v>100</v>
      </c>
      <c r="AW14" s="6">
        <f>100 + SUMIFS(NhatKy_ViPham!J:J, NhatKy_ViPham!E:E, "11_Van_A", NhatKy_ViPham!F:F, B14, NhatKy_ViPham!C:C, "T32") - SUMIFS(NhatKy_ViPham!K:K, NhatKy_ViPham!E:E, "11_Van_A", NhatKy_ViPham!F:F, B14, NhatKy_ViPham!C:C, "T32")</f>
        <v>100</v>
      </c>
      <c r="AX14" s="6">
        <f>100 + SUMIFS(NhatKy_ViPham!J:J, NhatKy_ViPham!E:E, "11_Van_A", NhatKy_ViPham!F:F, B14, NhatKy_ViPham!C:C, "T33") - SUMIFS(NhatKy_ViPham!K:K, NhatKy_ViPham!E:E, "11_Van_A", NhatKy_ViPham!F:F, B14, NhatKy_ViPham!C:C, "T33")</f>
        <v>100</v>
      </c>
      <c r="AY14" s="6">
        <f>100 + SUMIFS(NhatKy_ViPham!J:J, NhatKy_ViPham!E:E, "11_Van_A", NhatKy_ViPham!F:F, B14, NhatKy_ViPham!C:C, "T34") - SUMIFS(NhatKy_ViPham!K:K, NhatKy_ViPham!E:E, "11_Van_A", NhatKy_ViPham!F:F, B14, NhatKy_ViPham!C:C, "T34")</f>
        <v>100</v>
      </c>
      <c r="AZ14" s="6">
        <f>100 + SUMIFS(NhatKy_ViPham!J:J, NhatKy_ViPham!E:E, "11_Van_A", NhatKy_ViPham!F:F, B14, NhatKy_ViPham!C:C, "T35") - SUMIFS(NhatKy_ViPham!K:K, NhatKy_ViPham!E:E, "11_Van_A", NhatKy_ViPham!F:F, B14, NhatKy_ViPham!C:C, "T35")</f>
        <v>100</v>
      </c>
      <c r="BA14" s="12">
        <f t="shared" si="0"/>
        <v>100</v>
      </c>
      <c r="BB14" s="11" t="s">
        <v>430</v>
      </c>
      <c r="BC14" s="16" t="str">
        <f t="shared" si="1"/>
        <v>Tốt</v>
      </c>
      <c r="BD14" s="15" t="str">
        <f t="shared" si="2"/>
        <v>🟢 BÌNH THƯỜNG</v>
      </c>
    </row>
    <row r="15" spans="1:56" x14ac:dyDescent="0.25">
      <c r="A15" s="4">
        <v>7</v>
      </c>
      <c r="B15" s="10" t="s">
        <v>1863</v>
      </c>
      <c r="C15" s="4" t="s">
        <v>1658</v>
      </c>
      <c r="D15" s="4" t="s">
        <v>429</v>
      </c>
      <c r="E15" s="11" t="s">
        <v>430</v>
      </c>
      <c r="F15" s="7">
        <f>SUMIFS(NhatKy_ViPham!K:K, NhatKy_ViPham!E:E, "11_Van_A", NhatKy_ViPham!F:F, B15, NhatKy_ViPham!H:H, "L01")</f>
        <v>0</v>
      </c>
      <c r="G15" s="7">
        <f>SUMIFS(NhatKy_ViPham!K:K, NhatKy_ViPham!E:E, "11_Van_A", NhatKy_ViPham!F:F, B15, NhatKy_ViPham!H:H, "L02")</f>
        <v>0</v>
      </c>
      <c r="H15" s="7">
        <f>SUMIFS(NhatKy_ViPham!K:K, NhatKy_ViPham!E:E, "11_Van_A", NhatKy_ViPham!F:F, B15, NhatKy_ViPham!H:H, "L03")</f>
        <v>0</v>
      </c>
      <c r="I15" s="7">
        <f>SUMIFS(NhatKy_ViPham!K:K, NhatKy_ViPham!E:E, "11_Van_A", NhatKy_ViPham!F:F, B15, NhatKy_ViPham!H:H, "L04")</f>
        <v>0</v>
      </c>
      <c r="J15" s="7">
        <f>SUMIFS(NhatKy_ViPham!K:K, NhatKy_ViPham!E:E, "11_Van_A", NhatKy_ViPham!F:F, B15, NhatKy_ViPham!H:H, "L05")</f>
        <v>0</v>
      </c>
      <c r="K15" s="7">
        <f>SUMIFS(NhatKy_ViPham!K:K, NhatKy_ViPham!E:E, "11_Van_A", NhatKy_ViPham!F:F, B15, NhatKy_ViPham!H:H, "L06")</f>
        <v>0</v>
      </c>
      <c r="L15" s="7">
        <f>SUMIFS(NhatKy_ViPham!K:K, NhatKy_ViPham!E:E, "11_Van_A", NhatKy_ViPham!F:F, B15, NhatKy_ViPham!H:H, "L07")</f>
        <v>0</v>
      </c>
      <c r="M15" s="7">
        <f>SUMIFS(NhatKy_ViPham!K:K, NhatKy_ViPham!E:E, "11_Van_A", NhatKy_ViPham!F:F, B15, NhatKy_ViPham!H:H, "L08")</f>
        <v>0</v>
      </c>
      <c r="N15" s="7">
        <f>SUMIFS(NhatKy_ViPham!K:K, NhatKy_ViPham!E:E, "11_Van_A", NhatKy_ViPham!F:F, B15, NhatKy_ViPham!H:H, "L09")</f>
        <v>0</v>
      </c>
      <c r="O15" s="7">
        <f>SUMIFS(NhatKy_ViPham!K:K, NhatKy_ViPham!E:E, "11_Van_A", NhatKy_ViPham!F:F, B15, NhatKy_ViPham!H:H, "L10")</f>
        <v>0</v>
      </c>
      <c r="P15" s="12">
        <f>SUMIFS(NhatKy_ViPham!J:J, NhatKy_ViPham!E:E, "11_Van_A", NhatKy_ViPham!F:F, B15)</f>
        <v>0</v>
      </c>
      <c r="Q15" s="13">
        <f>SUMIFS(NhatKy_ViPham!K:K, NhatKy_ViPham!E:E, "11_Van_A", NhatKy_ViPham!F:F, B15)</f>
        <v>0</v>
      </c>
      <c r="R15" s="7">
        <f>100 + SUMIFS(NhatKy_ViPham!J:J, NhatKy_ViPham!E:E, "11_Van_A", NhatKy_ViPham!F:F, B15, NhatKy_ViPham!C:C, "T1") - SUMIFS(NhatKy_ViPham!K:K, NhatKy_ViPham!E:E, "11_Van_A", NhatKy_ViPham!F:F, B15, NhatKy_ViPham!C:C, "T1")</f>
        <v>100</v>
      </c>
      <c r="S15" s="7">
        <f>100 + SUMIFS(NhatKy_ViPham!J:J, NhatKy_ViPham!E:E, "11_Van_A", NhatKy_ViPham!F:F, B15, NhatKy_ViPham!C:C, "T2") - SUMIFS(NhatKy_ViPham!K:K, NhatKy_ViPham!E:E, "11_Van_A", NhatKy_ViPham!F:F, B15, NhatKy_ViPham!C:C, "T2")</f>
        <v>100</v>
      </c>
      <c r="T15" s="7">
        <f>100 + SUMIFS(NhatKy_ViPham!J:J, NhatKy_ViPham!E:E, "11_Van_A", NhatKy_ViPham!F:F, B15, NhatKy_ViPham!C:C, "T3") - SUMIFS(NhatKy_ViPham!K:K, NhatKy_ViPham!E:E, "11_Van_A", NhatKy_ViPham!F:F, B15, NhatKy_ViPham!C:C, "T3")</f>
        <v>100</v>
      </c>
      <c r="U15" s="7">
        <f>100 + SUMIFS(NhatKy_ViPham!J:J, NhatKy_ViPham!E:E, "11_Van_A", NhatKy_ViPham!F:F, B15, NhatKy_ViPham!C:C, "T4") - SUMIFS(NhatKy_ViPham!K:K, NhatKy_ViPham!E:E, "11_Van_A", NhatKy_ViPham!F:F, B15, NhatKy_ViPham!C:C, "T4")</f>
        <v>100</v>
      </c>
      <c r="V15" s="7">
        <f>100 + SUMIFS(NhatKy_ViPham!J:J, NhatKy_ViPham!E:E, "11_Van_A", NhatKy_ViPham!F:F, B15, NhatKy_ViPham!C:C, "T5") - SUMIFS(NhatKy_ViPham!K:K, NhatKy_ViPham!E:E, "11_Van_A", NhatKy_ViPham!F:F, B15, NhatKy_ViPham!C:C, "T5")</f>
        <v>100</v>
      </c>
      <c r="W15" s="7">
        <f>100 + SUMIFS(NhatKy_ViPham!J:J, NhatKy_ViPham!E:E, "11_Van_A", NhatKy_ViPham!F:F, B15, NhatKy_ViPham!C:C, "T6") - SUMIFS(NhatKy_ViPham!K:K, NhatKy_ViPham!E:E, "11_Van_A", NhatKy_ViPham!F:F, B15, NhatKy_ViPham!C:C, "T6")</f>
        <v>100</v>
      </c>
      <c r="X15" s="7">
        <f>100 + SUMIFS(NhatKy_ViPham!J:J, NhatKy_ViPham!E:E, "11_Van_A", NhatKy_ViPham!F:F, B15, NhatKy_ViPham!C:C, "T7") - SUMIFS(NhatKy_ViPham!K:K, NhatKy_ViPham!E:E, "11_Van_A", NhatKy_ViPham!F:F, B15, NhatKy_ViPham!C:C, "T7")</f>
        <v>100</v>
      </c>
      <c r="Y15" s="7">
        <f>100 + SUMIFS(NhatKy_ViPham!J:J, NhatKy_ViPham!E:E, "11_Van_A", NhatKy_ViPham!F:F, B15, NhatKy_ViPham!C:C, "T8") - SUMIFS(NhatKy_ViPham!K:K, NhatKy_ViPham!E:E, "11_Van_A", NhatKy_ViPham!F:F, B15, NhatKy_ViPham!C:C, "T8")</f>
        <v>100</v>
      </c>
      <c r="Z15" s="7">
        <f>100 + SUMIFS(NhatKy_ViPham!J:J, NhatKy_ViPham!E:E, "11_Van_A", NhatKy_ViPham!F:F, B15, NhatKy_ViPham!C:C, "T9") - SUMIFS(NhatKy_ViPham!K:K, NhatKy_ViPham!E:E, "11_Van_A", NhatKy_ViPham!F:F, B15, NhatKy_ViPham!C:C, "T9")</f>
        <v>100</v>
      </c>
      <c r="AA15" s="7">
        <f>100 + SUMIFS(NhatKy_ViPham!J:J, NhatKy_ViPham!E:E, "11_Van_A", NhatKy_ViPham!F:F, B15, NhatKy_ViPham!C:C, "T10") - SUMIFS(NhatKy_ViPham!K:K, NhatKy_ViPham!E:E, "11_Van_A", NhatKy_ViPham!F:F, B15, NhatKy_ViPham!C:C, "T10")</f>
        <v>100</v>
      </c>
      <c r="AB15" s="7">
        <f>100 + SUMIFS(NhatKy_ViPham!J:J, NhatKy_ViPham!E:E, "11_Van_A", NhatKy_ViPham!F:F, B15, NhatKy_ViPham!C:C, "T11") - SUMIFS(NhatKy_ViPham!K:K, NhatKy_ViPham!E:E, "11_Van_A", NhatKy_ViPham!F:F, B15, NhatKy_ViPham!C:C, "T11")</f>
        <v>100</v>
      </c>
      <c r="AC15" s="7">
        <f>100 + SUMIFS(NhatKy_ViPham!J:J, NhatKy_ViPham!E:E, "11_Van_A", NhatKy_ViPham!F:F, B15, NhatKy_ViPham!C:C, "T12") - SUMIFS(NhatKy_ViPham!K:K, NhatKy_ViPham!E:E, "11_Van_A", NhatKy_ViPham!F:F, B15, NhatKy_ViPham!C:C, "T12")</f>
        <v>100</v>
      </c>
      <c r="AD15" s="7">
        <f>100 + SUMIFS(NhatKy_ViPham!J:J, NhatKy_ViPham!E:E, "11_Van_A", NhatKy_ViPham!F:F, B15, NhatKy_ViPham!C:C, "T13") - SUMIFS(NhatKy_ViPham!K:K, NhatKy_ViPham!E:E, "11_Van_A", NhatKy_ViPham!F:F, B15, NhatKy_ViPham!C:C, "T13")</f>
        <v>100</v>
      </c>
      <c r="AE15" s="7">
        <f>100 + SUMIFS(NhatKy_ViPham!J:J, NhatKy_ViPham!E:E, "11_Van_A", NhatKy_ViPham!F:F, B15, NhatKy_ViPham!C:C, "T14") - SUMIFS(NhatKy_ViPham!K:K, NhatKy_ViPham!E:E, "11_Van_A", NhatKy_ViPham!F:F, B15, NhatKy_ViPham!C:C, "T14")</f>
        <v>100</v>
      </c>
      <c r="AF15" s="7">
        <f>100 + SUMIFS(NhatKy_ViPham!J:J, NhatKy_ViPham!E:E, "11_Van_A", NhatKy_ViPham!F:F, B15, NhatKy_ViPham!C:C, "T15") - SUMIFS(NhatKy_ViPham!K:K, NhatKy_ViPham!E:E, "11_Van_A", NhatKy_ViPham!F:F, B15, NhatKy_ViPham!C:C, "T15")</f>
        <v>100</v>
      </c>
      <c r="AG15" s="7">
        <f>100 + SUMIFS(NhatKy_ViPham!J:J, NhatKy_ViPham!E:E, "11_Van_A", NhatKy_ViPham!F:F, B15, NhatKy_ViPham!C:C, "T16") - SUMIFS(NhatKy_ViPham!K:K, NhatKy_ViPham!E:E, "11_Van_A", NhatKy_ViPham!F:F, B15, NhatKy_ViPham!C:C, "T16")</f>
        <v>100</v>
      </c>
      <c r="AH15" s="7">
        <f>100 + SUMIFS(NhatKy_ViPham!J:J, NhatKy_ViPham!E:E, "11_Van_A", NhatKy_ViPham!F:F, B15, NhatKy_ViPham!C:C, "T17") - SUMIFS(NhatKy_ViPham!K:K, NhatKy_ViPham!E:E, "11_Van_A", NhatKy_ViPham!F:F, B15, NhatKy_ViPham!C:C, "T17")</f>
        <v>100</v>
      </c>
      <c r="AI15" s="7">
        <f>100 + SUMIFS(NhatKy_ViPham!J:J, NhatKy_ViPham!E:E, "11_Van_A", NhatKy_ViPham!F:F, B15, NhatKy_ViPham!C:C, "T18") - SUMIFS(NhatKy_ViPham!K:K, NhatKy_ViPham!E:E, "11_Van_A", NhatKy_ViPham!F:F, B15, NhatKy_ViPham!C:C, "T18")</f>
        <v>100</v>
      </c>
      <c r="AJ15" s="7">
        <f>100 + SUMIFS(NhatKy_ViPham!J:J, NhatKy_ViPham!E:E, "11_Van_A", NhatKy_ViPham!F:F, B15, NhatKy_ViPham!C:C, "T19") - SUMIFS(NhatKy_ViPham!K:K, NhatKy_ViPham!E:E, "11_Van_A", NhatKy_ViPham!F:F, B15, NhatKy_ViPham!C:C, "T19")</f>
        <v>100</v>
      </c>
      <c r="AK15" s="7">
        <f>100 + SUMIFS(NhatKy_ViPham!J:J, NhatKy_ViPham!E:E, "11_Van_A", NhatKy_ViPham!F:F, B15, NhatKy_ViPham!C:C, "T20") - SUMIFS(NhatKy_ViPham!K:K, NhatKy_ViPham!E:E, "11_Van_A", NhatKy_ViPham!F:F, B15, NhatKy_ViPham!C:C, "T20")</f>
        <v>100</v>
      </c>
      <c r="AL15" s="7">
        <f>100 + SUMIFS(NhatKy_ViPham!J:J, NhatKy_ViPham!E:E, "11_Van_A", NhatKy_ViPham!F:F, B15, NhatKy_ViPham!C:C, "T21") - SUMIFS(NhatKy_ViPham!K:K, NhatKy_ViPham!E:E, "11_Van_A", NhatKy_ViPham!F:F, B15, NhatKy_ViPham!C:C, "T21")</f>
        <v>100</v>
      </c>
      <c r="AM15" s="7">
        <f>100 + SUMIFS(NhatKy_ViPham!J:J, NhatKy_ViPham!E:E, "11_Van_A", NhatKy_ViPham!F:F, B15, NhatKy_ViPham!C:C, "T22") - SUMIFS(NhatKy_ViPham!K:K, NhatKy_ViPham!E:E, "11_Van_A", NhatKy_ViPham!F:F, B15, NhatKy_ViPham!C:C, "T22")</f>
        <v>100</v>
      </c>
      <c r="AN15" s="7">
        <f>100 + SUMIFS(NhatKy_ViPham!J:J, NhatKy_ViPham!E:E, "11_Van_A", NhatKy_ViPham!F:F, B15, NhatKy_ViPham!C:C, "T23") - SUMIFS(NhatKy_ViPham!K:K, NhatKy_ViPham!E:E, "11_Van_A", NhatKy_ViPham!F:F, B15, NhatKy_ViPham!C:C, "T23")</f>
        <v>100</v>
      </c>
      <c r="AO15" s="7">
        <f>100 + SUMIFS(NhatKy_ViPham!J:J, NhatKy_ViPham!E:E, "11_Van_A", NhatKy_ViPham!F:F, B15, NhatKy_ViPham!C:C, "T24") - SUMIFS(NhatKy_ViPham!K:K, NhatKy_ViPham!E:E, "11_Van_A", NhatKy_ViPham!F:F, B15, NhatKy_ViPham!C:C, "T24")</f>
        <v>100</v>
      </c>
      <c r="AP15" s="7">
        <f>100 + SUMIFS(NhatKy_ViPham!J:J, NhatKy_ViPham!E:E, "11_Van_A", NhatKy_ViPham!F:F, B15, NhatKy_ViPham!C:C, "T25") - SUMIFS(NhatKy_ViPham!K:K, NhatKy_ViPham!E:E, "11_Van_A", NhatKy_ViPham!F:F, B15, NhatKy_ViPham!C:C, "T25")</f>
        <v>100</v>
      </c>
      <c r="AQ15" s="7">
        <f>100 + SUMIFS(NhatKy_ViPham!J:J, NhatKy_ViPham!E:E, "11_Van_A", NhatKy_ViPham!F:F, B15, NhatKy_ViPham!C:C, "T26") - SUMIFS(NhatKy_ViPham!K:K, NhatKy_ViPham!E:E, "11_Van_A", NhatKy_ViPham!F:F, B15, NhatKy_ViPham!C:C, "T26")</f>
        <v>100</v>
      </c>
      <c r="AR15" s="7">
        <f>100 + SUMIFS(NhatKy_ViPham!J:J, NhatKy_ViPham!E:E, "11_Van_A", NhatKy_ViPham!F:F, B15, NhatKy_ViPham!C:C, "T27") - SUMIFS(NhatKy_ViPham!K:K, NhatKy_ViPham!E:E, "11_Van_A", NhatKy_ViPham!F:F, B15, NhatKy_ViPham!C:C, "T27")</f>
        <v>100</v>
      </c>
      <c r="AS15" s="7">
        <f>100 + SUMIFS(NhatKy_ViPham!J:J, NhatKy_ViPham!E:E, "11_Van_A", NhatKy_ViPham!F:F, B15, NhatKy_ViPham!C:C, "T28") - SUMIFS(NhatKy_ViPham!K:K, NhatKy_ViPham!E:E, "11_Van_A", NhatKy_ViPham!F:F, B15, NhatKy_ViPham!C:C, "T28")</f>
        <v>100</v>
      </c>
      <c r="AT15" s="7">
        <f>100 + SUMIFS(NhatKy_ViPham!J:J, NhatKy_ViPham!E:E, "11_Van_A", NhatKy_ViPham!F:F, B15, NhatKy_ViPham!C:C, "T29") - SUMIFS(NhatKy_ViPham!K:K, NhatKy_ViPham!E:E, "11_Van_A", NhatKy_ViPham!F:F, B15, NhatKy_ViPham!C:C, "T29")</f>
        <v>100</v>
      </c>
      <c r="AU15" s="7">
        <f>100 + SUMIFS(NhatKy_ViPham!J:J, NhatKy_ViPham!E:E, "11_Van_A", NhatKy_ViPham!F:F, B15, NhatKy_ViPham!C:C, "T30") - SUMIFS(NhatKy_ViPham!K:K, NhatKy_ViPham!E:E, "11_Van_A", NhatKy_ViPham!F:F, B15, NhatKy_ViPham!C:C, "T30")</f>
        <v>100</v>
      </c>
      <c r="AV15" s="7">
        <f>100 + SUMIFS(NhatKy_ViPham!J:J, NhatKy_ViPham!E:E, "11_Van_A", NhatKy_ViPham!F:F, B15, NhatKy_ViPham!C:C, "T31") - SUMIFS(NhatKy_ViPham!K:K, NhatKy_ViPham!E:E, "11_Van_A", NhatKy_ViPham!F:F, B15, NhatKy_ViPham!C:C, "T31")</f>
        <v>100</v>
      </c>
      <c r="AW15" s="7">
        <f>100 + SUMIFS(NhatKy_ViPham!J:J, NhatKy_ViPham!E:E, "11_Van_A", NhatKy_ViPham!F:F, B15, NhatKy_ViPham!C:C, "T32") - SUMIFS(NhatKy_ViPham!K:K, NhatKy_ViPham!E:E, "11_Van_A", NhatKy_ViPham!F:F, B15, NhatKy_ViPham!C:C, "T32")</f>
        <v>100</v>
      </c>
      <c r="AX15" s="7">
        <f>100 + SUMIFS(NhatKy_ViPham!J:J, NhatKy_ViPham!E:E, "11_Van_A", NhatKy_ViPham!F:F, B15, NhatKy_ViPham!C:C, "T33") - SUMIFS(NhatKy_ViPham!K:K, NhatKy_ViPham!E:E, "11_Van_A", NhatKy_ViPham!F:F, B15, NhatKy_ViPham!C:C, "T33")</f>
        <v>100</v>
      </c>
      <c r="AY15" s="7">
        <f>100 + SUMIFS(NhatKy_ViPham!J:J, NhatKy_ViPham!E:E, "11_Van_A", NhatKy_ViPham!F:F, B15, NhatKy_ViPham!C:C, "T34") - SUMIFS(NhatKy_ViPham!K:K, NhatKy_ViPham!E:E, "11_Van_A", NhatKy_ViPham!F:F, B15, NhatKy_ViPham!C:C, "T34")</f>
        <v>100</v>
      </c>
      <c r="AZ15" s="7">
        <f>100 + SUMIFS(NhatKy_ViPham!J:J, NhatKy_ViPham!E:E, "11_Van_A", NhatKy_ViPham!F:F, B15, NhatKy_ViPham!C:C, "T35") - SUMIFS(NhatKy_ViPham!K:K, NhatKy_ViPham!E:E, "11_Van_A", NhatKy_ViPham!F:F, B15, NhatKy_ViPham!C:C, "T35")</f>
        <v>100</v>
      </c>
      <c r="BA15" s="12">
        <f t="shared" si="0"/>
        <v>100</v>
      </c>
      <c r="BB15" s="11" t="s">
        <v>430</v>
      </c>
      <c r="BC15" s="14" t="str">
        <f t="shared" si="1"/>
        <v>Tốt</v>
      </c>
      <c r="BD15" s="10" t="str">
        <f t="shared" si="2"/>
        <v>🟢 BÌNH THƯỜNG</v>
      </c>
    </row>
    <row r="16" spans="1:56" x14ac:dyDescent="0.25">
      <c r="A16" s="5">
        <v>8</v>
      </c>
      <c r="B16" s="15" t="s">
        <v>1864</v>
      </c>
      <c r="C16" s="5" t="s">
        <v>1606</v>
      </c>
      <c r="D16" s="5" t="s">
        <v>429</v>
      </c>
      <c r="E16" s="11" t="s">
        <v>430</v>
      </c>
      <c r="F16" s="6">
        <f>SUMIFS(NhatKy_ViPham!K:K, NhatKy_ViPham!E:E, "11_Van_A", NhatKy_ViPham!F:F, B16, NhatKy_ViPham!H:H, "L01")</f>
        <v>0</v>
      </c>
      <c r="G16" s="6">
        <f>SUMIFS(NhatKy_ViPham!K:K, NhatKy_ViPham!E:E, "11_Van_A", NhatKy_ViPham!F:F, B16, NhatKy_ViPham!H:H, "L02")</f>
        <v>0</v>
      </c>
      <c r="H16" s="6">
        <f>SUMIFS(NhatKy_ViPham!K:K, NhatKy_ViPham!E:E, "11_Van_A", NhatKy_ViPham!F:F, B16, NhatKy_ViPham!H:H, "L03")</f>
        <v>0</v>
      </c>
      <c r="I16" s="6">
        <f>SUMIFS(NhatKy_ViPham!K:K, NhatKy_ViPham!E:E, "11_Van_A", NhatKy_ViPham!F:F, B16, NhatKy_ViPham!H:H, "L04")</f>
        <v>0</v>
      </c>
      <c r="J16" s="6">
        <f>SUMIFS(NhatKy_ViPham!K:K, NhatKy_ViPham!E:E, "11_Van_A", NhatKy_ViPham!F:F, B16, NhatKy_ViPham!H:H, "L05")</f>
        <v>0</v>
      </c>
      <c r="K16" s="6">
        <f>SUMIFS(NhatKy_ViPham!K:K, NhatKy_ViPham!E:E, "11_Van_A", NhatKy_ViPham!F:F, B16, NhatKy_ViPham!H:H, "L06")</f>
        <v>0</v>
      </c>
      <c r="L16" s="6">
        <f>SUMIFS(NhatKy_ViPham!K:K, NhatKy_ViPham!E:E, "11_Van_A", NhatKy_ViPham!F:F, B16, NhatKy_ViPham!H:H, "L07")</f>
        <v>0</v>
      </c>
      <c r="M16" s="6">
        <f>SUMIFS(NhatKy_ViPham!K:K, NhatKy_ViPham!E:E, "11_Van_A", NhatKy_ViPham!F:F, B16, NhatKy_ViPham!H:H, "L08")</f>
        <v>0</v>
      </c>
      <c r="N16" s="6">
        <f>SUMIFS(NhatKy_ViPham!K:K, NhatKy_ViPham!E:E, "11_Van_A", NhatKy_ViPham!F:F, B16, NhatKy_ViPham!H:H, "L09")</f>
        <v>0</v>
      </c>
      <c r="O16" s="6">
        <f>SUMIFS(NhatKy_ViPham!K:K, NhatKy_ViPham!E:E, "11_Van_A", NhatKy_ViPham!F:F, B16, NhatKy_ViPham!H:H, "L10")</f>
        <v>0</v>
      </c>
      <c r="P16" s="12">
        <f>SUMIFS(NhatKy_ViPham!J:J, NhatKy_ViPham!E:E, "11_Van_A", NhatKy_ViPham!F:F, B16)</f>
        <v>0</v>
      </c>
      <c r="Q16" s="13">
        <f>SUMIFS(NhatKy_ViPham!K:K, NhatKy_ViPham!E:E, "11_Van_A", NhatKy_ViPham!F:F, B16)</f>
        <v>0</v>
      </c>
      <c r="R16" s="6">
        <f>100 + SUMIFS(NhatKy_ViPham!J:J, NhatKy_ViPham!E:E, "11_Van_A", NhatKy_ViPham!F:F, B16, NhatKy_ViPham!C:C, "T1") - SUMIFS(NhatKy_ViPham!K:K, NhatKy_ViPham!E:E, "11_Van_A", NhatKy_ViPham!F:F, B16, NhatKy_ViPham!C:C, "T1")</f>
        <v>100</v>
      </c>
      <c r="S16" s="6">
        <f>100 + SUMIFS(NhatKy_ViPham!J:J, NhatKy_ViPham!E:E, "11_Van_A", NhatKy_ViPham!F:F, B16, NhatKy_ViPham!C:C, "T2") - SUMIFS(NhatKy_ViPham!K:K, NhatKy_ViPham!E:E, "11_Van_A", NhatKy_ViPham!F:F, B16, NhatKy_ViPham!C:C, "T2")</f>
        <v>100</v>
      </c>
      <c r="T16" s="6">
        <f>100 + SUMIFS(NhatKy_ViPham!J:J, NhatKy_ViPham!E:E, "11_Van_A", NhatKy_ViPham!F:F, B16, NhatKy_ViPham!C:C, "T3") - SUMIFS(NhatKy_ViPham!K:K, NhatKy_ViPham!E:E, "11_Van_A", NhatKy_ViPham!F:F, B16, NhatKy_ViPham!C:C, "T3")</f>
        <v>100</v>
      </c>
      <c r="U16" s="6">
        <f>100 + SUMIFS(NhatKy_ViPham!J:J, NhatKy_ViPham!E:E, "11_Van_A", NhatKy_ViPham!F:F, B16, NhatKy_ViPham!C:C, "T4") - SUMIFS(NhatKy_ViPham!K:K, NhatKy_ViPham!E:E, "11_Van_A", NhatKy_ViPham!F:F, B16, NhatKy_ViPham!C:C, "T4")</f>
        <v>100</v>
      </c>
      <c r="V16" s="6">
        <f>100 + SUMIFS(NhatKy_ViPham!J:J, NhatKy_ViPham!E:E, "11_Van_A", NhatKy_ViPham!F:F, B16, NhatKy_ViPham!C:C, "T5") - SUMIFS(NhatKy_ViPham!K:K, NhatKy_ViPham!E:E, "11_Van_A", NhatKy_ViPham!F:F, B16, NhatKy_ViPham!C:C, "T5")</f>
        <v>100</v>
      </c>
      <c r="W16" s="6">
        <f>100 + SUMIFS(NhatKy_ViPham!J:J, NhatKy_ViPham!E:E, "11_Van_A", NhatKy_ViPham!F:F, B16, NhatKy_ViPham!C:C, "T6") - SUMIFS(NhatKy_ViPham!K:K, NhatKy_ViPham!E:E, "11_Van_A", NhatKy_ViPham!F:F, B16, NhatKy_ViPham!C:C, "T6")</f>
        <v>100</v>
      </c>
      <c r="X16" s="6">
        <f>100 + SUMIFS(NhatKy_ViPham!J:J, NhatKy_ViPham!E:E, "11_Van_A", NhatKy_ViPham!F:F, B16, NhatKy_ViPham!C:C, "T7") - SUMIFS(NhatKy_ViPham!K:K, NhatKy_ViPham!E:E, "11_Van_A", NhatKy_ViPham!F:F, B16, NhatKy_ViPham!C:C, "T7")</f>
        <v>100</v>
      </c>
      <c r="Y16" s="6">
        <f>100 + SUMIFS(NhatKy_ViPham!J:J, NhatKy_ViPham!E:E, "11_Van_A", NhatKy_ViPham!F:F, B16, NhatKy_ViPham!C:C, "T8") - SUMIFS(NhatKy_ViPham!K:K, NhatKy_ViPham!E:E, "11_Van_A", NhatKy_ViPham!F:F, B16, NhatKy_ViPham!C:C, "T8")</f>
        <v>100</v>
      </c>
      <c r="Z16" s="6">
        <f>100 + SUMIFS(NhatKy_ViPham!J:J, NhatKy_ViPham!E:E, "11_Van_A", NhatKy_ViPham!F:F, B16, NhatKy_ViPham!C:C, "T9") - SUMIFS(NhatKy_ViPham!K:K, NhatKy_ViPham!E:E, "11_Van_A", NhatKy_ViPham!F:F, B16, NhatKy_ViPham!C:C, "T9")</f>
        <v>100</v>
      </c>
      <c r="AA16" s="6">
        <f>100 + SUMIFS(NhatKy_ViPham!J:J, NhatKy_ViPham!E:E, "11_Van_A", NhatKy_ViPham!F:F, B16, NhatKy_ViPham!C:C, "T10") - SUMIFS(NhatKy_ViPham!K:K, NhatKy_ViPham!E:E, "11_Van_A", NhatKy_ViPham!F:F, B16, NhatKy_ViPham!C:C, "T10")</f>
        <v>100</v>
      </c>
      <c r="AB16" s="6">
        <f>100 + SUMIFS(NhatKy_ViPham!J:J, NhatKy_ViPham!E:E, "11_Van_A", NhatKy_ViPham!F:F, B16, NhatKy_ViPham!C:C, "T11") - SUMIFS(NhatKy_ViPham!K:K, NhatKy_ViPham!E:E, "11_Van_A", NhatKy_ViPham!F:F, B16, NhatKy_ViPham!C:C, "T11")</f>
        <v>100</v>
      </c>
      <c r="AC16" s="6">
        <f>100 + SUMIFS(NhatKy_ViPham!J:J, NhatKy_ViPham!E:E, "11_Van_A", NhatKy_ViPham!F:F, B16, NhatKy_ViPham!C:C, "T12") - SUMIFS(NhatKy_ViPham!K:K, NhatKy_ViPham!E:E, "11_Van_A", NhatKy_ViPham!F:F, B16, NhatKy_ViPham!C:C, "T12")</f>
        <v>100</v>
      </c>
      <c r="AD16" s="6">
        <f>100 + SUMIFS(NhatKy_ViPham!J:J, NhatKy_ViPham!E:E, "11_Van_A", NhatKy_ViPham!F:F, B16, NhatKy_ViPham!C:C, "T13") - SUMIFS(NhatKy_ViPham!K:K, NhatKy_ViPham!E:E, "11_Van_A", NhatKy_ViPham!F:F, B16, NhatKy_ViPham!C:C, "T13")</f>
        <v>100</v>
      </c>
      <c r="AE16" s="6">
        <f>100 + SUMIFS(NhatKy_ViPham!J:J, NhatKy_ViPham!E:E, "11_Van_A", NhatKy_ViPham!F:F, B16, NhatKy_ViPham!C:C, "T14") - SUMIFS(NhatKy_ViPham!K:K, NhatKy_ViPham!E:E, "11_Van_A", NhatKy_ViPham!F:F, B16, NhatKy_ViPham!C:C, "T14")</f>
        <v>100</v>
      </c>
      <c r="AF16" s="6">
        <f>100 + SUMIFS(NhatKy_ViPham!J:J, NhatKy_ViPham!E:E, "11_Van_A", NhatKy_ViPham!F:F, B16, NhatKy_ViPham!C:C, "T15") - SUMIFS(NhatKy_ViPham!K:K, NhatKy_ViPham!E:E, "11_Van_A", NhatKy_ViPham!F:F, B16, NhatKy_ViPham!C:C, "T15")</f>
        <v>100</v>
      </c>
      <c r="AG16" s="6">
        <f>100 + SUMIFS(NhatKy_ViPham!J:J, NhatKy_ViPham!E:E, "11_Van_A", NhatKy_ViPham!F:F, B16, NhatKy_ViPham!C:C, "T16") - SUMIFS(NhatKy_ViPham!K:K, NhatKy_ViPham!E:E, "11_Van_A", NhatKy_ViPham!F:F, B16, NhatKy_ViPham!C:C, "T16")</f>
        <v>100</v>
      </c>
      <c r="AH16" s="6">
        <f>100 + SUMIFS(NhatKy_ViPham!J:J, NhatKy_ViPham!E:E, "11_Van_A", NhatKy_ViPham!F:F, B16, NhatKy_ViPham!C:C, "T17") - SUMIFS(NhatKy_ViPham!K:K, NhatKy_ViPham!E:E, "11_Van_A", NhatKy_ViPham!F:F, B16, NhatKy_ViPham!C:C, "T17")</f>
        <v>100</v>
      </c>
      <c r="AI16" s="6">
        <f>100 + SUMIFS(NhatKy_ViPham!J:J, NhatKy_ViPham!E:E, "11_Van_A", NhatKy_ViPham!F:F, B16, NhatKy_ViPham!C:C, "T18") - SUMIFS(NhatKy_ViPham!K:K, NhatKy_ViPham!E:E, "11_Van_A", NhatKy_ViPham!F:F, B16, NhatKy_ViPham!C:C, "T18")</f>
        <v>100</v>
      </c>
      <c r="AJ16" s="6">
        <f>100 + SUMIFS(NhatKy_ViPham!J:J, NhatKy_ViPham!E:E, "11_Van_A", NhatKy_ViPham!F:F, B16, NhatKy_ViPham!C:C, "T19") - SUMIFS(NhatKy_ViPham!K:K, NhatKy_ViPham!E:E, "11_Van_A", NhatKy_ViPham!F:F, B16, NhatKy_ViPham!C:C, "T19")</f>
        <v>100</v>
      </c>
      <c r="AK16" s="6">
        <f>100 + SUMIFS(NhatKy_ViPham!J:J, NhatKy_ViPham!E:E, "11_Van_A", NhatKy_ViPham!F:F, B16, NhatKy_ViPham!C:C, "T20") - SUMIFS(NhatKy_ViPham!K:K, NhatKy_ViPham!E:E, "11_Van_A", NhatKy_ViPham!F:F, B16, NhatKy_ViPham!C:C, "T20")</f>
        <v>100</v>
      </c>
      <c r="AL16" s="6">
        <f>100 + SUMIFS(NhatKy_ViPham!J:J, NhatKy_ViPham!E:E, "11_Van_A", NhatKy_ViPham!F:F, B16, NhatKy_ViPham!C:C, "T21") - SUMIFS(NhatKy_ViPham!K:K, NhatKy_ViPham!E:E, "11_Van_A", NhatKy_ViPham!F:F, B16, NhatKy_ViPham!C:C, "T21")</f>
        <v>100</v>
      </c>
      <c r="AM16" s="6">
        <f>100 + SUMIFS(NhatKy_ViPham!J:J, NhatKy_ViPham!E:E, "11_Van_A", NhatKy_ViPham!F:F, B16, NhatKy_ViPham!C:C, "T22") - SUMIFS(NhatKy_ViPham!K:K, NhatKy_ViPham!E:E, "11_Van_A", NhatKy_ViPham!F:F, B16, NhatKy_ViPham!C:C, "T22")</f>
        <v>100</v>
      </c>
      <c r="AN16" s="6">
        <f>100 + SUMIFS(NhatKy_ViPham!J:J, NhatKy_ViPham!E:E, "11_Van_A", NhatKy_ViPham!F:F, B16, NhatKy_ViPham!C:C, "T23") - SUMIFS(NhatKy_ViPham!K:K, NhatKy_ViPham!E:E, "11_Van_A", NhatKy_ViPham!F:F, B16, NhatKy_ViPham!C:C, "T23")</f>
        <v>100</v>
      </c>
      <c r="AO16" s="6">
        <f>100 + SUMIFS(NhatKy_ViPham!J:J, NhatKy_ViPham!E:E, "11_Van_A", NhatKy_ViPham!F:F, B16, NhatKy_ViPham!C:C, "T24") - SUMIFS(NhatKy_ViPham!K:K, NhatKy_ViPham!E:E, "11_Van_A", NhatKy_ViPham!F:F, B16, NhatKy_ViPham!C:C, "T24")</f>
        <v>100</v>
      </c>
      <c r="AP16" s="6">
        <f>100 + SUMIFS(NhatKy_ViPham!J:J, NhatKy_ViPham!E:E, "11_Van_A", NhatKy_ViPham!F:F, B16, NhatKy_ViPham!C:C, "T25") - SUMIFS(NhatKy_ViPham!K:K, NhatKy_ViPham!E:E, "11_Van_A", NhatKy_ViPham!F:F, B16, NhatKy_ViPham!C:C, "T25")</f>
        <v>100</v>
      </c>
      <c r="AQ16" s="6">
        <f>100 + SUMIFS(NhatKy_ViPham!J:J, NhatKy_ViPham!E:E, "11_Van_A", NhatKy_ViPham!F:F, B16, NhatKy_ViPham!C:C, "T26") - SUMIFS(NhatKy_ViPham!K:K, NhatKy_ViPham!E:E, "11_Van_A", NhatKy_ViPham!F:F, B16, NhatKy_ViPham!C:C, "T26")</f>
        <v>100</v>
      </c>
      <c r="AR16" s="6">
        <f>100 + SUMIFS(NhatKy_ViPham!J:J, NhatKy_ViPham!E:E, "11_Van_A", NhatKy_ViPham!F:F, B16, NhatKy_ViPham!C:C, "T27") - SUMIFS(NhatKy_ViPham!K:K, NhatKy_ViPham!E:E, "11_Van_A", NhatKy_ViPham!F:F, B16, NhatKy_ViPham!C:C, "T27")</f>
        <v>100</v>
      </c>
      <c r="AS16" s="6">
        <f>100 + SUMIFS(NhatKy_ViPham!J:J, NhatKy_ViPham!E:E, "11_Van_A", NhatKy_ViPham!F:F, B16, NhatKy_ViPham!C:C, "T28") - SUMIFS(NhatKy_ViPham!K:K, NhatKy_ViPham!E:E, "11_Van_A", NhatKy_ViPham!F:F, B16, NhatKy_ViPham!C:C, "T28")</f>
        <v>100</v>
      </c>
      <c r="AT16" s="6">
        <f>100 + SUMIFS(NhatKy_ViPham!J:J, NhatKy_ViPham!E:E, "11_Van_A", NhatKy_ViPham!F:F, B16, NhatKy_ViPham!C:C, "T29") - SUMIFS(NhatKy_ViPham!K:K, NhatKy_ViPham!E:E, "11_Van_A", NhatKy_ViPham!F:F, B16, NhatKy_ViPham!C:C, "T29")</f>
        <v>100</v>
      </c>
      <c r="AU16" s="6">
        <f>100 + SUMIFS(NhatKy_ViPham!J:J, NhatKy_ViPham!E:E, "11_Van_A", NhatKy_ViPham!F:F, B16, NhatKy_ViPham!C:C, "T30") - SUMIFS(NhatKy_ViPham!K:K, NhatKy_ViPham!E:E, "11_Van_A", NhatKy_ViPham!F:F, B16, NhatKy_ViPham!C:C, "T30")</f>
        <v>100</v>
      </c>
      <c r="AV16" s="6">
        <f>100 + SUMIFS(NhatKy_ViPham!J:J, NhatKy_ViPham!E:E, "11_Van_A", NhatKy_ViPham!F:F, B16, NhatKy_ViPham!C:C, "T31") - SUMIFS(NhatKy_ViPham!K:K, NhatKy_ViPham!E:E, "11_Van_A", NhatKy_ViPham!F:F, B16, NhatKy_ViPham!C:C, "T31")</f>
        <v>100</v>
      </c>
      <c r="AW16" s="6">
        <f>100 + SUMIFS(NhatKy_ViPham!J:J, NhatKy_ViPham!E:E, "11_Van_A", NhatKy_ViPham!F:F, B16, NhatKy_ViPham!C:C, "T32") - SUMIFS(NhatKy_ViPham!K:K, NhatKy_ViPham!E:E, "11_Van_A", NhatKy_ViPham!F:F, B16, NhatKy_ViPham!C:C, "T32")</f>
        <v>100</v>
      </c>
      <c r="AX16" s="6">
        <f>100 + SUMIFS(NhatKy_ViPham!J:J, NhatKy_ViPham!E:E, "11_Van_A", NhatKy_ViPham!F:F, B16, NhatKy_ViPham!C:C, "T33") - SUMIFS(NhatKy_ViPham!K:K, NhatKy_ViPham!E:E, "11_Van_A", NhatKy_ViPham!F:F, B16, NhatKy_ViPham!C:C, "T33")</f>
        <v>100</v>
      </c>
      <c r="AY16" s="6">
        <f>100 + SUMIFS(NhatKy_ViPham!J:J, NhatKy_ViPham!E:E, "11_Van_A", NhatKy_ViPham!F:F, B16, NhatKy_ViPham!C:C, "T34") - SUMIFS(NhatKy_ViPham!K:K, NhatKy_ViPham!E:E, "11_Van_A", NhatKy_ViPham!F:F, B16, NhatKy_ViPham!C:C, "T34")</f>
        <v>100</v>
      </c>
      <c r="AZ16" s="6">
        <f>100 + SUMIFS(NhatKy_ViPham!J:J, NhatKy_ViPham!E:E, "11_Van_A", NhatKy_ViPham!F:F, B16, NhatKy_ViPham!C:C, "T35") - SUMIFS(NhatKy_ViPham!K:K, NhatKy_ViPham!E:E, "11_Van_A", NhatKy_ViPham!F:F, B16, NhatKy_ViPham!C:C, "T35")</f>
        <v>100</v>
      </c>
      <c r="BA16" s="12">
        <f t="shared" si="0"/>
        <v>100</v>
      </c>
      <c r="BB16" s="11" t="s">
        <v>430</v>
      </c>
      <c r="BC16" s="16" t="str">
        <f t="shared" si="1"/>
        <v>Tốt</v>
      </c>
      <c r="BD16" s="15" t="str">
        <f t="shared" si="2"/>
        <v>🟢 BÌNH THƯỜNG</v>
      </c>
    </row>
    <row r="17" spans="1:56" x14ac:dyDescent="0.25">
      <c r="A17" s="4">
        <v>9</v>
      </c>
      <c r="B17" s="10" t="s">
        <v>1865</v>
      </c>
      <c r="C17" s="4" t="s">
        <v>1369</v>
      </c>
      <c r="D17" s="4" t="s">
        <v>429</v>
      </c>
      <c r="E17" s="11" t="s">
        <v>430</v>
      </c>
      <c r="F17" s="7">
        <f>SUMIFS(NhatKy_ViPham!K:K, NhatKy_ViPham!E:E, "11_Van_A", NhatKy_ViPham!F:F, B17, NhatKy_ViPham!H:H, "L01")</f>
        <v>0</v>
      </c>
      <c r="G17" s="7">
        <f>SUMIFS(NhatKy_ViPham!K:K, NhatKy_ViPham!E:E, "11_Van_A", NhatKy_ViPham!F:F, B17, NhatKy_ViPham!H:H, "L02")</f>
        <v>0</v>
      </c>
      <c r="H17" s="7">
        <f>SUMIFS(NhatKy_ViPham!K:K, NhatKy_ViPham!E:E, "11_Van_A", NhatKy_ViPham!F:F, B17, NhatKy_ViPham!H:H, "L03")</f>
        <v>0</v>
      </c>
      <c r="I17" s="7">
        <f>SUMIFS(NhatKy_ViPham!K:K, NhatKy_ViPham!E:E, "11_Van_A", NhatKy_ViPham!F:F, B17, NhatKy_ViPham!H:H, "L04")</f>
        <v>0</v>
      </c>
      <c r="J17" s="7">
        <f>SUMIFS(NhatKy_ViPham!K:K, NhatKy_ViPham!E:E, "11_Van_A", NhatKy_ViPham!F:F, B17, NhatKy_ViPham!H:H, "L05")</f>
        <v>0</v>
      </c>
      <c r="K17" s="7">
        <f>SUMIFS(NhatKy_ViPham!K:K, NhatKy_ViPham!E:E, "11_Van_A", NhatKy_ViPham!F:F, B17, NhatKy_ViPham!H:H, "L06")</f>
        <v>0</v>
      </c>
      <c r="L17" s="7">
        <f>SUMIFS(NhatKy_ViPham!K:K, NhatKy_ViPham!E:E, "11_Van_A", NhatKy_ViPham!F:F, B17, NhatKy_ViPham!H:H, "L07")</f>
        <v>0</v>
      </c>
      <c r="M17" s="7">
        <f>SUMIFS(NhatKy_ViPham!K:K, NhatKy_ViPham!E:E, "11_Van_A", NhatKy_ViPham!F:F, B17, NhatKy_ViPham!H:H, "L08")</f>
        <v>0</v>
      </c>
      <c r="N17" s="7">
        <f>SUMIFS(NhatKy_ViPham!K:K, NhatKy_ViPham!E:E, "11_Van_A", NhatKy_ViPham!F:F, B17, NhatKy_ViPham!H:H, "L09")</f>
        <v>0</v>
      </c>
      <c r="O17" s="7">
        <f>SUMIFS(NhatKy_ViPham!K:K, NhatKy_ViPham!E:E, "11_Van_A", NhatKy_ViPham!F:F, B17, NhatKy_ViPham!H:H, "L10")</f>
        <v>0</v>
      </c>
      <c r="P17" s="12">
        <f>SUMIFS(NhatKy_ViPham!J:J, NhatKy_ViPham!E:E, "11_Van_A", NhatKy_ViPham!F:F, B17)</f>
        <v>0</v>
      </c>
      <c r="Q17" s="13">
        <f>SUMIFS(NhatKy_ViPham!K:K, NhatKy_ViPham!E:E, "11_Van_A", NhatKy_ViPham!F:F, B17)</f>
        <v>0</v>
      </c>
      <c r="R17" s="7">
        <f>100 + SUMIFS(NhatKy_ViPham!J:J, NhatKy_ViPham!E:E, "11_Van_A", NhatKy_ViPham!F:F, B17, NhatKy_ViPham!C:C, "T1") - SUMIFS(NhatKy_ViPham!K:K, NhatKy_ViPham!E:E, "11_Van_A", NhatKy_ViPham!F:F, B17, NhatKy_ViPham!C:C, "T1")</f>
        <v>100</v>
      </c>
      <c r="S17" s="7">
        <f>100 + SUMIFS(NhatKy_ViPham!J:J, NhatKy_ViPham!E:E, "11_Van_A", NhatKy_ViPham!F:F, B17, NhatKy_ViPham!C:C, "T2") - SUMIFS(NhatKy_ViPham!K:K, NhatKy_ViPham!E:E, "11_Van_A", NhatKy_ViPham!F:F, B17, NhatKy_ViPham!C:C, "T2")</f>
        <v>100</v>
      </c>
      <c r="T17" s="7">
        <f>100 + SUMIFS(NhatKy_ViPham!J:J, NhatKy_ViPham!E:E, "11_Van_A", NhatKy_ViPham!F:F, B17, NhatKy_ViPham!C:C, "T3") - SUMIFS(NhatKy_ViPham!K:K, NhatKy_ViPham!E:E, "11_Van_A", NhatKy_ViPham!F:F, B17, NhatKy_ViPham!C:C, "T3")</f>
        <v>100</v>
      </c>
      <c r="U17" s="7">
        <f>100 + SUMIFS(NhatKy_ViPham!J:J, NhatKy_ViPham!E:E, "11_Van_A", NhatKy_ViPham!F:F, B17, NhatKy_ViPham!C:C, "T4") - SUMIFS(NhatKy_ViPham!K:K, NhatKy_ViPham!E:E, "11_Van_A", NhatKy_ViPham!F:F, B17, NhatKy_ViPham!C:C, "T4")</f>
        <v>100</v>
      </c>
      <c r="V17" s="7">
        <f>100 + SUMIFS(NhatKy_ViPham!J:J, NhatKy_ViPham!E:E, "11_Van_A", NhatKy_ViPham!F:F, B17, NhatKy_ViPham!C:C, "T5") - SUMIFS(NhatKy_ViPham!K:K, NhatKy_ViPham!E:E, "11_Van_A", NhatKy_ViPham!F:F, B17, NhatKy_ViPham!C:C, "T5")</f>
        <v>100</v>
      </c>
      <c r="W17" s="7">
        <f>100 + SUMIFS(NhatKy_ViPham!J:J, NhatKy_ViPham!E:E, "11_Van_A", NhatKy_ViPham!F:F, B17, NhatKy_ViPham!C:C, "T6") - SUMIFS(NhatKy_ViPham!K:K, NhatKy_ViPham!E:E, "11_Van_A", NhatKy_ViPham!F:F, B17, NhatKy_ViPham!C:C, "T6")</f>
        <v>100</v>
      </c>
      <c r="X17" s="7">
        <f>100 + SUMIFS(NhatKy_ViPham!J:J, NhatKy_ViPham!E:E, "11_Van_A", NhatKy_ViPham!F:F, B17, NhatKy_ViPham!C:C, "T7") - SUMIFS(NhatKy_ViPham!K:K, NhatKy_ViPham!E:E, "11_Van_A", NhatKy_ViPham!F:F, B17, NhatKy_ViPham!C:C, "T7")</f>
        <v>100</v>
      </c>
      <c r="Y17" s="7">
        <f>100 + SUMIFS(NhatKy_ViPham!J:J, NhatKy_ViPham!E:E, "11_Van_A", NhatKy_ViPham!F:F, B17, NhatKy_ViPham!C:C, "T8") - SUMIFS(NhatKy_ViPham!K:K, NhatKy_ViPham!E:E, "11_Van_A", NhatKy_ViPham!F:F, B17, NhatKy_ViPham!C:C, "T8")</f>
        <v>100</v>
      </c>
      <c r="Z17" s="7">
        <f>100 + SUMIFS(NhatKy_ViPham!J:J, NhatKy_ViPham!E:E, "11_Van_A", NhatKy_ViPham!F:F, B17, NhatKy_ViPham!C:C, "T9") - SUMIFS(NhatKy_ViPham!K:K, NhatKy_ViPham!E:E, "11_Van_A", NhatKy_ViPham!F:F, B17, NhatKy_ViPham!C:C, "T9")</f>
        <v>100</v>
      </c>
      <c r="AA17" s="7">
        <f>100 + SUMIFS(NhatKy_ViPham!J:J, NhatKy_ViPham!E:E, "11_Van_A", NhatKy_ViPham!F:F, B17, NhatKy_ViPham!C:C, "T10") - SUMIFS(NhatKy_ViPham!K:K, NhatKy_ViPham!E:E, "11_Van_A", NhatKy_ViPham!F:F, B17, NhatKy_ViPham!C:C, "T10")</f>
        <v>100</v>
      </c>
      <c r="AB17" s="7">
        <f>100 + SUMIFS(NhatKy_ViPham!J:J, NhatKy_ViPham!E:E, "11_Van_A", NhatKy_ViPham!F:F, B17, NhatKy_ViPham!C:C, "T11") - SUMIFS(NhatKy_ViPham!K:K, NhatKy_ViPham!E:E, "11_Van_A", NhatKy_ViPham!F:F, B17, NhatKy_ViPham!C:C, "T11")</f>
        <v>100</v>
      </c>
      <c r="AC17" s="7">
        <f>100 + SUMIFS(NhatKy_ViPham!J:J, NhatKy_ViPham!E:E, "11_Van_A", NhatKy_ViPham!F:F, B17, NhatKy_ViPham!C:C, "T12") - SUMIFS(NhatKy_ViPham!K:K, NhatKy_ViPham!E:E, "11_Van_A", NhatKy_ViPham!F:F, B17, NhatKy_ViPham!C:C, "T12")</f>
        <v>100</v>
      </c>
      <c r="AD17" s="7">
        <f>100 + SUMIFS(NhatKy_ViPham!J:J, NhatKy_ViPham!E:E, "11_Van_A", NhatKy_ViPham!F:F, B17, NhatKy_ViPham!C:C, "T13") - SUMIFS(NhatKy_ViPham!K:K, NhatKy_ViPham!E:E, "11_Van_A", NhatKy_ViPham!F:F, B17, NhatKy_ViPham!C:C, "T13")</f>
        <v>100</v>
      </c>
      <c r="AE17" s="7">
        <f>100 + SUMIFS(NhatKy_ViPham!J:J, NhatKy_ViPham!E:E, "11_Van_A", NhatKy_ViPham!F:F, B17, NhatKy_ViPham!C:C, "T14") - SUMIFS(NhatKy_ViPham!K:K, NhatKy_ViPham!E:E, "11_Van_A", NhatKy_ViPham!F:F, B17, NhatKy_ViPham!C:C, "T14")</f>
        <v>100</v>
      </c>
      <c r="AF17" s="7">
        <f>100 + SUMIFS(NhatKy_ViPham!J:J, NhatKy_ViPham!E:E, "11_Van_A", NhatKy_ViPham!F:F, B17, NhatKy_ViPham!C:C, "T15") - SUMIFS(NhatKy_ViPham!K:K, NhatKy_ViPham!E:E, "11_Van_A", NhatKy_ViPham!F:F, B17, NhatKy_ViPham!C:C, "T15")</f>
        <v>100</v>
      </c>
      <c r="AG17" s="7">
        <f>100 + SUMIFS(NhatKy_ViPham!J:J, NhatKy_ViPham!E:E, "11_Van_A", NhatKy_ViPham!F:F, B17, NhatKy_ViPham!C:C, "T16") - SUMIFS(NhatKy_ViPham!K:K, NhatKy_ViPham!E:E, "11_Van_A", NhatKy_ViPham!F:F, B17, NhatKy_ViPham!C:C, "T16")</f>
        <v>100</v>
      </c>
      <c r="AH17" s="7">
        <f>100 + SUMIFS(NhatKy_ViPham!J:J, NhatKy_ViPham!E:E, "11_Van_A", NhatKy_ViPham!F:F, B17, NhatKy_ViPham!C:C, "T17") - SUMIFS(NhatKy_ViPham!K:K, NhatKy_ViPham!E:E, "11_Van_A", NhatKy_ViPham!F:F, B17, NhatKy_ViPham!C:C, "T17")</f>
        <v>100</v>
      </c>
      <c r="AI17" s="7">
        <f>100 + SUMIFS(NhatKy_ViPham!J:J, NhatKy_ViPham!E:E, "11_Van_A", NhatKy_ViPham!F:F, B17, NhatKy_ViPham!C:C, "T18") - SUMIFS(NhatKy_ViPham!K:K, NhatKy_ViPham!E:E, "11_Van_A", NhatKy_ViPham!F:F, B17, NhatKy_ViPham!C:C, "T18")</f>
        <v>100</v>
      </c>
      <c r="AJ17" s="7">
        <f>100 + SUMIFS(NhatKy_ViPham!J:J, NhatKy_ViPham!E:E, "11_Van_A", NhatKy_ViPham!F:F, B17, NhatKy_ViPham!C:C, "T19") - SUMIFS(NhatKy_ViPham!K:K, NhatKy_ViPham!E:E, "11_Van_A", NhatKy_ViPham!F:F, B17, NhatKy_ViPham!C:C, "T19")</f>
        <v>100</v>
      </c>
      <c r="AK17" s="7">
        <f>100 + SUMIFS(NhatKy_ViPham!J:J, NhatKy_ViPham!E:E, "11_Van_A", NhatKy_ViPham!F:F, B17, NhatKy_ViPham!C:C, "T20") - SUMIFS(NhatKy_ViPham!K:K, NhatKy_ViPham!E:E, "11_Van_A", NhatKy_ViPham!F:F, B17, NhatKy_ViPham!C:C, "T20")</f>
        <v>100</v>
      </c>
      <c r="AL17" s="7">
        <f>100 + SUMIFS(NhatKy_ViPham!J:J, NhatKy_ViPham!E:E, "11_Van_A", NhatKy_ViPham!F:F, B17, NhatKy_ViPham!C:C, "T21") - SUMIFS(NhatKy_ViPham!K:K, NhatKy_ViPham!E:E, "11_Van_A", NhatKy_ViPham!F:F, B17, NhatKy_ViPham!C:C, "T21")</f>
        <v>100</v>
      </c>
      <c r="AM17" s="7">
        <f>100 + SUMIFS(NhatKy_ViPham!J:J, NhatKy_ViPham!E:E, "11_Van_A", NhatKy_ViPham!F:F, B17, NhatKy_ViPham!C:C, "T22") - SUMIFS(NhatKy_ViPham!K:K, NhatKy_ViPham!E:E, "11_Van_A", NhatKy_ViPham!F:F, B17, NhatKy_ViPham!C:C, "T22")</f>
        <v>100</v>
      </c>
      <c r="AN17" s="7">
        <f>100 + SUMIFS(NhatKy_ViPham!J:J, NhatKy_ViPham!E:E, "11_Van_A", NhatKy_ViPham!F:F, B17, NhatKy_ViPham!C:C, "T23") - SUMIFS(NhatKy_ViPham!K:K, NhatKy_ViPham!E:E, "11_Van_A", NhatKy_ViPham!F:F, B17, NhatKy_ViPham!C:C, "T23")</f>
        <v>100</v>
      </c>
      <c r="AO17" s="7">
        <f>100 + SUMIFS(NhatKy_ViPham!J:J, NhatKy_ViPham!E:E, "11_Van_A", NhatKy_ViPham!F:F, B17, NhatKy_ViPham!C:C, "T24") - SUMIFS(NhatKy_ViPham!K:K, NhatKy_ViPham!E:E, "11_Van_A", NhatKy_ViPham!F:F, B17, NhatKy_ViPham!C:C, "T24")</f>
        <v>100</v>
      </c>
      <c r="AP17" s="7">
        <f>100 + SUMIFS(NhatKy_ViPham!J:J, NhatKy_ViPham!E:E, "11_Van_A", NhatKy_ViPham!F:F, B17, NhatKy_ViPham!C:C, "T25") - SUMIFS(NhatKy_ViPham!K:K, NhatKy_ViPham!E:E, "11_Van_A", NhatKy_ViPham!F:F, B17, NhatKy_ViPham!C:C, "T25")</f>
        <v>100</v>
      </c>
      <c r="AQ17" s="7">
        <f>100 + SUMIFS(NhatKy_ViPham!J:J, NhatKy_ViPham!E:E, "11_Van_A", NhatKy_ViPham!F:F, B17, NhatKy_ViPham!C:C, "T26") - SUMIFS(NhatKy_ViPham!K:K, NhatKy_ViPham!E:E, "11_Van_A", NhatKy_ViPham!F:F, B17, NhatKy_ViPham!C:C, "T26")</f>
        <v>100</v>
      </c>
      <c r="AR17" s="7">
        <f>100 + SUMIFS(NhatKy_ViPham!J:J, NhatKy_ViPham!E:E, "11_Van_A", NhatKy_ViPham!F:F, B17, NhatKy_ViPham!C:C, "T27") - SUMIFS(NhatKy_ViPham!K:K, NhatKy_ViPham!E:E, "11_Van_A", NhatKy_ViPham!F:F, B17, NhatKy_ViPham!C:C, "T27")</f>
        <v>100</v>
      </c>
      <c r="AS17" s="7">
        <f>100 + SUMIFS(NhatKy_ViPham!J:J, NhatKy_ViPham!E:E, "11_Van_A", NhatKy_ViPham!F:F, B17, NhatKy_ViPham!C:C, "T28") - SUMIFS(NhatKy_ViPham!K:K, NhatKy_ViPham!E:E, "11_Van_A", NhatKy_ViPham!F:F, B17, NhatKy_ViPham!C:C, "T28")</f>
        <v>100</v>
      </c>
      <c r="AT17" s="7">
        <f>100 + SUMIFS(NhatKy_ViPham!J:J, NhatKy_ViPham!E:E, "11_Van_A", NhatKy_ViPham!F:F, B17, NhatKy_ViPham!C:C, "T29") - SUMIFS(NhatKy_ViPham!K:K, NhatKy_ViPham!E:E, "11_Van_A", NhatKy_ViPham!F:F, B17, NhatKy_ViPham!C:C, "T29")</f>
        <v>100</v>
      </c>
      <c r="AU17" s="7">
        <f>100 + SUMIFS(NhatKy_ViPham!J:J, NhatKy_ViPham!E:E, "11_Van_A", NhatKy_ViPham!F:F, B17, NhatKy_ViPham!C:C, "T30") - SUMIFS(NhatKy_ViPham!K:K, NhatKy_ViPham!E:E, "11_Van_A", NhatKy_ViPham!F:F, B17, NhatKy_ViPham!C:C, "T30")</f>
        <v>100</v>
      </c>
      <c r="AV17" s="7">
        <f>100 + SUMIFS(NhatKy_ViPham!J:J, NhatKy_ViPham!E:E, "11_Van_A", NhatKy_ViPham!F:F, B17, NhatKy_ViPham!C:C, "T31") - SUMIFS(NhatKy_ViPham!K:K, NhatKy_ViPham!E:E, "11_Van_A", NhatKy_ViPham!F:F, B17, NhatKy_ViPham!C:C, "T31")</f>
        <v>100</v>
      </c>
      <c r="AW17" s="7">
        <f>100 + SUMIFS(NhatKy_ViPham!J:J, NhatKy_ViPham!E:E, "11_Van_A", NhatKy_ViPham!F:F, B17, NhatKy_ViPham!C:C, "T32") - SUMIFS(NhatKy_ViPham!K:K, NhatKy_ViPham!E:E, "11_Van_A", NhatKy_ViPham!F:F, B17, NhatKy_ViPham!C:C, "T32")</f>
        <v>100</v>
      </c>
      <c r="AX17" s="7">
        <f>100 + SUMIFS(NhatKy_ViPham!J:J, NhatKy_ViPham!E:E, "11_Van_A", NhatKy_ViPham!F:F, B17, NhatKy_ViPham!C:C, "T33") - SUMIFS(NhatKy_ViPham!K:K, NhatKy_ViPham!E:E, "11_Van_A", NhatKy_ViPham!F:F, B17, NhatKy_ViPham!C:C, "T33")</f>
        <v>100</v>
      </c>
      <c r="AY17" s="7">
        <f>100 + SUMIFS(NhatKy_ViPham!J:J, NhatKy_ViPham!E:E, "11_Van_A", NhatKy_ViPham!F:F, B17, NhatKy_ViPham!C:C, "T34") - SUMIFS(NhatKy_ViPham!K:K, NhatKy_ViPham!E:E, "11_Van_A", NhatKy_ViPham!F:F, B17, NhatKy_ViPham!C:C, "T34")</f>
        <v>100</v>
      </c>
      <c r="AZ17" s="7">
        <f>100 + SUMIFS(NhatKy_ViPham!J:J, NhatKy_ViPham!E:E, "11_Van_A", NhatKy_ViPham!F:F, B17, NhatKy_ViPham!C:C, "T35") - SUMIFS(NhatKy_ViPham!K:K, NhatKy_ViPham!E:E, "11_Van_A", NhatKy_ViPham!F:F, B17, NhatKy_ViPham!C:C, "T35")</f>
        <v>100</v>
      </c>
      <c r="BA17" s="12">
        <f t="shared" si="0"/>
        <v>100</v>
      </c>
      <c r="BB17" s="11" t="s">
        <v>430</v>
      </c>
      <c r="BC17" s="14" t="str">
        <f t="shared" si="1"/>
        <v>Tốt</v>
      </c>
      <c r="BD17" s="10" t="str">
        <f t="shared" si="2"/>
        <v>🟢 BÌNH THƯỜNG</v>
      </c>
    </row>
    <row r="18" spans="1:56" x14ac:dyDescent="0.25">
      <c r="A18" s="5">
        <v>10</v>
      </c>
      <c r="B18" s="15" t="s">
        <v>1866</v>
      </c>
      <c r="C18" s="5" t="s">
        <v>1473</v>
      </c>
      <c r="D18" s="5" t="s">
        <v>429</v>
      </c>
      <c r="E18" s="11" t="s">
        <v>430</v>
      </c>
      <c r="F18" s="6">
        <f>SUMIFS(NhatKy_ViPham!K:K, NhatKy_ViPham!E:E, "11_Van_A", NhatKy_ViPham!F:F, B18, NhatKy_ViPham!H:H, "L01")</f>
        <v>0</v>
      </c>
      <c r="G18" s="6">
        <f>SUMIFS(NhatKy_ViPham!K:K, NhatKy_ViPham!E:E, "11_Van_A", NhatKy_ViPham!F:F, B18, NhatKy_ViPham!H:H, "L02")</f>
        <v>0</v>
      </c>
      <c r="H18" s="6">
        <f>SUMIFS(NhatKy_ViPham!K:K, NhatKy_ViPham!E:E, "11_Van_A", NhatKy_ViPham!F:F, B18, NhatKy_ViPham!H:H, "L03")</f>
        <v>0</v>
      </c>
      <c r="I18" s="6">
        <f>SUMIFS(NhatKy_ViPham!K:K, NhatKy_ViPham!E:E, "11_Van_A", NhatKy_ViPham!F:F, B18, NhatKy_ViPham!H:H, "L04")</f>
        <v>0</v>
      </c>
      <c r="J18" s="6">
        <f>SUMIFS(NhatKy_ViPham!K:K, NhatKy_ViPham!E:E, "11_Van_A", NhatKy_ViPham!F:F, B18, NhatKy_ViPham!H:H, "L05")</f>
        <v>0</v>
      </c>
      <c r="K18" s="6">
        <f>SUMIFS(NhatKy_ViPham!K:K, NhatKy_ViPham!E:E, "11_Van_A", NhatKy_ViPham!F:F, B18, NhatKy_ViPham!H:H, "L06")</f>
        <v>0</v>
      </c>
      <c r="L18" s="6">
        <f>SUMIFS(NhatKy_ViPham!K:K, NhatKy_ViPham!E:E, "11_Van_A", NhatKy_ViPham!F:F, B18, NhatKy_ViPham!H:H, "L07")</f>
        <v>0</v>
      </c>
      <c r="M18" s="6">
        <f>SUMIFS(NhatKy_ViPham!K:K, NhatKy_ViPham!E:E, "11_Van_A", NhatKy_ViPham!F:F, B18, NhatKy_ViPham!H:H, "L08")</f>
        <v>0</v>
      </c>
      <c r="N18" s="6">
        <f>SUMIFS(NhatKy_ViPham!K:K, NhatKy_ViPham!E:E, "11_Van_A", NhatKy_ViPham!F:F, B18, NhatKy_ViPham!H:H, "L09")</f>
        <v>0</v>
      </c>
      <c r="O18" s="6">
        <f>SUMIFS(NhatKy_ViPham!K:K, NhatKy_ViPham!E:E, "11_Van_A", NhatKy_ViPham!F:F, B18, NhatKy_ViPham!H:H, "L10")</f>
        <v>0</v>
      </c>
      <c r="P18" s="12">
        <f>SUMIFS(NhatKy_ViPham!J:J, NhatKy_ViPham!E:E, "11_Van_A", NhatKy_ViPham!F:F, B18)</f>
        <v>0</v>
      </c>
      <c r="Q18" s="13">
        <f>SUMIFS(NhatKy_ViPham!K:K, NhatKy_ViPham!E:E, "11_Van_A", NhatKy_ViPham!F:F, B18)</f>
        <v>0</v>
      </c>
      <c r="R18" s="6">
        <f>100 + SUMIFS(NhatKy_ViPham!J:J, NhatKy_ViPham!E:E, "11_Van_A", NhatKy_ViPham!F:F, B18, NhatKy_ViPham!C:C, "T1") - SUMIFS(NhatKy_ViPham!K:K, NhatKy_ViPham!E:E, "11_Van_A", NhatKy_ViPham!F:F, B18, NhatKy_ViPham!C:C, "T1")</f>
        <v>100</v>
      </c>
      <c r="S18" s="6">
        <f>100 + SUMIFS(NhatKy_ViPham!J:J, NhatKy_ViPham!E:E, "11_Van_A", NhatKy_ViPham!F:F, B18, NhatKy_ViPham!C:C, "T2") - SUMIFS(NhatKy_ViPham!K:K, NhatKy_ViPham!E:E, "11_Van_A", NhatKy_ViPham!F:F, B18, NhatKy_ViPham!C:C, "T2")</f>
        <v>100</v>
      </c>
      <c r="T18" s="6">
        <f>100 + SUMIFS(NhatKy_ViPham!J:J, NhatKy_ViPham!E:E, "11_Van_A", NhatKy_ViPham!F:F, B18, NhatKy_ViPham!C:C, "T3") - SUMIFS(NhatKy_ViPham!K:K, NhatKy_ViPham!E:E, "11_Van_A", NhatKy_ViPham!F:F, B18, NhatKy_ViPham!C:C, "T3")</f>
        <v>100</v>
      </c>
      <c r="U18" s="6">
        <f>100 + SUMIFS(NhatKy_ViPham!J:J, NhatKy_ViPham!E:E, "11_Van_A", NhatKy_ViPham!F:F, B18, NhatKy_ViPham!C:C, "T4") - SUMIFS(NhatKy_ViPham!K:K, NhatKy_ViPham!E:E, "11_Van_A", NhatKy_ViPham!F:F, B18, NhatKy_ViPham!C:C, "T4")</f>
        <v>100</v>
      </c>
      <c r="V18" s="6">
        <f>100 + SUMIFS(NhatKy_ViPham!J:J, NhatKy_ViPham!E:E, "11_Van_A", NhatKy_ViPham!F:F, B18, NhatKy_ViPham!C:C, "T5") - SUMIFS(NhatKy_ViPham!K:K, NhatKy_ViPham!E:E, "11_Van_A", NhatKy_ViPham!F:F, B18, NhatKy_ViPham!C:C, "T5")</f>
        <v>100</v>
      </c>
      <c r="W18" s="6">
        <f>100 + SUMIFS(NhatKy_ViPham!J:J, NhatKy_ViPham!E:E, "11_Van_A", NhatKy_ViPham!F:F, B18, NhatKy_ViPham!C:C, "T6") - SUMIFS(NhatKy_ViPham!K:K, NhatKy_ViPham!E:E, "11_Van_A", NhatKy_ViPham!F:F, B18, NhatKy_ViPham!C:C, "T6")</f>
        <v>100</v>
      </c>
      <c r="X18" s="6">
        <f>100 + SUMIFS(NhatKy_ViPham!J:J, NhatKy_ViPham!E:E, "11_Van_A", NhatKy_ViPham!F:F, B18, NhatKy_ViPham!C:C, "T7") - SUMIFS(NhatKy_ViPham!K:K, NhatKy_ViPham!E:E, "11_Van_A", NhatKy_ViPham!F:F, B18, NhatKy_ViPham!C:C, "T7")</f>
        <v>100</v>
      </c>
      <c r="Y18" s="6">
        <f>100 + SUMIFS(NhatKy_ViPham!J:J, NhatKy_ViPham!E:E, "11_Van_A", NhatKy_ViPham!F:F, B18, NhatKy_ViPham!C:C, "T8") - SUMIFS(NhatKy_ViPham!K:K, NhatKy_ViPham!E:E, "11_Van_A", NhatKy_ViPham!F:F, B18, NhatKy_ViPham!C:C, "T8")</f>
        <v>100</v>
      </c>
      <c r="Z18" s="6">
        <f>100 + SUMIFS(NhatKy_ViPham!J:J, NhatKy_ViPham!E:E, "11_Van_A", NhatKy_ViPham!F:F, B18, NhatKy_ViPham!C:C, "T9") - SUMIFS(NhatKy_ViPham!K:K, NhatKy_ViPham!E:E, "11_Van_A", NhatKy_ViPham!F:F, B18, NhatKy_ViPham!C:C, "T9")</f>
        <v>100</v>
      </c>
      <c r="AA18" s="6">
        <f>100 + SUMIFS(NhatKy_ViPham!J:J, NhatKy_ViPham!E:E, "11_Van_A", NhatKy_ViPham!F:F, B18, NhatKy_ViPham!C:C, "T10") - SUMIFS(NhatKy_ViPham!K:K, NhatKy_ViPham!E:E, "11_Van_A", NhatKy_ViPham!F:F, B18, NhatKy_ViPham!C:C, "T10")</f>
        <v>100</v>
      </c>
      <c r="AB18" s="6">
        <f>100 + SUMIFS(NhatKy_ViPham!J:J, NhatKy_ViPham!E:E, "11_Van_A", NhatKy_ViPham!F:F, B18, NhatKy_ViPham!C:C, "T11") - SUMIFS(NhatKy_ViPham!K:K, NhatKy_ViPham!E:E, "11_Van_A", NhatKy_ViPham!F:F, B18, NhatKy_ViPham!C:C, "T11")</f>
        <v>100</v>
      </c>
      <c r="AC18" s="6">
        <f>100 + SUMIFS(NhatKy_ViPham!J:J, NhatKy_ViPham!E:E, "11_Van_A", NhatKy_ViPham!F:F, B18, NhatKy_ViPham!C:C, "T12") - SUMIFS(NhatKy_ViPham!K:K, NhatKy_ViPham!E:E, "11_Van_A", NhatKy_ViPham!F:F, B18, NhatKy_ViPham!C:C, "T12")</f>
        <v>100</v>
      </c>
      <c r="AD18" s="6">
        <f>100 + SUMIFS(NhatKy_ViPham!J:J, NhatKy_ViPham!E:E, "11_Van_A", NhatKy_ViPham!F:F, B18, NhatKy_ViPham!C:C, "T13") - SUMIFS(NhatKy_ViPham!K:K, NhatKy_ViPham!E:E, "11_Van_A", NhatKy_ViPham!F:F, B18, NhatKy_ViPham!C:C, "T13")</f>
        <v>100</v>
      </c>
      <c r="AE18" s="6">
        <f>100 + SUMIFS(NhatKy_ViPham!J:J, NhatKy_ViPham!E:E, "11_Van_A", NhatKy_ViPham!F:F, B18, NhatKy_ViPham!C:C, "T14") - SUMIFS(NhatKy_ViPham!K:K, NhatKy_ViPham!E:E, "11_Van_A", NhatKy_ViPham!F:F, B18, NhatKy_ViPham!C:C, "T14")</f>
        <v>100</v>
      </c>
      <c r="AF18" s="6">
        <f>100 + SUMIFS(NhatKy_ViPham!J:J, NhatKy_ViPham!E:E, "11_Van_A", NhatKy_ViPham!F:F, B18, NhatKy_ViPham!C:C, "T15") - SUMIFS(NhatKy_ViPham!K:K, NhatKy_ViPham!E:E, "11_Van_A", NhatKy_ViPham!F:F, B18, NhatKy_ViPham!C:C, "T15")</f>
        <v>100</v>
      </c>
      <c r="AG18" s="6">
        <f>100 + SUMIFS(NhatKy_ViPham!J:J, NhatKy_ViPham!E:E, "11_Van_A", NhatKy_ViPham!F:F, B18, NhatKy_ViPham!C:C, "T16") - SUMIFS(NhatKy_ViPham!K:K, NhatKy_ViPham!E:E, "11_Van_A", NhatKy_ViPham!F:F, B18, NhatKy_ViPham!C:C, "T16")</f>
        <v>100</v>
      </c>
      <c r="AH18" s="6">
        <f>100 + SUMIFS(NhatKy_ViPham!J:J, NhatKy_ViPham!E:E, "11_Van_A", NhatKy_ViPham!F:F, B18, NhatKy_ViPham!C:C, "T17") - SUMIFS(NhatKy_ViPham!K:K, NhatKy_ViPham!E:E, "11_Van_A", NhatKy_ViPham!F:F, B18, NhatKy_ViPham!C:C, "T17")</f>
        <v>100</v>
      </c>
      <c r="AI18" s="6">
        <f>100 + SUMIFS(NhatKy_ViPham!J:J, NhatKy_ViPham!E:E, "11_Van_A", NhatKy_ViPham!F:F, B18, NhatKy_ViPham!C:C, "T18") - SUMIFS(NhatKy_ViPham!K:K, NhatKy_ViPham!E:E, "11_Van_A", NhatKy_ViPham!F:F, B18, NhatKy_ViPham!C:C, "T18")</f>
        <v>100</v>
      </c>
      <c r="AJ18" s="6">
        <f>100 + SUMIFS(NhatKy_ViPham!J:J, NhatKy_ViPham!E:E, "11_Van_A", NhatKy_ViPham!F:F, B18, NhatKy_ViPham!C:C, "T19") - SUMIFS(NhatKy_ViPham!K:K, NhatKy_ViPham!E:E, "11_Van_A", NhatKy_ViPham!F:F, B18, NhatKy_ViPham!C:C, "T19")</f>
        <v>100</v>
      </c>
      <c r="AK18" s="6">
        <f>100 + SUMIFS(NhatKy_ViPham!J:J, NhatKy_ViPham!E:E, "11_Van_A", NhatKy_ViPham!F:F, B18, NhatKy_ViPham!C:C, "T20") - SUMIFS(NhatKy_ViPham!K:K, NhatKy_ViPham!E:E, "11_Van_A", NhatKy_ViPham!F:F, B18, NhatKy_ViPham!C:C, "T20")</f>
        <v>100</v>
      </c>
      <c r="AL18" s="6">
        <f>100 + SUMIFS(NhatKy_ViPham!J:J, NhatKy_ViPham!E:E, "11_Van_A", NhatKy_ViPham!F:F, B18, NhatKy_ViPham!C:C, "T21") - SUMIFS(NhatKy_ViPham!K:K, NhatKy_ViPham!E:E, "11_Van_A", NhatKy_ViPham!F:F, B18, NhatKy_ViPham!C:C, "T21")</f>
        <v>100</v>
      </c>
      <c r="AM18" s="6">
        <f>100 + SUMIFS(NhatKy_ViPham!J:J, NhatKy_ViPham!E:E, "11_Van_A", NhatKy_ViPham!F:F, B18, NhatKy_ViPham!C:C, "T22") - SUMIFS(NhatKy_ViPham!K:K, NhatKy_ViPham!E:E, "11_Van_A", NhatKy_ViPham!F:F, B18, NhatKy_ViPham!C:C, "T22")</f>
        <v>100</v>
      </c>
      <c r="AN18" s="6">
        <f>100 + SUMIFS(NhatKy_ViPham!J:J, NhatKy_ViPham!E:E, "11_Van_A", NhatKy_ViPham!F:F, B18, NhatKy_ViPham!C:C, "T23") - SUMIFS(NhatKy_ViPham!K:K, NhatKy_ViPham!E:E, "11_Van_A", NhatKy_ViPham!F:F, B18, NhatKy_ViPham!C:C, "T23")</f>
        <v>100</v>
      </c>
      <c r="AO18" s="6">
        <f>100 + SUMIFS(NhatKy_ViPham!J:J, NhatKy_ViPham!E:E, "11_Van_A", NhatKy_ViPham!F:F, B18, NhatKy_ViPham!C:C, "T24") - SUMIFS(NhatKy_ViPham!K:K, NhatKy_ViPham!E:E, "11_Van_A", NhatKy_ViPham!F:F, B18, NhatKy_ViPham!C:C, "T24")</f>
        <v>100</v>
      </c>
      <c r="AP18" s="6">
        <f>100 + SUMIFS(NhatKy_ViPham!J:J, NhatKy_ViPham!E:E, "11_Van_A", NhatKy_ViPham!F:F, B18, NhatKy_ViPham!C:C, "T25") - SUMIFS(NhatKy_ViPham!K:K, NhatKy_ViPham!E:E, "11_Van_A", NhatKy_ViPham!F:F, B18, NhatKy_ViPham!C:C, "T25")</f>
        <v>100</v>
      </c>
      <c r="AQ18" s="6">
        <f>100 + SUMIFS(NhatKy_ViPham!J:J, NhatKy_ViPham!E:E, "11_Van_A", NhatKy_ViPham!F:F, B18, NhatKy_ViPham!C:C, "T26") - SUMIFS(NhatKy_ViPham!K:K, NhatKy_ViPham!E:E, "11_Van_A", NhatKy_ViPham!F:F, B18, NhatKy_ViPham!C:C, "T26")</f>
        <v>100</v>
      </c>
      <c r="AR18" s="6">
        <f>100 + SUMIFS(NhatKy_ViPham!J:J, NhatKy_ViPham!E:E, "11_Van_A", NhatKy_ViPham!F:F, B18, NhatKy_ViPham!C:C, "T27") - SUMIFS(NhatKy_ViPham!K:K, NhatKy_ViPham!E:E, "11_Van_A", NhatKy_ViPham!F:F, B18, NhatKy_ViPham!C:C, "T27")</f>
        <v>100</v>
      </c>
      <c r="AS18" s="6">
        <f>100 + SUMIFS(NhatKy_ViPham!J:J, NhatKy_ViPham!E:E, "11_Van_A", NhatKy_ViPham!F:F, B18, NhatKy_ViPham!C:C, "T28") - SUMIFS(NhatKy_ViPham!K:K, NhatKy_ViPham!E:E, "11_Van_A", NhatKy_ViPham!F:F, B18, NhatKy_ViPham!C:C, "T28")</f>
        <v>100</v>
      </c>
      <c r="AT18" s="6">
        <f>100 + SUMIFS(NhatKy_ViPham!J:J, NhatKy_ViPham!E:E, "11_Van_A", NhatKy_ViPham!F:F, B18, NhatKy_ViPham!C:C, "T29") - SUMIFS(NhatKy_ViPham!K:K, NhatKy_ViPham!E:E, "11_Van_A", NhatKy_ViPham!F:F, B18, NhatKy_ViPham!C:C, "T29")</f>
        <v>100</v>
      </c>
      <c r="AU18" s="6">
        <f>100 + SUMIFS(NhatKy_ViPham!J:J, NhatKy_ViPham!E:E, "11_Van_A", NhatKy_ViPham!F:F, B18, NhatKy_ViPham!C:C, "T30") - SUMIFS(NhatKy_ViPham!K:K, NhatKy_ViPham!E:E, "11_Van_A", NhatKy_ViPham!F:F, B18, NhatKy_ViPham!C:C, "T30")</f>
        <v>100</v>
      </c>
      <c r="AV18" s="6">
        <f>100 + SUMIFS(NhatKy_ViPham!J:J, NhatKy_ViPham!E:E, "11_Van_A", NhatKy_ViPham!F:F, B18, NhatKy_ViPham!C:C, "T31") - SUMIFS(NhatKy_ViPham!K:K, NhatKy_ViPham!E:E, "11_Van_A", NhatKy_ViPham!F:F, B18, NhatKy_ViPham!C:C, "T31")</f>
        <v>100</v>
      </c>
      <c r="AW18" s="6">
        <f>100 + SUMIFS(NhatKy_ViPham!J:J, NhatKy_ViPham!E:E, "11_Van_A", NhatKy_ViPham!F:F, B18, NhatKy_ViPham!C:C, "T32") - SUMIFS(NhatKy_ViPham!K:K, NhatKy_ViPham!E:E, "11_Van_A", NhatKy_ViPham!F:F, B18, NhatKy_ViPham!C:C, "T32")</f>
        <v>100</v>
      </c>
      <c r="AX18" s="6">
        <f>100 + SUMIFS(NhatKy_ViPham!J:J, NhatKy_ViPham!E:E, "11_Van_A", NhatKy_ViPham!F:F, B18, NhatKy_ViPham!C:C, "T33") - SUMIFS(NhatKy_ViPham!K:K, NhatKy_ViPham!E:E, "11_Van_A", NhatKy_ViPham!F:F, B18, NhatKy_ViPham!C:C, "T33")</f>
        <v>100</v>
      </c>
      <c r="AY18" s="6">
        <f>100 + SUMIFS(NhatKy_ViPham!J:J, NhatKy_ViPham!E:E, "11_Van_A", NhatKy_ViPham!F:F, B18, NhatKy_ViPham!C:C, "T34") - SUMIFS(NhatKy_ViPham!K:K, NhatKy_ViPham!E:E, "11_Van_A", NhatKy_ViPham!F:F, B18, NhatKy_ViPham!C:C, "T34")</f>
        <v>100</v>
      </c>
      <c r="AZ18" s="6">
        <f>100 + SUMIFS(NhatKy_ViPham!J:J, NhatKy_ViPham!E:E, "11_Van_A", NhatKy_ViPham!F:F, B18, NhatKy_ViPham!C:C, "T35") - SUMIFS(NhatKy_ViPham!K:K, NhatKy_ViPham!E:E, "11_Van_A", NhatKy_ViPham!F:F, B18, NhatKy_ViPham!C:C, "T35")</f>
        <v>100</v>
      </c>
      <c r="BA18" s="12">
        <f t="shared" si="0"/>
        <v>100</v>
      </c>
      <c r="BB18" s="11" t="s">
        <v>430</v>
      </c>
      <c r="BC18" s="16" t="str">
        <f t="shared" si="1"/>
        <v>Tốt</v>
      </c>
      <c r="BD18" s="15" t="str">
        <f t="shared" si="2"/>
        <v>🟢 BÌNH THƯỜNG</v>
      </c>
    </row>
    <row r="19" spans="1:56" x14ac:dyDescent="0.25">
      <c r="A19" s="4">
        <v>11</v>
      </c>
      <c r="B19" s="10" t="s">
        <v>1867</v>
      </c>
      <c r="C19" s="4" t="s">
        <v>1868</v>
      </c>
      <c r="D19" s="4" t="s">
        <v>429</v>
      </c>
      <c r="E19" s="11" t="s">
        <v>430</v>
      </c>
      <c r="F19" s="7">
        <f>SUMIFS(NhatKy_ViPham!K:K, NhatKy_ViPham!E:E, "11_Van_A", NhatKy_ViPham!F:F, B19, NhatKy_ViPham!H:H, "L01")</f>
        <v>0</v>
      </c>
      <c r="G19" s="7">
        <f>SUMIFS(NhatKy_ViPham!K:K, NhatKy_ViPham!E:E, "11_Van_A", NhatKy_ViPham!F:F, B19, NhatKy_ViPham!H:H, "L02")</f>
        <v>0</v>
      </c>
      <c r="H19" s="7">
        <f>SUMIFS(NhatKy_ViPham!K:K, NhatKy_ViPham!E:E, "11_Van_A", NhatKy_ViPham!F:F, B19, NhatKy_ViPham!H:H, "L03")</f>
        <v>0</v>
      </c>
      <c r="I19" s="7">
        <f>SUMIFS(NhatKy_ViPham!K:K, NhatKy_ViPham!E:E, "11_Van_A", NhatKy_ViPham!F:F, B19, NhatKy_ViPham!H:H, "L04")</f>
        <v>0</v>
      </c>
      <c r="J19" s="7">
        <f>SUMIFS(NhatKy_ViPham!K:K, NhatKy_ViPham!E:E, "11_Van_A", NhatKy_ViPham!F:F, B19, NhatKy_ViPham!H:H, "L05")</f>
        <v>0</v>
      </c>
      <c r="K19" s="7">
        <f>SUMIFS(NhatKy_ViPham!K:K, NhatKy_ViPham!E:E, "11_Van_A", NhatKy_ViPham!F:F, B19, NhatKy_ViPham!H:H, "L06")</f>
        <v>0</v>
      </c>
      <c r="L19" s="7">
        <f>SUMIFS(NhatKy_ViPham!K:K, NhatKy_ViPham!E:E, "11_Van_A", NhatKy_ViPham!F:F, B19, NhatKy_ViPham!H:H, "L07")</f>
        <v>0</v>
      </c>
      <c r="M19" s="7">
        <f>SUMIFS(NhatKy_ViPham!K:K, NhatKy_ViPham!E:E, "11_Van_A", NhatKy_ViPham!F:F, B19, NhatKy_ViPham!H:H, "L08")</f>
        <v>0</v>
      </c>
      <c r="N19" s="7">
        <f>SUMIFS(NhatKy_ViPham!K:K, NhatKy_ViPham!E:E, "11_Van_A", NhatKy_ViPham!F:F, B19, NhatKy_ViPham!H:H, "L09")</f>
        <v>0</v>
      </c>
      <c r="O19" s="7">
        <f>SUMIFS(NhatKy_ViPham!K:K, NhatKy_ViPham!E:E, "11_Van_A", NhatKy_ViPham!F:F, B19, NhatKy_ViPham!H:H, "L10")</f>
        <v>0</v>
      </c>
      <c r="P19" s="12">
        <f>SUMIFS(NhatKy_ViPham!J:J, NhatKy_ViPham!E:E, "11_Van_A", NhatKy_ViPham!F:F, B19)</f>
        <v>0</v>
      </c>
      <c r="Q19" s="13">
        <f>SUMIFS(NhatKy_ViPham!K:K, NhatKy_ViPham!E:E, "11_Van_A", NhatKy_ViPham!F:F, B19)</f>
        <v>0</v>
      </c>
      <c r="R19" s="7">
        <f>100 + SUMIFS(NhatKy_ViPham!J:J, NhatKy_ViPham!E:E, "11_Van_A", NhatKy_ViPham!F:F, B19, NhatKy_ViPham!C:C, "T1") - SUMIFS(NhatKy_ViPham!K:K, NhatKy_ViPham!E:E, "11_Van_A", NhatKy_ViPham!F:F, B19, NhatKy_ViPham!C:C, "T1")</f>
        <v>100</v>
      </c>
      <c r="S19" s="7">
        <f>100 + SUMIFS(NhatKy_ViPham!J:J, NhatKy_ViPham!E:E, "11_Van_A", NhatKy_ViPham!F:F, B19, NhatKy_ViPham!C:C, "T2") - SUMIFS(NhatKy_ViPham!K:K, NhatKy_ViPham!E:E, "11_Van_A", NhatKy_ViPham!F:F, B19, NhatKy_ViPham!C:C, "T2")</f>
        <v>100</v>
      </c>
      <c r="T19" s="7">
        <f>100 + SUMIFS(NhatKy_ViPham!J:J, NhatKy_ViPham!E:E, "11_Van_A", NhatKy_ViPham!F:F, B19, NhatKy_ViPham!C:C, "T3") - SUMIFS(NhatKy_ViPham!K:K, NhatKy_ViPham!E:E, "11_Van_A", NhatKy_ViPham!F:F, B19, NhatKy_ViPham!C:C, "T3")</f>
        <v>100</v>
      </c>
      <c r="U19" s="7">
        <f>100 + SUMIFS(NhatKy_ViPham!J:J, NhatKy_ViPham!E:E, "11_Van_A", NhatKy_ViPham!F:F, B19, NhatKy_ViPham!C:C, "T4") - SUMIFS(NhatKy_ViPham!K:K, NhatKy_ViPham!E:E, "11_Van_A", NhatKy_ViPham!F:F, B19, NhatKy_ViPham!C:C, "T4")</f>
        <v>100</v>
      </c>
      <c r="V19" s="7">
        <f>100 + SUMIFS(NhatKy_ViPham!J:J, NhatKy_ViPham!E:E, "11_Van_A", NhatKy_ViPham!F:F, B19, NhatKy_ViPham!C:C, "T5") - SUMIFS(NhatKy_ViPham!K:K, NhatKy_ViPham!E:E, "11_Van_A", NhatKy_ViPham!F:F, B19, NhatKy_ViPham!C:C, "T5")</f>
        <v>100</v>
      </c>
      <c r="W19" s="7">
        <f>100 + SUMIFS(NhatKy_ViPham!J:J, NhatKy_ViPham!E:E, "11_Van_A", NhatKy_ViPham!F:F, B19, NhatKy_ViPham!C:C, "T6") - SUMIFS(NhatKy_ViPham!K:K, NhatKy_ViPham!E:E, "11_Van_A", NhatKy_ViPham!F:F, B19, NhatKy_ViPham!C:C, "T6")</f>
        <v>100</v>
      </c>
      <c r="X19" s="7">
        <f>100 + SUMIFS(NhatKy_ViPham!J:J, NhatKy_ViPham!E:E, "11_Van_A", NhatKy_ViPham!F:F, B19, NhatKy_ViPham!C:C, "T7") - SUMIFS(NhatKy_ViPham!K:K, NhatKy_ViPham!E:E, "11_Van_A", NhatKy_ViPham!F:F, B19, NhatKy_ViPham!C:C, "T7")</f>
        <v>100</v>
      </c>
      <c r="Y19" s="7">
        <f>100 + SUMIFS(NhatKy_ViPham!J:J, NhatKy_ViPham!E:E, "11_Van_A", NhatKy_ViPham!F:F, B19, NhatKy_ViPham!C:C, "T8") - SUMIFS(NhatKy_ViPham!K:K, NhatKy_ViPham!E:E, "11_Van_A", NhatKy_ViPham!F:F, B19, NhatKy_ViPham!C:C, "T8")</f>
        <v>100</v>
      </c>
      <c r="Z19" s="7">
        <f>100 + SUMIFS(NhatKy_ViPham!J:J, NhatKy_ViPham!E:E, "11_Van_A", NhatKy_ViPham!F:F, B19, NhatKy_ViPham!C:C, "T9") - SUMIFS(NhatKy_ViPham!K:K, NhatKy_ViPham!E:E, "11_Van_A", NhatKy_ViPham!F:F, B19, NhatKy_ViPham!C:C, "T9")</f>
        <v>100</v>
      </c>
      <c r="AA19" s="7">
        <f>100 + SUMIFS(NhatKy_ViPham!J:J, NhatKy_ViPham!E:E, "11_Van_A", NhatKy_ViPham!F:F, B19, NhatKy_ViPham!C:C, "T10") - SUMIFS(NhatKy_ViPham!K:K, NhatKy_ViPham!E:E, "11_Van_A", NhatKy_ViPham!F:F, B19, NhatKy_ViPham!C:C, "T10")</f>
        <v>100</v>
      </c>
      <c r="AB19" s="7">
        <f>100 + SUMIFS(NhatKy_ViPham!J:J, NhatKy_ViPham!E:E, "11_Van_A", NhatKy_ViPham!F:F, B19, NhatKy_ViPham!C:C, "T11") - SUMIFS(NhatKy_ViPham!K:K, NhatKy_ViPham!E:E, "11_Van_A", NhatKy_ViPham!F:F, B19, NhatKy_ViPham!C:C, "T11")</f>
        <v>100</v>
      </c>
      <c r="AC19" s="7">
        <f>100 + SUMIFS(NhatKy_ViPham!J:J, NhatKy_ViPham!E:E, "11_Van_A", NhatKy_ViPham!F:F, B19, NhatKy_ViPham!C:C, "T12") - SUMIFS(NhatKy_ViPham!K:K, NhatKy_ViPham!E:E, "11_Van_A", NhatKy_ViPham!F:F, B19, NhatKy_ViPham!C:C, "T12")</f>
        <v>100</v>
      </c>
      <c r="AD19" s="7">
        <f>100 + SUMIFS(NhatKy_ViPham!J:J, NhatKy_ViPham!E:E, "11_Van_A", NhatKy_ViPham!F:F, B19, NhatKy_ViPham!C:C, "T13") - SUMIFS(NhatKy_ViPham!K:K, NhatKy_ViPham!E:E, "11_Van_A", NhatKy_ViPham!F:F, B19, NhatKy_ViPham!C:C, "T13")</f>
        <v>100</v>
      </c>
      <c r="AE19" s="7">
        <f>100 + SUMIFS(NhatKy_ViPham!J:J, NhatKy_ViPham!E:E, "11_Van_A", NhatKy_ViPham!F:F, B19, NhatKy_ViPham!C:C, "T14") - SUMIFS(NhatKy_ViPham!K:K, NhatKy_ViPham!E:E, "11_Van_A", NhatKy_ViPham!F:F, B19, NhatKy_ViPham!C:C, "T14")</f>
        <v>100</v>
      </c>
      <c r="AF19" s="7">
        <f>100 + SUMIFS(NhatKy_ViPham!J:J, NhatKy_ViPham!E:E, "11_Van_A", NhatKy_ViPham!F:F, B19, NhatKy_ViPham!C:C, "T15") - SUMIFS(NhatKy_ViPham!K:K, NhatKy_ViPham!E:E, "11_Van_A", NhatKy_ViPham!F:F, B19, NhatKy_ViPham!C:C, "T15")</f>
        <v>100</v>
      </c>
      <c r="AG19" s="7">
        <f>100 + SUMIFS(NhatKy_ViPham!J:J, NhatKy_ViPham!E:E, "11_Van_A", NhatKy_ViPham!F:F, B19, NhatKy_ViPham!C:C, "T16") - SUMIFS(NhatKy_ViPham!K:K, NhatKy_ViPham!E:E, "11_Van_A", NhatKy_ViPham!F:F, B19, NhatKy_ViPham!C:C, "T16")</f>
        <v>100</v>
      </c>
      <c r="AH19" s="7">
        <f>100 + SUMIFS(NhatKy_ViPham!J:J, NhatKy_ViPham!E:E, "11_Van_A", NhatKy_ViPham!F:F, B19, NhatKy_ViPham!C:C, "T17") - SUMIFS(NhatKy_ViPham!K:K, NhatKy_ViPham!E:E, "11_Van_A", NhatKy_ViPham!F:F, B19, NhatKy_ViPham!C:C, "T17")</f>
        <v>100</v>
      </c>
      <c r="AI19" s="7">
        <f>100 + SUMIFS(NhatKy_ViPham!J:J, NhatKy_ViPham!E:E, "11_Van_A", NhatKy_ViPham!F:F, B19, NhatKy_ViPham!C:C, "T18") - SUMIFS(NhatKy_ViPham!K:K, NhatKy_ViPham!E:E, "11_Van_A", NhatKy_ViPham!F:F, B19, NhatKy_ViPham!C:C, "T18")</f>
        <v>100</v>
      </c>
      <c r="AJ19" s="7">
        <f>100 + SUMIFS(NhatKy_ViPham!J:J, NhatKy_ViPham!E:E, "11_Van_A", NhatKy_ViPham!F:F, B19, NhatKy_ViPham!C:C, "T19") - SUMIFS(NhatKy_ViPham!K:K, NhatKy_ViPham!E:E, "11_Van_A", NhatKy_ViPham!F:F, B19, NhatKy_ViPham!C:C, "T19")</f>
        <v>100</v>
      </c>
      <c r="AK19" s="7">
        <f>100 + SUMIFS(NhatKy_ViPham!J:J, NhatKy_ViPham!E:E, "11_Van_A", NhatKy_ViPham!F:F, B19, NhatKy_ViPham!C:C, "T20") - SUMIFS(NhatKy_ViPham!K:K, NhatKy_ViPham!E:E, "11_Van_A", NhatKy_ViPham!F:F, B19, NhatKy_ViPham!C:C, "T20")</f>
        <v>100</v>
      </c>
      <c r="AL19" s="7">
        <f>100 + SUMIFS(NhatKy_ViPham!J:J, NhatKy_ViPham!E:E, "11_Van_A", NhatKy_ViPham!F:F, B19, NhatKy_ViPham!C:C, "T21") - SUMIFS(NhatKy_ViPham!K:K, NhatKy_ViPham!E:E, "11_Van_A", NhatKy_ViPham!F:F, B19, NhatKy_ViPham!C:C, "T21")</f>
        <v>100</v>
      </c>
      <c r="AM19" s="7">
        <f>100 + SUMIFS(NhatKy_ViPham!J:J, NhatKy_ViPham!E:E, "11_Van_A", NhatKy_ViPham!F:F, B19, NhatKy_ViPham!C:C, "T22") - SUMIFS(NhatKy_ViPham!K:K, NhatKy_ViPham!E:E, "11_Van_A", NhatKy_ViPham!F:F, B19, NhatKy_ViPham!C:C, "T22")</f>
        <v>100</v>
      </c>
      <c r="AN19" s="7">
        <f>100 + SUMIFS(NhatKy_ViPham!J:J, NhatKy_ViPham!E:E, "11_Van_A", NhatKy_ViPham!F:F, B19, NhatKy_ViPham!C:C, "T23") - SUMIFS(NhatKy_ViPham!K:K, NhatKy_ViPham!E:E, "11_Van_A", NhatKy_ViPham!F:F, B19, NhatKy_ViPham!C:C, "T23")</f>
        <v>100</v>
      </c>
      <c r="AO19" s="7">
        <f>100 + SUMIFS(NhatKy_ViPham!J:J, NhatKy_ViPham!E:E, "11_Van_A", NhatKy_ViPham!F:F, B19, NhatKy_ViPham!C:C, "T24") - SUMIFS(NhatKy_ViPham!K:K, NhatKy_ViPham!E:E, "11_Van_A", NhatKy_ViPham!F:F, B19, NhatKy_ViPham!C:C, "T24")</f>
        <v>100</v>
      </c>
      <c r="AP19" s="7">
        <f>100 + SUMIFS(NhatKy_ViPham!J:J, NhatKy_ViPham!E:E, "11_Van_A", NhatKy_ViPham!F:F, B19, NhatKy_ViPham!C:C, "T25") - SUMIFS(NhatKy_ViPham!K:K, NhatKy_ViPham!E:E, "11_Van_A", NhatKy_ViPham!F:F, B19, NhatKy_ViPham!C:C, "T25")</f>
        <v>100</v>
      </c>
      <c r="AQ19" s="7">
        <f>100 + SUMIFS(NhatKy_ViPham!J:J, NhatKy_ViPham!E:E, "11_Van_A", NhatKy_ViPham!F:F, B19, NhatKy_ViPham!C:C, "T26") - SUMIFS(NhatKy_ViPham!K:K, NhatKy_ViPham!E:E, "11_Van_A", NhatKy_ViPham!F:F, B19, NhatKy_ViPham!C:C, "T26")</f>
        <v>100</v>
      </c>
      <c r="AR19" s="7">
        <f>100 + SUMIFS(NhatKy_ViPham!J:J, NhatKy_ViPham!E:E, "11_Van_A", NhatKy_ViPham!F:F, B19, NhatKy_ViPham!C:C, "T27") - SUMIFS(NhatKy_ViPham!K:K, NhatKy_ViPham!E:E, "11_Van_A", NhatKy_ViPham!F:F, B19, NhatKy_ViPham!C:C, "T27")</f>
        <v>100</v>
      </c>
      <c r="AS19" s="7">
        <f>100 + SUMIFS(NhatKy_ViPham!J:J, NhatKy_ViPham!E:E, "11_Van_A", NhatKy_ViPham!F:F, B19, NhatKy_ViPham!C:C, "T28") - SUMIFS(NhatKy_ViPham!K:K, NhatKy_ViPham!E:E, "11_Van_A", NhatKy_ViPham!F:F, B19, NhatKy_ViPham!C:C, "T28")</f>
        <v>100</v>
      </c>
      <c r="AT19" s="7">
        <f>100 + SUMIFS(NhatKy_ViPham!J:J, NhatKy_ViPham!E:E, "11_Van_A", NhatKy_ViPham!F:F, B19, NhatKy_ViPham!C:C, "T29") - SUMIFS(NhatKy_ViPham!K:K, NhatKy_ViPham!E:E, "11_Van_A", NhatKy_ViPham!F:F, B19, NhatKy_ViPham!C:C, "T29")</f>
        <v>100</v>
      </c>
      <c r="AU19" s="7">
        <f>100 + SUMIFS(NhatKy_ViPham!J:J, NhatKy_ViPham!E:E, "11_Van_A", NhatKy_ViPham!F:F, B19, NhatKy_ViPham!C:C, "T30") - SUMIFS(NhatKy_ViPham!K:K, NhatKy_ViPham!E:E, "11_Van_A", NhatKy_ViPham!F:F, B19, NhatKy_ViPham!C:C, "T30")</f>
        <v>100</v>
      </c>
      <c r="AV19" s="7">
        <f>100 + SUMIFS(NhatKy_ViPham!J:J, NhatKy_ViPham!E:E, "11_Van_A", NhatKy_ViPham!F:F, B19, NhatKy_ViPham!C:C, "T31") - SUMIFS(NhatKy_ViPham!K:K, NhatKy_ViPham!E:E, "11_Van_A", NhatKy_ViPham!F:F, B19, NhatKy_ViPham!C:C, "T31")</f>
        <v>100</v>
      </c>
      <c r="AW19" s="7">
        <f>100 + SUMIFS(NhatKy_ViPham!J:J, NhatKy_ViPham!E:E, "11_Van_A", NhatKy_ViPham!F:F, B19, NhatKy_ViPham!C:C, "T32") - SUMIFS(NhatKy_ViPham!K:K, NhatKy_ViPham!E:E, "11_Van_A", NhatKy_ViPham!F:F, B19, NhatKy_ViPham!C:C, "T32")</f>
        <v>100</v>
      </c>
      <c r="AX19" s="7">
        <f>100 + SUMIFS(NhatKy_ViPham!J:J, NhatKy_ViPham!E:E, "11_Van_A", NhatKy_ViPham!F:F, B19, NhatKy_ViPham!C:C, "T33") - SUMIFS(NhatKy_ViPham!K:K, NhatKy_ViPham!E:E, "11_Van_A", NhatKy_ViPham!F:F, B19, NhatKy_ViPham!C:C, "T33")</f>
        <v>100</v>
      </c>
      <c r="AY19" s="7">
        <f>100 + SUMIFS(NhatKy_ViPham!J:J, NhatKy_ViPham!E:E, "11_Van_A", NhatKy_ViPham!F:F, B19, NhatKy_ViPham!C:C, "T34") - SUMIFS(NhatKy_ViPham!K:K, NhatKy_ViPham!E:E, "11_Van_A", NhatKy_ViPham!F:F, B19, NhatKy_ViPham!C:C, "T34")</f>
        <v>100</v>
      </c>
      <c r="AZ19" s="7">
        <f>100 + SUMIFS(NhatKy_ViPham!J:J, NhatKy_ViPham!E:E, "11_Van_A", NhatKy_ViPham!F:F, B19, NhatKy_ViPham!C:C, "T35") - SUMIFS(NhatKy_ViPham!K:K, NhatKy_ViPham!E:E, "11_Van_A", NhatKy_ViPham!F:F, B19, NhatKy_ViPham!C:C, "T35")</f>
        <v>100</v>
      </c>
      <c r="BA19" s="12">
        <f t="shared" si="0"/>
        <v>100</v>
      </c>
      <c r="BB19" s="11" t="s">
        <v>430</v>
      </c>
      <c r="BC19" s="14" t="str">
        <f t="shared" si="1"/>
        <v>Tốt</v>
      </c>
      <c r="BD19" s="10" t="str">
        <f t="shared" si="2"/>
        <v>🟢 BÌNH THƯỜNG</v>
      </c>
    </row>
    <row r="20" spans="1:56" x14ac:dyDescent="0.25">
      <c r="A20" s="5">
        <v>12</v>
      </c>
      <c r="B20" s="15" t="s">
        <v>1869</v>
      </c>
      <c r="C20" s="5" t="s">
        <v>1337</v>
      </c>
      <c r="D20" s="5" t="s">
        <v>429</v>
      </c>
      <c r="E20" s="11" t="s">
        <v>430</v>
      </c>
      <c r="F20" s="6">
        <f>SUMIFS(NhatKy_ViPham!K:K, NhatKy_ViPham!E:E, "11_Van_A", NhatKy_ViPham!F:F, B20, NhatKy_ViPham!H:H, "L01")</f>
        <v>0</v>
      </c>
      <c r="G20" s="6">
        <f>SUMIFS(NhatKy_ViPham!K:K, NhatKy_ViPham!E:E, "11_Van_A", NhatKy_ViPham!F:F, B20, NhatKy_ViPham!H:H, "L02")</f>
        <v>0</v>
      </c>
      <c r="H20" s="6">
        <f>SUMIFS(NhatKy_ViPham!K:K, NhatKy_ViPham!E:E, "11_Van_A", NhatKy_ViPham!F:F, B20, NhatKy_ViPham!H:H, "L03")</f>
        <v>0</v>
      </c>
      <c r="I20" s="6">
        <f>SUMIFS(NhatKy_ViPham!K:K, NhatKy_ViPham!E:E, "11_Van_A", NhatKy_ViPham!F:F, B20, NhatKy_ViPham!H:H, "L04")</f>
        <v>0</v>
      </c>
      <c r="J20" s="6">
        <f>SUMIFS(NhatKy_ViPham!K:K, NhatKy_ViPham!E:E, "11_Van_A", NhatKy_ViPham!F:F, B20, NhatKy_ViPham!H:H, "L05")</f>
        <v>0</v>
      </c>
      <c r="K20" s="6">
        <f>SUMIFS(NhatKy_ViPham!K:K, NhatKy_ViPham!E:E, "11_Van_A", NhatKy_ViPham!F:F, B20, NhatKy_ViPham!H:H, "L06")</f>
        <v>0</v>
      </c>
      <c r="L20" s="6">
        <f>SUMIFS(NhatKy_ViPham!K:K, NhatKy_ViPham!E:E, "11_Van_A", NhatKy_ViPham!F:F, B20, NhatKy_ViPham!H:H, "L07")</f>
        <v>0</v>
      </c>
      <c r="M20" s="6">
        <f>SUMIFS(NhatKy_ViPham!K:K, NhatKy_ViPham!E:E, "11_Van_A", NhatKy_ViPham!F:F, B20, NhatKy_ViPham!H:H, "L08")</f>
        <v>0</v>
      </c>
      <c r="N20" s="6">
        <f>SUMIFS(NhatKy_ViPham!K:K, NhatKy_ViPham!E:E, "11_Van_A", NhatKy_ViPham!F:F, B20, NhatKy_ViPham!H:H, "L09")</f>
        <v>0</v>
      </c>
      <c r="O20" s="6">
        <f>SUMIFS(NhatKy_ViPham!K:K, NhatKy_ViPham!E:E, "11_Van_A", NhatKy_ViPham!F:F, B20, NhatKy_ViPham!H:H, "L10")</f>
        <v>0</v>
      </c>
      <c r="P20" s="12">
        <f>SUMIFS(NhatKy_ViPham!J:J, NhatKy_ViPham!E:E, "11_Van_A", NhatKy_ViPham!F:F, B20)</f>
        <v>0</v>
      </c>
      <c r="Q20" s="13">
        <f>SUMIFS(NhatKy_ViPham!K:K, NhatKy_ViPham!E:E, "11_Van_A", NhatKy_ViPham!F:F, B20)</f>
        <v>0</v>
      </c>
      <c r="R20" s="6">
        <f>100 + SUMIFS(NhatKy_ViPham!J:J, NhatKy_ViPham!E:E, "11_Van_A", NhatKy_ViPham!F:F, B20, NhatKy_ViPham!C:C, "T1") - SUMIFS(NhatKy_ViPham!K:K, NhatKy_ViPham!E:E, "11_Van_A", NhatKy_ViPham!F:F, B20, NhatKy_ViPham!C:C, "T1")</f>
        <v>100</v>
      </c>
      <c r="S20" s="6">
        <f>100 + SUMIFS(NhatKy_ViPham!J:J, NhatKy_ViPham!E:E, "11_Van_A", NhatKy_ViPham!F:F, B20, NhatKy_ViPham!C:C, "T2") - SUMIFS(NhatKy_ViPham!K:K, NhatKy_ViPham!E:E, "11_Van_A", NhatKy_ViPham!F:F, B20, NhatKy_ViPham!C:C, "T2")</f>
        <v>100</v>
      </c>
      <c r="T20" s="6">
        <f>100 + SUMIFS(NhatKy_ViPham!J:J, NhatKy_ViPham!E:E, "11_Van_A", NhatKy_ViPham!F:F, B20, NhatKy_ViPham!C:C, "T3") - SUMIFS(NhatKy_ViPham!K:K, NhatKy_ViPham!E:E, "11_Van_A", NhatKy_ViPham!F:F, B20, NhatKy_ViPham!C:C, "T3")</f>
        <v>100</v>
      </c>
      <c r="U20" s="6">
        <f>100 + SUMIFS(NhatKy_ViPham!J:J, NhatKy_ViPham!E:E, "11_Van_A", NhatKy_ViPham!F:F, B20, NhatKy_ViPham!C:C, "T4") - SUMIFS(NhatKy_ViPham!K:K, NhatKy_ViPham!E:E, "11_Van_A", NhatKy_ViPham!F:F, B20, NhatKy_ViPham!C:C, "T4")</f>
        <v>100</v>
      </c>
      <c r="V20" s="6">
        <f>100 + SUMIFS(NhatKy_ViPham!J:J, NhatKy_ViPham!E:E, "11_Van_A", NhatKy_ViPham!F:F, B20, NhatKy_ViPham!C:C, "T5") - SUMIFS(NhatKy_ViPham!K:K, NhatKy_ViPham!E:E, "11_Van_A", NhatKy_ViPham!F:F, B20, NhatKy_ViPham!C:C, "T5")</f>
        <v>100</v>
      </c>
      <c r="W20" s="6">
        <f>100 + SUMIFS(NhatKy_ViPham!J:J, NhatKy_ViPham!E:E, "11_Van_A", NhatKy_ViPham!F:F, B20, NhatKy_ViPham!C:C, "T6") - SUMIFS(NhatKy_ViPham!K:K, NhatKy_ViPham!E:E, "11_Van_A", NhatKy_ViPham!F:F, B20, NhatKy_ViPham!C:C, "T6")</f>
        <v>100</v>
      </c>
      <c r="X20" s="6">
        <f>100 + SUMIFS(NhatKy_ViPham!J:J, NhatKy_ViPham!E:E, "11_Van_A", NhatKy_ViPham!F:F, B20, NhatKy_ViPham!C:C, "T7") - SUMIFS(NhatKy_ViPham!K:K, NhatKy_ViPham!E:E, "11_Van_A", NhatKy_ViPham!F:F, B20, NhatKy_ViPham!C:C, "T7")</f>
        <v>100</v>
      </c>
      <c r="Y20" s="6">
        <f>100 + SUMIFS(NhatKy_ViPham!J:J, NhatKy_ViPham!E:E, "11_Van_A", NhatKy_ViPham!F:F, B20, NhatKy_ViPham!C:C, "T8") - SUMIFS(NhatKy_ViPham!K:K, NhatKy_ViPham!E:E, "11_Van_A", NhatKy_ViPham!F:F, B20, NhatKy_ViPham!C:C, "T8")</f>
        <v>100</v>
      </c>
      <c r="Z20" s="6">
        <f>100 + SUMIFS(NhatKy_ViPham!J:J, NhatKy_ViPham!E:E, "11_Van_A", NhatKy_ViPham!F:F, B20, NhatKy_ViPham!C:C, "T9") - SUMIFS(NhatKy_ViPham!K:K, NhatKy_ViPham!E:E, "11_Van_A", NhatKy_ViPham!F:F, B20, NhatKy_ViPham!C:C, "T9")</f>
        <v>100</v>
      </c>
      <c r="AA20" s="6">
        <f>100 + SUMIFS(NhatKy_ViPham!J:J, NhatKy_ViPham!E:E, "11_Van_A", NhatKy_ViPham!F:F, B20, NhatKy_ViPham!C:C, "T10") - SUMIFS(NhatKy_ViPham!K:K, NhatKy_ViPham!E:E, "11_Van_A", NhatKy_ViPham!F:F, B20, NhatKy_ViPham!C:C, "T10")</f>
        <v>100</v>
      </c>
      <c r="AB20" s="6">
        <f>100 + SUMIFS(NhatKy_ViPham!J:J, NhatKy_ViPham!E:E, "11_Van_A", NhatKy_ViPham!F:F, B20, NhatKy_ViPham!C:C, "T11") - SUMIFS(NhatKy_ViPham!K:K, NhatKy_ViPham!E:E, "11_Van_A", NhatKy_ViPham!F:F, B20, NhatKy_ViPham!C:C, "T11")</f>
        <v>100</v>
      </c>
      <c r="AC20" s="6">
        <f>100 + SUMIFS(NhatKy_ViPham!J:J, NhatKy_ViPham!E:E, "11_Van_A", NhatKy_ViPham!F:F, B20, NhatKy_ViPham!C:C, "T12") - SUMIFS(NhatKy_ViPham!K:K, NhatKy_ViPham!E:E, "11_Van_A", NhatKy_ViPham!F:F, B20, NhatKy_ViPham!C:C, "T12")</f>
        <v>100</v>
      </c>
      <c r="AD20" s="6">
        <f>100 + SUMIFS(NhatKy_ViPham!J:J, NhatKy_ViPham!E:E, "11_Van_A", NhatKy_ViPham!F:F, B20, NhatKy_ViPham!C:C, "T13") - SUMIFS(NhatKy_ViPham!K:K, NhatKy_ViPham!E:E, "11_Van_A", NhatKy_ViPham!F:F, B20, NhatKy_ViPham!C:C, "T13")</f>
        <v>100</v>
      </c>
      <c r="AE20" s="6">
        <f>100 + SUMIFS(NhatKy_ViPham!J:J, NhatKy_ViPham!E:E, "11_Van_A", NhatKy_ViPham!F:F, B20, NhatKy_ViPham!C:C, "T14") - SUMIFS(NhatKy_ViPham!K:K, NhatKy_ViPham!E:E, "11_Van_A", NhatKy_ViPham!F:F, B20, NhatKy_ViPham!C:C, "T14")</f>
        <v>100</v>
      </c>
      <c r="AF20" s="6">
        <f>100 + SUMIFS(NhatKy_ViPham!J:J, NhatKy_ViPham!E:E, "11_Van_A", NhatKy_ViPham!F:F, B20, NhatKy_ViPham!C:C, "T15") - SUMIFS(NhatKy_ViPham!K:K, NhatKy_ViPham!E:E, "11_Van_A", NhatKy_ViPham!F:F, B20, NhatKy_ViPham!C:C, "T15")</f>
        <v>100</v>
      </c>
      <c r="AG20" s="6">
        <f>100 + SUMIFS(NhatKy_ViPham!J:J, NhatKy_ViPham!E:E, "11_Van_A", NhatKy_ViPham!F:F, B20, NhatKy_ViPham!C:C, "T16") - SUMIFS(NhatKy_ViPham!K:K, NhatKy_ViPham!E:E, "11_Van_A", NhatKy_ViPham!F:F, B20, NhatKy_ViPham!C:C, "T16")</f>
        <v>100</v>
      </c>
      <c r="AH20" s="6">
        <f>100 + SUMIFS(NhatKy_ViPham!J:J, NhatKy_ViPham!E:E, "11_Van_A", NhatKy_ViPham!F:F, B20, NhatKy_ViPham!C:C, "T17") - SUMIFS(NhatKy_ViPham!K:K, NhatKy_ViPham!E:E, "11_Van_A", NhatKy_ViPham!F:F, B20, NhatKy_ViPham!C:C, "T17")</f>
        <v>100</v>
      </c>
      <c r="AI20" s="6">
        <f>100 + SUMIFS(NhatKy_ViPham!J:J, NhatKy_ViPham!E:E, "11_Van_A", NhatKy_ViPham!F:F, B20, NhatKy_ViPham!C:C, "T18") - SUMIFS(NhatKy_ViPham!K:K, NhatKy_ViPham!E:E, "11_Van_A", NhatKy_ViPham!F:F, B20, NhatKy_ViPham!C:C, "T18")</f>
        <v>100</v>
      </c>
      <c r="AJ20" s="6">
        <f>100 + SUMIFS(NhatKy_ViPham!J:J, NhatKy_ViPham!E:E, "11_Van_A", NhatKy_ViPham!F:F, B20, NhatKy_ViPham!C:C, "T19") - SUMIFS(NhatKy_ViPham!K:K, NhatKy_ViPham!E:E, "11_Van_A", NhatKy_ViPham!F:F, B20, NhatKy_ViPham!C:C, "T19")</f>
        <v>100</v>
      </c>
      <c r="AK20" s="6">
        <f>100 + SUMIFS(NhatKy_ViPham!J:J, NhatKy_ViPham!E:E, "11_Van_A", NhatKy_ViPham!F:F, B20, NhatKy_ViPham!C:C, "T20") - SUMIFS(NhatKy_ViPham!K:K, NhatKy_ViPham!E:E, "11_Van_A", NhatKy_ViPham!F:F, B20, NhatKy_ViPham!C:C, "T20")</f>
        <v>100</v>
      </c>
      <c r="AL20" s="6">
        <f>100 + SUMIFS(NhatKy_ViPham!J:J, NhatKy_ViPham!E:E, "11_Van_A", NhatKy_ViPham!F:F, B20, NhatKy_ViPham!C:C, "T21") - SUMIFS(NhatKy_ViPham!K:K, NhatKy_ViPham!E:E, "11_Van_A", NhatKy_ViPham!F:F, B20, NhatKy_ViPham!C:C, "T21")</f>
        <v>100</v>
      </c>
      <c r="AM20" s="6">
        <f>100 + SUMIFS(NhatKy_ViPham!J:J, NhatKy_ViPham!E:E, "11_Van_A", NhatKy_ViPham!F:F, B20, NhatKy_ViPham!C:C, "T22") - SUMIFS(NhatKy_ViPham!K:K, NhatKy_ViPham!E:E, "11_Van_A", NhatKy_ViPham!F:F, B20, NhatKy_ViPham!C:C, "T22")</f>
        <v>100</v>
      </c>
      <c r="AN20" s="6">
        <f>100 + SUMIFS(NhatKy_ViPham!J:J, NhatKy_ViPham!E:E, "11_Van_A", NhatKy_ViPham!F:F, B20, NhatKy_ViPham!C:C, "T23") - SUMIFS(NhatKy_ViPham!K:K, NhatKy_ViPham!E:E, "11_Van_A", NhatKy_ViPham!F:F, B20, NhatKy_ViPham!C:C, "T23")</f>
        <v>100</v>
      </c>
      <c r="AO20" s="6">
        <f>100 + SUMIFS(NhatKy_ViPham!J:J, NhatKy_ViPham!E:E, "11_Van_A", NhatKy_ViPham!F:F, B20, NhatKy_ViPham!C:C, "T24") - SUMIFS(NhatKy_ViPham!K:K, NhatKy_ViPham!E:E, "11_Van_A", NhatKy_ViPham!F:F, B20, NhatKy_ViPham!C:C, "T24")</f>
        <v>100</v>
      </c>
      <c r="AP20" s="6">
        <f>100 + SUMIFS(NhatKy_ViPham!J:J, NhatKy_ViPham!E:E, "11_Van_A", NhatKy_ViPham!F:F, B20, NhatKy_ViPham!C:C, "T25") - SUMIFS(NhatKy_ViPham!K:K, NhatKy_ViPham!E:E, "11_Van_A", NhatKy_ViPham!F:F, B20, NhatKy_ViPham!C:C, "T25")</f>
        <v>100</v>
      </c>
      <c r="AQ20" s="6">
        <f>100 + SUMIFS(NhatKy_ViPham!J:J, NhatKy_ViPham!E:E, "11_Van_A", NhatKy_ViPham!F:F, B20, NhatKy_ViPham!C:C, "T26") - SUMIFS(NhatKy_ViPham!K:K, NhatKy_ViPham!E:E, "11_Van_A", NhatKy_ViPham!F:F, B20, NhatKy_ViPham!C:C, "T26")</f>
        <v>100</v>
      </c>
      <c r="AR20" s="6">
        <f>100 + SUMIFS(NhatKy_ViPham!J:J, NhatKy_ViPham!E:E, "11_Van_A", NhatKy_ViPham!F:F, B20, NhatKy_ViPham!C:C, "T27") - SUMIFS(NhatKy_ViPham!K:K, NhatKy_ViPham!E:E, "11_Van_A", NhatKy_ViPham!F:F, B20, NhatKy_ViPham!C:C, "T27")</f>
        <v>100</v>
      </c>
      <c r="AS20" s="6">
        <f>100 + SUMIFS(NhatKy_ViPham!J:J, NhatKy_ViPham!E:E, "11_Van_A", NhatKy_ViPham!F:F, B20, NhatKy_ViPham!C:C, "T28") - SUMIFS(NhatKy_ViPham!K:K, NhatKy_ViPham!E:E, "11_Van_A", NhatKy_ViPham!F:F, B20, NhatKy_ViPham!C:C, "T28")</f>
        <v>100</v>
      </c>
      <c r="AT20" s="6">
        <f>100 + SUMIFS(NhatKy_ViPham!J:J, NhatKy_ViPham!E:E, "11_Van_A", NhatKy_ViPham!F:F, B20, NhatKy_ViPham!C:C, "T29") - SUMIFS(NhatKy_ViPham!K:K, NhatKy_ViPham!E:E, "11_Van_A", NhatKy_ViPham!F:F, B20, NhatKy_ViPham!C:C, "T29")</f>
        <v>100</v>
      </c>
      <c r="AU20" s="6">
        <f>100 + SUMIFS(NhatKy_ViPham!J:J, NhatKy_ViPham!E:E, "11_Van_A", NhatKy_ViPham!F:F, B20, NhatKy_ViPham!C:C, "T30") - SUMIFS(NhatKy_ViPham!K:K, NhatKy_ViPham!E:E, "11_Van_A", NhatKy_ViPham!F:F, B20, NhatKy_ViPham!C:C, "T30")</f>
        <v>100</v>
      </c>
      <c r="AV20" s="6">
        <f>100 + SUMIFS(NhatKy_ViPham!J:J, NhatKy_ViPham!E:E, "11_Van_A", NhatKy_ViPham!F:F, B20, NhatKy_ViPham!C:C, "T31") - SUMIFS(NhatKy_ViPham!K:K, NhatKy_ViPham!E:E, "11_Van_A", NhatKy_ViPham!F:F, B20, NhatKy_ViPham!C:C, "T31")</f>
        <v>100</v>
      </c>
      <c r="AW20" s="6">
        <f>100 + SUMIFS(NhatKy_ViPham!J:J, NhatKy_ViPham!E:E, "11_Van_A", NhatKy_ViPham!F:F, B20, NhatKy_ViPham!C:C, "T32") - SUMIFS(NhatKy_ViPham!K:K, NhatKy_ViPham!E:E, "11_Van_A", NhatKy_ViPham!F:F, B20, NhatKy_ViPham!C:C, "T32")</f>
        <v>100</v>
      </c>
      <c r="AX20" s="6">
        <f>100 + SUMIFS(NhatKy_ViPham!J:J, NhatKy_ViPham!E:E, "11_Van_A", NhatKy_ViPham!F:F, B20, NhatKy_ViPham!C:C, "T33") - SUMIFS(NhatKy_ViPham!K:K, NhatKy_ViPham!E:E, "11_Van_A", NhatKy_ViPham!F:F, B20, NhatKy_ViPham!C:C, "T33")</f>
        <v>100</v>
      </c>
      <c r="AY20" s="6">
        <f>100 + SUMIFS(NhatKy_ViPham!J:J, NhatKy_ViPham!E:E, "11_Van_A", NhatKy_ViPham!F:F, B20, NhatKy_ViPham!C:C, "T34") - SUMIFS(NhatKy_ViPham!K:K, NhatKy_ViPham!E:E, "11_Van_A", NhatKy_ViPham!F:F, B20, NhatKy_ViPham!C:C, "T34")</f>
        <v>100</v>
      </c>
      <c r="AZ20" s="6">
        <f>100 + SUMIFS(NhatKy_ViPham!J:J, NhatKy_ViPham!E:E, "11_Van_A", NhatKy_ViPham!F:F, B20, NhatKy_ViPham!C:C, "T35") - SUMIFS(NhatKy_ViPham!K:K, NhatKy_ViPham!E:E, "11_Van_A", NhatKy_ViPham!F:F, B20, NhatKy_ViPham!C:C, "T35")</f>
        <v>100</v>
      </c>
      <c r="BA20" s="12">
        <f t="shared" si="0"/>
        <v>100</v>
      </c>
      <c r="BB20" s="11" t="s">
        <v>430</v>
      </c>
      <c r="BC20" s="16" t="str">
        <f t="shared" si="1"/>
        <v>Tốt</v>
      </c>
      <c r="BD20" s="15" t="str">
        <f t="shared" si="2"/>
        <v>🟢 BÌNH THƯỜNG</v>
      </c>
    </row>
    <row r="21" spans="1:56" x14ac:dyDescent="0.25">
      <c r="A21" s="4">
        <v>13</v>
      </c>
      <c r="B21" s="10" t="s">
        <v>1870</v>
      </c>
      <c r="C21" s="4" t="s">
        <v>1462</v>
      </c>
      <c r="D21" s="4" t="s">
        <v>429</v>
      </c>
      <c r="E21" s="11" t="s">
        <v>430</v>
      </c>
      <c r="F21" s="7">
        <f>SUMIFS(NhatKy_ViPham!K:K, NhatKy_ViPham!E:E, "11_Van_A", NhatKy_ViPham!F:F, B21, NhatKy_ViPham!H:H, "L01")</f>
        <v>0</v>
      </c>
      <c r="G21" s="7">
        <f>SUMIFS(NhatKy_ViPham!K:K, NhatKy_ViPham!E:E, "11_Van_A", NhatKy_ViPham!F:F, B21, NhatKy_ViPham!H:H, "L02")</f>
        <v>0</v>
      </c>
      <c r="H21" s="7">
        <f>SUMIFS(NhatKy_ViPham!K:K, NhatKy_ViPham!E:E, "11_Van_A", NhatKy_ViPham!F:F, B21, NhatKy_ViPham!H:H, "L03")</f>
        <v>0</v>
      </c>
      <c r="I21" s="7">
        <f>SUMIFS(NhatKy_ViPham!K:K, NhatKy_ViPham!E:E, "11_Van_A", NhatKy_ViPham!F:F, B21, NhatKy_ViPham!H:H, "L04")</f>
        <v>0</v>
      </c>
      <c r="J21" s="7">
        <f>SUMIFS(NhatKy_ViPham!K:K, NhatKy_ViPham!E:E, "11_Van_A", NhatKy_ViPham!F:F, B21, NhatKy_ViPham!H:H, "L05")</f>
        <v>0</v>
      </c>
      <c r="K21" s="7">
        <f>SUMIFS(NhatKy_ViPham!K:K, NhatKy_ViPham!E:E, "11_Van_A", NhatKy_ViPham!F:F, B21, NhatKy_ViPham!H:H, "L06")</f>
        <v>0</v>
      </c>
      <c r="L21" s="7">
        <f>SUMIFS(NhatKy_ViPham!K:K, NhatKy_ViPham!E:E, "11_Van_A", NhatKy_ViPham!F:F, B21, NhatKy_ViPham!H:H, "L07")</f>
        <v>0</v>
      </c>
      <c r="M21" s="7">
        <f>SUMIFS(NhatKy_ViPham!K:K, NhatKy_ViPham!E:E, "11_Van_A", NhatKy_ViPham!F:F, B21, NhatKy_ViPham!H:H, "L08")</f>
        <v>0</v>
      </c>
      <c r="N21" s="7">
        <f>SUMIFS(NhatKy_ViPham!K:K, NhatKy_ViPham!E:E, "11_Van_A", NhatKy_ViPham!F:F, B21, NhatKy_ViPham!H:H, "L09")</f>
        <v>0</v>
      </c>
      <c r="O21" s="7">
        <f>SUMIFS(NhatKy_ViPham!K:K, NhatKy_ViPham!E:E, "11_Van_A", NhatKy_ViPham!F:F, B21, NhatKy_ViPham!H:H, "L10")</f>
        <v>0</v>
      </c>
      <c r="P21" s="12">
        <f>SUMIFS(NhatKy_ViPham!J:J, NhatKy_ViPham!E:E, "11_Van_A", NhatKy_ViPham!F:F, B21)</f>
        <v>0</v>
      </c>
      <c r="Q21" s="13">
        <f>SUMIFS(NhatKy_ViPham!K:K, NhatKy_ViPham!E:E, "11_Van_A", NhatKy_ViPham!F:F, B21)</f>
        <v>0</v>
      </c>
      <c r="R21" s="7">
        <f>100 + SUMIFS(NhatKy_ViPham!J:J, NhatKy_ViPham!E:E, "11_Van_A", NhatKy_ViPham!F:F, B21, NhatKy_ViPham!C:C, "T1") - SUMIFS(NhatKy_ViPham!K:K, NhatKy_ViPham!E:E, "11_Van_A", NhatKy_ViPham!F:F, B21, NhatKy_ViPham!C:C, "T1")</f>
        <v>100</v>
      </c>
      <c r="S21" s="7">
        <f>100 + SUMIFS(NhatKy_ViPham!J:J, NhatKy_ViPham!E:E, "11_Van_A", NhatKy_ViPham!F:F, B21, NhatKy_ViPham!C:C, "T2") - SUMIFS(NhatKy_ViPham!K:K, NhatKy_ViPham!E:E, "11_Van_A", NhatKy_ViPham!F:F, B21, NhatKy_ViPham!C:C, "T2")</f>
        <v>100</v>
      </c>
      <c r="T21" s="7">
        <f>100 + SUMIFS(NhatKy_ViPham!J:J, NhatKy_ViPham!E:E, "11_Van_A", NhatKy_ViPham!F:F, B21, NhatKy_ViPham!C:C, "T3") - SUMIFS(NhatKy_ViPham!K:K, NhatKy_ViPham!E:E, "11_Van_A", NhatKy_ViPham!F:F, B21, NhatKy_ViPham!C:C, "T3")</f>
        <v>100</v>
      </c>
      <c r="U21" s="7">
        <f>100 + SUMIFS(NhatKy_ViPham!J:J, NhatKy_ViPham!E:E, "11_Van_A", NhatKy_ViPham!F:F, B21, NhatKy_ViPham!C:C, "T4") - SUMIFS(NhatKy_ViPham!K:K, NhatKy_ViPham!E:E, "11_Van_A", NhatKy_ViPham!F:F, B21, NhatKy_ViPham!C:C, "T4")</f>
        <v>100</v>
      </c>
      <c r="V21" s="7">
        <f>100 + SUMIFS(NhatKy_ViPham!J:J, NhatKy_ViPham!E:E, "11_Van_A", NhatKy_ViPham!F:F, B21, NhatKy_ViPham!C:C, "T5") - SUMIFS(NhatKy_ViPham!K:K, NhatKy_ViPham!E:E, "11_Van_A", NhatKy_ViPham!F:F, B21, NhatKy_ViPham!C:C, "T5")</f>
        <v>100</v>
      </c>
      <c r="W21" s="7">
        <f>100 + SUMIFS(NhatKy_ViPham!J:J, NhatKy_ViPham!E:E, "11_Van_A", NhatKy_ViPham!F:F, B21, NhatKy_ViPham!C:C, "T6") - SUMIFS(NhatKy_ViPham!K:K, NhatKy_ViPham!E:E, "11_Van_A", NhatKy_ViPham!F:F, B21, NhatKy_ViPham!C:C, "T6")</f>
        <v>100</v>
      </c>
      <c r="X21" s="7">
        <f>100 + SUMIFS(NhatKy_ViPham!J:J, NhatKy_ViPham!E:E, "11_Van_A", NhatKy_ViPham!F:F, B21, NhatKy_ViPham!C:C, "T7") - SUMIFS(NhatKy_ViPham!K:K, NhatKy_ViPham!E:E, "11_Van_A", NhatKy_ViPham!F:F, B21, NhatKy_ViPham!C:C, "T7")</f>
        <v>100</v>
      </c>
      <c r="Y21" s="7">
        <f>100 + SUMIFS(NhatKy_ViPham!J:J, NhatKy_ViPham!E:E, "11_Van_A", NhatKy_ViPham!F:F, B21, NhatKy_ViPham!C:C, "T8") - SUMIFS(NhatKy_ViPham!K:K, NhatKy_ViPham!E:E, "11_Van_A", NhatKy_ViPham!F:F, B21, NhatKy_ViPham!C:C, "T8")</f>
        <v>100</v>
      </c>
      <c r="Z21" s="7">
        <f>100 + SUMIFS(NhatKy_ViPham!J:J, NhatKy_ViPham!E:E, "11_Van_A", NhatKy_ViPham!F:F, B21, NhatKy_ViPham!C:C, "T9") - SUMIFS(NhatKy_ViPham!K:K, NhatKy_ViPham!E:E, "11_Van_A", NhatKy_ViPham!F:F, B21, NhatKy_ViPham!C:C, "T9")</f>
        <v>100</v>
      </c>
      <c r="AA21" s="7">
        <f>100 + SUMIFS(NhatKy_ViPham!J:J, NhatKy_ViPham!E:E, "11_Van_A", NhatKy_ViPham!F:F, B21, NhatKy_ViPham!C:C, "T10") - SUMIFS(NhatKy_ViPham!K:K, NhatKy_ViPham!E:E, "11_Van_A", NhatKy_ViPham!F:F, B21, NhatKy_ViPham!C:C, "T10")</f>
        <v>100</v>
      </c>
      <c r="AB21" s="7">
        <f>100 + SUMIFS(NhatKy_ViPham!J:J, NhatKy_ViPham!E:E, "11_Van_A", NhatKy_ViPham!F:F, B21, NhatKy_ViPham!C:C, "T11") - SUMIFS(NhatKy_ViPham!K:K, NhatKy_ViPham!E:E, "11_Van_A", NhatKy_ViPham!F:F, B21, NhatKy_ViPham!C:C, "T11")</f>
        <v>100</v>
      </c>
      <c r="AC21" s="7">
        <f>100 + SUMIFS(NhatKy_ViPham!J:J, NhatKy_ViPham!E:E, "11_Van_A", NhatKy_ViPham!F:F, B21, NhatKy_ViPham!C:C, "T12") - SUMIFS(NhatKy_ViPham!K:K, NhatKy_ViPham!E:E, "11_Van_A", NhatKy_ViPham!F:F, B21, NhatKy_ViPham!C:C, "T12")</f>
        <v>100</v>
      </c>
      <c r="AD21" s="7">
        <f>100 + SUMIFS(NhatKy_ViPham!J:J, NhatKy_ViPham!E:E, "11_Van_A", NhatKy_ViPham!F:F, B21, NhatKy_ViPham!C:C, "T13") - SUMIFS(NhatKy_ViPham!K:K, NhatKy_ViPham!E:E, "11_Van_A", NhatKy_ViPham!F:F, B21, NhatKy_ViPham!C:C, "T13")</f>
        <v>100</v>
      </c>
      <c r="AE21" s="7">
        <f>100 + SUMIFS(NhatKy_ViPham!J:J, NhatKy_ViPham!E:E, "11_Van_A", NhatKy_ViPham!F:F, B21, NhatKy_ViPham!C:C, "T14") - SUMIFS(NhatKy_ViPham!K:K, NhatKy_ViPham!E:E, "11_Van_A", NhatKy_ViPham!F:F, B21, NhatKy_ViPham!C:C, "T14")</f>
        <v>100</v>
      </c>
      <c r="AF21" s="7">
        <f>100 + SUMIFS(NhatKy_ViPham!J:J, NhatKy_ViPham!E:E, "11_Van_A", NhatKy_ViPham!F:F, B21, NhatKy_ViPham!C:C, "T15") - SUMIFS(NhatKy_ViPham!K:K, NhatKy_ViPham!E:E, "11_Van_A", NhatKy_ViPham!F:F, B21, NhatKy_ViPham!C:C, "T15")</f>
        <v>100</v>
      </c>
      <c r="AG21" s="7">
        <f>100 + SUMIFS(NhatKy_ViPham!J:J, NhatKy_ViPham!E:E, "11_Van_A", NhatKy_ViPham!F:F, B21, NhatKy_ViPham!C:C, "T16") - SUMIFS(NhatKy_ViPham!K:K, NhatKy_ViPham!E:E, "11_Van_A", NhatKy_ViPham!F:F, B21, NhatKy_ViPham!C:C, "T16")</f>
        <v>100</v>
      </c>
      <c r="AH21" s="7">
        <f>100 + SUMIFS(NhatKy_ViPham!J:J, NhatKy_ViPham!E:E, "11_Van_A", NhatKy_ViPham!F:F, B21, NhatKy_ViPham!C:C, "T17") - SUMIFS(NhatKy_ViPham!K:K, NhatKy_ViPham!E:E, "11_Van_A", NhatKy_ViPham!F:F, B21, NhatKy_ViPham!C:C, "T17")</f>
        <v>100</v>
      </c>
      <c r="AI21" s="7">
        <f>100 + SUMIFS(NhatKy_ViPham!J:J, NhatKy_ViPham!E:E, "11_Van_A", NhatKy_ViPham!F:F, B21, NhatKy_ViPham!C:C, "T18") - SUMIFS(NhatKy_ViPham!K:K, NhatKy_ViPham!E:E, "11_Van_A", NhatKy_ViPham!F:F, B21, NhatKy_ViPham!C:C, "T18")</f>
        <v>100</v>
      </c>
      <c r="AJ21" s="7">
        <f>100 + SUMIFS(NhatKy_ViPham!J:J, NhatKy_ViPham!E:E, "11_Van_A", NhatKy_ViPham!F:F, B21, NhatKy_ViPham!C:C, "T19") - SUMIFS(NhatKy_ViPham!K:K, NhatKy_ViPham!E:E, "11_Van_A", NhatKy_ViPham!F:F, B21, NhatKy_ViPham!C:C, "T19")</f>
        <v>100</v>
      </c>
      <c r="AK21" s="7">
        <f>100 + SUMIFS(NhatKy_ViPham!J:J, NhatKy_ViPham!E:E, "11_Van_A", NhatKy_ViPham!F:F, B21, NhatKy_ViPham!C:C, "T20") - SUMIFS(NhatKy_ViPham!K:K, NhatKy_ViPham!E:E, "11_Van_A", NhatKy_ViPham!F:F, B21, NhatKy_ViPham!C:C, "T20")</f>
        <v>100</v>
      </c>
      <c r="AL21" s="7">
        <f>100 + SUMIFS(NhatKy_ViPham!J:J, NhatKy_ViPham!E:E, "11_Van_A", NhatKy_ViPham!F:F, B21, NhatKy_ViPham!C:C, "T21") - SUMIFS(NhatKy_ViPham!K:K, NhatKy_ViPham!E:E, "11_Van_A", NhatKy_ViPham!F:F, B21, NhatKy_ViPham!C:C, "T21")</f>
        <v>100</v>
      </c>
      <c r="AM21" s="7">
        <f>100 + SUMIFS(NhatKy_ViPham!J:J, NhatKy_ViPham!E:E, "11_Van_A", NhatKy_ViPham!F:F, B21, NhatKy_ViPham!C:C, "T22") - SUMIFS(NhatKy_ViPham!K:K, NhatKy_ViPham!E:E, "11_Van_A", NhatKy_ViPham!F:F, B21, NhatKy_ViPham!C:C, "T22")</f>
        <v>100</v>
      </c>
      <c r="AN21" s="7">
        <f>100 + SUMIFS(NhatKy_ViPham!J:J, NhatKy_ViPham!E:E, "11_Van_A", NhatKy_ViPham!F:F, B21, NhatKy_ViPham!C:C, "T23") - SUMIFS(NhatKy_ViPham!K:K, NhatKy_ViPham!E:E, "11_Van_A", NhatKy_ViPham!F:F, B21, NhatKy_ViPham!C:C, "T23")</f>
        <v>100</v>
      </c>
      <c r="AO21" s="7">
        <f>100 + SUMIFS(NhatKy_ViPham!J:J, NhatKy_ViPham!E:E, "11_Van_A", NhatKy_ViPham!F:F, B21, NhatKy_ViPham!C:C, "T24") - SUMIFS(NhatKy_ViPham!K:K, NhatKy_ViPham!E:E, "11_Van_A", NhatKy_ViPham!F:F, B21, NhatKy_ViPham!C:C, "T24")</f>
        <v>100</v>
      </c>
      <c r="AP21" s="7">
        <f>100 + SUMIFS(NhatKy_ViPham!J:J, NhatKy_ViPham!E:E, "11_Van_A", NhatKy_ViPham!F:F, B21, NhatKy_ViPham!C:C, "T25") - SUMIFS(NhatKy_ViPham!K:K, NhatKy_ViPham!E:E, "11_Van_A", NhatKy_ViPham!F:F, B21, NhatKy_ViPham!C:C, "T25")</f>
        <v>100</v>
      </c>
      <c r="AQ21" s="7">
        <f>100 + SUMIFS(NhatKy_ViPham!J:J, NhatKy_ViPham!E:E, "11_Van_A", NhatKy_ViPham!F:F, B21, NhatKy_ViPham!C:C, "T26") - SUMIFS(NhatKy_ViPham!K:K, NhatKy_ViPham!E:E, "11_Van_A", NhatKy_ViPham!F:F, B21, NhatKy_ViPham!C:C, "T26")</f>
        <v>100</v>
      </c>
      <c r="AR21" s="7">
        <f>100 + SUMIFS(NhatKy_ViPham!J:J, NhatKy_ViPham!E:E, "11_Van_A", NhatKy_ViPham!F:F, B21, NhatKy_ViPham!C:C, "T27") - SUMIFS(NhatKy_ViPham!K:K, NhatKy_ViPham!E:E, "11_Van_A", NhatKy_ViPham!F:F, B21, NhatKy_ViPham!C:C, "T27")</f>
        <v>100</v>
      </c>
      <c r="AS21" s="7">
        <f>100 + SUMIFS(NhatKy_ViPham!J:J, NhatKy_ViPham!E:E, "11_Van_A", NhatKy_ViPham!F:F, B21, NhatKy_ViPham!C:C, "T28") - SUMIFS(NhatKy_ViPham!K:K, NhatKy_ViPham!E:E, "11_Van_A", NhatKy_ViPham!F:F, B21, NhatKy_ViPham!C:C, "T28")</f>
        <v>100</v>
      </c>
      <c r="AT21" s="7">
        <f>100 + SUMIFS(NhatKy_ViPham!J:J, NhatKy_ViPham!E:E, "11_Van_A", NhatKy_ViPham!F:F, B21, NhatKy_ViPham!C:C, "T29") - SUMIFS(NhatKy_ViPham!K:K, NhatKy_ViPham!E:E, "11_Van_A", NhatKy_ViPham!F:F, B21, NhatKy_ViPham!C:C, "T29")</f>
        <v>100</v>
      </c>
      <c r="AU21" s="7">
        <f>100 + SUMIFS(NhatKy_ViPham!J:J, NhatKy_ViPham!E:E, "11_Van_A", NhatKy_ViPham!F:F, B21, NhatKy_ViPham!C:C, "T30") - SUMIFS(NhatKy_ViPham!K:K, NhatKy_ViPham!E:E, "11_Van_A", NhatKy_ViPham!F:F, B21, NhatKy_ViPham!C:C, "T30")</f>
        <v>100</v>
      </c>
      <c r="AV21" s="7">
        <f>100 + SUMIFS(NhatKy_ViPham!J:J, NhatKy_ViPham!E:E, "11_Van_A", NhatKy_ViPham!F:F, B21, NhatKy_ViPham!C:C, "T31") - SUMIFS(NhatKy_ViPham!K:K, NhatKy_ViPham!E:E, "11_Van_A", NhatKy_ViPham!F:F, B21, NhatKy_ViPham!C:C, "T31")</f>
        <v>100</v>
      </c>
      <c r="AW21" s="7">
        <f>100 + SUMIFS(NhatKy_ViPham!J:J, NhatKy_ViPham!E:E, "11_Van_A", NhatKy_ViPham!F:F, B21, NhatKy_ViPham!C:C, "T32") - SUMIFS(NhatKy_ViPham!K:K, NhatKy_ViPham!E:E, "11_Van_A", NhatKy_ViPham!F:F, B21, NhatKy_ViPham!C:C, "T32")</f>
        <v>100</v>
      </c>
      <c r="AX21" s="7">
        <f>100 + SUMIFS(NhatKy_ViPham!J:J, NhatKy_ViPham!E:E, "11_Van_A", NhatKy_ViPham!F:F, B21, NhatKy_ViPham!C:C, "T33") - SUMIFS(NhatKy_ViPham!K:K, NhatKy_ViPham!E:E, "11_Van_A", NhatKy_ViPham!F:F, B21, NhatKy_ViPham!C:C, "T33")</f>
        <v>100</v>
      </c>
      <c r="AY21" s="7">
        <f>100 + SUMIFS(NhatKy_ViPham!J:J, NhatKy_ViPham!E:E, "11_Van_A", NhatKy_ViPham!F:F, B21, NhatKy_ViPham!C:C, "T34") - SUMIFS(NhatKy_ViPham!K:K, NhatKy_ViPham!E:E, "11_Van_A", NhatKy_ViPham!F:F, B21, NhatKy_ViPham!C:C, "T34")</f>
        <v>100</v>
      </c>
      <c r="AZ21" s="7">
        <f>100 + SUMIFS(NhatKy_ViPham!J:J, NhatKy_ViPham!E:E, "11_Van_A", NhatKy_ViPham!F:F, B21, NhatKy_ViPham!C:C, "T35") - SUMIFS(NhatKy_ViPham!K:K, NhatKy_ViPham!E:E, "11_Van_A", NhatKy_ViPham!F:F, B21, NhatKy_ViPham!C:C, "T35")</f>
        <v>100</v>
      </c>
      <c r="BA21" s="12">
        <f t="shared" si="0"/>
        <v>100</v>
      </c>
      <c r="BB21" s="11" t="s">
        <v>430</v>
      </c>
      <c r="BC21" s="14" t="str">
        <f t="shared" si="1"/>
        <v>Tốt</v>
      </c>
      <c r="BD21" s="10" t="str">
        <f t="shared" si="2"/>
        <v>🟢 BÌNH THƯỜNG</v>
      </c>
    </row>
    <row r="22" spans="1:56" x14ac:dyDescent="0.25">
      <c r="A22" s="5">
        <v>14</v>
      </c>
      <c r="B22" s="15" t="s">
        <v>1871</v>
      </c>
      <c r="C22" s="5" t="s">
        <v>1345</v>
      </c>
      <c r="D22" s="5" t="s">
        <v>429</v>
      </c>
      <c r="E22" s="11" t="s">
        <v>430</v>
      </c>
      <c r="F22" s="6">
        <f>SUMIFS(NhatKy_ViPham!K:K, NhatKy_ViPham!E:E, "11_Van_A", NhatKy_ViPham!F:F, B22, NhatKy_ViPham!H:H, "L01")</f>
        <v>0</v>
      </c>
      <c r="G22" s="6">
        <f>SUMIFS(NhatKy_ViPham!K:K, NhatKy_ViPham!E:E, "11_Van_A", NhatKy_ViPham!F:F, B22, NhatKy_ViPham!H:H, "L02")</f>
        <v>0</v>
      </c>
      <c r="H22" s="6">
        <f>SUMIFS(NhatKy_ViPham!K:K, NhatKy_ViPham!E:E, "11_Van_A", NhatKy_ViPham!F:F, B22, NhatKy_ViPham!H:H, "L03")</f>
        <v>0</v>
      </c>
      <c r="I22" s="6">
        <f>SUMIFS(NhatKy_ViPham!K:K, NhatKy_ViPham!E:E, "11_Van_A", NhatKy_ViPham!F:F, B22, NhatKy_ViPham!H:H, "L04")</f>
        <v>0</v>
      </c>
      <c r="J22" s="6">
        <f>SUMIFS(NhatKy_ViPham!K:K, NhatKy_ViPham!E:E, "11_Van_A", NhatKy_ViPham!F:F, B22, NhatKy_ViPham!H:H, "L05")</f>
        <v>0</v>
      </c>
      <c r="K22" s="6">
        <f>SUMIFS(NhatKy_ViPham!K:K, NhatKy_ViPham!E:E, "11_Van_A", NhatKy_ViPham!F:F, B22, NhatKy_ViPham!H:H, "L06")</f>
        <v>0</v>
      </c>
      <c r="L22" s="6">
        <f>SUMIFS(NhatKy_ViPham!K:K, NhatKy_ViPham!E:E, "11_Van_A", NhatKy_ViPham!F:F, B22, NhatKy_ViPham!H:H, "L07")</f>
        <v>0</v>
      </c>
      <c r="M22" s="6">
        <f>SUMIFS(NhatKy_ViPham!K:K, NhatKy_ViPham!E:E, "11_Van_A", NhatKy_ViPham!F:F, B22, NhatKy_ViPham!H:H, "L08")</f>
        <v>0</v>
      </c>
      <c r="N22" s="6">
        <f>SUMIFS(NhatKy_ViPham!K:K, NhatKy_ViPham!E:E, "11_Van_A", NhatKy_ViPham!F:F, B22, NhatKy_ViPham!H:H, "L09")</f>
        <v>0</v>
      </c>
      <c r="O22" s="6">
        <f>SUMIFS(NhatKy_ViPham!K:K, NhatKy_ViPham!E:E, "11_Van_A", NhatKy_ViPham!F:F, B22, NhatKy_ViPham!H:H, "L10")</f>
        <v>0</v>
      </c>
      <c r="P22" s="12">
        <f>SUMIFS(NhatKy_ViPham!J:J, NhatKy_ViPham!E:E, "11_Van_A", NhatKy_ViPham!F:F, B22)</f>
        <v>0</v>
      </c>
      <c r="Q22" s="13">
        <f>SUMIFS(NhatKy_ViPham!K:K, NhatKy_ViPham!E:E, "11_Van_A", NhatKy_ViPham!F:F, B22)</f>
        <v>0</v>
      </c>
      <c r="R22" s="6">
        <f>100 + SUMIFS(NhatKy_ViPham!J:J, NhatKy_ViPham!E:E, "11_Van_A", NhatKy_ViPham!F:F, B22, NhatKy_ViPham!C:C, "T1") - SUMIFS(NhatKy_ViPham!K:K, NhatKy_ViPham!E:E, "11_Van_A", NhatKy_ViPham!F:F, B22, NhatKy_ViPham!C:C, "T1")</f>
        <v>100</v>
      </c>
      <c r="S22" s="6">
        <f>100 + SUMIFS(NhatKy_ViPham!J:J, NhatKy_ViPham!E:E, "11_Van_A", NhatKy_ViPham!F:F, B22, NhatKy_ViPham!C:C, "T2") - SUMIFS(NhatKy_ViPham!K:K, NhatKy_ViPham!E:E, "11_Van_A", NhatKy_ViPham!F:F, B22, NhatKy_ViPham!C:C, "T2")</f>
        <v>100</v>
      </c>
      <c r="T22" s="6">
        <f>100 + SUMIFS(NhatKy_ViPham!J:J, NhatKy_ViPham!E:E, "11_Van_A", NhatKy_ViPham!F:F, B22, NhatKy_ViPham!C:C, "T3") - SUMIFS(NhatKy_ViPham!K:K, NhatKy_ViPham!E:E, "11_Van_A", NhatKy_ViPham!F:F, B22, NhatKy_ViPham!C:C, "T3")</f>
        <v>100</v>
      </c>
      <c r="U22" s="6">
        <f>100 + SUMIFS(NhatKy_ViPham!J:J, NhatKy_ViPham!E:E, "11_Van_A", NhatKy_ViPham!F:F, B22, NhatKy_ViPham!C:C, "T4") - SUMIFS(NhatKy_ViPham!K:K, NhatKy_ViPham!E:E, "11_Van_A", NhatKy_ViPham!F:F, B22, NhatKy_ViPham!C:C, "T4")</f>
        <v>100</v>
      </c>
      <c r="V22" s="6">
        <f>100 + SUMIFS(NhatKy_ViPham!J:J, NhatKy_ViPham!E:E, "11_Van_A", NhatKy_ViPham!F:F, B22, NhatKy_ViPham!C:C, "T5") - SUMIFS(NhatKy_ViPham!K:K, NhatKy_ViPham!E:E, "11_Van_A", NhatKy_ViPham!F:F, B22, NhatKy_ViPham!C:C, "T5")</f>
        <v>100</v>
      </c>
      <c r="W22" s="6">
        <f>100 + SUMIFS(NhatKy_ViPham!J:J, NhatKy_ViPham!E:E, "11_Van_A", NhatKy_ViPham!F:F, B22, NhatKy_ViPham!C:C, "T6") - SUMIFS(NhatKy_ViPham!K:K, NhatKy_ViPham!E:E, "11_Van_A", NhatKy_ViPham!F:F, B22, NhatKy_ViPham!C:C, "T6")</f>
        <v>100</v>
      </c>
      <c r="X22" s="6">
        <f>100 + SUMIFS(NhatKy_ViPham!J:J, NhatKy_ViPham!E:E, "11_Van_A", NhatKy_ViPham!F:F, B22, NhatKy_ViPham!C:C, "T7") - SUMIFS(NhatKy_ViPham!K:K, NhatKy_ViPham!E:E, "11_Van_A", NhatKy_ViPham!F:F, B22, NhatKy_ViPham!C:C, "T7")</f>
        <v>100</v>
      </c>
      <c r="Y22" s="6">
        <f>100 + SUMIFS(NhatKy_ViPham!J:J, NhatKy_ViPham!E:E, "11_Van_A", NhatKy_ViPham!F:F, B22, NhatKy_ViPham!C:C, "T8") - SUMIFS(NhatKy_ViPham!K:K, NhatKy_ViPham!E:E, "11_Van_A", NhatKy_ViPham!F:F, B22, NhatKy_ViPham!C:C, "T8")</f>
        <v>100</v>
      </c>
      <c r="Z22" s="6">
        <f>100 + SUMIFS(NhatKy_ViPham!J:J, NhatKy_ViPham!E:E, "11_Van_A", NhatKy_ViPham!F:F, B22, NhatKy_ViPham!C:C, "T9") - SUMIFS(NhatKy_ViPham!K:K, NhatKy_ViPham!E:E, "11_Van_A", NhatKy_ViPham!F:F, B22, NhatKy_ViPham!C:C, "T9")</f>
        <v>100</v>
      </c>
      <c r="AA22" s="6">
        <f>100 + SUMIFS(NhatKy_ViPham!J:J, NhatKy_ViPham!E:E, "11_Van_A", NhatKy_ViPham!F:F, B22, NhatKy_ViPham!C:C, "T10") - SUMIFS(NhatKy_ViPham!K:K, NhatKy_ViPham!E:E, "11_Van_A", NhatKy_ViPham!F:F, B22, NhatKy_ViPham!C:C, "T10")</f>
        <v>100</v>
      </c>
      <c r="AB22" s="6">
        <f>100 + SUMIFS(NhatKy_ViPham!J:J, NhatKy_ViPham!E:E, "11_Van_A", NhatKy_ViPham!F:F, B22, NhatKy_ViPham!C:C, "T11") - SUMIFS(NhatKy_ViPham!K:K, NhatKy_ViPham!E:E, "11_Van_A", NhatKy_ViPham!F:F, B22, NhatKy_ViPham!C:C, "T11")</f>
        <v>100</v>
      </c>
      <c r="AC22" s="6">
        <f>100 + SUMIFS(NhatKy_ViPham!J:J, NhatKy_ViPham!E:E, "11_Van_A", NhatKy_ViPham!F:F, B22, NhatKy_ViPham!C:C, "T12") - SUMIFS(NhatKy_ViPham!K:K, NhatKy_ViPham!E:E, "11_Van_A", NhatKy_ViPham!F:F, B22, NhatKy_ViPham!C:C, "T12")</f>
        <v>100</v>
      </c>
      <c r="AD22" s="6">
        <f>100 + SUMIFS(NhatKy_ViPham!J:J, NhatKy_ViPham!E:E, "11_Van_A", NhatKy_ViPham!F:F, B22, NhatKy_ViPham!C:C, "T13") - SUMIFS(NhatKy_ViPham!K:K, NhatKy_ViPham!E:E, "11_Van_A", NhatKy_ViPham!F:F, B22, NhatKy_ViPham!C:C, "T13")</f>
        <v>100</v>
      </c>
      <c r="AE22" s="6">
        <f>100 + SUMIFS(NhatKy_ViPham!J:J, NhatKy_ViPham!E:E, "11_Van_A", NhatKy_ViPham!F:F, B22, NhatKy_ViPham!C:C, "T14") - SUMIFS(NhatKy_ViPham!K:K, NhatKy_ViPham!E:E, "11_Van_A", NhatKy_ViPham!F:F, B22, NhatKy_ViPham!C:C, "T14")</f>
        <v>100</v>
      </c>
      <c r="AF22" s="6">
        <f>100 + SUMIFS(NhatKy_ViPham!J:J, NhatKy_ViPham!E:E, "11_Van_A", NhatKy_ViPham!F:F, B22, NhatKy_ViPham!C:C, "T15") - SUMIFS(NhatKy_ViPham!K:K, NhatKy_ViPham!E:E, "11_Van_A", NhatKy_ViPham!F:F, B22, NhatKy_ViPham!C:C, "T15")</f>
        <v>100</v>
      </c>
      <c r="AG22" s="6">
        <f>100 + SUMIFS(NhatKy_ViPham!J:J, NhatKy_ViPham!E:E, "11_Van_A", NhatKy_ViPham!F:F, B22, NhatKy_ViPham!C:C, "T16") - SUMIFS(NhatKy_ViPham!K:K, NhatKy_ViPham!E:E, "11_Van_A", NhatKy_ViPham!F:F, B22, NhatKy_ViPham!C:C, "T16")</f>
        <v>100</v>
      </c>
      <c r="AH22" s="6">
        <f>100 + SUMIFS(NhatKy_ViPham!J:J, NhatKy_ViPham!E:E, "11_Van_A", NhatKy_ViPham!F:F, B22, NhatKy_ViPham!C:C, "T17") - SUMIFS(NhatKy_ViPham!K:K, NhatKy_ViPham!E:E, "11_Van_A", NhatKy_ViPham!F:F, B22, NhatKy_ViPham!C:C, "T17")</f>
        <v>100</v>
      </c>
      <c r="AI22" s="6">
        <f>100 + SUMIFS(NhatKy_ViPham!J:J, NhatKy_ViPham!E:E, "11_Van_A", NhatKy_ViPham!F:F, B22, NhatKy_ViPham!C:C, "T18") - SUMIFS(NhatKy_ViPham!K:K, NhatKy_ViPham!E:E, "11_Van_A", NhatKy_ViPham!F:F, B22, NhatKy_ViPham!C:C, "T18")</f>
        <v>100</v>
      </c>
      <c r="AJ22" s="6">
        <f>100 + SUMIFS(NhatKy_ViPham!J:J, NhatKy_ViPham!E:E, "11_Van_A", NhatKy_ViPham!F:F, B22, NhatKy_ViPham!C:C, "T19") - SUMIFS(NhatKy_ViPham!K:K, NhatKy_ViPham!E:E, "11_Van_A", NhatKy_ViPham!F:F, B22, NhatKy_ViPham!C:C, "T19")</f>
        <v>100</v>
      </c>
      <c r="AK22" s="6">
        <f>100 + SUMIFS(NhatKy_ViPham!J:J, NhatKy_ViPham!E:E, "11_Van_A", NhatKy_ViPham!F:F, B22, NhatKy_ViPham!C:C, "T20") - SUMIFS(NhatKy_ViPham!K:K, NhatKy_ViPham!E:E, "11_Van_A", NhatKy_ViPham!F:F, B22, NhatKy_ViPham!C:C, "T20")</f>
        <v>100</v>
      </c>
      <c r="AL22" s="6">
        <f>100 + SUMIFS(NhatKy_ViPham!J:J, NhatKy_ViPham!E:E, "11_Van_A", NhatKy_ViPham!F:F, B22, NhatKy_ViPham!C:C, "T21") - SUMIFS(NhatKy_ViPham!K:K, NhatKy_ViPham!E:E, "11_Van_A", NhatKy_ViPham!F:F, B22, NhatKy_ViPham!C:C, "T21")</f>
        <v>100</v>
      </c>
      <c r="AM22" s="6">
        <f>100 + SUMIFS(NhatKy_ViPham!J:J, NhatKy_ViPham!E:E, "11_Van_A", NhatKy_ViPham!F:F, B22, NhatKy_ViPham!C:C, "T22") - SUMIFS(NhatKy_ViPham!K:K, NhatKy_ViPham!E:E, "11_Van_A", NhatKy_ViPham!F:F, B22, NhatKy_ViPham!C:C, "T22")</f>
        <v>100</v>
      </c>
      <c r="AN22" s="6">
        <f>100 + SUMIFS(NhatKy_ViPham!J:J, NhatKy_ViPham!E:E, "11_Van_A", NhatKy_ViPham!F:F, B22, NhatKy_ViPham!C:C, "T23") - SUMIFS(NhatKy_ViPham!K:K, NhatKy_ViPham!E:E, "11_Van_A", NhatKy_ViPham!F:F, B22, NhatKy_ViPham!C:C, "T23")</f>
        <v>100</v>
      </c>
      <c r="AO22" s="6">
        <f>100 + SUMIFS(NhatKy_ViPham!J:J, NhatKy_ViPham!E:E, "11_Van_A", NhatKy_ViPham!F:F, B22, NhatKy_ViPham!C:C, "T24") - SUMIFS(NhatKy_ViPham!K:K, NhatKy_ViPham!E:E, "11_Van_A", NhatKy_ViPham!F:F, B22, NhatKy_ViPham!C:C, "T24")</f>
        <v>100</v>
      </c>
      <c r="AP22" s="6">
        <f>100 + SUMIFS(NhatKy_ViPham!J:J, NhatKy_ViPham!E:E, "11_Van_A", NhatKy_ViPham!F:F, B22, NhatKy_ViPham!C:C, "T25") - SUMIFS(NhatKy_ViPham!K:K, NhatKy_ViPham!E:E, "11_Van_A", NhatKy_ViPham!F:F, B22, NhatKy_ViPham!C:C, "T25")</f>
        <v>100</v>
      </c>
      <c r="AQ22" s="6">
        <f>100 + SUMIFS(NhatKy_ViPham!J:J, NhatKy_ViPham!E:E, "11_Van_A", NhatKy_ViPham!F:F, B22, NhatKy_ViPham!C:C, "T26") - SUMIFS(NhatKy_ViPham!K:K, NhatKy_ViPham!E:E, "11_Van_A", NhatKy_ViPham!F:F, B22, NhatKy_ViPham!C:C, "T26")</f>
        <v>100</v>
      </c>
      <c r="AR22" s="6">
        <f>100 + SUMIFS(NhatKy_ViPham!J:J, NhatKy_ViPham!E:E, "11_Van_A", NhatKy_ViPham!F:F, B22, NhatKy_ViPham!C:C, "T27") - SUMIFS(NhatKy_ViPham!K:K, NhatKy_ViPham!E:E, "11_Van_A", NhatKy_ViPham!F:F, B22, NhatKy_ViPham!C:C, "T27")</f>
        <v>100</v>
      </c>
      <c r="AS22" s="6">
        <f>100 + SUMIFS(NhatKy_ViPham!J:J, NhatKy_ViPham!E:E, "11_Van_A", NhatKy_ViPham!F:F, B22, NhatKy_ViPham!C:C, "T28") - SUMIFS(NhatKy_ViPham!K:K, NhatKy_ViPham!E:E, "11_Van_A", NhatKy_ViPham!F:F, B22, NhatKy_ViPham!C:C, "T28")</f>
        <v>100</v>
      </c>
      <c r="AT22" s="6">
        <f>100 + SUMIFS(NhatKy_ViPham!J:J, NhatKy_ViPham!E:E, "11_Van_A", NhatKy_ViPham!F:F, B22, NhatKy_ViPham!C:C, "T29") - SUMIFS(NhatKy_ViPham!K:K, NhatKy_ViPham!E:E, "11_Van_A", NhatKy_ViPham!F:F, B22, NhatKy_ViPham!C:C, "T29")</f>
        <v>100</v>
      </c>
      <c r="AU22" s="6">
        <f>100 + SUMIFS(NhatKy_ViPham!J:J, NhatKy_ViPham!E:E, "11_Van_A", NhatKy_ViPham!F:F, B22, NhatKy_ViPham!C:C, "T30") - SUMIFS(NhatKy_ViPham!K:K, NhatKy_ViPham!E:E, "11_Van_A", NhatKy_ViPham!F:F, B22, NhatKy_ViPham!C:C, "T30")</f>
        <v>100</v>
      </c>
      <c r="AV22" s="6">
        <f>100 + SUMIFS(NhatKy_ViPham!J:J, NhatKy_ViPham!E:E, "11_Van_A", NhatKy_ViPham!F:F, B22, NhatKy_ViPham!C:C, "T31") - SUMIFS(NhatKy_ViPham!K:K, NhatKy_ViPham!E:E, "11_Van_A", NhatKy_ViPham!F:F, B22, NhatKy_ViPham!C:C, "T31")</f>
        <v>100</v>
      </c>
      <c r="AW22" s="6">
        <f>100 + SUMIFS(NhatKy_ViPham!J:J, NhatKy_ViPham!E:E, "11_Van_A", NhatKy_ViPham!F:F, B22, NhatKy_ViPham!C:C, "T32") - SUMIFS(NhatKy_ViPham!K:K, NhatKy_ViPham!E:E, "11_Van_A", NhatKy_ViPham!F:F, B22, NhatKy_ViPham!C:C, "T32")</f>
        <v>100</v>
      </c>
      <c r="AX22" s="6">
        <f>100 + SUMIFS(NhatKy_ViPham!J:J, NhatKy_ViPham!E:E, "11_Van_A", NhatKy_ViPham!F:F, B22, NhatKy_ViPham!C:C, "T33") - SUMIFS(NhatKy_ViPham!K:K, NhatKy_ViPham!E:E, "11_Van_A", NhatKy_ViPham!F:F, B22, NhatKy_ViPham!C:C, "T33")</f>
        <v>100</v>
      </c>
      <c r="AY22" s="6">
        <f>100 + SUMIFS(NhatKy_ViPham!J:J, NhatKy_ViPham!E:E, "11_Van_A", NhatKy_ViPham!F:F, B22, NhatKy_ViPham!C:C, "T34") - SUMIFS(NhatKy_ViPham!K:K, NhatKy_ViPham!E:E, "11_Van_A", NhatKy_ViPham!F:F, B22, NhatKy_ViPham!C:C, "T34")</f>
        <v>100</v>
      </c>
      <c r="AZ22" s="6">
        <f>100 + SUMIFS(NhatKy_ViPham!J:J, NhatKy_ViPham!E:E, "11_Van_A", NhatKy_ViPham!F:F, B22, NhatKy_ViPham!C:C, "T35") - SUMIFS(NhatKy_ViPham!K:K, NhatKy_ViPham!E:E, "11_Van_A", NhatKy_ViPham!F:F, B22, NhatKy_ViPham!C:C, "T35")</f>
        <v>100</v>
      </c>
      <c r="BA22" s="12">
        <f t="shared" si="0"/>
        <v>100</v>
      </c>
      <c r="BB22" s="11" t="s">
        <v>430</v>
      </c>
      <c r="BC22" s="16" t="str">
        <f t="shared" si="1"/>
        <v>Tốt</v>
      </c>
      <c r="BD22" s="15" t="str">
        <f t="shared" si="2"/>
        <v>🟢 BÌNH THƯỜNG</v>
      </c>
    </row>
    <row r="23" spans="1:56" x14ac:dyDescent="0.25">
      <c r="A23" s="4">
        <v>15</v>
      </c>
      <c r="B23" s="10" t="s">
        <v>1872</v>
      </c>
      <c r="C23" s="4" t="s">
        <v>1873</v>
      </c>
      <c r="D23" s="4" t="s">
        <v>429</v>
      </c>
      <c r="E23" s="11" t="s">
        <v>430</v>
      </c>
      <c r="F23" s="7">
        <f>SUMIFS(NhatKy_ViPham!K:K, NhatKy_ViPham!E:E, "11_Van_A", NhatKy_ViPham!F:F, B23, NhatKy_ViPham!H:H, "L01")</f>
        <v>0</v>
      </c>
      <c r="G23" s="7">
        <f>SUMIFS(NhatKy_ViPham!K:K, NhatKy_ViPham!E:E, "11_Van_A", NhatKy_ViPham!F:F, B23, NhatKy_ViPham!H:H, "L02")</f>
        <v>0</v>
      </c>
      <c r="H23" s="7">
        <f>SUMIFS(NhatKy_ViPham!K:K, NhatKy_ViPham!E:E, "11_Van_A", NhatKy_ViPham!F:F, B23, NhatKy_ViPham!H:H, "L03")</f>
        <v>0</v>
      </c>
      <c r="I23" s="7">
        <f>SUMIFS(NhatKy_ViPham!K:K, NhatKy_ViPham!E:E, "11_Van_A", NhatKy_ViPham!F:F, B23, NhatKy_ViPham!H:H, "L04")</f>
        <v>0</v>
      </c>
      <c r="J23" s="7">
        <f>SUMIFS(NhatKy_ViPham!K:K, NhatKy_ViPham!E:E, "11_Van_A", NhatKy_ViPham!F:F, B23, NhatKy_ViPham!H:H, "L05")</f>
        <v>0</v>
      </c>
      <c r="K23" s="7">
        <f>SUMIFS(NhatKy_ViPham!K:K, NhatKy_ViPham!E:E, "11_Van_A", NhatKy_ViPham!F:F, B23, NhatKy_ViPham!H:H, "L06")</f>
        <v>0</v>
      </c>
      <c r="L23" s="7">
        <f>SUMIFS(NhatKy_ViPham!K:K, NhatKy_ViPham!E:E, "11_Van_A", NhatKy_ViPham!F:F, B23, NhatKy_ViPham!H:H, "L07")</f>
        <v>0</v>
      </c>
      <c r="M23" s="7">
        <f>SUMIFS(NhatKy_ViPham!K:K, NhatKy_ViPham!E:E, "11_Van_A", NhatKy_ViPham!F:F, B23, NhatKy_ViPham!H:H, "L08")</f>
        <v>0</v>
      </c>
      <c r="N23" s="7">
        <f>SUMIFS(NhatKy_ViPham!K:K, NhatKy_ViPham!E:E, "11_Van_A", NhatKy_ViPham!F:F, B23, NhatKy_ViPham!H:H, "L09")</f>
        <v>0</v>
      </c>
      <c r="O23" s="7">
        <f>SUMIFS(NhatKy_ViPham!K:K, NhatKy_ViPham!E:E, "11_Van_A", NhatKy_ViPham!F:F, B23, NhatKy_ViPham!H:H, "L10")</f>
        <v>0</v>
      </c>
      <c r="P23" s="12">
        <f>SUMIFS(NhatKy_ViPham!J:J, NhatKy_ViPham!E:E, "11_Van_A", NhatKy_ViPham!F:F, B23)</f>
        <v>0</v>
      </c>
      <c r="Q23" s="13">
        <f>SUMIFS(NhatKy_ViPham!K:K, NhatKy_ViPham!E:E, "11_Van_A", NhatKy_ViPham!F:F, B23)</f>
        <v>0</v>
      </c>
      <c r="R23" s="7">
        <f>100 + SUMIFS(NhatKy_ViPham!J:J, NhatKy_ViPham!E:E, "11_Van_A", NhatKy_ViPham!F:F, B23, NhatKy_ViPham!C:C, "T1") - SUMIFS(NhatKy_ViPham!K:K, NhatKy_ViPham!E:E, "11_Van_A", NhatKy_ViPham!F:F, B23, NhatKy_ViPham!C:C, "T1")</f>
        <v>100</v>
      </c>
      <c r="S23" s="7">
        <f>100 + SUMIFS(NhatKy_ViPham!J:J, NhatKy_ViPham!E:E, "11_Van_A", NhatKy_ViPham!F:F, B23, NhatKy_ViPham!C:C, "T2") - SUMIFS(NhatKy_ViPham!K:K, NhatKy_ViPham!E:E, "11_Van_A", NhatKy_ViPham!F:F, B23, NhatKy_ViPham!C:C, "T2")</f>
        <v>100</v>
      </c>
      <c r="T23" s="7">
        <f>100 + SUMIFS(NhatKy_ViPham!J:J, NhatKy_ViPham!E:E, "11_Van_A", NhatKy_ViPham!F:F, B23, NhatKy_ViPham!C:C, "T3") - SUMIFS(NhatKy_ViPham!K:K, NhatKy_ViPham!E:E, "11_Van_A", NhatKy_ViPham!F:F, B23, NhatKy_ViPham!C:C, "T3")</f>
        <v>100</v>
      </c>
      <c r="U23" s="7">
        <f>100 + SUMIFS(NhatKy_ViPham!J:J, NhatKy_ViPham!E:E, "11_Van_A", NhatKy_ViPham!F:F, B23, NhatKy_ViPham!C:C, "T4") - SUMIFS(NhatKy_ViPham!K:K, NhatKy_ViPham!E:E, "11_Van_A", NhatKy_ViPham!F:F, B23, NhatKy_ViPham!C:C, "T4")</f>
        <v>100</v>
      </c>
      <c r="V23" s="7">
        <f>100 + SUMIFS(NhatKy_ViPham!J:J, NhatKy_ViPham!E:E, "11_Van_A", NhatKy_ViPham!F:F, B23, NhatKy_ViPham!C:C, "T5") - SUMIFS(NhatKy_ViPham!K:K, NhatKy_ViPham!E:E, "11_Van_A", NhatKy_ViPham!F:F, B23, NhatKy_ViPham!C:C, "T5")</f>
        <v>100</v>
      </c>
      <c r="W23" s="7">
        <f>100 + SUMIFS(NhatKy_ViPham!J:J, NhatKy_ViPham!E:E, "11_Van_A", NhatKy_ViPham!F:F, B23, NhatKy_ViPham!C:C, "T6") - SUMIFS(NhatKy_ViPham!K:K, NhatKy_ViPham!E:E, "11_Van_A", NhatKy_ViPham!F:F, B23, NhatKy_ViPham!C:C, "T6")</f>
        <v>100</v>
      </c>
      <c r="X23" s="7">
        <f>100 + SUMIFS(NhatKy_ViPham!J:J, NhatKy_ViPham!E:E, "11_Van_A", NhatKy_ViPham!F:F, B23, NhatKy_ViPham!C:C, "T7") - SUMIFS(NhatKy_ViPham!K:K, NhatKy_ViPham!E:E, "11_Van_A", NhatKy_ViPham!F:F, B23, NhatKy_ViPham!C:C, "T7")</f>
        <v>100</v>
      </c>
      <c r="Y23" s="7">
        <f>100 + SUMIFS(NhatKy_ViPham!J:J, NhatKy_ViPham!E:E, "11_Van_A", NhatKy_ViPham!F:F, B23, NhatKy_ViPham!C:C, "T8") - SUMIFS(NhatKy_ViPham!K:K, NhatKy_ViPham!E:E, "11_Van_A", NhatKy_ViPham!F:F, B23, NhatKy_ViPham!C:C, "T8")</f>
        <v>100</v>
      </c>
      <c r="Z23" s="7">
        <f>100 + SUMIFS(NhatKy_ViPham!J:J, NhatKy_ViPham!E:E, "11_Van_A", NhatKy_ViPham!F:F, B23, NhatKy_ViPham!C:C, "T9") - SUMIFS(NhatKy_ViPham!K:K, NhatKy_ViPham!E:E, "11_Van_A", NhatKy_ViPham!F:F, B23, NhatKy_ViPham!C:C, "T9")</f>
        <v>100</v>
      </c>
      <c r="AA23" s="7">
        <f>100 + SUMIFS(NhatKy_ViPham!J:J, NhatKy_ViPham!E:E, "11_Van_A", NhatKy_ViPham!F:F, B23, NhatKy_ViPham!C:C, "T10") - SUMIFS(NhatKy_ViPham!K:K, NhatKy_ViPham!E:E, "11_Van_A", NhatKy_ViPham!F:F, B23, NhatKy_ViPham!C:C, "T10")</f>
        <v>100</v>
      </c>
      <c r="AB23" s="7">
        <f>100 + SUMIFS(NhatKy_ViPham!J:J, NhatKy_ViPham!E:E, "11_Van_A", NhatKy_ViPham!F:F, B23, NhatKy_ViPham!C:C, "T11") - SUMIFS(NhatKy_ViPham!K:K, NhatKy_ViPham!E:E, "11_Van_A", NhatKy_ViPham!F:F, B23, NhatKy_ViPham!C:C, "T11")</f>
        <v>100</v>
      </c>
      <c r="AC23" s="7">
        <f>100 + SUMIFS(NhatKy_ViPham!J:J, NhatKy_ViPham!E:E, "11_Van_A", NhatKy_ViPham!F:F, B23, NhatKy_ViPham!C:C, "T12") - SUMIFS(NhatKy_ViPham!K:K, NhatKy_ViPham!E:E, "11_Van_A", NhatKy_ViPham!F:F, B23, NhatKy_ViPham!C:C, "T12")</f>
        <v>100</v>
      </c>
      <c r="AD23" s="7">
        <f>100 + SUMIFS(NhatKy_ViPham!J:J, NhatKy_ViPham!E:E, "11_Van_A", NhatKy_ViPham!F:F, B23, NhatKy_ViPham!C:C, "T13") - SUMIFS(NhatKy_ViPham!K:K, NhatKy_ViPham!E:E, "11_Van_A", NhatKy_ViPham!F:F, B23, NhatKy_ViPham!C:C, "T13")</f>
        <v>100</v>
      </c>
      <c r="AE23" s="7">
        <f>100 + SUMIFS(NhatKy_ViPham!J:J, NhatKy_ViPham!E:E, "11_Van_A", NhatKy_ViPham!F:F, B23, NhatKy_ViPham!C:C, "T14") - SUMIFS(NhatKy_ViPham!K:K, NhatKy_ViPham!E:E, "11_Van_A", NhatKy_ViPham!F:F, B23, NhatKy_ViPham!C:C, "T14")</f>
        <v>100</v>
      </c>
      <c r="AF23" s="7">
        <f>100 + SUMIFS(NhatKy_ViPham!J:J, NhatKy_ViPham!E:E, "11_Van_A", NhatKy_ViPham!F:F, B23, NhatKy_ViPham!C:C, "T15") - SUMIFS(NhatKy_ViPham!K:K, NhatKy_ViPham!E:E, "11_Van_A", NhatKy_ViPham!F:F, B23, NhatKy_ViPham!C:C, "T15")</f>
        <v>100</v>
      </c>
      <c r="AG23" s="7">
        <f>100 + SUMIFS(NhatKy_ViPham!J:J, NhatKy_ViPham!E:E, "11_Van_A", NhatKy_ViPham!F:F, B23, NhatKy_ViPham!C:C, "T16") - SUMIFS(NhatKy_ViPham!K:K, NhatKy_ViPham!E:E, "11_Van_A", NhatKy_ViPham!F:F, B23, NhatKy_ViPham!C:C, "T16")</f>
        <v>100</v>
      </c>
      <c r="AH23" s="7">
        <f>100 + SUMIFS(NhatKy_ViPham!J:J, NhatKy_ViPham!E:E, "11_Van_A", NhatKy_ViPham!F:F, B23, NhatKy_ViPham!C:C, "T17") - SUMIFS(NhatKy_ViPham!K:K, NhatKy_ViPham!E:E, "11_Van_A", NhatKy_ViPham!F:F, B23, NhatKy_ViPham!C:C, "T17")</f>
        <v>100</v>
      </c>
      <c r="AI23" s="7">
        <f>100 + SUMIFS(NhatKy_ViPham!J:J, NhatKy_ViPham!E:E, "11_Van_A", NhatKy_ViPham!F:F, B23, NhatKy_ViPham!C:C, "T18") - SUMIFS(NhatKy_ViPham!K:K, NhatKy_ViPham!E:E, "11_Van_A", NhatKy_ViPham!F:F, B23, NhatKy_ViPham!C:C, "T18")</f>
        <v>100</v>
      </c>
      <c r="AJ23" s="7">
        <f>100 + SUMIFS(NhatKy_ViPham!J:J, NhatKy_ViPham!E:E, "11_Van_A", NhatKy_ViPham!F:F, B23, NhatKy_ViPham!C:C, "T19") - SUMIFS(NhatKy_ViPham!K:K, NhatKy_ViPham!E:E, "11_Van_A", NhatKy_ViPham!F:F, B23, NhatKy_ViPham!C:C, "T19")</f>
        <v>100</v>
      </c>
      <c r="AK23" s="7">
        <f>100 + SUMIFS(NhatKy_ViPham!J:J, NhatKy_ViPham!E:E, "11_Van_A", NhatKy_ViPham!F:F, B23, NhatKy_ViPham!C:C, "T20") - SUMIFS(NhatKy_ViPham!K:K, NhatKy_ViPham!E:E, "11_Van_A", NhatKy_ViPham!F:F, B23, NhatKy_ViPham!C:C, "T20")</f>
        <v>100</v>
      </c>
      <c r="AL23" s="7">
        <f>100 + SUMIFS(NhatKy_ViPham!J:J, NhatKy_ViPham!E:E, "11_Van_A", NhatKy_ViPham!F:F, B23, NhatKy_ViPham!C:C, "T21") - SUMIFS(NhatKy_ViPham!K:K, NhatKy_ViPham!E:E, "11_Van_A", NhatKy_ViPham!F:F, B23, NhatKy_ViPham!C:C, "T21")</f>
        <v>100</v>
      </c>
      <c r="AM23" s="7">
        <f>100 + SUMIFS(NhatKy_ViPham!J:J, NhatKy_ViPham!E:E, "11_Van_A", NhatKy_ViPham!F:F, B23, NhatKy_ViPham!C:C, "T22") - SUMIFS(NhatKy_ViPham!K:K, NhatKy_ViPham!E:E, "11_Van_A", NhatKy_ViPham!F:F, B23, NhatKy_ViPham!C:C, "T22")</f>
        <v>100</v>
      </c>
      <c r="AN23" s="7">
        <f>100 + SUMIFS(NhatKy_ViPham!J:J, NhatKy_ViPham!E:E, "11_Van_A", NhatKy_ViPham!F:F, B23, NhatKy_ViPham!C:C, "T23") - SUMIFS(NhatKy_ViPham!K:K, NhatKy_ViPham!E:E, "11_Van_A", NhatKy_ViPham!F:F, B23, NhatKy_ViPham!C:C, "T23")</f>
        <v>100</v>
      </c>
      <c r="AO23" s="7">
        <f>100 + SUMIFS(NhatKy_ViPham!J:J, NhatKy_ViPham!E:E, "11_Van_A", NhatKy_ViPham!F:F, B23, NhatKy_ViPham!C:C, "T24") - SUMIFS(NhatKy_ViPham!K:K, NhatKy_ViPham!E:E, "11_Van_A", NhatKy_ViPham!F:F, B23, NhatKy_ViPham!C:C, "T24")</f>
        <v>100</v>
      </c>
      <c r="AP23" s="7">
        <f>100 + SUMIFS(NhatKy_ViPham!J:J, NhatKy_ViPham!E:E, "11_Van_A", NhatKy_ViPham!F:F, B23, NhatKy_ViPham!C:C, "T25") - SUMIFS(NhatKy_ViPham!K:K, NhatKy_ViPham!E:E, "11_Van_A", NhatKy_ViPham!F:F, B23, NhatKy_ViPham!C:C, "T25")</f>
        <v>100</v>
      </c>
      <c r="AQ23" s="7">
        <f>100 + SUMIFS(NhatKy_ViPham!J:J, NhatKy_ViPham!E:E, "11_Van_A", NhatKy_ViPham!F:F, B23, NhatKy_ViPham!C:C, "T26") - SUMIFS(NhatKy_ViPham!K:K, NhatKy_ViPham!E:E, "11_Van_A", NhatKy_ViPham!F:F, B23, NhatKy_ViPham!C:C, "T26")</f>
        <v>100</v>
      </c>
      <c r="AR23" s="7">
        <f>100 + SUMIFS(NhatKy_ViPham!J:J, NhatKy_ViPham!E:E, "11_Van_A", NhatKy_ViPham!F:F, B23, NhatKy_ViPham!C:C, "T27") - SUMIFS(NhatKy_ViPham!K:K, NhatKy_ViPham!E:E, "11_Van_A", NhatKy_ViPham!F:F, B23, NhatKy_ViPham!C:C, "T27")</f>
        <v>100</v>
      </c>
      <c r="AS23" s="7">
        <f>100 + SUMIFS(NhatKy_ViPham!J:J, NhatKy_ViPham!E:E, "11_Van_A", NhatKy_ViPham!F:F, B23, NhatKy_ViPham!C:C, "T28") - SUMIFS(NhatKy_ViPham!K:K, NhatKy_ViPham!E:E, "11_Van_A", NhatKy_ViPham!F:F, B23, NhatKy_ViPham!C:C, "T28")</f>
        <v>100</v>
      </c>
      <c r="AT23" s="7">
        <f>100 + SUMIFS(NhatKy_ViPham!J:J, NhatKy_ViPham!E:E, "11_Van_A", NhatKy_ViPham!F:F, B23, NhatKy_ViPham!C:C, "T29") - SUMIFS(NhatKy_ViPham!K:K, NhatKy_ViPham!E:E, "11_Van_A", NhatKy_ViPham!F:F, B23, NhatKy_ViPham!C:C, "T29")</f>
        <v>100</v>
      </c>
      <c r="AU23" s="7">
        <f>100 + SUMIFS(NhatKy_ViPham!J:J, NhatKy_ViPham!E:E, "11_Van_A", NhatKy_ViPham!F:F, B23, NhatKy_ViPham!C:C, "T30") - SUMIFS(NhatKy_ViPham!K:K, NhatKy_ViPham!E:E, "11_Van_A", NhatKy_ViPham!F:F, B23, NhatKy_ViPham!C:C, "T30")</f>
        <v>100</v>
      </c>
      <c r="AV23" s="7">
        <f>100 + SUMIFS(NhatKy_ViPham!J:J, NhatKy_ViPham!E:E, "11_Van_A", NhatKy_ViPham!F:F, B23, NhatKy_ViPham!C:C, "T31") - SUMIFS(NhatKy_ViPham!K:K, NhatKy_ViPham!E:E, "11_Van_A", NhatKy_ViPham!F:F, B23, NhatKy_ViPham!C:C, "T31")</f>
        <v>100</v>
      </c>
      <c r="AW23" s="7">
        <f>100 + SUMIFS(NhatKy_ViPham!J:J, NhatKy_ViPham!E:E, "11_Van_A", NhatKy_ViPham!F:F, B23, NhatKy_ViPham!C:C, "T32") - SUMIFS(NhatKy_ViPham!K:K, NhatKy_ViPham!E:E, "11_Van_A", NhatKy_ViPham!F:F, B23, NhatKy_ViPham!C:C, "T32")</f>
        <v>100</v>
      </c>
      <c r="AX23" s="7">
        <f>100 + SUMIFS(NhatKy_ViPham!J:J, NhatKy_ViPham!E:E, "11_Van_A", NhatKy_ViPham!F:F, B23, NhatKy_ViPham!C:C, "T33") - SUMIFS(NhatKy_ViPham!K:K, NhatKy_ViPham!E:E, "11_Van_A", NhatKy_ViPham!F:F, B23, NhatKy_ViPham!C:C, "T33")</f>
        <v>100</v>
      </c>
      <c r="AY23" s="7">
        <f>100 + SUMIFS(NhatKy_ViPham!J:J, NhatKy_ViPham!E:E, "11_Van_A", NhatKy_ViPham!F:F, B23, NhatKy_ViPham!C:C, "T34") - SUMIFS(NhatKy_ViPham!K:K, NhatKy_ViPham!E:E, "11_Van_A", NhatKy_ViPham!F:F, B23, NhatKy_ViPham!C:C, "T34")</f>
        <v>100</v>
      </c>
      <c r="AZ23" s="7">
        <f>100 + SUMIFS(NhatKy_ViPham!J:J, NhatKy_ViPham!E:E, "11_Van_A", NhatKy_ViPham!F:F, B23, NhatKy_ViPham!C:C, "T35") - SUMIFS(NhatKy_ViPham!K:K, NhatKy_ViPham!E:E, "11_Van_A", NhatKy_ViPham!F:F, B23, NhatKy_ViPham!C:C, "T35")</f>
        <v>100</v>
      </c>
      <c r="BA23" s="12">
        <f t="shared" si="0"/>
        <v>100</v>
      </c>
      <c r="BB23" s="11" t="s">
        <v>430</v>
      </c>
      <c r="BC23" s="14" t="str">
        <f t="shared" si="1"/>
        <v>Tốt</v>
      </c>
      <c r="BD23" s="10" t="str">
        <f t="shared" si="2"/>
        <v>🟢 BÌNH THƯỜNG</v>
      </c>
    </row>
    <row r="24" spans="1:56" x14ac:dyDescent="0.25">
      <c r="A24" s="5">
        <v>16</v>
      </c>
      <c r="B24" s="15" t="s">
        <v>1874</v>
      </c>
      <c r="C24" s="5" t="s">
        <v>1875</v>
      </c>
      <c r="D24" s="5" t="s">
        <v>429</v>
      </c>
      <c r="E24" s="11" t="s">
        <v>430</v>
      </c>
      <c r="F24" s="6">
        <f>SUMIFS(NhatKy_ViPham!K:K, NhatKy_ViPham!E:E, "11_Van_A", NhatKy_ViPham!F:F, B24, NhatKy_ViPham!H:H, "L01")</f>
        <v>0</v>
      </c>
      <c r="G24" s="6">
        <f>SUMIFS(NhatKy_ViPham!K:K, NhatKy_ViPham!E:E, "11_Van_A", NhatKy_ViPham!F:F, B24, NhatKy_ViPham!H:H, "L02")</f>
        <v>0</v>
      </c>
      <c r="H24" s="6">
        <f>SUMIFS(NhatKy_ViPham!K:K, NhatKy_ViPham!E:E, "11_Van_A", NhatKy_ViPham!F:F, B24, NhatKy_ViPham!H:H, "L03")</f>
        <v>0</v>
      </c>
      <c r="I24" s="6">
        <f>SUMIFS(NhatKy_ViPham!K:K, NhatKy_ViPham!E:E, "11_Van_A", NhatKy_ViPham!F:F, B24, NhatKy_ViPham!H:H, "L04")</f>
        <v>0</v>
      </c>
      <c r="J24" s="6">
        <f>SUMIFS(NhatKy_ViPham!K:K, NhatKy_ViPham!E:E, "11_Van_A", NhatKy_ViPham!F:F, B24, NhatKy_ViPham!H:H, "L05")</f>
        <v>0</v>
      </c>
      <c r="K24" s="6">
        <f>SUMIFS(NhatKy_ViPham!K:K, NhatKy_ViPham!E:E, "11_Van_A", NhatKy_ViPham!F:F, B24, NhatKy_ViPham!H:H, "L06")</f>
        <v>0</v>
      </c>
      <c r="L24" s="6">
        <f>SUMIFS(NhatKy_ViPham!K:K, NhatKy_ViPham!E:E, "11_Van_A", NhatKy_ViPham!F:F, B24, NhatKy_ViPham!H:H, "L07")</f>
        <v>0</v>
      </c>
      <c r="M24" s="6">
        <f>SUMIFS(NhatKy_ViPham!K:K, NhatKy_ViPham!E:E, "11_Van_A", NhatKy_ViPham!F:F, B24, NhatKy_ViPham!H:H, "L08")</f>
        <v>0</v>
      </c>
      <c r="N24" s="6">
        <f>SUMIFS(NhatKy_ViPham!K:K, NhatKy_ViPham!E:E, "11_Van_A", NhatKy_ViPham!F:F, B24, NhatKy_ViPham!H:H, "L09")</f>
        <v>0</v>
      </c>
      <c r="O24" s="6">
        <f>SUMIFS(NhatKy_ViPham!K:K, NhatKy_ViPham!E:E, "11_Van_A", NhatKy_ViPham!F:F, B24, NhatKy_ViPham!H:H, "L10")</f>
        <v>0</v>
      </c>
      <c r="P24" s="12">
        <f>SUMIFS(NhatKy_ViPham!J:J, NhatKy_ViPham!E:E, "11_Van_A", NhatKy_ViPham!F:F, B24)</f>
        <v>0</v>
      </c>
      <c r="Q24" s="13">
        <f>SUMIFS(NhatKy_ViPham!K:K, NhatKy_ViPham!E:E, "11_Van_A", NhatKy_ViPham!F:F, B24)</f>
        <v>0</v>
      </c>
      <c r="R24" s="6">
        <f>100 + SUMIFS(NhatKy_ViPham!J:J, NhatKy_ViPham!E:E, "11_Van_A", NhatKy_ViPham!F:F, B24, NhatKy_ViPham!C:C, "T1") - SUMIFS(NhatKy_ViPham!K:K, NhatKy_ViPham!E:E, "11_Van_A", NhatKy_ViPham!F:F, B24, NhatKy_ViPham!C:C, "T1")</f>
        <v>100</v>
      </c>
      <c r="S24" s="6">
        <f>100 + SUMIFS(NhatKy_ViPham!J:J, NhatKy_ViPham!E:E, "11_Van_A", NhatKy_ViPham!F:F, B24, NhatKy_ViPham!C:C, "T2") - SUMIFS(NhatKy_ViPham!K:K, NhatKy_ViPham!E:E, "11_Van_A", NhatKy_ViPham!F:F, B24, NhatKy_ViPham!C:C, "T2")</f>
        <v>100</v>
      </c>
      <c r="T24" s="6">
        <f>100 + SUMIFS(NhatKy_ViPham!J:J, NhatKy_ViPham!E:E, "11_Van_A", NhatKy_ViPham!F:F, B24, NhatKy_ViPham!C:C, "T3") - SUMIFS(NhatKy_ViPham!K:K, NhatKy_ViPham!E:E, "11_Van_A", NhatKy_ViPham!F:F, B24, NhatKy_ViPham!C:C, "T3")</f>
        <v>100</v>
      </c>
      <c r="U24" s="6">
        <f>100 + SUMIFS(NhatKy_ViPham!J:J, NhatKy_ViPham!E:E, "11_Van_A", NhatKy_ViPham!F:F, B24, NhatKy_ViPham!C:C, "T4") - SUMIFS(NhatKy_ViPham!K:K, NhatKy_ViPham!E:E, "11_Van_A", NhatKy_ViPham!F:F, B24, NhatKy_ViPham!C:C, "T4")</f>
        <v>100</v>
      </c>
      <c r="V24" s="6">
        <f>100 + SUMIFS(NhatKy_ViPham!J:J, NhatKy_ViPham!E:E, "11_Van_A", NhatKy_ViPham!F:F, B24, NhatKy_ViPham!C:C, "T5") - SUMIFS(NhatKy_ViPham!K:K, NhatKy_ViPham!E:E, "11_Van_A", NhatKy_ViPham!F:F, B24, NhatKy_ViPham!C:C, "T5")</f>
        <v>100</v>
      </c>
      <c r="W24" s="6">
        <f>100 + SUMIFS(NhatKy_ViPham!J:J, NhatKy_ViPham!E:E, "11_Van_A", NhatKy_ViPham!F:F, B24, NhatKy_ViPham!C:C, "T6") - SUMIFS(NhatKy_ViPham!K:K, NhatKy_ViPham!E:E, "11_Van_A", NhatKy_ViPham!F:F, B24, NhatKy_ViPham!C:C, "T6")</f>
        <v>100</v>
      </c>
      <c r="X24" s="6">
        <f>100 + SUMIFS(NhatKy_ViPham!J:J, NhatKy_ViPham!E:E, "11_Van_A", NhatKy_ViPham!F:F, B24, NhatKy_ViPham!C:C, "T7") - SUMIFS(NhatKy_ViPham!K:K, NhatKy_ViPham!E:E, "11_Van_A", NhatKy_ViPham!F:F, B24, NhatKy_ViPham!C:C, "T7")</f>
        <v>100</v>
      </c>
      <c r="Y24" s="6">
        <f>100 + SUMIFS(NhatKy_ViPham!J:J, NhatKy_ViPham!E:E, "11_Van_A", NhatKy_ViPham!F:F, B24, NhatKy_ViPham!C:C, "T8") - SUMIFS(NhatKy_ViPham!K:K, NhatKy_ViPham!E:E, "11_Van_A", NhatKy_ViPham!F:F, B24, NhatKy_ViPham!C:C, "T8")</f>
        <v>100</v>
      </c>
      <c r="Z24" s="6">
        <f>100 + SUMIFS(NhatKy_ViPham!J:J, NhatKy_ViPham!E:E, "11_Van_A", NhatKy_ViPham!F:F, B24, NhatKy_ViPham!C:C, "T9") - SUMIFS(NhatKy_ViPham!K:K, NhatKy_ViPham!E:E, "11_Van_A", NhatKy_ViPham!F:F, B24, NhatKy_ViPham!C:C, "T9")</f>
        <v>100</v>
      </c>
      <c r="AA24" s="6">
        <f>100 + SUMIFS(NhatKy_ViPham!J:J, NhatKy_ViPham!E:E, "11_Van_A", NhatKy_ViPham!F:F, B24, NhatKy_ViPham!C:C, "T10") - SUMIFS(NhatKy_ViPham!K:K, NhatKy_ViPham!E:E, "11_Van_A", NhatKy_ViPham!F:F, B24, NhatKy_ViPham!C:C, "T10")</f>
        <v>100</v>
      </c>
      <c r="AB24" s="6">
        <f>100 + SUMIFS(NhatKy_ViPham!J:J, NhatKy_ViPham!E:E, "11_Van_A", NhatKy_ViPham!F:F, B24, NhatKy_ViPham!C:C, "T11") - SUMIFS(NhatKy_ViPham!K:K, NhatKy_ViPham!E:E, "11_Van_A", NhatKy_ViPham!F:F, B24, NhatKy_ViPham!C:C, "T11")</f>
        <v>100</v>
      </c>
      <c r="AC24" s="6">
        <f>100 + SUMIFS(NhatKy_ViPham!J:J, NhatKy_ViPham!E:E, "11_Van_A", NhatKy_ViPham!F:F, B24, NhatKy_ViPham!C:C, "T12") - SUMIFS(NhatKy_ViPham!K:K, NhatKy_ViPham!E:E, "11_Van_A", NhatKy_ViPham!F:F, B24, NhatKy_ViPham!C:C, "T12")</f>
        <v>100</v>
      </c>
      <c r="AD24" s="6">
        <f>100 + SUMIFS(NhatKy_ViPham!J:J, NhatKy_ViPham!E:E, "11_Van_A", NhatKy_ViPham!F:F, B24, NhatKy_ViPham!C:C, "T13") - SUMIFS(NhatKy_ViPham!K:K, NhatKy_ViPham!E:E, "11_Van_A", NhatKy_ViPham!F:F, B24, NhatKy_ViPham!C:C, "T13")</f>
        <v>100</v>
      </c>
      <c r="AE24" s="6">
        <f>100 + SUMIFS(NhatKy_ViPham!J:J, NhatKy_ViPham!E:E, "11_Van_A", NhatKy_ViPham!F:F, B24, NhatKy_ViPham!C:C, "T14") - SUMIFS(NhatKy_ViPham!K:K, NhatKy_ViPham!E:E, "11_Van_A", NhatKy_ViPham!F:F, B24, NhatKy_ViPham!C:C, "T14")</f>
        <v>100</v>
      </c>
      <c r="AF24" s="6">
        <f>100 + SUMIFS(NhatKy_ViPham!J:J, NhatKy_ViPham!E:E, "11_Van_A", NhatKy_ViPham!F:F, B24, NhatKy_ViPham!C:C, "T15") - SUMIFS(NhatKy_ViPham!K:K, NhatKy_ViPham!E:E, "11_Van_A", NhatKy_ViPham!F:F, B24, NhatKy_ViPham!C:C, "T15")</f>
        <v>100</v>
      </c>
      <c r="AG24" s="6">
        <f>100 + SUMIFS(NhatKy_ViPham!J:J, NhatKy_ViPham!E:E, "11_Van_A", NhatKy_ViPham!F:F, B24, NhatKy_ViPham!C:C, "T16") - SUMIFS(NhatKy_ViPham!K:K, NhatKy_ViPham!E:E, "11_Van_A", NhatKy_ViPham!F:F, B24, NhatKy_ViPham!C:C, "T16")</f>
        <v>100</v>
      </c>
      <c r="AH24" s="6">
        <f>100 + SUMIFS(NhatKy_ViPham!J:J, NhatKy_ViPham!E:E, "11_Van_A", NhatKy_ViPham!F:F, B24, NhatKy_ViPham!C:C, "T17") - SUMIFS(NhatKy_ViPham!K:K, NhatKy_ViPham!E:E, "11_Van_A", NhatKy_ViPham!F:F, B24, NhatKy_ViPham!C:C, "T17")</f>
        <v>100</v>
      </c>
      <c r="AI24" s="6">
        <f>100 + SUMIFS(NhatKy_ViPham!J:J, NhatKy_ViPham!E:E, "11_Van_A", NhatKy_ViPham!F:F, B24, NhatKy_ViPham!C:C, "T18") - SUMIFS(NhatKy_ViPham!K:K, NhatKy_ViPham!E:E, "11_Van_A", NhatKy_ViPham!F:F, B24, NhatKy_ViPham!C:C, "T18")</f>
        <v>100</v>
      </c>
      <c r="AJ24" s="6">
        <f>100 + SUMIFS(NhatKy_ViPham!J:J, NhatKy_ViPham!E:E, "11_Van_A", NhatKy_ViPham!F:F, B24, NhatKy_ViPham!C:C, "T19") - SUMIFS(NhatKy_ViPham!K:K, NhatKy_ViPham!E:E, "11_Van_A", NhatKy_ViPham!F:F, B24, NhatKy_ViPham!C:C, "T19")</f>
        <v>100</v>
      </c>
      <c r="AK24" s="6">
        <f>100 + SUMIFS(NhatKy_ViPham!J:J, NhatKy_ViPham!E:E, "11_Van_A", NhatKy_ViPham!F:F, B24, NhatKy_ViPham!C:C, "T20") - SUMIFS(NhatKy_ViPham!K:K, NhatKy_ViPham!E:E, "11_Van_A", NhatKy_ViPham!F:F, B24, NhatKy_ViPham!C:C, "T20")</f>
        <v>100</v>
      </c>
      <c r="AL24" s="6">
        <f>100 + SUMIFS(NhatKy_ViPham!J:J, NhatKy_ViPham!E:E, "11_Van_A", NhatKy_ViPham!F:F, B24, NhatKy_ViPham!C:C, "T21") - SUMIFS(NhatKy_ViPham!K:K, NhatKy_ViPham!E:E, "11_Van_A", NhatKy_ViPham!F:F, B24, NhatKy_ViPham!C:C, "T21")</f>
        <v>100</v>
      </c>
      <c r="AM24" s="6">
        <f>100 + SUMIFS(NhatKy_ViPham!J:J, NhatKy_ViPham!E:E, "11_Van_A", NhatKy_ViPham!F:F, B24, NhatKy_ViPham!C:C, "T22") - SUMIFS(NhatKy_ViPham!K:K, NhatKy_ViPham!E:E, "11_Van_A", NhatKy_ViPham!F:F, B24, NhatKy_ViPham!C:C, "T22")</f>
        <v>100</v>
      </c>
      <c r="AN24" s="6">
        <f>100 + SUMIFS(NhatKy_ViPham!J:J, NhatKy_ViPham!E:E, "11_Van_A", NhatKy_ViPham!F:F, B24, NhatKy_ViPham!C:C, "T23") - SUMIFS(NhatKy_ViPham!K:K, NhatKy_ViPham!E:E, "11_Van_A", NhatKy_ViPham!F:F, B24, NhatKy_ViPham!C:C, "T23")</f>
        <v>100</v>
      </c>
      <c r="AO24" s="6">
        <f>100 + SUMIFS(NhatKy_ViPham!J:J, NhatKy_ViPham!E:E, "11_Van_A", NhatKy_ViPham!F:F, B24, NhatKy_ViPham!C:C, "T24") - SUMIFS(NhatKy_ViPham!K:K, NhatKy_ViPham!E:E, "11_Van_A", NhatKy_ViPham!F:F, B24, NhatKy_ViPham!C:C, "T24")</f>
        <v>100</v>
      </c>
      <c r="AP24" s="6">
        <f>100 + SUMIFS(NhatKy_ViPham!J:J, NhatKy_ViPham!E:E, "11_Van_A", NhatKy_ViPham!F:F, B24, NhatKy_ViPham!C:C, "T25") - SUMIFS(NhatKy_ViPham!K:K, NhatKy_ViPham!E:E, "11_Van_A", NhatKy_ViPham!F:F, B24, NhatKy_ViPham!C:C, "T25")</f>
        <v>100</v>
      </c>
      <c r="AQ24" s="6">
        <f>100 + SUMIFS(NhatKy_ViPham!J:J, NhatKy_ViPham!E:E, "11_Van_A", NhatKy_ViPham!F:F, B24, NhatKy_ViPham!C:C, "T26") - SUMIFS(NhatKy_ViPham!K:K, NhatKy_ViPham!E:E, "11_Van_A", NhatKy_ViPham!F:F, B24, NhatKy_ViPham!C:C, "T26")</f>
        <v>100</v>
      </c>
      <c r="AR24" s="6">
        <f>100 + SUMIFS(NhatKy_ViPham!J:J, NhatKy_ViPham!E:E, "11_Van_A", NhatKy_ViPham!F:F, B24, NhatKy_ViPham!C:C, "T27") - SUMIFS(NhatKy_ViPham!K:K, NhatKy_ViPham!E:E, "11_Van_A", NhatKy_ViPham!F:F, B24, NhatKy_ViPham!C:C, "T27")</f>
        <v>100</v>
      </c>
      <c r="AS24" s="6">
        <f>100 + SUMIFS(NhatKy_ViPham!J:J, NhatKy_ViPham!E:E, "11_Van_A", NhatKy_ViPham!F:F, B24, NhatKy_ViPham!C:C, "T28") - SUMIFS(NhatKy_ViPham!K:K, NhatKy_ViPham!E:E, "11_Van_A", NhatKy_ViPham!F:F, B24, NhatKy_ViPham!C:C, "T28")</f>
        <v>100</v>
      </c>
      <c r="AT24" s="6">
        <f>100 + SUMIFS(NhatKy_ViPham!J:J, NhatKy_ViPham!E:E, "11_Van_A", NhatKy_ViPham!F:F, B24, NhatKy_ViPham!C:C, "T29") - SUMIFS(NhatKy_ViPham!K:K, NhatKy_ViPham!E:E, "11_Van_A", NhatKy_ViPham!F:F, B24, NhatKy_ViPham!C:C, "T29")</f>
        <v>100</v>
      </c>
      <c r="AU24" s="6">
        <f>100 + SUMIFS(NhatKy_ViPham!J:J, NhatKy_ViPham!E:E, "11_Van_A", NhatKy_ViPham!F:F, B24, NhatKy_ViPham!C:C, "T30") - SUMIFS(NhatKy_ViPham!K:K, NhatKy_ViPham!E:E, "11_Van_A", NhatKy_ViPham!F:F, B24, NhatKy_ViPham!C:C, "T30")</f>
        <v>100</v>
      </c>
      <c r="AV24" s="6">
        <f>100 + SUMIFS(NhatKy_ViPham!J:J, NhatKy_ViPham!E:E, "11_Van_A", NhatKy_ViPham!F:F, B24, NhatKy_ViPham!C:C, "T31") - SUMIFS(NhatKy_ViPham!K:K, NhatKy_ViPham!E:E, "11_Van_A", NhatKy_ViPham!F:F, B24, NhatKy_ViPham!C:C, "T31")</f>
        <v>100</v>
      </c>
      <c r="AW24" s="6">
        <f>100 + SUMIFS(NhatKy_ViPham!J:J, NhatKy_ViPham!E:E, "11_Van_A", NhatKy_ViPham!F:F, B24, NhatKy_ViPham!C:C, "T32") - SUMIFS(NhatKy_ViPham!K:K, NhatKy_ViPham!E:E, "11_Van_A", NhatKy_ViPham!F:F, B24, NhatKy_ViPham!C:C, "T32")</f>
        <v>100</v>
      </c>
      <c r="AX24" s="6">
        <f>100 + SUMIFS(NhatKy_ViPham!J:J, NhatKy_ViPham!E:E, "11_Van_A", NhatKy_ViPham!F:F, B24, NhatKy_ViPham!C:C, "T33") - SUMIFS(NhatKy_ViPham!K:K, NhatKy_ViPham!E:E, "11_Van_A", NhatKy_ViPham!F:F, B24, NhatKy_ViPham!C:C, "T33")</f>
        <v>100</v>
      </c>
      <c r="AY24" s="6">
        <f>100 + SUMIFS(NhatKy_ViPham!J:J, NhatKy_ViPham!E:E, "11_Van_A", NhatKy_ViPham!F:F, B24, NhatKy_ViPham!C:C, "T34") - SUMIFS(NhatKy_ViPham!K:K, NhatKy_ViPham!E:E, "11_Van_A", NhatKy_ViPham!F:F, B24, NhatKy_ViPham!C:C, "T34")</f>
        <v>100</v>
      </c>
      <c r="AZ24" s="6">
        <f>100 + SUMIFS(NhatKy_ViPham!J:J, NhatKy_ViPham!E:E, "11_Van_A", NhatKy_ViPham!F:F, B24, NhatKy_ViPham!C:C, "T35") - SUMIFS(NhatKy_ViPham!K:K, NhatKy_ViPham!E:E, "11_Van_A", NhatKy_ViPham!F:F, B24, NhatKy_ViPham!C:C, "T35")</f>
        <v>100</v>
      </c>
      <c r="BA24" s="12">
        <f t="shared" si="0"/>
        <v>100</v>
      </c>
      <c r="BB24" s="11" t="s">
        <v>430</v>
      </c>
      <c r="BC24" s="16" t="str">
        <f t="shared" si="1"/>
        <v>Tốt</v>
      </c>
      <c r="BD24" s="15" t="str">
        <f t="shared" si="2"/>
        <v>🟢 BÌNH THƯỜNG</v>
      </c>
    </row>
    <row r="25" spans="1:56" x14ac:dyDescent="0.25">
      <c r="A25" s="4">
        <v>17</v>
      </c>
      <c r="B25" s="10" t="s">
        <v>1876</v>
      </c>
      <c r="C25" s="4" t="s">
        <v>1636</v>
      </c>
      <c r="D25" s="4" t="s">
        <v>429</v>
      </c>
      <c r="E25" s="11" t="s">
        <v>430</v>
      </c>
      <c r="F25" s="7">
        <f>SUMIFS(NhatKy_ViPham!K:K, NhatKy_ViPham!E:E, "11_Van_A", NhatKy_ViPham!F:F, B25, NhatKy_ViPham!H:H, "L01")</f>
        <v>0</v>
      </c>
      <c r="G25" s="7">
        <f>SUMIFS(NhatKy_ViPham!K:K, NhatKy_ViPham!E:E, "11_Van_A", NhatKy_ViPham!F:F, B25, NhatKy_ViPham!H:H, "L02")</f>
        <v>0</v>
      </c>
      <c r="H25" s="7">
        <f>SUMIFS(NhatKy_ViPham!K:K, NhatKy_ViPham!E:E, "11_Van_A", NhatKy_ViPham!F:F, B25, NhatKy_ViPham!H:H, "L03")</f>
        <v>0</v>
      </c>
      <c r="I25" s="7">
        <f>SUMIFS(NhatKy_ViPham!K:K, NhatKy_ViPham!E:E, "11_Van_A", NhatKy_ViPham!F:F, B25, NhatKy_ViPham!H:H, "L04")</f>
        <v>0</v>
      </c>
      <c r="J25" s="7">
        <f>SUMIFS(NhatKy_ViPham!K:K, NhatKy_ViPham!E:E, "11_Van_A", NhatKy_ViPham!F:F, B25, NhatKy_ViPham!H:H, "L05")</f>
        <v>0</v>
      </c>
      <c r="K25" s="7">
        <f>SUMIFS(NhatKy_ViPham!K:K, NhatKy_ViPham!E:E, "11_Van_A", NhatKy_ViPham!F:F, B25, NhatKy_ViPham!H:H, "L06")</f>
        <v>0</v>
      </c>
      <c r="L25" s="7">
        <f>SUMIFS(NhatKy_ViPham!K:K, NhatKy_ViPham!E:E, "11_Van_A", NhatKy_ViPham!F:F, B25, NhatKy_ViPham!H:H, "L07")</f>
        <v>0</v>
      </c>
      <c r="M25" s="7">
        <f>SUMIFS(NhatKy_ViPham!K:K, NhatKy_ViPham!E:E, "11_Van_A", NhatKy_ViPham!F:F, B25, NhatKy_ViPham!H:H, "L08")</f>
        <v>0</v>
      </c>
      <c r="N25" s="7">
        <f>SUMIFS(NhatKy_ViPham!K:K, NhatKy_ViPham!E:E, "11_Van_A", NhatKy_ViPham!F:F, B25, NhatKy_ViPham!H:H, "L09")</f>
        <v>0</v>
      </c>
      <c r="O25" s="7">
        <f>SUMIFS(NhatKy_ViPham!K:K, NhatKy_ViPham!E:E, "11_Van_A", NhatKy_ViPham!F:F, B25, NhatKy_ViPham!H:H, "L10")</f>
        <v>0</v>
      </c>
      <c r="P25" s="12">
        <f>SUMIFS(NhatKy_ViPham!J:J, NhatKy_ViPham!E:E, "11_Van_A", NhatKy_ViPham!F:F, B25)</f>
        <v>0</v>
      </c>
      <c r="Q25" s="13">
        <f>SUMIFS(NhatKy_ViPham!K:K, NhatKy_ViPham!E:E, "11_Van_A", NhatKy_ViPham!F:F, B25)</f>
        <v>0</v>
      </c>
      <c r="R25" s="7">
        <f>100 + SUMIFS(NhatKy_ViPham!J:J, NhatKy_ViPham!E:E, "11_Van_A", NhatKy_ViPham!F:F, B25, NhatKy_ViPham!C:C, "T1") - SUMIFS(NhatKy_ViPham!K:K, NhatKy_ViPham!E:E, "11_Van_A", NhatKy_ViPham!F:F, B25, NhatKy_ViPham!C:C, "T1")</f>
        <v>100</v>
      </c>
      <c r="S25" s="7">
        <f>100 + SUMIFS(NhatKy_ViPham!J:J, NhatKy_ViPham!E:E, "11_Van_A", NhatKy_ViPham!F:F, B25, NhatKy_ViPham!C:C, "T2") - SUMIFS(NhatKy_ViPham!K:K, NhatKy_ViPham!E:E, "11_Van_A", NhatKy_ViPham!F:F, B25, NhatKy_ViPham!C:C, "T2")</f>
        <v>100</v>
      </c>
      <c r="T25" s="7">
        <f>100 + SUMIFS(NhatKy_ViPham!J:J, NhatKy_ViPham!E:E, "11_Van_A", NhatKy_ViPham!F:F, B25, NhatKy_ViPham!C:C, "T3") - SUMIFS(NhatKy_ViPham!K:K, NhatKy_ViPham!E:E, "11_Van_A", NhatKy_ViPham!F:F, B25, NhatKy_ViPham!C:C, "T3")</f>
        <v>100</v>
      </c>
      <c r="U25" s="7">
        <f>100 + SUMIFS(NhatKy_ViPham!J:J, NhatKy_ViPham!E:E, "11_Van_A", NhatKy_ViPham!F:F, B25, NhatKy_ViPham!C:C, "T4") - SUMIFS(NhatKy_ViPham!K:K, NhatKy_ViPham!E:E, "11_Van_A", NhatKy_ViPham!F:F, B25, NhatKy_ViPham!C:C, "T4")</f>
        <v>100</v>
      </c>
      <c r="V25" s="7">
        <f>100 + SUMIFS(NhatKy_ViPham!J:J, NhatKy_ViPham!E:E, "11_Van_A", NhatKy_ViPham!F:F, B25, NhatKy_ViPham!C:C, "T5") - SUMIFS(NhatKy_ViPham!K:K, NhatKy_ViPham!E:E, "11_Van_A", NhatKy_ViPham!F:F, B25, NhatKy_ViPham!C:C, "T5")</f>
        <v>100</v>
      </c>
      <c r="W25" s="7">
        <f>100 + SUMIFS(NhatKy_ViPham!J:J, NhatKy_ViPham!E:E, "11_Van_A", NhatKy_ViPham!F:F, B25, NhatKy_ViPham!C:C, "T6") - SUMIFS(NhatKy_ViPham!K:K, NhatKy_ViPham!E:E, "11_Van_A", NhatKy_ViPham!F:F, B25, NhatKy_ViPham!C:C, "T6")</f>
        <v>100</v>
      </c>
      <c r="X25" s="7">
        <f>100 + SUMIFS(NhatKy_ViPham!J:J, NhatKy_ViPham!E:E, "11_Van_A", NhatKy_ViPham!F:F, B25, NhatKy_ViPham!C:C, "T7") - SUMIFS(NhatKy_ViPham!K:K, NhatKy_ViPham!E:E, "11_Van_A", NhatKy_ViPham!F:F, B25, NhatKy_ViPham!C:C, "T7")</f>
        <v>100</v>
      </c>
      <c r="Y25" s="7">
        <f>100 + SUMIFS(NhatKy_ViPham!J:J, NhatKy_ViPham!E:E, "11_Van_A", NhatKy_ViPham!F:F, B25, NhatKy_ViPham!C:C, "T8") - SUMIFS(NhatKy_ViPham!K:K, NhatKy_ViPham!E:E, "11_Van_A", NhatKy_ViPham!F:F, B25, NhatKy_ViPham!C:C, "T8")</f>
        <v>100</v>
      </c>
      <c r="Z25" s="7">
        <f>100 + SUMIFS(NhatKy_ViPham!J:J, NhatKy_ViPham!E:E, "11_Van_A", NhatKy_ViPham!F:F, B25, NhatKy_ViPham!C:C, "T9") - SUMIFS(NhatKy_ViPham!K:K, NhatKy_ViPham!E:E, "11_Van_A", NhatKy_ViPham!F:F, B25, NhatKy_ViPham!C:C, "T9")</f>
        <v>100</v>
      </c>
      <c r="AA25" s="7">
        <f>100 + SUMIFS(NhatKy_ViPham!J:J, NhatKy_ViPham!E:E, "11_Van_A", NhatKy_ViPham!F:F, B25, NhatKy_ViPham!C:C, "T10") - SUMIFS(NhatKy_ViPham!K:K, NhatKy_ViPham!E:E, "11_Van_A", NhatKy_ViPham!F:F, B25, NhatKy_ViPham!C:C, "T10")</f>
        <v>100</v>
      </c>
      <c r="AB25" s="7">
        <f>100 + SUMIFS(NhatKy_ViPham!J:J, NhatKy_ViPham!E:E, "11_Van_A", NhatKy_ViPham!F:F, B25, NhatKy_ViPham!C:C, "T11") - SUMIFS(NhatKy_ViPham!K:K, NhatKy_ViPham!E:E, "11_Van_A", NhatKy_ViPham!F:F, B25, NhatKy_ViPham!C:C, "T11")</f>
        <v>100</v>
      </c>
      <c r="AC25" s="7">
        <f>100 + SUMIFS(NhatKy_ViPham!J:J, NhatKy_ViPham!E:E, "11_Van_A", NhatKy_ViPham!F:F, B25, NhatKy_ViPham!C:C, "T12") - SUMIFS(NhatKy_ViPham!K:K, NhatKy_ViPham!E:E, "11_Van_A", NhatKy_ViPham!F:F, B25, NhatKy_ViPham!C:C, "T12")</f>
        <v>100</v>
      </c>
      <c r="AD25" s="7">
        <f>100 + SUMIFS(NhatKy_ViPham!J:J, NhatKy_ViPham!E:E, "11_Van_A", NhatKy_ViPham!F:F, B25, NhatKy_ViPham!C:C, "T13") - SUMIFS(NhatKy_ViPham!K:K, NhatKy_ViPham!E:E, "11_Van_A", NhatKy_ViPham!F:F, B25, NhatKy_ViPham!C:C, "T13")</f>
        <v>100</v>
      </c>
      <c r="AE25" s="7">
        <f>100 + SUMIFS(NhatKy_ViPham!J:J, NhatKy_ViPham!E:E, "11_Van_A", NhatKy_ViPham!F:F, B25, NhatKy_ViPham!C:C, "T14") - SUMIFS(NhatKy_ViPham!K:K, NhatKy_ViPham!E:E, "11_Van_A", NhatKy_ViPham!F:F, B25, NhatKy_ViPham!C:C, "T14")</f>
        <v>100</v>
      </c>
      <c r="AF25" s="7">
        <f>100 + SUMIFS(NhatKy_ViPham!J:J, NhatKy_ViPham!E:E, "11_Van_A", NhatKy_ViPham!F:F, B25, NhatKy_ViPham!C:C, "T15") - SUMIFS(NhatKy_ViPham!K:K, NhatKy_ViPham!E:E, "11_Van_A", NhatKy_ViPham!F:F, B25, NhatKy_ViPham!C:C, "T15")</f>
        <v>100</v>
      </c>
      <c r="AG25" s="7">
        <f>100 + SUMIFS(NhatKy_ViPham!J:J, NhatKy_ViPham!E:E, "11_Van_A", NhatKy_ViPham!F:F, B25, NhatKy_ViPham!C:C, "T16") - SUMIFS(NhatKy_ViPham!K:K, NhatKy_ViPham!E:E, "11_Van_A", NhatKy_ViPham!F:F, B25, NhatKy_ViPham!C:C, "T16")</f>
        <v>100</v>
      </c>
      <c r="AH25" s="7">
        <f>100 + SUMIFS(NhatKy_ViPham!J:J, NhatKy_ViPham!E:E, "11_Van_A", NhatKy_ViPham!F:F, B25, NhatKy_ViPham!C:C, "T17") - SUMIFS(NhatKy_ViPham!K:K, NhatKy_ViPham!E:E, "11_Van_A", NhatKy_ViPham!F:F, B25, NhatKy_ViPham!C:C, "T17")</f>
        <v>100</v>
      </c>
      <c r="AI25" s="7">
        <f>100 + SUMIFS(NhatKy_ViPham!J:J, NhatKy_ViPham!E:E, "11_Van_A", NhatKy_ViPham!F:F, B25, NhatKy_ViPham!C:C, "T18") - SUMIFS(NhatKy_ViPham!K:K, NhatKy_ViPham!E:E, "11_Van_A", NhatKy_ViPham!F:F, B25, NhatKy_ViPham!C:C, "T18")</f>
        <v>100</v>
      </c>
      <c r="AJ25" s="7">
        <f>100 + SUMIFS(NhatKy_ViPham!J:J, NhatKy_ViPham!E:E, "11_Van_A", NhatKy_ViPham!F:F, B25, NhatKy_ViPham!C:C, "T19") - SUMIFS(NhatKy_ViPham!K:K, NhatKy_ViPham!E:E, "11_Van_A", NhatKy_ViPham!F:F, B25, NhatKy_ViPham!C:C, "T19")</f>
        <v>100</v>
      </c>
      <c r="AK25" s="7">
        <f>100 + SUMIFS(NhatKy_ViPham!J:J, NhatKy_ViPham!E:E, "11_Van_A", NhatKy_ViPham!F:F, B25, NhatKy_ViPham!C:C, "T20") - SUMIFS(NhatKy_ViPham!K:K, NhatKy_ViPham!E:E, "11_Van_A", NhatKy_ViPham!F:F, B25, NhatKy_ViPham!C:C, "T20")</f>
        <v>100</v>
      </c>
      <c r="AL25" s="7">
        <f>100 + SUMIFS(NhatKy_ViPham!J:J, NhatKy_ViPham!E:E, "11_Van_A", NhatKy_ViPham!F:F, B25, NhatKy_ViPham!C:C, "T21") - SUMIFS(NhatKy_ViPham!K:K, NhatKy_ViPham!E:E, "11_Van_A", NhatKy_ViPham!F:F, B25, NhatKy_ViPham!C:C, "T21")</f>
        <v>100</v>
      </c>
      <c r="AM25" s="7">
        <f>100 + SUMIFS(NhatKy_ViPham!J:J, NhatKy_ViPham!E:E, "11_Van_A", NhatKy_ViPham!F:F, B25, NhatKy_ViPham!C:C, "T22") - SUMIFS(NhatKy_ViPham!K:K, NhatKy_ViPham!E:E, "11_Van_A", NhatKy_ViPham!F:F, B25, NhatKy_ViPham!C:C, "T22")</f>
        <v>100</v>
      </c>
      <c r="AN25" s="7">
        <f>100 + SUMIFS(NhatKy_ViPham!J:J, NhatKy_ViPham!E:E, "11_Van_A", NhatKy_ViPham!F:F, B25, NhatKy_ViPham!C:C, "T23") - SUMIFS(NhatKy_ViPham!K:K, NhatKy_ViPham!E:E, "11_Van_A", NhatKy_ViPham!F:F, B25, NhatKy_ViPham!C:C, "T23")</f>
        <v>100</v>
      </c>
      <c r="AO25" s="7">
        <f>100 + SUMIFS(NhatKy_ViPham!J:J, NhatKy_ViPham!E:E, "11_Van_A", NhatKy_ViPham!F:F, B25, NhatKy_ViPham!C:C, "T24") - SUMIFS(NhatKy_ViPham!K:K, NhatKy_ViPham!E:E, "11_Van_A", NhatKy_ViPham!F:F, B25, NhatKy_ViPham!C:C, "T24")</f>
        <v>100</v>
      </c>
      <c r="AP25" s="7">
        <f>100 + SUMIFS(NhatKy_ViPham!J:J, NhatKy_ViPham!E:E, "11_Van_A", NhatKy_ViPham!F:F, B25, NhatKy_ViPham!C:C, "T25") - SUMIFS(NhatKy_ViPham!K:K, NhatKy_ViPham!E:E, "11_Van_A", NhatKy_ViPham!F:F, B25, NhatKy_ViPham!C:C, "T25")</f>
        <v>100</v>
      </c>
      <c r="AQ25" s="7">
        <f>100 + SUMIFS(NhatKy_ViPham!J:J, NhatKy_ViPham!E:E, "11_Van_A", NhatKy_ViPham!F:F, B25, NhatKy_ViPham!C:C, "T26") - SUMIFS(NhatKy_ViPham!K:K, NhatKy_ViPham!E:E, "11_Van_A", NhatKy_ViPham!F:F, B25, NhatKy_ViPham!C:C, "T26")</f>
        <v>100</v>
      </c>
      <c r="AR25" s="7">
        <f>100 + SUMIFS(NhatKy_ViPham!J:J, NhatKy_ViPham!E:E, "11_Van_A", NhatKy_ViPham!F:F, B25, NhatKy_ViPham!C:C, "T27") - SUMIFS(NhatKy_ViPham!K:K, NhatKy_ViPham!E:E, "11_Van_A", NhatKy_ViPham!F:F, B25, NhatKy_ViPham!C:C, "T27")</f>
        <v>100</v>
      </c>
      <c r="AS25" s="7">
        <f>100 + SUMIFS(NhatKy_ViPham!J:J, NhatKy_ViPham!E:E, "11_Van_A", NhatKy_ViPham!F:F, B25, NhatKy_ViPham!C:C, "T28") - SUMIFS(NhatKy_ViPham!K:K, NhatKy_ViPham!E:E, "11_Van_A", NhatKy_ViPham!F:F, B25, NhatKy_ViPham!C:C, "T28")</f>
        <v>100</v>
      </c>
      <c r="AT25" s="7">
        <f>100 + SUMIFS(NhatKy_ViPham!J:J, NhatKy_ViPham!E:E, "11_Van_A", NhatKy_ViPham!F:F, B25, NhatKy_ViPham!C:C, "T29") - SUMIFS(NhatKy_ViPham!K:K, NhatKy_ViPham!E:E, "11_Van_A", NhatKy_ViPham!F:F, B25, NhatKy_ViPham!C:C, "T29")</f>
        <v>100</v>
      </c>
      <c r="AU25" s="7">
        <f>100 + SUMIFS(NhatKy_ViPham!J:J, NhatKy_ViPham!E:E, "11_Van_A", NhatKy_ViPham!F:F, B25, NhatKy_ViPham!C:C, "T30") - SUMIFS(NhatKy_ViPham!K:K, NhatKy_ViPham!E:E, "11_Van_A", NhatKy_ViPham!F:F, B25, NhatKy_ViPham!C:C, "T30")</f>
        <v>100</v>
      </c>
      <c r="AV25" s="7">
        <f>100 + SUMIFS(NhatKy_ViPham!J:J, NhatKy_ViPham!E:E, "11_Van_A", NhatKy_ViPham!F:F, B25, NhatKy_ViPham!C:C, "T31") - SUMIFS(NhatKy_ViPham!K:K, NhatKy_ViPham!E:E, "11_Van_A", NhatKy_ViPham!F:F, B25, NhatKy_ViPham!C:C, "T31")</f>
        <v>100</v>
      </c>
      <c r="AW25" s="7">
        <f>100 + SUMIFS(NhatKy_ViPham!J:J, NhatKy_ViPham!E:E, "11_Van_A", NhatKy_ViPham!F:F, B25, NhatKy_ViPham!C:C, "T32") - SUMIFS(NhatKy_ViPham!K:K, NhatKy_ViPham!E:E, "11_Van_A", NhatKy_ViPham!F:F, B25, NhatKy_ViPham!C:C, "T32")</f>
        <v>100</v>
      </c>
      <c r="AX25" s="7">
        <f>100 + SUMIFS(NhatKy_ViPham!J:J, NhatKy_ViPham!E:E, "11_Van_A", NhatKy_ViPham!F:F, B25, NhatKy_ViPham!C:C, "T33") - SUMIFS(NhatKy_ViPham!K:K, NhatKy_ViPham!E:E, "11_Van_A", NhatKy_ViPham!F:F, B25, NhatKy_ViPham!C:C, "T33")</f>
        <v>100</v>
      </c>
      <c r="AY25" s="7">
        <f>100 + SUMIFS(NhatKy_ViPham!J:J, NhatKy_ViPham!E:E, "11_Van_A", NhatKy_ViPham!F:F, B25, NhatKy_ViPham!C:C, "T34") - SUMIFS(NhatKy_ViPham!K:K, NhatKy_ViPham!E:E, "11_Van_A", NhatKy_ViPham!F:F, B25, NhatKy_ViPham!C:C, "T34")</f>
        <v>100</v>
      </c>
      <c r="AZ25" s="7">
        <f>100 + SUMIFS(NhatKy_ViPham!J:J, NhatKy_ViPham!E:E, "11_Van_A", NhatKy_ViPham!F:F, B25, NhatKy_ViPham!C:C, "T35") - SUMIFS(NhatKy_ViPham!K:K, NhatKy_ViPham!E:E, "11_Van_A", NhatKy_ViPham!F:F, B25, NhatKy_ViPham!C:C, "T35")</f>
        <v>100</v>
      </c>
      <c r="BA25" s="12">
        <f t="shared" si="0"/>
        <v>100</v>
      </c>
      <c r="BB25" s="11" t="s">
        <v>430</v>
      </c>
      <c r="BC25" s="14" t="str">
        <f t="shared" si="1"/>
        <v>Tốt</v>
      </c>
      <c r="BD25" s="10" t="str">
        <f t="shared" si="2"/>
        <v>🟢 BÌNH THƯỜNG</v>
      </c>
    </row>
    <row r="26" spans="1:56" x14ac:dyDescent="0.25">
      <c r="A26" s="5">
        <v>18</v>
      </c>
      <c r="B26" s="15" t="s">
        <v>1877</v>
      </c>
      <c r="C26" s="5" t="s">
        <v>1878</v>
      </c>
      <c r="D26" s="5" t="s">
        <v>429</v>
      </c>
      <c r="E26" s="11" t="s">
        <v>430</v>
      </c>
      <c r="F26" s="6">
        <f>SUMIFS(NhatKy_ViPham!K:K, NhatKy_ViPham!E:E, "11_Van_A", NhatKy_ViPham!F:F, B26, NhatKy_ViPham!H:H, "L01")</f>
        <v>0</v>
      </c>
      <c r="G26" s="6">
        <f>SUMIFS(NhatKy_ViPham!K:K, NhatKy_ViPham!E:E, "11_Van_A", NhatKy_ViPham!F:F, B26, NhatKy_ViPham!H:H, "L02")</f>
        <v>0</v>
      </c>
      <c r="H26" s="6">
        <f>SUMIFS(NhatKy_ViPham!K:K, NhatKy_ViPham!E:E, "11_Van_A", NhatKy_ViPham!F:F, B26, NhatKy_ViPham!H:H, "L03")</f>
        <v>0</v>
      </c>
      <c r="I26" s="6">
        <f>SUMIFS(NhatKy_ViPham!K:K, NhatKy_ViPham!E:E, "11_Van_A", NhatKy_ViPham!F:F, B26, NhatKy_ViPham!H:H, "L04")</f>
        <v>0</v>
      </c>
      <c r="J26" s="6">
        <f>SUMIFS(NhatKy_ViPham!K:K, NhatKy_ViPham!E:E, "11_Van_A", NhatKy_ViPham!F:F, B26, NhatKy_ViPham!H:H, "L05")</f>
        <v>0</v>
      </c>
      <c r="K26" s="6">
        <f>SUMIFS(NhatKy_ViPham!K:K, NhatKy_ViPham!E:E, "11_Van_A", NhatKy_ViPham!F:F, B26, NhatKy_ViPham!H:H, "L06")</f>
        <v>0</v>
      </c>
      <c r="L26" s="6">
        <f>SUMIFS(NhatKy_ViPham!K:K, NhatKy_ViPham!E:E, "11_Van_A", NhatKy_ViPham!F:F, B26, NhatKy_ViPham!H:H, "L07")</f>
        <v>0</v>
      </c>
      <c r="M26" s="6">
        <f>SUMIFS(NhatKy_ViPham!K:K, NhatKy_ViPham!E:E, "11_Van_A", NhatKy_ViPham!F:F, B26, NhatKy_ViPham!H:H, "L08")</f>
        <v>0</v>
      </c>
      <c r="N26" s="6">
        <f>SUMIFS(NhatKy_ViPham!K:K, NhatKy_ViPham!E:E, "11_Van_A", NhatKy_ViPham!F:F, B26, NhatKy_ViPham!H:H, "L09")</f>
        <v>0</v>
      </c>
      <c r="O26" s="6">
        <f>SUMIFS(NhatKy_ViPham!K:K, NhatKy_ViPham!E:E, "11_Van_A", NhatKy_ViPham!F:F, B26, NhatKy_ViPham!H:H, "L10")</f>
        <v>0</v>
      </c>
      <c r="P26" s="12">
        <f>SUMIFS(NhatKy_ViPham!J:J, NhatKy_ViPham!E:E, "11_Van_A", NhatKy_ViPham!F:F, B26)</f>
        <v>0</v>
      </c>
      <c r="Q26" s="13">
        <f>SUMIFS(NhatKy_ViPham!K:K, NhatKy_ViPham!E:E, "11_Van_A", NhatKy_ViPham!F:F, B26)</f>
        <v>0</v>
      </c>
      <c r="R26" s="6">
        <f>100 + SUMIFS(NhatKy_ViPham!J:J, NhatKy_ViPham!E:E, "11_Van_A", NhatKy_ViPham!F:F, B26, NhatKy_ViPham!C:C, "T1") - SUMIFS(NhatKy_ViPham!K:K, NhatKy_ViPham!E:E, "11_Van_A", NhatKy_ViPham!F:F, B26, NhatKy_ViPham!C:C, "T1")</f>
        <v>100</v>
      </c>
      <c r="S26" s="6">
        <f>100 + SUMIFS(NhatKy_ViPham!J:J, NhatKy_ViPham!E:E, "11_Van_A", NhatKy_ViPham!F:F, B26, NhatKy_ViPham!C:C, "T2") - SUMIFS(NhatKy_ViPham!K:K, NhatKy_ViPham!E:E, "11_Van_A", NhatKy_ViPham!F:F, B26, NhatKy_ViPham!C:C, "T2")</f>
        <v>100</v>
      </c>
      <c r="T26" s="6">
        <f>100 + SUMIFS(NhatKy_ViPham!J:J, NhatKy_ViPham!E:E, "11_Van_A", NhatKy_ViPham!F:F, B26, NhatKy_ViPham!C:C, "T3") - SUMIFS(NhatKy_ViPham!K:K, NhatKy_ViPham!E:E, "11_Van_A", NhatKy_ViPham!F:F, B26, NhatKy_ViPham!C:C, "T3")</f>
        <v>100</v>
      </c>
      <c r="U26" s="6">
        <f>100 + SUMIFS(NhatKy_ViPham!J:J, NhatKy_ViPham!E:E, "11_Van_A", NhatKy_ViPham!F:F, B26, NhatKy_ViPham!C:C, "T4") - SUMIFS(NhatKy_ViPham!K:K, NhatKy_ViPham!E:E, "11_Van_A", NhatKy_ViPham!F:F, B26, NhatKy_ViPham!C:C, "T4")</f>
        <v>100</v>
      </c>
      <c r="V26" s="6">
        <f>100 + SUMIFS(NhatKy_ViPham!J:J, NhatKy_ViPham!E:E, "11_Van_A", NhatKy_ViPham!F:F, B26, NhatKy_ViPham!C:C, "T5") - SUMIFS(NhatKy_ViPham!K:K, NhatKy_ViPham!E:E, "11_Van_A", NhatKy_ViPham!F:F, B26, NhatKy_ViPham!C:C, "T5")</f>
        <v>100</v>
      </c>
      <c r="W26" s="6">
        <f>100 + SUMIFS(NhatKy_ViPham!J:J, NhatKy_ViPham!E:E, "11_Van_A", NhatKy_ViPham!F:F, B26, NhatKy_ViPham!C:C, "T6") - SUMIFS(NhatKy_ViPham!K:K, NhatKy_ViPham!E:E, "11_Van_A", NhatKy_ViPham!F:F, B26, NhatKy_ViPham!C:C, "T6")</f>
        <v>100</v>
      </c>
      <c r="X26" s="6">
        <f>100 + SUMIFS(NhatKy_ViPham!J:J, NhatKy_ViPham!E:E, "11_Van_A", NhatKy_ViPham!F:F, B26, NhatKy_ViPham!C:C, "T7") - SUMIFS(NhatKy_ViPham!K:K, NhatKy_ViPham!E:E, "11_Van_A", NhatKy_ViPham!F:F, B26, NhatKy_ViPham!C:C, "T7")</f>
        <v>100</v>
      </c>
      <c r="Y26" s="6">
        <f>100 + SUMIFS(NhatKy_ViPham!J:J, NhatKy_ViPham!E:E, "11_Van_A", NhatKy_ViPham!F:F, B26, NhatKy_ViPham!C:C, "T8") - SUMIFS(NhatKy_ViPham!K:K, NhatKy_ViPham!E:E, "11_Van_A", NhatKy_ViPham!F:F, B26, NhatKy_ViPham!C:C, "T8")</f>
        <v>100</v>
      </c>
      <c r="Z26" s="6">
        <f>100 + SUMIFS(NhatKy_ViPham!J:J, NhatKy_ViPham!E:E, "11_Van_A", NhatKy_ViPham!F:F, B26, NhatKy_ViPham!C:C, "T9") - SUMIFS(NhatKy_ViPham!K:K, NhatKy_ViPham!E:E, "11_Van_A", NhatKy_ViPham!F:F, B26, NhatKy_ViPham!C:C, "T9")</f>
        <v>100</v>
      </c>
      <c r="AA26" s="6">
        <f>100 + SUMIFS(NhatKy_ViPham!J:J, NhatKy_ViPham!E:E, "11_Van_A", NhatKy_ViPham!F:F, B26, NhatKy_ViPham!C:C, "T10") - SUMIFS(NhatKy_ViPham!K:K, NhatKy_ViPham!E:E, "11_Van_A", NhatKy_ViPham!F:F, B26, NhatKy_ViPham!C:C, "T10")</f>
        <v>100</v>
      </c>
      <c r="AB26" s="6">
        <f>100 + SUMIFS(NhatKy_ViPham!J:J, NhatKy_ViPham!E:E, "11_Van_A", NhatKy_ViPham!F:F, B26, NhatKy_ViPham!C:C, "T11") - SUMIFS(NhatKy_ViPham!K:K, NhatKy_ViPham!E:E, "11_Van_A", NhatKy_ViPham!F:F, B26, NhatKy_ViPham!C:C, "T11")</f>
        <v>100</v>
      </c>
      <c r="AC26" s="6">
        <f>100 + SUMIFS(NhatKy_ViPham!J:J, NhatKy_ViPham!E:E, "11_Van_A", NhatKy_ViPham!F:F, B26, NhatKy_ViPham!C:C, "T12") - SUMIFS(NhatKy_ViPham!K:K, NhatKy_ViPham!E:E, "11_Van_A", NhatKy_ViPham!F:F, B26, NhatKy_ViPham!C:C, "T12")</f>
        <v>100</v>
      </c>
      <c r="AD26" s="6">
        <f>100 + SUMIFS(NhatKy_ViPham!J:J, NhatKy_ViPham!E:E, "11_Van_A", NhatKy_ViPham!F:F, B26, NhatKy_ViPham!C:C, "T13") - SUMIFS(NhatKy_ViPham!K:K, NhatKy_ViPham!E:E, "11_Van_A", NhatKy_ViPham!F:F, B26, NhatKy_ViPham!C:C, "T13")</f>
        <v>100</v>
      </c>
      <c r="AE26" s="6">
        <f>100 + SUMIFS(NhatKy_ViPham!J:J, NhatKy_ViPham!E:E, "11_Van_A", NhatKy_ViPham!F:F, B26, NhatKy_ViPham!C:C, "T14") - SUMIFS(NhatKy_ViPham!K:K, NhatKy_ViPham!E:E, "11_Van_A", NhatKy_ViPham!F:F, B26, NhatKy_ViPham!C:C, "T14")</f>
        <v>100</v>
      </c>
      <c r="AF26" s="6">
        <f>100 + SUMIFS(NhatKy_ViPham!J:J, NhatKy_ViPham!E:E, "11_Van_A", NhatKy_ViPham!F:F, B26, NhatKy_ViPham!C:C, "T15") - SUMIFS(NhatKy_ViPham!K:K, NhatKy_ViPham!E:E, "11_Van_A", NhatKy_ViPham!F:F, B26, NhatKy_ViPham!C:C, "T15")</f>
        <v>100</v>
      </c>
      <c r="AG26" s="6">
        <f>100 + SUMIFS(NhatKy_ViPham!J:J, NhatKy_ViPham!E:E, "11_Van_A", NhatKy_ViPham!F:F, B26, NhatKy_ViPham!C:C, "T16") - SUMIFS(NhatKy_ViPham!K:K, NhatKy_ViPham!E:E, "11_Van_A", NhatKy_ViPham!F:F, B26, NhatKy_ViPham!C:C, "T16")</f>
        <v>100</v>
      </c>
      <c r="AH26" s="6">
        <f>100 + SUMIFS(NhatKy_ViPham!J:J, NhatKy_ViPham!E:E, "11_Van_A", NhatKy_ViPham!F:F, B26, NhatKy_ViPham!C:C, "T17") - SUMIFS(NhatKy_ViPham!K:K, NhatKy_ViPham!E:E, "11_Van_A", NhatKy_ViPham!F:F, B26, NhatKy_ViPham!C:C, "T17")</f>
        <v>100</v>
      </c>
      <c r="AI26" s="6">
        <f>100 + SUMIFS(NhatKy_ViPham!J:J, NhatKy_ViPham!E:E, "11_Van_A", NhatKy_ViPham!F:F, B26, NhatKy_ViPham!C:C, "T18") - SUMIFS(NhatKy_ViPham!K:K, NhatKy_ViPham!E:E, "11_Van_A", NhatKy_ViPham!F:F, B26, NhatKy_ViPham!C:C, "T18")</f>
        <v>100</v>
      </c>
      <c r="AJ26" s="6">
        <f>100 + SUMIFS(NhatKy_ViPham!J:J, NhatKy_ViPham!E:E, "11_Van_A", NhatKy_ViPham!F:F, B26, NhatKy_ViPham!C:C, "T19") - SUMIFS(NhatKy_ViPham!K:K, NhatKy_ViPham!E:E, "11_Van_A", NhatKy_ViPham!F:F, B26, NhatKy_ViPham!C:C, "T19")</f>
        <v>100</v>
      </c>
      <c r="AK26" s="6">
        <f>100 + SUMIFS(NhatKy_ViPham!J:J, NhatKy_ViPham!E:E, "11_Van_A", NhatKy_ViPham!F:F, B26, NhatKy_ViPham!C:C, "T20") - SUMIFS(NhatKy_ViPham!K:K, NhatKy_ViPham!E:E, "11_Van_A", NhatKy_ViPham!F:F, B26, NhatKy_ViPham!C:C, "T20")</f>
        <v>100</v>
      </c>
      <c r="AL26" s="6">
        <f>100 + SUMIFS(NhatKy_ViPham!J:J, NhatKy_ViPham!E:E, "11_Van_A", NhatKy_ViPham!F:F, B26, NhatKy_ViPham!C:C, "T21") - SUMIFS(NhatKy_ViPham!K:K, NhatKy_ViPham!E:E, "11_Van_A", NhatKy_ViPham!F:F, B26, NhatKy_ViPham!C:C, "T21")</f>
        <v>100</v>
      </c>
      <c r="AM26" s="6">
        <f>100 + SUMIFS(NhatKy_ViPham!J:J, NhatKy_ViPham!E:E, "11_Van_A", NhatKy_ViPham!F:F, B26, NhatKy_ViPham!C:C, "T22") - SUMIFS(NhatKy_ViPham!K:K, NhatKy_ViPham!E:E, "11_Van_A", NhatKy_ViPham!F:F, B26, NhatKy_ViPham!C:C, "T22")</f>
        <v>100</v>
      </c>
      <c r="AN26" s="6">
        <f>100 + SUMIFS(NhatKy_ViPham!J:J, NhatKy_ViPham!E:E, "11_Van_A", NhatKy_ViPham!F:F, B26, NhatKy_ViPham!C:C, "T23") - SUMIFS(NhatKy_ViPham!K:K, NhatKy_ViPham!E:E, "11_Van_A", NhatKy_ViPham!F:F, B26, NhatKy_ViPham!C:C, "T23")</f>
        <v>100</v>
      </c>
      <c r="AO26" s="6">
        <f>100 + SUMIFS(NhatKy_ViPham!J:J, NhatKy_ViPham!E:E, "11_Van_A", NhatKy_ViPham!F:F, B26, NhatKy_ViPham!C:C, "T24") - SUMIFS(NhatKy_ViPham!K:K, NhatKy_ViPham!E:E, "11_Van_A", NhatKy_ViPham!F:F, B26, NhatKy_ViPham!C:C, "T24")</f>
        <v>100</v>
      </c>
      <c r="AP26" s="6">
        <f>100 + SUMIFS(NhatKy_ViPham!J:J, NhatKy_ViPham!E:E, "11_Van_A", NhatKy_ViPham!F:F, B26, NhatKy_ViPham!C:C, "T25") - SUMIFS(NhatKy_ViPham!K:K, NhatKy_ViPham!E:E, "11_Van_A", NhatKy_ViPham!F:F, B26, NhatKy_ViPham!C:C, "T25")</f>
        <v>100</v>
      </c>
      <c r="AQ26" s="6">
        <f>100 + SUMIFS(NhatKy_ViPham!J:J, NhatKy_ViPham!E:E, "11_Van_A", NhatKy_ViPham!F:F, B26, NhatKy_ViPham!C:C, "T26") - SUMIFS(NhatKy_ViPham!K:K, NhatKy_ViPham!E:E, "11_Van_A", NhatKy_ViPham!F:F, B26, NhatKy_ViPham!C:C, "T26")</f>
        <v>100</v>
      </c>
      <c r="AR26" s="6">
        <f>100 + SUMIFS(NhatKy_ViPham!J:J, NhatKy_ViPham!E:E, "11_Van_A", NhatKy_ViPham!F:F, B26, NhatKy_ViPham!C:C, "T27") - SUMIFS(NhatKy_ViPham!K:K, NhatKy_ViPham!E:E, "11_Van_A", NhatKy_ViPham!F:F, B26, NhatKy_ViPham!C:C, "T27")</f>
        <v>100</v>
      </c>
      <c r="AS26" s="6">
        <f>100 + SUMIFS(NhatKy_ViPham!J:J, NhatKy_ViPham!E:E, "11_Van_A", NhatKy_ViPham!F:F, B26, NhatKy_ViPham!C:C, "T28") - SUMIFS(NhatKy_ViPham!K:K, NhatKy_ViPham!E:E, "11_Van_A", NhatKy_ViPham!F:F, B26, NhatKy_ViPham!C:C, "T28")</f>
        <v>100</v>
      </c>
      <c r="AT26" s="6">
        <f>100 + SUMIFS(NhatKy_ViPham!J:J, NhatKy_ViPham!E:E, "11_Van_A", NhatKy_ViPham!F:F, B26, NhatKy_ViPham!C:C, "T29") - SUMIFS(NhatKy_ViPham!K:K, NhatKy_ViPham!E:E, "11_Van_A", NhatKy_ViPham!F:F, B26, NhatKy_ViPham!C:C, "T29")</f>
        <v>100</v>
      </c>
      <c r="AU26" s="6">
        <f>100 + SUMIFS(NhatKy_ViPham!J:J, NhatKy_ViPham!E:E, "11_Van_A", NhatKy_ViPham!F:F, B26, NhatKy_ViPham!C:C, "T30") - SUMIFS(NhatKy_ViPham!K:K, NhatKy_ViPham!E:E, "11_Van_A", NhatKy_ViPham!F:F, B26, NhatKy_ViPham!C:C, "T30")</f>
        <v>100</v>
      </c>
      <c r="AV26" s="6">
        <f>100 + SUMIFS(NhatKy_ViPham!J:J, NhatKy_ViPham!E:E, "11_Van_A", NhatKy_ViPham!F:F, B26, NhatKy_ViPham!C:C, "T31") - SUMIFS(NhatKy_ViPham!K:K, NhatKy_ViPham!E:E, "11_Van_A", NhatKy_ViPham!F:F, B26, NhatKy_ViPham!C:C, "T31")</f>
        <v>100</v>
      </c>
      <c r="AW26" s="6">
        <f>100 + SUMIFS(NhatKy_ViPham!J:J, NhatKy_ViPham!E:E, "11_Van_A", NhatKy_ViPham!F:F, B26, NhatKy_ViPham!C:C, "T32") - SUMIFS(NhatKy_ViPham!K:K, NhatKy_ViPham!E:E, "11_Van_A", NhatKy_ViPham!F:F, B26, NhatKy_ViPham!C:C, "T32")</f>
        <v>100</v>
      </c>
      <c r="AX26" s="6">
        <f>100 + SUMIFS(NhatKy_ViPham!J:J, NhatKy_ViPham!E:E, "11_Van_A", NhatKy_ViPham!F:F, B26, NhatKy_ViPham!C:C, "T33") - SUMIFS(NhatKy_ViPham!K:K, NhatKy_ViPham!E:E, "11_Van_A", NhatKy_ViPham!F:F, B26, NhatKy_ViPham!C:C, "T33")</f>
        <v>100</v>
      </c>
      <c r="AY26" s="6">
        <f>100 + SUMIFS(NhatKy_ViPham!J:J, NhatKy_ViPham!E:E, "11_Van_A", NhatKy_ViPham!F:F, B26, NhatKy_ViPham!C:C, "T34") - SUMIFS(NhatKy_ViPham!K:K, NhatKy_ViPham!E:E, "11_Van_A", NhatKy_ViPham!F:F, B26, NhatKy_ViPham!C:C, "T34")</f>
        <v>100</v>
      </c>
      <c r="AZ26" s="6">
        <f>100 + SUMIFS(NhatKy_ViPham!J:J, NhatKy_ViPham!E:E, "11_Van_A", NhatKy_ViPham!F:F, B26, NhatKy_ViPham!C:C, "T35") - SUMIFS(NhatKy_ViPham!K:K, NhatKy_ViPham!E:E, "11_Van_A", NhatKy_ViPham!F:F, B26, NhatKy_ViPham!C:C, "T35")</f>
        <v>100</v>
      </c>
      <c r="BA26" s="12">
        <f t="shared" si="0"/>
        <v>100</v>
      </c>
      <c r="BB26" s="11" t="s">
        <v>430</v>
      </c>
      <c r="BC26" s="16" t="str">
        <f t="shared" si="1"/>
        <v>Tốt</v>
      </c>
      <c r="BD26" s="15" t="str">
        <f t="shared" si="2"/>
        <v>🟢 BÌNH THƯỜNG</v>
      </c>
    </row>
    <row r="27" spans="1:56" x14ac:dyDescent="0.25">
      <c r="A27" s="4">
        <v>19</v>
      </c>
      <c r="B27" s="10" t="s">
        <v>1879</v>
      </c>
      <c r="C27" s="4" t="s">
        <v>1640</v>
      </c>
      <c r="D27" s="4" t="s">
        <v>429</v>
      </c>
      <c r="E27" s="11" t="s">
        <v>430</v>
      </c>
      <c r="F27" s="7">
        <f>SUMIFS(NhatKy_ViPham!K:K, NhatKy_ViPham!E:E, "11_Van_A", NhatKy_ViPham!F:F, B27, NhatKy_ViPham!H:H, "L01")</f>
        <v>0</v>
      </c>
      <c r="G27" s="7">
        <f>SUMIFS(NhatKy_ViPham!K:K, NhatKy_ViPham!E:E, "11_Van_A", NhatKy_ViPham!F:F, B27, NhatKy_ViPham!H:H, "L02")</f>
        <v>0</v>
      </c>
      <c r="H27" s="7">
        <f>SUMIFS(NhatKy_ViPham!K:K, NhatKy_ViPham!E:E, "11_Van_A", NhatKy_ViPham!F:F, B27, NhatKy_ViPham!H:H, "L03")</f>
        <v>0</v>
      </c>
      <c r="I27" s="7">
        <f>SUMIFS(NhatKy_ViPham!K:K, NhatKy_ViPham!E:E, "11_Van_A", NhatKy_ViPham!F:F, B27, NhatKy_ViPham!H:H, "L04")</f>
        <v>0</v>
      </c>
      <c r="J27" s="7">
        <f>SUMIFS(NhatKy_ViPham!K:K, NhatKy_ViPham!E:E, "11_Van_A", NhatKy_ViPham!F:F, B27, NhatKy_ViPham!H:H, "L05")</f>
        <v>0</v>
      </c>
      <c r="K27" s="7">
        <f>SUMIFS(NhatKy_ViPham!K:K, NhatKy_ViPham!E:E, "11_Van_A", NhatKy_ViPham!F:F, B27, NhatKy_ViPham!H:H, "L06")</f>
        <v>0</v>
      </c>
      <c r="L27" s="7">
        <f>SUMIFS(NhatKy_ViPham!K:K, NhatKy_ViPham!E:E, "11_Van_A", NhatKy_ViPham!F:F, B27, NhatKy_ViPham!H:H, "L07")</f>
        <v>0</v>
      </c>
      <c r="M27" s="7">
        <f>SUMIFS(NhatKy_ViPham!K:K, NhatKy_ViPham!E:E, "11_Van_A", NhatKy_ViPham!F:F, B27, NhatKy_ViPham!H:H, "L08")</f>
        <v>0</v>
      </c>
      <c r="N27" s="7">
        <f>SUMIFS(NhatKy_ViPham!K:K, NhatKy_ViPham!E:E, "11_Van_A", NhatKy_ViPham!F:F, B27, NhatKy_ViPham!H:H, "L09")</f>
        <v>0</v>
      </c>
      <c r="O27" s="7">
        <f>SUMIFS(NhatKy_ViPham!K:K, NhatKy_ViPham!E:E, "11_Van_A", NhatKy_ViPham!F:F, B27, NhatKy_ViPham!H:H, "L10")</f>
        <v>0</v>
      </c>
      <c r="P27" s="12">
        <f>SUMIFS(NhatKy_ViPham!J:J, NhatKy_ViPham!E:E, "11_Van_A", NhatKy_ViPham!F:F, B27)</f>
        <v>0</v>
      </c>
      <c r="Q27" s="13">
        <f>SUMIFS(NhatKy_ViPham!K:K, NhatKy_ViPham!E:E, "11_Van_A", NhatKy_ViPham!F:F, B27)</f>
        <v>0</v>
      </c>
      <c r="R27" s="7">
        <f>100 + SUMIFS(NhatKy_ViPham!J:J, NhatKy_ViPham!E:E, "11_Van_A", NhatKy_ViPham!F:F, B27, NhatKy_ViPham!C:C, "T1") - SUMIFS(NhatKy_ViPham!K:K, NhatKy_ViPham!E:E, "11_Van_A", NhatKy_ViPham!F:F, B27, NhatKy_ViPham!C:C, "T1")</f>
        <v>100</v>
      </c>
      <c r="S27" s="7">
        <f>100 + SUMIFS(NhatKy_ViPham!J:J, NhatKy_ViPham!E:E, "11_Van_A", NhatKy_ViPham!F:F, B27, NhatKy_ViPham!C:C, "T2") - SUMIFS(NhatKy_ViPham!K:K, NhatKy_ViPham!E:E, "11_Van_A", NhatKy_ViPham!F:F, B27, NhatKy_ViPham!C:C, "T2")</f>
        <v>100</v>
      </c>
      <c r="T27" s="7">
        <f>100 + SUMIFS(NhatKy_ViPham!J:J, NhatKy_ViPham!E:E, "11_Van_A", NhatKy_ViPham!F:F, B27, NhatKy_ViPham!C:C, "T3") - SUMIFS(NhatKy_ViPham!K:K, NhatKy_ViPham!E:E, "11_Van_A", NhatKy_ViPham!F:F, B27, NhatKy_ViPham!C:C, "T3")</f>
        <v>100</v>
      </c>
      <c r="U27" s="7">
        <f>100 + SUMIFS(NhatKy_ViPham!J:J, NhatKy_ViPham!E:E, "11_Van_A", NhatKy_ViPham!F:F, B27, NhatKy_ViPham!C:C, "T4") - SUMIFS(NhatKy_ViPham!K:K, NhatKy_ViPham!E:E, "11_Van_A", NhatKy_ViPham!F:F, B27, NhatKy_ViPham!C:C, "T4")</f>
        <v>100</v>
      </c>
      <c r="V27" s="7">
        <f>100 + SUMIFS(NhatKy_ViPham!J:J, NhatKy_ViPham!E:E, "11_Van_A", NhatKy_ViPham!F:F, B27, NhatKy_ViPham!C:C, "T5") - SUMIFS(NhatKy_ViPham!K:K, NhatKy_ViPham!E:E, "11_Van_A", NhatKy_ViPham!F:F, B27, NhatKy_ViPham!C:C, "T5")</f>
        <v>100</v>
      </c>
      <c r="W27" s="7">
        <f>100 + SUMIFS(NhatKy_ViPham!J:J, NhatKy_ViPham!E:E, "11_Van_A", NhatKy_ViPham!F:F, B27, NhatKy_ViPham!C:C, "T6") - SUMIFS(NhatKy_ViPham!K:K, NhatKy_ViPham!E:E, "11_Van_A", NhatKy_ViPham!F:F, B27, NhatKy_ViPham!C:C, "T6")</f>
        <v>100</v>
      </c>
      <c r="X27" s="7">
        <f>100 + SUMIFS(NhatKy_ViPham!J:J, NhatKy_ViPham!E:E, "11_Van_A", NhatKy_ViPham!F:F, B27, NhatKy_ViPham!C:C, "T7") - SUMIFS(NhatKy_ViPham!K:K, NhatKy_ViPham!E:E, "11_Van_A", NhatKy_ViPham!F:F, B27, NhatKy_ViPham!C:C, "T7")</f>
        <v>100</v>
      </c>
      <c r="Y27" s="7">
        <f>100 + SUMIFS(NhatKy_ViPham!J:J, NhatKy_ViPham!E:E, "11_Van_A", NhatKy_ViPham!F:F, B27, NhatKy_ViPham!C:C, "T8") - SUMIFS(NhatKy_ViPham!K:K, NhatKy_ViPham!E:E, "11_Van_A", NhatKy_ViPham!F:F, B27, NhatKy_ViPham!C:C, "T8")</f>
        <v>100</v>
      </c>
      <c r="Z27" s="7">
        <f>100 + SUMIFS(NhatKy_ViPham!J:J, NhatKy_ViPham!E:E, "11_Van_A", NhatKy_ViPham!F:F, B27, NhatKy_ViPham!C:C, "T9") - SUMIFS(NhatKy_ViPham!K:K, NhatKy_ViPham!E:E, "11_Van_A", NhatKy_ViPham!F:F, B27, NhatKy_ViPham!C:C, "T9")</f>
        <v>100</v>
      </c>
      <c r="AA27" s="7">
        <f>100 + SUMIFS(NhatKy_ViPham!J:J, NhatKy_ViPham!E:E, "11_Van_A", NhatKy_ViPham!F:F, B27, NhatKy_ViPham!C:C, "T10") - SUMIFS(NhatKy_ViPham!K:K, NhatKy_ViPham!E:E, "11_Van_A", NhatKy_ViPham!F:F, B27, NhatKy_ViPham!C:C, "T10")</f>
        <v>100</v>
      </c>
      <c r="AB27" s="7">
        <f>100 + SUMIFS(NhatKy_ViPham!J:J, NhatKy_ViPham!E:E, "11_Van_A", NhatKy_ViPham!F:F, B27, NhatKy_ViPham!C:C, "T11") - SUMIFS(NhatKy_ViPham!K:K, NhatKy_ViPham!E:E, "11_Van_A", NhatKy_ViPham!F:F, B27, NhatKy_ViPham!C:C, "T11")</f>
        <v>100</v>
      </c>
      <c r="AC27" s="7">
        <f>100 + SUMIFS(NhatKy_ViPham!J:J, NhatKy_ViPham!E:E, "11_Van_A", NhatKy_ViPham!F:F, B27, NhatKy_ViPham!C:C, "T12") - SUMIFS(NhatKy_ViPham!K:K, NhatKy_ViPham!E:E, "11_Van_A", NhatKy_ViPham!F:F, B27, NhatKy_ViPham!C:C, "T12")</f>
        <v>100</v>
      </c>
      <c r="AD27" s="7">
        <f>100 + SUMIFS(NhatKy_ViPham!J:J, NhatKy_ViPham!E:E, "11_Van_A", NhatKy_ViPham!F:F, B27, NhatKy_ViPham!C:C, "T13") - SUMIFS(NhatKy_ViPham!K:K, NhatKy_ViPham!E:E, "11_Van_A", NhatKy_ViPham!F:F, B27, NhatKy_ViPham!C:C, "T13")</f>
        <v>100</v>
      </c>
      <c r="AE27" s="7">
        <f>100 + SUMIFS(NhatKy_ViPham!J:J, NhatKy_ViPham!E:E, "11_Van_A", NhatKy_ViPham!F:F, B27, NhatKy_ViPham!C:C, "T14") - SUMIFS(NhatKy_ViPham!K:K, NhatKy_ViPham!E:E, "11_Van_A", NhatKy_ViPham!F:F, B27, NhatKy_ViPham!C:C, "T14")</f>
        <v>100</v>
      </c>
      <c r="AF27" s="7">
        <f>100 + SUMIFS(NhatKy_ViPham!J:J, NhatKy_ViPham!E:E, "11_Van_A", NhatKy_ViPham!F:F, B27, NhatKy_ViPham!C:C, "T15") - SUMIFS(NhatKy_ViPham!K:K, NhatKy_ViPham!E:E, "11_Van_A", NhatKy_ViPham!F:F, B27, NhatKy_ViPham!C:C, "T15")</f>
        <v>100</v>
      </c>
      <c r="AG27" s="7">
        <f>100 + SUMIFS(NhatKy_ViPham!J:J, NhatKy_ViPham!E:E, "11_Van_A", NhatKy_ViPham!F:F, B27, NhatKy_ViPham!C:C, "T16") - SUMIFS(NhatKy_ViPham!K:K, NhatKy_ViPham!E:E, "11_Van_A", NhatKy_ViPham!F:F, B27, NhatKy_ViPham!C:C, "T16")</f>
        <v>100</v>
      </c>
      <c r="AH27" s="7">
        <f>100 + SUMIFS(NhatKy_ViPham!J:J, NhatKy_ViPham!E:E, "11_Van_A", NhatKy_ViPham!F:F, B27, NhatKy_ViPham!C:C, "T17") - SUMIFS(NhatKy_ViPham!K:K, NhatKy_ViPham!E:E, "11_Van_A", NhatKy_ViPham!F:F, B27, NhatKy_ViPham!C:C, "T17")</f>
        <v>100</v>
      </c>
      <c r="AI27" s="7">
        <f>100 + SUMIFS(NhatKy_ViPham!J:J, NhatKy_ViPham!E:E, "11_Van_A", NhatKy_ViPham!F:F, B27, NhatKy_ViPham!C:C, "T18") - SUMIFS(NhatKy_ViPham!K:K, NhatKy_ViPham!E:E, "11_Van_A", NhatKy_ViPham!F:F, B27, NhatKy_ViPham!C:C, "T18")</f>
        <v>100</v>
      </c>
      <c r="AJ27" s="7">
        <f>100 + SUMIFS(NhatKy_ViPham!J:J, NhatKy_ViPham!E:E, "11_Van_A", NhatKy_ViPham!F:F, B27, NhatKy_ViPham!C:C, "T19") - SUMIFS(NhatKy_ViPham!K:K, NhatKy_ViPham!E:E, "11_Van_A", NhatKy_ViPham!F:F, B27, NhatKy_ViPham!C:C, "T19")</f>
        <v>100</v>
      </c>
      <c r="AK27" s="7">
        <f>100 + SUMIFS(NhatKy_ViPham!J:J, NhatKy_ViPham!E:E, "11_Van_A", NhatKy_ViPham!F:F, B27, NhatKy_ViPham!C:C, "T20") - SUMIFS(NhatKy_ViPham!K:K, NhatKy_ViPham!E:E, "11_Van_A", NhatKy_ViPham!F:F, B27, NhatKy_ViPham!C:C, "T20")</f>
        <v>100</v>
      </c>
      <c r="AL27" s="7">
        <f>100 + SUMIFS(NhatKy_ViPham!J:J, NhatKy_ViPham!E:E, "11_Van_A", NhatKy_ViPham!F:F, B27, NhatKy_ViPham!C:C, "T21") - SUMIFS(NhatKy_ViPham!K:K, NhatKy_ViPham!E:E, "11_Van_A", NhatKy_ViPham!F:F, B27, NhatKy_ViPham!C:C, "T21")</f>
        <v>100</v>
      </c>
      <c r="AM27" s="7">
        <f>100 + SUMIFS(NhatKy_ViPham!J:J, NhatKy_ViPham!E:E, "11_Van_A", NhatKy_ViPham!F:F, B27, NhatKy_ViPham!C:C, "T22") - SUMIFS(NhatKy_ViPham!K:K, NhatKy_ViPham!E:E, "11_Van_A", NhatKy_ViPham!F:F, B27, NhatKy_ViPham!C:C, "T22")</f>
        <v>100</v>
      </c>
      <c r="AN27" s="7">
        <f>100 + SUMIFS(NhatKy_ViPham!J:J, NhatKy_ViPham!E:E, "11_Van_A", NhatKy_ViPham!F:F, B27, NhatKy_ViPham!C:C, "T23") - SUMIFS(NhatKy_ViPham!K:K, NhatKy_ViPham!E:E, "11_Van_A", NhatKy_ViPham!F:F, B27, NhatKy_ViPham!C:C, "T23")</f>
        <v>100</v>
      </c>
      <c r="AO27" s="7">
        <f>100 + SUMIFS(NhatKy_ViPham!J:J, NhatKy_ViPham!E:E, "11_Van_A", NhatKy_ViPham!F:F, B27, NhatKy_ViPham!C:C, "T24") - SUMIFS(NhatKy_ViPham!K:K, NhatKy_ViPham!E:E, "11_Van_A", NhatKy_ViPham!F:F, B27, NhatKy_ViPham!C:C, "T24")</f>
        <v>100</v>
      </c>
      <c r="AP27" s="7">
        <f>100 + SUMIFS(NhatKy_ViPham!J:J, NhatKy_ViPham!E:E, "11_Van_A", NhatKy_ViPham!F:F, B27, NhatKy_ViPham!C:C, "T25") - SUMIFS(NhatKy_ViPham!K:K, NhatKy_ViPham!E:E, "11_Van_A", NhatKy_ViPham!F:F, B27, NhatKy_ViPham!C:C, "T25")</f>
        <v>100</v>
      </c>
      <c r="AQ27" s="7">
        <f>100 + SUMIFS(NhatKy_ViPham!J:J, NhatKy_ViPham!E:E, "11_Van_A", NhatKy_ViPham!F:F, B27, NhatKy_ViPham!C:C, "T26") - SUMIFS(NhatKy_ViPham!K:K, NhatKy_ViPham!E:E, "11_Van_A", NhatKy_ViPham!F:F, B27, NhatKy_ViPham!C:C, "T26")</f>
        <v>100</v>
      </c>
      <c r="AR27" s="7">
        <f>100 + SUMIFS(NhatKy_ViPham!J:J, NhatKy_ViPham!E:E, "11_Van_A", NhatKy_ViPham!F:F, B27, NhatKy_ViPham!C:C, "T27") - SUMIFS(NhatKy_ViPham!K:K, NhatKy_ViPham!E:E, "11_Van_A", NhatKy_ViPham!F:F, B27, NhatKy_ViPham!C:C, "T27")</f>
        <v>100</v>
      </c>
      <c r="AS27" s="7">
        <f>100 + SUMIFS(NhatKy_ViPham!J:J, NhatKy_ViPham!E:E, "11_Van_A", NhatKy_ViPham!F:F, B27, NhatKy_ViPham!C:C, "T28") - SUMIFS(NhatKy_ViPham!K:K, NhatKy_ViPham!E:E, "11_Van_A", NhatKy_ViPham!F:F, B27, NhatKy_ViPham!C:C, "T28")</f>
        <v>100</v>
      </c>
      <c r="AT27" s="7">
        <f>100 + SUMIFS(NhatKy_ViPham!J:J, NhatKy_ViPham!E:E, "11_Van_A", NhatKy_ViPham!F:F, B27, NhatKy_ViPham!C:C, "T29") - SUMIFS(NhatKy_ViPham!K:K, NhatKy_ViPham!E:E, "11_Van_A", NhatKy_ViPham!F:F, B27, NhatKy_ViPham!C:C, "T29")</f>
        <v>100</v>
      </c>
      <c r="AU27" s="7">
        <f>100 + SUMIFS(NhatKy_ViPham!J:J, NhatKy_ViPham!E:E, "11_Van_A", NhatKy_ViPham!F:F, B27, NhatKy_ViPham!C:C, "T30") - SUMIFS(NhatKy_ViPham!K:K, NhatKy_ViPham!E:E, "11_Van_A", NhatKy_ViPham!F:F, B27, NhatKy_ViPham!C:C, "T30")</f>
        <v>100</v>
      </c>
      <c r="AV27" s="7">
        <f>100 + SUMIFS(NhatKy_ViPham!J:J, NhatKy_ViPham!E:E, "11_Van_A", NhatKy_ViPham!F:F, B27, NhatKy_ViPham!C:C, "T31") - SUMIFS(NhatKy_ViPham!K:K, NhatKy_ViPham!E:E, "11_Van_A", NhatKy_ViPham!F:F, B27, NhatKy_ViPham!C:C, "T31")</f>
        <v>100</v>
      </c>
      <c r="AW27" s="7">
        <f>100 + SUMIFS(NhatKy_ViPham!J:J, NhatKy_ViPham!E:E, "11_Van_A", NhatKy_ViPham!F:F, B27, NhatKy_ViPham!C:C, "T32") - SUMIFS(NhatKy_ViPham!K:K, NhatKy_ViPham!E:E, "11_Van_A", NhatKy_ViPham!F:F, B27, NhatKy_ViPham!C:C, "T32")</f>
        <v>100</v>
      </c>
      <c r="AX27" s="7">
        <f>100 + SUMIFS(NhatKy_ViPham!J:J, NhatKy_ViPham!E:E, "11_Van_A", NhatKy_ViPham!F:F, B27, NhatKy_ViPham!C:C, "T33") - SUMIFS(NhatKy_ViPham!K:K, NhatKy_ViPham!E:E, "11_Van_A", NhatKy_ViPham!F:F, B27, NhatKy_ViPham!C:C, "T33")</f>
        <v>100</v>
      </c>
      <c r="AY27" s="7">
        <f>100 + SUMIFS(NhatKy_ViPham!J:J, NhatKy_ViPham!E:E, "11_Van_A", NhatKy_ViPham!F:F, B27, NhatKy_ViPham!C:C, "T34") - SUMIFS(NhatKy_ViPham!K:K, NhatKy_ViPham!E:E, "11_Van_A", NhatKy_ViPham!F:F, B27, NhatKy_ViPham!C:C, "T34")</f>
        <v>100</v>
      </c>
      <c r="AZ27" s="7">
        <f>100 + SUMIFS(NhatKy_ViPham!J:J, NhatKy_ViPham!E:E, "11_Van_A", NhatKy_ViPham!F:F, B27, NhatKy_ViPham!C:C, "T35") - SUMIFS(NhatKy_ViPham!K:K, NhatKy_ViPham!E:E, "11_Van_A", NhatKy_ViPham!F:F, B27, NhatKy_ViPham!C:C, "T35")</f>
        <v>100</v>
      </c>
      <c r="BA27" s="12">
        <f t="shared" si="0"/>
        <v>100</v>
      </c>
      <c r="BB27" s="11" t="s">
        <v>430</v>
      </c>
      <c r="BC27" s="14" t="str">
        <f t="shared" si="1"/>
        <v>Tốt</v>
      </c>
      <c r="BD27" s="10" t="str">
        <f t="shared" si="2"/>
        <v>🟢 BÌNH THƯỜNG</v>
      </c>
    </row>
    <row r="28" spans="1:56" x14ac:dyDescent="0.25">
      <c r="A28" s="5">
        <v>20</v>
      </c>
      <c r="B28" s="15" t="s">
        <v>1195</v>
      </c>
      <c r="C28" s="5" t="s">
        <v>1383</v>
      </c>
      <c r="D28" s="5" t="s">
        <v>429</v>
      </c>
      <c r="E28" s="11" t="s">
        <v>430</v>
      </c>
      <c r="F28" s="6">
        <f>SUMIFS(NhatKy_ViPham!K:K, NhatKy_ViPham!E:E, "11_Van_A", NhatKy_ViPham!F:F, B28, NhatKy_ViPham!H:H, "L01")</f>
        <v>0</v>
      </c>
      <c r="G28" s="6">
        <f>SUMIFS(NhatKy_ViPham!K:K, NhatKy_ViPham!E:E, "11_Van_A", NhatKy_ViPham!F:F, B28, NhatKy_ViPham!H:H, "L02")</f>
        <v>0</v>
      </c>
      <c r="H28" s="6">
        <f>SUMIFS(NhatKy_ViPham!K:K, NhatKy_ViPham!E:E, "11_Van_A", NhatKy_ViPham!F:F, B28, NhatKy_ViPham!H:H, "L03")</f>
        <v>0</v>
      </c>
      <c r="I28" s="6">
        <f>SUMIFS(NhatKy_ViPham!K:K, NhatKy_ViPham!E:E, "11_Van_A", NhatKy_ViPham!F:F, B28, NhatKy_ViPham!H:H, "L04")</f>
        <v>0</v>
      </c>
      <c r="J28" s="6">
        <f>SUMIFS(NhatKy_ViPham!K:K, NhatKy_ViPham!E:E, "11_Van_A", NhatKy_ViPham!F:F, B28, NhatKy_ViPham!H:H, "L05")</f>
        <v>0</v>
      </c>
      <c r="K28" s="6">
        <f>SUMIFS(NhatKy_ViPham!K:K, NhatKy_ViPham!E:E, "11_Van_A", NhatKy_ViPham!F:F, B28, NhatKy_ViPham!H:H, "L06")</f>
        <v>0</v>
      </c>
      <c r="L28" s="6">
        <f>SUMIFS(NhatKy_ViPham!K:K, NhatKy_ViPham!E:E, "11_Van_A", NhatKy_ViPham!F:F, B28, NhatKy_ViPham!H:H, "L07")</f>
        <v>0</v>
      </c>
      <c r="M28" s="6">
        <f>SUMIFS(NhatKy_ViPham!K:K, NhatKy_ViPham!E:E, "11_Van_A", NhatKy_ViPham!F:F, B28, NhatKy_ViPham!H:H, "L08")</f>
        <v>0</v>
      </c>
      <c r="N28" s="6">
        <f>SUMIFS(NhatKy_ViPham!K:K, NhatKy_ViPham!E:E, "11_Van_A", NhatKy_ViPham!F:F, B28, NhatKy_ViPham!H:H, "L09")</f>
        <v>0</v>
      </c>
      <c r="O28" s="6">
        <f>SUMIFS(NhatKy_ViPham!K:K, NhatKy_ViPham!E:E, "11_Van_A", NhatKy_ViPham!F:F, B28, NhatKy_ViPham!H:H, "L10")</f>
        <v>0</v>
      </c>
      <c r="P28" s="12">
        <f>SUMIFS(NhatKy_ViPham!J:J, NhatKy_ViPham!E:E, "11_Van_A", NhatKy_ViPham!F:F, B28)</f>
        <v>0</v>
      </c>
      <c r="Q28" s="13">
        <f>SUMIFS(NhatKy_ViPham!K:K, NhatKy_ViPham!E:E, "11_Van_A", NhatKy_ViPham!F:F, B28)</f>
        <v>0</v>
      </c>
      <c r="R28" s="6">
        <f>100 + SUMIFS(NhatKy_ViPham!J:J, NhatKy_ViPham!E:E, "11_Van_A", NhatKy_ViPham!F:F, B28, NhatKy_ViPham!C:C, "T1") - SUMIFS(NhatKy_ViPham!K:K, NhatKy_ViPham!E:E, "11_Van_A", NhatKy_ViPham!F:F, B28, NhatKy_ViPham!C:C, "T1")</f>
        <v>100</v>
      </c>
      <c r="S28" s="6">
        <f>100 + SUMIFS(NhatKy_ViPham!J:J, NhatKy_ViPham!E:E, "11_Van_A", NhatKy_ViPham!F:F, B28, NhatKy_ViPham!C:C, "T2") - SUMIFS(NhatKy_ViPham!K:K, NhatKy_ViPham!E:E, "11_Van_A", NhatKy_ViPham!F:F, B28, NhatKy_ViPham!C:C, "T2")</f>
        <v>100</v>
      </c>
      <c r="T28" s="6">
        <f>100 + SUMIFS(NhatKy_ViPham!J:J, NhatKy_ViPham!E:E, "11_Van_A", NhatKy_ViPham!F:F, B28, NhatKy_ViPham!C:C, "T3") - SUMIFS(NhatKy_ViPham!K:K, NhatKy_ViPham!E:E, "11_Van_A", NhatKy_ViPham!F:F, B28, NhatKy_ViPham!C:C, "T3")</f>
        <v>100</v>
      </c>
      <c r="U28" s="6">
        <f>100 + SUMIFS(NhatKy_ViPham!J:J, NhatKy_ViPham!E:E, "11_Van_A", NhatKy_ViPham!F:F, B28, NhatKy_ViPham!C:C, "T4") - SUMIFS(NhatKy_ViPham!K:K, NhatKy_ViPham!E:E, "11_Van_A", NhatKy_ViPham!F:F, B28, NhatKy_ViPham!C:C, "T4")</f>
        <v>100</v>
      </c>
      <c r="V28" s="6">
        <f>100 + SUMIFS(NhatKy_ViPham!J:J, NhatKy_ViPham!E:E, "11_Van_A", NhatKy_ViPham!F:F, B28, NhatKy_ViPham!C:C, "T5") - SUMIFS(NhatKy_ViPham!K:K, NhatKy_ViPham!E:E, "11_Van_A", NhatKy_ViPham!F:F, B28, NhatKy_ViPham!C:C, "T5")</f>
        <v>100</v>
      </c>
      <c r="W28" s="6">
        <f>100 + SUMIFS(NhatKy_ViPham!J:J, NhatKy_ViPham!E:E, "11_Van_A", NhatKy_ViPham!F:F, B28, NhatKy_ViPham!C:C, "T6") - SUMIFS(NhatKy_ViPham!K:K, NhatKy_ViPham!E:E, "11_Van_A", NhatKy_ViPham!F:F, B28, NhatKy_ViPham!C:C, "T6")</f>
        <v>100</v>
      </c>
      <c r="X28" s="6">
        <f>100 + SUMIFS(NhatKy_ViPham!J:J, NhatKy_ViPham!E:E, "11_Van_A", NhatKy_ViPham!F:F, B28, NhatKy_ViPham!C:C, "T7") - SUMIFS(NhatKy_ViPham!K:K, NhatKy_ViPham!E:E, "11_Van_A", NhatKy_ViPham!F:F, B28, NhatKy_ViPham!C:C, "T7")</f>
        <v>100</v>
      </c>
      <c r="Y28" s="6">
        <f>100 + SUMIFS(NhatKy_ViPham!J:J, NhatKy_ViPham!E:E, "11_Van_A", NhatKy_ViPham!F:F, B28, NhatKy_ViPham!C:C, "T8") - SUMIFS(NhatKy_ViPham!K:K, NhatKy_ViPham!E:E, "11_Van_A", NhatKy_ViPham!F:F, B28, NhatKy_ViPham!C:C, "T8")</f>
        <v>100</v>
      </c>
      <c r="Z28" s="6">
        <f>100 + SUMIFS(NhatKy_ViPham!J:J, NhatKy_ViPham!E:E, "11_Van_A", NhatKy_ViPham!F:F, B28, NhatKy_ViPham!C:C, "T9") - SUMIFS(NhatKy_ViPham!K:K, NhatKy_ViPham!E:E, "11_Van_A", NhatKy_ViPham!F:F, B28, NhatKy_ViPham!C:C, "T9")</f>
        <v>100</v>
      </c>
      <c r="AA28" s="6">
        <f>100 + SUMIFS(NhatKy_ViPham!J:J, NhatKy_ViPham!E:E, "11_Van_A", NhatKy_ViPham!F:F, B28, NhatKy_ViPham!C:C, "T10") - SUMIFS(NhatKy_ViPham!K:K, NhatKy_ViPham!E:E, "11_Van_A", NhatKy_ViPham!F:F, B28, NhatKy_ViPham!C:C, "T10")</f>
        <v>100</v>
      </c>
      <c r="AB28" s="6">
        <f>100 + SUMIFS(NhatKy_ViPham!J:J, NhatKy_ViPham!E:E, "11_Van_A", NhatKy_ViPham!F:F, B28, NhatKy_ViPham!C:C, "T11") - SUMIFS(NhatKy_ViPham!K:K, NhatKy_ViPham!E:E, "11_Van_A", NhatKy_ViPham!F:F, B28, NhatKy_ViPham!C:C, "T11")</f>
        <v>100</v>
      </c>
      <c r="AC28" s="6">
        <f>100 + SUMIFS(NhatKy_ViPham!J:J, NhatKy_ViPham!E:E, "11_Van_A", NhatKy_ViPham!F:F, B28, NhatKy_ViPham!C:C, "T12") - SUMIFS(NhatKy_ViPham!K:K, NhatKy_ViPham!E:E, "11_Van_A", NhatKy_ViPham!F:F, B28, NhatKy_ViPham!C:C, "T12")</f>
        <v>100</v>
      </c>
      <c r="AD28" s="6">
        <f>100 + SUMIFS(NhatKy_ViPham!J:J, NhatKy_ViPham!E:E, "11_Van_A", NhatKy_ViPham!F:F, B28, NhatKy_ViPham!C:C, "T13") - SUMIFS(NhatKy_ViPham!K:K, NhatKy_ViPham!E:E, "11_Van_A", NhatKy_ViPham!F:F, B28, NhatKy_ViPham!C:C, "T13")</f>
        <v>100</v>
      </c>
      <c r="AE28" s="6">
        <f>100 + SUMIFS(NhatKy_ViPham!J:J, NhatKy_ViPham!E:E, "11_Van_A", NhatKy_ViPham!F:F, B28, NhatKy_ViPham!C:C, "T14") - SUMIFS(NhatKy_ViPham!K:K, NhatKy_ViPham!E:E, "11_Van_A", NhatKy_ViPham!F:F, B28, NhatKy_ViPham!C:C, "T14")</f>
        <v>100</v>
      </c>
      <c r="AF28" s="6">
        <f>100 + SUMIFS(NhatKy_ViPham!J:J, NhatKy_ViPham!E:E, "11_Van_A", NhatKy_ViPham!F:F, B28, NhatKy_ViPham!C:C, "T15") - SUMIFS(NhatKy_ViPham!K:K, NhatKy_ViPham!E:E, "11_Van_A", NhatKy_ViPham!F:F, B28, NhatKy_ViPham!C:C, "T15")</f>
        <v>100</v>
      </c>
      <c r="AG28" s="6">
        <f>100 + SUMIFS(NhatKy_ViPham!J:J, NhatKy_ViPham!E:E, "11_Van_A", NhatKy_ViPham!F:F, B28, NhatKy_ViPham!C:C, "T16") - SUMIFS(NhatKy_ViPham!K:K, NhatKy_ViPham!E:E, "11_Van_A", NhatKy_ViPham!F:F, B28, NhatKy_ViPham!C:C, "T16")</f>
        <v>100</v>
      </c>
      <c r="AH28" s="6">
        <f>100 + SUMIFS(NhatKy_ViPham!J:J, NhatKy_ViPham!E:E, "11_Van_A", NhatKy_ViPham!F:F, B28, NhatKy_ViPham!C:C, "T17") - SUMIFS(NhatKy_ViPham!K:K, NhatKy_ViPham!E:E, "11_Van_A", NhatKy_ViPham!F:F, B28, NhatKy_ViPham!C:C, "T17")</f>
        <v>100</v>
      </c>
      <c r="AI28" s="6">
        <f>100 + SUMIFS(NhatKy_ViPham!J:J, NhatKy_ViPham!E:E, "11_Van_A", NhatKy_ViPham!F:F, B28, NhatKy_ViPham!C:C, "T18") - SUMIFS(NhatKy_ViPham!K:K, NhatKy_ViPham!E:E, "11_Van_A", NhatKy_ViPham!F:F, B28, NhatKy_ViPham!C:C, "T18")</f>
        <v>100</v>
      </c>
      <c r="AJ28" s="6">
        <f>100 + SUMIFS(NhatKy_ViPham!J:J, NhatKy_ViPham!E:E, "11_Van_A", NhatKy_ViPham!F:F, B28, NhatKy_ViPham!C:C, "T19") - SUMIFS(NhatKy_ViPham!K:K, NhatKy_ViPham!E:E, "11_Van_A", NhatKy_ViPham!F:F, B28, NhatKy_ViPham!C:C, "T19")</f>
        <v>100</v>
      </c>
      <c r="AK28" s="6">
        <f>100 + SUMIFS(NhatKy_ViPham!J:J, NhatKy_ViPham!E:E, "11_Van_A", NhatKy_ViPham!F:F, B28, NhatKy_ViPham!C:C, "T20") - SUMIFS(NhatKy_ViPham!K:K, NhatKy_ViPham!E:E, "11_Van_A", NhatKy_ViPham!F:F, B28, NhatKy_ViPham!C:C, "T20")</f>
        <v>100</v>
      </c>
      <c r="AL28" s="6">
        <f>100 + SUMIFS(NhatKy_ViPham!J:J, NhatKy_ViPham!E:E, "11_Van_A", NhatKy_ViPham!F:F, B28, NhatKy_ViPham!C:C, "T21") - SUMIFS(NhatKy_ViPham!K:K, NhatKy_ViPham!E:E, "11_Van_A", NhatKy_ViPham!F:F, B28, NhatKy_ViPham!C:C, "T21")</f>
        <v>100</v>
      </c>
      <c r="AM28" s="6">
        <f>100 + SUMIFS(NhatKy_ViPham!J:J, NhatKy_ViPham!E:E, "11_Van_A", NhatKy_ViPham!F:F, B28, NhatKy_ViPham!C:C, "T22") - SUMIFS(NhatKy_ViPham!K:K, NhatKy_ViPham!E:E, "11_Van_A", NhatKy_ViPham!F:F, B28, NhatKy_ViPham!C:C, "T22")</f>
        <v>100</v>
      </c>
      <c r="AN28" s="6">
        <f>100 + SUMIFS(NhatKy_ViPham!J:J, NhatKy_ViPham!E:E, "11_Van_A", NhatKy_ViPham!F:F, B28, NhatKy_ViPham!C:C, "T23") - SUMIFS(NhatKy_ViPham!K:K, NhatKy_ViPham!E:E, "11_Van_A", NhatKy_ViPham!F:F, B28, NhatKy_ViPham!C:C, "T23")</f>
        <v>100</v>
      </c>
      <c r="AO28" s="6">
        <f>100 + SUMIFS(NhatKy_ViPham!J:J, NhatKy_ViPham!E:E, "11_Van_A", NhatKy_ViPham!F:F, B28, NhatKy_ViPham!C:C, "T24") - SUMIFS(NhatKy_ViPham!K:K, NhatKy_ViPham!E:E, "11_Van_A", NhatKy_ViPham!F:F, B28, NhatKy_ViPham!C:C, "T24")</f>
        <v>100</v>
      </c>
      <c r="AP28" s="6">
        <f>100 + SUMIFS(NhatKy_ViPham!J:J, NhatKy_ViPham!E:E, "11_Van_A", NhatKy_ViPham!F:F, B28, NhatKy_ViPham!C:C, "T25") - SUMIFS(NhatKy_ViPham!K:K, NhatKy_ViPham!E:E, "11_Van_A", NhatKy_ViPham!F:F, B28, NhatKy_ViPham!C:C, "T25")</f>
        <v>100</v>
      </c>
      <c r="AQ28" s="6">
        <f>100 + SUMIFS(NhatKy_ViPham!J:J, NhatKy_ViPham!E:E, "11_Van_A", NhatKy_ViPham!F:F, B28, NhatKy_ViPham!C:C, "T26") - SUMIFS(NhatKy_ViPham!K:K, NhatKy_ViPham!E:E, "11_Van_A", NhatKy_ViPham!F:F, B28, NhatKy_ViPham!C:C, "T26")</f>
        <v>100</v>
      </c>
      <c r="AR28" s="6">
        <f>100 + SUMIFS(NhatKy_ViPham!J:J, NhatKy_ViPham!E:E, "11_Van_A", NhatKy_ViPham!F:F, B28, NhatKy_ViPham!C:C, "T27") - SUMIFS(NhatKy_ViPham!K:K, NhatKy_ViPham!E:E, "11_Van_A", NhatKy_ViPham!F:F, B28, NhatKy_ViPham!C:C, "T27")</f>
        <v>100</v>
      </c>
      <c r="AS28" s="6">
        <f>100 + SUMIFS(NhatKy_ViPham!J:J, NhatKy_ViPham!E:E, "11_Van_A", NhatKy_ViPham!F:F, B28, NhatKy_ViPham!C:C, "T28") - SUMIFS(NhatKy_ViPham!K:K, NhatKy_ViPham!E:E, "11_Van_A", NhatKy_ViPham!F:F, B28, NhatKy_ViPham!C:C, "T28")</f>
        <v>100</v>
      </c>
      <c r="AT28" s="6">
        <f>100 + SUMIFS(NhatKy_ViPham!J:J, NhatKy_ViPham!E:E, "11_Van_A", NhatKy_ViPham!F:F, B28, NhatKy_ViPham!C:C, "T29") - SUMIFS(NhatKy_ViPham!K:K, NhatKy_ViPham!E:E, "11_Van_A", NhatKy_ViPham!F:F, B28, NhatKy_ViPham!C:C, "T29")</f>
        <v>100</v>
      </c>
      <c r="AU28" s="6">
        <f>100 + SUMIFS(NhatKy_ViPham!J:J, NhatKy_ViPham!E:E, "11_Van_A", NhatKy_ViPham!F:F, B28, NhatKy_ViPham!C:C, "T30") - SUMIFS(NhatKy_ViPham!K:K, NhatKy_ViPham!E:E, "11_Van_A", NhatKy_ViPham!F:F, B28, NhatKy_ViPham!C:C, "T30")</f>
        <v>100</v>
      </c>
      <c r="AV28" s="6">
        <f>100 + SUMIFS(NhatKy_ViPham!J:J, NhatKy_ViPham!E:E, "11_Van_A", NhatKy_ViPham!F:F, B28, NhatKy_ViPham!C:C, "T31") - SUMIFS(NhatKy_ViPham!K:K, NhatKy_ViPham!E:E, "11_Van_A", NhatKy_ViPham!F:F, B28, NhatKy_ViPham!C:C, "T31")</f>
        <v>100</v>
      </c>
      <c r="AW28" s="6">
        <f>100 + SUMIFS(NhatKy_ViPham!J:J, NhatKy_ViPham!E:E, "11_Van_A", NhatKy_ViPham!F:F, B28, NhatKy_ViPham!C:C, "T32") - SUMIFS(NhatKy_ViPham!K:K, NhatKy_ViPham!E:E, "11_Van_A", NhatKy_ViPham!F:F, B28, NhatKy_ViPham!C:C, "T32")</f>
        <v>100</v>
      </c>
      <c r="AX28" s="6">
        <f>100 + SUMIFS(NhatKy_ViPham!J:J, NhatKy_ViPham!E:E, "11_Van_A", NhatKy_ViPham!F:F, B28, NhatKy_ViPham!C:C, "T33") - SUMIFS(NhatKy_ViPham!K:K, NhatKy_ViPham!E:E, "11_Van_A", NhatKy_ViPham!F:F, B28, NhatKy_ViPham!C:C, "T33")</f>
        <v>100</v>
      </c>
      <c r="AY28" s="6">
        <f>100 + SUMIFS(NhatKy_ViPham!J:J, NhatKy_ViPham!E:E, "11_Van_A", NhatKy_ViPham!F:F, B28, NhatKy_ViPham!C:C, "T34") - SUMIFS(NhatKy_ViPham!K:K, NhatKy_ViPham!E:E, "11_Van_A", NhatKy_ViPham!F:F, B28, NhatKy_ViPham!C:C, "T34")</f>
        <v>100</v>
      </c>
      <c r="AZ28" s="6">
        <f>100 + SUMIFS(NhatKy_ViPham!J:J, NhatKy_ViPham!E:E, "11_Van_A", NhatKy_ViPham!F:F, B28, NhatKy_ViPham!C:C, "T35") - SUMIFS(NhatKy_ViPham!K:K, NhatKy_ViPham!E:E, "11_Van_A", NhatKy_ViPham!F:F, B28, NhatKy_ViPham!C:C, "T35")</f>
        <v>100</v>
      </c>
      <c r="BA28" s="12">
        <f t="shared" si="0"/>
        <v>100</v>
      </c>
      <c r="BB28" s="11" t="s">
        <v>430</v>
      </c>
      <c r="BC28" s="16" t="str">
        <f t="shared" si="1"/>
        <v>Tốt</v>
      </c>
      <c r="BD28" s="15" t="str">
        <f t="shared" si="2"/>
        <v>🟢 BÌNH THƯỜNG</v>
      </c>
    </row>
    <row r="29" spans="1:56" x14ac:dyDescent="0.25">
      <c r="A29" s="4">
        <v>21</v>
      </c>
      <c r="B29" s="10" t="s">
        <v>1880</v>
      </c>
      <c r="C29" s="4" t="s">
        <v>1536</v>
      </c>
      <c r="D29" s="4" t="s">
        <v>429</v>
      </c>
      <c r="E29" s="11" t="s">
        <v>430</v>
      </c>
      <c r="F29" s="7">
        <f>SUMIFS(NhatKy_ViPham!K:K, NhatKy_ViPham!E:E, "11_Van_A", NhatKy_ViPham!F:F, B29, NhatKy_ViPham!H:H, "L01")</f>
        <v>0</v>
      </c>
      <c r="G29" s="7">
        <f>SUMIFS(NhatKy_ViPham!K:K, NhatKy_ViPham!E:E, "11_Van_A", NhatKy_ViPham!F:F, B29, NhatKy_ViPham!H:H, "L02")</f>
        <v>0</v>
      </c>
      <c r="H29" s="7">
        <f>SUMIFS(NhatKy_ViPham!K:K, NhatKy_ViPham!E:E, "11_Van_A", NhatKy_ViPham!F:F, B29, NhatKy_ViPham!H:H, "L03")</f>
        <v>0</v>
      </c>
      <c r="I29" s="7">
        <f>SUMIFS(NhatKy_ViPham!K:K, NhatKy_ViPham!E:E, "11_Van_A", NhatKy_ViPham!F:F, B29, NhatKy_ViPham!H:H, "L04")</f>
        <v>0</v>
      </c>
      <c r="J29" s="7">
        <f>SUMIFS(NhatKy_ViPham!K:K, NhatKy_ViPham!E:E, "11_Van_A", NhatKy_ViPham!F:F, B29, NhatKy_ViPham!H:H, "L05")</f>
        <v>0</v>
      </c>
      <c r="K29" s="7">
        <f>SUMIFS(NhatKy_ViPham!K:K, NhatKy_ViPham!E:E, "11_Van_A", NhatKy_ViPham!F:F, B29, NhatKy_ViPham!H:H, "L06")</f>
        <v>0</v>
      </c>
      <c r="L29" s="7">
        <f>SUMIFS(NhatKy_ViPham!K:K, NhatKy_ViPham!E:E, "11_Van_A", NhatKy_ViPham!F:F, B29, NhatKy_ViPham!H:H, "L07")</f>
        <v>0</v>
      </c>
      <c r="M29" s="7">
        <f>SUMIFS(NhatKy_ViPham!K:K, NhatKy_ViPham!E:E, "11_Van_A", NhatKy_ViPham!F:F, B29, NhatKy_ViPham!H:H, "L08")</f>
        <v>0</v>
      </c>
      <c r="N29" s="7">
        <f>SUMIFS(NhatKy_ViPham!K:K, NhatKy_ViPham!E:E, "11_Van_A", NhatKy_ViPham!F:F, B29, NhatKy_ViPham!H:H, "L09")</f>
        <v>0</v>
      </c>
      <c r="O29" s="7">
        <f>SUMIFS(NhatKy_ViPham!K:K, NhatKy_ViPham!E:E, "11_Van_A", NhatKy_ViPham!F:F, B29, NhatKy_ViPham!H:H, "L10")</f>
        <v>0</v>
      </c>
      <c r="P29" s="12">
        <f>SUMIFS(NhatKy_ViPham!J:J, NhatKy_ViPham!E:E, "11_Van_A", NhatKy_ViPham!F:F, B29)</f>
        <v>0</v>
      </c>
      <c r="Q29" s="13">
        <f>SUMIFS(NhatKy_ViPham!K:K, NhatKy_ViPham!E:E, "11_Van_A", NhatKy_ViPham!F:F, B29)</f>
        <v>0</v>
      </c>
      <c r="R29" s="7">
        <f>100 + SUMIFS(NhatKy_ViPham!J:J, NhatKy_ViPham!E:E, "11_Van_A", NhatKy_ViPham!F:F, B29, NhatKy_ViPham!C:C, "T1") - SUMIFS(NhatKy_ViPham!K:K, NhatKy_ViPham!E:E, "11_Van_A", NhatKy_ViPham!F:F, B29, NhatKy_ViPham!C:C, "T1")</f>
        <v>100</v>
      </c>
      <c r="S29" s="7">
        <f>100 + SUMIFS(NhatKy_ViPham!J:J, NhatKy_ViPham!E:E, "11_Van_A", NhatKy_ViPham!F:F, B29, NhatKy_ViPham!C:C, "T2") - SUMIFS(NhatKy_ViPham!K:K, NhatKy_ViPham!E:E, "11_Van_A", NhatKy_ViPham!F:F, B29, NhatKy_ViPham!C:C, "T2")</f>
        <v>100</v>
      </c>
      <c r="T29" s="7">
        <f>100 + SUMIFS(NhatKy_ViPham!J:J, NhatKy_ViPham!E:E, "11_Van_A", NhatKy_ViPham!F:F, B29, NhatKy_ViPham!C:C, "T3") - SUMIFS(NhatKy_ViPham!K:K, NhatKy_ViPham!E:E, "11_Van_A", NhatKy_ViPham!F:F, B29, NhatKy_ViPham!C:C, "T3")</f>
        <v>100</v>
      </c>
      <c r="U29" s="7">
        <f>100 + SUMIFS(NhatKy_ViPham!J:J, NhatKy_ViPham!E:E, "11_Van_A", NhatKy_ViPham!F:F, B29, NhatKy_ViPham!C:C, "T4") - SUMIFS(NhatKy_ViPham!K:K, NhatKy_ViPham!E:E, "11_Van_A", NhatKy_ViPham!F:F, B29, NhatKy_ViPham!C:C, "T4")</f>
        <v>100</v>
      </c>
      <c r="V29" s="7">
        <f>100 + SUMIFS(NhatKy_ViPham!J:J, NhatKy_ViPham!E:E, "11_Van_A", NhatKy_ViPham!F:F, B29, NhatKy_ViPham!C:C, "T5") - SUMIFS(NhatKy_ViPham!K:K, NhatKy_ViPham!E:E, "11_Van_A", NhatKy_ViPham!F:F, B29, NhatKy_ViPham!C:C, "T5")</f>
        <v>100</v>
      </c>
      <c r="W29" s="7">
        <f>100 + SUMIFS(NhatKy_ViPham!J:J, NhatKy_ViPham!E:E, "11_Van_A", NhatKy_ViPham!F:F, B29, NhatKy_ViPham!C:C, "T6") - SUMIFS(NhatKy_ViPham!K:K, NhatKy_ViPham!E:E, "11_Van_A", NhatKy_ViPham!F:F, B29, NhatKy_ViPham!C:C, "T6")</f>
        <v>100</v>
      </c>
      <c r="X29" s="7">
        <f>100 + SUMIFS(NhatKy_ViPham!J:J, NhatKy_ViPham!E:E, "11_Van_A", NhatKy_ViPham!F:F, B29, NhatKy_ViPham!C:C, "T7") - SUMIFS(NhatKy_ViPham!K:K, NhatKy_ViPham!E:E, "11_Van_A", NhatKy_ViPham!F:F, B29, NhatKy_ViPham!C:C, "T7")</f>
        <v>100</v>
      </c>
      <c r="Y29" s="7">
        <f>100 + SUMIFS(NhatKy_ViPham!J:J, NhatKy_ViPham!E:E, "11_Van_A", NhatKy_ViPham!F:F, B29, NhatKy_ViPham!C:C, "T8") - SUMIFS(NhatKy_ViPham!K:K, NhatKy_ViPham!E:E, "11_Van_A", NhatKy_ViPham!F:F, B29, NhatKy_ViPham!C:C, "T8")</f>
        <v>100</v>
      </c>
      <c r="Z29" s="7">
        <f>100 + SUMIFS(NhatKy_ViPham!J:J, NhatKy_ViPham!E:E, "11_Van_A", NhatKy_ViPham!F:F, B29, NhatKy_ViPham!C:C, "T9") - SUMIFS(NhatKy_ViPham!K:K, NhatKy_ViPham!E:E, "11_Van_A", NhatKy_ViPham!F:F, B29, NhatKy_ViPham!C:C, "T9")</f>
        <v>100</v>
      </c>
      <c r="AA29" s="7">
        <f>100 + SUMIFS(NhatKy_ViPham!J:J, NhatKy_ViPham!E:E, "11_Van_A", NhatKy_ViPham!F:F, B29, NhatKy_ViPham!C:C, "T10") - SUMIFS(NhatKy_ViPham!K:K, NhatKy_ViPham!E:E, "11_Van_A", NhatKy_ViPham!F:F, B29, NhatKy_ViPham!C:C, "T10")</f>
        <v>100</v>
      </c>
      <c r="AB29" s="7">
        <f>100 + SUMIFS(NhatKy_ViPham!J:J, NhatKy_ViPham!E:E, "11_Van_A", NhatKy_ViPham!F:F, B29, NhatKy_ViPham!C:C, "T11") - SUMIFS(NhatKy_ViPham!K:K, NhatKy_ViPham!E:E, "11_Van_A", NhatKy_ViPham!F:F, B29, NhatKy_ViPham!C:C, "T11")</f>
        <v>100</v>
      </c>
      <c r="AC29" s="7">
        <f>100 + SUMIFS(NhatKy_ViPham!J:J, NhatKy_ViPham!E:E, "11_Van_A", NhatKy_ViPham!F:F, B29, NhatKy_ViPham!C:C, "T12") - SUMIFS(NhatKy_ViPham!K:K, NhatKy_ViPham!E:E, "11_Van_A", NhatKy_ViPham!F:F, B29, NhatKy_ViPham!C:C, "T12")</f>
        <v>100</v>
      </c>
      <c r="AD29" s="7">
        <f>100 + SUMIFS(NhatKy_ViPham!J:J, NhatKy_ViPham!E:E, "11_Van_A", NhatKy_ViPham!F:F, B29, NhatKy_ViPham!C:C, "T13") - SUMIFS(NhatKy_ViPham!K:K, NhatKy_ViPham!E:E, "11_Van_A", NhatKy_ViPham!F:F, B29, NhatKy_ViPham!C:C, "T13")</f>
        <v>100</v>
      </c>
      <c r="AE29" s="7">
        <f>100 + SUMIFS(NhatKy_ViPham!J:J, NhatKy_ViPham!E:E, "11_Van_A", NhatKy_ViPham!F:F, B29, NhatKy_ViPham!C:C, "T14") - SUMIFS(NhatKy_ViPham!K:K, NhatKy_ViPham!E:E, "11_Van_A", NhatKy_ViPham!F:F, B29, NhatKy_ViPham!C:C, "T14")</f>
        <v>100</v>
      </c>
      <c r="AF29" s="7">
        <f>100 + SUMIFS(NhatKy_ViPham!J:J, NhatKy_ViPham!E:E, "11_Van_A", NhatKy_ViPham!F:F, B29, NhatKy_ViPham!C:C, "T15") - SUMIFS(NhatKy_ViPham!K:K, NhatKy_ViPham!E:E, "11_Van_A", NhatKy_ViPham!F:F, B29, NhatKy_ViPham!C:C, "T15")</f>
        <v>100</v>
      </c>
      <c r="AG29" s="7">
        <f>100 + SUMIFS(NhatKy_ViPham!J:J, NhatKy_ViPham!E:E, "11_Van_A", NhatKy_ViPham!F:F, B29, NhatKy_ViPham!C:C, "T16") - SUMIFS(NhatKy_ViPham!K:K, NhatKy_ViPham!E:E, "11_Van_A", NhatKy_ViPham!F:F, B29, NhatKy_ViPham!C:C, "T16")</f>
        <v>100</v>
      </c>
      <c r="AH29" s="7">
        <f>100 + SUMIFS(NhatKy_ViPham!J:J, NhatKy_ViPham!E:E, "11_Van_A", NhatKy_ViPham!F:F, B29, NhatKy_ViPham!C:C, "T17") - SUMIFS(NhatKy_ViPham!K:K, NhatKy_ViPham!E:E, "11_Van_A", NhatKy_ViPham!F:F, B29, NhatKy_ViPham!C:C, "T17")</f>
        <v>100</v>
      </c>
      <c r="AI29" s="7">
        <f>100 + SUMIFS(NhatKy_ViPham!J:J, NhatKy_ViPham!E:E, "11_Van_A", NhatKy_ViPham!F:F, B29, NhatKy_ViPham!C:C, "T18") - SUMIFS(NhatKy_ViPham!K:K, NhatKy_ViPham!E:E, "11_Van_A", NhatKy_ViPham!F:F, B29, NhatKy_ViPham!C:C, "T18")</f>
        <v>100</v>
      </c>
      <c r="AJ29" s="7">
        <f>100 + SUMIFS(NhatKy_ViPham!J:J, NhatKy_ViPham!E:E, "11_Van_A", NhatKy_ViPham!F:F, B29, NhatKy_ViPham!C:C, "T19") - SUMIFS(NhatKy_ViPham!K:K, NhatKy_ViPham!E:E, "11_Van_A", NhatKy_ViPham!F:F, B29, NhatKy_ViPham!C:C, "T19")</f>
        <v>100</v>
      </c>
      <c r="AK29" s="7">
        <f>100 + SUMIFS(NhatKy_ViPham!J:J, NhatKy_ViPham!E:E, "11_Van_A", NhatKy_ViPham!F:F, B29, NhatKy_ViPham!C:C, "T20") - SUMIFS(NhatKy_ViPham!K:K, NhatKy_ViPham!E:E, "11_Van_A", NhatKy_ViPham!F:F, B29, NhatKy_ViPham!C:C, "T20")</f>
        <v>100</v>
      </c>
      <c r="AL29" s="7">
        <f>100 + SUMIFS(NhatKy_ViPham!J:J, NhatKy_ViPham!E:E, "11_Van_A", NhatKy_ViPham!F:F, B29, NhatKy_ViPham!C:C, "T21") - SUMIFS(NhatKy_ViPham!K:K, NhatKy_ViPham!E:E, "11_Van_A", NhatKy_ViPham!F:F, B29, NhatKy_ViPham!C:C, "T21")</f>
        <v>100</v>
      </c>
      <c r="AM29" s="7">
        <f>100 + SUMIFS(NhatKy_ViPham!J:J, NhatKy_ViPham!E:E, "11_Van_A", NhatKy_ViPham!F:F, B29, NhatKy_ViPham!C:C, "T22") - SUMIFS(NhatKy_ViPham!K:K, NhatKy_ViPham!E:E, "11_Van_A", NhatKy_ViPham!F:F, B29, NhatKy_ViPham!C:C, "T22")</f>
        <v>100</v>
      </c>
      <c r="AN29" s="7">
        <f>100 + SUMIFS(NhatKy_ViPham!J:J, NhatKy_ViPham!E:E, "11_Van_A", NhatKy_ViPham!F:F, B29, NhatKy_ViPham!C:C, "T23") - SUMIFS(NhatKy_ViPham!K:K, NhatKy_ViPham!E:E, "11_Van_A", NhatKy_ViPham!F:F, B29, NhatKy_ViPham!C:C, "T23")</f>
        <v>100</v>
      </c>
      <c r="AO29" s="7">
        <f>100 + SUMIFS(NhatKy_ViPham!J:J, NhatKy_ViPham!E:E, "11_Van_A", NhatKy_ViPham!F:F, B29, NhatKy_ViPham!C:C, "T24") - SUMIFS(NhatKy_ViPham!K:K, NhatKy_ViPham!E:E, "11_Van_A", NhatKy_ViPham!F:F, B29, NhatKy_ViPham!C:C, "T24")</f>
        <v>100</v>
      </c>
      <c r="AP29" s="7">
        <f>100 + SUMIFS(NhatKy_ViPham!J:J, NhatKy_ViPham!E:E, "11_Van_A", NhatKy_ViPham!F:F, B29, NhatKy_ViPham!C:C, "T25") - SUMIFS(NhatKy_ViPham!K:K, NhatKy_ViPham!E:E, "11_Van_A", NhatKy_ViPham!F:F, B29, NhatKy_ViPham!C:C, "T25")</f>
        <v>100</v>
      </c>
      <c r="AQ29" s="7">
        <f>100 + SUMIFS(NhatKy_ViPham!J:J, NhatKy_ViPham!E:E, "11_Van_A", NhatKy_ViPham!F:F, B29, NhatKy_ViPham!C:C, "T26") - SUMIFS(NhatKy_ViPham!K:K, NhatKy_ViPham!E:E, "11_Van_A", NhatKy_ViPham!F:F, B29, NhatKy_ViPham!C:C, "T26")</f>
        <v>100</v>
      </c>
      <c r="AR29" s="7">
        <f>100 + SUMIFS(NhatKy_ViPham!J:J, NhatKy_ViPham!E:E, "11_Van_A", NhatKy_ViPham!F:F, B29, NhatKy_ViPham!C:C, "T27") - SUMIFS(NhatKy_ViPham!K:K, NhatKy_ViPham!E:E, "11_Van_A", NhatKy_ViPham!F:F, B29, NhatKy_ViPham!C:C, "T27")</f>
        <v>100</v>
      </c>
      <c r="AS29" s="7">
        <f>100 + SUMIFS(NhatKy_ViPham!J:J, NhatKy_ViPham!E:E, "11_Van_A", NhatKy_ViPham!F:F, B29, NhatKy_ViPham!C:C, "T28") - SUMIFS(NhatKy_ViPham!K:K, NhatKy_ViPham!E:E, "11_Van_A", NhatKy_ViPham!F:F, B29, NhatKy_ViPham!C:C, "T28")</f>
        <v>100</v>
      </c>
      <c r="AT29" s="7">
        <f>100 + SUMIFS(NhatKy_ViPham!J:J, NhatKy_ViPham!E:E, "11_Van_A", NhatKy_ViPham!F:F, B29, NhatKy_ViPham!C:C, "T29") - SUMIFS(NhatKy_ViPham!K:K, NhatKy_ViPham!E:E, "11_Van_A", NhatKy_ViPham!F:F, B29, NhatKy_ViPham!C:C, "T29")</f>
        <v>100</v>
      </c>
      <c r="AU29" s="7">
        <f>100 + SUMIFS(NhatKy_ViPham!J:J, NhatKy_ViPham!E:E, "11_Van_A", NhatKy_ViPham!F:F, B29, NhatKy_ViPham!C:C, "T30") - SUMIFS(NhatKy_ViPham!K:K, NhatKy_ViPham!E:E, "11_Van_A", NhatKy_ViPham!F:F, B29, NhatKy_ViPham!C:C, "T30")</f>
        <v>100</v>
      </c>
      <c r="AV29" s="7">
        <f>100 + SUMIFS(NhatKy_ViPham!J:J, NhatKy_ViPham!E:E, "11_Van_A", NhatKy_ViPham!F:F, B29, NhatKy_ViPham!C:C, "T31") - SUMIFS(NhatKy_ViPham!K:K, NhatKy_ViPham!E:E, "11_Van_A", NhatKy_ViPham!F:F, B29, NhatKy_ViPham!C:C, "T31")</f>
        <v>100</v>
      </c>
      <c r="AW29" s="7">
        <f>100 + SUMIFS(NhatKy_ViPham!J:J, NhatKy_ViPham!E:E, "11_Van_A", NhatKy_ViPham!F:F, B29, NhatKy_ViPham!C:C, "T32") - SUMIFS(NhatKy_ViPham!K:K, NhatKy_ViPham!E:E, "11_Van_A", NhatKy_ViPham!F:F, B29, NhatKy_ViPham!C:C, "T32")</f>
        <v>100</v>
      </c>
      <c r="AX29" s="7">
        <f>100 + SUMIFS(NhatKy_ViPham!J:J, NhatKy_ViPham!E:E, "11_Van_A", NhatKy_ViPham!F:F, B29, NhatKy_ViPham!C:C, "T33") - SUMIFS(NhatKy_ViPham!K:K, NhatKy_ViPham!E:E, "11_Van_A", NhatKy_ViPham!F:F, B29, NhatKy_ViPham!C:C, "T33")</f>
        <v>100</v>
      </c>
      <c r="AY29" s="7">
        <f>100 + SUMIFS(NhatKy_ViPham!J:J, NhatKy_ViPham!E:E, "11_Van_A", NhatKy_ViPham!F:F, B29, NhatKy_ViPham!C:C, "T34") - SUMIFS(NhatKy_ViPham!K:K, NhatKy_ViPham!E:E, "11_Van_A", NhatKy_ViPham!F:F, B29, NhatKy_ViPham!C:C, "T34")</f>
        <v>100</v>
      </c>
      <c r="AZ29" s="7">
        <f>100 + SUMIFS(NhatKy_ViPham!J:J, NhatKy_ViPham!E:E, "11_Van_A", NhatKy_ViPham!F:F, B29, NhatKy_ViPham!C:C, "T35") - SUMIFS(NhatKy_ViPham!K:K, NhatKy_ViPham!E:E, "11_Van_A", NhatKy_ViPham!F:F, B29, NhatKy_ViPham!C:C, "T35")</f>
        <v>100</v>
      </c>
      <c r="BA29" s="12">
        <f t="shared" si="0"/>
        <v>100</v>
      </c>
      <c r="BB29" s="11" t="s">
        <v>430</v>
      </c>
      <c r="BC29" s="14" t="str">
        <f t="shared" si="1"/>
        <v>Tốt</v>
      </c>
      <c r="BD29" s="10" t="str">
        <f t="shared" si="2"/>
        <v>🟢 BÌNH THƯỜNG</v>
      </c>
    </row>
    <row r="30" spans="1:56" x14ac:dyDescent="0.25">
      <c r="A30" s="5">
        <v>22</v>
      </c>
      <c r="B30" s="15" t="s">
        <v>1881</v>
      </c>
      <c r="C30" s="5" t="s">
        <v>1882</v>
      </c>
      <c r="D30" s="5" t="s">
        <v>429</v>
      </c>
      <c r="E30" s="11" t="s">
        <v>430</v>
      </c>
      <c r="F30" s="6">
        <f>SUMIFS(NhatKy_ViPham!K:K, NhatKy_ViPham!E:E, "11_Van_A", NhatKy_ViPham!F:F, B30, NhatKy_ViPham!H:H, "L01")</f>
        <v>0</v>
      </c>
      <c r="G30" s="6">
        <f>SUMIFS(NhatKy_ViPham!K:K, NhatKy_ViPham!E:E, "11_Van_A", NhatKy_ViPham!F:F, B30, NhatKy_ViPham!H:H, "L02")</f>
        <v>0</v>
      </c>
      <c r="H30" s="6">
        <f>SUMIFS(NhatKy_ViPham!K:K, NhatKy_ViPham!E:E, "11_Van_A", NhatKy_ViPham!F:F, B30, NhatKy_ViPham!H:H, "L03")</f>
        <v>0</v>
      </c>
      <c r="I30" s="6">
        <f>SUMIFS(NhatKy_ViPham!K:K, NhatKy_ViPham!E:E, "11_Van_A", NhatKy_ViPham!F:F, B30, NhatKy_ViPham!H:H, "L04")</f>
        <v>0</v>
      </c>
      <c r="J30" s="6">
        <f>SUMIFS(NhatKy_ViPham!K:K, NhatKy_ViPham!E:E, "11_Van_A", NhatKy_ViPham!F:F, B30, NhatKy_ViPham!H:H, "L05")</f>
        <v>0</v>
      </c>
      <c r="K30" s="6">
        <f>SUMIFS(NhatKy_ViPham!K:K, NhatKy_ViPham!E:E, "11_Van_A", NhatKy_ViPham!F:F, B30, NhatKy_ViPham!H:H, "L06")</f>
        <v>0</v>
      </c>
      <c r="L30" s="6">
        <f>SUMIFS(NhatKy_ViPham!K:K, NhatKy_ViPham!E:E, "11_Van_A", NhatKy_ViPham!F:F, B30, NhatKy_ViPham!H:H, "L07")</f>
        <v>0</v>
      </c>
      <c r="M30" s="6">
        <f>SUMIFS(NhatKy_ViPham!K:K, NhatKy_ViPham!E:E, "11_Van_A", NhatKy_ViPham!F:F, B30, NhatKy_ViPham!H:H, "L08")</f>
        <v>0</v>
      </c>
      <c r="N30" s="6">
        <f>SUMIFS(NhatKy_ViPham!K:K, NhatKy_ViPham!E:E, "11_Van_A", NhatKy_ViPham!F:F, B30, NhatKy_ViPham!H:H, "L09")</f>
        <v>0</v>
      </c>
      <c r="O30" s="6">
        <f>SUMIFS(NhatKy_ViPham!K:K, NhatKy_ViPham!E:E, "11_Van_A", NhatKy_ViPham!F:F, B30, NhatKy_ViPham!H:H, "L10")</f>
        <v>0</v>
      </c>
      <c r="P30" s="12">
        <f>SUMIFS(NhatKy_ViPham!J:J, NhatKy_ViPham!E:E, "11_Van_A", NhatKy_ViPham!F:F, B30)</f>
        <v>0</v>
      </c>
      <c r="Q30" s="13">
        <f>SUMIFS(NhatKy_ViPham!K:K, NhatKy_ViPham!E:E, "11_Van_A", NhatKy_ViPham!F:F, B30)</f>
        <v>0</v>
      </c>
      <c r="R30" s="6">
        <f>100 + SUMIFS(NhatKy_ViPham!J:J, NhatKy_ViPham!E:E, "11_Van_A", NhatKy_ViPham!F:F, B30, NhatKy_ViPham!C:C, "T1") - SUMIFS(NhatKy_ViPham!K:K, NhatKy_ViPham!E:E, "11_Van_A", NhatKy_ViPham!F:F, B30, NhatKy_ViPham!C:C, "T1")</f>
        <v>100</v>
      </c>
      <c r="S30" s="6">
        <f>100 + SUMIFS(NhatKy_ViPham!J:J, NhatKy_ViPham!E:E, "11_Van_A", NhatKy_ViPham!F:F, B30, NhatKy_ViPham!C:C, "T2") - SUMIFS(NhatKy_ViPham!K:K, NhatKy_ViPham!E:E, "11_Van_A", NhatKy_ViPham!F:F, B30, NhatKy_ViPham!C:C, "T2")</f>
        <v>100</v>
      </c>
      <c r="T30" s="6">
        <f>100 + SUMIFS(NhatKy_ViPham!J:J, NhatKy_ViPham!E:E, "11_Van_A", NhatKy_ViPham!F:F, B30, NhatKy_ViPham!C:C, "T3") - SUMIFS(NhatKy_ViPham!K:K, NhatKy_ViPham!E:E, "11_Van_A", NhatKy_ViPham!F:F, B30, NhatKy_ViPham!C:C, "T3")</f>
        <v>100</v>
      </c>
      <c r="U30" s="6">
        <f>100 + SUMIFS(NhatKy_ViPham!J:J, NhatKy_ViPham!E:E, "11_Van_A", NhatKy_ViPham!F:F, B30, NhatKy_ViPham!C:C, "T4") - SUMIFS(NhatKy_ViPham!K:K, NhatKy_ViPham!E:E, "11_Van_A", NhatKy_ViPham!F:F, B30, NhatKy_ViPham!C:C, "T4")</f>
        <v>100</v>
      </c>
      <c r="V30" s="6">
        <f>100 + SUMIFS(NhatKy_ViPham!J:J, NhatKy_ViPham!E:E, "11_Van_A", NhatKy_ViPham!F:F, B30, NhatKy_ViPham!C:C, "T5") - SUMIFS(NhatKy_ViPham!K:K, NhatKy_ViPham!E:E, "11_Van_A", NhatKy_ViPham!F:F, B30, NhatKy_ViPham!C:C, "T5")</f>
        <v>100</v>
      </c>
      <c r="W30" s="6">
        <f>100 + SUMIFS(NhatKy_ViPham!J:J, NhatKy_ViPham!E:E, "11_Van_A", NhatKy_ViPham!F:F, B30, NhatKy_ViPham!C:C, "T6") - SUMIFS(NhatKy_ViPham!K:K, NhatKy_ViPham!E:E, "11_Van_A", NhatKy_ViPham!F:F, B30, NhatKy_ViPham!C:C, "T6")</f>
        <v>100</v>
      </c>
      <c r="X30" s="6">
        <f>100 + SUMIFS(NhatKy_ViPham!J:J, NhatKy_ViPham!E:E, "11_Van_A", NhatKy_ViPham!F:F, B30, NhatKy_ViPham!C:C, "T7") - SUMIFS(NhatKy_ViPham!K:K, NhatKy_ViPham!E:E, "11_Van_A", NhatKy_ViPham!F:F, B30, NhatKy_ViPham!C:C, "T7")</f>
        <v>100</v>
      </c>
      <c r="Y30" s="6">
        <f>100 + SUMIFS(NhatKy_ViPham!J:J, NhatKy_ViPham!E:E, "11_Van_A", NhatKy_ViPham!F:F, B30, NhatKy_ViPham!C:C, "T8") - SUMIFS(NhatKy_ViPham!K:K, NhatKy_ViPham!E:E, "11_Van_A", NhatKy_ViPham!F:F, B30, NhatKy_ViPham!C:C, "T8")</f>
        <v>100</v>
      </c>
      <c r="Z30" s="6">
        <f>100 + SUMIFS(NhatKy_ViPham!J:J, NhatKy_ViPham!E:E, "11_Van_A", NhatKy_ViPham!F:F, B30, NhatKy_ViPham!C:C, "T9") - SUMIFS(NhatKy_ViPham!K:K, NhatKy_ViPham!E:E, "11_Van_A", NhatKy_ViPham!F:F, B30, NhatKy_ViPham!C:C, "T9")</f>
        <v>100</v>
      </c>
      <c r="AA30" s="6">
        <f>100 + SUMIFS(NhatKy_ViPham!J:J, NhatKy_ViPham!E:E, "11_Van_A", NhatKy_ViPham!F:F, B30, NhatKy_ViPham!C:C, "T10") - SUMIFS(NhatKy_ViPham!K:K, NhatKy_ViPham!E:E, "11_Van_A", NhatKy_ViPham!F:F, B30, NhatKy_ViPham!C:C, "T10")</f>
        <v>100</v>
      </c>
      <c r="AB30" s="6">
        <f>100 + SUMIFS(NhatKy_ViPham!J:J, NhatKy_ViPham!E:E, "11_Van_A", NhatKy_ViPham!F:F, B30, NhatKy_ViPham!C:C, "T11") - SUMIFS(NhatKy_ViPham!K:K, NhatKy_ViPham!E:E, "11_Van_A", NhatKy_ViPham!F:F, B30, NhatKy_ViPham!C:C, "T11")</f>
        <v>100</v>
      </c>
      <c r="AC30" s="6">
        <f>100 + SUMIFS(NhatKy_ViPham!J:J, NhatKy_ViPham!E:E, "11_Van_A", NhatKy_ViPham!F:F, B30, NhatKy_ViPham!C:C, "T12") - SUMIFS(NhatKy_ViPham!K:K, NhatKy_ViPham!E:E, "11_Van_A", NhatKy_ViPham!F:F, B30, NhatKy_ViPham!C:C, "T12")</f>
        <v>100</v>
      </c>
      <c r="AD30" s="6">
        <f>100 + SUMIFS(NhatKy_ViPham!J:J, NhatKy_ViPham!E:E, "11_Van_A", NhatKy_ViPham!F:F, B30, NhatKy_ViPham!C:C, "T13") - SUMIFS(NhatKy_ViPham!K:K, NhatKy_ViPham!E:E, "11_Van_A", NhatKy_ViPham!F:F, B30, NhatKy_ViPham!C:C, "T13")</f>
        <v>100</v>
      </c>
      <c r="AE30" s="6">
        <f>100 + SUMIFS(NhatKy_ViPham!J:J, NhatKy_ViPham!E:E, "11_Van_A", NhatKy_ViPham!F:F, B30, NhatKy_ViPham!C:C, "T14") - SUMIFS(NhatKy_ViPham!K:K, NhatKy_ViPham!E:E, "11_Van_A", NhatKy_ViPham!F:F, B30, NhatKy_ViPham!C:C, "T14")</f>
        <v>100</v>
      </c>
      <c r="AF30" s="6">
        <f>100 + SUMIFS(NhatKy_ViPham!J:J, NhatKy_ViPham!E:E, "11_Van_A", NhatKy_ViPham!F:F, B30, NhatKy_ViPham!C:C, "T15") - SUMIFS(NhatKy_ViPham!K:K, NhatKy_ViPham!E:E, "11_Van_A", NhatKy_ViPham!F:F, B30, NhatKy_ViPham!C:C, "T15")</f>
        <v>100</v>
      </c>
      <c r="AG30" s="6">
        <f>100 + SUMIFS(NhatKy_ViPham!J:J, NhatKy_ViPham!E:E, "11_Van_A", NhatKy_ViPham!F:F, B30, NhatKy_ViPham!C:C, "T16") - SUMIFS(NhatKy_ViPham!K:K, NhatKy_ViPham!E:E, "11_Van_A", NhatKy_ViPham!F:F, B30, NhatKy_ViPham!C:C, "T16")</f>
        <v>100</v>
      </c>
      <c r="AH30" s="6">
        <f>100 + SUMIFS(NhatKy_ViPham!J:J, NhatKy_ViPham!E:E, "11_Van_A", NhatKy_ViPham!F:F, B30, NhatKy_ViPham!C:C, "T17") - SUMIFS(NhatKy_ViPham!K:K, NhatKy_ViPham!E:E, "11_Van_A", NhatKy_ViPham!F:F, B30, NhatKy_ViPham!C:C, "T17")</f>
        <v>100</v>
      </c>
      <c r="AI30" s="6">
        <f>100 + SUMIFS(NhatKy_ViPham!J:J, NhatKy_ViPham!E:E, "11_Van_A", NhatKy_ViPham!F:F, B30, NhatKy_ViPham!C:C, "T18") - SUMIFS(NhatKy_ViPham!K:K, NhatKy_ViPham!E:E, "11_Van_A", NhatKy_ViPham!F:F, B30, NhatKy_ViPham!C:C, "T18")</f>
        <v>100</v>
      </c>
      <c r="AJ30" s="6">
        <f>100 + SUMIFS(NhatKy_ViPham!J:J, NhatKy_ViPham!E:E, "11_Van_A", NhatKy_ViPham!F:F, B30, NhatKy_ViPham!C:C, "T19") - SUMIFS(NhatKy_ViPham!K:K, NhatKy_ViPham!E:E, "11_Van_A", NhatKy_ViPham!F:F, B30, NhatKy_ViPham!C:C, "T19")</f>
        <v>100</v>
      </c>
      <c r="AK30" s="6">
        <f>100 + SUMIFS(NhatKy_ViPham!J:J, NhatKy_ViPham!E:E, "11_Van_A", NhatKy_ViPham!F:F, B30, NhatKy_ViPham!C:C, "T20") - SUMIFS(NhatKy_ViPham!K:K, NhatKy_ViPham!E:E, "11_Van_A", NhatKy_ViPham!F:F, B30, NhatKy_ViPham!C:C, "T20")</f>
        <v>100</v>
      </c>
      <c r="AL30" s="6">
        <f>100 + SUMIFS(NhatKy_ViPham!J:J, NhatKy_ViPham!E:E, "11_Van_A", NhatKy_ViPham!F:F, B30, NhatKy_ViPham!C:C, "T21") - SUMIFS(NhatKy_ViPham!K:K, NhatKy_ViPham!E:E, "11_Van_A", NhatKy_ViPham!F:F, B30, NhatKy_ViPham!C:C, "T21")</f>
        <v>100</v>
      </c>
      <c r="AM30" s="6">
        <f>100 + SUMIFS(NhatKy_ViPham!J:J, NhatKy_ViPham!E:E, "11_Van_A", NhatKy_ViPham!F:F, B30, NhatKy_ViPham!C:C, "T22") - SUMIFS(NhatKy_ViPham!K:K, NhatKy_ViPham!E:E, "11_Van_A", NhatKy_ViPham!F:F, B30, NhatKy_ViPham!C:C, "T22")</f>
        <v>100</v>
      </c>
      <c r="AN30" s="6">
        <f>100 + SUMIFS(NhatKy_ViPham!J:J, NhatKy_ViPham!E:E, "11_Van_A", NhatKy_ViPham!F:F, B30, NhatKy_ViPham!C:C, "T23") - SUMIFS(NhatKy_ViPham!K:K, NhatKy_ViPham!E:E, "11_Van_A", NhatKy_ViPham!F:F, B30, NhatKy_ViPham!C:C, "T23")</f>
        <v>100</v>
      </c>
      <c r="AO30" s="6">
        <f>100 + SUMIFS(NhatKy_ViPham!J:J, NhatKy_ViPham!E:E, "11_Van_A", NhatKy_ViPham!F:F, B30, NhatKy_ViPham!C:C, "T24") - SUMIFS(NhatKy_ViPham!K:K, NhatKy_ViPham!E:E, "11_Van_A", NhatKy_ViPham!F:F, B30, NhatKy_ViPham!C:C, "T24")</f>
        <v>100</v>
      </c>
      <c r="AP30" s="6">
        <f>100 + SUMIFS(NhatKy_ViPham!J:J, NhatKy_ViPham!E:E, "11_Van_A", NhatKy_ViPham!F:F, B30, NhatKy_ViPham!C:C, "T25") - SUMIFS(NhatKy_ViPham!K:K, NhatKy_ViPham!E:E, "11_Van_A", NhatKy_ViPham!F:F, B30, NhatKy_ViPham!C:C, "T25")</f>
        <v>100</v>
      </c>
      <c r="AQ30" s="6">
        <f>100 + SUMIFS(NhatKy_ViPham!J:J, NhatKy_ViPham!E:E, "11_Van_A", NhatKy_ViPham!F:F, B30, NhatKy_ViPham!C:C, "T26") - SUMIFS(NhatKy_ViPham!K:K, NhatKy_ViPham!E:E, "11_Van_A", NhatKy_ViPham!F:F, B30, NhatKy_ViPham!C:C, "T26")</f>
        <v>100</v>
      </c>
      <c r="AR30" s="6">
        <f>100 + SUMIFS(NhatKy_ViPham!J:J, NhatKy_ViPham!E:E, "11_Van_A", NhatKy_ViPham!F:F, B30, NhatKy_ViPham!C:C, "T27") - SUMIFS(NhatKy_ViPham!K:K, NhatKy_ViPham!E:E, "11_Van_A", NhatKy_ViPham!F:F, B30, NhatKy_ViPham!C:C, "T27")</f>
        <v>100</v>
      </c>
      <c r="AS30" s="6">
        <f>100 + SUMIFS(NhatKy_ViPham!J:J, NhatKy_ViPham!E:E, "11_Van_A", NhatKy_ViPham!F:F, B30, NhatKy_ViPham!C:C, "T28") - SUMIFS(NhatKy_ViPham!K:K, NhatKy_ViPham!E:E, "11_Van_A", NhatKy_ViPham!F:F, B30, NhatKy_ViPham!C:C, "T28")</f>
        <v>100</v>
      </c>
      <c r="AT30" s="6">
        <f>100 + SUMIFS(NhatKy_ViPham!J:J, NhatKy_ViPham!E:E, "11_Van_A", NhatKy_ViPham!F:F, B30, NhatKy_ViPham!C:C, "T29") - SUMIFS(NhatKy_ViPham!K:K, NhatKy_ViPham!E:E, "11_Van_A", NhatKy_ViPham!F:F, B30, NhatKy_ViPham!C:C, "T29")</f>
        <v>100</v>
      </c>
      <c r="AU30" s="6">
        <f>100 + SUMIFS(NhatKy_ViPham!J:J, NhatKy_ViPham!E:E, "11_Van_A", NhatKy_ViPham!F:F, B30, NhatKy_ViPham!C:C, "T30") - SUMIFS(NhatKy_ViPham!K:K, NhatKy_ViPham!E:E, "11_Van_A", NhatKy_ViPham!F:F, B30, NhatKy_ViPham!C:C, "T30")</f>
        <v>100</v>
      </c>
      <c r="AV30" s="6">
        <f>100 + SUMIFS(NhatKy_ViPham!J:J, NhatKy_ViPham!E:E, "11_Van_A", NhatKy_ViPham!F:F, B30, NhatKy_ViPham!C:C, "T31") - SUMIFS(NhatKy_ViPham!K:K, NhatKy_ViPham!E:E, "11_Van_A", NhatKy_ViPham!F:F, B30, NhatKy_ViPham!C:C, "T31")</f>
        <v>100</v>
      </c>
      <c r="AW30" s="6">
        <f>100 + SUMIFS(NhatKy_ViPham!J:J, NhatKy_ViPham!E:E, "11_Van_A", NhatKy_ViPham!F:F, B30, NhatKy_ViPham!C:C, "T32") - SUMIFS(NhatKy_ViPham!K:K, NhatKy_ViPham!E:E, "11_Van_A", NhatKy_ViPham!F:F, B30, NhatKy_ViPham!C:C, "T32")</f>
        <v>100</v>
      </c>
      <c r="AX30" s="6">
        <f>100 + SUMIFS(NhatKy_ViPham!J:J, NhatKy_ViPham!E:E, "11_Van_A", NhatKy_ViPham!F:F, B30, NhatKy_ViPham!C:C, "T33") - SUMIFS(NhatKy_ViPham!K:K, NhatKy_ViPham!E:E, "11_Van_A", NhatKy_ViPham!F:F, B30, NhatKy_ViPham!C:C, "T33")</f>
        <v>100</v>
      </c>
      <c r="AY30" s="6">
        <f>100 + SUMIFS(NhatKy_ViPham!J:J, NhatKy_ViPham!E:E, "11_Van_A", NhatKy_ViPham!F:F, B30, NhatKy_ViPham!C:C, "T34") - SUMIFS(NhatKy_ViPham!K:K, NhatKy_ViPham!E:E, "11_Van_A", NhatKy_ViPham!F:F, B30, NhatKy_ViPham!C:C, "T34")</f>
        <v>100</v>
      </c>
      <c r="AZ30" s="6">
        <f>100 + SUMIFS(NhatKy_ViPham!J:J, NhatKy_ViPham!E:E, "11_Van_A", NhatKy_ViPham!F:F, B30, NhatKy_ViPham!C:C, "T35") - SUMIFS(NhatKy_ViPham!K:K, NhatKy_ViPham!E:E, "11_Van_A", NhatKy_ViPham!F:F, B30, NhatKy_ViPham!C:C, "T35")</f>
        <v>100</v>
      </c>
      <c r="BA30" s="12">
        <f t="shared" si="0"/>
        <v>100</v>
      </c>
      <c r="BB30" s="11" t="s">
        <v>430</v>
      </c>
      <c r="BC30" s="16" t="str">
        <f t="shared" si="1"/>
        <v>Tốt</v>
      </c>
      <c r="BD30" s="15" t="str">
        <f t="shared" si="2"/>
        <v>🟢 BÌNH THƯỜNG</v>
      </c>
    </row>
    <row r="31" spans="1:56" x14ac:dyDescent="0.25">
      <c r="A31" s="4">
        <v>23</v>
      </c>
      <c r="B31" s="10" t="s">
        <v>1883</v>
      </c>
      <c r="C31" s="4" t="s">
        <v>1650</v>
      </c>
      <c r="D31" s="4" t="s">
        <v>429</v>
      </c>
      <c r="E31" s="11" t="s">
        <v>430</v>
      </c>
      <c r="F31" s="7">
        <f>SUMIFS(NhatKy_ViPham!K:K, NhatKy_ViPham!E:E, "11_Van_A", NhatKy_ViPham!F:F, B31, NhatKy_ViPham!H:H, "L01")</f>
        <v>0</v>
      </c>
      <c r="G31" s="7">
        <f>SUMIFS(NhatKy_ViPham!K:K, NhatKy_ViPham!E:E, "11_Van_A", NhatKy_ViPham!F:F, B31, NhatKy_ViPham!H:H, "L02")</f>
        <v>0</v>
      </c>
      <c r="H31" s="7">
        <f>SUMIFS(NhatKy_ViPham!K:K, NhatKy_ViPham!E:E, "11_Van_A", NhatKy_ViPham!F:F, B31, NhatKy_ViPham!H:H, "L03")</f>
        <v>0</v>
      </c>
      <c r="I31" s="7">
        <f>SUMIFS(NhatKy_ViPham!K:K, NhatKy_ViPham!E:E, "11_Van_A", NhatKy_ViPham!F:F, B31, NhatKy_ViPham!H:H, "L04")</f>
        <v>0</v>
      </c>
      <c r="J31" s="7">
        <f>SUMIFS(NhatKy_ViPham!K:K, NhatKy_ViPham!E:E, "11_Van_A", NhatKy_ViPham!F:F, B31, NhatKy_ViPham!H:H, "L05")</f>
        <v>0</v>
      </c>
      <c r="K31" s="7">
        <f>SUMIFS(NhatKy_ViPham!K:K, NhatKy_ViPham!E:E, "11_Van_A", NhatKy_ViPham!F:F, B31, NhatKy_ViPham!H:H, "L06")</f>
        <v>0</v>
      </c>
      <c r="L31" s="7">
        <f>SUMIFS(NhatKy_ViPham!K:K, NhatKy_ViPham!E:E, "11_Van_A", NhatKy_ViPham!F:F, B31, NhatKy_ViPham!H:H, "L07")</f>
        <v>0</v>
      </c>
      <c r="M31" s="7">
        <f>SUMIFS(NhatKy_ViPham!K:K, NhatKy_ViPham!E:E, "11_Van_A", NhatKy_ViPham!F:F, B31, NhatKy_ViPham!H:H, "L08")</f>
        <v>0</v>
      </c>
      <c r="N31" s="7">
        <f>SUMIFS(NhatKy_ViPham!K:K, NhatKy_ViPham!E:E, "11_Van_A", NhatKy_ViPham!F:F, B31, NhatKy_ViPham!H:H, "L09")</f>
        <v>0</v>
      </c>
      <c r="O31" s="7">
        <f>SUMIFS(NhatKy_ViPham!K:K, NhatKy_ViPham!E:E, "11_Van_A", NhatKy_ViPham!F:F, B31, NhatKy_ViPham!H:H, "L10")</f>
        <v>0</v>
      </c>
      <c r="P31" s="12">
        <f>SUMIFS(NhatKy_ViPham!J:J, NhatKy_ViPham!E:E, "11_Van_A", NhatKy_ViPham!F:F, B31)</f>
        <v>0</v>
      </c>
      <c r="Q31" s="13">
        <f>SUMIFS(NhatKy_ViPham!K:K, NhatKy_ViPham!E:E, "11_Van_A", NhatKy_ViPham!F:F, B31)</f>
        <v>0</v>
      </c>
      <c r="R31" s="7">
        <f>100 + SUMIFS(NhatKy_ViPham!J:J, NhatKy_ViPham!E:E, "11_Van_A", NhatKy_ViPham!F:F, B31, NhatKy_ViPham!C:C, "T1") - SUMIFS(NhatKy_ViPham!K:K, NhatKy_ViPham!E:E, "11_Van_A", NhatKy_ViPham!F:F, B31, NhatKy_ViPham!C:C, "T1")</f>
        <v>100</v>
      </c>
      <c r="S31" s="7">
        <f>100 + SUMIFS(NhatKy_ViPham!J:J, NhatKy_ViPham!E:E, "11_Van_A", NhatKy_ViPham!F:F, B31, NhatKy_ViPham!C:C, "T2") - SUMIFS(NhatKy_ViPham!K:K, NhatKy_ViPham!E:E, "11_Van_A", NhatKy_ViPham!F:F, B31, NhatKy_ViPham!C:C, "T2")</f>
        <v>100</v>
      </c>
      <c r="T31" s="7">
        <f>100 + SUMIFS(NhatKy_ViPham!J:J, NhatKy_ViPham!E:E, "11_Van_A", NhatKy_ViPham!F:F, B31, NhatKy_ViPham!C:C, "T3") - SUMIFS(NhatKy_ViPham!K:K, NhatKy_ViPham!E:E, "11_Van_A", NhatKy_ViPham!F:F, B31, NhatKy_ViPham!C:C, "T3")</f>
        <v>100</v>
      </c>
      <c r="U31" s="7">
        <f>100 + SUMIFS(NhatKy_ViPham!J:J, NhatKy_ViPham!E:E, "11_Van_A", NhatKy_ViPham!F:F, B31, NhatKy_ViPham!C:C, "T4") - SUMIFS(NhatKy_ViPham!K:K, NhatKy_ViPham!E:E, "11_Van_A", NhatKy_ViPham!F:F, B31, NhatKy_ViPham!C:C, "T4")</f>
        <v>100</v>
      </c>
      <c r="V31" s="7">
        <f>100 + SUMIFS(NhatKy_ViPham!J:J, NhatKy_ViPham!E:E, "11_Van_A", NhatKy_ViPham!F:F, B31, NhatKy_ViPham!C:C, "T5") - SUMIFS(NhatKy_ViPham!K:K, NhatKy_ViPham!E:E, "11_Van_A", NhatKy_ViPham!F:F, B31, NhatKy_ViPham!C:C, "T5")</f>
        <v>100</v>
      </c>
      <c r="W31" s="7">
        <f>100 + SUMIFS(NhatKy_ViPham!J:J, NhatKy_ViPham!E:E, "11_Van_A", NhatKy_ViPham!F:F, B31, NhatKy_ViPham!C:C, "T6") - SUMIFS(NhatKy_ViPham!K:K, NhatKy_ViPham!E:E, "11_Van_A", NhatKy_ViPham!F:F, B31, NhatKy_ViPham!C:C, "T6")</f>
        <v>100</v>
      </c>
      <c r="X31" s="7">
        <f>100 + SUMIFS(NhatKy_ViPham!J:J, NhatKy_ViPham!E:E, "11_Van_A", NhatKy_ViPham!F:F, B31, NhatKy_ViPham!C:C, "T7") - SUMIFS(NhatKy_ViPham!K:K, NhatKy_ViPham!E:E, "11_Van_A", NhatKy_ViPham!F:F, B31, NhatKy_ViPham!C:C, "T7")</f>
        <v>100</v>
      </c>
      <c r="Y31" s="7">
        <f>100 + SUMIFS(NhatKy_ViPham!J:J, NhatKy_ViPham!E:E, "11_Van_A", NhatKy_ViPham!F:F, B31, NhatKy_ViPham!C:C, "T8") - SUMIFS(NhatKy_ViPham!K:K, NhatKy_ViPham!E:E, "11_Van_A", NhatKy_ViPham!F:F, B31, NhatKy_ViPham!C:C, "T8")</f>
        <v>100</v>
      </c>
      <c r="Z31" s="7">
        <f>100 + SUMIFS(NhatKy_ViPham!J:J, NhatKy_ViPham!E:E, "11_Van_A", NhatKy_ViPham!F:F, B31, NhatKy_ViPham!C:C, "T9") - SUMIFS(NhatKy_ViPham!K:K, NhatKy_ViPham!E:E, "11_Van_A", NhatKy_ViPham!F:F, B31, NhatKy_ViPham!C:C, "T9")</f>
        <v>100</v>
      </c>
      <c r="AA31" s="7">
        <f>100 + SUMIFS(NhatKy_ViPham!J:J, NhatKy_ViPham!E:E, "11_Van_A", NhatKy_ViPham!F:F, B31, NhatKy_ViPham!C:C, "T10") - SUMIFS(NhatKy_ViPham!K:K, NhatKy_ViPham!E:E, "11_Van_A", NhatKy_ViPham!F:F, B31, NhatKy_ViPham!C:C, "T10")</f>
        <v>100</v>
      </c>
      <c r="AB31" s="7">
        <f>100 + SUMIFS(NhatKy_ViPham!J:J, NhatKy_ViPham!E:E, "11_Van_A", NhatKy_ViPham!F:F, B31, NhatKy_ViPham!C:C, "T11") - SUMIFS(NhatKy_ViPham!K:K, NhatKy_ViPham!E:E, "11_Van_A", NhatKy_ViPham!F:F, B31, NhatKy_ViPham!C:C, "T11")</f>
        <v>100</v>
      </c>
      <c r="AC31" s="7">
        <f>100 + SUMIFS(NhatKy_ViPham!J:J, NhatKy_ViPham!E:E, "11_Van_A", NhatKy_ViPham!F:F, B31, NhatKy_ViPham!C:C, "T12") - SUMIFS(NhatKy_ViPham!K:K, NhatKy_ViPham!E:E, "11_Van_A", NhatKy_ViPham!F:F, B31, NhatKy_ViPham!C:C, "T12")</f>
        <v>100</v>
      </c>
      <c r="AD31" s="7">
        <f>100 + SUMIFS(NhatKy_ViPham!J:J, NhatKy_ViPham!E:E, "11_Van_A", NhatKy_ViPham!F:F, B31, NhatKy_ViPham!C:C, "T13") - SUMIFS(NhatKy_ViPham!K:K, NhatKy_ViPham!E:E, "11_Van_A", NhatKy_ViPham!F:F, B31, NhatKy_ViPham!C:C, "T13")</f>
        <v>100</v>
      </c>
      <c r="AE31" s="7">
        <f>100 + SUMIFS(NhatKy_ViPham!J:J, NhatKy_ViPham!E:E, "11_Van_A", NhatKy_ViPham!F:F, B31, NhatKy_ViPham!C:C, "T14") - SUMIFS(NhatKy_ViPham!K:K, NhatKy_ViPham!E:E, "11_Van_A", NhatKy_ViPham!F:F, B31, NhatKy_ViPham!C:C, "T14")</f>
        <v>100</v>
      </c>
      <c r="AF31" s="7">
        <f>100 + SUMIFS(NhatKy_ViPham!J:J, NhatKy_ViPham!E:E, "11_Van_A", NhatKy_ViPham!F:F, B31, NhatKy_ViPham!C:C, "T15") - SUMIFS(NhatKy_ViPham!K:K, NhatKy_ViPham!E:E, "11_Van_A", NhatKy_ViPham!F:F, B31, NhatKy_ViPham!C:C, "T15")</f>
        <v>100</v>
      </c>
      <c r="AG31" s="7">
        <f>100 + SUMIFS(NhatKy_ViPham!J:J, NhatKy_ViPham!E:E, "11_Van_A", NhatKy_ViPham!F:F, B31, NhatKy_ViPham!C:C, "T16") - SUMIFS(NhatKy_ViPham!K:K, NhatKy_ViPham!E:E, "11_Van_A", NhatKy_ViPham!F:F, B31, NhatKy_ViPham!C:C, "T16")</f>
        <v>100</v>
      </c>
      <c r="AH31" s="7">
        <f>100 + SUMIFS(NhatKy_ViPham!J:J, NhatKy_ViPham!E:E, "11_Van_A", NhatKy_ViPham!F:F, B31, NhatKy_ViPham!C:C, "T17") - SUMIFS(NhatKy_ViPham!K:K, NhatKy_ViPham!E:E, "11_Van_A", NhatKy_ViPham!F:F, B31, NhatKy_ViPham!C:C, "T17")</f>
        <v>100</v>
      </c>
      <c r="AI31" s="7">
        <f>100 + SUMIFS(NhatKy_ViPham!J:J, NhatKy_ViPham!E:E, "11_Van_A", NhatKy_ViPham!F:F, B31, NhatKy_ViPham!C:C, "T18") - SUMIFS(NhatKy_ViPham!K:K, NhatKy_ViPham!E:E, "11_Van_A", NhatKy_ViPham!F:F, B31, NhatKy_ViPham!C:C, "T18")</f>
        <v>100</v>
      </c>
      <c r="AJ31" s="7">
        <f>100 + SUMIFS(NhatKy_ViPham!J:J, NhatKy_ViPham!E:E, "11_Van_A", NhatKy_ViPham!F:F, B31, NhatKy_ViPham!C:C, "T19") - SUMIFS(NhatKy_ViPham!K:K, NhatKy_ViPham!E:E, "11_Van_A", NhatKy_ViPham!F:F, B31, NhatKy_ViPham!C:C, "T19")</f>
        <v>100</v>
      </c>
      <c r="AK31" s="7">
        <f>100 + SUMIFS(NhatKy_ViPham!J:J, NhatKy_ViPham!E:E, "11_Van_A", NhatKy_ViPham!F:F, B31, NhatKy_ViPham!C:C, "T20") - SUMIFS(NhatKy_ViPham!K:K, NhatKy_ViPham!E:E, "11_Van_A", NhatKy_ViPham!F:F, B31, NhatKy_ViPham!C:C, "T20")</f>
        <v>100</v>
      </c>
      <c r="AL31" s="7">
        <f>100 + SUMIFS(NhatKy_ViPham!J:J, NhatKy_ViPham!E:E, "11_Van_A", NhatKy_ViPham!F:F, B31, NhatKy_ViPham!C:C, "T21") - SUMIFS(NhatKy_ViPham!K:K, NhatKy_ViPham!E:E, "11_Van_A", NhatKy_ViPham!F:F, B31, NhatKy_ViPham!C:C, "T21")</f>
        <v>100</v>
      </c>
      <c r="AM31" s="7">
        <f>100 + SUMIFS(NhatKy_ViPham!J:J, NhatKy_ViPham!E:E, "11_Van_A", NhatKy_ViPham!F:F, B31, NhatKy_ViPham!C:C, "T22") - SUMIFS(NhatKy_ViPham!K:K, NhatKy_ViPham!E:E, "11_Van_A", NhatKy_ViPham!F:F, B31, NhatKy_ViPham!C:C, "T22")</f>
        <v>100</v>
      </c>
      <c r="AN31" s="7">
        <f>100 + SUMIFS(NhatKy_ViPham!J:J, NhatKy_ViPham!E:E, "11_Van_A", NhatKy_ViPham!F:F, B31, NhatKy_ViPham!C:C, "T23") - SUMIFS(NhatKy_ViPham!K:K, NhatKy_ViPham!E:E, "11_Van_A", NhatKy_ViPham!F:F, B31, NhatKy_ViPham!C:C, "T23")</f>
        <v>100</v>
      </c>
      <c r="AO31" s="7">
        <f>100 + SUMIFS(NhatKy_ViPham!J:J, NhatKy_ViPham!E:E, "11_Van_A", NhatKy_ViPham!F:F, B31, NhatKy_ViPham!C:C, "T24") - SUMIFS(NhatKy_ViPham!K:K, NhatKy_ViPham!E:E, "11_Van_A", NhatKy_ViPham!F:F, B31, NhatKy_ViPham!C:C, "T24")</f>
        <v>100</v>
      </c>
      <c r="AP31" s="7">
        <f>100 + SUMIFS(NhatKy_ViPham!J:J, NhatKy_ViPham!E:E, "11_Van_A", NhatKy_ViPham!F:F, B31, NhatKy_ViPham!C:C, "T25") - SUMIFS(NhatKy_ViPham!K:K, NhatKy_ViPham!E:E, "11_Van_A", NhatKy_ViPham!F:F, B31, NhatKy_ViPham!C:C, "T25")</f>
        <v>100</v>
      </c>
      <c r="AQ31" s="7">
        <f>100 + SUMIFS(NhatKy_ViPham!J:J, NhatKy_ViPham!E:E, "11_Van_A", NhatKy_ViPham!F:F, B31, NhatKy_ViPham!C:C, "T26") - SUMIFS(NhatKy_ViPham!K:K, NhatKy_ViPham!E:E, "11_Van_A", NhatKy_ViPham!F:F, B31, NhatKy_ViPham!C:C, "T26")</f>
        <v>100</v>
      </c>
      <c r="AR31" s="7">
        <f>100 + SUMIFS(NhatKy_ViPham!J:J, NhatKy_ViPham!E:E, "11_Van_A", NhatKy_ViPham!F:F, B31, NhatKy_ViPham!C:C, "T27") - SUMIFS(NhatKy_ViPham!K:K, NhatKy_ViPham!E:E, "11_Van_A", NhatKy_ViPham!F:F, B31, NhatKy_ViPham!C:C, "T27")</f>
        <v>100</v>
      </c>
      <c r="AS31" s="7">
        <f>100 + SUMIFS(NhatKy_ViPham!J:J, NhatKy_ViPham!E:E, "11_Van_A", NhatKy_ViPham!F:F, B31, NhatKy_ViPham!C:C, "T28") - SUMIFS(NhatKy_ViPham!K:K, NhatKy_ViPham!E:E, "11_Van_A", NhatKy_ViPham!F:F, B31, NhatKy_ViPham!C:C, "T28")</f>
        <v>100</v>
      </c>
      <c r="AT31" s="7">
        <f>100 + SUMIFS(NhatKy_ViPham!J:J, NhatKy_ViPham!E:E, "11_Van_A", NhatKy_ViPham!F:F, B31, NhatKy_ViPham!C:C, "T29") - SUMIFS(NhatKy_ViPham!K:K, NhatKy_ViPham!E:E, "11_Van_A", NhatKy_ViPham!F:F, B31, NhatKy_ViPham!C:C, "T29")</f>
        <v>100</v>
      </c>
      <c r="AU31" s="7">
        <f>100 + SUMIFS(NhatKy_ViPham!J:J, NhatKy_ViPham!E:E, "11_Van_A", NhatKy_ViPham!F:F, B31, NhatKy_ViPham!C:C, "T30") - SUMIFS(NhatKy_ViPham!K:K, NhatKy_ViPham!E:E, "11_Van_A", NhatKy_ViPham!F:F, B31, NhatKy_ViPham!C:C, "T30")</f>
        <v>100</v>
      </c>
      <c r="AV31" s="7">
        <f>100 + SUMIFS(NhatKy_ViPham!J:J, NhatKy_ViPham!E:E, "11_Van_A", NhatKy_ViPham!F:F, B31, NhatKy_ViPham!C:C, "T31") - SUMIFS(NhatKy_ViPham!K:K, NhatKy_ViPham!E:E, "11_Van_A", NhatKy_ViPham!F:F, B31, NhatKy_ViPham!C:C, "T31")</f>
        <v>100</v>
      </c>
      <c r="AW31" s="7">
        <f>100 + SUMIFS(NhatKy_ViPham!J:J, NhatKy_ViPham!E:E, "11_Van_A", NhatKy_ViPham!F:F, B31, NhatKy_ViPham!C:C, "T32") - SUMIFS(NhatKy_ViPham!K:K, NhatKy_ViPham!E:E, "11_Van_A", NhatKy_ViPham!F:F, B31, NhatKy_ViPham!C:C, "T32")</f>
        <v>100</v>
      </c>
      <c r="AX31" s="7">
        <f>100 + SUMIFS(NhatKy_ViPham!J:J, NhatKy_ViPham!E:E, "11_Van_A", NhatKy_ViPham!F:F, B31, NhatKy_ViPham!C:C, "T33") - SUMIFS(NhatKy_ViPham!K:K, NhatKy_ViPham!E:E, "11_Van_A", NhatKy_ViPham!F:F, B31, NhatKy_ViPham!C:C, "T33")</f>
        <v>100</v>
      </c>
      <c r="AY31" s="7">
        <f>100 + SUMIFS(NhatKy_ViPham!J:J, NhatKy_ViPham!E:E, "11_Van_A", NhatKy_ViPham!F:F, B31, NhatKy_ViPham!C:C, "T34") - SUMIFS(NhatKy_ViPham!K:K, NhatKy_ViPham!E:E, "11_Van_A", NhatKy_ViPham!F:F, B31, NhatKy_ViPham!C:C, "T34")</f>
        <v>100</v>
      </c>
      <c r="AZ31" s="7">
        <f>100 + SUMIFS(NhatKy_ViPham!J:J, NhatKy_ViPham!E:E, "11_Van_A", NhatKy_ViPham!F:F, B31, NhatKy_ViPham!C:C, "T35") - SUMIFS(NhatKy_ViPham!K:K, NhatKy_ViPham!E:E, "11_Van_A", NhatKy_ViPham!F:F, B31, NhatKy_ViPham!C:C, "T35")</f>
        <v>100</v>
      </c>
      <c r="BA31" s="12">
        <f t="shared" si="0"/>
        <v>100</v>
      </c>
      <c r="BB31" s="11" t="s">
        <v>430</v>
      </c>
      <c r="BC31" s="14" t="str">
        <f t="shared" si="1"/>
        <v>Tốt</v>
      </c>
      <c r="BD31" s="10" t="str">
        <f t="shared" si="2"/>
        <v>🟢 BÌNH THƯỜNG</v>
      </c>
    </row>
    <row r="32" spans="1:56" x14ac:dyDescent="0.25">
      <c r="A32" s="5">
        <v>24</v>
      </c>
      <c r="B32" s="15" t="s">
        <v>1884</v>
      </c>
      <c r="C32" s="5" t="s">
        <v>1487</v>
      </c>
      <c r="D32" s="5" t="s">
        <v>429</v>
      </c>
      <c r="E32" s="11" t="s">
        <v>430</v>
      </c>
      <c r="F32" s="6">
        <f>SUMIFS(NhatKy_ViPham!K:K, NhatKy_ViPham!E:E, "11_Van_A", NhatKy_ViPham!F:F, B32, NhatKy_ViPham!H:H, "L01")</f>
        <v>0</v>
      </c>
      <c r="G32" s="6">
        <f>SUMIFS(NhatKy_ViPham!K:K, NhatKy_ViPham!E:E, "11_Van_A", NhatKy_ViPham!F:F, B32, NhatKy_ViPham!H:H, "L02")</f>
        <v>0</v>
      </c>
      <c r="H32" s="6">
        <f>SUMIFS(NhatKy_ViPham!K:K, NhatKy_ViPham!E:E, "11_Van_A", NhatKy_ViPham!F:F, B32, NhatKy_ViPham!H:H, "L03")</f>
        <v>0</v>
      </c>
      <c r="I32" s="6">
        <f>SUMIFS(NhatKy_ViPham!K:K, NhatKy_ViPham!E:E, "11_Van_A", NhatKy_ViPham!F:F, B32, NhatKy_ViPham!H:H, "L04")</f>
        <v>0</v>
      </c>
      <c r="J32" s="6">
        <f>SUMIFS(NhatKy_ViPham!K:K, NhatKy_ViPham!E:E, "11_Van_A", NhatKy_ViPham!F:F, B32, NhatKy_ViPham!H:H, "L05")</f>
        <v>0</v>
      </c>
      <c r="K32" s="6">
        <f>SUMIFS(NhatKy_ViPham!K:K, NhatKy_ViPham!E:E, "11_Van_A", NhatKy_ViPham!F:F, B32, NhatKy_ViPham!H:H, "L06")</f>
        <v>0</v>
      </c>
      <c r="L32" s="6">
        <f>SUMIFS(NhatKy_ViPham!K:K, NhatKy_ViPham!E:E, "11_Van_A", NhatKy_ViPham!F:F, B32, NhatKy_ViPham!H:H, "L07")</f>
        <v>0</v>
      </c>
      <c r="M32" s="6">
        <f>SUMIFS(NhatKy_ViPham!K:K, NhatKy_ViPham!E:E, "11_Van_A", NhatKy_ViPham!F:F, B32, NhatKy_ViPham!H:H, "L08")</f>
        <v>0</v>
      </c>
      <c r="N32" s="6">
        <f>SUMIFS(NhatKy_ViPham!K:K, NhatKy_ViPham!E:E, "11_Van_A", NhatKy_ViPham!F:F, B32, NhatKy_ViPham!H:H, "L09")</f>
        <v>0</v>
      </c>
      <c r="O32" s="6">
        <f>SUMIFS(NhatKy_ViPham!K:K, NhatKy_ViPham!E:E, "11_Van_A", NhatKy_ViPham!F:F, B32, NhatKy_ViPham!H:H, "L10")</f>
        <v>0</v>
      </c>
      <c r="P32" s="12">
        <f>SUMIFS(NhatKy_ViPham!J:J, NhatKy_ViPham!E:E, "11_Van_A", NhatKy_ViPham!F:F, B32)</f>
        <v>0</v>
      </c>
      <c r="Q32" s="13">
        <f>SUMIFS(NhatKy_ViPham!K:K, NhatKy_ViPham!E:E, "11_Van_A", NhatKy_ViPham!F:F, B32)</f>
        <v>0</v>
      </c>
      <c r="R32" s="6">
        <f>100 + SUMIFS(NhatKy_ViPham!J:J, NhatKy_ViPham!E:E, "11_Van_A", NhatKy_ViPham!F:F, B32, NhatKy_ViPham!C:C, "T1") - SUMIFS(NhatKy_ViPham!K:K, NhatKy_ViPham!E:E, "11_Van_A", NhatKy_ViPham!F:F, B32, NhatKy_ViPham!C:C, "T1")</f>
        <v>100</v>
      </c>
      <c r="S32" s="6">
        <f>100 + SUMIFS(NhatKy_ViPham!J:J, NhatKy_ViPham!E:E, "11_Van_A", NhatKy_ViPham!F:F, B32, NhatKy_ViPham!C:C, "T2") - SUMIFS(NhatKy_ViPham!K:K, NhatKy_ViPham!E:E, "11_Van_A", NhatKy_ViPham!F:F, B32, NhatKy_ViPham!C:C, "T2")</f>
        <v>100</v>
      </c>
      <c r="T32" s="6">
        <f>100 + SUMIFS(NhatKy_ViPham!J:J, NhatKy_ViPham!E:E, "11_Van_A", NhatKy_ViPham!F:F, B32, NhatKy_ViPham!C:C, "T3") - SUMIFS(NhatKy_ViPham!K:K, NhatKy_ViPham!E:E, "11_Van_A", NhatKy_ViPham!F:F, B32, NhatKy_ViPham!C:C, "T3")</f>
        <v>100</v>
      </c>
      <c r="U32" s="6">
        <f>100 + SUMIFS(NhatKy_ViPham!J:J, NhatKy_ViPham!E:E, "11_Van_A", NhatKy_ViPham!F:F, B32, NhatKy_ViPham!C:C, "T4") - SUMIFS(NhatKy_ViPham!K:K, NhatKy_ViPham!E:E, "11_Van_A", NhatKy_ViPham!F:F, B32, NhatKy_ViPham!C:C, "T4")</f>
        <v>100</v>
      </c>
      <c r="V32" s="6">
        <f>100 + SUMIFS(NhatKy_ViPham!J:J, NhatKy_ViPham!E:E, "11_Van_A", NhatKy_ViPham!F:F, B32, NhatKy_ViPham!C:C, "T5") - SUMIFS(NhatKy_ViPham!K:K, NhatKy_ViPham!E:E, "11_Van_A", NhatKy_ViPham!F:F, B32, NhatKy_ViPham!C:C, "T5")</f>
        <v>100</v>
      </c>
      <c r="W32" s="6">
        <f>100 + SUMIFS(NhatKy_ViPham!J:J, NhatKy_ViPham!E:E, "11_Van_A", NhatKy_ViPham!F:F, B32, NhatKy_ViPham!C:C, "T6") - SUMIFS(NhatKy_ViPham!K:K, NhatKy_ViPham!E:E, "11_Van_A", NhatKy_ViPham!F:F, B32, NhatKy_ViPham!C:C, "T6")</f>
        <v>100</v>
      </c>
      <c r="X32" s="6">
        <f>100 + SUMIFS(NhatKy_ViPham!J:J, NhatKy_ViPham!E:E, "11_Van_A", NhatKy_ViPham!F:F, B32, NhatKy_ViPham!C:C, "T7") - SUMIFS(NhatKy_ViPham!K:K, NhatKy_ViPham!E:E, "11_Van_A", NhatKy_ViPham!F:F, B32, NhatKy_ViPham!C:C, "T7")</f>
        <v>100</v>
      </c>
      <c r="Y32" s="6">
        <f>100 + SUMIFS(NhatKy_ViPham!J:J, NhatKy_ViPham!E:E, "11_Van_A", NhatKy_ViPham!F:F, B32, NhatKy_ViPham!C:C, "T8") - SUMIFS(NhatKy_ViPham!K:K, NhatKy_ViPham!E:E, "11_Van_A", NhatKy_ViPham!F:F, B32, NhatKy_ViPham!C:C, "T8")</f>
        <v>100</v>
      </c>
      <c r="Z32" s="6">
        <f>100 + SUMIFS(NhatKy_ViPham!J:J, NhatKy_ViPham!E:E, "11_Van_A", NhatKy_ViPham!F:F, B32, NhatKy_ViPham!C:C, "T9") - SUMIFS(NhatKy_ViPham!K:K, NhatKy_ViPham!E:E, "11_Van_A", NhatKy_ViPham!F:F, B32, NhatKy_ViPham!C:C, "T9")</f>
        <v>100</v>
      </c>
      <c r="AA32" s="6">
        <f>100 + SUMIFS(NhatKy_ViPham!J:J, NhatKy_ViPham!E:E, "11_Van_A", NhatKy_ViPham!F:F, B32, NhatKy_ViPham!C:C, "T10") - SUMIFS(NhatKy_ViPham!K:K, NhatKy_ViPham!E:E, "11_Van_A", NhatKy_ViPham!F:F, B32, NhatKy_ViPham!C:C, "T10")</f>
        <v>100</v>
      </c>
      <c r="AB32" s="6">
        <f>100 + SUMIFS(NhatKy_ViPham!J:J, NhatKy_ViPham!E:E, "11_Van_A", NhatKy_ViPham!F:F, B32, NhatKy_ViPham!C:C, "T11") - SUMIFS(NhatKy_ViPham!K:K, NhatKy_ViPham!E:E, "11_Van_A", NhatKy_ViPham!F:F, B32, NhatKy_ViPham!C:C, "T11")</f>
        <v>100</v>
      </c>
      <c r="AC32" s="6">
        <f>100 + SUMIFS(NhatKy_ViPham!J:J, NhatKy_ViPham!E:E, "11_Van_A", NhatKy_ViPham!F:F, B32, NhatKy_ViPham!C:C, "T12") - SUMIFS(NhatKy_ViPham!K:K, NhatKy_ViPham!E:E, "11_Van_A", NhatKy_ViPham!F:F, B32, NhatKy_ViPham!C:C, "T12")</f>
        <v>100</v>
      </c>
      <c r="AD32" s="6">
        <f>100 + SUMIFS(NhatKy_ViPham!J:J, NhatKy_ViPham!E:E, "11_Van_A", NhatKy_ViPham!F:F, B32, NhatKy_ViPham!C:C, "T13") - SUMIFS(NhatKy_ViPham!K:K, NhatKy_ViPham!E:E, "11_Van_A", NhatKy_ViPham!F:F, B32, NhatKy_ViPham!C:C, "T13")</f>
        <v>100</v>
      </c>
      <c r="AE32" s="6">
        <f>100 + SUMIFS(NhatKy_ViPham!J:J, NhatKy_ViPham!E:E, "11_Van_A", NhatKy_ViPham!F:F, B32, NhatKy_ViPham!C:C, "T14") - SUMIFS(NhatKy_ViPham!K:K, NhatKy_ViPham!E:E, "11_Van_A", NhatKy_ViPham!F:F, B32, NhatKy_ViPham!C:C, "T14")</f>
        <v>100</v>
      </c>
      <c r="AF32" s="6">
        <f>100 + SUMIFS(NhatKy_ViPham!J:J, NhatKy_ViPham!E:E, "11_Van_A", NhatKy_ViPham!F:F, B32, NhatKy_ViPham!C:C, "T15") - SUMIFS(NhatKy_ViPham!K:K, NhatKy_ViPham!E:E, "11_Van_A", NhatKy_ViPham!F:F, B32, NhatKy_ViPham!C:C, "T15")</f>
        <v>100</v>
      </c>
      <c r="AG32" s="6">
        <f>100 + SUMIFS(NhatKy_ViPham!J:J, NhatKy_ViPham!E:E, "11_Van_A", NhatKy_ViPham!F:F, B32, NhatKy_ViPham!C:C, "T16") - SUMIFS(NhatKy_ViPham!K:K, NhatKy_ViPham!E:E, "11_Van_A", NhatKy_ViPham!F:F, B32, NhatKy_ViPham!C:C, "T16")</f>
        <v>100</v>
      </c>
      <c r="AH32" s="6">
        <f>100 + SUMIFS(NhatKy_ViPham!J:J, NhatKy_ViPham!E:E, "11_Van_A", NhatKy_ViPham!F:F, B32, NhatKy_ViPham!C:C, "T17") - SUMIFS(NhatKy_ViPham!K:K, NhatKy_ViPham!E:E, "11_Van_A", NhatKy_ViPham!F:F, B32, NhatKy_ViPham!C:C, "T17")</f>
        <v>100</v>
      </c>
      <c r="AI32" s="6">
        <f>100 + SUMIFS(NhatKy_ViPham!J:J, NhatKy_ViPham!E:E, "11_Van_A", NhatKy_ViPham!F:F, B32, NhatKy_ViPham!C:C, "T18") - SUMIFS(NhatKy_ViPham!K:K, NhatKy_ViPham!E:E, "11_Van_A", NhatKy_ViPham!F:F, B32, NhatKy_ViPham!C:C, "T18")</f>
        <v>100</v>
      </c>
      <c r="AJ32" s="6">
        <f>100 + SUMIFS(NhatKy_ViPham!J:J, NhatKy_ViPham!E:E, "11_Van_A", NhatKy_ViPham!F:F, B32, NhatKy_ViPham!C:C, "T19") - SUMIFS(NhatKy_ViPham!K:K, NhatKy_ViPham!E:E, "11_Van_A", NhatKy_ViPham!F:F, B32, NhatKy_ViPham!C:C, "T19")</f>
        <v>100</v>
      </c>
      <c r="AK32" s="6">
        <f>100 + SUMIFS(NhatKy_ViPham!J:J, NhatKy_ViPham!E:E, "11_Van_A", NhatKy_ViPham!F:F, B32, NhatKy_ViPham!C:C, "T20") - SUMIFS(NhatKy_ViPham!K:K, NhatKy_ViPham!E:E, "11_Van_A", NhatKy_ViPham!F:F, B32, NhatKy_ViPham!C:C, "T20")</f>
        <v>100</v>
      </c>
      <c r="AL32" s="6">
        <f>100 + SUMIFS(NhatKy_ViPham!J:J, NhatKy_ViPham!E:E, "11_Van_A", NhatKy_ViPham!F:F, B32, NhatKy_ViPham!C:C, "T21") - SUMIFS(NhatKy_ViPham!K:K, NhatKy_ViPham!E:E, "11_Van_A", NhatKy_ViPham!F:F, B32, NhatKy_ViPham!C:C, "T21")</f>
        <v>100</v>
      </c>
      <c r="AM32" s="6">
        <f>100 + SUMIFS(NhatKy_ViPham!J:J, NhatKy_ViPham!E:E, "11_Van_A", NhatKy_ViPham!F:F, B32, NhatKy_ViPham!C:C, "T22") - SUMIFS(NhatKy_ViPham!K:K, NhatKy_ViPham!E:E, "11_Van_A", NhatKy_ViPham!F:F, B32, NhatKy_ViPham!C:C, "T22")</f>
        <v>100</v>
      </c>
      <c r="AN32" s="6">
        <f>100 + SUMIFS(NhatKy_ViPham!J:J, NhatKy_ViPham!E:E, "11_Van_A", NhatKy_ViPham!F:F, B32, NhatKy_ViPham!C:C, "T23") - SUMIFS(NhatKy_ViPham!K:K, NhatKy_ViPham!E:E, "11_Van_A", NhatKy_ViPham!F:F, B32, NhatKy_ViPham!C:C, "T23")</f>
        <v>100</v>
      </c>
      <c r="AO32" s="6">
        <f>100 + SUMIFS(NhatKy_ViPham!J:J, NhatKy_ViPham!E:E, "11_Van_A", NhatKy_ViPham!F:F, B32, NhatKy_ViPham!C:C, "T24") - SUMIFS(NhatKy_ViPham!K:K, NhatKy_ViPham!E:E, "11_Van_A", NhatKy_ViPham!F:F, B32, NhatKy_ViPham!C:C, "T24")</f>
        <v>100</v>
      </c>
      <c r="AP32" s="6">
        <f>100 + SUMIFS(NhatKy_ViPham!J:J, NhatKy_ViPham!E:E, "11_Van_A", NhatKy_ViPham!F:F, B32, NhatKy_ViPham!C:C, "T25") - SUMIFS(NhatKy_ViPham!K:K, NhatKy_ViPham!E:E, "11_Van_A", NhatKy_ViPham!F:F, B32, NhatKy_ViPham!C:C, "T25")</f>
        <v>100</v>
      </c>
      <c r="AQ32" s="6">
        <f>100 + SUMIFS(NhatKy_ViPham!J:J, NhatKy_ViPham!E:E, "11_Van_A", NhatKy_ViPham!F:F, B32, NhatKy_ViPham!C:C, "T26") - SUMIFS(NhatKy_ViPham!K:K, NhatKy_ViPham!E:E, "11_Van_A", NhatKy_ViPham!F:F, B32, NhatKy_ViPham!C:C, "T26")</f>
        <v>100</v>
      </c>
      <c r="AR32" s="6">
        <f>100 + SUMIFS(NhatKy_ViPham!J:J, NhatKy_ViPham!E:E, "11_Van_A", NhatKy_ViPham!F:F, B32, NhatKy_ViPham!C:C, "T27") - SUMIFS(NhatKy_ViPham!K:K, NhatKy_ViPham!E:E, "11_Van_A", NhatKy_ViPham!F:F, B32, NhatKy_ViPham!C:C, "T27")</f>
        <v>100</v>
      </c>
      <c r="AS32" s="6">
        <f>100 + SUMIFS(NhatKy_ViPham!J:J, NhatKy_ViPham!E:E, "11_Van_A", NhatKy_ViPham!F:F, B32, NhatKy_ViPham!C:C, "T28") - SUMIFS(NhatKy_ViPham!K:K, NhatKy_ViPham!E:E, "11_Van_A", NhatKy_ViPham!F:F, B32, NhatKy_ViPham!C:C, "T28")</f>
        <v>100</v>
      </c>
      <c r="AT32" s="6">
        <f>100 + SUMIFS(NhatKy_ViPham!J:J, NhatKy_ViPham!E:E, "11_Van_A", NhatKy_ViPham!F:F, B32, NhatKy_ViPham!C:C, "T29") - SUMIFS(NhatKy_ViPham!K:K, NhatKy_ViPham!E:E, "11_Van_A", NhatKy_ViPham!F:F, B32, NhatKy_ViPham!C:C, "T29")</f>
        <v>100</v>
      </c>
      <c r="AU32" s="6">
        <f>100 + SUMIFS(NhatKy_ViPham!J:J, NhatKy_ViPham!E:E, "11_Van_A", NhatKy_ViPham!F:F, B32, NhatKy_ViPham!C:C, "T30") - SUMIFS(NhatKy_ViPham!K:K, NhatKy_ViPham!E:E, "11_Van_A", NhatKy_ViPham!F:F, B32, NhatKy_ViPham!C:C, "T30")</f>
        <v>100</v>
      </c>
      <c r="AV32" s="6">
        <f>100 + SUMIFS(NhatKy_ViPham!J:J, NhatKy_ViPham!E:E, "11_Van_A", NhatKy_ViPham!F:F, B32, NhatKy_ViPham!C:C, "T31") - SUMIFS(NhatKy_ViPham!K:K, NhatKy_ViPham!E:E, "11_Van_A", NhatKy_ViPham!F:F, B32, NhatKy_ViPham!C:C, "T31")</f>
        <v>100</v>
      </c>
      <c r="AW32" s="6">
        <f>100 + SUMIFS(NhatKy_ViPham!J:J, NhatKy_ViPham!E:E, "11_Van_A", NhatKy_ViPham!F:F, B32, NhatKy_ViPham!C:C, "T32") - SUMIFS(NhatKy_ViPham!K:K, NhatKy_ViPham!E:E, "11_Van_A", NhatKy_ViPham!F:F, B32, NhatKy_ViPham!C:C, "T32")</f>
        <v>100</v>
      </c>
      <c r="AX32" s="6">
        <f>100 + SUMIFS(NhatKy_ViPham!J:J, NhatKy_ViPham!E:E, "11_Van_A", NhatKy_ViPham!F:F, B32, NhatKy_ViPham!C:C, "T33") - SUMIFS(NhatKy_ViPham!K:K, NhatKy_ViPham!E:E, "11_Van_A", NhatKy_ViPham!F:F, B32, NhatKy_ViPham!C:C, "T33")</f>
        <v>100</v>
      </c>
      <c r="AY32" s="6">
        <f>100 + SUMIFS(NhatKy_ViPham!J:J, NhatKy_ViPham!E:E, "11_Van_A", NhatKy_ViPham!F:F, B32, NhatKy_ViPham!C:C, "T34") - SUMIFS(NhatKy_ViPham!K:K, NhatKy_ViPham!E:E, "11_Van_A", NhatKy_ViPham!F:F, B32, NhatKy_ViPham!C:C, "T34")</f>
        <v>100</v>
      </c>
      <c r="AZ32" s="6">
        <f>100 + SUMIFS(NhatKy_ViPham!J:J, NhatKy_ViPham!E:E, "11_Van_A", NhatKy_ViPham!F:F, B32, NhatKy_ViPham!C:C, "T35") - SUMIFS(NhatKy_ViPham!K:K, NhatKy_ViPham!E:E, "11_Van_A", NhatKy_ViPham!F:F, B32, NhatKy_ViPham!C:C, "T35")</f>
        <v>100</v>
      </c>
      <c r="BA32" s="12">
        <f t="shared" si="0"/>
        <v>100</v>
      </c>
      <c r="BB32" s="11" t="s">
        <v>430</v>
      </c>
      <c r="BC32" s="16" t="str">
        <f t="shared" si="1"/>
        <v>Tốt</v>
      </c>
      <c r="BD32" s="15" t="str">
        <f t="shared" si="2"/>
        <v>🟢 BÌNH THƯỜNG</v>
      </c>
    </row>
    <row r="33" spans="1:56" x14ac:dyDescent="0.25">
      <c r="A33" s="4">
        <v>25</v>
      </c>
      <c r="B33" s="10" t="s">
        <v>1885</v>
      </c>
      <c r="C33" s="4" t="s">
        <v>1387</v>
      </c>
      <c r="D33" s="4" t="s">
        <v>429</v>
      </c>
      <c r="E33" s="11" t="s">
        <v>430</v>
      </c>
      <c r="F33" s="7">
        <f>SUMIFS(NhatKy_ViPham!K:K, NhatKy_ViPham!E:E, "11_Van_A", NhatKy_ViPham!F:F, B33, NhatKy_ViPham!H:H, "L01")</f>
        <v>0</v>
      </c>
      <c r="G33" s="7">
        <f>SUMIFS(NhatKy_ViPham!K:K, NhatKy_ViPham!E:E, "11_Van_A", NhatKy_ViPham!F:F, B33, NhatKy_ViPham!H:H, "L02")</f>
        <v>0</v>
      </c>
      <c r="H33" s="7">
        <f>SUMIFS(NhatKy_ViPham!K:K, NhatKy_ViPham!E:E, "11_Van_A", NhatKy_ViPham!F:F, B33, NhatKy_ViPham!H:H, "L03")</f>
        <v>0</v>
      </c>
      <c r="I33" s="7">
        <f>SUMIFS(NhatKy_ViPham!K:K, NhatKy_ViPham!E:E, "11_Van_A", NhatKy_ViPham!F:F, B33, NhatKy_ViPham!H:H, "L04")</f>
        <v>0</v>
      </c>
      <c r="J33" s="7">
        <f>SUMIFS(NhatKy_ViPham!K:K, NhatKy_ViPham!E:E, "11_Van_A", NhatKy_ViPham!F:F, B33, NhatKy_ViPham!H:H, "L05")</f>
        <v>0</v>
      </c>
      <c r="K33" s="7">
        <f>SUMIFS(NhatKy_ViPham!K:K, NhatKy_ViPham!E:E, "11_Van_A", NhatKy_ViPham!F:F, B33, NhatKy_ViPham!H:H, "L06")</f>
        <v>0</v>
      </c>
      <c r="L33" s="7">
        <f>SUMIFS(NhatKy_ViPham!K:K, NhatKy_ViPham!E:E, "11_Van_A", NhatKy_ViPham!F:F, B33, NhatKy_ViPham!H:H, "L07")</f>
        <v>0</v>
      </c>
      <c r="M33" s="7">
        <f>SUMIFS(NhatKy_ViPham!K:K, NhatKy_ViPham!E:E, "11_Van_A", NhatKy_ViPham!F:F, B33, NhatKy_ViPham!H:H, "L08")</f>
        <v>0</v>
      </c>
      <c r="N33" s="7">
        <f>SUMIFS(NhatKy_ViPham!K:K, NhatKy_ViPham!E:E, "11_Van_A", NhatKy_ViPham!F:F, B33, NhatKy_ViPham!H:H, "L09")</f>
        <v>0</v>
      </c>
      <c r="O33" s="7">
        <f>SUMIFS(NhatKy_ViPham!K:K, NhatKy_ViPham!E:E, "11_Van_A", NhatKy_ViPham!F:F, B33, NhatKy_ViPham!H:H, "L10")</f>
        <v>0</v>
      </c>
      <c r="P33" s="12">
        <f>SUMIFS(NhatKy_ViPham!J:J, NhatKy_ViPham!E:E, "11_Van_A", NhatKy_ViPham!F:F, B33)</f>
        <v>0</v>
      </c>
      <c r="Q33" s="13">
        <f>SUMIFS(NhatKy_ViPham!K:K, NhatKy_ViPham!E:E, "11_Van_A", NhatKy_ViPham!F:F, B33)</f>
        <v>0</v>
      </c>
      <c r="R33" s="7">
        <f>100 + SUMIFS(NhatKy_ViPham!J:J, NhatKy_ViPham!E:E, "11_Van_A", NhatKy_ViPham!F:F, B33, NhatKy_ViPham!C:C, "T1") - SUMIFS(NhatKy_ViPham!K:K, NhatKy_ViPham!E:E, "11_Van_A", NhatKy_ViPham!F:F, B33, NhatKy_ViPham!C:C, "T1")</f>
        <v>100</v>
      </c>
      <c r="S33" s="7">
        <f>100 + SUMIFS(NhatKy_ViPham!J:J, NhatKy_ViPham!E:E, "11_Van_A", NhatKy_ViPham!F:F, B33, NhatKy_ViPham!C:C, "T2") - SUMIFS(NhatKy_ViPham!K:K, NhatKy_ViPham!E:E, "11_Van_A", NhatKy_ViPham!F:F, B33, NhatKy_ViPham!C:C, "T2")</f>
        <v>100</v>
      </c>
      <c r="T33" s="7">
        <f>100 + SUMIFS(NhatKy_ViPham!J:J, NhatKy_ViPham!E:E, "11_Van_A", NhatKy_ViPham!F:F, B33, NhatKy_ViPham!C:C, "T3") - SUMIFS(NhatKy_ViPham!K:K, NhatKy_ViPham!E:E, "11_Van_A", NhatKy_ViPham!F:F, B33, NhatKy_ViPham!C:C, "T3")</f>
        <v>100</v>
      </c>
      <c r="U33" s="7">
        <f>100 + SUMIFS(NhatKy_ViPham!J:J, NhatKy_ViPham!E:E, "11_Van_A", NhatKy_ViPham!F:F, B33, NhatKy_ViPham!C:C, "T4") - SUMIFS(NhatKy_ViPham!K:K, NhatKy_ViPham!E:E, "11_Van_A", NhatKy_ViPham!F:F, B33, NhatKy_ViPham!C:C, "T4")</f>
        <v>100</v>
      </c>
      <c r="V33" s="7">
        <f>100 + SUMIFS(NhatKy_ViPham!J:J, NhatKy_ViPham!E:E, "11_Van_A", NhatKy_ViPham!F:F, B33, NhatKy_ViPham!C:C, "T5") - SUMIFS(NhatKy_ViPham!K:K, NhatKy_ViPham!E:E, "11_Van_A", NhatKy_ViPham!F:F, B33, NhatKy_ViPham!C:C, "T5")</f>
        <v>100</v>
      </c>
      <c r="W33" s="7">
        <f>100 + SUMIFS(NhatKy_ViPham!J:J, NhatKy_ViPham!E:E, "11_Van_A", NhatKy_ViPham!F:F, B33, NhatKy_ViPham!C:C, "T6") - SUMIFS(NhatKy_ViPham!K:K, NhatKy_ViPham!E:E, "11_Van_A", NhatKy_ViPham!F:F, B33, NhatKy_ViPham!C:C, "T6")</f>
        <v>100</v>
      </c>
      <c r="X33" s="7">
        <f>100 + SUMIFS(NhatKy_ViPham!J:J, NhatKy_ViPham!E:E, "11_Van_A", NhatKy_ViPham!F:F, B33, NhatKy_ViPham!C:C, "T7") - SUMIFS(NhatKy_ViPham!K:K, NhatKy_ViPham!E:E, "11_Van_A", NhatKy_ViPham!F:F, B33, NhatKy_ViPham!C:C, "T7")</f>
        <v>100</v>
      </c>
      <c r="Y33" s="7">
        <f>100 + SUMIFS(NhatKy_ViPham!J:J, NhatKy_ViPham!E:E, "11_Van_A", NhatKy_ViPham!F:F, B33, NhatKy_ViPham!C:C, "T8") - SUMIFS(NhatKy_ViPham!K:K, NhatKy_ViPham!E:E, "11_Van_A", NhatKy_ViPham!F:F, B33, NhatKy_ViPham!C:C, "T8")</f>
        <v>100</v>
      </c>
      <c r="Z33" s="7">
        <f>100 + SUMIFS(NhatKy_ViPham!J:J, NhatKy_ViPham!E:E, "11_Van_A", NhatKy_ViPham!F:F, B33, NhatKy_ViPham!C:C, "T9") - SUMIFS(NhatKy_ViPham!K:K, NhatKy_ViPham!E:E, "11_Van_A", NhatKy_ViPham!F:F, B33, NhatKy_ViPham!C:C, "T9")</f>
        <v>100</v>
      </c>
      <c r="AA33" s="7">
        <f>100 + SUMIFS(NhatKy_ViPham!J:J, NhatKy_ViPham!E:E, "11_Van_A", NhatKy_ViPham!F:F, B33, NhatKy_ViPham!C:C, "T10") - SUMIFS(NhatKy_ViPham!K:K, NhatKy_ViPham!E:E, "11_Van_A", NhatKy_ViPham!F:F, B33, NhatKy_ViPham!C:C, "T10")</f>
        <v>100</v>
      </c>
      <c r="AB33" s="7">
        <f>100 + SUMIFS(NhatKy_ViPham!J:J, NhatKy_ViPham!E:E, "11_Van_A", NhatKy_ViPham!F:F, B33, NhatKy_ViPham!C:C, "T11") - SUMIFS(NhatKy_ViPham!K:K, NhatKy_ViPham!E:E, "11_Van_A", NhatKy_ViPham!F:F, B33, NhatKy_ViPham!C:C, "T11")</f>
        <v>100</v>
      </c>
      <c r="AC33" s="7">
        <f>100 + SUMIFS(NhatKy_ViPham!J:J, NhatKy_ViPham!E:E, "11_Van_A", NhatKy_ViPham!F:F, B33, NhatKy_ViPham!C:C, "T12") - SUMIFS(NhatKy_ViPham!K:K, NhatKy_ViPham!E:E, "11_Van_A", NhatKy_ViPham!F:F, B33, NhatKy_ViPham!C:C, "T12")</f>
        <v>100</v>
      </c>
      <c r="AD33" s="7">
        <f>100 + SUMIFS(NhatKy_ViPham!J:J, NhatKy_ViPham!E:E, "11_Van_A", NhatKy_ViPham!F:F, B33, NhatKy_ViPham!C:C, "T13") - SUMIFS(NhatKy_ViPham!K:K, NhatKy_ViPham!E:E, "11_Van_A", NhatKy_ViPham!F:F, B33, NhatKy_ViPham!C:C, "T13")</f>
        <v>100</v>
      </c>
      <c r="AE33" s="7">
        <f>100 + SUMIFS(NhatKy_ViPham!J:J, NhatKy_ViPham!E:E, "11_Van_A", NhatKy_ViPham!F:F, B33, NhatKy_ViPham!C:C, "T14") - SUMIFS(NhatKy_ViPham!K:K, NhatKy_ViPham!E:E, "11_Van_A", NhatKy_ViPham!F:F, B33, NhatKy_ViPham!C:C, "T14")</f>
        <v>100</v>
      </c>
      <c r="AF33" s="7">
        <f>100 + SUMIFS(NhatKy_ViPham!J:J, NhatKy_ViPham!E:E, "11_Van_A", NhatKy_ViPham!F:F, B33, NhatKy_ViPham!C:C, "T15") - SUMIFS(NhatKy_ViPham!K:K, NhatKy_ViPham!E:E, "11_Van_A", NhatKy_ViPham!F:F, B33, NhatKy_ViPham!C:C, "T15")</f>
        <v>100</v>
      </c>
      <c r="AG33" s="7">
        <f>100 + SUMIFS(NhatKy_ViPham!J:J, NhatKy_ViPham!E:E, "11_Van_A", NhatKy_ViPham!F:F, B33, NhatKy_ViPham!C:C, "T16") - SUMIFS(NhatKy_ViPham!K:K, NhatKy_ViPham!E:E, "11_Van_A", NhatKy_ViPham!F:F, B33, NhatKy_ViPham!C:C, "T16")</f>
        <v>100</v>
      </c>
      <c r="AH33" s="7">
        <f>100 + SUMIFS(NhatKy_ViPham!J:J, NhatKy_ViPham!E:E, "11_Van_A", NhatKy_ViPham!F:F, B33, NhatKy_ViPham!C:C, "T17") - SUMIFS(NhatKy_ViPham!K:K, NhatKy_ViPham!E:E, "11_Van_A", NhatKy_ViPham!F:F, B33, NhatKy_ViPham!C:C, "T17")</f>
        <v>100</v>
      </c>
      <c r="AI33" s="7">
        <f>100 + SUMIFS(NhatKy_ViPham!J:J, NhatKy_ViPham!E:E, "11_Van_A", NhatKy_ViPham!F:F, B33, NhatKy_ViPham!C:C, "T18") - SUMIFS(NhatKy_ViPham!K:K, NhatKy_ViPham!E:E, "11_Van_A", NhatKy_ViPham!F:F, B33, NhatKy_ViPham!C:C, "T18")</f>
        <v>100</v>
      </c>
      <c r="AJ33" s="7">
        <f>100 + SUMIFS(NhatKy_ViPham!J:J, NhatKy_ViPham!E:E, "11_Van_A", NhatKy_ViPham!F:F, B33, NhatKy_ViPham!C:C, "T19") - SUMIFS(NhatKy_ViPham!K:K, NhatKy_ViPham!E:E, "11_Van_A", NhatKy_ViPham!F:F, B33, NhatKy_ViPham!C:C, "T19")</f>
        <v>100</v>
      </c>
      <c r="AK33" s="7">
        <f>100 + SUMIFS(NhatKy_ViPham!J:J, NhatKy_ViPham!E:E, "11_Van_A", NhatKy_ViPham!F:F, B33, NhatKy_ViPham!C:C, "T20") - SUMIFS(NhatKy_ViPham!K:K, NhatKy_ViPham!E:E, "11_Van_A", NhatKy_ViPham!F:F, B33, NhatKy_ViPham!C:C, "T20")</f>
        <v>100</v>
      </c>
      <c r="AL33" s="7">
        <f>100 + SUMIFS(NhatKy_ViPham!J:J, NhatKy_ViPham!E:E, "11_Van_A", NhatKy_ViPham!F:F, B33, NhatKy_ViPham!C:C, "T21") - SUMIFS(NhatKy_ViPham!K:K, NhatKy_ViPham!E:E, "11_Van_A", NhatKy_ViPham!F:F, B33, NhatKy_ViPham!C:C, "T21")</f>
        <v>100</v>
      </c>
      <c r="AM33" s="7">
        <f>100 + SUMIFS(NhatKy_ViPham!J:J, NhatKy_ViPham!E:E, "11_Van_A", NhatKy_ViPham!F:F, B33, NhatKy_ViPham!C:C, "T22") - SUMIFS(NhatKy_ViPham!K:K, NhatKy_ViPham!E:E, "11_Van_A", NhatKy_ViPham!F:F, B33, NhatKy_ViPham!C:C, "T22")</f>
        <v>100</v>
      </c>
      <c r="AN33" s="7">
        <f>100 + SUMIFS(NhatKy_ViPham!J:J, NhatKy_ViPham!E:E, "11_Van_A", NhatKy_ViPham!F:F, B33, NhatKy_ViPham!C:C, "T23") - SUMIFS(NhatKy_ViPham!K:K, NhatKy_ViPham!E:E, "11_Van_A", NhatKy_ViPham!F:F, B33, NhatKy_ViPham!C:C, "T23")</f>
        <v>100</v>
      </c>
      <c r="AO33" s="7">
        <f>100 + SUMIFS(NhatKy_ViPham!J:J, NhatKy_ViPham!E:E, "11_Van_A", NhatKy_ViPham!F:F, B33, NhatKy_ViPham!C:C, "T24") - SUMIFS(NhatKy_ViPham!K:K, NhatKy_ViPham!E:E, "11_Van_A", NhatKy_ViPham!F:F, B33, NhatKy_ViPham!C:C, "T24")</f>
        <v>100</v>
      </c>
      <c r="AP33" s="7">
        <f>100 + SUMIFS(NhatKy_ViPham!J:J, NhatKy_ViPham!E:E, "11_Van_A", NhatKy_ViPham!F:F, B33, NhatKy_ViPham!C:C, "T25") - SUMIFS(NhatKy_ViPham!K:K, NhatKy_ViPham!E:E, "11_Van_A", NhatKy_ViPham!F:F, B33, NhatKy_ViPham!C:C, "T25")</f>
        <v>100</v>
      </c>
      <c r="AQ33" s="7">
        <f>100 + SUMIFS(NhatKy_ViPham!J:J, NhatKy_ViPham!E:E, "11_Van_A", NhatKy_ViPham!F:F, B33, NhatKy_ViPham!C:C, "T26") - SUMIFS(NhatKy_ViPham!K:K, NhatKy_ViPham!E:E, "11_Van_A", NhatKy_ViPham!F:F, B33, NhatKy_ViPham!C:C, "T26")</f>
        <v>100</v>
      </c>
      <c r="AR33" s="7">
        <f>100 + SUMIFS(NhatKy_ViPham!J:J, NhatKy_ViPham!E:E, "11_Van_A", NhatKy_ViPham!F:F, B33, NhatKy_ViPham!C:C, "T27") - SUMIFS(NhatKy_ViPham!K:K, NhatKy_ViPham!E:E, "11_Van_A", NhatKy_ViPham!F:F, B33, NhatKy_ViPham!C:C, "T27")</f>
        <v>100</v>
      </c>
      <c r="AS33" s="7">
        <f>100 + SUMIFS(NhatKy_ViPham!J:J, NhatKy_ViPham!E:E, "11_Van_A", NhatKy_ViPham!F:F, B33, NhatKy_ViPham!C:C, "T28") - SUMIFS(NhatKy_ViPham!K:K, NhatKy_ViPham!E:E, "11_Van_A", NhatKy_ViPham!F:F, B33, NhatKy_ViPham!C:C, "T28")</f>
        <v>100</v>
      </c>
      <c r="AT33" s="7">
        <f>100 + SUMIFS(NhatKy_ViPham!J:J, NhatKy_ViPham!E:E, "11_Van_A", NhatKy_ViPham!F:F, B33, NhatKy_ViPham!C:C, "T29") - SUMIFS(NhatKy_ViPham!K:K, NhatKy_ViPham!E:E, "11_Van_A", NhatKy_ViPham!F:F, B33, NhatKy_ViPham!C:C, "T29")</f>
        <v>100</v>
      </c>
      <c r="AU33" s="7">
        <f>100 + SUMIFS(NhatKy_ViPham!J:J, NhatKy_ViPham!E:E, "11_Van_A", NhatKy_ViPham!F:F, B33, NhatKy_ViPham!C:C, "T30") - SUMIFS(NhatKy_ViPham!K:K, NhatKy_ViPham!E:E, "11_Van_A", NhatKy_ViPham!F:F, B33, NhatKy_ViPham!C:C, "T30")</f>
        <v>100</v>
      </c>
      <c r="AV33" s="7">
        <f>100 + SUMIFS(NhatKy_ViPham!J:J, NhatKy_ViPham!E:E, "11_Van_A", NhatKy_ViPham!F:F, B33, NhatKy_ViPham!C:C, "T31") - SUMIFS(NhatKy_ViPham!K:K, NhatKy_ViPham!E:E, "11_Van_A", NhatKy_ViPham!F:F, B33, NhatKy_ViPham!C:C, "T31")</f>
        <v>100</v>
      </c>
      <c r="AW33" s="7">
        <f>100 + SUMIFS(NhatKy_ViPham!J:J, NhatKy_ViPham!E:E, "11_Van_A", NhatKy_ViPham!F:F, B33, NhatKy_ViPham!C:C, "T32") - SUMIFS(NhatKy_ViPham!K:K, NhatKy_ViPham!E:E, "11_Van_A", NhatKy_ViPham!F:F, B33, NhatKy_ViPham!C:C, "T32")</f>
        <v>100</v>
      </c>
      <c r="AX33" s="7">
        <f>100 + SUMIFS(NhatKy_ViPham!J:J, NhatKy_ViPham!E:E, "11_Van_A", NhatKy_ViPham!F:F, B33, NhatKy_ViPham!C:C, "T33") - SUMIFS(NhatKy_ViPham!K:K, NhatKy_ViPham!E:E, "11_Van_A", NhatKy_ViPham!F:F, B33, NhatKy_ViPham!C:C, "T33")</f>
        <v>100</v>
      </c>
      <c r="AY33" s="7">
        <f>100 + SUMIFS(NhatKy_ViPham!J:J, NhatKy_ViPham!E:E, "11_Van_A", NhatKy_ViPham!F:F, B33, NhatKy_ViPham!C:C, "T34") - SUMIFS(NhatKy_ViPham!K:K, NhatKy_ViPham!E:E, "11_Van_A", NhatKy_ViPham!F:F, B33, NhatKy_ViPham!C:C, "T34")</f>
        <v>100</v>
      </c>
      <c r="AZ33" s="7">
        <f>100 + SUMIFS(NhatKy_ViPham!J:J, NhatKy_ViPham!E:E, "11_Van_A", NhatKy_ViPham!F:F, B33, NhatKy_ViPham!C:C, "T35") - SUMIFS(NhatKy_ViPham!K:K, NhatKy_ViPham!E:E, "11_Van_A", NhatKy_ViPham!F:F, B33, NhatKy_ViPham!C:C, "T35")</f>
        <v>100</v>
      </c>
      <c r="BA33" s="12">
        <f t="shared" si="0"/>
        <v>100</v>
      </c>
      <c r="BB33" s="11" t="s">
        <v>430</v>
      </c>
      <c r="BC33" s="14" t="str">
        <f t="shared" si="1"/>
        <v>Tốt</v>
      </c>
      <c r="BD33" s="10" t="str">
        <f t="shared" si="2"/>
        <v>🟢 BÌNH THƯỜNG</v>
      </c>
    </row>
    <row r="34" spans="1:56" x14ac:dyDescent="0.25">
      <c r="A34" s="5">
        <v>26</v>
      </c>
      <c r="B34" s="15" t="s">
        <v>1886</v>
      </c>
      <c r="C34" s="5" t="s">
        <v>1813</v>
      </c>
      <c r="D34" s="5" t="s">
        <v>429</v>
      </c>
      <c r="E34" s="11" t="s">
        <v>430</v>
      </c>
      <c r="F34" s="6">
        <f>SUMIFS(NhatKy_ViPham!K:K, NhatKy_ViPham!E:E, "11_Van_A", NhatKy_ViPham!F:F, B34, NhatKy_ViPham!H:H, "L01")</f>
        <v>0</v>
      </c>
      <c r="G34" s="6">
        <f>SUMIFS(NhatKy_ViPham!K:K, NhatKy_ViPham!E:E, "11_Van_A", NhatKy_ViPham!F:F, B34, NhatKy_ViPham!H:H, "L02")</f>
        <v>0</v>
      </c>
      <c r="H34" s="6">
        <f>SUMIFS(NhatKy_ViPham!K:K, NhatKy_ViPham!E:E, "11_Van_A", NhatKy_ViPham!F:F, B34, NhatKy_ViPham!H:H, "L03")</f>
        <v>0</v>
      </c>
      <c r="I34" s="6">
        <f>SUMIFS(NhatKy_ViPham!K:K, NhatKy_ViPham!E:E, "11_Van_A", NhatKy_ViPham!F:F, B34, NhatKy_ViPham!H:H, "L04")</f>
        <v>0</v>
      </c>
      <c r="J34" s="6">
        <f>SUMIFS(NhatKy_ViPham!K:K, NhatKy_ViPham!E:E, "11_Van_A", NhatKy_ViPham!F:F, B34, NhatKy_ViPham!H:H, "L05")</f>
        <v>0</v>
      </c>
      <c r="K34" s="6">
        <f>SUMIFS(NhatKy_ViPham!K:K, NhatKy_ViPham!E:E, "11_Van_A", NhatKy_ViPham!F:F, B34, NhatKy_ViPham!H:H, "L06")</f>
        <v>0</v>
      </c>
      <c r="L34" s="6">
        <f>SUMIFS(NhatKy_ViPham!K:K, NhatKy_ViPham!E:E, "11_Van_A", NhatKy_ViPham!F:F, B34, NhatKy_ViPham!H:H, "L07")</f>
        <v>0</v>
      </c>
      <c r="M34" s="6">
        <f>SUMIFS(NhatKy_ViPham!K:K, NhatKy_ViPham!E:E, "11_Van_A", NhatKy_ViPham!F:F, B34, NhatKy_ViPham!H:H, "L08")</f>
        <v>0</v>
      </c>
      <c r="N34" s="6">
        <f>SUMIFS(NhatKy_ViPham!K:K, NhatKy_ViPham!E:E, "11_Van_A", NhatKy_ViPham!F:F, B34, NhatKy_ViPham!H:H, "L09")</f>
        <v>0</v>
      </c>
      <c r="O34" s="6">
        <f>SUMIFS(NhatKy_ViPham!K:K, NhatKy_ViPham!E:E, "11_Van_A", NhatKy_ViPham!F:F, B34, NhatKy_ViPham!H:H, "L10")</f>
        <v>0</v>
      </c>
      <c r="P34" s="12">
        <f>SUMIFS(NhatKy_ViPham!J:J, NhatKy_ViPham!E:E, "11_Van_A", NhatKy_ViPham!F:F, B34)</f>
        <v>0</v>
      </c>
      <c r="Q34" s="13">
        <f>SUMIFS(NhatKy_ViPham!K:K, NhatKy_ViPham!E:E, "11_Van_A", NhatKy_ViPham!F:F, B34)</f>
        <v>0</v>
      </c>
      <c r="R34" s="6">
        <f>100 + SUMIFS(NhatKy_ViPham!J:J, NhatKy_ViPham!E:E, "11_Van_A", NhatKy_ViPham!F:F, B34, NhatKy_ViPham!C:C, "T1") - SUMIFS(NhatKy_ViPham!K:K, NhatKy_ViPham!E:E, "11_Van_A", NhatKy_ViPham!F:F, B34, NhatKy_ViPham!C:C, "T1")</f>
        <v>100</v>
      </c>
      <c r="S34" s="6">
        <f>100 + SUMIFS(NhatKy_ViPham!J:J, NhatKy_ViPham!E:E, "11_Van_A", NhatKy_ViPham!F:F, B34, NhatKy_ViPham!C:C, "T2") - SUMIFS(NhatKy_ViPham!K:K, NhatKy_ViPham!E:E, "11_Van_A", NhatKy_ViPham!F:F, B34, NhatKy_ViPham!C:C, "T2")</f>
        <v>100</v>
      </c>
      <c r="T34" s="6">
        <f>100 + SUMIFS(NhatKy_ViPham!J:J, NhatKy_ViPham!E:E, "11_Van_A", NhatKy_ViPham!F:F, B34, NhatKy_ViPham!C:C, "T3") - SUMIFS(NhatKy_ViPham!K:K, NhatKy_ViPham!E:E, "11_Van_A", NhatKy_ViPham!F:F, B34, NhatKy_ViPham!C:C, "T3")</f>
        <v>100</v>
      </c>
      <c r="U34" s="6">
        <f>100 + SUMIFS(NhatKy_ViPham!J:J, NhatKy_ViPham!E:E, "11_Van_A", NhatKy_ViPham!F:F, B34, NhatKy_ViPham!C:C, "T4") - SUMIFS(NhatKy_ViPham!K:K, NhatKy_ViPham!E:E, "11_Van_A", NhatKy_ViPham!F:F, B34, NhatKy_ViPham!C:C, "T4")</f>
        <v>100</v>
      </c>
      <c r="V34" s="6">
        <f>100 + SUMIFS(NhatKy_ViPham!J:J, NhatKy_ViPham!E:E, "11_Van_A", NhatKy_ViPham!F:F, B34, NhatKy_ViPham!C:C, "T5") - SUMIFS(NhatKy_ViPham!K:K, NhatKy_ViPham!E:E, "11_Van_A", NhatKy_ViPham!F:F, B34, NhatKy_ViPham!C:C, "T5")</f>
        <v>100</v>
      </c>
      <c r="W34" s="6">
        <f>100 + SUMIFS(NhatKy_ViPham!J:J, NhatKy_ViPham!E:E, "11_Van_A", NhatKy_ViPham!F:F, B34, NhatKy_ViPham!C:C, "T6") - SUMIFS(NhatKy_ViPham!K:K, NhatKy_ViPham!E:E, "11_Van_A", NhatKy_ViPham!F:F, B34, NhatKy_ViPham!C:C, "T6")</f>
        <v>100</v>
      </c>
      <c r="X34" s="6">
        <f>100 + SUMIFS(NhatKy_ViPham!J:J, NhatKy_ViPham!E:E, "11_Van_A", NhatKy_ViPham!F:F, B34, NhatKy_ViPham!C:C, "T7") - SUMIFS(NhatKy_ViPham!K:K, NhatKy_ViPham!E:E, "11_Van_A", NhatKy_ViPham!F:F, B34, NhatKy_ViPham!C:C, "T7")</f>
        <v>100</v>
      </c>
      <c r="Y34" s="6">
        <f>100 + SUMIFS(NhatKy_ViPham!J:J, NhatKy_ViPham!E:E, "11_Van_A", NhatKy_ViPham!F:F, B34, NhatKy_ViPham!C:C, "T8") - SUMIFS(NhatKy_ViPham!K:K, NhatKy_ViPham!E:E, "11_Van_A", NhatKy_ViPham!F:F, B34, NhatKy_ViPham!C:C, "T8")</f>
        <v>100</v>
      </c>
      <c r="Z34" s="6">
        <f>100 + SUMIFS(NhatKy_ViPham!J:J, NhatKy_ViPham!E:E, "11_Van_A", NhatKy_ViPham!F:F, B34, NhatKy_ViPham!C:C, "T9") - SUMIFS(NhatKy_ViPham!K:K, NhatKy_ViPham!E:E, "11_Van_A", NhatKy_ViPham!F:F, B34, NhatKy_ViPham!C:C, "T9")</f>
        <v>100</v>
      </c>
      <c r="AA34" s="6">
        <f>100 + SUMIFS(NhatKy_ViPham!J:J, NhatKy_ViPham!E:E, "11_Van_A", NhatKy_ViPham!F:F, B34, NhatKy_ViPham!C:C, "T10") - SUMIFS(NhatKy_ViPham!K:K, NhatKy_ViPham!E:E, "11_Van_A", NhatKy_ViPham!F:F, B34, NhatKy_ViPham!C:C, "T10")</f>
        <v>100</v>
      </c>
      <c r="AB34" s="6">
        <f>100 + SUMIFS(NhatKy_ViPham!J:J, NhatKy_ViPham!E:E, "11_Van_A", NhatKy_ViPham!F:F, B34, NhatKy_ViPham!C:C, "T11") - SUMIFS(NhatKy_ViPham!K:K, NhatKy_ViPham!E:E, "11_Van_A", NhatKy_ViPham!F:F, B34, NhatKy_ViPham!C:C, "T11")</f>
        <v>100</v>
      </c>
      <c r="AC34" s="6">
        <f>100 + SUMIFS(NhatKy_ViPham!J:J, NhatKy_ViPham!E:E, "11_Van_A", NhatKy_ViPham!F:F, B34, NhatKy_ViPham!C:C, "T12") - SUMIFS(NhatKy_ViPham!K:K, NhatKy_ViPham!E:E, "11_Van_A", NhatKy_ViPham!F:F, B34, NhatKy_ViPham!C:C, "T12")</f>
        <v>100</v>
      </c>
      <c r="AD34" s="6">
        <f>100 + SUMIFS(NhatKy_ViPham!J:J, NhatKy_ViPham!E:E, "11_Van_A", NhatKy_ViPham!F:F, B34, NhatKy_ViPham!C:C, "T13") - SUMIFS(NhatKy_ViPham!K:K, NhatKy_ViPham!E:E, "11_Van_A", NhatKy_ViPham!F:F, B34, NhatKy_ViPham!C:C, "T13")</f>
        <v>100</v>
      </c>
      <c r="AE34" s="6">
        <f>100 + SUMIFS(NhatKy_ViPham!J:J, NhatKy_ViPham!E:E, "11_Van_A", NhatKy_ViPham!F:F, B34, NhatKy_ViPham!C:C, "T14") - SUMIFS(NhatKy_ViPham!K:K, NhatKy_ViPham!E:E, "11_Van_A", NhatKy_ViPham!F:F, B34, NhatKy_ViPham!C:C, "T14")</f>
        <v>100</v>
      </c>
      <c r="AF34" s="6">
        <f>100 + SUMIFS(NhatKy_ViPham!J:J, NhatKy_ViPham!E:E, "11_Van_A", NhatKy_ViPham!F:F, B34, NhatKy_ViPham!C:C, "T15") - SUMIFS(NhatKy_ViPham!K:K, NhatKy_ViPham!E:E, "11_Van_A", NhatKy_ViPham!F:F, B34, NhatKy_ViPham!C:C, "T15")</f>
        <v>100</v>
      </c>
      <c r="AG34" s="6">
        <f>100 + SUMIFS(NhatKy_ViPham!J:J, NhatKy_ViPham!E:E, "11_Van_A", NhatKy_ViPham!F:F, B34, NhatKy_ViPham!C:C, "T16") - SUMIFS(NhatKy_ViPham!K:K, NhatKy_ViPham!E:E, "11_Van_A", NhatKy_ViPham!F:F, B34, NhatKy_ViPham!C:C, "T16")</f>
        <v>100</v>
      </c>
      <c r="AH34" s="6">
        <f>100 + SUMIFS(NhatKy_ViPham!J:J, NhatKy_ViPham!E:E, "11_Van_A", NhatKy_ViPham!F:F, B34, NhatKy_ViPham!C:C, "T17") - SUMIFS(NhatKy_ViPham!K:K, NhatKy_ViPham!E:E, "11_Van_A", NhatKy_ViPham!F:F, B34, NhatKy_ViPham!C:C, "T17")</f>
        <v>100</v>
      </c>
      <c r="AI34" s="6">
        <f>100 + SUMIFS(NhatKy_ViPham!J:J, NhatKy_ViPham!E:E, "11_Van_A", NhatKy_ViPham!F:F, B34, NhatKy_ViPham!C:C, "T18") - SUMIFS(NhatKy_ViPham!K:K, NhatKy_ViPham!E:E, "11_Van_A", NhatKy_ViPham!F:F, B34, NhatKy_ViPham!C:C, "T18")</f>
        <v>100</v>
      </c>
      <c r="AJ34" s="6">
        <f>100 + SUMIFS(NhatKy_ViPham!J:J, NhatKy_ViPham!E:E, "11_Van_A", NhatKy_ViPham!F:F, B34, NhatKy_ViPham!C:C, "T19") - SUMIFS(NhatKy_ViPham!K:K, NhatKy_ViPham!E:E, "11_Van_A", NhatKy_ViPham!F:F, B34, NhatKy_ViPham!C:C, "T19")</f>
        <v>100</v>
      </c>
      <c r="AK34" s="6">
        <f>100 + SUMIFS(NhatKy_ViPham!J:J, NhatKy_ViPham!E:E, "11_Van_A", NhatKy_ViPham!F:F, B34, NhatKy_ViPham!C:C, "T20") - SUMIFS(NhatKy_ViPham!K:K, NhatKy_ViPham!E:E, "11_Van_A", NhatKy_ViPham!F:F, B34, NhatKy_ViPham!C:C, "T20")</f>
        <v>100</v>
      </c>
      <c r="AL34" s="6">
        <f>100 + SUMIFS(NhatKy_ViPham!J:J, NhatKy_ViPham!E:E, "11_Van_A", NhatKy_ViPham!F:F, B34, NhatKy_ViPham!C:C, "T21") - SUMIFS(NhatKy_ViPham!K:K, NhatKy_ViPham!E:E, "11_Van_A", NhatKy_ViPham!F:F, B34, NhatKy_ViPham!C:C, "T21")</f>
        <v>100</v>
      </c>
      <c r="AM34" s="6">
        <f>100 + SUMIFS(NhatKy_ViPham!J:J, NhatKy_ViPham!E:E, "11_Van_A", NhatKy_ViPham!F:F, B34, NhatKy_ViPham!C:C, "T22") - SUMIFS(NhatKy_ViPham!K:K, NhatKy_ViPham!E:E, "11_Van_A", NhatKy_ViPham!F:F, B34, NhatKy_ViPham!C:C, "T22")</f>
        <v>100</v>
      </c>
      <c r="AN34" s="6">
        <f>100 + SUMIFS(NhatKy_ViPham!J:J, NhatKy_ViPham!E:E, "11_Van_A", NhatKy_ViPham!F:F, B34, NhatKy_ViPham!C:C, "T23") - SUMIFS(NhatKy_ViPham!K:K, NhatKy_ViPham!E:E, "11_Van_A", NhatKy_ViPham!F:F, B34, NhatKy_ViPham!C:C, "T23")</f>
        <v>100</v>
      </c>
      <c r="AO34" s="6">
        <f>100 + SUMIFS(NhatKy_ViPham!J:J, NhatKy_ViPham!E:E, "11_Van_A", NhatKy_ViPham!F:F, B34, NhatKy_ViPham!C:C, "T24") - SUMIFS(NhatKy_ViPham!K:K, NhatKy_ViPham!E:E, "11_Van_A", NhatKy_ViPham!F:F, B34, NhatKy_ViPham!C:C, "T24")</f>
        <v>100</v>
      </c>
      <c r="AP34" s="6">
        <f>100 + SUMIFS(NhatKy_ViPham!J:J, NhatKy_ViPham!E:E, "11_Van_A", NhatKy_ViPham!F:F, B34, NhatKy_ViPham!C:C, "T25") - SUMIFS(NhatKy_ViPham!K:K, NhatKy_ViPham!E:E, "11_Van_A", NhatKy_ViPham!F:F, B34, NhatKy_ViPham!C:C, "T25")</f>
        <v>100</v>
      </c>
      <c r="AQ34" s="6">
        <f>100 + SUMIFS(NhatKy_ViPham!J:J, NhatKy_ViPham!E:E, "11_Van_A", NhatKy_ViPham!F:F, B34, NhatKy_ViPham!C:C, "T26") - SUMIFS(NhatKy_ViPham!K:K, NhatKy_ViPham!E:E, "11_Van_A", NhatKy_ViPham!F:F, B34, NhatKy_ViPham!C:C, "T26")</f>
        <v>100</v>
      </c>
      <c r="AR34" s="6">
        <f>100 + SUMIFS(NhatKy_ViPham!J:J, NhatKy_ViPham!E:E, "11_Van_A", NhatKy_ViPham!F:F, B34, NhatKy_ViPham!C:C, "T27") - SUMIFS(NhatKy_ViPham!K:K, NhatKy_ViPham!E:E, "11_Van_A", NhatKy_ViPham!F:F, B34, NhatKy_ViPham!C:C, "T27")</f>
        <v>100</v>
      </c>
      <c r="AS34" s="6">
        <f>100 + SUMIFS(NhatKy_ViPham!J:J, NhatKy_ViPham!E:E, "11_Van_A", NhatKy_ViPham!F:F, B34, NhatKy_ViPham!C:C, "T28") - SUMIFS(NhatKy_ViPham!K:K, NhatKy_ViPham!E:E, "11_Van_A", NhatKy_ViPham!F:F, B34, NhatKy_ViPham!C:C, "T28")</f>
        <v>100</v>
      </c>
      <c r="AT34" s="6">
        <f>100 + SUMIFS(NhatKy_ViPham!J:J, NhatKy_ViPham!E:E, "11_Van_A", NhatKy_ViPham!F:F, B34, NhatKy_ViPham!C:C, "T29") - SUMIFS(NhatKy_ViPham!K:K, NhatKy_ViPham!E:E, "11_Van_A", NhatKy_ViPham!F:F, B34, NhatKy_ViPham!C:C, "T29")</f>
        <v>100</v>
      </c>
      <c r="AU34" s="6">
        <f>100 + SUMIFS(NhatKy_ViPham!J:J, NhatKy_ViPham!E:E, "11_Van_A", NhatKy_ViPham!F:F, B34, NhatKy_ViPham!C:C, "T30") - SUMIFS(NhatKy_ViPham!K:K, NhatKy_ViPham!E:E, "11_Van_A", NhatKy_ViPham!F:F, B34, NhatKy_ViPham!C:C, "T30")</f>
        <v>100</v>
      </c>
      <c r="AV34" s="6">
        <f>100 + SUMIFS(NhatKy_ViPham!J:J, NhatKy_ViPham!E:E, "11_Van_A", NhatKy_ViPham!F:F, B34, NhatKy_ViPham!C:C, "T31") - SUMIFS(NhatKy_ViPham!K:K, NhatKy_ViPham!E:E, "11_Van_A", NhatKy_ViPham!F:F, B34, NhatKy_ViPham!C:C, "T31")</f>
        <v>100</v>
      </c>
      <c r="AW34" s="6">
        <f>100 + SUMIFS(NhatKy_ViPham!J:J, NhatKy_ViPham!E:E, "11_Van_A", NhatKy_ViPham!F:F, B34, NhatKy_ViPham!C:C, "T32") - SUMIFS(NhatKy_ViPham!K:K, NhatKy_ViPham!E:E, "11_Van_A", NhatKy_ViPham!F:F, B34, NhatKy_ViPham!C:C, "T32")</f>
        <v>100</v>
      </c>
      <c r="AX34" s="6">
        <f>100 + SUMIFS(NhatKy_ViPham!J:J, NhatKy_ViPham!E:E, "11_Van_A", NhatKy_ViPham!F:F, B34, NhatKy_ViPham!C:C, "T33") - SUMIFS(NhatKy_ViPham!K:K, NhatKy_ViPham!E:E, "11_Van_A", NhatKy_ViPham!F:F, B34, NhatKy_ViPham!C:C, "T33")</f>
        <v>100</v>
      </c>
      <c r="AY34" s="6">
        <f>100 + SUMIFS(NhatKy_ViPham!J:J, NhatKy_ViPham!E:E, "11_Van_A", NhatKy_ViPham!F:F, B34, NhatKy_ViPham!C:C, "T34") - SUMIFS(NhatKy_ViPham!K:K, NhatKy_ViPham!E:E, "11_Van_A", NhatKy_ViPham!F:F, B34, NhatKy_ViPham!C:C, "T34")</f>
        <v>100</v>
      </c>
      <c r="AZ34" s="6">
        <f>100 + SUMIFS(NhatKy_ViPham!J:J, NhatKy_ViPham!E:E, "11_Van_A", NhatKy_ViPham!F:F, B34, NhatKy_ViPham!C:C, "T35") - SUMIFS(NhatKy_ViPham!K:K, NhatKy_ViPham!E:E, "11_Van_A", NhatKy_ViPham!F:F, B34, NhatKy_ViPham!C:C, "T35")</f>
        <v>100</v>
      </c>
      <c r="BA34" s="12">
        <f t="shared" si="0"/>
        <v>100</v>
      </c>
      <c r="BB34" s="11" t="s">
        <v>430</v>
      </c>
      <c r="BC34" s="16" t="str">
        <f t="shared" si="1"/>
        <v>Tốt</v>
      </c>
      <c r="BD34" s="15" t="str">
        <f t="shared" si="2"/>
        <v>🟢 BÌNH THƯỜNG</v>
      </c>
    </row>
    <row r="35" spans="1:56" x14ac:dyDescent="0.25">
      <c r="A35" s="4">
        <v>27</v>
      </c>
      <c r="B35" s="10" t="s">
        <v>1887</v>
      </c>
      <c r="C35" s="4" t="s">
        <v>1647</v>
      </c>
      <c r="D35" s="4" t="s">
        <v>429</v>
      </c>
      <c r="E35" s="11" t="s">
        <v>430</v>
      </c>
      <c r="F35" s="7">
        <f>SUMIFS(NhatKy_ViPham!K:K, NhatKy_ViPham!E:E, "11_Van_A", NhatKy_ViPham!F:F, B35, NhatKy_ViPham!H:H, "L01")</f>
        <v>0</v>
      </c>
      <c r="G35" s="7">
        <f>SUMIFS(NhatKy_ViPham!K:K, NhatKy_ViPham!E:E, "11_Van_A", NhatKy_ViPham!F:F, B35, NhatKy_ViPham!H:H, "L02")</f>
        <v>0</v>
      </c>
      <c r="H35" s="7">
        <f>SUMIFS(NhatKy_ViPham!K:K, NhatKy_ViPham!E:E, "11_Van_A", NhatKy_ViPham!F:F, B35, NhatKy_ViPham!H:H, "L03")</f>
        <v>0</v>
      </c>
      <c r="I35" s="7">
        <f>SUMIFS(NhatKy_ViPham!K:K, NhatKy_ViPham!E:E, "11_Van_A", NhatKy_ViPham!F:F, B35, NhatKy_ViPham!H:H, "L04")</f>
        <v>0</v>
      </c>
      <c r="J35" s="7">
        <f>SUMIFS(NhatKy_ViPham!K:K, NhatKy_ViPham!E:E, "11_Van_A", NhatKy_ViPham!F:F, B35, NhatKy_ViPham!H:H, "L05")</f>
        <v>0</v>
      </c>
      <c r="K35" s="7">
        <f>SUMIFS(NhatKy_ViPham!K:K, NhatKy_ViPham!E:E, "11_Van_A", NhatKy_ViPham!F:F, B35, NhatKy_ViPham!H:H, "L06")</f>
        <v>0</v>
      </c>
      <c r="L35" s="7">
        <f>SUMIFS(NhatKy_ViPham!K:K, NhatKy_ViPham!E:E, "11_Van_A", NhatKy_ViPham!F:F, B35, NhatKy_ViPham!H:H, "L07")</f>
        <v>0</v>
      </c>
      <c r="M35" s="7">
        <f>SUMIFS(NhatKy_ViPham!K:K, NhatKy_ViPham!E:E, "11_Van_A", NhatKy_ViPham!F:F, B35, NhatKy_ViPham!H:H, "L08")</f>
        <v>0</v>
      </c>
      <c r="N35" s="7">
        <f>SUMIFS(NhatKy_ViPham!K:K, NhatKy_ViPham!E:E, "11_Van_A", NhatKy_ViPham!F:F, B35, NhatKy_ViPham!H:H, "L09")</f>
        <v>0</v>
      </c>
      <c r="O35" s="7">
        <f>SUMIFS(NhatKy_ViPham!K:K, NhatKy_ViPham!E:E, "11_Van_A", NhatKy_ViPham!F:F, B35, NhatKy_ViPham!H:H, "L10")</f>
        <v>0</v>
      </c>
      <c r="P35" s="12">
        <f>SUMIFS(NhatKy_ViPham!J:J, NhatKy_ViPham!E:E, "11_Van_A", NhatKy_ViPham!F:F, B35)</f>
        <v>0</v>
      </c>
      <c r="Q35" s="13">
        <f>SUMIFS(NhatKy_ViPham!K:K, NhatKy_ViPham!E:E, "11_Van_A", NhatKy_ViPham!F:F, B35)</f>
        <v>0</v>
      </c>
      <c r="R35" s="7">
        <f>100 + SUMIFS(NhatKy_ViPham!J:J, NhatKy_ViPham!E:E, "11_Van_A", NhatKy_ViPham!F:F, B35, NhatKy_ViPham!C:C, "T1") - SUMIFS(NhatKy_ViPham!K:K, NhatKy_ViPham!E:E, "11_Van_A", NhatKy_ViPham!F:F, B35, NhatKy_ViPham!C:C, "T1")</f>
        <v>100</v>
      </c>
      <c r="S35" s="7">
        <f>100 + SUMIFS(NhatKy_ViPham!J:J, NhatKy_ViPham!E:E, "11_Van_A", NhatKy_ViPham!F:F, B35, NhatKy_ViPham!C:C, "T2") - SUMIFS(NhatKy_ViPham!K:K, NhatKy_ViPham!E:E, "11_Van_A", NhatKy_ViPham!F:F, B35, NhatKy_ViPham!C:C, "T2")</f>
        <v>100</v>
      </c>
      <c r="T35" s="7">
        <f>100 + SUMIFS(NhatKy_ViPham!J:J, NhatKy_ViPham!E:E, "11_Van_A", NhatKy_ViPham!F:F, B35, NhatKy_ViPham!C:C, "T3") - SUMIFS(NhatKy_ViPham!K:K, NhatKy_ViPham!E:E, "11_Van_A", NhatKy_ViPham!F:F, B35, NhatKy_ViPham!C:C, "T3")</f>
        <v>100</v>
      </c>
      <c r="U35" s="7">
        <f>100 + SUMIFS(NhatKy_ViPham!J:J, NhatKy_ViPham!E:E, "11_Van_A", NhatKy_ViPham!F:F, B35, NhatKy_ViPham!C:C, "T4") - SUMIFS(NhatKy_ViPham!K:K, NhatKy_ViPham!E:E, "11_Van_A", NhatKy_ViPham!F:F, B35, NhatKy_ViPham!C:C, "T4")</f>
        <v>100</v>
      </c>
      <c r="V35" s="7">
        <f>100 + SUMIFS(NhatKy_ViPham!J:J, NhatKy_ViPham!E:E, "11_Van_A", NhatKy_ViPham!F:F, B35, NhatKy_ViPham!C:C, "T5") - SUMIFS(NhatKy_ViPham!K:K, NhatKy_ViPham!E:E, "11_Van_A", NhatKy_ViPham!F:F, B35, NhatKy_ViPham!C:C, "T5")</f>
        <v>100</v>
      </c>
      <c r="W35" s="7">
        <f>100 + SUMIFS(NhatKy_ViPham!J:J, NhatKy_ViPham!E:E, "11_Van_A", NhatKy_ViPham!F:F, B35, NhatKy_ViPham!C:C, "T6") - SUMIFS(NhatKy_ViPham!K:K, NhatKy_ViPham!E:E, "11_Van_A", NhatKy_ViPham!F:F, B35, NhatKy_ViPham!C:C, "T6")</f>
        <v>100</v>
      </c>
      <c r="X35" s="7">
        <f>100 + SUMIFS(NhatKy_ViPham!J:J, NhatKy_ViPham!E:E, "11_Van_A", NhatKy_ViPham!F:F, B35, NhatKy_ViPham!C:C, "T7") - SUMIFS(NhatKy_ViPham!K:K, NhatKy_ViPham!E:E, "11_Van_A", NhatKy_ViPham!F:F, B35, NhatKy_ViPham!C:C, "T7")</f>
        <v>100</v>
      </c>
      <c r="Y35" s="7">
        <f>100 + SUMIFS(NhatKy_ViPham!J:J, NhatKy_ViPham!E:E, "11_Van_A", NhatKy_ViPham!F:F, B35, NhatKy_ViPham!C:C, "T8") - SUMIFS(NhatKy_ViPham!K:K, NhatKy_ViPham!E:E, "11_Van_A", NhatKy_ViPham!F:F, B35, NhatKy_ViPham!C:C, "T8")</f>
        <v>100</v>
      </c>
      <c r="Z35" s="7">
        <f>100 + SUMIFS(NhatKy_ViPham!J:J, NhatKy_ViPham!E:E, "11_Van_A", NhatKy_ViPham!F:F, B35, NhatKy_ViPham!C:C, "T9") - SUMIFS(NhatKy_ViPham!K:K, NhatKy_ViPham!E:E, "11_Van_A", NhatKy_ViPham!F:F, B35, NhatKy_ViPham!C:C, "T9")</f>
        <v>100</v>
      </c>
      <c r="AA35" s="7">
        <f>100 + SUMIFS(NhatKy_ViPham!J:J, NhatKy_ViPham!E:E, "11_Van_A", NhatKy_ViPham!F:F, B35, NhatKy_ViPham!C:C, "T10") - SUMIFS(NhatKy_ViPham!K:K, NhatKy_ViPham!E:E, "11_Van_A", NhatKy_ViPham!F:F, B35, NhatKy_ViPham!C:C, "T10")</f>
        <v>100</v>
      </c>
      <c r="AB35" s="7">
        <f>100 + SUMIFS(NhatKy_ViPham!J:J, NhatKy_ViPham!E:E, "11_Van_A", NhatKy_ViPham!F:F, B35, NhatKy_ViPham!C:C, "T11") - SUMIFS(NhatKy_ViPham!K:K, NhatKy_ViPham!E:E, "11_Van_A", NhatKy_ViPham!F:F, B35, NhatKy_ViPham!C:C, "T11")</f>
        <v>100</v>
      </c>
      <c r="AC35" s="7">
        <f>100 + SUMIFS(NhatKy_ViPham!J:J, NhatKy_ViPham!E:E, "11_Van_A", NhatKy_ViPham!F:F, B35, NhatKy_ViPham!C:C, "T12") - SUMIFS(NhatKy_ViPham!K:K, NhatKy_ViPham!E:E, "11_Van_A", NhatKy_ViPham!F:F, B35, NhatKy_ViPham!C:C, "T12")</f>
        <v>100</v>
      </c>
      <c r="AD35" s="7">
        <f>100 + SUMIFS(NhatKy_ViPham!J:J, NhatKy_ViPham!E:E, "11_Van_A", NhatKy_ViPham!F:F, B35, NhatKy_ViPham!C:C, "T13") - SUMIFS(NhatKy_ViPham!K:K, NhatKy_ViPham!E:E, "11_Van_A", NhatKy_ViPham!F:F, B35, NhatKy_ViPham!C:C, "T13")</f>
        <v>100</v>
      </c>
      <c r="AE35" s="7">
        <f>100 + SUMIFS(NhatKy_ViPham!J:J, NhatKy_ViPham!E:E, "11_Van_A", NhatKy_ViPham!F:F, B35, NhatKy_ViPham!C:C, "T14") - SUMIFS(NhatKy_ViPham!K:K, NhatKy_ViPham!E:E, "11_Van_A", NhatKy_ViPham!F:F, B35, NhatKy_ViPham!C:C, "T14")</f>
        <v>100</v>
      </c>
      <c r="AF35" s="7">
        <f>100 + SUMIFS(NhatKy_ViPham!J:J, NhatKy_ViPham!E:E, "11_Van_A", NhatKy_ViPham!F:F, B35, NhatKy_ViPham!C:C, "T15") - SUMIFS(NhatKy_ViPham!K:K, NhatKy_ViPham!E:E, "11_Van_A", NhatKy_ViPham!F:F, B35, NhatKy_ViPham!C:C, "T15")</f>
        <v>100</v>
      </c>
      <c r="AG35" s="7">
        <f>100 + SUMIFS(NhatKy_ViPham!J:J, NhatKy_ViPham!E:E, "11_Van_A", NhatKy_ViPham!F:F, B35, NhatKy_ViPham!C:C, "T16") - SUMIFS(NhatKy_ViPham!K:K, NhatKy_ViPham!E:E, "11_Van_A", NhatKy_ViPham!F:F, B35, NhatKy_ViPham!C:C, "T16")</f>
        <v>100</v>
      </c>
      <c r="AH35" s="7">
        <f>100 + SUMIFS(NhatKy_ViPham!J:J, NhatKy_ViPham!E:E, "11_Van_A", NhatKy_ViPham!F:F, B35, NhatKy_ViPham!C:C, "T17") - SUMIFS(NhatKy_ViPham!K:K, NhatKy_ViPham!E:E, "11_Van_A", NhatKy_ViPham!F:F, B35, NhatKy_ViPham!C:C, "T17")</f>
        <v>100</v>
      </c>
      <c r="AI35" s="7">
        <f>100 + SUMIFS(NhatKy_ViPham!J:J, NhatKy_ViPham!E:E, "11_Van_A", NhatKy_ViPham!F:F, B35, NhatKy_ViPham!C:C, "T18") - SUMIFS(NhatKy_ViPham!K:K, NhatKy_ViPham!E:E, "11_Van_A", NhatKy_ViPham!F:F, B35, NhatKy_ViPham!C:C, "T18")</f>
        <v>100</v>
      </c>
      <c r="AJ35" s="7">
        <f>100 + SUMIFS(NhatKy_ViPham!J:J, NhatKy_ViPham!E:E, "11_Van_A", NhatKy_ViPham!F:F, B35, NhatKy_ViPham!C:C, "T19") - SUMIFS(NhatKy_ViPham!K:K, NhatKy_ViPham!E:E, "11_Van_A", NhatKy_ViPham!F:F, B35, NhatKy_ViPham!C:C, "T19")</f>
        <v>100</v>
      </c>
      <c r="AK35" s="7">
        <f>100 + SUMIFS(NhatKy_ViPham!J:J, NhatKy_ViPham!E:E, "11_Van_A", NhatKy_ViPham!F:F, B35, NhatKy_ViPham!C:C, "T20") - SUMIFS(NhatKy_ViPham!K:K, NhatKy_ViPham!E:E, "11_Van_A", NhatKy_ViPham!F:F, B35, NhatKy_ViPham!C:C, "T20")</f>
        <v>100</v>
      </c>
      <c r="AL35" s="7">
        <f>100 + SUMIFS(NhatKy_ViPham!J:J, NhatKy_ViPham!E:E, "11_Van_A", NhatKy_ViPham!F:F, B35, NhatKy_ViPham!C:C, "T21") - SUMIFS(NhatKy_ViPham!K:K, NhatKy_ViPham!E:E, "11_Van_A", NhatKy_ViPham!F:F, B35, NhatKy_ViPham!C:C, "T21")</f>
        <v>100</v>
      </c>
      <c r="AM35" s="7">
        <f>100 + SUMIFS(NhatKy_ViPham!J:J, NhatKy_ViPham!E:E, "11_Van_A", NhatKy_ViPham!F:F, B35, NhatKy_ViPham!C:C, "T22") - SUMIFS(NhatKy_ViPham!K:K, NhatKy_ViPham!E:E, "11_Van_A", NhatKy_ViPham!F:F, B35, NhatKy_ViPham!C:C, "T22")</f>
        <v>100</v>
      </c>
      <c r="AN35" s="7">
        <f>100 + SUMIFS(NhatKy_ViPham!J:J, NhatKy_ViPham!E:E, "11_Van_A", NhatKy_ViPham!F:F, B35, NhatKy_ViPham!C:C, "T23") - SUMIFS(NhatKy_ViPham!K:K, NhatKy_ViPham!E:E, "11_Van_A", NhatKy_ViPham!F:F, B35, NhatKy_ViPham!C:C, "T23")</f>
        <v>100</v>
      </c>
      <c r="AO35" s="7">
        <f>100 + SUMIFS(NhatKy_ViPham!J:J, NhatKy_ViPham!E:E, "11_Van_A", NhatKy_ViPham!F:F, B35, NhatKy_ViPham!C:C, "T24") - SUMIFS(NhatKy_ViPham!K:K, NhatKy_ViPham!E:E, "11_Van_A", NhatKy_ViPham!F:F, B35, NhatKy_ViPham!C:C, "T24")</f>
        <v>100</v>
      </c>
      <c r="AP35" s="7">
        <f>100 + SUMIFS(NhatKy_ViPham!J:J, NhatKy_ViPham!E:E, "11_Van_A", NhatKy_ViPham!F:F, B35, NhatKy_ViPham!C:C, "T25") - SUMIFS(NhatKy_ViPham!K:K, NhatKy_ViPham!E:E, "11_Van_A", NhatKy_ViPham!F:F, B35, NhatKy_ViPham!C:C, "T25")</f>
        <v>100</v>
      </c>
      <c r="AQ35" s="7">
        <f>100 + SUMIFS(NhatKy_ViPham!J:J, NhatKy_ViPham!E:E, "11_Van_A", NhatKy_ViPham!F:F, B35, NhatKy_ViPham!C:C, "T26") - SUMIFS(NhatKy_ViPham!K:K, NhatKy_ViPham!E:E, "11_Van_A", NhatKy_ViPham!F:F, B35, NhatKy_ViPham!C:C, "T26")</f>
        <v>100</v>
      </c>
      <c r="AR35" s="7">
        <f>100 + SUMIFS(NhatKy_ViPham!J:J, NhatKy_ViPham!E:E, "11_Van_A", NhatKy_ViPham!F:F, B35, NhatKy_ViPham!C:C, "T27") - SUMIFS(NhatKy_ViPham!K:K, NhatKy_ViPham!E:E, "11_Van_A", NhatKy_ViPham!F:F, B35, NhatKy_ViPham!C:C, "T27")</f>
        <v>100</v>
      </c>
      <c r="AS35" s="7">
        <f>100 + SUMIFS(NhatKy_ViPham!J:J, NhatKy_ViPham!E:E, "11_Van_A", NhatKy_ViPham!F:F, B35, NhatKy_ViPham!C:C, "T28") - SUMIFS(NhatKy_ViPham!K:K, NhatKy_ViPham!E:E, "11_Van_A", NhatKy_ViPham!F:F, B35, NhatKy_ViPham!C:C, "T28")</f>
        <v>100</v>
      </c>
      <c r="AT35" s="7">
        <f>100 + SUMIFS(NhatKy_ViPham!J:J, NhatKy_ViPham!E:E, "11_Van_A", NhatKy_ViPham!F:F, B35, NhatKy_ViPham!C:C, "T29") - SUMIFS(NhatKy_ViPham!K:K, NhatKy_ViPham!E:E, "11_Van_A", NhatKy_ViPham!F:F, B35, NhatKy_ViPham!C:C, "T29")</f>
        <v>100</v>
      </c>
      <c r="AU35" s="7">
        <f>100 + SUMIFS(NhatKy_ViPham!J:J, NhatKy_ViPham!E:E, "11_Van_A", NhatKy_ViPham!F:F, B35, NhatKy_ViPham!C:C, "T30") - SUMIFS(NhatKy_ViPham!K:K, NhatKy_ViPham!E:E, "11_Van_A", NhatKy_ViPham!F:F, B35, NhatKy_ViPham!C:C, "T30")</f>
        <v>100</v>
      </c>
      <c r="AV35" s="7">
        <f>100 + SUMIFS(NhatKy_ViPham!J:J, NhatKy_ViPham!E:E, "11_Van_A", NhatKy_ViPham!F:F, B35, NhatKy_ViPham!C:C, "T31") - SUMIFS(NhatKy_ViPham!K:K, NhatKy_ViPham!E:E, "11_Van_A", NhatKy_ViPham!F:F, B35, NhatKy_ViPham!C:C, "T31")</f>
        <v>100</v>
      </c>
      <c r="AW35" s="7">
        <f>100 + SUMIFS(NhatKy_ViPham!J:J, NhatKy_ViPham!E:E, "11_Van_A", NhatKy_ViPham!F:F, B35, NhatKy_ViPham!C:C, "T32") - SUMIFS(NhatKy_ViPham!K:K, NhatKy_ViPham!E:E, "11_Van_A", NhatKy_ViPham!F:F, B35, NhatKy_ViPham!C:C, "T32")</f>
        <v>100</v>
      </c>
      <c r="AX35" s="7">
        <f>100 + SUMIFS(NhatKy_ViPham!J:J, NhatKy_ViPham!E:E, "11_Van_A", NhatKy_ViPham!F:F, B35, NhatKy_ViPham!C:C, "T33") - SUMIFS(NhatKy_ViPham!K:K, NhatKy_ViPham!E:E, "11_Van_A", NhatKy_ViPham!F:F, B35, NhatKy_ViPham!C:C, "T33")</f>
        <v>100</v>
      </c>
      <c r="AY35" s="7">
        <f>100 + SUMIFS(NhatKy_ViPham!J:J, NhatKy_ViPham!E:E, "11_Van_A", NhatKy_ViPham!F:F, B35, NhatKy_ViPham!C:C, "T34") - SUMIFS(NhatKy_ViPham!K:K, NhatKy_ViPham!E:E, "11_Van_A", NhatKy_ViPham!F:F, B35, NhatKy_ViPham!C:C, "T34")</f>
        <v>100</v>
      </c>
      <c r="AZ35" s="7">
        <f>100 + SUMIFS(NhatKy_ViPham!J:J, NhatKy_ViPham!E:E, "11_Van_A", NhatKy_ViPham!F:F, B35, NhatKy_ViPham!C:C, "T35") - SUMIFS(NhatKy_ViPham!K:K, NhatKy_ViPham!E:E, "11_Van_A", NhatKy_ViPham!F:F, B35, NhatKy_ViPham!C:C, "T35")</f>
        <v>100</v>
      </c>
      <c r="BA35" s="12">
        <f t="shared" si="0"/>
        <v>100</v>
      </c>
      <c r="BB35" s="11" t="s">
        <v>430</v>
      </c>
      <c r="BC35" s="14" t="str">
        <f t="shared" si="1"/>
        <v>Tốt</v>
      </c>
      <c r="BD35" s="10" t="str">
        <f t="shared" si="2"/>
        <v>🟢 BÌNH THƯỜNG</v>
      </c>
    </row>
    <row r="36" spans="1:56" x14ac:dyDescent="0.25">
      <c r="A36" s="5">
        <v>28</v>
      </c>
      <c r="B36" s="15" t="s">
        <v>1888</v>
      </c>
      <c r="C36" s="5" t="s">
        <v>1889</v>
      </c>
      <c r="D36" s="5" t="s">
        <v>429</v>
      </c>
      <c r="E36" s="11" t="s">
        <v>430</v>
      </c>
      <c r="F36" s="6">
        <f>SUMIFS(NhatKy_ViPham!K:K, NhatKy_ViPham!E:E, "11_Van_A", NhatKy_ViPham!F:F, B36, NhatKy_ViPham!H:H, "L01")</f>
        <v>0</v>
      </c>
      <c r="G36" s="6">
        <f>SUMIFS(NhatKy_ViPham!K:K, NhatKy_ViPham!E:E, "11_Van_A", NhatKy_ViPham!F:F, B36, NhatKy_ViPham!H:H, "L02")</f>
        <v>0</v>
      </c>
      <c r="H36" s="6">
        <f>SUMIFS(NhatKy_ViPham!K:K, NhatKy_ViPham!E:E, "11_Van_A", NhatKy_ViPham!F:F, B36, NhatKy_ViPham!H:H, "L03")</f>
        <v>0</v>
      </c>
      <c r="I36" s="6">
        <f>SUMIFS(NhatKy_ViPham!K:K, NhatKy_ViPham!E:E, "11_Van_A", NhatKy_ViPham!F:F, B36, NhatKy_ViPham!H:H, "L04")</f>
        <v>0</v>
      </c>
      <c r="J36" s="6">
        <f>SUMIFS(NhatKy_ViPham!K:K, NhatKy_ViPham!E:E, "11_Van_A", NhatKy_ViPham!F:F, B36, NhatKy_ViPham!H:H, "L05")</f>
        <v>0</v>
      </c>
      <c r="K36" s="6">
        <f>SUMIFS(NhatKy_ViPham!K:K, NhatKy_ViPham!E:E, "11_Van_A", NhatKy_ViPham!F:F, B36, NhatKy_ViPham!H:H, "L06")</f>
        <v>0</v>
      </c>
      <c r="L36" s="6">
        <f>SUMIFS(NhatKy_ViPham!K:K, NhatKy_ViPham!E:E, "11_Van_A", NhatKy_ViPham!F:F, B36, NhatKy_ViPham!H:H, "L07")</f>
        <v>0</v>
      </c>
      <c r="M36" s="6">
        <f>SUMIFS(NhatKy_ViPham!K:K, NhatKy_ViPham!E:E, "11_Van_A", NhatKy_ViPham!F:F, B36, NhatKy_ViPham!H:H, "L08")</f>
        <v>0</v>
      </c>
      <c r="N36" s="6">
        <f>SUMIFS(NhatKy_ViPham!K:K, NhatKy_ViPham!E:E, "11_Van_A", NhatKy_ViPham!F:F, B36, NhatKy_ViPham!H:H, "L09")</f>
        <v>0</v>
      </c>
      <c r="O36" s="6">
        <f>SUMIFS(NhatKy_ViPham!K:K, NhatKy_ViPham!E:E, "11_Van_A", NhatKy_ViPham!F:F, B36, NhatKy_ViPham!H:H, "L10")</f>
        <v>0</v>
      </c>
      <c r="P36" s="12">
        <f>SUMIFS(NhatKy_ViPham!J:J, NhatKy_ViPham!E:E, "11_Van_A", NhatKy_ViPham!F:F, B36)</f>
        <v>0</v>
      </c>
      <c r="Q36" s="13">
        <f>SUMIFS(NhatKy_ViPham!K:K, NhatKy_ViPham!E:E, "11_Van_A", NhatKy_ViPham!F:F, B36)</f>
        <v>0</v>
      </c>
      <c r="R36" s="6">
        <f>100 + SUMIFS(NhatKy_ViPham!J:J, NhatKy_ViPham!E:E, "11_Van_A", NhatKy_ViPham!F:F, B36, NhatKy_ViPham!C:C, "T1") - SUMIFS(NhatKy_ViPham!K:K, NhatKy_ViPham!E:E, "11_Van_A", NhatKy_ViPham!F:F, B36, NhatKy_ViPham!C:C, "T1")</f>
        <v>100</v>
      </c>
      <c r="S36" s="6">
        <f>100 + SUMIFS(NhatKy_ViPham!J:J, NhatKy_ViPham!E:E, "11_Van_A", NhatKy_ViPham!F:F, B36, NhatKy_ViPham!C:C, "T2") - SUMIFS(NhatKy_ViPham!K:K, NhatKy_ViPham!E:E, "11_Van_A", NhatKy_ViPham!F:F, B36, NhatKy_ViPham!C:C, "T2")</f>
        <v>100</v>
      </c>
      <c r="T36" s="6">
        <f>100 + SUMIFS(NhatKy_ViPham!J:J, NhatKy_ViPham!E:E, "11_Van_A", NhatKy_ViPham!F:F, B36, NhatKy_ViPham!C:C, "T3") - SUMIFS(NhatKy_ViPham!K:K, NhatKy_ViPham!E:E, "11_Van_A", NhatKy_ViPham!F:F, B36, NhatKy_ViPham!C:C, "T3")</f>
        <v>100</v>
      </c>
      <c r="U36" s="6">
        <f>100 + SUMIFS(NhatKy_ViPham!J:J, NhatKy_ViPham!E:E, "11_Van_A", NhatKy_ViPham!F:F, B36, NhatKy_ViPham!C:C, "T4") - SUMIFS(NhatKy_ViPham!K:K, NhatKy_ViPham!E:E, "11_Van_A", NhatKy_ViPham!F:F, B36, NhatKy_ViPham!C:C, "T4")</f>
        <v>100</v>
      </c>
      <c r="V36" s="6">
        <f>100 + SUMIFS(NhatKy_ViPham!J:J, NhatKy_ViPham!E:E, "11_Van_A", NhatKy_ViPham!F:F, B36, NhatKy_ViPham!C:C, "T5") - SUMIFS(NhatKy_ViPham!K:K, NhatKy_ViPham!E:E, "11_Van_A", NhatKy_ViPham!F:F, B36, NhatKy_ViPham!C:C, "T5")</f>
        <v>100</v>
      </c>
      <c r="W36" s="6">
        <f>100 + SUMIFS(NhatKy_ViPham!J:J, NhatKy_ViPham!E:E, "11_Van_A", NhatKy_ViPham!F:F, B36, NhatKy_ViPham!C:C, "T6") - SUMIFS(NhatKy_ViPham!K:K, NhatKy_ViPham!E:E, "11_Van_A", NhatKy_ViPham!F:F, B36, NhatKy_ViPham!C:C, "T6")</f>
        <v>100</v>
      </c>
      <c r="X36" s="6">
        <f>100 + SUMIFS(NhatKy_ViPham!J:J, NhatKy_ViPham!E:E, "11_Van_A", NhatKy_ViPham!F:F, B36, NhatKy_ViPham!C:C, "T7") - SUMIFS(NhatKy_ViPham!K:K, NhatKy_ViPham!E:E, "11_Van_A", NhatKy_ViPham!F:F, B36, NhatKy_ViPham!C:C, "T7")</f>
        <v>100</v>
      </c>
      <c r="Y36" s="6">
        <f>100 + SUMIFS(NhatKy_ViPham!J:J, NhatKy_ViPham!E:E, "11_Van_A", NhatKy_ViPham!F:F, B36, NhatKy_ViPham!C:C, "T8") - SUMIFS(NhatKy_ViPham!K:K, NhatKy_ViPham!E:E, "11_Van_A", NhatKy_ViPham!F:F, B36, NhatKy_ViPham!C:C, "T8")</f>
        <v>100</v>
      </c>
      <c r="Z36" s="6">
        <f>100 + SUMIFS(NhatKy_ViPham!J:J, NhatKy_ViPham!E:E, "11_Van_A", NhatKy_ViPham!F:F, B36, NhatKy_ViPham!C:C, "T9") - SUMIFS(NhatKy_ViPham!K:K, NhatKy_ViPham!E:E, "11_Van_A", NhatKy_ViPham!F:F, B36, NhatKy_ViPham!C:C, "T9")</f>
        <v>100</v>
      </c>
      <c r="AA36" s="6">
        <f>100 + SUMIFS(NhatKy_ViPham!J:J, NhatKy_ViPham!E:E, "11_Van_A", NhatKy_ViPham!F:F, B36, NhatKy_ViPham!C:C, "T10") - SUMIFS(NhatKy_ViPham!K:K, NhatKy_ViPham!E:E, "11_Van_A", NhatKy_ViPham!F:F, B36, NhatKy_ViPham!C:C, "T10")</f>
        <v>100</v>
      </c>
      <c r="AB36" s="6">
        <f>100 + SUMIFS(NhatKy_ViPham!J:J, NhatKy_ViPham!E:E, "11_Van_A", NhatKy_ViPham!F:F, B36, NhatKy_ViPham!C:C, "T11") - SUMIFS(NhatKy_ViPham!K:K, NhatKy_ViPham!E:E, "11_Van_A", NhatKy_ViPham!F:F, B36, NhatKy_ViPham!C:C, "T11")</f>
        <v>100</v>
      </c>
      <c r="AC36" s="6">
        <f>100 + SUMIFS(NhatKy_ViPham!J:J, NhatKy_ViPham!E:E, "11_Van_A", NhatKy_ViPham!F:F, B36, NhatKy_ViPham!C:C, "T12") - SUMIFS(NhatKy_ViPham!K:K, NhatKy_ViPham!E:E, "11_Van_A", NhatKy_ViPham!F:F, B36, NhatKy_ViPham!C:C, "T12")</f>
        <v>100</v>
      </c>
      <c r="AD36" s="6">
        <f>100 + SUMIFS(NhatKy_ViPham!J:J, NhatKy_ViPham!E:E, "11_Van_A", NhatKy_ViPham!F:F, B36, NhatKy_ViPham!C:C, "T13") - SUMIFS(NhatKy_ViPham!K:K, NhatKy_ViPham!E:E, "11_Van_A", NhatKy_ViPham!F:F, B36, NhatKy_ViPham!C:C, "T13")</f>
        <v>100</v>
      </c>
      <c r="AE36" s="6">
        <f>100 + SUMIFS(NhatKy_ViPham!J:J, NhatKy_ViPham!E:E, "11_Van_A", NhatKy_ViPham!F:F, B36, NhatKy_ViPham!C:C, "T14") - SUMIFS(NhatKy_ViPham!K:K, NhatKy_ViPham!E:E, "11_Van_A", NhatKy_ViPham!F:F, B36, NhatKy_ViPham!C:C, "T14")</f>
        <v>100</v>
      </c>
      <c r="AF36" s="6">
        <f>100 + SUMIFS(NhatKy_ViPham!J:J, NhatKy_ViPham!E:E, "11_Van_A", NhatKy_ViPham!F:F, B36, NhatKy_ViPham!C:C, "T15") - SUMIFS(NhatKy_ViPham!K:K, NhatKy_ViPham!E:E, "11_Van_A", NhatKy_ViPham!F:F, B36, NhatKy_ViPham!C:C, "T15")</f>
        <v>100</v>
      </c>
      <c r="AG36" s="6">
        <f>100 + SUMIFS(NhatKy_ViPham!J:J, NhatKy_ViPham!E:E, "11_Van_A", NhatKy_ViPham!F:F, B36, NhatKy_ViPham!C:C, "T16") - SUMIFS(NhatKy_ViPham!K:K, NhatKy_ViPham!E:E, "11_Van_A", NhatKy_ViPham!F:F, B36, NhatKy_ViPham!C:C, "T16")</f>
        <v>100</v>
      </c>
      <c r="AH36" s="6">
        <f>100 + SUMIFS(NhatKy_ViPham!J:J, NhatKy_ViPham!E:E, "11_Van_A", NhatKy_ViPham!F:F, B36, NhatKy_ViPham!C:C, "T17") - SUMIFS(NhatKy_ViPham!K:K, NhatKy_ViPham!E:E, "11_Van_A", NhatKy_ViPham!F:F, B36, NhatKy_ViPham!C:C, "T17")</f>
        <v>100</v>
      </c>
      <c r="AI36" s="6">
        <f>100 + SUMIFS(NhatKy_ViPham!J:J, NhatKy_ViPham!E:E, "11_Van_A", NhatKy_ViPham!F:F, B36, NhatKy_ViPham!C:C, "T18") - SUMIFS(NhatKy_ViPham!K:K, NhatKy_ViPham!E:E, "11_Van_A", NhatKy_ViPham!F:F, B36, NhatKy_ViPham!C:C, "T18")</f>
        <v>100</v>
      </c>
      <c r="AJ36" s="6">
        <f>100 + SUMIFS(NhatKy_ViPham!J:J, NhatKy_ViPham!E:E, "11_Van_A", NhatKy_ViPham!F:F, B36, NhatKy_ViPham!C:C, "T19") - SUMIFS(NhatKy_ViPham!K:K, NhatKy_ViPham!E:E, "11_Van_A", NhatKy_ViPham!F:F, B36, NhatKy_ViPham!C:C, "T19")</f>
        <v>100</v>
      </c>
      <c r="AK36" s="6">
        <f>100 + SUMIFS(NhatKy_ViPham!J:J, NhatKy_ViPham!E:E, "11_Van_A", NhatKy_ViPham!F:F, B36, NhatKy_ViPham!C:C, "T20") - SUMIFS(NhatKy_ViPham!K:K, NhatKy_ViPham!E:E, "11_Van_A", NhatKy_ViPham!F:F, B36, NhatKy_ViPham!C:C, "T20")</f>
        <v>100</v>
      </c>
      <c r="AL36" s="6">
        <f>100 + SUMIFS(NhatKy_ViPham!J:J, NhatKy_ViPham!E:E, "11_Van_A", NhatKy_ViPham!F:F, B36, NhatKy_ViPham!C:C, "T21") - SUMIFS(NhatKy_ViPham!K:K, NhatKy_ViPham!E:E, "11_Van_A", NhatKy_ViPham!F:F, B36, NhatKy_ViPham!C:C, "T21")</f>
        <v>100</v>
      </c>
      <c r="AM36" s="6">
        <f>100 + SUMIFS(NhatKy_ViPham!J:J, NhatKy_ViPham!E:E, "11_Van_A", NhatKy_ViPham!F:F, B36, NhatKy_ViPham!C:C, "T22") - SUMIFS(NhatKy_ViPham!K:K, NhatKy_ViPham!E:E, "11_Van_A", NhatKy_ViPham!F:F, B36, NhatKy_ViPham!C:C, "T22")</f>
        <v>100</v>
      </c>
      <c r="AN36" s="6">
        <f>100 + SUMIFS(NhatKy_ViPham!J:J, NhatKy_ViPham!E:E, "11_Van_A", NhatKy_ViPham!F:F, B36, NhatKy_ViPham!C:C, "T23") - SUMIFS(NhatKy_ViPham!K:K, NhatKy_ViPham!E:E, "11_Van_A", NhatKy_ViPham!F:F, B36, NhatKy_ViPham!C:C, "T23")</f>
        <v>100</v>
      </c>
      <c r="AO36" s="6">
        <f>100 + SUMIFS(NhatKy_ViPham!J:J, NhatKy_ViPham!E:E, "11_Van_A", NhatKy_ViPham!F:F, B36, NhatKy_ViPham!C:C, "T24") - SUMIFS(NhatKy_ViPham!K:K, NhatKy_ViPham!E:E, "11_Van_A", NhatKy_ViPham!F:F, B36, NhatKy_ViPham!C:C, "T24")</f>
        <v>100</v>
      </c>
      <c r="AP36" s="6">
        <f>100 + SUMIFS(NhatKy_ViPham!J:J, NhatKy_ViPham!E:E, "11_Van_A", NhatKy_ViPham!F:F, B36, NhatKy_ViPham!C:C, "T25") - SUMIFS(NhatKy_ViPham!K:K, NhatKy_ViPham!E:E, "11_Van_A", NhatKy_ViPham!F:F, B36, NhatKy_ViPham!C:C, "T25")</f>
        <v>100</v>
      </c>
      <c r="AQ36" s="6">
        <f>100 + SUMIFS(NhatKy_ViPham!J:J, NhatKy_ViPham!E:E, "11_Van_A", NhatKy_ViPham!F:F, B36, NhatKy_ViPham!C:C, "T26") - SUMIFS(NhatKy_ViPham!K:K, NhatKy_ViPham!E:E, "11_Van_A", NhatKy_ViPham!F:F, B36, NhatKy_ViPham!C:C, "T26")</f>
        <v>100</v>
      </c>
      <c r="AR36" s="6">
        <f>100 + SUMIFS(NhatKy_ViPham!J:J, NhatKy_ViPham!E:E, "11_Van_A", NhatKy_ViPham!F:F, B36, NhatKy_ViPham!C:C, "T27") - SUMIFS(NhatKy_ViPham!K:K, NhatKy_ViPham!E:E, "11_Van_A", NhatKy_ViPham!F:F, B36, NhatKy_ViPham!C:C, "T27")</f>
        <v>100</v>
      </c>
      <c r="AS36" s="6">
        <f>100 + SUMIFS(NhatKy_ViPham!J:J, NhatKy_ViPham!E:E, "11_Van_A", NhatKy_ViPham!F:F, B36, NhatKy_ViPham!C:C, "T28") - SUMIFS(NhatKy_ViPham!K:K, NhatKy_ViPham!E:E, "11_Van_A", NhatKy_ViPham!F:F, B36, NhatKy_ViPham!C:C, "T28")</f>
        <v>100</v>
      </c>
      <c r="AT36" s="6">
        <f>100 + SUMIFS(NhatKy_ViPham!J:J, NhatKy_ViPham!E:E, "11_Van_A", NhatKy_ViPham!F:F, B36, NhatKy_ViPham!C:C, "T29") - SUMIFS(NhatKy_ViPham!K:K, NhatKy_ViPham!E:E, "11_Van_A", NhatKy_ViPham!F:F, B36, NhatKy_ViPham!C:C, "T29")</f>
        <v>100</v>
      </c>
      <c r="AU36" s="6">
        <f>100 + SUMIFS(NhatKy_ViPham!J:J, NhatKy_ViPham!E:E, "11_Van_A", NhatKy_ViPham!F:F, B36, NhatKy_ViPham!C:C, "T30") - SUMIFS(NhatKy_ViPham!K:K, NhatKy_ViPham!E:E, "11_Van_A", NhatKy_ViPham!F:F, B36, NhatKy_ViPham!C:C, "T30")</f>
        <v>100</v>
      </c>
      <c r="AV36" s="6">
        <f>100 + SUMIFS(NhatKy_ViPham!J:J, NhatKy_ViPham!E:E, "11_Van_A", NhatKy_ViPham!F:F, B36, NhatKy_ViPham!C:C, "T31") - SUMIFS(NhatKy_ViPham!K:K, NhatKy_ViPham!E:E, "11_Van_A", NhatKy_ViPham!F:F, B36, NhatKy_ViPham!C:C, "T31")</f>
        <v>100</v>
      </c>
      <c r="AW36" s="6">
        <f>100 + SUMIFS(NhatKy_ViPham!J:J, NhatKy_ViPham!E:E, "11_Van_A", NhatKy_ViPham!F:F, B36, NhatKy_ViPham!C:C, "T32") - SUMIFS(NhatKy_ViPham!K:K, NhatKy_ViPham!E:E, "11_Van_A", NhatKy_ViPham!F:F, B36, NhatKy_ViPham!C:C, "T32")</f>
        <v>100</v>
      </c>
      <c r="AX36" s="6">
        <f>100 + SUMIFS(NhatKy_ViPham!J:J, NhatKy_ViPham!E:E, "11_Van_A", NhatKy_ViPham!F:F, B36, NhatKy_ViPham!C:C, "T33") - SUMIFS(NhatKy_ViPham!K:K, NhatKy_ViPham!E:E, "11_Van_A", NhatKy_ViPham!F:F, B36, NhatKy_ViPham!C:C, "T33")</f>
        <v>100</v>
      </c>
      <c r="AY36" s="6">
        <f>100 + SUMIFS(NhatKy_ViPham!J:J, NhatKy_ViPham!E:E, "11_Van_A", NhatKy_ViPham!F:F, B36, NhatKy_ViPham!C:C, "T34") - SUMIFS(NhatKy_ViPham!K:K, NhatKy_ViPham!E:E, "11_Van_A", NhatKy_ViPham!F:F, B36, NhatKy_ViPham!C:C, "T34")</f>
        <v>100</v>
      </c>
      <c r="AZ36" s="6">
        <f>100 + SUMIFS(NhatKy_ViPham!J:J, NhatKy_ViPham!E:E, "11_Van_A", NhatKy_ViPham!F:F, B36, NhatKy_ViPham!C:C, "T35") - SUMIFS(NhatKy_ViPham!K:K, NhatKy_ViPham!E:E, "11_Van_A", NhatKy_ViPham!F:F, B36, NhatKy_ViPham!C:C, "T35")</f>
        <v>100</v>
      </c>
      <c r="BA36" s="12">
        <f t="shared" si="0"/>
        <v>100</v>
      </c>
      <c r="BB36" s="11" t="s">
        <v>430</v>
      </c>
      <c r="BC36" s="16" t="str">
        <f t="shared" si="1"/>
        <v>Tốt</v>
      </c>
      <c r="BD36" s="15" t="str">
        <f t="shared" si="2"/>
        <v>🟢 BÌNH THƯỜNG</v>
      </c>
    </row>
    <row r="37" spans="1:56" x14ac:dyDescent="0.25">
      <c r="A37" s="4">
        <v>29</v>
      </c>
      <c r="B37" s="10" t="s">
        <v>1890</v>
      </c>
      <c r="C37" s="4" t="s">
        <v>1548</v>
      </c>
      <c r="D37" s="4" t="s">
        <v>429</v>
      </c>
      <c r="E37" s="11" t="s">
        <v>430</v>
      </c>
      <c r="F37" s="7">
        <f>SUMIFS(NhatKy_ViPham!K:K, NhatKy_ViPham!E:E, "11_Van_A", NhatKy_ViPham!F:F, B37, NhatKy_ViPham!H:H, "L01")</f>
        <v>0</v>
      </c>
      <c r="G37" s="7">
        <f>SUMIFS(NhatKy_ViPham!K:K, NhatKy_ViPham!E:E, "11_Van_A", NhatKy_ViPham!F:F, B37, NhatKy_ViPham!H:H, "L02")</f>
        <v>0</v>
      </c>
      <c r="H37" s="7">
        <f>SUMIFS(NhatKy_ViPham!K:K, NhatKy_ViPham!E:E, "11_Van_A", NhatKy_ViPham!F:F, B37, NhatKy_ViPham!H:H, "L03")</f>
        <v>0</v>
      </c>
      <c r="I37" s="7">
        <f>SUMIFS(NhatKy_ViPham!K:K, NhatKy_ViPham!E:E, "11_Van_A", NhatKy_ViPham!F:F, B37, NhatKy_ViPham!H:H, "L04")</f>
        <v>0</v>
      </c>
      <c r="J37" s="7">
        <f>SUMIFS(NhatKy_ViPham!K:K, NhatKy_ViPham!E:E, "11_Van_A", NhatKy_ViPham!F:F, B37, NhatKy_ViPham!H:H, "L05")</f>
        <v>0</v>
      </c>
      <c r="K37" s="7">
        <f>SUMIFS(NhatKy_ViPham!K:K, NhatKy_ViPham!E:E, "11_Van_A", NhatKy_ViPham!F:F, B37, NhatKy_ViPham!H:H, "L06")</f>
        <v>0</v>
      </c>
      <c r="L37" s="7">
        <f>SUMIFS(NhatKy_ViPham!K:K, NhatKy_ViPham!E:E, "11_Van_A", NhatKy_ViPham!F:F, B37, NhatKy_ViPham!H:H, "L07")</f>
        <v>0</v>
      </c>
      <c r="M37" s="7">
        <f>SUMIFS(NhatKy_ViPham!K:K, NhatKy_ViPham!E:E, "11_Van_A", NhatKy_ViPham!F:F, B37, NhatKy_ViPham!H:H, "L08")</f>
        <v>0</v>
      </c>
      <c r="N37" s="7">
        <f>SUMIFS(NhatKy_ViPham!K:K, NhatKy_ViPham!E:E, "11_Van_A", NhatKy_ViPham!F:F, B37, NhatKy_ViPham!H:H, "L09")</f>
        <v>0</v>
      </c>
      <c r="O37" s="7">
        <f>SUMIFS(NhatKy_ViPham!K:K, NhatKy_ViPham!E:E, "11_Van_A", NhatKy_ViPham!F:F, B37, NhatKy_ViPham!H:H, "L10")</f>
        <v>0</v>
      </c>
      <c r="P37" s="12">
        <f>SUMIFS(NhatKy_ViPham!J:J, NhatKy_ViPham!E:E, "11_Van_A", NhatKy_ViPham!F:F, B37)</f>
        <v>0</v>
      </c>
      <c r="Q37" s="13">
        <f>SUMIFS(NhatKy_ViPham!K:K, NhatKy_ViPham!E:E, "11_Van_A", NhatKy_ViPham!F:F, B37)</f>
        <v>0</v>
      </c>
      <c r="R37" s="7">
        <f>100 + SUMIFS(NhatKy_ViPham!J:J, NhatKy_ViPham!E:E, "11_Van_A", NhatKy_ViPham!F:F, B37, NhatKy_ViPham!C:C, "T1") - SUMIFS(NhatKy_ViPham!K:K, NhatKy_ViPham!E:E, "11_Van_A", NhatKy_ViPham!F:F, B37, NhatKy_ViPham!C:C, "T1")</f>
        <v>100</v>
      </c>
      <c r="S37" s="7">
        <f>100 + SUMIFS(NhatKy_ViPham!J:J, NhatKy_ViPham!E:E, "11_Van_A", NhatKy_ViPham!F:F, B37, NhatKy_ViPham!C:C, "T2") - SUMIFS(NhatKy_ViPham!K:K, NhatKy_ViPham!E:E, "11_Van_A", NhatKy_ViPham!F:F, B37, NhatKy_ViPham!C:C, "T2")</f>
        <v>100</v>
      </c>
      <c r="T37" s="7">
        <f>100 + SUMIFS(NhatKy_ViPham!J:J, NhatKy_ViPham!E:E, "11_Van_A", NhatKy_ViPham!F:F, B37, NhatKy_ViPham!C:C, "T3") - SUMIFS(NhatKy_ViPham!K:K, NhatKy_ViPham!E:E, "11_Van_A", NhatKy_ViPham!F:F, B37, NhatKy_ViPham!C:C, "T3")</f>
        <v>100</v>
      </c>
      <c r="U37" s="7">
        <f>100 + SUMIFS(NhatKy_ViPham!J:J, NhatKy_ViPham!E:E, "11_Van_A", NhatKy_ViPham!F:F, B37, NhatKy_ViPham!C:C, "T4") - SUMIFS(NhatKy_ViPham!K:K, NhatKy_ViPham!E:E, "11_Van_A", NhatKy_ViPham!F:F, B37, NhatKy_ViPham!C:C, "T4")</f>
        <v>100</v>
      </c>
      <c r="V37" s="7">
        <f>100 + SUMIFS(NhatKy_ViPham!J:J, NhatKy_ViPham!E:E, "11_Van_A", NhatKy_ViPham!F:F, B37, NhatKy_ViPham!C:C, "T5") - SUMIFS(NhatKy_ViPham!K:K, NhatKy_ViPham!E:E, "11_Van_A", NhatKy_ViPham!F:F, B37, NhatKy_ViPham!C:C, "T5")</f>
        <v>100</v>
      </c>
      <c r="W37" s="7">
        <f>100 + SUMIFS(NhatKy_ViPham!J:J, NhatKy_ViPham!E:E, "11_Van_A", NhatKy_ViPham!F:F, B37, NhatKy_ViPham!C:C, "T6") - SUMIFS(NhatKy_ViPham!K:K, NhatKy_ViPham!E:E, "11_Van_A", NhatKy_ViPham!F:F, B37, NhatKy_ViPham!C:C, "T6")</f>
        <v>100</v>
      </c>
      <c r="X37" s="7">
        <f>100 + SUMIFS(NhatKy_ViPham!J:J, NhatKy_ViPham!E:E, "11_Van_A", NhatKy_ViPham!F:F, B37, NhatKy_ViPham!C:C, "T7") - SUMIFS(NhatKy_ViPham!K:K, NhatKy_ViPham!E:E, "11_Van_A", NhatKy_ViPham!F:F, B37, NhatKy_ViPham!C:C, "T7")</f>
        <v>100</v>
      </c>
      <c r="Y37" s="7">
        <f>100 + SUMIFS(NhatKy_ViPham!J:J, NhatKy_ViPham!E:E, "11_Van_A", NhatKy_ViPham!F:F, B37, NhatKy_ViPham!C:C, "T8") - SUMIFS(NhatKy_ViPham!K:K, NhatKy_ViPham!E:E, "11_Van_A", NhatKy_ViPham!F:F, B37, NhatKy_ViPham!C:C, "T8")</f>
        <v>100</v>
      </c>
      <c r="Z37" s="7">
        <f>100 + SUMIFS(NhatKy_ViPham!J:J, NhatKy_ViPham!E:E, "11_Van_A", NhatKy_ViPham!F:F, B37, NhatKy_ViPham!C:C, "T9") - SUMIFS(NhatKy_ViPham!K:K, NhatKy_ViPham!E:E, "11_Van_A", NhatKy_ViPham!F:F, B37, NhatKy_ViPham!C:C, "T9")</f>
        <v>100</v>
      </c>
      <c r="AA37" s="7">
        <f>100 + SUMIFS(NhatKy_ViPham!J:J, NhatKy_ViPham!E:E, "11_Van_A", NhatKy_ViPham!F:F, B37, NhatKy_ViPham!C:C, "T10") - SUMIFS(NhatKy_ViPham!K:K, NhatKy_ViPham!E:E, "11_Van_A", NhatKy_ViPham!F:F, B37, NhatKy_ViPham!C:C, "T10")</f>
        <v>100</v>
      </c>
      <c r="AB37" s="7">
        <f>100 + SUMIFS(NhatKy_ViPham!J:J, NhatKy_ViPham!E:E, "11_Van_A", NhatKy_ViPham!F:F, B37, NhatKy_ViPham!C:C, "T11") - SUMIFS(NhatKy_ViPham!K:K, NhatKy_ViPham!E:E, "11_Van_A", NhatKy_ViPham!F:F, B37, NhatKy_ViPham!C:C, "T11")</f>
        <v>100</v>
      </c>
      <c r="AC37" s="7">
        <f>100 + SUMIFS(NhatKy_ViPham!J:J, NhatKy_ViPham!E:E, "11_Van_A", NhatKy_ViPham!F:F, B37, NhatKy_ViPham!C:C, "T12") - SUMIFS(NhatKy_ViPham!K:K, NhatKy_ViPham!E:E, "11_Van_A", NhatKy_ViPham!F:F, B37, NhatKy_ViPham!C:C, "T12")</f>
        <v>100</v>
      </c>
      <c r="AD37" s="7">
        <f>100 + SUMIFS(NhatKy_ViPham!J:J, NhatKy_ViPham!E:E, "11_Van_A", NhatKy_ViPham!F:F, B37, NhatKy_ViPham!C:C, "T13") - SUMIFS(NhatKy_ViPham!K:K, NhatKy_ViPham!E:E, "11_Van_A", NhatKy_ViPham!F:F, B37, NhatKy_ViPham!C:C, "T13")</f>
        <v>100</v>
      </c>
      <c r="AE37" s="7">
        <f>100 + SUMIFS(NhatKy_ViPham!J:J, NhatKy_ViPham!E:E, "11_Van_A", NhatKy_ViPham!F:F, B37, NhatKy_ViPham!C:C, "T14") - SUMIFS(NhatKy_ViPham!K:K, NhatKy_ViPham!E:E, "11_Van_A", NhatKy_ViPham!F:F, B37, NhatKy_ViPham!C:C, "T14")</f>
        <v>100</v>
      </c>
      <c r="AF37" s="7">
        <f>100 + SUMIFS(NhatKy_ViPham!J:J, NhatKy_ViPham!E:E, "11_Van_A", NhatKy_ViPham!F:F, B37, NhatKy_ViPham!C:C, "T15") - SUMIFS(NhatKy_ViPham!K:K, NhatKy_ViPham!E:E, "11_Van_A", NhatKy_ViPham!F:F, B37, NhatKy_ViPham!C:C, "T15")</f>
        <v>100</v>
      </c>
      <c r="AG37" s="7">
        <f>100 + SUMIFS(NhatKy_ViPham!J:J, NhatKy_ViPham!E:E, "11_Van_A", NhatKy_ViPham!F:F, B37, NhatKy_ViPham!C:C, "T16") - SUMIFS(NhatKy_ViPham!K:K, NhatKy_ViPham!E:E, "11_Van_A", NhatKy_ViPham!F:F, B37, NhatKy_ViPham!C:C, "T16")</f>
        <v>100</v>
      </c>
      <c r="AH37" s="7">
        <f>100 + SUMIFS(NhatKy_ViPham!J:J, NhatKy_ViPham!E:E, "11_Van_A", NhatKy_ViPham!F:F, B37, NhatKy_ViPham!C:C, "T17") - SUMIFS(NhatKy_ViPham!K:K, NhatKy_ViPham!E:E, "11_Van_A", NhatKy_ViPham!F:F, B37, NhatKy_ViPham!C:C, "T17")</f>
        <v>100</v>
      </c>
      <c r="AI37" s="7">
        <f>100 + SUMIFS(NhatKy_ViPham!J:J, NhatKy_ViPham!E:E, "11_Van_A", NhatKy_ViPham!F:F, B37, NhatKy_ViPham!C:C, "T18") - SUMIFS(NhatKy_ViPham!K:K, NhatKy_ViPham!E:E, "11_Van_A", NhatKy_ViPham!F:F, B37, NhatKy_ViPham!C:C, "T18")</f>
        <v>100</v>
      </c>
      <c r="AJ37" s="7">
        <f>100 + SUMIFS(NhatKy_ViPham!J:J, NhatKy_ViPham!E:E, "11_Van_A", NhatKy_ViPham!F:F, B37, NhatKy_ViPham!C:C, "T19") - SUMIFS(NhatKy_ViPham!K:K, NhatKy_ViPham!E:E, "11_Van_A", NhatKy_ViPham!F:F, B37, NhatKy_ViPham!C:C, "T19")</f>
        <v>100</v>
      </c>
      <c r="AK37" s="7">
        <f>100 + SUMIFS(NhatKy_ViPham!J:J, NhatKy_ViPham!E:E, "11_Van_A", NhatKy_ViPham!F:F, B37, NhatKy_ViPham!C:C, "T20") - SUMIFS(NhatKy_ViPham!K:K, NhatKy_ViPham!E:E, "11_Van_A", NhatKy_ViPham!F:F, B37, NhatKy_ViPham!C:C, "T20")</f>
        <v>100</v>
      </c>
      <c r="AL37" s="7">
        <f>100 + SUMIFS(NhatKy_ViPham!J:J, NhatKy_ViPham!E:E, "11_Van_A", NhatKy_ViPham!F:F, B37, NhatKy_ViPham!C:C, "T21") - SUMIFS(NhatKy_ViPham!K:K, NhatKy_ViPham!E:E, "11_Van_A", NhatKy_ViPham!F:F, B37, NhatKy_ViPham!C:C, "T21")</f>
        <v>100</v>
      </c>
      <c r="AM37" s="7">
        <f>100 + SUMIFS(NhatKy_ViPham!J:J, NhatKy_ViPham!E:E, "11_Van_A", NhatKy_ViPham!F:F, B37, NhatKy_ViPham!C:C, "T22") - SUMIFS(NhatKy_ViPham!K:K, NhatKy_ViPham!E:E, "11_Van_A", NhatKy_ViPham!F:F, B37, NhatKy_ViPham!C:C, "T22")</f>
        <v>100</v>
      </c>
      <c r="AN37" s="7">
        <f>100 + SUMIFS(NhatKy_ViPham!J:J, NhatKy_ViPham!E:E, "11_Van_A", NhatKy_ViPham!F:F, B37, NhatKy_ViPham!C:C, "T23") - SUMIFS(NhatKy_ViPham!K:K, NhatKy_ViPham!E:E, "11_Van_A", NhatKy_ViPham!F:F, B37, NhatKy_ViPham!C:C, "T23")</f>
        <v>100</v>
      </c>
      <c r="AO37" s="7">
        <f>100 + SUMIFS(NhatKy_ViPham!J:J, NhatKy_ViPham!E:E, "11_Van_A", NhatKy_ViPham!F:F, B37, NhatKy_ViPham!C:C, "T24") - SUMIFS(NhatKy_ViPham!K:K, NhatKy_ViPham!E:E, "11_Van_A", NhatKy_ViPham!F:F, B37, NhatKy_ViPham!C:C, "T24")</f>
        <v>100</v>
      </c>
      <c r="AP37" s="7">
        <f>100 + SUMIFS(NhatKy_ViPham!J:J, NhatKy_ViPham!E:E, "11_Van_A", NhatKy_ViPham!F:F, B37, NhatKy_ViPham!C:C, "T25") - SUMIFS(NhatKy_ViPham!K:K, NhatKy_ViPham!E:E, "11_Van_A", NhatKy_ViPham!F:F, B37, NhatKy_ViPham!C:C, "T25")</f>
        <v>100</v>
      </c>
      <c r="AQ37" s="7">
        <f>100 + SUMIFS(NhatKy_ViPham!J:J, NhatKy_ViPham!E:E, "11_Van_A", NhatKy_ViPham!F:F, B37, NhatKy_ViPham!C:C, "T26") - SUMIFS(NhatKy_ViPham!K:K, NhatKy_ViPham!E:E, "11_Van_A", NhatKy_ViPham!F:F, B37, NhatKy_ViPham!C:C, "T26")</f>
        <v>100</v>
      </c>
      <c r="AR37" s="7">
        <f>100 + SUMIFS(NhatKy_ViPham!J:J, NhatKy_ViPham!E:E, "11_Van_A", NhatKy_ViPham!F:F, B37, NhatKy_ViPham!C:C, "T27") - SUMIFS(NhatKy_ViPham!K:K, NhatKy_ViPham!E:E, "11_Van_A", NhatKy_ViPham!F:F, B37, NhatKy_ViPham!C:C, "T27")</f>
        <v>100</v>
      </c>
      <c r="AS37" s="7">
        <f>100 + SUMIFS(NhatKy_ViPham!J:J, NhatKy_ViPham!E:E, "11_Van_A", NhatKy_ViPham!F:F, B37, NhatKy_ViPham!C:C, "T28") - SUMIFS(NhatKy_ViPham!K:K, NhatKy_ViPham!E:E, "11_Van_A", NhatKy_ViPham!F:F, B37, NhatKy_ViPham!C:C, "T28")</f>
        <v>100</v>
      </c>
      <c r="AT37" s="7">
        <f>100 + SUMIFS(NhatKy_ViPham!J:J, NhatKy_ViPham!E:E, "11_Van_A", NhatKy_ViPham!F:F, B37, NhatKy_ViPham!C:C, "T29") - SUMIFS(NhatKy_ViPham!K:K, NhatKy_ViPham!E:E, "11_Van_A", NhatKy_ViPham!F:F, B37, NhatKy_ViPham!C:C, "T29")</f>
        <v>100</v>
      </c>
      <c r="AU37" s="7">
        <f>100 + SUMIFS(NhatKy_ViPham!J:J, NhatKy_ViPham!E:E, "11_Van_A", NhatKy_ViPham!F:F, B37, NhatKy_ViPham!C:C, "T30") - SUMIFS(NhatKy_ViPham!K:K, NhatKy_ViPham!E:E, "11_Van_A", NhatKy_ViPham!F:F, B37, NhatKy_ViPham!C:C, "T30")</f>
        <v>100</v>
      </c>
      <c r="AV37" s="7">
        <f>100 + SUMIFS(NhatKy_ViPham!J:J, NhatKy_ViPham!E:E, "11_Van_A", NhatKy_ViPham!F:F, B37, NhatKy_ViPham!C:C, "T31") - SUMIFS(NhatKy_ViPham!K:K, NhatKy_ViPham!E:E, "11_Van_A", NhatKy_ViPham!F:F, B37, NhatKy_ViPham!C:C, "T31")</f>
        <v>100</v>
      </c>
      <c r="AW37" s="7">
        <f>100 + SUMIFS(NhatKy_ViPham!J:J, NhatKy_ViPham!E:E, "11_Van_A", NhatKy_ViPham!F:F, B37, NhatKy_ViPham!C:C, "T32") - SUMIFS(NhatKy_ViPham!K:K, NhatKy_ViPham!E:E, "11_Van_A", NhatKy_ViPham!F:F, B37, NhatKy_ViPham!C:C, "T32")</f>
        <v>100</v>
      </c>
      <c r="AX37" s="7">
        <f>100 + SUMIFS(NhatKy_ViPham!J:J, NhatKy_ViPham!E:E, "11_Van_A", NhatKy_ViPham!F:F, B37, NhatKy_ViPham!C:C, "T33") - SUMIFS(NhatKy_ViPham!K:K, NhatKy_ViPham!E:E, "11_Van_A", NhatKy_ViPham!F:F, B37, NhatKy_ViPham!C:C, "T33")</f>
        <v>100</v>
      </c>
      <c r="AY37" s="7">
        <f>100 + SUMIFS(NhatKy_ViPham!J:J, NhatKy_ViPham!E:E, "11_Van_A", NhatKy_ViPham!F:F, B37, NhatKy_ViPham!C:C, "T34") - SUMIFS(NhatKy_ViPham!K:K, NhatKy_ViPham!E:E, "11_Van_A", NhatKy_ViPham!F:F, B37, NhatKy_ViPham!C:C, "T34")</f>
        <v>100</v>
      </c>
      <c r="AZ37" s="7">
        <f>100 + SUMIFS(NhatKy_ViPham!J:J, NhatKy_ViPham!E:E, "11_Van_A", NhatKy_ViPham!F:F, B37, NhatKy_ViPham!C:C, "T35") - SUMIFS(NhatKy_ViPham!K:K, NhatKy_ViPham!E:E, "11_Van_A", NhatKy_ViPham!F:F, B37, NhatKy_ViPham!C:C, "T35")</f>
        <v>100</v>
      </c>
      <c r="BA37" s="12">
        <f t="shared" si="0"/>
        <v>100</v>
      </c>
      <c r="BB37" s="11" t="s">
        <v>430</v>
      </c>
      <c r="BC37" s="14" t="str">
        <f t="shared" si="1"/>
        <v>Tốt</v>
      </c>
      <c r="BD37" s="10" t="str">
        <f t="shared" si="2"/>
        <v>🟢 BÌNH THƯỜNG</v>
      </c>
    </row>
    <row r="38" spans="1:56" x14ac:dyDescent="0.25">
      <c r="A38" s="5">
        <v>30</v>
      </c>
      <c r="B38" s="15" t="s">
        <v>1891</v>
      </c>
      <c r="C38" s="5" t="s">
        <v>1806</v>
      </c>
      <c r="D38" s="5" t="s">
        <v>429</v>
      </c>
      <c r="E38" s="11" t="s">
        <v>430</v>
      </c>
      <c r="F38" s="6">
        <f>SUMIFS(NhatKy_ViPham!K:K, NhatKy_ViPham!E:E, "11_Van_A", NhatKy_ViPham!F:F, B38, NhatKy_ViPham!H:H, "L01")</f>
        <v>0</v>
      </c>
      <c r="G38" s="6">
        <f>SUMIFS(NhatKy_ViPham!K:K, NhatKy_ViPham!E:E, "11_Van_A", NhatKy_ViPham!F:F, B38, NhatKy_ViPham!H:H, "L02")</f>
        <v>0</v>
      </c>
      <c r="H38" s="6">
        <f>SUMIFS(NhatKy_ViPham!K:K, NhatKy_ViPham!E:E, "11_Van_A", NhatKy_ViPham!F:F, B38, NhatKy_ViPham!H:H, "L03")</f>
        <v>0</v>
      </c>
      <c r="I38" s="6">
        <f>SUMIFS(NhatKy_ViPham!K:K, NhatKy_ViPham!E:E, "11_Van_A", NhatKy_ViPham!F:F, B38, NhatKy_ViPham!H:H, "L04")</f>
        <v>0</v>
      </c>
      <c r="J38" s="6">
        <f>SUMIFS(NhatKy_ViPham!K:K, NhatKy_ViPham!E:E, "11_Van_A", NhatKy_ViPham!F:F, B38, NhatKy_ViPham!H:H, "L05")</f>
        <v>0</v>
      </c>
      <c r="K38" s="6">
        <f>SUMIFS(NhatKy_ViPham!K:K, NhatKy_ViPham!E:E, "11_Van_A", NhatKy_ViPham!F:F, B38, NhatKy_ViPham!H:H, "L06")</f>
        <v>0</v>
      </c>
      <c r="L38" s="6">
        <f>SUMIFS(NhatKy_ViPham!K:K, NhatKy_ViPham!E:E, "11_Van_A", NhatKy_ViPham!F:F, B38, NhatKy_ViPham!H:H, "L07")</f>
        <v>0</v>
      </c>
      <c r="M38" s="6">
        <f>SUMIFS(NhatKy_ViPham!K:K, NhatKy_ViPham!E:E, "11_Van_A", NhatKy_ViPham!F:F, B38, NhatKy_ViPham!H:H, "L08")</f>
        <v>0</v>
      </c>
      <c r="N38" s="6">
        <f>SUMIFS(NhatKy_ViPham!K:K, NhatKy_ViPham!E:E, "11_Van_A", NhatKy_ViPham!F:F, B38, NhatKy_ViPham!H:H, "L09")</f>
        <v>0</v>
      </c>
      <c r="O38" s="6">
        <f>SUMIFS(NhatKy_ViPham!K:K, NhatKy_ViPham!E:E, "11_Van_A", NhatKy_ViPham!F:F, B38, NhatKy_ViPham!H:H, "L10")</f>
        <v>0</v>
      </c>
      <c r="P38" s="12">
        <f>SUMIFS(NhatKy_ViPham!J:J, NhatKy_ViPham!E:E, "11_Van_A", NhatKy_ViPham!F:F, B38)</f>
        <v>0</v>
      </c>
      <c r="Q38" s="13">
        <f>SUMIFS(NhatKy_ViPham!K:K, NhatKy_ViPham!E:E, "11_Van_A", NhatKy_ViPham!F:F, B38)</f>
        <v>0</v>
      </c>
      <c r="R38" s="6">
        <f>100 + SUMIFS(NhatKy_ViPham!J:J, NhatKy_ViPham!E:E, "11_Van_A", NhatKy_ViPham!F:F, B38, NhatKy_ViPham!C:C, "T1") - SUMIFS(NhatKy_ViPham!K:K, NhatKy_ViPham!E:E, "11_Van_A", NhatKy_ViPham!F:F, B38, NhatKy_ViPham!C:C, "T1")</f>
        <v>100</v>
      </c>
      <c r="S38" s="6">
        <f>100 + SUMIFS(NhatKy_ViPham!J:J, NhatKy_ViPham!E:E, "11_Van_A", NhatKy_ViPham!F:F, B38, NhatKy_ViPham!C:C, "T2") - SUMIFS(NhatKy_ViPham!K:K, NhatKy_ViPham!E:E, "11_Van_A", NhatKy_ViPham!F:F, B38, NhatKy_ViPham!C:C, "T2")</f>
        <v>100</v>
      </c>
      <c r="T38" s="6">
        <f>100 + SUMIFS(NhatKy_ViPham!J:J, NhatKy_ViPham!E:E, "11_Van_A", NhatKy_ViPham!F:F, B38, NhatKy_ViPham!C:C, "T3") - SUMIFS(NhatKy_ViPham!K:K, NhatKy_ViPham!E:E, "11_Van_A", NhatKy_ViPham!F:F, B38, NhatKy_ViPham!C:C, "T3")</f>
        <v>100</v>
      </c>
      <c r="U38" s="6">
        <f>100 + SUMIFS(NhatKy_ViPham!J:J, NhatKy_ViPham!E:E, "11_Van_A", NhatKy_ViPham!F:F, B38, NhatKy_ViPham!C:C, "T4") - SUMIFS(NhatKy_ViPham!K:K, NhatKy_ViPham!E:E, "11_Van_A", NhatKy_ViPham!F:F, B38, NhatKy_ViPham!C:C, "T4")</f>
        <v>100</v>
      </c>
      <c r="V38" s="6">
        <f>100 + SUMIFS(NhatKy_ViPham!J:J, NhatKy_ViPham!E:E, "11_Van_A", NhatKy_ViPham!F:F, B38, NhatKy_ViPham!C:C, "T5") - SUMIFS(NhatKy_ViPham!K:K, NhatKy_ViPham!E:E, "11_Van_A", NhatKy_ViPham!F:F, B38, NhatKy_ViPham!C:C, "T5")</f>
        <v>100</v>
      </c>
      <c r="W38" s="6">
        <f>100 + SUMIFS(NhatKy_ViPham!J:J, NhatKy_ViPham!E:E, "11_Van_A", NhatKy_ViPham!F:F, B38, NhatKy_ViPham!C:C, "T6") - SUMIFS(NhatKy_ViPham!K:K, NhatKy_ViPham!E:E, "11_Van_A", NhatKy_ViPham!F:F, B38, NhatKy_ViPham!C:C, "T6")</f>
        <v>100</v>
      </c>
      <c r="X38" s="6">
        <f>100 + SUMIFS(NhatKy_ViPham!J:J, NhatKy_ViPham!E:E, "11_Van_A", NhatKy_ViPham!F:F, B38, NhatKy_ViPham!C:C, "T7") - SUMIFS(NhatKy_ViPham!K:K, NhatKy_ViPham!E:E, "11_Van_A", NhatKy_ViPham!F:F, B38, NhatKy_ViPham!C:C, "T7")</f>
        <v>100</v>
      </c>
      <c r="Y38" s="6">
        <f>100 + SUMIFS(NhatKy_ViPham!J:J, NhatKy_ViPham!E:E, "11_Van_A", NhatKy_ViPham!F:F, B38, NhatKy_ViPham!C:C, "T8") - SUMIFS(NhatKy_ViPham!K:K, NhatKy_ViPham!E:E, "11_Van_A", NhatKy_ViPham!F:F, B38, NhatKy_ViPham!C:C, "T8")</f>
        <v>100</v>
      </c>
      <c r="Z38" s="6">
        <f>100 + SUMIFS(NhatKy_ViPham!J:J, NhatKy_ViPham!E:E, "11_Van_A", NhatKy_ViPham!F:F, B38, NhatKy_ViPham!C:C, "T9") - SUMIFS(NhatKy_ViPham!K:K, NhatKy_ViPham!E:E, "11_Van_A", NhatKy_ViPham!F:F, B38, NhatKy_ViPham!C:C, "T9")</f>
        <v>100</v>
      </c>
      <c r="AA38" s="6">
        <f>100 + SUMIFS(NhatKy_ViPham!J:J, NhatKy_ViPham!E:E, "11_Van_A", NhatKy_ViPham!F:F, B38, NhatKy_ViPham!C:C, "T10") - SUMIFS(NhatKy_ViPham!K:K, NhatKy_ViPham!E:E, "11_Van_A", NhatKy_ViPham!F:F, B38, NhatKy_ViPham!C:C, "T10")</f>
        <v>100</v>
      </c>
      <c r="AB38" s="6">
        <f>100 + SUMIFS(NhatKy_ViPham!J:J, NhatKy_ViPham!E:E, "11_Van_A", NhatKy_ViPham!F:F, B38, NhatKy_ViPham!C:C, "T11") - SUMIFS(NhatKy_ViPham!K:K, NhatKy_ViPham!E:E, "11_Van_A", NhatKy_ViPham!F:F, B38, NhatKy_ViPham!C:C, "T11")</f>
        <v>100</v>
      </c>
      <c r="AC38" s="6">
        <f>100 + SUMIFS(NhatKy_ViPham!J:J, NhatKy_ViPham!E:E, "11_Van_A", NhatKy_ViPham!F:F, B38, NhatKy_ViPham!C:C, "T12") - SUMIFS(NhatKy_ViPham!K:K, NhatKy_ViPham!E:E, "11_Van_A", NhatKy_ViPham!F:F, B38, NhatKy_ViPham!C:C, "T12")</f>
        <v>100</v>
      </c>
      <c r="AD38" s="6">
        <f>100 + SUMIFS(NhatKy_ViPham!J:J, NhatKy_ViPham!E:E, "11_Van_A", NhatKy_ViPham!F:F, B38, NhatKy_ViPham!C:C, "T13") - SUMIFS(NhatKy_ViPham!K:K, NhatKy_ViPham!E:E, "11_Van_A", NhatKy_ViPham!F:F, B38, NhatKy_ViPham!C:C, "T13")</f>
        <v>100</v>
      </c>
      <c r="AE38" s="6">
        <f>100 + SUMIFS(NhatKy_ViPham!J:J, NhatKy_ViPham!E:E, "11_Van_A", NhatKy_ViPham!F:F, B38, NhatKy_ViPham!C:C, "T14") - SUMIFS(NhatKy_ViPham!K:K, NhatKy_ViPham!E:E, "11_Van_A", NhatKy_ViPham!F:F, B38, NhatKy_ViPham!C:C, "T14")</f>
        <v>100</v>
      </c>
      <c r="AF38" s="6">
        <f>100 + SUMIFS(NhatKy_ViPham!J:J, NhatKy_ViPham!E:E, "11_Van_A", NhatKy_ViPham!F:F, B38, NhatKy_ViPham!C:C, "T15") - SUMIFS(NhatKy_ViPham!K:K, NhatKy_ViPham!E:E, "11_Van_A", NhatKy_ViPham!F:F, B38, NhatKy_ViPham!C:C, "T15")</f>
        <v>100</v>
      </c>
      <c r="AG38" s="6">
        <f>100 + SUMIFS(NhatKy_ViPham!J:J, NhatKy_ViPham!E:E, "11_Van_A", NhatKy_ViPham!F:F, B38, NhatKy_ViPham!C:C, "T16") - SUMIFS(NhatKy_ViPham!K:K, NhatKy_ViPham!E:E, "11_Van_A", NhatKy_ViPham!F:F, B38, NhatKy_ViPham!C:C, "T16")</f>
        <v>100</v>
      </c>
      <c r="AH38" s="6">
        <f>100 + SUMIFS(NhatKy_ViPham!J:J, NhatKy_ViPham!E:E, "11_Van_A", NhatKy_ViPham!F:F, B38, NhatKy_ViPham!C:C, "T17") - SUMIFS(NhatKy_ViPham!K:K, NhatKy_ViPham!E:E, "11_Van_A", NhatKy_ViPham!F:F, B38, NhatKy_ViPham!C:C, "T17")</f>
        <v>100</v>
      </c>
      <c r="AI38" s="6">
        <f>100 + SUMIFS(NhatKy_ViPham!J:J, NhatKy_ViPham!E:E, "11_Van_A", NhatKy_ViPham!F:F, B38, NhatKy_ViPham!C:C, "T18") - SUMIFS(NhatKy_ViPham!K:K, NhatKy_ViPham!E:E, "11_Van_A", NhatKy_ViPham!F:F, B38, NhatKy_ViPham!C:C, "T18")</f>
        <v>100</v>
      </c>
      <c r="AJ38" s="6">
        <f>100 + SUMIFS(NhatKy_ViPham!J:J, NhatKy_ViPham!E:E, "11_Van_A", NhatKy_ViPham!F:F, B38, NhatKy_ViPham!C:C, "T19") - SUMIFS(NhatKy_ViPham!K:K, NhatKy_ViPham!E:E, "11_Van_A", NhatKy_ViPham!F:F, B38, NhatKy_ViPham!C:C, "T19")</f>
        <v>100</v>
      </c>
      <c r="AK38" s="6">
        <f>100 + SUMIFS(NhatKy_ViPham!J:J, NhatKy_ViPham!E:E, "11_Van_A", NhatKy_ViPham!F:F, B38, NhatKy_ViPham!C:C, "T20") - SUMIFS(NhatKy_ViPham!K:K, NhatKy_ViPham!E:E, "11_Van_A", NhatKy_ViPham!F:F, B38, NhatKy_ViPham!C:C, "T20")</f>
        <v>100</v>
      </c>
      <c r="AL38" s="6">
        <f>100 + SUMIFS(NhatKy_ViPham!J:J, NhatKy_ViPham!E:E, "11_Van_A", NhatKy_ViPham!F:F, B38, NhatKy_ViPham!C:C, "T21") - SUMIFS(NhatKy_ViPham!K:K, NhatKy_ViPham!E:E, "11_Van_A", NhatKy_ViPham!F:F, B38, NhatKy_ViPham!C:C, "T21")</f>
        <v>100</v>
      </c>
      <c r="AM38" s="6">
        <f>100 + SUMIFS(NhatKy_ViPham!J:J, NhatKy_ViPham!E:E, "11_Van_A", NhatKy_ViPham!F:F, B38, NhatKy_ViPham!C:C, "T22") - SUMIFS(NhatKy_ViPham!K:K, NhatKy_ViPham!E:E, "11_Van_A", NhatKy_ViPham!F:F, B38, NhatKy_ViPham!C:C, "T22")</f>
        <v>100</v>
      </c>
      <c r="AN38" s="6">
        <f>100 + SUMIFS(NhatKy_ViPham!J:J, NhatKy_ViPham!E:E, "11_Van_A", NhatKy_ViPham!F:F, B38, NhatKy_ViPham!C:C, "T23") - SUMIFS(NhatKy_ViPham!K:K, NhatKy_ViPham!E:E, "11_Van_A", NhatKy_ViPham!F:F, B38, NhatKy_ViPham!C:C, "T23")</f>
        <v>100</v>
      </c>
      <c r="AO38" s="6">
        <f>100 + SUMIFS(NhatKy_ViPham!J:J, NhatKy_ViPham!E:E, "11_Van_A", NhatKy_ViPham!F:F, B38, NhatKy_ViPham!C:C, "T24") - SUMIFS(NhatKy_ViPham!K:K, NhatKy_ViPham!E:E, "11_Van_A", NhatKy_ViPham!F:F, B38, NhatKy_ViPham!C:C, "T24")</f>
        <v>100</v>
      </c>
      <c r="AP38" s="6">
        <f>100 + SUMIFS(NhatKy_ViPham!J:J, NhatKy_ViPham!E:E, "11_Van_A", NhatKy_ViPham!F:F, B38, NhatKy_ViPham!C:C, "T25") - SUMIFS(NhatKy_ViPham!K:K, NhatKy_ViPham!E:E, "11_Van_A", NhatKy_ViPham!F:F, B38, NhatKy_ViPham!C:C, "T25")</f>
        <v>100</v>
      </c>
      <c r="AQ38" s="6">
        <f>100 + SUMIFS(NhatKy_ViPham!J:J, NhatKy_ViPham!E:E, "11_Van_A", NhatKy_ViPham!F:F, B38, NhatKy_ViPham!C:C, "T26") - SUMIFS(NhatKy_ViPham!K:K, NhatKy_ViPham!E:E, "11_Van_A", NhatKy_ViPham!F:F, B38, NhatKy_ViPham!C:C, "T26")</f>
        <v>100</v>
      </c>
      <c r="AR38" s="6">
        <f>100 + SUMIFS(NhatKy_ViPham!J:J, NhatKy_ViPham!E:E, "11_Van_A", NhatKy_ViPham!F:F, B38, NhatKy_ViPham!C:C, "T27") - SUMIFS(NhatKy_ViPham!K:K, NhatKy_ViPham!E:E, "11_Van_A", NhatKy_ViPham!F:F, B38, NhatKy_ViPham!C:C, "T27")</f>
        <v>100</v>
      </c>
      <c r="AS38" s="6">
        <f>100 + SUMIFS(NhatKy_ViPham!J:J, NhatKy_ViPham!E:E, "11_Van_A", NhatKy_ViPham!F:F, B38, NhatKy_ViPham!C:C, "T28") - SUMIFS(NhatKy_ViPham!K:K, NhatKy_ViPham!E:E, "11_Van_A", NhatKy_ViPham!F:F, B38, NhatKy_ViPham!C:C, "T28")</f>
        <v>100</v>
      </c>
      <c r="AT38" s="6">
        <f>100 + SUMIFS(NhatKy_ViPham!J:J, NhatKy_ViPham!E:E, "11_Van_A", NhatKy_ViPham!F:F, B38, NhatKy_ViPham!C:C, "T29") - SUMIFS(NhatKy_ViPham!K:K, NhatKy_ViPham!E:E, "11_Van_A", NhatKy_ViPham!F:F, B38, NhatKy_ViPham!C:C, "T29")</f>
        <v>100</v>
      </c>
      <c r="AU38" s="6">
        <f>100 + SUMIFS(NhatKy_ViPham!J:J, NhatKy_ViPham!E:E, "11_Van_A", NhatKy_ViPham!F:F, B38, NhatKy_ViPham!C:C, "T30") - SUMIFS(NhatKy_ViPham!K:K, NhatKy_ViPham!E:E, "11_Van_A", NhatKy_ViPham!F:F, B38, NhatKy_ViPham!C:C, "T30")</f>
        <v>100</v>
      </c>
      <c r="AV38" s="6">
        <f>100 + SUMIFS(NhatKy_ViPham!J:J, NhatKy_ViPham!E:E, "11_Van_A", NhatKy_ViPham!F:F, B38, NhatKy_ViPham!C:C, "T31") - SUMIFS(NhatKy_ViPham!K:K, NhatKy_ViPham!E:E, "11_Van_A", NhatKy_ViPham!F:F, B38, NhatKy_ViPham!C:C, "T31")</f>
        <v>100</v>
      </c>
      <c r="AW38" s="6">
        <f>100 + SUMIFS(NhatKy_ViPham!J:J, NhatKy_ViPham!E:E, "11_Van_A", NhatKy_ViPham!F:F, B38, NhatKy_ViPham!C:C, "T32") - SUMIFS(NhatKy_ViPham!K:K, NhatKy_ViPham!E:E, "11_Van_A", NhatKy_ViPham!F:F, B38, NhatKy_ViPham!C:C, "T32")</f>
        <v>100</v>
      </c>
      <c r="AX38" s="6">
        <f>100 + SUMIFS(NhatKy_ViPham!J:J, NhatKy_ViPham!E:E, "11_Van_A", NhatKy_ViPham!F:F, B38, NhatKy_ViPham!C:C, "T33") - SUMIFS(NhatKy_ViPham!K:K, NhatKy_ViPham!E:E, "11_Van_A", NhatKy_ViPham!F:F, B38, NhatKy_ViPham!C:C, "T33")</f>
        <v>100</v>
      </c>
      <c r="AY38" s="6">
        <f>100 + SUMIFS(NhatKy_ViPham!J:J, NhatKy_ViPham!E:E, "11_Van_A", NhatKy_ViPham!F:F, B38, NhatKy_ViPham!C:C, "T34") - SUMIFS(NhatKy_ViPham!K:K, NhatKy_ViPham!E:E, "11_Van_A", NhatKy_ViPham!F:F, B38, NhatKy_ViPham!C:C, "T34")</f>
        <v>100</v>
      </c>
      <c r="AZ38" s="6">
        <f>100 + SUMIFS(NhatKy_ViPham!J:J, NhatKy_ViPham!E:E, "11_Van_A", NhatKy_ViPham!F:F, B38, NhatKy_ViPham!C:C, "T35") - SUMIFS(NhatKy_ViPham!K:K, NhatKy_ViPham!E:E, "11_Van_A", NhatKy_ViPham!F:F, B38, NhatKy_ViPham!C:C, "T35")</f>
        <v>100</v>
      </c>
      <c r="BA38" s="12">
        <f t="shared" si="0"/>
        <v>100</v>
      </c>
      <c r="BB38" s="11" t="s">
        <v>430</v>
      </c>
      <c r="BC38" s="16" t="str">
        <f t="shared" si="1"/>
        <v>Tốt</v>
      </c>
      <c r="BD38" s="15" t="str">
        <f t="shared" si="2"/>
        <v>🟢 BÌNH THƯỜNG</v>
      </c>
    </row>
    <row r="39" spans="1:56" x14ac:dyDescent="0.25">
      <c r="A39" s="4">
        <v>31</v>
      </c>
      <c r="B39" s="10" t="s">
        <v>1892</v>
      </c>
      <c r="C39" s="4" t="s">
        <v>1446</v>
      </c>
      <c r="D39" s="4" t="s">
        <v>429</v>
      </c>
      <c r="E39" s="11" t="s">
        <v>430</v>
      </c>
      <c r="F39" s="7">
        <f>SUMIFS(NhatKy_ViPham!K:K, NhatKy_ViPham!E:E, "11_Van_A", NhatKy_ViPham!F:F, B39, NhatKy_ViPham!H:H, "L01")</f>
        <v>0</v>
      </c>
      <c r="G39" s="7">
        <f>SUMIFS(NhatKy_ViPham!K:K, NhatKy_ViPham!E:E, "11_Van_A", NhatKy_ViPham!F:F, B39, NhatKy_ViPham!H:H, "L02")</f>
        <v>0</v>
      </c>
      <c r="H39" s="7">
        <f>SUMIFS(NhatKy_ViPham!K:K, NhatKy_ViPham!E:E, "11_Van_A", NhatKy_ViPham!F:F, B39, NhatKy_ViPham!H:H, "L03")</f>
        <v>0</v>
      </c>
      <c r="I39" s="7">
        <f>SUMIFS(NhatKy_ViPham!K:K, NhatKy_ViPham!E:E, "11_Van_A", NhatKy_ViPham!F:F, B39, NhatKy_ViPham!H:H, "L04")</f>
        <v>0</v>
      </c>
      <c r="J39" s="7">
        <f>SUMIFS(NhatKy_ViPham!K:K, NhatKy_ViPham!E:E, "11_Van_A", NhatKy_ViPham!F:F, B39, NhatKy_ViPham!H:H, "L05")</f>
        <v>0</v>
      </c>
      <c r="K39" s="7">
        <f>SUMIFS(NhatKy_ViPham!K:K, NhatKy_ViPham!E:E, "11_Van_A", NhatKy_ViPham!F:F, B39, NhatKy_ViPham!H:H, "L06")</f>
        <v>0</v>
      </c>
      <c r="L39" s="7">
        <f>SUMIFS(NhatKy_ViPham!K:K, NhatKy_ViPham!E:E, "11_Van_A", NhatKy_ViPham!F:F, B39, NhatKy_ViPham!H:H, "L07")</f>
        <v>0</v>
      </c>
      <c r="M39" s="7">
        <f>SUMIFS(NhatKy_ViPham!K:K, NhatKy_ViPham!E:E, "11_Van_A", NhatKy_ViPham!F:F, B39, NhatKy_ViPham!H:H, "L08")</f>
        <v>0</v>
      </c>
      <c r="N39" s="7">
        <f>SUMIFS(NhatKy_ViPham!K:K, NhatKy_ViPham!E:E, "11_Van_A", NhatKy_ViPham!F:F, B39, NhatKy_ViPham!H:H, "L09")</f>
        <v>0</v>
      </c>
      <c r="O39" s="7">
        <f>SUMIFS(NhatKy_ViPham!K:K, NhatKy_ViPham!E:E, "11_Van_A", NhatKy_ViPham!F:F, B39, NhatKy_ViPham!H:H, "L10")</f>
        <v>0</v>
      </c>
      <c r="P39" s="12">
        <f>SUMIFS(NhatKy_ViPham!J:J, NhatKy_ViPham!E:E, "11_Van_A", NhatKy_ViPham!F:F, B39)</f>
        <v>0</v>
      </c>
      <c r="Q39" s="13">
        <f>SUMIFS(NhatKy_ViPham!K:K, NhatKy_ViPham!E:E, "11_Van_A", NhatKy_ViPham!F:F, B39)</f>
        <v>0</v>
      </c>
      <c r="R39" s="7">
        <f>100 + SUMIFS(NhatKy_ViPham!J:J, NhatKy_ViPham!E:E, "11_Van_A", NhatKy_ViPham!F:F, B39, NhatKy_ViPham!C:C, "T1") - SUMIFS(NhatKy_ViPham!K:K, NhatKy_ViPham!E:E, "11_Van_A", NhatKy_ViPham!F:F, B39, NhatKy_ViPham!C:C, "T1")</f>
        <v>100</v>
      </c>
      <c r="S39" s="7">
        <f>100 + SUMIFS(NhatKy_ViPham!J:J, NhatKy_ViPham!E:E, "11_Van_A", NhatKy_ViPham!F:F, B39, NhatKy_ViPham!C:C, "T2") - SUMIFS(NhatKy_ViPham!K:K, NhatKy_ViPham!E:E, "11_Van_A", NhatKy_ViPham!F:F, B39, NhatKy_ViPham!C:C, "T2")</f>
        <v>100</v>
      </c>
      <c r="T39" s="7">
        <f>100 + SUMIFS(NhatKy_ViPham!J:J, NhatKy_ViPham!E:E, "11_Van_A", NhatKy_ViPham!F:F, B39, NhatKy_ViPham!C:C, "T3") - SUMIFS(NhatKy_ViPham!K:K, NhatKy_ViPham!E:E, "11_Van_A", NhatKy_ViPham!F:F, B39, NhatKy_ViPham!C:C, "T3")</f>
        <v>100</v>
      </c>
      <c r="U39" s="7">
        <f>100 + SUMIFS(NhatKy_ViPham!J:J, NhatKy_ViPham!E:E, "11_Van_A", NhatKy_ViPham!F:F, B39, NhatKy_ViPham!C:C, "T4") - SUMIFS(NhatKy_ViPham!K:K, NhatKy_ViPham!E:E, "11_Van_A", NhatKy_ViPham!F:F, B39, NhatKy_ViPham!C:C, "T4")</f>
        <v>100</v>
      </c>
      <c r="V39" s="7">
        <f>100 + SUMIFS(NhatKy_ViPham!J:J, NhatKy_ViPham!E:E, "11_Van_A", NhatKy_ViPham!F:F, B39, NhatKy_ViPham!C:C, "T5") - SUMIFS(NhatKy_ViPham!K:K, NhatKy_ViPham!E:E, "11_Van_A", NhatKy_ViPham!F:F, B39, NhatKy_ViPham!C:C, "T5")</f>
        <v>100</v>
      </c>
      <c r="W39" s="7">
        <f>100 + SUMIFS(NhatKy_ViPham!J:J, NhatKy_ViPham!E:E, "11_Van_A", NhatKy_ViPham!F:F, B39, NhatKy_ViPham!C:C, "T6") - SUMIFS(NhatKy_ViPham!K:K, NhatKy_ViPham!E:E, "11_Van_A", NhatKy_ViPham!F:F, B39, NhatKy_ViPham!C:C, "T6")</f>
        <v>100</v>
      </c>
      <c r="X39" s="7">
        <f>100 + SUMIFS(NhatKy_ViPham!J:J, NhatKy_ViPham!E:E, "11_Van_A", NhatKy_ViPham!F:F, B39, NhatKy_ViPham!C:C, "T7") - SUMIFS(NhatKy_ViPham!K:K, NhatKy_ViPham!E:E, "11_Van_A", NhatKy_ViPham!F:F, B39, NhatKy_ViPham!C:C, "T7")</f>
        <v>100</v>
      </c>
      <c r="Y39" s="7">
        <f>100 + SUMIFS(NhatKy_ViPham!J:J, NhatKy_ViPham!E:E, "11_Van_A", NhatKy_ViPham!F:F, B39, NhatKy_ViPham!C:C, "T8") - SUMIFS(NhatKy_ViPham!K:K, NhatKy_ViPham!E:E, "11_Van_A", NhatKy_ViPham!F:F, B39, NhatKy_ViPham!C:C, "T8")</f>
        <v>100</v>
      </c>
      <c r="Z39" s="7">
        <f>100 + SUMIFS(NhatKy_ViPham!J:J, NhatKy_ViPham!E:E, "11_Van_A", NhatKy_ViPham!F:F, B39, NhatKy_ViPham!C:C, "T9") - SUMIFS(NhatKy_ViPham!K:K, NhatKy_ViPham!E:E, "11_Van_A", NhatKy_ViPham!F:F, B39, NhatKy_ViPham!C:C, "T9")</f>
        <v>100</v>
      </c>
      <c r="AA39" s="7">
        <f>100 + SUMIFS(NhatKy_ViPham!J:J, NhatKy_ViPham!E:E, "11_Van_A", NhatKy_ViPham!F:F, B39, NhatKy_ViPham!C:C, "T10") - SUMIFS(NhatKy_ViPham!K:K, NhatKy_ViPham!E:E, "11_Van_A", NhatKy_ViPham!F:F, B39, NhatKy_ViPham!C:C, "T10")</f>
        <v>100</v>
      </c>
      <c r="AB39" s="7">
        <f>100 + SUMIFS(NhatKy_ViPham!J:J, NhatKy_ViPham!E:E, "11_Van_A", NhatKy_ViPham!F:F, B39, NhatKy_ViPham!C:C, "T11") - SUMIFS(NhatKy_ViPham!K:K, NhatKy_ViPham!E:E, "11_Van_A", NhatKy_ViPham!F:F, B39, NhatKy_ViPham!C:C, "T11")</f>
        <v>100</v>
      </c>
      <c r="AC39" s="7">
        <f>100 + SUMIFS(NhatKy_ViPham!J:J, NhatKy_ViPham!E:E, "11_Van_A", NhatKy_ViPham!F:F, B39, NhatKy_ViPham!C:C, "T12") - SUMIFS(NhatKy_ViPham!K:K, NhatKy_ViPham!E:E, "11_Van_A", NhatKy_ViPham!F:F, B39, NhatKy_ViPham!C:C, "T12")</f>
        <v>100</v>
      </c>
      <c r="AD39" s="7">
        <f>100 + SUMIFS(NhatKy_ViPham!J:J, NhatKy_ViPham!E:E, "11_Van_A", NhatKy_ViPham!F:F, B39, NhatKy_ViPham!C:C, "T13") - SUMIFS(NhatKy_ViPham!K:K, NhatKy_ViPham!E:E, "11_Van_A", NhatKy_ViPham!F:F, B39, NhatKy_ViPham!C:C, "T13")</f>
        <v>100</v>
      </c>
      <c r="AE39" s="7">
        <f>100 + SUMIFS(NhatKy_ViPham!J:J, NhatKy_ViPham!E:E, "11_Van_A", NhatKy_ViPham!F:F, B39, NhatKy_ViPham!C:C, "T14") - SUMIFS(NhatKy_ViPham!K:K, NhatKy_ViPham!E:E, "11_Van_A", NhatKy_ViPham!F:F, B39, NhatKy_ViPham!C:C, "T14")</f>
        <v>100</v>
      </c>
      <c r="AF39" s="7">
        <f>100 + SUMIFS(NhatKy_ViPham!J:J, NhatKy_ViPham!E:E, "11_Van_A", NhatKy_ViPham!F:F, B39, NhatKy_ViPham!C:C, "T15") - SUMIFS(NhatKy_ViPham!K:K, NhatKy_ViPham!E:E, "11_Van_A", NhatKy_ViPham!F:F, B39, NhatKy_ViPham!C:C, "T15")</f>
        <v>100</v>
      </c>
      <c r="AG39" s="7">
        <f>100 + SUMIFS(NhatKy_ViPham!J:J, NhatKy_ViPham!E:E, "11_Van_A", NhatKy_ViPham!F:F, B39, NhatKy_ViPham!C:C, "T16") - SUMIFS(NhatKy_ViPham!K:K, NhatKy_ViPham!E:E, "11_Van_A", NhatKy_ViPham!F:F, B39, NhatKy_ViPham!C:C, "T16")</f>
        <v>100</v>
      </c>
      <c r="AH39" s="7">
        <f>100 + SUMIFS(NhatKy_ViPham!J:J, NhatKy_ViPham!E:E, "11_Van_A", NhatKy_ViPham!F:F, B39, NhatKy_ViPham!C:C, "T17") - SUMIFS(NhatKy_ViPham!K:K, NhatKy_ViPham!E:E, "11_Van_A", NhatKy_ViPham!F:F, B39, NhatKy_ViPham!C:C, "T17")</f>
        <v>100</v>
      </c>
      <c r="AI39" s="7">
        <f>100 + SUMIFS(NhatKy_ViPham!J:J, NhatKy_ViPham!E:E, "11_Van_A", NhatKy_ViPham!F:F, B39, NhatKy_ViPham!C:C, "T18") - SUMIFS(NhatKy_ViPham!K:K, NhatKy_ViPham!E:E, "11_Van_A", NhatKy_ViPham!F:F, B39, NhatKy_ViPham!C:C, "T18")</f>
        <v>100</v>
      </c>
      <c r="AJ39" s="7">
        <f>100 + SUMIFS(NhatKy_ViPham!J:J, NhatKy_ViPham!E:E, "11_Van_A", NhatKy_ViPham!F:F, B39, NhatKy_ViPham!C:C, "T19") - SUMIFS(NhatKy_ViPham!K:K, NhatKy_ViPham!E:E, "11_Van_A", NhatKy_ViPham!F:F, B39, NhatKy_ViPham!C:C, "T19")</f>
        <v>100</v>
      </c>
      <c r="AK39" s="7">
        <f>100 + SUMIFS(NhatKy_ViPham!J:J, NhatKy_ViPham!E:E, "11_Van_A", NhatKy_ViPham!F:F, B39, NhatKy_ViPham!C:C, "T20") - SUMIFS(NhatKy_ViPham!K:K, NhatKy_ViPham!E:E, "11_Van_A", NhatKy_ViPham!F:F, B39, NhatKy_ViPham!C:C, "T20")</f>
        <v>100</v>
      </c>
      <c r="AL39" s="7">
        <f>100 + SUMIFS(NhatKy_ViPham!J:J, NhatKy_ViPham!E:E, "11_Van_A", NhatKy_ViPham!F:F, B39, NhatKy_ViPham!C:C, "T21") - SUMIFS(NhatKy_ViPham!K:K, NhatKy_ViPham!E:E, "11_Van_A", NhatKy_ViPham!F:F, B39, NhatKy_ViPham!C:C, "T21")</f>
        <v>100</v>
      </c>
      <c r="AM39" s="7">
        <f>100 + SUMIFS(NhatKy_ViPham!J:J, NhatKy_ViPham!E:E, "11_Van_A", NhatKy_ViPham!F:F, B39, NhatKy_ViPham!C:C, "T22") - SUMIFS(NhatKy_ViPham!K:K, NhatKy_ViPham!E:E, "11_Van_A", NhatKy_ViPham!F:F, B39, NhatKy_ViPham!C:C, "T22")</f>
        <v>100</v>
      </c>
      <c r="AN39" s="7">
        <f>100 + SUMIFS(NhatKy_ViPham!J:J, NhatKy_ViPham!E:E, "11_Van_A", NhatKy_ViPham!F:F, B39, NhatKy_ViPham!C:C, "T23") - SUMIFS(NhatKy_ViPham!K:K, NhatKy_ViPham!E:E, "11_Van_A", NhatKy_ViPham!F:F, B39, NhatKy_ViPham!C:C, "T23")</f>
        <v>100</v>
      </c>
      <c r="AO39" s="7">
        <f>100 + SUMIFS(NhatKy_ViPham!J:J, NhatKy_ViPham!E:E, "11_Van_A", NhatKy_ViPham!F:F, B39, NhatKy_ViPham!C:C, "T24") - SUMIFS(NhatKy_ViPham!K:K, NhatKy_ViPham!E:E, "11_Van_A", NhatKy_ViPham!F:F, B39, NhatKy_ViPham!C:C, "T24")</f>
        <v>100</v>
      </c>
      <c r="AP39" s="7">
        <f>100 + SUMIFS(NhatKy_ViPham!J:J, NhatKy_ViPham!E:E, "11_Van_A", NhatKy_ViPham!F:F, B39, NhatKy_ViPham!C:C, "T25") - SUMIFS(NhatKy_ViPham!K:K, NhatKy_ViPham!E:E, "11_Van_A", NhatKy_ViPham!F:F, B39, NhatKy_ViPham!C:C, "T25")</f>
        <v>100</v>
      </c>
      <c r="AQ39" s="7">
        <f>100 + SUMIFS(NhatKy_ViPham!J:J, NhatKy_ViPham!E:E, "11_Van_A", NhatKy_ViPham!F:F, B39, NhatKy_ViPham!C:C, "T26") - SUMIFS(NhatKy_ViPham!K:K, NhatKy_ViPham!E:E, "11_Van_A", NhatKy_ViPham!F:F, B39, NhatKy_ViPham!C:C, "T26")</f>
        <v>100</v>
      </c>
      <c r="AR39" s="7">
        <f>100 + SUMIFS(NhatKy_ViPham!J:J, NhatKy_ViPham!E:E, "11_Van_A", NhatKy_ViPham!F:F, B39, NhatKy_ViPham!C:C, "T27") - SUMIFS(NhatKy_ViPham!K:K, NhatKy_ViPham!E:E, "11_Van_A", NhatKy_ViPham!F:F, B39, NhatKy_ViPham!C:C, "T27")</f>
        <v>100</v>
      </c>
      <c r="AS39" s="7">
        <f>100 + SUMIFS(NhatKy_ViPham!J:J, NhatKy_ViPham!E:E, "11_Van_A", NhatKy_ViPham!F:F, B39, NhatKy_ViPham!C:C, "T28") - SUMIFS(NhatKy_ViPham!K:K, NhatKy_ViPham!E:E, "11_Van_A", NhatKy_ViPham!F:F, B39, NhatKy_ViPham!C:C, "T28")</f>
        <v>100</v>
      </c>
      <c r="AT39" s="7">
        <f>100 + SUMIFS(NhatKy_ViPham!J:J, NhatKy_ViPham!E:E, "11_Van_A", NhatKy_ViPham!F:F, B39, NhatKy_ViPham!C:C, "T29") - SUMIFS(NhatKy_ViPham!K:K, NhatKy_ViPham!E:E, "11_Van_A", NhatKy_ViPham!F:F, B39, NhatKy_ViPham!C:C, "T29")</f>
        <v>100</v>
      </c>
      <c r="AU39" s="7">
        <f>100 + SUMIFS(NhatKy_ViPham!J:J, NhatKy_ViPham!E:E, "11_Van_A", NhatKy_ViPham!F:F, B39, NhatKy_ViPham!C:C, "T30") - SUMIFS(NhatKy_ViPham!K:K, NhatKy_ViPham!E:E, "11_Van_A", NhatKy_ViPham!F:F, B39, NhatKy_ViPham!C:C, "T30")</f>
        <v>100</v>
      </c>
      <c r="AV39" s="7">
        <f>100 + SUMIFS(NhatKy_ViPham!J:J, NhatKy_ViPham!E:E, "11_Van_A", NhatKy_ViPham!F:F, B39, NhatKy_ViPham!C:C, "T31") - SUMIFS(NhatKy_ViPham!K:K, NhatKy_ViPham!E:E, "11_Van_A", NhatKy_ViPham!F:F, B39, NhatKy_ViPham!C:C, "T31")</f>
        <v>100</v>
      </c>
      <c r="AW39" s="7">
        <f>100 + SUMIFS(NhatKy_ViPham!J:J, NhatKy_ViPham!E:E, "11_Van_A", NhatKy_ViPham!F:F, B39, NhatKy_ViPham!C:C, "T32") - SUMIFS(NhatKy_ViPham!K:K, NhatKy_ViPham!E:E, "11_Van_A", NhatKy_ViPham!F:F, B39, NhatKy_ViPham!C:C, "T32")</f>
        <v>100</v>
      </c>
      <c r="AX39" s="7">
        <f>100 + SUMIFS(NhatKy_ViPham!J:J, NhatKy_ViPham!E:E, "11_Van_A", NhatKy_ViPham!F:F, B39, NhatKy_ViPham!C:C, "T33") - SUMIFS(NhatKy_ViPham!K:K, NhatKy_ViPham!E:E, "11_Van_A", NhatKy_ViPham!F:F, B39, NhatKy_ViPham!C:C, "T33")</f>
        <v>100</v>
      </c>
      <c r="AY39" s="7">
        <f>100 + SUMIFS(NhatKy_ViPham!J:J, NhatKy_ViPham!E:E, "11_Van_A", NhatKy_ViPham!F:F, B39, NhatKy_ViPham!C:C, "T34") - SUMIFS(NhatKy_ViPham!K:K, NhatKy_ViPham!E:E, "11_Van_A", NhatKy_ViPham!F:F, B39, NhatKy_ViPham!C:C, "T34")</f>
        <v>100</v>
      </c>
      <c r="AZ39" s="7">
        <f>100 + SUMIFS(NhatKy_ViPham!J:J, NhatKy_ViPham!E:E, "11_Van_A", NhatKy_ViPham!F:F, B39, NhatKy_ViPham!C:C, "T35") - SUMIFS(NhatKy_ViPham!K:K, NhatKy_ViPham!E:E, "11_Van_A", NhatKy_ViPham!F:F, B39, NhatKy_ViPham!C:C, "T35")</f>
        <v>100</v>
      </c>
      <c r="BA39" s="12">
        <f t="shared" si="0"/>
        <v>100</v>
      </c>
      <c r="BB39" s="11" t="s">
        <v>430</v>
      </c>
      <c r="BC39" s="14" t="str">
        <f t="shared" si="1"/>
        <v>Tốt</v>
      </c>
      <c r="BD39" s="10" t="str">
        <f t="shared" si="2"/>
        <v>🟢 BÌNH THƯỜNG</v>
      </c>
    </row>
    <row r="40" spans="1:56" x14ac:dyDescent="0.25">
      <c r="A40" s="5">
        <v>32</v>
      </c>
      <c r="B40" s="15" t="s">
        <v>1893</v>
      </c>
      <c r="C40" s="5" t="s">
        <v>1894</v>
      </c>
      <c r="D40" s="5" t="s">
        <v>429</v>
      </c>
      <c r="E40" s="11" t="s">
        <v>430</v>
      </c>
      <c r="F40" s="6">
        <f>SUMIFS(NhatKy_ViPham!K:K, NhatKy_ViPham!E:E, "11_Van_A", NhatKy_ViPham!F:F, B40, NhatKy_ViPham!H:H, "L01")</f>
        <v>0</v>
      </c>
      <c r="G40" s="6">
        <f>SUMIFS(NhatKy_ViPham!K:K, NhatKy_ViPham!E:E, "11_Van_A", NhatKy_ViPham!F:F, B40, NhatKy_ViPham!H:H, "L02")</f>
        <v>0</v>
      </c>
      <c r="H40" s="6">
        <f>SUMIFS(NhatKy_ViPham!K:K, NhatKy_ViPham!E:E, "11_Van_A", NhatKy_ViPham!F:F, B40, NhatKy_ViPham!H:H, "L03")</f>
        <v>0</v>
      </c>
      <c r="I40" s="6">
        <f>SUMIFS(NhatKy_ViPham!K:K, NhatKy_ViPham!E:E, "11_Van_A", NhatKy_ViPham!F:F, B40, NhatKy_ViPham!H:H, "L04")</f>
        <v>0</v>
      </c>
      <c r="J40" s="6">
        <f>SUMIFS(NhatKy_ViPham!K:K, NhatKy_ViPham!E:E, "11_Van_A", NhatKy_ViPham!F:F, B40, NhatKy_ViPham!H:H, "L05")</f>
        <v>0</v>
      </c>
      <c r="K40" s="6">
        <f>SUMIFS(NhatKy_ViPham!K:K, NhatKy_ViPham!E:E, "11_Van_A", NhatKy_ViPham!F:F, B40, NhatKy_ViPham!H:H, "L06")</f>
        <v>0</v>
      </c>
      <c r="L40" s="6">
        <f>SUMIFS(NhatKy_ViPham!K:K, NhatKy_ViPham!E:E, "11_Van_A", NhatKy_ViPham!F:F, B40, NhatKy_ViPham!H:H, "L07")</f>
        <v>0</v>
      </c>
      <c r="M40" s="6">
        <f>SUMIFS(NhatKy_ViPham!K:K, NhatKy_ViPham!E:E, "11_Van_A", NhatKy_ViPham!F:F, B40, NhatKy_ViPham!H:H, "L08")</f>
        <v>0</v>
      </c>
      <c r="N40" s="6">
        <f>SUMIFS(NhatKy_ViPham!K:K, NhatKy_ViPham!E:E, "11_Van_A", NhatKy_ViPham!F:F, B40, NhatKy_ViPham!H:H, "L09")</f>
        <v>0</v>
      </c>
      <c r="O40" s="6">
        <f>SUMIFS(NhatKy_ViPham!K:K, NhatKy_ViPham!E:E, "11_Van_A", NhatKy_ViPham!F:F, B40, NhatKy_ViPham!H:H, "L10")</f>
        <v>0</v>
      </c>
      <c r="P40" s="12">
        <f>SUMIFS(NhatKy_ViPham!J:J, NhatKy_ViPham!E:E, "11_Van_A", NhatKy_ViPham!F:F, B40)</f>
        <v>0</v>
      </c>
      <c r="Q40" s="13">
        <f>SUMIFS(NhatKy_ViPham!K:K, NhatKy_ViPham!E:E, "11_Van_A", NhatKy_ViPham!F:F, B40)</f>
        <v>0</v>
      </c>
      <c r="R40" s="6">
        <f>100 + SUMIFS(NhatKy_ViPham!J:J, NhatKy_ViPham!E:E, "11_Van_A", NhatKy_ViPham!F:F, B40, NhatKy_ViPham!C:C, "T1") - SUMIFS(NhatKy_ViPham!K:K, NhatKy_ViPham!E:E, "11_Van_A", NhatKy_ViPham!F:F, B40, NhatKy_ViPham!C:C, "T1")</f>
        <v>100</v>
      </c>
      <c r="S40" s="6">
        <f>100 + SUMIFS(NhatKy_ViPham!J:J, NhatKy_ViPham!E:E, "11_Van_A", NhatKy_ViPham!F:F, B40, NhatKy_ViPham!C:C, "T2") - SUMIFS(NhatKy_ViPham!K:K, NhatKy_ViPham!E:E, "11_Van_A", NhatKy_ViPham!F:F, B40, NhatKy_ViPham!C:C, "T2")</f>
        <v>100</v>
      </c>
      <c r="T40" s="6">
        <f>100 + SUMIFS(NhatKy_ViPham!J:J, NhatKy_ViPham!E:E, "11_Van_A", NhatKy_ViPham!F:F, B40, NhatKy_ViPham!C:C, "T3") - SUMIFS(NhatKy_ViPham!K:K, NhatKy_ViPham!E:E, "11_Van_A", NhatKy_ViPham!F:F, B40, NhatKy_ViPham!C:C, "T3")</f>
        <v>100</v>
      </c>
      <c r="U40" s="6">
        <f>100 + SUMIFS(NhatKy_ViPham!J:J, NhatKy_ViPham!E:E, "11_Van_A", NhatKy_ViPham!F:F, B40, NhatKy_ViPham!C:C, "T4") - SUMIFS(NhatKy_ViPham!K:K, NhatKy_ViPham!E:E, "11_Van_A", NhatKy_ViPham!F:F, B40, NhatKy_ViPham!C:C, "T4")</f>
        <v>100</v>
      </c>
      <c r="V40" s="6">
        <f>100 + SUMIFS(NhatKy_ViPham!J:J, NhatKy_ViPham!E:E, "11_Van_A", NhatKy_ViPham!F:F, B40, NhatKy_ViPham!C:C, "T5") - SUMIFS(NhatKy_ViPham!K:K, NhatKy_ViPham!E:E, "11_Van_A", NhatKy_ViPham!F:F, B40, NhatKy_ViPham!C:C, "T5")</f>
        <v>100</v>
      </c>
      <c r="W40" s="6">
        <f>100 + SUMIFS(NhatKy_ViPham!J:J, NhatKy_ViPham!E:E, "11_Van_A", NhatKy_ViPham!F:F, B40, NhatKy_ViPham!C:C, "T6") - SUMIFS(NhatKy_ViPham!K:K, NhatKy_ViPham!E:E, "11_Van_A", NhatKy_ViPham!F:F, B40, NhatKy_ViPham!C:C, "T6")</f>
        <v>100</v>
      </c>
      <c r="X40" s="6">
        <f>100 + SUMIFS(NhatKy_ViPham!J:J, NhatKy_ViPham!E:E, "11_Van_A", NhatKy_ViPham!F:F, B40, NhatKy_ViPham!C:C, "T7") - SUMIFS(NhatKy_ViPham!K:K, NhatKy_ViPham!E:E, "11_Van_A", NhatKy_ViPham!F:F, B40, NhatKy_ViPham!C:C, "T7")</f>
        <v>100</v>
      </c>
      <c r="Y40" s="6">
        <f>100 + SUMIFS(NhatKy_ViPham!J:J, NhatKy_ViPham!E:E, "11_Van_A", NhatKy_ViPham!F:F, B40, NhatKy_ViPham!C:C, "T8") - SUMIFS(NhatKy_ViPham!K:K, NhatKy_ViPham!E:E, "11_Van_A", NhatKy_ViPham!F:F, B40, NhatKy_ViPham!C:C, "T8")</f>
        <v>100</v>
      </c>
      <c r="Z40" s="6">
        <f>100 + SUMIFS(NhatKy_ViPham!J:J, NhatKy_ViPham!E:E, "11_Van_A", NhatKy_ViPham!F:F, B40, NhatKy_ViPham!C:C, "T9") - SUMIFS(NhatKy_ViPham!K:K, NhatKy_ViPham!E:E, "11_Van_A", NhatKy_ViPham!F:F, B40, NhatKy_ViPham!C:C, "T9")</f>
        <v>100</v>
      </c>
      <c r="AA40" s="6">
        <f>100 + SUMIFS(NhatKy_ViPham!J:J, NhatKy_ViPham!E:E, "11_Van_A", NhatKy_ViPham!F:F, B40, NhatKy_ViPham!C:C, "T10") - SUMIFS(NhatKy_ViPham!K:K, NhatKy_ViPham!E:E, "11_Van_A", NhatKy_ViPham!F:F, B40, NhatKy_ViPham!C:C, "T10")</f>
        <v>100</v>
      </c>
      <c r="AB40" s="6">
        <f>100 + SUMIFS(NhatKy_ViPham!J:J, NhatKy_ViPham!E:E, "11_Van_A", NhatKy_ViPham!F:F, B40, NhatKy_ViPham!C:C, "T11") - SUMIFS(NhatKy_ViPham!K:K, NhatKy_ViPham!E:E, "11_Van_A", NhatKy_ViPham!F:F, B40, NhatKy_ViPham!C:C, "T11")</f>
        <v>100</v>
      </c>
      <c r="AC40" s="6">
        <f>100 + SUMIFS(NhatKy_ViPham!J:J, NhatKy_ViPham!E:E, "11_Van_A", NhatKy_ViPham!F:F, B40, NhatKy_ViPham!C:C, "T12") - SUMIFS(NhatKy_ViPham!K:K, NhatKy_ViPham!E:E, "11_Van_A", NhatKy_ViPham!F:F, B40, NhatKy_ViPham!C:C, "T12")</f>
        <v>100</v>
      </c>
      <c r="AD40" s="6">
        <f>100 + SUMIFS(NhatKy_ViPham!J:J, NhatKy_ViPham!E:E, "11_Van_A", NhatKy_ViPham!F:F, B40, NhatKy_ViPham!C:C, "T13") - SUMIFS(NhatKy_ViPham!K:K, NhatKy_ViPham!E:E, "11_Van_A", NhatKy_ViPham!F:F, B40, NhatKy_ViPham!C:C, "T13")</f>
        <v>100</v>
      </c>
      <c r="AE40" s="6">
        <f>100 + SUMIFS(NhatKy_ViPham!J:J, NhatKy_ViPham!E:E, "11_Van_A", NhatKy_ViPham!F:F, B40, NhatKy_ViPham!C:C, "T14") - SUMIFS(NhatKy_ViPham!K:K, NhatKy_ViPham!E:E, "11_Van_A", NhatKy_ViPham!F:F, B40, NhatKy_ViPham!C:C, "T14")</f>
        <v>100</v>
      </c>
      <c r="AF40" s="6">
        <f>100 + SUMIFS(NhatKy_ViPham!J:J, NhatKy_ViPham!E:E, "11_Van_A", NhatKy_ViPham!F:F, B40, NhatKy_ViPham!C:C, "T15") - SUMIFS(NhatKy_ViPham!K:K, NhatKy_ViPham!E:E, "11_Van_A", NhatKy_ViPham!F:F, B40, NhatKy_ViPham!C:C, "T15")</f>
        <v>100</v>
      </c>
      <c r="AG40" s="6">
        <f>100 + SUMIFS(NhatKy_ViPham!J:J, NhatKy_ViPham!E:E, "11_Van_A", NhatKy_ViPham!F:F, B40, NhatKy_ViPham!C:C, "T16") - SUMIFS(NhatKy_ViPham!K:K, NhatKy_ViPham!E:E, "11_Van_A", NhatKy_ViPham!F:F, B40, NhatKy_ViPham!C:C, "T16")</f>
        <v>100</v>
      </c>
      <c r="AH40" s="6">
        <f>100 + SUMIFS(NhatKy_ViPham!J:J, NhatKy_ViPham!E:E, "11_Van_A", NhatKy_ViPham!F:F, B40, NhatKy_ViPham!C:C, "T17") - SUMIFS(NhatKy_ViPham!K:K, NhatKy_ViPham!E:E, "11_Van_A", NhatKy_ViPham!F:F, B40, NhatKy_ViPham!C:C, "T17")</f>
        <v>100</v>
      </c>
      <c r="AI40" s="6">
        <f>100 + SUMIFS(NhatKy_ViPham!J:J, NhatKy_ViPham!E:E, "11_Van_A", NhatKy_ViPham!F:F, B40, NhatKy_ViPham!C:C, "T18") - SUMIFS(NhatKy_ViPham!K:K, NhatKy_ViPham!E:E, "11_Van_A", NhatKy_ViPham!F:F, B40, NhatKy_ViPham!C:C, "T18")</f>
        <v>100</v>
      </c>
      <c r="AJ40" s="6">
        <f>100 + SUMIFS(NhatKy_ViPham!J:J, NhatKy_ViPham!E:E, "11_Van_A", NhatKy_ViPham!F:F, B40, NhatKy_ViPham!C:C, "T19") - SUMIFS(NhatKy_ViPham!K:K, NhatKy_ViPham!E:E, "11_Van_A", NhatKy_ViPham!F:F, B40, NhatKy_ViPham!C:C, "T19")</f>
        <v>100</v>
      </c>
      <c r="AK40" s="6">
        <f>100 + SUMIFS(NhatKy_ViPham!J:J, NhatKy_ViPham!E:E, "11_Van_A", NhatKy_ViPham!F:F, B40, NhatKy_ViPham!C:C, "T20") - SUMIFS(NhatKy_ViPham!K:K, NhatKy_ViPham!E:E, "11_Van_A", NhatKy_ViPham!F:F, B40, NhatKy_ViPham!C:C, "T20")</f>
        <v>100</v>
      </c>
      <c r="AL40" s="6">
        <f>100 + SUMIFS(NhatKy_ViPham!J:J, NhatKy_ViPham!E:E, "11_Van_A", NhatKy_ViPham!F:F, B40, NhatKy_ViPham!C:C, "T21") - SUMIFS(NhatKy_ViPham!K:K, NhatKy_ViPham!E:E, "11_Van_A", NhatKy_ViPham!F:F, B40, NhatKy_ViPham!C:C, "T21")</f>
        <v>100</v>
      </c>
      <c r="AM40" s="6">
        <f>100 + SUMIFS(NhatKy_ViPham!J:J, NhatKy_ViPham!E:E, "11_Van_A", NhatKy_ViPham!F:F, B40, NhatKy_ViPham!C:C, "T22") - SUMIFS(NhatKy_ViPham!K:K, NhatKy_ViPham!E:E, "11_Van_A", NhatKy_ViPham!F:F, B40, NhatKy_ViPham!C:C, "T22")</f>
        <v>100</v>
      </c>
      <c r="AN40" s="6">
        <f>100 + SUMIFS(NhatKy_ViPham!J:J, NhatKy_ViPham!E:E, "11_Van_A", NhatKy_ViPham!F:F, B40, NhatKy_ViPham!C:C, "T23") - SUMIFS(NhatKy_ViPham!K:K, NhatKy_ViPham!E:E, "11_Van_A", NhatKy_ViPham!F:F, B40, NhatKy_ViPham!C:C, "T23")</f>
        <v>100</v>
      </c>
      <c r="AO40" s="6">
        <f>100 + SUMIFS(NhatKy_ViPham!J:J, NhatKy_ViPham!E:E, "11_Van_A", NhatKy_ViPham!F:F, B40, NhatKy_ViPham!C:C, "T24") - SUMIFS(NhatKy_ViPham!K:K, NhatKy_ViPham!E:E, "11_Van_A", NhatKy_ViPham!F:F, B40, NhatKy_ViPham!C:C, "T24")</f>
        <v>100</v>
      </c>
      <c r="AP40" s="6">
        <f>100 + SUMIFS(NhatKy_ViPham!J:J, NhatKy_ViPham!E:E, "11_Van_A", NhatKy_ViPham!F:F, B40, NhatKy_ViPham!C:C, "T25") - SUMIFS(NhatKy_ViPham!K:K, NhatKy_ViPham!E:E, "11_Van_A", NhatKy_ViPham!F:F, B40, NhatKy_ViPham!C:C, "T25")</f>
        <v>100</v>
      </c>
      <c r="AQ40" s="6">
        <f>100 + SUMIFS(NhatKy_ViPham!J:J, NhatKy_ViPham!E:E, "11_Van_A", NhatKy_ViPham!F:F, B40, NhatKy_ViPham!C:C, "T26") - SUMIFS(NhatKy_ViPham!K:K, NhatKy_ViPham!E:E, "11_Van_A", NhatKy_ViPham!F:F, B40, NhatKy_ViPham!C:C, "T26")</f>
        <v>100</v>
      </c>
      <c r="AR40" s="6">
        <f>100 + SUMIFS(NhatKy_ViPham!J:J, NhatKy_ViPham!E:E, "11_Van_A", NhatKy_ViPham!F:F, B40, NhatKy_ViPham!C:C, "T27") - SUMIFS(NhatKy_ViPham!K:K, NhatKy_ViPham!E:E, "11_Van_A", NhatKy_ViPham!F:F, B40, NhatKy_ViPham!C:C, "T27")</f>
        <v>100</v>
      </c>
      <c r="AS40" s="6">
        <f>100 + SUMIFS(NhatKy_ViPham!J:J, NhatKy_ViPham!E:E, "11_Van_A", NhatKy_ViPham!F:F, B40, NhatKy_ViPham!C:C, "T28") - SUMIFS(NhatKy_ViPham!K:K, NhatKy_ViPham!E:E, "11_Van_A", NhatKy_ViPham!F:F, B40, NhatKy_ViPham!C:C, "T28")</f>
        <v>100</v>
      </c>
      <c r="AT40" s="6">
        <f>100 + SUMIFS(NhatKy_ViPham!J:J, NhatKy_ViPham!E:E, "11_Van_A", NhatKy_ViPham!F:F, B40, NhatKy_ViPham!C:C, "T29") - SUMIFS(NhatKy_ViPham!K:K, NhatKy_ViPham!E:E, "11_Van_A", NhatKy_ViPham!F:F, B40, NhatKy_ViPham!C:C, "T29")</f>
        <v>100</v>
      </c>
      <c r="AU40" s="6">
        <f>100 + SUMIFS(NhatKy_ViPham!J:J, NhatKy_ViPham!E:E, "11_Van_A", NhatKy_ViPham!F:F, B40, NhatKy_ViPham!C:C, "T30") - SUMIFS(NhatKy_ViPham!K:K, NhatKy_ViPham!E:E, "11_Van_A", NhatKy_ViPham!F:F, B40, NhatKy_ViPham!C:C, "T30")</f>
        <v>100</v>
      </c>
      <c r="AV40" s="6">
        <f>100 + SUMIFS(NhatKy_ViPham!J:J, NhatKy_ViPham!E:E, "11_Van_A", NhatKy_ViPham!F:F, B40, NhatKy_ViPham!C:C, "T31") - SUMIFS(NhatKy_ViPham!K:K, NhatKy_ViPham!E:E, "11_Van_A", NhatKy_ViPham!F:F, B40, NhatKy_ViPham!C:C, "T31")</f>
        <v>100</v>
      </c>
      <c r="AW40" s="6">
        <f>100 + SUMIFS(NhatKy_ViPham!J:J, NhatKy_ViPham!E:E, "11_Van_A", NhatKy_ViPham!F:F, B40, NhatKy_ViPham!C:C, "T32") - SUMIFS(NhatKy_ViPham!K:K, NhatKy_ViPham!E:E, "11_Van_A", NhatKy_ViPham!F:F, B40, NhatKy_ViPham!C:C, "T32")</f>
        <v>100</v>
      </c>
      <c r="AX40" s="6">
        <f>100 + SUMIFS(NhatKy_ViPham!J:J, NhatKy_ViPham!E:E, "11_Van_A", NhatKy_ViPham!F:F, B40, NhatKy_ViPham!C:C, "T33") - SUMIFS(NhatKy_ViPham!K:K, NhatKy_ViPham!E:E, "11_Van_A", NhatKy_ViPham!F:F, B40, NhatKy_ViPham!C:C, "T33")</f>
        <v>100</v>
      </c>
      <c r="AY40" s="6">
        <f>100 + SUMIFS(NhatKy_ViPham!J:J, NhatKy_ViPham!E:E, "11_Van_A", NhatKy_ViPham!F:F, B40, NhatKy_ViPham!C:C, "T34") - SUMIFS(NhatKy_ViPham!K:K, NhatKy_ViPham!E:E, "11_Van_A", NhatKy_ViPham!F:F, B40, NhatKy_ViPham!C:C, "T34")</f>
        <v>100</v>
      </c>
      <c r="AZ40" s="6">
        <f>100 + SUMIFS(NhatKy_ViPham!J:J, NhatKy_ViPham!E:E, "11_Van_A", NhatKy_ViPham!F:F, B40, NhatKy_ViPham!C:C, "T35") - SUMIFS(NhatKy_ViPham!K:K, NhatKy_ViPham!E:E, "11_Van_A", NhatKy_ViPham!F:F, B40, NhatKy_ViPham!C:C, "T35")</f>
        <v>100</v>
      </c>
      <c r="BA40" s="12">
        <f t="shared" si="0"/>
        <v>100</v>
      </c>
      <c r="BB40" s="11" t="s">
        <v>430</v>
      </c>
      <c r="BC40" s="16" t="str">
        <f t="shared" si="1"/>
        <v>Tốt</v>
      </c>
      <c r="BD40" s="15" t="str">
        <f t="shared" si="2"/>
        <v>🟢 BÌNH THƯỜNG</v>
      </c>
    </row>
    <row r="41" spans="1:56" x14ac:dyDescent="0.25">
      <c r="A41" s="4">
        <v>33</v>
      </c>
      <c r="B41" s="10" t="s">
        <v>1895</v>
      </c>
      <c r="C41" s="4" t="s">
        <v>1813</v>
      </c>
      <c r="D41" s="4" t="s">
        <v>429</v>
      </c>
      <c r="E41" s="11" t="s">
        <v>430</v>
      </c>
      <c r="F41" s="7">
        <f>SUMIFS(NhatKy_ViPham!K:K, NhatKy_ViPham!E:E, "11_Van_A", NhatKy_ViPham!F:F, B41, NhatKy_ViPham!H:H, "L01")</f>
        <v>0</v>
      </c>
      <c r="G41" s="7">
        <f>SUMIFS(NhatKy_ViPham!K:K, NhatKy_ViPham!E:E, "11_Van_A", NhatKy_ViPham!F:F, B41, NhatKy_ViPham!H:H, "L02")</f>
        <v>0</v>
      </c>
      <c r="H41" s="7">
        <f>SUMIFS(NhatKy_ViPham!K:K, NhatKy_ViPham!E:E, "11_Van_A", NhatKy_ViPham!F:F, B41, NhatKy_ViPham!H:H, "L03")</f>
        <v>0</v>
      </c>
      <c r="I41" s="7">
        <f>SUMIFS(NhatKy_ViPham!K:K, NhatKy_ViPham!E:E, "11_Van_A", NhatKy_ViPham!F:F, B41, NhatKy_ViPham!H:H, "L04")</f>
        <v>0</v>
      </c>
      <c r="J41" s="7">
        <f>SUMIFS(NhatKy_ViPham!K:K, NhatKy_ViPham!E:E, "11_Van_A", NhatKy_ViPham!F:F, B41, NhatKy_ViPham!H:H, "L05")</f>
        <v>0</v>
      </c>
      <c r="K41" s="7">
        <f>SUMIFS(NhatKy_ViPham!K:K, NhatKy_ViPham!E:E, "11_Van_A", NhatKy_ViPham!F:F, B41, NhatKy_ViPham!H:H, "L06")</f>
        <v>0</v>
      </c>
      <c r="L41" s="7">
        <f>SUMIFS(NhatKy_ViPham!K:K, NhatKy_ViPham!E:E, "11_Van_A", NhatKy_ViPham!F:F, B41, NhatKy_ViPham!H:H, "L07")</f>
        <v>0</v>
      </c>
      <c r="M41" s="7">
        <f>SUMIFS(NhatKy_ViPham!K:K, NhatKy_ViPham!E:E, "11_Van_A", NhatKy_ViPham!F:F, B41, NhatKy_ViPham!H:H, "L08")</f>
        <v>0</v>
      </c>
      <c r="N41" s="7">
        <f>SUMIFS(NhatKy_ViPham!K:K, NhatKy_ViPham!E:E, "11_Van_A", NhatKy_ViPham!F:F, B41, NhatKy_ViPham!H:H, "L09")</f>
        <v>0</v>
      </c>
      <c r="O41" s="7">
        <f>SUMIFS(NhatKy_ViPham!K:K, NhatKy_ViPham!E:E, "11_Van_A", NhatKy_ViPham!F:F, B41, NhatKy_ViPham!H:H, "L10")</f>
        <v>0</v>
      </c>
      <c r="P41" s="12">
        <f>SUMIFS(NhatKy_ViPham!J:J, NhatKy_ViPham!E:E, "11_Van_A", NhatKy_ViPham!F:F, B41)</f>
        <v>0</v>
      </c>
      <c r="Q41" s="13">
        <f>SUMIFS(NhatKy_ViPham!K:K, NhatKy_ViPham!E:E, "11_Van_A", NhatKy_ViPham!F:F, B41)</f>
        <v>0</v>
      </c>
      <c r="R41" s="7">
        <f>100 + SUMIFS(NhatKy_ViPham!J:J, NhatKy_ViPham!E:E, "11_Van_A", NhatKy_ViPham!F:F, B41, NhatKy_ViPham!C:C, "T1") - SUMIFS(NhatKy_ViPham!K:K, NhatKy_ViPham!E:E, "11_Van_A", NhatKy_ViPham!F:F, B41, NhatKy_ViPham!C:C, "T1")</f>
        <v>100</v>
      </c>
      <c r="S41" s="7">
        <f>100 + SUMIFS(NhatKy_ViPham!J:J, NhatKy_ViPham!E:E, "11_Van_A", NhatKy_ViPham!F:F, B41, NhatKy_ViPham!C:C, "T2") - SUMIFS(NhatKy_ViPham!K:K, NhatKy_ViPham!E:E, "11_Van_A", NhatKy_ViPham!F:F, B41, NhatKy_ViPham!C:C, "T2")</f>
        <v>100</v>
      </c>
      <c r="T41" s="7">
        <f>100 + SUMIFS(NhatKy_ViPham!J:J, NhatKy_ViPham!E:E, "11_Van_A", NhatKy_ViPham!F:F, B41, NhatKy_ViPham!C:C, "T3") - SUMIFS(NhatKy_ViPham!K:K, NhatKy_ViPham!E:E, "11_Van_A", NhatKy_ViPham!F:F, B41, NhatKy_ViPham!C:C, "T3")</f>
        <v>100</v>
      </c>
      <c r="U41" s="7">
        <f>100 + SUMIFS(NhatKy_ViPham!J:J, NhatKy_ViPham!E:E, "11_Van_A", NhatKy_ViPham!F:F, B41, NhatKy_ViPham!C:C, "T4") - SUMIFS(NhatKy_ViPham!K:K, NhatKy_ViPham!E:E, "11_Van_A", NhatKy_ViPham!F:F, B41, NhatKy_ViPham!C:C, "T4")</f>
        <v>100</v>
      </c>
      <c r="V41" s="7">
        <f>100 + SUMIFS(NhatKy_ViPham!J:J, NhatKy_ViPham!E:E, "11_Van_A", NhatKy_ViPham!F:F, B41, NhatKy_ViPham!C:C, "T5") - SUMIFS(NhatKy_ViPham!K:K, NhatKy_ViPham!E:E, "11_Van_A", NhatKy_ViPham!F:F, B41, NhatKy_ViPham!C:C, "T5")</f>
        <v>100</v>
      </c>
      <c r="W41" s="7">
        <f>100 + SUMIFS(NhatKy_ViPham!J:J, NhatKy_ViPham!E:E, "11_Van_A", NhatKy_ViPham!F:F, B41, NhatKy_ViPham!C:C, "T6") - SUMIFS(NhatKy_ViPham!K:K, NhatKy_ViPham!E:E, "11_Van_A", NhatKy_ViPham!F:F, B41, NhatKy_ViPham!C:C, "T6")</f>
        <v>100</v>
      </c>
      <c r="X41" s="7">
        <f>100 + SUMIFS(NhatKy_ViPham!J:J, NhatKy_ViPham!E:E, "11_Van_A", NhatKy_ViPham!F:F, B41, NhatKy_ViPham!C:C, "T7") - SUMIFS(NhatKy_ViPham!K:K, NhatKy_ViPham!E:E, "11_Van_A", NhatKy_ViPham!F:F, B41, NhatKy_ViPham!C:C, "T7")</f>
        <v>100</v>
      </c>
      <c r="Y41" s="7">
        <f>100 + SUMIFS(NhatKy_ViPham!J:J, NhatKy_ViPham!E:E, "11_Van_A", NhatKy_ViPham!F:F, B41, NhatKy_ViPham!C:C, "T8") - SUMIFS(NhatKy_ViPham!K:K, NhatKy_ViPham!E:E, "11_Van_A", NhatKy_ViPham!F:F, B41, NhatKy_ViPham!C:C, "T8")</f>
        <v>100</v>
      </c>
      <c r="Z41" s="7">
        <f>100 + SUMIFS(NhatKy_ViPham!J:J, NhatKy_ViPham!E:E, "11_Van_A", NhatKy_ViPham!F:F, B41, NhatKy_ViPham!C:C, "T9") - SUMIFS(NhatKy_ViPham!K:K, NhatKy_ViPham!E:E, "11_Van_A", NhatKy_ViPham!F:F, B41, NhatKy_ViPham!C:C, "T9")</f>
        <v>100</v>
      </c>
      <c r="AA41" s="7">
        <f>100 + SUMIFS(NhatKy_ViPham!J:J, NhatKy_ViPham!E:E, "11_Van_A", NhatKy_ViPham!F:F, B41, NhatKy_ViPham!C:C, "T10") - SUMIFS(NhatKy_ViPham!K:K, NhatKy_ViPham!E:E, "11_Van_A", NhatKy_ViPham!F:F, B41, NhatKy_ViPham!C:C, "T10")</f>
        <v>100</v>
      </c>
      <c r="AB41" s="7">
        <f>100 + SUMIFS(NhatKy_ViPham!J:J, NhatKy_ViPham!E:E, "11_Van_A", NhatKy_ViPham!F:F, B41, NhatKy_ViPham!C:C, "T11") - SUMIFS(NhatKy_ViPham!K:K, NhatKy_ViPham!E:E, "11_Van_A", NhatKy_ViPham!F:F, B41, NhatKy_ViPham!C:C, "T11")</f>
        <v>100</v>
      </c>
      <c r="AC41" s="7">
        <f>100 + SUMIFS(NhatKy_ViPham!J:J, NhatKy_ViPham!E:E, "11_Van_A", NhatKy_ViPham!F:F, B41, NhatKy_ViPham!C:C, "T12") - SUMIFS(NhatKy_ViPham!K:K, NhatKy_ViPham!E:E, "11_Van_A", NhatKy_ViPham!F:F, B41, NhatKy_ViPham!C:C, "T12")</f>
        <v>100</v>
      </c>
      <c r="AD41" s="7">
        <f>100 + SUMIFS(NhatKy_ViPham!J:J, NhatKy_ViPham!E:E, "11_Van_A", NhatKy_ViPham!F:F, B41, NhatKy_ViPham!C:C, "T13") - SUMIFS(NhatKy_ViPham!K:K, NhatKy_ViPham!E:E, "11_Van_A", NhatKy_ViPham!F:F, B41, NhatKy_ViPham!C:C, "T13")</f>
        <v>100</v>
      </c>
      <c r="AE41" s="7">
        <f>100 + SUMIFS(NhatKy_ViPham!J:J, NhatKy_ViPham!E:E, "11_Van_A", NhatKy_ViPham!F:F, B41, NhatKy_ViPham!C:C, "T14") - SUMIFS(NhatKy_ViPham!K:K, NhatKy_ViPham!E:E, "11_Van_A", NhatKy_ViPham!F:F, B41, NhatKy_ViPham!C:C, "T14")</f>
        <v>100</v>
      </c>
      <c r="AF41" s="7">
        <f>100 + SUMIFS(NhatKy_ViPham!J:J, NhatKy_ViPham!E:E, "11_Van_A", NhatKy_ViPham!F:F, B41, NhatKy_ViPham!C:C, "T15") - SUMIFS(NhatKy_ViPham!K:K, NhatKy_ViPham!E:E, "11_Van_A", NhatKy_ViPham!F:F, B41, NhatKy_ViPham!C:C, "T15")</f>
        <v>100</v>
      </c>
      <c r="AG41" s="7">
        <f>100 + SUMIFS(NhatKy_ViPham!J:J, NhatKy_ViPham!E:E, "11_Van_A", NhatKy_ViPham!F:F, B41, NhatKy_ViPham!C:C, "T16") - SUMIFS(NhatKy_ViPham!K:K, NhatKy_ViPham!E:E, "11_Van_A", NhatKy_ViPham!F:F, B41, NhatKy_ViPham!C:C, "T16")</f>
        <v>100</v>
      </c>
      <c r="AH41" s="7">
        <f>100 + SUMIFS(NhatKy_ViPham!J:J, NhatKy_ViPham!E:E, "11_Van_A", NhatKy_ViPham!F:F, B41, NhatKy_ViPham!C:C, "T17") - SUMIFS(NhatKy_ViPham!K:K, NhatKy_ViPham!E:E, "11_Van_A", NhatKy_ViPham!F:F, B41, NhatKy_ViPham!C:C, "T17")</f>
        <v>100</v>
      </c>
      <c r="AI41" s="7">
        <f>100 + SUMIFS(NhatKy_ViPham!J:J, NhatKy_ViPham!E:E, "11_Van_A", NhatKy_ViPham!F:F, B41, NhatKy_ViPham!C:C, "T18") - SUMIFS(NhatKy_ViPham!K:K, NhatKy_ViPham!E:E, "11_Van_A", NhatKy_ViPham!F:F, B41, NhatKy_ViPham!C:C, "T18")</f>
        <v>100</v>
      </c>
      <c r="AJ41" s="7">
        <f>100 + SUMIFS(NhatKy_ViPham!J:J, NhatKy_ViPham!E:E, "11_Van_A", NhatKy_ViPham!F:F, B41, NhatKy_ViPham!C:C, "T19") - SUMIFS(NhatKy_ViPham!K:K, NhatKy_ViPham!E:E, "11_Van_A", NhatKy_ViPham!F:F, B41, NhatKy_ViPham!C:C, "T19")</f>
        <v>100</v>
      </c>
      <c r="AK41" s="7">
        <f>100 + SUMIFS(NhatKy_ViPham!J:J, NhatKy_ViPham!E:E, "11_Van_A", NhatKy_ViPham!F:F, B41, NhatKy_ViPham!C:C, "T20") - SUMIFS(NhatKy_ViPham!K:K, NhatKy_ViPham!E:E, "11_Van_A", NhatKy_ViPham!F:F, B41, NhatKy_ViPham!C:C, "T20")</f>
        <v>100</v>
      </c>
      <c r="AL41" s="7">
        <f>100 + SUMIFS(NhatKy_ViPham!J:J, NhatKy_ViPham!E:E, "11_Van_A", NhatKy_ViPham!F:F, B41, NhatKy_ViPham!C:C, "T21") - SUMIFS(NhatKy_ViPham!K:K, NhatKy_ViPham!E:E, "11_Van_A", NhatKy_ViPham!F:F, B41, NhatKy_ViPham!C:C, "T21")</f>
        <v>100</v>
      </c>
      <c r="AM41" s="7">
        <f>100 + SUMIFS(NhatKy_ViPham!J:J, NhatKy_ViPham!E:E, "11_Van_A", NhatKy_ViPham!F:F, B41, NhatKy_ViPham!C:C, "T22") - SUMIFS(NhatKy_ViPham!K:K, NhatKy_ViPham!E:E, "11_Van_A", NhatKy_ViPham!F:F, B41, NhatKy_ViPham!C:C, "T22")</f>
        <v>100</v>
      </c>
      <c r="AN41" s="7">
        <f>100 + SUMIFS(NhatKy_ViPham!J:J, NhatKy_ViPham!E:E, "11_Van_A", NhatKy_ViPham!F:F, B41, NhatKy_ViPham!C:C, "T23") - SUMIFS(NhatKy_ViPham!K:K, NhatKy_ViPham!E:E, "11_Van_A", NhatKy_ViPham!F:F, B41, NhatKy_ViPham!C:C, "T23")</f>
        <v>100</v>
      </c>
      <c r="AO41" s="7">
        <f>100 + SUMIFS(NhatKy_ViPham!J:J, NhatKy_ViPham!E:E, "11_Van_A", NhatKy_ViPham!F:F, B41, NhatKy_ViPham!C:C, "T24") - SUMIFS(NhatKy_ViPham!K:K, NhatKy_ViPham!E:E, "11_Van_A", NhatKy_ViPham!F:F, B41, NhatKy_ViPham!C:C, "T24")</f>
        <v>100</v>
      </c>
      <c r="AP41" s="7">
        <f>100 + SUMIFS(NhatKy_ViPham!J:J, NhatKy_ViPham!E:E, "11_Van_A", NhatKy_ViPham!F:F, B41, NhatKy_ViPham!C:C, "T25") - SUMIFS(NhatKy_ViPham!K:K, NhatKy_ViPham!E:E, "11_Van_A", NhatKy_ViPham!F:F, B41, NhatKy_ViPham!C:C, "T25")</f>
        <v>100</v>
      </c>
      <c r="AQ41" s="7">
        <f>100 + SUMIFS(NhatKy_ViPham!J:J, NhatKy_ViPham!E:E, "11_Van_A", NhatKy_ViPham!F:F, B41, NhatKy_ViPham!C:C, "T26") - SUMIFS(NhatKy_ViPham!K:K, NhatKy_ViPham!E:E, "11_Van_A", NhatKy_ViPham!F:F, B41, NhatKy_ViPham!C:C, "T26")</f>
        <v>100</v>
      </c>
      <c r="AR41" s="7">
        <f>100 + SUMIFS(NhatKy_ViPham!J:J, NhatKy_ViPham!E:E, "11_Van_A", NhatKy_ViPham!F:F, B41, NhatKy_ViPham!C:C, "T27") - SUMIFS(NhatKy_ViPham!K:K, NhatKy_ViPham!E:E, "11_Van_A", NhatKy_ViPham!F:F, B41, NhatKy_ViPham!C:C, "T27")</f>
        <v>100</v>
      </c>
      <c r="AS41" s="7">
        <f>100 + SUMIFS(NhatKy_ViPham!J:J, NhatKy_ViPham!E:E, "11_Van_A", NhatKy_ViPham!F:F, B41, NhatKy_ViPham!C:C, "T28") - SUMIFS(NhatKy_ViPham!K:K, NhatKy_ViPham!E:E, "11_Van_A", NhatKy_ViPham!F:F, B41, NhatKy_ViPham!C:C, "T28")</f>
        <v>100</v>
      </c>
      <c r="AT41" s="7">
        <f>100 + SUMIFS(NhatKy_ViPham!J:J, NhatKy_ViPham!E:E, "11_Van_A", NhatKy_ViPham!F:F, B41, NhatKy_ViPham!C:C, "T29") - SUMIFS(NhatKy_ViPham!K:K, NhatKy_ViPham!E:E, "11_Van_A", NhatKy_ViPham!F:F, B41, NhatKy_ViPham!C:C, "T29")</f>
        <v>100</v>
      </c>
      <c r="AU41" s="7">
        <f>100 + SUMIFS(NhatKy_ViPham!J:J, NhatKy_ViPham!E:E, "11_Van_A", NhatKy_ViPham!F:F, B41, NhatKy_ViPham!C:C, "T30") - SUMIFS(NhatKy_ViPham!K:K, NhatKy_ViPham!E:E, "11_Van_A", NhatKy_ViPham!F:F, B41, NhatKy_ViPham!C:C, "T30")</f>
        <v>100</v>
      </c>
      <c r="AV41" s="7">
        <f>100 + SUMIFS(NhatKy_ViPham!J:J, NhatKy_ViPham!E:E, "11_Van_A", NhatKy_ViPham!F:F, B41, NhatKy_ViPham!C:C, "T31") - SUMIFS(NhatKy_ViPham!K:K, NhatKy_ViPham!E:E, "11_Van_A", NhatKy_ViPham!F:F, B41, NhatKy_ViPham!C:C, "T31")</f>
        <v>100</v>
      </c>
      <c r="AW41" s="7">
        <f>100 + SUMIFS(NhatKy_ViPham!J:J, NhatKy_ViPham!E:E, "11_Van_A", NhatKy_ViPham!F:F, B41, NhatKy_ViPham!C:C, "T32") - SUMIFS(NhatKy_ViPham!K:K, NhatKy_ViPham!E:E, "11_Van_A", NhatKy_ViPham!F:F, B41, NhatKy_ViPham!C:C, "T32")</f>
        <v>100</v>
      </c>
      <c r="AX41" s="7">
        <f>100 + SUMIFS(NhatKy_ViPham!J:J, NhatKy_ViPham!E:E, "11_Van_A", NhatKy_ViPham!F:F, B41, NhatKy_ViPham!C:C, "T33") - SUMIFS(NhatKy_ViPham!K:K, NhatKy_ViPham!E:E, "11_Van_A", NhatKy_ViPham!F:F, B41, NhatKy_ViPham!C:C, "T33")</f>
        <v>100</v>
      </c>
      <c r="AY41" s="7">
        <f>100 + SUMIFS(NhatKy_ViPham!J:J, NhatKy_ViPham!E:E, "11_Van_A", NhatKy_ViPham!F:F, B41, NhatKy_ViPham!C:C, "T34") - SUMIFS(NhatKy_ViPham!K:K, NhatKy_ViPham!E:E, "11_Van_A", NhatKy_ViPham!F:F, B41, NhatKy_ViPham!C:C, "T34")</f>
        <v>100</v>
      </c>
      <c r="AZ41" s="7">
        <f>100 + SUMIFS(NhatKy_ViPham!J:J, NhatKy_ViPham!E:E, "11_Van_A", NhatKy_ViPham!F:F, B41, NhatKy_ViPham!C:C, "T35") - SUMIFS(NhatKy_ViPham!K:K, NhatKy_ViPham!E:E, "11_Van_A", NhatKy_ViPham!F:F, B41, NhatKy_ViPham!C:C, "T35")</f>
        <v>100</v>
      </c>
      <c r="BA41" s="12">
        <f t="shared" si="0"/>
        <v>100</v>
      </c>
      <c r="BB41" s="11" t="s">
        <v>430</v>
      </c>
      <c r="BC41" s="14" t="str">
        <f t="shared" si="1"/>
        <v>Tốt</v>
      </c>
      <c r="BD41" s="10" t="str">
        <f t="shared" si="2"/>
        <v>🟢 BÌNH THƯỜNG</v>
      </c>
    </row>
    <row r="42" spans="1:56" x14ac:dyDescent="0.25">
      <c r="A42" s="5">
        <v>34</v>
      </c>
      <c r="B42" s="15" t="s">
        <v>1896</v>
      </c>
      <c r="C42" s="5" t="s">
        <v>1370</v>
      </c>
      <c r="D42" s="5" t="s">
        <v>429</v>
      </c>
      <c r="E42" s="11" t="s">
        <v>430</v>
      </c>
      <c r="F42" s="6">
        <f>SUMIFS(NhatKy_ViPham!K:K, NhatKy_ViPham!E:E, "11_Van_A", NhatKy_ViPham!F:F, B42, NhatKy_ViPham!H:H, "L01")</f>
        <v>0</v>
      </c>
      <c r="G42" s="6">
        <f>SUMIFS(NhatKy_ViPham!K:K, NhatKy_ViPham!E:E, "11_Van_A", NhatKy_ViPham!F:F, B42, NhatKy_ViPham!H:H, "L02")</f>
        <v>0</v>
      </c>
      <c r="H42" s="6">
        <f>SUMIFS(NhatKy_ViPham!K:K, NhatKy_ViPham!E:E, "11_Van_A", NhatKy_ViPham!F:F, B42, NhatKy_ViPham!H:H, "L03")</f>
        <v>0</v>
      </c>
      <c r="I42" s="6">
        <f>SUMIFS(NhatKy_ViPham!K:K, NhatKy_ViPham!E:E, "11_Van_A", NhatKy_ViPham!F:F, B42, NhatKy_ViPham!H:H, "L04")</f>
        <v>0</v>
      </c>
      <c r="J42" s="6">
        <f>SUMIFS(NhatKy_ViPham!K:K, NhatKy_ViPham!E:E, "11_Van_A", NhatKy_ViPham!F:F, B42, NhatKy_ViPham!H:H, "L05")</f>
        <v>0</v>
      </c>
      <c r="K42" s="6">
        <f>SUMIFS(NhatKy_ViPham!K:K, NhatKy_ViPham!E:E, "11_Van_A", NhatKy_ViPham!F:F, B42, NhatKy_ViPham!H:H, "L06")</f>
        <v>0</v>
      </c>
      <c r="L42" s="6">
        <f>SUMIFS(NhatKy_ViPham!K:K, NhatKy_ViPham!E:E, "11_Van_A", NhatKy_ViPham!F:F, B42, NhatKy_ViPham!H:H, "L07")</f>
        <v>0</v>
      </c>
      <c r="M42" s="6">
        <f>SUMIFS(NhatKy_ViPham!K:K, NhatKy_ViPham!E:E, "11_Van_A", NhatKy_ViPham!F:F, B42, NhatKy_ViPham!H:H, "L08")</f>
        <v>0</v>
      </c>
      <c r="N42" s="6">
        <f>SUMIFS(NhatKy_ViPham!K:K, NhatKy_ViPham!E:E, "11_Van_A", NhatKy_ViPham!F:F, B42, NhatKy_ViPham!H:H, "L09")</f>
        <v>0</v>
      </c>
      <c r="O42" s="6">
        <f>SUMIFS(NhatKy_ViPham!K:K, NhatKy_ViPham!E:E, "11_Van_A", NhatKy_ViPham!F:F, B42, NhatKy_ViPham!H:H, "L10")</f>
        <v>0</v>
      </c>
      <c r="P42" s="12">
        <f>SUMIFS(NhatKy_ViPham!J:J, NhatKy_ViPham!E:E, "11_Van_A", NhatKy_ViPham!F:F, B42)</f>
        <v>0</v>
      </c>
      <c r="Q42" s="13">
        <f>SUMIFS(NhatKy_ViPham!K:K, NhatKy_ViPham!E:E, "11_Van_A", NhatKy_ViPham!F:F, B42)</f>
        <v>0</v>
      </c>
      <c r="R42" s="6">
        <f>100 + SUMIFS(NhatKy_ViPham!J:J, NhatKy_ViPham!E:E, "11_Van_A", NhatKy_ViPham!F:F, B42, NhatKy_ViPham!C:C, "T1") - SUMIFS(NhatKy_ViPham!K:K, NhatKy_ViPham!E:E, "11_Van_A", NhatKy_ViPham!F:F, B42, NhatKy_ViPham!C:C, "T1")</f>
        <v>100</v>
      </c>
      <c r="S42" s="6">
        <f>100 + SUMIFS(NhatKy_ViPham!J:J, NhatKy_ViPham!E:E, "11_Van_A", NhatKy_ViPham!F:F, B42, NhatKy_ViPham!C:C, "T2") - SUMIFS(NhatKy_ViPham!K:K, NhatKy_ViPham!E:E, "11_Van_A", NhatKy_ViPham!F:F, B42, NhatKy_ViPham!C:C, "T2")</f>
        <v>100</v>
      </c>
      <c r="T42" s="6">
        <f>100 + SUMIFS(NhatKy_ViPham!J:J, NhatKy_ViPham!E:E, "11_Van_A", NhatKy_ViPham!F:F, B42, NhatKy_ViPham!C:C, "T3") - SUMIFS(NhatKy_ViPham!K:K, NhatKy_ViPham!E:E, "11_Van_A", NhatKy_ViPham!F:F, B42, NhatKy_ViPham!C:C, "T3")</f>
        <v>100</v>
      </c>
      <c r="U42" s="6">
        <f>100 + SUMIFS(NhatKy_ViPham!J:J, NhatKy_ViPham!E:E, "11_Van_A", NhatKy_ViPham!F:F, B42, NhatKy_ViPham!C:C, "T4") - SUMIFS(NhatKy_ViPham!K:K, NhatKy_ViPham!E:E, "11_Van_A", NhatKy_ViPham!F:F, B42, NhatKy_ViPham!C:C, "T4")</f>
        <v>100</v>
      </c>
      <c r="V42" s="6">
        <f>100 + SUMIFS(NhatKy_ViPham!J:J, NhatKy_ViPham!E:E, "11_Van_A", NhatKy_ViPham!F:F, B42, NhatKy_ViPham!C:C, "T5") - SUMIFS(NhatKy_ViPham!K:K, NhatKy_ViPham!E:E, "11_Van_A", NhatKy_ViPham!F:F, B42, NhatKy_ViPham!C:C, "T5")</f>
        <v>100</v>
      </c>
      <c r="W42" s="6">
        <f>100 + SUMIFS(NhatKy_ViPham!J:J, NhatKy_ViPham!E:E, "11_Van_A", NhatKy_ViPham!F:F, B42, NhatKy_ViPham!C:C, "T6") - SUMIFS(NhatKy_ViPham!K:K, NhatKy_ViPham!E:E, "11_Van_A", NhatKy_ViPham!F:F, B42, NhatKy_ViPham!C:C, "T6")</f>
        <v>100</v>
      </c>
      <c r="X42" s="6">
        <f>100 + SUMIFS(NhatKy_ViPham!J:J, NhatKy_ViPham!E:E, "11_Van_A", NhatKy_ViPham!F:F, B42, NhatKy_ViPham!C:C, "T7") - SUMIFS(NhatKy_ViPham!K:K, NhatKy_ViPham!E:E, "11_Van_A", NhatKy_ViPham!F:F, B42, NhatKy_ViPham!C:C, "T7")</f>
        <v>100</v>
      </c>
      <c r="Y42" s="6">
        <f>100 + SUMIFS(NhatKy_ViPham!J:J, NhatKy_ViPham!E:E, "11_Van_A", NhatKy_ViPham!F:F, B42, NhatKy_ViPham!C:C, "T8") - SUMIFS(NhatKy_ViPham!K:K, NhatKy_ViPham!E:E, "11_Van_A", NhatKy_ViPham!F:F, B42, NhatKy_ViPham!C:C, "T8")</f>
        <v>100</v>
      </c>
      <c r="Z42" s="6">
        <f>100 + SUMIFS(NhatKy_ViPham!J:J, NhatKy_ViPham!E:E, "11_Van_A", NhatKy_ViPham!F:F, B42, NhatKy_ViPham!C:C, "T9") - SUMIFS(NhatKy_ViPham!K:K, NhatKy_ViPham!E:E, "11_Van_A", NhatKy_ViPham!F:F, B42, NhatKy_ViPham!C:C, "T9")</f>
        <v>100</v>
      </c>
      <c r="AA42" s="6">
        <f>100 + SUMIFS(NhatKy_ViPham!J:J, NhatKy_ViPham!E:E, "11_Van_A", NhatKy_ViPham!F:F, B42, NhatKy_ViPham!C:C, "T10") - SUMIFS(NhatKy_ViPham!K:K, NhatKy_ViPham!E:E, "11_Van_A", NhatKy_ViPham!F:F, B42, NhatKy_ViPham!C:C, "T10")</f>
        <v>100</v>
      </c>
      <c r="AB42" s="6">
        <f>100 + SUMIFS(NhatKy_ViPham!J:J, NhatKy_ViPham!E:E, "11_Van_A", NhatKy_ViPham!F:F, B42, NhatKy_ViPham!C:C, "T11") - SUMIFS(NhatKy_ViPham!K:K, NhatKy_ViPham!E:E, "11_Van_A", NhatKy_ViPham!F:F, B42, NhatKy_ViPham!C:C, "T11")</f>
        <v>100</v>
      </c>
      <c r="AC42" s="6">
        <f>100 + SUMIFS(NhatKy_ViPham!J:J, NhatKy_ViPham!E:E, "11_Van_A", NhatKy_ViPham!F:F, B42, NhatKy_ViPham!C:C, "T12") - SUMIFS(NhatKy_ViPham!K:K, NhatKy_ViPham!E:E, "11_Van_A", NhatKy_ViPham!F:F, B42, NhatKy_ViPham!C:C, "T12")</f>
        <v>100</v>
      </c>
      <c r="AD42" s="6">
        <f>100 + SUMIFS(NhatKy_ViPham!J:J, NhatKy_ViPham!E:E, "11_Van_A", NhatKy_ViPham!F:F, B42, NhatKy_ViPham!C:C, "T13") - SUMIFS(NhatKy_ViPham!K:K, NhatKy_ViPham!E:E, "11_Van_A", NhatKy_ViPham!F:F, B42, NhatKy_ViPham!C:C, "T13")</f>
        <v>100</v>
      </c>
      <c r="AE42" s="6">
        <f>100 + SUMIFS(NhatKy_ViPham!J:J, NhatKy_ViPham!E:E, "11_Van_A", NhatKy_ViPham!F:F, B42, NhatKy_ViPham!C:C, "T14") - SUMIFS(NhatKy_ViPham!K:K, NhatKy_ViPham!E:E, "11_Van_A", NhatKy_ViPham!F:F, B42, NhatKy_ViPham!C:C, "T14")</f>
        <v>100</v>
      </c>
      <c r="AF42" s="6">
        <f>100 + SUMIFS(NhatKy_ViPham!J:J, NhatKy_ViPham!E:E, "11_Van_A", NhatKy_ViPham!F:F, B42, NhatKy_ViPham!C:C, "T15") - SUMIFS(NhatKy_ViPham!K:K, NhatKy_ViPham!E:E, "11_Van_A", NhatKy_ViPham!F:F, B42, NhatKy_ViPham!C:C, "T15")</f>
        <v>100</v>
      </c>
      <c r="AG42" s="6">
        <f>100 + SUMIFS(NhatKy_ViPham!J:J, NhatKy_ViPham!E:E, "11_Van_A", NhatKy_ViPham!F:F, B42, NhatKy_ViPham!C:C, "T16") - SUMIFS(NhatKy_ViPham!K:K, NhatKy_ViPham!E:E, "11_Van_A", NhatKy_ViPham!F:F, B42, NhatKy_ViPham!C:C, "T16")</f>
        <v>100</v>
      </c>
      <c r="AH42" s="6">
        <f>100 + SUMIFS(NhatKy_ViPham!J:J, NhatKy_ViPham!E:E, "11_Van_A", NhatKy_ViPham!F:F, B42, NhatKy_ViPham!C:C, "T17") - SUMIFS(NhatKy_ViPham!K:K, NhatKy_ViPham!E:E, "11_Van_A", NhatKy_ViPham!F:F, B42, NhatKy_ViPham!C:C, "T17")</f>
        <v>100</v>
      </c>
      <c r="AI42" s="6">
        <f>100 + SUMIFS(NhatKy_ViPham!J:J, NhatKy_ViPham!E:E, "11_Van_A", NhatKy_ViPham!F:F, B42, NhatKy_ViPham!C:C, "T18") - SUMIFS(NhatKy_ViPham!K:K, NhatKy_ViPham!E:E, "11_Van_A", NhatKy_ViPham!F:F, B42, NhatKy_ViPham!C:C, "T18")</f>
        <v>100</v>
      </c>
      <c r="AJ42" s="6">
        <f>100 + SUMIFS(NhatKy_ViPham!J:J, NhatKy_ViPham!E:E, "11_Van_A", NhatKy_ViPham!F:F, B42, NhatKy_ViPham!C:C, "T19") - SUMIFS(NhatKy_ViPham!K:K, NhatKy_ViPham!E:E, "11_Van_A", NhatKy_ViPham!F:F, B42, NhatKy_ViPham!C:C, "T19")</f>
        <v>100</v>
      </c>
      <c r="AK42" s="6">
        <f>100 + SUMIFS(NhatKy_ViPham!J:J, NhatKy_ViPham!E:E, "11_Van_A", NhatKy_ViPham!F:F, B42, NhatKy_ViPham!C:C, "T20") - SUMIFS(NhatKy_ViPham!K:K, NhatKy_ViPham!E:E, "11_Van_A", NhatKy_ViPham!F:F, B42, NhatKy_ViPham!C:C, "T20")</f>
        <v>100</v>
      </c>
      <c r="AL42" s="6">
        <f>100 + SUMIFS(NhatKy_ViPham!J:J, NhatKy_ViPham!E:E, "11_Van_A", NhatKy_ViPham!F:F, B42, NhatKy_ViPham!C:C, "T21") - SUMIFS(NhatKy_ViPham!K:K, NhatKy_ViPham!E:E, "11_Van_A", NhatKy_ViPham!F:F, B42, NhatKy_ViPham!C:C, "T21")</f>
        <v>100</v>
      </c>
      <c r="AM42" s="6">
        <f>100 + SUMIFS(NhatKy_ViPham!J:J, NhatKy_ViPham!E:E, "11_Van_A", NhatKy_ViPham!F:F, B42, NhatKy_ViPham!C:C, "T22") - SUMIFS(NhatKy_ViPham!K:K, NhatKy_ViPham!E:E, "11_Van_A", NhatKy_ViPham!F:F, B42, NhatKy_ViPham!C:C, "T22")</f>
        <v>100</v>
      </c>
      <c r="AN42" s="6">
        <f>100 + SUMIFS(NhatKy_ViPham!J:J, NhatKy_ViPham!E:E, "11_Van_A", NhatKy_ViPham!F:F, B42, NhatKy_ViPham!C:C, "T23") - SUMIFS(NhatKy_ViPham!K:K, NhatKy_ViPham!E:E, "11_Van_A", NhatKy_ViPham!F:F, B42, NhatKy_ViPham!C:C, "T23")</f>
        <v>100</v>
      </c>
      <c r="AO42" s="6">
        <f>100 + SUMIFS(NhatKy_ViPham!J:J, NhatKy_ViPham!E:E, "11_Van_A", NhatKy_ViPham!F:F, B42, NhatKy_ViPham!C:C, "T24") - SUMIFS(NhatKy_ViPham!K:K, NhatKy_ViPham!E:E, "11_Van_A", NhatKy_ViPham!F:F, B42, NhatKy_ViPham!C:C, "T24")</f>
        <v>100</v>
      </c>
      <c r="AP42" s="6">
        <f>100 + SUMIFS(NhatKy_ViPham!J:J, NhatKy_ViPham!E:E, "11_Van_A", NhatKy_ViPham!F:F, B42, NhatKy_ViPham!C:C, "T25") - SUMIFS(NhatKy_ViPham!K:K, NhatKy_ViPham!E:E, "11_Van_A", NhatKy_ViPham!F:F, B42, NhatKy_ViPham!C:C, "T25")</f>
        <v>100</v>
      </c>
      <c r="AQ42" s="6">
        <f>100 + SUMIFS(NhatKy_ViPham!J:J, NhatKy_ViPham!E:E, "11_Van_A", NhatKy_ViPham!F:F, B42, NhatKy_ViPham!C:C, "T26") - SUMIFS(NhatKy_ViPham!K:K, NhatKy_ViPham!E:E, "11_Van_A", NhatKy_ViPham!F:F, B42, NhatKy_ViPham!C:C, "T26")</f>
        <v>100</v>
      </c>
      <c r="AR42" s="6">
        <f>100 + SUMIFS(NhatKy_ViPham!J:J, NhatKy_ViPham!E:E, "11_Van_A", NhatKy_ViPham!F:F, B42, NhatKy_ViPham!C:C, "T27") - SUMIFS(NhatKy_ViPham!K:K, NhatKy_ViPham!E:E, "11_Van_A", NhatKy_ViPham!F:F, B42, NhatKy_ViPham!C:C, "T27")</f>
        <v>100</v>
      </c>
      <c r="AS42" s="6">
        <f>100 + SUMIFS(NhatKy_ViPham!J:J, NhatKy_ViPham!E:E, "11_Van_A", NhatKy_ViPham!F:F, B42, NhatKy_ViPham!C:C, "T28") - SUMIFS(NhatKy_ViPham!K:K, NhatKy_ViPham!E:E, "11_Van_A", NhatKy_ViPham!F:F, B42, NhatKy_ViPham!C:C, "T28")</f>
        <v>100</v>
      </c>
      <c r="AT42" s="6">
        <f>100 + SUMIFS(NhatKy_ViPham!J:J, NhatKy_ViPham!E:E, "11_Van_A", NhatKy_ViPham!F:F, B42, NhatKy_ViPham!C:C, "T29") - SUMIFS(NhatKy_ViPham!K:K, NhatKy_ViPham!E:E, "11_Van_A", NhatKy_ViPham!F:F, B42, NhatKy_ViPham!C:C, "T29")</f>
        <v>100</v>
      </c>
      <c r="AU42" s="6">
        <f>100 + SUMIFS(NhatKy_ViPham!J:J, NhatKy_ViPham!E:E, "11_Van_A", NhatKy_ViPham!F:F, B42, NhatKy_ViPham!C:C, "T30") - SUMIFS(NhatKy_ViPham!K:K, NhatKy_ViPham!E:E, "11_Van_A", NhatKy_ViPham!F:F, B42, NhatKy_ViPham!C:C, "T30")</f>
        <v>100</v>
      </c>
      <c r="AV42" s="6">
        <f>100 + SUMIFS(NhatKy_ViPham!J:J, NhatKy_ViPham!E:E, "11_Van_A", NhatKy_ViPham!F:F, B42, NhatKy_ViPham!C:C, "T31") - SUMIFS(NhatKy_ViPham!K:K, NhatKy_ViPham!E:E, "11_Van_A", NhatKy_ViPham!F:F, B42, NhatKy_ViPham!C:C, "T31")</f>
        <v>100</v>
      </c>
      <c r="AW42" s="6">
        <f>100 + SUMIFS(NhatKy_ViPham!J:J, NhatKy_ViPham!E:E, "11_Van_A", NhatKy_ViPham!F:F, B42, NhatKy_ViPham!C:C, "T32") - SUMIFS(NhatKy_ViPham!K:K, NhatKy_ViPham!E:E, "11_Van_A", NhatKy_ViPham!F:F, B42, NhatKy_ViPham!C:C, "T32")</f>
        <v>100</v>
      </c>
      <c r="AX42" s="6">
        <f>100 + SUMIFS(NhatKy_ViPham!J:J, NhatKy_ViPham!E:E, "11_Van_A", NhatKy_ViPham!F:F, B42, NhatKy_ViPham!C:C, "T33") - SUMIFS(NhatKy_ViPham!K:K, NhatKy_ViPham!E:E, "11_Van_A", NhatKy_ViPham!F:F, B42, NhatKy_ViPham!C:C, "T33")</f>
        <v>100</v>
      </c>
      <c r="AY42" s="6">
        <f>100 + SUMIFS(NhatKy_ViPham!J:J, NhatKy_ViPham!E:E, "11_Van_A", NhatKy_ViPham!F:F, B42, NhatKy_ViPham!C:C, "T34") - SUMIFS(NhatKy_ViPham!K:K, NhatKy_ViPham!E:E, "11_Van_A", NhatKy_ViPham!F:F, B42, NhatKy_ViPham!C:C, "T34")</f>
        <v>100</v>
      </c>
      <c r="AZ42" s="6">
        <f>100 + SUMIFS(NhatKy_ViPham!J:J, NhatKy_ViPham!E:E, "11_Van_A", NhatKy_ViPham!F:F, B42, NhatKy_ViPham!C:C, "T35") - SUMIFS(NhatKy_ViPham!K:K, NhatKy_ViPham!E:E, "11_Van_A", NhatKy_ViPham!F:F, B42, NhatKy_ViPham!C:C, "T35")</f>
        <v>100</v>
      </c>
      <c r="BA42" s="12">
        <f t="shared" si="0"/>
        <v>100</v>
      </c>
      <c r="BB42" s="11" t="s">
        <v>430</v>
      </c>
      <c r="BC42" s="16" t="str">
        <f t="shared" si="1"/>
        <v>Tốt</v>
      </c>
      <c r="BD42" s="15" t="str">
        <f t="shared" si="2"/>
        <v>🟢 BÌNH THƯỜNG</v>
      </c>
    </row>
    <row r="43" spans="1:56" x14ac:dyDescent="0.25">
      <c r="A43" s="4">
        <v>35</v>
      </c>
      <c r="B43" s="10" t="s">
        <v>1897</v>
      </c>
      <c r="C43" s="4" t="s">
        <v>1412</v>
      </c>
      <c r="D43" s="4" t="s">
        <v>429</v>
      </c>
      <c r="E43" s="11" t="s">
        <v>430</v>
      </c>
      <c r="F43" s="7">
        <f>SUMIFS(NhatKy_ViPham!K:K, NhatKy_ViPham!E:E, "11_Van_A", NhatKy_ViPham!F:F, B43, NhatKy_ViPham!H:H, "L01")</f>
        <v>0</v>
      </c>
      <c r="G43" s="7">
        <f>SUMIFS(NhatKy_ViPham!K:K, NhatKy_ViPham!E:E, "11_Van_A", NhatKy_ViPham!F:F, B43, NhatKy_ViPham!H:H, "L02")</f>
        <v>0</v>
      </c>
      <c r="H43" s="7">
        <f>SUMIFS(NhatKy_ViPham!K:K, NhatKy_ViPham!E:E, "11_Van_A", NhatKy_ViPham!F:F, B43, NhatKy_ViPham!H:H, "L03")</f>
        <v>0</v>
      </c>
      <c r="I43" s="7">
        <f>SUMIFS(NhatKy_ViPham!K:K, NhatKy_ViPham!E:E, "11_Van_A", NhatKy_ViPham!F:F, B43, NhatKy_ViPham!H:H, "L04")</f>
        <v>0</v>
      </c>
      <c r="J43" s="7">
        <f>SUMIFS(NhatKy_ViPham!K:K, NhatKy_ViPham!E:E, "11_Van_A", NhatKy_ViPham!F:F, B43, NhatKy_ViPham!H:H, "L05")</f>
        <v>0</v>
      </c>
      <c r="K43" s="7">
        <f>SUMIFS(NhatKy_ViPham!K:K, NhatKy_ViPham!E:E, "11_Van_A", NhatKy_ViPham!F:F, B43, NhatKy_ViPham!H:H, "L06")</f>
        <v>0</v>
      </c>
      <c r="L43" s="7">
        <f>SUMIFS(NhatKy_ViPham!K:K, NhatKy_ViPham!E:E, "11_Van_A", NhatKy_ViPham!F:F, B43, NhatKy_ViPham!H:H, "L07")</f>
        <v>0</v>
      </c>
      <c r="M43" s="7">
        <f>SUMIFS(NhatKy_ViPham!K:K, NhatKy_ViPham!E:E, "11_Van_A", NhatKy_ViPham!F:F, B43, NhatKy_ViPham!H:H, "L08")</f>
        <v>0</v>
      </c>
      <c r="N43" s="7">
        <f>SUMIFS(NhatKy_ViPham!K:K, NhatKy_ViPham!E:E, "11_Van_A", NhatKy_ViPham!F:F, B43, NhatKy_ViPham!H:H, "L09")</f>
        <v>0</v>
      </c>
      <c r="O43" s="7">
        <f>SUMIFS(NhatKy_ViPham!K:K, NhatKy_ViPham!E:E, "11_Van_A", NhatKy_ViPham!F:F, B43, NhatKy_ViPham!H:H, "L10")</f>
        <v>0</v>
      </c>
      <c r="P43" s="12">
        <f>SUMIFS(NhatKy_ViPham!J:J, NhatKy_ViPham!E:E, "11_Van_A", NhatKy_ViPham!F:F, B43)</f>
        <v>0</v>
      </c>
      <c r="Q43" s="13">
        <f>SUMIFS(NhatKy_ViPham!K:K, NhatKy_ViPham!E:E, "11_Van_A", NhatKy_ViPham!F:F, B43)</f>
        <v>0</v>
      </c>
      <c r="R43" s="7">
        <f>100 + SUMIFS(NhatKy_ViPham!J:J, NhatKy_ViPham!E:E, "11_Van_A", NhatKy_ViPham!F:F, B43, NhatKy_ViPham!C:C, "T1") - SUMIFS(NhatKy_ViPham!K:K, NhatKy_ViPham!E:E, "11_Van_A", NhatKy_ViPham!F:F, B43, NhatKy_ViPham!C:C, "T1")</f>
        <v>100</v>
      </c>
      <c r="S43" s="7">
        <f>100 + SUMIFS(NhatKy_ViPham!J:J, NhatKy_ViPham!E:E, "11_Van_A", NhatKy_ViPham!F:F, B43, NhatKy_ViPham!C:C, "T2") - SUMIFS(NhatKy_ViPham!K:K, NhatKy_ViPham!E:E, "11_Van_A", NhatKy_ViPham!F:F, B43, NhatKy_ViPham!C:C, "T2")</f>
        <v>100</v>
      </c>
      <c r="T43" s="7">
        <f>100 + SUMIFS(NhatKy_ViPham!J:J, NhatKy_ViPham!E:E, "11_Van_A", NhatKy_ViPham!F:F, B43, NhatKy_ViPham!C:C, "T3") - SUMIFS(NhatKy_ViPham!K:K, NhatKy_ViPham!E:E, "11_Van_A", NhatKy_ViPham!F:F, B43, NhatKy_ViPham!C:C, "T3")</f>
        <v>100</v>
      </c>
      <c r="U43" s="7">
        <f>100 + SUMIFS(NhatKy_ViPham!J:J, NhatKy_ViPham!E:E, "11_Van_A", NhatKy_ViPham!F:F, B43, NhatKy_ViPham!C:C, "T4") - SUMIFS(NhatKy_ViPham!K:K, NhatKy_ViPham!E:E, "11_Van_A", NhatKy_ViPham!F:F, B43, NhatKy_ViPham!C:C, "T4")</f>
        <v>100</v>
      </c>
      <c r="V43" s="7">
        <f>100 + SUMIFS(NhatKy_ViPham!J:J, NhatKy_ViPham!E:E, "11_Van_A", NhatKy_ViPham!F:F, B43, NhatKy_ViPham!C:C, "T5") - SUMIFS(NhatKy_ViPham!K:K, NhatKy_ViPham!E:E, "11_Van_A", NhatKy_ViPham!F:F, B43, NhatKy_ViPham!C:C, "T5")</f>
        <v>100</v>
      </c>
      <c r="W43" s="7">
        <f>100 + SUMIFS(NhatKy_ViPham!J:J, NhatKy_ViPham!E:E, "11_Van_A", NhatKy_ViPham!F:F, B43, NhatKy_ViPham!C:C, "T6") - SUMIFS(NhatKy_ViPham!K:K, NhatKy_ViPham!E:E, "11_Van_A", NhatKy_ViPham!F:F, B43, NhatKy_ViPham!C:C, "T6")</f>
        <v>100</v>
      </c>
      <c r="X43" s="7">
        <f>100 + SUMIFS(NhatKy_ViPham!J:J, NhatKy_ViPham!E:E, "11_Van_A", NhatKy_ViPham!F:F, B43, NhatKy_ViPham!C:C, "T7") - SUMIFS(NhatKy_ViPham!K:K, NhatKy_ViPham!E:E, "11_Van_A", NhatKy_ViPham!F:F, B43, NhatKy_ViPham!C:C, "T7")</f>
        <v>100</v>
      </c>
      <c r="Y43" s="7">
        <f>100 + SUMIFS(NhatKy_ViPham!J:J, NhatKy_ViPham!E:E, "11_Van_A", NhatKy_ViPham!F:F, B43, NhatKy_ViPham!C:C, "T8") - SUMIFS(NhatKy_ViPham!K:K, NhatKy_ViPham!E:E, "11_Van_A", NhatKy_ViPham!F:F, B43, NhatKy_ViPham!C:C, "T8")</f>
        <v>100</v>
      </c>
      <c r="Z43" s="7">
        <f>100 + SUMIFS(NhatKy_ViPham!J:J, NhatKy_ViPham!E:E, "11_Van_A", NhatKy_ViPham!F:F, B43, NhatKy_ViPham!C:C, "T9") - SUMIFS(NhatKy_ViPham!K:K, NhatKy_ViPham!E:E, "11_Van_A", NhatKy_ViPham!F:F, B43, NhatKy_ViPham!C:C, "T9")</f>
        <v>100</v>
      </c>
      <c r="AA43" s="7">
        <f>100 + SUMIFS(NhatKy_ViPham!J:J, NhatKy_ViPham!E:E, "11_Van_A", NhatKy_ViPham!F:F, B43, NhatKy_ViPham!C:C, "T10") - SUMIFS(NhatKy_ViPham!K:K, NhatKy_ViPham!E:E, "11_Van_A", NhatKy_ViPham!F:F, B43, NhatKy_ViPham!C:C, "T10")</f>
        <v>100</v>
      </c>
      <c r="AB43" s="7">
        <f>100 + SUMIFS(NhatKy_ViPham!J:J, NhatKy_ViPham!E:E, "11_Van_A", NhatKy_ViPham!F:F, B43, NhatKy_ViPham!C:C, "T11") - SUMIFS(NhatKy_ViPham!K:K, NhatKy_ViPham!E:E, "11_Van_A", NhatKy_ViPham!F:F, B43, NhatKy_ViPham!C:C, "T11")</f>
        <v>100</v>
      </c>
      <c r="AC43" s="7">
        <f>100 + SUMIFS(NhatKy_ViPham!J:J, NhatKy_ViPham!E:E, "11_Van_A", NhatKy_ViPham!F:F, B43, NhatKy_ViPham!C:C, "T12") - SUMIFS(NhatKy_ViPham!K:K, NhatKy_ViPham!E:E, "11_Van_A", NhatKy_ViPham!F:F, B43, NhatKy_ViPham!C:C, "T12")</f>
        <v>100</v>
      </c>
      <c r="AD43" s="7">
        <f>100 + SUMIFS(NhatKy_ViPham!J:J, NhatKy_ViPham!E:E, "11_Van_A", NhatKy_ViPham!F:F, B43, NhatKy_ViPham!C:C, "T13") - SUMIFS(NhatKy_ViPham!K:K, NhatKy_ViPham!E:E, "11_Van_A", NhatKy_ViPham!F:F, B43, NhatKy_ViPham!C:C, "T13")</f>
        <v>100</v>
      </c>
      <c r="AE43" s="7">
        <f>100 + SUMIFS(NhatKy_ViPham!J:J, NhatKy_ViPham!E:E, "11_Van_A", NhatKy_ViPham!F:F, B43, NhatKy_ViPham!C:C, "T14") - SUMIFS(NhatKy_ViPham!K:K, NhatKy_ViPham!E:E, "11_Van_A", NhatKy_ViPham!F:F, B43, NhatKy_ViPham!C:C, "T14")</f>
        <v>100</v>
      </c>
      <c r="AF43" s="7">
        <f>100 + SUMIFS(NhatKy_ViPham!J:J, NhatKy_ViPham!E:E, "11_Van_A", NhatKy_ViPham!F:F, B43, NhatKy_ViPham!C:C, "T15") - SUMIFS(NhatKy_ViPham!K:K, NhatKy_ViPham!E:E, "11_Van_A", NhatKy_ViPham!F:F, B43, NhatKy_ViPham!C:C, "T15")</f>
        <v>100</v>
      </c>
      <c r="AG43" s="7">
        <f>100 + SUMIFS(NhatKy_ViPham!J:J, NhatKy_ViPham!E:E, "11_Van_A", NhatKy_ViPham!F:F, B43, NhatKy_ViPham!C:C, "T16") - SUMIFS(NhatKy_ViPham!K:K, NhatKy_ViPham!E:E, "11_Van_A", NhatKy_ViPham!F:F, B43, NhatKy_ViPham!C:C, "T16")</f>
        <v>100</v>
      </c>
      <c r="AH43" s="7">
        <f>100 + SUMIFS(NhatKy_ViPham!J:J, NhatKy_ViPham!E:E, "11_Van_A", NhatKy_ViPham!F:F, B43, NhatKy_ViPham!C:C, "T17") - SUMIFS(NhatKy_ViPham!K:K, NhatKy_ViPham!E:E, "11_Van_A", NhatKy_ViPham!F:F, B43, NhatKy_ViPham!C:C, "T17")</f>
        <v>100</v>
      </c>
      <c r="AI43" s="7">
        <f>100 + SUMIFS(NhatKy_ViPham!J:J, NhatKy_ViPham!E:E, "11_Van_A", NhatKy_ViPham!F:F, B43, NhatKy_ViPham!C:C, "T18") - SUMIFS(NhatKy_ViPham!K:K, NhatKy_ViPham!E:E, "11_Van_A", NhatKy_ViPham!F:F, B43, NhatKy_ViPham!C:C, "T18")</f>
        <v>100</v>
      </c>
      <c r="AJ43" s="7">
        <f>100 + SUMIFS(NhatKy_ViPham!J:J, NhatKy_ViPham!E:E, "11_Van_A", NhatKy_ViPham!F:F, B43, NhatKy_ViPham!C:C, "T19") - SUMIFS(NhatKy_ViPham!K:K, NhatKy_ViPham!E:E, "11_Van_A", NhatKy_ViPham!F:F, B43, NhatKy_ViPham!C:C, "T19")</f>
        <v>100</v>
      </c>
      <c r="AK43" s="7">
        <f>100 + SUMIFS(NhatKy_ViPham!J:J, NhatKy_ViPham!E:E, "11_Van_A", NhatKy_ViPham!F:F, B43, NhatKy_ViPham!C:C, "T20") - SUMIFS(NhatKy_ViPham!K:K, NhatKy_ViPham!E:E, "11_Van_A", NhatKy_ViPham!F:F, B43, NhatKy_ViPham!C:C, "T20")</f>
        <v>100</v>
      </c>
      <c r="AL43" s="7">
        <f>100 + SUMIFS(NhatKy_ViPham!J:J, NhatKy_ViPham!E:E, "11_Van_A", NhatKy_ViPham!F:F, B43, NhatKy_ViPham!C:C, "T21") - SUMIFS(NhatKy_ViPham!K:K, NhatKy_ViPham!E:E, "11_Van_A", NhatKy_ViPham!F:F, B43, NhatKy_ViPham!C:C, "T21")</f>
        <v>100</v>
      </c>
      <c r="AM43" s="7">
        <f>100 + SUMIFS(NhatKy_ViPham!J:J, NhatKy_ViPham!E:E, "11_Van_A", NhatKy_ViPham!F:F, B43, NhatKy_ViPham!C:C, "T22") - SUMIFS(NhatKy_ViPham!K:K, NhatKy_ViPham!E:E, "11_Van_A", NhatKy_ViPham!F:F, B43, NhatKy_ViPham!C:C, "T22")</f>
        <v>100</v>
      </c>
      <c r="AN43" s="7">
        <f>100 + SUMIFS(NhatKy_ViPham!J:J, NhatKy_ViPham!E:E, "11_Van_A", NhatKy_ViPham!F:F, B43, NhatKy_ViPham!C:C, "T23") - SUMIFS(NhatKy_ViPham!K:K, NhatKy_ViPham!E:E, "11_Van_A", NhatKy_ViPham!F:F, B43, NhatKy_ViPham!C:C, "T23")</f>
        <v>100</v>
      </c>
      <c r="AO43" s="7">
        <f>100 + SUMIFS(NhatKy_ViPham!J:J, NhatKy_ViPham!E:E, "11_Van_A", NhatKy_ViPham!F:F, B43, NhatKy_ViPham!C:C, "T24") - SUMIFS(NhatKy_ViPham!K:K, NhatKy_ViPham!E:E, "11_Van_A", NhatKy_ViPham!F:F, B43, NhatKy_ViPham!C:C, "T24")</f>
        <v>100</v>
      </c>
      <c r="AP43" s="7">
        <f>100 + SUMIFS(NhatKy_ViPham!J:J, NhatKy_ViPham!E:E, "11_Van_A", NhatKy_ViPham!F:F, B43, NhatKy_ViPham!C:C, "T25") - SUMIFS(NhatKy_ViPham!K:K, NhatKy_ViPham!E:E, "11_Van_A", NhatKy_ViPham!F:F, B43, NhatKy_ViPham!C:C, "T25")</f>
        <v>100</v>
      </c>
      <c r="AQ43" s="7">
        <f>100 + SUMIFS(NhatKy_ViPham!J:J, NhatKy_ViPham!E:E, "11_Van_A", NhatKy_ViPham!F:F, B43, NhatKy_ViPham!C:C, "T26") - SUMIFS(NhatKy_ViPham!K:K, NhatKy_ViPham!E:E, "11_Van_A", NhatKy_ViPham!F:F, B43, NhatKy_ViPham!C:C, "T26")</f>
        <v>100</v>
      </c>
      <c r="AR43" s="7">
        <f>100 + SUMIFS(NhatKy_ViPham!J:J, NhatKy_ViPham!E:E, "11_Van_A", NhatKy_ViPham!F:F, B43, NhatKy_ViPham!C:C, "T27") - SUMIFS(NhatKy_ViPham!K:K, NhatKy_ViPham!E:E, "11_Van_A", NhatKy_ViPham!F:F, B43, NhatKy_ViPham!C:C, "T27")</f>
        <v>100</v>
      </c>
      <c r="AS43" s="7">
        <f>100 + SUMIFS(NhatKy_ViPham!J:J, NhatKy_ViPham!E:E, "11_Van_A", NhatKy_ViPham!F:F, B43, NhatKy_ViPham!C:C, "T28") - SUMIFS(NhatKy_ViPham!K:K, NhatKy_ViPham!E:E, "11_Van_A", NhatKy_ViPham!F:F, B43, NhatKy_ViPham!C:C, "T28")</f>
        <v>100</v>
      </c>
      <c r="AT43" s="7">
        <f>100 + SUMIFS(NhatKy_ViPham!J:J, NhatKy_ViPham!E:E, "11_Van_A", NhatKy_ViPham!F:F, B43, NhatKy_ViPham!C:C, "T29") - SUMIFS(NhatKy_ViPham!K:K, NhatKy_ViPham!E:E, "11_Van_A", NhatKy_ViPham!F:F, B43, NhatKy_ViPham!C:C, "T29")</f>
        <v>100</v>
      </c>
      <c r="AU43" s="7">
        <f>100 + SUMIFS(NhatKy_ViPham!J:J, NhatKy_ViPham!E:E, "11_Van_A", NhatKy_ViPham!F:F, B43, NhatKy_ViPham!C:C, "T30") - SUMIFS(NhatKy_ViPham!K:K, NhatKy_ViPham!E:E, "11_Van_A", NhatKy_ViPham!F:F, B43, NhatKy_ViPham!C:C, "T30")</f>
        <v>100</v>
      </c>
      <c r="AV43" s="7">
        <f>100 + SUMIFS(NhatKy_ViPham!J:J, NhatKy_ViPham!E:E, "11_Van_A", NhatKy_ViPham!F:F, B43, NhatKy_ViPham!C:C, "T31") - SUMIFS(NhatKy_ViPham!K:K, NhatKy_ViPham!E:E, "11_Van_A", NhatKy_ViPham!F:F, B43, NhatKy_ViPham!C:C, "T31")</f>
        <v>100</v>
      </c>
      <c r="AW43" s="7">
        <f>100 + SUMIFS(NhatKy_ViPham!J:J, NhatKy_ViPham!E:E, "11_Van_A", NhatKy_ViPham!F:F, B43, NhatKy_ViPham!C:C, "T32") - SUMIFS(NhatKy_ViPham!K:K, NhatKy_ViPham!E:E, "11_Van_A", NhatKy_ViPham!F:F, B43, NhatKy_ViPham!C:C, "T32")</f>
        <v>100</v>
      </c>
      <c r="AX43" s="7">
        <f>100 + SUMIFS(NhatKy_ViPham!J:J, NhatKy_ViPham!E:E, "11_Van_A", NhatKy_ViPham!F:F, B43, NhatKy_ViPham!C:C, "T33") - SUMIFS(NhatKy_ViPham!K:K, NhatKy_ViPham!E:E, "11_Van_A", NhatKy_ViPham!F:F, B43, NhatKy_ViPham!C:C, "T33")</f>
        <v>100</v>
      </c>
      <c r="AY43" s="7">
        <f>100 + SUMIFS(NhatKy_ViPham!J:J, NhatKy_ViPham!E:E, "11_Van_A", NhatKy_ViPham!F:F, B43, NhatKy_ViPham!C:C, "T34") - SUMIFS(NhatKy_ViPham!K:K, NhatKy_ViPham!E:E, "11_Van_A", NhatKy_ViPham!F:F, B43, NhatKy_ViPham!C:C, "T34")</f>
        <v>100</v>
      </c>
      <c r="AZ43" s="7">
        <f>100 + SUMIFS(NhatKy_ViPham!J:J, NhatKy_ViPham!E:E, "11_Van_A", NhatKy_ViPham!F:F, B43, NhatKy_ViPham!C:C, "T35") - SUMIFS(NhatKy_ViPham!K:K, NhatKy_ViPham!E:E, "11_Van_A", NhatKy_ViPham!F:F, B43, NhatKy_ViPham!C:C, "T35")</f>
        <v>100</v>
      </c>
      <c r="BA43" s="12">
        <f t="shared" si="0"/>
        <v>100</v>
      </c>
      <c r="BB43" s="11" t="s">
        <v>430</v>
      </c>
      <c r="BC43" s="14" t="str">
        <f t="shared" si="1"/>
        <v>Tốt</v>
      </c>
      <c r="BD43" s="10" t="str">
        <f t="shared" si="2"/>
        <v>🟢 BÌNH THƯỜNG</v>
      </c>
    </row>
  </sheetData>
  <mergeCells count="42">
    <mergeCell ref="A4:B4"/>
    <mergeCell ref="G4:H4"/>
    <mergeCell ref="BB7:BB8"/>
    <mergeCell ref="I4:J4"/>
    <mergeCell ref="BD7:BD8"/>
    <mergeCell ref="B7:B8"/>
    <mergeCell ref="F7:F8"/>
    <mergeCell ref="L7:L8"/>
    <mergeCell ref="K4:L4"/>
    <mergeCell ref="N7:N8"/>
    <mergeCell ref="BC7:BC8"/>
    <mergeCell ref="C4:D4"/>
    <mergeCell ref="AX7:AZ7"/>
    <mergeCell ref="E4:F4"/>
    <mergeCell ref="D7:D8"/>
    <mergeCell ref="AT7:AW7"/>
    <mergeCell ref="AH7:AK7"/>
    <mergeCell ref="BA7:BA8"/>
    <mergeCell ref="M7:M8"/>
    <mergeCell ref="AP7:AS7"/>
    <mergeCell ref="AL7:AO7"/>
    <mergeCell ref="O7:O8"/>
    <mergeCell ref="Q7:Q8"/>
    <mergeCell ref="R7:U7"/>
    <mergeCell ref="Z7:AC7"/>
    <mergeCell ref="V7:Y7"/>
    <mergeCell ref="P7:P8"/>
    <mergeCell ref="A7:A8"/>
    <mergeCell ref="G7:G8"/>
    <mergeCell ref="I7:I8"/>
    <mergeCell ref="A5:B5"/>
    <mergeCell ref="AD7:AG7"/>
    <mergeCell ref="I5:J5"/>
    <mergeCell ref="E7:E8"/>
    <mergeCell ref="K7:K8"/>
    <mergeCell ref="E5:F5"/>
    <mergeCell ref="K5:L5"/>
    <mergeCell ref="H7:H8"/>
    <mergeCell ref="J7:J8"/>
    <mergeCell ref="G5:H5"/>
    <mergeCell ref="C7:C8"/>
    <mergeCell ref="C5:D5"/>
  </mergeCells>
  <dataValidations count="1">
    <dataValidation type="list" allowBlank="1" sqref="E9:E43 BB9:BB43" xr:uid="{00000000-0002-0000-1F00-000000000000}">
      <formula1>"Không,Có"</formula1>
    </dataValidation>
  </dataValidations>
  <hyperlinks>
    <hyperlink ref="AX1" location="'TOC_HuongDan'!A1" display="🏠 về Mục Lục" xr:uid="{00000000-0004-0000-1F00-000000000000}"/>
    <hyperlink ref="AX2" location="'NhatKy_ViPham'!A4" display="📋 Nhật Ký Vi Phạm Lớp 11_Van_A" xr:uid="{00000000-0004-0000-1F00-000001000000}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BD42"/>
  <sheetViews>
    <sheetView showGridLines="0" workbookViewId="0"/>
  </sheetViews>
  <sheetFormatPr defaultRowHeight="15" x14ac:dyDescent="0.25"/>
  <cols>
    <col min="1" max="1" width="6" customWidth="1"/>
    <col min="2" max="2" width="25" customWidth="1"/>
    <col min="3" max="3" width="12" customWidth="1"/>
    <col min="4" max="5" width="10" customWidth="1"/>
    <col min="6" max="17" width="16" customWidth="1"/>
    <col min="18" max="52" width="7" customWidth="1"/>
    <col min="53" max="55" width="14" customWidth="1"/>
    <col min="56" max="56" width="22" customWidth="1"/>
  </cols>
  <sheetData>
    <row r="1" spans="1:56" ht="21" x14ac:dyDescent="0.35">
      <c r="A1" s="1" t="s">
        <v>1898</v>
      </c>
      <c r="AX1" s="8" t="s">
        <v>358</v>
      </c>
    </row>
    <row r="2" spans="1:56" x14ac:dyDescent="0.25">
      <c r="A2" s="2" t="s">
        <v>1899</v>
      </c>
      <c r="AX2" s="8" t="s">
        <v>1900</v>
      </c>
    </row>
    <row r="4" spans="1:56" x14ac:dyDescent="0.25">
      <c r="A4" s="55" t="s">
        <v>361</v>
      </c>
      <c r="B4" s="50"/>
      <c r="C4" s="55" t="s">
        <v>362</v>
      </c>
      <c r="D4" s="50"/>
      <c r="E4" s="55" t="s">
        <v>363</v>
      </c>
      <c r="F4" s="50"/>
      <c r="G4" s="55" t="s">
        <v>364</v>
      </c>
      <c r="H4" s="50"/>
      <c r="I4" s="55" t="s">
        <v>365</v>
      </c>
      <c r="J4" s="50"/>
      <c r="K4" s="55" t="s">
        <v>366</v>
      </c>
      <c r="L4" s="50"/>
    </row>
    <row r="5" spans="1:56" x14ac:dyDescent="0.25">
      <c r="A5" s="49">
        <f>COUNTA(A9:A42)</f>
        <v>34</v>
      </c>
      <c r="B5" s="50"/>
      <c r="C5" s="53">
        <f>COUNTIF(BC9:BC42, "Tốt")</f>
        <v>34</v>
      </c>
      <c r="D5" s="50"/>
      <c r="E5" s="49">
        <f>COUNTIF(BC9:BC42, "Khá")</f>
        <v>0</v>
      </c>
      <c r="F5" s="50"/>
      <c r="G5" s="49">
        <f>COUNTIF(BC9:BC42, "Đạt")</f>
        <v>0</v>
      </c>
      <c r="H5" s="50"/>
      <c r="I5" s="52">
        <f>COUNTIF(BC9:BC42, "Chưa đạt")</f>
        <v>0</v>
      </c>
      <c r="J5" s="50"/>
      <c r="K5" s="53">
        <f>ROUND(AVERAGE(BA9:BA42), 1)</f>
        <v>100</v>
      </c>
      <c r="L5" s="50"/>
    </row>
    <row r="7" spans="1:56" x14ac:dyDescent="0.25">
      <c r="A7" s="46" t="s">
        <v>3</v>
      </c>
      <c r="B7" s="46" t="s">
        <v>303</v>
      </c>
      <c r="C7" s="46" t="s">
        <v>367</v>
      </c>
      <c r="D7" s="46" t="s">
        <v>368</v>
      </c>
      <c r="E7" s="46" t="s">
        <v>369</v>
      </c>
      <c r="F7" s="48" t="s">
        <v>370</v>
      </c>
      <c r="G7" s="48" t="s">
        <v>371</v>
      </c>
      <c r="H7" s="48" t="s">
        <v>372</v>
      </c>
      <c r="I7" s="48" t="s">
        <v>373</v>
      </c>
      <c r="J7" s="48" t="s">
        <v>374</v>
      </c>
      <c r="K7" s="48" t="s">
        <v>375</v>
      </c>
      <c r="L7" s="48" t="s">
        <v>376</v>
      </c>
      <c r="M7" s="48" t="s">
        <v>377</v>
      </c>
      <c r="N7" s="48" t="s">
        <v>378</v>
      </c>
      <c r="O7" s="48" t="s">
        <v>379</v>
      </c>
      <c r="P7" s="54" t="s">
        <v>380</v>
      </c>
      <c r="Q7" s="48" t="s">
        <v>381</v>
      </c>
      <c r="R7" s="46" t="s">
        <v>382</v>
      </c>
      <c r="S7" s="51"/>
      <c r="T7" s="51"/>
      <c r="U7" s="51"/>
      <c r="V7" s="46" t="s">
        <v>383</v>
      </c>
      <c r="W7" s="51"/>
      <c r="X7" s="51"/>
      <c r="Y7" s="51"/>
      <c r="Z7" s="46" t="s">
        <v>384</v>
      </c>
      <c r="AA7" s="51"/>
      <c r="AB7" s="51"/>
      <c r="AC7" s="51"/>
      <c r="AD7" s="46" t="s">
        <v>385</v>
      </c>
      <c r="AE7" s="51"/>
      <c r="AF7" s="51"/>
      <c r="AG7" s="51"/>
      <c r="AH7" s="46" t="s">
        <v>386</v>
      </c>
      <c r="AI7" s="51"/>
      <c r="AJ7" s="51"/>
      <c r="AK7" s="51"/>
      <c r="AL7" s="46" t="s">
        <v>387</v>
      </c>
      <c r="AM7" s="51"/>
      <c r="AN7" s="51"/>
      <c r="AO7" s="51"/>
      <c r="AP7" s="46" t="s">
        <v>388</v>
      </c>
      <c r="AQ7" s="51"/>
      <c r="AR7" s="51"/>
      <c r="AS7" s="51"/>
      <c r="AT7" s="46" t="s">
        <v>389</v>
      </c>
      <c r="AU7" s="51"/>
      <c r="AV7" s="51"/>
      <c r="AW7" s="51"/>
      <c r="AX7" s="46" t="s">
        <v>390</v>
      </c>
      <c r="AY7" s="51"/>
      <c r="AZ7" s="51"/>
      <c r="BA7" s="46" t="s">
        <v>391</v>
      </c>
      <c r="BB7" s="46" t="s">
        <v>392</v>
      </c>
      <c r="BC7" s="46" t="s">
        <v>393</v>
      </c>
      <c r="BD7" s="46" t="s">
        <v>394</v>
      </c>
    </row>
    <row r="8" spans="1:56" x14ac:dyDescent="0.25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9" t="s">
        <v>311</v>
      </c>
      <c r="S8" s="9" t="s">
        <v>348</v>
      </c>
      <c r="T8" s="9" t="s">
        <v>395</v>
      </c>
      <c r="U8" s="9" t="s">
        <v>396</v>
      </c>
      <c r="V8" s="9" t="s">
        <v>397</v>
      </c>
      <c r="W8" s="9" t="s">
        <v>398</v>
      </c>
      <c r="X8" s="9" t="s">
        <v>399</v>
      </c>
      <c r="Y8" s="9" t="s">
        <v>400</v>
      </c>
      <c r="Z8" s="9" t="s">
        <v>401</v>
      </c>
      <c r="AA8" s="9" t="s">
        <v>402</v>
      </c>
      <c r="AB8" s="9" t="s">
        <v>403</v>
      </c>
      <c r="AC8" s="9" t="s">
        <v>404</v>
      </c>
      <c r="AD8" s="9" t="s">
        <v>405</v>
      </c>
      <c r="AE8" s="9" t="s">
        <v>406</v>
      </c>
      <c r="AF8" s="9" t="s">
        <v>407</v>
      </c>
      <c r="AG8" s="9" t="s">
        <v>408</v>
      </c>
      <c r="AH8" s="9" t="s">
        <v>409</v>
      </c>
      <c r="AI8" s="9" t="s">
        <v>410</v>
      </c>
      <c r="AJ8" s="9" t="s">
        <v>411</v>
      </c>
      <c r="AK8" s="9" t="s">
        <v>412</v>
      </c>
      <c r="AL8" s="9" t="s">
        <v>413</v>
      </c>
      <c r="AM8" s="9" t="s">
        <v>414</v>
      </c>
      <c r="AN8" s="9" t="s">
        <v>415</v>
      </c>
      <c r="AO8" s="9" t="s">
        <v>416</v>
      </c>
      <c r="AP8" s="9" t="s">
        <v>417</v>
      </c>
      <c r="AQ8" s="9" t="s">
        <v>418</v>
      </c>
      <c r="AR8" s="9" t="s">
        <v>419</v>
      </c>
      <c r="AS8" s="9" t="s">
        <v>420</v>
      </c>
      <c r="AT8" s="9" t="s">
        <v>421</v>
      </c>
      <c r="AU8" s="9" t="s">
        <v>422</v>
      </c>
      <c r="AV8" s="9" t="s">
        <v>423</v>
      </c>
      <c r="AW8" s="9" t="s">
        <v>424</v>
      </c>
      <c r="AX8" s="9" t="s">
        <v>425</v>
      </c>
      <c r="AY8" s="9" t="s">
        <v>426</v>
      </c>
      <c r="AZ8" s="9" t="s">
        <v>427</v>
      </c>
      <c r="BA8" s="47"/>
      <c r="BB8" s="47"/>
      <c r="BC8" s="47"/>
      <c r="BD8" s="47"/>
    </row>
    <row r="9" spans="1:56" x14ac:dyDescent="0.25">
      <c r="A9" s="4">
        <v>1</v>
      </c>
      <c r="B9" s="10" t="s">
        <v>1901</v>
      </c>
      <c r="C9" s="4" t="s">
        <v>1515</v>
      </c>
      <c r="D9" s="4" t="s">
        <v>429</v>
      </c>
      <c r="E9" s="11" t="s">
        <v>430</v>
      </c>
      <c r="F9" s="7">
        <f>SUMIFS(NhatKy_ViPham!K:K, NhatKy_ViPham!E:E, "11_Van_B", NhatKy_ViPham!F:F, B9, NhatKy_ViPham!H:H, "L01")</f>
        <v>0</v>
      </c>
      <c r="G9" s="7">
        <f>SUMIFS(NhatKy_ViPham!K:K, NhatKy_ViPham!E:E, "11_Van_B", NhatKy_ViPham!F:F, B9, NhatKy_ViPham!H:H, "L02")</f>
        <v>0</v>
      </c>
      <c r="H9" s="7">
        <f>SUMIFS(NhatKy_ViPham!K:K, NhatKy_ViPham!E:E, "11_Van_B", NhatKy_ViPham!F:F, B9, NhatKy_ViPham!H:H, "L03")</f>
        <v>0</v>
      </c>
      <c r="I9" s="7">
        <f>SUMIFS(NhatKy_ViPham!K:K, NhatKy_ViPham!E:E, "11_Van_B", NhatKy_ViPham!F:F, B9, NhatKy_ViPham!H:H, "L04")</f>
        <v>0</v>
      </c>
      <c r="J9" s="7">
        <f>SUMIFS(NhatKy_ViPham!K:K, NhatKy_ViPham!E:E, "11_Van_B", NhatKy_ViPham!F:F, B9, NhatKy_ViPham!H:H, "L05")</f>
        <v>0</v>
      </c>
      <c r="K9" s="7">
        <f>SUMIFS(NhatKy_ViPham!K:K, NhatKy_ViPham!E:E, "11_Van_B", NhatKy_ViPham!F:F, B9, NhatKy_ViPham!H:H, "L06")</f>
        <v>0</v>
      </c>
      <c r="L9" s="7">
        <f>SUMIFS(NhatKy_ViPham!K:K, NhatKy_ViPham!E:E, "11_Van_B", NhatKy_ViPham!F:F, B9, NhatKy_ViPham!H:H, "L07")</f>
        <v>0</v>
      </c>
      <c r="M9" s="7">
        <f>SUMIFS(NhatKy_ViPham!K:K, NhatKy_ViPham!E:E, "11_Van_B", NhatKy_ViPham!F:F, B9, NhatKy_ViPham!H:H, "L08")</f>
        <v>0</v>
      </c>
      <c r="N9" s="7">
        <f>SUMIFS(NhatKy_ViPham!K:K, NhatKy_ViPham!E:E, "11_Van_B", NhatKy_ViPham!F:F, B9, NhatKy_ViPham!H:H, "L09")</f>
        <v>0</v>
      </c>
      <c r="O9" s="7">
        <f>SUMIFS(NhatKy_ViPham!K:K, NhatKy_ViPham!E:E, "11_Van_B", NhatKy_ViPham!F:F, B9, NhatKy_ViPham!H:H, "L10")</f>
        <v>0</v>
      </c>
      <c r="P9" s="12">
        <f>SUMIFS(NhatKy_ViPham!J:J, NhatKy_ViPham!E:E, "11_Van_B", NhatKy_ViPham!F:F, B9)</f>
        <v>0</v>
      </c>
      <c r="Q9" s="13">
        <f>SUMIFS(NhatKy_ViPham!K:K, NhatKy_ViPham!E:E, "11_Van_B", NhatKy_ViPham!F:F, B9)</f>
        <v>0</v>
      </c>
      <c r="R9" s="7">
        <f>100 + SUMIFS(NhatKy_ViPham!J:J, NhatKy_ViPham!E:E, "11_Van_B", NhatKy_ViPham!F:F, B9, NhatKy_ViPham!C:C, "T1") - SUMIFS(NhatKy_ViPham!K:K, NhatKy_ViPham!E:E, "11_Van_B", NhatKy_ViPham!F:F, B9, NhatKy_ViPham!C:C, "T1")</f>
        <v>100</v>
      </c>
      <c r="S9" s="7">
        <f>100 + SUMIFS(NhatKy_ViPham!J:J, NhatKy_ViPham!E:E, "11_Van_B", NhatKy_ViPham!F:F, B9, NhatKy_ViPham!C:C, "T2") - SUMIFS(NhatKy_ViPham!K:K, NhatKy_ViPham!E:E, "11_Van_B", NhatKy_ViPham!F:F, B9, NhatKy_ViPham!C:C, "T2")</f>
        <v>100</v>
      </c>
      <c r="T9" s="7">
        <f>100 + SUMIFS(NhatKy_ViPham!J:J, NhatKy_ViPham!E:E, "11_Van_B", NhatKy_ViPham!F:F, B9, NhatKy_ViPham!C:C, "T3") - SUMIFS(NhatKy_ViPham!K:K, NhatKy_ViPham!E:E, "11_Van_B", NhatKy_ViPham!F:F, B9, NhatKy_ViPham!C:C, "T3")</f>
        <v>100</v>
      </c>
      <c r="U9" s="7">
        <f>100 + SUMIFS(NhatKy_ViPham!J:J, NhatKy_ViPham!E:E, "11_Van_B", NhatKy_ViPham!F:F, B9, NhatKy_ViPham!C:C, "T4") - SUMIFS(NhatKy_ViPham!K:K, NhatKy_ViPham!E:E, "11_Van_B", NhatKy_ViPham!F:F, B9, NhatKy_ViPham!C:C, "T4")</f>
        <v>100</v>
      </c>
      <c r="V9" s="7">
        <f>100 + SUMIFS(NhatKy_ViPham!J:J, NhatKy_ViPham!E:E, "11_Van_B", NhatKy_ViPham!F:F, B9, NhatKy_ViPham!C:C, "T5") - SUMIFS(NhatKy_ViPham!K:K, NhatKy_ViPham!E:E, "11_Van_B", NhatKy_ViPham!F:F, B9, NhatKy_ViPham!C:C, "T5")</f>
        <v>100</v>
      </c>
      <c r="W9" s="7">
        <f>100 + SUMIFS(NhatKy_ViPham!J:J, NhatKy_ViPham!E:E, "11_Van_B", NhatKy_ViPham!F:F, B9, NhatKy_ViPham!C:C, "T6") - SUMIFS(NhatKy_ViPham!K:K, NhatKy_ViPham!E:E, "11_Van_B", NhatKy_ViPham!F:F, B9, NhatKy_ViPham!C:C, "T6")</f>
        <v>100</v>
      </c>
      <c r="X9" s="7">
        <f>100 + SUMIFS(NhatKy_ViPham!J:J, NhatKy_ViPham!E:E, "11_Van_B", NhatKy_ViPham!F:F, B9, NhatKy_ViPham!C:C, "T7") - SUMIFS(NhatKy_ViPham!K:K, NhatKy_ViPham!E:E, "11_Van_B", NhatKy_ViPham!F:F, B9, NhatKy_ViPham!C:C, "T7")</f>
        <v>100</v>
      </c>
      <c r="Y9" s="7">
        <f>100 + SUMIFS(NhatKy_ViPham!J:J, NhatKy_ViPham!E:E, "11_Van_B", NhatKy_ViPham!F:F, B9, NhatKy_ViPham!C:C, "T8") - SUMIFS(NhatKy_ViPham!K:K, NhatKy_ViPham!E:E, "11_Van_B", NhatKy_ViPham!F:F, B9, NhatKy_ViPham!C:C, "T8")</f>
        <v>100</v>
      </c>
      <c r="Z9" s="7">
        <f>100 + SUMIFS(NhatKy_ViPham!J:J, NhatKy_ViPham!E:E, "11_Van_B", NhatKy_ViPham!F:F, B9, NhatKy_ViPham!C:C, "T9") - SUMIFS(NhatKy_ViPham!K:K, NhatKy_ViPham!E:E, "11_Van_B", NhatKy_ViPham!F:F, B9, NhatKy_ViPham!C:C, "T9")</f>
        <v>100</v>
      </c>
      <c r="AA9" s="7">
        <f>100 + SUMIFS(NhatKy_ViPham!J:J, NhatKy_ViPham!E:E, "11_Van_B", NhatKy_ViPham!F:F, B9, NhatKy_ViPham!C:C, "T10") - SUMIFS(NhatKy_ViPham!K:K, NhatKy_ViPham!E:E, "11_Van_B", NhatKy_ViPham!F:F, B9, NhatKy_ViPham!C:C, "T10")</f>
        <v>100</v>
      </c>
      <c r="AB9" s="7">
        <f>100 + SUMIFS(NhatKy_ViPham!J:J, NhatKy_ViPham!E:E, "11_Van_B", NhatKy_ViPham!F:F, B9, NhatKy_ViPham!C:C, "T11") - SUMIFS(NhatKy_ViPham!K:K, NhatKy_ViPham!E:E, "11_Van_B", NhatKy_ViPham!F:F, B9, NhatKy_ViPham!C:C, "T11")</f>
        <v>100</v>
      </c>
      <c r="AC9" s="7">
        <f>100 + SUMIFS(NhatKy_ViPham!J:J, NhatKy_ViPham!E:E, "11_Van_B", NhatKy_ViPham!F:F, B9, NhatKy_ViPham!C:C, "T12") - SUMIFS(NhatKy_ViPham!K:K, NhatKy_ViPham!E:E, "11_Van_B", NhatKy_ViPham!F:F, B9, NhatKy_ViPham!C:C, "T12")</f>
        <v>100</v>
      </c>
      <c r="AD9" s="7">
        <f>100 + SUMIFS(NhatKy_ViPham!J:J, NhatKy_ViPham!E:E, "11_Van_B", NhatKy_ViPham!F:F, B9, NhatKy_ViPham!C:C, "T13") - SUMIFS(NhatKy_ViPham!K:K, NhatKy_ViPham!E:E, "11_Van_B", NhatKy_ViPham!F:F, B9, NhatKy_ViPham!C:C, "T13")</f>
        <v>100</v>
      </c>
      <c r="AE9" s="7">
        <f>100 + SUMIFS(NhatKy_ViPham!J:J, NhatKy_ViPham!E:E, "11_Van_B", NhatKy_ViPham!F:F, B9, NhatKy_ViPham!C:C, "T14") - SUMIFS(NhatKy_ViPham!K:K, NhatKy_ViPham!E:E, "11_Van_B", NhatKy_ViPham!F:F, B9, NhatKy_ViPham!C:C, "T14")</f>
        <v>100</v>
      </c>
      <c r="AF9" s="7">
        <f>100 + SUMIFS(NhatKy_ViPham!J:J, NhatKy_ViPham!E:E, "11_Van_B", NhatKy_ViPham!F:F, B9, NhatKy_ViPham!C:C, "T15") - SUMIFS(NhatKy_ViPham!K:K, NhatKy_ViPham!E:E, "11_Van_B", NhatKy_ViPham!F:F, B9, NhatKy_ViPham!C:C, "T15")</f>
        <v>100</v>
      </c>
      <c r="AG9" s="7">
        <f>100 + SUMIFS(NhatKy_ViPham!J:J, NhatKy_ViPham!E:E, "11_Van_B", NhatKy_ViPham!F:F, B9, NhatKy_ViPham!C:C, "T16") - SUMIFS(NhatKy_ViPham!K:K, NhatKy_ViPham!E:E, "11_Van_B", NhatKy_ViPham!F:F, B9, NhatKy_ViPham!C:C, "T16")</f>
        <v>100</v>
      </c>
      <c r="AH9" s="7">
        <f>100 + SUMIFS(NhatKy_ViPham!J:J, NhatKy_ViPham!E:E, "11_Van_B", NhatKy_ViPham!F:F, B9, NhatKy_ViPham!C:C, "T17") - SUMIFS(NhatKy_ViPham!K:K, NhatKy_ViPham!E:E, "11_Van_B", NhatKy_ViPham!F:F, B9, NhatKy_ViPham!C:C, "T17")</f>
        <v>100</v>
      </c>
      <c r="AI9" s="7">
        <f>100 + SUMIFS(NhatKy_ViPham!J:J, NhatKy_ViPham!E:E, "11_Van_B", NhatKy_ViPham!F:F, B9, NhatKy_ViPham!C:C, "T18") - SUMIFS(NhatKy_ViPham!K:K, NhatKy_ViPham!E:E, "11_Van_B", NhatKy_ViPham!F:F, B9, NhatKy_ViPham!C:C, "T18")</f>
        <v>100</v>
      </c>
      <c r="AJ9" s="7">
        <f>100 + SUMIFS(NhatKy_ViPham!J:J, NhatKy_ViPham!E:E, "11_Van_B", NhatKy_ViPham!F:F, B9, NhatKy_ViPham!C:C, "T19") - SUMIFS(NhatKy_ViPham!K:K, NhatKy_ViPham!E:E, "11_Van_B", NhatKy_ViPham!F:F, B9, NhatKy_ViPham!C:C, "T19")</f>
        <v>100</v>
      </c>
      <c r="AK9" s="7">
        <f>100 + SUMIFS(NhatKy_ViPham!J:J, NhatKy_ViPham!E:E, "11_Van_B", NhatKy_ViPham!F:F, B9, NhatKy_ViPham!C:C, "T20") - SUMIFS(NhatKy_ViPham!K:K, NhatKy_ViPham!E:E, "11_Van_B", NhatKy_ViPham!F:F, B9, NhatKy_ViPham!C:C, "T20")</f>
        <v>100</v>
      </c>
      <c r="AL9" s="7">
        <f>100 + SUMIFS(NhatKy_ViPham!J:J, NhatKy_ViPham!E:E, "11_Van_B", NhatKy_ViPham!F:F, B9, NhatKy_ViPham!C:C, "T21") - SUMIFS(NhatKy_ViPham!K:K, NhatKy_ViPham!E:E, "11_Van_B", NhatKy_ViPham!F:F, B9, NhatKy_ViPham!C:C, "T21")</f>
        <v>100</v>
      </c>
      <c r="AM9" s="7">
        <f>100 + SUMIFS(NhatKy_ViPham!J:J, NhatKy_ViPham!E:E, "11_Van_B", NhatKy_ViPham!F:F, B9, NhatKy_ViPham!C:C, "T22") - SUMIFS(NhatKy_ViPham!K:K, NhatKy_ViPham!E:E, "11_Van_B", NhatKy_ViPham!F:F, B9, NhatKy_ViPham!C:C, "T22")</f>
        <v>100</v>
      </c>
      <c r="AN9" s="7">
        <f>100 + SUMIFS(NhatKy_ViPham!J:J, NhatKy_ViPham!E:E, "11_Van_B", NhatKy_ViPham!F:F, B9, NhatKy_ViPham!C:C, "T23") - SUMIFS(NhatKy_ViPham!K:K, NhatKy_ViPham!E:E, "11_Van_B", NhatKy_ViPham!F:F, B9, NhatKy_ViPham!C:C, "T23")</f>
        <v>100</v>
      </c>
      <c r="AO9" s="7">
        <f>100 + SUMIFS(NhatKy_ViPham!J:J, NhatKy_ViPham!E:E, "11_Van_B", NhatKy_ViPham!F:F, B9, NhatKy_ViPham!C:C, "T24") - SUMIFS(NhatKy_ViPham!K:K, NhatKy_ViPham!E:E, "11_Van_B", NhatKy_ViPham!F:F, B9, NhatKy_ViPham!C:C, "T24")</f>
        <v>100</v>
      </c>
      <c r="AP9" s="7">
        <f>100 + SUMIFS(NhatKy_ViPham!J:J, NhatKy_ViPham!E:E, "11_Van_B", NhatKy_ViPham!F:F, B9, NhatKy_ViPham!C:C, "T25") - SUMIFS(NhatKy_ViPham!K:K, NhatKy_ViPham!E:E, "11_Van_B", NhatKy_ViPham!F:F, B9, NhatKy_ViPham!C:C, "T25")</f>
        <v>100</v>
      </c>
      <c r="AQ9" s="7">
        <f>100 + SUMIFS(NhatKy_ViPham!J:J, NhatKy_ViPham!E:E, "11_Van_B", NhatKy_ViPham!F:F, B9, NhatKy_ViPham!C:C, "T26") - SUMIFS(NhatKy_ViPham!K:K, NhatKy_ViPham!E:E, "11_Van_B", NhatKy_ViPham!F:F, B9, NhatKy_ViPham!C:C, "T26")</f>
        <v>100</v>
      </c>
      <c r="AR9" s="7">
        <f>100 + SUMIFS(NhatKy_ViPham!J:J, NhatKy_ViPham!E:E, "11_Van_B", NhatKy_ViPham!F:F, B9, NhatKy_ViPham!C:C, "T27") - SUMIFS(NhatKy_ViPham!K:K, NhatKy_ViPham!E:E, "11_Van_B", NhatKy_ViPham!F:F, B9, NhatKy_ViPham!C:C, "T27")</f>
        <v>100</v>
      </c>
      <c r="AS9" s="7">
        <f>100 + SUMIFS(NhatKy_ViPham!J:J, NhatKy_ViPham!E:E, "11_Van_B", NhatKy_ViPham!F:F, B9, NhatKy_ViPham!C:C, "T28") - SUMIFS(NhatKy_ViPham!K:K, NhatKy_ViPham!E:E, "11_Van_B", NhatKy_ViPham!F:F, B9, NhatKy_ViPham!C:C, "T28")</f>
        <v>100</v>
      </c>
      <c r="AT9" s="7">
        <f>100 + SUMIFS(NhatKy_ViPham!J:J, NhatKy_ViPham!E:E, "11_Van_B", NhatKy_ViPham!F:F, B9, NhatKy_ViPham!C:C, "T29") - SUMIFS(NhatKy_ViPham!K:K, NhatKy_ViPham!E:E, "11_Van_B", NhatKy_ViPham!F:F, B9, NhatKy_ViPham!C:C, "T29")</f>
        <v>100</v>
      </c>
      <c r="AU9" s="7">
        <f>100 + SUMIFS(NhatKy_ViPham!J:J, NhatKy_ViPham!E:E, "11_Van_B", NhatKy_ViPham!F:F, B9, NhatKy_ViPham!C:C, "T30") - SUMIFS(NhatKy_ViPham!K:K, NhatKy_ViPham!E:E, "11_Van_B", NhatKy_ViPham!F:F, B9, NhatKy_ViPham!C:C, "T30")</f>
        <v>100</v>
      </c>
      <c r="AV9" s="7">
        <f>100 + SUMIFS(NhatKy_ViPham!J:J, NhatKy_ViPham!E:E, "11_Van_B", NhatKy_ViPham!F:F, B9, NhatKy_ViPham!C:C, "T31") - SUMIFS(NhatKy_ViPham!K:K, NhatKy_ViPham!E:E, "11_Van_B", NhatKy_ViPham!F:F, B9, NhatKy_ViPham!C:C, "T31")</f>
        <v>100</v>
      </c>
      <c r="AW9" s="7">
        <f>100 + SUMIFS(NhatKy_ViPham!J:J, NhatKy_ViPham!E:E, "11_Van_B", NhatKy_ViPham!F:F, B9, NhatKy_ViPham!C:C, "T32") - SUMIFS(NhatKy_ViPham!K:K, NhatKy_ViPham!E:E, "11_Van_B", NhatKy_ViPham!F:F, B9, NhatKy_ViPham!C:C, "T32")</f>
        <v>100</v>
      </c>
      <c r="AX9" s="7">
        <f>100 + SUMIFS(NhatKy_ViPham!J:J, NhatKy_ViPham!E:E, "11_Van_B", NhatKy_ViPham!F:F, B9, NhatKy_ViPham!C:C, "T33") - SUMIFS(NhatKy_ViPham!K:K, NhatKy_ViPham!E:E, "11_Van_B", NhatKy_ViPham!F:F, B9, NhatKy_ViPham!C:C, "T33")</f>
        <v>100</v>
      </c>
      <c r="AY9" s="7">
        <f>100 + SUMIFS(NhatKy_ViPham!J:J, NhatKy_ViPham!E:E, "11_Van_B", NhatKy_ViPham!F:F, B9, NhatKy_ViPham!C:C, "T34") - SUMIFS(NhatKy_ViPham!K:K, NhatKy_ViPham!E:E, "11_Van_B", NhatKy_ViPham!F:F, B9, NhatKy_ViPham!C:C, "T34")</f>
        <v>100</v>
      </c>
      <c r="AZ9" s="7">
        <f>100 + SUMIFS(NhatKy_ViPham!J:J, NhatKy_ViPham!E:E, "11_Van_B", NhatKy_ViPham!F:F, B9, NhatKy_ViPham!C:C, "T35") - SUMIFS(NhatKy_ViPham!K:K, NhatKy_ViPham!E:E, "11_Van_B", NhatKy_ViPham!F:F, B9, NhatKy_ViPham!C:C, "T35")</f>
        <v>100</v>
      </c>
      <c r="BA9" s="12">
        <f t="shared" ref="BA9:BA42" si="0">ROUND(AVERAGE(R9:AZ9), 1)</f>
        <v>100</v>
      </c>
      <c r="BB9" s="11" t="s">
        <v>430</v>
      </c>
      <c r="BC9" s="14" t="str">
        <f t="shared" ref="BC9:BC42" si="1">IF(BB9="Có", "Chưa đạt", IF(BA9&gt;=85, "Tốt", IF(BA9&gt;=70, "Khá", IF(BA9&gt;=50, "Đạt", "Chưa đạt"))))</f>
        <v>Tốt</v>
      </c>
      <c r="BD9" s="10" t="str">
        <f t="shared" ref="BD9:BD42" si="2">IF(BC9="Chưa đạt", "🔴 Nguy cơ CHƯA ĐẠT", IF(BC9="Đạt", "🟡 CẦN NHẮC NHỞ", "🟢 BÌNH THƯỜNG"))</f>
        <v>🟢 BÌNH THƯỜNG</v>
      </c>
    </row>
    <row r="10" spans="1:56" x14ac:dyDescent="0.25">
      <c r="A10" s="5">
        <v>2</v>
      </c>
      <c r="B10" s="15" t="s">
        <v>1902</v>
      </c>
      <c r="C10" s="5" t="s">
        <v>1391</v>
      </c>
      <c r="D10" s="5" t="s">
        <v>429</v>
      </c>
      <c r="E10" s="11" t="s">
        <v>430</v>
      </c>
      <c r="F10" s="6">
        <f>SUMIFS(NhatKy_ViPham!K:K, NhatKy_ViPham!E:E, "11_Van_B", NhatKy_ViPham!F:F, B10, NhatKy_ViPham!H:H, "L01")</f>
        <v>0</v>
      </c>
      <c r="G10" s="6">
        <f>SUMIFS(NhatKy_ViPham!K:K, NhatKy_ViPham!E:E, "11_Van_B", NhatKy_ViPham!F:F, B10, NhatKy_ViPham!H:H, "L02")</f>
        <v>0</v>
      </c>
      <c r="H10" s="6">
        <f>SUMIFS(NhatKy_ViPham!K:K, NhatKy_ViPham!E:E, "11_Van_B", NhatKy_ViPham!F:F, B10, NhatKy_ViPham!H:H, "L03")</f>
        <v>0</v>
      </c>
      <c r="I10" s="6">
        <f>SUMIFS(NhatKy_ViPham!K:K, NhatKy_ViPham!E:E, "11_Van_B", NhatKy_ViPham!F:F, B10, NhatKy_ViPham!H:H, "L04")</f>
        <v>0</v>
      </c>
      <c r="J10" s="6">
        <f>SUMIFS(NhatKy_ViPham!K:K, NhatKy_ViPham!E:E, "11_Van_B", NhatKy_ViPham!F:F, B10, NhatKy_ViPham!H:H, "L05")</f>
        <v>0</v>
      </c>
      <c r="K10" s="6">
        <f>SUMIFS(NhatKy_ViPham!K:K, NhatKy_ViPham!E:E, "11_Van_B", NhatKy_ViPham!F:F, B10, NhatKy_ViPham!H:H, "L06")</f>
        <v>0</v>
      </c>
      <c r="L10" s="6">
        <f>SUMIFS(NhatKy_ViPham!K:K, NhatKy_ViPham!E:E, "11_Van_B", NhatKy_ViPham!F:F, B10, NhatKy_ViPham!H:H, "L07")</f>
        <v>0</v>
      </c>
      <c r="M10" s="6">
        <f>SUMIFS(NhatKy_ViPham!K:K, NhatKy_ViPham!E:E, "11_Van_B", NhatKy_ViPham!F:F, B10, NhatKy_ViPham!H:H, "L08")</f>
        <v>0</v>
      </c>
      <c r="N10" s="6">
        <f>SUMIFS(NhatKy_ViPham!K:K, NhatKy_ViPham!E:E, "11_Van_B", NhatKy_ViPham!F:F, B10, NhatKy_ViPham!H:H, "L09")</f>
        <v>0</v>
      </c>
      <c r="O10" s="6">
        <f>SUMIFS(NhatKy_ViPham!K:K, NhatKy_ViPham!E:E, "11_Van_B", NhatKy_ViPham!F:F, B10, NhatKy_ViPham!H:H, "L10")</f>
        <v>0</v>
      </c>
      <c r="P10" s="12">
        <f>SUMIFS(NhatKy_ViPham!J:J, NhatKy_ViPham!E:E, "11_Van_B", NhatKy_ViPham!F:F, B10)</f>
        <v>0</v>
      </c>
      <c r="Q10" s="13">
        <f>SUMIFS(NhatKy_ViPham!K:K, NhatKy_ViPham!E:E, "11_Van_B", NhatKy_ViPham!F:F, B10)</f>
        <v>0</v>
      </c>
      <c r="R10" s="6">
        <f>100 + SUMIFS(NhatKy_ViPham!J:J, NhatKy_ViPham!E:E, "11_Van_B", NhatKy_ViPham!F:F, B10, NhatKy_ViPham!C:C, "T1") - SUMIFS(NhatKy_ViPham!K:K, NhatKy_ViPham!E:E, "11_Van_B", NhatKy_ViPham!F:F, B10, NhatKy_ViPham!C:C, "T1")</f>
        <v>100</v>
      </c>
      <c r="S10" s="6">
        <f>100 + SUMIFS(NhatKy_ViPham!J:J, NhatKy_ViPham!E:E, "11_Van_B", NhatKy_ViPham!F:F, B10, NhatKy_ViPham!C:C, "T2") - SUMIFS(NhatKy_ViPham!K:K, NhatKy_ViPham!E:E, "11_Van_B", NhatKy_ViPham!F:F, B10, NhatKy_ViPham!C:C, "T2")</f>
        <v>100</v>
      </c>
      <c r="T10" s="6">
        <f>100 + SUMIFS(NhatKy_ViPham!J:J, NhatKy_ViPham!E:E, "11_Van_B", NhatKy_ViPham!F:F, B10, NhatKy_ViPham!C:C, "T3") - SUMIFS(NhatKy_ViPham!K:K, NhatKy_ViPham!E:E, "11_Van_B", NhatKy_ViPham!F:F, B10, NhatKy_ViPham!C:C, "T3")</f>
        <v>100</v>
      </c>
      <c r="U10" s="6">
        <f>100 + SUMIFS(NhatKy_ViPham!J:J, NhatKy_ViPham!E:E, "11_Van_B", NhatKy_ViPham!F:F, B10, NhatKy_ViPham!C:C, "T4") - SUMIFS(NhatKy_ViPham!K:K, NhatKy_ViPham!E:E, "11_Van_B", NhatKy_ViPham!F:F, B10, NhatKy_ViPham!C:C, "T4")</f>
        <v>100</v>
      </c>
      <c r="V10" s="6">
        <f>100 + SUMIFS(NhatKy_ViPham!J:J, NhatKy_ViPham!E:E, "11_Van_B", NhatKy_ViPham!F:F, B10, NhatKy_ViPham!C:C, "T5") - SUMIFS(NhatKy_ViPham!K:K, NhatKy_ViPham!E:E, "11_Van_B", NhatKy_ViPham!F:F, B10, NhatKy_ViPham!C:C, "T5")</f>
        <v>100</v>
      </c>
      <c r="W10" s="6">
        <f>100 + SUMIFS(NhatKy_ViPham!J:J, NhatKy_ViPham!E:E, "11_Van_B", NhatKy_ViPham!F:F, B10, NhatKy_ViPham!C:C, "T6") - SUMIFS(NhatKy_ViPham!K:K, NhatKy_ViPham!E:E, "11_Van_B", NhatKy_ViPham!F:F, B10, NhatKy_ViPham!C:C, "T6")</f>
        <v>100</v>
      </c>
      <c r="X10" s="6">
        <f>100 + SUMIFS(NhatKy_ViPham!J:J, NhatKy_ViPham!E:E, "11_Van_B", NhatKy_ViPham!F:F, B10, NhatKy_ViPham!C:C, "T7") - SUMIFS(NhatKy_ViPham!K:K, NhatKy_ViPham!E:E, "11_Van_B", NhatKy_ViPham!F:F, B10, NhatKy_ViPham!C:C, "T7")</f>
        <v>100</v>
      </c>
      <c r="Y10" s="6">
        <f>100 + SUMIFS(NhatKy_ViPham!J:J, NhatKy_ViPham!E:E, "11_Van_B", NhatKy_ViPham!F:F, B10, NhatKy_ViPham!C:C, "T8") - SUMIFS(NhatKy_ViPham!K:K, NhatKy_ViPham!E:E, "11_Van_B", NhatKy_ViPham!F:F, B10, NhatKy_ViPham!C:C, "T8")</f>
        <v>100</v>
      </c>
      <c r="Z10" s="6">
        <f>100 + SUMIFS(NhatKy_ViPham!J:J, NhatKy_ViPham!E:E, "11_Van_B", NhatKy_ViPham!F:F, B10, NhatKy_ViPham!C:C, "T9") - SUMIFS(NhatKy_ViPham!K:K, NhatKy_ViPham!E:E, "11_Van_B", NhatKy_ViPham!F:F, B10, NhatKy_ViPham!C:C, "T9")</f>
        <v>100</v>
      </c>
      <c r="AA10" s="6">
        <f>100 + SUMIFS(NhatKy_ViPham!J:J, NhatKy_ViPham!E:E, "11_Van_B", NhatKy_ViPham!F:F, B10, NhatKy_ViPham!C:C, "T10") - SUMIFS(NhatKy_ViPham!K:K, NhatKy_ViPham!E:E, "11_Van_B", NhatKy_ViPham!F:F, B10, NhatKy_ViPham!C:C, "T10")</f>
        <v>100</v>
      </c>
      <c r="AB10" s="6">
        <f>100 + SUMIFS(NhatKy_ViPham!J:J, NhatKy_ViPham!E:E, "11_Van_B", NhatKy_ViPham!F:F, B10, NhatKy_ViPham!C:C, "T11") - SUMIFS(NhatKy_ViPham!K:K, NhatKy_ViPham!E:E, "11_Van_B", NhatKy_ViPham!F:F, B10, NhatKy_ViPham!C:C, "T11")</f>
        <v>100</v>
      </c>
      <c r="AC10" s="6">
        <f>100 + SUMIFS(NhatKy_ViPham!J:J, NhatKy_ViPham!E:E, "11_Van_B", NhatKy_ViPham!F:F, B10, NhatKy_ViPham!C:C, "T12") - SUMIFS(NhatKy_ViPham!K:K, NhatKy_ViPham!E:E, "11_Van_B", NhatKy_ViPham!F:F, B10, NhatKy_ViPham!C:C, "T12")</f>
        <v>100</v>
      </c>
      <c r="AD10" s="6">
        <f>100 + SUMIFS(NhatKy_ViPham!J:J, NhatKy_ViPham!E:E, "11_Van_B", NhatKy_ViPham!F:F, B10, NhatKy_ViPham!C:C, "T13") - SUMIFS(NhatKy_ViPham!K:K, NhatKy_ViPham!E:E, "11_Van_B", NhatKy_ViPham!F:F, B10, NhatKy_ViPham!C:C, "T13")</f>
        <v>100</v>
      </c>
      <c r="AE10" s="6">
        <f>100 + SUMIFS(NhatKy_ViPham!J:J, NhatKy_ViPham!E:E, "11_Van_B", NhatKy_ViPham!F:F, B10, NhatKy_ViPham!C:C, "T14") - SUMIFS(NhatKy_ViPham!K:K, NhatKy_ViPham!E:E, "11_Van_B", NhatKy_ViPham!F:F, B10, NhatKy_ViPham!C:C, "T14")</f>
        <v>100</v>
      </c>
      <c r="AF10" s="6">
        <f>100 + SUMIFS(NhatKy_ViPham!J:J, NhatKy_ViPham!E:E, "11_Van_B", NhatKy_ViPham!F:F, B10, NhatKy_ViPham!C:C, "T15") - SUMIFS(NhatKy_ViPham!K:K, NhatKy_ViPham!E:E, "11_Van_B", NhatKy_ViPham!F:F, B10, NhatKy_ViPham!C:C, "T15")</f>
        <v>100</v>
      </c>
      <c r="AG10" s="6">
        <f>100 + SUMIFS(NhatKy_ViPham!J:J, NhatKy_ViPham!E:E, "11_Van_B", NhatKy_ViPham!F:F, B10, NhatKy_ViPham!C:C, "T16") - SUMIFS(NhatKy_ViPham!K:K, NhatKy_ViPham!E:E, "11_Van_B", NhatKy_ViPham!F:F, B10, NhatKy_ViPham!C:C, "T16")</f>
        <v>100</v>
      </c>
      <c r="AH10" s="6">
        <f>100 + SUMIFS(NhatKy_ViPham!J:J, NhatKy_ViPham!E:E, "11_Van_B", NhatKy_ViPham!F:F, B10, NhatKy_ViPham!C:C, "T17") - SUMIFS(NhatKy_ViPham!K:K, NhatKy_ViPham!E:E, "11_Van_B", NhatKy_ViPham!F:F, B10, NhatKy_ViPham!C:C, "T17")</f>
        <v>100</v>
      </c>
      <c r="AI10" s="6">
        <f>100 + SUMIFS(NhatKy_ViPham!J:J, NhatKy_ViPham!E:E, "11_Van_B", NhatKy_ViPham!F:F, B10, NhatKy_ViPham!C:C, "T18") - SUMIFS(NhatKy_ViPham!K:K, NhatKy_ViPham!E:E, "11_Van_B", NhatKy_ViPham!F:F, B10, NhatKy_ViPham!C:C, "T18")</f>
        <v>100</v>
      </c>
      <c r="AJ10" s="6">
        <f>100 + SUMIFS(NhatKy_ViPham!J:J, NhatKy_ViPham!E:E, "11_Van_B", NhatKy_ViPham!F:F, B10, NhatKy_ViPham!C:C, "T19") - SUMIFS(NhatKy_ViPham!K:K, NhatKy_ViPham!E:E, "11_Van_B", NhatKy_ViPham!F:F, B10, NhatKy_ViPham!C:C, "T19")</f>
        <v>100</v>
      </c>
      <c r="AK10" s="6">
        <f>100 + SUMIFS(NhatKy_ViPham!J:J, NhatKy_ViPham!E:E, "11_Van_B", NhatKy_ViPham!F:F, B10, NhatKy_ViPham!C:C, "T20") - SUMIFS(NhatKy_ViPham!K:K, NhatKy_ViPham!E:E, "11_Van_B", NhatKy_ViPham!F:F, B10, NhatKy_ViPham!C:C, "T20")</f>
        <v>100</v>
      </c>
      <c r="AL10" s="6">
        <f>100 + SUMIFS(NhatKy_ViPham!J:J, NhatKy_ViPham!E:E, "11_Van_B", NhatKy_ViPham!F:F, B10, NhatKy_ViPham!C:C, "T21") - SUMIFS(NhatKy_ViPham!K:K, NhatKy_ViPham!E:E, "11_Van_B", NhatKy_ViPham!F:F, B10, NhatKy_ViPham!C:C, "T21")</f>
        <v>100</v>
      </c>
      <c r="AM10" s="6">
        <f>100 + SUMIFS(NhatKy_ViPham!J:J, NhatKy_ViPham!E:E, "11_Van_B", NhatKy_ViPham!F:F, B10, NhatKy_ViPham!C:C, "T22") - SUMIFS(NhatKy_ViPham!K:K, NhatKy_ViPham!E:E, "11_Van_B", NhatKy_ViPham!F:F, B10, NhatKy_ViPham!C:C, "T22")</f>
        <v>100</v>
      </c>
      <c r="AN10" s="6">
        <f>100 + SUMIFS(NhatKy_ViPham!J:J, NhatKy_ViPham!E:E, "11_Van_B", NhatKy_ViPham!F:F, B10, NhatKy_ViPham!C:C, "T23") - SUMIFS(NhatKy_ViPham!K:K, NhatKy_ViPham!E:E, "11_Van_B", NhatKy_ViPham!F:F, B10, NhatKy_ViPham!C:C, "T23")</f>
        <v>100</v>
      </c>
      <c r="AO10" s="6">
        <f>100 + SUMIFS(NhatKy_ViPham!J:J, NhatKy_ViPham!E:E, "11_Van_B", NhatKy_ViPham!F:F, B10, NhatKy_ViPham!C:C, "T24") - SUMIFS(NhatKy_ViPham!K:K, NhatKy_ViPham!E:E, "11_Van_B", NhatKy_ViPham!F:F, B10, NhatKy_ViPham!C:C, "T24")</f>
        <v>100</v>
      </c>
      <c r="AP10" s="6">
        <f>100 + SUMIFS(NhatKy_ViPham!J:J, NhatKy_ViPham!E:E, "11_Van_B", NhatKy_ViPham!F:F, B10, NhatKy_ViPham!C:C, "T25") - SUMIFS(NhatKy_ViPham!K:K, NhatKy_ViPham!E:E, "11_Van_B", NhatKy_ViPham!F:F, B10, NhatKy_ViPham!C:C, "T25")</f>
        <v>100</v>
      </c>
      <c r="AQ10" s="6">
        <f>100 + SUMIFS(NhatKy_ViPham!J:J, NhatKy_ViPham!E:E, "11_Van_B", NhatKy_ViPham!F:F, B10, NhatKy_ViPham!C:C, "T26") - SUMIFS(NhatKy_ViPham!K:K, NhatKy_ViPham!E:E, "11_Van_B", NhatKy_ViPham!F:F, B10, NhatKy_ViPham!C:C, "T26")</f>
        <v>100</v>
      </c>
      <c r="AR10" s="6">
        <f>100 + SUMIFS(NhatKy_ViPham!J:J, NhatKy_ViPham!E:E, "11_Van_B", NhatKy_ViPham!F:F, B10, NhatKy_ViPham!C:C, "T27") - SUMIFS(NhatKy_ViPham!K:K, NhatKy_ViPham!E:E, "11_Van_B", NhatKy_ViPham!F:F, B10, NhatKy_ViPham!C:C, "T27")</f>
        <v>100</v>
      </c>
      <c r="AS10" s="6">
        <f>100 + SUMIFS(NhatKy_ViPham!J:J, NhatKy_ViPham!E:E, "11_Van_B", NhatKy_ViPham!F:F, B10, NhatKy_ViPham!C:C, "T28") - SUMIFS(NhatKy_ViPham!K:K, NhatKy_ViPham!E:E, "11_Van_B", NhatKy_ViPham!F:F, B10, NhatKy_ViPham!C:C, "T28")</f>
        <v>100</v>
      </c>
      <c r="AT10" s="6">
        <f>100 + SUMIFS(NhatKy_ViPham!J:J, NhatKy_ViPham!E:E, "11_Van_B", NhatKy_ViPham!F:F, B10, NhatKy_ViPham!C:C, "T29") - SUMIFS(NhatKy_ViPham!K:K, NhatKy_ViPham!E:E, "11_Van_B", NhatKy_ViPham!F:F, B10, NhatKy_ViPham!C:C, "T29")</f>
        <v>100</v>
      </c>
      <c r="AU10" s="6">
        <f>100 + SUMIFS(NhatKy_ViPham!J:J, NhatKy_ViPham!E:E, "11_Van_B", NhatKy_ViPham!F:F, B10, NhatKy_ViPham!C:C, "T30") - SUMIFS(NhatKy_ViPham!K:K, NhatKy_ViPham!E:E, "11_Van_B", NhatKy_ViPham!F:F, B10, NhatKy_ViPham!C:C, "T30")</f>
        <v>100</v>
      </c>
      <c r="AV10" s="6">
        <f>100 + SUMIFS(NhatKy_ViPham!J:J, NhatKy_ViPham!E:E, "11_Van_B", NhatKy_ViPham!F:F, B10, NhatKy_ViPham!C:C, "T31") - SUMIFS(NhatKy_ViPham!K:K, NhatKy_ViPham!E:E, "11_Van_B", NhatKy_ViPham!F:F, B10, NhatKy_ViPham!C:C, "T31")</f>
        <v>100</v>
      </c>
      <c r="AW10" s="6">
        <f>100 + SUMIFS(NhatKy_ViPham!J:J, NhatKy_ViPham!E:E, "11_Van_B", NhatKy_ViPham!F:F, B10, NhatKy_ViPham!C:C, "T32") - SUMIFS(NhatKy_ViPham!K:K, NhatKy_ViPham!E:E, "11_Van_B", NhatKy_ViPham!F:F, B10, NhatKy_ViPham!C:C, "T32")</f>
        <v>100</v>
      </c>
      <c r="AX10" s="6">
        <f>100 + SUMIFS(NhatKy_ViPham!J:J, NhatKy_ViPham!E:E, "11_Van_B", NhatKy_ViPham!F:F, B10, NhatKy_ViPham!C:C, "T33") - SUMIFS(NhatKy_ViPham!K:K, NhatKy_ViPham!E:E, "11_Van_B", NhatKy_ViPham!F:F, B10, NhatKy_ViPham!C:C, "T33")</f>
        <v>100</v>
      </c>
      <c r="AY10" s="6">
        <f>100 + SUMIFS(NhatKy_ViPham!J:J, NhatKy_ViPham!E:E, "11_Van_B", NhatKy_ViPham!F:F, B10, NhatKy_ViPham!C:C, "T34") - SUMIFS(NhatKy_ViPham!K:K, NhatKy_ViPham!E:E, "11_Van_B", NhatKy_ViPham!F:F, B10, NhatKy_ViPham!C:C, "T34")</f>
        <v>100</v>
      </c>
      <c r="AZ10" s="6">
        <f>100 + SUMIFS(NhatKy_ViPham!J:J, NhatKy_ViPham!E:E, "11_Van_B", NhatKy_ViPham!F:F, B10, NhatKy_ViPham!C:C, "T35") - SUMIFS(NhatKy_ViPham!K:K, NhatKy_ViPham!E:E, "11_Van_B", NhatKy_ViPham!F:F, B10, NhatKy_ViPham!C:C, "T35")</f>
        <v>100</v>
      </c>
      <c r="BA10" s="12">
        <f t="shared" si="0"/>
        <v>100</v>
      </c>
      <c r="BB10" s="11" t="s">
        <v>430</v>
      </c>
      <c r="BC10" s="16" t="str">
        <f t="shared" si="1"/>
        <v>Tốt</v>
      </c>
      <c r="BD10" s="15" t="str">
        <f t="shared" si="2"/>
        <v>🟢 BÌNH THƯỜNG</v>
      </c>
    </row>
    <row r="11" spans="1:56" x14ac:dyDescent="0.25">
      <c r="A11" s="4">
        <v>3</v>
      </c>
      <c r="B11" s="10" t="s">
        <v>1903</v>
      </c>
      <c r="C11" s="4" t="s">
        <v>1904</v>
      </c>
      <c r="D11" s="4" t="s">
        <v>435</v>
      </c>
      <c r="E11" s="11" t="s">
        <v>430</v>
      </c>
      <c r="F11" s="7">
        <f>SUMIFS(NhatKy_ViPham!K:K, NhatKy_ViPham!E:E, "11_Van_B", NhatKy_ViPham!F:F, B11, NhatKy_ViPham!H:H, "L01")</f>
        <v>0</v>
      </c>
      <c r="G11" s="7">
        <f>SUMIFS(NhatKy_ViPham!K:K, NhatKy_ViPham!E:E, "11_Van_B", NhatKy_ViPham!F:F, B11, NhatKy_ViPham!H:H, "L02")</f>
        <v>0</v>
      </c>
      <c r="H11" s="7">
        <f>SUMIFS(NhatKy_ViPham!K:K, NhatKy_ViPham!E:E, "11_Van_B", NhatKy_ViPham!F:F, B11, NhatKy_ViPham!H:H, "L03")</f>
        <v>0</v>
      </c>
      <c r="I11" s="7">
        <f>SUMIFS(NhatKy_ViPham!K:K, NhatKy_ViPham!E:E, "11_Van_B", NhatKy_ViPham!F:F, B11, NhatKy_ViPham!H:H, "L04")</f>
        <v>0</v>
      </c>
      <c r="J11" s="7">
        <f>SUMIFS(NhatKy_ViPham!K:K, NhatKy_ViPham!E:E, "11_Van_B", NhatKy_ViPham!F:F, B11, NhatKy_ViPham!H:H, "L05")</f>
        <v>0</v>
      </c>
      <c r="K11" s="7">
        <f>SUMIFS(NhatKy_ViPham!K:K, NhatKy_ViPham!E:E, "11_Van_B", NhatKy_ViPham!F:F, B11, NhatKy_ViPham!H:H, "L06")</f>
        <v>0</v>
      </c>
      <c r="L11" s="7">
        <f>SUMIFS(NhatKy_ViPham!K:K, NhatKy_ViPham!E:E, "11_Van_B", NhatKy_ViPham!F:F, B11, NhatKy_ViPham!H:H, "L07")</f>
        <v>0</v>
      </c>
      <c r="M11" s="7">
        <f>SUMIFS(NhatKy_ViPham!K:K, NhatKy_ViPham!E:E, "11_Van_B", NhatKy_ViPham!F:F, B11, NhatKy_ViPham!H:H, "L08")</f>
        <v>0</v>
      </c>
      <c r="N11" s="7">
        <f>SUMIFS(NhatKy_ViPham!K:K, NhatKy_ViPham!E:E, "11_Van_B", NhatKy_ViPham!F:F, B11, NhatKy_ViPham!H:H, "L09")</f>
        <v>0</v>
      </c>
      <c r="O11" s="7">
        <f>SUMIFS(NhatKy_ViPham!K:K, NhatKy_ViPham!E:E, "11_Van_B", NhatKy_ViPham!F:F, B11, NhatKy_ViPham!H:H, "L10")</f>
        <v>0</v>
      </c>
      <c r="P11" s="12">
        <f>SUMIFS(NhatKy_ViPham!J:J, NhatKy_ViPham!E:E, "11_Van_B", NhatKy_ViPham!F:F, B11)</f>
        <v>0</v>
      </c>
      <c r="Q11" s="13">
        <f>SUMIFS(NhatKy_ViPham!K:K, NhatKy_ViPham!E:E, "11_Van_B", NhatKy_ViPham!F:F, B11)</f>
        <v>0</v>
      </c>
      <c r="R11" s="7">
        <f>100 + SUMIFS(NhatKy_ViPham!J:J, NhatKy_ViPham!E:E, "11_Van_B", NhatKy_ViPham!F:F, B11, NhatKy_ViPham!C:C, "T1") - SUMIFS(NhatKy_ViPham!K:K, NhatKy_ViPham!E:E, "11_Van_B", NhatKy_ViPham!F:F, B11, NhatKy_ViPham!C:C, "T1")</f>
        <v>100</v>
      </c>
      <c r="S11" s="7">
        <f>100 + SUMIFS(NhatKy_ViPham!J:J, NhatKy_ViPham!E:E, "11_Van_B", NhatKy_ViPham!F:F, B11, NhatKy_ViPham!C:C, "T2") - SUMIFS(NhatKy_ViPham!K:K, NhatKy_ViPham!E:E, "11_Van_B", NhatKy_ViPham!F:F, B11, NhatKy_ViPham!C:C, "T2")</f>
        <v>100</v>
      </c>
      <c r="T11" s="7">
        <f>100 + SUMIFS(NhatKy_ViPham!J:J, NhatKy_ViPham!E:E, "11_Van_B", NhatKy_ViPham!F:F, B11, NhatKy_ViPham!C:C, "T3") - SUMIFS(NhatKy_ViPham!K:K, NhatKy_ViPham!E:E, "11_Van_B", NhatKy_ViPham!F:F, B11, NhatKy_ViPham!C:C, "T3")</f>
        <v>100</v>
      </c>
      <c r="U11" s="7">
        <f>100 + SUMIFS(NhatKy_ViPham!J:J, NhatKy_ViPham!E:E, "11_Van_B", NhatKy_ViPham!F:F, B11, NhatKy_ViPham!C:C, "T4") - SUMIFS(NhatKy_ViPham!K:K, NhatKy_ViPham!E:E, "11_Van_B", NhatKy_ViPham!F:F, B11, NhatKy_ViPham!C:C, "T4")</f>
        <v>100</v>
      </c>
      <c r="V11" s="7">
        <f>100 + SUMIFS(NhatKy_ViPham!J:J, NhatKy_ViPham!E:E, "11_Van_B", NhatKy_ViPham!F:F, B11, NhatKy_ViPham!C:C, "T5") - SUMIFS(NhatKy_ViPham!K:K, NhatKy_ViPham!E:E, "11_Van_B", NhatKy_ViPham!F:F, B11, NhatKy_ViPham!C:C, "T5")</f>
        <v>100</v>
      </c>
      <c r="W11" s="7">
        <f>100 + SUMIFS(NhatKy_ViPham!J:J, NhatKy_ViPham!E:E, "11_Van_B", NhatKy_ViPham!F:F, B11, NhatKy_ViPham!C:C, "T6") - SUMIFS(NhatKy_ViPham!K:K, NhatKy_ViPham!E:E, "11_Van_B", NhatKy_ViPham!F:F, B11, NhatKy_ViPham!C:C, "T6")</f>
        <v>100</v>
      </c>
      <c r="X11" s="7">
        <f>100 + SUMIFS(NhatKy_ViPham!J:J, NhatKy_ViPham!E:E, "11_Van_B", NhatKy_ViPham!F:F, B11, NhatKy_ViPham!C:C, "T7") - SUMIFS(NhatKy_ViPham!K:K, NhatKy_ViPham!E:E, "11_Van_B", NhatKy_ViPham!F:F, B11, NhatKy_ViPham!C:C, "T7")</f>
        <v>100</v>
      </c>
      <c r="Y11" s="7">
        <f>100 + SUMIFS(NhatKy_ViPham!J:J, NhatKy_ViPham!E:E, "11_Van_B", NhatKy_ViPham!F:F, B11, NhatKy_ViPham!C:C, "T8") - SUMIFS(NhatKy_ViPham!K:K, NhatKy_ViPham!E:E, "11_Van_B", NhatKy_ViPham!F:F, B11, NhatKy_ViPham!C:C, "T8")</f>
        <v>100</v>
      </c>
      <c r="Z11" s="7">
        <f>100 + SUMIFS(NhatKy_ViPham!J:J, NhatKy_ViPham!E:E, "11_Van_B", NhatKy_ViPham!F:F, B11, NhatKy_ViPham!C:C, "T9") - SUMIFS(NhatKy_ViPham!K:K, NhatKy_ViPham!E:E, "11_Van_B", NhatKy_ViPham!F:F, B11, NhatKy_ViPham!C:C, "T9")</f>
        <v>100</v>
      </c>
      <c r="AA11" s="7">
        <f>100 + SUMIFS(NhatKy_ViPham!J:J, NhatKy_ViPham!E:E, "11_Van_B", NhatKy_ViPham!F:F, B11, NhatKy_ViPham!C:C, "T10") - SUMIFS(NhatKy_ViPham!K:K, NhatKy_ViPham!E:E, "11_Van_B", NhatKy_ViPham!F:F, B11, NhatKy_ViPham!C:C, "T10")</f>
        <v>100</v>
      </c>
      <c r="AB11" s="7">
        <f>100 + SUMIFS(NhatKy_ViPham!J:J, NhatKy_ViPham!E:E, "11_Van_B", NhatKy_ViPham!F:F, B11, NhatKy_ViPham!C:C, "T11") - SUMIFS(NhatKy_ViPham!K:K, NhatKy_ViPham!E:E, "11_Van_B", NhatKy_ViPham!F:F, B11, NhatKy_ViPham!C:C, "T11")</f>
        <v>100</v>
      </c>
      <c r="AC11" s="7">
        <f>100 + SUMIFS(NhatKy_ViPham!J:J, NhatKy_ViPham!E:E, "11_Van_B", NhatKy_ViPham!F:F, B11, NhatKy_ViPham!C:C, "T12") - SUMIFS(NhatKy_ViPham!K:K, NhatKy_ViPham!E:E, "11_Van_B", NhatKy_ViPham!F:F, B11, NhatKy_ViPham!C:C, "T12")</f>
        <v>100</v>
      </c>
      <c r="AD11" s="7">
        <f>100 + SUMIFS(NhatKy_ViPham!J:J, NhatKy_ViPham!E:E, "11_Van_B", NhatKy_ViPham!F:F, B11, NhatKy_ViPham!C:C, "T13") - SUMIFS(NhatKy_ViPham!K:K, NhatKy_ViPham!E:E, "11_Van_B", NhatKy_ViPham!F:F, B11, NhatKy_ViPham!C:C, "T13")</f>
        <v>100</v>
      </c>
      <c r="AE11" s="7">
        <f>100 + SUMIFS(NhatKy_ViPham!J:J, NhatKy_ViPham!E:E, "11_Van_B", NhatKy_ViPham!F:F, B11, NhatKy_ViPham!C:C, "T14") - SUMIFS(NhatKy_ViPham!K:K, NhatKy_ViPham!E:E, "11_Van_B", NhatKy_ViPham!F:F, B11, NhatKy_ViPham!C:C, "T14")</f>
        <v>100</v>
      </c>
      <c r="AF11" s="7">
        <f>100 + SUMIFS(NhatKy_ViPham!J:J, NhatKy_ViPham!E:E, "11_Van_B", NhatKy_ViPham!F:F, B11, NhatKy_ViPham!C:C, "T15") - SUMIFS(NhatKy_ViPham!K:K, NhatKy_ViPham!E:E, "11_Van_B", NhatKy_ViPham!F:F, B11, NhatKy_ViPham!C:C, "T15")</f>
        <v>100</v>
      </c>
      <c r="AG11" s="7">
        <f>100 + SUMIFS(NhatKy_ViPham!J:J, NhatKy_ViPham!E:E, "11_Van_B", NhatKy_ViPham!F:F, B11, NhatKy_ViPham!C:C, "T16") - SUMIFS(NhatKy_ViPham!K:K, NhatKy_ViPham!E:E, "11_Van_B", NhatKy_ViPham!F:F, B11, NhatKy_ViPham!C:C, "T16")</f>
        <v>100</v>
      </c>
      <c r="AH11" s="7">
        <f>100 + SUMIFS(NhatKy_ViPham!J:J, NhatKy_ViPham!E:E, "11_Van_B", NhatKy_ViPham!F:F, B11, NhatKy_ViPham!C:C, "T17") - SUMIFS(NhatKy_ViPham!K:K, NhatKy_ViPham!E:E, "11_Van_B", NhatKy_ViPham!F:F, B11, NhatKy_ViPham!C:C, "T17")</f>
        <v>100</v>
      </c>
      <c r="AI11" s="7">
        <f>100 + SUMIFS(NhatKy_ViPham!J:J, NhatKy_ViPham!E:E, "11_Van_B", NhatKy_ViPham!F:F, B11, NhatKy_ViPham!C:C, "T18") - SUMIFS(NhatKy_ViPham!K:K, NhatKy_ViPham!E:E, "11_Van_B", NhatKy_ViPham!F:F, B11, NhatKy_ViPham!C:C, "T18")</f>
        <v>100</v>
      </c>
      <c r="AJ11" s="7">
        <f>100 + SUMIFS(NhatKy_ViPham!J:J, NhatKy_ViPham!E:E, "11_Van_B", NhatKy_ViPham!F:F, B11, NhatKy_ViPham!C:C, "T19") - SUMIFS(NhatKy_ViPham!K:K, NhatKy_ViPham!E:E, "11_Van_B", NhatKy_ViPham!F:F, B11, NhatKy_ViPham!C:C, "T19")</f>
        <v>100</v>
      </c>
      <c r="AK11" s="7">
        <f>100 + SUMIFS(NhatKy_ViPham!J:J, NhatKy_ViPham!E:E, "11_Van_B", NhatKy_ViPham!F:F, B11, NhatKy_ViPham!C:C, "T20") - SUMIFS(NhatKy_ViPham!K:K, NhatKy_ViPham!E:E, "11_Van_B", NhatKy_ViPham!F:F, B11, NhatKy_ViPham!C:C, "T20")</f>
        <v>100</v>
      </c>
      <c r="AL11" s="7">
        <f>100 + SUMIFS(NhatKy_ViPham!J:J, NhatKy_ViPham!E:E, "11_Van_B", NhatKy_ViPham!F:F, B11, NhatKy_ViPham!C:C, "T21") - SUMIFS(NhatKy_ViPham!K:K, NhatKy_ViPham!E:E, "11_Van_B", NhatKy_ViPham!F:F, B11, NhatKy_ViPham!C:C, "T21")</f>
        <v>100</v>
      </c>
      <c r="AM11" s="7">
        <f>100 + SUMIFS(NhatKy_ViPham!J:J, NhatKy_ViPham!E:E, "11_Van_B", NhatKy_ViPham!F:F, B11, NhatKy_ViPham!C:C, "T22") - SUMIFS(NhatKy_ViPham!K:K, NhatKy_ViPham!E:E, "11_Van_B", NhatKy_ViPham!F:F, B11, NhatKy_ViPham!C:C, "T22")</f>
        <v>100</v>
      </c>
      <c r="AN11" s="7">
        <f>100 + SUMIFS(NhatKy_ViPham!J:J, NhatKy_ViPham!E:E, "11_Van_B", NhatKy_ViPham!F:F, B11, NhatKy_ViPham!C:C, "T23") - SUMIFS(NhatKy_ViPham!K:K, NhatKy_ViPham!E:E, "11_Van_B", NhatKy_ViPham!F:F, B11, NhatKy_ViPham!C:C, "T23")</f>
        <v>100</v>
      </c>
      <c r="AO11" s="7">
        <f>100 + SUMIFS(NhatKy_ViPham!J:J, NhatKy_ViPham!E:E, "11_Van_B", NhatKy_ViPham!F:F, B11, NhatKy_ViPham!C:C, "T24") - SUMIFS(NhatKy_ViPham!K:K, NhatKy_ViPham!E:E, "11_Van_B", NhatKy_ViPham!F:F, B11, NhatKy_ViPham!C:C, "T24")</f>
        <v>100</v>
      </c>
      <c r="AP11" s="7">
        <f>100 + SUMIFS(NhatKy_ViPham!J:J, NhatKy_ViPham!E:E, "11_Van_B", NhatKy_ViPham!F:F, B11, NhatKy_ViPham!C:C, "T25") - SUMIFS(NhatKy_ViPham!K:K, NhatKy_ViPham!E:E, "11_Van_B", NhatKy_ViPham!F:F, B11, NhatKy_ViPham!C:C, "T25")</f>
        <v>100</v>
      </c>
      <c r="AQ11" s="7">
        <f>100 + SUMIFS(NhatKy_ViPham!J:J, NhatKy_ViPham!E:E, "11_Van_B", NhatKy_ViPham!F:F, B11, NhatKy_ViPham!C:C, "T26") - SUMIFS(NhatKy_ViPham!K:K, NhatKy_ViPham!E:E, "11_Van_B", NhatKy_ViPham!F:F, B11, NhatKy_ViPham!C:C, "T26")</f>
        <v>100</v>
      </c>
      <c r="AR11" s="7">
        <f>100 + SUMIFS(NhatKy_ViPham!J:J, NhatKy_ViPham!E:E, "11_Van_B", NhatKy_ViPham!F:F, B11, NhatKy_ViPham!C:C, "T27") - SUMIFS(NhatKy_ViPham!K:K, NhatKy_ViPham!E:E, "11_Van_B", NhatKy_ViPham!F:F, B11, NhatKy_ViPham!C:C, "T27")</f>
        <v>100</v>
      </c>
      <c r="AS11" s="7">
        <f>100 + SUMIFS(NhatKy_ViPham!J:J, NhatKy_ViPham!E:E, "11_Van_B", NhatKy_ViPham!F:F, B11, NhatKy_ViPham!C:C, "T28") - SUMIFS(NhatKy_ViPham!K:K, NhatKy_ViPham!E:E, "11_Van_B", NhatKy_ViPham!F:F, B11, NhatKy_ViPham!C:C, "T28")</f>
        <v>100</v>
      </c>
      <c r="AT11" s="7">
        <f>100 + SUMIFS(NhatKy_ViPham!J:J, NhatKy_ViPham!E:E, "11_Van_B", NhatKy_ViPham!F:F, B11, NhatKy_ViPham!C:C, "T29") - SUMIFS(NhatKy_ViPham!K:K, NhatKy_ViPham!E:E, "11_Van_B", NhatKy_ViPham!F:F, B11, NhatKy_ViPham!C:C, "T29")</f>
        <v>100</v>
      </c>
      <c r="AU11" s="7">
        <f>100 + SUMIFS(NhatKy_ViPham!J:J, NhatKy_ViPham!E:E, "11_Van_B", NhatKy_ViPham!F:F, B11, NhatKy_ViPham!C:C, "T30") - SUMIFS(NhatKy_ViPham!K:K, NhatKy_ViPham!E:E, "11_Van_B", NhatKy_ViPham!F:F, B11, NhatKy_ViPham!C:C, "T30")</f>
        <v>100</v>
      </c>
      <c r="AV11" s="7">
        <f>100 + SUMIFS(NhatKy_ViPham!J:J, NhatKy_ViPham!E:E, "11_Van_B", NhatKy_ViPham!F:F, B11, NhatKy_ViPham!C:C, "T31") - SUMIFS(NhatKy_ViPham!K:K, NhatKy_ViPham!E:E, "11_Van_B", NhatKy_ViPham!F:F, B11, NhatKy_ViPham!C:C, "T31")</f>
        <v>100</v>
      </c>
      <c r="AW11" s="7">
        <f>100 + SUMIFS(NhatKy_ViPham!J:J, NhatKy_ViPham!E:E, "11_Van_B", NhatKy_ViPham!F:F, B11, NhatKy_ViPham!C:C, "T32") - SUMIFS(NhatKy_ViPham!K:K, NhatKy_ViPham!E:E, "11_Van_B", NhatKy_ViPham!F:F, B11, NhatKy_ViPham!C:C, "T32")</f>
        <v>100</v>
      </c>
      <c r="AX11" s="7">
        <f>100 + SUMIFS(NhatKy_ViPham!J:J, NhatKy_ViPham!E:E, "11_Van_B", NhatKy_ViPham!F:F, B11, NhatKy_ViPham!C:C, "T33") - SUMIFS(NhatKy_ViPham!K:K, NhatKy_ViPham!E:E, "11_Van_B", NhatKy_ViPham!F:F, B11, NhatKy_ViPham!C:C, "T33")</f>
        <v>100</v>
      </c>
      <c r="AY11" s="7">
        <f>100 + SUMIFS(NhatKy_ViPham!J:J, NhatKy_ViPham!E:E, "11_Van_B", NhatKy_ViPham!F:F, B11, NhatKy_ViPham!C:C, "T34") - SUMIFS(NhatKy_ViPham!K:K, NhatKy_ViPham!E:E, "11_Van_B", NhatKy_ViPham!F:F, B11, NhatKy_ViPham!C:C, "T34")</f>
        <v>100</v>
      </c>
      <c r="AZ11" s="7">
        <f>100 + SUMIFS(NhatKy_ViPham!J:J, NhatKy_ViPham!E:E, "11_Van_B", NhatKy_ViPham!F:F, B11, NhatKy_ViPham!C:C, "T35") - SUMIFS(NhatKy_ViPham!K:K, NhatKy_ViPham!E:E, "11_Van_B", NhatKy_ViPham!F:F, B11, NhatKy_ViPham!C:C, "T35")</f>
        <v>100</v>
      </c>
      <c r="BA11" s="12">
        <f t="shared" si="0"/>
        <v>100</v>
      </c>
      <c r="BB11" s="11" t="s">
        <v>430</v>
      </c>
      <c r="BC11" s="14" t="str">
        <f t="shared" si="1"/>
        <v>Tốt</v>
      </c>
      <c r="BD11" s="10" t="str">
        <f t="shared" si="2"/>
        <v>🟢 BÌNH THƯỜNG</v>
      </c>
    </row>
    <row r="12" spans="1:56" x14ac:dyDescent="0.25">
      <c r="A12" s="5">
        <v>4</v>
      </c>
      <c r="B12" s="15" t="s">
        <v>1905</v>
      </c>
      <c r="C12" s="5" t="s">
        <v>1906</v>
      </c>
      <c r="D12" s="5" t="s">
        <v>435</v>
      </c>
      <c r="E12" s="11" t="s">
        <v>430</v>
      </c>
      <c r="F12" s="6">
        <f>SUMIFS(NhatKy_ViPham!K:K, NhatKy_ViPham!E:E, "11_Van_B", NhatKy_ViPham!F:F, B12, NhatKy_ViPham!H:H, "L01")</f>
        <v>0</v>
      </c>
      <c r="G12" s="6">
        <f>SUMIFS(NhatKy_ViPham!K:K, NhatKy_ViPham!E:E, "11_Van_B", NhatKy_ViPham!F:F, B12, NhatKy_ViPham!H:H, "L02")</f>
        <v>0</v>
      </c>
      <c r="H12" s="6">
        <f>SUMIFS(NhatKy_ViPham!K:K, NhatKy_ViPham!E:E, "11_Van_B", NhatKy_ViPham!F:F, B12, NhatKy_ViPham!H:H, "L03")</f>
        <v>0</v>
      </c>
      <c r="I12" s="6">
        <f>SUMIFS(NhatKy_ViPham!K:K, NhatKy_ViPham!E:E, "11_Van_B", NhatKy_ViPham!F:F, B12, NhatKy_ViPham!H:H, "L04")</f>
        <v>0</v>
      </c>
      <c r="J12" s="6">
        <f>SUMIFS(NhatKy_ViPham!K:K, NhatKy_ViPham!E:E, "11_Van_B", NhatKy_ViPham!F:F, B12, NhatKy_ViPham!H:H, "L05")</f>
        <v>0</v>
      </c>
      <c r="K12" s="6">
        <f>SUMIFS(NhatKy_ViPham!K:K, NhatKy_ViPham!E:E, "11_Van_B", NhatKy_ViPham!F:F, B12, NhatKy_ViPham!H:H, "L06")</f>
        <v>0</v>
      </c>
      <c r="L12" s="6">
        <f>SUMIFS(NhatKy_ViPham!K:K, NhatKy_ViPham!E:E, "11_Van_B", NhatKy_ViPham!F:F, B12, NhatKy_ViPham!H:H, "L07")</f>
        <v>0</v>
      </c>
      <c r="M12" s="6">
        <f>SUMIFS(NhatKy_ViPham!K:K, NhatKy_ViPham!E:E, "11_Van_B", NhatKy_ViPham!F:F, B12, NhatKy_ViPham!H:H, "L08")</f>
        <v>0</v>
      </c>
      <c r="N12" s="6">
        <f>SUMIFS(NhatKy_ViPham!K:K, NhatKy_ViPham!E:E, "11_Van_B", NhatKy_ViPham!F:F, B12, NhatKy_ViPham!H:H, "L09")</f>
        <v>0</v>
      </c>
      <c r="O12" s="6">
        <f>SUMIFS(NhatKy_ViPham!K:K, NhatKy_ViPham!E:E, "11_Van_B", NhatKy_ViPham!F:F, B12, NhatKy_ViPham!H:H, "L10")</f>
        <v>0</v>
      </c>
      <c r="P12" s="12">
        <f>SUMIFS(NhatKy_ViPham!J:J, NhatKy_ViPham!E:E, "11_Van_B", NhatKy_ViPham!F:F, B12)</f>
        <v>0</v>
      </c>
      <c r="Q12" s="13">
        <f>SUMIFS(NhatKy_ViPham!K:K, NhatKy_ViPham!E:E, "11_Van_B", NhatKy_ViPham!F:F, B12)</f>
        <v>0</v>
      </c>
      <c r="R12" s="6">
        <f>100 + SUMIFS(NhatKy_ViPham!J:J, NhatKy_ViPham!E:E, "11_Van_B", NhatKy_ViPham!F:F, B12, NhatKy_ViPham!C:C, "T1") - SUMIFS(NhatKy_ViPham!K:K, NhatKy_ViPham!E:E, "11_Van_B", NhatKy_ViPham!F:F, B12, NhatKy_ViPham!C:C, "T1")</f>
        <v>100</v>
      </c>
      <c r="S12" s="6">
        <f>100 + SUMIFS(NhatKy_ViPham!J:J, NhatKy_ViPham!E:E, "11_Van_B", NhatKy_ViPham!F:F, B12, NhatKy_ViPham!C:C, "T2") - SUMIFS(NhatKy_ViPham!K:K, NhatKy_ViPham!E:E, "11_Van_B", NhatKy_ViPham!F:F, B12, NhatKy_ViPham!C:C, "T2")</f>
        <v>100</v>
      </c>
      <c r="T12" s="6">
        <f>100 + SUMIFS(NhatKy_ViPham!J:J, NhatKy_ViPham!E:E, "11_Van_B", NhatKy_ViPham!F:F, B12, NhatKy_ViPham!C:C, "T3") - SUMIFS(NhatKy_ViPham!K:K, NhatKy_ViPham!E:E, "11_Van_B", NhatKy_ViPham!F:F, B12, NhatKy_ViPham!C:C, "T3")</f>
        <v>100</v>
      </c>
      <c r="U12" s="6">
        <f>100 + SUMIFS(NhatKy_ViPham!J:J, NhatKy_ViPham!E:E, "11_Van_B", NhatKy_ViPham!F:F, B12, NhatKy_ViPham!C:C, "T4") - SUMIFS(NhatKy_ViPham!K:K, NhatKy_ViPham!E:E, "11_Van_B", NhatKy_ViPham!F:F, B12, NhatKy_ViPham!C:C, "T4")</f>
        <v>100</v>
      </c>
      <c r="V12" s="6">
        <f>100 + SUMIFS(NhatKy_ViPham!J:J, NhatKy_ViPham!E:E, "11_Van_B", NhatKy_ViPham!F:F, B12, NhatKy_ViPham!C:C, "T5") - SUMIFS(NhatKy_ViPham!K:K, NhatKy_ViPham!E:E, "11_Van_B", NhatKy_ViPham!F:F, B12, NhatKy_ViPham!C:C, "T5")</f>
        <v>100</v>
      </c>
      <c r="W12" s="6">
        <f>100 + SUMIFS(NhatKy_ViPham!J:J, NhatKy_ViPham!E:E, "11_Van_B", NhatKy_ViPham!F:F, B12, NhatKy_ViPham!C:C, "T6") - SUMIFS(NhatKy_ViPham!K:K, NhatKy_ViPham!E:E, "11_Van_B", NhatKy_ViPham!F:F, B12, NhatKy_ViPham!C:C, "T6")</f>
        <v>100</v>
      </c>
      <c r="X12" s="6">
        <f>100 + SUMIFS(NhatKy_ViPham!J:J, NhatKy_ViPham!E:E, "11_Van_B", NhatKy_ViPham!F:F, B12, NhatKy_ViPham!C:C, "T7") - SUMIFS(NhatKy_ViPham!K:K, NhatKy_ViPham!E:E, "11_Van_B", NhatKy_ViPham!F:F, B12, NhatKy_ViPham!C:C, "T7")</f>
        <v>100</v>
      </c>
      <c r="Y12" s="6">
        <f>100 + SUMIFS(NhatKy_ViPham!J:J, NhatKy_ViPham!E:E, "11_Van_B", NhatKy_ViPham!F:F, B12, NhatKy_ViPham!C:C, "T8") - SUMIFS(NhatKy_ViPham!K:K, NhatKy_ViPham!E:E, "11_Van_B", NhatKy_ViPham!F:F, B12, NhatKy_ViPham!C:C, "T8")</f>
        <v>100</v>
      </c>
      <c r="Z12" s="6">
        <f>100 + SUMIFS(NhatKy_ViPham!J:J, NhatKy_ViPham!E:E, "11_Van_B", NhatKy_ViPham!F:F, B12, NhatKy_ViPham!C:C, "T9") - SUMIFS(NhatKy_ViPham!K:K, NhatKy_ViPham!E:E, "11_Van_B", NhatKy_ViPham!F:F, B12, NhatKy_ViPham!C:C, "T9")</f>
        <v>100</v>
      </c>
      <c r="AA12" s="6">
        <f>100 + SUMIFS(NhatKy_ViPham!J:J, NhatKy_ViPham!E:E, "11_Van_B", NhatKy_ViPham!F:F, B12, NhatKy_ViPham!C:C, "T10") - SUMIFS(NhatKy_ViPham!K:K, NhatKy_ViPham!E:E, "11_Van_B", NhatKy_ViPham!F:F, B12, NhatKy_ViPham!C:C, "T10")</f>
        <v>100</v>
      </c>
      <c r="AB12" s="6">
        <f>100 + SUMIFS(NhatKy_ViPham!J:J, NhatKy_ViPham!E:E, "11_Van_B", NhatKy_ViPham!F:F, B12, NhatKy_ViPham!C:C, "T11") - SUMIFS(NhatKy_ViPham!K:K, NhatKy_ViPham!E:E, "11_Van_B", NhatKy_ViPham!F:F, B12, NhatKy_ViPham!C:C, "T11")</f>
        <v>100</v>
      </c>
      <c r="AC12" s="6">
        <f>100 + SUMIFS(NhatKy_ViPham!J:J, NhatKy_ViPham!E:E, "11_Van_B", NhatKy_ViPham!F:F, B12, NhatKy_ViPham!C:C, "T12") - SUMIFS(NhatKy_ViPham!K:K, NhatKy_ViPham!E:E, "11_Van_B", NhatKy_ViPham!F:F, B12, NhatKy_ViPham!C:C, "T12")</f>
        <v>100</v>
      </c>
      <c r="AD12" s="6">
        <f>100 + SUMIFS(NhatKy_ViPham!J:J, NhatKy_ViPham!E:E, "11_Van_B", NhatKy_ViPham!F:F, B12, NhatKy_ViPham!C:C, "T13") - SUMIFS(NhatKy_ViPham!K:K, NhatKy_ViPham!E:E, "11_Van_B", NhatKy_ViPham!F:F, B12, NhatKy_ViPham!C:C, "T13")</f>
        <v>100</v>
      </c>
      <c r="AE12" s="6">
        <f>100 + SUMIFS(NhatKy_ViPham!J:J, NhatKy_ViPham!E:E, "11_Van_B", NhatKy_ViPham!F:F, B12, NhatKy_ViPham!C:C, "T14") - SUMIFS(NhatKy_ViPham!K:K, NhatKy_ViPham!E:E, "11_Van_B", NhatKy_ViPham!F:F, B12, NhatKy_ViPham!C:C, "T14")</f>
        <v>100</v>
      </c>
      <c r="AF12" s="6">
        <f>100 + SUMIFS(NhatKy_ViPham!J:J, NhatKy_ViPham!E:E, "11_Van_B", NhatKy_ViPham!F:F, B12, NhatKy_ViPham!C:C, "T15") - SUMIFS(NhatKy_ViPham!K:K, NhatKy_ViPham!E:E, "11_Van_B", NhatKy_ViPham!F:F, B12, NhatKy_ViPham!C:C, "T15")</f>
        <v>100</v>
      </c>
      <c r="AG12" s="6">
        <f>100 + SUMIFS(NhatKy_ViPham!J:J, NhatKy_ViPham!E:E, "11_Van_B", NhatKy_ViPham!F:F, B12, NhatKy_ViPham!C:C, "T16") - SUMIFS(NhatKy_ViPham!K:K, NhatKy_ViPham!E:E, "11_Van_B", NhatKy_ViPham!F:F, B12, NhatKy_ViPham!C:C, "T16")</f>
        <v>100</v>
      </c>
      <c r="AH12" s="6">
        <f>100 + SUMIFS(NhatKy_ViPham!J:J, NhatKy_ViPham!E:E, "11_Van_B", NhatKy_ViPham!F:F, B12, NhatKy_ViPham!C:C, "T17") - SUMIFS(NhatKy_ViPham!K:K, NhatKy_ViPham!E:E, "11_Van_B", NhatKy_ViPham!F:F, B12, NhatKy_ViPham!C:C, "T17")</f>
        <v>100</v>
      </c>
      <c r="AI12" s="6">
        <f>100 + SUMIFS(NhatKy_ViPham!J:J, NhatKy_ViPham!E:E, "11_Van_B", NhatKy_ViPham!F:F, B12, NhatKy_ViPham!C:C, "T18") - SUMIFS(NhatKy_ViPham!K:K, NhatKy_ViPham!E:E, "11_Van_B", NhatKy_ViPham!F:F, B12, NhatKy_ViPham!C:C, "T18")</f>
        <v>100</v>
      </c>
      <c r="AJ12" s="6">
        <f>100 + SUMIFS(NhatKy_ViPham!J:J, NhatKy_ViPham!E:E, "11_Van_B", NhatKy_ViPham!F:F, B12, NhatKy_ViPham!C:C, "T19") - SUMIFS(NhatKy_ViPham!K:K, NhatKy_ViPham!E:E, "11_Van_B", NhatKy_ViPham!F:F, B12, NhatKy_ViPham!C:C, "T19")</f>
        <v>100</v>
      </c>
      <c r="AK12" s="6">
        <f>100 + SUMIFS(NhatKy_ViPham!J:J, NhatKy_ViPham!E:E, "11_Van_B", NhatKy_ViPham!F:F, B12, NhatKy_ViPham!C:C, "T20") - SUMIFS(NhatKy_ViPham!K:K, NhatKy_ViPham!E:E, "11_Van_B", NhatKy_ViPham!F:F, B12, NhatKy_ViPham!C:C, "T20")</f>
        <v>100</v>
      </c>
      <c r="AL12" s="6">
        <f>100 + SUMIFS(NhatKy_ViPham!J:J, NhatKy_ViPham!E:E, "11_Van_B", NhatKy_ViPham!F:F, B12, NhatKy_ViPham!C:C, "T21") - SUMIFS(NhatKy_ViPham!K:K, NhatKy_ViPham!E:E, "11_Van_B", NhatKy_ViPham!F:F, B12, NhatKy_ViPham!C:C, "T21")</f>
        <v>100</v>
      </c>
      <c r="AM12" s="6">
        <f>100 + SUMIFS(NhatKy_ViPham!J:J, NhatKy_ViPham!E:E, "11_Van_B", NhatKy_ViPham!F:F, B12, NhatKy_ViPham!C:C, "T22") - SUMIFS(NhatKy_ViPham!K:K, NhatKy_ViPham!E:E, "11_Van_B", NhatKy_ViPham!F:F, B12, NhatKy_ViPham!C:C, "T22")</f>
        <v>100</v>
      </c>
      <c r="AN12" s="6">
        <f>100 + SUMIFS(NhatKy_ViPham!J:J, NhatKy_ViPham!E:E, "11_Van_B", NhatKy_ViPham!F:F, B12, NhatKy_ViPham!C:C, "T23") - SUMIFS(NhatKy_ViPham!K:K, NhatKy_ViPham!E:E, "11_Van_B", NhatKy_ViPham!F:F, B12, NhatKy_ViPham!C:C, "T23")</f>
        <v>100</v>
      </c>
      <c r="AO12" s="6">
        <f>100 + SUMIFS(NhatKy_ViPham!J:J, NhatKy_ViPham!E:E, "11_Van_B", NhatKy_ViPham!F:F, B12, NhatKy_ViPham!C:C, "T24") - SUMIFS(NhatKy_ViPham!K:K, NhatKy_ViPham!E:E, "11_Van_B", NhatKy_ViPham!F:F, B12, NhatKy_ViPham!C:C, "T24")</f>
        <v>100</v>
      </c>
      <c r="AP12" s="6">
        <f>100 + SUMIFS(NhatKy_ViPham!J:J, NhatKy_ViPham!E:E, "11_Van_B", NhatKy_ViPham!F:F, B12, NhatKy_ViPham!C:C, "T25") - SUMIFS(NhatKy_ViPham!K:K, NhatKy_ViPham!E:E, "11_Van_B", NhatKy_ViPham!F:F, B12, NhatKy_ViPham!C:C, "T25")</f>
        <v>100</v>
      </c>
      <c r="AQ12" s="6">
        <f>100 + SUMIFS(NhatKy_ViPham!J:J, NhatKy_ViPham!E:E, "11_Van_B", NhatKy_ViPham!F:F, B12, NhatKy_ViPham!C:C, "T26") - SUMIFS(NhatKy_ViPham!K:K, NhatKy_ViPham!E:E, "11_Van_B", NhatKy_ViPham!F:F, B12, NhatKy_ViPham!C:C, "T26")</f>
        <v>100</v>
      </c>
      <c r="AR12" s="6">
        <f>100 + SUMIFS(NhatKy_ViPham!J:J, NhatKy_ViPham!E:E, "11_Van_B", NhatKy_ViPham!F:F, B12, NhatKy_ViPham!C:C, "T27") - SUMIFS(NhatKy_ViPham!K:K, NhatKy_ViPham!E:E, "11_Van_B", NhatKy_ViPham!F:F, B12, NhatKy_ViPham!C:C, "T27")</f>
        <v>100</v>
      </c>
      <c r="AS12" s="6">
        <f>100 + SUMIFS(NhatKy_ViPham!J:J, NhatKy_ViPham!E:E, "11_Van_B", NhatKy_ViPham!F:F, B12, NhatKy_ViPham!C:C, "T28") - SUMIFS(NhatKy_ViPham!K:K, NhatKy_ViPham!E:E, "11_Van_B", NhatKy_ViPham!F:F, B12, NhatKy_ViPham!C:C, "T28")</f>
        <v>100</v>
      </c>
      <c r="AT12" s="6">
        <f>100 + SUMIFS(NhatKy_ViPham!J:J, NhatKy_ViPham!E:E, "11_Van_B", NhatKy_ViPham!F:F, B12, NhatKy_ViPham!C:C, "T29") - SUMIFS(NhatKy_ViPham!K:K, NhatKy_ViPham!E:E, "11_Van_B", NhatKy_ViPham!F:F, B12, NhatKy_ViPham!C:C, "T29")</f>
        <v>100</v>
      </c>
      <c r="AU12" s="6">
        <f>100 + SUMIFS(NhatKy_ViPham!J:J, NhatKy_ViPham!E:E, "11_Van_B", NhatKy_ViPham!F:F, B12, NhatKy_ViPham!C:C, "T30") - SUMIFS(NhatKy_ViPham!K:K, NhatKy_ViPham!E:E, "11_Van_B", NhatKy_ViPham!F:F, B12, NhatKy_ViPham!C:C, "T30")</f>
        <v>100</v>
      </c>
      <c r="AV12" s="6">
        <f>100 + SUMIFS(NhatKy_ViPham!J:J, NhatKy_ViPham!E:E, "11_Van_B", NhatKy_ViPham!F:F, B12, NhatKy_ViPham!C:C, "T31") - SUMIFS(NhatKy_ViPham!K:K, NhatKy_ViPham!E:E, "11_Van_B", NhatKy_ViPham!F:F, B12, NhatKy_ViPham!C:C, "T31")</f>
        <v>100</v>
      </c>
      <c r="AW12" s="6">
        <f>100 + SUMIFS(NhatKy_ViPham!J:J, NhatKy_ViPham!E:E, "11_Van_B", NhatKy_ViPham!F:F, B12, NhatKy_ViPham!C:C, "T32") - SUMIFS(NhatKy_ViPham!K:K, NhatKy_ViPham!E:E, "11_Van_B", NhatKy_ViPham!F:F, B12, NhatKy_ViPham!C:C, "T32")</f>
        <v>100</v>
      </c>
      <c r="AX12" s="6">
        <f>100 + SUMIFS(NhatKy_ViPham!J:J, NhatKy_ViPham!E:E, "11_Van_B", NhatKy_ViPham!F:F, B12, NhatKy_ViPham!C:C, "T33") - SUMIFS(NhatKy_ViPham!K:K, NhatKy_ViPham!E:E, "11_Van_B", NhatKy_ViPham!F:F, B12, NhatKy_ViPham!C:C, "T33")</f>
        <v>100</v>
      </c>
      <c r="AY12" s="6">
        <f>100 + SUMIFS(NhatKy_ViPham!J:J, NhatKy_ViPham!E:E, "11_Van_B", NhatKy_ViPham!F:F, B12, NhatKy_ViPham!C:C, "T34") - SUMIFS(NhatKy_ViPham!K:K, NhatKy_ViPham!E:E, "11_Van_B", NhatKy_ViPham!F:F, B12, NhatKy_ViPham!C:C, "T34")</f>
        <v>100</v>
      </c>
      <c r="AZ12" s="6">
        <f>100 + SUMIFS(NhatKy_ViPham!J:J, NhatKy_ViPham!E:E, "11_Van_B", NhatKy_ViPham!F:F, B12, NhatKy_ViPham!C:C, "T35") - SUMIFS(NhatKy_ViPham!K:K, NhatKy_ViPham!E:E, "11_Van_B", NhatKy_ViPham!F:F, B12, NhatKy_ViPham!C:C, "T35")</f>
        <v>100</v>
      </c>
      <c r="BA12" s="12">
        <f t="shared" si="0"/>
        <v>100</v>
      </c>
      <c r="BB12" s="11" t="s">
        <v>430</v>
      </c>
      <c r="BC12" s="16" t="str">
        <f t="shared" si="1"/>
        <v>Tốt</v>
      </c>
      <c r="BD12" s="15" t="str">
        <f t="shared" si="2"/>
        <v>🟢 BÌNH THƯỜNG</v>
      </c>
    </row>
    <row r="13" spans="1:56" x14ac:dyDescent="0.25">
      <c r="A13" s="4">
        <v>5</v>
      </c>
      <c r="B13" s="10" t="s">
        <v>1907</v>
      </c>
      <c r="C13" s="4" t="s">
        <v>1908</v>
      </c>
      <c r="D13" s="4" t="s">
        <v>435</v>
      </c>
      <c r="E13" s="11" t="s">
        <v>430</v>
      </c>
      <c r="F13" s="7">
        <f>SUMIFS(NhatKy_ViPham!K:K, NhatKy_ViPham!E:E, "11_Van_B", NhatKy_ViPham!F:F, B13, NhatKy_ViPham!H:H, "L01")</f>
        <v>0</v>
      </c>
      <c r="G13" s="7">
        <f>SUMIFS(NhatKy_ViPham!K:K, NhatKy_ViPham!E:E, "11_Van_B", NhatKy_ViPham!F:F, B13, NhatKy_ViPham!H:H, "L02")</f>
        <v>0</v>
      </c>
      <c r="H13" s="7">
        <f>SUMIFS(NhatKy_ViPham!K:K, NhatKy_ViPham!E:E, "11_Van_B", NhatKy_ViPham!F:F, B13, NhatKy_ViPham!H:H, "L03")</f>
        <v>0</v>
      </c>
      <c r="I13" s="7">
        <f>SUMIFS(NhatKy_ViPham!K:K, NhatKy_ViPham!E:E, "11_Van_B", NhatKy_ViPham!F:F, B13, NhatKy_ViPham!H:H, "L04")</f>
        <v>0</v>
      </c>
      <c r="J13" s="7">
        <f>SUMIFS(NhatKy_ViPham!K:K, NhatKy_ViPham!E:E, "11_Van_B", NhatKy_ViPham!F:F, B13, NhatKy_ViPham!H:H, "L05")</f>
        <v>0</v>
      </c>
      <c r="K13" s="7">
        <f>SUMIFS(NhatKy_ViPham!K:K, NhatKy_ViPham!E:E, "11_Van_B", NhatKy_ViPham!F:F, B13, NhatKy_ViPham!H:H, "L06")</f>
        <v>0</v>
      </c>
      <c r="L13" s="7">
        <f>SUMIFS(NhatKy_ViPham!K:K, NhatKy_ViPham!E:E, "11_Van_B", NhatKy_ViPham!F:F, B13, NhatKy_ViPham!H:H, "L07")</f>
        <v>0</v>
      </c>
      <c r="M13" s="7">
        <f>SUMIFS(NhatKy_ViPham!K:K, NhatKy_ViPham!E:E, "11_Van_B", NhatKy_ViPham!F:F, B13, NhatKy_ViPham!H:H, "L08")</f>
        <v>0</v>
      </c>
      <c r="N13" s="7">
        <f>SUMIFS(NhatKy_ViPham!K:K, NhatKy_ViPham!E:E, "11_Van_B", NhatKy_ViPham!F:F, B13, NhatKy_ViPham!H:H, "L09")</f>
        <v>0</v>
      </c>
      <c r="O13" s="7">
        <f>SUMIFS(NhatKy_ViPham!K:K, NhatKy_ViPham!E:E, "11_Van_B", NhatKy_ViPham!F:F, B13, NhatKy_ViPham!H:H, "L10")</f>
        <v>0</v>
      </c>
      <c r="P13" s="12">
        <f>SUMIFS(NhatKy_ViPham!J:J, NhatKy_ViPham!E:E, "11_Van_B", NhatKy_ViPham!F:F, B13)</f>
        <v>0</v>
      </c>
      <c r="Q13" s="13">
        <f>SUMIFS(NhatKy_ViPham!K:K, NhatKy_ViPham!E:E, "11_Van_B", NhatKy_ViPham!F:F, B13)</f>
        <v>0</v>
      </c>
      <c r="R13" s="7">
        <f>100 + SUMIFS(NhatKy_ViPham!J:J, NhatKy_ViPham!E:E, "11_Van_B", NhatKy_ViPham!F:F, B13, NhatKy_ViPham!C:C, "T1") - SUMIFS(NhatKy_ViPham!K:K, NhatKy_ViPham!E:E, "11_Van_B", NhatKy_ViPham!F:F, B13, NhatKy_ViPham!C:C, "T1")</f>
        <v>100</v>
      </c>
      <c r="S13" s="7">
        <f>100 + SUMIFS(NhatKy_ViPham!J:J, NhatKy_ViPham!E:E, "11_Van_B", NhatKy_ViPham!F:F, B13, NhatKy_ViPham!C:C, "T2") - SUMIFS(NhatKy_ViPham!K:K, NhatKy_ViPham!E:E, "11_Van_B", NhatKy_ViPham!F:F, B13, NhatKy_ViPham!C:C, "T2")</f>
        <v>100</v>
      </c>
      <c r="T13" s="7">
        <f>100 + SUMIFS(NhatKy_ViPham!J:J, NhatKy_ViPham!E:E, "11_Van_B", NhatKy_ViPham!F:F, B13, NhatKy_ViPham!C:C, "T3") - SUMIFS(NhatKy_ViPham!K:K, NhatKy_ViPham!E:E, "11_Van_B", NhatKy_ViPham!F:F, B13, NhatKy_ViPham!C:C, "T3")</f>
        <v>100</v>
      </c>
      <c r="U13" s="7">
        <f>100 + SUMIFS(NhatKy_ViPham!J:J, NhatKy_ViPham!E:E, "11_Van_B", NhatKy_ViPham!F:F, B13, NhatKy_ViPham!C:C, "T4") - SUMIFS(NhatKy_ViPham!K:K, NhatKy_ViPham!E:E, "11_Van_B", NhatKy_ViPham!F:F, B13, NhatKy_ViPham!C:C, "T4")</f>
        <v>100</v>
      </c>
      <c r="V13" s="7">
        <f>100 + SUMIFS(NhatKy_ViPham!J:J, NhatKy_ViPham!E:E, "11_Van_B", NhatKy_ViPham!F:F, B13, NhatKy_ViPham!C:C, "T5") - SUMIFS(NhatKy_ViPham!K:K, NhatKy_ViPham!E:E, "11_Van_B", NhatKy_ViPham!F:F, B13, NhatKy_ViPham!C:C, "T5")</f>
        <v>100</v>
      </c>
      <c r="W13" s="7">
        <f>100 + SUMIFS(NhatKy_ViPham!J:J, NhatKy_ViPham!E:E, "11_Van_B", NhatKy_ViPham!F:F, B13, NhatKy_ViPham!C:C, "T6") - SUMIFS(NhatKy_ViPham!K:K, NhatKy_ViPham!E:E, "11_Van_B", NhatKy_ViPham!F:F, B13, NhatKy_ViPham!C:C, "T6")</f>
        <v>100</v>
      </c>
      <c r="X13" s="7">
        <f>100 + SUMIFS(NhatKy_ViPham!J:J, NhatKy_ViPham!E:E, "11_Van_B", NhatKy_ViPham!F:F, B13, NhatKy_ViPham!C:C, "T7") - SUMIFS(NhatKy_ViPham!K:K, NhatKy_ViPham!E:E, "11_Van_B", NhatKy_ViPham!F:F, B13, NhatKy_ViPham!C:C, "T7")</f>
        <v>100</v>
      </c>
      <c r="Y13" s="7">
        <f>100 + SUMIFS(NhatKy_ViPham!J:J, NhatKy_ViPham!E:E, "11_Van_B", NhatKy_ViPham!F:F, B13, NhatKy_ViPham!C:C, "T8") - SUMIFS(NhatKy_ViPham!K:K, NhatKy_ViPham!E:E, "11_Van_B", NhatKy_ViPham!F:F, B13, NhatKy_ViPham!C:C, "T8")</f>
        <v>100</v>
      </c>
      <c r="Z13" s="7">
        <f>100 + SUMIFS(NhatKy_ViPham!J:J, NhatKy_ViPham!E:E, "11_Van_B", NhatKy_ViPham!F:F, B13, NhatKy_ViPham!C:C, "T9") - SUMIFS(NhatKy_ViPham!K:K, NhatKy_ViPham!E:E, "11_Van_B", NhatKy_ViPham!F:F, B13, NhatKy_ViPham!C:C, "T9")</f>
        <v>100</v>
      </c>
      <c r="AA13" s="7">
        <f>100 + SUMIFS(NhatKy_ViPham!J:J, NhatKy_ViPham!E:E, "11_Van_B", NhatKy_ViPham!F:F, B13, NhatKy_ViPham!C:C, "T10") - SUMIFS(NhatKy_ViPham!K:K, NhatKy_ViPham!E:E, "11_Van_B", NhatKy_ViPham!F:F, B13, NhatKy_ViPham!C:C, "T10")</f>
        <v>100</v>
      </c>
      <c r="AB13" s="7">
        <f>100 + SUMIFS(NhatKy_ViPham!J:J, NhatKy_ViPham!E:E, "11_Van_B", NhatKy_ViPham!F:F, B13, NhatKy_ViPham!C:C, "T11") - SUMIFS(NhatKy_ViPham!K:K, NhatKy_ViPham!E:E, "11_Van_B", NhatKy_ViPham!F:F, B13, NhatKy_ViPham!C:C, "T11")</f>
        <v>100</v>
      </c>
      <c r="AC13" s="7">
        <f>100 + SUMIFS(NhatKy_ViPham!J:J, NhatKy_ViPham!E:E, "11_Van_B", NhatKy_ViPham!F:F, B13, NhatKy_ViPham!C:C, "T12") - SUMIFS(NhatKy_ViPham!K:K, NhatKy_ViPham!E:E, "11_Van_B", NhatKy_ViPham!F:F, B13, NhatKy_ViPham!C:C, "T12")</f>
        <v>100</v>
      </c>
      <c r="AD13" s="7">
        <f>100 + SUMIFS(NhatKy_ViPham!J:J, NhatKy_ViPham!E:E, "11_Van_B", NhatKy_ViPham!F:F, B13, NhatKy_ViPham!C:C, "T13") - SUMIFS(NhatKy_ViPham!K:K, NhatKy_ViPham!E:E, "11_Van_B", NhatKy_ViPham!F:F, B13, NhatKy_ViPham!C:C, "T13")</f>
        <v>100</v>
      </c>
      <c r="AE13" s="7">
        <f>100 + SUMIFS(NhatKy_ViPham!J:J, NhatKy_ViPham!E:E, "11_Van_B", NhatKy_ViPham!F:F, B13, NhatKy_ViPham!C:C, "T14") - SUMIFS(NhatKy_ViPham!K:K, NhatKy_ViPham!E:E, "11_Van_B", NhatKy_ViPham!F:F, B13, NhatKy_ViPham!C:C, "T14")</f>
        <v>100</v>
      </c>
      <c r="AF13" s="7">
        <f>100 + SUMIFS(NhatKy_ViPham!J:J, NhatKy_ViPham!E:E, "11_Van_B", NhatKy_ViPham!F:F, B13, NhatKy_ViPham!C:C, "T15") - SUMIFS(NhatKy_ViPham!K:K, NhatKy_ViPham!E:E, "11_Van_B", NhatKy_ViPham!F:F, B13, NhatKy_ViPham!C:C, "T15")</f>
        <v>100</v>
      </c>
      <c r="AG13" s="7">
        <f>100 + SUMIFS(NhatKy_ViPham!J:J, NhatKy_ViPham!E:E, "11_Van_B", NhatKy_ViPham!F:F, B13, NhatKy_ViPham!C:C, "T16") - SUMIFS(NhatKy_ViPham!K:K, NhatKy_ViPham!E:E, "11_Van_B", NhatKy_ViPham!F:F, B13, NhatKy_ViPham!C:C, "T16")</f>
        <v>100</v>
      </c>
      <c r="AH13" s="7">
        <f>100 + SUMIFS(NhatKy_ViPham!J:J, NhatKy_ViPham!E:E, "11_Van_B", NhatKy_ViPham!F:F, B13, NhatKy_ViPham!C:C, "T17") - SUMIFS(NhatKy_ViPham!K:K, NhatKy_ViPham!E:E, "11_Van_B", NhatKy_ViPham!F:F, B13, NhatKy_ViPham!C:C, "T17")</f>
        <v>100</v>
      </c>
      <c r="AI13" s="7">
        <f>100 + SUMIFS(NhatKy_ViPham!J:J, NhatKy_ViPham!E:E, "11_Van_B", NhatKy_ViPham!F:F, B13, NhatKy_ViPham!C:C, "T18") - SUMIFS(NhatKy_ViPham!K:K, NhatKy_ViPham!E:E, "11_Van_B", NhatKy_ViPham!F:F, B13, NhatKy_ViPham!C:C, "T18")</f>
        <v>100</v>
      </c>
      <c r="AJ13" s="7">
        <f>100 + SUMIFS(NhatKy_ViPham!J:J, NhatKy_ViPham!E:E, "11_Van_B", NhatKy_ViPham!F:F, B13, NhatKy_ViPham!C:C, "T19") - SUMIFS(NhatKy_ViPham!K:K, NhatKy_ViPham!E:E, "11_Van_B", NhatKy_ViPham!F:F, B13, NhatKy_ViPham!C:C, "T19")</f>
        <v>100</v>
      </c>
      <c r="AK13" s="7">
        <f>100 + SUMIFS(NhatKy_ViPham!J:J, NhatKy_ViPham!E:E, "11_Van_B", NhatKy_ViPham!F:F, B13, NhatKy_ViPham!C:C, "T20") - SUMIFS(NhatKy_ViPham!K:K, NhatKy_ViPham!E:E, "11_Van_B", NhatKy_ViPham!F:F, B13, NhatKy_ViPham!C:C, "T20")</f>
        <v>100</v>
      </c>
      <c r="AL13" s="7">
        <f>100 + SUMIFS(NhatKy_ViPham!J:J, NhatKy_ViPham!E:E, "11_Van_B", NhatKy_ViPham!F:F, B13, NhatKy_ViPham!C:C, "T21") - SUMIFS(NhatKy_ViPham!K:K, NhatKy_ViPham!E:E, "11_Van_B", NhatKy_ViPham!F:F, B13, NhatKy_ViPham!C:C, "T21")</f>
        <v>100</v>
      </c>
      <c r="AM13" s="7">
        <f>100 + SUMIFS(NhatKy_ViPham!J:J, NhatKy_ViPham!E:E, "11_Van_B", NhatKy_ViPham!F:F, B13, NhatKy_ViPham!C:C, "T22") - SUMIFS(NhatKy_ViPham!K:K, NhatKy_ViPham!E:E, "11_Van_B", NhatKy_ViPham!F:F, B13, NhatKy_ViPham!C:C, "T22")</f>
        <v>100</v>
      </c>
      <c r="AN13" s="7">
        <f>100 + SUMIFS(NhatKy_ViPham!J:J, NhatKy_ViPham!E:E, "11_Van_B", NhatKy_ViPham!F:F, B13, NhatKy_ViPham!C:C, "T23") - SUMIFS(NhatKy_ViPham!K:K, NhatKy_ViPham!E:E, "11_Van_B", NhatKy_ViPham!F:F, B13, NhatKy_ViPham!C:C, "T23")</f>
        <v>100</v>
      </c>
      <c r="AO13" s="7">
        <f>100 + SUMIFS(NhatKy_ViPham!J:J, NhatKy_ViPham!E:E, "11_Van_B", NhatKy_ViPham!F:F, B13, NhatKy_ViPham!C:C, "T24") - SUMIFS(NhatKy_ViPham!K:K, NhatKy_ViPham!E:E, "11_Van_B", NhatKy_ViPham!F:F, B13, NhatKy_ViPham!C:C, "T24")</f>
        <v>100</v>
      </c>
      <c r="AP13" s="7">
        <f>100 + SUMIFS(NhatKy_ViPham!J:J, NhatKy_ViPham!E:E, "11_Van_B", NhatKy_ViPham!F:F, B13, NhatKy_ViPham!C:C, "T25") - SUMIFS(NhatKy_ViPham!K:K, NhatKy_ViPham!E:E, "11_Van_B", NhatKy_ViPham!F:F, B13, NhatKy_ViPham!C:C, "T25")</f>
        <v>100</v>
      </c>
      <c r="AQ13" s="7">
        <f>100 + SUMIFS(NhatKy_ViPham!J:J, NhatKy_ViPham!E:E, "11_Van_B", NhatKy_ViPham!F:F, B13, NhatKy_ViPham!C:C, "T26") - SUMIFS(NhatKy_ViPham!K:K, NhatKy_ViPham!E:E, "11_Van_B", NhatKy_ViPham!F:F, B13, NhatKy_ViPham!C:C, "T26")</f>
        <v>100</v>
      </c>
      <c r="AR13" s="7">
        <f>100 + SUMIFS(NhatKy_ViPham!J:J, NhatKy_ViPham!E:E, "11_Van_B", NhatKy_ViPham!F:F, B13, NhatKy_ViPham!C:C, "T27") - SUMIFS(NhatKy_ViPham!K:K, NhatKy_ViPham!E:E, "11_Van_B", NhatKy_ViPham!F:F, B13, NhatKy_ViPham!C:C, "T27")</f>
        <v>100</v>
      </c>
      <c r="AS13" s="7">
        <f>100 + SUMIFS(NhatKy_ViPham!J:J, NhatKy_ViPham!E:E, "11_Van_B", NhatKy_ViPham!F:F, B13, NhatKy_ViPham!C:C, "T28") - SUMIFS(NhatKy_ViPham!K:K, NhatKy_ViPham!E:E, "11_Van_B", NhatKy_ViPham!F:F, B13, NhatKy_ViPham!C:C, "T28")</f>
        <v>100</v>
      </c>
      <c r="AT13" s="7">
        <f>100 + SUMIFS(NhatKy_ViPham!J:J, NhatKy_ViPham!E:E, "11_Van_B", NhatKy_ViPham!F:F, B13, NhatKy_ViPham!C:C, "T29") - SUMIFS(NhatKy_ViPham!K:K, NhatKy_ViPham!E:E, "11_Van_B", NhatKy_ViPham!F:F, B13, NhatKy_ViPham!C:C, "T29")</f>
        <v>100</v>
      </c>
      <c r="AU13" s="7">
        <f>100 + SUMIFS(NhatKy_ViPham!J:J, NhatKy_ViPham!E:E, "11_Van_B", NhatKy_ViPham!F:F, B13, NhatKy_ViPham!C:C, "T30") - SUMIFS(NhatKy_ViPham!K:K, NhatKy_ViPham!E:E, "11_Van_B", NhatKy_ViPham!F:F, B13, NhatKy_ViPham!C:C, "T30")</f>
        <v>100</v>
      </c>
      <c r="AV13" s="7">
        <f>100 + SUMIFS(NhatKy_ViPham!J:J, NhatKy_ViPham!E:E, "11_Van_B", NhatKy_ViPham!F:F, B13, NhatKy_ViPham!C:C, "T31") - SUMIFS(NhatKy_ViPham!K:K, NhatKy_ViPham!E:E, "11_Van_B", NhatKy_ViPham!F:F, B13, NhatKy_ViPham!C:C, "T31")</f>
        <v>100</v>
      </c>
      <c r="AW13" s="7">
        <f>100 + SUMIFS(NhatKy_ViPham!J:J, NhatKy_ViPham!E:E, "11_Van_B", NhatKy_ViPham!F:F, B13, NhatKy_ViPham!C:C, "T32") - SUMIFS(NhatKy_ViPham!K:K, NhatKy_ViPham!E:E, "11_Van_B", NhatKy_ViPham!F:F, B13, NhatKy_ViPham!C:C, "T32")</f>
        <v>100</v>
      </c>
      <c r="AX13" s="7">
        <f>100 + SUMIFS(NhatKy_ViPham!J:J, NhatKy_ViPham!E:E, "11_Van_B", NhatKy_ViPham!F:F, B13, NhatKy_ViPham!C:C, "T33") - SUMIFS(NhatKy_ViPham!K:K, NhatKy_ViPham!E:E, "11_Van_B", NhatKy_ViPham!F:F, B13, NhatKy_ViPham!C:C, "T33")</f>
        <v>100</v>
      </c>
      <c r="AY13" s="7">
        <f>100 + SUMIFS(NhatKy_ViPham!J:J, NhatKy_ViPham!E:E, "11_Van_B", NhatKy_ViPham!F:F, B13, NhatKy_ViPham!C:C, "T34") - SUMIFS(NhatKy_ViPham!K:K, NhatKy_ViPham!E:E, "11_Van_B", NhatKy_ViPham!F:F, B13, NhatKy_ViPham!C:C, "T34")</f>
        <v>100</v>
      </c>
      <c r="AZ13" s="7">
        <f>100 + SUMIFS(NhatKy_ViPham!J:J, NhatKy_ViPham!E:E, "11_Van_B", NhatKy_ViPham!F:F, B13, NhatKy_ViPham!C:C, "T35") - SUMIFS(NhatKy_ViPham!K:K, NhatKy_ViPham!E:E, "11_Van_B", NhatKy_ViPham!F:F, B13, NhatKy_ViPham!C:C, "T35")</f>
        <v>100</v>
      </c>
      <c r="BA13" s="12">
        <f t="shared" si="0"/>
        <v>100</v>
      </c>
      <c r="BB13" s="11" t="s">
        <v>430</v>
      </c>
      <c r="BC13" s="14" t="str">
        <f t="shared" si="1"/>
        <v>Tốt</v>
      </c>
      <c r="BD13" s="10" t="str">
        <f t="shared" si="2"/>
        <v>🟢 BÌNH THƯỜNG</v>
      </c>
    </row>
    <row r="14" spans="1:56" x14ac:dyDescent="0.25">
      <c r="A14" s="5">
        <v>6</v>
      </c>
      <c r="B14" s="15" t="s">
        <v>870</v>
      </c>
      <c r="C14" s="5" t="s">
        <v>1909</v>
      </c>
      <c r="D14" s="5" t="s">
        <v>435</v>
      </c>
      <c r="E14" s="11" t="s">
        <v>430</v>
      </c>
      <c r="F14" s="6">
        <f>SUMIFS(NhatKy_ViPham!K:K, NhatKy_ViPham!E:E, "11_Van_B", NhatKy_ViPham!F:F, B14, NhatKy_ViPham!H:H, "L01")</f>
        <v>0</v>
      </c>
      <c r="G14" s="6">
        <f>SUMIFS(NhatKy_ViPham!K:K, NhatKy_ViPham!E:E, "11_Van_B", NhatKy_ViPham!F:F, B14, NhatKy_ViPham!H:H, "L02")</f>
        <v>0</v>
      </c>
      <c r="H14" s="6">
        <f>SUMIFS(NhatKy_ViPham!K:K, NhatKy_ViPham!E:E, "11_Van_B", NhatKy_ViPham!F:F, B14, NhatKy_ViPham!H:H, "L03")</f>
        <v>0</v>
      </c>
      <c r="I14" s="6">
        <f>SUMIFS(NhatKy_ViPham!K:K, NhatKy_ViPham!E:E, "11_Van_B", NhatKy_ViPham!F:F, B14, NhatKy_ViPham!H:H, "L04")</f>
        <v>0</v>
      </c>
      <c r="J14" s="6">
        <f>SUMIFS(NhatKy_ViPham!K:K, NhatKy_ViPham!E:E, "11_Van_B", NhatKy_ViPham!F:F, B14, NhatKy_ViPham!H:H, "L05")</f>
        <v>0</v>
      </c>
      <c r="K14" s="6">
        <f>SUMIFS(NhatKy_ViPham!K:K, NhatKy_ViPham!E:E, "11_Van_B", NhatKy_ViPham!F:F, B14, NhatKy_ViPham!H:H, "L06")</f>
        <v>0</v>
      </c>
      <c r="L14" s="6">
        <f>SUMIFS(NhatKy_ViPham!K:K, NhatKy_ViPham!E:E, "11_Van_B", NhatKy_ViPham!F:F, B14, NhatKy_ViPham!H:H, "L07")</f>
        <v>0</v>
      </c>
      <c r="M14" s="6">
        <f>SUMIFS(NhatKy_ViPham!K:K, NhatKy_ViPham!E:E, "11_Van_B", NhatKy_ViPham!F:F, B14, NhatKy_ViPham!H:H, "L08")</f>
        <v>0</v>
      </c>
      <c r="N14" s="6">
        <f>SUMIFS(NhatKy_ViPham!K:K, NhatKy_ViPham!E:E, "11_Van_B", NhatKy_ViPham!F:F, B14, NhatKy_ViPham!H:H, "L09")</f>
        <v>0</v>
      </c>
      <c r="O14" s="6">
        <f>SUMIFS(NhatKy_ViPham!K:K, NhatKy_ViPham!E:E, "11_Van_B", NhatKy_ViPham!F:F, B14, NhatKy_ViPham!H:H, "L10")</f>
        <v>0</v>
      </c>
      <c r="P14" s="12">
        <f>SUMIFS(NhatKy_ViPham!J:J, NhatKy_ViPham!E:E, "11_Van_B", NhatKy_ViPham!F:F, B14)</f>
        <v>0</v>
      </c>
      <c r="Q14" s="13">
        <f>SUMIFS(NhatKy_ViPham!K:K, NhatKy_ViPham!E:E, "11_Van_B", NhatKy_ViPham!F:F, B14)</f>
        <v>0</v>
      </c>
      <c r="R14" s="6">
        <f>100 + SUMIFS(NhatKy_ViPham!J:J, NhatKy_ViPham!E:E, "11_Van_B", NhatKy_ViPham!F:F, B14, NhatKy_ViPham!C:C, "T1") - SUMIFS(NhatKy_ViPham!K:K, NhatKy_ViPham!E:E, "11_Van_B", NhatKy_ViPham!F:F, B14, NhatKy_ViPham!C:C, "T1")</f>
        <v>100</v>
      </c>
      <c r="S14" s="6">
        <f>100 + SUMIFS(NhatKy_ViPham!J:J, NhatKy_ViPham!E:E, "11_Van_B", NhatKy_ViPham!F:F, B14, NhatKy_ViPham!C:C, "T2") - SUMIFS(NhatKy_ViPham!K:K, NhatKy_ViPham!E:E, "11_Van_B", NhatKy_ViPham!F:F, B14, NhatKy_ViPham!C:C, "T2")</f>
        <v>100</v>
      </c>
      <c r="T14" s="6">
        <f>100 + SUMIFS(NhatKy_ViPham!J:J, NhatKy_ViPham!E:E, "11_Van_B", NhatKy_ViPham!F:F, B14, NhatKy_ViPham!C:C, "T3") - SUMIFS(NhatKy_ViPham!K:K, NhatKy_ViPham!E:E, "11_Van_B", NhatKy_ViPham!F:F, B14, NhatKy_ViPham!C:C, "T3")</f>
        <v>100</v>
      </c>
      <c r="U14" s="6">
        <f>100 + SUMIFS(NhatKy_ViPham!J:J, NhatKy_ViPham!E:E, "11_Van_B", NhatKy_ViPham!F:F, B14, NhatKy_ViPham!C:C, "T4") - SUMIFS(NhatKy_ViPham!K:K, NhatKy_ViPham!E:E, "11_Van_B", NhatKy_ViPham!F:F, B14, NhatKy_ViPham!C:C, "T4")</f>
        <v>100</v>
      </c>
      <c r="V14" s="6">
        <f>100 + SUMIFS(NhatKy_ViPham!J:J, NhatKy_ViPham!E:E, "11_Van_B", NhatKy_ViPham!F:F, B14, NhatKy_ViPham!C:C, "T5") - SUMIFS(NhatKy_ViPham!K:K, NhatKy_ViPham!E:E, "11_Van_B", NhatKy_ViPham!F:F, B14, NhatKy_ViPham!C:C, "T5")</f>
        <v>100</v>
      </c>
      <c r="W14" s="6">
        <f>100 + SUMIFS(NhatKy_ViPham!J:J, NhatKy_ViPham!E:E, "11_Van_B", NhatKy_ViPham!F:F, B14, NhatKy_ViPham!C:C, "T6") - SUMIFS(NhatKy_ViPham!K:K, NhatKy_ViPham!E:E, "11_Van_B", NhatKy_ViPham!F:F, B14, NhatKy_ViPham!C:C, "T6")</f>
        <v>100</v>
      </c>
      <c r="X14" s="6">
        <f>100 + SUMIFS(NhatKy_ViPham!J:J, NhatKy_ViPham!E:E, "11_Van_B", NhatKy_ViPham!F:F, B14, NhatKy_ViPham!C:C, "T7") - SUMIFS(NhatKy_ViPham!K:K, NhatKy_ViPham!E:E, "11_Van_B", NhatKy_ViPham!F:F, B14, NhatKy_ViPham!C:C, "T7")</f>
        <v>100</v>
      </c>
      <c r="Y14" s="6">
        <f>100 + SUMIFS(NhatKy_ViPham!J:J, NhatKy_ViPham!E:E, "11_Van_B", NhatKy_ViPham!F:F, B14, NhatKy_ViPham!C:C, "T8") - SUMIFS(NhatKy_ViPham!K:K, NhatKy_ViPham!E:E, "11_Van_B", NhatKy_ViPham!F:F, B14, NhatKy_ViPham!C:C, "T8")</f>
        <v>100</v>
      </c>
      <c r="Z14" s="6">
        <f>100 + SUMIFS(NhatKy_ViPham!J:J, NhatKy_ViPham!E:E, "11_Van_B", NhatKy_ViPham!F:F, B14, NhatKy_ViPham!C:C, "T9") - SUMIFS(NhatKy_ViPham!K:K, NhatKy_ViPham!E:E, "11_Van_B", NhatKy_ViPham!F:F, B14, NhatKy_ViPham!C:C, "T9")</f>
        <v>100</v>
      </c>
      <c r="AA14" s="6">
        <f>100 + SUMIFS(NhatKy_ViPham!J:J, NhatKy_ViPham!E:E, "11_Van_B", NhatKy_ViPham!F:F, B14, NhatKy_ViPham!C:C, "T10") - SUMIFS(NhatKy_ViPham!K:K, NhatKy_ViPham!E:E, "11_Van_B", NhatKy_ViPham!F:F, B14, NhatKy_ViPham!C:C, "T10")</f>
        <v>100</v>
      </c>
      <c r="AB14" s="6">
        <f>100 + SUMIFS(NhatKy_ViPham!J:J, NhatKy_ViPham!E:E, "11_Van_B", NhatKy_ViPham!F:F, B14, NhatKy_ViPham!C:C, "T11") - SUMIFS(NhatKy_ViPham!K:K, NhatKy_ViPham!E:E, "11_Van_B", NhatKy_ViPham!F:F, B14, NhatKy_ViPham!C:C, "T11")</f>
        <v>100</v>
      </c>
      <c r="AC14" s="6">
        <f>100 + SUMIFS(NhatKy_ViPham!J:J, NhatKy_ViPham!E:E, "11_Van_B", NhatKy_ViPham!F:F, B14, NhatKy_ViPham!C:C, "T12") - SUMIFS(NhatKy_ViPham!K:K, NhatKy_ViPham!E:E, "11_Van_B", NhatKy_ViPham!F:F, B14, NhatKy_ViPham!C:C, "T12")</f>
        <v>100</v>
      </c>
      <c r="AD14" s="6">
        <f>100 + SUMIFS(NhatKy_ViPham!J:J, NhatKy_ViPham!E:E, "11_Van_B", NhatKy_ViPham!F:F, B14, NhatKy_ViPham!C:C, "T13") - SUMIFS(NhatKy_ViPham!K:K, NhatKy_ViPham!E:E, "11_Van_B", NhatKy_ViPham!F:F, B14, NhatKy_ViPham!C:C, "T13")</f>
        <v>100</v>
      </c>
      <c r="AE14" s="6">
        <f>100 + SUMIFS(NhatKy_ViPham!J:J, NhatKy_ViPham!E:E, "11_Van_B", NhatKy_ViPham!F:F, B14, NhatKy_ViPham!C:C, "T14") - SUMIFS(NhatKy_ViPham!K:K, NhatKy_ViPham!E:E, "11_Van_B", NhatKy_ViPham!F:F, B14, NhatKy_ViPham!C:C, "T14")</f>
        <v>100</v>
      </c>
      <c r="AF14" s="6">
        <f>100 + SUMIFS(NhatKy_ViPham!J:J, NhatKy_ViPham!E:E, "11_Van_B", NhatKy_ViPham!F:F, B14, NhatKy_ViPham!C:C, "T15") - SUMIFS(NhatKy_ViPham!K:K, NhatKy_ViPham!E:E, "11_Van_B", NhatKy_ViPham!F:F, B14, NhatKy_ViPham!C:C, "T15")</f>
        <v>100</v>
      </c>
      <c r="AG14" s="6">
        <f>100 + SUMIFS(NhatKy_ViPham!J:J, NhatKy_ViPham!E:E, "11_Van_B", NhatKy_ViPham!F:F, B14, NhatKy_ViPham!C:C, "T16") - SUMIFS(NhatKy_ViPham!K:K, NhatKy_ViPham!E:E, "11_Van_B", NhatKy_ViPham!F:F, B14, NhatKy_ViPham!C:C, "T16")</f>
        <v>100</v>
      </c>
      <c r="AH14" s="6">
        <f>100 + SUMIFS(NhatKy_ViPham!J:J, NhatKy_ViPham!E:E, "11_Van_B", NhatKy_ViPham!F:F, B14, NhatKy_ViPham!C:C, "T17") - SUMIFS(NhatKy_ViPham!K:K, NhatKy_ViPham!E:E, "11_Van_B", NhatKy_ViPham!F:F, B14, NhatKy_ViPham!C:C, "T17")</f>
        <v>100</v>
      </c>
      <c r="AI14" s="6">
        <f>100 + SUMIFS(NhatKy_ViPham!J:J, NhatKy_ViPham!E:E, "11_Van_B", NhatKy_ViPham!F:F, B14, NhatKy_ViPham!C:C, "T18") - SUMIFS(NhatKy_ViPham!K:K, NhatKy_ViPham!E:E, "11_Van_B", NhatKy_ViPham!F:F, B14, NhatKy_ViPham!C:C, "T18")</f>
        <v>100</v>
      </c>
      <c r="AJ14" s="6">
        <f>100 + SUMIFS(NhatKy_ViPham!J:J, NhatKy_ViPham!E:E, "11_Van_B", NhatKy_ViPham!F:F, B14, NhatKy_ViPham!C:C, "T19") - SUMIFS(NhatKy_ViPham!K:K, NhatKy_ViPham!E:E, "11_Van_B", NhatKy_ViPham!F:F, B14, NhatKy_ViPham!C:C, "T19")</f>
        <v>100</v>
      </c>
      <c r="AK14" s="6">
        <f>100 + SUMIFS(NhatKy_ViPham!J:J, NhatKy_ViPham!E:E, "11_Van_B", NhatKy_ViPham!F:F, B14, NhatKy_ViPham!C:C, "T20") - SUMIFS(NhatKy_ViPham!K:K, NhatKy_ViPham!E:E, "11_Van_B", NhatKy_ViPham!F:F, B14, NhatKy_ViPham!C:C, "T20")</f>
        <v>100</v>
      </c>
      <c r="AL14" s="6">
        <f>100 + SUMIFS(NhatKy_ViPham!J:J, NhatKy_ViPham!E:E, "11_Van_B", NhatKy_ViPham!F:F, B14, NhatKy_ViPham!C:C, "T21") - SUMIFS(NhatKy_ViPham!K:K, NhatKy_ViPham!E:E, "11_Van_B", NhatKy_ViPham!F:F, B14, NhatKy_ViPham!C:C, "T21")</f>
        <v>100</v>
      </c>
      <c r="AM14" s="6">
        <f>100 + SUMIFS(NhatKy_ViPham!J:J, NhatKy_ViPham!E:E, "11_Van_B", NhatKy_ViPham!F:F, B14, NhatKy_ViPham!C:C, "T22") - SUMIFS(NhatKy_ViPham!K:K, NhatKy_ViPham!E:E, "11_Van_B", NhatKy_ViPham!F:F, B14, NhatKy_ViPham!C:C, "T22")</f>
        <v>100</v>
      </c>
      <c r="AN14" s="6">
        <f>100 + SUMIFS(NhatKy_ViPham!J:J, NhatKy_ViPham!E:E, "11_Van_B", NhatKy_ViPham!F:F, B14, NhatKy_ViPham!C:C, "T23") - SUMIFS(NhatKy_ViPham!K:K, NhatKy_ViPham!E:E, "11_Van_B", NhatKy_ViPham!F:F, B14, NhatKy_ViPham!C:C, "T23")</f>
        <v>100</v>
      </c>
      <c r="AO14" s="6">
        <f>100 + SUMIFS(NhatKy_ViPham!J:J, NhatKy_ViPham!E:E, "11_Van_B", NhatKy_ViPham!F:F, B14, NhatKy_ViPham!C:C, "T24") - SUMIFS(NhatKy_ViPham!K:K, NhatKy_ViPham!E:E, "11_Van_B", NhatKy_ViPham!F:F, B14, NhatKy_ViPham!C:C, "T24")</f>
        <v>100</v>
      </c>
      <c r="AP14" s="6">
        <f>100 + SUMIFS(NhatKy_ViPham!J:J, NhatKy_ViPham!E:E, "11_Van_B", NhatKy_ViPham!F:F, B14, NhatKy_ViPham!C:C, "T25") - SUMIFS(NhatKy_ViPham!K:K, NhatKy_ViPham!E:E, "11_Van_B", NhatKy_ViPham!F:F, B14, NhatKy_ViPham!C:C, "T25")</f>
        <v>100</v>
      </c>
      <c r="AQ14" s="6">
        <f>100 + SUMIFS(NhatKy_ViPham!J:J, NhatKy_ViPham!E:E, "11_Van_B", NhatKy_ViPham!F:F, B14, NhatKy_ViPham!C:C, "T26") - SUMIFS(NhatKy_ViPham!K:K, NhatKy_ViPham!E:E, "11_Van_B", NhatKy_ViPham!F:F, B14, NhatKy_ViPham!C:C, "T26")</f>
        <v>100</v>
      </c>
      <c r="AR14" s="6">
        <f>100 + SUMIFS(NhatKy_ViPham!J:J, NhatKy_ViPham!E:E, "11_Van_B", NhatKy_ViPham!F:F, B14, NhatKy_ViPham!C:C, "T27") - SUMIFS(NhatKy_ViPham!K:K, NhatKy_ViPham!E:E, "11_Van_B", NhatKy_ViPham!F:F, B14, NhatKy_ViPham!C:C, "T27")</f>
        <v>100</v>
      </c>
      <c r="AS14" s="6">
        <f>100 + SUMIFS(NhatKy_ViPham!J:J, NhatKy_ViPham!E:E, "11_Van_B", NhatKy_ViPham!F:F, B14, NhatKy_ViPham!C:C, "T28") - SUMIFS(NhatKy_ViPham!K:K, NhatKy_ViPham!E:E, "11_Van_B", NhatKy_ViPham!F:F, B14, NhatKy_ViPham!C:C, "T28")</f>
        <v>100</v>
      </c>
      <c r="AT14" s="6">
        <f>100 + SUMIFS(NhatKy_ViPham!J:J, NhatKy_ViPham!E:E, "11_Van_B", NhatKy_ViPham!F:F, B14, NhatKy_ViPham!C:C, "T29") - SUMIFS(NhatKy_ViPham!K:K, NhatKy_ViPham!E:E, "11_Van_B", NhatKy_ViPham!F:F, B14, NhatKy_ViPham!C:C, "T29")</f>
        <v>100</v>
      </c>
      <c r="AU14" s="6">
        <f>100 + SUMIFS(NhatKy_ViPham!J:J, NhatKy_ViPham!E:E, "11_Van_B", NhatKy_ViPham!F:F, B14, NhatKy_ViPham!C:C, "T30") - SUMIFS(NhatKy_ViPham!K:K, NhatKy_ViPham!E:E, "11_Van_B", NhatKy_ViPham!F:F, B14, NhatKy_ViPham!C:C, "T30")</f>
        <v>100</v>
      </c>
      <c r="AV14" s="6">
        <f>100 + SUMIFS(NhatKy_ViPham!J:J, NhatKy_ViPham!E:E, "11_Van_B", NhatKy_ViPham!F:F, B14, NhatKy_ViPham!C:C, "T31") - SUMIFS(NhatKy_ViPham!K:K, NhatKy_ViPham!E:E, "11_Van_B", NhatKy_ViPham!F:F, B14, NhatKy_ViPham!C:C, "T31")</f>
        <v>100</v>
      </c>
      <c r="AW14" s="6">
        <f>100 + SUMIFS(NhatKy_ViPham!J:J, NhatKy_ViPham!E:E, "11_Van_B", NhatKy_ViPham!F:F, B14, NhatKy_ViPham!C:C, "T32") - SUMIFS(NhatKy_ViPham!K:K, NhatKy_ViPham!E:E, "11_Van_B", NhatKy_ViPham!F:F, B14, NhatKy_ViPham!C:C, "T32")</f>
        <v>100</v>
      </c>
      <c r="AX14" s="6">
        <f>100 + SUMIFS(NhatKy_ViPham!J:J, NhatKy_ViPham!E:E, "11_Van_B", NhatKy_ViPham!F:F, B14, NhatKy_ViPham!C:C, "T33") - SUMIFS(NhatKy_ViPham!K:K, NhatKy_ViPham!E:E, "11_Van_B", NhatKy_ViPham!F:F, B14, NhatKy_ViPham!C:C, "T33")</f>
        <v>100</v>
      </c>
      <c r="AY14" s="6">
        <f>100 + SUMIFS(NhatKy_ViPham!J:J, NhatKy_ViPham!E:E, "11_Van_B", NhatKy_ViPham!F:F, B14, NhatKy_ViPham!C:C, "T34") - SUMIFS(NhatKy_ViPham!K:K, NhatKy_ViPham!E:E, "11_Van_B", NhatKy_ViPham!F:F, B14, NhatKy_ViPham!C:C, "T34")</f>
        <v>100</v>
      </c>
      <c r="AZ14" s="6">
        <f>100 + SUMIFS(NhatKy_ViPham!J:J, NhatKy_ViPham!E:E, "11_Van_B", NhatKy_ViPham!F:F, B14, NhatKy_ViPham!C:C, "T35") - SUMIFS(NhatKy_ViPham!K:K, NhatKy_ViPham!E:E, "11_Van_B", NhatKy_ViPham!F:F, B14, NhatKy_ViPham!C:C, "T35")</f>
        <v>100</v>
      </c>
      <c r="BA14" s="12">
        <f t="shared" si="0"/>
        <v>100</v>
      </c>
      <c r="BB14" s="11" t="s">
        <v>430</v>
      </c>
      <c r="BC14" s="16" t="str">
        <f t="shared" si="1"/>
        <v>Tốt</v>
      </c>
      <c r="BD14" s="15" t="str">
        <f t="shared" si="2"/>
        <v>🟢 BÌNH THƯỜNG</v>
      </c>
    </row>
    <row r="15" spans="1:56" x14ac:dyDescent="0.25">
      <c r="A15" s="4">
        <v>7</v>
      </c>
      <c r="B15" s="10" t="s">
        <v>1910</v>
      </c>
      <c r="C15" s="4" t="s">
        <v>1617</v>
      </c>
      <c r="D15" s="4" t="s">
        <v>429</v>
      </c>
      <c r="E15" s="11" t="s">
        <v>430</v>
      </c>
      <c r="F15" s="7">
        <f>SUMIFS(NhatKy_ViPham!K:K, NhatKy_ViPham!E:E, "11_Van_B", NhatKy_ViPham!F:F, B15, NhatKy_ViPham!H:H, "L01")</f>
        <v>0</v>
      </c>
      <c r="G15" s="7">
        <f>SUMIFS(NhatKy_ViPham!K:K, NhatKy_ViPham!E:E, "11_Van_B", NhatKy_ViPham!F:F, B15, NhatKy_ViPham!H:H, "L02")</f>
        <v>0</v>
      </c>
      <c r="H15" s="7">
        <f>SUMIFS(NhatKy_ViPham!K:K, NhatKy_ViPham!E:E, "11_Van_B", NhatKy_ViPham!F:F, B15, NhatKy_ViPham!H:H, "L03")</f>
        <v>0</v>
      </c>
      <c r="I15" s="7">
        <f>SUMIFS(NhatKy_ViPham!K:K, NhatKy_ViPham!E:E, "11_Van_B", NhatKy_ViPham!F:F, B15, NhatKy_ViPham!H:H, "L04")</f>
        <v>0</v>
      </c>
      <c r="J15" s="7">
        <f>SUMIFS(NhatKy_ViPham!K:K, NhatKy_ViPham!E:E, "11_Van_B", NhatKy_ViPham!F:F, B15, NhatKy_ViPham!H:H, "L05")</f>
        <v>0</v>
      </c>
      <c r="K15" s="7">
        <f>SUMIFS(NhatKy_ViPham!K:K, NhatKy_ViPham!E:E, "11_Van_B", NhatKy_ViPham!F:F, B15, NhatKy_ViPham!H:H, "L06")</f>
        <v>0</v>
      </c>
      <c r="L15" s="7">
        <f>SUMIFS(NhatKy_ViPham!K:K, NhatKy_ViPham!E:E, "11_Van_B", NhatKy_ViPham!F:F, B15, NhatKy_ViPham!H:H, "L07")</f>
        <v>0</v>
      </c>
      <c r="M15" s="7">
        <f>SUMIFS(NhatKy_ViPham!K:K, NhatKy_ViPham!E:E, "11_Van_B", NhatKy_ViPham!F:F, B15, NhatKy_ViPham!H:H, "L08")</f>
        <v>0</v>
      </c>
      <c r="N15" s="7">
        <f>SUMIFS(NhatKy_ViPham!K:K, NhatKy_ViPham!E:E, "11_Van_B", NhatKy_ViPham!F:F, B15, NhatKy_ViPham!H:H, "L09")</f>
        <v>0</v>
      </c>
      <c r="O15" s="7">
        <f>SUMIFS(NhatKy_ViPham!K:K, NhatKy_ViPham!E:E, "11_Van_B", NhatKy_ViPham!F:F, B15, NhatKy_ViPham!H:H, "L10")</f>
        <v>0</v>
      </c>
      <c r="P15" s="12">
        <f>SUMIFS(NhatKy_ViPham!J:J, NhatKy_ViPham!E:E, "11_Van_B", NhatKy_ViPham!F:F, B15)</f>
        <v>0</v>
      </c>
      <c r="Q15" s="13">
        <f>SUMIFS(NhatKy_ViPham!K:K, NhatKy_ViPham!E:E, "11_Van_B", NhatKy_ViPham!F:F, B15)</f>
        <v>0</v>
      </c>
      <c r="R15" s="7">
        <f>100 + SUMIFS(NhatKy_ViPham!J:J, NhatKy_ViPham!E:E, "11_Van_B", NhatKy_ViPham!F:F, B15, NhatKy_ViPham!C:C, "T1") - SUMIFS(NhatKy_ViPham!K:K, NhatKy_ViPham!E:E, "11_Van_B", NhatKy_ViPham!F:F, B15, NhatKy_ViPham!C:C, "T1")</f>
        <v>100</v>
      </c>
      <c r="S15" s="7">
        <f>100 + SUMIFS(NhatKy_ViPham!J:J, NhatKy_ViPham!E:E, "11_Van_B", NhatKy_ViPham!F:F, B15, NhatKy_ViPham!C:C, "T2") - SUMIFS(NhatKy_ViPham!K:K, NhatKy_ViPham!E:E, "11_Van_B", NhatKy_ViPham!F:F, B15, NhatKy_ViPham!C:C, "T2")</f>
        <v>100</v>
      </c>
      <c r="T15" s="7">
        <f>100 + SUMIFS(NhatKy_ViPham!J:J, NhatKy_ViPham!E:E, "11_Van_B", NhatKy_ViPham!F:F, B15, NhatKy_ViPham!C:C, "T3") - SUMIFS(NhatKy_ViPham!K:K, NhatKy_ViPham!E:E, "11_Van_B", NhatKy_ViPham!F:F, B15, NhatKy_ViPham!C:C, "T3")</f>
        <v>100</v>
      </c>
      <c r="U15" s="7">
        <f>100 + SUMIFS(NhatKy_ViPham!J:J, NhatKy_ViPham!E:E, "11_Van_B", NhatKy_ViPham!F:F, B15, NhatKy_ViPham!C:C, "T4") - SUMIFS(NhatKy_ViPham!K:K, NhatKy_ViPham!E:E, "11_Van_B", NhatKy_ViPham!F:F, B15, NhatKy_ViPham!C:C, "T4")</f>
        <v>100</v>
      </c>
      <c r="V15" s="7">
        <f>100 + SUMIFS(NhatKy_ViPham!J:J, NhatKy_ViPham!E:E, "11_Van_B", NhatKy_ViPham!F:F, B15, NhatKy_ViPham!C:C, "T5") - SUMIFS(NhatKy_ViPham!K:K, NhatKy_ViPham!E:E, "11_Van_B", NhatKy_ViPham!F:F, B15, NhatKy_ViPham!C:C, "T5")</f>
        <v>100</v>
      </c>
      <c r="W15" s="7">
        <f>100 + SUMIFS(NhatKy_ViPham!J:J, NhatKy_ViPham!E:E, "11_Van_B", NhatKy_ViPham!F:F, B15, NhatKy_ViPham!C:C, "T6") - SUMIFS(NhatKy_ViPham!K:K, NhatKy_ViPham!E:E, "11_Van_B", NhatKy_ViPham!F:F, B15, NhatKy_ViPham!C:C, "T6")</f>
        <v>100</v>
      </c>
      <c r="X15" s="7">
        <f>100 + SUMIFS(NhatKy_ViPham!J:J, NhatKy_ViPham!E:E, "11_Van_B", NhatKy_ViPham!F:F, B15, NhatKy_ViPham!C:C, "T7") - SUMIFS(NhatKy_ViPham!K:K, NhatKy_ViPham!E:E, "11_Van_B", NhatKy_ViPham!F:F, B15, NhatKy_ViPham!C:C, "T7")</f>
        <v>100</v>
      </c>
      <c r="Y15" s="7">
        <f>100 + SUMIFS(NhatKy_ViPham!J:J, NhatKy_ViPham!E:E, "11_Van_B", NhatKy_ViPham!F:F, B15, NhatKy_ViPham!C:C, "T8") - SUMIFS(NhatKy_ViPham!K:K, NhatKy_ViPham!E:E, "11_Van_B", NhatKy_ViPham!F:F, B15, NhatKy_ViPham!C:C, "T8")</f>
        <v>100</v>
      </c>
      <c r="Z15" s="7">
        <f>100 + SUMIFS(NhatKy_ViPham!J:J, NhatKy_ViPham!E:E, "11_Van_B", NhatKy_ViPham!F:F, B15, NhatKy_ViPham!C:C, "T9") - SUMIFS(NhatKy_ViPham!K:K, NhatKy_ViPham!E:E, "11_Van_B", NhatKy_ViPham!F:F, B15, NhatKy_ViPham!C:C, "T9")</f>
        <v>100</v>
      </c>
      <c r="AA15" s="7">
        <f>100 + SUMIFS(NhatKy_ViPham!J:J, NhatKy_ViPham!E:E, "11_Van_B", NhatKy_ViPham!F:F, B15, NhatKy_ViPham!C:C, "T10") - SUMIFS(NhatKy_ViPham!K:K, NhatKy_ViPham!E:E, "11_Van_B", NhatKy_ViPham!F:F, B15, NhatKy_ViPham!C:C, "T10")</f>
        <v>100</v>
      </c>
      <c r="AB15" s="7">
        <f>100 + SUMIFS(NhatKy_ViPham!J:J, NhatKy_ViPham!E:E, "11_Van_B", NhatKy_ViPham!F:F, B15, NhatKy_ViPham!C:C, "T11") - SUMIFS(NhatKy_ViPham!K:K, NhatKy_ViPham!E:E, "11_Van_B", NhatKy_ViPham!F:F, B15, NhatKy_ViPham!C:C, "T11")</f>
        <v>100</v>
      </c>
      <c r="AC15" s="7">
        <f>100 + SUMIFS(NhatKy_ViPham!J:J, NhatKy_ViPham!E:E, "11_Van_B", NhatKy_ViPham!F:F, B15, NhatKy_ViPham!C:C, "T12") - SUMIFS(NhatKy_ViPham!K:K, NhatKy_ViPham!E:E, "11_Van_B", NhatKy_ViPham!F:F, B15, NhatKy_ViPham!C:C, "T12")</f>
        <v>100</v>
      </c>
      <c r="AD15" s="7">
        <f>100 + SUMIFS(NhatKy_ViPham!J:J, NhatKy_ViPham!E:E, "11_Van_B", NhatKy_ViPham!F:F, B15, NhatKy_ViPham!C:C, "T13") - SUMIFS(NhatKy_ViPham!K:K, NhatKy_ViPham!E:E, "11_Van_B", NhatKy_ViPham!F:F, B15, NhatKy_ViPham!C:C, "T13")</f>
        <v>100</v>
      </c>
      <c r="AE15" s="7">
        <f>100 + SUMIFS(NhatKy_ViPham!J:J, NhatKy_ViPham!E:E, "11_Van_B", NhatKy_ViPham!F:F, B15, NhatKy_ViPham!C:C, "T14") - SUMIFS(NhatKy_ViPham!K:K, NhatKy_ViPham!E:E, "11_Van_B", NhatKy_ViPham!F:F, B15, NhatKy_ViPham!C:C, "T14")</f>
        <v>100</v>
      </c>
      <c r="AF15" s="7">
        <f>100 + SUMIFS(NhatKy_ViPham!J:J, NhatKy_ViPham!E:E, "11_Van_B", NhatKy_ViPham!F:F, B15, NhatKy_ViPham!C:C, "T15") - SUMIFS(NhatKy_ViPham!K:K, NhatKy_ViPham!E:E, "11_Van_B", NhatKy_ViPham!F:F, B15, NhatKy_ViPham!C:C, "T15")</f>
        <v>100</v>
      </c>
      <c r="AG15" s="7">
        <f>100 + SUMIFS(NhatKy_ViPham!J:J, NhatKy_ViPham!E:E, "11_Van_B", NhatKy_ViPham!F:F, B15, NhatKy_ViPham!C:C, "T16") - SUMIFS(NhatKy_ViPham!K:K, NhatKy_ViPham!E:E, "11_Van_B", NhatKy_ViPham!F:F, B15, NhatKy_ViPham!C:C, "T16")</f>
        <v>100</v>
      </c>
      <c r="AH15" s="7">
        <f>100 + SUMIFS(NhatKy_ViPham!J:J, NhatKy_ViPham!E:E, "11_Van_B", NhatKy_ViPham!F:F, B15, NhatKy_ViPham!C:C, "T17") - SUMIFS(NhatKy_ViPham!K:K, NhatKy_ViPham!E:E, "11_Van_B", NhatKy_ViPham!F:F, B15, NhatKy_ViPham!C:C, "T17")</f>
        <v>100</v>
      </c>
      <c r="AI15" s="7">
        <f>100 + SUMIFS(NhatKy_ViPham!J:J, NhatKy_ViPham!E:E, "11_Van_B", NhatKy_ViPham!F:F, B15, NhatKy_ViPham!C:C, "T18") - SUMIFS(NhatKy_ViPham!K:K, NhatKy_ViPham!E:E, "11_Van_B", NhatKy_ViPham!F:F, B15, NhatKy_ViPham!C:C, "T18")</f>
        <v>100</v>
      </c>
      <c r="AJ15" s="7">
        <f>100 + SUMIFS(NhatKy_ViPham!J:J, NhatKy_ViPham!E:E, "11_Van_B", NhatKy_ViPham!F:F, B15, NhatKy_ViPham!C:C, "T19") - SUMIFS(NhatKy_ViPham!K:K, NhatKy_ViPham!E:E, "11_Van_B", NhatKy_ViPham!F:F, B15, NhatKy_ViPham!C:C, "T19")</f>
        <v>100</v>
      </c>
      <c r="AK15" s="7">
        <f>100 + SUMIFS(NhatKy_ViPham!J:J, NhatKy_ViPham!E:E, "11_Van_B", NhatKy_ViPham!F:F, B15, NhatKy_ViPham!C:C, "T20") - SUMIFS(NhatKy_ViPham!K:K, NhatKy_ViPham!E:E, "11_Van_B", NhatKy_ViPham!F:F, B15, NhatKy_ViPham!C:C, "T20")</f>
        <v>100</v>
      </c>
      <c r="AL15" s="7">
        <f>100 + SUMIFS(NhatKy_ViPham!J:J, NhatKy_ViPham!E:E, "11_Van_B", NhatKy_ViPham!F:F, B15, NhatKy_ViPham!C:C, "T21") - SUMIFS(NhatKy_ViPham!K:K, NhatKy_ViPham!E:E, "11_Van_B", NhatKy_ViPham!F:F, B15, NhatKy_ViPham!C:C, "T21")</f>
        <v>100</v>
      </c>
      <c r="AM15" s="7">
        <f>100 + SUMIFS(NhatKy_ViPham!J:J, NhatKy_ViPham!E:E, "11_Van_B", NhatKy_ViPham!F:F, B15, NhatKy_ViPham!C:C, "T22") - SUMIFS(NhatKy_ViPham!K:K, NhatKy_ViPham!E:E, "11_Van_B", NhatKy_ViPham!F:F, B15, NhatKy_ViPham!C:C, "T22")</f>
        <v>100</v>
      </c>
      <c r="AN15" s="7">
        <f>100 + SUMIFS(NhatKy_ViPham!J:J, NhatKy_ViPham!E:E, "11_Van_B", NhatKy_ViPham!F:F, B15, NhatKy_ViPham!C:C, "T23") - SUMIFS(NhatKy_ViPham!K:K, NhatKy_ViPham!E:E, "11_Van_B", NhatKy_ViPham!F:F, B15, NhatKy_ViPham!C:C, "T23")</f>
        <v>100</v>
      </c>
      <c r="AO15" s="7">
        <f>100 + SUMIFS(NhatKy_ViPham!J:J, NhatKy_ViPham!E:E, "11_Van_B", NhatKy_ViPham!F:F, B15, NhatKy_ViPham!C:C, "T24") - SUMIFS(NhatKy_ViPham!K:K, NhatKy_ViPham!E:E, "11_Van_B", NhatKy_ViPham!F:F, B15, NhatKy_ViPham!C:C, "T24")</f>
        <v>100</v>
      </c>
      <c r="AP15" s="7">
        <f>100 + SUMIFS(NhatKy_ViPham!J:J, NhatKy_ViPham!E:E, "11_Van_B", NhatKy_ViPham!F:F, B15, NhatKy_ViPham!C:C, "T25") - SUMIFS(NhatKy_ViPham!K:K, NhatKy_ViPham!E:E, "11_Van_B", NhatKy_ViPham!F:F, B15, NhatKy_ViPham!C:C, "T25")</f>
        <v>100</v>
      </c>
      <c r="AQ15" s="7">
        <f>100 + SUMIFS(NhatKy_ViPham!J:J, NhatKy_ViPham!E:E, "11_Van_B", NhatKy_ViPham!F:F, B15, NhatKy_ViPham!C:C, "T26") - SUMIFS(NhatKy_ViPham!K:K, NhatKy_ViPham!E:E, "11_Van_B", NhatKy_ViPham!F:F, B15, NhatKy_ViPham!C:C, "T26")</f>
        <v>100</v>
      </c>
      <c r="AR15" s="7">
        <f>100 + SUMIFS(NhatKy_ViPham!J:J, NhatKy_ViPham!E:E, "11_Van_B", NhatKy_ViPham!F:F, B15, NhatKy_ViPham!C:C, "T27") - SUMIFS(NhatKy_ViPham!K:K, NhatKy_ViPham!E:E, "11_Van_B", NhatKy_ViPham!F:F, B15, NhatKy_ViPham!C:C, "T27")</f>
        <v>100</v>
      </c>
      <c r="AS15" s="7">
        <f>100 + SUMIFS(NhatKy_ViPham!J:J, NhatKy_ViPham!E:E, "11_Van_B", NhatKy_ViPham!F:F, B15, NhatKy_ViPham!C:C, "T28") - SUMIFS(NhatKy_ViPham!K:K, NhatKy_ViPham!E:E, "11_Van_B", NhatKy_ViPham!F:F, B15, NhatKy_ViPham!C:C, "T28")</f>
        <v>100</v>
      </c>
      <c r="AT15" s="7">
        <f>100 + SUMIFS(NhatKy_ViPham!J:J, NhatKy_ViPham!E:E, "11_Van_B", NhatKy_ViPham!F:F, B15, NhatKy_ViPham!C:C, "T29") - SUMIFS(NhatKy_ViPham!K:K, NhatKy_ViPham!E:E, "11_Van_B", NhatKy_ViPham!F:F, B15, NhatKy_ViPham!C:C, "T29")</f>
        <v>100</v>
      </c>
      <c r="AU15" s="7">
        <f>100 + SUMIFS(NhatKy_ViPham!J:J, NhatKy_ViPham!E:E, "11_Van_B", NhatKy_ViPham!F:F, B15, NhatKy_ViPham!C:C, "T30") - SUMIFS(NhatKy_ViPham!K:K, NhatKy_ViPham!E:E, "11_Van_B", NhatKy_ViPham!F:F, B15, NhatKy_ViPham!C:C, "T30")</f>
        <v>100</v>
      </c>
      <c r="AV15" s="7">
        <f>100 + SUMIFS(NhatKy_ViPham!J:J, NhatKy_ViPham!E:E, "11_Van_B", NhatKy_ViPham!F:F, B15, NhatKy_ViPham!C:C, "T31") - SUMIFS(NhatKy_ViPham!K:K, NhatKy_ViPham!E:E, "11_Van_B", NhatKy_ViPham!F:F, B15, NhatKy_ViPham!C:C, "T31")</f>
        <v>100</v>
      </c>
      <c r="AW15" s="7">
        <f>100 + SUMIFS(NhatKy_ViPham!J:J, NhatKy_ViPham!E:E, "11_Van_B", NhatKy_ViPham!F:F, B15, NhatKy_ViPham!C:C, "T32") - SUMIFS(NhatKy_ViPham!K:K, NhatKy_ViPham!E:E, "11_Van_B", NhatKy_ViPham!F:F, B15, NhatKy_ViPham!C:C, "T32")</f>
        <v>100</v>
      </c>
      <c r="AX15" s="7">
        <f>100 + SUMIFS(NhatKy_ViPham!J:J, NhatKy_ViPham!E:E, "11_Van_B", NhatKy_ViPham!F:F, B15, NhatKy_ViPham!C:C, "T33") - SUMIFS(NhatKy_ViPham!K:K, NhatKy_ViPham!E:E, "11_Van_B", NhatKy_ViPham!F:F, B15, NhatKy_ViPham!C:C, "T33")</f>
        <v>100</v>
      </c>
      <c r="AY15" s="7">
        <f>100 + SUMIFS(NhatKy_ViPham!J:J, NhatKy_ViPham!E:E, "11_Van_B", NhatKy_ViPham!F:F, B15, NhatKy_ViPham!C:C, "T34") - SUMIFS(NhatKy_ViPham!K:K, NhatKy_ViPham!E:E, "11_Van_B", NhatKy_ViPham!F:F, B15, NhatKy_ViPham!C:C, "T34")</f>
        <v>100</v>
      </c>
      <c r="AZ15" s="7">
        <f>100 + SUMIFS(NhatKy_ViPham!J:J, NhatKy_ViPham!E:E, "11_Van_B", NhatKy_ViPham!F:F, B15, NhatKy_ViPham!C:C, "T35") - SUMIFS(NhatKy_ViPham!K:K, NhatKy_ViPham!E:E, "11_Van_B", NhatKy_ViPham!F:F, B15, NhatKy_ViPham!C:C, "T35")</f>
        <v>100</v>
      </c>
      <c r="BA15" s="12">
        <f t="shared" si="0"/>
        <v>100</v>
      </c>
      <c r="BB15" s="11" t="s">
        <v>430</v>
      </c>
      <c r="BC15" s="14" t="str">
        <f t="shared" si="1"/>
        <v>Tốt</v>
      </c>
      <c r="BD15" s="10" t="str">
        <f t="shared" si="2"/>
        <v>🟢 BÌNH THƯỜNG</v>
      </c>
    </row>
    <row r="16" spans="1:56" x14ac:dyDescent="0.25">
      <c r="A16" s="5">
        <v>8</v>
      </c>
      <c r="B16" s="15" t="s">
        <v>1218</v>
      </c>
      <c r="C16" s="5" t="s">
        <v>1911</v>
      </c>
      <c r="D16" s="5" t="s">
        <v>429</v>
      </c>
      <c r="E16" s="11" t="s">
        <v>430</v>
      </c>
      <c r="F16" s="6">
        <f>SUMIFS(NhatKy_ViPham!K:K, NhatKy_ViPham!E:E, "11_Van_B", NhatKy_ViPham!F:F, B16, NhatKy_ViPham!H:H, "L01")</f>
        <v>0</v>
      </c>
      <c r="G16" s="6">
        <f>SUMIFS(NhatKy_ViPham!K:K, NhatKy_ViPham!E:E, "11_Van_B", NhatKy_ViPham!F:F, B16, NhatKy_ViPham!H:H, "L02")</f>
        <v>0</v>
      </c>
      <c r="H16" s="6">
        <f>SUMIFS(NhatKy_ViPham!K:K, NhatKy_ViPham!E:E, "11_Van_B", NhatKy_ViPham!F:F, B16, NhatKy_ViPham!H:H, "L03")</f>
        <v>0</v>
      </c>
      <c r="I16" s="6">
        <f>SUMIFS(NhatKy_ViPham!K:K, NhatKy_ViPham!E:E, "11_Van_B", NhatKy_ViPham!F:F, B16, NhatKy_ViPham!H:H, "L04")</f>
        <v>0</v>
      </c>
      <c r="J16" s="6">
        <f>SUMIFS(NhatKy_ViPham!K:K, NhatKy_ViPham!E:E, "11_Van_B", NhatKy_ViPham!F:F, B16, NhatKy_ViPham!H:H, "L05")</f>
        <v>0</v>
      </c>
      <c r="K16" s="6">
        <f>SUMIFS(NhatKy_ViPham!K:K, NhatKy_ViPham!E:E, "11_Van_B", NhatKy_ViPham!F:F, B16, NhatKy_ViPham!H:H, "L06")</f>
        <v>0</v>
      </c>
      <c r="L16" s="6">
        <f>SUMIFS(NhatKy_ViPham!K:K, NhatKy_ViPham!E:E, "11_Van_B", NhatKy_ViPham!F:F, B16, NhatKy_ViPham!H:H, "L07")</f>
        <v>0</v>
      </c>
      <c r="M16" s="6">
        <f>SUMIFS(NhatKy_ViPham!K:K, NhatKy_ViPham!E:E, "11_Van_B", NhatKy_ViPham!F:F, B16, NhatKy_ViPham!H:H, "L08")</f>
        <v>0</v>
      </c>
      <c r="N16" s="6">
        <f>SUMIFS(NhatKy_ViPham!K:K, NhatKy_ViPham!E:E, "11_Van_B", NhatKy_ViPham!F:F, B16, NhatKy_ViPham!H:H, "L09")</f>
        <v>0</v>
      </c>
      <c r="O16" s="6">
        <f>SUMIFS(NhatKy_ViPham!K:K, NhatKy_ViPham!E:E, "11_Van_B", NhatKy_ViPham!F:F, B16, NhatKy_ViPham!H:H, "L10")</f>
        <v>0</v>
      </c>
      <c r="P16" s="12">
        <f>SUMIFS(NhatKy_ViPham!J:J, NhatKy_ViPham!E:E, "11_Van_B", NhatKy_ViPham!F:F, B16)</f>
        <v>0</v>
      </c>
      <c r="Q16" s="13">
        <f>SUMIFS(NhatKy_ViPham!K:K, NhatKy_ViPham!E:E, "11_Van_B", NhatKy_ViPham!F:F, B16)</f>
        <v>0</v>
      </c>
      <c r="R16" s="6">
        <f>100 + SUMIFS(NhatKy_ViPham!J:J, NhatKy_ViPham!E:E, "11_Van_B", NhatKy_ViPham!F:F, B16, NhatKy_ViPham!C:C, "T1") - SUMIFS(NhatKy_ViPham!K:K, NhatKy_ViPham!E:E, "11_Van_B", NhatKy_ViPham!F:F, B16, NhatKy_ViPham!C:C, "T1")</f>
        <v>100</v>
      </c>
      <c r="S16" s="6">
        <f>100 + SUMIFS(NhatKy_ViPham!J:J, NhatKy_ViPham!E:E, "11_Van_B", NhatKy_ViPham!F:F, B16, NhatKy_ViPham!C:C, "T2") - SUMIFS(NhatKy_ViPham!K:K, NhatKy_ViPham!E:E, "11_Van_B", NhatKy_ViPham!F:F, B16, NhatKy_ViPham!C:C, "T2")</f>
        <v>100</v>
      </c>
      <c r="T16" s="6">
        <f>100 + SUMIFS(NhatKy_ViPham!J:J, NhatKy_ViPham!E:E, "11_Van_B", NhatKy_ViPham!F:F, B16, NhatKy_ViPham!C:C, "T3") - SUMIFS(NhatKy_ViPham!K:K, NhatKy_ViPham!E:E, "11_Van_B", NhatKy_ViPham!F:F, B16, NhatKy_ViPham!C:C, "T3")</f>
        <v>100</v>
      </c>
      <c r="U16" s="6">
        <f>100 + SUMIFS(NhatKy_ViPham!J:J, NhatKy_ViPham!E:E, "11_Van_B", NhatKy_ViPham!F:F, B16, NhatKy_ViPham!C:C, "T4") - SUMIFS(NhatKy_ViPham!K:K, NhatKy_ViPham!E:E, "11_Van_B", NhatKy_ViPham!F:F, B16, NhatKy_ViPham!C:C, "T4")</f>
        <v>100</v>
      </c>
      <c r="V16" s="6">
        <f>100 + SUMIFS(NhatKy_ViPham!J:J, NhatKy_ViPham!E:E, "11_Van_B", NhatKy_ViPham!F:F, B16, NhatKy_ViPham!C:C, "T5") - SUMIFS(NhatKy_ViPham!K:K, NhatKy_ViPham!E:E, "11_Van_B", NhatKy_ViPham!F:F, B16, NhatKy_ViPham!C:C, "T5")</f>
        <v>100</v>
      </c>
      <c r="W16" s="6">
        <f>100 + SUMIFS(NhatKy_ViPham!J:J, NhatKy_ViPham!E:E, "11_Van_B", NhatKy_ViPham!F:F, B16, NhatKy_ViPham!C:C, "T6") - SUMIFS(NhatKy_ViPham!K:K, NhatKy_ViPham!E:E, "11_Van_B", NhatKy_ViPham!F:F, B16, NhatKy_ViPham!C:C, "T6")</f>
        <v>100</v>
      </c>
      <c r="X16" s="6">
        <f>100 + SUMIFS(NhatKy_ViPham!J:J, NhatKy_ViPham!E:E, "11_Van_B", NhatKy_ViPham!F:F, B16, NhatKy_ViPham!C:C, "T7") - SUMIFS(NhatKy_ViPham!K:K, NhatKy_ViPham!E:E, "11_Van_B", NhatKy_ViPham!F:F, B16, NhatKy_ViPham!C:C, "T7")</f>
        <v>100</v>
      </c>
      <c r="Y16" s="6">
        <f>100 + SUMIFS(NhatKy_ViPham!J:J, NhatKy_ViPham!E:E, "11_Van_B", NhatKy_ViPham!F:F, B16, NhatKy_ViPham!C:C, "T8") - SUMIFS(NhatKy_ViPham!K:K, NhatKy_ViPham!E:E, "11_Van_B", NhatKy_ViPham!F:F, B16, NhatKy_ViPham!C:C, "T8")</f>
        <v>100</v>
      </c>
      <c r="Z16" s="6">
        <f>100 + SUMIFS(NhatKy_ViPham!J:J, NhatKy_ViPham!E:E, "11_Van_B", NhatKy_ViPham!F:F, B16, NhatKy_ViPham!C:C, "T9") - SUMIFS(NhatKy_ViPham!K:K, NhatKy_ViPham!E:E, "11_Van_B", NhatKy_ViPham!F:F, B16, NhatKy_ViPham!C:C, "T9")</f>
        <v>100</v>
      </c>
      <c r="AA16" s="6">
        <f>100 + SUMIFS(NhatKy_ViPham!J:J, NhatKy_ViPham!E:E, "11_Van_B", NhatKy_ViPham!F:F, B16, NhatKy_ViPham!C:C, "T10") - SUMIFS(NhatKy_ViPham!K:K, NhatKy_ViPham!E:E, "11_Van_B", NhatKy_ViPham!F:F, B16, NhatKy_ViPham!C:C, "T10")</f>
        <v>100</v>
      </c>
      <c r="AB16" s="6">
        <f>100 + SUMIFS(NhatKy_ViPham!J:J, NhatKy_ViPham!E:E, "11_Van_B", NhatKy_ViPham!F:F, B16, NhatKy_ViPham!C:C, "T11") - SUMIFS(NhatKy_ViPham!K:K, NhatKy_ViPham!E:E, "11_Van_B", NhatKy_ViPham!F:F, B16, NhatKy_ViPham!C:C, "T11")</f>
        <v>100</v>
      </c>
      <c r="AC16" s="6">
        <f>100 + SUMIFS(NhatKy_ViPham!J:J, NhatKy_ViPham!E:E, "11_Van_B", NhatKy_ViPham!F:F, B16, NhatKy_ViPham!C:C, "T12") - SUMIFS(NhatKy_ViPham!K:K, NhatKy_ViPham!E:E, "11_Van_B", NhatKy_ViPham!F:F, B16, NhatKy_ViPham!C:C, "T12")</f>
        <v>100</v>
      </c>
      <c r="AD16" s="6">
        <f>100 + SUMIFS(NhatKy_ViPham!J:J, NhatKy_ViPham!E:E, "11_Van_B", NhatKy_ViPham!F:F, B16, NhatKy_ViPham!C:C, "T13") - SUMIFS(NhatKy_ViPham!K:K, NhatKy_ViPham!E:E, "11_Van_B", NhatKy_ViPham!F:F, B16, NhatKy_ViPham!C:C, "T13")</f>
        <v>100</v>
      </c>
      <c r="AE16" s="6">
        <f>100 + SUMIFS(NhatKy_ViPham!J:J, NhatKy_ViPham!E:E, "11_Van_B", NhatKy_ViPham!F:F, B16, NhatKy_ViPham!C:C, "T14") - SUMIFS(NhatKy_ViPham!K:K, NhatKy_ViPham!E:E, "11_Van_B", NhatKy_ViPham!F:F, B16, NhatKy_ViPham!C:C, "T14")</f>
        <v>100</v>
      </c>
      <c r="AF16" s="6">
        <f>100 + SUMIFS(NhatKy_ViPham!J:J, NhatKy_ViPham!E:E, "11_Van_B", NhatKy_ViPham!F:F, B16, NhatKy_ViPham!C:C, "T15") - SUMIFS(NhatKy_ViPham!K:K, NhatKy_ViPham!E:E, "11_Van_B", NhatKy_ViPham!F:F, B16, NhatKy_ViPham!C:C, "T15")</f>
        <v>100</v>
      </c>
      <c r="AG16" s="6">
        <f>100 + SUMIFS(NhatKy_ViPham!J:J, NhatKy_ViPham!E:E, "11_Van_B", NhatKy_ViPham!F:F, B16, NhatKy_ViPham!C:C, "T16") - SUMIFS(NhatKy_ViPham!K:K, NhatKy_ViPham!E:E, "11_Van_B", NhatKy_ViPham!F:F, B16, NhatKy_ViPham!C:C, "T16")</f>
        <v>100</v>
      </c>
      <c r="AH16" s="6">
        <f>100 + SUMIFS(NhatKy_ViPham!J:J, NhatKy_ViPham!E:E, "11_Van_B", NhatKy_ViPham!F:F, B16, NhatKy_ViPham!C:C, "T17") - SUMIFS(NhatKy_ViPham!K:K, NhatKy_ViPham!E:E, "11_Van_B", NhatKy_ViPham!F:F, B16, NhatKy_ViPham!C:C, "T17")</f>
        <v>100</v>
      </c>
      <c r="AI16" s="6">
        <f>100 + SUMIFS(NhatKy_ViPham!J:J, NhatKy_ViPham!E:E, "11_Van_B", NhatKy_ViPham!F:F, B16, NhatKy_ViPham!C:C, "T18") - SUMIFS(NhatKy_ViPham!K:K, NhatKy_ViPham!E:E, "11_Van_B", NhatKy_ViPham!F:F, B16, NhatKy_ViPham!C:C, "T18")</f>
        <v>100</v>
      </c>
      <c r="AJ16" s="6">
        <f>100 + SUMIFS(NhatKy_ViPham!J:J, NhatKy_ViPham!E:E, "11_Van_B", NhatKy_ViPham!F:F, B16, NhatKy_ViPham!C:C, "T19") - SUMIFS(NhatKy_ViPham!K:K, NhatKy_ViPham!E:E, "11_Van_B", NhatKy_ViPham!F:F, B16, NhatKy_ViPham!C:C, "T19")</f>
        <v>100</v>
      </c>
      <c r="AK16" s="6">
        <f>100 + SUMIFS(NhatKy_ViPham!J:J, NhatKy_ViPham!E:E, "11_Van_B", NhatKy_ViPham!F:F, B16, NhatKy_ViPham!C:C, "T20") - SUMIFS(NhatKy_ViPham!K:K, NhatKy_ViPham!E:E, "11_Van_B", NhatKy_ViPham!F:F, B16, NhatKy_ViPham!C:C, "T20")</f>
        <v>100</v>
      </c>
      <c r="AL16" s="6">
        <f>100 + SUMIFS(NhatKy_ViPham!J:J, NhatKy_ViPham!E:E, "11_Van_B", NhatKy_ViPham!F:F, B16, NhatKy_ViPham!C:C, "T21") - SUMIFS(NhatKy_ViPham!K:K, NhatKy_ViPham!E:E, "11_Van_B", NhatKy_ViPham!F:F, B16, NhatKy_ViPham!C:C, "T21")</f>
        <v>100</v>
      </c>
      <c r="AM16" s="6">
        <f>100 + SUMIFS(NhatKy_ViPham!J:J, NhatKy_ViPham!E:E, "11_Van_B", NhatKy_ViPham!F:F, B16, NhatKy_ViPham!C:C, "T22") - SUMIFS(NhatKy_ViPham!K:K, NhatKy_ViPham!E:E, "11_Van_B", NhatKy_ViPham!F:F, B16, NhatKy_ViPham!C:C, "T22")</f>
        <v>100</v>
      </c>
      <c r="AN16" s="6">
        <f>100 + SUMIFS(NhatKy_ViPham!J:J, NhatKy_ViPham!E:E, "11_Van_B", NhatKy_ViPham!F:F, B16, NhatKy_ViPham!C:C, "T23") - SUMIFS(NhatKy_ViPham!K:K, NhatKy_ViPham!E:E, "11_Van_B", NhatKy_ViPham!F:F, B16, NhatKy_ViPham!C:C, "T23")</f>
        <v>100</v>
      </c>
      <c r="AO16" s="6">
        <f>100 + SUMIFS(NhatKy_ViPham!J:J, NhatKy_ViPham!E:E, "11_Van_B", NhatKy_ViPham!F:F, B16, NhatKy_ViPham!C:C, "T24") - SUMIFS(NhatKy_ViPham!K:K, NhatKy_ViPham!E:E, "11_Van_B", NhatKy_ViPham!F:F, B16, NhatKy_ViPham!C:C, "T24")</f>
        <v>100</v>
      </c>
      <c r="AP16" s="6">
        <f>100 + SUMIFS(NhatKy_ViPham!J:J, NhatKy_ViPham!E:E, "11_Van_B", NhatKy_ViPham!F:F, B16, NhatKy_ViPham!C:C, "T25") - SUMIFS(NhatKy_ViPham!K:K, NhatKy_ViPham!E:E, "11_Van_B", NhatKy_ViPham!F:F, B16, NhatKy_ViPham!C:C, "T25")</f>
        <v>100</v>
      </c>
      <c r="AQ16" s="6">
        <f>100 + SUMIFS(NhatKy_ViPham!J:J, NhatKy_ViPham!E:E, "11_Van_B", NhatKy_ViPham!F:F, B16, NhatKy_ViPham!C:C, "T26") - SUMIFS(NhatKy_ViPham!K:K, NhatKy_ViPham!E:E, "11_Van_B", NhatKy_ViPham!F:F, B16, NhatKy_ViPham!C:C, "T26")</f>
        <v>100</v>
      </c>
      <c r="AR16" s="6">
        <f>100 + SUMIFS(NhatKy_ViPham!J:J, NhatKy_ViPham!E:E, "11_Van_B", NhatKy_ViPham!F:F, B16, NhatKy_ViPham!C:C, "T27") - SUMIFS(NhatKy_ViPham!K:K, NhatKy_ViPham!E:E, "11_Van_B", NhatKy_ViPham!F:F, B16, NhatKy_ViPham!C:C, "T27")</f>
        <v>100</v>
      </c>
      <c r="AS16" s="6">
        <f>100 + SUMIFS(NhatKy_ViPham!J:J, NhatKy_ViPham!E:E, "11_Van_B", NhatKy_ViPham!F:F, B16, NhatKy_ViPham!C:C, "T28") - SUMIFS(NhatKy_ViPham!K:K, NhatKy_ViPham!E:E, "11_Van_B", NhatKy_ViPham!F:F, B16, NhatKy_ViPham!C:C, "T28")</f>
        <v>100</v>
      </c>
      <c r="AT16" s="6">
        <f>100 + SUMIFS(NhatKy_ViPham!J:J, NhatKy_ViPham!E:E, "11_Van_B", NhatKy_ViPham!F:F, B16, NhatKy_ViPham!C:C, "T29") - SUMIFS(NhatKy_ViPham!K:K, NhatKy_ViPham!E:E, "11_Van_B", NhatKy_ViPham!F:F, B16, NhatKy_ViPham!C:C, "T29")</f>
        <v>100</v>
      </c>
      <c r="AU16" s="6">
        <f>100 + SUMIFS(NhatKy_ViPham!J:J, NhatKy_ViPham!E:E, "11_Van_B", NhatKy_ViPham!F:F, B16, NhatKy_ViPham!C:C, "T30") - SUMIFS(NhatKy_ViPham!K:K, NhatKy_ViPham!E:E, "11_Van_B", NhatKy_ViPham!F:F, B16, NhatKy_ViPham!C:C, "T30")</f>
        <v>100</v>
      </c>
      <c r="AV16" s="6">
        <f>100 + SUMIFS(NhatKy_ViPham!J:J, NhatKy_ViPham!E:E, "11_Van_B", NhatKy_ViPham!F:F, B16, NhatKy_ViPham!C:C, "T31") - SUMIFS(NhatKy_ViPham!K:K, NhatKy_ViPham!E:E, "11_Van_B", NhatKy_ViPham!F:F, B16, NhatKy_ViPham!C:C, "T31")</f>
        <v>100</v>
      </c>
      <c r="AW16" s="6">
        <f>100 + SUMIFS(NhatKy_ViPham!J:J, NhatKy_ViPham!E:E, "11_Van_B", NhatKy_ViPham!F:F, B16, NhatKy_ViPham!C:C, "T32") - SUMIFS(NhatKy_ViPham!K:K, NhatKy_ViPham!E:E, "11_Van_B", NhatKy_ViPham!F:F, B16, NhatKy_ViPham!C:C, "T32")</f>
        <v>100</v>
      </c>
      <c r="AX16" s="6">
        <f>100 + SUMIFS(NhatKy_ViPham!J:J, NhatKy_ViPham!E:E, "11_Van_B", NhatKy_ViPham!F:F, B16, NhatKy_ViPham!C:C, "T33") - SUMIFS(NhatKy_ViPham!K:K, NhatKy_ViPham!E:E, "11_Van_B", NhatKy_ViPham!F:F, B16, NhatKy_ViPham!C:C, "T33")</f>
        <v>100</v>
      </c>
      <c r="AY16" s="6">
        <f>100 + SUMIFS(NhatKy_ViPham!J:J, NhatKy_ViPham!E:E, "11_Van_B", NhatKy_ViPham!F:F, B16, NhatKy_ViPham!C:C, "T34") - SUMIFS(NhatKy_ViPham!K:K, NhatKy_ViPham!E:E, "11_Van_B", NhatKy_ViPham!F:F, B16, NhatKy_ViPham!C:C, "T34")</f>
        <v>100</v>
      </c>
      <c r="AZ16" s="6">
        <f>100 + SUMIFS(NhatKy_ViPham!J:J, NhatKy_ViPham!E:E, "11_Van_B", NhatKy_ViPham!F:F, B16, NhatKy_ViPham!C:C, "T35") - SUMIFS(NhatKy_ViPham!K:K, NhatKy_ViPham!E:E, "11_Van_B", NhatKy_ViPham!F:F, B16, NhatKy_ViPham!C:C, "T35")</f>
        <v>100</v>
      </c>
      <c r="BA16" s="12">
        <f t="shared" si="0"/>
        <v>100</v>
      </c>
      <c r="BB16" s="11" t="s">
        <v>430</v>
      </c>
      <c r="BC16" s="16" t="str">
        <f t="shared" si="1"/>
        <v>Tốt</v>
      </c>
      <c r="BD16" s="15" t="str">
        <f t="shared" si="2"/>
        <v>🟢 BÌNH THƯỜNG</v>
      </c>
    </row>
    <row r="17" spans="1:56" x14ac:dyDescent="0.25">
      <c r="A17" s="4">
        <v>9</v>
      </c>
      <c r="B17" s="10" t="s">
        <v>1912</v>
      </c>
      <c r="C17" s="4" t="s">
        <v>1913</v>
      </c>
      <c r="D17" s="4" t="s">
        <v>429</v>
      </c>
      <c r="E17" s="11" t="s">
        <v>430</v>
      </c>
      <c r="F17" s="7">
        <f>SUMIFS(NhatKy_ViPham!K:K, NhatKy_ViPham!E:E, "11_Van_B", NhatKy_ViPham!F:F, B17, NhatKy_ViPham!H:H, "L01")</f>
        <v>0</v>
      </c>
      <c r="G17" s="7">
        <f>SUMIFS(NhatKy_ViPham!K:K, NhatKy_ViPham!E:E, "11_Van_B", NhatKy_ViPham!F:F, B17, NhatKy_ViPham!H:H, "L02")</f>
        <v>0</v>
      </c>
      <c r="H17" s="7">
        <f>SUMIFS(NhatKy_ViPham!K:K, NhatKy_ViPham!E:E, "11_Van_B", NhatKy_ViPham!F:F, B17, NhatKy_ViPham!H:H, "L03")</f>
        <v>0</v>
      </c>
      <c r="I17" s="7">
        <f>SUMIFS(NhatKy_ViPham!K:K, NhatKy_ViPham!E:E, "11_Van_B", NhatKy_ViPham!F:F, B17, NhatKy_ViPham!H:H, "L04")</f>
        <v>0</v>
      </c>
      <c r="J17" s="7">
        <f>SUMIFS(NhatKy_ViPham!K:K, NhatKy_ViPham!E:E, "11_Van_B", NhatKy_ViPham!F:F, B17, NhatKy_ViPham!H:H, "L05")</f>
        <v>0</v>
      </c>
      <c r="K17" s="7">
        <f>SUMIFS(NhatKy_ViPham!K:K, NhatKy_ViPham!E:E, "11_Van_B", NhatKy_ViPham!F:F, B17, NhatKy_ViPham!H:H, "L06")</f>
        <v>0</v>
      </c>
      <c r="L17" s="7">
        <f>SUMIFS(NhatKy_ViPham!K:K, NhatKy_ViPham!E:E, "11_Van_B", NhatKy_ViPham!F:F, B17, NhatKy_ViPham!H:H, "L07")</f>
        <v>0</v>
      </c>
      <c r="M17" s="7">
        <f>SUMIFS(NhatKy_ViPham!K:K, NhatKy_ViPham!E:E, "11_Van_B", NhatKy_ViPham!F:F, B17, NhatKy_ViPham!H:H, "L08")</f>
        <v>0</v>
      </c>
      <c r="N17" s="7">
        <f>SUMIFS(NhatKy_ViPham!K:K, NhatKy_ViPham!E:E, "11_Van_B", NhatKy_ViPham!F:F, B17, NhatKy_ViPham!H:H, "L09")</f>
        <v>0</v>
      </c>
      <c r="O17" s="7">
        <f>SUMIFS(NhatKy_ViPham!K:K, NhatKy_ViPham!E:E, "11_Van_B", NhatKy_ViPham!F:F, B17, NhatKy_ViPham!H:H, "L10")</f>
        <v>0</v>
      </c>
      <c r="P17" s="12">
        <f>SUMIFS(NhatKy_ViPham!J:J, NhatKy_ViPham!E:E, "11_Van_B", NhatKy_ViPham!F:F, B17)</f>
        <v>0</v>
      </c>
      <c r="Q17" s="13">
        <f>SUMIFS(NhatKy_ViPham!K:K, NhatKy_ViPham!E:E, "11_Van_B", NhatKy_ViPham!F:F, B17)</f>
        <v>0</v>
      </c>
      <c r="R17" s="7">
        <f>100 + SUMIFS(NhatKy_ViPham!J:J, NhatKy_ViPham!E:E, "11_Van_B", NhatKy_ViPham!F:F, B17, NhatKy_ViPham!C:C, "T1") - SUMIFS(NhatKy_ViPham!K:K, NhatKy_ViPham!E:E, "11_Van_B", NhatKy_ViPham!F:F, B17, NhatKy_ViPham!C:C, "T1")</f>
        <v>100</v>
      </c>
      <c r="S17" s="7">
        <f>100 + SUMIFS(NhatKy_ViPham!J:J, NhatKy_ViPham!E:E, "11_Van_B", NhatKy_ViPham!F:F, B17, NhatKy_ViPham!C:C, "T2") - SUMIFS(NhatKy_ViPham!K:K, NhatKy_ViPham!E:E, "11_Van_B", NhatKy_ViPham!F:F, B17, NhatKy_ViPham!C:C, "T2")</f>
        <v>100</v>
      </c>
      <c r="T17" s="7">
        <f>100 + SUMIFS(NhatKy_ViPham!J:J, NhatKy_ViPham!E:E, "11_Van_B", NhatKy_ViPham!F:F, B17, NhatKy_ViPham!C:C, "T3") - SUMIFS(NhatKy_ViPham!K:K, NhatKy_ViPham!E:E, "11_Van_B", NhatKy_ViPham!F:F, B17, NhatKy_ViPham!C:C, "T3")</f>
        <v>100</v>
      </c>
      <c r="U17" s="7">
        <f>100 + SUMIFS(NhatKy_ViPham!J:J, NhatKy_ViPham!E:E, "11_Van_B", NhatKy_ViPham!F:F, B17, NhatKy_ViPham!C:C, "T4") - SUMIFS(NhatKy_ViPham!K:K, NhatKy_ViPham!E:E, "11_Van_B", NhatKy_ViPham!F:F, B17, NhatKy_ViPham!C:C, "T4")</f>
        <v>100</v>
      </c>
      <c r="V17" s="7">
        <f>100 + SUMIFS(NhatKy_ViPham!J:J, NhatKy_ViPham!E:E, "11_Van_B", NhatKy_ViPham!F:F, B17, NhatKy_ViPham!C:C, "T5") - SUMIFS(NhatKy_ViPham!K:K, NhatKy_ViPham!E:E, "11_Van_B", NhatKy_ViPham!F:F, B17, NhatKy_ViPham!C:C, "T5")</f>
        <v>100</v>
      </c>
      <c r="W17" s="7">
        <f>100 + SUMIFS(NhatKy_ViPham!J:J, NhatKy_ViPham!E:E, "11_Van_B", NhatKy_ViPham!F:F, B17, NhatKy_ViPham!C:C, "T6") - SUMIFS(NhatKy_ViPham!K:K, NhatKy_ViPham!E:E, "11_Van_B", NhatKy_ViPham!F:F, B17, NhatKy_ViPham!C:C, "T6")</f>
        <v>100</v>
      </c>
      <c r="X17" s="7">
        <f>100 + SUMIFS(NhatKy_ViPham!J:J, NhatKy_ViPham!E:E, "11_Van_B", NhatKy_ViPham!F:F, B17, NhatKy_ViPham!C:C, "T7") - SUMIFS(NhatKy_ViPham!K:K, NhatKy_ViPham!E:E, "11_Van_B", NhatKy_ViPham!F:F, B17, NhatKy_ViPham!C:C, "T7")</f>
        <v>100</v>
      </c>
      <c r="Y17" s="7">
        <f>100 + SUMIFS(NhatKy_ViPham!J:J, NhatKy_ViPham!E:E, "11_Van_B", NhatKy_ViPham!F:F, B17, NhatKy_ViPham!C:C, "T8") - SUMIFS(NhatKy_ViPham!K:K, NhatKy_ViPham!E:E, "11_Van_B", NhatKy_ViPham!F:F, B17, NhatKy_ViPham!C:C, "T8")</f>
        <v>100</v>
      </c>
      <c r="Z17" s="7">
        <f>100 + SUMIFS(NhatKy_ViPham!J:J, NhatKy_ViPham!E:E, "11_Van_B", NhatKy_ViPham!F:F, B17, NhatKy_ViPham!C:C, "T9") - SUMIFS(NhatKy_ViPham!K:K, NhatKy_ViPham!E:E, "11_Van_B", NhatKy_ViPham!F:F, B17, NhatKy_ViPham!C:C, "T9")</f>
        <v>100</v>
      </c>
      <c r="AA17" s="7">
        <f>100 + SUMIFS(NhatKy_ViPham!J:J, NhatKy_ViPham!E:E, "11_Van_B", NhatKy_ViPham!F:F, B17, NhatKy_ViPham!C:C, "T10") - SUMIFS(NhatKy_ViPham!K:K, NhatKy_ViPham!E:E, "11_Van_B", NhatKy_ViPham!F:F, B17, NhatKy_ViPham!C:C, "T10")</f>
        <v>100</v>
      </c>
      <c r="AB17" s="7">
        <f>100 + SUMIFS(NhatKy_ViPham!J:J, NhatKy_ViPham!E:E, "11_Van_B", NhatKy_ViPham!F:F, B17, NhatKy_ViPham!C:C, "T11") - SUMIFS(NhatKy_ViPham!K:K, NhatKy_ViPham!E:E, "11_Van_B", NhatKy_ViPham!F:F, B17, NhatKy_ViPham!C:C, "T11")</f>
        <v>100</v>
      </c>
      <c r="AC17" s="7">
        <f>100 + SUMIFS(NhatKy_ViPham!J:J, NhatKy_ViPham!E:E, "11_Van_B", NhatKy_ViPham!F:F, B17, NhatKy_ViPham!C:C, "T12") - SUMIFS(NhatKy_ViPham!K:K, NhatKy_ViPham!E:E, "11_Van_B", NhatKy_ViPham!F:F, B17, NhatKy_ViPham!C:C, "T12")</f>
        <v>100</v>
      </c>
      <c r="AD17" s="7">
        <f>100 + SUMIFS(NhatKy_ViPham!J:J, NhatKy_ViPham!E:E, "11_Van_B", NhatKy_ViPham!F:F, B17, NhatKy_ViPham!C:C, "T13") - SUMIFS(NhatKy_ViPham!K:K, NhatKy_ViPham!E:E, "11_Van_B", NhatKy_ViPham!F:F, B17, NhatKy_ViPham!C:C, "T13")</f>
        <v>100</v>
      </c>
      <c r="AE17" s="7">
        <f>100 + SUMIFS(NhatKy_ViPham!J:J, NhatKy_ViPham!E:E, "11_Van_B", NhatKy_ViPham!F:F, B17, NhatKy_ViPham!C:C, "T14") - SUMIFS(NhatKy_ViPham!K:K, NhatKy_ViPham!E:E, "11_Van_B", NhatKy_ViPham!F:F, B17, NhatKy_ViPham!C:C, "T14")</f>
        <v>100</v>
      </c>
      <c r="AF17" s="7">
        <f>100 + SUMIFS(NhatKy_ViPham!J:J, NhatKy_ViPham!E:E, "11_Van_B", NhatKy_ViPham!F:F, B17, NhatKy_ViPham!C:C, "T15") - SUMIFS(NhatKy_ViPham!K:K, NhatKy_ViPham!E:E, "11_Van_B", NhatKy_ViPham!F:F, B17, NhatKy_ViPham!C:C, "T15")</f>
        <v>100</v>
      </c>
      <c r="AG17" s="7">
        <f>100 + SUMIFS(NhatKy_ViPham!J:J, NhatKy_ViPham!E:E, "11_Van_B", NhatKy_ViPham!F:F, B17, NhatKy_ViPham!C:C, "T16") - SUMIFS(NhatKy_ViPham!K:K, NhatKy_ViPham!E:E, "11_Van_B", NhatKy_ViPham!F:F, B17, NhatKy_ViPham!C:C, "T16")</f>
        <v>100</v>
      </c>
      <c r="AH17" s="7">
        <f>100 + SUMIFS(NhatKy_ViPham!J:J, NhatKy_ViPham!E:E, "11_Van_B", NhatKy_ViPham!F:F, B17, NhatKy_ViPham!C:C, "T17") - SUMIFS(NhatKy_ViPham!K:K, NhatKy_ViPham!E:E, "11_Van_B", NhatKy_ViPham!F:F, B17, NhatKy_ViPham!C:C, "T17")</f>
        <v>100</v>
      </c>
      <c r="AI17" s="7">
        <f>100 + SUMIFS(NhatKy_ViPham!J:J, NhatKy_ViPham!E:E, "11_Van_B", NhatKy_ViPham!F:F, B17, NhatKy_ViPham!C:C, "T18") - SUMIFS(NhatKy_ViPham!K:K, NhatKy_ViPham!E:E, "11_Van_B", NhatKy_ViPham!F:F, B17, NhatKy_ViPham!C:C, "T18")</f>
        <v>100</v>
      </c>
      <c r="AJ17" s="7">
        <f>100 + SUMIFS(NhatKy_ViPham!J:J, NhatKy_ViPham!E:E, "11_Van_B", NhatKy_ViPham!F:F, B17, NhatKy_ViPham!C:C, "T19") - SUMIFS(NhatKy_ViPham!K:K, NhatKy_ViPham!E:E, "11_Van_B", NhatKy_ViPham!F:F, B17, NhatKy_ViPham!C:C, "T19")</f>
        <v>100</v>
      </c>
      <c r="AK17" s="7">
        <f>100 + SUMIFS(NhatKy_ViPham!J:J, NhatKy_ViPham!E:E, "11_Van_B", NhatKy_ViPham!F:F, B17, NhatKy_ViPham!C:C, "T20") - SUMIFS(NhatKy_ViPham!K:K, NhatKy_ViPham!E:E, "11_Van_B", NhatKy_ViPham!F:F, B17, NhatKy_ViPham!C:C, "T20")</f>
        <v>100</v>
      </c>
      <c r="AL17" s="7">
        <f>100 + SUMIFS(NhatKy_ViPham!J:J, NhatKy_ViPham!E:E, "11_Van_B", NhatKy_ViPham!F:F, B17, NhatKy_ViPham!C:C, "T21") - SUMIFS(NhatKy_ViPham!K:K, NhatKy_ViPham!E:E, "11_Van_B", NhatKy_ViPham!F:F, B17, NhatKy_ViPham!C:C, "T21")</f>
        <v>100</v>
      </c>
      <c r="AM17" s="7">
        <f>100 + SUMIFS(NhatKy_ViPham!J:J, NhatKy_ViPham!E:E, "11_Van_B", NhatKy_ViPham!F:F, B17, NhatKy_ViPham!C:C, "T22") - SUMIFS(NhatKy_ViPham!K:K, NhatKy_ViPham!E:E, "11_Van_B", NhatKy_ViPham!F:F, B17, NhatKy_ViPham!C:C, "T22")</f>
        <v>100</v>
      </c>
      <c r="AN17" s="7">
        <f>100 + SUMIFS(NhatKy_ViPham!J:J, NhatKy_ViPham!E:E, "11_Van_B", NhatKy_ViPham!F:F, B17, NhatKy_ViPham!C:C, "T23") - SUMIFS(NhatKy_ViPham!K:K, NhatKy_ViPham!E:E, "11_Van_B", NhatKy_ViPham!F:F, B17, NhatKy_ViPham!C:C, "T23")</f>
        <v>100</v>
      </c>
      <c r="AO17" s="7">
        <f>100 + SUMIFS(NhatKy_ViPham!J:J, NhatKy_ViPham!E:E, "11_Van_B", NhatKy_ViPham!F:F, B17, NhatKy_ViPham!C:C, "T24") - SUMIFS(NhatKy_ViPham!K:K, NhatKy_ViPham!E:E, "11_Van_B", NhatKy_ViPham!F:F, B17, NhatKy_ViPham!C:C, "T24")</f>
        <v>100</v>
      </c>
      <c r="AP17" s="7">
        <f>100 + SUMIFS(NhatKy_ViPham!J:J, NhatKy_ViPham!E:E, "11_Van_B", NhatKy_ViPham!F:F, B17, NhatKy_ViPham!C:C, "T25") - SUMIFS(NhatKy_ViPham!K:K, NhatKy_ViPham!E:E, "11_Van_B", NhatKy_ViPham!F:F, B17, NhatKy_ViPham!C:C, "T25")</f>
        <v>100</v>
      </c>
      <c r="AQ17" s="7">
        <f>100 + SUMIFS(NhatKy_ViPham!J:J, NhatKy_ViPham!E:E, "11_Van_B", NhatKy_ViPham!F:F, B17, NhatKy_ViPham!C:C, "T26") - SUMIFS(NhatKy_ViPham!K:K, NhatKy_ViPham!E:E, "11_Van_B", NhatKy_ViPham!F:F, B17, NhatKy_ViPham!C:C, "T26")</f>
        <v>100</v>
      </c>
      <c r="AR17" s="7">
        <f>100 + SUMIFS(NhatKy_ViPham!J:J, NhatKy_ViPham!E:E, "11_Van_B", NhatKy_ViPham!F:F, B17, NhatKy_ViPham!C:C, "T27") - SUMIFS(NhatKy_ViPham!K:K, NhatKy_ViPham!E:E, "11_Van_B", NhatKy_ViPham!F:F, B17, NhatKy_ViPham!C:C, "T27")</f>
        <v>100</v>
      </c>
      <c r="AS17" s="7">
        <f>100 + SUMIFS(NhatKy_ViPham!J:J, NhatKy_ViPham!E:E, "11_Van_B", NhatKy_ViPham!F:F, B17, NhatKy_ViPham!C:C, "T28") - SUMIFS(NhatKy_ViPham!K:K, NhatKy_ViPham!E:E, "11_Van_B", NhatKy_ViPham!F:F, B17, NhatKy_ViPham!C:C, "T28")</f>
        <v>100</v>
      </c>
      <c r="AT17" s="7">
        <f>100 + SUMIFS(NhatKy_ViPham!J:J, NhatKy_ViPham!E:E, "11_Van_B", NhatKy_ViPham!F:F, B17, NhatKy_ViPham!C:C, "T29") - SUMIFS(NhatKy_ViPham!K:K, NhatKy_ViPham!E:E, "11_Van_B", NhatKy_ViPham!F:F, B17, NhatKy_ViPham!C:C, "T29")</f>
        <v>100</v>
      </c>
      <c r="AU17" s="7">
        <f>100 + SUMIFS(NhatKy_ViPham!J:J, NhatKy_ViPham!E:E, "11_Van_B", NhatKy_ViPham!F:F, B17, NhatKy_ViPham!C:C, "T30") - SUMIFS(NhatKy_ViPham!K:K, NhatKy_ViPham!E:E, "11_Van_B", NhatKy_ViPham!F:F, B17, NhatKy_ViPham!C:C, "T30")</f>
        <v>100</v>
      </c>
      <c r="AV17" s="7">
        <f>100 + SUMIFS(NhatKy_ViPham!J:J, NhatKy_ViPham!E:E, "11_Van_B", NhatKy_ViPham!F:F, B17, NhatKy_ViPham!C:C, "T31") - SUMIFS(NhatKy_ViPham!K:K, NhatKy_ViPham!E:E, "11_Van_B", NhatKy_ViPham!F:F, B17, NhatKy_ViPham!C:C, "T31")</f>
        <v>100</v>
      </c>
      <c r="AW17" s="7">
        <f>100 + SUMIFS(NhatKy_ViPham!J:J, NhatKy_ViPham!E:E, "11_Van_B", NhatKy_ViPham!F:F, B17, NhatKy_ViPham!C:C, "T32") - SUMIFS(NhatKy_ViPham!K:K, NhatKy_ViPham!E:E, "11_Van_B", NhatKy_ViPham!F:F, B17, NhatKy_ViPham!C:C, "T32")</f>
        <v>100</v>
      </c>
      <c r="AX17" s="7">
        <f>100 + SUMIFS(NhatKy_ViPham!J:J, NhatKy_ViPham!E:E, "11_Van_B", NhatKy_ViPham!F:F, B17, NhatKy_ViPham!C:C, "T33") - SUMIFS(NhatKy_ViPham!K:K, NhatKy_ViPham!E:E, "11_Van_B", NhatKy_ViPham!F:F, B17, NhatKy_ViPham!C:C, "T33")</f>
        <v>100</v>
      </c>
      <c r="AY17" s="7">
        <f>100 + SUMIFS(NhatKy_ViPham!J:J, NhatKy_ViPham!E:E, "11_Van_B", NhatKy_ViPham!F:F, B17, NhatKy_ViPham!C:C, "T34") - SUMIFS(NhatKy_ViPham!K:K, NhatKy_ViPham!E:E, "11_Van_B", NhatKy_ViPham!F:F, B17, NhatKy_ViPham!C:C, "T34")</f>
        <v>100</v>
      </c>
      <c r="AZ17" s="7">
        <f>100 + SUMIFS(NhatKy_ViPham!J:J, NhatKy_ViPham!E:E, "11_Van_B", NhatKy_ViPham!F:F, B17, NhatKy_ViPham!C:C, "T35") - SUMIFS(NhatKy_ViPham!K:K, NhatKy_ViPham!E:E, "11_Van_B", NhatKy_ViPham!F:F, B17, NhatKy_ViPham!C:C, "T35")</f>
        <v>100</v>
      </c>
      <c r="BA17" s="12">
        <f t="shared" si="0"/>
        <v>100</v>
      </c>
      <c r="BB17" s="11" t="s">
        <v>430</v>
      </c>
      <c r="BC17" s="14" t="str">
        <f t="shared" si="1"/>
        <v>Tốt</v>
      </c>
      <c r="BD17" s="10" t="str">
        <f t="shared" si="2"/>
        <v>🟢 BÌNH THƯỜNG</v>
      </c>
    </row>
    <row r="18" spans="1:56" x14ac:dyDescent="0.25">
      <c r="A18" s="5">
        <v>10</v>
      </c>
      <c r="B18" s="15" t="s">
        <v>1776</v>
      </c>
      <c r="C18" s="5" t="s">
        <v>1759</v>
      </c>
      <c r="D18" s="5" t="s">
        <v>429</v>
      </c>
      <c r="E18" s="11" t="s">
        <v>430</v>
      </c>
      <c r="F18" s="6">
        <f>SUMIFS(NhatKy_ViPham!K:K, NhatKy_ViPham!E:E, "11_Van_B", NhatKy_ViPham!F:F, B18, NhatKy_ViPham!H:H, "L01")</f>
        <v>0</v>
      </c>
      <c r="G18" s="6">
        <f>SUMIFS(NhatKy_ViPham!K:K, NhatKy_ViPham!E:E, "11_Van_B", NhatKy_ViPham!F:F, B18, NhatKy_ViPham!H:H, "L02")</f>
        <v>0</v>
      </c>
      <c r="H18" s="6">
        <f>SUMIFS(NhatKy_ViPham!K:K, NhatKy_ViPham!E:E, "11_Van_B", NhatKy_ViPham!F:F, B18, NhatKy_ViPham!H:H, "L03")</f>
        <v>0</v>
      </c>
      <c r="I18" s="6">
        <f>SUMIFS(NhatKy_ViPham!K:K, NhatKy_ViPham!E:E, "11_Van_B", NhatKy_ViPham!F:F, B18, NhatKy_ViPham!H:H, "L04")</f>
        <v>0</v>
      </c>
      <c r="J18" s="6">
        <f>SUMIFS(NhatKy_ViPham!K:K, NhatKy_ViPham!E:E, "11_Van_B", NhatKy_ViPham!F:F, B18, NhatKy_ViPham!H:H, "L05")</f>
        <v>0</v>
      </c>
      <c r="K18" s="6">
        <f>SUMIFS(NhatKy_ViPham!K:K, NhatKy_ViPham!E:E, "11_Van_B", NhatKy_ViPham!F:F, B18, NhatKy_ViPham!H:H, "L06")</f>
        <v>0</v>
      </c>
      <c r="L18" s="6">
        <f>SUMIFS(NhatKy_ViPham!K:K, NhatKy_ViPham!E:E, "11_Van_B", NhatKy_ViPham!F:F, B18, NhatKy_ViPham!H:H, "L07")</f>
        <v>0</v>
      </c>
      <c r="M18" s="6">
        <f>SUMIFS(NhatKy_ViPham!K:K, NhatKy_ViPham!E:E, "11_Van_B", NhatKy_ViPham!F:F, B18, NhatKy_ViPham!H:H, "L08")</f>
        <v>0</v>
      </c>
      <c r="N18" s="6">
        <f>SUMIFS(NhatKy_ViPham!K:K, NhatKy_ViPham!E:E, "11_Van_B", NhatKy_ViPham!F:F, B18, NhatKy_ViPham!H:H, "L09")</f>
        <v>0</v>
      </c>
      <c r="O18" s="6">
        <f>SUMIFS(NhatKy_ViPham!K:K, NhatKy_ViPham!E:E, "11_Van_B", NhatKy_ViPham!F:F, B18, NhatKy_ViPham!H:H, "L10")</f>
        <v>0</v>
      </c>
      <c r="P18" s="12">
        <f>SUMIFS(NhatKy_ViPham!J:J, NhatKy_ViPham!E:E, "11_Van_B", NhatKy_ViPham!F:F, B18)</f>
        <v>0</v>
      </c>
      <c r="Q18" s="13">
        <f>SUMIFS(NhatKy_ViPham!K:K, NhatKy_ViPham!E:E, "11_Van_B", NhatKy_ViPham!F:F, B18)</f>
        <v>0</v>
      </c>
      <c r="R18" s="6">
        <f>100 + SUMIFS(NhatKy_ViPham!J:J, NhatKy_ViPham!E:E, "11_Van_B", NhatKy_ViPham!F:F, B18, NhatKy_ViPham!C:C, "T1") - SUMIFS(NhatKy_ViPham!K:K, NhatKy_ViPham!E:E, "11_Van_B", NhatKy_ViPham!F:F, B18, NhatKy_ViPham!C:C, "T1")</f>
        <v>100</v>
      </c>
      <c r="S18" s="6">
        <f>100 + SUMIFS(NhatKy_ViPham!J:J, NhatKy_ViPham!E:E, "11_Van_B", NhatKy_ViPham!F:F, B18, NhatKy_ViPham!C:C, "T2") - SUMIFS(NhatKy_ViPham!K:K, NhatKy_ViPham!E:E, "11_Van_B", NhatKy_ViPham!F:F, B18, NhatKy_ViPham!C:C, "T2")</f>
        <v>100</v>
      </c>
      <c r="T18" s="6">
        <f>100 + SUMIFS(NhatKy_ViPham!J:J, NhatKy_ViPham!E:E, "11_Van_B", NhatKy_ViPham!F:F, B18, NhatKy_ViPham!C:C, "T3") - SUMIFS(NhatKy_ViPham!K:K, NhatKy_ViPham!E:E, "11_Van_B", NhatKy_ViPham!F:F, B18, NhatKy_ViPham!C:C, "T3")</f>
        <v>100</v>
      </c>
      <c r="U18" s="6">
        <f>100 + SUMIFS(NhatKy_ViPham!J:J, NhatKy_ViPham!E:E, "11_Van_B", NhatKy_ViPham!F:F, B18, NhatKy_ViPham!C:C, "T4") - SUMIFS(NhatKy_ViPham!K:K, NhatKy_ViPham!E:E, "11_Van_B", NhatKy_ViPham!F:F, B18, NhatKy_ViPham!C:C, "T4")</f>
        <v>100</v>
      </c>
      <c r="V18" s="6">
        <f>100 + SUMIFS(NhatKy_ViPham!J:J, NhatKy_ViPham!E:E, "11_Van_B", NhatKy_ViPham!F:F, B18, NhatKy_ViPham!C:C, "T5") - SUMIFS(NhatKy_ViPham!K:K, NhatKy_ViPham!E:E, "11_Van_B", NhatKy_ViPham!F:F, B18, NhatKy_ViPham!C:C, "T5")</f>
        <v>100</v>
      </c>
      <c r="W18" s="6">
        <f>100 + SUMIFS(NhatKy_ViPham!J:J, NhatKy_ViPham!E:E, "11_Van_B", NhatKy_ViPham!F:F, B18, NhatKy_ViPham!C:C, "T6") - SUMIFS(NhatKy_ViPham!K:K, NhatKy_ViPham!E:E, "11_Van_B", NhatKy_ViPham!F:F, B18, NhatKy_ViPham!C:C, "T6")</f>
        <v>100</v>
      </c>
      <c r="X18" s="6">
        <f>100 + SUMIFS(NhatKy_ViPham!J:J, NhatKy_ViPham!E:E, "11_Van_B", NhatKy_ViPham!F:F, B18, NhatKy_ViPham!C:C, "T7") - SUMIFS(NhatKy_ViPham!K:K, NhatKy_ViPham!E:E, "11_Van_B", NhatKy_ViPham!F:F, B18, NhatKy_ViPham!C:C, "T7")</f>
        <v>100</v>
      </c>
      <c r="Y18" s="6">
        <f>100 + SUMIFS(NhatKy_ViPham!J:J, NhatKy_ViPham!E:E, "11_Van_B", NhatKy_ViPham!F:F, B18, NhatKy_ViPham!C:C, "T8") - SUMIFS(NhatKy_ViPham!K:K, NhatKy_ViPham!E:E, "11_Van_B", NhatKy_ViPham!F:F, B18, NhatKy_ViPham!C:C, "T8")</f>
        <v>100</v>
      </c>
      <c r="Z18" s="6">
        <f>100 + SUMIFS(NhatKy_ViPham!J:J, NhatKy_ViPham!E:E, "11_Van_B", NhatKy_ViPham!F:F, B18, NhatKy_ViPham!C:C, "T9") - SUMIFS(NhatKy_ViPham!K:K, NhatKy_ViPham!E:E, "11_Van_B", NhatKy_ViPham!F:F, B18, NhatKy_ViPham!C:C, "T9")</f>
        <v>100</v>
      </c>
      <c r="AA18" s="6">
        <f>100 + SUMIFS(NhatKy_ViPham!J:J, NhatKy_ViPham!E:E, "11_Van_B", NhatKy_ViPham!F:F, B18, NhatKy_ViPham!C:C, "T10") - SUMIFS(NhatKy_ViPham!K:K, NhatKy_ViPham!E:E, "11_Van_B", NhatKy_ViPham!F:F, B18, NhatKy_ViPham!C:C, "T10")</f>
        <v>100</v>
      </c>
      <c r="AB18" s="6">
        <f>100 + SUMIFS(NhatKy_ViPham!J:J, NhatKy_ViPham!E:E, "11_Van_B", NhatKy_ViPham!F:F, B18, NhatKy_ViPham!C:C, "T11") - SUMIFS(NhatKy_ViPham!K:K, NhatKy_ViPham!E:E, "11_Van_B", NhatKy_ViPham!F:F, B18, NhatKy_ViPham!C:C, "T11")</f>
        <v>100</v>
      </c>
      <c r="AC18" s="6">
        <f>100 + SUMIFS(NhatKy_ViPham!J:J, NhatKy_ViPham!E:E, "11_Van_B", NhatKy_ViPham!F:F, B18, NhatKy_ViPham!C:C, "T12") - SUMIFS(NhatKy_ViPham!K:K, NhatKy_ViPham!E:E, "11_Van_B", NhatKy_ViPham!F:F, B18, NhatKy_ViPham!C:C, "T12")</f>
        <v>100</v>
      </c>
      <c r="AD18" s="6">
        <f>100 + SUMIFS(NhatKy_ViPham!J:J, NhatKy_ViPham!E:E, "11_Van_B", NhatKy_ViPham!F:F, B18, NhatKy_ViPham!C:C, "T13") - SUMIFS(NhatKy_ViPham!K:K, NhatKy_ViPham!E:E, "11_Van_B", NhatKy_ViPham!F:F, B18, NhatKy_ViPham!C:C, "T13")</f>
        <v>100</v>
      </c>
      <c r="AE18" s="6">
        <f>100 + SUMIFS(NhatKy_ViPham!J:J, NhatKy_ViPham!E:E, "11_Van_B", NhatKy_ViPham!F:F, B18, NhatKy_ViPham!C:C, "T14") - SUMIFS(NhatKy_ViPham!K:K, NhatKy_ViPham!E:E, "11_Van_B", NhatKy_ViPham!F:F, B18, NhatKy_ViPham!C:C, "T14")</f>
        <v>100</v>
      </c>
      <c r="AF18" s="6">
        <f>100 + SUMIFS(NhatKy_ViPham!J:J, NhatKy_ViPham!E:E, "11_Van_B", NhatKy_ViPham!F:F, B18, NhatKy_ViPham!C:C, "T15") - SUMIFS(NhatKy_ViPham!K:K, NhatKy_ViPham!E:E, "11_Van_B", NhatKy_ViPham!F:F, B18, NhatKy_ViPham!C:C, "T15")</f>
        <v>100</v>
      </c>
      <c r="AG18" s="6">
        <f>100 + SUMIFS(NhatKy_ViPham!J:J, NhatKy_ViPham!E:E, "11_Van_B", NhatKy_ViPham!F:F, B18, NhatKy_ViPham!C:C, "T16") - SUMIFS(NhatKy_ViPham!K:K, NhatKy_ViPham!E:E, "11_Van_B", NhatKy_ViPham!F:F, B18, NhatKy_ViPham!C:C, "T16")</f>
        <v>100</v>
      </c>
      <c r="AH18" s="6">
        <f>100 + SUMIFS(NhatKy_ViPham!J:J, NhatKy_ViPham!E:E, "11_Van_B", NhatKy_ViPham!F:F, B18, NhatKy_ViPham!C:C, "T17") - SUMIFS(NhatKy_ViPham!K:K, NhatKy_ViPham!E:E, "11_Van_B", NhatKy_ViPham!F:F, B18, NhatKy_ViPham!C:C, "T17")</f>
        <v>100</v>
      </c>
      <c r="AI18" s="6">
        <f>100 + SUMIFS(NhatKy_ViPham!J:J, NhatKy_ViPham!E:E, "11_Van_B", NhatKy_ViPham!F:F, B18, NhatKy_ViPham!C:C, "T18") - SUMIFS(NhatKy_ViPham!K:K, NhatKy_ViPham!E:E, "11_Van_B", NhatKy_ViPham!F:F, B18, NhatKy_ViPham!C:C, "T18")</f>
        <v>100</v>
      </c>
      <c r="AJ18" s="6">
        <f>100 + SUMIFS(NhatKy_ViPham!J:J, NhatKy_ViPham!E:E, "11_Van_B", NhatKy_ViPham!F:F, B18, NhatKy_ViPham!C:C, "T19") - SUMIFS(NhatKy_ViPham!K:K, NhatKy_ViPham!E:E, "11_Van_B", NhatKy_ViPham!F:F, B18, NhatKy_ViPham!C:C, "T19")</f>
        <v>100</v>
      </c>
      <c r="AK18" s="6">
        <f>100 + SUMIFS(NhatKy_ViPham!J:J, NhatKy_ViPham!E:E, "11_Van_B", NhatKy_ViPham!F:F, B18, NhatKy_ViPham!C:C, "T20") - SUMIFS(NhatKy_ViPham!K:K, NhatKy_ViPham!E:E, "11_Van_B", NhatKy_ViPham!F:F, B18, NhatKy_ViPham!C:C, "T20")</f>
        <v>100</v>
      </c>
      <c r="AL18" s="6">
        <f>100 + SUMIFS(NhatKy_ViPham!J:J, NhatKy_ViPham!E:E, "11_Van_B", NhatKy_ViPham!F:F, B18, NhatKy_ViPham!C:C, "T21") - SUMIFS(NhatKy_ViPham!K:K, NhatKy_ViPham!E:E, "11_Van_B", NhatKy_ViPham!F:F, B18, NhatKy_ViPham!C:C, "T21")</f>
        <v>100</v>
      </c>
      <c r="AM18" s="6">
        <f>100 + SUMIFS(NhatKy_ViPham!J:J, NhatKy_ViPham!E:E, "11_Van_B", NhatKy_ViPham!F:F, B18, NhatKy_ViPham!C:C, "T22") - SUMIFS(NhatKy_ViPham!K:K, NhatKy_ViPham!E:E, "11_Van_B", NhatKy_ViPham!F:F, B18, NhatKy_ViPham!C:C, "T22")</f>
        <v>100</v>
      </c>
      <c r="AN18" s="6">
        <f>100 + SUMIFS(NhatKy_ViPham!J:J, NhatKy_ViPham!E:E, "11_Van_B", NhatKy_ViPham!F:F, B18, NhatKy_ViPham!C:C, "T23") - SUMIFS(NhatKy_ViPham!K:K, NhatKy_ViPham!E:E, "11_Van_B", NhatKy_ViPham!F:F, B18, NhatKy_ViPham!C:C, "T23")</f>
        <v>100</v>
      </c>
      <c r="AO18" s="6">
        <f>100 + SUMIFS(NhatKy_ViPham!J:J, NhatKy_ViPham!E:E, "11_Van_B", NhatKy_ViPham!F:F, B18, NhatKy_ViPham!C:C, "T24") - SUMIFS(NhatKy_ViPham!K:K, NhatKy_ViPham!E:E, "11_Van_B", NhatKy_ViPham!F:F, B18, NhatKy_ViPham!C:C, "T24")</f>
        <v>100</v>
      </c>
      <c r="AP18" s="6">
        <f>100 + SUMIFS(NhatKy_ViPham!J:J, NhatKy_ViPham!E:E, "11_Van_B", NhatKy_ViPham!F:F, B18, NhatKy_ViPham!C:C, "T25") - SUMIFS(NhatKy_ViPham!K:K, NhatKy_ViPham!E:E, "11_Van_B", NhatKy_ViPham!F:F, B18, NhatKy_ViPham!C:C, "T25")</f>
        <v>100</v>
      </c>
      <c r="AQ18" s="6">
        <f>100 + SUMIFS(NhatKy_ViPham!J:J, NhatKy_ViPham!E:E, "11_Van_B", NhatKy_ViPham!F:F, B18, NhatKy_ViPham!C:C, "T26") - SUMIFS(NhatKy_ViPham!K:K, NhatKy_ViPham!E:E, "11_Van_B", NhatKy_ViPham!F:F, B18, NhatKy_ViPham!C:C, "T26")</f>
        <v>100</v>
      </c>
      <c r="AR18" s="6">
        <f>100 + SUMIFS(NhatKy_ViPham!J:J, NhatKy_ViPham!E:E, "11_Van_B", NhatKy_ViPham!F:F, B18, NhatKy_ViPham!C:C, "T27") - SUMIFS(NhatKy_ViPham!K:K, NhatKy_ViPham!E:E, "11_Van_B", NhatKy_ViPham!F:F, B18, NhatKy_ViPham!C:C, "T27")</f>
        <v>100</v>
      </c>
      <c r="AS18" s="6">
        <f>100 + SUMIFS(NhatKy_ViPham!J:J, NhatKy_ViPham!E:E, "11_Van_B", NhatKy_ViPham!F:F, B18, NhatKy_ViPham!C:C, "T28") - SUMIFS(NhatKy_ViPham!K:K, NhatKy_ViPham!E:E, "11_Van_B", NhatKy_ViPham!F:F, B18, NhatKy_ViPham!C:C, "T28")</f>
        <v>100</v>
      </c>
      <c r="AT18" s="6">
        <f>100 + SUMIFS(NhatKy_ViPham!J:J, NhatKy_ViPham!E:E, "11_Van_B", NhatKy_ViPham!F:F, B18, NhatKy_ViPham!C:C, "T29") - SUMIFS(NhatKy_ViPham!K:K, NhatKy_ViPham!E:E, "11_Van_B", NhatKy_ViPham!F:F, B18, NhatKy_ViPham!C:C, "T29")</f>
        <v>100</v>
      </c>
      <c r="AU18" s="6">
        <f>100 + SUMIFS(NhatKy_ViPham!J:J, NhatKy_ViPham!E:E, "11_Van_B", NhatKy_ViPham!F:F, B18, NhatKy_ViPham!C:C, "T30") - SUMIFS(NhatKy_ViPham!K:K, NhatKy_ViPham!E:E, "11_Van_B", NhatKy_ViPham!F:F, B18, NhatKy_ViPham!C:C, "T30")</f>
        <v>100</v>
      </c>
      <c r="AV18" s="6">
        <f>100 + SUMIFS(NhatKy_ViPham!J:J, NhatKy_ViPham!E:E, "11_Van_B", NhatKy_ViPham!F:F, B18, NhatKy_ViPham!C:C, "T31") - SUMIFS(NhatKy_ViPham!K:K, NhatKy_ViPham!E:E, "11_Van_B", NhatKy_ViPham!F:F, B18, NhatKy_ViPham!C:C, "T31")</f>
        <v>100</v>
      </c>
      <c r="AW18" s="6">
        <f>100 + SUMIFS(NhatKy_ViPham!J:J, NhatKy_ViPham!E:E, "11_Van_B", NhatKy_ViPham!F:F, B18, NhatKy_ViPham!C:C, "T32") - SUMIFS(NhatKy_ViPham!K:K, NhatKy_ViPham!E:E, "11_Van_B", NhatKy_ViPham!F:F, B18, NhatKy_ViPham!C:C, "T32")</f>
        <v>100</v>
      </c>
      <c r="AX18" s="6">
        <f>100 + SUMIFS(NhatKy_ViPham!J:J, NhatKy_ViPham!E:E, "11_Van_B", NhatKy_ViPham!F:F, B18, NhatKy_ViPham!C:C, "T33") - SUMIFS(NhatKy_ViPham!K:K, NhatKy_ViPham!E:E, "11_Van_B", NhatKy_ViPham!F:F, B18, NhatKy_ViPham!C:C, "T33")</f>
        <v>100</v>
      </c>
      <c r="AY18" s="6">
        <f>100 + SUMIFS(NhatKy_ViPham!J:J, NhatKy_ViPham!E:E, "11_Van_B", NhatKy_ViPham!F:F, B18, NhatKy_ViPham!C:C, "T34") - SUMIFS(NhatKy_ViPham!K:K, NhatKy_ViPham!E:E, "11_Van_B", NhatKy_ViPham!F:F, B18, NhatKy_ViPham!C:C, "T34")</f>
        <v>100</v>
      </c>
      <c r="AZ18" s="6">
        <f>100 + SUMIFS(NhatKy_ViPham!J:J, NhatKy_ViPham!E:E, "11_Van_B", NhatKy_ViPham!F:F, B18, NhatKy_ViPham!C:C, "T35") - SUMIFS(NhatKy_ViPham!K:K, NhatKy_ViPham!E:E, "11_Van_B", NhatKy_ViPham!F:F, B18, NhatKy_ViPham!C:C, "T35")</f>
        <v>100</v>
      </c>
      <c r="BA18" s="12">
        <f t="shared" si="0"/>
        <v>100</v>
      </c>
      <c r="BB18" s="11" t="s">
        <v>430</v>
      </c>
      <c r="BC18" s="16" t="str">
        <f t="shared" si="1"/>
        <v>Tốt</v>
      </c>
      <c r="BD18" s="15" t="str">
        <f t="shared" si="2"/>
        <v>🟢 BÌNH THƯỜNG</v>
      </c>
    </row>
    <row r="19" spans="1:56" x14ac:dyDescent="0.25">
      <c r="A19" s="4">
        <v>11</v>
      </c>
      <c r="B19" s="10" t="s">
        <v>1914</v>
      </c>
      <c r="C19" s="4" t="s">
        <v>1389</v>
      </c>
      <c r="D19" s="4" t="s">
        <v>429</v>
      </c>
      <c r="E19" s="11" t="s">
        <v>430</v>
      </c>
      <c r="F19" s="7">
        <f>SUMIFS(NhatKy_ViPham!K:K, NhatKy_ViPham!E:E, "11_Van_B", NhatKy_ViPham!F:F, B19, NhatKy_ViPham!H:H, "L01")</f>
        <v>0</v>
      </c>
      <c r="G19" s="7">
        <f>SUMIFS(NhatKy_ViPham!K:K, NhatKy_ViPham!E:E, "11_Van_B", NhatKy_ViPham!F:F, B19, NhatKy_ViPham!H:H, "L02")</f>
        <v>0</v>
      </c>
      <c r="H19" s="7">
        <f>SUMIFS(NhatKy_ViPham!K:K, NhatKy_ViPham!E:E, "11_Van_B", NhatKy_ViPham!F:F, B19, NhatKy_ViPham!H:H, "L03")</f>
        <v>0</v>
      </c>
      <c r="I19" s="7">
        <f>SUMIFS(NhatKy_ViPham!K:K, NhatKy_ViPham!E:E, "11_Van_B", NhatKy_ViPham!F:F, B19, NhatKy_ViPham!H:H, "L04")</f>
        <v>0</v>
      </c>
      <c r="J19" s="7">
        <f>SUMIFS(NhatKy_ViPham!K:K, NhatKy_ViPham!E:E, "11_Van_B", NhatKy_ViPham!F:F, B19, NhatKy_ViPham!H:H, "L05")</f>
        <v>0</v>
      </c>
      <c r="K19" s="7">
        <f>SUMIFS(NhatKy_ViPham!K:K, NhatKy_ViPham!E:E, "11_Van_B", NhatKy_ViPham!F:F, B19, NhatKy_ViPham!H:H, "L06")</f>
        <v>0</v>
      </c>
      <c r="L19" s="7">
        <f>SUMIFS(NhatKy_ViPham!K:K, NhatKy_ViPham!E:E, "11_Van_B", NhatKy_ViPham!F:F, B19, NhatKy_ViPham!H:H, "L07")</f>
        <v>0</v>
      </c>
      <c r="M19" s="7">
        <f>SUMIFS(NhatKy_ViPham!K:K, NhatKy_ViPham!E:E, "11_Van_B", NhatKy_ViPham!F:F, B19, NhatKy_ViPham!H:H, "L08")</f>
        <v>0</v>
      </c>
      <c r="N19" s="7">
        <f>SUMIFS(NhatKy_ViPham!K:K, NhatKy_ViPham!E:E, "11_Van_B", NhatKy_ViPham!F:F, B19, NhatKy_ViPham!H:H, "L09")</f>
        <v>0</v>
      </c>
      <c r="O19" s="7">
        <f>SUMIFS(NhatKy_ViPham!K:K, NhatKy_ViPham!E:E, "11_Van_B", NhatKy_ViPham!F:F, B19, NhatKy_ViPham!H:H, "L10")</f>
        <v>0</v>
      </c>
      <c r="P19" s="12">
        <f>SUMIFS(NhatKy_ViPham!J:J, NhatKy_ViPham!E:E, "11_Van_B", NhatKy_ViPham!F:F, B19)</f>
        <v>0</v>
      </c>
      <c r="Q19" s="13">
        <f>SUMIFS(NhatKy_ViPham!K:K, NhatKy_ViPham!E:E, "11_Van_B", NhatKy_ViPham!F:F, B19)</f>
        <v>0</v>
      </c>
      <c r="R19" s="7">
        <f>100 + SUMIFS(NhatKy_ViPham!J:J, NhatKy_ViPham!E:E, "11_Van_B", NhatKy_ViPham!F:F, B19, NhatKy_ViPham!C:C, "T1") - SUMIFS(NhatKy_ViPham!K:K, NhatKy_ViPham!E:E, "11_Van_B", NhatKy_ViPham!F:F, B19, NhatKy_ViPham!C:C, "T1")</f>
        <v>100</v>
      </c>
      <c r="S19" s="7">
        <f>100 + SUMIFS(NhatKy_ViPham!J:J, NhatKy_ViPham!E:E, "11_Van_B", NhatKy_ViPham!F:F, B19, NhatKy_ViPham!C:C, "T2") - SUMIFS(NhatKy_ViPham!K:K, NhatKy_ViPham!E:E, "11_Van_B", NhatKy_ViPham!F:F, B19, NhatKy_ViPham!C:C, "T2")</f>
        <v>100</v>
      </c>
      <c r="T19" s="7">
        <f>100 + SUMIFS(NhatKy_ViPham!J:J, NhatKy_ViPham!E:E, "11_Van_B", NhatKy_ViPham!F:F, B19, NhatKy_ViPham!C:C, "T3") - SUMIFS(NhatKy_ViPham!K:K, NhatKy_ViPham!E:E, "11_Van_B", NhatKy_ViPham!F:F, B19, NhatKy_ViPham!C:C, "T3")</f>
        <v>100</v>
      </c>
      <c r="U19" s="7">
        <f>100 + SUMIFS(NhatKy_ViPham!J:J, NhatKy_ViPham!E:E, "11_Van_B", NhatKy_ViPham!F:F, B19, NhatKy_ViPham!C:C, "T4") - SUMIFS(NhatKy_ViPham!K:K, NhatKy_ViPham!E:E, "11_Van_B", NhatKy_ViPham!F:F, B19, NhatKy_ViPham!C:C, "T4")</f>
        <v>100</v>
      </c>
      <c r="V19" s="7">
        <f>100 + SUMIFS(NhatKy_ViPham!J:J, NhatKy_ViPham!E:E, "11_Van_B", NhatKy_ViPham!F:F, B19, NhatKy_ViPham!C:C, "T5") - SUMIFS(NhatKy_ViPham!K:K, NhatKy_ViPham!E:E, "11_Van_B", NhatKy_ViPham!F:F, B19, NhatKy_ViPham!C:C, "T5")</f>
        <v>100</v>
      </c>
      <c r="W19" s="7">
        <f>100 + SUMIFS(NhatKy_ViPham!J:J, NhatKy_ViPham!E:E, "11_Van_B", NhatKy_ViPham!F:F, B19, NhatKy_ViPham!C:C, "T6") - SUMIFS(NhatKy_ViPham!K:K, NhatKy_ViPham!E:E, "11_Van_B", NhatKy_ViPham!F:F, B19, NhatKy_ViPham!C:C, "T6")</f>
        <v>100</v>
      </c>
      <c r="X19" s="7">
        <f>100 + SUMIFS(NhatKy_ViPham!J:J, NhatKy_ViPham!E:E, "11_Van_B", NhatKy_ViPham!F:F, B19, NhatKy_ViPham!C:C, "T7") - SUMIFS(NhatKy_ViPham!K:K, NhatKy_ViPham!E:E, "11_Van_B", NhatKy_ViPham!F:F, B19, NhatKy_ViPham!C:C, "T7")</f>
        <v>100</v>
      </c>
      <c r="Y19" s="7">
        <f>100 + SUMIFS(NhatKy_ViPham!J:J, NhatKy_ViPham!E:E, "11_Van_B", NhatKy_ViPham!F:F, B19, NhatKy_ViPham!C:C, "T8") - SUMIFS(NhatKy_ViPham!K:K, NhatKy_ViPham!E:E, "11_Van_B", NhatKy_ViPham!F:F, B19, NhatKy_ViPham!C:C, "T8")</f>
        <v>100</v>
      </c>
      <c r="Z19" s="7">
        <f>100 + SUMIFS(NhatKy_ViPham!J:J, NhatKy_ViPham!E:E, "11_Van_B", NhatKy_ViPham!F:F, B19, NhatKy_ViPham!C:C, "T9") - SUMIFS(NhatKy_ViPham!K:K, NhatKy_ViPham!E:E, "11_Van_B", NhatKy_ViPham!F:F, B19, NhatKy_ViPham!C:C, "T9")</f>
        <v>100</v>
      </c>
      <c r="AA19" s="7">
        <f>100 + SUMIFS(NhatKy_ViPham!J:J, NhatKy_ViPham!E:E, "11_Van_B", NhatKy_ViPham!F:F, B19, NhatKy_ViPham!C:C, "T10") - SUMIFS(NhatKy_ViPham!K:K, NhatKy_ViPham!E:E, "11_Van_B", NhatKy_ViPham!F:F, B19, NhatKy_ViPham!C:C, "T10")</f>
        <v>100</v>
      </c>
      <c r="AB19" s="7">
        <f>100 + SUMIFS(NhatKy_ViPham!J:J, NhatKy_ViPham!E:E, "11_Van_B", NhatKy_ViPham!F:F, B19, NhatKy_ViPham!C:C, "T11") - SUMIFS(NhatKy_ViPham!K:K, NhatKy_ViPham!E:E, "11_Van_B", NhatKy_ViPham!F:F, B19, NhatKy_ViPham!C:C, "T11")</f>
        <v>100</v>
      </c>
      <c r="AC19" s="7">
        <f>100 + SUMIFS(NhatKy_ViPham!J:J, NhatKy_ViPham!E:E, "11_Van_B", NhatKy_ViPham!F:F, B19, NhatKy_ViPham!C:C, "T12") - SUMIFS(NhatKy_ViPham!K:K, NhatKy_ViPham!E:E, "11_Van_B", NhatKy_ViPham!F:F, B19, NhatKy_ViPham!C:C, "T12")</f>
        <v>100</v>
      </c>
      <c r="AD19" s="7">
        <f>100 + SUMIFS(NhatKy_ViPham!J:J, NhatKy_ViPham!E:E, "11_Van_B", NhatKy_ViPham!F:F, B19, NhatKy_ViPham!C:C, "T13") - SUMIFS(NhatKy_ViPham!K:K, NhatKy_ViPham!E:E, "11_Van_B", NhatKy_ViPham!F:F, B19, NhatKy_ViPham!C:C, "T13")</f>
        <v>100</v>
      </c>
      <c r="AE19" s="7">
        <f>100 + SUMIFS(NhatKy_ViPham!J:J, NhatKy_ViPham!E:E, "11_Van_B", NhatKy_ViPham!F:F, B19, NhatKy_ViPham!C:C, "T14") - SUMIFS(NhatKy_ViPham!K:K, NhatKy_ViPham!E:E, "11_Van_B", NhatKy_ViPham!F:F, B19, NhatKy_ViPham!C:C, "T14")</f>
        <v>100</v>
      </c>
      <c r="AF19" s="7">
        <f>100 + SUMIFS(NhatKy_ViPham!J:J, NhatKy_ViPham!E:E, "11_Van_B", NhatKy_ViPham!F:F, B19, NhatKy_ViPham!C:C, "T15") - SUMIFS(NhatKy_ViPham!K:K, NhatKy_ViPham!E:E, "11_Van_B", NhatKy_ViPham!F:F, B19, NhatKy_ViPham!C:C, "T15")</f>
        <v>100</v>
      </c>
      <c r="AG19" s="7">
        <f>100 + SUMIFS(NhatKy_ViPham!J:J, NhatKy_ViPham!E:E, "11_Van_B", NhatKy_ViPham!F:F, B19, NhatKy_ViPham!C:C, "T16") - SUMIFS(NhatKy_ViPham!K:K, NhatKy_ViPham!E:E, "11_Van_B", NhatKy_ViPham!F:F, B19, NhatKy_ViPham!C:C, "T16")</f>
        <v>100</v>
      </c>
      <c r="AH19" s="7">
        <f>100 + SUMIFS(NhatKy_ViPham!J:J, NhatKy_ViPham!E:E, "11_Van_B", NhatKy_ViPham!F:F, B19, NhatKy_ViPham!C:C, "T17") - SUMIFS(NhatKy_ViPham!K:K, NhatKy_ViPham!E:E, "11_Van_B", NhatKy_ViPham!F:F, B19, NhatKy_ViPham!C:C, "T17")</f>
        <v>100</v>
      </c>
      <c r="AI19" s="7">
        <f>100 + SUMIFS(NhatKy_ViPham!J:J, NhatKy_ViPham!E:E, "11_Van_B", NhatKy_ViPham!F:F, B19, NhatKy_ViPham!C:C, "T18") - SUMIFS(NhatKy_ViPham!K:K, NhatKy_ViPham!E:E, "11_Van_B", NhatKy_ViPham!F:F, B19, NhatKy_ViPham!C:C, "T18")</f>
        <v>100</v>
      </c>
      <c r="AJ19" s="7">
        <f>100 + SUMIFS(NhatKy_ViPham!J:J, NhatKy_ViPham!E:E, "11_Van_B", NhatKy_ViPham!F:F, B19, NhatKy_ViPham!C:C, "T19") - SUMIFS(NhatKy_ViPham!K:K, NhatKy_ViPham!E:E, "11_Van_B", NhatKy_ViPham!F:F, B19, NhatKy_ViPham!C:C, "T19")</f>
        <v>100</v>
      </c>
      <c r="AK19" s="7">
        <f>100 + SUMIFS(NhatKy_ViPham!J:J, NhatKy_ViPham!E:E, "11_Van_B", NhatKy_ViPham!F:F, B19, NhatKy_ViPham!C:C, "T20") - SUMIFS(NhatKy_ViPham!K:K, NhatKy_ViPham!E:E, "11_Van_B", NhatKy_ViPham!F:F, B19, NhatKy_ViPham!C:C, "T20")</f>
        <v>100</v>
      </c>
      <c r="AL19" s="7">
        <f>100 + SUMIFS(NhatKy_ViPham!J:J, NhatKy_ViPham!E:E, "11_Van_B", NhatKy_ViPham!F:F, B19, NhatKy_ViPham!C:C, "T21") - SUMIFS(NhatKy_ViPham!K:K, NhatKy_ViPham!E:E, "11_Van_B", NhatKy_ViPham!F:F, B19, NhatKy_ViPham!C:C, "T21")</f>
        <v>100</v>
      </c>
      <c r="AM19" s="7">
        <f>100 + SUMIFS(NhatKy_ViPham!J:J, NhatKy_ViPham!E:E, "11_Van_B", NhatKy_ViPham!F:F, B19, NhatKy_ViPham!C:C, "T22") - SUMIFS(NhatKy_ViPham!K:K, NhatKy_ViPham!E:E, "11_Van_B", NhatKy_ViPham!F:F, B19, NhatKy_ViPham!C:C, "T22")</f>
        <v>100</v>
      </c>
      <c r="AN19" s="7">
        <f>100 + SUMIFS(NhatKy_ViPham!J:J, NhatKy_ViPham!E:E, "11_Van_B", NhatKy_ViPham!F:F, B19, NhatKy_ViPham!C:C, "T23") - SUMIFS(NhatKy_ViPham!K:K, NhatKy_ViPham!E:E, "11_Van_B", NhatKy_ViPham!F:F, B19, NhatKy_ViPham!C:C, "T23")</f>
        <v>100</v>
      </c>
      <c r="AO19" s="7">
        <f>100 + SUMIFS(NhatKy_ViPham!J:J, NhatKy_ViPham!E:E, "11_Van_B", NhatKy_ViPham!F:F, B19, NhatKy_ViPham!C:C, "T24") - SUMIFS(NhatKy_ViPham!K:K, NhatKy_ViPham!E:E, "11_Van_B", NhatKy_ViPham!F:F, B19, NhatKy_ViPham!C:C, "T24")</f>
        <v>100</v>
      </c>
      <c r="AP19" s="7">
        <f>100 + SUMIFS(NhatKy_ViPham!J:J, NhatKy_ViPham!E:E, "11_Van_B", NhatKy_ViPham!F:F, B19, NhatKy_ViPham!C:C, "T25") - SUMIFS(NhatKy_ViPham!K:K, NhatKy_ViPham!E:E, "11_Van_B", NhatKy_ViPham!F:F, B19, NhatKy_ViPham!C:C, "T25")</f>
        <v>100</v>
      </c>
      <c r="AQ19" s="7">
        <f>100 + SUMIFS(NhatKy_ViPham!J:J, NhatKy_ViPham!E:E, "11_Van_B", NhatKy_ViPham!F:F, B19, NhatKy_ViPham!C:C, "T26") - SUMIFS(NhatKy_ViPham!K:K, NhatKy_ViPham!E:E, "11_Van_B", NhatKy_ViPham!F:F, B19, NhatKy_ViPham!C:C, "T26")</f>
        <v>100</v>
      </c>
      <c r="AR19" s="7">
        <f>100 + SUMIFS(NhatKy_ViPham!J:J, NhatKy_ViPham!E:E, "11_Van_B", NhatKy_ViPham!F:F, B19, NhatKy_ViPham!C:C, "T27") - SUMIFS(NhatKy_ViPham!K:K, NhatKy_ViPham!E:E, "11_Van_B", NhatKy_ViPham!F:F, B19, NhatKy_ViPham!C:C, "T27")</f>
        <v>100</v>
      </c>
      <c r="AS19" s="7">
        <f>100 + SUMIFS(NhatKy_ViPham!J:J, NhatKy_ViPham!E:E, "11_Van_B", NhatKy_ViPham!F:F, B19, NhatKy_ViPham!C:C, "T28") - SUMIFS(NhatKy_ViPham!K:K, NhatKy_ViPham!E:E, "11_Van_B", NhatKy_ViPham!F:F, B19, NhatKy_ViPham!C:C, "T28")</f>
        <v>100</v>
      </c>
      <c r="AT19" s="7">
        <f>100 + SUMIFS(NhatKy_ViPham!J:J, NhatKy_ViPham!E:E, "11_Van_B", NhatKy_ViPham!F:F, B19, NhatKy_ViPham!C:C, "T29") - SUMIFS(NhatKy_ViPham!K:K, NhatKy_ViPham!E:E, "11_Van_B", NhatKy_ViPham!F:F, B19, NhatKy_ViPham!C:C, "T29")</f>
        <v>100</v>
      </c>
      <c r="AU19" s="7">
        <f>100 + SUMIFS(NhatKy_ViPham!J:J, NhatKy_ViPham!E:E, "11_Van_B", NhatKy_ViPham!F:F, B19, NhatKy_ViPham!C:C, "T30") - SUMIFS(NhatKy_ViPham!K:K, NhatKy_ViPham!E:E, "11_Van_B", NhatKy_ViPham!F:F, B19, NhatKy_ViPham!C:C, "T30")</f>
        <v>100</v>
      </c>
      <c r="AV19" s="7">
        <f>100 + SUMIFS(NhatKy_ViPham!J:J, NhatKy_ViPham!E:E, "11_Van_B", NhatKy_ViPham!F:F, B19, NhatKy_ViPham!C:C, "T31") - SUMIFS(NhatKy_ViPham!K:K, NhatKy_ViPham!E:E, "11_Van_B", NhatKy_ViPham!F:F, B19, NhatKy_ViPham!C:C, "T31")</f>
        <v>100</v>
      </c>
      <c r="AW19" s="7">
        <f>100 + SUMIFS(NhatKy_ViPham!J:J, NhatKy_ViPham!E:E, "11_Van_B", NhatKy_ViPham!F:F, B19, NhatKy_ViPham!C:C, "T32") - SUMIFS(NhatKy_ViPham!K:K, NhatKy_ViPham!E:E, "11_Van_B", NhatKy_ViPham!F:F, B19, NhatKy_ViPham!C:C, "T32")</f>
        <v>100</v>
      </c>
      <c r="AX19" s="7">
        <f>100 + SUMIFS(NhatKy_ViPham!J:J, NhatKy_ViPham!E:E, "11_Van_B", NhatKy_ViPham!F:F, B19, NhatKy_ViPham!C:C, "T33") - SUMIFS(NhatKy_ViPham!K:K, NhatKy_ViPham!E:E, "11_Van_B", NhatKy_ViPham!F:F, B19, NhatKy_ViPham!C:C, "T33")</f>
        <v>100</v>
      </c>
      <c r="AY19" s="7">
        <f>100 + SUMIFS(NhatKy_ViPham!J:J, NhatKy_ViPham!E:E, "11_Van_B", NhatKy_ViPham!F:F, B19, NhatKy_ViPham!C:C, "T34") - SUMIFS(NhatKy_ViPham!K:K, NhatKy_ViPham!E:E, "11_Van_B", NhatKy_ViPham!F:F, B19, NhatKy_ViPham!C:C, "T34")</f>
        <v>100</v>
      </c>
      <c r="AZ19" s="7">
        <f>100 + SUMIFS(NhatKy_ViPham!J:J, NhatKy_ViPham!E:E, "11_Van_B", NhatKy_ViPham!F:F, B19, NhatKy_ViPham!C:C, "T35") - SUMIFS(NhatKy_ViPham!K:K, NhatKy_ViPham!E:E, "11_Van_B", NhatKy_ViPham!F:F, B19, NhatKy_ViPham!C:C, "T35")</f>
        <v>100</v>
      </c>
      <c r="BA19" s="12">
        <f t="shared" si="0"/>
        <v>100</v>
      </c>
      <c r="BB19" s="11" t="s">
        <v>430</v>
      </c>
      <c r="BC19" s="14" t="str">
        <f t="shared" si="1"/>
        <v>Tốt</v>
      </c>
      <c r="BD19" s="10" t="str">
        <f t="shared" si="2"/>
        <v>🟢 BÌNH THƯỜNG</v>
      </c>
    </row>
    <row r="20" spans="1:56" x14ac:dyDescent="0.25">
      <c r="A20" s="5">
        <v>12</v>
      </c>
      <c r="B20" s="15" t="s">
        <v>1915</v>
      </c>
      <c r="C20" s="5" t="s">
        <v>1732</v>
      </c>
      <c r="D20" s="5" t="s">
        <v>429</v>
      </c>
      <c r="E20" s="11" t="s">
        <v>430</v>
      </c>
      <c r="F20" s="6">
        <f>SUMIFS(NhatKy_ViPham!K:K, NhatKy_ViPham!E:E, "11_Van_B", NhatKy_ViPham!F:F, B20, NhatKy_ViPham!H:H, "L01")</f>
        <v>0</v>
      </c>
      <c r="G20" s="6">
        <f>SUMIFS(NhatKy_ViPham!K:K, NhatKy_ViPham!E:E, "11_Van_B", NhatKy_ViPham!F:F, B20, NhatKy_ViPham!H:H, "L02")</f>
        <v>0</v>
      </c>
      <c r="H20" s="6">
        <f>SUMIFS(NhatKy_ViPham!K:K, NhatKy_ViPham!E:E, "11_Van_B", NhatKy_ViPham!F:F, B20, NhatKy_ViPham!H:H, "L03")</f>
        <v>0</v>
      </c>
      <c r="I20" s="6">
        <f>SUMIFS(NhatKy_ViPham!K:K, NhatKy_ViPham!E:E, "11_Van_B", NhatKy_ViPham!F:F, B20, NhatKy_ViPham!H:H, "L04")</f>
        <v>0</v>
      </c>
      <c r="J20" s="6">
        <f>SUMIFS(NhatKy_ViPham!K:K, NhatKy_ViPham!E:E, "11_Van_B", NhatKy_ViPham!F:F, B20, NhatKy_ViPham!H:H, "L05")</f>
        <v>0</v>
      </c>
      <c r="K20" s="6">
        <f>SUMIFS(NhatKy_ViPham!K:K, NhatKy_ViPham!E:E, "11_Van_B", NhatKy_ViPham!F:F, B20, NhatKy_ViPham!H:H, "L06")</f>
        <v>0</v>
      </c>
      <c r="L20" s="6">
        <f>SUMIFS(NhatKy_ViPham!K:K, NhatKy_ViPham!E:E, "11_Van_B", NhatKy_ViPham!F:F, B20, NhatKy_ViPham!H:H, "L07")</f>
        <v>0</v>
      </c>
      <c r="M20" s="6">
        <f>SUMIFS(NhatKy_ViPham!K:K, NhatKy_ViPham!E:E, "11_Van_B", NhatKy_ViPham!F:F, B20, NhatKy_ViPham!H:H, "L08")</f>
        <v>0</v>
      </c>
      <c r="N20" s="6">
        <f>SUMIFS(NhatKy_ViPham!K:K, NhatKy_ViPham!E:E, "11_Van_B", NhatKy_ViPham!F:F, B20, NhatKy_ViPham!H:H, "L09")</f>
        <v>0</v>
      </c>
      <c r="O20" s="6">
        <f>SUMIFS(NhatKy_ViPham!K:K, NhatKy_ViPham!E:E, "11_Van_B", NhatKy_ViPham!F:F, B20, NhatKy_ViPham!H:H, "L10")</f>
        <v>0</v>
      </c>
      <c r="P20" s="12">
        <f>SUMIFS(NhatKy_ViPham!J:J, NhatKy_ViPham!E:E, "11_Van_B", NhatKy_ViPham!F:F, B20)</f>
        <v>0</v>
      </c>
      <c r="Q20" s="13">
        <f>SUMIFS(NhatKy_ViPham!K:K, NhatKy_ViPham!E:E, "11_Van_B", NhatKy_ViPham!F:F, B20)</f>
        <v>0</v>
      </c>
      <c r="R20" s="6">
        <f>100 + SUMIFS(NhatKy_ViPham!J:J, NhatKy_ViPham!E:E, "11_Van_B", NhatKy_ViPham!F:F, B20, NhatKy_ViPham!C:C, "T1") - SUMIFS(NhatKy_ViPham!K:K, NhatKy_ViPham!E:E, "11_Van_B", NhatKy_ViPham!F:F, B20, NhatKy_ViPham!C:C, "T1")</f>
        <v>100</v>
      </c>
      <c r="S20" s="6">
        <f>100 + SUMIFS(NhatKy_ViPham!J:J, NhatKy_ViPham!E:E, "11_Van_B", NhatKy_ViPham!F:F, B20, NhatKy_ViPham!C:C, "T2") - SUMIFS(NhatKy_ViPham!K:K, NhatKy_ViPham!E:E, "11_Van_B", NhatKy_ViPham!F:F, B20, NhatKy_ViPham!C:C, "T2")</f>
        <v>100</v>
      </c>
      <c r="T20" s="6">
        <f>100 + SUMIFS(NhatKy_ViPham!J:J, NhatKy_ViPham!E:E, "11_Van_B", NhatKy_ViPham!F:F, B20, NhatKy_ViPham!C:C, "T3") - SUMIFS(NhatKy_ViPham!K:K, NhatKy_ViPham!E:E, "11_Van_B", NhatKy_ViPham!F:F, B20, NhatKy_ViPham!C:C, "T3")</f>
        <v>100</v>
      </c>
      <c r="U20" s="6">
        <f>100 + SUMIFS(NhatKy_ViPham!J:J, NhatKy_ViPham!E:E, "11_Van_B", NhatKy_ViPham!F:F, B20, NhatKy_ViPham!C:C, "T4") - SUMIFS(NhatKy_ViPham!K:K, NhatKy_ViPham!E:E, "11_Van_B", NhatKy_ViPham!F:F, B20, NhatKy_ViPham!C:C, "T4")</f>
        <v>100</v>
      </c>
      <c r="V20" s="6">
        <f>100 + SUMIFS(NhatKy_ViPham!J:J, NhatKy_ViPham!E:E, "11_Van_B", NhatKy_ViPham!F:F, B20, NhatKy_ViPham!C:C, "T5") - SUMIFS(NhatKy_ViPham!K:K, NhatKy_ViPham!E:E, "11_Van_B", NhatKy_ViPham!F:F, B20, NhatKy_ViPham!C:C, "T5")</f>
        <v>100</v>
      </c>
      <c r="W20" s="6">
        <f>100 + SUMIFS(NhatKy_ViPham!J:J, NhatKy_ViPham!E:E, "11_Van_B", NhatKy_ViPham!F:F, B20, NhatKy_ViPham!C:C, "T6") - SUMIFS(NhatKy_ViPham!K:K, NhatKy_ViPham!E:E, "11_Van_B", NhatKy_ViPham!F:F, B20, NhatKy_ViPham!C:C, "T6")</f>
        <v>100</v>
      </c>
      <c r="X20" s="6">
        <f>100 + SUMIFS(NhatKy_ViPham!J:J, NhatKy_ViPham!E:E, "11_Van_B", NhatKy_ViPham!F:F, B20, NhatKy_ViPham!C:C, "T7") - SUMIFS(NhatKy_ViPham!K:K, NhatKy_ViPham!E:E, "11_Van_B", NhatKy_ViPham!F:F, B20, NhatKy_ViPham!C:C, "T7")</f>
        <v>100</v>
      </c>
      <c r="Y20" s="6">
        <f>100 + SUMIFS(NhatKy_ViPham!J:J, NhatKy_ViPham!E:E, "11_Van_B", NhatKy_ViPham!F:F, B20, NhatKy_ViPham!C:C, "T8") - SUMIFS(NhatKy_ViPham!K:K, NhatKy_ViPham!E:E, "11_Van_B", NhatKy_ViPham!F:F, B20, NhatKy_ViPham!C:C, "T8")</f>
        <v>100</v>
      </c>
      <c r="Z20" s="6">
        <f>100 + SUMIFS(NhatKy_ViPham!J:J, NhatKy_ViPham!E:E, "11_Van_B", NhatKy_ViPham!F:F, B20, NhatKy_ViPham!C:C, "T9") - SUMIFS(NhatKy_ViPham!K:K, NhatKy_ViPham!E:E, "11_Van_B", NhatKy_ViPham!F:F, B20, NhatKy_ViPham!C:C, "T9")</f>
        <v>100</v>
      </c>
      <c r="AA20" s="6">
        <f>100 + SUMIFS(NhatKy_ViPham!J:J, NhatKy_ViPham!E:E, "11_Van_B", NhatKy_ViPham!F:F, B20, NhatKy_ViPham!C:C, "T10") - SUMIFS(NhatKy_ViPham!K:K, NhatKy_ViPham!E:E, "11_Van_B", NhatKy_ViPham!F:F, B20, NhatKy_ViPham!C:C, "T10")</f>
        <v>100</v>
      </c>
      <c r="AB20" s="6">
        <f>100 + SUMIFS(NhatKy_ViPham!J:J, NhatKy_ViPham!E:E, "11_Van_B", NhatKy_ViPham!F:F, B20, NhatKy_ViPham!C:C, "T11") - SUMIFS(NhatKy_ViPham!K:K, NhatKy_ViPham!E:E, "11_Van_B", NhatKy_ViPham!F:F, B20, NhatKy_ViPham!C:C, "T11")</f>
        <v>100</v>
      </c>
      <c r="AC20" s="6">
        <f>100 + SUMIFS(NhatKy_ViPham!J:J, NhatKy_ViPham!E:E, "11_Van_B", NhatKy_ViPham!F:F, B20, NhatKy_ViPham!C:C, "T12") - SUMIFS(NhatKy_ViPham!K:K, NhatKy_ViPham!E:E, "11_Van_B", NhatKy_ViPham!F:F, B20, NhatKy_ViPham!C:C, "T12")</f>
        <v>100</v>
      </c>
      <c r="AD20" s="6">
        <f>100 + SUMIFS(NhatKy_ViPham!J:J, NhatKy_ViPham!E:E, "11_Van_B", NhatKy_ViPham!F:F, B20, NhatKy_ViPham!C:C, "T13") - SUMIFS(NhatKy_ViPham!K:K, NhatKy_ViPham!E:E, "11_Van_B", NhatKy_ViPham!F:F, B20, NhatKy_ViPham!C:C, "T13")</f>
        <v>100</v>
      </c>
      <c r="AE20" s="6">
        <f>100 + SUMIFS(NhatKy_ViPham!J:J, NhatKy_ViPham!E:E, "11_Van_B", NhatKy_ViPham!F:F, B20, NhatKy_ViPham!C:C, "T14") - SUMIFS(NhatKy_ViPham!K:K, NhatKy_ViPham!E:E, "11_Van_B", NhatKy_ViPham!F:F, B20, NhatKy_ViPham!C:C, "T14")</f>
        <v>100</v>
      </c>
      <c r="AF20" s="6">
        <f>100 + SUMIFS(NhatKy_ViPham!J:J, NhatKy_ViPham!E:E, "11_Van_B", NhatKy_ViPham!F:F, B20, NhatKy_ViPham!C:C, "T15") - SUMIFS(NhatKy_ViPham!K:K, NhatKy_ViPham!E:E, "11_Van_B", NhatKy_ViPham!F:F, B20, NhatKy_ViPham!C:C, "T15")</f>
        <v>100</v>
      </c>
      <c r="AG20" s="6">
        <f>100 + SUMIFS(NhatKy_ViPham!J:J, NhatKy_ViPham!E:E, "11_Van_B", NhatKy_ViPham!F:F, B20, NhatKy_ViPham!C:C, "T16") - SUMIFS(NhatKy_ViPham!K:K, NhatKy_ViPham!E:E, "11_Van_B", NhatKy_ViPham!F:F, B20, NhatKy_ViPham!C:C, "T16")</f>
        <v>100</v>
      </c>
      <c r="AH20" s="6">
        <f>100 + SUMIFS(NhatKy_ViPham!J:J, NhatKy_ViPham!E:E, "11_Van_B", NhatKy_ViPham!F:F, B20, NhatKy_ViPham!C:C, "T17") - SUMIFS(NhatKy_ViPham!K:K, NhatKy_ViPham!E:E, "11_Van_B", NhatKy_ViPham!F:F, B20, NhatKy_ViPham!C:C, "T17")</f>
        <v>100</v>
      </c>
      <c r="AI20" s="6">
        <f>100 + SUMIFS(NhatKy_ViPham!J:J, NhatKy_ViPham!E:E, "11_Van_B", NhatKy_ViPham!F:F, B20, NhatKy_ViPham!C:C, "T18") - SUMIFS(NhatKy_ViPham!K:K, NhatKy_ViPham!E:E, "11_Van_B", NhatKy_ViPham!F:F, B20, NhatKy_ViPham!C:C, "T18")</f>
        <v>100</v>
      </c>
      <c r="AJ20" s="6">
        <f>100 + SUMIFS(NhatKy_ViPham!J:J, NhatKy_ViPham!E:E, "11_Van_B", NhatKy_ViPham!F:F, B20, NhatKy_ViPham!C:C, "T19") - SUMIFS(NhatKy_ViPham!K:K, NhatKy_ViPham!E:E, "11_Van_B", NhatKy_ViPham!F:F, B20, NhatKy_ViPham!C:C, "T19")</f>
        <v>100</v>
      </c>
      <c r="AK20" s="6">
        <f>100 + SUMIFS(NhatKy_ViPham!J:J, NhatKy_ViPham!E:E, "11_Van_B", NhatKy_ViPham!F:F, B20, NhatKy_ViPham!C:C, "T20") - SUMIFS(NhatKy_ViPham!K:K, NhatKy_ViPham!E:E, "11_Van_B", NhatKy_ViPham!F:F, B20, NhatKy_ViPham!C:C, "T20")</f>
        <v>100</v>
      </c>
      <c r="AL20" s="6">
        <f>100 + SUMIFS(NhatKy_ViPham!J:J, NhatKy_ViPham!E:E, "11_Van_B", NhatKy_ViPham!F:F, B20, NhatKy_ViPham!C:C, "T21") - SUMIFS(NhatKy_ViPham!K:K, NhatKy_ViPham!E:E, "11_Van_B", NhatKy_ViPham!F:F, B20, NhatKy_ViPham!C:C, "T21")</f>
        <v>100</v>
      </c>
      <c r="AM20" s="6">
        <f>100 + SUMIFS(NhatKy_ViPham!J:J, NhatKy_ViPham!E:E, "11_Van_B", NhatKy_ViPham!F:F, B20, NhatKy_ViPham!C:C, "T22") - SUMIFS(NhatKy_ViPham!K:K, NhatKy_ViPham!E:E, "11_Van_B", NhatKy_ViPham!F:F, B20, NhatKy_ViPham!C:C, "T22")</f>
        <v>100</v>
      </c>
      <c r="AN20" s="6">
        <f>100 + SUMIFS(NhatKy_ViPham!J:J, NhatKy_ViPham!E:E, "11_Van_B", NhatKy_ViPham!F:F, B20, NhatKy_ViPham!C:C, "T23") - SUMIFS(NhatKy_ViPham!K:K, NhatKy_ViPham!E:E, "11_Van_B", NhatKy_ViPham!F:F, B20, NhatKy_ViPham!C:C, "T23")</f>
        <v>100</v>
      </c>
      <c r="AO20" s="6">
        <f>100 + SUMIFS(NhatKy_ViPham!J:J, NhatKy_ViPham!E:E, "11_Van_B", NhatKy_ViPham!F:F, B20, NhatKy_ViPham!C:C, "T24") - SUMIFS(NhatKy_ViPham!K:K, NhatKy_ViPham!E:E, "11_Van_B", NhatKy_ViPham!F:F, B20, NhatKy_ViPham!C:C, "T24")</f>
        <v>100</v>
      </c>
      <c r="AP20" s="6">
        <f>100 + SUMIFS(NhatKy_ViPham!J:J, NhatKy_ViPham!E:E, "11_Van_B", NhatKy_ViPham!F:F, B20, NhatKy_ViPham!C:C, "T25") - SUMIFS(NhatKy_ViPham!K:K, NhatKy_ViPham!E:E, "11_Van_B", NhatKy_ViPham!F:F, B20, NhatKy_ViPham!C:C, "T25")</f>
        <v>100</v>
      </c>
      <c r="AQ20" s="6">
        <f>100 + SUMIFS(NhatKy_ViPham!J:J, NhatKy_ViPham!E:E, "11_Van_B", NhatKy_ViPham!F:F, B20, NhatKy_ViPham!C:C, "T26") - SUMIFS(NhatKy_ViPham!K:K, NhatKy_ViPham!E:E, "11_Van_B", NhatKy_ViPham!F:F, B20, NhatKy_ViPham!C:C, "T26")</f>
        <v>100</v>
      </c>
      <c r="AR20" s="6">
        <f>100 + SUMIFS(NhatKy_ViPham!J:J, NhatKy_ViPham!E:E, "11_Van_B", NhatKy_ViPham!F:F, B20, NhatKy_ViPham!C:C, "T27") - SUMIFS(NhatKy_ViPham!K:K, NhatKy_ViPham!E:E, "11_Van_B", NhatKy_ViPham!F:F, B20, NhatKy_ViPham!C:C, "T27")</f>
        <v>100</v>
      </c>
      <c r="AS20" s="6">
        <f>100 + SUMIFS(NhatKy_ViPham!J:J, NhatKy_ViPham!E:E, "11_Van_B", NhatKy_ViPham!F:F, B20, NhatKy_ViPham!C:C, "T28") - SUMIFS(NhatKy_ViPham!K:K, NhatKy_ViPham!E:E, "11_Van_B", NhatKy_ViPham!F:F, B20, NhatKy_ViPham!C:C, "T28")</f>
        <v>100</v>
      </c>
      <c r="AT20" s="6">
        <f>100 + SUMIFS(NhatKy_ViPham!J:J, NhatKy_ViPham!E:E, "11_Van_B", NhatKy_ViPham!F:F, B20, NhatKy_ViPham!C:C, "T29") - SUMIFS(NhatKy_ViPham!K:K, NhatKy_ViPham!E:E, "11_Van_B", NhatKy_ViPham!F:F, B20, NhatKy_ViPham!C:C, "T29")</f>
        <v>100</v>
      </c>
      <c r="AU20" s="6">
        <f>100 + SUMIFS(NhatKy_ViPham!J:J, NhatKy_ViPham!E:E, "11_Van_B", NhatKy_ViPham!F:F, B20, NhatKy_ViPham!C:C, "T30") - SUMIFS(NhatKy_ViPham!K:K, NhatKy_ViPham!E:E, "11_Van_B", NhatKy_ViPham!F:F, B20, NhatKy_ViPham!C:C, "T30")</f>
        <v>100</v>
      </c>
      <c r="AV20" s="6">
        <f>100 + SUMIFS(NhatKy_ViPham!J:J, NhatKy_ViPham!E:E, "11_Van_B", NhatKy_ViPham!F:F, B20, NhatKy_ViPham!C:C, "T31") - SUMIFS(NhatKy_ViPham!K:K, NhatKy_ViPham!E:E, "11_Van_B", NhatKy_ViPham!F:F, B20, NhatKy_ViPham!C:C, "T31")</f>
        <v>100</v>
      </c>
      <c r="AW20" s="6">
        <f>100 + SUMIFS(NhatKy_ViPham!J:J, NhatKy_ViPham!E:E, "11_Van_B", NhatKy_ViPham!F:F, B20, NhatKy_ViPham!C:C, "T32") - SUMIFS(NhatKy_ViPham!K:K, NhatKy_ViPham!E:E, "11_Van_B", NhatKy_ViPham!F:F, B20, NhatKy_ViPham!C:C, "T32")</f>
        <v>100</v>
      </c>
      <c r="AX20" s="6">
        <f>100 + SUMIFS(NhatKy_ViPham!J:J, NhatKy_ViPham!E:E, "11_Van_B", NhatKy_ViPham!F:F, B20, NhatKy_ViPham!C:C, "T33") - SUMIFS(NhatKy_ViPham!K:K, NhatKy_ViPham!E:E, "11_Van_B", NhatKy_ViPham!F:F, B20, NhatKy_ViPham!C:C, "T33")</f>
        <v>100</v>
      </c>
      <c r="AY20" s="6">
        <f>100 + SUMIFS(NhatKy_ViPham!J:J, NhatKy_ViPham!E:E, "11_Van_B", NhatKy_ViPham!F:F, B20, NhatKy_ViPham!C:C, "T34") - SUMIFS(NhatKy_ViPham!K:K, NhatKy_ViPham!E:E, "11_Van_B", NhatKy_ViPham!F:F, B20, NhatKy_ViPham!C:C, "T34")</f>
        <v>100</v>
      </c>
      <c r="AZ20" s="6">
        <f>100 + SUMIFS(NhatKy_ViPham!J:J, NhatKy_ViPham!E:E, "11_Van_B", NhatKy_ViPham!F:F, B20, NhatKy_ViPham!C:C, "T35") - SUMIFS(NhatKy_ViPham!K:K, NhatKy_ViPham!E:E, "11_Van_B", NhatKy_ViPham!F:F, B20, NhatKy_ViPham!C:C, "T35")</f>
        <v>100</v>
      </c>
      <c r="BA20" s="12">
        <f t="shared" si="0"/>
        <v>100</v>
      </c>
      <c r="BB20" s="11" t="s">
        <v>430</v>
      </c>
      <c r="BC20" s="16" t="str">
        <f t="shared" si="1"/>
        <v>Tốt</v>
      </c>
      <c r="BD20" s="15" t="str">
        <f t="shared" si="2"/>
        <v>🟢 BÌNH THƯỜNG</v>
      </c>
    </row>
    <row r="21" spans="1:56" x14ac:dyDescent="0.25">
      <c r="A21" s="4">
        <v>13</v>
      </c>
      <c r="B21" s="10" t="s">
        <v>1084</v>
      </c>
      <c r="C21" s="4" t="s">
        <v>1916</v>
      </c>
      <c r="D21" s="4" t="s">
        <v>429</v>
      </c>
      <c r="E21" s="11" t="s">
        <v>430</v>
      </c>
      <c r="F21" s="7">
        <f>SUMIFS(NhatKy_ViPham!K:K, NhatKy_ViPham!E:E, "11_Van_B", NhatKy_ViPham!F:F, B21, NhatKy_ViPham!H:H, "L01")</f>
        <v>0</v>
      </c>
      <c r="G21" s="7">
        <f>SUMIFS(NhatKy_ViPham!K:K, NhatKy_ViPham!E:E, "11_Van_B", NhatKy_ViPham!F:F, B21, NhatKy_ViPham!H:H, "L02")</f>
        <v>0</v>
      </c>
      <c r="H21" s="7">
        <f>SUMIFS(NhatKy_ViPham!K:K, NhatKy_ViPham!E:E, "11_Van_B", NhatKy_ViPham!F:F, B21, NhatKy_ViPham!H:H, "L03")</f>
        <v>0</v>
      </c>
      <c r="I21" s="7">
        <f>SUMIFS(NhatKy_ViPham!K:K, NhatKy_ViPham!E:E, "11_Van_B", NhatKy_ViPham!F:F, B21, NhatKy_ViPham!H:H, "L04")</f>
        <v>0</v>
      </c>
      <c r="J21" s="7">
        <f>SUMIFS(NhatKy_ViPham!K:K, NhatKy_ViPham!E:E, "11_Van_B", NhatKy_ViPham!F:F, B21, NhatKy_ViPham!H:H, "L05")</f>
        <v>0</v>
      </c>
      <c r="K21" s="7">
        <f>SUMIFS(NhatKy_ViPham!K:K, NhatKy_ViPham!E:E, "11_Van_B", NhatKy_ViPham!F:F, B21, NhatKy_ViPham!H:H, "L06")</f>
        <v>0</v>
      </c>
      <c r="L21" s="7">
        <f>SUMIFS(NhatKy_ViPham!K:K, NhatKy_ViPham!E:E, "11_Van_B", NhatKy_ViPham!F:F, B21, NhatKy_ViPham!H:H, "L07")</f>
        <v>0</v>
      </c>
      <c r="M21" s="7">
        <f>SUMIFS(NhatKy_ViPham!K:K, NhatKy_ViPham!E:E, "11_Van_B", NhatKy_ViPham!F:F, B21, NhatKy_ViPham!H:H, "L08")</f>
        <v>0</v>
      </c>
      <c r="N21" s="7">
        <f>SUMIFS(NhatKy_ViPham!K:K, NhatKy_ViPham!E:E, "11_Van_B", NhatKy_ViPham!F:F, B21, NhatKy_ViPham!H:H, "L09")</f>
        <v>0</v>
      </c>
      <c r="O21" s="7">
        <f>SUMIFS(NhatKy_ViPham!K:K, NhatKy_ViPham!E:E, "11_Van_B", NhatKy_ViPham!F:F, B21, NhatKy_ViPham!H:H, "L10")</f>
        <v>0</v>
      </c>
      <c r="P21" s="12">
        <f>SUMIFS(NhatKy_ViPham!J:J, NhatKy_ViPham!E:E, "11_Van_B", NhatKy_ViPham!F:F, B21)</f>
        <v>0</v>
      </c>
      <c r="Q21" s="13">
        <f>SUMIFS(NhatKy_ViPham!K:K, NhatKy_ViPham!E:E, "11_Van_B", NhatKy_ViPham!F:F, B21)</f>
        <v>0</v>
      </c>
      <c r="R21" s="7">
        <f>100 + SUMIFS(NhatKy_ViPham!J:J, NhatKy_ViPham!E:E, "11_Van_B", NhatKy_ViPham!F:F, B21, NhatKy_ViPham!C:C, "T1") - SUMIFS(NhatKy_ViPham!K:K, NhatKy_ViPham!E:E, "11_Van_B", NhatKy_ViPham!F:F, B21, NhatKy_ViPham!C:C, "T1")</f>
        <v>100</v>
      </c>
      <c r="S21" s="7">
        <f>100 + SUMIFS(NhatKy_ViPham!J:J, NhatKy_ViPham!E:E, "11_Van_B", NhatKy_ViPham!F:F, B21, NhatKy_ViPham!C:C, "T2") - SUMIFS(NhatKy_ViPham!K:K, NhatKy_ViPham!E:E, "11_Van_B", NhatKy_ViPham!F:F, B21, NhatKy_ViPham!C:C, "T2")</f>
        <v>100</v>
      </c>
      <c r="T21" s="7">
        <f>100 + SUMIFS(NhatKy_ViPham!J:J, NhatKy_ViPham!E:E, "11_Van_B", NhatKy_ViPham!F:F, B21, NhatKy_ViPham!C:C, "T3") - SUMIFS(NhatKy_ViPham!K:K, NhatKy_ViPham!E:E, "11_Van_B", NhatKy_ViPham!F:F, B21, NhatKy_ViPham!C:C, "T3")</f>
        <v>100</v>
      </c>
      <c r="U21" s="7">
        <f>100 + SUMIFS(NhatKy_ViPham!J:J, NhatKy_ViPham!E:E, "11_Van_B", NhatKy_ViPham!F:F, B21, NhatKy_ViPham!C:C, "T4") - SUMIFS(NhatKy_ViPham!K:K, NhatKy_ViPham!E:E, "11_Van_B", NhatKy_ViPham!F:F, B21, NhatKy_ViPham!C:C, "T4")</f>
        <v>100</v>
      </c>
      <c r="V21" s="7">
        <f>100 + SUMIFS(NhatKy_ViPham!J:J, NhatKy_ViPham!E:E, "11_Van_B", NhatKy_ViPham!F:F, B21, NhatKy_ViPham!C:C, "T5") - SUMIFS(NhatKy_ViPham!K:K, NhatKy_ViPham!E:E, "11_Van_B", NhatKy_ViPham!F:F, B21, NhatKy_ViPham!C:C, "T5")</f>
        <v>100</v>
      </c>
      <c r="W21" s="7">
        <f>100 + SUMIFS(NhatKy_ViPham!J:J, NhatKy_ViPham!E:E, "11_Van_B", NhatKy_ViPham!F:F, B21, NhatKy_ViPham!C:C, "T6") - SUMIFS(NhatKy_ViPham!K:K, NhatKy_ViPham!E:E, "11_Van_B", NhatKy_ViPham!F:F, B21, NhatKy_ViPham!C:C, "T6")</f>
        <v>100</v>
      </c>
      <c r="X21" s="7">
        <f>100 + SUMIFS(NhatKy_ViPham!J:J, NhatKy_ViPham!E:E, "11_Van_B", NhatKy_ViPham!F:F, B21, NhatKy_ViPham!C:C, "T7") - SUMIFS(NhatKy_ViPham!K:K, NhatKy_ViPham!E:E, "11_Van_B", NhatKy_ViPham!F:F, B21, NhatKy_ViPham!C:C, "T7")</f>
        <v>100</v>
      </c>
      <c r="Y21" s="7">
        <f>100 + SUMIFS(NhatKy_ViPham!J:J, NhatKy_ViPham!E:E, "11_Van_B", NhatKy_ViPham!F:F, B21, NhatKy_ViPham!C:C, "T8") - SUMIFS(NhatKy_ViPham!K:K, NhatKy_ViPham!E:E, "11_Van_B", NhatKy_ViPham!F:F, B21, NhatKy_ViPham!C:C, "T8")</f>
        <v>100</v>
      </c>
      <c r="Z21" s="7">
        <f>100 + SUMIFS(NhatKy_ViPham!J:J, NhatKy_ViPham!E:E, "11_Van_B", NhatKy_ViPham!F:F, B21, NhatKy_ViPham!C:C, "T9") - SUMIFS(NhatKy_ViPham!K:K, NhatKy_ViPham!E:E, "11_Van_B", NhatKy_ViPham!F:F, B21, NhatKy_ViPham!C:C, "T9")</f>
        <v>100</v>
      </c>
      <c r="AA21" s="7">
        <f>100 + SUMIFS(NhatKy_ViPham!J:J, NhatKy_ViPham!E:E, "11_Van_B", NhatKy_ViPham!F:F, B21, NhatKy_ViPham!C:C, "T10") - SUMIFS(NhatKy_ViPham!K:K, NhatKy_ViPham!E:E, "11_Van_B", NhatKy_ViPham!F:F, B21, NhatKy_ViPham!C:C, "T10")</f>
        <v>100</v>
      </c>
      <c r="AB21" s="7">
        <f>100 + SUMIFS(NhatKy_ViPham!J:J, NhatKy_ViPham!E:E, "11_Van_B", NhatKy_ViPham!F:F, B21, NhatKy_ViPham!C:C, "T11") - SUMIFS(NhatKy_ViPham!K:K, NhatKy_ViPham!E:E, "11_Van_B", NhatKy_ViPham!F:F, B21, NhatKy_ViPham!C:C, "T11")</f>
        <v>100</v>
      </c>
      <c r="AC21" s="7">
        <f>100 + SUMIFS(NhatKy_ViPham!J:J, NhatKy_ViPham!E:E, "11_Van_B", NhatKy_ViPham!F:F, B21, NhatKy_ViPham!C:C, "T12") - SUMIFS(NhatKy_ViPham!K:K, NhatKy_ViPham!E:E, "11_Van_B", NhatKy_ViPham!F:F, B21, NhatKy_ViPham!C:C, "T12")</f>
        <v>100</v>
      </c>
      <c r="AD21" s="7">
        <f>100 + SUMIFS(NhatKy_ViPham!J:J, NhatKy_ViPham!E:E, "11_Van_B", NhatKy_ViPham!F:F, B21, NhatKy_ViPham!C:C, "T13") - SUMIFS(NhatKy_ViPham!K:K, NhatKy_ViPham!E:E, "11_Van_B", NhatKy_ViPham!F:F, B21, NhatKy_ViPham!C:C, "T13")</f>
        <v>100</v>
      </c>
      <c r="AE21" s="7">
        <f>100 + SUMIFS(NhatKy_ViPham!J:J, NhatKy_ViPham!E:E, "11_Van_B", NhatKy_ViPham!F:F, B21, NhatKy_ViPham!C:C, "T14") - SUMIFS(NhatKy_ViPham!K:K, NhatKy_ViPham!E:E, "11_Van_B", NhatKy_ViPham!F:F, B21, NhatKy_ViPham!C:C, "T14")</f>
        <v>100</v>
      </c>
      <c r="AF21" s="7">
        <f>100 + SUMIFS(NhatKy_ViPham!J:J, NhatKy_ViPham!E:E, "11_Van_B", NhatKy_ViPham!F:F, B21, NhatKy_ViPham!C:C, "T15") - SUMIFS(NhatKy_ViPham!K:K, NhatKy_ViPham!E:E, "11_Van_B", NhatKy_ViPham!F:F, B21, NhatKy_ViPham!C:C, "T15")</f>
        <v>100</v>
      </c>
      <c r="AG21" s="7">
        <f>100 + SUMIFS(NhatKy_ViPham!J:J, NhatKy_ViPham!E:E, "11_Van_B", NhatKy_ViPham!F:F, B21, NhatKy_ViPham!C:C, "T16") - SUMIFS(NhatKy_ViPham!K:K, NhatKy_ViPham!E:E, "11_Van_B", NhatKy_ViPham!F:F, B21, NhatKy_ViPham!C:C, "T16")</f>
        <v>100</v>
      </c>
      <c r="AH21" s="7">
        <f>100 + SUMIFS(NhatKy_ViPham!J:J, NhatKy_ViPham!E:E, "11_Van_B", NhatKy_ViPham!F:F, B21, NhatKy_ViPham!C:C, "T17") - SUMIFS(NhatKy_ViPham!K:K, NhatKy_ViPham!E:E, "11_Van_B", NhatKy_ViPham!F:F, B21, NhatKy_ViPham!C:C, "T17")</f>
        <v>100</v>
      </c>
      <c r="AI21" s="7">
        <f>100 + SUMIFS(NhatKy_ViPham!J:J, NhatKy_ViPham!E:E, "11_Van_B", NhatKy_ViPham!F:F, B21, NhatKy_ViPham!C:C, "T18") - SUMIFS(NhatKy_ViPham!K:K, NhatKy_ViPham!E:E, "11_Van_B", NhatKy_ViPham!F:F, B21, NhatKy_ViPham!C:C, "T18")</f>
        <v>100</v>
      </c>
      <c r="AJ21" s="7">
        <f>100 + SUMIFS(NhatKy_ViPham!J:J, NhatKy_ViPham!E:E, "11_Van_B", NhatKy_ViPham!F:F, B21, NhatKy_ViPham!C:C, "T19") - SUMIFS(NhatKy_ViPham!K:K, NhatKy_ViPham!E:E, "11_Van_B", NhatKy_ViPham!F:F, B21, NhatKy_ViPham!C:C, "T19")</f>
        <v>100</v>
      </c>
      <c r="AK21" s="7">
        <f>100 + SUMIFS(NhatKy_ViPham!J:J, NhatKy_ViPham!E:E, "11_Van_B", NhatKy_ViPham!F:F, B21, NhatKy_ViPham!C:C, "T20") - SUMIFS(NhatKy_ViPham!K:K, NhatKy_ViPham!E:E, "11_Van_B", NhatKy_ViPham!F:F, B21, NhatKy_ViPham!C:C, "T20")</f>
        <v>100</v>
      </c>
      <c r="AL21" s="7">
        <f>100 + SUMIFS(NhatKy_ViPham!J:J, NhatKy_ViPham!E:E, "11_Van_B", NhatKy_ViPham!F:F, B21, NhatKy_ViPham!C:C, "T21") - SUMIFS(NhatKy_ViPham!K:K, NhatKy_ViPham!E:E, "11_Van_B", NhatKy_ViPham!F:F, B21, NhatKy_ViPham!C:C, "T21")</f>
        <v>100</v>
      </c>
      <c r="AM21" s="7">
        <f>100 + SUMIFS(NhatKy_ViPham!J:J, NhatKy_ViPham!E:E, "11_Van_B", NhatKy_ViPham!F:F, B21, NhatKy_ViPham!C:C, "T22") - SUMIFS(NhatKy_ViPham!K:K, NhatKy_ViPham!E:E, "11_Van_B", NhatKy_ViPham!F:F, B21, NhatKy_ViPham!C:C, "T22")</f>
        <v>100</v>
      </c>
      <c r="AN21" s="7">
        <f>100 + SUMIFS(NhatKy_ViPham!J:J, NhatKy_ViPham!E:E, "11_Van_B", NhatKy_ViPham!F:F, B21, NhatKy_ViPham!C:C, "T23") - SUMIFS(NhatKy_ViPham!K:K, NhatKy_ViPham!E:E, "11_Van_B", NhatKy_ViPham!F:F, B21, NhatKy_ViPham!C:C, "T23")</f>
        <v>100</v>
      </c>
      <c r="AO21" s="7">
        <f>100 + SUMIFS(NhatKy_ViPham!J:J, NhatKy_ViPham!E:E, "11_Van_B", NhatKy_ViPham!F:F, B21, NhatKy_ViPham!C:C, "T24") - SUMIFS(NhatKy_ViPham!K:K, NhatKy_ViPham!E:E, "11_Van_B", NhatKy_ViPham!F:F, B21, NhatKy_ViPham!C:C, "T24")</f>
        <v>100</v>
      </c>
      <c r="AP21" s="7">
        <f>100 + SUMIFS(NhatKy_ViPham!J:J, NhatKy_ViPham!E:E, "11_Van_B", NhatKy_ViPham!F:F, B21, NhatKy_ViPham!C:C, "T25") - SUMIFS(NhatKy_ViPham!K:K, NhatKy_ViPham!E:E, "11_Van_B", NhatKy_ViPham!F:F, B21, NhatKy_ViPham!C:C, "T25")</f>
        <v>100</v>
      </c>
      <c r="AQ21" s="7">
        <f>100 + SUMIFS(NhatKy_ViPham!J:J, NhatKy_ViPham!E:E, "11_Van_B", NhatKy_ViPham!F:F, B21, NhatKy_ViPham!C:C, "T26") - SUMIFS(NhatKy_ViPham!K:K, NhatKy_ViPham!E:E, "11_Van_B", NhatKy_ViPham!F:F, B21, NhatKy_ViPham!C:C, "T26")</f>
        <v>100</v>
      </c>
      <c r="AR21" s="7">
        <f>100 + SUMIFS(NhatKy_ViPham!J:J, NhatKy_ViPham!E:E, "11_Van_B", NhatKy_ViPham!F:F, B21, NhatKy_ViPham!C:C, "T27") - SUMIFS(NhatKy_ViPham!K:K, NhatKy_ViPham!E:E, "11_Van_B", NhatKy_ViPham!F:F, B21, NhatKy_ViPham!C:C, "T27")</f>
        <v>100</v>
      </c>
      <c r="AS21" s="7">
        <f>100 + SUMIFS(NhatKy_ViPham!J:J, NhatKy_ViPham!E:E, "11_Van_B", NhatKy_ViPham!F:F, B21, NhatKy_ViPham!C:C, "T28") - SUMIFS(NhatKy_ViPham!K:K, NhatKy_ViPham!E:E, "11_Van_B", NhatKy_ViPham!F:F, B21, NhatKy_ViPham!C:C, "T28")</f>
        <v>100</v>
      </c>
      <c r="AT21" s="7">
        <f>100 + SUMIFS(NhatKy_ViPham!J:J, NhatKy_ViPham!E:E, "11_Van_B", NhatKy_ViPham!F:F, B21, NhatKy_ViPham!C:C, "T29") - SUMIFS(NhatKy_ViPham!K:K, NhatKy_ViPham!E:E, "11_Van_B", NhatKy_ViPham!F:F, B21, NhatKy_ViPham!C:C, "T29")</f>
        <v>100</v>
      </c>
      <c r="AU21" s="7">
        <f>100 + SUMIFS(NhatKy_ViPham!J:J, NhatKy_ViPham!E:E, "11_Van_B", NhatKy_ViPham!F:F, B21, NhatKy_ViPham!C:C, "T30") - SUMIFS(NhatKy_ViPham!K:K, NhatKy_ViPham!E:E, "11_Van_B", NhatKy_ViPham!F:F, B21, NhatKy_ViPham!C:C, "T30")</f>
        <v>100</v>
      </c>
      <c r="AV21" s="7">
        <f>100 + SUMIFS(NhatKy_ViPham!J:J, NhatKy_ViPham!E:E, "11_Van_B", NhatKy_ViPham!F:F, B21, NhatKy_ViPham!C:C, "T31") - SUMIFS(NhatKy_ViPham!K:K, NhatKy_ViPham!E:E, "11_Van_B", NhatKy_ViPham!F:F, B21, NhatKy_ViPham!C:C, "T31")</f>
        <v>100</v>
      </c>
      <c r="AW21" s="7">
        <f>100 + SUMIFS(NhatKy_ViPham!J:J, NhatKy_ViPham!E:E, "11_Van_B", NhatKy_ViPham!F:F, B21, NhatKy_ViPham!C:C, "T32") - SUMIFS(NhatKy_ViPham!K:K, NhatKy_ViPham!E:E, "11_Van_B", NhatKy_ViPham!F:F, B21, NhatKy_ViPham!C:C, "T32")</f>
        <v>100</v>
      </c>
      <c r="AX21" s="7">
        <f>100 + SUMIFS(NhatKy_ViPham!J:J, NhatKy_ViPham!E:E, "11_Van_B", NhatKy_ViPham!F:F, B21, NhatKy_ViPham!C:C, "T33") - SUMIFS(NhatKy_ViPham!K:K, NhatKy_ViPham!E:E, "11_Van_B", NhatKy_ViPham!F:F, B21, NhatKy_ViPham!C:C, "T33")</f>
        <v>100</v>
      </c>
      <c r="AY21" s="7">
        <f>100 + SUMIFS(NhatKy_ViPham!J:J, NhatKy_ViPham!E:E, "11_Van_B", NhatKy_ViPham!F:F, B21, NhatKy_ViPham!C:C, "T34") - SUMIFS(NhatKy_ViPham!K:K, NhatKy_ViPham!E:E, "11_Van_B", NhatKy_ViPham!F:F, B21, NhatKy_ViPham!C:C, "T34")</f>
        <v>100</v>
      </c>
      <c r="AZ21" s="7">
        <f>100 + SUMIFS(NhatKy_ViPham!J:J, NhatKy_ViPham!E:E, "11_Van_B", NhatKy_ViPham!F:F, B21, NhatKy_ViPham!C:C, "T35") - SUMIFS(NhatKy_ViPham!K:K, NhatKy_ViPham!E:E, "11_Van_B", NhatKy_ViPham!F:F, B21, NhatKy_ViPham!C:C, "T35")</f>
        <v>100</v>
      </c>
      <c r="BA21" s="12">
        <f t="shared" si="0"/>
        <v>100</v>
      </c>
      <c r="BB21" s="11" t="s">
        <v>430</v>
      </c>
      <c r="BC21" s="14" t="str">
        <f t="shared" si="1"/>
        <v>Tốt</v>
      </c>
      <c r="BD21" s="10" t="str">
        <f t="shared" si="2"/>
        <v>🟢 BÌNH THƯỜNG</v>
      </c>
    </row>
    <row r="22" spans="1:56" x14ac:dyDescent="0.25">
      <c r="A22" s="5">
        <v>14</v>
      </c>
      <c r="B22" s="15" t="s">
        <v>1917</v>
      </c>
      <c r="C22" s="5" t="s">
        <v>1345</v>
      </c>
      <c r="D22" s="5" t="s">
        <v>429</v>
      </c>
      <c r="E22" s="11" t="s">
        <v>430</v>
      </c>
      <c r="F22" s="6">
        <f>SUMIFS(NhatKy_ViPham!K:K, NhatKy_ViPham!E:E, "11_Van_B", NhatKy_ViPham!F:F, B22, NhatKy_ViPham!H:H, "L01")</f>
        <v>0</v>
      </c>
      <c r="G22" s="6">
        <f>SUMIFS(NhatKy_ViPham!K:K, NhatKy_ViPham!E:E, "11_Van_B", NhatKy_ViPham!F:F, B22, NhatKy_ViPham!H:H, "L02")</f>
        <v>0</v>
      </c>
      <c r="H22" s="6">
        <f>SUMIFS(NhatKy_ViPham!K:K, NhatKy_ViPham!E:E, "11_Van_B", NhatKy_ViPham!F:F, B22, NhatKy_ViPham!H:H, "L03")</f>
        <v>0</v>
      </c>
      <c r="I22" s="6">
        <f>SUMIFS(NhatKy_ViPham!K:K, NhatKy_ViPham!E:E, "11_Van_B", NhatKy_ViPham!F:F, B22, NhatKy_ViPham!H:H, "L04")</f>
        <v>0</v>
      </c>
      <c r="J22" s="6">
        <f>SUMIFS(NhatKy_ViPham!K:K, NhatKy_ViPham!E:E, "11_Van_B", NhatKy_ViPham!F:F, B22, NhatKy_ViPham!H:H, "L05")</f>
        <v>0</v>
      </c>
      <c r="K22" s="6">
        <f>SUMIFS(NhatKy_ViPham!K:K, NhatKy_ViPham!E:E, "11_Van_B", NhatKy_ViPham!F:F, B22, NhatKy_ViPham!H:H, "L06")</f>
        <v>0</v>
      </c>
      <c r="L22" s="6">
        <f>SUMIFS(NhatKy_ViPham!K:K, NhatKy_ViPham!E:E, "11_Van_B", NhatKy_ViPham!F:F, B22, NhatKy_ViPham!H:H, "L07")</f>
        <v>0</v>
      </c>
      <c r="M22" s="6">
        <f>SUMIFS(NhatKy_ViPham!K:K, NhatKy_ViPham!E:E, "11_Van_B", NhatKy_ViPham!F:F, B22, NhatKy_ViPham!H:H, "L08")</f>
        <v>0</v>
      </c>
      <c r="N22" s="6">
        <f>SUMIFS(NhatKy_ViPham!K:K, NhatKy_ViPham!E:E, "11_Van_B", NhatKy_ViPham!F:F, B22, NhatKy_ViPham!H:H, "L09")</f>
        <v>0</v>
      </c>
      <c r="O22" s="6">
        <f>SUMIFS(NhatKy_ViPham!K:K, NhatKy_ViPham!E:E, "11_Van_B", NhatKy_ViPham!F:F, B22, NhatKy_ViPham!H:H, "L10")</f>
        <v>0</v>
      </c>
      <c r="P22" s="12">
        <f>SUMIFS(NhatKy_ViPham!J:J, NhatKy_ViPham!E:E, "11_Van_B", NhatKy_ViPham!F:F, B22)</f>
        <v>0</v>
      </c>
      <c r="Q22" s="13">
        <f>SUMIFS(NhatKy_ViPham!K:K, NhatKy_ViPham!E:E, "11_Van_B", NhatKy_ViPham!F:F, B22)</f>
        <v>0</v>
      </c>
      <c r="R22" s="6">
        <f>100 + SUMIFS(NhatKy_ViPham!J:J, NhatKy_ViPham!E:E, "11_Van_B", NhatKy_ViPham!F:F, B22, NhatKy_ViPham!C:C, "T1") - SUMIFS(NhatKy_ViPham!K:K, NhatKy_ViPham!E:E, "11_Van_B", NhatKy_ViPham!F:F, B22, NhatKy_ViPham!C:C, "T1")</f>
        <v>100</v>
      </c>
      <c r="S22" s="6">
        <f>100 + SUMIFS(NhatKy_ViPham!J:J, NhatKy_ViPham!E:E, "11_Van_B", NhatKy_ViPham!F:F, B22, NhatKy_ViPham!C:C, "T2") - SUMIFS(NhatKy_ViPham!K:K, NhatKy_ViPham!E:E, "11_Van_B", NhatKy_ViPham!F:F, B22, NhatKy_ViPham!C:C, "T2")</f>
        <v>100</v>
      </c>
      <c r="T22" s="6">
        <f>100 + SUMIFS(NhatKy_ViPham!J:J, NhatKy_ViPham!E:E, "11_Van_B", NhatKy_ViPham!F:F, B22, NhatKy_ViPham!C:C, "T3") - SUMIFS(NhatKy_ViPham!K:K, NhatKy_ViPham!E:E, "11_Van_B", NhatKy_ViPham!F:F, B22, NhatKy_ViPham!C:C, "T3")</f>
        <v>100</v>
      </c>
      <c r="U22" s="6">
        <f>100 + SUMIFS(NhatKy_ViPham!J:J, NhatKy_ViPham!E:E, "11_Van_B", NhatKy_ViPham!F:F, B22, NhatKy_ViPham!C:C, "T4") - SUMIFS(NhatKy_ViPham!K:K, NhatKy_ViPham!E:E, "11_Van_B", NhatKy_ViPham!F:F, B22, NhatKy_ViPham!C:C, "T4")</f>
        <v>100</v>
      </c>
      <c r="V22" s="6">
        <f>100 + SUMIFS(NhatKy_ViPham!J:J, NhatKy_ViPham!E:E, "11_Van_B", NhatKy_ViPham!F:F, B22, NhatKy_ViPham!C:C, "T5") - SUMIFS(NhatKy_ViPham!K:K, NhatKy_ViPham!E:E, "11_Van_B", NhatKy_ViPham!F:F, B22, NhatKy_ViPham!C:C, "T5")</f>
        <v>100</v>
      </c>
      <c r="W22" s="6">
        <f>100 + SUMIFS(NhatKy_ViPham!J:J, NhatKy_ViPham!E:E, "11_Van_B", NhatKy_ViPham!F:F, B22, NhatKy_ViPham!C:C, "T6") - SUMIFS(NhatKy_ViPham!K:K, NhatKy_ViPham!E:E, "11_Van_B", NhatKy_ViPham!F:F, B22, NhatKy_ViPham!C:C, "T6")</f>
        <v>100</v>
      </c>
      <c r="X22" s="6">
        <f>100 + SUMIFS(NhatKy_ViPham!J:J, NhatKy_ViPham!E:E, "11_Van_B", NhatKy_ViPham!F:F, B22, NhatKy_ViPham!C:C, "T7") - SUMIFS(NhatKy_ViPham!K:K, NhatKy_ViPham!E:E, "11_Van_B", NhatKy_ViPham!F:F, B22, NhatKy_ViPham!C:C, "T7")</f>
        <v>100</v>
      </c>
      <c r="Y22" s="6">
        <f>100 + SUMIFS(NhatKy_ViPham!J:J, NhatKy_ViPham!E:E, "11_Van_B", NhatKy_ViPham!F:F, B22, NhatKy_ViPham!C:C, "T8") - SUMIFS(NhatKy_ViPham!K:K, NhatKy_ViPham!E:E, "11_Van_B", NhatKy_ViPham!F:F, B22, NhatKy_ViPham!C:C, "T8")</f>
        <v>100</v>
      </c>
      <c r="Z22" s="6">
        <f>100 + SUMIFS(NhatKy_ViPham!J:J, NhatKy_ViPham!E:E, "11_Van_B", NhatKy_ViPham!F:F, B22, NhatKy_ViPham!C:C, "T9") - SUMIFS(NhatKy_ViPham!K:K, NhatKy_ViPham!E:E, "11_Van_B", NhatKy_ViPham!F:F, B22, NhatKy_ViPham!C:C, "T9")</f>
        <v>100</v>
      </c>
      <c r="AA22" s="6">
        <f>100 + SUMIFS(NhatKy_ViPham!J:J, NhatKy_ViPham!E:E, "11_Van_B", NhatKy_ViPham!F:F, B22, NhatKy_ViPham!C:C, "T10") - SUMIFS(NhatKy_ViPham!K:K, NhatKy_ViPham!E:E, "11_Van_B", NhatKy_ViPham!F:F, B22, NhatKy_ViPham!C:C, "T10")</f>
        <v>100</v>
      </c>
      <c r="AB22" s="6">
        <f>100 + SUMIFS(NhatKy_ViPham!J:J, NhatKy_ViPham!E:E, "11_Van_B", NhatKy_ViPham!F:F, B22, NhatKy_ViPham!C:C, "T11") - SUMIFS(NhatKy_ViPham!K:K, NhatKy_ViPham!E:E, "11_Van_B", NhatKy_ViPham!F:F, B22, NhatKy_ViPham!C:C, "T11")</f>
        <v>100</v>
      </c>
      <c r="AC22" s="6">
        <f>100 + SUMIFS(NhatKy_ViPham!J:J, NhatKy_ViPham!E:E, "11_Van_B", NhatKy_ViPham!F:F, B22, NhatKy_ViPham!C:C, "T12") - SUMIFS(NhatKy_ViPham!K:K, NhatKy_ViPham!E:E, "11_Van_B", NhatKy_ViPham!F:F, B22, NhatKy_ViPham!C:C, "T12")</f>
        <v>100</v>
      </c>
      <c r="AD22" s="6">
        <f>100 + SUMIFS(NhatKy_ViPham!J:J, NhatKy_ViPham!E:E, "11_Van_B", NhatKy_ViPham!F:F, B22, NhatKy_ViPham!C:C, "T13") - SUMIFS(NhatKy_ViPham!K:K, NhatKy_ViPham!E:E, "11_Van_B", NhatKy_ViPham!F:F, B22, NhatKy_ViPham!C:C, "T13")</f>
        <v>100</v>
      </c>
      <c r="AE22" s="6">
        <f>100 + SUMIFS(NhatKy_ViPham!J:J, NhatKy_ViPham!E:E, "11_Van_B", NhatKy_ViPham!F:F, B22, NhatKy_ViPham!C:C, "T14") - SUMIFS(NhatKy_ViPham!K:K, NhatKy_ViPham!E:E, "11_Van_B", NhatKy_ViPham!F:F, B22, NhatKy_ViPham!C:C, "T14")</f>
        <v>100</v>
      </c>
      <c r="AF22" s="6">
        <f>100 + SUMIFS(NhatKy_ViPham!J:J, NhatKy_ViPham!E:E, "11_Van_B", NhatKy_ViPham!F:F, B22, NhatKy_ViPham!C:C, "T15") - SUMIFS(NhatKy_ViPham!K:K, NhatKy_ViPham!E:E, "11_Van_B", NhatKy_ViPham!F:F, B22, NhatKy_ViPham!C:C, "T15")</f>
        <v>100</v>
      </c>
      <c r="AG22" s="6">
        <f>100 + SUMIFS(NhatKy_ViPham!J:J, NhatKy_ViPham!E:E, "11_Van_B", NhatKy_ViPham!F:F, B22, NhatKy_ViPham!C:C, "T16") - SUMIFS(NhatKy_ViPham!K:K, NhatKy_ViPham!E:E, "11_Van_B", NhatKy_ViPham!F:F, B22, NhatKy_ViPham!C:C, "T16")</f>
        <v>100</v>
      </c>
      <c r="AH22" s="6">
        <f>100 + SUMIFS(NhatKy_ViPham!J:J, NhatKy_ViPham!E:E, "11_Van_B", NhatKy_ViPham!F:F, B22, NhatKy_ViPham!C:C, "T17") - SUMIFS(NhatKy_ViPham!K:K, NhatKy_ViPham!E:E, "11_Van_B", NhatKy_ViPham!F:F, B22, NhatKy_ViPham!C:C, "T17")</f>
        <v>100</v>
      </c>
      <c r="AI22" s="6">
        <f>100 + SUMIFS(NhatKy_ViPham!J:J, NhatKy_ViPham!E:E, "11_Van_B", NhatKy_ViPham!F:F, B22, NhatKy_ViPham!C:C, "T18") - SUMIFS(NhatKy_ViPham!K:K, NhatKy_ViPham!E:E, "11_Van_B", NhatKy_ViPham!F:F, B22, NhatKy_ViPham!C:C, "T18")</f>
        <v>100</v>
      </c>
      <c r="AJ22" s="6">
        <f>100 + SUMIFS(NhatKy_ViPham!J:J, NhatKy_ViPham!E:E, "11_Van_B", NhatKy_ViPham!F:F, B22, NhatKy_ViPham!C:C, "T19") - SUMIFS(NhatKy_ViPham!K:K, NhatKy_ViPham!E:E, "11_Van_B", NhatKy_ViPham!F:F, B22, NhatKy_ViPham!C:C, "T19")</f>
        <v>100</v>
      </c>
      <c r="AK22" s="6">
        <f>100 + SUMIFS(NhatKy_ViPham!J:J, NhatKy_ViPham!E:E, "11_Van_B", NhatKy_ViPham!F:F, B22, NhatKy_ViPham!C:C, "T20") - SUMIFS(NhatKy_ViPham!K:K, NhatKy_ViPham!E:E, "11_Van_B", NhatKy_ViPham!F:F, B22, NhatKy_ViPham!C:C, "T20")</f>
        <v>100</v>
      </c>
      <c r="AL22" s="6">
        <f>100 + SUMIFS(NhatKy_ViPham!J:J, NhatKy_ViPham!E:E, "11_Van_B", NhatKy_ViPham!F:F, B22, NhatKy_ViPham!C:C, "T21") - SUMIFS(NhatKy_ViPham!K:K, NhatKy_ViPham!E:E, "11_Van_B", NhatKy_ViPham!F:F, B22, NhatKy_ViPham!C:C, "T21")</f>
        <v>100</v>
      </c>
      <c r="AM22" s="6">
        <f>100 + SUMIFS(NhatKy_ViPham!J:J, NhatKy_ViPham!E:E, "11_Van_B", NhatKy_ViPham!F:F, B22, NhatKy_ViPham!C:C, "T22") - SUMIFS(NhatKy_ViPham!K:K, NhatKy_ViPham!E:E, "11_Van_B", NhatKy_ViPham!F:F, B22, NhatKy_ViPham!C:C, "T22")</f>
        <v>100</v>
      </c>
      <c r="AN22" s="6">
        <f>100 + SUMIFS(NhatKy_ViPham!J:J, NhatKy_ViPham!E:E, "11_Van_B", NhatKy_ViPham!F:F, B22, NhatKy_ViPham!C:C, "T23") - SUMIFS(NhatKy_ViPham!K:K, NhatKy_ViPham!E:E, "11_Van_B", NhatKy_ViPham!F:F, B22, NhatKy_ViPham!C:C, "T23")</f>
        <v>100</v>
      </c>
      <c r="AO22" s="6">
        <f>100 + SUMIFS(NhatKy_ViPham!J:J, NhatKy_ViPham!E:E, "11_Van_B", NhatKy_ViPham!F:F, B22, NhatKy_ViPham!C:C, "T24") - SUMIFS(NhatKy_ViPham!K:K, NhatKy_ViPham!E:E, "11_Van_B", NhatKy_ViPham!F:F, B22, NhatKy_ViPham!C:C, "T24")</f>
        <v>100</v>
      </c>
      <c r="AP22" s="6">
        <f>100 + SUMIFS(NhatKy_ViPham!J:J, NhatKy_ViPham!E:E, "11_Van_B", NhatKy_ViPham!F:F, B22, NhatKy_ViPham!C:C, "T25") - SUMIFS(NhatKy_ViPham!K:K, NhatKy_ViPham!E:E, "11_Van_B", NhatKy_ViPham!F:F, B22, NhatKy_ViPham!C:C, "T25")</f>
        <v>100</v>
      </c>
      <c r="AQ22" s="6">
        <f>100 + SUMIFS(NhatKy_ViPham!J:J, NhatKy_ViPham!E:E, "11_Van_B", NhatKy_ViPham!F:F, B22, NhatKy_ViPham!C:C, "T26") - SUMIFS(NhatKy_ViPham!K:K, NhatKy_ViPham!E:E, "11_Van_B", NhatKy_ViPham!F:F, B22, NhatKy_ViPham!C:C, "T26")</f>
        <v>100</v>
      </c>
      <c r="AR22" s="6">
        <f>100 + SUMIFS(NhatKy_ViPham!J:J, NhatKy_ViPham!E:E, "11_Van_B", NhatKy_ViPham!F:F, B22, NhatKy_ViPham!C:C, "T27") - SUMIFS(NhatKy_ViPham!K:K, NhatKy_ViPham!E:E, "11_Van_B", NhatKy_ViPham!F:F, B22, NhatKy_ViPham!C:C, "T27")</f>
        <v>100</v>
      </c>
      <c r="AS22" s="6">
        <f>100 + SUMIFS(NhatKy_ViPham!J:J, NhatKy_ViPham!E:E, "11_Van_B", NhatKy_ViPham!F:F, B22, NhatKy_ViPham!C:C, "T28") - SUMIFS(NhatKy_ViPham!K:K, NhatKy_ViPham!E:E, "11_Van_B", NhatKy_ViPham!F:F, B22, NhatKy_ViPham!C:C, "T28")</f>
        <v>100</v>
      </c>
      <c r="AT22" s="6">
        <f>100 + SUMIFS(NhatKy_ViPham!J:J, NhatKy_ViPham!E:E, "11_Van_B", NhatKy_ViPham!F:F, B22, NhatKy_ViPham!C:C, "T29") - SUMIFS(NhatKy_ViPham!K:K, NhatKy_ViPham!E:E, "11_Van_B", NhatKy_ViPham!F:F, B22, NhatKy_ViPham!C:C, "T29")</f>
        <v>100</v>
      </c>
      <c r="AU22" s="6">
        <f>100 + SUMIFS(NhatKy_ViPham!J:J, NhatKy_ViPham!E:E, "11_Van_B", NhatKy_ViPham!F:F, B22, NhatKy_ViPham!C:C, "T30") - SUMIFS(NhatKy_ViPham!K:K, NhatKy_ViPham!E:E, "11_Van_B", NhatKy_ViPham!F:F, B22, NhatKy_ViPham!C:C, "T30")</f>
        <v>100</v>
      </c>
      <c r="AV22" s="6">
        <f>100 + SUMIFS(NhatKy_ViPham!J:J, NhatKy_ViPham!E:E, "11_Van_B", NhatKy_ViPham!F:F, B22, NhatKy_ViPham!C:C, "T31") - SUMIFS(NhatKy_ViPham!K:K, NhatKy_ViPham!E:E, "11_Van_B", NhatKy_ViPham!F:F, B22, NhatKy_ViPham!C:C, "T31")</f>
        <v>100</v>
      </c>
      <c r="AW22" s="6">
        <f>100 + SUMIFS(NhatKy_ViPham!J:J, NhatKy_ViPham!E:E, "11_Van_B", NhatKy_ViPham!F:F, B22, NhatKy_ViPham!C:C, "T32") - SUMIFS(NhatKy_ViPham!K:K, NhatKy_ViPham!E:E, "11_Van_B", NhatKy_ViPham!F:F, B22, NhatKy_ViPham!C:C, "T32")</f>
        <v>100</v>
      </c>
      <c r="AX22" s="6">
        <f>100 + SUMIFS(NhatKy_ViPham!J:J, NhatKy_ViPham!E:E, "11_Van_B", NhatKy_ViPham!F:F, B22, NhatKy_ViPham!C:C, "T33") - SUMIFS(NhatKy_ViPham!K:K, NhatKy_ViPham!E:E, "11_Van_B", NhatKy_ViPham!F:F, B22, NhatKy_ViPham!C:C, "T33")</f>
        <v>100</v>
      </c>
      <c r="AY22" s="6">
        <f>100 + SUMIFS(NhatKy_ViPham!J:J, NhatKy_ViPham!E:E, "11_Van_B", NhatKy_ViPham!F:F, B22, NhatKy_ViPham!C:C, "T34") - SUMIFS(NhatKy_ViPham!K:K, NhatKy_ViPham!E:E, "11_Van_B", NhatKy_ViPham!F:F, B22, NhatKy_ViPham!C:C, "T34")</f>
        <v>100</v>
      </c>
      <c r="AZ22" s="6">
        <f>100 + SUMIFS(NhatKy_ViPham!J:J, NhatKy_ViPham!E:E, "11_Van_B", NhatKy_ViPham!F:F, B22, NhatKy_ViPham!C:C, "T35") - SUMIFS(NhatKy_ViPham!K:K, NhatKy_ViPham!E:E, "11_Van_B", NhatKy_ViPham!F:F, B22, NhatKy_ViPham!C:C, "T35")</f>
        <v>100</v>
      </c>
      <c r="BA22" s="12">
        <f t="shared" si="0"/>
        <v>100</v>
      </c>
      <c r="BB22" s="11" t="s">
        <v>430</v>
      </c>
      <c r="BC22" s="16" t="str">
        <f t="shared" si="1"/>
        <v>Tốt</v>
      </c>
      <c r="BD22" s="15" t="str">
        <f t="shared" si="2"/>
        <v>🟢 BÌNH THƯỜNG</v>
      </c>
    </row>
    <row r="23" spans="1:56" x14ac:dyDescent="0.25">
      <c r="A23" s="4">
        <v>15</v>
      </c>
      <c r="B23" s="10" t="s">
        <v>198</v>
      </c>
      <c r="C23" s="4" t="s">
        <v>1374</v>
      </c>
      <c r="D23" s="4" t="s">
        <v>429</v>
      </c>
      <c r="E23" s="11" t="s">
        <v>430</v>
      </c>
      <c r="F23" s="7">
        <f>SUMIFS(NhatKy_ViPham!K:K, NhatKy_ViPham!E:E, "11_Van_B", NhatKy_ViPham!F:F, B23, NhatKy_ViPham!H:H, "L01")</f>
        <v>0</v>
      </c>
      <c r="G23" s="7">
        <f>SUMIFS(NhatKy_ViPham!K:K, NhatKy_ViPham!E:E, "11_Van_B", NhatKy_ViPham!F:F, B23, NhatKy_ViPham!H:H, "L02")</f>
        <v>0</v>
      </c>
      <c r="H23" s="7">
        <f>SUMIFS(NhatKy_ViPham!K:K, NhatKy_ViPham!E:E, "11_Van_B", NhatKy_ViPham!F:F, B23, NhatKy_ViPham!H:H, "L03")</f>
        <v>0</v>
      </c>
      <c r="I23" s="7">
        <f>SUMIFS(NhatKy_ViPham!K:K, NhatKy_ViPham!E:E, "11_Van_B", NhatKy_ViPham!F:F, B23, NhatKy_ViPham!H:H, "L04")</f>
        <v>0</v>
      </c>
      <c r="J23" s="7">
        <f>SUMIFS(NhatKy_ViPham!K:K, NhatKy_ViPham!E:E, "11_Van_B", NhatKy_ViPham!F:F, B23, NhatKy_ViPham!H:H, "L05")</f>
        <v>0</v>
      </c>
      <c r="K23" s="7">
        <f>SUMIFS(NhatKy_ViPham!K:K, NhatKy_ViPham!E:E, "11_Van_B", NhatKy_ViPham!F:F, B23, NhatKy_ViPham!H:H, "L06")</f>
        <v>0</v>
      </c>
      <c r="L23" s="7">
        <f>SUMIFS(NhatKy_ViPham!K:K, NhatKy_ViPham!E:E, "11_Van_B", NhatKy_ViPham!F:F, B23, NhatKy_ViPham!H:H, "L07")</f>
        <v>0</v>
      </c>
      <c r="M23" s="7">
        <f>SUMIFS(NhatKy_ViPham!K:K, NhatKy_ViPham!E:E, "11_Van_B", NhatKy_ViPham!F:F, B23, NhatKy_ViPham!H:H, "L08")</f>
        <v>0</v>
      </c>
      <c r="N23" s="7">
        <f>SUMIFS(NhatKy_ViPham!K:K, NhatKy_ViPham!E:E, "11_Van_B", NhatKy_ViPham!F:F, B23, NhatKy_ViPham!H:H, "L09")</f>
        <v>0</v>
      </c>
      <c r="O23" s="7">
        <f>SUMIFS(NhatKy_ViPham!K:K, NhatKy_ViPham!E:E, "11_Van_B", NhatKy_ViPham!F:F, B23, NhatKy_ViPham!H:H, "L10")</f>
        <v>0</v>
      </c>
      <c r="P23" s="12">
        <f>SUMIFS(NhatKy_ViPham!J:J, NhatKy_ViPham!E:E, "11_Van_B", NhatKy_ViPham!F:F, B23)</f>
        <v>0</v>
      </c>
      <c r="Q23" s="13">
        <f>SUMIFS(NhatKy_ViPham!K:K, NhatKy_ViPham!E:E, "11_Van_B", NhatKy_ViPham!F:F, B23)</f>
        <v>0</v>
      </c>
      <c r="R23" s="7">
        <f>100 + SUMIFS(NhatKy_ViPham!J:J, NhatKy_ViPham!E:E, "11_Van_B", NhatKy_ViPham!F:F, B23, NhatKy_ViPham!C:C, "T1") - SUMIFS(NhatKy_ViPham!K:K, NhatKy_ViPham!E:E, "11_Van_B", NhatKy_ViPham!F:F, B23, NhatKy_ViPham!C:C, "T1")</f>
        <v>100</v>
      </c>
      <c r="S23" s="7">
        <f>100 + SUMIFS(NhatKy_ViPham!J:J, NhatKy_ViPham!E:E, "11_Van_B", NhatKy_ViPham!F:F, B23, NhatKy_ViPham!C:C, "T2") - SUMIFS(NhatKy_ViPham!K:K, NhatKy_ViPham!E:E, "11_Van_B", NhatKy_ViPham!F:F, B23, NhatKy_ViPham!C:C, "T2")</f>
        <v>100</v>
      </c>
      <c r="T23" s="7">
        <f>100 + SUMIFS(NhatKy_ViPham!J:J, NhatKy_ViPham!E:E, "11_Van_B", NhatKy_ViPham!F:F, B23, NhatKy_ViPham!C:C, "T3") - SUMIFS(NhatKy_ViPham!K:K, NhatKy_ViPham!E:E, "11_Van_B", NhatKy_ViPham!F:F, B23, NhatKy_ViPham!C:C, "T3")</f>
        <v>100</v>
      </c>
      <c r="U23" s="7">
        <f>100 + SUMIFS(NhatKy_ViPham!J:J, NhatKy_ViPham!E:E, "11_Van_B", NhatKy_ViPham!F:F, B23, NhatKy_ViPham!C:C, "T4") - SUMIFS(NhatKy_ViPham!K:K, NhatKy_ViPham!E:E, "11_Van_B", NhatKy_ViPham!F:F, B23, NhatKy_ViPham!C:C, "T4")</f>
        <v>100</v>
      </c>
      <c r="V23" s="7">
        <f>100 + SUMIFS(NhatKy_ViPham!J:J, NhatKy_ViPham!E:E, "11_Van_B", NhatKy_ViPham!F:F, B23, NhatKy_ViPham!C:C, "T5") - SUMIFS(NhatKy_ViPham!K:K, NhatKy_ViPham!E:E, "11_Van_B", NhatKy_ViPham!F:F, B23, NhatKy_ViPham!C:C, "T5")</f>
        <v>100</v>
      </c>
      <c r="W23" s="7">
        <f>100 + SUMIFS(NhatKy_ViPham!J:J, NhatKy_ViPham!E:E, "11_Van_B", NhatKy_ViPham!F:F, B23, NhatKy_ViPham!C:C, "T6") - SUMIFS(NhatKy_ViPham!K:K, NhatKy_ViPham!E:E, "11_Van_B", NhatKy_ViPham!F:F, B23, NhatKy_ViPham!C:C, "T6")</f>
        <v>100</v>
      </c>
      <c r="X23" s="7">
        <f>100 + SUMIFS(NhatKy_ViPham!J:J, NhatKy_ViPham!E:E, "11_Van_B", NhatKy_ViPham!F:F, B23, NhatKy_ViPham!C:C, "T7") - SUMIFS(NhatKy_ViPham!K:K, NhatKy_ViPham!E:E, "11_Van_B", NhatKy_ViPham!F:F, B23, NhatKy_ViPham!C:C, "T7")</f>
        <v>100</v>
      </c>
      <c r="Y23" s="7">
        <f>100 + SUMIFS(NhatKy_ViPham!J:J, NhatKy_ViPham!E:E, "11_Van_B", NhatKy_ViPham!F:F, B23, NhatKy_ViPham!C:C, "T8") - SUMIFS(NhatKy_ViPham!K:K, NhatKy_ViPham!E:E, "11_Van_B", NhatKy_ViPham!F:F, B23, NhatKy_ViPham!C:C, "T8")</f>
        <v>100</v>
      </c>
      <c r="Z23" s="7">
        <f>100 + SUMIFS(NhatKy_ViPham!J:J, NhatKy_ViPham!E:E, "11_Van_B", NhatKy_ViPham!F:F, B23, NhatKy_ViPham!C:C, "T9") - SUMIFS(NhatKy_ViPham!K:K, NhatKy_ViPham!E:E, "11_Van_B", NhatKy_ViPham!F:F, B23, NhatKy_ViPham!C:C, "T9")</f>
        <v>100</v>
      </c>
      <c r="AA23" s="7">
        <f>100 + SUMIFS(NhatKy_ViPham!J:J, NhatKy_ViPham!E:E, "11_Van_B", NhatKy_ViPham!F:F, B23, NhatKy_ViPham!C:C, "T10") - SUMIFS(NhatKy_ViPham!K:K, NhatKy_ViPham!E:E, "11_Van_B", NhatKy_ViPham!F:F, B23, NhatKy_ViPham!C:C, "T10")</f>
        <v>100</v>
      </c>
      <c r="AB23" s="7">
        <f>100 + SUMIFS(NhatKy_ViPham!J:J, NhatKy_ViPham!E:E, "11_Van_B", NhatKy_ViPham!F:F, B23, NhatKy_ViPham!C:C, "T11") - SUMIFS(NhatKy_ViPham!K:K, NhatKy_ViPham!E:E, "11_Van_B", NhatKy_ViPham!F:F, B23, NhatKy_ViPham!C:C, "T11")</f>
        <v>100</v>
      </c>
      <c r="AC23" s="7">
        <f>100 + SUMIFS(NhatKy_ViPham!J:J, NhatKy_ViPham!E:E, "11_Van_B", NhatKy_ViPham!F:F, B23, NhatKy_ViPham!C:C, "T12") - SUMIFS(NhatKy_ViPham!K:K, NhatKy_ViPham!E:E, "11_Van_B", NhatKy_ViPham!F:F, B23, NhatKy_ViPham!C:C, "T12")</f>
        <v>100</v>
      </c>
      <c r="AD23" s="7">
        <f>100 + SUMIFS(NhatKy_ViPham!J:J, NhatKy_ViPham!E:E, "11_Van_B", NhatKy_ViPham!F:F, B23, NhatKy_ViPham!C:C, "T13") - SUMIFS(NhatKy_ViPham!K:K, NhatKy_ViPham!E:E, "11_Van_B", NhatKy_ViPham!F:F, B23, NhatKy_ViPham!C:C, "T13")</f>
        <v>100</v>
      </c>
      <c r="AE23" s="7">
        <f>100 + SUMIFS(NhatKy_ViPham!J:J, NhatKy_ViPham!E:E, "11_Van_B", NhatKy_ViPham!F:F, B23, NhatKy_ViPham!C:C, "T14") - SUMIFS(NhatKy_ViPham!K:K, NhatKy_ViPham!E:E, "11_Van_B", NhatKy_ViPham!F:F, B23, NhatKy_ViPham!C:C, "T14")</f>
        <v>100</v>
      </c>
      <c r="AF23" s="7">
        <f>100 + SUMIFS(NhatKy_ViPham!J:J, NhatKy_ViPham!E:E, "11_Van_B", NhatKy_ViPham!F:F, B23, NhatKy_ViPham!C:C, "T15") - SUMIFS(NhatKy_ViPham!K:K, NhatKy_ViPham!E:E, "11_Van_B", NhatKy_ViPham!F:F, B23, NhatKy_ViPham!C:C, "T15")</f>
        <v>100</v>
      </c>
      <c r="AG23" s="7">
        <f>100 + SUMIFS(NhatKy_ViPham!J:J, NhatKy_ViPham!E:E, "11_Van_B", NhatKy_ViPham!F:F, B23, NhatKy_ViPham!C:C, "T16") - SUMIFS(NhatKy_ViPham!K:K, NhatKy_ViPham!E:E, "11_Van_B", NhatKy_ViPham!F:F, B23, NhatKy_ViPham!C:C, "T16")</f>
        <v>100</v>
      </c>
      <c r="AH23" s="7">
        <f>100 + SUMIFS(NhatKy_ViPham!J:J, NhatKy_ViPham!E:E, "11_Van_B", NhatKy_ViPham!F:F, B23, NhatKy_ViPham!C:C, "T17") - SUMIFS(NhatKy_ViPham!K:K, NhatKy_ViPham!E:E, "11_Van_B", NhatKy_ViPham!F:F, B23, NhatKy_ViPham!C:C, "T17")</f>
        <v>100</v>
      </c>
      <c r="AI23" s="7">
        <f>100 + SUMIFS(NhatKy_ViPham!J:J, NhatKy_ViPham!E:E, "11_Van_B", NhatKy_ViPham!F:F, B23, NhatKy_ViPham!C:C, "T18") - SUMIFS(NhatKy_ViPham!K:K, NhatKy_ViPham!E:E, "11_Van_B", NhatKy_ViPham!F:F, B23, NhatKy_ViPham!C:C, "T18")</f>
        <v>100</v>
      </c>
      <c r="AJ23" s="7">
        <f>100 + SUMIFS(NhatKy_ViPham!J:J, NhatKy_ViPham!E:E, "11_Van_B", NhatKy_ViPham!F:F, B23, NhatKy_ViPham!C:C, "T19") - SUMIFS(NhatKy_ViPham!K:K, NhatKy_ViPham!E:E, "11_Van_B", NhatKy_ViPham!F:F, B23, NhatKy_ViPham!C:C, "T19")</f>
        <v>100</v>
      </c>
      <c r="AK23" s="7">
        <f>100 + SUMIFS(NhatKy_ViPham!J:J, NhatKy_ViPham!E:E, "11_Van_B", NhatKy_ViPham!F:F, B23, NhatKy_ViPham!C:C, "T20") - SUMIFS(NhatKy_ViPham!K:K, NhatKy_ViPham!E:E, "11_Van_B", NhatKy_ViPham!F:F, B23, NhatKy_ViPham!C:C, "T20")</f>
        <v>100</v>
      </c>
      <c r="AL23" s="7">
        <f>100 + SUMIFS(NhatKy_ViPham!J:J, NhatKy_ViPham!E:E, "11_Van_B", NhatKy_ViPham!F:F, B23, NhatKy_ViPham!C:C, "T21") - SUMIFS(NhatKy_ViPham!K:K, NhatKy_ViPham!E:E, "11_Van_B", NhatKy_ViPham!F:F, B23, NhatKy_ViPham!C:C, "T21")</f>
        <v>100</v>
      </c>
      <c r="AM23" s="7">
        <f>100 + SUMIFS(NhatKy_ViPham!J:J, NhatKy_ViPham!E:E, "11_Van_B", NhatKy_ViPham!F:F, B23, NhatKy_ViPham!C:C, "T22") - SUMIFS(NhatKy_ViPham!K:K, NhatKy_ViPham!E:E, "11_Van_B", NhatKy_ViPham!F:F, B23, NhatKy_ViPham!C:C, "T22")</f>
        <v>100</v>
      </c>
      <c r="AN23" s="7">
        <f>100 + SUMIFS(NhatKy_ViPham!J:J, NhatKy_ViPham!E:E, "11_Van_B", NhatKy_ViPham!F:F, B23, NhatKy_ViPham!C:C, "T23") - SUMIFS(NhatKy_ViPham!K:K, NhatKy_ViPham!E:E, "11_Van_B", NhatKy_ViPham!F:F, B23, NhatKy_ViPham!C:C, "T23")</f>
        <v>100</v>
      </c>
      <c r="AO23" s="7">
        <f>100 + SUMIFS(NhatKy_ViPham!J:J, NhatKy_ViPham!E:E, "11_Van_B", NhatKy_ViPham!F:F, B23, NhatKy_ViPham!C:C, "T24") - SUMIFS(NhatKy_ViPham!K:K, NhatKy_ViPham!E:E, "11_Van_B", NhatKy_ViPham!F:F, B23, NhatKy_ViPham!C:C, "T24")</f>
        <v>100</v>
      </c>
      <c r="AP23" s="7">
        <f>100 + SUMIFS(NhatKy_ViPham!J:J, NhatKy_ViPham!E:E, "11_Van_B", NhatKy_ViPham!F:F, B23, NhatKy_ViPham!C:C, "T25") - SUMIFS(NhatKy_ViPham!K:K, NhatKy_ViPham!E:E, "11_Van_B", NhatKy_ViPham!F:F, B23, NhatKy_ViPham!C:C, "T25")</f>
        <v>100</v>
      </c>
      <c r="AQ23" s="7">
        <f>100 + SUMIFS(NhatKy_ViPham!J:J, NhatKy_ViPham!E:E, "11_Van_B", NhatKy_ViPham!F:F, B23, NhatKy_ViPham!C:C, "T26") - SUMIFS(NhatKy_ViPham!K:K, NhatKy_ViPham!E:E, "11_Van_B", NhatKy_ViPham!F:F, B23, NhatKy_ViPham!C:C, "T26")</f>
        <v>100</v>
      </c>
      <c r="AR23" s="7">
        <f>100 + SUMIFS(NhatKy_ViPham!J:J, NhatKy_ViPham!E:E, "11_Van_B", NhatKy_ViPham!F:F, B23, NhatKy_ViPham!C:C, "T27") - SUMIFS(NhatKy_ViPham!K:K, NhatKy_ViPham!E:E, "11_Van_B", NhatKy_ViPham!F:F, B23, NhatKy_ViPham!C:C, "T27")</f>
        <v>100</v>
      </c>
      <c r="AS23" s="7">
        <f>100 + SUMIFS(NhatKy_ViPham!J:J, NhatKy_ViPham!E:E, "11_Van_B", NhatKy_ViPham!F:F, B23, NhatKy_ViPham!C:C, "T28") - SUMIFS(NhatKy_ViPham!K:K, NhatKy_ViPham!E:E, "11_Van_B", NhatKy_ViPham!F:F, B23, NhatKy_ViPham!C:C, "T28")</f>
        <v>100</v>
      </c>
      <c r="AT23" s="7">
        <f>100 + SUMIFS(NhatKy_ViPham!J:J, NhatKy_ViPham!E:E, "11_Van_B", NhatKy_ViPham!F:F, B23, NhatKy_ViPham!C:C, "T29") - SUMIFS(NhatKy_ViPham!K:K, NhatKy_ViPham!E:E, "11_Van_B", NhatKy_ViPham!F:F, B23, NhatKy_ViPham!C:C, "T29")</f>
        <v>100</v>
      </c>
      <c r="AU23" s="7">
        <f>100 + SUMIFS(NhatKy_ViPham!J:J, NhatKy_ViPham!E:E, "11_Van_B", NhatKy_ViPham!F:F, B23, NhatKy_ViPham!C:C, "T30") - SUMIFS(NhatKy_ViPham!K:K, NhatKy_ViPham!E:E, "11_Van_B", NhatKy_ViPham!F:F, B23, NhatKy_ViPham!C:C, "T30")</f>
        <v>100</v>
      </c>
      <c r="AV23" s="7">
        <f>100 + SUMIFS(NhatKy_ViPham!J:J, NhatKy_ViPham!E:E, "11_Van_B", NhatKy_ViPham!F:F, B23, NhatKy_ViPham!C:C, "T31") - SUMIFS(NhatKy_ViPham!K:K, NhatKy_ViPham!E:E, "11_Van_B", NhatKy_ViPham!F:F, B23, NhatKy_ViPham!C:C, "T31")</f>
        <v>100</v>
      </c>
      <c r="AW23" s="7">
        <f>100 + SUMIFS(NhatKy_ViPham!J:J, NhatKy_ViPham!E:E, "11_Van_B", NhatKy_ViPham!F:F, B23, NhatKy_ViPham!C:C, "T32") - SUMIFS(NhatKy_ViPham!K:K, NhatKy_ViPham!E:E, "11_Van_B", NhatKy_ViPham!F:F, B23, NhatKy_ViPham!C:C, "T32")</f>
        <v>100</v>
      </c>
      <c r="AX23" s="7">
        <f>100 + SUMIFS(NhatKy_ViPham!J:J, NhatKy_ViPham!E:E, "11_Van_B", NhatKy_ViPham!F:F, B23, NhatKy_ViPham!C:C, "T33") - SUMIFS(NhatKy_ViPham!K:K, NhatKy_ViPham!E:E, "11_Van_B", NhatKy_ViPham!F:F, B23, NhatKy_ViPham!C:C, "T33")</f>
        <v>100</v>
      </c>
      <c r="AY23" s="7">
        <f>100 + SUMIFS(NhatKy_ViPham!J:J, NhatKy_ViPham!E:E, "11_Van_B", NhatKy_ViPham!F:F, B23, NhatKy_ViPham!C:C, "T34") - SUMIFS(NhatKy_ViPham!K:K, NhatKy_ViPham!E:E, "11_Van_B", NhatKy_ViPham!F:F, B23, NhatKy_ViPham!C:C, "T34")</f>
        <v>100</v>
      </c>
      <c r="AZ23" s="7">
        <f>100 + SUMIFS(NhatKy_ViPham!J:J, NhatKy_ViPham!E:E, "11_Van_B", NhatKy_ViPham!F:F, B23, NhatKy_ViPham!C:C, "T35") - SUMIFS(NhatKy_ViPham!K:K, NhatKy_ViPham!E:E, "11_Van_B", NhatKy_ViPham!F:F, B23, NhatKy_ViPham!C:C, "T35")</f>
        <v>100</v>
      </c>
      <c r="BA23" s="12">
        <f t="shared" si="0"/>
        <v>100</v>
      </c>
      <c r="BB23" s="11" t="s">
        <v>430</v>
      </c>
      <c r="BC23" s="14" t="str">
        <f t="shared" si="1"/>
        <v>Tốt</v>
      </c>
      <c r="BD23" s="10" t="str">
        <f t="shared" si="2"/>
        <v>🟢 BÌNH THƯỜNG</v>
      </c>
    </row>
    <row r="24" spans="1:56" x14ac:dyDescent="0.25">
      <c r="A24" s="5">
        <v>16</v>
      </c>
      <c r="B24" s="15" t="s">
        <v>1018</v>
      </c>
      <c r="C24" s="5" t="s">
        <v>1918</v>
      </c>
      <c r="D24" s="5" t="s">
        <v>429</v>
      </c>
      <c r="E24" s="11" t="s">
        <v>430</v>
      </c>
      <c r="F24" s="6">
        <f>SUMIFS(NhatKy_ViPham!K:K, NhatKy_ViPham!E:E, "11_Van_B", NhatKy_ViPham!F:F, B24, NhatKy_ViPham!H:H, "L01")</f>
        <v>0</v>
      </c>
      <c r="G24" s="6">
        <f>SUMIFS(NhatKy_ViPham!K:K, NhatKy_ViPham!E:E, "11_Van_B", NhatKy_ViPham!F:F, B24, NhatKy_ViPham!H:H, "L02")</f>
        <v>0</v>
      </c>
      <c r="H24" s="6">
        <f>SUMIFS(NhatKy_ViPham!K:K, NhatKy_ViPham!E:E, "11_Van_B", NhatKy_ViPham!F:F, B24, NhatKy_ViPham!H:H, "L03")</f>
        <v>0</v>
      </c>
      <c r="I24" s="6">
        <f>SUMIFS(NhatKy_ViPham!K:K, NhatKy_ViPham!E:E, "11_Van_B", NhatKy_ViPham!F:F, B24, NhatKy_ViPham!H:H, "L04")</f>
        <v>0</v>
      </c>
      <c r="J24" s="6">
        <f>SUMIFS(NhatKy_ViPham!K:K, NhatKy_ViPham!E:E, "11_Van_B", NhatKy_ViPham!F:F, B24, NhatKy_ViPham!H:H, "L05")</f>
        <v>0</v>
      </c>
      <c r="K24" s="6">
        <f>SUMIFS(NhatKy_ViPham!K:K, NhatKy_ViPham!E:E, "11_Van_B", NhatKy_ViPham!F:F, B24, NhatKy_ViPham!H:H, "L06")</f>
        <v>0</v>
      </c>
      <c r="L24" s="6">
        <f>SUMIFS(NhatKy_ViPham!K:K, NhatKy_ViPham!E:E, "11_Van_B", NhatKy_ViPham!F:F, B24, NhatKy_ViPham!H:H, "L07")</f>
        <v>0</v>
      </c>
      <c r="M24" s="6">
        <f>SUMIFS(NhatKy_ViPham!K:K, NhatKy_ViPham!E:E, "11_Van_B", NhatKy_ViPham!F:F, B24, NhatKy_ViPham!H:H, "L08")</f>
        <v>0</v>
      </c>
      <c r="N24" s="6">
        <f>SUMIFS(NhatKy_ViPham!K:K, NhatKy_ViPham!E:E, "11_Van_B", NhatKy_ViPham!F:F, B24, NhatKy_ViPham!H:H, "L09")</f>
        <v>0</v>
      </c>
      <c r="O24" s="6">
        <f>SUMIFS(NhatKy_ViPham!K:K, NhatKy_ViPham!E:E, "11_Van_B", NhatKy_ViPham!F:F, B24, NhatKy_ViPham!H:H, "L10")</f>
        <v>0</v>
      </c>
      <c r="P24" s="12">
        <f>SUMIFS(NhatKy_ViPham!J:J, NhatKy_ViPham!E:E, "11_Van_B", NhatKy_ViPham!F:F, B24)</f>
        <v>0</v>
      </c>
      <c r="Q24" s="13">
        <f>SUMIFS(NhatKy_ViPham!K:K, NhatKy_ViPham!E:E, "11_Van_B", NhatKy_ViPham!F:F, B24)</f>
        <v>0</v>
      </c>
      <c r="R24" s="6">
        <f>100 + SUMIFS(NhatKy_ViPham!J:J, NhatKy_ViPham!E:E, "11_Van_B", NhatKy_ViPham!F:F, B24, NhatKy_ViPham!C:C, "T1") - SUMIFS(NhatKy_ViPham!K:K, NhatKy_ViPham!E:E, "11_Van_B", NhatKy_ViPham!F:F, B24, NhatKy_ViPham!C:C, "T1")</f>
        <v>100</v>
      </c>
      <c r="S24" s="6">
        <f>100 + SUMIFS(NhatKy_ViPham!J:J, NhatKy_ViPham!E:E, "11_Van_B", NhatKy_ViPham!F:F, B24, NhatKy_ViPham!C:C, "T2") - SUMIFS(NhatKy_ViPham!K:K, NhatKy_ViPham!E:E, "11_Van_B", NhatKy_ViPham!F:F, B24, NhatKy_ViPham!C:C, "T2")</f>
        <v>100</v>
      </c>
      <c r="T24" s="6">
        <f>100 + SUMIFS(NhatKy_ViPham!J:J, NhatKy_ViPham!E:E, "11_Van_B", NhatKy_ViPham!F:F, B24, NhatKy_ViPham!C:C, "T3") - SUMIFS(NhatKy_ViPham!K:K, NhatKy_ViPham!E:E, "11_Van_B", NhatKy_ViPham!F:F, B24, NhatKy_ViPham!C:C, "T3")</f>
        <v>100</v>
      </c>
      <c r="U24" s="6">
        <f>100 + SUMIFS(NhatKy_ViPham!J:J, NhatKy_ViPham!E:E, "11_Van_B", NhatKy_ViPham!F:F, B24, NhatKy_ViPham!C:C, "T4") - SUMIFS(NhatKy_ViPham!K:K, NhatKy_ViPham!E:E, "11_Van_B", NhatKy_ViPham!F:F, B24, NhatKy_ViPham!C:C, "T4")</f>
        <v>100</v>
      </c>
      <c r="V24" s="6">
        <f>100 + SUMIFS(NhatKy_ViPham!J:J, NhatKy_ViPham!E:E, "11_Van_B", NhatKy_ViPham!F:F, B24, NhatKy_ViPham!C:C, "T5") - SUMIFS(NhatKy_ViPham!K:K, NhatKy_ViPham!E:E, "11_Van_B", NhatKy_ViPham!F:F, B24, NhatKy_ViPham!C:C, "T5")</f>
        <v>100</v>
      </c>
      <c r="W24" s="6">
        <f>100 + SUMIFS(NhatKy_ViPham!J:J, NhatKy_ViPham!E:E, "11_Van_B", NhatKy_ViPham!F:F, B24, NhatKy_ViPham!C:C, "T6") - SUMIFS(NhatKy_ViPham!K:K, NhatKy_ViPham!E:E, "11_Van_B", NhatKy_ViPham!F:F, B24, NhatKy_ViPham!C:C, "T6")</f>
        <v>100</v>
      </c>
      <c r="X24" s="6">
        <f>100 + SUMIFS(NhatKy_ViPham!J:J, NhatKy_ViPham!E:E, "11_Van_B", NhatKy_ViPham!F:F, B24, NhatKy_ViPham!C:C, "T7") - SUMIFS(NhatKy_ViPham!K:K, NhatKy_ViPham!E:E, "11_Van_B", NhatKy_ViPham!F:F, B24, NhatKy_ViPham!C:C, "T7")</f>
        <v>100</v>
      </c>
      <c r="Y24" s="6">
        <f>100 + SUMIFS(NhatKy_ViPham!J:J, NhatKy_ViPham!E:E, "11_Van_B", NhatKy_ViPham!F:F, B24, NhatKy_ViPham!C:C, "T8") - SUMIFS(NhatKy_ViPham!K:K, NhatKy_ViPham!E:E, "11_Van_B", NhatKy_ViPham!F:F, B24, NhatKy_ViPham!C:C, "T8")</f>
        <v>100</v>
      </c>
      <c r="Z24" s="6">
        <f>100 + SUMIFS(NhatKy_ViPham!J:J, NhatKy_ViPham!E:E, "11_Van_B", NhatKy_ViPham!F:F, B24, NhatKy_ViPham!C:C, "T9") - SUMIFS(NhatKy_ViPham!K:K, NhatKy_ViPham!E:E, "11_Van_B", NhatKy_ViPham!F:F, B24, NhatKy_ViPham!C:C, "T9")</f>
        <v>100</v>
      </c>
      <c r="AA24" s="6">
        <f>100 + SUMIFS(NhatKy_ViPham!J:J, NhatKy_ViPham!E:E, "11_Van_B", NhatKy_ViPham!F:F, B24, NhatKy_ViPham!C:C, "T10") - SUMIFS(NhatKy_ViPham!K:K, NhatKy_ViPham!E:E, "11_Van_B", NhatKy_ViPham!F:F, B24, NhatKy_ViPham!C:C, "T10")</f>
        <v>100</v>
      </c>
      <c r="AB24" s="6">
        <f>100 + SUMIFS(NhatKy_ViPham!J:J, NhatKy_ViPham!E:E, "11_Van_B", NhatKy_ViPham!F:F, B24, NhatKy_ViPham!C:C, "T11") - SUMIFS(NhatKy_ViPham!K:K, NhatKy_ViPham!E:E, "11_Van_B", NhatKy_ViPham!F:F, B24, NhatKy_ViPham!C:C, "T11")</f>
        <v>100</v>
      </c>
      <c r="AC24" s="6">
        <f>100 + SUMIFS(NhatKy_ViPham!J:J, NhatKy_ViPham!E:E, "11_Van_B", NhatKy_ViPham!F:F, B24, NhatKy_ViPham!C:C, "T12") - SUMIFS(NhatKy_ViPham!K:K, NhatKy_ViPham!E:E, "11_Van_B", NhatKy_ViPham!F:F, B24, NhatKy_ViPham!C:C, "T12")</f>
        <v>100</v>
      </c>
      <c r="AD24" s="6">
        <f>100 + SUMIFS(NhatKy_ViPham!J:J, NhatKy_ViPham!E:E, "11_Van_B", NhatKy_ViPham!F:F, B24, NhatKy_ViPham!C:C, "T13") - SUMIFS(NhatKy_ViPham!K:K, NhatKy_ViPham!E:E, "11_Van_B", NhatKy_ViPham!F:F, B24, NhatKy_ViPham!C:C, "T13")</f>
        <v>100</v>
      </c>
      <c r="AE24" s="6">
        <f>100 + SUMIFS(NhatKy_ViPham!J:J, NhatKy_ViPham!E:E, "11_Van_B", NhatKy_ViPham!F:F, B24, NhatKy_ViPham!C:C, "T14") - SUMIFS(NhatKy_ViPham!K:K, NhatKy_ViPham!E:E, "11_Van_B", NhatKy_ViPham!F:F, B24, NhatKy_ViPham!C:C, "T14")</f>
        <v>100</v>
      </c>
      <c r="AF24" s="6">
        <f>100 + SUMIFS(NhatKy_ViPham!J:J, NhatKy_ViPham!E:E, "11_Van_B", NhatKy_ViPham!F:F, B24, NhatKy_ViPham!C:C, "T15") - SUMIFS(NhatKy_ViPham!K:K, NhatKy_ViPham!E:E, "11_Van_B", NhatKy_ViPham!F:F, B24, NhatKy_ViPham!C:C, "T15")</f>
        <v>100</v>
      </c>
      <c r="AG24" s="6">
        <f>100 + SUMIFS(NhatKy_ViPham!J:J, NhatKy_ViPham!E:E, "11_Van_B", NhatKy_ViPham!F:F, B24, NhatKy_ViPham!C:C, "T16") - SUMIFS(NhatKy_ViPham!K:K, NhatKy_ViPham!E:E, "11_Van_B", NhatKy_ViPham!F:F, B24, NhatKy_ViPham!C:C, "T16")</f>
        <v>100</v>
      </c>
      <c r="AH24" s="6">
        <f>100 + SUMIFS(NhatKy_ViPham!J:J, NhatKy_ViPham!E:E, "11_Van_B", NhatKy_ViPham!F:F, B24, NhatKy_ViPham!C:C, "T17") - SUMIFS(NhatKy_ViPham!K:K, NhatKy_ViPham!E:E, "11_Van_B", NhatKy_ViPham!F:F, B24, NhatKy_ViPham!C:C, "T17")</f>
        <v>100</v>
      </c>
      <c r="AI24" s="6">
        <f>100 + SUMIFS(NhatKy_ViPham!J:J, NhatKy_ViPham!E:E, "11_Van_B", NhatKy_ViPham!F:F, B24, NhatKy_ViPham!C:C, "T18") - SUMIFS(NhatKy_ViPham!K:K, NhatKy_ViPham!E:E, "11_Van_B", NhatKy_ViPham!F:F, B24, NhatKy_ViPham!C:C, "T18")</f>
        <v>100</v>
      </c>
      <c r="AJ24" s="6">
        <f>100 + SUMIFS(NhatKy_ViPham!J:J, NhatKy_ViPham!E:E, "11_Van_B", NhatKy_ViPham!F:F, B24, NhatKy_ViPham!C:C, "T19") - SUMIFS(NhatKy_ViPham!K:K, NhatKy_ViPham!E:E, "11_Van_B", NhatKy_ViPham!F:F, B24, NhatKy_ViPham!C:C, "T19")</f>
        <v>100</v>
      </c>
      <c r="AK24" s="6">
        <f>100 + SUMIFS(NhatKy_ViPham!J:J, NhatKy_ViPham!E:E, "11_Van_B", NhatKy_ViPham!F:F, B24, NhatKy_ViPham!C:C, "T20") - SUMIFS(NhatKy_ViPham!K:K, NhatKy_ViPham!E:E, "11_Van_B", NhatKy_ViPham!F:F, B24, NhatKy_ViPham!C:C, "T20")</f>
        <v>100</v>
      </c>
      <c r="AL24" s="6">
        <f>100 + SUMIFS(NhatKy_ViPham!J:J, NhatKy_ViPham!E:E, "11_Van_B", NhatKy_ViPham!F:F, B24, NhatKy_ViPham!C:C, "T21") - SUMIFS(NhatKy_ViPham!K:K, NhatKy_ViPham!E:E, "11_Van_B", NhatKy_ViPham!F:F, B24, NhatKy_ViPham!C:C, "T21")</f>
        <v>100</v>
      </c>
      <c r="AM24" s="6">
        <f>100 + SUMIFS(NhatKy_ViPham!J:J, NhatKy_ViPham!E:E, "11_Van_B", NhatKy_ViPham!F:F, B24, NhatKy_ViPham!C:C, "T22") - SUMIFS(NhatKy_ViPham!K:K, NhatKy_ViPham!E:E, "11_Van_B", NhatKy_ViPham!F:F, B24, NhatKy_ViPham!C:C, "T22")</f>
        <v>100</v>
      </c>
      <c r="AN24" s="6">
        <f>100 + SUMIFS(NhatKy_ViPham!J:J, NhatKy_ViPham!E:E, "11_Van_B", NhatKy_ViPham!F:F, B24, NhatKy_ViPham!C:C, "T23") - SUMIFS(NhatKy_ViPham!K:K, NhatKy_ViPham!E:E, "11_Van_B", NhatKy_ViPham!F:F, B24, NhatKy_ViPham!C:C, "T23")</f>
        <v>100</v>
      </c>
      <c r="AO24" s="6">
        <f>100 + SUMIFS(NhatKy_ViPham!J:J, NhatKy_ViPham!E:E, "11_Van_B", NhatKy_ViPham!F:F, B24, NhatKy_ViPham!C:C, "T24") - SUMIFS(NhatKy_ViPham!K:K, NhatKy_ViPham!E:E, "11_Van_B", NhatKy_ViPham!F:F, B24, NhatKy_ViPham!C:C, "T24")</f>
        <v>100</v>
      </c>
      <c r="AP24" s="6">
        <f>100 + SUMIFS(NhatKy_ViPham!J:J, NhatKy_ViPham!E:E, "11_Van_B", NhatKy_ViPham!F:F, B24, NhatKy_ViPham!C:C, "T25") - SUMIFS(NhatKy_ViPham!K:K, NhatKy_ViPham!E:E, "11_Van_B", NhatKy_ViPham!F:F, B24, NhatKy_ViPham!C:C, "T25")</f>
        <v>100</v>
      </c>
      <c r="AQ24" s="6">
        <f>100 + SUMIFS(NhatKy_ViPham!J:J, NhatKy_ViPham!E:E, "11_Van_B", NhatKy_ViPham!F:F, B24, NhatKy_ViPham!C:C, "T26") - SUMIFS(NhatKy_ViPham!K:K, NhatKy_ViPham!E:E, "11_Van_B", NhatKy_ViPham!F:F, B24, NhatKy_ViPham!C:C, "T26")</f>
        <v>100</v>
      </c>
      <c r="AR24" s="6">
        <f>100 + SUMIFS(NhatKy_ViPham!J:J, NhatKy_ViPham!E:E, "11_Van_B", NhatKy_ViPham!F:F, B24, NhatKy_ViPham!C:C, "T27") - SUMIFS(NhatKy_ViPham!K:K, NhatKy_ViPham!E:E, "11_Van_B", NhatKy_ViPham!F:F, B24, NhatKy_ViPham!C:C, "T27")</f>
        <v>100</v>
      </c>
      <c r="AS24" s="6">
        <f>100 + SUMIFS(NhatKy_ViPham!J:J, NhatKy_ViPham!E:E, "11_Van_B", NhatKy_ViPham!F:F, B24, NhatKy_ViPham!C:C, "T28") - SUMIFS(NhatKy_ViPham!K:K, NhatKy_ViPham!E:E, "11_Van_B", NhatKy_ViPham!F:F, B24, NhatKy_ViPham!C:C, "T28")</f>
        <v>100</v>
      </c>
      <c r="AT24" s="6">
        <f>100 + SUMIFS(NhatKy_ViPham!J:J, NhatKy_ViPham!E:E, "11_Van_B", NhatKy_ViPham!F:F, B24, NhatKy_ViPham!C:C, "T29") - SUMIFS(NhatKy_ViPham!K:K, NhatKy_ViPham!E:E, "11_Van_B", NhatKy_ViPham!F:F, B24, NhatKy_ViPham!C:C, "T29")</f>
        <v>100</v>
      </c>
      <c r="AU24" s="6">
        <f>100 + SUMIFS(NhatKy_ViPham!J:J, NhatKy_ViPham!E:E, "11_Van_B", NhatKy_ViPham!F:F, B24, NhatKy_ViPham!C:C, "T30") - SUMIFS(NhatKy_ViPham!K:K, NhatKy_ViPham!E:E, "11_Van_B", NhatKy_ViPham!F:F, B24, NhatKy_ViPham!C:C, "T30")</f>
        <v>100</v>
      </c>
      <c r="AV24" s="6">
        <f>100 + SUMIFS(NhatKy_ViPham!J:J, NhatKy_ViPham!E:E, "11_Van_B", NhatKy_ViPham!F:F, B24, NhatKy_ViPham!C:C, "T31") - SUMIFS(NhatKy_ViPham!K:K, NhatKy_ViPham!E:E, "11_Van_B", NhatKy_ViPham!F:F, B24, NhatKy_ViPham!C:C, "T31")</f>
        <v>100</v>
      </c>
      <c r="AW24" s="6">
        <f>100 + SUMIFS(NhatKy_ViPham!J:J, NhatKy_ViPham!E:E, "11_Van_B", NhatKy_ViPham!F:F, B24, NhatKy_ViPham!C:C, "T32") - SUMIFS(NhatKy_ViPham!K:K, NhatKy_ViPham!E:E, "11_Van_B", NhatKy_ViPham!F:F, B24, NhatKy_ViPham!C:C, "T32")</f>
        <v>100</v>
      </c>
      <c r="AX24" s="6">
        <f>100 + SUMIFS(NhatKy_ViPham!J:J, NhatKy_ViPham!E:E, "11_Van_B", NhatKy_ViPham!F:F, B24, NhatKy_ViPham!C:C, "T33") - SUMIFS(NhatKy_ViPham!K:K, NhatKy_ViPham!E:E, "11_Van_B", NhatKy_ViPham!F:F, B24, NhatKy_ViPham!C:C, "T33")</f>
        <v>100</v>
      </c>
      <c r="AY24" s="6">
        <f>100 + SUMIFS(NhatKy_ViPham!J:J, NhatKy_ViPham!E:E, "11_Van_B", NhatKy_ViPham!F:F, B24, NhatKy_ViPham!C:C, "T34") - SUMIFS(NhatKy_ViPham!K:K, NhatKy_ViPham!E:E, "11_Van_B", NhatKy_ViPham!F:F, B24, NhatKy_ViPham!C:C, "T34")</f>
        <v>100</v>
      </c>
      <c r="AZ24" s="6">
        <f>100 + SUMIFS(NhatKy_ViPham!J:J, NhatKy_ViPham!E:E, "11_Van_B", NhatKy_ViPham!F:F, B24, NhatKy_ViPham!C:C, "T35") - SUMIFS(NhatKy_ViPham!K:K, NhatKy_ViPham!E:E, "11_Van_B", NhatKy_ViPham!F:F, B24, NhatKy_ViPham!C:C, "T35")</f>
        <v>100</v>
      </c>
      <c r="BA24" s="12">
        <f t="shared" si="0"/>
        <v>100</v>
      </c>
      <c r="BB24" s="11" t="s">
        <v>430</v>
      </c>
      <c r="BC24" s="16" t="str">
        <f t="shared" si="1"/>
        <v>Tốt</v>
      </c>
      <c r="BD24" s="15" t="str">
        <f t="shared" si="2"/>
        <v>🟢 BÌNH THƯỜNG</v>
      </c>
    </row>
    <row r="25" spans="1:56" x14ac:dyDescent="0.25">
      <c r="A25" s="4">
        <v>17</v>
      </c>
      <c r="B25" s="10" t="s">
        <v>1919</v>
      </c>
      <c r="C25" s="4" t="s">
        <v>1920</v>
      </c>
      <c r="D25" s="4" t="s">
        <v>429</v>
      </c>
      <c r="E25" s="11" t="s">
        <v>430</v>
      </c>
      <c r="F25" s="7">
        <f>SUMIFS(NhatKy_ViPham!K:K, NhatKy_ViPham!E:E, "11_Van_B", NhatKy_ViPham!F:F, B25, NhatKy_ViPham!H:H, "L01")</f>
        <v>0</v>
      </c>
      <c r="G25" s="7">
        <f>SUMIFS(NhatKy_ViPham!K:K, NhatKy_ViPham!E:E, "11_Van_B", NhatKy_ViPham!F:F, B25, NhatKy_ViPham!H:H, "L02")</f>
        <v>0</v>
      </c>
      <c r="H25" s="7">
        <f>SUMIFS(NhatKy_ViPham!K:K, NhatKy_ViPham!E:E, "11_Van_B", NhatKy_ViPham!F:F, B25, NhatKy_ViPham!H:H, "L03")</f>
        <v>0</v>
      </c>
      <c r="I25" s="7">
        <f>SUMIFS(NhatKy_ViPham!K:K, NhatKy_ViPham!E:E, "11_Van_B", NhatKy_ViPham!F:F, B25, NhatKy_ViPham!H:H, "L04")</f>
        <v>0</v>
      </c>
      <c r="J25" s="7">
        <f>SUMIFS(NhatKy_ViPham!K:K, NhatKy_ViPham!E:E, "11_Van_B", NhatKy_ViPham!F:F, B25, NhatKy_ViPham!H:H, "L05")</f>
        <v>0</v>
      </c>
      <c r="K25" s="7">
        <f>SUMIFS(NhatKy_ViPham!K:K, NhatKy_ViPham!E:E, "11_Van_B", NhatKy_ViPham!F:F, B25, NhatKy_ViPham!H:H, "L06")</f>
        <v>0</v>
      </c>
      <c r="L25" s="7">
        <f>SUMIFS(NhatKy_ViPham!K:K, NhatKy_ViPham!E:E, "11_Van_B", NhatKy_ViPham!F:F, B25, NhatKy_ViPham!H:H, "L07")</f>
        <v>0</v>
      </c>
      <c r="M25" s="7">
        <f>SUMIFS(NhatKy_ViPham!K:K, NhatKy_ViPham!E:E, "11_Van_B", NhatKy_ViPham!F:F, B25, NhatKy_ViPham!H:H, "L08")</f>
        <v>0</v>
      </c>
      <c r="N25" s="7">
        <f>SUMIFS(NhatKy_ViPham!K:K, NhatKy_ViPham!E:E, "11_Van_B", NhatKy_ViPham!F:F, B25, NhatKy_ViPham!H:H, "L09")</f>
        <v>0</v>
      </c>
      <c r="O25" s="7">
        <f>SUMIFS(NhatKy_ViPham!K:K, NhatKy_ViPham!E:E, "11_Van_B", NhatKy_ViPham!F:F, B25, NhatKy_ViPham!H:H, "L10")</f>
        <v>0</v>
      </c>
      <c r="P25" s="12">
        <f>SUMIFS(NhatKy_ViPham!J:J, NhatKy_ViPham!E:E, "11_Van_B", NhatKy_ViPham!F:F, B25)</f>
        <v>0</v>
      </c>
      <c r="Q25" s="13">
        <f>SUMIFS(NhatKy_ViPham!K:K, NhatKy_ViPham!E:E, "11_Van_B", NhatKy_ViPham!F:F, B25)</f>
        <v>0</v>
      </c>
      <c r="R25" s="7">
        <f>100 + SUMIFS(NhatKy_ViPham!J:J, NhatKy_ViPham!E:E, "11_Van_B", NhatKy_ViPham!F:F, B25, NhatKy_ViPham!C:C, "T1") - SUMIFS(NhatKy_ViPham!K:K, NhatKy_ViPham!E:E, "11_Van_B", NhatKy_ViPham!F:F, B25, NhatKy_ViPham!C:C, "T1")</f>
        <v>100</v>
      </c>
      <c r="S25" s="7">
        <f>100 + SUMIFS(NhatKy_ViPham!J:J, NhatKy_ViPham!E:E, "11_Van_B", NhatKy_ViPham!F:F, B25, NhatKy_ViPham!C:C, "T2") - SUMIFS(NhatKy_ViPham!K:K, NhatKy_ViPham!E:E, "11_Van_B", NhatKy_ViPham!F:F, B25, NhatKy_ViPham!C:C, "T2")</f>
        <v>100</v>
      </c>
      <c r="T25" s="7">
        <f>100 + SUMIFS(NhatKy_ViPham!J:J, NhatKy_ViPham!E:E, "11_Van_B", NhatKy_ViPham!F:F, B25, NhatKy_ViPham!C:C, "T3") - SUMIFS(NhatKy_ViPham!K:K, NhatKy_ViPham!E:E, "11_Van_B", NhatKy_ViPham!F:F, B25, NhatKy_ViPham!C:C, "T3")</f>
        <v>100</v>
      </c>
      <c r="U25" s="7">
        <f>100 + SUMIFS(NhatKy_ViPham!J:J, NhatKy_ViPham!E:E, "11_Van_B", NhatKy_ViPham!F:F, B25, NhatKy_ViPham!C:C, "T4") - SUMIFS(NhatKy_ViPham!K:K, NhatKy_ViPham!E:E, "11_Van_B", NhatKy_ViPham!F:F, B25, NhatKy_ViPham!C:C, "T4")</f>
        <v>100</v>
      </c>
      <c r="V25" s="7">
        <f>100 + SUMIFS(NhatKy_ViPham!J:J, NhatKy_ViPham!E:E, "11_Van_B", NhatKy_ViPham!F:F, B25, NhatKy_ViPham!C:C, "T5") - SUMIFS(NhatKy_ViPham!K:K, NhatKy_ViPham!E:E, "11_Van_B", NhatKy_ViPham!F:F, B25, NhatKy_ViPham!C:C, "T5")</f>
        <v>100</v>
      </c>
      <c r="W25" s="7">
        <f>100 + SUMIFS(NhatKy_ViPham!J:J, NhatKy_ViPham!E:E, "11_Van_B", NhatKy_ViPham!F:F, B25, NhatKy_ViPham!C:C, "T6") - SUMIFS(NhatKy_ViPham!K:K, NhatKy_ViPham!E:E, "11_Van_B", NhatKy_ViPham!F:F, B25, NhatKy_ViPham!C:C, "T6")</f>
        <v>100</v>
      </c>
      <c r="X25" s="7">
        <f>100 + SUMIFS(NhatKy_ViPham!J:J, NhatKy_ViPham!E:E, "11_Van_B", NhatKy_ViPham!F:F, B25, NhatKy_ViPham!C:C, "T7") - SUMIFS(NhatKy_ViPham!K:K, NhatKy_ViPham!E:E, "11_Van_B", NhatKy_ViPham!F:F, B25, NhatKy_ViPham!C:C, "T7")</f>
        <v>100</v>
      </c>
      <c r="Y25" s="7">
        <f>100 + SUMIFS(NhatKy_ViPham!J:J, NhatKy_ViPham!E:E, "11_Van_B", NhatKy_ViPham!F:F, B25, NhatKy_ViPham!C:C, "T8") - SUMIFS(NhatKy_ViPham!K:K, NhatKy_ViPham!E:E, "11_Van_B", NhatKy_ViPham!F:F, B25, NhatKy_ViPham!C:C, "T8")</f>
        <v>100</v>
      </c>
      <c r="Z25" s="7">
        <f>100 + SUMIFS(NhatKy_ViPham!J:J, NhatKy_ViPham!E:E, "11_Van_B", NhatKy_ViPham!F:F, B25, NhatKy_ViPham!C:C, "T9") - SUMIFS(NhatKy_ViPham!K:K, NhatKy_ViPham!E:E, "11_Van_B", NhatKy_ViPham!F:F, B25, NhatKy_ViPham!C:C, "T9")</f>
        <v>100</v>
      </c>
      <c r="AA25" s="7">
        <f>100 + SUMIFS(NhatKy_ViPham!J:J, NhatKy_ViPham!E:E, "11_Van_B", NhatKy_ViPham!F:F, B25, NhatKy_ViPham!C:C, "T10") - SUMIFS(NhatKy_ViPham!K:K, NhatKy_ViPham!E:E, "11_Van_B", NhatKy_ViPham!F:F, B25, NhatKy_ViPham!C:C, "T10")</f>
        <v>100</v>
      </c>
      <c r="AB25" s="7">
        <f>100 + SUMIFS(NhatKy_ViPham!J:J, NhatKy_ViPham!E:E, "11_Van_B", NhatKy_ViPham!F:F, B25, NhatKy_ViPham!C:C, "T11") - SUMIFS(NhatKy_ViPham!K:K, NhatKy_ViPham!E:E, "11_Van_B", NhatKy_ViPham!F:F, B25, NhatKy_ViPham!C:C, "T11")</f>
        <v>100</v>
      </c>
      <c r="AC25" s="7">
        <f>100 + SUMIFS(NhatKy_ViPham!J:J, NhatKy_ViPham!E:E, "11_Van_B", NhatKy_ViPham!F:F, B25, NhatKy_ViPham!C:C, "T12") - SUMIFS(NhatKy_ViPham!K:K, NhatKy_ViPham!E:E, "11_Van_B", NhatKy_ViPham!F:F, B25, NhatKy_ViPham!C:C, "T12")</f>
        <v>100</v>
      </c>
      <c r="AD25" s="7">
        <f>100 + SUMIFS(NhatKy_ViPham!J:J, NhatKy_ViPham!E:E, "11_Van_B", NhatKy_ViPham!F:F, B25, NhatKy_ViPham!C:C, "T13") - SUMIFS(NhatKy_ViPham!K:K, NhatKy_ViPham!E:E, "11_Van_B", NhatKy_ViPham!F:F, B25, NhatKy_ViPham!C:C, "T13")</f>
        <v>100</v>
      </c>
      <c r="AE25" s="7">
        <f>100 + SUMIFS(NhatKy_ViPham!J:J, NhatKy_ViPham!E:E, "11_Van_B", NhatKy_ViPham!F:F, B25, NhatKy_ViPham!C:C, "T14") - SUMIFS(NhatKy_ViPham!K:K, NhatKy_ViPham!E:E, "11_Van_B", NhatKy_ViPham!F:F, B25, NhatKy_ViPham!C:C, "T14")</f>
        <v>100</v>
      </c>
      <c r="AF25" s="7">
        <f>100 + SUMIFS(NhatKy_ViPham!J:J, NhatKy_ViPham!E:E, "11_Van_B", NhatKy_ViPham!F:F, B25, NhatKy_ViPham!C:C, "T15") - SUMIFS(NhatKy_ViPham!K:K, NhatKy_ViPham!E:E, "11_Van_B", NhatKy_ViPham!F:F, B25, NhatKy_ViPham!C:C, "T15")</f>
        <v>100</v>
      </c>
      <c r="AG25" s="7">
        <f>100 + SUMIFS(NhatKy_ViPham!J:J, NhatKy_ViPham!E:E, "11_Van_B", NhatKy_ViPham!F:F, B25, NhatKy_ViPham!C:C, "T16") - SUMIFS(NhatKy_ViPham!K:K, NhatKy_ViPham!E:E, "11_Van_B", NhatKy_ViPham!F:F, B25, NhatKy_ViPham!C:C, "T16")</f>
        <v>100</v>
      </c>
      <c r="AH25" s="7">
        <f>100 + SUMIFS(NhatKy_ViPham!J:J, NhatKy_ViPham!E:E, "11_Van_B", NhatKy_ViPham!F:F, B25, NhatKy_ViPham!C:C, "T17") - SUMIFS(NhatKy_ViPham!K:K, NhatKy_ViPham!E:E, "11_Van_B", NhatKy_ViPham!F:F, B25, NhatKy_ViPham!C:C, "T17")</f>
        <v>100</v>
      </c>
      <c r="AI25" s="7">
        <f>100 + SUMIFS(NhatKy_ViPham!J:J, NhatKy_ViPham!E:E, "11_Van_B", NhatKy_ViPham!F:F, B25, NhatKy_ViPham!C:C, "T18") - SUMIFS(NhatKy_ViPham!K:K, NhatKy_ViPham!E:E, "11_Van_B", NhatKy_ViPham!F:F, B25, NhatKy_ViPham!C:C, "T18")</f>
        <v>100</v>
      </c>
      <c r="AJ25" s="7">
        <f>100 + SUMIFS(NhatKy_ViPham!J:J, NhatKy_ViPham!E:E, "11_Van_B", NhatKy_ViPham!F:F, B25, NhatKy_ViPham!C:C, "T19") - SUMIFS(NhatKy_ViPham!K:K, NhatKy_ViPham!E:E, "11_Van_B", NhatKy_ViPham!F:F, B25, NhatKy_ViPham!C:C, "T19")</f>
        <v>100</v>
      </c>
      <c r="AK25" s="7">
        <f>100 + SUMIFS(NhatKy_ViPham!J:J, NhatKy_ViPham!E:E, "11_Van_B", NhatKy_ViPham!F:F, B25, NhatKy_ViPham!C:C, "T20") - SUMIFS(NhatKy_ViPham!K:K, NhatKy_ViPham!E:E, "11_Van_B", NhatKy_ViPham!F:F, B25, NhatKy_ViPham!C:C, "T20")</f>
        <v>100</v>
      </c>
      <c r="AL25" s="7">
        <f>100 + SUMIFS(NhatKy_ViPham!J:J, NhatKy_ViPham!E:E, "11_Van_B", NhatKy_ViPham!F:F, B25, NhatKy_ViPham!C:C, "T21") - SUMIFS(NhatKy_ViPham!K:K, NhatKy_ViPham!E:E, "11_Van_B", NhatKy_ViPham!F:F, B25, NhatKy_ViPham!C:C, "T21")</f>
        <v>100</v>
      </c>
      <c r="AM25" s="7">
        <f>100 + SUMIFS(NhatKy_ViPham!J:J, NhatKy_ViPham!E:E, "11_Van_B", NhatKy_ViPham!F:F, B25, NhatKy_ViPham!C:C, "T22") - SUMIFS(NhatKy_ViPham!K:K, NhatKy_ViPham!E:E, "11_Van_B", NhatKy_ViPham!F:F, B25, NhatKy_ViPham!C:C, "T22")</f>
        <v>100</v>
      </c>
      <c r="AN25" s="7">
        <f>100 + SUMIFS(NhatKy_ViPham!J:J, NhatKy_ViPham!E:E, "11_Van_B", NhatKy_ViPham!F:F, B25, NhatKy_ViPham!C:C, "T23") - SUMIFS(NhatKy_ViPham!K:K, NhatKy_ViPham!E:E, "11_Van_B", NhatKy_ViPham!F:F, B25, NhatKy_ViPham!C:C, "T23")</f>
        <v>100</v>
      </c>
      <c r="AO25" s="7">
        <f>100 + SUMIFS(NhatKy_ViPham!J:J, NhatKy_ViPham!E:E, "11_Van_B", NhatKy_ViPham!F:F, B25, NhatKy_ViPham!C:C, "T24") - SUMIFS(NhatKy_ViPham!K:K, NhatKy_ViPham!E:E, "11_Van_B", NhatKy_ViPham!F:F, B25, NhatKy_ViPham!C:C, "T24")</f>
        <v>100</v>
      </c>
      <c r="AP25" s="7">
        <f>100 + SUMIFS(NhatKy_ViPham!J:J, NhatKy_ViPham!E:E, "11_Van_B", NhatKy_ViPham!F:F, B25, NhatKy_ViPham!C:C, "T25") - SUMIFS(NhatKy_ViPham!K:K, NhatKy_ViPham!E:E, "11_Van_B", NhatKy_ViPham!F:F, B25, NhatKy_ViPham!C:C, "T25")</f>
        <v>100</v>
      </c>
      <c r="AQ25" s="7">
        <f>100 + SUMIFS(NhatKy_ViPham!J:J, NhatKy_ViPham!E:E, "11_Van_B", NhatKy_ViPham!F:F, B25, NhatKy_ViPham!C:C, "T26") - SUMIFS(NhatKy_ViPham!K:K, NhatKy_ViPham!E:E, "11_Van_B", NhatKy_ViPham!F:F, B25, NhatKy_ViPham!C:C, "T26")</f>
        <v>100</v>
      </c>
      <c r="AR25" s="7">
        <f>100 + SUMIFS(NhatKy_ViPham!J:J, NhatKy_ViPham!E:E, "11_Van_B", NhatKy_ViPham!F:F, B25, NhatKy_ViPham!C:C, "T27") - SUMIFS(NhatKy_ViPham!K:K, NhatKy_ViPham!E:E, "11_Van_B", NhatKy_ViPham!F:F, B25, NhatKy_ViPham!C:C, "T27")</f>
        <v>100</v>
      </c>
      <c r="AS25" s="7">
        <f>100 + SUMIFS(NhatKy_ViPham!J:J, NhatKy_ViPham!E:E, "11_Van_B", NhatKy_ViPham!F:F, B25, NhatKy_ViPham!C:C, "T28") - SUMIFS(NhatKy_ViPham!K:K, NhatKy_ViPham!E:E, "11_Van_B", NhatKy_ViPham!F:F, B25, NhatKy_ViPham!C:C, "T28")</f>
        <v>100</v>
      </c>
      <c r="AT25" s="7">
        <f>100 + SUMIFS(NhatKy_ViPham!J:J, NhatKy_ViPham!E:E, "11_Van_B", NhatKy_ViPham!F:F, B25, NhatKy_ViPham!C:C, "T29") - SUMIFS(NhatKy_ViPham!K:K, NhatKy_ViPham!E:E, "11_Van_B", NhatKy_ViPham!F:F, B25, NhatKy_ViPham!C:C, "T29")</f>
        <v>100</v>
      </c>
      <c r="AU25" s="7">
        <f>100 + SUMIFS(NhatKy_ViPham!J:J, NhatKy_ViPham!E:E, "11_Van_B", NhatKy_ViPham!F:F, B25, NhatKy_ViPham!C:C, "T30") - SUMIFS(NhatKy_ViPham!K:K, NhatKy_ViPham!E:E, "11_Van_B", NhatKy_ViPham!F:F, B25, NhatKy_ViPham!C:C, "T30")</f>
        <v>100</v>
      </c>
      <c r="AV25" s="7">
        <f>100 + SUMIFS(NhatKy_ViPham!J:J, NhatKy_ViPham!E:E, "11_Van_B", NhatKy_ViPham!F:F, B25, NhatKy_ViPham!C:C, "T31") - SUMIFS(NhatKy_ViPham!K:K, NhatKy_ViPham!E:E, "11_Van_B", NhatKy_ViPham!F:F, B25, NhatKy_ViPham!C:C, "T31")</f>
        <v>100</v>
      </c>
      <c r="AW25" s="7">
        <f>100 + SUMIFS(NhatKy_ViPham!J:J, NhatKy_ViPham!E:E, "11_Van_B", NhatKy_ViPham!F:F, B25, NhatKy_ViPham!C:C, "T32") - SUMIFS(NhatKy_ViPham!K:K, NhatKy_ViPham!E:E, "11_Van_B", NhatKy_ViPham!F:F, B25, NhatKy_ViPham!C:C, "T32")</f>
        <v>100</v>
      </c>
      <c r="AX25" s="7">
        <f>100 + SUMIFS(NhatKy_ViPham!J:J, NhatKy_ViPham!E:E, "11_Van_B", NhatKy_ViPham!F:F, B25, NhatKy_ViPham!C:C, "T33") - SUMIFS(NhatKy_ViPham!K:K, NhatKy_ViPham!E:E, "11_Van_B", NhatKy_ViPham!F:F, B25, NhatKy_ViPham!C:C, "T33")</f>
        <v>100</v>
      </c>
      <c r="AY25" s="7">
        <f>100 + SUMIFS(NhatKy_ViPham!J:J, NhatKy_ViPham!E:E, "11_Van_B", NhatKy_ViPham!F:F, B25, NhatKy_ViPham!C:C, "T34") - SUMIFS(NhatKy_ViPham!K:K, NhatKy_ViPham!E:E, "11_Van_B", NhatKy_ViPham!F:F, B25, NhatKy_ViPham!C:C, "T34")</f>
        <v>100</v>
      </c>
      <c r="AZ25" s="7">
        <f>100 + SUMIFS(NhatKy_ViPham!J:J, NhatKy_ViPham!E:E, "11_Van_B", NhatKy_ViPham!F:F, B25, NhatKy_ViPham!C:C, "T35") - SUMIFS(NhatKy_ViPham!K:K, NhatKy_ViPham!E:E, "11_Van_B", NhatKy_ViPham!F:F, B25, NhatKy_ViPham!C:C, "T35")</f>
        <v>100</v>
      </c>
      <c r="BA25" s="12">
        <f t="shared" si="0"/>
        <v>100</v>
      </c>
      <c r="BB25" s="11" t="s">
        <v>430</v>
      </c>
      <c r="BC25" s="14" t="str">
        <f t="shared" si="1"/>
        <v>Tốt</v>
      </c>
      <c r="BD25" s="10" t="str">
        <f t="shared" si="2"/>
        <v>🟢 BÌNH THƯỜNG</v>
      </c>
    </row>
    <row r="26" spans="1:56" x14ac:dyDescent="0.25">
      <c r="A26" s="5">
        <v>18</v>
      </c>
      <c r="B26" s="15" t="s">
        <v>1921</v>
      </c>
      <c r="C26" s="5" t="s">
        <v>1906</v>
      </c>
      <c r="D26" s="5" t="s">
        <v>429</v>
      </c>
      <c r="E26" s="11" t="s">
        <v>430</v>
      </c>
      <c r="F26" s="6">
        <f>SUMIFS(NhatKy_ViPham!K:K, NhatKy_ViPham!E:E, "11_Van_B", NhatKy_ViPham!F:F, B26, NhatKy_ViPham!H:H, "L01")</f>
        <v>0</v>
      </c>
      <c r="G26" s="6">
        <f>SUMIFS(NhatKy_ViPham!K:K, NhatKy_ViPham!E:E, "11_Van_B", NhatKy_ViPham!F:F, B26, NhatKy_ViPham!H:H, "L02")</f>
        <v>0</v>
      </c>
      <c r="H26" s="6">
        <f>SUMIFS(NhatKy_ViPham!K:K, NhatKy_ViPham!E:E, "11_Van_B", NhatKy_ViPham!F:F, B26, NhatKy_ViPham!H:H, "L03")</f>
        <v>0</v>
      </c>
      <c r="I26" s="6">
        <f>SUMIFS(NhatKy_ViPham!K:K, NhatKy_ViPham!E:E, "11_Van_B", NhatKy_ViPham!F:F, B26, NhatKy_ViPham!H:H, "L04")</f>
        <v>0</v>
      </c>
      <c r="J26" s="6">
        <f>SUMIFS(NhatKy_ViPham!K:K, NhatKy_ViPham!E:E, "11_Van_B", NhatKy_ViPham!F:F, B26, NhatKy_ViPham!H:H, "L05")</f>
        <v>0</v>
      </c>
      <c r="K26" s="6">
        <f>SUMIFS(NhatKy_ViPham!K:K, NhatKy_ViPham!E:E, "11_Van_B", NhatKy_ViPham!F:F, B26, NhatKy_ViPham!H:H, "L06")</f>
        <v>0</v>
      </c>
      <c r="L26" s="6">
        <f>SUMIFS(NhatKy_ViPham!K:K, NhatKy_ViPham!E:E, "11_Van_B", NhatKy_ViPham!F:F, B26, NhatKy_ViPham!H:H, "L07")</f>
        <v>0</v>
      </c>
      <c r="M26" s="6">
        <f>SUMIFS(NhatKy_ViPham!K:K, NhatKy_ViPham!E:E, "11_Van_B", NhatKy_ViPham!F:F, B26, NhatKy_ViPham!H:H, "L08")</f>
        <v>0</v>
      </c>
      <c r="N26" s="6">
        <f>SUMIFS(NhatKy_ViPham!K:K, NhatKy_ViPham!E:E, "11_Van_B", NhatKy_ViPham!F:F, B26, NhatKy_ViPham!H:H, "L09")</f>
        <v>0</v>
      </c>
      <c r="O26" s="6">
        <f>SUMIFS(NhatKy_ViPham!K:K, NhatKy_ViPham!E:E, "11_Van_B", NhatKy_ViPham!F:F, B26, NhatKy_ViPham!H:H, "L10")</f>
        <v>0</v>
      </c>
      <c r="P26" s="12">
        <f>SUMIFS(NhatKy_ViPham!J:J, NhatKy_ViPham!E:E, "11_Van_B", NhatKy_ViPham!F:F, B26)</f>
        <v>0</v>
      </c>
      <c r="Q26" s="13">
        <f>SUMIFS(NhatKy_ViPham!K:K, NhatKy_ViPham!E:E, "11_Van_B", NhatKy_ViPham!F:F, B26)</f>
        <v>0</v>
      </c>
      <c r="R26" s="6">
        <f>100 + SUMIFS(NhatKy_ViPham!J:J, NhatKy_ViPham!E:E, "11_Van_B", NhatKy_ViPham!F:F, B26, NhatKy_ViPham!C:C, "T1") - SUMIFS(NhatKy_ViPham!K:K, NhatKy_ViPham!E:E, "11_Van_B", NhatKy_ViPham!F:F, B26, NhatKy_ViPham!C:C, "T1")</f>
        <v>100</v>
      </c>
      <c r="S26" s="6">
        <f>100 + SUMIFS(NhatKy_ViPham!J:J, NhatKy_ViPham!E:E, "11_Van_B", NhatKy_ViPham!F:F, B26, NhatKy_ViPham!C:C, "T2") - SUMIFS(NhatKy_ViPham!K:K, NhatKy_ViPham!E:E, "11_Van_B", NhatKy_ViPham!F:F, B26, NhatKy_ViPham!C:C, "T2")</f>
        <v>100</v>
      </c>
      <c r="T26" s="6">
        <f>100 + SUMIFS(NhatKy_ViPham!J:J, NhatKy_ViPham!E:E, "11_Van_B", NhatKy_ViPham!F:F, B26, NhatKy_ViPham!C:C, "T3") - SUMIFS(NhatKy_ViPham!K:K, NhatKy_ViPham!E:E, "11_Van_B", NhatKy_ViPham!F:F, B26, NhatKy_ViPham!C:C, "T3")</f>
        <v>100</v>
      </c>
      <c r="U26" s="6">
        <f>100 + SUMIFS(NhatKy_ViPham!J:J, NhatKy_ViPham!E:E, "11_Van_B", NhatKy_ViPham!F:F, B26, NhatKy_ViPham!C:C, "T4") - SUMIFS(NhatKy_ViPham!K:K, NhatKy_ViPham!E:E, "11_Van_B", NhatKy_ViPham!F:F, B26, NhatKy_ViPham!C:C, "T4")</f>
        <v>100</v>
      </c>
      <c r="V26" s="6">
        <f>100 + SUMIFS(NhatKy_ViPham!J:J, NhatKy_ViPham!E:E, "11_Van_B", NhatKy_ViPham!F:F, B26, NhatKy_ViPham!C:C, "T5") - SUMIFS(NhatKy_ViPham!K:K, NhatKy_ViPham!E:E, "11_Van_B", NhatKy_ViPham!F:F, B26, NhatKy_ViPham!C:C, "T5")</f>
        <v>100</v>
      </c>
      <c r="W26" s="6">
        <f>100 + SUMIFS(NhatKy_ViPham!J:J, NhatKy_ViPham!E:E, "11_Van_B", NhatKy_ViPham!F:F, B26, NhatKy_ViPham!C:C, "T6") - SUMIFS(NhatKy_ViPham!K:K, NhatKy_ViPham!E:E, "11_Van_B", NhatKy_ViPham!F:F, B26, NhatKy_ViPham!C:C, "T6")</f>
        <v>100</v>
      </c>
      <c r="X26" s="6">
        <f>100 + SUMIFS(NhatKy_ViPham!J:J, NhatKy_ViPham!E:E, "11_Van_B", NhatKy_ViPham!F:F, B26, NhatKy_ViPham!C:C, "T7") - SUMIFS(NhatKy_ViPham!K:K, NhatKy_ViPham!E:E, "11_Van_B", NhatKy_ViPham!F:F, B26, NhatKy_ViPham!C:C, "T7")</f>
        <v>100</v>
      </c>
      <c r="Y26" s="6">
        <f>100 + SUMIFS(NhatKy_ViPham!J:J, NhatKy_ViPham!E:E, "11_Van_B", NhatKy_ViPham!F:F, B26, NhatKy_ViPham!C:C, "T8") - SUMIFS(NhatKy_ViPham!K:K, NhatKy_ViPham!E:E, "11_Van_B", NhatKy_ViPham!F:F, B26, NhatKy_ViPham!C:C, "T8")</f>
        <v>100</v>
      </c>
      <c r="Z26" s="6">
        <f>100 + SUMIFS(NhatKy_ViPham!J:J, NhatKy_ViPham!E:E, "11_Van_B", NhatKy_ViPham!F:F, B26, NhatKy_ViPham!C:C, "T9") - SUMIFS(NhatKy_ViPham!K:K, NhatKy_ViPham!E:E, "11_Van_B", NhatKy_ViPham!F:F, B26, NhatKy_ViPham!C:C, "T9")</f>
        <v>100</v>
      </c>
      <c r="AA26" s="6">
        <f>100 + SUMIFS(NhatKy_ViPham!J:J, NhatKy_ViPham!E:E, "11_Van_B", NhatKy_ViPham!F:F, B26, NhatKy_ViPham!C:C, "T10") - SUMIFS(NhatKy_ViPham!K:K, NhatKy_ViPham!E:E, "11_Van_B", NhatKy_ViPham!F:F, B26, NhatKy_ViPham!C:C, "T10")</f>
        <v>100</v>
      </c>
      <c r="AB26" s="6">
        <f>100 + SUMIFS(NhatKy_ViPham!J:J, NhatKy_ViPham!E:E, "11_Van_B", NhatKy_ViPham!F:F, B26, NhatKy_ViPham!C:C, "T11") - SUMIFS(NhatKy_ViPham!K:K, NhatKy_ViPham!E:E, "11_Van_B", NhatKy_ViPham!F:F, B26, NhatKy_ViPham!C:C, "T11")</f>
        <v>100</v>
      </c>
      <c r="AC26" s="6">
        <f>100 + SUMIFS(NhatKy_ViPham!J:J, NhatKy_ViPham!E:E, "11_Van_B", NhatKy_ViPham!F:F, B26, NhatKy_ViPham!C:C, "T12") - SUMIFS(NhatKy_ViPham!K:K, NhatKy_ViPham!E:E, "11_Van_B", NhatKy_ViPham!F:F, B26, NhatKy_ViPham!C:C, "T12")</f>
        <v>100</v>
      </c>
      <c r="AD26" s="6">
        <f>100 + SUMIFS(NhatKy_ViPham!J:J, NhatKy_ViPham!E:E, "11_Van_B", NhatKy_ViPham!F:F, B26, NhatKy_ViPham!C:C, "T13") - SUMIFS(NhatKy_ViPham!K:K, NhatKy_ViPham!E:E, "11_Van_B", NhatKy_ViPham!F:F, B26, NhatKy_ViPham!C:C, "T13")</f>
        <v>100</v>
      </c>
      <c r="AE26" s="6">
        <f>100 + SUMIFS(NhatKy_ViPham!J:J, NhatKy_ViPham!E:E, "11_Van_B", NhatKy_ViPham!F:F, B26, NhatKy_ViPham!C:C, "T14") - SUMIFS(NhatKy_ViPham!K:K, NhatKy_ViPham!E:E, "11_Van_B", NhatKy_ViPham!F:F, B26, NhatKy_ViPham!C:C, "T14")</f>
        <v>100</v>
      </c>
      <c r="AF26" s="6">
        <f>100 + SUMIFS(NhatKy_ViPham!J:J, NhatKy_ViPham!E:E, "11_Van_B", NhatKy_ViPham!F:F, B26, NhatKy_ViPham!C:C, "T15") - SUMIFS(NhatKy_ViPham!K:K, NhatKy_ViPham!E:E, "11_Van_B", NhatKy_ViPham!F:F, B26, NhatKy_ViPham!C:C, "T15")</f>
        <v>100</v>
      </c>
      <c r="AG26" s="6">
        <f>100 + SUMIFS(NhatKy_ViPham!J:J, NhatKy_ViPham!E:E, "11_Van_B", NhatKy_ViPham!F:F, B26, NhatKy_ViPham!C:C, "T16") - SUMIFS(NhatKy_ViPham!K:K, NhatKy_ViPham!E:E, "11_Van_B", NhatKy_ViPham!F:F, B26, NhatKy_ViPham!C:C, "T16")</f>
        <v>100</v>
      </c>
      <c r="AH26" s="6">
        <f>100 + SUMIFS(NhatKy_ViPham!J:J, NhatKy_ViPham!E:E, "11_Van_B", NhatKy_ViPham!F:F, B26, NhatKy_ViPham!C:C, "T17") - SUMIFS(NhatKy_ViPham!K:K, NhatKy_ViPham!E:E, "11_Van_B", NhatKy_ViPham!F:F, B26, NhatKy_ViPham!C:C, "T17")</f>
        <v>100</v>
      </c>
      <c r="AI26" s="6">
        <f>100 + SUMIFS(NhatKy_ViPham!J:J, NhatKy_ViPham!E:E, "11_Van_B", NhatKy_ViPham!F:F, B26, NhatKy_ViPham!C:C, "T18") - SUMIFS(NhatKy_ViPham!K:K, NhatKy_ViPham!E:E, "11_Van_B", NhatKy_ViPham!F:F, B26, NhatKy_ViPham!C:C, "T18")</f>
        <v>100</v>
      </c>
      <c r="AJ26" s="6">
        <f>100 + SUMIFS(NhatKy_ViPham!J:J, NhatKy_ViPham!E:E, "11_Van_B", NhatKy_ViPham!F:F, B26, NhatKy_ViPham!C:C, "T19") - SUMIFS(NhatKy_ViPham!K:K, NhatKy_ViPham!E:E, "11_Van_B", NhatKy_ViPham!F:F, B26, NhatKy_ViPham!C:C, "T19")</f>
        <v>100</v>
      </c>
      <c r="AK26" s="6">
        <f>100 + SUMIFS(NhatKy_ViPham!J:J, NhatKy_ViPham!E:E, "11_Van_B", NhatKy_ViPham!F:F, B26, NhatKy_ViPham!C:C, "T20") - SUMIFS(NhatKy_ViPham!K:K, NhatKy_ViPham!E:E, "11_Van_B", NhatKy_ViPham!F:F, B26, NhatKy_ViPham!C:C, "T20")</f>
        <v>100</v>
      </c>
      <c r="AL26" s="6">
        <f>100 + SUMIFS(NhatKy_ViPham!J:J, NhatKy_ViPham!E:E, "11_Van_B", NhatKy_ViPham!F:F, B26, NhatKy_ViPham!C:C, "T21") - SUMIFS(NhatKy_ViPham!K:K, NhatKy_ViPham!E:E, "11_Van_B", NhatKy_ViPham!F:F, B26, NhatKy_ViPham!C:C, "T21")</f>
        <v>100</v>
      </c>
      <c r="AM26" s="6">
        <f>100 + SUMIFS(NhatKy_ViPham!J:J, NhatKy_ViPham!E:E, "11_Van_B", NhatKy_ViPham!F:F, B26, NhatKy_ViPham!C:C, "T22") - SUMIFS(NhatKy_ViPham!K:K, NhatKy_ViPham!E:E, "11_Van_B", NhatKy_ViPham!F:F, B26, NhatKy_ViPham!C:C, "T22")</f>
        <v>100</v>
      </c>
      <c r="AN26" s="6">
        <f>100 + SUMIFS(NhatKy_ViPham!J:J, NhatKy_ViPham!E:E, "11_Van_B", NhatKy_ViPham!F:F, B26, NhatKy_ViPham!C:C, "T23") - SUMIFS(NhatKy_ViPham!K:K, NhatKy_ViPham!E:E, "11_Van_B", NhatKy_ViPham!F:F, B26, NhatKy_ViPham!C:C, "T23")</f>
        <v>100</v>
      </c>
      <c r="AO26" s="6">
        <f>100 + SUMIFS(NhatKy_ViPham!J:J, NhatKy_ViPham!E:E, "11_Van_B", NhatKy_ViPham!F:F, B26, NhatKy_ViPham!C:C, "T24") - SUMIFS(NhatKy_ViPham!K:K, NhatKy_ViPham!E:E, "11_Van_B", NhatKy_ViPham!F:F, B26, NhatKy_ViPham!C:C, "T24")</f>
        <v>100</v>
      </c>
      <c r="AP26" s="6">
        <f>100 + SUMIFS(NhatKy_ViPham!J:J, NhatKy_ViPham!E:E, "11_Van_B", NhatKy_ViPham!F:F, B26, NhatKy_ViPham!C:C, "T25") - SUMIFS(NhatKy_ViPham!K:K, NhatKy_ViPham!E:E, "11_Van_B", NhatKy_ViPham!F:F, B26, NhatKy_ViPham!C:C, "T25")</f>
        <v>100</v>
      </c>
      <c r="AQ26" s="6">
        <f>100 + SUMIFS(NhatKy_ViPham!J:J, NhatKy_ViPham!E:E, "11_Van_B", NhatKy_ViPham!F:F, B26, NhatKy_ViPham!C:C, "T26") - SUMIFS(NhatKy_ViPham!K:K, NhatKy_ViPham!E:E, "11_Van_B", NhatKy_ViPham!F:F, B26, NhatKy_ViPham!C:C, "T26")</f>
        <v>100</v>
      </c>
      <c r="AR26" s="6">
        <f>100 + SUMIFS(NhatKy_ViPham!J:J, NhatKy_ViPham!E:E, "11_Van_B", NhatKy_ViPham!F:F, B26, NhatKy_ViPham!C:C, "T27") - SUMIFS(NhatKy_ViPham!K:K, NhatKy_ViPham!E:E, "11_Van_B", NhatKy_ViPham!F:F, B26, NhatKy_ViPham!C:C, "T27")</f>
        <v>100</v>
      </c>
      <c r="AS26" s="6">
        <f>100 + SUMIFS(NhatKy_ViPham!J:J, NhatKy_ViPham!E:E, "11_Van_B", NhatKy_ViPham!F:F, B26, NhatKy_ViPham!C:C, "T28") - SUMIFS(NhatKy_ViPham!K:K, NhatKy_ViPham!E:E, "11_Van_B", NhatKy_ViPham!F:F, B26, NhatKy_ViPham!C:C, "T28")</f>
        <v>100</v>
      </c>
      <c r="AT26" s="6">
        <f>100 + SUMIFS(NhatKy_ViPham!J:J, NhatKy_ViPham!E:E, "11_Van_B", NhatKy_ViPham!F:F, B26, NhatKy_ViPham!C:C, "T29") - SUMIFS(NhatKy_ViPham!K:K, NhatKy_ViPham!E:E, "11_Van_B", NhatKy_ViPham!F:F, B26, NhatKy_ViPham!C:C, "T29")</f>
        <v>100</v>
      </c>
      <c r="AU26" s="6">
        <f>100 + SUMIFS(NhatKy_ViPham!J:J, NhatKy_ViPham!E:E, "11_Van_B", NhatKy_ViPham!F:F, B26, NhatKy_ViPham!C:C, "T30") - SUMIFS(NhatKy_ViPham!K:K, NhatKy_ViPham!E:E, "11_Van_B", NhatKy_ViPham!F:F, B26, NhatKy_ViPham!C:C, "T30")</f>
        <v>100</v>
      </c>
      <c r="AV26" s="6">
        <f>100 + SUMIFS(NhatKy_ViPham!J:J, NhatKy_ViPham!E:E, "11_Van_B", NhatKy_ViPham!F:F, B26, NhatKy_ViPham!C:C, "T31") - SUMIFS(NhatKy_ViPham!K:K, NhatKy_ViPham!E:E, "11_Van_B", NhatKy_ViPham!F:F, B26, NhatKy_ViPham!C:C, "T31")</f>
        <v>100</v>
      </c>
      <c r="AW26" s="6">
        <f>100 + SUMIFS(NhatKy_ViPham!J:J, NhatKy_ViPham!E:E, "11_Van_B", NhatKy_ViPham!F:F, B26, NhatKy_ViPham!C:C, "T32") - SUMIFS(NhatKy_ViPham!K:K, NhatKy_ViPham!E:E, "11_Van_B", NhatKy_ViPham!F:F, B26, NhatKy_ViPham!C:C, "T32")</f>
        <v>100</v>
      </c>
      <c r="AX26" s="6">
        <f>100 + SUMIFS(NhatKy_ViPham!J:J, NhatKy_ViPham!E:E, "11_Van_B", NhatKy_ViPham!F:F, B26, NhatKy_ViPham!C:C, "T33") - SUMIFS(NhatKy_ViPham!K:K, NhatKy_ViPham!E:E, "11_Van_B", NhatKy_ViPham!F:F, B26, NhatKy_ViPham!C:C, "T33")</f>
        <v>100</v>
      </c>
      <c r="AY26" s="6">
        <f>100 + SUMIFS(NhatKy_ViPham!J:J, NhatKy_ViPham!E:E, "11_Van_B", NhatKy_ViPham!F:F, B26, NhatKy_ViPham!C:C, "T34") - SUMIFS(NhatKy_ViPham!K:K, NhatKy_ViPham!E:E, "11_Van_B", NhatKy_ViPham!F:F, B26, NhatKy_ViPham!C:C, "T34")</f>
        <v>100</v>
      </c>
      <c r="AZ26" s="6">
        <f>100 + SUMIFS(NhatKy_ViPham!J:J, NhatKy_ViPham!E:E, "11_Van_B", NhatKy_ViPham!F:F, B26, NhatKy_ViPham!C:C, "T35") - SUMIFS(NhatKy_ViPham!K:K, NhatKy_ViPham!E:E, "11_Van_B", NhatKy_ViPham!F:F, B26, NhatKy_ViPham!C:C, "T35")</f>
        <v>100</v>
      </c>
      <c r="BA26" s="12">
        <f t="shared" si="0"/>
        <v>100</v>
      </c>
      <c r="BB26" s="11" t="s">
        <v>430</v>
      </c>
      <c r="BC26" s="16" t="str">
        <f t="shared" si="1"/>
        <v>Tốt</v>
      </c>
      <c r="BD26" s="15" t="str">
        <f t="shared" si="2"/>
        <v>🟢 BÌNH THƯỜNG</v>
      </c>
    </row>
    <row r="27" spans="1:56" x14ac:dyDescent="0.25">
      <c r="A27" s="4">
        <v>19</v>
      </c>
      <c r="B27" s="10" t="s">
        <v>1922</v>
      </c>
      <c r="C27" s="4" t="s">
        <v>1832</v>
      </c>
      <c r="D27" s="4" t="s">
        <v>429</v>
      </c>
      <c r="E27" s="11" t="s">
        <v>430</v>
      </c>
      <c r="F27" s="7">
        <f>SUMIFS(NhatKy_ViPham!K:K, NhatKy_ViPham!E:E, "11_Van_B", NhatKy_ViPham!F:F, B27, NhatKy_ViPham!H:H, "L01")</f>
        <v>0</v>
      </c>
      <c r="G27" s="7">
        <f>SUMIFS(NhatKy_ViPham!K:K, NhatKy_ViPham!E:E, "11_Van_B", NhatKy_ViPham!F:F, B27, NhatKy_ViPham!H:H, "L02")</f>
        <v>0</v>
      </c>
      <c r="H27" s="7">
        <f>SUMIFS(NhatKy_ViPham!K:K, NhatKy_ViPham!E:E, "11_Van_B", NhatKy_ViPham!F:F, B27, NhatKy_ViPham!H:H, "L03")</f>
        <v>0</v>
      </c>
      <c r="I27" s="7">
        <f>SUMIFS(NhatKy_ViPham!K:K, NhatKy_ViPham!E:E, "11_Van_B", NhatKy_ViPham!F:F, B27, NhatKy_ViPham!H:H, "L04")</f>
        <v>0</v>
      </c>
      <c r="J27" s="7">
        <f>SUMIFS(NhatKy_ViPham!K:K, NhatKy_ViPham!E:E, "11_Van_B", NhatKy_ViPham!F:F, B27, NhatKy_ViPham!H:H, "L05")</f>
        <v>0</v>
      </c>
      <c r="K27" s="7">
        <f>SUMIFS(NhatKy_ViPham!K:K, NhatKy_ViPham!E:E, "11_Van_B", NhatKy_ViPham!F:F, B27, NhatKy_ViPham!H:H, "L06")</f>
        <v>0</v>
      </c>
      <c r="L27" s="7">
        <f>SUMIFS(NhatKy_ViPham!K:K, NhatKy_ViPham!E:E, "11_Van_B", NhatKy_ViPham!F:F, B27, NhatKy_ViPham!H:H, "L07")</f>
        <v>0</v>
      </c>
      <c r="M27" s="7">
        <f>SUMIFS(NhatKy_ViPham!K:K, NhatKy_ViPham!E:E, "11_Van_B", NhatKy_ViPham!F:F, B27, NhatKy_ViPham!H:H, "L08")</f>
        <v>0</v>
      </c>
      <c r="N27" s="7">
        <f>SUMIFS(NhatKy_ViPham!K:K, NhatKy_ViPham!E:E, "11_Van_B", NhatKy_ViPham!F:F, B27, NhatKy_ViPham!H:H, "L09")</f>
        <v>0</v>
      </c>
      <c r="O27" s="7">
        <f>SUMIFS(NhatKy_ViPham!K:K, NhatKy_ViPham!E:E, "11_Van_B", NhatKy_ViPham!F:F, B27, NhatKy_ViPham!H:H, "L10")</f>
        <v>0</v>
      </c>
      <c r="P27" s="12">
        <f>SUMIFS(NhatKy_ViPham!J:J, NhatKy_ViPham!E:E, "11_Van_B", NhatKy_ViPham!F:F, B27)</f>
        <v>0</v>
      </c>
      <c r="Q27" s="13">
        <f>SUMIFS(NhatKy_ViPham!K:K, NhatKy_ViPham!E:E, "11_Van_B", NhatKy_ViPham!F:F, B27)</f>
        <v>0</v>
      </c>
      <c r="R27" s="7">
        <f>100 + SUMIFS(NhatKy_ViPham!J:J, NhatKy_ViPham!E:E, "11_Van_B", NhatKy_ViPham!F:F, B27, NhatKy_ViPham!C:C, "T1") - SUMIFS(NhatKy_ViPham!K:K, NhatKy_ViPham!E:E, "11_Van_B", NhatKy_ViPham!F:F, B27, NhatKy_ViPham!C:C, "T1")</f>
        <v>100</v>
      </c>
      <c r="S27" s="7">
        <f>100 + SUMIFS(NhatKy_ViPham!J:J, NhatKy_ViPham!E:E, "11_Van_B", NhatKy_ViPham!F:F, B27, NhatKy_ViPham!C:C, "T2") - SUMIFS(NhatKy_ViPham!K:K, NhatKy_ViPham!E:E, "11_Van_B", NhatKy_ViPham!F:F, B27, NhatKy_ViPham!C:C, "T2")</f>
        <v>100</v>
      </c>
      <c r="T27" s="7">
        <f>100 + SUMIFS(NhatKy_ViPham!J:J, NhatKy_ViPham!E:E, "11_Van_B", NhatKy_ViPham!F:F, B27, NhatKy_ViPham!C:C, "T3") - SUMIFS(NhatKy_ViPham!K:K, NhatKy_ViPham!E:E, "11_Van_B", NhatKy_ViPham!F:F, B27, NhatKy_ViPham!C:C, "T3")</f>
        <v>100</v>
      </c>
      <c r="U27" s="7">
        <f>100 + SUMIFS(NhatKy_ViPham!J:J, NhatKy_ViPham!E:E, "11_Van_B", NhatKy_ViPham!F:F, B27, NhatKy_ViPham!C:C, "T4") - SUMIFS(NhatKy_ViPham!K:K, NhatKy_ViPham!E:E, "11_Van_B", NhatKy_ViPham!F:F, B27, NhatKy_ViPham!C:C, "T4")</f>
        <v>100</v>
      </c>
      <c r="V27" s="7">
        <f>100 + SUMIFS(NhatKy_ViPham!J:J, NhatKy_ViPham!E:E, "11_Van_B", NhatKy_ViPham!F:F, B27, NhatKy_ViPham!C:C, "T5") - SUMIFS(NhatKy_ViPham!K:K, NhatKy_ViPham!E:E, "11_Van_B", NhatKy_ViPham!F:F, B27, NhatKy_ViPham!C:C, "T5")</f>
        <v>100</v>
      </c>
      <c r="W27" s="7">
        <f>100 + SUMIFS(NhatKy_ViPham!J:J, NhatKy_ViPham!E:E, "11_Van_B", NhatKy_ViPham!F:F, B27, NhatKy_ViPham!C:C, "T6") - SUMIFS(NhatKy_ViPham!K:K, NhatKy_ViPham!E:E, "11_Van_B", NhatKy_ViPham!F:F, B27, NhatKy_ViPham!C:C, "T6")</f>
        <v>100</v>
      </c>
      <c r="X27" s="7">
        <f>100 + SUMIFS(NhatKy_ViPham!J:J, NhatKy_ViPham!E:E, "11_Van_B", NhatKy_ViPham!F:F, B27, NhatKy_ViPham!C:C, "T7") - SUMIFS(NhatKy_ViPham!K:K, NhatKy_ViPham!E:E, "11_Van_B", NhatKy_ViPham!F:F, B27, NhatKy_ViPham!C:C, "T7")</f>
        <v>100</v>
      </c>
      <c r="Y27" s="7">
        <f>100 + SUMIFS(NhatKy_ViPham!J:J, NhatKy_ViPham!E:E, "11_Van_B", NhatKy_ViPham!F:F, B27, NhatKy_ViPham!C:C, "T8") - SUMIFS(NhatKy_ViPham!K:K, NhatKy_ViPham!E:E, "11_Van_B", NhatKy_ViPham!F:F, B27, NhatKy_ViPham!C:C, "T8")</f>
        <v>100</v>
      </c>
      <c r="Z27" s="7">
        <f>100 + SUMIFS(NhatKy_ViPham!J:J, NhatKy_ViPham!E:E, "11_Van_B", NhatKy_ViPham!F:F, B27, NhatKy_ViPham!C:C, "T9") - SUMIFS(NhatKy_ViPham!K:K, NhatKy_ViPham!E:E, "11_Van_B", NhatKy_ViPham!F:F, B27, NhatKy_ViPham!C:C, "T9")</f>
        <v>100</v>
      </c>
      <c r="AA27" s="7">
        <f>100 + SUMIFS(NhatKy_ViPham!J:J, NhatKy_ViPham!E:E, "11_Van_B", NhatKy_ViPham!F:F, B27, NhatKy_ViPham!C:C, "T10") - SUMIFS(NhatKy_ViPham!K:K, NhatKy_ViPham!E:E, "11_Van_B", NhatKy_ViPham!F:F, B27, NhatKy_ViPham!C:C, "T10")</f>
        <v>100</v>
      </c>
      <c r="AB27" s="7">
        <f>100 + SUMIFS(NhatKy_ViPham!J:J, NhatKy_ViPham!E:E, "11_Van_B", NhatKy_ViPham!F:F, B27, NhatKy_ViPham!C:C, "T11") - SUMIFS(NhatKy_ViPham!K:K, NhatKy_ViPham!E:E, "11_Van_B", NhatKy_ViPham!F:F, B27, NhatKy_ViPham!C:C, "T11")</f>
        <v>100</v>
      </c>
      <c r="AC27" s="7">
        <f>100 + SUMIFS(NhatKy_ViPham!J:J, NhatKy_ViPham!E:E, "11_Van_B", NhatKy_ViPham!F:F, B27, NhatKy_ViPham!C:C, "T12") - SUMIFS(NhatKy_ViPham!K:K, NhatKy_ViPham!E:E, "11_Van_B", NhatKy_ViPham!F:F, B27, NhatKy_ViPham!C:C, "T12")</f>
        <v>100</v>
      </c>
      <c r="AD27" s="7">
        <f>100 + SUMIFS(NhatKy_ViPham!J:J, NhatKy_ViPham!E:E, "11_Van_B", NhatKy_ViPham!F:F, B27, NhatKy_ViPham!C:C, "T13") - SUMIFS(NhatKy_ViPham!K:K, NhatKy_ViPham!E:E, "11_Van_B", NhatKy_ViPham!F:F, B27, NhatKy_ViPham!C:C, "T13")</f>
        <v>100</v>
      </c>
      <c r="AE27" s="7">
        <f>100 + SUMIFS(NhatKy_ViPham!J:J, NhatKy_ViPham!E:E, "11_Van_B", NhatKy_ViPham!F:F, B27, NhatKy_ViPham!C:C, "T14") - SUMIFS(NhatKy_ViPham!K:K, NhatKy_ViPham!E:E, "11_Van_B", NhatKy_ViPham!F:F, B27, NhatKy_ViPham!C:C, "T14")</f>
        <v>100</v>
      </c>
      <c r="AF27" s="7">
        <f>100 + SUMIFS(NhatKy_ViPham!J:J, NhatKy_ViPham!E:E, "11_Van_B", NhatKy_ViPham!F:F, B27, NhatKy_ViPham!C:C, "T15") - SUMIFS(NhatKy_ViPham!K:K, NhatKy_ViPham!E:E, "11_Van_B", NhatKy_ViPham!F:F, B27, NhatKy_ViPham!C:C, "T15")</f>
        <v>100</v>
      </c>
      <c r="AG27" s="7">
        <f>100 + SUMIFS(NhatKy_ViPham!J:J, NhatKy_ViPham!E:E, "11_Van_B", NhatKy_ViPham!F:F, B27, NhatKy_ViPham!C:C, "T16") - SUMIFS(NhatKy_ViPham!K:K, NhatKy_ViPham!E:E, "11_Van_B", NhatKy_ViPham!F:F, B27, NhatKy_ViPham!C:C, "T16")</f>
        <v>100</v>
      </c>
      <c r="AH27" s="7">
        <f>100 + SUMIFS(NhatKy_ViPham!J:J, NhatKy_ViPham!E:E, "11_Van_B", NhatKy_ViPham!F:F, B27, NhatKy_ViPham!C:C, "T17") - SUMIFS(NhatKy_ViPham!K:K, NhatKy_ViPham!E:E, "11_Van_B", NhatKy_ViPham!F:F, B27, NhatKy_ViPham!C:C, "T17")</f>
        <v>100</v>
      </c>
      <c r="AI27" s="7">
        <f>100 + SUMIFS(NhatKy_ViPham!J:J, NhatKy_ViPham!E:E, "11_Van_B", NhatKy_ViPham!F:F, B27, NhatKy_ViPham!C:C, "T18") - SUMIFS(NhatKy_ViPham!K:K, NhatKy_ViPham!E:E, "11_Van_B", NhatKy_ViPham!F:F, B27, NhatKy_ViPham!C:C, "T18")</f>
        <v>100</v>
      </c>
      <c r="AJ27" s="7">
        <f>100 + SUMIFS(NhatKy_ViPham!J:J, NhatKy_ViPham!E:E, "11_Van_B", NhatKy_ViPham!F:F, B27, NhatKy_ViPham!C:C, "T19") - SUMIFS(NhatKy_ViPham!K:K, NhatKy_ViPham!E:E, "11_Van_B", NhatKy_ViPham!F:F, B27, NhatKy_ViPham!C:C, "T19")</f>
        <v>100</v>
      </c>
      <c r="AK27" s="7">
        <f>100 + SUMIFS(NhatKy_ViPham!J:J, NhatKy_ViPham!E:E, "11_Van_B", NhatKy_ViPham!F:F, B27, NhatKy_ViPham!C:C, "T20") - SUMIFS(NhatKy_ViPham!K:K, NhatKy_ViPham!E:E, "11_Van_B", NhatKy_ViPham!F:F, B27, NhatKy_ViPham!C:C, "T20")</f>
        <v>100</v>
      </c>
      <c r="AL27" s="7">
        <f>100 + SUMIFS(NhatKy_ViPham!J:J, NhatKy_ViPham!E:E, "11_Van_B", NhatKy_ViPham!F:F, B27, NhatKy_ViPham!C:C, "T21") - SUMIFS(NhatKy_ViPham!K:K, NhatKy_ViPham!E:E, "11_Van_B", NhatKy_ViPham!F:F, B27, NhatKy_ViPham!C:C, "T21")</f>
        <v>100</v>
      </c>
      <c r="AM27" s="7">
        <f>100 + SUMIFS(NhatKy_ViPham!J:J, NhatKy_ViPham!E:E, "11_Van_B", NhatKy_ViPham!F:F, B27, NhatKy_ViPham!C:C, "T22") - SUMIFS(NhatKy_ViPham!K:K, NhatKy_ViPham!E:E, "11_Van_B", NhatKy_ViPham!F:F, B27, NhatKy_ViPham!C:C, "T22")</f>
        <v>100</v>
      </c>
      <c r="AN27" s="7">
        <f>100 + SUMIFS(NhatKy_ViPham!J:J, NhatKy_ViPham!E:E, "11_Van_B", NhatKy_ViPham!F:F, B27, NhatKy_ViPham!C:C, "T23") - SUMIFS(NhatKy_ViPham!K:K, NhatKy_ViPham!E:E, "11_Van_B", NhatKy_ViPham!F:F, B27, NhatKy_ViPham!C:C, "T23")</f>
        <v>100</v>
      </c>
      <c r="AO27" s="7">
        <f>100 + SUMIFS(NhatKy_ViPham!J:J, NhatKy_ViPham!E:E, "11_Van_B", NhatKy_ViPham!F:F, B27, NhatKy_ViPham!C:C, "T24") - SUMIFS(NhatKy_ViPham!K:K, NhatKy_ViPham!E:E, "11_Van_B", NhatKy_ViPham!F:F, B27, NhatKy_ViPham!C:C, "T24")</f>
        <v>100</v>
      </c>
      <c r="AP27" s="7">
        <f>100 + SUMIFS(NhatKy_ViPham!J:J, NhatKy_ViPham!E:E, "11_Van_B", NhatKy_ViPham!F:F, B27, NhatKy_ViPham!C:C, "T25") - SUMIFS(NhatKy_ViPham!K:K, NhatKy_ViPham!E:E, "11_Van_B", NhatKy_ViPham!F:F, B27, NhatKy_ViPham!C:C, "T25")</f>
        <v>100</v>
      </c>
      <c r="AQ27" s="7">
        <f>100 + SUMIFS(NhatKy_ViPham!J:J, NhatKy_ViPham!E:E, "11_Van_B", NhatKy_ViPham!F:F, B27, NhatKy_ViPham!C:C, "T26") - SUMIFS(NhatKy_ViPham!K:K, NhatKy_ViPham!E:E, "11_Van_B", NhatKy_ViPham!F:F, B27, NhatKy_ViPham!C:C, "T26")</f>
        <v>100</v>
      </c>
      <c r="AR27" s="7">
        <f>100 + SUMIFS(NhatKy_ViPham!J:J, NhatKy_ViPham!E:E, "11_Van_B", NhatKy_ViPham!F:F, B27, NhatKy_ViPham!C:C, "T27") - SUMIFS(NhatKy_ViPham!K:K, NhatKy_ViPham!E:E, "11_Van_B", NhatKy_ViPham!F:F, B27, NhatKy_ViPham!C:C, "T27")</f>
        <v>100</v>
      </c>
      <c r="AS27" s="7">
        <f>100 + SUMIFS(NhatKy_ViPham!J:J, NhatKy_ViPham!E:E, "11_Van_B", NhatKy_ViPham!F:F, B27, NhatKy_ViPham!C:C, "T28") - SUMIFS(NhatKy_ViPham!K:K, NhatKy_ViPham!E:E, "11_Van_B", NhatKy_ViPham!F:F, B27, NhatKy_ViPham!C:C, "T28")</f>
        <v>100</v>
      </c>
      <c r="AT27" s="7">
        <f>100 + SUMIFS(NhatKy_ViPham!J:J, NhatKy_ViPham!E:E, "11_Van_B", NhatKy_ViPham!F:F, B27, NhatKy_ViPham!C:C, "T29") - SUMIFS(NhatKy_ViPham!K:K, NhatKy_ViPham!E:E, "11_Van_B", NhatKy_ViPham!F:F, B27, NhatKy_ViPham!C:C, "T29")</f>
        <v>100</v>
      </c>
      <c r="AU27" s="7">
        <f>100 + SUMIFS(NhatKy_ViPham!J:J, NhatKy_ViPham!E:E, "11_Van_B", NhatKy_ViPham!F:F, B27, NhatKy_ViPham!C:C, "T30") - SUMIFS(NhatKy_ViPham!K:K, NhatKy_ViPham!E:E, "11_Van_B", NhatKy_ViPham!F:F, B27, NhatKy_ViPham!C:C, "T30")</f>
        <v>100</v>
      </c>
      <c r="AV27" s="7">
        <f>100 + SUMIFS(NhatKy_ViPham!J:J, NhatKy_ViPham!E:E, "11_Van_B", NhatKy_ViPham!F:F, B27, NhatKy_ViPham!C:C, "T31") - SUMIFS(NhatKy_ViPham!K:K, NhatKy_ViPham!E:E, "11_Van_B", NhatKy_ViPham!F:F, B27, NhatKy_ViPham!C:C, "T31")</f>
        <v>100</v>
      </c>
      <c r="AW27" s="7">
        <f>100 + SUMIFS(NhatKy_ViPham!J:J, NhatKy_ViPham!E:E, "11_Van_B", NhatKy_ViPham!F:F, B27, NhatKy_ViPham!C:C, "T32") - SUMIFS(NhatKy_ViPham!K:K, NhatKy_ViPham!E:E, "11_Van_B", NhatKy_ViPham!F:F, B27, NhatKy_ViPham!C:C, "T32")</f>
        <v>100</v>
      </c>
      <c r="AX27" s="7">
        <f>100 + SUMIFS(NhatKy_ViPham!J:J, NhatKy_ViPham!E:E, "11_Van_B", NhatKy_ViPham!F:F, B27, NhatKy_ViPham!C:C, "T33") - SUMIFS(NhatKy_ViPham!K:K, NhatKy_ViPham!E:E, "11_Van_B", NhatKy_ViPham!F:F, B27, NhatKy_ViPham!C:C, "T33")</f>
        <v>100</v>
      </c>
      <c r="AY27" s="7">
        <f>100 + SUMIFS(NhatKy_ViPham!J:J, NhatKy_ViPham!E:E, "11_Van_B", NhatKy_ViPham!F:F, B27, NhatKy_ViPham!C:C, "T34") - SUMIFS(NhatKy_ViPham!K:K, NhatKy_ViPham!E:E, "11_Van_B", NhatKy_ViPham!F:F, B27, NhatKy_ViPham!C:C, "T34")</f>
        <v>100</v>
      </c>
      <c r="AZ27" s="7">
        <f>100 + SUMIFS(NhatKy_ViPham!J:J, NhatKy_ViPham!E:E, "11_Van_B", NhatKy_ViPham!F:F, B27, NhatKy_ViPham!C:C, "T35") - SUMIFS(NhatKy_ViPham!K:K, NhatKy_ViPham!E:E, "11_Van_B", NhatKy_ViPham!F:F, B27, NhatKy_ViPham!C:C, "T35")</f>
        <v>100</v>
      </c>
      <c r="BA27" s="12">
        <f t="shared" si="0"/>
        <v>100</v>
      </c>
      <c r="BB27" s="11" t="s">
        <v>430</v>
      </c>
      <c r="BC27" s="14" t="str">
        <f t="shared" si="1"/>
        <v>Tốt</v>
      </c>
      <c r="BD27" s="10" t="str">
        <f t="shared" si="2"/>
        <v>🟢 BÌNH THƯỜNG</v>
      </c>
    </row>
    <row r="28" spans="1:56" x14ac:dyDescent="0.25">
      <c r="A28" s="5">
        <v>20</v>
      </c>
      <c r="B28" s="15" t="s">
        <v>1923</v>
      </c>
      <c r="C28" s="5" t="s">
        <v>1924</v>
      </c>
      <c r="D28" s="5" t="s">
        <v>429</v>
      </c>
      <c r="E28" s="11" t="s">
        <v>430</v>
      </c>
      <c r="F28" s="6">
        <f>SUMIFS(NhatKy_ViPham!K:K, NhatKy_ViPham!E:E, "11_Van_B", NhatKy_ViPham!F:F, B28, NhatKy_ViPham!H:H, "L01")</f>
        <v>0</v>
      </c>
      <c r="G28" s="6">
        <f>SUMIFS(NhatKy_ViPham!K:K, NhatKy_ViPham!E:E, "11_Van_B", NhatKy_ViPham!F:F, B28, NhatKy_ViPham!H:H, "L02")</f>
        <v>0</v>
      </c>
      <c r="H28" s="6">
        <f>SUMIFS(NhatKy_ViPham!K:K, NhatKy_ViPham!E:E, "11_Van_B", NhatKy_ViPham!F:F, B28, NhatKy_ViPham!H:H, "L03")</f>
        <v>0</v>
      </c>
      <c r="I28" s="6">
        <f>SUMIFS(NhatKy_ViPham!K:K, NhatKy_ViPham!E:E, "11_Van_B", NhatKy_ViPham!F:F, B28, NhatKy_ViPham!H:H, "L04")</f>
        <v>0</v>
      </c>
      <c r="J28" s="6">
        <f>SUMIFS(NhatKy_ViPham!K:K, NhatKy_ViPham!E:E, "11_Van_B", NhatKy_ViPham!F:F, B28, NhatKy_ViPham!H:H, "L05")</f>
        <v>0</v>
      </c>
      <c r="K28" s="6">
        <f>SUMIFS(NhatKy_ViPham!K:K, NhatKy_ViPham!E:E, "11_Van_B", NhatKy_ViPham!F:F, B28, NhatKy_ViPham!H:H, "L06")</f>
        <v>0</v>
      </c>
      <c r="L28" s="6">
        <f>SUMIFS(NhatKy_ViPham!K:K, NhatKy_ViPham!E:E, "11_Van_B", NhatKy_ViPham!F:F, B28, NhatKy_ViPham!H:H, "L07")</f>
        <v>0</v>
      </c>
      <c r="M28" s="6">
        <f>SUMIFS(NhatKy_ViPham!K:K, NhatKy_ViPham!E:E, "11_Van_B", NhatKy_ViPham!F:F, B28, NhatKy_ViPham!H:H, "L08")</f>
        <v>0</v>
      </c>
      <c r="N28" s="6">
        <f>SUMIFS(NhatKy_ViPham!K:K, NhatKy_ViPham!E:E, "11_Van_B", NhatKy_ViPham!F:F, B28, NhatKy_ViPham!H:H, "L09")</f>
        <v>0</v>
      </c>
      <c r="O28" s="6">
        <f>SUMIFS(NhatKy_ViPham!K:K, NhatKy_ViPham!E:E, "11_Van_B", NhatKy_ViPham!F:F, B28, NhatKy_ViPham!H:H, "L10")</f>
        <v>0</v>
      </c>
      <c r="P28" s="12">
        <f>SUMIFS(NhatKy_ViPham!J:J, NhatKy_ViPham!E:E, "11_Van_B", NhatKy_ViPham!F:F, B28)</f>
        <v>0</v>
      </c>
      <c r="Q28" s="13">
        <f>SUMIFS(NhatKy_ViPham!K:K, NhatKy_ViPham!E:E, "11_Van_B", NhatKy_ViPham!F:F, B28)</f>
        <v>0</v>
      </c>
      <c r="R28" s="6">
        <f>100 + SUMIFS(NhatKy_ViPham!J:J, NhatKy_ViPham!E:E, "11_Van_B", NhatKy_ViPham!F:F, B28, NhatKy_ViPham!C:C, "T1") - SUMIFS(NhatKy_ViPham!K:K, NhatKy_ViPham!E:E, "11_Van_B", NhatKy_ViPham!F:F, B28, NhatKy_ViPham!C:C, "T1")</f>
        <v>100</v>
      </c>
      <c r="S28" s="6">
        <f>100 + SUMIFS(NhatKy_ViPham!J:J, NhatKy_ViPham!E:E, "11_Van_B", NhatKy_ViPham!F:F, B28, NhatKy_ViPham!C:C, "T2") - SUMIFS(NhatKy_ViPham!K:K, NhatKy_ViPham!E:E, "11_Van_B", NhatKy_ViPham!F:F, B28, NhatKy_ViPham!C:C, "T2")</f>
        <v>100</v>
      </c>
      <c r="T28" s="6">
        <f>100 + SUMIFS(NhatKy_ViPham!J:J, NhatKy_ViPham!E:E, "11_Van_B", NhatKy_ViPham!F:F, B28, NhatKy_ViPham!C:C, "T3") - SUMIFS(NhatKy_ViPham!K:K, NhatKy_ViPham!E:E, "11_Van_B", NhatKy_ViPham!F:F, B28, NhatKy_ViPham!C:C, "T3")</f>
        <v>100</v>
      </c>
      <c r="U28" s="6">
        <f>100 + SUMIFS(NhatKy_ViPham!J:J, NhatKy_ViPham!E:E, "11_Van_B", NhatKy_ViPham!F:F, B28, NhatKy_ViPham!C:C, "T4") - SUMIFS(NhatKy_ViPham!K:K, NhatKy_ViPham!E:E, "11_Van_B", NhatKy_ViPham!F:F, B28, NhatKy_ViPham!C:C, "T4")</f>
        <v>100</v>
      </c>
      <c r="V28" s="6">
        <f>100 + SUMIFS(NhatKy_ViPham!J:J, NhatKy_ViPham!E:E, "11_Van_B", NhatKy_ViPham!F:F, B28, NhatKy_ViPham!C:C, "T5") - SUMIFS(NhatKy_ViPham!K:K, NhatKy_ViPham!E:E, "11_Van_B", NhatKy_ViPham!F:F, B28, NhatKy_ViPham!C:C, "T5")</f>
        <v>100</v>
      </c>
      <c r="W28" s="6">
        <f>100 + SUMIFS(NhatKy_ViPham!J:J, NhatKy_ViPham!E:E, "11_Van_B", NhatKy_ViPham!F:F, B28, NhatKy_ViPham!C:C, "T6") - SUMIFS(NhatKy_ViPham!K:K, NhatKy_ViPham!E:E, "11_Van_B", NhatKy_ViPham!F:F, B28, NhatKy_ViPham!C:C, "T6")</f>
        <v>100</v>
      </c>
      <c r="X28" s="6">
        <f>100 + SUMIFS(NhatKy_ViPham!J:J, NhatKy_ViPham!E:E, "11_Van_B", NhatKy_ViPham!F:F, B28, NhatKy_ViPham!C:C, "T7") - SUMIFS(NhatKy_ViPham!K:K, NhatKy_ViPham!E:E, "11_Van_B", NhatKy_ViPham!F:F, B28, NhatKy_ViPham!C:C, "T7")</f>
        <v>100</v>
      </c>
      <c r="Y28" s="6">
        <f>100 + SUMIFS(NhatKy_ViPham!J:J, NhatKy_ViPham!E:E, "11_Van_B", NhatKy_ViPham!F:F, B28, NhatKy_ViPham!C:C, "T8") - SUMIFS(NhatKy_ViPham!K:K, NhatKy_ViPham!E:E, "11_Van_B", NhatKy_ViPham!F:F, B28, NhatKy_ViPham!C:C, "T8")</f>
        <v>100</v>
      </c>
      <c r="Z28" s="6">
        <f>100 + SUMIFS(NhatKy_ViPham!J:J, NhatKy_ViPham!E:E, "11_Van_B", NhatKy_ViPham!F:F, B28, NhatKy_ViPham!C:C, "T9") - SUMIFS(NhatKy_ViPham!K:K, NhatKy_ViPham!E:E, "11_Van_B", NhatKy_ViPham!F:F, B28, NhatKy_ViPham!C:C, "T9")</f>
        <v>100</v>
      </c>
      <c r="AA28" s="6">
        <f>100 + SUMIFS(NhatKy_ViPham!J:J, NhatKy_ViPham!E:E, "11_Van_B", NhatKy_ViPham!F:F, B28, NhatKy_ViPham!C:C, "T10") - SUMIFS(NhatKy_ViPham!K:K, NhatKy_ViPham!E:E, "11_Van_B", NhatKy_ViPham!F:F, B28, NhatKy_ViPham!C:C, "T10")</f>
        <v>100</v>
      </c>
      <c r="AB28" s="6">
        <f>100 + SUMIFS(NhatKy_ViPham!J:J, NhatKy_ViPham!E:E, "11_Van_B", NhatKy_ViPham!F:F, B28, NhatKy_ViPham!C:C, "T11") - SUMIFS(NhatKy_ViPham!K:K, NhatKy_ViPham!E:E, "11_Van_B", NhatKy_ViPham!F:F, B28, NhatKy_ViPham!C:C, "T11")</f>
        <v>100</v>
      </c>
      <c r="AC28" s="6">
        <f>100 + SUMIFS(NhatKy_ViPham!J:J, NhatKy_ViPham!E:E, "11_Van_B", NhatKy_ViPham!F:F, B28, NhatKy_ViPham!C:C, "T12") - SUMIFS(NhatKy_ViPham!K:K, NhatKy_ViPham!E:E, "11_Van_B", NhatKy_ViPham!F:F, B28, NhatKy_ViPham!C:C, "T12")</f>
        <v>100</v>
      </c>
      <c r="AD28" s="6">
        <f>100 + SUMIFS(NhatKy_ViPham!J:J, NhatKy_ViPham!E:E, "11_Van_B", NhatKy_ViPham!F:F, B28, NhatKy_ViPham!C:C, "T13") - SUMIFS(NhatKy_ViPham!K:K, NhatKy_ViPham!E:E, "11_Van_B", NhatKy_ViPham!F:F, B28, NhatKy_ViPham!C:C, "T13")</f>
        <v>100</v>
      </c>
      <c r="AE28" s="6">
        <f>100 + SUMIFS(NhatKy_ViPham!J:J, NhatKy_ViPham!E:E, "11_Van_B", NhatKy_ViPham!F:F, B28, NhatKy_ViPham!C:C, "T14") - SUMIFS(NhatKy_ViPham!K:K, NhatKy_ViPham!E:E, "11_Van_B", NhatKy_ViPham!F:F, B28, NhatKy_ViPham!C:C, "T14")</f>
        <v>100</v>
      </c>
      <c r="AF28" s="6">
        <f>100 + SUMIFS(NhatKy_ViPham!J:J, NhatKy_ViPham!E:E, "11_Van_B", NhatKy_ViPham!F:F, B28, NhatKy_ViPham!C:C, "T15") - SUMIFS(NhatKy_ViPham!K:K, NhatKy_ViPham!E:E, "11_Van_B", NhatKy_ViPham!F:F, B28, NhatKy_ViPham!C:C, "T15")</f>
        <v>100</v>
      </c>
      <c r="AG28" s="6">
        <f>100 + SUMIFS(NhatKy_ViPham!J:J, NhatKy_ViPham!E:E, "11_Van_B", NhatKy_ViPham!F:F, B28, NhatKy_ViPham!C:C, "T16") - SUMIFS(NhatKy_ViPham!K:K, NhatKy_ViPham!E:E, "11_Van_B", NhatKy_ViPham!F:F, B28, NhatKy_ViPham!C:C, "T16")</f>
        <v>100</v>
      </c>
      <c r="AH28" s="6">
        <f>100 + SUMIFS(NhatKy_ViPham!J:J, NhatKy_ViPham!E:E, "11_Van_B", NhatKy_ViPham!F:F, B28, NhatKy_ViPham!C:C, "T17") - SUMIFS(NhatKy_ViPham!K:K, NhatKy_ViPham!E:E, "11_Van_B", NhatKy_ViPham!F:F, B28, NhatKy_ViPham!C:C, "T17")</f>
        <v>100</v>
      </c>
      <c r="AI28" s="6">
        <f>100 + SUMIFS(NhatKy_ViPham!J:J, NhatKy_ViPham!E:E, "11_Van_B", NhatKy_ViPham!F:F, B28, NhatKy_ViPham!C:C, "T18") - SUMIFS(NhatKy_ViPham!K:K, NhatKy_ViPham!E:E, "11_Van_B", NhatKy_ViPham!F:F, B28, NhatKy_ViPham!C:C, "T18")</f>
        <v>100</v>
      </c>
      <c r="AJ28" s="6">
        <f>100 + SUMIFS(NhatKy_ViPham!J:J, NhatKy_ViPham!E:E, "11_Van_B", NhatKy_ViPham!F:F, B28, NhatKy_ViPham!C:C, "T19") - SUMIFS(NhatKy_ViPham!K:K, NhatKy_ViPham!E:E, "11_Van_B", NhatKy_ViPham!F:F, B28, NhatKy_ViPham!C:C, "T19")</f>
        <v>100</v>
      </c>
      <c r="AK28" s="6">
        <f>100 + SUMIFS(NhatKy_ViPham!J:J, NhatKy_ViPham!E:E, "11_Van_B", NhatKy_ViPham!F:F, B28, NhatKy_ViPham!C:C, "T20") - SUMIFS(NhatKy_ViPham!K:K, NhatKy_ViPham!E:E, "11_Van_B", NhatKy_ViPham!F:F, B28, NhatKy_ViPham!C:C, "T20")</f>
        <v>100</v>
      </c>
      <c r="AL28" s="6">
        <f>100 + SUMIFS(NhatKy_ViPham!J:J, NhatKy_ViPham!E:E, "11_Van_B", NhatKy_ViPham!F:F, B28, NhatKy_ViPham!C:C, "T21") - SUMIFS(NhatKy_ViPham!K:K, NhatKy_ViPham!E:E, "11_Van_B", NhatKy_ViPham!F:F, B28, NhatKy_ViPham!C:C, "T21")</f>
        <v>100</v>
      </c>
      <c r="AM28" s="6">
        <f>100 + SUMIFS(NhatKy_ViPham!J:J, NhatKy_ViPham!E:E, "11_Van_B", NhatKy_ViPham!F:F, B28, NhatKy_ViPham!C:C, "T22") - SUMIFS(NhatKy_ViPham!K:K, NhatKy_ViPham!E:E, "11_Van_B", NhatKy_ViPham!F:F, B28, NhatKy_ViPham!C:C, "T22")</f>
        <v>100</v>
      </c>
      <c r="AN28" s="6">
        <f>100 + SUMIFS(NhatKy_ViPham!J:J, NhatKy_ViPham!E:E, "11_Van_B", NhatKy_ViPham!F:F, B28, NhatKy_ViPham!C:C, "T23") - SUMIFS(NhatKy_ViPham!K:K, NhatKy_ViPham!E:E, "11_Van_B", NhatKy_ViPham!F:F, B28, NhatKy_ViPham!C:C, "T23")</f>
        <v>100</v>
      </c>
      <c r="AO28" s="6">
        <f>100 + SUMIFS(NhatKy_ViPham!J:J, NhatKy_ViPham!E:E, "11_Van_B", NhatKy_ViPham!F:F, B28, NhatKy_ViPham!C:C, "T24") - SUMIFS(NhatKy_ViPham!K:K, NhatKy_ViPham!E:E, "11_Van_B", NhatKy_ViPham!F:F, B28, NhatKy_ViPham!C:C, "T24")</f>
        <v>100</v>
      </c>
      <c r="AP28" s="6">
        <f>100 + SUMIFS(NhatKy_ViPham!J:J, NhatKy_ViPham!E:E, "11_Van_B", NhatKy_ViPham!F:F, B28, NhatKy_ViPham!C:C, "T25") - SUMIFS(NhatKy_ViPham!K:K, NhatKy_ViPham!E:E, "11_Van_B", NhatKy_ViPham!F:F, B28, NhatKy_ViPham!C:C, "T25")</f>
        <v>100</v>
      </c>
      <c r="AQ28" s="6">
        <f>100 + SUMIFS(NhatKy_ViPham!J:J, NhatKy_ViPham!E:E, "11_Van_B", NhatKy_ViPham!F:F, B28, NhatKy_ViPham!C:C, "T26") - SUMIFS(NhatKy_ViPham!K:K, NhatKy_ViPham!E:E, "11_Van_B", NhatKy_ViPham!F:F, B28, NhatKy_ViPham!C:C, "T26")</f>
        <v>100</v>
      </c>
      <c r="AR28" s="6">
        <f>100 + SUMIFS(NhatKy_ViPham!J:J, NhatKy_ViPham!E:E, "11_Van_B", NhatKy_ViPham!F:F, B28, NhatKy_ViPham!C:C, "T27") - SUMIFS(NhatKy_ViPham!K:K, NhatKy_ViPham!E:E, "11_Van_B", NhatKy_ViPham!F:F, B28, NhatKy_ViPham!C:C, "T27")</f>
        <v>100</v>
      </c>
      <c r="AS28" s="6">
        <f>100 + SUMIFS(NhatKy_ViPham!J:J, NhatKy_ViPham!E:E, "11_Van_B", NhatKy_ViPham!F:F, B28, NhatKy_ViPham!C:C, "T28") - SUMIFS(NhatKy_ViPham!K:K, NhatKy_ViPham!E:E, "11_Van_B", NhatKy_ViPham!F:F, B28, NhatKy_ViPham!C:C, "T28")</f>
        <v>100</v>
      </c>
      <c r="AT28" s="6">
        <f>100 + SUMIFS(NhatKy_ViPham!J:J, NhatKy_ViPham!E:E, "11_Van_B", NhatKy_ViPham!F:F, B28, NhatKy_ViPham!C:C, "T29") - SUMIFS(NhatKy_ViPham!K:K, NhatKy_ViPham!E:E, "11_Van_B", NhatKy_ViPham!F:F, B28, NhatKy_ViPham!C:C, "T29")</f>
        <v>100</v>
      </c>
      <c r="AU28" s="6">
        <f>100 + SUMIFS(NhatKy_ViPham!J:J, NhatKy_ViPham!E:E, "11_Van_B", NhatKy_ViPham!F:F, B28, NhatKy_ViPham!C:C, "T30") - SUMIFS(NhatKy_ViPham!K:K, NhatKy_ViPham!E:E, "11_Van_B", NhatKy_ViPham!F:F, B28, NhatKy_ViPham!C:C, "T30")</f>
        <v>100</v>
      </c>
      <c r="AV28" s="6">
        <f>100 + SUMIFS(NhatKy_ViPham!J:J, NhatKy_ViPham!E:E, "11_Van_B", NhatKy_ViPham!F:F, B28, NhatKy_ViPham!C:C, "T31") - SUMIFS(NhatKy_ViPham!K:K, NhatKy_ViPham!E:E, "11_Van_B", NhatKy_ViPham!F:F, B28, NhatKy_ViPham!C:C, "T31")</f>
        <v>100</v>
      </c>
      <c r="AW28" s="6">
        <f>100 + SUMIFS(NhatKy_ViPham!J:J, NhatKy_ViPham!E:E, "11_Van_B", NhatKy_ViPham!F:F, B28, NhatKy_ViPham!C:C, "T32") - SUMIFS(NhatKy_ViPham!K:K, NhatKy_ViPham!E:E, "11_Van_B", NhatKy_ViPham!F:F, B28, NhatKy_ViPham!C:C, "T32")</f>
        <v>100</v>
      </c>
      <c r="AX28" s="6">
        <f>100 + SUMIFS(NhatKy_ViPham!J:J, NhatKy_ViPham!E:E, "11_Van_B", NhatKy_ViPham!F:F, B28, NhatKy_ViPham!C:C, "T33") - SUMIFS(NhatKy_ViPham!K:K, NhatKy_ViPham!E:E, "11_Van_B", NhatKy_ViPham!F:F, B28, NhatKy_ViPham!C:C, "T33")</f>
        <v>100</v>
      </c>
      <c r="AY28" s="6">
        <f>100 + SUMIFS(NhatKy_ViPham!J:J, NhatKy_ViPham!E:E, "11_Van_B", NhatKy_ViPham!F:F, B28, NhatKy_ViPham!C:C, "T34") - SUMIFS(NhatKy_ViPham!K:K, NhatKy_ViPham!E:E, "11_Van_B", NhatKy_ViPham!F:F, B28, NhatKy_ViPham!C:C, "T34")</f>
        <v>100</v>
      </c>
      <c r="AZ28" s="6">
        <f>100 + SUMIFS(NhatKy_ViPham!J:J, NhatKy_ViPham!E:E, "11_Van_B", NhatKy_ViPham!F:F, B28, NhatKy_ViPham!C:C, "T35") - SUMIFS(NhatKy_ViPham!K:K, NhatKy_ViPham!E:E, "11_Van_B", NhatKy_ViPham!F:F, B28, NhatKy_ViPham!C:C, "T35")</f>
        <v>100</v>
      </c>
      <c r="BA28" s="12">
        <f t="shared" si="0"/>
        <v>100</v>
      </c>
      <c r="BB28" s="11" t="s">
        <v>430</v>
      </c>
      <c r="BC28" s="16" t="str">
        <f t="shared" si="1"/>
        <v>Tốt</v>
      </c>
      <c r="BD28" s="15" t="str">
        <f t="shared" si="2"/>
        <v>🟢 BÌNH THƯỜNG</v>
      </c>
    </row>
    <row r="29" spans="1:56" x14ac:dyDescent="0.25">
      <c r="A29" s="4">
        <v>21</v>
      </c>
      <c r="B29" s="10" t="s">
        <v>1925</v>
      </c>
      <c r="C29" s="4" t="s">
        <v>1926</v>
      </c>
      <c r="D29" s="4" t="s">
        <v>429</v>
      </c>
      <c r="E29" s="11" t="s">
        <v>430</v>
      </c>
      <c r="F29" s="7">
        <f>SUMIFS(NhatKy_ViPham!K:K, NhatKy_ViPham!E:E, "11_Van_B", NhatKy_ViPham!F:F, B29, NhatKy_ViPham!H:H, "L01")</f>
        <v>0</v>
      </c>
      <c r="G29" s="7">
        <f>SUMIFS(NhatKy_ViPham!K:K, NhatKy_ViPham!E:E, "11_Van_B", NhatKy_ViPham!F:F, B29, NhatKy_ViPham!H:H, "L02")</f>
        <v>0</v>
      </c>
      <c r="H29" s="7">
        <f>SUMIFS(NhatKy_ViPham!K:K, NhatKy_ViPham!E:E, "11_Van_B", NhatKy_ViPham!F:F, B29, NhatKy_ViPham!H:H, "L03")</f>
        <v>0</v>
      </c>
      <c r="I29" s="7">
        <f>SUMIFS(NhatKy_ViPham!K:K, NhatKy_ViPham!E:E, "11_Van_B", NhatKy_ViPham!F:F, B29, NhatKy_ViPham!H:H, "L04")</f>
        <v>0</v>
      </c>
      <c r="J29" s="7">
        <f>SUMIFS(NhatKy_ViPham!K:K, NhatKy_ViPham!E:E, "11_Van_B", NhatKy_ViPham!F:F, B29, NhatKy_ViPham!H:H, "L05")</f>
        <v>0</v>
      </c>
      <c r="K29" s="7">
        <f>SUMIFS(NhatKy_ViPham!K:K, NhatKy_ViPham!E:E, "11_Van_B", NhatKy_ViPham!F:F, B29, NhatKy_ViPham!H:H, "L06")</f>
        <v>0</v>
      </c>
      <c r="L29" s="7">
        <f>SUMIFS(NhatKy_ViPham!K:K, NhatKy_ViPham!E:E, "11_Van_B", NhatKy_ViPham!F:F, B29, NhatKy_ViPham!H:H, "L07")</f>
        <v>0</v>
      </c>
      <c r="M29" s="7">
        <f>SUMIFS(NhatKy_ViPham!K:K, NhatKy_ViPham!E:E, "11_Van_B", NhatKy_ViPham!F:F, B29, NhatKy_ViPham!H:H, "L08")</f>
        <v>0</v>
      </c>
      <c r="N29" s="7">
        <f>SUMIFS(NhatKy_ViPham!K:K, NhatKy_ViPham!E:E, "11_Van_B", NhatKy_ViPham!F:F, B29, NhatKy_ViPham!H:H, "L09")</f>
        <v>0</v>
      </c>
      <c r="O29" s="7">
        <f>SUMIFS(NhatKy_ViPham!K:K, NhatKy_ViPham!E:E, "11_Van_B", NhatKy_ViPham!F:F, B29, NhatKy_ViPham!H:H, "L10")</f>
        <v>0</v>
      </c>
      <c r="P29" s="12">
        <f>SUMIFS(NhatKy_ViPham!J:J, NhatKy_ViPham!E:E, "11_Van_B", NhatKy_ViPham!F:F, B29)</f>
        <v>0</v>
      </c>
      <c r="Q29" s="13">
        <f>SUMIFS(NhatKy_ViPham!K:K, NhatKy_ViPham!E:E, "11_Van_B", NhatKy_ViPham!F:F, B29)</f>
        <v>0</v>
      </c>
      <c r="R29" s="7">
        <f>100 + SUMIFS(NhatKy_ViPham!J:J, NhatKy_ViPham!E:E, "11_Van_B", NhatKy_ViPham!F:F, B29, NhatKy_ViPham!C:C, "T1") - SUMIFS(NhatKy_ViPham!K:K, NhatKy_ViPham!E:E, "11_Van_B", NhatKy_ViPham!F:F, B29, NhatKy_ViPham!C:C, "T1")</f>
        <v>100</v>
      </c>
      <c r="S29" s="7">
        <f>100 + SUMIFS(NhatKy_ViPham!J:J, NhatKy_ViPham!E:E, "11_Van_B", NhatKy_ViPham!F:F, B29, NhatKy_ViPham!C:C, "T2") - SUMIFS(NhatKy_ViPham!K:K, NhatKy_ViPham!E:E, "11_Van_B", NhatKy_ViPham!F:F, B29, NhatKy_ViPham!C:C, "T2")</f>
        <v>100</v>
      </c>
      <c r="T29" s="7">
        <f>100 + SUMIFS(NhatKy_ViPham!J:J, NhatKy_ViPham!E:E, "11_Van_B", NhatKy_ViPham!F:F, B29, NhatKy_ViPham!C:C, "T3") - SUMIFS(NhatKy_ViPham!K:K, NhatKy_ViPham!E:E, "11_Van_B", NhatKy_ViPham!F:F, B29, NhatKy_ViPham!C:C, "T3")</f>
        <v>100</v>
      </c>
      <c r="U29" s="7">
        <f>100 + SUMIFS(NhatKy_ViPham!J:J, NhatKy_ViPham!E:E, "11_Van_B", NhatKy_ViPham!F:F, B29, NhatKy_ViPham!C:C, "T4") - SUMIFS(NhatKy_ViPham!K:K, NhatKy_ViPham!E:E, "11_Van_B", NhatKy_ViPham!F:F, B29, NhatKy_ViPham!C:C, "T4")</f>
        <v>100</v>
      </c>
      <c r="V29" s="7">
        <f>100 + SUMIFS(NhatKy_ViPham!J:J, NhatKy_ViPham!E:E, "11_Van_B", NhatKy_ViPham!F:F, B29, NhatKy_ViPham!C:C, "T5") - SUMIFS(NhatKy_ViPham!K:K, NhatKy_ViPham!E:E, "11_Van_B", NhatKy_ViPham!F:F, B29, NhatKy_ViPham!C:C, "T5")</f>
        <v>100</v>
      </c>
      <c r="W29" s="7">
        <f>100 + SUMIFS(NhatKy_ViPham!J:J, NhatKy_ViPham!E:E, "11_Van_B", NhatKy_ViPham!F:F, B29, NhatKy_ViPham!C:C, "T6") - SUMIFS(NhatKy_ViPham!K:K, NhatKy_ViPham!E:E, "11_Van_B", NhatKy_ViPham!F:F, B29, NhatKy_ViPham!C:C, "T6")</f>
        <v>100</v>
      </c>
      <c r="X29" s="7">
        <f>100 + SUMIFS(NhatKy_ViPham!J:J, NhatKy_ViPham!E:E, "11_Van_B", NhatKy_ViPham!F:F, B29, NhatKy_ViPham!C:C, "T7") - SUMIFS(NhatKy_ViPham!K:K, NhatKy_ViPham!E:E, "11_Van_B", NhatKy_ViPham!F:F, B29, NhatKy_ViPham!C:C, "T7")</f>
        <v>100</v>
      </c>
      <c r="Y29" s="7">
        <f>100 + SUMIFS(NhatKy_ViPham!J:J, NhatKy_ViPham!E:E, "11_Van_B", NhatKy_ViPham!F:F, B29, NhatKy_ViPham!C:C, "T8") - SUMIFS(NhatKy_ViPham!K:K, NhatKy_ViPham!E:E, "11_Van_B", NhatKy_ViPham!F:F, B29, NhatKy_ViPham!C:C, "T8")</f>
        <v>100</v>
      </c>
      <c r="Z29" s="7">
        <f>100 + SUMIFS(NhatKy_ViPham!J:J, NhatKy_ViPham!E:E, "11_Van_B", NhatKy_ViPham!F:F, B29, NhatKy_ViPham!C:C, "T9") - SUMIFS(NhatKy_ViPham!K:K, NhatKy_ViPham!E:E, "11_Van_B", NhatKy_ViPham!F:F, B29, NhatKy_ViPham!C:C, "T9")</f>
        <v>100</v>
      </c>
      <c r="AA29" s="7">
        <f>100 + SUMIFS(NhatKy_ViPham!J:J, NhatKy_ViPham!E:E, "11_Van_B", NhatKy_ViPham!F:F, B29, NhatKy_ViPham!C:C, "T10") - SUMIFS(NhatKy_ViPham!K:K, NhatKy_ViPham!E:E, "11_Van_B", NhatKy_ViPham!F:F, B29, NhatKy_ViPham!C:C, "T10")</f>
        <v>100</v>
      </c>
      <c r="AB29" s="7">
        <f>100 + SUMIFS(NhatKy_ViPham!J:J, NhatKy_ViPham!E:E, "11_Van_B", NhatKy_ViPham!F:F, B29, NhatKy_ViPham!C:C, "T11") - SUMIFS(NhatKy_ViPham!K:K, NhatKy_ViPham!E:E, "11_Van_B", NhatKy_ViPham!F:F, B29, NhatKy_ViPham!C:C, "T11")</f>
        <v>100</v>
      </c>
      <c r="AC29" s="7">
        <f>100 + SUMIFS(NhatKy_ViPham!J:J, NhatKy_ViPham!E:E, "11_Van_B", NhatKy_ViPham!F:F, B29, NhatKy_ViPham!C:C, "T12") - SUMIFS(NhatKy_ViPham!K:K, NhatKy_ViPham!E:E, "11_Van_B", NhatKy_ViPham!F:F, B29, NhatKy_ViPham!C:C, "T12")</f>
        <v>100</v>
      </c>
      <c r="AD29" s="7">
        <f>100 + SUMIFS(NhatKy_ViPham!J:J, NhatKy_ViPham!E:E, "11_Van_B", NhatKy_ViPham!F:F, B29, NhatKy_ViPham!C:C, "T13") - SUMIFS(NhatKy_ViPham!K:K, NhatKy_ViPham!E:E, "11_Van_B", NhatKy_ViPham!F:F, B29, NhatKy_ViPham!C:C, "T13")</f>
        <v>100</v>
      </c>
      <c r="AE29" s="7">
        <f>100 + SUMIFS(NhatKy_ViPham!J:J, NhatKy_ViPham!E:E, "11_Van_B", NhatKy_ViPham!F:F, B29, NhatKy_ViPham!C:C, "T14") - SUMIFS(NhatKy_ViPham!K:K, NhatKy_ViPham!E:E, "11_Van_B", NhatKy_ViPham!F:F, B29, NhatKy_ViPham!C:C, "T14")</f>
        <v>100</v>
      </c>
      <c r="AF29" s="7">
        <f>100 + SUMIFS(NhatKy_ViPham!J:J, NhatKy_ViPham!E:E, "11_Van_B", NhatKy_ViPham!F:F, B29, NhatKy_ViPham!C:C, "T15") - SUMIFS(NhatKy_ViPham!K:K, NhatKy_ViPham!E:E, "11_Van_B", NhatKy_ViPham!F:F, B29, NhatKy_ViPham!C:C, "T15")</f>
        <v>100</v>
      </c>
      <c r="AG29" s="7">
        <f>100 + SUMIFS(NhatKy_ViPham!J:J, NhatKy_ViPham!E:E, "11_Van_B", NhatKy_ViPham!F:F, B29, NhatKy_ViPham!C:C, "T16") - SUMIFS(NhatKy_ViPham!K:K, NhatKy_ViPham!E:E, "11_Van_B", NhatKy_ViPham!F:F, B29, NhatKy_ViPham!C:C, "T16")</f>
        <v>100</v>
      </c>
      <c r="AH29" s="7">
        <f>100 + SUMIFS(NhatKy_ViPham!J:J, NhatKy_ViPham!E:E, "11_Van_B", NhatKy_ViPham!F:F, B29, NhatKy_ViPham!C:C, "T17") - SUMIFS(NhatKy_ViPham!K:K, NhatKy_ViPham!E:E, "11_Van_B", NhatKy_ViPham!F:F, B29, NhatKy_ViPham!C:C, "T17")</f>
        <v>100</v>
      </c>
      <c r="AI29" s="7">
        <f>100 + SUMIFS(NhatKy_ViPham!J:J, NhatKy_ViPham!E:E, "11_Van_B", NhatKy_ViPham!F:F, B29, NhatKy_ViPham!C:C, "T18") - SUMIFS(NhatKy_ViPham!K:K, NhatKy_ViPham!E:E, "11_Van_B", NhatKy_ViPham!F:F, B29, NhatKy_ViPham!C:C, "T18")</f>
        <v>100</v>
      </c>
      <c r="AJ29" s="7">
        <f>100 + SUMIFS(NhatKy_ViPham!J:J, NhatKy_ViPham!E:E, "11_Van_B", NhatKy_ViPham!F:F, B29, NhatKy_ViPham!C:C, "T19") - SUMIFS(NhatKy_ViPham!K:K, NhatKy_ViPham!E:E, "11_Van_B", NhatKy_ViPham!F:F, B29, NhatKy_ViPham!C:C, "T19")</f>
        <v>100</v>
      </c>
      <c r="AK29" s="7">
        <f>100 + SUMIFS(NhatKy_ViPham!J:J, NhatKy_ViPham!E:E, "11_Van_B", NhatKy_ViPham!F:F, B29, NhatKy_ViPham!C:C, "T20") - SUMIFS(NhatKy_ViPham!K:K, NhatKy_ViPham!E:E, "11_Van_B", NhatKy_ViPham!F:F, B29, NhatKy_ViPham!C:C, "T20")</f>
        <v>100</v>
      </c>
      <c r="AL29" s="7">
        <f>100 + SUMIFS(NhatKy_ViPham!J:J, NhatKy_ViPham!E:E, "11_Van_B", NhatKy_ViPham!F:F, B29, NhatKy_ViPham!C:C, "T21") - SUMIFS(NhatKy_ViPham!K:K, NhatKy_ViPham!E:E, "11_Van_B", NhatKy_ViPham!F:F, B29, NhatKy_ViPham!C:C, "T21")</f>
        <v>100</v>
      </c>
      <c r="AM29" s="7">
        <f>100 + SUMIFS(NhatKy_ViPham!J:J, NhatKy_ViPham!E:E, "11_Van_B", NhatKy_ViPham!F:F, B29, NhatKy_ViPham!C:C, "T22") - SUMIFS(NhatKy_ViPham!K:K, NhatKy_ViPham!E:E, "11_Van_B", NhatKy_ViPham!F:F, B29, NhatKy_ViPham!C:C, "T22")</f>
        <v>100</v>
      </c>
      <c r="AN29" s="7">
        <f>100 + SUMIFS(NhatKy_ViPham!J:J, NhatKy_ViPham!E:E, "11_Van_B", NhatKy_ViPham!F:F, B29, NhatKy_ViPham!C:C, "T23") - SUMIFS(NhatKy_ViPham!K:K, NhatKy_ViPham!E:E, "11_Van_B", NhatKy_ViPham!F:F, B29, NhatKy_ViPham!C:C, "T23")</f>
        <v>100</v>
      </c>
      <c r="AO29" s="7">
        <f>100 + SUMIFS(NhatKy_ViPham!J:J, NhatKy_ViPham!E:E, "11_Van_B", NhatKy_ViPham!F:F, B29, NhatKy_ViPham!C:C, "T24") - SUMIFS(NhatKy_ViPham!K:K, NhatKy_ViPham!E:E, "11_Van_B", NhatKy_ViPham!F:F, B29, NhatKy_ViPham!C:C, "T24")</f>
        <v>100</v>
      </c>
      <c r="AP29" s="7">
        <f>100 + SUMIFS(NhatKy_ViPham!J:J, NhatKy_ViPham!E:E, "11_Van_B", NhatKy_ViPham!F:F, B29, NhatKy_ViPham!C:C, "T25") - SUMIFS(NhatKy_ViPham!K:K, NhatKy_ViPham!E:E, "11_Van_B", NhatKy_ViPham!F:F, B29, NhatKy_ViPham!C:C, "T25")</f>
        <v>100</v>
      </c>
      <c r="AQ29" s="7">
        <f>100 + SUMIFS(NhatKy_ViPham!J:J, NhatKy_ViPham!E:E, "11_Van_B", NhatKy_ViPham!F:F, B29, NhatKy_ViPham!C:C, "T26") - SUMIFS(NhatKy_ViPham!K:K, NhatKy_ViPham!E:E, "11_Van_B", NhatKy_ViPham!F:F, B29, NhatKy_ViPham!C:C, "T26")</f>
        <v>100</v>
      </c>
      <c r="AR29" s="7">
        <f>100 + SUMIFS(NhatKy_ViPham!J:J, NhatKy_ViPham!E:E, "11_Van_B", NhatKy_ViPham!F:F, B29, NhatKy_ViPham!C:C, "T27") - SUMIFS(NhatKy_ViPham!K:K, NhatKy_ViPham!E:E, "11_Van_B", NhatKy_ViPham!F:F, B29, NhatKy_ViPham!C:C, "T27")</f>
        <v>100</v>
      </c>
      <c r="AS29" s="7">
        <f>100 + SUMIFS(NhatKy_ViPham!J:J, NhatKy_ViPham!E:E, "11_Van_B", NhatKy_ViPham!F:F, B29, NhatKy_ViPham!C:C, "T28") - SUMIFS(NhatKy_ViPham!K:K, NhatKy_ViPham!E:E, "11_Van_B", NhatKy_ViPham!F:F, B29, NhatKy_ViPham!C:C, "T28")</f>
        <v>100</v>
      </c>
      <c r="AT29" s="7">
        <f>100 + SUMIFS(NhatKy_ViPham!J:J, NhatKy_ViPham!E:E, "11_Van_B", NhatKy_ViPham!F:F, B29, NhatKy_ViPham!C:C, "T29") - SUMIFS(NhatKy_ViPham!K:K, NhatKy_ViPham!E:E, "11_Van_B", NhatKy_ViPham!F:F, B29, NhatKy_ViPham!C:C, "T29")</f>
        <v>100</v>
      </c>
      <c r="AU29" s="7">
        <f>100 + SUMIFS(NhatKy_ViPham!J:J, NhatKy_ViPham!E:E, "11_Van_B", NhatKy_ViPham!F:F, B29, NhatKy_ViPham!C:C, "T30") - SUMIFS(NhatKy_ViPham!K:K, NhatKy_ViPham!E:E, "11_Van_B", NhatKy_ViPham!F:F, B29, NhatKy_ViPham!C:C, "T30")</f>
        <v>100</v>
      </c>
      <c r="AV29" s="7">
        <f>100 + SUMIFS(NhatKy_ViPham!J:J, NhatKy_ViPham!E:E, "11_Van_B", NhatKy_ViPham!F:F, B29, NhatKy_ViPham!C:C, "T31") - SUMIFS(NhatKy_ViPham!K:K, NhatKy_ViPham!E:E, "11_Van_B", NhatKy_ViPham!F:F, B29, NhatKy_ViPham!C:C, "T31")</f>
        <v>100</v>
      </c>
      <c r="AW29" s="7">
        <f>100 + SUMIFS(NhatKy_ViPham!J:J, NhatKy_ViPham!E:E, "11_Van_B", NhatKy_ViPham!F:F, B29, NhatKy_ViPham!C:C, "T32") - SUMIFS(NhatKy_ViPham!K:K, NhatKy_ViPham!E:E, "11_Van_B", NhatKy_ViPham!F:F, B29, NhatKy_ViPham!C:C, "T32")</f>
        <v>100</v>
      </c>
      <c r="AX29" s="7">
        <f>100 + SUMIFS(NhatKy_ViPham!J:J, NhatKy_ViPham!E:E, "11_Van_B", NhatKy_ViPham!F:F, B29, NhatKy_ViPham!C:C, "T33") - SUMIFS(NhatKy_ViPham!K:K, NhatKy_ViPham!E:E, "11_Van_B", NhatKy_ViPham!F:F, B29, NhatKy_ViPham!C:C, "T33")</f>
        <v>100</v>
      </c>
      <c r="AY29" s="7">
        <f>100 + SUMIFS(NhatKy_ViPham!J:J, NhatKy_ViPham!E:E, "11_Van_B", NhatKy_ViPham!F:F, B29, NhatKy_ViPham!C:C, "T34") - SUMIFS(NhatKy_ViPham!K:K, NhatKy_ViPham!E:E, "11_Van_B", NhatKy_ViPham!F:F, B29, NhatKy_ViPham!C:C, "T34")</f>
        <v>100</v>
      </c>
      <c r="AZ29" s="7">
        <f>100 + SUMIFS(NhatKy_ViPham!J:J, NhatKy_ViPham!E:E, "11_Van_B", NhatKy_ViPham!F:F, B29, NhatKy_ViPham!C:C, "T35") - SUMIFS(NhatKy_ViPham!K:K, NhatKy_ViPham!E:E, "11_Van_B", NhatKy_ViPham!F:F, B29, NhatKy_ViPham!C:C, "T35")</f>
        <v>100</v>
      </c>
      <c r="BA29" s="12">
        <f t="shared" si="0"/>
        <v>100</v>
      </c>
      <c r="BB29" s="11" t="s">
        <v>430</v>
      </c>
      <c r="BC29" s="14" t="str">
        <f t="shared" si="1"/>
        <v>Tốt</v>
      </c>
      <c r="BD29" s="10" t="str">
        <f t="shared" si="2"/>
        <v>🟢 BÌNH THƯỜNG</v>
      </c>
    </row>
    <row r="30" spans="1:56" x14ac:dyDescent="0.25">
      <c r="A30" s="5">
        <v>22</v>
      </c>
      <c r="B30" s="15" t="s">
        <v>1927</v>
      </c>
      <c r="C30" s="5" t="s">
        <v>1738</v>
      </c>
      <c r="D30" s="5" t="s">
        <v>429</v>
      </c>
      <c r="E30" s="11" t="s">
        <v>430</v>
      </c>
      <c r="F30" s="6">
        <f>SUMIFS(NhatKy_ViPham!K:K, NhatKy_ViPham!E:E, "11_Van_B", NhatKy_ViPham!F:F, B30, NhatKy_ViPham!H:H, "L01")</f>
        <v>0</v>
      </c>
      <c r="G30" s="6">
        <f>SUMIFS(NhatKy_ViPham!K:K, NhatKy_ViPham!E:E, "11_Van_B", NhatKy_ViPham!F:F, B30, NhatKy_ViPham!H:H, "L02")</f>
        <v>0</v>
      </c>
      <c r="H30" s="6">
        <f>SUMIFS(NhatKy_ViPham!K:K, NhatKy_ViPham!E:E, "11_Van_B", NhatKy_ViPham!F:F, B30, NhatKy_ViPham!H:H, "L03")</f>
        <v>0</v>
      </c>
      <c r="I30" s="6">
        <f>SUMIFS(NhatKy_ViPham!K:K, NhatKy_ViPham!E:E, "11_Van_B", NhatKy_ViPham!F:F, B30, NhatKy_ViPham!H:H, "L04")</f>
        <v>0</v>
      </c>
      <c r="J30" s="6">
        <f>SUMIFS(NhatKy_ViPham!K:K, NhatKy_ViPham!E:E, "11_Van_B", NhatKy_ViPham!F:F, B30, NhatKy_ViPham!H:H, "L05")</f>
        <v>0</v>
      </c>
      <c r="K30" s="6">
        <f>SUMIFS(NhatKy_ViPham!K:K, NhatKy_ViPham!E:E, "11_Van_B", NhatKy_ViPham!F:F, B30, NhatKy_ViPham!H:H, "L06")</f>
        <v>0</v>
      </c>
      <c r="L30" s="6">
        <f>SUMIFS(NhatKy_ViPham!K:K, NhatKy_ViPham!E:E, "11_Van_B", NhatKy_ViPham!F:F, B30, NhatKy_ViPham!H:H, "L07")</f>
        <v>0</v>
      </c>
      <c r="M30" s="6">
        <f>SUMIFS(NhatKy_ViPham!K:K, NhatKy_ViPham!E:E, "11_Van_B", NhatKy_ViPham!F:F, B30, NhatKy_ViPham!H:H, "L08")</f>
        <v>0</v>
      </c>
      <c r="N30" s="6">
        <f>SUMIFS(NhatKy_ViPham!K:K, NhatKy_ViPham!E:E, "11_Van_B", NhatKy_ViPham!F:F, B30, NhatKy_ViPham!H:H, "L09")</f>
        <v>0</v>
      </c>
      <c r="O30" s="6">
        <f>SUMIFS(NhatKy_ViPham!K:K, NhatKy_ViPham!E:E, "11_Van_B", NhatKy_ViPham!F:F, B30, NhatKy_ViPham!H:H, "L10")</f>
        <v>0</v>
      </c>
      <c r="P30" s="12">
        <f>SUMIFS(NhatKy_ViPham!J:J, NhatKy_ViPham!E:E, "11_Van_B", NhatKy_ViPham!F:F, B30)</f>
        <v>0</v>
      </c>
      <c r="Q30" s="13">
        <f>SUMIFS(NhatKy_ViPham!K:K, NhatKy_ViPham!E:E, "11_Van_B", NhatKy_ViPham!F:F, B30)</f>
        <v>0</v>
      </c>
      <c r="R30" s="6">
        <f>100 + SUMIFS(NhatKy_ViPham!J:J, NhatKy_ViPham!E:E, "11_Van_B", NhatKy_ViPham!F:F, B30, NhatKy_ViPham!C:C, "T1") - SUMIFS(NhatKy_ViPham!K:K, NhatKy_ViPham!E:E, "11_Van_B", NhatKy_ViPham!F:F, B30, NhatKy_ViPham!C:C, "T1")</f>
        <v>100</v>
      </c>
      <c r="S30" s="6">
        <f>100 + SUMIFS(NhatKy_ViPham!J:J, NhatKy_ViPham!E:E, "11_Van_B", NhatKy_ViPham!F:F, B30, NhatKy_ViPham!C:C, "T2") - SUMIFS(NhatKy_ViPham!K:K, NhatKy_ViPham!E:E, "11_Van_B", NhatKy_ViPham!F:F, B30, NhatKy_ViPham!C:C, "T2")</f>
        <v>100</v>
      </c>
      <c r="T30" s="6">
        <f>100 + SUMIFS(NhatKy_ViPham!J:J, NhatKy_ViPham!E:E, "11_Van_B", NhatKy_ViPham!F:F, B30, NhatKy_ViPham!C:C, "T3") - SUMIFS(NhatKy_ViPham!K:K, NhatKy_ViPham!E:E, "11_Van_B", NhatKy_ViPham!F:F, B30, NhatKy_ViPham!C:C, "T3")</f>
        <v>100</v>
      </c>
      <c r="U30" s="6">
        <f>100 + SUMIFS(NhatKy_ViPham!J:J, NhatKy_ViPham!E:E, "11_Van_B", NhatKy_ViPham!F:F, B30, NhatKy_ViPham!C:C, "T4") - SUMIFS(NhatKy_ViPham!K:K, NhatKy_ViPham!E:E, "11_Van_B", NhatKy_ViPham!F:F, B30, NhatKy_ViPham!C:C, "T4")</f>
        <v>100</v>
      </c>
      <c r="V30" s="6">
        <f>100 + SUMIFS(NhatKy_ViPham!J:J, NhatKy_ViPham!E:E, "11_Van_B", NhatKy_ViPham!F:F, B30, NhatKy_ViPham!C:C, "T5") - SUMIFS(NhatKy_ViPham!K:K, NhatKy_ViPham!E:E, "11_Van_B", NhatKy_ViPham!F:F, B30, NhatKy_ViPham!C:C, "T5")</f>
        <v>100</v>
      </c>
      <c r="W30" s="6">
        <f>100 + SUMIFS(NhatKy_ViPham!J:J, NhatKy_ViPham!E:E, "11_Van_B", NhatKy_ViPham!F:F, B30, NhatKy_ViPham!C:C, "T6") - SUMIFS(NhatKy_ViPham!K:K, NhatKy_ViPham!E:E, "11_Van_B", NhatKy_ViPham!F:F, B30, NhatKy_ViPham!C:C, "T6")</f>
        <v>100</v>
      </c>
      <c r="X30" s="6">
        <f>100 + SUMIFS(NhatKy_ViPham!J:J, NhatKy_ViPham!E:E, "11_Van_B", NhatKy_ViPham!F:F, B30, NhatKy_ViPham!C:C, "T7") - SUMIFS(NhatKy_ViPham!K:K, NhatKy_ViPham!E:E, "11_Van_B", NhatKy_ViPham!F:F, B30, NhatKy_ViPham!C:C, "T7")</f>
        <v>100</v>
      </c>
      <c r="Y30" s="6">
        <f>100 + SUMIFS(NhatKy_ViPham!J:J, NhatKy_ViPham!E:E, "11_Van_B", NhatKy_ViPham!F:F, B30, NhatKy_ViPham!C:C, "T8") - SUMIFS(NhatKy_ViPham!K:K, NhatKy_ViPham!E:E, "11_Van_B", NhatKy_ViPham!F:F, B30, NhatKy_ViPham!C:C, "T8")</f>
        <v>100</v>
      </c>
      <c r="Z30" s="6">
        <f>100 + SUMIFS(NhatKy_ViPham!J:J, NhatKy_ViPham!E:E, "11_Van_B", NhatKy_ViPham!F:F, B30, NhatKy_ViPham!C:C, "T9") - SUMIFS(NhatKy_ViPham!K:K, NhatKy_ViPham!E:E, "11_Van_B", NhatKy_ViPham!F:F, B30, NhatKy_ViPham!C:C, "T9")</f>
        <v>100</v>
      </c>
      <c r="AA30" s="6">
        <f>100 + SUMIFS(NhatKy_ViPham!J:J, NhatKy_ViPham!E:E, "11_Van_B", NhatKy_ViPham!F:F, B30, NhatKy_ViPham!C:C, "T10") - SUMIFS(NhatKy_ViPham!K:K, NhatKy_ViPham!E:E, "11_Van_B", NhatKy_ViPham!F:F, B30, NhatKy_ViPham!C:C, "T10")</f>
        <v>100</v>
      </c>
      <c r="AB30" s="6">
        <f>100 + SUMIFS(NhatKy_ViPham!J:J, NhatKy_ViPham!E:E, "11_Van_B", NhatKy_ViPham!F:F, B30, NhatKy_ViPham!C:C, "T11") - SUMIFS(NhatKy_ViPham!K:K, NhatKy_ViPham!E:E, "11_Van_B", NhatKy_ViPham!F:F, B30, NhatKy_ViPham!C:C, "T11")</f>
        <v>100</v>
      </c>
      <c r="AC30" s="6">
        <f>100 + SUMIFS(NhatKy_ViPham!J:J, NhatKy_ViPham!E:E, "11_Van_B", NhatKy_ViPham!F:F, B30, NhatKy_ViPham!C:C, "T12") - SUMIFS(NhatKy_ViPham!K:K, NhatKy_ViPham!E:E, "11_Van_B", NhatKy_ViPham!F:F, B30, NhatKy_ViPham!C:C, "T12")</f>
        <v>100</v>
      </c>
      <c r="AD30" s="6">
        <f>100 + SUMIFS(NhatKy_ViPham!J:J, NhatKy_ViPham!E:E, "11_Van_B", NhatKy_ViPham!F:F, B30, NhatKy_ViPham!C:C, "T13") - SUMIFS(NhatKy_ViPham!K:K, NhatKy_ViPham!E:E, "11_Van_B", NhatKy_ViPham!F:F, B30, NhatKy_ViPham!C:C, "T13")</f>
        <v>100</v>
      </c>
      <c r="AE30" s="6">
        <f>100 + SUMIFS(NhatKy_ViPham!J:J, NhatKy_ViPham!E:E, "11_Van_B", NhatKy_ViPham!F:F, B30, NhatKy_ViPham!C:C, "T14") - SUMIFS(NhatKy_ViPham!K:K, NhatKy_ViPham!E:E, "11_Van_B", NhatKy_ViPham!F:F, B30, NhatKy_ViPham!C:C, "T14")</f>
        <v>100</v>
      </c>
      <c r="AF30" s="6">
        <f>100 + SUMIFS(NhatKy_ViPham!J:J, NhatKy_ViPham!E:E, "11_Van_B", NhatKy_ViPham!F:F, B30, NhatKy_ViPham!C:C, "T15") - SUMIFS(NhatKy_ViPham!K:K, NhatKy_ViPham!E:E, "11_Van_B", NhatKy_ViPham!F:F, B30, NhatKy_ViPham!C:C, "T15")</f>
        <v>100</v>
      </c>
      <c r="AG30" s="6">
        <f>100 + SUMIFS(NhatKy_ViPham!J:J, NhatKy_ViPham!E:E, "11_Van_B", NhatKy_ViPham!F:F, B30, NhatKy_ViPham!C:C, "T16") - SUMIFS(NhatKy_ViPham!K:K, NhatKy_ViPham!E:E, "11_Van_B", NhatKy_ViPham!F:F, B30, NhatKy_ViPham!C:C, "T16")</f>
        <v>100</v>
      </c>
      <c r="AH30" s="6">
        <f>100 + SUMIFS(NhatKy_ViPham!J:J, NhatKy_ViPham!E:E, "11_Van_B", NhatKy_ViPham!F:F, B30, NhatKy_ViPham!C:C, "T17") - SUMIFS(NhatKy_ViPham!K:K, NhatKy_ViPham!E:E, "11_Van_B", NhatKy_ViPham!F:F, B30, NhatKy_ViPham!C:C, "T17")</f>
        <v>100</v>
      </c>
      <c r="AI30" s="6">
        <f>100 + SUMIFS(NhatKy_ViPham!J:J, NhatKy_ViPham!E:E, "11_Van_B", NhatKy_ViPham!F:F, B30, NhatKy_ViPham!C:C, "T18") - SUMIFS(NhatKy_ViPham!K:K, NhatKy_ViPham!E:E, "11_Van_B", NhatKy_ViPham!F:F, B30, NhatKy_ViPham!C:C, "T18")</f>
        <v>100</v>
      </c>
      <c r="AJ30" s="6">
        <f>100 + SUMIFS(NhatKy_ViPham!J:J, NhatKy_ViPham!E:E, "11_Van_B", NhatKy_ViPham!F:F, B30, NhatKy_ViPham!C:C, "T19") - SUMIFS(NhatKy_ViPham!K:K, NhatKy_ViPham!E:E, "11_Van_B", NhatKy_ViPham!F:F, B30, NhatKy_ViPham!C:C, "T19")</f>
        <v>100</v>
      </c>
      <c r="AK30" s="6">
        <f>100 + SUMIFS(NhatKy_ViPham!J:J, NhatKy_ViPham!E:E, "11_Van_B", NhatKy_ViPham!F:F, B30, NhatKy_ViPham!C:C, "T20") - SUMIFS(NhatKy_ViPham!K:K, NhatKy_ViPham!E:E, "11_Van_B", NhatKy_ViPham!F:F, B30, NhatKy_ViPham!C:C, "T20")</f>
        <v>100</v>
      </c>
      <c r="AL30" s="6">
        <f>100 + SUMIFS(NhatKy_ViPham!J:J, NhatKy_ViPham!E:E, "11_Van_B", NhatKy_ViPham!F:F, B30, NhatKy_ViPham!C:C, "T21") - SUMIFS(NhatKy_ViPham!K:K, NhatKy_ViPham!E:E, "11_Van_B", NhatKy_ViPham!F:F, B30, NhatKy_ViPham!C:C, "T21")</f>
        <v>100</v>
      </c>
      <c r="AM30" s="6">
        <f>100 + SUMIFS(NhatKy_ViPham!J:J, NhatKy_ViPham!E:E, "11_Van_B", NhatKy_ViPham!F:F, B30, NhatKy_ViPham!C:C, "T22") - SUMIFS(NhatKy_ViPham!K:K, NhatKy_ViPham!E:E, "11_Van_B", NhatKy_ViPham!F:F, B30, NhatKy_ViPham!C:C, "T22")</f>
        <v>100</v>
      </c>
      <c r="AN30" s="6">
        <f>100 + SUMIFS(NhatKy_ViPham!J:J, NhatKy_ViPham!E:E, "11_Van_B", NhatKy_ViPham!F:F, B30, NhatKy_ViPham!C:C, "T23") - SUMIFS(NhatKy_ViPham!K:K, NhatKy_ViPham!E:E, "11_Van_B", NhatKy_ViPham!F:F, B30, NhatKy_ViPham!C:C, "T23")</f>
        <v>100</v>
      </c>
      <c r="AO30" s="6">
        <f>100 + SUMIFS(NhatKy_ViPham!J:J, NhatKy_ViPham!E:E, "11_Van_B", NhatKy_ViPham!F:F, B30, NhatKy_ViPham!C:C, "T24") - SUMIFS(NhatKy_ViPham!K:K, NhatKy_ViPham!E:E, "11_Van_B", NhatKy_ViPham!F:F, B30, NhatKy_ViPham!C:C, "T24")</f>
        <v>100</v>
      </c>
      <c r="AP30" s="6">
        <f>100 + SUMIFS(NhatKy_ViPham!J:J, NhatKy_ViPham!E:E, "11_Van_B", NhatKy_ViPham!F:F, B30, NhatKy_ViPham!C:C, "T25") - SUMIFS(NhatKy_ViPham!K:K, NhatKy_ViPham!E:E, "11_Van_B", NhatKy_ViPham!F:F, B30, NhatKy_ViPham!C:C, "T25")</f>
        <v>100</v>
      </c>
      <c r="AQ30" s="6">
        <f>100 + SUMIFS(NhatKy_ViPham!J:J, NhatKy_ViPham!E:E, "11_Van_B", NhatKy_ViPham!F:F, B30, NhatKy_ViPham!C:C, "T26") - SUMIFS(NhatKy_ViPham!K:K, NhatKy_ViPham!E:E, "11_Van_B", NhatKy_ViPham!F:F, B30, NhatKy_ViPham!C:C, "T26")</f>
        <v>100</v>
      </c>
      <c r="AR30" s="6">
        <f>100 + SUMIFS(NhatKy_ViPham!J:J, NhatKy_ViPham!E:E, "11_Van_B", NhatKy_ViPham!F:F, B30, NhatKy_ViPham!C:C, "T27") - SUMIFS(NhatKy_ViPham!K:K, NhatKy_ViPham!E:E, "11_Van_B", NhatKy_ViPham!F:F, B30, NhatKy_ViPham!C:C, "T27")</f>
        <v>100</v>
      </c>
      <c r="AS30" s="6">
        <f>100 + SUMIFS(NhatKy_ViPham!J:J, NhatKy_ViPham!E:E, "11_Van_B", NhatKy_ViPham!F:F, B30, NhatKy_ViPham!C:C, "T28") - SUMIFS(NhatKy_ViPham!K:K, NhatKy_ViPham!E:E, "11_Van_B", NhatKy_ViPham!F:F, B30, NhatKy_ViPham!C:C, "T28")</f>
        <v>100</v>
      </c>
      <c r="AT30" s="6">
        <f>100 + SUMIFS(NhatKy_ViPham!J:J, NhatKy_ViPham!E:E, "11_Van_B", NhatKy_ViPham!F:F, B30, NhatKy_ViPham!C:C, "T29") - SUMIFS(NhatKy_ViPham!K:K, NhatKy_ViPham!E:E, "11_Van_B", NhatKy_ViPham!F:F, B30, NhatKy_ViPham!C:C, "T29")</f>
        <v>100</v>
      </c>
      <c r="AU30" s="6">
        <f>100 + SUMIFS(NhatKy_ViPham!J:J, NhatKy_ViPham!E:E, "11_Van_B", NhatKy_ViPham!F:F, B30, NhatKy_ViPham!C:C, "T30") - SUMIFS(NhatKy_ViPham!K:K, NhatKy_ViPham!E:E, "11_Van_B", NhatKy_ViPham!F:F, B30, NhatKy_ViPham!C:C, "T30")</f>
        <v>100</v>
      </c>
      <c r="AV30" s="6">
        <f>100 + SUMIFS(NhatKy_ViPham!J:J, NhatKy_ViPham!E:E, "11_Van_B", NhatKy_ViPham!F:F, B30, NhatKy_ViPham!C:C, "T31") - SUMIFS(NhatKy_ViPham!K:K, NhatKy_ViPham!E:E, "11_Van_B", NhatKy_ViPham!F:F, B30, NhatKy_ViPham!C:C, "T31")</f>
        <v>100</v>
      </c>
      <c r="AW30" s="6">
        <f>100 + SUMIFS(NhatKy_ViPham!J:J, NhatKy_ViPham!E:E, "11_Van_B", NhatKy_ViPham!F:F, B30, NhatKy_ViPham!C:C, "T32") - SUMIFS(NhatKy_ViPham!K:K, NhatKy_ViPham!E:E, "11_Van_B", NhatKy_ViPham!F:F, B30, NhatKy_ViPham!C:C, "T32")</f>
        <v>100</v>
      </c>
      <c r="AX30" s="6">
        <f>100 + SUMIFS(NhatKy_ViPham!J:J, NhatKy_ViPham!E:E, "11_Van_B", NhatKy_ViPham!F:F, B30, NhatKy_ViPham!C:C, "T33") - SUMIFS(NhatKy_ViPham!K:K, NhatKy_ViPham!E:E, "11_Van_B", NhatKy_ViPham!F:F, B30, NhatKy_ViPham!C:C, "T33")</f>
        <v>100</v>
      </c>
      <c r="AY30" s="6">
        <f>100 + SUMIFS(NhatKy_ViPham!J:J, NhatKy_ViPham!E:E, "11_Van_B", NhatKy_ViPham!F:F, B30, NhatKy_ViPham!C:C, "T34") - SUMIFS(NhatKy_ViPham!K:K, NhatKy_ViPham!E:E, "11_Van_B", NhatKy_ViPham!F:F, B30, NhatKy_ViPham!C:C, "T34")</f>
        <v>100</v>
      </c>
      <c r="AZ30" s="6">
        <f>100 + SUMIFS(NhatKy_ViPham!J:J, NhatKy_ViPham!E:E, "11_Van_B", NhatKy_ViPham!F:F, B30, NhatKy_ViPham!C:C, "T35") - SUMIFS(NhatKy_ViPham!K:K, NhatKy_ViPham!E:E, "11_Van_B", NhatKy_ViPham!F:F, B30, NhatKy_ViPham!C:C, "T35")</f>
        <v>100</v>
      </c>
      <c r="BA30" s="12">
        <f t="shared" si="0"/>
        <v>100</v>
      </c>
      <c r="BB30" s="11" t="s">
        <v>430</v>
      </c>
      <c r="BC30" s="16" t="str">
        <f t="shared" si="1"/>
        <v>Tốt</v>
      </c>
      <c r="BD30" s="15" t="str">
        <f t="shared" si="2"/>
        <v>🟢 BÌNH THƯỜNG</v>
      </c>
    </row>
    <row r="31" spans="1:56" x14ac:dyDescent="0.25">
      <c r="A31" s="4">
        <v>23</v>
      </c>
      <c r="B31" s="10" t="s">
        <v>971</v>
      </c>
      <c r="C31" s="4" t="s">
        <v>1673</v>
      </c>
      <c r="D31" s="4" t="s">
        <v>429</v>
      </c>
      <c r="E31" s="11" t="s">
        <v>430</v>
      </c>
      <c r="F31" s="7">
        <f>SUMIFS(NhatKy_ViPham!K:K, NhatKy_ViPham!E:E, "11_Van_B", NhatKy_ViPham!F:F, B31, NhatKy_ViPham!H:H, "L01")</f>
        <v>0</v>
      </c>
      <c r="G31" s="7">
        <f>SUMIFS(NhatKy_ViPham!K:K, NhatKy_ViPham!E:E, "11_Van_B", NhatKy_ViPham!F:F, B31, NhatKy_ViPham!H:H, "L02")</f>
        <v>0</v>
      </c>
      <c r="H31" s="7">
        <f>SUMIFS(NhatKy_ViPham!K:K, NhatKy_ViPham!E:E, "11_Van_B", NhatKy_ViPham!F:F, B31, NhatKy_ViPham!H:H, "L03")</f>
        <v>0</v>
      </c>
      <c r="I31" s="7">
        <f>SUMIFS(NhatKy_ViPham!K:K, NhatKy_ViPham!E:E, "11_Van_B", NhatKy_ViPham!F:F, B31, NhatKy_ViPham!H:H, "L04")</f>
        <v>0</v>
      </c>
      <c r="J31" s="7">
        <f>SUMIFS(NhatKy_ViPham!K:K, NhatKy_ViPham!E:E, "11_Van_B", NhatKy_ViPham!F:F, B31, NhatKy_ViPham!H:H, "L05")</f>
        <v>0</v>
      </c>
      <c r="K31" s="7">
        <f>SUMIFS(NhatKy_ViPham!K:K, NhatKy_ViPham!E:E, "11_Van_B", NhatKy_ViPham!F:F, B31, NhatKy_ViPham!H:H, "L06")</f>
        <v>0</v>
      </c>
      <c r="L31" s="7">
        <f>SUMIFS(NhatKy_ViPham!K:K, NhatKy_ViPham!E:E, "11_Van_B", NhatKy_ViPham!F:F, B31, NhatKy_ViPham!H:H, "L07")</f>
        <v>0</v>
      </c>
      <c r="M31" s="7">
        <f>SUMIFS(NhatKy_ViPham!K:K, NhatKy_ViPham!E:E, "11_Van_B", NhatKy_ViPham!F:F, B31, NhatKy_ViPham!H:H, "L08")</f>
        <v>0</v>
      </c>
      <c r="N31" s="7">
        <f>SUMIFS(NhatKy_ViPham!K:K, NhatKy_ViPham!E:E, "11_Van_B", NhatKy_ViPham!F:F, B31, NhatKy_ViPham!H:H, "L09")</f>
        <v>0</v>
      </c>
      <c r="O31" s="7">
        <f>SUMIFS(NhatKy_ViPham!K:K, NhatKy_ViPham!E:E, "11_Van_B", NhatKy_ViPham!F:F, B31, NhatKy_ViPham!H:H, "L10")</f>
        <v>0</v>
      </c>
      <c r="P31" s="12">
        <f>SUMIFS(NhatKy_ViPham!J:J, NhatKy_ViPham!E:E, "11_Van_B", NhatKy_ViPham!F:F, B31)</f>
        <v>0</v>
      </c>
      <c r="Q31" s="13">
        <f>SUMIFS(NhatKy_ViPham!K:K, NhatKy_ViPham!E:E, "11_Van_B", NhatKy_ViPham!F:F, B31)</f>
        <v>0</v>
      </c>
      <c r="R31" s="7">
        <f>100 + SUMIFS(NhatKy_ViPham!J:J, NhatKy_ViPham!E:E, "11_Van_B", NhatKy_ViPham!F:F, B31, NhatKy_ViPham!C:C, "T1") - SUMIFS(NhatKy_ViPham!K:K, NhatKy_ViPham!E:E, "11_Van_B", NhatKy_ViPham!F:F, B31, NhatKy_ViPham!C:C, "T1")</f>
        <v>100</v>
      </c>
      <c r="S31" s="7">
        <f>100 + SUMIFS(NhatKy_ViPham!J:J, NhatKy_ViPham!E:E, "11_Van_B", NhatKy_ViPham!F:F, B31, NhatKy_ViPham!C:C, "T2") - SUMIFS(NhatKy_ViPham!K:K, NhatKy_ViPham!E:E, "11_Van_B", NhatKy_ViPham!F:F, B31, NhatKy_ViPham!C:C, "T2")</f>
        <v>100</v>
      </c>
      <c r="T31" s="7">
        <f>100 + SUMIFS(NhatKy_ViPham!J:J, NhatKy_ViPham!E:E, "11_Van_B", NhatKy_ViPham!F:F, B31, NhatKy_ViPham!C:C, "T3") - SUMIFS(NhatKy_ViPham!K:K, NhatKy_ViPham!E:E, "11_Van_B", NhatKy_ViPham!F:F, B31, NhatKy_ViPham!C:C, "T3")</f>
        <v>100</v>
      </c>
      <c r="U31" s="7">
        <f>100 + SUMIFS(NhatKy_ViPham!J:J, NhatKy_ViPham!E:E, "11_Van_B", NhatKy_ViPham!F:F, B31, NhatKy_ViPham!C:C, "T4") - SUMIFS(NhatKy_ViPham!K:K, NhatKy_ViPham!E:E, "11_Van_B", NhatKy_ViPham!F:F, B31, NhatKy_ViPham!C:C, "T4")</f>
        <v>100</v>
      </c>
      <c r="V31" s="7">
        <f>100 + SUMIFS(NhatKy_ViPham!J:J, NhatKy_ViPham!E:E, "11_Van_B", NhatKy_ViPham!F:F, B31, NhatKy_ViPham!C:C, "T5") - SUMIFS(NhatKy_ViPham!K:K, NhatKy_ViPham!E:E, "11_Van_B", NhatKy_ViPham!F:F, B31, NhatKy_ViPham!C:C, "T5")</f>
        <v>100</v>
      </c>
      <c r="W31" s="7">
        <f>100 + SUMIFS(NhatKy_ViPham!J:J, NhatKy_ViPham!E:E, "11_Van_B", NhatKy_ViPham!F:F, B31, NhatKy_ViPham!C:C, "T6") - SUMIFS(NhatKy_ViPham!K:K, NhatKy_ViPham!E:E, "11_Van_B", NhatKy_ViPham!F:F, B31, NhatKy_ViPham!C:C, "T6")</f>
        <v>100</v>
      </c>
      <c r="X31" s="7">
        <f>100 + SUMIFS(NhatKy_ViPham!J:J, NhatKy_ViPham!E:E, "11_Van_B", NhatKy_ViPham!F:F, B31, NhatKy_ViPham!C:C, "T7") - SUMIFS(NhatKy_ViPham!K:K, NhatKy_ViPham!E:E, "11_Van_B", NhatKy_ViPham!F:F, B31, NhatKy_ViPham!C:C, "T7")</f>
        <v>100</v>
      </c>
      <c r="Y31" s="7">
        <f>100 + SUMIFS(NhatKy_ViPham!J:J, NhatKy_ViPham!E:E, "11_Van_B", NhatKy_ViPham!F:F, B31, NhatKy_ViPham!C:C, "T8") - SUMIFS(NhatKy_ViPham!K:K, NhatKy_ViPham!E:E, "11_Van_B", NhatKy_ViPham!F:F, B31, NhatKy_ViPham!C:C, "T8")</f>
        <v>100</v>
      </c>
      <c r="Z31" s="7">
        <f>100 + SUMIFS(NhatKy_ViPham!J:J, NhatKy_ViPham!E:E, "11_Van_B", NhatKy_ViPham!F:F, B31, NhatKy_ViPham!C:C, "T9") - SUMIFS(NhatKy_ViPham!K:K, NhatKy_ViPham!E:E, "11_Van_B", NhatKy_ViPham!F:F, B31, NhatKy_ViPham!C:C, "T9")</f>
        <v>100</v>
      </c>
      <c r="AA31" s="7">
        <f>100 + SUMIFS(NhatKy_ViPham!J:J, NhatKy_ViPham!E:E, "11_Van_B", NhatKy_ViPham!F:F, B31, NhatKy_ViPham!C:C, "T10") - SUMIFS(NhatKy_ViPham!K:K, NhatKy_ViPham!E:E, "11_Van_B", NhatKy_ViPham!F:F, B31, NhatKy_ViPham!C:C, "T10")</f>
        <v>100</v>
      </c>
      <c r="AB31" s="7">
        <f>100 + SUMIFS(NhatKy_ViPham!J:J, NhatKy_ViPham!E:E, "11_Van_B", NhatKy_ViPham!F:F, B31, NhatKy_ViPham!C:C, "T11") - SUMIFS(NhatKy_ViPham!K:K, NhatKy_ViPham!E:E, "11_Van_B", NhatKy_ViPham!F:F, B31, NhatKy_ViPham!C:C, "T11")</f>
        <v>100</v>
      </c>
      <c r="AC31" s="7">
        <f>100 + SUMIFS(NhatKy_ViPham!J:J, NhatKy_ViPham!E:E, "11_Van_B", NhatKy_ViPham!F:F, B31, NhatKy_ViPham!C:C, "T12") - SUMIFS(NhatKy_ViPham!K:K, NhatKy_ViPham!E:E, "11_Van_B", NhatKy_ViPham!F:F, B31, NhatKy_ViPham!C:C, "T12")</f>
        <v>100</v>
      </c>
      <c r="AD31" s="7">
        <f>100 + SUMIFS(NhatKy_ViPham!J:J, NhatKy_ViPham!E:E, "11_Van_B", NhatKy_ViPham!F:F, B31, NhatKy_ViPham!C:C, "T13") - SUMIFS(NhatKy_ViPham!K:K, NhatKy_ViPham!E:E, "11_Van_B", NhatKy_ViPham!F:F, B31, NhatKy_ViPham!C:C, "T13")</f>
        <v>100</v>
      </c>
      <c r="AE31" s="7">
        <f>100 + SUMIFS(NhatKy_ViPham!J:J, NhatKy_ViPham!E:E, "11_Van_B", NhatKy_ViPham!F:F, B31, NhatKy_ViPham!C:C, "T14") - SUMIFS(NhatKy_ViPham!K:K, NhatKy_ViPham!E:E, "11_Van_B", NhatKy_ViPham!F:F, B31, NhatKy_ViPham!C:C, "T14")</f>
        <v>100</v>
      </c>
      <c r="AF31" s="7">
        <f>100 + SUMIFS(NhatKy_ViPham!J:J, NhatKy_ViPham!E:E, "11_Van_B", NhatKy_ViPham!F:F, B31, NhatKy_ViPham!C:C, "T15") - SUMIFS(NhatKy_ViPham!K:K, NhatKy_ViPham!E:E, "11_Van_B", NhatKy_ViPham!F:F, B31, NhatKy_ViPham!C:C, "T15")</f>
        <v>100</v>
      </c>
      <c r="AG31" s="7">
        <f>100 + SUMIFS(NhatKy_ViPham!J:J, NhatKy_ViPham!E:E, "11_Van_B", NhatKy_ViPham!F:F, B31, NhatKy_ViPham!C:C, "T16") - SUMIFS(NhatKy_ViPham!K:K, NhatKy_ViPham!E:E, "11_Van_B", NhatKy_ViPham!F:F, B31, NhatKy_ViPham!C:C, "T16")</f>
        <v>100</v>
      </c>
      <c r="AH31" s="7">
        <f>100 + SUMIFS(NhatKy_ViPham!J:J, NhatKy_ViPham!E:E, "11_Van_B", NhatKy_ViPham!F:F, B31, NhatKy_ViPham!C:C, "T17") - SUMIFS(NhatKy_ViPham!K:K, NhatKy_ViPham!E:E, "11_Van_B", NhatKy_ViPham!F:F, B31, NhatKy_ViPham!C:C, "T17")</f>
        <v>100</v>
      </c>
      <c r="AI31" s="7">
        <f>100 + SUMIFS(NhatKy_ViPham!J:J, NhatKy_ViPham!E:E, "11_Van_B", NhatKy_ViPham!F:F, B31, NhatKy_ViPham!C:C, "T18") - SUMIFS(NhatKy_ViPham!K:K, NhatKy_ViPham!E:E, "11_Van_B", NhatKy_ViPham!F:F, B31, NhatKy_ViPham!C:C, "T18")</f>
        <v>100</v>
      </c>
      <c r="AJ31" s="7">
        <f>100 + SUMIFS(NhatKy_ViPham!J:J, NhatKy_ViPham!E:E, "11_Van_B", NhatKy_ViPham!F:F, B31, NhatKy_ViPham!C:C, "T19") - SUMIFS(NhatKy_ViPham!K:K, NhatKy_ViPham!E:E, "11_Van_B", NhatKy_ViPham!F:F, B31, NhatKy_ViPham!C:C, "T19")</f>
        <v>100</v>
      </c>
      <c r="AK31" s="7">
        <f>100 + SUMIFS(NhatKy_ViPham!J:J, NhatKy_ViPham!E:E, "11_Van_B", NhatKy_ViPham!F:F, B31, NhatKy_ViPham!C:C, "T20") - SUMIFS(NhatKy_ViPham!K:K, NhatKy_ViPham!E:E, "11_Van_B", NhatKy_ViPham!F:F, B31, NhatKy_ViPham!C:C, "T20")</f>
        <v>100</v>
      </c>
      <c r="AL31" s="7">
        <f>100 + SUMIFS(NhatKy_ViPham!J:J, NhatKy_ViPham!E:E, "11_Van_B", NhatKy_ViPham!F:F, B31, NhatKy_ViPham!C:C, "T21") - SUMIFS(NhatKy_ViPham!K:K, NhatKy_ViPham!E:E, "11_Van_B", NhatKy_ViPham!F:F, B31, NhatKy_ViPham!C:C, "T21")</f>
        <v>100</v>
      </c>
      <c r="AM31" s="7">
        <f>100 + SUMIFS(NhatKy_ViPham!J:J, NhatKy_ViPham!E:E, "11_Van_B", NhatKy_ViPham!F:F, B31, NhatKy_ViPham!C:C, "T22") - SUMIFS(NhatKy_ViPham!K:K, NhatKy_ViPham!E:E, "11_Van_B", NhatKy_ViPham!F:F, B31, NhatKy_ViPham!C:C, "T22")</f>
        <v>100</v>
      </c>
      <c r="AN31" s="7">
        <f>100 + SUMIFS(NhatKy_ViPham!J:J, NhatKy_ViPham!E:E, "11_Van_B", NhatKy_ViPham!F:F, B31, NhatKy_ViPham!C:C, "T23") - SUMIFS(NhatKy_ViPham!K:K, NhatKy_ViPham!E:E, "11_Van_B", NhatKy_ViPham!F:F, B31, NhatKy_ViPham!C:C, "T23")</f>
        <v>100</v>
      </c>
      <c r="AO31" s="7">
        <f>100 + SUMIFS(NhatKy_ViPham!J:J, NhatKy_ViPham!E:E, "11_Van_B", NhatKy_ViPham!F:F, B31, NhatKy_ViPham!C:C, "T24") - SUMIFS(NhatKy_ViPham!K:K, NhatKy_ViPham!E:E, "11_Van_B", NhatKy_ViPham!F:F, B31, NhatKy_ViPham!C:C, "T24")</f>
        <v>100</v>
      </c>
      <c r="AP31" s="7">
        <f>100 + SUMIFS(NhatKy_ViPham!J:J, NhatKy_ViPham!E:E, "11_Van_B", NhatKy_ViPham!F:F, B31, NhatKy_ViPham!C:C, "T25") - SUMIFS(NhatKy_ViPham!K:K, NhatKy_ViPham!E:E, "11_Van_B", NhatKy_ViPham!F:F, B31, NhatKy_ViPham!C:C, "T25")</f>
        <v>100</v>
      </c>
      <c r="AQ31" s="7">
        <f>100 + SUMIFS(NhatKy_ViPham!J:J, NhatKy_ViPham!E:E, "11_Van_B", NhatKy_ViPham!F:F, B31, NhatKy_ViPham!C:C, "T26") - SUMIFS(NhatKy_ViPham!K:K, NhatKy_ViPham!E:E, "11_Van_B", NhatKy_ViPham!F:F, B31, NhatKy_ViPham!C:C, "T26")</f>
        <v>100</v>
      </c>
      <c r="AR31" s="7">
        <f>100 + SUMIFS(NhatKy_ViPham!J:J, NhatKy_ViPham!E:E, "11_Van_B", NhatKy_ViPham!F:F, B31, NhatKy_ViPham!C:C, "T27") - SUMIFS(NhatKy_ViPham!K:K, NhatKy_ViPham!E:E, "11_Van_B", NhatKy_ViPham!F:F, B31, NhatKy_ViPham!C:C, "T27")</f>
        <v>100</v>
      </c>
      <c r="AS31" s="7">
        <f>100 + SUMIFS(NhatKy_ViPham!J:J, NhatKy_ViPham!E:E, "11_Van_B", NhatKy_ViPham!F:F, B31, NhatKy_ViPham!C:C, "T28") - SUMIFS(NhatKy_ViPham!K:K, NhatKy_ViPham!E:E, "11_Van_B", NhatKy_ViPham!F:F, B31, NhatKy_ViPham!C:C, "T28")</f>
        <v>100</v>
      </c>
      <c r="AT31" s="7">
        <f>100 + SUMIFS(NhatKy_ViPham!J:J, NhatKy_ViPham!E:E, "11_Van_B", NhatKy_ViPham!F:F, B31, NhatKy_ViPham!C:C, "T29") - SUMIFS(NhatKy_ViPham!K:K, NhatKy_ViPham!E:E, "11_Van_B", NhatKy_ViPham!F:F, B31, NhatKy_ViPham!C:C, "T29")</f>
        <v>100</v>
      </c>
      <c r="AU31" s="7">
        <f>100 + SUMIFS(NhatKy_ViPham!J:J, NhatKy_ViPham!E:E, "11_Van_B", NhatKy_ViPham!F:F, B31, NhatKy_ViPham!C:C, "T30") - SUMIFS(NhatKy_ViPham!K:K, NhatKy_ViPham!E:E, "11_Van_B", NhatKy_ViPham!F:F, B31, NhatKy_ViPham!C:C, "T30")</f>
        <v>100</v>
      </c>
      <c r="AV31" s="7">
        <f>100 + SUMIFS(NhatKy_ViPham!J:J, NhatKy_ViPham!E:E, "11_Van_B", NhatKy_ViPham!F:F, B31, NhatKy_ViPham!C:C, "T31") - SUMIFS(NhatKy_ViPham!K:K, NhatKy_ViPham!E:E, "11_Van_B", NhatKy_ViPham!F:F, B31, NhatKy_ViPham!C:C, "T31")</f>
        <v>100</v>
      </c>
      <c r="AW31" s="7">
        <f>100 + SUMIFS(NhatKy_ViPham!J:J, NhatKy_ViPham!E:E, "11_Van_B", NhatKy_ViPham!F:F, B31, NhatKy_ViPham!C:C, "T32") - SUMIFS(NhatKy_ViPham!K:K, NhatKy_ViPham!E:E, "11_Van_B", NhatKy_ViPham!F:F, B31, NhatKy_ViPham!C:C, "T32")</f>
        <v>100</v>
      </c>
      <c r="AX31" s="7">
        <f>100 + SUMIFS(NhatKy_ViPham!J:J, NhatKy_ViPham!E:E, "11_Van_B", NhatKy_ViPham!F:F, B31, NhatKy_ViPham!C:C, "T33") - SUMIFS(NhatKy_ViPham!K:K, NhatKy_ViPham!E:E, "11_Van_B", NhatKy_ViPham!F:F, B31, NhatKy_ViPham!C:C, "T33")</f>
        <v>100</v>
      </c>
      <c r="AY31" s="7">
        <f>100 + SUMIFS(NhatKy_ViPham!J:J, NhatKy_ViPham!E:E, "11_Van_B", NhatKy_ViPham!F:F, B31, NhatKy_ViPham!C:C, "T34") - SUMIFS(NhatKy_ViPham!K:K, NhatKy_ViPham!E:E, "11_Van_B", NhatKy_ViPham!F:F, B31, NhatKy_ViPham!C:C, "T34")</f>
        <v>100</v>
      </c>
      <c r="AZ31" s="7">
        <f>100 + SUMIFS(NhatKy_ViPham!J:J, NhatKy_ViPham!E:E, "11_Van_B", NhatKy_ViPham!F:F, B31, NhatKy_ViPham!C:C, "T35") - SUMIFS(NhatKy_ViPham!K:K, NhatKy_ViPham!E:E, "11_Van_B", NhatKy_ViPham!F:F, B31, NhatKy_ViPham!C:C, "T35")</f>
        <v>100</v>
      </c>
      <c r="BA31" s="12">
        <f t="shared" si="0"/>
        <v>100</v>
      </c>
      <c r="BB31" s="11" t="s">
        <v>430</v>
      </c>
      <c r="BC31" s="14" t="str">
        <f t="shared" si="1"/>
        <v>Tốt</v>
      </c>
      <c r="BD31" s="10" t="str">
        <f t="shared" si="2"/>
        <v>🟢 BÌNH THƯỜNG</v>
      </c>
    </row>
    <row r="32" spans="1:56" x14ac:dyDescent="0.25">
      <c r="A32" s="5">
        <v>24</v>
      </c>
      <c r="B32" s="15" t="s">
        <v>1928</v>
      </c>
      <c r="C32" s="5" t="s">
        <v>1929</v>
      </c>
      <c r="D32" s="5" t="s">
        <v>429</v>
      </c>
      <c r="E32" s="11" t="s">
        <v>430</v>
      </c>
      <c r="F32" s="6">
        <f>SUMIFS(NhatKy_ViPham!K:K, NhatKy_ViPham!E:E, "11_Van_B", NhatKy_ViPham!F:F, B32, NhatKy_ViPham!H:H, "L01")</f>
        <v>0</v>
      </c>
      <c r="G32" s="6">
        <f>SUMIFS(NhatKy_ViPham!K:K, NhatKy_ViPham!E:E, "11_Van_B", NhatKy_ViPham!F:F, B32, NhatKy_ViPham!H:H, "L02")</f>
        <v>0</v>
      </c>
      <c r="H32" s="6">
        <f>SUMIFS(NhatKy_ViPham!K:K, NhatKy_ViPham!E:E, "11_Van_B", NhatKy_ViPham!F:F, B32, NhatKy_ViPham!H:H, "L03")</f>
        <v>0</v>
      </c>
      <c r="I32" s="6">
        <f>SUMIFS(NhatKy_ViPham!K:K, NhatKy_ViPham!E:E, "11_Van_B", NhatKy_ViPham!F:F, B32, NhatKy_ViPham!H:H, "L04")</f>
        <v>0</v>
      </c>
      <c r="J32" s="6">
        <f>SUMIFS(NhatKy_ViPham!K:K, NhatKy_ViPham!E:E, "11_Van_B", NhatKy_ViPham!F:F, B32, NhatKy_ViPham!H:H, "L05")</f>
        <v>0</v>
      </c>
      <c r="K32" s="6">
        <f>SUMIFS(NhatKy_ViPham!K:K, NhatKy_ViPham!E:E, "11_Van_B", NhatKy_ViPham!F:F, B32, NhatKy_ViPham!H:H, "L06")</f>
        <v>0</v>
      </c>
      <c r="L32" s="6">
        <f>SUMIFS(NhatKy_ViPham!K:K, NhatKy_ViPham!E:E, "11_Van_B", NhatKy_ViPham!F:F, B32, NhatKy_ViPham!H:H, "L07")</f>
        <v>0</v>
      </c>
      <c r="M32" s="6">
        <f>SUMIFS(NhatKy_ViPham!K:K, NhatKy_ViPham!E:E, "11_Van_B", NhatKy_ViPham!F:F, B32, NhatKy_ViPham!H:H, "L08")</f>
        <v>0</v>
      </c>
      <c r="N32" s="6">
        <f>SUMIFS(NhatKy_ViPham!K:K, NhatKy_ViPham!E:E, "11_Van_B", NhatKy_ViPham!F:F, B32, NhatKy_ViPham!H:H, "L09")</f>
        <v>0</v>
      </c>
      <c r="O32" s="6">
        <f>SUMIFS(NhatKy_ViPham!K:K, NhatKy_ViPham!E:E, "11_Van_B", NhatKy_ViPham!F:F, B32, NhatKy_ViPham!H:H, "L10")</f>
        <v>0</v>
      </c>
      <c r="P32" s="12">
        <f>SUMIFS(NhatKy_ViPham!J:J, NhatKy_ViPham!E:E, "11_Van_B", NhatKy_ViPham!F:F, B32)</f>
        <v>0</v>
      </c>
      <c r="Q32" s="13">
        <f>SUMIFS(NhatKy_ViPham!K:K, NhatKy_ViPham!E:E, "11_Van_B", NhatKy_ViPham!F:F, B32)</f>
        <v>0</v>
      </c>
      <c r="R32" s="6">
        <f>100 + SUMIFS(NhatKy_ViPham!J:J, NhatKy_ViPham!E:E, "11_Van_B", NhatKy_ViPham!F:F, B32, NhatKy_ViPham!C:C, "T1") - SUMIFS(NhatKy_ViPham!K:K, NhatKy_ViPham!E:E, "11_Van_B", NhatKy_ViPham!F:F, B32, NhatKy_ViPham!C:C, "T1")</f>
        <v>100</v>
      </c>
      <c r="S32" s="6">
        <f>100 + SUMIFS(NhatKy_ViPham!J:J, NhatKy_ViPham!E:E, "11_Van_B", NhatKy_ViPham!F:F, B32, NhatKy_ViPham!C:C, "T2") - SUMIFS(NhatKy_ViPham!K:K, NhatKy_ViPham!E:E, "11_Van_B", NhatKy_ViPham!F:F, B32, NhatKy_ViPham!C:C, "T2")</f>
        <v>100</v>
      </c>
      <c r="T32" s="6">
        <f>100 + SUMIFS(NhatKy_ViPham!J:J, NhatKy_ViPham!E:E, "11_Van_B", NhatKy_ViPham!F:F, B32, NhatKy_ViPham!C:C, "T3") - SUMIFS(NhatKy_ViPham!K:K, NhatKy_ViPham!E:E, "11_Van_B", NhatKy_ViPham!F:F, B32, NhatKy_ViPham!C:C, "T3")</f>
        <v>100</v>
      </c>
      <c r="U32" s="6">
        <f>100 + SUMIFS(NhatKy_ViPham!J:J, NhatKy_ViPham!E:E, "11_Van_B", NhatKy_ViPham!F:F, B32, NhatKy_ViPham!C:C, "T4") - SUMIFS(NhatKy_ViPham!K:K, NhatKy_ViPham!E:E, "11_Van_B", NhatKy_ViPham!F:F, B32, NhatKy_ViPham!C:C, "T4")</f>
        <v>100</v>
      </c>
      <c r="V32" s="6">
        <f>100 + SUMIFS(NhatKy_ViPham!J:J, NhatKy_ViPham!E:E, "11_Van_B", NhatKy_ViPham!F:F, B32, NhatKy_ViPham!C:C, "T5") - SUMIFS(NhatKy_ViPham!K:K, NhatKy_ViPham!E:E, "11_Van_B", NhatKy_ViPham!F:F, B32, NhatKy_ViPham!C:C, "T5")</f>
        <v>100</v>
      </c>
      <c r="W32" s="6">
        <f>100 + SUMIFS(NhatKy_ViPham!J:J, NhatKy_ViPham!E:E, "11_Van_B", NhatKy_ViPham!F:F, B32, NhatKy_ViPham!C:C, "T6") - SUMIFS(NhatKy_ViPham!K:K, NhatKy_ViPham!E:E, "11_Van_B", NhatKy_ViPham!F:F, B32, NhatKy_ViPham!C:C, "T6")</f>
        <v>100</v>
      </c>
      <c r="X32" s="6">
        <f>100 + SUMIFS(NhatKy_ViPham!J:J, NhatKy_ViPham!E:E, "11_Van_B", NhatKy_ViPham!F:F, B32, NhatKy_ViPham!C:C, "T7") - SUMIFS(NhatKy_ViPham!K:K, NhatKy_ViPham!E:E, "11_Van_B", NhatKy_ViPham!F:F, B32, NhatKy_ViPham!C:C, "T7")</f>
        <v>100</v>
      </c>
      <c r="Y32" s="6">
        <f>100 + SUMIFS(NhatKy_ViPham!J:J, NhatKy_ViPham!E:E, "11_Van_B", NhatKy_ViPham!F:F, B32, NhatKy_ViPham!C:C, "T8") - SUMIFS(NhatKy_ViPham!K:K, NhatKy_ViPham!E:E, "11_Van_B", NhatKy_ViPham!F:F, B32, NhatKy_ViPham!C:C, "T8")</f>
        <v>100</v>
      </c>
      <c r="Z32" s="6">
        <f>100 + SUMIFS(NhatKy_ViPham!J:J, NhatKy_ViPham!E:E, "11_Van_B", NhatKy_ViPham!F:F, B32, NhatKy_ViPham!C:C, "T9") - SUMIFS(NhatKy_ViPham!K:K, NhatKy_ViPham!E:E, "11_Van_B", NhatKy_ViPham!F:F, B32, NhatKy_ViPham!C:C, "T9")</f>
        <v>100</v>
      </c>
      <c r="AA32" s="6">
        <f>100 + SUMIFS(NhatKy_ViPham!J:J, NhatKy_ViPham!E:E, "11_Van_B", NhatKy_ViPham!F:F, B32, NhatKy_ViPham!C:C, "T10") - SUMIFS(NhatKy_ViPham!K:K, NhatKy_ViPham!E:E, "11_Van_B", NhatKy_ViPham!F:F, B32, NhatKy_ViPham!C:C, "T10")</f>
        <v>100</v>
      </c>
      <c r="AB32" s="6">
        <f>100 + SUMIFS(NhatKy_ViPham!J:J, NhatKy_ViPham!E:E, "11_Van_B", NhatKy_ViPham!F:F, B32, NhatKy_ViPham!C:C, "T11") - SUMIFS(NhatKy_ViPham!K:K, NhatKy_ViPham!E:E, "11_Van_B", NhatKy_ViPham!F:F, B32, NhatKy_ViPham!C:C, "T11")</f>
        <v>100</v>
      </c>
      <c r="AC32" s="6">
        <f>100 + SUMIFS(NhatKy_ViPham!J:J, NhatKy_ViPham!E:E, "11_Van_B", NhatKy_ViPham!F:F, B32, NhatKy_ViPham!C:C, "T12") - SUMIFS(NhatKy_ViPham!K:K, NhatKy_ViPham!E:E, "11_Van_B", NhatKy_ViPham!F:F, B32, NhatKy_ViPham!C:C, "T12")</f>
        <v>100</v>
      </c>
      <c r="AD32" s="6">
        <f>100 + SUMIFS(NhatKy_ViPham!J:J, NhatKy_ViPham!E:E, "11_Van_B", NhatKy_ViPham!F:F, B32, NhatKy_ViPham!C:C, "T13") - SUMIFS(NhatKy_ViPham!K:K, NhatKy_ViPham!E:E, "11_Van_B", NhatKy_ViPham!F:F, B32, NhatKy_ViPham!C:C, "T13")</f>
        <v>100</v>
      </c>
      <c r="AE32" s="6">
        <f>100 + SUMIFS(NhatKy_ViPham!J:J, NhatKy_ViPham!E:E, "11_Van_B", NhatKy_ViPham!F:F, B32, NhatKy_ViPham!C:C, "T14") - SUMIFS(NhatKy_ViPham!K:K, NhatKy_ViPham!E:E, "11_Van_B", NhatKy_ViPham!F:F, B32, NhatKy_ViPham!C:C, "T14")</f>
        <v>100</v>
      </c>
      <c r="AF32" s="6">
        <f>100 + SUMIFS(NhatKy_ViPham!J:J, NhatKy_ViPham!E:E, "11_Van_B", NhatKy_ViPham!F:F, B32, NhatKy_ViPham!C:C, "T15") - SUMIFS(NhatKy_ViPham!K:K, NhatKy_ViPham!E:E, "11_Van_B", NhatKy_ViPham!F:F, B32, NhatKy_ViPham!C:C, "T15")</f>
        <v>100</v>
      </c>
      <c r="AG32" s="6">
        <f>100 + SUMIFS(NhatKy_ViPham!J:J, NhatKy_ViPham!E:E, "11_Van_B", NhatKy_ViPham!F:F, B32, NhatKy_ViPham!C:C, "T16") - SUMIFS(NhatKy_ViPham!K:K, NhatKy_ViPham!E:E, "11_Van_B", NhatKy_ViPham!F:F, B32, NhatKy_ViPham!C:C, "T16")</f>
        <v>100</v>
      </c>
      <c r="AH32" s="6">
        <f>100 + SUMIFS(NhatKy_ViPham!J:J, NhatKy_ViPham!E:E, "11_Van_B", NhatKy_ViPham!F:F, B32, NhatKy_ViPham!C:C, "T17") - SUMIFS(NhatKy_ViPham!K:K, NhatKy_ViPham!E:E, "11_Van_B", NhatKy_ViPham!F:F, B32, NhatKy_ViPham!C:C, "T17")</f>
        <v>100</v>
      </c>
      <c r="AI32" s="6">
        <f>100 + SUMIFS(NhatKy_ViPham!J:J, NhatKy_ViPham!E:E, "11_Van_B", NhatKy_ViPham!F:F, B32, NhatKy_ViPham!C:C, "T18") - SUMIFS(NhatKy_ViPham!K:K, NhatKy_ViPham!E:E, "11_Van_B", NhatKy_ViPham!F:F, B32, NhatKy_ViPham!C:C, "T18")</f>
        <v>100</v>
      </c>
      <c r="AJ32" s="6">
        <f>100 + SUMIFS(NhatKy_ViPham!J:J, NhatKy_ViPham!E:E, "11_Van_B", NhatKy_ViPham!F:F, B32, NhatKy_ViPham!C:C, "T19") - SUMIFS(NhatKy_ViPham!K:K, NhatKy_ViPham!E:E, "11_Van_B", NhatKy_ViPham!F:F, B32, NhatKy_ViPham!C:C, "T19")</f>
        <v>100</v>
      </c>
      <c r="AK32" s="6">
        <f>100 + SUMIFS(NhatKy_ViPham!J:J, NhatKy_ViPham!E:E, "11_Van_B", NhatKy_ViPham!F:F, B32, NhatKy_ViPham!C:C, "T20") - SUMIFS(NhatKy_ViPham!K:K, NhatKy_ViPham!E:E, "11_Van_B", NhatKy_ViPham!F:F, B32, NhatKy_ViPham!C:C, "T20")</f>
        <v>100</v>
      </c>
      <c r="AL32" s="6">
        <f>100 + SUMIFS(NhatKy_ViPham!J:J, NhatKy_ViPham!E:E, "11_Van_B", NhatKy_ViPham!F:F, B32, NhatKy_ViPham!C:C, "T21") - SUMIFS(NhatKy_ViPham!K:K, NhatKy_ViPham!E:E, "11_Van_B", NhatKy_ViPham!F:F, B32, NhatKy_ViPham!C:C, "T21")</f>
        <v>100</v>
      </c>
      <c r="AM32" s="6">
        <f>100 + SUMIFS(NhatKy_ViPham!J:J, NhatKy_ViPham!E:E, "11_Van_B", NhatKy_ViPham!F:F, B32, NhatKy_ViPham!C:C, "T22") - SUMIFS(NhatKy_ViPham!K:K, NhatKy_ViPham!E:E, "11_Van_B", NhatKy_ViPham!F:F, B32, NhatKy_ViPham!C:C, "T22")</f>
        <v>100</v>
      </c>
      <c r="AN32" s="6">
        <f>100 + SUMIFS(NhatKy_ViPham!J:J, NhatKy_ViPham!E:E, "11_Van_B", NhatKy_ViPham!F:F, B32, NhatKy_ViPham!C:C, "T23") - SUMIFS(NhatKy_ViPham!K:K, NhatKy_ViPham!E:E, "11_Van_B", NhatKy_ViPham!F:F, B32, NhatKy_ViPham!C:C, "T23")</f>
        <v>100</v>
      </c>
      <c r="AO32" s="6">
        <f>100 + SUMIFS(NhatKy_ViPham!J:J, NhatKy_ViPham!E:E, "11_Van_B", NhatKy_ViPham!F:F, B32, NhatKy_ViPham!C:C, "T24") - SUMIFS(NhatKy_ViPham!K:K, NhatKy_ViPham!E:E, "11_Van_B", NhatKy_ViPham!F:F, B32, NhatKy_ViPham!C:C, "T24")</f>
        <v>100</v>
      </c>
      <c r="AP32" s="6">
        <f>100 + SUMIFS(NhatKy_ViPham!J:J, NhatKy_ViPham!E:E, "11_Van_B", NhatKy_ViPham!F:F, B32, NhatKy_ViPham!C:C, "T25") - SUMIFS(NhatKy_ViPham!K:K, NhatKy_ViPham!E:E, "11_Van_B", NhatKy_ViPham!F:F, B32, NhatKy_ViPham!C:C, "T25")</f>
        <v>100</v>
      </c>
      <c r="AQ32" s="6">
        <f>100 + SUMIFS(NhatKy_ViPham!J:J, NhatKy_ViPham!E:E, "11_Van_B", NhatKy_ViPham!F:F, B32, NhatKy_ViPham!C:C, "T26") - SUMIFS(NhatKy_ViPham!K:K, NhatKy_ViPham!E:E, "11_Van_B", NhatKy_ViPham!F:F, B32, NhatKy_ViPham!C:C, "T26")</f>
        <v>100</v>
      </c>
      <c r="AR32" s="6">
        <f>100 + SUMIFS(NhatKy_ViPham!J:J, NhatKy_ViPham!E:E, "11_Van_B", NhatKy_ViPham!F:F, B32, NhatKy_ViPham!C:C, "T27") - SUMIFS(NhatKy_ViPham!K:K, NhatKy_ViPham!E:E, "11_Van_B", NhatKy_ViPham!F:F, B32, NhatKy_ViPham!C:C, "T27")</f>
        <v>100</v>
      </c>
      <c r="AS32" s="6">
        <f>100 + SUMIFS(NhatKy_ViPham!J:J, NhatKy_ViPham!E:E, "11_Van_B", NhatKy_ViPham!F:F, B32, NhatKy_ViPham!C:C, "T28") - SUMIFS(NhatKy_ViPham!K:K, NhatKy_ViPham!E:E, "11_Van_B", NhatKy_ViPham!F:F, B32, NhatKy_ViPham!C:C, "T28")</f>
        <v>100</v>
      </c>
      <c r="AT32" s="6">
        <f>100 + SUMIFS(NhatKy_ViPham!J:J, NhatKy_ViPham!E:E, "11_Van_B", NhatKy_ViPham!F:F, B32, NhatKy_ViPham!C:C, "T29") - SUMIFS(NhatKy_ViPham!K:K, NhatKy_ViPham!E:E, "11_Van_B", NhatKy_ViPham!F:F, B32, NhatKy_ViPham!C:C, "T29")</f>
        <v>100</v>
      </c>
      <c r="AU32" s="6">
        <f>100 + SUMIFS(NhatKy_ViPham!J:J, NhatKy_ViPham!E:E, "11_Van_B", NhatKy_ViPham!F:F, B32, NhatKy_ViPham!C:C, "T30") - SUMIFS(NhatKy_ViPham!K:K, NhatKy_ViPham!E:E, "11_Van_B", NhatKy_ViPham!F:F, B32, NhatKy_ViPham!C:C, "T30")</f>
        <v>100</v>
      </c>
      <c r="AV32" s="6">
        <f>100 + SUMIFS(NhatKy_ViPham!J:J, NhatKy_ViPham!E:E, "11_Van_B", NhatKy_ViPham!F:F, B32, NhatKy_ViPham!C:C, "T31") - SUMIFS(NhatKy_ViPham!K:K, NhatKy_ViPham!E:E, "11_Van_B", NhatKy_ViPham!F:F, B32, NhatKy_ViPham!C:C, "T31")</f>
        <v>100</v>
      </c>
      <c r="AW32" s="6">
        <f>100 + SUMIFS(NhatKy_ViPham!J:J, NhatKy_ViPham!E:E, "11_Van_B", NhatKy_ViPham!F:F, B32, NhatKy_ViPham!C:C, "T32") - SUMIFS(NhatKy_ViPham!K:K, NhatKy_ViPham!E:E, "11_Van_B", NhatKy_ViPham!F:F, B32, NhatKy_ViPham!C:C, "T32")</f>
        <v>100</v>
      </c>
      <c r="AX32" s="6">
        <f>100 + SUMIFS(NhatKy_ViPham!J:J, NhatKy_ViPham!E:E, "11_Van_B", NhatKy_ViPham!F:F, B32, NhatKy_ViPham!C:C, "T33") - SUMIFS(NhatKy_ViPham!K:K, NhatKy_ViPham!E:E, "11_Van_B", NhatKy_ViPham!F:F, B32, NhatKy_ViPham!C:C, "T33")</f>
        <v>100</v>
      </c>
      <c r="AY32" s="6">
        <f>100 + SUMIFS(NhatKy_ViPham!J:J, NhatKy_ViPham!E:E, "11_Van_B", NhatKy_ViPham!F:F, B32, NhatKy_ViPham!C:C, "T34") - SUMIFS(NhatKy_ViPham!K:K, NhatKy_ViPham!E:E, "11_Van_B", NhatKy_ViPham!F:F, B32, NhatKy_ViPham!C:C, "T34")</f>
        <v>100</v>
      </c>
      <c r="AZ32" s="6">
        <f>100 + SUMIFS(NhatKy_ViPham!J:J, NhatKy_ViPham!E:E, "11_Van_B", NhatKy_ViPham!F:F, B32, NhatKy_ViPham!C:C, "T35") - SUMIFS(NhatKy_ViPham!K:K, NhatKy_ViPham!E:E, "11_Van_B", NhatKy_ViPham!F:F, B32, NhatKy_ViPham!C:C, "T35")</f>
        <v>100</v>
      </c>
      <c r="BA32" s="12">
        <f t="shared" si="0"/>
        <v>100</v>
      </c>
      <c r="BB32" s="11" t="s">
        <v>430</v>
      </c>
      <c r="BC32" s="16" t="str">
        <f t="shared" si="1"/>
        <v>Tốt</v>
      </c>
      <c r="BD32" s="15" t="str">
        <f t="shared" si="2"/>
        <v>🟢 BÌNH THƯỜNG</v>
      </c>
    </row>
    <row r="33" spans="1:56" x14ac:dyDescent="0.25">
      <c r="A33" s="4">
        <v>25</v>
      </c>
      <c r="B33" s="10" t="s">
        <v>994</v>
      </c>
      <c r="C33" s="4" t="s">
        <v>1930</v>
      </c>
      <c r="D33" s="4" t="s">
        <v>429</v>
      </c>
      <c r="E33" s="11" t="s">
        <v>430</v>
      </c>
      <c r="F33" s="7">
        <f>SUMIFS(NhatKy_ViPham!K:K, NhatKy_ViPham!E:E, "11_Van_B", NhatKy_ViPham!F:F, B33, NhatKy_ViPham!H:H, "L01")</f>
        <v>0</v>
      </c>
      <c r="G33" s="7">
        <f>SUMIFS(NhatKy_ViPham!K:K, NhatKy_ViPham!E:E, "11_Van_B", NhatKy_ViPham!F:F, B33, NhatKy_ViPham!H:H, "L02")</f>
        <v>0</v>
      </c>
      <c r="H33" s="7">
        <f>SUMIFS(NhatKy_ViPham!K:K, NhatKy_ViPham!E:E, "11_Van_B", NhatKy_ViPham!F:F, B33, NhatKy_ViPham!H:H, "L03")</f>
        <v>0</v>
      </c>
      <c r="I33" s="7">
        <f>SUMIFS(NhatKy_ViPham!K:K, NhatKy_ViPham!E:E, "11_Van_B", NhatKy_ViPham!F:F, B33, NhatKy_ViPham!H:H, "L04")</f>
        <v>0</v>
      </c>
      <c r="J33" s="7">
        <f>SUMIFS(NhatKy_ViPham!K:K, NhatKy_ViPham!E:E, "11_Van_B", NhatKy_ViPham!F:F, B33, NhatKy_ViPham!H:H, "L05")</f>
        <v>0</v>
      </c>
      <c r="K33" s="7">
        <f>SUMIFS(NhatKy_ViPham!K:K, NhatKy_ViPham!E:E, "11_Van_B", NhatKy_ViPham!F:F, B33, NhatKy_ViPham!H:H, "L06")</f>
        <v>0</v>
      </c>
      <c r="L33" s="7">
        <f>SUMIFS(NhatKy_ViPham!K:K, NhatKy_ViPham!E:E, "11_Van_B", NhatKy_ViPham!F:F, B33, NhatKy_ViPham!H:H, "L07")</f>
        <v>0</v>
      </c>
      <c r="M33" s="7">
        <f>SUMIFS(NhatKy_ViPham!K:K, NhatKy_ViPham!E:E, "11_Van_B", NhatKy_ViPham!F:F, B33, NhatKy_ViPham!H:H, "L08")</f>
        <v>0</v>
      </c>
      <c r="N33" s="7">
        <f>SUMIFS(NhatKy_ViPham!K:K, NhatKy_ViPham!E:E, "11_Van_B", NhatKy_ViPham!F:F, B33, NhatKy_ViPham!H:H, "L09")</f>
        <v>0</v>
      </c>
      <c r="O33" s="7">
        <f>SUMIFS(NhatKy_ViPham!K:K, NhatKy_ViPham!E:E, "11_Van_B", NhatKy_ViPham!F:F, B33, NhatKy_ViPham!H:H, "L10")</f>
        <v>0</v>
      </c>
      <c r="P33" s="12">
        <f>SUMIFS(NhatKy_ViPham!J:J, NhatKy_ViPham!E:E, "11_Van_B", NhatKy_ViPham!F:F, B33)</f>
        <v>0</v>
      </c>
      <c r="Q33" s="13">
        <f>SUMIFS(NhatKy_ViPham!K:K, NhatKy_ViPham!E:E, "11_Van_B", NhatKy_ViPham!F:F, B33)</f>
        <v>0</v>
      </c>
      <c r="R33" s="7">
        <f>100 + SUMIFS(NhatKy_ViPham!J:J, NhatKy_ViPham!E:E, "11_Van_B", NhatKy_ViPham!F:F, B33, NhatKy_ViPham!C:C, "T1") - SUMIFS(NhatKy_ViPham!K:K, NhatKy_ViPham!E:E, "11_Van_B", NhatKy_ViPham!F:F, B33, NhatKy_ViPham!C:C, "T1")</f>
        <v>100</v>
      </c>
      <c r="S33" s="7">
        <f>100 + SUMIFS(NhatKy_ViPham!J:J, NhatKy_ViPham!E:E, "11_Van_B", NhatKy_ViPham!F:F, B33, NhatKy_ViPham!C:C, "T2") - SUMIFS(NhatKy_ViPham!K:K, NhatKy_ViPham!E:E, "11_Van_B", NhatKy_ViPham!F:F, B33, NhatKy_ViPham!C:C, "T2")</f>
        <v>100</v>
      </c>
      <c r="T33" s="7">
        <f>100 + SUMIFS(NhatKy_ViPham!J:J, NhatKy_ViPham!E:E, "11_Van_B", NhatKy_ViPham!F:F, B33, NhatKy_ViPham!C:C, "T3") - SUMIFS(NhatKy_ViPham!K:K, NhatKy_ViPham!E:E, "11_Van_B", NhatKy_ViPham!F:F, B33, NhatKy_ViPham!C:C, "T3")</f>
        <v>100</v>
      </c>
      <c r="U33" s="7">
        <f>100 + SUMIFS(NhatKy_ViPham!J:J, NhatKy_ViPham!E:E, "11_Van_B", NhatKy_ViPham!F:F, B33, NhatKy_ViPham!C:C, "T4") - SUMIFS(NhatKy_ViPham!K:K, NhatKy_ViPham!E:E, "11_Van_B", NhatKy_ViPham!F:F, B33, NhatKy_ViPham!C:C, "T4")</f>
        <v>100</v>
      </c>
      <c r="V33" s="7">
        <f>100 + SUMIFS(NhatKy_ViPham!J:J, NhatKy_ViPham!E:E, "11_Van_B", NhatKy_ViPham!F:F, B33, NhatKy_ViPham!C:C, "T5") - SUMIFS(NhatKy_ViPham!K:K, NhatKy_ViPham!E:E, "11_Van_B", NhatKy_ViPham!F:F, B33, NhatKy_ViPham!C:C, "T5")</f>
        <v>100</v>
      </c>
      <c r="W33" s="7">
        <f>100 + SUMIFS(NhatKy_ViPham!J:J, NhatKy_ViPham!E:E, "11_Van_B", NhatKy_ViPham!F:F, B33, NhatKy_ViPham!C:C, "T6") - SUMIFS(NhatKy_ViPham!K:K, NhatKy_ViPham!E:E, "11_Van_B", NhatKy_ViPham!F:F, B33, NhatKy_ViPham!C:C, "T6")</f>
        <v>100</v>
      </c>
      <c r="X33" s="7">
        <f>100 + SUMIFS(NhatKy_ViPham!J:J, NhatKy_ViPham!E:E, "11_Van_B", NhatKy_ViPham!F:F, B33, NhatKy_ViPham!C:C, "T7") - SUMIFS(NhatKy_ViPham!K:K, NhatKy_ViPham!E:E, "11_Van_B", NhatKy_ViPham!F:F, B33, NhatKy_ViPham!C:C, "T7")</f>
        <v>100</v>
      </c>
      <c r="Y33" s="7">
        <f>100 + SUMIFS(NhatKy_ViPham!J:J, NhatKy_ViPham!E:E, "11_Van_B", NhatKy_ViPham!F:F, B33, NhatKy_ViPham!C:C, "T8") - SUMIFS(NhatKy_ViPham!K:K, NhatKy_ViPham!E:E, "11_Van_B", NhatKy_ViPham!F:F, B33, NhatKy_ViPham!C:C, "T8")</f>
        <v>100</v>
      </c>
      <c r="Z33" s="7">
        <f>100 + SUMIFS(NhatKy_ViPham!J:J, NhatKy_ViPham!E:E, "11_Van_B", NhatKy_ViPham!F:F, B33, NhatKy_ViPham!C:C, "T9") - SUMIFS(NhatKy_ViPham!K:K, NhatKy_ViPham!E:E, "11_Van_B", NhatKy_ViPham!F:F, B33, NhatKy_ViPham!C:C, "T9")</f>
        <v>100</v>
      </c>
      <c r="AA33" s="7">
        <f>100 + SUMIFS(NhatKy_ViPham!J:J, NhatKy_ViPham!E:E, "11_Van_B", NhatKy_ViPham!F:F, B33, NhatKy_ViPham!C:C, "T10") - SUMIFS(NhatKy_ViPham!K:K, NhatKy_ViPham!E:E, "11_Van_B", NhatKy_ViPham!F:F, B33, NhatKy_ViPham!C:C, "T10")</f>
        <v>100</v>
      </c>
      <c r="AB33" s="7">
        <f>100 + SUMIFS(NhatKy_ViPham!J:J, NhatKy_ViPham!E:E, "11_Van_B", NhatKy_ViPham!F:F, B33, NhatKy_ViPham!C:C, "T11") - SUMIFS(NhatKy_ViPham!K:K, NhatKy_ViPham!E:E, "11_Van_B", NhatKy_ViPham!F:F, B33, NhatKy_ViPham!C:C, "T11")</f>
        <v>100</v>
      </c>
      <c r="AC33" s="7">
        <f>100 + SUMIFS(NhatKy_ViPham!J:J, NhatKy_ViPham!E:E, "11_Van_B", NhatKy_ViPham!F:F, B33, NhatKy_ViPham!C:C, "T12") - SUMIFS(NhatKy_ViPham!K:K, NhatKy_ViPham!E:E, "11_Van_B", NhatKy_ViPham!F:F, B33, NhatKy_ViPham!C:C, "T12")</f>
        <v>100</v>
      </c>
      <c r="AD33" s="7">
        <f>100 + SUMIFS(NhatKy_ViPham!J:J, NhatKy_ViPham!E:E, "11_Van_B", NhatKy_ViPham!F:F, B33, NhatKy_ViPham!C:C, "T13") - SUMIFS(NhatKy_ViPham!K:K, NhatKy_ViPham!E:E, "11_Van_B", NhatKy_ViPham!F:F, B33, NhatKy_ViPham!C:C, "T13")</f>
        <v>100</v>
      </c>
      <c r="AE33" s="7">
        <f>100 + SUMIFS(NhatKy_ViPham!J:J, NhatKy_ViPham!E:E, "11_Van_B", NhatKy_ViPham!F:F, B33, NhatKy_ViPham!C:C, "T14") - SUMIFS(NhatKy_ViPham!K:K, NhatKy_ViPham!E:E, "11_Van_B", NhatKy_ViPham!F:F, B33, NhatKy_ViPham!C:C, "T14")</f>
        <v>100</v>
      </c>
      <c r="AF33" s="7">
        <f>100 + SUMIFS(NhatKy_ViPham!J:J, NhatKy_ViPham!E:E, "11_Van_B", NhatKy_ViPham!F:F, B33, NhatKy_ViPham!C:C, "T15") - SUMIFS(NhatKy_ViPham!K:K, NhatKy_ViPham!E:E, "11_Van_B", NhatKy_ViPham!F:F, B33, NhatKy_ViPham!C:C, "T15")</f>
        <v>100</v>
      </c>
      <c r="AG33" s="7">
        <f>100 + SUMIFS(NhatKy_ViPham!J:J, NhatKy_ViPham!E:E, "11_Van_B", NhatKy_ViPham!F:F, B33, NhatKy_ViPham!C:C, "T16") - SUMIFS(NhatKy_ViPham!K:K, NhatKy_ViPham!E:E, "11_Van_B", NhatKy_ViPham!F:F, B33, NhatKy_ViPham!C:C, "T16")</f>
        <v>100</v>
      </c>
      <c r="AH33" s="7">
        <f>100 + SUMIFS(NhatKy_ViPham!J:J, NhatKy_ViPham!E:E, "11_Van_B", NhatKy_ViPham!F:F, B33, NhatKy_ViPham!C:C, "T17") - SUMIFS(NhatKy_ViPham!K:K, NhatKy_ViPham!E:E, "11_Van_B", NhatKy_ViPham!F:F, B33, NhatKy_ViPham!C:C, "T17")</f>
        <v>100</v>
      </c>
      <c r="AI33" s="7">
        <f>100 + SUMIFS(NhatKy_ViPham!J:J, NhatKy_ViPham!E:E, "11_Van_B", NhatKy_ViPham!F:F, B33, NhatKy_ViPham!C:C, "T18") - SUMIFS(NhatKy_ViPham!K:K, NhatKy_ViPham!E:E, "11_Van_B", NhatKy_ViPham!F:F, B33, NhatKy_ViPham!C:C, "T18")</f>
        <v>100</v>
      </c>
      <c r="AJ33" s="7">
        <f>100 + SUMIFS(NhatKy_ViPham!J:J, NhatKy_ViPham!E:E, "11_Van_B", NhatKy_ViPham!F:F, B33, NhatKy_ViPham!C:C, "T19") - SUMIFS(NhatKy_ViPham!K:K, NhatKy_ViPham!E:E, "11_Van_B", NhatKy_ViPham!F:F, B33, NhatKy_ViPham!C:C, "T19")</f>
        <v>100</v>
      </c>
      <c r="AK33" s="7">
        <f>100 + SUMIFS(NhatKy_ViPham!J:J, NhatKy_ViPham!E:E, "11_Van_B", NhatKy_ViPham!F:F, B33, NhatKy_ViPham!C:C, "T20") - SUMIFS(NhatKy_ViPham!K:K, NhatKy_ViPham!E:E, "11_Van_B", NhatKy_ViPham!F:F, B33, NhatKy_ViPham!C:C, "T20")</f>
        <v>100</v>
      </c>
      <c r="AL33" s="7">
        <f>100 + SUMIFS(NhatKy_ViPham!J:J, NhatKy_ViPham!E:E, "11_Van_B", NhatKy_ViPham!F:F, B33, NhatKy_ViPham!C:C, "T21") - SUMIFS(NhatKy_ViPham!K:K, NhatKy_ViPham!E:E, "11_Van_B", NhatKy_ViPham!F:F, B33, NhatKy_ViPham!C:C, "T21")</f>
        <v>100</v>
      </c>
      <c r="AM33" s="7">
        <f>100 + SUMIFS(NhatKy_ViPham!J:J, NhatKy_ViPham!E:E, "11_Van_B", NhatKy_ViPham!F:F, B33, NhatKy_ViPham!C:C, "T22") - SUMIFS(NhatKy_ViPham!K:K, NhatKy_ViPham!E:E, "11_Van_B", NhatKy_ViPham!F:F, B33, NhatKy_ViPham!C:C, "T22")</f>
        <v>100</v>
      </c>
      <c r="AN33" s="7">
        <f>100 + SUMIFS(NhatKy_ViPham!J:J, NhatKy_ViPham!E:E, "11_Van_B", NhatKy_ViPham!F:F, B33, NhatKy_ViPham!C:C, "T23") - SUMIFS(NhatKy_ViPham!K:K, NhatKy_ViPham!E:E, "11_Van_B", NhatKy_ViPham!F:F, B33, NhatKy_ViPham!C:C, "T23")</f>
        <v>100</v>
      </c>
      <c r="AO33" s="7">
        <f>100 + SUMIFS(NhatKy_ViPham!J:J, NhatKy_ViPham!E:E, "11_Van_B", NhatKy_ViPham!F:F, B33, NhatKy_ViPham!C:C, "T24") - SUMIFS(NhatKy_ViPham!K:K, NhatKy_ViPham!E:E, "11_Van_B", NhatKy_ViPham!F:F, B33, NhatKy_ViPham!C:C, "T24")</f>
        <v>100</v>
      </c>
      <c r="AP33" s="7">
        <f>100 + SUMIFS(NhatKy_ViPham!J:J, NhatKy_ViPham!E:E, "11_Van_B", NhatKy_ViPham!F:F, B33, NhatKy_ViPham!C:C, "T25") - SUMIFS(NhatKy_ViPham!K:K, NhatKy_ViPham!E:E, "11_Van_B", NhatKy_ViPham!F:F, B33, NhatKy_ViPham!C:C, "T25")</f>
        <v>100</v>
      </c>
      <c r="AQ33" s="7">
        <f>100 + SUMIFS(NhatKy_ViPham!J:J, NhatKy_ViPham!E:E, "11_Van_B", NhatKy_ViPham!F:F, B33, NhatKy_ViPham!C:C, "T26") - SUMIFS(NhatKy_ViPham!K:K, NhatKy_ViPham!E:E, "11_Van_B", NhatKy_ViPham!F:F, B33, NhatKy_ViPham!C:C, "T26")</f>
        <v>100</v>
      </c>
      <c r="AR33" s="7">
        <f>100 + SUMIFS(NhatKy_ViPham!J:J, NhatKy_ViPham!E:E, "11_Van_B", NhatKy_ViPham!F:F, B33, NhatKy_ViPham!C:C, "T27") - SUMIFS(NhatKy_ViPham!K:K, NhatKy_ViPham!E:E, "11_Van_B", NhatKy_ViPham!F:F, B33, NhatKy_ViPham!C:C, "T27")</f>
        <v>100</v>
      </c>
      <c r="AS33" s="7">
        <f>100 + SUMIFS(NhatKy_ViPham!J:J, NhatKy_ViPham!E:E, "11_Van_B", NhatKy_ViPham!F:F, B33, NhatKy_ViPham!C:C, "T28") - SUMIFS(NhatKy_ViPham!K:K, NhatKy_ViPham!E:E, "11_Van_B", NhatKy_ViPham!F:F, B33, NhatKy_ViPham!C:C, "T28")</f>
        <v>100</v>
      </c>
      <c r="AT33" s="7">
        <f>100 + SUMIFS(NhatKy_ViPham!J:J, NhatKy_ViPham!E:E, "11_Van_B", NhatKy_ViPham!F:F, B33, NhatKy_ViPham!C:C, "T29") - SUMIFS(NhatKy_ViPham!K:K, NhatKy_ViPham!E:E, "11_Van_B", NhatKy_ViPham!F:F, B33, NhatKy_ViPham!C:C, "T29")</f>
        <v>100</v>
      </c>
      <c r="AU33" s="7">
        <f>100 + SUMIFS(NhatKy_ViPham!J:J, NhatKy_ViPham!E:E, "11_Van_B", NhatKy_ViPham!F:F, B33, NhatKy_ViPham!C:C, "T30") - SUMIFS(NhatKy_ViPham!K:K, NhatKy_ViPham!E:E, "11_Van_B", NhatKy_ViPham!F:F, B33, NhatKy_ViPham!C:C, "T30")</f>
        <v>100</v>
      </c>
      <c r="AV33" s="7">
        <f>100 + SUMIFS(NhatKy_ViPham!J:J, NhatKy_ViPham!E:E, "11_Van_B", NhatKy_ViPham!F:F, B33, NhatKy_ViPham!C:C, "T31") - SUMIFS(NhatKy_ViPham!K:K, NhatKy_ViPham!E:E, "11_Van_B", NhatKy_ViPham!F:F, B33, NhatKy_ViPham!C:C, "T31")</f>
        <v>100</v>
      </c>
      <c r="AW33" s="7">
        <f>100 + SUMIFS(NhatKy_ViPham!J:J, NhatKy_ViPham!E:E, "11_Van_B", NhatKy_ViPham!F:F, B33, NhatKy_ViPham!C:C, "T32") - SUMIFS(NhatKy_ViPham!K:K, NhatKy_ViPham!E:E, "11_Van_B", NhatKy_ViPham!F:F, B33, NhatKy_ViPham!C:C, "T32")</f>
        <v>100</v>
      </c>
      <c r="AX33" s="7">
        <f>100 + SUMIFS(NhatKy_ViPham!J:J, NhatKy_ViPham!E:E, "11_Van_B", NhatKy_ViPham!F:F, B33, NhatKy_ViPham!C:C, "T33") - SUMIFS(NhatKy_ViPham!K:K, NhatKy_ViPham!E:E, "11_Van_B", NhatKy_ViPham!F:F, B33, NhatKy_ViPham!C:C, "T33")</f>
        <v>100</v>
      </c>
      <c r="AY33" s="7">
        <f>100 + SUMIFS(NhatKy_ViPham!J:J, NhatKy_ViPham!E:E, "11_Van_B", NhatKy_ViPham!F:F, B33, NhatKy_ViPham!C:C, "T34") - SUMIFS(NhatKy_ViPham!K:K, NhatKy_ViPham!E:E, "11_Van_B", NhatKy_ViPham!F:F, B33, NhatKy_ViPham!C:C, "T34")</f>
        <v>100</v>
      </c>
      <c r="AZ33" s="7">
        <f>100 + SUMIFS(NhatKy_ViPham!J:J, NhatKy_ViPham!E:E, "11_Van_B", NhatKy_ViPham!F:F, B33, NhatKy_ViPham!C:C, "T35") - SUMIFS(NhatKy_ViPham!K:K, NhatKy_ViPham!E:E, "11_Van_B", NhatKy_ViPham!F:F, B33, NhatKy_ViPham!C:C, "T35")</f>
        <v>100</v>
      </c>
      <c r="BA33" s="12">
        <f t="shared" si="0"/>
        <v>100</v>
      </c>
      <c r="BB33" s="11" t="s">
        <v>430</v>
      </c>
      <c r="BC33" s="14" t="str">
        <f t="shared" si="1"/>
        <v>Tốt</v>
      </c>
      <c r="BD33" s="10" t="str">
        <f t="shared" si="2"/>
        <v>🟢 BÌNH THƯỜNG</v>
      </c>
    </row>
    <row r="34" spans="1:56" x14ac:dyDescent="0.25">
      <c r="A34" s="5">
        <v>26</v>
      </c>
      <c r="B34" s="15" t="s">
        <v>1931</v>
      </c>
      <c r="C34" s="5" t="s">
        <v>1508</v>
      </c>
      <c r="D34" s="5" t="s">
        <v>429</v>
      </c>
      <c r="E34" s="11" t="s">
        <v>430</v>
      </c>
      <c r="F34" s="6">
        <f>SUMIFS(NhatKy_ViPham!K:K, NhatKy_ViPham!E:E, "11_Van_B", NhatKy_ViPham!F:F, B34, NhatKy_ViPham!H:H, "L01")</f>
        <v>0</v>
      </c>
      <c r="G34" s="6">
        <f>SUMIFS(NhatKy_ViPham!K:K, NhatKy_ViPham!E:E, "11_Van_B", NhatKy_ViPham!F:F, B34, NhatKy_ViPham!H:H, "L02")</f>
        <v>0</v>
      </c>
      <c r="H34" s="6">
        <f>SUMIFS(NhatKy_ViPham!K:K, NhatKy_ViPham!E:E, "11_Van_B", NhatKy_ViPham!F:F, B34, NhatKy_ViPham!H:H, "L03")</f>
        <v>0</v>
      </c>
      <c r="I34" s="6">
        <f>SUMIFS(NhatKy_ViPham!K:K, NhatKy_ViPham!E:E, "11_Van_B", NhatKy_ViPham!F:F, B34, NhatKy_ViPham!H:H, "L04")</f>
        <v>0</v>
      </c>
      <c r="J34" s="6">
        <f>SUMIFS(NhatKy_ViPham!K:K, NhatKy_ViPham!E:E, "11_Van_B", NhatKy_ViPham!F:F, B34, NhatKy_ViPham!H:H, "L05")</f>
        <v>0</v>
      </c>
      <c r="K34" s="6">
        <f>SUMIFS(NhatKy_ViPham!K:K, NhatKy_ViPham!E:E, "11_Van_B", NhatKy_ViPham!F:F, B34, NhatKy_ViPham!H:H, "L06")</f>
        <v>0</v>
      </c>
      <c r="L34" s="6">
        <f>SUMIFS(NhatKy_ViPham!K:K, NhatKy_ViPham!E:E, "11_Van_B", NhatKy_ViPham!F:F, B34, NhatKy_ViPham!H:H, "L07")</f>
        <v>0</v>
      </c>
      <c r="M34" s="6">
        <f>SUMIFS(NhatKy_ViPham!K:K, NhatKy_ViPham!E:E, "11_Van_B", NhatKy_ViPham!F:F, B34, NhatKy_ViPham!H:H, "L08")</f>
        <v>0</v>
      </c>
      <c r="N34" s="6">
        <f>SUMIFS(NhatKy_ViPham!K:K, NhatKy_ViPham!E:E, "11_Van_B", NhatKy_ViPham!F:F, B34, NhatKy_ViPham!H:H, "L09")</f>
        <v>0</v>
      </c>
      <c r="O34" s="6">
        <f>SUMIFS(NhatKy_ViPham!K:K, NhatKy_ViPham!E:E, "11_Van_B", NhatKy_ViPham!F:F, B34, NhatKy_ViPham!H:H, "L10")</f>
        <v>0</v>
      </c>
      <c r="P34" s="12">
        <f>SUMIFS(NhatKy_ViPham!J:J, NhatKy_ViPham!E:E, "11_Van_B", NhatKy_ViPham!F:F, B34)</f>
        <v>0</v>
      </c>
      <c r="Q34" s="13">
        <f>SUMIFS(NhatKy_ViPham!K:K, NhatKy_ViPham!E:E, "11_Van_B", NhatKy_ViPham!F:F, B34)</f>
        <v>0</v>
      </c>
      <c r="R34" s="6">
        <f>100 + SUMIFS(NhatKy_ViPham!J:J, NhatKy_ViPham!E:E, "11_Van_B", NhatKy_ViPham!F:F, B34, NhatKy_ViPham!C:C, "T1") - SUMIFS(NhatKy_ViPham!K:K, NhatKy_ViPham!E:E, "11_Van_B", NhatKy_ViPham!F:F, B34, NhatKy_ViPham!C:C, "T1")</f>
        <v>100</v>
      </c>
      <c r="S34" s="6">
        <f>100 + SUMIFS(NhatKy_ViPham!J:J, NhatKy_ViPham!E:E, "11_Van_B", NhatKy_ViPham!F:F, B34, NhatKy_ViPham!C:C, "T2") - SUMIFS(NhatKy_ViPham!K:K, NhatKy_ViPham!E:E, "11_Van_B", NhatKy_ViPham!F:F, B34, NhatKy_ViPham!C:C, "T2")</f>
        <v>100</v>
      </c>
      <c r="T34" s="6">
        <f>100 + SUMIFS(NhatKy_ViPham!J:J, NhatKy_ViPham!E:E, "11_Van_B", NhatKy_ViPham!F:F, B34, NhatKy_ViPham!C:C, "T3") - SUMIFS(NhatKy_ViPham!K:K, NhatKy_ViPham!E:E, "11_Van_B", NhatKy_ViPham!F:F, B34, NhatKy_ViPham!C:C, "T3")</f>
        <v>100</v>
      </c>
      <c r="U34" s="6">
        <f>100 + SUMIFS(NhatKy_ViPham!J:J, NhatKy_ViPham!E:E, "11_Van_B", NhatKy_ViPham!F:F, B34, NhatKy_ViPham!C:C, "T4") - SUMIFS(NhatKy_ViPham!K:K, NhatKy_ViPham!E:E, "11_Van_B", NhatKy_ViPham!F:F, B34, NhatKy_ViPham!C:C, "T4")</f>
        <v>100</v>
      </c>
      <c r="V34" s="6">
        <f>100 + SUMIFS(NhatKy_ViPham!J:J, NhatKy_ViPham!E:E, "11_Van_B", NhatKy_ViPham!F:F, B34, NhatKy_ViPham!C:C, "T5") - SUMIFS(NhatKy_ViPham!K:K, NhatKy_ViPham!E:E, "11_Van_B", NhatKy_ViPham!F:F, B34, NhatKy_ViPham!C:C, "T5")</f>
        <v>100</v>
      </c>
      <c r="W34" s="6">
        <f>100 + SUMIFS(NhatKy_ViPham!J:J, NhatKy_ViPham!E:E, "11_Van_B", NhatKy_ViPham!F:F, B34, NhatKy_ViPham!C:C, "T6") - SUMIFS(NhatKy_ViPham!K:K, NhatKy_ViPham!E:E, "11_Van_B", NhatKy_ViPham!F:F, B34, NhatKy_ViPham!C:C, "T6")</f>
        <v>100</v>
      </c>
      <c r="X34" s="6">
        <f>100 + SUMIFS(NhatKy_ViPham!J:J, NhatKy_ViPham!E:E, "11_Van_B", NhatKy_ViPham!F:F, B34, NhatKy_ViPham!C:C, "T7") - SUMIFS(NhatKy_ViPham!K:K, NhatKy_ViPham!E:E, "11_Van_B", NhatKy_ViPham!F:F, B34, NhatKy_ViPham!C:C, "T7")</f>
        <v>100</v>
      </c>
      <c r="Y34" s="6">
        <f>100 + SUMIFS(NhatKy_ViPham!J:J, NhatKy_ViPham!E:E, "11_Van_B", NhatKy_ViPham!F:F, B34, NhatKy_ViPham!C:C, "T8") - SUMIFS(NhatKy_ViPham!K:K, NhatKy_ViPham!E:E, "11_Van_B", NhatKy_ViPham!F:F, B34, NhatKy_ViPham!C:C, "T8")</f>
        <v>100</v>
      </c>
      <c r="Z34" s="6">
        <f>100 + SUMIFS(NhatKy_ViPham!J:J, NhatKy_ViPham!E:E, "11_Van_B", NhatKy_ViPham!F:F, B34, NhatKy_ViPham!C:C, "T9") - SUMIFS(NhatKy_ViPham!K:K, NhatKy_ViPham!E:E, "11_Van_B", NhatKy_ViPham!F:F, B34, NhatKy_ViPham!C:C, "T9")</f>
        <v>100</v>
      </c>
      <c r="AA34" s="6">
        <f>100 + SUMIFS(NhatKy_ViPham!J:J, NhatKy_ViPham!E:E, "11_Van_B", NhatKy_ViPham!F:F, B34, NhatKy_ViPham!C:C, "T10") - SUMIFS(NhatKy_ViPham!K:K, NhatKy_ViPham!E:E, "11_Van_B", NhatKy_ViPham!F:F, B34, NhatKy_ViPham!C:C, "T10")</f>
        <v>100</v>
      </c>
      <c r="AB34" s="6">
        <f>100 + SUMIFS(NhatKy_ViPham!J:J, NhatKy_ViPham!E:E, "11_Van_B", NhatKy_ViPham!F:F, B34, NhatKy_ViPham!C:C, "T11") - SUMIFS(NhatKy_ViPham!K:K, NhatKy_ViPham!E:E, "11_Van_B", NhatKy_ViPham!F:F, B34, NhatKy_ViPham!C:C, "T11")</f>
        <v>100</v>
      </c>
      <c r="AC34" s="6">
        <f>100 + SUMIFS(NhatKy_ViPham!J:J, NhatKy_ViPham!E:E, "11_Van_B", NhatKy_ViPham!F:F, B34, NhatKy_ViPham!C:C, "T12") - SUMIFS(NhatKy_ViPham!K:K, NhatKy_ViPham!E:E, "11_Van_B", NhatKy_ViPham!F:F, B34, NhatKy_ViPham!C:C, "T12")</f>
        <v>100</v>
      </c>
      <c r="AD34" s="6">
        <f>100 + SUMIFS(NhatKy_ViPham!J:J, NhatKy_ViPham!E:E, "11_Van_B", NhatKy_ViPham!F:F, B34, NhatKy_ViPham!C:C, "T13") - SUMIFS(NhatKy_ViPham!K:K, NhatKy_ViPham!E:E, "11_Van_B", NhatKy_ViPham!F:F, B34, NhatKy_ViPham!C:C, "T13")</f>
        <v>100</v>
      </c>
      <c r="AE34" s="6">
        <f>100 + SUMIFS(NhatKy_ViPham!J:J, NhatKy_ViPham!E:E, "11_Van_B", NhatKy_ViPham!F:F, B34, NhatKy_ViPham!C:C, "T14") - SUMIFS(NhatKy_ViPham!K:K, NhatKy_ViPham!E:E, "11_Van_B", NhatKy_ViPham!F:F, B34, NhatKy_ViPham!C:C, "T14")</f>
        <v>100</v>
      </c>
      <c r="AF34" s="6">
        <f>100 + SUMIFS(NhatKy_ViPham!J:J, NhatKy_ViPham!E:E, "11_Van_B", NhatKy_ViPham!F:F, B34, NhatKy_ViPham!C:C, "T15") - SUMIFS(NhatKy_ViPham!K:K, NhatKy_ViPham!E:E, "11_Van_B", NhatKy_ViPham!F:F, B34, NhatKy_ViPham!C:C, "T15")</f>
        <v>100</v>
      </c>
      <c r="AG34" s="6">
        <f>100 + SUMIFS(NhatKy_ViPham!J:J, NhatKy_ViPham!E:E, "11_Van_B", NhatKy_ViPham!F:F, B34, NhatKy_ViPham!C:C, "T16") - SUMIFS(NhatKy_ViPham!K:K, NhatKy_ViPham!E:E, "11_Van_B", NhatKy_ViPham!F:F, B34, NhatKy_ViPham!C:C, "T16")</f>
        <v>100</v>
      </c>
      <c r="AH34" s="6">
        <f>100 + SUMIFS(NhatKy_ViPham!J:J, NhatKy_ViPham!E:E, "11_Van_B", NhatKy_ViPham!F:F, B34, NhatKy_ViPham!C:C, "T17") - SUMIFS(NhatKy_ViPham!K:K, NhatKy_ViPham!E:E, "11_Van_B", NhatKy_ViPham!F:F, B34, NhatKy_ViPham!C:C, "T17")</f>
        <v>100</v>
      </c>
      <c r="AI34" s="6">
        <f>100 + SUMIFS(NhatKy_ViPham!J:J, NhatKy_ViPham!E:E, "11_Van_B", NhatKy_ViPham!F:F, B34, NhatKy_ViPham!C:C, "T18") - SUMIFS(NhatKy_ViPham!K:K, NhatKy_ViPham!E:E, "11_Van_B", NhatKy_ViPham!F:F, B34, NhatKy_ViPham!C:C, "T18")</f>
        <v>100</v>
      </c>
      <c r="AJ34" s="6">
        <f>100 + SUMIFS(NhatKy_ViPham!J:J, NhatKy_ViPham!E:E, "11_Van_B", NhatKy_ViPham!F:F, B34, NhatKy_ViPham!C:C, "T19") - SUMIFS(NhatKy_ViPham!K:K, NhatKy_ViPham!E:E, "11_Van_B", NhatKy_ViPham!F:F, B34, NhatKy_ViPham!C:C, "T19")</f>
        <v>100</v>
      </c>
      <c r="AK34" s="6">
        <f>100 + SUMIFS(NhatKy_ViPham!J:J, NhatKy_ViPham!E:E, "11_Van_B", NhatKy_ViPham!F:F, B34, NhatKy_ViPham!C:C, "T20") - SUMIFS(NhatKy_ViPham!K:K, NhatKy_ViPham!E:E, "11_Van_B", NhatKy_ViPham!F:F, B34, NhatKy_ViPham!C:C, "T20")</f>
        <v>100</v>
      </c>
      <c r="AL34" s="6">
        <f>100 + SUMIFS(NhatKy_ViPham!J:J, NhatKy_ViPham!E:E, "11_Van_B", NhatKy_ViPham!F:F, B34, NhatKy_ViPham!C:C, "T21") - SUMIFS(NhatKy_ViPham!K:K, NhatKy_ViPham!E:E, "11_Van_B", NhatKy_ViPham!F:F, B34, NhatKy_ViPham!C:C, "T21")</f>
        <v>100</v>
      </c>
      <c r="AM34" s="6">
        <f>100 + SUMIFS(NhatKy_ViPham!J:J, NhatKy_ViPham!E:E, "11_Van_B", NhatKy_ViPham!F:F, B34, NhatKy_ViPham!C:C, "T22") - SUMIFS(NhatKy_ViPham!K:K, NhatKy_ViPham!E:E, "11_Van_B", NhatKy_ViPham!F:F, B34, NhatKy_ViPham!C:C, "T22")</f>
        <v>100</v>
      </c>
      <c r="AN34" s="6">
        <f>100 + SUMIFS(NhatKy_ViPham!J:J, NhatKy_ViPham!E:E, "11_Van_B", NhatKy_ViPham!F:F, B34, NhatKy_ViPham!C:C, "T23") - SUMIFS(NhatKy_ViPham!K:K, NhatKy_ViPham!E:E, "11_Van_B", NhatKy_ViPham!F:F, B34, NhatKy_ViPham!C:C, "T23")</f>
        <v>100</v>
      </c>
      <c r="AO34" s="6">
        <f>100 + SUMIFS(NhatKy_ViPham!J:J, NhatKy_ViPham!E:E, "11_Van_B", NhatKy_ViPham!F:F, B34, NhatKy_ViPham!C:C, "T24") - SUMIFS(NhatKy_ViPham!K:K, NhatKy_ViPham!E:E, "11_Van_B", NhatKy_ViPham!F:F, B34, NhatKy_ViPham!C:C, "T24")</f>
        <v>100</v>
      </c>
      <c r="AP34" s="6">
        <f>100 + SUMIFS(NhatKy_ViPham!J:J, NhatKy_ViPham!E:E, "11_Van_B", NhatKy_ViPham!F:F, B34, NhatKy_ViPham!C:C, "T25") - SUMIFS(NhatKy_ViPham!K:K, NhatKy_ViPham!E:E, "11_Van_B", NhatKy_ViPham!F:F, B34, NhatKy_ViPham!C:C, "T25")</f>
        <v>100</v>
      </c>
      <c r="AQ34" s="6">
        <f>100 + SUMIFS(NhatKy_ViPham!J:J, NhatKy_ViPham!E:E, "11_Van_B", NhatKy_ViPham!F:F, B34, NhatKy_ViPham!C:C, "T26") - SUMIFS(NhatKy_ViPham!K:K, NhatKy_ViPham!E:E, "11_Van_B", NhatKy_ViPham!F:F, B34, NhatKy_ViPham!C:C, "T26")</f>
        <v>100</v>
      </c>
      <c r="AR34" s="6">
        <f>100 + SUMIFS(NhatKy_ViPham!J:J, NhatKy_ViPham!E:E, "11_Van_B", NhatKy_ViPham!F:F, B34, NhatKy_ViPham!C:C, "T27") - SUMIFS(NhatKy_ViPham!K:K, NhatKy_ViPham!E:E, "11_Van_B", NhatKy_ViPham!F:F, B34, NhatKy_ViPham!C:C, "T27")</f>
        <v>100</v>
      </c>
      <c r="AS34" s="6">
        <f>100 + SUMIFS(NhatKy_ViPham!J:J, NhatKy_ViPham!E:E, "11_Van_B", NhatKy_ViPham!F:F, B34, NhatKy_ViPham!C:C, "T28") - SUMIFS(NhatKy_ViPham!K:K, NhatKy_ViPham!E:E, "11_Van_B", NhatKy_ViPham!F:F, B34, NhatKy_ViPham!C:C, "T28")</f>
        <v>100</v>
      </c>
      <c r="AT34" s="6">
        <f>100 + SUMIFS(NhatKy_ViPham!J:J, NhatKy_ViPham!E:E, "11_Van_B", NhatKy_ViPham!F:F, B34, NhatKy_ViPham!C:C, "T29") - SUMIFS(NhatKy_ViPham!K:K, NhatKy_ViPham!E:E, "11_Van_B", NhatKy_ViPham!F:F, B34, NhatKy_ViPham!C:C, "T29")</f>
        <v>100</v>
      </c>
      <c r="AU34" s="6">
        <f>100 + SUMIFS(NhatKy_ViPham!J:J, NhatKy_ViPham!E:E, "11_Van_B", NhatKy_ViPham!F:F, B34, NhatKy_ViPham!C:C, "T30") - SUMIFS(NhatKy_ViPham!K:K, NhatKy_ViPham!E:E, "11_Van_B", NhatKy_ViPham!F:F, B34, NhatKy_ViPham!C:C, "T30")</f>
        <v>100</v>
      </c>
      <c r="AV34" s="6">
        <f>100 + SUMIFS(NhatKy_ViPham!J:J, NhatKy_ViPham!E:E, "11_Van_B", NhatKy_ViPham!F:F, B34, NhatKy_ViPham!C:C, "T31") - SUMIFS(NhatKy_ViPham!K:K, NhatKy_ViPham!E:E, "11_Van_B", NhatKy_ViPham!F:F, B34, NhatKy_ViPham!C:C, "T31")</f>
        <v>100</v>
      </c>
      <c r="AW34" s="6">
        <f>100 + SUMIFS(NhatKy_ViPham!J:J, NhatKy_ViPham!E:E, "11_Van_B", NhatKy_ViPham!F:F, B34, NhatKy_ViPham!C:C, "T32") - SUMIFS(NhatKy_ViPham!K:K, NhatKy_ViPham!E:E, "11_Van_B", NhatKy_ViPham!F:F, B34, NhatKy_ViPham!C:C, "T32")</f>
        <v>100</v>
      </c>
      <c r="AX34" s="6">
        <f>100 + SUMIFS(NhatKy_ViPham!J:J, NhatKy_ViPham!E:E, "11_Van_B", NhatKy_ViPham!F:F, B34, NhatKy_ViPham!C:C, "T33") - SUMIFS(NhatKy_ViPham!K:K, NhatKy_ViPham!E:E, "11_Van_B", NhatKy_ViPham!F:F, B34, NhatKy_ViPham!C:C, "T33")</f>
        <v>100</v>
      </c>
      <c r="AY34" s="6">
        <f>100 + SUMIFS(NhatKy_ViPham!J:J, NhatKy_ViPham!E:E, "11_Van_B", NhatKy_ViPham!F:F, B34, NhatKy_ViPham!C:C, "T34") - SUMIFS(NhatKy_ViPham!K:K, NhatKy_ViPham!E:E, "11_Van_B", NhatKy_ViPham!F:F, B34, NhatKy_ViPham!C:C, "T34")</f>
        <v>100</v>
      </c>
      <c r="AZ34" s="6">
        <f>100 + SUMIFS(NhatKy_ViPham!J:J, NhatKy_ViPham!E:E, "11_Van_B", NhatKy_ViPham!F:F, B34, NhatKy_ViPham!C:C, "T35") - SUMIFS(NhatKy_ViPham!K:K, NhatKy_ViPham!E:E, "11_Van_B", NhatKy_ViPham!F:F, B34, NhatKy_ViPham!C:C, "T35")</f>
        <v>100</v>
      </c>
      <c r="BA34" s="12">
        <f t="shared" si="0"/>
        <v>100</v>
      </c>
      <c r="BB34" s="11" t="s">
        <v>430</v>
      </c>
      <c r="BC34" s="16" t="str">
        <f t="shared" si="1"/>
        <v>Tốt</v>
      </c>
      <c r="BD34" s="15" t="str">
        <f t="shared" si="2"/>
        <v>🟢 BÌNH THƯỜNG</v>
      </c>
    </row>
    <row r="35" spans="1:56" x14ac:dyDescent="0.25">
      <c r="A35" s="4">
        <v>27</v>
      </c>
      <c r="B35" s="10" t="s">
        <v>1932</v>
      </c>
      <c r="C35" s="4" t="s">
        <v>1908</v>
      </c>
      <c r="D35" s="4" t="s">
        <v>429</v>
      </c>
      <c r="E35" s="11" t="s">
        <v>430</v>
      </c>
      <c r="F35" s="7">
        <f>SUMIFS(NhatKy_ViPham!K:K, NhatKy_ViPham!E:E, "11_Van_B", NhatKy_ViPham!F:F, B35, NhatKy_ViPham!H:H, "L01")</f>
        <v>0</v>
      </c>
      <c r="G35" s="7">
        <f>SUMIFS(NhatKy_ViPham!K:K, NhatKy_ViPham!E:E, "11_Van_B", NhatKy_ViPham!F:F, B35, NhatKy_ViPham!H:H, "L02")</f>
        <v>0</v>
      </c>
      <c r="H35" s="7">
        <f>SUMIFS(NhatKy_ViPham!K:K, NhatKy_ViPham!E:E, "11_Van_B", NhatKy_ViPham!F:F, B35, NhatKy_ViPham!H:H, "L03")</f>
        <v>0</v>
      </c>
      <c r="I35" s="7">
        <f>SUMIFS(NhatKy_ViPham!K:K, NhatKy_ViPham!E:E, "11_Van_B", NhatKy_ViPham!F:F, B35, NhatKy_ViPham!H:H, "L04")</f>
        <v>0</v>
      </c>
      <c r="J35" s="7">
        <f>SUMIFS(NhatKy_ViPham!K:K, NhatKy_ViPham!E:E, "11_Van_B", NhatKy_ViPham!F:F, B35, NhatKy_ViPham!H:H, "L05")</f>
        <v>0</v>
      </c>
      <c r="K35" s="7">
        <f>SUMIFS(NhatKy_ViPham!K:K, NhatKy_ViPham!E:E, "11_Van_B", NhatKy_ViPham!F:F, B35, NhatKy_ViPham!H:H, "L06")</f>
        <v>0</v>
      </c>
      <c r="L35" s="7">
        <f>SUMIFS(NhatKy_ViPham!K:K, NhatKy_ViPham!E:E, "11_Van_B", NhatKy_ViPham!F:F, B35, NhatKy_ViPham!H:H, "L07")</f>
        <v>0</v>
      </c>
      <c r="M35" s="7">
        <f>SUMIFS(NhatKy_ViPham!K:K, NhatKy_ViPham!E:E, "11_Van_B", NhatKy_ViPham!F:F, B35, NhatKy_ViPham!H:H, "L08")</f>
        <v>0</v>
      </c>
      <c r="N35" s="7">
        <f>SUMIFS(NhatKy_ViPham!K:K, NhatKy_ViPham!E:E, "11_Van_B", NhatKy_ViPham!F:F, B35, NhatKy_ViPham!H:H, "L09")</f>
        <v>0</v>
      </c>
      <c r="O35" s="7">
        <f>SUMIFS(NhatKy_ViPham!K:K, NhatKy_ViPham!E:E, "11_Van_B", NhatKy_ViPham!F:F, B35, NhatKy_ViPham!H:H, "L10")</f>
        <v>0</v>
      </c>
      <c r="P35" s="12">
        <f>SUMIFS(NhatKy_ViPham!J:J, NhatKy_ViPham!E:E, "11_Van_B", NhatKy_ViPham!F:F, B35)</f>
        <v>0</v>
      </c>
      <c r="Q35" s="13">
        <f>SUMIFS(NhatKy_ViPham!K:K, NhatKy_ViPham!E:E, "11_Van_B", NhatKy_ViPham!F:F, B35)</f>
        <v>0</v>
      </c>
      <c r="R35" s="7">
        <f>100 + SUMIFS(NhatKy_ViPham!J:J, NhatKy_ViPham!E:E, "11_Van_B", NhatKy_ViPham!F:F, B35, NhatKy_ViPham!C:C, "T1") - SUMIFS(NhatKy_ViPham!K:K, NhatKy_ViPham!E:E, "11_Van_B", NhatKy_ViPham!F:F, B35, NhatKy_ViPham!C:C, "T1")</f>
        <v>100</v>
      </c>
      <c r="S35" s="7">
        <f>100 + SUMIFS(NhatKy_ViPham!J:J, NhatKy_ViPham!E:E, "11_Van_B", NhatKy_ViPham!F:F, B35, NhatKy_ViPham!C:C, "T2") - SUMIFS(NhatKy_ViPham!K:K, NhatKy_ViPham!E:E, "11_Van_B", NhatKy_ViPham!F:F, B35, NhatKy_ViPham!C:C, "T2")</f>
        <v>100</v>
      </c>
      <c r="T35" s="7">
        <f>100 + SUMIFS(NhatKy_ViPham!J:J, NhatKy_ViPham!E:E, "11_Van_B", NhatKy_ViPham!F:F, B35, NhatKy_ViPham!C:C, "T3") - SUMIFS(NhatKy_ViPham!K:K, NhatKy_ViPham!E:E, "11_Van_B", NhatKy_ViPham!F:F, B35, NhatKy_ViPham!C:C, "T3")</f>
        <v>100</v>
      </c>
      <c r="U35" s="7">
        <f>100 + SUMIFS(NhatKy_ViPham!J:J, NhatKy_ViPham!E:E, "11_Van_B", NhatKy_ViPham!F:F, B35, NhatKy_ViPham!C:C, "T4") - SUMIFS(NhatKy_ViPham!K:K, NhatKy_ViPham!E:E, "11_Van_B", NhatKy_ViPham!F:F, B35, NhatKy_ViPham!C:C, "T4")</f>
        <v>100</v>
      </c>
      <c r="V35" s="7">
        <f>100 + SUMIFS(NhatKy_ViPham!J:J, NhatKy_ViPham!E:E, "11_Van_B", NhatKy_ViPham!F:F, B35, NhatKy_ViPham!C:C, "T5") - SUMIFS(NhatKy_ViPham!K:K, NhatKy_ViPham!E:E, "11_Van_B", NhatKy_ViPham!F:F, B35, NhatKy_ViPham!C:C, "T5")</f>
        <v>100</v>
      </c>
      <c r="W35" s="7">
        <f>100 + SUMIFS(NhatKy_ViPham!J:J, NhatKy_ViPham!E:E, "11_Van_B", NhatKy_ViPham!F:F, B35, NhatKy_ViPham!C:C, "T6") - SUMIFS(NhatKy_ViPham!K:K, NhatKy_ViPham!E:E, "11_Van_B", NhatKy_ViPham!F:F, B35, NhatKy_ViPham!C:C, "T6")</f>
        <v>100</v>
      </c>
      <c r="X35" s="7">
        <f>100 + SUMIFS(NhatKy_ViPham!J:J, NhatKy_ViPham!E:E, "11_Van_B", NhatKy_ViPham!F:F, B35, NhatKy_ViPham!C:C, "T7") - SUMIFS(NhatKy_ViPham!K:K, NhatKy_ViPham!E:E, "11_Van_B", NhatKy_ViPham!F:F, B35, NhatKy_ViPham!C:C, "T7")</f>
        <v>100</v>
      </c>
      <c r="Y35" s="7">
        <f>100 + SUMIFS(NhatKy_ViPham!J:J, NhatKy_ViPham!E:E, "11_Van_B", NhatKy_ViPham!F:F, B35, NhatKy_ViPham!C:C, "T8") - SUMIFS(NhatKy_ViPham!K:K, NhatKy_ViPham!E:E, "11_Van_B", NhatKy_ViPham!F:F, B35, NhatKy_ViPham!C:C, "T8")</f>
        <v>100</v>
      </c>
      <c r="Z35" s="7">
        <f>100 + SUMIFS(NhatKy_ViPham!J:J, NhatKy_ViPham!E:E, "11_Van_B", NhatKy_ViPham!F:F, B35, NhatKy_ViPham!C:C, "T9") - SUMIFS(NhatKy_ViPham!K:K, NhatKy_ViPham!E:E, "11_Van_B", NhatKy_ViPham!F:F, B35, NhatKy_ViPham!C:C, "T9")</f>
        <v>100</v>
      </c>
      <c r="AA35" s="7">
        <f>100 + SUMIFS(NhatKy_ViPham!J:J, NhatKy_ViPham!E:E, "11_Van_B", NhatKy_ViPham!F:F, B35, NhatKy_ViPham!C:C, "T10") - SUMIFS(NhatKy_ViPham!K:K, NhatKy_ViPham!E:E, "11_Van_B", NhatKy_ViPham!F:F, B35, NhatKy_ViPham!C:C, "T10")</f>
        <v>100</v>
      </c>
      <c r="AB35" s="7">
        <f>100 + SUMIFS(NhatKy_ViPham!J:J, NhatKy_ViPham!E:E, "11_Van_B", NhatKy_ViPham!F:F, B35, NhatKy_ViPham!C:C, "T11") - SUMIFS(NhatKy_ViPham!K:K, NhatKy_ViPham!E:E, "11_Van_B", NhatKy_ViPham!F:F, B35, NhatKy_ViPham!C:C, "T11")</f>
        <v>100</v>
      </c>
      <c r="AC35" s="7">
        <f>100 + SUMIFS(NhatKy_ViPham!J:J, NhatKy_ViPham!E:E, "11_Van_B", NhatKy_ViPham!F:F, B35, NhatKy_ViPham!C:C, "T12") - SUMIFS(NhatKy_ViPham!K:K, NhatKy_ViPham!E:E, "11_Van_B", NhatKy_ViPham!F:F, B35, NhatKy_ViPham!C:C, "T12")</f>
        <v>100</v>
      </c>
      <c r="AD35" s="7">
        <f>100 + SUMIFS(NhatKy_ViPham!J:J, NhatKy_ViPham!E:E, "11_Van_B", NhatKy_ViPham!F:F, B35, NhatKy_ViPham!C:C, "T13") - SUMIFS(NhatKy_ViPham!K:K, NhatKy_ViPham!E:E, "11_Van_B", NhatKy_ViPham!F:F, B35, NhatKy_ViPham!C:C, "T13")</f>
        <v>100</v>
      </c>
      <c r="AE35" s="7">
        <f>100 + SUMIFS(NhatKy_ViPham!J:J, NhatKy_ViPham!E:E, "11_Van_B", NhatKy_ViPham!F:F, B35, NhatKy_ViPham!C:C, "T14") - SUMIFS(NhatKy_ViPham!K:K, NhatKy_ViPham!E:E, "11_Van_B", NhatKy_ViPham!F:F, B35, NhatKy_ViPham!C:C, "T14")</f>
        <v>100</v>
      </c>
      <c r="AF35" s="7">
        <f>100 + SUMIFS(NhatKy_ViPham!J:J, NhatKy_ViPham!E:E, "11_Van_B", NhatKy_ViPham!F:F, B35, NhatKy_ViPham!C:C, "T15") - SUMIFS(NhatKy_ViPham!K:K, NhatKy_ViPham!E:E, "11_Van_B", NhatKy_ViPham!F:F, B35, NhatKy_ViPham!C:C, "T15")</f>
        <v>100</v>
      </c>
      <c r="AG35" s="7">
        <f>100 + SUMIFS(NhatKy_ViPham!J:J, NhatKy_ViPham!E:E, "11_Van_B", NhatKy_ViPham!F:F, B35, NhatKy_ViPham!C:C, "T16") - SUMIFS(NhatKy_ViPham!K:K, NhatKy_ViPham!E:E, "11_Van_B", NhatKy_ViPham!F:F, B35, NhatKy_ViPham!C:C, "T16")</f>
        <v>100</v>
      </c>
      <c r="AH35" s="7">
        <f>100 + SUMIFS(NhatKy_ViPham!J:J, NhatKy_ViPham!E:E, "11_Van_B", NhatKy_ViPham!F:F, B35, NhatKy_ViPham!C:C, "T17") - SUMIFS(NhatKy_ViPham!K:K, NhatKy_ViPham!E:E, "11_Van_B", NhatKy_ViPham!F:F, B35, NhatKy_ViPham!C:C, "T17")</f>
        <v>100</v>
      </c>
      <c r="AI35" s="7">
        <f>100 + SUMIFS(NhatKy_ViPham!J:J, NhatKy_ViPham!E:E, "11_Van_B", NhatKy_ViPham!F:F, B35, NhatKy_ViPham!C:C, "T18") - SUMIFS(NhatKy_ViPham!K:K, NhatKy_ViPham!E:E, "11_Van_B", NhatKy_ViPham!F:F, B35, NhatKy_ViPham!C:C, "T18")</f>
        <v>100</v>
      </c>
      <c r="AJ35" s="7">
        <f>100 + SUMIFS(NhatKy_ViPham!J:J, NhatKy_ViPham!E:E, "11_Van_B", NhatKy_ViPham!F:F, B35, NhatKy_ViPham!C:C, "T19") - SUMIFS(NhatKy_ViPham!K:K, NhatKy_ViPham!E:E, "11_Van_B", NhatKy_ViPham!F:F, B35, NhatKy_ViPham!C:C, "T19")</f>
        <v>100</v>
      </c>
      <c r="AK35" s="7">
        <f>100 + SUMIFS(NhatKy_ViPham!J:J, NhatKy_ViPham!E:E, "11_Van_B", NhatKy_ViPham!F:F, B35, NhatKy_ViPham!C:C, "T20") - SUMIFS(NhatKy_ViPham!K:K, NhatKy_ViPham!E:E, "11_Van_B", NhatKy_ViPham!F:F, B35, NhatKy_ViPham!C:C, "T20")</f>
        <v>100</v>
      </c>
      <c r="AL35" s="7">
        <f>100 + SUMIFS(NhatKy_ViPham!J:J, NhatKy_ViPham!E:E, "11_Van_B", NhatKy_ViPham!F:F, B35, NhatKy_ViPham!C:C, "T21") - SUMIFS(NhatKy_ViPham!K:K, NhatKy_ViPham!E:E, "11_Van_B", NhatKy_ViPham!F:F, B35, NhatKy_ViPham!C:C, "T21")</f>
        <v>100</v>
      </c>
      <c r="AM35" s="7">
        <f>100 + SUMIFS(NhatKy_ViPham!J:J, NhatKy_ViPham!E:E, "11_Van_B", NhatKy_ViPham!F:F, B35, NhatKy_ViPham!C:C, "T22") - SUMIFS(NhatKy_ViPham!K:K, NhatKy_ViPham!E:E, "11_Van_B", NhatKy_ViPham!F:F, B35, NhatKy_ViPham!C:C, "T22")</f>
        <v>100</v>
      </c>
      <c r="AN35" s="7">
        <f>100 + SUMIFS(NhatKy_ViPham!J:J, NhatKy_ViPham!E:E, "11_Van_B", NhatKy_ViPham!F:F, B35, NhatKy_ViPham!C:C, "T23") - SUMIFS(NhatKy_ViPham!K:K, NhatKy_ViPham!E:E, "11_Van_B", NhatKy_ViPham!F:F, B35, NhatKy_ViPham!C:C, "T23")</f>
        <v>100</v>
      </c>
      <c r="AO35" s="7">
        <f>100 + SUMIFS(NhatKy_ViPham!J:J, NhatKy_ViPham!E:E, "11_Van_B", NhatKy_ViPham!F:F, B35, NhatKy_ViPham!C:C, "T24") - SUMIFS(NhatKy_ViPham!K:K, NhatKy_ViPham!E:E, "11_Van_B", NhatKy_ViPham!F:F, B35, NhatKy_ViPham!C:C, "T24")</f>
        <v>100</v>
      </c>
      <c r="AP35" s="7">
        <f>100 + SUMIFS(NhatKy_ViPham!J:J, NhatKy_ViPham!E:E, "11_Van_B", NhatKy_ViPham!F:F, B35, NhatKy_ViPham!C:C, "T25") - SUMIFS(NhatKy_ViPham!K:K, NhatKy_ViPham!E:E, "11_Van_B", NhatKy_ViPham!F:F, B35, NhatKy_ViPham!C:C, "T25")</f>
        <v>100</v>
      </c>
      <c r="AQ35" s="7">
        <f>100 + SUMIFS(NhatKy_ViPham!J:J, NhatKy_ViPham!E:E, "11_Van_B", NhatKy_ViPham!F:F, B35, NhatKy_ViPham!C:C, "T26") - SUMIFS(NhatKy_ViPham!K:K, NhatKy_ViPham!E:E, "11_Van_B", NhatKy_ViPham!F:F, B35, NhatKy_ViPham!C:C, "T26")</f>
        <v>100</v>
      </c>
      <c r="AR35" s="7">
        <f>100 + SUMIFS(NhatKy_ViPham!J:J, NhatKy_ViPham!E:E, "11_Van_B", NhatKy_ViPham!F:F, B35, NhatKy_ViPham!C:C, "T27") - SUMIFS(NhatKy_ViPham!K:K, NhatKy_ViPham!E:E, "11_Van_B", NhatKy_ViPham!F:F, B35, NhatKy_ViPham!C:C, "T27")</f>
        <v>100</v>
      </c>
      <c r="AS35" s="7">
        <f>100 + SUMIFS(NhatKy_ViPham!J:J, NhatKy_ViPham!E:E, "11_Van_B", NhatKy_ViPham!F:F, B35, NhatKy_ViPham!C:C, "T28") - SUMIFS(NhatKy_ViPham!K:K, NhatKy_ViPham!E:E, "11_Van_B", NhatKy_ViPham!F:F, B35, NhatKy_ViPham!C:C, "T28")</f>
        <v>100</v>
      </c>
      <c r="AT35" s="7">
        <f>100 + SUMIFS(NhatKy_ViPham!J:J, NhatKy_ViPham!E:E, "11_Van_B", NhatKy_ViPham!F:F, B35, NhatKy_ViPham!C:C, "T29") - SUMIFS(NhatKy_ViPham!K:K, NhatKy_ViPham!E:E, "11_Van_B", NhatKy_ViPham!F:F, B35, NhatKy_ViPham!C:C, "T29")</f>
        <v>100</v>
      </c>
      <c r="AU35" s="7">
        <f>100 + SUMIFS(NhatKy_ViPham!J:J, NhatKy_ViPham!E:E, "11_Van_B", NhatKy_ViPham!F:F, B35, NhatKy_ViPham!C:C, "T30") - SUMIFS(NhatKy_ViPham!K:K, NhatKy_ViPham!E:E, "11_Van_B", NhatKy_ViPham!F:F, B35, NhatKy_ViPham!C:C, "T30")</f>
        <v>100</v>
      </c>
      <c r="AV35" s="7">
        <f>100 + SUMIFS(NhatKy_ViPham!J:J, NhatKy_ViPham!E:E, "11_Van_B", NhatKy_ViPham!F:F, B35, NhatKy_ViPham!C:C, "T31") - SUMIFS(NhatKy_ViPham!K:K, NhatKy_ViPham!E:E, "11_Van_B", NhatKy_ViPham!F:F, B35, NhatKy_ViPham!C:C, "T31")</f>
        <v>100</v>
      </c>
      <c r="AW35" s="7">
        <f>100 + SUMIFS(NhatKy_ViPham!J:J, NhatKy_ViPham!E:E, "11_Van_B", NhatKy_ViPham!F:F, B35, NhatKy_ViPham!C:C, "T32") - SUMIFS(NhatKy_ViPham!K:K, NhatKy_ViPham!E:E, "11_Van_B", NhatKy_ViPham!F:F, B35, NhatKy_ViPham!C:C, "T32")</f>
        <v>100</v>
      </c>
      <c r="AX35" s="7">
        <f>100 + SUMIFS(NhatKy_ViPham!J:J, NhatKy_ViPham!E:E, "11_Van_B", NhatKy_ViPham!F:F, B35, NhatKy_ViPham!C:C, "T33") - SUMIFS(NhatKy_ViPham!K:K, NhatKy_ViPham!E:E, "11_Van_B", NhatKy_ViPham!F:F, B35, NhatKy_ViPham!C:C, "T33")</f>
        <v>100</v>
      </c>
      <c r="AY35" s="7">
        <f>100 + SUMIFS(NhatKy_ViPham!J:J, NhatKy_ViPham!E:E, "11_Van_B", NhatKy_ViPham!F:F, B35, NhatKy_ViPham!C:C, "T34") - SUMIFS(NhatKy_ViPham!K:K, NhatKy_ViPham!E:E, "11_Van_B", NhatKy_ViPham!F:F, B35, NhatKy_ViPham!C:C, "T34")</f>
        <v>100</v>
      </c>
      <c r="AZ35" s="7">
        <f>100 + SUMIFS(NhatKy_ViPham!J:J, NhatKy_ViPham!E:E, "11_Van_B", NhatKy_ViPham!F:F, B35, NhatKy_ViPham!C:C, "T35") - SUMIFS(NhatKy_ViPham!K:K, NhatKy_ViPham!E:E, "11_Van_B", NhatKy_ViPham!F:F, B35, NhatKy_ViPham!C:C, "T35")</f>
        <v>100</v>
      </c>
      <c r="BA35" s="12">
        <f t="shared" si="0"/>
        <v>100</v>
      </c>
      <c r="BB35" s="11" t="s">
        <v>430</v>
      </c>
      <c r="BC35" s="14" t="str">
        <f t="shared" si="1"/>
        <v>Tốt</v>
      </c>
      <c r="BD35" s="10" t="str">
        <f t="shared" si="2"/>
        <v>🟢 BÌNH THƯỜNG</v>
      </c>
    </row>
    <row r="36" spans="1:56" x14ac:dyDescent="0.25">
      <c r="A36" s="5">
        <v>28</v>
      </c>
      <c r="B36" s="15" t="s">
        <v>1149</v>
      </c>
      <c r="C36" s="5" t="s">
        <v>1806</v>
      </c>
      <c r="D36" s="5" t="s">
        <v>429</v>
      </c>
      <c r="E36" s="11" t="s">
        <v>430</v>
      </c>
      <c r="F36" s="6">
        <f>SUMIFS(NhatKy_ViPham!K:K, NhatKy_ViPham!E:E, "11_Van_B", NhatKy_ViPham!F:F, B36, NhatKy_ViPham!H:H, "L01")</f>
        <v>0</v>
      </c>
      <c r="G36" s="6">
        <f>SUMIFS(NhatKy_ViPham!K:K, NhatKy_ViPham!E:E, "11_Van_B", NhatKy_ViPham!F:F, B36, NhatKy_ViPham!H:H, "L02")</f>
        <v>0</v>
      </c>
      <c r="H36" s="6">
        <f>SUMIFS(NhatKy_ViPham!K:K, NhatKy_ViPham!E:E, "11_Van_B", NhatKy_ViPham!F:F, B36, NhatKy_ViPham!H:H, "L03")</f>
        <v>0</v>
      </c>
      <c r="I36" s="6">
        <f>SUMIFS(NhatKy_ViPham!K:K, NhatKy_ViPham!E:E, "11_Van_B", NhatKy_ViPham!F:F, B36, NhatKy_ViPham!H:H, "L04")</f>
        <v>0</v>
      </c>
      <c r="J36" s="6">
        <f>SUMIFS(NhatKy_ViPham!K:K, NhatKy_ViPham!E:E, "11_Van_B", NhatKy_ViPham!F:F, B36, NhatKy_ViPham!H:H, "L05")</f>
        <v>0</v>
      </c>
      <c r="K36" s="6">
        <f>SUMIFS(NhatKy_ViPham!K:K, NhatKy_ViPham!E:E, "11_Van_B", NhatKy_ViPham!F:F, B36, NhatKy_ViPham!H:H, "L06")</f>
        <v>0</v>
      </c>
      <c r="L36" s="6">
        <f>SUMIFS(NhatKy_ViPham!K:K, NhatKy_ViPham!E:E, "11_Van_B", NhatKy_ViPham!F:F, B36, NhatKy_ViPham!H:H, "L07")</f>
        <v>0</v>
      </c>
      <c r="M36" s="6">
        <f>SUMIFS(NhatKy_ViPham!K:K, NhatKy_ViPham!E:E, "11_Van_B", NhatKy_ViPham!F:F, B36, NhatKy_ViPham!H:H, "L08")</f>
        <v>0</v>
      </c>
      <c r="N36" s="6">
        <f>SUMIFS(NhatKy_ViPham!K:K, NhatKy_ViPham!E:E, "11_Van_B", NhatKy_ViPham!F:F, B36, NhatKy_ViPham!H:H, "L09")</f>
        <v>0</v>
      </c>
      <c r="O36" s="6">
        <f>SUMIFS(NhatKy_ViPham!K:K, NhatKy_ViPham!E:E, "11_Van_B", NhatKy_ViPham!F:F, B36, NhatKy_ViPham!H:H, "L10")</f>
        <v>0</v>
      </c>
      <c r="P36" s="12">
        <f>SUMIFS(NhatKy_ViPham!J:J, NhatKy_ViPham!E:E, "11_Van_B", NhatKy_ViPham!F:F, B36)</f>
        <v>0</v>
      </c>
      <c r="Q36" s="13">
        <f>SUMIFS(NhatKy_ViPham!K:K, NhatKy_ViPham!E:E, "11_Van_B", NhatKy_ViPham!F:F, B36)</f>
        <v>0</v>
      </c>
      <c r="R36" s="6">
        <f>100 + SUMIFS(NhatKy_ViPham!J:J, NhatKy_ViPham!E:E, "11_Van_B", NhatKy_ViPham!F:F, B36, NhatKy_ViPham!C:C, "T1") - SUMIFS(NhatKy_ViPham!K:K, NhatKy_ViPham!E:E, "11_Van_B", NhatKy_ViPham!F:F, B36, NhatKy_ViPham!C:C, "T1")</f>
        <v>100</v>
      </c>
      <c r="S36" s="6">
        <f>100 + SUMIFS(NhatKy_ViPham!J:J, NhatKy_ViPham!E:E, "11_Van_B", NhatKy_ViPham!F:F, B36, NhatKy_ViPham!C:C, "T2") - SUMIFS(NhatKy_ViPham!K:K, NhatKy_ViPham!E:E, "11_Van_B", NhatKy_ViPham!F:F, B36, NhatKy_ViPham!C:C, "T2")</f>
        <v>100</v>
      </c>
      <c r="T36" s="6">
        <f>100 + SUMIFS(NhatKy_ViPham!J:J, NhatKy_ViPham!E:E, "11_Van_B", NhatKy_ViPham!F:F, B36, NhatKy_ViPham!C:C, "T3") - SUMIFS(NhatKy_ViPham!K:K, NhatKy_ViPham!E:E, "11_Van_B", NhatKy_ViPham!F:F, B36, NhatKy_ViPham!C:C, "T3")</f>
        <v>100</v>
      </c>
      <c r="U36" s="6">
        <f>100 + SUMIFS(NhatKy_ViPham!J:J, NhatKy_ViPham!E:E, "11_Van_B", NhatKy_ViPham!F:F, B36, NhatKy_ViPham!C:C, "T4") - SUMIFS(NhatKy_ViPham!K:K, NhatKy_ViPham!E:E, "11_Van_B", NhatKy_ViPham!F:F, B36, NhatKy_ViPham!C:C, "T4")</f>
        <v>100</v>
      </c>
      <c r="V36" s="6">
        <f>100 + SUMIFS(NhatKy_ViPham!J:J, NhatKy_ViPham!E:E, "11_Van_B", NhatKy_ViPham!F:F, B36, NhatKy_ViPham!C:C, "T5") - SUMIFS(NhatKy_ViPham!K:K, NhatKy_ViPham!E:E, "11_Van_B", NhatKy_ViPham!F:F, B36, NhatKy_ViPham!C:C, "T5")</f>
        <v>100</v>
      </c>
      <c r="W36" s="6">
        <f>100 + SUMIFS(NhatKy_ViPham!J:J, NhatKy_ViPham!E:E, "11_Van_B", NhatKy_ViPham!F:F, B36, NhatKy_ViPham!C:C, "T6") - SUMIFS(NhatKy_ViPham!K:K, NhatKy_ViPham!E:E, "11_Van_B", NhatKy_ViPham!F:F, B36, NhatKy_ViPham!C:C, "T6")</f>
        <v>100</v>
      </c>
      <c r="X36" s="6">
        <f>100 + SUMIFS(NhatKy_ViPham!J:J, NhatKy_ViPham!E:E, "11_Van_B", NhatKy_ViPham!F:F, B36, NhatKy_ViPham!C:C, "T7") - SUMIFS(NhatKy_ViPham!K:K, NhatKy_ViPham!E:E, "11_Van_B", NhatKy_ViPham!F:F, B36, NhatKy_ViPham!C:C, "T7")</f>
        <v>100</v>
      </c>
      <c r="Y36" s="6">
        <f>100 + SUMIFS(NhatKy_ViPham!J:J, NhatKy_ViPham!E:E, "11_Van_B", NhatKy_ViPham!F:F, B36, NhatKy_ViPham!C:C, "T8") - SUMIFS(NhatKy_ViPham!K:K, NhatKy_ViPham!E:E, "11_Van_B", NhatKy_ViPham!F:F, B36, NhatKy_ViPham!C:C, "T8")</f>
        <v>100</v>
      </c>
      <c r="Z36" s="6">
        <f>100 + SUMIFS(NhatKy_ViPham!J:J, NhatKy_ViPham!E:E, "11_Van_B", NhatKy_ViPham!F:F, B36, NhatKy_ViPham!C:C, "T9") - SUMIFS(NhatKy_ViPham!K:K, NhatKy_ViPham!E:E, "11_Van_B", NhatKy_ViPham!F:F, B36, NhatKy_ViPham!C:C, "T9")</f>
        <v>100</v>
      </c>
      <c r="AA36" s="6">
        <f>100 + SUMIFS(NhatKy_ViPham!J:J, NhatKy_ViPham!E:E, "11_Van_B", NhatKy_ViPham!F:F, B36, NhatKy_ViPham!C:C, "T10") - SUMIFS(NhatKy_ViPham!K:K, NhatKy_ViPham!E:E, "11_Van_B", NhatKy_ViPham!F:F, B36, NhatKy_ViPham!C:C, "T10")</f>
        <v>100</v>
      </c>
      <c r="AB36" s="6">
        <f>100 + SUMIFS(NhatKy_ViPham!J:J, NhatKy_ViPham!E:E, "11_Van_B", NhatKy_ViPham!F:F, B36, NhatKy_ViPham!C:C, "T11") - SUMIFS(NhatKy_ViPham!K:K, NhatKy_ViPham!E:E, "11_Van_B", NhatKy_ViPham!F:F, B36, NhatKy_ViPham!C:C, "T11")</f>
        <v>100</v>
      </c>
      <c r="AC36" s="6">
        <f>100 + SUMIFS(NhatKy_ViPham!J:J, NhatKy_ViPham!E:E, "11_Van_B", NhatKy_ViPham!F:F, B36, NhatKy_ViPham!C:C, "T12") - SUMIFS(NhatKy_ViPham!K:K, NhatKy_ViPham!E:E, "11_Van_B", NhatKy_ViPham!F:F, B36, NhatKy_ViPham!C:C, "T12")</f>
        <v>100</v>
      </c>
      <c r="AD36" s="6">
        <f>100 + SUMIFS(NhatKy_ViPham!J:J, NhatKy_ViPham!E:E, "11_Van_B", NhatKy_ViPham!F:F, B36, NhatKy_ViPham!C:C, "T13") - SUMIFS(NhatKy_ViPham!K:K, NhatKy_ViPham!E:E, "11_Van_B", NhatKy_ViPham!F:F, B36, NhatKy_ViPham!C:C, "T13")</f>
        <v>100</v>
      </c>
      <c r="AE36" s="6">
        <f>100 + SUMIFS(NhatKy_ViPham!J:J, NhatKy_ViPham!E:E, "11_Van_B", NhatKy_ViPham!F:F, B36, NhatKy_ViPham!C:C, "T14") - SUMIFS(NhatKy_ViPham!K:K, NhatKy_ViPham!E:E, "11_Van_B", NhatKy_ViPham!F:F, B36, NhatKy_ViPham!C:C, "T14")</f>
        <v>100</v>
      </c>
      <c r="AF36" s="6">
        <f>100 + SUMIFS(NhatKy_ViPham!J:J, NhatKy_ViPham!E:E, "11_Van_B", NhatKy_ViPham!F:F, B36, NhatKy_ViPham!C:C, "T15") - SUMIFS(NhatKy_ViPham!K:K, NhatKy_ViPham!E:E, "11_Van_B", NhatKy_ViPham!F:F, B36, NhatKy_ViPham!C:C, "T15")</f>
        <v>100</v>
      </c>
      <c r="AG36" s="6">
        <f>100 + SUMIFS(NhatKy_ViPham!J:J, NhatKy_ViPham!E:E, "11_Van_B", NhatKy_ViPham!F:F, B36, NhatKy_ViPham!C:C, "T16") - SUMIFS(NhatKy_ViPham!K:K, NhatKy_ViPham!E:E, "11_Van_B", NhatKy_ViPham!F:F, B36, NhatKy_ViPham!C:C, "T16")</f>
        <v>100</v>
      </c>
      <c r="AH36" s="6">
        <f>100 + SUMIFS(NhatKy_ViPham!J:J, NhatKy_ViPham!E:E, "11_Van_B", NhatKy_ViPham!F:F, B36, NhatKy_ViPham!C:C, "T17") - SUMIFS(NhatKy_ViPham!K:K, NhatKy_ViPham!E:E, "11_Van_B", NhatKy_ViPham!F:F, B36, NhatKy_ViPham!C:C, "T17")</f>
        <v>100</v>
      </c>
      <c r="AI36" s="6">
        <f>100 + SUMIFS(NhatKy_ViPham!J:J, NhatKy_ViPham!E:E, "11_Van_B", NhatKy_ViPham!F:F, B36, NhatKy_ViPham!C:C, "T18") - SUMIFS(NhatKy_ViPham!K:K, NhatKy_ViPham!E:E, "11_Van_B", NhatKy_ViPham!F:F, B36, NhatKy_ViPham!C:C, "T18")</f>
        <v>100</v>
      </c>
      <c r="AJ36" s="6">
        <f>100 + SUMIFS(NhatKy_ViPham!J:J, NhatKy_ViPham!E:E, "11_Van_B", NhatKy_ViPham!F:F, B36, NhatKy_ViPham!C:C, "T19") - SUMIFS(NhatKy_ViPham!K:K, NhatKy_ViPham!E:E, "11_Van_B", NhatKy_ViPham!F:F, B36, NhatKy_ViPham!C:C, "T19")</f>
        <v>100</v>
      </c>
      <c r="AK36" s="6">
        <f>100 + SUMIFS(NhatKy_ViPham!J:J, NhatKy_ViPham!E:E, "11_Van_B", NhatKy_ViPham!F:F, B36, NhatKy_ViPham!C:C, "T20") - SUMIFS(NhatKy_ViPham!K:K, NhatKy_ViPham!E:E, "11_Van_B", NhatKy_ViPham!F:F, B36, NhatKy_ViPham!C:C, "T20")</f>
        <v>100</v>
      </c>
      <c r="AL36" s="6">
        <f>100 + SUMIFS(NhatKy_ViPham!J:J, NhatKy_ViPham!E:E, "11_Van_B", NhatKy_ViPham!F:F, B36, NhatKy_ViPham!C:C, "T21") - SUMIFS(NhatKy_ViPham!K:K, NhatKy_ViPham!E:E, "11_Van_B", NhatKy_ViPham!F:F, B36, NhatKy_ViPham!C:C, "T21")</f>
        <v>100</v>
      </c>
      <c r="AM36" s="6">
        <f>100 + SUMIFS(NhatKy_ViPham!J:J, NhatKy_ViPham!E:E, "11_Van_B", NhatKy_ViPham!F:F, B36, NhatKy_ViPham!C:C, "T22") - SUMIFS(NhatKy_ViPham!K:K, NhatKy_ViPham!E:E, "11_Van_B", NhatKy_ViPham!F:F, B36, NhatKy_ViPham!C:C, "T22")</f>
        <v>100</v>
      </c>
      <c r="AN36" s="6">
        <f>100 + SUMIFS(NhatKy_ViPham!J:J, NhatKy_ViPham!E:E, "11_Van_B", NhatKy_ViPham!F:F, B36, NhatKy_ViPham!C:C, "T23") - SUMIFS(NhatKy_ViPham!K:K, NhatKy_ViPham!E:E, "11_Van_B", NhatKy_ViPham!F:F, B36, NhatKy_ViPham!C:C, "T23")</f>
        <v>100</v>
      </c>
      <c r="AO36" s="6">
        <f>100 + SUMIFS(NhatKy_ViPham!J:J, NhatKy_ViPham!E:E, "11_Van_B", NhatKy_ViPham!F:F, B36, NhatKy_ViPham!C:C, "T24") - SUMIFS(NhatKy_ViPham!K:K, NhatKy_ViPham!E:E, "11_Van_B", NhatKy_ViPham!F:F, B36, NhatKy_ViPham!C:C, "T24")</f>
        <v>100</v>
      </c>
      <c r="AP36" s="6">
        <f>100 + SUMIFS(NhatKy_ViPham!J:J, NhatKy_ViPham!E:E, "11_Van_B", NhatKy_ViPham!F:F, B36, NhatKy_ViPham!C:C, "T25") - SUMIFS(NhatKy_ViPham!K:K, NhatKy_ViPham!E:E, "11_Van_B", NhatKy_ViPham!F:F, B36, NhatKy_ViPham!C:C, "T25")</f>
        <v>100</v>
      </c>
      <c r="AQ36" s="6">
        <f>100 + SUMIFS(NhatKy_ViPham!J:J, NhatKy_ViPham!E:E, "11_Van_B", NhatKy_ViPham!F:F, B36, NhatKy_ViPham!C:C, "T26") - SUMIFS(NhatKy_ViPham!K:K, NhatKy_ViPham!E:E, "11_Van_B", NhatKy_ViPham!F:F, B36, NhatKy_ViPham!C:C, "T26")</f>
        <v>100</v>
      </c>
      <c r="AR36" s="6">
        <f>100 + SUMIFS(NhatKy_ViPham!J:J, NhatKy_ViPham!E:E, "11_Van_B", NhatKy_ViPham!F:F, B36, NhatKy_ViPham!C:C, "T27") - SUMIFS(NhatKy_ViPham!K:K, NhatKy_ViPham!E:E, "11_Van_B", NhatKy_ViPham!F:F, B36, NhatKy_ViPham!C:C, "T27")</f>
        <v>100</v>
      </c>
      <c r="AS36" s="6">
        <f>100 + SUMIFS(NhatKy_ViPham!J:J, NhatKy_ViPham!E:E, "11_Van_B", NhatKy_ViPham!F:F, B36, NhatKy_ViPham!C:C, "T28") - SUMIFS(NhatKy_ViPham!K:K, NhatKy_ViPham!E:E, "11_Van_B", NhatKy_ViPham!F:F, B36, NhatKy_ViPham!C:C, "T28")</f>
        <v>100</v>
      </c>
      <c r="AT36" s="6">
        <f>100 + SUMIFS(NhatKy_ViPham!J:J, NhatKy_ViPham!E:E, "11_Van_B", NhatKy_ViPham!F:F, B36, NhatKy_ViPham!C:C, "T29") - SUMIFS(NhatKy_ViPham!K:K, NhatKy_ViPham!E:E, "11_Van_B", NhatKy_ViPham!F:F, B36, NhatKy_ViPham!C:C, "T29")</f>
        <v>100</v>
      </c>
      <c r="AU36" s="6">
        <f>100 + SUMIFS(NhatKy_ViPham!J:J, NhatKy_ViPham!E:E, "11_Van_B", NhatKy_ViPham!F:F, B36, NhatKy_ViPham!C:C, "T30") - SUMIFS(NhatKy_ViPham!K:K, NhatKy_ViPham!E:E, "11_Van_B", NhatKy_ViPham!F:F, B36, NhatKy_ViPham!C:C, "T30")</f>
        <v>100</v>
      </c>
      <c r="AV36" s="6">
        <f>100 + SUMIFS(NhatKy_ViPham!J:J, NhatKy_ViPham!E:E, "11_Van_B", NhatKy_ViPham!F:F, B36, NhatKy_ViPham!C:C, "T31") - SUMIFS(NhatKy_ViPham!K:K, NhatKy_ViPham!E:E, "11_Van_B", NhatKy_ViPham!F:F, B36, NhatKy_ViPham!C:C, "T31")</f>
        <v>100</v>
      </c>
      <c r="AW36" s="6">
        <f>100 + SUMIFS(NhatKy_ViPham!J:J, NhatKy_ViPham!E:E, "11_Van_B", NhatKy_ViPham!F:F, B36, NhatKy_ViPham!C:C, "T32") - SUMIFS(NhatKy_ViPham!K:K, NhatKy_ViPham!E:E, "11_Van_B", NhatKy_ViPham!F:F, B36, NhatKy_ViPham!C:C, "T32")</f>
        <v>100</v>
      </c>
      <c r="AX36" s="6">
        <f>100 + SUMIFS(NhatKy_ViPham!J:J, NhatKy_ViPham!E:E, "11_Van_B", NhatKy_ViPham!F:F, B36, NhatKy_ViPham!C:C, "T33") - SUMIFS(NhatKy_ViPham!K:K, NhatKy_ViPham!E:E, "11_Van_B", NhatKy_ViPham!F:F, B36, NhatKy_ViPham!C:C, "T33")</f>
        <v>100</v>
      </c>
      <c r="AY36" s="6">
        <f>100 + SUMIFS(NhatKy_ViPham!J:J, NhatKy_ViPham!E:E, "11_Van_B", NhatKy_ViPham!F:F, B36, NhatKy_ViPham!C:C, "T34") - SUMIFS(NhatKy_ViPham!K:K, NhatKy_ViPham!E:E, "11_Van_B", NhatKy_ViPham!F:F, B36, NhatKy_ViPham!C:C, "T34")</f>
        <v>100</v>
      </c>
      <c r="AZ36" s="6">
        <f>100 + SUMIFS(NhatKy_ViPham!J:J, NhatKy_ViPham!E:E, "11_Van_B", NhatKy_ViPham!F:F, B36, NhatKy_ViPham!C:C, "T35") - SUMIFS(NhatKy_ViPham!K:K, NhatKy_ViPham!E:E, "11_Van_B", NhatKy_ViPham!F:F, B36, NhatKy_ViPham!C:C, "T35")</f>
        <v>100</v>
      </c>
      <c r="BA36" s="12">
        <f t="shared" si="0"/>
        <v>100</v>
      </c>
      <c r="BB36" s="11" t="s">
        <v>430</v>
      </c>
      <c r="BC36" s="16" t="str">
        <f t="shared" si="1"/>
        <v>Tốt</v>
      </c>
      <c r="BD36" s="15" t="str">
        <f t="shared" si="2"/>
        <v>🟢 BÌNH THƯỜNG</v>
      </c>
    </row>
    <row r="37" spans="1:56" x14ac:dyDescent="0.25">
      <c r="A37" s="4">
        <v>29</v>
      </c>
      <c r="B37" s="10" t="s">
        <v>757</v>
      </c>
      <c r="C37" s="4" t="s">
        <v>1650</v>
      </c>
      <c r="D37" s="4" t="s">
        <v>429</v>
      </c>
      <c r="E37" s="11" t="s">
        <v>430</v>
      </c>
      <c r="F37" s="7">
        <f>SUMIFS(NhatKy_ViPham!K:K, NhatKy_ViPham!E:E, "11_Van_B", NhatKy_ViPham!F:F, B37, NhatKy_ViPham!H:H, "L01")</f>
        <v>0</v>
      </c>
      <c r="G37" s="7">
        <f>SUMIFS(NhatKy_ViPham!K:K, NhatKy_ViPham!E:E, "11_Van_B", NhatKy_ViPham!F:F, B37, NhatKy_ViPham!H:H, "L02")</f>
        <v>0</v>
      </c>
      <c r="H37" s="7">
        <f>SUMIFS(NhatKy_ViPham!K:K, NhatKy_ViPham!E:E, "11_Van_B", NhatKy_ViPham!F:F, B37, NhatKy_ViPham!H:H, "L03")</f>
        <v>0</v>
      </c>
      <c r="I37" s="7">
        <f>SUMIFS(NhatKy_ViPham!K:K, NhatKy_ViPham!E:E, "11_Van_B", NhatKy_ViPham!F:F, B37, NhatKy_ViPham!H:H, "L04")</f>
        <v>0</v>
      </c>
      <c r="J37" s="7">
        <f>SUMIFS(NhatKy_ViPham!K:K, NhatKy_ViPham!E:E, "11_Van_B", NhatKy_ViPham!F:F, B37, NhatKy_ViPham!H:H, "L05")</f>
        <v>0</v>
      </c>
      <c r="K37" s="7">
        <f>SUMIFS(NhatKy_ViPham!K:K, NhatKy_ViPham!E:E, "11_Van_B", NhatKy_ViPham!F:F, B37, NhatKy_ViPham!H:H, "L06")</f>
        <v>0</v>
      </c>
      <c r="L37" s="7">
        <f>SUMIFS(NhatKy_ViPham!K:K, NhatKy_ViPham!E:E, "11_Van_B", NhatKy_ViPham!F:F, B37, NhatKy_ViPham!H:H, "L07")</f>
        <v>0</v>
      </c>
      <c r="M37" s="7">
        <f>SUMIFS(NhatKy_ViPham!K:K, NhatKy_ViPham!E:E, "11_Van_B", NhatKy_ViPham!F:F, B37, NhatKy_ViPham!H:H, "L08")</f>
        <v>0</v>
      </c>
      <c r="N37" s="7">
        <f>SUMIFS(NhatKy_ViPham!K:K, NhatKy_ViPham!E:E, "11_Van_B", NhatKy_ViPham!F:F, B37, NhatKy_ViPham!H:H, "L09")</f>
        <v>0</v>
      </c>
      <c r="O37" s="7">
        <f>SUMIFS(NhatKy_ViPham!K:K, NhatKy_ViPham!E:E, "11_Van_B", NhatKy_ViPham!F:F, B37, NhatKy_ViPham!H:H, "L10")</f>
        <v>0</v>
      </c>
      <c r="P37" s="12">
        <f>SUMIFS(NhatKy_ViPham!J:J, NhatKy_ViPham!E:E, "11_Van_B", NhatKy_ViPham!F:F, B37)</f>
        <v>0</v>
      </c>
      <c r="Q37" s="13">
        <f>SUMIFS(NhatKy_ViPham!K:K, NhatKy_ViPham!E:E, "11_Van_B", NhatKy_ViPham!F:F, B37)</f>
        <v>0</v>
      </c>
      <c r="R37" s="7">
        <f>100 + SUMIFS(NhatKy_ViPham!J:J, NhatKy_ViPham!E:E, "11_Van_B", NhatKy_ViPham!F:F, B37, NhatKy_ViPham!C:C, "T1") - SUMIFS(NhatKy_ViPham!K:K, NhatKy_ViPham!E:E, "11_Van_B", NhatKy_ViPham!F:F, B37, NhatKy_ViPham!C:C, "T1")</f>
        <v>100</v>
      </c>
      <c r="S37" s="7">
        <f>100 + SUMIFS(NhatKy_ViPham!J:J, NhatKy_ViPham!E:E, "11_Van_B", NhatKy_ViPham!F:F, B37, NhatKy_ViPham!C:C, "T2") - SUMIFS(NhatKy_ViPham!K:K, NhatKy_ViPham!E:E, "11_Van_B", NhatKy_ViPham!F:F, B37, NhatKy_ViPham!C:C, "T2")</f>
        <v>100</v>
      </c>
      <c r="T37" s="7">
        <f>100 + SUMIFS(NhatKy_ViPham!J:J, NhatKy_ViPham!E:E, "11_Van_B", NhatKy_ViPham!F:F, B37, NhatKy_ViPham!C:C, "T3") - SUMIFS(NhatKy_ViPham!K:K, NhatKy_ViPham!E:E, "11_Van_B", NhatKy_ViPham!F:F, B37, NhatKy_ViPham!C:C, "T3")</f>
        <v>100</v>
      </c>
      <c r="U37" s="7">
        <f>100 + SUMIFS(NhatKy_ViPham!J:J, NhatKy_ViPham!E:E, "11_Van_B", NhatKy_ViPham!F:F, B37, NhatKy_ViPham!C:C, "T4") - SUMIFS(NhatKy_ViPham!K:K, NhatKy_ViPham!E:E, "11_Van_B", NhatKy_ViPham!F:F, B37, NhatKy_ViPham!C:C, "T4")</f>
        <v>100</v>
      </c>
      <c r="V37" s="7">
        <f>100 + SUMIFS(NhatKy_ViPham!J:J, NhatKy_ViPham!E:E, "11_Van_B", NhatKy_ViPham!F:F, B37, NhatKy_ViPham!C:C, "T5") - SUMIFS(NhatKy_ViPham!K:K, NhatKy_ViPham!E:E, "11_Van_B", NhatKy_ViPham!F:F, B37, NhatKy_ViPham!C:C, "T5")</f>
        <v>100</v>
      </c>
      <c r="W37" s="7">
        <f>100 + SUMIFS(NhatKy_ViPham!J:J, NhatKy_ViPham!E:E, "11_Van_B", NhatKy_ViPham!F:F, B37, NhatKy_ViPham!C:C, "T6") - SUMIFS(NhatKy_ViPham!K:K, NhatKy_ViPham!E:E, "11_Van_B", NhatKy_ViPham!F:F, B37, NhatKy_ViPham!C:C, "T6")</f>
        <v>100</v>
      </c>
      <c r="X37" s="7">
        <f>100 + SUMIFS(NhatKy_ViPham!J:J, NhatKy_ViPham!E:E, "11_Van_B", NhatKy_ViPham!F:F, B37, NhatKy_ViPham!C:C, "T7") - SUMIFS(NhatKy_ViPham!K:K, NhatKy_ViPham!E:E, "11_Van_B", NhatKy_ViPham!F:F, B37, NhatKy_ViPham!C:C, "T7")</f>
        <v>100</v>
      </c>
      <c r="Y37" s="7">
        <f>100 + SUMIFS(NhatKy_ViPham!J:J, NhatKy_ViPham!E:E, "11_Van_B", NhatKy_ViPham!F:F, B37, NhatKy_ViPham!C:C, "T8") - SUMIFS(NhatKy_ViPham!K:K, NhatKy_ViPham!E:E, "11_Van_B", NhatKy_ViPham!F:F, B37, NhatKy_ViPham!C:C, "T8")</f>
        <v>100</v>
      </c>
      <c r="Z37" s="7">
        <f>100 + SUMIFS(NhatKy_ViPham!J:J, NhatKy_ViPham!E:E, "11_Van_B", NhatKy_ViPham!F:F, B37, NhatKy_ViPham!C:C, "T9") - SUMIFS(NhatKy_ViPham!K:K, NhatKy_ViPham!E:E, "11_Van_B", NhatKy_ViPham!F:F, B37, NhatKy_ViPham!C:C, "T9")</f>
        <v>100</v>
      </c>
      <c r="AA37" s="7">
        <f>100 + SUMIFS(NhatKy_ViPham!J:J, NhatKy_ViPham!E:E, "11_Van_B", NhatKy_ViPham!F:F, B37, NhatKy_ViPham!C:C, "T10") - SUMIFS(NhatKy_ViPham!K:K, NhatKy_ViPham!E:E, "11_Van_B", NhatKy_ViPham!F:F, B37, NhatKy_ViPham!C:C, "T10")</f>
        <v>100</v>
      </c>
      <c r="AB37" s="7">
        <f>100 + SUMIFS(NhatKy_ViPham!J:J, NhatKy_ViPham!E:E, "11_Van_B", NhatKy_ViPham!F:F, B37, NhatKy_ViPham!C:C, "T11") - SUMIFS(NhatKy_ViPham!K:K, NhatKy_ViPham!E:E, "11_Van_B", NhatKy_ViPham!F:F, B37, NhatKy_ViPham!C:C, "T11")</f>
        <v>100</v>
      </c>
      <c r="AC37" s="7">
        <f>100 + SUMIFS(NhatKy_ViPham!J:J, NhatKy_ViPham!E:E, "11_Van_B", NhatKy_ViPham!F:F, B37, NhatKy_ViPham!C:C, "T12") - SUMIFS(NhatKy_ViPham!K:K, NhatKy_ViPham!E:E, "11_Van_B", NhatKy_ViPham!F:F, B37, NhatKy_ViPham!C:C, "T12")</f>
        <v>100</v>
      </c>
      <c r="AD37" s="7">
        <f>100 + SUMIFS(NhatKy_ViPham!J:J, NhatKy_ViPham!E:E, "11_Van_B", NhatKy_ViPham!F:F, B37, NhatKy_ViPham!C:C, "T13") - SUMIFS(NhatKy_ViPham!K:K, NhatKy_ViPham!E:E, "11_Van_B", NhatKy_ViPham!F:F, B37, NhatKy_ViPham!C:C, "T13")</f>
        <v>100</v>
      </c>
      <c r="AE37" s="7">
        <f>100 + SUMIFS(NhatKy_ViPham!J:J, NhatKy_ViPham!E:E, "11_Van_B", NhatKy_ViPham!F:F, B37, NhatKy_ViPham!C:C, "T14") - SUMIFS(NhatKy_ViPham!K:K, NhatKy_ViPham!E:E, "11_Van_B", NhatKy_ViPham!F:F, B37, NhatKy_ViPham!C:C, "T14")</f>
        <v>100</v>
      </c>
      <c r="AF37" s="7">
        <f>100 + SUMIFS(NhatKy_ViPham!J:J, NhatKy_ViPham!E:E, "11_Van_B", NhatKy_ViPham!F:F, B37, NhatKy_ViPham!C:C, "T15") - SUMIFS(NhatKy_ViPham!K:K, NhatKy_ViPham!E:E, "11_Van_B", NhatKy_ViPham!F:F, B37, NhatKy_ViPham!C:C, "T15")</f>
        <v>100</v>
      </c>
      <c r="AG37" s="7">
        <f>100 + SUMIFS(NhatKy_ViPham!J:J, NhatKy_ViPham!E:E, "11_Van_B", NhatKy_ViPham!F:F, B37, NhatKy_ViPham!C:C, "T16") - SUMIFS(NhatKy_ViPham!K:K, NhatKy_ViPham!E:E, "11_Van_B", NhatKy_ViPham!F:F, B37, NhatKy_ViPham!C:C, "T16")</f>
        <v>100</v>
      </c>
      <c r="AH37" s="7">
        <f>100 + SUMIFS(NhatKy_ViPham!J:J, NhatKy_ViPham!E:E, "11_Van_B", NhatKy_ViPham!F:F, B37, NhatKy_ViPham!C:C, "T17") - SUMIFS(NhatKy_ViPham!K:K, NhatKy_ViPham!E:E, "11_Van_B", NhatKy_ViPham!F:F, B37, NhatKy_ViPham!C:C, "T17")</f>
        <v>100</v>
      </c>
      <c r="AI37" s="7">
        <f>100 + SUMIFS(NhatKy_ViPham!J:J, NhatKy_ViPham!E:E, "11_Van_B", NhatKy_ViPham!F:F, B37, NhatKy_ViPham!C:C, "T18") - SUMIFS(NhatKy_ViPham!K:K, NhatKy_ViPham!E:E, "11_Van_B", NhatKy_ViPham!F:F, B37, NhatKy_ViPham!C:C, "T18")</f>
        <v>100</v>
      </c>
      <c r="AJ37" s="7">
        <f>100 + SUMIFS(NhatKy_ViPham!J:J, NhatKy_ViPham!E:E, "11_Van_B", NhatKy_ViPham!F:F, B37, NhatKy_ViPham!C:C, "T19") - SUMIFS(NhatKy_ViPham!K:K, NhatKy_ViPham!E:E, "11_Van_B", NhatKy_ViPham!F:F, B37, NhatKy_ViPham!C:C, "T19")</f>
        <v>100</v>
      </c>
      <c r="AK37" s="7">
        <f>100 + SUMIFS(NhatKy_ViPham!J:J, NhatKy_ViPham!E:E, "11_Van_B", NhatKy_ViPham!F:F, B37, NhatKy_ViPham!C:C, "T20") - SUMIFS(NhatKy_ViPham!K:K, NhatKy_ViPham!E:E, "11_Van_B", NhatKy_ViPham!F:F, B37, NhatKy_ViPham!C:C, "T20")</f>
        <v>100</v>
      </c>
      <c r="AL37" s="7">
        <f>100 + SUMIFS(NhatKy_ViPham!J:J, NhatKy_ViPham!E:E, "11_Van_B", NhatKy_ViPham!F:F, B37, NhatKy_ViPham!C:C, "T21") - SUMIFS(NhatKy_ViPham!K:K, NhatKy_ViPham!E:E, "11_Van_B", NhatKy_ViPham!F:F, B37, NhatKy_ViPham!C:C, "T21")</f>
        <v>100</v>
      </c>
      <c r="AM37" s="7">
        <f>100 + SUMIFS(NhatKy_ViPham!J:J, NhatKy_ViPham!E:E, "11_Van_B", NhatKy_ViPham!F:F, B37, NhatKy_ViPham!C:C, "T22") - SUMIFS(NhatKy_ViPham!K:K, NhatKy_ViPham!E:E, "11_Van_B", NhatKy_ViPham!F:F, B37, NhatKy_ViPham!C:C, "T22")</f>
        <v>100</v>
      </c>
      <c r="AN37" s="7">
        <f>100 + SUMIFS(NhatKy_ViPham!J:J, NhatKy_ViPham!E:E, "11_Van_B", NhatKy_ViPham!F:F, B37, NhatKy_ViPham!C:C, "T23") - SUMIFS(NhatKy_ViPham!K:K, NhatKy_ViPham!E:E, "11_Van_B", NhatKy_ViPham!F:F, B37, NhatKy_ViPham!C:C, "T23")</f>
        <v>100</v>
      </c>
      <c r="AO37" s="7">
        <f>100 + SUMIFS(NhatKy_ViPham!J:J, NhatKy_ViPham!E:E, "11_Van_B", NhatKy_ViPham!F:F, B37, NhatKy_ViPham!C:C, "T24") - SUMIFS(NhatKy_ViPham!K:K, NhatKy_ViPham!E:E, "11_Van_B", NhatKy_ViPham!F:F, B37, NhatKy_ViPham!C:C, "T24")</f>
        <v>100</v>
      </c>
      <c r="AP37" s="7">
        <f>100 + SUMIFS(NhatKy_ViPham!J:J, NhatKy_ViPham!E:E, "11_Van_B", NhatKy_ViPham!F:F, B37, NhatKy_ViPham!C:C, "T25") - SUMIFS(NhatKy_ViPham!K:K, NhatKy_ViPham!E:E, "11_Van_B", NhatKy_ViPham!F:F, B37, NhatKy_ViPham!C:C, "T25")</f>
        <v>100</v>
      </c>
      <c r="AQ37" s="7">
        <f>100 + SUMIFS(NhatKy_ViPham!J:J, NhatKy_ViPham!E:E, "11_Van_B", NhatKy_ViPham!F:F, B37, NhatKy_ViPham!C:C, "T26") - SUMIFS(NhatKy_ViPham!K:K, NhatKy_ViPham!E:E, "11_Van_B", NhatKy_ViPham!F:F, B37, NhatKy_ViPham!C:C, "T26")</f>
        <v>100</v>
      </c>
      <c r="AR37" s="7">
        <f>100 + SUMIFS(NhatKy_ViPham!J:J, NhatKy_ViPham!E:E, "11_Van_B", NhatKy_ViPham!F:F, B37, NhatKy_ViPham!C:C, "T27") - SUMIFS(NhatKy_ViPham!K:K, NhatKy_ViPham!E:E, "11_Van_B", NhatKy_ViPham!F:F, B37, NhatKy_ViPham!C:C, "T27")</f>
        <v>100</v>
      </c>
      <c r="AS37" s="7">
        <f>100 + SUMIFS(NhatKy_ViPham!J:J, NhatKy_ViPham!E:E, "11_Van_B", NhatKy_ViPham!F:F, B37, NhatKy_ViPham!C:C, "T28") - SUMIFS(NhatKy_ViPham!K:K, NhatKy_ViPham!E:E, "11_Van_B", NhatKy_ViPham!F:F, B37, NhatKy_ViPham!C:C, "T28")</f>
        <v>100</v>
      </c>
      <c r="AT37" s="7">
        <f>100 + SUMIFS(NhatKy_ViPham!J:J, NhatKy_ViPham!E:E, "11_Van_B", NhatKy_ViPham!F:F, B37, NhatKy_ViPham!C:C, "T29") - SUMIFS(NhatKy_ViPham!K:K, NhatKy_ViPham!E:E, "11_Van_B", NhatKy_ViPham!F:F, B37, NhatKy_ViPham!C:C, "T29")</f>
        <v>100</v>
      </c>
      <c r="AU37" s="7">
        <f>100 + SUMIFS(NhatKy_ViPham!J:J, NhatKy_ViPham!E:E, "11_Van_B", NhatKy_ViPham!F:F, B37, NhatKy_ViPham!C:C, "T30") - SUMIFS(NhatKy_ViPham!K:K, NhatKy_ViPham!E:E, "11_Van_B", NhatKy_ViPham!F:F, B37, NhatKy_ViPham!C:C, "T30")</f>
        <v>100</v>
      </c>
      <c r="AV37" s="7">
        <f>100 + SUMIFS(NhatKy_ViPham!J:J, NhatKy_ViPham!E:E, "11_Van_B", NhatKy_ViPham!F:F, B37, NhatKy_ViPham!C:C, "T31") - SUMIFS(NhatKy_ViPham!K:K, NhatKy_ViPham!E:E, "11_Van_B", NhatKy_ViPham!F:F, B37, NhatKy_ViPham!C:C, "T31")</f>
        <v>100</v>
      </c>
      <c r="AW37" s="7">
        <f>100 + SUMIFS(NhatKy_ViPham!J:J, NhatKy_ViPham!E:E, "11_Van_B", NhatKy_ViPham!F:F, B37, NhatKy_ViPham!C:C, "T32") - SUMIFS(NhatKy_ViPham!K:K, NhatKy_ViPham!E:E, "11_Van_B", NhatKy_ViPham!F:F, B37, NhatKy_ViPham!C:C, "T32")</f>
        <v>100</v>
      </c>
      <c r="AX37" s="7">
        <f>100 + SUMIFS(NhatKy_ViPham!J:J, NhatKy_ViPham!E:E, "11_Van_B", NhatKy_ViPham!F:F, B37, NhatKy_ViPham!C:C, "T33") - SUMIFS(NhatKy_ViPham!K:K, NhatKy_ViPham!E:E, "11_Van_B", NhatKy_ViPham!F:F, B37, NhatKy_ViPham!C:C, "T33")</f>
        <v>100</v>
      </c>
      <c r="AY37" s="7">
        <f>100 + SUMIFS(NhatKy_ViPham!J:J, NhatKy_ViPham!E:E, "11_Van_B", NhatKy_ViPham!F:F, B37, NhatKy_ViPham!C:C, "T34") - SUMIFS(NhatKy_ViPham!K:K, NhatKy_ViPham!E:E, "11_Van_B", NhatKy_ViPham!F:F, B37, NhatKy_ViPham!C:C, "T34")</f>
        <v>100</v>
      </c>
      <c r="AZ37" s="7">
        <f>100 + SUMIFS(NhatKy_ViPham!J:J, NhatKy_ViPham!E:E, "11_Van_B", NhatKy_ViPham!F:F, B37, NhatKy_ViPham!C:C, "T35") - SUMIFS(NhatKy_ViPham!K:K, NhatKy_ViPham!E:E, "11_Van_B", NhatKy_ViPham!F:F, B37, NhatKy_ViPham!C:C, "T35")</f>
        <v>100</v>
      </c>
      <c r="BA37" s="12">
        <f t="shared" si="0"/>
        <v>100</v>
      </c>
      <c r="BB37" s="11" t="s">
        <v>430</v>
      </c>
      <c r="BC37" s="14" t="str">
        <f t="shared" si="1"/>
        <v>Tốt</v>
      </c>
      <c r="BD37" s="10" t="str">
        <f t="shared" si="2"/>
        <v>🟢 BÌNH THƯỜNG</v>
      </c>
    </row>
    <row r="38" spans="1:56" x14ac:dyDescent="0.25">
      <c r="A38" s="5">
        <v>30</v>
      </c>
      <c r="B38" s="15" t="s">
        <v>466</v>
      </c>
      <c r="C38" s="5" t="s">
        <v>1933</v>
      </c>
      <c r="D38" s="5" t="s">
        <v>429</v>
      </c>
      <c r="E38" s="11" t="s">
        <v>430</v>
      </c>
      <c r="F38" s="6">
        <f>SUMIFS(NhatKy_ViPham!K:K, NhatKy_ViPham!E:E, "11_Van_B", NhatKy_ViPham!F:F, B38, NhatKy_ViPham!H:H, "L01")</f>
        <v>0</v>
      </c>
      <c r="G38" s="6">
        <f>SUMIFS(NhatKy_ViPham!K:K, NhatKy_ViPham!E:E, "11_Van_B", NhatKy_ViPham!F:F, B38, NhatKy_ViPham!H:H, "L02")</f>
        <v>0</v>
      </c>
      <c r="H38" s="6">
        <f>SUMIFS(NhatKy_ViPham!K:K, NhatKy_ViPham!E:E, "11_Van_B", NhatKy_ViPham!F:F, B38, NhatKy_ViPham!H:H, "L03")</f>
        <v>0</v>
      </c>
      <c r="I38" s="6">
        <f>SUMIFS(NhatKy_ViPham!K:K, NhatKy_ViPham!E:E, "11_Van_B", NhatKy_ViPham!F:F, B38, NhatKy_ViPham!H:H, "L04")</f>
        <v>0</v>
      </c>
      <c r="J38" s="6">
        <f>SUMIFS(NhatKy_ViPham!K:K, NhatKy_ViPham!E:E, "11_Van_B", NhatKy_ViPham!F:F, B38, NhatKy_ViPham!H:H, "L05")</f>
        <v>0</v>
      </c>
      <c r="K38" s="6">
        <f>SUMIFS(NhatKy_ViPham!K:K, NhatKy_ViPham!E:E, "11_Van_B", NhatKy_ViPham!F:F, B38, NhatKy_ViPham!H:H, "L06")</f>
        <v>0</v>
      </c>
      <c r="L38" s="6">
        <f>SUMIFS(NhatKy_ViPham!K:K, NhatKy_ViPham!E:E, "11_Van_B", NhatKy_ViPham!F:F, B38, NhatKy_ViPham!H:H, "L07")</f>
        <v>0</v>
      </c>
      <c r="M38" s="6">
        <f>SUMIFS(NhatKy_ViPham!K:K, NhatKy_ViPham!E:E, "11_Van_B", NhatKy_ViPham!F:F, B38, NhatKy_ViPham!H:H, "L08")</f>
        <v>0</v>
      </c>
      <c r="N38" s="6">
        <f>SUMIFS(NhatKy_ViPham!K:K, NhatKy_ViPham!E:E, "11_Van_B", NhatKy_ViPham!F:F, B38, NhatKy_ViPham!H:H, "L09")</f>
        <v>0</v>
      </c>
      <c r="O38" s="6">
        <f>SUMIFS(NhatKy_ViPham!K:K, NhatKy_ViPham!E:E, "11_Van_B", NhatKy_ViPham!F:F, B38, NhatKy_ViPham!H:H, "L10")</f>
        <v>0</v>
      </c>
      <c r="P38" s="12">
        <f>SUMIFS(NhatKy_ViPham!J:J, NhatKy_ViPham!E:E, "11_Van_B", NhatKy_ViPham!F:F, B38)</f>
        <v>0</v>
      </c>
      <c r="Q38" s="13">
        <f>SUMIFS(NhatKy_ViPham!K:K, NhatKy_ViPham!E:E, "11_Van_B", NhatKy_ViPham!F:F, B38)</f>
        <v>0</v>
      </c>
      <c r="R38" s="6">
        <f>100 + SUMIFS(NhatKy_ViPham!J:J, NhatKy_ViPham!E:E, "11_Van_B", NhatKy_ViPham!F:F, B38, NhatKy_ViPham!C:C, "T1") - SUMIFS(NhatKy_ViPham!K:K, NhatKy_ViPham!E:E, "11_Van_B", NhatKy_ViPham!F:F, B38, NhatKy_ViPham!C:C, "T1")</f>
        <v>100</v>
      </c>
      <c r="S38" s="6">
        <f>100 + SUMIFS(NhatKy_ViPham!J:J, NhatKy_ViPham!E:E, "11_Van_B", NhatKy_ViPham!F:F, B38, NhatKy_ViPham!C:C, "T2") - SUMIFS(NhatKy_ViPham!K:K, NhatKy_ViPham!E:E, "11_Van_B", NhatKy_ViPham!F:F, B38, NhatKy_ViPham!C:C, "T2")</f>
        <v>100</v>
      </c>
      <c r="T38" s="6">
        <f>100 + SUMIFS(NhatKy_ViPham!J:J, NhatKy_ViPham!E:E, "11_Van_B", NhatKy_ViPham!F:F, B38, NhatKy_ViPham!C:C, "T3") - SUMIFS(NhatKy_ViPham!K:K, NhatKy_ViPham!E:E, "11_Van_B", NhatKy_ViPham!F:F, B38, NhatKy_ViPham!C:C, "T3")</f>
        <v>100</v>
      </c>
      <c r="U38" s="6">
        <f>100 + SUMIFS(NhatKy_ViPham!J:J, NhatKy_ViPham!E:E, "11_Van_B", NhatKy_ViPham!F:F, B38, NhatKy_ViPham!C:C, "T4") - SUMIFS(NhatKy_ViPham!K:K, NhatKy_ViPham!E:E, "11_Van_B", NhatKy_ViPham!F:F, B38, NhatKy_ViPham!C:C, "T4")</f>
        <v>100</v>
      </c>
      <c r="V38" s="6">
        <f>100 + SUMIFS(NhatKy_ViPham!J:J, NhatKy_ViPham!E:E, "11_Van_B", NhatKy_ViPham!F:F, B38, NhatKy_ViPham!C:C, "T5") - SUMIFS(NhatKy_ViPham!K:K, NhatKy_ViPham!E:E, "11_Van_B", NhatKy_ViPham!F:F, B38, NhatKy_ViPham!C:C, "T5")</f>
        <v>100</v>
      </c>
      <c r="W38" s="6">
        <f>100 + SUMIFS(NhatKy_ViPham!J:J, NhatKy_ViPham!E:E, "11_Van_B", NhatKy_ViPham!F:F, B38, NhatKy_ViPham!C:C, "T6") - SUMIFS(NhatKy_ViPham!K:K, NhatKy_ViPham!E:E, "11_Van_B", NhatKy_ViPham!F:F, B38, NhatKy_ViPham!C:C, "T6")</f>
        <v>100</v>
      </c>
      <c r="X38" s="6">
        <f>100 + SUMIFS(NhatKy_ViPham!J:J, NhatKy_ViPham!E:E, "11_Van_B", NhatKy_ViPham!F:F, B38, NhatKy_ViPham!C:C, "T7") - SUMIFS(NhatKy_ViPham!K:K, NhatKy_ViPham!E:E, "11_Van_B", NhatKy_ViPham!F:F, B38, NhatKy_ViPham!C:C, "T7")</f>
        <v>100</v>
      </c>
      <c r="Y38" s="6">
        <f>100 + SUMIFS(NhatKy_ViPham!J:J, NhatKy_ViPham!E:E, "11_Van_B", NhatKy_ViPham!F:F, B38, NhatKy_ViPham!C:C, "T8") - SUMIFS(NhatKy_ViPham!K:K, NhatKy_ViPham!E:E, "11_Van_B", NhatKy_ViPham!F:F, B38, NhatKy_ViPham!C:C, "T8")</f>
        <v>100</v>
      </c>
      <c r="Z38" s="6">
        <f>100 + SUMIFS(NhatKy_ViPham!J:J, NhatKy_ViPham!E:E, "11_Van_B", NhatKy_ViPham!F:F, B38, NhatKy_ViPham!C:C, "T9") - SUMIFS(NhatKy_ViPham!K:K, NhatKy_ViPham!E:E, "11_Van_B", NhatKy_ViPham!F:F, B38, NhatKy_ViPham!C:C, "T9")</f>
        <v>100</v>
      </c>
      <c r="AA38" s="6">
        <f>100 + SUMIFS(NhatKy_ViPham!J:J, NhatKy_ViPham!E:E, "11_Van_B", NhatKy_ViPham!F:F, B38, NhatKy_ViPham!C:C, "T10") - SUMIFS(NhatKy_ViPham!K:K, NhatKy_ViPham!E:E, "11_Van_B", NhatKy_ViPham!F:F, B38, NhatKy_ViPham!C:C, "T10")</f>
        <v>100</v>
      </c>
      <c r="AB38" s="6">
        <f>100 + SUMIFS(NhatKy_ViPham!J:J, NhatKy_ViPham!E:E, "11_Van_B", NhatKy_ViPham!F:F, B38, NhatKy_ViPham!C:C, "T11") - SUMIFS(NhatKy_ViPham!K:K, NhatKy_ViPham!E:E, "11_Van_B", NhatKy_ViPham!F:F, B38, NhatKy_ViPham!C:C, "T11")</f>
        <v>100</v>
      </c>
      <c r="AC38" s="6">
        <f>100 + SUMIFS(NhatKy_ViPham!J:J, NhatKy_ViPham!E:E, "11_Van_B", NhatKy_ViPham!F:F, B38, NhatKy_ViPham!C:C, "T12") - SUMIFS(NhatKy_ViPham!K:K, NhatKy_ViPham!E:E, "11_Van_B", NhatKy_ViPham!F:F, B38, NhatKy_ViPham!C:C, "T12")</f>
        <v>100</v>
      </c>
      <c r="AD38" s="6">
        <f>100 + SUMIFS(NhatKy_ViPham!J:J, NhatKy_ViPham!E:E, "11_Van_B", NhatKy_ViPham!F:F, B38, NhatKy_ViPham!C:C, "T13") - SUMIFS(NhatKy_ViPham!K:K, NhatKy_ViPham!E:E, "11_Van_B", NhatKy_ViPham!F:F, B38, NhatKy_ViPham!C:C, "T13")</f>
        <v>100</v>
      </c>
      <c r="AE38" s="6">
        <f>100 + SUMIFS(NhatKy_ViPham!J:J, NhatKy_ViPham!E:E, "11_Van_B", NhatKy_ViPham!F:F, B38, NhatKy_ViPham!C:C, "T14") - SUMIFS(NhatKy_ViPham!K:K, NhatKy_ViPham!E:E, "11_Van_B", NhatKy_ViPham!F:F, B38, NhatKy_ViPham!C:C, "T14")</f>
        <v>100</v>
      </c>
      <c r="AF38" s="6">
        <f>100 + SUMIFS(NhatKy_ViPham!J:J, NhatKy_ViPham!E:E, "11_Van_B", NhatKy_ViPham!F:F, B38, NhatKy_ViPham!C:C, "T15") - SUMIFS(NhatKy_ViPham!K:K, NhatKy_ViPham!E:E, "11_Van_B", NhatKy_ViPham!F:F, B38, NhatKy_ViPham!C:C, "T15")</f>
        <v>100</v>
      </c>
      <c r="AG38" s="6">
        <f>100 + SUMIFS(NhatKy_ViPham!J:J, NhatKy_ViPham!E:E, "11_Van_B", NhatKy_ViPham!F:F, B38, NhatKy_ViPham!C:C, "T16") - SUMIFS(NhatKy_ViPham!K:K, NhatKy_ViPham!E:E, "11_Van_B", NhatKy_ViPham!F:F, B38, NhatKy_ViPham!C:C, "T16")</f>
        <v>100</v>
      </c>
      <c r="AH38" s="6">
        <f>100 + SUMIFS(NhatKy_ViPham!J:J, NhatKy_ViPham!E:E, "11_Van_B", NhatKy_ViPham!F:F, B38, NhatKy_ViPham!C:C, "T17") - SUMIFS(NhatKy_ViPham!K:K, NhatKy_ViPham!E:E, "11_Van_B", NhatKy_ViPham!F:F, B38, NhatKy_ViPham!C:C, "T17")</f>
        <v>100</v>
      </c>
      <c r="AI38" s="6">
        <f>100 + SUMIFS(NhatKy_ViPham!J:J, NhatKy_ViPham!E:E, "11_Van_B", NhatKy_ViPham!F:F, B38, NhatKy_ViPham!C:C, "T18") - SUMIFS(NhatKy_ViPham!K:K, NhatKy_ViPham!E:E, "11_Van_B", NhatKy_ViPham!F:F, B38, NhatKy_ViPham!C:C, "T18")</f>
        <v>100</v>
      </c>
      <c r="AJ38" s="6">
        <f>100 + SUMIFS(NhatKy_ViPham!J:J, NhatKy_ViPham!E:E, "11_Van_B", NhatKy_ViPham!F:F, B38, NhatKy_ViPham!C:C, "T19") - SUMIFS(NhatKy_ViPham!K:K, NhatKy_ViPham!E:E, "11_Van_B", NhatKy_ViPham!F:F, B38, NhatKy_ViPham!C:C, "T19")</f>
        <v>100</v>
      </c>
      <c r="AK38" s="6">
        <f>100 + SUMIFS(NhatKy_ViPham!J:J, NhatKy_ViPham!E:E, "11_Van_B", NhatKy_ViPham!F:F, B38, NhatKy_ViPham!C:C, "T20") - SUMIFS(NhatKy_ViPham!K:K, NhatKy_ViPham!E:E, "11_Van_B", NhatKy_ViPham!F:F, B38, NhatKy_ViPham!C:C, "T20")</f>
        <v>100</v>
      </c>
      <c r="AL38" s="6">
        <f>100 + SUMIFS(NhatKy_ViPham!J:J, NhatKy_ViPham!E:E, "11_Van_B", NhatKy_ViPham!F:F, B38, NhatKy_ViPham!C:C, "T21") - SUMIFS(NhatKy_ViPham!K:K, NhatKy_ViPham!E:E, "11_Van_B", NhatKy_ViPham!F:F, B38, NhatKy_ViPham!C:C, "T21")</f>
        <v>100</v>
      </c>
      <c r="AM38" s="6">
        <f>100 + SUMIFS(NhatKy_ViPham!J:J, NhatKy_ViPham!E:E, "11_Van_B", NhatKy_ViPham!F:F, B38, NhatKy_ViPham!C:C, "T22") - SUMIFS(NhatKy_ViPham!K:K, NhatKy_ViPham!E:E, "11_Van_B", NhatKy_ViPham!F:F, B38, NhatKy_ViPham!C:C, "T22")</f>
        <v>100</v>
      </c>
      <c r="AN38" s="6">
        <f>100 + SUMIFS(NhatKy_ViPham!J:J, NhatKy_ViPham!E:E, "11_Van_B", NhatKy_ViPham!F:F, B38, NhatKy_ViPham!C:C, "T23") - SUMIFS(NhatKy_ViPham!K:K, NhatKy_ViPham!E:E, "11_Van_B", NhatKy_ViPham!F:F, B38, NhatKy_ViPham!C:C, "T23")</f>
        <v>100</v>
      </c>
      <c r="AO38" s="6">
        <f>100 + SUMIFS(NhatKy_ViPham!J:J, NhatKy_ViPham!E:E, "11_Van_B", NhatKy_ViPham!F:F, B38, NhatKy_ViPham!C:C, "T24") - SUMIFS(NhatKy_ViPham!K:K, NhatKy_ViPham!E:E, "11_Van_B", NhatKy_ViPham!F:F, B38, NhatKy_ViPham!C:C, "T24")</f>
        <v>100</v>
      </c>
      <c r="AP38" s="6">
        <f>100 + SUMIFS(NhatKy_ViPham!J:J, NhatKy_ViPham!E:E, "11_Van_B", NhatKy_ViPham!F:F, B38, NhatKy_ViPham!C:C, "T25") - SUMIFS(NhatKy_ViPham!K:K, NhatKy_ViPham!E:E, "11_Van_B", NhatKy_ViPham!F:F, B38, NhatKy_ViPham!C:C, "T25")</f>
        <v>100</v>
      </c>
      <c r="AQ38" s="6">
        <f>100 + SUMIFS(NhatKy_ViPham!J:J, NhatKy_ViPham!E:E, "11_Van_B", NhatKy_ViPham!F:F, B38, NhatKy_ViPham!C:C, "T26") - SUMIFS(NhatKy_ViPham!K:K, NhatKy_ViPham!E:E, "11_Van_B", NhatKy_ViPham!F:F, B38, NhatKy_ViPham!C:C, "T26")</f>
        <v>100</v>
      </c>
      <c r="AR38" s="6">
        <f>100 + SUMIFS(NhatKy_ViPham!J:J, NhatKy_ViPham!E:E, "11_Van_B", NhatKy_ViPham!F:F, B38, NhatKy_ViPham!C:C, "T27") - SUMIFS(NhatKy_ViPham!K:K, NhatKy_ViPham!E:E, "11_Van_B", NhatKy_ViPham!F:F, B38, NhatKy_ViPham!C:C, "T27")</f>
        <v>100</v>
      </c>
      <c r="AS38" s="6">
        <f>100 + SUMIFS(NhatKy_ViPham!J:J, NhatKy_ViPham!E:E, "11_Van_B", NhatKy_ViPham!F:F, B38, NhatKy_ViPham!C:C, "T28") - SUMIFS(NhatKy_ViPham!K:K, NhatKy_ViPham!E:E, "11_Van_B", NhatKy_ViPham!F:F, B38, NhatKy_ViPham!C:C, "T28")</f>
        <v>100</v>
      </c>
      <c r="AT38" s="6">
        <f>100 + SUMIFS(NhatKy_ViPham!J:J, NhatKy_ViPham!E:E, "11_Van_B", NhatKy_ViPham!F:F, B38, NhatKy_ViPham!C:C, "T29") - SUMIFS(NhatKy_ViPham!K:K, NhatKy_ViPham!E:E, "11_Van_B", NhatKy_ViPham!F:F, B38, NhatKy_ViPham!C:C, "T29")</f>
        <v>100</v>
      </c>
      <c r="AU38" s="6">
        <f>100 + SUMIFS(NhatKy_ViPham!J:J, NhatKy_ViPham!E:E, "11_Van_B", NhatKy_ViPham!F:F, B38, NhatKy_ViPham!C:C, "T30") - SUMIFS(NhatKy_ViPham!K:K, NhatKy_ViPham!E:E, "11_Van_B", NhatKy_ViPham!F:F, B38, NhatKy_ViPham!C:C, "T30")</f>
        <v>100</v>
      </c>
      <c r="AV38" s="6">
        <f>100 + SUMIFS(NhatKy_ViPham!J:J, NhatKy_ViPham!E:E, "11_Van_B", NhatKy_ViPham!F:F, B38, NhatKy_ViPham!C:C, "T31") - SUMIFS(NhatKy_ViPham!K:K, NhatKy_ViPham!E:E, "11_Van_B", NhatKy_ViPham!F:F, B38, NhatKy_ViPham!C:C, "T31")</f>
        <v>100</v>
      </c>
      <c r="AW38" s="6">
        <f>100 + SUMIFS(NhatKy_ViPham!J:J, NhatKy_ViPham!E:E, "11_Van_B", NhatKy_ViPham!F:F, B38, NhatKy_ViPham!C:C, "T32") - SUMIFS(NhatKy_ViPham!K:K, NhatKy_ViPham!E:E, "11_Van_B", NhatKy_ViPham!F:F, B38, NhatKy_ViPham!C:C, "T32")</f>
        <v>100</v>
      </c>
      <c r="AX38" s="6">
        <f>100 + SUMIFS(NhatKy_ViPham!J:J, NhatKy_ViPham!E:E, "11_Van_B", NhatKy_ViPham!F:F, B38, NhatKy_ViPham!C:C, "T33") - SUMIFS(NhatKy_ViPham!K:K, NhatKy_ViPham!E:E, "11_Van_B", NhatKy_ViPham!F:F, B38, NhatKy_ViPham!C:C, "T33")</f>
        <v>100</v>
      </c>
      <c r="AY38" s="6">
        <f>100 + SUMIFS(NhatKy_ViPham!J:J, NhatKy_ViPham!E:E, "11_Van_B", NhatKy_ViPham!F:F, B38, NhatKy_ViPham!C:C, "T34") - SUMIFS(NhatKy_ViPham!K:K, NhatKy_ViPham!E:E, "11_Van_B", NhatKy_ViPham!F:F, B38, NhatKy_ViPham!C:C, "T34")</f>
        <v>100</v>
      </c>
      <c r="AZ38" s="6">
        <f>100 + SUMIFS(NhatKy_ViPham!J:J, NhatKy_ViPham!E:E, "11_Van_B", NhatKy_ViPham!F:F, B38, NhatKy_ViPham!C:C, "T35") - SUMIFS(NhatKy_ViPham!K:K, NhatKy_ViPham!E:E, "11_Van_B", NhatKy_ViPham!F:F, B38, NhatKy_ViPham!C:C, "T35")</f>
        <v>100</v>
      </c>
      <c r="BA38" s="12">
        <f t="shared" si="0"/>
        <v>100</v>
      </c>
      <c r="BB38" s="11" t="s">
        <v>430</v>
      </c>
      <c r="BC38" s="16" t="str">
        <f t="shared" si="1"/>
        <v>Tốt</v>
      </c>
      <c r="BD38" s="15" t="str">
        <f t="shared" si="2"/>
        <v>🟢 BÌNH THƯỜNG</v>
      </c>
    </row>
    <row r="39" spans="1:56" x14ac:dyDescent="0.25">
      <c r="A39" s="4">
        <v>31</v>
      </c>
      <c r="B39" s="10" t="s">
        <v>1934</v>
      </c>
      <c r="C39" s="4" t="s">
        <v>1911</v>
      </c>
      <c r="D39" s="4" t="s">
        <v>429</v>
      </c>
      <c r="E39" s="11" t="s">
        <v>430</v>
      </c>
      <c r="F39" s="7">
        <f>SUMIFS(NhatKy_ViPham!K:K, NhatKy_ViPham!E:E, "11_Van_B", NhatKy_ViPham!F:F, B39, NhatKy_ViPham!H:H, "L01")</f>
        <v>0</v>
      </c>
      <c r="G39" s="7">
        <f>SUMIFS(NhatKy_ViPham!K:K, NhatKy_ViPham!E:E, "11_Van_B", NhatKy_ViPham!F:F, B39, NhatKy_ViPham!H:H, "L02")</f>
        <v>0</v>
      </c>
      <c r="H39" s="7">
        <f>SUMIFS(NhatKy_ViPham!K:K, NhatKy_ViPham!E:E, "11_Van_B", NhatKy_ViPham!F:F, B39, NhatKy_ViPham!H:H, "L03")</f>
        <v>0</v>
      </c>
      <c r="I39" s="7">
        <f>SUMIFS(NhatKy_ViPham!K:K, NhatKy_ViPham!E:E, "11_Van_B", NhatKy_ViPham!F:F, B39, NhatKy_ViPham!H:H, "L04")</f>
        <v>0</v>
      </c>
      <c r="J39" s="7">
        <f>SUMIFS(NhatKy_ViPham!K:K, NhatKy_ViPham!E:E, "11_Van_B", NhatKy_ViPham!F:F, B39, NhatKy_ViPham!H:H, "L05")</f>
        <v>0</v>
      </c>
      <c r="K39" s="7">
        <f>SUMIFS(NhatKy_ViPham!K:K, NhatKy_ViPham!E:E, "11_Van_B", NhatKy_ViPham!F:F, B39, NhatKy_ViPham!H:H, "L06")</f>
        <v>0</v>
      </c>
      <c r="L39" s="7">
        <f>SUMIFS(NhatKy_ViPham!K:K, NhatKy_ViPham!E:E, "11_Van_B", NhatKy_ViPham!F:F, B39, NhatKy_ViPham!H:H, "L07")</f>
        <v>0</v>
      </c>
      <c r="M39" s="7">
        <f>SUMIFS(NhatKy_ViPham!K:K, NhatKy_ViPham!E:E, "11_Van_B", NhatKy_ViPham!F:F, B39, NhatKy_ViPham!H:H, "L08")</f>
        <v>0</v>
      </c>
      <c r="N39" s="7">
        <f>SUMIFS(NhatKy_ViPham!K:K, NhatKy_ViPham!E:E, "11_Van_B", NhatKy_ViPham!F:F, B39, NhatKy_ViPham!H:H, "L09")</f>
        <v>0</v>
      </c>
      <c r="O39" s="7">
        <f>SUMIFS(NhatKy_ViPham!K:K, NhatKy_ViPham!E:E, "11_Van_B", NhatKy_ViPham!F:F, B39, NhatKy_ViPham!H:H, "L10")</f>
        <v>0</v>
      </c>
      <c r="P39" s="12">
        <f>SUMIFS(NhatKy_ViPham!J:J, NhatKy_ViPham!E:E, "11_Van_B", NhatKy_ViPham!F:F, B39)</f>
        <v>0</v>
      </c>
      <c r="Q39" s="13">
        <f>SUMIFS(NhatKy_ViPham!K:K, NhatKy_ViPham!E:E, "11_Van_B", NhatKy_ViPham!F:F, B39)</f>
        <v>0</v>
      </c>
      <c r="R39" s="7">
        <f>100 + SUMIFS(NhatKy_ViPham!J:J, NhatKy_ViPham!E:E, "11_Van_B", NhatKy_ViPham!F:F, B39, NhatKy_ViPham!C:C, "T1") - SUMIFS(NhatKy_ViPham!K:K, NhatKy_ViPham!E:E, "11_Van_B", NhatKy_ViPham!F:F, B39, NhatKy_ViPham!C:C, "T1")</f>
        <v>100</v>
      </c>
      <c r="S39" s="7">
        <f>100 + SUMIFS(NhatKy_ViPham!J:J, NhatKy_ViPham!E:E, "11_Van_B", NhatKy_ViPham!F:F, B39, NhatKy_ViPham!C:C, "T2") - SUMIFS(NhatKy_ViPham!K:K, NhatKy_ViPham!E:E, "11_Van_B", NhatKy_ViPham!F:F, B39, NhatKy_ViPham!C:C, "T2")</f>
        <v>100</v>
      </c>
      <c r="T39" s="7">
        <f>100 + SUMIFS(NhatKy_ViPham!J:J, NhatKy_ViPham!E:E, "11_Van_B", NhatKy_ViPham!F:F, B39, NhatKy_ViPham!C:C, "T3") - SUMIFS(NhatKy_ViPham!K:K, NhatKy_ViPham!E:E, "11_Van_B", NhatKy_ViPham!F:F, B39, NhatKy_ViPham!C:C, "T3")</f>
        <v>100</v>
      </c>
      <c r="U39" s="7">
        <f>100 + SUMIFS(NhatKy_ViPham!J:J, NhatKy_ViPham!E:E, "11_Van_B", NhatKy_ViPham!F:F, B39, NhatKy_ViPham!C:C, "T4") - SUMIFS(NhatKy_ViPham!K:K, NhatKy_ViPham!E:E, "11_Van_B", NhatKy_ViPham!F:F, B39, NhatKy_ViPham!C:C, "T4")</f>
        <v>100</v>
      </c>
      <c r="V39" s="7">
        <f>100 + SUMIFS(NhatKy_ViPham!J:J, NhatKy_ViPham!E:E, "11_Van_B", NhatKy_ViPham!F:F, B39, NhatKy_ViPham!C:C, "T5") - SUMIFS(NhatKy_ViPham!K:K, NhatKy_ViPham!E:E, "11_Van_B", NhatKy_ViPham!F:F, B39, NhatKy_ViPham!C:C, "T5")</f>
        <v>100</v>
      </c>
      <c r="W39" s="7">
        <f>100 + SUMIFS(NhatKy_ViPham!J:J, NhatKy_ViPham!E:E, "11_Van_B", NhatKy_ViPham!F:F, B39, NhatKy_ViPham!C:C, "T6") - SUMIFS(NhatKy_ViPham!K:K, NhatKy_ViPham!E:E, "11_Van_B", NhatKy_ViPham!F:F, B39, NhatKy_ViPham!C:C, "T6")</f>
        <v>100</v>
      </c>
      <c r="X39" s="7">
        <f>100 + SUMIFS(NhatKy_ViPham!J:J, NhatKy_ViPham!E:E, "11_Van_B", NhatKy_ViPham!F:F, B39, NhatKy_ViPham!C:C, "T7") - SUMIFS(NhatKy_ViPham!K:K, NhatKy_ViPham!E:E, "11_Van_B", NhatKy_ViPham!F:F, B39, NhatKy_ViPham!C:C, "T7")</f>
        <v>100</v>
      </c>
      <c r="Y39" s="7">
        <f>100 + SUMIFS(NhatKy_ViPham!J:J, NhatKy_ViPham!E:E, "11_Van_B", NhatKy_ViPham!F:F, B39, NhatKy_ViPham!C:C, "T8") - SUMIFS(NhatKy_ViPham!K:K, NhatKy_ViPham!E:E, "11_Van_B", NhatKy_ViPham!F:F, B39, NhatKy_ViPham!C:C, "T8")</f>
        <v>100</v>
      </c>
      <c r="Z39" s="7">
        <f>100 + SUMIFS(NhatKy_ViPham!J:J, NhatKy_ViPham!E:E, "11_Van_B", NhatKy_ViPham!F:F, B39, NhatKy_ViPham!C:C, "T9") - SUMIFS(NhatKy_ViPham!K:K, NhatKy_ViPham!E:E, "11_Van_B", NhatKy_ViPham!F:F, B39, NhatKy_ViPham!C:C, "T9")</f>
        <v>100</v>
      </c>
      <c r="AA39" s="7">
        <f>100 + SUMIFS(NhatKy_ViPham!J:J, NhatKy_ViPham!E:E, "11_Van_B", NhatKy_ViPham!F:F, B39, NhatKy_ViPham!C:C, "T10") - SUMIFS(NhatKy_ViPham!K:K, NhatKy_ViPham!E:E, "11_Van_B", NhatKy_ViPham!F:F, B39, NhatKy_ViPham!C:C, "T10")</f>
        <v>100</v>
      </c>
      <c r="AB39" s="7">
        <f>100 + SUMIFS(NhatKy_ViPham!J:J, NhatKy_ViPham!E:E, "11_Van_B", NhatKy_ViPham!F:F, B39, NhatKy_ViPham!C:C, "T11") - SUMIFS(NhatKy_ViPham!K:K, NhatKy_ViPham!E:E, "11_Van_B", NhatKy_ViPham!F:F, B39, NhatKy_ViPham!C:C, "T11")</f>
        <v>100</v>
      </c>
      <c r="AC39" s="7">
        <f>100 + SUMIFS(NhatKy_ViPham!J:J, NhatKy_ViPham!E:E, "11_Van_B", NhatKy_ViPham!F:F, B39, NhatKy_ViPham!C:C, "T12") - SUMIFS(NhatKy_ViPham!K:K, NhatKy_ViPham!E:E, "11_Van_B", NhatKy_ViPham!F:F, B39, NhatKy_ViPham!C:C, "T12")</f>
        <v>100</v>
      </c>
      <c r="AD39" s="7">
        <f>100 + SUMIFS(NhatKy_ViPham!J:J, NhatKy_ViPham!E:E, "11_Van_B", NhatKy_ViPham!F:F, B39, NhatKy_ViPham!C:C, "T13") - SUMIFS(NhatKy_ViPham!K:K, NhatKy_ViPham!E:E, "11_Van_B", NhatKy_ViPham!F:F, B39, NhatKy_ViPham!C:C, "T13")</f>
        <v>100</v>
      </c>
      <c r="AE39" s="7">
        <f>100 + SUMIFS(NhatKy_ViPham!J:J, NhatKy_ViPham!E:E, "11_Van_B", NhatKy_ViPham!F:F, B39, NhatKy_ViPham!C:C, "T14") - SUMIFS(NhatKy_ViPham!K:K, NhatKy_ViPham!E:E, "11_Van_B", NhatKy_ViPham!F:F, B39, NhatKy_ViPham!C:C, "T14")</f>
        <v>100</v>
      </c>
      <c r="AF39" s="7">
        <f>100 + SUMIFS(NhatKy_ViPham!J:J, NhatKy_ViPham!E:E, "11_Van_B", NhatKy_ViPham!F:F, B39, NhatKy_ViPham!C:C, "T15") - SUMIFS(NhatKy_ViPham!K:K, NhatKy_ViPham!E:E, "11_Van_B", NhatKy_ViPham!F:F, B39, NhatKy_ViPham!C:C, "T15")</f>
        <v>100</v>
      </c>
      <c r="AG39" s="7">
        <f>100 + SUMIFS(NhatKy_ViPham!J:J, NhatKy_ViPham!E:E, "11_Van_B", NhatKy_ViPham!F:F, B39, NhatKy_ViPham!C:C, "T16") - SUMIFS(NhatKy_ViPham!K:K, NhatKy_ViPham!E:E, "11_Van_B", NhatKy_ViPham!F:F, B39, NhatKy_ViPham!C:C, "T16")</f>
        <v>100</v>
      </c>
      <c r="AH39" s="7">
        <f>100 + SUMIFS(NhatKy_ViPham!J:J, NhatKy_ViPham!E:E, "11_Van_B", NhatKy_ViPham!F:F, B39, NhatKy_ViPham!C:C, "T17") - SUMIFS(NhatKy_ViPham!K:K, NhatKy_ViPham!E:E, "11_Van_B", NhatKy_ViPham!F:F, B39, NhatKy_ViPham!C:C, "T17")</f>
        <v>100</v>
      </c>
      <c r="AI39" s="7">
        <f>100 + SUMIFS(NhatKy_ViPham!J:J, NhatKy_ViPham!E:E, "11_Van_B", NhatKy_ViPham!F:F, B39, NhatKy_ViPham!C:C, "T18") - SUMIFS(NhatKy_ViPham!K:K, NhatKy_ViPham!E:E, "11_Van_B", NhatKy_ViPham!F:F, B39, NhatKy_ViPham!C:C, "T18")</f>
        <v>100</v>
      </c>
      <c r="AJ39" s="7">
        <f>100 + SUMIFS(NhatKy_ViPham!J:J, NhatKy_ViPham!E:E, "11_Van_B", NhatKy_ViPham!F:F, B39, NhatKy_ViPham!C:C, "T19") - SUMIFS(NhatKy_ViPham!K:K, NhatKy_ViPham!E:E, "11_Van_B", NhatKy_ViPham!F:F, B39, NhatKy_ViPham!C:C, "T19")</f>
        <v>100</v>
      </c>
      <c r="AK39" s="7">
        <f>100 + SUMIFS(NhatKy_ViPham!J:J, NhatKy_ViPham!E:E, "11_Van_B", NhatKy_ViPham!F:F, B39, NhatKy_ViPham!C:C, "T20") - SUMIFS(NhatKy_ViPham!K:K, NhatKy_ViPham!E:E, "11_Van_B", NhatKy_ViPham!F:F, B39, NhatKy_ViPham!C:C, "T20")</f>
        <v>100</v>
      </c>
      <c r="AL39" s="7">
        <f>100 + SUMIFS(NhatKy_ViPham!J:J, NhatKy_ViPham!E:E, "11_Van_B", NhatKy_ViPham!F:F, B39, NhatKy_ViPham!C:C, "T21") - SUMIFS(NhatKy_ViPham!K:K, NhatKy_ViPham!E:E, "11_Van_B", NhatKy_ViPham!F:F, B39, NhatKy_ViPham!C:C, "T21")</f>
        <v>100</v>
      </c>
      <c r="AM39" s="7">
        <f>100 + SUMIFS(NhatKy_ViPham!J:J, NhatKy_ViPham!E:E, "11_Van_B", NhatKy_ViPham!F:F, B39, NhatKy_ViPham!C:C, "T22") - SUMIFS(NhatKy_ViPham!K:K, NhatKy_ViPham!E:E, "11_Van_B", NhatKy_ViPham!F:F, B39, NhatKy_ViPham!C:C, "T22")</f>
        <v>100</v>
      </c>
      <c r="AN39" s="7">
        <f>100 + SUMIFS(NhatKy_ViPham!J:J, NhatKy_ViPham!E:E, "11_Van_B", NhatKy_ViPham!F:F, B39, NhatKy_ViPham!C:C, "T23") - SUMIFS(NhatKy_ViPham!K:K, NhatKy_ViPham!E:E, "11_Van_B", NhatKy_ViPham!F:F, B39, NhatKy_ViPham!C:C, "T23")</f>
        <v>100</v>
      </c>
      <c r="AO39" s="7">
        <f>100 + SUMIFS(NhatKy_ViPham!J:J, NhatKy_ViPham!E:E, "11_Van_B", NhatKy_ViPham!F:F, B39, NhatKy_ViPham!C:C, "T24") - SUMIFS(NhatKy_ViPham!K:K, NhatKy_ViPham!E:E, "11_Van_B", NhatKy_ViPham!F:F, B39, NhatKy_ViPham!C:C, "T24")</f>
        <v>100</v>
      </c>
      <c r="AP39" s="7">
        <f>100 + SUMIFS(NhatKy_ViPham!J:J, NhatKy_ViPham!E:E, "11_Van_B", NhatKy_ViPham!F:F, B39, NhatKy_ViPham!C:C, "T25") - SUMIFS(NhatKy_ViPham!K:K, NhatKy_ViPham!E:E, "11_Van_B", NhatKy_ViPham!F:F, B39, NhatKy_ViPham!C:C, "T25")</f>
        <v>100</v>
      </c>
      <c r="AQ39" s="7">
        <f>100 + SUMIFS(NhatKy_ViPham!J:J, NhatKy_ViPham!E:E, "11_Van_B", NhatKy_ViPham!F:F, B39, NhatKy_ViPham!C:C, "T26") - SUMIFS(NhatKy_ViPham!K:K, NhatKy_ViPham!E:E, "11_Van_B", NhatKy_ViPham!F:F, B39, NhatKy_ViPham!C:C, "T26")</f>
        <v>100</v>
      </c>
      <c r="AR39" s="7">
        <f>100 + SUMIFS(NhatKy_ViPham!J:J, NhatKy_ViPham!E:E, "11_Van_B", NhatKy_ViPham!F:F, B39, NhatKy_ViPham!C:C, "T27") - SUMIFS(NhatKy_ViPham!K:K, NhatKy_ViPham!E:E, "11_Van_B", NhatKy_ViPham!F:F, B39, NhatKy_ViPham!C:C, "T27")</f>
        <v>100</v>
      </c>
      <c r="AS39" s="7">
        <f>100 + SUMIFS(NhatKy_ViPham!J:J, NhatKy_ViPham!E:E, "11_Van_B", NhatKy_ViPham!F:F, B39, NhatKy_ViPham!C:C, "T28") - SUMIFS(NhatKy_ViPham!K:K, NhatKy_ViPham!E:E, "11_Van_B", NhatKy_ViPham!F:F, B39, NhatKy_ViPham!C:C, "T28")</f>
        <v>100</v>
      </c>
      <c r="AT39" s="7">
        <f>100 + SUMIFS(NhatKy_ViPham!J:J, NhatKy_ViPham!E:E, "11_Van_B", NhatKy_ViPham!F:F, B39, NhatKy_ViPham!C:C, "T29") - SUMIFS(NhatKy_ViPham!K:K, NhatKy_ViPham!E:E, "11_Van_B", NhatKy_ViPham!F:F, B39, NhatKy_ViPham!C:C, "T29")</f>
        <v>100</v>
      </c>
      <c r="AU39" s="7">
        <f>100 + SUMIFS(NhatKy_ViPham!J:J, NhatKy_ViPham!E:E, "11_Van_B", NhatKy_ViPham!F:F, B39, NhatKy_ViPham!C:C, "T30") - SUMIFS(NhatKy_ViPham!K:K, NhatKy_ViPham!E:E, "11_Van_B", NhatKy_ViPham!F:F, B39, NhatKy_ViPham!C:C, "T30")</f>
        <v>100</v>
      </c>
      <c r="AV39" s="7">
        <f>100 + SUMIFS(NhatKy_ViPham!J:J, NhatKy_ViPham!E:E, "11_Van_B", NhatKy_ViPham!F:F, B39, NhatKy_ViPham!C:C, "T31") - SUMIFS(NhatKy_ViPham!K:K, NhatKy_ViPham!E:E, "11_Van_B", NhatKy_ViPham!F:F, B39, NhatKy_ViPham!C:C, "T31")</f>
        <v>100</v>
      </c>
      <c r="AW39" s="7">
        <f>100 + SUMIFS(NhatKy_ViPham!J:J, NhatKy_ViPham!E:E, "11_Van_B", NhatKy_ViPham!F:F, B39, NhatKy_ViPham!C:C, "T32") - SUMIFS(NhatKy_ViPham!K:K, NhatKy_ViPham!E:E, "11_Van_B", NhatKy_ViPham!F:F, B39, NhatKy_ViPham!C:C, "T32")</f>
        <v>100</v>
      </c>
      <c r="AX39" s="7">
        <f>100 + SUMIFS(NhatKy_ViPham!J:J, NhatKy_ViPham!E:E, "11_Van_B", NhatKy_ViPham!F:F, B39, NhatKy_ViPham!C:C, "T33") - SUMIFS(NhatKy_ViPham!K:K, NhatKy_ViPham!E:E, "11_Van_B", NhatKy_ViPham!F:F, B39, NhatKy_ViPham!C:C, "T33")</f>
        <v>100</v>
      </c>
      <c r="AY39" s="7">
        <f>100 + SUMIFS(NhatKy_ViPham!J:J, NhatKy_ViPham!E:E, "11_Van_B", NhatKy_ViPham!F:F, B39, NhatKy_ViPham!C:C, "T34") - SUMIFS(NhatKy_ViPham!K:K, NhatKy_ViPham!E:E, "11_Van_B", NhatKy_ViPham!F:F, B39, NhatKy_ViPham!C:C, "T34")</f>
        <v>100</v>
      </c>
      <c r="AZ39" s="7">
        <f>100 + SUMIFS(NhatKy_ViPham!J:J, NhatKy_ViPham!E:E, "11_Van_B", NhatKy_ViPham!F:F, B39, NhatKy_ViPham!C:C, "T35") - SUMIFS(NhatKy_ViPham!K:K, NhatKy_ViPham!E:E, "11_Van_B", NhatKy_ViPham!F:F, B39, NhatKy_ViPham!C:C, "T35")</f>
        <v>100</v>
      </c>
      <c r="BA39" s="12">
        <f t="shared" si="0"/>
        <v>100</v>
      </c>
      <c r="BB39" s="11" t="s">
        <v>430</v>
      </c>
      <c r="BC39" s="14" t="str">
        <f t="shared" si="1"/>
        <v>Tốt</v>
      </c>
      <c r="BD39" s="10" t="str">
        <f t="shared" si="2"/>
        <v>🟢 BÌNH THƯỜNG</v>
      </c>
    </row>
    <row r="40" spans="1:56" x14ac:dyDescent="0.25">
      <c r="A40" s="5">
        <v>32</v>
      </c>
      <c r="B40" s="15" t="s">
        <v>1935</v>
      </c>
      <c r="C40" s="5" t="s">
        <v>1842</v>
      </c>
      <c r="D40" s="5" t="s">
        <v>429</v>
      </c>
      <c r="E40" s="11" t="s">
        <v>430</v>
      </c>
      <c r="F40" s="6">
        <f>SUMIFS(NhatKy_ViPham!K:K, NhatKy_ViPham!E:E, "11_Van_B", NhatKy_ViPham!F:F, B40, NhatKy_ViPham!H:H, "L01")</f>
        <v>0</v>
      </c>
      <c r="G40" s="6">
        <f>SUMIFS(NhatKy_ViPham!K:K, NhatKy_ViPham!E:E, "11_Van_B", NhatKy_ViPham!F:F, B40, NhatKy_ViPham!H:H, "L02")</f>
        <v>0</v>
      </c>
      <c r="H40" s="6">
        <f>SUMIFS(NhatKy_ViPham!K:K, NhatKy_ViPham!E:E, "11_Van_B", NhatKy_ViPham!F:F, B40, NhatKy_ViPham!H:H, "L03")</f>
        <v>0</v>
      </c>
      <c r="I40" s="6">
        <f>SUMIFS(NhatKy_ViPham!K:K, NhatKy_ViPham!E:E, "11_Van_B", NhatKy_ViPham!F:F, B40, NhatKy_ViPham!H:H, "L04")</f>
        <v>0</v>
      </c>
      <c r="J40" s="6">
        <f>SUMIFS(NhatKy_ViPham!K:K, NhatKy_ViPham!E:E, "11_Van_B", NhatKy_ViPham!F:F, B40, NhatKy_ViPham!H:H, "L05")</f>
        <v>0</v>
      </c>
      <c r="K40" s="6">
        <f>SUMIFS(NhatKy_ViPham!K:K, NhatKy_ViPham!E:E, "11_Van_B", NhatKy_ViPham!F:F, B40, NhatKy_ViPham!H:H, "L06")</f>
        <v>0</v>
      </c>
      <c r="L40" s="6">
        <f>SUMIFS(NhatKy_ViPham!K:K, NhatKy_ViPham!E:E, "11_Van_B", NhatKy_ViPham!F:F, B40, NhatKy_ViPham!H:H, "L07")</f>
        <v>0</v>
      </c>
      <c r="M40" s="6">
        <f>SUMIFS(NhatKy_ViPham!K:K, NhatKy_ViPham!E:E, "11_Van_B", NhatKy_ViPham!F:F, B40, NhatKy_ViPham!H:H, "L08")</f>
        <v>0</v>
      </c>
      <c r="N40" s="6">
        <f>SUMIFS(NhatKy_ViPham!K:K, NhatKy_ViPham!E:E, "11_Van_B", NhatKy_ViPham!F:F, B40, NhatKy_ViPham!H:H, "L09")</f>
        <v>0</v>
      </c>
      <c r="O40" s="6">
        <f>SUMIFS(NhatKy_ViPham!K:K, NhatKy_ViPham!E:E, "11_Van_B", NhatKy_ViPham!F:F, B40, NhatKy_ViPham!H:H, "L10")</f>
        <v>0</v>
      </c>
      <c r="P40" s="12">
        <f>SUMIFS(NhatKy_ViPham!J:J, NhatKy_ViPham!E:E, "11_Van_B", NhatKy_ViPham!F:F, B40)</f>
        <v>0</v>
      </c>
      <c r="Q40" s="13">
        <f>SUMIFS(NhatKy_ViPham!K:K, NhatKy_ViPham!E:E, "11_Van_B", NhatKy_ViPham!F:F, B40)</f>
        <v>0</v>
      </c>
      <c r="R40" s="6">
        <f>100 + SUMIFS(NhatKy_ViPham!J:J, NhatKy_ViPham!E:E, "11_Van_B", NhatKy_ViPham!F:F, B40, NhatKy_ViPham!C:C, "T1") - SUMIFS(NhatKy_ViPham!K:K, NhatKy_ViPham!E:E, "11_Van_B", NhatKy_ViPham!F:F, B40, NhatKy_ViPham!C:C, "T1")</f>
        <v>100</v>
      </c>
      <c r="S40" s="6">
        <f>100 + SUMIFS(NhatKy_ViPham!J:J, NhatKy_ViPham!E:E, "11_Van_B", NhatKy_ViPham!F:F, B40, NhatKy_ViPham!C:C, "T2") - SUMIFS(NhatKy_ViPham!K:K, NhatKy_ViPham!E:E, "11_Van_B", NhatKy_ViPham!F:F, B40, NhatKy_ViPham!C:C, "T2")</f>
        <v>100</v>
      </c>
      <c r="T40" s="6">
        <f>100 + SUMIFS(NhatKy_ViPham!J:J, NhatKy_ViPham!E:E, "11_Van_B", NhatKy_ViPham!F:F, B40, NhatKy_ViPham!C:C, "T3") - SUMIFS(NhatKy_ViPham!K:K, NhatKy_ViPham!E:E, "11_Van_B", NhatKy_ViPham!F:F, B40, NhatKy_ViPham!C:C, "T3")</f>
        <v>100</v>
      </c>
      <c r="U40" s="6">
        <f>100 + SUMIFS(NhatKy_ViPham!J:J, NhatKy_ViPham!E:E, "11_Van_B", NhatKy_ViPham!F:F, B40, NhatKy_ViPham!C:C, "T4") - SUMIFS(NhatKy_ViPham!K:K, NhatKy_ViPham!E:E, "11_Van_B", NhatKy_ViPham!F:F, B40, NhatKy_ViPham!C:C, "T4")</f>
        <v>100</v>
      </c>
      <c r="V40" s="6">
        <f>100 + SUMIFS(NhatKy_ViPham!J:J, NhatKy_ViPham!E:E, "11_Van_B", NhatKy_ViPham!F:F, B40, NhatKy_ViPham!C:C, "T5") - SUMIFS(NhatKy_ViPham!K:K, NhatKy_ViPham!E:E, "11_Van_B", NhatKy_ViPham!F:F, B40, NhatKy_ViPham!C:C, "T5")</f>
        <v>100</v>
      </c>
      <c r="W40" s="6">
        <f>100 + SUMIFS(NhatKy_ViPham!J:J, NhatKy_ViPham!E:E, "11_Van_B", NhatKy_ViPham!F:F, B40, NhatKy_ViPham!C:C, "T6") - SUMIFS(NhatKy_ViPham!K:K, NhatKy_ViPham!E:E, "11_Van_B", NhatKy_ViPham!F:F, B40, NhatKy_ViPham!C:C, "T6")</f>
        <v>100</v>
      </c>
      <c r="X40" s="6">
        <f>100 + SUMIFS(NhatKy_ViPham!J:J, NhatKy_ViPham!E:E, "11_Van_B", NhatKy_ViPham!F:F, B40, NhatKy_ViPham!C:C, "T7") - SUMIFS(NhatKy_ViPham!K:K, NhatKy_ViPham!E:E, "11_Van_B", NhatKy_ViPham!F:F, B40, NhatKy_ViPham!C:C, "T7")</f>
        <v>100</v>
      </c>
      <c r="Y40" s="6">
        <f>100 + SUMIFS(NhatKy_ViPham!J:J, NhatKy_ViPham!E:E, "11_Van_B", NhatKy_ViPham!F:F, B40, NhatKy_ViPham!C:C, "T8") - SUMIFS(NhatKy_ViPham!K:K, NhatKy_ViPham!E:E, "11_Van_B", NhatKy_ViPham!F:F, B40, NhatKy_ViPham!C:C, "T8")</f>
        <v>100</v>
      </c>
      <c r="Z40" s="6">
        <f>100 + SUMIFS(NhatKy_ViPham!J:J, NhatKy_ViPham!E:E, "11_Van_B", NhatKy_ViPham!F:F, B40, NhatKy_ViPham!C:C, "T9") - SUMIFS(NhatKy_ViPham!K:K, NhatKy_ViPham!E:E, "11_Van_B", NhatKy_ViPham!F:F, B40, NhatKy_ViPham!C:C, "T9")</f>
        <v>100</v>
      </c>
      <c r="AA40" s="6">
        <f>100 + SUMIFS(NhatKy_ViPham!J:J, NhatKy_ViPham!E:E, "11_Van_B", NhatKy_ViPham!F:F, B40, NhatKy_ViPham!C:C, "T10") - SUMIFS(NhatKy_ViPham!K:K, NhatKy_ViPham!E:E, "11_Van_B", NhatKy_ViPham!F:F, B40, NhatKy_ViPham!C:C, "T10")</f>
        <v>100</v>
      </c>
      <c r="AB40" s="6">
        <f>100 + SUMIFS(NhatKy_ViPham!J:J, NhatKy_ViPham!E:E, "11_Van_B", NhatKy_ViPham!F:F, B40, NhatKy_ViPham!C:C, "T11") - SUMIFS(NhatKy_ViPham!K:K, NhatKy_ViPham!E:E, "11_Van_B", NhatKy_ViPham!F:F, B40, NhatKy_ViPham!C:C, "T11")</f>
        <v>100</v>
      </c>
      <c r="AC40" s="6">
        <f>100 + SUMIFS(NhatKy_ViPham!J:J, NhatKy_ViPham!E:E, "11_Van_B", NhatKy_ViPham!F:F, B40, NhatKy_ViPham!C:C, "T12") - SUMIFS(NhatKy_ViPham!K:K, NhatKy_ViPham!E:E, "11_Van_B", NhatKy_ViPham!F:F, B40, NhatKy_ViPham!C:C, "T12")</f>
        <v>100</v>
      </c>
      <c r="AD40" s="6">
        <f>100 + SUMIFS(NhatKy_ViPham!J:J, NhatKy_ViPham!E:E, "11_Van_B", NhatKy_ViPham!F:F, B40, NhatKy_ViPham!C:C, "T13") - SUMIFS(NhatKy_ViPham!K:K, NhatKy_ViPham!E:E, "11_Van_B", NhatKy_ViPham!F:F, B40, NhatKy_ViPham!C:C, "T13")</f>
        <v>100</v>
      </c>
      <c r="AE40" s="6">
        <f>100 + SUMIFS(NhatKy_ViPham!J:J, NhatKy_ViPham!E:E, "11_Van_B", NhatKy_ViPham!F:F, B40, NhatKy_ViPham!C:C, "T14") - SUMIFS(NhatKy_ViPham!K:K, NhatKy_ViPham!E:E, "11_Van_B", NhatKy_ViPham!F:F, B40, NhatKy_ViPham!C:C, "T14")</f>
        <v>100</v>
      </c>
      <c r="AF40" s="6">
        <f>100 + SUMIFS(NhatKy_ViPham!J:J, NhatKy_ViPham!E:E, "11_Van_B", NhatKy_ViPham!F:F, B40, NhatKy_ViPham!C:C, "T15") - SUMIFS(NhatKy_ViPham!K:K, NhatKy_ViPham!E:E, "11_Van_B", NhatKy_ViPham!F:F, B40, NhatKy_ViPham!C:C, "T15")</f>
        <v>100</v>
      </c>
      <c r="AG40" s="6">
        <f>100 + SUMIFS(NhatKy_ViPham!J:J, NhatKy_ViPham!E:E, "11_Van_B", NhatKy_ViPham!F:F, B40, NhatKy_ViPham!C:C, "T16") - SUMIFS(NhatKy_ViPham!K:K, NhatKy_ViPham!E:E, "11_Van_B", NhatKy_ViPham!F:F, B40, NhatKy_ViPham!C:C, "T16")</f>
        <v>100</v>
      </c>
      <c r="AH40" s="6">
        <f>100 + SUMIFS(NhatKy_ViPham!J:J, NhatKy_ViPham!E:E, "11_Van_B", NhatKy_ViPham!F:F, B40, NhatKy_ViPham!C:C, "T17") - SUMIFS(NhatKy_ViPham!K:K, NhatKy_ViPham!E:E, "11_Van_B", NhatKy_ViPham!F:F, B40, NhatKy_ViPham!C:C, "T17")</f>
        <v>100</v>
      </c>
      <c r="AI40" s="6">
        <f>100 + SUMIFS(NhatKy_ViPham!J:J, NhatKy_ViPham!E:E, "11_Van_B", NhatKy_ViPham!F:F, B40, NhatKy_ViPham!C:C, "T18") - SUMIFS(NhatKy_ViPham!K:K, NhatKy_ViPham!E:E, "11_Van_B", NhatKy_ViPham!F:F, B40, NhatKy_ViPham!C:C, "T18")</f>
        <v>100</v>
      </c>
      <c r="AJ40" s="6">
        <f>100 + SUMIFS(NhatKy_ViPham!J:J, NhatKy_ViPham!E:E, "11_Van_B", NhatKy_ViPham!F:F, B40, NhatKy_ViPham!C:C, "T19") - SUMIFS(NhatKy_ViPham!K:K, NhatKy_ViPham!E:E, "11_Van_B", NhatKy_ViPham!F:F, B40, NhatKy_ViPham!C:C, "T19")</f>
        <v>100</v>
      </c>
      <c r="AK40" s="6">
        <f>100 + SUMIFS(NhatKy_ViPham!J:J, NhatKy_ViPham!E:E, "11_Van_B", NhatKy_ViPham!F:F, B40, NhatKy_ViPham!C:C, "T20") - SUMIFS(NhatKy_ViPham!K:K, NhatKy_ViPham!E:E, "11_Van_B", NhatKy_ViPham!F:F, B40, NhatKy_ViPham!C:C, "T20")</f>
        <v>100</v>
      </c>
      <c r="AL40" s="6">
        <f>100 + SUMIFS(NhatKy_ViPham!J:J, NhatKy_ViPham!E:E, "11_Van_B", NhatKy_ViPham!F:F, B40, NhatKy_ViPham!C:C, "T21") - SUMIFS(NhatKy_ViPham!K:K, NhatKy_ViPham!E:E, "11_Van_B", NhatKy_ViPham!F:F, B40, NhatKy_ViPham!C:C, "T21")</f>
        <v>100</v>
      </c>
      <c r="AM40" s="6">
        <f>100 + SUMIFS(NhatKy_ViPham!J:J, NhatKy_ViPham!E:E, "11_Van_B", NhatKy_ViPham!F:F, B40, NhatKy_ViPham!C:C, "T22") - SUMIFS(NhatKy_ViPham!K:K, NhatKy_ViPham!E:E, "11_Van_B", NhatKy_ViPham!F:F, B40, NhatKy_ViPham!C:C, "T22")</f>
        <v>100</v>
      </c>
      <c r="AN40" s="6">
        <f>100 + SUMIFS(NhatKy_ViPham!J:J, NhatKy_ViPham!E:E, "11_Van_B", NhatKy_ViPham!F:F, B40, NhatKy_ViPham!C:C, "T23") - SUMIFS(NhatKy_ViPham!K:K, NhatKy_ViPham!E:E, "11_Van_B", NhatKy_ViPham!F:F, B40, NhatKy_ViPham!C:C, "T23")</f>
        <v>100</v>
      </c>
      <c r="AO40" s="6">
        <f>100 + SUMIFS(NhatKy_ViPham!J:J, NhatKy_ViPham!E:E, "11_Van_B", NhatKy_ViPham!F:F, B40, NhatKy_ViPham!C:C, "T24") - SUMIFS(NhatKy_ViPham!K:K, NhatKy_ViPham!E:E, "11_Van_B", NhatKy_ViPham!F:F, B40, NhatKy_ViPham!C:C, "T24")</f>
        <v>100</v>
      </c>
      <c r="AP40" s="6">
        <f>100 + SUMIFS(NhatKy_ViPham!J:J, NhatKy_ViPham!E:E, "11_Van_B", NhatKy_ViPham!F:F, B40, NhatKy_ViPham!C:C, "T25") - SUMIFS(NhatKy_ViPham!K:K, NhatKy_ViPham!E:E, "11_Van_B", NhatKy_ViPham!F:F, B40, NhatKy_ViPham!C:C, "T25")</f>
        <v>100</v>
      </c>
      <c r="AQ40" s="6">
        <f>100 + SUMIFS(NhatKy_ViPham!J:J, NhatKy_ViPham!E:E, "11_Van_B", NhatKy_ViPham!F:F, B40, NhatKy_ViPham!C:C, "T26") - SUMIFS(NhatKy_ViPham!K:K, NhatKy_ViPham!E:E, "11_Van_B", NhatKy_ViPham!F:F, B40, NhatKy_ViPham!C:C, "T26")</f>
        <v>100</v>
      </c>
      <c r="AR40" s="6">
        <f>100 + SUMIFS(NhatKy_ViPham!J:J, NhatKy_ViPham!E:E, "11_Van_B", NhatKy_ViPham!F:F, B40, NhatKy_ViPham!C:C, "T27") - SUMIFS(NhatKy_ViPham!K:K, NhatKy_ViPham!E:E, "11_Van_B", NhatKy_ViPham!F:F, B40, NhatKy_ViPham!C:C, "T27")</f>
        <v>100</v>
      </c>
      <c r="AS40" s="6">
        <f>100 + SUMIFS(NhatKy_ViPham!J:J, NhatKy_ViPham!E:E, "11_Van_B", NhatKy_ViPham!F:F, B40, NhatKy_ViPham!C:C, "T28") - SUMIFS(NhatKy_ViPham!K:K, NhatKy_ViPham!E:E, "11_Van_B", NhatKy_ViPham!F:F, B40, NhatKy_ViPham!C:C, "T28")</f>
        <v>100</v>
      </c>
      <c r="AT40" s="6">
        <f>100 + SUMIFS(NhatKy_ViPham!J:J, NhatKy_ViPham!E:E, "11_Van_B", NhatKy_ViPham!F:F, B40, NhatKy_ViPham!C:C, "T29") - SUMIFS(NhatKy_ViPham!K:K, NhatKy_ViPham!E:E, "11_Van_B", NhatKy_ViPham!F:F, B40, NhatKy_ViPham!C:C, "T29")</f>
        <v>100</v>
      </c>
      <c r="AU40" s="6">
        <f>100 + SUMIFS(NhatKy_ViPham!J:J, NhatKy_ViPham!E:E, "11_Van_B", NhatKy_ViPham!F:F, B40, NhatKy_ViPham!C:C, "T30") - SUMIFS(NhatKy_ViPham!K:K, NhatKy_ViPham!E:E, "11_Van_B", NhatKy_ViPham!F:F, B40, NhatKy_ViPham!C:C, "T30")</f>
        <v>100</v>
      </c>
      <c r="AV40" s="6">
        <f>100 + SUMIFS(NhatKy_ViPham!J:J, NhatKy_ViPham!E:E, "11_Van_B", NhatKy_ViPham!F:F, B40, NhatKy_ViPham!C:C, "T31") - SUMIFS(NhatKy_ViPham!K:K, NhatKy_ViPham!E:E, "11_Van_B", NhatKy_ViPham!F:F, B40, NhatKy_ViPham!C:C, "T31")</f>
        <v>100</v>
      </c>
      <c r="AW40" s="6">
        <f>100 + SUMIFS(NhatKy_ViPham!J:J, NhatKy_ViPham!E:E, "11_Van_B", NhatKy_ViPham!F:F, B40, NhatKy_ViPham!C:C, "T32") - SUMIFS(NhatKy_ViPham!K:K, NhatKy_ViPham!E:E, "11_Van_B", NhatKy_ViPham!F:F, B40, NhatKy_ViPham!C:C, "T32")</f>
        <v>100</v>
      </c>
      <c r="AX40" s="6">
        <f>100 + SUMIFS(NhatKy_ViPham!J:J, NhatKy_ViPham!E:E, "11_Van_B", NhatKy_ViPham!F:F, B40, NhatKy_ViPham!C:C, "T33") - SUMIFS(NhatKy_ViPham!K:K, NhatKy_ViPham!E:E, "11_Van_B", NhatKy_ViPham!F:F, B40, NhatKy_ViPham!C:C, "T33")</f>
        <v>100</v>
      </c>
      <c r="AY40" s="6">
        <f>100 + SUMIFS(NhatKy_ViPham!J:J, NhatKy_ViPham!E:E, "11_Van_B", NhatKy_ViPham!F:F, B40, NhatKy_ViPham!C:C, "T34") - SUMIFS(NhatKy_ViPham!K:K, NhatKy_ViPham!E:E, "11_Van_B", NhatKy_ViPham!F:F, B40, NhatKy_ViPham!C:C, "T34")</f>
        <v>100</v>
      </c>
      <c r="AZ40" s="6">
        <f>100 + SUMIFS(NhatKy_ViPham!J:J, NhatKy_ViPham!E:E, "11_Van_B", NhatKy_ViPham!F:F, B40, NhatKy_ViPham!C:C, "T35") - SUMIFS(NhatKy_ViPham!K:K, NhatKy_ViPham!E:E, "11_Van_B", NhatKy_ViPham!F:F, B40, NhatKy_ViPham!C:C, "T35")</f>
        <v>100</v>
      </c>
      <c r="BA40" s="12">
        <f t="shared" si="0"/>
        <v>100</v>
      </c>
      <c r="BB40" s="11" t="s">
        <v>430</v>
      </c>
      <c r="BC40" s="16" t="str">
        <f t="shared" si="1"/>
        <v>Tốt</v>
      </c>
      <c r="BD40" s="15" t="str">
        <f t="shared" si="2"/>
        <v>🟢 BÌNH THƯỜNG</v>
      </c>
    </row>
    <row r="41" spans="1:56" x14ac:dyDescent="0.25">
      <c r="A41" s="4">
        <v>33</v>
      </c>
      <c r="B41" s="10" t="s">
        <v>1936</v>
      </c>
      <c r="C41" s="4" t="s">
        <v>1376</v>
      </c>
      <c r="D41" s="4" t="s">
        <v>429</v>
      </c>
      <c r="E41" s="11" t="s">
        <v>430</v>
      </c>
      <c r="F41" s="7">
        <f>SUMIFS(NhatKy_ViPham!K:K, NhatKy_ViPham!E:E, "11_Van_B", NhatKy_ViPham!F:F, B41, NhatKy_ViPham!H:H, "L01")</f>
        <v>0</v>
      </c>
      <c r="G41" s="7">
        <f>SUMIFS(NhatKy_ViPham!K:K, NhatKy_ViPham!E:E, "11_Van_B", NhatKy_ViPham!F:F, B41, NhatKy_ViPham!H:H, "L02")</f>
        <v>0</v>
      </c>
      <c r="H41" s="7">
        <f>SUMIFS(NhatKy_ViPham!K:K, NhatKy_ViPham!E:E, "11_Van_B", NhatKy_ViPham!F:F, B41, NhatKy_ViPham!H:H, "L03")</f>
        <v>0</v>
      </c>
      <c r="I41" s="7">
        <f>SUMIFS(NhatKy_ViPham!K:K, NhatKy_ViPham!E:E, "11_Van_B", NhatKy_ViPham!F:F, B41, NhatKy_ViPham!H:H, "L04")</f>
        <v>0</v>
      </c>
      <c r="J41" s="7">
        <f>SUMIFS(NhatKy_ViPham!K:K, NhatKy_ViPham!E:E, "11_Van_B", NhatKy_ViPham!F:F, B41, NhatKy_ViPham!H:H, "L05")</f>
        <v>0</v>
      </c>
      <c r="K41" s="7">
        <f>SUMIFS(NhatKy_ViPham!K:K, NhatKy_ViPham!E:E, "11_Van_B", NhatKy_ViPham!F:F, B41, NhatKy_ViPham!H:H, "L06")</f>
        <v>0</v>
      </c>
      <c r="L41" s="7">
        <f>SUMIFS(NhatKy_ViPham!K:K, NhatKy_ViPham!E:E, "11_Van_B", NhatKy_ViPham!F:F, B41, NhatKy_ViPham!H:H, "L07")</f>
        <v>0</v>
      </c>
      <c r="M41" s="7">
        <f>SUMIFS(NhatKy_ViPham!K:K, NhatKy_ViPham!E:E, "11_Van_B", NhatKy_ViPham!F:F, B41, NhatKy_ViPham!H:H, "L08")</f>
        <v>0</v>
      </c>
      <c r="N41" s="7">
        <f>SUMIFS(NhatKy_ViPham!K:K, NhatKy_ViPham!E:E, "11_Van_B", NhatKy_ViPham!F:F, B41, NhatKy_ViPham!H:H, "L09")</f>
        <v>0</v>
      </c>
      <c r="O41" s="7">
        <f>SUMIFS(NhatKy_ViPham!K:K, NhatKy_ViPham!E:E, "11_Van_B", NhatKy_ViPham!F:F, B41, NhatKy_ViPham!H:H, "L10")</f>
        <v>0</v>
      </c>
      <c r="P41" s="12">
        <f>SUMIFS(NhatKy_ViPham!J:J, NhatKy_ViPham!E:E, "11_Van_B", NhatKy_ViPham!F:F, B41)</f>
        <v>0</v>
      </c>
      <c r="Q41" s="13">
        <f>SUMIFS(NhatKy_ViPham!K:K, NhatKy_ViPham!E:E, "11_Van_B", NhatKy_ViPham!F:F, B41)</f>
        <v>0</v>
      </c>
      <c r="R41" s="7">
        <f>100 + SUMIFS(NhatKy_ViPham!J:J, NhatKy_ViPham!E:E, "11_Van_B", NhatKy_ViPham!F:F, B41, NhatKy_ViPham!C:C, "T1") - SUMIFS(NhatKy_ViPham!K:K, NhatKy_ViPham!E:E, "11_Van_B", NhatKy_ViPham!F:F, B41, NhatKy_ViPham!C:C, "T1")</f>
        <v>100</v>
      </c>
      <c r="S41" s="7">
        <f>100 + SUMIFS(NhatKy_ViPham!J:J, NhatKy_ViPham!E:E, "11_Van_B", NhatKy_ViPham!F:F, B41, NhatKy_ViPham!C:C, "T2") - SUMIFS(NhatKy_ViPham!K:K, NhatKy_ViPham!E:E, "11_Van_B", NhatKy_ViPham!F:F, B41, NhatKy_ViPham!C:C, "T2")</f>
        <v>100</v>
      </c>
      <c r="T41" s="7">
        <f>100 + SUMIFS(NhatKy_ViPham!J:J, NhatKy_ViPham!E:E, "11_Van_B", NhatKy_ViPham!F:F, B41, NhatKy_ViPham!C:C, "T3") - SUMIFS(NhatKy_ViPham!K:K, NhatKy_ViPham!E:E, "11_Van_B", NhatKy_ViPham!F:F, B41, NhatKy_ViPham!C:C, "T3")</f>
        <v>100</v>
      </c>
      <c r="U41" s="7">
        <f>100 + SUMIFS(NhatKy_ViPham!J:J, NhatKy_ViPham!E:E, "11_Van_B", NhatKy_ViPham!F:F, B41, NhatKy_ViPham!C:C, "T4") - SUMIFS(NhatKy_ViPham!K:K, NhatKy_ViPham!E:E, "11_Van_B", NhatKy_ViPham!F:F, B41, NhatKy_ViPham!C:C, "T4")</f>
        <v>100</v>
      </c>
      <c r="V41" s="7">
        <f>100 + SUMIFS(NhatKy_ViPham!J:J, NhatKy_ViPham!E:E, "11_Van_B", NhatKy_ViPham!F:F, B41, NhatKy_ViPham!C:C, "T5") - SUMIFS(NhatKy_ViPham!K:K, NhatKy_ViPham!E:E, "11_Van_B", NhatKy_ViPham!F:F, B41, NhatKy_ViPham!C:C, "T5")</f>
        <v>100</v>
      </c>
      <c r="W41" s="7">
        <f>100 + SUMIFS(NhatKy_ViPham!J:J, NhatKy_ViPham!E:E, "11_Van_B", NhatKy_ViPham!F:F, B41, NhatKy_ViPham!C:C, "T6") - SUMIFS(NhatKy_ViPham!K:K, NhatKy_ViPham!E:E, "11_Van_B", NhatKy_ViPham!F:F, B41, NhatKy_ViPham!C:C, "T6")</f>
        <v>100</v>
      </c>
      <c r="X41" s="7">
        <f>100 + SUMIFS(NhatKy_ViPham!J:J, NhatKy_ViPham!E:E, "11_Van_B", NhatKy_ViPham!F:F, B41, NhatKy_ViPham!C:C, "T7") - SUMIFS(NhatKy_ViPham!K:K, NhatKy_ViPham!E:E, "11_Van_B", NhatKy_ViPham!F:F, B41, NhatKy_ViPham!C:C, "T7")</f>
        <v>100</v>
      </c>
      <c r="Y41" s="7">
        <f>100 + SUMIFS(NhatKy_ViPham!J:J, NhatKy_ViPham!E:E, "11_Van_B", NhatKy_ViPham!F:F, B41, NhatKy_ViPham!C:C, "T8") - SUMIFS(NhatKy_ViPham!K:K, NhatKy_ViPham!E:E, "11_Van_B", NhatKy_ViPham!F:F, B41, NhatKy_ViPham!C:C, "T8")</f>
        <v>100</v>
      </c>
      <c r="Z41" s="7">
        <f>100 + SUMIFS(NhatKy_ViPham!J:J, NhatKy_ViPham!E:E, "11_Van_B", NhatKy_ViPham!F:F, B41, NhatKy_ViPham!C:C, "T9") - SUMIFS(NhatKy_ViPham!K:K, NhatKy_ViPham!E:E, "11_Van_B", NhatKy_ViPham!F:F, B41, NhatKy_ViPham!C:C, "T9")</f>
        <v>100</v>
      </c>
      <c r="AA41" s="7">
        <f>100 + SUMIFS(NhatKy_ViPham!J:J, NhatKy_ViPham!E:E, "11_Van_B", NhatKy_ViPham!F:F, B41, NhatKy_ViPham!C:C, "T10") - SUMIFS(NhatKy_ViPham!K:K, NhatKy_ViPham!E:E, "11_Van_B", NhatKy_ViPham!F:F, B41, NhatKy_ViPham!C:C, "T10")</f>
        <v>100</v>
      </c>
      <c r="AB41" s="7">
        <f>100 + SUMIFS(NhatKy_ViPham!J:J, NhatKy_ViPham!E:E, "11_Van_B", NhatKy_ViPham!F:F, B41, NhatKy_ViPham!C:C, "T11") - SUMIFS(NhatKy_ViPham!K:K, NhatKy_ViPham!E:E, "11_Van_B", NhatKy_ViPham!F:F, B41, NhatKy_ViPham!C:C, "T11")</f>
        <v>100</v>
      </c>
      <c r="AC41" s="7">
        <f>100 + SUMIFS(NhatKy_ViPham!J:J, NhatKy_ViPham!E:E, "11_Van_B", NhatKy_ViPham!F:F, B41, NhatKy_ViPham!C:C, "T12") - SUMIFS(NhatKy_ViPham!K:K, NhatKy_ViPham!E:E, "11_Van_B", NhatKy_ViPham!F:F, B41, NhatKy_ViPham!C:C, "T12")</f>
        <v>100</v>
      </c>
      <c r="AD41" s="7">
        <f>100 + SUMIFS(NhatKy_ViPham!J:J, NhatKy_ViPham!E:E, "11_Van_B", NhatKy_ViPham!F:F, B41, NhatKy_ViPham!C:C, "T13") - SUMIFS(NhatKy_ViPham!K:K, NhatKy_ViPham!E:E, "11_Van_B", NhatKy_ViPham!F:F, B41, NhatKy_ViPham!C:C, "T13")</f>
        <v>100</v>
      </c>
      <c r="AE41" s="7">
        <f>100 + SUMIFS(NhatKy_ViPham!J:J, NhatKy_ViPham!E:E, "11_Van_B", NhatKy_ViPham!F:F, B41, NhatKy_ViPham!C:C, "T14") - SUMIFS(NhatKy_ViPham!K:K, NhatKy_ViPham!E:E, "11_Van_B", NhatKy_ViPham!F:F, B41, NhatKy_ViPham!C:C, "T14")</f>
        <v>100</v>
      </c>
      <c r="AF41" s="7">
        <f>100 + SUMIFS(NhatKy_ViPham!J:J, NhatKy_ViPham!E:E, "11_Van_B", NhatKy_ViPham!F:F, B41, NhatKy_ViPham!C:C, "T15") - SUMIFS(NhatKy_ViPham!K:K, NhatKy_ViPham!E:E, "11_Van_B", NhatKy_ViPham!F:F, B41, NhatKy_ViPham!C:C, "T15")</f>
        <v>100</v>
      </c>
      <c r="AG41" s="7">
        <f>100 + SUMIFS(NhatKy_ViPham!J:J, NhatKy_ViPham!E:E, "11_Van_B", NhatKy_ViPham!F:F, B41, NhatKy_ViPham!C:C, "T16") - SUMIFS(NhatKy_ViPham!K:K, NhatKy_ViPham!E:E, "11_Van_B", NhatKy_ViPham!F:F, B41, NhatKy_ViPham!C:C, "T16")</f>
        <v>100</v>
      </c>
      <c r="AH41" s="7">
        <f>100 + SUMIFS(NhatKy_ViPham!J:J, NhatKy_ViPham!E:E, "11_Van_B", NhatKy_ViPham!F:F, B41, NhatKy_ViPham!C:C, "T17") - SUMIFS(NhatKy_ViPham!K:K, NhatKy_ViPham!E:E, "11_Van_B", NhatKy_ViPham!F:F, B41, NhatKy_ViPham!C:C, "T17")</f>
        <v>100</v>
      </c>
      <c r="AI41" s="7">
        <f>100 + SUMIFS(NhatKy_ViPham!J:J, NhatKy_ViPham!E:E, "11_Van_B", NhatKy_ViPham!F:F, B41, NhatKy_ViPham!C:C, "T18") - SUMIFS(NhatKy_ViPham!K:K, NhatKy_ViPham!E:E, "11_Van_B", NhatKy_ViPham!F:F, B41, NhatKy_ViPham!C:C, "T18")</f>
        <v>100</v>
      </c>
      <c r="AJ41" s="7">
        <f>100 + SUMIFS(NhatKy_ViPham!J:J, NhatKy_ViPham!E:E, "11_Van_B", NhatKy_ViPham!F:F, B41, NhatKy_ViPham!C:C, "T19") - SUMIFS(NhatKy_ViPham!K:K, NhatKy_ViPham!E:E, "11_Van_B", NhatKy_ViPham!F:F, B41, NhatKy_ViPham!C:C, "T19")</f>
        <v>100</v>
      </c>
      <c r="AK41" s="7">
        <f>100 + SUMIFS(NhatKy_ViPham!J:J, NhatKy_ViPham!E:E, "11_Van_B", NhatKy_ViPham!F:F, B41, NhatKy_ViPham!C:C, "T20") - SUMIFS(NhatKy_ViPham!K:K, NhatKy_ViPham!E:E, "11_Van_B", NhatKy_ViPham!F:F, B41, NhatKy_ViPham!C:C, "T20")</f>
        <v>100</v>
      </c>
      <c r="AL41" s="7">
        <f>100 + SUMIFS(NhatKy_ViPham!J:J, NhatKy_ViPham!E:E, "11_Van_B", NhatKy_ViPham!F:F, B41, NhatKy_ViPham!C:C, "T21") - SUMIFS(NhatKy_ViPham!K:K, NhatKy_ViPham!E:E, "11_Van_B", NhatKy_ViPham!F:F, B41, NhatKy_ViPham!C:C, "T21")</f>
        <v>100</v>
      </c>
      <c r="AM41" s="7">
        <f>100 + SUMIFS(NhatKy_ViPham!J:J, NhatKy_ViPham!E:E, "11_Van_B", NhatKy_ViPham!F:F, B41, NhatKy_ViPham!C:C, "T22") - SUMIFS(NhatKy_ViPham!K:K, NhatKy_ViPham!E:E, "11_Van_B", NhatKy_ViPham!F:F, B41, NhatKy_ViPham!C:C, "T22")</f>
        <v>100</v>
      </c>
      <c r="AN41" s="7">
        <f>100 + SUMIFS(NhatKy_ViPham!J:J, NhatKy_ViPham!E:E, "11_Van_B", NhatKy_ViPham!F:F, B41, NhatKy_ViPham!C:C, "T23") - SUMIFS(NhatKy_ViPham!K:K, NhatKy_ViPham!E:E, "11_Van_B", NhatKy_ViPham!F:F, B41, NhatKy_ViPham!C:C, "T23")</f>
        <v>100</v>
      </c>
      <c r="AO41" s="7">
        <f>100 + SUMIFS(NhatKy_ViPham!J:J, NhatKy_ViPham!E:E, "11_Van_B", NhatKy_ViPham!F:F, B41, NhatKy_ViPham!C:C, "T24") - SUMIFS(NhatKy_ViPham!K:K, NhatKy_ViPham!E:E, "11_Van_B", NhatKy_ViPham!F:F, B41, NhatKy_ViPham!C:C, "T24")</f>
        <v>100</v>
      </c>
      <c r="AP41" s="7">
        <f>100 + SUMIFS(NhatKy_ViPham!J:J, NhatKy_ViPham!E:E, "11_Van_B", NhatKy_ViPham!F:F, B41, NhatKy_ViPham!C:C, "T25") - SUMIFS(NhatKy_ViPham!K:K, NhatKy_ViPham!E:E, "11_Van_B", NhatKy_ViPham!F:F, B41, NhatKy_ViPham!C:C, "T25")</f>
        <v>100</v>
      </c>
      <c r="AQ41" s="7">
        <f>100 + SUMIFS(NhatKy_ViPham!J:J, NhatKy_ViPham!E:E, "11_Van_B", NhatKy_ViPham!F:F, B41, NhatKy_ViPham!C:C, "T26") - SUMIFS(NhatKy_ViPham!K:K, NhatKy_ViPham!E:E, "11_Van_B", NhatKy_ViPham!F:F, B41, NhatKy_ViPham!C:C, "T26")</f>
        <v>100</v>
      </c>
      <c r="AR41" s="7">
        <f>100 + SUMIFS(NhatKy_ViPham!J:J, NhatKy_ViPham!E:E, "11_Van_B", NhatKy_ViPham!F:F, B41, NhatKy_ViPham!C:C, "T27") - SUMIFS(NhatKy_ViPham!K:K, NhatKy_ViPham!E:E, "11_Van_B", NhatKy_ViPham!F:F, B41, NhatKy_ViPham!C:C, "T27")</f>
        <v>100</v>
      </c>
      <c r="AS41" s="7">
        <f>100 + SUMIFS(NhatKy_ViPham!J:J, NhatKy_ViPham!E:E, "11_Van_B", NhatKy_ViPham!F:F, B41, NhatKy_ViPham!C:C, "T28") - SUMIFS(NhatKy_ViPham!K:K, NhatKy_ViPham!E:E, "11_Van_B", NhatKy_ViPham!F:F, B41, NhatKy_ViPham!C:C, "T28")</f>
        <v>100</v>
      </c>
      <c r="AT41" s="7">
        <f>100 + SUMIFS(NhatKy_ViPham!J:J, NhatKy_ViPham!E:E, "11_Van_B", NhatKy_ViPham!F:F, B41, NhatKy_ViPham!C:C, "T29") - SUMIFS(NhatKy_ViPham!K:K, NhatKy_ViPham!E:E, "11_Van_B", NhatKy_ViPham!F:F, B41, NhatKy_ViPham!C:C, "T29")</f>
        <v>100</v>
      </c>
      <c r="AU41" s="7">
        <f>100 + SUMIFS(NhatKy_ViPham!J:J, NhatKy_ViPham!E:E, "11_Van_B", NhatKy_ViPham!F:F, B41, NhatKy_ViPham!C:C, "T30") - SUMIFS(NhatKy_ViPham!K:K, NhatKy_ViPham!E:E, "11_Van_B", NhatKy_ViPham!F:F, B41, NhatKy_ViPham!C:C, "T30")</f>
        <v>100</v>
      </c>
      <c r="AV41" s="7">
        <f>100 + SUMIFS(NhatKy_ViPham!J:J, NhatKy_ViPham!E:E, "11_Van_B", NhatKy_ViPham!F:F, B41, NhatKy_ViPham!C:C, "T31") - SUMIFS(NhatKy_ViPham!K:K, NhatKy_ViPham!E:E, "11_Van_B", NhatKy_ViPham!F:F, B41, NhatKy_ViPham!C:C, "T31")</f>
        <v>100</v>
      </c>
      <c r="AW41" s="7">
        <f>100 + SUMIFS(NhatKy_ViPham!J:J, NhatKy_ViPham!E:E, "11_Van_B", NhatKy_ViPham!F:F, B41, NhatKy_ViPham!C:C, "T32") - SUMIFS(NhatKy_ViPham!K:K, NhatKy_ViPham!E:E, "11_Van_B", NhatKy_ViPham!F:F, B41, NhatKy_ViPham!C:C, "T32")</f>
        <v>100</v>
      </c>
      <c r="AX41" s="7">
        <f>100 + SUMIFS(NhatKy_ViPham!J:J, NhatKy_ViPham!E:E, "11_Van_B", NhatKy_ViPham!F:F, B41, NhatKy_ViPham!C:C, "T33") - SUMIFS(NhatKy_ViPham!K:K, NhatKy_ViPham!E:E, "11_Van_B", NhatKy_ViPham!F:F, B41, NhatKy_ViPham!C:C, "T33")</f>
        <v>100</v>
      </c>
      <c r="AY41" s="7">
        <f>100 + SUMIFS(NhatKy_ViPham!J:J, NhatKy_ViPham!E:E, "11_Van_B", NhatKy_ViPham!F:F, B41, NhatKy_ViPham!C:C, "T34") - SUMIFS(NhatKy_ViPham!K:K, NhatKy_ViPham!E:E, "11_Van_B", NhatKy_ViPham!F:F, B41, NhatKy_ViPham!C:C, "T34")</f>
        <v>100</v>
      </c>
      <c r="AZ41" s="7">
        <f>100 + SUMIFS(NhatKy_ViPham!J:J, NhatKy_ViPham!E:E, "11_Van_B", NhatKy_ViPham!F:F, B41, NhatKy_ViPham!C:C, "T35") - SUMIFS(NhatKy_ViPham!K:K, NhatKy_ViPham!E:E, "11_Van_B", NhatKy_ViPham!F:F, B41, NhatKy_ViPham!C:C, "T35")</f>
        <v>100</v>
      </c>
      <c r="BA41" s="12">
        <f t="shared" si="0"/>
        <v>100</v>
      </c>
      <c r="BB41" s="11" t="s">
        <v>430</v>
      </c>
      <c r="BC41" s="14" t="str">
        <f t="shared" si="1"/>
        <v>Tốt</v>
      </c>
      <c r="BD41" s="10" t="str">
        <f t="shared" si="2"/>
        <v>🟢 BÌNH THƯỜNG</v>
      </c>
    </row>
    <row r="42" spans="1:56" x14ac:dyDescent="0.25">
      <c r="A42" s="5">
        <v>34</v>
      </c>
      <c r="B42" s="15" t="s">
        <v>1937</v>
      </c>
      <c r="C42" s="5" t="s">
        <v>1376</v>
      </c>
      <c r="D42" s="5" t="s">
        <v>429</v>
      </c>
      <c r="E42" s="11" t="s">
        <v>430</v>
      </c>
      <c r="F42" s="6">
        <f>SUMIFS(NhatKy_ViPham!K:K, NhatKy_ViPham!E:E, "11_Van_B", NhatKy_ViPham!F:F, B42, NhatKy_ViPham!H:H, "L01")</f>
        <v>0</v>
      </c>
      <c r="G42" s="6">
        <f>SUMIFS(NhatKy_ViPham!K:K, NhatKy_ViPham!E:E, "11_Van_B", NhatKy_ViPham!F:F, B42, NhatKy_ViPham!H:H, "L02")</f>
        <v>0</v>
      </c>
      <c r="H42" s="6">
        <f>SUMIFS(NhatKy_ViPham!K:K, NhatKy_ViPham!E:E, "11_Van_B", NhatKy_ViPham!F:F, B42, NhatKy_ViPham!H:H, "L03")</f>
        <v>0</v>
      </c>
      <c r="I42" s="6">
        <f>SUMIFS(NhatKy_ViPham!K:K, NhatKy_ViPham!E:E, "11_Van_B", NhatKy_ViPham!F:F, B42, NhatKy_ViPham!H:H, "L04")</f>
        <v>0</v>
      </c>
      <c r="J42" s="6">
        <f>SUMIFS(NhatKy_ViPham!K:K, NhatKy_ViPham!E:E, "11_Van_B", NhatKy_ViPham!F:F, B42, NhatKy_ViPham!H:H, "L05")</f>
        <v>0</v>
      </c>
      <c r="K42" s="6">
        <f>SUMIFS(NhatKy_ViPham!K:K, NhatKy_ViPham!E:E, "11_Van_B", NhatKy_ViPham!F:F, B42, NhatKy_ViPham!H:H, "L06")</f>
        <v>0</v>
      </c>
      <c r="L42" s="6">
        <f>SUMIFS(NhatKy_ViPham!K:K, NhatKy_ViPham!E:E, "11_Van_B", NhatKy_ViPham!F:F, B42, NhatKy_ViPham!H:H, "L07")</f>
        <v>0</v>
      </c>
      <c r="M42" s="6">
        <f>SUMIFS(NhatKy_ViPham!K:K, NhatKy_ViPham!E:E, "11_Van_B", NhatKy_ViPham!F:F, B42, NhatKy_ViPham!H:H, "L08")</f>
        <v>0</v>
      </c>
      <c r="N42" s="6">
        <f>SUMIFS(NhatKy_ViPham!K:K, NhatKy_ViPham!E:E, "11_Van_B", NhatKy_ViPham!F:F, B42, NhatKy_ViPham!H:H, "L09")</f>
        <v>0</v>
      </c>
      <c r="O42" s="6">
        <f>SUMIFS(NhatKy_ViPham!K:K, NhatKy_ViPham!E:E, "11_Van_B", NhatKy_ViPham!F:F, B42, NhatKy_ViPham!H:H, "L10")</f>
        <v>0</v>
      </c>
      <c r="P42" s="12">
        <f>SUMIFS(NhatKy_ViPham!J:J, NhatKy_ViPham!E:E, "11_Van_B", NhatKy_ViPham!F:F, B42)</f>
        <v>0</v>
      </c>
      <c r="Q42" s="13">
        <f>SUMIFS(NhatKy_ViPham!K:K, NhatKy_ViPham!E:E, "11_Van_B", NhatKy_ViPham!F:F, B42)</f>
        <v>0</v>
      </c>
      <c r="R42" s="6">
        <f>100 + SUMIFS(NhatKy_ViPham!J:J, NhatKy_ViPham!E:E, "11_Van_B", NhatKy_ViPham!F:F, B42, NhatKy_ViPham!C:C, "T1") - SUMIFS(NhatKy_ViPham!K:K, NhatKy_ViPham!E:E, "11_Van_B", NhatKy_ViPham!F:F, B42, NhatKy_ViPham!C:C, "T1")</f>
        <v>100</v>
      </c>
      <c r="S42" s="6">
        <f>100 + SUMIFS(NhatKy_ViPham!J:J, NhatKy_ViPham!E:E, "11_Van_B", NhatKy_ViPham!F:F, B42, NhatKy_ViPham!C:C, "T2") - SUMIFS(NhatKy_ViPham!K:K, NhatKy_ViPham!E:E, "11_Van_B", NhatKy_ViPham!F:F, B42, NhatKy_ViPham!C:C, "T2")</f>
        <v>100</v>
      </c>
      <c r="T42" s="6">
        <f>100 + SUMIFS(NhatKy_ViPham!J:J, NhatKy_ViPham!E:E, "11_Van_B", NhatKy_ViPham!F:F, B42, NhatKy_ViPham!C:C, "T3") - SUMIFS(NhatKy_ViPham!K:K, NhatKy_ViPham!E:E, "11_Van_B", NhatKy_ViPham!F:F, B42, NhatKy_ViPham!C:C, "T3")</f>
        <v>100</v>
      </c>
      <c r="U42" s="6">
        <f>100 + SUMIFS(NhatKy_ViPham!J:J, NhatKy_ViPham!E:E, "11_Van_B", NhatKy_ViPham!F:F, B42, NhatKy_ViPham!C:C, "T4") - SUMIFS(NhatKy_ViPham!K:K, NhatKy_ViPham!E:E, "11_Van_B", NhatKy_ViPham!F:F, B42, NhatKy_ViPham!C:C, "T4")</f>
        <v>100</v>
      </c>
      <c r="V42" s="6">
        <f>100 + SUMIFS(NhatKy_ViPham!J:J, NhatKy_ViPham!E:E, "11_Van_B", NhatKy_ViPham!F:F, B42, NhatKy_ViPham!C:C, "T5") - SUMIFS(NhatKy_ViPham!K:K, NhatKy_ViPham!E:E, "11_Van_B", NhatKy_ViPham!F:F, B42, NhatKy_ViPham!C:C, "T5")</f>
        <v>100</v>
      </c>
      <c r="W42" s="6">
        <f>100 + SUMIFS(NhatKy_ViPham!J:J, NhatKy_ViPham!E:E, "11_Van_B", NhatKy_ViPham!F:F, B42, NhatKy_ViPham!C:C, "T6") - SUMIFS(NhatKy_ViPham!K:K, NhatKy_ViPham!E:E, "11_Van_B", NhatKy_ViPham!F:F, B42, NhatKy_ViPham!C:C, "T6")</f>
        <v>100</v>
      </c>
      <c r="X42" s="6">
        <f>100 + SUMIFS(NhatKy_ViPham!J:J, NhatKy_ViPham!E:E, "11_Van_B", NhatKy_ViPham!F:F, B42, NhatKy_ViPham!C:C, "T7") - SUMIFS(NhatKy_ViPham!K:K, NhatKy_ViPham!E:E, "11_Van_B", NhatKy_ViPham!F:F, B42, NhatKy_ViPham!C:C, "T7")</f>
        <v>100</v>
      </c>
      <c r="Y42" s="6">
        <f>100 + SUMIFS(NhatKy_ViPham!J:J, NhatKy_ViPham!E:E, "11_Van_B", NhatKy_ViPham!F:F, B42, NhatKy_ViPham!C:C, "T8") - SUMIFS(NhatKy_ViPham!K:K, NhatKy_ViPham!E:E, "11_Van_B", NhatKy_ViPham!F:F, B42, NhatKy_ViPham!C:C, "T8")</f>
        <v>100</v>
      </c>
      <c r="Z42" s="6">
        <f>100 + SUMIFS(NhatKy_ViPham!J:J, NhatKy_ViPham!E:E, "11_Van_B", NhatKy_ViPham!F:F, B42, NhatKy_ViPham!C:C, "T9") - SUMIFS(NhatKy_ViPham!K:K, NhatKy_ViPham!E:E, "11_Van_B", NhatKy_ViPham!F:F, B42, NhatKy_ViPham!C:C, "T9")</f>
        <v>100</v>
      </c>
      <c r="AA42" s="6">
        <f>100 + SUMIFS(NhatKy_ViPham!J:J, NhatKy_ViPham!E:E, "11_Van_B", NhatKy_ViPham!F:F, B42, NhatKy_ViPham!C:C, "T10") - SUMIFS(NhatKy_ViPham!K:K, NhatKy_ViPham!E:E, "11_Van_B", NhatKy_ViPham!F:F, B42, NhatKy_ViPham!C:C, "T10")</f>
        <v>100</v>
      </c>
      <c r="AB42" s="6">
        <f>100 + SUMIFS(NhatKy_ViPham!J:J, NhatKy_ViPham!E:E, "11_Van_B", NhatKy_ViPham!F:F, B42, NhatKy_ViPham!C:C, "T11") - SUMIFS(NhatKy_ViPham!K:K, NhatKy_ViPham!E:E, "11_Van_B", NhatKy_ViPham!F:F, B42, NhatKy_ViPham!C:C, "T11")</f>
        <v>100</v>
      </c>
      <c r="AC42" s="6">
        <f>100 + SUMIFS(NhatKy_ViPham!J:J, NhatKy_ViPham!E:E, "11_Van_B", NhatKy_ViPham!F:F, B42, NhatKy_ViPham!C:C, "T12") - SUMIFS(NhatKy_ViPham!K:K, NhatKy_ViPham!E:E, "11_Van_B", NhatKy_ViPham!F:F, B42, NhatKy_ViPham!C:C, "T12")</f>
        <v>100</v>
      </c>
      <c r="AD42" s="6">
        <f>100 + SUMIFS(NhatKy_ViPham!J:J, NhatKy_ViPham!E:E, "11_Van_B", NhatKy_ViPham!F:F, B42, NhatKy_ViPham!C:C, "T13") - SUMIFS(NhatKy_ViPham!K:K, NhatKy_ViPham!E:E, "11_Van_B", NhatKy_ViPham!F:F, B42, NhatKy_ViPham!C:C, "T13")</f>
        <v>100</v>
      </c>
      <c r="AE42" s="6">
        <f>100 + SUMIFS(NhatKy_ViPham!J:J, NhatKy_ViPham!E:E, "11_Van_B", NhatKy_ViPham!F:F, B42, NhatKy_ViPham!C:C, "T14") - SUMIFS(NhatKy_ViPham!K:K, NhatKy_ViPham!E:E, "11_Van_B", NhatKy_ViPham!F:F, B42, NhatKy_ViPham!C:C, "T14")</f>
        <v>100</v>
      </c>
      <c r="AF42" s="6">
        <f>100 + SUMIFS(NhatKy_ViPham!J:J, NhatKy_ViPham!E:E, "11_Van_B", NhatKy_ViPham!F:F, B42, NhatKy_ViPham!C:C, "T15") - SUMIFS(NhatKy_ViPham!K:K, NhatKy_ViPham!E:E, "11_Van_B", NhatKy_ViPham!F:F, B42, NhatKy_ViPham!C:C, "T15")</f>
        <v>100</v>
      </c>
      <c r="AG42" s="6">
        <f>100 + SUMIFS(NhatKy_ViPham!J:J, NhatKy_ViPham!E:E, "11_Van_B", NhatKy_ViPham!F:F, B42, NhatKy_ViPham!C:C, "T16") - SUMIFS(NhatKy_ViPham!K:K, NhatKy_ViPham!E:E, "11_Van_B", NhatKy_ViPham!F:F, B42, NhatKy_ViPham!C:C, "T16")</f>
        <v>100</v>
      </c>
      <c r="AH42" s="6">
        <f>100 + SUMIFS(NhatKy_ViPham!J:J, NhatKy_ViPham!E:E, "11_Van_B", NhatKy_ViPham!F:F, B42, NhatKy_ViPham!C:C, "T17") - SUMIFS(NhatKy_ViPham!K:K, NhatKy_ViPham!E:E, "11_Van_B", NhatKy_ViPham!F:F, B42, NhatKy_ViPham!C:C, "T17")</f>
        <v>100</v>
      </c>
      <c r="AI42" s="6">
        <f>100 + SUMIFS(NhatKy_ViPham!J:J, NhatKy_ViPham!E:E, "11_Van_B", NhatKy_ViPham!F:F, B42, NhatKy_ViPham!C:C, "T18") - SUMIFS(NhatKy_ViPham!K:K, NhatKy_ViPham!E:E, "11_Van_B", NhatKy_ViPham!F:F, B42, NhatKy_ViPham!C:C, "T18")</f>
        <v>100</v>
      </c>
      <c r="AJ42" s="6">
        <f>100 + SUMIFS(NhatKy_ViPham!J:J, NhatKy_ViPham!E:E, "11_Van_B", NhatKy_ViPham!F:F, B42, NhatKy_ViPham!C:C, "T19") - SUMIFS(NhatKy_ViPham!K:K, NhatKy_ViPham!E:E, "11_Van_B", NhatKy_ViPham!F:F, B42, NhatKy_ViPham!C:C, "T19")</f>
        <v>100</v>
      </c>
      <c r="AK42" s="6">
        <f>100 + SUMIFS(NhatKy_ViPham!J:J, NhatKy_ViPham!E:E, "11_Van_B", NhatKy_ViPham!F:F, B42, NhatKy_ViPham!C:C, "T20") - SUMIFS(NhatKy_ViPham!K:K, NhatKy_ViPham!E:E, "11_Van_B", NhatKy_ViPham!F:F, B42, NhatKy_ViPham!C:C, "T20")</f>
        <v>100</v>
      </c>
      <c r="AL42" s="6">
        <f>100 + SUMIFS(NhatKy_ViPham!J:J, NhatKy_ViPham!E:E, "11_Van_B", NhatKy_ViPham!F:F, B42, NhatKy_ViPham!C:C, "T21") - SUMIFS(NhatKy_ViPham!K:K, NhatKy_ViPham!E:E, "11_Van_B", NhatKy_ViPham!F:F, B42, NhatKy_ViPham!C:C, "T21")</f>
        <v>100</v>
      </c>
      <c r="AM42" s="6">
        <f>100 + SUMIFS(NhatKy_ViPham!J:J, NhatKy_ViPham!E:E, "11_Van_B", NhatKy_ViPham!F:F, B42, NhatKy_ViPham!C:C, "T22") - SUMIFS(NhatKy_ViPham!K:K, NhatKy_ViPham!E:E, "11_Van_B", NhatKy_ViPham!F:F, B42, NhatKy_ViPham!C:C, "T22")</f>
        <v>100</v>
      </c>
      <c r="AN42" s="6">
        <f>100 + SUMIFS(NhatKy_ViPham!J:J, NhatKy_ViPham!E:E, "11_Van_B", NhatKy_ViPham!F:F, B42, NhatKy_ViPham!C:C, "T23") - SUMIFS(NhatKy_ViPham!K:K, NhatKy_ViPham!E:E, "11_Van_B", NhatKy_ViPham!F:F, B42, NhatKy_ViPham!C:C, "T23")</f>
        <v>100</v>
      </c>
      <c r="AO42" s="6">
        <f>100 + SUMIFS(NhatKy_ViPham!J:J, NhatKy_ViPham!E:E, "11_Van_B", NhatKy_ViPham!F:F, B42, NhatKy_ViPham!C:C, "T24") - SUMIFS(NhatKy_ViPham!K:K, NhatKy_ViPham!E:E, "11_Van_B", NhatKy_ViPham!F:F, B42, NhatKy_ViPham!C:C, "T24")</f>
        <v>100</v>
      </c>
      <c r="AP42" s="6">
        <f>100 + SUMIFS(NhatKy_ViPham!J:J, NhatKy_ViPham!E:E, "11_Van_B", NhatKy_ViPham!F:F, B42, NhatKy_ViPham!C:C, "T25") - SUMIFS(NhatKy_ViPham!K:K, NhatKy_ViPham!E:E, "11_Van_B", NhatKy_ViPham!F:F, B42, NhatKy_ViPham!C:C, "T25")</f>
        <v>100</v>
      </c>
      <c r="AQ42" s="6">
        <f>100 + SUMIFS(NhatKy_ViPham!J:J, NhatKy_ViPham!E:E, "11_Van_B", NhatKy_ViPham!F:F, B42, NhatKy_ViPham!C:C, "T26") - SUMIFS(NhatKy_ViPham!K:K, NhatKy_ViPham!E:E, "11_Van_B", NhatKy_ViPham!F:F, B42, NhatKy_ViPham!C:C, "T26")</f>
        <v>100</v>
      </c>
      <c r="AR42" s="6">
        <f>100 + SUMIFS(NhatKy_ViPham!J:J, NhatKy_ViPham!E:E, "11_Van_B", NhatKy_ViPham!F:F, B42, NhatKy_ViPham!C:C, "T27") - SUMIFS(NhatKy_ViPham!K:K, NhatKy_ViPham!E:E, "11_Van_B", NhatKy_ViPham!F:F, B42, NhatKy_ViPham!C:C, "T27")</f>
        <v>100</v>
      </c>
      <c r="AS42" s="6">
        <f>100 + SUMIFS(NhatKy_ViPham!J:J, NhatKy_ViPham!E:E, "11_Van_B", NhatKy_ViPham!F:F, B42, NhatKy_ViPham!C:C, "T28") - SUMIFS(NhatKy_ViPham!K:K, NhatKy_ViPham!E:E, "11_Van_B", NhatKy_ViPham!F:F, B42, NhatKy_ViPham!C:C, "T28")</f>
        <v>100</v>
      </c>
      <c r="AT42" s="6">
        <f>100 + SUMIFS(NhatKy_ViPham!J:J, NhatKy_ViPham!E:E, "11_Van_B", NhatKy_ViPham!F:F, B42, NhatKy_ViPham!C:C, "T29") - SUMIFS(NhatKy_ViPham!K:K, NhatKy_ViPham!E:E, "11_Van_B", NhatKy_ViPham!F:F, B42, NhatKy_ViPham!C:C, "T29")</f>
        <v>100</v>
      </c>
      <c r="AU42" s="6">
        <f>100 + SUMIFS(NhatKy_ViPham!J:J, NhatKy_ViPham!E:E, "11_Van_B", NhatKy_ViPham!F:F, B42, NhatKy_ViPham!C:C, "T30") - SUMIFS(NhatKy_ViPham!K:K, NhatKy_ViPham!E:E, "11_Van_B", NhatKy_ViPham!F:F, B42, NhatKy_ViPham!C:C, "T30")</f>
        <v>100</v>
      </c>
      <c r="AV42" s="6">
        <f>100 + SUMIFS(NhatKy_ViPham!J:J, NhatKy_ViPham!E:E, "11_Van_B", NhatKy_ViPham!F:F, B42, NhatKy_ViPham!C:C, "T31") - SUMIFS(NhatKy_ViPham!K:K, NhatKy_ViPham!E:E, "11_Van_B", NhatKy_ViPham!F:F, B42, NhatKy_ViPham!C:C, "T31")</f>
        <v>100</v>
      </c>
      <c r="AW42" s="6">
        <f>100 + SUMIFS(NhatKy_ViPham!J:J, NhatKy_ViPham!E:E, "11_Van_B", NhatKy_ViPham!F:F, B42, NhatKy_ViPham!C:C, "T32") - SUMIFS(NhatKy_ViPham!K:K, NhatKy_ViPham!E:E, "11_Van_B", NhatKy_ViPham!F:F, B42, NhatKy_ViPham!C:C, "T32")</f>
        <v>100</v>
      </c>
      <c r="AX42" s="6">
        <f>100 + SUMIFS(NhatKy_ViPham!J:J, NhatKy_ViPham!E:E, "11_Van_B", NhatKy_ViPham!F:F, B42, NhatKy_ViPham!C:C, "T33") - SUMIFS(NhatKy_ViPham!K:K, NhatKy_ViPham!E:E, "11_Van_B", NhatKy_ViPham!F:F, B42, NhatKy_ViPham!C:C, "T33")</f>
        <v>100</v>
      </c>
      <c r="AY42" s="6">
        <f>100 + SUMIFS(NhatKy_ViPham!J:J, NhatKy_ViPham!E:E, "11_Van_B", NhatKy_ViPham!F:F, B42, NhatKy_ViPham!C:C, "T34") - SUMIFS(NhatKy_ViPham!K:K, NhatKy_ViPham!E:E, "11_Van_B", NhatKy_ViPham!F:F, B42, NhatKy_ViPham!C:C, "T34")</f>
        <v>100</v>
      </c>
      <c r="AZ42" s="6">
        <f>100 + SUMIFS(NhatKy_ViPham!J:J, NhatKy_ViPham!E:E, "11_Van_B", NhatKy_ViPham!F:F, B42, NhatKy_ViPham!C:C, "T35") - SUMIFS(NhatKy_ViPham!K:K, NhatKy_ViPham!E:E, "11_Van_B", NhatKy_ViPham!F:F, B42, NhatKy_ViPham!C:C, "T35")</f>
        <v>100</v>
      </c>
      <c r="BA42" s="12">
        <f t="shared" si="0"/>
        <v>100</v>
      </c>
      <c r="BB42" s="11" t="s">
        <v>430</v>
      </c>
      <c r="BC42" s="16" t="str">
        <f t="shared" si="1"/>
        <v>Tốt</v>
      </c>
      <c r="BD42" s="15" t="str">
        <f t="shared" si="2"/>
        <v>🟢 BÌNH THƯỜNG</v>
      </c>
    </row>
  </sheetData>
  <mergeCells count="42">
    <mergeCell ref="A4:B4"/>
    <mergeCell ref="G4:H4"/>
    <mergeCell ref="BB7:BB8"/>
    <mergeCell ref="I4:J4"/>
    <mergeCell ref="BD7:BD8"/>
    <mergeCell ref="B7:B8"/>
    <mergeCell ref="F7:F8"/>
    <mergeCell ref="L7:L8"/>
    <mergeCell ref="K4:L4"/>
    <mergeCell ref="N7:N8"/>
    <mergeCell ref="BC7:BC8"/>
    <mergeCell ref="C4:D4"/>
    <mergeCell ref="AX7:AZ7"/>
    <mergeCell ref="E4:F4"/>
    <mergeCell ref="D7:D8"/>
    <mergeCell ref="AT7:AW7"/>
    <mergeCell ref="AH7:AK7"/>
    <mergeCell ref="BA7:BA8"/>
    <mergeCell ref="M7:M8"/>
    <mergeCell ref="AP7:AS7"/>
    <mergeCell ref="AL7:AO7"/>
    <mergeCell ref="O7:O8"/>
    <mergeCell ref="Q7:Q8"/>
    <mergeCell ref="R7:U7"/>
    <mergeCell ref="Z7:AC7"/>
    <mergeCell ref="V7:Y7"/>
    <mergeCell ref="P7:P8"/>
    <mergeCell ref="A7:A8"/>
    <mergeCell ref="G7:G8"/>
    <mergeCell ref="I7:I8"/>
    <mergeCell ref="A5:B5"/>
    <mergeCell ref="AD7:AG7"/>
    <mergeCell ref="I5:J5"/>
    <mergeCell ref="E7:E8"/>
    <mergeCell ref="K7:K8"/>
    <mergeCell ref="E5:F5"/>
    <mergeCell ref="K5:L5"/>
    <mergeCell ref="H7:H8"/>
    <mergeCell ref="J7:J8"/>
    <mergeCell ref="G5:H5"/>
    <mergeCell ref="C7:C8"/>
    <mergeCell ref="C5:D5"/>
  </mergeCells>
  <dataValidations count="1">
    <dataValidation type="list" allowBlank="1" sqref="E9:E42 BB9:BB42" xr:uid="{00000000-0002-0000-2000-000000000000}">
      <formula1>"Không,Có"</formula1>
    </dataValidation>
  </dataValidations>
  <hyperlinks>
    <hyperlink ref="AX1" location="'TOC_HuongDan'!A1" display="🏠 về Mục Lục" xr:uid="{00000000-0004-0000-2000-000000000000}"/>
    <hyperlink ref="AX2" location="'NhatKy_ViPham'!A4" display="📋 Nhật Ký Vi Phạm Lớp 11_Van_B" xr:uid="{00000000-0004-0000-2000-000001000000}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BD43"/>
  <sheetViews>
    <sheetView showGridLines="0" workbookViewId="0"/>
  </sheetViews>
  <sheetFormatPr defaultRowHeight="15" x14ac:dyDescent="0.25"/>
  <cols>
    <col min="1" max="1" width="6" customWidth="1"/>
    <col min="2" max="2" width="25" customWidth="1"/>
    <col min="3" max="3" width="12" customWidth="1"/>
    <col min="4" max="5" width="10" customWidth="1"/>
    <col min="6" max="17" width="16" customWidth="1"/>
    <col min="18" max="52" width="7" customWidth="1"/>
    <col min="53" max="55" width="14" customWidth="1"/>
    <col min="56" max="56" width="22" customWidth="1"/>
  </cols>
  <sheetData>
    <row r="1" spans="1:56" ht="21" x14ac:dyDescent="0.35">
      <c r="A1" s="1" t="s">
        <v>1938</v>
      </c>
      <c r="AX1" s="8" t="s">
        <v>358</v>
      </c>
    </row>
    <row r="2" spans="1:56" x14ac:dyDescent="0.25">
      <c r="A2" s="2" t="s">
        <v>1939</v>
      </c>
      <c r="AX2" s="8" t="s">
        <v>1940</v>
      </c>
    </row>
    <row r="4" spans="1:56" x14ac:dyDescent="0.25">
      <c r="A4" s="55" t="s">
        <v>361</v>
      </c>
      <c r="B4" s="50"/>
      <c r="C4" s="55" t="s">
        <v>362</v>
      </c>
      <c r="D4" s="50"/>
      <c r="E4" s="55" t="s">
        <v>363</v>
      </c>
      <c r="F4" s="50"/>
      <c r="G4" s="55" t="s">
        <v>364</v>
      </c>
      <c r="H4" s="50"/>
      <c r="I4" s="55" t="s">
        <v>365</v>
      </c>
      <c r="J4" s="50"/>
      <c r="K4" s="55" t="s">
        <v>366</v>
      </c>
      <c r="L4" s="50"/>
    </row>
    <row r="5" spans="1:56" x14ac:dyDescent="0.25">
      <c r="A5" s="49">
        <f>COUNTA(A9:A43)</f>
        <v>35</v>
      </c>
      <c r="B5" s="50"/>
      <c r="C5" s="53">
        <f>COUNTIF(BC9:BC43, "Tốt")</f>
        <v>35</v>
      </c>
      <c r="D5" s="50"/>
      <c r="E5" s="49">
        <f>COUNTIF(BC9:BC43, "Khá")</f>
        <v>0</v>
      </c>
      <c r="F5" s="50"/>
      <c r="G5" s="49">
        <f>COUNTIF(BC9:BC43, "Đạt")</f>
        <v>0</v>
      </c>
      <c r="H5" s="50"/>
      <c r="I5" s="52">
        <f>COUNTIF(BC9:BC43, "Chưa đạt")</f>
        <v>0</v>
      </c>
      <c r="J5" s="50"/>
      <c r="K5" s="53">
        <f>ROUND(AVERAGE(BA9:BA43), 1)</f>
        <v>100</v>
      </c>
      <c r="L5" s="50"/>
    </row>
    <row r="7" spans="1:56" x14ac:dyDescent="0.25">
      <c r="A7" s="46" t="s">
        <v>3</v>
      </c>
      <c r="B7" s="46" t="s">
        <v>303</v>
      </c>
      <c r="C7" s="46" t="s">
        <v>367</v>
      </c>
      <c r="D7" s="46" t="s">
        <v>368</v>
      </c>
      <c r="E7" s="46" t="s">
        <v>369</v>
      </c>
      <c r="F7" s="48" t="s">
        <v>370</v>
      </c>
      <c r="G7" s="48" t="s">
        <v>371</v>
      </c>
      <c r="H7" s="48" t="s">
        <v>372</v>
      </c>
      <c r="I7" s="48" t="s">
        <v>373</v>
      </c>
      <c r="J7" s="48" t="s">
        <v>374</v>
      </c>
      <c r="K7" s="48" t="s">
        <v>375</v>
      </c>
      <c r="L7" s="48" t="s">
        <v>376</v>
      </c>
      <c r="M7" s="48" t="s">
        <v>377</v>
      </c>
      <c r="N7" s="48" t="s">
        <v>378</v>
      </c>
      <c r="O7" s="48" t="s">
        <v>379</v>
      </c>
      <c r="P7" s="54" t="s">
        <v>380</v>
      </c>
      <c r="Q7" s="48" t="s">
        <v>381</v>
      </c>
      <c r="R7" s="46" t="s">
        <v>382</v>
      </c>
      <c r="S7" s="51"/>
      <c r="T7" s="51"/>
      <c r="U7" s="51"/>
      <c r="V7" s="46" t="s">
        <v>383</v>
      </c>
      <c r="W7" s="51"/>
      <c r="X7" s="51"/>
      <c r="Y7" s="51"/>
      <c r="Z7" s="46" t="s">
        <v>384</v>
      </c>
      <c r="AA7" s="51"/>
      <c r="AB7" s="51"/>
      <c r="AC7" s="51"/>
      <c r="AD7" s="46" t="s">
        <v>385</v>
      </c>
      <c r="AE7" s="51"/>
      <c r="AF7" s="51"/>
      <c r="AG7" s="51"/>
      <c r="AH7" s="46" t="s">
        <v>386</v>
      </c>
      <c r="AI7" s="51"/>
      <c r="AJ7" s="51"/>
      <c r="AK7" s="51"/>
      <c r="AL7" s="46" t="s">
        <v>387</v>
      </c>
      <c r="AM7" s="51"/>
      <c r="AN7" s="51"/>
      <c r="AO7" s="51"/>
      <c r="AP7" s="46" t="s">
        <v>388</v>
      </c>
      <c r="AQ7" s="51"/>
      <c r="AR7" s="51"/>
      <c r="AS7" s="51"/>
      <c r="AT7" s="46" t="s">
        <v>389</v>
      </c>
      <c r="AU7" s="51"/>
      <c r="AV7" s="51"/>
      <c r="AW7" s="51"/>
      <c r="AX7" s="46" t="s">
        <v>390</v>
      </c>
      <c r="AY7" s="51"/>
      <c r="AZ7" s="51"/>
      <c r="BA7" s="46" t="s">
        <v>391</v>
      </c>
      <c r="BB7" s="46" t="s">
        <v>392</v>
      </c>
      <c r="BC7" s="46" t="s">
        <v>393</v>
      </c>
      <c r="BD7" s="46" t="s">
        <v>394</v>
      </c>
    </row>
    <row r="8" spans="1:56" x14ac:dyDescent="0.25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9" t="s">
        <v>311</v>
      </c>
      <c r="S8" s="9" t="s">
        <v>348</v>
      </c>
      <c r="T8" s="9" t="s">
        <v>395</v>
      </c>
      <c r="U8" s="9" t="s">
        <v>396</v>
      </c>
      <c r="V8" s="9" t="s">
        <v>397</v>
      </c>
      <c r="W8" s="9" t="s">
        <v>398</v>
      </c>
      <c r="X8" s="9" t="s">
        <v>399</v>
      </c>
      <c r="Y8" s="9" t="s">
        <v>400</v>
      </c>
      <c r="Z8" s="9" t="s">
        <v>401</v>
      </c>
      <c r="AA8" s="9" t="s">
        <v>402</v>
      </c>
      <c r="AB8" s="9" t="s">
        <v>403</v>
      </c>
      <c r="AC8" s="9" t="s">
        <v>404</v>
      </c>
      <c r="AD8" s="9" t="s">
        <v>405</v>
      </c>
      <c r="AE8" s="9" t="s">
        <v>406</v>
      </c>
      <c r="AF8" s="9" t="s">
        <v>407</v>
      </c>
      <c r="AG8" s="9" t="s">
        <v>408</v>
      </c>
      <c r="AH8" s="9" t="s">
        <v>409</v>
      </c>
      <c r="AI8" s="9" t="s">
        <v>410</v>
      </c>
      <c r="AJ8" s="9" t="s">
        <v>411</v>
      </c>
      <c r="AK8" s="9" t="s">
        <v>412</v>
      </c>
      <c r="AL8" s="9" t="s">
        <v>413</v>
      </c>
      <c r="AM8" s="9" t="s">
        <v>414</v>
      </c>
      <c r="AN8" s="9" t="s">
        <v>415</v>
      </c>
      <c r="AO8" s="9" t="s">
        <v>416</v>
      </c>
      <c r="AP8" s="9" t="s">
        <v>417</v>
      </c>
      <c r="AQ8" s="9" t="s">
        <v>418</v>
      </c>
      <c r="AR8" s="9" t="s">
        <v>419</v>
      </c>
      <c r="AS8" s="9" t="s">
        <v>420</v>
      </c>
      <c r="AT8" s="9" t="s">
        <v>421</v>
      </c>
      <c r="AU8" s="9" t="s">
        <v>422</v>
      </c>
      <c r="AV8" s="9" t="s">
        <v>423</v>
      </c>
      <c r="AW8" s="9" t="s">
        <v>424</v>
      </c>
      <c r="AX8" s="9" t="s">
        <v>425</v>
      </c>
      <c r="AY8" s="9" t="s">
        <v>426</v>
      </c>
      <c r="AZ8" s="9" t="s">
        <v>427</v>
      </c>
      <c r="BA8" s="47"/>
      <c r="BB8" s="47"/>
      <c r="BC8" s="47"/>
      <c r="BD8" s="47"/>
    </row>
    <row r="9" spans="1:56" x14ac:dyDescent="0.25">
      <c r="A9" s="4">
        <v>1</v>
      </c>
      <c r="B9" s="10" t="s">
        <v>1941</v>
      </c>
      <c r="C9" s="4" t="s">
        <v>1942</v>
      </c>
      <c r="D9" s="4" t="s">
        <v>429</v>
      </c>
      <c r="E9" s="11" t="s">
        <v>430</v>
      </c>
      <c r="F9" s="7">
        <f>SUMIFS(NhatKy_ViPham!K:K, NhatKy_ViPham!E:E, "11_Su", NhatKy_ViPham!F:F, B9, NhatKy_ViPham!H:H, "L01")</f>
        <v>0</v>
      </c>
      <c r="G9" s="7">
        <f>SUMIFS(NhatKy_ViPham!K:K, NhatKy_ViPham!E:E, "11_Su", NhatKy_ViPham!F:F, B9, NhatKy_ViPham!H:H, "L02")</f>
        <v>0</v>
      </c>
      <c r="H9" s="7">
        <f>SUMIFS(NhatKy_ViPham!K:K, NhatKy_ViPham!E:E, "11_Su", NhatKy_ViPham!F:F, B9, NhatKy_ViPham!H:H, "L03")</f>
        <v>0</v>
      </c>
      <c r="I9" s="7">
        <f>SUMIFS(NhatKy_ViPham!K:K, NhatKy_ViPham!E:E, "11_Su", NhatKy_ViPham!F:F, B9, NhatKy_ViPham!H:H, "L04")</f>
        <v>0</v>
      </c>
      <c r="J9" s="7">
        <f>SUMIFS(NhatKy_ViPham!K:K, NhatKy_ViPham!E:E, "11_Su", NhatKy_ViPham!F:F, B9, NhatKy_ViPham!H:H, "L05")</f>
        <v>0</v>
      </c>
      <c r="K9" s="7">
        <f>SUMIFS(NhatKy_ViPham!K:K, NhatKy_ViPham!E:E, "11_Su", NhatKy_ViPham!F:F, B9, NhatKy_ViPham!H:H, "L06")</f>
        <v>0</v>
      </c>
      <c r="L9" s="7">
        <f>SUMIFS(NhatKy_ViPham!K:K, NhatKy_ViPham!E:E, "11_Su", NhatKy_ViPham!F:F, B9, NhatKy_ViPham!H:H, "L07")</f>
        <v>0</v>
      </c>
      <c r="M9" s="7">
        <f>SUMIFS(NhatKy_ViPham!K:K, NhatKy_ViPham!E:E, "11_Su", NhatKy_ViPham!F:F, B9, NhatKy_ViPham!H:H, "L08")</f>
        <v>0</v>
      </c>
      <c r="N9" s="7">
        <f>SUMIFS(NhatKy_ViPham!K:K, NhatKy_ViPham!E:E, "11_Su", NhatKy_ViPham!F:F, B9, NhatKy_ViPham!H:H, "L09")</f>
        <v>0</v>
      </c>
      <c r="O9" s="7">
        <f>SUMIFS(NhatKy_ViPham!K:K, NhatKy_ViPham!E:E, "11_Su", NhatKy_ViPham!F:F, B9, NhatKy_ViPham!H:H, "L10")</f>
        <v>0</v>
      </c>
      <c r="P9" s="12">
        <f>SUMIFS(NhatKy_ViPham!J:J, NhatKy_ViPham!E:E, "11_Su", NhatKy_ViPham!F:F, B9)</f>
        <v>0</v>
      </c>
      <c r="Q9" s="13">
        <f>SUMIFS(NhatKy_ViPham!K:K, NhatKy_ViPham!E:E, "11_Su", NhatKy_ViPham!F:F, B9)</f>
        <v>0</v>
      </c>
      <c r="R9" s="7">
        <f>100 + SUMIFS(NhatKy_ViPham!J:J, NhatKy_ViPham!E:E, "11_Su", NhatKy_ViPham!F:F, B9, NhatKy_ViPham!C:C, "T1") - SUMIFS(NhatKy_ViPham!K:K, NhatKy_ViPham!E:E, "11_Su", NhatKy_ViPham!F:F, B9, NhatKy_ViPham!C:C, "T1")</f>
        <v>100</v>
      </c>
      <c r="S9" s="7">
        <f>100 + SUMIFS(NhatKy_ViPham!J:J, NhatKy_ViPham!E:E, "11_Su", NhatKy_ViPham!F:F, B9, NhatKy_ViPham!C:C, "T2") - SUMIFS(NhatKy_ViPham!K:K, NhatKy_ViPham!E:E, "11_Su", NhatKy_ViPham!F:F, B9, NhatKy_ViPham!C:C, "T2")</f>
        <v>100</v>
      </c>
      <c r="T9" s="7">
        <f>100 + SUMIFS(NhatKy_ViPham!J:J, NhatKy_ViPham!E:E, "11_Su", NhatKy_ViPham!F:F, B9, NhatKy_ViPham!C:C, "T3") - SUMIFS(NhatKy_ViPham!K:K, NhatKy_ViPham!E:E, "11_Su", NhatKy_ViPham!F:F, B9, NhatKy_ViPham!C:C, "T3")</f>
        <v>100</v>
      </c>
      <c r="U9" s="7">
        <f>100 + SUMIFS(NhatKy_ViPham!J:J, NhatKy_ViPham!E:E, "11_Su", NhatKy_ViPham!F:F, B9, NhatKy_ViPham!C:C, "T4") - SUMIFS(NhatKy_ViPham!K:K, NhatKy_ViPham!E:E, "11_Su", NhatKy_ViPham!F:F, B9, NhatKy_ViPham!C:C, "T4")</f>
        <v>100</v>
      </c>
      <c r="V9" s="7">
        <f>100 + SUMIFS(NhatKy_ViPham!J:J, NhatKy_ViPham!E:E, "11_Su", NhatKy_ViPham!F:F, B9, NhatKy_ViPham!C:C, "T5") - SUMIFS(NhatKy_ViPham!K:K, NhatKy_ViPham!E:E, "11_Su", NhatKy_ViPham!F:F, B9, NhatKy_ViPham!C:C, "T5")</f>
        <v>100</v>
      </c>
      <c r="W9" s="7">
        <f>100 + SUMIFS(NhatKy_ViPham!J:J, NhatKy_ViPham!E:E, "11_Su", NhatKy_ViPham!F:F, B9, NhatKy_ViPham!C:C, "T6") - SUMIFS(NhatKy_ViPham!K:K, NhatKy_ViPham!E:E, "11_Su", NhatKy_ViPham!F:F, B9, NhatKy_ViPham!C:C, "T6")</f>
        <v>100</v>
      </c>
      <c r="X9" s="7">
        <f>100 + SUMIFS(NhatKy_ViPham!J:J, NhatKy_ViPham!E:E, "11_Su", NhatKy_ViPham!F:F, B9, NhatKy_ViPham!C:C, "T7") - SUMIFS(NhatKy_ViPham!K:K, NhatKy_ViPham!E:E, "11_Su", NhatKy_ViPham!F:F, B9, NhatKy_ViPham!C:C, "T7")</f>
        <v>100</v>
      </c>
      <c r="Y9" s="7">
        <f>100 + SUMIFS(NhatKy_ViPham!J:J, NhatKy_ViPham!E:E, "11_Su", NhatKy_ViPham!F:F, B9, NhatKy_ViPham!C:C, "T8") - SUMIFS(NhatKy_ViPham!K:K, NhatKy_ViPham!E:E, "11_Su", NhatKy_ViPham!F:F, B9, NhatKy_ViPham!C:C, "T8")</f>
        <v>100</v>
      </c>
      <c r="Z9" s="7">
        <f>100 + SUMIFS(NhatKy_ViPham!J:J, NhatKy_ViPham!E:E, "11_Su", NhatKy_ViPham!F:F, B9, NhatKy_ViPham!C:C, "T9") - SUMIFS(NhatKy_ViPham!K:K, NhatKy_ViPham!E:E, "11_Su", NhatKy_ViPham!F:F, B9, NhatKy_ViPham!C:C, "T9")</f>
        <v>100</v>
      </c>
      <c r="AA9" s="7">
        <f>100 + SUMIFS(NhatKy_ViPham!J:J, NhatKy_ViPham!E:E, "11_Su", NhatKy_ViPham!F:F, B9, NhatKy_ViPham!C:C, "T10") - SUMIFS(NhatKy_ViPham!K:K, NhatKy_ViPham!E:E, "11_Su", NhatKy_ViPham!F:F, B9, NhatKy_ViPham!C:C, "T10")</f>
        <v>100</v>
      </c>
      <c r="AB9" s="7">
        <f>100 + SUMIFS(NhatKy_ViPham!J:J, NhatKy_ViPham!E:E, "11_Su", NhatKy_ViPham!F:F, B9, NhatKy_ViPham!C:C, "T11") - SUMIFS(NhatKy_ViPham!K:K, NhatKy_ViPham!E:E, "11_Su", NhatKy_ViPham!F:F, B9, NhatKy_ViPham!C:C, "T11")</f>
        <v>100</v>
      </c>
      <c r="AC9" s="7">
        <f>100 + SUMIFS(NhatKy_ViPham!J:J, NhatKy_ViPham!E:E, "11_Su", NhatKy_ViPham!F:F, B9, NhatKy_ViPham!C:C, "T12") - SUMIFS(NhatKy_ViPham!K:K, NhatKy_ViPham!E:E, "11_Su", NhatKy_ViPham!F:F, B9, NhatKy_ViPham!C:C, "T12")</f>
        <v>100</v>
      </c>
      <c r="AD9" s="7">
        <f>100 + SUMIFS(NhatKy_ViPham!J:J, NhatKy_ViPham!E:E, "11_Su", NhatKy_ViPham!F:F, B9, NhatKy_ViPham!C:C, "T13") - SUMIFS(NhatKy_ViPham!K:K, NhatKy_ViPham!E:E, "11_Su", NhatKy_ViPham!F:F, B9, NhatKy_ViPham!C:C, "T13")</f>
        <v>100</v>
      </c>
      <c r="AE9" s="7">
        <f>100 + SUMIFS(NhatKy_ViPham!J:J, NhatKy_ViPham!E:E, "11_Su", NhatKy_ViPham!F:F, B9, NhatKy_ViPham!C:C, "T14") - SUMIFS(NhatKy_ViPham!K:K, NhatKy_ViPham!E:E, "11_Su", NhatKy_ViPham!F:F, B9, NhatKy_ViPham!C:C, "T14")</f>
        <v>100</v>
      </c>
      <c r="AF9" s="7">
        <f>100 + SUMIFS(NhatKy_ViPham!J:J, NhatKy_ViPham!E:E, "11_Su", NhatKy_ViPham!F:F, B9, NhatKy_ViPham!C:C, "T15") - SUMIFS(NhatKy_ViPham!K:K, NhatKy_ViPham!E:E, "11_Su", NhatKy_ViPham!F:F, B9, NhatKy_ViPham!C:C, "T15")</f>
        <v>100</v>
      </c>
      <c r="AG9" s="7">
        <f>100 + SUMIFS(NhatKy_ViPham!J:J, NhatKy_ViPham!E:E, "11_Su", NhatKy_ViPham!F:F, B9, NhatKy_ViPham!C:C, "T16") - SUMIFS(NhatKy_ViPham!K:K, NhatKy_ViPham!E:E, "11_Su", NhatKy_ViPham!F:F, B9, NhatKy_ViPham!C:C, "T16")</f>
        <v>100</v>
      </c>
      <c r="AH9" s="7">
        <f>100 + SUMIFS(NhatKy_ViPham!J:J, NhatKy_ViPham!E:E, "11_Su", NhatKy_ViPham!F:F, B9, NhatKy_ViPham!C:C, "T17") - SUMIFS(NhatKy_ViPham!K:K, NhatKy_ViPham!E:E, "11_Su", NhatKy_ViPham!F:F, B9, NhatKy_ViPham!C:C, "T17")</f>
        <v>100</v>
      </c>
      <c r="AI9" s="7">
        <f>100 + SUMIFS(NhatKy_ViPham!J:J, NhatKy_ViPham!E:E, "11_Su", NhatKy_ViPham!F:F, B9, NhatKy_ViPham!C:C, "T18") - SUMIFS(NhatKy_ViPham!K:K, NhatKy_ViPham!E:E, "11_Su", NhatKy_ViPham!F:F, B9, NhatKy_ViPham!C:C, "T18")</f>
        <v>100</v>
      </c>
      <c r="AJ9" s="7">
        <f>100 + SUMIFS(NhatKy_ViPham!J:J, NhatKy_ViPham!E:E, "11_Su", NhatKy_ViPham!F:F, B9, NhatKy_ViPham!C:C, "T19") - SUMIFS(NhatKy_ViPham!K:K, NhatKy_ViPham!E:E, "11_Su", NhatKy_ViPham!F:F, B9, NhatKy_ViPham!C:C, "T19")</f>
        <v>100</v>
      </c>
      <c r="AK9" s="7">
        <f>100 + SUMIFS(NhatKy_ViPham!J:J, NhatKy_ViPham!E:E, "11_Su", NhatKy_ViPham!F:F, B9, NhatKy_ViPham!C:C, "T20") - SUMIFS(NhatKy_ViPham!K:K, NhatKy_ViPham!E:E, "11_Su", NhatKy_ViPham!F:F, B9, NhatKy_ViPham!C:C, "T20")</f>
        <v>100</v>
      </c>
      <c r="AL9" s="7">
        <f>100 + SUMIFS(NhatKy_ViPham!J:J, NhatKy_ViPham!E:E, "11_Su", NhatKy_ViPham!F:F, B9, NhatKy_ViPham!C:C, "T21") - SUMIFS(NhatKy_ViPham!K:K, NhatKy_ViPham!E:E, "11_Su", NhatKy_ViPham!F:F, B9, NhatKy_ViPham!C:C, "T21")</f>
        <v>100</v>
      </c>
      <c r="AM9" s="7">
        <f>100 + SUMIFS(NhatKy_ViPham!J:J, NhatKy_ViPham!E:E, "11_Su", NhatKy_ViPham!F:F, B9, NhatKy_ViPham!C:C, "T22") - SUMIFS(NhatKy_ViPham!K:K, NhatKy_ViPham!E:E, "11_Su", NhatKy_ViPham!F:F, B9, NhatKy_ViPham!C:C, "T22")</f>
        <v>100</v>
      </c>
      <c r="AN9" s="7">
        <f>100 + SUMIFS(NhatKy_ViPham!J:J, NhatKy_ViPham!E:E, "11_Su", NhatKy_ViPham!F:F, B9, NhatKy_ViPham!C:C, "T23") - SUMIFS(NhatKy_ViPham!K:K, NhatKy_ViPham!E:E, "11_Su", NhatKy_ViPham!F:F, B9, NhatKy_ViPham!C:C, "T23")</f>
        <v>100</v>
      </c>
      <c r="AO9" s="7">
        <f>100 + SUMIFS(NhatKy_ViPham!J:J, NhatKy_ViPham!E:E, "11_Su", NhatKy_ViPham!F:F, B9, NhatKy_ViPham!C:C, "T24") - SUMIFS(NhatKy_ViPham!K:K, NhatKy_ViPham!E:E, "11_Su", NhatKy_ViPham!F:F, B9, NhatKy_ViPham!C:C, "T24")</f>
        <v>100</v>
      </c>
      <c r="AP9" s="7">
        <f>100 + SUMIFS(NhatKy_ViPham!J:J, NhatKy_ViPham!E:E, "11_Su", NhatKy_ViPham!F:F, B9, NhatKy_ViPham!C:C, "T25") - SUMIFS(NhatKy_ViPham!K:K, NhatKy_ViPham!E:E, "11_Su", NhatKy_ViPham!F:F, B9, NhatKy_ViPham!C:C, "T25")</f>
        <v>100</v>
      </c>
      <c r="AQ9" s="7">
        <f>100 + SUMIFS(NhatKy_ViPham!J:J, NhatKy_ViPham!E:E, "11_Su", NhatKy_ViPham!F:F, B9, NhatKy_ViPham!C:C, "T26") - SUMIFS(NhatKy_ViPham!K:K, NhatKy_ViPham!E:E, "11_Su", NhatKy_ViPham!F:F, B9, NhatKy_ViPham!C:C, "T26")</f>
        <v>100</v>
      </c>
      <c r="AR9" s="7">
        <f>100 + SUMIFS(NhatKy_ViPham!J:J, NhatKy_ViPham!E:E, "11_Su", NhatKy_ViPham!F:F, B9, NhatKy_ViPham!C:C, "T27") - SUMIFS(NhatKy_ViPham!K:K, NhatKy_ViPham!E:E, "11_Su", NhatKy_ViPham!F:F, B9, NhatKy_ViPham!C:C, "T27")</f>
        <v>100</v>
      </c>
      <c r="AS9" s="7">
        <f>100 + SUMIFS(NhatKy_ViPham!J:J, NhatKy_ViPham!E:E, "11_Su", NhatKy_ViPham!F:F, B9, NhatKy_ViPham!C:C, "T28") - SUMIFS(NhatKy_ViPham!K:K, NhatKy_ViPham!E:E, "11_Su", NhatKy_ViPham!F:F, B9, NhatKy_ViPham!C:C, "T28")</f>
        <v>100</v>
      </c>
      <c r="AT9" s="7">
        <f>100 + SUMIFS(NhatKy_ViPham!J:J, NhatKy_ViPham!E:E, "11_Su", NhatKy_ViPham!F:F, B9, NhatKy_ViPham!C:C, "T29") - SUMIFS(NhatKy_ViPham!K:K, NhatKy_ViPham!E:E, "11_Su", NhatKy_ViPham!F:F, B9, NhatKy_ViPham!C:C, "T29")</f>
        <v>100</v>
      </c>
      <c r="AU9" s="7">
        <f>100 + SUMIFS(NhatKy_ViPham!J:J, NhatKy_ViPham!E:E, "11_Su", NhatKy_ViPham!F:F, B9, NhatKy_ViPham!C:C, "T30") - SUMIFS(NhatKy_ViPham!K:K, NhatKy_ViPham!E:E, "11_Su", NhatKy_ViPham!F:F, B9, NhatKy_ViPham!C:C, "T30")</f>
        <v>100</v>
      </c>
      <c r="AV9" s="7">
        <f>100 + SUMIFS(NhatKy_ViPham!J:J, NhatKy_ViPham!E:E, "11_Su", NhatKy_ViPham!F:F, B9, NhatKy_ViPham!C:C, "T31") - SUMIFS(NhatKy_ViPham!K:K, NhatKy_ViPham!E:E, "11_Su", NhatKy_ViPham!F:F, B9, NhatKy_ViPham!C:C, "T31")</f>
        <v>100</v>
      </c>
      <c r="AW9" s="7">
        <f>100 + SUMIFS(NhatKy_ViPham!J:J, NhatKy_ViPham!E:E, "11_Su", NhatKy_ViPham!F:F, B9, NhatKy_ViPham!C:C, "T32") - SUMIFS(NhatKy_ViPham!K:K, NhatKy_ViPham!E:E, "11_Su", NhatKy_ViPham!F:F, B9, NhatKy_ViPham!C:C, "T32")</f>
        <v>100</v>
      </c>
      <c r="AX9" s="7">
        <f>100 + SUMIFS(NhatKy_ViPham!J:J, NhatKy_ViPham!E:E, "11_Su", NhatKy_ViPham!F:F, B9, NhatKy_ViPham!C:C, "T33") - SUMIFS(NhatKy_ViPham!K:K, NhatKy_ViPham!E:E, "11_Su", NhatKy_ViPham!F:F, B9, NhatKy_ViPham!C:C, "T33")</f>
        <v>100</v>
      </c>
      <c r="AY9" s="7">
        <f>100 + SUMIFS(NhatKy_ViPham!J:J, NhatKy_ViPham!E:E, "11_Su", NhatKy_ViPham!F:F, B9, NhatKy_ViPham!C:C, "T34") - SUMIFS(NhatKy_ViPham!K:K, NhatKy_ViPham!E:E, "11_Su", NhatKy_ViPham!F:F, B9, NhatKy_ViPham!C:C, "T34")</f>
        <v>100</v>
      </c>
      <c r="AZ9" s="7">
        <f>100 + SUMIFS(NhatKy_ViPham!J:J, NhatKy_ViPham!E:E, "11_Su", NhatKy_ViPham!F:F, B9, NhatKy_ViPham!C:C, "T35") - SUMIFS(NhatKy_ViPham!K:K, NhatKy_ViPham!E:E, "11_Su", NhatKy_ViPham!F:F, B9, NhatKy_ViPham!C:C, "T35")</f>
        <v>100</v>
      </c>
      <c r="BA9" s="12">
        <f t="shared" ref="BA9:BA43" si="0">ROUND(AVERAGE(R9:AZ9), 1)</f>
        <v>100</v>
      </c>
      <c r="BB9" s="11" t="s">
        <v>430</v>
      </c>
      <c r="BC9" s="14" t="str">
        <f t="shared" ref="BC9:BC43" si="1">IF(BB9="Có", "Chưa đạt", IF(BA9&gt;=85, "Tốt", IF(BA9&gt;=70, "Khá", IF(BA9&gt;=50, "Đạt", "Chưa đạt"))))</f>
        <v>Tốt</v>
      </c>
      <c r="BD9" s="10" t="str">
        <f t="shared" ref="BD9:BD43" si="2">IF(BC9="Chưa đạt", "🔴 Nguy cơ CHƯA ĐẠT", IF(BC9="Đạt", "🟡 CẦN NHẮC NHỞ", "🟢 BÌNH THƯỜNG"))</f>
        <v>🟢 BÌNH THƯỜNG</v>
      </c>
    </row>
    <row r="10" spans="1:56" x14ac:dyDescent="0.25">
      <c r="A10" s="5">
        <v>2</v>
      </c>
      <c r="B10" s="15" t="s">
        <v>806</v>
      </c>
      <c r="C10" s="5" t="s">
        <v>1943</v>
      </c>
      <c r="D10" s="5" t="s">
        <v>435</v>
      </c>
      <c r="E10" s="11" t="s">
        <v>430</v>
      </c>
      <c r="F10" s="6">
        <f>SUMIFS(NhatKy_ViPham!K:K, NhatKy_ViPham!E:E, "11_Su", NhatKy_ViPham!F:F, B10, NhatKy_ViPham!H:H, "L01")</f>
        <v>0</v>
      </c>
      <c r="G10" s="6">
        <f>SUMIFS(NhatKy_ViPham!K:K, NhatKy_ViPham!E:E, "11_Su", NhatKy_ViPham!F:F, B10, NhatKy_ViPham!H:H, "L02")</f>
        <v>0</v>
      </c>
      <c r="H10" s="6">
        <f>SUMIFS(NhatKy_ViPham!K:K, NhatKy_ViPham!E:E, "11_Su", NhatKy_ViPham!F:F, B10, NhatKy_ViPham!H:H, "L03")</f>
        <v>0</v>
      </c>
      <c r="I10" s="6">
        <f>SUMIFS(NhatKy_ViPham!K:K, NhatKy_ViPham!E:E, "11_Su", NhatKy_ViPham!F:F, B10, NhatKy_ViPham!H:H, "L04")</f>
        <v>0</v>
      </c>
      <c r="J10" s="6">
        <f>SUMIFS(NhatKy_ViPham!K:K, NhatKy_ViPham!E:E, "11_Su", NhatKy_ViPham!F:F, B10, NhatKy_ViPham!H:H, "L05")</f>
        <v>0</v>
      </c>
      <c r="K10" s="6">
        <f>SUMIFS(NhatKy_ViPham!K:K, NhatKy_ViPham!E:E, "11_Su", NhatKy_ViPham!F:F, B10, NhatKy_ViPham!H:H, "L06")</f>
        <v>0</v>
      </c>
      <c r="L10" s="6">
        <f>SUMIFS(NhatKy_ViPham!K:K, NhatKy_ViPham!E:E, "11_Su", NhatKy_ViPham!F:F, B10, NhatKy_ViPham!H:H, "L07")</f>
        <v>0</v>
      </c>
      <c r="M10" s="6">
        <f>SUMIFS(NhatKy_ViPham!K:K, NhatKy_ViPham!E:E, "11_Su", NhatKy_ViPham!F:F, B10, NhatKy_ViPham!H:H, "L08")</f>
        <v>0</v>
      </c>
      <c r="N10" s="6">
        <f>SUMIFS(NhatKy_ViPham!K:K, NhatKy_ViPham!E:E, "11_Su", NhatKy_ViPham!F:F, B10, NhatKy_ViPham!H:H, "L09")</f>
        <v>0</v>
      </c>
      <c r="O10" s="6">
        <f>SUMIFS(NhatKy_ViPham!K:K, NhatKy_ViPham!E:E, "11_Su", NhatKy_ViPham!F:F, B10, NhatKy_ViPham!H:H, "L10")</f>
        <v>0</v>
      </c>
      <c r="P10" s="12">
        <f>SUMIFS(NhatKy_ViPham!J:J, NhatKy_ViPham!E:E, "11_Su", NhatKy_ViPham!F:F, B10)</f>
        <v>0</v>
      </c>
      <c r="Q10" s="13">
        <f>SUMIFS(NhatKy_ViPham!K:K, NhatKy_ViPham!E:E, "11_Su", NhatKy_ViPham!F:F, B10)</f>
        <v>0</v>
      </c>
      <c r="R10" s="6">
        <f>100 + SUMIFS(NhatKy_ViPham!J:J, NhatKy_ViPham!E:E, "11_Su", NhatKy_ViPham!F:F, B10, NhatKy_ViPham!C:C, "T1") - SUMIFS(NhatKy_ViPham!K:K, NhatKy_ViPham!E:E, "11_Su", NhatKy_ViPham!F:F, B10, NhatKy_ViPham!C:C, "T1")</f>
        <v>100</v>
      </c>
      <c r="S10" s="6">
        <f>100 + SUMIFS(NhatKy_ViPham!J:J, NhatKy_ViPham!E:E, "11_Su", NhatKy_ViPham!F:F, B10, NhatKy_ViPham!C:C, "T2") - SUMIFS(NhatKy_ViPham!K:K, NhatKy_ViPham!E:E, "11_Su", NhatKy_ViPham!F:F, B10, NhatKy_ViPham!C:C, "T2")</f>
        <v>100</v>
      </c>
      <c r="T10" s="6">
        <f>100 + SUMIFS(NhatKy_ViPham!J:J, NhatKy_ViPham!E:E, "11_Su", NhatKy_ViPham!F:F, B10, NhatKy_ViPham!C:C, "T3") - SUMIFS(NhatKy_ViPham!K:K, NhatKy_ViPham!E:E, "11_Su", NhatKy_ViPham!F:F, B10, NhatKy_ViPham!C:C, "T3")</f>
        <v>100</v>
      </c>
      <c r="U10" s="6">
        <f>100 + SUMIFS(NhatKy_ViPham!J:J, NhatKy_ViPham!E:E, "11_Su", NhatKy_ViPham!F:F, B10, NhatKy_ViPham!C:C, "T4") - SUMIFS(NhatKy_ViPham!K:K, NhatKy_ViPham!E:E, "11_Su", NhatKy_ViPham!F:F, B10, NhatKy_ViPham!C:C, "T4")</f>
        <v>100</v>
      </c>
      <c r="V10" s="6">
        <f>100 + SUMIFS(NhatKy_ViPham!J:J, NhatKy_ViPham!E:E, "11_Su", NhatKy_ViPham!F:F, B10, NhatKy_ViPham!C:C, "T5") - SUMIFS(NhatKy_ViPham!K:K, NhatKy_ViPham!E:E, "11_Su", NhatKy_ViPham!F:F, B10, NhatKy_ViPham!C:C, "T5")</f>
        <v>100</v>
      </c>
      <c r="W10" s="6">
        <f>100 + SUMIFS(NhatKy_ViPham!J:J, NhatKy_ViPham!E:E, "11_Su", NhatKy_ViPham!F:F, B10, NhatKy_ViPham!C:C, "T6") - SUMIFS(NhatKy_ViPham!K:K, NhatKy_ViPham!E:E, "11_Su", NhatKy_ViPham!F:F, B10, NhatKy_ViPham!C:C, "T6")</f>
        <v>100</v>
      </c>
      <c r="X10" s="6">
        <f>100 + SUMIFS(NhatKy_ViPham!J:J, NhatKy_ViPham!E:E, "11_Su", NhatKy_ViPham!F:F, B10, NhatKy_ViPham!C:C, "T7") - SUMIFS(NhatKy_ViPham!K:K, NhatKy_ViPham!E:E, "11_Su", NhatKy_ViPham!F:F, B10, NhatKy_ViPham!C:C, "T7")</f>
        <v>100</v>
      </c>
      <c r="Y10" s="6">
        <f>100 + SUMIFS(NhatKy_ViPham!J:J, NhatKy_ViPham!E:E, "11_Su", NhatKy_ViPham!F:F, B10, NhatKy_ViPham!C:C, "T8") - SUMIFS(NhatKy_ViPham!K:K, NhatKy_ViPham!E:E, "11_Su", NhatKy_ViPham!F:F, B10, NhatKy_ViPham!C:C, "T8")</f>
        <v>100</v>
      </c>
      <c r="Z10" s="6">
        <f>100 + SUMIFS(NhatKy_ViPham!J:J, NhatKy_ViPham!E:E, "11_Su", NhatKy_ViPham!F:F, B10, NhatKy_ViPham!C:C, "T9") - SUMIFS(NhatKy_ViPham!K:K, NhatKy_ViPham!E:E, "11_Su", NhatKy_ViPham!F:F, B10, NhatKy_ViPham!C:C, "T9")</f>
        <v>100</v>
      </c>
      <c r="AA10" s="6">
        <f>100 + SUMIFS(NhatKy_ViPham!J:J, NhatKy_ViPham!E:E, "11_Su", NhatKy_ViPham!F:F, B10, NhatKy_ViPham!C:C, "T10") - SUMIFS(NhatKy_ViPham!K:K, NhatKy_ViPham!E:E, "11_Su", NhatKy_ViPham!F:F, B10, NhatKy_ViPham!C:C, "T10")</f>
        <v>100</v>
      </c>
      <c r="AB10" s="6">
        <f>100 + SUMIFS(NhatKy_ViPham!J:J, NhatKy_ViPham!E:E, "11_Su", NhatKy_ViPham!F:F, B10, NhatKy_ViPham!C:C, "T11") - SUMIFS(NhatKy_ViPham!K:K, NhatKy_ViPham!E:E, "11_Su", NhatKy_ViPham!F:F, B10, NhatKy_ViPham!C:C, "T11")</f>
        <v>100</v>
      </c>
      <c r="AC10" s="6">
        <f>100 + SUMIFS(NhatKy_ViPham!J:J, NhatKy_ViPham!E:E, "11_Su", NhatKy_ViPham!F:F, B10, NhatKy_ViPham!C:C, "T12") - SUMIFS(NhatKy_ViPham!K:K, NhatKy_ViPham!E:E, "11_Su", NhatKy_ViPham!F:F, B10, NhatKy_ViPham!C:C, "T12")</f>
        <v>100</v>
      </c>
      <c r="AD10" s="6">
        <f>100 + SUMIFS(NhatKy_ViPham!J:J, NhatKy_ViPham!E:E, "11_Su", NhatKy_ViPham!F:F, B10, NhatKy_ViPham!C:C, "T13") - SUMIFS(NhatKy_ViPham!K:K, NhatKy_ViPham!E:E, "11_Su", NhatKy_ViPham!F:F, B10, NhatKy_ViPham!C:C, "T13")</f>
        <v>100</v>
      </c>
      <c r="AE10" s="6">
        <f>100 + SUMIFS(NhatKy_ViPham!J:J, NhatKy_ViPham!E:E, "11_Su", NhatKy_ViPham!F:F, B10, NhatKy_ViPham!C:C, "T14") - SUMIFS(NhatKy_ViPham!K:K, NhatKy_ViPham!E:E, "11_Su", NhatKy_ViPham!F:F, B10, NhatKy_ViPham!C:C, "T14")</f>
        <v>100</v>
      </c>
      <c r="AF10" s="6">
        <f>100 + SUMIFS(NhatKy_ViPham!J:J, NhatKy_ViPham!E:E, "11_Su", NhatKy_ViPham!F:F, B10, NhatKy_ViPham!C:C, "T15") - SUMIFS(NhatKy_ViPham!K:K, NhatKy_ViPham!E:E, "11_Su", NhatKy_ViPham!F:F, B10, NhatKy_ViPham!C:C, "T15")</f>
        <v>100</v>
      </c>
      <c r="AG10" s="6">
        <f>100 + SUMIFS(NhatKy_ViPham!J:J, NhatKy_ViPham!E:E, "11_Su", NhatKy_ViPham!F:F, B10, NhatKy_ViPham!C:C, "T16") - SUMIFS(NhatKy_ViPham!K:K, NhatKy_ViPham!E:E, "11_Su", NhatKy_ViPham!F:F, B10, NhatKy_ViPham!C:C, "T16")</f>
        <v>100</v>
      </c>
      <c r="AH10" s="6">
        <f>100 + SUMIFS(NhatKy_ViPham!J:J, NhatKy_ViPham!E:E, "11_Su", NhatKy_ViPham!F:F, B10, NhatKy_ViPham!C:C, "T17") - SUMIFS(NhatKy_ViPham!K:K, NhatKy_ViPham!E:E, "11_Su", NhatKy_ViPham!F:F, B10, NhatKy_ViPham!C:C, "T17")</f>
        <v>100</v>
      </c>
      <c r="AI10" s="6">
        <f>100 + SUMIFS(NhatKy_ViPham!J:J, NhatKy_ViPham!E:E, "11_Su", NhatKy_ViPham!F:F, B10, NhatKy_ViPham!C:C, "T18") - SUMIFS(NhatKy_ViPham!K:K, NhatKy_ViPham!E:E, "11_Su", NhatKy_ViPham!F:F, B10, NhatKy_ViPham!C:C, "T18")</f>
        <v>100</v>
      </c>
      <c r="AJ10" s="6">
        <f>100 + SUMIFS(NhatKy_ViPham!J:J, NhatKy_ViPham!E:E, "11_Su", NhatKy_ViPham!F:F, B10, NhatKy_ViPham!C:C, "T19") - SUMIFS(NhatKy_ViPham!K:K, NhatKy_ViPham!E:E, "11_Su", NhatKy_ViPham!F:F, B10, NhatKy_ViPham!C:C, "T19")</f>
        <v>100</v>
      </c>
      <c r="AK10" s="6">
        <f>100 + SUMIFS(NhatKy_ViPham!J:J, NhatKy_ViPham!E:E, "11_Su", NhatKy_ViPham!F:F, B10, NhatKy_ViPham!C:C, "T20") - SUMIFS(NhatKy_ViPham!K:K, NhatKy_ViPham!E:E, "11_Su", NhatKy_ViPham!F:F, B10, NhatKy_ViPham!C:C, "T20")</f>
        <v>100</v>
      </c>
      <c r="AL10" s="6">
        <f>100 + SUMIFS(NhatKy_ViPham!J:J, NhatKy_ViPham!E:E, "11_Su", NhatKy_ViPham!F:F, B10, NhatKy_ViPham!C:C, "T21") - SUMIFS(NhatKy_ViPham!K:K, NhatKy_ViPham!E:E, "11_Su", NhatKy_ViPham!F:F, B10, NhatKy_ViPham!C:C, "T21")</f>
        <v>100</v>
      </c>
      <c r="AM10" s="6">
        <f>100 + SUMIFS(NhatKy_ViPham!J:J, NhatKy_ViPham!E:E, "11_Su", NhatKy_ViPham!F:F, B10, NhatKy_ViPham!C:C, "T22") - SUMIFS(NhatKy_ViPham!K:K, NhatKy_ViPham!E:E, "11_Su", NhatKy_ViPham!F:F, B10, NhatKy_ViPham!C:C, "T22")</f>
        <v>100</v>
      </c>
      <c r="AN10" s="6">
        <f>100 + SUMIFS(NhatKy_ViPham!J:J, NhatKy_ViPham!E:E, "11_Su", NhatKy_ViPham!F:F, B10, NhatKy_ViPham!C:C, "T23") - SUMIFS(NhatKy_ViPham!K:K, NhatKy_ViPham!E:E, "11_Su", NhatKy_ViPham!F:F, B10, NhatKy_ViPham!C:C, "T23")</f>
        <v>100</v>
      </c>
      <c r="AO10" s="6">
        <f>100 + SUMIFS(NhatKy_ViPham!J:J, NhatKy_ViPham!E:E, "11_Su", NhatKy_ViPham!F:F, B10, NhatKy_ViPham!C:C, "T24") - SUMIFS(NhatKy_ViPham!K:K, NhatKy_ViPham!E:E, "11_Su", NhatKy_ViPham!F:F, B10, NhatKy_ViPham!C:C, "T24")</f>
        <v>100</v>
      </c>
      <c r="AP10" s="6">
        <f>100 + SUMIFS(NhatKy_ViPham!J:J, NhatKy_ViPham!E:E, "11_Su", NhatKy_ViPham!F:F, B10, NhatKy_ViPham!C:C, "T25") - SUMIFS(NhatKy_ViPham!K:K, NhatKy_ViPham!E:E, "11_Su", NhatKy_ViPham!F:F, B10, NhatKy_ViPham!C:C, "T25")</f>
        <v>100</v>
      </c>
      <c r="AQ10" s="6">
        <f>100 + SUMIFS(NhatKy_ViPham!J:J, NhatKy_ViPham!E:E, "11_Su", NhatKy_ViPham!F:F, B10, NhatKy_ViPham!C:C, "T26") - SUMIFS(NhatKy_ViPham!K:K, NhatKy_ViPham!E:E, "11_Su", NhatKy_ViPham!F:F, B10, NhatKy_ViPham!C:C, "T26")</f>
        <v>100</v>
      </c>
      <c r="AR10" s="6">
        <f>100 + SUMIFS(NhatKy_ViPham!J:J, NhatKy_ViPham!E:E, "11_Su", NhatKy_ViPham!F:F, B10, NhatKy_ViPham!C:C, "T27") - SUMIFS(NhatKy_ViPham!K:K, NhatKy_ViPham!E:E, "11_Su", NhatKy_ViPham!F:F, B10, NhatKy_ViPham!C:C, "T27")</f>
        <v>100</v>
      </c>
      <c r="AS10" s="6">
        <f>100 + SUMIFS(NhatKy_ViPham!J:J, NhatKy_ViPham!E:E, "11_Su", NhatKy_ViPham!F:F, B10, NhatKy_ViPham!C:C, "T28") - SUMIFS(NhatKy_ViPham!K:K, NhatKy_ViPham!E:E, "11_Su", NhatKy_ViPham!F:F, B10, NhatKy_ViPham!C:C, "T28")</f>
        <v>100</v>
      </c>
      <c r="AT10" s="6">
        <f>100 + SUMIFS(NhatKy_ViPham!J:J, NhatKy_ViPham!E:E, "11_Su", NhatKy_ViPham!F:F, B10, NhatKy_ViPham!C:C, "T29") - SUMIFS(NhatKy_ViPham!K:K, NhatKy_ViPham!E:E, "11_Su", NhatKy_ViPham!F:F, B10, NhatKy_ViPham!C:C, "T29")</f>
        <v>100</v>
      </c>
      <c r="AU10" s="6">
        <f>100 + SUMIFS(NhatKy_ViPham!J:J, NhatKy_ViPham!E:E, "11_Su", NhatKy_ViPham!F:F, B10, NhatKy_ViPham!C:C, "T30") - SUMIFS(NhatKy_ViPham!K:K, NhatKy_ViPham!E:E, "11_Su", NhatKy_ViPham!F:F, B10, NhatKy_ViPham!C:C, "T30")</f>
        <v>100</v>
      </c>
      <c r="AV10" s="6">
        <f>100 + SUMIFS(NhatKy_ViPham!J:J, NhatKy_ViPham!E:E, "11_Su", NhatKy_ViPham!F:F, B10, NhatKy_ViPham!C:C, "T31") - SUMIFS(NhatKy_ViPham!K:K, NhatKy_ViPham!E:E, "11_Su", NhatKy_ViPham!F:F, B10, NhatKy_ViPham!C:C, "T31")</f>
        <v>100</v>
      </c>
      <c r="AW10" s="6">
        <f>100 + SUMIFS(NhatKy_ViPham!J:J, NhatKy_ViPham!E:E, "11_Su", NhatKy_ViPham!F:F, B10, NhatKy_ViPham!C:C, "T32") - SUMIFS(NhatKy_ViPham!K:K, NhatKy_ViPham!E:E, "11_Su", NhatKy_ViPham!F:F, B10, NhatKy_ViPham!C:C, "T32")</f>
        <v>100</v>
      </c>
      <c r="AX10" s="6">
        <f>100 + SUMIFS(NhatKy_ViPham!J:J, NhatKy_ViPham!E:E, "11_Su", NhatKy_ViPham!F:F, B10, NhatKy_ViPham!C:C, "T33") - SUMIFS(NhatKy_ViPham!K:K, NhatKy_ViPham!E:E, "11_Su", NhatKy_ViPham!F:F, B10, NhatKy_ViPham!C:C, "T33")</f>
        <v>100</v>
      </c>
      <c r="AY10" s="6">
        <f>100 + SUMIFS(NhatKy_ViPham!J:J, NhatKy_ViPham!E:E, "11_Su", NhatKy_ViPham!F:F, B10, NhatKy_ViPham!C:C, "T34") - SUMIFS(NhatKy_ViPham!K:K, NhatKy_ViPham!E:E, "11_Su", NhatKy_ViPham!F:F, B10, NhatKy_ViPham!C:C, "T34")</f>
        <v>100</v>
      </c>
      <c r="AZ10" s="6">
        <f>100 + SUMIFS(NhatKy_ViPham!J:J, NhatKy_ViPham!E:E, "11_Su", NhatKy_ViPham!F:F, B10, NhatKy_ViPham!C:C, "T35") - SUMIFS(NhatKy_ViPham!K:K, NhatKy_ViPham!E:E, "11_Su", NhatKy_ViPham!F:F, B10, NhatKy_ViPham!C:C, "T35")</f>
        <v>100</v>
      </c>
      <c r="BA10" s="12">
        <f t="shared" si="0"/>
        <v>100</v>
      </c>
      <c r="BB10" s="11" t="s">
        <v>430</v>
      </c>
      <c r="BC10" s="16" t="str">
        <f t="shared" si="1"/>
        <v>Tốt</v>
      </c>
      <c r="BD10" s="15" t="str">
        <f t="shared" si="2"/>
        <v>🟢 BÌNH THƯỜNG</v>
      </c>
    </row>
    <row r="11" spans="1:56" x14ac:dyDescent="0.25">
      <c r="A11" s="4">
        <v>3</v>
      </c>
      <c r="B11" s="10" t="s">
        <v>1944</v>
      </c>
      <c r="C11" s="4" t="s">
        <v>1710</v>
      </c>
      <c r="D11" s="4" t="s">
        <v>435</v>
      </c>
      <c r="E11" s="11" t="s">
        <v>430</v>
      </c>
      <c r="F11" s="7">
        <f>SUMIFS(NhatKy_ViPham!K:K, NhatKy_ViPham!E:E, "11_Su", NhatKy_ViPham!F:F, B11, NhatKy_ViPham!H:H, "L01")</f>
        <v>0</v>
      </c>
      <c r="G11" s="7">
        <f>SUMIFS(NhatKy_ViPham!K:K, NhatKy_ViPham!E:E, "11_Su", NhatKy_ViPham!F:F, B11, NhatKy_ViPham!H:H, "L02")</f>
        <v>0</v>
      </c>
      <c r="H11" s="7">
        <f>SUMIFS(NhatKy_ViPham!K:K, NhatKy_ViPham!E:E, "11_Su", NhatKy_ViPham!F:F, B11, NhatKy_ViPham!H:H, "L03")</f>
        <v>0</v>
      </c>
      <c r="I11" s="7">
        <f>SUMIFS(NhatKy_ViPham!K:K, NhatKy_ViPham!E:E, "11_Su", NhatKy_ViPham!F:F, B11, NhatKy_ViPham!H:H, "L04")</f>
        <v>0</v>
      </c>
      <c r="J11" s="7">
        <f>SUMIFS(NhatKy_ViPham!K:K, NhatKy_ViPham!E:E, "11_Su", NhatKy_ViPham!F:F, B11, NhatKy_ViPham!H:H, "L05")</f>
        <v>0</v>
      </c>
      <c r="K11" s="7">
        <f>SUMIFS(NhatKy_ViPham!K:K, NhatKy_ViPham!E:E, "11_Su", NhatKy_ViPham!F:F, B11, NhatKy_ViPham!H:H, "L06")</f>
        <v>0</v>
      </c>
      <c r="L11" s="7">
        <f>SUMIFS(NhatKy_ViPham!K:K, NhatKy_ViPham!E:E, "11_Su", NhatKy_ViPham!F:F, B11, NhatKy_ViPham!H:H, "L07")</f>
        <v>0</v>
      </c>
      <c r="M11" s="7">
        <f>SUMIFS(NhatKy_ViPham!K:K, NhatKy_ViPham!E:E, "11_Su", NhatKy_ViPham!F:F, B11, NhatKy_ViPham!H:H, "L08")</f>
        <v>0</v>
      </c>
      <c r="N11" s="7">
        <f>SUMIFS(NhatKy_ViPham!K:K, NhatKy_ViPham!E:E, "11_Su", NhatKy_ViPham!F:F, B11, NhatKy_ViPham!H:H, "L09")</f>
        <v>0</v>
      </c>
      <c r="O11" s="7">
        <f>SUMIFS(NhatKy_ViPham!K:K, NhatKy_ViPham!E:E, "11_Su", NhatKy_ViPham!F:F, B11, NhatKy_ViPham!H:H, "L10")</f>
        <v>0</v>
      </c>
      <c r="P11" s="12">
        <f>SUMIFS(NhatKy_ViPham!J:J, NhatKy_ViPham!E:E, "11_Su", NhatKy_ViPham!F:F, B11)</f>
        <v>0</v>
      </c>
      <c r="Q11" s="13">
        <f>SUMIFS(NhatKy_ViPham!K:K, NhatKy_ViPham!E:E, "11_Su", NhatKy_ViPham!F:F, B11)</f>
        <v>0</v>
      </c>
      <c r="R11" s="7">
        <f>100 + SUMIFS(NhatKy_ViPham!J:J, NhatKy_ViPham!E:E, "11_Su", NhatKy_ViPham!F:F, B11, NhatKy_ViPham!C:C, "T1") - SUMIFS(NhatKy_ViPham!K:K, NhatKy_ViPham!E:E, "11_Su", NhatKy_ViPham!F:F, B11, NhatKy_ViPham!C:C, "T1")</f>
        <v>100</v>
      </c>
      <c r="S11" s="7">
        <f>100 + SUMIFS(NhatKy_ViPham!J:J, NhatKy_ViPham!E:E, "11_Su", NhatKy_ViPham!F:F, B11, NhatKy_ViPham!C:C, "T2") - SUMIFS(NhatKy_ViPham!K:K, NhatKy_ViPham!E:E, "11_Su", NhatKy_ViPham!F:F, B11, NhatKy_ViPham!C:C, "T2")</f>
        <v>100</v>
      </c>
      <c r="T11" s="7">
        <f>100 + SUMIFS(NhatKy_ViPham!J:J, NhatKy_ViPham!E:E, "11_Su", NhatKy_ViPham!F:F, B11, NhatKy_ViPham!C:C, "T3") - SUMIFS(NhatKy_ViPham!K:K, NhatKy_ViPham!E:E, "11_Su", NhatKy_ViPham!F:F, B11, NhatKy_ViPham!C:C, "T3")</f>
        <v>100</v>
      </c>
      <c r="U11" s="7">
        <f>100 + SUMIFS(NhatKy_ViPham!J:J, NhatKy_ViPham!E:E, "11_Su", NhatKy_ViPham!F:F, B11, NhatKy_ViPham!C:C, "T4") - SUMIFS(NhatKy_ViPham!K:K, NhatKy_ViPham!E:E, "11_Su", NhatKy_ViPham!F:F, B11, NhatKy_ViPham!C:C, "T4")</f>
        <v>100</v>
      </c>
      <c r="V11" s="7">
        <f>100 + SUMIFS(NhatKy_ViPham!J:J, NhatKy_ViPham!E:E, "11_Su", NhatKy_ViPham!F:F, B11, NhatKy_ViPham!C:C, "T5") - SUMIFS(NhatKy_ViPham!K:K, NhatKy_ViPham!E:E, "11_Su", NhatKy_ViPham!F:F, B11, NhatKy_ViPham!C:C, "T5")</f>
        <v>100</v>
      </c>
      <c r="W11" s="7">
        <f>100 + SUMIFS(NhatKy_ViPham!J:J, NhatKy_ViPham!E:E, "11_Su", NhatKy_ViPham!F:F, B11, NhatKy_ViPham!C:C, "T6") - SUMIFS(NhatKy_ViPham!K:K, NhatKy_ViPham!E:E, "11_Su", NhatKy_ViPham!F:F, B11, NhatKy_ViPham!C:C, "T6")</f>
        <v>100</v>
      </c>
      <c r="X11" s="7">
        <f>100 + SUMIFS(NhatKy_ViPham!J:J, NhatKy_ViPham!E:E, "11_Su", NhatKy_ViPham!F:F, B11, NhatKy_ViPham!C:C, "T7") - SUMIFS(NhatKy_ViPham!K:K, NhatKy_ViPham!E:E, "11_Su", NhatKy_ViPham!F:F, B11, NhatKy_ViPham!C:C, "T7")</f>
        <v>100</v>
      </c>
      <c r="Y11" s="7">
        <f>100 + SUMIFS(NhatKy_ViPham!J:J, NhatKy_ViPham!E:E, "11_Su", NhatKy_ViPham!F:F, B11, NhatKy_ViPham!C:C, "T8") - SUMIFS(NhatKy_ViPham!K:K, NhatKy_ViPham!E:E, "11_Su", NhatKy_ViPham!F:F, B11, NhatKy_ViPham!C:C, "T8")</f>
        <v>100</v>
      </c>
      <c r="Z11" s="7">
        <f>100 + SUMIFS(NhatKy_ViPham!J:J, NhatKy_ViPham!E:E, "11_Su", NhatKy_ViPham!F:F, B11, NhatKy_ViPham!C:C, "T9") - SUMIFS(NhatKy_ViPham!K:K, NhatKy_ViPham!E:E, "11_Su", NhatKy_ViPham!F:F, B11, NhatKy_ViPham!C:C, "T9")</f>
        <v>100</v>
      </c>
      <c r="AA11" s="7">
        <f>100 + SUMIFS(NhatKy_ViPham!J:J, NhatKy_ViPham!E:E, "11_Su", NhatKy_ViPham!F:F, B11, NhatKy_ViPham!C:C, "T10") - SUMIFS(NhatKy_ViPham!K:K, NhatKy_ViPham!E:E, "11_Su", NhatKy_ViPham!F:F, B11, NhatKy_ViPham!C:C, "T10")</f>
        <v>100</v>
      </c>
      <c r="AB11" s="7">
        <f>100 + SUMIFS(NhatKy_ViPham!J:J, NhatKy_ViPham!E:E, "11_Su", NhatKy_ViPham!F:F, B11, NhatKy_ViPham!C:C, "T11") - SUMIFS(NhatKy_ViPham!K:K, NhatKy_ViPham!E:E, "11_Su", NhatKy_ViPham!F:F, B11, NhatKy_ViPham!C:C, "T11")</f>
        <v>100</v>
      </c>
      <c r="AC11" s="7">
        <f>100 + SUMIFS(NhatKy_ViPham!J:J, NhatKy_ViPham!E:E, "11_Su", NhatKy_ViPham!F:F, B11, NhatKy_ViPham!C:C, "T12") - SUMIFS(NhatKy_ViPham!K:K, NhatKy_ViPham!E:E, "11_Su", NhatKy_ViPham!F:F, B11, NhatKy_ViPham!C:C, "T12")</f>
        <v>100</v>
      </c>
      <c r="AD11" s="7">
        <f>100 + SUMIFS(NhatKy_ViPham!J:J, NhatKy_ViPham!E:E, "11_Su", NhatKy_ViPham!F:F, B11, NhatKy_ViPham!C:C, "T13") - SUMIFS(NhatKy_ViPham!K:K, NhatKy_ViPham!E:E, "11_Su", NhatKy_ViPham!F:F, B11, NhatKy_ViPham!C:C, "T13")</f>
        <v>100</v>
      </c>
      <c r="AE11" s="7">
        <f>100 + SUMIFS(NhatKy_ViPham!J:J, NhatKy_ViPham!E:E, "11_Su", NhatKy_ViPham!F:F, B11, NhatKy_ViPham!C:C, "T14") - SUMIFS(NhatKy_ViPham!K:K, NhatKy_ViPham!E:E, "11_Su", NhatKy_ViPham!F:F, B11, NhatKy_ViPham!C:C, "T14")</f>
        <v>100</v>
      </c>
      <c r="AF11" s="7">
        <f>100 + SUMIFS(NhatKy_ViPham!J:J, NhatKy_ViPham!E:E, "11_Su", NhatKy_ViPham!F:F, B11, NhatKy_ViPham!C:C, "T15") - SUMIFS(NhatKy_ViPham!K:K, NhatKy_ViPham!E:E, "11_Su", NhatKy_ViPham!F:F, B11, NhatKy_ViPham!C:C, "T15")</f>
        <v>100</v>
      </c>
      <c r="AG11" s="7">
        <f>100 + SUMIFS(NhatKy_ViPham!J:J, NhatKy_ViPham!E:E, "11_Su", NhatKy_ViPham!F:F, B11, NhatKy_ViPham!C:C, "T16") - SUMIFS(NhatKy_ViPham!K:K, NhatKy_ViPham!E:E, "11_Su", NhatKy_ViPham!F:F, B11, NhatKy_ViPham!C:C, "T16")</f>
        <v>100</v>
      </c>
      <c r="AH11" s="7">
        <f>100 + SUMIFS(NhatKy_ViPham!J:J, NhatKy_ViPham!E:E, "11_Su", NhatKy_ViPham!F:F, B11, NhatKy_ViPham!C:C, "T17") - SUMIFS(NhatKy_ViPham!K:K, NhatKy_ViPham!E:E, "11_Su", NhatKy_ViPham!F:F, B11, NhatKy_ViPham!C:C, "T17")</f>
        <v>100</v>
      </c>
      <c r="AI11" s="7">
        <f>100 + SUMIFS(NhatKy_ViPham!J:J, NhatKy_ViPham!E:E, "11_Su", NhatKy_ViPham!F:F, B11, NhatKy_ViPham!C:C, "T18") - SUMIFS(NhatKy_ViPham!K:K, NhatKy_ViPham!E:E, "11_Su", NhatKy_ViPham!F:F, B11, NhatKy_ViPham!C:C, "T18")</f>
        <v>100</v>
      </c>
      <c r="AJ11" s="7">
        <f>100 + SUMIFS(NhatKy_ViPham!J:J, NhatKy_ViPham!E:E, "11_Su", NhatKy_ViPham!F:F, B11, NhatKy_ViPham!C:C, "T19") - SUMIFS(NhatKy_ViPham!K:K, NhatKy_ViPham!E:E, "11_Su", NhatKy_ViPham!F:F, B11, NhatKy_ViPham!C:C, "T19")</f>
        <v>100</v>
      </c>
      <c r="AK11" s="7">
        <f>100 + SUMIFS(NhatKy_ViPham!J:J, NhatKy_ViPham!E:E, "11_Su", NhatKy_ViPham!F:F, B11, NhatKy_ViPham!C:C, "T20") - SUMIFS(NhatKy_ViPham!K:K, NhatKy_ViPham!E:E, "11_Su", NhatKy_ViPham!F:F, B11, NhatKy_ViPham!C:C, "T20")</f>
        <v>100</v>
      </c>
      <c r="AL11" s="7">
        <f>100 + SUMIFS(NhatKy_ViPham!J:J, NhatKy_ViPham!E:E, "11_Su", NhatKy_ViPham!F:F, B11, NhatKy_ViPham!C:C, "T21") - SUMIFS(NhatKy_ViPham!K:K, NhatKy_ViPham!E:E, "11_Su", NhatKy_ViPham!F:F, B11, NhatKy_ViPham!C:C, "T21")</f>
        <v>100</v>
      </c>
      <c r="AM11" s="7">
        <f>100 + SUMIFS(NhatKy_ViPham!J:J, NhatKy_ViPham!E:E, "11_Su", NhatKy_ViPham!F:F, B11, NhatKy_ViPham!C:C, "T22") - SUMIFS(NhatKy_ViPham!K:K, NhatKy_ViPham!E:E, "11_Su", NhatKy_ViPham!F:F, B11, NhatKy_ViPham!C:C, "T22")</f>
        <v>100</v>
      </c>
      <c r="AN11" s="7">
        <f>100 + SUMIFS(NhatKy_ViPham!J:J, NhatKy_ViPham!E:E, "11_Su", NhatKy_ViPham!F:F, B11, NhatKy_ViPham!C:C, "T23") - SUMIFS(NhatKy_ViPham!K:K, NhatKy_ViPham!E:E, "11_Su", NhatKy_ViPham!F:F, B11, NhatKy_ViPham!C:C, "T23")</f>
        <v>100</v>
      </c>
      <c r="AO11" s="7">
        <f>100 + SUMIFS(NhatKy_ViPham!J:J, NhatKy_ViPham!E:E, "11_Su", NhatKy_ViPham!F:F, B11, NhatKy_ViPham!C:C, "T24") - SUMIFS(NhatKy_ViPham!K:K, NhatKy_ViPham!E:E, "11_Su", NhatKy_ViPham!F:F, B11, NhatKy_ViPham!C:C, "T24")</f>
        <v>100</v>
      </c>
      <c r="AP11" s="7">
        <f>100 + SUMIFS(NhatKy_ViPham!J:J, NhatKy_ViPham!E:E, "11_Su", NhatKy_ViPham!F:F, B11, NhatKy_ViPham!C:C, "T25") - SUMIFS(NhatKy_ViPham!K:K, NhatKy_ViPham!E:E, "11_Su", NhatKy_ViPham!F:F, B11, NhatKy_ViPham!C:C, "T25")</f>
        <v>100</v>
      </c>
      <c r="AQ11" s="7">
        <f>100 + SUMIFS(NhatKy_ViPham!J:J, NhatKy_ViPham!E:E, "11_Su", NhatKy_ViPham!F:F, B11, NhatKy_ViPham!C:C, "T26") - SUMIFS(NhatKy_ViPham!K:K, NhatKy_ViPham!E:E, "11_Su", NhatKy_ViPham!F:F, B11, NhatKy_ViPham!C:C, "T26")</f>
        <v>100</v>
      </c>
      <c r="AR11" s="7">
        <f>100 + SUMIFS(NhatKy_ViPham!J:J, NhatKy_ViPham!E:E, "11_Su", NhatKy_ViPham!F:F, B11, NhatKy_ViPham!C:C, "T27") - SUMIFS(NhatKy_ViPham!K:K, NhatKy_ViPham!E:E, "11_Su", NhatKy_ViPham!F:F, B11, NhatKy_ViPham!C:C, "T27")</f>
        <v>100</v>
      </c>
      <c r="AS11" s="7">
        <f>100 + SUMIFS(NhatKy_ViPham!J:J, NhatKy_ViPham!E:E, "11_Su", NhatKy_ViPham!F:F, B11, NhatKy_ViPham!C:C, "T28") - SUMIFS(NhatKy_ViPham!K:K, NhatKy_ViPham!E:E, "11_Su", NhatKy_ViPham!F:F, B11, NhatKy_ViPham!C:C, "T28")</f>
        <v>100</v>
      </c>
      <c r="AT11" s="7">
        <f>100 + SUMIFS(NhatKy_ViPham!J:J, NhatKy_ViPham!E:E, "11_Su", NhatKy_ViPham!F:F, B11, NhatKy_ViPham!C:C, "T29") - SUMIFS(NhatKy_ViPham!K:K, NhatKy_ViPham!E:E, "11_Su", NhatKy_ViPham!F:F, B11, NhatKy_ViPham!C:C, "T29")</f>
        <v>100</v>
      </c>
      <c r="AU11" s="7">
        <f>100 + SUMIFS(NhatKy_ViPham!J:J, NhatKy_ViPham!E:E, "11_Su", NhatKy_ViPham!F:F, B11, NhatKy_ViPham!C:C, "T30") - SUMIFS(NhatKy_ViPham!K:K, NhatKy_ViPham!E:E, "11_Su", NhatKy_ViPham!F:F, B11, NhatKy_ViPham!C:C, "T30")</f>
        <v>100</v>
      </c>
      <c r="AV11" s="7">
        <f>100 + SUMIFS(NhatKy_ViPham!J:J, NhatKy_ViPham!E:E, "11_Su", NhatKy_ViPham!F:F, B11, NhatKy_ViPham!C:C, "T31") - SUMIFS(NhatKy_ViPham!K:K, NhatKy_ViPham!E:E, "11_Su", NhatKy_ViPham!F:F, B11, NhatKy_ViPham!C:C, "T31")</f>
        <v>100</v>
      </c>
      <c r="AW11" s="7">
        <f>100 + SUMIFS(NhatKy_ViPham!J:J, NhatKy_ViPham!E:E, "11_Su", NhatKy_ViPham!F:F, B11, NhatKy_ViPham!C:C, "T32") - SUMIFS(NhatKy_ViPham!K:K, NhatKy_ViPham!E:E, "11_Su", NhatKy_ViPham!F:F, B11, NhatKy_ViPham!C:C, "T32")</f>
        <v>100</v>
      </c>
      <c r="AX11" s="7">
        <f>100 + SUMIFS(NhatKy_ViPham!J:J, NhatKy_ViPham!E:E, "11_Su", NhatKy_ViPham!F:F, B11, NhatKy_ViPham!C:C, "T33") - SUMIFS(NhatKy_ViPham!K:K, NhatKy_ViPham!E:E, "11_Su", NhatKy_ViPham!F:F, B11, NhatKy_ViPham!C:C, "T33")</f>
        <v>100</v>
      </c>
      <c r="AY11" s="7">
        <f>100 + SUMIFS(NhatKy_ViPham!J:J, NhatKy_ViPham!E:E, "11_Su", NhatKy_ViPham!F:F, B11, NhatKy_ViPham!C:C, "T34") - SUMIFS(NhatKy_ViPham!K:K, NhatKy_ViPham!E:E, "11_Su", NhatKy_ViPham!F:F, B11, NhatKy_ViPham!C:C, "T34")</f>
        <v>100</v>
      </c>
      <c r="AZ11" s="7">
        <f>100 + SUMIFS(NhatKy_ViPham!J:J, NhatKy_ViPham!E:E, "11_Su", NhatKy_ViPham!F:F, B11, NhatKy_ViPham!C:C, "T35") - SUMIFS(NhatKy_ViPham!K:K, NhatKy_ViPham!E:E, "11_Su", NhatKy_ViPham!F:F, B11, NhatKy_ViPham!C:C, "T35")</f>
        <v>100</v>
      </c>
      <c r="BA11" s="12">
        <f t="shared" si="0"/>
        <v>100</v>
      </c>
      <c r="BB11" s="11" t="s">
        <v>430</v>
      </c>
      <c r="BC11" s="14" t="str">
        <f t="shared" si="1"/>
        <v>Tốt</v>
      </c>
      <c r="BD11" s="10" t="str">
        <f t="shared" si="2"/>
        <v>🟢 BÌNH THƯỜNG</v>
      </c>
    </row>
    <row r="12" spans="1:56" x14ac:dyDescent="0.25">
      <c r="A12" s="5">
        <v>4</v>
      </c>
      <c r="B12" s="15" t="s">
        <v>1945</v>
      </c>
      <c r="C12" s="5" t="s">
        <v>1694</v>
      </c>
      <c r="D12" s="5" t="s">
        <v>435</v>
      </c>
      <c r="E12" s="11" t="s">
        <v>430</v>
      </c>
      <c r="F12" s="6">
        <f>SUMIFS(NhatKy_ViPham!K:K, NhatKy_ViPham!E:E, "11_Su", NhatKy_ViPham!F:F, B12, NhatKy_ViPham!H:H, "L01")</f>
        <v>0</v>
      </c>
      <c r="G12" s="6">
        <f>SUMIFS(NhatKy_ViPham!K:K, NhatKy_ViPham!E:E, "11_Su", NhatKy_ViPham!F:F, B12, NhatKy_ViPham!H:H, "L02")</f>
        <v>0</v>
      </c>
      <c r="H12" s="6">
        <f>SUMIFS(NhatKy_ViPham!K:K, NhatKy_ViPham!E:E, "11_Su", NhatKy_ViPham!F:F, B12, NhatKy_ViPham!H:H, "L03")</f>
        <v>0</v>
      </c>
      <c r="I12" s="6">
        <f>SUMIFS(NhatKy_ViPham!K:K, NhatKy_ViPham!E:E, "11_Su", NhatKy_ViPham!F:F, B12, NhatKy_ViPham!H:H, "L04")</f>
        <v>0</v>
      </c>
      <c r="J12" s="6">
        <f>SUMIFS(NhatKy_ViPham!K:K, NhatKy_ViPham!E:E, "11_Su", NhatKy_ViPham!F:F, B12, NhatKy_ViPham!H:H, "L05")</f>
        <v>0</v>
      </c>
      <c r="K12" s="6">
        <f>SUMIFS(NhatKy_ViPham!K:K, NhatKy_ViPham!E:E, "11_Su", NhatKy_ViPham!F:F, B12, NhatKy_ViPham!H:H, "L06")</f>
        <v>0</v>
      </c>
      <c r="L12" s="6">
        <f>SUMIFS(NhatKy_ViPham!K:K, NhatKy_ViPham!E:E, "11_Su", NhatKy_ViPham!F:F, B12, NhatKy_ViPham!H:H, "L07")</f>
        <v>0</v>
      </c>
      <c r="M12" s="6">
        <f>SUMIFS(NhatKy_ViPham!K:K, NhatKy_ViPham!E:E, "11_Su", NhatKy_ViPham!F:F, B12, NhatKy_ViPham!H:H, "L08")</f>
        <v>0</v>
      </c>
      <c r="N12" s="6">
        <f>SUMIFS(NhatKy_ViPham!K:K, NhatKy_ViPham!E:E, "11_Su", NhatKy_ViPham!F:F, B12, NhatKy_ViPham!H:H, "L09")</f>
        <v>0</v>
      </c>
      <c r="O12" s="6">
        <f>SUMIFS(NhatKy_ViPham!K:K, NhatKy_ViPham!E:E, "11_Su", NhatKy_ViPham!F:F, B12, NhatKy_ViPham!H:H, "L10")</f>
        <v>0</v>
      </c>
      <c r="P12" s="12">
        <f>SUMIFS(NhatKy_ViPham!J:J, NhatKy_ViPham!E:E, "11_Su", NhatKy_ViPham!F:F, B12)</f>
        <v>0</v>
      </c>
      <c r="Q12" s="13">
        <f>SUMIFS(NhatKy_ViPham!K:K, NhatKy_ViPham!E:E, "11_Su", NhatKy_ViPham!F:F, B12)</f>
        <v>0</v>
      </c>
      <c r="R12" s="6">
        <f>100 + SUMIFS(NhatKy_ViPham!J:J, NhatKy_ViPham!E:E, "11_Su", NhatKy_ViPham!F:F, B12, NhatKy_ViPham!C:C, "T1") - SUMIFS(NhatKy_ViPham!K:K, NhatKy_ViPham!E:E, "11_Su", NhatKy_ViPham!F:F, B12, NhatKy_ViPham!C:C, "T1")</f>
        <v>100</v>
      </c>
      <c r="S12" s="6">
        <f>100 + SUMIFS(NhatKy_ViPham!J:J, NhatKy_ViPham!E:E, "11_Su", NhatKy_ViPham!F:F, B12, NhatKy_ViPham!C:C, "T2") - SUMIFS(NhatKy_ViPham!K:K, NhatKy_ViPham!E:E, "11_Su", NhatKy_ViPham!F:F, B12, NhatKy_ViPham!C:C, "T2")</f>
        <v>100</v>
      </c>
      <c r="T12" s="6">
        <f>100 + SUMIFS(NhatKy_ViPham!J:J, NhatKy_ViPham!E:E, "11_Su", NhatKy_ViPham!F:F, B12, NhatKy_ViPham!C:C, "T3") - SUMIFS(NhatKy_ViPham!K:K, NhatKy_ViPham!E:E, "11_Su", NhatKy_ViPham!F:F, B12, NhatKy_ViPham!C:C, "T3")</f>
        <v>100</v>
      </c>
      <c r="U12" s="6">
        <f>100 + SUMIFS(NhatKy_ViPham!J:J, NhatKy_ViPham!E:E, "11_Su", NhatKy_ViPham!F:F, B12, NhatKy_ViPham!C:C, "T4") - SUMIFS(NhatKy_ViPham!K:K, NhatKy_ViPham!E:E, "11_Su", NhatKy_ViPham!F:F, B12, NhatKy_ViPham!C:C, "T4")</f>
        <v>100</v>
      </c>
      <c r="V12" s="6">
        <f>100 + SUMIFS(NhatKy_ViPham!J:J, NhatKy_ViPham!E:E, "11_Su", NhatKy_ViPham!F:F, B12, NhatKy_ViPham!C:C, "T5") - SUMIFS(NhatKy_ViPham!K:K, NhatKy_ViPham!E:E, "11_Su", NhatKy_ViPham!F:F, B12, NhatKy_ViPham!C:C, "T5")</f>
        <v>100</v>
      </c>
      <c r="W12" s="6">
        <f>100 + SUMIFS(NhatKy_ViPham!J:J, NhatKy_ViPham!E:E, "11_Su", NhatKy_ViPham!F:F, B12, NhatKy_ViPham!C:C, "T6") - SUMIFS(NhatKy_ViPham!K:K, NhatKy_ViPham!E:E, "11_Su", NhatKy_ViPham!F:F, B12, NhatKy_ViPham!C:C, "T6")</f>
        <v>100</v>
      </c>
      <c r="X12" s="6">
        <f>100 + SUMIFS(NhatKy_ViPham!J:J, NhatKy_ViPham!E:E, "11_Su", NhatKy_ViPham!F:F, B12, NhatKy_ViPham!C:C, "T7") - SUMIFS(NhatKy_ViPham!K:K, NhatKy_ViPham!E:E, "11_Su", NhatKy_ViPham!F:F, B12, NhatKy_ViPham!C:C, "T7")</f>
        <v>100</v>
      </c>
      <c r="Y12" s="6">
        <f>100 + SUMIFS(NhatKy_ViPham!J:J, NhatKy_ViPham!E:E, "11_Su", NhatKy_ViPham!F:F, B12, NhatKy_ViPham!C:C, "T8") - SUMIFS(NhatKy_ViPham!K:K, NhatKy_ViPham!E:E, "11_Su", NhatKy_ViPham!F:F, B12, NhatKy_ViPham!C:C, "T8")</f>
        <v>100</v>
      </c>
      <c r="Z12" s="6">
        <f>100 + SUMIFS(NhatKy_ViPham!J:J, NhatKy_ViPham!E:E, "11_Su", NhatKy_ViPham!F:F, B12, NhatKy_ViPham!C:C, "T9") - SUMIFS(NhatKy_ViPham!K:K, NhatKy_ViPham!E:E, "11_Su", NhatKy_ViPham!F:F, B12, NhatKy_ViPham!C:C, "T9")</f>
        <v>100</v>
      </c>
      <c r="AA12" s="6">
        <f>100 + SUMIFS(NhatKy_ViPham!J:J, NhatKy_ViPham!E:E, "11_Su", NhatKy_ViPham!F:F, B12, NhatKy_ViPham!C:C, "T10") - SUMIFS(NhatKy_ViPham!K:K, NhatKy_ViPham!E:E, "11_Su", NhatKy_ViPham!F:F, B12, NhatKy_ViPham!C:C, "T10")</f>
        <v>100</v>
      </c>
      <c r="AB12" s="6">
        <f>100 + SUMIFS(NhatKy_ViPham!J:J, NhatKy_ViPham!E:E, "11_Su", NhatKy_ViPham!F:F, B12, NhatKy_ViPham!C:C, "T11") - SUMIFS(NhatKy_ViPham!K:K, NhatKy_ViPham!E:E, "11_Su", NhatKy_ViPham!F:F, B12, NhatKy_ViPham!C:C, "T11")</f>
        <v>100</v>
      </c>
      <c r="AC12" s="6">
        <f>100 + SUMIFS(NhatKy_ViPham!J:J, NhatKy_ViPham!E:E, "11_Su", NhatKy_ViPham!F:F, B12, NhatKy_ViPham!C:C, "T12") - SUMIFS(NhatKy_ViPham!K:K, NhatKy_ViPham!E:E, "11_Su", NhatKy_ViPham!F:F, B12, NhatKy_ViPham!C:C, "T12")</f>
        <v>100</v>
      </c>
      <c r="AD12" s="6">
        <f>100 + SUMIFS(NhatKy_ViPham!J:J, NhatKy_ViPham!E:E, "11_Su", NhatKy_ViPham!F:F, B12, NhatKy_ViPham!C:C, "T13") - SUMIFS(NhatKy_ViPham!K:K, NhatKy_ViPham!E:E, "11_Su", NhatKy_ViPham!F:F, B12, NhatKy_ViPham!C:C, "T13")</f>
        <v>100</v>
      </c>
      <c r="AE12" s="6">
        <f>100 + SUMIFS(NhatKy_ViPham!J:J, NhatKy_ViPham!E:E, "11_Su", NhatKy_ViPham!F:F, B12, NhatKy_ViPham!C:C, "T14") - SUMIFS(NhatKy_ViPham!K:K, NhatKy_ViPham!E:E, "11_Su", NhatKy_ViPham!F:F, B12, NhatKy_ViPham!C:C, "T14")</f>
        <v>100</v>
      </c>
      <c r="AF12" s="6">
        <f>100 + SUMIFS(NhatKy_ViPham!J:J, NhatKy_ViPham!E:E, "11_Su", NhatKy_ViPham!F:F, B12, NhatKy_ViPham!C:C, "T15") - SUMIFS(NhatKy_ViPham!K:K, NhatKy_ViPham!E:E, "11_Su", NhatKy_ViPham!F:F, B12, NhatKy_ViPham!C:C, "T15")</f>
        <v>100</v>
      </c>
      <c r="AG12" s="6">
        <f>100 + SUMIFS(NhatKy_ViPham!J:J, NhatKy_ViPham!E:E, "11_Su", NhatKy_ViPham!F:F, B12, NhatKy_ViPham!C:C, "T16") - SUMIFS(NhatKy_ViPham!K:K, NhatKy_ViPham!E:E, "11_Su", NhatKy_ViPham!F:F, B12, NhatKy_ViPham!C:C, "T16")</f>
        <v>100</v>
      </c>
      <c r="AH12" s="6">
        <f>100 + SUMIFS(NhatKy_ViPham!J:J, NhatKy_ViPham!E:E, "11_Su", NhatKy_ViPham!F:F, B12, NhatKy_ViPham!C:C, "T17") - SUMIFS(NhatKy_ViPham!K:K, NhatKy_ViPham!E:E, "11_Su", NhatKy_ViPham!F:F, B12, NhatKy_ViPham!C:C, "T17")</f>
        <v>100</v>
      </c>
      <c r="AI12" s="6">
        <f>100 + SUMIFS(NhatKy_ViPham!J:J, NhatKy_ViPham!E:E, "11_Su", NhatKy_ViPham!F:F, B12, NhatKy_ViPham!C:C, "T18") - SUMIFS(NhatKy_ViPham!K:K, NhatKy_ViPham!E:E, "11_Su", NhatKy_ViPham!F:F, B12, NhatKy_ViPham!C:C, "T18")</f>
        <v>100</v>
      </c>
      <c r="AJ12" s="6">
        <f>100 + SUMIFS(NhatKy_ViPham!J:J, NhatKy_ViPham!E:E, "11_Su", NhatKy_ViPham!F:F, B12, NhatKy_ViPham!C:C, "T19") - SUMIFS(NhatKy_ViPham!K:K, NhatKy_ViPham!E:E, "11_Su", NhatKy_ViPham!F:F, B12, NhatKy_ViPham!C:C, "T19")</f>
        <v>100</v>
      </c>
      <c r="AK12" s="6">
        <f>100 + SUMIFS(NhatKy_ViPham!J:J, NhatKy_ViPham!E:E, "11_Su", NhatKy_ViPham!F:F, B12, NhatKy_ViPham!C:C, "T20") - SUMIFS(NhatKy_ViPham!K:K, NhatKy_ViPham!E:E, "11_Su", NhatKy_ViPham!F:F, B12, NhatKy_ViPham!C:C, "T20")</f>
        <v>100</v>
      </c>
      <c r="AL12" s="6">
        <f>100 + SUMIFS(NhatKy_ViPham!J:J, NhatKy_ViPham!E:E, "11_Su", NhatKy_ViPham!F:F, B12, NhatKy_ViPham!C:C, "T21") - SUMIFS(NhatKy_ViPham!K:K, NhatKy_ViPham!E:E, "11_Su", NhatKy_ViPham!F:F, B12, NhatKy_ViPham!C:C, "T21")</f>
        <v>100</v>
      </c>
      <c r="AM12" s="6">
        <f>100 + SUMIFS(NhatKy_ViPham!J:J, NhatKy_ViPham!E:E, "11_Su", NhatKy_ViPham!F:F, B12, NhatKy_ViPham!C:C, "T22") - SUMIFS(NhatKy_ViPham!K:K, NhatKy_ViPham!E:E, "11_Su", NhatKy_ViPham!F:F, B12, NhatKy_ViPham!C:C, "T22")</f>
        <v>100</v>
      </c>
      <c r="AN12" s="6">
        <f>100 + SUMIFS(NhatKy_ViPham!J:J, NhatKy_ViPham!E:E, "11_Su", NhatKy_ViPham!F:F, B12, NhatKy_ViPham!C:C, "T23") - SUMIFS(NhatKy_ViPham!K:K, NhatKy_ViPham!E:E, "11_Su", NhatKy_ViPham!F:F, B12, NhatKy_ViPham!C:C, "T23")</f>
        <v>100</v>
      </c>
      <c r="AO12" s="6">
        <f>100 + SUMIFS(NhatKy_ViPham!J:J, NhatKy_ViPham!E:E, "11_Su", NhatKy_ViPham!F:F, B12, NhatKy_ViPham!C:C, "T24") - SUMIFS(NhatKy_ViPham!K:K, NhatKy_ViPham!E:E, "11_Su", NhatKy_ViPham!F:F, B12, NhatKy_ViPham!C:C, "T24")</f>
        <v>100</v>
      </c>
      <c r="AP12" s="6">
        <f>100 + SUMIFS(NhatKy_ViPham!J:J, NhatKy_ViPham!E:E, "11_Su", NhatKy_ViPham!F:F, B12, NhatKy_ViPham!C:C, "T25") - SUMIFS(NhatKy_ViPham!K:K, NhatKy_ViPham!E:E, "11_Su", NhatKy_ViPham!F:F, B12, NhatKy_ViPham!C:C, "T25")</f>
        <v>100</v>
      </c>
      <c r="AQ12" s="6">
        <f>100 + SUMIFS(NhatKy_ViPham!J:J, NhatKy_ViPham!E:E, "11_Su", NhatKy_ViPham!F:F, B12, NhatKy_ViPham!C:C, "T26") - SUMIFS(NhatKy_ViPham!K:K, NhatKy_ViPham!E:E, "11_Su", NhatKy_ViPham!F:F, B12, NhatKy_ViPham!C:C, "T26")</f>
        <v>100</v>
      </c>
      <c r="AR12" s="6">
        <f>100 + SUMIFS(NhatKy_ViPham!J:J, NhatKy_ViPham!E:E, "11_Su", NhatKy_ViPham!F:F, B12, NhatKy_ViPham!C:C, "T27") - SUMIFS(NhatKy_ViPham!K:K, NhatKy_ViPham!E:E, "11_Su", NhatKy_ViPham!F:F, B12, NhatKy_ViPham!C:C, "T27")</f>
        <v>100</v>
      </c>
      <c r="AS12" s="6">
        <f>100 + SUMIFS(NhatKy_ViPham!J:J, NhatKy_ViPham!E:E, "11_Su", NhatKy_ViPham!F:F, B12, NhatKy_ViPham!C:C, "T28") - SUMIFS(NhatKy_ViPham!K:K, NhatKy_ViPham!E:E, "11_Su", NhatKy_ViPham!F:F, B12, NhatKy_ViPham!C:C, "T28")</f>
        <v>100</v>
      </c>
      <c r="AT12" s="6">
        <f>100 + SUMIFS(NhatKy_ViPham!J:J, NhatKy_ViPham!E:E, "11_Su", NhatKy_ViPham!F:F, B12, NhatKy_ViPham!C:C, "T29") - SUMIFS(NhatKy_ViPham!K:K, NhatKy_ViPham!E:E, "11_Su", NhatKy_ViPham!F:F, B12, NhatKy_ViPham!C:C, "T29")</f>
        <v>100</v>
      </c>
      <c r="AU12" s="6">
        <f>100 + SUMIFS(NhatKy_ViPham!J:J, NhatKy_ViPham!E:E, "11_Su", NhatKy_ViPham!F:F, B12, NhatKy_ViPham!C:C, "T30") - SUMIFS(NhatKy_ViPham!K:K, NhatKy_ViPham!E:E, "11_Su", NhatKy_ViPham!F:F, B12, NhatKy_ViPham!C:C, "T30")</f>
        <v>100</v>
      </c>
      <c r="AV12" s="6">
        <f>100 + SUMIFS(NhatKy_ViPham!J:J, NhatKy_ViPham!E:E, "11_Su", NhatKy_ViPham!F:F, B12, NhatKy_ViPham!C:C, "T31") - SUMIFS(NhatKy_ViPham!K:K, NhatKy_ViPham!E:E, "11_Su", NhatKy_ViPham!F:F, B12, NhatKy_ViPham!C:C, "T31")</f>
        <v>100</v>
      </c>
      <c r="AW12" s="6">
        <f>100 + SUMIFS(NhatKy_ViPham!J:J, NhatKy_ViPham!E:E, "11_Su", NhatKy_ViPham!F:F, B12, NhatKy_ViPham!C:C, "T32") - SUMIFS(NhatKy_ViPham!K:K, NhatKy_ViPham!E:E, "11_Su", NhatKy_ViPham!F:F, B12, NhatKy_ViPham!C:C, "T32")</f>
        <v>100</v>
      </c>
      <c r="AX12" s="6">
        <f>100 + SUMIFS(NhatKy_ViPham!J:J, NhatKy_ViPham!E:E, "11_Su", NhatKy_ViPham!F:F, B12, NhatKy_ViPham!C:C, "T33") - SUMIFS(NhatKy_ViPham!K:K, NhatKy_ViPham!E:E, "11_Su", NhatKy_ViPham!F:F, B12, NhatKy_ViPham!C:C, "T33")</f>
        <v>100</v>
      </c>
      <c r="AY12" s="6">
        <f>100 + SUMIFS(NhatKy_ViPham!J:J, NhatKy_ViPham!E:E, "11_Su", NhatKy_ViPham!F:F, B12, NhatKy_ViPham!C:C, "T34") - SUMIFS(NhatKy_ViPham!K:K, NhatKy_ViPham!E:E, "11_Su", NhatKy_ViPham!F:F, B12, NhatKy_ViPham!C:C, "T34")</f>
        <v>100</v>
      </c>
      <c r="AZ12" s="6">
        <f>100 + SUMIFS(NhatKy_ViPham!J:J, NhatKy_ViPham!E:E, "11_Su", NhatKy_ViPham!F:F, B12, NhatKy_ViPham!C:C, "T35") - SUMIFS(NhatKy_ViPham!K:K, NhatKy_ViPham!E:E, "11_Su", NhatKy_ViPham!F:F, B12, NhatKy_ViPham!C:C, "T35")</f>
        <v>100</v>
      </c>
      <c r="BA12" s="12">
        <f t="shared" si="0"/>
        <v>100</v>
      </c>
      <c r="BB12" s="11" t="s">
        <v>430</v>
      </c>
      <c r="BC12" s="16" t="str">
        <f t="shared" si="1"/>
        <v>Tốt</v>
      </c>
      <c r="BD12" s="15" t="str">
        <f t="shared" si="2"/>
        <v>🟢 BÌNH THƯỜNG</v>
      </c>
    </row>
    <row r="13" spans="1:56" x14ac:dyDescent="0.25">
      <c r="A13" s="4">
        <v>5</v>
      </c>
      <c r="B13" s="10" t="s">
        <v>1946</v>
      </c>
      <c r="C13" s="4" t="s">
        <v>1924</v>
      </c>
      <c r="D13" s="4" t="s">
        <v>435</v>
      </c>
      <c r="E13" s="11" t="s">
        <v>430</v>
      </c>
      <c r="F13" s="7">
        <f>SUMIFS(NhatKy_ViPham!K:K, NhatKy_ViPham!E:E, "11_Su", NhatKy_ViPham!F:F, B13, NhatKy_ViPham!H:H, "L01")</f>
        <v>0</v>
      </c>
      <c r="G13" s="7">
        <f>SUMIFS(NhatKy_ViPham!K:K, NhatKy_ViPham!E:E, "11_Su", NhatKy_ViPham!F:F, B13, NhatKy_ViPham!H:H, "L02")</f>
        <v>0</v>
      </c>
      <c r="H13" s="7">
        <f>SUMIFS(NhatKy_ViPham!K:K, NhatKy_ViPham!E:E, "11_Su", NhatKy_ViPham!F:F, B13, NhatKy_ViPham!H:H, "L03")</f>
        <v>0</v>
      </c>
      <c r="I13" s="7">
        <f>SUMIFS(NhatKy_ViPham!K:K, NhatKy_ViPham!E:E, "11_Su", NhatKy_ViPham!F:F, B13, NhatKy_ViPham!H:H, "L04")</f>
        <v>0</v>
      </c>
      <c r="J13" s="7">
        <f>SUMIFS(NhatKy_ViPham!K:K, NhatKy_ViPham!E:E, "11_Su", NhatKy_ViPham!F:F, B13, NhatKy_ViPham!H:H, "L05")</f>
        <v>0</v>
      </c>
      <c r="K13" s="7">
        <f>SUMIFS(NhatKy_ViPham!K:K, NhatKy_ViPham!E:E, "11_Su", NhatKy_ViPham!F:F, B13, NhatKy_ViPham!H:H, "L06")</f>
        <v>0</v>
      </c>
      <c r="L13" s="7">
        <f>SUMIFS(NhatKy_ViPham!K:K, NhatKy_ViPham!E:E, "11_Su", NhatKy_ViPham!F:F, B13, NhatKy_ViPham!H:H, "L07")</f>
        <v>0</v>
      </c>
      <c r="M13" s="7">
        <f>SUMIFS(NhatKy_ViPham!K:K, NhatKy_ViPham!E:E, "11_Su", NhatKy_ViPham!F:F, B13, NhatKy_ViPham!H:H, "L08")</f>
        <v>0</v>
      </c>
      <c r="N13" s="7">
        <f>SUMIFS(NhatKy_ViPham!K:K, NhatKy_ViPham!E:E, "11_Su", NhatKy_ViPham!F:F, B13, NhatKy_ViPham!H:H, "L09")</f>
        <v>0</v>
      </c>
      <c r="O13" s="7">
        <f>SUMIFS(NhatKy_ViPham!K:K, NhatKy_ViPham!E:E, "11_Su", NhatKy_ViPham!F:F, B13, NhatKy_ViPham!H:H, "L10")</f>
        <v>0</v>
      </c>
      <c r="P13" s="12">
        <f>SUMIFS(NhatKy_ViPham!J:J, NhatKy_ViPham!E:E, "11_Su", NhatKy_ViPham!F:F, B13)</f>
        <v>0</v>
      </c>
      <c r="Q13" s="13">
        <f>SUMIFS(NhatKy_ViPham!K:K, NhatKy_ViPham!E:E, "11_Su", NhatKy_ViPham!F:F, B13)</f>
        <v>0</v>
      </c>
      <c r="R13" s="7">
        <f>100 + SUMIFS(NhatKy_ViPham!J:J, NhatKy_ViPham!E:E, "11_Su", NhatKy_ViPham!F:F, B13, NhatKy_ViPham!C:C, "T1") - SUMIFS(NhatKy_ViPham!K:K, NhatKy_ViPham!E:E, "11_Su", NhatKy_ViPham!F:F, B13, NhatKy_ViPham!C:C, "T1")</f>
        <v>100</v>
      </c>
      <c r="S13" s="7">
        <f>100 + SUMIFS(NhatKy_ViPham!J:J, NhatKy_ViPham!E:E, "11_Su", NhatKy_ViPham!F:F, B13, NhatKy_ViPham!C:C, "T2") - SUMIFS(NhatKy_ViPham!K:K, NhatKy_ViPham!E:E, "11_Su", NhatKy_ViPham!F:F, B13, NhatKy_ViPham!C:C, "T2")</f>
        <v>100</v>
      </c>
      <c r="T13" s="7">
        <f>100 + SUMIFS(NhatKy_ViPham!J:J, NhatKy_ViPham!E:E, "11_Su", NhatKy_ViPham!F:F, B13, NhatKy_ViPham!C:C, "T3") - SUMIFS(NhatKy_ViPham!K:K, NhatKy_ViPham!E:E, "11_Su", NhatKy_ViPham!F:F, B13, NhatKy_ViPham!C:C, "T3")</f>
        <v>100</v>
      </c>
      <c r="U13" s="7">
        <f>100 + SUMIFS(NhatKy_ViPham!J:J, NhatKy_ViPham!E:E, "11_Su", NhatKy_ViPham!F:F, B13, NhatKy_ViPham!C:C, "T4") - SUMIFS(NhatKy_ViPham!K:K, NhatKy_ViPham!E:E, "11_Su", NhatKy_ViPham!F:F, B13, NhatKy_ViPham!C:C, "T4")</f>
        <v>100</v>
      </c>
      <c r="V13" s="7">
        <f>100 + SUMIFS(NhatKy_ViPham!J:J, NhatKy_ViPham!E:E, "11_Su", NhatKy_ViPham!F:F, B13, NhatKy_ViPham!C:C, "T5") - SUMIFS(NhatKy_ViPham!K:K, NhatKy_ViPham!E:E, "11_Su", NhatKy_ViPham!F:F, B13, NhatKy_ViPham!C:C, "T5")</f>
        <v>100</v>
      </c>
      <c r="W13" s="7">
        <f>100 + SUMIFS(NhatKy_ViPham!J:J, NhatKy_ViPham!E:E, "11_Su", NhatKy_ViPham!F:F, B13, NhatKy_ViPham!C:C, "T6") - SUMIFS(NhatKy_ViPham!K:K, NhatKy_ViPham!E:E, "11_Su", NhatKy_ViPham!F:F, B13, NhatKy_ViPham!C:C, "T6")</f>
        <v>100</v>
      </c>
      <c r="X13" s="7">
        <f>100 + SUMIFS(NhatKy_ViPham!J:J, NhatKy_ViPham!E:E, "11_Su", NhatKy_ViPham!F:F, B13, NhatKy_ViPham!C:C, "T7") - SUMIFS(NhatKy_ViPham!K:K, NhatKy_ViPham!E:E, "11_Su", NhatKy_ViPham!F:F, B13, NhatKy_ViPham!C:C, "T7")</f>
        <v>100</v>
      </c>
      <c r="Y13" s="7">
        <f>100 + SUMIFS(NhatKy_ViPham!J:J, NhatKy_ViPham!E:E, "11_Su", NhatKy_ViPham!F:F, B13, NhatKy_ViPham!C:C, "T8") - SUMIFS(NhatKy_ViPham!K:K, NhatKy_ViPham!E:E, "11_Su", NhatKy_ViPham!F:F, B13, NhatKy_ViPham!C:C, "T8")</f>
        <v>100</v>
      </c>
      <c r="Z13" s="7">
        <f>100 + SUMIFS(NhatKy_ViPham!J:J, NhatKy_ViPham!E:E, "11_Su", NhatKy_ViPham!F:F, B13, NhatKy_ViPham!C:C, "T9") - SUMIFS(NhatKy_ViPham!K:K, NhatKy_ViPham!E:E, "11_Su", NhatKy_ViPham!F:F, B13, NhatKy_ViPham!C:C, "T9")</f>
        <v>100</v>
      </c>
      <c r="AA13" s="7">
        <f>100 + SUMIFS(NhatKy_ViPham!J:J, NhatKy_ViPham!E:E, "11_Su", NhatKy_ViPham!F:F, B13, NhatKy_ViPham!C:C, "T10") - SUMIFS(NhatKy_ViPham!K:K, NhatKy_ViPham!E:E, "11_Su", NhatKy_ViPham!F:F, B13, NhatKy_ViPham!C:C, "T10")</f>
        <v>100</v>
      </c>
      <c r="AB13" s="7">
        <f>100 + SUMIFS(NhatKy_ViPham!J:J, NhatKy_ViPham!E:E, "11_Su", NhatKy_ViPham!F:F, B13, NhatKy_ViPham!C:C, "T11") - SUMIFS(NhatKy_ViPham!K:K, NhatKy_ViPham!E:E, "11_Su", NhatKy_ViPham!F:F, B13, NhatKy_ViPham!C:C, "T11")</f>
        <v>100</v>
      </c>
      <c r="AC13" s="7">
        <f>100 + SUMIFS(NhatKy_ViPham!J:J, NhatKy_ViPham!E:E, "11_Su", NhatKy_ViPham!F:F, B13, NhatKy_ViPham!C:C, "T12") - SUMIFS(NhatKy_ViPham!K:K, NhatKy_ViPham!E:E, "11_Su", NhatKy_ViPham!F:F, B13, NhatKy_ViPham!C:C, "T12")</f>
        <v>100</v>
      </c>
      <c r="AD13" s="7">
        <f>100 + SUMIFS(NhatKy_ViPham!J:J, NhatKy_ViPham!E:E, "11_Su", NhatKy_ViPham!F:F, B13, NhatKy_ViPham!C:C, "T13") - SUMIFS(NhatKy_ViPham!K:K, NhatKy_ViPham!E:E, "11_Su", NhatKy_ViPham!F:F, B13, NhatKy_ViPham!C:C, "T13")</f>
        <v>100</v>
      </c>
      <c r="AE13" s="7">
        <f>100 + SUMIFS(NhatKy_ViPham!J:J, NhatKy_ViPham!E:E, "11_Su", NhatKy_ViPham!F:F, B13, NhatKy_ViPham!C:C, "T14") - SUMIFS(NhatKy_ViPham!K:K, NhatKy_ViPham!E:E, "11_Su", NhatKy_ViPham!F:F, B13, NhatKy_ViPham!C:C, "T14")</f>
        <v>100</v>
      </c>
      <c r="AF13" s="7">
        <f>100 + SUMIFS(NhatKy_ViPham!J:J, NhatKy_ViPham!E:E, "11_Su", NhatKy_ViPham!F:F, B13, NhatKy_ViPham!C:C, "T15") - SUMIFS(NhatKy_ViPham!K:K, NhatKy_ViPham!E:E, "11_Su", NhatKy_ViPham!F:F, B13, NhatKy_ViPham!C:C, "T15")</f>
        <v>100</v>
      </c>
      <c r="AG13" s="7">
        <f>100 + SUMIFS(NhatKy_ViPham!J:J, NhatKy_ViPham!E:E, "11_Su", NhatKy_ViPham!F:F, B13, NhatKy_ViPham!C:C, "T16") - SUMIFS(NhatKy_ViPham!K:K, NhatKy_ViPham!E:E, "11_Su", NhatKy_ViPham!F:F, B13, NhatKy_ViPham!C:C, "T16")</f>
        <v>100</v>
      </c>
      <c r="AH13" s="7">
        <f>100 + SUMIFS(NhatKy_ViPham!J:J, NhatKy_ViPham!E:E, "11_Su", NhatKy_ViPham!F:F, B13, NhatKy_ViPham!C:C, "T17") - SUMIFS(NhatKy_ViPham!K:K, NhatKy_ViPham!E:E, "11_Su", NhatKy_ViPham!F:F, B13, NhatKy_ViPham!C:C, "T17")</f>
        <v>100</v>
      </c>
      <c r="AI13" s="7">
        <f>100 + SUMIFS(NhatKy_ViPham!J:J, NhatKy_ViPham!E:E, "11_Su", NhatKy_ViPham!F:F, B13, NhatKy_ViPham!C:C, "T18") - SUMIFS(NhatKy_ViPham!K:K, NhatKy_ViPham!E:E, "11_Su", NhatKy_ViPham!F:F, B13, NhatKy_ViPham!C:C, "T18")</f>
        <v>100</v>
      </c>
      <c r="AJ13" s="7">
        <f>100 + SUMIFS(NhatKy_ViPham!J:J, NhatKy_ViPham!E:E, "11_Su", NhatKy_ViPham!F:F, B13, NhatKy_ViPham!C:C, "T19") - SUMIFS(NhatKy_ViPham!K:K, NhatKy_ViPham!E:E, "11_Su", NhatKy_ViPham!F:F, B13, NhatKy_ViPham!C:C, "T19")</f>
        <v>100</v>
      </c>
      <c r="AK13" s="7">
        <f>100 + SUMIFS(NhatKy_ViPham!J:J, NhatKy_ViPham!E:E, "11_Su", NhatKy_ViPham!F:F, B13, NhatKy_ViPham!C:C, "T20") - SUMIFS(NhatKy_ViPham!K:K, NhatKy_ViPham!E:E, "11_Su", NhatKy_ViPham!F:F, B13, NhatKy_ViPham!C:C, "T20")</f>
        <v>100</v>
      </c>
      <c r="AL13" s="7">
        <f>100 + SUMIFS(NhatKy_ViPham!J:J, NhatKy_ViPham!E:E, "11_Su", NhatKy_ViPham!F:F, B13, NhatKy_ViPham!C:C, "T21") - SUMIFS(NhatKy_ViPham!K:K, NhatKy_ViPham!E:E, "11_Su", NhatKy_ViPham!F:F, B13, NhatKy_ViPham!C:C, "T21")</f>
        <v>100</v>
      </c>
      <c r="AM13" s="7">
        <f>100 + SUMIFS(NhatKy_ViPham!J:J, NhatKy_ViPham!E:E, "11_Su", NhatKy_ViPham!F:F, B13, NhatKy_ViPham!C:C, "T22") - SUMIFS(NhatKy_ViPham!K:K, NhatKy_ViPham!E:E, "11_Su", NhatKy_ViPham!F:F, B13, NhatKy_ViPham!C:C, "T22")</f>
        <v>100</v>
      </c>
      <c r="AN13" s="7">
        <f>100 + SUMIFS(NhatKy_ViPham!J:J, NhatKy_ViPham!E:E, "11_Su", NhatKy_ViPham!F:F, B13, NhatKy_ViPham!C:C, "T23") - SUMIFS(NhatKy_ViPham!K:K, NhatKy_ViPham!E:E, "11_Su", NhatKy_ViPham!F:F, B13, NhatKy_ViPham!C:C, "T23")</f>
        <v>100</v>
      </c>
      <c r="AO13" s="7">
        <f>100 + SUMIFS(NhatKy_ViPham!J:J, NhatKy_ViPham!E:E, "11_Su", NhatKy_ViPham!F:F, B13, NhatKy_ViPham!C:C, "T24") - SUMIFS(NhatKy_ViPham!K:K, NhatKy_ViPham!E:E, "11_Su", NhatKy_ViPham!F:F, B13, NhatKy_ViPham!C:C, "T24")</f>
        <v>100</v>
      </c>
      <c r="AP13" s="7">
        <f>100 + SUMIFS(NhatKy_ViPham!J:J, NhatKy_ViPham!E:E, "11_Su", NhatKy_ViPham!F:F, B13, NhatKy_ViPham!C:C, "T25") - SUMIFS(NhatKy_ViPham!K:K, NhatKy_ViPham!E:E, "11_Su", NhatKy_ViPham!F:F, B13, NhatKy_ViPham!C:C, "T25")</f>
        <v>100</v>
      </c>
      <c r="AQ13" s="7">
        <f>100 + SUMIFS(NhatKy_ViPham!J:J, NhatKy_ViPham!E:E, "11_Su", NhatKy_ViPham!F:F, B13, NhatKy_ViPham!C:C, "T26") - SUMIFS(NhatKy_ViPham!K:K, NhatKy_ViPham!E:E, "11_Su", NhatKy_ViPham!F:F, B13, NhatKy_ViPham!C:C, "T26")</f>
        <v>100</v>
      </c>
      <c r="AR13" s="7">
        <f>100 + SUMIFS(NhatKy_ViPham!J:J, NhatKy_ViPham!E:E, "11_Su", NhatKy_ViPham!F:F, B13, NhatKy_ViPham!C:C, "T27") - SUMIFS(NhatKy_ViPham!K:K, NhatKy_ViPham!E:E, "11_Su", NhatKy_ViPham!F:F, B13, NhatKy_ViPham!C:C, "T27")</f>
        <v>100</v>
      </c>
      <c r="AS13" s="7">
        <f>100 + SUMIFS(NhatKy_ViPham!J:J, NhatKy_ViPham!E:E, "11_Su", NhatKy_ViPham!F:F, B13, NhatKy_ViPham!C:C, "T28") - SUMIFS(NhatKy_ViPham!K:K, NhatKy_ViPham!E:E, "11_Su", NhatKy_ViPham!F:F, B13, NhatKy_ViPham!C:C, "T28")</f>
        <v>100</v>
      </c>
      <c r="AT13" s="7">
        <f>100 + SUMIFS(NhatKy_ViPham!J:J, NhatKy_ViPham!E:E, "11_Su", NhatKy_ViPham!F:F, B13, NhatKy_ViPham!C:C, "T29") - SUMIFS(NhatKy_ViPham!K:K, NhatKy_ViPham!E:E, "11_Su", NhatKy_ViPham!F:F, B13, NhatKy_ViPham!C:C, "T29")</f>
        <v>100</v>
      </c>
      <c r="AU13" s="7">
        <f>100 + SUMIFS(NhatKy_ViPham!J:J, NhatKy_ViPham!E:E, "11_Su", NhatKy_ViPham!F:F, B13, NhatKy_ViPham!C:C, "T30") - SUMIFS(NhatKy_ViPham!K:K, NhatKy_ViPham!E:E, "11_Su", NhatKy_ViPham!F:F, B13, NhatKy_ViPham!C:C, "T30")</f>
        <v>100</v>
      </c>
      <c r="AV13" s="7">
        <f>100 + SUMIFS(NhatKy_ViPham!J:J, NhatKy_ViPham!E:E, "11_Su", NhatKy_ViPham!F:F, B13, NhatKy_ViPham!C:C, "T31") - SUMIFS(NhatKy_ViPham!K:K, NhatKy_ViPham!E:E, "11_Su", NhatKy_ViPham!F:F, B13, NhatKy_ViPham!C:C, "T31")</f>
        <v>100</v>
      </c>
      <c r="AW13" s="7">
        <f>100 + SUMIFS(NhatKy_ViPham!J:J, NhatKy_ViPham!E:E, "11_Su", NhatKy_ViPham!F:F, B13, NhatKy_ViPham!C:C, "T32") - SUMIFS(NhatKy_ViPham!K:K, NhatKy_ViPham!E:E, "11_Su", NhatKy_ViPham!F:F, B13, NhatKy_ViPham!C:C, "T32")</f>
        <v>100</v>
      </c>
      <c r="AX13" s="7">
        <f>100 + SUMIFS(NhatKy_ViPham!J:J, NhatKy_ViPham!E:E, "11_Su", NhatKy_ViPham!F:F, B13, NhatKy_ViPham!C:C, "T33") - SUMIFS(NhatKy_ViPham!K:K, NhatKy_ViPham!E:E, "11_Su", NhatKy_ViPham!F:F, B13, NhatKy_ViPham!C:C, "T33")</f>
        <v>100</v>
      </c>
      <c r="AY13" s="7">
        <f>100 + SUMIFS(NhatKy_ViPham!J:J, NhatKy_ViPham!E:E, "11_Su", NhatKy_ViPham!F:F, B13, NhatKy_ViPham!C:C, "T34") - SUMIFS(NhatKy_ViPham!K:K, NhatKy_ViPham!E:E, "11_Su", NhatKy_ViPham!F:F, B13, NhatKy_ViPham!C:C, "T34")</f>
        <v>100</v>
      </c>
      <c r="AZ13" s="7">
        <f>100 + SUMIFS(NhatKy_ViPham!J:J, NhatKy_ViPham!E:E, "11_Su", NhatKy_ViPham!F:F, B13, NhatKy_ViPham!C:C, "T35") - SUMIFS(NhatKy_ViPham!K:K, NhatKy_ViPham!E:E, "11_Su", NhatKy_ViPham!F:F, B13, NhatKy_ViPham!C:C, "T35")</f>
        <v>100</v>
      </c>
      <c r="BA13" s="12">
        <f t="shared" si="0"/>
        <v>100</v>
      </c>
      <c r="BB13" s="11" t="s">
        <v>430</v>
      </c>
      <c r="BC13" s="14" t="str">
        <f t="shared" si="1"/>
        <v>Tốt</v>
      </c>
      <c r="BD13" s="10" t="str">
        <f t="shared" si="2"/>
        <v>🟢 BÌNH THƯỜNG</v>
      </c>
    </row>
    <row r="14" spans="1:56" x14ac:dyDescent="0.25">
      <c r="A14" s="5">
        <v>6</v>
      </c>
      <c r="B14" s="15" t="s">
        <v>1478</v>
      </c>
      <c r="C14" s="5" t="s">
        <v>1475</v>
      </c>
      <c r="D14" s="5" t="s">
        <v>435</v>
      </c>
      <c r="E14" s="11" t="s">
        <v>430</v>
      </c>
      <c r="F14" s="6">
        <f>SUMIFS(NhatKy_ViPham!K:K, NhatKy_ViPham!E:E, "11_Su", NhatKy_ViPham!F:F, B14, NhatKy_ViPham!H:H, "L01")</f>
        <v>0</v>
      </c>
      <c r="G14" s="6">
        <f>SUMIFS(NhatKy_ViPham!K:K, NhatKy_ViPham!E:E, "11_Su", NhatKy_ViPham!F:F, B14, NhatKy_ViPham!H:H, "L02")</f>
        <v>0</v>
      </c>
      <c r="H14" s="6">
        <f>SUMIFS(NhatKy_ViPham!K:K, NhatKy_ViPham!E:E, "11_Su", NhatKy_ViPham!F:F, B14, NhatKy_ViPham!H:H, "L03")</f>
        <v>0</v>
      </c>
      <c r="I14" s="6">
        <f>SUMIFS(NhatKy_ViPham!K:K, NhatKy_ViPham!E:E, "11_Su", NhatKy_ViPham!F:F, B14, NhatKy_ViPham!H:H, "L04")</f>
        <v>0</v>
      </c>
      <c r="J14" s="6">
        <f>SUMIFS(NhatKy_ViPham!K:K, NhatKy_ViPham!E:E, "11_Su", NhatKy_ViPham!F:F, B14, NhatKy_ViPham!H:H, "L05")</f>
        <v>0</v>
      </c>
      <c r="K14" s="6">
        <f>SUMIFS(NhatKy_ViPham!K:K, NhatKy_ViPham!E:E, "11_Su", NhatKy_ViPham!F:F, B14, NhatKy_ViPham!H:H, "L06")</f>
        <v>0</v>
      </c>
      <c r="L14" s="6">
        <f>SUMIFS(NhatKy_ViPham!K:K, NhatKy_ViPham!E:E, "11_Su", NhatKy_ViPham!F:F, B14, NhatKy_ViPham!H:H, "L07")</f>
        <v>0</v>
      </c>
      <c r="M14" s="6">
        <f>SUMIFS(NhatKy_ViPham!K:K, NhatKy_ViPham!E:E, "11_Su", NhatKy_ViPham!F:F, B14, NhatKy_ViPham!H:H, "L08")</f>
        <v>0</v>
      </c>
      <c r="N14" s="6">
        <f>SUMIFS(NhatKy_ViPham!K:K, NhatKy_ViPham!E:E, "11_Su", NhatKy_ViPham!F:F, B14, NhatKy_ViPham!H:H, "L09")</f>
        <v>0</v>
      </c>
      <c r="O14" s="6">
        <f>SUMIFS(NhatKy_ViPham!K:K, NhatKy_ViPham!E:E, "11_Su", NhatKy_ViPham!F:F, B14, NhatKy_ViPham!H:H, "L10")</f>
        <v>0</v>
      </c>
      <c r="P14" s="12">
        <f>SUMIFS(NhatKy_ViPham!J:J, NhatKy_ViPham!E:E, "11_Su", NhatKy_ViPham!F:F, B14)</f>
        <v>0</v>
      </c>
      <c r="Q14" s="13">
        <f>SUMIFS(NhatKy_ViPham!K:K, NhatKy_ViPham!E:E, "11_Su", NhatKy_ViPham!F:F, B14)</f>
        <v>0</v>
      </c>
      <c r="R14" s="6">
        <f>100 + SUMIFS(NhatKy_ViPham!J:J, NhatKy_ViPham!E:E, "11_Su", NhatKy_ViPham!F:F, B14, NhatKy_ViPham!C:C, "T1") - SUMIFS(NhatKy_ViPham!K:K, NhatKy_ViPham!E:E, "11_Su", NhatKy_ViPham!F:F, B14, NhatKy_ViPham!C:C, "T1")</f>
        <v>100</v>
      </c>
      <c r="S14" s="6">
        <f>100 + SUMIFS(NhatKy_ViPham!J:J, NhatKy_ViPham!E:E, "11_Su", NhatKy_ViPham!F:F, B14, NhatKy_ViPham!C:C, "T2") - SUMIFS(NhatKy_ViPham!K:K, NhatKy_ViPham!E:E, "11_Su", NhatKy_ViPham!F:F, B14, NhatKy_ViPham!C:C, "T2")</f>
        <v>100</v>
      </c>
      <c r="T14" s="6">
        <f>100 + SUMIFS(NhatKy_ViPham!J:J, NhatKy_ViPham!E:E, "11_Su", NhatKy_ViPham!F:F, B14, NhatKy_ViPham!C:C, "T3") - SUMIFS(NhatKy_ViPham!K:K, NhatKy_ViPham!E:E, "11_Su", NhatKy_ViPham!F:F, B14, NhatKy_ViPham!C:C, "T3")</f>
        <v>100</v>
      </c>
      <c r="U14" s="6">
        <f>100 + SUMIFS(NhatKy_ViPham!J:J, NhatKy_ViPham!E:E, "11_Su", NhatKy_ViPham!F:F, B14, NhatKy_ViPham!C:C, "T4") - SUMIFS(NhatKy_ViPham!K:K, NhatKy_ViPham!E:E, "11_Su", NhatKy_ViPham!F:F, B14, NhatKy_ViPham!C:C, "T4")</f>
        <v>100</v>
      </c>
      <c r="V14" s="6">
        <f>100 + SUMIFS(NhatKy_ViPham!J:J, NhatKy_ViPham!E:E, "11_Su", NhatKy_ViPham!F:F, B14, NhatKy_ViPham!C:C, "T5") - SUMIFS(NhatKy_ViPham!K:K, NhatKy_ViPham!E:E, "11_Su", NhatKy_ViPham!F:F, B14, NhatKy_ViPham!C:C, "T5")</f>
        <v>100</v>
      </c>
      <c r="W14" s="6">
        <f>100 + SUMIFS(NhatKy_ViPham!J:J, NhatKy_ViPham!E:E, "11_Su", NhatKy_ViPham!F:F, B14, NhatKy_ViPham!C:C, "T6") - SUMIFS(NhatKy_ViPham!K:K, NhatKy_ViPham!E:E, "11_Su", NhatKy_ViPham!F:F, B14, NhatKy_ViPham!C:C, "T6")</f>
        <v>100</v>
      </c>
      <c r="X14" s="6">
        <f>100 + SUMIFS(NhatKy_ViPham!J:J, NhatKy_ViPham!E:E, "11_Su", NhatKy_ViPham!F:F, B14, NhatKy_ViPham!C:C, "T7") - SUMIFS(NhatKy_ViPham!K:K, NhatKy_ViPham!E:E, "11_Su", NhatKy_ViPham!F:F, B14, NhatKy_ViPham!C:C, "T7")</f>
        <v>100</v>
      </c>
      <c r="Y14" s="6">
        <f>100 + SUMIFS(NhatKy_ViPham!J:J, NhatKy_ViPham!E:E, "11_Su", NhatKy_ViPham!F:F, B14, NhatKy_ViPham!C:C, "T8") - SUMIFS(NhatKy_ViPham!K:K, NhatKy_ViPham!E:E, "11_Su", NhatKy_ViPham!F:F, B14, NhatKy_ViPham!C:C, "T8")</f>
        <v>100</v>
      </c>
      <c r="Z14" s="6">
        <f>100 + SUMIFS(NhatKy_ViPham!J:J, NhatKy_ViPham!E:E, "11_Su", NhatKy_ViPham!F:F, B14, NhatKy_ViPham!C:C, "T9") - SUMIFS(NhatKy_ViPham!K:K, NhatKy_ViPham!E:E, "11_Su", NhatKy_ViPham!F:F, B14, NhatKy_ViPham!C:C, "T9")</f>
        <v>100</v>
      </c>
      <c r="AA14" s="6">
        <f>100 + SUMIFS(NhatKy_ViPham!J:J, NhatKy_ViPham!E:E, "11_Su", NhatKy_ViPham!F:F, B14, NhatKy_ViPham!C:C, "T10") - SUMIFS(NhatKy_ViPham!K:K, NhatKy_ViPham!E:E, "11_Su", NhatKy_ViPham!F:F, B14, NhatKy_ViPham!C:C, "T10")</f>
        <v>100</v>
      </c>
      <c r="AB14" s="6">
        <f>100 + SUMIFS(NhatKy_ViPham!J:J, NhatKy_ViPham!E:E, "11_Su", NhatKy_ViPham!F:F, B14, NhatKy_ViPham!C:C, "T11") - SUMIFS(NhatKy_ViPham!K:K, NhatKy_ViPham!E:E, "11_Su", NhatKy_ViPham!F:F, B14, NhatKy_ViPham!C:C, "T11")</f>
        <v>100</v>
      </c>
      <c r="AC14" s="6">
        <f>100 + SUMIFS(NhatKy_ViPham!J:J, NhatKy_ViPham!E:E, "11_Su", NhatKy_ViPham!F:F, B14, NhatKy_ViPham!C:C, "T12") - SUMIFS(NhatKy_ViPham!K:K, NhatKy_ViPham!E:E, "11_Su", NhatKy_ViPham!F:F, B14, NhatKy_ViPham!C:C, "T12")</f>
        <v>100</v>
      </c>
      <c r="AD14" s="6">
        <f>100 + SUMIFS(NhatKy_ViPham!J:J, NhatKy_ViPham!E:E, "11_Su", NhatKy_ViPham!F:F, B14, NhatKy_ViPham!C:C, "T13") - SUMIFS(NhatKy_ViPham!K:K, NhatKy_ViPham!E:E, "11_Su", NhatKy_ViPham!F:F, B14, NhatKy_ViPham!C:C, "T13")</f>
        <v>100</v>
      </c>
      <c r="AE14" s="6">
        <f>100 + SUMIFS(NhatKy_ViPham!J:J, NhatKy_ViPham!E:E, "11_Su", NhatKy_ViPham!F:F, B14, NhatKy_ViPham!C:C, "T14") - SUMIFS(NhatKy_ViPham!K:K, NhatKy_ViPham!E:E, "11_Su", NhatKy_ViPham!F:F, B14, NhatKy_ViPham!C:C, "T14")</f>
        <v>100</v>
      </c>
      <c r="AF14" s="6">
        <f>100 + SUMIFS(NhatKy_ViPham!J:J, NhatKy_ViPham!E:E, "11_Su", NhatKy_ViPham!F:F, B14, NhatKy_ViPham!C:C, "T15") - SUMIFS(NhatKy_ViPham!K:K, NhatKy_ViPham!E:E, "11_Su", NhatKy_ViPham!F:F, B14, NhatKy_ViPham!C:C, "T15")</f>
        <v>100</v>
      </c>
      <c r="AG14" s="6">
        <f>100 + SUMIFS(NhatKy_ViPham!J:J, NhatKy_ViPham!E:E, "11_Su", NhatKy_ViPham!F:F, B14, NhatKy_ViPham!C:C, "T16") - SUMIFS(NhatKy_ViPham!K:K, NhatKy_ViPham!E:E, "11_Su", NhatKy_ViPham!F:F, B14, NhatKy_ViPham!C:C, "T16")</f>
        <v>100</v>
      </c>
      <c r="AH14" s="6">
        <f>100 + SUMIFS(NhatKy_ViPham!J:J, NhatKy_ViPham!E:E, "11_Su", NhatKy_ViPham!F:F, B14, NhatKy_ViPham!C:C, "T17") - SUMIFS(NhatKy_ViPham!K:K, NhatKy_ViPham!E:E, "11_Su", NhatKy_ViPham!F:F, B14, NhatKy_ViPham!C:C, "T17")</f>
        <v>100</v>
      </c>
      <c r="AI14" s="6">
        <f>100 + SUMIFS(NhatKy_ViPham!J:J, NhatKy_ViPham!E:E, "11_Su", NhatKy_ViPham!F:F, B14, NhatKy_ViPham!C:C, "T18") - SUMIFS(NhatKy_ViPham!K:K, NhatKy_ViPham!E:E, "11_Su", NhatKy_ViPham!F:F, B14, NhatKy_ViPham!C:C, "T18")</f>
        <v>100</v>
      </c>
      <c r="AJ14" s="6">
        <f>100 + SUMIFS(NhatKy_ViPham!J:J, NhatKy_ViPham!E:E, "11_Su", NhatKy_ViPham!F:F, B14, NhatKy_ViPham!C:C, "T19") - SUMIFS(NhatKy_ViPham!K:K, NhatKy_ViPham!E:E, "11_Su", NhatKy_ViPham!F:F, B14, NhatKy_ViPham!C:C, "T19")</f>
        <v>100</v>
      </c>
      <c r="AK14" s="6">
        <f>100 + SUMIFS(NhatKy_ViPham!J:J, NhatKy_ViPham!E:E, "11_Su", NhatKy_ViPham!F:F, B14, NhatKy_ViPham!C:C, "T20") - SUMIFS(NhatKy_ViPham!K:K, NhatKy_ViPham!E:E, "11_Su", NhatKy_ViPham!F:F, B14, NhatKy_ViPham!C:C, "T20")</f>
        <v>100</v>
      </c>
      <c r="AL14" s="6">
        <f>100 + SUMIFS(NhatKy_ViPham!J:J, NhatKy_ViPham!E:E, "11_Su", NhatKy_ViPham!F:F, B14, NhatKy_ViPham!C:C, "T21") - SUMIFS(NhatKy_ViPham!K:K, NhatKy_ViPham!E:E, "11_Su", NhatKy_ViPham!F:F, B14, NhatKy_ViPham!C:C, "T21")</f>
        <v>100</v>
      </c>
      <c r="AM14" s="6">
        <f>100 + SUMIFS(NhatKy_ViPham!J:J, NhatKy_ViPham!E:E, "11_Su", NhatKy_ViPham!F:F, B14, NhatKy_ViPham!C:C, "T22") - SUMIFS(NhatKy_ViPham!K:K, NhatKy_ViPham!E:E, "11_Su", NhatKy_ViPham!F:F, B14, NhatKy_ViPham!C:C, "T22")</f>
        <v>100</v>
      </c>
      <c r="AN14" s="6">
        <f>100 + SUMIFS(NhatKy_ViPham!J:J, NhatKy_ViPham!E:E, "11_Su", NhatKy_ViPham!F:F, B14, NhatKy_ViPham!C:C, "T23") - SUMIFS(NhatKy_ViPham!K:K, NhatKy_ViPham!E:E, "11_Su", NhatKy_ViPham!F:F, B14, NhatKy_ViPham!C:C, "T23")</f>
        <v>100</v>
      </c>
      <c r="AO14" s="6">
        <f>100 + SUMIFS(NhatKy_ViPham!J:J, NhatKy_ViPham!E:E, "11_Su", NhatKy_ViPham!F:F, B14, NhatKy_ViPham!C:C, "T24") - SUMIFS(NhatKy_ViPham!K:K, NhatKy_ViPham!E:E, "11_Su", NhatKy_ViPham!F:F, B14, NhatKy_ViPham!C:C, "T24")</f>
        <v>100</v>
      </c>
      <c r="AP14" s="6">
        <f>100 + SUMIFS(NhatKy_ViPham!J:J, NhatKy_ViPham!E:E, "11_Su", NhatKy_ViPham!F:F, B14, NhatKy_ViPham!C:C, "T25") - SUMIFS(NhatKy_ViPham!K:K, NhatKy_ViPham!E:E, "11_Su", NhatKy_ViPham!F:F, B14, NhatKy_ViPham!C:C, "T25")</f>
        <v>100</v>
      </c>
      <c r="AQ14" s="6">
        <f>100 + SUMIFS(NhatKy_ViPham!J:J, NhatKy_ViPham!E:E, "11_Su", NhatKy_ViPham!F:F, B14, NhatKy_ViPham!C:C, "T26") - SUMIFS(NhatKy_ViPham!K:K, NhatKy_ViPham!E:E, "11_Su", NhatKy_ViPham!F:F, B14, NhatKy_ViPham!C:C, "T26")</f>
        <v>100</v>
      </c>
      <c r="AR14" s="6">
        <f>100 + SUMIFS(NhatKy_ViPham!J:J, NhatKy_ViPham!E:E, "11_Su", NhatKy_ViPham!F:F, B14, NhatKy_ViPham!C:C, "T27") - SUMIFS(NhatKy_ViPham!K:K, NhatKy_ViPham!E:E, "11_Su", NhatKy_ViPham!F:F, B14, NhatKy_ViPham!C:C, "T27")</f>
        <v>100</v>
      </c>
      <c r="AS14" s="6">
        <f>100 + SUMIFS(NhatKy_ViPham!J:J, NhatKy_ViPham!E:E, "11_Su", NhatKy_ViPham!F:F, B14, NhatKy_ViPham!C:C, "T28") - SUMIFS(NhatKy_ViPham!K:K, NhatKy_ViPham!E:E, "11_Su", NhatKy_ViPham!F:F, B14, NhatKy_ViPham!C:C, "T28")</f>
        <v>100</v>
      </c>
      <c r="AT14" s="6">
        <f>100 + SUMIFS(NhatKy_ViPham!J:J, NhatKy_ViPham!E:E, "11_Su", NhatKy_ViPham!F:F, B14, NhatKy_ViPham!C:C, "T29") - SUMIFS(NhatKy_ViPham!K:K, NhatKy_ViPham!E:E, "11_Su", NhatKy_ViPham!F:F, B14, NhatKy_ViPham!C:C, "T29")</f>
        <v>100</v>
      </c>
      <c r="AU14" s="6">
        <f>100 + SUMIFS(NhatKy_ViPham!J:J, NhatKy_ViPham!E:E, "11_Su", NhatKy_ViPham!F:F, B14, NhatKy_ViPham!C:C, "T30") - SUMIFS(NhatKy_ViPham!K:K, NhatKy_ViPham!E:E, "11_Su", NhatKy_ViPham!F:F, B14, NhatKy_ViPham!C:C, "T30")</f>
        <v>100</v>
      </c>
      <c r="AV14" s="6">
        <f>100 + SUMIFS(NhatKy_ViPham!J:J, NhatKy_ViPham!E:E, "11_Su", NhatKy_ViPham!F:F, B14, NhatKy_ViPham!C:C, "T31") - SUMIFS(NhatKy_ViPham!K:K, NhatKy_ViPham!E:E, "11_Su", NhatKy_ViPham!F:F, B14, NhatKy_ViPham!C:C, "T31")</f>
        <v>100</v>
      </c>
      <c r="AW14" s="6">
        <f>100 + SUMIFS(NhatKy_ViPham!J:J, NhatKy_ViPham!E:E, "11_Su", NhatKy_ViPham!F:F, B14, NhatKy_ViPham!C:C, "T32") - SUMIFS(NhatKy_ViPham!K:K, NhatKy_ViPham!E:E, "11_Su", NhatKy_ViPham!F:F, B14, NhatKy_ViPham!C:C, "T32")</f>
        <v>100</v>
      </c>
      <c r="AX14" s="6">
        <f>100 + SUMIFS(NhatKy_ViPham!J:J, NhatKy_ViPham!E:E, "11_Su", NhatKy_ViPham!F:F, B14, NhatKy_ViPham!C:C, "T33") - SUMIFS(NhatKy_ViPham!K:K, NhatKy_ViPham!E:E, "11_Su", NhatKy_ViPham!F:F, B14, NhatKy_ViPham!C:C, "T33")</f>
        <v>100</v>
      </c>
      <c r="AY14" s="6">
        <f>100 + SUMIFS(NhatKy_ViPham!J:J, NhatKy_ViPham!E:E, "11_Su", NhatKy_ViPham!F:F, B14, NhatKy_ViPham!C:C, "T34") - SUMIFS(NhatKy_ViPham!K:K, NhatKy_ViPham!E:E, "11_Su", NhatKy_ViPham!F:F, B14, NhatKy_ViPham!C:C, "T34")</f>
        <v>100</v>
      </c>
      <c r="AZ14" s="6">
        <f>100 + SUMIFS(NhatKy_ViPham!J:J, NhatKy_ViPham!E:E, "11_Su", NhatKy_ViPham!F:F, B14, NhatKy_ViPham!C:C, "T35") - SUMIFS(NhatKy_ViPham!K:K, NhatKy_ViPham!E:E, "11_Su", NhatKy_ViPham!F:F, B14, NhatKy_ViPham!C:C, "T35")</f>
        <v>100</v>
      </c>
      <c r="BA14" s="12">
        <f t="shared" si="0"/>
        <v>100</v>
      </c>
      <c r="BB14" s="11" t="s">
        <v>430</v>
      </c>
      <c r="BC14" s="16" t="str">
        <f t="shared" si="1"/>
        <v>Tốt</v>
      </c>
      <c r="BD14" s="15" t="str">
        <f t="shared" si="2"/>
        <v>🟢 BÌNH THƯỜNG</v>
      </c>
    </row>
    <row r="15" spans="1:56" x14ac:dyDescent="0.25">
      <c r="A15" s="4">
        <v>7</v>
      </c>
      <c r="B15" s="10" t="s">
        <v>1947</v>
      </c>
      <c r="C15" s="4" t="s">
        <v>1823</v>
      </c>
      <c r="D15" s="4" t="s">
        <v>435</v>
      </c>
      <c r="E15" s="11" t="s">
        <v>430</v>
      </c>
      <c r="F15" s="7">
        <f>SUMIFS(NhatKy_ViPham!K:K, NhatKy_ViPham!E:E, "11_Su", NhatKy_ViPham!F:F, B15, NhatKy_ViPham!H:H, "L01")</f>
        <v>0</v>
      </c>
      <c r="G15" s="7">
        <f>SUMIFS(NhatKy_ViPham!K:K, NhatKy_ViPham!E:E, "11_Su", NhatKy_ViPham!F:F, B15, NhatKy_ViPham!H:H, "L02")</f>
        <v>0</v>
      </c>
      <c r="H15" s="7">
        <f>SUMIFS(NhatKy_ViPham!K:K, NhatKy_ViPham!E:E, "11_Su", NhatKy_ViPham!F:F, B15, NhatKy_ViPham!H:H, "L03")</f>
        <v>0</v>
      </c>
      <c r="I15" s="7">
        <f>SUMIFS(NhatKy_ViPham!K:K, NhatKy_ViPham!E:E, "11_Su", NhatKy_ViPham!F:F, B15, NhatKy_ViPham!H:H, "L04")</f>
        <v>0</v>
      </c>
      <c r="J15" s="7">
        <f>SUMIFS(NhatKy_ViPham!K:K, NhatKy_ViPham!E:E, "11_Su", NhatKy_ViPham!F:F, B15, NhatKy_ViPham!H:H, "L05")</f>
        <v>0</v>
      </c>
      <c r="K15" s="7">
        <f>SUMIFS(NhatKy_ViPham!K:K, NhatKy_ViPham!E:E, "11_Su", NhatKy_ViPham!F:F, B15, NhatKy_ViPham!H:H, "L06")</f>
        <v>0</v>
      </c>
      <c r="L15" s="7">
        <f>SUMIFS(NhatKy_ViPham!K:K, NhatKy_ViPham!E:E, "11_Su", NhatKy_ViPham!F:F, B15, NhatKy_ViPham!H:H, "L07")</f>
        <v>0</v>
      </c>
      <c r="M15" s="7">
        <f>SUMIFS(NhatKy_ViPham!K:K, NhatKy_ViPham!E:E, "11_Su", NhatKy_ViPham!F:F, B15, NhatKy_ViPham!H:H, "L08")</f>
        <v>0</v>
      </c>
      <c r="N15" s="7">
        <f>SUMIFS(NhatKy_ViPham!K:K, NhatKy_ViPham!E:E, "11_Su", NhatKy_ViPham!F:F, B15, NhatKy_ViPham!H:H, "L09")</f>
        <v>0</v>
      </c>
      <c r="O15" s="7">
        <f>SUMIFS(NhatKy_ViPham!K:K, NhatKy_ViPham!E:E, "11_Su", NhatKy_ViPham!F:F, B15, NhatKy_ViPham!H:H, "L10")</f>
        <v>0</v>
      </c>
      <c r="P15" s="12">
        <f>SUMIFS(NhatKy_ViPham!J:J, NhatKy_ViPham!E:E, "11_Su", NhatKy_ViPham!F:F, B15)</f>
        <v>0</v>
      </c>
      <c r="Q15" s="13">
        <f>SUMIFS(NhatKy_ViPham!K:K, NhatKy_ViPham!E:E, "11_Su", NhatKy_ViPham!F:F, B15)</f>
        <v>0</v>
      </c>
      <c r="R15" s="7">
        <f>100 + SUMIFS(NhatKy_ViPham!J:J, NhatKy_ViPham!E:E, "11_Su", NhatKy_ViPham!F:F, B15, NhatKy_ViPham!C:C, "T1") - SUMIFS(NhatKy_ViPham!K:K, NhatKy_ViPham!E:E, "11_Su", NhatKy_ViPham!F:F, B15, NhatKy_ViPham!C:C, "T1")</f>
        <v>100</v>
      </c>
      <c r="S15" s="7">
        <f>100 + SUMIFS(NhatKy_ViPham!J:J, NhatKy_ViPham!E:E, "11_Su", NhatKy_ViPham!F:F, B15, NhatKy_ViPham!C:C, "T2") - SUMIFS(NhatKy_ViPham!K:K, NhatKy_ViPham!E:E, "11_Su", NhatKy_ViPham!F:F, B15, NhatKy_ViPham!C:C, "T2")</f>
        <v>100</v>
      </c>
      <c r="T15" s="7">
        <f>100 + SUMIFS(NhatKy_ViPham!J:J, NhatKy_ViPham!E:E, "11_Su", NhatKy_ViPham!F:F, B15, NhatKy_ViPham!C:C, "T3") - SUMIFS(NhatKy_ViPham!K:K, NhatKy_ViPham!E:E, "11_Su", NhatKy_ViPham!F:F, B15, NhatKy_ViPham!C:C, "T3")</f>
        <v>100</v>
      </c>
      <c r="U15" s="7">
        <f>100 + SUMIFS(NhatKy_ViPham!J:J, NhatKy_ViPham!E:E, "11_Su", NhatKy_ViPham!F:F, B15, NhatKy_ViPham!C:C, "T4") - SUMIFS(NhatKy_ViPham!K:K, NhatKy_ViPham!E:E, "11_Su", NhatKy_ViPham!F:F, B15, NhatKy_ViPham!C:C, "T4")</f>
        <v>100</v>
      </c>
      <c r="V15" s="7">
        <f>100 + SUMIFS(NhatKy_ViPham!J:J, NhatKy_ViPham!E:E, "11_Su", NhatKy_ViPham!F:F, B15, NhatKy_ViPham!C:C, "T5") - SUMIFS(NhatKy_ViPham!K:K, NhatKy_ViPham!E:E, "11_Su", NhatKy_ViPham!F:F, B15, NhatKy_ViPham!C:C, "T5")</f>
        <v>100</v>
      </c>
      <c r="W15" s="7">
        <f>100 + SUMIFS(NhatKy_ViPham!J:J, NhatKy_ViPham!E:E, "11_Su", NhatKy_ViPham!F:F, B15, NhatKy_ViPham!C:C, "T6") - SUMIFS(NhatKy_ViPham!K:K, NhatKy_ViPham!E:E, "11_Su", NhatKy_ViPham!F:F, B15, NhatKy_ViPham!C:C, "T6")</f>
        <v>100</v>
      </c>
      <c r="X15" s="7">
        <f>100 + SUMIFS(NhatKy_ViPham!J:J, NhatKy_ViPham!E:E, "11_Su", NhatKy_ViPham!F:F, B15, NhatKy_ViPham!C:C, "T7") - SUMIFS(NhatKy_ViPham!K:K, NhatKy_ViPham!E:E, "11_Su", NhatKy_ViPham!F:F, B15, NhatKy_ViPham!C:C, "T7")</f>
        <v>100</v>
      </c>
      <c r="Y15" s="7">
        <f>100 + SUMIFS(NhatKy_ViPham!J:J, NhatKy_ViPham!E:E, "11_Su", NhatKy_ViPham!F:F, B15, NhatKy_ViPham!C:C, "T8") - SUMIFS(NhatKy_ViPham!K:K, NhatKy_ViPham!E:E, "11_Su", NhatKy_ViPham!F:F, B15, NhatKy_ViPham!C:C, "T8")</f>
        <v>100</v>
      </c>
      <c r="Z15" s="7">
        <f>100 + SUMIFS(NhatKy_ViPham!J:J, NhatKy_ViPham!E:E, "11_Su", NhatKy_ViPham!F:F, B15, NhatKy_ViPham!C:C, "T9") - SUMIFS(NhatKy_ViPham!K:K, NhatKy_ViPham!E:E, "11_Su", NhatKy_ViPham!F:F, B15, NhatKy_ViPham!C:C, "T9")</f>
        <v>100</v>
      </c>
      <c r="AA15" s="7">
        <f>100 + SUMIFS(NhatKy_ViPham!J:J, NhatKy_ViPham!E:E, "11_Su", NhatKy_ViPham!F:F, B15, NhatKy_ViPham!C:C, "T10") - SUMIFS(NhatKy_ViPham!K:K, NhatKy_ViPham!E:E, "11_Su", NhatKy_ViPham!F:F, B15, NhatKy_ViPham!C:C, "T10")</f>
        <v>100</v>
      </c>
      <c r="AB15" s="7">
        <f>100 + SUMIFS(NhatKy_ViPham!J:J, NhatKy_ViPham!E:E, "11_Su", NhatKy_ViPham!F:F, B15, NhatKy_ViPham!C:C, "T11") - SUMIFS(NhatKy_ViPham!K:K, NhatKy_ViPham!E:E, "11_Su", NhatKy_ViPham!F:F, B15, NhatKy_ViPham!C:C, "T11")</f>
        <v>100</v>
      </c>
      <c r="AC15" s="7">
        <f>100 + SUMIFS(NhatKy_ViPham!J:J, NhatKy_ViPham!E:E, "11_Su", NhatKy_ViPham!F:F, B15, NhatKy_ViPham!C:C, "T12") - SUMIFS(NhatKy_ViPham!K:K, NhatKy_ViPham!E:E, "11_Su", NhatKy_ViPham!F:F, B15, NhatKy_ViPham!C:C, "T12")</f>
        <v>100</v>
      </c>
      <c r="AD15" s="7">
        <f>100 + SUMIFS(NhatKy_ViPham!J:J, NhatKy_ViPham!E:E, "11_Su", NhatKy_ViPham!F:F, B15, NhatKy_ViPham!C:C, "T13") - SUMIFS(NhatKy_ViPham!K:K, NhatKy_ViPham!E:E, "11_Su", NhatKy_ViPham!F:F, B15, NhatKy_ViPham!C:C, "T13")</f>
        <v>100</v>
      </c>
      <c r="AE15" s="7">
        <f>100 + SUMIFS(NhatKy_ViPham!J:J, NhatKy_ViPham!E:E, "11_Su", NhatKy_ViPham!F:F, B15, NhatKy_ViPham!C:C, "T14") - SUMIFS(NhatKy_ViPham!K:K, NhatKy_ViPham!E:E, "11_Su", NhatKy_ViPham!F:F, B15, NhatKy_ViPham!C:C, "T14")</f>
        <v>100</v>
      </c>
      <c r="AF15" s="7">
        <f>100 + SUMIFS(NhatKy_ViPham!J:J, NhatKy_ViPham!E:E, "11_Su", NhatKy_ViPham!F:F, B15, NhatKy_ViPham!C:C, "T15") - SUMIFS(NhatKy_ViPham!K:K, NhatKy_ViPham!E:E, "11_Su", NhatKy_ViPham!F:F, B15, NhatKy_ViPham!C:C, "T15")</f>
        <v>100</v>
      </c>
      <c r="AG15" s="7">
        <f>100 + SUMIFS(NhatKy_ViPham!J:J, NhatKy_ViPham!E:E, "11_Su", NhatKy_ViPham!F:F, B15, NhatKy_ViPham!C:C, "T16") - SUMIFS(NhatKy_ViPham!K:K, NhatKy_ViPham!E:E, "11_Su", NhatKy_ViPham!F:F, B15, NhatKy_ViPham!C:C, "T16")</f>
        <v>100</v>
      </c>
      <c r="AH15" s="7">
        <f>100 + SUMIFS(NhatKy_ViPham!J:J, NhatKy_ViPham!E:E, "11_Su", NhatKy_ViPham!F:F, B15, NhatKy_ViPham!C:C, "T17") - SUMIFS(NhatKy_ViPham!K:K, NhatKy_ViPham!E:E, "11_Su", NhatKy_ViPham!F:F, B15, NhatKy_ViPham!C:C, "T17")</f>
        <v>100</v>
      </c>
      <c r="AI15" s="7">
        <f>100 + SUMIFS(NhatKy_ViPham!J:J, NhatKy_ViPham!E:E, "11_Su", NhatKy_ViPham!F:F, B15, NhatKy_ViPham!C:C, "T18") - SUMIFS(NhatKy_ViPham!K:K, NhatKy_ViPham!E:E, "11_Su", NhatKy_ViPham!F:F, B15, NhatKy_ViPham!C:C, "T18")</f>
        <v>100</v>
      </c>
      <c r="AJ15" s="7">
        <f>100 + SUMIFS(NhatKy_ViPham!J:J, NhatKy_ViPham!E:E, "11_Su", NhatKy_ViPham!F:F, B15, NhatKy_ViPham!C:C, "T19") - SUMIFS(NhatKy_ViPham!K:K, NhatKy_ViPham!E:E, "11_Su", NhatKy_ViPham!F:F, B15, NhatKy_ViPham!C:C, "T19")</f>
        <v>100</v>
      </c>
      <c r="AK15" s="7">
        <f>100 + SUMIFS(NhatKy_ViPham!J:J, NhatKy_ViPham!E:E, "11_Su", NhatKy_ViPham!F:F, B15, NhatKy_ViPham!C:C, "T20") - SUMIFS(NhatKy_ViPham!K:K, NhatKy_ViPham!E:E, "11_Su", NhatKy_ViPham!F:F, B15, NhatKy_ViPham!C:C, "T20")</f>
        <v>100</v>
      </c>
      <c r="AL15" s="7">
        <f>100 + SUMIFS(NhatKy_ViPham!J:J, NhatKy_ViPham!E:E, "11_Su", NhatKy_ViPham!F:F, B15, NhatKy_ViPham!C:C, "T21") - SUMIFS(NhatKy_ViPham!K:K, NhatKy_ViPham!E:E, "11_Su", NhatKy_ViPham!F:F, B15, NhatKy_ViPham!C:C, "T21")</f>
        <v>100</v>
      </c>
      <c r="AM15" s="7">
        <f>100 + SUMIFS(NhatKy_ViPham!J:J, NhatKy_ViPham!E:E, "11_Su", NhatKy_ViPham!F:F, B15, NhatKy_ViPham!C:C, "T22") - SUMIFS(NhatKy_ViPham!K:K, NhatKy_ViPham!E:E, "11_Su", NhatKy_ViPham!F:F, B15, NhatKy_ViPham!C:C, "T22")</f>
        <v>100</v>
      </c>
      <c r="AN15" s="7">
        <f>100 + SUMIFS(NhatKy_ViPham!J:J, NhatKy_ViPham!E:E, "11_Su", NhatKy_ViPham!F:F, B15, NhatKy_ViPham!C:C, "T23") - SUMIFS(NhatKy_ViPham!K:K, NhatKy_ViPham!E:E, "11_Su", NhatKy_ViPham!F:F, B15, NhatKy_ViPham!C:C, "T23")</f>
        <v>100</v>
      </c>
      <c r="AO15" s="7">
        <f>100 + SUMIFS(NhatKy_ViPham!J:J, NhatKy_ViPham!E:E, "11_Su", NhatKy_ViPham!F:F, B15, NhatKy_ViPham!C:C, "T24") - SUMIFS(NhatKy_ViPham!K:K, NhatKy_ViPham!E:E, "11_Su", NhatKy_ViPham!F:F, B15, NhatKy_ViPham!C:C, "T24")</f>
        <v>100</v>
      </c>
      <c r="AP15" s="7">
        <f>100 + SUMIFS(NhatKy_ViPham!J:J, NhatKy_ViPham!E:E, "11_Su", NhatKy_ViPham!F:F, B15, NhatKy_ViPham!C:C, "T25") - SUMIFS(NhatKy_ViPham!K:K, NhatKy_ViPham!E:E, "11_Su", NhatKy_ViPham!F:F, B15, NhatKy_ViPham!C:C, "T25")</f>
        <v>100</v>
      </c>
      <c r="AQ15" s="7">
        <f>100 + SUMIFS(NhatKy_ViPham!J:J, NhatKy_ViPham!E:E, "11_Su", NhatKy_ViPham!F:F, B15, NhatKy_ViPham!C:C, "T26") - SUMIFS(NhatKy_ViPham!K:K, NhatKy_ViPham!E:E, "11_Su", NhatKy_ViPham!F:F, B15, NhatKy_ViPham!C:C, "T26")</f>
        <v>100</v>
      </c>
      <c r="AR15" s="7">
        <f>100 + SUMIFS(NhatKy_ViPham!J:J, NhatKy_ViPham!E:E, "11_Su", NhatKy_ViPham!F:F, B15, NhatKy_ViPham!C:C, "T27") - SUMIFS(NhatKy_ViPham!K:K, NhatKy_ViPham!E:E, "11_Su", NhatKy_ViPham!F:F, B15, NhatKy_ViPham!C:C, "T27")</f>
        <v>100</v>
      </c>
      <c r="AS15" s="7">
        <f>100 + SUMIFS(NhatKy_ViPham!J:J, NhatKy_ViPham!E:E, "11_Su", NhatKy_ViPham!F:F, B15, NhatKy_ViPham!C:C, "T28") - SUMIFS(NhatKy_ViPham!K:K, NhatKy_ViPham!E:E, "11_Su", NhatKy_ViPham!F:F, B15, NhatKy_ViPham!C:C, "T28")</f>
        <v>100</v>
      </c>
      <c r="AT15" s="7">
        <f>100 + SUMIFS(NhatKy_ViPham!J:J, NhatKy_ViPham!E:E, "11_Su", NhatKy_ViPham!F:F, B15, NhatKy_ViPham!C:C, "T29") - SUMIFS(NhatKy_ViPham!K:K, NhatKy_ViPham!E:E, "11_Su", NhatKy_ViPham!F:F, B15, NhatKy_ViPham!C:C, "T29")</f>
        <v>100</v>
      </c>
      <c r="AU15" s="7">
        <f>100 + SUMIFS(NhatKy_ViPham!J:J, NhatKy_ViPham!E:E, "11_Su", NhatKy_ViPham!F:F, B15, NhatKy_ViPham!C:C, "T30") - SUMIFS(NhatKy_ViPham!K:K, NhatKy_ViPham!E:E, "11_Su", NhatKy_ViPham!F:F, B15, NhatKy_ViPham!C:C, "T30")</f>
        <v>100</v>
      </c>
      <c r="AV15" s="7">
        <f>100 + SUMIFS(NhatKy_ViPham!J:J, NhatKy_ViPham!E:E, "11_Su", NhatKy_ViPham!F:F, B15, NhatKy_ViPham!C:C, "T31") - SUMIFS(NhatKy_ViPham!K:K, NhatKy_ViPham!E:E, "11_Su", NhatKy_ViPham!F:F, B15, NhatKy_ViPham!C:C, "T31")</f>
        <v>100</v>
      </c>
      <c r="AW15" s="7">
        <f>100 + SUMIFS(NhatKy_ViPham!J:J, NhatKy_ViPham!E:E, "11_Su", NhatKy_ViPham!F:F, B15, NhatKy_ViPham!C:C, "T32") - SUMIFS(NhatKy_ViPham!K:K, NhatKy_ViPham!E:E, "11_Su", NhatKy_ViPham!F:F, B15, NhatKy_ViPham!C:C, "T32")</f>
        <v>100</v>
      </c>
      <c r="AX15" s="7">
        <f>100 + SUMIFS(NhatKy_ViPham!J:J, NhatKy_ViPham!E:E, "11_Su", NhatKy_ViPham!F:F, B15, NhatKy_ViPham!C:C, "T33") - SUMIFS(NhatKy_ViPham!K:K, NhatKy_ViPham!E:E, "11_Su", NhatKy_ViPham!F:F, B15, NhatKy_ViPham!C:C, "T33")</f>
        <v>100</v>
      </c>
      <c r="AY15" s="7">
        <f>100 + SUMIFS(NhatKy_ViPham!J:J, NhatKy_ViPham!E:E, "11_Su", NhatKy_ViPham!F:F, B15, NhatKy_ViPham!C:C, "T34") - SUMIFS(NhatKy_ViPham!K:K, NhatKy_ViPham!E:E, "11_Su", NhatKy_ViPham!F:F, B15, NhatKy_ViPham!C:C, "T34")</f>
        <v>100</v>
      </c>
      <c r="AZ15" s="7">
        <f>100 + SUMIFS(NhatKy_ViPham!J:J, NhatKy_ViPham!E:E, "11_Su", NhatKy_ViPham!F:F, B15, NhatKy_ViPham!C:C, "T35") - SUMIFS(NhatKy_ViPham!K:K, NhatKy_ViPham!E:E, "11_Su", NhatKy_ViPham!F:F, B15, NhatKy_ViPham!C:C, "T35")</f>
        <v>100</v>
      </c>
      <c r="BA15" s="12">
        <f t="shared" si="0"/>
        <v>100</v>
      </c>
      <c r="BB15" s="11" t="s">
        <v>430</v>
      </c>
      <c r="BC15" s="14" t="str">
        <f t="shared" si="1"/>
        <v>Tốt</v>
      </c>
      <c r="BD15" s="10" t="str">
        <f t="shared" si="2"/>
        <v>🟢 BÌNH THƯỜNG</v>
      </c>
    </row>
    <row r="16" spans="1:56" x14ac:dyDescent="0.25">
      <c r="A16" s="5">
        <v>8</v>
      </c>
      <c r="B16" s="15" t="s">
        <v>1948</v>
      </c>
      <c r="C16" s="5" t="s">
        <v>1868</v>
      </c>
      <c r="D16" s="5" t="s">
        <v>435</v>
      </c>
      <c r="E16" s="11" t="s">
        <v>430</v>
      </c>
      <c r="F16" s="6">
        <f>SUMIFS(NhatKy_ViPham!K:K, NhatKy_ViPham!E:E, "11_Su", NhatKy_ViPham!F:F, B16, NhatKy_ViPham!H:H, "L01")</f>
        <v>0</v>
      </c>
      <c r="G16" s="6">
        <f>SUMIFS(NhatKy_ViPham!K:K, NhatKy_ViPham!E:E, "11_Su", NhatKy_ViPham!F:F, B16, NhatKy_ViPham!H:H, "L02")</f>
        <v>0</v>
      </c>
      <c r="H16" s="6">
        <f>SUMIFS(NhatKy_ViPham!K:K, NhatKy_ViPham!E:E, "11_Su", NhatKy_ViPham!F:F, B16, NhatKy_ViPham!H:H, "L03")</f>
        <v>0</v>
      </c>
      <c r="I16" s="6">
        <f>SUMIFS(NhatKy_ViPham!K:K, NhatKy_ViPham!E:E, "11_Su", NhatKy_ViPham!F:F, B16, NhatKy_ViPham!H:H, "L04")</f>
        <v>0</v>
      </c>
      <c r="J16" s="6">
        <f>SUMIFS(NhatKy_ViPham!K:K, NhatKy_ViPham!E:E, "11_Su", NhatKy_ViPham!F:F, B16, NhatKy_ViPham!H:H, "L05")</f>
        <v>0</v>
      </c>
      <c r="K16" s="6">
        <f>SUMIFS(NhatKy_ViPham!K:K, NhatKy_ViPham!E:E, "11_Su", NhatKy_ViPham!F:F, B16, NhatKy_ViPham!H:H, "L06")</f>
        <v>0</v>
      </c>
      <c r="L16" s="6">
        <f>SUMIFS(NhatKy_ViPham!K:K, NhatKy_ViPham!E:E, "11_Su", NhatKy_ViPham!F:F, B16, NhatKy_ViPham!H:H, "L07")</f>
        <v>0</v>
      </c>
      <c r="M16" s="6">
        <f>SUMIFS(NhatKy_ViPham!K:K, NhatKy_ViPham!E:E, "11_Su", NhatKy_ViPham!F:F, B16, NhatKy_ViPham!H:H, "L08")</f>
        <v>0</v>
      </c>
      <c r="N16" s="6">
        <f>SUMIFS(NhatKy_ViPham!K:K, NhatKy_ViPham!E:E, "11_Su", NhatKy_ViPham!F:F, B16, NhatKy_ViPham!H:H, "L09")</f>
        <v>0</v>
      </c>
      <c r="O16" s="6">
        <f>SUMIFS(NhatKy_ViPham!K:K, NhatKy_ViPham!E:E, "11_Su", NhatKy_ViPham!F:F, B16, NhatKy_ViPham!H:H, "L10")</f>
        <v>0</v>
      </c>
      <c r="P16" s="12">
        <f>SUMIFS(NhatKy_ViPham!J:J, NhatKy_ViPham!E:E, "11_Su", NhatKy_ViPham!F:F, B16)</f>
        <v>0</v>
      </c>
      <c r="Q16" s="13">
        <f>SUMIFS(NhatKy_ViPham!K:K, NhatKy_ViPham!E:E, "11_Su", NhatKy_ViPham!F:F, B16)</f>
        <v>0</v>
      </c>
      <c r="R16" s="6">
        <f>100 + SUMIFS(NhatKy_ViPham!J:J, NhatKy_ViPham!E:E, "11_Su", NhatKy_ViPham!F:F, B16, NhatKy_ViPham!C:C, "T1") - SUMIFS(NhatKy_ViPham!K:K, NhatKy_ViPham!E:E, "11_Su", NhatKy_ViPham!F:F, B16, NhatKy_ViPham!C:C, "T1")</f>
        <v>100</v>
      </c>
      <c r="S16" s="6">
        <f>100 + SUMIFS(NhatKy_ViPham!J:J, NhatKy_ViPham!E:E, "11_Su", NhatKy_ViPham!F:F, B16, NhatKy_ViPham!C:C, "T2") - SUMIFS(NhatKy_ViPham!K:K, NhatKy_ViPham!E:E, "11_Su", NhatKy_ViPham!F:F, B16, NhatKy_ViPham!C:C, "T2")</f>
        <v>100</v>
      </c>
      <c r="T16" s="6">
        <f>100 + SUMIFS(NhatKy_ViPham!J:J, NhatKy_ViPham!E:E, "11_Su", NhatKy_ViPham!F:F, B16, NhatKy_ViPham!C:C, "T3") - SUMIFS(NhatKy_ViPham!K:K, NhatKy_ViPham!E:E, "11_Su", NhatKy_ViPham!F:F, B16, NhatKy_ViPham!C:C, "T3")</f>
        <v>100</v>
      </c>
      <c r="U16" s="6">
        <f>100 + SUMIFS(NhatKy_ViPham!J:J, NhatKy_ViPham!E:E, "11_Su", NhatKy_ViPham!F:F, B16, NhatKy_ViPham!C:C, "T4") - SUMIFS(NhatKy_ViPham!K:K, NhatKy_ViPham!E:E, "11_Su", NhatKy_ViPham!F:F, B16, NhatKy_ViPham!C:C, "T4")</f>
        <v>100</v>
      </c>
      <c r="V16" s="6">
        <f>100 + SUMIFS(NhatKy_ViPham!J:J, NhatKy_ViPham!E:E, "11_Su", NhatKy_ViPham!F:F, B16, NhatKy_ViPham!C:C, "T5") - SUMIFS(NhatKy_ViPham!K:K, NhatKy_ViPham!E:E, "11_Su", NhatKy_ViPham!F:F, B16, NhatKy_ViPham!C:C, "T5")</f>
        <v>100</v>
      </c>
      <c r="W16" s="6">
        <f>100 + SUMIFS(NhatKy_ViPham!J:J, NhatKy_ViPham!E:E, "11_Su", NhatKy_ViPham!F:F, B16, NhatKy_ViPham!C:C, "T6") - SUMIFS(NhatKy_ViPham!K:K, NhatKy_ViPham!E:E, "11_Su", NhatKy_ViPham!F:F, B16, NhatKy_ViPham!C:C, "T6")</f>
        <v>100</v>
      </c>
      <c r="X16" s="6">
        <f>100 + SUMIFS(NhatKy_ViPham!J:J, NhatKy_ViPham!E:E, "11_Su", NhatKy_ViPham!F:F, B16, NhatKy_ViPham!C:C, "T7") - SUMIFS(NhatKy_ViPham!K:K, NhatKy_ViPham!E:E, "11_Su", NhatKy_ViPham!F:F, B16, NhatKy_ViPham!C:C, "T7")</f>
        <v>100</v>
      </c>
      <c r="Y16" s="6">
        <f>100 + SUMIFS(NhatKy_ViPham!J:J, NhatKy_ViPham!E:E, "11_Su", NhatKy_ViPham!F:F, B16, NhatKy_ViPham!C:C, "T8") - SUMIFS(NhatKy_ViPham!K:K, NhatKy_ViPham!E:E, "11_Su", NhatKy_ViPham!F:F, B16, NhatKy_ViPham!C:C, "T8")</f>
        <v>100</v>
      </c>
      <c r="Z16" s="6">
        <f>100 + SUMIFS(NhatKy_ViPham!J:J, NhatKy_ViPham!E:E, "11_Su", NhatKy_ViPham!F:F, B16, NhatKy_ViPham!C:C, "T9") - SUMIFS(NhatKy_ViPham!K:K, NhatKy_ViPham!E:E, "11_Su", NhatKy_ViPham!F:F, B16, NhatKy_ViPham!C:C, "T9")</f>
        <v>100</v>
      </c>
      <c r="AA16" s="6">
        <f>100 + SUMIFS(NhatKy_ViPham!J:J, NhatKy_ViPham!E:E, "11_Su", NhatKy_ViPham!F:F, B16, NhatKy_ViPham!C:C, "T10") - SUMIFS(NhatKy_ViPham!K:K, NhatKy_ViPham!E:E, "11_Su", NhatKy_ViPham!F:F, B16, NhatKy_ViPham!C:C, "T10")</f>
        <v>100</v>
      </c>
      <c r="AB16" s="6">
        <f>100 + SUMIFS(NhatKy_ViPham!J:J, NhatKy_ViPham!E:E, "11_Su", NhatKy_ViPham!F:F, B16, NhatKy_ViPham!C:C, "T11") - SUMIFS(NhatKy_ViPham!K:K, NhatKy_ViPham!E:E, "11_Su", NhatKy_ViPham!F:F, B16, NhatKy_ViPham!C:C, "T11")</f>
        <v>100</v>
      </c>
      <c r="AC16" s="6">
        <f>100 + SUMIFS(NhatKy_ViPham!J:J, NhatKy_ViPham!E:E, "11_Su", NhatKy_ViPham!F:F, B16, NhatKy_ViPham!C:C, "T12") - SUMIFS(NhatKy_ViPham!K:K, NhatKy_ViPham!E:E, "11_Su", NhatKy_ViPham!F:F, B16, NhatKy_ViPham!C:C, "T12")</f>
        <v>100</v>
      </c>
      <c r="AD16" s="6">
        <f>100 + SUMIFS(NhatKy_ViPham!J:J, NhatKy_ViPham!E:E, "11_Su", NhatKy_ViPham!F:F, B16, NhatKy_ViPham!C:C, "T13") - SUMIFS(NhatKy_ViPham!K:K, NhatKy_ViPham!E:E, "11_Su", NhatKy_ViPham!F:F, B16, NhatKy_ViPham!C:C, "T13")</f>
        <v>100</v>
      </c>
      <c r="AE16" s="6">
        <f>100 + SUMIFS(NhatKy_ViPham!J:J, NhatKy_ViPham!E:E, "11_Su", NhatKy_ViPham!F:F, B16, NhatKy_ViPham!C:C, "T14") - SUMIFS(NhatKy_ViPham!K:K, NhatKy_ViPham!E:E, "11_Su", NhatKy_ViPham!F:F, B16, NhatKy_ViPham!C:C, "T14")</f>
        <v>100</v>
      </c>
      <c r="AF16" s="6">
        <f>100 + SUMIFS(NhatKy_ViPham!J:J, NhatKy_ViPham!E:E, "11_Su", NhatKy_ViPham!F:F, B16, NhatKy_ViPham!C:C, "T15") - SUMIFS(NhatKy_ViPham!K:K, NhatKy_ViPham!E:E, "11_Su", NhatKy_ViPham!F:F, B16, NhatKy_ViPham!C:C, "T15")</f>
        <v>100</v>
      </c>
      <c r="AG16" s="6">
        <f>100 + SUMIFS(NhatKy_ViPham!J:J, NhatKy_ViPham!E:E, "11_Su", NhatKy_ViPham!F:F, B16, NhatKy_ViPham!C:C, "T16") - SUMIFS(NhatKy_ViPham!K:K, NhatKy_ViPham!E:E, "11_Su", NhatKy_ViPham!F:F, B16, NhatKy_ViPham!C:C, "T16")</f>
        <v>100</v>
      </c>
      <c r="AH16" s="6">
        <f>100 + SUMIFS(NhatKy_ViPham!J:J, NhatKy_ViPham!E:E, "11_Su", NhatKy_ViPham!F:F, B16, NhatKy_ViPham!C:C, "T17") - SUMIFS(NhatKy_ViPham!K:K, NhatKy_ViPham!E:E, "11_Su", NhatKy_ViPham!F:F, B16, NhatKy_ViPham!C:C, "T17")</f>
        <v>100</v>
      </c>
      <c r="AI16" s="6">
        <f>100 + SUMIFS(NhatKy_ViPham!J:J, NhatKy_ViPham!E:E, "11_Su", NhatKy_ViPham!F:F, B16, NhatKy_ViPham!C:C, "T18") - SUMIFS(NhatKy_ViPham!K:K, NhatKy_ViPham!E:E, "11_Su", NhatKy_ViPham!F:F, B16, NhatKy_ViPham!C:C, "T18")</f>
        <v>100</v>
      </c>
      <c r="AJ16" s="6">
        <f>100 + SUMIFS(NhatKy_ViPham!J:J, NhatKy_ViPham!E:E, "11_Su", NhatKy_ViPham!F:F, B16, NhatKy_ViPham!C:C, "T19") - SUMIFS(NhatKy_ViPham!K:K, NhatKy_ViPham!E:E, "11_Su", NhatKy_ViPham!F:F, B16, NhatKy_ViPham!C:C, "T19")</f>
        <v>100</v>
      </c>
      <c r="AK16" s="6">
        <f>100 + SUMIFS(NhatKy_ViPham!J:J, NhatKy_ViPham!E:E, "11_Su", NhatKy_ViPham!F:F, B16, NhatKy_ViPham!C:C, "T20") - SUMIFS(NhatKy_ViPham!K:K, NhatKy_ViPham!E:E, "11_Su", NhatKy_ViPham!F:F, B16, NhatKy_ViPham!C:C, "T20")</f>
        <v>100</v>
      </c>
      <c r="AL16" s="6">
        <f>100 + SUMIFS(NhatKy_ViPham!J:J, NhatKy_ViPham!E:E, "11_Su", NhatKy_ViPham!F:F, B16, NhatKy_ViPham!C:C, "T21") - SUMIFS(NhatKy_ViPham!K:K, NhatKy_ViPham!E:E, "11_Su", NhatKy_ViPham!F:F, B16, NhatKy_ViPham!C:C, "T21")</f>
        <v>100</v>
      </c>
      <c r="AM16" s="6">
        <f>100 + SUMIFS(NhatKy_ViPham!J:J, NhatKy_ViPham!E:E, "11_Su", NhatKy_ViPham!F:F, B16, NhatKy_ViPham!C:C, "T22") - SUMIFS(NhatKy_ViPham!K:K, NhatKy_ViPham!E:E, "11_Su", NhatKy_ViPham!F:F, B16, NhatKy_ViPham!C:C, "T22")</f>
        <v>100</v>
      </c>
      <c r="AN16" s="6">
        <f>100 + SUMIFS(NhatKy_ViPham!J:J, NhatKy_ViPham!E:E, "11_Su", NhatKy_ViPham!F:F, B16, NhatKy_ViPham!C:C, "T23") - SUMIFS(NhatKy_ViPham!K:K, NhatKy_ViPham!E:E, "11_Su", NhatKy_ViPham!F:F, B16, NhatKy_ViPham!C:C, "T23")</f>
        <v>100</v>
      </c>
      <c r="AO16" s="6">
        <f>100 + SUMIFS(NhatKy_ViPham!J:J, NhatKy_ViPham!E:E, "11_Su", NhatKy_ViPham!F:F, B16, NhatKy_ViPham!C:C, "T24") - SUMIFS(NhatKy_ViPham!K:K, NhatKy_ViPham!E:E, "11_Su", NhatKy_ViPham!F:F, B16, NhatKy_ViPham!C:C, "T24")</f>
        <v>100</v>
      </c>
      <c r="AP16" s="6">
        <f>100 + SUMIFS(NhatKy_ViPham!J:J, NhatKy_ViPham!E:E, "11_Su", NhatKy_ViPham!F:F, B16, NhatKy_ViPham!C:C, "T25") - SUMIFS(NhatKy_ViPham!K:K, NhatKy_ViPham!E:E, "11_Su", NhatKy_ViPham!F:F, B16, NhatKy_ViPham!C:C, "T25")</f>
        <v>100</v>
      </c>
      <c r="AQ16" s="6">
        <f>100 + SUMIFS(NhatKy_ViPham!J:J, NhatKy_ViPham!E:E, "11_Su", NhatKy_ViPham!F:F, B16, NhatKy_ViPham!C:C, "T26") - SUMIFS(NhatKy_ViPham!K:K, NhatKy_ViPham!E:E, "11_Su", NhatKy_ViPham!F:F, B16, NhatKy_ViPham!C:C, "T26")</f>
        <v>100</v>
      </c>
      <c r="AR16" s="6">
        <f>100 + SUMIFS(NhatKy_ViPham!J:J, NhatKy_ViPham!E:E, "11_Su", NhatKy_ViPham!F:F, B16, NhatKy_ViPham!C:C, "T27") - SUMIFS(NhatKy_ViPham!K:K, NhatKy_ViPham!E:E, "11_Su", NhatKy_ViPham!F:F, B16, NhatKy_ViPham!C:C, "T27")</f>
        <v>100</v>
      </c>
      <c r="AS16" s="6">
        <f>100 + SUMIFS(NhatKy_ViPham!J:J, NhatKy_ViPham!E:E, "11_Su", NhatKy_ViPham!F:F, B16, NhatKy_ViPham!C:C, "T28") - SUMIFS(NhatKy_ViPham!K:K, NhatKy_ViPham!E:E, "11_Su", NhatKy_ViPham!F:F, B16, NhatKy_ViPham!C:C, "T28")</f>
        <v>100</v>
      </c>
      <c r="AT16" s="6">
        <f>100 + SUMIFS(NhatKy_ViPham!J:J, NhatKy_ViPham!E:E, "11_Su", NhatKy_ViPham!F:F, B16, NhatKy_ViPham!C:C, "T29") - SUMIFS(NhatKy_ViPham!K:K, NhatKy_ViPham!E:E, "11_Su", NhatKy_ViPham!F:F, B16, NhatKy_ViPham!C:C, "T29")</f>
        <v>100</v>
      </c>
      <c r="AU16" s="6">
        <f>100 + SUMIFS(NhatKy_ViPham!J:J, NhatKy_ViPham!E:E, "11_Su", NhatKy_ViPham!F:F, B16, NhatKy_ViPham!C:C, "T30") - SUMIFS(NhatKy_ViPham!K:K, NhatKy_ViPham!E:E, "11_Su", NhatKy_ViPham!F:F, B16, NhatKy_ViPham!C:C, "T30")</f>
        <v>100</v>
      </c>
      <c r="AV16" s="6">
        <f>100 + SUMIFS(NhatKy_ViPham!J:J, NhatKy_ViPham!E:E, "11_Su", NhatKy_ViPham!F:F, B16, NhatKy_ViPham!C:C, "T31") - SUMIFS(NhatKy_ViPham!K:K, NhatKy_ViPham!E:E, "11_Su", NhatKy_ViPham!F:F, B16, NhatKy_ViPham!C:C, "T31")</f>
        <v>100</v>
      </c>
      <c r="AW16" s="6">
        <f>100 + SUMIFS(NhatKy_ViPham!J:J, NhatKy_ViPham!E:E, "11_Su", NhatKy_ViPham!F:F, B16, NhatKy_ViPham!C:C, "T32") - SUMIFS(NhatKy_ViPham!K:K, NhatKy_ViPham!E:E, "11_Su", NhatKy_ViPham!F:F, B16, NhatKy_ViPham!C:C, "T32")</f>
        <v>100</v>
      </c>
      <c r="AX16" s="6">
        <f>100 + SUMIFS(NhatKy_ViPham!J:J, NhatKy_ViPham!E:E, "11_Su", NhatKy_ViPham!F:F, B16, NhatKy_ViPham!C:C, "T33") - SUMIFS(NhatKy_ViPham!K:K, NhatKy_ViPham!E:E, "11_Su", NhatKy_ViPham!F:F, B16, NhatKy_ViPham!C:C, "T33")</f>
        <v>100</v>
      </c>
      <c r="AY16" s="6">
        <f>100 + SUMIFS(NhatKy_ViPham!J:J, NhatKy_ViPham!E:E, "11_Su", NhatKy_ViPham!F:F, B16, NhatKy_ViPham!C:C, "T34") - SUMIFS(NhatKy_ViPham!K:K, NhatKy_ViPham!E:E, "11_Su", NhatKy_ViPham!F:F, B16, NhatKy_ViPham!C:C, "T34")</f>
        <v>100</v>
      </c>
      <c r="AZ16" s="6">
        <f>100 + SUMIFS(NhatKy_ViPham!J:J, NhatKy_ViPham!E:E, "11_Su", NhatKy_ViPham!F:F, B16, NhatKy_ViPham!C:C, "T35") - SUMIFS(NhatKy_ViPham!K:K, NhatKy_ViPham!E:E, "11_Su", NhatKy_ViPham!F:F, B16, NhatKy_ViPham!C:C, "T35")</f>
        <v>100</v>
      </c>
      <c r="BA16" s="12">
        <f t="shared" si="0"/>
        <v>100</v>
      </c>
      <c r="BB16" s="11" t="s">
        <v>430</v>
      </c>
      <c r="BC16" s="16" t="str">
        <f t="shared" si="1"/>
        <v>Tốt</v>
      </c>
      <c r="BD16" s="15" t="str">
        <f t="shared" si="2"/>
        <v>🟢 BÌNH THƯỜNG</v>
      </c>
    </row>
    <row r="17" spans="1:56" x14ac:dyDescent="0.25">
      <c r="A17" s="4">
        <v>9</v>
      </c>
      <c r="B17" s="10" t="s">
        <v>1949</v>
      </c>
      <c r="C17" s="4" t="s">
        <v>1773</v>
      </c>
      <c r="D17" s="4" t="s">
        <v>435</v>
      </c>
      <c r="E17" s="11" t="s">
        <v>430</v>
      </c>
      <c r="F17" s="7">
        <f>SUMIFS(NhatKy_ViPham!K:K, NhatKy_ViPham!E:E, "11_Su", NhatKy_ViPham!F:F, B17, NhatKy_ViPham!H:H, "L01")</f>
        <v>0</v>
      </c>
      <c r="G17" s="7">
        <f>SUMIFS(NhatKy_ViPham!K:K, NhatKy_ViPham!E:E, "11_Su", NhatKy_ViPham!F:F, B17, NhatKy_ViPham!H:H, "L02")</f>
        <v>0</v>
      </c>
      <c r="H17" s="7">
        <f>SUMIFS(NhatKy_ViPham!K:K, NhatKy_ViPham!E:E, "11_Su", NhatKy_ViPham!F:F, B17, NhatKy_ViPham!H:H, "L03")</f>
        <v>0</v>
      </c>
      <c r="I17" s="7">
        <f>SUMIFS(NhatKy_ViPham!K:K, NhatKy_ViPham!E:E, "11_Su", NhatKy_ViPham!F:F, B17, NhatKy_ViPham!H:H, "L04")</f>
        <v>0</v>
      </c>
      <c r="J17" s="7">
        <f>SUMIFS(NhatKy_ViPham!K:K, NhatKy_ViPham!E:E, "11_Su", NhatKy_ViPham!F:F, B17, NhatKy_ViPham!H:H, "L05")</f>
        <v>0</v>
      </c>
      <c r="K17" s="7">
        <f>SUMIFS(NhatKy_ViPham!K:K, NhatKy_ViPham!E:E, "11_Su", NhatKy_ViPham!F:F, B17, NhatKy_ViPham!H:H, "L06")</f>
        <v>0</v>
      </c>
      <c r="L17" s="7">
        <f>SUMIFS(NhatKy_ViPham!K:K, NhatKy_ViPham!E:E, "11_Su", NhatKy_ViPham!F:F, B17, NhatKy_ViPham!H:H, "L07")</f>
        <v>0</v>
      </c>
      <c r="M17" s="7">
        <f>SUMIFS(NhatKy_ViPham!K:K, NhatKy_ViPham!E:E, "11_Su", NhatKy_ViPham!F:F, B17, NhatKy_ViPham!H:H, "L08")</f>
        <v>0</v>
      </c>
      <c r="N17" s="7">
        <f>SUMIFS(NhatKy_ViPham!K:K, NhatKy_ViPham!E:E, "11_Su", NhatKy_ViPham!F:F, B17, NhatKy_ViPham!H:H, "L09")</f>
        <v>0</v>
      </c>
      <c r="O17" s="7">
        <f>SUMIFS(NhatKy_ViPham!K:K, NhatKy_ViPham!E:E, "11_Su", NhatKy_ViPham!F:F, B17, NhatKy_ViPham!H:H, "L10")</f>
        <v>0</v>
      </c>
      <c r="P17" s="12">
        <f>SUMIFS(NhatKy_ViPham!J:J, NhatKy_ViPham!E:E, "11_Su", NhatKy_ViPham!F:F, B17)</f>
        <v>0</v>
      </c>
      <c r="Q17" s="13">
        <f>SUMIFS(NhatKy_ViPham!K:K, NhatKy_ViPham!E:E, "11_Su", NhatKy_ViPham!F:F, B17)</f>
        <v>0</v>
      </c>
      <c r="R17" s="7">
        <f>100 + SUMIFS(NhatKy_ViPham!J:J, NhatKy_ViPham!E:E, "11_Su", NhatKy_ViPham!F:F, B17, NhatKy_ViPham!C:C, "T1") - SUMIFS(NhatKy_ViPham!K:K, NhatKy_ViPham!E:E, "11_Su", NhatKy_ViPham!F:F, B17, NhatKy_ViPham!C:C, "T1")</f>
        <v>100</v>
      </c>
      <c r="S17" s="7">
        <f>100 + SUMIFS(NhatKy_ViPham!J:J, NhatKy_ViPham!E:E, "11_Su", NhatKy_ViPham!F:F, B17, NhatKy_ViPham!C:C, "T2") - SUMIFS(NhatKy_ViPham!K:K, NhatKy_ViPham!E:E, "11_Su", NhatKy_ViPham!F:F, B17, NhatKy_ViPham!C:C, "T2")</f>
        <v>100</v>
      </c>
      <c r="T17" s="7">
        <f>100 + SUMIFS(NhatKy_ViPham!J:J, NhatKy_ViPham!E:E, "11_Su", NhatKy_ViPham!F:F, B17, NhatKy_ViPham!C:C, "T3") - SUMIFS(NhatKy_ViPham!K:K, NhatKy_ViPham!E:E, "11_Su", NhatKy_ViPham!F:F, B17, NhatKy_ViPham!C:C, "T3")</f>
        <v>100</v>
      </c>
      <c r="U17" s="7">
        <f>100 + SUMIFS(NhatKy_ViPham!J:J, NhatKy_ViPham!E:E, "11_Su", NhatKy_ViPham!F:F, B17, NhatKy_ViPham!C:C, "T4") - SUMIFS(NhatKy_ViPham!K:K, NhatKy_ViPham!E:E, "11_Su", NhatKy_ViPham!F:F, B17, NhatKy_ViPham!C:C, "T4")</f>
        <v>100</v>
      </c>
      <c r="V17" s="7">
        <f>100 + SUMIFS(NhatKy_ViPham!J:J, NhatKy_ViPham!E:E, "11_Su", NhatKy_ViPham!F:F, B17, NhatKy_ViPham!C:C, "T5") - SUMIFS(NhatKy_ViPham!K:K, NhatKy_ViPham!E:E, "11_Su", NhatKy_ViPham!F:F, B17, NhatKy_ViPham!C:C, "T5")</f>
        <v>100</v>
      </c>
      <c r="W17" s="7">
        <f>100 + SUMIFS(NhatKy_ViPham!J:J, NhatKy_ViPham!E:E, "11_Su", NhatKy_ViPham!F:F, B17, NhatKy_ViPham!C:C, "T6") - SUMIFS(NhatKy_ViPham!K:K, NhatKy_ViPham!E:E, "11_Su", NhatKy_ViPham!F:F, B17, NhatKy_ViPham!C:C, "T6")</f>
        <v>100</v>
      </c>
      <c r="X17" s="7">
        <f>100 + SUMIFS(NhatKy_ViPham!J:J, NhatKy_ViPham!E:E, "11_Su", NhatKy_ViPham!F:F, B17, NhatKy_ViPham!C:C, "T7") - SUMIFS(NhatKy_ViPham!K:K, NhatKy_ViPham!E:E, "11_Su", NhatKy_ViPham!F:F, B17, NhatKy_ViPham!C:C, "T7")</f>
        <v>100</v>
      </c>
      <c r="Y17" s="7">
        <f>100 + SUMIFS(NhatKy_ViPham!J:J, NhatKy_ViPham!E:E, "11_Su", NhatKy_ViPham!F:F, B17, NhatKy_ViPham!C:C, "T8") - SUMIFS(NhatKy_ViPham!K:K, NhatKy_ViPham!E:E, "11_Su", NhatKy_ViPham!F:F, B17, NhatKy_ViPham!C:C, "T8")</f>
        <v>100</v>
      </c>
      <c r="Z17" s="7">
        <f>100 + SUMIFS(NhatKy_ViPham!J:J, NhatKy_ViPham!E:E, "11_Su", NhatKy_ViPham!F:F, B17, NhatKy_ViPham!C:C, "T9") - SUMIFS(NhatKy_ViPham!K:K, NhatKy_ViPham!E:E, "11_Su", NhatKy_ViPham!F:F, B17, NhatKy_ViPham!C:C, "T9")</f>
        <v>100</v>
      </c>
      <c r="AA17" s="7">
        <f>100 + SUMIFS(NhatKy_ViPham!J:J, NhatKy_ViPham!E:E, "11_Su", NhatKy_ViPham!F:F, B17, NhatKy_ViPham!C:C, "T10") - SUMIFS(NhatKy_ViPham!K:K, NhatKy_ViPham!E:E, "11_Su", NhatKy_ViPham!F:F, B17, NhatKy_ViPham!C:C, "T10")</f>
        <v>100</v>
      </c>
      <c r="AB17" s="7">
        <f>100 + SUMIFS(NhatKy_ViPham!J:J, NhatKy_ViPham!E:E, "11_Su", NhatKy_ViPham!F:F, B17, NhatKy_ViPham!C:C, "T11") - SUMIFS(NhatKy_ViPham!K:K, NhatKy_ViPham!E:E, "11_Su", NhatKy_ViPham!F:F, B17, NhatKy_ViPham!C:C, "T11")</f>
        <v>100</v>
      </c>
      <c r="AC17" s="7">
        <f>100 + SUMIFS(NhatKy_ViPham!J:J, NhatKy_ViPham!E:E, "11_Su", NhatKy_ViPham!F:F, B17, NhatKy_ViPham!C:C, "T12") - SUMIFS(NhatKy_ViPham!K:K, NhatKy_ViPham!E:E, "11_Su", NhatKy_ViPham!F:F, B17, NhatKy_ViPham!C:C, "T12")</f>
        <v>100</v>
      </c>
      <c r="AD17" s="7">
        <f>100 + SUMIFS(NhatKy_ViPham!J:J, NhatKy_ViPham!E:E, "11_Su", NhatKy_ViPham!F:F, B17, NhatKy_ViPham!C:C, "T13") - SUMIFS(NhatKy_ViPham!K:K, NhatKy_ViPham!E:E, "11_Su", NhatKy_ViPham!F:F, B17, NhatKy_ViPham!C:C, "T13")</f>
        <v>100</v>
      </c>
      <c r="AE17" s="7">
        <f>100 + SUMIFS(NhatKy_ViPham!J:J, NhatKy_ViPham!E:E, "11_Su", NhatKy_ViPham!F:F, B17, NhatKy_ViPham!C:C, "T14") - SUMIFS(NhatKy_ViPham!K:K, NhatKy_ViPham!E:E, "11_Su", NhatKy_ViPham!F:F, B17, NhatKy_ViPham!C:C, "T14")</f>
        <v>100</v>
      </c>
      <c r="AF17" s="7">
        <f>100 + SUMIFS(NhatKy_ViPham!J:J, NhatKy_ViPham!E:E, "11_Su", NhatKy_ViPham!F:F, B17, NhatKy_ViPham!C:C, "T15") - SUMIFS(NhatKy_ViPham!K:K, NhatKy_ViPham!E:E, "11_Su", NhatKy_ViPham!F:F, B17, NhatKy_ViPham!C:C, "T15")</f>
        <v>100</v>
      </c>
      <c r="AG17" s="7">
        <f>100 + SUMIFS(NhatKy_ViPham!J:J, NhatKy_ViPham!E:E, "11_Su", NhatKy_ViPham!F:F, B17, NhatKy_ViPham!C:C, "T16") - SUMIFS(NhatKy_ViPham!K:K, NhatKy_ViPham!E:E, "11_Su", NhatKy_ViPham!F:F, B17, NhatKy_ViPham!C:C, "T16")</f>
        <v>100</v>
      </c>
      <c r="AH17" s="7">
        <f>100 + SUMIFS(NhatKy_ViPham!J:J, NhatKy_ViPham!E:E, "11_Su", NhatKy_ViPham!F:F, B17, NhatKy_ViPham!C:C, "T17") - SUMIFS(NhatKy_ViPham!K:K, NhatKy_ViPham!E:E, "11_Su", NhatKy_ViPham!F:F, B17, NhatKy_ViPham!C:C, "T17")</f>
        <v>100</v>
      </c>
      <c r="AI17" s="7">
        <f>100 + SUMIFS(NhatKy_ViPham!J:J, NhatKy_ViPham!E:E, "11_Su", NhatKy_ViPham!F:F, B17, NhatKy_ViPham!C:C, "T18") - SUMIFS(NhatKy_ViPham!K:K, NhatKy_ViPham!E:E, "11_Su", NhatKy_ViPham!F:F, B17, NhatKy_ViPham!C:C, "T18")</f>
        <v>100</v>
      </c>
      <c r="AJ17" s="7">
        <f>100 + SUMIFS(NhatKy_ViPham!J:J, NhatKy_ViPham!E:E, "11_Su", NhatKy_ViPham!F:F, B17, NhatKy_ViPham!C:C, "T19") - SUMIFS(NhatKy_ViPham!K:K, NhatKy_ViPham!E:E, "11_Su", NhatKy_ViPham!F:F, B17, NhatKy_ViPham!C:C, "T19")</f>
        <v>100</v>
      </c>
      <c r="AK17" s="7">
        <f>100 + SUMIFS(NhatKy_ViPham!J:J, NhatKy_ViPham!E:E, "11_Su", NhatKy_ViPham!F:F, B17, NhatKy_ViPham!C:C, "T20") - SUMIFS(NhatKy_ViPham!K:K, NhatKy_ViPham!E:E, "11_Su", NhatKy_ViPham!F:F, B17, NhatKy_ViPham!C:C, "T20")</f>
        <v>100</v>
      </c>
      <c r="AL17" s="7">
        <f>100 + SUMIFS(NhatKy_ViPham!J:J, NhatKy_ViPham!E:E, "11_Su", NhatKy_ViPham!F:F, B17, NhatKy_ViPham!C:C, "T21") - SUMIFS(NhatKy_ViPham!K:K, NhatKy_ViPham!E:E, "11_Su", NhatKy_ViPham!F:F, B17, NhatKy_ViPham!C:C, "T21")</f>
        <v>100</v>
      </c>
      <c r="AM17" s="7">
        <f>100 + SUMIFS(NhatKy_ViPham!J:J, NhatKy_ViPham!E:E, "11_Su", NhatKy_ViPham!F:F, B17, NhatKy_ViPham!C:C, "T22") - SUMIFS(NhatKy_ViPham!K:K, NhatKy_ViPham!E:E, "11_Su", NhatKy_ViPham!F:F, B17, NhatKy_ViPham!C:C, "T22")</f>
        <v>100</v>
      </c>
      <c r="AN17" s="7">
        <f>100 + SUMIFS(NhatKy_ViPham!J:J, NhatKy_ViPham!E:E, "11_Su", NhatKy_ViPham!F:F, B17, NhatKy_ViPham!C:C, "T23") - SUMIFS(NhatKy_ViPham!K:K, NhatKy_ViPham!E:E, "11_Su", NhatKy_ViPham!F:F, B17, NhatKy_ViPham!C:C, "T23")</f>
        <v>100</v>
      </c>
      <c r="AO17" s="7">
        <f>100 + SUMIFS(NhatKy_ViPham!J:J, NhatKy_ViPham!E:E, "11_Su", NhatKy_ViPham!F:F, B17, NhatKy_ViPham!C:C, "T24") - SUMIFS(NhatKy_ViPham!K:K, NhatKy_ViPham!E:E, "11_Su", NhatKy_ViPham!F:F, B17, NhatKy_ViPham!C:C, "T24")</f>
        <v>100</v>
      </c>
      <c r="AP17" s="7">
        <f>100 + SUMIFS(NhatKy_ViPham!J:J, NhatKy_ViPham!E:E, "11_Su", NhatKy_ViPham!F:F, B17, NhatKy_ViPham!C:C, "T25") - SUMIFS(NhatKy_ViPham!K:K, NhatKy_ViPham!E:E, "11_Su", NhatKy_ViPham!F:F, B17, NhatKy_ViPham!C:C, "T25")</f>
        <v>100</v>
      </c>
      <c r="AQ17" s="7">
        <f>100 + SUMIFS(NhatKy_ViPham!J:J, NhatKy_ViPham!E:E, "11_Su", NhatKy_ViPham!F:F, B17, NhatKy_ViPham!C:C, "T26") - SUMIFS(NhatKy_ViPham!K:K, NhatKy_ViPham!E:E, "11_Su", NhatKy_ViPham!F:F, B17, NhatKy_ViPham!C:C, "T26")</f>
        <v>100</v>
      </c>
      <c r="AR17" s="7">
        <f>100 + SUMIFS(NhatKy_ViPham!J:J, NhatKy_ViPham!E:E, "11_Su", NhatKy_ViPham!F:F, B17, NhatKy_ViPham!C:C, "T27") - SUMIFS(NhatKy_ViPham!K:K, NhatKy_ViPham!E:E, "11_Su", NhatKy_ViPham!F:F, B17, NhatKy_ViPham!C:C, "T27")</f>
        <v>100</v>
      </c>
      <c r="AS17" s="7">
        <f>100 + SUMIFS(NhatKy_ViPham!J:J, NhatKy_ViPham!E:E, "11_Su", NhatKy_ViPham!F:F, B17, NhatKy_ViPham!C:C, "T28") - SUMIFS(NhatKy_ViPham!K:K, NhatKy_ViPham!E:E, "11_Su", NhatKy_ViPham!F:F, B17, NhatKy_ViPham!C:C, "T28")</f>
        <v>100</v>
      </c>
      <c r="AT17" s="7">
        <f>100 + SUMIFS(NhatKy_ViPham!J:J, NhatKy_ViPham!E:E, "11_Su", NhatKy_ViPham!F:F, B17, NhatKy_ViPham!C:C, "T29") - SUMIFS(NhatKy_ViPham!K:K, NhatKy_ViPham!E:E, "11_Su", NhatKy_ViPham!F:F, B17, NhatKy_ViPham!C:C, "T29")</f>
        <v>100</v>
      </c>
      <c r="AU17" s="7">
        <f>100 + SUMIFS(NhatKy_ViPham!J:J, NhatKy_ViPham!E:E, "11_Su", NhatKy_ViPham!F:F, B17, NhatKy_ViPham!C:C, "T30") - SUMIFS(NhatKy_ViPham!K:K, NhatKy_ViPham!E:E, "11_Su", NhatKy_ViPham!F:F, B17, NhatKy_ViPham!C:C, "T30")</f>
        <v>100</v>
      </c>
      <c r="AV17" s="7">
        <f>100 + SUMIFS(NhatKy_ViPham!J:J, NhatKy_ViPham!E:E, "11_Su", NhatKy_ViPham!F:F, B17, NhatKy_ViPham!C:C, "T31") - SUMIFS(NhatKy_ViPham!K:K, NhatKy_ViPham!E:E, "11_Su", NhatKy_ViPham!F:F, B17, NhatKy_ViPham!C:C, "T31")</f>
        <v>100</v>
      </c>
      <c r="AW17" s="7">
        <f>100 + SUMIFS(NhatKy_ViPham!J:J, NhatKy_ViPham!E:E, "11_Su", NhatKy_ViPham!F:F, B17, NhatKy_ViPham!C:C, "T32") - SUMIFS(NhatKy_ViPham!K:K, NhatKy_ViPham!E:E, "11_Su", NhatKy_ViPham!F:F, B17, NhatKy_ViPham!C:C, "T32")</f>
        <v>100</v>
      </c>
      <c r="AX17" s="7">
        <f>100 + SUMIFS(NhatKy_ViPham!J:J, NhatKy_ViPham!E:E, "11_Su", NhatKy_ViPham!F:F, B17, NhatKy_ViPham!C:C, "T33") - SUMIFS(NhatKy_ViPham!K:K, NhatKy_ViPham!E:E, "11_Su", NhatKy_ViPham!F:F, B17, NhatKy_ViPham!C:C, "T33")</f>
        <v>100</v>
      </c>
      <c r="AY17" s="7">
        <f>100 + SUMIFS(NhatKy_ViPham!J:J, NhatKy_ViPham!E:E, "11_Su", NhatKy_ViPham!F:F, B17, NhatKy_ViPham!C:C, "T34") - SUMIFS(NhatKy_ViPham!K:K, NhatKy_ViPham!E:E, "11_Su", NhatKy_ViPham!F:F, B17, NhatKy_ViPham!C:C, "T34")</f>
        <v>100</v>
      </c>
      <c r="AZ17" s="7">
        <f>100 + SUMIFS(NhatKy_ViPham!J:J, NhatKy_ViPham!E:E, "11_Su", NhatKy_ViPham!F:F, B17, NhatKy_ViPham!C:C, "T35") - SUMIFS(NhatKy_ViPham!K:K, NhatKy_ViPham!E:E, "11_Su", NhatKy_ViPham!F:F, B17, NhatKy_ViPham!C:C, "T35")</f>
        <v>100</v>
      </c>
      <c r="BA17" s="12">
        <f t="shared" si="0"/>
        <v>100</v>
      </c>
      <c r="BB17" s="11" t="s">
        <v>430</v>
      </c>
      <c r="BC17" s="14" t="str">
        <f t="shared" si="1"/>
        <v>Tốt</v>
      </c>
      <c r="BD17" s="10" t="str">
        <f t="shared" si="2"/>
        <v>🟢 BÌNH THƯỜNG</v>
      </c>
    </row>
    <row r="18" spans="1:56" x14ac:dyDescent="0.25">
      <c r="A18" s="5">
        <v>10</v>
      </c>
      <c r="B18" s="15" t="s">
        <v>1950</v>
      </c>
      <c r="C18" s="5" t="s">
        <v>1759</v>
      </c>
      <c r="D18" s="5" t="s">
        <v>429</v>
      </c>
      <c r="E18" s="11" t="s">
        <v>430</v>
      </c>
      <c r="F18" s="6">
        <f>SUMIFS(NhatKy_ViPham!K:K, NhatKy_ViPham!E:E, "11_Su", NhatKy_ViPham!F:F, B18, NhatKy_ViPham!H:H, "L01")</f>
        <v>0</v>
      </c>
      <c r="G18" s="6">
        <f>SUMIFS(NhatKy_ViPham!K:K, NhatKy_ViPham!E:E, "11_Su", NhatKy_ViPham!F:F, B18, NhatKy_ViPham!H:H, "L02")</f>
        <v>0</v>
      </c>
      <c r="H18" s="6">
        <f>SUMIFS(NhatKy_ViPham!K:K, NhatKy_ViPham!E:E, "11_Su", NhatKy_ViPham!F:F, B18, NhatKy_ViPham!H:H, "L03")</f>
        <v>0</v>
      </c>
      <c r="I18" s="6">
        <f>SUMIFS(NhatKy_ViPham!K:K, NhatKy_ViPham!E:E, "11_Su", NhatKy_ViPham!F:F, B18, NhatKy_ViPham!H:H, "L04")</f>
        <v>0</v>
      </c>
      <c r="J18" s="6">
        <f>SUMIFS(NhatKy_ViPham!K:K, NhatKy_ViPham!E:E, "11_Su", NhatKy_ViPham!F:F, B18, NhatKy_ViPham!H:H, "L05")</f>
        <v>0</v>
      </c>
      <c r="K18" s="6">
        <f>SUMIFS(NhatKy_ViPham!K:K, NhatKy_ViPham!E:E, "11_Su", NhatKy_ViPham!F:F, B18, NhatKy_ViPham!H:H, "L06")</f>
        <v>0</v>
      </c>
      <c r="L18" s="6">
        <f>SUMIFS(NhatKy_ViPham!K:K, NhatKy_ViPham!E:E, "11_Su", NhatKy_ViPham!F:F, B18, NhatKy_ViPham!H:H, "L07")</f>
        <v>0</v>
      </c>
      <c r="M18" s="6">
        <f>SUMIFS(NhatKy_ViPham!K:K, NhatKy_ViPham!E:E, "11_Su", NhatKy_ViPham!F:F, B18, NhatKy_ViPham!H:H, "L08")</f>
        <v>0</v>
      </c>
      <c r="N18" s="6">
        <f>SUMIFS(NhatKy_ViPham!K:K, NhatKy_ViPham!E:E, "11_Su", NhatKy_ViPham!F:F, B18, NhatKy_ViPham!H:H, "L09")</f>
        <v>0</v>
      </c>
      <c r="O18" s="6">
        <f>SUMIFS(NhatKy_ViPham!K:K, NhatKy_ViPham!E:E, "11_Su", NhatKy_ViPham!F:F, B18, NhatKy_ViPham!H:H, "L10")</f>
        <v>0</v>
      </c>
      <c r="P18" s="12">
        <f>SUMIFS(NhatKy_ViPham!J:J, NhatKy_ViPham!E:E, "11_Su", NhatKy_ViPham!F:F, B18)</f>
        <v>0</v>
      </c>
      <c r="Q18" s="13">
        <f>SUMIFS(NhatKy_ViPham!K:K, NhatKy_ViPham!E:E, "11_Su", NhatKy_ViPham!F:F, B18)</f>
        <v>0</v>
      </c>
      <c r="R18" s="6">
        <f>100 + SUMIFS(NhatKy_ViPham!J:J, NhatKy_ViPham!E:E, "11_Su", NhatKy_ViPham!F:F, B18, NhatKy_ViPham!C:C, "T1") - SUMIFS(NhatKy_ViPham!K:K, NhatKy_ViPham!E:E, "11_Su", NhatKy_ViPham!F:F, B18, NhatKy_ViPham!C:C, "T1")</f>
        <v>100</v>
      </c>
      <c r="S18" s="6">
        <f>100 + SUMIFS(NhatKy_ViPham!J:J, NhatKy_ViPham!E:E, "11_Su", NhatKy_ViPham!F:F, B18, NhatKy_ViPham!C:C, "T2") - SUMIFS(NhatKy_ViPham!K:K, NhatKy_ViPham!E:E, "11_Su", NhatKy_ViPham!F:F, B18, NhatKy_ViPham!C:C, "T2")</f>
        <v>100</v>
      </c>
      <c r="T18" s="6">
        <f>100 + SUMIFS(NhatKy_ViPham!J:J, NhatKy_ViPham!E:E, "11_Su", NhatKy_ViPham!F:F, B18, NhatKy_ViPham!C:C, "T3") - SUMIFS(NhatKy_ViPham!K:K, NhatKy_ViPham!E:E, "11_Su", NhatKy_ViPham!F:F, B18, NhatKy_ViPham!C:C, "T3")</f>
        <v>100</v>
      </c>
      <c r="U18" s="6">
        <f>100 + SUMIFS(NhatKy_ViPham!J:J, NhatKy_ViPham!E:E, "11_Su", NhatKy_ViPham!F:F, B18, NhatKy_ViPham!C:C, "T4") - SUMIFS(NhatKy_ViPham!K:K, NhatKy_ViPham!E:E, "11_Su", NhatKy_ViPham!F:F, B18, NhatKy_ViPham!C:C, "T4")</f>
        <v>100</v>
      </c>
      <c r="V18" s="6">
        <f>100 + SUMIFS(NhatKy_ViPham!J:J, NhatKy_ViPham!E:E, "11_Su", NhatKy_ViPham!F:F, B18, NhatKy_ViPham!C:C, "T5") - SUMIFS(NhatKy_ViPham!K:K, NhatKy_ViPham!E:E, "11_Su", NhatKy_ViPham!F:F, B18, NhatKy_ViPham!C:C, "T5")</f>
        <v>100</v>
      </c>
      <c r="W18" s="6">
        <f>100 + SUMIFS(NhatKy_ViPham!J:J, NhatKy_ViPham!E:E, "11_Su", NhatKy_ViPham!F:F, B18, NhatKy_ViPham!C:C, "T6") - SUMIFS(NhatKy_ViPham!K:K, NhatKy_ViPham!E:E, "11_Su", NhatKy_ViPham!F:F, B18, NhatKy_ViPham!C:C, "T6")</f>
        <v>100</v>
      </c>
      <c r="X18" s="6">
        <f>100 + SUMIFS(NhatKy_ViPham!J:J, NhatKy_ViPham!E:E, "11_Su", NhatKy_ViPham!F:F, B18, NhatKy_ViPham!C:C, "T7") - SUMIFS(NhatKy_ViPham!K:K, NhatKy_ViPham!E:E, "11_Su", NhatKy_ViPham!F:F, B18, NhatKy_ViPham!C:C, "T7")</f>
        <v>100</v>
      </c>
      <c r="Y18" s="6">
        <f>100 + SUMIFS(NhatKy_ViPham!J:J, NhatKy_ViPham!E:E, "11_Su", NhatKy_ViPham!F:F, B18, NhatKy_ViPham!C:C, "T8") - SUMIFS(NhatKy_ViPham!K:K, NhatKy_ViPham!E:E, "11_Su", NhatKy_ViPham!F:F, B18, NhatKy_ViPham!C:C, "T8")</f>
        <v>100</v>
      </c>
      <c r="Z18" s="6">
        <f>100 + SUMIFS(NhatKy_ViPham!J:J, NhatKy_ViPham!E:E, "11_Su", NhatKy_ViPham!F:F, B18, NhatKy_ViPham!C:C, "T9") - SUMIFS(NhatKy_ViPham!K:K, NhatKy_ViPham!E:E, "11_Su", NhatKy_ViPham!F:F, B18, NhatKy_ViPham!C:C, "T9")</f>
        <v>100</v>
      </c>
      <c r="AA18" s="6">
        <f>100 + SUMIFS(NhatKy_ViPham!J:J, NhatKy_ViPham!E:E, "11_Su", NhatKy_ViPham!F:F, B18, NhatKy_ViPham!C:C, "T10") - SUMIFS(NhatKy_ViPham!K:K, NhatKy_ViPham!E:E, "11_Su", NhatKy_ViPham!F:F, B18, NhatKy_ViPham!C:C, "T10")</f>
        <v>100</v>
      </c>
      <c r="AB18" s="6">
        <f>100 + SUMIFS(NhatKy_ViPham!J:J, NhatKy_ViPham!E:E, "11_Su", NhatKy_ViPham!F:F, B18, NhatKy_ViPham!C:C, "T11") - SUMIFS(NhatKy_ViPham!K:K, NhatKy_ViPham!E:E, "11_Su", NhatKy_ViPham!F:F, B18, NhatKy_ViPham!C:C, "T11")</f>
        <v>100</v>
      </c>
      <c r="AC18" s="6">
        <f>100 + SUMIFS(NhatKy_ViPham!J:J, NhatKy_ViPham!E:E, "11_Su", NhatKy_ViPham!F:F, B18, NhatKy_ViPham!C:C, "T12") - SUMIFS(NhatKy_ViPham!K:K, NhatKy_ViPham!E:E, "11_Su", NhatKy_ViPham!F:F, B18, NhatKy_ViPham!C:C, "T12")</f>
        <v>100</v>
      </c>
      <c r="AD18" s="6">
        <f>100 + SUMIFS(NhatKy_ViPham!J:J, NhatKy_ViPham!E:E, "11_Su", NhatKy_ViPham!F:F, B18, NhatKy_ViPham!C:C, "T13") - SUMIFS(NhatKy_ViPham!K:K, NhatKy_ViPham!E:E, "11_Su", NhatKy_ViPham!F:F, B18, NhatKy_ViPham!C:C, "T13")</f>
        <v>100</v>
      </c>
      <c r="AE18" s="6">
        <f>100 + SUMIFS(NhatKy_ViPham!J:J, NhatKy_ViPham!E:E, "11_Su", NhatKy_ViPham!F:F, B18, NhatKy_ViPham!C:C, "T14") - SUMIFS(NhatKy_ViPham!K:K, NhatKy_ViPham!E:E, "11_Su", NhatKy_ViPham!F:F, B18, NhatKy_ViPham!C:C, "T14")</f>
        <v>100</v>
      </c>
      <c r="AF18" s="6">
        <f>100 + SUMIFS(NhatKy_ViPham!J:J, NhatKy_ViPham!E:E, "11_Su", NhatKy_ViPham!F:F, B18, NhatKy_ViPham!C:C, "T15") - SUMIFS(NhatKy_ViPham!K:K, NhatKy_ViPham!E:E, "11_Su", NhatKy_ViPham!F:F, B18, NhatKy_ViPham!C:C, "T15")</f>
        <v>100</v>
      </c>
      <c r="AG18" s="6">
        <f>100 + SUMIFS(NhatKy_ViPham!J:J, NhatKy_ViPham!E:E, "11_Su", NhatKy_ViPham!F:F, B18, NhatKy_ViPham!C:C, "T16") - SUMIFS(NhatKy_ViPham!K:K, NhatKy_ViPham!E:E, "11_Su", NhatKy_ViPham!F:F, B18, NhatKy_ViPham!C:C, "T16")</f>
        <v>100</v>
      </c>
      <c r="AH18" s="6">
        <f>100 + SUMIFS(NhatKy_ViPham!J:J, NhatKy_ViPham!E:E, "11_Su", NhatKy_ViPham!F:F, B18, NhatKy_ViPham!C:C, "T17") - SUMIFS(NhatKy_ViPham!K:K, NhatKy_ViPham!E:E, "11_Su", NhatKy_ViPham!F:F, B18, NhatKy_ViPham!C:C, "T17")</f>
        <v>100</v>
      </c>
      <c r="AI18" s="6">
        <f>100 + SUMIFS(NhatKy_ViPham!J:J, NhatKy_ViPham!E:E, "11_Su", NhatKy_ViPham!F:F, B18, NhatKy_ViPham!C:C, "T18") - SUMIFS(NhatKy_ViPham!K:K, NhatKy_ViPham!E:E, "11_Su", NhatKy_ViPham!F:F, B18, NhatKy_ViPham!C:C, "T18")</f>
        <v>100</v>
      </c>
      <c r="AJ18" s="6">
        <f>100 + SUMIFS(NhatKy_ViPham!J:J, NhatKy_ViPham!E:E, "11_Su", NhatKy_ViPham!F:F, B18, NhatKy_ViPham!C:C, "T19") - SUMIFS(NhatKy_ViPham!K:K, NhatKy_ViPham!E:E, "11_Su", NhatKy_ViPham!F:F, B18, NhatKy_ViPham!C:C, "T19")</f>
        <v>100</v>
      </c>
      <c r="AK18" s="6">
        <f>100 + SUMIFS(NhatKy_ViPham!J:J, NhatKy_ViPham!E:E, "11_Su", NhatKy_ViPham!F:F, B18, NhatKy_ViPham!C:C, "T20") - SUMIFS(NhatKy_ViPham!K:K, NhatKy_ViPham!E:E, "11_Su", NhatKy_ViPham!F:F, B18, NhatKy_ViPham!C:C, "T20")</f>
        <v>100</v>
      </c>
      <c r="AL18" s="6">
        <f>100 + SUMIFS(NhatKy_ViPham!J:J, NhatKy_ViPham!E:E, "11_Su", NhatKy_ViPham!F:F, B18, NhatKy_ViPham!C:C, "T21") - SUMIFS(NhatKy_ViPham!K:K, NhatKy_ViPham!E:E, "11_Su", NhatKy_ViPham!F:F, B18, NhatKy_ViPham!C:C, "T21")</f>
        <v>100</v>
      </c>
      <c r="AM18" s="6">
        <f>100 + SUMIFS(NhatKy_ViPham!J:J, NhatKy_ViPham!E:E, "11_Su", NhatKy_ViPham!F:F, B18, NhatKy_ViPham!C:C, "T22") - SUMIFS(NhatKy_ViPham!K:K, NhatKy_ViPham!E:E, "11_Su", NhatKy_ViPham!F:F, B18, NhatKy_ViPham!C:C, "T22")</f>
        <v>100</v>
      </c>
      <c r="AN18" s="6">
        <f>100 + SUMIFS(NhatKy_ViPham!J:J, NhatKy_ViPham!E:E, "11_Su", NhatKy_ViPham!F:F, B18, NhatKy_ViPham!C:C, "T23") - SUMIFS(NhatKy_ViPham!K:K, NhatKy_ViPham!E:E, "11_Su", NhatKy_ViPham!F:F, B18, NhatKy_ViPham!C:C, "T23")</f>
        <v>100</v>
      </c>
      <c r="AO18" s="6">
        <f>100 + SUMIFS(NhatKy_ViPham!J:J, NhatKy_ViPham!E:E, "11_Su", NhatKy_ViPham!F:F, B18, NhatKy_ViPham!C:C, "T24") - SUMIFS(NhatKy_ViPham!K:K, NhatKy_ViPham!E:E, "11_Su", NhatKy_ViPham!F:F, B18, NhatKy_ViPham!C:C, "T24")</f>
        <v>100</v>
      </c>
      <c r="AP18" s="6">
        <f>100 + SUMIFS(NhatKy_ViPham!J:J, NhatKy_ViPham!E:E, "11_Su", NhatKy_ViPham!F:F, B18, NhatKy_ViPham!C:C, "T25") - SUMIFS(NhatKy_ViPham!K:K, NhatKy_ViPham!E:E, "11_Su", NhatKy_ViPham!F:F, B18, NhatKy_ViPham!C:C, "T25")</f>
        <v>100</v>
      </c>
      <c r="AQ18" s="6">
        <f>100 + SUMIFS(NhatKy_ViPham!J:J, NhatKy_ViPham!E:E, "11_Su", NhatKy_ViPham!F:F, B18, NhatKy_ViPham!C:C, "T26") - SUMIFS(NhatKy_ViPham!K:K, NhatKy_ViPham!E:E, "11_Su", NhatKy_ViPham!F:F, B18, NhatKy_ViPham!C:C, "T26")</f>
        <v>100</v>
      </c>
      <c r="AR18" s="6">
        <f>100 + SUMIFS(NhatKy_ViPham!J:J, NhatKy_ViPham!E:E, "11_Su", NhatKy_ViPham!F:F, B18, NhatKy_ViPham!C:C, "T27") - SUMIFS(NhatKy_ViPham!K:K, NhatKy_ViPham!E:E, "11_Su", NhatKy_ViPham!F:F, B18, NhatKy_ViPham!C:C, "T27")</f>
        <v>100</v>
      </c>
      <c r="AS18" s="6">
        <f>100 + SUMIFS(NhatKy_ViPham!J:J, NhatKy_ViPham!E:E, "11_Su", NhatKy_ViPham!F:F, B18, NhatKy_ViPham!C:C, "T28") - SUMIFS(NhatKy_ViPham!K:K, NhatKy_ViPham!E:E, "11_Su", NhatKy_ViPham!F:F, B18, NhatKy_ViPham!C:C, "T28")</f>
        <v>100</v>
      </c>
      <c r="AT18" s="6">
        <f>100 + SUMIFS(NhatKy_ViPham!J:J, NhatKy_ViPham!E:E, "11_Su", NhatKy_ViPham!F:F, B18, NhatKy_ViPham!C:C, "T29") - SUMIFS(NhatKy_ViPham!K:K, NhatKy_ViPham!E:E, "11_Su", NhatKy_ViPham!F:F, B18, NhatKy_ViPham!C:C, "T29")</f>
        <v>100</v>
      </c>
      <c r="AU18" s="6">
        <f>100 + SUMIFS(NhatKy_ViPham!J:J, NhatKy_ViPham!E:E, "11_Su", NhatKy_ViPham!F:F, B18, NhatKy_ViPham!C:C, "T30") - SUMIFS(NhatKy_ViPham!K:K, NhatKy_ViPham!E:E, "11_Su", NhatKy_ViPham!F:F, B18, NhatKy_ViPham!C:C, "T30")</f>
        <v>100</v>
      </c>
      <c r="AV18" s="6">
        <f>100 + SUMIFS(NhatKy_ViPham!J:J, NhatKy_ViPham!E:E, "11_Su", NhatKy_ViPham!F:F, B18, NhatKy_ViPham!C:C, "T31") - SUMIFS(NhatKy_ViPham!K:K, NhatKy_ViPham!E:E, "11_Su", NhatKy_ViPham!F:F, B18, NhatKy_ViPham!C:C, "T31")</f>
        <v>100</v>
      </c>
      <c r="AW18" s="6">
        <f>100 + SUMIFS(NhatKy_ViPham!J:J, NhatKy_ViPham!E:E, "11_Su", NhatKy_ViPham!F:F, B18, NhatKy_ViPham!C:C, "T32") - SUMIFS(NhatKy_ViPham!K:K, NhatKy_ViPham!E:E, "11_Su", NhatKy_ViPham!F:F, B18, NhatKy_ViPham!C:C, "T32")</f>
        <v>100</v>
      </c>
      <c r="AX18" s="6">
        <f>100 + SUMIFS(NhatKy_ViPham!J:J, NhatKy_ViPham!E:E, "11_Su", NhatKy_ViPham!F:F, B18, NhatKy_ViPham!C:C, "T33") - SUMIFS(NhatKy_ViPham!K:K, NhatKy_ViPham!E:E, "11_Su", NhatKy_ViPham!F:F, B18, NhatKy_ViPham!C:C, "T33")</f>
        <v>100</v>
      </c>
      <c r="AY18" s="6">
        <f>100 + SUMIFS(NhatKy_ViPham!J:J, NhatKy_ViPham!E:E, "11_Su", NhatKy_ViPham!F:F, B18, NhatKy_ViPham!C:C, "T34") - SUMIFS(NhatKy_ViPham!K:K, NhatKy_ViPham!E:E, "11_Su", NhatKy_ViPham!F:F, B18, NhatKy_ViPham!C:C, "T34")</f>
        <v>100</v>
      </c>
      <c r="AZ18" s="6">
        <f>100 + SUMIFS(NhatKy_ViPham!J:J, NhatKy_ViPham!E:E, "11_Su", NhatKy_ViPham!F:F, B18, NhatKy_ViPham!C:C, "T35") - SUMIFS(NhatKy_ViPham!K:K, NhatKy_ViPham!E:E, "11_Su", NhatKy_ViPham!F:F, B18, NhatKy_ViPham!C:C, "T35")</f>
        <v>100</v>
      </c>
      <c r="BA18" s="12">
        <f t="shared" si="0"/>
        <v>100</v>
      </c>
      <c r="BB18" s="11" t="s">
        <v>430</v>
      </c>
      <c r="BC18" s="16" t="str">
        <f t="shared" si="1"/>
        <v>Tốt</v>
      </c>
      <c r="BD18" s="15" t="str">
        <f t="shared" si="2"/>
        <v>🟢 BÌNH THƯỜNG</v>
      </c>
    </row>
    <row r="19" spans="1:56" x14ac:dyDescent="0.25">
      <c r="A19" s="4">
        <v>11</v>
      </c>
      <c r="B19" s="10" t="s">
        <v>1951</v>
      </c>
      <c r="C19" s="4" t="s">
        <v>1727</v>
      </c>
      <c r="D19" s="4" t="s">
        <v>429</v>
      </c>
      <c r="E19" s="11" t="s">
        <v>430</v>
      </c>
      <c r="F19" s="7">
        <f>SUMIFS(NhatKy_ViPham!K:K, NhatKy_ViPham!E:E, "11_Su", NhatKy_ViPham!F:F, B19, NhatKy_ViPham!H:H, "L01")</f>
        <v>0</v>
      </c>
      <c r="G19" s="7">
        <f>SUMIFS(NhatKy_ViPham!K:K, NhatKy_ViPham!E:E, "11_Su", NhatKy_ViPham!F:F, B19, NhatKy_ViPham!H:H, "L02")</f>
        <v>0</v>
      </c>
      <c r="H19" s="7">
        <f>SUMIFS(NhatKy_ViPham!K:K, NhatKy_ViPham!E:E, "11_Su", NhatKy_ViPham!F:F, B19, NhatKy_ViPham!H:H, "L03")</f>
        <v>0</v>
      </c>
      <c r="I19" s="7">
        <f>SUMIFS(NhatKy_ViPham!K:K, NhatKy_ViPham!E:E, "11_Su", NhatKy_ViPham!F:F, B19, NhatKy_ViPham!H:H, "L04")</f>
        <v>0</v>
      </c>
      <c r="J19" s="7">
        <f>SUMIFS(NhatKy_ViPham!K:K, NhatKy_ViPham!E:E, "11_Su", NhatKy_ViPham!F:F, B19, NhatKy_ViPham!H:H, "L05")</f>
        <v>0</v>
      </c>
      <c r="K19" s="7">
        <f>SUMIFS(NhatKy_ViPham!K:K, NhatKy_ViPham!E:E, "11_Su", NhatKy_ViPham!F:F, B19, NhatKy_ViPham!H:H, "L06")</f>
        <v>0</v>
      </c>
      <c r="L19" s="7">
        <f>SUMIFS(NhatKy_ViPham!K:K, NhatKy_ViPham!E:E, "11_Su", NhatKy_ViPham!F:F, B19, NhatKy_ViPham!H:H, "L07")</f>
        <v>0</v>
      </c>
      <c r="M19" s="7">
        <f>SUMIFS(NhatKy_ViPham!K:K, NhatKy_ViPham!E:E, "11_Su", NhatKy_ViPham!F:F, B19, NhatKy_ViPham!H:H, "L08")</f>
        <v>0</v>
      </c>
      <c r="N19" s="7">
        <f>SUMIFS(NhatKy_ViPham!K:K, NhatKy_ViPham!E:E, "11_Su", NhatKy_ViPham!F:F, B19, NhatKy_ViPham!H:H, "L09")</f>
        <v>0</v>
      </c>
      <c r="O19" s="7">
        <f>SUMIFS(NhatKy_ViPham!K:K, NhatKy_ViPham!E:E, "11_Su", NhatKy_ViPham!F:F, B19, NhatKy_ViPham!H:H, "L10")</f>
        <v>0</v>
      </c>
      <c r="P19" s="12">
        <f>SUMIFS(NhatKy_ViPham!J:J, NhatKy_ViPham!E:E, "11_Su", NhatKy_ViPham!F:F, B19)</f>
        <v>0</v>
      </c>
      <c r="Q19" s="13">
        <f>SUMIFS(NhatKy_ViPham!K:K, NhatKy_ViPham!E:E, "11_Su", NhatKy_ViPham!F:F, B19)</f>
        <v>0</v>
      </c>
      <c r="R19" s="7">
        <f>100 + SUMIFS(NhatKy_ViPham!J:J, NhatKy_ViPham!E:E, "11_Su", NhatKy_ViPham!F:F, B19, NhatKy_ViPham!C:C, "T1") - SUMIFS(NhatKy_ViPham!K:K, NhatKy_ViPham!E:E, "11_Su", NhatKy_ViPham!F:F, B19, NhatKy_ViPham!C:C, "T1")</f>
        <v>100</v>
      </c>
      <c r="S19" s="7">
        <f>100 + SUMIFS(NhatKy_ViPham!J:J, NhatKy_ViPham!E:E, "11_Su", NhatKy_ViPham!F:F, B19, NhatKy_ViPham!C:C, "T2") - SUMIFS(NhatKy_ViPham!K:K, NhatKy_ViPham!E:E, "11_Su", NhatKy_ViPham!F:F, B19, NhatKy_ViPham!C:C, "T2")</f>
        <v>100</v>
      </c>
      <c r="T19" s="7">
        <f>100 + SUMIFS(NhatKy_ViPham!J:J, NhatKy_ViPham!E:E, "11_Su", NhatKy_ViPham!F:F, B19, NhatKy_ViPham!C:C, "T3") - SUMIFS(NhatKy_ViPham!K:K, NhatKy_ViPham!E:E, "11_Su", NhatKy_ViPham!F:F, B19, NhatKy_ViPham!C:C, "T3")</f>
        <v>100</v>
      </c>
      <c r="U19" s="7">
        <f>100 + SUMIFS(NhatKy_ViPham!J:J, NhatKy_ViPham!E:E, "11_Su", NhatKy_ViPham!F:F, B19, NhatKy_ViPham!C:C, "T4") - SUMIFS(NhatKy_ViPham!K:K, NhatKy_ViPham!E:E, "11_Su", NhatKy_ViPham!F:F, B19, NhatKy_ViPham!C:C, "T4")</f>
        <v>100</v>
      </c>
      <c r="V19" s="7">
        <f>100 + SUMIFS(NhatKy_ViPham!J:J, NhatKy_ViPham!E:E, "11_Su", NhatKy_ViPham!F:F, B19, NhatKy_ViPham!C:C, "T5") - SUMIFS(NhatKy_ViPham!K:K, NhatKy_ViPham!E:E, "11_Su", NhatKy_ViPham!F:F, B19, NhatKy_ViPham!C:C, "T5")</f>
        <v>100</v>
      </c>
      <c r="W19" s="7">
        <f>100 + SUMIFS(NhatKy_ViPham!J:J, NhatKy_ViPham!E:E, "11_Su", NhatKy_ViPham!F:F, B19, NhatKy_ViPham!C:C, "T6") - SUMIFS(NhatKy_ViPham!K:K, NhatKy_ViPham!E:E, "11_Su", NhatKy_ViPham!F:F, B19, NhatKy_ViPham!C:C, "T6")</f>
        <v>100</v>
      </c>
      <c r="X19" s="7">
        <f>100 + SUMIFS(NhatKy_ViPham!J:J, NhatKy_ViPham!E:E, "11_Su", NhatKy_ViPham!F:F, B19, NhatKy_ViPham!C:C, "T7") - SUMIFS(NhatKy_ViPham!K:K, NhatKy_ViPham!E:E, "11_Su", NhatKy_ViPham!F:F, B19, NhatKy_ViPham!C:C, "T7")</f>
        <v>100</v>
      </c>
      <c r="Y19" s="7">
        <f>100 + SUMIFS(NhatKy_ViPham!J:J, NhatKy_ViPham!E:E, "11_Su", NhatKy_ViPham!F:F, B19, NhatKy_ViPham!C:C, "T8") - SUMIFS(NhatKy_ViPham!K:K, NhatKy_ViPham!E:E, "11_Su", NhatKy_ViPham!F:F, B19, NhatKy_ViPham!C:C, "T8")</f>
        <v>100</v>
      </c>
      <c r="Z19" s="7">
        <f>100 + SUMIFS(NhatKy_ViPham!J:J, NhatKy_ViPham!E:E, "11_Su", NhatKy_ViPham!F:F, B19, NhatKy_ViPham!C:C, "T9") - SUMIFS(NhatKy_ViPham!K:K, NhatKy_ViPham!E:E, "11_Su", NhatKy_ViPham!F:F, B19, NhatKy_ViPham!C:C, "T9")</f>
        <v>100</v>
      </c>
      <c r="AA19" s="7">
        <f>100 + SUMIFS(NhatKy_ViPham!J:J, NhatKy_ViPham!E:E, "11_Su", NhatKy_ViPham!F:F, B19, NhatKy_ViPham!C:C, "T10") - SUMIFS(NhatKy_ViPham!K:K, NhatKy_ViPham!E:E, "11_Su", NhatKy_ViPham!F:F, B19, NhatKy_ViPham!C:C, "T10")</f>
        <v>100</v>
      </c>
      <c r="AB19" s="7">
        <f>100 + SUMIFS(NhatKy_ViPham!J:J, NhatKy_ViPham!E:E, "11_Su", NhatKy_ViPham!F:F, B19, NhatKy_ViPham!C:C, "T11") - SUMIFS(NhatKy_ViPham!K:K, NhatKy_ViPham!E:E, "11_Su", NhatKy_ViPham!F:F, B19, NhatKy_ViPham!C:C, "T11")</f>
        <v>100</v>
      </c>
      <c r="AC19" s="7">
        <f>100 + SUMIFS(NhatKy_ViPham!J:J, NhatKy_ViPham!E:E, "11_Su", NhatKy_ViPham!F:F, B19, NhatKy_ViPham!C:C, "T12") - SUMIFS(NhatKy_ViPham!K:K, NhatKy_ViPham!E:E, "11_Su", NhatKy_ViPham!F:F, B19, NhatKy_ViPham!C:C, "T12")</f>
        <v>100</v>
      </c>
      <c r="AD19" s="7">
        <f>100 + SUMIFS(NhatKy_ViPham!J:J, NhatKy_ViPham!E:E, "11_Su", NhatKy_ViPham!F:F, B19, NhatKy_ViPham!C:C, "T13") - SUMIFS(NhatKy_ViPham!K:K, NhatKy_ViPham!E:E, "11_Su", NhatKy_ViPham!F:F, B19, NhatKy_ViPham!C:C, "T13")</f>
        <v>100</v>
      </c>
      <c r="AE19" s="7">
        <f>100 + SUMIFS(NhatKy_ViPham!J:J, NhatKy_ViPham!E:E, "11_Su", NhatKy_ViPham!F:F, B19, NhatKy_ViPham!C:C, "T14") - SUMIFS(NhatKy_ViPham!K:K, NhatKy_ViPham!E:E, "11_Su", NhatKy_ViPham!F:F, B19, NhatKy_ViPham!C:C, "T14")</f>
        <v>100</v>
      </c>
      <c r="AF19" s="7">
        <f>100 + SUMIFS(NhatKy_ViPham!J:J, NhatKy_ViPham!E:E, "11_Su", NhatKy_ViPham!F:F, B19, NhatKy_ViPham!C:C, "T15") - SUMIFS(NhatKy_ViPham!K:K, NhatKy_ViPham!E:E, "11_Su", NhatKy_ViPham!F:F, B19, NhatKy_ViPham!C:C, "T15")</f>
        <v>100</v>
      </c>
      <c r="AG19" s="7">
        <f>100 + SUMIFS(NhatKy_ViPham!J:J, NhatKy_ViPham!E:E, "11_Su", NhatKy_ViPham!F:F, B19, NhatKy_ViPham!C:C, "T16") - SUMIFS(NhatKy_ViPham!K:K, NhatKy_ViPham!E:E, "11_Su", NhatKy_ViPham!F:F, B19, NhatKy_ViPham!C:C, "T16")</f>
        <v>100</v>
      </c>
      <c r="AH19" s="7">
        <f>100 + SUMIFS(NhatKy_ViPham!J:J, NhatKy_ViPham!E:E, "11_Su", NhatKy_ViPham!F:F, B19, NhatKy_ViPham!C:C, "T17") - SUMIFS(NhatKy_ViPham!K:K, NhatKy_ViPham!E:E, "11_Su", NhatKy_ViPham!F:F, B19, NhatKy_ViPham!C:C, "T17")</f>
        <v>100</v>
      </c>
      <c r="AI19" s="7">
        <f>100 + SUMIFS(NhatKy_ViPham!J:J, NhatKy_ViPham!E:E, "11_Su", NhatKy_ViPham!F:F, B19, NhatKy_ViPham!C:C, "T18") - SUMIFS(NhatKy_ViPham!K:K, NhatKy_ViPham!E:E, "11_Su", NhatKy_ViPham!F:F, B19, NhatKy_ViPham!C:C, "T18")</f>
        <v>100</v>
      </c>
      <c r="AJ19" s="7">
        <f>100 + SUMIFS(NhatKy_ViPham!J:J, NhatKy_ViPham!E:E, "11_Su", NhatKy_ViPham!F:F, B19, NhatKy_ViPham!C:C, "T19") - SUMIFS(NhatKy_ViPham!K:K, NhatKy_ViPham!E:E, "11_Su", NhatKy_ViPham!F:F, B19, NhatKy_ViPham!C:C, "T19")</f>
        <v>100</v>
      </c>
      <c r="AK19" s="7">
        <f>100 + SUMIFS(NhatKy_ViPham!J:J, NhatKy_ViPham!E:E, "11_Su", NhatKy_ViPham!F:F, B19, NhatKy_ViPham!C:C, "T20") - SUMIFS(NhatKy_ViPham!K:K, NhatKy_ViPham!E:E, "11_Su", NhatKy_ViPham!F:F, B19, NhatKy_ViPham!C:C, "T20")</f>
        <v>100</v>
      </c>
      <c r="AL19" s="7">
        <f>100 + SUMIFS(NhatKy_ViPham!J:J, NhatKy_ViPham!E:E, "11_Su", NhatKy_ViPham!F:F, B19, NhatKy_ViPham!C:C, "T21") - SUMIFS(NhatKy_ViPham!K:K, NhatKy_ViPham!E:E, "11_Su", NhatKy_ViPham!F:F, B19, NhatKy_ViPham!C:C, "T21")</f>
        <v>100</v>
      </c>
      <c r="AM19" s="7">
        <f>100 + SUMIFS(NhatKy_ViPham!J:J, NhatKy_ViPham!E:E, "11_Su", NhatKy_ViPham!F:F, B19, NhatKy_ViPham!C:C, "T22") - SUMIFS(NhatKy_ViPham!K:K, NhatKy_ViPham!E:E, "11_Su", NhatKy_ViPham!F:F, B19, NhatKy_ViPham!C:C, "T22")</f>
        <v>100</v>
      </c>
      <c r="AN19" s="7">
        <f>100 + SUMIFS(NhatKy_ViPham!J:J, NhatKy_ViPham!E:E, "11_Su", NhatKy_ViPham!F:F, B19, NhatKy_ViPham!C:C, "T23") - SUMIFS(NhatKy_ViPham!K:K, NhatKy_ViPham!E:E, "11_Su", NhatKy_ViPham!F:F, B19, NhatKy_ViPham!C:C, "T23")</f>
        <v>100</v>
      </c>
      <c r="AO19" s="7">
        <f>100 + SUMIFS(NhatKy_ViPham!J:J, NhatKy_ViPham!E:E, "11_Su", NhatKy_ViPham!F:F, B19, NhatKy_ViPham!C:C, "T24") - SUMIFS(NhatKy_ViPham!K:K, NhatKy_ViPham!E:E, "11_Su", NhatKy_ViPham!F:F, B19, NhatKy_ViPham!C:C, "T24")</f>
        <v>100</v>
      </c>
      <c r="AP19" s="7">
        <f>100 + SUMIFS(NhatKy_ViPham!J:J, NhatKy_ViPham!E:E, "11_Su", NhatKy_ViPham!F:F, B19, NhatKy_ViPham!C:C, "T25") - SUMIFS(NhatKy_ViPham!K:K, NhatKy_ViPham!E:E, "11_Su", NhatKy_ViPham!F:F, B19, NhatKy_ViPham!C:C, "T25")</f>
        <v>100</v>
      </c>
      <c r="AQ19" s="7">
        <f>100 + SUMIFS(NhatKy_ViPham!J:J, NhatKy_ViPham!E:E, "11_Su", NhatKy_ViPham!F:F, B19, NhatKy_ViPham!C:C, "T26") - SUMIFS(NhatKy_ViPham!K:K, NhatKy_ViPham!E:E, "11_Su", NhatKy_ViPham!F:F, B19, NhatKy_ViPham!C:C, "T26")</f>
        <v>100</v>
      </c>
      <c r="AR19" s="7">
        <f>100 + SUMIFS(NhatKy_ViPham!J:J, NhatKy_ViPham!E:E, "11_Su", NhatKy_ViPham!F:F, B19, NhatKy_ViPham!C:C, "T27") - SUMIFS(NhatKy_ViPham!K:K, NhatKy_ViPham!E:E, "11_Su", NhatKy_ViPham!F:F, B19, NhatKy_ViPham!C:C, "T27")</f>
        <v>100</v>
      </c>
      <c r="AS19" s="7">
        <f>100 + SUMIFS(NhatKy_ViPham!J:J, NhatKy_ViPham!E:E, "11_Su", NhatKy_ViPham!F:F, B19, NhatKy_ViPham!C:C, "T28") - SUMIFS(NhatKy_ViPham!K:K, NhatKy_ViPham!E:E, "11_Su", NhatKy_ViPham!F:F, B19, NhatKy_ViPham!C:C, "T28")</f>
        <v>100</v>
      </c>
      <c r="AT19" s="7">
        <f>100 + SUMIFS(NhatKy_ViPham!J:J, NhatKy_ViPham!E:E, "11_Su", NhatKy_ViPham!F:F, B19, NhatKy_ViPham!C:C, "T29") - SUMIFS(NhatKy_ViPham!K:K, NhatKy_ViPham!E:E, "11_Su", NhatKy_ViPham!F:F, B19, NhatKy_ViPham!C:C, "T29")</f>
        <v>100</v>
      </c>
      <c r="AU19" s="7">
        <f>100 + SUMIFS(NhatKy_ViPham!J:J, NhatKy_ViPham!E:E, "11_Su", NhatKy_ViPham!F:F, B19, NhatKy_ViPham!C:C, "T30") - SUMIFS(NhatKy_ViPham!K:K, NhatKy_ViPham!E:E, "11_Su", NhatKy_ViPham!F:F, B19, NhatKy_ViPham!C:C, "T30")</f>
        <v>100</v>
      </c>
      <c r="AV19" s="7">
        <f>100 + SUMIFS(NhatKy_ViPham!J:J, NhatKy_ViPham!E:E, "11_Su", NhatKy_ViPham!F:F, B19, NhatKy_ViPham!C:C, "T31") - SUMIFS(NhatKy_ViPham!K:K, NhatKy_ViPham!E:E, "11_Su", NhatKy_ViPham!F:F, B19, NhatKy_ViPham!C:C, "T31")</f>
        <v>100</v>
      </c>
      <c r="AW19" s="7">
        <f>100 + SUMIFS(NhatKy_ViPham!J:J, NhatKy_ViPham!E:E, "11_Su", NhatKy_ViPham!F:F, B19, NhatKy_ViPham!C:C, "T32") - SUMIFS(NhatKy_ViPham!K:K, NhatKy_ViPham!E:E, "11_Su", NhatKy_ViPham!F:F, B19, NhatKy_ViPham!C:C, "T32")</f>
        <v>100</v>
      </c>
      <c r="AX19" s="7">
        <f>100 + SUMIFS(NhatKy_ViPham!J:J, NhatKy_ViPham!E:E, "11_Su", NhatKy_ViPham!F:F, B19, NhatKy_ViPham!C:C, "T33") - SUMIFS(NhatKy_ViPham!K:K, NhatKy_ViPham!E:E, "11_Su", NhatKy_ViPham!F:F, B19, NhatKy_ViPham!C:C, "T33")</f>
        <v>100</v>
      </c>
      <c r="AY19" s="7">
        <f>100 + SUMIFS(NhatKy_ViPham!J:J, NhatKy_ViPham!E:E, "11_Su", NhatKy_ViPham!F:F, B19, NhatKy_ViPham!C:C, "T34") - SUMIFS(NhatKy_ViPham!K:K, NhatKy_ViPham!E:E, "11_Su", NhatKy_ViPham!F:F, B19, NhatKy_ViPham!C:C, "T34")</f>
        <v>100</v>
      </c>
      <c r="AZ19" s="7">
        <f>100 + SUMIFS(NhatKy_ViPham!J:J, NhatKy_ViPham!E:E, "11_Su", NhatKy_ViPham!F:F, B19, NhatKy_ViPham!C:C, "T35") - SUMIFS(NhatKy_ViPham!K:K, NhatKy_ViPham!E:E, "11_Su", NhatKy_ViPham!F:F, B19, NhatKy_ViPham!C:C, "T35")</f>
        <v>100</v>
      </c>
      <c r="BA19" s="12">
        <f t="shared" si="0"/>
        <v>100</v>
      </c>
      <c r="BB19" s="11" t="s">
        <v>430</v>
      </c>
      <c r="BC19" s="14" t="str">
        <f t="shared" si="1"/>
        <v>Tốt</v>
      </c>
      <c r="BD19" s="10" t="str">
        <f t="shared" si="2"/>
        <v>🟢 BÌNH THƯỜNG</v>
      </c>
    </row>
    <row r="20" spans="1:56" x14ac:dyDescent="0.25">
      <c r="A20" s="5">
        <v>12</v>
      </c>
      <c r="B20" s="15" t="s">
        <v>1952</v>
      </c>
      <c r="C20" s="5" t="s">
        <v>1953</v>
      </c>
      <c r="D20" s="5" t="s">
        <v>429</v>
      </c>
      <c r="E20" s="11" t="s">
        <v>430</v>
      </c>
      <c r="F20" s="6">
        <f>SUMIFS(NhatKy_ViPham!K:K, NhatKy_ViPham!E:E, "11_Su", NhatKy_ViPham!F:F, B20, NhatKy_ViPham!H:H, "L01")</f>
        <v>0</v>
      </c>
      <c r="G20" s="6">
        <f>SUMIFS(NhatKy_ViPham!K:K, NhatKy_ViPham!E:E, "11_Su", NhatKy_ViPham!F:F, B20, NhatKy_ViPham!H:H, "L02")</f>
        <v>0</v>
      </c>
      <c r="H20" s="6">
        <f>SUMIFS(NhatKy_ViPham!K:K, NhatKy_ViPham!E:E, "11_Su", NhatKy_ViPham!F:F, B20, NhatKy_ViPham!H:H, "L03")</f>
        <v>0</v>
      </c>
      <c r="I20" s="6">
        <f>SUMIFS(NhatKy_ViPham!K:K, NhatKy_ViPham!E:E, "11_Su", NhatKy_ViPham!F:F, B20, NhatKy_ViPham!H:H, "L04")</f>
        <v>0</v>
      </c>
      <c r="J20" s="6">
        <f>SUMIFS(NhatKy_ViPham!K:K, NhatKy_ViPham!E:E, "11_Su", NhatKy_ViPham!F:F, B20, NhatKy_ViPham!H:H, "L05")</f>
        <v>0</v>
      </c>
      <c r="K20" s="6">
        <f>SUMIFS(NhatKy_ViPham!K:K, NhatKy_ViPham!E:E, "11_Su", NhatKy_ViPham!F:F, B20, NhatKy_ViPham!H:H, "L06")</f>
        <v>0</v>
      </c>
      <c r="L20" s="6">
        <f>SUMIFS(NhatKy_ViPham!K:K, NhatKy_ViPham!E:E, "11_Su", NhatKy_ViPham!F:F, B20, NhatKy_ViPham!H:H, "L07")</f>
        <v>0</v>
      </c>
      <c r="M20" s="6">
        <f>SUMIFS(NhatKy_ViPham!K:K, NhatKy_ViPham!E:E, "11_Su", NhatKy_ViPham!F:F, B20, NhatKy_ViPham!H:H, "L08")</f>
        <v>0</v>
      </c>
      <c r="N20" s="6">
        <f>SUMIFS(NhatKy_ViPham!K:K, NhatKy_ViPham!E:E, "11_Su", NhatKy_ViPham!F:F, B20, NhatKy_ViPham!H:H, "L09")</f>
        <v>0</v>
      </c>
      <c r="O20" s="6">
        <f>SUMIFS(NhatKy_ViPham!K:K, NhatKy_ViPham!E:E, "11_Su", NhatKy_ViPham!F:F, B20, NhatKy_ViPham!H:H, "L10")</f>
        <v>0</v>
      </c>
      <c r="P20" s="12">
        <f>SUMIFS(NhatKy_ViPham!J:J, NhatKy_ViPham!E:E, "11_Su", NhatKy_ViPham!F:F, B20)</f>
        <v>0</v>
      </c>
      <c r="Q20" s="13">
        <f>SUMIFS(NhatKy_ViPham!K:K, NhatKy_ViPham!E:E, "11_Su", NhatKy_ViPham!F:F, B20)</f>
        <v>0</v>
      </c>
      <c r="R20" s="6">
        <f>100 + SUMIFS(NhatKy_ViPham!J:J, NhatKy_ViPham!E:E, "11_Su", NhatKy_ViPham!F:F, B20, NhatKy_ViPham!C:C, "T1") - SUMIFS(NhatKy_ViPham!K:K, NhatKy_ViPham!E:E, "11_Su", NhatKy_ViPham!F:F, B20, NhatKy_ViPham!C:C, "T1")</f>
        <v>100</v>
      </c>
      <c r="S20" s="6">
        <f>100 + SUMIFS(NhatKy_ViPham!J:J, NhatKy_ViPham!E:E, "11_Su", NhatKy_ViPham!F:F, B20, NhatKy_ViPham!C:C, "T2") - SUMIFS(NhatKy_ViPham!K:K, NhatKy_ViPham!E:E, "11_Su", NhatKy_ViPham!F:F, B20, NhatKy_ViPham!C:C, "T2")</f>
        <v>100</v>
      </c>
      <c r="T20" s="6">
        <f>100 + SUMIFS(NhatKy_ViPham!J:J, NhatKy_ViPham!E:E, "11_Su", NhatKy_ViPham!F:F, B20, NhatKy_ViPham!C:C, "T3") - SUMIFS(NhatKy_ViPham!K:K, NhatKy_ViPham!E:E, "11_Su", NhatKy_ViPham!F:F, B20, NhatKy_ViPham!C:C, "T3")</f>
        <v>100</v>
      </c>
      <c r="U20" s="6">
        <f>100 + SUMIFS(NhatKy_ViPham!J:J, NhatKy_ViPham!E:E, "11_Su", NhatKy_ViPham!F:F, B20, NhatKy_ViPham!C:C, "T4") - SUMIFS(NhatKy_ViPham!K:K, NhatKy_ViPham!E:E, "11_Su", NhatKy_ViPham!F:F, B20, NhatKy_ViPham!C:C, "T4")</f>
        <v>100</v>
      </c>
      <c r="V20" s="6">
        <f>100 + SUMIFS(NhatKy_ViPham!J:J, NhatKy_ViPham!E:E, "11_Su", NhatKy_ViPham!F:F, B20, NhatKy_ViPham!C:C, "T5") - SUMIFS(NhatKy_ViPham!K:K, NhatKy_ViPham!E:E, "11_Su", NhatKy_ViPham!F:F, B20, NhatKy_ViPham!C:C, "T5")</f>
        <v>100</v>
      </c>
      <c r="W20" s="6">
        <f>100 + SUMIFS(NhatKy_ViPham!J:J, NhatKy_ViPham!E:E, "11_Su", NhatKy_ViPham!F:F, B20, NhatKy_ViPham!C:C, "T6") - SUMIFS(NhatKy_ViPham!K:K, NhatKy_ViPham!E:E, "11_Su", NhatKy_ViPham!F:F, B20, NhatKy_ViPham!C:C, "T6")</f>
        <v>100</v>
      </c>
      <c r="X20" s="6">
        <f>100 + SUMIFS(NhatKy_ViPham!J:J, NhatKy_ViPham!E:E, "11_Su", NhatKy_ViPham!F:F, B20, NhatKy_ViPham!C:C, "T7") - SUMIFS(NhatKy_ViPham!K:K, NhatKy_ViPham!E:E, "11_Su", NhatKy_ViPham!F:F, B20, NhatKy_ViPham!C:C, "T7")</f>
        <v>100</v>
      </c>
      <c r="Y20" s="6">
        <f>100 + SUMIFS(NhatKy_ViPham!J:J, NhatKy_ViPham!E:E, "11_Su", NhatKy_ViPham!F:F, B20, NhatKy_ViPham!C:C, "T8") - SUMIFS(NhatKy_ViPham!K:K, NhatKy_ViPham!E:E, "11_Su", NhatKy_ViPham!F:F, B20, NhatKy_ViPham!C:C, "T8")</f>
        <v>100</v>
      </c>
      <c r="Z20" s="6">
        <f>100 + SUMIFS(NhatKy_ViPham!J:J, NhatKy_ViPham!E:E, "11_Su", NhatKy_ViPham!F:F, B20, NhatKy_ViPham!C:C, "T9") - SUMIFS(NhatKy_ViPham!K:K, NhatKy_ViPham!E:E, "11_Su", NhatKy_ViPham!F:F, B20, NhatKy_ViPham!C:C, "T9")</f>
        <v>100</v>
      </c>
      <c r="AA20" s="6">
        <f>100 + SUMIFS(NhatKy_ViPham!J:J, NhatKy_ViPham!E:E, "11_Su", NhatKy_ViPham!F:F, B20, NhatKy_ViPham!C:C, "T10") - SUMIFS(NhatKy_ViPham!K:K, NhatKy_ViPham!E:E, "11_Su", NhatKy_ViPham!F:F, B20, NhatKy_ViPham!C:C, "T10")</f>
        <v>100</v>
      </c>
      <c r="AB20" s="6">
        <f>100 + SUMIFS(NhatKy_ViPham!J:J, NhatKy_ViPham!E:E, "11_Su", NhatKy_ViPham!F:F, B20, NhatKy_ViPham!C:C, "T11") - SUMIFS(NhatKy_ViPham!K:K, NhatKy_ViPham!E:E, "11_Su", NhatKy_ViPham!F:F, B20, NhatKy_ViPham!C:C, "T11")</f>
        <v>100</v>
      </c>
      <c r="AC20" s="6">
        <f>100 + SUMIFS(NhatKy_ViPham!J:J, NhatKy_ViPham!E:E, "11_Su", NhatKy_ViPham!F:F, B20, NhatKy_ViPham!C:C, "T12") - SUMIFS(NhatKy_ViPham!K:K, NhatKy_ViPham!E:E, "11_Su", NhatKy_ViPham!F:F, B20, NhatKy_ViPham!C:C, "T12")</f>
        <v>100</v>
      </c>
      <c r="AD20" s="6">
        <f>100 + SUMIFS(NhatKy_ViPham!J:J, NhatKy_ViPham!E:E, "11_Su", NhatKy_ViPham!F:F, B20, NhatKy_ViPham!C:C, "T13") - SUMIFS(NhatKy_ViPham!K:K, NhatKy_ViPham!E:E, "11_Su", NhatKy_ViPham!F:F, B20, NhatKy_ViPham!C:C, "T13")</f>
        <v>100</v>
      </c>
      <c r="AE20" s="6">
        <f>100 + SUMIFS(NhatKy_ViPham!J:J, NhatKy_ViPham!E:E, "11_Su", NhatKy_ViPham!F:F, B20, NhatKy_ViPham!C:C, "T14") - SUMIFS(NhatKy_ViPham!K:K, NhatKy_ViPham!E:E, "11_Su", NhatKy_ViPham!F:F, B20, NhatKy_ViPham!C:C, "T14")</f>
        <v>100</v>
      </c>
      <c r="AF20" s="6">
        <f>100 + SUMIFS(NhatKy_ViPham!J:J, NhatKy_ViPham!E:E, "11_Su", NhatKy_ViPham!F:F, B20, NhatKy_ViPham!C:C, "T15") - SUMIFS(NhatKy_ViPham!K:K, NhatKy_ViPham!E:E, "11_Su", NhatKy_ViPham!F:F, B20, NhatKy_ViPham!C:C, "T15")</f>
        <v>100</v>
      </c>
      <c r="AG20" s="6">
        <f>100 + SUMIFS(NhatKy_ViPham!J:J, NhatKy_ViPham!E:E, "11_Su", NhatKy_ViPham!F:F, B20, NhatKy_ViPham!C:C, "T16") - SUMIFS(NhatKy_ViPham!K:K, NhatKy_ViPham!E:E, "11_Su", NhatKy_ViPham!F:F, B20, NhatKy_ViPham!C:C, "T16")</f>
        <v>100</v>
      </c>
      <c r="AH20" s="6">
        <f>100 + SUMIFS(NhatKy_ViPham!J:J, NhatKy_ViPham!E:E, "11_Su", NhatKy_ViPham!F:F, B20, NhatKy_ViPham!C:C, "T17") - SUMIFS(NhatKy_ViPham!K:K, NhatKy_ViPham!E:E, "11_Su", NhatKy_ViPham!F:F, B20, NhatKy_ViPham!C:C, "T17")</f>
        <v>100</v>
      </c>
      <c r="AI20" s="6">
        <f>100 + SUMIFS(NhatKy_ViPham!J:J, NhatKy_ViPham!E:E, "11_Su", NhatKy_ViPham!F:F, B20, NhatKy_ViPham!C:C, "T18") - SUMIFS(NhatKy_ViPham!K:K, NhatKy_ViPham!E:E, "11_Su", NhatKy_ViPham!F:F, B20, NhatKy_ViPham!C:C, "T18")</f>
        <v>100</v>
      </c>
      <c r="AJ20" s="6">
        <f>100 + SUMIFS(NhatKy_ViPham!J:J, NhatKy_ViPham!E:E, "11_Su", NhatKy_ViPham!F:F, B20, NhatKy_ViPham!C:C, "T19") - SUMIFS(NhatKy_ViPham!K:K, NhatKy_ViPham!E:E, "11_Su", NhatKy_ViPham!F:F, B20, NhatKy_ViPham!C:C, "T19")</f>
        <v>100</v>
      </c>
      <c r="AK20" s="6">
        <f>100 + SUMIFS(NhatKy_ViPham!J:J, NhatKy_ViPham!E:E, "11_Su", NhatKy_ViPham!F:F, B20, NhatKy_ViPham!C:C, "T20") - SUMIFS(NhatKy_ViPham!K:K, NhatKy_ViPham!E:E, "11_Su", NhatKy_ViPham!F:F, B20, NhatKy_ViPham!C:C, "T20")</f>
        <v>100</v>
      </c>
      <c r="AL20" s="6">
        <f>100 + SUMIFS(NhatKy_ViPham!J:J, NhatKy_ViPham!E:E, "11_Su", NhatKy_ViPham!F:F, B20, NhatKy_ViPham!C:C, "T21") - SUMIFS(NhatKy_ViPham!K:K, NhatKy_ViPham!E:E, "11_Su", NhatKy_ViPham!F:F, B20, NhatKy_ViPham!C:C, "T21")</f>
        <v>100</v>
      </c>
      <c r="AM20" s="6">
        <f>100 + SUMIFS(NhatKy_ViPham!J:J, NhatKy_ViPham!E:E, "11_Su", NhatKy_ViPham!F:F, B20, NhatKy_ViPham!C:C, "T22") - SUMIFS(NhatKy_ViPham!K:K, NhatKy_ViPham!E:E, "11_Su", NhatKy_ViPham!F:F, B20, NhatKy_ViPham!C:C, "T22")</f>
        <v>100</v>
      </c>
      <c r="AN20" s="6">
        <f>100 + SUMIFS(NhatKy_ViPham!J:J, NhatKy_ViPham!E:E, "11_Su", NhatKy_ViPham!F:F, B20, NhatKy_ViPham!C:C, "T23") - SUMIFS(NhatKy_ViPham!K:K, NhatKy_ViPham!E:E, "11_Su", NhatKy_ViPham!F:F, B20, NhatKy_ViPham!C:C, "T23")</f>
        <v>100</v>
      </c>
      <c r="AO20" s="6">
        <f>100 + SUMIFS(NhatKy_ViPham!J:J, NhatKy_ViPham!E:E, "11_Su", NhatKy_ViPham!F:F, B20, NhatKy_ViPham!C:C, "T24") - SUMIFS(NhatKy_ViPham!K:K, NhatKy_ViPham!E:E, "11_Su", NhatKy_ViPham!F:F, B20, NhatKy_ViPham!C:C, "T24")</f>
        <v>100</v>
      </c>
      <c r="AP20" s="6">
        <f>100 + SUMIFS(NhatKy_ViPham!J:J, NhatKy_ViPham!E:E, "11_Su", NhatKy_ViPham!F:F, B20, NhatKy_ViPham!C:C, "T25") - SUMIFS(NhatKy_ViPham!K:K, NhatKy_ViPham!E:E, "11_Su", NhatKy_ViPham!F:F, B20, NhatKy_ViPham!C:C, "T25")</f>
        <v>100</v>
      </c>
      <c r="AQ20" s="6">
        <f>100 + SUMIFS(NhatKy_ViPham!J:J, NhatKy_ViPham!E:E, "11_Su", NhatKy_ViPham!F:F, B20, NhatKy_ViPham!C:C, "T26") - SUMIFS(NhatKy_ViPham!K:K, NhatKy_ViPham!E:E, "11_Su", NhatKy_ViPham!F:F, B20, NhatKy_ViPham!C:C, "T26")</f>
        <v>100</v>
      </c>
      <c r="AR20" s="6">
        <f>100 + SUMIFS(NhatKy_ViPham!J:J, NhatKy_ViPham!E:E, "11_Su", NhatKy_ViPham!F:F, B20, NhatKy_ViPham!C:C, "T27") - SUMIFS(NhatKy_ViPham!K:K, NhatKy_ViPham!E:E, "11_Su", NhatKy_ViPham!F:F, B20, NhatKy_ViPham!C:C, "T27")</f>
        <v>100</v>
      </c>
      <c r="AS20" s="6">
        <f>100 + SUMIFS(NhatKy_ViPham!J:J, NhatKy_ViPham!E:E, "11_Su", NhatKy_ViPham!F:F, B20, NhatKy_ViPham!C:C, "T28") - SUMIFS(NhatKy_ViPham!K:K, NhatKy_ViPham!E:E, "11_Su", NhatKy_ViPham!F:F, B20, NhatKy_ViPham!C:C, "T28")</f>
        <v>100</v>
      </c>
      <c r="AT20" s="6">
        <f>100 + SUMIFS(NhatKy_ViPham!J:J, NhatKy_ViPham!E:E, "11_Su", NhatKy_ViPham!F:F, B20, NhatKy_ViPham!C:C, "T29") - SUMIFS(NhatKy_ViPham!K:K, NhatKy_ViPham!E:E, "11_Su", NhatKy_ViPham!F:F, B20, NhatKy_ViPham!C:C, "T29")</f>
        <v>100</v>
      </c>
      <c r="AU20" s="6">
        <f>100 + SUMIFS(NhatKy_ViPham!J:J, NhatKy_ViPham!E:E, "11_Su", NhatKy_ViPham!F:F, B20, NhatKy_ViPham!C:C, "T30") - SUMIFS(NhatKy_ViPham!K:K, NhatKy_ViPham!E:E, "11_Su", NhatKy_ViPham!F:F, B20, NhatKy_ViPham!C:C, "T30")</f>
        <v>100</v>
      </c>
      <c r="AV20" s="6">
        <f>100 + SUMIFS(NhatKy_ViPham!J:J, NhatKy_ViPham!E:E, "11_Su", NhatKy_ViPham!F:F, B20, NhatKy_ViPham!C:C, "T31") - SUMIFS(NhatKy_ViPham!K:K, NhatKy_ViPham!E:E, "11_Su", NhatKy_ViPham!F:F, B20, NhatKy_ViPham!C:C, "T31")</f>
        <v>100</v>
      </c>
      <c r="AW20" s="6">
        <f>100 + SUMIFS(NhatKy_ViPham!J:J, NhatKy_ViPham!E:E, "11_Su", NhatKy_ViPham!F:F, B20, NhatKy_ViPham!C:C, "T32") - SUMIFS(NhatKy_ViPham!K:K, NhatKy_ViPham!E:E, "11_Su", NhatKy_ViPham!F:F, B20, NhatKy_ViPham!C:C, "T32")</f>
        <v>100</v>
      </c>
      <c r="AX20" s="6">
        <f>100 + SUMIFS(NhatKy_ViPham!J:J, NhatKy_ViPham!E:E, "11_Su", NhatKy_ViPham!F:F, B20, NhatKy_ViPham!C:C, "T33") - SUMIFS(NhatKy_ViPham!K:K, NhatKy_ViPham!E:E, "11_Su", NhatKy_ViPham!F:F, B20, NhatKy_ViPham!C:C, "T33")</f>
        <v>100</v>
      </c>
      <c r="AY20" s="6">
        <f>100 + SUMIFS(NhatKy_ViPham!J:J, NhatKy_ViPham!E:E, "11_Su", NhatKy_ViPham!F:F, B20, NhatKy_ViPham!C:C, "T34") - SUMIFS(NhatKy_ViPham!K:K, NhatKy_ViPham!E:E, "11_Su", NhatKy_ViPham!F:F, B20, NhatKy_ViPham!C:C, "T34")</f>
        <v>100</v>
      </c>
      <c r="AZ20" s="6">
        <f>100 + SUMIFS(NhatKy_ViPham!J:J, NhatKy_ViPham!E:E, "11_Su", NhatKy_ViPham!F:F, B20, NhatKy_ViPham!C:C, "T35") - SUMIFS(NhatKy_ViPham!K:K, NhatKy_ViPham!E:E, "11_Su", NhatKy_ViPham!F:F, B20, NhatKy_ViPham!C:C, "T35")</f>
        <v>100</v>
      </c>
      <c r="BA20" s="12">
        <f t="shared" si="0"/>
        <v>100</v>
      </c>
      <c r="BB20" s="11" t="s">
        <v>430</v>
      </c>
      <c r="BC20" s="16" t="str">
        <f t="shared" si="1"/>
        <v>Tốt</v>
      </c>
      <c r="BD20" s="15" t="str">
        <f t="shared" si="2"/>
        <v>🟢 BÌNH THƯỜNG</v>
      </c>
    </row>
    <row r="21" spans="1:56" x14ac:dyDescent="0.25">
      <c r="A21" s="4">
        <v>13</v>
      </c>
      <c r="B21" s="10" t="s">
        <v>1954</v>
      </c>
      <c r="C21" s="4" t="s">
        <v>1694</v>
      </c>
      <c r="D21" s="4" t="s">
        <v>429</v>
      </c>
      <c r="E21" s="11" t="s">
        <v>430</v>
      </c>
      <c r="F21" s="7">
        <f>SUMIFS(NhatKy_ViPham!K:K, NhatKy_ViPham!E:E, "11_Su", NhatKy_ViPham!F:F, B21, NhatKy_ViPham!H:H, "L01")</f>
        <v>0</v>
      </c>
      <c r="G21" s="7">
        <f>SUMIFS(NhatKy_ViPham!K:K, NhatKy_ViPham!E:E, "11_Su", NhatKy_ViPham!F:F, B21, NhatKy_ViPham!H:H, "L02")</f>
        <v>0</v>
      </c>
      <c r="H21" s="7">
        <f>SUMIFS(NhatKy_ViPham!K:K, NhatKy_ViPham!E:E, "11_Su", NhatKy_ViPham!F:F, B21, NhatKy_ViPham!H:H, "L03")</f>
        <v>0</v>
      </c>
      <c r="I21" s="7">
        <f>SUMIFS(NhatKy_ViPham!K:K, NhatKy_ViPham!E:E, "11_Su", NhatKy_ViPham!F:F, B21, NhatKy_ViPham!H:H, "L04")</f>
        <v>0</v>
      </c>
      <c r="J21" s="7">
        <f>SUMIFS(NhatKy_ViPham!K:K, NhatKy_ViPham!E:E, "11_Su", NhatKy_ViPham!F:F, B21, NhatKy_ViPham!H:H, "L05")</f>
        <v>0</v>
      </c>
      <c r="K21" s="7">
        <f>SUMIFS(NhatKy_ViPham!K:K, NhatKy_ViPham!E:E, "11_Su", NhatKy_ViPham!F:F, B21, NhatKy_ViPham!H:H, "L06")</f>
        <v>0</v>
      </c>
      <c r="L21" s="7">
        <f>SUMIFS(NhatKy_ViPham!K:K, NhatKy_ViPham!E:E, "11_Su", NhatKy_ViPham!F:F, B21, NhatKy_ViPham!H:H, "L07")</f>
        <v>0</v>
      </c>
      <c r="M21" s="7">
        <f>SUMIFS(NhatKy_ViPham!K:K, NhatKy_ViPham!E:E, "11_Su", NhatKy_ViPham!F:F, B21, NhatKy_ViPham!H:H, "L08")</f>
        <v>0</v>
      </c>
      <c r="N21" s="7">
        <f>SUMIFS(NhatKy_ViPham!K:K, NhatKy_ViPham!E:E, "11_Su", NhatKy_ViPham!F:F, B21, NhatKy_ViPham!H:H, "L09")</f>
        <v>0</v>
      </c>
      <c r="O21" s="7">
        <f>SUMIFS(NhatKy_ViPham!K:K, NhatKy_ViPham!E:E, "11_Su", NhatKy_ViPham!F:F, B21, NhatKy_ViPham!H:H, "L10")</f>
        <v>0</v>
      </c>
      <c r="P21" s="12">
        <f>SUMIFS(NhatKy_ViPham!J:J, NhatKy_ViPham!E:E, "11_Su", NhatKy_ViPham!F:F, B21)</f>
        <v>0</v>
      </c>
      <c r="Q21" s="13">
        <f>SUMIFS(NhatKy_ViPham!K:K, NhatKy_ViPham!E:E, "11_Su", NhatKy_ViPham!F:F, B21)</f>
        <v>0</v>
      </c>
      <c r="R21" s="7">
        <f>100 + SUMIFS(NhatKy_ViPham!J:J, NhatKy_ViPham!E:E, "11_Su", NhatKy_ViPham!F:F, B21, NhatKy_ViPham!C:C, "T1") - SUMIFS(NhatKy_ViPham!K:K, NhatKy_ViPham!E:E, "11_Su", NhatKy_ViPham!F:F, B21, NhatKy_ViPham!C:C, "T1")</f>
        <v>100</v>
      </c>
      <c r="S21" s="7">
        <f>100 + SUMIFS(NhatKy_ViPham!J:J, NhatKy_ViPham!E:E, "11_Su", NhatKy_ViPham!F:F, B21, NhatKy_ViPham!C:C, "T2") - SUMIFS(NhatKy_ViPham!K:K, NhatKy_ViPham!E:E, "11_Su", NhatKy_ViPham!F:F, B21, NhatKy_ViPham!C:C, "T2")</f>
        <v>100</v>
      </c>
      <c r="T21" s="7">
        <f>100 + SUMIFS(NhatKy_ViPham!J:J, NhatKy_ViPham!E:E, "11_Su", NhatKy_ViPham!F:F, B21, NhatKy_ViPham!C:C, "T3") - SUMIFS(NhatKy_ViPham!K:K, NhatKy_ViPham!E:E, "11_Su", NhatKy_ViPham!F:F, B21, NhatKy_ViPham!C:C, "T3")</f>
        <v>100</v>
      </c>
      <c r="U21" s="7">
        <f>100 + SUMIFS(NhatKy_ViPham!J:J, NhatKy_ViPham!E:E, "11_Su", NhatKy_ViPham!F:F, B21, NhatKy_ViPham!C:C, "T4") - SUMIFS(NhatKy_ViPham!K:K, NhatKy_ViPham!E:E, "11_Su", NhatKy_ViPham!F:F, B21, NhatKy_ViPham!C:C, "T4")</f>
        <v>100</v>
      </c>
      <c r="V21" s="7">
        <f>100 + SUMIFS(NhatKy_ViPham!J:J, NhatKy_ViPham!E:E, "11_Su", NhatKy_ViPham!F:F, B21, NhatKy_ViPham!C:C, "T5") - SUMIFS(NhatKy_ViPham!K:K, NhatKy_ViPham!E:E, "11_Su", NhatKy_ViPham!F:F, B21, NhatKy_ViPham!C:C, "T5")</f>
        <v>100</v>
      </c>
      <c r="W21" s="7">
        <f>100 + SUMIFS(NhatKy_ViPham!J:J, NhatKy_ViPham!E:E, "11_Su", NhatKy_ViPham!F:F, B21, NhatKy_ViPham!C:C, "T6") - SUMIFS(NhatKy_ViPham!K:K, NhatKy_ViPham!E:E, "11_Su", NhatKy_ViPham!F:F, B21, NhatKy_ViPham!C:C, "T6")</f>
        <v>100</v>
      </c>
      <c r="X21" s="7">
        <f>100 + SUMIFS(NhatKy_ViPham!J:J, NhatKy_ViPham!E:E, "11_Su", NhatKy_ViPham!F:F, B21, NhatKy_ViPham!C:C, "T7") - SUMIFS(NhatKy_ViPham!K:K, NhatKy_ViPham!E:E, "11_Su", NhatKy_ViPham!F:F, B21, NhatKy_ViPham!C:C, "T7")</f>
        <v>100</v>
      </c>
      <c r="Y21" s="7">
        <f>100 + SUMIFS(NhatKy_ViPham!J:J, NhatKy_ViPham!E:E, "11_Su", NhatKy_ViPham!F:F, B21, NhatKy_ViPham!C:C, "T8") - SUMIFS(NhatKy_ViPham!K:K, NhatKy_ViPham!E:E, "11_Su", NhatKy_ViPham!F:F, B21, NhatKy_ViPham!C:C, "T8")</f>
        <v>100</v>
      </c>
      <c r="Z21" s="7">
        <f>100 + SUMIFS(NhatKy_ViPham!J:J, NhatKy_ViPham!E:E, "11_Su", NhatKy_ViPham!F:F, B21, NhatKy_ViPham!C:C, "T9") - SUMIFS(NhatKy_ViPham!K:K, NhatKy_ViPham!E:E, "11_Su", NhatKy_ViPham!F:F, B21, NhatKy_ViPham!C:C, "T9")</f>
        <v>100</v>
      </c>
      <c r="AA21" s="7">
        <f>100 + SUMIFS(NhatKy_ViPham!J:J, NhatKy_ViPham!E:E, "11_Su", NhatKy_ViPham!F:F, B21, NhatKy_ViPham!C:C, "T10") - SUMIFS(NhatKy_ViPham!K:K, NhatKy_ViPham!E:E, "11_Su", NhatKy_ViPham!F:F, B21, NhatKy_ViPham!C:C, "T10")</f>
        <v>100</v>
      </c>
      <c r="AB21" s="7">
        <f>100 + SUMIFS(NhatKy_ViPham!J:J, NhatKy_ViPham!E:E, "11_Su", NhatKy_ViPham!F:F, B21, NhatKy_ViPham!C:C, "T11") - SUMIFS(NhatKy_ViPham!K:K, NhatKy_ViPham!E:E, "11_Su", NhatKy_ViPham!F:F, B21, NhatKy_ViPham!C:C, "T11")</f>
        <v>100</v>
      </c>
      <c r="AC21" s="7">
        <f>100 + SUMIFS(NhatKy_ViPham!J:J, NhatKy_ViPham!E:E, "11_Su", NhatKy_ViPham!F:F, B21, NhatKy_ViPham!C:C, "T12") - SUMIFS(NhatKy_ViPham!K:K, NhatKy_ViPham!E:E, "11_Su", NhatKy_ViPham!F:F, B21, NhatKy_ViPham!C:C, "T12")</f>
        <v>100</v>
      </c>
      <c r="AD21" s="7">
        <f>100 + SUMIFS(NhatKy_ViPham!J:J, NhatKy_ViPham!E:E, "11_Su", NhatKy_ViPham!F:F, B21, NhatKy_ViPham!C:C, "T13") - SUMIFS(NhatKy_ViPham!K:K, NhatKy_ViPham!E:E, "11_Su", NhatKy_ViPham!F:F, B21, NhatKy_ViPham!C:C, "T13")</f>
        <v>100</v>
      </c>
      <c r="AE21" s="7">
        <f>100 + SUMIFS(NhatKy_ViPham!J:J, NhatKy_ViPham!E:E, "11_Su", NhatKy_ViPham!F:F, B21, NhatKy_ViPham!C:C, "T14") - SUMIFS(NhatKy_ViPham!K:K, NhatKy_ViPham!E:E, "11_Su", NhatKy_ViPham!F:F, B21, NhatKy_ViPham!C:C, "T14")</f>
        <v>100</v>
      </c>
      <c r="AF21" s="7">
        <f>100 + SUMIFS(NhatKy_ViPham!J:J, NhatKy_ViPham!E:E, "11_Su", NhatKy_ViPham!F:F, B21, NhatKy_ViPham!C:C, "T15") - SUMIFS(NhatKy_ViPham!K:K, NhatKy_ViPham!E:E, "11_Su", NhatKy_ViPham!F:F, B21, NhatKy_ViPham!C:C, "T15")</f>
        <v>100</v>
      </c>
      <c r="AG21" s="7">
        <f>100 + SUMIFS(NhatKy_ViPham!J:J, NhatKy_ViPham!E:E, "11_Su", NhatKy_ViPham!F:F, B21, NhatKy_ViPham!C:C, "T16") - SUMIFS(NhatKy_ViPham!K:K, NhatKy_ViPham!E:E, "11_Su", NhatKy_ViPham!F:F, B21, NhatKy_ViPham!C:C, "T16")</f>
        <v>100</v>
      </c>
      <c r="AH21" s="7">
        <f>100 + SUMIFS(NhatKy_ViPham!J:J, NhatKy_ViPham!E:E, "11_Su", NhatKy_ViPham!F:F, B21, NhatKy_ViPham!C:C, "T17") - SUMIFS(NhatKy_ViPham!K:K, NhatKy_ViPham!E:E, "11_Su", NhatKy_ViPham!F:F, B21, NhatKy_ViPham!C:C, "T17")</f>
        <v>100</v>
      </c>
      <c r="AI21" s="7">
        <f>100 + SUMIFS(NhatKy_ViPham!J:J, NhatKy_ViPham!E:E, "11_Su", NhatKy_ViPham!F:F, B21, NhatKy_ViPham!C:C, "T18") - SUMIFS(NhatKy_ViPham!K:K, NhatKy_ViPham!E:E, "11_Su", NhatKy_ViPham!F:F, B21, NhatKy_ViPham!C:C, "T18")</f>
        <v>100</v>
      </c>
      <c r="AJ21" s="7">
        <f>100 + SUMIFS(NhatKy_ViPham!J:J, NhatKy_ViPham!E:E, "11_Su", NhatKy_ViPham!F:F, B21, NhatKy_ViPham!C:C, "T19") - SUMIFS(NhatKy_ViPham!K:K, NhatKy_ViPham!E:E, "11_Su", NhatKy_ViPham!F:F, B21, NhatKy_ViPham!C:C, "T19")</f>
        <v>100</v>
      </c>
      <c r="AK21" s="7">
        <f>100 + SUMIFS(NhatKy_ViPham!J:J, NhatKy_ViPham!E:E, "11_Su", NhatKy_ViPham!F:F, B21, NhatKy_ViPham!C:C, "T20") - SUMIFS(NhatKy_ViPham!K:K, NhatKy_ViPham!E:E, "11_Su", NhatKy_ViPham!F:F, B21, NhatKy_ViPham!C:C, "T20")</f>
        <v>100</v>
      </c>
      <c r="AL21" s="7">
        <f>100 + SUMIFS(NhatKy_ViPham!J:J, NhatKy_ViPham!E:E, "11_Su", NhatKy_ViPham!F:F, B21, NhatKy_ViPham!C:C, "T21") - SUMIFS(NhatKy_ViPham!K:K, NhatKy_ViPham!E:E, "11_Su", NhatKy_ViPham!F:F, B21, NhatKy_ViPham!C:C, "T21")</f>
        <v>100</v>
      </c>
      <c r="AM21" s="7">
        <f>100 + SUMIFS(NhatKy_ViPham!J:J, NhatKy_ViPham!E:E, "11_Su", NhatKy_ViPham!F:F, B21, NhatKy_ViPham!C:C, "T22") - SUMIFS(NhatKy_ViPham!K:K, NhatKy_ViPham!E:E, "11_Su", NhatKy_ViPham!F:F, B21, NhatKy_ViPham!C:C, "T22")</f>
        <v>100</v>
      </c>
      <c r="AN21" s="7">
        <f>100 + SUMIFS(NhatKy_ViPham!J:J, NhatKy_ViPham!E:E, "11_Su", NhatKy_ViPham!F:F, B21, NhatKy_ViPham!C:C, "T23") - SUMIFS(NhatKy_ViPham!K:K, NhatKy_ViPham!E:E, "11_Su", NhatKy_ViPham!F:F, B21, NhatKy_ViPham!C:C, "T23")</f>
        <v>100</v>
      </c>
      <c r="AO21" s="7">
        <f>100 + SUMIFS(NhatKy_ViPham!J:J, NhatKy_ViPham!E:E, "11_Su", NhatKy_ViPham!F:F, B21, NhatKy_ViPham!C:C, "T24") - SUMIFS(NhatKy_ViPham!K:K, NhatKy_ViPham!E:E, "11_Su", NhatKy_ViPham!F:F, B21, NhatKy_ViPham!C:C, "T24")</f>
        <v>100</v>
      </c>
      <c r="AP21" s="7">
        <f>100 + SUMIFS(NhatKy_ViPham!J:J, NhatKy_ViPham!E:E, "11_Su", NhatKy_ViPham!F:F, B21, NhatKy_ViPham!C:C, "T25") - SUMIFS(NhatKy_ViPham!K:K, NhatKy_ViPham!E:E, "11_Su", NhatKy_ViPham!F:F, B21, NhatKy_ViPham!C:C, "T25")</f>
        <v>100</v>
      </c>
      <c r="AQ21" s="7">
        <f>100 + SUMIFS(NhatKy_ViPham!J:J, NhatKy_ViPham!E:E, "11_Su", NhatKy_ViPham!F:F, B21, NhatKy_ViPham!C:C, "T26") - SUMIFS(NhatKy_ViPham!K:K, NhatKy_ViPham!E:E, "11_Su", NhatKy_ViPham!F:F, B21, NhatKy_ViPham!C:C, "T26")</f>
        <v>100</v>
      </c>
      <c r="AR21" s="7">
        <f>100 + SUMIFS(NhatKy_ViPham!J:J, NhatKy_ViPham!E:E, "11_Su", NhatKy_ViPham!F:F, B21, NhatKy_ViPham!C:C, "T27") - SUMIFS(NhatKy_ViPham!K:K, NhatKy_ViPham!E:E, "11_Su", NhatKy_ViPham!F:F, B21, NhatKy_ViPham!C:C, "T27")</f>
        <v>100</v>
      </c>
      <c r="AS21" s="7">
        <f>100 + SUMIFS(NhatKy_ViPham!J:J, NhatKy_ViPham!E:E, "11_Su", NhatKy_ViPham!F:F, B21, NhatKy_ViPham!C:C, "T28") - SUMIFS(NhatKy_ViPham!K:K, NhatKy_ViPham!E:E, "11_Su", NhatKy_ViPham!F:F, B21, NhatKy_ViPham!C:C, "T28")</f>
        <v>100</v>
      </c>
      <c r="AT21" s="7">
        <f>100 + SUMIFS(NhatKy_ViPham!J:J, NhatKy_ViPham!E:E, "11_Su", NhatKy_ViPham!F:F, B21, NhatKy_ViPham!C:C, "T29") - SUMIFS(NhatKy_ViPham!K:K, NhatKy_ViPham!E:E, "11_Su", NhatKy_ViPham!F:F, B21, NhatKy_ViPham!C:C, "T29")</f>
        <v>100</v>
      </c>
      <c r="AU21" s="7">
        <f>100 + SUMIFS(NhatKy_ViPham!J:J, NhatKy_ViPham!E:E, "11_Su", NhatKy_ViPham!F:F, B21, NhatKy_ViPham!C:C, "T30") - SUMIFS(NhatKy_ViPham!K:K, NhatKy_ViPham!E:E, "11_Su", NhatKy_ViPham!F:F, B21, NhatKy_ViPham!C:C, "T30")</f>
        <v>100</v>
      </c>
      <c r="AV21" s="7">
        <f>100 + SUMIFS(NhatKy_ViPham!J:J, NhatKy_ViPham!E:E, "11_Su", NhatKy_ViPham!F:F, B21, NhatKy_ViPham!C:C, "T31") - SUMIFS(NhatKy_ViPham!K:K, NhatKy_ViPham!E:E, "11_Su", NhatKy_ViPham!F:F, B21, NhatKy_ViPham!C:C, "T31")</f>
        <v>100</v>
      </c>
      <c r="AW21" s="7">
        <f>100 + SUMIFS(NhatKy_ViPham!J:J, NhatKy_ViPham!E:E, "11_Su", NhatKy_ViPham!F:F, B21, NhatKy_ViPham!C:C, "T32") - SUMIFS(NhatKy_ViPham!K:K, NhatKy_ViPham!E:E, "11_Su", NhatKy_ViPham!F:F, B21, NhatKy_ViPham!C:C, "T32")</f>
        <v>100</v>
      </c>
      <c r="AX21" s="7">
        <f>100 + SUMIFS(NhatKy_ViPham!J:J, NhatKy_ViPham!E:E, "11_Su", NhatKy_ViPham!F:F, B21, NhatKy_ViPham!C:C, "T33") - SUMIFS(NhatKy_ViPham!K:K, NhatKy_ViPham!E:E, "11_Su", NhatKy_ViPham!F:F, B21, NhatKy_ViPham!C:C, "T33")</f>
        <v>100</v>
      </c>
      <c r="AY21" s="7">
        <f>100 + SUMIFS(NhatKy_ViPham!J:J, NhatKy_ViPham!E:E, "11_Su", NhatKy_ViPham!F:F, B21, NhatKy_ViPham!C:C, "T34") - SUMIFS(NhatKy_ViPham!K:K, NhatKy_ViPham!E:E, "11_Su", NhatKy_ViPham!F:F, B21, NhatKy_ViPham!C:C, "T34")</f>
        <v>100</v>
      </c>
      <c r="AZ21" s="7">
        <f>100 + SUMIFS(NhatKy_ViPham!J:J, NhatKy_ViPham!E:E, "11_Su", NhatKy_ViPham!F:F, B21, NhatKy_ViPham!C:C, "T35") - SUMIFS(NhatKy_ViPham!K:K, NhatKy_ViPham!E:E, "11_Su", NhatKy_ViPham!F:F, B21, NhatKy_ViPham!C:C, "T35")</f>
        <v>100</v>
      </c>
      <c r="BA21" s="12">
        <f t="shared" si="0"/>
        <v>100</v>
      </c>
      <c r="BB21" s="11" t="s">
        <v>430</v>
      </c>
      <c r="BC21" s="14" t="str">
        <f t="shared" si="1"/>
        <v>Tốt</v>
      </c>
      <c r="BD21" s="10" t="str">
        <f t="shared" si="2"/>
        <v>🟢 BÌNH THƯỜNG</v>
      </c>
    </row>
    <row r="22" spans="1:56" x14ac:dyDescent="0.25">
      <c r="A22" s="5">
        <v>14</v>
      </c>
      <c r="B22" s="15" t="s">
        <v>1955</v>
      </c>
      <c r="C22" s="5" t="s">
        <v>1956</v>
      </c>
      <c r="D22" s="5" t="s">
        <v>429</v>
      </c>
      <c r="E22" s="11" t="s">
        <v>430</v>
      </c>
      <c r="F22" s="6">
        <f>SUMIFS(NhatKy_ViPham!K:K, NhatKy_ViPham!E:E, "11_Su", NhatKy_ViPham!F:F, B22, NhatKy_ViPham!H:H, "L01")</f>
        <v>0</v>
      </c>
      <c r="G22" s="6">
        <f>SUMIFS(NhatKy_ViPham!K:K, NhatKy_ViPham!E:E, "11_Su", NhatKy_ViPham!F:F, B22, NhatKy_ViPham!H:H, "L02")</f>
        <v>0</v>
      </c>
      <c r="H22" s="6">
        <f>SUMIFS(NhatKy_ViPham!K:K, NhatKy_ViPham!E:E, "11_Su", NhatKy_ViPham!F:F, B22, NhatKy_ViPham!H:H, "L03")</f>
        <v>0</v>
      </c>
      <c r="I22" s="6">
        <f>SUMIFS(NhatKy_ViPham!K:K, NhatKy_ViPham!E:E, "11_Su", NhatKy_ViPham!F:F, B22, NhatKy_ViPham!H:H, "L04")</f>
        <v>0</v>
      </c>
      <c r="J22" s="6">
        <f>SUMIFS(NhatKy_ViPham!K:K, NhatKy_ViPham!E:E, "11_Su", NhatKy_ViPham!F:F, B22, NhatKy_ViPham!H:H, "L05")</f>
        <v>0</v>
      </c>
      <c r="K22" s="6">
        <f>SUMIFS(NhatKy_ViPham!K:K, NhatKy_ViPham!E:E, "11_Su", NhatKy_ViPham!F:F, B22, NhatKy_ViPham!H:H, "L06")</f>
        <v>0</v>
      </c>
      <c r="L22" s="6">
        <f>SUMIFS(NhatKy_ViPham!K:K, NhatKy_ViPham!E:E, "11_Su", NhatKy_ViPham!F:F, B22, NhatKy_ViPham!H:H, "L07")</f>
        <v>0</v>
      </c>
      <c r="M22" s="6">
        <f>SUMIFS(NhatKy_ViPham!K:K, NhatKy_ViPham!E:E, "11_Su", NhatKy_ViPham!F:F, B22, NhatKy_ViPham!H:H, "L08")</f>
        <v>0</v>
      </c>
      <c r="N22" s="6">
        <f>SUMIFS(NhatKy_ViPham!K:K, NhatKy_ViPham!E:E, "11_Su", NhatKy_ViPham!F:F, B22, NhatKy_ViPham!H:H, "L09")</f>
        <v>0</v>
      </c>
      <c r="O22" s="6">
        <f>SUMIFS(NhatKy_ViPham!K:K, NhatKy_ViPham!E:E, "11_Su", NhatKy_ViPham!F:F, B22, NhatKy_ViPham!H:H, "L10")</f>
        <v>0</v>
      </c>
      <c r="P22" s="12">
        <f>SUMIFS(NhatKy_ViPham!J:J, NhatKy_ViPham!E:E, "11_Su", NhatKy_ViPham!F:F, B22)</f>
        <v>0</v>
      </c>
      <c r="Q22" s="13">
        <f>SUMIFS(NhatKy_ViPham!K:K, NhatKy_ViPham!E:E, "11_Su", NhatKy_ViPham!F:F, B22)</f>
        <v>0</v>
      </c>
      <c r="R22" s="6">
        <f>100 + SUMIFS(NhatKy_ViPham!J:J, NhatKy_ViPham!E:E, "11_Su", NhatKy_ViPham!F:F, B22, NhatKy_ViPham!C:C, "T1") - SUMIFS(NhatKy_ViPham!K:K, NhatKy_ViPham!E:E, "11_Su", NhatKy_ViPham!F:F, B22, NhatKy_ViPham!C:C, "T1")</f>
        <v>100</v>
      </c>
      <c r="S22" s="6">
        <f>100 + SUMIFS(NhatKy_ViPham!J:J, NhatKy_ViPham!E:E, "11_Su", NhatKy_ViPham!F:F, B22, NhatKy_ViPham!C:C, "T2") - SUMIFS(NhatKy_ViPham!K:K, NhatKy_ViPham!E:E, "11_Su", NhatKy_ViPham!F:F, B22, NhatKy_ViPham!C:C, "T2")</f>
        <v>100</v>
      </c>
      <c r="T22" s="6">
        <f>100 + SUMIFS(NhatKy_ViPham!J:J, NhatKy_ViPham!E:E, "11_Su", NhatKy_ViPham!F:F, B22, NhatKy_ViPham!C:C, "T3") - SUMIFS(NhatKy_ViPham!K:K, NhatKy_ViPham!E:E, "11_Su", NhatKy_ViPham!F:F, B22, NhatKy_ViPham!C:C, "T3")</f>
        <v>100</v>
      </c>
      <c r="U22" s="6">
        <f>100 + SUMIFS(NhatKy_ViPham!J:J, NhatKy_ViPham!E:E, "11_Su", NhatKy_ViPham!F:F, B22, NhatKy_ViPham!C:C, "T4") - SUMIFS(NhatKy_ViPham!K:K, NhatKy_ViPham!E:E, "11_Su", NhatKy_ViPham!F:F, B22, NhatKy_ViPham!C:C, "T4")</f>
        <v>100</v>
      </c>
      <c r="V22" s="6">
        <f>100 + SUMIFS(NhatKy_ViPham!J:J, NhatKy_ViPham!E:E, "11_Su", NhatKy_ViPham!F:F, B22, NhatKy_ViPham!C:C, "T5") - SUMIFS(NhatKy_ViPham!K:K, NhatKy_ViPham!E:E, "11_Su", NhatKy_ViPham!F:F, B22, NhatKy_ViPham!C:C, "T5")</f>
        <v>100</v>
      </c>
      <c r="W22" s="6">
        <f>100 + SUMIFS(NhatKy_ViPham!J:J, NhatKy_ViPham!E:E, "11_Su", NhatKy_ViPham!F:F, B22, NhatKy_ViPham!C:C, "T6") - SUMIFS(NhatKy_ViPham!K:K, NhatKy_ViPham!E:E, "11_Su", NhatKy_ViPham!F:F, B22, NhatKy_ViPham!C:C, "T6")</f>
        <v>100</v>
      </c>
      <c r="X22" s="6">
        <f>100 + SUMIFS(NhatKy_ViPham!J:J, NhatKy_ViPham!E:E, "11_Su", NhatKy_ViPham!F:F, B22, NhatKy_ViPham!C:C, "T7") - SUMIFS(NhatKy_ViPham!K:K, NhatKy_ViPham!E:E, "11_Su", NhatKy_ViPham!F:F, B22, NhatKy_ViPham!C:C, "T7")</f>
        <v>100</v>
      </c>
      <c r="Y22" s="6">
        <f>100 + SUMIFS(NhatKy_ViPham!J:J, NhatKy_ViPham!E:E, "11_Su", NhatKy_ViPham!F:F, B22, NhatKy_ViPham!C:C, "T8") - SUMIFS(NhatKy_ViPham!K:K, NhatKy_ViPham!E:E, "11_Su", NhatKy_ViPham!F:F, B22, NhatKy_ViPham!C:C, "T8")</f>
        <v>100</v>
      </c>
      <c r="Z22" s="6">
        <f>100 + SUMIFS(NhatKy_ViPham!J:J, NhatKy_ViPham!E:E, "11_Su", NhatKy_ViPham!F:F, B22, NhatKy_ViPham!C:C, "T9") - SUMIFS(NhatKy_ViPham!K:K, NhatKy_ViPham!E:E, "11_Su", NhatKy_ViPham!F:F, B22, NhatKy_ViPham!C:C, "T9")</f>
        <v>100</v>
      </c>
      <c r="AA22" s="6">
        <f>100 + SUMIFS(NhatKy_ViPham!J:J, NhatKy_ViPham!E:E, "11_Su", NhatKy_ViPham!F:F, B22, NhatKy_ViPham!C:C, "T10") - SUMIFS(NhatKy_ViPham!K:K, NhatKy_ViPham!E:E, "11_Su", NhatKy_ViPham!F:F, B22, NhatKy_ViPham!C:C, "T10")</f>
        <v>100</v>
      </c>
      <c r="AB22" s="6">
        <f>100 + SUMIFS(NhatKy_ViPham!J:J, NhatKy_ViPham!E:E, "11_Su", NhatKy_ViPham!F:F, B22, NhatKy_ViPham!C:C, "T11") - SUMIFS(NhatKy_ViPham!K:K, NhatKy_ViPham!E:E, "11_Su", NhatKy_ViPham!F:F, B22, NhatKy_ViPham!C:C, "T11")</f>
        <v>100</v>
      </c>
      <c r="AC22" s="6">
        <f>100 + SUMIFS(NhatKy_ViPham!J:J, NhatKy_ViPham!E:E, "11_Su", NhatKy_ViPham!F:F, B22, NhatKy_ViPham!C:C, "T12") - SUMIFS(NhatKy_ViPham!K:K, NhatKy_ViPham!E:E, "11_Su", NhatKy_ViPham!F:F, B22, NhatKy_ViPham!C:C, "T12")</f>
        <v>100</v>
      </c>
      <c r="AD22" s="6">
        <f>100 + SUMIFS(NhatKy_ViPham!J:J, NhatKy_ViPham!E:E, "11_Su", NhatKy_ViPham!F:F, B22, NhatKy_ViPham!C:C, "T13") - SUMIFS(NhatKy_ViPham!K:K, NhatKy_ViPham!E:E, "11_Su", NhatKy_ViPham!F:F, B22, NhatKy_ViPham!C:C, "T13")</f>
        <v>100</v>
      </c>
      <c r="AE22" s="6">
        <f>100 + SUMIFS(NhatKy_ViPham!J:J, NhatKy_ViPham!E:E, "11_Su", NhatKy_ViPham!F:F, B22, NhatKy_ViPham!C:C, "T14") - SUMIFS(NhatKy_ViPham!K:K, NhatKy_ViPham!E:E, "11_Su", NhatKy_ViPham!F:F, B22, NhatKy_ViPham!C:C, "T14")</f>
        <v>100</v>
      </c>
      <c r="AF22" s="6">
        <f>100 + SUMIFS(NhatKy_ViPham!J:J, NhatKy_ViPham!E:E, "11_Su", NhatKy_ViPham!F:F, B22, NhatKy_ViPham!C:C, "T15") - SUMIFS(NhatKy_ViPham!K:K, NhatKy_ViPham!E:E, "11_Su", NhatKy_ViPham!F:F, B22, NhatKy_ViPham!C:C, "T15")</f>
        <v>100</v>
      </c>
      <c r="AG22" s="6">
        <f>100 + SUMIFS(NhatKy_ViPham!J:J, NhatKy_ViPham!E:E, "11_Su", NhatKy_ViPham!F:F, B22, NhatKy_ViPham!C:C, "T16") - SUMIFS(NhatKy_ViPham!K:K, NhatKy_ViPham!E:E, "11_Su", NhatKy_ViPham!F:F, B22, NhatKy_ViPham!C:C, "T16")</f>
        <v>100</v>
      </c>
      <c r="AH22" s="6">
        <f>100 + SUMIFS(NhatKy_ViPham!J:J, NhatKy_ViPham!E:E, "11_Su", NhatKy_ViPham!F:F, B22, NhatKy_ViPham!C:C, "T17") - SUMIFS(NhatKy_ViPham!K:K, NhatKy_ViPham!E:E, "11_Su", NhatKy_ViPham!F:F, B22, NhatKy_ViPham!C:C, "T17")</f>
        <v>100</v>
      </c>
      <c r="AI22" s="6">
        <f>100 + SUMIFS(NhatKy_ViPham!J:J, NhatKy_ViPham!E:E, "11_Su", NhatKy_ViPham!F:F, B22, NhatKy_ViPham!C:C, "T18") - SUMIFS(NhatKy_ViPham!K:K, NhatKy_ViPham!E:E, "11_Su", NhatKy_ViPham!F:F, B22, NhatKy_ViPham!C:C, "T18")</f>
        <v>100</v>
      </c>
      <c r="AJ22" s="6">
        <f>100 + SUMIFS(NhatKy_ViPham!J:J, NhatKy_ViPham!E:E, "11_Su", NhatKy_ViPham!F:F, B22, NhatKy_ViPham!C:C, "T19") - SUMIFS(NhatKy_ViPham!K:K, NhatKy_ViPham!E:E, "11_Su", NhatKy_ViPham!F:F, B22, NhatKy_ViPham!C:C, "T19")</f>
        <v>100</v>
      </c>
      <c r="AK22" s="6">
        <f>100 + SUMIFS(NhatKy_ViPham!J:J, NhatKy_ViPham!E:E, "11_Su", NhatKy_ViPham!F:F, B22, NhatKy_ViPham!C:C, "T20") - SUMIFS(NhatKy_ViPham!K:K, NhatKy_ViPham!E:E, "11_Su", NhatKy_ViPham!F:F, B22, NhatKy_ViPham!C:C, "T20")</f>
        <v>100</v>
      </c>
      <c r="AL22" s="6">
        <f>100 + SUMIFS(NhatKy_ViPham!J:J, NhatKy_ViPham!E:E, "11_Su", NhatKy_ViPham!F:F, B22, NhatKy_ViPham!C:C, "T21") - SUMIFS(NhatKy_ViPham!K:K, NhatKy_ViPham!E:E, "11_Su", NhatKy_ViPham!F:F, B22, NhatKy_ViPham!C:C, "T21")</f>
        <v>100</v>
      </c>
      <c r="AM22" s="6">
        <f>100 + SUMIFS(NhatKy_ViPham!J:J, NhatKy_ViPham!E:E, "11_Su", NhatKy_ViPham!F:F, B22, NhatKy_ViPham!C:C, "T22") - SUMIFS(NhatKy_ViPham!K:K, NhatKy_ViPham!E:E, "11_Su", NhatKy_ViPham!F:F, B22, NhatKy_ViPham!C:C, "T22")</f>
        <v>100</v>
      </c>
      <c r="AN22" s="6">
        <f>100 + SUMIFS(NhatKy_ViPham!J:J, NhatKy_ViPham!E:E, "11_Su", NhatKy_ViPham!F:F, B22, NhatKy_ViPham!C:C, "T23") - SUMIFS(NhatKy_ViPham!K:K, NhatKy_ViPham!E:E, "11_Su", NhatKy_ViPham!F:F, B22, NhatKy_ViPham!C:C, "T23")</f>
        <v>100</v>
      </c>
      <c r="AO22" s="6">
        <f>100 + SUMIFS(NhatKy_ViPham!J:J, NhatKy_ViPham!E:E, "11_Su", NhatKy_ViPham!F:F, B22, NhatKy_ViPham!C:C, "T24") - SUMIFS(NhatKy_ViPham!K:K, NhatKy_ViPham!E:E, "11_Su", NhatKy_ViPham!F:F, B22, NhatKy_ViPham!C:C, "T24")</f>
        <v>100</v>
      </c>
      <c r="AP22" s="6">
        <f>100 + SUMIFS(NhatKy_ViPham!J:J, NhatKy_ViPham!E:E, "11_Su", NhatKy_ViPham!F:F, B22, NhatKy_ViPham!C:C, "T25") - SUMIFS(NhatKy_ViPham!K:K, NhatKy_ViPham!E:E, "11_Su", NhatKy_ViPham!F:F, B22, NhatKy_ViPham!C:C, "T25")</f>
        <v>100</v>
      </c>
      <c r="AQ22" s="6">
        <f>100 + SUMIFS(NhatKy_ViPham!J:J, NhatKy_ViPham!E:E, "11_Su", NhatKy_ViPham!F:F, B22, NhatKy_ViPham!C:C, "T26") - SUMIFS(NhatKy_ViPham!K:K, NhatKy_ViPham!E:E, "11_Su", NhatKy_ViPham!F:F, B22, NhatKy_ViPham!C:C, "T26")</f>
        <v>100</v>
      </c>
      <c r="AR22" s="6">
        <f>100 + SUMIFS(NhatKy_ViPham!J:J, NhatKy_ViPham!E:E, "11_Su", NhatKy_ViPham!F:F, B22, NhatKy_ViPham!C:C, "T27") - SUMIFS(NhatKy_ViPham!K:K, NhatKy_ViPham!E:E, "11_Su", NhatKy_ViPham!F:F, B22, NhatKy_ViPham!C:C, "T27")</f>
        <v>100</v>
      </c>
      <c r="AS22" s="6">
        <f>100 + SUMIFS(NhatKy_ViPham!J:J, NhatKy_ViPham!E:E, "11_Su", NhatKy_ViPham!F:F, B22, NhatKy_ViPham!C:C, "T28") - SUMIFS(NhatKy_ViPham!K:K, NhatKy_ViPham!E:E, "11_Su", NhatKy_ViPham!F:F, B22, NhatKy_ViPham!C:C, "T28")</f>
        <v>100</v>
      </c>
      <c r="AT22" s="6">
        <f>100 + SUMIFS(NhatKy_ViPham!J:J, NhatKy_ViPham!E:E, "11_Su", NhatKy_ViPham!F:F, B22, NhatKy_ViPham!C:C, "T29") - SUMIFS(NhatKy_ViPham!K:K, NhatKy_ViPham!E:E, "11_Su", NhatKy_ViPham!F:F, B22, NhatKy_ViPham!C:C, "T29")</f>
        <v>100</v>
      </c>
      <c r="AU22" s="6">
        <f>100 + SUMIFS(NhatKy_ViPham!J:J, NhatKy_ViPham!E:E, "11_Su", NhatKy_ViPham!F:F, B22, NhatKy_ViPham!C:C, "T30") - SUMIFS(NhatKy_ViPham!K:K, NhatKy_ViPham!E:E, "11_Su", NhatKy_ViPham!F:F, B22, NhatKy_ViPham!C:C, "T30")</f>
        <v>100</v>
      </c>
      <c r="AV22" s="6">
        <f>100 + SUMIFS(NhatKy_ViPham!J:J, NhatKy_ViPham!E:E, "11_Su", NhatKy_ViPham!F:F, B22, NhatKy_ViPham!C:C, "T31") - SUMIFS(NhatKy_ViPham!K:K, NhatKy_ViPham!E:E, "11_Su", NhatKy_ViPham!F:F, B22, NhatKy_ViPham!C:C, "T31")</f>
        <v>100</v>
      </c>
      <c r="AW22" s="6">
        <f>100 + SUMIFS(NhatKy_ViPham!J:J, NhatKy_ViPham!E:E, "11_Su", NhatKy_ViPham!F:F, B22, NhatKy_ViPham!C:C, "T32") - SUMIFS(NhatKy_ViPham!K:K, NhatKy_ViPham!E:E, "11_Su", NhatKy_ViPham!F:F, B22, NhatKy_ViPham!C:C, "T32")</f>
        <v>100</v>
      </c>
      <c r="AX22" s="6">
        <f>100 + SUMIFS(NhatKy_ViPham!J:J, NhatKy_ViPham!E:E, "11_Su", NhatKy_ViPham!F:F, B22, NhatKy_ViPham!C:C, "T33") - SUMIFS(NhatKy_ViPham!K:K, NhatKy_ViPham!E:E, "11_Su", NhatKy_ViPham!F:F, B22, NhatKy_ViPham!C:C, "T33")</f>
        <v>100</v>
      </c>
      <c r="AY22" s="6">
        <f>100 + SUMIFS(NhatKy_ViPham!J:J, NhatKy_ViPham!E:E, "11_Su", NhatKy_ViPham!F:F, B22, NhatKy_ViPham!C:C, "T34") - SUMIFS(NhatKy_ViPham!K:K, NhatKy_ViPham!E:E, "11_Su", NhatKy_ViPham!F:F, B22, NhatKy_ViPham!C:C, "T34")</f>
        <v>100</v>
      </c>
      <c r="AZ22" s="6">
        <f>100 + SUMIFS(NhatKy_ViPham!J:J, NhatKy_ViPham!E:E, "11_Su", NhatKy_ViPham!F:F, B22, NhatKy_ViPham!C:C, "T35") - SUMIFS(NhatKy_ViPham!K:K, NhatKy_ViPham!E:E, "11_Su", NhatKy_ViPham!F:F, B22, NhatKy_ViPham!C:C, "T35")</f>
        <v>100</v>
      </c>
      <c r="BA22" s="12">
        <f t="shared" si="0"/>
        <v>100</v>
      </c>
      <c r="BB22" s="11" t="s">
        <v>430</v>
      </c>
      <c r="BC22" s="16" t="str">
        <f t="shared" si="1"/>
        <v>Tốt</v>
      </c>
      <c r="BD22" s="15" t="str">
        <f t="shared" si="2"/>
        <v>🟢 BÌNH THƯỜNG</v>
      </c>
    </row>
    <row r="23" spans="1:56" x14ac:dyDescent="0.25">
      <c r="A23" s="4">
        <v>15</v>
      </c>
      <c r="B23" s="10" t="s">
        <v>1957</v>
      </c>
      <c r="C23" s="4" t="s">
        <v>1773</v>
      </c>
      <c r="D23" s="4" t="s">
        <v>429</v>
      </c>
      <c r="E23" s="11" t="s">
        <v>430</v>
      </c>
      <c r="F23" s="7">
        <f>SUMIFS(NhatKy_ViPham!K:K, NhatKy_ViPham!E:E, "11_Su", NhatKy_ViPham!F:F, B23, NhatKy_ViPham!H:H, "L01")</f>
        <v>0</v>
      </c>
      <c r="G23" s="7">
        <f>SUMIFS(NhatKy_ViPham!K:K, NhatKy_ViPham!E:E, "11_Su", NhatKy_ViPham!F:F, B23, NhatKy_ViPham!H:H, "L02")</f>
        <v>0</v>
      </c>
      <c r="H23" s="7">
        <f>SUMIFS(NhatKy_ViPham!K:K, NhatKy_ViPham!E:E, "11_Su", NhatKy_ViPham!F:F, B23, NhatKy_ViPham!H:H, "L03")</f>
        <v>0</v>
      </c>
      <c r="I23" s="7">
        <f>SUMIFS(NhatKy_ViPham!K:K, NhatKy_ViPham!E:E, "11_Su", NhatKy_ViPham!F:F, B23, NhatKy_ViPham!H:H, "L04")</f>
        <v>0</v>
      </c>
      <c r="J23" s="7">
        <f>SUMIFS(NhatKy_ViPham!K:K, NhatKy_ViPham!E:E, "11_Su", NhatKy_ViPham!F:F, B23, NhatKy_ViPham!H:H, "L05")</f>
        <v>0</v>
      </c>
      <c r="K23" s="7">
        <f>SUMIFS(NhatKy_ViPham!K:K, NhatKy_ViPham!E:E, "11_Su", NhatKy_ViPham!F:F, B23, NhatKy_ViPham!H:H, "L06")</f>
        <v>0</v>
      </c>
      <c r="L23" s="7">
        <f>SUMIFS(NhatKy_ViPham!K:K, NhatKy_ViPham!E:E, "11_Su", NhatKy_ViPham!F:F, B23, NhatKy_ViPham!H:H, "L07")</f>
        <v>0</v>
      </c>
      <c r="M23" s="7">
        <f>SUMIFS(NhatKy_ViPham!K:K, NhatKy_ViPham!E:E, "11_Su", NhatKy_ViPham!F:F, B23, NhatKy_ViPham!H:H, "L08")</f>
        <v>0</v>
      </c>
      <c r="N23" s="7">
        <f>SUMIFS(NhatKy_ViPham!K:K, NhatKy_ViPham!E:E, "11_Su", NhatKy_ViPham!F:F, B23, NhatKy_ViPham!H:H, "L09")</f>
        <v>0</v>
      </c>
      <c r="O23" s="7">
        <f>SUMIFS(NhatKy_ViPham!K:K, NhatKy_ViPham!E:E, "11_Su", NhatKy_ViPham!F:F, B23, NhatKy_ViPham!H:H, "L10")</f>
        <v>0</v>
      </c>
      <c r="P23" s="12">
        <f>SUMIFS(NhatKy_ViPham!J:J, NhatKy_ViPham!E:E, "11_Su", NhatKy_ViPham!F:F, B23)</f>
        <v>0</v>
      </c>
      <c r="Q23" s="13">
        <f>SUMIFS(NhatKy_ViPham!K:K, NhatKy_ViPham!E:E, "11_Su", NhatKy_ViPham!F:F, B23)</f>
        <v>0</v>
      </c>
      <c r="R23" s="7">
        <f>100 + SUMIFS(NhatKy_ViPham!J:J, NhatKy_ViPham!E:E, "11_Su", NhatKy_ViPham!F:F, B23, NhatKy_ViPham!C:C, "T1") - SUMIFS(NhatKy_ViPham!K:K, NhatKy_ViPham!E:E, "11_Su", NhatKy_ViPham!F:F, B23, NhatKy_ViPham!C:C, "T1")</f>
        <v>100</v>
      </c>
      <c r="S23" s="7">
        <f>100 + SUMIFS(NhatKy_ViPham!J:J, NhatKy_ViPham!E:E, "11_Su", NhatKy_ViPham!F:F, B23, NhatKy_ViPham!C:C, "T2") - SUMIFS(NhatKy_ViPham!K:K, NhatKy_ViPham!E:E, "11_Su", NhatKy_ViPham!F:F, B23, NhatKy_ViPham!C:C, "T2")</f>
        <v>100</v>
      </c>
      <c r="T23" s="7">
        <f>100 + SUMIFS(NhatKy_ViPham!J:J, NhatKy_ViPham!E:E, "11_Su", NhatKy_ViPham!F:F, B23, NhatKy_ViPham!C:C, "T3") - SUMIFS(NhatKy_ViPham!K:K, NhatKy_ViPham!E:E, "11_Su", NhatKy_ViPham!F:F, B23, NhatKy_ViPham!C:C, "T3")</f>
        <v>100</v>
      </c>
      <c r="U23" s="7">
        <f>100 + SUMIFS(NhatKy_ViPham!J:J, NhatKy_ViPham!E:E, "11_Su", NhatKy_ViPham!F:F, B23, NhatKy_ViPham!C:C, "T4") - SUMIFS(NhatKy_ViPham!K:K, NhatKy_ViPham!E:E, "11_Su", NhatKy_ViPham!F:F, B23, NhatKy_ViPham!C:C, "T4")</f>
        <v>100</v>
      </c>
      <c r="V23" s="7">
        <f>100 + SUMIFS(NhatKy_ViPham!J:J, NhatKy_ViPham!E:E, "11_Su", NhatKy_ViPham!F:F, B23, NhatKy_ViPham!C:C, "T5") - SUMIFS(NhatKy_ViPham!K:K, NhatKy_ViPham!E:E, "11_Su", NhatKy_ViPham!F:F, B23, NhatKy_ViPham!C:C, "T5")</f>
        <v>100</v>
      </c>
      <c r="W23" s="7">
        <f>100 + SUMIFS(NhatKy_ViPham!J:J, NhatKy_ViPham!E:E, "11_Su", NhatKy_ViPham!F:F, B23, NhatKy_ViPham!C:C, "T6") - SUMIFS(NhatKy_ViPham!K:K, NhatKy_ViPham!E:E, "11_Su", NhatKy_ViPham!F:F, B23, NhatKy_ViPham!C:C, "T6")</f>
        <v>100</v>
      </c>
      <c r="X23" s="7">
        <f>100 + SUMIFS(NhatKy_ViPham!J:J, NhatKy_ViPham!E:E, "11_Su", NhatKy_ViPham!F:F, B23, NhatKy_ViPham!C:C, "T7") - SUMIFS(NhatKy_ViPham!K:K, NhatKy_ViPham!E:E, "11_Su", NhatKy_ViPham!F:F, B23, NhatKy_ViPham!C:C, "T7")</f>
        <v>100</v>
      </c>
      <c r="Y23" s="7">
        <f>100 + SUMIFS(NhatKy_ViPham!J:J, NhatKy_ViPham!E:E, "11_Su", NhatKy_ViPham!F:F, B23, NhatKy_ViPham!C:C, "T8") - SUMIFS(NhatKy_ViPham!K:K, NhatKy_ViPham!E:E, "11_Su", NhatKy_ViPham!F:F, B23, NhatKy_ViPham!C:C, "T8")</f>
        <v>100</v>
      </c>
      <c r="Z23" s="7">
        <f>100 + SUMIFS(NhatKy_ViPham!J:J, NhatKy_ViPham!E:E, "11_Su", NhatKy_ViPham!F:F, B23, NhatKy_ViPham!C:C, "T9") - SUMIFS(NhatKy_ViPham!K:K, NhatKy_ViPham!E:E, "11_Su", NhatKy_ViPham!F:F, B23, NhatKy_ViPham!C:C, "T9")</f>
        <v>100</v>
      </c>
      <c r="AA23" s="7">
        <f>100 + SUMIFS(NhatKy_ViPham!J:J, NhatKy_ViPham!E:E, "11_Su", NhatKy_ViPham!F:F, B23, NhatKy_ViPham!C:C, "T10") - SUMIFS(NhatKy_ViPham!K:K, NhatKy_ViPham!E:E, "11_Su", NhatKy_ViPham!F:F, B23, NhatKy_ViPham!C:C, "T10")</f>
        <v>100</v>
      </c>
      <c r="AB23" s="7">
        <f>100 + SUMIFS(NhatKy_ViPham!J:J, NhatKy_ViPham!E:E, "11_Su", NhatKy_ViPham!F:F, B23, NhatKy_ViPham!C:C, "T11") - SUMIFS(NhatKy_ViPham!K:K, NhatKy_ViPham!E:E, "11_Su", NhatKy_ViPham!F:F, B23, NhatKy_ViPham!C:C, "T11")</f>
        <v>100</v>
      </c>
      <c r="AC23" s="7">
        <f>100 + SUMIFS(NhatKy_ViPham!J:J, NhatKy_ViPham!E:E, "11_Su", NhatKy_ViPham!F:F, B23, NhatKy_ViPham!C:C, "T12") - SUMIFS(NhatKy_ViPham!K:K, NhatKy_ViPham!E:E, "11_Su", NhatKy_ViPham!F:F, B23, NhatKy_ViPham!C:C, "T12")</f>
        <v>100</v>
      </c>
      <c r="AD23" s="7">
        <f>100 + SUMIFS(NhatKy_ViPham!J:J, NhatKy_ViPham!E:E, "11_Su", NhatKy_ViPham!F:F, B23, NhatKy_ViPham!C:C, "T13") - SUMIFS(NhatKy_ViPham!K:K, NhatKy_ViPham!E:E, "11_Su", NhatKy_ViPham!F:F, B23, NhatKy_ViPham!C:C, "T13")</f>
        <v>100</v>
      </c>
      <c r="AE23" s="7">
        <f>100 + SUMIFS(NhatKy_ViPham!J:J, NhatKy_ViPham!E:E, "11_Su", NhatKy_ViPham!F:F, B23, NhatKy_ViPham!C:C, "T14") - SUMIFS(NhatKy_ViPham!K:K, NhatKy_ViPham!E:E, "11_Su", NhatKy_ViPham!F:F, B23, NhatKy_ViPham!C:C, "T14")</f>
        <v>100</v>
      </c>
      <c r="AF23" s="7">
        <f>100 + SUMIFS(NhatKy_ViPham!J:J, NhatKy_ViPham!E:E, "11_Su", NhatKy_ViPham!F:F, B23, NhatKy_ViPham!C:C, "T15") - SUMIFS(NhatKy_ViPham!K:K, NhatKy_ViPham!E:E, "11_Su", NhatKy_ViPham!F:F, B23, NhatKy_ViPham!C:C, "T15")</f>
        <v>100</v>
      </c>
      <c r="AG23" s="7">
        <f>100 + SUMIFS(NhatKy_ViPham!J:J, NhatKy_ViPham!E:E, "11_Su", NhatKy_ViPham!F:F, B23, NhatKy_ViPham!C:C, "T16") - SUMIFS(NhatKy_ViPham!K:K, NhatKy_ViPham!E:E, "11_Su", NhatKy_ViPham!F:F, B23, NhatKy_ViPham!C:C, "T16")</f>
        <v>100</v>
      </c>
      <c r="AH23" s="7">
        <f>100 + SUMIFS(NhatKy_ViPham!J:J, NhatKy_ViPham!E:E, "11_Su", NhatKy_ViPham!F:F, B23, NhatKy_ViPham!C:C, "T17") - SUMIFS(NhatKy_ViPham!K:K, NhatKy_ViPham!E:E, "11_Su", NhatKy_ViPham!F:F, B23, NhatKy_ViPham!C:C, "T17")</f>
        <v>100</v>
      </c>
      <c r="AI23" s="7">
        <f>100 + SUMIFS(NhatKy_ViPham!J:J, NhatKy_ViPham!E:E, "11_Su", NhatKy_ViPham!F:F, B23, NhatKy_ViPham!C:C, "T18") - SUMIFS(NhatKy_ViPham!K:K, NhatKy_ViPham!E:E, "11_Su", NhatKy_ViPham!F:F, B23, NhatKy_ViPham!C:C, "T18")</f>
        <v>100</v>
      </c>
      <c r="AJ23" s="7">
        <f>100 + SUMIFS(NhatKy_ViPham!J:J, NhatKy_ViPham!E:E, "11_Su", NhatKy_ViPham!F:F, B23, NhatKy_ViPham!C:C, "T19") - SUMIFS(NhatKy_ViPham!K:K, NhatKy_ViPham!E:E, "11_Su", NhatKy_ViPham!F:F, B23, NhatKy_ViPham!C:C, "T19")</f>
        <v>100</v>
      </c>
      <c r="AK23" s="7">
        <f>100 + SUMIFS(NhatKy_ViPham!J:J, NhatKy_ViPham!E:E, "11_Su", NhatKy_ViPham!F:F, B23, NhatKy_ViPham!C:C, "T20") - SUMIFS(NhatKy_ViPham!K:K, NhatKy_ViPham!E:E, "11_Su", NhatKy_ViPham!F:F, B23, NhatKy_ViPham!C:C, "T20")</f>
        <v>100</v>
      </c>
      <c r="AL23" s="7">
        <f>100 + SUMIFS(NhatKy_ViPham!J:J, NhatKy_ViPham!E:E, "11_Su", NhatKy_ViPham!F:F, B23, NhatKy_ViPham!C:C, "T21") - SUMIFS(NhatKy_ViPham!K:K, NhatKy_ViPham!E:E, "11_Su", NhatKy_ViPham!F:F, B23, NhatKy_ViPham!C:C, "T21")</f>
        <v>100</v>
      </c>
      <c r="AM23" s="7">
        <f>100 + SUMIFS(NhatKy_ViPham!J:J, NhatKy_ViPham!E:E, "11_Su", NhatKy_ViPham!F:F, B23, NhatKy_ViPham!C:C, "T22") - SUMIFS(NhatKy_ViPham!K:K, NhatKy_ViPham!E:E, "11_Su", NhatKy_ViPham!F:F, B23, NhatKy_ViPham!C:C, "T22")</f>
        <v>100</v>
      </c>
      <c r="AN23" s="7">
        <f>100 + SUMIFS(NhatKy_ViPham!J:J, NhatKy_ViPham!E:E, "11_Su", NhatKy_ViPham!F:F, B23, NhatKy_ViPham!C:C, "T23") - SUMIFS(NhatKy_ViPham!K:K, NhatKy_ViPham!E:E, "11_Su", NhatKy_ViPham!F:F, B23, NhatKy_ViPham!C:C, "T23")</f>
        <v>100</v>
      </c>
      <c r="AO23" s="7">
        <f>100 + SUMIFS(NhatKy_ViPham!J:J, NhatKy_ViPham!E:E, "11_Su", NhatKy_ViPham!F:F, B23, NhatKy_ViPham!C:C, "T24") - SUMIFS(NhatKy_ViPham!K:K, NhatKy_ViPham!E:E, "11_Su", NhatKy_ViPham!F:F, B23, NhatKy_ViPham!C:C, "T24")</f>
        <v>100</v>
      </c>
      <c r="AP23" s="7">
        <f>100 + SUMIFS(NhatKy_ViPham!J:J, NhatKy_ViPham!E:E, "11_Su", NhatKy_ViPham!F:F, B23, NhatKy_ViPham!C:C, "T25") - SUMIFS(NhatKy_ViPham!K:K, NhatKy_ViPham!E:E, "11_Su", NhatKy_ViPham!F:F, B23, NhatKy_ViPham!C:C, "T25")</f>
        <v>100</v>
      </c>
      <c r="AQ23" s="7">
        <f>100 + SUMIFS(NhatKy_ViPham!J:J, NhatKy_ViPham!E:E, "11_Su", NhatKy_ViPham!F:F, B23, NhatKy_ViPham!C:C, "T26") - SUMIFS(NhatKy_ViPham!K:K, NhatKy_ViPham!E:E, "11_Su", NhatKy_ViPham!F:F, B23, NhatKy_ViPham!C:C, "T26")</f>
        <v>100</v>
      </c>
      <c r="AR23" s="7">
        <f>100 + SUMIFS(NhatKy_ViPham!J:J, NhatKy_ViPham!E:E, "11_Su", NhatKy_ViPham!F:F, B23, NhatKy_ViPham!C:C, "T27") - SUMIFS(NhatKy_ViPham!K:K, NhatKy_ViPham!E:E, "11_Su", NhatKy_ViPham!F:F, B23, NhatKy_ViPham!C:C, "T27")</f>
        <v>100</v>
      </c>
      <c r="AS23" s="7">
        <f>100 + SUMIFS(NhatKy_ViPham!J:J, NhatKy_ViPham!E:E, "11_Su", NhatKy_ViPham!F:F, B23, NhatKy_ViPham!C:C, "T28") - SUMIFS(NhatKy_ViPham!K:K, NhatKy_ViPham!E:E, "11_Su", NhatKy_ViPham!F:F, B23, NhatKy_ViPham!C:C, "T28")</f>
        <v>100</v>
      </c>
      <c r="AT23" s="7">
        <f>100 + SUMIFS(NhatKy_ViPham!J:J, NhatKy_ViPham!E:E, "11_Su", NhatKy_ViPham!F:F, B23, NhatKy_ViPham!C:C, "T29") - SUMIFS(NhatKy_ViPham!K:K, NhatKy_ViPham!E:E, "11_Su", NhatKy_ViPham!F:F, B23, NhatKy_ViPham!C:C, "T29")</f>
        <v>100</v>
      </c>
      <c r="AU23" s="7">
        <f>100 + SUMIFS(NhatKy_ViPham!J:J, NhatKy_ViPham!E:E, "11_Su", NhatKy_ViPham!F:F, B23, NhatKy_ViPham!C:C, "T30") - SUMIFS(NhatKy_ViPham!K:K, NhatKy_ViPham!E:E, "11_Su", NhatKy_ViPham!F:F, B23, NhatKy_ViPham!C:C, "T30")</f>
        <v>100</v>
      </c>
      <c r="AV23" s="7">
        <f>100 + SUMIFS(NhatKy_ViPham!J:J, NhatKy_ViPham!E:E, "11_Su", NhatKy_ViPham!F:F, B23, NhatKy_ViPham!C:C, "T31") - SUMIFS(NhatKy_ViPham!K:K, NhatKy_ViPham!E:E, "11_Su", NhatKy_ViPham!F:F, B23, NhatKy_ViPham!C:C, "T31")</f>
        <v>100</v>
      </c>
      <c r="AW23" s="7">
        <f>100 + SUMIFS(NhatKy_ViPham!J:J, NhatKy_ViPham!E:E, "11_Su", NhatKy_ViPham!F:F, B23, NhatKy_ViPham!C:C, "T32") - SUMIFS(NhatKy_ViPham!K:K, NhatKy_ViPham!E:E, "11_Su", NhatKy_ViPham!F:F, B23, NhatKy_ViPham!C:C, "T32")</f>
        <v>100</v>
      </c>
      <c r="AX23" s="7">
        <f>100 + SUMIFS(NhatKy_ViPham!J:J, NhatKy_ViPham!E:E, "11_Su", NhatKy_ViPham!F:F, B23, NhatKy_ViPham!C:C, "T33") - SUMIFS(NhatKy_ViPham!K:K, NhatKy_ViPham!E:E, "11_Su", NhatKy_ViPham!F:F, B23, NhatKy_ViPham!C:C, "T33")</f>
        <v>100</v>
      </c>
      <c r="AY23" s="7">
        <f>100 + SUMIFS(NhatKy_ViPham!J:J, NhatKy_ViPham!E:E, "11_Su", NhatKy_ViPham!F:F, B23, NhatKy_ViPham!C:C, "T34") - SUMIFS(NhatKy_ViPham!K:K, NhatKy_ViPham!E:E, "11_Su", NhatKy_ViPham!F:F, B23, NhatKy_ViPham!C:C, "T34")</f>
        <v>100</v>
      </c>
      <c r="AZ23" s="7">
        <f>100 + SUMIFS(NhatKy_ViPham!J:J, NhatKy_ViPham!E:E, "11_Su", NhatKy_ViPham!F:F, B23, NhatKy_ViPham!C:C, "T35") - SUMIFS(NhatKy_ViPham!K:K, NhatKy_ViPham!E:E, "11_Su", NhatKy_ViPham!F:F, B23, NhatKy_ViPham!C:C, "T35")</f>
        <v>100</v>
      </c>
      <c r="BA23" s="12">
        <f t="shared" si="0"/>
        <v>100</v>
      </c>
      <c r="BB23" s="11" t="s">
        <v>430</v>
      </c>
      <c r="BC23" s="14" t="str">
        <f t="shared" si="1"/>
        <v>Tốt</v>
      </c>
      <c r="BD23" s="10" t="str">
        <f t="shared" si="2"/>
        <v>🟢 BÌNH THƯỜNG</v>
      </c>
    </row>
    <row r="24" spans="1:56" x14ac:dyDescent="0.25">
      <c r="A24" s="5">
        <v>16</v>
      </c>
      <c r="B24" s="15" t="s">
        <v>1958</v>
      </c>
      <c r="C24" s="5" t="s">
        <v>1959</v>
      </c>
      <c r="D24" s="5" t="s">
        <v>429</v>
      </c>
      <c r="E24" s="11" t="s">
        <v>430</v>
      </c>
      <c r="F24" s="6">
        <f>SUMIFS(NhatKy_ViPham!K:K, NhatKy_ViPham!E:E, "11_Su", NhatKy_ViPham!F:F, B24, NhatKy_ViPham!H:H, "L01")</f>
        <v>0</v>
      </c>
      <c r="G24" s="6">
        <f>SUMIFS(NhatKy_ViPham!K:K, NhatKy_ViPham!E:E, "11_Su", NhatKy_ViPham!F:F, B24, NhatKy_ViPham!H:H, "L02")</f>
        <v>0</v>
      </c>
      <c r="H24" s="6">
        <f>SUMIFS(NhatKy_ViPham!K:K, NhatKy_ViPham!E:E, "11_Su", NhatKy_ViPham!F:F, B24, NhatKy_ViPham!H:H, "L03")</f>
        <v>0</v>
      </c>
      <c r="I24" s="6">
        <f>SUMIFS(NhatKy_ViPham!K:K, NhatKy_ViPham!E:E, "11_Su", NhatKy_ViPham!F:F, B24, NhatKy_ViPham!H:H, "L04")</f>
        <v>0</v>
      </c>
      <c r="J24" s="6">
        <f>SUMIFS(NhatKy_ViPham!K:K, NhatKy_ViPham!E:E, "11_Su", NhatKy_ViPham!F:F, B24, NhatKy_ViPham!H:H, "L05")</f>
        <v>0</v>
      </c>
      <c r="K24" s="6">
        <f>SUMIFS(NhatKy_ViPham!K:K, NhatKy_ViPham!E:E, "11_Su", NhatKy_ViPham!F:F, B24, NhatKy_ViPham!H:H, "L06")</f>
        <v>0</v>
      </c>
      <c r="L24" s="6">
        <f>SUMIFS(NhatKy_ViPham!K:K, NhatKy_ViPham!E:E, "11_Su", NhatKy_ViPham!F:F, B24, NhatKy_ViPham!H:H, "L07")</f>
        <v>0</v>
      </c>
      <c r="M24" s="6">
        <f>SUMIFS(NhatKy_ViPham!K:K, NhatKy_ViPham!E:E, "11_Su", NhatKy_ViPham!F:F, B24, NhatKy_ViPham!H:H, "L08")</f>
        <v>0</v>
      </c>
      <c r="N24" s="6">
        <f>SUMIFS(NhatKy_ViPham!K:K, NhatKy_ViPham!E:E, "11_Su", NhatKy_ViPham!F:F, B24, NhatKy_ViPham!H:H, "L09")</f>
        <v>0</v>
      </c>
      <c r="O24" s="6">
        <f>SUMIFS(NhatKy_ViPham!K:K, NhatKy_ViPham!E:E, "11_Su", NhatKy_ViPham!F:F, B24, NhatKy_ViPham!H:H, "L10")</f>
        <v>0</v>
      </c>
      <c r="P24" s="12">
        <f>SUMIFS(NhatKy_ViPham!J:J, NhatKy_ViPham!E:E, "11_Su", NhatKy_ViPham!F:F, B24)</f>
        <v>0</v>
      </c>
      <c r="Q24" s="13">
        <f>SUMIFS(NhatKy_ViPham!K:K, NhatKy_ViPham!E:E, "11_Su", NhatKy_ViPham!F:F, B24)</f>
        <v>0</v>
      </c>
      <c r="R24" s="6">
        <f>100 + SUMIFS(NhatKy_ViPham!J:J, NhatKy_ViPham!E:E, "11_Su", NhatKy_ViPham!F:F, B24, NhatKy_ViPham!C:C, "T1") - SUMIFS(NhatKy_ViPham!K:K, NhatKy_ViPham!E:E, "11_Su", NhatKy_ViPham!F:F, B24, NhatKy_ViPham!C:C, "T1")</f>
        <v>100</v>
      </c>
      <c r="S24" s="6">
        <f>100 + SUMIFS(NhatKy_ViPham!J:J, NhatKy_ViPham!E:E, "11_Su", NhatKy_ViPham!F:F, B24, NhatKy_ViPham!C:C, "T2") - SUMIFS(NhatKy_ViPham!K:K, NhatKy_ViPham!E:E, "11_Su", NhatKy_ViPham!F:F, B24, NhatKy_ViPham!C:C, "T2")</f>
        <v>100</v>
      </c>
      <c r="T24" s="6">
        <f>100 + SUMIFS(NhatKy_ViPham!J:J, NhatKy_ViPham!E:E, "11_Su", NhatKy_ViPham!F:F, B24, NhatKy_ViPham!C:C, "T3") - SUMIFS(NhatKy_ViPham!K:K, NhatKy_ViPham!E:E, "11_Su", NhatKy_ViPham!F:F, B24, NhatKy_ViPham!C:C, "T3")</f>
        <v>100</v>
      </c>
      <c r="U24" s="6">
        <f>100 + SUMIFS(NhatKy_ViPham!J:J, NhatKy_ViPham!E:E, "11_Su", NhatKy_ViPham!F:F, B24, NhatKy_ViPham!C:C, "T4") - SUMIFS(NhatKy_ViPham!K:K, NhatKy_ViPham!E:E, "11_Su", NhatKy_ViPham!F:F, B24, NhatKy_ViPham!C:C, "T4")</f>
        <v>100</v>
      </c>
      <c r="V24" s="6">
        <f>100 + SUMIFS(NhatKy_ViPham!J:J, NhatKy_ViPham!E:E, "11_Su", NhatKy_ViPham!F:F, B24, NhatKy_ViPham!C:C, "T5") - SUMIFS(NhatKy_ViPham!K:K, NhatKy_ViPham!E:E, "11_Su", NhatKy_ViPham!F:F, B24, NhatKy_ViPham!C:C, "T5")</f>
        <v>100</v>
      </c>
      <c r="W24" s="6">
        <f>100 + SUMIFS(NhatKy_ViPham!J:J, NhatKy_ViPham!E:E, "11_Su", NhatKy_ViPham!F:F, B24, NhatKy_ViPham!C:C, "T6") - SUMIFS(NhatKy_ViPham!K:K, NhatKy_ViPham!E:E, "11_Su", NhatKy_ViPham!F:F, B24, NhatKy_ViPham!C:C, "T6")</f>
        <v>100</v>
      </c>
      <c r="X24" s="6">
        <f>100 + SUMIFS(NhatKy_ViPham!J:J, NhatKy_ViPham!E:E, "11_Su", NhatKy_ViPham!F:F, B24, NhatKy_ViPham!C:C, "T7") - SUMIFS(NhatKy_ViPham!K:K, NhatKy_ViPham!E:E, "11_Su", NhatKy_ViPham!F:F, B24, NhatKy_ViPham!C:C, "T7")</f>
        <v>100</v>
      </c>
      <c r="Y24" s="6">
        <f>100 + SUMIFS(NhatKy_ViPham!J:J, NhatKy_ViPham!E:E, "11_Su", NhatKy_ViPham!F:F, B24, NhatKy_ViPham!C:C, "T8") - SUMIFS(NhatKy_ViPham!K:K, NhatKy_ViPham!E:E, "11_Su", NhatKy_ViPham!F:F, B24, NhatKy_ViPham!C:C, "T8")</f>
        <v>100</v>
      </c>
      <c r="Z24" s="6">
        <f>100 + SUMIFS(NhatKy_ViPham!J:J, NhatKy_ViPham!E:E, "11_Su", NhatKy_ViPham!F:F, B24, NhatKy_ViPham!C:C, "T9") - SUMIFS(NhatKy_ViPham!K:K, NhatKy_ViPham!E:E, "11_Su", NhatKy_ViPham!F:F, B24, NhatKy_ViPham!C:C, "T9")</f>
        <v>100</v>
      </c>
      <c r="AA24" s="6">
        <f>100 + SUMIFS(NhatKy_ViPham!J:J, NhatKy_ViPham!E:E, "11_Su", NhatKy_ViPham!F:F, B24, NhatKy_ViPham!C:C, "T10") - SUMIFS(NhatKy_ViPham!K:K, NhatKy_ViPham!E:E, "11_Su", NhatKy_ViPham!F:F, B24, NhatKy_ViPham!C:C, "T10")</f>
        <v>100</v>
      </c>
      <c r="AB24" s="6">
        <f>100 + SUMIFS(NhatKy_ViPham!J:J, NhatKy_ViPham!E:E, "11_Su", NhatKy_ViPham!F:F, B24, NhatKy_ViPham!C:C, "T11") - SUMIFS(NhatKy_ViPham!K:K, NhatKy_ViPham!E:E, "11_Su", NhatKy_ViPham!F:F, B24, NhatKy_ViPham!C:C, "T11")</f>
        <v>100</v>
      </c>
      <c r="AC24" s="6">
        <f>100 + SUMIFS(NhatKy_ViPham!J:J, NhatKy_ViPham!E:E, "11_Su", NhatKy_ViPham!F:F, B24, NhatKy_ViPham!C:C, "T12") - SUMIFS(NhatKy_ViPham!K:K, NhatKy_ViPham!E:E, "11_Su", NhatKy_ViPham!F:F, B24, NhatKy_ViPham!C:C, "T12")</f>
        <v>100</v>
      </c>
      <c r="AD24" s="6">
        <f>100 + SUMIFS(NhatKy_ViPham!J:J, NhatKy_ViPham!E:E, "11_Su", NhatKy_ViPham!F:F, B24, NhatKy_ViPham!C:C, "T13") - SUMIFS(NhatKy_ViPham!K:K, NhatKy_ViPham!E:E, "11_Su", NhatKy_ViPham!F:F, B24, NhatKy_ViPham!C:C, "T13")</f>
        <v>100</v>
      </c>
      <c r="AE24" s="6">
        <f>100 + SUMIFS(NhatKy_ViPham!J:J, NhatKy_ViPham!E:E, "11_Su", NhatKy_ViPham!F:F, B24, NhatKy_ViPham!C:C, "T14") - SUMIFS(NhatKy_ViPham!K:K, NhatKy_ViPham!E:E, "11_Su", NhatKy_ViPham!F:F, B24, NhatKy_ViPham!C:C, "T14")</f>
        <v>100</v>
      </c>
      <c r="AF24" s="6">
        <f>100 + SUMIFS(NhatKy_ViPham!J:J, NhatKy_ViPham!E:E, "11_Su", NhatKy_ViPham!F:F, B24, NhatKy_ViPham!C:C, "T15") - SUMIFS(NhatKy_ViPham!K:K, NhatKy_ViPham!E:E, "11_Su", NhatKy_ViPham!F:F, B24, NhatKy_ViPham!C:C, "T15")</f>
        <v>100</v>
      </c>
      <c r="AG24" s="6">
        <f>100 + SUMIFS(NhatKy_ViPham!J:J, NhatKy_ViPham!E:E, "11_Su", NhatKy_ViPham!F:F, B24, NhatKy_ViPham!C:C, "T16") - SUMIFS(NhatKy_ViPham!K:K, NhatKy_ViPham!E:E, "11_Su", NhatKy_ViPham!F:F, B24, NhatKy_ViPham!C:C, "T16")</f>
        <v>100</v>
      </c>
      <c r="AH24" s="6">
        <f>100 + SUMIFS(NhatKy_ViPham!J:J, NhatKy_ViPham!E:E, "11_Su", NhatKy_ViPham!F:F, B24, NhatKy_ViPham!C:C, "T17") - SUMIFS(NhatKy_ViPham!K:K, NhatKy_ViPham!E:E, "11_Su", NhatKy_ViPham!F:F, B24, NhatKy_ViPham!C:C, "T17")</f>
        <v>100</v>
      </c>
      <c r="AI24" s="6">
        <f>100 + SUMIFS(NhatKy_ViPham!J:J, NhatKy_ViPham!E:E, "11_Su", NhatKy_ViPham!F:F, B24, NhatKy_ViPham!C:C, "T18") - SUMIFS(NhatKy_ViPham!K:K, NhatKy_ViPham!E:E, "11_Su", NhatKy_ViPham!F:F, B24, NhatKy_ViPham!C:C, "T18")</f>
        <v>100</v>
      </c>
      <c r="AJ24" s="6">
        <f>100 + SUMIFS(NhatKy_ViPham!J:J, NhatKy_ViPham!E:E, "11_Su", NhatKy_ViPham!F:F, B24, NhatKy_ViPham!C:C, "T19") - SUMIFS(NhatKy_ViPham!K:K, NhatKy_ViPham!E:E, "11_Su", NhatKy_ViPham!F:F, B24, NhatKy_ViPham!C:C, "T19")</f>
        <v>100</v>
      </c>
      <c r="AK24" s="6">
        <f>100 + SUMIFS(NhatKy_ViPham!J:J, NhatKy_ViPham!E:E, "11_Su", NhatKy_ViPham!F:F, B24, NhatKy_ViPham!C:C, "T20") - SUMIFS(NhatKy_ViPham!K:K, NhatKy_ViPham!E:E, "11_Su", NhatKy_ViPham!F:F, B24, NhatKy_ViPham!C:C, "T20")</f>
        <v>100</v>
      </c>
      <c r="AL24" s="6">
        <f>100 + SUMIFS(NhatKy_ViPham!J:J, NhatKy_ViPham!E:E, "11_Su", NhatKy_ViPham!F:F, B24, NhatKy_ViPham!C:C, "T21") - SUMIFS(NhatKy_ViPham!K:K, NhatKy_ViPham!E:E, "11_Su", NhatKy_ViPham!F:F, B24, NhatKy_ViPham!C:C, "T21")</f>
        <v>100</v>
      </c>
      <c r="AM24" s="6">
        <f>100 + SUMIFS(NhatKy_ViPham!J:J, NhatKy_ViPham!E:E, "11_Su", NhatKy_ViPham!F:F, B24, NhatKy_ViPham!C:C, "T22") - SUMIFS(NhatKy_ViPham!K:K, NhatKy_ViPham!E:E, "11_Su", NhatKy_ViPham!F:F, B24, NhatKy_ViPham!C:C, "T22")</f>
        <v>100</v>
      </c>
      <c r="AN24" s="6">
        <f>100 + SUMIFS(NhatKy_ViPham!J:J, NhatKy_ViPham!E:E, "11_Su", NhatKy_ViPham!F:F, B24, NhatKy_ViPham!C:C, "T23") - SUMIFS(NhatKy_ViPham!K:K, NhatKy_ViPham!E:E, "11_Su", NhatKy_ViPham!F:F, B24, NhatKy_ViPham!C:C, "T23")</f>
        <v>100</v>
      </c>
      <c r="AO24" s="6">
        <f>100 + SUMIFS(NhatKy_ViPham!J:J, NhatKy_ViPham!E:E, "11_Su", NhatKy_ViPham!F:F, B24, NhatKy_ViPham!C:C, "T24") - SUMIFS(NhatKy_ViPham!K:K, NhatKy_ViPham!E:E, "11_Su", NhatKy_ViPham!F:F, B24, NhatKy_ViPham!C:C, "T24")</f>
        <v>100</v>
      </c>
      <c r="AP24" s="6">
        <f>100 + SUMIFS(NhatKy_ViPham!J:J, NhatKy_ViPham!E:E, "11_Su", NhatKy_ViPham!F:F, B24, NhatKy_ViPham!C:C, "T25") - SUMIFS(NhatKy_ViPham!K:K, NhatKy_ViPham!E:E, "11_Su", NhatKy_ViPham!F:F, B24, NhatKy_ViPham!C:C, "T25")</f>
        <v>100</v>
      </c>
      <c r="AQ24" s="6">
        <f>100 + SUMIFS(NhatKy_ViPham!J:J, NhatKy_ViPham!E:E, "11_Su", NhatKy_ViPham!F:F, B24, NhatKy_ViPham!C:C, "T26") - SUMIFS(NhatKy_ViPham!K:K, NhatKy_ViPham!E:E, "11_Su", NhatKy_ViPham!F:F, B24, NhatKy_ViPham!C:C, "T26")</f>
        <v>100</v>
      </c>
      <c r="AR24" s="6">
        <f>100 + SUMIFS(NhatKy_ViPham!J:J, NhatKy_ViPham!E:E, "11_Su", NhatKy_ViPham!F:F, B24, NhatKy_ViPham!C:C, "T27") - SUMIFS(NhatKy_ViPham!K:K, NhatKy_ViPham!E:E, "11_Su", NhatKy_ViPham!F:F, B24, NhatKy_ViPham!C:C, "T27")</f>
        <v>100</v>
      </c>
      <c r="AS24" s="6">
        <f>100 + SUMIFS(NhatKy_ViPham!J:J, NhatKy_ViPham!E:E, "11_Su", NhatKy_ViPham!F:F, B24, NhatKy_ViPham!C:C, "T28") - SUMIFS(NhatKy_ViPham!K:K, NhatKy_ViPham!E:E, "11_Su", NhatKy_ViPham!F:F, B24, NhatKy_ViPham!C:C, "T28")</f>
        <v>100</v>
      </c>
      <c r="AT24" s="6">
        <f>100 + SUMIFS(NhatKy_ViPham!J:J, NhatKy_ViPham!E:E, "11_Su", NhatKy_ViPham!F:F, B24, NhatKy_ViPham!C:C, "T29") - SUMIFS(NhatKy_ViPham!K:K, NhatKy_ViPham!E:E, "11_Su", NhatKy_ViPham!F:F, B24, NhatKy_ViPham!C:C, "T29")</f>
        <v>100</v>
      </c>
      <c r="AU24" s="6">
        <f>100 + SUMIFS(NhatKy_ViPham!J:J, NhatKy_ViPham!E:E, "11_Su", NhatKy_ViPham!F:F, B24, NhatKy_ViPham!C:C, "T30") - SUMIFS(NhatKy_ViPham!K:K, NhatKy_ViPham!E:E, "11_Su", NhatKy_ViPham!F:F, B24, NhatKy_ViPham!C:C, "T30")</f>
        <v>100</v>
      </c>
      <c r="AV24" s="6">
        <f>100 + SUMIFS(NhatKy_ViPham!J:J, NhatKy_ViPham!E:E, "11_Su", NhatKy_ViPham!F:F, B24, NhatKy_ViPham!C:C, "T31") - SUMIFS(NhatKy_ViPham!K:K, NhatKy_ViPham!E:E, "11_Su", NhatKy_ViPham!F:F, B24, NhatKy_ViPham!C:C, "T31")</f>
        <v>100</v>
      </c>
      <c r="AW24" s="6">
        <f>100 + SUMIFS(NhatKy_ViPham!J:J, NhatKy_ViPham!E:E, "11_Su", NhatKy_ViPham!F:F, B24, NhatKy_ViPham!C:C, "T32") - SUMIFS(NhatKy_ViPham!K:K, NhatKy_ViPham!E:E, "11_Su", NhatKy_ViPham!F:F, B24, NhatKy_ViPham!C:C, "T32")</f>
        <v>100</v>
      </c>
      <c r="AX24" s="6">
        <f>100 + SUMIFS(NhatKy_ViPham!J:J, NhatKy_ViPham!E:E, "11_Su", NhatKy_ViPham!F:F, B24, NhatKy_ViPham!C:C, "T33") - SUMIFS(NhatKy_ViPham!K:K, NhatKy_ViPham!E:E, "11_Su", NhatKy_ViPham!F:F, B24, NhatKy_ViPham!C:C, "T33")</f>
        <v>100</v>
      </c>
      <c r="AY24" s="6">
        <f>100 + SUMIFS(NhatKy_ViPham!J:J, NhatKy_ViPham!E:E, "11_Su", NhatKy_ViPham!F:F, B24, NhatKy_ViPham!C:C, "T34") - SUMIFS(NhatKy_ViPham!K:K, NhatKy_ViPham!E:E, "11_Su", NhatKy_ViPham!F:F, B24, NhatKy_ViPham!C:C, "T34")</f>
        <v>100</v>
      </c>
      <c r="AZ24" s="6">
        <f>100 + SUMIFS(NhatKy_ViPham!J:J, NhatKy_ViPham!E:E, "11_Su", NhatKy_ViPham!F:F, B24, NhatKy_ViPham!C:C, "T35") - SUMIFS(NhatKy_ViPham!K:K, NhatKy_ViPham!E:E, "11_Su", NhatKy_ViPham!F:F, B24, NhatKy_ViPham!C:C, "T35")</f>
        <v>100</v>
      </c>
      <c r="BA24" s="12">
        <f t="shared" si="0"/>
        <v>100</v>
      </c>
      <c r="BB24" s="11" t="s">
        <v>430</v>
      </c>
      <c r="BC24" s="16" t="str">
        <f t="shared" si="1"/>
        <v>Tốt</v>
      </c>
      <c r="BD24" s="15" t="str">
        <f t="shared" si="2"/>
        <v>🟢 BÌNH THƯỜNG</v>
      </c>
    </row>
    <row r="25" spans="1:56" x14ac:dyDescent="0.25">
      <c r="A25" s="4">
        <v>17</v>
      </c>
      <c r="B25" s="10" t="s">
        <v>1960</v>
      </c>
      <c r="C25" s="4" t="s">
        <v>1828</v>
      </c>
      <c r="D25" s="4" t="s">
        <v>429</v>
      </c>
      <c r="E25" s="11" t="s">
        <v>430</v>
      </c>
      <c r="F25" s="7">
        <f>SUMIFS(NhatKy_ViPham!K:K, NhatKy_ViPham!E:E, "11_Su", NhatKy_ViPham!F:F, B25, NhatKy_ViPham!H:H, "L01")</f>
        <v>0</v>
      </c>
      <c r="G25" s="7">
        <f>SUMIFS(NhatKy_ViPham!K:K, NhatKy_ViPham!E:E, "11_Su", NhatKy_ViPham!F:F, B25, NhatKy_ViPham!H:H, "L02")</f>
        <v>0</v>
      </c>
      <c r="H25" s="7">
        <f>SUMIFS(NhatKy_ViPham!K:K, NhatKy_ViPham!E:E, "11_Su", NhatKy_ViPham!F:F, B25, NhatKy_ViPham!H:H, "L03")</f>
        <v>0</v>
      </c>
      <c r="I25" s="7">
        <f>SUMIFS(NhatKy_ViPham!K:K, NhatKy_ViPham!E:E, "11_Su", NhatKy_ViPham!F:F, B25, NhatKy_ViPham!H:H, "L04")</f>
        <v>0</v>
      </c>
      <c r="J25" s="7">
        <f>SUMIFS(NhatKy_ViPham!K:K, NhatKy_ViPham!E:E, "11_Su", NhatKy_ViPham!F:F, B25, NhatKy_ViPham!H:H, "L05")</f>
        <v>0</v>
      </c>
      <c r="K25" s="7">
        <f>SUMIFS(NhatKy_ViPham!K:K, NhatKy_ViPham!E:E, "11_Su", NhatKy_ViPham!F:F, B25, NhatKy_ViPham!H:H, "L06")</f>
        <v>0</v>
      </c>
      <c r="L25" s="7">
        <f>SUMIFS(NhatKy_ViPham!K:K, NhatKy_ViPham!E:E, "11_Su", NhatKy_ViPham!F:F, B25, NhatKy_ViPham!H:H, "L07")</f>
        <v>0</v>
      </c>
      <c r="M25" s="7">
        <f>SUMIFS(NhatKy_ViPham!K:K, NhatKy_ViPham!E:E, "11_Su", NhatKy_ViPham!F:F, B25, NhatKy_ViPham!H:H, "L08")</f>
        <v>0</v>
      </c>
      <c r="N25" s="7">
        <f>SUMIFS(NhatKy_ViPham!K:K, NhatKy_ViPham!E:E, "11_Su", NhatKy_ViPham!F:F, B25, NhatKy_ViPham!H:H, "L09")</f>
        <v>0</v>
      </c>
      <c r="O25" s="7">
        <f>SUMIFS(NhatKy_ViPham!K:K, NhatKy_ViPham!E:E, "11_Su", NhatKy_ViPham!F:F, B25, NhatKy_ViPham!H:H, "L10")</f>
        <v>0</v>
      </c>
      <c r="P25" s="12">
        <f>SUMIFS(NhatKy_ViPham!J:J, NhatKy_ViPham!E:E, "11_Su", NhatKy_ViPham!F:F, B25)</f>
        <v>0</v>
      </c>
      <c r="Q25" s="13">
        <f>SUMIFS(NhatKy_ViPham!K:K, NhatKy_ViPham!E:E, "11_Su", NhatKy_ViPham!F:F, B25)</f>
        <v>0</v>
      </c>
      <c r="R25" s="7">
        <f>100 + SUMIFS(NhatKy_ViPham!J:J, NhatKy_ViPham!E:E, "11_Su", NhatKy_ViPham!F:F, B25, NhatKy_ViPham!C:C, "T1") - SUMIFS(NhatKy_ViPham!K:K, NhatKy_ViPham!E:E, "11_Su", NhatKy_ViPham!F:F, B25, NhatKy_ViPham!C:C, "T1")</f>
        <v>100</v>
      </c>
      <c r="S25" s="7">
        <f>100 + SUMIFS(NhatKy_ViPham!J:J, NhatKy_ViPham!E:E, "11_Su", NhatKy_ViPham!F:F, B25, NhatKy_ViPham!C:C, "T2") - SUMIFS(NhatKy_ViPham!K:K, NhatKy_ViPham!E:E, "11_Su", NhatKy_ViPham!F:F, B25, NhatKy_ViPham!C:C, "T2")</f>
        <v>100</v>
      </c>
      <c r="T25" s="7">
        <f>100 + SUMIFS(NhatKy_ViPham!J:J, NhatKy_ViPham!E:E, "11_Su", NhatKy_ViPham!F:F, B25, NhatKy_ViPham!C:C, "T3") - SUMIFS(NhatKy_ViPham!K:K, NhatKy_ViPham!E:E, "11_Su", NhatKy_ViPham!F:F, B25, NhatKy_ViPham!C:C, "T3")</f>
        <v>100</v>
      </c>
      <c r="U25" s="7">
        <f>100 + SUMIFS(NhatKy_ViPham!J:J, NhatKy_ViPham!E:E, "11_Su", NhatKy_ViPham!F:F, B25, NhatKy_ViPham!C:C, "T4") - SUMIFS(NhatKy_ViPham!K:K, NhatKy_ViPham!E:E, "11_Su", NhatKy_ViPham!F:F, B25, NhatKy_ViPham!C:C, "T4")</f>
        <v>100</v>
      </c>
      <c r="V25" s="7">
        <f>100 + SUMIFS(NhatKy_ViPham!J:J, NhatKy_ViPham!E:E, "11_Su", NhatKy_ViPham!F:F, B25, NhatKy_ViPham!C:C, "T5") - SUMIFS(NhatKy_ViPham!K:K, NhatKy_ViPham!E:E, "11_Su", NhatKy_ViPham!F:F, B25, NhatKy_ViPham!C:C, "T5")</f>
        <v>100</v>
      </c>
      <c r="W25" s="7">
        <f>100 + SUMIFS(NhatKy_ViPham!J:J, NhatKy_ViPham!E:E, "11_Su", NhatKy_ViPham!F:F, B25, NhatKy_ViPham!C:C, "T6") - SUMIFS(NhatKy_ViPham!K:K, NhatKy_ViPham!E:E, "11_Su", NhatKy_ViPham!F:F, B25, NhatKy_ViPham!C:C, "T6")</f>
        <v>100</v>
      </c>
      <c r="X25" s="7">
        <f>100 + SUMIFS(NhatKy_ViPham!J:J, NhatKy_ViPham!E:E, "11_Su", NhatKy_ViPham!F:F, B25, NhatKy_ViPham!C:C, "T7") - SUMIFS(NhatKy_ViPham!K:K, NhatKy_ViPham!E:E, "11_Su", NhatKy_ViPham!F:F, B25, NhatKy_ViPham!C:C, "T7")</f>
        <v>100</v>
      </c>
      <c r="Y25" s="7">
        <f>100 + SUMIFS(NhatKy_ViPham!J:J, NhatKy_ViPham!E:E, "11_Su", NhatKy_ViPham!F:F, B25, NhatKy_ViPham!C:C, "T8") - SUMIFS(NhatKy_ViPham!K:K, NhatKy_ViPham!E:E, "11_Su", NhatKy_ViPham!F:F, B25, NhatKy_ViPham!C:C, "T8")</f>
        <v>100</v>
      </c>
      <c r="Z25" s="7">
        <f>100 + SUMIFS(NhatKy_ViPham!J:J, NhatKy_ViPham!E:E, "11_Su", NhatKy_ViPham!F:F, B25, NhatKy_ViPham!C:C, "T9") - SUMIFS(NhatKy_ViPham!K:K, NhatKy_ViPham!E:E, "11_Su", NhatKy_ViPham!F:F, B25, NhatKy_ViPham!C:C, "T9")</f>
        <v>100</v>
      </c>
      <c r="AA25" s="7">
        <f>100 + SUMIFS(NhatKy_ViPham!J:J, NhatKy_ViPham!E:E, "11_Su", NhatKy_ViPham!F:F, B25, NhatKy_ViPham!C:C, "T10") - SUMIFS(NhatKy_ViPham!K:K, NhatKy_ViPham!E:E, "11_Su", NhatKy_ViPham!F:F, B25, NhatKy_ViPham!C:C, "T10")</f>
        <v>100</v>
      </c>
      <c r="AB25" s="7">
        <f>100 + SUMIFS(NhatKy_ViPham!J:J, NhatKy_ViPham!E:E, "11_Su", NhatKy_ViPham!F:F, B25, NhatKy_ViPham!C:C, "T11") - SUMIFS(NhatKy_ViPham!K:K, NhatKy_ViPham!E:E, "11_Su", NhatKy_ViPham!F:F, B25, NhatKy_ViPham!C:C, "T11")</f>
        <v>100</v>
      </c>
      <c r="AC25" s="7">
        <f>100 + SUMIFS(NhatKy_ViPham!J:J, NhatKy_ViPham!E:E, "11_Su", NhatKy_ViPham!F:F, B25, NhatKy_ViPham!C:C, "T12") - SUMIFS(NhatKy_ViPham!K:K, NhatKy_ViPham!E:E, "11_Su", NhatKy_ViPham!F:F, B25, NhatKy_ViPham!C:C, "T12")</f>
        <v>100</v>
      </c>
      <c r="AD25" s="7">
        <f>100 + SUMIFS(NhatKy_ViPham!J:J, NhatKy_ViPham!E:E, "11_Su", NhatKy_ViPham!F:F, B25, NhatKy_ViPham!C:C, "T13") - SUMIFS(NhatKy_ViPham!K:K, NhatKy_ViPham!E:E, "11_Su", NhatKy_ViPham!F:F, B25, NhatKy_ViPham!C:C, "T13")</f>
        <v>100</v>
      </c>
      <c r="AE25" s="7">
        <f>100 + SUMIFS(NhatKy_ViPham!J:J, NhatKy_ViPham!E:E, "11_Su", NhatKy_ViPham!F:F, B25, NhatKy_ViPham!C:C, "T14") - SUMIFS(NhatKy_ViPham!K:K, NhatKy_ViPham!E:E, "11_Su", NhatKy_ViPham!F:F, B25, NhatKy_ViPham!C:C, "T14")</f>
        <v>100</v>
      </c>
      <c r="AF25" s="7">
        <f>100 + SUMIFS(NhatKy_ViPham!J:J, NhatKy_ViPham!E:E, "11_Su", NhatKy_ViPham!F:F, B25, NhatKy_ViPham!C:C, "T15") - SUMIFS(NhatKy_ViPham!K:K, NhatKy_ViPham!E:E, "11_Su", NhatKy_ViPham!F:F, B25, NhatKy_ViPham!C:C, "T15")</f>
        <v>100</v>
      </c>
      <c r="AG25" s="7">
        <f>100 + SUMIFS(NhatKy_ViPham!J:J, NhatKy_ViPham!E:E, "11_Su", NhatKy_ViPham!F:F, B25, NhatKy_ViPham!C:C, "T16") - SUMIFS(NhatKy_ViPham!K:K, NhatKy_ViPham!E:E, "11_Su", NhatKy_ViPham!F:F, B25, NhatKy_ViPham!C:C, "T16")</f>
        <v>100</v>
      </c>
      <c r="AH25" s="7">
        <f>100 + SUMIFS(NhatKy_ViPham!J:J, NhatKy_ViPham!E:E, "11_Su", NhatKy_ViPham!F:F, B25, NhatKy_ViPham!C:C, "T17") - SUMIFS(NhatKy_ViPham!K:K, NhatKy_ViPham!E:E, "11_Su", NhatKy_ViPham!F:F, B25, NhatKy_ViPham!C:C, "T17")</f>
        <v>100</v>
      </c>
      <c r="AI25" s="7">
        <f>100 + SUMIFS(NhatKy_ViPham!J:J, NhatKy_ViPham!E:E, "11_Su", NhatKy_ViPham!F:F, B25, NhatKy_ViPham!C:C, "T18") - SUMIFS(NhatKy_ViPham!K:K, NhatKy_ViPham!E:E, "11_Su", NhatKy_ViPham!F:F, B25, NhatKy_ViPham!C:C, "T18")</f>
        <v>100</v>
      </c>
      <c r="AJ25" s="7">
        <f>100 + SUMIFS(NhatKy_ViPham!J:J, NhatKy_ViPham!E:E, "11_Su", NhatKy_ViPham!F:F, B25, NhatKy_ViPham!C:C, "T19") - SUMIFS(NhatKy_ViPham!K:K, NhatKy_ViPham!E:E, "11_Su", NhatKy_ViPham!F:F, B25, NhatKy_ViPham!C:C, "T19")</f>
        <v>100</v>
      </c>
      <c r="AK25" s="7">
        <f>100 + SUMIFS(NhatKy_ViPham!J:J, NhatKy_ViPham!E:E, "11_Su", NhatKy_ViPham!F:F, B25, NhatKy_ViPham!C:C, "T20") - SUMIFS(NhatKy_ViPham!K:K, NhatKy_ViPham!E:E, "11_Su", NhatKy_ViPham!F:F, B25, NhatKy_ViPham!C:C, "T20")</f>
        <v>100</v>
      </c>
      <c r="AL25" s="7">
        <f>100 + SUMIFS(NhatKy_ViPham!J:J, NhatKy_ViPham!E:E, "11_Su", NhatKy_ViPham!F:F, B25, NhatKy_ViPham!C:C, "T21") - SUMIFS(NhatKy_ViPham!K:K, NhatKy_ViPham!E:E, "11_Su", NhatKy_ViPham!F:F, B25, NhatKy_ViPham!C:C, "T21")</f>
        <v>100</v>
      </c>
      <c r="AM25" s="7">
        <f>100 + SUMIFS(NhatKy_ViPham!J:J, NhatKy_ViPham!E:E, "11_Su", NhatKy_ViPham!F:F, B25, NhatKy_ViPham!C:C, "T22") - SUMIFS(NhatKy_ViPham!K:K, NhatKy_ViPham!E:E, "11_Su", NhatKy_ViPham!F:F, B25, NhatKy_ViPham!C:C, "T22")</f>
        <v>100</v>
      </c>
      <c r="AN25" s="7">
        <f>100 + SUMIFS(NhatKy_ViPham!J:J, NhatKy_ViPham!E:E, "11_Su", NhatKy_ViPham!F:F, B25, NhatKy_ViPham!C:C, "T23") - SUMIFS(NhatKy_ViPham!K:K, NhatKy_ViPham!E:E, "11_Su", NhatKy_ViPham!F:F, B25, NhatKy_ViPham!C:C, "T23")</f>
        <v>100</v>
      </c>
      <c r="AO25" s="7">
        <f>100 + SUMIFS(NhatKy_ViPham!J:J, NhatKy_ViPham!E:E, "11_Su", NhatKy_ViPham!F:F, B25, NhatKy_ViPham!C:C, "T24") - SUMIFS(NhatKy_ViPham!K:K, NhatKy_ViPham!E:E, "11_Su", NhatKy_ViPham!F:F, B25, NhatKy_ViPham!C:C, "T24")</f>
        <v>100</v>
      </c>
      <c r="AP25" s="7">
        <f>100 + SUMIFS(NhatKy_ViPham!J:J, NhatKy_ViPham!E:E, "11_Su", NhatKy_ViPham!F:F, B25, NhatKy_ViPham!C:C, "T25") - SUMIFS(NhatKy_ViPham!K:K, NhatKy_ViPham!E:E, "11_Su", NhatKy_ViPham!F:F, B25, NhatKy_ViPham!C:C, "T25")</f>
        <v>100</v>
      </c>
      <c r="AQ25" s="7">
        <f>100 + SUMIFS(NhatKy_ViPham!J:J, NhatKy_ViPham!E:E, "11_Su", NhatKy_ViPham!F:F, B25, NhatKy_ViPham!C:C, "T26") - SUMIFS(NhatKy_ViPham!K:K, NhatKy_ViPham!E:E, "11_Su", NhatKy_ViPham!F:F, B25, NhatKy_ViPham!C:C, "T26")</f>
        <v>100</v>
      </c>
      <c r="AR25" s="7">
        <f>100 + SUMIFS(NhatKy_ViPham!J:J, NhatKy_ViPham!E:E, "11_Su", NhatKy_ViPham!F:F, B25, NhatKy_ViPham!C:C, "T27") - SUMIFS(NhatKy_ViPham!K:K, NhatKy_ViPham!E:E, "11_Su", NhatKy_ViPham!F:F, B25, NhatKy_ViPham!C:C, "T27")</f>
        <v>100</v>
      </c>
      <c r="AS25" s="7">
        <f>100 + SUMIFS(NhatKy_ViPham!J:J, NhatKy_ViPham!E:E, "11_Su", NhatKy_ViPham!F:F, B25, NhatKy_ViPham!C:C, "T28") - SUMIFS(NhatKy_ViPham!K:K, NhatKy_ViPham!E:E, "11_Su", NhatKy_ViPham!F:F, B25, NhatKy_ViPham!C:C, "T28")</f>
        <v>100</v>
      </c>
      <c r="AT25" s="7">
        <f>100 + SUMIFS(NhatKy_ViPham!J:J, NhatKy_ViPham!E:E, "11_Su", NhatKy_ViPham!F:F, B25, NhatKy_ViPham!C:C, "T29") - SUMIFS(NhatKy_ViPham!K:K, NhatKy_ViPham!E:E, "11_Su", NhatKy_ViPham!F:F, B25, NhatKy_ViPham!C:C, "T29")</f>
        <v>100</v>
      </c>
      <c r="AU25" s="7">
        <f>100 + SUMIFS(NhatKy_ViPham!J:J, NhatKy_ViPham!E:E, "11_Su", NhatKy_ViPham!F:F, B25, NhatKy_ViPham!C:C, "T30") - SUMIFS(NhatKy_ViPham!K:K, NhatKy_ViPham!E:E, "11_Su", NhatKy_ViPham!F:F, B25, NhatKy_ViPham!C:C, "T30")</f>
        <v>100</v>
      </c>
      <c r="AV25" s="7">
        <f>100 + SUMIFS(NhatKy_ViPham!J:J, NhatKy_ViPham!E:E, "11_Su", NhatKy_ViPham!F:F, B25, NhatKy_ViPham!C:C, "T31") - SUMIFS(NhatKy_ViPham!K:K, NhatKy_ViPham!E:E, "11_Su", NhatKy_ViPham!F:F, B25, NhatKy_ViPham!C:C, "T31")</f>
        <v>100</v>
      </c>
      <c r="AW25" s="7">
        <f>100 + SUMIFS(NhatKy_ViPham!J:J, NhatKy_ViPham!E:E, "11_Su", NhatKy_ViPham!F:F, B25, NhatKy_ViPham!C:C, "T32") - SUMIFS(NhatKy_ViPham!K:K, NhatKy_ViPham!E:E, "11_Su", NhatKy_ViPham!F:F, B25, NhatKy_ViPham!C:C, "T32")</f>
        <v>100</v>
      </c>
      <c r="AX25" s="7">
        <f>100 + SUMIFS(NhatKy_ViPham!J:J, NhatKy_ViPham!E:E, "11_Su", NhatKy_ViPham!F:F, B25, NhatKy_ViPham!C:C, "T33") - SUMIFS(NhatKy_ViPham!K:K, NhatKy_ViPham!E:E, "11_Su", NhatKy_ViPham!F:F, B25, NhatKy_ViPham!C:C, "T33")</f>
        <v>100</v>
      </c>
      <c r="AY25" s="7">
        <f>100 + SUMIFS(NhatKy_ViPham!J:J, NhatKy_ViPham!E:E, "11_Su", NhatKy_ViPham!F:F, B25, NhatKy_ViPham!C:C, "T34") - SUMIFS(NhatKy_ViPham!K:K, NhatKy_ViPham!E:E, "11_Su", NhatKy_ViPham!F:F, B25, NhatKy_ViPham!C:C, "T34")</f>
        <v>100</v>
      </c>
      <c r="AZ25" s="7">
        <f>100 + SUMIFS(NhatKy_ViPham!J:J, NhatKy_ViPham!E:E, "11_Su", NhatKy_ViPham!F:F, B25, NhatKy_ViPham!C:C, "T35") - SUMIFS(NhatKy_ViPham!K:K, NhatKy_ViPham!E:E, "11_Su", NhatKy_ViPham!F:F, B25, NhatKy_ViPham!C:C, "T35")</f>
        <v>100</v>
      </c>
      <c r="BA25" s="12">
        <f t="shared" si="0"/>
        <v>100</v>
      </c>
      <c r="BB25" s="11" t="s">
        <v>430</v>
      </c>
      <c r="BC25" s="14" t="str">
        <f t="shared" si="1"/>
        <v>Tốt</v>
      </c>
      <c r="BD25" s="10" t="str">
        <f t="shared" si="2"/>
        <v>🟢 BÌNH THƯỜNG</v>
      </c>
    </row>
    <row r="26" spans="1:56" x14ac:dyDescent="0.25">
      <c r="A26" s="5">
        <v>18</v>
      </c>
      <c r="B26" s="15" t="s">
        <v>1961</v>
      </c>
      <c r="C26" s="5" t="s">
        <v>1536</v>
      </c>
      <c r="D26" s="5" t="s">
        <v>429</v>
      </c>
      <c r="E26" s="11" t="s">
        <v>430</v>
      </c>
      <c r="F26" s="6">
        <f>SUMIFS(NhatKy_ViPham!K:K, NhatKy_ViPham!E:E, "11_Su", NhatKy_ViPham!F:F, B26, NhatKy_ViPham!H:H, "L01")</f>
        <v>0</v>
      </c>
      <c r="G26" s="6">
        <f>SUMIFS(NhatKy_ViPham!K:K, NhatKy_ViPham!E:E, "11_Su", NhatKy_ViPham!F:F, B26, NhatKy_ViPham!H:H, "L02")</f>
        <v>0</v>
      </c>
      <c r="H26" s="6">
        <f>SUMIFS(NhatKy_ViPham!K:K, NhatKy_ViPham!E:E, "11_Su", NhatKy_ViPham!F:F, B26, NhatKy_ViPham!H:H, "L03")</f>
        <v>0</v>
      </c>
      <c r="I26" s="6">
        <f>SUMIFS(NhatKy_ViPham!K:K, NhatKy_ViPham!E:E, "11_Su", NhatKy_ViPham!F:F, B26, NhatKy_ViPham!H:H, "L04")</f>
        <v>0</v>
      </c>
      <c r="J26" s="6">
        <f>SUMIFS(NhatKy_ViPham!K:K, NhatKy_ViPham!E:E, "11_Su", NhatKy_ViPham!F:F, B26, NhatKy_ViPham!H:H, "L05")</f>
        <v>0</v>
      </c>
      <c r="K26" s="6">
        <f>SUMIFS(NhatKy_ViPham!K:K, NhatKy_ViPham!E:E, "11_Su", NhatKy_ViPham!F:F, B26, NhatKy_ViPham!H:H, "L06")</f>
        <v>0</v>
      </c>
      <c r="L26" s="6">
        <f>SUMIFS(NhatKy_ViPham!K:K, NhatKy_ViPham!E:E, "11_Su", NhatKy_ViPham!F:F, B26, NhatKy_ViPham!H:H, "L07")</f>
        <v>0</v>
      </c>
      <c r="M26" s="6">
        <f>SUMIFS(NhatKy_ViPham!K:K, NhatKy_ViPham!E:E, "11_Su", NhatKy_ViPham!F:F, B26, NhatKy_ViPham!H:H, "L08")</f>
        <v>0</v>
      </c>
      <c r="N26" s="6">
        <f>SUMIFS(NhatKy_ViPham!K:K, NhatKy_ViPham!E:E, "11_Su", NhatKy_ViPham!F:F, B26, NhatKy_ViPham!H:H, "L09")</f>
        <v>0</v>
      </c>
      <c r="O26" s="6">
        <f>SUMIFS(NhatKy_ViPham!K:K, NhatKy_ViPham!E:E, "11_Su", NhatKy_ViPham!F:F, B26, NhatKy_ViPham!H:H, "L10")</f>
        <v>0</v>
      </c>
      <c r="P26" s="12">
        <f>SUMIFS(NhatKy_ViPham!J:J, NhatKy_ViPham!E:E, "11_Su", NhatKy_ViPham!F:F, B26)</f>
        <v>0</v>
      </c>
      <c r="Q26" s="13">
        <f>SUMIFS(NhatKy_ViPham!K:K, NhatKy_ViPham!E:E, "11_Su", NhatKy_ViPham!F:F, B26)</f>
        <v>0</v>
      </c>
      <c r="R26" s="6">
        <f>100 + SUMIFS(NhatKy_ViPham!J:J, NhatKy_ViPham!E:E, "11_Su", NhatKy_ViPham!F:F, B26, NhatKy_ViPham!C:C, "T1") - SUMIFS(NhatKy_ViPham!K:K, NhatKy_ViPham!E:E, "11_Su", NhatKy_ViPham!F:F, B26, NhatKy_ViPham!C:C, "T1")</f>
        <v>100</v>
      </c>
      <c r="S26" s="6">
        <f>100 + SUMIFS(NhatKy_ViPham!J:J, NhatKy_ViPham!E:E, "11_Su", NhatKy_ViPham!F:F, B26, NhatKy_ViPham!C:C, "T2") - SUMIFS(NhatKy_ViPham!K:K, NhatKy_ViPham!E:E, "11_Su", NhatKy_ViPham!F:F, B26, NhatKy_ViPham!C:C, "T2")</f>
        <v>100</v>
      </c>
      <c r="T26" s="6">
        <f>100 + SUMIFS(NhatKy_ViPham!J:J, NhatKy_ViPham!E:E, "11_Su", NhatKy_ViPham!F:F, B26, NhatKy_ViPham!C:C, "T3") - SUMIFS(NhatKy_ViPham!K:K, NhatKy_ViPham!E:E, "11_Su", NhatKy_ViPham!F:F, B26, NhatKy_ViPham!C:C, "T3")</f>
        <v>100</v>
      </c>
      <c r="U26" s="6">
        <f>100 + SUMIFS(NhatKy_ViPham!J:J, NhatKy_ViPham!E:E, "11_Su", NhatKy_ViPham!F:F, B26, NhatKy_ViPham!C:C, "T4") - SUMIFS(NhatKy_ViPham!K:K, NhatKy_ViPham!E:E, "11_Su", NhatKy_ViPham!F:F, B26, NhatKy_ViPham!C:C, "T4")</f>
        <v>100</v>
      </c>
      <c r="V26" s="6">
        <f>100 + SUMIFS(NhatKy_ViPham!J:J, NhatKy_ViPham!E:E, "11_Su", NhatKy_ViPham!F:F, B26, NhatKy_ViPham!C:C, "T5") - SUMIFS(NhatKy_ViPham!K:K, NhatKy_ViPham!E:E, "11_Su", NhatKy_ViPham!F:F, B26, NhatKy_ViPham!C:C, "T5")</f>
        <v>100</v>
      </c>
      <c r="W26" s="6">
        <f>100 + SUMIFS(NhatKy_ViPham!J:J, NhatKy_ViPham!E:E, "11_Su", NhatKy_ViPham!F:F, B26, NhatKy_ViPham!C:C, "T6") - SUMIFS(NhatKy_ViPham!K:K, NhatKy_ViPham!E:E, "11_Su", NhatKy_ViPham!F:F, B26, NhatKy_ViPham!C:C, "T6")</f>
        <v>100</v>
      </c>
      <c r="X26" s="6">
        <f>100 + SUMIFS(NhatKy_ViPham!J:J, NhatKy_ViPham!E:E, "11_Su", NhatKy_ViPham!F:F, B26, NhatKy_ViPham!C:C, "T7") - SUMIFS(NhatKy_ViPham!K:K, NhatKy_ViPham!E:E, "11_Su", NhatKy_ViPham!F:F, B26, NhatKy_ViPham!C:C, "T7")</f>
        <v>100</v>
      </c>
      <c r="Y26" s="6">
        <f>100 + SUMIFS(NhatKy_ViPham!J:J, NhatKy_ViPham!E:E, "11_Su", NhatKy_ViPham!F:F, B26, NhatKy_ViPham!C:C, "T8") - SUMIFS(NhatKy_ViPham!K:K, NhatKy_ViPham!E:E, "11_Su", NhatKy_ViPham!F:F, B26, NhatKy_ViPham!C:C, "T8")</f>
        <v>100</v>
      </c>
      <c r="Z26" s="6">
        <f>100 + SUMIFS(NhatKy_ViPham!J:J, NhatKy_ViPham!E:E, "11_Su", NhatKy_ViPham!F:F, B26, NhatKy_ViPham!C:C, "T9") - SUMIFS(NhatKy_ViPham!K:K, NhatKy_ViPham!E:E, "11_Su", NhatKy_ViPham!F:F, B26, NhatKy_ViPham!C:C, "T9")</f>
        <v>100</v>
      </c>
      <c r="AA26" s="6">
        <f>100 + SUMIFS(NhatKy_ViPham!J:J, NhatKy_ViPham!E:E, "11_Su", NhatKy_ViPham!F:F, B26, NhatKy_ViPham!C:C, "T10") - SUMIFS(NhatKy_ViPham!K:K, NhatKy_ViPham!E:E, "11_Su", NhatKy_ViPham!F:F, B26, NhatKy_ViPham!C:C, "T10")</f>
        <v>100</v>
      </c>
      <c r="AB26" s="6">
        <f>100 + SUMIFS(NhatKy_ViPham!J:J, NhatKy_ViPham!E:E, "11_Su", NhatKy_ViPham!F:F, B26, NhatKy_ViPham!C:C, "T11") - SUMIFS(NhatKy_ViPham!K:K, NhatKy_ViPham!E:E, "11_Su", NhatKy_ViPham!F:F, B26, NhatKy_ViPham!C:C, "T11")</f>
        <v>100</v>
      </c>
      <c r="AC26" s="6">
        <f>100 + SUMIFS(NhatKy_ViPham!J:J, NhatKy_ViPham!E:E, "11_Su", NhatKy_ViPham!F:F, B26, NhatKy_ViPham!C:C, "T12") - SUMIFS(NhatKy_ViPham!K:K, NhatKy_ViPham!E:E, "11_Su", NhatKy_ViPham!F:F, B26, NhatKy_ViPham!C:C, "T12")</f>
        <v>100</v>
      </c>
      <c r="AD26" s="6">
        <f>100 + SUMIFS(NhatKy_ViPham!J:J, NhatKy_ViPham!E:E, "11_Su", NhatKy_ViPham!F:F, B26, NhatKy_ViPham!C:C, "T13") - SUMIFS(NhatKy_ViPham!K:K, NhatKy_ViPham!E:E, "11_Su", NhatKy_ViPham!F:F, B26, NhatKy_ViPham!C:C, "T13")</f>
        <v>100</v>
      </c>
      <c r="AE26" s="6">
        <f>100 + SUMIFS(NhatKy_ViPham!J:J, NhatKy_ViPham!E:E, "11_Su", NhatKy_ViPham!F:F, B26, NhatKy_ViPham!C:C, "T14") - SUMIFS(NhatKy_ViPham!K:K, NhatKy_ViPham!E:E, "11_Su", NhatKy_ViPham!F:F, B26, NhatKy_ViPham!C:C, "T14")</f>
        <v>100</v>
      </c>
      <c r="AF26" s="6">
        <f>100 + SUMIFS(NhatKy_ViPham!J:J, NhatKy_ViPham!E:E, "11_Su", NhatKy_ViPham!F:F, B26, NhatKy_ViPham!C:C, "T15") - SUMIFS(NhatKy_ViPham!K:K, NhatKy_ViPham!E:E, "11_Su", NhatKy_ViPham!F:F, B26, NhatKy_ViPham!C:C, "T15")</f>
        <v>100</v>
      </c>
      <c r="AG26" s="6">
        <f>100 + SUMIFS(NhatKy_ViPham!J:J, NhatKy_ViPham!E:E, "11_Su", NhatKy_ViPham!F:F, B26, NhatKy_ViPham!C:C, "T16") - SUMIFS(NhatKy_ViPham!K:K, NhatKy_ViPham!E:E, "11_Su", NhatKy_ViPham!F:F, B26, NhatKy_ViPham!C:C, "T16")</f>
        <v>100</v>
      </c>
      <c r="AH26" s="6">
        <f>100 + SUMIFS(NhatKy_ViPham!J:J, NhatKy_ViPham!E:E, "11_Su", NhatKy_ViPham!F:F, B26, NhatKy_ViPham!C:C, "T17") - SUMIFS(NhatKy_ViPham!K:K, NhatKy_ViPham!E:E, "11_Su", NhatKy_ViPham!F:F, B26, NhatKy_ViPham!C:C, "T17")</f>
        <v>100</v>
      </c>
      <c r="AI26" s="6">
        <f>100 + SUMIFS(NhatKy_ViPham!J:J, NhatKy_ViPham!E:E, "11_Su", NhatKy_ViPham!F:F, B26, NhatKy_ViPham!C:C, "T18") - SUMIFS(NhatKy_ViPham!K:K, NhatKy_ViPham!E:E, "11_Su", NhatKy_ViPham!F:F, B26, NhatKy_ViPham!C:C, "T18")</f>
        <v>100</v>
      </c>
      <c r="AJ26" s="6">
        <f>100 + SUMIFS(NhatKy_ViPham!J:J, NhatKy_ViPham!E:E, "11_Su", NhatKy_ViPham!F:F, B26, NhatKy_ViPham!C:C, "T19") - SUMIFS(NhatKy_ViPham!K:K, NhatKy_ViPham!E:E, "11_Su", NhatKy_ViPham!F:F, B26, NhatKy_ViPham!C:C, "T19")</f>
        <v>100</v>
      </c>
      <c r="AK26" s="6">
        <f>100 + SUMIFS(NhatKy_ViPham!J:J, NhatKy_ViPham!E:E, "11_Su", NhatKy_ViPham!F:F, B26, NhatKy_ViPham!C:C, "T20") - SUMIFS(NhatKy_ViPham!K:K, NhatKy_ViPham!E:E, "11_Su", NhatKy_ViPham!F:F, B26, NhatKy_ViPham!C:C, "T20")</f>
        <v>100</v>
      </c>
      <c r="AL26" s="6">
        <f>100 + SUMIFS(NhatKy_ViPham!J:J, NhatKy_ViPham!E:E, "11_Su", NhatKy_ViPham!F:F, B26, NhatKy_ViPham!C:C, "T21") - SUMIFS(NhatKy_ViPham!K:K, NhatKy_ViPham!E:E, "11_Su", NhatKy_ViPham!F:F, B26, NhatKy_ViPham!C:C, "T21")</f>
        <v>100</v>
      </c>
      <c r="AM26" s="6">
        <f>100 + SUMIFS(NhatKy_ViPham!J:J, NhatKy_ViPham!E:E, "11_Su", NhatKy_ViPham!F:F, B26, NhatKy_ViPham!C:C, "T22") - SUMIFS(NhatKy_ViPham!K:K, NhatKy_ViPham!E:E, "11_Su", NhatKy_ViPham!F:F, B26, NhatKy_ViPham!C:C, "T22")</f>
        <v>100</v>
      </c>
      <c r="AN26" s="6">
        <f>100 + SUMIFS(NhatKy_ViPham!J:J, NhatKy_ViPham!E:E, "11_Su", NhatKy_ViPham!F:F, B26, NhatKy_ViPham!C:C, "T23") - SUMIFS(NhatKy_ViPham!K:K, NhatKy_ViPham!E:E, "11_Su", NhatKy_ViPham!F:F, B26, NhatKy_ViPham!C:C, "T23")</f>
        <v>100</v>
      </c>
      <c r="AO26" s="6">
        <f>100 + SUMIFS(NhatKy_ViPham!J:J, NhatKy_ViPham!E:E, "11_Su", NhatKy_ViPham!F:F, B26, NhatKy_ViPham!C:C, "T24") - SUMIFS(NhatKy_ViPham!K:K, NhatKy_ViPham!E:E, "11_Su", NhatKy_ViPham!F:F, B26, NhatKy_ViPham!C:C, "T24")</f>
        <v>100</v>
      </c>
      <c r="AP26" s="6">
        <f>100 + SUMIFS(NhatKy_ViPham!J:J, NhatKy_ViPham!E:E, "11_Su", NhatKy_ViPham!F:F, B26, NhatKy_ViPham!C:C, "T25") - SUMIFS(NhatKy_ViPham!K:K, NhatKy_ViPham!E:E, "11_Su", NhatKy_ViPham!F:F, B26, NhatKy_ViPham!C:C, "T25")</f>
        <v>100</v>
      </c>
      <c r="AQ26" s="6">
        <f>100 + SUMIFS(NhatKy_ViPham!J:J, NhatKy_ViPham!E:E, "11_Su", NhatKy_ViPham!F:F, B26, NhatKy_ViPham!C:C, "T26") - SUMIFS(NhatKy_ViPham!K:K, NhatKy_ViPham!E:E, "11_Su", NhatKy_ViPham!F:F, B26, NhatKy_ViPham!C:C, "T26")</f>
        <v>100</v>
      </c>
      <c r="AR26" s="6">
        <f>100 + SUMIFS(NhatKy_ViPham!J:J, NhatKy_ViPham!E:E, "11_Su", NhatKy_ViPham!F:F, B26, NhatKy_ViPham!C:C, "T27") - SUMIFS(NhatKy_ViPham!K:K, NhatKy_ViPham!E:E, "11_Su", NhatKy_ViPham!F:F, B26, NhatKy_ViPham!C:C, "T27")</f>
        <v>100</v>
      </c>
      <c r="AS26" s="6">
        <f>100 + SUMIFS(NhatKy_ViPham!J:J, NhatKy_ViPham!E:E, "11_Su", NhatKy_ViPham!F:F, B26, NhatKy_ViPham!C:C, "T28") - SUMIFS(NhatKy_ViPham!K:K, NhatKy_ViPham!E:E, "11_Su", NhatKy_ViPham!F:F, B26, NhatKy_ViPham!C:C, "T28")</f>
        <v>100</v>
      </c>
      <c r="AT26" s="6">
        <f>100 + SUMIFS(NhatKy_ViPham!J:J, NhatKy_ViPham!E:E, "11_Su", NhatKy_ViPham!F:F, B26, NhatKy_ViPham!C:C, "T29") - SUMIFS(NhatKy_ViPham!K:K, NhatKy_ViPham!E:E, "11_Su", NhatKy_ViPham!F:F, B26, NhatKy_ViPham!C:C, "T29")</f>
        <v>100</v>
      </c>
      <c r="AU26" s="6">
        <f>100 + SUMIFS(NhatKy_ViPham!J:J, NhatKy_ViPham!E:E, "11_Su", NhatKy_ViPham!F:F, B26, NhatKy_ViPham!C:C, "T30") - SUMIFS(NhatKy_ViPham!K:K, NhatKy_ViPham!E:E, "11_Su", NhatKy_ViPham!F:F, B26, NhatKy_ViPham!C:C, "T30")</f>
        <v>100</v>
      </c>
      <c r="AV26" s="6">
        <f>100 + SUMIFS(NhatKy_ViPham!J:J, NhatKy_ViPham!E:E, "11_Su", NhatKy_ViPham!F:F, B26, NhatKy_ViPham!C:C, "T31") - SUMIFS(NhatKy_ViPham!K:K, NhatKy_ViPham!E:E, "11_Su", NhatKy_ViPham!F:F, B26, NhatKy_ViPham!C:C, "T31")</f>
        <v>100</v>
      </c>
      <c r="AW26" s="6">
        <f>100 + SUMIFS(NhatKy_ViPham!J:J, NhatKy_ViPham!E:E, "11_Su", NhatKy_ViPham!F:F, B26, NhatKy_ViPham!C:C, "T32") - SUMIFS(NhatKy_ViPham!K:K, NhatKy_ViPham!E:E, "11_Su", NhatKy_ViPham!F:F, B26, NhatKy_ViPham!C:C, "T32")</f>
        <v>100</v>
      </c>
      <c r="AX26" s="6">
        <f>100 + SUMIFS(NhatKy_ViPham!J:J, NhatKy_ViPham!E:E, "11_Su", NhatKy_ViPham!F:F, B26, NhatKy_ViPham!C:C, "T33") - SUMIFS(NhatKy_ViPham!K:K, NhatKy_ViPham!E:E, "11_Su", NhatKy_ViPham!F:F, B26, NhatKy_ViPham!C:C, "T33")</f>
        <v>100</v>
      </c>
      <c r="AY26" s="6">
        <f>100 + SUMIFS(NhatKy_ViPham!J:J, NhatKy_ViPham!E:E, "11_Su", NhatKy_ViPham!F:F, B26, NhatKy_ViPham!C:C, "T34") - SUMIFS(NhatKy_ViPham!K:K, NhatKy_ViPham!E:E, "11_Su", NhatKy_ViPham!F:F, B26, NhatKy_ViPham!C:C, "T34")</f>
        <v>100</v>
      </c>
      <c r="AZ26" s="6">
        <f>100 + SUMIFS(NhatKy_ViPham!J:J, NhatKy_ViPham!E:E, "11_Su", NhatKy_ViPham!F:F, B26, NhatKy_ViPham!C:C, "T35") - SUMIFS(NhatKy_ViPham!K:K, NhatKy_ViPham!E:E, "11_Su", NhatKy_ViPham!F:F, B26, NhatKy_ViPham!C:C, "T35")</f>
        <v>100</v>
      </c>
      <c r="BA26" s="12">
        <f t="shared" si="0"/>
        <v>100</v>
      </c>
      <c r="BB26" s="11" t="s">
        <v>430</v>
      </c>
      <c r="BC26" s="16" t="str">
        <f t="shared" si="1"/>
        <v>Tốt</v>
      </c>
      <c r="BD26" s="15" t="str">
        <f t="shared" si="2"/>
        <v>🟢 BÌNH THƯỜNG</v>
      </c>
    </row>
    <row r="27" spans="1:56" x14ac:dyDescent="0.25">
      <c r="A27" s="4">
        <v>19</v>
      </c>
      <c r="B27" s="10" t="s">
        <v>1962</v>
      </c>
      <c r="C27" s="4" t="s">
        <v>1730</v>
      </c>
      <c r="D27" s="4" t="s">
        <v>429</v>
      </c>
      <c r="E27" s="11" t="s">
        <v>430</v>
      </c>
      <c r="F27" s="7">
        <f>SUMIFS(NhatKy_ViPham!K:K, NhatKy_ViPham!E:E, "11_Su", NhatKy_ViPham!F:F, B27, NhatKy_ViPham!H:H, "L01")</f>
        <v>0</v>
      </c>
      <c r="G27" s="7">
        <f>SUMIFS(NhatKy_ViPham!K:K, NhatKy_ViPham!E:E, "11_Su", NhatKy_ViPham!F:F, B27, NhatKy_ViPham!H:H, "L02")</f>
        <v>0</v>
      </c>
      <c r="H27" s="7">
        <f>SUMIFS(NhatKy_ViPham!K:K, NhatKy_ViPham!E:E, "11_Su", NhatKy_ViPham!F:F, B27, NhatKy_ViPham!H:H, "L03")</f>
        <v>0</v>
      </c>
      <c r="I27" s="7">
        <f>SUMIFS(NhatKy_ViPham!K:K, NhatKy_ViPham!E:E, "11_Su", NhatKy_ViPham!F:F, B27, NhatKy_ViPham!H:H, "L04")</f>
        <v>0</v>
      </c>
      <c r="J27" s="7">
        <f>SUMIFS(NhatKy_ViPham!K:K, NhatKy_ViPham!E:E, "11_Su", NhatKy_ViPham!F:F, B27, NhatKy_ViPham!H:H, "L05")</f>
        <v>0</v>
      </c>
      <c r="K27" s="7">
        <f>SUMIFS(NhatKy_ViPham!K:K, NhatKy_ViPham!E:E, "11_Su", NhatKy_ViPham!F:F, B27, NhatKy_ViPham!H:H, "L06")</f>
        <v>0</v>
      </c>
      <c r="L27" s="7">
        <f>SUMIFS(NhatKy_ViPham!K:K, NhatKy_ViPham!E:E, "11_Su", NhatKy_ViPham!F:F, B27, NhatKy_ViPham!H:H, "L07")</f>
        <v>0</v>
      </c>
      <c r="M27" s="7">
        <f>SUMIFS(NhatKy_ViPham!K:K, NhatKy_ViPham!E:E, "11_Su", NhatKy_ViPham!F:F, B27, NhatKy_ViPham!H:H, "L08")</f>
        <v>0</v>
      </c>
      <c r="N27" s="7">
        <f>SUMIFS(NhatKy_ViPham!K:K, NhatKy_ViPham!E:E, "11_Su", NhatKy_ViPham!F:F, B27, NhatKy_ViPham!H:H, "L09")</f>
        <v>0</v>
      </c>
      <c r="O27" s="7">
        <f>SUMIFS(NhatKy_ViPham!K:K, NhatKy_ViPham!E:E, "11_Su", NhatKy_ViPham!F:F, B27, NhatKy_ViPham!H:H, "L10")</f>
        <v>0</v>
      </c>
      <c r="P27" s="12">
        <f>SUMIFS(NhatKy_ViPham!J:J, NhatKy_ViPham!E:E, "11_Su", NhatKy_ViPham!F:F, B27)</f>
        <v>0</v>
      </c>
      <c r="Q27" s="13">
        <f>SUMIFS(NhatKy_ViPham!K:K, NhatKy_ViPham!E:E, "11_Su", NhatKy_ViPham!F:F, B27)</f>
        <v>0</v>
      </c>
      <c r="R27" s="7">
        <f>100 + SUMIFS(NhatKy_ViPham!J:J, NhatKy_ViPham!E:E, "11_Su", NhatKy_ViPham!F:F, B27, NhatKy_ViPham!C:C, "T1") - SUMIFS(NhatKy_ViPham!K:K, NhatKy_ViPham!E:E, "11_Su", NhatKy_ViPham!F:F, B27, NhatKy_ViPham!C:C, "T1")</f>
        <v>100</v>
      </c>
      <c r="S27" s="7">
        <f>100 + SUMIFS(NhatKy_ViPham!J:J, NhatKy_ViPham!E:E, "11_Su", NhatKy_ViPham!F:F, B27, NhatKy_ViPham!C:C, "T2") - SUMIFS(NhatKy_ViPham!K:K, NhatKy_ViPham!E:E, "11_Su", NhatKy_ViPham!F:F, B27, NhatKy_ViPham!C:C, "T2")</f>
        <v>100</v>
      </c>
      <c r="T27" s="7">
        <f>100 + SUMIFS(NhatKy_ViPham!J:J, NhatKy_ViPham!E:E, "11_Su", NhatKy_ViPham!F:F, B27, NhatKy_ViPham!C:C, "T3") - SUMIFS(NhatKy_ViPham!K:K, NhatKy_ViPham!E:E, "11_Su", NhatKy_ViPham!F:F, B27, NhatKy_ViPham!C:C, "T3")</f>
        <v>100</v>
      </c>
      <c r="U27" s="7">
        <f>100 + SUMIFS(NhatKy_ViPham!J:J, NhatKy_ViPham!E:E, "11_Su", NhatKy_ViPham!F:F, B27, NhatKy_ViPham!C:C, "T4") - SUMIFS(NhatKy_ViPham!K:K, NhatKy_ViPham!E:E, "11_Su", NhatKy_ViPham!F:F, B27, NhatKy_ViPham!C:C, "T4")</f>
        <v>100</v>
      </c>
      <c r="V27" s="7">
        <f>100 + SUMIFS(NhatKy_ViPham!J:J, NhatKy_ViPham!E:E, "11_Su", NhatKy_ViPham!F:F, B27, NhatKy_ViPham!C:C, "T5") - SUMIFS(NhatKy_ViPham!K:K, NhatKy_ViPham!E:E, "11_Su", NhatKy_ViPham!F:F, B27, NhatKy_ViPham!C:C, "T5")</f>
        <v>100</v>
      </c>
      <c r="W27" s="7">
        <f>100 + SUMIFS(NhatKy_ViPham!J:J, NhatKy_ViPham!E:E, "11_Su", NhatKy_ViPham!F:F, B27, NhatKy_ViPham!C:C, "T6") - SUMIFS(NhatKy_ViPham!K:K, NhatKy_ViPham!E:E, "11_Su", NhatKy_ViPham!F:F, B27, NhatKy_ViPham!C:C, "T6")</f>
        <v>100</v>
      </c>
      <c r="X27" s="7">
        <f>100 + SUMIFS(NhatKy_ViPham!J:J, NhatKy_ViPham!E:E, "11_Su", NhatKy_ViPham!F:F, B27, NhatKy_ViPham!C:C, "T7") - SUMIFS(NhatKy_ViPham!K:K, NhatKy_ViPham!E:E, "11_Su", NhatKy_ViPham!F:F, B27, NhatKy_ViPham!C:C, "T7")</f>
        <v>100</v>
      </c>
      <c r="Y27" s="7">
        <f>100 + SUMIFS(NhatKy_ViPham!J:J, NhatKy_ViPham!E:E, "11_Su", NhatKy_ViPham!F:F, B27, NhatKy_ViPham!C:C, "T8") - SUMIFS(NhatKy_ViPham!K:K, NhatKy_ViPham!E:E, "11_Su", NhatKy_ViPham!F:F, B27, NhatKy_ViPham!C:C, "T8")</f>
        <v>100</v>
      </c>
      <c r="Z27" s="7">
        <f>100 + SUMIFS(NhatKy_ViPham!J:J, NhatKy_ViPham!E:E, "11_Su", NhatKy_ViPham!F:F, B27, NhatKy_ViPham!C:C, "T9") - SUMIFS(NhatKy_ViPham!K:K, NhatKy_ViPham!E:E, "11_Su", NhatKy_ViPham!F:F, B27, NhatKy_ViPham!C:C, "T9")</f>
        <v>100</v>
      </c>
      <c r="AA27" s="7">
        <f>100 + SUMIFS(NhatKy_ViPham!J:J, NhatKy_ViPham!E:E, "11_Su", NhatKy_ViPham!F:F, B27, NhatKy_ViPham!C:C, "T10") - SUMIFS(NhatKy_ViPham!K:K, NhatKy_ViPham!E:E, "11_Su", NhatKy_ViPham!F:F, B27, NhatKy_ViPham!C:C, "T10")</f>
        <v>100</v>
      </c>
      <c r="AB27" s="7">
        <f>100 + SUMIFS(NhatKy_ViPham!J:J, NhatKy_ViPham!E:E, "11_Su", NhatKy_ViPham!F:F, B27, NhatKy_ViPham!C:C, "T11") - SUMIFS(NhatKy_ViPham!K:K, NhatKy_ViPham!E:E, "11_Su", NhatKy_ViPham!F:F, B27, NhatKy_ViPham!C:C, "T11")</f>
        <v>100</v>
      </c>
      <c r="AC27" s="7">
        <f>100 + SUMIFS(NhatKy_ViPham!J:J, NhatKy_ViPham!E:E, "11_Su", NhatKy_ViPham!F:F, B27, NhatKy_ViPham!C:C, "T12") - SUMIFS(NhatKy_ViPham!K:K, NhatKy_ViPham!E:E, "11_Su", NhatKy_ViPham!F:F, B27, NhatKy_ViPham!C:C, "T12")</f>
        <v>100</v>
      </c>
      <c r="AD27" s="7">
        <f>100 + SUMIFS(NhatKy_ViPham!J:J, NhatKy_ViPham!E:E, "11_Su", NhatKy_ViPham!F:F, B27, NhatKy_ViPham!C:C, "T13") - SUMIFS(NhatKy_ViPham!K:K, NhatKy_ViPham!E:E, "11_Su", NhatKy_ViPham!F:F, B27, NhatKy_ViPham!C:C, "T13")</f>
        <v>100</v>
      </c>
      <c r="AE27" s="7">
        <f>100 + SUMIFS(NhatKy_ViPham!J:J, NhatKy_ViPham!E:E, "11_Su", NhatKy_ViPham!F:F, B27, NhatKy_ViPham!C:C, "T14") - SUMIFS(NhatKy_ViPham!K:K, NhatKy_ViPham!E:E, "11_Su", NhatKy_ViPham!F:F, B27, NhatKy_ViPham!C:C, "T14")</f>
        <v>100</v>
      </c>
      <c r="AF27" s="7">
        <f>100 + SUMIFS(NhatKy_ViPham!J:J, NhatKy_ViPham!E:E, "11_Su", NhatKy_ViPham!F:F, B27, NhatKy_ViPham!C:C, "T15") - SUMIFS(NhatKy_ViPham!K:K, NhatKy_ViPham!E:E, "11_Su", NhatKy_ViPham!F:F, B27, NhatKy_ViPham!C:C, "T15")</f>
        <v>100</v>
      </c>
      <c r="AG27" s="7">
        <f>100 + SUMIFS(NhatKy_ViPham!J:J, NhatKy_ViPham!E:E, "11_Su", NhatKy_ViPham!F:F, B27, NhatKy_ViPham!C:C, "T16") - SUMIFS(NhatKy_ViPham!K:K, NhatKy_ViPham!E:E, "11_Su", NhatKy_ViPham!F:F, B27, NhatKy_ViPham!C:C, "T16")</f>
        <v>100</v>
      </c>
      <c r="AH27" s="7">
        <f>100 + SUMIFS(NhatKy_ViPham!J:J, NhatKy_ViPham!E:E, "11_Su", NhatKy_ViPham!F:F, B27, NhatKy_ViPham!C:C, "T17") - SUMIFS(NhatKy_ViPham!K:K, NhatKy_ViPham!E:E, "11_Su", NhatKy_ViPham!F:F, B27, NhatKy_ViPham!C:C, "T17")</f>
        <v>100</v>
      </c>
      <c r="AI27" s="7">
        <f>100 + SUMIFS(NhatKy_ViPham!J:J, NhatKy_ViPham!E:E, "11_Su", NhatKy_ViPham!F:F, B27, NhatKy_ViPham!C:C, "T18") - SUMIFS(NhatKy_ViPham!K:K, NhatKy_ViPham!E:E, "11_Su", NhatKy_ViPham!F:F, B27, NhatKy_ViPham!C:C, "T18")</f>
        <v>100</v>
      </c>
      <c r="AJ27" s="7">
        <f>100 + SUMIFS(NhatKy_ViPham!J:J, NhatKy_ViPham!E:E, "11_Su", NhatKy_ViPham!F:F, B27, NhatKy_ViPham!C:C, "T19") - SUMIFS(NhatKy_ViPham!K:K, NhatKy_ViPham!E:E, "11_Su", NhatKy_ViPham!F:F, B27, NhatKy_ViPham!C:C, "T19")</f>
        <v>100</v>
      </c>
      <c r="AK27" s="7">
        <f>100 + SUMIFS(NhatKy_ViPham!J:J, NhatKy_ViPham!E:E, "11_Su", NhatKy_ViPham!F:F, B27, NhatKy_ViPham!C:C, "T20") - SUMIFS(NhatKy_ViPham!K:K, NhatKy_ViPham!E:E, "11_Su", NhatKy_ViPham!F:F, B27, NhatKy_ViPham!C:C, "T20")</f>
        <v>100</v>
      </c>
      <c r="AL27" s="7">
        <f>100 + SUMIFS(NhatKy_ViPham!J:J, NhatKy_ViPham!E:E, "11_Su", NhatKy_ViPham!F:F, B27, NhatKy_ViPham!C:C, "T21") - SUMIFS(NhatKy_ViPham!K:K, NhatKy_ViPham!E:E, "11_Su", NhatKy_ViPham!F:F, B27, NhatKy_ViPham!C:C, "T21")</f>
        <v>100</v>
      </c>
      <c r="AM27" s="7">
        <f>100 + SUMIFS(NhatKy_ViPham!J:J, NhatKy_ViPham!E:E, "11_Su", NhatKy_ViPham!F:F, B27, NhatKy_ViPham!C:C, "T22") - SUMIFS(NhatKy_ViPham!K:K, NhatKy_ViPham!E:E, "11_Su", NhatKy_ViPham!F:F, B27, NhatKy_ViPham!C:C, "T22")</f>
        <v>100</v>
      </c>
      <c r="AN27" s="7">
        <f>100 + SUMIFS(NhatKy_ViPham!J:J, NhatKy_ViPham!E:E, "11_Su", NhatKy_ViPham!F:F, B27, NhatKy_ViPham!C:C, "T23") - SUMIFS(NhatKy_ViPham!K:K, NhatKy_ViPham!E:E, "11_Su", NhatKy_ViPham!F:F, B27, NhatKy_ViPham!C:C, "T23")</f>
        <v>100</v>
      </c>
      <c r="AO27" s="7">
        <f>100 + SUMIFS(NhatKy_ViPham!J:J, NhatKy_ViPham!E:E, "11_Su", NhatKy_ViPham!F:F, B27, NhatKy_ViPham!C:C, "T24") - SUMIFS(NhatKy_ViPham!K:K, NhatKy_ViPham!E:E, "11_Su", NhatKy_ViPham!F:F, B27, NhatKy_ViPham!C:C, "T24")</f>
        <v>100</v>
      </c>
      <c r="AP27" s="7">
        <f>100 + SUMIFS(NhatKy_ViPham!J:J, NhatKy_ViPham!E:E, "11_Su", NhatKy_ViPham!F:F, B27, NhatKy_ViPham!C:C, "T25") - SUMIFS(NhatKy_ViPham!K:K, NhatKy_ViPham!E:E, "11_Su", NhatKy_ViPham!F:F, B27, NhatKy_ViPham!C:C, "T25")</f>
        <v>100</v>
      </c>
      <c r="AQ27" s="7">
        <f>100 + SUMIFS(NhatKy_ViPham!J:J, NhatKy_ViPham!E:E, "11_Su", NhatKy_ViPham!F:F, B27, NhatKy_ViPham!C:C, "T26") - SUMIFS(NhatKy_ViPham!K:K, NhatKy_ViPham!E:E, "11_Su", NhatKy_ViPham!F:F, B27, NhatKy_ViPham!C:C, "T26")</f>
        <v>100</v>
      </c>
      <c r="AR27" s="7">
        <f>100 + SUMIFS(NhatKy_ViPham!J:J, NhatKy_ViPham!E:E, "11_Su", NhatKy_ViPham!F:F, B27, NhatKy_ViPham!C:C, "T27") - SUMIFS(NhatKy_ViPham!K:K, NhatKy_ViPham!E:E, "11_Su", NhatKy_ViPham!F:F, B27, NhatKy_ViPham!C:C, "T27")</f>
        <v>100</v>
      </c>
      <c r="AS27" s="7">
        <f>100 + SUMIFS(NhatKy_ViPham!J:J, NhatKy_ViPham!E:E, "11_Su", NhatKy_ViPham!F:F, B27, NhatKy_ViPham!C:C, "T28") - SUMIFS(NhatKy_ViPham!K:K, NhatKy_ViPham!E:E, "11_Su", NhatKy_ViPham!F:F, B27, NhatKy_ViPham!C:C, "T28")</f>
        <v>100</v>
      </c>
      <c r="AT27" s="7">
        <f>100 + SUMIFS(NhatKy_ViPham!J:J, NhatKy_ViPham!E:E, "11_Su", NhatKy_ViPham!F:F, B27, NhatKy_ViPham!C:C, "T29") - SUMIFS(NhatKy_ViPham!K:K, NhatKy_ViPham!E:E, "11_Su", NhatKy_ViPham!F:F, B27, NhatKy_ViPham!C:C, "T29")</f>
        <v>100</v>
      </c>
      <c r="AU27" s="7">
        <f>100 + SUMIFS(NhatKy_ViPham!J:J, NhatKy_ViPham!E:E, "11_Su", NhatKy_ViPham!F:F, B27, NhatKy_ViPham!C:C, "T30") - SUMIFS(NhatKy_ViPham!K:K, NhatKy_ViPham!E:E, "11_Su", NhatKy_ViPham!F:F, B27, NhatKy_ViPham!C:C, "T30")</f>
        <v>100</v>
      </c>
      <c r="AV27" s="7">
        <f>100 + SUMIFS(NhatKy_ViPham!J:J, NhatKy_ViPham!E:E, "11_Su", NhatKy_ViPham!F:F, B27, NhatKy_ViPham!C:C, "T31") - SUMIFS(NhatKy_ViPham!K:K, NhatKy_ViPham!E:E, "11_Su", NhatKy_ViPham!F:F, B27, NhatKy_ViPham!C:C, "T31")</f>
        <v>100</v>
      </c>
      <c r="AW27" s="7">
        <f>100 + SUMIFS(NhatKy_ViPham!J:J, NhatKy_ViPham!E:E, "11_Su", NhatKy_ViPham!F:F, B27, NhatKy_ViPham!C:C, "T32") - SUMIFS(NhatKy_ViPham!K:K, NhatKy_ViPham!E:E, "11_Su", NhatKy_ViPham!F:F, B27, NhatKy_ViPham!C:C, "T32")</f>
        <v>100</v>
      </c>
      <c r="AX27" s="7">
        <f>100 + SUMIFS(NhatKy_ViPham!J:J, NhatKy_ViPham!E:E, "11_Su", NhatKy_ViPham!F:F, B27, NhatKy_ViPham!C:C, "T33") - SUMIFS(NhatKy_ViPham!K:K, NhatKy_ViPham!E:E, "11_Su", NhatKy_ViPham!F:F, B27, NhatKy_ViPham!C:C, "T33")</f>
        <v>100</v>
      </c>
      <c r="AY27" s="7">
        <f>100 + SUMIFS(NhatKy_ViPham!J:J, NhatKy_ViPham!E:E, "11_Su", NhatKy_ViPham!F:F, B27, NhatKy_ViPham!C:C, "T34") - SUMIFS(NhatKy_ViPham!K:K, NhatKy_ViPham!E:E, "11_Su", NhatKy_ViPham!F:F, B27, NhatKy_ViPham!C:C, "T34")</f>
        <v>100</v>
      </c>
      <c r="AZ27" s="7">
        <f>100 + SUMIFS(NhatKy_ViPham!J:J, NhatKy_ViPham!E:E, "11_Su", NhatKy_ViPham!F:F, B27, NhatKy_ViPham!C:C, "T35") - SUMIFS(NhatKy_ViPham!K:K, NhatKy_ViPham!E:E, "11_Su", NhatKy_ViPham!F:F, B27, NhatKy_ViPham!C:C, "T35")</f>
        <v>100</v>
      </c>
      <c r="BA27" s="12">
        <f t="shared" si="0"/>
        <v>100</v>
      </c>
      <c r="BB27" s="11" t="s">
        <v>430</v>
      </c>
      <c r="BC27" s="14" t="str">
        <f t="shared" si="1"/>
        <v>Tốt</v>
      </c>
      <c r="BD27" s="10" t="str">
        <f t="shared" si="2"/>
        <v>🟢 BÌNH THƯỜNG</v>
      </c>
    </row>
    <row r="28" spans="1:56" x14ac:dyDescent="0.25">
      <c r="A28" s="5">
        <v>20</v>
      </c>
      <c r="B28" s="15" t="s">
        <v>1963</v>
      </c>
      <c r="C28" s="5" t="s">
        <v>1676</v>
      </c>
      <c r="D28" s="5" t="s">
        <v>429</v>
      </c>
      <c r="E28" s="11" t="s">
        <v>430</v>
      </c>
      <c r="F28" s="6">
        <f>SUMIFS(NhatKy_ViPham!K:K, NhatKy_ViPham!E:E, "11_Su", NhatKy_ViPham!F:F, B28, NhatKy_ViPham!H:H, "L01")</f>
        <v>0</v>
      </c>
      <c r="G28" s="6">
        <f>SUMIFS(NhatKy_ViPham!K:K, NhatKy_ViPham!E:E, "11_Su", NhatKy_ViPham!F:F, B28, NhatKy_ViPham!H:H, "L02")</f>
        <v>0</v>
      </c>
      <c r="H28" s="6">
        <f>SUMIFS(NhatKy_ViPham!K:K, NhatKy_ViPham!E:E, "11_Su", NhatKy_ViPham!F:F, B28, NhatKy_ViPham!H:H, "L03")</f>
        <v>0</v>
      </c>
      <c r="I28" s="6">
        <f>SUMIFS(NhatKy_ViPham!K:K, NhatKy_ViPham!E:E, "11_Su", NhatKy_ViPham!F:F, B28, NhatKy_ViPham!H:H, "L04")</f>
        <v>0</v>
      </c>
      <c r="J28" s="6">
        <f>SUMIFS(NhatKy_ViPham!K:K, NhatKy_ViPham!E:E, "11_Su", NhatKy_ViPham!F:F, B28, NhatKy_ViPham!H:H, "L05")</f>
        <v>0</v>
      </c>
      <c r="K28" s="6">
        <f>SUMIFS(NhatKy_ViPham!K:K, NhatKy_ViPham!E:E, "11_Su", NhatKy_ViPham!F:F, B28, NhatKy_ViPham!H:H, "L06")</f>
        <v>0</v>
      </c>
      <c r="L28" s="6">
        <f>SUMIFS(NhatKy_ViPham!K:K, NhatKy_ViPham!E:E, "11_Su", NhatKy_ViPham!F:F, B28, NhatKy_ViPham!H:H, "L07")</f>
        <v>0</v>
      </c>
      <c r="M28" s="6">
        <f>SUMIFS(NhatKy_ViPham!K:K, NhatKy_ViPham!E:E, "11_Su", NhatKy_ViPham!F:F, B28, NhatKy_ViPham!H:H, "L08")</f>
        <v>0</v>
      </c>
      <c r="N28" s="6">
        <f>SUMIFS(NhatKy_ViPham!K:K, NhatKy_ViPham!E:E, "11_Su", NhatKy_ViPham!F:F, B28, NhatKy_ViPham!H:H, "L09")</f>
        <v>0</v>
      </c>
      <c r="O28" s="6">
        <f>SUMIFS(NhatKy_ViPham!K:K, NhatKy_ViPham!E:E, "11_Su", NhatKy_ViPham!F:F, B28, NhatKy_ViPham!H:H, "L10")</f>
        <v>0</v>
      </c>
      <c r="P28" s="12">
        <f>SUMIFS(NhatKy_ViPham!J:J, NhatKy_ViPham!E:E, "11_Su", NhatKy_ViPham!F:F, B28)</f>
        <v>0</v>
      </c>
      <c r="Q28" s="13">
        <f>SUMIFS(NhatKy_ViPham!K:K, NhatKy_ViPham!E:E, "11_Su", NhatKy_ViPham!F:F, B28)</f>
        <v>0</v>
      </c>
      <c r="R28" s="6">
        <f>100 + SUMIFS(NhatKy_ViPham!J:J, NhatKy_ViPham!E:E, "11_Su", NhatKy_ViPham!F:F, B28, NhatKy_ViPham!C:C, "T1") - SUMIFS(NhatKy_ViPham!K:K, NhatKy_ViPham!E:E, "11_Su", NhatKy_ViPham!F:F, B28, NhatKy_ViPham!C:C, "T1")</f>
        <v>100</v>
      </c>
      <c r="S28" s="6">
        <f>100 + SUMIFS(NhatKy_ViPham!J:J, NhatKy_ViPham!E:E, "11_Su", NhatKy_ViPham!F:F, B28, NhatKy_ViPham!C:C, "T2") - SUMIFS(NhatKy_ViPham!K:K, NhatKy_ViPham!E:E, "11_Su", NhatKy_ViPham!F:F, B28, NhatKy_ViPham!C:C, "T2")</f>
        <v>100</v>
      </c>
      <c r="T28" s="6">
        <f>100 + SUMIFS(NhatKy_ViPham!J:J, NhatKy_ViPham!E:E, "11_Su", NhatKy_ViPham!F:F, B28, NhatKy_ViPham!C:C, "T3") - SUMIFS(NhatKy_ViPham!K:K, NhatKy_ViPham!E:E, "11_Su", NhatKy_ViPham!F:F, B28, NhatKy_ViPham!C:C, "T3")</f>
        <v>100</v>
      </c>
      <c r="U28" s="6">
        <f>100 + SUMIFS(NhatKy_ViPham!J:J, NhatKy_ViPham!E:E, "11_Su", NhatKy_ViPham!F:F, B28, NhatKy_ViPham!C:C, "T4") - SUMIFS(NhatKy_ViPham!K:K, NhatKy_ViPham!E:E, "11_Su", NhatKy_ViPham!F:F, B28, NhatKy_ViPham!C:C, "T4")</f>
        <v>100</v>
      </c>
      <c r="V28" s="6">
        <f>100 + SUMIFS(NhatKy_ViPham!J:J, NhatKy_ViPham!E:E, "11_Su", NhatKy_ViPham!F:F, B28, NhatKy_ViPham!C:C, "T5") - SUMIFS(NhatKy_ViPham!K:K, NhatKy_ViPham!E:E, "11_Su", NhatKy_ViPham!F:F, B28, NhatKy_ViPham!C:C, "T5")</f>
        <v>100</v>
      </c>
      <c r="W28" s="6">
        <f>100 + SUMIFS(NhatKy_ViPham!J:J, NhatKy_ViPham!E:E, "11_Su", NhatKy_ViPham!F:F, B28, NhatKy_ViPham!C:C, "T6") - SUMIFS(NhatKy_ViPham!K:K, NhatKy_ViPham!E:E, "11_Su", NhatKy_ViPham!F:F, B28, NhatKy_ViPham!C:C, "T6")</f>
        <v>100</v>
      </c>
      <c r="X28" s="6">
        <f>100 + SUMIFS(NhatKy_ViPham!J:J, NhatKy_ViPham!E:E, "11_Su", NhatKy_ViPham!F:F, B28, NhatKy_ViPham!C:C, "T7") - SUMIFS(NhatKy_ViPham!K:K, NhatKy_ViPham!E:E, "11_Su", NhatKy_ViPham!F:F, B28, NhatKy_ViPham!C:C, "T7")</f>
        <v>100</v>
      </c>
      <c r="Y28" s="6">
        <f>100 + SUMIFS(NhatKy_ViPham!J:J, NhatKy_ViPham!E:E, "11_Su", NhatKy_ViPham!F:F, B28, NhatKy_ViPham!C:C, "T8") - SUMIFS(NhatKy_ViPham!K:K, NhatKy_ViPham!E:E, "11_Su", NhatKy_ViPham!F:F, B28, NhatKy_ViPham!C:C, "T8")</f>
        <v>100</v>
      </c>
      <c r="Z28" s="6">
        <f>100 + SUMIFS(NhatKy_ViPham!J:J, NhatKy_ViPham!E:E, "11_Su", NhatKy_ViPham!F:F, B28, NhatKy_ViPham!C:C, "T9") - SUMIFS(NhatKy_ViPham!K:K, NhatKy_ViPham!E:E, "11_Su", NhatKy_ViPham!F:F, B28, NhatKy_ViPham!C:C, "T9")</f>
        <v>100</v>
      </c>
      <c r="AA28" s="6">
        <f>100 + SUMIFS(NhatKy_ViPham!J:J, NhatKy_ViPham!E:E, "11_Su", NhatKy_ViPham!F:F, B28, NhatKy_ViPham!C:C, "T10") - SUMIFS(NhatKy_ViPham!K:K, NhatKy_ViPham!E:E, "11_Su", NhatKy_ViPham!F:F, B28, NhatKy_ViPham!C:C, "T10")</f>
        <v>100</v>
      </c>
      <c r="AB28" s="6">
        <f>100 + SUMIFS(NhatKy_ViPham!J:J, NhatKy_ViPham!E:E, "11_Su", NhatKy_ViPham!F:F, B28, NhatKy_ViPham!C:C, "T11") - SUMIFS(NhatKy_ViPham!K:K, NhatKy_ViPham!E:E, "11_Su", NhatKy_ViPham!F:F, B28, NhatKy_ViPham!C:C, "T11")</f>
        <v>100</v>
      </c>
      <c r="AC28" s="6">
        <f>100 + SUMIFS(NhatKy_ViPham!J:J, NhatKy_ViPham!E:E, "11_Su", NhatKy_ViPham!F:F, B28, NhatKy_ViPham!C:C, "T12") - SUMIFS(NhatKy_ViPham!K:K, NhatKy_ViPham!E:E, "11_Su", NhatKy_ViPham!F:F, B28, NhatKy_ViPham!C:C, "T12")</f>
        <v>100</v>
      </c>
      <c r="AD28" s="6">
        <f>100 + SUMIFS(NhatKy_ViPham!J:J, NhatKy_ViPham!E:E, "11_Su", NhatKy_ViPham!F:F, B28, NhatKy_ViPham!C:C, "T13") - SUMIFS(NhatKy_ViPham!K:K, NhatKy_ViPham!E:E, "11_Su", NhatKy_ViPham!F:F, B28, NhatKy_ViPham!C:C, "T13")</f>
        <v>100</v>
      </c>
      <c r="AE28" s="6">
        <f>100 + SUMIFS(NhatKy_ViPham!J:J, NhatKy_ViPham!E:E, "11_Su", NhatKy_ViPham!F:F, B28, NhatKy_ViPham!C:C, "T14") - SUMIFS(NhatKy_ViPham!K:K, NhatKy_ViPham!E:E, "11_Su", NhatKy_ViPham!F:F, B28, NhatKy_ViPham!C:C, "T14")</f>
        <v>100</v>
      </c>
      <c r="AF28" s="6">
        <f>100 + SUMIFS(NhatKy_ViPham!J:J, NhatKy_ViPham!E:E, "11_Su", NhatKy_ViPham!F:F, B28, NhatKy_ViPham!C:C, "T15") - SUMIFS(NhatKy_ViPham!K:K, NhatKy_ViPham!E:E, "11_Su", NhatKy_ViPham!F:F, B28, NhatKy_ViPham!C:C, "T15")</f>
        <v>100</v>
      </c>
      <c r="AG28" s="6">
        <f>100 + SUMIFS(NhatKy_ViPham!J:J, NhatKy_ViPham!E:E, "11_Su", NhatKy_ViPham!F:F, B28, NhatKy_ViPham!C:C, "T16") - SUMIFS(NhatKy_ViPham!K:K, NhatKy_ViPham!E:E, "11_Su", NhatKy_ViPham!F:F, B28, NhatKy_ViPham!C:C, "T16")</f>
        <v>100</v>
      </c>
      <c r="AH28" s="6">
        <f>100 + SUMIFS(NhatKy_ViPham!J:J, NhatKy_ViPham!E:E, "11_Su", NhatKy_ViPham!F:F, B28, NhatKy_ViPham!C:C, "T17") - SUMIFS(NhatKy_ViPham!K:K, NhatKy_ViPham!E:E, "11_Su", NhatKy_ViPham!F:F, B28, NhatKy_ViPham!C:C, "T17")</f>
        <v>100</v>
      </c>
      <c r="AI28" s="6">
        <f>100 + SUMIFS(NhatKy_ViPham!J:J, NhatKy_ViPham!E:E, "11_Su", NhatKy_ViPham!F:F, B28, NhatKy_ViPham!C:C, "T18") - SUMIFS(NhatKy_ViPham!K:K, NhatKy_ViPham!E:E, "11_Su", NhatKy_ViPham!F:F, B28, NhatKy_ViPham!C:C, "T18")</f>
        <v>100</v>
      </c>
      <c r="AJ28" s="6">
        <f>100 + SUMIFS(NhatKy_ViPham!J:J, NhatKy_ViPham!E:E, "11_Su", NhatKy_ViPham!F:F, B28, NhatKy_ViPham!C:C, "T19") - SUMIFS(NhatKy_ViPham!K:K, NhatKy_ViPham!E:E, "11_Su", NhatKy_ViPham!F:F, B28, NhatKy_ViPham!C:C, "T19")</f>
        <v>100</v>
      </c>
      <c r="AK28" s="6">
        <f>100 + SUMIFS(NhatKy_ViPham!J:J, NhatKy_ViPham!E:E, "11_Su", NhatKy_ViPham!F:F, B28, NhatKy_ViPham!C:C, "T20") - SUMIFS(NhatKy_ViPham!K:K, NhatKy_ViPham!E:E, "11_Su", NhatKy_ViPham!F:F, B28, NhatKy_ViPham!C:C, "T20")</f>
        <v>100</v>
      </c>
      <c r="AL28" s="6">
        <f>100 + SUMIFS(NhatKy_ViPham!J:J, NhatKy_ViPham!E:E, "11_Su", NhatKy_ViPham!F:F, B28, NhatKy_ViPham!C:C, "T21") - SUMIFS(NhatKy_ViPham!K:K, NhatKy_ViPham!E:E, "11_Su", NhatKy_ViPham!F:F, B28, NhatKy_ViPham!C:C, "T21")</f>
        <v>100</v>
      </c>
      <c r="AM28" s="6">
        <f>100 + SUMIFS(NhatKy_ViPham!J:J, NhatKy_ViPham!E:E, "11_Su", NhatKy_ViPham!F:F, B28, NhatKy_ViPham!C:C, "T22") - SUMIFS(NhatKy_ViPham!K:K, NhatKy_ViPham!E:E, "11_Su", NhatKy_ViPham!F:F, B28, NhatKy_ViPham!C:C, "T22")</f>
        <v>100</v>
      </c>
      <c r="AN28" s="6">
        <f>100 + SUMIFS(NhatKy_ViPham!J:J, NhatKy_ViPham!E:E, "11_Su", NhatKy_ViPham!F:F, B28, NhatKy_ViPham!C:C, "T23") - SUMIFS(NhatKy_ViPham!K:K, NhatKy_ViPham!E:E, "11_Su", NhatKy_ViPham!F:F, B28, NhatKy_ViPham!C:C, "T23")</f>
        <v>100</v>
      </c>
      <c r="AO28" s="6">
        <f>100 + SUMIFS(NhatKy_ViPham!J:J, NhatKy_ViPham!E:E, "11_Su", NhatKy_ViPham!F:F, B28, NhatKy_ViPham!C:C, "T24") - SUMIFS(NhatKy_ViPham!K:K, NhatKy_ViPham!E:E, "11_Su", NhatKy_ViPham!F:F, B28, NhatKy_ViPham!C:C, "T24")</f>
        <v>100</v>
      </c>
      <c r="AP28" s="6">
        <f>100 + SUMIFS(NhatKy_ViPham!J:J, NhatKy_ViPham!E:E, "11_Su", NhatKy_ViPham!F:F, B28, NhatKy_ViPham!C:C, "T25") - SUMIFS(NhatKy_ViPham!K:K, NhatKy_ViPham!E:E, "11_Su", NhatKy_ViPham!F:F, B28, NhatKy_ViPham!C:C, "T25")</f>
        <v>100</v>
      </c>
      <c r="AQ28" s="6">
        <f>100 + SUMIFS(NhatKy_ViPham!J:J, NhatKy_ViPham!E:E, "11_Su", NhatKy_ViPham!F:F, B28, NhatKy_ViPham!C:C, "T26") - SUMIFS(NhatKy_ViPham!K:K, NhatKy_ViPham!E:E, "11_Su", NhatKy_ViPham!F:F, B28, NhatKy_ViPham!C:C, "T26")</f>
        <v>100</v>
      </c>
      <c r="AR28" s="6">
        <f>100 + SUMIFS(NhatKy_ViPham!J:J, NhatKy_ViPham!E:E, "11_Su", NhatKy_ViPham!F:F, B28, NhatKy_ViPham!C:C, "T27") - SUMIFS(NhatKy_ViPham!K:K, NhatKy_ViPham!E:E, "11_Su", NhatKy_ViPham!F:F, B28, NhatKy_ViPham!C:C, "T27")</f>
        <v>100</v>
      </c>
      <c r="AS28" s="6">
        <f>100 + SUMIFS(NhatKy_ViPham!J:J, NhatKy_ViPham!E:E, "11_Su", NhatKy_ViPham!F:F, B28, NhatKy_ViPham!C:C, "T28") - SUMIFS(NhatKy_ViPham!K:K, NhatKy_ViPham!E:E, "11_Su", NhatKy_ViPham!F:F, B28, NhatKy_ViPham!C:C, "T28")</f>
        <v>100</v>
      </c>
      <c r="AT28" s="6">
        <f>100 + SUMIFS(NhatKy_ViPham!J:J, NhatKy_ViPham!E:E, "11_Su", NhatKy_ViPham!F:F, B28, NhatKy_ViPham!C:C, "T29") - SUMIFS(NhatKy_ViPham!K:K, NhatKy_ViPham!E:E, "11_Su", NhatKy_ViPham!F:F, B28, NhatKy_ViPham!C:C, "T29")</f>
        <v>100</v>
      </c>
      <c r="AU28" s="6">
        <f>100 + SUMIFS(NhatKy_ViPham!J:J, NhatKy_ViPham!E:E, "11_Su", NhatKy_ViPham!F:F, B28, NhatKy_ViPham!C:C, "T30") - SUMIFS(NhatKy_ViPham!K:K, NhatKy_ViPham!E:E, "11_Su", NhatKy_ViPham!F:F, B28, NhatKy_ViPham!C:C, "T30")</f>
        <v>100</v>
      </c>
      <c r="AV28" s="6">
        <f>100 + SUMIFS(NhatKy_ViPham!J:J, NhatKy_ViPham!E:E, "11_Su", NhatKy_ViPham!F:F, B28, NhatKy_ViPham!C:C, "T31") - SUMIFS(NhatKy_ViPham!K:K, NhatKy_ViPham!E:E, "11_Su", NhatKy_ViPham!F:F, B28, NhatKy_ViPham!C:C, "T31")</f>
        <v>100</v>
      </c>
      <c r="AW28" s="6">
        <f>100 + SUMIFS(NhatKy_ViPham!J:J, NhatKy_ViPham!E:E, "11_Su", NhatKy_ViPham!F:F, B28, NhatKy_ViPham!C:C, "T32") - SUMIFS(NhatKy_ViPham!K:K, NhatKy_ViPham!E:E, "11_Su", NhatKy_ViPham!F:F, B28, NhatKy_ViPham!C:C, "T32")</f>
        <v>100</v>
      </c>
      <c r="AX28" s="6">
        <f>100 + SUMIFS(NhatKy_ViPham!J:J, NhatKy_ViPham!E:E, "11_Su", NhatKy_ViPham!F:F, B28, NhatKy_ViPham!C:C, "T33") - SUMIFS(NhatKy_ViPham!K:K, NhatKy_ViPham!E:E, "11_Su", NhatKy_ViPham!F:F, B28, NhatKy_ViPham!C:C, "T33")</f>
        <v>100</v>
      </c>
      <c r="AY28" s="6">
        <f>100 + SUMIFS(NhatKy_ViPham!J:J, NhatKy_ViPham!E:E, "11_Su", NhatKy_ViPham!F:F, B28, NhatKy_ViPham!C:C, "T34") - SUMIFS(NhatKy_ViPham!K:K, NhatKy_ViPham!E:E, "11_Su", NhatKy_ViPham!F:F, B28, NhatKy_ViPham!C:C, "T34")</f>
        <v>100</v>
      </c>
      <c r="AZ28" s="6">
        <f>100 + SUMIFS(NhatKy_ViPham!J:J, NhatKy_ViPham!E:E, "11_Su", NhatKy_ViPham!F:F, B28, NhatKy_ViPham!C:C, "T35") - SUMIFS(NhatKy_ViPham!K:K, NhatKy_ViPham!E:E, "11_Su", NhatKy_ViPham!F:F, B28, NhatKy_ViPham!C:C, "T35")</f>
        <v>100</v>
      </c>
      <c r="BA28" s="12">
        <f t="shared" si="0"/>
        <v>100</v>
      </c>
      <c r="BB28" s="11" t="s">
        <v>430</v>
      </c>
      <c r="BC28" s="16" t="str">
        <f t="shared" si="1"/>
        <v>Tốt</v>
      </c>
      <c r="BD28" s="15" t="str">
        <f t="shared" si="2"/>
        <v>🟢 BÌNH THƯỜNG</v>
      </c>
    </row>
    <row r="29" spans="1:56" x14ac:dyDescent="0.25">
      <c r="A29" s="4">
        <v>21</v>
      </c>
      <c r="B29" s="10" t="s">
        <v>1964</v>
      </c>
      <c r="C29" s="4" t="s">
        <v>1965</v>
      </c>
      <c r="D29" s="4" t="s">
        <v>429</v>
      </c>
      <c r="E29" s="11" t="s">
        <v>430</v>
      </c>
      <c r="F29" s="7">
        <f>SUMIFS(NhatKy_ViPham!K:K, NhatKy_ViPham!E:E, "11_Su", NhatKy_ViPham!F:F, B29, NhatKy_ViPham!H:H, "L01")</f>
        <v>0</v>
      </c>
      <c r="G29" s="7">
        <f>SUMIFS(NhatKy_ViPham!K:K, NhatKy_ViPham!E:E, "11_Su", NhatKy_ViPham!F:F, B29, NhatKy_ViPham!H:H, "L02")</f>
        <v>0</v>
      </c>
      <c r="H29" s="7">
        <f>SUMIFS(NhatKy_ViPham!K:K, NhatKy_ViPham!E:E, "11_Su", NhatKy_ViPham!F:F, B29, NhatKy_ViPham!H:H, "L03")</f>
        <v>0</v>
      </c>
      <c r="I29" s="7">
        <f>SUMIFS(NhatKy_ViPham!K:K, NhatKy_ViPham!E:E, "11_Su", NhatKy_ViPham!F:F, B29, NhatKy_ViPham!H:H, "L04")</f>
        <v>0</v>
      </c>
      <c r="J29" s="7">
        <f>SUMIFS(NhatKy_ViPham!K:K, NhatKy_ViPham!E:E, "11_Su", NhatKy_ViPham!F:F, B29, NhatKy_ViPham!H:H, "L05")</f>
        <v>0</v>
      </c>
      <c r="K29" s="7">
        <f>SUMIFS(NhatKy_ViPham!K:K, NhatKy_ViPham!E:E, "11_Su", NhatKy_ViPham!F:F, B29, NhatKy_ViPham!H:H, "L06")</f>
        <v>0</v>
      </c>
      <c r="L29" s="7">
        <f>SUMIFS(NhatKy_ViPham!K:K, NhatKy_ViPham!E:E, "11_Su", NhatKy_ViPham!F:F, B29, NhatKy_ViPham!H:H, "L07")</f>
        <v>0</v>
      </c>
      <c r="M29" s="7">
        <f>SUMIFS(NhatKy_ViPham!K:K, NhatKy_ViPham!E:E, "11_Su", NhatKy_ViPham!F:F, B29, NhatKy_ViPham!H:H, "L08")</f>
        <v>0</v>
      </c>
      <c r="N29" s="7">
        <f>SUMIFS(NhatKy_ViPham!K:K, NhatKy_ViPham!E:E, "11_Su", NhatKy_ViPham!F:F, B29, NhatKy_ViPham!H:H, "L09")</f>
        <v>0</v>
      </c>
      <c r="O29" s="7">
        <f>SUMIFS(NhatKy_ViPham!K:K, NhatKy_ViPham!E:E, "11_Su", NhatKy_ViPham!F:F, B29, NhatKy_ViPham!H:H, "L10")</f>
        <v>0</v>
      </c>
      <c r="P29" s="12">
        <f>SUMIFS(NhatKy_ViPham!J:J, NhatKy_ViPham!E:E, "11_Su", NhatKy_ViPham!F:F, B29)</f>
        <v>0</v>
      </c>
      <c r="Q29" s="13">
        <f>SUMIFS(NhatKy_ViPham!K:K, NhatKy_ViPham!E:E, "11_Su", NhatKy_ViPham!F:F, B29)</f>
        <v>0</v>
      </c>
      <c r="R29" s="7">
        <f>100 + SUMIFS(NhatKy_ViPham!J:J, NhatKy_ViPham!E:E, "11_Su", NhatKy_ViPham!F:F, B29, NhatKy_ViPham!C:C, "T1") - SUMIFS(NhatKy_ViPham!K:K, NhatKy_ViPham!E:E, "11_Su", NhatKy_ViPham!F:F, B29, NhatKy_ViPham!C:C, "T1")</f>
        <v>100</v>
      </c>
      <c r="S29" s="7">
        <f>100 + SUMIFS(NhatKy_ViPham!J:J, NhatKy_ViPham!E:E, "11_Su", NhatKy_ViPham!F:F, B29, NhatKy_ViPham!C:C, "T2") - SUMIFS(NhatKy_ViPham!K:K, NhatKy_ViPham!E:E, "11_Su", NhatKy_ViPham!F:F, B29, NhatKy_ViPham!C:C, "T2")</f>
        <v>100</v>
      </c>
      <c r="T29" s="7">
        <f>100 + SUMIFS(NhatKy_ViPham!J:J, NhatKy_ViPham!E:E, "11_Su", NhatKy_ViPham!F:F, B29, NhatKy_ViPham!C:C, "T3") - SUMIFS(NhatKy_ViPham!K:K, NhatKy_ViPham!E:E, "11_Su", NhatKy_ViPham!F:F, B29, NhatKy_ViPham!C:C, "T3")</f>
        <v>100</v>
      </c>
      <c r="U29" s="7">
        <f>100 + SUMIFS(NhatKy_ViPham!J:J, NhatKy_ViPham!E:E, "11_Su", NhatKy_ViPham!F:F, B29, NhatKy_ViPham!C:C, "T4") - SUMIFS(NhatKy_ViPham!K:K, NhatKy_ViPham!E:E, "11_Su", NhatKy_ViPham!F:F, B29, NhatKy_ViPham!C:C, "T4")</f>
        <v>100</v>
      </c>
      <c r="V29" s="7">
        <f>100 + SUMIFS(NhatKy_ViPham!J:J, NhatKy_ViPham!E:E, "11_Su", NhatKy_ViPham!F:F, B29, NhatKy_ViPham!C:C, "T5") - SUMIFS(NhatKy_ViPham!K:K, NhatKy_ViPham!E:E, "11_Su", NhatKy_ViPham!F:F, B29, NhatKy_ViPham!C:C, "T5")</f>
        <v>100</v>
      </c>
      <c r="W29" s="7">
        <f>100 + SUMIFS(NhatKy_ViPham!J:J, NhatKy_ViPham!E:E, "11_Su", NhatKy_ViPham!F:F, B29, NhatKy_ViPham!C:C, "T6") - SUMIFS(NhatKy_ViPham!K:K, NhatKy_ViPham!E:E, "11_Su", NhatKy_ViPham!F:F, B29, NhatKy_ViPham!C:C, "T6")</f>
        <v>100</v>
      </c>
      <c r="X29" s="7">
        <f>100 + SUMIFS(NhatKy_ViPham!J:J, NhatKy_ViPham!E:E, "11_Su", NhatKy_ViPham!F:F, B29, NhatKy_ViPham!C:C, "T7") - SUMIFS(NhatKy_ViPham!K:K, NhatKy_ViPham!E:E, "11_Su", NhatKy_ViPham!F:F, B29, NhatKy_ViPham!C:C, "T7")</f>
        <v>100</v>
      </c>
      <c r="Y29" s="7">
        <f>100 + SUMIFS(NhatKy_ViPham!J:J, NhatKy_ViPham!E:E, "11_Su", NhatKy_ViPham!F:F, B29, NhatKy_ViPham!C:C, "T8") - SUMIFS(NhatKy_ViPham!K:K, NhatKy_ViPham!E:E, "11_Su", NhatKy_ViPham!F:F, B29, NhatKy_ViPham!C:C, "T8")</f>
        <v>100</v>
      </c>
      <c r="Z29" s="7">
        <f>100 + SUMIFS(NhatKy_ViPham!J:J, NhatKy_ViPham!E:E, "11_Su", NhatKy_ViPham!F:F, B29, NhatKy_ViPham!C:C, "T9") - SUMIFS(NhatKy_ViPham!K:K, NhatKy_ViPham!E:E, "11_Su", NhatKy_ViPham!F:F, B29, NhatKy_ViPham!C:C, "T9")</f>
        <v>100</v>
      </c>
      <c r="AA29" s="7">
        <f>100 + SUMIFS(NhatKy_ViPham!J:J, NhatKy_ViPham!E:E, "11_Su", NhatKy_ViPham!F:F, B29, NhatKy_ViPham!C:C, "T10") - SUMIFS(NhatKy_ViPham!K:K, NhatKy_ViPham!E:E, "11_Su", NhatKy_ViPham!F:F, B29, NhatKy_ViPham!C:C, "T10")</f>
        <v>100</v>
      </c>
      <c r="AB29" s="7">
        <f>100 + SUMIFS(NhatKy_ViPham!J:J, NhatKy_ViPham!E:E, "11_Su", NhatKy_ViPham!F:F, B29, NhatKy_ViPham!C:C, "T11") - SUMIFS(NhatKy_ViPham!K:K, NhatKy_ViPham!E:E, "11_Su", NhatKy_ViPham!F:F, B29, NhatKy_ViPham!C:C, "T11")</f>
        <v>100</v>
      </c>
      <c r="AC29" s="7">
        <f>100 + SUMIFS(NhatKy_ViPham!J:J, NhatKy_ViPham!E:E, "11_Su", NhatKy_ViPham!F:F, B29, NhatKy_ViPham!C:C, "T12") - SUMIFS(NhatKy_ViPham!K:K, NhatKy_ViPham!E:E, "11_Su", NhatKy_ViPham!F:F, B29, NhatKy_ViPham!C:C, "T12")</f>
        <v>100</v>
      </c>
      <c r="AD29" s="7">
        <f>100 + SUMIFS(NhatKy_ViPham!J:J, NhatKy_ViPham!E:E, "11_Su", NhatKy_ViPham!F:F, B29, NhatKy_ViPham!C:C, "T13") - SUMIFS(NhatKy_ViPham!K:K, NhatKy_ViPham!E:E, "11_Su", NhatKy_ViPham!F:F, B29, NhatKy_ViPham!C:C, "T13")</f>
        <v>100</v>
      </c>
      <c r="AE29" s="7">
        <f>100 + SUMIFS(NhatKy_ViPham!J:J, NhatKy_ViPham!E:E, "11_Su", NhatKy_ViPham!F:F, B29, NhatKy_ViPham!C:C, "T14") - SUMIFS(NhatKy_ViPham!K:K, NhatKy_ViPham!E:E, "11_Su", NhatKy_ViPham!F:F, B29, NhatKy_ViPham!C:C, "T14")</f>
        <v>100</v>
      </c>
      <c r="AF29" s="7">
        <f>100 + SUMIFS(NhatKy_ViPham!J:J, NhatKy_ViPham!E:E, "11_Su", NhatKy_ViPham!F:F, B29, NhatKy_ViPham!C:C, "T15") - SUMIFS(NhatKy_ViPham!K:K, NhatKy_ViPham!E:E, "11_Su", NhatKy_ViPham!F:F, B29, NhatKy_ViPham!C:C, "T15")</f>
        <v>100</v>
      </c>
      <c r="AG29" s="7">
        <f>100 + SUMIFS(NhatKy_ViPham!J:J, NhatKy_ViPham!E:E, "11_Su", NhatKy_ViPham!F:F, B29, NhatKy_ViPham!C:C, "T16") - SUMIFS(NhatKy_ViPham!K:K, NhatKy_ViPham!E:E, "11_Su", NhatKy_ViPham!F:F, B29, NhatKy_ViPham!C:C, "T16")</f>
        <v>100</v>
      </c>
      <c r="AH29" s="7">
        <f>100 + SUMIFS(NhatKy_ViPham!J:J, NhatKy_ViPham!E:E, "11_Su", NhatKy_ViPham!F:F, B29, NhatKy_ViPham!C:C, "T17") - SUMIFS(NhatKy_ViPham!K:K, NhatKy_ViPham!E:E, "11_Su", NhatKy_ViPham!F:F, B29, NhatKy_ViPham!C:C, "T17")</f>
        <v>100</v>
      </c>
      <c r="AI29" s="7">
        <f>100 + SUMIFS(NhatKy_ViPham!J:J, NhatKy_ViPham!E:E, "11_Su", NhatKy_ViPham!F:F, B29, NhatKy_ViPham!C:C, "T18") - SUMIFS(NhatKy_ViPham!K:K, NhatKy_ViPham!E:E, "11_Su", NhatKy_ViPham!F:F, B29, NhatKy_ViPham!C:C, "T18")</f>
        <v>100</v>
      </c>
      <c r="AJ29" s="7">
        <f>100 + SUMIFS(NhatKy_ViPham!J:J, NhatKy_ViPham!E:E, "11_Su", NhatKy_ViPham!F:F, B29, NhatKy_ViPham!C:C, "T19") - SUMIFS(NhatKy_ViPham!K:K, NhatKy_ViPham!E:E, "11_Su", NhatKy_ViPham!F:F, B29, NhatKy_ViPham!C:C, "T19")</f>
        <v>100</v>
      </c>
      <c r="AK29" s="7">
        <f>100 + SUMIFS(NhatKy_ViPham!J:J, NhatKy_ViPham!E:E, "11_Su", NhatKy_ViPham!F:F, B29, NhatKy_ViPham!C:C, "T20") - SUMIFS(NhatKy_ViPham!K:K, NhatKy_ViPham!E:E, "11_Su", NhatKy_ViPham!F:F, B29, NhatKy_ViPham!C:C, "T20")</f>
        <v>100</v>
      </c>
      <c r="AL29" s="7">
        <f>100 + SUMIFS(NhatKy_ViPham!J:J, NhatKy_ViPham!E:E, "11_Su", NhatKy_ViPham!F:F, B29, NhatKy_ViPham!C:C, "T21") - SUMIFS(NhatKy_ViPham!K:K, NhatKy_ViPham!E:E, "11_Su", NhatKy_ViPham!F:F, B29, NhatKy_ViPham!C:C, "T21")</f>
        <v>100</v>
      </c>
      <c r="AM29" s="7">
        <f>100 + SUMIFS(NhatKy_ViPham!J:J, NhatKy_ViPham!E:E, "11_Su", NhatKy_ViPham!F:F, B29, NhatKy_ViPham!C:C, "T22") - SUMIFS(NhatKy_ViPham!K:K, NhatKy_ViPham!E:E, "11_Su", NhatKy_ViPham!F:F, B29, NhatKy_ViPham!C:C, "T22")</f>
        <v>100</v>
      </c>
      <c r="AN29" s="7">
        <f>100 + SUMIFS(NhatKy_ViPham!J:J, NhatKy_ViPham!E:E, "11_Su", NhatKy_ViPham!F:F, B29, NhatKy_ViPham!C:C, "T23") - SUMIFS(NhatKy_ViPham!K:K, NhatKy_ViPham!E:E, "11_Su", NhatKy_ViPham!F:F, B29, NhatKy_ViPham!C:C, "T23")</f>
        <v>100</v>
      </c>
      <c r="AO29" s="7">
        <f>100 + SUMIFS(NhatKy_ViPham!J:J, NhatKy_ViPham!E:E, "11_Su", NhatKy_ViPham!F:F, B29, NhatKy_ViPham!C:C, "T24") - SUMIFS(NhatKy_ViPham!K:K, NhatKy_ViPham!E:E, "11_Su", NhatKy_ViPham!F:F, B29, NhatKy_ViPham!C:C, "T24")</f>
        <v>100</v>
      </c>
      <c r="AP29" s="7">
        <f>100 + SUMIFS(NhatKy_ViPham!J:J, NhatKy_ViPham!E:E, "11_Su", NhatKy_ViPham!F:F, B29, NhatKy_ViPham!C:C, "T25") - SUMIFS(NhatKy_ViPham!K:K, NhatKy_ViPham!E:E, "11_Su", NhatKy_ViPham!F:F, B29, NhatKy_ViPham!C:C, "T25")</f>
        <v>100</v>
      </c>
      <c r="AQ29" s="7">
        <f>100 + SUMIFS(NhatKy_ViPham!J:J, NhatKy_ViPham!E:E, "11_Su", NhatKy_ViPham!F:F, B29, NhatKy_ViPham!C:C, "T26") - SUMIFS(NhatKy_ViPham!K:K, NhatKy_ViPham!E:E, "11_Su", NhatKy_ViPham!F:F, B29, NhatKy_ViPham!C:C, "T26")</f>
        <v>100</v>
      </c>
      <c r="AR29" s="7">
        <f>100 + SUMIFS(NhatKy_ViPham!J:J, NhatKy_ViPham!E:E, "11_Su", NhatKy_ViPham!F:F, B29, NhatKy_ViPham!C:C, "T27") - SUMIFS(NhatKy_ViPham!K:K, NhatKy_ViPham!E:E, "11_Su", NhatKy_ViPham!F:F, B29, NhatKy_ViPham!C:C, "T27")</f>
        <v>100</v>
      </c>
      <c r="AS29" s="7">
        <f>100 + SUMIFS(NhatKy_ViPham!J:J, NhatKy_ViPham!E:E, "11_Su", NhatKy_ViPham!F:F, B29, NhatKy_ViPham!C:C, "T28") - SUMIFS(NhatKy_ViPham!K:K, NhatKy_ViPham!E:E, "11_Su", NhatKy_ViPham!F:F, B29, NhatKy_ViPham!C:C, "T28")</f>
        <v>100</v>
      </c>
      <c r="AT29" s="7">
        <f>100 + SUMIFS(NhatKy_ViPham!J:J, NhatKy_ViPham!E:E, "11_Su", NhatKy_ViPham!F:F, B29, NhatKy_ViPham!C:C, "T29") - SUMIFS(NhatKy_ViPham!K:K, NhatKy_ViPham!E:E, "11_Su", NhatKy_ViPham!F:F, B29, NhatKy_ViPham!C:C, "T29")</f>
        <v>100</v>
      </c>
      <c r="AU29" s="7">
        <f>100 + SUMIFS(NhatKy_ViPham!J:J, NhatKy_ViPham!E:E, "11_Su", NhatKy_ViPham!F:F, B29, NhatKy_ViPham!C:C, "T30") - SUMIFS(NhatKy_ViPham!K:K, NhatKy_ViPham!E:E, "11_Su", NhatKy_ViPham!F:F, B29, NhatKy_ViPham!C:C, "T30")</f>
        <v>100</v>
      </c>
      <c r="AV29" s="7">
        <f>100 + SUMIFS(NhatKy_ViPham!J:J, NhatKy_ViPham!E:E, "11_Su", NhatKy_ViPham!F:F, B29, NhatKy_ViPham!C:C, "T31") - SUMIFS(NhatKy_ViPham!K:K, NhatKy_ViPham!E:E, "11_Su", NhatKy_ViPham!F:F, B29, NhatKy_ViPham!C:C, "T31")</f>
        <v>100</v>
      </c>
      <c r="AW29" s="7">
        <f>100 + SUMIFS(NhatKy_ViPham!J:J, NhatKy_ViPham!E:E, "11_Su", NhatKy_ViPham!F:F, B29, NhatKy_ViPham!C:C, "T32") - SUMIFS(NhatKy_ViPham!K:K, NhatKy_ViPham!E:E, "11_Su", NhatKy_ViPham!F:F, B29, NhatKy_ViPham!C:C, "T32")</f>
        <v>100</v>
      </c>
      <c r="AX29" s="7">
        <f>100 + SUMIFS(NhatKy_ViPham!J:J, NhatKy_ViPham!E:E, "11_Su", NhatKy_ViPham!F:F, B29, NhatKy_ViPham!C:C, "T33") - SUMIFS(NhatKy_ViPham!K:K, NhatKy_ViPham!E:E, "11_Su", NhatKy_ViPham!F:F, B29, NhatKy_ViPham!C:C, "T33")</f>
        <v>100</v>
      </c>
      <c r="AY29" s="7">
        <f>100 + SUMIFS(NhatKy_ViPham!J:J, NhatKy_ViPham!E:E, "11_Su", NhatKy_ViPham!F:F, B29, NhatKy_ViPham!C:C, "T34") - SUMIFS(NhatKy_ViPham!K:K, NhatKy_ViPham!E:E, "11_Su", NhatKy_ViPham!F:F, B29, NhatKy_ViPham!C:C, "T34")</f>
        <v>100</v>
      </c>
      <c r="AZ29" s="7">
        <f>100 + SUMIFS(NhatKy_ViPham!J:J, NhatKy_ViPham!E:E, "11_Su", NhatKy_ViPham!F:F, B29, NhatKy_ViPham!C:C, "T35") - SUMIFS(NhatKy_ViPham!K:K, NhatKy_ViPham!E:E, "11_Su", NhatKy_ViPham!F:F, B29, NhatKy_ViPham!C:C, "T35")</f>
        <v>100</v>
      </c>
      <c r="BA29" s="12">
        <f t="shared" si="0"/>
        <v>100</v>
      </c>
      <c r="BB29" s="11" t="s">
        <v>430</v>
      </c>
      <c r="BC29" s="14" t="str">
        <f t="shared" si="1"/>
        <v>Tốt</v>
      </c>
      <c r="BD29" s="10" t="str">
        <f t="shared" si="2"/>
        <v>🟢 BÌNH THƯỜNG</v>
      </c>
    </row>
    <row r="30" spans="1:56" x14ac:dyDescent="0.25">
      <c r="A30" s="5">
        <v>22</v>
      </c>
      <c r="B30" s="15" t="s">
        <v>1966</v>
      </c>
      <c r="C30" s="5" t="s">
        <v>1823</v>
      </c>
      <c r="D30" s="5" t="s">
        <v>429</v>
      </c>
      <c r="E30" s="11" t="s">
        <v>430</v>
      </c>
      <c r="F30" s="6">
        <f>SUMIFS(NhatKy_ViPham!K:K, NhatKy_ViPham!E:E, "11_Su", NhatKy_ViPham!F:F, B30, NhatKy_ViPham!H:H, "L01")</f>
        <v>0</v>
      </c>
      <c r="G30" s="6">
        <f>SUMIFS(NhatKy_ViPham!K:K, NhatKy_ViPham!E:E, "11_Su", NhatKy_ViPham!F:F, B30, NhatKy_ViPham!H:H, "L02")</f>
        <v>0</v>
      </c>
      <c r="H30" s="6">
        <f>SUMIFS(NhatKy_ViPham!K:K, NhatKy_ViPham!E:E, "11_Su", NhatKy_ViPham!F:F, B30, NhatKy_ViPham!H:H, "L03")</f>
        <v>0</v>
      </c>
      <c r="I30" s="6">
        <f>SUMIFS(NhatKy_ViPham!K:K, NhatKy_ViPham!E:E, "11_Su", NhatKy_ViPham!F:F, B30, NhatKy_ViPham!H:H, "L04")</f>
        <v>0</v>
      </c>
      <c r="J30" s="6">
        <f>SUMIFS(NhatKy_ViPham!K:K, NhatKy_ViPham!E:E, "11_Su", NhatKy_ViPham!F:F, B30, NhatKy_ViPham!H:H, "L05")</f>
        <v>0</v>
      </c>
      <c r="K30" s="6">
        <f>SUMIFS(NhatKy_ViPham!K:K, NhatKy_ViPham!E:E, "11_Su", NhatKy_ViPham!F:F, B30, NhatKy_ViPham!H:H, "L06")</f>
        <v>0</v>
      </c>
      <c r="L30" s="6">
        <f>SUMIFS(NhatKy_ViPham!K:K, NhatKy_ViPham!E:E, "11_Su", NhatKy_ViPham!F:F, B30, NhatKy_ViPham!H:H, "L07")</f>
        <v>0</v>
      </c>
      <c r="M30" s="6">
        <f>SUMIFS(NhatKy_ViPham!K:K, NhatKy_ViPham!E:E, "11_Su", NhatKy_ViPham!F:F, B30, NhatKy_ViPham!H:H, "L08")</f>
        <v>0</v>
      </c>
      <c r="N30" s="6">
        <f>SUMIFS(NhatKy_ViPham!K:K, NhatKy_ViPham!E:E, "11_Su", NhatKy_ViPham!F:F, B30, NhatKy_ViPham!H:H, "L09")</f>
        <v>0</v>
      </c>
      <c r="O30" s="6">
        <f>SUMIFS(NhatKy_ViPham!K:K, NhatKy_ViPham!E:E, "11_Su", NhatKy_ViPham!F:F, B30, NhatKy_ViPham!H:H, "L10")</f>
        <v>0</v>
      </c>
      <c r="P30" s="12">
        <f>SUMIFS(NhatKy_ViPham!J:J, NhatKy_ViPham!E:E, "11_Su", NhatKy_ViPham!F:F, B30)</f>
        <v>0</v>
      </c>
      <c r="Q30" s="13">
        <f>SUMIFS(NhatKy_ViPham!K:K, NhatKy_ViPham!E:E, "11_Su", NhatKy_ViPham!F:F, B30)</f>
        <v>0</v>
      </c>
      <c r="R30" s="6">
        <f>100 + SUMIFS(NhatKy_ViPham!J:J, NhatKy_ViPham!E:E, "11_Su", NhatKy_ViPham!F:F, B30, NhatKy_ViPham!C:C, "T1") - SUMIFS(NhatKy_ViPham!K:K, NhatKy_ViPham!E:E, "11_Su", NhatKy_ViPham!F:F, B30, NhatKy_ViPham!C:C, "T1")</f>
        <v>100</v>
      </c>
      <c r="S30" s="6">
        <f>100 + SUMIFS(NhatKy_ViPham!J:J, NhatKy_ViPham!E:E, "11_Su", NhatKy_ViPham!F:F, B30, NhatKy_ViPham!C:C, "T2") - SUMIFS(NhatKy_ViPham!K:K, NhatKy_ViPham!E:E, "11_Su", NhatKy_ViPham!F:F, B30, NhatKy_ViPham!C:C, "T2")</f>
        <v>100</v>
      </c>
      <c r="T30" s="6">
        <f>100 + SUMIFS(NhatKy_ViPham!J:J, NhatKy_ViPham!E:E, "11_Su", NhatKy_ViPham!F:F, B30, NhatKy_ViPham!C:C, "T3") - SUMIFS(NhatKy_ViPham!K:K, NhatKy_ViPham!E:E, "11_Su", NhatKy_ViPham!F:F, B30, NhatKy_ViPham!C:C, "T3")</f>
        <v>100</v>
      </c>
      <c r="U30" s="6">
        <f>100 + SUMIFS(NhatKy_ViPham!J:J, NhatKy_ViPham!E:E, "11_Su", NhatKy_ViPham!F:F, B30, NhatKy_ViPham!C:C, "T4") - SUMIFS(NhatKy_ViPham!K:K, NhatKy_ViPham!E:E, "11_Su", NhatKy_ViPham!F:F, B30, NhatKy_ViPham!C:C, "T4")</f>
        <v>100</v>
      </c>
      <c r="V30" s="6">
        <f>100 + SUMIFS(NhatKy_ViPham!J:J, NhatKy_ViPham!E:E, "11_Su", NhatKy_ViPham!F:F, B30, NhatKy_ViPham!C:C, "T5") - SUMIFS(NhatKy_ViPham!K:K, NhatKy_ViPham!E:E, "11_Su", NhatKy_ViPham!F:F, B30, NhatKy_ViPham!C:C, "T5")</f>
        <v>100</v>
      </c>
      <c r="W30" s="6">
        <f>100 + SUMIFS(NhatKy_ViPham!J:J, NhatKy_ViPham!E:E, "11_Su", NhatKy_ViPham!F:F, B30, NhatKy_ViPham!C:C, "T6") - SUMIFS(NhatKy_ViPham!K:K, NhatKy_ViPham!E:E, "11_Su", NhatKy_ViPham!F:F, B30, NhatKy_ViPham!C:C, "T6")</f>
        <v>100</v>
      </c>
      <c r="X30" s="6">
        <f>100 + SUMIFS(NhatKy_ViPham!J:J, NhatKy_ViPham!E:E, "11_Su", NhatKy_ViPham!F:F, B30, NhatKy_ViPham!C:C, "T7") - SUMIFS(NhatKy_ViPham!K:K, NhatKy_ViPham!E:E, "11_Su", NhatKy_ViPham!F:F, B30, NhatKy_ViPham!C:C, "T7")</f>
        <v>100</v>
      </c>
      <c r="Y30" s="6">
        <f>100 + SUMIFS(NhatKy_ViPham!J:J, NhatKy_ViPham!E:E, "11_Su", NhatKy_ViPham!F:F, B30, NhatKy_ViPham!C:C, "T8") - SUMIFS(NhatKy_ViPham!K:K, NhatKy_ViPham!E:E, "11_Su", NhatKy_ViPham!F:F, B30, NhatKy_ViPham!C:C, "T8")</f>
        <v>100</v>
      </c>
      <c r="Z30" s="6">
        <f>100 + SUMIFS(NhatKy_ViPham!J:J, NhatKy_ViPham!E:E, "11_Su", NhatKy_ViPham!F:F, B30, NhatKy_ViPham!C:C, "T9") - SUMIFS(NhatKy_ViPham!K:K, NhatKy_ViPham!E:E, "11_Su", NhatKy_ViPham!F:F, B30, NhatKy_ViPham!C:C, "T9")</f>
        <v>100</v>
      </c>
      <c r="AA30" s="6">
        <f>100 + SUMIFS(NhatKy_ViPham!J:J, NhatKy_ViPham!E:E, "11_Su", NhatKy_ViPham!F:F, B30, NhatKy_ViPham!C:C, "T10") - SUMIFS(NhatKy_ViPham!K:K, NhatKy_ViPham!E:E, "11_Su", NhatKy_ViPham!F:F, B30, NhatKy_ViPham!C:C, "T10")</f>
        <v>100</v>
      </c>
      <c r="AB30" s="6">
        <f>100 + SUMIFS(NhatKy_ViPham!J:J, NhatKy_ViPham!E:E, "11_Su", NhatKy_ViPham!F:F, B30, NhatKy_ViPham!C:C, "T11") - SUMIFS(NhatKy_ViPham!K:K, NhatKy_ViPham!E:E, "11_Su", NhatKy_ViPham!F:F, B30, NhatKy_ViPham!C:C, "T11")</f>
        <v>100</v>
      </c>
      <c r="AC30" s="6">
        <f>100 + SUMIFS(NhatKy_ViPham!J:J, NhatKy_ViPham!E:E, "11_Su", NhatKy_ViPham!F:F, B30, NhatKy_ViPham!C:C, "T12") - SUMIFS(NhatKy_ViPham!K:K, NhatKy_ViPham!E:E, "11_Su", NhatKy_ViPham!F:F, B30, NhatKy_ViPham!C:C, "T12")</f>
        <v>100</v>
      </c>
      <c r="AD30" s="6">
        <f>100 + SUMIFS(NhatKy_ViPham!J:J, NhatKy_ViPham!E:E, "11_Su", NhatKy_ViPham!F:F, B30, NhatKy_ViPham!C:C, "T13") - SUMIFS(NhatKy_ViPham!K:K, NhatKy_ViPham!E:E, "11_Su", NhatKy_ViPham!F:F, B30, NhatKy_ViPham!C:C, "T13")</f>
        <v>100</v>
      </c>
      <c r="AE30" s="6">
        <f>100 + SUMIFS(NhatKy_ViPham!J:J, NhatKy_ViPham!E:E, "11_Su", NhatKy_ViPham!F:F, B30, NhatKy_ViPham!C:C, "T14") - SUMIFS(NhatKy_ViPham!K:K, NhatKy_ViPham!E:E, "11_Su", NhatKy_ViPham!F:F, B30, NhatKy_ViPham!C:C, "T14")</f>
        <v>100</v>
      </c>
      <c r="AF30" s="6">
        <f>100 + SUMIFS(NhatKy_ViPham!J:J, NhatKy_ViPham!E:E, "11_Su", NhatKy_ViPham!F:F, B30, NhatKy_ViPham!C:C, "T15") - SUMIFS(NhatKy_ViPham!K:K, NhatKy_ViPham!E:E, "11_Su", NhatKy_ViPham!F:F, B30, NhatKy_ViPham!C:C, "T15")</f>
        <v>100</v>
      </c>
      <c r="AG30" s="6">
        <f>100 + SUMIFS(NhatKy_ViPham!J:J, NhatKy_ViPham!E:E, "11_Su", NhatKy_ViPham!F:F, B30, NhatKy_ViPham!C:C, "T16") - SUMIFS(NhatKy_ViPham!K:K, NhatKy_ViPham!E:E, "11_Su", NhatKy_ViPham!F:F, B30, NhatKy_ViPham!C:C, "T16")</f>
        <v>100</v>
      </c>
      <c r="AH30" s="6">
        <f>100 + SUMIFS(NhatKy_ViPham!J:J, NhatKy_ViPham!E:E, "11_Su", NhatKy_ViPham!F:F, B30, NhatKy_ViPham!C:C, "T17") - SUMIFS(NhatKy_ViPham!K:K, NhatKy_ViPham!E:E, "11_Su", NhatKy_ViPham!F:F, B30, NhatKy_ViPham!C:C, "T17")</f>
        <v>100</v>
      </c>
      <c r="AI30" s="6">
        <f>100 + SUMIFS(NhatKy_ViPham!J:J, NhatKy_ViPham!E:E, "11_Su", NhatKy_ViPham!F:F, B30, NhatKy_ViPham!C:C, "T18") - SUMIFS(NhatKy_ViPham!K:K, NhatKy_ViPham!E:E, "11_Su", NhatKy_ViPham!F:F, B30, NhatKy_ViPham!C:C, "T18")</f>
        <v>100</v>
      </c>
      <c r="AJ30" s="6">
        <f>100 + SUMIFS(NhatKy_ViPham!J:J, NhatKy_ViPham!E:E, "11_Su", NhatKy_ViPham!F:F, B30, NhatKy_ViPham!C:C, "T19") - SUMIFS(NhatKy_ViPham!K:K, NhatKy_ViPham!E:E, "11_Su", NhatKy_ViPham!F:F, B30, NhatKy_ViPham!C:C, "T19")</f>
        <v>100</v>
      </c>
      <c r="AK30" s="6">
        <f>100 + SUMIFS(NhatKy_ViPham!J:J, NhatKy_ViPham!E:E, "11_Su", NhatKy_ViPham!F:F, B30, NhatKy_ViPham!C:C, "T20") - SUMIFS(NhatKy_ViPham!K:K, NhatKy_ViPham!E:E, "11_Su", NhatKy_ViPham!F:F, B30, NhatKy_ViPham!C:C, "T20")</f>
        <v>100</v>
      </c>
      <c r="AL30" s="6">
        <f>100 + SUMIFS(NhatKy_ViPham!J:J, NhatKy_ViPham!E:E, "11_Su", NhatKy_ViPham!F:F, B30, NhatKy_ViPham!C:C, "T21") - SUMIFS(NhatKy_ViPham!K:K, NhatKy_ViPham!E:E, "11_Su", NhatKy_ViPham!F:F, B30, NhatKy_ViPham!C:C, "T21")</f>
        <v>100</v>
      </c>
      <c r="AM30" s="6">
        <f>100 + SUMIFS(NhatKy_ViPham!J:J, NhatKy_ViPham!E:E, "11_Su", NhatKy_ViPham!F:F, B30, NhatKy_ViPham!C:C, "T22") - SUMIFS(NhatKy_ViPham!K:K, NhatKy_ViPham!E:E, "11_Su", NhatKy_ViPham!F:F, B30, NhatKy_ViPham!C:C, "T22")</f>
        <v>100</v>
      </c>
      <c r="AN30" s="6">
        <f>100 + SUMIFS(NhatKy_ViPham!J:J, NhatKy_ViPham!E:E, "11_Su", NhatKy_ViPham!F:F, B30, NhatKy_ViPham!C:C, "T23") - SUMIFS(NhatKy_ViPham!K:K, NhatKy_ViPham!E:E, "11_Su", NhatKy_ViPham!F:F, B30, NhatKy_ViPham!C:C, "T23")</f>
        <v>100</v>
      </c>
      <c r="AO30" s="6">
        <f>100 + SUMIFS(NhatKy_ViPham!J:J, NhatKy_ViPham!E:E, "11_Su", NhatKy_ViPham!F:F, B30, NhatKy_ViPham!C:C, "T24") - SUMIFS(NhatKy_ViPham!K:K, NhatKy_ViPham!E:E, "11_Su", NhatKy_ViPham!F:F, B30, NhatKy_ViPham!C:C, "T24")</f>
        <v>100</v>
      </c>
      <c r="AP30" s="6">
        <f>100 + SUMIFS(NhatKy_ViPham!J:J, NhatKy_ViPham!E:E, "11_Su", NhatKy_ViPham!F:F, B30, NhatKy_ViPham!C:C, "T25") - SUMIFS(NhatKy_ViPham!K:K, NhatKy_ViPham!E:E, "11_Su", NhatKy_ViPham!F:F, B30, NhatKy_ViPham!C:C, "T25")</f>
        <v>100</v>
      </c>
      <c r="AQ30" s="6">
        <f>100 + SUMIFS(NhatKy_ViPham!J:J, NhatKy_ViPham!E:E, "11_Su", NhatKy_ViPham!F:F, B30, NhatKy_ViPham!C:C, "T26") - SUMIFS(NhatKy_ViPham!K:K, NhatKy_ViPham!E:E, "11_Su", NhatKy_ViPham!F:F, B30, NhatKy_ViPham!C:C, "T26")</f>
        <v>100</v>
      </c>
      <c r="AR30" s="6">
        <f>100 + SUMIFS(NhatKy_ViPham!J:J, NhatKy_ViPham!E:E, "11_Su", NhatKy_ViPham!F:F, B30, NhatKy_ViPham!C:C, "T27") - SUMIFS(NhatKy_ViPham!K:K, NhatKy_ViPham!E:E, "11_Su", NhatKy_ViPham!F:F, B30, NhatKy_ViPham!C:C, "T27")</f>
        <v>100</v>
      </c>
      <c r="AS30" s="6">
        <f>100 + SUMIFS(NhatKy_ViPham!J:J, NhatKy_ViPham!E:E, "11_Su", NhatKy_ViPham!F:F, B30, NhatKy_ViPham!C:C, "T28") - SUMIFS(NhatKy_ViPham!K:K, NhatKy_ViPham!E:E, "11_Su", NhatKy_ViPham!F:F, B30, NhatKy_ViPham!C:C, "T28")</f>
        <v>100</v>
      </c>
      <c r="AT30" s="6">
        <f>100 + SUMIFS(NhatKy_ViPham!J:J, NhatKy_ViPham!E:E, "11_Su", NhatKy_ViPham!F:F, B30, NhatKy_ViPham!C:C, "T29") - SUMIFS(NhatKy_ViPham!K:K, NhatKy_ViPham!E:E, "11_Su", NhatKy_ViPham!F:F, B30, NhatKy_ViPham!C:C, "T29")</f>
        <v>100</v>
      </c>
      <c r="AU30" s="6">
        <f>100 + SUMIFS(NhatKy_ViPham!J:J, NhatKy_ViPham!E:E, "11_Su", NhatKy_ViPham!F:F, B30, NhatKy_ViPham!C:C, "T30") - SUMIFS(NhatKy_ViPham!K:K, NhatKy_ViPham!E:E, "11_Su", NhatKy_ViPham!F:F, B30, NhatKy_ViPham!C:C, "T30")</f>
        <v>100</v>
      </c>
      <c r="AV30" s="6">
        <f>100 + SUMIFS(NhatKy_ViPham!J:J, NhatKy_ViPham!E:E, "11_Su", NhatKy_ViPham!F:F, B30, NhatKy_ViPham!C:C, "T31") - SUMIFS(NhatKy_ViPham!K:K, NhatKy_ViPham!E:E, "11_Su", NhatKy_ViPham!F:F, B30, NhatKy_ViPham!C:C, "T31")</f>
        <v>100</v>
      </c>
      <c r="AW30" s="6">
        <f>100 + SUMIFS(NhatKy_ViPham!J:J, NhatKy_ViPham!E:E, "11_Su", NhatKy_ViPham!F:F, B30, NhatKy_ViPham!C:C, "T32") - SUMIFS(NhatKy_ViPham!K:K, NhatKy_ViPham!E:E, "11_Su", NhatKy_ViPham!F:F, B30, NhatKy_ViPham!C:C, "T32")</f>
        <v>100</v>
      </c>
      <c r="AX30" s="6">
        <f>100 + SUMIFS(NhatKy_ViPham!J:J, NhatKy_ViPham!E:E, "11_Su", NhatKy_ViPham!F:F, B30, NhatKy_ViPham!C:C, "T33") - SUMIFS(NhatKy_ViPham!K:K, NhatKy_ViPham!E:E, "11_Su", NhatKy_ViPham!F:F, B30, NhatKy_ViPham!C:C, "T33")</f>
        <v>100</v>
      </c>
      <c r="AY30" s="6">
        <f>100 + SUMIFS(NhatKy_ViPham!J:J, NhatKy_ViPham!E:E, "11_Su", NhatKy_ViPham!F:F, B30, NhatKy_ViPham!C:C, "T34") - SUMIFS(NhatKy_ViPham!K:K, NhatKy_ViPham!E:E, "11_Su", NhatKy_ViPham!F:F, B30, NhatKy_ViPham!C:C, "T34")</f>
        <v>100</v>
      </c>
      <c r="AZ30" s="6">
        <f>100 + SUMIFS(NhatKy_ViPham!J:J, NhatKy_ViPham!E:E, "11_Su", NhatKy_ViPham!F:F, B30, NhatKy_ViPham!C:C, "T35") - SUMIFS(NhatKy_ViPham!K:K, NhatKy_ViPham!E:E, "11_Su", NhatKy_ViPham!F:F, B30, NhatKy_ViPham!C:C, "T35")</f>
        <v>100</v>
      </c>
      <c r="BA30" s="12">
        <f t="shared" si="0"/>
        <v>100</v>
      </c>
      <c r="BB30" s="11" t="s">
        <v>430</v>
      </c>
      <c r="BC30" s="16" t="str">
        <f t="shared" si="1"/>
        <v>Tốt</v>
      </c>
      <c r="BD30" s="15" t="str">
        <f t="shared" si="2"/>
        <v>🟢 BÌNH THƯỜNG</v>
      </c>
    </row>
    <row r="31" spans="1:56" x14ac:dyDescent="0.25">
      <c r="A31" s="4">
        <v>23</v>
      </c>
      <c r="B31" s="10" t="s">
        <v>1967</v>
      </c>
      <c r="C31" s="4" t="s">
        <v>1968</v>
      </c>
      <c r="D31" s="4" t="s">
        <v>429</v>
      </c>
      <c r="E31" s="11" t="s">
        <v>430</v>
      </c>
      <c r="F31" s="7">
        <f>SUMIFS(NhatKy_ViPham!K:K, NhatKy_ViPham!E:E, "11_Su", NhatKy_ViPham!F:F, B31, NhatKy_ViPham!H:H, "L01")</f>
        <v>0</v>
      </c>
      <c r="G31" s="7">
        <f>SUMIFS(NhatKy_ViPham!K:K, NhatKy_ViPham!E:E, "11_Su", NhatKy_ViPham!F:F, B31, NhatKy_ViPham!H:H, "L02")</f>
        <v>0</v>
      </c>
      <c r="H31" s="7">
        <f>SUMIFS(NhatKy_ViPham!K:K, NhatKy_ViPham!E:E, "11_Su", NhatKy_ViPham!F:F, B31, NhatKy_ViPham!H:H, "L03")</f>
        <v>0</v>
      </c>
      <c r="I31" s="7">
        <f>SUMIFS(NhatKy_ViPham!K:K, NhatKy_ViPham!E:E, "11_Su", NhatKy_ViPham!F:F, B31, NhatKy_ViPham!H:H, "L04")</f>
        <v>0</v>
      </c>
      <c r="J31" s="7">
        <f>SUMIFS(NhatKy_ViPham!K:K, NhatKy_ViPham!E:E, "11_Su", NhatKy_ViPham!F:F, B31, NhatKy_ViPham!H:H, "L05")</f>
        <v>0</v>
      </c>
      <c r="K31" s="7">
        <f>SUMIFS(NhatKy_ViPham!K:K, NhatKy_ViPham!E:E, "11_Su", NhatKy_ViPham!F:F, B31, NhatKy_ViPham!H:H, "L06")</f>
        <v>0</v>
      </c>
      <c r="L31" s="7">
        <f>SUMIFS(NhatKy_ViPham!K:K, NhatKy_ViPham!E:E, "11_Su", NhatKy_ViPham!F:F, B31, NhatKy_ViPham!H:H, "L07")</f>
        <v>0</v>
      </c>
      <c r="M31" s="7">
        <f>SUMIFS(NhatKy_ViPham!K:K, NhatKy_ViPham!E:E, "11_Su", NhatKy_ViPham!F:F, B31, NhatKy_ViPham!H:H, "L08")</f>
        <v>0</v>
      </c>
      <c r="N31" s="7">
        <f>SUMIFS(NhatKy_ViPham!K:K, NhatKy_ViPham!E:E, "11_Su", NhatKy_ViPham!F:F, B31, NhatKy_ViPham!H:H, "L09")</f>
        <v>0</v>
      </c>
      <c r="O31" s="7">
        <f>SUMIFS(NhatKy_ViPham!K:K, NhatKy_ViPham!E:E, "11_Su", NhatKy_ViPham!F:F, B31, NhatKy_ViPham!H:H, "L10")</f>
        <v>0</v>
      </c>
      <c r="P31" s="12">
        <f>SUMIFS(NhatKy_ViPham!J:J, NhatKy_ViPham!E:E, "11_Su", NhatKy_ViPham!F:F, B31)</f>
        <v>0</v>
      </c>
      <c r="Q31" s="13">
        <f>SUMIFS(NhatKy_ViPham!K:K, NhatKy_ViPham!E:E, "11_Su", NhatKy_ViPham!F:F, B31)</f>
        <v>0</v>
      </c>
      <c r="R31" s="7">
        <f>100 + SUMIFS(NhatKy_ViPham!J:J, NhatKy_ViPham!E:E, "11_Su", NhatKy_ViPham!F:F, B31, NhatKy_ViPham!C:C, "T1") - SUMIFS(NhatKy_ViPham!K:K, NhatKy_ViPham!E:E, "11_Su", NhatKy_ViPham!F:F, B31, NhatKy_ViPham!C:C, "T1")</f>
        <v>100</v>
      </c>
      <c r="S31" s="7">
        <f>100 + SUMIFS(NhatKy_ViPham!J:J, NhatKy_ViPham!E:E, "11_Su", NhatKy_ViPham!F:F, B31, NhatKy_ViPham!C:C, "T2") - SUMIFS(NhatKy_ViPham!K:K, NhatKy_ViPham!E:E, "11_Su", NhatKy_ViPham!F:F, B31, NhatKy_ViPham!C:C, "T2")</f>
        <v>100</v>
      </c>
      <c r="T31" s="7">
        <f>100 + SUMIFS(NhatKy_ViPham!J:J, NhatKy_ViPham!E:E, "11_Su", NhatKy_ViPham!F:F, B31, NhatKy_ViPham!C:C, "T3") - SUMIFS(NhatKy_ViPham!K:K, NhatKy_ViPham!E:E, "11_Su", NhatKy_ViPham!F:F, B31, NhatKy_ViPham!C:C, "T3")</f>
        <v>100</v>
      </c>
      <c r="U31" s="7">
        <f>100 + SUMIFS(NhatKy_ViPham!J:J, NhatKy_ViPham!E:E, "11_Su", NhatKy_ViPham!F:F, B31, NhatKy_ViPham!C:C, "T4") - SUMIFS(NhatKy_ViPham!K:K, NhatKy_ViPham!E:E, "11_Su", NhatKy_ViPham!F:F, B31, NhatKy_ViPham!C:C, "T4")</f>
        <v>100</v>
      </c>
      <c r="V31" s="7">
        <f>100 + SUMIFS(NhatKy_ViPham!J:J, NhatKy_ViPham!E:E, "11_Su", NhatKy_ViPham!F:F, B31, NhatKy_ViPham!C:C, "T5") - SUMIFS(NhatKy_ViPham!K:K, NhatKy_ViPham!E:E, "11_Su", NhatKy_ViPham!F:F, B31, NhatKy_ViPham!C:C, "T5")</f>
        <v>100</v>
      </c>
      <c r="W31" s="7">
        <f>100 + SUMIFS(NhatKy_ViPham!J:J, NhatKy_ViPham!E:E, "11_Su", NhatKy_ViPham!F:F, B31, NhatKy_ViPham!C:C, "T6") - SUMIFS(NhatKy_ViPham!K:K, NhatKy_ViPham!E:E, "11_Su", NhatKy_ViPham!F:F, B31, NhatKy_ViPham!C:C, "T6")</f>
        <v>100</v>
      </c>
      <c r="X31" s="7">
        <f>100 + SUMIFS(NhatKy_ViPham!J:J, NhatKy_ViPham!E:E, "11_Su", NhatKy_ViPham!F:F, B31, NhatKy_ViPham!C:C, "T7") - SUMIFS(NhatKy_ViPham!K:K, NhatKy_ViPham!E:E, "11_Su", NhatKy_ViPham!F:F, B31, NhatKy_ViPham!C:C, "T7")</f>
        <v>100</v>
      </c>
      <c r="Y31" s="7">
        <f>100 + SUMIFS(NhatKy_ViPham!J:J, NhatKy_ViPham!E:E, "11_Su", NhatKy_ViPham!F:F, B31, NhatKy_ViPham!C:C, "T8") - SUMIFS(NhatKy_ViPham!K:K, NhatKy_ViPham!E:E, "11_Su", NhatKy_ViPham!F:F, B31, NhatKy_ViPham!C:C, "T8")</f>
        <v>100</v>
      </c>
      <c r="Z31" s="7">
        <f>100 + SUMIFS(NhatKy_ViPham!J:J, NhatKy_ViPham!E:E, "11_Su", NhatKy_ViPham!F:F, B31, NhatKy_ViPham!C:C, "T9") - SUMIFS(NhatKy_ViPham!K:K, NhatKy_ViPham!E:E, "11_Su", NhatKy_ViPham!F:F, B31, NhatKy_ViPham!C:C, "T9")</f>
        <v>100</v>
      </c>
      <c r="AA31" s="7">
        <f>100 + SUMIFS(NhatKy_ViPham!J:J, NhatKy_ViPham!E:E, "11_Su", NhatKy_ViPham!F:F, B31, NhatKy_ViPham!C:C, "T10") - SUMIFS(NhatKy_ViPham!K:K, NhatKy_ViPham!E:E, "11_Su", NhatKy_ViPham!F:F, B31, NhatKy_ViPham!C:C, "T10")</f>
        <v>100</v>
      </c>
      <c r="AB31" s="7">
        <f>100 + SUMIFS(NhatKy_ViPham!J:J, NhatKy_ViPham!E:E, "11_Su", NhatKy_ViPham!F:F, B31, NhatKy_ViPham!C:C, "T11") - SUMIFS(NhatKy_ViPham!K:K, NhatKy_ViPham!E:E, "11_Su", NhatKy_ViPham!F:F, B31, NhatKy_ViPham!C:C, "T11")</f>
        <v>100</v>
      </c>
      <c r="AC31" s="7">
        <f>100 + SUMIFS(NhatKy_ViPham!J:J, NhatKy_ViPham!E:E, "11_Su", NhatKy_ViPham!F:F, B31, NhatKy_ViPham!C:C, "T12") - SUMIFS(NhatKy_ViPham!K:K, NhatKy_ViPham!E:E, "11_Su", NhatKy_ViPham!F:F, B31, NhatKy_ViPham!C:C, "T12")</f>
        <v>100</v>
      </c>
      <c r="AD31" s="7">
        <f>100 + SUMIFS(NhatKy_ViPham!J:J, NhatKy_ViPham!E:E, "11_Su", NhatKy_ViPham!F:F, B31, NhatKy_ViPham!C:C, "T13") - SUMIFS(NhatKy_ViPham!K:K, NhatKy_ViPham!E:E, "11_Su", NhatKy_ViPham!F:F, B31, NhatKy_ViPham!C:C, "T13")</f>
        <v>100</v>
      </c>
      <c r="AE31" s="7">
        <f>100 + SUMIFS(NhatKy_ViPham!J:J, NhatKy_ViPham!E:E, "11_Su", NhatKy_ViPham!F:F, B31, NhatKy_ViPham!C:C, "T14") - SUMIFS(NhatKy_ViPham!K:K, NhatKy_ViPham!E:E, "11_Su", NhatKy_ViPham!F:F, B31, NhatKy_ViPham!C:C, "T14")</f>
        <v>100</v>
      </c>
      <c r="AF31" s="7">
        <f>100 + SUMIFS(NhatKy_ViPham!J:J, NhatKy_ViPham!E:E, "11_Su", NhatKy_ViPham!F:F, B31, NhatKy_ViPham!C:C, "T15") - SUMIFS(NhatKy_ViPham!K:K, NhatKy_ViPham!E:E, "11_Su", NhatKy_ViPham!F:F, B31, NhatKy_ViPham!C:C, "T15")</f>
        <v>100</v>
      </c>
      <c r="AG31" s="7">
        <f>100 + SUMIFS(NhatKy_ViPham!J:J, NhatKy_ViPham!E:E, "11_Su", NhatKy_ViPham!F:F, B31, NhatKy_ViPham!C:C, "T16") - SUMIFS(NhatKy_ViPham!K:K, NhatKy_ViPham!E:E, "11_Su", NhatKy_ViPham!F:F, B31, NhatKy_ViPham!C:C, "T16")</f>
        <v>100</v>
      </c>
      <c r="AH31" s="7">
        <f>100 + SUMIFS(NhatKy_ViPham!J:J, NhatKy_ViPham!E:E, "11_Su", NhatKy_ViPham!F:F, B31, NhatKy_ViPham!C:C, "T17") - SUMIFS(NhatKy_ViPham!K:K, NhatKy_ViPham!E:E, "11_Su", NhatKy_ViPham!F:F, B31, NhatKy_ViPham!C:C, "T17")</f>
        <v>100</v>
      </c>
      <c r="AI31" s="7">
        <f>100 + SUMIFS(NhatKy_ViPham!J:J, NhatKy_ViPham!E:E, "11_Su", NhatKy_ViPham!F:F, B31, NhatKy_ViPham!C:C, "T18") - SUMIFS(NhatKy_ViPham!K:K, NhatKy_ViPham!E:E, "11_Su", NhatKy_ViPham!F:F, B31, NhatKy_ViPham!C:C, "T18")</f>
        <v>100</v>
      </c>
      <c r="AJ31" s="7">
        <f>100 + SUMIFS(NhatKy_ViPham!J:J, NhatKy_ViPham!E:E, "11_Su", NhatKy_ViPham!F:F, B31, NhatKy_ViPham!C:C, "T19") - SUMIFS(NhatKy_ViPham!K:K, NhatKy_ViPham!E:E, "11_Su", NhatKy_ViPham!F:F, B31, NhatKy_ViPham!C:C, "T19")</f>
        <v>100</v>
      </c>
      <c r="AK31" s="7">
        <f>100 + SUMIFS(NhatKy_ViPham!J:J, NhatKy_ViPham!E:E, "11_Su", NhatKy_ViPham!F:F, B31, NhatKy_ViPham!C:C, "T20") - SUMIFS(NhatKy_ViPham!K:K, NhatKy_ViPham!E:E, "11_Su", NhatKy_ViPham!F:F, B31, NhatKy_ViPham!C:C, "T20")</f>
        <v>100</v>
      </c>
      <c r="AL31" s="7">
        <f>100 + SUMIFS(NhatKy_ViPham!J:J, NhatKy_ViPham!E:E, "11_Su", NhatKy_ViPham!F:F, B31, NhatKy_ViPham!C:C, "T21") - SUMIFS(NhatKy_ViPham!K:K, NhatKy_ViPham!E:E, "11_Su", NhatKy_ViPham!F:F, B31, NhatKy_ViPham!C:C, "T21")</f>
        <v>100</v>
      </c>
      <c r="AM31" s="7">
        <f>100 + SUMIFS(NhatKy_ViPham!J:J, NhatKy_ViPham!E:E, "11_Su", NhatKy_ViPham!F:F, B31, NhatKy_ViPham!C:C, "T22") - SUMIFS(NhatKy_ViPham!K:K, NhatKy_ViPham!E:E, "11_Su", NhatKy_ViPham!F:F, B31, NhatKy_ViPham!C:C, "T22")</f>
        <v>100</v>
      </c>
      <c r="AN31" s="7">
        <f>100 + SUMIFS(NhatKy_ViPham!J:J, NhatKy_ViPham!E:E, "11_Su", NhatKy_ViPham!F:F, B31, NhatKy_ViPham!C:C, "T23") - SUMIFS(NhatKy_ViPham!K:K, NhatKy_ViPham!E:E, "11_Su", NhatKy_ViPham!F:F, B31, NhatKy_ViPham!C:C, "T23")</f>
        <v>100</v>
      </c>
      <c r="AO31" s="7">
        <f>100 + SUMIFS(NhatKy_ViPham!J:J, NhatKy_ViPham!E:E, "11_Su", NhatKy_ViPham!F:F, B31, NhatKy_ViPham!C:C, "T24") - SUMIFS(NhatKy_ViPham!K:K, NhatKy_ViPham!E:E, "11_Su", NhatKy_ViPham!F:F, B31, NhatKy_ViPham!C:C, "T24")</f>
        <v>100</v>
      </c>
      <c r="AP31" s="7">
        <f>100 + SUMIFS(NhatKy_ViPham!J:J, NhatKy_ViPham!E:E, "11_Su", NhatKy_ViPham!F:F, B31, NhatKy_ViPham!C:C, "T25") - SUMIFS(NhatKy_ViPham!K:K, NhatKy_ViPham!E:E, "11_Su", NhatKy_ViPham!F:F, B31, NhatKy_ViPham!C:C, "T25")</f>
        <v>100</v>
      </c>
      <c r="AQ31" s="7">
        <f>100 + SUMIFS(NhatKy_ViPham!J:J, NhatKy_ViPham!E:E, "11_Su", NhatKy_ViPham!F:F, B31, NhatKy_ViPham!C:C, "T26") - SUMIFS(NhatKy_ViPham!K:K, NhatKy_ViPham!E:E, "11_Su", NhatKy_ViPham!F:F, B31, NhatKy_ViPham!C:C, "T26")</f>
        <v>100</v>
      </c>
      <c r="AR31" s="7">
        <f>100 + SUMIFS(NhatKy_ViPham!J:J, NhatKy_ViPham!E:E, "11_Su", NhatKy_ViPham!F:F, B31, NhatKy_ViPham!C:C, "T27") - SUMIFS(NhatKy_ViPham!K:K, NhatKy_ViPham!E:E, "11_Su", NhatKy_ViPham!F:F, B31, NhatKy_ViPham!C:C, "T27")</f>
        <v>100</v>
      </c>
      <c r="AS31" s="7">
        <f>100 + SUMIFS(NhatKy_ViPham!J:J, NhatKy_ViPham!E:E, "11_Su", NhatKy_ViPham!F:F, B31, NhatKy_ViPham!C:C, "T28") - SUMIFS(NhatKy_ViPham!K:K, NhatKy_ViPham!E:E, "11_Su", NhatKy_ViPham!F:F, B31, NhatKy_ViPham!C:C, "T28")</f>
        <v>100</v>
      </c>
      <c r="AT31" s="7">
        <f>100 + SUMIFS(NhatKy_ViPham!J:J, NhatKy_ViPham!E:E, "11_Su", NhatKy_ViPham!F:F, B31, NhatKy_ViPham!C:C, "T29") - SUMIFS(NhatKy_ViPham!K:K, NhatKy_ViPham!E:E, "11_Su", NhatKy_ViPham!F:F, B31, NhatKy_ViPham!C:C, "T29")</f>
        <v>100</v>
      </c>
      <c r="AU31" s="7">
        <f>100 + SUMIFS(NhatKy_ViPham!J:J, NhatKy_ViPham!E:E, "11_Su", NhatKy_ViPham!F:F, B31, NhatKy_ViPham!C:C, "T30") - SUMIFS(NhatKy_ViPham!K:K, NhatKy_ViPham!E:E, "11_Su", NhatKy_ViPham!F:F, B31, NhatKy_ViPham!C:C, "T30")</f>
        <v>100</v>
      </c>
      <c r="AV31" s="7">
        <f>100 + SUMIFS(NhatKy_ViPham!J:J, NhatKy_ViPham!E:E, "11_Su", NhatKy_ViPham!F:F, B31, NhatKy_ViPham!C:C, "T31") - SUMIFS(NhatKy_ViPham!K:K, NhatKy_ViPham!E:E, "11_Su", NhatKy_ViPham!F:F, B31, NhatKy_ViPham!C:C, "T31")</f>
        <v>100</v>
      </c>
      <c r="AW31" s="7">
        <f>100 + SUMIFS(NhatKy_ViPham!J:J, NhatKy_ViPham!E:E, "11_Su", NhatKy_ViPham!F:F, B31, NhatKy_ViPham!C:C, "T32") - SUMIFS(NhatKy_ViPham!K:K, NhatKy_ViPham!E:E, "11_Su", NhatKy_ViPham!F:F, B31, NhatKy_ViPham!C:C, "T32")</f>
        <v>100</v>
      </c>
      <c r="AX31" s="7">
        <f>100 + SUMIFS(NhatKy_ViPham!J:J, NhatKy_ViPham!E:E, "11_Su", NhatKy_ViPham!F:F, B31, NhatKy_ViPham!C:C, "T33") - SUMIFS(NhatKy_ViPham!K:K, NhatKy_ViPham!E:E, "11_Su", NhatKy_ViPham!F:F, B31, NhatKy_ViPham!C:C, "T33")</f>
        <v>100</v>
      </c>
      <c r="AY31" s="7">
        <f>100 + SUMIFS(NhatKy_ViPham!J:J, NhatKy_ViPham!E:E, "11_Su", NhatKy_ViPham!F:F, B31, NhatKy_ViPham!C:C, "T34") - SUMIFS(NhatKy_ViPham!K:K, NhatKy_ViPham!E:E, "11_Su", NhatKy_ViPham!F:F, B31, NhatKy_ViPham!C:C, "T34")</f>
        <v>100</v>
      </c>
      <c r="AZ31" s="7">
        <f>100 + SUMIFS(NhatKy_ViPham!J:J, NhatKy_ViPham!E:E, "11_Su", NhatKy_ViPham!F:F, B31, NhatKy_ViPham!C:C, "T35") - SUMIFS(NhatKy_ViPham!K:K, NhatKy_ViPham!E:E, "11_Su", NhatKy_ViPham!F:F, B31, NhatKy_ViPham!C:C, "T35")</f>
        <v>100</v>
      </c>
      <c r="BA31" s="12">
        <f t="shared" si="0"/>
        <v>100</v>
      </c>
      <c r="BB31" s="11" t="s">
        <v>430</v>
      </c>
      <c r="BC31" s="14" t="str">
        <f t="shared" si="1"/>
        <v>Tốt</v>
      </c>
      <c r="BD31" s="10" t="str">
        <f t="shared" si="2"/>
        <v>🟢 BÌNH THƯỜNG</v>
      </c>
    </row>
    <row r="32" spans="1:56" x14ac:dyDescent="0.25">
      <c r="A32" s="5">
        <v>24</v>
      </c>
      <c r="B32" s="15" t="s">
        <v>1969</v>
      </c>
      <c r="C32" s="5" t="s">
        <v>1532</v>
      </c>
      <c r="D32" s="5" t="s">
        <v>429</v>
      </c>
      <c r="E32" s="11" t="s">
        <v>430</v>
      </c>
      <c r="F32" s="6">
        <f>SUMIFS(NhatKy_ViPham!K:K, NhatKy_ViPham!E:E, "11_Su", NhatKy_ViPham!F:F, B32, NhatKy_ViPham!H:H, "L01")</f>
        <v>0</v>
      </c>
      <c r="G32" s="6">
        <f>SUMIFS(NhatKy_ViPham!K:K, NhatKy_ViPham!E:E, "11_Su", NhatKy_ViPham!F:F, B32, NhatKy_ViPham!H:H, "L02")</f>
        <v>0</v>
      </c>
      <c r="H32" s="6">
        <f>SUMIFS(NhatKy_ViPham!K:K, NhatKy_ViPham!E:E, "11_Su", NhatKy_ViPham!F:F, B32, NhatKy_ViPham!H:H, "L03")</f>
        <v>0</v>
      </c>
      <c r="I32" s="6">
        <f>SUMIFS(NhatKy_ViPham!K:K, NhatKy_ViPham!E:E, "11_Su", NhatKy_ViPham!F:F, B32, NhatKy_ViPham!H:H, "L04")</f>
        <v>0</v>
      </c>
      <c r="J32" s="6">
        <f>SUMIFS(NhatKy_ViPham!K:K, NhatKy_ViPham!E:E, "11_Su", NhatKy_ViPham!F:F, B32, NhatKy_ViPham!H:H, "L05")</f>
        <v>0</v>
      </c>
      <c r="K32" s="6">
        <f>SUMIFS(NhatKy_ViPham!K:K, NhatKy_ViPham!E:E, "11_Su", NhatKy_ViPham!F:F, B32, NhatKy_ViPham!H:H, "L06")</f>
        <v>0</v>
      </c>
      <c r="L32" s="6">
        <f>SUMIFS(NhatKy_ViPham!K:K, NhatKy_ViPham!E:E, "11_Su", NhatKy_ViPham!F:F, B32, NhatKy_ViPham!H:H, "L07")</f>
        <v>0</v>
      </c>
      <c r="M32" s="6">
        <f>SUMIFS(NhatKy_ViPham!K:K, NhatKy_ViPham!E:E, "11_Su", NhatKy_ViPham!F:F, B32, NhatKy_ViPham!H:H, "L08")</f>
        <v>0</v>
      </c>
      <c r="N32" s="6">
        <f>SUMIFS(NhatKy_ViPham!K:K, NhatKy_ViPham!E:E, "11_Su", NhatKy_ViPham!F:F, B32, NhatKy_ViPham!H:H, "L09")</f>
        <v>0</v>
      </c>
      <c r="O32" s="6">
        <f>SUMIFS(NhatKy_ViPham!K:K, NhatKy_ViPham!E:E, "11_Su", NhatKy_ViPham!F:F, B32, NhatKy_ViPham!H:H, "L10")</f>
        <v>0</v>
      </c>
      <c r="P32" s="12">
        <f>SUMIFS(NhatKy_ViPham!J:J, NhatKy_ViPham!E:E, "11_Su", NhatKy_ViPham!F:F, B32)</f>
        <v>0</v>
      </c>
      <c r="Q32" s="13">
        <f>SUMIFS(NhatKy_ViPham!K:K, NhatKy_ViPham!E:E, "11_Su", NhatKy_ViPham!F:F, B32)</f>
        <v>0</v>
      </c>
      <c r="R32" s="6">
        <f>100 + SUMIFS(NhatKy_ViPham!J:J, NhatKy_ViPham!E:E, "11_Su", NhatKy_ViPham!F:F, B32, NhatKy_ViPham!C:C, "T1") - SUMIFS(NhatKy_ViPham!K:K, NhatKy_ViPham!E:E, "11_Su", NhatKy_ViPham!F:F, B32, NhatKy_ViPham!C:C, "T1")</f>
        <v>100</v>
      </c>
      <c r="S32" s="6">
        <f>100 + SUMIFS(NhatKy_ViPham!J:J, NhatKy_ViPham!E:E, "11_Su", NhatKy_ViPham!F:F, B32, NhatKy_ViPham!C:C, "T2") - SUMIFS(NhatKy_ViPham!K:K, NhatKy_ViPham!E:E, "11_Su", NhatKy_ViPham!F:F, B32, NhatKy_ViPham!C:C, "T2")</f>
        <v>100</v>
      </c>
      <c r="T32" s="6">
        <f>100 + SUMIFS(NhatKy_ViPham!J:J, NhatKy_ViPham!E:E, "11_Su", NhatKy_ViPham!F:F, B32, NhatKy_ViPham!C:C, "T3") - SUMIFS(NhatKy_ViPham!K:K, NhatKy_ViPham!E:E, "11_Su", NhatKy_ViPham!F:F, B32, NhatKy_ViPham!C:C, "T3")</f>
        <v>100</v>
      </c>
      <c r="U32" s="6">
        <f>100 + SUMIFS(NhatKy_ViPham!J:J, NhatKy_ViPham!E:E, "11_Su", NhatKy_ViPham!F:F, B32, NhatKy_ViPham!C:C, "T4") - SUMIFS(NhatKy_ViPham!K:K, NhatKy_ViPham!E:E, "11_Su", NhatKy_ViPham!F:F, B32, NhatKy_ViPham!C:C, "T4")</f>
        <v>100</v>
      </c>
      <c r="V32" s="6">
        <f>100 + SUMIFS(NhatKy_ViPham!J:J, NhatKy_ViPham!E:E, "11_Su", NhatKy_ViPham!F:F, B32, NhatKy_ViPham!C:C, "T5") - SUMIFS(NhatKy_ViPham!K:K, NhatKy_ViPham!E:E, "11_Su", NhatKy_ViPham!F:F, B32, NhatKy_ViPham!C:C, "T5")</f>
        <v>100</v>
      </c>
      <c r="W32" s="6">
        <f>100 + SUMIFS(NhatKy_ViPham!J:J, NhatKy_ViPham!E:E, "11_Su", NhatKy_ViPham!F:F, B32, NhatKy_ViPham!C:C, "T6") - SUMIFS(NhatKy_ViPham!K:K, NhatKy_ViPham!E:E, "11_Su", NhatKy_ViPham!F:F, B32, NhatKy_ViPham!C:C, "T6")</f>
        <v>100</v>
      </c>
      <c r="X32" s="6">
        <f>100 + SUMIFS(NhatKy_ViPham!J:J, NhatKy_ViPham!E:E, "11_Su", NhatKy_ViPham!F:F, B32, NhatKy_ViPham!C:C, "T7") - SUMIFS(NhatKy_ViPham!K:K, NhatKy_ViPham!E:E, "11_Su", NhatKy_ViPham!F:F, B32, NhatKy_ViPham!C:C, "T7")</f>
        <v>100</v>
      </c>
      <c r="Y32" s="6">
        <f>100 + SUMIFS(NhatKy_ViPham!J:J, NhatKy_ViPham!E:E, "11_Su", NhatKy_ViPham!F:F, B32, NhatKy_ViPham!C:C, "T8") - SUMIFS(NhatKy_ViPham!K:K, NhatKy_ViPham!E:E, "11_Su", NhatKy_ViPham!F:F, B32, NhatKy_ViPham!C:C, "T8")</f>
        <v>100</v>
      </c>
      <c r="Z32" s="6">
        <f>100 + SUMIFS(NhatKy_ViPham!J:J, NhatKy_ViPham!E:E, "11_Su", NhatKy_ViPham!F:F, B32, NhatKy_ViPham!C:C, "T9") - SUMIFS(NhatKy_ViPham!K:K, NhatKy_ViPham!E:E, "11_Su", NhatKy_ViPham!F:F, B32, NhatKy_ViPham!C:C, "T9")</f>
        <v>100</v>
      </c>
      <c r="AA32" s="6">
        <f>100 + SUMIFS(NhatKy_ViPham!J:J, NhatKy_ViPham!E:E, "11_Su", NhatKy_ViPham!F:F, B32, NhatKy_ViPham!C:C, "T10") - SUMIFS(NhatKy_ViPham!K:K, NhatKy_ViPham!E:E, "11_Su", NhatKy_ViPham!F:F, B32, NhatKy_ViPham!C:C, "T10")</f>
        <v>100</v>
      </c>
      <c r="AB32" s="6">
        <f>100 + SUMIFS(NhatKy_ViPham!J:J, NhatKy_ViPham!E:E, "11_Su", NhatKy_ViPham!F:F, B32, NhatKy_ViPham!C:C, "T11") - SUMIFS(NhatKy_ViPham!K:K, NhatKy_ViPham!E:E, "11_Su", NhatKy_ViPham!F:F, B32, NhatKy_ViPham!C:C, "T11")</f>
        <v>100</v>
      </c>
      <c r="AC32" s="6">
        <f>100 + SUMIFS(NhatKy_ViPham!J:J, NhatKy_ViPham!E:E, "11_Su", NhatKy_ViPham!F:F, B32, NhatKy_ViPham!C:C, "T12") - SUMIFS(NhatKy_ViPham!K:K, NhatKy_ViPham!E:E, "11_Su", NhatKy_ViPham!F:F, B32, NhatKy_ViPham!C:C, "T12")</f>
        <v>100</v>
      </c>
      <c r="AD32" s="6">
        <f>100 + SUMIFS(NhatKy_ViPham!J:J, NhatKy_ViPham!E:E, "11_Su", NhatKy_ViPham!F:F, B32, NhatKy_ViPham!C:C, "T13") - SUMIFS(NhatKy_ViPham!K:K, NhatKy_ViPham!E:E, "11_Su", NhatKy_ViPham!F:F, B32, NhatKy_ViPham!C:C, "T13")</f>
        <v>100</v>
      </c>
      <c r="AE32" s="6">
        <f>100 + SUMIFS(NhatKy_ViPham!J:J, NhatKy_ViPham!E:E, "11_Su", NhatKy_ViPham!F:F, B32, NhatKy_ViPham!C:C, "T14") - SUMIFS(NhatKy_ViPham!K:K, NhatKy_ViPham!E:E, "11_Su", NhatKy_ViPham!F:F, B32, NhatKy_ViPham!C:C, "T14")</f>
        <v>100</v>
      </c>
      <c r="AF32" s="6">
        <f>100 + SUMIFS(NhatKy_ViPham!J:J, NhatKy_ViPham!E:E, "11_Su", NhatKy_ViPham!F:F, B32, NhatKy_ViPham!C:C, "T15") - SUMIFS(NhatKy_ViPham!K:K, NhatKy_ViPham!E:E, "11_Su", NhatKy_ViPham!F:F, B32, NhatKy_ViPham!C:C, "T15")</f>
        <v>100</v>
      </c>
      <c r="AG32" s="6">
        <f>100 + SUMIFS(NhatKy_ViPham!J:J, NhatKy_ViPham!E:E, "11_Su", NhatKy_ViPham!F:F, B32, NhatKy_ViPham!C:C, "T16") - SUMIFS(NhatKy_ViPham!K:K, NhatKy_ViPham!E:E, "11_Su", NhatKy_ViPham!F:F, B32, NhatKy_ViPham!C:C, "T16")</f>
        <v>100</v>
      </c>
      <c r="AH32" s="6">
        <f>100 + SUMIFS(NhatKy_ViPham!J:J, NhatKy_ViPham!E:E, "11_Su", NhatKy_ViPham!F:F, B32, NhatKy_ViPham!C:C, "T17") - SUMIFS(NhatKy_ViPham!K:K, NhatKy_ViPham!E:E, "11_Su", NhatKy_ViPham!F:F, B32, NhatKy_ViPham!C:C, "T17")</f>
        <v>100</v>
      </c>
      <c r="AI32" s="6">
        <f>100 + SUMIFS(NhatKy_ViPham!J:J, NhatKy_ViPham!E:E, "11_Su", NhatKy_ViPham!F:F, B32, NhatKy_ViPham!C:C, "T18") - SUMIFS(NhatKy_ViPham!K:K, NhatKy_ViPham!E:E, "11_Su", NhatKy_ViPham!F:F, B32, NhatKy_ViPham!C:C, "T18")</f>
        <v>100</v>
      </c>
      <c r="AJ32" s="6">
        <f>100 + SUMIFS(NhatKy_ViPham!J:J, NhatKy_ViPham!E:E, "11_Su", NhatKy_ViPham!F:F, B32, NhatKy_ViPham!C:C, "T19") - SUMIFS(NhatKy_ViPham!K:K, NhatKy_ViPham!E:E, "11_Su", NhatKy_ViPham!F:F, B32, NhatKy_ViPham!C:C, "T19")</f>
        <v>100</v>
      </c>
      <c r="AK32" s="6">
        <f>100 + SUMIFS(NhatKy_ViPham!J:J, NhatKy_ViPham!E:E, "11_Su", NhatKy_ViPham!F:F, B32, NhatKy_ViPham!C:C, "T20") - SUMIFS(NhatKy_ViPham!K:K, NhatKy_ViPham!E:E, "11_Su", NhatKy_ViPham!F:F, B32, NhatKy_ViPham!C:C, "T20")</f>
        <v>100</v>
      </c>
      <c r="AL32" s="6">
        <f>100 + SUMIFS(NhatKy_ViPham!J:J, NhatKy_ViPham!E:E, "11_Su", NhatKy_ViPham!F:F, B32, NhatKy_ViPham!C:C, "T21") - SUMIFS(NhatKy_ViPham!K:K, NhatKy_ViPham!E:E, "11_Su", NhatKy_ViPham!F:F, B32, NhatKy_ViPham!C:C, "T21")</f>
        <v>100</v>
      </c>
      <c r="AM32" s="6">
        <f>100 + SUMIFS(NhatKy_ViPham!J:J, NhatKy_ViPham!E:E, "11_Su", NhatKy_ViPham!F:F, B32, NhatKy_ViPham!C:C, "T22") - SUMIFS(NhatKy_ViPham!K:K, NhatKy_ViPham!E:E, "11_Su", NhatKy_ViPham!F:F, B32, NhatKy_ViPham!C:C, "T22")</f>
        <v>100</v>
      </c>
      <c r="AN32" s="6">
        <f>100 + SUMIFS(NhatKy_ViPham!J:J, NhatKy_ViPham!E:E, "11_Su", NhatKy_ViPham!F:F, B32, NhatKy_ViPham!C:C, "T23") - SUMIFS(NhatKy_ViPham!K:K, NhatKy_ViPham!E:E, "11_Su", NhatKy_ViPham!F:F, B32, NhatKy_ViPham!C:C, "T23")</f>
        <v>100</v>
      </c>
      <c r="AO32" s="6">
        <f>100 + SUMIFS(NhatKy_ViPham!J:J, NhatKy_ViPham!E:E, "11_Su", NhatKy_ViPham!F:F, B32, NhatKy_ViPham!C:C, "T24") - SUMIFS(NhatKy_ViPham!K:K, NhatKy_ViPham!E:E, "11_Su", NhatKy_ViPham!F:F, B32, NhatKy_ViPham!C:C, "T24")</f>
        <v>100</v>
      </c>
      <c r="AP32" s="6">
        <f>100 + SUMIFS(NhatKy_ViPham!J:J, NhatKy_ViPham!E:E, "11_Su", NhatKy_ViPham!F:F, B32, NhatKy_ViPham!C:C, "T25") - SUMIFS(NhatKy_ViPham!K:K, NhatKy_ViPham!E:E, "11_Su", NhatKy_ViPham!F:F, B32, NhatKy_ViPham!C:C, "T25")</f>
        <v>100</v>
      </c>
      <c r="AQ32" s="6">
        <f>100 + SUMIFS(NhatKy_ViPham!J:J, NhatKy_ViPham!E:E, "11_Su", NhatKy_ViPham!F:F, B32, NhatKy_ViPham!C:C, "T26") - SUMIFS(NhatKy_ViPham!K:K, NhatKy_ViPham!E:E, "11_Su", NhatKy_ViPham!F:F, B32, NhatKy_ViPham!C:C, "T26")</f>
        <v>100</v>
      </c>
      <c r="AR32" s="6">
        <f>100 + SUMIFS(NhatKy_ViPham!J:J, NhatKy_ViPham!E:E, "11_Su", NhatKy_ViPham!F:F, B32, NhatKy_ViPham!C:C, "T27") - SUMIFS(NhatKy_ViPham!K:K, NhatKy_ViPham!E:E, "11_Su", NhatKy_ViPham!F:F, B32, NhatKy_ViPham!C:C, "T27")</f>
        <v>100</v>
      </c>
      <c r="AS32" s="6">
        <f>100 + SUMIFS(NhatKy_ViPham!J:J, NhatKy_ViPham!E:E, "11_Su", NhatKy_ViPham!F:F, B32, NhatKy_ViPham!C:C, "T28") - SUMIFS(NhatKy_ViPham!K:K, NhatKy_ViPham!E:E, "11_Su", NhatKy_ViPham!F:F, B32, NhatKy_ViPham!C:C, "T28")</f>
        <v>100</v>
      </c>
      <c r="AT32" s="6">
        <f>100 + SUMIFS(NhatKy_ViPham!J:J, NhatKy_ViPham!E:E, "11_Su", NhatKy_ViPham!F:F, B32, NhatKy_ViPham!C:C, "T29") - SUMIFS(NhatKy_ViPham!K:K, NhatKy_ViPham!E:E, "11_Su", NhatKy_ViPham!F:F, B32, NhatKy_ViPham!C:C, "T29")</f>
        <v>100</v>
      </c>
      <c r="AU32" s="6">
        <f>100 + SUMIFS(NhatKy_ViPham!J:J, NhatKy_ViPham!E:E, "11_Su", NhatKy_ViPham!F:F, B32, NhatKy_ViPham!C:C, "T30") - SUMIFS(NhatKy_ViPham!K:K, NhatKy_ViPham!E:E, "11_Su", NhatKy_ViPham!F:F, B32, NhatKy_ViPham!C:C, "T30")</f>
        <v>100</v>
      </c>
      <c r="AV32" s="6">
        <f>100 + SUMIFS(NhatKy_ViPham!J:J, NhatKy_ViPham!E:E, "11_Su", NhatKy_ViPham!F:F, B32, NhatKy_ViPham!C:C, "T31") - SUMIFS(NhatKy_ViPham!K:K, NhatKy_ViPham!E:E, "11_Su", NhatKy_ViPham!F:F, B32, NhatKy_ViPham!C:C, "T31")</f>
        <v>100</v>
      </c>
      <c r="AW32" s="6">
        <f>100 + SUMIFS(NhatKy_ViPham!J:J, NhatKy_ViPham!E:E, "11_Su", NhatKy_ViPham!F:F, B32, NhatKy_ViPham!C:C, "T32") - SUMIFS(NhatKy_ViPham!K:K, NhatKy_ViPham!E:E, "11_Su", NhatKy_ViPham!F:F, B32, NhatKy_ViPham!C:C, "T32")</f>
        <v>100</v>
      </c>
      <c r="AX32" s="6">
        <f>100 + SUMIFS(NhatKy_ViPham!J:J, NhatKy_ViPham!E:E, "11_Su", NhatKy_ViPham!F:F, B32, NhatKy_ViPham!C:C, "T33") - SUMIFS(NhatKy_ViPham!K:K, NhatKy_ViPham!E:E, "11_Su", NhatKy_ViPham!F:F, B32, NhatKy_ViPham!C:C, "T33")</f>
        <v>100</v>
      </c>
      <c r="AY32" s="6">
        <f>100 + SUMIFS(NhatKy_ViPham!J:J, NhatKy_ViPham!E:E, "11_Su", NhatKy_ViPham!F:F, B32, NhatKy_ViPham!C:C, "T34") - SUMIFS(NhatKy_ViPham!K:K, NhatKy_ViPham!E:E, "11_Su", NhatKy_ViPham!F:F, B32, NhatKy_ViPham!C:C, "T34")</f>
        <v>100</v>
      </c>
      <c r="AZ32" s="6">
        <f>100 + SUMIFS(NhatKy_ViPham!J:J, NhatKy_ViPham!E:E, "11_Su", NhatKy_ViPham!F:F, B32, NhatKy_ViPham!C:C, "T35") - SUMIFS(NhatKy_ViPham!K:K, NhatKy_ViPham!E:E, "11_Su", NhatKy_ViPham!F:F, B32, NhatKy_ViPham!C:C, "T35")</f>
        <v>100</v>
      </c>
      <c r="BA32" s="12">
        <f t="shared" si="0"/>
        <v>100</v>
      </c>
      <c r="BB32" s="11" t="s">
        <v>430</v>
      </c>
      <c r="BC32" s="16" t="str">
        <f t="shared" si="1"/>
        <v>Tốt</v>
      </c>
      <c r="BD32" s="15" t="str">
        <f t="shared" si="2"/>
        <v>🟢 BÌNH THƯỜNG</v>
      </c>
    </row>
    <row r="33" spans="1:56" x14ac:dyDescent="0.25">
      <c r="A33" s="4">
        <v>25</v>
      </c>
      <c r="B33" s="10" t="s">
        <v>1970</v>
      </c>
      <c r="C33" s="4" t="s">
        <v>1391</v>
      </c>
      <c r="D33" s="4" t="s">
        <v>429</v>
      </c>
      <c r="E33" s="11" t="s">
        <v>430</v>
      </c>
      <c r="F33" s="7">
        <f>SUMIFS(NhatKy_ViPham!K:K, NhatKy_ViPham!E:E, "11_Su", NhatKy_ViPham!F:F, B33, NhatKy_ViPham!H:H, "L01")</f>
        <v>0</v>
      </c>
      <c r="G33" s="7">
        <f>SUMIFS(NhatKy_ViPham!K:K, NhatKy_ViPham!E:E, "11_Su", NhatKy_ViPham!F:F, B33, NhatKy_ViPham!H:H, "L02")</f>
        <v>0</v>
      </c>
      <c r="H33" s="7">
        <f>SUMIFS(NhatKy_ViPham!K:K, NhatKy_ViPham!E:E, "11_Su", NhatKy_ViPham!F:F, B33, NhatKy_ViPham!H:H, "L03")</f>
        <v>0</v>
      </c>
      <c r="I33" s="7">
        <f>SUMIFS(NhatKy_ViPham!K:K, NhatKy_ViPham!E:E, "11_Su", NhatKy_ViPham!F:F, B33, NhatKy_ViPham!H:H, "L04")</f>
        <v>0</v>
      </c>
      <c r="J33" s="7">
        <f>SUMIFS(NhatKy_ViPham!K:K, NhatKy_ViPham!E:E, "11_Su", NhatKy_ViPham!F:F, B33, NhatKy_ViPham!H:H, "L05")</f>
        <v>0</v>
      </c>
      <c r="K33" s="7">
        <f>SUMIFS(NhatKy_ViPham!K:K, NhatKy_ViPham!E:E, "11_Su", NhatKy_ViPham!F:F, B33, NhatKy_ViPham!H:H, "L06")</f>
        <v>0</v>
      </c>
      <c r="L33" s="7">
        <f>SUMIFS(NhatKy_ViPham!K:K, NhatKy_ViPham!E:E, "11_Su", NhatKy_ViPham!F:F, B33, NhatKy_ViPham!H:H, "L07")</f>
        <v>0</v>
      </c>
      <c r="M33" s="7">
        <f>SUMIFS(NhatKy_ViPham!K:K, NhatKy_ViPham!E:E, "11_Su", NhatKy_ViPham!F:F, B33, NhatKy_ViPham!H:H, "L08")</f>
        <v>0</v>
      </c>
      <c r="N33" s="7">
        <f>SUMIFS(NhatKy_ViPham!K:K, NhatKy_ViPham!E:E, "11_Su", NhatKy_ViPham!F:F, B33, NhatKy_ViPham!H:H, "L09")</f>
        <v>0</v>
      </c>
      <c r="O33" s="7">
        <f>SUMIFS(NhatKy_ViPham!K:K, NhatKy_ViPham!E:E, "11_Su", NhatKy_ViPham!F:F, B33, NhatKy_ViPham!H:H, "L10")</f>
        <v>0</v>
      </c>
      <c r="P33" s="12">
        <f>SUMIFS(NhatKy_ViPham!J:J, NhatKy_ViPham!E:E, "11_Su", NhatKy_ViPham!F:F, B33)</f>
        <v>0</v>
      </c>
      <c r="Q33" s="13">
        <f>SUMIFS(NhatKy_ViPham!K:K, NhatKy_ViPham!E:E, "11_Su", NhatKy_ViPham!F:F, B33)</f>
        <v>0</v>
      </c>
      <c r="R33" s="7">
        <f>100 + SUMIFS(NhatKy_ViPham!J:J, NhatKy_ViPham!E:E, "11_Su", NhatKy_ViPham!F:F, B33, NhatKy_ViPham!C:C, "T1") - SUMIFS(NhatKy_ViPham!K:K, NhatKy_ViPham!E:E, "11_Su", NhatKy_ViPham!F:F, B33, NhatKy_ViPham!C:C, "T1")</f>
        <v>100</v>
      </c>
      <c r="S33" s="7">
        <f>100 + SUMIFS(NhatKy_ViPham!J:J, NhatKy_ViPham!E:E, "11_Su", NhatKy_ViPham!F:F, B33, NhatKy_ViPham!C:C, "T2") - SUMIFS(NhatKy_ViPham!K:K, NhatKy_ViPham!E:E, "11_Su", NhatKy_ViPham!F:F, B33, NhatKy_ViPham!C:C, "T2")</f>
        <v>100</v>
      </c>
      <c r="T33" s="7">
        <f>100 + SUMIFS(NhatKy_ViPham!J:J, NhatKy_ViPham!E:E, "11_Su", NhatKy_ViPham!F:F, B33, NhatKy_ViPham!C:C, "T3") - SUMIFS(NhatKy_ViPham!K:K, NhatKy_ViPham!E:E, "11_Su", NhatKy_ViPham!F:F, B33, NhatKy_ViPham!C:C, "T3")</f>
        <v>100</v>
      </c>
      <c r="U33" s="7">
        <f>100 + SUMIFS(NhatKy_ViPham!J:J, NhatKy_ViPham!E:E, "11_Su", NhatKy_ViPham!F:F, B33, NhatKy_ViPham!C:C, "T4") - SUMIFS(NhatKy_ViPham!K:K, NhatKy_ViPham!E:E, "11_Su", NhatKy_ViPham!F:F, B33, NhatKy_ViPham!C:C, "T4")</f>
        <v>100</v>
      </c>
      <c r="V33" s="7">
        <f>100 + SUMIFS(NhatKy_ViPham!J:J, NhatKy_ViPham!E:E, "11_Su", NhatKy_ViPham!F:F, B33, NhatKy_ViPham!C:C, "T5") - SUMIFS(NhatKy_ViPham!K:K, NhatKy_ViPham!E:E, "11_Su", NhatKy_ViPham!F:F, B33, NhatKy_ViPham!C:C, "T5")</f>
        <v>100</v>
      </c>
      <c r="W33" s="7">
        <f>100 + SUMIFS(NhatKy_ViPham!J:J, NhatKy_ViPham!E:E, "11_Su", NhatKy_ViPham!F:F, B33, NhatKy_ViPham!C:C, "T6") - SUMIFS(NhatKy_ViPham!K:K, NhatKy_ViPham!E:E, "11_Su", NhatKy_ViPham!F:F, B33, NhatKy_ViPham!C:C, "T6")</f>
        <v>100</v>
      </c>
      <c r="X33" s="7">
        <f>100 + SUMIFS(NhatKy_ViPham!J:J, NhatKy_ViPham!E:E, "11_Su", NhatKy_ViPham!F:F, B33, NhatKy_ViPham!C:C, "T7") - SUMIFS(NhatKy_ViPham!K:K, NhatKy_ViPham!E:E, "11_Su", NhatKy_ViPham!F:F, B33, NhatKy_ViPham!C:C, "T7")</f>
        <v>100</v>
      </c>
      <c r="Y33" s="7">
        <f>100 + SUMIFS(NhatKy_ViPham!J:J, NhatKy_ViPham!E:E, "11_Su", NhatKy_ViPham!F:F, B33, NhatKy_ViPham!C:C, "T8") - SUMIFS(NhatKy_ViPham!K:K, NhatKy_ViPham!E:E, "11_Su", NhatKy_ViPham!F:F, B33, NhatKy_ViPham!C:C, "T8")</f>
        <v>100</v>
      </c>
      <c r="Z33" s="7">
        <f>100 + SUMIFS(NhatKy_ViPham!J:J, NhatKy_ViPham!E:E, "11_Su", NhatKy_ViPham!F:F, B33, NhatKy_ViPham!C:C, "T9") - SUMIFS(NhatKy_ViPham!K:K, NhatKy_ViPham!E:E, "11_Su", NhatKy_ViPham!F:F, B33, NhatKy_ViPham!C:C, "T9")</f>
        <v>100</v>
      </c>
      <c r="AA33" s="7">
        <f>100 + SUMIFS(NhatKy_ViPham!J:J, NhatKy_ViPham!E:E, "11_Su", NhatKy_ViPham!F:F, B33, NhatKy_ViPham!C:C, "T10") - SUMIFS(NhatKy_ViPham!K:K, NhatKy_ViPham!E:E, "11_Su", NhatKy_ViPham!F:F, B33, NhatKy_ViPham!C:C, "T10")</f>
        <v>100</v>
      </c>
      <c r="AB33" s="7">
        <f>100 + SUMIFS(NhatKy_ViPham!J:J, NhatKy_ViPham!E:E, "11_Su", NhatKy_ViPham!F:F, B33, NhatKy_ViPham!C:C, "T11") - SUMIFS(NhatKy_ViPham!K:K, NhatKy_ViPham!E:E, "11_Su", NhatKy_ViPham!F:F, B33, NhatKy_ViPham!C:C, "T11")</f>
        <v>100</v>
      </c>
      <c r="AC33" s="7">
        <f>100 + SUMIFS(NhatKy_ViPham!J:J, NhatKy_ViPham!E:E, "11_Su", NhatKy_ViPham!F:F, B33, NhatKy_ViPham!C:C, "T12") - SUMIFS(NhatKy_ViPham!K:K, NhatKy_ViPham!E:E, "11_Su", NhatKy_ViPham!F:F, B33, NhatKy_ViPham!C:C, "T12")</f>
        <v>100</v>
      </c>
      <c r="AD33" s="7">
        <f>100 + SUMIFS(NhatKy_ViPham!J:J, NhatKy_ViPham!E:E, "11_Su", NhatKy_ViPham!F:F, B33, NhatKy_ViPham!C:C, "T13") - SUMIFS(NhatKy_ViPham!K:K, NhatKy_ViPham!E:E, "11_Su", NhatKy_ViPham!F:F, B33, NhatKy_ViPham!C:C, "T13")</f>
        <v>100</v>
      </c>
      <c r="AE33" s="7">
        <f>100 + SUMIFS(NhatKy_ViPham!J:J, NhatKy_ViPham!E:E, "11_Su", NhatKy_ViPham!F:F, B33, NhatKy_ViPham!C:C, "T14") - SUMIFS(NhatKy_ViPham!K:K, NhatKy_ViPham!E:E, "11_Su", NhatKy_ViPham!F:F, B33, NhatKy_ViPham!C:C, "T14")</f>
        <v>100</v>
      </c>
      <c r="AF33" s="7">
        <f>100 + SUMIFS(NhatKy_ViPham!J:J, NhatKy_ViPham!E:E, "11_Su", NhatKy_ViPham!F:F, B33, NhatKy_ViPham!C:C, "T15") - SUMIFS(NhatKy_ViPham!K:K, NhatKy_ViPham!E:E, "11_Su", NhatKy_ViPham!F:F, B33, NhatKy_ViPham!C:C, "T15")</f>
        <v>100</v>
      </c>
      <c r="AG33" s="7">
        <f>100 + SUMIFS(NhatKy_ViPham!J:J, NhatKy_ViPham!E:E, "11_Su", NhatKy_ViPham!F:F, B33, NhatKy_ViPham!C:C, "T16") - SUMIFS(NhatKy_ViPham!K:K, NhatKy_ViPham!E:E, "11_Su", NhatKy_ViPham!F:F, B33, NhatKy_ViPham!C:C, "T16")</f>
        <v>100</v>
      </c>
      <c r="AH33" s="7">
        <f>100 + SUMIFS(NhatKy_ViPham!J:J, NhatKy_ViPham!E:E, "11_Su", NhatKy_ViPham!F:F, B33, NhatKy_ViPham!C:C, "T17") - SUMIFS(NhatKy_ViPham!K:K, NhatKy_ViPham!E:E, "11_Su", NhatKy_ViPham!F:F, B33, NhatKy_ViPham!C:C, "T17")</f>
        <v>100</v>
      </c>
      <c r="AI33" s="7">
        <f>100 + SUMIFS(NhatKy_ViPham!J:J, NhatKy_ViPham!E:E, "11_Su", NhatKy_ViPham!F:F, B33, NhatKy_ViPham!C:C, "T18") - SUMIFS(NhatKy_ViPham!K:K, NhatKy_ViPham!E:E, "11_Su", NhatKy_ViPham!F:F, B33, NhatKy_ViPham!C:C, "T18")</f>
        <v>100</v>
      </c>
      <c r="AJ33" s="7">
        <f>100 + SUMIFS(NhatKy_ViPham!J:J, NhatKy_ViPham!E:E, "11_Su", NhatKy_ViPham!F:F, B33, NhatKy_ViPham!C:C, "T19") - SUMIFS(NhatKy_ViPham!K:K, NhatKy_ViPham!E:E, "11_Su", NhatKy_ViPham!F:F, B33, NhatKy_ViPham!C:C, "T19")</f>
        <v>100</v>
      </c>
      <c r="AK33" s="7">
        <f>100 + SUMIFS(NhatKy_ViPham!J:J, NhatKy_ViPham!E:E, "11_Su", NhatKy_ViPham!F:F, B33, NhatKy_ViPham!C:C, "T20") - SUMIFS(NhatKy_ViPham!K:K, NhatKy_ViPham!E:E, "11_Su", NhatKy_ViPham!F:F, B33, NhatKy_ViPham!C:C, "T20")</f>
        <v>100</v>
      </c>
      <c r="AL33" s="7">
        <f>100 + SUMIFS(NhatKy_ViPham!J:J, NhatKy_ViPham!E:E, "11_Su", NhatKy_ViPham!F:F, B33, NhatKy_ViPham!C:C, "T21") - SUMIFS(NhatKy_ViPham!K:K, NhatKy_ViPham!E:E, "11_Su", NhatKy_ViPham!F:F, B33, NhatKy_ViPham!C:C, "T21")</f>
        <v>100</v>
      </c>
      <c r="AM33" s="7">
        <f>100 + SUMIFS(NhatKy_ViPham!J:J, NhatKy_ViPham!E:E, "11_Su", NhatKy_ViPham!F:F, B33, NhatKy_ViPham!C:C, "T22") - SUMIFS(NhatKy_ViPham!K:K, NhatKy_ViPham!E:E, "11_Su", NhatKy_ViPham!F:F, B33, NhatKy_ViPham!C:C, "T22")</f>
        <v>100</v>
      </c>
      <c r="AN33" s="7">
        <f>100 + SUMIFS(NhatKy_ViPham!J:J, NhatKy_ViPham!E:E, "11_Su", NhatKy_ViPham!F:F, B33, NhatKy_ViPham!C:C, "T23") - SUMIFS(NhatKy_ViPham!K:K, NhatKy_ViPham!E:E, "11_Su", NhatKy_ViPham!F:F, B33, NhatKy_ViPham!C:C, "T23")</f>
        <v>100</v>
      </c>
      <c r="AO33" s="7">
        <f>100 + SUMIFS(NhatKy_ViPham!J:J, NhatKy_ViPham!E:E, "11_Su", NhatKy_ViPham!F:F, B33, NhatKy_ViPham!C:C, "T24") - SUMIFS(NhatKy_ViPham!K:K, NhatKy_ViPham!E:E, "11_Su", NhatKy_ViPham!F:F, B33, NhatKy_ViPham!C:C, "T24")</f>
        <v>100</v>
      </c>
      <c r="AP33" s="7">
        <f>100 + SUMIFS(NhatKy_ViPham!J:J, NhatKy_ViPham!E:E, "11_Su", NhatKy_ViPham!F:F, B33, NhatKy_ViPham!C:C, "T25") - SUMIFS(NhatKy_ViPham!K:K, NhatKy_ViPham!E:E, "11_Su", NhatKy_ViPham!F:F, B33, NhatKy_ViPham!C:C, "T25")</f>
        <v>100</v>
      </c>
      <c r="AQ33" s="7">
        <f>100 + SUMIFS(NhatKy_ViPham!J:J, NhatKy_ViPham!E:E, "11_Su", NhatKy_ViPham!F:F, B33, NhatKy_ViPham!C:C, "T26") - SUMIFS(NhatKy_ViPham!K:K, NhatKy_ViPham!E:E, "11_Su", NhatKy_ViPham!F:F, B33, NhatKy_ViPham!C:C, "T26")</f>
        <v>100</v>
      </c>
      <c r="AR33" s="7">
        <f>100 + SUMIFS(NhatKy_ViPham!J:J, NhatKy_ViPham!E:E, "11_Su", NhatKy_ViPham!F:F, B33, NhatKy_ViPham!C:C, "T27") - SUMIFS(NhatKy_ViPham!K:K, NhatKy_ViPham!E:E, "11_Su", NhatKy_ViPham!F:F, B33, NhatKy_ViPham!C:C, "T27")</f>
        <v>100</v>
      </c>
      <c r="AS33" s="7">
        <f>100 + SUMIFS(NhatKy_ViPham!J:J, NhatKy_ViPham!E:E, "11_Su", NhatKy_ViPham!F:F, B33, NhatKy_ViPham!C:C, "T28") - SUMIFS(NhatKy_ViPham!K:K, NhatKy_ViPham!E:E, "11_Su", NhatKy_ViPham!F:F, B33, NhatKy_ViPham!C:C, "T28")</f>
        <v>100</v>
      </c>
      <c r="AT33" s="7">
        <f>100 + SUMIFS(NhatKy_ViPham!J:J, NhatKy_ViPham!E:E, "11_Su", NhatKy_ViPham!F:F, B33, NhatKy_ViPham!C:C, "T29") - SUMIFS(NhatKy_ViPham!K:K, NhatKy_ViPham!E:E, "11_Su", NhatKy_ViPham!F:F, B33, NhatKy_ViPham!C:C, "T29")</f>
        <v>100</v>
      </c>
      <c r="AU33" s="7">
        <f>100 + SUMIFS(NhatKy_ViPham!J:J, NhatKy_ViPham!E:E, "11_Su", NhatKy_ViPham!F:F, B33, NhatKy_ViPham!C:C, "T30") - SUMIFS(NhatKy_ViPham!K:K, NhatKy_ViPham!E:E, "11_Su", NhatKy_ViPham!F:F, B33, NhatKy_ViPham!C:C, "T30")</f>
        <v>100</v>
      </c>
      <c r="AV33" s="7">
        <f>100 + SUMIFS(NhatKy_ViPham!J:J, NhatKy_ViPham!E:E, "11_Su", NhatKy_ViPham!F:F, B33, NhatKy_ViPham!C:C, "T31") - SUMIFS(NhatKy_ViPham!K:K, NhatKy_ViPham!E:E, "11_Su", NhatKy_ViPham!F:F, B33, NhatKy_ViPham!C:C, "T31")</f>
        <v>100</v>
      </c>
      <c r="AW33" s="7">
        <f>100 + SUMIFS(NhatKy_ViPham!J:J, NhatKy_ViPham!E:E, "11_Su", NhatKy_ViPham!F:F, B33, NhatKy_ViPham!C:C, "T32") - SUMIFS(NhatKy_ViPham!K:K, NhatKy_ViPham!E:E, "11_Su", NhatKy_ViPham!F:F, B33, NhatKy_ViPham!C:C, "T32")</f>
        <v>100</v>
      </c>
      <c r="AX33" s="7">
        <f>100 + SUMIFS(NhatKy_ViPham!J:J, NhatKy_ViPham!E:E, "11_Su", NhatKy_ViPham!F:F, B33, NhatKy_ViPham!C:C, "T33") - SUMIFS(NhatKy_ViPham!K:K, NhatKy_ViPham!E:E, "11_Su", NhatKy_ViPham!F:F, B33, NhatKy_ViPham!C:C, "T33")</f>
        <v>100</v>
      </c>
      <c r="AY33" s="7">
        <f>100 + SUMIFS(NhatKy_ViPham!J:J, NhatKy_ViPham!E:E, "11_Su", NhatKy_ViPham!F:F, B33, NhatKy_ViPham!C:C, "T34") - SUMIFS(NhatKy_ViPham!K:K, NhatKy_ViPham!E:E, "11_Su", NhatKy_ViPham!F:F, B33, NhatKy_ViPham!C:C, "T34")</f>
        <v>100</v>
      </c>
      <c r="AZ33" s="7">
        <f>100 + SUMIFS(NhatKy_ViPham!J:J, NhatKy_ViPham!E:E, "11_Su", NhatKy_ViPham!F:F, B33, NhatKy_ViPham!C:C, "T35") - SUMIFS(NhatKy_ViPham!K:K, NhatKy_ViPham!E:E, "11_Su", NhatKy_ViPham!F:F, B33, NhatKy_ViPham!C:C, "T35")</f>
        <v>100</v>
      </c>
      <c r="BA33" s="12">
        <f t="shared" si="0"/>
        <v>100</v>
      </c>
      <c r="BB33" s="11" t="s">
        <v>430</v>
      </c>
      <c r="BC33" s="14" t="str">
        <f t="shared" si="1"/>
        <v>Tốt</v>
      </c>
      <c r="BD33" s="10" t="str">
        <f t="shared" si="2"/>
        <v>🟢 BÌNH THƯỜNG</v>
      </c>
    </row>
    <row r="34" spans="1:56" x14ac:dyDescent="0.25">
      <c r="A34" s="5">
        <v>26</v>
      </c>
      <c r="B34" s="15" t="s">
        <v>1971</v>
      </c>
      <c r="C34" s="5" t="s">
        <v>1574</v>
      </c>
      <c r="D34" s="5" t="s">
        <v>429</v>
      </c>
      <c r="E34" s="11" t="s">
        <v>430</v>
      </c>
      <c r="F34" s="6">
        <f>SUMIFS(NhatKy_ViPham!K:K, NhatKy_ViPham!E:E, "11_Su", NhatKy_ViPham!F:F, B34, NhatKy_ViPham!H:H, "L01")</f>
        <v>0</v>
      </c>
      <c r="G34" s="6">
        <f>SUMIFS(NhatKy_ViPham!K:K, NhatKy_ViPham!E:E, "11_Su", NhatKy_ViPham!F:F, B34, NhatKy_ViPham!H:H, "L02")</f>
        <v>0</v>
      </c>
      <c r="H34" s="6">
        <f>SUMIFS(NhatKy_ViPham!K:K, NhatKy_ViPham!E:E, "11_Su", NhatKy_ViPham!F:F, B34, NhatKy_ViPham!H:H, "L03")</f>
        <v>0</v>
      </c>
      <c r="I34" s="6">
        <f>SUMIFS(NhatKy_ViPham!K:K, NhatKy_ViPham!E:E, "11_Su", NhatKy_ViPham!F:F, B34, NhatKy_ViPham!H:H, "L04")</f>
        <v>0</v>
      </c>
      <c r="J34" s="6">
        <f>SUMIFS(NhatKy_ViPham!K:K, NhatKy_ViPham!E:E, "11_Su", NhatKy_ViPham!F:F, B34, NhatKy_ViPham!H:H, "L05")</f>
        <v>0</v>
      </c>
      <c r="K34" s="6">
        <f>SUMIFS(NhatKy_ViPham!K:K, NhatKy_ViPham!E:E, "11_Su", NhatKy_ViPham!F:F, B34, NhatKy_ViPham!H:H, "L06")</f>
        <v>0</v>
      </c>
      <c r="L34" s="6">
        <f>SUMIFS(NhatKy_ViPham!K:K, NhatKy_ViPham!E:E, "11_Su", NhatKy_ViPham!F:F, B34, NhatKy_ViPham!H:H, "L07")</f>
        <v>0</v>
      </c>
      <c r="M34" s="6">
        <f>SUMIFS(NhatKy_ViPham!K:K, NhatKy_ViPham!E:E, "11_Su", NhatKy_ViPham!F:F, B34, NhatKy_ViPham!H:H, "L08")</f>
        <v>0</v>
      </c>
      <c r="N34" s="6">
        <f>SUMIFS(NhatKy_ViPham!K:K, NhatKy_ViPham!E:E, "11_Su", NhatKy_ViPham!F:F, B34, NhatKy_ViPham!H:H, "L09")</f>
        <v>0</v>
      </c>
      <c r="O34" s="6">
        <f>SUMIFS(NhatKy_ViPham!K:K, NhatKy_ViPham!E:E, "11_Su", NhatKy_ViPham!F:F, B34, NhatKy_ViPham!H:H, "L10")</f>
        <v>0</v>
      </c>
      <c r="P34" s="12">
        <f>SUMIFS(NhatKy_ViPham!J:J, NhatKy_ViPham!E:E, "11_Su", NhatKy_ViPham!F:F, B34)</f>
        <v>0</v>
      </c>
      <c r="Q34" s="13">
        <f>SUMIFS(NhatKy_ViPham!K:K, NhatKy_ViPham!E:E, "11_Su", NhatKy_ViPham!F:F, B34)</f>
        <v>0</v>
      </c>
      <c r="R34" s="6">
        <f>100 + SUMIFS(NhatKy_ViPham!J:J, NhatKy_ViPham!E:E, "11_Su", NhatKy_ViPham!F:F, B34, NhatKy_ViPham!C:C, "T1") - SUMIFS(NhatKy_ViPham!K:K, NhatKy_ViPham!E:E, "11_Su", NhatKy_ViPham!F:F, B34, NhatKy_ViPham!C:C, "T1")</f>
        <v>100</v>
      </c>
      <c r="S34" s="6">
        <f>100 + SUMIFS(NhatKy_ViPham!J:J, NhatKy_ViPham!E:E, "11_Su", NhatKy_ViPham!F:F, B34, NhatKy_ViPham!C:C, "T2") - SUMIFS(NhatKy_ViPham!K:K, NhatKy_ViPham!E:E, "11_Su", NhatKy_ViPham!F:F, B34, NhatKy_ViPham!C:C, "T2")</f>
        <v>100</v>
      </c>
      <c r="T34" s="6">
        <f>100 + SUMIFS(NhatKy_ViPham!J:J, NhatKy_ViPham!E:E, "11_Su", NhatKy_ViPham!F:F, B34, NhatKy_ViPham!C:C, "T3") - SUMIFS(NhatKy_ViPham!K:K, NhatKy_ViPham!E:E, "11_Su", NhatKy_ViPham!F:F, B34, NhatKy_ViPham!C:C, "T3")</f>
        <v>100</v>
      </c>
      <c r="U34" s="6">
        <f>100 + SUMIFS(NhatKy_ViPham!J:J, NhatKy_ViPham!E:E, "11_Su", NhatKy_ViPham!F:F, B34, NhatKy_ViPham!C:C, "T4") - SUMIFS(NhatKy_ViPham!K:K, NhatKy_ViPham!E:E, "11_Su", NhatKy_ViPham!F:F, B34, NhatKy_ViPham!C:C, "T4")</f>
        <v>100</v>
      </c>
      <c r="V34" s="6">
        <f>100 + SUMIFS(NhatKy_ViPham!J:J, NhatKy_ViPham!E:E, "11_Su", NhatKy_ViPham!F:F, B34, NhatKy_ViPham!C:C, "T5") - SUMIFS(NhatKy_ViPham!K:K, NhatKy_ViPham!E:E, "11_Su", NhatKy_ViPham!F:F, B34, NhatKy_ViPham!C:C, "T5")</f>
        <v>100</v>
      </c>
      <c r="W34" s="6">
        <f>100 + SUMIFS(NhatKy_ViPham!J:J, NhatKy_ViPham!E:E, "11_Su", NhatKy_ViPham!F:F, B34, NhatKy_ViPham!C:C, "T6") - SUMIFS(NhatKy_ViPham!K:K, NhatKy_ViPham!E:E, "11_Su", NhatKy_ViPham!F:F, B34, NhatKy_ViPham!C:C, "T6")</f>
        <v>100</v>
      </c>
      <c r="X34" s="6">
        <f>100 + SUMIFS(NhatKy_ViPham!J:J, NhatKy_ViPham!E:E, "11_Su", NhatKy_ViPham!F:F, B34, NhatKy_ViPham!C:C, "T7") - SUMIFS(NhatKy_ViPham!K:K, NhatKy_ViPham!E:E, "11_Su", NhatKy_ViPham!F:F, B34, NhatKy_ViPham!C:C, "T7")</f>
        <v>100</v>
      </c>
      <c r="Y34" s="6">
        <f>100 + SUMIFS(NhatKy_ViPham!J:J, NhatKy_ViPham!E:E, "11_Su", NhatKy_ViPham!F:F, B34, NhatKy_ViPham!C:C, "T8") - SUMIFS(NhatKy_ViPham!K:K, NhatKy_ViPham!E:E, "11_Su", NhatKy_ViPham!F:F, B34, NhatKy_ViPham!C:C, "T8")</f>
        <v>100</v>
      </c>
      <c r="Z34" s="6">
        <f>100 + SUMIFS(NhatKy_ViPham!J:J, NhatKy_ViPham!E:E, "11_Su", NhatKy_ViPham!F:F, B34, NhatKy_ViPham!C:C, "T9") - SUMIFS(NhatKy_ViPham!K:K, NhatKy_ViPham!E:E, "11_Su", NhatKy_ViPham!F:F, B34, NhatKy_ViPham!C:C, "T9")</f>
        <v>100</v>
      </c>
      <c r="AA34" s="6">
        <f>100 + SUMIFS(NhatKy_ViPham!J:J, NhatKy_ViPham!E:E, "11_Su", NhatKy_ViPham!F:F, B34, NhatKy_ViPham!C:C, "T10") - SUMIFS(NhatKy_ViPham!K:K, NhatKy_ViPham!E:E, "11_Su", NhatKy_ViPham!F:F, B34, NhatKy_ViPham!C:C, "T10")</f>
        <v>100</v>
      </c>
      <c r="AB34" s="6">
        <f>100 + SUMIFS(NhatKy_ViPham!J:J, NhatKy_ViPham!E:E, "11_Su", NhatKy_ViPham!F:F, B34, NhatKy_ViPham!C:C, "T11") - SUMIFS(NhatKy_ViPham!K:K, NhatKy_ViPham!E:E, "11_Su", NhatKy_ViPham!F:F, B34, NhatKy_ViPham!C:C, "T11")</f>
        <v>100</v>
      </c>
      <c r="AC34" s="6">
        <f>100 + SUMIFS(NhatKy_ViPham!J:J, NhatKy_ViPham!E:E, "11_Su", NhatKy_ViPham!F:F, B34, NhatKy_ViPham!C:C, "T12") - SUMIFS(NhatKy_ViPham!K:K, NhatKy_ViPham!E:E, "11_Su", NhatKy_ViPham!F:F, B34, NhatKy_ViPham!C:C, "T12")</f>
        <v>100</v>
      </c>
      <c r="AD34" s="6">
        <f>100 + SUMIFS(NhatKy_ViPham!J:J, NhatKy_ViPham!E:E, "11_Su", NhatKy_ViPham!F:F, B34, NhatKy_ViPham!C:C, "T13") - SUMIFS(NhatKy_ViPham!K:K, NhatKy_ViPham!E:E, "11_Su", NhatKy_ViPham!F:F, B34, NhatKy_ViPham!C:C, "T13")</f>
        <v>100</v>
      </c>
      <c r="AE34" s="6">
        <f>100 + SUMIFS(NhatKy_ViPham!J:J, NhatKy_ViPham!E:E, "11_Su", NhatKy_ViPham!F:F, B34, NhatKy_ViPham!C:C, "T14") - SUMIFS(NhatKy_ViPham!K:K, NhatKy_ViPham!E:E, "11_Su", NhatKy_ViPham!F:F, B34, NhatKy_ViPham!C:C, "T14")</f>
        <v>100</v>
      </c>
      <c r="AF34" s="6">
        <f>100 + SUMIFS(NhatKy_ViPham!J:J, NhatKy_ViPham!E:E, "11_Su", NhatKy_ViPham!F:F, B34, NhatKy_ViPham!C:C, "T15") - SUMIFS(NhatKy_ViPham!K:K, NhatKy_ViPham!E:E, "11_Su", NhatKy_ViPham!F:F, B34, NhatKy_ViPham!C:C, "T15")</f>
        <v>100</v>
      </c>
      <c r="AG34" s="6">
        <f>100 + SUMIFS(NhatKy_ViPham!J:J, NhatKy_ViPham!E:E, "11_Su", NhatKy_ViPham!F:F, B34, NhatKy_ViPham!C:C, "T16") - SUMIFS(NhatKy_ViPham!K:K, NhatKy_ViPham!E:E, "11_Su", NhatKy_ViPham!F:F, B34, NhatKy_ViPham!C:C, "T16")</f>
        <v>100</v>
      </c>
      <c r="AH34" s="6">
        <f>100 + SUMIFS(NhatKy_ViPham!J:J, NhatKy_ViPham!E:E, "11_Su", NhatKy_ViPham!F:F, B34, NhatKy_ViPham!C:C, "T17") - SUMIFS(NhatKy_ViPham!K:K, NhatKy_ViPham!E:E, "11_Su", NhatKy_ViPham!F:F, B34, NhatKy_ViPham!C:C, "T17")</f>
        <v>100</v>
      </c>
      <c r="AI34" s="6">
        <f>100 + SUMIFS(NhatKy_ViPham!J:J, NhatKy_ViPham!E:E, "11_Su", NhatKy_ViPham!F:F, B34, NhatKy_ViPham!C:C, "T18") - SUMIFS(NhatKy_ViPham!K:K, NhatKy_ViPham!E:E, "11_Su", NhatKy_ViPham!F:F, B34, NhatKy_ViPham!C:C, "T18")</f>
        <v>100</v>
      </c>
      <c r="AJ34" s="6">
        <f>100 + SUMIFS(NhatKy_ViPham!J:J, NhatKy_ViPham!E:E, "11_Su", NhatKy_ViPham!F:F, B34, NhatKy_ViPham!C:C, "T19") - SUMIFS(NhatKy_ViPham!K:K, NhatKy_ViPham!E:E, "11_Su", NhatKy_ViPham!F:F, B34, NhatKy_ViPham!C:C, "T19")</f>
        <v>100</v>
      </c>
      <c r="AK34" s="6">
        <f>100 + SUMIFS(NhatKy_ViPham!J:J, NhatKy_ViPham!E:E, "11_Su", NhatKy_ViPham!F:F, B34, NhatKy_ViPham!C:C, "T20") - SUMIFS(NhatKy_ViPham!K:K, NhatKy_ViPham!E:E, "11_Su", NhatKy_ViPham!F:F, B34, NhatKy_ViPham!C:C, "T20")</f>
        <v>100</v>
      </c>
      <c r="AL34" s="6">
        <f>100 + SUMIFS(NhatKy_ViPham!J:J, NhatKy_ViPham!E:E, "11_Su", NhatKy_ViPham!F:F, B34, NhatKy_ViPham!C:C, "T21") - SUMIFS(NhatKy_ViPham!K:K, NhatKy_ViPham!E:E, "11_Su", NhatKy_ViPham!F:F, B34, NhatKy_ViPham!C:C, "T21")</f>
        <v>100</v>
      </c>
      <c r="AM34" s="6">
        <f>100 + SUMIFS(NhatKy_ViPham!J:J, NhatKy_ViPham!E:E, "11_Su", NhatKy_ViPham!F:F, B34, NhatKy_ViPham!C:C, "T22") - SUMIFS(NhatKy_ViPham!K:K, NhatKy_ViPham!E:E, "11_Su", NhatKy_ViPham!F:F, B34, NhatKy_ViPham!C:C, "T22")</f>
        <v>100</v>
      </c>
      <c r="AN34" s="6">
        <f>100 + SUMIFS(NhatKy_ViPham!J:J, NhatKy_ViPham!E:E, "11_Su", NhatKy_ViPham!F:F, B34, NhatKy_ViPham!C:C, "T23") - SUMIFS(NhatKy_ViPham!K:K, NhatKy_ViPham!E:E, "11_Su", NhatKy_ViPham!F:F, B34, NhatKy_ViPham!C:C, "T23")</f>
        <v>100</v>
      </c>
      <c r="AO34" s="6">
        <f>100 + SUMIFS(NhatKy_ViPham!J:J, NhatKy_ViPham!E:E, "11_Su", NhatKy_ViPham!F:F, B34, NhatKy_ViPham!C:C, "T24") - SUMIFS(NhatKy_ViPham!K:K, NhatKy_ViPham!E:E, "11_Su", NhatKy_ViPham!F:F, B34, NhatKy_ViPham!C:C, "T24")</f>
        <v>100</v>
      </c>
      <c r="AP34" s="6">
        <f>100 + SUMIFS(NhatKy_ViPham!J:J, NhatKy_ViPham!E:E, "11_Su", NhatKy_ViPham!F:F, B34, NhatKy_ViPham!C:C, "T25") - SUMIFS(NhatKy_ViPham!K:K, NhatKy_ViPham!E:E, "11_Su", NhatKy_ViPham!F:F, B34, NhatKy_ViPham!C:C, "T25")</f>
        <v>100</v>
      </c>
      <c r="AQ34" s="6">
        <f>100 + SUMIFS(NhatKy_ViPham!J:J, NhatKy_ViPham!E:E, "11_Su", NhatKy_ViPham!F:F, B34, NhatKy_ViPham!C:C, "T26") - SUMIFS(NhatKy_ViPham!K:K, NhatKy_ViPham!E:E, "11_Su", NhatKy_ViPham!F:F, B34, NhatKy_ViPham!C:C, "T26")</f>
        <v>100</v>
      </c>
      <c r="AR34" s="6">
        <f>100 + SUMIFS(NhatKy_ViPham!J:J, NhatKy_ViPham!E:E, "11_Su", NhatKy_ViPham!F:F, B34, NhatKy_ViPham!C:C, "T27") - SUMIFS(NhatKy_ViPham!K:K, NhatKy_ViPham!E:E, "11_Su", NhatKy_ViPham!F:F, B34, NhatKy_ViPham!C:C, "T27")</f>
        <v>100</v>
      </c>
      <c r="AS34" s="6">
        <f>100 + SUMIFS(NhatKy_ViPham!J:J, NhatKy_ViPham!E:E, "11_Su", NhatKy_ViPham!F:F, B34, NhatKy_ViPham!C:C, "T28") - SUMIFS(NhatKy_ViPham!K:K, NhatKy_ViPham!E:E, "11_Su", NhatKy_ViPham!F:F, B34, NhatKy_ViPham!C:C, "T28")</f>
        <v>100</v>
      </c>
      <c r="AT34" s="6">
        <f>100 + SUMIFS(NhatKy_ViPham!J:J, NhatKy_ViPham!E:E, "11_Su", NhatKy_ViPham!F:F, B34, NhatKy_ViPham!C:C, "T29") - SUMIFS(NhatKy_ViPham!K:K, NhatKy_ViPham!E:E, "11_Su", NhatKy_ViPham!F:F, B34, NhatKy_ViPham!C:C, "T29")</f>
        <v>100</v>
      </c>
      <c r="AU34" s="6">
        <f>100 + SUMIFS(NhatKy_ViPham!J:J, NhatKy_ViPham!E:E, "11_Su", NhatKy_ViPham!F:F, B34, NhatKy_ViPham!C:C, "T30") - SUMIFS(NhatKy_ViPham!K:K, NhatKy_ViPham!E:E, "11_Su", NhatKy_ViPham!F:F, B34, NhatKy_ViPham!C:C, "T30")</f>
        <v>100</v>
      </c>
      <c r="AV34" s="6">
        <f>100 + SUMIFS(NhatKy_ViPham!J:J, NhatKy_ViPham!E:E, "11_Su", NhatKy_ViPham!F:F, B34, NhatKy_ViPham!C:C, "T31") - SUMIFS(NhatKy_ViPham!K:K, NhatKy_ViPham!E:E, "11_Su", NhatKy_ViPham!F:F, B34, NhatKy_ViPham!C:C, "T31")</f>
        <v>100</v>
      </c>
      <c r="AW34" s="6">
        <f>100 + SUMIFS(NhatKy_ViPham!J:J, NhatKy_ViPham!E:E, "11_Su", NhatKy_ViPham!F:F, B34, NhatKy_ViPham!C:C, "T32") - SUMIFS(NhatKy_ViPham!K:K, NhatKy_ViPham!E:E, "11_Su", NhatKy_ViPham!F:F, B34, NhatKy_ViPham!C:C, "T32")</f>
        <v>100</v>
      </c>
      <c r="AX34" s="6">
        <f>100 + SUMIFS(NhatKy_ViPham!J:J, NhatKy_ViPham!E:E, "11_Su", NhatKy_ViPham!F:F, B34, NhatKy_ViPham!C:C, "T33") - SUMIFS(NhatKy_ViPham!K:K, NhatKy_ViPham!E:E, "11_Su", NhatKy_ViPham!F:F, B34, NhatKy_ViPham!C:C, "T33")</f>
        <v>100</v>
      </c>
      <c r="AY34" s="6">
        <f>100 + SUMIFS(NhatKy_ViPham!J:J, NhatKy_ViPham!E:E, "11_Su", NhatKy_ViPham!F:F, B34, NhatKy_ViPham!C:C, "T34") - SUMIFS(NhatKy_ViPham!K:K, NhatKy_ViPham!E:E, "11_Su", NhatKy_ViPham!F:F, B34, NhatKy_ViPham!C:C, "T34")</f>
        <v>100</v>
      </c>
      <c r="AZ34" s="6">
        <f>100 + SUMIFS(NhatKy_ViPham!J:J, NhatKy_ViPham!E:E, "11_Su", NhatKy_ViPham!F:F, B34, NhatKy_ViPham!C:C, "T35") - SUMIFS(NhatKy_ViPham!K:K, NhatKy_ViPham!E:E, "11_Su", NhatKy_ViPham!F:F, B34, NhatKy_ViPham!C:C, "T35")</f>
        <v>100</v>
      </c>
      <c r="BA34" s="12">
        <f t="shared" si="0"/>
        <v>100</v>
      </c>
      <c r="BB34" s="11" t="s">
        <v>430</v>
      </c>
      <c r="BC34" s="16" t="str">
        <f t="shared" si="1"/>
        <v>Tốt</v>
      </c>
      <c r="BD34" s="15" t="str">
        <f t="shared" si="2"/>
        <v>🟢 BÌNH THƯỜNG</v>
      </c>
    </row>
    <row r="35" spans="1:56" x14ac:dyDescent="0.25">
      <c r="A35" s="4">
        <v>27</v>
      </c>
      <c r="B35" s="10" t="s">
        <v>1972</v>
      </c>
      <c r="C35" s="4" t="s">
        <v>1433</v>
      </c>
      <c r="D35" s="4" t="s">
        <v>429</v>
      </c>
      <c r="E35" s="11" t="s">
        <v>430</v>
      </c>
      <c r="F35" s="7">
        <f>SUMIFS(NhatKy_ViPham!K:K, NhatKy_ViPham!E:E, "11_Su", NhatKy_ViPham!F:F, B35, NhatKy_ViPham!H:H, "L01")</f>
        <v>0</v>
      </c>
      <c r="G35" s="7">
        <f>SUMIFS(NhatKy_ViPham!K:K, NhatKy_ViPham!E:E, "11_Su", NhatKy_ViPham!F:F, B35, NhatKy_ViPham!H:H, "L02")</f>
        <v>0</v>
      </c>
      <c r="H35" s="7">
        <f>SUMIFS(NhatKy_ViPham!K:K, NhatKy_ViPham!E:E, "11_Su", NhatKy_ViPham!F:F, B35, NhatKy_ViPham!H:H, "L03")</f>
        <v>0</v>
      </c>
      <c r="I35" s="7">
        <f>SUMIFS(NhatKy_ViPham!K:K, NhatKy_ViPham!E:E, "11_Su", NhatKy_ViPham!F:F, B35, NhatKy_ViPham!H:H, "L04")</f>
        <v>0</v>
      </c>
      <c r="J35" s="7">
        <f>SUMIFS(NhatKy_ViPham!K:K, NhatKy_ViPham!E:E, "11_Su", NhatKy_ViPham!F:F, B35, NhatKy_ViPham!H:H, "L05")</f>
        <v>0</v>
      </c>
      <c r="K35" s="7">
        <f>SUMIFS(NhatKy_ViPham!K:K, NhatKy_ViPham!E:E, "11_Su", NhatKy_ViPham!F:F, B35, NhatKy_ViPham!H:H, "L06")</f>
        <v>0</v>
      </c>
      <c r="L35" s="7">
        <f>SUMIFS(NhatKy_ViPham!K:K, NhatKy_ViPham!E:E, "11_Su", NhatKy_ViPham!F:F, B35, NhatKy_ViPham!H:H, "L07")</f>
        <v>0</v>
      </c>
      <c r="M35" s="7">
        <f>SUMIFS(NhatKy_ViPham!K:K, NhatKy_ViPham!E:E, "11_Su", NhatKy_ViPham!F:F, B35, NhatKy_ViPham!H:H, "L08")</f>
        <v>0</v>
      </c>
      <c r="N35" s="7">
        <f>SUMIFS(NhatKy_ViPham!K:K, NhatKy_ViPham!E:E, "11_Su", NhatKy_ViPham!F:F, B35, NhatKy_ViPham!H:H, "L09")</f>
        <v>0</v>
      </c>
      <c r="O35" s="7">
        <f>SUMIFS(NhatKy_ViPham!K:K, NhatKy_ViPham!E:E, "11_Su", NhatKy_ViPham!F:F, B35, NhatKy_ViPham!H:H, "L10")</f>
        <v>0</v>
      </c>
      <c r="P35" s="12">
        <f>SUMIFS(NhatKy_ViPham!J:J, NhatKy_ViPham!E:E, "11_Su", NhatKy_ViPham!F:F, B35)</f>
        <v>0</v>
      </c>
      <c r="Q35" s="13">
        <f>SUMIFS(NhatKy_ViPham!K:K, NhatKy_ViPham!E:E, "11_Su", NhatKy_ViPham!F:F, B35)</f>
        <v>0</v>
      </c>
      <c r="R35" s="7">
        <f>100 + SUMIFS(NhatKy_ViPham!J:J, NhatKy_ViPham!E:E, "11_Su", NhatKy_ViPham!F:F, B35, NhatKy_ViPham!C:C, "T1") - SUMIFS(NhatKy_ViPham!K:K, NhatKy_ViPham!E:E, "11_Su", NhatKy_ViPham!F:F, B35, NhatKy_ViPham!C:C, "T1")</f>
        <v>100</v>
      </c>
      <c r="S35" s="7">
        <f>100 + SUMIFS(NhatKy_ViPham!J:J, NhatKy_ViPham!E:E, "11_Su", NhatKy_ViPham!F:F, B35, NhatKy_ViPham!C:C, "T2") - SUMIFS(NhatKy_ViPham!K:K, NhatKy_ViPham!E:E, "11_Su", NhatKy_ViPham!F:F, B35, NhatKy_ViPham!C:C, "T2")</f>
        <v>100</v>
      </c>
      <c r="T35" s="7">
        <f>100 + SUMIFS(NhatKy_ViPham!J:J, NhatKy_ViPham!E:E, "11_Su", NhatKy_ViPham!F:F, B35, NhatKy_ViPham!C:C, "T3") - SUMIFS(NhatKy_ViPham!K:K, NhatKy_ViPham!E:E, "11_Su", NhatKy_ViPham!F:F, B35, NhatKy_ViPham!C:C, "T3")</f>
        <v>100</v>
      </c>
      <c r="U35" s="7">
        <f>100 + SUMIFS(NhatKy_ViPham!J:J, NhatKy_ViPham!E:E, "11_Su", NhatKy_ViPham!F:F, B35, NhatKy_ViPham!C:C, "T4") - SUMIFS(NhatKy_ViPham!K:K, NhatKy_ViPham!E:E, "11_Su", NhatKy_ViPham!F:F, B35, NhatKy_ViPham!C:C, "T4")</f>
        <v>100</v>
      </c>
      <c r="V35" s="7">
        <f>100 + SUMIFS(NhatKy_ViPham!J:J, NhatKy_ViPham!E:E, "11_Su", NhatKy_ViPham!F:F, B35, NhatKy_ViPham!C:C, "T5") - SUMIFS(NhatKy_ViPham!K:K, NhatKy_ViPham!E:E, "11_Su", NhatKy_ViPham!F:F, B35, NhatKy_ViPham!C:C, "T5")</f>
        <v>100</v>
      </c>
      <c r="W35" s="7">
        <f>100 + SUMIFS(NhatKy_ViPham!J:J, NhatKy_ViPham!E:E, "11_Su", NhatKy_ViPham!F:F, B35, NhatKy_ViPham!C:C, "T6") - SUMIFS(NhatKy_ViPham!K:K, NhatKy_ViPham!E:E, "11_Su", NhatKy_ViPham!F:F, B35, NhatKy_ViPham!C:C, "T6")</f>
        <v>100</v>
      </c>
      <c r="X35" s="7">
        <f>100 + SUMIFS(NhatKy_ViPham!J:J, NhatKy_ViPham!E:E, "11_Su", NhatKy_ViPham!F:F, B35, NhatKy_ViPham!C:C, "T7") - SUMIFS(NhatKy_ViPham!K:K, NhatKy_ViPham!E:E, "11_Su", NhatKy_ViPham!F:F, B35, NhatKy_ViPham!C:C, "T7")</f>
        <v>100</v>
      </c>
      <c r="Y35" s="7">
        <f>100 + SUMIFS(NhatKy_ViPham!J:J, NhatKy_ViPham!E:E, "11_Su", NhatKy_ViPham!F:F, B35, NhatKy_ViPham!C:C, "T8") - SUMIFS(NhatKy_ViPham!K:K, NhatKy_ViPham!E:E, "11_Su", NhatKy_ViPham!F:F, B35, NhatKy_ViPham!C:C, "T8")</f>
        <v>100</v>
      </c>
      <c r="Z35" s="7">
        <f>100 + SUMIFS(NhatKy_ViPham!J:J, NhatKy_ViPham!E:E, "11_Su", NhatKy_ViPham!F:F, B35, NhatKy_ViPham!C:C, "T9") - SUMIFS(NhatKy_ViPham!K:K, NhatKy_ViPham!E:E, "11_Su", NhatKy_ViPham!F:F, B35, NhatKy_ViPham!C:C, "T9")</f>
        <v>100</v>
      </c>
      <c r="AA35" s="7">
        <f>100 + SUMIFS(NhatKy_ViPham!J:J, NhatKy_ViPham!E:E, "11_Su", NhatKy_ViPham!F:F, B35, NhatKy_ViPham!C:C, "T10") - SUMIFS(NhatKy_ViPham!K:K, NhatKy_ViPham!E:E, "11_Su", NhatKy_ViPham!F:F, B35, NhatKy_ViPham!C:C, "T10")</f>
        <v>100</v>
      </c>
      <c r="AB35" s="7">
        <f>100 + SUMIFS(NhatKy_ViPham!J:J, NhatKy_ViPham!E:E, "11_Su", NhatKy_ViPham!F:F, B35, NhatKy_ViPham!C:C, "T11") - SUMIFS(NhatKy_ViPham!K:K, NhatKy_ViPham!E:E, "11_Su", NhatKy_ViPham!F:F, B35, NhatKy_ViPham!C:C, "T11")</f>
        <v>100</v>
      </c>
      <c r="AC35" s="7">
        <f>100 + SUMIFS(NhatKy_ViPham!J:J, NhatKy_ViPham!E:E, "11_Su", NhatKy_ViPham!F:F, B35, NhatKy_ViPham!C:C, "T12") - SUMIFS(NhatKy_ViPham!K:K, NhatKy_ViPham!E:E, "11_Su", NhatKy_ViPham!F:F, B35, NhatKy_ViPham!C:C, "T12")</f>
        <v>100</v>
      </c>
      <c r="AD35" s="7">
        <f>100 + SUMIFS(NhatKy_ViPham!J:J, NhatKy_ViPham!E:E, "11_Su", NhatKy_ViPham!F:F, B35, NhatKy_ViPham!C:C, "T13") - SUMIFS(NhatKy_ViPham!K:K, NhatKy_ViPham!E:E, "11_Su", NhatKy_ViPham!F:F, B35, NhatKy_ViPham!C:C, "T13")</f>
        <v>100</v>
      </c>
      <c r="AE35" s="7">
        <f>100 + SUMIFS(NhatKy_ViPham!J:J, NhatKy_ViPham!E:E, "11_Su", NhatKy_ViPham!F:F, B35, NhatKy_ViPham!C:C, "T14") - SUMIFS(NhatKy_ViPham!K:K, NhatKy_ViPham!E:E, "11_Su", NhatKy_ViPham!F:F, B35, NhatKy_ViPham!C:C, "T14")</f>
        <v>100</v>
      </c>
      <c r="AF35" s="7">
        <f>100 + SUMIFS(NhatKy_ViPham!J:J, NhatKy_ViPham!E:E, "11_Su", NhatKy_ViPham!F:F, B35, NhatKy_ViPham!C:C, "T15") - SUMIFS(NhatKy_ViPham!K:K, NhatKy_ViPham!E:E, "11_Su", NhatKy_ViPham!F:F, B35, NhatKy_ViPham!C:C, "T15")</f>
        <v>100</v>
      </c>
      <c r="AG35" s="7">
        <f>100 + SUMIFS(NhatKy_ViPham!J:J, NhatKy_ViPham!E:E, "11_Su", NhatKy_ViPham!F:F, B35, NhatKy_ViPham!C:C, "T16") - SUMIFS(NhatKy_ViPham!K:K, NhatKy_ViPham!E:E, "11_Su", NhatKy_ViPham!F:F, B35, NhatKy_ViPham!C:C, "T16")</f>
        <v>100</v>
      </c>
      <c r="AH35" s="7">
        <f>100 + SUMIFS(NhatKy_ViPham!J:J, NhatKy_ViPham!E:E, "11_Su", NhatKy_ViPham!F:F, B35, NhatKy_ViPham!C:C, "T17") - SUMIFS(NhatKy_ViPham!K:K, NhatKy_ViPham!E:E, "11_Su", NhatKy_ViPham!F:F, B35, NhatKy_ViPham!C:C, "T17")</f>
        <v>100</v>
      </c>
      <c r="AI35" s="7">
        <f>100 + SUMIFS(NhatKy_ViPham!J:J, NhatKy_ViPham!E:E, "11_Su", NhatKy_ViPham!F:F, B35, NhatKy_ViPham!C:C, "T18") - SUMIFS(NhatKy_ViPham!K:K, NhatKy_ViPham!E:E, "11_Su", NhatKy_ViPham!F:F, B35, NhatKy_ViPham!C:C, "T18")</f>
        <v>100</v>
      </c>
      <c r="AJ35" s="7">
        <f>100 + SUMIFS(NhatKy_ViPham!J:J, NhatKy_ViPham!E:E, "11_Su", NhatKy_ViPham!F:F, B35, NhatKy_ViPham!C:C, "T19") - SUMIFS(NhatKy_ViPham!K:K, NhatKy_ViPham!E:E, "11_Su", NhatKy_ViPham!F:F, B35, NhatKy_ViPham!C:C, "T19")</f>
        <v>100</v>
      </c>
      <c r="AK35" s="7">
        <f>100 + SUMIFS(NhatKy_ViPham!J:J, NhatKy_ViPham!E:E, "11_Su", NhatKy_ViPham!F:F, B35, NhatKy_ViPham!C:C, "T20") - SUMIFS(NhatKy_ViPham!K:K, NhatKy_ViPham!E:E, "11_Su", NhatKy_ViPham!F:F, B35, NhatKy_ViPham!C:C, "T20")</f>
        <v>100</v>
      </c>
      <c r="AL35" s="7">
        <f>100 + SUMIFS(NhatKy_ViPham!J:J, NhatKy_ViPham!E:E, "11_Su", NhatKy_ViPham!F:F, B35, NhatKy_ViPham!C:C, "T21") - SUMIFS(NhatKy_ViPham!K:K, NhatKy_ViPham!E:E, "11_Su", NhatKy_ViPham!F:F, B35, NhatKy_ViPham!C:C, "T21")</f>
        <v>100</v>
      </c>
      <c r="AM35" s="7">
        <f>100 + SUMIFS(NhatKy_ViPham!J:J, NhatKy_ViPham!E:E, "11_Su", NhatKy_ViPham!F:F, B35, NhatKy_ViPham!C:C, "T22") - SUMIFS(NhatKy_ViPham!K:K, NhatKy_ViPham!E:E, "11_Su", NhatKy_ViPham!F:F, B35, NhatKy_ViPham!C:C, "T22")</f>
        <v>100</v>
      </c>
      <c r="AN35" s="7">
        <f>100 + SUMIFS(NhatKy_ViPham!J:J, NhatKy_ViPham!E:E, "11_Su", NhatKy_ViPham!F:F, B35, NhatKy_ViPham!C:C, "T23") - SUMIFS(NhatKy_ViPham!K:K, NhatKy_ViPham!E:E, "11_Su", NhatKy_ViPham!F:F, B35, NhatKy_ViPham!C:C, "T23")</f>
        <v>100</v>
      </c>
      <c r="AO35" s="7">
        <f>100 + SUMIFS(NhatKy_ViPham!J:J, NhatKy_ViPham!E:E, "11_Su", NhatKy_ViPham!F:F, B35, NhatKy_ViPham!C:C, "T24") - SUMIFS(NhatKy_ViPham!K:K, NhatKy_ViPham!E:E, "11_Su", NhatKy_ViPham!F:F, B35, NhatKy_ViPham!C:C, "T24")</f>
        <v>100</v>
      </c>
      <c r="AP35" s="7">
        <f>100 + SUMIFS(NhatKy_ViPham!J:J, NhatKy_ViPham!E:E, "11_Su", NhatKy_ViPham!F:F, B35, NhatKy_ViPham!C:C, "T25") - SUMIFS(NhatKy_ViPham!K:K, NhatKy_ViPham!E:E, "11_Su", NhatKy_ViPham!F:F, B35, NhatKy_ViPham!C:C, "T25")</f>
        <v>100</v>
      </c>
      <c r="AQ35" s="7">
        <f>100 + SUMIFS(NhatKy_ViPham!J:J, NhatKy_ViPham!E:E, "11_Su", NhatKy_ViPham!F:F, B35, NhatKy_ViPham!C:C, "T26") - SUMIFS(NhatKy_ViPham!K:K, NhatKy_ViPham!E:E, "11_Su", NhatKy_ViPham!F:F, B35, NhatKy_ViPham!C:C, "T26")</f>
        <v>100</v>
      </c>
      <c r="AR35" s="7">
        <f>100 + SUMIFS(NhatKy_ViPham!J:J, NhatKy_ViPham!E:E, "11_Su", NhatKy_ViPham!F:F, B35, NhatKy_ViPham!C:C, "T27") - SUMIFS(NhatKy_ViPham!K:K, NhatKy_ViPham!E:E, "11_Su", NhatKy_ViPham!F:F, B35, NhatKy_ViPham!C:C, "T27")</f>
        <v>100</v>
      </c>
      <c r="AS35" s="7">
        <f>100 + SUMIFS(NhatKy_ViPham!J:J, NhatKy_ViPham!E:E, "11_Su", NhatKy_ViPham!F:F, B35, NhatKy_ViPham!C:C, "T28") - SUMIFS(NhatKy_ViPham!K:K, NhatKy_ViPham!E:E, "11_Su", NhatKy_ViPham!F:F, B35, NhatKy_ViPham!C:C, "T28")</f>
        <v>100</v>
      </c>
      <c r="AT35" s="7">
        <f>100 + SUMIFS(NhatKy_ViPham!J:J, NhatKy_ViPham!E:E, "11_Su", NhatKy_ViPham!F:F, B35, NhatKy_ViPham!C:C, "T29") - SUMIFS(NhatKy_ViPham!K:K, NhatKy_ViPham!E:E, "11_Su", NhatKy_ViPham!F:F, B35, NhatKy_ViPham!C:C, "T29")</f>
        <v>100</v>
      </c>
      <c r="AU35" s="7">
        <f>100 + SUMIFS(NhatKy_ViPham!J:J, NhatKy_ViPham!E:E, "11_Su", NhatKy_ViPham!F:F, B35, NhatKy_ViPham!C:C, "T30") - SUMIFS(NhatKy_ViPham!K:K, NhatKy_ViPham!E:E, "11_Su", NhatKy_ViPham!F:F, B35, NhatKy_ViPham!C:C, "T30")</f>
        <v>100</v>
      </c>
      <c r="AV35" s="7">
        <f>100 + SUMIFS(NhatKy_ViPham!J:J, NhatKy_ViPham!E:E, "11_Su", NhatKy_ViPham!F:F, B35, NhatKy_ViPham!C:C, "T31") - SUMIFS(NhatKy_ViPham!K:K, NhatKy_ViPham!E:E, "11_Su", NhatKy_ViPham!F:F, B35, NhatKy_ViPham!C:C, "T31")</f>
        <v>100</v>
      </c>
      <c r="AW35" s="7">
        <f>100 + SUMIFS(NhatKy_ViPham!J:J, NhatKy_ViPham!E:E, "11_Su", NhatKy_ViPham!F:F, B35, NhatKy_ViPham!C:C, "T32") - SUMIFS(NhatKy_ViPham!K:K, NhatKy_ViPham!E:E, "11_Su", NhatKy_ViPham!F:F, B35, NhatKy_ViPham!C:C, "T32")</f>
        <v>100</v>
      </c>
      <c r="AX35" s="7">
        <f>100 + SUMIFS(NhatKy_ViPham!J:J, NhatKy_ViPham!E:E, "11_Su", NhatKy_ViPham!F:F, B35, NhatKy_ViPham!C:C, "T33") - SUMIFS(NhatKy_ViPham!K:K, NhatKy_ViPham!E:E, "11_Su", NhatKy_ViPham!F:F, B35, NhatKy_ViPham!C:C, "T33")</f>
        <v>100</v>
      </c>
      <c r="AY35" s="7">
        <f>100 + SUMIFS(NhatKy_ViPham!J:J, NhatKy_ViPham!E:E, "11_Su", NhatKy_ViPham!F:F, B35, NhatKy_ViPham!C:C, "T34") - SUMIFS(NhatKy_ViPham!K:K, NhatKy_ViPham!E:E, "11_Su", NhatKy_ViPham!F:F, B35, NhatKy_ViPham!C:C, "T34")</f>
        <v>100</v>
      </c>
      <c r="AZ35" s="7">
        <f>100 + SUMIFS(NhatKy_ViPham!J:J, NhatKy_ViPham!E:E, "11_Su", NhatKy_ViPham!F:F, B35, NhatKy_ViPham!C:C, "T35") - SUMIFS(NhatKy_ViPham!K:K, NhatKy_ViPham!E:E, "11_Su", NhatKy_ViPham!F:F, B35, NhatKy_ViPham!C:C, "T35")</f>
        <v>100</v>
      </c>
      <c r="BA35" s="12">
        <f t="shared" si="0"/>
        <v>100</v>
      </c>
      <c r="BB35" s="11" t="s">
        <v>430</v>
      </c>
      <c r="BC35" s="14" t="str">
        <f t="shared" si="1"/>
        <v>Tốt</v>
      </c>
      <c r="BD35" s="10" t="str">
        <f t="shared" si="2"/>
        <v>🟢 BÌNH THƯỜNG</v>
      </c>
    </row>
    <row r="36" spans="1:56" x14ac:dyDescent="0.25">
      <c r="A36" s="5">
        <v>28</v>
      </c>
      <c r="B36" s="15" t="s">
        <v>1973</v>
      </c>
      <c r="C36" s="5" t="s">
        <v>1496</v>
      </c>
      <c r="D36" s="5" t="s">
        <v>429</v>
      </c>
      <c r="E36" s="11" t="s">
        <v>430</v>
      </c>
      <c r="F36" s="6">
        <f>SUMIFS(NhatKy_ViPham!K:K, NhatKy_ViPham!E:E, "11_Su", NhatKy_ViPham!F:F, B36, NhatKy_ViPham!H:H, "L01")</f>
        <v>0</v>
      </c>
      <c r="G36" s="6">
        <f>SUMIFS(NhatKy_ViPham!K:K, NhatKy_ViPham!E:E, "11_Su", NhatKy_ViPham!F:F, B36, NhatKy_ViPham!H:H, "L02")</f>
        <v>0</v>
      </c>
      <c r="H36" s="6">
        <f>SUMIFS(NhatKy_ViPham!K:K, NhatKy_ViPham!E:E, "11_Su", NhatKy_ViPham!F:F, B36, NhatKy_ViPham!H:H, "L03")</f>
        <v>0</v>
      </c>
      <c r="I36" s="6">
        <f>SUMIFS(NhatKy_ViPham!K:K, NhatKy_ViPham!E:E, "11_Su", NhatKy_ViPham!F:F, B36, NhatKy_ViPham!H:H, "L04")</f>
        <v>0</v>
      </c>
      <c r="J36" s="6">
        <f>SUMIFS(NhatKy_ViPham!K:K, NhatKy_ViPham!E:E, "11_Su", NhatKy_ViPham!F:F, B36, NhatKy_ViPham!H:H, "L05")</f>
        <v>0</v>
      </c>
      <c r="K36" s="6">
        <f>SUMIFS(NhatKy_ViPham!K:K, NhatKy_ViPham!E:E, "11_Su", NhatKy_ViPham!F:F, B36, NhatKy_ViPham!H:H, "L06")</f>
        <v>0</v>
      </c>
      <c r="L36" s="6">
        <f>SUMIFS(NhatKy_ViPham!K:K, NhatKy_ViPham!E:E, "11_Su", NhatKy_ViPham!F:F, B36, NhatKy_ViPham!H:H, "L07")</f>
        <v>0</v>
      </c>
      <c r="M36" s="6">
        <f>SUMIFS(NhatKy_ViPham!K:K, NhatKy_ViPham!E:E, "11_Su", NhatKy_ViPham!F:F, B36, NhatKy_ViPham!H:H, "L08")</f>
        <v>0</v>
      </c>
      <c r="N36" s="6">
        <f>SUMIFS(NhatKy_ViPham!K:K, NhatKy_ViPham!E:E, "11_Su", NhatKy_ViPham!F:F, B36, NhatKy_ViPham!H:H, "L09")</f>
        <v>0</v>
      </c>
      <c r="O36" s="6">
        <f>SUMIFS(NhatKy_ViPham!K:K, NhatKy_ViPham!E:E, "11_Su", NhatKy_ViPham!F:F, B36, NhatKy_ViPham!H:H, "L10")</f>
        <v>0</v>
      </c>
      <c r="P36" s="12">
        <f>SUMIFS(NhatKy_ViPham!J:J, NhatKy_ViPham!E:E, "11_Su", NhatKy_ViPham!F:F, B36)</f>
        <v>0</v>
      </c>
      <c r="Q36" s="13">
        <f>SUMIFS(NhatKy_ViPham!K:K, NhatKy_ViPham!E:E, "11_Su", NhatKy_ViPham!F:F, B36)</f>
        <v>0</v>
      </c>
      <c r="R36" s="6">
        <f>100 + SUMIFS(NhatKy_ViPham!J:J, NhatKy_ViPham!E:E, "11_Su", NhatKy_ViPham!F:F, B36, NhatKy_ViPham!C:C, "T1") - SUMIFS(NhatKy_ViPham!K:K, NhatKy_ViPham!E:E, "11_Su", NhatKy_ViPham!F:F, B36, NhatKy_ViPham!C:C, "T1")</f>
        <v>100</v>
      </c>
      <c r="S36" s="6">
        <f>100 + SUMIFS(NhatKy_ViPham!J:J, NhatKy_ViPham!E:E, "11_Su", NhatKy_ViPham!F:F, B36, NhatKy_ViPham!C:C, "T2") - SUMIFS(NhatKy_ViPham!K:K, NhatKy_ViPham!E:E, "11_Su", NhatKy_ViPham!F:F, B36, NhatKy_ViPham!C:C, "T2")</f>
        <v>100</v>
      </c>
      <c r="T36" s="6">
        <f>100 + SUMIFS(NhatKy_ViPham!J:J, NhatKy_ViPham!E:E, "11_Su", NhatKy_ViPham!F:F, B36, NhatKy_ViPham!C:C, "T3") - SUMIFS(NhatKy_ViPham!K:K, NhatKy_ViPham!E:E, "11_Su", NhatKy_ViPham!F:F, B36, NhatKy_ViPham!C:C, "T3")</f>
        <v>100</v>
      </c>
      <c r="U36" s="6">
        <f>100 + SUMIFS(NhatKy_ViPham!J:J, NhatKy_ViPham!E:E, "11_Su", NhatKy_ViPham!F:F, B36, NhatKy_ViPham!C:C, "T4") - SUMIFS(NhatKy_ViPham!K:K, NhatKy_ViPham!E:E, "11_Su", NhatKy_ViPham!F:F, B36, NhatKy_ViPham!C:C, "T4")</f>
        <v>100</v>
      </c>
      <c r="V36" s="6">
        <f>100 + SUMIFS(NhatKy_ViPham!J:J, NhatKy_ViPham!E:E, "11_Su", NhatKy_ViPham!F:F, B36, NhatKy_ViPham!C:C, "T5") - SUMIFS(NhatKy_ViPham!K:K, NhatKy_ViPham!E:E, "11_Su", NhatKy_ViPham!F:F, B36, NhatKy_ViPham!C:C, "T5")</f>
        <v>100</v>
      </c>
      <c r="W36" s="6">
        <f>100 + SUMIFS(NhatKy_ViPham!J:J, NhatKy_ViPham!E:E, "11_Su", NhatKy_ViPham!F:F, B36, NhatKy_ViPham!C:C, "T6") - SUMIFS(NhatKy_ViPham!K:K, NhatKy_ViPham!E:E, "11_Su", NhatKy_ViPham!F:F, B36, NhatKy_ViPham!C:C, "T6")</f>
        <v>100</v>
      </c>
      <c r="X36" s="6">
        <f>100 + SUMIFS(NhatKy_ViPham!J:J, NhatKy_ViPham!E:E, "11_Su", NhatKy_ViPham!F:F, B36, NhatKy_ViPham!C:C, "T7") - SUMIFS(NhatKy_ViPham!K:K, NhatKy_ViPham!E:E, "11_Su", NhatKy_ViPham!F:F, B36, NhatKy_ViPham!C:C, "T7")</f>
        <v>100</v>
      </c>
      <c r="Y36" s="6">
        <f>100 + SUMIFS(NhatKy_ViPham!J:J, NhatKy_ViPham!E:E, "11_Su", NhatKy_ViPham!F:F, B36, NhatKy_ViPham!C:C, "T8") - SUMIFS(NhatKy_ViPham!K:K, NhatKy_ViPham!E:E, "11_Su", NhatKy_ViPham!F:F, B36, NhatKy_ViPham!C:C, "T8")</f>
        <v>100</v>
      </c>
      <c r="Z36" s="6">
        <f>100 + SUMIFS(NhatKy_ViPham!J:J, NhatKy_ViPham!E:E, "11_Su", NhatKy_ViPham!F:F, B36, NhatKy_ViPham!C:C, "T9") - SUMIFS(NhatKy_ViPham!K:K, NhatKy_ViPham!E:E, "11_Su", NhatKy_ViPham!F:F, B36, NhatKy_ViPham!C:C, "T9")</f>
        <v>100</v>
      </c>
      <c r="AA36" s="6">
        <f>100 + SUMIFS(NhatKy_ViPham!J:J, NhatKy_ViPham!E:E, "11_Su", NhatKy_ViPham!F:F, B36, NhatKy_ViPham!C:C, "T10") - SUMIFS(NhatKy_ViPham!K:K, NhatKy_ViPham!E:E, "11_Su", NhatKy_ViPham!F:F, B36, NhatKy_ViPham!C:C, "T10")</f>
        <v>100</v>
      </c>
      <c r="AB36" s="6">
        <f>100 + SUMIFS(NhatKy_ViPham!J:J, NhatKy_ViPham!E:E, "11_Su", NhatKy_ViPham!F:F, B36, NhatKy_ViPham!C:C, "T11") - SUMIFS(NhatKy_ViPham!K:K, NhatKy_ViPham!E:E, "11_Su", NhatKy_ViPham!F:F, B36, NhatKy_ViPham!C:C, "T11")</f>
        <v>100</v>
      </c>
      <c r="AC36" s="6">
        <f>100 + SUMIFS(NhatKy_ViPham!J:J, NhatKy_ViPham!E:E, "11_Su", NhatKy_ViPham!F:F, B36, NhatKy_ViPham!C:C, "T12") - SUMIFS(NhatKy_ViPham!K:K, NhatKy_ViPham!E:E, "11_Su", NhatKy_ViPham!F:F, B36, NhatKy_ViPham!C:C, "T12")</f>
        <v>100</v>
      </c>
      <c r="AD36" s="6">
        <f>100 + SUMIFS(NhatKy_ViPham!J:J, NhatKy_ViPham!E:E, "11_Su", NhatKy_ViPham!F:F, B36, NhatKy_ViPham!C:C, "T13") - SUMIFS(NhatKy_ViPham!K:K, NhatKy_ViPham!E:E, "11_Su", NhatKy_ViPham!F:F, B36, NhatKy_ViPham!C:C, "T13")</f>
        <v>100</v>
      </c>
      <c r="AE36" s="6">
        <f>100 + SUMIFS(NhatKy_ViPham!J:J, NhatKy_ViPham!E:E, "11_Su", NhatKy_ViPham!F:F, B36, NhatKy_ViPham!C:C, "T14") - SUMIFS(NhatKy_ViPham!K:K, NhatKy_ViPham!E:E, "11_Su", NhatKy_ViPham!F:F, B36, NhatKy_ViPham!C:C, "T14")</f>
        <v>100</v>
      </c>
      <c r="AF36" s="6">
        <f>100 + SUMIFS(NhatKy_ViPham!J:J, NhatKy_ViPham!E:E, "11_Su", NhatKy_ViPham!F:F, B36, NhatKy_ViPham!C:C, "T15") - SUMIFS(NhatKy_ViPham!K:K, NhatKy_ViPham!E:E, "11_Su", NhatKy_ViPham!F:F, B36, NhatKy_ViPham!C:C, "T15")</f>
        <v>100</v>
      </c>
      <c r="AG36" s="6">
        <f>100 + SUMIFS(NhatKy_ViPham!J:J, NhatKy_ViPham!E:E, "11_Su", NhatKy_ViPham!F:F, B36, NhatKy_ViPham!C:C, "T16") - SUMIFS(NhatKy_ViPham!K:K, NhatKy_ViPham!E:E, "11_Su", NhatKy_ViPham!F:F, B36, NhatKy_ViPham!C:C, "T16")</f>
        <v>100</v>
      </c>
      <c r="AH36" s="6">
        <f>100 + SUMIFS(NhatKy_ViPham!J:J, NhatKy_ViPham!E:E, "11_Su", NhatKy_ViPham!F:F, B36, NhatKy_ViPham!C:C, "T17") - SUMIFS(NhatKy_ViPham!K:K, NhatKy_ViPham!E:E, "11_Su", NhatKy_ViPham!F:F, B36, NhatKy_ViPham!C:C, "T17")</f>
        <v>100</v>
      </c>
      <c r="AI36" s="6">
        <f>100 + SUMIFS(NhatKy_ViPham!J:J, NhatKy_ViPham!E:E, "11_Su", NhatKy_ViPham!F:F, B36, NhatKy_ViPham!C:C, "T18") - SUMIFS(NhatKy_ViPham!K:K, NhatKy_ViPham!E:E, "11_Su", NhatKy_ViPham!F:F, B36, NhatKy_ViPham!C:C, "T18")</f>
        <v>100</v>
      </c>
      <c r="AJ36" s="6">
        <f>100 + SUMIFS(NhatKy_ViPham!J:J, NhatKy_ViPham!E:E, "11_Su", NhatKy_ViPham!F:F, B36, NhatKy_ViPham!C:C, "T19") - SUMIFS(NhatKy_ViPham!K:K, NhatKy_ViPham!E:E, "11_Su", NhatKy_ViPham!F:F, B36, NhatKy_ViPham!C:C, "T19")</f>
        <v>100</v>
      </c>
      <c r="AK36" s="6">
        <f>100 + SUMIFS(NhatKy_ViPham!J:J, NhatKy_ViPham!E:E, "11_Su", NhatKy_ViPham!F:F, B36, NhatKy_ViPham!C:C, "T20") - SUMIFS(NhatKy_ViPham!K:K, NhatKy_ViPham!E:E, "11_Su", NhatKy_ViPham!F:F, B36, NhatKy_ViPham!C:C, "T20")</f>
        <v>100</v>
      </c>
      <c r="AL36" s="6">
        <f>100 + SUMIFS(NhatKy_ViPham!J:J, NhatKy_ViPham!E:E, "11_Su", NhatKy_ViPham!F:F, B36, NhatKy_ViPham!C:C, "T21") - SUMIFS(NhatKy_ViPham!K:K, NhatKy_ViPham!E:E, "11_Su", NhatKy_ViPham!F:F, B36, NhatKy_ViPham!C:C, "T21")</f>
        <v>100</v>
      </c>
      <c r="AM36" s="6">
        <f>100 + SUMIFS(NhatKy_ViPham!J:J, NhatKy_ViPham!E:E, "11_Su", NhatKy_ViPham!F:F, B36, NhatKy_ViPham!C:C, "T22") - SUMIFS(NhatKy_ViPham!K:K, NhatKy_ViPham!E:E, "11_Su", NhatKy_ViPham!F:F, B36, NhatKy_ViPham!C:C, "T22")</f>
        <v>100</v>
      </c>
      <c r="AN36" s="6">
        <f>100 + SUMIFS(NhatKy_ViPham!J:J, NhatKy_ViPham!E:E, "11_Su", NhatKy_ViPham!F:F, B36, NhatKy_ViPham!C:C, "T23") - SUMIFS(NhatKy_ViPham!K:K, NhatKy_ViPham!E:E, "11_Su", NhatKy_ViPham!F:F, B36, NhatKy_ViPham!C:C, "T23")</f>
        <v>100</v>
      </c>
      <c r="AO36" s="6">
        <f>100 + SUMIFS(NhatKy_ViPham!J:J, NhatKy_ViPham!E:E, "11_Su", NhatKy_ViPham!F:F, B36, NhatKy_ViPham!C:C, "T24") - SUMIFS(NhatKy_ViPham!K:K, NhatKy_ViPham!E:E, "11_Su", NhatKy_ViPham!F:F, B36, NhatKy_ViPham!C:C, "T24")</f>
        <v>100</v>
      </c>
      <c r="AP36" s="6">
        <f>100 + SUMIFS(NhatKy_ViPham!J:J, NhatKy_ViPham!E:E, "11_Su", NhatKy_ViPham!F:F, B36, NhatKy_ViPham!C:C, "T25") - SUMIFS(NhatKy_ViPham!K:K, NhatKy_ViPham!E:E, "11_Su", NhatKy_ViPham!F:F, B36, NhatKy_ViPham!C:C, "T25")</f>
        <v>100</v>
      </c>
      <c r="AQ36" s="6">
        <f>100 + SUMIFS(NhatKy_ViPham!J:J, NhatKy_ViPham!E:E, "11_Su", NhatKy_ViPham!F:F, B36, NhatKy_ViPham!C:C, "T26") - SUMIFS(NhatKy_ViPham!K:K, NhatKy_ViPham!E:E, "11_Su", NhatKy_ViPham!F:F, B36, NhatKy_ViPham!C:C, "T26")</f>
        <v>100</v>
      </c>
      <c r="AR36" s="6">
        <f>100 + SUMIFS(NhatKy_ViPham!J:J, NhatKy_ViPham!E:E, "11_Su", NhatKy_ViPham!F:F, B36, NhatKy_ViPham!C:C, "T27") - SUMIFS(NhatKy_ViPham!K:K, NhatKy_ViPham!E:E, "11_Su", NhatKy_ViPham!F:F, B36, NhatKy_ViPham!C:C, "T27")</f>
        <v>100</v>
      </c>
      <c r="AS36" s="6">
        <f>100 + SUMIFS(NhatKy_ViPham!J:J, NhatKy_ViPham!E:E, "11_Su", NhatKy_ViPham!F:F, B36, NhatKy_ViPham!C:C, "T28") - SUMIFS(NhatKy_ViPham!K:K, NhatKy_ViPham!E:E, "11_Su", NhatKy_ViPham!F:F, B36, NhatKy_ViPham!C:C, "T28")</f>
        <v>100</v>
      </c>
      <c r="AT36" s="6">
        <f>100 + SUMIFS(NhatKy_ViPham!J:J, NhatKy_ViPham!E:E, "11_Su", NhatKy_ViPham!F:F, B36, NhatKy_ViPham!C:C, "T29") - SUMIFS(NhatKy_ViPham!K:K, NhatKy_ViPham!E:E, "11_Su", NhatKy_ViPham!F:F, B36, NhatKy_ViPham!C:C, "T29")</f>
        <v>100</v>
      </c>
      <c r="AU36" s="6">
        <f>100 + SUMIFS(NhatKy_ViPham!J:J, NhatKy_ViPham!E:E, "11_Su", NhatKy_ViPham!F:F, B36, NhatKy_ViPham!C:C, "T30") - SUMIFS(NhatKy_ViPham!K:K, NhatKy_ViPham!E:E, "11_Su", NhatKy_ViPham!F:F, B36, NhatKy_ViPham!C:C, "T30")</f>
        <v>100</v>
      </c>
      <c r="AV36" s="6">
        <f>100 + SUMIFS(NhatKy_ViPham!J:J, NhatKy_ViPham!E:E, "11_Su", NhatKy_ViPham!F:F, B36, NhatKy_ViPham!C:C, "T31") - SUMIFS(NhatKy_ViPham!K:K, NhatKy_ViPham!E:E, "11_Su", NhatKy_ViPham!F:F, B36, NhatKy_ViPham!C:C, "T31")</f>
        <v>100</v>
      </c>
      <c r="AW36" s="6">
        <f>100 + SUMIFS(NhatKy_ViPham!J:J, NhatKy_ViPham!E:E, "11_Su", NhatKy_ViPham!F:F, B36, NhatKy_ViPham!C:C, "T32") - SUMIFS(NhatKy_ViPham!K:K, NhatKy_ViPham!E:E, "11_Su", NhatKy_ViPham!F:F, B36, NhatKy_ViPham!C:C, "T32")</f>
        <v>100</v>
      </c>
      <c r="AX36" s="6">
        <f>100 + SUMIFS(NhatKy_ViPham!J:J, NhatKy_ViPham!E:E, "11_Su", NhatKy_ViPham!F:F, B36, NhatKy_ViPham!C:C, "T33") - SUMIFS(NhatKy_ViPham!K:K, NhatKy_ViPham!E:E, "11_Su", NhatKy_ViPham!F:F, B36, NhatKy_ViPham!C:C, "T33")</f>
        <v>100</v>
      </c>
      <c r="AY36" s="6">
        <f>100 + SUMIFS(NhatKy_ViPham!J:J, NhatKy_ViPham!E:E, "11_Su", NhatKy_ViPham!F:F, B36, NhatKy_ViPham!C:C, "T34") - SUMIFS(NhatKy_ViPham!K:K, NhatKy_ViPham!E:E, "11_Su", NhatKy_ViPham!F:F, B36, NhatKy_ViPham!C:C, "T34")</f>
        <v>100</v>
      </c>
      <c r="AZ36" s="6">
        <f>100 + SUMIFS(NhatKy_ViPham!J:J, NhatKy_ViPham!E:E, "11_Su", NhatKy_ViPham!F:F, B36, NhatKy_ViPham!C:C, "T35") - SUMIFS(NhatKy_ViPham!K:K, NhatKy_ViPham!E:E, "11_Su", NhatKy_ViPham!F:F, B36, NhatKy_ViPham!C:C, "T35")</f>
        <v>100</v>
      </c>
      <c r="BA36" s="12">
        <f t="shared" si="0"/>
        <v>100</v>
      </c>
      <c r="BB36" s="11" t="s">
        <v>430</v>
      </c>
      <c r="BC36" s="16" t="str">
        <f t="shared" si="1"/>
        <v>Tốt</v>
      </c>
      <c r="BD36" s="15" t="str">
        <f t="shared" si="2"/>
        <v>🟢 BÌNH THƯỜNG</v>
      </c>
    </row>
    <row r="37" spans="1:56" x14ac:dyDescent="0.25">
      <c r="A37" s="4">
        <v>29</v>
      </c>
      <c r="B37" s="10" t="s">
        <v>1974</v>
      </c>
      <c r="C37" s="4" t="s">
        <v>1975</v>
      </c>
      <c r="D37" s="4" t="s">
        <v>429</v>
      </c>
      <c r="E37" s="11" t="s">
        <v>430</v>
      </c>
      <c r="F37" s="7">
        <f>SUMIFS(NhatKy_ViPham!K:K, NhatKy_ViPham!E:E, "11_Su", NhatKy_ViPham!F:F, B37, NhatKy_ViPham!H:H, "L01")</f>
        <v>0</v>
      </c>
      <c r="G37" s="7">
        <f>SUMIFS(NhatKy_ViPham!K:K, NhatKy_ViPham!E:E, "11_Su", NhatKy_ViPham!F:F, B37, NhatKy_ViPham!H:H, "L02")</f>
        <v>0</v>
      </c>
      <c r="H37" s="7">
        <f>SUMIFS(NhatKy_ViPham!K:K, NhatKy_ViPham!E:E, "11_Su", NhatKy_ViPham!F:F, B37, NhatKy_ViPham!H:H, "L03")</f>
        <v>0</v>
      </c>
      <c r="I37" s="7">
        <f>SUMIFS(NhatKy_ViPham!K:K, NhatKy_ViPham!E:E, "11_Su", NhatKy_ViPham!F:F, B37, NhatKy_ViPham!H:H, "L04")</f>
        <v>0</v>
      </c>
      <c r="J37" s="7">
        <f>SUMIFS(NhatKy_ViPham!K:K, NhatKy_ViPham!E:E, "11_Su", NhatKy_ViPham!F:F, B37, NhatKy_ViPham!H:H, "L05")</f>
        <v>0</v>
      </c>
      <c r="K37" s="7">
        <f>SUMIFS(NhatKy_ViPham!K:K, NhatKy_ViPham!E:E, "11_Su", NhatKy_ViPham!F:F, B37, NhatKy_ViPham!H:H, "L06")</f>
        <v>0</v>
      </c>
      <c r="L37" s="7">
        <f>SUMIFS(NhatKy_ViPham!K:K, NhatKy_ViPham!E:E, "11_Su", NhatKy_ViPham!F:F, B37, NhatKy_ViPham!H:H, "L07")</f>
        <v>0</v>
      </c>
      <c r="M37" s="7">
        <f>SUMIFS(NhatKy_ViPham!K:K, NhatKy_ViPham!E:E, "11_Su", NhatKy_ViPham!F:F, B37, NhatKy_ViPham!H:H, "L08")</f>
        <v>0</v>
      </c>
      <c r="N37" s="7">
        <f>SUMIFS(NhatKy_ViPham!K:K, NhatKy_ViPham!E:E, "11_Su", NhatKy_ViPham!F:F, B37, NhatKy_ViPham!H:H, "L09")</f>
        <v>0</v>
      </c>
      <c r="O37" s="7">
        <f>SUMIFS(NhatKy_ViPham!K:K, NhatKy_ViPham!E:E, "11_Su", NhatKy_ViPham!F:F, B37, NhatKy_ViPham!H:H, "L10")</f>
        <v>0</v>
      </c>
      <c r="P37" s="12">
        <f>SUMIFS(NhatKy_ViPham!J:J, NhatKy_ViPham!E:E, "11_Su", NhatKy_ViPham!F:F, B37)</f>
        <v>0</v>
      </c>
      <c r="Q37" s="13">
        <f>SUMIFS(NhatKy_ViPham!K:K, NhatKy_ViPham!E:E, "11_Su", NhatKy_ViPham!F:F, B37)</f>
        <v>0</v>
      </c>
      <c r="R37" s="7">
        <f>100 + SUMIFS(NhatKy_ViPham!J:J, NhatKy_ViPham!E:E, "11_Su", NhatKy_ViPham!F:F, B37, NhatKy_ViPham!C:C, "T1") - SUMIFS(NhatKy_ViPham!K:K, NhatKy_ViPham!E:E, "11_Su", NhatKy_ViPham!F:F, B37, NhatKy_ViPham!C:C, "T1")</f>
        <v>100</v>
      </c>
      <c r="S37" s="7">
        <f>100 + SUMIFS(NhatKy_ViPham!J:J, NhatKy_ViPham!E:E, "11_Su", NhatKy_ViPham!F:F, B37, NhatKy_ViPham!C:C, "T2") - SUMIFS(NhatKy_ViPham!K:K, NhatKy_ViPham!E:E, "11_Su", NhatKy_ViPham!F:F, B37, NhatKy_ViPham!C:C, "T2")</f>
        <v>100</v>
      </c>
      <c r="T37" s="7">
        <f>100 + SUMIFS(NhatKy_ViPham!J:J, NhatKy_ViPham!E:E, "11_Su", NhatKy_ViPham!F:F, B37, NhatKy_ViPham!C:C, "T3") - SUMIFS(NhatKy_ViPham!K:K, NhatKy_ViPham!E:E, "11_Su", NhatKy_ViPham!F:F, B37, NhatKy_ViPham!C:C, "T3")</f>
        <v>100</v>
      </c>
      <c r="U37" s="7">
        <f>100 + SUMIFS(NhatKy_ViPham!J:J, NhatKy_ViPham!E:E, "11_Su", NhatKy_ViPham!F:F, B37, NhatKy_ViPham!C:C, "T4") - SUMIFS(NhatKy_ViPham!K:K, NhatKy_ViPham!E:E, "11_Su", NhatKy_ViPham!F:F, B37, NhatKy_ViPham!C:C, "T4")</f>
        <v>100</v>
      </c>
      <c r="V37" s="7">
        <f>100 + SUMIFS(NhatKy_ViPham!J:J, NhatKy_ViPham!E:E, "11_Su", NhatKy_ViPham!F:F, B37, NhatKy_ViPham!C:C, "T5") - SUMIFS(NhatKy_ViPham!K:K, NhatKy_ViPham!E:E, "11_Su", NhatKy_ViPham!F:F, B37, NhatKy_ViPham!C:C, "T5")</f>
        <v>100</v>
      </c>
      <c r="W37" s="7">
        <f>100 + SUMIFS(NhatKy_ViPham!J:J, NhatKy_ViPham!E:E, "11_Su", NhatKy_ViPham!F:F, B37, NhatKy_ViPham!C:C, "T6") - SUMIFS(NhatKy_ViPham!K:K, NhatKy_ViPham!E:E, "11_Su", NhatKy_ViPham!F:F, B37, NhatKy_ViPham!C:C, "T6")</f>
        <v>100</v>
      </c>
      <c r="X37" s="7">
        <f>100 + SUMIFS(NhatKy_ViPham!J:J, NhatKy_ViPham!E:E, "11_Su", NhatKy_ViPham!F:F, B37, NhatKy_ViPham!C:C, "T7") - SUMIFS(NhatKy_ViPham!K:K, NhatKy_ViPham!E:E, "11_Su", NhatKy_ViPham!F:F, B37, NhatKy_ViPham!C:C, "T7")</f>
        <v>100</v>
      </c>
      <c r="Y37" s="7">
        <f>100 + SUMIFS(NhatKy_ViPham!J:J, NhatKy_ViPham!E:E, "11_Su", NhatKy_ViPham!F:F, B37, NhatKy_ViPham!C:C, "T8") - SUMIFS(NhatKy_ViPham!K:K, NhatKy_ViPham!E:E, "11_Su", NhatKy_ViPham!F:F, B37, NhatKy_ViPham!C:C, "T8")</f>
        <v>100</v>
      </c>
      <c r="Z37" s="7">
        <f>100 + SUMIFS(NhatKy_ViPham!J:J, NhatKy_ViPham!E:E, "11_Su", NhatKy_ViPham!F:F, B37, NhatKy_ViPham!C:C, "T9") - SUMIFS(NhatKy_ViPham!K:K, NhatKy_ViPham!E:E, "11_Su", NhatKy_ViPham!F:F, B37, NhatKy_ViPham!C:C, "T9")</f>
        <v>100</v>
      </c>
      <c r="AA37" s="7">
        <f>100 + SUMIFS(NhatKy_ViPham!J:J, NhatKy_ViPham!E:E, "11_Su", NhatKy_ViPham!F:F, B37, NhatKy_ViPham!C:C, "T10") - SUMIFS(NhatKy_ViPham!K:K, NhatKy_ViPham!E:E, "11_Su", NhatKy_ViPham!F:F, B37, NhatKy_ViPham!C:C, "T10")</f>
        <v>100</v>
      </c>
      <c r="AB37" s="7">
        <f>100 + SUMIFS(NhatKy_ViPham!J:J, NhatKy_ViPham!E:E, "11_Su", NhatKy_ViPham!F:F, B37, NhatKy_ViPham!C:C, "T11") - SUMIFS(NhatKy_ViPham!K:K, NhatKy_ViPham!E:E, "11_Su", NhatKy_ViPham!F:F, B37, NhatKy_ViPham!C:C, "T11")</f>
        <v>100</v>
      </c>
      <c r="AC37" s="7">
        <f>100 + SUMIFS(NhatKy_ViPham!J:J, NhatKy_ViPham!E:E, "11_Su", NhatKy_ViPham!F:F, B37, NhatKy_ViPham!C:C, "T12") - SUMIFS(NhatKy_ViPham!K:K, NhatKy_ViPham!E:E, "11_Su", NhatKy_ViPham!F:F, B37, NhatKy_ViPham!C:C, "T12")</f>
        <v>100</v>
      </c>
      <c r="AD37" s="7">
        <f>100 + SUMIFS(NhatKy_ViPham!J:J, NhatKy_ViPham!E:E, "11_Su", NhatKy_ViPham!F:F, B37, NhatKy_ViPham!C:C, "T13") - SUMIFS(NhatKy_ViPham!K:K, NhatKy_ViPham!E:E, "11_Su", NhatKy_ViPham!F:F, B37, NhatKy_ViPham!C:C, "T13")</f>
        <v>100</v>
      </c>
      <c r="AE37" s="7">
        <f>100 + SUMIFS(NhatKy_ViPham!J:J, NhatKy_ViPham!E:E, "11_Su", NhatKy_ViPham!F:F, B37, NhatKy_ViPham!C:C, "T14") - SUMIFS(NhatKy_ViPham!K:K, NhatKy_ViPham!E:E, "11_Su", NhatKy_ViPham!F:F, B37, NhatKy_ViPham!C:C, "T14")</f>
        <v>100</v>
      </c>
      <c r="AF37" s="7">
        <f>100 + SUMIFS(NhatKy_ViPham!J:J, NhatKy_ViPham!E:E, "11_Su", NhatKy_ViPham!F:F, B37, NhatKy_ViPham!C:C, "T15") - SUMIFS(NhatKy_ViPham!K:K, NhatKy_ViPham!E:E, "11_Su", NhatKy_ViPham!F:F, B37, NhatKy_ViPham!C:C, "T15")</f>
        <v>100</v>
      </c>
      <c r="AG37" s="7">
        <f>100 + SUMIFS(NhatKy_ViPham!J:J, NhatKy_ViPham!E:E, "11_Su", NhatKy_ViPham!F:F, B37, NhatKy_ViPham!C:C, "T16") - SUMIFS(NhatKy_ViPham!K:K, NhatKy_ViPham!E:E, "11_Su", NhatKy_ViPham!F:F, B37, NhatKy_ViPham!C:C, "T16")</f>
        <v>100</v>
      </c>
      <c r="AH37" s="7">
        <f>100 + SUMIFS(NhatKy_ViPham!J:J, NhatKy_ViPham!E:E, "11_Su", NhatKy_ViPham!F:F, B37, NhatKy_ViPham!C:C, "T17") - SUMIFS(NhatKy_ViPham!K:K, NhatKy_ViPham!E:E, "11_Su", NhatKy_ViPham!F:F, B37, NhatKy_ViPham!C:C, "T17")</f>
        <v>100</v>
      </c>
      <c r="AI37" s="7">
        <f>100 + SUMIFS(NhatKy_ViPham!J:J, NhatKy_ViPham!E:E, "11_Su", NhatKy_ViPham!F:F, B37, NhatKy_ViPham!C:C, "T18") - SUMIFS(NhatKy_ViPham!K:K, NhatKy_ViPham!E:E, "11_Su", NhatKy_ViPham!F:F, B37, NhatKy_ViPham!C:C, "T18")</f>
        <v>100</v>
      </c>
      <c r="AJ37" s="7">
        <f>100 + SUMIFS(NhatKy_ViPham!J:J, NhatKy_ViPham!E:E, "11_Su", NhatKy_ViPham!F:F, B37, NhatKy_ViPham!C:C, "T19") - SUMIFS(NhatKy_ViPham!K:K, NhatKy_ViPham!E:E, "11_Su", NhatKy_ViPham!F:F, B37, NhatKy_ViPham!C:C, "T19")</f>
        <v>100</v>
      </c>
      <c r="AK37" s="7">
        <f>100 + SUMIFS(NhatKy_ViPham!J:J, NhatKy_ViPham!E:E, "11_Su", NhatKy_ViPham!F:F, B37, NhatKy_ViPham!C:C, "T20") - SUMIFS(NhatKy_ViPham!K:K, NhatKy_ViPham!E:E, "11_Su", NhatKy_ViPham!F:F, B37, NhatKy_ViPham!C:C, "T20")</f>
        <v>100</v>
      </c>
      <c r="AL37" s="7">
        <f>100 + SUMIFS(NhatKy_ViPham!J:J, NhatKy_ViPham!E:E, "11_Su", NhatKy_ViPham!F:F, B37, NhatKy_ViPham!C:C, "T21") - SUMIFS(NhatKy_ViPham!K:K, NhatKy_ViPham!E:E, "11_Su", NhatKy_ViPham!F:F, B37, NhatKy_ViPham!C:C, "T21")</f>
        <v>100</v>
      </c>
      <c r="AM37" s="7">
        <f>100 + SUMIFS(NhatKy_ViPham!J:J, NhatKy_ViPham!E:E, "11_Su", NhatKy_ViPham!F:F, B37, NhatKy_ViPham!C:C, "T22") - SUMIFS(NhatKy_ViPham!K:K, NhatKy_ViPham!E:E, "11_Su", NhatKy_ViPham!F:F, B37, NhatKy_ViPham!C:C, "T22")</f>
        <v>100</v>
      </c>
      <c r="AN37" s="7">
        <f>100 + SUMIFS(NhatKy_ViPham!J:J, NhatKy_ViPham!E:E, "11_Su", NhatKy_ViPham!F:F, B37, NhatKy_ViPham!C:C, "T23") - SUMIFS(NhatKy_ViPham!K:K, NhatKy_ViPham!E:E, "11_Su", NhatKy_ViPham!F:F, B37, NhatKy_ViPham!C:C, "T23")</f>
        <v>100</v>
      </c>
      <c r="AO37" s="7">
        <f>100 + SUMIFS(NhatKy_ViPham!J:J, NhatKy_ViPham!E:E, "11_Su", NhatKy_ViPham!F:F, B37, NhatKy_ViPham!C:C, "T24") - SUMIFS(NhatKy_ViPham!K:K, NhatKy_ViPham!E:E, "11_Su", NhatKy_ViPham!F:F, B37, NhatKy_ViPham!C:C, "T24")</f>
        <v>100</v>
      </c>
      <c r="AP37" s="7">
        <f>100 + SUMIFS(NhatKy_ViPham!J:J, NhatKy_ViPham!E:E, "11_Su", NhatKy_ViPham!F:F, B37, NhatKy_ViPham!C:C, "T25") - SUMIFS(NhatKy_ViPham!K:K, NhatKy_ViPham!E:E, "11_Su", NhatKy_ViPham!F:F, B37, NhatKy_ViPham!C:C, "T25")</f>
        <v>100</v>
      </c>
      <c r="AQ37" s="7">
        <f>100 + SUMIFS(NhatKy_ViPham!J:J, NhatKy_ViPham!E:E, "11_Su", NhatKy_ViPham!F:F, B37, NhatKy_ViPham!C:C, "T26") - SUMIFS(NhatKy_ViPham!K:K, NhatKy_ViPham!E:E, "11_Su", NhatKy_ViPham!F:F, B37, NhatKy_ViPham!C:C, "T26")</f>
        <v>100</v>
      </c>
      <c r="AR37" s="7">
        <f>100 + SUMIFS(NhatKy_ViPham!J:J, NhatKy_ViPham!E:E, "11_Su", NhatKy_ViPham!F:F, B37, NhatKy_ViPham!C:C, "T27") - SUMIFS(NhatKy_ViPham!K:K, NhatKy_ViPham!E:E, "11_Su", NhatKy_ViPham!F:F, B37, NhatKy_ViPham!C:C, "T27")</f>
        <v>100</v>
      </c>
      <c r="AS37" s="7">
        <f>100 + SUMIFS(NhatKy_ViPham!J:J, NhatKy_ViPham!E:E, "11_Su", NhatKy_ViPham!F:F, B37, NhatKy_ViPham!C:C, "T28") - SUMIFS(NhatKy_ViPham!K:K, NhatKy_ViPham!E:E, "11_Su", NhatKy_ViPham!F:F, B37, NhatKy_ViPham!C:C, "T28")</f>
        <v>100</v>
      </c>
      <c r="AT37" s="7">
        <f>100 + SUMIFS(NhatKy_ViPham!J:J, NhatKy_ViPham!E:E, "11_Su", NhatKy_ViPham!F:F, B37, NhatKy_ViPham!C:C, "T29") - SUMIFS(NhatKy_ViPham!K:K, NhatKy_ViPham!E:E, "11_Su", NhatKy_ViPham!F:F, B37, NhatKy_ViPham!C:C, "T29")</f>
        <v>100</v>
      </c>
      <c r="AU37" s="7">
        <f>100 + SUMIFS(NhatKy_ViPham!J:J, NhatKy_ViPham!E:E, "11_Su", NhatKy_ViPham!F:F, B37, NhatKy_ViPham!C:C, "T30") - SUMIFS(NhatKy_ViPham!K:K, NhatKy_ViPham!E:E, "11_Su", NhatKy_ViPham!F:F, B37, NhatKy_ViPham!C:C, "T30")</f>
        <v>100</v>
      </c>
      <c r="AV37" s="7">
        <f>100 + SUMIFS(NhatKy_ViPham!J:J, NhatKy_ViPham!E:E, "11_Su", NhatKy_ViPham!F:F, B37, NhatKy_ViPham!C:C, "T31") - SUMIFS(NhatKy_ViPham!K:K, NhatKy_ViPham!E:E, "11_Su", NhatKy_ViPham!F:F, B37, NhatKy_ViPham!C:C, "T31")</f>
        <v>100</v>
      </c>
      <c r="AW37" s="7">
        <f>100 + SUMIFS(NhatKy_ViPham!J:J, NhatKy_ViPham!E:E, "11_Su", NhatKy_ViPham!F:F, B37, NhatKy_ViPham!C:C, "T32") - SUMIFS(NhatKy_ViPham!K:K, NhatKy_ViPham!E:E, "11_Su", NhatKy_ViPham!F:F, B37, NhatKy_ViPham!C:C, "T32")</f>
        <v>100</v>
      </c>
      <c r="AX37" s="7">
        <f>100 + SUMIFS(NhatKy_ViPham!J:J, NhatKy_ViPham!E:E, "11_Su", NhatKy_ViPham!F:F, B37, NhatKy_ViPham!C:C, "T33") - SUMIFS(NhatKy_ViPham!K:K, NhatKy_ViPham!E:E, "11_Su", NhatKy_ViPham!F:F, B37, NhatKy_ViPham!C:C, "T33")</f>
        <v>100</v>
      </c>
      <c r="AY37" s="7">
        <f>100 + SUMIFS(NhatKy_ViPham!J:J, NhatKy_ViPham!E:E, "11_Su", NhatKy_ViPham!F:F, B37, NhatKy_ViPham!C:C, "T34") - SUMIFS(NhatKy_ViPham!K:K, NhatKy_ViPham!E:E, "11_Su", NhatKy_ViPham!F:F, B37, NhatKy_ViPham!C:C, "T34")</f>
        <v>100</v>
      </c>
      <c r="AZ37" s="7">
        <f>100 + SUMIFS(NhatKy_ViPham!J:J, NhatKy_ViPham!E:E, "11_Su", NhatKy_ViPham!F:F, B37, NhatKy_ViPham!C:C, "T35") - SUMIFS(NhatKy_ViPham!K:K, NhatKy_ViPham!E:E, "11_Su", NhatKy_ViPham!F:F, B37, NhatKy_ViPham!C:C, "T35")</f>
        <v>100</v>
      </c>
      <c r="BA37" s="12">
        <f t="shared" si="0"/>
        <v>100</v>
      </c>
      <c r="BB37" s="11" t="s">
        <v>430</v>
      </c>
      <c r="BC37" s="14" t="str">
        <f t="shared" si="1"/>
        <v>Tốt</v>
      </c>
      <c r="BD37" s="10" t="str">
        <f t="shared" si="2"/>
        <v>🟢 BÌNH THƯỜNG</v>
      </c>
    </row>
    <row r="38" spans="1:56" x14ac:dyDescent="0.25">
      <c r="A38" s="5">
        <v>30</v>
      </c>
      <c r="B38" s="15" t="s">
        <v>1976</v>
      </c>
      <c r="C38" s="5" t="s">
        <v>1977</v>
      </c>
      <c r="D38" s="5" t="s">
        <v>429</v>
      </c>
      <c r="E38" s="11" t="s">
        <v>430</v>
      </c>
      <c r="F38" s="6">
        <f>SUMIFS(NhatKy_ViPham!K:K, NhatKy_ViPham!E:E, "11_Su", NhatKy_ViPham!F:F, B38, NhatKy_ViPham!H:H, "L01")</f>
        <v>0</v>
      </c>
      <c r="G38" s="6">
        <f>SUMIFS(NhatKy_ViPham!K:K, NhatKy_ViPham!E:E, "11_Su", NhatKy_ViPham!F:F, B38, NhatKy_ViPham!H:H, "L02")</f>
        <v>0</v>
      </c>
      <c r="H38" s="6">
        <f>SUMIFS(NhatKy_ViPham!K:K, NhatKy_ViPham!E:E, "11_Su", NhatKy_ViPham!F:F, B38, NhatKy_ViPham!H:H, "L03")</f>
        <v>0</v>
      </c>
      <c r="I38" s="6">
        <f>SUMIFS(NhatKy_ViPham!K:K, NhatKy_ViPham!E:E, "11_Su", NhatKy_ViPham!F:F, B38, NhatKy_ViPham!H:H, "L04")</f>
        <v>0</v>
      </c>
      <c r="J38" s="6">
        <f>SUMIFS(NhatKy_ViPham!K:K, NhatKy_ViPham!E:E, "11_Su", NhatKy_ViPham!F:F, B38, NhatKy_ViPham!H:H, "L05")</f>
        <v>0</v>
      </c>
      <c r="K38" s="6">
        <f>SUMIFS(NhatKy_ViPham!K:K, NhatKy_ViPham!E:E, "11_Su", NhatKy_ViPham!F:F, B38, NhatKy_ViPham!H:H, "L06")</f>
        <v>0</v>
      </c>
      <c r="L38" s="6">
        <f>SUMIFS(NhatKy_ViPham!K:K, NhatKy_ViPham!E:E, "11_Su", NhatKy_ViPham!F:F, B38, NhatKy_ViPham!H:H, "L07")</f>
        <v>0</v>
      </c>
      <c r="M38" s="6">
        <f>SUMIFS(NhatKy_ViPham!K:K, NhatKy_ViPham!E:E, "11_Su", NhatKy_ViPham!F:F, B38, NhatKy_ViPham!H:H, "L08")</f>
        <v>0</v>
      </c>
      <c r="N38" s="6">
        <f>SUMIFS(NhatKy_ViPham!K:K, NhatKy_ViPham!E:E, "11_Su", NhatKy_ViPham!F:F, B38, NhatKy_ViPham!H:H, "L09")</f>
        <v>0</v>
      </c>
      <c r="O38" s="6">
        <f>SUMIFS(NhatKy_ViPham!K:K, NhatKy_ViPham!E:E, "11_Su", NhatKy_ViPham!F:F, B38, NhatKy_ViPham!H:H, "L10")</f>
        <v>0</v>
      </c>
      <c r="P38" s="12">
        <f>SUMIFS(NhatKy_ViPham!J:J, NhatKy_ViPham!E:E, "11_Su", NhatKy_ViPham!F:F, B38)</f>
        <v>0</v>
      </c>
      <c r="Q38" s="13">
        <f>SUMIFS(NhatKy_ViPham!K:K, NhatKy_ViPham!E:E, "11_Su", NhatKy_ViPham!F:F, B38)</f>
        <v>0</v>
      </c>
      <c r="R38" s="6">
        <f>100 + SUMIFS(NhatKy_ViPham!J:J, NhatKy_ViPham!E:E, "11_Su", NhatKy_ViPham!F:F, B38, NhatKy_ViPham!C:C, "T1") - SUMIFS(NhatKy_ViPham!K:K, NhatKy_ViPham!E:E, "11_Su", NhatKy_ViPham!F:F, B38, NhatKy_ViPham!C:C, "T1")</f>
        <v>100</v>
      </c>
      <c r="S38" s="6">
        <f>100 + SUMIFS(NhatKy_ViPham!J:J, NhatKy_ViPham!E:E, "11_Su", NhatKy_ViPham!F:F, B38, NhatKy_ViPham!C:C, "T2") - SUMIFS(NhatKy_ViPham!K:K, NhatKy_ViPham!E:E, "11_Su", NhatKy_ViPham!F:F, B38, NhatKy_ViPham!C:C, "T2")</f>
        <v>100</v>
      </c>
      <c r="T38" s="6">
        <f>100 + SUMIFS(NhatKy_ViPham!J:J, NhatKy_ViPham!E:E, "11_Su", NhatKy_ViPham!F:F, B38, NhatKy_ViPham!C:C, "T3") - SUMIFS(NhatKy_ViPham!K:K, NhatKy_ViPham!E:E, "11_Su", NhatKy_ViPham!F:F, B38, NhatKy_ViPham!C:C, "T3")</f>
        <v>100</v>
      </c>
      <c r="U38" s="6">
        <f>100 + SUMIFS(NhatKy_ViPham!J:J, NhatKy_ViPham!E:E, "11_Su", NhatKy_ViPham!F:F, B38, NhatKy_ViPham!C:C, "T4") - SUMIFS(NhatKy_ViPham!K:K, NhatKy_ViPham!E:E, "11_Su", NhatKy_ViPham!F:F, B38, NhatKy_ViPham!C:C, "T4")</f>
        <v>100</v>
      </c>
      <c r="V38" s="6">
        <f>100 + SUMIFS(NhatKy_ViPham!J:J, NhatKy_ViPham!E:E, "11_Su", NhatKy_ViPham!F:F, B38, NhatKy_ViPham!C:C, "T5") - SUMIFS(NhatKy_ViPham!K:K, NhatKy_ViPham!E:E, "11_Su", NhatKy_ViPham!F:F, B38, NhatKy_ViPham!C:C, "T5")</f>
        <v>100</v>
      </c>
      <c r="W38" s="6">
        <f>100 + SUMIFS(NhatKy_ViPham!J:J, NhatKy_ViPham!E:E, "11_Su", NhatKy_ViPham!F:F, B38, NhatKy_ViPham!C:C, "T6") - SUMIFS(NhatKy_ViPham!K:K, NhatKy_ViPham!E:E, "11_Su", NhatKy_ViPham!F:F, B38, NhatKy_ViPham!C:C, "T6")</f>
        <v>100</v>
      </c>
      <c r="X38" s="6">
        <f>100 + SUMIFS(NhatKy_ViPham!J:J, NhatKy_ViPham!E:E, "11_Su", NhatKy_ViPham!F:F, B38, NhatKy_ViPham!C:C, "T7") - SUMIFS(NhatKy_ViPham!K:K, NhatKy_ViPham!E:E, "11_Su", NhatKy_ViPham!F:F, B38, NhatKy_ViPham!C:C, "T7")</f>
        <v>100</v>
      </c>
      <c r="Y38" s="6">
        <f>100 + SUMIFS(NhatKy_ViPham!J:J, NhatKy_ViPham!E:E, "11_Su", NhatKy_ViPham!F:F, B38, NhatKy_ViPham!C:C, "T8") - SUMIFS(NhatKy_ViPham!K:K, NhatKy_ViPham!E:E, "11_Su", NhatKy_ViPham!F:F, B38, NhatKy_ViPham!C:C, "T8")</f>
        <v>100</v>
      </c>
      <c r="Z38" s="6">
        <f>100 + SUMIFS(NhatKy_ViPham!J:J, NhatKy_ViPham!E:E, "11_Su", NhatKy_ViPham!F:F, B38, NhatKy_ViPham!C:C, "T9") - SUMIFS(NhatKy_ViPham!K:K, NhatKy_ViPham!E:E, "11_Su", NhatKy_ViPham!F:F, B38, NhatKy_ViPham!C:C, "T9")</f>
        <v>100</v>
      </c>
      <c r="AA38" s="6">
        <f>100 + SUMIFS(NhatKy_ViPham!J:J, NhatKy_ViPham!E:E, "11_Su", NhatKy_ViPham!F:F, B38, NhatKy_ViPham!C:C, "T10") - SUMIFS(NhatKy_ViPham!K:K, NhatKy_ViPham!E:E, "11_Su", NhatKy_ViPham!F:F, B38, NhatKy_ViPham!C:C, "T10")</f>
        <v>100</v>
      </c>
      <c r="AB38" s="6">
        <f>100 + SUMIFS(NhatKy_ViPham!J:J, NhatKy_ViPham!E:E, "11_Su", NhatKy_ViPham!F:F, B38, NhatKy_ViPham!C:C, "T11") - SUMIFS(NhatKy_ViPham!K:K, NhatKy_ViPham!E:E, "11_Su", NhatKy_ViPham!F:F, B38, NhatKy_ViPham!C:C, "T11")</f>
        <v>100</v>
      </c>
      <c r="AC38" s="6">
        <f>100 + SUMIFS(NhatKy_ViPham!J:J, NhatKy_ViPham!E:E, "11_Su", NhatKy_ViPham!F:F, B38, NhatKy_ViPham!C:C, "T12") - SUMIFS(NhatKy_ViPham!K:K, NhatKy_ViPham!E:E, "11_Su", NhatKy_ViPham!F:F, B38, NhatKy_ViPham!C:C, "T12")</f>
        <v>100</v>
      </c>
      <c r="AD38" s="6">
        <f>100 + SUMIFS(NhatKy_ViPham!J:J, NhatKy_ViPham!E:E, "11_Su", NhatKy_ViPham!F:F, B38, NhatKy_ViPham!C:C, "T13") - SUMIFS(NhatKy_ViPham!K:K, NhatKy_ViPham!E:E, "11_Su", NhatKy_ViPham!F:F, B38, NhatKy_ViPham!C:C, "T13")</f>
        <v>100</v>
      </c>
      <c r="AE38" s="6">
        <f>100 + SUMIFS(NhatKy_ViPham!J:J, NhatKy_ViPham!E:E, "11_Su", NhatKy_ViPham!F:F, B38, NhatKy_ViPham!C:C, "T14") - SUMIFS(NhatKy_ViPham!K:K, NhatKy_ViPham!E:E, "11_Su", NhatKy_ViPham!F:F, B38, NhatKy_ViPham!C:C, "T14")</f>
        <v>100</v>
      </c>
      <c r="AF38" s="6">
        <f>100 + SUMIFS(NhatKy_ViPham!J:J, NhatKy_ViPham!E:E, "11_Su", NhatKy_ViPham!F:F, B38, NhatKy_ViPham!C:C, "T15") - SUMIFS(NhatKy_ViPham!K:K, NhatKy_ViPham!E:E, "11_Su", NhatKy_ViPham!F:F, B38, NhatKy_ViPham!C:C, "T15")</f>
        <v>100</v>
      </c>
      <c r="AG38" s="6">
        <f>100 + SUMIFS(NhatKy_ViPham!J:J, NhatKy_ViPham!E:E, "11_Su", NhatKy_ViPham!F:F, B38, NhatKy_ViPham!C:C, "T16") - SUMIFS(NhatKy_ViPham!K:K, NhatKy_ViPham!E:E, "11_Su", NhatKy_ViPham!F:F, B38, NhatKy_ViPham!C:C, "T16")</f>
        <v>100</v>
      </c>
      <c r="AH38" s="6">
        <f>100 + SUMIFS(NhatKy_ViPham!J:J, NhatKy_ViPham!E:E, "11_Su", NhatKy_ViPham!F:F, B38, NhatKy_ViPham!C:C, "T17") - SUMIFS(NhatKy_ViPham!K:K, NhatKy_ViPham!E:E, "11_Su", NhatKy_ViPham!F:F, B38, NhatKy_ViPham!C:C, "T17")</f>
        <v>100</v>
      </c>
      <c r="AI38" s="6">
        <f>100 + SUMIFS(NhatKy_ViPham!J:J, NhatKy_ViPham!E:E, "11_Su", NhatKy_ViPham!F:F, B38, NhatKy_ViPham!C:C, "T18") - SUMIFS(NhatKy_ViPham!K:K, NhatKy_ViPham!E:E, "11_Su", NhatKy_ViPham!F:F, B38, NhatKy_ViPham!C:C, "T18")</f>
        <v>100</v>
      </c>
      <c r="AJ38" s="6">
        <f>100 + SUMIFS(NhatKy_ViPham!J:J, NhatKy_ViPham!E:E, "11_Su", NhatKy_ViPham!F:F, B38, NhatKy_ViPham!C:C, "T19") - SUMIFS(NhatKy_ViPham!K:K, NhatKy_ViPham!E:E, "11_Su", NhatKy_ViPham!F:F, B38, NhatKy_ViPham!C:C, "T19")</f>
        <v>100</v>
      </c>
      <c r="AK38" s="6">
        <f>100 + SUMIFS(NhatKy_ViPham!J:J, NhatKy_ViPham!E:E, "11_Su", NhatKy_ViPham!F:F, B38, NhatKy_ViPham!C:C, "T20") - SUMIFS(NhatKy_ViPham!K:K, NhatKy_ViPham!E:E, "11_Su", NhatKy_ViPham!F:F, B38, NhatKy_ViPham!C:C, "T20")</f>
        <v>100</v>
      </c>
      <c r="AL38" s="6">
        <f>100 + SUMIFS(NhatKy_ViPham!J:J, NhatKy_ViPham!E:E, "11_Su", NhatKy_ViPham!F:F, B38, NhatKy_ViPham!C:C, "T21") - SUMIFS(NhatKy_ViPham!K:K, NhatKy_ViPham!E:E, "11_Su", NhatKy_ViPham!F:F, B38, NhatKy_ViPham!C:C, "T21")</f>
        <v>100</v>
      </c>
      <c r="AM38" s="6">
        <f>100 + SUMIFS(NhatKy_ViPham!J:J, NhatKy_ViPham!E:E, "11_Su", NhatKy_ViPham!F:F, B38, NhatKy_ViPham!C:C, "T22") - SUMIFS(NhatKy_ViPham!K:K, NhatKy_ViPham!E:E, "11_Su", NhatKy_ViPham!F:F, B38, NhatKy_ViPham!C:C, "T22")</f>
        <v>100</v>
      </c>
      <c r="AN38" s="6">
        <f>100 + SUMIFS(NhatKy_ViPham!J:J, NhatKy_ViPham!E:E, "11_Su", NhatKy_ViPham!F:F, B38, NhatKy_ViPham!C:C, "T23") - SUMIFS(NhatKy_ViPham!K:K, NhatKy_ViPham!E:E, "11_Su", NhatKy_ViPham!F:F, B38, NhatKy_ViPham!C:C, "T23")</f>
        <v>100</v>
      </c>
      <c r="AO38" s="6">
        <f>100 + SUMIFS(NhatKy_ViPham!J:J, NhatKy_ViPham!E:E, "11_Su", NhatKy_ViPham!F:F, B38, NhatKy_ViPham!C:C, "T24") - SUMIFS(NhatKy_ViPham!K:K, NhatKy_ViPham!E:E, "11_Su", NhatKy_ViPham!F:F, B38, NhatKy_ViPham!C:C, "T24")</f>
        <v>100</v>
      </c>
      <c r="AP38" s="6">
        <f>100 + SUMIFS(NhatKy_ViPham!J:J, NhatKy_ViPham!E:E, "11_Su", NhatKy_ViPham!F:F, B38, NhatKy_ViPham!C:C, "T25") - SUMIFS(NhatKy_ViPham!K:K, NhatKy_ViPham!E:E, "11_Su", NhatKy_ViPham!F:F, B38, NhatKy_ViPham!C:C, "T25")</f>
        <v>100</v>
      </c>
      <c r="AQ38" s="6">
        <f>100 + SUMIFS(NhatKy_ViPham!J:J, NhatKy_ViPham!E:E, "11_Su", NhatKy_ViPham!F:F, B38, NhatKy_ViPham!C:C, "T26") - SUMIFS(NhatKy_ViPham!K:K, NhatKy_ViPham!E:E, "11_Su", NhatKy_ViPham!F:F, B38, NhatKy_ViPham!C:C, "T26")</f>
        <v>100</v>
      </c>
      <c r="AR38" s="6">
        <f>100 + SUMIFS(NhatKy_ViPham!J:J, NhatKy_ViPham!E:E, "11_Su", NhatKy_ViPham!F:F, B38, NhatKy_ViPham!C:C, "T27") - SUMIFS(NhatKy_ViPham!K:K, NhatKy_ViPham!E:E, "11_Su", NhatKy_ViPham!F:F, B38, NhatKy_ViPham!C:C, "T27")</f>
        <v>100</v>
      </c>
      <c r="AS38" s="6">
        <f>100 + SUMIFS(NhatKy_ViPham!J:J, NhatKy_ViPham!E:E, "11_Su", NhatKy_ViPham!F:F, B38, NhatKy_ViPham!C:C, "T28") - SUMIFS(NhatKy_ViPham!K:K, NhatKy_ViPham!E:E, "11_Su", NhatKy_ViPham!F:F, B38, NhatKy_ViPham!C:C, "T28")</f>
        <v>100</v>
      </c>
      <c r="AT38" s="6">
        <f>100 + SUMIFS(NhatKy_ViPham!J:J, NhatKy_ViPham!E:E, "11_Su", NhatKy_ViPham!F:F, B38, NhatKy_ViPham!C:C, "T29") - SUMIFS(NhatKy_ViPham!K:K, NhatKy_ViPham!E:E, "11_Su", NhatKy_ViPham!F:F, B38, NhatKy_ViPham!C:C, "T29")</f>
        <v>100</v>
      </c>
      <c r="AU38" s="6">
        <f>100 + SUMIFS(NhatKy_ViPham!J:J, NhatKy_ViPham!E:E, "11_Su", NhatKy_ViPham!F:F, B38, NhatKy_ViPham!C:C, "T30") - SUMIFS(NhatKy_ViPham!K:K, NhatKy_ViPham!E:E, "11_Su", NhatKy_ViPham!F:F, B38, NhatKy_ViPham!C:C, "T30")</f>
        <v>100</v>
      </c>
      <c r="AV38" s="6">
        <f>100 + SUMIFS(NhatKy_ViPham!J:J, NhatKy_ViPham!E:E, "11_Su", NhatKy_ViPham!F:F, B38, NhatKy_ViPham!C:C, "T31") - SUMIFS(NhatKy_ViPham!K:K, NhatKy_ViPham!E:E, "11_Su", NhatKy_ViPham!F:F, B38, NhatKy_ViPham!C:C, "T31")</f>
        <v>100</v>
      </c>
      <c r="AW38" s="6">
        <f>100 + SUMIFS(NhatKy_ViPham!J:J, NhatKy_ViPham!E:E, "11_Su", NhatKy_ViPham!F:F, B38, NhatKy_ViPham!C:C, "T32") - SUMIFS(NhatKy_ViPham!K:K, NhatKy_ViPham!E:E, "11_Su", NhatKy_ViPham!F:F, B38, NhatKy_ViPham!C:C, "T32")</f>
        <v>100</v>
      </c>
      <c r="AX38" s="6">
        <f>100 + SUMIFS(NhatKy_ViPham!J:J, NhatKy_ViPham!E:E, "11_Su", NhatKy_ViPham!F:F, B38, NhatKy_ViPham!C:C, "T33") - SUMIFS(NhatKy_ViPham!K:K, NhatKy_ViPham!E:E, "11_Su", NhatKy_ViPham!F:F, B38, NhatKy_ViPham!C:C, "T33")</f>
        <v>100</v>
      </c>
      <c r="AY38" s="6">
        <f>100 + SUMIFS(NhatKy_ViPham!J:J, NhatKy_ViPham!E:E, "11_Su", NhatKy_ViPham!F:F, B38, NhatKy_ViPham!C:C, "T34") - SUMIFS(NhatKy_ViPham!K:K, NhatKy_ViPham!E:E, "11_Su", NhatKy_ViPham!F:F, B38, NhatKy_ViPham!C:C, "T34")</f>
        <v>100</v>
      </c>
      <c r="AZ38" s="6">
        <f>100 + SUMIFS(NhatKy_ViPham!J:J, NhatKy_ViPham!E:E, "11_Su", NhatKy_ViPham!F:F, B38, NhatKy_ViPham!C:C, "T35") - SUMIFS(NhatKy_ViPham!K:K, NhatKy_ViPham!E:E, "11_Su", NhatKy_ViPham!F:F, B38, NhatKy_ViPham!C:C, "T35")</f>
        <v>100</v>
      </c>
      <c r="BA38" s="12">
        <f t="shared" si="0"/>
        <v>100</v>
      </c>
      <c r="BB38" s="11" t="s">
        <v>430</v>
      </c>
      <c r="BC38" s="16" t="str">
        <f t="shared" si="1"/>
        <v>Tốt</v>
      </c>
      <c r="BD38" s="15" t="str">
        <f t="shared" si="2"/>
        <v>🟢 BÌNH THƯỜNG</v>
      </c>
    </row>
    <row r="39" spans="1:56" x14ac:dyDescent="0.25">
      <c r="A39" s="4">
        <v>31</v>
      </c>
      <c r="B39" s="10" t="s">
        <v>1978</v>
      </c>
      <c r="C39" s="4" t="s">
        <v>1425</v>
      </c>
      <c r="D39" s="4" t="s">
        <v>429</v>
      </c>
      <c r="E39" s="11" t="s">
        <v>430</v>
      </c>
      <c r="F39" s="7">
        <f>SUMIFS(NhatKy_ViPham!K:K, NhatKy_ViPham!E:E, "11_Su", NhatKy_ViPham!F:F, B39, NhatKy_ViPham!H:H, "L01")</f>
        <v>0</v>
      </c>
      <c r="G39" s="7">
        <f>SUMIFS(NhatKy_ViPham!K:K, NhatKy_ViPham!E:E, "11_Su", NhatKy_ViPham!F:F, B39, NhatKy_ViPham!H:H, "L02")</f>
        <v>0</v>
      </c>
      <c r="H39" s="7">
        <f>SUMIFS(NhatKy_ViPham!K:K, NhatKy_ViPham!E:E, "11_Su", NhatKy_ViPham!F:F, B39, NhatKy_ViPham!H:H, "L03")</f>
        <v>0</v>
      </c>
      <c r="I39" s="7">
        <f>SUMIFS(NhatKy_ViPham!K:K, NhatKy_ViPham!E:E, "11_Su", NhatKy_ViPham!F:F, B39, NhatKy_ViPham!H:H, "L04")</f>
        <v>0</v>
      </c>
      <c r="J39" s="7">
        <f>SUMIFS(NhatKy_ViPham!K:K, NhatKy_ViPham!E:E, "11_Su", NhatKy_ViPham!F:F, B39, NhatKy_ViPham!H:H, "L05")</f>
        <v>0</v>
      </c>
      <c r="K39" s="7">
        <f>SUMIFS(NhatKy_ViPham!K:K, NhatKy_ViPham!E:E, "11_Su", NhatKy_ViPham!F:F, B39, NhatKy_ViPham!H:H, "L06")</f>
        <v>0</v>
      </c>
      <c r="L39" s="7">
        <f>SUMIFS(NhatKy_ViPham!K:K, NhatKy_ViPham!E:E, "11_Su", NhatKy_ViPham!F:F, B39, NhatKy_ViPham!H:H, "L07")</f>
        <v>0</v>
      </c>
      <c r="M39" s="7">
        <f>SUMIFS(NhatKy_ViPham!K:K, NhatKy_ViPham!E:E, "11_Su", NhatKy_ViPham!F:F, B39, NhatKy_ViPham!H:H, "L08")</f>
        <v>0</v>
      </c>
      <c r="N39" s="7">
        <f>SUMIFS(NhatKy_ViPham!K:K, NhatKy_ViPham!E:E, "11_Su", NhatKy_ViPham!F:F, B39, NhatKy_ViPham!H:H, "L09")</f>
        <v>0</v>
      </c>
      <c r="O39" s="7">
        <f>SUMIFS(NhatKy_ViPham!K:K, NhatKy_ViPham!E:E, "11_Su", NhatKy_ViPham!F:F, B39, NhatKy_ViPham!H:H, "L10")</f>
        <v>0</v>
      </c>
      <c r="P39" s="12">
        <f>SUMIFS(NhatKy_ViPham!J:J, NhatKy_ViPham!E:E, "11_Su", NhatKy_ViPham!F:F, B39)</f>
        <v>0</v>
      </c>
      <c r="Q39" s="13">
        <f>SUMIFS(NhatKy_ViPham!K:K, NhatKy_ViPham!E:E, "11_Su", NhatKy_ViPham!F:F, B39)</f>
        <v>0</v>
      </c>
      <c r="R39" s="7">
        <f>100 + SUMIFS(NhatKy_ViPham!J:J, NhatKy_ViPham!E:E, "11_Su", NhatKy_ViPham!F:F, B39, NhatKy_ViPham!C:C, "T1") - SUMIFS(NhatKy_ViPham!K:K, NhatKy_ViPham!E:E, "11_Su", NhatKy_ViPham!F:F, B39, NhatKy_ViPham!C:C, "T1")</f>
        <v>100</v>
      </c>
      <c r="S39" s="7">
        <f>100 + SUMIFS(NhatKy_ViPham!J:J, NhatKy_ViPham!E:E, "11_Su", NhatKy_ViPham!F:F, B39, NhatKy_ViPham!C:C, "T2") - SUMIFS(NhatKy_ViPham!K:K, NhatKy_ViPham!E:E, "11_Su", NhatKy_ViPham!F:F, B39, NhatKy_ViPham!C:C, "T2")</f>
        <v>100</v>
      </c>
      <c r="T39" s="7">
        <f>100 + SUMIFS(NhatKy_ViPham!J:J, NhatKy_ViPham!E:E, "11_Su", NhatKy_ViPham!F:F, B39, NhatKy_ViPham!C:C, "T3") - SUMIFS(NhatKy_ViPham!K:K, NhatKy_ViPham!E:E, "11_Su", NhatKy_ViPham!F:F, B39, NhatKy_ViPham!C:C, "T3")</f>
        <v>100</v>
      </c>
      <c r="U39" s="7">
        <f>100 + SUMIFS(NhatKy_ViPham!J:J, NhatKy_ViPham!E:E, "11_Su", NhatKy_ViPham!F:F, B39, NhatKy_ViPham!C:C, "T4") - SUMIFS(NhatKy_ViPham!K:K, NhatKy_ViPham!E:E, "11_Su", NhatKy_ViPham!F:F, B39, NhatKy_ViPham!C:C, "T4")</f>
        <v>100</v>
      </c>
      <c r="V39" s="7">
        <f>100 + SUMIFS(NhatKy_ViPham!J:J, NhatKy_ViPham!E:E, "11_Su", NhatKy_ViPham!F:F, B39, NhatKy_ViPham!C:C, "T5") - SUMIFS(NhatKy_ViPham!K:K, NhatKy_ViPham!E:E, "11_Su", NhatKy_ViPham!F:F, B39, NhatKy_ViPham!C:C, "T5")</f>
        <v>100</v>
      </c>
      <c r="W39" s="7">
        <f>100 + SUMIFS(NhatKy_ViPham!J:J, NhatKy_ViPham!E:E, "11_Su", NhatKy_ViPham!F:F, B39, NhatKy_ViPham!C:C, "T6") - SUMIFS(NhatKy_ViPham!K:K, NhatKy_ViPham!E:E, "11_Su", NhatKy_ViPham!F:F, B39, NhatKy_ViPham!C:C, "T6")</f>
        <v>100</v>
      </c>
      <c r="X39" s="7">
        <f>100 + SUMIFS(NhatKy_ViPham!J:J, NhatKy_ViPham!E:E, "11_Su", NhatKy_ViPham!F:F, B39, NhatKy_ViPham!C:C, "T7") - SUMIFS(NhatKy_ViPham!K:K, NhatKy_ViPham!E:E, "11_Su", NhatKy_ViPham!F:F, B39, NhatKy_ViPham!C:C, "T7")</f>
        <v>100</v>
      </c>
      <c r="Y39" s="7">
        <f>100 + SUMIFS(NhatKy_ViPham!J:J, NhatKy_ViPham!E:E, "11_Su", NhatKy_ViPham!F:F, B39, NhatKy_ViPham!C:C, "T8") - SUMIFS(NhatKy_ViPham!K:K, NhatKy_ViPham!E:E, "11_Su", NhatKy_ViPham!F:F, B39, NhatKy_ViPham!C:C, "T8")</f>
        <v>100</v>
      </c>
      <c r="Z39" s="7">
        <f>100 + SUMIFS(NhatKy_ViPham!J:J, NhatKy_ViPham!E:E, "11_Su", NhatKy_ViPham!F:F, B39, NhatKy_ViPham!C:C, "T9") - SUMIFS(NhatKy_ViPham!K:K, NhatKy_ViPham!E:E, "11_Su", NhatKy_ViPham!F:F, B39, NhatKy_ViPham!C:C, "T9")</f>
        <v>100</v>
      </c>
      <c r="AA39" s="7">
        <f>100 + SUMIFS(NhatKy_ViPham!J:J, NhatKy_ViPham!E:E, "11_Su", NhatKy_ViPham!F:F, B39, NhatKy_ViPham!C:C, "T10") - SUMIFS(NhatKy_ViPham!K:K, NhatKy_ViPham!E:E, "11_Su", NhatKy_ViPham!F:F, B39, NhatKy_ViPham!C:C, "T10")</f>
        <v>100</v>
      </c>
      <c r="AB39" s="7">
        <f>100 + SUMIFS(NhatKy_ViPham!J:J, NhatKy_ViPham!E:E, "11_Su", NhatKy_ViPham!F:F, B39, NhatKy_ViPham!C:C, "T11") - SUMIFS(NhatKy_ViPham!K:K, NhatKy_ViPham!E:E, "11_Su", NhatKy_ViPham!F:F, B39, NhatKy_ViPham!C:C, "T11")</f>
        <v>100</v>
      </c>
      <c r="AC39" s="7">
        <f>100 + SUMIFS(NhatKy_ViPham!J:J, NhatKy_ViPham!E:E, "11_Su", NhatKy_ViPham!F:F, B39, NhatKy_ViPham!C:C, "T12") - SUMIFS(NhatKy_ViPham!K:K, NhatKy_ViPham!E:E, "11_Su", NhatKy_ViPham!F:F, B39, NhatKy_ViPham!C:C, "T12")</f>
        <v>100</v>
      </c>
      <c r="AD39" s="7">
        <f>100 + SUMIFS(NhatKy_ViPham!J:J, NhatKy_ViPham!E:E, "11_Su", NhatKy_ViPham!F:F, B39, NhatKy_ViPham!C:C, "T13") - SUMIFS(NhatKy_ViPham!K:K, NhatKy_ViPham!E:E, "11_Su", NhatKy_ViPham!F:F, B39, NhatKy_ViPham!C:C, "T13")</f>
        <v>100</v>
      </c>
      <c r="AE39" s="7">
        <f>100 + SUMIFS(NhatKy_ViPham!J:J, NhatKy_ViPham!E:E, "11_Su", NhatKy_ViPham!F:F, B39, NhatKy_ViPham!C:C, "T14") - SUMIFS(NhatKy_ViPham!K:K, NhatKy_ViPham!E:E, "11_Su", NhatKy_ViPham!F:F, B39, NhatKy_ViPham!C:C, "T14")</f>
        <v>100</v>
      </c>
      <c r="AF39" s="7">
        <f>100 + SUMIFS(NhatKy_ViPham!J:J, NhatKy_ViPham!E:E, "11_Su", NhatKy_ViPham!F:F, B39, NhatKy_ViPham!C:C, "T15") - SUMIFS(NhatKy_ViPham!K:K, NhatKy_ViPham!E:E, "11_Su", NhatKy_ViPham!F:F, B39, NhatKy_ViPham!C:C, "T15")</f>
        <v>100</v>
      </c>
      <c r="AG39" s="7">
        <f>100 + SUMIFS(NhatKy_ViPham!J:J, NhatKy_ViPham!E:E, "11_Su", NhatKy_ViPham!F:F, B39, NhatKy_ViPham!C:C, "T16") - SUMIFS(NhatKy_ViPham!K:K, NhatKy_ViPham!E:E, "11_Su", NhatKy_ViPham!F:F, B39, NhatKy_ViPham!C:C, "T16")</f>
        <v>100</v>
      </c>
      <c r="AH39" s="7">
        <f>100 + SUMIFS(NhatKy_ViPham!J:J, NhatKy_ViPham!E:E, "11_Su", NhatKy_ViPham!F:F, B39, NhatKy_ViPham!C:C, "T17") - SUMIFS(NhatKy_ViPham!K:K, NhatKy_ViPham!E:E, "11_Su", NhatKy_ViPham!F:F, B39, NhatKy_ViPham!C:C, "T17")</f>
        <v>100</v>
      </c>
      <c r="AI39" s="7">
        <f>100 + SUMIFS(NhatKy_ViPham!J:J, NhatKy_ViPham!E:E, "11_Su", NhatKy_ViPham!F:F, B39, NhatKy_ViPham!C:C, "T18") - SUMIFS(NhatKy_ViPham!K:K, NhatKy_ViPham!E:E, "11_Su", NhatKy_ViPham!F:F, B39, NhatKy_ViPham!C:C, "T18")</f>
        <v>100</v>
      </c>
      <c r="AJ39" s="7">
        <f>100 + SUMIFS(NhatKy_ViPham!J:J, NhatKy_ViPham!E:E, "11_Su", NhatKy_ViPham!F:F, B39, NhatKy_ViPham!C:C, "T19") - SUMIFS(NhatKy_ViPham!K:K, NhatKy_ViPham!E:E, "11_Su", NhatKy_ViPham!F:F, B39, NhatKy_ViPham!C:C, "T19")</f>
        <v>100</v>
      </c>
      <c r="AK39" s="7">
        <f>100 + SUMIFS(NhatKy_ViPham!J:J, NhatKy_ViPham!E:E, "11_Su", NhatKy_ViPham!F:F, B39, NhatKy_ViPham!C:C, "T20") - SUMIFS(NhatKy_ViPham!K:K, NhatKy_ViPham!E:E, "11_Su", NhatKy_ViPham!F:F, B39, NhatKy_ViPham!C:C, "T20")</f>
        <v>100</v>
      </c>
      <c r="AL39" s="7">
        <f>100 + SUMIFS(NhatKy_ViPham!J:J, NhatKy_ViPham!E:E, "11_Su", NhatKy_ViPham!F:F, B39, NhatKy_ViPham!C:C, "T21") - SUMIFS(NhatKy_ViPham!K:K, NhatKy_ViPham!E:E, "11_Su", NhatKy_ViPham!F:F, B39, NhatKy_ViPham!C:C, "T21")</f>
        <v>100</v>
      </c>
      <c r="AM39" s="7">
        <f>100 + SUMIFS(NhatKy_ViPham!J:J, NhatKy_ViPham!E:E, "11_Su", NhatKy_ViPham!F:F, B39, NhatKy_ViPham!C:C, "T22") - SUMIFS(NhatKy_ViPham!K:K, NhatKy_ViPham!E:E, "11_Su", NhatKy_ViPham!F:F, B39, NhatKy_ViPham!C:C, "T22")</f>
        <v>100</v>
      </c>
      <c r="AN39" s="7">
        <f>100 + SUMIFS(NhatKy_ViPham!J:J, NhatKy_ViPham!E:E, "11_Su", NhatKy_ViPham!F:F, B39, NhatKy_ViPham!C:C, "T23") - SUMIFS(NhatKy_ViPham!K:K, NhatKy_ViPham!E:E, "11_Su", NhatKy_ViPham!F:F, B39, NhatKy_ViPham!C:C, "T23")</f>
        <v>100</v>
      </c>
      <c r="AO39" s="7">
        <f>100 + SUMIFS(NhatKy_ViPham!J:J, NhatKy_ViPham!E:E, "11_Su", NhatKy_ViPham!F:F, B39, NhatKy_ViPham!C:C, "T24") - SUMIFS(NhatKy_ViPham!K:K, NhatKy_ViPham!E:E, "11_Su", NhatKy_ViPham!F:F, B39, NhatKy_ViPham!C:C, "T24")</f>
        <v>100</v>
      </c>
      <c r="AP39" s="7">
        <f>100 + SUMIFS(NhatKy_ViPham!J:J, NhatKy_ViPham!E:E, "11_Su", NhatKy_ViPham!F:F, B39, NhatKy_ViPham!C:C, "T25") - SUMIFS(NhatKy_ViPham!K:K, NhatKy_ViPham!E:E, "11_Su", NhatKy_ViPham!F:F, B39, NhatKy_ViPham!C:C, "T25")</f>
        <v>100</v>
      </c>
      <c r="AQ39" s="7">
        <f>100 + SUMIFS(NhatKy_ViPham!J:J, NhatKy_ViPham!E:E, "11_Su", NhatKy_ViPham!F:F, B39, NhatKy_ViPham!C:C, "T26") - SUMIFS(NhatKy_ViPham!K:K, NhatKy_ViPham!E:E, "11_Su", NhatKy_ViPham!F:F, B39, NhatKy_ViPham!C:C, "T26")</f>
        <v>100</v>
      </c>
      <c r="AR39" s="7">
        <f>100 + SUMIFS(NhatKy_ViPham!J:J, NhatKy_ViPham!E:E, "11_Su", NhatKy_ViPham!F:F, B39, NhatKy_ViPham!C:C, "T27") - SUMIFS(NhatKy_ViPham!K:K, NhatKy_ViPham!E:E, "11_Su", NhatKy_ViPham!F:F, B39, NhatKy_ViPham!C:C, "T27")</f>
        <v>100</v>
      </c>
      <c r="AS39" s="7">
        <f>100 + SUMIFS(NhatKy_ViPham!J:J, NhatKy_ViPham!E:E, "11_Su", NhatKy_ViPham!F:F, B39, NhatKy_ViPham!C:C, "T28") - SUMIFS(NhatKy_ViPham!K:K, NhatKy_ViPham!E:E, "11_Su", NhatKy_ViPham!F:F, B39, NhatKy_ViPham!C:C, "T28")</f>
        <v>100</v>
      </c>
      <c r="AT39" s="7">
        <f>100 + SUMIFS(NhatKy_ViPham!J:J, NhatKy_ViPham!E:E, "11_Su", NhatKy_ViPham!F:F, B39, NhatKy_ViPham!C:C, "T29") - SUMIFS(NhatKy_ViPham!K:K, NhatKy_ViPham!E:E, "11_Su", NhatKy_ViPham!F:F, B39, NhatKy_ViPham!C:C, "T29")</f>
        <v>100</v>
      </c>
      <c r="AU39" s="7">
        <f>100 + SUMIFS(NhatKy_ViPham!J:J, NhatKy_ViPham!E:E, "11_Su", NhatKy_ViPham!F:F, B39, NhatKy_ViPham!C:C, "T30") - SUMIFS(NhatKy_ViPham!K:K, NhatKy_ViPham!E:E, "11_Su", NhatKy_ViPham!F:F, B39, NhatKy_ViPham!C:C, "T30")</f>
        <v>100</v>
      </c>
      <c r="AV39" s="7">
        <f>100 + SUMIFS(NhatKy_ViPham!J:J, NhatKy_ViPham!E:E, "11_Su", NhatKy_ViPham!F:F, B39, NhatKy_ViPham!C:C, "T31") - SUMIFS(NhatKy_ViPham!K:K, NhatKy_ViPham!E:E, "11_Su", NhatKy_ViPham!F:F, B39, NhatKy_ViPham!C:C, "T31")</f>
        <v>100</v>
      </c>
      <c r="AW39" s="7">
        <f>100 + SUMIFS(NhatKy_ViPham!J:J, NhatKy_ViPham!E:E, "11_Su", NhatKy_ViPham!F:F, B39, NhatKy_ViPham!C:C, "T32") - SUMIFS(NhatKy_ViPham!K:K, NhatKy_ViPham!E:E, "11_Su", NhatKy_ViPham!F:F, B39, NhatKy_ViPham!C:C, "T32")</f>
        <v>100</v>
      </c>
      <c r="AX39" s="7">
        <f>100 + SUMIFS(NhatKy_ViPham!J:J, NhatKy_ViPham!E:E, "11_Su", NhatKy_ViPham!F:F, B39, NhatKy_ViPham!C:C, "T33") - SUMIFS(NhatKy_ViPham!K:K, NhatKy_ViPham!E:E, "11_Su", NhatKy_ViPham!F:F, B39, NhatKy_ViPham!C:C, "T33")</f>
        <v>100</v>
      </c>
      <c r="AY39" s="7">
        <f>100 + SUMIFS(NhatKy_ViPham!J:J, NhatKy_ViPham!E:E, "11_Su", NhatKy_ViPham!F:F, B39, NhatKy_ViPham!C:C, "T34") - SUMIFS(NhatKy_ViPham!K:K, NhatKy_ViPham!E:E, "11_Su", NhatKy_ViPham!F:F, B39, NhatKy_ViPham!C:C, "T34")</f>
        <v>100</v>
      </c>
      <c r="AZ39" s="7">
        <f>100 + SUMIFS(NhatKy_ViPham!J:J, NhatKy_ViPham!E:E, "11_Su", NhatKy_ViPham!F:F, B39, NhatKy_ViPham!C:C, "T35") - SUMIFS(NhatKy_ViPham!K:K, NhatKy_ViPham!E:E, "11_Su", NhatKy_ViPham!F:F, B39, NhatKy_ViPham!C:C, "T35")</f>
        <v>100</v>
      </c>
      <c r="BA39" s="12">
        <f t="shared" si="0"/>
        <v>100</v>
      </c>
      <c r="BB39" s="11" t="s">
        <v>430</v>
      </c>
      <c r="BC39" s="14" t="str">
        <f t="shared" si="1"/>
        <v>Tốt</v>
      </c>
      <c r="BD39" s="10" t="str">
        <f t="shared" si="2"/>
        <v>🟢 BÌNH THƯỜNG</v>
      </c>
    </row>
    <row r="40" spans="1:56" x14ac:dyDescent="0.25">
      <c r="A40" s="5">
        <v>32</v>
      </c>
      <c r="B40" s="15" t="s">
        <v>1979</v>
      </c>
      <c r="C40" s="5" t="s">
        <v>1459</v>
      </c>
      <c r="D40" s="5" t="s">
        <v>429</v>
      </c>
      <c r="E40" s="11" t="s">
        <v>430</v>
      </c>
      <c r="F40" s="6">
        <f>SUMIFS(NhatKy_ViPham!K:K, NhatKy_ViPham!E:E, "11_Su", NhatKy_ViPham!F:F, B40, NhatKy_ViPham!H:H, "L01")</f>
        <v>0</v>
      </c>
      <c r="G40" s="6">
        <f>SUMIFS(NhatKy_ViPham!K:K, NhatKy_ViPham!E:E, "11_Su", NhatKy_ViPham!F:F, B40, NhatKy_ViPham!H:H, "L02")</f>
        <v>0</v>
      </c>
      <c r="H40" s="6">
        <f>SUMIFS(NhatKy_ViPham!K:K, NhatKy_ViPham!E:E, "11_Su", NhatKy_ViPham!F:F, B40, NhatKy_ViPham!H:H, "L03")</f>
        <v>0</v>
      </c>
      <c r="I40" s="6">
        <f>SUMIFS(NhatKy_ViPham!K:K, NhatKy_ViPham!E:E, "11_Su", NhatKy_ViPham!F:F, B40, NhatKy_ViPham!H:H, "L04")</f>
        <v>0</v>
      </c>
      <c r="J40" s="6">
        <f>SUMIFS(NhatKy_ViPham!K:K, NhatKy_ViPham!E:E, "11_Su", NhatKy_ViPham!F:F, B40, NhatKy_ViPham!H:H, "L05")</f>
        <v>0</v>
      </c>
      <c r="K40" s="6">
        <f>SUMIFS(NhatKy_ViPham!K:K, NhatKy_ViPham!E:E, "11_Su", NhatKy_ViPham!F:F, B40, NhatKy_ViPham!H:H, "L06")</f>
        <v>0</v>
      </c>
      <c r="L40" s="6">
        <f>SUMIFS(NhatKy_ViPham!K:K, NhatKy_ViPham!E:E, "11_Su", NhatKy_ViPham!F:F, B40, NhatKy_ViPham!H:H, "L07")</f>
        <v>0</v>
      </c>
      <c r="M40" s="6">
        <f>SUMIFS(NhatKy_ViPham!K:K, NhatKy_ViPham!E:E, "11_Su", NhatKy_ViPham!F:F, B40, NhatKy_ViPham!H:H, "L08")</f>
        <v>0</v>
      </c>
      <c r="N40" s="6">
        <f>SUMIFS(NhatKy_ViPham!K:K, NhatKy_ViPham!E:E, "11_Su", NhatKy_ViPham!F:F, B40, NhatKy_ViPham!H:H, "L09")</f>
        <v>0</v>
      </c>
      <c r="O40" s="6">
        <f>SUMIFS(NhatKy_ViPham!K:K, NhatKy_ViPham!E:E, "11_Su", NhatKy_ViPham!F:F, B40, NhatKy_ViPham!H:H, "L10")</f>
        <v>0</v>
      </c>
      <c r="P40" s="12">
        <f>SUMIFS(NhatKy_ViPham!J:J, NhatKy_ViPham!E:E, "11_Su", NhatKy_ViPham!F:F, B40)</f>
        <v>0</v>
      </c>
      <c r="Q40" s="13">
        <f>SUMIFS(NhatKy_ViPham!K:K, NhatKy_ViPham!E:E, "11_Su", NhatKy_ViPham!F:F, B40)</f>
        <v>0</v>
      </c>
      <c r="R40" s="6">
        <f>100 + SUMIFS(NhatKy_ViPham!J:J, NhatKy_ViPham!E:E, "11_Su", NhatKy_ViPham!F:F, B40, NhatKy_ViPham!C:C, "T1") - SUMIFS(NhatKy_ViPham!K:K, NhatKy_ViPham!E:E, "11_Su", NhatKy_ViPham!F:F, B40, NhatKy_ViPham!C:C, "T1")</f>
        <v>100</v>
      </c>
      <c r="S40" s="6">
        <f>100 + SUMIFS(NhatKy_ViPham!J:J, NhatKy_ViPham!E:E, "11_Su", NhatKy_ViPham!F:F, B40, NhatKy_ViPham!C:C, "T2") - SUMIFS(NhatKy_ViPham!K:K, NhatKy_ViPham!E:E, "11_Su", NhatKy_ViPham!F:F, B40, NhatKy_ViPham!C:C, "T2")</f>
        <v>100</v>
      </c>
      <c r="T40" s="6">
        <f>100 + SUMIFS(NhatKy_ViPham!J:J, NhatKy_ViPham!E:E, "11_Su", NhatKy_ViPham!F:F, B40, NhatKy_ViPham!C:C, "T3") - SUMIFS(NhatKy_ViPham!K:K, NhatKy_ViPham!E:E, "11_Su", NhatKy_ViPham!F:F, B40, NhatKy_ViPham!C:C, "T3")</f>
        <v>100</v>
      </c>
      <c r="U40" s="6">
        <f>100 + SUMIFS(NhatKy_ViPham!J:J, NhatKy_ViPham!E:E, "11_Su", NhatKy_ViPham!F:F, B40, NhatKy_ViPham!C:C, "T4") - SUMIFS(NhatKy_ViPham!K:K, NhatKy_ViPham!E:E, "11_Su", NhatKy_ViPham!F:F, B40, NhatKy_ViPham!C:C, "T4")</f>
        <v>100</v>
      </c>
      <c r="V40" s="6">
        <f>100 + SUMIFS(NhatKy_ViPham!J:J, NhatKy_ViPham!E:E, "11_Su", NhatKy_ViPham!F:F, B40, NhatKy_ViPham!C:C, "T5") - SUMIFS(NhatKy_ViPham!K:K, NhatKy_ViPham!E:E, "11_Su", NhatKy_ViPham!F:F, B40, NhatKy_ViPham!C:C, "T5")</f>
        <v>100</v>
      </c>
      <c r="W40" s="6">
        <f>100 + SUMIFS(NhatKy_ViPham!J:J, NhatKy_ViPham!E:E, "11_Su", NhatKy_ViPham!F:F, B40, NhatKy_ViPham!C:C, "T6") - SUMIFS(NhatKy_ViPham!K:K, NhatKy_ViPham!E:E, "11_Su", NhatKy_ViPham!F:F, B40, NhatKy_ViPham!C:C, "T6")</f>
        <v>100</v>
      </c>
      <c r="X40" s="6">
        <f>100 + SUMIFS(NhatKy_ViPham!J:J, NhatKy_ViPham!E:E, "11_Su", NhatKy_ViPham!F:F, B40, NhatKy_ViPham!C:C, "T7") - SUMIFS(NhatKy_ViPham!K:K, NhatKy_ViPham!E:E, "11_Su", NhatKy_ViPham!F:F, B40, NhatKy_ViPham!C:C, "T7")</f>
        <v>100</v>
      </c>
      <c r="Y40" s="6">
        <f>100 + SUMIFS(NhatKy_ViPham!J:J, NhatKy_ViPham!E:E, "11_Su", NhatKy_ViPham!F:F, B40, NhatKy_ViPham!C:C, "T8") - SUMIFS(NhatKy_ViPham!K:K, NhatKy_ViPham!E:E, "11_Su", NhatKy_ViPham!F:F, B40, NhatKy_ViPham!C:C, "T8")</f>
        <v>100</v>
      </c>
      <c r="Z40" s="6">
        <f>100 + SUMIFS(NhatKy_ViPham!J:J, NhatKy_ViPham!E:E, "11_Su", NhatKy_ViPham!F:F, B40, NhatKy_ViPham!C:C, "T9") - SUMIFS(NhatKy_ViPham!K:K, NhatKy_ViPham!E:E, "11_Su", NhatKy_ViPham!F:F, B40, NhatKy_ViPham!C:C, "T9")</f>
        <v>100</v>
      </c>
      <c r="AA40" s="6">
        <f>100 + SUMIFS(NhatKy_ViPham!J:J, NhatKy_ViPham!E:E, "11_Su", NhatKy_ViPham!F:F, B40, NhatKy_ViPham!C:C, "T10") - SUMIFS(NhatKy_ViPham!K:K, NhatKy_ViPham!E:E, "11_Su", NhatKy_ViPham!F:F, B40, NhatKy_ViPham!C:C, "T10")</f>
        <v>100</v>
      </c>
      <c r="AB40" s="6">
        <f>100 + SUMIFS(NhatKy_ViPham!J:J, NhatKy_ViPham!E:E, "11_Su", NhatKy_ViPham!F:F, B40, NhatKy_ViPham!C:C, "T11") - SUMIFS(NhatKy_ViPham!K:K, NhatKy_ViPham!E:E, "11_Su", NhatKy_ViPham!F:F, B40, NhatKy_ViPham!C:C, "T11")</f>
        <v>100</v>
      </c>
      <c r="AC40" s="6">
        <f>100 + SUMIFS(NhatKy_ViPham!J:J, NhatKy_ViPham!E:E, "11_Su", NhatKy_ViPham!F:F, B40, NhatKy_ViPham!C:C, "T12") - SUMIFS(NhatKy_ViPham!K:K, NhatKy_ViPham!E:E, "11_Su", NhatKy_ViPham!F:F, B40, NhatKy_ViPham!C:C, "T12")</f>
        <v>100</v>
      </c>
      <c r="AD40" s="6">
        <f>100 + SUMIFS(NhatKy_ViPham!J:J, NhatKy_ViPham!E:E, "11_Su", NhatKy_ViPham!F:F, B40, NhatKy_ViPham!C:C, "T13") - SUMIFS(NhatKy_ViPham!K:K, NhatKy_ViPham!E:E, "11_Su", NhatKy_ViPham!F:F, B40, NhatKy_ViPham!C:C, "T13")</f>
        <v>100</v>
      </c>
      <c r="AE40" s="6">
        <f>100 + SUMIFS(NhatKy_ViPham!J:J, NhatKy_ViPham!E:E, "11_Su", NhatKy_ViPham!F:F, B40, NhatKy_ViPham!C:C, "T14") - SUMIFS(NhatKy_ViPham!K:K, NhatKy_ViPham!E:E, "11_Su", NhatKy_ViPham!F:F, B40, NhatKy_ViPham!C:C, "T14")</f>
        <v>100</v>
      </c>
      <c r="AF40" s="6">
        <f>100 + SUMIFS(NhatKy_ViPham!J:J, NhatKy_ViPham!E:E, "11_Su", NhatKy_ViPham!F:F, B40, NhatKy_ViPham!C:C, "T15") - SUMIFS(NhatKy_ViPham!K:K, NhatKy_ViPham!E:E, "11_Su", NhatKy_ViPham!F:F, B40, NhatKy_ViPham!C:C, "T15")</f>
        <v>100</v>
      </c>
      <c r="AG40" s="6">
        <f>100 + SUMIFS(NhatKy_ViPham!J:J, NhatKy_ViPham!E:E, "11_Su", NhatKy_ViPham!F:F, B40, NhatKy_ViPham!C:C, "T16") - SUMIFS(NhatKy_ViPham!K:K, NhatKy_ViPham!E:E, "11_Su", NhatKy_ViPham!F:F, B40, NhatKy_ViPham!C:C, "T16")</f>
        <v>100</v>
      </c>
      <c r="AH40" s="6">
        <f>100 + SUMIFS(NhatKy_ViPham!J:J, NhatKy_ViPham!E:E, "11_Su", NhatKy_ViPham!F:F, B40, NhatKy_ViPham!C:C, "T17") - SUMIFS(NhatKy_ViPham!K:K, NhatKy_ViPham!E:E, "11_Su", NhatKy_ViPham!F:F, B40, NhatKy_ViPham!C:C, "T17")</f>
        <v>100</v>
      </c>
      <c r="AI40" s="6">
        <f>100 + SUMIFS(NhatKy_ViPham!J:J, NhatKy_ViPham!E:E, "11_Su", NhatKy_ViPham!F:F, B40, NhatKy_ViPham!C:C, "T18") - SUMIFS(NhatKy_ViPham!K:K, NhatKy_ViPham!E:E, "11_Su", NhatKy_ViPham!F:F, B40, NhatKy_ViPham!C:C, "T18")</f>
        <v>100</v>
      </c>
      <c r="AJ40" s="6">
        <f>100 + SUMIFS(NhatKy_ViPham!J:J, NhatKy_ViPham!E:E, "11_Su", NhatKy_ViPham!F:F, B40, NhatKy_ViPham!C:C, "T19") - SUMIFS(NhatKy_ViPham!K:K, NhatKy_ViPham!E:E, "11_Su", NhatKy_ViPham!F:F, B40, NhatKy_ViPham!C:C, "T19")</f>
        <v>100</v>
      </c>
      <c r="AK40" s="6">
        <f>100 + SUMIFS(NhatKy_ViPham!J:J, NhatKy_ViPham!E:E, "11_Su", NhatKy_ViPham!F:F, B40, NhatKy_ViPham!C:C, "T20") - SUMIFS(NhatKy_ViPham!K:K, NhatKy_ViPham!E:E, "11_Su", NhatKy_ViPham!F:F, B40, NhatKy_ViPham!C:C, "T20")</f>
        <v>100</v>
      </c>
      <c r="AL40" s="6">
        <f>100 + SUMIFS(NhatKy_ViPham!J:J, NhatKy_ViPham!E:E, "11_Su", NhatKy_ViPham!F:F, B40, NhatKy_ViPham!C:C, "T21") - SUMIFS(NhatKy_ViPham!K:K, NhatKy_ViPham!E:E, "11_Su", NhatKy_ViPham!F:F, B40, NhatKy_ViPham!C:C, "T21")</f>
        <v>100</v>
      </c>
      <c r="AM40" s="6">
        <f>100 + SUMIFS(NhatKy_ViPham!J:J, NhatKy_ViPham!E:E, "11_Su", NhatKy_ViPham!F:F, B40, NhatKy_ViPham!C:C, "T22") - SUMIFS(NhatKy_ViPham!K:K, NhatKy_ViPham!E:E, "11_Su", NhatKy_ViPham!F:F, B40, NhatKy_ViPham!C:C, "T22")</f>
        <v>100</v>
      </c>
      <c r="AN40" s="6">
        <f>100 + SUMIFS(NhatKy_ViPham!J:J, NhatKy_ViPham!E:E, "11_Su", NhatKy_ViPham!F:F, B40, NhatKy_ViPham!C:C, "T23") - SUMIFS(NhatKy_ViPham!K:K, NhatKy_ViPham!E:E, "11_Su", NhatKy_ViPham!F:F, B40, NhatKy_ViPham!C:C, "T23")</f>
        <v>100</v>
      </c>
      <c r="AO40" s="6">
        <f>100 + SUMIFS(NhatKy_ViPham!J:J, NhatKy_ViPham!E:E, "11_Su", NhatKy_ViPham!F:F, B40, NhatKy_ViPham!C:C, "T24") - SUMIFS(NhatKy_ViPham!K:K, NhatKy_ViPham!E:E, "11_Su", NhatKy_ViPham!F:F, B40, NhatKy_ViPham!C:C, "T24")</f>
        <v>100</v>
      </c>
      <c r="AP40" s="6">
        <f>100 + SUMIFS(NhatKy_ViPham!J:J, NhatKy_ViPham!E:E, "11_Su", NhatKy_ViPham!F:F, B40, NhatKy_ViPham!C:C, "T25") - SUMIFS(NhatKy_ViPham!K:K, NhatKy_ViPham!E:E, "11_Su", NhatKy_ViPham!F:F, B40, NhatKy_ViPham!C:C, "T25")</f>
        <v>100</v>
      </c>
      <c r="AQ40" s="6">
        <f>100 + SUMIFS(NhatKy_ViPham!J:J, NhatKy_ViPham!E:E, "11_Su", NhatKy_ViPham!F:F, B40, NhatKy_ViPham!C:C, "T26") - SUMIFS(NhatKy_ViPham!K:K, NhatKy_ViPham!E:E, "11_Su", NhatKy_ViPham!F:F, B40, NhatKy_ViPham!C:C, "T26")</f>
        <v>100</v>
      </c>
      <c r="AR40" s="6">
        <f>100 + SUMIFS(NhatKy_ViPham!J:J, NhatKy_ViPham!E:E, "11_Su", NhatKy_ViPham!F:F, B40, NhatKy_ViPham!C:C, "T27") - SUMIFS(NhatKy_ViPham!K:K, NhatKy_ViPham!E:E, "11_Su", NhatKy_ViPham!F:F, B40, NhatKy_ViPham!C:C, "T27")</f>
        <v>100</v>
      </c>
      <c r="AS40" s="6">
        <f>100 + SUMIFS(NhatKy_ViPham!J:J, NhatKy_ViPham!E:E, "11_Su", NhatKy_ViPham!F:F, B40, NhatKy_ViPham!C:C, "T28") - SUMIFS(NhatKy_ViPham!K:K, NhatKy_ViPham!E:E, "11_Su", NhatKy_ViPham!F:F, B40, NhatKy_ViPham!C:C, "T28")</f>
        <v>100</v>
      </c>
      <c r="AT40" s="6">
        <f>100 + SUMIFS(NhatKy_ViPham!J:J, NhatKy_ViPham!E:E, "11_Su", NhatKy_ViPham!F:F, B40, NhatKy_ViPham!C:C, "T29") - SUMIFS(NhatKy_ViPham!K:K, NhatKy_ViPham!E:E, "11_Su", NhatKy_ViPham!F:F, B40, NhatKy_ViPham!C:C, "T29")</f>
        <v>100</v>
      </c>
      <c r="AU40" s="6">
        <f>100 + SUMIFS(NhatKy_ViPham!J:J, NhatKy_ViPham!E:E, "11_Su", NhatKy_ViPham!F:F, B40, NhatKy_ViPham!C:C, "T30") - SUMIFS(NhatKy_ViPham!K:K, NhatKy_ViPham!E:E, "11_Su", NhatKy_ViPham!F:F, B40, NhatKy_ViPham!C:C, "T30")</f>
        <v>100</v>
      </c>
      <c r="AV40" s="6">
        <f>100 + SUMIFS(NhatKy_ViPham!J:J, NhatKy_ViPham!E:E, "11_Su", NhatKy_ViPham!F:F, B40, NhatKy_ViPham!C:C, "T31") - SUMIFS(NhatKy_ViPham!K:K, NhatKy_ViPham!E:E, "11_Su", NhatKy_ViPham!F:F, B40, NhatKy_ViPham!C:C, "T31")</f>
        <v>100</v>
      </c>
      <c r="AW40" s="6">
        <f>100 + SUMIFS(NhatKy_ViPham!J:J, NhatKy_ViPham!E:E, "11_Su", NhatKy_ViPham!F:F, B40, NhatKy_ViPham!C:C, "T32") - SUMIFS(NhatKy_ViPham!K:K, NhatKy_ViPham!E:E, "11_Su", NhatKy_ViPham!F:F, B40, NhatKy_ViPham!C:C, "T32")</f>
        <v>100</v>
      </c>
      <c r="AX40" s="6">
        <f>100 + SUMIFS(NhatKy_ViPham!J:J, NhatKy_ViPham!E:E, "11_Su", NhatKy_ViPham!F:F, B40, NhatKy_ViPham!C:C, "T33") - SUMIFS(NhatKy_ViPham!K:K, NhatKy_ViPham!E:E, "11_Su", NhatKy_ViPham!F:F, B40, NhatKy_ViPham!C:C, "T33")</f>
        <v>100</v>
      </c>
      <c r="AY40" s="6">
        <f>100 + SUMIFS(NhatKy_ViPham!J:J, NhatKy_ViPham!E:E, "11_Su", NhatKy_ViPham!F:F, B40, NhatKy_ViPham!C:C, "T34") - SUMIFS(NhatKy_ViPham!K:K, NhatKy_ViPham!E:E, "11_Su", NhatKy_ViPham!F:F, B40, NhatKy_ViPham!C:C, "T34")</f>
        <v>100</v>
      </c>
      <c r="AZ40" s="6">
        <f>100 + SUMIFS(NhatKy_ViPham!J:J, NhatKy_ViPham!E:E, "11_Su", NhatKy_ViPham!F:F, B40, NhatKy_ViPham!C:C, "T35") - SUMIFS(NhatKy_ViPham!K:K, NhatKy_ViPham!E:E, "11_Su", NhatKy_ViPham!F:F, B40, NhatKy_ViPham!C:C, "T35")</f>
        <v>100</v>
      </c>
      <c r="BA40" s="12">
        <f t="shared" si="0"/>
        <v>100</v>
      </c>
      <c r="BB40" s="11" t="s">
        <v>430</v>
      </c>
      <c r="BC40" s="16" t="str">
        <f t="shared" si="1"/>
        <v>Tốt</v>
      </c>
      <c r="BD40" s="15" t="str">
        <f t="shared" si="2"/>
        <v>🟢 BÌNH THƯỜNG</v>
      </c>
    </row>
    <row r="41" spans="1:56" x14ac:dyDescent="0.25">
      <c r="A41" s="4">
        <v>33</v>
      </c>
      <c r="B41" s="10" t="s">
        <v>1980</v>
      </c>
      <c r="C41" s="4" t="s">
        <v>1981</v>
      </c>
      <c r="D41" s="4" t="s">
        <v>429</v>
      </c>
      <c r="E41" s="11" t="s">
        <v>430</v>
      </c>
      <c r="F41" s="7">
        <f>SUMIFS(NhatKy_ViPham!K:K, NhatKy_ViPham!E:E, "11_Su", NhatKy_ViPham!F:F, B41, NhatKy_ViPham!H:H, "L01")</f>
        <v>0</v>
      </c>
      <c r="G41" s="7">
        <f>SUMIFS(NhatKy_ViPham!K:K, NhatKy_ViPham!E:E, "11_Su", NhatKy_ViPham!F:F, B41, NhatKy_ViPham!H:H, "L02")</f>
        <v>0</v>
      </c>
      <c r="H41" s="7">
        <f>SUMIFS(NhatKy_ViPham!K:K, NhatKy_ViPham!E:E, "11_Su", NhatKy_ViPham!F:F, B41, NhatKy_ViPham!H:H, "L03")</f>
        <v>0</v>
      </c>
      <c r="I41" s="7">
        <f>SUMIFS(NhatKy_ViPham!K:K, NhatKy_ViPham!E:E, "11_Su", NhatKy_ViPham!F:F, B41, NhatKy_ViPham!H:H, "L04")</f>
        <v>0</v>
      </c>
      <c r="J41" s="7">
        <f>SUMIFS(NhatKy_ViPham!K:K, NhatKy_ViPham!E:E, "11_Su", NhatKy_ViPham!F:F, B41, NhatKy_ViPham!H:H, "L05")</f>
        <v>0</v>
      </c>
      <c r="K41" s="7">
        <f>SUMIFS(NhatKy_ViPham!K:K, NhatKy_ViPham!E:E, "11_Su", NhatKy_ViPham!F:F, B41, NhatKy_ViPham!H:H, "L06")</f>
        <v>0</v>
      </c>
      <c r="L41" s="7">
        <f>SUMIFS(NhatKy_ViPham!K:K, NhatKy_ViPham!E:E, "11_Su", NhatKy_ViPham!F:F, B41, NhatKy_ViPham!H:H, "L07")</f>
        <v>0</v>
      </c>
      <c r="M41" s="7">
        <f>SUMIFS(NhatKy_ViPham!K:K, NhatKy_ViPham!E:E, "11_Su", NhatKy_ViPham!F:F, B41, NhatKy_ViPham!H:H, "L08")</f>
        <v>0</v>
      </c>
      <c r="N41" s="7">
        <f>SUMIFS(NhatKy_ViPham!K:K, NhatKy_ViPham!E:E, "11_Su", NhatKy_ViPham!F:F, B41, NhatKy_ViPham!H:H, "L09")</f>
        <v>0</v>
      </c>
      <c r="O41" s="7">
        <f>SUMIFS(NhatKy_ViPham!K:K, NhatKy_ViPham!E:E, "11_Su", NhatKy_ViPham!F:F, B41, NhatKy_ViPham!H:H, "L10")</f>
        <v>0</v>
      </c>
      <c r="P41" s="12">
        <f>SUMIFS(NhatKy_ViPham!J:J, NhatKy_ViPham!E:E, "11_Su", NhatKy_ViPham!F:F, B41)</f>
        <v>0</v>
      </c>
      <c r="Q41" s="13">
        <f>SUMIFS(NhatKy_ViPham!K:K, NhatKy_ViPham!E:E, "11_Su", NhatKy_ViPham!F:F, B41)</f>
        <v>0</v>
      </c>
      <c r="R41" s="7">
        <f>100 + SUMIFS(NhatKy_ViPham!J:J, NhatKy_ViPham!E:E, "11_Su", NhatKy_ViPham!F:F, B41, NhatKy_ViPham!C:C, "T1") - SUMIFS(NhatKy_ViPham!K:K, NhatKy_ViPham!E:E, "11_Su", NhatKy_ViPham!F:F, B41, NhatKy_ViPham!C:C, "T1")</f>
        <v>100</v>
      </c>
      <c r="S41" s="7">
        <f>100 + SUMIFS(NhatKy_ViPham!J:J, NhatKy_ViPham!E:E, "11_Su", NhatKy_ViPham!F:F, B41, NhatKy_ViPham!C:C, "T2") - SUMIFS(NhatKy_ViPham!K:K, NhatKy_ViPham!E:E, "11_Su", NhatKy_ViPham!F:F, B41, NhatKy_ViPham!C:C, "T2")</f>
        <v>100</v>
      </c>
      <c r="T41" s="7">
        <f>100 + SUMIFS(NhatKy_ViPham!J:J, NhatKy_ViPham!E:E, "11_Su", NhatKy_ViPham!F:F, B41, NhatKy_ViPham!C:C, "T3") - SUMIFS(NhatKy_ViPham!K:K, NhatKy_ViPham!E:E, "11_Su", NhatKy_ViPham!F:F, B41, NhatKy_ViPham!C:C, "T3")</f>
        <v>100</v>
      </c>
      <c r="U41" s="7">
        <f>100 + SUMIFS(NhatKy_ViPham!J:J, NhatKy_ViPham!E:E, "11_Su", NhatKy_ViPham!F:F, B41, NhatKy_ViPham!C:C, "T4") - SUMIFS(NhatKy_ViPham!K:K, NhatKy_ViPham!E:E, "11_Su", NhatKy_ViPham!F:F, B41, NhatKy_ViPham!C:C, "T4")</f>
        <v>100</v>
      </c>
      <c r="V41" s="7">
        <f>100 + SUMIFS(NhatKy_ViPham!J:J, NhatKy_ViPham!E:E, "11_Su", NhatKy_ViPham!F:F, B41, NhatKy_ViPham!C:C, "T5") - SUMIFS(NhatKy_ViPham!K:K, NhatKy_ViPham!E:E, "11_Su", NhatKy_ViPham!F:F, B41, NhatKy_ViPham!C:C, "T5")</f>
        <v>100</v>
      </c>
      <c r="W41" s="7">
        <f>100 + SUMIFS(NhatKy_ViPham!J:J, NhatKy_ViPham!E:E, "11_Su", NhatKy_ViPham!F:F, B41, NhatKy_ViPham!C:C, "T6") - SUMIFS(NhatKy_ViPham!K:K, NhatKy_ViPham!E:E, "11_Su", NhatKy_ViPham!F:F, B41, NhatKy_ViPham!C:C, "T6")</f>
        <v>100</v>
      </c>
      <c r="X41" s="7">
        <f>100 + SUMIFS(NhatKy_ViPham!J:J, NhatKy_ViPham!E:E, "11_Su", NhatKy_ViPham!F:F, B41, NhatKy_ViPham!C:C, "T7") - SUMIFS(NhatKy_ViPham!K:K, NhatKy_ViPham!E:E, "11_Su", NhatKy_ViPham!F:F, B41, NhatKy_ViPham!C:C, "T7")</f>
        <v>100</v>
      </c>
      <c r="Y41" s="7">
        <f>100 + SUMIFS(NhatKy_ViPham!J:J, NhatKy_ViPham!E:E, "11_Su", NhatKy_ViPham!F:F, B41, NhatKy_ViPham!C:C, "T8") - SUMIFS(NhatKy_ViPham!K:K, NhatKy_ViPham!E:E, "11_Su", NhatKy_ViPham!F:F, B41, NhatKy_ViPham!C:C, "T8")</f>
        <v>100</v>
      </c>
      <c r="Z41" s="7">
        <f>100 + SUMIFS(NhatKy_ViPham!J:J, NhatKy_ViPham!E:E, "11_Su", NhatKy_ViPham!F:F, B41, NhatKy_ViPham!C:C, "T9") - SUMIFS(NhatKy_ViPham!K:K, NhatKy_ViPham!E:E, "11_Su", NhatKy_ViPham!F:F, B41, NhatKy_ViPham!C:C, "T9")</f>
        <v>100</v>
      </c>
      <c r="AA41" s="7">
        <f>100 + SUMIFS(NhatKy_ViPham!J:J, NhatKy_ViPham!E:E, "11_Su", NhatKy_ViPham!F:F, B41, NhatKy_ViPham!C:C, "T10") - SUMIFS(NhatKy_ViPham!K:K, NhatKy_ViPham!E:E, "11_Su", NhatKy_ViPham!F:F, B41, NhatKy_ViPham!C:C, "T10")</f>
        <v>100</v>
      </c>
      <c r="AB41" s="7">
        <f>100 + SUMIFS(NhatKy_ViPham!J:J, NhatKy_ViPham!E:E, "11_Su", NhatKy_ViPham!F:F, B41, NhatKy_ViPham!C:C, "T11") - SUMIFS(NhatKy_ViPham!K:K, NhatKy_ViPham!E:E, "11_Su", NhatKy_ViPham!F:F, B41, NhatKy_ViPham!C:C, "T11")</f>
        <v>100</v>
      </c>
      <c r="AC41" s="7">
        <f>100 + SUMIFS(NhatKy_ViPham!J:J, NhatKy_ViPham!E:E, "11_Su", NhatKy_ViPham!F:F, B41, NhatKy_ViPham!C:C, "T12") - SUMIFS(NhatKy_ViPham!K:K, NhatKy_ViPham!E:E, "11_Su", NhatKy_ViPham!F:F, B41, NhatKy_ViPham!C:C, "T12")</f>
        <v>100</v>
      </c>
      <c r="AD41" s="7">
        <f>100 + SUMIFS(NhatKy_ViPham!J:J, NhatKy_ViPham!E:E, "11_Su", NhatKy_ViPham!F:F, B41, NhatKy_ViPham!C:C, "T13") - SUMIFS(NhatKy_ViPham!K:K, NhatKy_ViPham!E:E, "11_Su", NhatKy_ViPham!F:F, B41, NhatKy_ViPham!C:C, "T13")</f>
        <v>100</v>
      </c>
      <c r="AE41" s="7">
        <f>100 + SUMIFS(NhatKy_ViPham!J:J, NhatKy_ViPham!E:E, "11_Su", NhatKy_ViPham!F:F, B41, NhatKy_ViPham!C:C, "T14") - SUMIFS(NhatKy_ViPham!K:K, NhatKy_ViPham!E:E, "11_Su", NhatKy_ViPham!F:F, B41, NhatKy_ViPham!C:C, "T14")</f>
        <v>100</v>
      </c>
      <c r="AF41" s="7">
        <f>100 + SUMIFS(NhatKy_ViPham!J:J, NhatKy_ViPham!E:E, "11_Su", NhatKy_ViPham!F:F, B41, NhatKy_ViPham!C:C, "T15") - SUMIFS(NhatKy_ViPham!K:K, NhatKy_ViPham!E:E, "11_Su", NhatKy_ViPham!F:F, B41, NhatKy_ViPham!C:C, "T15")</f>
        <v>100</v>
      </c>
      <c r="AG41" s="7">
        <f>100 + SUMIFS(NhatKy_ViPham!J:J, NhatKy_ViPham!E:E, "11_Su", NhatKy_ViPham!F:F, B41, NhatKy_ViPham!C:C, "T16") - SUMIFS(NhatKy_ViPham!K:K, NhatKy_ViPham!E:E, "11_Su", NhatKy_ViPham!F:F, B41, NhatKy_ViPham!C:C, "T16")</f>
        <v>100</v>
      </c>
      <c r="AH41" s="7">
        <f>100 + SUMIFS(NhatKy_ViPham!J:J, NhatKy_ViPham!E:E, "11_Su", NhatKy_ViPham!F:F, B41, NhatKy_ViPham!C:C, "T17") - SUMIFS(NhatKy_ViPham!K:K, NhatKy_ViPham!E:E, "11_Su", NhatKy_ViPham!F:F, B41, NhatKy_ViPham!C:C, "T17")</f>
        <v>100</v>
      </c>
      <c r="AI41" s="7">
        <f>100 + SUMIFS(NhatKy_ViPham!J:J, NhatKy_ViPham!E:E, "11_Su", NhatKy_ViPham!F:F, B41, NhatKy_ViPham!C:C, "T18") - SUMIFS(NhatKy_ViPham!K:K, NhatKy_ViPham!E:E, "11_Su", NhatKy_ViPham!F:F, B41, NhatKy_ViPham!C:C, "T18")</f>
        <v>100</v>
      </c>
      <c r="AJ41" s="7">
        <f>100 + SUMIFS(NhatKy_ViPham!J:J, NhatKy_ViPham!E:E, "11_Su", NhatKy_ViPham!F:F, B41, NhatKy_ViPham!C:C, "T19") - SUMIFS(NhatKy_ViPham!K:K, NhatKy_ViPham!E:E, "11_Su", NhatKy_ViPham!F:F, B41, NhatKy_ViPham!C:C, "T19")</f>
        <v>100</v>
      </c>
      <c r="AK41" s="7">
        <f>100 + SUMIFS(NhatKy_ViPham!J:J, NhatKy_ViPham!E:E, "11_Su", NhatKy_ViPham!F:F, B41, NhatKy_ViPham!C:C, "T20") - SUMIFS(NhatKy_ViPham!K:K, NhatKy_ViPham!E:E, "11_Su", NhatKy_ViPham!F:F, B41, NhatKy_ViPham!C:C, "T20")</f>
        <v>100</v>
      </c>
      <c r="AL41" s="7">
        <f>100 + SUMIFS(NhatKy_ViPham!J:J, NhatKy_ViPham!E:E, "11_Su", NhatKy_ViPham!F:F, B41, NhatKy_ViPham!C:C, "T21") - SUMIFS(NhatKy_ViPham!K:K, NhatKy_ViPham!E:E, "11_Su", NhatKy_ViPham!F:F, B41, NhatKy_ViPham!C:C, "T21")</f>
        <v>100</v>
      </c>
      <c r="AM41" s="7">
        <f>100 + SUMIFS(NhatKy_ViPham!J:J, NhatKy_ViPham!E:E, "11_Su", NhatKy_ViPham!F:F, B41, NhatKy_ViPham!C:C, "T22") - SUMIFS(NhatKy_ViPham!K:K, NhatKy_ViPham!E:E, "11_Su", NhatKy_ViPham!F:F, B41, NhatKy_ViPham!C:C, "T22")</f>
        <v>100</v>
      </c>
      <c r="AN41" s="7">
        <f>100 + SUMIFS(NhatKy_ViPham!J:J, NhatKy_ViPham!E:E, "11_Su", NhatKy_ViPham!F:F, B41, NhatKy_ViPham!C:C, "T23") - SUMIFS(NhatKy_ViPham!K:K, NhatKy_ViPham!E:E, "11_Su", NhatKy_ViPham!F:F, B41, NhatKy_ViPham!C:C, "T23")</f>
        <v>100</v>
      </c>
      <c r="AO41" s="7">
        <f>100 + SUMIFS(NhatKy_ViPham!J:J, NhatKy_ViPham!E:E, "11_Su", NhatKy_ViPham!F:F, B41, NhatKy_ViPham!C:C, "T24") - SUMIFS(NhatKy_ViPham!K:K, NhatKy_ViPham!E:E, "11_Su", NhatKy_ViPham!F:F, B41, NhatKy_ViPham!C:C, "T24")</f>
        <v>100</v>
      </c>
      <c r="AP41" s="7">
        <f>100 + SUMIFS(NhatKy_ViPham!J:J, NhatKy_ViPham!E:E, "11_Su", NhatKy_ViPham!F:F, B41, NhatKy_ViPham!C:C, "T25") - SUMIFS(NhatKy_ViPham!K:K, NhatKy_ViPham!E:E, "11_Su", NhatKy_ViPham!F:F, B41, NhatKy_ViPham!C:C, "T25")</f>
        <v>100</v>
      </c>
      <c r="AQ41" s="7">
        <f>100 + SUMIFS(NhatKy_ViPham!J:J, NhatKy_ViPham!E:E, "11_Su", NhatKy_ViPham!F:F, B41, NhatKy_ViPham!C:C, "T26") - SUMIFS(NhatKy_ViPham!K:K, NhatKy_ViPham!E:E, "11_Su", NhatKy_ViPham!F:F, B41, NhatKy_ViPham!C:C, "T26")</f>
        <v>100</v>
      </c>
      <c r="AR41" s="7">
        <f>100 + SUMIFS(NhatKy_ViPham!J:J, NhatKy_ViPham!E:E, "11_Su", NhatKy_ViPham!F:F, B41, NhatKy_ViPham!C:C, "T27") - SUMIFS(NhatKy_ViPham!K:K, NhatKy_ViPham!E:E, "11_Su", NhatKy_ViPham!F:F, B41, NhatKy_ViPham!C:C, "T27")</f>
        <v>100</v>
      </c>
      <c r="AS41" s="7">
        <f>100 + SUMIFS(NhatKy_ViPham!J:J, NhatKy_ViPham!E:E, "11_Su", NhatKy_ViPham!F:F, B41, NhatKy_ViPham!C:C, "T28") - SUMIFS(NhatKy_ViPham!K:K, NhatKy_ViPham!E:E, "11_Su", NhatKy_ViPham!F:F, B41, NhatKy_ViPham!C:C, "T28")</f>
        <v>100</v>
      </c>
      <c r="AT41" s="7">
        <f>100 + SUMIFS(NhatKy_ViPham!J:J, NhatKy_ViPham!E:E, "11_Su", NhatKy_ViPham!F:F, B41, NhatKy_ViPham!C:C, "T29") - SUMIFS(NhatKy_ViPham!K:K, NhatKy_ViPham!E:E, "11_Su", NhatKy_ViPham!F:F, B41, NhatKy_ViPham!C:C, "T29")</f>
        <v>100</v>
      </c>
      <c r="AU41" s="7">
        <f>100 + SUMIFS(NhatKy_ViPham!J:J, NhatKy_ViPham!E:E, "11_Su", NhatKy_ViPham!F:F, B41, NhatKy_ViPham!C:C, "T30") - SUMIFS(NhatKy_ViPham!K:K, NhatKy_ViPham!E:E, "11_Su", NhatKy_ViPham!F:F, B41, NhatKy_ViPham!C:C, "T30")</f>
        <v>100</v>
      </c>
      <c r="AV41" s="7">
        <f>100 + SUMIFS(NhatKy_ViPham!J:J, NhatKy_ViPham!E:E, "11_Su", NhatKy_ViPham!F:F, B41, NhatKy_ViPham!C:C, "T31") - SUMIFS(NhatKy_ViPham!K:K, NhatKy_ViPham!E:E, "11_Su", NhatKy_ViPham!F:F, B41, NhatKy_ViPham!C:C, "T31")</f>
        <v>100</v>
      </c>
      <c r="AW41" s="7">
        <f>100 + SUMIFS(NhatKy_ViPham!J:J, NhatKy_ViPham!E:E, "11_Su", NhatKy_ViPham!F:F, B41, NhatKy_ViPham!C:C, "T32") - SUMIFS(NhatKy_ViPham!K:K, NhatKy_ViPham!E:E, "11_Su", NhatKy_ViPham!F:F, B41, NhatKy_ViPham!C:C, "T32")</f>
        <v>100</v>
      </c>
      <c r="AX41" s="7">
        <f>100 + SUMIFS(NhatKy_ViPham!J:J, NhatKy_ViPham!E:E, "11_Su", NhatKy_ViPham!F:F, B41, NhatKy_ViPham!C:C, "T33") - SUMIFS(NhatKy_ViPham!K:K, NhatKy_ViPham!E:E, "11_Su", NhatKy_ViPham!F:F, B41, NhatKy_ViPham!C:C, "T33")</f>
        <v>100</v>
      </c>
      <c r="AY41" s="7">
        <f>100 + SUMIFS(NhatKy_ViPham!J:J, NhatKy_ViPham!E:E, "11_Su", NhatKy_ViPham!F:F, B41, NhatKy_ViPham!C:C, "T34") - SUMIFS(NhatKy_ViPham!K:K, NhatKy_ViPham!E:E, "11_Su", NhatKy_ViPham!F:F, B41, NhatKy_ViPham!C:C, "T34")</f>
        <v>100</v>
      </c>
      <c r="AZ41" s="7">
        <f>100 + SUMIFS(NhatKy_ViPham!J:J, NhatKy_ViPham!E:E, "11_Su", NhatKy_ViPham!F:F, B41, NhatKy_ViPham!C:C, "T35") - SUMIFS(NhatKy_ViPham!K:K, NhatKy_ViPham!E:E, "11_Su", NhatKy_ViPham!F:F, B41, NhatKy_ViPham!C:C, "T35")</f>
        <v>100</v>
      </c>
      <c r="BA41" s="12">
        <f t="shared" si="0"/>
        <v>100</v>
      </c>
      <c r="BB41" s="11" t="s">
        <v>430</v>
      </c>
      <c r="BC41" s="14" t="str">
        <f t="shared" si="1"/>
        <v>Tốt</v>
      </c>
      <c r="BD41" s="10" t="str">
        <f t="shared" si="2"/>
        <v>🟢 BÌNH THƯỜNG</v>
      </c>
    </row>
    <row r="42" spans="1:56" x14ac:dyDescent="0.25">
      <c r="A42" s="5">
        <v>34</v>
      </c>
      <c r="B42" s="15" t="s">
        <v>1982</v>
      </c>
      <c r="C42" s="5" t="s">
        <v>1450</v>
      </c>
      <c r="D42" s="5" t="s">
        <v>429</v>
      </c>
      <c r="E42" s="11" t="s">
        <v>430</v>
      </c>
      <c r="F42" s="6">
        <f>SUMIFS(NhatKy_ViPham!K:K, NhatKy_ViPham!E:E, "11_Su", NhatKy_ViPham!F:F, B42, NhatKy_ViPham!H:H, "L01")</f>
        <v>0</v>
      </c>
      <c r="G42" s="6">
        <f>SUMIFS(NhatKy_ViPham!K:K, NhatKy_ViPham!E:E, "11_Su", NhatKy_ViPham!F:F, B42, NhatKy_ViPham!H:H, "L02")</f>
        <v>0</v>
      </c>
      <c r="H42" s="6">
        <f>SUMIFS(NhatKy_ViPham!K:K, NhatKy_ViPham!E:E, "11_Su", NhatKy_ViPham!F:F, B42, NhatKy_ViPham!H:H, "L03")</f>
        <v>0</v>
      </c>
      <c r="I42" s="6">
        <f>SUMIFS(NhatKy_ViPham!K:K, NhatKy_ViPham!E:E, "11_Su", NhatKy_ViPham!F:F, B42, NhatKy_ViPham!H:H, "L04")</f>
        <v>0</v>
      </c>
      <c r="J42" s="6">
        <f>SUMIFS(NhatKy_ViPham!K:K, NhatKy_ViPham!E:E, "11_Su", NhatKy_ViPham!F:F, B42, NhatKy_ViPham!H:H, "L05")</f>
        <v>0</v>
      </c>
      <c r="K42" s="6">
        <f>SUMIFS(NhatKy_ViPham!K:K, NhatKy_ViPham!E:E, "11_Su", NhatKy_ViPham!F:F, B42, NhatKy_ViPham!H:H, "L06")</f>
        <v>0</v>
      </c>
      <c r="L42" s="6">
        <f>SUMIFS(NhatKy_ViPham!K:K, NhatKy_ViPham!E:E, "11_Su", NhatKy_ViPham!F:F, B42, NhatKy_ViPham!H:H, "L07")</f>
        <v>0</v>
      </c>
      <c r="M42" s="6">
        <f>SUMIFS(NhatKy_ViPham!K:K, NhatKy_ViPham!E:E, "11_Su", NhatKy_ViPham!F:F, B42, NhatKy_ViPham!H:H, "L08")</f>
        <v>0</v>
      </c>
      <c r="N42" s="6">
        <f>SUMIFS(NhatKy_ViPham!K:K, NhatKy_ViPham!E:E, "11_Su", NhatKy_ViPham!F:F, B42, NhatKy_ViPham!H:H, "L09")</f>
        <v>0</v>
      </c>
      <c r="O42" s="6">
        <f>SUMIFS(NhatKy_ViPham!K:K, NhatKy_ViPham!E:E, "11_Su", NhatKy_ViPham!F:F, B42, NhatKy_ViPham!H:H, "L10")</f>
        <v>0</v>
      </c>
      <c r="P42" s="12">
        <f>SUMIFS(NhatKy_ViPham!J:J, NhatKy_ViPham!E:E, "11_Su", NhatKy_ViPham!F:F, B42)</f>
        <v>0</v>
      </c>
      <c r="Q42" s="13">
        <f>SUMIFS(NhatKy_ViPham!K:K, NhatKy_ViPham!E:E, "11_Su", NhatKy_ViPham!F:F, B42)</f>
        <v>0</v>
      </c>
      <c r="R42" s="6">
        <f>100 + SUMIFS(NhatKy_ViPham!J:J, NhatKy_ViPham!E:E, "11_Su", NhatKy_ViPham!F:F, B42, NhatKy_ViPham!C:C, "T1") - SUMIFS(NhatKy_ViPham!K:K, NhatKy_ViPham!E:E, "11_Su", NhatKy_ViPham!F:F, B42, NhatKy_ViPham!C:C, "T1")</f>
        <v>100</v>
      </c>
      <c r="S42" s="6">
        <f>100 + SUMIFS(NhatKy_ViPham!J:J, NhatKy_ViPham!E:E, "11_Su", NhatKy_ViPham!F:F, B42, NhatKy_ViPham!C:C, "T2") - SUMIFS(NhatKy_ViPham!K:K, NhatKy_ViPham!E:E, "11_Su", NhatKy_ViPham!F:F, B42, NhatKy_ViPham!C:C, "T2")</f>
        <v>100</v>
      </c>
      <c r="T42" s="6">
        <f>100 + SUMIFS(NhatKy_ViPham!J:J, NhatKy_ViPham!E:E, "11_Su", NhatKy_ViPham!F:F, B42, NhatKy_ViPham!C:C, "T3") - SUMIFS(NhatKy_ViPham!K:K, NhatKy_ViPham!E:E, "11_Su", NhatKy_ViPham!F:F, B42, NhatKy_ViPham!C:C, "T3")</f>
        <v>100</v>
      </c>
      <c r="U42" s="6">
        <f>100 + SUMIFS(NhatKy_ViPham!J:J, NhatKy_ViPham!E:E, "11_Su", NhatKy_ViPham!F:F, B42, NhatKy_ViPham!C:C, "T4") - SUMIFS(NhatKy_ViPham!K:K, NhatKy_ViPham!E:E, "11_Su", NhatKy_ViPham!F:F, B42, NhatKy_ViPham!C:C, "T4")</f>
        <v>100</v>
      </c>
      <c r="V42" s="6">
        <f>100 + SUMIFS(NhatKy_ViPham!J:J, NhatKy_ViPham!E:E, "11_Su", NhatKy_ViPham!F:F, B42, NhatKy_ViPham!C:C, "T5") - SUMIFS(NhatKy_ViPham!K:K, NhatKy_ViPham!E:E, "11_Su", NhatKy_ViPham!F:F, B42, NhatKy_ViPham!C:C, "T5")</f>
        <v>100</v>
      </c>
      <c r="W42" s="6">
        <f>100 + SUMIFS(NhatKy_ViPham!J:J, NhatKy_ViPham!E:E, "11_Su", NhatKy_ViPham!F:F, B42, NhatKy_ViPham!C:C, "T6") - SUMIFS(NhatKy_ViPham!K:K, NhatKy_ViPham!E:E, "11_Su", NhatKy_ViPham!F:F, B42, NhatKy_ViPham!C:C, "T6")</f>
        <v>100</v>
      </c>
      <c r="X42" s="6">
        <f>100 + SUMIFS(NhatKy_ViPham!J:J, NhatKy_ViPham!E:E, "11_Su", NhatKy_ViPham!F:F, B42, NhatKy_ViPham!C:C, "T7") - SUMIFS(NhatKy_ViPham!K:K, NhatKy_ViPham!E:E, "11_Su", NhatKy_ViPham!F:F, B42, NhatKy_ViPham!C:C, "T7")</f>
        <v>100</v>
      </c>
      <c r="Y42" s="6">
        <f>100 + SUMIFS(NhatKy_ViPham!J:J, NhatKy_ViPham!E:E, "11_Su", NhatKy_ViPham!F:F, B42, NhatKy_ViPham!C:C, "T8") - SUMIFS(NhatKy_ViPham!K:K, NhatKy_ViPham!E:E, "11_Su", NhatKy_ViPham!F:F, B42, NhatKy_ViPham!C:C, "T8")</f>
        <v>100</v>
      </c>
      <c r="Z42" s="6">
        <f>100 + SUMIFS(NhatKy_ViPham!J:J, NhatKy_ViPham!E:E, "11_Su", NhatKy_ViPham!F:F, B42, NhatKy_ViPham!C:C, "T9") - SUMIFS(NhatKy_ViPham!K:K, NhatKy_ViPham!E:E, "11_Su", NhatKy_ViPham!F:F, B42, NhatKy_ViPham!C:C, "T9")</f>
        <v>100</v>
      </c>
      <c r="AA42" s="6">
        <f>100 + SUMIFS(NhatKy_ViPham!J:J, NhatKy_ViPham!E:E, "11_Su", NhatKy_ViPham!F:F, B42, NhatKy_ViPham!C:C, "T10") - SUMIFS(NhatKy_ViPham!K:K, NhatKy_ViPham!E:E, "11_Su", NhatKy_ViPham!F:F, B42, NhatKy_ViPham!C:C, "T10")</f>
        <v>100</v>
      </c>
      <c r="AB42" s="6">
        <f>100 + SUMIFS(NhatKy_ViPham!J:J, NhatKy_ViPham!E:E, "11_Su", NhatKy_ViPham!F:F, B42, NhatKy_ViPham!C:C, "T11") - SUMIFS(NhatKy_ViPham!K:K, NhatKy_ViPham!E:E, "11_Su", NhatKy_ViPham!F:F, B42, NhatKy_ViPham!C:C, "T11")</f>
        <v>100</v>
      </c>
      <c r="AC42" s="6">
        <f>100 + SUMIFS(NhatKy_ViPham!J:J, NhatKy_ViPham!E:E, "11_Su", NhatKy_ViPham!F:F, B42, NhatKy_ViPham!C:C, "T12") - SUMIFS(NhatKy_ViPham!K:K, NhatKy_ViPham!E:E, "11_Su", NhatKy_ViPham!F:F, B42, NhatKy_ViPham!C:C, "T12")</f>
        <v>100</v>
      </c>
      <c r="AD42" s="6">
        <f>100 + SUMIFS(NhatKy_ViPham!J:J, NhatKy_ViPham!E:E, "11_Su", NhatKy_ViPham!F:F, B42, NhatKy_ViPham!C:C, "T13") - SUMIFS(NhatKy_ViPham!K:K, NhatKy_ViPham!E:E, "11_Su", NhatKy_ViPham!F:F, B42, NhatKy_ViPham!C:C, "T13")</f>
        <v>100</v>
      </c>
      <c r="AE42" s="6">
        <f>100 + SUMIFS(NhatKy_ViPham!J:J, NhatKy_ViPham!E:E, "11_Su", NhatKy_ViPham!F:F, B42, NhatKy_ViPham!C:C, "T14") - SUMIFS(NhatKy_ViPham!K:K, NhatKy_ViPham!E:E, "11_Su", NhatKy_ViPham!F:F, B42, NhatKy_ViPham!C:C, "T14")</f>
        <v>100</v>
      </c>
      <c r="AF42" s="6">
        <f>100 + SUMIFS(NhatKy_ViPham!J:J, NhatKy_ViPham!E:E, "11_Su", NhatKy_ViPham!F:F, B42, NhatKy_ViPham!C:C, "T15") - SUMIFS(NhatKy_ViPham!K:K, NhatKy_ViPham!E:E, "11_Su", NhatKy_ViPham!F:F, B42, NhatKy_ViPham!C:C, "T15")</f>
        <v>100</v>
      </c>
      <c r="AG42" s="6">
        <f>100 + SUMIFS(NhatKy_ViPham!J:J, NhatKy_ViPham!E:E, "11_Su", NhatKy_ViPham!F:F, B42, NhatKy_ViPham!C:C, "T16") - SUMIFS(NhatKy_ViPham!K:K, NhatKy_ViPham!E:E, "11_Su", NhatKy_ViPham!F:F, B42, NhatKy_ViPham!C:C, "T16")</f>
        <v>100</v>
      </c>
      <c r="AH42" s="6">
        <f>100 + SUMIFS(NhatKy_ViPham!J:J, NhatKy_ViPham!E:E, "11_Su", NhatKy_ViPham!F:F, B42, NhatKy_ViPham!C:C, "T17") - SUMIFS(NhatKy_ViPham!K:K, NhatKy_ViPham!E:E, "11_Su", NhatKy_ViPham!F:F, B42, NhatKy_ViPham!C:C, "T17")</f>
        <v>100</v>
      </c>
      <c r="AI42" s="6">
        <f>100 + SUMIFS(NhatKy_ViPham!J:J, NhatKy_ViPham!E:E, "11_Su", NhatKy_ViPham!F:F, B42, NhatKy_ViPham!C:C, "T18") - SUMIFS(NhatKy_ViPham!K:K, NhatKy_ViPham!E:E, "11_Su", NhatKy_ViPham!F:F, B42, NhatKy_ViPham!C:C, "T18")</f>
        <v>100</v>
      </c>
      <c r="AJ42" s="6">
        <f>100 + SUMIFS(NhatKy_ViPham!J:J, NhatKy_ViPham!E:E, "11_Su", NhatKy_ViPham!F:F, B42, NhatKy_ViPham!C:C, "T19") - SUMIFS(NhatKy_ViPham!K:K, NhatKy_ViPham!E:E, "11_Su", NhatKy_ViPham!F:F, B42, NhatKy_ViPham!C:C, "T19")</f>
        <v>100</v>
      </c>
      <c r="AK42" s="6">
        <f>100 + SUMIFS(NhatKy_ViPham!J:J, NhatKy_ViPham!E:E, "11_Su", NhatKy_ViPham!F:F, B42, NhatKy_ViPham!C:C, "T20") - SUMIFS(NhatKy_ViPham!K:K, NhatKy_ViPham!E:E, "11_Su", NhatKy_ViPham!F:F, B42, NhatKy_ViPham!C:C, "T20")</f>
        <v>100</v>
      </c>
      <c r="AL42" s="6">
        <f>100 + SUMIFS(NhatKy_ViPham!J:J, NhatKy_ViPham!E:E, "11_Su", NhatKy_ViPham!F:F, B42, NhatKy_ViPham!C:C, "T21") - SUMIFS(NhatKy_ViPham!K:K, NhatKy_ViPham!E:E, "11_Su", NhatKy_ViPham!F:F, B42, NhatKy_ViPham!C:C, "T21")</f>
        <v>100</v>
      </c>
      <c r="AM42" s="6">
        <f>100 + SUMIFS(NhatKy_ViPham!J:J, NhatKy_ViPham!E:E, "11_Su", NhatKy_ViPham!F:F, B42, NhatKy_ViPham!C:C, "T22") - SUMIFS(NhatKy_ViPham!K:K, NhatKy_ViPham!E:E, "11_Su", NhatKy_ViPham!F:F, B42, NhatKy_ViPham!C:C, "T22")</f>
        <v>100</v>
      </c>
      <c r="AN42" s="6">
        <f>100 + SUMIFS(NhatKy_ViPham!J:J, NhatKy_ViPham!E:E, "11_Su", NhatKy_ViPham!F:F, B42, NhatKy_ViPham!C:C, "T23") - SUMIFS(NhatKy_ViPham!K:K, NhatKy_ViPham!E:E, "11_Su", NhatKy_ViPham!F:F, B42, NhatKy_ViPham!C:C, "T23")</f>
        <v>100</v>
      </c>
      <c r="AO42" s="6">
        <f>100 + SUMIFS(NhatKy_ViPham!J:J, NhatKy_ViPham!E:E, "11_Su", NhatKy_ViPham!F:F, B42, NhatKy_ViPham!C:C, "T24") - SUMIFS(NhatKy_ViPham!K:K, NhatKy_ViPham!E:E, "11_Su", NhatKy_ViPham!F:F, B42, NhatKy_ViPham!C:C, "T24")</f>
        <v>100</v>
      </c>
      <c r="AP42" s="6">
        <f>100 + SUMIFS(NhatKy_ViPham!J:J, NhatKy_ViPham!E:E, "11_Su", NhatKy_ViPham!F:F, B42, NhatKy_ViPham!C:C, "T25") - SUMIFS(NhatKy_ViPham!K:K, NhatKy_ViPham!E:E, "11_Su", NhatKy_ViPham!F:F, B42, NhatKy_ViPham!C:C, "T25")</f>
        <v>100</v>
      </c>
      <c r="AQ42" s="6">
        <f>100 + SUMIFS(NhatKy_ViPham!J:J, NhatKy_ViPham!E:E, "11_Su", NhatKy_ViPham!F:F, B42, NhatKy_ViPham!C:C, "T26") - SUMIFS(NhatKy_ViPham!K:K, NhatKy_ViPham!E:E, "11_Su", NhatKy_ViPham!F:F, B42, NhatKy_ViPham!C:C, "T26")</f>
        <v>100</v>
      </c>
      <c r="AR42" s="6">
        <f>100 + SUMIFS(NhatKy_ViPham!J:J, NhatKy_ViPham!E:E, "11_Su", NhatKy_ViPham!F:F, B42, NhatKy_ViPham!C:C, "T27") - SUMIFS(NhatKy_ViPham!K:K, NhatKy_ViPham!E:E, "11_Su", NhatKy_ViPham!F:F, B42, NhatKy_ViPham!C:C, "T27")</f>
        <v>100</v>
      </c>
      <c r="AS42" s="6">
        <f>100 + SUMIFS(NhatKy_ViPham!J:J, NhatKy_ViPham!E:E, "11_Su", NhatKy_ViPham!F:F, B42, NhatKy_ViPham!C:C, "T28") - SUMIFS(NhatKy_ViPham!K:K, NhatKy_ViPham!E:E, "11_Su", NhatKy_ViPham!F:F, B42, NhatKy_ViPham!C:C, "T28")</f>
        <v>100</v>
      </c>
      <c r="AT42" s="6">
        <f>100 + SUMIFS(NhatKy_ViPham!J:J, NhatKy_ViPham!E:E, "11_Su", NhatKy_ViPham!F:F, B42, NhatKy_ViPham!C:C, "T29") - SUMIFS(NhatKy_ViPham!K:K, NhatKy_ViPham!E:E, "11_Su", NhatKy_ViPham!F:F, B42, NhatKy_ViPham!C:C, "T29")</f>
        <v>100</v>
      </c>
      <c r="AU42" s="6">
        <f>100 + SUMIFS(NhatKy_ViPham!J:J, NhatKy_ViPham!E:E, "11_Su", NhatKy_ViPham!F:F, B42, NhatKy_ViPham!C:C, "T30") - SUMIFS(NhatKy_ViPham!K:K, NhatKy_ViPham!E:E, "11_Su", NhatKy_ViPham!F:F, B42, NhatKy_ViPham!C:C, "T30")</f>
        <v>100</v>
      </c>
      <c r="AV42" s="6">
        <f>100 + SUMIFS(NhatKy_ViPham!J:J, NhatKy_ViPham!E:E, "11_Su", NhatKy_ViPham!F:F, B42, NhatKy_ViPham!C:C, "T31") - SUMIFS(NhatKy_ViPham!K:K, NhatKy_ViPham!E:E, "11_Su", NhatKy_ViPham!F:F, B42, NhatKy_ViPham!C:C, "T31")</f>
        <v>100</v>
      </c>
      <c r="AW42" s="6">
        <f>100 + SUMIFS(NhatKy_ViPham!J:J, NhatKy_ViPham!E:E, "11_Su", NhatKy_ViPham!F:F, B42, NhatKy_ViPham!C:C, "T32") - SUMIFS(NhatKy_ViPham!K:K, NhatKy_ViPham!E:E, "11_Su", NhatKy_ViPham!F:F, B42, NhatKy_ViPham!C:C, "T32")</f>
        <v>100</v>
      </c>
      <c r="AX42" s="6">
        <f>100 + SUMIFS(NhatKy_ViPham!J:J, NhatKy_ViPham!E:E, "11_Su", NhatKy_ViPham!F:F, B42, NhatKy_ViPham!C:C, "T33") - SUMIFS(NhatKy_ViPham!K:K, NhatKy_ViPham!E:E, "11_Su", NhatKy_ViPham!F:F, B42, NhatKy_ViPham!C:C, "T33")</f>
        <v>100</v>
      </c>
      <c r="AY42" s="6">
        <f>100 + SUMIFS(NhatKy_ViPham!J:J, NhatKy_ViPham!E:E, "11_Su", NhatKy_ViPham!F:F, B42, NhatKy_ViPham!C:C, "T34") - SUMIFS(NhatKy_ViPham!K:K, NhatKy_ViPham!E:E, "11_Su", NhatKy_ViPham!F:F, B42, NhatKy_ViPham!C:C, "T34")</f>
        <v>100</v>
      </c>
      <c r="AZ42" s="6">
        <f>100 + SUMIFS(NhatKy_ViPham!J:J, NhatKy_ViPham!E:E, "11_Su", NhatKy_ViPham!F:F, B42, NhatKy_ViPham!C:C, "T35") - SUMIFS(NhatKy_ViPham!K:K, NhatKy_ViPham!E:E, "11_Su", NhatKy_ViPham!F:F, B42, NhatKy_ViPham!C:C, "T35")</f>
        <v>100</v>
      </c>
      <c r="BA42" s="12">
        <f t="shared" si="0"/>
        <v>100</v>
      </c>
      <c r="BB42" s="11" t="s">
        <v>430</v>
      </c>
      <c r="BC42" s="16" t="str">
        <f t="shared" si="1"/>
        <v>Tốt</v>
      </c>
      <c r="BD42" s="15" t="str">
        <f t="shared" si="2"/>
        <v>🟢 BÌNH THƯỜNG</v>
      </c>
    </row>
    <row r="43" spans="1:56" x14ac:dyDescent="0.25">
      <c r="A43" s="4">
        <v>35</v>
      </c>
      <c r="B43" s="10" t="s">
        <v>1983</v>
      </c>
      <c r="C43" s="4" t="s">
        <v>1515</v>
      </c>
      <c r="D43" s="4" t="s">
        <v>429</v>
      </c>
      <c r="E43" s="11" t="s">
        <v>430</v>
      </c>
      <c r="F43" s="7">
        <f>SUMIFS(NhatKy_ViPham!K:K, NhatKy_ViPham!E:E, "11_Su", NhatKy_ViPham!F:F, B43, NhatKy_ViPham!H:H, "L01")</f>
        <v>0</v>
      </c>
      <c r="G43" s="7">
        <f>SUMIFS(NhatKy_ViPham!K:K, NhatKy_ViPham!E:E, "11_Su", NhatKy_ViPham!F:F, B43, NhatKy_ViPham!H:H, "L02")</f>
        <v>0</v>
      </c>
      <c r="H43" s="7">
        <f>SUMIFS(NhatKy_ViPham!K:K, NhatKy_ViPham!E:E, "11_Su", NhatKy_ViPham!F:F, B43, NhatKy_ViPham!H:H, "L03")</f>
        <v>0</v>
      </c>
      <c r="I43" s="7">
        <f>SUMIFS(NhatKy_ViPham!K:K, NhatKy_ViPham!E:E, "11_Su", NhatKy_ViPham!F:F, B43, NhatKy_ViPham!H:H, "L04")</f>
        <v>0</v>
      </c>
      <c r="J43" s="7">
        <f>SUMIFS(NhatKy_ViPham!K:K, NhatKy_ViPham!E:E, "11_Su", NhatKy_ViPham!F:F, B43, NhatKy_ViPham!H:H, "L05")</f>
        <v>0</v>
      </c>
      <c r="K43" s="7">
        <f>SUMIFS(NhatKy_ViPham!K:K, NhatKy_ViPham!E:E, "11_Su", NhatKy_ViPham!F:F, B43, NhatKy_ViPham!H:H, "L06")</f>
        <v>0</v>
      </c>
      <c r="L43" s="7">
        <f>SUMIFS(NhatKy_ViPham!K:K, NhatKy_ViPham!E:E, "11_Su", NhatKy_ViPham!F:F, B43, NhatKy_ViPham!H:H, "L07")</f>
        <v>0</v>
      </c>
      <c r="M43" s="7">
        <f>SUMIFS(NhatKy_ViPham!K:K, NhatKy_ViPham!E:E, "11_Su", NhatKy_ViPham!F:F, B43, NhatKy_ViPham!H:H, "L08")</f>
        <v>0</v>
      </c>
      <c r="N43" s="7">
        <f>SUMIFS(NhatKy_ViPham!K:K, NhatKy_ViPham!E:E, "11_Su", NhatKy_ViPham!F:F, B43, NhatKy_ViPham!H:H, "L09")</f>
        <v>0</v>
      </c>
      <c r="O43" s="7">
        <f>SUMIFS(NhatKy_ViPham!K:K, NhatKy_ViPham!E:E, "11_Su", NhatKy_ViPham!F:F, B43, NhatKy_ViPham!H:H, "L10")</f>
        <v>0</v>
      </c>
      <c r="P43" s="12">
        <f>SUMIFS(NhatKy_ViPham!J:J, NhatKy_ViPham!E:E, "11_Su", NhatKy_ViPham!F:F, B43)</f>
        <v>0</v>
      </c>
      <c r="Q43" s="13">
        <f>SUMIFS(NhatKy_ViPham!K:K, NhatKy_ViPham!E:E, "11_Su", NhatKy_ViPham!F:F, B43)</f>
        <v>0</v>
      </c>
      <c r="R43" s="7">
        <f>100 + SUMIFS(NhatKy_ViPham!J:J, NhatKy_ViPham!E:E, "11_Su", NhatKy_ViPham!F:F, B43, NhatKy_ViPham!C:C, "T1") - SUMIFS(NhatKy_ViPham!K:K, NhatKy_ViPham!E:E, "11_Su", NhatKy_ViPham!F:F, B43, NhatKy_ViPham!C:C, "T1")</f>
        <v>100</v>
      </c>
      <c r="S43" s="7">
        <f>100 + SUMIFS(NhatKy_ViPham!J:J, NhatKy_ViPham!E:E, "11_Su", NhatKy_ViPham!F:F, B43, NhatKy_ViPham!C:C, "T2") - SUMIFS(NhatKy_ViPham!K:K, NhatKy_ViPham!E:E, "11_Su", NhatKy_ViPham!F:F, B43, NhatKy_ViPham!C:C, "T2")</f>
        <v>100</v>
      </c>
      <c r="T43" s="7">
        <f>100 + SUMIFS(NhatKy_ViPham!J:J, NhatKy_ViPham!E:E, "11_Su", NhatKy_ViPham!F:F, B43, NhatKy_ViPham!C:C, "T3") - SUMIFS(NhatKy_ViPham!K:K, NhatKy_ViPham!E:E, "11_Su", NhatKy_ViPham!F:F, B43, NhatKy_ViPham!C:C, "T3")</f>
        <v>100</v>
      </c>
      <c r="U43" s="7">
        <f>100 + SUMIFS(NhatKy_ViPham!J:J, NhatKy_ViPham!E:E, "11_Su", NhatKy_ViPham!F:F, B43, NhatKy_ViPham!C:C, "T4") - SUMIFS(NhatKy_ViPham!K:K, NhatKy_ViPham!E:E, "11_Su", NhatKy_ViPham!F:F, B43, NhatKy_ViPham!C:C, "T4")</f>
        <v>100</v>
      </c>
      <c r="V43" s="7">
        <f>100 + SUMIFS(NhatKy_ViPham!J:J, NhatKy_ViPham!E:E, "11_Su", NhatKy_ViPham!F:F, B43, NhatKy_ViPham!C:C, "T5") - SUMIFS(NhatKy_ViPham!K:K, NhatKy_ViPham!E:E, "11_Su", NhatKy_ViPham!F:F, B43, NhatKy_ViPham!C:C, "T5")</f>
        <v>100</v>
      </c>
      <c r="W43" s="7">
        <f>100 + SUMIFS(NhatKy_ViPham!J:J, NhatKy_ViPham!E:E, "11_Su", NhatKy_ViPham!F:F, B43, NhatKy_ViPham!C:C, "T6") - SUMIFS(NhatKy_ViPham!K:K, NhatKy_ViPham!E:E, "11_Su", NhatKy_ViPham!F:F, B43, NhatKy_ViPham!C:C, "T6")</f>
        <v>100</v>
      </c>
      <c r="X43" s="7">
        <f>100 + SUMIFS(NhatKy_ViPham!J:J, NhatKy_ViPham!E:E, "11_Su", NhatKy_ViPham!F:F, B43, NhatKy_ViPham!C:C, "T7") - SUMIFS(NhatKy_ViPham!K:K, NhatKy_ViPham!E:E, "11_Su", NhatKy_ViPham!F:F, B43, NhatKy_ViPham!C:C, "T7")</f>
        <v>100</v>
      </c>
      <c r="Y43" s="7">
        <f>100 + SUMIFS(NhatKy_ViPham!J:J, NhatKy_ViPham!E:E, "11_Su", NhatKy_ViPham!F:F, B43, NhatKy_ViPham!C:C, "T8") - SUMIFS(NhatKy_ViPham!K:K, NhatKy_ViPham!E:E, "11_Su", NhatKy_ViPham!F:F, B43, NhatKy_ViPham!C:C, "T8")</f>
        <v>100</v>
      </c>
      <c r="Z43" s="7">
        <f>100 + SUMIFS(NhatKy_ViPham!J:J, NhatKy_ViPham!E:E, "11_Su", NhatKy_ViPham!F:F, B43, NhatKy_ViPham!C:C, "T9") - SUMIFS(NhatKy_ViPham!K:K, NhatKy_ViPham!E:E, "11_Su", NhatKy_ViPham!F:F, B43, NhatKy_ViPham!C:C, "T9")</f>
        <v>100</v>
      </c>
      <c r="AA43" s="7">
        <f>100 + SUMIFS(NhatKy_ViPham!J:J, NhatKy_ViPham!E:E, "11_Su", NhatKy_ViPham!F:F, B43, NhatKy_ViPham!C:C, "T10") - SUMIFS(NhatKy_ViPham!K:K, NhatKy_ViPham!E:E, "11_Su", NhatKy_ViPham!F:F, B43, NhatKy_ViPham!C:C, "T10")</f>
        <v>100</v>
      </c>
      <c r="AB43" s="7">
        <f>100 + SUMIFS(NhatKy_ViPham!J:J, NhatKy_ViPham!E:E, "11_Su", NhatKy_ViPham!F:F, B43, NhatKy_ViPham!C:C, "T11") - SUMIFS(NhatKy_ViPham!K:K, NhatKy_ViPham!E:E, "11_Su", NhatKy_ViPham!F:F, B43, NhatKy_ViPham!C:C, "T11")</f>
        <v>100</v>
      </c>
      <c r="AC43" s="7">
        <f>100 + SUMIFS(NhatKy_ViPham!J:J, NhatKy_ViPham!E:E, "11_Su", NhatKy_ViPham!F:F, B43, NhatKy_ViPham!C:C, "T12") - SUMIFS(NhatKy_ViPham!K:K, NhatKy_ViPham!E:E, "11_Su", NhatKy_ViPham!F:F, B43, NhatKy_ViPham!C:C, "T12")</f>
        <v>100</v>
      </c>
      <c r="AD43" s="7">
        <f>100 + SUMIFS(NhatKy_ViPham!J:J, NhatKy_ViPham!E:E, "11_Su", NhatKy_ViPham!F:F, B43, NhatKy_ViPham!C:C, "T13") - SUMIFS(NhatKy_ViPham!K:K, NhatKy_ViPham!E:E, "11_Su", NhatKy_ViPham!F:F, B43, NhatKy_ViPham!C:C, "T13")</f>
        <v>100</v>
      </c>
      <c r="AE43" s="7">
        <f>100 + SUMIFS(NhatKy_ViPham!J:J, NhatKy_ViPham!E:E, "11_Su", NhatKy_ViPham!F:F, B43, NhatKy_ViPham!C:C, "T14") - SUMIFS(NhatKy_ViPham!K:K, NhatKy_ViPham!E:E, "11_Su", NhatKy_ViPham!F:F, B43, NhatKy_ViPham!C:C, "T14")</f>
        <v>100</v>
      </c>
      <c r="AF43" s="7">
        <f>100 + SUMIFS(NhatKy_ViPham!J:J, NhatKy_ViPham!E:E, "11_Su", NhatKy_ViPham!F:F, B43, NhatKy_ViPham!C:C, "T15") - SUMIFS(NhatKy_ViPham!K:K, NhatKy_ViPham!E:E, "11_Su", NhatKy_ViPham!F:F, B43, NhatKy_ViPham!C:C, "T15")</f>
        <v>100</v>
      </c>
      <c r="AG43" s="7">
        <f>100 + SUMIFS(NhatKy_ViPham!J:J, NhatKy_ViPham!E:E, "11_Su", NhatKy_ViPham!F:F, B43, NhatKy_ViPham!C:C, "T16") - SUMIFS(NhatKy_ViPham!K:K, NhatKy_ViPham!E:E, "11_Su", NhatKy_ViPham!F:F, B43, NhatKy_ViPham!C:C, "T16")</f>
        <v>100</v>
      </c>
      <c r="AH43" s="7">
        <f>100 + SUMIFS(NhatKy_ViPham!J:J, NhatKy_ViPham!E:E, "11_Su", NhatKy_ViPham!F:F, B43, NhatKy_ViPham!C:C, "T17") - SUMIFS(NhatKy_ViPham!K:K, NhatKy_ViPham!E:E, "11_Su", NhatKy_ViPham!F:F, B43, NhatKy_ViPham!C:C, "T17")</f>
        <v>100</v>
      </c>
      <c r="AI43" s="7">
        <f>100 + SUMIFS(NhatKy_ViPham!J:J, NhatKy_ViPham!E:E, "11_Su", NhatKy_ViPham!F:F, B43, NhatKy_ViPham!C:C, "T18") - SUMIFS(NhatKy_ViPham!K:K, NhatKy_ViPham!E:E, "11_Su", NhatKy_ViPham!F:F, B43, NhatKy_ViPham!C:C, "T18")</f>
        <v>100</v>
      </c>
      <c r="AJ43" s="7">
        <f>100 + SUMIFS(NhatKy_ViPham!J:J, NhatKy_ViPham!E:E, "11_Su", NhatKy_ViPham!F:F, B43, NhatKy_ViPham!C:C, "T19") - SUMIFS(NhatKy_ViPham!K:K, NhatKy_ViPham!E:E, "11_Su", NhatKy_ViPham!F:F, B43, NhatKy_ViPham!C:C, "T19")</f>
        <v>100</v>
      </c>
      <c r="AK43" s="7">
        <f>100 + SUMIFS(NhatKy_ViPham!J:J, NhatKy_ViPham!E:E, "11_Su", NhatKy_ViPham!F:F, B43, NhatKy_ViPham!C:C, "T20") - SUMIFS(NhatKy_ViPham!K:K, NhatKy_ViPham!E:E, "11_Su", NhatKy_ViPham!F:F, B43, NhatKy_ViPham!C:C, "T20")</f>
        <v>100</v>
      </c>
      <c r="AL43" s="7">
        <f>100 + SUMIFS(NhatKy_ViPham!J:J, NhatKy_ViPham!E:E, "11_Su", NhatKy_ViPham!F:F, B43, NhatKy_ViPham!C:C, "T21") - SUMIFS(NhatKy_ViPham!K:K, NhatKy_ViPham!E:E, "11_Su", NhatKy_ViPham!F:F, B43, NhatKy_ViPham!C:C, "T21")</f>
        <v>100</v>
      </c>
      <c r="AM43" s="7">
        <f>100 + SUMIFS(NhatKy_ViPham!J:J, NhatKy_ViPham!E:E, "11_Su", NhatKy_ViPham!F:F, B43, NhatKy_ViPham!C:C, "T22") - SUMIFS(NhatKy_ViPham!K:K, NhatKy_ViPham!E:E, "11_Su", NhatKy_ViPham!F:F, B43, NhatKy_ViPham!C:C, "T22")</f>
        <v>100</v>
      </c>
      <c r="AN43" s="7">
        <f>100 + SUMIFS(NhatKy_ViPham!J:J, NhatKy_ViPham!E:E, "11_Su", NhatKy_ViPham!F:F, B43, NhatKy_ViPham!C:C, "T23") - SUMIFS(NhatKy_ViPham!K:K, NhatKy_ViPham!E:E, "11_Su", NhatKy_ViPham!F:F, B43, NhatKy_ViPham!C:C, "T23")</f>
        <v>100</v>
      </c>
      <c r="AO43" s="7">
        <f>100 + SUMIFS(NhatKy_ViPham!J:J, NhatKy_ViPham!E:E, "11_Su", NhatKy_ViPham!F:F, B43, NhatKy_ViPham!C:C, "T24") - SUMIFS(NhatKy_ViPham!K:K, NhatKy_ViPham!E:E, "11_Su", NhatKy_ViPham!F:F, B43, NhatKy_ViPham!C:C, "T24")</f>
        <v>100</v>
      </c>
      <c r="AP43" s="7">
        <f>100 + SUMIFS(NhatKy_ViPham!J:J, NhatKy_ViPham!E:E, "11_Su", NhatKy_ViPham!F:F, B43, NhatKy_ViPham!C:C, "T25") - SUMIFS(NhatKy_ViPham!K:K, NhatKy_ViPham!E:E, "11_Su", NhatKy_ViPham!F:F, B43, NhatKy_ViPham!C:C, "T25")</f>
        <v>100</v>
      </c>
      <c r="AQ43" s="7">
        <f>100 + SUMIFS(NhatKy_ViPham!J:J, NhatKy_ViPham!E:E, "11_Su", NhatKy_ViPham!F:F, B43, NhatKy_ViPham!C:C, "T26") - SUMIFS(NhatKy_ViPham!K:K, NhatKy_ViPham!E:E, "11_Su", NhatKy_ViPham!F:F, B43, NhatKy_ViPham!C:C, "T26")</f>
        <v>100</v>
      </c>
      <c r="AR43" s="7">
        <f>100 + SUMIFS(NhatKy_ViPham!J:J, NhatKy_ViPham!E:E, "11_Su", NhatKy_ViPham!F:F, B43, NhatKy_ViPham!C:C, "T27") - SUMIFS(NhatKy_ViPham!K:K, NhatKy_ViPham!E:E, "11_Su", NhatKy_ViPham!F:F, B43, NhatKy_ViPham!C:C, "T27")</f>
        <v>100</v>
      </c>
      <c r="AS43" s="7">
        <f>100 + SUMIFS(NhatKy_ViPham!J:J, NhatKy_ViPham!E:E, "11_Su", NhatKy_ViPham!F:F, B43, NhatKy_ViPham!C:C, "T28") - SUMIFS(NhatKy_ViPham!K:K, NhatKy_ViPham!E:E, "11_Su", NhatKy_ViPham!F:F, B43, NhatKy_ViPham!C:C, "T28")</f>
        <v>100</v>
      </c>
      <c r="AT43" s="7">
        <f>100 + SUMIFS(NhatKy_ViPham!J:J, NhatKy_ViPham!E:E, "11_Su", NhatKy_ViPham!F:F, B43, NhatKy_ViPham!C:C, "T29") - SUMIFS(NhatKy_ViPham!K:K, NhatKy_ViPham!E:E, "11_Su", NhatKy_ViPham!F:F, B43, NhatKy_ViPham!C:C, "T29")</f>
        <v>100</v>
      </c>
      <c r="AU43" s="7">
        <f>100 + SUMIFS(NhatKy_ViPham!J:J, NhatKy_ViPham!E:E, "11_Su", NhatKy_ViPham!F:F, B43, NhatKy_ViPham!C:C, "T30") - SUMIFS(NhatKy_ViPham!K:K, NhatKy_ViPham!E:E, "11_Su", NhatKy_ViPham!F:F, B43, NhatKy_ViPham!C:C, "T30")</f>
        <v>100</v>
      </c>
      <c r="AV43" s="7">
        <f>100 + SUMIFS(NhatKy_ViPham!J:J, NhatKy_ViPham!E:E, "11_Su", NhatKy_ViPham!F:F, B43, NhatKy_ViPham!C:C, "T31") - SUMIFS(NhatKy_ViPham!K:K, NhatKy_ViPham!E:E, "11_Su", NhatKy_ViPham!F:F, B43, NhatKy_ViPham!C:C, "T31")</f>
        <v>100</v>
      </c>
      <c r="AW43" s="7">
        <f>100 + SUMIFS(NhatKy_ViPham!J:J, NhatKy_ViPham!E:E, "11_Su", NhatKy_ViPham!F:F, B43, NhatKy_ViPham!C:C, "T32") - SUMIFS(NhatKy_ViPham!K:K, NhatKy_ViPham!E:E, "11_Su", NhatKy_ViPham!F:F, B43, NhatKy_ViPham!C:C, "T32")</f>
        <v>100</v>
      </c>
      <c r="AX43" s="7">
        <f>100 + SUMIFS(NhatKy_ViPham!J:J, NhatKy_ViPham!E:E, "11_Su", NhatKy_ViPham!F:F, B43, NhatKy_ViPham!C:C, "T33") - SUMIFS(NhatKy_ViPham!K:K, NhatKy_ViPham!E:E, "11_Su", NhatKy_ViPham!F:F, B43, NhatKy_ViPham!C:C, "T33")</f>
        <v>100</v>
      </c>
      <c r="AY43" s="7">
        <f>100 + SUMIFS(NhatKy_ViPham!J:J, NhatKy_ViPham!E:E, "11_Su", NhatKy_ViPham!F:F, B43, NhatKy_ViPham!C:C, "T34") - SUMIFS(NhatKy_ViPham!K:K, NhatKy_ViPham!E:E, "11_Su", NhatKy_ViPham!F:F, B43, NhatKy_ViPham!C:C, "T34")</f>
        <v>100</v>
      </c>
      <c r="AZ43" s="7">
        <f>100 + SUMIFS(NhatKy_ViPham!J:J, NhatKy_ViPham!E:E, "11_Su", NhatKy_ViPham!F:F, B43, NhatKy_ViPham!C:C, "T35") - SUMIFS(NhatKy_ViPham!K:K, NhatKy_ViPham!E:E, "11_Su", NhatKy_ViPham!F:F, B43, NhatKy_ViPham!C:C, "T35")</f>
        <v>100</v>
      </c>
      <c r="BA43" s="12">
        <f t="shared" si="0"/>
        <v>100</v>
      </c>
      <c r="BB43" s="11" t="s">
        <v>430</v>
      </c>
      <c r="BC43" s="14" t="str">
        <f t="shared" si="1"/>
        <v>Tốt</v>
      </c>
      <c r="BD43" s="10" t="str">
        <f t="shared" si="2"/>
        <v>🟢 BÌNH THƯỜNG</v>
      </c>
    </row>
  </sheetData>
  <mergeCells count="42">
    <mergeCell ref="A4:B4"/>
    <mergeCell ref="G4:H4"/>
    <mergeCell ref="BB7:BB8"/>
    <mergeCell ref="I4:J4"/>
    <mergeCell ref="BD7:BD8"/>
    <mergeCell ref="B7:B8"/>
    <mergeCell ref="F7:F8"/>
    <mergeCell ref="L7:L8"/>
    <mergeCell ref="K4:L4"/>
    <mergeCell ref="N7:N8"/>
    <mergeCell ref="BC7:BC8"/>
    <mergeCell ref="C4:D4"/>
    <mergeCell ref="AX7:AZ7"/>
    <mergeCell ref="E4:F4"/>
    <mergeCell ref="D7:D8"/>
    <mergeCell ref="AT7:AW7"/>
    <mergeCell ref="AH7:AK7"/>
    <mergeCell ref="BA7:BA8"/>
    <mergeCell ref="M7:M8"/>
    <mergeCell ref="AP7:AS7"/>
    <mergeCell ref="AL7:AO7"/>
    <mergeCell ref="O7:O8"/>
    <mergeCell ref="Q7:Q8"/>
    <mergeCell ref="R7:U7"/>
    <mergeCell ref="Z7:AC7"/>
    <mergeCell ref="V7:Y7"/>
    <mergeCell ref="P7:P8"/>
    <mergeCell ref="A7:A8"/>
    <mergeCell ref="G7:G8"/>
    <mergeCell ref="I7:I8"/>
    <mergeCell ref="A5:B5"/>
    <mergeCell ref="AD7:AG7"/>
    <mergeCell ref="I5:J5"/>
    <mergeCell ref="E7:E8"/>
    <mergeCell ref="K7:K8"/>
    <mergeCell ref="E5:F5"/>
    <mergeCell ref="K5:L5"/>
    <mergeCell ref="H7:H8"/>
    <mergeCell ref="J7:J8"/>
    <mergeCell ref="G5:H5"/>
    <mergeCell ref="C7:C8"/>
    <mergeCell ref="C5:D5"/>
  </mergeCells>
  <dataValidations count="1">
    <dataValidation type="list" allowBlank="1" sqref="E9:E43 BB9:BB43" xr:uid="{00000000-0002-0000-2100-000000000000}">
      <formula1>"Không,Có"</formula1>
    </dataValidation>
  </dataValidations>
  <hyperlinks>
    <hyperlink ref="AX1" location="'TOC_HuongDan'!A1" display="🏠 về Mục Lục" xr:uid="{00000000-0004-0000-2100-000000000000}"/>
    <hyperlink ref="AX2" location="'NhatKy_ViPham'!A4" display="📋 Nhật Ký Vi Phạm Lớp 11_Su" xr:uid="{00000000-0004-0000-2100-000001000000}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BD42"/>
  <sheetViews>
    <sheetView showGridLines="0" workbookViewId="0"/>
  </sheetViews>
  <sheetFormatPr defaultRowHeight="15" x14ac:dyDescent="0.25"/>
  <cols>
    <col min="1" max="1" width="6" customWidth="1"/>
    <col min="2" max="2" width="25" customWidth="1"/>
    <col min="3" max="3" width="12" customWidth="1"/>
    <col min="4" max="5" width="10" customWidth="1"/>
    <col min="6" max="17" width="16" customWidth="1"/>
    <col min="18" max="52" width="7" customWidth="1"/>
    <col min="53" max="55" width="14" customWidth="1"/>
    <col min="56" max="56" width="22" customWidth="1"/>
  </cols>
  <sheetData>
    <row r="1" spans="1:56" ht="21" x14ac:dyDescent="0.35">
      <c r="A1" s="1" t="s">
        <v>1984</v>
      </c>
      <c r="AX1" s="8" t="s">
        <v>358</v>
      </c>
    </row>
    <row r="2" spans="1:56" x14ac:dyDescent="0.25">
      <c r="A2" s="2" t="s">
        <v>1985</v>
      </c>
      <c r="AX2" s="8" t="s">
        <v>1986</v>
      </c>
    </row>
    <row r="4" spans="1:56" x14ac:dyDescent="0.25">
      <c r="A4" s="55" t="s">
        <v>361</v>
      </c>
      <c r="B4" s="50"/>
      <c r="C4" s="55" t="s">
        <v>362</v>
      </c>
      <c r="D4" s="50"/>
      <c r="E4" s="55" t="s">
        <v>363</v>
      </c>
      <c r="F4" s="50"/>
      <c r="G4" s="55" t="s">
        <v>364</v>
      </c>
      <c r="H4" s="50"/>
      <c r="I4" s="55" t="s">
        <v>365</v>
      </c>
      <c r="J4" s="50"/>
      <c r="K4" s="55" t="s">
        <v>366</v>
      </c>
      <c r="L4" s="50"/>
    </row>
    <row r="5" spans="1:56" x14ac:dyDescent="0.25">
      <c r="A5" s="49">
        <f>COUNTA(A9:A42)</f>
        <v>34</v>
      </c>
      <c r="B5" s="50"/>
      <c r="C5" s="53">
        <f>COUNTIF(BC9:BC42, "Tốt")</f>
        <v>34</v>
      </c>
      <c r="D5" s="50"/>
      <c r="E5" s="49">
        <f>COUNTIF(BC9:BC42, "Khá")</f>
        <v>0</v>
      </c>
      <c r="F5" s="50"/>
      <c r="G5" s="49">
        <f>COUNTIF(BC9:BC42, "Đạt")</f>
        <v>0</v>
      </c>
      <c r="H5" s="50"/>
      <c r="I5" s="52">
        <f>COUNTIF(BC9:BC42, "Chưa đạt")</f>
        <v>0</v>
      </c>
      <c r="J5" s="50"/>
      <c r="K5" s="53">
        <f>ROUND(AVERAGE(BA9:BA42), 1)</f>
        <v>100</v>
      </c>
      <c r="L5" s="50"/>
    </row>
    <row r="7" spans="1:56" x14ac:dyDescent="0.25">
      <c r="A7" s="46" t="s">
        <v>3</v>
      </c>
      <c r="B7" s="46" t="s">
        <v>303</v>
      </c>
      <c r="C7" s="46" t="s">
        <v>367</v>
      </c>
      <c r="D7" s="46" t="s">
        <v>368</v>
      </c>
      <c r="E7" s="46" t="s">
        <v>369</v>
      </c>
      <c r="F7" s="48" t="s">
        <v>370</v>
      </c>
      <c r="G7" s="48" t="s">
        <v>371</v>
      </c>
      <c r="H7" s="48" t="s">
        <v>372</v>
      </c>
      <c r="I7" s="48" t="s">
        <v>373</v>
      </c>
      <c r="J7" s="48" t="s">
        <v>374</v>
      </c>
      <c r="K7" s="48" t="s">
        <v>375</v>
      </c>
      <c r="L7" s="48" t="s">
        <v>376</v>
      </c>
      <c r="M7" s="48" t="s">
        <v>377</v>
      </c>
      <c r="N7" s="48" t="s">
        <v>378</v>
      </c>
      <c r="O7" s="48" t="s">
        <v>379</v>
      </c>
      <c r="P7" s="54" t="s">
        <v>380</v>
      </c>
      <c r="Q7" s="48" t="s">
        <v>381</v>
      </c>
      <c r="R7" s="46" t="s">
        <v>382</v>
      </c>
      <c r="S7" s="51"/>
      <c r="T7" s="51"/>
      <c r="U7" s="51"/>
      <c r="V7" s="46" t="s">
        <v>383</v>
      </c>
      <c r="W7" s="51"/>
      <c r="X7" s="51"/>
      <c r="Y7" s="51"/>
      <c r="Z7" s="46" t="s">
        <v>384</v>
      </c>
      <c r="AA7" s="51"/>
      <c r="AB7" s="51"/>
      <c r="AC7" s="51"/>
      <c r="AD7" s="46" t="s">
        <v>385</v>
      </c>
      <c r="AE7" s="51"/>
      <c r="AF7" s="51"/>
      <c r="AG7" s="51"/>
      <c r="AH7" s="46" t="s">
        <v>386</v>
      </c>
      <c r="AI7" s="51"/>
      <c r="AJ7" s="51"/>
      <c r="AK7" s="51"/>
      <c r="AL7" s="46" t="s">
        <v>387</v>
      </c>
      <c r="AM7" s="51"/>
      <c r="AN7" s="51"/>
      <c r="AO7" s="51"/>
      <c r="AP7" s="46" t="s">
        <v>388</v>
      </c>
      <c r="AQ7" s="51"/>
      <c r="AR7" s="51"/>
      <c r="AS7" s="51"/>
      <c r="AT7" s="46" t="s">
        <v>389</v>
      </c>
      <c r="AU7" s="51"/>
      <c r="AV7" s="51"/>
      <c r="AW7" s="51"/>
      <c r="AX7" s="46" t="s">
        <v>390</v>
      </c>
      <c r="AY7" s="51"/>
      <c r="AZ7" s="51"/>
      <c r="BA7" s="46" t="s">
        <v>391</v>
      </c>
      <c r="BB7" s="46" t="s">
        <v>392</v>
      </c>
      <c r="BC7" s="46" t="s">
        <v>393</v>
      </c>
      <c r="BD7" s="46" t="s">
        <v>394</v>
      </c>
    </row>
    <row r="8" spans="1:56" x14ac:dyDescent="0.25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9" t="s">
        <v>311</v>
      </c>
      <c r="S8" s="9" t="s">
        <v>348</v>
      </c>
      <c r="T8" s="9" t="s">
        <v>395</v>
      </c>
      <c r="U8" s="9" t="s">
        <v>396</v>
      </c>
      <c r="V8" s="9" t="s">
        <v>397</v>
      </c>
      <c r="W8" s="9" t="s">
        <v>398</v>
      </c>
      <c r="X8" s="9" t="s">
        <v>399</v>
      </c>
      <c r="Y8" s="9" t="s">
        <v>400</v>
      </c>
      <c r="Z8" s="9" t="s">
        <v>401</v>
      </c>
      <c r="AA8" s="9" t="s">
        <v>402</v>
      </c>
      <c r="AB8" s="9" t="s">
        <v>403</v>
      </c>
      <c r="AC8" s="9" t="s">
        <v>404</v>
      </c>
      <c r="AD8" s="9" t="s">
        <v>405</v>
      </c>
      <c r="AE8" s="9" t="s">
        <v>406</v>
      </c>
      <c r="AF8" s="9" t="s">
        <v>407</v>
      </c>
      <c r="AG8" s="9" t="s">
        <v>408</v>
      </c>
      <c r="AH8" s="9" t="s">
        <v>409</v>
      </c>
      <c r="AI8" s="9" t="s">
        <v>410</v>
      </c>
      <c r="AJ8" s="9" t="s">
        <v>411</v>
      </c>
      <c r="AK8" s="9" t="s">
        <v>412</v>
      </c>
      <c r="AL8" s="9" t="s">
        <v>413</v>
      </c>
      <c r="AM8" s="9" t="s">
        <v>414</v>
      </c>
      <c r="AN8" s="9" t="s">
        <v>415</v>
      </c>
      <c r="AO8" s="9" t="s">
        <v>416</v>
      </c>
      <c r="AP8" s="9" t="s">
        <v>417</v>
      </c>
      <c r="AQ8" s="9" t="s">
        <v>418</v>
      </c>
      <c r="AR8" s="9" t="s">
        <v>419</v>
      </c>
      <c r="AS8" s="9" t="s">
        <v>420</v>
      </c>
      <c r="AT8" s="9" t="s">
        <v>421</v>
      </c>
      <c r="AU8" s="9" t="s">
        <v>422</v>
      </c>
      <c r="AV8" s="9" t="s">
        <v>423</v>
      </c>
      <c r="AW8" s="9" t="s">
        <v>424</v>
      </c>
      <c r="AX8" s="9" t="s">
        <v>425</v>
      </c>
      <c r="AY8" s="9" t="s">
        <v>426</v>
      </c>
      <c r="AZ8" s="9" t="s">
        <v>427</v>
      </c>
      <c r="BA8" s="47"/>
      <c r="BB8" s="47"/>
      <c r="BC8" s="47"/>
      <c r="BD8" s="47"/>
    </row>
    <row r="9" spans="1:56" x14ac:dyDescent="0.25">
      <c r="A9" s="4">
        <v>1</v>
      </c>
      <c r="B9" s="10" t="s">
        <v>1987</v>
      </c>
      <c r="C9" s="4" t="s">
        <v>1988</v>
      </c>
      <c r="D9" s="4" t="s">
        <v>429</v>
      </c>
      <c r="E9" s="11" t="s">
        <v>430</v>
      </c>
      <c r="F9" s="7">
        <f>SUMIFS(NhatKy_ViPham!K:K, NhatKy_ViPham!E:E, "11_Dia", NhatKy_ViPham!F:F, B9, NhatKy_ViPham!H:H, "L01")</f>
        <v>0</v>
      </c>
      <c r="G9" s="7">
        <f>SUMIFS(NhatKy_ViPham!K:K, NhatKy_ViPham!E:E, "11_Dia", NhatKy_ViPham!F:F, B9, NhatKy_ViPham!H:H, "L02")</f>
        <v>0</v>
      </c>
      <c r="H9" s="7">
        <f>SUMIFS(NhatKy_ViPham!K:K, NhatKy_ViPham!E:E, "11_Dia", NhatKy_ViPham!F:F, B9, NhatKy_ViPham!H:H, "L03")</f>
        <v>0</v>
      </c>
      <c r="I9" s="7">
        <f>SUMIFS(NhatKy_ViPham!K:K, NhatKy_ViPham!E:E, "11_Dia", NhatKy_ViPham!F:F, B9, NhatKy_ViPham!H:H, "L04")</f>
        <v>0</v>
      </c>
      <c r="J9" s="7">
        <f>SUMIFS(NhatKy_ViPham!K:K, NhatKy_ViPham!E:E, "11_Dia", NhatKy_ViPham!F:F, B9, NhatKy_ViPham!H:H, "L05")</f>
        <v>0</v>
      </c>
      <c r="K9" s="7">
        <f>SUMIFS(NhatKy_ViPham!K:K, NhatKy_ViPham!E:E, "11_Dia", NhatKy_ViPham!F:F, B9, NhatKy_ViPham!H:H, "L06")</f>
        <v>0</v>
      </c>
      <c r="L9" s="7">
        <f>SUMIFS(NhatKy_ViPham!K:K, NhatKy_ViPham!E:E, "11_Dia", NhatKy_ViPham!F:F, B9, NhatKy_ViPham!H:H, "L07")</f>
        <v>0</v>
      </c>
      <c r="M9" s="7">
        <f>SUMIFS(NhatKy_ViPham!K:K, NhatKy_ViPham!E:E, "11_Dia", NhatKy_ViPham!F:F, B9, NhatKy_ViPham!H:H, "L08")</f>
        <v>0</v>
      </c>
      <c r="N9" s="7">
        <f>SUMIFS(NhatKy_ViPham!K:K, NhatKy_ViPham!E:E, "11_Dia", NhatKy_ViPham!F:F, B9, NhatKy_ViPham!H:H, "L09")</f>
        <v>0</v>
      </c>
      <c r="O9" s="7">
        <f>SUMIFS(NhatKy_ViPham!K:K, NhatKy_ViPham!E:E, "11_Dia", NhatKy_ViPham!F:F, B9, NhatKy_ViPham!H:H, "L10")</f>
        <v>0</v>
      </c>
      <c r="P9" s="12">
        <f>SUMIFS(NhatKy_ViPham!J:J, NhatKy_ViPham!E:E, "11_Dia", NhatKy_ViPham!F:F, B9)</f>
        <v>0</v>
      </c>
      <c r="Q9" s="13">
        <f>SUMIFS(NhatKy_ViPham!K:K, NhatKy_ViPham!E:E, "11_Dia", NhatKy_ViPham!F:F, B9)</f>
        <v>0</v>
      </c>
      <c r="R9" s="7">
        <f>100 + SUMIFS(NhatKy_ViPham!J:J, NhatKy_ViPham!E:E, "11_Dia", NhatKy_ViPham!F:F, B9, NhatKy_ViPham!C:C, "T1") - SUMIFS(NhatKy_ViPham!K:K, NhatKy_ViPham!E:E, "11_Dia", NhatKy_ViPham!F:F, B9, NhatKy_ViPham!C:C, "T1")</f>
        <v>100</v>
      </c>
      <c r="S9" s="7">
        <f>100 + SUMIFS(NhatKy_ViPham!J:J, NhatKy_ViPham!E:E, "11_Dia", NhatKy_ViPham!F:F, B9, NhatKy_ViPham!C:C, "T2") - SUMIFS(NhatKy_ViPham!K:K, NhatKy_ViPham!E:E, "11_Dia", NhatKy_ViPham!F:F, B9, NhatKy_ViPham!C:C, "T2")</f>
        <v>100</v>
      </c>
      <c r="T9" s="7">
        <f>100 + SUMIFS(NhatKy_ViPham!J:J, NhatKy_ViPham!E:E, "11_Dia", NhatKy_ViPham!F:F, B9, NhatKy_ViPham!C:C, "T3") - SUMIFS(NhatKy_ViPham!K:K, NhatKy_ViPham!E:E, "11_Dia", NhatKy_ViPham!F:F, B9, NhatKy_ViPham!C:C, "T3")</f>
        <v>100</v>
      </c>
      <c r="U9" s="7">
        <f>100 + SUMIFS(NhatKy_ViPham!J:J, NhatKy_ViPham!E:E, "11_Dia", NhatKy_ViPham!F:F, B9, NhatKy_ViPham!C:C, "T4") - SUMIFS(NhatKy_ViPham!K:K, NhatKy_ViPham!E:E, "11_Dia", NhatKy_ViPham!F:F, B9, NhatKy_ViPham!C:C, "T4")</f>
        <v>100</v>
      </c>
      <c r="V9" s="7">
        <f>100 + SUMIFS(NhatKy_ViPham!J:J, NhatKy_ViPham!E:E, "11_Dia", NhatKy_ViPham!F:F, B9, NhatKy_ViPham!C:C, "T5") - SUMIFS(NhatKy_ViPham!K:K, NhatKy_ViPham!E:E, "11_Dia", NhatKy_ViPham!F:F, B9, NhatKy_ViPham!C:C, "T5")</f>
        <v>100</v>
      </c>
      <c r="W9" s="7">
        <f>100 + SUMIFS(NhatKy_ViPham!J:J, NhatKy_ViPham!E:E, "11_Dia", NhatKy_ViPham!F:F, B9, NhatKy_ViPham!C:C, "T6") - SUMIFS(NhatKy_ViPham!K:K, NhatKy_ViPham!E:E, "11_Dia", NhatKy_ViPham!F:F, B9, NhatKy_ViPham!C:C, "T6")</f>
        <v>100</v>
      </c>
      <c r="X9" s="7">
        <f>100 + SUMIFS(NhatKy_ViPham!J:J, NhatKy_ViPham!E:E, "11_Dia", NhatKy_ViPham!F:F, B9, NhatKy_ViPham!C:C, "T7") - SUMIFS(NhatKy_ViPham!K:K, NhatKy_ViPham!E:E, "11_Dia", NhatKy_ViPham!F:F, B9, NhatKy_ViPham!C:C, "T7")</f>
        <v>100</v>
      </c>
      <c r="Y9" s="7">
        <f>100 + SUMIFS(NhatKy_ViPham!J:J, NhatKy_ViPham!E:E, "11_Dia", NhatKy_ViPham!F:F, B9, NhatKy_ViPham!C:C, "T8") - SUMIFS(NhatKy_ViPham!K:K, NhatKy_ViPham!E:E, "11_Dia", NhatKy_ViPham!F:F, B9, NhatKy_ViPham!C:C, "T8")</f>
        <v>100</v>
      </c>
      <c r="Z9" s="7">
        <f>100 + SUMIFS(NhatKy_ViPham!J:J, NhatKy_ViPham!E:E, "11_Dia", NhatKy_ViPham!F:F, B9, NhatKy_ViPham!C:C, "T9") - SUMIFS(NhatKy_ViPham!K:K, NhatKy_ViPham!E:E, "11_Dia", NhatKy_ViPham!F:F, B9, NhatKy_ViPham!C:C, "T9")</f>
        <v>100</v>
      </c>
      <c r="AA9" s="7">
        <f>100 + SUMIFS(NhatKy_ViPham!J:J, NhatKy_ViPham!E:E, "11_Dia", NhatKy_ViPham!F:F, B9, NhatKy_ViPham!C:C, "T10") - SUMIFS(NhatKy_ViPham!K:K, NhatKy_ViPham!E:E, "11_Dia", NhatKy_ViPham!F:F, B9, NhatKy_ViPham!C:C, "T10")</f>
        <v>100</v>
      </c>
      <c r="AB9" s="7">
        <f>100 + SUMIFS(NhatKy_ViPham!J:J, NhatKy_ViPham!E:E, "11_Dia", NhatKy_ViPham!F:F, B9, NhatKy_ViPham!C:C, "T11") - SUMIFS(NhatKy_ViPham!K:K, NhatKy_ViPham!E:E, "11_Dia", NhatKy_ViPham!F:F, B9, NhatKy_ViPham!C:C, "T11")</f>
        <v>100</v>
      </c>
      <c r="AC9" s="7">
        <f>100 + SUMIFS(NhatKy_ViPham!J:J, NhatKy_ViPham!E:E, "11_Dia", NhatKy_ViPham!F:F, B9, NhatKy_ViPham!C:C, "T12") - SUMIFS(NhatKy_ViPham!K:K, NhatKy_ViPham!E:E, "11_Dia", NhatKy_ViPham!F:F, B9, NhatKy_ViPham!C:C, "T12")</f>
        <v>100</v>
      </c>
      <c r="AD9" s="7">
        <f>100 + SUMIFS(NhatKy_ViPham!J:J, NhatKy_ViPham!E:E, "11_Dia", NhatKy_ViPham!F:F, B9, NhatKy_ViPham!C:C, "T13") - SUMIFS(NhatKy_ViPham!K:K, NhatKy_ViPham!E:E, "11_Dia", NhatKy_ViPham!F:F, B9, NhatKy_ViPham!C:C, "T13")</f>
        <v>100</v>
      </c>
      <c r="AE9" s="7">
        <f>100 + SUMIFS(NhatKy_ViPham!J:J, NhatKy_ViPham!E:E, "11_Dia", NhatKy_ViPham!F:F, B9, NhatKy_ViPham!C:C, "T14") - SUMIFS(NhatKy_ViPham!K:K, NhatKy_ViPham!E:E, "11_Dia", NhatKy_ViPham!F:F, B9, NhatKy_ViPham!C:C, "T14")</f>
        <v>100</v>
      </c>
      <c r="AF9" s="7">
        <f>100 + SUMIFS(NhatKy_ViPham!J:J, NhatKy_ViPham!E:E, "11_Dia", NhatKy_ViPham!F:F, B9, NhatKy_ViPham!C:C, "T15") - SUMIFS(NhatKy_ViPham!K:K, NhatKy_ViPham!E:E, "11_Dia", NhatKy_ViPham!F:F, B9, NhatKy_ViPham!C:C, "T15")</f>
        <v>100</v>
      </c>
      <c r="AG9" s="7">
        <f>100 + SUMIFS(NhatKy_ViPham!J:J, NhatKy_ViPham!E:E, "11_Dia", NhatKy_ViPham!F:F, B9, NhatKy_ViPham!C:C, "T16") - SUMIFS(NhatKy_ViPham!K:K, NhatKy_ViPham!E:E, "11_Dia", NhatKy_ViPham!F:F, B9, NhatKy_ViPham!C:C, "T16")</f>
        <v>100</v>
      </c>
      <c r="AH9" s="7">
        <f>100 + SUMIFS(NhatKy_ViPham!J:J, NhatKy_ViPham!E:E, "11_Dia", NhatKy_ViPham!F:F, B9, NhatKy_ViPham!C:C, "T17") - SUMIFS(NhatKy_ViPham!K:K, NhatKy_ViPham!E:E, "11_Dia", NhatKy_ViPham!F:F, B9, NhatKy_ViPham!C:C, "T17")</f>
        <v>100</v>
      </c>
      <c r="AI9" s="7">
        <f>100 + SUMIFS(NhatKy_ViPham!J:J, NhatKy_ViPham!E:E, "11_Dia", NhatKy_ViPham!F:F, B9, NhatKy_ViPham!C:C, "T18") - SUMIFS(NhatKy_ViPham!K:K, NhatKy_ViPham!E:E, "11_Dia", NhatKy_ViPham!F:F, B9, NhatKy_ViPham!C:C, "T18")</f>
        <v>100</v>
      </c>
      <c r="AJ9" s="7">
        <f>100 + SUMIFS(NhatKy_ViPham!J:J, NhatKy_ViPham!E:E, "11_Dia", NhatKy_ViPham!F:F, B9, NhatKy_ViPham!C:C, "T19") - SUMIFS(NhatKy_ViPham!K:K, NhatKy_ViPham!E:E, "11_Dia", NhatKy_ViPham!F:F, B9, NhatKy_ViPham!C:C, "T19")</f>
        <v>100</v>
      </c>
      <c r="AK9" s="7">
        <f>100 + SUMIFS(NhatKy_ViPham!J:J, NhatKy_ViPham!E:E, "11_Dia", NhatKy_ViPham!F:F, B9, NhatKy_ViPham!C:C, "T20") - SUMIFS(NhatKy_ViPham!K:K, NhatKy_ViPham!E:E, "11_Dia", NhatKy_ViPham!F:F, B9, NhatKy_ViPham!C:C, "T20")</f>
        <v>100</v>
      </c>
      <c r="AL9" s="7">
        <f>100 + SUMIFS(NhatKy_ViPham!J:J, NhatKy_ViPham!E:E, "11_Dia", NhatKy_ViPham!F:F, B9, NhatKy_ViPham!C:C, "T21") - SUMIFS(NhatKy_ViPham!K:K, NhatKy_ViPham!E:E, "11_Dia", NhatKy_ViPham!F:F, B9, NhatKy_ViPham!C:C, "T21")</f>
        <v>100</v>
      </c>
      <c r="AM9" s="7">
        <f>100 + SUMIFS(NhatKy_ViPham!J:J, NhatKy_ViPham!E:E, "11_Dia", NhatKy_ViPham!F:F, B9, NhatKy_ViPham!C:C, "T22") - SUMIFS(NhatKy_ViPham!K:K, NhatKy_ViPham!E:E, "11_Dia", NhatKy_ViPham!F:F, B9, NhatKy_ViPham!C:C, "T22")</f>
        <v>100</v>
      </c>
      <c r="AN9" s="7">
        <f>100 + SUMIFS(NhatKy_ViPham!J:J, NhatKy_ViPham!E:E, "11_Dia", NhatKy_ViPham!F:F, B9, NhatKy_ViPham!C:C, "T23") - SUMIFS(NhatKy_ViPham!K:K, NhatKy_ViPham!E:E, "11_Dia", NhatKy_ViPham!F:F, B9, NhatKy_ViPham!C:C, "T23")</f>
        <v>100</v>
      </c>
      <c r="AO9" s="7">
        <f>100 + SUMIFS(NhatKy_ViPham!J:J, NhatKy_ViPham!E:E, "11_Dia", NhatKy_ViPham!F:F, B9, NhatKy_ViPham!C:C, "T24") - SUMIFS(NhatKy_ViPham!K:K, NhatKy_ViPham!E:E, "11_Dia", NhatKy_ViPham!F:F, B9, NhatKy_ViPham!C:C, "T24")</f>
        <v>100</v>
      </c>
      <c r="AP9" s="7">
        <f>100 + SUMIFS(NhatKy_ViPham!J:J, NhatKy_ViPham!E:E, "11_Dia", NhatKy_ViPham!F:F, B9, NhatKy_ViPham!C:C, "T25") - SUMIFS(NhatKy_ViPham!K:K, NhatKy_ViPham!E:E, "11_Dia", NhatKy_ViPham!F:F, B9, NhatKy_ViPham!C:C, "T25")</f>
        <v>100</v>
      </c>
      <c r="AQ9" s="7">
        <f>100 + SUMIFS(NhatKy_ViPham!J:J, NhatKy_ViPham!E:E, "11_Dia", NhatKy_ViPham!F:F, B9, NhatKy_ViPham!C:C, "T26") - SUMIFS(NhatKy_ViPham!K:K, NhatKy_ViPham!E:E, "11_Dia", NhatKy_ViPham!F:F, B9, NhatKy_ViPham!C:C, "T26")</f>
        <v>100</v>
      </c>
      <c r="AR9" s="7">
        <f>100 + SUMIFS(NhatKy_ViPham!J:J, NhatKy_ViPham!E:E, "11_Dia", NhatKy_ViPham!F:F, B9, NhatKy_ViPham!C:C, "T27") - SUMIFS(NhatKy_ViPham!K:K, NhatKy_ViPham!E:E, "11_Dia", NhatKy_ViPham!F:F, B9, NhatKy_ViPham!C:C, "T27")</f>
        <v>100</v>
      </c>
      <c r="AS9" s="7">
        <f>100 + SUMIFS(NhatKy_ViPham!J:J, NhatKy_ViPham!E:E, "11_Dia", NhatKy_ViPham!F:F, B9, NhatKy_ViPham!C:C, "T28") - SUMIFS(NhatKy_ViPham!K:K, NhatKy_ViPham!E:E, "11_Dia", NhatKy_ViPham!F:F, B9, NhatKy_ViPham!C:C, "T28")</f>
        <v>100</v>
      </c>
      <c r="AT9" s="7">
        <f>100 + SUMIFS(NhatKy_ViPham!J:J, NhatKy_ViPham!E:E, "11_Dia", NhatKy_ViPham!F:F, B9, NhatKy_ViPham!C:C, "T29") - SUMIFS(NhatKy_ViPham!K:K, NhatKy_ViPham!E:E, "11_Dia", NhatKy_ViPham!F:F, B9, NhatKy_ViPham!C:C, "T29")</f>
        <v>100</v>
      </c>
      <c r="AU9" s="7">
        <f>100 + SUMIFS(NhatKy_ViPham!J:J, NhatKy_ViPham!E:E, "11_Dia", NhatKy_ViPham!F:F, B9, NhatKy_ViPham!C:C, "T30") - SUMIFS(NhatKy_ViPham!K:K, NhatKy_ViPham!E:E, "11_Dia", NhatKy_ViPham!F:F, B9, NhatKy_ViPham!C:C, "T30")</f>
        <v>100</v>
      </c>
      <c r="AV9" s="7">
        <f>100 + SUMIFS(NhatKy_ViPham!J:J, NhatKy_ViPham!E:E, "11_Dia", NhatKy_ViPham!F:F, B9, NhatKy_ViPham!C:C, "T31") - SUMIFS(NhatKy_ViPham!K:K, NhatKy_ViPham!E:E, "11_Dia", NhatKy_ViPham!F:F, B9, NhatKy_ViPham!C:C, "T31")</f>
        <v>100</v>
      </c>
      <c r="AW9" s="7">
        <f>100 + SUMIFS(NhatKy_ViPham!J:J, NhatKy_ViPham!E:E, "11_Dia", NhatKy_ViPham!F:F, B9, NhatKy_ViPham!C:C, "T32") - SUMIFS(NhatKy_ViPham!K:K, NhatKy_ViPham!E:E, "11_Dia", NhatKy_ViPham!F:F, B9, NhatKy_ViPham!C:C, "T32")</f>
        <v>100</v>
      </c>
      <c r="AX9" s="7">
        <f>100 + SUMIFS(NhatKy_ViPham!J:J, NhatKy_ViPham!E:E, "11_Dia", NhatKy_ViPham!F:F, B9, NhatKy_ViPham!C:C, "T33") - SUMIFS(NhatKy_ViPham!K:K, NhatKy_ViPham!E:E, "11_Dia", NhatKy_ViPham!F:F, B9, NhatKy_ViPham!C:C, "T33")</f>
        <v>100</v>
      </c>
      <c r="AY9" s="7">
        <f>100 + SUMIFS(NhatKy_ViPham!J:J, NhatKy_ViPham!E:E, "11_Dia", NhatKy_ViPham!F:F, B9, NhatKy_ViPham!C:C, "T34") - SUMIFS(NhatKy_ViPham!K:K, NhatKy_ViPham!E:E, "11_Dia", NhatKy_ViPham!F:F, B9, NhatKy_ViPham!C:C, "T34")</f>
        <v>100</v>
      </c>
      <c r="AZ9" s="7">
        <f>100 + SUMIFS(NhatKy_ViPham!J:J, NhatKy_ViPham!E:E, "11_Dia", NhatKy_ViPham!F:F, B9, NhatKy_ViPham!C:C, "T35") - SUMIFS(NhatKy_ViPham!K:K, NhatKy_ViPham!E:E, "11_Dia", NhatKy_ViPham!F:F, B9, NhatKy_ViPham!C:C, "T35")</f>
        <v>100</v>
      </c>
      <c r="BA9" s="12">
        <f t="shared" ref="BA9:BA42" si="0">ROUND(AVERAGE(R9:AZ9), 1)</f>
        <v>100</v>
      </c>
      <c r="BB9" s="11" t="s">
        <v>430</v>
      </c>
      <c r="BC9" s="14" t="str">
        <f t="shared" ref="BC9:BC42" si="1">IF(BB9="Có", "Chưa đạt", IF(BA9&gt;=85, "Tốt", IF(BA9&gt;=70, "Khá", IF(BA9&gt;=50, "Đạt", "Chưa đạt"))))</f>
        <v>Tốt</v>
      </c>
      <c r="BD9" s="10" t="str">
        <f t="shared" ref="BD9:BD42" si="2">IF(BC9="Chưa đạt", "🔴 Nguy cơ CHƯA ĐẠT", IF(BC9="Đạt", "🟡 CẦN NHẮC NHỞ", "🟢 BÌNH THƯỜNG"))</f>
        <v>🟢 BÌNH THƯỜNG</v>
      </c>
    </row>
    <row r="10" spans="1:56" x14ac:dyDescent="0.25">
      <c r="A10" s="5">
        <v>2</v>
      </c>
      <c r="B10" s="15" t="s">
        <v>1989</v>
      </c>
      <c r="C10" s="5" t="s">
        <v>1357</v>
      </c>
      <c r="D10" s="5" t="s">
        <v>435</v>
      </c>
      <c r="E10" s="11" t="s">
        <v>430</v>
      </c>
      <c r="F10" s="6">
        <f>SUMIFS(NhatKy_ViPham!K:K, NhatKy_ViPham!E:E, "11_Dia", NhatKy_ViPham!F:F, B10, NhatKy_ViPham!H:H, "L01")</f>
        <v>0</v>
      </c>
      <c r="G10" s="6">
        <f>SUMIFS(NhatKy_ViPham!K:K, NhatKy_ViPham!E:E, "11_Dia", NhatKy_ViPham!F:F, B10, NhatKy_ViPham!H:H, "L02")</f>
        <v>0</v>
      </c>
      <c r="H10" s="6">
        <f>SUMIFS(NhatKy_ViPham!K:K, NhatKy_ViPham!E:E, "11_Dia", NhatKy_ViPham!F:F, B10, NhatKy_ViPham!H:H, "L03")</f>
        <v>0</v>
      </c>
      <c r="I10" s="6">
        <f>SUMIFS(NhatKy_ViPham!K:K, NhatKy_ViPham!E:E, "11_Dia", NhatKy_ViPham!F:F, B10, NhatKy_ViPham!H:H, "L04")</f>
        <v>0</v>
      </c>
      <c r="J10" s="6">
        <f>SUMIFS(NhatKy_ViPham!K:K, NhatKy_ViPham!E:E, "11_Dia", NhatKy_ViPham!F:F, B10, NhatKy_ViPham!H:H, "L05")</f>
        <v>0</v>
      </c>
      <c r="K10" s="6">
        <f>SUMIFS(NhatKy_ViPham!K:K, NhatKy_ViPham!E:E, "11_Dia", NhatKy_ViPham!F:F, B10, NhatKy_ViPham!H:H, "L06")</f>
        <v>0</v>
      </c>
      <c r="L10" s="6">
        <f>SUMIFS(NhatKy_ViPham!K:K, NhatKy_ViPham!E:E, "11_Dia", NhatKy_ViPham!F:F, B10, NhatKy_ViPham!H:H, "L07")</f>
        <v>0</v>
      </c>
      <c r="M10" s="6">
        <f>SUMIFS(NhatKy_ViPham!K:K, NhatKy_ViPham!E:E, "11_Dia", NhatKy_ViPham!F:F, B10, NhatKy_ViPham!H:H, "L08")</f>
        <v>0</v>
      </c>
      <c r="N10" s="6">
        <f>SUMIFS(NhatKy_ViPham!K:K, NhatKy_ViPham!E:E, "11_Dia", NhatKy_ViPham!F:F, B10, NhatKy_ViPham!H:H, "L09")</f>
        <v>0</v>
      </c>
      <c r="O10" s="6">
        <f>SUMIFS(NhatKy_ViPham!K:K, NhatKy_ViPham!E:E, "11_Dia", NhatKy_ViPham!F:F, B10, NhatKy_ViPham!H:H, "L10")</f>
        <v>0</v>
      </c>
      <c r="P10" s="12">
        <f>SUMIFS(NhatKy_ViPham!J:J, NhatKy_ViPham!E:E, "11_Dia", NhatKy_ViPham!F:F, B10)</f>
        <v>0</v>
      </c>
      <c r="Q10" s="13">
        <f>SUMIFS(NhatKy_ViPham!K:K, NhatKy_ViPham!E:E, "11_Dia", NhatKy_ViPham!F:F, B10)</f>
        <v>0</v>
      </c>
      <c r="R10" s="6">
        <f>100 + SUMIFS(NhatKy_ViPham!J:J, NhatKy_ViPham!E:E, "11_Dia", NhatKy_ViPham!F:F, B10, NhatKy_ViPham!C:C, "T1") - SUMIFS(NhatKy_ViPham!K:K, NhatKy_ViPham!E:E, "11_Dia", NhatKy_ViPham!F:F, B10, NhatKy_ViPham!C:C, "T1")</f>
        <v>100</v>
      </c>
      <c r="S10" s="6">
        <f>100 + SUMIFS(NhatKy_ViPham!J:J, NhatKy_ViPham!E:E, "11_Dia", NhatKy_ViPham!F:F, B10, NhatKy_ViPham!C:C, "T2") - SUMIFS(NhatKy_ViPham!K:K, NhatKy_ViPham!E:E, "11_Dia", NhatKy_ViPham!F:F, B10, NhatKy_ViPham!C:C, "T2")</f>
        <v>100</v>
      </c>
      <c r="T10" s="6">
        <f>100 + SUMIFS(NhatKy_ViPham!J:J, NhatKy_ViPham!E:E, "11_Dia", NhatKy_ViPham!F:F, B10, NhatKy_ViPham!C:C, "T3") - SUMIFS(NhatKy_ViPham!K:K, NhatKy_ViPham!E:E, "11_Dia", NhatKy_ViPham!F:F, B10, NhatKy_ViPham!C:C, "T3")</f>
        <v>100</v>
      </c>
      <c r="U10" s="6">
        <f>100 + SUMIFS(NhatKy_ViPham!J:J, NhatKy_ViPham!E:E, "11_Dia", NhatKy_ViPham!F:F, B10, NhatKy_ViPham!C:C, "T4") - SUMIFS(NhatKy_ViPham!K:K, NhatKy_ViPham!E:E, "11_Dia", NhatKy_ViPham!F:F, B10, NhatKy_ViPham!C:C, "T4")</f>
        <v>100</v>
      </c>
      <c r="V10" s="6">
        <f>100 + SUMIFS(NhatKy_ViPham!J:J, NhatKy_ViPham!E:E, "11_Dia", NhatKy_ViPham!F:F, B10, NhatKy_ViPham!C:C, "T5") - SUMIFS(NhatKy_ViPham!K:K, NhatKy_ViPham!E:E, "11_Dia", NhatKy_ViPham!F:F, B10, NhatKy_ViPham!C:C, "T5")</f>
        <v>100</v>
      </c>
      <c r="W10" s="6">
        <f>100 + SUMIFS(NhatKy_ViPham!J:J, NhatKy_ViPham!E:E, "11_Dia", NhatKy_ViPham!F:F, B10, NhatKy_ViPham!C:C, "T6") - SUMIFS(NhatKy_ViPham!K:K, NhatKy_ViPham!E:E, "11_Dia", NhatKy_ViPham!F:F, B10, NhatKy_ViPham!C:C, "T6")</f>
        <v>100</v>
      </c>
      <c r="X10" s="6">
        <f>100 + SUMIFS(NhatKy_ViPham!J:J, NhatKy_ViPham!E:E, "11_Dia", NhatKy_ViPham!F:F, B10, NhatKy_ViPham!C:C, "T7") - SUMIFS(NhatKy_ViPham!K:K, NhatKy_ViPham!E:E, "11_Dia", NhatKy_ViPham!F:F, B10, NhatKy_ViPham!C:C, "T7")</f>
        <v>100</v>
      </c>
      <c r="Y10" s="6">
        <f>100 + SUMIFS(NhatKy_ViPham!J:J, NhatKy_ViPham!E:E, "11_Dia", NhatKy_ViPham!F:F, B10, NhatKy_ViPham!C:C, "T8") - SUMIFS(NhatKy_ViPham!K:K, NhatKy_ViPham!E:E, "11_Dia", NhatKy_ViPham!F:F, B10, NhatKy_ViPham!C:C, "T8")</f>
        <v>100</v>
      </c>
      <c r="Z10" s="6">
        <f>100 + SUMIFS(NhatKy_ViPham!J:J, NhatKy_ViPham!E:E, "11_Dia", NhatKy_ViPham!F:F, B10, NhatKy_ViPham!C:C, "T9") - SUMIFS(NhatKy_ViPham!K:K, NhatKy_ViPham!E:E, "11_Dia", NhatKy_ViPham!F:F, B10, NhatKy_ViPham!C:C, "T9")</f>
        <v>100</v>
      </c>
      <c r="AA10" s="6">
        <f>100 + SUMIFS(NhatKy_ViPham!J:J, NhatKy_ViPham!E:E, "11_Dia", NhatKy_ViPham!F:F, B10, NhatKy_ViPham!C:C, "T10") - SUMIFS(NhatKy_ViPham!K:K, NhatKy_ViPham!E:E, "11_Dia", NhatKy_ViPham!F:F, B10, NhatKy_ViPham!C:C, "T10")</f>
        <v>100</v>
      </c>
      <c r="AB10" s="6">
        <f>100 + SUMIFS(NhatKy_ViPham!J:J, NhatKy_ViPham!E:E, "11_Dia", NhatKy_ViPham!F:F, B10, NhatKy_ViPham!C:C, "T11") - SUMIFS(NhatKy_ViPham!K:K, NhatKy_ViPham!E:E, "11_Dia", NhatKy_ViPham!F:F, B10, NhatKy_ViPham!C:C, "T11")</f>
        <v>100</v>
      </c>
      <c r="AC10" s="6">
        <f>100 + SUMIFS(NhatKy_ViPham!J:J, NhatKy_ViPham!E:E, "11_Dia", NhatKy_ViPham!F:F, B10, NhatKy_ViPham!C:C, "T12") - SUMIFS(NhatKy_ViPham!K:K, NhatKy_ViPham!E:E, "11_Dia", NhatKy_ViPham!F:F, B10, NhatKy_ViPham!C:C, "T12")</f>
        <v>100</v>
      </c>
      <c r="AD10" s="6">
        <f>100 + SUMIFS(NhatKy_ViPham!J:J, NhatKy_ViPham!E:E, "11_Dia", NhatKy_ViPham!F:F, B10, NhatKy_ViPham!C:C, "T13") - SUMIFS(NhatKy_ViPham!K:K, NhatKy_ViPham!E:E, "11_Dia", NhatKy_ViPham!F:F, B10, NhatKy_ViPham!C:C, "T13")</f>
        <v>100</v>
      </c>
      <c r="AE10" s="6">
        <f>100 + SUMIFS(NhatKy_ViPham!J:J, NhatKy_ViPham!E:E, "11_Dia", NhatKy_ViPham!F:F, B10, NhatKy_ViPham!C:C, "T14") - SUMIFS(NhatKy_ViPham!K:K, NhatKy_ViPham!E:E, "11_Dia", NhatKy_ViPham!F:F, B10, NhatKy_ViPham!C:C, "T14")</f>
        <v>100</v>
      </c>
      <c r="AF10" s="6">
        <f>100 + SUMIFS(NhatKy_ViPham!J:J, NhatKy_ViPham!E:E, "11_Dia", NhatKy_ViPham!F:F, B10, NhatKy_ViPham!C:C, "T15") - SUMIFS(NhatKy_ViPham!K:K, NhatKy_ViPham!E:E, "11_Dia", NhatKy_ViPham!F:F, B10, NhatKy_ViPham!C:C, "T15")</f>
        <v>100</v>
      </c>
      <c r="AG10" s="6">
        <f>100 + SUMIFS(NhatKy_ViPham!J:J, NhatKy_ViPham!E:E, "11_Dia", NhatKy_ViPham!F:F, B10, NhatKy_ViPham!C:C, "T16") - SUMIFS(NhatKy_ViPham!K:K, NhatKy_ViPham!E:E, "11_Dia", NhatKy_ViPham!F:F, B10, NhatKy_ViPham!C:C, "T16")</f>
        <v>100</v>
      </c>
      <c r="AH10" s="6">
        <f>100 + SUMIFS(NhatKy_ViPham!J:J, NhatKy_ViPham!E:E, "11_Dia", NhatKy_ViPham!F:F, B10, NhatKy_ViPham!C:C, "T17") - SUMIFS(NhatKy_ViPham!K:K, NhatKy_ViPham!E:E, "11_Dia", NhatKy_ViPham!F:F, B10, NhatKy_ViPham!C:C, "T17")</f>
        <v>100</v>
      </c>
      <c r="AI10" s="6">
        <f>100 + SUMIFS(NhatKy_ViPham!J:J, NhatKy_ViPham!E:E, "11_Dia", NhatKy_ViPham!F:F, B10, NhatKy_ViPham!C:C, "T18") - SUMIFS(NhatKy_ViPham!K:K, NhatKy_ViPham!E:E, "11_Dia", NhatKy_ViPham!F:F, B10, NhatKy_ViPham!C:C, "T18")</f>
        <v>100</v>
      </c>
      <c r="AJ10" s="6">
        <f>100 + SUMIFS(NhatKy_ViPham!J:J, NhatKy_ViPham!E:E, "11_Dia", NhatKy_ViPham!F:F, B10, NhatKy_ViPham!C:C, "T19") - SUMIFS(NhatKy_ViPham!K:K, NhatKy_ViPham!E:E, "11_Dia", NhatKy_ViPham!F:F, B10, NhatKy_ViPham!C:C, "T19")</f>
        <v>100</v>
      </c>
      <c r="AK10" s="6">
        <f>100 + SUMIFS(NhatKy_ViPham!J:J, NhatKy_ViPham!E:E, "11_Dia", NhatKy_ViPham!F:F, B10, NhatKy_ViPham!C:C, "T20") - SUMIFS(NhatKy_ViPham!K:K, NhatKy_ViPham!E:E, "11_Dia", NhatKy_ViPham!F:F, B10, NhatKy_ViPham!C:C, "T20")</f>
        <v>100</v>
      </c>
      <c r="AL10" s="6">
        <f>100 + SUMIFS(NhatKy_ViPham!J:J, NhatKy_ViPham!E:E, "11_Dia", NhatKy_ViPham!F:F, B10, NhatKy_ViPham!C:C, "T21") - SUMIFS(NhatKy_ViPham!K:K, NhatKy_ViPham!E:E, "11_Dia", NhatKy_ViPham!F:F, B10, NhatKy_ViPham!C:C, "T21")</f>
        <v>100</v>
      </c>
      <c r="AM10" s="6">
        <f>100 + SUMIFS(NhatKy_ViPham!J:J, NhatKy_ViPham!E:E, "11_Dia", NhatKy_ViPham!F:F, B10, NhatKy_ViPham!C:C, "T22") - SUMIFS(NhatKy_ViPham!K:K, NhatKy_ViPham!E:E, "11_Dia", NhatKy_ViPham!F:F, B10, NhatKy_ViPham!C:C, "T22")</f>
        <v>100</v>
      </c>
      <c r="AN10" s="6">
        <f>100 + SUMIFS(NhatKy_ViPham!J:J, NhatKy_ViPham!E:E, "11_Dia", NhatKy_ViPham!F:F, B10, NhatKy_ViPham!C:C, "T23") - SUMIFS(NhatKy_ViPham!K:K, NhatKy_ViPham!E:E, "11_Dia", NhatKy_ViPham!F:F, B10, NhatKy_ViPham!C:C, "T23")</f>
        <v>100</v>
      </c>
      <c r="AO10" s="6">
        <f>100 + SUMIFS(NhatKy_ViPham!J:J, NhatKy_ViPham!E:E, "11_Dia", NhatKy_ViPham!F:F, B10, NhatKy_ViPham!C:C, "T24") - SUMIFS(NhatKy_ViPham!K:K, NhatKy_ViPham!E:E, "11_Dia", NhatKy_ViPham!F:F, B10, NhatKy_ViPham!C:C, "T24")</f>
        <v>100</v>
      </c>
      <c r="AP10" s="6">
        <f>100 + SUMIFS(NhatKy_ViPham!J:J, NhatKy_ViPham!E:E, "11_Dia", NhatKy_ViPham!F:F, B10, NhatKy_ViPham!C:C, "T25") - SUMIFS(NhatKy_ViPham!K:K, NhatKy_ViPham!E:E, "11_Dia", NhatKy_ViPham!F:F, B10, NhatKy_ViPham!C:C, "T25")</f>
        <v>100</v>
      </c>
      <c r="AQ10" s="6">
        <f>100 + SUMIFS(NhatKy_ViPham!J:J, NhatKy_ViPham!E:E, "11_Dia", NhatKy_ViPham!F:F, B10, NhatKy_ViPham!C:C, "T26") - SUMIFS(NhatKy_ViPham!K:K, NhatKy_ViPham!E:E, "11_Dia", NhatKy_ViPham!F:F, B10, NhatKy_ViPham!C:C, "T26")</f>
        <v>100</v>
      </c>
      <c r="AR10" s="6">
        <f>100 + SUMIFS(NhatKy_ViPham!J:J, NhatKy_ViPham!E:E, "11_Dia", NhatKy_ViPham!F:F, B10, NhatKy_ViPham!C:C, "T27") - SUMIFS(NhatKy_ViPham!K:K, NhatKy_ViPham!E:E, "11_Dia", NhatKy_ViPham!F:F, B10, NhatKy_ViPham!C:C, "T27")</f>
        <v>100</v>
      </c>
      <c r="AS10" s="6">
        <f>100 + SUMIFS(NhatKy_ViPham!J:J, NhatKy_ViPham!E:E, "11_Dia", NhatKy_ViPham!F:F, B10, NhatKy_ViPham!C:C, "T28") - SUMIFS(NhatKy_ViPham!K:K, NhatKy_ViPham!E:E, "11_Dia", NhatKy_ViPham!F:F, B10, NhatKy_ViPham!C:C, "T28")</f>
        <v>100</v>
      </c>
      <c r="AT10" s="6">
        <f>100 + SUMIFS(NhatKy_ViPham!J:J, NhatKy_ViPham!E:E, "11_Dia", NhatKy_ViPham!F:F, B10, NhatKy_ViPham!C:C, "T29") - SUMIFS(NhatKy_ViPham!K:K, NhatKy_ViPham!E:E, "11_Dia", NhatKy_ViPham!F:F, B10, NhatKy_ViPham!C:C, "T29")</f>
        <v>100</v>
      </c>
      <c r="AU10" s="6">
        <f>100 + SUMIFS(NhatKy_ViPham!J:J, NhatKy_ViPham!E:E, "11_Dia", NhatKy_ViPham!F:F, B10, NhatKy_ViPham!C:C, "T30") - SUMIFS(NhatKy_ViPham!K:K, NhatKy_ViPham!E:E, "11_Dia", NhatKy_ViPham!F:F, B10, NhatKy_ViPham!C:C, "T30")</f>
        <v>100</v>
      </c>
      <c r="AV10" s="6">
        <f>100 + SUMIFS(NhatKy_ViPham!J:J, NhatKy_ViPham!E:E, "11_Dia", NhatKy_ViPham!F:F, B10, NhatKy_ViPham!C:C, "T31") - SUMIFS(NhatKy_ViPham!K:K, NhatKy_ViPham!E:E, "11_Dia", NhatKy_ViPham!F:F, B10, NhatKy_ViPham!C:C, "T31")</f>
        <v>100</v>
      </c>
      <c r="AW10" s="6">
        <f>100 + SUMIFS(NhatKy_ViPham!J:J, NhatKy_ViPham!E:E, "11_Dia", NhatKy_ViPham!F:F, B10, NhatKy_ViPham!C:C, "T32") - SUMIFS(NhatKy_ViPham!K:K, NhatKy_ViPham!E:E, "11_Dia", NhatKy_ViPham!F:F, B10, NhatKy_ViPham!C:C, "T32")</f>
        <v>100</v>
      </c>
      <c r="AX10" s="6">
        <f>100 + SUMIFS(NhatKy_ViPham!J:J, NhatKy_ViPham!E:E, "11_Dia", NhatKy_ViPham!F:F, B10, NhatKy_ViPham!C:C, "T33") - SUMIFS(NhatKy_ViPham!K:K, NhatKy_ViPham!E:E, "11_Dia", NhatKy_ViPham!F:F, B10, NhatKy_ViPham!C:C, "T33")</f>
        <v>100</v>
      </c>
      <c r="AY10" s="6">
        <f>100 + SUMIFS(NhatKy_ViPham!J:J, NhatKy_ViPham!E:E, "11_Dia", NhatKy_ViPham!F:F, B10, NhatKy_ViPham!C:C, "T34") - SUMIFS(NhatKy_ViPham!K:K, NhatKy_ViPham!E:E, "11_Dia", NhatKy_ViPham!F:F, B10, NhatKy_ViPham!C:C, "T34")</f>
        <v>100</v>
      </c>
      <c r="AZ10" s="6">
        <f>100 + SUMIFS(NhatKy_ViPham!J:J, NhatKy_ViPham!E:E, "11_Dia", NhatKy_ViPham!F:F, B10, NhatKy_ViPham!C:C, "T35") - SUMIFS(NhatKy_ViPham!K:K, NhatKy_ViPham!E:E, "11_Dia", NhatKy_ViPham!F:F, B10, NhatKy_ViPham!C:C, "T35")</f>
        <v>100</v>
      </c>
      <c r="BA10" s="12">
        <f t="shared" si="0"/>
        <v>100</v>
      </c>
      <c r="BB10" s="11" t="s">
        <v>430</v>
      </c>
      <c r="BC10" s="16" t="str">
        <f t="shared" si="1"/>
        <v>Tốt</v>
      </c>
      <c r="BD10" s="15" t="str">
        <f t="shared" si="2"/>
        <v>🟢 BÌNH THƯỜNG</v>
      </c>
    </row>
    <row r="11" spans="1:56" x14ac:dyDescent="0.25">
      <c r="A11" s="4">
        <v>3</v>
      </c>
      <c r="B11" s="10" t="s">
        <v>1990</v>
      </c>
      <c r="C11" s="4" t="s">
        <v>1878</v>
      </c>
      <c r="D11" s="4" t="s">
        <v>435</v>
      </c>
      <c r="E11" s="11" t="s">
        <v>430</v>
      </c>
      <c r="F11" s="7">
        <f>SUMIFS(NhatKy_ViPham!K:K, NhatKy_ViPham!E:E, "11_Dia", NhatKy_ViPham!F:F, B11, NhatKy_ViPham!H:H, "L01")</f>
        <v>0</v>
      </c>
      <c r="G11" s="7">
        <f>SUMIFS(NhatKy_ViPham!K:K, NhatKy_ViPham!E:E, "11_Dia", NhatKy_ViPham!F:F, B11, NhatKy_ViPham!H:H, "L02")</f>
        <v>0</v>
      </c>
      <c r="H11" s="7">
        <f>SUMIFS(NhatKy_ViPham!K:K, NhatKy_ViPham!E:E, "11_Dia", NhatKy_ViPham!F:F, B11, NhatKy_ViPham!H:H, "L03")</f>
        <v>0</v>
      </c>
      <c r="I11" s="7">
        <f>SUMIFS(NhatKy_ViPham!K:K, NhatKy_ViPham!E:E, "11_Dia", NhatKy_ViPham!F:F, B11, NhatKy_ViPham!H:H, "L04")</f>
        <v>0</v>
      </c>
      <c r="J11" s="7">
        <f>SUMIFS(NhatKy_ViPham!K:K, NhatKy_ViPham!E:E, "11_Dia", NhatKy_ViPham!F:F, B11, NhatKy_ViPham!H:H, "L05")</f>
        <v>0</v>
      </c>
      <c r="K11" s="7">
        <f>SUMIFS(NhatKy_ViPham!K:K, NhatKy_ViPham!E:E, "11_Dia", NhatKy_ViPham!F:F, B11, NhatKy_ViPham!H:H, "L06")</f>
        <v>0</v>
      </c>
      <c r="L11" s="7">
        <f>SUMIFS(NhatKy_ViPham!K:K, NhatKy_ViPham!E:E, "11_Dia", NhatKy_ViPham!F:F, B11, NhatKy_ViPham!H:H, "L07")</f>
        <v>0</v>
      </c>
      <c r="M11" s="7">
        <f>SUMIFS(NhatKy_ViPham!K:K, NhatKy_ViPham!E:E, "11_Dia", NhatKy_ViPham!F:F, B11, NhatKy_ViPham!H:H, "L08")</f>
        <v>0</v>
      </c>
      <c r="N11" s="7">
        <f>SUMIFS(NhatKy_ViPham!K:K, NhatKy_ViPham!E:E, "11_Dia", NhatKy_ViPham!F:F, B11, NhatKy_ViPham!H:H, "L09")</f>
        <v>0</v>
      </c>
      <c r="O11" s="7">
        <f>SUMIFS(NhatKy_ViPham!K:K, NhatKy_ViPham!E:E, "11_Dia", NhatKy_ViPham!F:F, B11, NhatKy_ViPham!H:H, "L10")</f>
        <v>0</v>
      </c>
      <c r="P11" s="12">
        <f>SUMIFS(NhatKy_ViPham!J:J, NhatKy_ViPham!E:E, "11_Dia", NhatKy_ViPham!F:F, B11)</f>
        <v>0</v>
      </c>
      <c r="Q11" s="13">
        <f>SUMIFS(NhatKy_ViPham!K:K, NhatKy_ViPham!E:E, "11_Dia", NhatKy_ViPham!F:F, B11)</f>
        <v>0</v>
      </c>
      <c r="R11" s="7">
        <f>100 + SUMIFS(NhatKy_ViPham!J:J, NhatKy_ViPham!E:E, "11_Dia", NhatKy_ViPham!F:F, B11, NhatKy_ViPham!C:C, "T1") - SUMIFS(NhatKy_ViPham!K:K, NhatKy_ViPham!E:E, "11_Dia", NhatKy_ViPham!F:F, B11, NhatKy_ViPham!C:C, "T1")</f>
        <v>100</v>
      </c>
      <c r="S11" s="7">
        <f>100 + SUMIFS(NhatKy_ViPham!J:J, NhatKy_ViPham!E:E, "11_Dia", NhatKy_ViPham!F:F, B11, NhatKy_ViPham!C:C, "T2") - SUMIFS(NhatKy_ViPham!K:K, NhatKy_ViPham!E:E, "11_Dia", NhatKy_ViPham!F:F, B11, NhatKy_ViPham!C:C, "T2")</f>
        <v>100</v>
      </c>
      <c r="T11" s="7">
        <f>100 + SUMIFS(NhatKy_ViPham!J:J, NhatKy_ViPham!E:E, "11_Dia", NhatKy_ViPham!F:F, B11, NhatKy_ViPham!C:C, "T3") - SUMIFS(NhatKy_ViPham!K:K, NhatKy_ViPham!E:E, "11_Dia", NhatKy_ViPham!F:F, B11, NhatKy_ViPham!C:C, "T3")</f>
        <v>100</v>
      </c>
      <c r="U11" s="7">
        <f>100 + SUMIFS(NhatKy_ViPham!J:J, NhatKy_ViPham!E:E, "11_Dia", NhatKy_ViPham!F:F, B11, NhatKy_ViPham!C:C, "T4") - SUMIFS(NhatKy_ViPham!K:K, NhatKy_ViPham!E:E, "11_Dia", NhatKy_ViPham!F:F, B11, NhatKy_ViPham!C:C, "T4")</f>
        <v>100</v>
      </c>
      <c r="V11" s="7">
        <f>100 + SUMIFS(NhatKy_ViPham!J:J, NhatKy_ViPham!E:E, "11_Dia", NhatKy_ViPham!F:F, B11, NhatKy_ViPham!C:C, "T5") - SUMIFS(NhatKy_ViPham!K:K, NhatKy_ViPham!E:E, "11_Dia", NhatKy_ViPham!F:F, B11, NhatKy_ViPham!C:C, "T5")</f>
        <v>100</v>
      </c>
      <c r="W11" s="7">
        <f>100 + SUMIFS(NhatKy_ViPham!J:J, NhatKy_ViPham!E:E, "11_Dia", NhatKy_ViPham!F:F, B11, NhatKy_ViPham!C:C, "T6") - SUMIFS(NhatKy_ViPham!K:K, NhatKy_ViPham!E:E, "11_Dia", NhatKy_ViPham!F:F, B11, NhatKy_ViPham!C:C, "T6")</f>
        <v>100</v>
      </c>
      <c r="X11" s="7">
        <f>100 + SUMIFS(NhatKy_ViPham!J:J, NhatKy_ViPham!E:E, "11_Dia", NhatKy_ViPham!F:F, B11, NhatKy_ViPham!C:C, "T7") - SUMIFS(NhatKy_ViPham!K:K, NhatKy_ViPham!E:E, "11_Dia", NhatKy_ViPham!F:F, B11, NhatKy_ViPham!C:C, "T7")</f>
        <v>100</v>
      </c>
      <c r="Y11" s="7">
        <f>100 + SUMIFS(NhatKy_ViPham!J:J, NhatKy_ViPham!E:E, "11_Dia", NhatKy_ViPham!F:F, B11, NhatKy_ViPham!C:C, "T8") - SUMIFS(NhatKy_ViPham!K:K, NhatKy_ViPham!E:E, "11_Dia", NhatKy_ViPham!F:F, B11, NhatKy_ViPham!C:C, "T8")</f>
        <v>100</v>
      </c>
      <c r="Z11" s="7">
        <f>100 + SUMIFS(NhatKy_ViPham!J:J, NhatKy_ViPham!E:E, "11_Dia", NhatKy_ViPham!F:F, B11, NhatKy_ViPham!C:C, "T9") - SUMIFS(NhatKy_ViPham!K:K, NhatKy_ViPham!E:E, "11_Dia", NhatKy_ViPham!F:F, B11, NhatKy_ViPham!C:C, "T9")</f>
        <v>100</v>
      </c>
      <c r="AA11" s="7">
        <f>100 + SUMIFS(NhatKy_ViPham!J:J, NhatKy_ViPham!E:E, "11_Dia", NhatKy_ViPham!F:F, B11, NhatKy_ViPham!C:C, "T10") - SUMIFS(NhatKy_ViPham!K:K, NhatKy_ViPham!E:E, "11_Dia", NhatKy_ViPham!F:F, B11, NhatKy_ViPham!C:C, "T10")</f>
        <v>100</v>
      </c>
      <c r="AB11" s="7">
        <f>100 + SUMIFS(NhatKy_ViPham!J:J, NhatKy_ViPham!E:E, "11_Dia", NhatKy_ViPham!F:F, B11, NhatKy_ViPham!C:C, "T11") - SUMIFS(NhatKy_ViPham!K:K, NhatKy_ViPham!E:E, "11_Dia", NhatKy_ViPham!F:F, B11, NhatKy_ViPham!C:C, "T11")</f>
        <v>100</v>
      </c>
      <c r="AC11" s="7">
        <f>100 + SUMIFS(NhatKy_ViPham!J:J, NhatKy_ViPham!E:E, "11_Dia", NhatKy_ViPham!F:F, B11, NhatKy_ViPham!C:C, "T12") - SUMIFS(NhatKy_ViPham!K:K, NhatKy_ViPham!E:E, "11_Dia", NhatKy_ViPham!F:F, B11, NhatKy_ViPham!C:C, "T12")</f>
        <v>100</v>
      </c>
      <c r="AD11" s="7">
        <f>100 + SUMIFS(NhatKy_ViPham!J:J, NhatKy_ViPham!E:E, "11_Dia", NhatKy_ViPham!F:F, B11, NhatKy_ViPham!C:C, "T13") - SUMIFS(NhatKy_ViPham!K:K, NhatKy_ViPham!E:E, "11_Dia", NhatKy_ViPham!F:F, B11, NhatKy_ViPham!C:C, "T13")</f>
        <v>100</v>
      </c>
      <c r="AE11" s="7">
        <f>100 + SUMIFS(NhatKy_ViPham!J:J, NhatKy_ViPham!E:E, "11_Dia", NhatKy_ViPham!F:F, B11, NhatKy_ViPham!C:C, "T14") - SUMIFS(NhatKy_ViPham!K:K, NhatKy_ViPham!E:E, "11_Dia", NhatKy_ViPham!F:F, B11, NhatKy_ViPham!C:C, "T14")</f>
        <v>100</v>
      </c>
      <c r="AF11" s="7">
        <f>100 + SUMIFS(NhatKy_ViPham!J:J, NhatKy_ViPham!E:E, "11_Dia", NhatKy_ViPham!F:F, B11, NhatKy_ViPham!C:C, "T15") - SUMIFS(NhatKy_ViPham!K:K, NhatKy_ViPham!E:E, "11_Dia", NhatKy_ViPham!F:F, B11, NhatKy_ViPham!C:C, "T15")</f>
        <v>100</v>
      </c>
      <c r="AG11" s="7">
        <f>100 + SUMIFS(NhatKy_ViPham!J:J, NhatKy_ViPham!E:E, "11_Dia", NhatKy_ViPham!F:F, B11, NhatKy_ViPham!C:C, "T16") - SUMIFS(NhatKy_ViPham!K:K, NhatKy_ViPham!E:E, "11_Dia", NhatKy_ViPham!F:F, B11, NhatKy_ViPham!C:C, "T16")</f>
        <v>100</v>
      </c>
      <c r="AH11" s="7">
        <f>100 + SUMIFS(NhatKy_ViPham!J:J, NhatKy_ViPham!E:E, "11_Dia", NhatKy_ViPham!F:F, B11, NhatKy_ViPham!C:C, "T17") - SUMIFS(NhatKy_ViPham!K:K, NhatKy_ViPham!E:E, "11_Dia", NhatKy_ViPham!F:F, B11, NhatKy_ViPham!C:C, "T17")</f>
        <v>100</v>
      </c>
      <c r="AI11" s="7">
        <f>100 + SUMIFS(NhatKy_ViPham!J:J, NhatKy_ViPham!E:E, "11_Dia", NhatKy_ViPham!F:F, B11, NhatKy_ViPham!C:C, "T18") - SUMIFS(NhatKy_ViPham!K:K, NhatKy_ViPham!E:E, "11_Dia", NhatKy_ViPham!F:F, B11, NhatKy_ViPham!C:C, "T18")</f>
        <v>100</v>
      </c>
      <c r="AJ11" s="7">
        <f>100 + SUMIFS(NhatKy_ViPham!J:J, NhatKy_ViPham!E:E, "11_Dia", NhatKy_ViPham!F:F, B11, NhatKy_ViPham!C:C, "T19") - SUMIFS(NhatKy_ViPham!K:K, NhatKy_ViPham!E:E, "11_Dia", NhatKy_ViPham!F:F, B11, NhatKy_ViPham!C:C, "T19")</f>
        <v>100</v>
      </c>
      <c r="AK11" s="7">
        <f>100 + SUMIFS(NhatKy_ViPham!J:J, NhatKy_ViPham!E:E, "11_Dia", NhatKy_ViPham!F:F, B11, NhatKy_ViPham!C:C, "T20") - SUMIFS(NhatKy_ViPham!K:K, NhatKy_ViPham!E:E, "11_Dia", NhatKy_ViPham!F:F, B11, NhatKy_ViPham!C:C, "T20")</f>
        <v>100</v>
      </c>
      <c r="AL11" s="7">
        <f>100 + SUMIFS(NhatKy_ViPham!J:J, NhatKy_ViPham!E:E, "11_Dia", NhatKy_ViPham!F:F, B11, NhatKy_ViPham!C:C, "T21") - SUMIFS(NhatKy_ViPham!K:K, NhatKy_ViPham!E:E, "11_Dia", NhatKy_ViPham!F:F, B11, NhatKy_ViPham!C:C, "T21")</f>
        <v>100</v>
      </c>
      <c r="AM11" s="7">
        <f>100 + SUMIFS(NhatKy_ViPham!J:J, NhatKy_ViPham!E:E, "11_Dia", NhatKy_ViPham!F:F, B11, NhatKy_ViPham!C:C, "T22") - SUMIFS(NhatKy_ViPham!K:K, NhatKy_ViPham!E:E, "11_Dia", NhatKy_ViPham!F:F, B11, NhatKy_ViPham!C:C, "T22")</f>
        <v>100</v>
      </c>
      <c r="AN11" s="7">
        <f>100 + SUMIFS(NhatKy_ViPham!J:J, NhatKy_ViPham!E:E, "11_Dia", NhatKy_ViPham!F:F, B11, NhatKy_ViPham!C:C, "T23") - SUMIFS(NhatKy_ViPham!K:K, NhatKy_ViPham!E:E, "11_Dia", NhatKy_ViPham!F:F, B11, NhatKy_ViPham!C:C, "T23")</f>
        <v>100</v>
      </c>
      <c r="AO11" s="7">
        <f>100 + SUMIFS(NhatKy_ViPham!J:J, NhatKy_ViPham!E:E, "11_Dia", NhatKy_ViPham!F:F, B11, NhatKy_ViPham!C:C, "T24") - SUMIFS(NhatKy_ViPham!K:K, NhatKy_ViPham!E:E, "11_Dia", NhatKy_ViPham!F:F, B11, NhatKy_ViPham!C:C, "T24")</f>
        <v>100</v>
      </c>
      <c r="AP11" s="7">
        <f>100 + SUMIFS(NhatKy_ViPham!J:J, NhatKy_ViPham!E:E, "11_Dia", NhatKy_ViPham!F:F, B11, NhatKy_ViPham!C:C, "T25") - SUMIFS(NhatKy_ViPham!K:K, NhatKy_ViPham!E:E, "11_Dia", NhatKy_ViPham!F:F, B11, NhatKy_ViPham!C:C, "T25")</f>
        <v>100</v>
      </c>
      <c r="AQ11" s="7">
        <f>100 + SUMIFS(NhatKy_ViPham!J:J, NhatKy_ViPham!E:E, "11_Dia", NhatKy_ViPham!F:F, B11, NhatKy_ViPham!C:C, "T26") - SUMIFS(NhatKy_ViPham!K:K, NhatKy_ViPham!E:E, "11_Dia", NhatKy_ViPham!F:F, B11, NhatKy_ViPham!C:C, "T26")</f>
        <v>100</v>
      </c>
      <c r="AR11" s="7">
        <f>100 + SUMIFS(NhatKy_ViPham!J:J, NhatKy_ViPham!E:E, "11_Dia", NhatKy_ViPham!F:F, B11, NhatKy_ViPham!C:C, "T27") - SUMIFS(NhatKy_ViPham!K:K, NhatKy_ViPham!E:E, "11_Dia", NhatKy_ViPham!F:F, B11, NhatKy_ViPham!C:C, "T27")</f>
        <v>100</v>
      </c>
      <c r="AS11" s="7">
        <f>100 + SUMIFS(NhatKy_ViPham!J:J, NhatKy_ViPham!E:E, "11_Dia", NhatKy_ViPham!F:F, B11, NhatKy_ViPham!C:C, "T28") - SUMIFS(NhatKy_ViPham!K:K, NhatKy_ViPham!E:E, "11_Dia", NhatKy_ViPham!F:F, B11, NhatKy_ViPham!C:C, "T28")</f>
        <v>100</v>
      </c>
      <c r="AT11" s="7">
        <f>100 + SUMIFS(NhatKy_ViPham!J:J, NhatKy_ViPham!E:E, "11_Dia", NhatKy_ViPham!F:F, B11, NhatKy_ViPham!C:C, "T29") - SUMIFS(NhatKy_ViPham!K:K, NhatKy_ViPham!E:E, "11_Dia", NhatKy_ViPham!F:F, B11, NhatKy_ViPham!C:C, "T29")</f>
        <v>100</v>
      </c>
      <c r="AU11" s="7">
        <f>100 + SUMIFS(NhatKy_ViPham!J:J, NhatKy_ViPham!E:E, "11_Dia", NhatKy_ViPham!F:F, B11, NhatKy_ViPham!C:C, "T30") - SUMIFS(NhatKy_ViPham!K:K, NhatKy_ViPham!E:E, "11_Dia", NhatKy_ViPham!F:F, B11, NhatKy_ViPham!C:C, "T30")</f>
        <v>100</v>
      </c>
      <c r="AV11" s="7">
        <f>100 + SUMIFS(NhatKy_ViPham!J:J, NhatKy_ViPham!E:E, "11_Dia", NhatKy_ViPham!F:F, B11, NhatKy_ViPham!C:C, "T31") - SUMIFS(NhatKy_ViPham!K:K, NhatKy_ViPham!E:E, "11_Dia", NhatKy_ViPham!F:F, B11, NhatKy_ViPham!C:C, "T31")</f>
        <v>100</v>
      </c>
      <c r="AW11" s="7">
        <f>100 + SUMIFS(NhatKy_ViPham!J:J, NhatKy_ViPham!E:E, "11_Dia", NhatKy_ViPham!F:F, B11, NhatKy_ViPham!C:C, "T32") - SUMIFS(NhatKy_ViPham!K:K, NhatKy_ViPham!E:E, "11_Dia", NhatKy_ViPham!F:F, B11, NhatKy_ViPham!C:C, "T32")</f>
        <v>100</v>
      </c>
      <c r="AX11" s="7">
        <f>100 + SUMIFS(NhatKy_ViPham!J:J, NhatKy_ViPham!E:E, "11_Dia", NhatKy_ViPham!F:F, B11, NhatKy_ViPham!C:C, "T33") - SUMIFS(NhatKy_ViPham!K:K, NhatKy_ViPham!E:E, "11_Dia", NhatKy_ViPham!F:F, B11, NhatKy_ViPham!C:C, "T33")</f>
        <v>100</v>
      </c>
      <c r="AY11" s="7">
        <f>100 + SUMIFS(NhatKy_ViPham!J:J, NhatKy_ViPham!E:E, "11_Dia", NhatKy_ViPham!F:F, B11, NhatKy_ViPham!C:C, "T34") - SUMIFS(NhatKy_ViPham!K:K, NhatKy_ViPham!E:E, "11_Dia", NhatKy_ViPham!F:F, B11, NhatKy_ViPham!C:C, "T34")</f>
        <v>100</v>
      </c>
      <c r="AZ11" s="7">
        <f>100 + SUMIFS(NhatKy_ViPham!J:J, NhatKy_ViPham!E:E, "11_Dia", NhatKy_ViPham!F:F, B11, NhatKy_ViPham!C:C, "T35") - SUMIFS(NhatKy_ViPham!K:K, NhatKy_ViPham!E:E, "11_Dia", NhatKy_ViPham!F:F, B11, NhatKy_ViPham!C:C, "T35")</f>
        <v>100</v>
      </c>
      <c r="BA11" s="12">
        <f t="shared" si="0"/>
        <v>100</v>
      </c>
      <c r="BB11" s="11" t="s">
        <v>430</v>
      </c>
      <c r="BC11" s="14" t="str">
        <f t="shared" si="1"/>
        <v>Tốt</v>
      </c>
      <c r="BD11" s="10" t="str">
        <f t="shared" si="2"/>
        <v>🟢 BÌNH THƯỜNG</v>
      </c>
    </row>
    <row r="12" spans="1:56" x14ac:dyDescent="0.25">
      <c r="A12" s="5">
        <v>4</v>
      </c>
      <c r="B12" s="15" t="s">
        <v>937</v>
      </c>
      <c r="C12" s="5" t="s">
        <v>1361</v>
      </c>
      <c r="D12" s="5" t="s">
        <v>435</v>
      </c>
      <c r="E12" s="11" t="s">
        <v>430</v>
      </c>
      <c r="F12" s="6">
        <f>SUMIFS(NhatKy_ViPham!K:K, NhatKy_ViPham!E:E, "11_Dia", NhatKy_ViPham!F:F, B12, NhatKy_ViPham!H:H, "L01")</f>
        <v>0</v>
      </c>
      <c r="G12" s="6">
        <f>SUMIFS(NhatKy_ViPham!K:K, NhatKy_ViPham!E:E, "11_Dia", NhatKy_ViPham!F:F, B12, NhatKy_ViPham!H:H, "L02")</f>
        <v>0</v>
      </c>
      <c r="H12" s="6">
        <f>SUMIFS(NhatKy_ViPham!K:K, NhatKy_ViPham!E:E, "11_Dia", NhatKy_ViPham!F:F, B12, NhatKy_ViPham!H:H, "L03")</f>
        <v>0</v>
      </c>
      <c r="I12" s="6">
        <f>SUMIFS(NhatKy_ViPham!K:K, NhatKy_ViPham!E:E, "11_Dia", NhatKy_ViPham!F:F, B12, NhatKy_ViPham!H:H, "L04")</f>
        <v>0</v>
      </c>
      <c r="J12" s="6">
        <f>SUMIFS(NhatKy_ViPham!K:K, NhatKy_ViPham!E:E, "11_Dia", NhatKy_ViPham!F:F, B12, NhatKy_ViPham!H:H, "L05")</f>
        <v>0</v>
      </c>
      <c r="K12" s="6">
        <f>SUMIFS(NhatKy_ViPham!K:K, NhatKy_ViPham!E:E, "11_Dia", NhatKy_ViPham!F:F, B12, NhatKy_ViPham!H:H, "L06")</f>
        <v>0</v>
      </c>
      <c r="L12" s="6">
        <f>SUMIFS(NhatKy_ViPham!K:K, NhatKy_ViPham!E:E, "11_Dia", NhatKy_ViPham!F:F, B12, NhatKy_ViPham!H:H, "L07")</f>
        <v>0</v>
      </c>
      <c r="M12" s="6">
        <f>SUMIFS(NhatKy_ViPham!K:K, NhatKy_ViPham!E:E, "11_Dia", NhatKy_ViPham!F:F, B12, NhatKy_ViPham!H:H, "L08")</f>
        <v>0</v>
      </c>
      <c r="N12" s="6">
        <f>SUMIFS(NhatKy_ViPham!K:K, NhatKy_ViPham!E:E, "11_Dia", NhatKy_ViPham!F:F, B12, NhatKy_ViPham!H:H, "L09")</f>
        <v>0</v>
      </c>
      <c r="O12" s="6">
        <f>SUMIFS(NhatKy_ViPham!K:K, NhatKy_ViPham!E:E, "11_Dia", NhatKy_ViPham!F:F, B12, NhatKy_ViPham!H:H, "L10")</f>
        <v>0</v>
      </c>
      <c r="P12" s="12">
        <f>SUMIFS(NhatKy_ViPham!J:J, NhatKy_ViPham!E:E, "11_Dia", NhatKy_ViPham!F:F, B12)</f>
        <v>0</v>
      </c>
      <c r="Q12" s="13">
        <f>SUMIFS(NhatKy_ViPham!K:K, NhatKy_ViPham!E:E, "11_Dia", NhatKy_ViPham!F:F, B12)</f>
        <v>0</v>
      </c>
      <c r="R12" s="6">
        <f>100 + SUMIFS(NhatKy_ViPham!J:J, NhatKy_ViPham!E:E, "11_Dia", NhatKy_ViPham!F:F, B12, NhatKy_ViPham!C:C, "T1") - SUMIFS(NhatKy_ViPham!K:K, NhatKy_ViPham!E:E, "11_Dia", NhatKy_ViPham!F:F, B12, NhatKy_ViPham!C:C, "T1")</f>
        <v>100</v>
      </c>
      <c r="S12" s="6">
        <f>100 + SUMIFS(NhatKy_ViPham!J:J, NhatKy_ViPham!E:E, "11_Dia", NhatKy_ViPham!F:F, B12, NhatKy_ViPham!C:C, "T2") - SUMIFS(NhatKy_ViPham!K:K, NhatKy_ViPham!E:E, "11_Dia", NhatKy_ViPham!F:F, B12, NhatKy_ViPham!C:C, "T2")</f>
        <v>100</v>
      </c>
      <c r="T12" s="6">
        <f>100 + SUMIFS(NhatKy_ViPham!J:J, NhatKy_ViPham!E:E, "11_Dia", NhatKy_ViPham!F:F, B12, NhatKy_ViPham!C:C, "T3") - SUMIFS(NhatKy_ViPham!K:K, NhatKy_ViPham!E:E, "11_Dia", NhatKy_ViPham!F:F, B12, NhatKy_ViPham!C:C, "T3")</f>
        <v>100</v>
      </c>
      <c r="U12" s="6">
        <f>100 + SUMIFS(NhatKy_ViPham!J:J, NhatKy_ViPham!E:E, "11_Dia", NhatKy_ViPham!F:F, B12, NhatKy_ViPham!C:C, "T4") - SUMIFS(NhatKy_ViPham!K:K, NhatKy_ViPham!E:E, "11_Dia", NhatKy_ViPham!F:F, B12, NhatKy_ViPham!C:C, "T4")</f>
        <v>100</v>
      </c>
      <c r="V12" s="6">
        <f>100 + SUMIFS(NhatKy_ViPham!J:J, NhatKy_ViPham!E:E, "11_Dia", NhatKy_ViPham!F:F, B12, NhatKy_ViPham!C:C, "T5") - SUMIFS(NhatKy_ViPham!K:K, NhatKy_ViPham!E:E, "11_Dia", NhatKy_ViPham!F:F, B12, NhatKy_ViPham!C:C, "T5")</f>
        <v>100</v>
      </c>
      <c r="W12" s="6">
        <f>100 + SUMIFS(NhatKy_ViPham!J:J, NhatKy_ViPham!E:E, "11_Dia", NhatKy_ViPham!F:F, B12, NhatKy_ViPham!C:C, "T6") - SUMIFS(NhatKy_ViPham!K:K, NhatKy_ViPham!E:E, "11_Dia", NhatKy_ViPham!F:F, B12, NhatKy_ViPham!C:C, "T6")</f>
        <v>100</v>
      </c>
      <c r="X12" s="6">
        <f>100 + SUMIFS(NhatKy_ViPham!J:J, NhatKy_ViPham!E:E, "11_Dia", NhatKy_ViPham!F:F, B12, NhatKy_ViPham!C:C, "T7") - SUMIFS(NhatKy_ViPham!K:K, NhatKy_ViPham!E:E, "11_Dia", NhatKy_ViPham!F:F, B12, NhatKy_ViPham!C:C, "T7")</f>
        <v>100</v>
      </c>
      <c r="Y12" s="6">
        <f>100 + SUMIFS(NhatKy_ViPham!J:J, NhatKy_ViPham!E:E, "11_Dia", NhatKy_ViPham!F:F, B12, NhatKy_ViPham!C:C, "T8") - SUMIFS(NhatKy_ViPham!K:K, NhatKy_ViPham!E:E, "11_Dia", NhatKy_ViPham!F:F, B12, NhatKy_ViPham!C:C, "T8")</f>
        <v>100</v>
      </c>
      <c r="Z12" s="6">
        <f>100 + SUMIFS(NhatKy_ViPham!J:J, NhatKy_ViPham!E:E, "11_Dia", NhatKy_ViPham!F:F, B12, NhatKy_ViPham!C:C, "T9") - SUMIFS(NhatKy_ViPham!K:K, NhatKy_ViPham!E:E, "11_Dia", NhatKy_ViPham!F:F, B12, NhatKy_ViPham!C:C, "T9")</f>
        <v>100</v>
      </c>
      <c r="AA12" s="6">
        <f>100 + SUMIFS(NhatKy_ViPham!J:J, NhatKy_ViPham!E:E, "11_Dia", NhatKy_ViPham!F:F, B12, NhatKy_ViPham!C:C, "T10") - SUMIFS(NhatKy_ViPham!K:K, NhatKy_ViPham!E:E, "11_Dia", NhatKy_ViPham!F:F, B12, NhatKy_ViPham!C:C, "T10")</f>
        <v>100</v>
      </c>
      <c r="AB12" s="6">
        <f>100 + SUMIFS(NhatKy_ViPham!J:J, NhatKy_ViPham!E:E, "11_Dia", NhatKy_ViPham!F:F, B12, NhatKy_ViPham!C:C, "T11") - SUMIFS(NhatKy_ViPham!K:K, NhatKy_ViPham!E:E, "11_Dia", NhatKy_ViPham!F:F, B12, NhatKy_ViPham!C:C, "T11")</f>
        <v>100</v>
      </c>
      <c r="AC12" s="6">
        <f>100 + SUMIFS(NhatKy_ViPham!J:J, NhatKy_ViPham!E:E, "11_Dia", NhatKy_ViPham!F:F, B12, NhatKy_ViPham!C:C, "T12") - SUMIFS(NhatKy_ViPham!K:K, NhatKy_ViPham!E:E, "11_Dia", NhatKy_ViPham!F:F, B12, NhatKy_ViPham!C:C, "T12")</f>
        <v>100</v>
      </c>
      <c r="AD12" s="6">
        <f>100 + SUMIFS(NhatKy_ViPham!J:J, NhatKy_ViPham!E:E, "11_Dia", NhatKy_ViPham!F:F, B12, NhatKy_ViPham!C:C, "T13") - SUMIFS(NhatKy_ViPham!K:K, NhatKy_ViPham!E:E, "11_Dia", NhatKy_ViPham!F:F, B12, NhatKy_ViPham!C:C, "T13")</f>
        <v>100</v>
      </c>
      <c r="AE12" s="6">
        <f>100 + SUMIFS(NhatKy_ViPham!J:J, NhatKy_ViPham!E:E, "11_Dia", NhatKy_ViPham!F:F, B12, NhatKy_ViPham!C:C, "T14") - SUMIFS(NhatKy_ViPham!K:K, NhatKy_ViPham!E:E, "11_Dia", NhatKy_ViPham!F:F, B12, NhatKy_ViPham!C:C, "T14")</f>
        <v>100</v>
      </c>
      <c r="AF12" s="6">
        <f>100 + SUMIFS(NhatKy_ViPham!J:J, NhatKy_ViPham!E:E, "11_Dia", NhatKy_ViPham!F:F, B12, NhatKy_ViPham!C:C, "T15") - SUMIFS(NhatKy_ViPham!K:K, NhatKy_ViPham!E:E, "11_Dia", NhatKy_ViPham!F:F, B12, NhatKy_ViPham!C:C, "T15")</f>
        <v>100</v>
      </c>
      <c r="AG12" s="6">
        <f>100 + SUMIFS(NhatKy_ViPham!J:J, NhatKy_ViPham!E:E, "11_Dia", NhatKy_ViPham!F:F, B12, NhatKy_ViPham!C:C, "T16") - SUMIFS(NhatKy_ViPham!K:K, NhatKy_ViPham!E:E, "11_Dia", NhatKy_ViPham!F:F, B12, NhatKy_ViPham!C:C, "T16")</f>
        <v>100</v>
      </c>
      <c r="AH12" s="6">
        <f>100 + SUMIFS(NhatKy_ViPham!J:J, NhatKy_ViPham!E:E, "11_Dia", NhatKy_ViPham!F:F, B12, NhatKy_ViPham!C:C, "T17") - SUMIFS(NhatKy_ViPham!K:K, NhatKy_ViPham!E:E, "11_Dia", NhatKy_ViPham!F:F, B12, NhatKy_ViPham!C:C, "T17")</f>
        <v>100</v>
      </c>
      <c r="AI12" s="6">
        <f>100 + SUMIFS(NhatKy_ViPham!J:J, NhatKy_ViPham!E:E, "11_Dia", NhatKy_ViPham!F:F, B12, NhatKy_ViPham!C:C, "T18") - SUMIFS(NhatKy_ViPham!K:K, NhatKy_ViPham!E:E, "11_Dia", NhatKy_ViPham!F:F, B12, NhatKy_ViPham!C:C, "T18")</f>
        <v>100</v>
      </c>
      <c r="AJ12" s="6">
        <f>100 + SUMIFS(NhatKy_ViPham!J:J, NhatKy_ViPham!E:E, "11_Dia", NhatKy_ViPham!F:F, B12, NhatKy_ViPham!C:C, "T19") - SUMIFS(NhatKy_ViPham!K:K, NhatKy_ViPham!E:E, "11_Dia", NhatKy_ViPham!F:F, B12, NhatKy_ViPham!C:C, "T19")</f>
        <v>100</v>
      </c>
      <c r="AK12" s="6">
        <f>100 + SUMIFS(NhatKy_ViPham!J:J, NhatKy_ViPham!E:E, "11_Dia", NhatKy_ViPham!F:F, B12, NhatKy_ViPham!C:C, "T20") - SUMIFS(NhatKy_ViPham!K:K, NhatKy_ViPham!E:E, "11_Dia", NhatKy_ViPham!F:F, B12, NhatKy_ViPham!C:C, "T20")</f>
        <v>100</v>
      </c>
      <c r="AL12" s="6">
        <f>100 + SUMIFS(NhatKy_ViPham!J:J, NhatKy_ViPham!E:E, "11_Dia", NhatKy_ViPham!F:F, B12, NhatKy_ViPham!C:C, "T21") - SUMIFS(NhatKy_ViPham!K:K, NhatKy_ViPham!E:E, "11_Dia", NhatKy_ViPham!F:F, B12, NhatKy_ViPham!C:C, "T21")</f>
        <v>100</v>
      </c>
      <c r="AM12" s="6">
        <f>100 + SUMIFS(NhatKy_ViPham!J:J, NhatKy_ViPham!E:E, "11_Dia", NhatKy_ViPham!F:F, B12, NhatKy_ViPham!C:C, "T22") - SUMIFS(NhatKy_ViPham!K:K, NhatKy_ViPham!E:E, "11_Dia", NhatKy_ViPham!F:F, B12, NhatKy_ViPham!C:C, "T22")</f>
        <v>100</v>
      </c>
      <c r="AN12" s="6">
        <f>100 + SUMIFS(NhatKy_ViPham!J:J, NhatKy_ViPham!E:E, "11_Dia", NhatKy_ViPham!F:F, B12, NhatKy_ViPham!C:C, "T23") - SUMIFS(NhatKy_ViPham!K:K, NhatKy_ViPham!E:E, "11_Dia", NhatKy_ViPham!F:F, B12, NhatKy_ViPham!C:C, "T23")</f>
        <v>100</v>
      </c>
      <c r="AO12" s="6">
        <f>100 + SUMIFS(NhatKy_ViPham!J:J, NhatKy_ViPham!E:E, "11_Dia", NhatKy_ViPham!F:F, B12, NhatKy_ViPham!C:C, "T24") - SUMIFS(NhatKy_ViPham!K:K, NhatKy_ViPham!E:E, "11_Dia", NhatKy_ViPham!F:F, B12, NhatKy_ViPham!C:C, "T24")</f>
        <v>100</v>
      </c>
      <c r="AP12" s="6">
        <f>100 + SUMIFS(NhatKy_ViPham!J:J, NhatKy_ViPham!E:E, "11_Dia", NhatKy_ViPham!F:F, B12, NhatKy_ViPham!C:C, "T25") - SUMIFS(NhatKy_ViPham!K:K, NhatKy_ViPham!E:E, "11_Dia", NhatKy_ViPham!F:F, B12, NhatKy_ViPham!C:C, "T25")</f>
        <v>100</v>
      </c>
      <c r="AQ12" s="6">
        <f>100 + SUMIFS(NhatKy_ViPham!J:J, NhatKy_ViPham!E:E, "11_Dia", NhatKy_ViPham!F:F, B12, NhatKy_ViPham!C:C, "T26") - SUMIFS(NhatKy_ViPham!K:K, NhatKy_ViPham!E:E, "11_Dia", NhatKy_ViPham!F:F, B12, NhatKy_ViPham!C:C, "T26")</f>
        <v>100</v>
      </c>
      <c r="AR12" s="6">
        <f>100 + SUMIFS(NhatKy_ViPham!J:J, NhatKy_ViPham!E:E, "11_Dia", NhatKy_ViPham!F:F, B12, NhatKy_ViPham!C:C, "T27") - SUMIFS(NhatKy_ViPham!K:K, NhatKy_ViPham!E:E, "11_Dia", NhatKy_ViPham!F:F, B12, NhatKy_ViPham!C:C, "T27")</f>
        <v>100</v>
      </c>
      <c r="AS12" s="6">
        <f>100 + SUMIFS(NhatKy_ViPham!J:J, NhatKy_ViPham!E:E, "11_Dia", NhatKy_ViPham!F:F, B12, NhatKy_ViPham!C:C, "T28") - SUMIFS(NhatKy_ViPham!K:K, NhatKy_ViPham!E:E, "11_Dia", NhatKy_ViPham!F:F, B12, NhatKy_ViPham!C:C, "T28")</f>
        <v>100</v>
      </c>
      <c r="AT12" s="6">
        <f>100 + SUMIFS(NhatKy_ViPham!J:J, NhatKy_ViPham!E:E, "11_Dia", NhatKy_ViPham!F:F, B12, NhatKy_ViPham!C:C, "T29") - SUMIFS(NhatKy_ViPham!K:K, NhatKy_ViPham!E:E, "11_Dia", NhatKy_ViPham!F:F, B12, NhatKy_ViPham!C:C, "T29")</f>
        <v>100</v>
      </c>
      <c r="AU12" s="6">
        <f>100 + SUMIFS(NhatKy_ViPham!J:J, NhatKy_ViPham!E:E, "11_Dia", NhatKy_ViPham!F:F, B12, NhatKy_ViPham!C:C, "T30") - SUMIFS(NhatKy_ViPham!K:K, NhatKy_ViPham!E:E, "11_Dia", NhatKy_ViPham!F:F, B12, NhatKy_ViPham!C:C, "T30")</f>
        <v>100</v>
      </c>
      <c r="AV12" s="6">
        <f>100 + SUMIFS(NhatKy_ViPham!J:J, NhatKy_ViPham!E:E, "11_Dia", NhatKy_ViPham!F:F, B12, NhatKy_ViPham!C:C, "T31") - SUMIFS(NhatKy_ViPham!K:K, NhatKy_ViPham!E:E, "11_Dia", NhatKy_ViPham!F:F, B12, NhatKy_ViPham!C:C, "T31")</f>
        <v>100</v>
      </c>
      <c r="AW12" s="6">
        <f>100 + SUMIFS(NhatKy_ViPham!J:J, NhatKy_ViPham!E:E, "11_Dia", NhatKy_ViPham!F:F, B12, NhatKy_ViPham!C:C, "T32") - SUMIFS(NhatKy_ViPham!K:K, NhatKy_ViPham!E:E, "11_Dia", NhatKy_ViPham!F:F, B12, NhatKy_ViPham!C:C, "T32")</f>
        <v>100</v>
      </c>
      <c r="AX12" s="6">
        <f>100 + SUMIFS(NhatKy_ViPham!J:J, NhatKy_ViPham!E:E, "11_Dia", NhatKy_ViPham!F:F, B12, NhatKy_ViPham!C:C, "T33") - SUMIFS(NhatKy_ViPham!K:K, NhatKy_ViPham!E:E, "11_Dia", NhatKy_ViPham!F:F, B12, NhatKy_ViPham!C:C, "T33")</f>
        <v>100</v>
      </c>
      <c r="AY12" s="6">
        <f>100 + SUMIFS(NhatKy_ViPham!J:J, NhatKy_ViPham!E:E, "11_Dia", NhatKy_ViPham!F:F, B12, NhatKy_ViPham!C:C, "T34") - SUMIFS(NhatKy_ViPham!K:K, NhatKy_ViPham!E:E, "11_Dia", NhatKy_ViPham!F:F, B12, NhatKy_ViPham!C:C, "T34")</f>
        <v>100</v>
      </c>
      <c r="AZ12" s="6">
        <f>100 + SUMIFS(NhatKy_ViPham!J:J, NhatKy_ViPham!E:E, "11_Dia", NhatKy_ViPham!F:F, B12, NhatKy_ViPham!C:C, "T35") - SUMIFS(NhatKy_ViPham!K:K, NhatKy_ViPham!E:E, "11_Dia", NhatKy_ViPham!F:F, B12, NhatKy_ViPham!C:C, "T35")</f>
        <v>100</v>
      </c>
      <c r="BA12" s="12">
        <f t="shared" si="0"/>
        <v>100</v>
      </c>
      <c r="BB12" s="11" t="s">
        <v>430</v>
      </c>
      <c r="BC12" s="16" t="str">
        <f t="shared" si="1"/>
        <v>Tốt</v>
      </c>
      <c r="BD12" s="15" t="str">
        <f t="shared" si="2"/>
        <v>🟢 BÌNH THƯỜNG</v>
      </c>
    </row>
    <row r="13" spans="1:56" x14ac:dyDescent="0.25">
      <c r="A13" s="4">
        <v>5</v>
      </c>
      <c r="B13" s="10" t="s">
        <v>1991</v>
      </c>
      <c r="C13" s="4" t="s">
        <v>1742</v>
      </c>
      <c r="D13" s="4" t="s">
        <v>435</v>
      </c>
      <c r="E13" s="11" t="s">
        <v>430</v>
      </c>
      <c r="F13" s="7">
        <f>SUMIFS(NhatKy_ViPham!K:K, NhatKy_ViPham!E:E, "11_Dia", NhatKy_ViPham!F:F, B13, NhatKy_ViPham!H:H, "L01")</f>
        <v>0</v>
      </c>
      <c r="G13" s="7">
        <f>SUMIFS(NhatKy_ViPham!K:K, NhatKy_ViPham!E:E, "11_Dia", NhatKy_ViPham!F:F, B13, NhatKy_ViPham!H:H, "L02")</f>
        <v>0</v>
      </c>
      <c r="H13" s="7">
        <f>SUMIFS(NhatKy_ViPham!K:K, NhatKy_ViPham!E:E, "11_Dia", NhatKy_ViPham!F:F, B13, NhatKy_ViPham!H:H, "L03")</f>
        <v>0</v>
      </c>
      <c r="I13" s="7">
        <f>SUMIFS(NhatKy_ViPham!K:K, NhatKy_ViPham!E:E, "11_Dia", NhatKy_ViPham!F:F, B13, NhatKy_ViPham!H:H, "L04")</f>
        <v>0</v>
      </c>
      <c r="J13" s="7">
        <f>SUMIFS(NhatKy_ViPham!K:K, NhatKy_ViPham!E:E, "11_Dia", NhatKy_ViPham!F:F, B13, NhatKy_ViPham!H:H, "L05")</f>
        <v>0</v>
      </c>
      <c r="K13" s="7">
        <f>SUMIFS(NhatKy_ViPham!K:K, NhatKy_ViPham!E:E, "11_Dia", NhatKy_ViPham!F:F, B13, NhatKy_ViPham!H:H, "L06")</f>
        <v>0</v>
      </c>
      <c r="L13" s="7">
        <f>SUMIFS(NhatKy_ViPham!K:K, NhatKy_ViPham!E:E, "11_Dia", NhatKy_ViPham!F:F, B13, NhatKy_ViPham!H:H, "L07")</f>
        <v>0</v>
      </c>
      <c r="M13" s="7">
        <f>SUMIFS(NhatKy_ViPham!K:K, NhatKy_ViPham!E:E, "11_Dia", NhatKy_ViPham!F:F, B13, NhatKy_ViPham!H:H, "L08")</f>
        <v>0</v>
      </c>
      <c r="N13" s="7">
        <f>SUMIFS(NhatKy_ViPham!K:K, NhatKy_ViPham!E:E, "11_Dia", NhatKy_ViPham!F:F, B13, NhatKy_ViPham!H:H, "L09")</f>
        <v>0</v>
      </c>
      <c r="O13" s="7">
        <f>SUMIFS(NhatKy_ViPham!K:K, NhatKy_ViPham!E:E, "11_Dia", NhatKy_ViPham!F:F, B13, NhatKy_ViPham!H:H, "L10")</f>
        <v>0</v>
      </c>
      <c r="P13" s="12">
        <f>SUMIFS(NhatKy_ViPham!J:J, NhatKy_ViPham!E:E, "11_Dia", NhatKy_ViPham!F:F, B13)</f>
        <v>0</v>
      </c>
      <c r="Q13" s="13">
        <f>SUMIFS(NhatKy_ViPham!K:K, NhatKy_ViPham!E:E, "11_Dia", NhatKy_ViPham!F:F, B13)</f>
        <v>0</v>
      </c>
      <c r="R13" s="7">
        <f>100 + SUMIFS(NhatKy_ViPham!J:J, NhatKy_ViPham!E:E, "11_Dia", NhatKy_ViPham!F:F, B13, NhatKy_ViPham!C:C, "T1") - SUMIFS(NhatKy_ViPham!K:K, NhatKy_ViPham!E:E, "11_Dia", NhatKy_ViPham!F:F, B13, NhatKy_ViPham!C:C, "T1")</f>
        <v>100</v>
      </c>
      <c r="S13" s="7">
        <f>100 + SUMIFS(NhatKy_ViPham!J:J, NhatKy_ViPham!E:E, "11_Dia", NhatKy_ViPham!F:F, B13, NhatKy_ViPham!C:C, "T2") - SUMIFS(NhatKy_ViPham!K:K, NhatKy_ViPham!E:E, "11_Dia", NhatKy_ViPham!F:F, B13, NhatKy_ViPham!C:C, "T2")</f>
        <v>100</v>
      </c>
      <c r="T13" s="7">
        <f>100 + SUMIFS(NhatKy_ViPham!J:J, NhatKy_ViPham!E:E, "11_Dia", NhatKy_ViPham!F:F, B13, NhatKy_ViPham!C:C, "T3") - SUMIFS(NhatKy_ViPham!K:K, NhatKy_ViPham!E:E, "11_Dia", NhatKy_ViPham!F:F, B13, NhatKy_ViPham!C:C, "T3")</f>
        <v>100</v>
      </c>
      <c r="U13" s="7">
        <f>100 + SUMIFS(NhatKy_ViPham!J:J, NhatKy_ViPham!E:E, "11_Dia", NhatKy_ViPham!F:F, B13, NhatKy_ViPham!C:C, "T4") - SUMIFS(NhatKy_ViPham!K:K, NhatKy_ViPham!E:E, "11_Dia", NhatKy_ViPham!F:F, B13, NhatKy_ViPham!C:C, "T4")</f>
        <v>100</v>
      </c>
      <c r="V13" s="7">
        <f>100 + SUMIFS(NhatKy_ViPham!J:J, NhatKy_ViPham!E:E, "11_Dia", NhatKy_ViPham!F:F, B13, NhatKy_ViPham!C:C, "T5") - SUMIFS(NhatKy_ViPham!K:K, NhatKy_ViPham!E:E, "11_Dia", NhatKy_ViPham!F:F, B13, NhatKy_ViPham!C:C, "T5")</f>
        <v>100</v>
      </c>
      <c r="W13" s="7">
        <f>100 + SUMIFS(NhatKy_ViPham!J:J, NhatKy_ViPham!E:E, "11_Dia", NhatKy_ViPham!F:F, B13, NhatKy_ViPham!C:C, "T6") - SUMIFS(NhatKy_ViPham!K:K, NhatKy_ViPham!E:E, "11_Dia", NhatKy_ViPham!F:F, B13, NhatKy_ViPham!C:C, "T6")</f>
        <v>100</v>
      </c>
      <c r="X13" s="7">
        <f>100 + SUMIFS(NhatKy_ViPham!J:J, NhatKy_ViPham!E:E, "11_Dia", NhatKy_ViPham!F:F, B13, NhatKy_ViPham!C:C, "T7") - SUMIFS(NhatKy_ViPham!K:K, NhatKy_ViPham!E:E, "11_Dia", NhatKy_ViPham!F:F, B13, NhatKy_ViPham!C:C, "T7")</f>
        <v>100</v>
      </c>
      <c r="Y13" s="7">
        <f>100 + SUMIFS(NhatKy_ViPham!J:J, NhatKy_ViPham!E:E, "11_Dia", NhatKy_ViPham!F:F, B13, NhatKy_ViPham!C:C, "T8") - SUMIFS(NhatKy_ViPham!K:K, NhatKy_ViPham!E:E, "11_Dia", NhatKy_ViPham!F:F, B13, NhatKy_ViPham!C:C, "T8")</f>
        <v>100</v>
      </c>
      <c r="Z13" s="7">
        <f>100 + SUMIFS(NhatKy_ViPham!J:J, NhatKy_ViPham!E:E, "11_Dia", NhatKy_ViPham!F:F, B13, NhatKy_ViPham!C:C, "T9") - SUMIFS(NhatKy_ViPham!K:K, NhatKy_ViPham!E:E, "11_Dia", NhatKy_ViPham!F:F, B13, NhatKy_ViPham!C:C, "T9")</f>
        <v>100</v>
      </c>
      <c r="AA13" s="7">
        <f>100 + SUMIFS(NhatKy_ViPham!J:J, NhatKy_ViPham!E:E, "11_Dia", NhatKy_ViPham!F:F, B13, NhatKy_ViPham!C:C, "T10") - SUMIFS(NhatKy_ViPham!K:K, NhatKy_ViPham!E:E, "11_Dia", NhatKy_ViPham!F:F, B13, NhatKy_ViPham!C:C, "T10")</f>
        <v>100</v>
      </c>
      <c r="AB13" s="7">
        <f>100 + SUMIFS(NhatKy_ViPham!J:J, NhatKy_ViPham!E:E, "11_Dia", NhatKy_ViPham!F:F, B13, NhatKy_ViPham!C:C, "T11") - SUMIFS(NhatKy_ViPham!K:K, NhatKy_ViPham!E:E, "11_Dia", NhatKy_ViPham!F:F, B13, NhatKy_ViPham!C:C, "T11")</f>
        <v>100</v>
      </c>
      <c r="AC13" s="7">
        <f>100 + SUMIFS(NhatKy_ViPham!J:J, NhatKy_ViPham!E:E, "11_Dia", NhatKy_ViPham!F:F, B13, NhatKy_ViPham!C:C, "T12") - SUMIFS(NhatKy_ViPham!K:K, NhatKy_ViPham!E:E, "11_Dia", NhatKy_ViPham!F:F, B13, NhatKy_ViPham!C:C, "T12")</f>
        <v>100</v>
      </c>
      <c r="AD13" s="7">
        <f>100 + SUMIFS(NhatKy_ViPham!J:J, NhatKy_ViPham!E:E, "11_Dia", NhatKy_ViPham!F:F, B13, NhatKy_ViPham!C:C, "T13") - SUMIFS(NhatKy_ViPham!K:K, NhatKy_ViPham!E:E, "11_Dia", NhatKy_ViPham!F:F, B13, NhatKy_ViPham!C:C, "T13")</f>
        <v>100</v>
      </c>
      <c r="AE13" s="7">
        <f>100 + SUMIFS(NhatKy_ViPham!J:J, NhatKy_ViPham!E:E, "11_Dia", NhatKy_ViPham!F:F, B13, NhatKy_ViPham!C:C, "T14") - SUMIFS(NhatKy_ViPham!K:K, NhatKy_ViPham!E:E, "11_Dia", NhatKy_ViPham!F:F, B13, NhatKy_ViPham!C:C, "T14")</f>
        <v>100</v>
      </c>
      <c r="AF13" s="7">
        <f>100 + SUMIFS(NhatKy_ViPham!J:J, NhatKy_ViPham!E:E, "11_Dia", NhatKy_ViPham!F:F, B13, NhatKy_ViPham!C:C, "T15") - SUMIFS(NhatKy_ViPham!K:K, NhatKy_ViPham!E:E, "11_Dia", NhatKy_ViPham!F:F, B13, NhatKy_ViPham!C:C, "T15")</f>
        <v>100</v>
      </c>
      <c r="AG13" s="7">
        <f>100 + SUMIFS(NhatKy_ViPham!J:J, NhatKy_ViPham!E:E, "11_Dia", NhatKy_ViPham!F:F, B13, NhatKy_ViPham!C:C, "T16") - SUMIFS(NhatKy_ViPham!K:K, NhatKy_ViPham!E:E, "11_Dia", NhatKy_ViPham!F:F, B13, NhatKy_ViPham!C:C, "T16")</f>
        <v>100</v>
      </c>
      <c r="AH13" s="7">
        <f>100 + SUMIFS(NhatKy_ViPham!J:J, NhatKy_ViPham!E:E, "11_Dia", NhatKy_ViPham!F:F, B13, NhatKy_ViPham!C:C, "T17") - SUMIFS(NhatKy_ViPham!K:K, NhatKy_ViPham!E:E, "11_Dia", NhatKy_ViPham!F:F, B13, NhatKy_ViPham!C:C, "T17")</f>
        <v>100</v>
      </c>
      <c r="AI13" s="7">
        <f>100 + SUMIFS(NhatKy_ViPham!J:J, NhatKy_ViPham!E:E, "11_Dia", NhatKy_ViPham!F:F, B13, NhatKy_ViPham!C:C, "T18") - SUMIFS(NhatKy_ViPham!K:K, NhatKy_ViPham!E:E, "11_Dia", NhatKy_ViPham!F:F, B13, NhatKy_ViPham!C:C, "T18")</f>
        <v>100</v>
      </c>
      <c r="AJ13" s="7">
        <f>100 + SUMIFS(NhatKy_ViPham!J:J, NhatKy_ViPham!E:E, "11_Dia", NhatKy_ViPham!F:F, B13, NhatKy_ViPham!C:C, "T19") - SUMIFS(NhatKy_ViPham!K:K, NhatKy_ViPham!E:E, "11_Dia", NhatKy_ViPham!F:F, B13, NhatKy_ViPham!C:C, "T19")</f>
        <v>100</v>
      </c>
      <c r="AK13" s="7">
        <f>100 + SUMIFS(NhatKy_ViPham!J:J, NhatKy_ViPham!E:E, "11_Dia", NhatKy_ViPham!F:F, B13, NhatKy_ViPham!C:C, "T20") - SUMIFS(NhatKy_ViPham!K:K, NhatKy_ViPham!E:E, "11_Dia", NhatKy_ViPham!F:F, B13, NhatKy_ViPham!C:C, "T20")</f>
        <v>100</v>
      </c>
      <c r="AL13" s="7">
        <f>100 + SUMIFS(NhatKy_ViPham!J:J, NhatKy_ViPham!E:E, "11_Dia", NhatKy_ViPham!F:F, B13, NhatKy_ViPham!C:C, "T21") - SUMIFS(NhatKy_ViPham!K:K, NhatKy_ViPham!E:E, "11_Dia", NhatKy_ViPham!F:F, B13, NhatKy_ViPham!C:C, "T21")</f>
        <v>100</v>
      </c>
      <c r="AM13" s="7">
        <f>100 + SUMIFS(NhatKy_ViPham!J:J, NhatKy_ViPham!E:E, "11_Dia", NhatKy_ViPham!F:F, B13, NhatKy_ViPham!C:C, "T22") - SUMIFS(NhatKy_ViPham!K:K, NhatKy_ViPham!E:E, "11_Dia", NhatKy_ViPham!F:F, B13, NhatKy_ViPham!C:C, "T22")</f>
        <v>100</v>
      </c>
      <c r="AN13" s="7">
        <f>100 + SUMIFS(NhatKy_ViPham!J:J, NhatKy_ViPham!E:E, "11_Dia", NhatKy_ViPham!F:F, B13, NhatKy_ViPham!C:C, "T23") - SUMIFS(NhatKy_ViPham!K:K, NhatKy_ViPham!E:E, "11_Dia", NhatKy_ViPham!F:F, B13, NhatKy_ViPham!C:C, "T23")</f>
        <v>100</v>
      </c>
      <c r="AO13" s="7">
        <f>100 + SUMIFS(NhatKy_ViPham!J:J, NhatKy_ViPham!E:E, "11_Dia", NhatKy_ViPham!F:F, B13, NhatKy_ViPham!C:C, "T24") - SUMIFS(NhatKy_ViPham!K:K, NhatKy_ViPham!E:E, "11_Dia", NhatKy_ViPham!F:F, B13, NhatKy_ViPham!C:C, "T24")</f>
        <v>100</v>
      </c>
      <c r="AP13" s="7">
        <f>100 + SUMIFS(NhatKy_ViPham!J:J, NhatKy_ViPham!E:E, "11_Dia", NhatKy_ViPham!F:F, B13, NhatKy_ViPham!C:C, "T25") - SUMIFS(NhatKy_ViPham!K:K, NhatKy_ViPham!E:E, "11_Dia", NhatKy_ViPham!F:F, B13, NhatKy_ViPham!C:C, "T25")</f>
        <v>100</v>
      </c>
      <c r="AQ13" s="7">
        <f>100 + SUMIFS(NhatKy_ViPham!J:J, NhatKy_ViPham!E:E, "11_Dia", NhatKy_ViPham!F:F, B13, NhatKy_ViPham!C:C, "T26") - SUMIFS(NhatKy_ViPham!K:K, NhatKy_ViPham!E:E, "11_Dia", NhatKy_ViPham!F:F, B13, NhatKy_ViPham!C:C, "T26")</f>
        <v>100</v>
      </c>
      <c r="AR13" s="7">
        <f>100 + SUMIFS(NhatKy_ViPham!J:J, NhatKy_ViPham!E:E, "11_Dia", NhatKy_ViPham!F:F, B13, NhatKy_ViPham!C:C, "T27") - SUMIFS(NhatKy_ViPham!K:K, NhatKy_ViPham!E:E, "11_Dia", NhatKy_ViPham!F:F, B13, NhatKy_ViPham!C:C, "T27")</f>
        <v>100</v>
      </c>
      <c r="AS13" s="7">
        <f>100 + SUMIFS(NhatKy_ViPham!J:J, NhatKy_ViPham!E:E, "11_Dia", NhatKy_ViPham!F:F, B13, NhatKy_ViPham!C:C, "T28") - SUMIFS(NhatKy_ViPham!K:K, NhatKy_ViPham!E:E, "11_Dia", NhatKy_ViPham!F:F, B13, NhatKy_ViPham!C:C, "T28")</f>
        <v>100</v>
      </c>
      <c r="AT13" s="7">
        <f>100 + SUMIFS(NhatKy_ViPham!J:J, NhatKy_ViPham!E:E, "11_Dia", NhatKy_ViPham!F:F, B13, NhatKy_ViPham!C:C, "T29") - SUMIFS(NhatKy_ViPham!K:K, NhatKy_ViPham!E:E, "11_Dia", NhatKy_ViPham!F:F, B13, NhatKy_ViPham!C:C, "T29")</f>
        <v>100</v>
      </c>
      <c r="AU13" s="7">
        <f>100 + SUMIFS(NhatKy_ViPham!J:J, NhatKy_ViPham!E:E, "11_Dia", NhatKy_ViPham!F:F, B13, NhatKy_ViPham!C:C, "T30") - SUMIFS(NhatKy_ViPham!K:K, NhatKy_ViPham!E:E, "11_Dia", NhatKy_ViPham!F:F, B13, NhatKy_ViPham!C:C, "T30")</f>
        <v>100</v>
      </c>
      <c r="AV13" s="7">
        <f>100 + SUMIFS(NhatKy_ViPham!J:J, NhatKy_ViPham!E:E, "11_Dia", NhatKy_ViPham!F:F, B13, NhatKy_ViPham!C:C, "T31") - SUMIFS(NhatKy_ViPham!K:K, NhatKy_ViPham!E:E, "11_Dia", NhatKy_ViPham!F:F, B13, NhatKy_ViPham!C:C, "T31")</f>
        <v>100</v>
      </c>
      <c r="AW13" s="7">
        <f>100 + SUMIFS(NhatKy_ViPham!J:J, NhatKy_ViPham!E:E, "11_Dia", NhatKy_ViPham!F:F, B13, NhatKy_ViPham!C:C, "T32") - SUMIFS(NhatKy_ViPham!K:K, NhatKy_ViPham!E:E, "11_Dia", NhatKy_ViPham!F:F, B13, NhatKy_ViPham!C:C, "T32")</f>
        <v>100</v>
      </c>
      <c r="AX13" s="7">
        <f>100 + SUMIFS(NhatKy_ViPham!J:J, NhatKy_ViPham!E:E, "11_Dia", NhatKy_ViPham!F:F, B13, NhatKy_ViPham!C:C, "T33") - SUMIFS(NhatKy_ViPham!K:K, NhatKy_ViPham!E:E, "11_Dia", NhatKy_ViPham!F:F, B13, NhatKy_ViPham!C:C, "T33")</f>
        <v>100</v>
      </c>
      <c r="AY13" s="7">
        <f>100 + SUMIFS(NhatKy_ViPham!J:J, NhatKy_ViPham!E:E, "11_Dia", NhatKy_ViPham!F:F, B13, NhatKy_ViPham!C:C, "T34") - SUMIFS(NhatKy_ViPham!K:K, NhatKy_ViPham!E:E, "11_Dia", NhatKy_ViPham!F:F, B13, NhatKy_ViPham!C:C, "T34")</f>
        <v>100</v>
      </c>
      <c r="AZ13" s="7">
        <f>100 + SUMIFS(NhatKy_ViPham!J:J, NhatKy_ViPham!E:E, "11_Dia", NhatKy_ViPham!F:F, B13, NhatKy_ViPham!C:C, "T35") - SUMIFS(NhatKy_ViPham!K:K, NhatKy_ViPham!E:E, "11_Dia", NhatKy_ViPham!F:F, B13, NhatKy_ViPham!C:C, "T35")</f>
        <v>100</v>
      </c>
      <c r="BA13" s="12">
        <f t="shared" si="0"/>
        <v>100</v>
      </c>
      <c r="BB13" s="11" t="s">
        <v>430</v>
      </c>
      <c r="BC13" s="14" t="str">
        <f t="shared" si="1"/>
        <v>Tốt</v>
      </c>
      <c r="BD13" s="10" t="str">
        <f t="shared" si="2"/>
        <v>🟢 BÌNH THƯỜNG</v>
      </c>
    </row>
    <row r="14" spans="1:56" x14ac:dyDescent="0.25">
      <c r="A14" s="5">
        <v>6</v>
      </c>
      <c r="B14" s="15" t="s">
        <v>952</v>
      </c>
      <c r="C14" s="5" t="s">
        <v>1499</v>
      </c>
      <c r="D14" s="5" t="s">
        <v>435</v>
      </c>
      <c r="E14" s="11" t="s">
        <v>430</v>
      </c>
      <c r="F14" s="6">
        <f>SUMIFS(NhatKy_ViPham!K:K, NhatKy_ViPham!E:E, "11_Dia", NhatKy_ViPham!F:F, B14, NhatKy_ViPham!H:H, "L01")</f>
        <v>0</v>
      </c>
      <c r="G14" s="6">
        <f>SUMIFS(NhatKy_ViPham!K:K, NhatKy_ViPham!E:E, "11_Dia", NhatKy_ViPham!F:F, B14, NhatKy_ViPham!H:H, "L02")</f>
        <v>0</v>
      </c>
      <c r="H14" s="6">
        <f>SUMIFS(NhatKy_ViPham!K:K, NhatKy_ViPham!E:E, "11_Dia", NhatKy_ViPham!F:F, B14, NhatKy_ViPham!H:H, "L03")</f>
        <v>0</v>
      </c>
      <c r="I14" s="6">
        <f>SUMIFS(NhatKy_ViPham!K:K, NhatKy_ViPham!E:E, "11_Dia", NhatKy_ViPham!F:F, B14, NhatKy_ViPham!H:H, "L04")</f>
        <v>0</v>
      </c>
      <c r="J14" s="6">
        <f>SUMIFS(NhatKy_ViPham!K:K, NhatKy_ViPham!E:E, "11_Dia", NhatKy_ViPham!F:F, B14, NhatKy_ViPham!H:H, "L05")</f>
        <v>0</v>
      </c>
      <c r="K14" s="6">
        <f>SUMIFS(NhatKy_ViPham!K:K, NhatKy_ViPham!E:E, "11_Dia", NhatKy_ViPham!F:F, B14, NhatKy_ViPham!H:H, "L06")</f>
        <v>0</v>
      </c>
      <c r="L14" s="6">
        <f>SUMIFS(NhatKy_ViPham!K:K, NhatKy_ViPham!E:E, "11_Dia", NhatKy_ViPham!F:F, B14, NhatKy_ViPham!H:H, "L07")</f>
        <v>0</v>
      </c>
      <c r="M14" s="6">
        <f>SUMIFS(NhatKy_ViPham!K:K, NhatKy_ViPham!E:E, "11_Dia", NhatKy_ViPham!F:F, B14, NhatKy_ViPham!H:H, "L08")</f>
        <v>0</v>
      </c>
      <c r="N14" s="6">
        <f>SUMIFS(NhatKy_ViPham!K:K, NhatKy_ViPham!E:E, "11_Dia", NhatKy_ViPham!F:F, B14, NhatKy_ViPham!H:H, "L09")</f>
        <v>0</v>
      </c>
      <c r="O14" s="6">
        <f>SUMIFS(NhatKy_ViPham!K:K, NhatKy_ViPham!E:E, "11_Dia", NhatKy_ViPham!F:F, B14, NhatKy_ViPham!H:H, "L10")</f>
        <v>0</v>
      </c>
      <c r="P14" s="12">
        <f>SUMIFS(NhatKy_ViPham!J:J, NhatKy_ViPham!E:E, "11_Dia", NhatKy_ViPham!F:F, B14)</f>
        <v>0</v>
      </c>
      <c r="Q14" s="13">
        <f>SUMIFS(NhatKy_ViPham!K:K, NhatKy_ViPham!E:E, "11_Dia", NhatKy_ViPham!F:F, B14)</f>
        <v>0</v>
      </c>
      <c r="R14" s="6">
        <f>100 + SUMIFS(NhatKy_ViPham!J:J, NhatKy_ViPham!E:E, "11_Dia", NhatKy_ViPham!F:F, B14, NhatKy_ViPham!C:C, "T1") - SUMIFS(NhatKy_ViPham!K:K, NhatKy_ViPham!E:E, "11_Dia", NhatKy_ViPham!F:F, B14, NhatKy_ViPham!C:C, "T1")</f>
        <v>100</v>
      </c>
      <c r="S14" s="6">
        <f>100 + SUMIFS(NhatKy_ViPham!J:J, NhatKy_ViPham!E:E, "11_Dia", NhatKy_ViPham!F:F, B14, NhatKy_ViPham!C:C, "T2") - SUMIFS(NhatKy_ViPham!K:K, NhatKy_ViPham!E:E, "11_Dia", NhatKy_ViPham!F:F, B14, NhatKy_ViPham!C:C, "T2")</f>
        <v>100</v>
      </c>
      <c r="T14" s="6">
        <f>100 + SUMIFS(NhatKy_ViPham!J:J, NhatKy_ViPham!E:E, "11_Dia", NhatKy_ViPham!F:F, B14, NhatKy_ViPham!C:C, "T3") - SUMIFS(NhatKy_ViPham!K:K, NhatKy_ViPham!E:E, "11_Dia", NhatKy_ViPham!F:F, B14, NhatKy_ViPham!C:C, "T3")</f>
        <v>100</v>
      </c>
      <c r="U14" s="6">
        <f>100 + SUMIFS(NhatKy_ViPham!J:J, NhatKy_ViPham!E:E, "11_Dia", NhatKy_ViPham!F:F, B14, NhatKy_ViPham!C:C, "T4") - SUMIFS(NhatKy_ViPham!K:K, NhatKy_ViPham!E:E, "11_Dia", NhatKy_ViPham!F:F, B14, NhatKy_ViPham!C:C, "T4")</f>
        <v>100</v>
      </c>
      <c r="V14" s="6">
        <f>100 + SUMIFS(NhatKy_ViPham!J:J, NhatKy_ViPham!E:E, "11_Dia", NhatKy_ViPham!F:F, B14, NhatKy_ViPham!C:C, "T5") - SUMIFS(NhatKy_ViPham!K:K, NhatKy_ViPham!E:E, "11_Dia", NhatKy_ViPham!F:F, B14, NhatKy_ViPham!C:C, "T5")</f>
        <v>100</v>
      </c>
      <c r="W14" s="6">
        <f>100 + SUMIFS(NhatKy_ViPham!J:J, NhatKy_ViPham!E:E, "11_Dia", NhatKy_ViPham!F:F, B14, NhatKy_ViPham!C:C, "T6") - SUMIFS(NhatKy_ViPham!K:K, NhatKy_ViPham!E:E, "11_Dia", NhatKy_ViPham!F:F, B14, NhatKy_ViPham!C:C, "T6")</f>
        <v>100</v>
      </c>
      <c r="X14" s="6">
        <f>100 + SUMIFS(NhatKy_ViPham!J:J, NhatKy_ViPham!E:E, "11_Dia", NhatKy_ViPham!F:F, B14, NhatKy_ViPham!C:C, "T7") - SUMIFS(NhatKy_ViPham!K:K, NhatKy_ViPham!E:E, "11_Dia", NhatKy_ViPham!F:F, B14, NhatKy_ViPham!C:C, "T7")</f>
        <v>100</v>
      </c>
      <c r="Y14" s="6">
        <f>100 + SUMIFS(NhatKy_ViPham!J:J, NhatKy_ViPham!E:E, "11_Dia", NhatKy_ViPham!F:F, B14, NhatKy_ViPham!C:C, "T8") - SUMIFS(NhatKy_ViPham!K:K, NhatKy_ViPham!E:E, "11_Dia", NhatKy_ViPham!F:F, B14, NhatKy_ViPham!C:C, "T8")</f>
        <v>100</v>
      </c>
      <c r="Z14" s="6">
        <f>100 + SUMIFS(NhatKy_ViPham!J:J, NhatKy_ViPham!E:E, "11_Dia", NhatKy_ViPham!F:F, B14, NhatKy_ViPham!C:C, "T9") - SUMIFS(NhatKy_ViPham!K:K, NhatKy_ViPham!E:E, "11_Dia", NhatKy_ViPham!F:F, B14, NhatKy_ViPham!C:C, "T9")</f>
        <v>100</v>
      </c>
      <c r="AA14" s="6">
        <f>100 + SUMIFS(NhatKy_ViPham!J:J, NhatKy_ViPham!E:E, "11_Dia", NhatKy_ViPham!F:F, B14, NhatKy_ViPham!C:C, "T10") - SUMIFS(NhatKy_ViPham!K:K, NhatKy_ViPham!E:E, "11_Dia", NhatKy_ViPham!F:F, B14, NhatKy_ViPham!C:C, "T10")</f>
        <v>100</v>
      </c>
      <c r="AB14" s="6">
        <f>100 + SUMIFS(NhatKy_ViPham!J:J, NhatKy_ViPham!E:E, "11_Dia", NhatKy_ViPham!F:F, B14, NhatKy_ViPham!C:C, "T11") - SUMIFS(NhatKy_ViPham!K:K, NhatKy_ViPham!E:E, "11_Dia", NhatKy_ViPham!F:F, B14, NhatKy_ViPham!C:C, "T11")</f>
        <v>100</v>
      </c>
      <c r="AC14" s="6">
        <f>100 + SUMIFS(NhatKy_ViPham!J:J, NhatKy_ViPham!E:E, "11_Dia", NhatKy_ViPham!F:F, B14, NhatKy_ViPham!C:C, "T12") - SUMIFS(NhatKy_ViPham!K:K, NhatKy_ViPham!E:E, "11_Dia", NhatKy_ViPham!F:F, B14, NhatKy_ViPham!C:C, "T12")</f>
        <v>100</v>
      </c>
      <c r="AD14" s="6">
        <f>100 + SUMIFS(NhatKy_ViPham!J:J, NhatKy_ViPham!E:E, "11_Dia", NhatKy_ViPham!F:F, B14, NhatKy_ViPham!C:C, "T13") - SUMIFS(NhatKy_ViPham!K:K, NhatKy_ViPham!E:E, "11_Dia", NhatKy_ViPham!F:F, B14, NhatKy_ViPham!C:C, "T13")</f>
        <v>100</v>
      </c>
      <c r="AE14" s="6">
        <f>100 + SUMIFS(NhatKy_ViPham!J:J, NhatKy_ViPham!E:E, "11_Dia", NhatKy_ViPham!F:F, B14, NhatKy_ViPham!C:C, "T14") - SUMIFS(NhatKy_ViPham!K:K, NhatKy_ViPham!E:E, "11_Dia", NhatKy_ViPham!F:F, B14, NhatKy_ViPham!C:C, "T14")</f>
        <v>100</v>
      </c>
      <c r="AF14" s="6">
        <f>100 + SUMIFS(NhatKy_ViPham!J:J, NhatKy_ViPham!E:E, "11_Dia", NhatKy_ViPham!F:F, B14, NhatKy_ViPham!C:C, "T15") - SUMIFS(NhatKy_ViPham!K:K, NhatKy_ViPham!E:E, "11_Dia", NhatKy_ViPham!F:F, B14, NhatKy_ViPham!C:C, "T15")</f>
        <v>100</v>
      </c>
      <c r="AG14" s="6">
        <f>100 + SUMIFS(NhatKy_ViPham!J:J, NhatKy_ViPham!E:E, "11_Dia", NhatKy_ViPham!F:F, B14, NhatKy_ViPham!C:C, "T16") - SUMIFS(NhatKy_ViPham!K:K, NhatKy_ViPham!E:E, "11_Dia", NhatKy_ViPham!F:F, B14, NhatKy_ViPham!C:C, "T16")</f>
        <v>100</v>
      </c>
      <c r="AH14" s="6">
        <f>100 + SUMIFS(NhatKy_ViPham!J:J, NhatKy_ViPham!E:E, "11_Dia", NhatKy_ViPham!F:F, B14, NhatKy_ViPham!C:C, "T17") - SUMIFS(NhatKy_ViPham!K:K, NhatKy_ViPham!E:E, "11_Dia", NhatKy_ViPham!F:F, B14, NhatKy_ViPham!C:C, "T17")</f>
        <v>100</v>
      </c>
      <c r="AI14" s="6">
        <f>100 + SUMIFS(NhatKy_ViPham!J:J, NhatKy_ViPham!E:E, "11_Dia", NhatKy_ViPham!F:F, B14, NhatKy_ViPham!C:C, "T18") - SUMIFS(NhatKy_ViPham!K:K, NhatKy_ViPham!E:E, "11_Dia", NhatKy_ViPham!F:F, B14, NhatKy_ViPham!C:C, "T18")</f>
        <v>100</v>
      </c>
      <c r="AJ14" s="6">
        <f>100 + SUMIFS(NhatKy_ViPham!J:J, NhatKy_ViPham!E:E, "11_Dia", NhatKy_ViPham!F:F, B14, NhatKy_ViPham!C:C, "T19") - SUMIFS(NhatKy_ViPham!K:K, NhatKy_ViPham!E:E, "11_Dia", NhatKy_ViPham!F:F, B14, NhatKy_ViPham!C:C, "T19")</f>
        <v>100</v>
      </c>
      <c r="AK14" s="6">
        <f>100 + SUMIFS(NhatKy_ViPham!J:J, NhatKy_ViPham!E:E, "11_Dia", NhatKy_ViPham!F:F, B14, NhatKy_ViPham!C:C, "T20") - SUMIFS(NhatKy_ViPham!K:K, NhatKy_ViPham!E:E, "11_Dia", NhatKy_ViPham!F:F, B14, NhatKy_ViPham!C:C, "T20")</f>
        <v>100</v>
      </c>
      <c r="AL14" s="6">
        <f>100 + SUMIFS(NhatKy_ViPham!J:J, NhatKy_ViPham!E:E, "11_Dia", NhatKy_ViPham!F:F, B14, NhatKy_ViPham!C:C, "T21") - SUMIFS(NhatKy_ViPham!K:K, NhatKy_ViPham!E:E, "11_Dia", NhatKy_ViPham!F:F, B14, NhatKy_ViPham!C:C, "T21")</f>
        <v>100</v>
      </c>
      <c r="AM14" s="6">
        <f>100 + SUMIFS(NhatKy_ViPham!J:J, NhatKy_ViPham!E:E, "11_Dia", NhatKy_ViPham!F:F, B14, NhatKy_ViPham!C:C, "T22") - SUMIFS(NhatKy_ViPham!K:K, NhatKy_ViPham!E:E, "11_Dia", NhatKy_ViPham!F:F, B14, NhatKy_ViPham!C:C, "T22")</f>
        <v>100</v>
      </c>
      <c r="AN14" s="6">
        <f>100 + SUMIFS(NhatKy_ViPham!J:J, NhatKy_ViPham!E:E, "11_Dia", NhatKy_ViPham!F:F, B14, NhatKy_ViPham!C:C, "T23") - SUMIFS(NhatKy_ViPham!K:K, NhatKy_ViPham!E:E, "11_Dia", NhatKy_ViPham!F:F, B14, NhatKy_ViPham!C:C, "T23")</f>
        <v>100</v>
      </c>
      <c r="AO14" s="6">
        <f>100 + SUMIFS(NhatKy_ViPham!J:J, NhatKy_ViPham!E:E, "11_Dia", NhatKy_ViPham!F:F, B14, NhatKy_ViPham!C:C, "T24") - SUMIFS(NhatKy_ViPham!K:K, NhatKy_ViPham!E:E, "11_Dia", NhatKy_ViPham!F:F, B14, NhatKy_ViPham!C:C, "T24")</f>
        <v>100</v>
      </c>
      <c r="AP14" s="6">
        <f>100 + SUMIFS(NhatKy_ViPham!J:J, NhatKy_ViPham!E:E, "11_Dia", NhatKy_ViPham!F:F, B14, NhatKy_ViPham!C:C, "T25") - SUMIFS(NhatKy_ViPham!K:K, NhatKy_ViPham!E:E, "11_Dia", NhatKy_ViPham!F:F, B14, NhatKy_ViPham!C:C, "T25")</f>
        <v>100</v>
      </c>
      <c r="AQ14" s="6">
        <f>100 + SUMIFS(NhatKy_ViPham!J:J, NhatKy_ViPham!E:E, "11_Dia", NhatKy_ViPham!F:F, B14, NhatKy_ViPham!C:C, "T26") - SUMIFS(NhatKy_ViPham!K:K, NhatKy_ViPham!E:E, "11_Dia", NhatKy_ViPham!F:F, B14, NhatKy_ViPham!C:C, "T26")</f>
        <v>100</v>
      </c>
      <c r="AR14" s="6">
        <f>100 + SUMIFS(NhatKy_ViPham!J:J, NhatKy_ViPham!E:E, "11_Dia", NhatKy_ViPham!F:F, B14, NhatKy_ViPham!C:C, "T27") - SUMIFS(NhatKy_ViPham!K:K, NhatKy_ViPham!E:E, "11_Dia", NhatKy_ViPham!F:F, B14, NhatKy_ViPham!C:C, "T27")</f>
        <v>100</v>
      </c>
      <c r="AS14" s="6">
        <f>100 + SUMIFS(NhatKy_ViPham!J:J, NhatKy_ViPham!E:E, "11_Dia", NhatKy_ViPham!F:F, B14, NhatKy_ViPham!C:C, "T28") - SUMIFS(NhatKy_ViPham!K:K, NhatKy_ViPham!E:E, "11_Dia", NhatKy_ViPham!F:F, B14, NhatKy_ViPham!C:C, "T28")</f>
        <v>100</v>
      </c>
      <c r="AT14" s="6">
        <f>100 + SUMIFS(NhatKy_ViPham!J:J, NhatKy_ViPham!E:E, "11_Dia", NhatKy_ViPham!F:F, B14, NhatKy_ViPham!C:C, "T29") - SUMIFS(NhatKy_ViPham!K:K, NhatKy_ViPham!E:E, "11_Dia", NhatKy_ViPham!F:F, B14, NhatKy_ViPham!C:C, "T29")</f>
        <v>100</v>
      </c>
      <c r="AU14" s="6">
        <f>100 + SUMIFS(NhatKy_ViPham!J:J, NhatKy_ViPham!E:E, "11_Dia", NhatKy_ViPham!F:F, B14, NhatKy_ViPham!C:C, "T30") - SUMIFS(NhatKy_ViPham!K:K, NhatKy_ViPham!E:E, "11_Dia", NhatKy_ViPham!F:F, B14, NhatKy_ViPham!C:C, "T30")</f>
        <v>100</v>
      </c>
      <c r="AV14" s="6">
        <f>100 + SUMIFS(NhatKy_ViPham!J:J, NhatKy_ViPham!E:E, "11_Dia", NhatKy_ViPham!F:F, B14, NhatKy_ViPham!C:C, "T31") - SUMIFS(NhatKy_ViPham!K:K, NhatKy_ViPham!E:E, "11_Dia", NhatKy_ViPham!F:F, B14, NhatKy_ViPham!C:C, "T31")</f>
        <v>100</v>
      </c>
      <c r="AW14" s="6">
        <f>100 + SUMIFS(NhatKy_ViPham!J:J, NhatKy_ViPham!E:E, "11_Dia", NhatKy_ViPham!F:F, B14, NhatKy_ViPham!C:C, "T32") - SUMIFS(NhatKy_ViPham!K:K, NhatKy_ViPham!E:E, "11_Dia", NhatKy_ViPham!F:F, B14, NhatKy_ViPham!C:C, "T32")</f>
        <v>100</v>
      </c>
      <c r="AX14" s="6">
        <f>100 + SUMIFS(NhatKy_ViPham!J:J, NhatKy_ViPham!E:E, "11_Dia", NhatKy_ViPham!F:F, B14, NhatKy_ViPham!C:C, "T33") - SUMIFS(NhatKy_ViPham!K:K, NhatKy_ViPham!E:E, "11_Dia", NhatKy_ViPham!F:F, B14, NhatKy_ViPham!C:C, "T33")</f>
        <v>100</v>
      </c>
      <c r="AY14" s="6">
        <f>100 + SUMIFS(NhatKy_ViPham!J:J, NhatKy_ViPham!E:E, "11_Dia", NhatKy_ViPham!F:F, B14, NhatKy_ViPham!C:C, "T34") - SUMIFS(NhatKy_ViPham!K:K, NhatKy_ViPham!E:E, "11_Dia", NhatKy_ViPham!F:F, B14, NhatKy_ViPham!C:C, "T34")</f>
        <v>100</v>
      </c>
      <c r="AZ14" s="6">
        <f>100 + SUMIFS(NhatKy_ViPham!J:J, NhatKy_ViPham!E:E, "11_Dia", NhatKy_ViPham!F:F, B14, NhatKy_ViPham!C:C, "T35") - SUMIFS(NhatKy_ViPham!K:K, NhatKy_ViPham!E:E, "11_Dia", NhatKy_ViPham!F:F, B14, NhatKy_ViPham!C:C, "T35")</f>
        <v>100</v>
      </c>
      <c r="BA14" s="12">
        <f t="shared" si="0"/>
        <v>100</v>
      </c>
      <c r="BB14" s="11" t="s">
        <v>430</v>
      </c>
      <c r="BC14" s="16" t="str">
        <f t="shared" si="1"/>
        <v>Tốt</v>
      </c>
      <c r="BD14" s="15" t="str">
        <f t="shared" si="2"/>
        <v>🟢 BÌNH THƯỜNG</v>
      </c>
    </row>
    <row r="15" spans="1:56" x14ac:dyDescent="0.25">
      <c r="A15" s="4">
        <v>7</v>
      </c>
      <c r="B15" s="10" t="s">
        <v>1992</v>
      </c>
      <c r="C15" s="4" t="s">
        <v>1993</v>
      </c>
      <c r="D15" s="4" t="s">
        <v>435</v>
      </c>
      <c r="E15" s="11" t="s">
        <v>430</v>
      </c>
      <c r="F15" s="7">
        <f>SUMIFS(NhatKy_ViPham!K:K, NhatKy_ViPham!E:E, "11_Dia", NhatKy_ViPham!F:F, B15, NhatKy_ViPham!H:H, "L01")</f>
        <v>0</v>
      </c>
      <c r="G15" s="7">
        <f>SUMIFS(NhatKy_ViPham!K:K, NhatKy_ViPham!E:E, "11_Dia", NhatKy_ViPham!F:F, B15, NhatKy_ViPham!H:H, "L02")</f>
        <v>0</v>
      </c>
      <c r="H15" s="7">
        <f>SUMIFS(NhatKy_ViPham!K:K, NhatKy_ViPham!E:E, "11_Dia", NhatKy_ViPham!F:F, B15, NhatKy_ViPham!H:H, "L03")</f>
        <v>0</v>
      </c>
      <c r="I15" s="7">
        <f>SUMIFS(NhatKy_ViPham!K:K, NhatKy_ViPham!E:E, "11_Dia", NhatKy_ViPham!F:F, B15, NhatKy_ViPham!H:H, "L04")</f>
        <v>0</v>
      </c>
      <c r="J15" s="7">
        <f>SUMIFS(NhatKy_ViPham!K:K, NhatKy_ViPham!E:E, "11_Dia", NhatKy_ViPham!F:F, B15, NhatKy_ViPham!H:H, "L05")</f>
        <v>0</v>
      </c>
      <c r="K15" s="7">
        <f>SUMIFS(NhatKy_ViPham!K:K, NhatKy_ViPham!E:E, "11_Dia", NhatKy_ViPham!F:F, B15, NhatKy_ViPham!H:H, "L06")</f>
        <v>0</v>
      </c>
      <c r="L15" s="7">
        <f>SUMIFS(NhatKy_ViPham!K:K, NhatKy_ViPham!E:E, "11_Dia", NhatKy_ViPham!F:F, B15, NhatKy_ViPham!H:H, "L07")</f>
        <v>0</v>
      </c>
      <c r="M15" s="7">
        <f>SUMIFS(NhatKy_ViPham!K:K, NhatKy_ViPham!E:E, "11_Dia", NhatKy_ViPham!F:F, B15, NhatKy_ViPham!H:H, "L08")</f>
        <v>0</v>
      </c>
      <c r="N15" s="7">
        <f>SUMIFS(NhatKy_ViPham!K:K, NhatKy_ViPham!E:E, "11_Dia", NhatKy_ViPham!F:F, B15, NhatKy_ViPham!H:H, "L09")</f>
        <v>0</v>
      </c>
      <c r="O15" s="7">
        <f>SUMIFS(NhatKy_ViPham!K:K, NhatKy_ViPham!E:E, "11_Dia", NhatKy_ViPham!F:F, B15, NhatKy_ViPham!H:H, "L10")</f>
        <v>0</v>
      </c>
      <c r="P15" s="12">
        <f>SUMIFS(NhatKy_ViPham!J:J, NhatKy_ViPham!E:E, "11_Dia", NhatKy_ViPham!F:F, B15)</f>
        <v>0</v>
      </c>
      <c r="Q15" s="13">
        <f>SUMIFS(NhatKy_ViPham!K:K, NhatKy_ViPham!E:E, "11_Dia", NhatKy_ViPham!F:F, B15)</f>
        <v>0</v>
      </c>
      <c r="R15" s="7">
        <f>100 + SUMIFS(NhatKy_ViPham!J:J, NhatKy_ViPham!E:E, "11_Dia", NhatKy_ViPham!F:F, B15, NhatKy_ViPham!C:C, "T1") - SUMIFS(NhatKy_ViPham!K:K, NhatKy_ViPham!E:E, "11_Dia", NhatKy_ViPham!F:F, B15, NhatKy_ViPham!C:C, "T1")</f>
        <v>100</v>
      </c>
      <c r="S15" s="7">
        <f>100 + SUMIFS(NhatKy_ViPham!J:J, NhatKy_ViPham!E:E, "11_Dia", NhatKy_ViPham!F:F, B15, NhatKy_ViPham!C:C, "T2") - SUMIFS(NhatKy_ViPham!K:K, NhatKy_ViPham!E:E, "11_Dia", NhatKy_ViPham!F:F, B15, NhatKy_ViPham!C:C, "T2")</f>
        <v>100</v>
      </c>
      <c r="T15" s="7">
        <f>100 + SUMIFS(NhatKy_ViPham!J:J, NhatKy_ViPham!E:E, "11_Dia", NhatKy_ViPham!F:F, B15, NhatKy_ViPham!C:C, "T3") - SUMIFS(NhatKy_ViPham!K:K, NhatKy_ViPham!E:E, "11_Dia", NhatKy_ViPham!F:F, B15, NhatKy_ViPham!C:C, "T3")</f>
        <v>100</v>
      </c>
      <c r="U15" s="7">
        <f>100 + SUMIFS(NhatKy_ViPham!J:J, NhatKy_ViPham!E:E, "11_Dia", NhatKy_ViPham!F:F, B15, NhatKy_ViPham!C:C, "T4") - SUMIFS(NhatKy_ViPham!K:K, NhatKy_ViPham!E:E, "11_Dia", NhatKy_ViPham!F:F, B15, NhatKy_ViPham!C:C, "T4")</f>
        <v>100</v>
      </c>
      <c r="V15" s="7">
        <f>100 + SUMIFS(NhatKy_ViPham!J:J, NhatKy_ViPham!E:E, "11_Dia", NhatKy_ViPham!F:F, B15, NhatKy_ViPham!C:C, "T5") - SUMIFS(NhatKy_ViPham!K:K, NhatKy_ViPham!E:E, "11_Dia", NhatKy_ViPham!F:F, B15, NhatKy_ViPham!C:C, "T5")</f>
        <v>100</v>
      </c>
      <c r="W15" s="7">
        <f>100 + SUMIFS(NhatKy_ViPham!J:J, NhatKy_ViPham!E:E, "11_Dia", NhatKy_ViPham!F:F, B15, NhatKy_ViPham!C:C, "T6") - SUMIFS(NhatKy_ViPham!K:K, NhatKy_ViPham!E:E, "11_Dia", NhatKy_ViPham!F:F, B15, NhatKy_ViPham!C:C, "T6")</f>
        <v>100</v>
      </c>
      <c r="X15" s="7">
        <f>100 + SUMIFS(NhatKy_ViPham!J:J, NhatKy_ViPham!E:E, "11_Dia", NhatKy_ViPham!F:F, B15, NhatKy_ViPham!C:C, "T7") - SUMIFS(NhatKy_ViPham!K:K, NhatKy_ViPham!E:E, "11_Dia", NhatKy_ViPham!F:F, B15, NhatKy_ViPham!C:C, "T7")</f>
        <v>100</v>
      </c>
      <c r="Y15" s="7">
        <f>100 + SUMIFS(NhatKy_ViPham!J:J, NhatKy_ViPham!E:E, "11_Dia", NhatKy_ViPham!F:F, B15, NhatKy_ViPham!C:C, "T8") - SUMIFS(NhatKy_ViPham!K:K, NhatKy_ViPham!E:E, "11_Dia", NhatKy_ViPham!F:F, B15, NhatKy_ViPham!C:C, "T8")</f>
        <v>100</v>
      </c>
      <c r="Z15" s="7">
        <f>100 + SUMIFS(NhatKy_ViPham!J:J, NhatKy_ViPham!E:E, "11_Dia", NhatKy_ViPham!F:F, B15, NhatKy_ViPham!C:C, "T9") - SUMIFS(NhatKy_ViPham!K:K, NhatKy_ViPham!E:E, "11_Dia", NhatKy_ViPham!F:F, B15, NhatKy_ViPham!C:C, "T9")</f>
        <v>100</v>
      </c>
      <c r="AA15" s="7">
        <f>100 + SUMIFS(NhatKy_ViPham!J:J, NhatKy_ViPham!E:E, "11_Dia", NhatKy_ViPham!F:F, B15, NhatKy_ViPham!C:C, "T10") - SUMIFS(NhatKy_ViPham!K:K, NhatKy_ViPham!E:E, "11_Dia", NhatKy_ViPham!F:F, B15, NhatKy_ViPham!C:C, "T10")</f>
        <v>100</v>
      </c>
      <c r="AB15" s="7">
        <f>100 + SUMIFS(NhatKy_ViPham!J:J, NhatKy_ViPham!E:E, "11_Dia", NhatKy_ViPham!F:F, B15, NhatKy_ViPham!C:C, "T11") - SUMIFS(NhatKy_ViPham!K:K, NhatKy_ViPham!E:E, "11_Dia", NhatKy_ViPham!F:F, B15, NhatKy_ViPham!C:C, "T11")</f>
        <v>100</v>
      </c>
      <c r="AC15" s="7">
        <f>100 + SUMIFS(NhatKy_ViPham!J:J, NhatKy_ViPham!E:E, "11_Dia", NhatKy_ViPham!F:F, B15, NhatKy_ViPham!C:C, "T12") - SUMIFS(NhatKy_ViPham!K:K, NhatKy_ViPham!E:E, "11_Dia", NhatKy_ViPham!F:F, B15, NhatKy_ViPham!C:C, "T12")</f>
        <v>100</v>
      </c>
      <c r="AD15" s="7">
        <f>100 + SUMIFS(NhatKy_ViPham!J:J, NhatKy_ViPham!E:E, "11_Dia", NhatKy_ViPham!F:F, B15, NhatKy_ViPham!C:C, "T13") - SUMIFS(NhatKy_ViPham!K:K, NhatKy_ViPham!E:E, "11_Dia", NhatKy_ViPham!F:F, B15, NhatKy_ViPham!C:C, "T13")</f>
        <v>100</v>
      </c>
      <c r="AE15" s="7">
        <f>100 + SUMIFS(NhatKy_ViPham!J:J, NhatKy_ViPham!E:E, "11_Dia", NhatKy_ViPham!F:F, B15, NhatKy_ViPham!C:C, "T14") - SUMIFS(NhatKy_ViPham!K:K, NhatKy_ViPham!E:E, "11_Dia", NhatKy_ViPham!F:F, B15, NhatKy_ViPham!C:C, "T14")</f>
        <v>100</v>
      </c>
      <c r="AF15" s="7">
        <f>100 + SUMIFS(NhatKy_ViPham!J:J, NhatKy_ViPham!E:E, "11_Dia", NhatKy_ViPham!F:F, B15, NhatKy_ViPham!C:C, "T15") - SUMIFS(NhatKy_ViPham!K:K, NhatKy_ViPham!E:E, "11_Dia", NhatKy_ViPham!F:F, B15, NhatKy_ViPham!C:C, "T15")</f>
        <v>100</v>
      </c>
      <c r="AG15" s="7">
        <f>100 + SUMIFS(NhatKy_ViPham!J:J, NhatKy_ViPham!E:E, "11_Dia", NhatKy_ViPham!F:F, B15, NhatKy_ViPham!C:C, "T16") - SUMIFS(NhatKy_ViPham!K:K, NhatKy_ViPham!E:E, "11_Dia", NhatKy_ViPham!F:F, B15, NhatKy_ViPham!C:C, "T16")</f>
        <v>100</v>
      </c>
      <c r="AH15" s="7">
        <f>100 + SUMIFS(NhatKy_ViPham!J:J, NhatKy_ViPham!E:E, "11_Dia", NhatKy_ViPham!F:F, B15, NhatKy_ViPham!C:C, "T17") - SUMIFS(NhatKy_ViPham!K:K, NhatKy_ViPham!E:E, "11_Dia", NhatKy_ViPham!F:F, B15, NhatKy_ViPham!C:C, "T17")</f>
        <v>100</v>
      </c>
      <c r="AI15" s="7">
        <f>100 + SUMIFS(NhatKy_ViPham!J:J, NhatKy_ViPham!E:E, "11_Dia", NhatKy_ViPham!F:F, B15, NhatKy_ViPham!C:C, "T18") - SUMIFS(NhatKy_ViPham!K:K, NhatKy_ViPham!E:E, "11_Dia", NhatKy_ViPham!F:F, B15, NhatKy_ViPham!C:C, "T18")</f>
        <v>100</v>
      </c>
      <c r="AJ15" s="7">
        <f>100 + SUMIFS(NhatKy_ViPham!J:J, NhatKy_ViPham!E:E, "11_Dia", NhatKy_ViPham!F:F, B15, NhatKy_ViPham!C:C, "T19") - SUMIFS(NhatKy_ViPham!K:K, NhatKy_ViPham!E:E, "11_Dia", NhatKy_ViPham!F:F, B15, NhatKy_ViPham!C:C, "T19")</f>
        <v>100</v>
      </c>
      <c r="AK15" s="7">
        <f>100 + SUMIFS(NhatKy_ViPham!J:J, NhatKy_ViPham!E:E, "11_Dia", NhatKy_ViPham!F:F, B15, NhatKy_ViPham!C:C, "T20") - SUMIFS(NhatKy_ViPham!K:K, NhatKy_ViPham!E:E, "11_Dia", NhatKy_ViPham!F:F, B15, NhatKy_ViPham!C:C, "T20")</f>
        <v>100</v>
      </c>
      <c r="AL15" s="7">
        <f>100 + SUMIFS(NhatKy_ViPham!J:J, NhatKy_ViPham!E:E, "11_Dia", NhatKy_ViPham!F:F, B15, NhatKy_ViPham!C:C, "T21") - SUMIFS(NhatKy_ViPham!K:K, NhatKy_ViPham!E:E, "11_Dia", NhatKy_ViPham!F:F, B15, NhatKy_ViPham!C:C, "T21")</f>
        <v>100</v>
      </c>
      <c r="AM15" s="7">
        <f>100 + SUMIFS(NhatKy_ViPham!J:J, NhatKy_ViPham!E:E, "11_Dia", NhatKy_ViPham!F:F, B15, NhatKy_ViPham!C:C, "T22") - SUMIFS(NhatKy_ViPham!K:K, NhatKy_ViPham!E:E, "11_Dia", NhatKy_ViPham!F:F, B15, NhatKy_ViPham!C:C, "T22")</f>
        <v>100</v>
      </c>
      <c r="AN15" s="7">
        <f>100 + SUMIFS(NhatKy_ViPham!J:J, NhatKy_ViPham!E:E, "11_Dia", NhatKy_ViPham!F:F, B15, NhatKy_ViPham!C:C, "T23") - SUMIFS(NhatKy_ViPham!K:K, NhatKy_ViPham!E:E, "11_Dia", NhatKy_ViPham!F:F, B15, NhatKy_ViPham!C:C, "T23")</f>
        <v>100</v>
      </c>
      <c r="AO15" s="7">
        <f>100 + SUMIFS(NhatKy_ViPham!J:J, NhatKy_ViPham!E:E, "11_Dia", NhatKy_ViPham!F:F, B15, NhatKy_ViPham!C:C, "T24") - SUMIFS(NhatKy_ViPham!K:K, NhatKy_ViPham!E:E, "11_Dia", NhatKy_ViPham!F:F, B15, NhatKy_ViPham!C:C, "T24")</f>
        <v>100</v>
      </c>
      <c r="AP15" s="7">
        <f>100 + SUMIFS(NhatKy_ViPham!J:J, NhatKy_ViPham!E:E, "11_Dia", NhatKy_ViPham!F:F, B15, NhatKy_ViPham!C:C, "T25") - SUMIFS(NhatKy_ViPham!K:K, NhatKy_ViPham!E:E, "11_Dia", NhatKy_ViPham!F:F, B15, NhatKy_ViPham!C:C, "T25")</f>
        <v>100</v>
      </c>
      <c r="AQ15" s="7">
        <f>100 + SUMIFS(NhatKy_ViPham!J:J, NhatKy_ViPham!E:E, "11_Dia", NhatKy_ViPham!F:F, B15, NhatKy_ViPham!C:C, "T26") - SUMIFS(NhatKy_ViPham!K:K, NhatKy_ViPham!E:E, "11_Dia", NhatKy_ViPham!F:F, B15, NhatKy_ViPham!C:C, "T26")</f>
        <v>100</v>
      </c>
      <c r="AR15" s="7">
        <f>100 + SUMIFS(NhatKy_ViPham!J:J, NhatKy_ViPham!E:E, "11_Dia", NhatKy_ViPham!F:F, B15, NhatKy_ViPham!C:C, "T27") - SUMIFS(NhatKy_ViPham!K:K, NhatKy_ViPham!E:E, "11_Dia", NhatKy_ViPham!F:F, B15, NhatKy_ViPham!C:C, "T27")</f>
        <v>100</v>
      </c>
      <c r="AS15" s="7">
        <f>100 + SUMIFS(NhatKy_ViPham!J:J, NhatKy_ViPham!E:E, "11_Dia", NhatKy_ViPham!F:F, B15, NhatKy_ViPham!C:C, "T28") - SUMIFS(NhatKy_ViPham!K:K, NhatKy_ViPham!E:E, "11_Dia", NhatKy_ViPham!F:F, B15, NhatKy_ViPham!C:C, "T28")</f>
        <v>100</v>
      </c>
      <c r="AT15" s="7">
        <f>100 + SUMIFS(NhatKy_ViPham!J:J, NhatKy_ViPham!E:E, "11_Dia", NhatKy_ViPham!F:F, B15, NhatKy_ViPham!C:C, "T29") - SUMIFS(NhatKy_ViPham!K:K, NhatKy_ViPham!E:E, "11_Dia", NhatKy_ViPham!F:F, B15, NhatKy_ViPham!C:C, "T29")</f>
        <v>100</v>
      </c>
      <c r="AU15" s="7">
        <f>100 + SUMIFS(NhatKy_ViPham!J:J, NhatKy_ViPham!E:E, "11_Dia", NhatKy_ViPham!F:F, B15, NhatKy_ViPham!C:C, "T30") - SUMIFS(NhatKy_ViPham!K:K, NhatKy_ViPham!E:E, "11_Dia", NhatKy_ViPham!F:F, B15, NhatKy_ViPham!C:C, "T30")</f>
        <v>100</v>
      </c>
      <c r="AV15" s="7">
        <f>100 + SUMIFS(NhatKy_ViPham!J:J, NhatKy_ViPham!E:E, "11_Dia", NhatKy_ViPham!F:F, B15, NhatKy_ViPham!C:C, "T31") - SUMIFS(NhatKy_ViPham!K:K, NhatKy_ViPham!E:E, "11_Dia", NhatKy_ViPham!F:F, B15, NhatKy_ViPham!C:C, "T31")</f>
        <v>100</v>
      </c>
      <c r="AW15" s="7">
        <f>100 + SUMIFS(NhatKy_ViPham!J:J, NhatKy_ViPham!E:E, "11_Dia", NhatKy_ViPham!F:F, B15, NhatKy_ViPham!C:C, "T32") - SUMIFS(NhatKy_ViPham!K:K, NhatKy_ViPham!E:E, "11_Dia", NhatKy_ViPham!F:F, B15, NhatKy_ViPham!C:C, "T32")</f>
        <v>100</v>
      </c>
      <c r="AX15" s="7">
        <f>100 + SUMIFS(NhatKy_ViPham!J:J, NhatKy_ViPham!E:E, "11_Dia", NhatKy_ViPham!F:F, B15, NhatKy_ViPham!C:C, "T33") - SUMIFS(NhatKy_ViPham!K:K, NhatKy_ViPham!E:E, "11_Dia", NhatKy_ViPham!F:F, B15, NhatKy_ViPham!C:C, "T33")</f>
        <v>100</v>
      </c>
      <c r="AY15" s="7">
        <f>100 + SUMIFS(NhatKy_ViPham!J:J, NhatKy_ViPham!E:E, "11_Dia", NhatKy_ViPham!F:F, B15, NhatKy_ViPham!C:C, "T34") - SUMIFS(NhatKy_ViPham!K:K, NhatKy_ViPham!E:E, "11_Dia", NhatKy_ViPham!F:F, B15, NhatKy_ViPham!C:C, "T34")</f>
        <v>100</v>
      </c>
      <c r="AZ15" s="7">
        <f>100 + SUMIFS(NhatKy_ViPham!J:J, NhatKy_ViPham!E:E, "11_Dia", NhatKy_ViPham!F:F, B15, NhatKy_ViPham!C:C, "T35") - SUMIFS(NhatKy_ViPham!K:K, NhatKy_ViPham!E:E, "11_Dia", NhatKy_ViPham!F:F, B15, NhatKy_ViPham!C:C, "T35")</f>
        <v>100</v>
      </c>
      <c r="BA15" s="12">
        <f t="shared" si="0"/>
        <v>100</v>
      </c>
      <c r="BB15" s="11" t="s">
        <v>430</v>
      </c>
      <c r="BC15" s="14" t="str">
        <f t="shared" si="1"/>
        <v>Tốt</v>
      </c>
      <c r="BD15" s="10" t="str">
        <f t="shared" si="2"/>
        <v>🟢 BÌNH THƯỜNG</v>
      </c>
    </row>
    <row r="16" spans="1:56" x14ac:dyDescent="0.25">
      <c r="A16" s="5">
        <v>8</v>
      </c>
      <c r="B16" s="15" t="s">
        <v>1994</v>
      </c>
      <c r="C16" s="5" t="s">
        <v>1742</v>
      </c>
      <c r="D16" s="5" t="s">
        <v>435</v>
      </c>
      <c r="E16" s="11" t="s">
        <v>430</v>
      </c>
      <c r="F16" s="6">
        <f>SUMIFS(NhatKy_ViPham!K:K, NhatKy_ViPham!E:E, "11_Dia", NhatKy_ViPham!F:F, B16, NhatKy_ViPham!H:H, "L01")</f>
        <v>0</v>
      </c>
      <c r="G16" s="6">
        <f>SUMIFS(NhatKy_ViPham!K:K, NhatKy_ViPham!E:E, "11_Dia", NhatKy_ViPham!F:F, B16, NhatKy_ViPham!H:H, "L02")</f>
        <v>0</v>
      </c>
      <c r="H16" s="6">
        <f>SUMIFS(NhatKy_ViPham!K:K, NhatKy_ViPham!E:E, "11_Dia", NhatKy_ViPham!F:F, B16, NhatKy_ViPham!H:H, "L03")</f>
        <v>0</v>
      </c>
      <c r="I16" s="6">
        <f>SUMIFS(NhatKy_ViPham!K:K, NhatKy_ViPham!E:E, "11_Dia", NhatKy_ViPham!F:F, B16, NhatKy_ViPham!H:H, "L04")</f>
        <v>0</v>
      </c>
      <c r="J16" s="6">
        <f>SUMIFS(NhatKy_ViPham!K:K, NhatKy_ViPham!E:E, "11_Dia", NhatKy_ViPham!F:F, B16, NhatKy_ViPham!H:H, "L05")</f>
        <v>0</v>
      </c>
      <c r="K16" s="6">
        <f>SUMIFS(NhatKy_ViPham!K:K, NhatKy_ViPham!E:E, "11_Dia", NhatKy_ViPham!F:F, B16, NhatKy_ViPham!H:H, "L06")</f>
        <v>0</v>
      </c>
      <c r="L16" s="6">
        <f>SUMIFS(NhatKy_ViPham!K:K, NhatKy_ViPham!E:E, "11_Dia", NhatKy_ViPham!F:F, B16, NhatKy_ViPham!H:H, "L07")</f>
        <v>0</v>
      </c>
      <c r="M16" s="6">
        <f>SUMIFS(NhatKy_ViPham!K:K, NhatKy_ViPham!E:E, "11_Dia", NhatKy_ViPham!F:F, B16, NhatKy_ViPham!H:H, "L08")</f>
        <v>0</v>
      </c>
      <c r="N16" s="6">
        <f>SUMIFS(NhatKy_ViPham!K:K, NhatKy_ViPham!E:E, "11_Dia", NhatKy_ViPham!F:F, B16, NhatKy_ViPham!H:H, "L09")</f>
        <v>0</v>
      </c>
      <c r="O16" s="6">
        <f>SUMIFS(NhatKy_ViPham!K:K, NhatKy_ViPham!E:E, "11_Dia", NhatKy_ViPham!F:F, B16, NhatKy_ViPham!H:H, "L10")</f>
        <v>0</v>
      </c>
      <c r="P16" s="12">
        <f>SUMIFS(NhatKy_ViPham!J:J, NhatKy_ViPham!E:E, "11_Dia", NhatKy_ViPham!F:F, B16)</f>
        <v>0</v>
      </c>
      <c r="Q16" s="13">
        <f>SUMIFS(NhatKy_ViPham!K:K, NhatKy_ViPham!E:E, "11_Dia", NhatKy_ViPham!F:F, B16)</f>
        <v>0</v>
      </c>
      <c r="R16" s="6">
        <f>100 + SUMIFS(NhatKy_ViPham!J:J, NhatKy_ViPham!E:E, "11_Dia", NhatKy_ViPham!F:F, B16, NhatKy_ViPham!C:C, "T1") - SUMIFS(NhatKy_ViPham!K:K, NhatKy_ViPham!E:E, "11_Dia", NhatKy_ViPham!F:F, B16, NhatKy_ViPham!C:C, "T1")</f>
        <v>100</v>
      </c>
      <c r="S16" s="6">
        <f>100 + SUMIFS(NhatKy_ViPham!J:J, NhatKy_ViPham!E:E, "11_Dia", NhatKy_ViPham!F:F, B16, NhatKy_ViPham!C:C, "T2") - SUMIFS(NhatKy_ViPham!K:K, NhatKy_ViPham!E:E, "11_Dia", NhatKy_ViPham!F:F, B16, NhatKy_ViPham!C:C, "T2")</f>
        <v>100</v>
      </c>
      <c r="T16" s="6">
        <f>100 + SUMIFS(NhatKy_ViPham!J:J, NhatKy_ViPham!E:E, "11_Dia", NhatKy_ViPham!F:F, B16, NhatKy_ViPham!C:C, "T3") - SUMIFS(NhatKy_ViPham!K:K, NhatKy_ViPham!E:E, "11_Dia", NhatKy_ViPham!F:F, B16, NhatKy_ViPham!C:C, "T3")</f>
        <v>100</v>
      </c>
      <c r="U16" s="6">
        <f>100 + SUMIFS(NhatKy_ViPham!J:J, NhatKy_ViPham!E:E, "11_Dia", NhatKy_ViPham!F:F, B16, NhatKy_ViPham!C:C, "T4") - SUMIFS(NhatKy_ViPham!K:K, NhatKy_ViPham!E:E, "11_Dia", NhatKy_ViPham!F:F, B16, NhatKy_ViPham!C:C, "T4")</f>
        <v>100</v>
      </c>
      <c r="V16" s="6">
        <f>100 + SUMIFS(NhatKy_ViPham!J:J, NhatKy_ViPham!E:E, "11_Dia", NhatKy_ViPham!F:F, B16, NhatKy_ViPham!C:C, "T5") - SUMIFS(NhatKy_ViPham!K:K, NhatKy_ViPham!E:E, "11_Dia", NhatKy_ViPham!F:F, B16, NhatKy_ViPham!C:C, "T5")</f>
        <v>100</v>
      </c>
      <c r="W16" s="6">
        <f>100 + SUMIFS(NhatKy_ViPham!J:J, NhatKy_ViPham!E:E, "11_Dia", NhatKy_ViPham!F:F, B16, NhatKy_ViPham!C:C, "T6") - SUMIFS(NhatKy_ViPham!K:K, NhatKy_ViPham!E:E, "11_Dia", NhatKy_ViPham!F:F, B16, NhatKy_ViPham!C:C, "T6")</f>
        <v>100</v>
      </c>
      <c r="X16" s="6">
        <f>100 + SUMIFS(NhatKy_ViPham!J:J, NhatKy_ViPham!E:E, "11_Dia", NhatKy_ViPham!F:F, B16, NhatKy_ViPham!C:C, "T7") - SUMIFS(NhatKy_ViPham!K:K, NhatKy_ViPham!E:E, "11_Dia", NhatKy_ViPham!F:F, B16, NhatKy_ViPham!C:C, "T7")</f>
        <v>100</v>
      </c>
      <c r="Y16" s="6">
        <f>100 + SUMIFS(NhatKy_ViPham!J:J, NhatKy_ViPham!E:E, "11_Dia", NhatKy_ViPham!F:F, B16, NhatKy_ViPham!C:C, "T8") - SUMIFS(NhatKy_ViPham!K:K, NhatKy_ViPham!E:E, "11_Dia", NhatKy_ViPham!F:F, B16, NhatKy_ViPham!C:C, "T8")</f>
        <v>100</v>
      </c>
      <c r="Z16" s="6">
        <f>100 + SUMIFS(NhatKy_ViPham!J:J, NhatKy_ViPham!E:E, "11_Dia", NhatKy_ViPham!F:F, B16, NhatKy_ViPham!C:C, "T9") - SUMIFS(NhatKy_ViPham!K:K, NhatKy_ViPham!E:E, "11_Dia", NhatKy_ViPham!F:F, B16, NhatKy_ViPham!C:C, "T9")</f>
        <v>100</v>
      </c>
      <c r="AA16" s="6">
        <f>100 + SUMIFS(NhatKy_ViPham!J:J, NhatKy_ViPham!E:E, "11_Dia", NhatKy_ViPham!F:F, B16, NhatKy_ViPham!C:C, "T10") - SUMIFS(NhatKy_ViPham!K:K, NhatKy_ViPham!E:E, "11_Dia", NhatKy_ViPham!F:F, B16, NhatKy_ViPham!C:C, "T10")</f>
        <v>100</v>
      </c>
      <c r="AB16" s="6">
        <f>100 + SUMIFS(NhatKy_ViPham!J:J, NhatKy_ViPham!E:E, "11_Dia", NhatKy_ViPham!F:F, B16, NhatKy_ViPham!C:C, "T11") - SUMIFS(NhatKy_ViPham!K:K, NhatKy_ViPham!E:E, "11_Dia", NhatKy_ViPham!F:F, B16, NhatKy_ViPham!C:C, "T11")</f>
        <v>100</v>
      </c>
      <c r="AC16" s="6">
        <f>100 + SUMIFS(NhatKy_ViPham!J:J, NhatKy_ViPham!E:E, "11_Dia", NhatKy_ViPham!F:F, B16, NhatKy_ViPham!C:C, "T12") - SUMIFS(NhatKy_ViPham!K:K, NhatKy_ViPham!E:E, "11_Dia", NhatKy_ViPham!F:F, B16, NhatKy_ViPham!C:C, "T12")</f>
        <v>100</v>
      </c>
      <c r="AD16" s="6">
        <f>100 + SUMIFS(NhatKy_ViPham!J:J, NhatKy_ViPham!E:E, "11_Dia", NhatKy_ViPham!F:F, B16, NhatKy_ViPham!C:C, "T13") - SUMIFS(NhatKy_ViPham!K:K, NhatKy_ViPham!E:E, "11_Dia", NhatKy_ViPham!F:F, B16, NhatKy_ViPham!C:C, "T13")</f>
        <v>100</v>
      </c>
      <c r="AE16" s="6">
        <f>100 + SUMIFS(NhatKy_ViPham!J:J, NhatKy_ViPham!E:E, "11_Dia", NhatKy_ViPham!F:F, B16, NhatKy_ViPham!C:C, "T14") - SUMIFS(NhatKy_ViPham!K:K, NhatKy_ViPham!E:E, "11_Dia", NhatKy_ViPham!F:F, B16, NhatKy_ViPham!C:C, "T14")</f>
        <v>100</v>
      </c>
      <c r="AF16" s="6">
        <f>100 + SUMIFS(NhatKy_ViPham!J:J, NhatKy_ViPham!E:E, "11_Dia", NhatKy_ViPham!F:F, B16, NhatKy_ViPham!C:C, "T15") - SUMIFS(NhatKy_ViPham!K:K, NhatKy_ViPham!E:E, "11_Dia", NhatKy_ViPham!F:F, B16, NhatKy_ViPham!C:C, "T15")</f>
        <v>100</v>
      </c>
      <c r="AG16" s="6">
        <f>100 + SUMIFS(NhatKy_ViPham!J:J, NhatKy_ViPham!E:E, "11_Dia", NhatKy_ViPham!F:F, B16, NhatKy_ViPham!C:C, "T16") - SUMIFS(NhatKy_ViPham!K:K, NhatKy_ViPham!E:E, "11_Dia", NhatKy_ViPham!F:F, B16, NhatKy_ViPham!C:C, "T16")</f>
        <v>100</v>
      </c>
      <c r="AH16" s="6">
        <f>100 + SUMIFS(NhatKy_ViPham!J:J, NhatKy_ViPham!E:E, "11_Dia", NhatKy_ViPham!F:F, B16, NhatKy_ViPham!C:C, "T17") - SUMIFS(NhatKy_ViPham!K:K, NhatKy_ViPham!E:E, "11_Dia", NhatKy_ViPham!F:F, B16, NhatKy_ViPham!C:C, "T17")</f>
        <v>100</v>
      </c>
      <c r="AI16" s="6">
        <f>100 + SUMIFS(NhatKy_ViPham!J:J, NhatKy_ViPham!E:E, "11_Dia", NhatKy_ViPham!F:F, B16, NhatKy_ViPham!C:C, "T18") - SUMIFS(NhatKy_ViPham!K:K, NhatKy_ViPham!E:E, "11_Dia", NhatKy_ViPham!F:F, B16, NhatKy_ViPham!C:C, "T18")</f>
        <v>100</v>
      </c>
      <c r="AJ16" s="6">
        <f>100 + SUMIFS(NhatKy_ViPham!J:J, NhatKy_ViPham!E:E, "11_Dia", NhatKy_ViPham!F:F, B16, NhatKy_ViPham!C:C, "T19") - SUMIFS(NhatKy_ViPham!K:K, NhatKy_ViPham!E:E, "11_Dia", NhatKy_ViPham!F:F, B16, NhatKy_ViPham!C:C, "T19")</f>
        <v>100</v>
      </c>
      <c r="AK16" s="6">
        <f>100 + SUMIFS(NhatKy_ViPham!J:J, NhatKy_ViPham!E:E, "11_Dia", NhatKy_ViPham!F:F, B16, NhatKy_ViPham!C:C, "T20") - SUMIFS(NhatKy_ViPham!K:K, NhatKy_ViPham!E:E, "11_Dia", NhatKy_ViPham!F:F, B16, NhatKy_ViPham!C:C, "T20")</f>
        <v>100</v>
      </c>
      <c r="AL16" s="6">
        <f>100 + SUMIFS(NhatKy_ViPham!J:J, NhatKy_ViPham!E:E, "11_Dia", NhatKy_ViPham!F:F, B16, NhatKy_ViPham!C:C, "T21") - SUMIFS(NhatKy_ViPham!K:K, NhatKy_ViPham!E:E, "11_Dia", NhatKy_ViPham!F:F, B16, NhatKy_ViPham!C:C, "T21")</f>
        <v>100</v>
      </c>
      <c r="AM16" s="6">
        <f>100 + SUMIFS(NhatKy_ViPham!J:J, NhatKy_ViPham!E:E, "11_Dia", NhatKy_ViPham!F:F, B16, NhatKy_ViPham!C:C, "T22") - SUMIFS(NhatKy_ViPham!K:K, NhatKy_ViPham!E:E, "11_Dia", NhatKy_ViPham!F:F, B16, NhatKy_ViPham!C:C, "T22")</f>
        <v>100</v>
      </c>
      <c r="AN16" s="6">
        <f>100 + SUMIFS(NhatKy_ViPham!J:J, NhatKy_ViPham!E:E, "11_Dia", NhatKy_ViPham!F:F, B16, NhatKy_ViPham!C:C, "T23") - SUMIFS(NhatKy_ViPham!K:K, NhatKy_ViPham!E:E, "11_Dia", NhatKy_ViPham!F:F, B16, NhatKy_ViPham!C:C, "T23")</f>
        <v>100</v>
      </c>
      <c r="AO16" s="6">
        <f>100 + SUMIFS(NhatKy_ViPham!J:J, NhatKy_ViPham!E:E, "11_Dia", NhatKy_ViPham!F:F, B16, NhatKy_ViPham!C:C, "T24") - SUMIFS(NhatKy_ViPham!K:K, NhatKy_ViPham!E:E, "11_Dia", NhatKy_ViPham!F:F, B16, NhatKy_ViPham!C:C, "T24")</f>
        <v>100</v>
      </c>
      <c r="AP16" s="6">
        <f>100 + SUMIFS(NhatKy_ViPham!J:J, NhatKy_ViPham!E:E, "11_Dia", NhatKy_ViPham!F:F, B16, NhatKy_ViPham!C:C, "T25") - SUMIFS(NhatKy_ViPham!K:K, NhatKy_ViPham!E:E, "11_Dia", NhatKy_ViPham!F:F, B16, NhatKy_ViPham!C:C, "T25")</f>
        <v>100</v>
      </c>
      <c r="AQ16" s="6">
        <f>100 + SUMIFS(NhatKy_ViPham!J:J, NhatKy_ViPham!E:E, "11_Dia", NhatKy_ViPham!F:F, B16, NhatKy_ViPham!C:C, "T26") - SUMIFS(NhatKy_ViPham!K:K, NhatKy_ViPham!E:E, "11_Dia", NhatKy_ViPham!F:F, B16, NhatKy_ViPham!C:C, "T26")</f>
        <v>100</v>
      </c>
      <c r="AR16" s="6">
        <f>100 + SUMIFS(NhatKy_ViPham!J:J, NhatKy_ViPham!E:E, "11_Dia", NhatKy_ViPham!F:F, B16, NhatKy_ViPham!C:C, "T27") - SUMIFS(NhatKy_ViPham!K:K, NhatKy_ViPham!E:E, "11_Dia", NhatKy_ViPham!F:F, B16, NhatKy_ViPham!C:C, "T27")</f>
        <v>100</v>
      </c>
      <c r="AS16" s="6">
        <f>100 + SUMIFS(NhatKy_ViPham!J:J, NhatKy_ViPham!E:E, "11_Dia", NhatKy_ViPham!F:F, B16, NhatKy_ViPham!C:C, "T28") - SUMIFS(NhatKy_ViPham!K:K, NhatKy_ViPham!E:E, "11_Dia", NhatKy_ViPham!F:F, B16, NhatKy_ViPham!C:C, "T28")</f>
        <v>100</v>
      </c>
      <c r="AT16" s="6">
        <f>100 + SUMIFS(NhatKy_ViPham!J:J, NhatKy_ViPham!E:E, "11_Dia", NhatKy_ViPham!F:F, B16, NhatKy_ViPham!C:C, "T29") - SUMIFS(NhatKy_ViPham!K:K, NhatKy_ViPham!E:E, "11_Dia", NhatKy_ViPham!F:F, B16, NhatKy_ViPham!C:C, "T29")</f>
        <v>100</v>
      </c>
      <c r="AU16" s="6">
        <f>100 + SUMIFS(NhatKy_ViPham!J:J, NhatKy_ViPham!E:E, "11_Dia", NhatKy_ViPham!F:F, B16, NhatKy_ViPham!C:C, "T30") - SUMIFS(NhatKy_ViPham!K:K, NhatKy_ViPham!E:E, "11_Dia", NhatKy_ViPham!F:F, B16, NhatKy_ViPham!C:C, "T30")</f>
        <v>100</v>
      </c>
      <c r="AV16" s="6">
        <f>100 + SUMIFS(NhatKy_ViPham!J:J, NhatKy_ViPham!E:E, "11_Dia", NhatKy_ViPham!F:F, B16, NhatKy_ViPham!C:C, "T31") - SUMIFS(NhatKy_ViPham!K:K, NhatKy_ViPham!E:E, "11_Dia", NhatKy_ViPham!F:F, B16, NhatKy_ViPham!C:C, "T31")</f>
        <v>100</v>
      </c>
      <c r="AW16" s="6">
        <f>100 + SUMIFS(NhatKy_ViPham!J:J, NhatKy_ViPham!E:E, "11_Dia", NhatKy_ViPham!F:F, B16, NhatKy_ViPham!C:C, "T32") - SUMIFS(NhatKy_ViPham!K:K, NhatKy_ViPham!E:E, "11_Dia", NhatKy_ViPham!F:F, B16, NhatKy_ViPham!C:C, "T32")</f>
        <v>100</v>
      </c>
      <c r="AX16" s="6">
        <f>100 + SUMIFS(NhatKy_ViPham!J:J, NhatKy_ViPham!E:E, "11_Dia", NhatKy_ViPham!F:F, B16, NhatKy_ViPham!C:C, "T33") - SUMIFS(NhatKy_ViPham!K:K, NhatKy_ViPham!E:E, "11_Dia", NhatKy_ViPham!F:F, B16, NhatKy_ViPham!C:C, "T33")</f>
        <v>100</v>
      </c>
      <c r="AY16" s="6">
        <f>100 + SUMIFS(NhatKy_ViPham!J:J, NhatKy_ViPham!E:E, "11_Dia", NhatKy_ViPham!F:F, B16, NhatKy_ViPham!C:C, "T34") - SUMIFS(NhatKy_ViPham!K:K, NhatKy_ViPham!E:E, "11_Dia", NhatKy_ViPham!F:F, B16, NhatKy_ViPham!C:C, "T34")</f>
        <v>100</v>
      </c>
      <c r="AZ16" s="6">
        <f>100 + SUMIFS(NhatKy_ViPham!J:J, NhatKy_ViPham!E:E, "11_Dia", NhatKy_ViPham!F:F, B16, NhatKy_ViPham!C:C, "T35") - SUMIFS(NhatKy_ViPham!K:K, NhatKy_ViPham!E:E, "11_Dia", NhatKy_ViPham!F:F, B16, NhatKy_ViPham!C:C, "T35")</f>
        <v>100</v>
      </c>
      <c r="BA16" s="12">
        <f t="shared" si="0"/>
        <v>100</v>
      </c>
      <c r="BB16" s="11" t="s">
        <v>430</v>
      </c>
      <c r="BC16" s="16" t="str">
        <f t="shared" si="1"/>
        <v>Tốt</v>
      </c>
      <c r="BD16" s="15" t="str">
        <f t="shared" si="2"/>
        <v>🟢 BÌNH THƯỜNG</v>
      </c>
    </row>
    <row r="17" spans="1:56" x14ac:dyDescent="0.25">
      <c r="A17" s="4">
        <v>9</v>
      </c>
      <c r="B17" s="10" t="s">
        <v>1995</v>
      </c>
      <c r="C17" s="4" t="s">
        <v>1996</v>
      </c>
      <c r="D17" s="4" t="s">
        <v>435</v>
      </c>
      <c r="E17" s="11" t="s">
        <v>430</v>
      </c>
      <c r="F17" s="7">
        <f>SUMIFS(NhatKy_ViPham!K:K, NhatKy_ViPham!E:E, "11_Dia", NhatKy_ViPham!F:F, B17, NhatKy_ViPham!H:H, "L01")</f>
        <v>0</v>
      </c>
      <c r="G17" s="7">
        <f>SUMIFS(NhatKy_ViPham!K:K, NhatKy_ViPham!E:E, "11_Dia", NhatKy_ViPham!F:F, B17, NhatKy_ViPham!H:H, "L02")</f>
        <v>0</v>
      </c>
      <c r="H17" s="7">
        <f>SUMIFS(NhatKy_ViPham!K:K, NhatKy_ViPham!E:E, "11_Dia", NhatKy_ViPham!F:F, B17, NhatKy_ViPham!H:H, "L03")</f>
        <v>0</v>
      </c>
      <c r="I17" s="7">
        <f>SUMIFS(NhatKy_ViPham!K:K, NhatKy_ViPham!E:E, "11_Dia", NhatKy_ViPham!F:F, B17, NhatKy_ViPham!H:H, "L04")</f>
        <v>0</v>
      </c>
      <c r="J17" s="7">
        <f>SUMIFS(NhatKy_ViPham!K:K, NhatKy_ViPham!E:E, "11_Dia", NhatKy_ViPham!F:F, B17, NhatKy_ViPham!H:H, "L05")</f>
        <v>0</v>
      </c>
      <c r="K17" s="7">
        <f>SUMIFS(NhatKy_ViPham!K:K, NhatKy_ViPham!E:E, "11_Dia", NhatKy_ViPham!F:F, B17, NhatKy_ViPham!H:H, "L06")</f>
        <v>0</v>
      </c>
      <c r="L17" s="7">
        <f>SUMIFS(NhatKy_ViPham!K:K, NhatKy_ViPham!E:E, "11_Dia", NhatKy_ViPham!F:F, B17, NhatKy_ViPham!H:H, "L07")</f>
        <v>0</v>
      </c>
      <c r="M17" s="7">
        <f>SUMIFS(NhatKy_ViPham!K:K, NhatKy_ViPham!E:E, "11_Dia", NhatKy_ViPham!F:F, B17, NhatKy_ViPham!H:H, "L08")</f>
        <v>0</v>
      </c>
      <c r="N17" s="7">
        <f>SUMIFS(NhatKy_ViPham!K:K, NhatKy_ViPham!E:E, "11_Dia", NhatKy_ViPham!F:F, B17, NhatKy_ViPham!H:H, "L09")</f>
        <v>0</v>
      </c>
      <c r="O17" s="7">
        <f>SUMIFS(NhatKy_ViPham!K:K, NhatKy_ViPham!E:E, "11_Dia", NhatKy_ViPham!F:F, B17, NhatKy_ViPham!H:H, "L10")</f>
        <v>0</v>
      </c>
      <c r="P17" s="12">
        <f>SUMIFS(NhatKy_ViPham!J:J, NhatKy_ViPham!E:E, "11_Dia", NhatKy_ViPham!F:F, B17)</f>
        <v>0</v>
      </c>
      <c r="Q17" s="13">
        <f>SUMIFS(NhatKy_ViPham!K:K, NhatKy_ViPham!E:E, "11_Dia", NhatKy_ViPham!F:F, B17)</f>
        <v>0</v>
      </c>
      <c r="R17" s="7">
        <f>100 + SUMIFS(NhatKy_ViPham!J:J, NhatKy_ViPham!E:E, "11_Dia", NhatKy_ViPham!F:F, B17, NhatKy_ViPham!C:C, "T1") - SUMIFS(NhatKy_ViPham!K:K, NhatKy_ViPham!E:E, "11_Dia", NhatKy_ViPham!F:F, B17, NhatKy_ViPham!C:C, "T1")</f>
        <v>100</v>
      </c>
      <c r="S17" s="7">
        <f>100 + SUMIFS(NhatKy_ViPham!J:J, NhatKy_ViPham!E:E, "11_Dia", NhatKy_ViPham!F:F, B17, NhatKy_ViPham!C:C, "T2") - SUMIFS(NhatKy_ViPham!K:K, NhatKy_ViPham!E:E, "11_Dia", NhatKy_ViPham!F:F, B17, NhatKy_ViPham!C:C, "T2")</f>
        <v>100</v>
      </c>
      <c r="T17" s="7">
        <f>100 + SUMIFS(NhatKy_ViPham!J:J, NhatKy_ViPham!E:E, "11_Dia", NhatKy_ViPham!F:F, B17, NhatKy_ViPham!C:C, "T3") - SUMIFS(NhatKy_ViPham!K:K, NhatKy_ViPham!E:E, "11_Dia", NhatKy_ViPham!F:F, B17, NhatKy_ViPham!C:C, "T3")</f>
        <v>100</v>
      </c>
      <c r="U17" s="7">
        <f>100 + SUMIFS(NhatKy_ViPham!J:J, NhatKy_ViPham!E:E, "11_Dia", NhatKy_ViPham!F:F, B17, NhatKy_ViPham!C:C, "T4") - SUMIFS(NhatKy_ViPham!K:K, NhatKy_ViPham!E:E, "11_Dia", NhatKy_ViPham!F:F, B17, NhatKy_ViPham!C:C, "T4")</f>
        <v>100</v>
      </c>
      <c r="V17" s="7">
        <f>100 + SUMIFS(NhatKy_ViPham!J:J, NhatKy_ViPham!E:E, "11_Dia", NhatKy_ViPham!F:F, B17, NhatKy_ViPham!C:C, "T5") - SUMIFS(NhatKy_ViPham!K:K, NhatKy_ViPham!E:E, "11_Dia", NhatKy_ViPham!F:F, B17, NhatKy_ViPham!C:C, "T5")</f>
        <v>100</v>
      </c>
      <c r="W17" s="7">
        <f>100 + SUMIFS(NhatKy_ViPham!J:J, NhatKy_ViPham!E:E, "11_Dia", NhatKy_ViPham!F:F, B17, NhatKy_ViPham!C:C, "T6") - SUMIFS(NhatKy_ViPham!K:K, NhatKy_ViPham!E:E, "11_Dia", NhatKy_ViPham!F:F, B17, NhatKy_ViPham!C:C, "T6")</f>
        <v>100</v>
      </c>
      <c r="X17" s="7">
        <f>100 + SUMIFS(NhatKy_ViPham!J:J, NhatKy_ViPham!E:E, "11_Dia", NhatKy_ViPham!F:F, B17, NhatKy_ViPham!C:C, "T7") - SUMIFS(NhatKy_ViPham!K:K, NhatKy_ViPham!E:E, "11_Dia", NhatKy_ViPham!F:F, B17, NhatKy_ViPham!C:C, "T7")</f>
        <v>100</v>
      </c>
      <c r="Y17" s="7">
        <f>100 + SUMIFS(NhatKy_ViPham!J:J, NhatKy_ViPham!E:E, "11_Dia", NhatKy_ViPham!F:F, B17, NhatKy_ViPham!C:C, "T8") - SUMIFS(NhatKy_ViPham!K:K, NhatKy_ViPham!E:E, "11_Dia", NhatKy_ViPham!F:F, B17, NhatKy_ViPham!C:C, "T8")</f>
        <v>100</v>
      </c>
      <c r="Z17" s="7">
        <f>100 + SUMIFS(NhatKy_ViPham!J:J, NhatKy_ViPham!E:E, "11_Dia", NhatKy_ViPham!F:F, B17, NhatKy_ViPham!C:C, "T9") - SUMIFS(NhatKy_ViPham!K:K, NhatKy_ViPham!E:E, "11_Dia", NhatKy_ViPham!F:F, B17, NhatKy_ViPham!C:C, "T9")</f>
        <v>100</v>
      </c>
      <c r="AA17" s="7">
        <f>100 + SUMIFS(NhatKy_ViPham!J:J, NhatKy_ViPham!E:E, "11_Dia", NhatKy_ViPham!F:F, B17, NhatKy_ViPham!C:C, "T10") - SUMIFS(NhatKy_ViPham!K:K, NhatKy_ViPham!E:E, "11_Dia", NhatKy_ViPham!F:F, B17, NhatKy_ViPham!C:C, "T10")</f>
        <v>100</v>
      </c>
      <c r="AB17" s="7">
        <f>100 + SUMIFS(NhatKy_ViPham!J:J, NhatKy_ViPham!E:E, "11_Dia", NhatKy_ViPham!F:F, B17, NhatKy_ViPham!C:C, "T11") - SUMIFS(NhatKy_ViPham!K:K, NhatKy_ViPham!E:E, "11_Dia", NhatKy_ViPham!F:F, B17, NhatKy_ViPham!C:C, "T11")</f>
        <v>100</v>
      </c>
      <c r="AC17" s="7">
        <f>100 + SUMIFS(NhatKy_ViPham!J:J, NhatKy_ViPham!E:E, "11_Dia", NhatKy_ViPham!F:F, B17, NhatKy_ViPham!C:C, "T12") - SUMIFS(NhatKy_ViPham!K:K, NhatKy_ViPham!E:E, "11_Dia", NhatKy_ViPham!F:F, B17, NhatKy_ViPham!C:C, "T12")</f>
        <v>100</v>
      </c>
      <c r="AD17" s="7">
        <f>100 + SUMIFS(NhatKy_ViPham!J:J, NhatKy_ViPham!E:E, "11_Dia", NhatKy_ViPham!F:F, B17, NhatKy_ViPham!C:C, "T13") - SUMIFS(NhatKy_ViPham!K:K, NhatKy_ViPham!E:E, "11_Dia", NhatKy_ViPham!F:F, B17, NhatKy_ViPham!C:C, "T13")</f>
        <v>100</v>
      </c>
      <c r="AE17" s="7">
        <f>100 + SUMIFS(NhatKy_ViPham!J:J, NhatKy_ViPham!E:E, "11_Dia", NhatKy_ViPham!F:F, B17, NhatKy_ViPham!C:C, "T14") - SUMIFS(NhatKy_ViPham!K:K, NhatKy_ViPham!E:E, "11_Dia", NhatKy_ViPham!F:F, B17, NhatKy_ViPham!C:C, "T14")</f>
        <v>100</v>
      </c>
      <c r="AF17" s="7">
        <f>100 + SUMIFS(NhatKy_ViPham!J:J, NhatKy_ViPham!E:E, "11_Dia", NhatKy_ViPham!F:F, B17, NhatKy_ViPham!C:C, "T15") - SUMIFS(NhatKy_ViPham!K:K, NhatKy_ViPham!E:E, "11_Dia", NhatKy_ViPham!F:F, B17, NhatKy_ViPham!C:C, "T15")</f>
        <v>100</v>
      </c>
      <c r="AG17" s="7">
        <f>100 + SUMIFS(NhatKy_ViPham!J:J, NhatKy_ViPham!E:E, "11_Dia", NhatKy_ViPham!F:F, B17, NhatKy_ViPham!C:C, "T16") - SUMIFS(NhatKy_ViPham!K:K, NhatKy_ViPham!E:E, "11_Dia", NhatKy_ViPham!F:F, B17, NhatKy_ViPham!C:C, "T16")</f>
        <v>100</v>
      </c>
      <c r="AH17" s="7">
        <f>100 + SUMIFS(NhatKy_ViPham!J:J, NhatKy_ViPham!E:E, "11_Dia", NhatKy_ViPham!F:F, B17, NhatKy_ViPham!C:C, "T17") - SUMIFS(NhatKy_ViPham!K:K, NhatKy_ViPham!E:E, "11_Dia", NhatKy_ViPham!F:F, B17, NhatKy_ViPham!C:C, "T17")</f>
        <v>100</v>
      </c>
      <c r="AI17" s="7">
        <f>100 + SUMIFS(NhatKy_ViPham!J:J, NhatKy_ViPham!E:E, "11_Dia", NhatKy_ViPham!F:F, B17, NhatKy_ViPham!C:C, "T18") - SUMIFS(NhatKy_ViPham!K:K, NhatKy_ViPham!E:E, "11_Dia", NhatKy_ViPham!F:F, B17, NhatKy_ViPham!C:C, "T18")</f>
        <v>100</v>
      </c>
      <c r="AJ17" s="7">
        <f>100 + SUMIFS(NhatKy_ViPham!J:J, NhatKy_ViPham!E:E, "11_Dia", NhatKy_ViPham!F:F, B17, NhatKy_ViPham!C:C, "T19") - SUMIFS(NhatKy_ViPham!K:K, NhatKy_ViPham!E:E, "11_Dia", NhatKy_ViPham!F:F, B17, NhatKy_ViPham!C:C, "T19")</f>
        <v>100</v>
      </c>
      <c r="AK17" s="7">
        <f>100 + SUMIFS(NhatKy_ViPham!J:J, NhatKy_ViPham!E:E, "11_Dia", NhatKy_ViPham!F:F, B17, NhatKy_ViPham!C:C, "T20") - SUMIFS(NhatKy_ViPham!K:K, NhatKy_ViPham!E:E, "11_Dia", NhatKy_ViPham!F:F, B17, NhatKy_ViPham!C:C, "T20")</f>
        <v>100</v>
      </c>
      <c r="AL17" s="7">
        <f>100 + SUMIFS(NhatKy_ViPham!J:J, NhatKy_ViPham!E:E, "11_Dia", NhatKy_ViPham!F:F, B17, NhatKy_ViPham!C:C, "T21") - SUMIFS(NhatKy_ViPham!K:K, NhatKy_ViPham!E:E, "11_Dia", NhatKy_ViPham!F:F, B17, NhatKy_ViPham!C:C, "T21")</f>
        <v>100</v>
      </c>
      <c r="AM17" s="7">
        <f>100 + SUMIFS(NhatKy_ViPham!J:J, NhatKy_ViPham!E:E, "11_Dia", NhatKy_ViPham!F:F, B17, NhatKy_ViPham!C:C, "T22") - SUMIFS(NhatKy_ViPham!K:K, NhatKy_ViPham!E:E, "11_Dia", NhatKy_ViPham!F:F, B17, NhatKy_ViPham!C:C, "T22")</f>
        <v>100</v>
      </c>
      <c r="AN17" s="7">
        <f>100 + SUMIFS(NhatKy_ViPham!J:J, NhatKy_ViPham!E:E, "11_Dia", NhatKy_ViPham!F:F, B17, NhatKy_ViPham!C:C, "T23") - SUMIFS(NhatKy_ViPham!K:K, NhatKy_ViPham!E:E, "11_Dia", NhatKy_ViPham!F:F, B17, NhatKy_ViPham!C:C, "T23")</f>
        <v>100</v>
      </c>
      <c r="AO17" s="7">
        <f>100 + SUMIFS(NhatKy_ViPham!J:J, NhatKy_ViPham!E:E, "11_Dia", NhatKy_ViPham!F:F, B17, NhatKy_ViPham!C:C, "T24") - SUMIFS(NhatKy_ViPham!K:K, NhatKy_ViPham!E:E, "11_Dia", NhatKy_ViPham!F:F, B17, NhatKy_ViPham!C:C, "T24")</f>
        <v>100</v>
      </c>
      <c r="AP17" s="7">
        <f>100 + SUMIFS(NhatKy_ViPham!J:J, NhatKy_ViPham!E:E, "11_Dia", NhatKy_ViPham!F:F, B17, NhatKy_ViPham!C:C, "T25") - SUMIFS(NhatKy_ViPham!K:K, NhatKy_ViPham!E:E, "11_Dia", NhatKy_ViPham!F:F, B17, NhatKy_ViPham!C:C, "T25")</f>
        <v>100</v>
      </c>
      <c r="AQ17" s="7">
        <f>100 + SUMIFS(NhatKy_ViPham!J:J, NhatKy_ViPham!E:E, "11_Dia", NhatKy_ViPham!F:F, B17, NhatKy_ViPham!C:C, "T26") - SUMIFS(NhatKy_ViPham!K:K, NhatKy_ViPham!E:E, "11_Dia", NhatKy_ViPham!F:F, B17, NhatKy_ViPham!C:C, "T26")</f>
        <v>100</v>
      </c>
      <c r="AR17" s="7">
        <f>100 + SUMIFS(NhatKy_ViPham!J:J, NhatKy_ViPham!E:E, "11_Dia", NhatKy_ViPham!F:F, B17, NhatKy_ViPham!C:C, "T27") - SUMIFS(NhatKy_ViPham!K:K, NhatKy_ViPham!E:E, "11_Dia", NhatKy_ViPham!F:F, B17, NhatKy_ViPham!C:C, "T27")</f>
        <v>100</v>
      </c>
      <c r="AS17" s="7">
        <f>100 + SUMIFS(NhatKy_ViPham!J:J, NhatKy_ViPham!E:E, "11_Dia", NhatKy_ViPham!F:F, B17, NhatKy_ViPham!C:C, "T28") - SUMIFS(NhatKy_ViPham!K:K, NhatKy_ViPham!E:E, "11_Dia", NhatKy_ViPham!F:F, B17, NhatKy_ViPham!C:C, "T28")</f>
        <v>100</v>
      </c>
      <c r="AT17" s="7">
        <f>100 + SUMIFS(NhatKy_ViPham!J:J, NhatKy_ViPham!E:E, "11_Dia", NhatKy_ViPham!F:F, B17, NhatKy_ViPham!C:C, "T29") - SUMIFS(NhatKy_ViPham!K:K, NhatKy_ViPham!E:E, "11_Dia", NhatKy_ViPham!F:F, B17, NhatKy_ViPham!C:C, "T29")</f>
        <v>100</v>
      </c>
      <c r="AU17" s="7">
        <f>100 + SUMIFS(NhatKy_ViPham!J:J, NhatKy_ViPham!E:E, "11_Dia", NhatKy_ViPham!F:F, B17, NhatKy_ViPham!C:C, "T30") - SUMIFS(NhatKy_ViPham!K:K, NhatKy_ViPham!E:E, "11_Dia", NhatKy_ViPham!F:F, B17, NhatKy_ViPham!C:C, "T30")</f>
        <v>100</v>
      </c>
      <c r="AV17" s="7">
        <f>100 + SUMIFS(NhatKy_ViPham!J:J, NhatKy_ViPham!E:E, "11_Dia", NhatKy_ViPham!F:F, B17, NhatKy_ViPham!C:C, "T31") - SUMIFS(NhatKy_ViPham!K:K, NhatKy_ViPham!E:E, "11_Dia", NhatKy_ViPham!F:F, B17, NhatKy_ViPham!C:C, "T31")</f>
        <v>100</v>
      </c>
      <c r="AW17" s="7">
        <f>100 + SUMIFS(NhatKy_ViPham!J:J, NhatKy_ViPham!E:E, "11_Dia", NhatKy_ViPham!F:F, B17, NhatKy_ViPham!C:C, "T32") - SUMIFS(NhatKy_ViPham!K:K, NhatKy_ViPham!E:E, "11_Dia", NhatKy_ViPham!F:F, B17, NhatKy_ViPham!C:C, "T32")</f>
        <v>100</v>
      </c>
      <c r="AX17" s="7">
        <f>100 + SUMIFS(NhatKy_ViPham!J:J, NhatKy_ViPham!E:E, "11_Dia", NhatKy_ViPham!F:F, B17, NhatKy_ViPham!C:C, "T33") - SUMIFS(NhatKy_ViPham!K:K, NhatKy_ViPham!E:E, "11_Dia", NhatKy_ViPham!F:F, B17, NhatKy_ViPham!C:C, "T33")</f>
        <v>100</v>
      </c>
      <c r="AY17" s="7">
        <f>100 + SUMIFS(NhatKy_ViPham!J:J, NhatKy_ViPham!E:E, "11_Dia", NhatKy_ViPham!F:F, B17, NhatKy_ViPham!C:C, "T34") - SUMIFS(NhatKy_ViPham!K:K, NhatKy_ViPham!E:E, "11_Dia", NhatKy_ViPham!F:F, B17, NhatKy_ViPham!C:C, "T34")</f>
        <v>100</v>
      </c>
      <c r="AZ17" s="7">
        <f>100 + SUMIFS(NhatKy_ViPham!J:J, NhatKy_ViPham!E:E, "11_Dia", NhatKy_ViPham!F:F, B17, NhatKy_ViPham!C:C, "T35") - SUMIFS(NhatKy_ViPham!K:K, NhatKy_ViPham!E:E, "11_Dia", NhatKy_ViPham!F:F, B17, NhatKy_ViPham!C:C, "T35")</f>
        <v>100</v>
      </c>
      <c r="BA17" s="12">
        <f t="shared" si="0"/>
        <v>100</v>
      </c>
      <c r="BB17" s="11" t="s">
        <v>430</v>
      </c>
      <c r="BC17" s="14" t="str">
        <f t="shared" si="1"/>
        <v>Tốt</v>
      </c>
      <c r="BD17" s="10" t="str">
        <f t="shared" si="2"/>
        <v>🟢 BÌNH THƯỜNG</v>
      </c>
    </row>
    <row r="18" spans="1:56" x14ac:dyDescent="0.25">
      <c r="A18" s="5">
        <v>10</v>
      </c>
      <c r="B18" s="15" t="s">
        <v>1268</v>
      </c>
      <c r="C18" s="5" t="s">
        <v>1529</v>
      </c>
      <c r="D18" s="5" t="s">
        <v>429</v>
      </c>
      <c r="E18" s="11" t="s">
        <v>430</v>
      </c>
      <c r="F18" s="6">
        <f>SUMIFS(NhatKy_ViPham!K:K, NhatKy_ViPham!E:E, "11_Dia", NhatKy_ViPham!F:F, B18, NhatKy_ViPham!H:H, "L01")</f>
        <v>0</v>
      </c>
      <c r="G18" s="6">
        <f>SUMIFS(NhatKy_ViPham!K:K, NhatKy_ViPham!E:E, "11_Dia", NhatKy_ViPham!F:F, B18, NhatKy_ViPham!H:H, "L02")</f>
        <v>0</v>
      </c>
      <c r="H18" s="6">
        <f>SUMIFS(NhatKy_ViPham!K:K, NhatKy_ViPham!E:E, "11_Dia", NhatKy_ViPham!F:F, B18, NhatKy_ViPham!H:H, "L03")</f>
        <v>0</v>
      </c>
      <c r="I18" s="6">
        <f>SUMIFS(NhatKy_ViPham!K:K, NhatKy_ViPham!E:E, "11_Dia", NhatKy_ViPham!F:F, B18, NhatKy_ViPham!H:H, "L04")</f>
        <v>0</v>
      </c>
      <c r="J18" s="6">
        <f>SUMIFS(NhatKy_ViPham!K:K, NhatKy_ViPham!E:E, "11_Dia", NhatKy_ViPham!F:F, B18, NhatKy_ViPham!H:H, "L05")</f>
        <v>0</v>
      </c>
      <c r="K18" s="6">
        <f>SUMIFS(NhatKy_ViPham!K:K, NhatKy_ViPham!E:E, "11_Dia", NhatKy_ViPham!F:F, B18, NhatKy_ViPham!H:H, "L06")</f>
        <v>0</v>
      </c>
      <c r="L18" s="6">
        <f>SUMIFS(NhatKy_ViPham!K:K, NhatKy_ViPham!E:E, "11_Dia", NhatKy_ViPham!F:F, B18, NhatKy_ViPham!H:H, "L07")</f>
        <v>0</v>
      </c>
      <c r="M18" s="6">
        <f>SUMIFS(NhatKy_ViPham!K:K, NhatKy_ViPham!E:E, "11_Dia", NhatKy_ViPham!F:F, B18, NhatKy_ViPham!H:H, "L08")</f>
        <v>0</v>
      </c>
      <c r="N18" s="6">
        <f>SUMIFS(NhatKy_ViPham!K:K, NhatKy_ViPham!E:E, "11_Dia", NhatKy_ViPham!F:F, B18, NhatKy_ViPham!H:H, "L09")</f>
        <v>0</v>
      </c>
      <c r="O18" s="6">
        <f>SUMIFS(NhatKy_ViPham!K:K, NhatKy_ViPham!E:E, "11_Dia", NhatKy_ViPham!F:F, B18, NhatKy_ViPham!H:H, "L10")</f>
        <v>0</v>
      </c>
      <c r="P18" s="12">
        <f>SUMIFS(NhatKy_ViPham!J:J, NhatKy_ViPham!E:E, "11_Dia", NhatKy_ViPham!F:F, B18)</f>
        <v>0</v>
      </c>
      <c r="Q18" s="13">
        <f>SUMIFS(NhatKy_ViPham!K:K, NhatKy_ViPham!E:E, "11_Dia", NhatKy_ViPham!F:F, B18)</f>
        <v>0</v>
      </c>
      <c r="R18" s="6">
        <f>100 + SUMIFS(NhatKy_ViPham!J:J, NhatKy_ViPham!E:E, "11_Dia", NhatKy_ViPham!F:F, B18, NhatKy_ViPham!C:C, "T1") - SUMIFS(NhatKy_ViPham!K:K, NhatKy_ViPham!E:E, "11_Dia", NhatKy_ViPham!F:F, B18, NhatKy_ViPham!C:C, "T1")</f>
        <v>100</v>
      </c>
      <c r="S18" s="6">
        <f>100 + SUMIFS(NhatKy_ViPham!J:J, NhatKy_ViPham!E:E, "11_Dia", NhatKy_ViPham!F:F, B18, NhatKy_ViPham!C:C, "T2") - SUMIFS(NhatKy_ViPham!K:K, NhatKy_ViPham!E:E, "11_Dia", NhatKy_ViPham!F:F, B18, NhatKy_ViPham!C:C, "T2")</f>
        <v>100</v>
      </c>
      <c r="T18" s="6">
        <f>100 + SUMIFS(NhatKy_ViPham!J:J, NhatKy_ViPham!E:E, "11_Dia", NhatKy_ViPham!F:F, B18, NhatKy_ViPham!C:C, "T3") - SUMIFS(NhatKy_ViPham!K:K, NhatKy_ViPham!E:E, "11_Dia", NhatKy_ViPham!F:F, B18, NhatKy_ViPham!C:C, "T3")</f>
        <v>100</v>
      </c>
      <c r="U18" s="6">
        <f>100 + SUMIFS(NhatKy_ViPham!J:J, NhatKy_ViPham!E:E, "11_Dia", NhatKy_ViPham!F:F, B18, NhatKy_ViPham!C:C, "T4") - SUMIFS(NhatKy_ViPham!K:K, NhatKy_ViPham!E:E, "11_Dia", NhatKy_ViPham!F:F, B18, NhatKy_ViPham!C:C, "T4")</f>
        <v>100</v>
      </c>
      <c r="V18" s="6">
        <f>100 + SUMIFS(NhatKy_ViPham!J:J, NhatKy_ViPham!E:E, "11_Dia", NhatKy_ViPham!F:F, B18, NhatKy_ViPham!C:C, "T5") - SUMIFS(NhatKy_ViPham!K:K, NhatKy_ViPham!E:E, "11_Dia", NhatKy_ViPham!F:F, B18, NhatKy_ViPham!C:C, "T5")</f>
        <v>100</v>
      </c>
      <c r="W18" s="6">
        <f>100 + SUMIFS(NhatKy_ViPham!J:J, NhatKy_ViPham!E:E, "11_Dia", NhatKy_ViPham!F:F, B18, NhatKy_ViPham!C:C, "T6") - SUMIFS(NhatKy_ViPham!K:K, NhatKy_ViPham!E:E, "11_Dia", NhatKy_ViPham!F:F, B18, NhatKy_ViPham!C:C, "T6")</f>
        <v>100</v>
      </c>
      <c r="X18" s="6">
        <f>100 + SUMIFS(NhatKy_ViPham!J:J, NhatKy_ViPham!E:E, "11_Dia", NhatKy_ViPham!F:F, B18, NhatKy_ViPham!C:C, "T7") - SUMIFS(NhatKy_ViPham!K:K, NhatKy_ViPham!E:E, "11_Dia", NhatKy_ViPham!F:F, B18, NhatKy_ViPham!C:C, "T7")</f>
        <v>100</v>
      </c>
      <c r="Y18" s="6">
        <f>100 + SUMIFS(NhatKy_ViPham!J:J, NhatKy_ViPham!E:E, "11_Dia", NhatKy_ViPham!F:F, B18, NhatKy_ViPham!C:C, "T8") - SUMIFS(NhatKy_ViPham!K:K, NhatKy_ViPham!E:E, "11_Dia", NhatKy_ViPham!F:F, B18, NhatKy_ViPham!C:C, "T8")</f>
        <v>100</v>
      </c>
      <c r="Z18" s="6">
        <f>100 + SUMIFS(NhatKy_ViPham!J:J, NhatKy_ViPham!E:E, "11_Dia", NhatKy_ViPham!F:F, B18, NhatKy_ViPham!C:C, "T9") - SUMIFS(NhatKy_ViPham!K:K, NhatKy_ViPham!E:E, "11_Dia", NhatKy_ViPham!F:F, B18, NhatKy_ViPham!C:C, "T9")</f>
        <v>100</v>
      </c>
      <c r="AA18" s="6">
        <f>100 + SUMIFS(NhatKy_ViPham!J:J, NhatKy_ViPham!E:E, "11_Dia", NhatKy_ViPham!F:F, B18, NhatKy_ViPham!C:C, "T10") - SUMIFS(NhatKy_ViPham!K:K, NhatKy_ViPham!E:E, "11_Dia", NhatKy_ViPham!F:F, B18, NhatKy_ViPham!C:C, "T10")</f>
        <v>100</v>
      </c>
      <c r="AB18" s="6">
        <f>100 + SUMIFS(NhatKy_ViPham!J:J, NhatKy_ViPham!E:E, "11_Dia", NhatKy_ViPham!F:F, B18, NhatKy_ViPham!C:C, "T11") - SUMIFS(NhatKy_ViPham!K:K, NhatKy_ViPham!E:E, "11_Dia", NhatKy_ViPham!F:F, B18, NhatKy_ViPham!C:C, "T11")</f>
        <v>100</v>
      </c>
      <c r="AC18" s="6">
        <f>100 + SUMIFS(NhatKy_ViPham!J:J, NhatKy_ViPham!E:E, "11_Dia", NhatKy_ViPham!F:F, B18, NhatKy_ViPham!C:C, "T12") - SUMIFS(NhatKy_ViPham!K:K, NhatKy_ViPham!E:E, "11_Dia", NhatKy_ViPham!F:F, B18, NhatKy_ViPham!C:C, "T12")</f>
        <v>100</v>
      </c>
      <c r="AD18" s="6">
        <f>100 + SUMIFS(NhatKy_ViPham!J:J, NhatKy_ViPham!E:E, "11_Dia", NhatKy_ViPham!F:F, B18, NhatKy_ViPham!C:C, "T13") - SUMIFS(NhatKy_ViPham!K:K, NhatKy_ViPham!E:E, "11_Dia", NhatKy_ViPham!F:F, B18, NhatKy_ViPham!C:C, "T13")</f>
        <v>100</v>
      </c>
      <c r="AE18" s="6">
        <f>100 + SUMIFS(NhatKy_ViPham!J:J, NhatKy_ViPham!E:E, "11_Dia", NhatKy_ViPham!F:F, B18, NhatKy_ViPham!C:C, "T14") - SUMIFS(NhatKy_ViPham!K:K, NhatKy_ViPham!E:E, "11_Dia", NhatKy_ViPham!F:F, B18, NhatKy_ViPham!C:C, "T14")</f>
        <v>100</v>
      </c>
      <c r="AF18" s="6">
        <f>100 + SUMIFS(NhatKy_ViPham!J:J, NhatKy_ViPham!E:E, "11_Dia", NhatKy_ViPham!F:F, B18, NhatKy_ViPham!C:C, "T15") - SUMIFS(NhatKy_ViPham!K:K, NhatKy_ViPham!E:E, "11_Dia", NhatKy_ViPham!F:F, B18, NhatKy_ViPham!C:C, "T15")</f>
        <v>100</v>
      </c>
      <c r="AG18" s="6">
        <f>100 + SUMIFS(NhatKy_ViPham!J:J, NhatKy_ViPham!E:E, "11_Dia", NhatKy_ViPham!F:F, B18, NhatKy_ViPham!C:C, "T16") - SUMIFS(NhatKy_ViPham!K:K, NhatKy_ViPham!E:E, "11_Dia", NhatKy_ViPham!F:F, B18, NhatKy_ViPham!C:C, "T16")</f>
        <v>100</v>
      </c>
      <c r="AH18" s="6">
        <f>100 + SUMIFS(NhatKy_ViPham!J:J, NhatKy_ViPham!E:E, "11_Dia", NhatKy_ViPham!F:F, B18, NhatKy_ViPham!C:C, "T17") - SUMIFS(NhatKy_ViPham!K:K, NhatKy_ViPham!E:E, "11_Dia", NhatKy_ViPham!F:F, B18, NhatKy_ViPham!C:C, "T17")</f>
        <v>100</v>
      </c>
      <c r="AI18" s="6">
        <f>100 + SUMIFS(NhatKy_ViPham!J:J, NhatKy_ViPham!E:E, "11_Dia", NhatKy_ViPham!F:F, B18, NhatKy_ViPham!C:C, "T18") - SUMIFS(NhatKy_ViPham!K:K, NhatKy_ViPham!E:E, "11_Dia", NhatKy_ViPham!F:F, B18, NhatKy_ViPham!C:C, "T18")</f>
        <v>100</v>
      </c>
      <c r="AJ18" s="6">
        <f>100 + SUMIFS(NhatKy_ViPham!J:J, NhatKy_ViPham!E:E, "11_Dia", NhatKy_ViPham!F:F, B18, NhatKy_ViPham!C:C, "T19") - SUMIFS(NhatKy_ViPham!K:K, NhatKy_ViPham!E:E, "11_Dia", NhatKy_ViPham!F:F, B18, NhatKy_ViPham!C:C, "T19")</f>
        <v>100</v>
      </c>
      <c r="AK18" s="6">
        <f>100 + SUMIFS(NhatKy_ViPham!J:J, NhatKy_ViPham!E:E, "11_Dia", NhatKy_ViPham!F:F, B18, NhatKy_ViPham!C:C, "T20") - SUMIFS(NhatKy_ViPham!K:K, NhatKy_ViPham!E:E, "11_Dia", NhatKy_ViPham!F:F, B18, NhatKy_ViPham!C:C, "T20")</f>
        <v>100</v>
      </c>
      <c r="AL18" s="6">
        <f>100 + SUMIFS(NhatKy_ViPham!J:J, NhatKy_ViPham!E:E, "11_Dia", NhatKy_ViPham!F:F, B18, NhatKy_ViPham!C:C, "T21") - SUMIFS(NhatKy_ViPham!K:K, NhatKy_ViPham!E:E, "11_Dia", NhatKy_ViPham!F:F, B18, NhatKy_ViPham!C:C, "T21")</f>
        <v>100</v>
      </c>
      <c r="AM18" s="6">
        <f>100 + SUMIFS(NhatKy_ViPham!J:J, NhatKy_ViPham!E:E, "11_Dia", NhatKy_ViPham!F:F, B18, NhatKy_ViPham!C:C, "T22") - SUMIFS(NhatKy_ViPham!K:K, NhatKy_ViPham!E:E, "11_Dia", NhatKy_ViPham!F:F, B18, NhatKy_ViPham!C:C, "T22")</f>
        <v>100</v>
      </c>
      <c r="AN18" s="6">
        <f>100 + SUMIFS(NhatKy_ViPham!J:J, NhatKy_ViPham!E:E, "11_Dia", NhatKy_ViPham!F:F, B18, NhatKy_ViPham!C:C, "T23") - SUMIFS(NhatKy_ViPham!K:K, NhatKy_ViPham!E:E, "11_Dia", NhatKy_ViPham!F:F, B18, NhatKy_ViPham!C:C, "T23")</f>
        <v>100</v>
      </c>
      <c r="AO18" s="6">
        <f>100 + SUMIFS(NhatKy_ViPham!J:J, NhatKy_ViPham!E:E, "11_Dia", NhatKy_ViPham!F:F, B18, NhatKy_ViPham!C:C, "T24") - SUMIFS(NhatKy_ViPham!K:K, NhatKy_ViPham!E:E, "11_Dia", NhatKy_ViPham!F:F, B18, NhatKy_ViPham!C:C, "T24")</f>
        <v>100</v>
      </c>
      <c r="AP18" s="6">
        <f>100 + SUMIFS(NhatKy_ViPham!J:J, NhatKy_ViPham!E:E, "11_Dia", NhatKy_ViPham!F:F, B18, NhatKy_ViPham!C:C, "T25") - SUMIFS(NhatKy_ViPham!K:K, NhatKy_ViPham!E:E, "11_Dia", NhatKy_ViPham!F:F, B18, NhatKy_ViPham!C:C, "T25")</f>
        <v>100</v>
      </c>
      <c r="AQ18" s="6">
        <f>100 + SUMIFS(NhatKy_ViPham!J:J, NhatKy_ViPham!E:E, "11_Dia", NhatKy_ViPham!F:F, B18, NhatKy_ViPham!C:C, "T26") - SUMIFS(NhatKy_ViPham!K:K, NhatKy_ViPham!E:E, "11_Dia", NhatKy_ViPham!F:F, B18, NhatKy_ViPham!C:C, "T26")</f>
        <v>100</v>
      </c>
      <c r="AR18" s="6">
        <f>100 + SUMIFS(NhatKy_ViPham!J:J, NhatKy_ViPham!E:E, "11_Dia", NhatKy_ViPham!F:F, B18, NhatKy_ViPham!C:C, "T27") - SUMIFS(NhatKy_ViPham!K:K, NhatKy_ViPham!E:E, "11_Dia", NhatKy_ViPham!F:F, B18, NhatKy_ViPham!C:C, "T27")</f>
        <v>100</v>
      </c>
      <c r="AS18" s="6">
        <f>100 + SUMIFS(NhatKy_ViPham!J:J, NhatKy_ViPham!E:E, "11_Dia", NhatKy_ViPham!F:F, B18, NhatKy_ViPham!C:C, "T28") - SUMIFS(NhatKy_ViPham!K:K, NhatKy_ViPham!E:E, "11_Dia", NhatKy_ViPham!F:F, B18, NhatKy_ViPham!C:C, "T28")</f>
        <v>100</v>
      </c>
      <c r="AT18" s="6">
        <f>100 + SUMIFS(NhatKy_ViPham!J:J, NhatKy_ViPham!E:E, "11_Dia", NhatKy_ViPham!F:F, B18, NhatKy_ViPham!C:C, "T29") - SUMIFS(NhatKy_ViPham!K:K, NhatKy_ViPham!E:E, "11_Dia", NhatKy_ViPham!F:F, B18, NhatKy_ViPham!C:C, "T29")</f>
        <v>100</v>
      </c>
      <c r="AU18" s="6">
        <f>100 + SUMIFS(NhatKy_ViPham!J:J, NhatKy_ViPham!E:E, "11_Dia", NhatKy_ViPham!F:F, B18, NhatKy_ViPham!C:C, "T30") - SUMIFS(NhatKy_ViPham!K:K, NhatKy_ViPham!E:E, "11_Dia", NhatKy_ViPham!F:F, B18, NhatKy_ViPham!C:C, "T30")</f>
        <v>100</v>
      </c>
      <c r="AV18" s="6">
        <f>100 + SUMIFS(NhatKy_ViPham!J:J, NhatKy_ViPham!E:E, "11_Dia", NhatKy_ViPham!F:F, B18, NhatKy_ViPham!C:C, "T31") - SUMIFS(NhatKy_ViPham!K:K, NhatKy_ViPham!E:E, "11_Dia", NhatKy_ViPham!F:F, B18, NhatKy_ViPham!C:C, "T31")</f>
        <v>100</v>
      </c>
      <c r="AW18" s="6">
        <f>100 + SUMIFS(NhatKy_ViPham!J:J, NhatKy_ViPham!E:E, "11_Dia", NhatKy_ViPham!F:F, B18, NhatKy_ViPham!C:C, "T32") - SUMIFS(NhatKy_ViPham!K:K, NhatKy_ViPham!E:E, "11_Dia", NhatKy_ViPham!F:F, B18, NhatKy_ViPham!C:C, "T32")</f>
        <v>100</v>
      </c>
      <c r="AX18" s="6">
        <f>100 + SUMIFS(NhatKy_ViPham!J:J, NhatKy_ViPham!E:E, "11_Dia", NhatKy_ViPham!F:F, B18, NhatKy_ViPham!C:C, "T33") - SUMIFS(NhatKy_ViPham!K:K, NhatKy_ViPham!E:E, "11_Dia", NhatKy_ViPham!F:F, B18, NhatKy_ViPham!C:C, "T33")</f>
        <v>100</v>
      </c>
      <c r="AY18" s="6">
        <f>100 + SUMIFS(NhatKy_ViPham!J:J, NhatKy_ViPham!E:E, "11_Dia", NhatKy_ViPham!F:F, B18, NhatKy_ViPham!C:C, "T34") - SUMIFS(NhatKy_ViPham!K:K, NhatKy_ViPham!E:E, "11_Dia", NhatKy_ViPham!F:F, B18, NhatKy_ViPham!C:C, "T34")</f>
        <v>100</v>
      </c>
      <c r="AZ18" s="6">
        <f>100 + SUMIFS(NhatKy_ViPham!J:J, NhatKy_ViPham!E:E, "11_Dia", NhatKy_ViPham!F:F, B18, NhatKy_ViPham!C:C, "T35") - SUMIFS(NhatKy_ViPham!K:K, NhatKy_ViPham!E:E, "11_Dia", NhatKy_ViPham!F:F, B18, NhatKy_ViPham!C:C, "T35")</f>
        <v>100</v>
      </c>
      <c r="BA18" s="12">
        <f t="shared" si="0"/>
        <v>100</v>
      </c>
      <c r="BB18" s="11" t="s">
        <v>430</v>
      </c>
      <c r="BC18" s="16" t="str">
        <f t="shared" si="1"/>
        <v>Tốt</v>
      </c>
      <c r="BD18" s="15" t="str">
        <f t="shared" si="2"/>
        <v>🟢 BÌNH THƯỜNG</v>
      </c>
    </row>
    <row r="19" spans="1:56" x14ac:dyDescent="0.25">
      <c r="A19" s="4">
        <v>11</v>
      </c>
      <c r="B19" s="10" t="s">
        <v>1997</v>
      </c>
      <c r="C19" s="4" t="s">
        <v>1998</v>
      </c>
      <c r="D19" s="4" t="s">
        <v>429</v>
      </c>
      <c r="E19" s="11" t="s">
        <v>430</v>
      </c>
      <c r="F19" s="7">
        <f>SUMIFS(NhatKy_ViPham!K:K, NhatKy_ViPham!E:E, "11_Dia", NhatKy_ViPham!F:F, B19, NhatKy_ViPham!H:H, "L01")</f>
        <v>0</v>
      </c>
      <c r="G19" s="7">
        <f>SUMIFS(NhatKy_ViPham!K:K, NhatKy_ViPham!E:E, "11_Dia", NhatKy_ViPham!F:F, B19, NhatKy_ViPham!H:H, "L02")</f>
        <v>0</v>
      </c>
      <c r="H19" s="7">
        <f>SUMIFS(NhatKy_ViPham!K:K, NhatKy_ViPham!E:E, "11_Dia", NhatKy_ViPham!F:F, B19, NhatKy_ViPham!H:H, "L03")</f>
        <v>0</v>
      </c>
      <c r="I19" s="7">
        <f>SUMIFS(NhatKy_ViPham!K:K, NhatKy_ViPham!E:E, "11_Dia", NhatKy_ViPham!F:F, B19, NhatKy_ViPham!H:H, "L04")</f>
        <v>0</v>
      </c>
      <c r="J19" s="7">
        <f>SUMIFS(NhatKy_ViPham!K:K, NhatKy_ViPham!E:E, "11_Dia", NhatKy_ViPham!F:F, B19, NhatKy_ViPham!H:H, "L05")</f>
        <v>0</v>
      </c>
      <c r="K19" s="7">
        <f>SUMIFS(NhatKy_ViPham!K:K, NhatKy_ViPham!E:E, "11_Dia", NhatKy_ViPham!F:F, B19, NhatKy_ViPham!H:H, "L06")</f>
        <v>0</v>
      </c>
      <c r="L19" s="7">
        <f>SUMIFS(NhatKy_ViPham!K:K, NhatKy_ViPham!E:E, "11_Dia", NhatKy_ViPham!F:F, B19, NhatKy_ViPham!H:H, "L07")</f>
        <v>0</v>
      </c>
      <c r="M19" s="7">
        <f>SUMIFS(NhatKy_ViPham!K:K, NhatKy_ViPham!E:E, "11_Dia", NhatKy_ViPham!F:F, B19, NhatKy_ViPham!H:H, "L08")</f>
        <v>0</v>
      </c>
      <c r="N19" s="7">
        <f>SUMIFS(NhatKy_ViPham!K:K, NhatKy_ViPham!E:E, "11_Dia", NhatKy_ViPham!F:F, B19, NhatKy_ViPham!H:H, "L09")</f>
        <v>0</v>
      </c>
      <c r="O19" s="7">
        <f>SUMIFS(NhatKy_ViPham!K:K, NhatKy_ViPham!E:E, "11_Dia", NhatKy_ViPham!F:F, B19, NhatKy_ViPham!H:H, "L10")</f>
        <v>0</v>
      </c>
      <c r="P19" s="12">
        <f>SUMIFS(NhatKy_ViPham!J:J, NhatKy_ViPham!E:E, "11_Dia", NhatKy_ViPham!F:F, B19)</f>
        <v>0</v>
      </c>
      <c r="Q19" s="13">
        <f>SUMIFS(NhatKy_ViPham!K:K, NhatKy_ViPham!E:E, "11_Dia", NhatKy_ViPham!F:F, B19)</f>
        <v>0</v>
      </c>
      <c r="R19" s="7">
        <f>100 + SUMIFS(NhatKy_ViPham!J:J, NhatKy_ViPham!E:E, "11_Dia", NhatKy_ViPham!F:F, B19, NhatKy_ViPham!C:C, "T1") - SUMIFS(NhatKy_ViPham!K:K, NhatKy_ViPham!E:E, "11_Dia", NhatKy_ViPham!F:F, B19, NhatKy_ViPham!C:C, "T1")</f>
        <v>100</v>
      </c>
      <c r="S19" s="7">
        <f>100 + SUMIFS(NhatKy_ViPham!J:J, NhatKy_ViPham!E:E, "11_Dia", NhatKy_ViPham!F:F, B19, NhatKy_ViPham!C:C, "T2") - SUMIFS(NhatKy_ViPham!K:K, NhatKy_ViPham!E:E, "11_Dia", NhatKy_ViPham!F:F, B19, NhatKy_ViPham!C:C, "T2")</f>
        <v>100</v>
      </c>
      <c r="T19" s="7">
        <f>100 + SUMIFS(NhatKy_ViPham!J:J, NhatKy_ViPham!E:E, "11_Dia", NhatKy_ViPham!F:F, B19, NhatKy_ViPham!C:C, "T3") - SUMIFS(NhatKy_ViPham!K:K, NhatKy_ViPham!E:E, "11_Dia", NhatKy_ViPham!F:F, B19, NhatKy_ViPham!C:C, "T3")</f>
        <v>100</v>
      </c>
      <c r="U19" s="7">
        <f>100 + SUMIFS(NhatKy_ViPham!J:J, NhatKy_ViPham!E:E, "11_Dia", NhatKy_ViPham!F:F, B19, NhatKy_ViPham!C:C, "T4") - SUMIFS(NhatKy_ViPham!K:K, NhatKy_ViPham!E:E, "11_Dia", NhatKy_ViPham!F:F, B19, NhatKy_ViPham!C:C, "T4")</f>
        <v>100</v>
      </c>
      <c r="V19" s="7">
        <f>100 + SUMIFS(NhatKy_ViPham!J:J, NhatKy_ViPham!E:E, "11_Dia", NhatKy_ViPham!F:F, B19, NhatKy_ViPham!C:C, "T5") - SUMIFS(NhatKy_ViPham!K:K, NhatKy_ViPham!E:E, "11_Dia", NhatKy_ViPham!F:F, B19, NhatKy_ViPham!C:C, "T5")</f>
        <v>100</v>
      </c>
      <c r="W19" s="7">
        <f>100 + SUMIFS(NhatKy_ViPham!J:J, NhatKy_ViPham!E:E, "11_Dia", NhatKy_ViPham!F:F, B19, NhatKy_ViPham!C:C, "T6") - SUMIFS(NhatKy_ViPham!K:K, NhatKy_ViPham!E:E, "11_Dia", NhatKy_ViPham!F:F, B19, NhatKy_ViPham!C:C, "T6")</f>
        <v>100</v>
      </c>
      <c r="X19" s="7">
        <f>100 + SUMIFS(NhatKy_ViPham!J:J, NhatKy_ViPham!E:E, "11_Dia", NhatKy_ViPham!F:F, B19, NhatKy_ViPham!C:C, "T7") - SUMIFS(NhatKy_ViPham!K:K, NhatKy_ViPham!E:E, "11_Dia", NhatKy_ViPham!F:F, B19, NhatKy_ViPham!C:C, "T7")</f>
        <v>100</v>
      </c>
      <c r="Y19" s="7">
        <f>100 + SUMIFS(NhatKy_ViPham!J:J, NhatKy_ViPham!E:E, "11_Dia", NhatKy_ViPham!F:F, B19, NhatKy_ViPham!C:C, "T8") - SUMIFS(NhatKy_ViPham!K:K, NhatKy_ViPham!E:E, "11_Dia", NhatKy_ViPham!F:F, B19, NhatKy_ViPham!C:C, "T8")</f>
        <v>100</v>
      </c>
      <c r="Z19" s="7">
        <f>100 + SUMIFS(NhatKy_ViPham!J:J, NhatKy_ViPham!E:E, "11_Dia", NhatKy_ViPham!F:F, B19, NhatKy_ViPham!C:C, "T9") - SUMIFS(NhatKy_ViPham!K:K, NhatKy_ViPham!E:E, "11_Dia", NhatKy_ViPham!F:F, B19, NhatKy_ViPham!C:C, "T9")</f>
        <v>100</v>
      </c>
      <c r="AA19" s="7">
        <f>100 + SUMIFS(NhatKy_ViPham!J:J, NhatKy_ViPham!E:E, "11_Dia", NhatKy_ViPham!F:F, B19, NhatKy_ViPham!C:C, "T10") - SUMIFS(NhatKy_ViPham!K:K, NhatKy_ViPham!E:E, "11_Dia", NhatKy_ViPham!F:F, B19, NhatKy_ViPham!C:C, "T10")</f>
        <v>100</v>
      </c>
      <c r="AB19" s="7">
        <f>100 + SUMIFS(NhatKy_ViPham!J:J, NhatKy_ViPham!E:E, "11_Dia", NhatKy_ViPham!F:F, B19, NhatKy_ViPham!C:C, "T11") - SUMIFS(NhatKy_ViPham!K:K, NhatKy_ViPham!E:E, "11_Dia", NhatKy_ViPham!F:F, B19, NhatKy_ViPham!C:C, "T11")</f>
        <v>100</v>
      </c>
      <c r="AC19" s="7">
        <f>100 + SUMIFS(NhatKy_ViPham!J:J, NhatKy_ViPham!E:E, "11_Dia", NhatKy_ViPham!F:F, B19, NhatKy_ViPham!C:C, "T12") - SUMIFS(NhatKy_ViPham!K:K, NhatKy_ViPham!E:E, "11_Dia", NhatKy_ViPham!F:F, B19, NhatKy_ViPham!C:C, "T12")</f>
        <v>100</v>
      </c>
      <c r="AD19" s="7">
        <f>100 + SUMIFS(NhatKy_ViPham!J:J, NhatKy_ViPham!E:E, "11_Dia", NhatKy_ViPham!F:F, B19, NhatKy_ViPham!C:C, "T13") - SUMIFS(NhatKy_ViPham!K:K, NhatKy_ViPham!E:E, "11_Dia", NhatKy_ViPham!F:F, B19, NhatKy_ViPham!C:C, "T13")</f>
        <v>100</v>
      </c>
      <c r="AE19" s="7">
        <f>100 + SUMIFS(NhatKy_ViPham!J:J, NhatKy_ViPham!E:E, "11_Dia", NhatKy_ViPham!F:F, B19, NhatKy_ViPham!C:C, "T14") - SUMIFS(NhatKy_ViPham!K:K, NhatKy_ViPham!E:E, "11_Dia", NhatKy_ViPham!F:F, B19, NhatKy_ViPham!C:C, "T14")</f>
        <v>100</v>
      </c>
      <c r="AF19" s="7">
        <f>100 + SUMIFS(NhatKy_ViPham!J:J, NhatKy_ViPham!E:E, "11_Dia", NhatKy_ViPham!F:F, B19, NhatKy_ViPham!C:C, "T15") - SUMIFS(NhatKy_ViPham!K:K, NhatKy_ViPham!E:E, "11_Dia", NhatKy_ViPham!F:F, B19, NhatKy_ViPham!C:C, "T15")</f>
        <v>100</v>
      </c>
      <c r="AG19" s="7">
        <f>100 + SUMIFS(NhatKy_ViPham!J:J, NhatKy_ViPham!E:E, "11_Dia", NhatKy_ViPham!F:F, B19, NhatKy_ViPham!C:C, "T16") - SUMIFS(NhatKy_ViPham!K:K, NhatKy_ViPham!E:E, "11_Dia", NhatKy_ViPham!F:F, B19, NhatKy_ViPham!C:C, "T16")</f>
        <v>100</v>
      </c>
      <c r="AH19" s="7">
        <f>100 + SUMIFS(NhatKy_ViPham!J:J, NhatKy_ViPham!E:E, "11_Dia", NhatKy_ViPham!F:F, B19, NhatKy_ViPham!C:C, "T17") - SUMIFS(NhatKy_ViPham!K:K, NhatKy_ViPham!E:E, "11_Dia", NhatKy_ViPham!F:F, B19, NhatKy_ViPham!C:C, "T17")</f>
        <v>100</v>
      </c>
      <c r="AI19" s="7">
        <f>100 + SUMIFS(NhatKy_ViPham!J:J, NhatKy_ViPham!E:E, "11_Dia", NhatKy_ViPham!F:F, B19, NhatKy_ViPham!C:C, "T18") - SUMIFS(NhatKy_ViPham!K:K, NhatKy_ViPham!E:E, "11_Dia", NhatKy_ViPham!F:F, B19, NhatKy_ViPham!C:C, "T18")</f>
        <v>100</v>
      </c>
      <c r="AJ19" s="7">
        <f>100 + SUMIFS(NhatKy_ViPham!J:J, NhatKy_ViPham!E:E, "11_Dia", NhatKy_ViPham!F:F, B19, NhatKy_ViPham!C:C, "T19") - SUMIFS(NhatKy_ViPham!K:K, NhatKy_ViPham!E:E, "11_Dia", NhatKy_ViPham!F:F, B19, NhatKy_ViPham!C:C, "T19")</f>
        <v>100</v>
      </c>
      <c r="AK19" s="7">
        <f>100 + SUMIFS(NhatKy_ViPham!J:J, NhatKy_ViPham!E:E, "11_Dia", NhatKy_ViPham!F:F, B19, NhatKy_ViPham!C:C, "T20") - SUMIFS(NhatKy_ViPham!K:K, NhatKy_ViPham!E:E, "11_Dia", NhatKy_ViPham!F:F, B19, NhatKy_ViPham!C:C, "T20")</f>
        <v>100</v>
      </c>
      <c r="AL19" s="7">
        <f>100 + SUMIFS(NhatKy_ViPham!J:J, NhatKy_ViPham!E:E, "11_Dia", NhatKy_ViPham!F:F, B19, NhatKy_ViPham!C:C, "T21") - SUMIFS(NhatKy_ViPham!K:K, NhatKy_ViPham!E:E, "11_Dia", NhatKy_ViPham!F:F, B19, NhatKy_ViPham!C:C, "T21")</f>
        <v>100</v>
      </c>
      <c r="AM19" s="7">
        <f>100 + SUMIFS(NhatKy_ViPham!J:J, NhatKy_ViPham!E:E, "11_Dia", NhatKy_ViPham!F:F, B19, NhatKy_ViPham!C:C, "T22") - SUMIFS(NhatKy_ViPham!K:K, NhatKy_ViPham!E:E, "11_Dia", NhatKy_ViPham!F:F, B19, NhatKy_ViPham!C:C, "T22")</f>
        <v>100</v>
      </c>
      <c r="AN19" s="7">
        <f>100 + SUMIFS(NhatKy_ViPham!J:J, NhatKy_ViPham!E:E, "11_Dia", NhatKy_ViPham!F:F, B19, NhatKy_ViPham!C:C, "T23") - SUMIFS(NhatKy_ViPham!K:K, NhatKy_ViPham!E:E, "11_Dia", NhatKy_ViPham!F:F, B19, NhatKy_ViPham!C:C, "T23")</f>
        <v>100</v>
      </c>
      <c r="AO19" s="7">
        <f>100 + SUMIFS(NhatKy_ViPham!J:J, NhatKy_ViPham!E:E, "11_Dia", NhatKy_ViPham!F:F, B19, NhatKy_ViPham!C:C, "T24") - SUMIFS(NhatKy_ViPham!K:K, NhatKy_ViPham!E:E, "11_Dia", NhatKy_ViPham!F:F, B19, NhatKy_ViPham!C:C, "T24")</f>
        <v>100</v>
      </c>
      <c r="AP19" s="7">
        <f>100 + SUMIFS(NhatKy_ViPham!J:J, NhatKy_ViPham!E:E, "11_Dia", NhatKy_ViPham!F:F, B19, NhatKy_ViPham!C:C, "T25") - SUMIFS(NhatKy_ViPham!K:K, NhatKy_ViPham!E:E, "11_Dia", NhatKy_ViPham!F:F, B19, NhatKy_ViPham!C:C, "T25")</f>
        <v>100</v>
      </c>
      <c r="AQ19" s="7">
        <f>100 + SUMIFS(NhatKy_ViPham!J:J, NhatKy_ViPham!E:E, "11_Dia", NhatKy_ViPham!F:F, B19, NhatKy_ViPham!C:C, "T26") - SUMIFS(NhatKy_ViPham!K:K, NhatKy_ViPham!E:E, "11_Dia", NhatKy_ViPham!F:F, B19, NhatKy_ViPham!C:C, "T26")</f>
        <v>100</v>
      </c>
      <c r="AR19" s="7">
        <f>100 + SUMIFS(NhatKy_ViPham!J:J, NhatKy_ViPham!E:E, "11_Dia", NhatKy_ViPham!F:F, B19, NhatKy_ViPham!C:C, "T27") - SUMIFS(NhatKy_ViPham!K:K, NhatKy_ViPham!E:E, "11_Dia", NhatKy_ViPham!F:F, B19, NhatKy_ViPham!C:C, "T27")</f>
        <v>100</v>
      </c>
      <c r="AS19" s="7">
        <f>100 + SUMIFS(NhatKy_ViPham!J:J, NhatKy_ViPham!E:E, "11_Dia", NhatKy_ViPham!F:F, B19, NhatKy_ViPham!C:C, "T28") - SUMIFS(NhatKy_ViPham!K:K, NhatKy_ViPham!E:E, "11_Dia", NhatKy_ViPham!F:F, B19, NhatKy_ViPham!C:C, "T28")</f>
        <v>100</v>
      </c>
      <c r="AT19" s="7">
        <f>100 + SUMIFS(NhatKy_ViPham!J:J, NhatKy_ViPham!E:E, "11_Dia", NhatKy_ViPham!F:F, B19, NhatKy_ViPham!C:C, "T29") - SUMIFS(NhatKy_ViPham!K:K, NhatKy_ViPham!E:E, "11_Dia", NhatKy_ViPham!F:F, B19, NhatKy_ViPham!C:C, "T29")</f>
        <v>100</v>
      </c>
      <c r="AU19" s="7">
        <f>100 + SUMIFS(NhatKy_ViPham!J:J, NhatKy_ViPham!E:E, "11_Dia", NhatKy_ViPham!F:F, B19, NhatKy_ViPham!C:C, "T30") - SUMIFS(NhatKy_ViPham!K:K, NhatKy_ViPham!E:E, "11_Dia", NhatKy_ViPham!F:F, B19, NhatKy_ViPham!C:C, "T30")</f>
        <v>100</v>
      </c>
      <c r="AV19" s="7">
        <f>100 + SUMIFS(NhatKy_ViPham!J:J, NhatKy_ViPham!E:E, "11_Dia", NhatKy_ViPham!F:F, B19, NhatKy_ViPham!C:C, "T31") - SUMIFS(NhatKy_ViPham!K:K, NhatKy_ViPham!E:E, "11_Dia", NhatKy_ViPham!F:F, B19, NhatKy_ViPham!C:C, "T31")</f>
        <v>100</v>
      </c>
      <c r="AW19" s="7">
        <f>100 + SUMIFS(NhatKy_ViPham!J:J, NhatKy_ViPham!E:E, "11_Dia", NhatKy_ViPham!F:F, B19, NhatKy_ViPham!C:C, "T32") - SUMIFS(NhatKy_ViPham!K:K, NhatKy_ViPham!E:E, "11_Dia", NhatKy_ViPham!F:F, B19, NhatKy_ViPham!C:C, "T32")</f>
        <v>100</v>
      </c>
      <c r="AX19" s="7">
        <f>100 + SUMIFS(NhatKy_ViPham!J:J, NhatKy_ViPham!E:E, "11_Dia", NhatKy_ViPham!F:F, B19, NhatKy_ViPham!C:C, "T33") - SUMIFS(NhatKy_ViPham!K:K, NhatKy_ViPham!E:E, "11_Dia", NhatKy_ViPham!F:F, B19, NhatKy_ViPham!C:C, "T33")</f>
        <v>100</v>
      </c>
      <c r="AY19" s="7">
        <f>100 + SUMIFS(NhatKy_ViPham!J:J, NhatKy_ViPham!E:E, "11_Dia", NhatKy_ViPham!F:F, B19, NhatKy_ViPham!C:C, "T34") - SUMIFS(NhatKy_ViPham!K:K, NhatKy_ViPham!E:E, "11_Dia", NhatKy_ViPham!F:F, B19, NhatKy_ViPham!C:C, "T34")</f>
        <v>100</v>
      </c>
      <c r="AZ19" s="7">
        <f>100 + SUMIFS(NhatKy_ViPham!J:J, NhatKy_ViPham!E:E, "11_Dia", NhatKy_ViPham!F:F, B19, NhatKy_ViPham!C:C, "T35") - SUMIFS(NhatKy_ViPham!K:K, NhatKy_ViPham!E:E, "11_Dia", NhatKy_ViPham!F:F, B19, NhatKy_ViPham!C:C, "T35")</f>
        <v>100</v>
      </c>
      <c r="BA19" s="12">
        <f t="shared" si="0"/>
        <v>100</v>
      </c>
      <c r="BB19" s="11" t="s">
        <v>430</v>
      </c>
      <c r="BC19" s="14" t="str">
        <f t="shared" si="1"/>
        <v>Tốt</v>
      </c>
      <c r="BD19" s="10" t="str">
        <f t="shared" si="2"/>
        <v>🟢 BÌNH THƯỜNG</v>
      </c>
    </row>
    <row r="20" spans="1:56" x14ac:dyDescent="0.25">
      <c r="A20" s="5">
        <v>12</v>
      </c>
      <c r="B20" s="15" t="s">
        <v>1999</v>
      </c>
      <c r="C20" s="5" t="s">
        <v>2000</v>
      </c>
      <c r="D20" s="5" t="s">
        <v>429</v>
      </c>
      <c r="E20" s="11" t="s">
        <v>430</v>
      </c>
      <c r="F20" s="6">
        <f>SUMIFS(NhatKy_ViPham!K:K, NhatKy_ViPham!E:E, "11_Dia", NhatKy_ViPham!F:F, B20, NhatKy_ViPham!H:H, "L01")</f>
        <v>0</v>
      </c>
      <c r="G20" s="6">
        <f>SUMIFS(NhatKy_ViPham!K:K, NhatKy_ViPham!E:E, "11_Dia", NhatKy_ViPham!F:F, B20, NhatKy_ViPham!H:H, "L02")</f>
        <v>0</v>
      </c>
      <c r="H20" s="6">
        <f>SUMIFS(NhatKy_ViPham!K:K, NhatKy_ViPham!E:E, "11_Dia", NhatKy_ViPham!F:F, B20, NhatKy_ViPham!H:H, "L03")</f>
        <v>0</v>
      </c>
      <c r="I20" s="6">
        <f>SUMIFS(NhatKy_ViPham!K:K, NhatKy_ViPham!E:E, "11_Dia", NhatKy_ViPham!F:F, B20, NhatKy_ViPham!H:H, "L04")</f>
        <v>0</v>
      </c>
      <c r="J20" s="6">
        <f>SUMIFS(NhatKy_ViPham!K:K, NhatKy_ViPham!E:E, "11_Dia", NhatKy_ViPham!F:F, B20, NhatKy_ViPham!H:H, "L05")</f>
        <v>0</v>
      </c>
      <c r="K20" s="6">
        <f>SUMIFS(NhatKy_ViPham!K:K, NhatKy_ViPham!E:E, "11_Dia", NhatKy_ViPham!F:F, B20, NhatKy_ViPham!H:H, "L06")</f>
        <v>0</v>
      </c>
      <c r="L20" s="6">
        <f>SUMIFS(NhatKy_ViPham!K:K, NhatKy_ViPham!E:E, "11_Dia", NhatKy_ViPham!F:F, B20, NhatKy_ViPham!H:H, "L07")</f>
        <v>0</v>
      </c>
      <c r="M20" s="6">
        <f>SUMIFS(NhatKy_ViPham!K:K, NhatKy_ViPham!E:E, "11_Dia", NhatKy_ViPham!F:F, B20, NhatKy_ViPham!H:H, "L08")</f>
        <v>0</v>
      </c>
      <c r="N20" s="6">
        <f>SUMIFS(NhatKy_ViPham!K:K, NhatKy_ViPham!E:E, "11_Dia", NhatKy_ViPham!F:F, B20, NhatKy_ViPham!H:H, "L09")</f>
        <v>0</v>
      </c>
      <c r="O20" s="6">
        <f>SUMIFS(NhatKy_ViPham!K:K, NhatKy_ViPham!E:E, "11_Dia", NhatKy_ViPham!F:F, B20, NhatKy_ViPham!H:H, "L10")</f>
        <v>0</v>
      </c>
      <c r="P20" s="12">
        <f>SUMIFS(NhatKy_ViPham!J:J, NhatKy_ViPham!E:E, "11_Dia", NhatKy_ViPham!F:F, B20)</f>
        <v>0</v>
      </c>
      <c r="Q20" s="13">
        <f>SUMIFS(NhatKy_ViPham!K:K, NhatKy_ViPham!E:E, "11_Dia", NhatKy_ViPham!F:F, B20)</f>
        <v>0</v>
      </c>
      <c r="R20" s="6">
        <f>100 + SUMIFS(NhatKy_ViPham!J:J, NhatKy_ViPham!E:E, "11_Dia", NhatKy_ViPham!F:F, B20, NhatKy_ViPham!C:C, "T1") - SUMIFS(NhatKy_ViPham!K:K, NhatKy_ViPham!E:E, "11_Dia", NhatKy_ViPham!F:F, B20, NhatKy_ViPham!C:C, "T1")</f>
        <v>100</v>
      </c>
      <c r="S20" s="6">
        <f>100 + SUMIFS(NhatKy_ViPham!J:J, NhatKy_ViPham!E:E, "11_Dia", NhatKy_ViPham!F:F, B20, NhatKy_ViPham!C:C, "T2") - SUMIFS(NhatKy_ViPham!K:K, NhatKy_ViPham!E:E, "11_Dia", NhatKy_ViPham!F:F, B20, NhatKy_ViPham!C:C, "T2")</f>
        <v>100</v>
      </c>
      <c r="T20" s="6">
        <f>100 + SUMIFS(NhatKy_ViPham!J:J, NhatKy_ViPham!E:E, "11_Dia", NhatKy_ViPham!F:F, B20, NhatKy_ViPham!C:C, "T3") - SUMIFS(NhatKy_ViPham!K:K, NhatKy_ViPham!E:E, "11_Dia", NhatKy_ViPham!F:F, B20, NhatKy_ViPham!C:C, "T3")</f>
        <v>100</v>
      </c>
      <c r="U20" s="6">
        <f>100 + SUMIFS(NhatKy_ViPham!J:J, NhatKy_ViPham!E:E, "11_Dia", NhatKy_ViPham!F:F, B20, NhatKy_ViPham!C:C, "T4") - SUMIFS(NhatKy_ViPham!K:K, NhatKy_ViPham!E:E, "11_Dia", NhatKy_ViPham!F:F, B20, NhatKy_ViPham!C:C, "T4")</f>
        <v>100</v>
      </c>
      <c r="V20" s="6">
        <f>100 + SUMIFS(NhatKy_ViPham!J:J, NhatKy_ViPham!E:E, "11_Dia", NhatKy_ViPham!F:F, B20, NhatKy_ViPham!C:C, "T5") - SUMIFS(NhatKy_ViPham!K:K, NhatKy_ViPham!E:E, "11_Dia", NhatKy_ViPham!F:F, B20, NhatKy_ViPham!C:C, "T5")</f>
        <v>100</v>
      </c>
      <c r="W20" s="6">
        <f>100 + SUMIFS(NhatKy_ViPham!J:J, NhatKy_ViPham!E:E, "11_Dia", NhatKy_ViPham!F:F, B20, NhatKy_ViPham!C:C, "T6") - SUMIFS(NhatKy_ViPham!K:K, NhatKy_ViPham!E:E, "11_Dia", NhatKy_ViPham!F:F, B20, NhatKy_ViPham!C:C, "T6")</f>
        <v>100</v>
      </c>
      <c r="X20" s="6">
        <f>100 + SUMIFS(NhatKy_ViPham!J:J, NhatKy_ViPham!E:E, "11_Dia", NhatKy_ViPham!F:F, B20, NhatKy_ViPham!C:C, "T7") - SUMIFS(NhatKy_ViPham!K:K, NhatKy_ViPham!E:E, "11_Dia", NhatKy_ViPham!F:F, B20, NhatKy_ViPham!C:C, "T7")</f>
        <v>100</v>
      </c>
      <c r="Y20" s="6">
        <f>100 + SUMIFS(NhatKy_ViPham!J:J, NhatKy_ViPham!E:E, "11_Dia", NhatKy_ViPham!F:F, B20, NhatKy_ViPham!C:C, "T8") - SUMIFS(NhatKy_ViPham!K:K, NhatKy_ViPham!E:E, "11_Dia", NhatKy_ViPham!F:F, B20, NhatKy_ViPham!C:C, "T8")</f>
        <v>100</v>
      </c>
      <c r="Z20" s="6">
        <f>100 + SUMIFS(NhatKy_ViPham!J:J, NhatKy_ViPham!E:E, "11_Dia", NhatKy_ViPham!F:F, B20, NhatKy_ViPham!C:C, "T9") - SUMIFS(NhatKy_ViPham!K:K, NhatKy_ViPham!E:E, "11_Dia", NhatKy_ViPham!F:F, B20, NhatKy_ViPham!C:C, "T9")</f>
        <v>100</v>
      </c>
      <c r="AA20" s="6">
        <f>100 + SUMIFS(NhatKy_ViPham!J:J, NhatKy_ViPham!E:E, "11_Dia", NhatKy_ViPham!F:F, B20, NhatKy_ViPham!C:C, "T10") - SUMIFS(NhatKy_ViPham!K:K, NhatKy_ViPham!E:E, "11_Dia", NhatKy_ViPham!F:F, B20, NhatKy_ViPham!C:C, "T10")</f>
        <v>100</v>
      </c>
      <c r="AB20" s="6">
        <f>100 + SUMIFS(NhatKy_ViPham!J:J, NhatKy_ViPham!E:E, "11_Dia", NhatKy_ViPham!F:F, B20, NhatKy_ViPham!C:C, "T11") - SUMIFS(NhatKy_ViPham!K:K, NhatKy_ViPham!E:E, "11_Dia", NhatKy_ViPham!F:F, B20, NhatKy_ViPham!C:C, "T11")</f>
        <v>100</v>
      </c>
      <c r="AC20" s="6">
        <f>100 + SUMIFS(NhatKy_ViPham!J:J, NhatKy_ViPham!E:E, "11_Dia", NhatKy_ViPham!F:F, B20, NhatKy_ViPham!C:C, "T12") - SUMIFS(NhatKy_ViPham!K:K, NhatKy_ViPham!E:E, "11_Dia", NhatKy_ViPham!F:F, B20, NhatKy_ViPham!C:C, "T12")</f>
        <v>100</v>
      </c>
      <c r="AD20" s="6">
        <f>100 + SUMIFS(NhatKy_ViPham!J:J, NhatKy_ViPham!E:E, "11_Dia", NhatKy_ViPham!F:F, B20, NhatKy_ViPham!C:C, "T13") - SUMIFS(NhatKy_ViPham!K:K, NhatKy_ViPham!E:E, "11_Dia", NhatKy_ViPham!F:F, B20, NhatKy_ViPham!C:C, "T13")</f>
        <v>100</v>
      </c>
      <c r="AE20" s="6">
        <f>100 + SUMIFS(NhatKy_ViPham!J:J, NhatKy_ViPham!E:E, "11_Dia", NhatKy_ViPham!F:F, B20, NhatKy_ViPham!C:C, "T14") - SUMIFS(NhatKy_ViPham!K:K, NhatKy_ViPham!E:E, "11_Dia", NhatKy_ViPham!F:F, B20, NhatKy_ViPham!C:C, "T14")</f>
        <v>100</v>
      </c>
      <c r="AF20" s="6">
        <f>100 + SUMIFS(NhatKy_ViPham!J:J, NhatKy_ViPham!E:E, "11_Dia", NhatKy_ViPham!F:F, B20, NhatKy_ViPham!C:C, "T15") - SUMIFS(NhatKy_ViPham!K:K, NhatKy_ViPham!E:E, "11_Dia", NhatKy_ViPham!F:F, B20, NhatKy_ViPham!C:C, "T15")</f>
        <v>100</v>
      </c>
      <c r="AG20" s="6">
        <f>100 + SUMIFS(NhatKy_ViPham!J:J, NhatKy_ViPham!E:E, "11_Dia", NhatKy_ViPham!F:F, B20, NhatKy_ViPham!C:C, "T16") - SUMIFS(NhatKy_ViPham!K:K, NhatKy_ViPham!E:E, "11_Dia", NhatKy_ViPham!F:F, B20, NhatKy_ViPham!C:C, "T16")</f>
        <v>100</v>
      </c>
      <c r="AH20" s="6">
        <f>100 + SUMIFS(NhatKy_ViPham!J:J, NhatKy_ViPham!E:E, "11_Dia", NhatKy_ViPham!F:F, B20, NhatKy_ViPham!C:C, "T17") - SUMIFS(NhatKy_ViPham!K:K, NhatKy_ViPham!E:E, "11_Dia", NhatKy_ViPham!F:F, B20, NhatKy_ViPham!C:C, "T17")</f>
        <v>100</v>
      </c>
      <c r="AI20" s="6">
        <f>100 + SUMIFS(NhatKy_ViPham!J:J, NhatKy_ViPham!E:E, "11_Dia", NhatKy_ViPham!F:F, B20, NhatKy_ViPham!C:C, "T18") - SUMIFS(NhatKy_ViPham!K:K, NhatKy_ViPham!E:E, "11_Dia", NhatKy_ViPham!F:F, B20, NhatKy_ViPham!C:C, "T18")</f>
        <v>100</v>
      </c>
      <c r="AJ20" s="6">
        <f>100 + SUMIFS(NhatKy_ViPham!J:J, NhatKy_ViPham!E:E, "11_Dia", NhatKy_ViPham!F:F, B20, NhatKy_ViPham!C:C, "T19") - SUMIFS(NhatKy_ViPham!K:K, NhatKy_ViPham!E:E, "11_Dia", NhatKy_ViPham!F:F, B20, NhatKy_ViPham!C:C, "T19")</f>
        <v>100</v>
      </c>
      <c r="AK20" s="6">
        <f>100 + SUMIFS(NhatKy_ViPham!J:J, NhatKy_ViPham!E:E, "11_Dia", NhatKy_ViPham!F:F, B20, NhatKy_ViPham!C:C, "T20") - SUMIFS(NhatKy_ViPham!K:K, NhatKy_ViPham!E:E, "11_Dia", NhatKy_ViPham!F:F, B20, NhatKy_ViPham!C:C, "T20")</f>
        <v>100</v>
      </c>
      <c r="AL20" s="6">
        <f>100 + SUMIFS(NhatKy_ViPham!J:J, NhatKy_ViPham!E:E, "11_Dia", NhatKy_ViPham!F:F, B20, NhatKy_ViPham!C:C, "T21") - SUMIFS(NhatKy_ViPham!K:K, NhatKy_ViPham!E:E, "11_Dia", NhatKy_ViPham!F:F, B20, NhatKy_ViPham!C:C, "T21")</f>
        <v>100</v>
      </c>
      <c r="AM20" s="6">
        <f>100 + SUMIFS(NhatKy_ViPham!J:J, NhatKy_ViPham!E:E, "11_Dia", NhatKy_ViPham!F:F, B20, NhatKy_ViPham!C:C, "T22") - SUMIFS(NhatKy_ViPham!K:K, NhatKy_ViPham!E:E, "11_Dia", NhatKy_ViPham!F:F, B20, NhatKy_ViPham!C:C, "T22")</f>
        <v>100</v>
      </c>
      <c r="AN20" s="6">
        <f>100 + SUMIFS(NhatKy_ViPham!J:J, NhatKy_ViPham!E:E, "11_Dia", NhatKy_ViPham!F:F, B20, NhatKy_ViPham!C:C, "T23") - SUMIFS(NhatKy_ViPham!K:K, NhatKy_ViPham!E:E, "11_Dia", NhatKy_ViPham!F:F, B20, NhatKy_ViPham!C:C, "T23")</f>
        <v>100</v>
      </c>
      <c r="AO20" s="6">
        <f>100 + SUMIFS(NhatKy_ViPham!J:J, NhatKy_ViPham!E:E, "11_Dia", NhatKy_ViPham!F:F, B20, NhatKy_ViPham!C:C, "T24") - SUMIFS(NhatKy_ViPham!K:K, NhatKy_ViPham!E:E, "11_Dia", NhatKy_ViPham!F:F, B20, NhatKy_ViPham!C:C, "T24")</f>
        <v>100</v>
      </c>
      <c r="AP20" s="6">
        <f>100 + SUMIFS(NhatKy_ViPham!J:J, NhatKy_ViPham!E:E, "11_Dia", NhatKy_ViPham!F:F, B20, NhatKy_ViPham!C:C, "T25") - SUMIFS(NhatKy_ViPham!K:K, NhatKy_ViPham!E:E, "11_Dia", NhatKy_ViPham!F:F, B20, NhatKy_ViPham!C:C, "T25")</f>
        <v>100</v>
      </c>
      <c r="AQ20" s="6">
        <f>100 + SUMIFS(NhatKy_ViPham!J:J, NhatKy_ViPham!E:E, "11_Dia", NhatKy_ViPham!F:F, B20, NhatKy_ViPham!C:C, "T26") - SUMIFS(NhatKy_ViPham!K:K, NhatKy_ViPham!E:E, "11_Dia", NhatKy_ViPham!F:F, B20, NhatKy_ViPham!C:C, "T26")</f>
        <v>100</v>
      </c>
      <c r="AR20" s="6">
        <f>100 + SUMIFS(NhatKy_ViPham!J:J, NhatKy_ViPham!E:E, "11_Dia", NhatKy_ViPham!F:F, B20, NhatKy_ViPham!C:C, "T27") - SUMIFS(NhatKy_ViPham!K:K, NhatKy_ViPham!E:E, "11_Dia", NhatKy_ViPham!F:F, B20, NhatKy_ViPham!C:C, "T27")</f>
        <v>100</v>
      </c>
      <c r="AS20" s="6">
        <f>100 + SUMIFS(NhatKy_ViPham!J:J, NhatKy_ViPham!E:E, "11_Dia", NhatKy_ViPham!F:F, B20, NhatKy_ViPham!C:C, "T28") - SUMIFS(NhatKy_ViPham!K:K, NhatKy_ViPham!E:E, "11_Dia", NhatKy_ViPham!F:F, B20, NhatKy_ViPham!C:C, "T28")</f>
        <v>100</v>
      </c>
      <c r="AT20" s="6">
        <f>100 + SUMIFS(NhatKy_ViPham!J:J, NhatKy_ViPham!E:E, "11_Dia", NhatKy_ViPham!F:F, B20, NhatKy_ViPham!C:C, "T29") - SUMIFS(NhatKy_ViPham!K:K, NhatKy_ViPham!E:E, "11_Dia", NhatKy_ViPham!F:F, B20, NhatKy_ViPham!C:C, "T29")</f>
        <v>100</v>
      </c>
      <c r="AU20" s="6">
        <f>100 + SUMIFS(NhatKy_ViPham!J:J, NhatKy_ViPham!E:E, "11_Dia", NhatKy_ViPham!F:F, B20, NhatKy_ViPham!C:C, "T30") - SUMIFS(NhatKy_ViPham!K:K, NhatKy_ViPham!E:E, "11_Dia", NhatKy_ViPham!F:F, B20, NhatKy_ViPham!C:C, "T30")</f>
        <v>100</v>
      </c>
      <c r="AV20" s="6">
        <f>100 + SUMIFS(NhatKy_ViPham!J:J, NhatKy_ViPham!E:E, "11_Dia", NhatKy_ViPham!F:F, B20, NhatKy_ViPham!C:C, "T31") - SUMIFS(NhatKy_ViPham!K:K, NhatKy_ViPham!E:E, "11_Dia", NhatKy_ViPham!F:F, B20, NhatKy_ViPham!C:C, "T31")</f>
        <v>100</v>
      </c>
      <c r="AW20" s="6">
        <f>100 + SUMIFS(NhatKy_ViPham!J:J, NhatKy_ViPham!E:E, "11_Dia", NhatKy_ViPham!F:F, B20, NhatKy_ViPham!C:C, "T32") - SUMIFS(NhatKy_ViPham!K:K, NhatKy_ViPham!E:E, "11_Dia", NhatKy_ViPham!F:F, B20, NhatKy_ViPham!C:C, "T32")</f>
        <v>100</v>
      </c>
      <c r="AX20" s="6">
        <f>100 + SUMIFS(NhatKy_ViPham!J:J, NhatKy_ViPham!E:E, "11_Dia", NhatKy_ViPham!F:F, B20, NhatKy_ViPham!C:C, "T33") - SUMIFS(NhatKy_ViPham!K:K, NhatKy_ViPham!E:E, "11_Dia", NhatKy_ViPham!F:F, B20, NhatKy_ViPham!C:C, "T33")</f>
        <v>100</v>
      </c>
      <c r="AY20" s="6">
        <f>100 + SUMIFS(NhatKy_ViPham!J:J, NhatKy_ViPham!E:E, "11_Dia", NhatKy_ViPham!F:F, B20, NhatKy_ViPham!C:C, "T34") - SUMIFS(NhatKy_ViPham!K:K, NhatKy_ViPham!E:E, "11_Dia", NhatKy_ViPham!F:F, B20, NhatKy_ViPham!C:C, "T34")</f>
        <v>100</v>
      </c>
      <c r="AZ20" s="6">
        <f>100 + SUMIFS(NhatKy_ViPham!J:J, NhatKy_ViPham!E:E, "11_Dia", NhatKy_ViPham!F:F, B20, NhatKy_ViPham!C:C, "T35") - SUMIFS(NhatKy_ViPham!K:K, NhatKy_ViPham!E:E, "11_Dia", NhatKy_ViPham!F:F, B20, NhatKy_ViPham!C:C, "T35")</f>
        <v>100</v>
      </c>
      <c r="BA20" s="12">
        <f t="shared" si="0"/>
        <v>100</v>
      </c>
      <c r="BB20" s="11" t="s">
        <v>430</v>
      </c>
      <c r="BC20" s="16" t="str">
        <f t="shared" si="1"/>
        <v>Tốt</v>
      </c>
      <c r="BD20" s="15" t="str">
        <f t="shared" si="2"/>
        <v>🟢 BÌNH THƯỜNG</v>
      </c>
    </row>
    <row r="21" spans="1:56" x14ac:dyDescent="0.25">
      <c r="A21" s="4">
        <v>13</v>
      </c>
      <c r="B21" s="10" t="s">
        <v>2001</v>
      </c>
      <c r="C21" s="4" t="s">
        <v>1485</v>
      </c>
      <c r="D21" s="4" t="s">
        <v>429</v>
      </c>
      <c r="E21" s="11" t="s">
        <v>430</v>
      </c>
      <c r="F21" s="7">
        <f>SUMIFS(NhatKy_ViPham!K:K, NhatKy_ViPham!E:E, "11_Dia", NhatKy_ViPham!F:F, B21, NhatKy_ViPham!H:H, "L01")</f>
        <v>0</v>
      </c>
      <c r="G21" s="7">
        <f>SUMIFS(NhatKy_ViPham!K:K, NhatKy_ViPham!E:E, "11_Dia", NhatKy_ViPham!F:F, B21, NhatKy_ViPham!H:H, "L02")</f>
        <v>0</v>
      </c>
      <c r="H21" s="7">
        <f>SUMIFS(NhatKy_ViPham!K:K, NhatKy_ViPham!E:E, "11_Dia", NhatKy_ViPham!F:F, B21, NhatKy_ViPham!H:H, "L03")</f>
        <v>0</v>
      </c>
      <c r="I21" s="7">
        <f>SUMIFS(NhatKy_ViPham!K:K, NhatKy_ViPham!E:E, "11_Dia", NhatKy_ViPham!F:F, B21, NhatKy_ViPham!H:H, "L04")</f>
        <v>0</v>
      </c>
      <c r="J21" s="7">
        <f>SUMIFS(NhatKy_ViPham!K:K, NhatKy_ViPham!E:E, "11_Dia", NhatKy_ViPham!F:F, B21, NhatKy_ViPham!H:H, "L05")</f>
        <v>0</v>
      </c>
      <c r="K21" s="7">
        <f>SUMIFS(NhatKy_ViPham!K:K, NhatKy_ViPham!E:E, "11_Dia", NhatKy_ViPham!F:F, B21, NhatKy_ViPham!H:H, "L06")</f>
        <v>0</v>
      </c>
      <c r="L21" s="7">
        <f>SUMIFS(NhatKy_ViPham!K:K, NhatKy_ViPham!E:E, "11_Dia", NhatKy_ViPham!F:F, B21, NhatKy_ViPham!H:H, "L07")</f>
        <v>0</v>
      </c>
      <c r="M21" s="7">
        <f>SUMIFS(NhatKy_ViPham!K:K, NhatKy_ViPham!E:E, "11_Dia", NhatKy_ViPham!F:F, B21, NhatKy_ViPham!H:H, "L08")</f>
        <v>0</v>
      </c>
      <c r="N21" s="7">
        <f>SUMIFS(NhatKy_ViPham!K:K, NhatKy_ViPham!E:E, "11_Dia", NhatKy_ViPham!F:F, B21, NhatKy_ViPham!H:H, "L09")</f>
        <v>0</v>
      </c>
      <c r="O21" s="7">
        <f>SUMIFS(NhatKy_ViPham!K:K, NhatKy_ViPham!E:E, "11_Dia", NhatKy_ViPham!F:F, B21, NhatKy_ViPham!H:H, "L10")</f>
        <v>0</v>
      </c>
      <c r="P21" s="12">
        <f>SUMIFS(NhatKy_ViPham!J:J, NhatKy_ViPham!E:E, "11_Dia", NhatKy_ViPham!F:F, B21)</f>
        <v>0</v>
      </c>
      <c r="Q21" s="13">
        <f>SUMIFS(NhatKy_ViPham!K:K, NhatKy_ViPham!E:E, "11_Dia", NhatKy_ViPham!F:F, B21)</f>
        <v>0</v>
      </c>
      <c r="R21" s="7">
        <f>100 + SUMIFS(NhatKy_ViPham!J:J, NhatKy_ViPham!E:E, "11_Dia", NhatKy_ViPham!F:F, B21, NhatKy_ViPham!C:C, "T1") - SUMIFS(NhatKy_ViPham!K:K, NhatKy_ViPham!E:E, "11_Dia", NhatKy_ViPham!F:F, B21, NhatKy_ViPham!C:C, "T1")</f>
        <v>100</v>
      </c>
      <c r="S21" s="7">
        <f>100 + SUMIFS(NhatKy_ViPham!J:J, NhatKy_ViPham!E:E, "11_Dia", NhatKy_ViPham!F:F, B21, NhatKy_ViPham!C:C, "T2") - SUMIFS(NhatKy_ViPham!K:K, NhatKy_ViPham!E:E, "11_Dia", NhatKy_ViPham!F:F, B21, NhatKy_ViPham!C:C, "T2")</f>
        <v>100</v>
      </c>
      <c r="T21" s="7">
        <f>100 + SUMIFS(NhatKy_ViPham!J:J, NhatKy_ViPham!E:E, "11_Dia", NhatKy_ViPham!F:F, B21, NhatKy_ViPham!C:C, "T3") - SUMIFS(NhatKy_ViPham!K:K, NhatKy_ViPham!E:E, "11_Dia", NhatKy_ViPham!F:F, B21, NhatKy_ViPham!C:C, "T3")</f>
        <v>100</v>
      </c>
      <c r="U21" s="7">
        <f>100 + SUMIFS(NhatKy_ViPham!J:J, NhatKy_ViPham!E:E, "11_Dia", NhatKy_ViPham!F:F, B21, NhatKy_ViPham!C:C, "T4") - SUMIFS(NhatKy_ViPham!K:K, NhatKy_ViPham!E:E, "11_Dia", NhatKy_ViPham!F:F, B21, NhatKy_ViPham!C:C, "T4")</f>
        <v>100</v>
      </c>
      <c r="V21" s="7">
        <f>100 + SUMIFS(NhatKy_ViPham!J:J, NhatKy_ViPham!E:E, "11_Dia", NhatKy_ViPham!F:F, B21, NhatKy_ViPham!C:C, "T5") - SUMIFS(NhatKy_ViPham!K:K, NhatKy_ViPham!E:E, "11_Dia", NhatKy_ViPham!F:F, B21, NhatKy_ViPham!C:C, "T5")</f>
        <v>100</v>
      </c>
      <c r="W21" s="7">
        <f>100 + SUMIFS(NhatKy_ViPham!J:J, NhatKy_ViPham!E:E, "11_Dia", NhatKy_ViPham!F:F, B21, NhatKy_ViPham!C:C, "T6") - SUMIFS(NhatKy_ViPham!K:K, NhatKy_ViPham!E:E, "11_Dia", NhatKy_ViPham!F:F, B21, NhatKy_ViPham!C:C, "T6")</f>
        <v>100</v>
      </c>
      <c r="X21" s="7">
        <f>100 + SUMIFS(NhatKy_ViPham!J:J, NhatKy_ViPham!E:E, "11_Dia", NhatKy_ViPham!F:F, B21, NhatKy_ViPham!C:C, "T7") - SUMIFS(NhatKy_ViPham!K:K, NhatKy_ViPham!E:E, "11_Dia", NhatKy_ViPham!F:F, B21, NhatKy_ViPham!C:C, "T7")</f>
        <v>100</v>
      </c>
      <c r="Y21" s="7">
        <f>100 + SUMIFS(NhatKy_ViPham!J:J, NhatKy_ViPham!E:E, "11_Dia", NhatKy_ViPham!F:F, B21, NhatKy_ViPham!C:C, "T8") - SUMIFS(NhatKy_ViPham!K:K, NhatKy_ViPham!E:E, "11_Dia", NhatKy_ViPham!F:F, B21, NhatKy_ViPham!C:C, "T8")</f>
        <v>100</v>
      </c>
      <c r="Z21" s="7">
        <f>100 + SUMIFS(NhatKy_ViPham!J:J, NhatKy_ViPham!E:E, "11_Dia", NhatKy_ViPham!F:F, B21, NhatKy_ViPham!C:C, "T9") - SUMIFS(NhatKy_ViPham!K:K, NhatKy_ViPham!E:E, "11_Dia", NhatKy_ViPham!F:F, B21, NhatKy_ViPham!C:C, "T9")</f>
        <v>100</v>
      </c>
      <c r="AA21" s="7">
        <f>100 + SUMIFS(NhatKy_ViPham!J:J, NhatKy_ViPham!E:E, "11_Dia", NhatKy_ViPham!F:F, B21, NhatKy_ViPham!C:C, "T10") - SUMIFS(NhatKy_ViPham!K:K, NhatKy_ViPham!E:E, "11_Dia", NhatKy_ViPham!F:F, B21, NhatKy_ViPham!C:C, "T10")</f>
        <v>100</v>
      </c>
      <c r="AB21" s="7">
        <f>100 + SUMIFS(NhatKy_ViPham!J:J, NhatKy_ViPham!E:E, "11_Dia", NhatKy_ViPham!F:F, B21, NhatKy_ViPham!C:C, "T11") - SUMIFS(NhatKy_ViPham!K:K, NhatKy_ViPham!E:E, "11_Dia", NhatKy_ViPham!F:F, B21, NhatKy_ViPham!C:C, "T11")</f>
        <v>100</v>
      </c>
      <c r="AC21" s="7">
        <f>100 + SUMIFS(NhatKy_ViPham!J:J, NhatKy_ViPham!E:E, "11_Dia", NhatKy_ViPham!F:F, B21, NhatKy_ViPham!C:C, "T12") - SUMIFS(NhatKy_ViPham!K:K, NhatKy_ViPham!E:E, "11_Dia", NhatKy_ViPham!F:F, B21, NhatKy_ViPham!C:C, "T12")</f>
        <v>100</v>
      </c>
      <c r="AD21" s="7">
        <f>100 + SUMIFS(NhatKy_ViPham!J:J, NhatKy_ViPham!E:E, "11_Dia", NhatKy_ViPham!F:F, B21, NhatKy_ViPham!C:C, "T13") - SUMIFS(NhatKy_ViPham!K:K, NhatKy_ViPham!E:E, "11_Dia", NhatKy_ViPham!F:F, B21, NhatKy_ViPham!C:C, "T13")</f>
        <v>100</v>
      </c>
      <c r="AE21" s="7">
        <f>100 + SUMIFS(NhatKy_ViPham!J:J, NhatKy_ViPham!E:E, "11_Dia", NhatKy_ViPham!F:F, B21, NhatKy_ViPham!C:C, "T14") - SUMIFS(NhatKy_ViPham!K:K, NhatKy_ViPham!E:E, "11_Dia", NhatKy_ViPham!F:F, B21, NhatKy_ViPham!C:C, "T14")</f>
        <v>100</v>
      </c>
      <c r="AF21" s="7">
        <f>100 + SUMIFS(NhatKy_ViPham!J:J, NhatKy_ViPham!E:E, "11_Dia", NhatKy_ViPham!F:F, B21, NhatKy_ViPham!C:C, "T15") - SUMIFS(NhatKy_ViPham!K:K, NhatKy_ViPham!E:E, "11_Dia", NhatKy_ViPham!F:F, B21, NhatKy_ViPham!C:C, "T15")</f>
        <v>100</v>
      </c>
      <c r="AG21" s="7">
        <f>100 + SUMIFS(NhatKy_ViPham!J:J, NhatKy_ViPham!E:E, "11_Dia", NhatKy_ViPham!F:F, B21, NhatKy_ViPham!C:C, "T16") - SUMIFS(NhatKy_ViPham!K:K, NhatKy_ViPham!E:E, "11_Dia", NhatKy_ViPham!F:F, B21, NhatKy_ViPham!C:C, "T16")</f>
        <v>100</v>
      </c>
      <c r="AH21" s="7">
        <f>100 + SUMIFS(NhatKy_ViPham!J:J, NhatKy_ViPham!E:E, "11_Dia", NhatKy_ViPham!F:F, B21, NhatKy_ViPham!C:C, "T17") - SUMIFS(NhatKy_ViPham!K:K, NhatKy_ViPham!E:E, "11_Dia", NhatKy_ViPham!F:F, B21, NhatKy_ViPham!C:C, "T17")</f>
        <v>100</v>
      </c>
      <c r="AI21" s="7">
        <f>100 + SUMIFS(NhatKy_ViPham!J:J, NhatKy_ViPham!E:E, "11_Dia", NhatKy_ViPham!F:F, B21, NhatKy_ViPham!C:C, "T18") - SUMIFS(NhatKy_ViPham!K:K, NhatKy_ViPham!E:E, "11_Dia", NhatKy_ViPham!F:F, B21, NhatKy_ViPham!C:C, "T18")</f>
        <v>100</v>
      </c>
      <c r="AJ21" s="7">
        <f>100 + SUMIFS(NhatKy_ViPham!J:J, NhatKy_ViPham!E:E, "11_Dia", NhatKy_ViPham!F:F, B21, NhatKy_ViPham!C:C, "T19") - SUMIFS(NhatKy_ViPham!K:K, NhatKy_ViPham!E:E, "11_Dia", NhatKy_ViPham!F:F, B21, NhatKy_ViPham!C:C, "T19")</f>
        <v>100</v>
      </c>
      <c r="AK21" s="7">
        <f>100 + SUMIFS(NhatKy_ViPham!J:J, NhatKy_ViPham!E:E, "11_Dia", NhatKy_ViPham!F:F, B21, NhatKy_ViPham!C:C, "T20") - SUMIFS(NhatKy_ViPham!K:K, NhatKy_ViPham!E:E, "11_Dia", NhatKy_ViPham!F:F, B21, NhatKy_ViPham!C:C, "T20")</f>
        <v>100</v>
      </c>
      <c r="AL21" s="7">
        <f>100 + SUMIFS(NhatKy_ViPham!J:J, NhatKy_ViPham!E:E, "11_Dia", NhatKy_ViPham!F:F, B21, NhatKy_ViPham!C:C, "T21") - SUMIFS(NhatKy_ViPham!K:K, NhatKy_ViPham!E:E, "11_Dia", NhatKy_ViPham!F:F, B21, NhatKy_ViPham!C:C, "T21")</f>
        <v>100</v>
      </c>
      <c r="AM21" s="7">
        <f>100 + SUMIFS(NhatKy_ViPham!J:J, NhatKy_ViPham!E:E, "11_Dia", NhatKy_ViPham!F:F, B21, NhatKy_ViPham!C:C, "T22") - SUMIFS(NhatKy_ViPham!K:K, NhatKy_ViPham!E:E, "11_Dia", NhatKy_ViPham!F:F, B21, NhatKy_ViPham!C:C, "T22")</f>
        <v>100</v>
      </c>
      <c r="AN21" s="7">
        <f>100 + SUMIFS(NhatKy_ViPham!J:J, NhatKy_ViPham!E:E, "11_Dia", NhatKy_ViPham!F:F, B21, NhatKy_ViPham!C:C, "T23") - SUMIFS(NhatKy_ViPham!K:K, NhatKy_ViPham!E:E, "11_Dia", NhatKy_ViPham!F:F, B21, NhatKy_ViPham!C:C, "T23")</f>
        <v>100</v>
      </c>
      <c r="AO21" s="7">
        <f>100 + SUMIFS(NhatKy_ViPham!J:J, NhatKy_ViPham!E:E, "11_Dia", NhatKy_ViPham!F:F, B21, NhatKy_ViPham!C:C, "T24") - SUMIFS(NhatKy_ViPham!K:K, NhatKy_ViPham!E:E, "11_Dia", NhatKy_ViPham!F:F, B21, NhatKy_ViPham!C:C, "T24")</f>
        <v>100</v>
      </c>
      <c r="AP21" s="7">
        <f>100 + SUMIFS(NhatKy_ViPham!J:J, NhatKy_ViPham!E:E, "11_Dia", NhatKy_ViPham!F:F, B21, NhatKy_ViPham!C:C, "T25") - SUMIFS(NhatKy_ViPham!K:K, NhatKy_ViPham!E:E, "11_Dia", NhatKy_ViPham!F:F, B21, NhatKy_ViPham!C:C, "T25")</f>
        <v>100</v>
      </c>
      <c r="AQ21" s="7">
        <f>100 + SUMIFS(NhatKy_ViPham!J:J, NhatKy_ViPham!E:E, "11_Dia", NhatKy_ViPham!F:F, B21, NhatKy_ViPham!C:C, "T26") - SUMIFS(NhatKy_ViPham!K:K, NhatKy_ViPham!E:E, "11_Dia", NhatKy_ViPham!F:F, B21, NhatKy_ViPham!C:C, "T26")</f>
        <v>100</v>
      </c>
      <c r="AR21" s="7">
        <f>100 + SUMIFS(NhatKy_ViPham!J:J, NhatKy_ViPham!E:E, "11_Dia", NhatKy_ViPham!F:F, B21, NhatKy_ViPham!C:C, "T27") - SUMIFS(NhatKy_ViPham!K:K, NhatKy_ViPham!E:E, "11_Dia", NhatKy_ViPham!F:F, B21, NhatKy_ViPham!C:C, "T27")</f>
        <v>100</v>
      </c>
      <c r="AS21" s="7">
        <f>100 + SUMIFS(NhatKy_ViPham!J:J, NhatKy_ViPham!E:E, "11_Dia", NhatKy_ViPham!F:F, B21, NhatKy_ViPham!C:C, "T28") - SUMIFS(NhatKy_ViPham!K:K, NhatKy_ViPham!E:E, "11_Dia", NhatKy_ViPham!F:F, B21, NhatKy_ViPham!C:C, "T28")</f>
        <v>100</v>
      </c>
      <c r="AT21" s="7">
        <f>100 + SUMIFS(NhatKy_ViPham!J:J, NhatKy_ViPham!E:E, "11_Dia", NhatKy_ViPham!F:F, B21, NhatKy_ViPham!C:C, "T29") - SUMIFS(NhatKy_ViPham!K:K, NhatKy_ViPham!E:E, "11_Dia", NhatKy_ViPham!F:F, B21, NhatKy_ViPham!C:C, "T29")</f>
        <v>100</v>
      </c>
      <c r="AU21" s="7">
        <f>100 + SUMIFS(NhatKy_ViPham!J:J, NhatKy_ViPham!E:E, "11_Dia", NhatKy_ViPham!F:F, B21, NhatKy_ViPham!C:C, "T30") - SUMIFS(NhatKy_ViPham!K:K, NhatKy_ViPham!E:E, "11_Dia", NhatKy_ViPham!F:F, B21, NhatKy_ViPham!C:C, "T30")</f>
        <v>100</v>
      </c>
      <c r="AV21" s="7">
        <f>100 + SUMIFS(NhatKy_ViPham!J:J, NhatKy_ViPham!E:E, "11_Dia", NhatKy_ViPham!F:F, B21, NhatKy_ViPham!C:C, "T31") - SUMIFS(NhatKy_ViPham!K:K, NhatKy_ViPham!E:E, "11_Dia", NhatKy_ViPham!F:F, B21, NhatKy_ViPham!C:C, "T31")</f>
        <v>100</v>
      </c>
      <c r="AW21" s="7">
        <f>100 + SUMIFS(NhatKy_ViPham!J:J, NhatKy_ViPham!E:E, "11_Dia", NhatKy_ViPham!F:F, B21, NhatKy_ViPham!C:C, "T32") - SUMIFS(NhatKy_ViPham!K:K, NhatKy_ViPham!E:E, "11_Dia", NhatKy_ViPham!F:F, B21, NhatKy_ViPham!C:C, "T32")</f>
        <v>100</v>
      </c>
      <c r="AX21" s="7">
        <f>100 + SUMIFS(NhatKy_ViPham!J:J, NhatKy_ViPham!E:E, "11_Dia", NhatKy_ViPham!F:F, B21, NhatKy_ViPham!C:C, "T33") - SUMIFS(NhatKy_ViPham!K:K, NhatKy_ViPham!E:E, "11_Dia", NhatKy_ViPham!F:F, B21, NhatKy_ViPham!C:C, "T33")</f>
        <v>100</v>
      </c>
      <c r="AY21" s="7">
        <f>100 + SUMIFS(NhatKy_ViPham!J:J, NhatKy_ViPham!E:E, "11_Dia", NhatKy_ViPham!F:F, B21, NhatKy_ViPham!C:C, "T34") - SUMIFS(NhatKy_ViPham!K:K, NhatKy_ViPham!E:E, "11_Dia", NhatKy_ViPham!F:F, B21, NhatKy_ViPham!C:C, "T34")</f>
        <v>100</v>
      </c>
      <c r="AZ21" s="7">
        <f>100 + SUMIFS(NhatKy_ViPham!J:J, NhatKy_ViPham!E:E, "11_Dia", NhatKy_ViPham!F:F, B21, NhatKy_ViPham!C:C, "T35") - SUMIFS(NhatKy_ViPham!K:K, NhatKy_ViPham!E:E, "11_Dia", NhatKy_ViPham!F:F, B21, NhatKy_ViPham!C:C, "T35")</f>
        <v>100</v>
      </c>
      <c r="BA21" s="12">
        <f t="shared" si="0"/>
        <v>100</v>
      </c>
      <c r="BB21" s="11" t="s">
        <v>430</v>
      </c>
      <c r="BC21" s="14" t="str">
        <f t="shared" si="1"/>
        <v>Tốt</v>
      </c>
      <c r="BD21" s="10" t="str">
        <f t="shared" si="2"/>
        <v>🟢 BÌNH THƯỜNG</v>
      </c>
    </row>
    <row r="22" spans="1:56" x14ac:dyDescent="0.25">
      <c r="A22" s="5">
        <v>14</v>
      </c>
      <c r="B22" s="15" t="s">
        <v>2002</v>
      </c>
      <c r="C22" s="5" t="s">
        <v>1345</v>
      </c>
      <c r="D22" s="5" t="s">
        <v>429</v>
      </c>
      <c r="E22" s="11" t="s">
        <v>430</v>
      </c>
      <c r="F22" s="6">
        <f>SUMIFS(NhatKy_ViPham!K:K, NhatKy_ViPham!E:E, "11_Dia", NhatKy_ViPham!F:F, B22, NhatKy_ViPham!H:H, "L01")</f>
        <v>0</v>
      </c>
      <c r="G22" s="6">
        <f>SUMIFS(NhatKy_ViPham!K:K, NhatKy_ViPham!E:E, "11_Dia", NhatKy_ViPham!F:F, B22, NhatKy_ViPham!H:H, "L02")</f>
        <v>0</v>
      </c>
      <c r="H22" s="6">
        <f>SUMIFS(NhatKy_ViPham!K:K, NhatKy_ViPham!E:E, "11_Dia", NhatKy_ViPham!F:F, B22, NhatKy_ViPham!H:H, "L03")</f>
        <v>0</v>
      </c>
      <c r="I22" s="6">
        <f>SUMIFS(NhatKy_ViPham!K:K, NhatKy_ViPham!E:E, "11_Dia", NhatKy_ViPham!F:F, B22, NhatKy_ViPham!H:H, "L04")</f>
        <v>0</v>
      </c>
      <c r="J22" s="6">
        <f>SUMIFS(NhatKy_ViPham!K:K, NhatKy_ViPham!E:E, "11_Dia", NhatKy_ViPham!F:F, B22, NhatKy_ViPham!H:H, "L05")</f>
        <v>0</v>
      </c>
      <c r="K22" s="6">
        <f>SUMIFS(NhatKy_ViPham!K:K, NhatKy_ViPham!E:E, "11_Dia", NhatKy_ViPham!F:F, B22, NhatKy_ViPham!H:H, "L06")</f>
        <v>0</v>
      </c>
      <c r="L22" s="6">
        <f>SUMIFS(NhatKy_ViPham!K:K, NhatKy_ViPham!E:E, "11_Dia", NhatKy_ViPham!F:F, B22, NhatKy_ViPham!H:H, "L07")</f>
        <v>0</v>
      </c>
      <c r="M22" s="6">
        <f>SUMIFS(NhatKy_ViPham!K:K, NhatKy_ViPham!E:E, "11_Dia", NhatKy_ViPham!F:F, B22, NhatKy_ViPham!H:H, "L08")</f>
        <v>0</v>
      </c>
      <c r="N22" s="6">
        <f>SUMIFS(NhatKy_ViPham!K:K, NhatKy_ViPham!E:E, "11_Dia", NhatKy_ViPham!F:F, B22, NhatKy_ViPham!H:H, "L09")</f>
        <v>0</v>
      </c>
      <c r="O22" s="6">
        <f>SUMIFS(NhatKy_ViPham!K:K, NhatKy_ViPham!E:E, "11_Dia", NhatKy_ViPham!F:F, B22, NhatKy_ViPham!H:H, "L10")</f>
        <v>0</v>
      </c>
      <c r="P22" s="12">
        <f>SUMIFS(NhatKy_ViPham!J:J, NhatKy_ViPham!E:E, "11_Dia", NhatKy_ViPham!F:F, B22)</f>
        <v>0</v>
      </c>
      <c r="Q22" s="13">
        <f>SUMIFS(NhatKy_ViPham!K:K, NhatKy_ViPham!E:E, "11_Dia", NhatKy_ViPham!F:F, B22)</f>
        <v>0</v>
      </c>
      <c r="R22" s="6">
        <f>100 + SUMIFS(NhatKy_ViPham!J:J, NhatKy_ViPham!E:E, "11_Dia", NhatKy_ViPham!F:F, B22, NhatKy_ViPham!C:C, "T1") - SUMIFS(NhatKy_ViPham!K:K, NhatKy_ViPham!E:E, "11_Dia", NhatKy_ViPham!F:F, B22, NhatKy_ViPham!C:C, "T1")</f>
        <v>100</v>
      </c>
      <c r="S22" s="6">
        <f>100 + SUMIFS(NhatKy_ViPham!J:J, NhatKy_ViPham!E:E, "11_Dia", NhatKy_ViPham!F:F, B22, NhatKy_ViPham!C:C, "T2") - SUMIFS(NhatKy_ViPham!K:K, NhatKy_ViPham!E:E, "11_Dia", NhatKy_ViPham!F:F, B22, NhatKy_ViPham!C:C, "T2")</f>
        <v>100</v>
      </c>
      <c r="T22" s="6">
        <f>100 + SUMIFS(NhatKy_ViPham!J:J, NhatKy_ViPham!E:E, "11_Dia", NhatKy_ViPham!F:F, B22, NhatKy_ViPham!C:C, "T3") - SUMIFS(NhatKy_ViPham!K:K, NhatKy_ViPham!E:E, "11_Dia", NhatKy_ViPham!F:F, B22, NhatKy_ViPham!C:C, "T3")</f>
        <v>100</v>
      </c>
      <c r="U22" s="6">
        <f>100 + SUMIFS(NhatKy_ViPham!J:J, NhatKy_ViPham!E:E, "11_Dia", NhatKy_ViPham!F:F, B22, NhatKy_ViPham!C:C, "T4") - SUMIFS(NhatKy_ViPham!K:K, NhatKy_ViPham!E:E, "11_Dia", NhatKy_ViPham!F:F, B22, NhatKy_ViPham!C:C, "T4")</f>
        <v>100</v>
      </c>
      <c r="V22" s="6">
        <f>100 + SUMIFS(NhatKy_ViPham!J:J, NhatKy_ViPham!E:E, "11_Dia", NhatKy_ViPham!F:F, B22, NhatKy_ViPham!C:C, "T5") - SUMIFS(NhatKy_ViPham!K:K, NhatKy_ViPham!E:E, "11_Dia", NhatKy_ViPham!F:F, B22, NhatKy_ViPham!C:C, "T5")</f>
        <v>100</v>
      </c>
      <c r="W22" s="6">
        <f>100 + SUMIFS(NhatKy_ViPham!J:J, NhatKy_ViPham!E:E, "11_Dia", NhatKy_ViPham!F:F, B22, NhatKy_ViPham!C:C, "T6") - SUMIFS(NhatKy_ViPham!K:K, NhatKy_ViPham!E:E, "11_Dia", NhatKy_ViPham!F:F, B22, NhatKy_ViPham!C:C, "T6")</f>
        <v>100</v>
      </c>
      <c r="X22" s="6">
        <f>100 + SUMIFS(NhatKy_ViPham!J:J, NhatKy_ViPham!E:E, "11_Dia", NhatKy_ViPham!F:F, B22, NhatKy_ViPham!C:C, "T7") - SUMIFS(NhatKy_ViPham!K:K, NhatKy_ViPham!E:E, "11_Dia", NhatKy_ViPham!F:F, B22, NhatKy_ViPham!C:C, "T7")</f>
        <v>100</v>
      </c>
      <c r="Y22" s="6">
        <f>100 + SUMIFS(NhatKy_ViPham!J:J, NhatKy_ViPham!E:E, "11_Dia", NhatKy_ViPham!F:F, B22, NhatKy_ViPham!C:C, "T8") - SUMIFS(NhatKy_ViPham!K:K, NhatKy_ViPham!E:E, "11_Dia", NhatKy_ViPham!F:F, B22, NhatKy_ViPham!C:C, "T8")</f>
        <v>100</v>
      </c>
      <c r="Z22" s="6">
        <f>100 + SUMIFS(NhatKy_ViPham!J:J, NhatKy_ViPham!E:E, "11_Dia", NhatKy_ViPham!F:F, B22, NhatKy_ViPham!C:C, "T9") - SUMIFS(NhatKy_ViPham!K:K, NhatKy_ViPham!E:E, "11_Dia", NhatKy_ViPham!F:F, B22, NhatKy_ViPham!C:C, "T9")</f>
        <v>100</v>
      </c>
      <c r="AA22" s="6">
        <f>100 + SUMIFS(NhatKy_ViPham!J:J, NhatKy_ViPham!E:E, "11_Dia", NhatKy_ViPham!F:F, B22, NhatKy_ViPham!C:C, "T10") - SUMIFS(NhatKy_ViPham!K:K, NhatKy_ViPham!E:E, "11_Dia", NhatKy_ViPham!F:F, B22, NhatKy_ViPham!C:C, "T10")</f>
        <v>100</v>
      </c>
      <c r="AB22" s="6">
        <f>100 + SUMIFS(NhatKy_ViPham!J:J, NhatKy_ViPham!E:E, "11_Dia", NhatKy_ViPham!F:F, B22, NhatKy_ViPham!C:C, "T11") - SUMIFS(NhatKy_ViPham!K:K, NhatKy_ViPham!E:E, "11_Dia", NhatKy_ViPham!F:F, B22, NhatKy_ViPham!C:C, "T11")</f>
        <v>100</v>
      </c>
      <c r="AC22" s="6">
        <f>100 + SUMIFS(NhatKy_ViPham!J:J, NhatKy_ViPham!E:E, "11_Dia", NhatKy_ViPham!F:F, B22, NhatKy_ViPham!C:C, "T12") - SUMIFS(NhatKy_ViPham!K:K, NhatKy_ViPham!E:E, "11_Dia", NhatKy_ViPham!F:F, B22, NhatKy_ViPham!C:C, "T12")</f>
        <v>100</v>
      </c>
      <c r="AD22" s="6">
        <f>100 + SUMIFS(NhatKy_ViPham!J:J, NhatKy_ViPham!E:E, "11_Dia", NhatKy_ViPham!F:F, B22, NhatKy_ViPham!C:C, "T13") - SUMIFS(NhatKy_ViPham!K:K, NhatKy_ViPham!E:E, "11_Dia", NhatKy_ViPham!F:F, B22, NhatKy_ViPham!C:C, "T13")</f>
        <v>100</v>
      </c>
      <c r="AE22" s="6">
        <f>100 + SUMIFS(NhatKy_ViPham!J:J, NhatKy_ViPham!E:E, "11_Dia", NhatKy_ViPham!F:F, B22, NhatKy_ViPham!C:C, "T14") - SUMIFS(NhatKy_ViPham!K:K, NhatKy_ViPham!E:E, "11_Dia", NhatKy_ViPham!F:F, B22, NhatKy_ViPham!C:C, "T14")</f>
        <v>100</v>
      </c>
      <c r="AF22" s="6">
        <f>100 + SUMIFS(NhatKy_ViPham!J:J, NhatKy_ViPham!E:E, "11_Dia", NhatKy_ViPham!F:F, B22, NhatKy_ViPham!C:C, "T15") - SUMIFS(NhatKy_ViPham!K:K, NhatKy_ViPham!E:E, "11_Dia", NhatKy_ViPham!F:F, B22, NhatKy_ViPham!C:C, "T15")</f>
        <v>100</v>
      </c>
      <c r="AG22" s="6">
        <f>100 + SUMIFS(NhatKy_ViPham!J:J, NhatKy_ViPham!E:E, "11_Dia", NhatKy_ViPham!F:F, B22, NhatKy_ViPham!C:C, "T16") - SUMIFS(NhatKy_ViPham!K:K, NhatKy_ViPham!E:E, "11_Dia", NhatKy_ViPham!F:F, B22, NhatKy_ViPham!C:C, "T16")</f>
        <v>100</v>
      </c>
      <c r="AH22" s="6">
        <f>100 + SUMIFS(NhatKy_ViPham!J:J, NhatKy_ViPham!E:E, "11_Dia", NhatKy_ViPham!F:F, B22, NhatKy_ViPham!C:C, "T17") - SUMIFS(NhatKy_ViPham!K:K, NhatKy_ViPham!E:E, "11_Dia", NhatKy_ViPham!F:F, B22, NhatKy_ViPham!C:C, "T17")</f>
        <v>100</v>
      </c>
      <c r="AI22" s="6">
        <f>100 + SUMIFS(NhatKy_ViPham!J:J, NhatKy_ViPham!E:E, "11_Dia", NhatKy_ViPham!F:F, B22, NhatKy_ViPham!C:C, "T18") - SUMIFS(NhatKy_ViPham!K:K, NhatKy_ViPham!E:E, "11_Dia", NhatKy_ViPham!F:F, B22, NhatKy_ViPham!C:C, "T18")</f>
        <v>100</v>
      </c>
      <c r="AJ22" s="6">
        <f>100 + SUMIFS(NhatKy_ViPham!J:J, NhatKy_ViPham!E:E, "11_Dia", NhatKy_ViPham!F:F, B22, NhatKy_ViPham!C:C, "T19") - SUMIFS(NhatKy_ViPham!K:K, NhatKy_ViPham!E:E, "11_Dia", NhatKy_ViPham!F:F, B22, NhatKy_ViPham!C:C, "T19")</f>
        <v>100</v>
      </c>
      <c r="AK22" s="6">
        <f>100 + SUMIFS(NhatKy_ViPham!J:J, NhatKy_ViPham!E:E, "11_Dia", NhatKy_ViPham!F:F, B22, NhatKy_ViPham!C:C, "T20") - SUMIFS(NhatKy_ViPham!K:K, NhatKy_ViPham!E:E, "11_Dia", NhatKy_ViPham!F:F, B22, NhatKy_ViPham!C:C, "T20")</f>
        <v>100</v>
      </c>
      <c r="AL22" s="6">
        <f>100 + SUMIFS(NhatKy_ViPham!J:J, NhatKy_ViPham!E:E, "11_Dia", NhatKy_ViPham!F:F, B22, NhatKy_ViPham!C:C, "T21") - SUMIFS(NhatKy_ViPham!K:K, NhatKy_ViPham!E:E, "11_Dia", NhatKy_ViPham!F:F, B22, NhatKy_ViPham!C:C, "T21")</f>
        <v>100</v>
      </c>
      <c r="AM22" s="6">
        <f>100 + SUMIFS(NhatKy_ViPham!J:J, NhatKy_ViPham!E:E, "11_Dia", NhatKy_ViPham!F:F, B22, NhatKy_ViPham!C:C, "T22") - SUMIFS(NhatKy_ViPham!K:K, NhatKy_ViPham!E:E, "11_Dia", NhatKy_ViPham!F:F, B22, NhatKy_ViPham!C:C, "T22")</f>
        <v>100</v>
      </c>
      <c r="AN22" s="6">
        <f>100 + SUMIFS(NhatKy_ViPham!J:J, NhatKy_ViPham!E:E, "11_Dia", NhatKy_ViPham!F:F, B22, NhatKy_ViPham!C:C, "T23") - SUMIFS(NhatKy_ViPham!K:K, NhatKy_ViPham!E:E, "11_Dia", NhatKy_ViPham!F:F, B22, NhatKy_ViPham!C:C, "T23")</f>
        <v>100</v>
      </c>
      <c r="AO22" s="6">
        <f>100 + SUMIFS(NhatKy_ViPham!J:J, NhatKy_ViPham!E:E, "11_Dia", NhatKy_ViPham!F:F, B22, NhatKy_ViPham!C:C, "T24") - SUMIFS(NhatKy_ViPham!K:K, NhatKy_ViPham!E:E, "11_Dia", NhatKy_ViPham!F:F, B22, NhatKy_ViPham!C:C, "T24")</f>
        <v>100</v>
      </c>
      <c r="AP22" s="6">
        <f>100 + SUMIFS(NhatKy_ViPham!J:J, NhatKy_ViPham!E:E, "11_Dia", NhatKy_ViPham!F:F, B22, NhatKy_ViPham!C:C, "T25") - SUMIFS(NhatKy_ViPham!K:K, NhatKy_ViPham!E:E, "11_Dia", NhatKy_ViPham!F:F, B22, NhatKy_ViPham!C:C, "T25")</f>
        <v>100</v>
      </c>
      <c r="AQ22" s="6">
        <f>100 + SUMIFS(NhatKy_ViPham!J:J, NhatKy_ViPham!E:E, "11_Dia", NhatKy_ViPham!F:F, B22, NhatKy_ViPham!C:C, "T26") - SUMIFS(NhatKy_ViPham!K:K, NhatKy_ViPham!E:E, "11_Dia", NhatKy_ViPham!F:F, B22, NhatKy_ViPham!C:C, "T26")</f>
        <v>100</v>
      </c>
      <c r="AR22" s="6">
        <f>100 + SUMIFS(NhatKy_ViPham!J:J, NhatKy_ViPham!E:E, "11_Dia", NhatKy_ViPham!F:F, B22, NhatKy_ViPham!C:C, "T27") - SUMIFS(NhatKy_ViPham!K:K, NhatKy_ViPham!E:E, "11_Dia", NhatKy_ViPham!F:F, B22, NhatKy_ViPham!C:C, "T27")</f>
        <v>100</v>
      </c>
      <c r="AS22" s="6">
        <f>100 + SUMIFS(NhatKy_ViPham!J:J, NhatKy_ViPham!E:E, "11_Dia", NhatKy_ViPham!F:F, B22, NhatKy_ViPham!C:C, "T28") - SUMIFS(NhatKy_ViPham!K:K, NhatKy_ViPham!E:E, "11_Dia", NhatKy_ViPham!F:F, B22, NhatKy_ViPham!C:C, "T28")</f>
        <v>100</v>
      </c>
      <c r="AT22" s="6">
        <f>100 + SUMIFS(NhatKy_ViPham!J:J, NhatKy_ViPham!E:E, "11_Dia", NhatKy_ViPham!F:F, B22, NhatKy_ViPham!C:C, "T29") - SUMIFS(NhatKy_ViPham!K:K, NhatKy_ViPham!E:E, "11_Dia", NhatKy_ViPham!F:F, B22, NhatKy_ViPham!C:C, "T29")</f>
        <v>100</v>
      </c>
      <c r="AU22" s="6">
        <f>100 + SUMIFS(NhatKy_ViPham!J:J, NhatKy_ViPham!E:E, "11_Dia", NhatKy_ViPham!F:F, B22, NhatKy_ViPham!C:C, "T30") - SUMIFS(NhatKy_ViPham!K:K, NhatKy_ViPham!E:E, "11_Dia", NhatKy_ViPham!F:F, B22, NhatKy_ViPham!C:C, "T30")</f>
        <v>100</v>
      </c>
      <c r="AV22" s="6">
        <f>100 + SUMIFS(NhatKy_ViPham!J:J, NhatKy_ViPham!E:E, "11_Dia", NhatKy_ViPham!F:F, B22, NhatKy_ViPham!C:C, "T31") - SUMIFS(NhatKy_ViPham!K:K, NhatKy_ViPham!E:E, "11_Dia", NhatKy_ViPham!F:F, B22, NhatKy_ViPham!C:C, "T31")</f>
        <v>100</v>
      </c>
      <c r="AW22" s="6">
        <f>100 + SUMIFS(NhatKy_ViPham!J:J, NhatKy_ViPham!E:E, "11_Dia", NhatKy_ViPham!F:F, B22, NhatKy_ViPham!C:C, "T32") - SUMIFS(NhatKy_ViPham!K:K, NhatKy_ViPham!E:E, "11_Dia", NhatKy_ViPham!F:F, B22, NhatKy_ViPham!C:C, "T32")</f>
        <v>100</v>
      </c>
      <c r="AX22" s="6">
        <f>100 + SUMIFS(NhatKy_ViPham!J:J, NhatKy_ViPham!E:E, "11_Dia", NhatKy_ViPham!F:F, B22, NhatKy_ViPham!C:C, "T33") - SUMIFS(NhatKy_ViPham!K:K, NhatKy_ViPham!E:E, "11_Dia", NhatKy_ViPham!F:F, B22, NhatKy_ViPham!C:C, "T33")</f>
        <v>100</v>
      </c>
      <c r="AY22" s="6">
        <f>100 + SUMIFS(NhatKy_ViPham!J:J, NhatKy_ViPham!E:E, "11_Dia", NhatKy_ViPham!F:F, B22, NhatKy_ViPham!C:C, "T34") - SUMIFS(NhatKy_ViPham!K:K, NhatKy_ViPham!E:E, "11_Dia", NhatKy_ViPham!F:F, B22, NhatKy_ViPham!C:C, "T34")</f>
        <v>100</v>
      </c>
      <c r="AZ22" s="6">
        <f>100 + SUMIFS(NhatKy_ViPham!J:J, NhatKy_ViPham!E:E, "11_Dia", NhatKy_ViPham!F:F, B22, NhatKy_ViPham!C:C, "T35") - SUMIFS(NhatKy_ViPham!K:K, NhatKy_ViPham!E:E, "11_Dia", NhatKy_ViPham!F:F, B22, NhatKy_ViPham!C:C, "T35")</f>
        <v>100</v>
      </c>
      <c r="BA22" s="12">
        <f t="shared" si="0"/>
        <v>100</v>
      </c>
      <c r="BB22" s="11" t="s">
        <v>430</v>
      </c>
      <c r="BC22" s="16" t="str">
        <f t="shared" si="1"/>
        <v>Tốt</v>
      </c>
      <c r="BD22" s="15" t="str">
        <f t="shared" si="2"/>
        <v>🟢 BÌNH THƯỜNG</v>
      </c>
    </row>
    <row r="23" spans="1:56" x14ac:dyDescent="0.25">
      <c r="A23" s="4">
        <v>15</v>
      </c>
      <c r="B23" s="10" t="s">
        <v>2003</v>
      </c>
      <c r="C23" s="4" t="s">
        <v>1363</v>
      </c>
      <c r="D23" s="4" t="s">
        <v>429</v>
      </c>
      <c r="E23" s="11" t="s">
        <v>430</v>
      </c>
      <c r="F23" s="7">
        <f>SUMIFS(NhatKy_ViPham!K:K, NhatKy_ViPham!E:E, "11_Dia", NhatKy_ViPham!F:F, B23, NhatKy_ViPham!H:H, "L01")</f>
        <v>0</v>
      </c>
      <c r="G23" s="7">
        <f>SUMIFS(NhatKy_ViPham!K:K, NhatKy_ViPham!E:E, "11_Dia", NhatKy_ViPham!F:F, B23, NhatKy_ViPham!H:H, "L02")</f>
        <v>0</v>
      </c>
      <c r="H23" s="7">
        <f>SUMIFS(NhatKy_ViPham!K:K, NhatKy_ViPham!E:E, "11_Dia", NhatKy_ViPham!F:F, B23, NhatKy_ViPham!H:H, "L03")</f>
        <v>0</v>
      </c>
      <c r="I23" s="7">
        <f>SUMIFS(NhatKy_ViPham!K:K, NhatKy_ViPham!E:E, "11_Dia", NhatKy_ViPham!F:F, B23, NhatKy_ViPham!H:H, "L04")</f>
        <v>0</v>
      </c>
      <c r="J23" s="7">
        <f>SUMIFS(NhatKy_ViPham!K:K, NhatKy_ViPham!E:E, "11_Dia", NhatKy_ViPham!F:F, B23, NhatKy_ViPham!H:H, "L05")</f>
        <v>0</v>
      </c>
      <c r="K23" s="7">
        <f>SUMIFS(NhatKy_ViPham!K:K, NhatKy_ViPham!E:E, "11_Dia", NhatKy_ViPham!F:F, B23, NhatKy_ViPham!H:H, "L06")</f>
        <v>0</v>
      </c>
      <c r="L23" s="7">
        <f>SUMIFS(NhatKy_ViPham!K:K, NhatKy_ViPham!E:E, "11_Dia", NhatKy_ViPham!F:F, B23, NhatKy_ViPham!H:H, "L07")</f>
        <v>0</v>
      </c>
      <c r="M23" s="7">
        <f>SUMIFS(NhatKy_ViPham!K:K, NhatKy_ViPham!E:E, "11_Dia", NhatKy_ViPham!F:F, B23, NhatKy_ViPham!H:H, "L08")</f>
        <v>0</v>
      </c>
      <c r="N23" s="7">
        <f>SUMIFS(NhatKy_ViPham!K:K, NhatKy_ViPham!E:E, "11_Dia", NhatKy_ViPham!F:F, B23, NhatKy_ViPham!H:H, "L09")</f>
        <v>0</v>
      </c>
      <c r="O23" s="7">
        <f>SUMIFS(NhatKy_ViPham!K:K, NhatKy_ViPham!E:E, "11_Dia", NhatKy_ViPham!F:F, B23, NhatKy_ViPham!H:H, "L10")</f>
        <v>0</v>
      </c>
      <c r="P23" s="12">
        <f>SUMIFS(NhatKy_ViPham!J:J, NhatKy_ViPham!E:E, "11_Dia", NhatKy_ViPham!F:F, B23)</f>
        <v>0</v>
      </c>
      <c r="Q23" s="13">
        <f>SUMIFS(NhatKy_ViPham!K:K, NhatKy_ViPham!E:E, "11_Dia", NhatKy_ViPham!F:F, B23)</f>
        <v>0</v>
      </c>
      <c r="R23" s="7">
        <f>100 + SUMIFS(NhatKy_ViPham!J:J, NhatKy_ViPham!E:E, "11_Dia", NhatKy_ViPham!F:F, B23, NhatKy_ViPham!C:C, "T1") - SUMIFS(NhatKy_ViPham!K:K, NhatKy_ViPham!E:E, "11_Dia", NhatKy_ViPham!F:F, B23, NhatKy_ViPham!C:C, "T1")</f>
        <v>100</v>
      </c>
      <c r="S23" s="7">
        <f>100 + SUMIFS(NhatKy_ViPham!J:J, NhatKy_ViPham!E:E, "11_Dia", NhatKy_ViPham!F:F, B23, NhatKy_ViPham!C:C, "T2") - SUMIFS(NhatKy_ViPham!K:K, NhatKy_ViPham!E:E, "11_Dia", NhatKy_ViPham!F:F, B23, NhatKy_ViPham!C:C, "T2")</f>
        <v>100</v>
      </c>
      <c r="T23" s="7">
        <f>100 + SUMIFS(NhatKy_ViPham!J:J, NhatKy_ViPham!E:E, "11_Dia", NhatKy_ViPham!F:F, B23, NhatKy_ViPham!C:C, "T3") - SUMIFS(NhatKy_ViPham!K:K, NhatKy_ViPham!E:E, "11_Dia", NhatKy_ViPham!F:F, B23, NhatKy_ViPham!C:C, "T3")</f>
        <v>100</v>
      </c>
      <c r="U23" s="7">
        <f>100 + SUMIFS(NhatKy_ViPham!J:J, NhatKy_ViPham!E:E, "11_Dia", NhatKy_ViPham!F:F, B23, NhatKy_ViPham!C:C, "T4") - SUMIFS(NhatKy_ViPham!K:K, NhatKy_ViPham!E:E, "11_Dia", NhatKy_ViPham!F:F, B23, NhatKy_ViPham!C:C, "T4")</f>
        <v>100</v>
      </c>
      <c r="V23" s="7">
        <f>100 + SUMIFS(NhatKy_ViPham!J:J, NhatKy_ViPham!E:E, "11_Dia", NhatKy_ViPham!F:F, B23, NhatKy_ViPham!C:C, "T5") - SUMIFS(NhatKy_ViPham!K:K, NhatKy_ViPham!E:E, "11_Dia", NhatKy_ViPham!F:F, B23, NhatKy_ViPham!C:C, "T5")</f>
        <v>100</v>
      </c>
      <c r="W23" s="7">
        <f>100 + SUMIFS(NhatKy_ViPham!J:J, NhatKy_ViPham!E:E, "11_Dia", NhatKy_ViPham!F:F, B23, NhatKy_ViPham!C:C, "T6") - SUMIFS(NhatKy_ViPham!K:K, NhatKy_ViPham!E:E, "11_Dia", NhatKy_ViPham!F:F, B23, NhatKy_ViPham!C:C, "T6")</f>
        <v>100</v>
      </c>
      <c r="X23" s="7">
        <f>100 + SUMIFS(NhatKy_ViPham!J:J, NhatKy_ViPham!E:E, "11_Dia", NhatKy_ViPham!F:F, B23, NhatKy_ViPham!C:C, "T7") - SUMIFS(NhatKy_ViPham!K:K, NhatKy_ViPham!E:E, "11_Dia", NhatKy_ViPham!F:F, B23, NhatKy_ViPham!C:C, "T7")</f>
        <v>100</v>
      </c>
      <c r="Y23" s="7">
        <f>100 + SUMIFS(NhatKy_ViPham!J:J, NhatKy_ViPham!E:E, "11_Dia", NhatKy_ViPham!F:F, B23, NhatKy_ViPham!C:C, "T8") - SUMIFS(NhatKy_ViPham!K:K, NhatKy_ViPham!E:E, "11_Dia", NhatKy_ViPham!F:F, B23, NhatKy_ViPham!C:C, "T8")</f>
        <v>100</v>
      </c>
      <c r="Z23" s="7">
        <f>100 + SUMIFS(NhatKy_ViPham!J:J, NhatKy_ViPham!E:E, "11_Dia", NhatKy_ViPham!F:F, B23, NhatKy_ViPham!C:C, "T9") - SUMIFS(NhatKy_ViPham!K:K, NhatKy_ViPham!E:E, "11_Dia", NhatKy_ViPham!F:F, B23, NhatKy_ViPham!C:C, "T9")</f>
        <v>100</v>
      </c>
      <c r="AA23" s="7">
        <f>100 + SUMIFS(NhatKy_ViPham!J:J, NhatKy_ViPham!E:E, "11_Dia", NhatKy_ViPham!F:F, B23, NhatKy_ViPham!C:C, "T10") - SUMIFS(NhatKy_ViPham!K:K, NhatKy_ViPham!E:E, "11_Dia", NhatKy_ViPham!F:F, B23, NhatKy_ViPham!C:C, "T10")</f>
        <v>100</v>
      </c>
      <c r="AB23" s="7">
        <f>100 + SUMIFS(NhatKy_ViPham!J:J, NhatKy_ViPham!E:E, "11_Dia", NhatKy_ViPham!F:F, B23, NhatKy_ViPham!C:C, "T11") - SUMIFS(NhatKy_ViPham!K:K, NhatKy_ViPham!E:E, "11_Dia", NhatKy_ViPham!F:F, B23, NhatKy_ViPham!C:C, "T11")</f>
        <v>100</v>
      </c>
      <c r="AC23" s="7">
        <f>100 + SUMIFS(NhatKy_ViPham!J:J, NhatKy_ViPham!E:E, "11_Dia", NhatKy_ViPham!F:F, B23, NhatKy_ViPham!C:C, "T12") - SUMIFS(NhatKy_ViPham!K:K, NhatKy_ViPham!E:E, "11_Dia", NhatKy_ViPham!F:F, B23, NhatKy_ViPham!C:C, "T12")</f>
        <v>100</v>
      </c>
      <c r="AD23" s="7">
        <f>100 + SUMIFS(NhatKy_ViPham!J:J, NhatKy_ViPham!E:E, "11_Dia", NhatKy_ViPham!F:F, B23, NhatKy_ViPham!C:C, "T13") - SUMIFS(NhatKy_ViPham!K:K, NhatKy_ViPham!E:E, "11_Dia", NhatKy_ViPham!F:F, B23, NhatKy_ViPham!C:C, "T13")</f>
        <v>100</v>
      </c>
      <c r="AE23" s="7">
        <f>100 + SUMIFS(NhatKy_ViPham!J:J, NhatKy_ViPham!E:E, "11_Dia", NhatKy_ViPham!F:F, B23, NhatKy_ViPham!C:C, "T14") - SUMIFS(NhatKy_ViPham!K:K, NhatKy_ViPham!E:E, "11_Dia", NhatKy_ViPham!F:F, B23, NhatKy_ViPham!C:C, "T14")</f>
        <v>100</v>
      </c>
      <c r="AF23" s="7">
        <f>100 + SUMIFS(NhatKy_ViPham!J:J, NhatKy_ViPham!E:E, "11_Dia", NhatKy_ViPham!F:F, B23, NhatKy_ViPham!C:C, "T15") - SUMIFS(NhatKy_ViPham!K:K, NhatKy_ViPham!E:E, "11_Dia", NhatKy_ViPham!F:F, B23, NhatKy_ViPham!C:C, "T15")</f>
        <v>100</v>
      </c>
      <c r="AG23" s="7">
        <f>100 + SUMIFS(NhatKy_ViPham!J:J, NhatKy_ViPham!E:E, "11_Dia", NhatKy_ViPham!F:F, B23, NhatKy_ViPham!C:C, "T16") - SUMIFS(NhatKy_ViPham!K:K, NhatKy_ViPham!E:E, "11_Dia", NhatKy_ViPham!F:F, B23, NhatKy_ViPham!C:C, "T16")</f>
        <v>100</v>
      </c>
      <c r="AH23" s="7">
        <f>100 + SUMIFS(NhatKy_ViPham!J:J, NhatKy_ViPham!E:E, "11_Dia", NhatKy_ViPham!F:F, B23, NhatKy_ViPham!C:C, "T17") - SUMIFS(NhatKy_ViPham!K:K, NhatKy_ViPham!E:E, "11_Dia", NhatKy_ViPham!F:F, B23, NhatKy_ViPham!C:C, "T17")</f>
        <v>100</v>
      </c>
      <c r="AI23" s="7">
        <f>100 + SUMIFS(NhatKy_ViPham!J:J, NhatKy_ViPham!E:E, "11_Dia", NhatKy_ViPham!F:F, B23, NhatKy_ViPham!C:C, "T18") - SUMIFS(NhatKy_ViPham!K:K, NhatKy_ViPham!E:E, "11_Dia", NhatKy_ViPham!F:F, B23, NhatKy_ViPham!C:C, "T18")</f>
        <v>100</v>
      </c>
      <c r="AJ23" s="7">
        <f>100 + SUMIFS(NhatKy_ViPham!J:J, NhatKy_ViPham!E:E, "11_Dia", NhatKy_ViPham!F:F, B23, NhatKy_ViPham!C:C, "T19") - SUMIFS(NhatKy_ViPham!K:K, NhatKy_ViPham!E:E, "11_Dia", NhatKy_ViPham!F:F, B23, NhatKy_ViPham!C:C, "T19")</f>
        <v>100</v>
      </c>
      <c r="AK23" s="7">
        <f>100 + SUMIFS(NhatKy_ViPham!J:J, NhatKy_ViPham!E:E, "11_Dia", NhatKy_ViPham!F:F, B23, NhatKy_ViPham!C:C, "T20") - SUMIFS(NhatKy_ViPham!K:K, NhatKy_ViPham!E:E, "11_Dia", NhatKy_ViPham!F:F, B23, NhatKy_ViPham!C:C, "T20")</f>
        <v>100</v>
      </c>
      <c r="AL23" s="7">
        <f>100 + SUMIFS(NhatKy_ViPham!J:J, NhatKy_ViPham!E:E, "11_Dia", NhatKy_ViPham!F:F, B23, NhatKy_ViPham!C:C, "T21") - SUMIFS(NhatKy_ViPham!K:K, NhatKy_ViPham!E:E, "11_Dia", NhatKy_ViPham!F:F, B23, NhatKy_ViPham!C:C, "T21")</f>
        <v>100</v>
      </c>
      <c r="AM23" s="7">
        <f>100 + SUMIFS(NhatKy_ViPham!J:J, NhatKy_ViPham!E:E, "11_Dia", NhatKy_ViPham!F:F, B23, NhatKy_ViPham!C:C, "T22") - SUMIFS(NhatKy_ViPham!K:K, NhatKy_ViPham!E:E, "11_Dia", NhatKy_ViPham!F:F, B23, NhatKy_ViPham!C:C, "T22")</f>
        <v>100</v>
      </c>
      <c r="AN23" s="7">
        <f>100 + SUMIFS(NhatKy_ViPham!J:J, NhatKy_ViPham!E:E, "11_Dia", NhatKy_ViPham!F:F, B23, NhatKy_ViPham!C:C, "T23") - SUMIFS(NhatKy_ViPham!K:K, NhatKy_ViPham!E:E, "11_Dia", NhatKy_ViPham!F:F, B23, NhatKy_ViPham!C:C, "T23")</f>
        <v>100</v>
      </c>
      <c r="AO23" s="7">
        <f>100 + SUMIFS(NhatKy_ViPham!J:J, NhatKy_ViPham!E:E, "11_Dia", NhatKy_ViPham!F:F, B23, NhatKy_ViPham!C:C, "T24") - SUMIFS(NhatKy_ViPham!K:K, NhatKy_ViPham!E:E, "11_Dia", NhatKy_ViPham!F:F, B23, NhatKy_ViPham!C:C, "T24")</f>
        <v>100</v>
      </c>
      <c r="AP23" s="7">
        <f>100 + SUMIFS(NhatKy_ViPham!J:J, NhatKy_ViPham!E:E, "11_Dia", NhatKy_ViPham!F:F, B23, NhatKy_ViPham!C:C, "T25") - SUMIFS(NhatKy_ViPham!K:K, NhatKy_ViPham!E:E, "11_Dia", NhatKy_ViPham!F:F, B23, NhatKy_ViPham!C:C, "T25")</f>
        <v>100</v>
      </c>
      <c r="AQ23" s="7">
        <f>100 + SUMIFS(NhatKy_ViPham!J:J, NhatKy_ViPham!E:E, "11_Dia", NhatKy_ViPham!F:F, B23, NhatKy_ViPham!C:C, "T26") - SUMIFS(NhatKy_ViPham!K:K, NhatKy_ViPham!E:E, "11_Dia", NhatKy_ViPham!F:F, B23, NhatKy_ViPham!C:C, "T26")</f>
        <v>100</v>
      </c>
      <c r="AR23" s="7">
        <f>100 + SUMIFS(NhatKy_ViPham!J:J, NhatKy_ViPham!E:E, "11_Dia", NhatKy_ViPham!F:F, B23, NhatKy_ViPham!C:C, "T27") - SUMIFS(NhatKy_ViPham!K:K, NhatKy_ViPham!E:E, "11_Dia", NhatKy_ViPham!F:F, B23, NhatKy_ViPham!C:C, "T27")</f>
        <v>100</v>
      </c>
      <c r="AS23" s="7">
        <f>100 + SUMIFS(NhatKy_ViPham!J:J, NhatKy_ViPham!E:E, "11_Dia", NhatKy_ViPham!F:F, B23, NhatKy_ViPham!C:C, "T28") - SUMIFS(NhatKy_ViPham!K:K, NhatKy_ViPham!E:E, "11_Dia", NhatKy_ViPham!F:F, B23, NhatKy_ViPham!C:C, "T28")</f>
        <v>100</v>
      </c>
      <c r="AT23" s="7">
        <f>100 + SUMIFS(NhatKy_ViPham!J:J, NhatKy_ViPham!E:E, "11_Dia", NhatKy_ViPham!F:F, B23, NhatKy_ViPham!C:C, "T29") - SUMIFS(NhatKy_ViPham!K:K, NhatKy_ViPham!E:E, "11_Dia", NhatKy_ViPham!F:F, B23, NhatKy_ViPham!C:C, "T29")</f>
        <v>100</v>
      </c>
      <c r="AU23" s="7">
        <f>100 + SUMIFS(NhatKy_ViPham!J:J, NhatKy_ViPham!E:E, "11_Dia", NhatKy_ViPham!F:F, B23, NhatKy_ViPham!C:C, "T30") - SUMIFS(NhatKy_ViPham!K:K, NhatKy_ViPham!E:E, "11_Dia", NhatKy_ViPham!F:F, B23, NhatKy_ViPham!C:C, "T30")</f>
        <v>100</v>
      </c>
      <c r="AV23" s="7">
        <f>100 + SUMIFS(NhatKy_ViPham!J:J, NhatKy_ViPham!E:E, "11_Dia", NhatKy_ViPham!F:F, B23, NhatKy_ViPham!C:C, "T31") - SUMIFS(NhatKy_ViPham!K:K, NhatKy_ViPham!E:E, "11_Dia", NhatKy_ViPham!F:F, B23, NhatKy_ViPham!C:C, "T31")</f>
        <v>100</v>
      </c>
      <c r="AW23" s="7">
        <f>100 + SUMIFS(NhatKy_ViPham!J:J, NhatKy_ViPham!E:E, "11_Dia", NhatKy_ViPham!F:F, B23, NhatKy_ViPham!C:C, "T32") - SUMIFS(NhatKy_ViPham!K:K, NhatKy_ViPham!E:E, "11_Dia", NhatKy_ViPham!F:F, B23, NhatKy_ViPham!C:C, "T32")</f>
        <v>100</v>
      </c>
      <c r="AX23" s="7">
        <f>100 + SUMIFS(NhatKy_ViPham!J:J, NhatKy_ViPham!E:E, "11_Dia", NhatKy_ViPham!F:F, B23, NhatKy_ViPham!C:C, "T33") - SUMIFS(NhatKy_ViPham!K:K, NhatKy_ViPham!E:E, "11_Dia", NhatKy_ViPham!F:F, B23, NhatKy_ViPham!C:C, "T33")</f>
        <v>100</v>
      </c>
      <c r="AY23" s="7">
        <f>100 + SUMIFS(NhatKy_ViPham!J:J, NhatKy_ViPham!E:E, "11_Dia", NhatKy_ViPham!F:F, B23, NhatKy_ViPham!C:C, "T34") - SUMIFS(NhatKy_ViPham!K:K, NhatKy_ViPham!E:E, "11_Dia", NhatKy_ViPham!F:F, B23, NhatKy_ViPham!C:C, "T34")</f>
        <v>100</v>
      </c>
      <c r="AZ23" s="7">
        <f>100 + SUMIFS(NhatKy_ViPham!J:J, NhatKy_ViPham!E:E, "11_Dia", NhatKy_ViPham!F:F, B23, NhatKy_ViPham!C:C, "T35") - SUMIFS(NhatKy_ViPham!K:K, NhatKy_ViPham!E:E, "11_Dia", NhatKy_ViPham!F:F, B23, NhatKy_ViPham!C:C, "T35")</f>
        <v>100</v>
      </c>
      <c r="BA23" s="12">
        <f t="shared" si="0"/>
        <v>100</v>
      </c>
      <c r="BB23" s="11" t="s">
        <v>430</v>
      </c>
      <c r="BC23" s="14" t="str">
        <f t="shared" si="1"/>
        <v>Tốt</v>
      </c>
      <c r="BD23" s="10" t="str">
        <f t="shared" si="2"/>
        <v>🟢 BÌNH THƯỜNG</v>
      </c>
    </row>
    <row r="24" spans="1:56" x14ac:dyDescent="0.25">
      <c r="A24" s="5">
        <v>16</v>
      </c>
      <c r="B24" s="15" t="s">
        <v>2004</v>
      </c>
      <c r="C24" s="5" t="s">
        <v>1337</v>
      </c>
      <c r="D24" s="5" t="s">
        <v>429</v>
      </c>
      <c r="E24" s="11" t="s">
        <v>430</v>
      </c>
      <c r="F24" s="6">
        <f>SUMIFS(NhatKy_ViPham!K:K, NhatKy_ViPham!E:E, "11_Dia", NhatKy_ViPham!F:F, B24, NhatKy_ViPham!H:H, "L01")</f>
        <v>0</v>
      </c>
      <c r="G24" s="6">
        <f>SUMIFS(NhatKy_ViPham!K:K, NhatKy_ViPham!E:E, "11_Dia", NhatKy_ViPham!F:F, B24, NhatKy_ViPham!H:H, "L02")</f>
        <v>0</v>
      </c>
      <c r="H24" s="6">
        <f>SUMIFS(NhatKy_ViPham!K:K, NhatKy_ViPham!E:E, "11_Dia", NhatKy_ViPham!F:F, B24, NhatKy_ViPham!H:H, "L03")</f>
        <v>0</v>
      </c>
      <c r="I24" s="6">
        <f>SUMIFS(NhatKy_ViPham!K:K, NhatKy_ViPham!E:E, "11_Dia", NhatKy_ViPham!F:F, B24, NhatKy_ViPham!H:H, "L04")</f>
        <v>0</v>
      </c>
      <c r="J24" s="6">
        <f>SUMIFS(NhatKy_ViPham!K:K, NhatKy_ViPham!E:E, "11_Dia", NhatKy_ViPham!F:F, B24, NhatKy_ViPham!H:H, "L05")</f>
        <v>0</v>
      </c>
      <c r="K24" s="6">
        <f>SUMIFS(NhatKy_ViPham!K:K, NhatKy_ViPham!E:E, "11_Dia", NhatKy_ViPham!F:F, B24, NhatKy_ViPham!H:H, "L06")</f>
        <v>0</v>
      </c>
      <c r="L24" s="6">
        <f>SUMIFS(NhatKy_ViPham!K:K, NhatKy_ViPham!E:E, "11_Dia", NhatKy_ViPham!F:F, B24, NhatKy_ViPham!H:H, "L07")</f>
        <v>0</v>
      </c>
      <c r="M24" s="6">
        <f>SUMIFS(NhatKy_ViPham!K:K, NhatKy_ViPham!E:E, "11_Dia", NhatKy_ViPham!F:F, B24, NhatKy_ViPham!H:H, "L08")</f>
        <v>0</v>
      </c>
      <c r="N24" s="6">
        <f>SUMIFS(NhatKy_ViPham!K:K, NhatKy_ViPham!E:E, "11_Dia", NhatKy_ViPham!F:F, B24, NhatKy_ViPham!H:H, "L09")</f>
        <v>0</v>
      </c>
      <c r="O24" s="6">
        <f>SUMIFS(NhatKy_ViPham!K:K, NhatKy_ViPham!E:E, "11_Dia", NhatKy_ViPham!F:F, B24, NhatKy_ViPham!H:H, "L10")</f>
        <v>0</v>
      </c>
      <c r="P24" s="12">
        <f>SUMIFS(NhatKy_ViPham!J:J, NhatKy_ViPham!E:E, "11_Dia", NhatKy_ViPham!F:F, B24)</f>
        <v>0</v>
      </c>
      <c r="Q24" s="13">
        <f>SUMIFS(NhatKy_ViPham!K:K, NhatKy_ViPham!E:E, "11_Dia", NhatKy_ViPham!F:F, B24)</f>
        <v>0</v>
      </c>
      <c r="R24" s="6">
        <f>100 + SUMIFS(NhatKy_ViPham!J:J, NhatKy_ViPham!E:E, "11_Dia", NhatKy_ViPham!F:F, B24, NhatKy_ViPham!C:C, "T1") - SUMIFS(NhatKy_ViPham!K:K, NhatKy_ViPham!E:E, "11_Dia", NhatKy_ViPham!F:F, B24, NhatKy_ViPham!C:C, "T1")</f>
        <v>100</v>
      </c>
      <c r="S24" s="6">
        <f>100 + SUMIFS(NhatKy_ViPham!J:J, NhatKy_ViPham!E:E, "11_Dia", NhatKy_ViPham!F:F, B24, NhatKy_ViPham!C:C, "T2") - SUMIFS(NhatKy_ViPham!K:K, NhatKy_ViPham!E:E, "11_Dia", NhatKy_ViPham!F:F, B24, NhatKy_ViPham!C:C, "T2")</f>
        <v>100</v>
      </c>
      <c r="T24" s="6">
        <f>100 + SUMIFS(NhatKy_ViPham!J:J, NhatKy_ViPham!E:E, "11_Dia", NhatKy_ViPham!F:F, B24, NhatKy_ViPham!C:C, "T3") - SUMIFS(NhatKy_ViPham!K:K, NhatKy_ViPham!E:E, "11_Dia", NhatKy_ViPham!F:F, B24, NhatKy_ViPham!C:C, "T3")</f>
        <v>100</v>
      </c>
      <c r="U24" s="6">
        <f>100 + SUMIFS(NhatKy_ViPham!J:J, NhatKy_ViPham!E:E, "11_Dia", NhatKy_ViPham!F:F, B24, NhatKy_ViPham!C:C, "T4") - SUMIFS(NhatKy_ViPham!K:K, NhatKy_ViPham!E:E, "11_Dia", NhatKy_ViPham!F:F, B24, NhatKy_ViPham!C:C, "T4")</f>
        <v>100</v>
      </c>
      <c r="V24" s="6">
        <f>100 + SUMIFS(NhatKy_ViPham!J:J, NhatKy_ViPham!E:E, "11_Dia", NhatKy_ViPham!F:F, B24, NhatKy_ViPham!C:C, "T5") - SUMIFS(NhatKy_ViPham!K:K, NhatKy_ViPham!E:E, "11_Dia", NhatKy_ViPham!F:F, B24, NhatKy_ViPham!C:C, "T5")</f>
        <v>100</v>
      </c>
      <c r="W24" s="6">
        <f>100 + SUMIFS(NhatKy_ViPham!J:J, NhatKy_ViPham!E:E, "11_Dia", NhatKy_ViPham!F:F, B24, NhatKy_ViPham!C:C, "T6") - SUMIFS(NhatKy_ViPham!K:K, NhatKy_ViPham!E:E, "11_Dia", NhatKy_ViPham!F:F, B24, NhatKy_ViPham!C:C, "T6")</f>
        <v>100</v>
      </c>
      <c r="X24" s="6">
        <f>100 + SUMIFS(NhatKy_ViPham!J:J, NhatKy_ViPham!E:E, "11_Dia", NhatKy_ViPham!F:F, B24, NhatKy_ViPham!C:C, "T7") - SUMIFS(NhatKy_ViPham!K:K, NhatKy_ViPham!E:E, "11_Dia", NhatKy_ViPham!F:F, B24, NhatKy_ViPham!C:C, "T7")</f>
        <v>100</v>
      </c>
      <c r="Y24" s="6">
        <f>100 + SUMIFS(NhatKy_ViPham!J:J, NhatKy_ViPham!E:E, "11_Dia", NhatKy_ViPham!F:F, B24, NhatKy_ViPham!C:C, "T8") - SUMIFS(NhatKy_ViPham!K:K, NhatKy_ViPham!E:E, "11_Dia", NhatKy_ViPham!F:F, B24, NhatKy_ViPham!C:C, "T8")</f>
        <v>100</v>
      </c>
      <c r="Z24" s="6">
        <f>100 + SUMIFS(NhatKy_ViPham!J:J, NhatKy_ViPham!E:E, "11_Dia", NhatKy_ViPham!F:F, B24, NhatKy_ViPham!C:C, "T9") - SUMIFS(NhatKy_ViPham!K:K, NhatKy_ViPham!E:E, "11_Dia", NhatKy_ViPham!F:F, B24, NhatKy_ViPham!C:C, "T9")</f>
        <v>100</v>
      </c>
      <c r="AA24" s="6">
        <f>100 + SUMIFS(NhatKy_ViPham!J:J, NhatKy_ViPham!E:E, "11_Dia", NhatKy_ViPham!F:F, B24, NhatKy_ViPham!C:C, "T10") - SUMIFS(NhatKy_ViPham!K:K, NhatKy_ViPham!E:E, "11_Dia", NhatKy_ViPham!F:F, B24, NhatKy_ViPham!C:C, "T10")</f>
        <v>100</v>
      </c>
      <c r="AB24" s="6">
        <f>100 + SUMIFS(NhatKy_ViPham!J:J, NhatKy_ViPham!E:E, "11_Dia", NhatKy_ViPham!F:F, B24, NhatKy_ViPham!C:C, "T11") - SUMIFS(NhatKy_ViPham!K:K, NhatKy_ViPham!E:E, "11_Dia", NhatKy_ViPham!F:F, B24, NhatKy_ViPham!C:C, "T11")</f>
        <v>100</v>
      </c>
      <c r="AC24" s="6">
        <f>100 + SUMIFS(NhatKy_ViPham!J:J, NhatKy_ViPham!E:E, "11_Dia", NhatKy_ViPham!F:F, B24, NhatKy_ViPham!C:C, "T12") - SUMIFS(NhatKy_ViPham!K:K, NhatKy_ViPham!E:E, "11_Dia", NhatKy_ViPham!F:F, B24, NhatKy_ViPham!C:C, "T12")</f>
        <v>100</v>
      </c>
      <c r="AD24" s="6">
        <f>100 + SUMIFS(NhatKy_ViPham!J:J, NhatKy_ViPham!E:E, "11_Dia", NhatKy_ViPham!F:F, B24, NhatKy_ViPham!C:C, "T13") - SUMIFS(NhatKy_ViPham!K:K, NhatKy_ViPham!E:E, "11_Dia", NhatKy_ViPham!F:F, B24, NhatKy_ViPham!C:C, "T13")</f>
        <v>100</v>
      </c>
      <c r="AE24" s="6">
        <f>100 + SUMIFS(NhatKy_ViPham!J:J, NhatKy_ViPham!E:E, "11_Dia", NhatKy_ViPham!F:F, B24, NhatKy_ViPham!C:C, "T14") - SUMIFS(NhatKy_ViPham!K:K, NhatKy_ViPham!E:E, "11_Dia", NhatKy_ViPham!F:F, B24, NhatKy_ViPham!C:C, "T14")</f>
        <v>100</v>
      </c>
      <c r="AF24" s="6">
        <f>100 + SUMIFS(NhatKy_ViPham!J:J, NhatKy_ViPham!E:E, "11_Dia", NhatKy_ViPham!F:F, B24, NhatKy_ViPham!C:C, "T15") - SUMIFS(NhatKy_ViPham!K:K, NhatKy_ViPham!E:E, "11_Dia", NhatKy_ViPham!F:F, B24, NhatKy_ViPham!C:C, "T15")</f>
        <v>100</v>
      </c>
      <c r="AG24" s="6">
        <f>100 + SUMIFS(NhatKy_ViPham!J:J, NhatKy_ViPham!E:E, "11_Dia", NhatKy_ViPham!F:F, B24, NhatKy_ViPham!C:C, "T16") - SUMIFS(NhatKy_ViPham!K:K, NhatKy_ViPham!E:E, "11_Dia", NhatKy_ViPham!F:F, B24, NhatKy_ViPham!C:C, "T16")</f>
        <v>100</v>
      </c>
      <c r="AH24" s="6">
        <f>100 + SUMIFS(NhatKy_ViPham!J:J, NhatKy_ViPham!E:E, "11_Dia", NhatKy_ViPham!F:F, B24, NhatKy_ViPham!C:C, "T17") - SUMIFS(NhatKy_ViPham!K:K, NhatKy_ViPham!E:E, "11_Dia", NhatKy_ViPham!F:F, B24, NhatKy_ViPham!C:C, "T17")</f>
        <v>100</v>
      </c>
      <c r="AI24" s="6">
        <f>100 + SUMIFS(NhatKy_ViPham!J:J, NhatKy_ViPham!E:E, "11_Dia", NhatKy_ViPham!F:F, B24, NhatKy_ViPham!C:C, "T18") - SUMIFS(NhatKy_ViPham!K:K, NhatKy_ViPham!E:E, "11_Dia", NhatKy_ViPham!F:F, B24, NhatKy_ViPham!C:C, "T18")</f>
        <v>100</v>
      </c>
      <c r="AJ24" s="6">
        <f>100 + SUMIFS(NhatKy_ViPham!J:J, NhatKy_ViPham!E:E, "11_Dia", NhatKy_ViPham!F:F, B24, NhatKy_ViPham!C:C, "T19") - SUMIFS(NhatKy_ViPham!K:K, NhatKy_ViPham!E:E, "11_Dia", NhatKy_ViPham!F:F, B24, NhatKy_ViPham!C:C, "T19")</f>
        <v>100</v>
      </c>
      <c r="AK24" s="6">
        <f>100 + SUMIFS(NhatKy_ViPham!J:J, NhatKy_ViPham!E:E, "11_Dia", NhatKy_ViPham!F:F, B24, NhatKy_ViPham!C:C, "T20") - SUMIFS(NhatKy_ViPham!K:K, NhatKy_ViPham!E:E, "11_Dia", NhatKy_ViPham!F:F, B24, NhatKy_ViPham!C:C, "T20")</f>
        <v>100</v>
      </c>
      <c r="AL24" s="6">
        <f>100 + SUMIFS(NhatKy_ViPham!J:J, NhatKy_ViPham!E:E, "11_Dia", NhatKy_ViPham!F:F, B24, NhatKy_ViPham!C:C, "T21") - SUMIFS(NhatKy_ViPham!K:K, NhatKy_ViPham!E:E, "11_Dia", NhatKy_ViPham!F:F, B24, NhatKy_ViPham!C:C, "T21")</f>
        <v>100</v>
      </c>
      <c r="AM24" s="6">
        <f>100 + SUMIFS(NhatKy_ViPham!J:J, NhatKy_ViPham!E:E, "11_Dia", NhatKy_ViPham!F:F, B24, NhatKy_ViPham!C:C, "T22") - SUMIFS(NhatKy_ViPham!K:K, NhatKy_ViPham!E:E, "11_Dia", NhatKy_ViPham!F:F, B24, NhatKy_ViPham!C:C, "T22")</f>
        <v>100</v>
      </c>
      <c r="AN24" s="6">
        <f>100 + SUMIFS(NhatKy_ViPham!J:J, NhatKy_ViPham!E:E, "11_Dia", NhatKy_ViPham!F:F, B24, NhatKy_ViPham!C:C, "T23") - SUMIFS(NhatKy_ViPham!K:K, NhatKy_ViPham!E:E, "11_Dia", NhatKy_ViPham!F:F, B24, NhatKy_ViPham!C:C, "T23")</f>
        <v>100</v>
      </c>
      <c r="AO24" s="6">
        <f>100 + SUMIFS(NhatKy_ViPham!J:J, NhatKy_ViPham!E:E, "11_Dia", NhatKy_ViPham!F:F, B24, NhatKy_ViPham!C:C, "T24") - SUMIFS(NhatKy_ViPham!K:K, NhatKy_ViPham!E:E, "11_Dia", NhatKy_ViPham!F:F, B24, NhatKy_ViPham!C:C, "T24")</f>
        <v>100</v>
      </c>
      <c r="AP24" s="6">
        <f>100 + SUMIFS(NhatKy_ViPham!J:J, NhatKy_ViPham!E:E, "11_Dia", NhatKy_ViPham!F:F, B24, NhatKy_ViPham!C:C, "T25") - SUMIFS(NhatKy_ViPham!K:K, NhatKy_ViPham!E:E, "11_Dia", NhatKy_ViPham!F:F, B24, NhatKy_ViPham!C:C, "T25")</f>
        <v>100</v>
      </c>
      <c r="AQ24" s="6">
        <f>100 + SUMIFS(NhatKy_ViPham!J:J, NhatKy_ViPham!E:E, "11_Dia", NhatKy_ViPham!F:F, B24, NhatKy_ViPham!C:C, "T26") - SUMIFS(NhatKy_ViPham!K:K, NhatKy_ViPham!E:E, "11_Dia", NhatKy_ViPham!F:F, B24, NhatKy_ViPham!C:C, "T26")</f>
        <v>100</v>
      </c>
      <c r="AR24" s="6">
        <f>100 + SUMIFS(NhatKy_ViPham!J:J, NhatKy_ViPham!E:E, "11_Dia", NhatKy_ViPham!F:F, B24, NhatKy_ViPham!C:C, "T27") - SUMIFS(NhatKy_ViPham!K:K, NhatKy_ViPham!E:E, "11_Dia", NhatKy_ViPham!F:F, B24, NhatKy_ViPham!C:C, "T27")</f>
        <v>100</v>
      </c>
      <c r="AS24" s="6">
        <f>100 + SUMIFS(NhatKy_ViPham!J:J, NhatKy_ViPham!E:E, "11_Dia", NhatKy_ViPham!F:F, B24, NhatKy_ViPham!C:C, "T28") - SUMIFS(NhatKy_ViPham!K:K, NhatKy_ViPham!E:E, "11_Dia", NhatKy_ViPham!F:F, B24, NhatKy_ViPham!C:C, "T28")</f>
        <v>100</v>
      </c>
      <c r="AT24" s="6">
        <f>100 + SUMIFS(NhatKy_ViPham!J:J, NhatKy_ViPham!E:E, "11_Dia", NhatKy_ViPham!F:F, B24, NhatKy_ViPham!C:C, "T29") - SUMIFS(NhatKy_ViPham!K:K, NhatKy_ViPham!E:E, "11_Dia", NhatKy_ViPham!F:F, B24, NhatKy_ViPham!C:C, "T29")</f>
        <v>100</v>
      </c>
      <c r="AU24" s="6">
        <f>100 + SUMIFS(NhatKy_ViPham!J:J, NhatKy_ViPham!E:E, "11_Dia", NhatKy_ViPham!F:F, B24, NhatKy_ViPham!C:C, "T30") - SUMIFS(NhatKy_ViPham!K:K, NhatKy_ViPham!E:E, "11_Dia", NhatKy_ViPham!F:F, B24, NhatKy_ViPham!C:C, "T30")</f>
        <v>100</v>
      </c>
      <c r="AV24" s="6">
        <f>100 + SUMIFS(NhatKy_ViPham!J:J, NhatKy_ViPham!E:E, "11_Dia", NhatKy_ViPham!F:F, B24, NhatKy_ViPham!C:C, "T31") - SUMIFS(NhatKy_ViPham!K:K, NhatKy_ViPham!E:E, "11_Dia", NhatKy_ViPham!F:F, B24, NhatKy_ViPham!C:C, "T31")</f>
        <v>100</v>
      </c>
      <c r="AW24" s="6">
        <f>100 + SUMIFS(NhatKy_ViPham!J:J, NhatKy_ViPham!E:E, "11_Dia", NhatKy_ViPham!F:F, B24, NhatKy_ViPham!C:C, "T32") - SUMIFS(NhatKy_ViPham!K:K, NhatKy_ViPham!E:E, "11_Dia", NhatKy_ViPham!F:F, B24, NhatKy_ViPham!C:C, "T32")</f>
        <v>100</v>
      </c>
      <c r="AX24" s="6">
        <f>100 + SUMIFS(NhatKy_ViPham!J:J, NhatKy_ViPham!E:E, "11_Dia", NhatKy_ViPham!F:F, B24, NhatKy_ViPham!C:C, "T33") - SUMIFS(NhatKy_ViPham!K:K, NhatKy_ViPham!E:E, "11_Dia", NhatKy_ViPham!F:F, B24, NhatKy_ViPham!C:C, "T33")</f>
        <v>100</v>
      </c>
      <c r="AY24" s="6">
        <f>100 + SUMIFS(NhatKy_ViPham!J:J, NhatKy_ViPham!E:E, "11_Dia", NhatKy_ViPham!F:F, B24, NhatKy_ViPham!C:C, "T34") - SUMIFS(NhatKy_ViPham!K:K, NhatKy_ViPham!E:E, "11_Dia", NhatKy_ViPham!F:F, B24, NhatKy_ViPham!C:C, "T34")</f>
        <v>100</v>
      </c>
      <c r="AZ24" s="6">
        <f>100 + SUMIFS(NhatKy_ViPham!J:J, NhatKy_ViPham!E:E, "11_Dia", NhatKy_ViPham!F:F, B24, NhatKy_ViPham!C:C, "T35") - SUMIFS(NhatKy_ViPham!K:K, NhatKy_ViPham!E:E, "11_Dia", NhatKy_ViPham!F:F, B24, NhatKy_ViPham!C:C, "T35")</f>
        <v>100</v>
      </c>
      <c r="BA24" s="12">
        <f t="shared" si="0"/>
        <v>100</v>
      </c>
      <c r="BB24" s="11" t="s">
        <v>430</v>
      </c>
      <c r="BC24" s="16" t="str">
        <f t="shared" si="1"/>
        <v>Tốt</v>
      </c>
      <c r="BD24" s="15" t="str">
        <f t="shared" si="2"/>
        <v>🟢 BÌNH THƯỜNG</v>
      </c>
    </row>
    <row r="25" spans="1:56" x14ac:dyDescent="0.25">
      <c r="A25" s="4">
        <v>17</v>
      </c>
      <c r="B25" s="10" t="s">
        <v>2005</v>
      </c>
      <c r="C25" s="4" t="s">
        <v>1393</v>
      </c>
      <c r="D25" s="4" t="s">
        <v>429</v>
      </c>
      <c r="E25" s="11" t="s">
        <v>430</v>
      </c>
      <c r="F25" s="7">
        <f>SUMIFS(NhatKy_ViPham!K:K, NhatKy_ViPham!E:E, "11_Dia", NhatKy_ViPham!F:F, B25, NhatKy_ViPham!H:H, "L01")</f>
        <v>0</v>
      </c>
      <c r="G25" s="7">
        <f>SUMIFS(NhatKy_ViPham!K:K, NhatKy_ViPham!E:E, "11_Dia", NhatKy_ViPham!F:F, B25, NhatKy_ViPham!H:H, "L02")</f>
        <v>0</v>
      </c>
      <c r="H25" s="7">
        <f>SUMIFS(NhatKy_ViPham!K:K, NhatKy_ViPham!E:E, "11_Dia", NhatKy_ViPham!F:F, B25, NhatKy_ViPham!H:H, "L03")</f>
        <v>0</v>
      </c>
      <c r="I25" s="7">
        <f>SUMIFS(NhatKy_ViPham!K:K, NhatKy_ViPham!E:E, "11_Dia", NhatKy_ViPham!F:F, B25, NhatKy_ViPham!H:H, "L04")</f>
        <v>0</v>
      </c>
      <c r="J25" s="7">
        <f>SUMIFS(NhatKy_ViPham!K:K, NhatKy_ViPham!E:E, "11_Dia", NhatKy_ViPham!F:F, B25, NhatKy_ViPham!H:H, "L05")</f>
        <v>0</v>
      </c>
      <c r="K25" s="7">
        <f>SUMIFS(NhatKy_ViPham!K:K, NhatKy_ViPham!E:E, "11_Dia", NhatKy_ViPham!F:F, B25, NhatKy_ViPham!H:H, "L06")</f>
        <v>0</v>
      </c>
      <c r="L25" s="7">
        <f>SUMIFS(NhatKy_ViPham!K:K, NhatKy_ViPham!E:E, "11_Dia", NhatKy_ViPham!F:F, B25, NhatKy_ViPham!H:H, "L07")</f>
        <v>0</v>
      </c>
      <c r="M25" s="7">
        <f>SUMIFS(NhatKy_ViPham!K:K, NhatKy_ViPham!E:E, "11_Dia", NhatKy_ViPham!F:F, B25, NhatKy_ViPham!H:H, "L08")</f>
        <v>0</v>
      </c>
      <c r="N25" s="7">
        <f>SUMIFS(NhatKy_ViPham!K:K, NhatKy_ViPham!E:E, "11_Dia", NhatKy_ViPham!F:F, B25, NhatKy_ViPham!H:H, "L09")</f>
        <v>0</v>
      </c>
      <c r="O25" s="7">
        <f>SUMIFS(NhatKy_ViPham!K:K, NhatKy_ViPham!E:E, "11_Dia", NhatKy_ViPham!F:F, B25, NhatKy_ViPham!H:H, "L10")</f>
        <v>0</v>
      </c>
      <c r="P25" s="12">
        <f>SUMIFS(NhatKy_ViPham!J:J, NhatKy_ViPham!E:E, "11_Dia", NhatKy_ViPham!F:F, B25)</f>
        <v>0</v>
      </c>
      <c r="Q25" s="13">
        <f>SUMIFS(NhatKy_ViPham!K:K, NhatKy_ViPham!E:E, "11_Dia", NhatKy_ViPham!F:F, B25)</f>
        <v>0</v>
      </c>
      <c r="R25" s="7">
        <f>100 + SUMIFS(NhatKy_ViPham!J:J, NhatKy_ViPham!E:E, "11_Dia", NhatKy_ViPham!F:F, B25, NhatKy_ViPham!C:C, "T1") - SUMIFS(NhatKy_ViPham!K:K, NhatKy_ViPham!E:E, "11_Dia", NhatKy_ViPham!F:F, B25, NhatKy_ViPham!C:C, "T1")</f>
        <v>100</v>
      </c>
      <c r="S25" s="7">
        <f>100 + SUMIFS(NhatKy_ViPham!J:J, NhatKy_ViPham!E:E, "11_Dia", NhatKy_ViPham!F:F, B25, NhatKy_ViPham!C:C, "T2") - SUMIFS(NhatKy_ViPham!K:K, NhatKy_ViPham!E:E, "11_Dia", NhatKy_ViPham!F:F, B25, NhatKy_ViPham!C:C, "T2")</f>
        <v>100</v>
      </c>
      <c r="T25" s="7">
        <f>100 + SUMIFS(NhatKy_ViPham!J:J, NhatKy_ViPham!E:E, "11_Dia", NhatKy_ViPham!F:F, B25, NhatKy_ViPham!C:C, "T3") - SUMIFS(NhatKy_ViPham!K:K, NhatKy_ViPham!E:E, "11_Dia", NhatKy_ViPham!F:F, B25, NhatKy_ViPham!C:C, "T3")</f>
        <v>100</v>
      </c>
      <c r="U25" s="7">
        <f>100 + SUMIFS(NhatKy_ViPham!J:J, NhatKy_ViPham!E:E, "11_Dia", NhatKy_ViPham!F:F, B25, NhatKy_ViPham!C:C, "T4") - SUMIFS(NhatKy_ViPham!K:K, NhatKy_ViPham!E:E, "11_Dia", NhatKy_ViPham!F:F, B25, NhatKy_ViPham!C:C, "T4")</f>
        <v>100</v>
      </c>
      <c r="V25" s="7">
        <f>100 + SUMIFS(NhatKy_ViPham!J:J, NhatKy_ViPham!E:E, "11_Dia", NhatKy_ViPham!F:F, B25, NhatKy_ViPham!C:C, "T5") - SUMIFS(NhatKy_ViPham!K:K, NhatKy_ViPham!E:E, "11_Dia", NhatKy_ViPham!F:F, B25, NhatKy_ViPham!C:C, "T5")</f>
        <v>100</v>
      </c>
      <c r="W25" s="7">
        <f>100 + SUMIFS(NhatKy_ViPham!J:J, NhatKy_ViPham!E:E, "11_Dia", NhatKy_ViPham!F:F, B25, NhatKy_ViPham!C:C, "T6") - SUMIFS(NhatKy_ViPham!K:K, NhatKy_ViPham!E:E, "11_Dia", NhatKy_ViPham!F:F, B25, NhatKy_ViPham!C:C, "T6")</f>
        <v>100</v>
      </c>
      <c r="X25" s="7">
        <f>100 + SUMIFS(NhatKy_ViPham!J:J, NhatKy_ViPham!E:E, "11_Dia", NhatKy_ViPham!F:F, B25, NhatKy_ViPham!C:C, "T7") - SUMIFS(NhatKy_ViPham!K:K, NhatKy_ViPham!E:E, "11_Dia", NhatKy_ViPham!F:F, B25, NhatKy_ViPham!C:C, "T7")</f>
        <v>100</v>
      </c>
      <c r="Y25" s="7">
        <f>100 + SUMIFS(NhatKy_ViPham!J:J, NhatKy_ViPham!E:E, "11_Dia", NhatKy_ViPham!F:F, B25, NhatKy_ViPham!C:C, "T8") - SUMIFS(NhatKy_ViPham!K:K, NhatKy_ViPham!E:E, "11_Dia", NhatKy_ViPham!F:F, B25, NhatKy_ViPham!C:C, "T8")</f>
        <v>100</v>
      </c>
      <c r="Z25" s="7">
        <f>100 + SUMIFS(NhatKy_ViPham!J:J, NhatKy_ViPham!E:E, "11_Dia", NhatKy_ViPham!F:F, B25, NhatKy_ViPham!C:C, "T9") - SUMIFS(NhatKy_ViPham!K:K, NhatKy_ViPham!E:E, "11_Dia", NhatKy_ViPham!F:F, B25, NhatKy_ViPham!C:C, "T9")</f>
        <v>100</v>
      </c>
      <c r="AA25" s="7">
        <f>100 + SUMIFS(NhatKy_ViPham!J:J, NhatKy_ViPham!E:E, "11_Dia", NhatKy_ViPham!F:F, B25, NhatKy_ViPham!C:C, "T10") - SUMIFS(NhatKy_ViPham!K:K, NhatKy_ViPham!E:E, "11_Dia", NhatKy_ViPham!F:F, B25, NhatKy_ViPham!C:C, "T10")</f>
        <v>100</v>
      </c>
      <c r="AB25" s="7">
        <f>100 + SUMIFS(NhatKy_ViPham!J:J, NhatKy_ViPham!E:E, "11_Dia", NhatKy_ViPham!F:F, B25, NhatKy_ViPham!C:C, "T11") - SUMIFS(NhatKy_ViPham!K:K, NhatKy_ViPham!E:E, "11_Dia", NhatKy_ViPham!F:F, B25, NhatKy_ViPham!C:C, "T11")</f>
        <v>100</v>
      </c>
      <c r="AC25" s="7">
        <f>100 + SUMIFS(NhatKy_ViPham!J:J, NhatKy_ViPham!E:E, "11_Dia", NhatKy_ViPham!F:F, B25, NhatKy_ViPham!C:C, "T12") - SUMIFS(NhatKy_ViPham!K:K, NhatKy_ViPham!E:E, "11_Dia", NhatKy_ViPham!F:F, B25, NhatKy_ViPham!C:C, "T12")</f>
        <v>100</v>
      </c>
      <c r="AD25" s="7">
        <f>100 + SUMIFS(NhatKy_ViPham!J:J, NhatKy_ViPham!E:E, "11_Dia", NhatKy_ViPham!F:F, B25, NhatKy_ViPham!C:C, "T13") - SUMIFS(NhatKy_ViPham!K:K, NhatKy_ViPham!E:E, "11_Dia", NhatKy_ViPham!F:F, B25, NhatKy_ViPham!C:C, "T13")</f>
        <v>100</v>
      </c>
      <c r="AE25" s="7">
        <f>100 + SUMIFS(NhatKy_ViPham!J:J, NhatKy_ViPham!E:E, "11_Dia", NhatKy_ViPham!F:F, B25, NhatKy_ViPham!C:C, "T14") - SUMIFS(NhatKy_ViPham!K:K, NhatKy_ViPham!E:E, "11_Dia", NhatKy_ViPham!F:F, B25, NhatKy_ViPham!C:C, "T14")</f>
        <v>100</v>
      </c>
      <c r="AF25" s="7">
        <f>100 + SUMIFS(NhatKy_ViPham!J:J, NhatKy_ViPham!E:E, "11_Dia", NhatKy_ViPham!F:F, B25, NhatKy_ViPham!C:C, "T15") - SUMIFS(NhatKy_ViPham!K:K, NhatKy_ViPham!E:E, "11_Dia", NhatKy_ViPham!F:F, B25, NhatKy_ViPham!C:C, "T15")</f>
        <v>100</v>
      </c>
      <c r="AG25" s="7">
        <f>100 + SUMIFS(NhatKy_ViPham!J:J, NhatKy_ViPham!E:E, "11_Dia", NhatKy_ViPham!F:F, B25, NhatKy_ViPham!C:C, "T16") - SUMIFS(NhatKy_ViPham!K:K, NhatKy_ViPham!E:E, "11_Dia", NhatKy_ViPham!F:F, B25, NhatKy_ViPham!C:C, "T16")</f>
        <v>100</v>
      </c>
      <c r="AH25" s="7">
        <f>100 + SUMIFS(NhatKy_ViPham!J:J, NhatKy_ViPham!E:E, "11_Dia", NhatKy_ViPham!F:F, B25, NhatKy_ViPham!C:C, "T17") - SUMIFS(NhatKy_ViPham!K:K, NhatKy_ViPham!E:E, "11_Dia", NhatKy_ViPham!F:F, B25, NhatKy_ViPham!C:C, "T17")</f>
        <v>100</v>
      </c>
      <c r="AI25" s="7">
        <f>100 + SUMIFS(NhatKy_ViPham!J:J, NhatKy_ViPham!E:E, "11_Dia", NhatKy_ViPham!F:F, B25, NhatKy_ViPham!C:C, "T18") - SUMIFS(NhatKy_ViPham!K:K, NhatKy_ViPham!E:E, "11_Dia", NhatKy_ViPham!F:F, B25, NhatKy_ViPham!C:C, "T18")</f>
        <v>100</v>
      </c>
      <c r="AJ25" s="7">
        <f>100 + SUMIFS(NhatKy_ViPham!J:J, NhatKy_ViPham!E:E, "11_Dia", NhatKy_ViPham!F:F, B25, NhatKy_ViPham!C:C, "T19") - SUMIFS(NhatKy_ViPham!K:K, NhatKy_ViPham!E:E, "11_Dia", NhatKy_ViPham!F:F, B25, NhatKy_ViPham!C:C, "T19")</f>
        <v>100</v>
      </c>
      <c r="AK25" s="7">
        <f>100 + SUMIFS(NhatKy_ViPham!J:J, NhatKy_ViPham!E:E, "11_Dia", NhatKy_ViPham!F:F, B25, NhatKy_ViPham!C:C, "T20") - SUMIFS(NhatKy_ViPham!K:K, NhatKy_ViPham!E:E, "11_Dia", NhatKy_ViPham!F:F, B25, NhatKy_ViPham!C:C, "T20")</f>
        <v>100</v>
      </c>
      <c r="AL25" s="7">
        <f>100 + SUMIFS(NhatKy_ViPham!J:J, NhatKy_ViPham!E:E, "11_Dia", NhatKy_ViPham!F:F, B25, NhatKy_ViPham!C:C, "T21") - SUMIFS(NhatKy_ViPham!K:K, NhatKy_ViPham!E:E, "11_Dia", NhatKy_ViPham!F:F, B25, NhatKy_ViPham!C:C, "T21")</f>
        <v>100</v>
      </c>
      <c r="AM25" s="7">
        <f>100 + SUMIFS(NhatKy_ViPham!J:J, NhatKy_ViPham!E:E, "11_Dia", NhatKy_ViPham!F:F, B25, NhatKy_ViPham!C:C, "T22") - SUMIFS(NhatKy_ViPham!K:K, NhatKy_ViPham!E:E, "11_Dia", NhatKy_ViPham!F:F, B25, NhatKy_ViPham!C:C, "T22")</f>
        <v>100</v>
      </c>
      <c r="AN25" s="7">
        <f>100 + SUMIFS(NhatKy_ViPham!J:J, NhatKy_ViPham!E:E, "11_Dia", NhatKy_ViPham!F:F, B25, NhatKy_ViPham!C:C, "T23") - SUMIFS(NhatKy_ViPham!K:K, NhatKy_ViPham!E:E, "11_Dia", NhatKy_ViPham!F:F, B25, NhatKy_ViPham!C:C, "T23")</f>
        <v>100</v>
      </c>
      <c r="AO25" s="7">
        <f>100 + SUMIFS(NhatKy_ViPham!J:J, NhatKy_ViPham!E:E, "11_Dia", NhatKy_ViPham!F:F, B25, NhatKy_ViPham!C:C, "T24") - SUMIFS(NhatKy_ViPham!K:K, NhatKy_ViPham!E:E, "11_Dia", NhatKy_ViPham!F:F, B25, NhatKy_ViPham!C:C, "T24")</f>
        <v>100</v>
      </c>
      <c r="AP25" s="7">
        <f>100 + SUMIFS(NhatKy_ViPham!J:J, NhatKy_ViPham!E:E, "11_Dia", NhatKy_ViPham!F:F, B25, NhatKy_ViPham!C:C, "T25") - SUMIFS(NhatKy_ViPham!K:K, NhatKy_ViPham!E:E, "11_Dia", NhatKy_ViPham!F:F, B25, NhatKy_ViPham!C:C, "T25")</f>
        <v>100</v>
      </c>
      <c r="AQ25" s="7">
        <f>100 + SUMIFS(NhatKy_ViPham!J:J, NhatKy_ViPham!E:E, "11_Dia", NhatKy_ViPham!F:F, B25, NhatKy_ViPham!C:C, "T26") - SUMIFS(NhatKy_ViPham!K:K, NhatKy_ViPham!E:E, "11_Dia", NhatKy_ViPham!F:F, B25, NhatKy_ViPham!C:C, "T26")</f>
        <v>100</v>
      </c>
      <c r="AR25" s="7">
        <f>100 + SUMIFS(NhatKy_ViPham!J:J, NhatKy_ViPham!E:E, "11_Dia", NhatKy_ViPham!F:F, B25, NhatKy_ViPham!C:C, "T27") - SUMIFS(NhatKy_ViPham!K:K, NhatKy_ViPham!E:E, "11_Dia", NhatKy_ViPham!F:F, B25, NhatKy_ViPham!C:C, "T27")</f>
        <v>100</v>
      </c>
      <c r="AS25" s="7">
        <f>100 + SUMIFS(NhatKy_ViPham!J:J, NhatKy_ViPham!E:E, "11_Dia", NhatKy_ViPham!F:F, B25, NhatKy_ViPham!C:C, "T28") - SUMIFS(NhatKy_ViPham!K:K, NhatKy_ViPham!E:E, "11_Dia", NhatKy_ViPham!F:F, B25, NhatKy_ViPham!C:C, "T28")</f>
        <v>100</v>
      </c>
      <c r="AT25" s="7">
        <f>100 + SUMIFS(NhatKy_ViPham!J:J, NhatKy_ViPham!E:E, "11_Dia", NhatKy_ViPham!F:F, B25, NhatKy_ViPham!C:C, "T29") - SUMIFS(NhatKy_ViPham!K:K, NhatKy_ViPham!E:E, "11_Dia", NhatKy_ViPham!F:F, B25, NhatKy_ViPham!C:C, "T29")</f>
        <v>100</v>
      </c>
      <c r="AU25" s="7">
        <f>100 + SUMIFS(NhatKy_ViPham!J:J, NhatKy_ViPham!E:E, "11_Dia", NhatKy_ViPham!F:F, B25, NhatKy_ViPham!C:C, "T30") - SUMIFS(NhatKy_ViPham!K:K, NhatKy_ViPham!E:E, "11_Dia", NhatKy_ViPham!F:F, B25, NhatKy_ViPham!C:C, "T30")</f>
        <v>100</v>
      </c>
      <c r="AV25" s="7">
        <f>100 + SUMIFS(NhatKy_ViPham!J:J, NhatKy_ViPham!E:E, "11_Dia", NhatKy_ViPham!F:F, B25, NhatKy_ViPham!C:C, "T31") - SUMIFS(NhatKy_ViPham!K:K, NhatKy_ViPham!E:E, "11_Dia", NhatKy_ViPham!F:F, B25, NhatKy_ViPham!C:C, "T31")</f>
        <v>100</v>
      </c>
      <c r="AW25" s="7">
        <f>100 + SUMIFS(NhatKy_ViPham!J:J, NhatKy_ViPham!E:E, "11_Dia", NhatKy_ViPham!F:F, B25, NhatKy_ViPham!C:C, "T32") - SUMIFS(NhatKy_ViPham!K:K, NhatKy_ViPham!E:E, "11_Dia", NhatKy_ViPham!F:F, B25, NhatKy_ViPham!C:C, "T32")</f>
        <v>100</v>
      </c>
      <c r="AX25" s="7">
        <f>100 + SUMIFS(NhatKy_ViPham!J:J, NhatKy_ViPham!E:E, "11_Dia", NhatKy_ViPham!F:F, B25, NhatKy_ViPham!C:C, "T33") - SUMIFS(NhatKy_ViPham!K:K, NhatKy_ViPham!E:E, "11_Dia", NhatKy_ViPham!F:F, B25, NhatKy_ViPham!C:C, "T33")</f>
        <v>100</v>
      </c>
      <c r="AY25" s="7">
        <f>100 + SUMIFS(NhatKy_ViPham!J:J, NhatKy_ViPham!E:E, "11_Dia", NhatKy_ViPham!F:F, B25, NhatKy_ViPham!C:C, "T34") - SUMIFS(NhatKy_ViPham!K:K, NhatKy_ViPham!E:E, "11_Dia", NhatKy_ViPham!F:F, B25, NhatKy_ViPham!C:C, "T34")</f>
        <v>100</v>
      </c>
      <c r="AZ25" s="7">
        <f>100 + SUMIFS(NhatKy_ViPham!J:J, NhatKy_ViPham!E:E, "11_Dia", NhatKy_ViPham!F:F, B25, NhatKy_ViPham!C:C, "T35") - SUMIFS(NhatKy_ViPham!K:K, NhatKy_ViPham!E:E, "11_Dia", NhatKy_ViPham!F:F, B25, NhatKy_ViPham!C:C, "T35")</f>
        <v>100</v>
      </c>
      <c r="BA25" s="12">
        <f t="shared" si="0"/>
        <v>100</v>
      </c>
      <c r="BB25" s="11" t="s">
        <v>430</v>
      </c>
      <c r="BC25" s="14" t="str">
        <f t="shared" si="1"/>
        <v>Tốt</v>
      </c>
      <c r="BD25" s="10" t="str">
        <f t="shared" si="2"/>
        <v>🟢 BÌNH THƯỜNG</v>
      </c>
    </row>
    <row r="26" spans="1:56" x14ac:dyDescent="0.25">
      <c r="A26" s="5">
        <v>18</v>
      </c>
      <c r="B26" s="15" t="s">
        <v>2006</v>
      </c>
      <c r="C26" s="5" t="s">
        <v>1592</v>
      </c>
      <c r="D26" s="5" t="s">
        <v>429</v>
      </c>
      <c r="E26" s="11" t="s">
        <v>430</v>
      </c>
      <c r="F26" s="6">
        <f>SUMIFS(NhatKy_ViPham!K:K, NhatKy_ViPham!E:E, "11_Dia", NhatKy_ViPham!F:F, B26, NhatKy_ViPham!H:H, "L01")</f>
        <v>0</v>
      </c>
      <c r="G26" s="6">
        <f>SUMIFS(NhatKy_ViPham!K:K, NhatKy_ViPham!E:E, "11_Dia", NhatKy_ViPham!F:F, B26, NhatKy_ViPham!H:H, "L02")</f>
        <v>0</v>
      </c>
      <c r="H26" s="6">
        <f>SUMIFS(NhatKy_ViPham!K:K, NhatKy_ViPham!E:E, "11_Dia", NhatKy_ViPham!F:F, B26, NhatKy_ViPham!H:H, "L03")</f>
        <v>0</v>
      </c>
      <c r="I26" s="6">
        <f>SUMIFS(NhatKy_ViPham!K:K, NhatKy_ViPham!E:E, "11_Dia", NhatKy_ViPham!F:F, B26, NhatKy_ViPham!H:H, "L04")</f>
        <v>0</v>
      </c>
      <c r="J26" s="6">
        <f>SUMIFS(NhatKy_ViPham!K:K, NhatKy_ViPham!E:E, "11_Dia", NhatKy_ViPham!F:F, B26, NhatKy_ViPham!H:H, "L05")</f>
        <v>0</v>
      </c>
      <c r="K26" s="6">
        <f>SUMIFS(NhatKy_ViPham!K:K, NhatKy_ViPham!E:E, "11_Dia", NhatKy_ViPham!F:F, B26, NhatKy_ViPham!H:H, "L06")</f>
        <v>0</v>
      </c>
      <c r="L26" s="6">
        <f>SUMIFS(NhatKy_ViPham!K:K, NhatKy_ViPham!E:E, "11_Dia", NhatKy_ViPham!F:F, B26, NhatKy_ViPham!H:H, "L07")</f>
        <v>0</v>
      </c>
      <c r="M26" s="6">
        <f>SUMIFS(NhatKy_ViPham!K:K, NhatKy_ViPham!E:E, "11_Dia", NhatKy_ViPham!F:F, B26, NhatKy_ViPham!H:H, "L08")</f>
        <v>0</v>
      </c>
      <c r="N26" s="6">
        <f>SUMIFS(NhatKy_ViPham!K:K, NhatKy_ViPham!E:E, "11_Dia", NhatKy_ViPham!F:F, B26, NhatKy_ViPham!H:H, "L09")</f>
        <v>0</v>
      </c>
      <c r="O26" s="6">
        <f>SUMIFS(NhatKy_ViPham!K:K, NhatKy_ViPham!E:E, "11_Dia", NhatKy_ViPham!F:F, B26, NhatKy_ViPham!H:H, "L10")</f>
        <v>0</v>
      </c>
      <c r="P26" s="12">
        <f>SUMIFS(NhatKy_ViPham!J:J, NhatKy_ViPham!E:E, "11_Dia", NhatKy_ViPham!F:F, B26)</f>
        <v>0</v>
      </c>
      <c r="Q26" s="13">
        <f>SUMIFS(NhatKy_ViPham!K:K, NhatKy_ViPham!E:E, "11_Dia", NhatKy_ViPham!F:F, B26)</f>
        <v>0</v>
      </c>
      <c r="R26" s="6">
        <f>100 + SUMIFS(NhatKy_ViPham!J:J, NhatKy_ViPham!E:E, "11_Dia", NhatKy_ViPham!F:F, B26, NhatKy_ViPham!C:C, "T1") - SUMIFS(NhatKy_ViPham!K:K, NhatKy_ViPham!E:E, "11_Dia", NhatKy_ViPham!F:F, B26, NhatKy_ViPham!C:C, "T1")</f>
        <v>100</v>
      </c>
      <c r="S26" s="6">
        <f>100 + SUMIFS(NhatKy_ViPham!J:J, NhatKy_ViPham!E:E, "11_Dia", NhatKy_ViPham!F:F, B26, NhatKy_ViPham!C:C, "T2") - SUMIFS(NhatKy_ViPham!K:K, NhatKy_ViPham!E:E, "11_Dia", NhatKy_ViPham!F:F, B26, NhatKy_ViPham!C:C, "T2")</f>
        <v>100</v>
      </c>
      <c r="T26" s="6">
        <f>100 + SUMIFS(NhatKy_ViPham!J:J, NhatKy_ViPham!E:E, "11_Dia", NhatKy_ViPham!F:F, B26, NhatKy_ViPham!C:C, "T3") - SUMIFS(NhatKy_ViPham!K:K, NhatKy_ViPham!E:E, "11_Dia", NhatKy_ViPham!F:F, B26, NhatKy_ViPham!C:C, "T3")</f>
        <v>100</v>
      </c>
      <c r="U26" s="6">
        <f>100 + SUMIFS(NhatKy_ViPham!J:J, NhatKy_ViPham!E:E, "11_Dia", NhatKy_ViPham!F:F, B26, NhatKy_ViPham!C:C, "T4") - SUMIFS(NhatKy_ViPham!K:K, NhatKy_ViPham!E:E, "11_Dia", NhatKy_ViPham!F:F, B26, NhatKy_ViPham!C:C, "T4")</f>
        <v>100</v>
      </c>
      <c r="V26" s="6">
        <f>100 + SUMIFS(NhatKy_ViPham!J:J, NhatKy_ViPham!E:E, "11_Dia", NhatKy_ViPham!F:F, B26, NhatKy_ViPham!C:C, "T5") - SUMIFS(NhatKy_ViPham!K:K, NhatKy_ViPham!E:E, "11_Dia", NhatKy_ViPham!F:F, B26, NhatKy_ViPham!C:C, "T5")</f>
        <v>100</v>
      </c>
      <c r="W26" s="6">
        <f>100 + SUMIFS(NhatKy_ViPham!J:J, NhatKy_ViPham!E:E, "11_Dia", NhatKy_ViPham!F:F, B26, NhatKy_ViPham!C:C, "T6") - SUMIFS(NhatKy_ViPham!K:K, NhatKy_ViPham!E:E, "11_Dia", NhatKy_ViPham!F:F, B26, NhatKy_ViPham!C:C, "T6")</f>
        <v>100</v>
      </c>
      <c r="X26" s="6">
        <f>100 + SUMIFS(NhatKy_ViPham!J:J, NhatKy_ViPham!E:E, "11_Dia", NhatKy_ViPham!F:F, B26, NhatKy_ViPham!C:C, "T7") - SUMIFS(NhatKy_ViPham!K:K, NhatKy_ViPham!E:E, "11_Dia", NhatKy_ViPham!F:F, B26, NhatKy_ViPham!C:C, "T7")</f>
        <v>100</v>
      </c>
      <c r="Y26" s="6">
        <f>100 + SUMIFS(NhatKy_ViPham!J:J, NhatKy_ViPham!E:E, "11_Dia", NhatKy_ViPham!F:F, B26, NhatKy_ViPham!C:C, "T8") - SUMIFS(NhatKy_ViPham!K:K, NhatKy_ViPham!E:E, "11_Dia", NhatKy_ViPham!F:F, B26, NhatKy_ViPham!C:C, "T8")</f>
        <v>100</v>
      </c>
      <c r="Z26" s="6">
        <f>100 + SUMIFS(NhatKy_ViPham!J:J, NhatKy_ViPham!E:E, "11_Dia", NhatKy_ViPham!F:F, B26, NhatKy_ViPham!C:C, "T9") - SUMIFS(NhatKy_ViPham!K:K, NhatKy_ViPham!E:E, "11_Dia", NhatKy_ViPham!F:F, B26, NhatKy_ViPham!C:C, "T9")</f>
        <v>100</v>
      </c>
      <c r="AA26" s="6">
        <f>100 + SUMIFS(NhatKy_ViPham!J:J, NhatKy_ViPham!E:E, "11_Dia", NhatKy_ViPham!F:F, B26, NhatKy_ViPham!C:C, "T10") - SUMIFS(NhatKy_ViPham!K:K, NhatKy_ViPham!E:E, "11_Dia", NhatKy_ViPham!F:F, B26, NhatKy_ViPham!C:C, "T10")</f>
        <v>100</v>
      </c>
      <c r="AB26" s="6">
        <f>100 + SUMIFS(NhatKy_ViPham!J:J, NhatKy_ViPham!E:E, "11_Dia", NhatKy_ViPham!F:F, B26, NhatKy_ViPham!C:C, "T11") - SUMIFS(NhatKy_ViPham!K:K, NhatKy_ViPham!E:E, "11_Dia", NhatKy_ViPham!F:F, B26, NhatKy_ViPham!C:C, "T11")</f>
        <v>100</v>
      </c>
      <c r="AC26" s="6">
        <f>100 + SUMIFS(NhatKy_ViPham!J:J, NhatKy_ViPham!E:E, "11_Dia", NhatKy_ViPham!F:F, B26, NhatKy_ViPham!C:C, "T12") - SUMIFS(NhatKy_ViPham!K:K, NhatKy_ViPham!E:E, "11_Dia", NhatKy_ViPham!F:F, B26, NhatKy_ViPham!C:C, "T12")</f>
        <v>100</v>
      </c>
      <c r="AD26" s="6">
        <f>100 + SUMIFS(NhatKy_ViPham!J:J, NhatKy_ViPham!E:E, "11_Dia", NhatKy_ViPham!F:F, B26, NhatKy_ViPham!C:C, "T13") - SUMIFS(NhatKy_ViPham!K:K, NhatKy_ViPham!E:E, "11_Dia", NhatKy_ViPham!F:F, B26, NhatKy_ViPham!C:C, "T13")</f>
        <v>100</v>
      </c>
      <c r="AE26" s="6">
        <f>100 + SUMIFS(NhatKy_ViPham!J:J, NhatKy_ViPham!E:E, "11_Dia", NhatKy_ViPham!F:F, B26, NhatKy_ViPham!C:C, "T14") - SUMIFS(NhatKy_ViPham!K:K, NhatKy_ViPham!E:E, "11_Dia", NhatKy_ViPham!F:F, B26, NhatKy_ViPham!C:C, "T14")</f>
        <v>100</v>
      </c>
      <c r="AF26" s="6">
        <f>100 + SUMIFS(NhatKy_ViPham!J:J, NhatKy_ViPham!E:E, "11_Dia", NhatKy_ViPham!F:F, B26, NhatKy_ViPham!C:C, "T15") - SUMIFS(NhatKy_ViPham!K:K, NhatKy_ViPham!E:E, "11_Dia", NhatKy_ViPham!F:F, B26, NhatKy_ViPham!C:C, "T15")</f>
        <v>100</v>
      </c>
      <c r="AG26" s="6">
        <f>100 + SUMIFS(NhatKy_ViPham!J:J, NhatKy_ViPham!E:E, "11_Dia", NhatKy_ViPham!F:F, B26, NhatKy_ViPham!C:C, "T16") - SUMIFS(NhatKy_ViPham!K:K, NhatKy_ViPham!E:E, "11_Dia", NhatKy_ViPham!F:F, B26, NhatKy_ViPham!C:C, "T16")</f>
        <v>100</v>
      </c>
      <c r="AH26" s="6">
        <f>100 + SUMIFS(NhatKy_ViPham!J:J, NhatKy_ViPham!E:E, "11_Dia", NhatKy_ViPham!F:F, B26, NhatKy_ViPham!C:C, "T17") - SUMIFS(NhatKy_ViPham!K:K, NhatKy_ViPham!E:E, "11_Dia", NhatKy_ViPham!F:F, B26, NhatKy_ViPham!C:C, "T17")</f>
        <v>100</v>
      </c>
      <c r="AI26" s="6">
        <f>100 + SUMIFS(NhatKy_ViPham!J:J, NhatKy_ViPham!E:E, "11_Dia", NhatKy_ViPham!F:F, B26, NhatKy_ViPham!C:C, "T18") - SUMIFS(NhatKy_ViPham!K:K, NhatKy_ViPham!E:E, "11_Dia", NhatKy_ViPham!F:F, B26, NhatKy_ViPham!C:C, "T18")</f>
        <v>100</v>
      </c>
      <c r="AJ26" s="6">
        <f>100 + SUMIFS(NhatKy_ViPham!J:J, NhatKy_ViPham!E:E, "11_Dia", NhatKy_ViPham!F:F, B26, NhatKy_ViPham!C:C, "T19") - SUMIFS(NhatKy_ViPham!K:K, NhatKy_ViPham!E:E, "11_Dia", NhatKy_ViPham!F:F, B26, NhatKy_ViPham!C:C, "T19")</f>
        <v>100</v>
      </c>
      <c r="AK26" s="6">
        <f>100 + SUMIFS(NhatKy_ViPham!J:J, NhatKy_ViPham!E:E, "11_Dia", NhatKy_ViPham!F:F, B26, NhatKy_ViPham!C:C, "T20") - SUMIFS(NhatKy_ViPham!K:K, NhatKy_ViPham!E:E, "11_Dia", NhatKy_ViPham!F:F, B26, NhatKy_ViPham!C:C, "T20")</f>
        <v>100</v>
      </c>
      <c r="AL26" s="6">
        <f>100 + SUMIFS(NhatKy_ViPham!J:J, NhatKy_ViPham!E:E, "11_Dia", NhatKy_ViPham!F:F, B26, NhatKy_ViPham!C:C, "T21") - SUMIFS(NhatKy_ViPham!K:K, NhatKy_ViPham!E:E, "11_Dia", NhatKy_ViPham!F:F, B26, NhatKy_ViPham!C:C, "T21")</f>
        <v>100</v>
      </c>
      <c r="AM26" s="6">
        <f>100 + SUMIFS(NhatKy_ViPham!J:J, NhatKy_ViPham!E:E, "11_Dia", NhatKy_ViPham!F:F, B26, NhatKy_ViPham!C:C, "T22") - SUMIFS(NhatKy_ViPham!K:K, NhatKy_ViPham!E:E, "11_Dia", NhatKy_ViPham!F:F, B26, NhatKy_ViPham!C:C, "T22")</f>
        <v>100</v>
      </c>
      <c r="AN26" s="6">
        <f>100 + SUMIFS(NhatKy_ViPham!J:J, NhatKy_ViPham!E:E, "11_Dia", NhatKy_ViPham!F:F, B26, NhatKy_ViPham!C:C, "T23") - SUMIFS(NhatKy_ViPham!K:K, NhatKy_ViPham!E:E, "11_Dia", NhatKy_ViPham!F:F, B26, NhatKy_ViPham!C:C, "T23")</f>
        <v>100</v>
      </c>
      <c r="AO26" s="6">
        <f>100 + SUMIFS(NhatKy_ViPham!J:J, NhatKy_ViPham!E:E, "11_Dia", NhatKy_ViPham!F:F, B26, NhatKy_ViPham!C:C, "T24") - SUMIFS(NhatKy_ViPham!K:K, NhatKy_ViPham!E:E, "11_Dia", NhatKy_ViPham!F:F, B26, NhatKy_ViPham!C:C, "T24")</f>
        <v>100</v>
      </c>
      <c r="AP26" s="6">
        <f>100 + SUMIFS(NhatKy_ViPham!J:J, NhatKy_ViPham!E:E, "11_Dia", NhatKy_ViPham!F:F, B26, NhatKy_ViPham!C:C, "T25") - SUMIFS(NhatKy_ViPham!K:K, NhatKy_ViPham!E:E, "11_Dia", NhatKy_ViPham!F:F, B26, NhatKy_ViPham!C:C, "T25")</f>
        <v>100</v>
      </c>
      <c r="AQ26" s="6">
        <f>100 + SUMIFS(NhatKy_ViPham!J:J, NhatKy_ViPham!E:E, "11_Dia", NhatKy_ViPham!F:F, B26, NhatKy_ViPham!C:C, "T26") - SUMIFS(NhatKy_ViPham!K:K, NhatKy_ViPham!E:E, "11_Dia", NhatKy_ViPham!F:F, B26, NhatKy_ViPham!C:C, "T26")</f>
        <v>100</v>
      </c>
      <c r="AR26" s="6">
        <f>100 + SUMIFS(NhatKy_ViPham!J:J, NhatKy_ViPham!E:E, "11_Dia", NhatKy_ViPham!F:F, B26, NhatKy_ViPham!C:C, "T27") - SUMIFS(NhatKy_ViPham!K:K, NhatKy_ViPham!E:E, "11_Dia", NhatKy_ViPham!F:F, B26, NhatKy_ViPham!C:C, "T27")</f>
        <v>100</v>
      </c>
      <c r="AS26" s="6">
        <f>100 + SUMIFS(NhatKy_ViPham!J:J, NhatKy_ViPham!E:E, "11_Dia", NhatKy_ViPham!F:F, B26, NhatKy_ViPham!C:C, "T28") - SUMIFS(NhatKy_ViPham!K:K, NhatKy_ViPham!E:E, "11_Dia", NhatKy_ViPham!F:F, B26, NhatKy_ViPham!C:C, "T28")</f>
        <v>100</v>
      </c>
      <c r="AT26" s="6">
        <f>100 + SUMIFS(NhatKy_ViPham!J:J, NhatKy_ViPham!E:E, "11_Dia", NhatKy_ViPham!F:F, B26, NhatKy_ViPham!C:C, "T29") - SUMIFS(NhatKy_ViPham!K:K, NhatKy_ViPham!E:E, "11_Dia", NhatKy_ViPham!F:F, B26, NhatKy_ViPham!C:C, "T29")</f>
        <v>100</v>
      </c>
      <c r="AU26" s="6">
        <f>100 + SUMIFS(NhatKy_ViPham!J:J, NhatKy_ViPham!E:E, "11_Dia", NhatKy_ViPham!F:F, B26, NhatKy_ViPham!C:C, "T30") - SUMIFS(NhatKy_ViPham!K:K, NhatKy_ViPham!E:E, "11_Dia", NhatKy_ViPham!F:F, B26, NhatKy_ViPham!C:C, "T30")</f>
        <v>100</v>
      </c>
      <c r="AV26" s="6">
        <f>100 + SUMIFS(NhatKy_ViPham!J:J, NhatKy_ViPham!E:E, "11_Dia", NhatKy_ViPham!F:F, B26, NhatKy_ViPham!C:C, "T31") - SUMIFS(NhatKy_ViPham!K:K, NhatKy_ViPham!E:E, "11_Dia", NhatKy_ViPham!F:F, B26, NhatKy_ViPham!C:C, "T31")</f>
        <v>100</v>
      </c>
      <c r="AW26" s="6">
        <f>100 + SUMIFS(NhatKy_ViPham!J:J, NhatKy_ViPham!E:E, "11_Dia", NhatKy_ViPham!F:F, B26, NhatKy_ViPham!C:C, "T32") - SUMIFS(NhatKy_ViPham!K:K, NhatKy_ViPham!E:E, "11_Dia", NhatKy_ViPham!F:F, B26, NhatKy_ViPham!C:C, "T32")</f>
        <v>100</v>
      </c>
      <c r="AX26" s="6">
        <f>100 + SUMIFS(NhatKy_ViPham!J:J, NhatKy_ViPham!E:E, "11_Dia", NhatKy_ViPham!F:F, B26, NhatKy_ViPham!C:C, "T33") - SUMIFS(NhatKy_ViPham!K:K, NhatKy_ViPham!E:E, "11_Dia", NhatKy_ViPham!F:F, B26, NhatKy_ViPham!C:C, "T33")</f>
        <v>100</v>
      </c>
      <c r="AY26" s="6">
        <f>100 + SUMIFS(NhatKy_ViPham!J:J, NhatKy_ViPham!E:E, "11_Dia", NhatKy_ViPham!F:F, B26, NhatKy_ViPham!C:C, "T34") - SUMIFS(NhatKy_ViPham!K:K, NhatKy_ViPham!E:E, "11_Dia", NhatKy_ViPham!F:F, B26, NhatKy_ViPham!C:C, "T34")</f>
        <v>100</v>
      </c>
      <c r="AZ26" s="6">
        <f>100 + SUMIFS(NhatKy_ViPham!J:J, NhatKy_ViPham!E:E, "11_Dia", NhatKy_ViPham!F:F, B26, NhatKy_ViPham!C:C, "T35") - SUMIFS(NhatKy_ViPham!K:K, NhatKy_ViPham!E:E, "11_Dia", NhatKy_ViPham!F:F, B26, NhatKy_ViPham!C:C, "T35")</f>
        <v>100</v>
      </c>
      <c r="BA26" s="12">
        <f t="shared" si="0"/>
        <v>100</v>
      </c>
      <c r="BB26" s="11" t="s">
        <v>430</v>
      </c>
      <c r="BC26" s="16" t="str">
        <f t="shared" si="1"/>
        <v>Tốt</v>
      </c>
      <c r="BD26" s="15" t="str">
        <f t="shared" si="2"/>
        <v>🟢 BÌNH THƯỜNG</v>
      </c>
    </row>
    <row r="27" spans="1:56" x14ac:dyDescent="0.25">
      <c r="A27" s="4">
        <v>19</v>
      </c>
      <c r="B27" s="10" t="s">
        <v>2007</v>
      </c>
      <c r="C27" s="4" t="s">
        <v>1685</v>
      </c>
      <c r="D27" s="4" t="s">
        <v>429</v>
      </c>
      <c r="E27" s="11" t="s">
        <v>430</v>
      </c>
      <c r="F27" s="7">
        <f>SUMIFS(NhatKy_ViPham!K:K, NhatKy_ViPham!E:E, "11_Dia", NhatKy_ViPham!F:F, B27, NhatKy_ViPham!H:H, "L01")</f>
        <v>0</v>
      </c>
      <c r="G27" s="7">
        <f>SUMIFS(NhatKy_ViPham!K:K, NhatKy_ViPham!E:E, "11_Dia", NhatKy_ViPham!F:F, B27, NhatKy_ViPham!H:H, "L02")</f>
        <v>0</v>
      </c>
      <c r="H27" s="7">
        <f>SUMIFS(NhatKy_ViPham!K:K, NhatKy_ViPham!E:E, "11_Dia", NhatKy_ViPham!F:F, B27, NhatKy_ViPham!H:H, "L03")</f>
        <v>0</v>
      </c>
      <c r="I27" s="7">
        <f>SUMIFS(NhatKy_ViPham!K:K, NhatKy_ViPham!E:E, "11_Dia", NhatKy_ViPham!F:F, B27, NhatKy_ViPham!H:H, "L04")</f>
        <v>0</v>
      </c>
      <c r="J27" s="7">
        <f>SUMIFS(NhatKy_ViPham!K:K, NhatKy_ViPham!E:E, "11_Dia", NhatKy_ViPham!F:F, B27, NhatKy_ViPham!H:H, "L05")</f>
        <v>0</v>
      </c>
      <c r="K27" s="7">
        <f>SUMIFS(NhatKy_ViPham!K:K, NhatKy_ViPham!E:E, "11_Dia", NhatKy_ViPham!F:F, B27, NhatKy_ViPham!H:H, "L06")</f>
        <v>0</v>
      </c>
      <c r="L27" s="7">
        <f>SUMIFS(NhatKy_ViPham!K:K, NhatKy_ViPham!E:E, "11_Dia", NhatKy_ViPham!F:F, B27, NhatKy_ViPham!H:H, "L07")</f>
        <v>0</v>
      </c>
      <c r="M27" s="7">
        <f>SUMIFS(NhatKy_ViPham!K:K, NhatKy_ViPham!E:E, "11_Dia", NhatKy_ViPham!F:F, B27, NhatKy_ViPham!H:H, "L08")</f>
        <v>0</v>
      </c>
      <c r="N27" s="7">
        <f>SUMIFS(NhatKy_ViPham!K:K, NhatKy_ViPham!E:E, "11_Dia", NhatKy_ViPham!F:F, B27, NhatKy_ViPham!H:H, "L09")</f>
        <v>0</v>
      </c>
      <c r="O27" s="7">
        <f>SUMIFS(NhatKy_ViPham!K:K, NhatKy_ViPham!E:E, "11_Dia", NhatKy_ViPham!F:F, B27, NhatKy_ViPham!H:H, "L10")</f>
        <v>0</v>
      </c>
      <c r="P27" s="12">
        <f>SUMIFS(NhatKy_ViPham!J:J, NhatKy_ViPham!E:E, "11_Dia", NhatKy_ViPham!F:F, B27)</f>
        <v>0</v>
      </c>
      <c r="Q27" s="13">
        <f>SUMIFS(NhatKy_ViPham!K:K, NhatKy_ViPham!E:E, "11_Dia", NhatKy_ViPham!F:F, B27)</f>
        <v>0</v>
      </c>
      <c r="R27" s="7">
        <f>100 + SUMIFS(NhatKy_ViPham!J:J, NhatKy_ViPham!E:E, "11_Dia", NhatKy_ViPham!F:F, B27, NhatKy_ViPham!C:C, "T1") - SUMIFS(NhatKy_ViPham!K:K, NhatKy_ViPham!E:E, "11_Dia", NhatKy_ViPham!F:F, B27, NhatKy_ViPham!C:C, "T1")</f>
        <v>100</v>
      </c>
      <c r="S27" s="7">
        <f>100 + SUMIFS(NhatKy_ViPham!J:J, NhatKy_ViPham!E:E, "11_Dia", NhatKy_ViPham!F:F, B27, NhatKy_ViPham!C:C, "T2") - SUMIFS(NhatKy_ViPham!K:K, NhatKy_ViPham!E:E, "11_Dia", NhatKy_ViPham!F:F, B27, NhatKy_ViPham!C:C, "T2")</f>
        <v>100</v>
      </c>
      <c r="T27" s="7">
        <f>100 + SUMIFS(NhatKy_ViPham!J:J, NhatKy_ViPham!E:E, "11_Dia", NhatKy_ViPham!F:F, B27, NhatKy_ViPham!C:C, "T3") - SUMIFS(NhatKy_ViPham!K:K, NhatKy_ViPham!E:E, "11_Dia", NhatKy_ViPham!F:F, B27, NhatKy_ViPham!C:C, "T3")</f>
        <v>100</v>
      </c>
      <c r="U27" s="7">
        <f>100 + SUMIFS(NhatKy_ViPham!J:J, NhatKy_ViPham!E:E, "11_Dia", NhatKy_ViPham!F:F, B27, NhatKy_ViPham!C:C, "T4") - SUMIFS(NhatKy_ViPham!K:K, NhatKy_ViPham!E:E, "11_Dia", NhatKy_ViPham!F:F, B27, NhatKy_ViPham!C:C, "T4")</f>
        <v>100</v>
      </c>
      <c r="V27" s="7">
        <f>100 + SUMIFS(NhatKy_ViPham!J:J, NhatKy_ViPham!E:E, "11_Dia", NhatKy_ViPham!F:F, B27, NhatKy_ViPham!C:C, "T5") - SUMIFS(NhatKy_ViPham!K:K, NhatKy_ViPham!E:E, "11_Dia", NhatKy_ViPham!F:F, B27, NhatKy_ViPham!C:C, "T5")</f>
        <v>100</v>
      </c>
      <c r="W27" s="7">
        <f>100 + SUMIFS(NhatKy_ViPham!J:J, NhatKy_ViPham!E:E, "11_Dia", NhatKy_ViPham!F:F, B27, NhatKy_ViPham!C:C, "T6") - SUMIFS(NhatKy_ViPham!K:K, NhatKy_ViPham!E:E, "11_Dia", NhatKy_ViPham!F:F, B27, NhatKy_ViPham!C:C, "T6")</f>
        <v>100</v>
      </c>
      <c r="X27" s="7">
        <f>100 + SUMIFS(NhatKy_ViPham!J:J, NhatKy_ViPham!E:E, "11_Dia", NhatKy_ViPham!F:F, B27, NhatKy_ViPham!C:C, "T7") - SUMIFS(NhatKy_ViPham!K:K, NhatKy_ViPham!E:E, "11_Dia", NhatKy_ViPham!F:F, B27, NhatKy_ViPham!C:C, "T7")</f>
        <v>100</v>
      </c>
      <c r="Y27" s="7">
        <f>100 + SUMIFS(NhatKy_ViPham!J:J, NhatKy_ViPham!E:E, "11_Dia", NhatKy_ViPham!F:F, B27, NhatKy_ViPham!C:C, "T8") - SUMIFS(NhatKy_ViPham!K:K, NhatKy_ViPham!E:E, "11_Dia", NhatKy_ViPham!F:F, B27, NhatKy_ViPham!C:C, "T8")</f>
        <v>100</v>
      </c>
      <c r="Z27" s="7">
        <f>100 + SUMIFS(NhatKy_ViPham!J:J, NhatKy_ViPham!E:E, "11_Dia", NhatKy_ViPham!F:F, B27, NhatKy_ViPham!C:C, "T9") - SUMIFS(NhatKy_ViPham!K:K, NhatKy_ViPham!E:E, "11_Dia", NhatKy_ViPham!F:F, B27, NhatKy_ViPham!C:C, "T9")</f>
        <v>100</v>
      </c>
      <c r="AA27" s="7">
        <f>100 + SUMIFS(NhatKy_ViPham!J:J, NhatKy_ViPham!E:E, "11_Dia", NhatKy_ViPham!F:F, B27, NhatKy_ViPham!C:C, "T10") - SUMIFS(NhatKy_ViPham!K:K, NhatKy_ViPham!E:E, "11_Dia", NhatKy_ViPham!F:F, B27, NhatKy_ViPham!C:C, "T10")</f>
        <v>100</v>
      </c>
      <c r="AB27" s="7">
        <f>100 + SUMIFS(NhatKy_ViPham!J:J, NhatKy_ViPham!E:E, "11_Dia", NhatKy_ViPham!F:F, B27, NhatKy_ViPham!C:C, "T11") - SUMIFS(NhatKy_ViPham!K:K, NhatKy_ViPham!E:E, "11_Dia", NhatKy_ViPham!F:F, B27, NhatKy_ViPham!C:C, "T11")</f>
        <v>100</v>
      </c>
      <c r="AC27" s="7">
        <f>100 + SUMIFS(NhatKy_ViPham!J:J, NhatKy_ViPham!E:E, "11_Dia", NhatKy_ViPham!F:F, B27, NhatKy_ViPham!C:C, "T12") - SUMIFS(NhatKy_ViPham!K:K, NhatKy_ViPham!E:E, "11_Dia", NhatKy_ViPham!F:F, B27, NhatKy_ViPham!C:C, "T12")</f>
        <v>100</v>
      </c>
      <c r="AD27" s="7">
        <f>100 + SUMIFS(NhatKy_ViPham!J:J, NhatKy_ViPham!E:E, "11_Dia", NhatKy_ViPham!F:F, B27, NhatKy_ViPham!C:C, "T13") - SUMIFS(NhatKy_ViPham!K:K, NhatKy_ViPham!E:E, "11_Dia", NhatKy_ViPham!F:F, B27, NhatKy_ViPham!C:C, "T13")</f>
        <v>100</v>
      </c>
      <c r="AE27" s="7">
        <f>100 + SUMIFS(NhatKy_ViPham!J:J, NhatKy_ViPham!E:E, "11_Dia", NhatKy_ViPham!F:F, B27, NhatKy_ViPham!C:C, "T14") - SUMIFS(NhatKy_ViPham!K:K, NhatKy_ViPham!E:E, "11_Dia", NhatKy_ViPham!F:F, B27, NhatKy_ViPham!C:C, "T14")</f>
        <v>100</v>
      </c>
      <c r="AF27" s="7">
        <f>100 + SUMIFS(NhatKy_ViPham!J:J, NhatKy_ViPham!E:E, "11_Dia", NhatKy_ViPham!F:F, B27, NhatKy_ViPham!C:C, "T15") - SUMIFS(NhatKy_ViPham!K:K, NhatKy_ViPham!E:E, "11_Dia", NhatKy_ViPham!F:F, B27, NhatKy_ViPham!C:C, "T15")</f>
        <v>100</v>
      </c>
      <c r="AG27" s="7">
        <f>100 + SUMIFS(NhatKy_ViPham!J:J, NhatKy_ViPham!E:E, "11_Dia", NhatKy_ViPham!F:F, B27, NhatKy_ViPham!C:C, "T16") - SUMIFS(NhatKy_ViPham!K:K, NhatKy_ViPham!E:E, "11_Dia", NhatKy_ViPham!F:F, B27, NhatKy_ViPham!C:C, "T16")</f>
        <v>100</v>
      </c>
      <c r="AH27" s="7">
        <f>100 + SUMIFS(NhatKy_ViPham!J:J, NhatKy_ViPham!E:E, "11_Dia", NhatKy_ViPham!F:F, B27, NhatKy_ViPham!C:C, "T17") - SUMIFS(NhatKy_ViPham!K:K, NhatKy_ViPham!E:E, "11_Dia", NhatKy_ViPham!F:F, B27, NhatKy_ViPham!C:C, "T17")</f>
        <v>100</v>
      </c>
      <c r="AI27" s="7">
        <f>100 + SUMIFS(NhatKy_ViPham!J:J, NhatKy_ViPham!E:E, "11_Dia", NhatKy_ViPham!F:F, B27, NhatKy_ViPham!C:C, "T18") - SUMIFS(NhatKy_ViPham!K:K, NhatKy_ViPham!E:E, "11_Dia", NhatKy_ViPham!F:F, B27, NhatKy_ViPham!C:C, "T18")</f>
        <v>100</v>
      </c>
      <c r="AJ27" s="7">
        <f>100 + SUMIFS(NhatKy_ViPham!J:J, NhatKy_ViPham!E:E, "11_Dia", NhatKy_ViPham!F:F, B27, NhatKy_ViPham!C:C, "T19") - SUMIFS(NhatKy_ViPham!K:K, NhatKy_ViPham!E:E, "11_Dia", NhatKy_ViPham!F:F, B27, NhatKy_ViPham!C:C, "T19")</f>
        <v>100</v>
      </c>
      <c r="AK27" s="7">
        <f>100 + SUMIFS(NhatKy_ViPham!J:J, NhatKy_ViPham!E:E, "11_Dia", NhatKy_ViPham!F:F, B27, NhatKy_ViPham!C:C, "T20") - SUMIFS(NhatKy_ViPham!K:K, NhatKy_ViPham!E:E, "11_Dia", NhatKy_ViPham!F:F, B27, NhatKy_ViPham!C:C, "T20")</f>
        <v>100</v>
      </c>
      <c r="AL27" s="7">
        <f>100 + SUMIFS(NhatKy_ViPham!J:J, NhatKy_ViPham!E:E, "11_Dia", NhatKy_ViPham!F:F, B27, NhatKy_ViPham!C:C, "T21") - SUMIFS(NhatKy_ViPham!K:K, NhatKy_ViPham!E:E, "11_Dia", NhatKy_ViPham!F:F, B27, NhatKy_ViPham!C:C, "T21")</f>
        <v>100</v>
      </c>
      <c r="AM27" s="7">
        <f>100 + SUMIFS(NhatKy_ViPham!J:J, NhatKy_ViPham!E:E, "11_Dia", NhatKy_ViPham!F:F, B27, NhatKy_ViPham!C:C, "T22") - SUMIFS(NhatKy_ViPham!K:K, NhatKy_ViPham!E:E, "11_Dia", NhatKy_ViPham!F:F, B27, NhatKy_ViPham!C:C, "T22")</f>
        <v>100</v>
      </c>
      <c r="AN27" s="7">
        <f>100 + SUMIFS(NhatKy_ViPham!J:J, NhatKy_ViPham!E:E, "11_Dia", NhatKy_ViPham!F:F, B27, NhatKy_ViPham!C:C, "T23") - SUMIFS(NhatKy_ViPham!K:K, NhatKy_ViPham!E:E, "11_Dia", NhatKy_ViPham!F:F, B27, NhatKy_ViPham!C:C, "T23")</f>
        <v>100</v>
      </c>
      <c r="AO27" s="7">
        <f>100 + SUMIFS(NhatKy_ViPham!J:J, NhatKy_ViPham!E:E, "11_Dia", NhatKy_ViPham!F:F, B27, NhatKy_ViPham!C:C, "T24") - SUMIFS(NhatKy_ViPham!K:K, NhatKy_ViPham!E:E, "11_Dia", NhatKy_ViPham!F:F, B27, NhatKy_ViPham!C:C, "T24")</f>
        <v>100</v>
      </c>
      <c r="AP27" s="7">
        <f>100 + SUMIFS(NhatKy_ViPham!J:J, NhatKy_ViPham!E:E, "11_Dia", NhatKy_ViPham!F:F, B27, NhatKy_ViPham!C:C, "T25") - SUMIFS(NhatKy_ViPham!K:K, NhatKy_ViPham!E:E, "11_Dia", NhatKy_ViPham!F:F, B27, NhatKy_ViPham!C:C, "T25")</f>
        <v>100</v>
      </c>
      <c r="AQ27" s="7">
        <f>100 + SUMIFS(NhatKy_ViPham!J:J, NhatKy_ViPham!E:E, "11_Dia", NhatKy_ViPham!F:F, B27, NhatKy_ViPham!C:C, "T26") - SUMIFS(NhatKy_ViPham!K:K, NhatKy_ViPham!E:E, "11_Dia", NhatKy_ViPham!F:F, B27, NhatKy_ViPham!C:C, "T26")</f>
        <v>100</v>
      </c>
      <c r="AR27" s="7">
        <f>100 + SUMIFS(NhatKy_ViPham!J:J, NhatKy_ViPham!E:E, "11_Dia", NhatKy_ViPham!F:F, B27, NhatKy_ViPham!C:C, "T27") - SUMIFS(NhatKy_ViPham!K:K, NhatKy_ViPham!E:E, "11_Dia", NhatKy_ViPham!F:F, B27, NhatKy_ViPham!C:C, "T27")</f>
        <v>100</v>
      </c>
      <c r="AS27" s="7">
        <f>100 + SUMIFS(NhatKy_ViPham!J:J, NhatKy_ViPham!E:E, "11_Dia", NhatKy_ViPham!F:F, B27, NhatKy_ViPham!C:C, "T28") - SUMIFS(NhatKy_ViPham!K:K, NhatKy_ViPham!E:E, "11_Dia", NhatKy_ViPham!F:F, B27, NhatKy_ViPham!C:C, "T28")</f>
        <v>100</v>
      </c>
      <c r="AT27" s="7">
        <f>100 + SUMIFS(NhatKy_ViPham!J:J, NhatKy_ViPham!E:E, "11_Dia", NhatKy_ViPham!F:F, B27, NhatKy_ViPham!C:C, "T29") - SUMIFS(NhatKy_ViPham!K:K, NhatKy_ViPham!E:E, "11_Dia", NhatKy_ViPham!F:F, B27, NhatKy_ViPham!C:C, "T29")</f>
        <v>100</v>
      </c>
      <c r="AU27" s="7">
        <f>100 + SUMIFS(NhatKy_ViPham!J:J, NhatKy_ViPham!E:E, "11_Dia", NhatKy_ViPham!F:F, B27, NhatKy_ViPham!C:C, "T30") - SUMIFS(NhatKy_ViPham!K:K, NhatKy_ViPham!E:E, "11_Dia", NhatKy_ViPham!F:F, B27, NhatKy_ViPham!C:C, "T30")</f>
        <v>100</v>
      </c>
      <c r="AV27" s="7">
        <f>100 + SUMIFS(NhatKy_ViPham!J:J, NhatKy_ViPham!E:E, "11_Dia", NhatKy_ViPham!F:F, B27, NhatKy_ViPham!C:C, "T31") - SUMIFS(NhatKy_ViPham!K:K, NhatKy_ViPham!E:E, "11_Dia", NhatKy_ViPham!F:F, B27, NhatKy_ViPham!C:C, "T31")</f>
        <v>100</v>
      </c>
      <c r="AW27" s="7">
        <f>100 + SUMIFS(NhatKy_ViPham!J:J, NhatKy_ViPham!E:E, "11_Dia", NhatKy_ViPham!F:F, B27, NhatKy_ViPham!C:C, "T32") - SUMIFS(NhatKy_ViPham!K:K, NhatKy_ViPham!E:E, "11_Dia", NhatKy_ViPham!F:F, B27, NhatKy_ViPham!C:C, "T32")</f>
        <v>100</v>
      </c>
      <c r="AX27" s="7">
        <f>100 + SUMIFS(NhatKy_ViPham!J:J, NhatKy_ViPham!E:E, "11_Dia", NhatKy_ViPham!F:F, B27, NhatKy_ViPham!C:C, "T33") - SUMIFS(NhatKy_ViPham!K:K, NhatKy_ViPham!E:E, "11_Dia", NhatKy_ViPham!F:F, B27, NhatKy_ViPham!C:C, "T33")</f>
        <v>100</v>
      </c>
      <c r="AY27" s="7">
        <f>100 + SUMIFS(NhatKy_ViPham!J:J, NhatKy_ViPham!E:E, "11_Dia", NhatKy_ViPham!F:F, B27, NhatKy_ViPham!C:C, "T34") - SUMIFS(NhatKy_ViPham!K:K, NhatKy_ViPham!E:E, "11_Dia", NhatKy_ViPham!F:F, B27, NhatKy_ViPham!C:C, "T34")</f>
        <v>100</v>
      </c>
      <c r="AZ27" s="7">
        <f>100 + SUMIFS(NhatKy_ViPham!J:J, NhatKy_ViPham!E:E, "11_Dia", NhatKy_ViPham!F:F, B27, NhatKy_ViPham!C:C, "T35") - SUMIFS(NhatKy_ViPham!K:K, NhatKy_ViPham!E:E, "11_Dia", NhatKy_ViPham!F:F, B27, NhatKy_ViPham!C:C, "T35")</f>
        <v>100</v>
      </c>
      <c r="BA27" s="12">
        <f t="shared" si="0"/>
        <v>100</v>
      </c>
      <c r="BB27" s="11" t="s">
        <v>430</v>
      </c>
      <c r="BC27" s="14" t="str">
        <f t="shared" si="1"/>
        <v>Tốt</v>
      </c>
      <c r="BD27" s="10" t="str">
        <f t="shared" si="2"/>
        <v>🟢 BÌNH THƯỜNG</v>
      </c>
    </row>
    <row r="28" spans="1:56" x14ac:dyDescent="0.25">
      <c r="A28" s="5">
        <v>20</v>
      </c>
      <c r="B28" s="15" t="s">
        <v>1797</v>
      </c>
      <c r="C28" s="5" t="s">
        <v>1381</v>
      </c>
      <c r="D28" s="5" t="s">
        <v>429</v>
      </c>
      <c r="E28" s="11" t="s">
        <v>430</v>
      </c>
      <c r="F28" s="6">
        <f>SUMIFS(NhatKy_ViPham!K:K, NhatKy_ViPham!E:E, "11_Dia", NhatKy_ViPham!F:F, B28, NhatKy_ViPham!H:H, "L01")</f>
        <v>0</v>
      </c>
      <c r="G28" s="6">
        <f>SUMIFS(NhatKy_ViPham!K:K, NhatKy_ViPham!E:E, "11_Dia", NhatKy_ViPham!F:F, B28, NhatKy_ViPham!H:H, "L02")</f>
        <v>0</v>
      </c>
      <c r="H28" s="6">
        <f>SUMIFS(NhatKy_ViPham!K:K, NhatKy_ViPham!E:E, "11_Dia", NhatKy_ViPham!F:F, B28, NhatKy_ViPham!H:H, "L03")</f>
        <v>0</v>
      </c>
      <c r="I28" s="6">
        <f>SUMIFS(NhatKy_ViPham!K:K, NhatKy_ViPham!E:E, "11_Dia", NhatKy_ViPham!F:F, B28, NhatKy_ViPham!H:H, "L04")</f>
        <v>0</v>
      </c>
      <c r="J28" s="6">
        <f>SUMIFS(NhatKy_ViPham!K:K, NhatKy_ViPham!E:E, "11_Dia", NhatKy_ViPham!F:F, B28, NhatKy_ViPham!H:H, "L05")</f>
        <v>0</v>
      </c>
      <c r="K28" s="6">
        <f>SUMIFS(NhatKy_ViPham!K:K, NhatKy_ViPham!E:E, "11_Dia", NhatKy_ViPham!F:F, B28, NhatKy_ViPham!H:H, "L06")</f>
        <v>0</v>
      </c>
      <c r="L28" s="6">
        <f>SUMIFS(NhatKy_ViPham!K:K, NhatKy_ViPham!E:E, "11_Dia", NhatKy_ViPham!F:F, B28, NhatKy_ViPham!H:H, "L07")</f>
        <v>0</v>
      </c>
      <c r="M28" s="6">
        <f>SUMIFS(NhatKy_ViPham!K:K, NhatKy_ViPham!E:E, "11_Dia", NhatKy_ViPham!F:F, B28, NhatKy_ViPham!H:H, "L08")</f>
        <v>0</v>
      </c>
      <c r="N28" s="6">
        <f>SUMIFS(NhatKy_ViPham!K:K, NhatKy_ViPham!E:E, "11_Dia", NhatKy_ViPham!F:F, B28, NhatKy_ViPham!H:H, "L09")</f>
        <v>0</v>
      </c>
      <c r="O28" s="6">
        <f>SUMIFS(NhatKy_ViPham!K:K, NhatKy_ViPham!E:E, "11_Dia", NhatKy_ViPham!F:F, B28, NhatKy_ViPham!H:H, "L10")</f>
        <v>0</v>
      </c>
      <c r="P28" s="12">
        <f>SUMIFS(NhatKy_ViPham!J:J, NhatKy_ViPham!E:E, "11_Dia", NhatKy_ViPham!F:F, B28)</f>
        <v>0</v>
      </c>
      <c r="Q28" s="13">
        <f>SUMIFS(NhatKy_ViPham!K:K, NhatKy_ViPham!E:E, "11_Dia", NhatKy_ViPham!F:F, B28)</f>
        <v>0</v>
      </c>
      <c r="R28" s="6">
        <f>100 + SUMIFS(NhatKy_ViPham!J:J, NhatKy_ViPham!E:E, "11_Dia", NhatKy_ViPham!F:F, B28, NhatKy_ViPham!C:C, "T1") - SUMIFS(NhatKy_ViPham!K:K, NhatKy_ViPham!E:E, "11_Dia", NhatKy_ViPham!F:F, B28, NhatKy_ViPham!C:C, "T1")</f>
        <v>100</v>
      </c>
      <c r="S28" s="6">
        <f>100 + SUMIFS(NhatKy_ViPham!J:J, NhatKy_ViPham!E:E, "11_Dia", NhatKy_ViPham!F:F, B28, NhatKy_ViPham!C:C, "T2") - SUMIFS(NhatKy_ViPham!K:K, NhatKy_ViPham!E:E, "11_Dia", NhatKy_ViPham!F:F, B28, NhatKy_ViPham!C:C, "T2")</f>
        <v>100</v>
      </c>
      <c r="T28" s="6">
        <f>100 + SUMIFS(NhatKy_ViPham!J:J, NhatKy_ViPham!E:E, "11_Dia", NhatKy_ViPham!F:F, B28, NhatKy_ViPham!C:C, "T3") - SUMIFS(NhatKy_ViPham!K:K, NhatKy_ViPham!E:E, "11_Dia", NhatKy_ViPham!F:F, B28, NhatKy_ViPham!C:C, "T3")</f>
        <v>100</v>
      </c>
      <c r="U28" s="6">
        <f>100 + SUMIFS(NhatKy_ViPham!J:J, NhatKy_ViPham!E:E, "11_Dia", NhatKy_ViPham!F:F, B28, NhatKy_ViPham!C:C, "T4") - SUMIFS(NhatKy_ViPham!K:K, NhatKy_ViPham!E:E, "11_Dia", NhatKy_ViPham!F:F, B28, NhatKy_ViPham!C:C, "T4")</f>
        <v>100</v>
      </c>
      <c r="V28" s="6">
        <f>100 + SUMIFS(NhatKy_ViPham!J:J, NhatKy_ViPham!E:E, "11_Dia", NhatKy_ViPham!F:F, B28, NhatKy_ViPham!C:C, "T5") - SUMIFS(NhatKy_ViPham!K:K, NhatKy_ViPham!E:E, "11_Dia", NhatKy_ViPham!F:F, B28, NhatKy_ViPham!C:C, "T5")</f>
        <v>100</v>
      </c>
      <c r="W28" s="6">
        <f>100 + SUMIFS(NhatKy_ViPham!J:J, NhatKy_ViPham!E:E, "11_Dia", NhatKy_ViPham!F:F, B28, NhatKy_ViPham!C:C, "T6") - SUMIFS(NhatKy_ViPham!K:K, NhatKy_ViPham!E:E, "11_Dia", NhatKy_ViPham!F:F, B28, NhatKy_ViPham!C:C, "T6")</f>
        <v>100</v>
      </c>
      <c r="X28" s="6">
        <f>100 + SUMIFS(NhatKy_ViPham!J:J, NhatKy_ViPham!E:E, "11_Dia", NhatKy_ViPham!F:F, B28, NhatKy_ViPham!C:C, "T7") - SUMIFS(NhatKy_ViPham!K:K, NhatKy_ViPham!E:E, "11_Dia", NhatKy_ViPham!F:F, B28, NhatKy_ViPham!C:C, "T7")</f>
        <v>100</v>
      </c>
      <c r="Y28" s="6">
        <f>100 + SUMIFS(NhatKy_ViPham!J:J, NhatKy_ViPham!E:E, "11_Dia", NhatKy_ViPham!F:F, B28, NhatKy_ViPham!C:C, "T8") - SUMIFS(NhatKy_ViPham!K:K, NhatKy_ViPham!E:E, "11_Dia", NhatKy_ViPham!F:F, B28, NhatKy_ViPham!C:C, "T8")</f>
        <v>100</v>
      </c>
      <c r="Z28" s="6">
        <f>100 + SUMIFS(NhatKy_ViPham!J:J, NhatKy_ViPham!E:E, "11_Dia", NhatKy_ViPham!F:F, B28, NhatKy_ViPham!C:C, "T9") - SUMIFS(NhatKy_ViPham!K:K, NhatKy_ViPham!E:E, "11_Dia", NhatKy_ViPham!F:F, B28, NhatKy_ViPham!C:C, "T9")</f>
        <v>100</v>
      </c>
      <c r="AA28" s="6">
        <f>100 + SUMIFS(NhatKy_ViPham!J:J, NhatKy_ViPham!E:E, "11_Dia", NhatKy_ViPham!F:F, B28, NhatKy_ViPham!C:C, "T10") - SUMIFS(NhatKy_ViPham!K:K, NhatKy_ViPham!E:E, "11_Dia", NhatKy_ViPham!F:F, B28, NhatKy_ViPham!C:C, "T10")</f>
        <v>100</v>
      </c>
      <c r="AB28" s="6">
        <f>100 + SUMIFS(NhatKy_ViPham!J:J, NhatKy_ViPham!E:E, "11_Dia", NhatKy_ViPham!F:F, B28, NhatKy_ViPham!C:C, "T11") - SUMIFS(NhatKy_ViPham!K:K, NhatKy_ViPham!E:E, "11_Dia", NhatKy_ViPham!F:F, B28, NhatKy_ViPham!C:C, "T11")</f>
        <v>100</v>
      </c>
      <c r="AC28" s="6">
        <f>100 + SUMIFS(NhatKy_ViPham!J:J, NhatKy_ViPham!E:E, "11_Dia", NhatKy_ViPham!F:F, B28, NhatKy_ViPham!C:C, "T12") - SUMIFS(NhatKy_ViPham!K:K, NhatKy_ViPham!E:E, "11_Dia", NhatKy_ViPham!F:F, B28, NhatKy_ViPham!C:C, "T12")</f>
        <v>100</v>
      </c>
      <c r="AD28" s="6">
        <f>100 + SUMIFS(NhatKy_ViPham!J:J, NhatKy_ViPham!E:E, "11_Dia", NhatKy_ViPham!F:F, B28, NhatKy_ViPham!C:C, "T13") - SUMIFS(NhatKy_ViPham!K:K, NhatKy_ViPham!E:E, "11_Dia", NhatKy_ViPham!F:F, B28, NhatKy_ViPham!C:C, "T13")</f>
        <v>100</v>
      </c>
      <c r="AE28" s="6">
        <f>100 + SUMIFS(NhatKy_ViPham!J:J, NhatKy_ViPham!E:E, "11_Dia", NhatKy_ViPham!F:F, B28, NhatKy_ViPham!C:C, "T14") - SUMIFS(NhatKy_ViPham!K:K, NhatKy_ViPham!E:E, "11_Dia", NhatKy_ViPham!F:F, B28, NhatKy_ViPham!C:C, "T14")</f>
        <v>100</v>
      </c>
      <c r="AF28" s="6">
        <f>100 + SUMIFS(NhatKy_ViPham!J:J, NhatKy_ViPham!E:E, "11_Dia", NhatKy_ViPham!F:F, B28, NhatKy_ViPham!C:C, "T15") - SUMIFS(NhatKy_ViPham!K:K, NhatKy_ViPham!E:E, "11_Dia", NhatKy_ViPham!F:F, B28, NhatKy_ViPham!C:C, "T15")</f>
        <v>100</v>
      </c>
      <c r="AG28" s="6">
        <f>100 + SUMIFS(NhatKy_ViPham!J:J, NhatKy_ViPham!E:E, "11_Dia", NhatKy_ViPham!F:F, B28, NhatKy_ViPham!C:C, "T16") - SUMIFS(NhatKy_ViPham!K:K, NhatKy_ViPham!E:E, "11_Dia", NhatKy_ViPham!F:F, B28, NhatKy_ViPham!C:C, "T16")</f>
        <v>100</v>
      </c>
      <c r="AH28" s="6">
        <f>100 + SUMIFS(NhatKy_ViPham!J:J, NhatKy_ViPham!E:E, "11_Dia", NhatKy_ViPham!F:F, B28, NhatKy_ViPham!C:C, "T17") - SUMIFS(NhatKy_ViPham!K:K, NhatKy_ViPham!E:E, "11_Dia", NhatKy_ViPham!F:F, B28, NhatKy_ViPham!C:C, "T17")</f>
        <v>100</v>
      </c>
      <c r="AI28" s="6">
        <f>100 + SUMIFS(NhatKy_ViPham!J:J, NhatKy_ViPham!E:E, "11_Dia", NhatKy_ViPham!F:F, B28, NhatKy_ViPham!C:C, "T18") - SUMIFS(NhatKy_ViPham!K:K, NhatKy_ViPham!E:E, "11_Dia", NhatKy_ViPham!F:F, B28, NhatKy_ViPham!C:C, "T18")</f>
        <v>100</v>
      </c>
      <c r="AJ28" s="6">
        <f>100 + SUMIFS(NhatKy_ViPham!J:J, NhatKy_ViPham!E:E, "11_Dia", NhatKy_ViPham!F:F, B28, NhatKy_ViPham!C:C, "T19") - SUMIFS(NhatKy_ViPham!K:K, NhatKy_ViPham!E:E, "11_Dia", NhatKy_ViPham!F:F, B28, NhatKy_ViPham!C:C, "T19")</f>
        <v>100</v>
      </c>
      <c r="AK28" s="6">
        <f>100 + SUMIFS(NhatKy_ViPham!J:J, NhatKy_ViPham!E:E, "11_Dia", NhatKy_ViPham!F:F, B28, NhatKy_ViPham!C:C, "T20") - SUMIFS(NhatKy_ViPham!K:K, NhatKy_ViPham!E:E, "11_Dia", NhatKy_ViPham!F:F, B28, NhatKy_ViPham!C:C, "T20")</f>
        <v>100</v>
      </c>
      <c r="AL28" s="6">
        <f>100 + SUMIFS(NhatKy_ViPham!J:J, NhatKy_ViPham!E:E, "11_Dia", NhatKy_ViPham!F:F, B28, NhatKy_ViPham!C:C, "T21") - SUMIFS(NhatKy_ViPham!K:K, NhatKy_ViPham!E:E, "11_Dia", NhatKy_ViPham!F:F, B28, NhatKy_ViPham!C:C, "T21")</f>
        <v>100</v>
      </c>
      <c r="AM28" s="6">
        <f>100 + SUMIFS(NhatKy_ViPham!J:J, NhatKy_ViPham!E:E, "11_Dia", NhatKy_ViPham!F:F, B28, NhatKy_ViPham!C:C, "T22") - SUMIFS(NhatKy_ViPham!K:K, NhatKy_ViPham!E:E, "11_Dia", NhatKy_ViPham!F:F, B28, NhatKy_ViPham!C:C, "T22")</f>
        <v>100</v>
      </c>
      <c r="AN28" s="6">
        <f>100 + SUMIFS(NhatKy_ViPham!J:J, NhatKy_ViPham!E:E, "11_Dia", NhatKy_ViPham!F:F, B28, NhatKy_ViPham!C:C, "T23") - SUMIFS(NhatKy_ViPham!K:K, NhatKy_ViPham!E:E, "11_Dia", NhatKy_ViPham!F:F, B28, NhatKy_ViPham!C:C, "T23")</f>
        <v>100</v>
      </c>
      <c r="AO28" s="6">
        <f>100 + SUMIFS(NhatKy_ViPham!J:J, NhatKy_ViPham!E:E, "11_Dia", NhatKy_ViPham!F:F, B28, NhatKy_ViPham!C:C, "T24") - SUMIFS(NhatKy_ViPham!K:K, NhatKy_ViPham!E:E, "11_Dia", NhatKy_ViPham!F:F, B28, NhatKy_ViPham!C:C, "T24")</f>
        <v>100</v>
      </c>
      <c r="AP28" s="6">
        <f>100 + SUMIFS(NhatKy_ViPham!J:J, NhatKy_ViPham!E:E, "11_Dia", NhatKy_ViPham!F:F, B28, NhatKy_ViPham!C:C, "T25") - SUMIFS(NhatKy_ViPham!K:K, NhatKy_ViPham!E:E, "11_Dia", NhatKy_ViPham!F:F, B28, NhatKy_ViPham!C:C, "T25")</f>
        <v>100</v>
      </c>
      <c r="AQ28" s="6">
        <f>100 + SUMIFS(NhatKy_ViPham!J:J, NhatKy_ViPham!E:E, "11_Dia", NhatKy_ViPham!F:F, B28, NhatKy_ViPham!C:C, "T26") - SUMIFS(NhatKy_ViPham!K:K, NhatKy_ViPham!E:E, "11_Dia", NhatKy_ViPham!F:F, B28, NhatKy_ViPham!C:C, "T26")</f>
        <v>100</v>
      </c>
      <c r="AR28" s="6">
        <f>100 + SUMIFS(NhatKy_ViPham!J:J, NhatKy_ViPham!E:E, "11_Dia", NhatKy_ViPham!F:F, B28, NhatKy_ViPham!C:C, "T27") - SUMIFS(NhatKy_ViPham!K:K, NhatKy_ViPham!E:E, "11_Dia", NhatKy_ViPham!F:F, B28, NhatKy_ViPham!C:C, "T27")</f>
        <v>100</v>
      </c>
      <c r="AS28" s="6">
        <f>100 + SUMIFS(NhatKy_ViPham!J:J, NhatKy_ViPham!E:E, "11_Dia", NhatKy_ViPham!F:F, B28, NhatKy_ViPham!C:C, "T28") - SUMIFS(NhatKy_ViPham!K:K, NhatKy_ViPham!E:E, "11_Dia", NhatKy_ViPham!F:F, B28, NhatKy_ViPham!C:C, "T28")</f>
        <v>100</v>
      </c>
      <c r="AT28" s="6">
        <f>100 + SUMIFS(NhatKy_ViPham!J:J, NhatKy_ViPham!E:E, "11_Dia", NhatKy_ViPham!F:F, B28, NhatKy_ViPham!C:C, "T29") - SUMIFS(NhatKy_ViPham!K:K, NhatKy_ViPham!E:E, "11_Dia", NhatKy_ViPham!F:F, B28, NhatKy_ViPham!C:C, "T29")</f>
        <v>100</v>
      </c>
      <c r="AU28" s="6">
        <f>100 + SUMIFS(NhatKy_ViPham!J:J, NhatKy_ViPham!E:E, "11_Dia", NhatKy_ViPham!F:F, B28, NhatKy_ViPham!C:C, "T30") - SUMIFS(NhatKy_ViPham!K:K, NhatKy_ViPham!E:E, "11_Dia", NhatKy_ViPham!F:F, B28, NhatKy_ViPham!C:C, "T30")</f>
        <v>100</v>
      </c>
      <c r="AV28" s="6">
        <f>100 + SUMIFS(NhatKy_ViPham!J:J, NhatKy_ViPham!E:E, "11_Dia", NhatKy_ViPham!F:F, B28, NhatKy_ViPham!C:C, "T31") - SUMIFS(NhatKy_ViPham!K:K, NhatKy_ViPham!E:E, "11_Dia", NhatKy_ViPham!F:F, B28, NhatKy_ViPham!C:C, "T31")</f>
        <v>100</v>
      </c>
      <c r="AW28" s="6">
        <f>100 + SUMIFS(NhatKy_ViPham!J:J, NhatKy_ViPham!E:E, "11_Dia", NhatKy_ViPham!F:F, B28, NhatKy_ViPham!C:C, "T32") - SUMIFS(NhatKy_ViPham!K:K, NhatKy_ViPham!E:E, "11_Dia", NhatKy_ViPham!F:F, B28, NhatKy_ViPham!C:C, "T32")</f>
        <v>100</v>
      </c>
      <c r="AX28" s="6">
        <f>100 + SUMIFS(NhatKy_ViPham!J:J, NhatKy_ViPham!E:E, "11_Dia", NhatKy_ViPham!F:F, B28, NhatKy_ViPham!C:C, "T33") - SUMIFS(NhatKy_ViPham!K:K, NhatKy_ViPham!E:E, "11_Dia", NhatKy_ViPham!F:F, B28, NhatKy_ViPham!C:C, "T33")</f>
        <v>100</v>
      </c>
      <c r="AY28" s="6">
        <f>100 + SUMIFS(NhatKy_ViPham!J:J, NhatKy_ViPham!E:E, "11_Dia", NhatKy_ViPham!F:F, B28, NhatKy_ViPham!C:C, "T34") - SUMIFS(NhatKy_ViPham!K:K, NhatKy_ViPham!E:E, "11_Dia", NhatKy_ViPham!F:F, B28, NhatKy_ViPham!C:C, "T34")</f>
        <v>100</v>
      </c>
      <c r="AZ28" s="6">
        <f>100 + SUMIFS(NhatKy_ViPham!J:J, NhatKy_ViPham!E:E, "11_Dia", NhatKy_ViPham!F:F, B28, NhatKy_ViPham!C:C, "T35") - SUMIFS(NhatKy_ViPham!K:K, NhatKy_ViPham!E:E, "11_Dia", NhatKy_ViPham!F:F, B28, NhatKy_ViPham!C:C, "T35")</f>
        <v>100</v>
      </c>
      <c r="BA28" s="12">
        <f t="shared" si="0"/>
        <v>100</v>
      </c>
      <c r="BB28" s="11" t="s">
        <v>430</v>
      </c>
      <c r="BC28" s="16" t="str">
        <f t="shared" si="1"/>
        <v>Tốt</v>
      </c>
      <c r="BD28" s="15" t="str">
        <f t="shared" si="2"/>
        <v>🟢 BÌNH THƯỜNG</v>
      </c>
    </row>
    <row r="29" spans="1:56" x14ac:dyDescent="0.25">
      <c r="A29" s="4">
        <v>21</v>
      </c>
      <c r="B29" s="10" t="s">
        <v>2008</v>
      </c>
      <c r="C29" s="4" t="s">
        <v>1813</v>
      </c>
      <c r="D29" s="4" t="s">
        <v>429</v>
      </c>
      <c r="E29" s="11" t="s">
        <v>430</v>
      </c>
      <c r="F29" s="7">
        <f>SUMIFS(NhatKy_ViPham!K:K, NhatKy_ViPham!E:E, "11_Dia", NhatKy_ViPham!F:F, B29, NhatKy_ViPham!H:H, "L01")</f>
        <v>0</v>
      </c>
      <c r="G29" s="7">
        <f>SUMIFS(NhatKy_ViPham!K:K, NhatKy_ViPham!E:E, "11_Dia", NhatKy_ViPham!F:F, B29, NhatKy_ViPham!H:H, "L02")</f>
        <v>0</v>
      </c>
      <c r="H29" s="7">
        <f>SUMIFS(NhatKy_ViPham!K:K, NhatKy_ViPham!E:E, "11_Dia", NhatKy_ViPham!F:F, B29, NhatKy_ViPham!H:H, "L03")</f>
        <v>0</v>
      </c>
      <c r="I29" s="7">
        <f>SUMIFS(NhatKy_ViPham!K:K, NhatKy_ViPham!E:E, "11_Dia", NhatKy_ViPham!F:F, B29, NhatKy_ViPham!H:H, "L04")</f>
        <v>0</v>
      </c>
      <c r="J29" s="7">
        <f>SUMIFS(NhatKy_ViPham!K:K, NhatKy_ViPham!E:E, "11_Dia", NhatKy_ViPham!F:F, B29, NhatKy_ViPham!H:H, "L05")</f>
        <v>0</v>
      </c>
      <c r="K29" s="7">
        <f>SUMIFS(NhatKy_ViPham!K:K, NhatKy_ViPham!E:E, "11_Dia", NhatKy_ViPham!F:F, B29, NhatKy_ViPham!H:H, "L06")</f>
        <v>0</v>
      </c>
      <c r="L29" s="7">
        <f>SUMIFS(NhatKy_ViPham!K:K, NhatKy_ViPham!E:E, "11_Dia", NhatKy_ViPham!F:F, B29, NhatKy_ViPham!H:H, "L07")</f>
        <v>0</v>
      </c>
      <c r="M29" s="7">
        <f>SUMIFS(NhatKy_ViPham!K:K, NhatKy_ViPham!E:E, "11_Dia", NhatKy_ViPham!F:F, B29, NhatKy_ViPham!H:H, "L08")</f>
        <v>0</v>
      </c>
      <c r="N29" s="7">
        <f>SUMIFS(NhatKy_ViPham!K:K, NhatKy_ViPham!E:E, "11_Dia", NhatKy_ViPham!F:F, B29, NhatKy_ViPham!H:H, "L09")</f>
        <v>0</v>
      </c>
      <c r="O29" s="7">
        <f>SUMIFS(NhatKy_ViPham!K:K, NhatKy_ViPham!E:E, "11_Dia", NhatKy_ViPham!F:F, B29, NhatKy_ViPham!H:H, "L10")</f>
        <v>0</v>
      </c>
      <c r="P29" s="12">
        <f>SUMIFS(NhatKy_ViPham!J:J, NhatKy_ViPham!E:E, "11_Dia", NhatKy_ViPham!F:F, B29)</f>
        <v>0</v>
      </c>
      <c r="Q29" s="13">
        <f>SUMIFS(NhatKy_ViPham!K:K, NhatKy_ViPham!E:E, "11_Dia", NhatKy_ViPham!F:F, B29)</f>
        <v>0</v>
      </c>
      <c r="R29" s="7">
        <f>100 + SUMIFS(NhatKy_ViPham!J:J, NhatKy_ViPham!E:E, "11_Dia", NhatKy_ViPham!F:F, B29, NhatKy_ViPham!C:C, "T1") - SUMIFS(NhatKy_ViPham!K:K, NhatKy_ViPham!E:E, "11_Dia", NhatKy_ViPham!F:F, B29, NhatKy_ViPham!C:C, "T1")</f>
        <v>100</v>
      </c>
      <c r="S29" s="7">
        <f>100 + SUMIFS(NhatKy_ViPham!J:J, NhatKy_ViPham!E:E, "11_Dia", NhatKy_ViPham!F:F, B29, NhatKy_ViPham!C:C, "T2") - SUMIFS(NhatKy_ViPham!K:K, NhatKy_ViPham!E:E, "11_Dia", NhatKy_ViPham!F:F, B29, NhatKy_ViPham!C:C, "T2")</f>
        <v>100</v>
      </c>
      <c r="T29" s="7">
        <f>100 + SUMIFS(NhatKy_ViPham!J:J, NhatKy_ViPham!E:E, "11_Dia", NhatKy_ViPham!F:F, B29, NhatKy_ViPham!C:C, "T3") - SUMIFS(NhatKy_ViPham!K:K, NhatKy_ViPham!E:E, "11_Dia", NhatKy_ViPham!F:F, B29, NhatKy_ViPham!C:C, "T3")</f>
        <v>100</v>
      </c>
      <c r="U29" s="7">
        <f>100 + SUMIFS(NhatKy_ViPham!J:J, NhatKy_ViPham!E:E, "11_Dia", NhatKy_ViPham!F:F, B29, NhatKy_ViPham!C:C, "T4") - SUMIFS(NhatKy_ViPham!K:K, NhatKy_ViPham!E:E, "11_Dia", NhatKy_ViPham!F:F, B29, NhatKy_ViPham!C:C, "T4")</f>
        <v>100</v>
      </c>
      <c r="V29" s="7">
        <f>100 + SUMIFS(NhatKy_ViPham!J:J, NhatKy_ViPham!E:E, "11_Dia", NhatKy_ViPham!F:F, B29, NhatKy_ViPham!C:C, "T5") - SUMIFS(NhatKy_ViPham!K:K, NhatKy_ViPham!E:E, "11_Dia", NhatKy_ViPham!F:F, B29, NhatKy_ViPham!C:C, "T5")</f>
        <v>100</v>
      </c>
      <c r="W29" s="7">
        <f>100 + SUMIFS(NhatKy_ViPham!J:J, NhatKy_ViPham!E:E, "11_Dia", NhatKy_ViPham!F:F, B29, NhatKy_ViPham!C:C, "T6") - SUMIFS(NhatKy_ViPham!K:K, NhatKy_ViPham!E:E, "11_Dia", NhatKy_ViPham!F:F, B29, NhatKy_ViPham!C:C, "T6")</f>
        <v>100</v>
      </c>
      <c r="X29" s="7">
        <f>100 + SUMIFS(NhatKy_ViPham!J:J, NhatKy_ViPham!E:E, "11_Dia", NhatKy_ViPham!F:F, B29, NhatKy_ViPham!C:C, "T7") - SUMIFS(NhatKy_ViPham!K:K, NhatKy_ViPham!E:E, "11_Dia", NhatKy_ViPham!F:F, B29, NhatKy_ViPham!C:C, "T7")</f>
        <v>100</v>
      </c>
      <c r="Y29" s="7">
        <f>100 + SUMIFS(NhatKy_ViPham!J:J, NhatKy_ViPham!E:E, "11_Dia", NhatKy_ViPham!F:F, B29, NhatKy_ViPham!C:C, "T8") - SUMIFS(NhatKy_ViPham!K:K, NhatKy_ViPham!E:E, "11_Dia", NhatKy_ViPham!F:F, B29, NhatKy_ViPham!C:C, "T8")</f>
        <v>100</v>
      </c>
      <c r="Z29" s="7">
        <f>100 + SUMIFS(NhatKy_ViPham!J:J, NhatKy_ViPham!E:E, "11_Dia", NhatKy_ViPham!F:F, B29, NhatKy_ViPham!C:C, "T9") - SUMIFS(NhatKy_ViPham!K:K, NhatKy_ViPham!E:E, "11_Dia", NhatKy_ViPham!F:F, B29, NhatKy_ViPham!C:C, "T9")</f>
        <v>100</v>
      </c>
      <c r="AA29" s="7">
        <f>100 + SUMIFS(NhatKy_ViPham!J:J, NhatKy_ViPham!E:E, "11_Dia", NhatKy_ViPham!F:F, B29, NhatKy_ViPham!C:C, "T10") - SUMIFS(NhatKy_ViPham!K:K, NhatKy_ViPham!E:E, "11_Dia", NhatKy_ViPham!F:F, B29, NhatKy_ViPham!C:C, "T10")</f>
        <v>100</v>
      </c>
      <c r="AB29" s="7">
        <f>100 + SUMIFS(NhatKy_ViPham!J:J, NhatKy_ViPham!E:E, "11_Dia", NhatKy_ViPham!F:F, B29, NhatKy_ViPham!C:C, "T11") - SUMIFS(NhatKy_ViPham!K:K, NhatKy_ViPham!E:E, "11_Dia", NhatKy_ViPham!F:F, B29, NhatKy_ViPham!C:C, "T11")</f>
        <v>100</v>
      </c>
      <c r="AC29" s="7">
        <f>100 + SUMIFS(NhatKy_ViPham!J:J, NhatKy_ViPham!E:E, "11_Dia", NhatKy_ViPham!F:F, B29, NhatKy_ViPham!C:C, "T12") - SUMIFS(NhatKy_ViPham!K:K, NhatKy_ViPham!E:E, "11_Dia", NhatKy_ViPham!F:F, B29, NhatKy_ViPham!C:C, "T12")</f>
        <v>100</v>
      </c>
      <c r="AD29" s="7">
        <f>100 + SUMIFS(NhatKy_ViPham!J:J, NhatKy_ViPham!E:E, "11_Dia", NhatKy_ViPham!F:F, B29, NhatKy_ViPham!C:C, "T13") - SUMIFS(NhatKy_ViPham!K:K, NhatKy_ViPham!E:E, "11_Dia", NhatKy_ViPham!F:F, B29, NhatKy_ViPham!C:C, "T13")</f>
        <v>100</v>
      </c>
      <c r="AE29" s="7">
        <f>100 + SUMIFS(NhatKy_ViPham!J:J, NhatKy_ViPham!E:E, "11_Dia", NhatKy_ViPham!F:F, B29, NhatKy_ViPham!C:C, "T14") - SUMIFS(NhatKy_ViPham!K:K, NhatKy_ViPham!E:E, "11_Dia", NhatKy_ViPham!F:F, B29, NhatKy_ViPham!C:C, "T14")</f>
        <v>100</v>
      </c>
      <c r="AF29" s="7">
        <f>100 + SUMIFS(NhatKy_ViPham!J:J, NhatKy_ViPham!E:E, "11_Dia", NhatKy_ViPham!F:F, B29, NhatKy_ViPham!C:C, "T15") - SUMIFS(NhatKy_ViPham!K:K, NhatKy_ViPham!E:E, "11_Dia", NhatKy_ViPham!F:F, B29, NhatKy_ViPham!C:C, "T15")</f>
        <v>100</v>
      </c>
      <c r="AG29" s="7">
        <f>100 + SUMIFS(NhatKy_ViPham!J:J, NhatKy_ViPham!E:E, "11_Dia", NhatKy_ViPham!F:F, B29, NhatKy_ViPham!C:C, "T16") - SUMIFS(NhatKy_ViPham!K:K, NhatKy_ViPham!E:E, "11_Dia", NhatKy_ViPham!F:F, B29, NhatKy_ViPham!C:C, "T16")</f>
        <v>100</v>
      </c>
      <c r="AH29" s="7">
        <f>100 + SUMIFS(NhatKy_ViPham!J:J, NhatKy_ViPham!E:E, "11_Dia", NhatKy_ViPham!F:F, B29, NhatKy_ViPham!C:C, "T17") - SUMIFS(NhatKy_ViPham!K:K, NhatKy_ViPham!E:E, "11_Dia", NhatKy_ViPham!F:F, B29, NhatKy_ViPham!C:C, "T17")</f>
        <v>100</v>
      </c>
      <c r="AI29" s="7">
        <f>100 + SUMIFS(NhatKy_ViPham!J:J, NhatKy_ViPham!E:E, "11_Dia", NhatKy_ViPham!F:F, B29, NhatKy_ViPham!C:C, "T18") - SUMIFS(NhatKy_ViPham!K:K, NhatKy_ViPham!E:E, "11_Dia", NhatKy_ViPham!F:F, B29, NhatKy_ViPham!C:C, "T18")</f>
        <v>100</v>
      </c>
      <c r="AJ29" s="7">
        <f>100 + SUMIFS(NhatKy_ViPham!J:J, NhatKy_ViPham!E:E, "11_Dia", NhatKy_ViPham!F:F, B29, NhatKy_ViPham!C:C, "T19") - SUMIFS(NhatKy_ViPham!K:K, NhatKy_ViPham!E:E, "11_Dia", NhatKy_ViPham!F:F, B29, NhatKy_ViPham!C:C, "T19")</f>
        <v>100</v>
      </c>
      <c r="AK29" s="7">
        <f>100 + SUMIFS(NhatKy_ViPham!J:J, NhatKy_ViPham!E:E, "11_Dia", NhatKy_ViPham!F:F, B29, NhatKy_ViPham!C:C, "T20") - SUMIFS(NhatKy_ViPham!K:K, NhatKy_ViPham!E:E, "11_Dia", NhatKy_ViPham!F:F, B29, NhatKy_ViPham!C:C, "T20")</f>
        <v>100</v>
      </c>
      <c r="AL29" s="7">
        <f>100 + SUMIFS(NhatKy_ViPham!J:J, NhatKy_ViPham!E:E, "11_Dia", NhatKy_ViPham!F:F, B29, NhatKy_ViPham!C:C, "T21") - SUMIFS(NhatKy_ViPham!K:K, NhatKy_ViPham!E:E, "11_Dia", NhatKy_ViPham!F:F, B29, NhatKy_ViPham!C:C, "T21")</f>
        <v>100</v>
      </c>
      <c r="AM29" s="7">
        <f>100 + SUMIFS(NhatKy_ViPham!J:J, NhatKy_ViPham!E:E, "11_Dia", NhatKy_ViPham!F:F, B29, NhatKy_ViPham!C:C, "T22") - SUMIFS(NhatKy_ViPham!K:K, NhatKy_ViPham!E:E, "11_Dia", NhatKy_ViPham!F:F, B29, NhatKy_ViPham!C:C, "T22")</f>
        <v>100</v>
      </c>
      <c r="AN29" s="7">
        <f>100 + SUMIFS(NhatKy_ViPham!J:J, NhatKy_ViPham!E:E, "11_Dia", NhatKy_ViPham!F:F, B29, NhatKy_ViPham!C:C, "T23") - SUMIFS(NhatKy_ViPham!K:K, NhatKy_ViPham!E:E, "11_Dia", NhatKy_ViPham!F:F, B29, NhatKy_ViPham!C:C, "T23")</f>
        <v>100</v>
      </c>
      <c r="AO29" s="7">
        <f>100 + SUMIFS(NhatKy_ViPham!J:J, NhatKy_ViPham!E:E, "11_Dia", NhatKy_ViPham!F:F, B29, NhatKy_ViPham!C:C, "T24") - SUMIFS(NhatKy_ViPham!K:K, NhatKy_ViPham!E:E, "11_Dia", NhatKy_ViPham!F:F, B29, NhatKy_ViPham!C:C, "T24")</f>
        <v>100</v>
      </c>
      <c r="AP29" s="7">
        <f>100 + SUMIFS(NhatKy_ViPham!J:J, NhatKy_ViPham!E:E, "11_Dia", NhatKy_ViPham!F:F, B29, NhatKy_ViPham!C:C, "T25") - SUMIFS(NhatKy_ViPham!K:K, NhatKy_ViPham!E:E, "11_Dia", NhatKy_ViPham!F:F, B29, NhatKy_ViPham!C:C, "T25")</f>
        <v>100</v>
      </c>
      <c r="AQ29" s="7">
        <f>100 + SUMIFS(NhatKy_ViPham!J:J, NhatKy_ViPham!E:E, "11_Dia", NhatKy_ViPham!F:F, B29, NhatKy_ViPham!C:C, "T26") - SUMIFS(NhatKy_ViPham!K:K, NhatKy_ViPham!E:E, "11_Dia", NhatKy_ViPham!F:F, B29, NhatKy_ViPham!C:C, "T26")</f>
        <v>100</v>
      </c>
      <c r="AR29" s="7">
        <f>100 + SUMIFS(NhatKy_ViPham!J:J, NhatKy_ViPham!E:E, "11_Dia", NhatKy_ViPham!F:F, B29, NhatKy_ViPham!C:C, "T27") - SUMIFS(NhatKy_ViPham!K:K, NhatKy_ViPham!E:E, "11_Dia", NhatKy_ViPham!F:F, B29, NhatKy_ViPham!C:C, "T27")</f>
        <v>100</v>
      </c>
      <c r="AS29" s="7">
        <f>100 + SUMIFS(NhatKy_ViPham!J:J, NhatKy_ViPham!E:E, "11_Dia", NhatKy_ViPham!F:F, B29, NhatKy_ViPham!C:C, "T28") - SUMIFS(NhatKy_ViPham!K:K, NhatKy_ViPham!E:E, "11_Dia", NhatKy_ViPham!F:F, B29, NhatKy_ViPham!C:C, "T28")</f>
        <v>100</v>
      </c>
      <c r="AT29" s="7">
        <f>100 + SUMIFS(NhatKy_ViPham!J:J, NhatKy_ViPham!E:E, "11_Dia", NhatKy_ViPham!F:F, B29, NhatKy_ViPham!C:C, "T29") - SUMIFS(NhatKy_ViPham!K:K, NhatKy_ViPham!E:E, "11_Dia", NhatKy_ViPham!F:F, B29, NhatKy_ViPham!C:C, "T29")</f>
        <v>100</v>
      </c>
      <c r="AU29" s="7">
        <f>100 + SUMIFS(NhatKy_ViPham!J:J, NhatKy_ViPham!E:E, "11_Dia", NhatKy_ViPham!F:F, B29, NhatKy_ViPham!C:C, "T30") - SUMIFS(NhatKy_ViPham!K:K, NhatKy_ViPham!E:E, "11_Dia", NhatKy_ViPham!F:F, B29, NhatKy_ViPham!C:C, "T30")</f>
        <v>100</v>
      </c>
      <c r="AV29" s="7">
        <f>100 + SUMIFS(NhatKy_ViPham!J:J, NhatKy_ViPham!E:E, "11_Dia", NhatKy_ViPham!F:F, B29, NhatKy_ViPham!C:C, "T31") - SUMIFS(NhatKy_ViPham!K:K, NhatKy_ViPham!E:E, "11_Dia", NhatKy_ViPham!F:F, B29, NhatKy_ViPham!C:C, "T31")</f>
        <v>100</v>
      </c>
      <c r="AW29" s="7">
        <f>100 + SUMIFS(NhatKy_ViPham!J:J, NhatKy_ViPham!E:E, "11_Dia", NhatKy_ViPham!F:F, B29, NhatKy_ViPham!C:C, "T32") - SUMIFS(NhatKy_ViPham!K:K, NhatKy_ViPham!E:E, "11_Dia", NhatKy_ViPham!F:F, B29, NhatKy_ViPham!C:C, "T32")</f>
        <v>100</v>
      </c>
      <c r="AX29" s="7">
        <f>100 + SUMIFS(NhatKy_ViPham!J:J, NhatKy_ViPham!E:E, "11_Dia", NhatKy_ViPham!F:F, B29, NhatKy_ViPham!C:C, "T33") - SUMIFS(NhatKy_ViPham!K:K, NhatKy_ViPham!E:E, "11_Dia", NhatKy_ViPham!F:F, B29, NhatKy_ViPham!C:C, "T33")</f>
        <v>100</v>
      </c>
      <c r="AY29" s="7">
        <f>100 + SUMIFS(NhatKy_ViPham!J:J, NhatKy_ViPham!E:E, "11_Dia", NhatKy_ViPham!F:F, B29, NhatKy_ViPham!C:C, "T34") - SUMIFS(NhatKy_ViPham!K:K, NhatKy_ViPham!E:E, "11_Dia", NhatKy_ViPham!F:F, B29, NhatKy_ViPham!C:C, "T34")</f>
        <v>100</v>
      </c>
      <c r="AZ29" s="7">
        <f>100 + SUMIFS(NhatKy_ViPham!J:J, NhatKy_ViPham!E:E, "11_Dia", NhatKy_ViPham!F:F, B29, NhatKy_ViPham!C:C, "T35") - SUMIFS(NhatKy_ViPham!K:K, NhatKy_ViPham!E:E, "11_Dia", NhatKy_ViPham!F:F, B29, NhatKy_ViPham!C:C, "T35")</f>
        <v>100</v>
      </c>
      <c r="BA29" s="12">
        <f t="shared" si="0"/>
        <v>100</v>
      </c>
      <c r="BB29" s="11" t="s">
        <v>430</v>
      </c>
      <c r="BC29" s="14" t="str">
        <f t="shared" si="1"/>
        <v>Tốt</v>
      </c>
      <c r="BD29" s="10" t="str">
        <f t="shared" si="2"/>
        <v>🟢 BÌNH THƯỜNG</v>
      </c>
    </row>
    <row r="30" spans="1:56" x14ac:dyDescent="0.25">
      <c r="A30" s="5">
        <v>22</v>
      </c>
      <c r="B30" s="15" t="s">
        <v>2009</v>
      </c>
      <c r="C30" s="5" t="s">
        <v>1689</v>
      </c>
      <c r="D30" s="5" t="s">
        <v>429</v>
      </c>
      <c r="E30" s="11" t="s">
        <v>430</v>
      </c>
      <c r="F30" s="6">
        <f>SUMIFS(NhatKy_ViPham!K:K, NhatKy_ViPham!E:E, "11_Dia", NhatKy_ViPham!F:F, B30, NhatKy_ViPham!H:H, "L01")</f>
        <v>0</v>
      </c>
      <c r="G30" s="6">
        <f>SUMIFS(NhatKy_ViPham!K:K, NhatKy_ViPham!E:E, "11_Dia", NhatKy_ViPham!F:F, B30, NhatKy_ViPham!H:H, "L02")</f>
        <v>0</v>
      </c>
      <c r="H30" s="6">
        <f>SUMIFS(NhatKy_ViPham!K:K, NhatKy_ViPham!E:E, "11_Dia", NhatKy_ViPham!F:F, B30, NhatKy_ViPham!H:H, "L03")</f>
        <v>0</v>
      </c>
      <c r="I30" s="6">
        <f>SUMIFS(NhatKy_ViPham!K:K, NhatKy_ViPham!E:E, "11_Dia", NhatKy_ViPham!F:F, B30, NhatKy_ViPham!H:H, "L04")</f>
        <v>0</v>
      </c>
      <c r="J30" s="6">
        <f>SUMIFS(NhatKy_ViPham!K:K, NhatKy_ViPham!E:E, "11_Dia", NhatKy_ViPham!F:F, B30, NhatKy_ViPham!H:H, "L05")</f>
        <v>0</v>
      </c>
      <c r="K30" s="6">
        <f>SUMIFS(NhatKy_ViPham!K:K, NhatKy_ViPham!E:E, "11_Dia", NhatKy_ViPham!F:F, B30, NhatKy_ViPham!H:H, "L06")</f>
        <v>0</v>
      </c>
      <c r="L30" s="6">
        <f>SUMIFS(NhatKy_ViPham!K:K, NhatKy_ViPham!E:E, "11_Dia", NhatKy_ViPham!F:F, B30, NhatKy_ViPham!H:H, "L07")</f>
        <v>0</v>
      </c>
      <c r="M30" s="6">
        <f>SUMIFS(NhatKy_ViPham!K:K, NhatKy_ViPham!E:E, "11_Dia", NhatKy_ViPham!F:F, B30, NhatKy_ViPham!H:H, "L08")</f>
        <v>0</v>
      </c>
      <c r="N30" s="6">
        <f>SUMIFS(NhatKy_ViPham!K:K, NhatKy_ViPham!E:E, "11_Dia", NhatKy_ViPham!F:F, B30, NhatKy_ViPham!H:H, "L09")</f>
        <v>0</v>
      </c>
      <c r="O30" s="6">
        <f>SUMIFS(NhatKy_ViPham!K:K, NhatKy_ViPham!E:E, "11_Dia", NhatKy_ViPham!F:F, B30, NhatKy_ViPham!H:H, "L10")</f>
        <v>0</v>
      </c>
      <c r="P30" s="12">
        <f>SUMIFS(NhatKy_ViPham!J:J, NhatKy_ViPham!E:E, "11_Dia", NhatKy_ViPham!F:F, B30)</f>
        <v>0</v>
      </c>
      <c r="Q30" s="13">
        <f>SUMIFS(NhatKy_ViPham!K:K, NhatKy_ViPham!E:E, "11_Dia", NhatKy_ViPham!F:F, B30)</f>
        <v>0</v>
      </c>
      <c r="R30" s="6">
        <f>100 + SUMIFS(NhatKy_ViPham!J:J, NhatKy_ViPham!E:E, "11_Dia", NhatKy_ViPham!F:F, B30, NhatKy_ViPham!C:C, "T1") - SUMIFS(NhatKy_ViPham!K:K, NhatKy_ViPham!E:E, "11_Dia", NhatKy_ViPham!F:F, B30, NhatKy_ViPham!C:C, "T1")</f>
        <v>100</v>
      </c>
      <c r="S30" s="6">
        <f>100 + SUMIFS(NhatKy_ViPham!J:J, NhatKy_ViPham!E:E, "11_Dia", NhatKy_ViPham!F:F, B30, NhatKy_ViPham!C:C, "T2") - SUMIFS(NhatKy_ViPham!K:K, NhatKy_ViPham!E:E, "11_Dia", NhatKy_ViPham!F:F, B30, NhatKy_ViPham!C:C, "T2")</f>
        <v>100</v>
      </c>
      <c r="T30" s="6">
        <f>100 + SUMIFS(NhatKy_ViPham!J:J, NhatKy_ViPham!E:E, "11_Dia", NhatKy_ViPham!F:F, B30, NhatKy_ViPham!C:C, "T3") - SUMIFS(NhatKy_ViPham!K:K, NhatKy_ViPham!E:E, "11_Dia", NhatKy_ViPham!F:F, B30, NhatKy_ViPham!C:C, "T3")</f>
        <v>100</v>
      </c>
      <c r="U30" s="6">
        <f>100 + SUMIFS(NhatKy_ViPham!J:J, NhatKy_ViPham!E:E, "11_Dia", NhatKy_ViPham!F:F, B30, NhatKy_ViPham!C:C, "T4") - SUMIFS(NhatKy_ViPham!K:K, NhatKy_ViPham!E:E, "11_Dia", NhatKy_ViPham!F:F, B30, NhatKy_ViPham!C:C, "T4")</f>
        <v>100</v>
      </c>
      <c r="V30" s="6">
        <f>100 + SUMIFS(NhatKy_ViPham!J:J, NhatKy_ViPham!E:E, "11_Dia", NhatKy_ViPham!F:F, B30, NhatKy_ViPham!C:C, "T5") - SUMIFS(NhatKy_ViPham!K:K, NhatKy_ViPham!E:E, "11_Dia", NhatKy_ViPham!F:F, B30, NhatKy_ViPham!C:C, "T5")</f>
        <v>100</v>
      </c>
      <c r="W30" s="6">
        <f>100 + SUMIFS(NhatKy_ViPham!J:J, NhatKy_ViPham!E:E, "11_Dia", NhatKy_ViPham!F:F, B30, NhatKy_ViPham!C:C, "T6") - SUMIFS(NhatKy_ViPham!K:K, NhatKy_ViPham!E:E, "11_Dia", NhatKy_ViPham!F:F, B30, NhatKy_ViPham!C:C, "T6")</f>
        <v>100</v>
      </c>
      <c r="X30" s="6">
        <f>100 + SUMIFS(NhatKy_ViPham!J:J, NhatKy_ViPham!E:E, "11_Dia", NhatKy_ViPham!F:F, B30, NhatKy_ViPham!C:C, "T7") - SUMIFS(NhatKy_ViPham!K:K, NhatKy_ViPham!E:E, "11_Dia", NhatKy_ViPham!F:F, B30, NhatKy_ViPham!C:C, "T7")</f>
        <v>100</v>
      </c>
      <c r="Y30" s="6">
        <f>100 + SUMIFS(NhatKy_ViPham!J:J, NhatKy_ViPham!E:E, "11_Dia", NhatKy_ViPham!F:F, B30, NhatKy_ViPham!C:C, "T8") - SUMIFS(NhatKy_ViPham!K:K, NhatKy_ViPham!E:E, "11_Dia", NhatKy_ViPham!F:F, B30, NhatKy_ViPham!C:C, "T8")</f>
        <v>100</v>
      </c>
      <c r="Z30" s="6">
        <f>100 + SUMIFS(NhatKy_ViPham!J:J, NhatKy_ViPham!E:E, "11_Dia", NhatKy_ViPham!F:F, B30, NhatKy_ViPham!C:C, "T9") - SUMIFS(NhatKy_ViPham!K:K, NhatKy_ViPham!E:E, "11_Dia", NhatKy_ViPham!F:F, B30, NhatKy_ViPham!C:C, "T9")</f>
        <v>100</v>
      </c>
      <c r="AA30" s="6">
        <f>100 + SUMIFS(NhatKy_ViPham!J:J, NhatKy_ViPham!E:E, "11_Dia", NhatKy_ViPham!F:F, B30, NhatKy_ViPham!C:C, "T10") - SUMIFS(NhatKy_ViPham!K:K, NhatKy_ViPham!E:E, "11_Dia", NhatKy_ViPham!F:F, B30, NhatKy_ViPham!C:C, "T10")</f>
        <v>100</v>
      </c>
      <c r="AB30" s="6">
        <f>100 + SUMIFS(NhatKy_ViPham!J:J, NhatKy_ViPham!E:E, "11_Dia", NhatKy_ViPham!F:F, B30, NhatKy_ViPham!C:C, "T11") - SUMIFS(NhatKy_ViPham!K:K, NhatKy_ViPham!E:E, "11_Dia", NhatKy_ViPham!F:F, B30, NhatKy_ViPham!C:C, "T11")</f>
        <v>100</v>
      </c>
      <c r="AC30" s="6">
        <f>100 + SUMIFS(NhatKy_ViPham!J:J, NhatKy_ViPham!E:E, "11_Dia", NhatKy_ViPham!F:F, B30, NhatKy_ViPham!C:C, "T12") - SUMIFS(NhatKy_ViPham!K:K, NhatKy_ViPham!E:E, "11_Dia", NhatKy_ViPham!F:F, B30, NhatKy_ViPham!C:C, "T12")</f>
        <v>100</v>
      </c>
      <c r="AD30" s="6">
        <f>100 + SUMIFS(NhatKy_ViPham!J:J, NhatKy_ViPham!E:E, "11_Dia", NhatKy_ViPham!F:F, B30, NhatKy_ViPham!C:C, "T13") - SUMIFS(NhatKy_ViPham!K:K, NhatKy_ViPham!E:E, "11_Dia", NhatKy_ViPham!F:F, B30, NhatKy_ViPham!C:C, "T13")</f>
        <v>100</v>
      </c>
      <c r="AE30" s="6">
        <f>100 + SUMIFS(NhatKy_ViPham!J:J, NhatKy_ViPham!E:E, "11_Dia", NhatKy_ViPham!F:F, B30, NhatKy_ViPham!C:C, "T14") - SUMIFS(NhatKy_ViPham!K:K, NhatKy_ViPham!E:E, "11_Dia", NhatKy_ViPham!F:F, B30, NhatKy_ViPham!C:C, "T14")</f>
        <v>100</v>
      </c>
      <c r="AF30" s="6">
        <f>100 + SUMIFS(NhatKy_ViPham!J:J, NhatKy_ViPham!E:E, "11_Dia", NhatKy_ViPham!F:F, B30, NhatKy_ViPham!C:C, "T15") - SUMIFS(NhatKy_ViPham!K:K, NhatKy_ViPham!E:E, "11_Dia", NhatKy_ViPham!F:F, B30, NhatKy_ViPham!C:C, "T15")</f>
        <v>100</v>
      </c>
      <c r="AG30" s="6">
        <f>100 + SUMIFS(NhatKy_ViPham!J:J, NhatKy_ViPham!E:E, "11_Dia", NhatKy_ViPham!F:F, B30, NhatKy_ViPham!C:C, "T16") - SUMIFS(NhatKy_ViPham!K:K, NhatKy_ViPham!E:E, "11_Dia", NhatKy_ViPham!F:F, B30, NhatKy_ViPham!C:C, "T16")</f>
        <v>100</v>
      </c>
      <c r="AH30" s="6">
        <f>100 + SUMIFS(NhatKy_ViPham!J:J, NhatKy_ViPham!E:E, "11_Dia", NhatKy_ViPham!F:F, B30, NhatKy_ViPham!C:C, "T17") - SUMIFS(NhatKy_ViPham!K:K, NhatKy_ViPham!E:E, "11_Dia", NhatKy_ViPham!F:F, B30, NhatKy_ViPham!C:C, "T17")</f>
        <v>100</v>
      </c>
      <c r="AI30" s="6">
        <f>100 + SUMIFS(NhatKy_ViPham!J:J, NhatKy_ViPham!E:E, "11_Dia", NhatKy_ViPham!F:F, B30, NhatKy_ViPham!C:C, "T18") - SUMIFS(NhatKy_ViPham!K:K, NhatKy_ViPham!E:E, "11_Dia", NhatKy_ViPham!F:F, B30, NhatKy_ViPham!C:C, "T18")</f>
        <v>100</v>
      </c>
      <c r="AJ30" s="6">
        <f>100 + SUMIFS(NhatKy_ViPham!J:J, NhatKy_ViPham!E:E, "11_Dia", NhatKy_ViPham!F:F, B30, NhatKy_ViPham!C:C, "T19") - SUMIFS(NhatKy_ViPham!K:K, NhatKy_ViPham!E:E, "11_Dia", NhatKy_ViPham!F:F, B30, NhatKy_ViPham!C:C, "T19")</f>
        <v>100</v>
      </c>
      <c r="AK30" s="6">
        <f>100 + SUMIFS(NhatKy_ViPham!J:J, NhatKy_ViPham!E:E, "11_Dia", NhatKy_ViPham!F:F, B30, NhatKy_ViPham!C:C, "T20") - SUMIFS(NhatKy_ViPham!K:K, NhatKy_ViPham!E:E, "11_Dia", NhatKy_ViPham!F:F, B30, NhatKy_ViPham!C:C, "T20")</f>
        <v>100</v>
      </c>
      <c r="AL30" s="6">
        <f>100 + SUMIFS(NhatKy_ViPham!J:J, NhatKy_ViPham!E:E, "11_Dia", NhatKy_ViPham!F:F, B30, NhatKy_ViPham!C:C, "T21") - SUMIFS(NhatKy_ViPham!K:K, NhatKy_ViPham!E:E, "11_Dia", NhatKy_ViPham!F:F, B30, NhatKy_ViPham!C:C, "T21")</f>
        <v>100</v>
      </c>
      <c r="AM30" s="6">
        <f>100 + SUMIFS(NhatKy_ViPham!J:J, NhatKy_ViPham!E:E, "11_Dia", NhatKy_ViPham!F:F, B30, NhatKy_ViPham!C:C, "T22") - SUMIFS(NhatKy_ViPham!K:K, NhatKy_ViPham!E:E, "11_Dia", NhatKy_ViPham!F:F, B30, NhatKy_ViPham!C:C, "T22")</f>
        <v>100</v>
      </c>
      <c r="AN30" s="6">
        <f>100 + SUMIFS(NhatKy_ViPham!J:J, NhatKy_ViPham!E:E, "11_Dia", NhatKy_ViPham!F:F, B30, NhatKy_ViPham!C:C, "T23") - SUMIFS(NhatKy_ViPham!K:K, NhatKy_ViPham!E:E, "11_Dia", NhatKy_ViPham!F:F, B30, NhatKy_ViPham!C:C, "T23")</f>
        <v>100</v>
      </c>
      <c r="AO30" s="6">
        <f>100 + SUMIFS(NhatKy_ViPham!J:J, NhatKy_ViPham!E:E, "11_Dia", NhatKy_ViPham!F:F, B30, NhatKy_ViPham!C:C, "T24") - SUMIFS(NhatKy_ViPham!K:K, NhatKy_ViPham!E:E, "11_Dia", NhatKy_ViPham!F:F, B30, NhatKy_ViPham!C:C, "T24")</f>
        <v>100</v>
      </c>
      <c r="AP30" s="6">
        <f>100 + SUMIFS(NhatKy_ViPham!J:J, NhatKy_ViPham!E:E, "11_Dia", NhatKy_ViPham!F:F, B30, NhatKy_ViPham!C:C, "T25") - SUMIFS(NhatKy_ViPham!K:K, NhatKy_ViPham!E:E, "11_Dia", NhatKy_ViPham!F:F, B30, NhatKy_ViPham!C:C, "T25")</f>
        <v>100</v>
      </c>
      <c r="AQ30" s="6">
        <f>100 + SUMIFS(NhatKy_ViPham!J:J, NhatKy_ViPham!E:E, "11_Dia", NhatKy_ViPham!F:F, B30, NhatKy_ViPham!C:C, "T26") - SUMIFS(NhatKy_ViPham!K:K, NhatKy_ViPham!E:E, "11_Dia", NhatKy_ViPham!F:F, B30, NhatKy_ViPham!C:C, "T26")</f>
        <v>100</v>
      </c>
      <c r="AR30" s="6">
        <f>100 + SUMIFS(NhatKy_ViPham!J:J, NhatKy_ViPham!E:E, "11_Dia", NhatKy_ViPham!F:F, B30, NhatKy_ViPham!C:C, "T27") - SUMIFS(NhatKy_ViPham!K:K, NhatKy_ViPham!E:E, "11_Dia", NhatKy_ViPham!F:F, B30, NhatKy_ViPham!C:C, "T27")</f>
        <v>100</v>
      </c>
      <c r="AS30" s="6">
        <f>100 + SUMIFS(NhatKy_ViPham!J:J, NhatKy_ViPham!E:E, "11_Dia", NhatKy_ViPham!F:F, B30, NhatKy_ViPham!C:C, "T28") - SUMIFS(NhatKy_ViPham!K:K, NhatKy_ViPham!E:E, "11_Dia", NhatKy_ViPham!F:F, B30, NhatKy_ViPham!C:C, "T28")</f>
        <v>100</v>
      </c>
      <c r="AT30" s="6">
        <f>100 + SUMIFS(NhatKy_ViPham!J:J, NhatKy_ViPham!E:E, "11_Dia", NhatKy_ViPham!F:F, B30, NhatKy_ViPham!C:C, "T29") - SUMIFS(NhatKy_ViPham!K:K, NhatKy_ViPham!E:E, "11_Dia", NhatKy_ViPham!F:F, B30, NhatKy_ViPham!C:C, "T29")</f>
        <v>100</v>
      </c>
      <c r="AU30" s="6">
        <f>100 + SUMIFS(NhatKy_ViPham!J:J, NhatKy_ViPham!E:E, "11_Dia", NhatKy_ViPham!F:F, B30, NhatKy_ViPham!C:C, "T30") - SUMIFS(NhatKy_ViPham!K:K, NhatKy_ViPham!E:E, "11_Dia", NhatKy_ViPham!F:F, B30, NhatKy_ViPham!C:C, "T30")</f>
        <v>100</v>
      </c>
      <c r="AV30" s="6">
        <f>100 + SUMIFS(NhatKy_ViPham!J:J, NhatKy_ViPham!E:E, "11_Dia", NhatKy_ViPham!F:F, B30, NhatKy_ViPham!C:C, "T31") - SUMIFS(NhatKy_ViPham!K:K, NhatKy_ViPham!E:E, "11_Dia", NhatKy_ViPham!F:F, B30, NhatKy_ViPham!C:C, "T31")</f>
        <v>100</v>
      </c>
      <c r="AW30" s="6">
        <f>100 + SUMIFS(NhatKy_ViPham!J:J, NhatKy_ViPham!E:E, "11_Dia", NhatKy_ViPham!F:F, B30, NhatKy_ViPham!C:C, "T32") - SUMIFS(NhatKy_ViPham!K:K, NhatKy_ViPham!E:E, "11_Dia", NhatKy_ViPham!F:F, B30, NhatKy_ViPham!C:C, "T32")</f>
        <v>100</v>
      </c>
      <c r="AX30" s="6">
        <f>100 + SUMIFS(NhatKy_ViPham!J:J, NhatKy_ViPham!E:E, "11_Dia", NhatKy_ViPham!F:F, B30, NhatKy_ViPham!C:C, "T33") - SUMIFS(NhatKy_ViPham!K:K, NhatKy_ViPham!E:E, "11_Dia", NhatKy_ViPham!F:F, B30, NhatKy_ViPham!C:C, "T33")</f>
        <v>100</v>
      </c>
      <c r="AY30" s="6">
        <f>100 + SUMIFS(NhatKy_ViPham!J:J, NhatKy_ViPham!E:E, "11_Dia", NhatKy_ViPham!F:F, B30, NhatKy_ViPham!C:C, "T34") - SUMIFS(NhatKy_ViPham!K:K, NhatKy_ViPham!E:E, "11_Dia", NhatKy_ViPham!F:F, B30, NhatKy_ViPham!C:C, "T34")</f>
        <v>100</v>
      </c>
      <c r="AZ30" s="6">
        <f>100 + SUMIFS(NhatKy_ViPham!J:J, NhatKy_ViPham!E:E, "11_Dia", NhatKy_ViPham!F:F, B30, NhatKy_ViPham!C:C, "T35") - SUMIFS(NhatKy_ViPham!K:K, NhatKy_ViPham!E:E, "11_Dia", NhatKy_ViPham!F:F, B30, NhatKy_ViPham!C:C, "T35")</f>
        <v>100</v>
      </c>
      <c r="BA30" s="12">
        <f t="shared" si="0"/>
        <v>100</v>
      </c>
      <c r="BB30" s="11" t="s">
        <v>430</v>
      </c>
      <c r="BC30" s="16" t="str">
        <f t="shared" si="1"/>
        <v>Tốt</v>
      </c>
      <c r="BD30" s="15" t="str">
        <f t="shared" si="2"/>
        <v>🟢 BÌNH THƯỜNG</v>
      </c>
    </row>
    <row r="31" spans="1:56" x14ac:dyDescent="0.25">
      <c r="A31" s="4">
        <v>23</v>
      </c>
      <c r="B31" s="10" t="s">
        <v>2010</v>
      </c>
      <c r="C31" s="4" t="s">
        <v>1846</v>
      </c>
      <c r="D31" s="4" t="s">
        <v>429</v>
      </c>
      <c r="E31" s="11" t="s">
        <v>430</v>
      </c>
      <c r="F31" s="7">
        <f>SUMIFS(NhatKy_ViPham!K:K, NhatKy_ViPham!E:E, "11_Dia", NhatKy_ViPham!F:F, B31, NhatKy_ViPham!H:H, "L01")</f>
        <v>0</v>
      </c>
      <c r="G31" s="7">
        <f>SUMIFS(NhatKy_ViPham!K:K, NhatKy_ViPham!E:E, "11_Dia", NhatKy_ViPham!F:F, B31, NhatKy_ViPham!H:H, "L02")</f>
        <v>0</v>
      </c>
      <c r="H31" s="7">
        <f>SUMIFS(NhatKy_ViPham!K:K, NhatKy_ViPham!E:E, "11_Dia", NhatKy_ViPham!F:F, B31, NhatKy_ViPham!H:H, "L03")</f>
        <v>0</v>
      </c>
      <c r="I31" s="7">
        <f>SUMIFS(NhatKy_ViPham!K:K, NhatKy_ViPham!E:E, "11_Dia", NhatKy_ViPham!F:F, B31, NhatKy_ViPham!H:H, "L04")</f>
        <v>0</v>
      </c>
      <c r="J31" s="7">
        <f>SUMIFS(NhatKy_ViPham!K:K, NhatKy_ViPham!E:E, "11_Dia", NhatKy_ViPham!F:F, B31, NhatKy_ViPham!H:H, "L05")</f>
        <v>0</v>
      </c>
      <c r="K31" s="7">
        <f>SUMIFS(NhatKy_ViPham!K:K, NhatKy_ViPham!E:E, "11_Dia", NhatKy_ViPham!F:F, B31, NhatKy_ViPham!H:H, "L06")</f>
        <v>0</v>
      </c>
      <c r="L31" s="7">
        <f>SUMIFS(NhatKy_ViPham!K:K, NhatKy_ViPham!E:E, "11_Dia", NhatKy_ViPham!F:F, B31, NhatKy_ViPham!H:H, "L07")</f>
        <v>0</v>
      </c>
      <c r="M31" s="7">
        <f>SUMIFS(NhatKy_ViPham!K:K, NhatKy_ViPham!E:E, "11_Dia", NhatKy_ViPham!F:F, B31, NhatKy_ViPham!H:H, "L08")</f>
        <v>0</v>
      </c>
      <c r="N31" s="7">
        <f>SUMIFS(NhatKy_ViPham!K:K, NhatKy_ViPham!E:E, "11_Dia", NhatKy_ViPham!F:F, B31, NhatKy_ViPham!H:H, "L09")</f>
        <v>0</v>
      </c>
      <c r="O31" s="7">
        <f>SUMIFS(NhatKy_ViPham!K:K, NhatKy_ViPham!E:E, "11_Dia", NhatKy_ViPham!F:F, B31, NhatKy_ViPham!H:H, "L10")</f>
        <v>0</v>
      </c>
      <c r="P31" s="12">
        <f>SUMIFS(NhatKy_ViPham!J:J, NhatKy_ViPham!E:E, "11_Dia", NhatKy_ViPham!F:F, B31)</f>
        <v>0</v>
      </c>
      <c r="Q31" s="13">
        <f>SUMIFS(NhatKy_ViPham!K:K, NhatKy_ViPham!E:E, "11_Dia", NhatKy_ViPham!F:F, B31)</f>
        <v>0</v>
      </c>
      <c r="R31" s="7">
        <f>100 + SUMIFS(NhatKy_ViPham!J:J, NhatKy_ViPham!E:E, "11_Dia", NhatKy_ViPham!F:F, B31, NhatKy_ViPham!C:C, "T1") - SUMIFS(NhatKy_ViPham!K:K, NhatKy_ViPham!E:E, "11_Dia", NhatKy_ViPham!F:F, B31, NhatKy_ViPham!C:C, "T1")</f>
        <v>100</v>
      </c>
      <c r="S31" s="7">
        <f>100 + SUMIFS(NhatKy_ViPham!J:J, NhatKy_ViPham!E:E, "11_Dia", NhatKy_ViPham!F:F, B31, NhatKy_ViPham!C:C, "T2") - SUMIFS(NhatKy_ViPham!K:K, NhatKy_ViPham!E:E, "11_Dia", NhatKy_ViPham!F:F, B31, NhatKy_ViPham!C:C, "T2")</f>
        <v>100</v>
      </c>
      <c r="T31" s="7">
        <f>100 + SUMIFS(NhatKy_ViPham!J:J, NhatKy_ViPham!E:E, "11_Dia", NhatKy_ViPham!F:F, B31, NhatKy_ViPham!C:C, "T3") - SUMIFS(NhatKy_ViPham!K:K, NhatKy_ViPham!E:E, "11_Dia", NhatKy_ViPham!F:F, B31, NhatKy_ViPham!C:C, "T3")</f>
        <v>100</v>
      </c>
      <c r="U31" s="7">
        <f>100 + SUMIFS(NhatKy_ViPham!J:J, NhatKy_ViPham!E:E, "11_Dia", NhatKy_ViPham!F:F, B31, NhatKy_ViPham!C:C, "T4") - SUMIFS(NhatKy_ViPham!K:K, NhatKy_ViPham!E:E, "11_Dia", NhatKy_ViPham!F:F, B31, NhatKy_ViPham!C:C, "T4")</f>
        <v>100</v>
      </c>
      <c r="V31" s="7">
        <f>100 + SUMIFS(NhatKy_ViPham!J:J, NhatKy_ViPham!E:E, "11_Dia", NhatKy_ViPham!F:F, B31, NhatKy_ViPham!C:C, "T5") - SUMIFS(NhatKy_ViPham!K:K, NhatKy_ViPham!E:E, "11_Dia", NhatKy_ViPham!F:F, B31, NhatKy_ViPham!C:C, "T5")</f>
        <v>100</v>
      </c>
      <c r="W31" s="7">
        <f>100 + SUMIFS(NhatKy_ViPham!J:J, NhatKy_ViPham!E:E, "11_Dia", NhatKy_ViPham!F:F, B31, NhatKy_ViPham!C:C, "T6") - SUMIFS(NhatKy_ViPham!K:K, NhatKy_ViPham!E:E, "11_Dia", NhatKy_ViPham!F:F, B31, NhatKy_ViPham!C:C, "T6")</f>
        <v>100</v>
      </c>
      <c r="X31" s="7">
        <f>100 + SUMIFS(NhatKy_ViPham!J:J, NhatKy_ViPham!E:E, "11_Dia", NhatKy_ViPham!F:F, B31, NhatKy_ViPham!C:C, "T7") - SUMIFS(NhatKy_ViPham!K:K, NhatKy_ViPham!E:E, "11_Dia", NhatKy_ViPham!F:F, B31, NhatKy_ViPham!C:C, "T7")</f>
        <v>100</v>
      </c>
      <c r="Y31" s="7">
        <f>100 + SUMIFS(NhatKy_ViPham!J:J, NhatKy_ViPham!E:E, "11_Dia", NhatKy_ViPham!F:F, B31, NhatKy_ViPham!C:C, "T8") - SUMIFS(NhatKy_ViPham!K:K, NhatKy_ViPham!E:E, "11_Dia", NhatKy_ViPham!F:F, B31, NhatKy_ViPham!C:C, "T8")</f>
        <v>100</v>
      </c>
      <c r="Z31" s="7">
        <f>100 + SUMIFS(NhatKy_ViPham!J:J, NhatKy_ViPham!E:E, "11_Dia", NhatKy_ViPham!F:F, B31, NhatKy_ViPham!C:C, "T9") - SUMIFS(NhatKy_ViPham!K:K, NhatKy_ViPham!E:E, "11_Dia", NhatKy_ViPham!F:F, B31, NhatKy_ViPham!C:C, "T9")</f>
        <v>100</v>
      </c>
      <c r="AA31" s="7">
        <f>100 + SUMIFS(NhatKy_ViPham!J:J, NhatKy_ViPham!E:E, "11_Dia", NhatKy_ViPham!F:F, B31, NhatKy_ViPham!C:C, "T10") - SUMIFS(NhatKy_ViPham!K:K, NhatKy_ViPham!E:E, "11_Dia", NhatKy_ViPham!F:F, B31, NhatKy_ViPham!C:C, "T10")</f>
        <v>100</v>
      </c>
      <c r="AB31" s="7">
        <f>100 + SUMIFS(NhatKy_ViPham!J:J, NhatKy_ViPham!E:E, "11_Dia", NhatKy_ViPham!F:F, B31, NhatKy_ViPham!C:C, "T11") - SUMIFS(NhatKy_ViPham!K:K, NhatKy_ViPham!E:E, "11_Dia", NhatKy_ViPham!F:F, B31, NhatKy_ViPham!C:C, "T11")</f>
        <v>100</v>
      </c>
      <c r="AC31" s="7">
        <f>100 + SUMIFS(NhatKy_ViPham!J:J, NhatKy_ViPham!E:E, "11_Dia", NhatKy_ViPham!F:F, B31, NhatKy_ViPham!C:C, "T12") - SUMIFS(NhatKy_ViPham!K:K, NhatKy_ViPham!E:E, "11_Dia", NhatKy_ViPham!F:F, B31, NhatKy_ViPham!C:C, "T12")</f>
        <v>100</v>
      </c>
      <c r="AD31" s="7">
        <f>100 + SUMIFS(NhatKy_ViPham!J:J, NhatKy_ViPham!E:E, "11_Dia", NhatKy_ViPham!F:F, B31, NhatKy_ViPham!C:C, "T13") - SUMIFS(NhatKy_ViPham!K:K, NhatKy_ViPham!E:E, "11_Dia", NhatKy_ViPham!F:F, B31, NhatKy_ViPham!C:C, "T13")</f>
        <v>100</v>
      </c>
      <c r="AE31" s="7">
        <f>100 + SUMIFS(NhatKy_ViPham!J:J, NhatKy_ViPham!E:E, "11_Dia", NhatKy_ViPham!F:F, B31, NhatKy_ViPham!C:C, "T14") - SUMIFS(NhatKy_ViPham!K:K, NhatKy_ViPham!E:E, "11_Dia", NhatKy_ViPham!F:F, B31, NhatKy_ViPham!C:C, "T14")</f>
        <v>100</v>
      </c>
      <c r="AF31" s="7">
        <f>100 + SUMIFS(NhatKy_ViPham!J:J, NhatKy_ViPham!E:E, "11_Dia", NhatKy_ViPham!F:F, B31, NhatKy_ViPham!C:C, "T15") - SUMIFS(NhatKy_ViPham!K:K, NhatKy_ViPham!E:E, "11_Dia", NhatKy_ViPham!F:F, B31, NhatKy_ViPham!C:C, "T15")</f>
        <v>100</v>
      </c>
      <c r="AG31" s="7">
        <f>100 + SUMIFS(NhatKy_ViPham!J:J, NhatKy_ViPham!E:E, "11_Dia", NhatKy_ViPham!F:F, B31, NhatKy_ViPham!C:C, "T16") - SUMIFS(NhatKy_ViPham!K:K, NhatKy_ViPham!E:E, "11_Dia", NhatKy_ViPham!F:F, B31, NhatKy_ViPham!C:C, "T16")</f>
        <v>100</v>
      </c>
      <c r="AH31" s="7">
        <f>100 + SUMIFS(NhatKy_ViPham!J:J, NhatKy_ViPham!E:E, "11_Dia", NhatKy_ViPham!F:F, B31, NhatKy_ViPham!C:C, "T17") - SUMIFS(NhatKy_ViPham!K:K, NhatKy_ViPham!E:E, "11_Dia", NhatKy_ViPham!F:F, B31, NhatKy_ViPham!C:C, "T17")</f>
        <v>100</v>
      </c>
      <c r="AI31" s="7">
        <f>100 + SUMIFS(NhatKy_ViPham!J:J, NhatKy_ViPham!E:E, "11_Dia", NhatKy_ViPham!F:F, B31, NhatKy_ViPham!C:C, "T18") - SUMIFS(NhatKy_ViPham!K:K, NhatKy_ViPham!E:E, "11_Dia", NhatKy_ViPham!F:F, B31, NhatKy_ViPham!C:C, "T18")</f>
        <v>100</v>
      </c>
      <c r="AJ31" s="7">
        <f>100 + SUMIFS(NhatKy_ViPham!J:J, NhatKy_ViPham!E:E, "11_Dia", NhatKy_ViPham!F:F, B31, NhatKy_ViPham!C:C, "T19") - SUMIFS(NhatKy_ViPham!K:K, NhatKy_ViPham!E:E, "11_Dia", NhatKy_ViPham!F:F, B31, NhatKy_ViPham!C:C, "T19")</f>
        <v>100</v>
      </c>
      <c r="AK31" s="7">
        <f>100 + SUMIFS(NhatKy_ViPham!J:J, NhatKy_ViPham!E:E, "11_Dia", NhatKy_ViPham!F:F, B31, NhatKy_ViPham!C:C, "T20") - SUMIFS(NhatKy_ViPham!K:K, NhatKy_ViPham!E:E, "11_Dia", NhatKy_ViPham!F:F, B31, NhatKy_ViPham!C:C, "T20")</f>
        <v>100</v>
      </c>
      <c r="AL31" s="7">
        <f>100 + SUMIFS(NhatKy_ViPham!J:J, NhatKy_ViPham!E:E, "11_Dia", NhatKy_ViPham!F:F, B31, NhatKy_ViPham!C:C, "T21") - SUMIFS(NhatKy_ViPham!K:K, NhatKy_ViPham!E:E, "11_Dia", NhatKy_ViPham!F:F, B31, NhatKy_ViPham!C:C, "T21")</f>
        <v>100</v>
      </c>
      <c r="AM31" s="7">
        <f>100 + SUMIFS(NhatKy_ViPham!J:J, NhatKy_ViPham!E:E, "11_Dia", NhatKy_ViPham!F:F, B31, NhatKy_ViPham!C:C, "T22") - SUMIFS(NhatKy_ViPham!K:K, NhatKy_ViPham!E:E, "11_Dia", NhatKy_ViPham!F:F, B31, NhatKy_ViPham!C:C, "T22")</f>
        <v>100</v>
      </c>
      <c r="AN31" s="7">
        <f>100 + SUMIFS(NhatKy_ViPham!J:J, NhatKy_ViPham!E:E, "11_Dia", NhatKy_ViPham!F:F, B31, NhatKy_ViPham!C:C, "T23") - SUMIFS(NhatKy_ViPham!K:K, NhatKy_ViPham!E:E, "11_Dia", NhatKy_ViPham!F:F, B31, NhatKy_ViPham!C:C, "T23")</f>
        <v>100</v>
      </c>
      <c r="AO31" s="7">
        <f>100 + SUMIFS(NhatKy_ViPham!J:J, NhatKy_ViPham!E:E, "11_Dia", NhatKy_ViPham!F:F, B31, NhatKy_ViPham!C:C, "T24") - SUMIFS(NhatKy_ViPham!K:K, NhatKy_ViPham!E:E, "11_Dia", NhatKy_ViPham!F:F, B31, NhatKy_ViPham!C:C, "T24")</f>
        <v>100</v>
      </c>
      <c r="AP31" s="7">
        <f>100 + SUMIFS(NhatKy_ViPham!J:J, NhatKy_ViPham!E:E, "11_Dia", NhatKy_ViPham!F:F, B31, NhatKy_ViPham!C:C, "T25") - SUMIFS(NhatKy_ViPham!K:K, NhatKy_ViPham!E:E, "11_Dia", NhatKy_ViPham!F:F, B31, NhatKy_ViPham!C:C, "T25")</f>
        <v>100</v>
      </c>
      <c r="AQ31" s="7">
        <f>100 + SUMIFS(NhatKy_ViPham!J:J, NhatKy_ViPham!E:E, "11_Dia", NhatKy_ViPham!F:F, B31, NhatKy_ViPham!C:C, "T26") - SUMIFS(NhatKy_ViPham!K:K, NhatKy_ViPham!E:E, "11_Dia", NhatKy_ViPham!F:F, B31, NhatKy_ViPham!C:C, "T26")</f>
        <v>100</v>
      </c>
      <c r="AR31" s="7">
        <f>100 + SUMIFS(NhatKy_ViPham!J:J, NhatKy_ViPham!E:E, "11_Dia", NhatKy_ViPham!F:F, B31, NhatKy_ViPham!C:C, "T27") - SUMIFS(NhatKy_ViPham!K:K, NhatKy_ViPham!E:E, "11_Dia", NhatKy_ViPham!F:F, B31, NhatKy_ViPham!C:C, "T27")</f>
        <v>100</v>
      </c>
      <c r="AS31" s="7">
        <f>100 + SUMIFS(NhatKy_ViPham!J:J, NhatKy_ViPham!E:E, "11_Dia", NhatKy_ViPham!F:F, B31, NhatKy_ViPham!C:C, "T28") - SUMIFS(NhatKy_ViPham!K:K, NhatKy_ViPham!E:E, "11_Dia", NhatKy_ViPham!F:F, B31, NhatKy_ViPham!C:C, "T28")</f>
        <v>100</v>
      </c>
      <c r="AT31" s="7">
        <f>100 + SUMIFS(NhatKy_ViPham!J:J, NhatKy_ViPham!E:E, "11_Dia", NhatKy_ViPham!F:F, B31, NhatKy_ViPham!C:C, "T29") - SUMIFS(NhatKy_ViPham!K:K, NhatKy_ViPham!E:E, "11_Dia", NhatKy_ViPham!F:F, B31, NhatKy_ViPham!C:C, "T29")</f>
        <v>100</v>
      </c>
      <c r="AU31" s="7">
        <f>100 + SUMIFS(NhatKy_ViPham!J:J, NhatKy_ViPham!E:E, "11_Dia", NhatKy_ViPham!F:F, B31, NhatKy_ViPham!C:C, "T30") - SUMIFS(NhatKy_ViPham!K:K, NhatKy_ViPham!E:E, "11_Dia", NhatKy_ViPham!F:F, B31, NhatKy_ViPham!C:C, "T30")</f>
        <v>100</v>
      </c>
      <c r="AV31" s="7">
        <f>100 + SUMIFS(NhatKy_ViPham!J:J, NhatKy_ViPham!E:E, "11_Dia", NhatKy_ViPham!F:F, B31, NhatKy_ViPham!C:C, "T31") - SUMIFS(NhatKy_ViPham!K:K, NhatKy_ViPham!E:E, "11_Dia", NhatKy_ViPham!F:F, B31, NhatKy_ViPham!C:C, "T31")</f>
        <v>100</v>
      </c>
      <c r="AW31" s="7">
        <f>100 + SUMIFS(NhatKy_ViPham!J:J, NhatKy_ViPham!E:E, "11_Dia", NhatKy_ViPham!F:F, B31, NhatKy_ViPham!C:C, "T32") - SUMIFS(NhatKy_ViPham!K:K, NhatKy_ViPham!E:E, "11_Dia", NhatKy_ViPham!F:F, B31, NhatKy_ViPham!C:C, "T32")</f>
        <v>100</v>
      </c>
      <c r="AX31" s="7">
        <f>100 + SUMIFS(NhatKy_ViPham!J:J, NhatKy_ViPham!E:E, "11_Dia", NhatKy_ViPham!F:F, B31, NhatKy_ViPham!C:C, "T33") - SUMIFS(NhatKy_ViPham!K:K, NhatKy_ViPham!E:E, "11_Dia", NhatKy_ViPham!F:F, B31, NhatKy_ViPham!C:C, "T33")</f>
        <v>100</v>
      </c>
      <c r="AY31" s="7">
        <f>100 + SUMIFS(NhatKy_ViPham!J:J, NhatKy_ViPham!E:E, "11_Dia", NhatKy_ViPham!F:F, B31, NhatKy_ViPham!C:C, "T34") - SUMIFS(NhatKy_ViPham!K:K, NhatKy_ViPham!E:E, "11_Dia", NhatKy_ViPham!F:F, B31, NhatKy_ViPham!C:C, "T34")</f>
        <v>100</v>
      </c>
      <c r="AZ31" s="7">
        <f>100 + SUMIFS(NhatKy_ViPham!J:J, NhatKy_ViPham!E:E, "11_Dia", NhatKy_ViPham!F:F, B31, NhatKy_ViPham!C:C, "T35") - SUMIFS(NhatKy_ViPham!K:K, NhatKy_ViPham!E:E, "11_Dia", NhatKy_ViPham!F:F, B31, NhatKy_ViPham!C:C, "T35")</f>
        <v>100</v>
      </c>
      <c r="BA31" s="12">
        <f t="shared" si="0"/>
        <v>100</v>
      </c>
      <c r="BB31" s="11" t="s">
        <v>430</v>
      </c>
      <c r="BC31" s="14" t="str">
        <f t="shared" si="1"/>
        <v>Tốt</v>
      </c>
      <c r="BD31" s="10" t="str">
        <f t="shared" si="2"/>
        <v>🟢 BÌNH THƯỜNG</v>
      </c>
    </row>
    <row r="32" spans="1:56" x14ac:dyDescent="0.25">
      <c r="A32" s="5">
        <v>24</v>
      </c>
      <c r="B32" s="15" t="s">
        <v>2011</v>
      </c>
      <c r="C32" s="5" t="s">
        <v>2012</v>
      </c>
      <c r="D32" s="5" t="s">
        <v>429</v>
      </c>
      <c r="E32" s="11" t="s">
        <v>430</v>
      </c>
      <c r="F32" s="6">
        <f>SUMIFS(NhatKy_ViPham!K:K, NhatKy_ViPham!E:E, "11_Dia", NhatKy_ViPham!F:F, B32, NhatKy_ViPham!H:H, "L01")</f>
        <v>0</v>
      </c>
      <c r="G32" s="6">
        <f>SUMIFS(NhatKy_ViPham!K:K, NhatKy_ViPham!E:E, "11_Dia", NhatKy_ViPham!F:F, B32, NhatKy_ViPham!H:H, "L02")</f>
        <v>0</v>
      </c>
      <c r="H32" s="6">
        <f>SUMIFS(NhatKy_ViPham!K:K, NhatKy_ViPham!E:E, "11_Dia", NhatKy_ViPham!F:F, B32, NhatKy_ViPham!H:H, "L03")</f>
        <v>0</v>
      </c>
      <c r="I32" s="6">
        <f>SUMIFS(NhatKy_ViPham!K:K, NhatKy_ViPham!E:E, "11_Dia", NhatKy_ViPham!F:F, B32, NhatKy_ViPham!H:H, "L04")</f>
        <v>0</v>
      </c>
      <c r="J32" s="6">
        <f>SUMIFS(NhatKy_ViPham!K:K, NhatKy_ViPham!E:E, "11_Dia", NhatKy_ViPham!F:F, B32, NhatKy_ViPham!H:H, "L05")</f>
        <v>0</v>
      </c>
      <c r="K32" s="6">
        <f>SUMIFS(NhatKy_ViPham!K:K, NhatKy_ViPham!E:E, "11_Dia", NhatKy_ViPham!F:F, B32, NhatKy_ViPham!H:H, "L06")</f>
        <v>0</v>
      </c>
      <c r="L32" s="6">
        <f>SUMIFS(NhatKy_ViPham!K:K, NhatKy_ViPham!E:E, "11_Dia", NhatKy_ViPham!F:F, B32, NhatKy_ViPham!H:H, "L07")</f>
        <v>0</v>
      </c>
      <c r="M32" s="6">
        <f>SUMIFS(NhatKy_ViPham!K:K, NhatKy_ViPham!E:E, "11_Dia", NhatKy_ViPham!F:F, B32, NhatKy_ViPham!H:H, "L08")</f>
        <v>0</v>
      </c>
      <c r="N32" s="6">
        <f>SUMIFS(NhatKy_ViPham!K:K, NhatKy_ViPham!E:E, "11_Dia", NhatKy_ViPham!F:F, B32, NhatKy_ViPham!H:H, "L09")</f>
        <v>0</v>
      </c>
      <c r="O32" s="6">
        <f>SUMIFS(NhatKy_ViPham!K:K, NhatKy_ViPham!E:E, "11_Dia", NhatKy_ViPham!F:F, B32, NhatKy_ViPham!H:H, "L10")</f>
        <v>0</v>
      </c>
      <c r="P32" s="12">
        <f>SUMIFS(NhatKy_ViPham!J:J, NhatKy_ViPham!E:E, "11_Dia", NhatKy_ViPham!F:F, B32)</f>
        <v>0</v>
      </c>
      <c r="Q32" s="13">
        <f>SUMIFS(NhatKy_ViPham!K:K, NhatKy_ViPham!E:E, "11_Dia", NhatKy_ViPham!F:F, B32)</f>
        <v>0</v>
      </c>
      <c r="R32" s="6">
        <f>100 + SUMIFS(NhatKy_ViPham!J:J, NhatKy_ViPham!E:E, "11_Dia", NhatKy_ViPham!F:F, B32, NhatKy_ViPham!C:C, "T1") - SUMIFS(NhatKy_ViPham!K:K, NhatKy_ViPham!E:E, "11_Dia", NhatKy_ViPham!F:F, B32, NhatKy_ViPham!C:C, "T1")</f>
        <v>100</v>
      </c>
      <c r="S32" s="6">
        <f>100 + SUMIFS(NhatKy_ViPham!J:J, NhatKy_ViPham!E:E, "11_Dia", NhatKy_ViPham!F:F, B32, NhatKy_ViPham!C:C, "T2") - SUMIFS(NhatKy_ViPham!K:K, NhatKy_ViPham!E:E, "11_Dia", NhatKy_ViPham!F:F, B32, NhatKy_ViPham!C:C, "T2")</f>
        <v>100</v>
      </c>
      <c r="T32" s="6">
        <f>100 + SUMIFS(NhatKy_ViPham!J:J, NhatKy_ViPham!E:E, "11_Dia", NhatKy_ViPham!F:F, B32, NhatKy_ViPham!C:C, "T3") - SUMIFS(NhatKy_ViPham!K:K, NhatKy_ViPham!E:E, "11_Dia", NhatKy_ViPham!F:F, B32, NhatKy_ViPham!C:C, "T3")</f>
        <v>100</v>
      </c>
      <c r="U32" s="6">
        <f>100 + SUMIFS(NhatKy_ViPham!J:J, NhatKy_ViPham!E:E, "11_Dia", NhatKy_ViPham!F:F, B32, NhatKy_ViPham!C:C, "T4") - SUMIFS(NhatKy_ViPham!K:K, NhatKy_ViPham!E:E, "11_Dia", NhatKy_ViPham!F:F, B32, NhatKy_ViPham!C:C, "T4")</f>
        <v>100</v>
      </c>
      <c r="V32" s="6">
        <f>100 + SUMIFS(NhatKy_ViPham!J:J, NhatKy_ViPham!E:E, "11_Dia", NhatKy_ViPham!F:F, B32, NhatKy_ViPham!C:C, "T5") - SUMIFS(NhatKy_ViPham!K:K, NhatKy_ViPham!E:E, "11_Dia", NhatKy_ViPham!F:F, B32, NhatKy_ViPham!C:C, "T5")</f>
        <v>100</v>
      </c>
      <c r="W32" s="6">
        <f>100 + SUMIFS(NhatKy_ViPham!J:J, NhatKy_ViPham!E:E, "11_Dia", NhatKy_ViPham!F:F, B32, NhatKy_ViPham!C:C, "T6") - SUMIFS(NhatKy_ViPham!K:K, NhatKy_ViPham!E:E, "11_Dia", NhatKy_ViPham!F:F, B32, NhatKy_ViPham!C:C, "T6")</f>
        <v>100</v>
      </c>
      <c r="X32" s="6">
        <f>100 + SUMIFS(NhatKy_ViPham!J:J, NhatKy_ViPham!E:E, "11_Dia", NhatKy_ViPham!F:F, B32, NhatKy_ViPham!C:C, "T7") - SUMIFS(NhatKy_ViPham!K:K, NhatKy_ViPham!E:E, "11_Dia", NhatKy_ViPham!F:F, B32, NhatKy_ViPham!C:C, "T7")</f>
        <v>100</v>
      </c>
      <c r="Y32" s="6">
        <f>100 + SUMIFS(NhatKy_ViPham!J:J, NhatKy_ViPham!E:E, "11_Dia", NhatKy_ViPham!F:F, B32, NhatKy_ViPham!C:C, "T8") - SUMIFS(NhatKy_ViPham!K:K, NhatKy_ViPham!E:E, "11_Dia", NhatKy_ViPham!F:F, B32, NhatKy_ViPham!C:C, "T8")</f>
        <v>100</v>
      </c>
      <c r="Z32" s="6">
        <f>100 + SUMIFS(NhatKy_ViPham!J:J, NhatKy_ViPham!E:E, "11_Dia", NhatKy_ViPham!F:F, B32, NhatKy_ViPham!C:C, "T9") - SUMIFS(NhatKy_ViPham!K:K, NhatKy_ViPham!E:E, "11_Dia", NhatKy_ViPham!F:F, B32, NhatKy_ViPham!C:C, "T9")</f>
        <v>100</v>
      </c>
      <c r="AA32" s="6">
        <f>100 + SUMIFS(NhatKy_ViPham!J:J, NhatKy_ViPham!E:E, "11_Dia", NhatKy_ViPham!F:F, B32, NhatKy_ViPham!C:C, "T10") - SUMIFS(NhatKy_ViPham!K:K, NhatKy_ViPham!E:E, "11_Dia", NhatKy_ViPham!F:F, B32, NhatKy_ViPham!C:C, "T10")</f>
        <v>100</v>
      </c>
      <c r="AB32" s="6">
        <f>100 + SUMIFS(NhatKy_ViPham!J:J, NhatKy_ViPham!E:E, "11_Dia", NhatKy_ViPham!F:F, B32, NhatKy_ViPham!C:C, "T11") - SUMIFS(NhatKy_ViPham!K:K, NhatKy_ViPham!E:E, "11_Dia", NhatKy_ViPham!F:F, B32, NhatKy_ViPham!C:C, "T11")</f>
        <v>100</v>
      </c>
      <c r="AC32" s="6">
        <f>100 + SUMIFS(NhatKy_ViPham!J:J, NhatKy_ViPham!E:E, "11_Dia", NhatKy_ViPham!F:F, B32, NhatKy_ViPham!C:C, "T12") - SUMIFS(NhatKy_ViPham!K:K, NhatKy_ViPham!E:E, "11_Dia", NhatKy_ViPham!F:F, B32, NhatKy_ViPham!C:C, "T12")</f>
        <v>100</v>
      </c>
      <c r="AD32" s="6">
        <f>100 + SUMIFS(NhatKy_ViPham!J:J, NhatKy_ViPham!E:E, "11_Dia", NhatKy_ViPham!F:F, B32, NhatKy_ViPham!C:C, "T13") - SUMIFS(NhatKy_ViPham!K:K, NhatKy_ViPham!E:E, "11_Dia", NhatKy_ViPham!F:F, B32, NhatKy_ViPham!C:C, "T13")</f>
        <v>100</v>
      </c>
      <c r="AE32" s="6">
        <f>100 + SUMIFS(NhatKy_ViPham!J:J, NhatKy_ViPham!E:E, "11_Dia", NhatKy_ViPham!F:F, B32, NhatKy_ViPham!C:C, "T14") - SUMIFS(NhatKy_ViPham!K:K, NhatKy_ViPham!E:E, "11_Dia", NhatKy_ViPham!F:F, B32, NhatKy_ViPham!C:C, "T14")</f>
        <v>100</v>
      </c>
      <c r="AF32" s="6">
        <f>100 + SUMIFS(NhatKy_ViPham!J:J, NhatKy_ViPham!E:E, "11_Dia", NhatKy_ViPham!F:F, B32, NhatKy_ViPham!C:C, "T15") - SUMIFS(NhatKy_ViPham!K:K, NhatKy_ViPham!E:E, "11_Dia", NhatKy_ViPham!F:F, B32, NhatKy_ViPham!C:C, "T15")</f>
        <v>100</v>
      </c>
      <c r="AG32" s="6">
        <f>100 + SUMIFS(NhatKy_ViPham!J:J, NhatKy_ViPham!E:E, "11_Dia", NhatKy_ViPham!F:F, B32, NhatKy_ViPham!C:C, "T16") - SUMIFS(NhatKy_ViPham!K:K, NhatKy_ViPham!E:E, "11_Dia", NhatKy_ViPham!F:F, B32, NhatKy_ViPham!C:C, "T16")</f>
        <v>100</v>
      </c>
      <c r="AH32" s="6">
        <f>100 + SUMIFS(NhatKy_ViPham!J:J, NhatKy_ViPham!E:E, "11_Dia", NhatKy_ViPham!F:F, B32, NhatKy_ViPham!C:C, "T17") - SUMIFS(NhatKy_ViPham!K:K, NhatKy_ViPham!E:E, "11_Dia", NhatKy_ViPham!F:F, B32, NhatKy_ViPham!C:C, "T17")</f>
        <v>100</v>
      </c>
      <c r="AI32" s="6">
        <f>100 + SUMIFS(NhatKy_ViPham!J:J, NhatKy_ViPham!E:E, "11_Dia", NhatKy_ViPham!F:F, B32, NhatKy_ViPham!C:C, "T18") - SUMIFS(NhatKy_ViPham!K:K, NhatKy_ViPham!E:E, "11_Dia", NhatKy_ViPham!F:F, B32, NhatKy_ViPham!C:C, "T18")</f>
        <v>100</v>
      </c>
      <c r="AJ32" s="6">
        <f>100 + SUMIFS(NhatKy_ViPham!J:J, NhatKy_ViPham!E:E, "11_Dia", NhatKy_ViPham!F:F, B32, NhatKy_ViPham!C:C, "T19") - SUMIFS(NhatKy_ViPham!K:K, NhatKy_ViPham!E:E, "11_Dia", NhatKy_ViPham!F:F, B32, NhatKy_ViPham!C:C, "T19")</f>
        <v>100</v>
      </c>
      <c r="AK32" s="6">
        <f>100 + SUMIFS(NhatKy_ViPham!J:J, NhatKy_ViPham!E:E, "11_Dia", NhatKy_ViPham!F:F, B32, NhatKy_ViPham!C:C, "T20") - SUMIFS(NhatKy_ViPham!K:K, NhatKy_ViPham!E:E, "11_Dia", NhatKy_ViPham!F:F, B32, NhatKy_ViPham!C:C, "T20")</f>
        <v>100</v>
      </c>
      <c r="AL32" s="6">
        <f>100 + SUMIFS(NhatKy_ViPham!J:J, NhatKy_ViPham!E:E, "11_Dia", NhatKy_ViPham!F:F, B32, NhatKy_ViPham!C:C, "T21") - SUMIFS(NhatKy_ViPham!K:K, NhatKy_ViPham!E:E, "11_Dia", NhatKy_ViPham!F:F, B32, NhatKy_ViPham!C:C, "T21")</f>
        <v>100</v>
      </c>
      <c r="AM32" s="6">
        <f>100 + SUMIFS(NhatKy_ViPham!J:J, NhatKy_ViPham!E:E, "11_Dia", NhatKy_ViPham!F:F, B32, NhatKy_ViPham!C:C, "T22") - SUMIFS(NhatKy_ViPham!K:K, NhatKy_ViPham!E:E, "11_Dia", NhatKy_ViPham!F:F, B32, NhatKy_ViPham!C:C, "T22")</f>
        <v>100</v>
      </c>
      <c r="AN32" s="6">
        <f>100 + SUMIFS(NhatKy_ViPham!J:J, NhatKy_ViPham!E:E, "11_Dia", NhatKy_ViPham!F:F, B32, NhatKy_ViPham!C:C, "T23") - SUMIFS(NhatKy_ViPham!K:K, NhatKy_ViPham!E:E, "11_Dia", NhatKy_ViPham!F:F, B32, NhatKy_ViPham!C:C, "T23")</f>
        <v>100</v>
      </c>
      <c r="AO32" s="6">
        <f>100 + SUMIFS(NhatKy_ViPham!J:J, NhatKy_ViPham!E:E, "11_Dia", NhatKy_ViPham!F:F, B32, NhatKy_ViPham!C:C, "T24") - SUMIFS(NhatKy_ViPham!K:K, NhatKy_ViPham!E:E, "11_Dia", NhatKy_ViPham!F:F, B32, NhatKy_ViPham!C:C, "T24")</f>
        <v>100</v>
      </c>
      <c r="AP32" s="6">
        <f>100 + SUMIFS(NhatKy_ViPham!J:J, NhatKy_ViPham!E:E, "11_Dia", NhatKy_ViPham!F:F, B32, NhatKy_ViPham!C:C, "T25") - SUMIFS(NhatKy_ViPham!K:K, NhatKy_ViPham!E:E, "11_Dia", NhatKy_ViPham!F:F, B32, NhatKy_ViPham!C:C, "T25")</f>
        <v>100</v>
      </c>
      <c r="AQ32" s="6">
        <f>100 + SUMIFS(NhatKy_ViPham!J:J, NhatKy_ViPham!E:E, "11_Dia", NhatKy_ViPham!F:F, B32, NhatKy_ViPham!C:C, "T26") - SUMIFS(NhatKy_ViPham!K:K, NhatKy_ViPham!E:E, "11_Dia", NhatKy_ViPham!F:F, B32, NhatKy_ViPham!C:C, "T26")</f>
        <v>100</v>
      </c>
      <c r="AR32" s="6">
        <f>100 + SUMIFS(NhatKy_ViPham!J:J, NhatKy_ViPham!E:E, "11_Dia", NhatKy_ViPham!F:F, B32, NhatKy_ViPham!C:C, "T27") - SUMIFS(NhatKy_ViPham!K:K, NhatKy_ViPham!E:E, "11_Dia", NhatKy_ViPham!F:F, B32, NhatKy_ViPham!C:C, "T27")</f>
        <v>100</v>
      </c>
      <c r="AS32" s="6">
        <f>100 + SUMIFS(NhatKy_ViPham!J:J, NhatKy_ViPham!E:E, "11_Dia", NhatKy_ViPham!F:F, B32, NhatKy_ViPham!C:C, "T28") - SUMIFS(NhatKy_ViPham!K:K, NhatKy_ViPham!E:E, "11_Dia", NhatKy_ViPham!F:F, B32, NhatKy_ViPham!C:C, "T28")</f>
        <v>100</v>
      </c>
      <c r="AT32" s="6">
        <f>100 + SUMIFS(NhatKy_ViPham!J:J, NhatKy_ViPham!E:E, "11_Dia", NhatKy_ViPham!F:F, B32, NhatKy_ViPham!C:C, "T29") - SUMIFS(NhatKy_ViPham!K:K, NhatKy_ViPham!E:E, "11_Dia", NhatKy_ViPham!F:F, B32, NhatKy_ViPham!C:C, "T29")</f>
        <v>100</v>
      </c>
      <c r="AU32" s="6">
        <f>100 + SUMIFS(NhatKy_ViPham!J:J, NhatKy_ViPham!E:E, "11_Dia", NhatKy_ViPham!F:F, B32, NhatKy_ViPham!C:C, "T30") - SUMIFS(NhatKy_ViPham!K:K, NhatKy_ViPham!E:E, "11_Dia", NhatKy_ViPham!F:F, B32, NhatKy_ViPham!C:C, "T30")</f>
        <v>100</v>
      </c>
      <c r="AV32" s="6">
        <f>100 + SUMIFS(NhatKy_ViPham!J:J, NhatKy_ViPham!E:E, "11_Dia", NhatKy_ViPham!F:F, B32, NhatKy_ViPham!C:C, "T31") - SUMIFS(NhatKy_ViPham!K:K, NhatKy_ViPham!E:E, "11_Dia", NhatKy_ViPham!F:F, B32, NhatKy_ViPham!C:C, "T31")</f>
        <v>100</v>
      </c>
      <c r="AW32" s="6">
        <f>100 + SUMIFS(NhatKy_ViPham!J:J, NhatKy_ViPham!E:E, "11_Dia", NhatKy_ViPham!F:F, B32, NhatKy_ViPham!C:C, "T32") - SUMIFS(NhatKy_ViPham!K:K, NhatKy_ViPham!E:E, "11_Dia", NhatKy_ViPham!F:F, B32, NhatKy_ViPham!C:C, "T32")</f>
        <v>100</v>
      </c>
      <c r="AX32" s="6">
        <f>100 + SUMIFS(NhatKy_ViPham!J:J, NhatKy_ViPham!E:E, "11_Dia", NhatKy_ViPham!F:F, B32, NhatKy_ViPham!C:C, "T33") - SUMIFS(NhatKy_ViPham!K:K, NhatKy_ViPham!E:E, "11_Dia", NhatKy_ViPham!F:F, B32, NhatKy_ViPham!C:C, "T33")</f>
        <v>100</v>
      </c>
      <c r="AY32" s="6">
        <f>100 + SUMIFS(NhatKy_ViPham!J:J, NhatKy_ViPham!E:E, "11_Dia", NhatKy_ViPham!F:F, B32, NhatKy_ViPham!C:C, "T34") - SUMIFS(NhatKy_ViPham!K:K, NhatKy_ViPham!E:E, "11_Dia", NhatKy_ViPham!F:F, B32, NhatKy_ViPham!C:C, "T34")</f>
        <v>100</v>
      </c>
      <c r="AZ32" s="6">
        <f>100 + SUMIFS(NhatKy_ViPham!J:J, NhatKy_ViPham!E:E, "11_Dia", NhatKy_ViPham!F:F, B32, NhatKy_ViPham!C:C, "T35") - SUMIFS(NhatKy_ViPham!K:K, NhatKy_ViPham!E:E, "11_Dia", NhatKy_ViPham!F:F, B32, NhatKy_ViPham!C:C, "T35")</f>
        <v>100</v>
      </c>
      <c r="BA32" s="12">
        <f t="shared" si="0"/>
        <v>100</v>
      </c>
      <c r="BB32" s="11" t="s">
        <v>430</v>
      </c>
      <c r="BC32" s="16" t="str">
        <f t="shared" si="1"/>
        <v>Tốt</v>
      </c>
      <c r="BD32" s="15" t="str">
        <f t="shared" si="2"/>
        <v>🟢 BÌNH THƯỜNG</v>
      </c>
    </row>
    <row r="33" spans="1:56" x14ac:dyDescent="0.25">
      <c r="A33" s="4">
        <v>25</v>
      </c>
      <c r="B33" s="10" t="s">
        <v>2013</v>
      </c>
      <c r="C33" s="4" t="s">
        <v>2014</v>
      </c>
      <c r="D33" s="4" t="s">
        <v>429</v>
      </c>
      <c r="E33" s="11" t="s">
        <v>430</v>
      </c>
      <c r="F33" s="7">
        <f>SUMIFS(NhatKy_ViPham!K:K, NhatKy_ViPham!E:E, "11_Dia", NhatKy_ViPham!F:F, B33, NhatKy_ViPham!H:H, "L01")</f>
        <v>0</v>
      </c>
      <c r="G33" s="7">
        <f>SUMIFS(NhatKy_ViPham!K:K, NhatKy_ViPham!E:E, "11_Dia", NhatKy_ViPham!F:F, B33, NhatKy_ViPham!H:H, "L02")</f>
        <v>0</v>
      </c>
      <c r="H33" s="7">
        <f>SUMIFS(NhatKy_ViPham!K:K, NhatKy_ViPham!E:E, "11_Dia", NhatKy_ViPham!F:F, B33, NhatKy_ViPham!H:H, "L03")</f>
        <v>0</v>
      </c>
      <c r="I33" s="7">
        <f>SUMIFS(NhatKy_ViPham!K:K, NhatKy_ViPham!E:E, "11_Dia", NhatKy_ViPham!F:F, B33, NhatKy_ViPham!H:H, "L04")</f>
        <v>0</v>
      </c>
      <c r="J33" s="7">
        <f>SUMIFS(NhatKy_ViPham!K:K, NhatKy_ViPham!E:E, "11_Dia", NhatKy_ViPham!F:F, B33, NhatKy_ViPham!H:H, "L05")</f>
        <v>0</v>
      </c>
      <c r="K33" s="7">
        <f>SUMIFS(NhatKy_ViPham!K:K, NhatKy_ViPham!E:E, "11_Dia", NhatKy_ViPham!F:F, B33, NhatKy_ViPham!H:H, "L06")</f>
        <v>0</v>
      </c>
      <c r="L33" s="7">
        <f>SUMIFS(NhatKy_ViPham!K:K, NhatKy_ViPham!E:E, "11_Dia", NhatKy_ViPham!F:F, B33, NhatKy_ViPham!H:H, "L07")</f>
        <v>0</v>
      </c>
      <c r="M33" s="7">
        <f>SUMIFS(NhatKy_ViPham!K:K, NhatKy_ViPham!E:E, "11_Dia", NhatKy_ViPham!F:F, B33, NhatKy_ViPham!H:H, "L08")</f>
        <v>0</v>
      </c>
      <c r="N33" s="7">
        <f>SUMIFS(NhatKy_ViPham!K:K, NhatKy_ViPham!E:E, "11_Dia", NhatKy_ViPham!F:F, B33, NhatKy_ViPham!H:H, "L09")</f>
        <v>0</v>
      </c>
      <c r="O33" s="7">
        <f>SUMIFS(NhatKy_ViPham!K:K, NhatKy_ViPham!E:E, "11_Dia", NhatKy_ViPham!F:F, B33, NhatKy_ViPham!H:H, "L10")</f>
        <v>0</v>
      </c>
      <c r="P33" s="12">
        <f>SUMIFS(NhatKy_ViPham!J:J, NhatKy_ViPham!E:E, "11_Dia", NhatKy_ViPham!F:F, B33)</f>
        <v>0</v>
      </c>
      <c r="Q33" s="13">
        <f>SUMIFS(NhatKy_ViPham!K:K, NhatKy_ViPham!E:E, "11_Dia", NhatKy_ViPham!F:F, B33)</f>
        <v>0</v>
      </c>
      <c r="R33" s="7">
        <f>100 + SUMIFS(NhatKy_ViPham!J:J, NhatKy_ViPham!E:E, "11_Dia", NhatKy_ViPham!F:F, B33, NhatKy_ViPham!C:C, "T1") - SUMIFS(NhatKy_ViPham!K:K, NhatKy_ViPham!E:E, "11_Dia", NhatKy_ViPham!F:F, B33, NhatKy_ViPham!C:C, "T1")</f>
        <v>100</v>
      </c>
      <c r="S33" s="7">
        <f>100 + SUMIFS(NhatKy_ViPham!J:J, NhatKy_ViPham!E:E, "11_Dia", NhatKy_ViPham!F:F, B33, NhatKy_ViPham!C:C, "T2") - SUMIFS(NhatKy_ViPham!K:K, NhatKy_ViPham!E:E, "11_Dia", NhatKy_ViPham!F:F, B33, NhatKy_ViPham!C:C, "T2")</f>
        <v>100</v>
      </c>
      <c r="T33" s="7">
        <f>100 + SUMIFS(NhatKy_ViPham!J:J, NhatKy_ViPham!E:E, "11_Dia", NhatKy_ViPham!F:F, B33, NhatKy_ViPham!C:C, "T3") - SUMIFS(NhatKy_ViPham!K:K, NhatKy_ViPham!E:E, "11_Dia", NhatKy_ViPham!F:F, B33, NhatKy_ViPham!C:C, "T3")</f>
        <v>100</v>
      </c>
      <c r="U33" s="7">
        <f>100 + SUMIFS(NhatKy_ViPham!J:J, NhatKy_ViPham!E:E, "11_Dia", NhatKy_ViPham!F:F, B33, NhatKy_ViPham!C:C, "T4") - SUMIFS(NhatKy_ViPham!K:K, NhatKy_ViPham!E:E, "11_Dia", NhatKy_ViPham!F:F, B33, NhatKy_ViPham!C:C, "T4")</f>
        <v>100</v>
      </c>
      <c r="V33" s="7">
        <f>100 + SUMIFS(NhatKy_ViPham!J:J, NhatKy_ViPham!E:E, "11_Dia", NhatKy_ViPham!F:F, B33, NhatKy_ViPham!C:C, "T5") - SUMIFS(NhatKy_ViPham!K:K, NhatKy_ViPham!E:E, "11_Dia", NhatKy_ViPham!F:F, B33, NhatKy_ViPham!C:C, "T5")</f>
        <v>100</v>
      </c>
      <c r="W33" s="7">
        <f>100 + SUMIFS(NhatKy_ViPham!J:J, NhatKy_ViPham!E:E, "11_Dia", NhatKy_ViPham!F:F, B33, NhatKy_ViPham!C:C, "T6") - SUMIFS(NhatKy_ViPham!K:K, NhatKy_ViPham!E:E, "11_Dia", NhatKy_ViPham!F:F, B33, NhatKy_ViPham!C:C, "T6")</f>
        <v>100</v>
      </c>
      <c r="X33" s="7">
        <f>100 + SUMIFS(NhatKy_ViPham!J:J, NhatKy_ViPham!E:E, "11_Dia", NhatKy_ViPham!F:F, B33, NhatKy_ViPham!C:C, "T7") - SUMIFS(NhatKy_ViPham!K:K, NhatKy_ViPham!E:E, "11_Dia", NhatKy_ViPham!F:F, B33, NhatKy_ViPham!C:C, "T7")</f>
        <v>100</v>
      </c>
      <c r="Y33" s="7">
        <f>100 + SUMIFS(NhatKy_ViPham!J:J, NhatKy_ViPham!E:E, "11_Dia", NhatKy_ViPham!F:F, B33, NhatKy_ViPham!C:C, "T8") - SUMIFS(NhatKy_ViPham!K:K, NhatKy_ViPham!E:E, "11_Dia", NhatKy_ViPham!F:F, B33, NhatKy_ViPham!C:C, "T8")</f>
        <v>100</v>
      </c>
      <c r="Z33" s="7">
        <f>100 + SUMIFS(NhatKy_ViPham!J:J, NhatKy_ViPham!E:E, "11_Dia", NhatKy_ViPham!F:F, B33, NhatKy_ViPham!C:C, "T9") - SUMIFS(NhatKy_ViPham!K:K, NhatKy_ViPham!E:E, "11_Dia", NhatKy_ViPham!F:F, B33, NhatKy_ViPham!C:C, "T9")</f>
        <v>100</v>
      </c>
      <c r="AA33" s="7">
        <f>100 + SUMIFS(NhatKy_ViPham!J:J, NhatKy_ViPham!E:E, "11_Dia", NhatKy_ViPham!F:F, B33, NhatKy_ViPham!C:C, "T10") - SUMIFS(NhatKy_ViPham!K:K, NhatKy_ViPham!E:E, "11_Dia", NhatKy_ViPham!F:F, B33, NhatKy_ViPham!C:C, "T10")</f>
        <v>100</v>
      </c>
      <c r="AB33" s="7">
        <f>100 + SUMIFS(NhatKy_ViPham!J:J, NhatKy_ViPham!E:E, "11_Dia", NhatKy_ViPham!F:F, B33, NhatKy_ViPham!C:C, "T11") - SUMIFS(NhatKy_ViPham!K:K, NhatKy_ViPham!E:E, "11_Dia", NhatKy_ViPham!F:F, B33, NhatKy_ViPham!C:C, "T11")</f>
        <v>100</v>
      </c>
      <c r="AC33" s="7">
        <f>100 + SUMIFS(NhatKy_ViPham!J:J, NhatKy_ViPham!E:E, "11_Dia", NhatKy_ViPham!F:F, B33, NhatKy_ViPham!C:C, "T12") - SUMIFS(NhatKy_ViPham!K:K, NhatKy_ViPham!E:E, "11_Dia", NhatKy_ViPham!F:F, B33, NhatKy_ViPham!C:C, "T12")</f>
        <v>100</v>
      </c>
      <c r="AD33" s="7">
        <f>100 + SUMIFS(NhatKy_ViPham!J:J, NhatKy_ViPham!E:E, "11_Dia", NhatKy_ViPham!F:F, B33, NhatKy_ViPham!C:C, "T13") - SUMIFS(NhatKy_ViPham!K:K, NhatKy_ViPham!E:E, "11_Dia", NhatKy_ViPham!F:F, B33, NhatKy_ViPham!C:C, "T13")</f>
        <v>100</v>
      </c>
      <c r="AE33" s="7">
        <f>100 + SUMIFS(NhatKy_ViPham!J:J, NhatKy_ViPham!E:E, "11_Dia", NhatKy_ViPham!F:F, B33, NhatKy_ViPham!C:C, "T14") - SUMIFS(NhatKy_ViPham!K:K, NhatKy_ViPham!E:E, "11_Dia", NhatKy_ViPham!F:F, B33, NhatKy_ViPham!C:C, "T14")</f>
        <v>100</v>
      </c>
      <c r="AF33" s="7">
        <f>100 + SUMIFS(NhatKy_ViPham!J:J, NhatKy_ViPham!E:E, "11_Dia", NhatKy_ViPham!F:F, B33, NhatKy_ViPham!C:C, "T15") - SUMIFS(NhatKy_ViPham!K:K, NhatKy_ViPham!E:E, "11_Dia", NhatKy_ViPham!F:F, B33, NhatKy_ViPham!C:C, "T15")</f>
        <v>100</v>
      </c>
      <c r="AG33" s="7">
        <f>100 + SUMIFS(NhatKy_ViPham!J:J, NhatKy_ViPham!E:E, "11_Dia", NhatKy_ViPham!F:F, B33, NhatKy_ViPham!C:C, "T16") - SUMIFS(NhatKy_ViPham!K:K, NhatKy_ViPham!E:E, "11_Dia", NhatKy_ViPham!F:F, B33, NhatKy_ViPham!C:C, "T16")</f>
        <v>100</v>
      </c>
      <c r="AH33" s="7">
        <f>100 + SUMIFS(NhatKy_ViPham!J:J, NhatKy_ViPham!E:E, "11_Dia", NhatKy_ViPham!F:F, B33, NhatKy_ViPham!C:C, "T17") - SUMIFS(NhatKy_ViPham!K:K, NhatKy_ViPham!E:E, "11_Dia", NhatKy_ViPham!F:F, B33, NhatKy_ViPham!C:C, "T17")</f>
        <v>100</v>
      </c>
      <c r="AI33" s="7">
        <f>100 + SUMIFS(NhatKy_ViPham!J:J, NhatKy_ViPham!E:E, "11_Dia", NhatKy_ViPham!F:F, B33, NhatKy_ViPham!C:C, "T18") - SUMIFS(NhatKy_ViPham!K:K, NhatKy_ViPham!E:E, "11_Dia", NhatKy_ViPham!F:F, B33, NhatKy_ViPham!C:C, "T18")</f>
        <v>100</v>
      </c>
      <c r="AJ33" s="7">
        <f>100 + SUMIFS(NhatKy_ViPham!J:J, NhatKy_ViPham!E:E, "11_Dia", NhatKy_ViPham!F:F, B33, NhatKy_ViPham!C:C, "T19") - SUMIFS(NhatKy_ViPham!K:K, NhatKy_ViPham!E:E, "11_Dia", NhatKy_ViPham!F:F, B33, NhatKy_ViPham!C:C, "T19")</f>
        <v>100</v>
      </c>
      <c r="AK33" s="7">
        <f>100 + SUMIFS(NhatKy_ViPham!J:J, NhatKy_ViPham!E:E, "11_Dia", NhatKy_ViPham!F:F, B33, NhatKy_ViPham!C:C, "T20") - SUMIFS(NhatKy_ViPham!K:K, NhatKy_ViPham!E:E, "11_Dia", NhatKy_ViPham!F:F, B33, NhatKy_ViPham!C:C, "T20")</f>
        <v>100</v>
      </c>
      <c r="AL33" s="7">
        <f>100 + SUMIFS(NhatKy_ViPham!J:J, NhatKy_ViPham!E:E, "11_Dia", NhatKy_ViPham!F:F, B33, NhatKy_ViPham!C:C, "T21") - SUMIFS(NhatKy_ViPham!K:K, NhatKy_ViPham!E:E, "11_Dia", NhatKy_ViPham!F:F, B33, NhatKy_ViPham!C:C, "T21")</f>
        <v>100</v>
      </c>
      <c r="AM33" s="7">
        <f>100 + SUMIFS(NhatKy_ViPham!J:J, NhatKy_ViPham!E:E, "11_Dia", NhatKy_ViPham!F:F, B33, NhatKy_ViPham!C:C, "T22") - SUMIFS(NhatKy_ViPham!K:K, NhatKy_ViPham!E:E, "11_Dia", NhatKy_ViPham!F:F, B33, NhatKy_ViPham!C:C, "T22")</f>
        <v>100</v>
      </c>
      <c r="AN33" s="7">
        <f>100 + SUMIFS(NhatKy_ViPham!J:J, NhatKy_ViPham!E:E, "11_Dia", NhatKy_ViPham!F:F, B33, NhatKy_ViPham!C:C, "T23") - SUMIFS(NhatKy_ViPham!K:K, NhatKy_ViPham!E:E, "11_Dia", NhatKy_ViPham!F:F, B33, NhatKy_ViPham!C:C, "T23")</f>
        <v>100</v>
      </c>
      <c r="AO33" s="7">
        <f>100 + SUMIFS(NhatKy_ViPham!J:J, NhatKy_ViPham!E:E, "11_Dia", NhatKy_ViPham!F:F, B33, NhatKy_ViPham!C:C, "T24") - SUMIFS(NhatKy_ViPham!K:K, NhatKy_ViPham!E:E, "11_Dia", NhatKy_ViPham!F:F, B33, NhatKy_ViPham!C:C, "T24")</f>
        <v>100</v>
      </c>
      <c r="AP33" s="7">
        <f>100 + SUMIFS(NhatKy_ViPham!J:J, NhatKy_ViPham!E:E, "11_Dia", NhatKy_ViPham!F:F, B33, NhatKy_ViPham!C:C, "T25") - SUMIFS(NhatKy_ViPham!K:K, NhatKy_ViPham!E:E, "11_Dia", NhatKy_ViPham!F:F, B33, NhatKy_ViPham!C:C, "T25")</f>
        <v>100</v>
      </c>
      <c r="AQ33" s="7">
        <f>100 + SUMIFS(NhatKy_ViPham!J:J, NhatKy_ViPham!E:E, "11_Dia", NhatKy_ViPham!F:F, B33, NhatKy_ViPham!C:C, "T26") - SUMIFS(NhatKy_ViPham!K:K, NhatKy_ViPham!E:E, "11_Dia", NhatKy_ViPham!F:F, B33, NhatKy_ViPham!C:C, "T26")</f>
        <v>100</v>
      </c>
      <c r="AR33" s="7">
        <f>100 + SUMIFS(NhatKy_ViPham!J:J, NhatKy_ViPham!E:E, "11_Dia", NhatKy_ViPham!F:F, B33, NhatKy_ViPham!C:C, "T27") - SUMIFS(NhatKy_ViPham!K:K, NhatKy_ViPham!E:E, "11_Dia", NhatKy_ViPham!F:F, B33, NhatKy_ViPham!C:C, "T27")</f>
        <v>100</v>
      </c>
      <c r="AS33" s="7">
        <f>100 + SUMIFS(NhatKy_ViPham!J:J, NhatKy_ViPham!E:E, "11_Dia", NhatKy_ViPham!F:F, B33, NhatKy_ViPham!C:C, "T28") - SUMIFS(NhatKy_ViPham!K:K, NhatKy_ViPham!E:E, "11_Dia", NhatKy_ViPham!F:F, B33, NhatKy_ViPham!C:C, "T28")</f>
        <v>100</v>
      </c>
      <c r="AT33" s="7">
        <f>100 + SUMIFS(NhatKy_ViPham!J:J, NhatKy_ViPham!E:E, "11_Dia", NhatKy_ViPham!F:F, B33, NhatKy_ViPham!C:C, "T29") - SUMIFS(NhatKy_ViPham!K:K, NhatKy_ViPham!E:E, "11_Dia", NhatKy_ViPham!F:F, B33, NhatKy_ViPham!C:C, "T29")</f>
        <v>100</v>
      </c>
      <c r="AU33" s="7">
        <f>100 + SUMIFS(NhatKy_ViPham!J:J, NhatKy_ViPham!E:E, "11_Dia", NhatKy_ViPham!F:F, B33, NhatKy_ViPham!C:C, "T30") - SUMIFS(NhatKy_ViPham!K:K, NhatKy_ViPham!E:E, "11_Dia", NhatKy_ViPham!F:F, B33, NhatKy_ViPham!C:C, "T30")</f>
        <v>100</v>
      </c>
      <c r="AV33" s="7">
        <f>100 + SUMIFS(NhatKy_ViPham!J:J, NhatKy_ViPham!E:E, "11_Dia", NhatKy_ViPham!F:F, B33, NhatKy_ViPham!C:C, "T31") - SUMIFS(NhatKy_ViPham!K:K, NhatKy_ViPham!E:E, "11_Dia", NhatKy_ViPham!F:F, B33, NhatKy_ViPham!C:C, "T31")</f>
        <v>100</v>
      </c>
      <c r="AW33" s="7">
        <f>100 + SUMIFS(NhatKy_ViPham!J:J, NhatKy_ViPham!E:E, "11_Dia", NhatKy_ViPham!F:F, B33, NhatKy_ViPham!C:C, "T32") - SUMIFS(NhatKy_ViPham!K:K, NhatKy_ViPham!E:E, "11_Dia", NhatKy_ViPham!F:F, B33, NhatKy_ViPham!C:C, "T32")</f>
        <v>100</v>
      </c>
      <c r="AX33" s="7">
        <f>100 + SUMIFS(NhatKy_ViPham!J:J, NhatKy_ViPham!E:E, "11_Dia", NhatKy_ViPham!F:F, B33, NhatKy_ViPham!C:C, "T33") - SUMIFS(NhatKy_ViPham!K:K, NhatKy_ViPham!E:E, "11_Dia", NhatKy_ViPham!F:F, B33, NhatKy_ViPham!C:C, "T33")</f>
        <v>100</v>
      </c>
      <c r="AY33" s="7">
        <f>100 + SUMIFS(NhatKy_ViPham!J:J, NhatKy_ViPham!E:E, "11_Dia", NhatKy_ViPham!F:F, B33, NhatKy_ViPham!C:C, "T34") - SUMIFS(NhatKy_ViPham!K:K, NhatKy_ViPham!E:E, "11_Dia", NhatKy_ViPham!F:F, B33, NhatKy_ViPham!C:C, "T34")</f>
        <v>100</v>
      </c>
      <c r="AZ33" s="7">
        <f>100 + SUMIFS(NhatKy_ViPham!J:J, NhatKy_ViPham!E:E, "11_Dia", NhatKy_ViPham!F:F, B33, NhatKy_ViPham!C:C, "T35") - SUMIFS(NhatKy_ViPham!K:K, NhatKy_ViPham!E:E, "11_Dia", NhatKy_ViPham!F:F, B33, NhatKy_ViPham!C:C, "T35")</f>
        <v>100</v>
      </c>
      <c r="BA33" s="12">
        <f t="shared" si="0"/>
        <v>100</v>
      </c>
      <c r="BB33" s="11" t="s">
        <v>430</v>
      </c>
      <c r="BC33" s="14" t="str">
        <f t="shared" si="1"/>
        <v>Tốt</v>
      </c>
      <c r="BD33" s="10" t="str">
        <f t="shared" si="2"/>
        <v>🟢 BÌNH THƯỜNG</v>
      </c>
    </row>
    <row r="34" spans="1:56" x14ac:dyDescent="0.25">
      <c r="A34" s="5">
        <v>26</v>
      </c>
      <c r="B34" s="15" t="s">
        <v>2015</v>
      </c>
      <c r="C34" s="5" t="s">
        <v>1341</v>
      </c>
      <c r="D34" s="5" t="s">
        <v>429</v>
      </c>
      <c r="E34" s="11" t="s">
        <v>430</v>
      </c>
      <c r="F34" s="6">
        <f>SUMIFS(NhatKy_ViPham!K:K, NhatKy_ViPham!E:E, "11_Dia", NhatKy_ViPham!F:F, B34, NhatKy_ViPham!H:H, "L01")</f>
        <v>0</v>
      </c>
      <c r="G34" s="6">
        <f>SUMIFS(NhatKy_ViPham!K:K, NhatKy_ViPham!E:E, "11_Dia", NhatKy_ViPham!F:F, B34, NhatKy_ViPham!H:H, "L02")</f>
        <v>0</v>
      </c>
      <c r="H34" s="6">
        <f>SUMIFS(NhatKy_ViPham!K:K, NhatKy_ViPham!E:E, "11_Dia", NhatKy_ViPham!F:F, B34, NhatKy_ViPham!H:H, "L03")</f>
        <v>0</v>
      </c>
      <c r="I34" s="6">
        <f>SUMIFS(NhatKy_ViPham!K:K, NhatKy_ViPham!E:E, "11_Dia", NhatKy_ViPham!F:F, B34, NhatKy_ViPham!H:H, "L04")</f>
        <v>0</v>
      </c>
      <c r="J34" s="6">
        <f>SUMIFS(NhatKy_ViPham!K:K, NhatKy_ViPham!E:E, "11_Dia", NhatKy_ViPham!F:F, B34, NhatKy_ViPham!H:H, "L05")</f>
        <v>0</v>
      </c>
      <c r="K34" s="6">
        <f>SUMIFS(NhatKy_ViPham!K:K, NhatKy_ViPham!E:E, "11_Dia", NhatKy_ViPham!F:F, B34, NhatKy_ViPham!H:H, "L06")</f>
        <v>0</v>
      </c>
      <c r="L34" s="6">
        <f>SUMIFS(NhatKy_ViPham!K:K, NhatKy_ViPham!E:E, "11_Dia", NhatKy_ViPham!F:F, B34, NhatKy_ViPham!H:H, "L07")</f>
        <v>0</v>
      </c>
      <c r="M34" s="6">
        <f>SUMIFS(NhatKy_ViPham!K:K, NhatKy_ViPham!E:E, "11_Dia", NhatKy_ViPham!F:F, B34, NhatKy_ViPham!H:H, "L08")</f>
        <v>0</v>
      </c>
      <c r="N34" s="6">
        <f>SUMIFS(NhatKy_ViPham!K:K, NhatKy_ViPham!E:E, "11_Dia", NhatKy_ViPham!F:F, B34, NhatKy_ViPham!H:H, "L09")</f>
        <v>0</v>
      </c>
      <c r="O34" s="6">
        <f>SUMIFS(NhatKy_ViPham!K:K, NhatKy_ViPham!E:E, "11_Dia", NhatKy_ViPham!F:F, B34, NhatKy_ViPham!H:H, "L10")</f>
        <v>0</v>
      </c>
      <c r="P34" s="12">
        <f>SUMIFS(NhatKy_ViPham!J:J, NhatKy_ViPham!E:E, "11_Dia", NhatKy_ViPham!F:F, B34)</f>
        <v>0</v>
      </c>
      <c r="Q34" s="13">
        <f>SUMIFS(NhatKy_ViPham!K:K, NhatKy_ViPham!E:E, "11_Dia", NhatKy_ViPham!F:F, B34)</f>
        <v>0</v>
      </c>
      <c r="R34" s="6">
        <f>100 + SUMIFS(NhatKy_ViPham!J:J, NhatKy_ViPham!E:E, "11_Dia", NhatKy_ViPham!F:F, B34, NhatKy_ViPham!C:C, "T1") - SUMIFS(NhatKy_ViPham!K:K, NhatKy_ViPham!E:E, "11_Dia", NhatKy_ViPham!F:F, B34, NhatKy_ViPham!C:C, "T1")</f>
        <v>100</v>
      </c>
      <c r="S34" s="6">
        <f>100 + SUMIFS(NhatKy_ViPham!J:J, NhatKy_ViPham!E:E, "11_Dia", NhatKy_ViPham!F:F, B34, NhatKy_ViPham!C:C, "T2") - SUMIFS(NhatKy_ViPham!K:K, NhatKy_ViPham!E:E, "11_Dia", NhatKy_ViPham!F:F, B34, NhatKy_ViPham!C:C, "T2")</f>
        <v>100</v>
      </c>
      <c r="T34" s="6">
        <f>100 + SUMIFS(NhatKy_ViPham!J:J, NhatKy_ViPham!E:E, "11_Dia", NhatKy_ViPham!F:F, B34, NhatKy_ViPham!C:C, "T3") - SUMIFS(NhatKy_ViPham!K:K, NhatKy_ViPham!E:E, "11_Dia", NhatKy_ViPham!F:F, B34, NhatKy_ViPham!C:C, "T3")</f>
        <v>100</v>
      </c>
      <c r="U34" s="6">
        <f>100 + SUMIFS(NhatKy_ViPham!J:J, NhatKy_ViPham!E:E, "11_Dia", NhatKy_ViPham!F:F, B34, NhatKy_ViPham!C:C, "T4") - SUMIFS(NhatKy_ViPham!K:K, NhatKy_ViPham!E:E, "11_Dia", NhatKy_ViPham!F:F, B34, NhatKy_ViPham!C:C, "T4")</f>
        <v>100</v>
      </c>
      <c r="V34" s="6">
        <f>100 + SUMIFS(NhatKy_ViPham!J:J, NhatKy_ViPham!E:E, "11_Dia", NhatKy_ViPham!F:F, B34, NhatKy_ViPham!C:C, "T5") - SUMIFS(NhatKy_ViPham!K:K, NhatKy_ViPham!E:E, "11_Dia", NhatKy_ViPham!F:F, B34, NhatKy_ViPham!C:C, "T5")</f>
        <v>100</v>
      </c>
      <c r="W34" s="6">
        <f>100 + SUMIFS(NhatKy_ViPham!J:J, NhatKy_ViPham!E:E, "11_Dia", NhatKy_ViPham!F:F, B34, NhatKy_ViPham!C:C, "T6") - SUMIFS(NhatKy_ViPham!K:K, NhatKy_ViPham!E:E, "11_Dia", NhatKy_ViPham!F:F, B34, NhatKy_ViPham!C:C, "T6")</f>
        <v>100</v>
      </c>
      <c r="X34" s="6">
        <f>100 + SUMIFS(NhatKy_ViPham!J:J, NhatKy_ViPham!E:E, "11_Dia", NhatKy_ViPham!F:F, B34, NhatKy_ViPham!C:C, "T7") - SUMIFS(NhatKy_ViPham!K:K, NhatKy_ViPham!E:E, "11_Dia", NhatKy_ViPham!F:F, B34, NhatKy_ViPham!C:C, "T7")</f>
        <v>100</v>
      </c>
      <c r="Y34" s="6">
        <f>100 + SUMIFS(NhatKy_ViPham!J:J, NhatKy_ViPham!E:E, "11_Dia", NhatKy_ViPham!F:F, B34, NhatKy_ViPham!C:C, "T8") - SUMIFS(NhatKy_ViPham!K:K, NhatKy_ViPham!E:E, "11_Dia", NhatKy_ViPham!F:F, B34, NhatKy_ViPham!C:C, "T8")</f>
        <v>100</v>
      </c>
      <c r="Z34" s="6">
        <f>100 + SUMIFS(NhatKy_ViPham!J:J, NhatKy_ViPham!E:E, "11_Dia", NhatKy_ViPham!F:F, B34, NhatKy_ViPham!C:C, "T9") - SUMIFS(NhatKy_ViPham!K:K, NhatKy_ViPham!E:E, "11_Dia", NhatKy_ViPham!F:F, B34, NhatKy_ViPham!C:C, "T9")</f>
        <v>100</v>
      </c>
      <c r="AA34" s="6">
        <f>100 + SUMIFS(NhatKy_ViPham!J:J, NhatKy_ViPham!E:E, "11_Dia", NhatKy_ViPham!F:F, B34, NhatKy_ViPham!C:C, "T10") - SUMIFS(NhatKy_ViPham!K:K, NhatKy_ViPham!E:E, "11_Dia", NhatKy_ViPham!F:F, B34, NhatKy_ViPham!C:C, "T10")</f>
        <v>100</v>
      </c>
      <c r="AB34" s="6">
        <f>100 + SUMIFS(NhatKy_ViPham!J:J, NhatKy_ViPham!E:E, "11_Dia", NhatKy_ViPham!F:F, B34, NhatKy_ViPham!C:C, "T11") - SUMIFS(NhatKy_ViPham!K:K, NhatKy_ViPham!E:E, "11_Dia", NhatKy_ViPham!F:F, B34, NhatKy_ViPham!C:C, "T11")</f>
        <v>100</v>
      </c>
      <c r="AC34" s="6">
        <f>100 + SUMIFS(NhatKy_ViPham!J:J, NhatKy_ViPham!E:E, "11_Dia", NhatKy_ViPham!F:F, B34, NhatKy_ViPham!C:C, "T12") - SUMIFS(NhatKy_ViPham!K:K, NhatKy_ViPham!E:E, "11_Dia", NhatKy_ViPham!F:F, B34, NhatKy_ViPham!C:C, "T12")</f>
        <v>100</v>
      </c>
      <c r="AD34" s="6">
        <f>100 + SUMIFS(NhatKy_ViPham!J:J, NhatKy_ViPham!E:E, "11_Dia", NhatKy_ViPham!F:F, B34, NhatKy_ViPham!C:C, "T13") - SUMIFS(NhatKy_ViPham!K:K, NhatKy_ViPham!E:E, "11_Dia", NhatKy_ViPham!F:F, B34, NhatKy_ViPham!C:C, "T13")</f>
        <v>100</v>
      </c>
      <c r="AE34" s="6">
        <f>100 + SUMIFS(NhatKy_ViPham!J:J, NhatKy_ViPham!E:E, "11_Dia", NhatKy_ViPham!F:F, B34, NhatKy_ViPham!C:C, "T14") - SUMIFS(NhatKy_ViPham!K:K, NhatKy_ViPham!E:E, "11_Dia", NhatKy_ViPham!F:F, B34, NhatKy_ViPham!C:C, "T14")</f>
        <v>100</v>
      </c>
      <c r="AF34" s="6">
        <f>100 + SUMIFS(NhatKy_ViPham!J:J, NhatKy_ViPham!E:E, "11_Dia", NhatKy_ViPham!F:F, B34, NhatKy_ViPham!C:C, "T15") - SUMIFS(NhatKy_ViPham!K:K, NhatKy_ViPham!E:E, "11_Dia", NhatKy_ViPham!F:F, B34, NhatKy_ViPham!C:C, "T15")</f>
        <v>100</v>
      </c>
      <c r="AG34" s="6">
        <f>100 + SUMIFS(NhatKy_ViPham!J:J, NhatKy_ViPham!E:E, "11_Dia", NhatKy_ViPham!F:F, B34, NhatKy_ViPham!C:C, "T16") - SUMIFS(NhatKy_ViPham!K:K, NhatKy_ViPham!E:E, "11_Dia", NhatKy_ViPham!F:F, B34, NhatKy_ViPham!C:C, "T16")</f>
        <v>100</v>
      </c>
      <c r="AH34" s="6">
        <f>100 + SUMIFS(NhatKy_ViPham!J:J, NhatKy_ViPham!E:E, "11_Dia", NhatKy_ViPham!F:F, B34, NhatKy_ViPham!C:C, "T17") - SUMIFS(NhatKy_ViPham!K:K, NhatKy_ViPham!E:E, "11_Dia", NhatKy_ViPham!F:F, B34, NhatKy_ViPham!C:C, "T17")</f>
        <v>100</v>
      </c>
      <c r="AI34" s="6">
        <f>100 + SUMIFS(NhatKy_ViPham!J:J, NhatKy_ViPham!E:E, "11_Dia", NhatKy_ViPham!F:F, B34, NhatKy_ViPham!C:C, "T18") - SUMIFS(NhatKy_ViPham!K:K, NhatKy_ViPham!E:E, "11_Dia", NhatKy_ViPham!F:F, B34, NhatKy_ViPham!C:C, "T18")</f>
        <v>100</v>
      </c>
      <c r="AJ34" s="6">
        <f>100 + SUMIFS(NhatKy_ViPham!J:J, NhatKy_ViPham!E:E, "11_Dia", NhatKy_ViPham!F:F, B34, NhatKy_ViPham!C:C, "T19") - SUMIFS(NhatKy_ViPham!K:K, NhatKy_ViPham!E:E, "11_Dia", NhatKy_ViPham!F:F, B34, NhatKy_ViPham!C:C, "T19")</f>
        <v>100</v>
      </c>
      <c r="AK34" s="6">
        <f>100 + SUMIFS(NhatKy_ViPham!J:J, NhatKy_ViPham!E:E, "11_Dia", NhatKy_ViPham!F:F, B34, NhatKy_ViPham!C:C, "T20") - SUMIFS(NhatKy_ViPham!K:K, NhatKy_ViPham!E:E, "11_Dia", NhatKy_ViPham!F:F, B34, NhatKy_ViPham!C:C, "T20")</f>
        <v>100</v>
      </c>
      <c r="AL34" s="6">
        <f>100 + SUMIFS(NhatKy_ViPham!J:J, NhatKy_ViPham!E:E, "11_Dia", NhatKy_ViPham!F:F, B34, NhatKy_ViPham!C:C, "T21") - SUMIFS(NhatKy_ViPham!K:K, NhatKy_ViPham!E:E, "11_Dia", NhatKy_ViPham!F:F, B34, NhatKy_ViPham!C:C, "T21")</f>
        <v>100</v>
      </c>
      <c r="AM34" s="6">
        <f>100 + SUMIFS(NhatKy_ViPham!J:J, NhatKy_ViPham!E:E, "11_Dia", NhatKy_ViPham!F:F, B34, NhatKy_ViPham!C:C, "T22") - SUMIFS(NhatKy_ViPham!K:K, NhatKy_ViPham!E:E, "11_Dia", NhatKy_ViPham!F:F, B34, NhatKy_ViPham!C:C, "T22")</f>
        <v>100</v>
      </c>
      <c r="AN34" s="6">
        <f>100 + SUMIFS(NhatKy_ViPham!J:J, NhatKy_ViPham!E:E, "11_Dia", NhatKy_ViPham!F:F, B34, NhatKy_ViPham!C:C, "T23") - SUMIFS(NhatKy_ViPham!K:K, NhatKy_ViPham!E:E, "11_Dia", NhatKy_ViPham!F:F, B34, NhatKy_ViPham!C:C, "T23")</f>
        <v>100</v>
      </c>
      <c r="AO34" s="6">
        <f>100 + SUMIFS(NhatKy_ViPham!J:J, NhatKy_ViPham!E:E, "11_Dia", NhatKy_ViPham!F:F, B34, NhatKy_ViPham!C:C, "T24") - SUMIFS(NhatKy_ViPham!K:K, NhatKy_ViPham!E:E, "11_Dia", NhatKy_ViPham!F:F, B34, NhatKy_ViPham!C:C, "T24")</f>
        <v>100</v>
      </c>
      <c r="AP34" s="6">
        <f>100 + SUMIFS(NhatKy_ViPham!J:J, NhatKy_ViPham!E:E, "11_Dia", NhatKy_ViPham!F:F, B34, NhatKy_ViPham!C:C, "T25") - SUMIFS(NhatKy_ViPham!K:K, NhatKy_ViPham!E:E, "11_Dia", NhatKy_ViPham!F:F, B34, NhatKy_ViPham!C:C, "T25")</f>
        <v>100</v>
      </c>
      <c r="AQ34" s="6">
        <f>100 + SUMIFS(NhatKy_ViPham!J:J, NhatKy_ViPham!E:E, "11_Dia", NhatKy_ViPham!F:F, B34, NhatKy_ViPham!C:C, "T26") - SUMIFS(NhatKy_ViPham!K:K, NhatKy_ViPham!E:E, "11_Dia", NhatKy_ViPham!F:F, B34, NhatKy_ViPham!C:C, "T26")</f>
        <v>100</v>
      </c>
      <c r="AR34" s="6">
        <f>100 + SUMIFS(NhatKy_ViPham!J:J, NhatKy_ViPham!E:E, "11_Dia", NhatKy_ViPham!F:F, B34, NhatKy_ViPham!C:C, "T27") - SUMIFS(NhatKy_ViPham!K:K, NhatKy_ViPham!E:E, "11_Dia", NhatKy_ViPham!F:F, B34, NhatKy_ViPham!C:C, "T27")</f>
        <v>100</v>
      </c>
      <c r="AS34" s="6">
        <f>100 + SUMIFS(NhatKy_ViPham!J:J, NhatKy_ViPham!E:E, "11_Dia", NhatKy_ViPham!F:F, B34, NhatKy_ViPham!C:C, "T28") - SUMIFS(NhatKy_ViPham!K:K, NhatKy_ViPham!E:E, "11_Dia", NhatKy_ViPham!F:F, B34, NhatKy_ViPham!C:C, "T28")</f>
        <v>100</v>
      </c>
      <c r="AT34" s="6">
        <f>100 + SUMIFS(NhatKy_ViPham!J:J, NhatKy_ViPham!E:E, "11_Dia", NhatKy_ViPham!F:F, B34, NhatKy_ViPham!C:C, "T29") - SUMIFS(NhatKy_ViPham!K:K, NhatKy_ViPham!E:E, "11_Dia", NhatKy_ViPham!F:F, B34, NhatKy_ViPham!C:C, "T29")</f>
        <v>100</v>
      </c>
      <c r="AU34" s="6">
        <f>100 + SUMIFS(NhatKy_ViPham!J:J, NhatKy_ViPham!E:E, "11_Dia", NhatKy_ViPham!F:F, B34, NhatKy_ViPham!C:C, "T30") - SUMIFS(NhatKy_ViPham!K:K, NhatKy_ViPham!E:E, "11_Dia", NhatKy_ViPham!F:F, B34, NhatKy_ViPham!C:C, "T30")</f>
        <v>100</v>
      </c>
      <c r="AV34" s="6">
        <f>100 + SUMIFS(NhatKy_ViPham!J:J, NhatKy_ViPham!E:E, "11_Dia", NhatKy_ViPham!F:F, B34, NhatKy_ViPham!C:C, "T31") - SUMIFS(NhatKy_ViPham!K:K, NhatKy_ViPham!E:E, "11_Dia", NhatKy_ViPham!F:F, B34, NhatKy_ViPham!C:C, "T31")</f>
        <v>100</v>
      </c>
      <c r="AW34" s="6">
        <f>100 + SUMIFS(NhatKy_ViPham!J:J, NhatKy_ViPham!E:E, "11_Dia", NhatKy_ViPham!F:F, B34, NhatKy_ViPham!C:C, "T32") - SUMIFS(NhatKy_ViPham!K:K, NhatKy_ViPham!E:E, "11_Dia", NhatKy_ViPham!F:F, B34, NhatKy_ViPham!C:C, "T32")</f>
        <v>100</v>
      </c>
      <c r="AX34" s="6">
        <f>100 + SUMIFS(NhatKy_ViPham!J:J, NhatKy_ViPham!E:E, "11_Dia", NhatKy_ViPham!F:F, B34, NhatKy_ViPham!C:C, "T33") - SUMIFS(NhatKy_ViPham!K:K, NhatKy_ViPham!E:E, "11_Dia", NhatKy_ViPham!F:F, B34, NhatKy_ViPham!C:C, "T33")</f>
        <v>100</v>
      </c>
      <c r="AY34" s="6">
        <f>100 + SUMIFS(NhatKy_ViPham!J:J, NhatKy_ViPham!E:E, "11_Dia", NhatKy_ViPham!F:F, B34, NhatKy_ViPham!C:C, "T34") - SUMIFS(NhatKy_ViPham!K:K, NhatKy_ViPham!E:E, "11_Dia", NhatKy_ViPham!F:F, B34, NhatKy_ViPham!C:C, "T34")</f>
        <v>100</v>
      </c>
      <c r="AZ34" s="6">
        <f>100 + SUMIFS(NhatKy_ViPham!J:J, NhatKy_ViPham!E:E, "11_Dia", NhatKy_ViPham!F:F, B34, NhatKy_ViPham!C:C, "T35") - SUMIFS(NhatKy_ViPham!K:K, NhatKy_ViPham!E:E, "11_Dia", NhatKy_ViPham!F:F, B34, NhatKy_ViPham!C:C, "T35")</f>
        <v>100</v>
      </c>
      <c r="BA34" s="12">
        <f t="shared" si="0"/>
        <v>100</v>
      </c>
      <c r="BB34" s="11" t="s">
        <v>430</v>
      </c>
      <c r="BC34" s="16" t="str">
        <f t="shared" si="1"/>
        <v>Tốt</v>
      </c>
      <c r="BD34" s="15" t="str">
        <f t="shared" si="2"/>
        <v>🟢 BÌNH THƯỜNG</v>
      </c>
    </row>
    <row r="35" spans="1:56" x14ac:dyDescent="0.25">
      <c r="A35" s="4">
        <v>27</v>
      </c>
      <c r="B35" s="10" t="s">
        <v>2016</v>
      </c>
      <c r="C35" s="4" t="s">
        <v>2017</v>
      </c>
      <c r="D35" s="4" t="s">
        <v>429</v>
      </c>
      <c r="E35" s="11" t="s">
        <v>430</v>
      </c>
      <c r="F35" s="7">
        <f>SUMIFS(NhatKy_ViPham!K:K, NhatKy_ViPham!E:E, "11_Dia", NhatKy_ViPham!F:F, B35, NhatKy_ViPham!H:H, "L01")</f>
        <v>0</v>
      </c>
      <c r="G35" s="7">
        <f>SUMIFS(NhatKy_ViPham!K:K, NhatKy_ViPham!E:E, "11_Dia", NhatKy_ViPham!F:F, B35, NhatKy_ViPham!H:H, "L02")</f>
        <v>0</v>
      </c>
      <c r="H35" s="7">
        <f>SUMIFS(NhatKy_ViPham!K:K, NhatKy_ViPham!E:E, "11_Dia", NhatKy_ViPham!F:F, B35, NhatKy_ViPham!H:H, "L03")</f>
        <v>0</v>
      </c>
      <c r="I35" s="7">
        <f>SUMIFS(NhatKy_ViPham!K:K, NhatKy_ViPham!E:E, "11_Dia", NhatKy_ViPham!F:F, B35, NhatKy_ViPham!H:H, "L04")</f>
        <v>0</v>
      </c>
      <c r="J35" s="7">
        <f>SUMIFS(NhatKy_ViPham!K:K, NhatKy_ViPham!E:E, "11_Dia", NhatKy_ViPham!F:F, B35, NhatKy_ViPham!H:H, "L05")</f>
        <v>0</v>
      </c>
      <c r="K35" s="7">
        <f>SUMIFS(NhatKy_ViPham!K:K, NhatKy_ViPham!E:E, "11_Dia", NhatKy_ViPham!F:F, B35, NhatKy_ViPham!H:H, "L06")</f>
        <v>0</v>
      </c>
      <c r="L35" s="7">
        <f>SUMIFS(NhatKy_ViPham!K:K, NhatKy_ViPham!E:E, "11_Dia", NhatKy_ViPham!F:F, B35, NhatKy_ViPham!H:H, "L07")</f>
        <v>0</v>
      </c>
      <c r="M35" s="7">
        <f>SUMIFS(NhatKy_ViPham!K:K, NhatKy_ViPham!E:E, "11_Dia", NhatKy_ViPham!F:F, B35, NhatKy_ViPham!H:H, "L08")</f>
        <v>0</v>
      </c>
      <c r="N35" s="7">
        <f>SUMIFS(NhatKy_ViPham!K:K, NhatKy_ViPham!E:E, "11_Dia", NhatKy_ViPham!F:F, B35, NhatKy_ViPham!H:H, "L09")</f>
        <v>0</v>
      </c>
      <c r="O35" s="7">
        <f>SUMIFS(NhatKy_ViPham!K:K, NhatKy_ViPham!E:E, "11_Dia", NhatKy_ViPham!F:F, B35, NhatKy_ViPham!H:H, "L10")</f>
        <v>0</v>
      </c>
      <c r="P35" s="12">
        <f>SUMIFS(NhatKy_ViPham!J:J, NhatKy_ViPham!E:E, "11_Dia", NhatKy_ViPham!F:F, B35)</f>
        <v>0</v>
      </c>
      <c r="Q35" s="13">
        <f>SUMIFS(NhatKy_ViPham!K:K, NhatKy_ViPham!E:E, "11_Dia", NhatKy_ViPham!F:F, B35)</f>
        <v>0</v>
      </c>
      <c r="R35" s="7">
        <f>100 + SUMIFS(NhatKy_ViPham!J:J, NhatKy_ViPham!E:E, "11_Dia", NhatKy_ViPham!F:F, B35, NhatKy_ViPham!C:C, "T1") - SUMIFS(NhatKy_ViPham!K:K, NhatKy_ViPham!E:E, "11_Dia", NhatKy_ViPham!F:F, B35, NhatKy_ViPham!C:C, "T1")</f>
        <v>100</v>
      </c>
      <c r="S35" s="7">
        <f>100 + SUMIFS(NhatKy_ViPham!J:J, NhatKy_ViPham!E:E, "11_Dia", NhatKy_ViPham!F:F, B35, NhatKy_ViPham!C:C, "T2") - SUMIFS(NhatKy_ViPham!K:K, NhatKy_ViPham!E:E, "11_Dia", NhatKy_ViPham!F:F, B35, NhatKy_ViPham!C:C, "T2")</f>
        <v>100</v>
      </c>
      <c r="T35" s="7">
        <f>100 + SUMIFS(NhatKy_ViPham!J:J, NhatKy_ViPham!E:E, "11_Dia", NhatKy_ViPham!F:F, B35, NhatKy_ViPham!C:C, "T3") - SUMIFS(NhatKy_ViPham!K:K, NhatKy_ViPham!E:E, "11_Dia", NhatKy_ViPham!F:F, B35, NhatKy_ViPham!C:C, "T3")</f>
        <v>100</v>
      </c>
      <c r="U35" s="7">
        <f>100 + SUMIFS(NhatKy_ViPham!J:J, NhatKy_ViPham!E:E, "11_Dia", NhatKy_ViPham!F:F, B35, NhatKy_ViPham!C:C, "T4") - SUMIFS(NhatKy_ViPham!K:K, NhatKy_ViPham!E:E, "11_Dia", NhatKy_ViPham!F:F, B35, NhatKy_ViPham!C:C, "T4")</f>
        <v>100</v>
      </c>
      <c r="V35" s="7">
        <f>100 + SUMIFS(NhatKy_ViPham!J:J, NhatKy_ViPham!E:E, "11_Dia", NhatKy_ViPham!F:F, B35, NhatKy_ViPham!C:C, "T5") - SUMIFS(NhatKy_ViPham!K:K, NhatKy_ViPham!E:E, "11_Dia", NhatKy_ViPham!F:F, B35, NhatKy_ViPham!C:C, "T5")</f>
        <v>100</v>
      </c>
      <c r="W35" s="7">
        <f>100 + SUMIFS(NhatKy_ViPham!J:J, NhatKy_ViPham!E:E, "11_Dia", NhatKy_ViPham!F:F, B35, NhatKy_ViPham!C:C, "T6") - SUMIFS(NhatKy_ViPham!K:K, NhatKy_ViPham!E:E, "11_Dia", NhatKy_ViPham!F:F, B35, NhatKy_ViPham!C:C, "T6")</f>
        <v>100</v>
      </c>
      <c r="X35" s="7">
        <f>100 + SUMIFS(NhatKy_ViPham!J:J, NhatKy_ViPham!E:E, "11_Dia", NhatKy_ViPham!F:F, B35, NhatKy_ViPham!C:C, "T7") - SUMIFS(NhatKy_ViPham!K:K, NhatKy_ViPham!E:E, "11_Dia", NhatKy_ViPham!F:F, B35, NhatKy_ViPham!C:C, "T7")</f>
        <v>100</v>
      </c>
      <c r="Y35" s="7">
        <f>100 + SUMIFS(NhatKy_ViPham!J:J, NhatKy_ViPham!E:E, "11_Dia", NhatKy_ViPham!F:F, B35, NhatKy_ViPham!C:C, "T8") - SUMIFS(NhatKy_ViPham!K:K, NhatKy_ViPham!E:E, "11_Dia", NhatKy_ViPham!F:F, B35, NhatKy_ViPham!C:C, "T8")</f>
        <v>100</v>
      </c>
      <c r="Z35" s="7">
        <f>100 + SUMIFS(NhatKy_ViPham!J:J, NhatKy_ViPham!E:E, "11_Dia", NhatKy_ViPham!F:F, B35, NhatKy_ViPham!C:C, "T9") - SUMIFS(NhatKy_ViPham!K:K, NhatKy_ViPham!E:E, "11_Dia", NhatKy_ViPham!F:F, B35, NhatKy_ViPham!C:C, "T9")</f>
        <v>100</v>
      </c>
      <c r="AA35" s="7">
        <f>100 + SUMIFS(NhatKy_ViPham!J:J, NhatKy_ViPham!E:E, "11_Dia", NhatKy_ViPham!F:F, B35, NhatKy_ViPham!C:C, "T10") - SUMIFS(NhatKy_ViPham!K:K, NhatKy_ViPham!E:E, "11_Dia", NhatKy_ViPham!F:F, B35, NhatKy_ViPham!C:C, "T10")</f>
        <v>100</v>
      </c>
      <c r="AB35" s="7">
        <f>100 + SUMIFS(NhatKy_ViPham!J:J, NhatKy_ViPham!E:E, "11_Dia", NhatKy_ViPham!F:F, B35, NhatKy_ViPham!C:C, "T11") - SUMIFS(NhatKy_ViPham!K:K, NhatKy_ViPham!E:E, "11_Dia", NhatKy_ViPham!F:F, B35, NhatKy_ViPham!C:C, "T11")</f>
        <v>100</v>
      </c>
      <c r="AC35" s="7">
        <f>100 + SUMIFS(NhatKy_ViPham!J:J, NhatKy_ViPham!E:E, "11_Dia", NhatKy_ViPham!F:F, B35, NhatKy_ViPham!C:C, "T12") - SUMIFS(NhatKy_ViPham!K:K, NhatKy_ViPham!E:E, "11_Dia", NhatKy_ViPham!F:F, B35, NhatKy_ViPham!C:C, "T12")</f>
        <v>100</v>
      </c>
      <c r="AD35" s="7">
        <f>100 + SUMIFS(NhatKy_ViPham!J:J, NhatKy_ViPham!E:E, "11_Dia", NhatKy_ViPham!F:F, B35, NhatKy_ViPham!C:C, "T13") - SUMIFS(NhatKy_ViPham!K:K, NhatKy_ViPham!E:E, "11_Dia", NhatKy_ViPham!F:F, B35, NhatKy_ViPham!C:C, "T13")</f>
        <v>100</v>
      </c>
      <c r="AE35" s="7">
        <f>100 + SUMIFS(NhatKy_ViPham!J:J, NhatKy_ViPham!E:E, "11_Dia", NhatKy_ViPham!F:F, B35, NhatKy_ViPham!C:C, "T14") - SUMIFS(NhatKy_ViPham!K:K, NhatKy_ViPham!E:E, "11_Dia", NhatKy_ViPham!F:F, B35, NhatKy_ViPham!C:C, "T14")</f>
        <v>100</v>
      </c>
      <c r="AF35" s="7">
        <f>100 + SUMIFS(NhatKy_ViPham!J:J, NhatKy_ViPham!E:E, "11_Dia", NhatKy_ViPham!F:F, B35, NhatKy_ViPham!C:C, "T15") - SUMIFS(NhatKy_ViPham!K:K, NhatKy_ViPham!E:E, "11_Dia", NhatKy_ViPham!F:F, B35, NhatKy_ViPham!C:C, "T15")</f>
        <v>100</v>
      </c>
      <c r="AG35" s="7">
        <f>100 + SUMIFS(NhatKy_ViPham!J:J, NhatKy_ViPham!E:E, "11_Dia", NhatKy_ViPham!F:F, B35, NhatKy_ViPham!C:C, "T16") - SUMIFS(NhatKy_ViPham!K:K, NhatKy_ViPham!E:E, "11_Dia", NhatKy_ViPham!F:F, B35, NhatKy_ViPham!C:C, "T16")</f>
        <v>100</v>
      </c>
      <c r="AH35" s="7">
        <f>100 + SUMIFS(NhatKy_ViPham!J:J, NhatKy_ViPham!E:E, "11_Dia", NhatKy_ViPham!F:F, B35, NhatKy_ViPham!C:C, "T17") - SUMIFS(NhatKy_ViPham!K:K, NhatKy_ViPham!E:E, "11_Dia", NhatKy_ViPham!F:F, B35, NhatKy_ViPham!C:C, "T17")</f>
        <v>100</v>
      </c>
      <c r="AI35" s="7">
        <f>100 + SUMIFS(NhatKy_ViPham!J:J, NhatKy_ViPham!E:E, "11_Dia", NhatKy_ViPham!F:F, B35, NhatKy_ViPham!C:C, "T18") - SUMIFS(NhatKy_ViPham!K:K, NhatKy_ViPham!E:E, "11_Dia", NhatKy_ViPham!F:F, B35, NhatKy_ViPham!C:C, "T18")</f>
        <v>100</v>
      </c>
      <c r="AJ35" s="7">
        <f>100 + SUMIFS(NhatKy_ViPham!J:J, NhatKy_ViPham!E:E, "11_Dia", NhatKy_ViPham!F:F, B35, NhatKy_ViPham!C:C, "T19") - SUMIFS(NhatKy_ViPham!K:K, NhatKy_ViPham!E:E, "11_Dia", NhatKy_ViPham!F:F, B35, NhatKy_ViPham!C:C, "T19")</f>
        <v>100</v>
      </c>
      <c r="AK35" s="7">
        <f>100 + SUMIFS(NhatKy_ViPham!J:J, NhatKy_ViPham!E:E, "11_Dia", NhatKy_ViPham!F:F, B35, NhatKy_ViPham!C:C, "T20") - SUMIFS(NhatKy_ViPham!K:K, NhatKy_ViPham!E:E, "11_Dia", NhatKy_ViPham!F:F, B35, NhatKy_ViPham!C:C, "T20")</f>
        <v>100</v>
      </c>
      <c r="AL35" s="7">
        <f>100 + SUMIFS(NhatKy_ViPham!J:J, NhatKy_ViPham!E:E, "11_Dia", NhatKy_ViPham!F:F, B35, NhatKy_ViPham!C:C, "T21") - SUMIFS(NhatKy_ViPham!K:K, NhatKy_ViPham!E:E, "11_Dia", NhatKy_ViPham!F:F, B35, NhatKy_ViPham!C:C, "T21")</f>
        <v>100</v>
      </c>
      <c r="AM35" s="7">
        <f>100 + SUMIFS(NhatKy_ViPham!J:J, NhatKy_ViPham!E:E, "11_Dia", NhatKy_ViPham!F:F, B35, NhatKy_ViPham!C:C, "T22") - SUMIFS(NhatKy_ViPham!K:K, NhatKy_ViPham!E:E, "11_Dia", NhatKy_ViPham!F:F, B35, NhatKy_ViPham!C:C, "T22")</f>
        <v>100</v>
      </c>
      <c r="AN35" s="7">
        <f>100 + SUMIFS(NhatKy_ViPham!J:J, NhatKy_ViPham!E:E, "11_Dia", NhatKy_ViPham!F:F, B35, NhatKy_ViPham!C:C, "T23") - SUMIFS(NhatKy_ViPham!K:K, NhatKy_ViPham!E:E, "11_Dia", NhatKy_ViPham!F:F, B35, NhatKy_ViPham!C:C, "T23")</f>
        <v>100</v>
      </c>
      <c r="AO35" s="7">
        <f>100 + SUMIFS(NhatKy_ViPham!J:J, NhatKy_ViPham!E:E, "11_Dia", NhatKy_ViPham!F:F, B35, NhatKy_ViPham!C:C, "T24") - SUMIFS(NhatKy_ViPham!K:K, NhatKy_ViPham!E:E, "11_Dia", NhatKy_ViPham!F:F, B35, NhatKy_ViPham!C:C, "T24")</f>
        <v>100</v>
      </c>
      <c r="AP35" s="7">
        <f>100 + SUMIFS(NhatKy_ViPham!J:J, NhatKy_ViPham!E:E, "11_Dia", NhatKy_ViPham!F:F, B35, NhatKy_ViPham!C:C, "T25") - SUMIFS(NhatKy_ViPham!K:K, NhatKy_ViPham!E:E, "11_Dia", NhatKy_ViPham!F:F, B35, NhatKy_ViPham!C:C, "T25")</f>
        <v>100</v>
      </c>
      <c r="AQ35" s="7">
        <f>100 + SUMIFS(NhatKy_ViPham!J:J, NhatKy_ViPham!E:E, "11_Dia", NhatKy_ViPham!F:F, B35, NhatKy_ViPham!C:C, "T26") - SUMIFS(NhatKy_ViPham!K:K, NhatKy_ViPham!E:E, "11_Dia", NhatKy_ViPham!F:F, B35, NhatKy_ViPham!C:C, "T26")</f>
        <v>100</v>
      </c>
      <c r="AR35" s="7">
        <f>100 + SUMIFS(NhatKy_ViPham!J:J, NhatKy_ViPham!E:E, "11_Dia", NhatKy_ViPham!F:F, B35, NhatKy_ViPham!C:C, "T27") - SUMIFS(NhatKy_ViPham!K:K, NhatKy_ViPham!E:E, "11_Dia", NhatKy_ViPham!F:F, B35, NhatKy_ViPham!C:C, "T27")</f>
        <v>100</v>
      </c>
      <c r="AS35" s="7">
        <f>100 + SUMIFS(NhatKy_ViPham!J:J, NhatKy_ViPham!E:E, "11_Dia", NhatKy_ViPham!F:F, B35, NhatKy_ViPham!C:C, "T28") - SUMIFS(NhatKy_ViPham!K:K, NhatKy_ViPham!E:E, "11_Dia", NhatKy_ViPham!F:F, B35, NhatKy_ViPham!C:C, "T28")</f>
        <v>100</v>
      </c>
      <c r="AT35" s="7">
        <f>100 + SUMIFS(NhatKy_ViPham!J:J, NhatKy_ViPham!E:E, "11_Dia", NhatKy_ViPham!F:F, B35, NhatKy_ViPham!C:C, "T29") - SUMIFS(NhatKy_ViPham!K:K, NhatKy_ViPham!E:E, "11_Dia", NhatKy_ViPham!F:F, B35, NhatKy_ViPham!C:C, "T29")</f>
        <v>100</v>
      </c>
      <c r="AU35" s="7">
        <f>100 + SUMIFS(NhatKy_ViPham!J:J, NhatKy_ViPham!E:E, "11_Dia", NhatKy_ViPham!F:F, B35, NhatKy_ViPham!C:C, "T30") - SUMIFS(NhatKy_ViPham!K:K, NhatKy_ViPham!E:E, "11_Dia", NhatKy_ViPham!F:F, B35, NhatKy_ViPham!C:C, "T30")</f>
        <v>100</v>
      </c>
      <c r="AV35" s="7">
        <f>100 + SUMIFS(NhatKy_ViPham!J:J, NhatKy_ViPham!E:E, "11_Dia", NhatKy_ViPham!F:F, B35, NhatKy_ViPham!C:C, "T31") - SUMIFS(NhatKy_ViPham!K:K, NhatKy_ViPham!E:E, "11_Dia", NhatKy_ViPham!F:F, B35, NhatKy_ViPham!C:C, "T31")</f>
        <v>100</v>
      </c>
      <c r="AW35" s="7">
        <f>100 + SUMIFS(NhatKy_ViPham!J:J, NhatKy_ViPham!E:E, "11_Dia", NhatKy_ViPham!F:F, B35, NhatKy_ViPham!C:C, "T32") - SUMIFS(NhatKy_ViPham!K:K, NhatKy_ViPham!E:E, "11_Dia", NhatKy_ViPham!F:F, B35, NhatKy_ViPham!C:C, "T32")</f>
        <v>100</v>
      </c>
      <c r="AX35" s="7">
        <f>100 + SUMIFS(NhatKy_ViPham!J:J, NhatKy_ViPham!E:E, "11_Dia", NhatKy_ViPham!F:F, B35, NhatKy_ViPham!C:C, "T33") - SUMIFS(NhatKy_ViPham!K:K, NhatKy_ViPham!E:E, "11_Dia", NhatKy_ViPham!F:F, B35, NhatKy_ViPham!C:C, "T33")</f>
        <v>100</v>
      </c>
      <c r="AY35" s="7">
        <f>100 + SUMIFS(NhatKy_ViPham!J:J, NhatKy_ViPham!E:E, "11_Dia", NhatKy_ViPham!F:F, B35, NhatKy_ViPham!C:C, "T34") - SUMIFS(NhatKy_ViPham!K:K, NhatKy_ViPham!E:E, "11_Dia", NhatKy_ViPham!F:F, B35, NhatKy_ViPham!C:C, "T34")</f>
        <v>100</v>
      </c>
      <c r="AZ35" s="7">
        <f>100 + SUMIFS(NhatKy_ViPham!J:J, NhatKy_ViPham!E:E, "11_Dia", NhatKy_ViPham!F:F, B35, NhatKy_ViPham!C:C, "T35") - SUMIFS(NhatKy_ViPham!K:K, NhatKy_ViPham!E:E, "11_Dia", NhatKy_ViPham!F:F, B35, NhatKy_ViPham!C:C, "T35")</f>
        <v>100</v>
      </c>
      <c r="BA35" s="12">
        <f t="shared" si="0"/>
        <v>100</v>
      </c>
      <c r="BB35" s="11" t="s">
        <v>430</v>
      </c>
      <c r="BC35" s="14" t="str">
        <f t="shared" si="1"/>
        <v>Tốt</v>
      </c>
      <c r="BD35" s="10" t="str">
        <f t="shared" si="2"/>
        <v>🟢 BÌNH THƯỜNG</v>
      </c>
    </row>
    <row r="36" spans="1:56" x14ac:dyDescent="0.25">
      <c r="A36" s="5">
        <v>28</v>
      </c>
      <c r="B36" s="15" t="s">
        <v>2018</v>
      </c>
      <c r="C36" s="5" t="s">
        <v>1572</v>
      </c>
      <c r="D36" s="5" t="s">
        <v>429</v>
      </c>
      <c r="E36" s="11" t="s">
        <v>430</v>
      </c>
      <c r="F36" s="6">
        <f>SUMIFS(NhatKy_ViPham!K:K, NhatKy_ViPham!E:E, "11_Dia", NhatKy_ViPham!F:F, B36, NhatKy_ViPham!H:H, "L01")</f>
        <v>0</v>
      </c>
      <c r="G36" s="6">
        <f>SUMIFS(NhatKy_ViPham!K:K, NhatKy_ViPham!E:E, "11_Dia", NhatKy_ViPham!F:F, B36, NhatKy_ViPham!H:H, "L02")</f>
        <v>0</v>
      </c>
      <c r="H36" s="6">
        <f>SUMIFS(NhatKy_ViPham!K:K, NhatKy_ViPham!E:E, "11_Dia", NhatKy_ViPham!F:F, B36, NhatKy_ViPham!H:H, "L03")</f>
        <v>0</v>
      </c>
      <c r="I36" s="6">
        <f>SUMIFS(NhatKy_ViPham!K:K, NhatKy_ViPham!E:E, "11_Dia", NhatKy_ViPham!F:F, B36, NhatKy_ViPham!H:H, "L04")</f>
        <v>0</v>
      </c>
      <c r="J36" s="6">
        <f>SUMIFS(NhatKy_ViPham!K:K, NhatKy_ViPham!E:E, "11_Dia", NhatKy_ViPham!F:F, B36, NhatKy_ViPham!H:H, "L05")</f>
        <v>0</v>
      </c>
      <c r="K36" s="6">
        <f>SUMIFS(NhatKy_ViPham!K:K, NhatKy_ViPham!E:E, "11_Dia", NhatKy_ViPham!F:F, B36, NhatKy_ViPham!H:H, "L06")</f>
        <v>0</v>
      </c>
      <c r="L36" s="6">
        <f>SUMIFS(NhatKy_ViPham!K:K, NhatKy_ViPham!E:E, "11_Dia", NhatKy_ViPham!F:F, B36, NhatKy_ViPham!H:H, "L07")</f>
        <v>0</v>
      </c>
      <c r="M36" s="6">
        <f>SUMIFS(NhatKy_ViPham!K:K, NhatKy_ViPham!E:E, "11_Dia", NhatKy_ViPham!F:F, B36, NhatKy_ViPham!H:H, "L08")</f>
        <v>0</v>
      </c>
      <c r="N36" s="6">
        <f>SUMIFS(NhatKy_ViPham!K:K, NhatKy_ViPham!E:E, "11_Dia", NhatKy_ViPham!F:F, B36, NhatKy_ViPham!H:H, "L09")</f>
        <v>0</v>
      </c>
      <c r="O36" s="6">
        <f>SUMIFS(NhatKy_ViPham!K:K, NhatKy_ViPham!E:E, "11_Dia", NhatKy_ViPham!F:F, B36, NhatKy_ViPham!H:H, "L10")</f>
        <v>0</v>
      </c>
      <c r="P36" s="12">
        <f>SUMIFS(NhatKy_ViPham!J:J, NhatKy_ViPham!E:E, "11_Dia", NhatKy_ViPham!F:F, B36)</f>
        <v>0</v>
      </c>
      <c r="Q36" s="13">
        <f>SUMIFS(NhatKy_ViPham!K:K, NhatKy_ViPham!E:E, "11_Dia", NhatKy_ViPham!F:F, B36)</f>
        <v>0</v>
      </c>
      <c r="R36" s="6">
        <f>100 + SUMIFS(NhatKy_ViPham!J:J, NhatKy_ViPham!E:E, "11_Dia", NhatKy_ViPham!F:F, B36, NhatKy_ViPham!C:C, "T1") - SUMIFS(NhatKy_ViPham!K:K, NhatKy_ViPham!E:E, "11_Dia", NhatKy_ViPham!F:F, B36, NhatKy_ViPham!C:C, "T1")</f>
        <v>100</v>
      </c>
      <c r="S36" s="6">
        <f>100 + SUMIFS(NhatKy_ViPham!J:J, NhatKy_ViPham!E:E, "11_Dia", NhatKy_ViPham!F:F, B36, NhatKy_ViPham!C:C, "T2") - SUMIFS(NhatKy_ViPham!K:K, NhatKy_ViPham!E:E, "11_Dia", NhatKy_ViPham!F:F, B36, NhatKy_ViPham!C:C, "T2")</f>
        <v>100</v>
      </c>
      <c r="T36" s="6">
        <f>100 + SUMIFS(NhatKy_ViPham!J:J, NhatKy_ViPham!E:E, "11_Dia", NhatKy_ViPham!F:F, B36, NhatKy_ViPham!C:C, "T3") - SUMIFS(NhatKy_ViPham!K:K, NhatKy_ViPham!E:E, "11_Dia", NhatKy_ViPham!F:F, B36, NhatKy_ViPham!C:C, "T3")</f>
        <v>100</v>
      </c>
      <c r="U36" s="6">
        <f>100 + SUMIFS(NhatKy_ViPham!J:J, NhatKy_ViPham!E:E, "11_Dia", NhatKy_ViPham!F:F, B36, NhatKy_ViPham!C:C, "T4") - SUMIFS(NhatKy_ViPham!K:K, NhatKy_ViPham!E:E, "11_Dia", NhatKy_ViPham!F:F, B36, NhatKy_ViPham!C:C, "T4")</f>
        <v>100</v>
      </c>
      <c r="V36" s="6">
        <f>100 + SUMIFS(NhatKy_ViPham!J:J, NhatKy_ViPham!E:E, "11_Dia", NhatKy_ViPham!F:F, B36, NhatKy_ViPham!C:C, "T5") - SUMIFS(NhatKy_ViPham!K:K, NhatKy_ViPham!E:E, "11_Dia", NhatKy_ViPham!F:F, B36, NhatKy_ViPham!C:C, "T5")</f>
        <v>100</v>
      </c>
      <c r="W36" s="6">
        <f>100 + SUMIFS(NhatKy_ViPham!J:J, NhatKy_ViPham!E:E, "11_Dia", NhatKy_ViPham!F:F, B36, NhatKy_ViPham!C:C, "T6") - SUMIFS(NhatKy_ViPham!K:K, NhatKy_ViPham!E:E, "11_Dia", NhatKy_ViPham!F:F, B36, NhatKy_ViPham!C:C, "T6")</f>
        <v>100</v>
      </c>
      <c r="X36" s="6">
        <f>100 + SUMIFS(NhatKy_ViPham!J:J, NhatKy_ViPham!E:E, "11_Dia", NhatKy_ViPham!F:F, B36, NhatKy_ViPham!C:C, "T7") - SUMIFS(NhatKy_ViPham!K:K, NhatKy_ViPham!E:E, "11_Dia", NhatKy_ViPham!F:F, B36, NhatKy_ViPham!C:C, "T7")</f>
        <v>100</v>
      </c>
      <c r="Y36" s="6">
        <f>100 + SUMIFS(NhatKy_ViPham!J:J, NhatKy_ViPham!E:E, "11_Dia", NhatKy_ViPham!F:F, B36, NhatKy_ViPham!C:C, "T8") - SUMIFS(NhatKy_ViPham!K:K, NhatKy_ViPham!E:E, "11_Dia", NhatKy_ViPham!F:F, B36, NhatKy_ViPham!C:C, "T8")</f>
        <v>100</v>
      </c>
      <c r="Z36" s="6">
        <f>100 + SUMIFS(NhatKy_ViPham!J:J, NhatKy_ViPham!E:E, "11_Dia", NhatKy_ViPham!F:F, B36, NhatKy_ViPham!C:C, "T9") - SUMIFS(NhatKy_ViPham!K:K, NhatKy_ViPham!E:E, "11_Dia", NhatKy_ViPham!F:F, B36, NhatKy_ViPham!C:C, "T9")</f>
        <v>100</v>
      </c>
      <c r="AA36" s="6">
        <f>100 + SUMIFS(NhatKy_ViPham!J:J, NhatKy_ViPham!E:E, "11_Dia", NhatKy_ViPham!F:F, B36, NhatKy_ViPham!C:C, "T10") - SUMIFS(NhatKy_ViPham!K:K, NhatKy_ViPham!E:E, "11_Dia", NhatKy_ViPham!F:F, B36, NhatKy_ViPham!C:C, "T10")</f>
        <v>100</v>
      </c>
      <c r="AB36" s="6">
        <f>100 + SUMIFS(NhatKy_ViPham!J:J, NhatKy_ViPham!E:E, "11_Dia", NhatKy_ViPham!F:F, B36, NhatKy_ViPham!C:C, "T11") - SUMIFS(NhatKy_ViPham!K:K, NhatKy_ViPham!E:E, "11_Dia", NhatKy_ViPham!F:F, B36, NhatKy_ViPham!C:C, "T11")</f>
        <v>100</v>
      </c>
      <c r="AC36" s="6">
        <f>100 + SUMIFS(NhatKy_ViPham!J:J, NhatKy_ViPham!E:E, "11_Dia", NhatKy_ViPham!F:F, B36, NhatKy_ViPham!C:C, "T12") - SUMIFS(NhatKy_ViPham!K:K, NhatKy_ViPham!E:E, "11_Dia", NhatKy_ViPham!F:F, B36, NhatKy_ViPham!C:C, "T12")</f>
        <v>100</v>
      </c>
      <c r="AD36" s="6">
        <f>100 + SUMIFS(NhatKy_ViPham!J:J, NhatKy_ViPham!E:E, "11_Dia", NhatKy_ViPham!F:F, B36, NhatKy_ViPham!C:C, "T13") - SUMIFS(NhatKy_ViPham!K:K, NhatKy_ViPham!E:E, "11_Dia", NhatKy_ViPham!F:F, B36, NhatKy_ViPham!C:C, "T13")</f>
        <v>100</v>
      </c>
      <c r="AE36" s="6">
        <f>100 + SUMIFS(NhatKy_ViPham!J:J, NhatKy_ViPham!E:E, "11_Dia", NhatKy_ViPham!F:F, B36, NhatKy_ViPham!C:C, "T14") - SUMIFS(NhatKy_ViPham!K:K, NhatKy_ViPham!E:E, "11_Dia", NhatKy_ViPham!F:F, B36, NhatKy_ViPham!C:C, "T14")</f>
        <v>100</v>
      </c>
      <c r="AF36" s="6">
        <f>100 + SUMIFS(NhatKy_ViPham!J:J, NhatKy_ViPham!E:E, "11_Dia", NhatKy_ViPham!F:F, B36, NhatKy_ViPham!C:C, "T15") - SUMIFS(NhatKy_ViPham!K:K, NhatKy_ViPham!E:E, "11_Dia", NhatKy_ViPham!F:F, B36, NhatKy_ViPham!C:C, "T15")</f>
        <v>100</v>
      </c>
      <c r="AG36" s="6">
        <f>100 + SUMIFS(NhatKy_ViPham!J:J, NhatKy_ViPham!E:E, "11_Dia", NhatKy_ViPham!F:F, B36, NhatKy_ViPham!C:C, "T16") - SUMIFS(NhatKy_ViPham!K:K, NhatKy_ViPham!E:E, "11_Dia", NhatKy_ViPham!F:F, B36, NhatKy_ViPham!C:C, "T16")</f>
        <v>100</v>
      </c>
      <c r="AH36" s="6">
        <f>100 + SUMIFS(NhatKy_ViPham!J:J, NhatKy_ViPham!E:E, "11_Dia", NhatKy_ViPham!F:F, B36, NhatKy_ViPham!C:C, "T17") - SUMIFS(NhatKy_ViPham!K:K, NhatKy_ViPham!E:E, "11_Dia", NhatKy_ViPham!F:F, B36, NhatKy_ViPham!C:C, "T17")</f>
        <v>100</v>
      </c>
      <c r="AI36" s="6">
        <f>100 + SUMIFS(NhatKy_ViPham!J:J, NhatKy_ViPham!E:E, "11_Dia", NhatKy_ViPham!F:F, B36, NhatKy_ViPham!C:C, "T18") - SUMIFS(NhatKy_ViPham!K:K, NhatKy_ViPham!E:E, "11_Dia", NhatKy_ViPham!F:F, B36, NhatKy_ViPham!C:C, "T18")</f>
        <v>100</v>
      </c>
      <c r="AJ36" s="6">
        <f>100 + SUMIFS(NhatKy_ViPham!J:J, NhatKy_ViPham!E:E, "11_Dia", NhatKy_ViPham!F:F, B36, NhatKy_ViPham!C:C, "T19") - SUMIFS(NhatKy_ViPham!K:K, NhatKy_ViPham!E:E, "11_Dia", NhatKy_ViPham!F:F, B36, NhatKy_ViPham!C:C, "T19")</f>
        <v>100</v>
      </c>
      <c r="AK36" s="6">
        <f>100 + SUMIFS(NhatKy_ViPham!J:J, NhatKy_ViPham!E:E, "11_Dia", NhatKy_ViPham!F:F, B36, NhatKy_ViPham!C:C, "T20") - SUMIFS(NhatKy_ViPham!K:K, NhatKy_ViPham!E:E, "11_Dia", NhatKy_ViPham!F:F, B36, NhatKy_ViPham!C:C, "T20")</f>
        <v>100</v>
      </c>
      <c r="AL36" s="6">
        <f>100 + SUMIFS(NhatKy_ViPham!J:J, NhatKy_ViPham!E:E, "11_Dia", NhatKy_ViPham!F:F, B36, NhatKy_ViPham!C:C, "T21") - SUMIFS(NhatKy_ViPham!K:K, NhatKy_ViPham!E:E, "11_Dia", NhatKy_ViPham!F:F, B36, NhatKy_ViPham!C:C, "T21")</f>
        <v>100</v>
      </c>
      <c r="AM36" s="6">
        <f>100 + SUMIFS(NhatKy_ViPham!J:J, NhatKy_ViPham!E:E, "11_Dia", NhatKy_ViPham!F:F, B36, NhatKy_ViPham!C:C, "T22") - SUMIFS(NhatKy_ViPham!K:K, NhatKy_ViPham!E:E, "11_Dia", NhatKy_ViPham!F:F, B36, NhatKy_ViPham!C:C, "T22")</f>
        <v>100</v>
      </c>
      <c r="AN36" s="6">
        <f>100 + SUMIFS(NhatKy_ViPham!J:J, NhatKy_ViPham!E:E, "11_Dia", NhatKy_ViPham!F:F, B36, NhatKy_ViPham!C:C, "T23") - SUMIFS(NhatKy_ViPham!K:K, NhatKy_ViPham!E:E, "11_Dia", NhatKy_ViPham!F:F, B36, NhatKy_ViPham!C:C, "T23")</f>
        <v>100</v>
      </c>
      <c r="AO36" s="6">
        <f>100 + SUMIFS(NhatKy_ViPham!J:J, NhatKy_ViPham!E:E, "11_Dia", NhatKy_ViPham!F:F, B36, NhatKy_ViPham!C:C, "T24") - SUMIFS(NhatKy_ViPham!K:K, NhatKy_ViPham!E:E, "11_Dia", NhatKy_ViPham!F:F, B36, NhatKy_ViPham!C:C, "T24")</f>
        <v>100</v>
      </c>
      <c r="AP36" s="6">
        <f>100 + SUMIFS(NhatKy_ViPham!J:J, NhatKy_ViPham!E:E, "11_Dia", NhatKy_ViPham!F:F, B36, NhatKy_ViPham!C:C, "T25") - SUMIFS(NhatKy_ViPham!K:K, NhatKy_ViPham!E:E, "11_Dia", NhatKy_ViPham!F:F, B36, NhatKy_ViPham!C:C, "T25")</f>
        <v>100</v>
      </c>
      <c r="AQ36" s="6">
        <f>100 + SUMIFS(NhatKy_ViPham!J:J, NhatKy_ViPham!E:E, "11_Dia", NhatKy_ViPham!F:F, B36, NhatKy_ViPham!C:C, "T26") - SUMIFS(NhatKy_ViPham!K:K, NhatKy_ViPham!E:E, "11_Dia", NhatKy_ViPham!F:F, B36, NhatKy_ViPham!C:C, "T26")</f>
        <v>100</v>
      </c>
      <c r="AR36" s="6">
        <f>100 + SUMIFS(NhatKy_ViPham!J:J, NhatKy_ViPham!E:E, "11_Dia", NhatKy_ViPham!F:F, B36, NhatKy_ViPham!C:C, "T27") - SUMIFS(NhatKy_ViPham!K:K, NhatKy_ViPham!E:E, "11_Dia", NhatKy_ViPham!F:F, B36, NhatKy_ViPham!C:C, "T27")</f>
        <v>100</v>
      </c>
      <c r="AS36" s="6">
        <f>100 + SUMIFS(NhatKy_ViPham!J:J, NhatKy_ViPham!E:E, "11_Dia", NhatKy_ViPham!F:F, B36, NhatKy_ViPham!C:C, "T28") - SUMIFS(NhatKy_ViPham!K:K, NhatKy_ViPham!E:E, "11_Dia", NhatKy_ViPham!F:F, B36, NhatKy_ViPham!C:C, "T28")</f>
        <v>100</v>
      </c>
      <c r="AT36" s="6">
        <f>100 + SUMIFS(NhatKy_ViPham!J:J, NhatKy_ViPham!E:E, "11_Dia", NhatKy_ViPham!F:F, B36, NhatKy_ViPham!C:C, "T29") - SUMIFS(NhatKy_ViPham!K:K, NhatKy_ViPham!E:E, "11_Dia", NhatKy_ViPham!F:F, B36, NhatKy_ViPham!C:C, "T29")</f>
        <v>100</v>
      </c>
      <c r="AU36" s="6">
        <f>100 + SUMIFS(NhatKy_ViPham!J:J, NhatKy_ViPham!E:E, "11_Dia", NhatKy_ViPham!F:F, B36, NhatKy_ViPham!C:C, "T30") - SUMIFS(NhatKy_ViPham!K:K, NhatKy_ViPham!E:E, "11_Dia", NhatKy_ViPham!F:F, B36, NhatKy_ViPham!C:C, "T30")</f>
        <v>100</v>
      </c>
      <c r="AV36" s="6">
        <f>100 + SUMIFS(NhatKy_ViPham!J:J, NhatKy_ViPham!E:E, "11_Dia", NhatKy_ViPham!F:F, B36, NhatKy_ViPham!C:C, "T31") - SUMIFS(NhatKy_ViPham!K:K, NhatKy_ViPham!E:E, "11_Dia", NhatKy_ViPham!F:F, B36, NhatKy_ViPham!C:C, "T31")</f>
        <v>100</v>
      </c>
      <c r="AW36" s="6">
        <f>100 + SUMIFS(NhatKy_ViPham!J:J, NhatKy_ViPham!E:E, "11_Dia", NhatKy_ViPham!F:F, B36, NhatKy_ViPham!C:C, "T32") - SUMIFS(NhatKy_ViPham!K:K, NhatKy_ViPham!E:E, "11_Dia", NhatKy_ViPham!F:F, B36, NhatKy_ViPham!C:C, "T32")</f>
        <v>100</v>
      </c>
      <c r="AX36" s="6">
        <f>100 + SUMIFS(NhatKy_ViPham!J:J, NhatKy_ViPham!E:E, "11_Dia", NhatKy_ViPham!F:F, B36, NhatKy_ViPham!C:C, "T33") - SUMIFS(NhatKy_ViPham!K:K, NhatKy_ViPham!E:E, "11_Dia", NhatKy_ViPham!F:F, B36, NhatKy_ViPham!C:C, "T33")</f>
        <v>100</v>
      </c>
      <c r="AY36" s="6">
        <f>100 + SUMIFS(NhatKy_ViPham!J:J, NhatKy_ViPham!E:E, "11_Dia", NhatKy_ViPham!F:F, B36, NhatKy_ViPham!C:C, "T34") - SUMIFS(NhatKy_ViPham!K:K, NhatKy_ViPham!E:E, "11_Dia", NhatKy_ViPham!F:F, B36, NhatKy_ViPham!C:C, "T34")</f>
        <v>100</v>
      </c>
      <c r="AZ36" s="6">
        <f>100 + SUMIFS(NhatKy_ViPham!J:J, NhatKy_ViPham!E:E, "11_Dia", NhatKy_ViPham!F:F, B36, NhatKy_ViPham!C:C, "T35") - SUMIFS(NhatKy_ViPham!K:K, NhatKy_ViPham!E:E, "11_Dia", NhatKy_ViPham!F:F, B36, NhatKy_ViPham!C:C, "T35")</f>
        <v>100</v>
      </c>
      <c r="BA36" s="12">
        <f t="shared" si="0"/>
        <v>100</v>
      </c>
      <c r="BB36" s="11" t="s">
        <v>430</v>
      </c>
      <c r="BC36" s="16" t="str">
        <f t="shared" si="1"/>
        <v>Tốt</v>
      </c>
      <c r="BD36" s="15" t="str">
        <f t="shared" si="2"/>
        <v>🟢 BÌNH THƯỜNG</v>
      </c>
    </row>
    <row r="37" spans="1:56" x14ac:dyDescent="0.25">
      <c r="A37" s="4">
        <v>29</v>
      </c>
      <c r="B37" s="10" t="s">
        <v>2019</v>
      </c>
      <c r="C37" s="4" t="s">
        <v>1708</v>
      </c>
      <c r="D37" s="4" t="s">
        <v>429</v>
      </c>
      <c r="E37" s="11" t="s">
        <v>430</v>
      </c>
      <c r="F37" s="7">
        <f>SUMIFS(NhatKy_ViPham!K:K, NhatKy_ViPham!E:E, "11_Dia", NhatKy_ViPham!F:F, B37, NhatKy_ViPham!H:H, "L01")</f>
        <v>0</v>
      </c>
      <c r="G37" s="7">
        <f>SUMIFS(NhatKy_ViPham!K:K, NhatKy_ViPham!E:E, "11_Dia", NhatKy_ViPham!F:F, B37, NhatKy_ViPham!H:H, "L02")</f>
        <v>0</v>
      </c>
      <c r="H37" s="7">
        <f>SUMIFS(NhatKy_ViPham!K:K, NhatKy_ViPham!E:E, "11_Dia", NhatKy_ViPham!F:F, B37, NhatKy_ViPham!H:H, "L03")</f>
        <v>0</v>
      </c>
      <c r="I37" s="7">
        <f>SUMIFS(NhatKy_ViPham!K:K, NhatKy_ViPham!E:E, "11_Dia", NhatKy_ViPham!F:F, B37, NhatKy_ViPham!H:H, "L04")</f>
        <v>0</v>
      </c>
      <c r="J37" s="7">
        <f>SUMIFS(NhatKy_ViPham!K:K, NhatKy_ViPham!E:E, "11_Dia", NhatKy_ViPham!F:F, B37, NhatKy_ViPham!H:H, "L05")</f>
        <v>0</v>
      </c>
      <c r="K37" s="7">
        <f>SUMIFS(NhatKy_ViPham!K:K, NhatKy_ViPham!E:E, "11_Dia", NhatKy_ViPham!F:F, B37, NhatKy_ViPham!H:H, "L06")</f>
        <v>0</v>
      </c>
      <c r="L37" s="7">
        <f>SUMIFS(NhatKy_ViPham!K:K, NhatKy_ViPham!E:E, "11_Dia", NhatKy_ViPham!F:F, B37, NhatKy_ViPham!H:H, "L07")</f>
        <v>0</v>
      </c>
      <c r="M37" s="7">
        <f>SUMIFS(NhatKy_ViPham!K:K, NhatKy_ViPham!E:E, "11_Dia", NhatKy_ViPham!F:F, B37, NhatKy_ViPham!H:H, "L08")</f>
        <v>0</v>
      </c>
      <c r="N37" s="7">
        <f>SUMIFS(NhatKy_ViPham!K:K, NhatKy_ViPham!E:E, "11_Dia", NhatKy_ViPham!F:F, B37, NhatKy_ViPham!H:H, "L09")</f>
        <v>0</v>
      </c>
      <c r="O37" s="7">
        <f>SUMIFS(NhatKy_ViPham!K:K, NhatKy_ViPham!E:E, "11_Dia", NhatKy_ViPham!F:F, B37, NhatKy_ViPham!H:H, "L10")</f>
        <v>0</v>
      </c>
      <c r="P37" s="12">
        <f>SUMIFS(NhatKy_ViPham!J:J, NhatKy_ViPham!E:E, "11_Dia", NhatKy_ViPham!F:F, B37)</f>
        <v>0</v>
      </c>
      <c r="Q37" s="13">
        <f>SUMIFS(NhatKy_ViPham!K:K, NhatKy_ViPham!E:E, "11_Dia", NhatKy_ViPham!F:F, B37)</f>
        <v>0</v>
      </c>
      <c r="R37" s="7">
        <f>100 + SUMIFS(NhatKy_ViPham!J:J, NhatKy_ViPham!E:E, "11_Dia", NhatKy_ViPham!F:F, B37, NhatKy_ViPham!C:C, "T1") - SUMIFS(NhatKy_ViPham!K:K, NhatKy_ViPham!E:E, "11_Dia", NhatKy_ViPham!F:F, B37, NhatKy_ViPham!C:C, "T1")</f>
        <v>100</v>
      </c>
      <c r="S37" s="7">
        <f>100 + SUMIFS(NhatKy_ViPham!J:J, NhatKy_ViPham!E:E, "11_Dia", NhatKy_ViPham!F:F, B37, NhatKy_ViPham!C:C, "T2") - SUMIFS(NhatKy_ViPham!K:K, NhatKy_ViPham!E:E, "11_Dia", NhatKy_ViPham!F:F, B37, NhatKy_ViPham!C:C, "T2")</f>
        <v>100</v>
      </c>
      <c r="T37" s="7">
        <f>100 + SUMIFS(NhatKy_ViPham!J:J, NhatKy_ViPham!E:E, "11_Dia", NhatKy_ViPham!F:F, B37, NhatKy_ViPham!C:C, "T3") - SUMIFS(NhatKy_ViPham!K:K, NhatKy_ViPham!E:E, "11_Dia", NhatKy_ViPham!F:F, B37, NhatKy_ViPham!C:C, "T3")</f>
        <v>100</v>
      </c>
      <c r="U37" s="7">
        <f>100 + SUMIFS(NhatKy_ViPham!J:J, NhatKy_ViPham!E:E, "11_Dia", NhatKy_ViPham!F:F, B37, NhatKy_ViPham!C:C, "T4") - SUMIFS(NhatKy_ViPham!K:K, NhatKy_ViPham!E:E, "11_Dia", NhatKy_ViPham!F:F, B37, NhatKy_ViPham!C:C, "T4")</f>
        <v>100</v>
      </c>
      <c r="V37" s="7">
        <f>100 + SUMIFS(NhatKy_ViPham!J:J, NhatKy_ViPham!E:E, "11_Dia", NhatKy_ViPham!F:F, B37, NhatKy_ViPham!C:C, "T5") - SUMIFS(NhatKy_ViPham!K:K, NhatKy_ViPham!E:E, "11_Dia", NhatKy_ViPham!F:F, B37, NhatKy_ViPham!C:C, "T5")</f>
        <v>100</v>
      </c>
      <c r="W37" s="7">
        <f>100 + SUMIFS(NhatKy_ViPham!J:J, NhatKy_ViPham!E:E, "11_Dia", NhatKy_ViPham!F:F, B37, NhatKy_ViPham!C:C, "T6") - SUMIFS(NhatKy_ViPham!K:K, NhatKy_ViPham!E:E, "11_Dia", NhatKy_ViPham!F:F, B37, NhatKy_ViPham!C:C, "T6")</f>
        <v>100</v>
      </c>
      <c r="X37" s="7">
        <f>100 + SUMIFS(NhatKy_ViPham!J:J, NhatKy_ViPham!E:E, "11_Dia", NhatKy_ViPham!F:F, B37, NhatKy_ViPham!C:C, "T7") - SUMIFS(NhatKy_ViPham!K:K, NhatKy_ViPham!E:E, "11_Dia", NhatKy_ViPham!F:F, B37, NhatKy_ViPham!C:C, "T7")</f>
        <v>100</v>
      </c>
      <c r="Y37" s="7">
        <f>100 + SUMIFS(NhatKy_ViPham!J:J, NhatKy_ViPham!E:E, "11_Dia", NhatKy_ViPham!F:F, B37, NhatKy_ViPham!C:C, "T8") - SUMIFS(NhatKy_ViPham!K:K, NhatKy_ViPham!E:E, "11_Dia", NhatKy_ViPham!F:F, B37, NhatKy_ViPham!C:C, "T8")</f>
        <v>100</v>
      </c>
      <c r="Z37" s="7">
        <f>100 + SUMIFS(NhatKy_ViPham!J:J, NhatKy_ViPham!E:E, "11_Dia", NhatKy_ViPham!F:F, B37, NhatKy_ViPham!C:C, "T9") - SUMIFS(NhatKy_ViPham!K:K, NhatKy_ViPham!E:E, "11_Dia", NhatKy_ViPham!F:F, B37, NhatKy_ViPham!C:C, "T9")</f>
        <v>100</v>
      </c>
      <c r="AA37" s="7">
        <f>100 + SUMIFS(NhatKy_ViPham!J:J, NhatKy_ViPham!E:E, "11_Dia", NhatKy_ViPham!F:F, B37, NhatKy_ViPham!C:C, "T10") - SUMIFS(NhatKy_ViPham!K:K, NhatKy_ViPham!E:E, "11_Dia", NhatKy_ViPham!F:F, B37, NhatKy_ViPham!C:C, "T10")</f>
        <v>100</v>
      </c>
      <c r="AB37" s="7">
        <f>100 + SUMIFS(NhatKy_ViPham!J:J, NhatKy_ViPham!E:E, "11_Dia", NhatKy_ViPham!F:F, B37, NhatKy_ViPham!C:C, "T11") - SUMIFS(NhatKy_ViPham!K:K, NhatKy_ViPham!E:E, "11_Dia", NhatKy_ViPham!F:F, B37, NhatKy_ViPham!C:C, "T11")</f>
        <v>100</v>
      </c>
      <c r="AC37" s="7">
        <f>100 + SUMIFS(NhatKy_ViPham!J:J, NhatKy_ViPham!E:E, "11_Dia", NhatKy_ViPham!F:F, B37, NhatKy_ViPham!C:C, "T12") - SUMIFS(NhatKy_ViPham!K:K, NhatKy_ViPham!E:E, "11_Dia", NhatKy_ViPham!F:F, B37, NhatKy_ViPham!C:C, "T12")</f>
        <v>100</v>
      </c>
      <c r="AD37" s="7">
        <f>100 + SUMIFS(NhatKy_ViPham!J:J, NhatKy_ViPham!E:E, "11_Dia", NhatKy_ViPham!F:F, B37, NhatKy_ViPham!C:C, "T13") - SUMIFS(NhatKy_ViPham!K:K, NhatKy_ViPham!E:E, "11_Dia", NhatKy_ViPham!F:F, B37, NhatKy_ViPham!C:C, "T13")</f>
        <v>100</v>
      </c>
      <c r="AE37" s="7">
        <f>100 + SUMIFS(NhatKy_ViPham!J:J, NhatKy_ViPham!E:E, "11_Dia", NhatKy_ViPham!F:F, B37, NhatKy_ViPham!C:C, "T14") - SUMIFS(NhatKy_ViPham!K:K, NhatKy_ViPham!E:E, "11_Dia", NhatKy_ViPham!F:F, B37, NhatKy_ViPham!C:C, "T14")</f>
        <v>100</v>
      </c>
      <c r="AF37" s="7">
        <f>100 + SUMIFS(NhatKy_ViPham!J:J, NhatKy_ViPham!E:E, "11_Dia", NhatKy_ViPham!F:F, B37, NhatKy_ViPham!C:C, "T15") - SUMIFS(NhatKy_ViPham!K:K, NhatKy_ViPham!E:E, "11_Dia", NhatKy_ViPham!F:F, B37, NhatKy_ViPham!C:C, "T15")</f>
        <v>100</v>
      </c>
      <c r="AG37" s="7">
        <f>100 + SUMIFS(NhatKy_ViPham!J:J, NhatKy_ViPham!E:E, "11_Dia", NhatKy_ViPham!F:F, B37, NhatKy_ViPham!C:C, "T16") - SUMIFS(NhatKy_ViPham!K:K, NhatKy_ViPham!E:E, "11_Dia", NhatKy_ViPham!F:F, B37, NhatKy_ViPham!C:C, "T16")</f>
        <v>100</v>
      </c>
      <c r="AH37" s="7">
        <f>100 + SUMIFS(NhatKy_ViPham!J:J, NhatKy_ViPham!E:E, "11_Dia", NhatKy_ViPham!F:F, B37, NhatKy_ViPham!C:C, "T17") - SUMIFS(NhatKy_ViPham!K:K, NhatKy_ViPham!E:E, "11_Dia", NhatKy_ViPham!F:F, B37, NhatKy_ViPham!C:C, "T17")</f>
        <v>100</v>
      </c>
      <c r="AI37" s="7">
        <f>100 + SUMIFS(NhatKy_ViPham!J:J, NhatKy_ViPham!E:E, "11_Dia", NhatKy_ViPham!F:F, B37, NhatKy_ViPham!C:C, "T18") - SUMIFS(NhatKy_ViPham!K:K, NhatKy_ViPham!E:E, "11_Dia", NhatKy_ViPham!F:F, B37, NhatKy_ViPham!C:C, "T18")</f>
        <v>100</v>
      </c>
      <c r="AJ37" s="7">
        <f>100 + SUMIFS(NhatKy_ViPham!J:J, NhatKy_ViPham!E:E, "11_Dia", NhatKy_ViPham!F:F, B37, NhatKy_ViPham!C:C, "T19") - SUMIFS(NhatKy_ViPham!K:K, NhatKy_ViPham!E:E, "11_Dia", NhatKy_ViPham!F:F, B37, NhatKy_ViPham!C:C, "T19")</f>
        <v>100</v>
      </c>
      <c r="AK37" s="7">
        <f>100 + SUMIFS(NhatKy_ViPham!J:J, NhatKy_ViPham!E:E, "11_Dia", NhatKy_ViPham!F:F, B37, NhatKy_ViPham!C:C, "T20") - SUMIFS(NhatKy_ViPham!K:K, NhatKy_ViPham!E:E, "11_Dia", NhatKy_ViPham!F:F, B37, NhatKy_ViPham!C:C, "T20")</f>
        <v>100</v>
      </c>
      <c r="AL37" s="7">
        <f>100 + SUMIFS(NhatKy_ViPham!J:J, NhatKy_ViPham!E:E, "11_Dia", NhatKy_ViPham!F:F, B37, NhatKy_ViPham!C:C, "T21") - SUMIFS(NhatKy_ViPham!K:K, NhatKy_ViPham!E:E, "11_Dia", NhatKy_ViPham!F:F, B37, NhatKy_ViPham!C:C, "T21")</f>
        <v>100</v>
      </c>
      <c r="AM37" s="7">
        <f>100 + SUMIFS(NhatKy_ViPham!J:J, NhatKy_ViPham!E:E, "11_Dia", NhatKy_ViPham!F:F, B37, NhatKy_ViPham!C:C, "T22") - SUMIFS(NhatKy_ViPham!K:K, NhatKy_ViPham!E:E, "11_Dia", NhatKy_ViPham!F:F, B37, NhatKy_ViPham!C:C, "T22")</f>
        <v>100</v>
      </c>
      <c r="AN37" s="7">
        <f>100 + SUMIFS(NhatKy_ViPham!J:J, NhatKy_ViPham!E:E, "11_Dia", NhatKy_ViPham!F:F, B37, NhatKy_ViPham!C:C, "T23") - SUMIFS(NhatKy_ViPham!K:K, NhatKy_ViPham!E:E, "11_Dia", NhatKy_ViPham!F:F, B37, NhatKy_ViPham!C:C, "T23")</f>
        <v>100</v>
      </c>
      <c r="AO37" s="7">
        <f>100 + SUMIFS(NhatKy_ViPham!J:J, NhatKy_ViPham!E:E, "11_Dia", NhatKy_ViPham!F:F, B37, NhatKy_ViPham!C:C, "T24") - SUMIFS(NhatKy_ViPham!K:K, NhatKy_ViPham!E:E, "11_Dia", NhatKy_ViPham!F:F, B37, NhatKy_ViPham!C:C, "T24")</f>
        <v>100</v>
      </c>
      <c r="AP37" s="7">
        <f>100 + SUMIFS(NhatKy_ViPham!J:J, NhatKy_ViPham!E:E, "11_Dia", NhatKy_ViPham!F:F, B37, NhatKy_ViPham!C:C, "T25") - SUMIFS(NhatKy_ViPham!K:K, NhatKy_ViPham!E:E, "11_Dia", NhatKy_ViPham!F:F, B37, NhatKy_ViPham!C:C, "T25")</f>
        <v>100</v>
      </c>
      <c r="AQ37" s="7">
        <f>100 + SUMIFS(NhatKy_ViPham!J:J, NhatKy_ViPham!E:E, "11_Dia", NhatKy_ViPham!F:F, B37, NhatKy_ViPham!C:C, "T26") - SUMIFS(NhatKy_ViPham!K:K, NhatKy_ViPham!E:E, "11_Dia", NhatKy_ViPham!F:F, B37, NhatKy_ViPham!C:C, "T26")</f>
        <v>100</v>
      </c>
      <c r="AR37" s="7">
        <f>100 + SUMIFS(NhatKy_ViPham!J:J, NhatKy_ViPham!E:E, "11_Dia", NhatKy_ViPham!F:F, B37, NhatKy_ViPham!C:C, "T27") - SUMIFS(NhatKy_ViPham!K:K, NhatKy_ViPham!E:E, "11_Dia", NhatKy_ViPham!F:F, B37, NhatKy_ViPham!C:C, "T27")</f>
        <v>100</v>
      </c>
      <c r="AS37" s="7">
        <f>100 + SUMIFS(NhatKy_ViPham!J:J, NhatKy_ViPham!E:E, "11_Dia", NhatKy_ViPham!F:F, B37, NhatKy_ViPham!C:C, "T28") - SUMIFS(NhatKy_ViPham!K:K, NhatKy_ViPham!E:E, "11_Dia", NhatKy_ViPham!F:F, B37, NhatKy_ViPham!C:C, "T28")</f>
        <v>100</v>
      </c>
      <c r="AT37" s="7">
        <f>100 + SUMIFS(NhatKy_ViPham!J:J, NhatKy_ViPham!E:E, "11_Dia", NhatKy_ViPham!F:F, B37, NhatKy_ViPham!C:C, "T29") - SUMIFS(NhatKy_ViPham!K:K, NhatKy_ViPham!E:E, "11_Dia", NhatKy_ViPham!F:F, B37, NhatKy_ViPham!C:C, "T29")</f>
        <v>100</v>
      </c>
      <c r="AU37" s="7">
        <f>100 + SUMIFS(NhatKy_ViPham!J:J, NhatKy_ViPham!E:E, "11_Dia", NhatKy_ViPham!F:F, B37, NhatKy_ViPham!C:C, "T30") - SUMIFS(NhatKy_ViPham!K:K, NhatKy_ViPham!E:E, "11_Dia", NhatKy_ViPham!F:F, B37, NhatKy_ViPham!C:C, "T30")</f>
        <v>100</v>
      </c>
      <c r="AV37" s="7">
        <f>100 + SUMIFS(NhatKy_ViPham!J:J, NhatKy_ViPham!E:E, "11_Dia", NhatKy_ViPham!F:F, B37, NhatKy_ViPham!C:C, "T31") - SUMIFS(NhatKy_ViPham!K:K, NhatKy_ViPham!E:E, "11_Dia", NhatKy_ViPham!F:F, B37, NhatKy_ViPham!C:C, "T31")</f>
        <v>100</v>
      </c>
      <c r="AW37" s="7">
        <f>100 + SUMIFS(NhatKy_ViPham!J:J, NhatKy_ViPham!E:E, "11_Dia", NhatKy_ViPham!F:F, B37, NhatKy_ViPham!C:C, "T32") - SUMIFS(NhatKy_ViPham!K:K, NhatKy_ViPham!E:E, "11_Dia", NhatKy_ViPham!F:F, B37, NhatKy_ViPham!C:C, "T32")</f>
        <v>100</v>
      </c>
      <c r="AX37" s="7">
        <f>100 + SUMIFS(NhatKy_ViPham!J:J, NhatKy_ViPham!E:E, "11_Dia", NhatKy_ViPham!F:F, B37, NhatKy_ViPham!C:C, "T33") - SUMIFS(NhatKy_ViPham!K:K, NhatKy_ViPham!E:E, "11_Dia", NhatKy_ViPham!F:F, B37, NhatKy_ViPham!C:C, "T33")</f>
        <v>100</v>
      </c>
      <c r="AY37" s="7">
        <f>100 + SUMIFS(NhatKy_ViPham!J:J, NhatKy_ViPham!E:E, "11_Dia", NhatKy_ViPham!F:F, B37, NhatKy_ViPham!C:C, "T34") - SUMIFS(NhatKy_ViPham!K:K, NhatKy_ViPham!E:E, "11_Dia", NhatKy_ViPham!F:F, B37, NhatKy_ViPham!C:C, "T34")</f>
        <v>100</v>
      </c>
      <c r="AZ37" s="7">
        <f>100 + SUMIFS(NhatKy_ViPham!J:J, NhatKy_ViPham!E:E, "11_Dia", NhatKy_ViPham!F:F, B37, NhatKy_ViPham!C:C, "T35") - SUMIFS(NhatKy_ViPham!K:K, NhatKy_ViPham!E:E, "11_Dia", NhatKy_ViPham!F:F, B37, NhatKy_ViPham!C:C, "T35")</f>
        <v>100</v>
      </c>
      <c r="BA37" s="12">
        <f t="shared" si="0"/>
        <v>100</v>
      </c>
      <c r="BB37" s="11" t="s">
        <v>430</v>
      </c>
      <c r="BC37" s="14" t="str">
        <f t="shared" si="1"/>
        <v>Tốt</v>
      </c>
      <c r="BD37" s="10" t="str">
        <f t="shared" si="2"/>
        <v>🟢 BÌNH THƯỜNG</v>
      </c>
    </row>
    <row r="38" spans="1:56" x14ac:dyDescent="0.25">
      <c r="A38" s="5">
        <v>30</v>
      </c>
      <c r="B38" s="15" t="s">
        <v>2020</v>
      </c>
      <c r="C38" s="5" t="s">
        <v>1645</v>
      </c>
      <c r="D38" s="5" t="s">
        <v>429</v>
      </c>
      <c r="E38" s="11" t="s">
        <v>430</v>
      </c>
      <c r="F38" s="6">
        <f>SUMIFS(NhatKy_ViPham!K:K, NhatKy_ViPham!E:E, "11_Dia", NhatKy_ViPham!F:F, B38, NhatKy_ViPham!H:H, "L01")</f>
        <v>0</v>
      </c>
      <c r="G38" s="6">
        <f>SUMIFS(NhatKy_ViPham!K:K, NhatKy_ViPham!E:E, "11_Dia", NhatKy_ViPham!F:F, B38, NhatKy_ViPham!H:H, "L02")</f>
        <v>0</v>
      </c>
      <c r="H38" s="6">
        <f>SUMIFS(NhatKy_ViPham!K:K, NhatKy_ViPham!E:E, "11_Dia", NhatKy_ViPham!F:F, B38, NhatKy_ViPham!H:H, "L03")</f>
        <v>0</v>
      </c>
      <c r="I38" s="6">
        <f>SUMIFS(NhatKy_ViPham!K:K, NhatKy_ViPham!E:E, "11_Dia", NhatKy_ViPham!F:F, B38, NhatKy_ViPham!H:H, "L04")</f>
        <v>0</v>
      </c>
      <c r="J38" s="6">
        <f>SUMIFS(NhatKy_ViPham!K:K, NhatKy_ViPham!E:E, "11_Dia", NhatKy_ViPham!F:F, B38, NhatKy_ViPham!H:H, "L05")</f>
        <v>0</v>
      </c>
      <c r="K38" s="6">
        <f>SUMIFS(NhatKy_ViPham!K:K, NhatKy_ViPham!E:E, "11_Dia", NhatKy_ViPham!F:F, B38, NhatKy_ViPham!H:H, "L06")</f>
        <v>0</v>
      </c>
      <c r="L38" s="6">
        <f>SUMIFS(NhatKy_ViPham!K:K, NhatKy_ViPham!E:E, "11_Dia", NhatKy_ViPham!F:F, B38, NhatKy_ViPham!H:H, "L07")</f>
        <v>0</v>
      </c>
      <c r="M38" s="6">
        <f>SUMIFS(NhatKy_ViPham!K:K, NhatKy_ViPham!E:E, "11_Dia", NhatKy_ViPham!F:F, B38, NhatKy_ViPham!H:H, "L08")</f>
        <v>0</v>
      </c>
      <c r="N38" s="6">
        <f>SUMIFS(NhatKy_ViPham!K:K, NhatKy_ViPham!E:E, "11_Dia", NhatKy_ViPham!F:F, B38, NhatKy_ViPham!H:H, "L09")</f>
        <v>0</v>
      </c>
      <c r="O38" s="6">
        <f>SUMIFS(NhatKy_ViPham!K:K, NhatKy_ViPham!E:E, "11_Dia", NhatKy_ViPham!F:F, B38, NhatKy_ViPham!H:H, "L10")</f>
        <v>0</v>
      </c>
      <c r="P38" s="12">
        <f>SUMIFS(NhatKy_ViPham!J:J, NhatKy_ViPham!E:E, "11_Dia", NhatKy_ViPham!F:F, B38)</f>
        <v>0</v>
      </c>
      <c r="Q38" s="13">
        <f>SUMIFS(NhatKy_ViPham!K:K, NhatKy_ViPham!E:E, "11_Dia", NhatKy_ViPham!F:F, B38)</f>
        <v>0</v>
      </c>
      <c r="R38" s="6">
        <f>100 + SUMIFS(NhatKy_ViPham!J:J, NhatKy_ViPham!E:E, "11_Dia", NhatKy_ViPham!F:F, B38, NhatKy_ViPham!C:C, "T1") - SUMIFS(NhatKy_ViPham!K:K, NhatKy_ViPham!E:E, "11_Dia", NhatKy_ViPham!F:F, B38, NhatKy_ViPham!C:C, "T1")</f>
        <v>100</v>
      </c>
      <c r="S38" s="6">
        <f>100 + SUMIFS(NhatKy_ViPham!J:J, NhatKy_ViPham!E:E, "11_Dia", NhatKy_ViPham!F:F, B38, NhatKy_ViPham!C:C, "T2") - SUMIFS(NhatKy_ViPham!K:K, NhatKy_ViPham!E:E, "11_Dia", NhatKy_ViPham!F:F, B38, NhatKy_ViPham!C:C, "T2")</f>
        <v>100</v>
      </c>
      <c r="T38" s="6">
        <f>100 + SUMIFS(NhatKy_ViPham!J:J, NhatKy_ViPham!E:E, "11_Dia", NhatKy_ViPham!F:F, B38, NhatKy_ViPham!C:C, "T3") - SUMIFS(NhatKy_ViPham!K:K, NhatKy_ViPham!E:E, "11_Dia", NhatKy_ViPham!F:F, B38, NhatKy_ViPham!C:C, "T3")</f>
        <v>100</v>
      </c>
      <c r="U38" s="6">
        <f>100 + SUMIFS(NhatKy_ViPham!J:J, NhatKy_ViPham!E:E, "11_Dia", NhatKy_ViPham!F:F, B38, NhatKy_ViPham!C:C, "T4") - SUMIFS(NhatKy_ViPham!K:K, NhatKy_ViPham!E:E, "11_Dia", NhatKy_ViPham!F:F, B38, NhatKy_ViPham!C:C, "T4")</f>
        <v>100</v>
      </c>
      <c r="V38" s="6">
        <f>100 + SUMIFS(NhatKy_ViPham!J:J, NhatKy_ViPham!E:E, "11_Dia", NhatKy_ViPham!F:F, B38, NhatKy_ViPham!C:C, "T5") - SUMIFS(NhatKy_ViPham!K:K, NhatKy_ViPham!E:E, "11_Dia", NhatKy_ViPham!F:F, B38, NhatKy_ViPham!C:C, "T5")</f>
        <v>100</v>
      </c>
      <c r="W38" s="6">
        <f>100 + SUMIFS(NhatKy_ViPham!J:J, NhatKy_ViPham!E:E, "11_Dia", NhatKy_ViPham!F:F, B38, NhatKy_ViPham!C:C, "T6") - SUMIFS(NhatKy_ViPham!K:K, NhatKy_ViPham!E:E, "11_Dia", NhatKy_ViPham!F:F, B38, NhatKy_ViPham!C:C, "T6")</f>
        <v>100</v>
      </c>
      <c r="X38" s="6">
        <f>100 + SUMIFS(NhatKy_ViPham!J:J, NhatKy_ViPham!E:E, "11_Dia", NhatKy_ViPham!F:F, B38, NhatKy_ViPham!C:C, "T7") - SUMIFS(NhatKy_ViPham!K:K, NhatKy_ViPham!E:E, "11_Dia", NhatKy_ViPham!F:F, B38, NhatKy_ViPham!C:C, "T7")</f>
        <v>100</v>
      </c>
      <c r="Y38" s="6">
        <f>100 + SUMIFS(NhatKy_ViPham!J:J, NhatKy_ViPham!E:E, "11_Dia", NhatKy_ViPham!F:F, B38, NhatKy_ViPham!C:C, "T8") - SUMIFS(NhatKy_ViPham!K:K, NhatKy_ViPham!E:E, "11_Dia", NhatKy_ViPham!F:F, B38, NhatKy_ViPham!C:C, "T8")</f>
        <v>100</v>
      </c>
      <c r="Z38" s="6">
        <f>100 + SUMIFS(NhatKy_ViPham!J:J, NhatKy_ViPham!E:E, "11_Dia", NhatKy_ViPham!F:F, B38, NhatKy_ViPham!C:C, "T9") - SUMIFS(NhatKy_ViPham!K:K, NhatKy_ViPham!E:E, "11_Dia", NhatKy_ViPham!F:F, B38, NhatKy_ViPham!C:C, "T9")</f>
        <v>100</v>
      </c>
      <c r="AA38" s="6">
        <f>100 + SUMIFS(NhatKy_ViPham!J:J, NhatKy_ViPham!E:E, "11_Dia", NhatKy_ViPham!F:F, B38, NhatKy_ViPham!C:C, "T10") - SUMIFS(NhatKy_ViPham!K:K, NhatKy_ViPham!E:E, "11_Dia", NhatKy_ViPham!F:F, B38, NhatKy_ViPham!C:C, "T10")</f>
        <v>100</v>
      </c>
      <c r="AB38" s="6">
        <f>100 + SUMIFS(NhatKy_ViPham!J:J, NhatKy_ViPham!E:E, "11_Dia", NhatKy_ViPham!F:F, B38, NhatKy_ViPham!C:C, "T11") - SUMIFS(NhatKy_ViPham!K:K, NhatKy_ViPham!E:E, "11_Dia", NhatKy_ViPham!F:F, B38, NhatKy_ViPham!C:C, "T11")</f>
        <v>100</v>
      </c>
      <c r="AC38" s="6">
        <f>100 + SUMIFS(NhatKy_ViPham!J:J, NhatKy_ViPham!E:E, "11_Dia", NhatKy_ViPham!F:F, B38, NhatKy_ViPham!C:C, "T12") - SUMIFS(NhatKy_ViPham!K:K, NhatKy_ViPham!E:E, "11_Dia", NhatKy_ViPham!F:F, B38, NhatKy_ViPham!C:C, "T12")</f>
        <v>100</v>
      </c>
      <c r="AD38" s="6">
        <f>100 + SUMIFS(NhatKy_ViPham!J:J, NhatKy_ViPham!E:E, "11_Dia", NhatKy_ViPham!F:F, B38, NhatKy_ViPham!C:C, "T13") - SUMIFS(NhatKy_ViPham!K:K, NhatKy_ViPham!E:E, "11_Dia", NhatKy_ViPham!F:F, B38, NhatKy_ViPham!C:C, "T13")</f>
        <v>100</v>
      </c>
      <c r="AE38" s="6">
        <f>100 + SUMIFS(NhatKy_ViPham!J:J, NhatKy_ViPham!E:E, "11_Dia", NhatKy_ViPham!F:F, B38, NhatKy_ViPham!C:C, "T14") - SUMIFS(NhatKy_ViPham!K:K, NhatKy_ViPham!E:E, "11_Dia", NhatKy_ViPham!F:F, B38, NhatKy_ViPham!C:C, "T14")</f>
        <v>100</v>
      </c>
      <c r="AF38" s="6">
        <f>100 + SUMIFS(NhatKy_ViPham!J:J, NhatKy_ViPham!E:E, "11_Dia", NhatKy_ViPham!F:F, B38, NhatKy_ViPham!C:C, "T15") - SUMIFS(NhatKy_ViPham!K:K, NhatKy_ViPham!E:E, "11_Dia", NhatKy_ViPham!F:F, B38, NhatKy_ViPham!C:C, "T15")</f>
        <v>100</v>
      </c>
      <c r="AG38" s="6">
        <f>100 + SUMIFS(NhatKy_ViPham!J:J, NhatKy_ViPham!E:E, "11_Dia", NhatKy_ViPham!F:F, B38, NhatKy_ViPham!C:C, "T16") - SUMIFS(NhatKy_ViPham!K:K, NhatKy_ViPham!E:E, "11_Dia", NhatKy_ViPham!F:F, B38, NhatKy_ViPham!C:C, "T16")</f>
        <v>100</v>
      </c>
      <c r="AH38" s="6">
        <f>100 + SUMIFS(NhatKy_ViPham!J:J, NhatKy_ViPham!E:E, "11_Dia", NhatKy_ViPham!F:F, B38, NhatKy_ViPham!C:C, "T17") - SUMIFS(NhatKy_ViPham!K:K, NhatKy_ViPham!E:E, "11_Dia", NhatKy_ViPham!F:F, B38, NhatKy_ViPham!C:C, "T17")</f>
        <v>100</v>
      </c>
      <c r="AI38" s="6">
        <f>100 + SUMIFS(NhatKy_ViPham!J:J, NhatKy_ViPham!E:E, "11_Dia", NhatKy_ViPham!F:F, B38, NhatKy_ViPham!C:C, "T18") - SUMIFS(NhatKy_ViPham!K:K, NhatKy_ViPham!E:E, "11_Dia", NhatKy_ViPham!F:F, B38, NhatKy_ViPham!C:C, "T18")</f>
        <v>100</v>
      </c>
      <c r="AJ38" s="6">
        <f>100 + SUMIFS(NhatKy_ViPham!J:J, NhatKy_ViPham!E:E, "11_Dia", NhatKy_ViPham!F:F, B38, NhatKy_ViPham!C:C, "T19") - SUMIFS(NhatKy_ViPham!K:K, NhatKy_ViPham!E:E, "11_Dia", NhatKy_ViPham!F:F, B38, NhatKy_ViPham!C:C, "T19")</f>
        <v>100</v>
      </c>
      <c r="AK38" s="6">
        <f>100 + SUMIFS(NhatKy_ViPham!J:J, NhatKy_ViPham!E:E, "11_Dia", NhatKy_ViPham!F:F, B38, NhatKy_ViPham!C:C, "T20") - SUMIFS(NhatKy_ViPham!K:K, NhatKy_ViPham!E:E, "11_Dia", NhatKy_ViPham!F:F, B38, NhatKy_ViPham!C:C, "T20")</f>
        <v>100</v>
      </c>
      <c r="AL38" s="6">
        <f>100 + SUMIFS(NhatKy_ViPham!J:J, NhatKy_ViPham!E:E, "11_Dia", NhatKy_ViPham!F:F, B38, NhatKy_ViPham!C:C, "T21") - SUMIFS(NhatKy_ViPham!K:K, NhatKy_ViPham!E:E, "11_Dia", NhatKy_ViPham!F:F, B38, NhatKy_ViPham!C:C, "T21")</f>
        <v>100</v>
      </c>
      <c r="AM38" s="6">
        <f>100 + SUMIFS(NhatKy_ViPham!J:J, NhatKy_ViPham!E:E, "11_Dia", NhatKy_ViPham!F:F, B38, NhatKy_ViPham!C:C, "T22") - SUMIFS(NhatKy_ViPham!K:K, NhatKy_ViPham!E:E, "11_Dia", NhatKy_ViPham!F:F, B38, NhatKy_ViPham!C:C, "T22")</f>
        <v>100</v>
      </c>
      <c r="AN38" s="6">
        <f>100 + SUMIFS(NhatKy_ViPham!J:J, NhatKy_ViPham!E:E, "11_Dia", NhatKy_ViPham!F:F, B38, NhatKy_ViPham!C:C, "T23") - SUMIFS(NhatKy_ViPham!K:K, NhatKy_ViPham!E:E, "11_Dia", NhatKy_ViPham!F:F, B38, NhatKy_ViPham!C:C, "T23")</f>
        <v>100</v>
      </c>
      <c r="AO38" s="6">
        <f>100 + SUMIFS(NhatKy_ViPham!J:J, NhatKy_ViPham!E:E, "11_Dia", NhatKy_ViPham!F:F, B38, NhatKy_ViPham!C:C, "T24") - SUMIFS(NhatKy_ViPham!K:K, NhatKy_ViPham!E:E, "11_Dia", NhatKy_ViPham!F:F, B38, NhatKy_ViPham!C:C, "T24")</f>
        <v>100</v>
      </c>
      <c r="AP38" s="6">
        <f>100 + SUMIFS(NhatKy_ViPham!J:J, NhatKy_ViPham!E:E, "11_Dia", NhatKy_ViPham!F:F, B38, NhatKy_ViPham!C:C, "T25") - SUMIFS(NhatKy_ViPham!K:K, NhatKy_ViPham!E:E, "11_Dia", NhatKy_ViPham!F:F, B38, NhatKy_ViPham!C:C, "T25")</f>
        <v>100</v>
      </c>
      <c r="AQ38" s="6">
        <f>100 + SUMIFS(NhatKy_ViPham!J:J, NhatKy_ViPham!E:E, "11_Dia", NhatKy_ViPham!F:F, B38, NhatKy_ViPham!C:C, "T26") - SUMIFS(NhatKy_ViPham!K:K, NhatKy_ViPham!E:E, "11_Dia", NhatKy_ViPham!F:F, B38, NhatKy_ViPham!C:C, "T26")</f>
        <v>100</v>
      </c>
      <c r="AR38" s="6">
        <f>100 + SUMIFS(NhatKy_ViPham!J:J, NhatKy_ViPham!E:E, "11_Dia", NhatKy_ViPham!F:F, B38, NhatKy_ViPham!C:C, "T27") - SUMIFS(NhatKy_ViPham!K:K, NhatKy_ViPham!E:E, "11_Dia", NhatKy_ViPham!F:F, B38, NhatKy_ViPham!C:C, "T27")</f>
        <v>100</v>
      </c>
      <c r="AS38" s="6">
        <f>100 + SUMIFS(NhatKy_ViPham!J:J, NhatKy_ViPham!E:E, "11_Dia", NhatKy_ViPham!F:F, B38, NhatKy_ViPham!C:C, "T28") - SUMIFS(NhatKy_ViPham!K:K, NhatKy_ViPham!E:E, "11_Dia", NhatKy_ViPham!F:F, B38, NhatKy_ViPham!C:C, "T28")</f>
        <v>100</v>
      </c>
      <c r="AT38" s="6">
        <f>100 + SUMIFS(NhatKy_ViPham!J:J, NhatKy_ViPham!E:E, "11_Dia", NhatKy_ViPham!F:F, B38, NhatKy_ViPham!C:C, "T29") - SUMIFS(NhatKy_ViPham!K:K, NhatKy_ViPham!E:E, "11_Dia", NhatKy_ViPham!F:F, B38, NhatKy_ViPham!C:C, "T29")</f>
        <v>100</v>
      </c>
      <c r="AU38" s="6">
        <f>100 + SUMIFS(NhatKy_ViPham!J:J, NhatKy_ViPham!E:E, "11_Dia", NhatKy_ViPham!F:F, B38, NhatKy_ViPham!C:C, "T30") - SUMIFS(NhatKy_ViPham!K:K, NhatKy_ViPham!E:E, "11_Dia", NhatKy_ViPham!F:F, B38, NhatKy_ViPham!C:C, "T30")</f>
        <v>100</v>
      </c>
      <c r="AV38" s="6">
        <f>100 + SUMIFS(NhatKy_ViPham!J:J, NhatKy_ViPham!E:E, "11_Dia", NhatKy_ViPham!F:F, B38, NhatKy_ViPham!C:C, "T31") - SUMIFS(NhatKy_ViPham!K:K, NhatKy_ViPham!E:E, "11_Dia", NhatKy_ViPham!F:F, B38, NhatKy_ViPham!C:C, "T31")</f>
        <v>100</v>
      </c>
      <c r="AW38" s="6">
        <f>100 + SUMIFS(NhatKy_ViPham!J:J, NhatKy_ViPham!E:E, "11_Dia", NhatKy_ViPham!F:F, B38, NhatKy_ViPham!C:C, "T32") - SUMIFS(NhatKy_ViPham!K:K, NhatKy_ViPham!E:E, "11_Dia", NhatKy_ViPham!F:F, B38, NhatKy_ViPham!C:C, "T32")</f>
        <v>100</v>
      </c>
      <c r="AX38" s="6">
        <f>100 + SUMIFS(NhatKy_ViPham!J:J, NhatKy_ViPham!E:E, "11_Dia", NhatKy_ViPham!F:F, B38, NhatKy_ViPham!C:C, "T33") - SUMIFS(NhatKy_ViPham!K:K, NhatKy_ViPham!E:E, "11_Dia", NhatKy_ViPham!F:F, B38, NhatKy_ViPham!C:C, "T33")</f>
        <v>100</v>
      </c>
      <c r="AY38" s="6">
        <f>100 + SUMIFS(NhatKy_ViPham!J:J, NhatKy_ViPham!E:E, "11_Dia", NhatKy_ViPham!F:F, B38, NhatKy_ViPham!C:C, "T34") - SUMIFS(NhatKy_ViPham!K:K, NhatKy_ViPham!E:E, "11_Dia", NhatKy_ViPham!F:F, B38, NhatKy_ViPham!C:C, "T34")</f>
        <v>100</v>
      </c>
      <c r="AZ38" s="6">
        <f>100 + SUMIFS(NhatKy_ViPham!J:J, NhatKy_ViPham!E:E, "11_Dia", NhatKy_ViPham!F:F, B38, NhatKy_ViPham!C:C, "T35") - SUMIFS(NhatKy_ViPham!K:K, NhatKy_ViPham!E:E, "11_Dia", NhatKy_ViPham!F:F, B38, NhatKy_ViPham!C:C, "T35")</f>
        <v>100</v>
      </c>
      <c r="BA38" s="12">
        <f t="shared" si="0"/>
        <v>100</v>
      </c>
      <c r="BB38" s="11" t="s">
        <v>430</v>
      </c>
      <c r="BC38" s="16" t="str">
        <f t="shared" si="1"/>
        <v>Tốt</v>
      </c>
      <c r="BD38" s="15" t="str">
        <f t="shared" si="2"/>
        <v>🟢 BÌNH THƯỜNG</v>
      </c>
    </row>
    <row r="39" spans="1:56" x14ac:dyDescent="0.25">
      <c r="A39" s="4">
        <v>31</v>
      </c>
      <c r="B39" s="10" t="s">
        <v>2021</v>
      </c>
      <c r="C39" s="4" t="s">
        <v>2022</v>
      </c>
      <c r="D39" s="4" t="s">
        <v>429</v>
      </c>
      <c r="E39" s="11" t="s">
        <v>430</v>
      </c>
      <c r="F39" s="7">
        <f>SUMIFS(NhatKy_ViPham!K:K, NhatKy_ViPham!E:E, "11_Dia", NhatKy_ViPham!F:F, B39, NhatKy_ViPham!H:H, "L01")</f>
        <v>0</v>
      </c>
      <c r="G39" s="7">
        <f>SUMIFS(NhatKy_ViPham!K:K, NhatKy_ViPham!E:E, "11_Dia", NhatKy_ViPham!F:F, B39, NhatKy_ViPham!H:H, "L02")</f>
        <v>0</v>
      </c>
      <c r="H39" s="7">
        <f>SUMIFS(NhatKy_ViPham!K:K, NhatKy_ViPham!E:E, "11_Dia", NhatKy_ViPham!F:F, B39, NhatKy_ViPham!H:H, "L03")</f>
        <v>0</v>
      </c>
      <c r="I39" s="7">
        <f>SUMIFS(NhatKy_ViPham!K:K, NhatKy_ViPham!E:E, "11_Dia", NhatKy_ViPham!F:F, B39, NhatKy_ViPham!H:H, "L04")</f>
        <v>0</v>
      </c>
      <c r="J39" s="7">
        <f>SUMIFS(NhatKy_ViPham!K:K, NhatKy_ViPham!E:E, "11_Dia", NhatKy_ViPham!F:F, B39, NhatKy_ViPham!H:H, "L05")</f>
        <v>0</v>
      </c>
      <c r="K39" s="7">
        <f>SUMIFS(NhatKy_ViPham!K:K, NhatKy_ViPham!E:E, "11_Dia", NhatKy_ViPham!F:F, B39, NhatKy_ViPham!H:H, "L06")</f>
        <v>0</v>
      </c>
      <c r="L39" s="7">
        <f>SUMIFS(NhatKy_ViPham!K:K, NhatKy_ViPham!E:E, "11_Dia", NhatKy_ViPham!F:F, B39, NhatKy_ViPham!H:H, "L07")</f>
        <v>0</v>
      </c>
      <c r="M39" s="7">
        <f>SUMIFS(NhatKy_ViPham!K:K, NhatKy_ViPham!E:E, "11_Dia", NhatKy_ViPham!F:F, B39, NhatKy_ViPham!H:H, "L08")</f>
        <v>0</v>
      </c>
      <c r="N39" s="7">
        <f>SUMIFS(NhatKy_ViPham!K:K, NhatKy_ViPham!E:E, "11_Dia", NhatKy_ViPham!F:F, B39, NhatKy_ViPham!H:H, "L09")</f>
        <v>0</v>
      </c>
      <c r="O39" s="7">
        <f>SUMIFS(NhatKy_ViPham!K:K, NhatKy_ViPham!E:E, "11_Dia", NhatKy_ViPham!F:F, B39, NhatKy_ViPham!H:H, "L10")</f>
        <v>0</v>
      </c>
      <c r="P39" s="12">
        <f>SUMIFS(NhatKy_ViPham!J:J, NhatKy_ViPham!E:E, "11_Dia", NhatKy_ViPham!F:F, B39)</f>
        <v>0</v>
      </c>
      <c r="Q39" s="13">
        <f>SUMIFS(NhatKy_ViPham!K:K, NhatKy_ViPham!E:E, "11_Dia", NhatKy_ViPham!F:F, B39)</f>
        <v>0</v>
      </c>
      <c r="R39" s="7">
        <f>100 + SUMIFS(NhatKy_ViPham!J:J, NhatKy_ViPham!E:E, "11_Dia", NhatKy_ViPham!F:F, B39, NhatKy_ViPham!C:C, "T1") - SUMIFS(NhatKy_ViPham!K:K, NhatKy_ViPham!E:E, "11_Dia", NhatKy_ViPham!F:F, B39, NhatKy_ViPham!C:C, "T1")</f>
        <v>100</v>
      </c>
      <c r="S39" s="7">
        <f>100 + SUMIFS(NhatKy_ViPham!J:J, NhatKy_ViPham!E:E, "11_Dia", NhatKy_ViPham!F:F, B39, NhatKy_ViPham!C:C, "T2") - SUMIFS(NhatKy_ViPham!K:K, NhatKy_ViPham!E:E, "11_Dia", NhatKy_ViPham!F:F, B39, NhatKy_ViPham!C:C, "T2")</f>
        <v>100</v>
      </c>
      <c r="T39" s="7">
        <f>100 + SUMIFS(NhatKy_ViPham!J:J, NhatKy_ViPham!E:E, "11_Dia", NhatKy_ViPham!F:F, B39, NhatKy_ViPham!C:C, "T3") - SUMIFS(NhatKy_ViPham!K:K, NhatKy_ViPham!E:E, "11_Dia", NhatKy_ViPham!F:F, B39, NhatKy_ViPham!C:C, "T3")</f>
        <v>100</v>
      </c>
      <c r="U39" s="7">
        <f>100 + SUMIFS(NhatKy_ViPham!J:J, NhatKy_ViPham!E:E, "11_Dia", NhatKy_ViPham!F:F, B39, NhatKy_ViPham!C:C, "T4") - SUMIFS(NhatKy_ViPham!K:K, NhatKy_ViPham!E:E, "11_Dia", NhatKy_ViPham!F:F, B39, NhatKy_ViPham!C:C, "T4")</f>
        <v>100</v>
      </c>
      <c r="V39" s="7">
        <f>100 + SUMIFS(NhatKy_ViPham!J:J, NhatKy_ViPham!E:E, "11_Dia", NhatKy_ViPham!F:F, B39, NhatKy_ViPham!C:C, "T5") - SUMIFS(NhatKy_ViPham!K:K, NhatKy_ViPham!E:E, "11_Dia", NhatKy_ViPham!F:F, B39, NhatKy_ViPham!C:C, "T5")</f>
        <v>100</v>
      </c>
      <c r="W39" s="7">
        <f>100 + SUMIFS(NhatKy_ViPham!J:J, NhatKy_ViPham!E:E, "11_Dia", NhatKy_ViPham!F:F, B39, NhatKy_ViPham!C:C, "T6") - SUMIFS(NhatKy_ViPham!K:K, NhatKy_ViPham!E:E, "11_Dia", NhatKy_ViPham!F:F, B39, NhatKy_ViPham!C:C, "T6")</f>
        <v>100</v>
      </c>
      <c r="X39" s="7">
        <f>100 + SUMIFS(NhatKy_ViPham!J:J, NhatKy_ViPham!E:E, "11_Dia", NhatKy_ViPham!F:F, B39, NhatKy_ViPham!C:C, "T7") - SUMIFS(NhatKy_ViPham!K:K, NhatKy_ViPham!E:E, "11_Dia", NhatKy_ViPham!F:F, B39, NhatKy_ViPham!C:C, "T7")</f>
        <v>100</v>
      </c>
      <c r="Y39" s="7">
        <f>100 + SUMIFS(NhatKy_ViPham!J:J, NhatKy_ViPham!E:E, "11_Dia", NhatKy_ViPham!F:F, B39, NhatKy_ViPham!C:C, "T8") - SUMIFS(NhatKy_ViPham!K:K, NhatKy_ViPham!E:E, "11_Dia", NhatKy_ViPham!F:F, B39, NhatKy_ViPham!C:C, "T8")</f>
        <v>100</v>
      </c>
      <c r="Z39" s="7">
        <f>100 + SUMIFS(NhatKy_ViPham!J:J, NhatKy_ViPham!E:E, "11_Dia", NhatKy_ViPham!F:F, B39, NhatKy_ViPham!C:C, "T9") - SUMIFS(NhatKy_ViPham!K:K, NhatKy_ViPham!E:E, "11_Dia", NhatKy_ViPham!F:F, B39, NhatKy_ViPham!C:C, "T9")</f>
        <v>100</v>
      </c>
      <c r="AA39" s="7">
        <f>100 + SUMIFS(NhatKy_ViPham!J:J, NhatKy_ViPham!E:E, "11_Dia", NhatKy_ViPham!F:F, B39, NhatKy_ViPham!C:C, "T10") - SUMIFS(NhatKy_ViPham!K:K, NhatKy_ViPham!E:E, "11_Dia", NhatKy_ViPham!F:F, B39, NhatKy_ViPham!C:C, "T10")</f>
        <v>100</v>
      </c>
      <c r="AB39" s="7">
        <f>100 + SUMIFS(NhatKy_ViPham!J:J, NhatKy_ViPham!E:E, "11_Dia", NhatKy_ViPham!F:F, B39, NhatKy_ViPham!C:C, "T11") - SUMIFS(NhatKy_ViPham!K:K, NhatKy_ViPham!E:E, "11_Dia", NhatKy_ViPham!F:F, B39, NhatKy_ViPham!C:C, "T11")</f>
        <v>100</v>
      </c>
      <c r="AC39" s="7">
        <f>100 + SUMIFS(NhatKy_ViPham!J:J, NhatKy_ViPham!E:E, "11_Dia", NhatKy_ViPham!F:F, B39, NhatKy_ViPham!C:C, "T12") - SUMIFS(NhatKy_ViPham!K:K, NhatKy_ViPham!E:E, "11_Dia", NhatKy_ViPham!F:F, B39, NhatKy_ViPham!C:C, "T12")</f>
        <v>100</v>
      </c>
      <c r="AD39" s="7">
        <f>100 + SUMIFS(NhatKy_ViPham!J:J, NhatKy_ViPham!E:E, "11_Dia", NhatKy_ViPham!F:F, B39, NhatKy_ViPham!C:C, "T13") - SUMIFS(NhatKy_ViPham!K:K, NhatKy_ViPham!E:E, "11_Dia", NhatKy_ViPham!F:F, B39, NhatKy_ViPham!C:C, "T13")</f>
        <v>100</v>
      </c>
      <c r="AE39" s="7">
        <f>100 + SUMIFS(NhatKy_ViPham!J:J, NhatKy_ViPham!E:E, "11_Dia", NhatKy_ViPham!F:F, B39, NhatKy_ViPham!C:C, "T14") - SUMIFS(NhatKy_ViPham!K:K, NhatKy_ViPham!E:E, "11_Dia", NhatKy_ViPham!F:F, B39, NhatKy_ViPham!C:C, "T14")</f>
        <v>100</v>
      </c>
      <c r="AF39" s="7">
        <f>100 + SUMIFS(NhatKy_ViPham!J:J, NhatKy_ViPham!E:E, "11_Dia", NhatKy_ViPham!F:F, B39, NhatKy_ViPham!C:C, "T15") - SUMIFS(NhatKy_ViPham!K:K, NhatKy_ViPham!E:E, "11_Dia", NhatKy_ViPham!F:F, B39, NhatKy_ViPham!C:C, "T15")</f>
        <v>100</v>
      </c>
      <c r="AG39" s="7">
        <f>100 + SUMIFS(NhatKy_ViPham!J:J, NhatKy_ViPham!E:E, "11_Dia", NhatKy_ViPham!F:F, B39, NhatKy_ViPham!C:C, "T16") - SUMIFS(NhatKy_ViPham!K:K, NhatKy_ViPham!E:E, "11_Dia", NhatKy_ViPham!F:F, B39, NhatKy_ViPham!C:C, "T16")</f>
        <v>100</v>
      </c>
      <c r="AH39" s="7">
        <f>100 + SUMIFS(NhatKy_ViPham!J:J, NhatKy_ViPham!E:E, "11_Dia", NhatKy_ViPham!F:F, B39, NhatKy_ViPham!C:C, "T17") - SUMIFS(NhatKy_ViPham!K:K, NhatKy_ViPham!E:E, "11_Dia", NhatKy_ViPham!F:F, B39, NhatKy_ViPham!C:C, "T17")</f>
        <v>100</v>
      </c>
      <c r="AI39" s="7">
        <f>100 + SUMIFS(NhatKy_ViPham!J:J, NhatKy_ViPham!E:E, "11_Dia", NhatKy_ViPham!F:F, B39, NhatKy_ViPham!C:C, "T18") - SUMIFS(NhatKy_ViPham!K:K, NhatKy_ViPham!E:E, "11_Dia", NhatKy_ViPham!F:F, B39, NhatKy_ViPham!C:C, "T18")</f>
        <v>100</v>
      </c>
      <c r="AJ39" s="7">
        <f>100 + SUMIFS(NhatKy_ViPham!J:J, NhatKy_ViPham!E:E, "11_Dia", NhatKy_ViPham!F:F, B39, NhatKy_ViPham!C:C, "T19") - SUMIFS(NhatKy_ViPham!K:K, NhatKy_ViPham!E:E, "11_Dia", NhatKy_ViPham!F:F, B39, NhatKy_ViPham!C:C, "T19")</f>
        <v>100</v>
      </c>
      <c r="AK39" s="7">
        <f>100 + SUMIFS(NhatKy_ViPham!J:J, NhatKy_ViPham!E:E, "11_Dia", NhatKy_ViPham!F:F, B39, NhatKy_ViPham!C:C, "T20") - SUMIFS(NhatKy_ViPham!K:K, NhatKy_ViPham!E:E, "11_Dia", NhatKy_ViPham!F:F, B39, NhatKy_ViPham!C:C, "T20")</f>
        <v>100</v>
      </c>
      <c r="AL39" s="7">
        <f>100 + SUMIFS(NhatKy_ViPham!J:J, NhatKy_ViPham!E:E, "11_Dia", NhatKy_ViPham!F:F, B39, NhatKy_ViPham!C:C, "T21") - SUMIFS(NhatKy_ViPham!K:K, NhatKy_ViPham!E:E, "11_Dia", NhatKy_ViPham!F:F, B39, NhatKy_ViPham!C:C, "T21")</f>
        <v>100</v>
      </c>
      <c r="AM39" s="7">
        <f>100 + SUMIFS(NhatKy_ViPham!J:J, NhatKy_ViPham!E:E, "11_Dia", NhatKy_ViPham!F:F, B39, NhatKy_ViPham!C:C, "T22") - SUMIFS(NhatKy_ViPham!K:K, NhatKy_ViPham!E:E, "11_Dia", NhatKy_ViPham!F:F, B39, NhatKy_ViPham!C:C, "T22")</f>
        <v>100</v>
      </c>
      <c r="AN39" s="7">
        <f>100 + SUMIFS(NhatKy_ViPham!J:J, NhatKy_ViPham!E:E, "11_Dia", NhatKy_ViPham!F:F, B39, NhatKy_ViPham!C:C, "T23") - SUMIFS(NhatKy_ViPham!K:K, NhatKy_ViPham!E:E, "11_Dia", NhatKy_ViPham!F:F, B39, NhatKy_ViPham!C:C, "T23")</f>
        <v>100</v>
      </c>
      <c r="AO39" s="7">
        <f>100 + SUMIFS(NhatKy_ViPham!J:J, NhatKy_ViPham!E:E, "11_Dia", NhatKy_ViPham!F:F, B39, NhatKy_ViPham!C:C, "T24") - SUMIFS(NhatKy_ViPham!K:K, NhatKy_ViPham!E:E, "11_Dia", NhatKy_ViPham!F:F, B39, NhatKy_ViPham!C:C, "T24")</f>
        <v>100</v>
      </c>
      <c r="AP39" s="7">
        <f>100 + SUMIFS(NhatKy_ViPham!J:J, NhatKy_ViPham!E:E, "11_Dia", NhatKy_ViPham!F:F, B39, NhatKy_ViPham!C:C, "T25") - SUMIFS(NhatKy_ViPham!K:K, NhatKy_ViPham!E:E, "11_Dia", NhatKy_ViPham!F:F, B39, NhatKy_ViPham!C:C, "T25")</f>
        <v>100</v>
      </c>
      <c r="AQ39" s="7">
        <f>100 + SUMIFS(NhatKy_ViPham!J:J, NhatKy_ViPham!E:E, "11_Dia", NhatKy_ViPham!F:F, B39, NhatKy_ViPham!C:C, "T26") - SUMIFS(NhatKy_ViPham!K:K, NhatKy_ViPham!E:E, "11_Dia", NhatKy_ViPham!F:F, B39, NhatKy_ViPham!C:C, "T26")</f>
        <v>100</v>
      </c>
      <c r="AR39" s="7">
        <f>100 + SUMIFS(NhatKy_ViPham!J:J, NhatKy_ViPham!E:E, "11_Dia", NhatKy_ViPham!F:F, B39, NhatKy_ViPham!C:C, "T27") - SUMIFS(NhatKy_ViPham!K:K, NhatKy_ViPham!E:E, "11_Dia", NhatKy_ViPham!F:F, B39, NhatKy_ViPham!C:C, "T27")</f>
        <v>100</v>
      </c>
      <c r="AS39" s="7">
        <f>100 + SUMIFS(NhatKy_ViPham!J:J, NhatKy_ViPham!E:E, "11_Dia", NhatKy_ViPham!F:F, B39, NhatKy_ViPham!C:C, "T28") - SUMIFS(NhatKy_ViPham!K:K, NhatKy_ViPham!E:E, "11_Dia", NhatKy_ViPham!F:F, B39, NhatKy_ViPham!C:C, "T28")</f>
        <v>100</v>
      </c>
      <c r="AT39" s="7">
        <f>100 + SUMIFS(NhatKy_ViPham!J:J, NhatKy_ViPham!E:E, "11_Dia", NhatKy_ViPham!F:F, B39, NhatKy_ViPham!C:C, "T29") - SUMIFS(NhatKy_ViPham!K:K, NhatKy_ViPham!E:E, "11_Dia", NhatKy_ViPham!F:F, B39, NhatKy_ViPham!C:C, "T29")</f>
        <v>100</v>
      </c>
      <c r="AU39" s="7">
        <f>100 + SUMIFS(NhatKy_ViPham!J:J, NhatKy_ViPham!E:E, "11_Dia", NhatKy_ViPham!F:F, B39, NhatKy_ViPham!C:C, "T30") - SUMIFS(NhatKy_ViPham!K:K, NhatKy_ViPham!E:E, "11_Dia", NhatKy_ViPham!F:F, B39, NhatKy_ViPham!C:C, "T30")</f>
        <v>100</v>
      </c>
      <c r="AV39" s="7">
        <f>100 + SUMIFS(NhatKy_ViPham!J:J, NhatKy_ViPham!E:E, "11_Dia", NhatKy_ViPham!F:F, B39, NhatKy_ViPham!C:C, "T31") - SUMIFS(NhatKy_ViPham!K:K, NhatKy_ViPham!E:E, "11_Dia", NhatKy_ViPham!F:F, B39, NhatKy_ViPham!C:C, "T31")</f>
        <v>100</v>
      </c>
      <c r="AW39" s="7">
        <f>100 + SUMIFS(NhatKy_ViPham!J:J, NhatKy_ViPham!E:E, "11_Dia", NhatKy_ViPham!F:F, B39, NhatKy_ViPham!C:C, "T32") - SUMIFS(NhatKy_ViPham!K:K, NhatKy_ViPham!E:E, "11_Dia", NhatKy_ViPham!F:F, B39, NhatKy_ViPham!C:C, "T32")</f>
        <v>100</v>
      </c>
      <c r="AX39" s="7">
        <f>100 + SUMIFS(NhatKy_ViPham!J:J, NhatKy_ViPham!E:E, "11_Dia", NhatKy_ViPham!F:F, B39, NhatKy_ViPham!C:C, "T33") - SUMIFS(NhatKy_ViPham!K:K, NhatKy_ViPham!E:E, "11_Dia", NhatKy_ViPham!F:F, B39, NhatKy_ViPham!C:C, "T33")</f>
        <v>100</v>
      </c>
      <c r="AY39" s="7">
        <f>100 + SUMIFS(NhatKy_ViPham!J:J, NhatKy_ViPham!E:E, "11_Dia", NhatKy_ViPham!F:F, B39, NhatKy_ViPham!C:C, "T34") - SUMIFS(NhatKy_ViPham!K:K, NhatKy_ViPham!E:E, "11_Dia", NhatKy_ViPham!F:F, B39, NhatKy_ViPham!C:C, "T34")</f>
        <v>100</v>
      </c>
      <c r="AZ39" s="7">
        <f>100 + SUMIFS(NhatKy_ViPham!J:J, NhatKy_ViPham!E:E, "11_Dia", NhatKy_ViPham!F:F, B39, NhatKy_ViPham!C:C, "T35") - SUMIFS(NhatKy_ViPham!K:K, NhatKy_ViPham!E:E, "11_Dia", NhatKy_ViPham!F:F, B39, NhatKy_ViPham!C:C, "T35")</f>
        <v>100</v>
      </c>
      <c r="BA39" s="12">
        <f t="shared" si="0"/>
        <v>100</v>
      </c>
      <c r="BB39" s="11" t="s">
        <v>430</v>
      </c>
      <c r="BC39" s="14" t="str">
        <f t="shared" si="1"/>
        <v>Tốt</v>
      </c>
      <c r="BD39" s="10" t="str">
        <f t="shared" si="2"/>
        <v>🟢 BÌNH THƯỜNG</v>
      </c>
    </row>
    <row r="40" spans="1:56" x14ac:dyDescent="0.25">
      <c r="A40" s="5">
        <v>32</v>
      </c>
      <c r="B40" s="15" t="s">
        <v>2023</v>
      </c>
      <c r="C40" s="5" t="s">
        <v>2024</v>
      </c>
      <c r="D40" s="5" t="s">
        <v>429</v>
      </c>
      <c r="E40" s="11" t="s">
        <v>430</v>
      </c>
      <c r="F40" s="6">
        <f>SUMIFS(NhatKy_ViPham!K:K, NhatKy_ViPham!E:E, "11_Dia", NhatKy_ViPham!F:F, B40, NhatKy_ViPham!H:H, "L01")</f>
        <v>0</v>
      </c>
      <c r="G40" s="6">
        <f>SUMIFS(NhatKy_ViPham!K:K, NhatKy_ViPham!E:E, "11_Dia", NhatKy_ViPham!F:F, B40, NhatKy_ViPham!H:H, "L02")</f>
        <v>0</v>
      </c>
      <c r="H40" s="6">
        <f>SUMIFS(NhatKy_ViPham!K:K, NhatKy_ViPham!E:E, "11_Dia", NhatKy_ViPham!F:F, B40, NhatKy_ViPham!H:H, "L03")</f>
        <v>0</v>
      </c>
      <c r="I40" s="6">
        <f>SUMIFS(NhatKy_ViPham!K:K, NhatKy_ViPham!E:E, "11_Dia", NhatKy_ViPham!F:F, B40, NhatKy_ViPham!H:H, "L04")</f>
        <v>0</v>
      </c>
      <c r="J40" s="6">
        <f>SUMIFS(NhatKy_ViPham!K:K, NhatKy_ViPham!E:E, "11_Dia", NhatKy_ViPham!F:F, B40, NhatKy_ViPham!H:H, "L05")</f>
        <v>0</v>
      </c>
      <c r="K40" s="6">
        <f>SUMIFS(NhatKy_ViPham!K:K, NhatKy_ViPham!E:E, "11_Dia", NhatKy_ViPham!F:F, B40, NhatKy_ViPham!H:H, "L06")</f>
        <v>0</v>
      </c>
      <c r="L40" s="6">
        <f>SUMIFS(NhatKy_ViPham!K:K, NhatKy_ViPham!E:E, "11_Dia", NhatKy_ViPham!F:F, B40, NhatKy_ViPham!H:H, "L07")</f>
        <v>0</v>
      </c>
      <c r="M40" s="6">
        <f>SUMIFS(NhatKy_ViPham!K:K, NhatKy_ViPham!E:E, "11_Dia", NhatKy_ViPham!F:F, B40, NhatKy_ViPham!H:H, "L08")</f>
        <v>0</v>
      </c>
      <c r="N40" s="6">
        <f>SUMIFS(NhatKy_ViPham!K:K, NhatKy_ViPham!E:E, "11_Dia", NhatKy_ViPham!F:F, B40, NhatKy_ViPham!H:H, "L09")</f>
        <v>0</v>
      </c>
      <c r="O40" s="6">
        <f>SUMIFS(NhatKy_ViPham!K:K, NhatKy_ViPham!E:E, "11_Dia", NhatKy_ViPham!F:F, B40, NhatKy_ViPham!H:H, "L10")</f>
        <v>0</v>
      </c>
      <c r="P40" s="12">
        <f>SUMIFS(NhatKy_ViPham!J:J, NhatKy_ViPham!E:E, "11_Dia", NhatKy_ViPham!F:F, B40)</f>
        <v>0</v>
      </c>
      <c r="Q40" s="13">
        <f>SUMIFS(NhatKy_ViPham!K:K, NhatKy_ViPham!E:E, "11_Dia", NhatKy_ViPham!F:F, B40)</f>
        <v>0</v>
      </c>
      <c r="R40" s="6">
        <f>100 + SUMIFS(NhatKy_ViPham!J:J, NhatKy_ViPham!E:E, "11_Dia", NhatKy_ViPham!F:F, B40, NhatKy_ViPham!C:C, "T1") - SUMIFS(NhatKy_ViPham!K:K, NhatKy_ViPham!E:E, "11_Dia", NhatKy_ViPham!F:F, B40, NhatKy_ViPham!C:C, "T1")</f>
        <v>100</v>
      </c>
      <c r="S40" s="6">
        <f>100 + SUMIFS(NhatKy_ViPham!J:J, NhatKy_ViPham!E:E, "11_Dia", NhatKy_ViPham!F:F, B40, NhatKy_ViPham!C:C, "T2") - SUMIFS(NhatKy_ViPham!K:K, NhatKy_ViPham!E:E, "11_Dia", NhatKy_ViPham!F:F, B40, NhatKy_ViPham!C:C, "T2")</f>
        <v>100</v>
      </c>
      <c r="T40" s="6">
        <f>100 + SUMIFS(NhatKy_ViPham!J:J, NhatKy_ViPham!E:E, "11_Dia", NhatKy_ViPham!F:F, B40, NhatKy_ViPham!C:C, "T3") - SUMIFS(NhatKy_ViPham!K:K, NhatKy_ViPham!E:E, "11_Dia", NhatKy_ViPham!F:F, B40, NhatKy_ViPham!C:C, "T3")</f>
        <v>100</v>
      </c>
      <c r="U40" s="6">
        <f>100 + SUMIFS(NhatKy_ViPham!J:J, NhatKy_ViPham!E:E, "11_Dia", NhatKy_ViPham!F:F, B40, NhatKy_ViPham!C:C, "T4") - SUMIFS(NhatKy_ViPham!K:K, NhatKy_ViPham!E:E, "11_Dia", NhatKy_ViPham!F:F, B40, NhatKy_ViPham!C:C, "T4")</f>
        <v>100</v>
      </c>
      <c r="V40" s="6">
        <f>100 + SUMIFS(NhatKy_ViPham!J:J, NhatKy_ViPham!E:E, "11_Dia", NhatKy_ViPham!F:F, B40, NhatKy_ViPham!C:C, "T5") - SUMIFS(NhatKy_ViPham!K:K, NhatKy_ViPham!E:E, "11_Dia", NhatKy_ViPham!F:F, B40, NhatKy_ViPham!C:C, "T5")</f>
        <v>100</v>
      </c>
      <c r="W40" s="6">
        <f>100 + SUMIFS(NhatKy_ViPham!J:J, NhatKy_ViPham!E:E, "11_Dia", NhatKy_ViPham!F:F, B40, NhatKy_ViPham!C:C, "T6") - SUMIFS(NhatKy_ViPham!K:K, NhatKy_ViPham!E:E, "11_Dia", NhatKy_ViPham!F:F, B40, NhatKy_ViPham!C:C, "T6")</f>
        <v>100</v>
      </c>
      <c r="X40" s="6">
        <f>100 + SUMIFS(NhatKy_ViPham!J:J, NhatKy_ViPham!E:E, "11_Dia", NhatKy_ViPham!F:F, B40, NhatKy_ViPham!C:C, "T7") - SUMIFS(NhatKy_ViPham!K:K, NhatKy_ViPham!E:E, "11_Dia", NhatKy_ViPham!F:F, B40, NhatKy_ViPham!C:C, "T7")</f>
        <v>100</v>
      </c>
      <c r="Y40" s="6">
        <f>100 + SUMIFS(NhatKy_ViPham!J:J, NhatKy_ViPham!E:E, "11_Dia", NhatKy_ViPham!F:F, B40, NhatKy_ViPham!C:C, "T8") - SUMIFS(NhatKy_ViPham!K:K, NhatKy_ViPham!E:E, "11_Dia", NhatKy_ViPham!F:F, B40, NhatKy_ViPham!C:C, "T8")</f>
        <v>100</v>
      </c>
      <c r="Z40" s="6">
        <f>100 + SUMIFS(NhatKy_ViPham!J:J, NhatKy_ViPham!E:E, "11_Dia", NhatKy_ViPham!F:F, B40, NhatKy_ViPham!C:C, "T9") - SUMIFS(NhatKy_ViPham!K:K, NhatKy_ViPham!E:E, "11_Dia", NhatKy_ViPham!F:F, B40, NhatKy_ViPham!C:C, "T9")</f>
        <v>100</v>
      </c>
      <c r="AA40" s="6">
        <f>100 + SUMIFS(NhatKy_ViPham!J:J, NhatKy_ViPham!E:E, "11_Dia", NhatKy_ViPham!F:F, B40, NhatKy_ViPham!C:C, "T10") - SUMIFS(NhatKy_ViPham!K:K, NhatKy_ViPham!E:E, "11_Dia", NhatKy_ViPham!F:F, B40, NhatKy_ViPham!C:C, "T10")</f>
        <v>100</v>
      </c>
      <c r="AB40" s="6">
        <f>100 + SUMIFS(NhatKy_ViPham!J:J, NhatKy_ViPham!E:E, "11_Dia", NhatKy_ViPham!F:F, B40, NhatKy_ViPham!C:C, "T11") - SUMIFS(NhatKy_ViPham!K:K, NhatKy_ViPham!E:E, "11_Dia", NhatKy_ViPham!F:F, B40, NhatKy_ViPham!C:C, "T11")</f>
        <v>100</v>
      </c>
      <c r="AC40" s="6">
        <f>100 + SUMIFS(NhatKy_ViPham!J:J, NhatKy_ViPham!E:E, "11_Dia", NhatKy_ViPham!F:F, B40, NhatKy_ViPham!C:C, "T12") - SUMIFS(NhatKy_ViPham!K:K, NhatKy_ViPham!E:E, "11_Dia", NhatKy_ViPham!F:F, B40, NhatKy_ViPham!C:C, "T12")</f>
        <v>100</v>
      </c>
      <c r="AD40" s="6">
        <f>100 + SUMIFS(NhatKy_ViPham!J:J, NhatKy_ViPham!E:E, "11_Dia", NhatKy_ViPham!F:F, B40, NhatKy_ViPham!C:C, "T13") - SUMIFS(NhatKy_ViPham!K:K, NhatKy_ViPham!E:E, "11_Dia", NhatKy_ViPham!F:F, B40, NhatKy_ViPham!C:C, "T13")</f>
        <v>100</v>
      </c>
      <c r="AE40" s="6">
        <f>100 + SUMIFS(NhatKy_ViPham!J:J, NhatKy_ViPham!E:E, "11_Dia", NhatKy_ViPham!F:F, B40, NhatKy_ViPham!C:C, "T14") - SUMIFS(NhatKy_ViPham!K:K, NhatKy_ViPham!E:E, "11_Dia", NhatKy_ViPham!F:F, B40, NhatKy_ViPham!C:C, "T14")</f>
        <v>100</v>
      </c>
      <c r="AF40" s="6">
        <f>100 + SUMIFS(NhatKy_ViPham!J:J, NhatKy_ViPham!E:E, "11_Dia", NhatKy_ViPham!F:F, B40, NhatKy_ViPham!C:C, "T15") - SUMIFS(NhatKy_ViPham!K:K, NhatKy_ViPham!E:E, "11_Dia", NhatKy_ViPham!F:F, B40, NhatKy_ViPham!C:C, "T15")</f>
        <v>100</v>
      </c>
      <c r="AG40" s="6">
        <f>100 + SUMIFS(NhatKy_ViPham!J:J, NhatKy_ViPham!E:E, "11_Dia", NhatKy_ViPham!F:F, B40, NhatKy_ViPham!C:C, "T16") - SUMIFS(NhatKy_ViPham!K:K, NhatKy_ViPham!E:E, "11_Dia", NhatKy_ViPham!F:F, B40, NhatKy_ViPham!C:C, "T16")</f>
        <v>100</v>
      </c>
      <c r="AH40" s="6">
        <f>100 + SUMIFS(NhatKy_ViPham!J:J, NhatKy_ViPham!E:E, "11_Dia", NhatKy_ViPham!F:F, B40, NhatKy_ViPham!C:C, "T17") - SUMIFS(NhatKy_ViPham!K:K, NhatKy_ViPham!E:E, "11_Dia", NhatKy_ViPham!F:F, B40, NhatKy_ViPham!C:C, "T17")</f>
        <v>100</v>
      </c>
      <c r="AI40" s="6">
        <f>100 + SUMIFS(NhatKy_ViPham!J:J, NhatKy_ViPham!E:E, "11_Dia", NhatKy_ViPham!F:F, B40, NhatKy_ViPham!C:C, "T18") - SUMIFS(NhatKy_ViPham!K:K, NhatKy_ViPham!E:E, "11_Dia", NhatKy_ViPham!F:F, B40, NhatKy_ViPham!C:C, "T18")</f>
        <v>100</v>
      </c>
      <c r="AJ40" s="6">
        <f>100 + SUMIFS(NhatKy_ViPham!J:J, NhatKy_ViPham!E:E, "11_Dia", NhatKy_ViPham!F:F, B40, NhatKy_ViPham!C:C, "T19") - SUMIFS(NhatKy_ViPham!K:K, NhatKy_ViPham!E:E, "11_Dia", NhatKy_ViPham!F:F, B40, NhatKy_ViPham!C:C, "T19")</f>
        <v>100</v>
      </c>
      <c r="AK40" s="6">
        <f>100 + SUMIFS(NhatKy_ViPham!J:J, NhatKy_ViPham!E:E, "11_Dia", NhatKy_ViPham!F:F, B40, NhatKy_ViPham!C:C, "T20") - SUMIFS(NhatKy_ViPham!K:K, NhatKy_ViPham!E:E, "11_Dia", NhatKy_ViPham!F:F, B40, NhatKy_ViPham!C:C, "T20")</f>
        <v>100</v>
      </c>
      <c r="AL40" s="6">
        <f>100 + SUMIFS(NhatKy_ViPham!J:J, NhatKy_ViPham!E:E, "11_Dia", NhatKy_ViPham!F:F, B40, NhatKy_ViPham!C:C, "T21") - SUMIFS(NhatKy_ViPham!K:K, NhatKy_ViPham!E:E, "11_Dia", NhatKy_ViPham!F:F, B40, NhatKy_ViPham!C:C, "T21")</f>
        <v>100</v>
      </c>
      <c r="AM40" s="6">
        <f>100 + SUMIFS(NhatKy_ViPham!J:J, NhatKy_ViPham!E:E, "11_Dia", NhatKy_ViPham!F:F, B40, NhatKy_ViPham!C:C, "T22") - SUMIFS(NhatKy_ViPham!K:K, NhatKy_ViPham!E:E, "11_Dia", NhatKy_ViPham!F:F, B40, NhatKy_ViPham!C:C, "T22")</f>
        <v>100</v>
      </c>
      <c r="AN40" s="6">
        <f>100 + SUMIFS(NhatKy_ViPham!J:J, NhatKy_ViPham!E:E, "11_Dia", NhatKy_ViPham!F:F, B40, NhatKy_ViPham!C:C, "T23") - SUMIFS(NhatKy_ViPham!K:K, NhatKy_ViPham!E:E, "11_Dia", NhatKy_ViPham!F:F, B40, NhatKy_ViPham!C:C, "T23")</f>
        <v>100</v>
      </c>
      <c r="AO40" s="6">
        <f>100 + SUMIFS(NhatKy_ViPham!J:J, NhatKy_ViPham!E:E, "11_Dia", NhatKy_ViPham!F:F, B40, NhatKy_ViPham!C:C, "T24") - SUMIFS(NhatKy_ViPham!K:K, NhatKy_ViPham!E:E, "11_Dia", NhatKy_ViPham!F:F, B40, NhatKy_ViPham!C:C, "T24")</f>
        <v>100</v>
      </c>
      <c r="AP40" s="6">
        <f>100 + SUMIFS(NhatKy_ViPham!J:J, NhatKy_ViPham!E:E, "11_Dia", NhatKy_ViPham!F:F, B40, NhatKy_ViPham!C:C, "T25") - SUMIFS(NhatKy_ViPham!K:K, NhatKy_ViPham!E:E, "11_Dia", NhatKy_ViPham!F:F, B40, NhatKy_ViPham!C:C, "T25")</f>
        <v>100</v>
      </c>
      <c r="AQ40" s="6">
        <f>100 + SUMIFS(NhatKy_ViPham!J:J, NhatKy_ViPham!E:E, "11_Dia", NhatKy_ViPham!F:F, B40, NhatKy_ViPham!C:C, "T26") - SUMIFS(NhatKy_ViPham!K:K, NhatKy_ViPham!E:E, "11_Dia", NhatKy_ViPham!F:F, B40, NhatKy_ViPham!C:C, "T26")</f>
        <v>100</v>
      </c>
      <c r="AR40" s="6">
        <f>100 + SUMIFS(NhatKy_ViPham!J:J, NhatKy_ViPham!E:E, "11_Dia", NhatKy_ViPham!F:F, B40, NhatKy_ViPham!C:C, "T27") - SUMIFS(NhatKy_ViPham!K:K, NhatKy_ViPham!E:E, "11_Dia", NhatKy_ViPham!F:F, B40, NhatKy_ViPham!C:C, "T27")</f>
        <v>100</v>
      </c>
      <c r="AS40" s="6">
        <f>100 + SUMIFS(NhatKy_ViPham!J:J, NhatKy_ViPham!E:E, "11_Dia", NhatKy_ViPham!F:F, B40, NhatKy_ViPham!C:C, "T28") - SUMIFS(NhatKy_ViPham!K:K, NhatKy_ViPham!E:E, "11_Dia", NhatKy_ViPham!F:F, B40, NhatKy_ViPham!C:C, "T28")</f>
        <v>100</v>
      </c>
      <c r="AT40" s="6">
        <f>100 + SUMIFS(NhatKy_ViPham!J:J, NhatKy_ViPham!E:E, "11_Dia", NhatKy_ViPham!F:F, B40, NhatKy_ViPham!C:C, "T29") - SUMIFS(NhatKy_ViPham!K:K, NhatKy_ViPham!E:E, "11_Dia", NhatKy_ViPham!F:F, B40, NhatKy_ViPham!C:C, "T29")</f>
        <v>100</v>
      </c>
      <c r="AU40" s="6">
        <f>100 + SUMIFS(NhatKy_ViPham!J:J, NhatKy_ViPham!E:E, "11_Dia", NhatKy_ViPham!F:F, B40, NhatKy_ViPham!C:C, "T30") - SUMIFS(NhatKy_ViPham!K:K, NhatKy_ViPham!E:E, "11_Dia", NhatKy_ViPham!F:F, B40, NhatKy_ViPham!C:C, "T30")</f>
        <v>100</v>
      </c>
      <c r="AV40" s="6">
        <f>100 + SUMIFS(NhatKy_ViPham!J:J, NhatKy_ViPham!E:E, "11_Dia", NhatKy_ViPham!F:F, B40, NhatKy_ViPham!C:C, "T31") - SUMIFS(NhatKy_ViPham!K:K, NhatKy_ViPham!E:E, "11_Dia", NhatKy_ViPham!F:F, B40, NhatKy_ViPham!C:C, "T31")</f>
        <v>100</v>
      </c>
      <c r="AW40" s="6">
        <f>100 + SUMIFS(NhatKy_ViPham!J:J, NhatKy_ViPham!E:E, "11_Dia", NhatKy_ViPham!F:F, B40, NhatKy_ViPham!C:C, "T32") - SUMIFS(NhatKy_ViPham!K:K, NhatKy_ViPham!E:E, "11_Dia", NhatKy_ViPham!F:F, B40, NhatKy_ViPham!C:C, "T32")</f>
        <v>100</v>
      </c>
      <c r="AX40" s="6">
        <f>100 + SUMIFS(NhatKy_ViPham!J:J, NhatKy_ViPham!E:E, "11_Dia", NhatKy_ViPham!F:F, B40, NhatKy_ViPham!C:C, "T33") - SUMIFS(NhatKy_ViPham!K:K, NhatKy_ViPham!E:E, "11_Dia", NhatKy_ViPham!F:F, B40, NhatKy_ViPham!C:C, "T33")</f>
        <v>100</v>
      </c>
      <c r="AY40" s="6">
        <f>100 + SUMIFS(NhatKy_ViPham!J:J, NhatKy_ViPham!E:E, "11_Dia", NhatKy_ViPham!F:F, B40, NhatKy_ViPham!C:C, "T34") - SUMIFS(NhatKy_ViPham!K:K, NhatKy_ViPham!E:E, "11_Dia", NhatKy_ViPham!F:F, B40, NhatKy_ViPham!C:C, "T34")</f>
        <v>100</v>
      </c>
      <c r="AZ40" s="6">
        <f>100 + SUMIFS(NhatKy_ViPham!J:J, NhatKy_ViPham!E:E, "11_Dia", NhatKy_ViPham!F:F, B40, NhatKy_ViPham!C:C, "T35") - SUMIFS(NhatKy_ViPham!K:K, NhatKy_ViPham!E:E, "11_Dia", NhatKy_ViPham!F:F, B40, NhatKy_ViPham!C:C, "T35")</f>
        <v>100</v>
      </c>
      <c r="BA40" s="12">
        <f t="shared" si="0"/>
        <v>100</v>
      </c>
      <c r="BB40" s="11" t="s">
        <v>430</v>
      </c>
      <c r="BC40" s="16" t="str">
        <f t="shared" si="1"/>
        <v>Tốt</v>
      </c>
      <c r="BD40" s="15" t="str">
        <f t="shared" si="2"/>
        <v>🟢 BÌNH THƯỜNG</v>
      </c>
    </row>
    <row r="41" spans="1:56" x14ac:dyDescent="0.25">
      <c r="A41" s="4">
        <v>33</v>
      </c>
      <c r="B41" s="10" t="s">
        <v>2025</v>
      </c>
      <c r="C41" s="4" t="s">
        <v>1513</v>
      </c>
      <c r="D41" s="4" t="s">
        <v>429</v>
      </c>
      <c r="E41" s="11" t="s">
        <v>430</v>
      </c>
      <c r="F41" s="7">
        <f>SUMIFS(NhatKy_ViPham!K:K, NhatKy_ViPham!E:E, "11_Dia", NhatKy_ViPham!F:F, B41, NhatKy_ViPham!H:H, "L01")</f>
        <v>0</v>
      </c>
      <c r="G41" s="7">
        <f>SUMIFS(NhatKy_ViPham!K:K, NhatKy_ViPham!E:E, "11_Dia", NhatKy_ViPham!F:F, B41, NhatKy_ViPham!H:H, "L02")</f>
        <v>0</v>
      </c>
      <c r="H41" s="7">
        <f>SUMIFS(NhatKy_ViPham!K:K, NhatKy_ViPham!E:E, "11_Dia", NhatKy_ViPham!F:F, B41, NhatKy_ViPham!H:H, "L03")</f>
        <v>0</v>
      </c>
      <c r="I41" s="7">
        <f>SUMIFS(NhatKy_ViPham!K:K, NhatKy_ViPham!E:E, "11_Dia", NhatKy_ViPham!F:F, B41, NhatKy_ViPham!H:H, "L04")</f>
        <v>0</v>
      </c>
      <c r="J41" s="7">
        <f>SUMIFS(NhatKy_ViPham!K:K, NhatKy_ViPham!E:E, "11_Dia", NhatKy_ViPham!F:F, B41, NhatKy_ViPham!H:H, "L05")</f>
        <v>0</v>
      </c>
      <c r="K41" s="7">
        <f>SUMIFS(NhatKy_ViPham!K:K, NhatKy_ViPham!E:E, "11_Dia", NhatKy_ViPham!F:F, B41, NhatKy_ViPham!H:H, "L06")</f>
        <v>0</v>
      </c>
      <c r="L41" s="7">
        <f>SUMIFS(NhatKy_ViPham!K:K, NhatKy_ViPham!E:E, "11_Dia", NhatKy_ViPham!F:F, B41, NhatKy_ViPham!H:H, "L07")</f>
        <v>0</v>
      </c>
      <c r="M41" s="7">
        <f>SUMIFS(NhatKy_ViPham!K:K, NhatKy_ViPham!E:E, "11_Dia", NhatKy_ViPham!F:F, B41, NhatKy_ViPham!H:H, "L08")</f>
        <v>0</v>
      </c>
      <c r="N41" s="7">
        <f>SUMIFS(NhatKy_ViPham!K:K, NhatKy_ViPham!E:E, "11_Dia", NhatKy_ViPham!F:F, B41, NhatKy_ViPham!H:H, "L09")</f>
        <v>0</v>
      </c>
      <c r="O41" s="7">
        <f>SUMIFS(NhatKy_ViPham!K:K, NhatKy_ViPham!E:E, "11_Dia", NhatKy_ViPham!F:F, B41, NhatKy_ViPham!H:H, "L10")</f>
        <v>0</v>
      </c>
      <c r="P41" s="12">
        <f>SUMIFS(NhatKy_ViPham!J:J, NhatKy_ViPham!E:E, "11_Dia", NhatKy_ViPham!F:F, B41)</f>
        <v>0</v>
      </c>
      <c r="Q41" s="13">
        <f>SUMIFS(NhatKy_ViPham!K:K, NhatKy_ViPham!E:E, "11_Dia", NhatKy_ViPham!F:F, B41)</f>
        <v>0</v>
      </c>
      <c r="R41" s="7">
        <f>100 + SUMIFS(NhatKy_ViPham!J:J, NhatKy_ViPham!E:E, "11_Dia", NhatKy_ViPham!F:F, B41, NhatKy_ViPham!C:C, "T1") - SUMIFS(NhatKy_ViPham!K:K, NhatKy_ViPham!E:E, "11_Dia", NhatKy_ViPham!F:F, B41, NhatKy_ViPham!C:C, "T1")</f>
        <v>100</v>
      </c>
      <c r="S41" s="7">
        <f>100 + SUMIFS(NhatKy_ViPham!J:J, NhatKy_ViPham!E:E, "11_Dia", NhatKy_ViPham!F:F, B41, NhatKy_ViPham!C:C, "T2") - SUMIFS(NhatKy_ViPham!K:K, NhatKy_ViPham!E:E, "11_Dia", NhatKy_ViPham!F:F, B41, NhatKy_ViPham!C:C, "T2")</f>
        <v>100</v>
      </c>
      <c r="T41" s="7">
        <f>100 + SUMIFS(NhatKy_ViPham!J:J, NhatKy_ViPham!E:E, "11_Dia", NhatKy_ViPham!F:F, B41, NhatKy_ViPham!C:C, "T3") - SUMIFS(NhatKy_ViPham!K:K, NhatKy_ViPham!E:E, "11_Dia", NhatKy_ViPham!F:F, B41, NhatKy_ViPham!C:C, "T3")</f>
        <v>100</v>
      </c>
      <c r="U41" s="7">
        <f>100 + SUMIFS(NhatKy_ViPham!J:J, NhatKy_ViPham!E:E, "11_Dia", NhatKy_ViPham!F:F, B41, NhatKy_ViPham!C:C, "T4") - SUMIFS(NhatKy_ViPham!K:K, NhatKy_ViPham!E:E, "11_Dia", NhatKy_ViPham!F:F, B41, NhatKy_ViPham!C:C, "T4")</f>
        <v>100</v>
      </c>
      <c r="V41" s="7">
        <f>100 + SUMIFS(NhatKy_ViPham!J:J, NhatKy_ViPham!E:E, "11_Dia", NhatKy_ViPham!F:F, B41, NhatKy_ViPham!C:C, "T5") - SUMIFS(NhatKy_ViPham!K:K, NhatKy_ViPham!E:E, "11_Dia", NhatKy_ViPham!F:F, B41, NhatKy_ViPham!C:C, "T5")</f>
        <v>100</v>
      </c>
      <c r="W41" s="7">
        <f>100 + SUMIFS(NhatKy_ViPham!J:J, NhatKy_ViPham!E:E, "11_Dia", NhatKy_ViPham!F:F, B41, NhatKy_ViPham!C:C, "T6") - SUMIFS(NhatKy_ViPham!K:K, NhatKy_ViPham!E:E, "11_Dia", NhatKy_ViPham!F:F, B41, NhatKy_ViPham!C:C, "T6")</f>
        <v>100</v>
      </c>
      <c r="X41" s="7">
        <f>100 + SUMIFS(NhatKy_ViPham!J:J, NhatKy_ViPham!E:E, "11_Dia", NhatKy_ViPham!F:F, B41, NhatKy_ViPham!C:C, "T7") - SUMIFS(NhatKy_ViPham!K:K, NhatKy_ViPham!E:E, "11_Dia", NhatKy_ViPham!F:F, B41, NhatKy_ViPham!C:C, "T7")</f>
        <v>100</v>
      </c>
      <c r="Y41" s="7">
        <f>100 + SUMIFS(NhatKy_ViPham!J:J, NhatKy_ViPham!E:E, "11_Dia", NhatKy_ViPham!F:F, B41, NhatKy_ViPham!C:C, "T8") - SUMIFS(NhatKy_ViPham!K:K, NhatKy_ViPham!E:E, "11_Dia", NhatKy_ViPham!F:F, B41, NhatKy_ViPham!C:C, "T8")</f>
        <v>100</v>
      </c>
      <c r="Z41" s="7">
        <f>100 + SUMIFS(NhatKy_ViPham!J:J, NhatKy_ViPham!E:E, "11_Dia", NhatKy_ViPham!F:F, B41, NhatKy_ViPham!C:C, "T9") - SUMIFS(NhatKy_ViPham!K:K, NhatKy_ViPham!E:E, "11_Dia", NhatKy_ViPham!F:F, B41, NhatKy_ViPham!C:C, "T9")</f>
        <v>100</v>
      </c>
      <c r="AA41" s="7">
        <f>100 + SUMIFS(NhatKy_ViPham!J:J, NhatKy_ViPham!E:E, "11_Dia", NhatKy_ViPham!F:F, B41, NhatKy_ViPham!C:C, "T10") - SUMIFS(NhatKy_ViPham!K:K, NhatKy_ViPham!E:E, "11_Dia", NhatKy_ViPham!F:F, B41, NhatKy_ViPham!C:C, "T10")</f>
        <v>100</v>
      </c>
      <c r="AB41" s="7">
        <f>100 + SUMIFS(NhatKy_ViPham!J:J, NhatKy_ViPham!E:E, "11_Dia", NhatKy_ViPham!F:F, B41, NhatKy_ViPham!C:C, "T11") - SUMIFS(NhatKy_ViPham!K:K, NhatKy_ViPham!E:E, "11_Dia", NhatKy_ViPham!F:F, B41, NhatKy_ViPham!C:C, "T11")</f>
        <v>100</v>
      </c>
      <c r="AC41" s="7">
        <f>100 + SUMIFS(NhatKy_ViPham!J:J, NhatKy_ViPham!E:E, "11_Dia", NhatKy_ViPham!F:F, B41, NhatKy_ViPham!C:C, "T12") - SUMIFS(NhatKy_ViPham!K:K, NhatKy_ViPham!E:E, "11_Dia", NhatKy_ViPham!F:F, B41, NhatKy_ViPham!C:C, "T12")</f>
        <v>100</v>
      </c>
      <c r="AD41" s="7">
        <f>100 + SUMIFS(NhatKy_ViPham!J:J, NhatKy_ViPham!E:E, "11_Dia", NhatKy_ViPham!F:F, B41, NhatKy_ViPham!C:C, "T13") - SUMIFS(NhatKy_ViPham!K:K, NhatKy_ViPham!E:E, "11_Dia", NhatKy_ViPham!F:F, B41, NhatKy_ViPham!C:C, "T13")</f>
        <v>100</v>
      </c>
      <c r="AE41" s="7">
        <f>100 + SUMIFS(NhatKy_ViPham!J:J, NhatKy_ViPham!E:E, "11_Dia", NhatKy_ViPham!F:F, B41, NhatKy_ViPham!C:C, "T14") - SUMIFS(NhatKy_ViPham!K:K, NhatKy_ViPham!E:E, "11_Dia", NhatKy_ViPham!F:F, B41, NhatKy_ViPham!C:C, "T14")</f>
        <v>100</v>
      </c>
      <c r="AF41" s="7">
        <f>100 + SUMIFS(NhatKy_ViPham!J:J, NhatKy_ViPham!E:E, "11_Dia", NhatKy_ViPham!F:F, B41, NhatKy_ViPham!C:C, "T15") - SUMIFS(NhatKy_ViPham!K:K, NhatKy_ViPham!E:E, "11_Dia", NhatKy_ViPham!F:F, B41, NhatKy_ViPham!C:C, "T15")</f>
        <v>100</v>
      </c>
      <c r="AG41" s="7">
        <f>100 + SUMIFS(NhatKy_ViPham!J:J, NhatKy_ViPham!E:E, "11_Dia", NhatKy_ViPham!F:F, B41, NhatKy_ViPham!C:C, "T16") - SUMIFS(NhatKy_ViPham!K:K, NhatKy_ViPham!E:E, "11_Dia", NhatKy_ViPham!F:F, B41, NhatKy_ViPham!C:C, "T16")</f>
        <v>100</v>
      </c>
      <c r="AH41" s="7">
        <f>100 + SUMIFS(NhatKy_ViPham!J:J, NhatKy_ViPham!E:E, "11_Dia", NhatKy_ViPham!F:F, B41, NhatKy_ViPham!C:C, "T17") - SUMIFS(NhatKy_ViPham!K:K, NhatKy_ViPham!E:E, "11_Dia", NhatKy_ViPham!F:F, B41, NhatKy_ViPham!C:C, "T17")</f>
        <v>100</v>
      </c>
      <c r="AI41" s="7">
        <f>100 + SUMIFS(NhatKy_ViPham!J:J, NhatKy_ViPham!E:E, "11_Dia", NhatKy_ViPham!F:F, B41, NhatKy_ViPham!C:C, "T18") - SUMIFS(NhatKy_ViPham!K:K, NhatKy_ViPham!E:E, "11_Dia", NhatKy_ViPham!F:F, B41, NhatKy_ViPham!C:C, "T18")</f>
        <v>100</v>
      </c>
      <c r="AJ41" s="7">
        <f>100 + SUMIFS(NhatKy_ViPham!J:J, NhatKy_ViPham!E:E, "11_Dia", NhatKy_ViPham!F:F, B41, NhatKy_ViPham!C:C, "T19") - SUMIFS(NhatKy_ViPham!K:K, NhatKy_ViPham!E:E, "11_Dia", NhatKy_ViPham!F:F, B41, NhatKy_ViPham!C:C, "T19")</f>
        <v>100</v>
      </c>
      <c r="AK41" s="7">
        <f>100 + SUMIFS(NhatKy_ViPham!J:J, NhatKy_ViPham!E:E, "11_Dia", NhatKy_ViPham!F:F, B41, NhatKy_ViPham!C:C, "T20") - SUMIFS(NhatKy_ViPham!K:K, NhatKy_ViPham!E:E, "11_Dia", NhatKy_ViPham!F:F, B41, NhatKy_ViPham!C:C, "T20")</f>
        <v>100</v>
      </c>
      <c r="AL41" s="7">
        <f>100 + SUMIFS(NhatKy_ViPham!J:J, NhatKy_ViPham!E:E, "11_Dia", NhatKy_ViPham!F:F, B41, NhatKy_ViPham!C:C, "T21") - SUMIFS(NhatKy_ViPham!K:K, NhatKy_ViPham!E:E, "11_Dia", NhatKy_ViPham!F:F, B41, NhatKy_ViPham!C:C, "T21")</f>
        <v>100</v>
      </c>
      <c r="AM41" s="7">
        <f>100 + SUMIFS(NhatKy_ViPham!J:J, NhatKy_ViPham!E:E, "11_Dia", NhatKy_ViPham!F:F, B41, NhatKy_ViPham!C:C, "T22") - SUMIFS(NhatKy_ViPham!K:K, NhatKy_ViPham!E:E, "11_Dia", NhatKy_ViPham!F:F, B41, NhatKy_ViPham!C:C, "T22")</f>
        <v>100</v>
      </c>
      <c r="AN41" s="7">
        <f>100 + SUMIFS(NhatKy_ViPham!J:J, NhatKy_ViPham!E:E, "11_Dia", NhatKy_ViPham!F:F, B41, NhatKy_ViPham!C:C, "T23") - SUMIFS(NhatKy_ViPham!K:K, NhatKy_ViPham!E:E, "11_Dia", NhatKy_ViPham!F:F, B41, NhatKy_ViPham!C:C, "T23")</f>
        <v>100</v>
      </c>
      <c r="AO41" s="7">
        <f>100 + SUMIFS(NhatKy_ViPham!J:J, NhatKy_ViPham!E:E, "11_Dia", NhatKy_ViPham!F:F, B41, NhatKy_ViPham!C:C, "T24") - SUMIFS(NhatKy_ViPham!K:K, NhatKy_ViPham!E:E, "11_Dia", NhatKy_ViPham!F:F, B41, NhatKy_ViPham!C:C, "T24")</f>
        <v>100</v>
      </c>
      <c r="AP41" s="7">
        <f>100 + SUMIFS(NhatKy_ViPham!J:J, NhatKy_ViPham!E:E, "11_Dia", NhatKy_ViPham!F:F, B41, NhatKy_ViPham!C:C, "T25") - SUMIFS(NhatKy_ViPham!K:K, NhatKy_ViPham!E:E, "11_Dia", NhatKy_ViPham!F:F, B41, NhatKy_ViPham!C:C, "T25")</f>
        <v>100</v>
      </c>
      <c r="AQ41" s="7">
        <f>100 + SUMIFS(NhatKy_ViPham!J:J, NhatKy_ViPham!E:E, "11_Dia", NhatKy_ViPham!F:F, B41, NhatKy_ViPham!C:C, "T26") - SUMIFS(NhatKy_ViPham!K:K, NhatKy_ViPham!E:E, "11_Dia", NhatKy_ViPham!F:F, B41, NhatKy_ViPham!C:C, "T26")</f>
        <v>100</v>
      </c>
      <c r="AR41" s="7">
        <f>100 + SUMIFS(NhatKy_ViPham!J:J, NhatKy_ViPham!E:E, "11_Dia", NhatKy_ViPham!F:F, B41, NhatKy_ViPham!C:C, "T27") - SUMIFS(NhatKy_ViPham!K:K, NhatKy_ViPham!E:E, "11_Dia", NhatKy_ViPham!F:F, B41, NhatKy_ViPham!C:C, "T27")</f>
        <v>100</v>
      </c>
      <c r="AS41" s="7">
        <f>100 + SUMIFS(NhatKy_ViPham!J:J, NhatKy_ViPham!E:E, "11_Dia", NhatKy_ViPham!F:F, B41, NhatKy_ViPham!C:C, "T28") - SUMIFS(NhatKy_ViPham!K:K, NhatKy_ViPham!E:E, "11_Dia", NhatKy_ViPham!F:F, B41, NhatKy_ViPham!C:C, "T28")</f>
        <v>100</v>
      </c>
      <c r="AT41" s="7">
        <f>100 + SUMIFS(NhatKy_ViPham!J:J, NhatKy_ViPham!E:E, "11_Dia", NhatKy_ViPham!F:F, B41, NhatKy_ViPham!C:C, "T29") - SUMIFS(NhatKy_ViPham!K:K, NhatKy_ViPham!E:E, "11_Dia", NhatKy_ViPham!F:F, B41, NhatKy_ViPham!C:C, "T29")</f>
        <v>100</v>
      </c>
      <c r="AU41" s="7">
        <f>100 + SUMIFS(NhatKy_ViPham!J:J, NhatKy_ViPham!E:E, "11_Dia", NhatKy_ViPham!F:F, B41, NhatKy_ViPham!C:C, "T30") - SUMIFS(NhatKy_ViPham!K:K, NhatKy_ViPham!E:E, "11_Dia", NhatKy_ViPham!F:F, B41, NhatKy_ViPham!C:C, "T30")</f>
        <v>100</v>
      </c>
      <c r="AV41" s="7">
        <f>100 + SUMIFS(NhatKy_ViPham!J:J, NhatKy_ViPham!E:E, "11_Dia", NhatKy_ViPham!F:F, B41, NhatKy_ViPham!C:C, "T31") - SUMIFS(NhatKy_ViPham!K:K, NhatKy_ViPham!E:E, "11_Dia", NhatKy_ViPham!F:F, B41, NhatKy_ViPham!C:C, "T31")</f>
        <v>100</v>
      </c>
      <c r="AW41" s="7">
        <f>100 + SUMIFS(NhatKy_ViPham!J:J, NhatKy_ViPham!E:E, "11_Dia", NhatKy_ViPham!F:F, B41, NhatKy_ViPham!C:C, "T32") - SUMIFS(NhatKy_ViPham!K:K, NhatKy_ViPham!E:E, "11_Dia", NhatKy_ViPham!F:F, B41, NhatKy_ViPham!C:C, "T32")</f>
        <v>100</v>
      </c>
      <c r="AX41" s="7">
        <f>100 + SUMIFS(NhatKy_ViPham!J:J, NhatKy_ViPham!E:E, "11_Dia", NhatKy_ViPham!F:F, B41, NhatKy_ViPham!C:C, "T33") - SUMIFS(NhatKy_ViPham!K:K, NhatKy_ViPham!E:E, "11_Dia", NhatKy_ViPham!F:F, B41, NhatKy_ViPham!C:C, "T33")</f>
        <v>100</v>
      </c>
      <c r="AY41" s="7">
        <f>100 + SUMIFS(NhatKy_ViPham!J:J, NhatKy_ViPham!E:E, "11_Dia", NhatKy_ViPham!F:F, B41, NhatKy_ViPham!C:C, "T34") - SUMIFS(NhatKy_ViPham!K:K, NhatKy_ViPham!E:E, "11_Dia", NhatKy_ViPham!F:F, B41, NhatKy_ViPham!C:C, "T34")</f>
        <v>100</v>
      </c>
      <c r="AZ41" s="7">
        <f>100 + SUMIFS(NhatKy_ViPham!J:J, NhatKy_ViPham!E:E, "11_Dia", NhatKy_ViPham!F:F, B41, NhatKy_ViPham!C:C, "T35") - SUMIFS(NhatKy_ViPham!K:K, NhatKy_ViPham!E:E, "11_Dia", NhatKy_ViPham!F:F, B41, NhatKy_ViPham!C:C, "T35")</f>
        <v>100</v>
      </c>
      <c r="BA41" s="12">
        <f t="shared" si="0"/>
        <v>100</v>
      </c>
      <c r="BB41" s="11" t="s">
        <v>430</v>
      </c>
      <c r="BC41" s="14" t="str">
        <f t="shared" si="1"/>
        <v>Tốt</v>
      </c>
      <c r="BD41" s="10" t="str">
        <f t="shared" si="2"/>
        <v>🟢 BÌNH THƯỜNG</v>
      </c>
    </row>
    <row r="42" spans="1:56" x14ac:dyDescent="0.25">
      <c r="A42" s="5">
        <v>34</v>
      </c>
      <c r="B42" s="15" t="s">
        <v>2026</v>
      </c>
      <c r="C42" s="5" t="s">
        <v>2027</v>
      </c>
      <c r="D42" s="5" t="s">
        <v>429</v>
      </c>
      <c r="E42" s="11" t="s">
        <v>430</v>
      </c>
      <c r="F42" s="6">
        <f>SUMIFS(NhatKy_ViPham!K:K, NhatKy_ViPham!E:E, "11_Dia", NhatKy_ViPham!F:F, B42, NhatKy_ViPham!H:H, "L01")</f>
        <v>0</v>
      </c>
      <c r="G42" s="6">
        <f>SUMIFS(NhatKy_ViPham!K:K, NhatKy_ViPham!E:E, "11_Dia", NhatKy_ViPham!F:F, B42, NhatKy_ViPham!H:H, "L02")</f>
        <v>0</v>
      </c>
      <c r="H42" s="6">
        <f>SUMIFS(NhatKy_ViPham!K:K, NhatKy_ViPham!E:E, "11_Dia", NhatKy_ViPham!F:F, B42, NhatKy_ViPham!H:H, "L03")</f>
        <v>0</v>
      </c>
      <c r="I42" s="6">
        <f>SUMIFS(NhatKy_ViPham!K:K, NhatKy_ViPham!E:E, "11_Dia", NhatKy_ViPham!F:F, B42, NhatKy_ViPham!H:H, "L04")</f>
        <v>0</v>
      </c>
      <c r="J42" s="6">
        <f>SUMIFS(NhatKy_ViPham!K:K, NhatKy_ViPham!E:E, "11_Dia", NhatKy_ViPham!F:F, B42, NhatKy_ViPham!H:H, "L05")</f>
        <v>0</v>
      </c>
      <c r="K42" s="6">
        <f>SUMIFS(NhatKy_ViPham!K:K, NhatKy_ViPham!E:E, "11_Dia", NhatKy_ViPham!F:F, B42, NhatKy_ViPham!H:H, "L06")</f>
        <v>0</v>
      </c>
      <c r="L42" s="6">
        <f>SUMIFS(NhatKy_ViPham!K:K, NhatKy_ViPham!E:E, "11_Dia", NhatKy_ViPham!F:F, B42, NhatKy_ViPham!H:H, "L07")</f>
        <v>0</v>
      </c>
      <c r="M42" s="6">
        <f>SUMIFS(NhatKy_ViPham!K:K, NhatKy_ViPham!E:E, "11_Dia", NhatKy_ViPham!F:F, B42, NhatKy_ViPham!H:H, "L08")</f>
        <v>0</v>
      </c>
      <c r="N42" s="6">
        <f>SUMIFS(NhatKy_ViPham!K:K, NhatKy_ViPham!E:E, "11_Dia", NhatKy_ViPham!F:F, B42, NhatKy_ViPham!H:H, "L09")</f>
        <v>0</v>
      </c>
      <c r="O42" s="6">
        <f>SUMIFS(NhatKy_ViPham!K:K, NhatKy_ViPham!E:E, "11_Dia", NhatKy_ViPham!F:F, B42, NhatKy_ViPham!H:H, "L10")</f>
        <v>0</v>
      </c>
      <c r="P42" s="12">
        <f>SUMIFS(NhatKy_ViPham!J:J, NhatKy_ViPham!E:E, "11_Dia", NhatKy_ViPham!F:F, B42)</f>
        <v>0</v>
      </c>
      <c r="Q42" s="13">
        <f>SUMIFS(NhatKy_ViPham!K:K, NhatKy_ViPham!E:E, "11_Dia", NhatKy_ViPham!F:F, B42)</f>
        <v>0</v>
      </c>
      <c r="R42" s="6">
        <f>100 + SUMIFS(NhatKy_ViPham!J:J, NhatKy_ViPham!E:E, "11_Dia", NhatKy_ViPham!F:F, B42, NhatKy_ViPham!C:C, "T1") - SUMIFS(NhatKy_ViPham!K:K, NhatKy_ViPham!E:E, "11_Dia", NhatKy_ViPham!F:F, B42, NhatKy_ViPham!C:C, "T1")</f>
        <v>100</v>
      </c>
      <c r="S42" s="6">
        <f>100 + SUMIFS(NhatKy_ViPham!J:J, NhatKy_ViPham!E:E, "11_Dia", NhatKy_ViPham!F:F, B42, NhatKy_ViPham!C:C, "T2") - SUMIFS(NhatKy_ViPham!K:K, NhatKy_ViPham!E:E, "11_Dia", NhatKy_ViPham!F:F, B42, NhatKy_ViPham!C:C, "T2")</f>
        <v>100</v>
      </c>
      <c r="T42" s="6">
        <f>100 + SUMIFS(NhatKy_ViPham!J:J, NhatKy_ViPham!E:E, "11_Dia", NhatKy_ViPham!F:F, B42, NhatKy_ViPham!C:C, "T3") - SUMIFS(NhatKy_ViPham!K:K, NhatKy_ViPham!E:E, "11_Dia", NhatKy_ViPham!F:F, B42, NhatKy_ViPham!C:C, "T3")</f>
        <v>100</v>
      </c>
      <c r="U42" s="6">
        <f>100 + SUMIFS(NhatKy_ViPham!J:J, NhatKy_ViPham!E:E, "11_Dia", NhatKy_ViPham!F:F, B42, NhatKy_ViPham!C:C, "T4") - SUMIFS(NhatKy_ViPham!K:K, NhatKy_ViPham!E:E, "11_Dia", NhatKy_ViPham!F:F, B42, NhatKy_ViPham!C:C, "T4")</f>
        <v>100</v>
      </c>
      <c r="V42" s="6">
        <f>100 + SUMIFS(NhatKy_ViPham!J:J, NhatKy_ViPham!E:E, "11_Dia", NhatKy_ViPham!F:F, B42, NhatKy_ViPham!C:C, "T5") - SUMIFS(NhatKy_ViPham!K:K, NhatKy_ViPham!E:E, "11_Dia", NhatKy_ViPham!F:F, B42, NhatKy_ViPham!C:C, "T5")</f>
        <v>100</v>
      </c>
      <c r="W42" s="6">
        <f>100 + SUMIFS(NhatKy_ViPham!J:J, NhatKy_ViPham!E:E, "11_Dia", NhatKy_ViPham!F:F, B42, NhatKy_ViPham!C:C, "T6") - SUMIFS(NhatKy_ViPham!K:K, NhatKy_ViPham!E:E, "11_Dia", NhatKy_ViPham!F:F, B42, NhatKy_ViPham!C:C, "T6")</f>
        <v>100</v>
      </c>
      <c r="X42" s="6">
        <f>100 + SUMIFS(NhatKy_ViPham!J:J, NhatKy_ViPham!E:E, "11_Dia", NhatKy_ViPham!F:F, B42, NhatKy_ViPham!C:C, "T7") - SUMIFS(NhatKy_ViPham!K:K, NhatKy_ViPham!E:E, "11_Dia", NhatKy_ViPham!F:F, B42, NhatKy_ViPham!C:C, "T7")</f>
        <v>100</v>
      </c>
      <c r="Y42" s="6">
        <f>100 + SUMIFS(NhatKy_ViPham!J:J, NhatKy_ViPham!E:E, "11_Dia", NhatKy_ViPham!F:F, B42, NhatKy_ViPham!C:C, "T8") - SUMIFS(NhatKy_ViPham!K:K, NhatKy_ViPham!E:E, "11_Dia", NhatKy_ViPham!F:F, B42, NhatKy_ViPham!C:C, "T8")</f>
        <v>100</v>
      </c>
      <c r="Z42" s="6">
        <f>100 + SUMIFS(NhatKy_ViPham!J:J, NhatKy_ViPham!E:E, "11_Dia", NhatKy_ViPham!F:F, B42, NhatKy_ViPham!C:C, "T9") - SUMIFS(NhatKy_ViPham!K:K, NhatKy_ViPham!E:E, "11_Dia", NhatKy_ViPham!F:F, B42, NhatKy_ViPham!C:C, "T9")</f>
        <v>100</v>
      </c>
      <c r="AA42" s="6">
        <f>100 + SUMIFS(NhatKy_ViPham!J:J, NhatKy_ViPham!E:E, "11_Dia", NhatKy_ViPham!F:F, B42, NhatKy_ViPham!C:C, "T10") - SUMIFS(NhatKy_ViPham!K:K, NhatKy_ViPham!E:E, "11_Dia", NhatKy_ViPham!F:F, B42, NhatKy_ViPham!C:C, "T10")</f>
        <v>100</v>
      </c>
      <c r="AB42" s="6">
        <f>100 + SUMIFS(NhatKy_ViPham!J:J, NhatKy_ViPham!E:E, "11_Dia", NhatKy_ViPham!F:F, B42, NhatKy_ViPham!C:C, "T11") - SUMIFS(NhatKy_ViPham!K:K, NhatKy_ViPham!E:E, "11_Dia", NhatKy_ViPham!F:F, B42, NhatKy_ViPham!C:C, "T11")</f>
        <v>100</v>
      </c>
      <c r="AC42" s="6">
        <f>100 + SUMIFS(NhatKy_ViPham!J:J, NhatKy_ViPham!E:E, "11_Dia", NhatKy_ViPham!F:F, B42, NhatKy_ViPham!C:C, "T12") - SUMIFS(NhatKy_ViPham!K:K, NhatKy_ViPham!E:E, "11_Dia", NhatKy_ViPham!F:F, B42, NhatKy_ViPham!C:C, "T12")</f>
        <v>100</v>
      </c>
      <c r="AD42" s="6">
        <f>100 + SUMIFS(NhatKy_ViPham!J:J, NhatKy_ViPham!E:E, "11_Dia", NhatKy_ViPham!F:F, B42, NhatKy_ViPham!C:C, "T13") - SUMIFS(NhatKy_ViPham!K:K, NhatKy_ViPham!E:E, "11_Dia", NhatKy_ViPham!F:F, B42, NhatKy_ViPham!C:C, "T13")</f>
        <v>100</v>
      </c>
      <c r="AE42" s="6">
        <f>100 + SUMIFS(NhatKy_ViPham!J:J, NhatKy_ViPham!E:E, "11_Dia", NhatKy_ViPham!F:F, B42, NhatKy_ViPham!C:C, "T14") - SUMIFS(NhatKy_ViPham!K:K, NhatKy_ViPham!E:E, "11_Dia", NhatKy_ViPham!F:F, B42, NhatKy_ViPham!C:C, "T14")</f>
        <v>100</v>
      </c>
      <c r="AF42" s="6">
        <f>100 + SUMIFS(NhatKy_ViPham!J:J, NhatKy_ViPham!E:E, "11_Dia", NhatKy_ViPham!F:F, B42, NhatKy_ViPham!C:C, "T15") - SUMIFS(NhatKy_ViPham!K:K, NhatKy_ViPham!E:E, "11_Dia", NhatKy_ViPham!F:F, B42, NhatKy_ViPham!C:C, "T15")</f>
        <v>100</v>
      </c>
      <c r="AG42" s="6">
        <f>100 + SUMIFS(NhatKy_ViPham!J:J, NhatKy_ViPham!E:E, "11_Dia", NhatKy_ViPham!F:F, B42, NhatKy_ViPham!C:C, "T16") - SUMIFS(NhatKy_ViPham!K:K, NhatKy_ViPham!E:E, "11_Dia", NhatKy_ViPham!F:F, B42, NhatKy_ViPham!C:C, "T16")</f>
        <v>100</v>
      </c>
      <c r="AH42" s="6">
        <f>100 + SUMIFS(NhatKy_ViPham!J:J, NhatKy_ViPham!E:E, "11_Dia", NhatKy_ViPham!F:F, B42, NhatKy_ViPham!C:C, "T17") - SUMIFS(NhatKy_ViPham!K:K, NhatKy_ViPham!E:E, "11_Dia", NhatKy_ViPham!F:F, B42, NhatKy_ViPham!C:C, "T17")</f>
        <v>100</v>
      </c>
      <c r="AI42" s="6">
        <f>100 + SUMIFS(NhatKy_ViPham!J:J, NhatKy_ViPham!E:E, "11_Dia", NhatKy_ViPham!F:F, B42, NhatKy_ViPham!C:C, "T18") - SUMIFS(NhatKy_ViPham!K:K, NhatKy_ViPham!E:E, "11_Dia", NhatKy_ViPham!F:F, B42, NhatKy_ViPham!C:C, "T18")</f>
        <v>100</v>
      </c>
      <c r="AJ42" s="6">
        <f>100 + SUMIFS(NhatKy_ViPham!J:J, NhatKy_ViPham!E:E, "11_Dia", NhatKy_ViPham!F:F, B42, NhatKy_ViPham!C:C, "T19") - SUMIFS(NhatKy_ViPham!K:K, NhatKy_ViPham!E:E, "11_Dia", NhatKy_ViPham!F:F, B42, NhatKy_ViPham!C:C, "T19")</f>
        <v>100</v>
      </c>
      <c r="AK42" s="6">
        <f>100 + SUMIFS(NhatKy_ViPham!J:J, NhatKy_ViPham!E:E, "11_Dia", NhatKy_ViPham!F:F, B42, NhatKy_ViPham!C:C, "T20") - SUMIFS(NhatKy_ViPham!K:K, NhatKy_ViPham!E:E, "11_Dia", NhatKy_ViPham!F:F, B42, NhatKy_ViPham!C:C, "T20")</f>
        <v>100</v>
      </c>
      <c r="AL42" s="6">
        <f>100 + SUMIFS(NhatKy_ViPham!J:J, NhatKy_ViPham!E:E, "11_Dia", NhatKy_ViPham!F:F, B42, NhatKy_ViPham!C:C, "T21") - SUMIFS(NhatKy_ViPham!K:K, NhatKy_ViPham!E:E, "11_Dia", NhatKy_ViPham!F:F, B42, NhatKy_ViPham!C:C, "T21")</f>
        <v>100</v>
      </c>
      <c r="AM42" s="6">
        <f>100 + SUMIFS(NhatKy_ViPham!J:J, NhatKy_ViPham!E:E, "11_Dia", NhatKy_ViPham!F:F, B42, NhatKy_ViPham!C:C, "T22") - SUMIFS(NhatKy_ViPham!K:K, NhatKy_ViPham!E:E, "11_Dia", NhatKy_ViPham!F:F, B42, NhatKy_ViPham!C:C, "T22")</f>
        <v>100</v>
      </c>
      <c r="AN42" s="6">
        <f>100 + SUMIFS(NhatKy_ViPham!J:J, NhatKy_ViPham!E:E, "11_Dia", NhatKy_ViPham!F:F, B42, NhatKy_ViPham!C:C, "T23") - SUMIFS(NhatKy_ViPham!K:K, NhatKy_ViPham!E:E, "11_Dia", NhatKy_ViPham!F:F, B42, NhatKy_ViPham!C:C, "T23")</f>
        <v>100</v>
      </c>
      <c r="AO42" s="6">
        <f>100 + SUMIFS(NhatKy_ViPham!J:J, NhatKy_ViPham!E:E, "11_Dia", NhatKy_ViPham!F:F, B42, NhatKy_ViPham!C:C, "T24") - SUMIFS(NhatKy_ViPham!K:K, NhatKy_ViPham!E:E, "11_Dia", NhatKy_ViPham!F:F, B42, NhatKy_ViPham!C:C, "T24")</f>
        <v>100</v>
      </c>
      <c r="AP42" s="6">
        <f>100 + SUMIFS(NhatKy_ViPham!J:J, NhatKy_ViPham!E:E, "11_Dia", NhatKy_ViPham!F:F, B42, NhatKy_ViPham!C:C, "T25") - SUMIFS(NhatKy_ViPham!K:K, NhatKy_ViPham!E:E, "11_Dia", NhatKy_ViPham!F:F, B42, NhatKy_ViPham!C:C, "T25")</f>
        <v>100</v>
      </c>
      <c r="AQ42" s="6">
        <f>100 + SUMIFS(NhatKy_ViPham!J:J, NhatKy_ViPham!E:E, "11_Dia", NhatKy_ViPham!F:F, B42, NhatKy_ViPham!C:C, "T26") - SUMIFS(NhatKy_ViPham!K:K, NhatKy_ViPham!E:E, "11_Dia", NhatKy_ViPham!F:F, B42, NhatKy_ViPham!C:C, "T26")</f>
        <v>100</v>
      </c>
      <c r="AR42" s="6">
        <f>100 + SUMIFS(NhatKy_ViPham!J:J, NhatKy_ViPham!E:E, "11_Dia", NhatKy_ViPham!F:F, B42, NhatKy_ViPham!C:C, "T27") - SUMIFS(NhatKy_ViPham!K:K, NhatKy_ViPham!E:E, "11_Dia", NhatKy_ViPham!F:F, B42, NhatKy_ViPham!C:C, "T27")</f>
        <v>100</v>
      </c>
      <c r="AS42" s="6">
        <f>100 + SUMIFS(NhatKy_ViPham!J:J, NhatKy_ViPham!E:E, "11_Dia", NhatKy_ViPham!F:F, B42, NhatKy_ViPham!C:C, "T28") - SUMIFS(NhatKy_ViPham!K:K, NhatKy_ViPham!E:E, "11_Dia", NhatKy_ViPham!F:F, B42, NhatKy_ViPham!C:C, "T28")</f>
        <v>100</v>
      </c>
      <c r="AT42" s="6">
        <f>100 + SUMIFS(NhatKy_ViPham!J:J, NhatKy_ViPham!E:E, "11_Dia", NhatKy_ViPham!F:F, B42, NhatKy_ViPham!C:C, "T29") - SUMIFS(NhatKy_ViPham!K:K, NhatKy_ViPham!E:E, "11_Dia", NhatKy_ViPham!F:F, B42, NhatKy_ViPham!C:C, "T29")</f>
        <v>100</v>
      </c>
      <c r="AU42" s="6">
        <f>100 + SUMIFS(NhatKy_ViPham!J:J, NhatKy_ViPham!E:E, "11_Dia", NhatKy_ViPham!F:F, B42, NhatKy_ViPham!C:C, "T30") - SUMIFS(NhatKy_ViPham!K:K, NhatKy_ViPham!E:E, "11_Dia", NhatKy_ViPham!F:F, B42, NhatKy_ViPham!C:C, "T30")</f>
        <v>100</v>
      </c>
      <c r="AV42" s="6">
        <f>100 + SUMIFS(NhatKy_ViPham!J:J, NhatKy_ViPham!E:E, "11_Dia", NhatKy_ViPham!F:F, B42, NhatKy_ViPham!C:C, "T31") - SUMIFS(NhatKy_ViPham!K:K, NhatKy_ViPham!E:E, "11_Dia", NhatKy_ViPham!F:F, B42, NhatKy_ViPham!C:C, "T31")</f>
        <v>100</v>
      </c>
      <c r="AW42" s="6">
        <f>100 + SUMIFS(NhatKy_ViPham!J:J, NhatKy_ViPham!E:E, "11_Dia", NhatKy_ViPham!F:F, B42, NhatKy_ViPham!C:C, "T32") - SUMIFS(NhatKy_ViPham!K:K, NhatKy_ViPham!E:E, "11_Dia", NhatKy_ViPham!F:F, B42, NhatKy_ViPham!C:C, "T32")</f>
        <v>100</v>
      </c>
      <c r="AX42" s="6">
        <f>100 + SUMIFS(NhatKy_ViPham!J:J, NhatKy_ViPham!E:E, "11_Dia", NhatKy_ViPham!F:F, B42, NhatKy_ViPham!C:C, "T33") - SUMIFS(NhatKy_ViPham!K:K, NhatKy_ViPham!E:E, "11_Dia", NhatKy_ViPham!F:F, B42, NhatKy_ViPham!C:C, "T33")</f>
        <v>100</v>
      </c>
      <c r="AY42" s="6">
        <f>100 + SUMIFS(NhatKy_ViPham!J:J, NhatKy_ViPham!E:E, "11_Dia", NhatKy_ViPham!F:F, B42, NhatKy_ViPham!C:C, "T34") - SUMIFS(NhatKy_ViPham!K:K, NhatKy_ViPham!E:E, "11_Dia", NhatKy_ViPham!F:F, B42, NhatKy_ViPham!C:C, "T34")</f>
        <v>100</v>
      </c>
      <c r="AZ42" s="6">
        <f>100 + SUMIFS(NhatKy_ViPham!J:J, NhatKy_ViPham!E:E, "11_Dia", NhatKy_ViPham!F:F, B42, NhatKy_ViPham!C:C, "T35") - SUMIFS(NhatKy_ViPham!K:K, NhatKy_ViPham!E:E, "11_Dia", NhatKy_ViPham!F:F, B42, NhatKy_ViPham!C:C, "T35")</f>
        <v>100</v>
      </c>
      <c r="BA42" s="12">
        <f t="shared" si="0"/>
        <v>100</v>
      </c>
      <c r="BB42" s="11" t="s">
        <v>430</v>
      </c>
      <c r="BC42" s="16" t="str">
        <f t="shared" si="1"/>
        <v>Tốt</v>
      </c>
      <c r="BD42" s="15" t="str">
        <f t="shared" si="2"/>
        <v>🟢 BÌNH THƯỜNG</v>
      </c>
    </row>
  </sheetData>
  <mergeCells count="42">
    <mergeCell ref="A4:B4"/>
    <mergeCell ref="G4:H4"/>
    <mergeCell ref="BB7:BB8"/>
    <mergeCell ref="I4:J4"/>
    <mergeCell ref="BD7:BD8"/>
    <mergeCell ref="B7:B8"/>
    <mergeCell ref="F7:F8"/>
    <mergeCell ref="L7:L8"/>
    <mergeCell ref="K4:L4"/>
    <mergeCell ref="N7:N8"/>
    <mergeCell ref="BC7:BC8"/>
    <mergeCell ref="C4:D4"/>
    <mergeCell ref="AX7:AZ7"/>
    <mergeCell ref="E4:F4"/>
    <mergeCell ref="D7:D8"/>
    <mergeCell ref="AT7:AW7"/>
    <mergeCell ref="AH7:AK7"/>
    <mergeCell ref="BA7:BA8"/>
    <mergeCell ref="M7:M8"/>
    <mergeCell ref="AP7:AS7"/>
    <mergeCell ref="AL7:AO7"/>
    <mergeCell ref="O7:O8"/>
    <mergeCell ref="Q7:Q8"/>
    <mergeCell ref="R7:U7"/>
    <mergeCell ref="Z7:AC7"/>
    <mergeCell ref="V7:Y7"/>
    <mergeCell ref="P7:P8"/>
    <mergeCell ref="A7:A8"/>
    <mergeCell ref="G7:G8"/>
    <mergeCell ref="I7:I8"/>
    <mergeCell ref="A5:B5"/>
    <mergeCell ref="AD7:AG7"/>
    <mergeCell ref="I5:J5"/>
    <mergeCell ref="E7:E8"/>
    <mergeCell ref="K7:K8"/>
    <mergeCell ref="E5:F5"/>
    <mergeCell ref="K5:L5"/>
    <mergeCell ref="H7:H8"/>
    <mergeCell ref="J7:J8"/>
    <mergeCell ref="G5:H5"/>
    <mergeCell ref="C7:C8"/>
    <mergeCell ref="C5:D5"/>
  </mergeCells>
  <dataValidations count="1">
    <dataValidation type="list" allowBlank="1" sqref="E9:E42 BB9:BB42" xr:uid="{00000000-0002-0000-2200-000000000000}">
      <formula1>"Không,Có"</formula1>
    </dataValidation>
  </dataValidations>
  <hyperlinks>
    <hyperlink ref="AX1" location="'TOC_HuongDan'!A1" display="🏠 về Mục Lục" xr:uid="{00000000-0004-0000-2200-000000000000}"/>
    <hyperlink ref="AX2" location="'NhatKy_ViPham'!A4" display="📋 Nhật Ký Vi Phạm Lớp 11_Dia" xr:uid="{00000000-0004-0000-2200-000001000000}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BD43"/>
  <sheetViews>
    <sheetView showGridLines="0" workbookViewId="0"/>
  </sheetViews>
  <sheetFormatPr defaultRowHeight="15" x14ac:dyDescent="0.25"/>
  <cols>
    <col min="1" max="1" width="6" customWidth="1"/>
    <col min="2" max="2" width="25" customWidth="1"/>
    <col min="3" max="3" width="12" customWidth="1"/>
    <col min="4" max="5" width="10" customWidth="1"/>
    <col min="6" max="17" width="16" customWidth="1"/>
    <col min="18" max="52" width="7" customWidth="1"/>
    <col min="53" max="55" width="14" customWidth="1"/>
    <col min="56" max="56" width="22" customWidth="1"/>
  </cols>
  <sheetData>
    <row r="1" spans="1:56" ht="21" x14ac:dyDescent="0.35">
      <c r="A1" s="1" t="s">
        <v>2028</v>
      </c>
      <c r="AX1" s="8" t="s">
        <v>358</v>
      </c>
    </row>
    <row r="2" spans="1:56" x14ac:dyDescent="0.25">
      <c r="A2" s="2" t="s">
        <v>2029</v>
      </c>
      <c r="AX2" s="8" t="s">
        <v>2030</v>
      </c>
    </row>
    <row r="4" spans="1:56" x14ac:dyDescent="0.25">
      <c r="A4" s="55" t="s">
        <v>361</v>
      </c>
      <c r="B4" s="50"/>
      <c r="C4" s="55" t="s">
        <v>362</v>
      </c>
      <c r="D4" s="50"/>
      <c r="E4" s="55" t="s">
        <v>363</v>
      </c>
      <c r="F4" s="50"/>
      <c r="G4" s="55" t="s">
        <v>364</v>
      </c>
      <c r="H4" s="50"/>
      <c r="I4" s="55" t="s">
        <v>365</v>
      </c>
      <c r="J4" s="50"/>
      <c r="K4" s="55" t="s">
        <v>366</v>
      </c>
      <c r="L4" s="50"/>
    </row>
    <row r="5" spans="1:56" x14ac:dyDescent="0.25">
      <c r="A5" s="49">
        <f>COUNTA(A9:A43)</f>
        <v>35</v>
      </c>
      <c r="B5" s="50"/>
      <c r="C5" s="53">
        <f>COUNTIF(BC9:BC43, "Tốt")</f>
        <v>35</v>
      </c>
      <c r="D5" s="50"/>
      <c r="E5" s="49">
        <f>COUNTIF(BC9:BC43, "Khá")</f>
        <v>0</v>
      </c>
      <c r="F5" s="50"/>
      <c r="G5" s="49">
        <f>COUNTIF(BC9:BC43, "Đạt")</f>
        <v>0</v>
      </c>
      <c r="H5" s="50"/>
      <c r="I5" s="52">
        <f>COUNTIF(BC9:BC43, "Chưa đạt")</f>
        <v>0</v>
      </c>
      <c r="J5" s="50"/>
      <c r="K5" s="53">
        <f>ROUND(AVERAGE(BA9:BA43), 1)</f>
        <v>100</v>
      </c>
      <c r="L5" s="50"/>
    </row>
    <row r="7" spans="1:56" x14ac:dyDescent="0.25">
      <c r="A7" s="46" t="s">
        <v>3</v>
      </c>
      <c r="B7" s="46" t="s">
        <v>303</v>
      </c>
      <c r="C7" s="46" t="s">
        <v>367</v>
      </c>
      <c r="D7" s="46" t="s">
        <v>368</v>
      </c>
      <c r="E7" s="46" t="s">
        <v>369</v>
      </c>
      <c r="F7" s="48" t="s">
        <v>370</v>
      </c>
      <c r="G7" s="48" t="s">
        <v>371</v>
      </c>
      <c r="H7" s="48" t="s">
        <v>372</v>
      </c>
      <c r="I7" s="48" t="s">
        <v>373</v>
      </c>
      <c r="J7" s="48" t="s">
        <v>374</v>
      </c>
      <c r="K7" s="48" t="s">
        <v>375</v>
      </c>
      <c r="L7" s="48" t="s">
        <v>376</v>
      </c>
      <c r="M7" s="48" t="s">
        <v>377</v>
      </c>
      <c r="N7" s="48" t="s">
        <v>378</v>
      </c>
      <c r="O7" s="48" t="s">
        <v>379</v>
      </c>
      <c r="P7" s="54" t="s">
        <v>380</v>
      </c>
      <c r="Q7" s="48" t="s">
        <v>381</v>
      </c>
      <c r="R7" s="46" t="s">
        <v>382</v>
      </c>
      <c r="S7" s="51"/>
      <c r="T7" s="51"/>
      <c r="U7" s="51"/>
      <c r="V7" s="46" t="s">
        <v>383</v>
      </c>
      <c r="W7" s="51"/>
      <c r="X7" s="51"/>
      <c r="Y7" s="51"/>
      <c r="Z7" s="46" t="s">
        <v>384</v>
      </c>
      <c r="AA7" s="51"/>
      <c r="AB7" s="51"/>
      <c r="AC7" s="51"/>
      <c r="AD7" s="46" t="s">
        <v>385</v>
      </c>
      <c r="AE7" s="51"/>
      <c r="AF7" s="51"/>
      <c r="AG7" s="51"/>
      <c r="AH7" s="46" t="s">
        <v>386</v>
      </c>
      <c r="AI7" s="51"/>
      <c r="AJ7" s="51"/>
      <c r="AK7" s="51"/>
      <c r="AL7" s="46" t="s">
        <v>387</v>
      </c>
      <c r="AM7" s="51"/>
      <c r="AN7" s="51"/>
      <c r="AO7" s="51"/>
      <c r="AP7" s="46" t="s">
        <v>388</v>
      </c>
      <c r="AQ7" s="51"/>
      <c r="AR7" s="51"/>
      <c r="AS7" s="51"/>
      <c r="AT7" s="46" t="s">
        <v>389</v>
      </c>
      <c r="AU7" s="51"/>
      <c r="AV7" s="51"/>
      <c r="AW7" s="51"/>
      <c r="AX7" s="46" t="s">
        <v>390</v>
      </c>
      <c r="AY7" s="51"/>
      <c r="AZ7" s="51"/>
      <c r="BA7" s="46" t="s">
        <v>391</v>
      </c>
      <c r="BB7" s="46" t="s">
        <v>392</v>
      </c>
      <c r="BC7" s="46" t="s">
        <v>393</v>
      </c>
      <c r="BD7" s="46" t="s">
        <v>394</v>
      </c>
    </row>
    <row r="8" spans="1:56" x14ac:dyDescent="0.25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9" t="s">
        <v>311</v>
      </c>
      <c r="S8" s="9" t="s">
        <v>348</v>
      </c>
      <c r="T8" s="9" t="s">
        <v>395</v>
      </c>
      <c r="U8" s="9" t="s">
        <v>396</v>
      </c>
      <c r="V8" s="9" t="s">
        <v>397</v>
      </c>
      <c r="W8" s="9" t="s">
        <v>398</v>
      </c>
      <c r="X8" s="9" t="s">
        <v>399</v>
      </c>
      <c r="Y8" s="9" t="s">
        <v>400</v>
      </c>
      <c r="Z8" s="9" t="s">
        <v>401</v>
      </c>
      <c r="AA8" s="9" t="s">
        <v>402</v>
      </c>
      <c r="AB8" s="9" t="s">
        <v>403</v>
      </c>
      <c r="AC8" s="9" t="s">
        <v>404</v>
      </c>
      <c r="AD8" s="9" t="s">
        <v>405</v>
      </c>
      <c r="AE8" s="9" t="s">
        <v>406</v>
      </c>
      <c r="AF8" s="9" t="s">
        <v>407</v>
      </c>
      <c r="AG8" s="9" t="s">
        <v>408</v>
      </c>
      <c r="AH8" s="9" t="s">
        <v>409</v>
      </c>
      <c r="AI8" s="9" t="s">
        <v>410</v>
      </c>
      <c r="AJ8" s="9" t="s">
        <v>411</v>
      </c>
      <c r="AK8" s="9" t="s">
        <v>412</v>
      </c>
      <c r="AL8" s="9" t="s">
        <v>413</v>
      </c>
      <c r="AM8" s="9" t="s">
        <v>414</v>
      </c>
      <c r="AN8" s="9" t="s">
        <v>415</v>
      </c>
      <c r="AO8" s="9" t="s">
        <v>416</v>
      </c>
      <c r="AP8" s="9" t="s">
        <v>417</v>
      </c>
      <c r="AQ8" s="9" t="s">
        <v>418</v>
      </c>
      <c r="AR8" s="9" t="s">
        <v>419</v>
      </c>
      <c r="AS8" s="9" t="s">
        <v>420</v>
      </c>
      <c r="AT8" s="9" t="s">
        <v>421</v>
      </c>
      <c r="AU8" s="9" t="s">
        <v>422</v>
      </c>
      <c r="AV8" s="9" t="s">
        <v>423</v>
      </c>
      <c r="AW8" s="9" t="s">
        <v>424</v>
      </c>
      <c r="AX8" s="9" t="s">
        <v>425</v>
      </c>
      <c r="AY8" s="9" t="s">
        <v>426</v>
      </c>
      <c r="AZ8" s="9" t="s">
        <v>427</v>
      </c>
      <c r="BA8" s="47"/>
      <c r="BB8" s="47"/>
      <c r="BC8" s="47"/>
      <c r="BD8" s="47"/>
    </row>
    <row r="9" spans="1:56" x14ac:dyDescent="0.25">
      <c r="A9" s="4">
        <v>1</v>
      </c>
      <c r="B9" s="10" t="s">
        <v>2031</v>
      </c>
      <c r="C9" s="4" t="s">
        <v>1367</v>
      </c>
      <c r="D9" s="4" t="s">
        <v>435</v>
      </c>
      <c r="E9" s="11" t="s">
        <v>430</v>
      </c>
      <c r="F9" s="7">
        <f>SUMIFS(NhatKy_ViPham!K:K, NhatKy_ViPham!E:E, "11_Anh_A", NhatKy_ViPham!F:F, B9, NhatKy_ViPham!H:H, "L01")</f>
        <v>0</v>
      </c>
      <c r="G9" s="7">
        <f>SUMIFS(NhatKy_ViPham!K:K, NhatKy_ViPham!E:E, "11_Anh_A", NhatKy_ViPham!F:F, B9, NhatKy_ViPham!H:H, "L02")</f>
        <v>0</v>
      </c>
      <c r="H9" s="7">
        <f>SUMIFS(NhatKy_ViPham!K:K, NhatKy_ViPham!E:E, "11_Anh_A", NhatKy_ViPham!F:F, B9, NhatKy_ViPham!H:H, "L03")</f>
        <v>0</v>
      </c>
      <c r="I9" s="7">
        <f>SUMIFS(NhatKy_ViPham!K:K, NhatKy_ViPham!E:E, "11_Anh_A", NhatKy_ViPham!F:F, B9, NhatKy_ViPham!H:H, "L04")</f>
        <v>0</v>
      </c>
      <c r="J9" s="7">
        <f>SUMIFS(NhatKy_ViPham!K:K, NhatKy_ViPham!E:E, "11_Anh_A", NhatKy_ViPham!F:F, B9, NhatKy_ViPham!H:H, "L05")</f>
        <v>0</v>
      </c>
      <c r="K9" s="7">
        <f>SUMIFS(NhatKy_ViPham!K:K, NhatKy_ViPham!E:E, "11_Anh_A", NhatKy_ViPham!F:F, B9, NhatKy_ViPham!H:H, "L06")</f>
        <v>0</v>
      </c>
      <c r="L9" s="7">
        <f>SUMIFS(NhatKy_ViPham!K:K, NhatKy_ViPham!E:E, "11_Anh_A", NhatKy_ViPham!F:F, B9, NhatKy_ViPham!H:H, "L07")</f>
        <v>0</v>
      </c>
      <c r="M9" s="7">
        <f>SUMIFS(NhatKy_ViPham!K:K, NhatKy_ViPham!E:E, "11_Anh_A", NhatKy_ViPham!F:F, B9, NhatKy_ViPham!H:H, "L08")</f>
        <v>0</v>
      </c>
      <c r="N9" s="7">
        <f>SUMIFS(NhatKy_ViPham!K:K, NhatKy_ViPham!E:E, "11_Anh_A", NhatKy_ViPham!F:F, B9, NhatKy_ViPham!H:H, "L09")</f>
        <v>0</v>
      </c>
      <c r="O9" s="7">
        <f>SUMIFS(NhatKy_ViPham!K:K, NhatKy_ViPham!E:E, "11_Anh_A", NhatKy_ViPham!F:F, B9, NhatKy_ViPham!H:H, "L10")</f>
        <v>0</v>
      </c>
      <c r="P9" s="12">
        <f>SUMIFS(NhatKy_ViPham!J:J, NhatKy_ViPham!E:E, "11_Anh_A", NhatKy_ViPham!F:F, B9)</f>
        <v>0</v>
      </c>
      <c r="Q9" s="13">
        <f>SUMIFS(NhatKy_ViPham!K:K, NhatKy_ViPham!E:E, "11_Anh_A", NhatKy_ViPham!F:F, B9)</f>
        <v>0</v>
      </c>
      <c r="R9" s="7">
        <f>100 + SUMIFS(NhatKy_ViPham!J:J, NhatKy_ViPham!E:E, "11_Anh_A", NhatKy_ViPham!F:F, B9, NhatKy_ViPham!C:C, "T1") - SUMIFS(NhatKy_ViPham!K:K, NhatKy_ViPham!E:E, "11_Anh_A", NhatKy_ViPham!F:F, B9, NhatKy_ViPham!C:C, "T1")</f>
        <v>100</v>
      </c>
      <c r="S9" s="7">
        <f>100 + SUMIFS(NhatKy_ViPham!J:J, NhatKy_ViPham!E:E, "11_Anh_A", NhatKy_ViPham!F:F, B9, NhatKy_ViPham!C:C, "T2") - SUMIFS(NhatKy_ViPham!K:K, NhatKy_ViPham!E:E, "11_Anh_A", NhatKy_ViPham!F:F, B9, NhatKy_ViPham!C:C, "T2")</f>
        <v>100</v>
      </c>
      <c r="T9" s="7">
        <f>100 + SUMIFS(NhatKy_ViPham!J:J, NhatKy_ViPham!E:E, "11_Anh_A", NhatKy_ViPham!F:F, B9, NhatKy_ViPham!C:C, "T3") - SUMIFS(NhatKy_ViPham!K:K, NhatKy_ViPham!E:E, "11_Anh_A", NhatKy_ViPham!F:F, B9, NhatKy_ViPham!C:C, "T3")</f>
        <v>100</v>
      </c>
      <c r="U9" s="7">
        <f>100 + SUMIFS(NhatKy_ViPham!J:J, NhatKy_ViPham!E:E, "11_Anh_A", NhatKy_ViPham!F:F, B9, NhatKy_ViPham!C:C, "T4") - SUMIFS(NhatKy_ViPham!K:K, NhatKy_ViPham!E:E, "11_Anh_A", NhatKy_ViPham!F:F, B9, NhatKy_ViPham!C:C, "T4")</f>
        <v>100</v>
      </c>
      <c r="V9" s="7">
        <f>100 + SUMIFS(NhatKy_ViPham!J:J, NhatKy_ViPham!E:E, "11_Anh_A", NhatKy_ViPham!F:F, B9, NhatKy_ViPham!C:C, "T5") - SUMIFS(NhatKy_ViPham!K:K, NhatKy_ViPham!E:E, "11_Anh_A", NhatKy_ViPham!F:F, B9, NhatKy_ViPham!C:C, "T5")</f>
        <v>100</v>
      </c>
      <c r="W9" s="7">
        <f>100 + SUMIFS(NhatKy_ViPham!J:J, NhatKy_ViPham!E:E, "11_Anh_A", NhatKy_ViPham!F:F, B9, NhatKy_ViPham!C:C, "T6") - SUMIFS(NhatKy_ViPham!K:K, NhatKy_ViPham!E:E, "11_Anh_A", NhatKy_ViPham!F:F, B9, NhatKy_ViPham!C:C, "T6")</f>
        <v>100</v>
      </c>
      <c r="X9" s="7">
        <f>100 + SUMIFS(NhatKy_ViPham!J:J, NhatKy_ViPham!E:E, "11_Anh_A", NhatKy_ViPham!F:F, B9, NhatKy_ViPham!C:C, "T7") - SUMIFS(NhatKy_ViPham!K:K, NhatKy_ViPham!E:E, "11_Anh_A", NhatKy_ViPham!F:F, B9, NhatKy_ViPham!C:C, "T7")</f>
        <v>100</v>
      </c>
      <c r="Y9" s="7">
        <f>100 + SUMIFS(NhatKy_ViPham!J:J, NhatKy_ViPham!E:E, "11_Anh_A", NhatKy_ViPham!F:F, B9, NhatKy_ViPham!C:C, "T8") - SUMIFS(NhatKy_ViPham!K:K, NhatKy_ViPham!E:E, "11_Anh_A", NhatKy_ViPham!F:F, B9, NhatKy_ViPham!C:C, "T8")</f>
        <v>100</v>
      </c>
      <c r="Z9" s="7">
        <f>100 + SUMIFS(NhatKy_ViPham!J:J, NhatKy_ViPham!E:E, "11_Anh_A", NhatKy_ViPham!F:F, B9, NhatKy_ViPham!C:C, "T9") - SUMIFS(NhatKy_ViPham!K:K, NhatKy_ViPham!E:E, "11_Anh_A", NhatKy_ViPham!F:F, B9, NhatKy_ViPham!C:C, "T9")</f>
        <v>100</v>
      </c>
      <c r="AA9" s="7">
        <f>100 + SUMIFS(NhatKy_ViPham!J:J, NhatKy_ViPham!E:E, "11_Anh_A", NhatKy_ViPham!F:F, B9, NhatKy_ViPham!C:C, "T10") - SUMIFS(NhatKy_ViPham!K:K, NhatKy_ViPham!E:E, "11_Anh_A", NhatKy_ViPham!F:F, B9, NhatKy_ViPham!C:C, "T10")</f>
        <v>100</v>
      </c>
      <c r="AB9" s="7">
        <f>100 + SUMIFS(NhatKy_ViPham!J:J, NhatKy_ViPham!E:E, "11_Anh_A", NhatKy_ViPham!F:F, B9, NhatKy_ViPham!C:C, "T11") - SUMIFS(NhatKy_ViPham!K:K, NhatKy_ViPham!E:E, "11_Anh_A", NhatKy_ViPham!F:F, B9, NhatKy_ViPham!C:C, "T11")</f>
        <v>100</v>
      </c>
      <c r="AC9" s="7">
        <f>100 + SUMIFS(NhatKy_ViPham!J:J, NhatKy_ViPham!E:E, "11_Anh_A", NhatKy_ViPham!F:F, B9, NhatKy_ViPham!C:C, "T12") - SUMIFS(NhatKy_ViPham!K:K, NhatKy_ViPham!E:E, "11_Anh_A", NhatKy_ViPham!F:F, B9, NhatKy_ViPham!C:C, "T12")</f>
        <v>100</v>
      </c>
      <c r="AD9" s="7">
        <f>100 + SUMIFS(NhatKy_ViPham!J:J, NhatKy_ViPham!E:E, "11_Anh_A", NhatKy_ViPham!F:F, B9, NhatKy_ViPham!C:C, "T13") - SUMIFS(NhatKy_ViPham!K:K, NhatKy_ViPham!E:E, "11_Anh_A", NhatKy_ViPham!F:F, B9, NhatKy_ViPham!C:C, "T13")</f>
        <v>100</v>
      </c>
      <c r="AE9" s="7">
        <f>100 + SUMIFS(NhatKy_ViPham!J:J, NhatKy_ViPham!E:E, "11_Anh_A", NhatKy_ViPham!F:F, B9, NhatKy_ViPham!C:C, "T14") - SUMIFS(NhatKy_ViPham!K:K, NhatKy_ViPham!E:E, "11_Anh_A", NhatKy_ViPham!F:F, B9, NhatKy_ViPham!C:C, "T14")</f>
        <v>100</v>
      </c>
      <c r="AF9" s="7">
        <f>100 + SUMIFS(NhatKy_ViPham!J:J, NhatKy_ViPham!E:E, "11_Anh_A", NhatKy_ViPham!F:F, B9, NhatKy_ViPham!C:C, "T15") - SUMIFS(NhatKy_ViPham!K:K, NhatKy_ViPham!E:E, "11_Anh_A", NhatKy_ViPham!F:F, B9, NhatKy_ViPham!C:C, "T15")</f>
        <v>100</v>
      </c>
      <c r="AG9" s="7">
        <f>100 + SUMIFS(NhatKy_ViPham!J:J, NhatKy_ViPham!E:E, "11_Anh_A", NhatKy_ViPham!F:F, B9, NhatKy_ViPham!C:C, "T16") - SUMIFS(NhatKy_ViPham!K:K, NhatKy_ViPham!E:E, "11_Anh_A", NhatKy_ViPham!F:F, B9, NhatKy_ViPham!C:C, "T16")</f>
        <v>100</v>
      </c>
      <c r="AH9" s="7">
        <f>100 + SUMIFS(NhatKy_ViPham!J:J, NhatKy_ViPham!E:E, "11_Anh_A", NhatKy_ViPham!F:F, B9, NhatKy_ViPham!C:C, "T17") - SUMIFS(NhatKy_ViPham!K:K, NhatKy_ViPham!E:E, "11_Anh_A", NhatKy_ViPham!F:F, B9, NhatKy_ViPham!C:C, "T17")</f>
        <v>100</v>
      </c>
      <c r="AI9" s="7">
        <f>100 + SUMIFS(NhatKy_ViPham!J:J, NhatKy_ViPham!E:E, "11_Anh_A", NhatKy_ViPham!F:F, B9, NhatKy_ViPham!C:C, "T18") - SUMIFS(NhatKy_ViPham!K:K, NhatKy_ViPham!E:E, "11_Anh_A", NhatKy_ViPham!F:F, B9, NhatKy_ViPham!C:C, "T18")</f>
        <v>100</v>
      </c>
      <c r="AJ9" s="7">
        <f>100 + SUMIFS(NhatKy_ViPham!J:J, NhatKy_ViPham!E:E, "11_Anh_A", NhatKy_ViPham!F:F, B9, NhatKy_ViPham!C:C, "T19") - SUMIFS(NhatKy_ViPham!K:K, NhatKy_ViPham!E:E, "11_Anh_A", NhatKy_ViPham!F:F, B9, NhatKy_ViPham!C:C, "T19")</f>
        <v>100</v>
      </c>
      <c r="AK9" s="7">
        <f>100 + SUMIFS(NhatKy_ViPham!J:J, NhatKy_ViPham!E:E, "11_Anh_A", NhatKy_ViPham!F:F, B9, NhatKy_ViPham!C:C, "T20") - SUMIFS(NhatKy_ViPham!K:K, NhatKy_ViPham!E:E, "11_Anh_A", NhatKy_ViPham!F:F, B9, NhatKy_ViPham!C:C, "T20")</f>
        <v>100</v>
      </c>
      <c r="AL9" s="7">
        <f>100 + SUMIFS(NhatKy_ViPham!J:J, NhatKy_ViPham!E:E, "11_Anh_A", NhatKy_ViPham!F:F, B9, NhatKy_ViPham!C:C, "T21") - SUMIFS(NhatKy_ViPham!K:K, NhatKy_ViPham!E:E, "11_Anh_A", NhatKy_ViPham!F:F, B9, NhatKy_ViPham!C:C, "T21")</f>
        <v>100</v>
      </c>
      <c r="AM9" s="7">
        <f>100 + SUMIFS(NhatKy_ViPham!J:J, NhatKy_ViPham!E:E, "11_Anh_A", NhatKy_ViPham!F:F, B9, NhatKy_ViPham!C:C, "T22") - SUMIFS(NhatKy_ViPham!K:K, NhatKy_ViPham!E:E, "11_Anh_A", NhatKy_ViPham!F:F, B9, NhatKy_ViPham!C:C, "T22")</f>
        <v>100</v>
      </c>
      <c r="AN9" s="7">
        <f>100 + SUMIFS(NhatKy_ViPham!J:J, NhatKy_ViPham!E:E, "11_Anh_A", NhatKy_ViPham!F:F, B9, NhatKy_ViPham!C:C, "T23") - SUMIFS(NhatKy_ViPham!K:K, NhatKy_ViPham!E:E, "11_Anh_A", NhatKy_ViPham!F:F, B9, NhatKy_ViPham!C:C, "T23")</f>
        <v>100</v>
      </c>
      <c r="AO9" s="7">
        <f>100 + SUMIFS(NhatKy_ViPham!J:J, NhatKy_ViPham!E:E, "11_Anh_A", NhatKy_ViPham!F:F, B9, NhatKy_ViPham!C:C, "T24") - SUMIFS(NhatKy_ViPham!K:K, NhatKy_ViPham!E:E, "11_Anh_A", NhatKy_ViPham!F:F, B9, NhatKy_ViPham!C:C, "T24")</f>
        <v>100</v>
      </c>
      <c r="AP9" s="7">
        <f>100 + SUMIFS(NhatKy_ViPham!J:J, NhatKy_ViPham!E:E, "11_Anh_A", NhatKy_ViPham!F:F, B9, NhatKy_ViPham!C:C, "T25") - SUMIFS(NhatKy_ViPham!K:K, NhatKy_ViPham!E:E, "11_Anh_A", NhatKy_ViPham!F:F, B9, NhatKy_ViPham!C:C, "T25")</f>
        <v>100</v>
      </c>
      <c r="AQ9" s="7">
        <f>100 + SUMIFS(NhatKy_ViPham!J:J, NhatKy_ViPham!E:E, "11_Anh_A", NhatKy_ViPham!F:F, B9, NhatKy_ViPham!C:C, "T26") - SUMIFS(NhatKy_ViPham!K:K, NhatKy_ViPham!E:E, "11_Anh_A", NhatKy_ViPham!F:F, B9, NhatKy_ViPham!C:C, "T26")</f>
        <v>100</v>
      </c>
      <c r="AR9" s="7">
        <f>100 + SUMIFS(NhatKy_ViPham!J:J, NhatKy_ViPham!E:E, "11_Anh_A", NhatKy_ViPham!F:F, B9, NhatKy_ViPham!C:C, "T27") - SUMIFS(NhatKy_ViPham!K:K, NhatKy_ViPham!E:E, "11_Anh_A", NhatKy_ViPham!F:F, B9, NhatKy_ViPham!C:C, "T27")</f>
        <v>100</v>
      </c>
      <c r="AS9" s="7">
        <f>100 + SUMIFS(NhatKy_ViPham!J:J, NhatKy_ViPham!E:E, "11_Anh_A", NhatKy_ViPham!F:F, B9, NhatKy_ViPham!C:C, "T28") - SUMIFS(NhatKy_ViPham!K:K, NhatKy_ViPham!E:E, "11_Anh_A", NhatKy_ViPham!F:F, B9, NhatKy_ViPham!C:C, "T28")</f>
        <v>100</v>
      </c>
      <c r="AT9" s="7">
        <f>100 + SUMIFS(NhatKy_ViPham!J:J, NhatKy_ViPham!E:E, "11_Anh_A", NhatKy_ViPham!F:F, B9, NhatKy_ViPham!C:C, "T29") - SUMIFS(NhatKy_ViPham!K:K, NhatKy_ViPham!E:E, "11_Anh_A", NhatKy_ViPham!F:F, B9, NhatKy_ViPham!C:C, "T29")</f>
        <v>100</v>
      </c>
      <c r="AU9" s="7">
        <f>100 + SUMIFS(NhatKy_ViPham!J:J, NhatKy_ViPham!E:E, "11_Anh_A", NhatKy_ViPham!F:F, B9, NhatKy_ViPham!C:C, "T30") - SUMIFS(NhatKy_ViPham!K:K, NhatKy_ViPham!E:E, "11_Anh_A", NhatKy_ViPham!F:F, B9, NhatKy_ViPham!C:C, "T30")</f>
        <v>100</v>
      </c>
      <c r="AV9" s="7">
        <f>100 + SUMIFS(NhatKy_ViPham!J:J, NhatKy_ViPham!E:E, "11_Anh_A", NhatKy_ViPham!F:F, B9, NhatKy_ViPham!C:C, "T31") - SUMIFS(NhatKy_ViPham!K:K, NhatKy_ViPham!E:E, "11_Anh_A", NhatKy_ViPham!F:F, B9, NhatKy_ViPham!C:C, "T31")</f>
        <v>100</v>
      </c>
      <c r="AW9" s="7">
        <f>100 + SUMIFS(NhatKy_ViPham!J:J, NhatKy_ViPham!E:E, "11_Anh_A", NhatKy_ViPham!F:F, B9, NhatKy_ViPham!C:C, "T32") - SUMIFS(NhatKy_ViPham!K:K, NhatKy_ViPham!E:E, "11_Anh_A", NhatKy_ViPham!F:F, B9, NhatKy_ViPham!C:C, "T32")</f>
        <v>100</v>
      </c>
      <c r="AX9" s="7">
        <f>100 + SUMIFS(NhatKy_ViPham!J:J, NhatKy_ViPham!E:E, "11_Anh_A", NhatKy_ViPham!F:F, B9, NhatKy_ViPham!C:C, "T33") - SUMIFS(NhatKy_ViPham!K:K, NhatKy_ViPham!E:E, "11_Anh_A", NhatKy_ViPham!F:F, B9, NhatKy_ViPham!C:C, "T33")</f>
        <v>100</v>
      </c>
      <c r="AY9" s="7">
        <f>100 + SUMIFS(NhatKy_ViPham!J:J, NhatKy_ViPham!E:E, "11_Anh_A", NhatKy_ViPham!F:F, B9, NhatKy_ViPham!C:C, "T34") - SUMIFS(NhatKy_ViPham!K:K, NhatKy_ViPham!E:E, "11_Anh_A", NhatKy_ViPham!F:F, B9, NhatKy_ViPham!C:C, "T34")</f>
        <v>100</v>
      </c>
      <c r="AZ9" s="7">
        <f>100 + SUMIFS(NhatKy_ViPham!J:J, NhatKy_ViPham!E:E, "11_Anh_A", NhatKy_ViPham!F:F, B9, NhatKy_ViPham!C:C, "T35") - SUMIFS(NhatKy_ViPham!K:K, NhatKy_ViPham!E:E, "11_Anh_A", NhatKy_ViPham!F:F, B9, NhatKy_ViPham!C:C, "T35")</f>
        <v>100</v>
      </c>
      <c r="BA9" s="12">
        <f t="shared" ref="BA9:BA43" si="0">ROUND(AVERAGE(R9:AZ9), 1)</f>
        <v>100</v>
      </c>
      <c r="BB9" s="11" t="s">
        <v>430</v>
      </c>
      <c r="BC9" s="14" t="str">
        <f t="shared" ref="BC9:BC43" si="1">IF(BB9="Có", "Chưa đạt", IF(BA9&gt;=85, "Tốt", IF(BA9&gt;=70, "Khá", IF(BA9&gt;=50, "Đạt", "Chưa đạt"))))</f>
        <v>Tốt</v>
      </c>
      <c r="BD9" s="10" t="str">
        <f t="shared" ref="BD9:BD43" si="2">IF(BC9="Chưa đạt", "🔴 Nguy cơ CHƯA ĐẠT", IF(BC9="Đạt", "🟡 CẦN NHẮC NHỞ", "🟢 BÌNH THƯỜNG"))</f>
        <v>🟢 BÌNH THƯỜNG</v>
      </c>
    </row>
    <row r="10" spans="1:56" x14ac:dyDescent="0.25">
      <c r="A10" s="5">
        <v>2</v>
      </c>
      <c r="B10" s="15" t="s">
        <v>2032</v>
      </c>
      <c r="C10" s="5" t="s">
        <v>2033</v>
      </c>
      <c r="D10" s="5" t="s">
        <v>435</v>
      </c>
      <c r="E10" s="11" t="s">
        <v>430</v>
      </c>
      <c r="F10" s="6">
        <f>SUMIFS(NhatKy_ViPham!K:K, NhatKy_ViPham!E:E, "11_Anh_A", NhatKy_ViPham!F:F, B10, NhatKy_ViPham!H:H, "L01")</f>
        <v>0</v>
      </c>
      <c r="G10" s="6">
        <f>SUMIFS(NhatKy_ViPham!K:K, NhatKy_ViPham!E:E, "11_Anh_A", NhatKy_ViPham!F:F, B10, NhatKy_ViPham!H:H, "L02")</f>
        <v>0</v>
      </c>
      <c r="H10" s="6">
        <f>SUMIFS(NhatKy_ViPham!K:K, NhatKy_ViPham!E:E, "11_Anh_A", NhatKy_ViPham!F:F, B10, NhatKy_ViPham!H:H, "L03")</f>
        <v>0</v>
      </c>
      <c r="I10" s="6">
        <f>SUMIFS(NhatKy_ViPham!K:K, NhatKy_ViPham!E:E, "11_Anh_A", NhatKy_ViPham!F:F, B10, NhatKy_ViPham!H:H, "L04")</f>
        <v>0</v>
      </c>
      <c r="J10" s="6">
        <f>SUMIFS(NhatKy_ViPham!K:K, NhatKy_ViPham!E:E, "11_Anh_A", NhatKy_ViPham!F:F, B10, NhatKy_ViPham!H:H, "L05")</f>
        <v>0</v>
      </c>
      <c r="K10" s="6">
        <f>SUMIFS(NhatKy_ViPham!K:K, NhatKy_ViPham!E:E, "11_Anh_A", NhatKy_ViPham!F:F, B10, NhatKy_ViPham!H:H, "L06")</f>
        <v>0</v>
      </c>
      <c r="L10" s="6">
        <f>SUMIFS(NhatKy_ViPham!K:K, NhatKy_ViPham!E:E, "11_Anh_A", NhatKy_ViPham!F:F, B10, NhatKy_ViPham!H:H, "L07")</f>
        <v>0</v>
      </c>
      <c r="M10" s="6">
        <f>SUMIFS(NhatKy_ViPham!K:K, NhatKy_ViPham!E:E, "11_Anh_A", NhatKy_ViPham!F:F, B10, NhatKy_ViPham!H:H, "L08")</f>
        <v>0</v>
      </c>
      <c r="N10" s="6">
        <f>SUMIFS(NhatKy_ViPham!K:K, NhatKy_ViPham!E:E, "11_Anh_A", NhatKy_ViPham!F:F, B10, NhatKy_ViPham!H:H, "L09")</f>
        <v>0</v>
      </c>
      <c r="O10" s="6">
        <f>SUMIFS(NhatKy_ViPham!K:K, NhatKy_ViPham!E:E, "11_Anh_A", NhatKy_ViPham!F:F, B10, NhatKy_ViPham!H:H, "L10")</f>
        <v>0</v>
      </c>
      <c r="P10" s="12">
        <f>SUMIFS(NhatKy_ViPham!J:J, NhatKy_ViPham!E:E, "11_Anh_A", NhatKy_ViPham!F:F, B10)</f>
        <v>0</v>
      </c>
      <c r="Q10" s="13">
        <f>SUMIFS(NhatKy_ViPham!K:K, NhatKy_ViPham!E:E, "11_Anh_A", NhatKy_ViPham!F:F, B10)</f>
        <v>0</v>
      </c>
      <c r="R10" s="6">
        <f>100 + SUMIFS(NhatKy_ViPham!J:J, NhatKy_ViPham!E:E, "11_Anh_A", NhatKy_ViPham!F:F, B10, NhatKy_ViPham!C:C, "T1") - SUMIFS(NhatKy_ViPham!K:K, NhatKy_ViPham!E:E, "11_Anh_A", NhatKy_ViPham!F:F, B10, NhatKy_ViPham!C:C, "T1")</f>
        <v>100</v>
      </c>
      <c r="S10" s="6">
        <f>100 + SUMIFS(NhatKy_ViPham!J:J, NhatKy_ViPham!E:E, "11_Anh_A", NhatKy_ViPham!F:F, B10, NhatKy_ViPham!C:C, "T2") - SUMIFS(NhatKy_ViPham!K:K, NhatKy_ViPham!E:E, "11_Anh_A", NhatKy_ViPham!F:F, B10, NhatKy_ViPham!C:C, "T2")</f>
        <v>100</v>
      </c>
      <c r="T10" s="6">
        <f>100 + SUMIFS(NhatKy_ViPham!J:J, NhatKy_ViPham!E:E, "11_Anh_A", NhatKy_ViPham!F:F, B10, NhatKy_ViPham!C:C, "T3") - SUMIFS(NhatKy_ViPham!K:K, NhatKy_ViPham!E:E, "11_Anh_A", NhatKy_ViPham!F:F, B10, NhatKy_ViPham!C:C, "T3")</f>
        <v>100</v>
      </c>
      <c r="U10" s="6">
        <f>100 + SUMIFS(NhatKy_ViPham!J:J, NhatKy_ViPham!E:E, "11_Anh_A", NhatKy_ViPham!F:F, B10, NhatKy_ViPham!C:C, "T4") - SUMIFS(NhatKy_ViPham!K:K, NhatKy_ViPham!E:E, "11_Anh_A", NhatKy_ViPham!F:F, B10, NhatKy_ViPham!C:C, "T4")</f>
        <v>100</v>
      </c>
      <c r="V10" s="6">
        <f>100 + SUMIFS(NhatKy_ViPham!J:J, NhatKy_ViPham!E:E, "11_Anh_A", NhatKy_ViPham!F:F, B10, NhatKy_ViPham!C:C, "T5") - SUMIFS(NhatKy_ViPham!K:K, NhatKy_ViPham!E:E, "11_Anh_A", NhatKy_ViPham!F:F, B10, NhatKy_ViPham!C:C, "T5")</f>
        <v>100</v>
      </c>
      <c r="W10" s="6">
        <f>100 + SUMIFS(NhatKy_ViPham!J:J, NhatKy_ViPham!E:E, "11_Anh_A", NhatKy_ViPham!F:F, B10, NhatKy_ViPham!C:C, "T6") - SUMIFS(NhatKy_ViPham!K:K, NhatKy_ViPham!E:E, "11_Anh_A", NhatKy_ViPham!F:F, B10, NhatKy_ViPham!C:C, "T6")</f>
        <v>100</v>
      </c>
      <c r="X10" s="6">
        <f>100 + SUMIFS(NhatKy_ViPham!J:J, NhatKy_ViPham!E:E, "11_Anh_A", NhatKy_ViPham!F:F, B10, NhatKy_ViPham!C:C, "T7") - SUMIFS(NhatKy_ViPham!K:K, NhatKy_ViPham!E:E, "11_Anh_A", NhatKy_ViPham!F:F, B10, NhatKy_ViPham!C:C, "T7")</f>
        <v>100</v>
      </c>
      <c r="Y10" s="6">
        <f>100 + SUMIFS(NhatKy_ViPham!J:J, NhatKy_ViPham!E:E, "11_Anh_A", NhatKy_ViPham!F:F, B10, NhatKy_ViPham!C:C, "T8") - SUMIFS(NhatKy_ViPham!K:K, NhatKy_ViPham!E:E, "11_Anh_A", NhatKy_ViPham!F:F, B10, NhatKy_ViPham!C:C, "T8")</f>
        <v>100</v>
      </c>
      <c r="Z10" s="6">
        <f>100 + SUMIFS(NhatKy_ViPham!J:J, NhatKy_ViPham!E:E, "11_Anh_A", NhatKy_ViPham!F:F, B10, NhatKy_ViPham!C:C, "T9") - SUMIFS(NhatKy_ViPham!K:K, NhatKy_ViPham!E:E, "11_Anh_A", NhatKy_ViPham!F:F, B10, NhatKy_ViPham!C:C, "T9")</f>
        <v>100</v>
      </c>
      <c r="AA10" s="6">
        <f>100 + SUMIFS(NhatKy_ViPham!J:J, NhatKy_ViPham!E:E, "11_Anh_A", NhatKy_ViPham!F:F, B10, NhatKy_ViPham!C:C, "T10") - SUMIFS(NhatKy_ViPham!K:K, NhatKy_ViPham!E:E, "11_Anh_A", NhatKy_ViPham!F:F, B10, NhatKy_ViPham!C:C, "T10")</f>
        <v>100</v>
      </c>
      <c r="AB10" s="6">
        <f>100 + SUMIFS(NhatKy_ViPham!J:J, NhatKy_ViPham!E:E, "11_Anh_A", NhatKy_ViPham!F:F, B10, NhatKy_ViPham!C:C, "T11") - SUMIFS(NhatKy_ViPham!K:K, NhatKy_ViPham!E:E, "11_Anh_A", NhatKy_ViPham!F:F, B10, NhatKy_ViPham!C:C, "T11")</f>
        <v>100</v>
      </c>
      <c r="AC10" s="6">
        <f>100 + SUMIFS(NhatKy_ViPham!J:J, NhatKy_ViPham!E:E, "11_Anh_A", NhatKy_ViPham!F:F, B10, NhatKy_ViPham!C:C, "T12") - SUMIFS(NhatKy_ViPham!K:K, NhatKy_ViPham!E:E, "11_Anh_A", NhatKy_ViPham!F:F, B10, NhatKy_ViPham!C:C, "T12")</f>
        <v>100</v>
      </c>
      <c r="AD10" s="6">
        <f>100 + SUMIFS(NhatKy_ViPham!J:J, NhatKy_ViPham!E:E, "11_Anh_A", NhatKy_ViPham!F:F, B10, NhatKy_ViPham!C:C, "T13") - SUMIFS(NhatKy_ViPham!K:K, NhatKy_ViPham!E:E, "11_Anh_A", NhatKy_ViPham!F:F, B10, NhatKy_ViPham!C:C, "T13")</f>
        <v>100</v>
      </c>
      <c r="AE10" s="6">
        <f>100 + SUMIFS(NhatKy_ViPham!J:J, NhatKy_ViPham!E:E, "11_Anh_A", NhatKy_ViPham!F:F, B10, NhatKy_ViPham!C:C, "T14") - SUMIFS(NhatKy_ViPham!K:K, NhatKy_ViPham!E:E, "11_Anh_A", NhatKy_ViPham!F:F, B10, NhatKy_ViPham!C:C, "T14")</f>
        <v>100</v>
      </c>
      <c r="AF10" s="6">
        <f>100 + SUMIFS(NhatKy_ViPham!J:J, NhatKy_ViPham!E:E, "11_Anh_A", NhatKy_ViPham!F:F, B10, NhatKy_ViPham!C:C, "T15") - SUMIFS(NhatKy_ViPham!K:K, NhatKy_ViPham!E:E, "11_Anh_A", NhatKy_ViPham!F:F, B10, NhatKy_ViPham!C:C, "T15")</f>
        <v>100</v>
      </c>
      <c r="AG10" s="6">
        <f>100 + SUMIFS(NhatKy_ViPham!J:J, NhatKy_ViPham!E:E, "11_Anh_A", NhatKy_ViPham!F:F, B10, NhatKy_ViPham!C:C, "T16") - SUMIFS(NhatKy_ViPham!K:K, NhatKy_ViPham!E:E, "11_Anh_A", NhatKy_ViPham!F:F, B10, NhatKy_ViPham!C:C, "T16")</f>
        <v>100</v>
      </c>
      <c r="AH10" s="6">
        <f>100 + SUMIFS(NhatKy_ViPham!J:J, NhatKy_ViPham!E:E, "11_Anh_A", NhatKy_ViPham!F:F, B10, NhatKy_ViPham!C:C, "T17") - SUMIFS(NhatKy_ViPham!K:K, NhatKy_ViPham!E:E, "11_Anh_A", NhatKy_ViPham!F:F, B10, NhatKy_ViPham!C:C, "T17")</f>
        <v>100</v>
      </c>
      <c r="AI10" s="6">
        <f>100 + SUMIFS(NhatKy_ViPham!J:J, NhatKy_ViPham!E:E, "11_Anh_A", NhatKy_ViPham!F:F, B10, NhatKy_ViPham!C:C, "T18") - SUMIFS(NhatKy_ViPham!K:K, NhatKy_ViPham!E:E, "11_Anh_A", NhatKy_ViPham!F:F, B10, NhatKy_ViPham!C:C, "T18")</f>
        <v>100</v>
      </c>
      <c r="AJ10" s="6">
        <f>100 + SUMIFS(NhatKy_ViPham!J:J, NhatKy_ViPham!E:E, "11_Anh_A", NhatKy_ViPham!F:F, B10, NhatKy_ViPham!C:C, "T19") - SUMIFS(NhatKy_ViPham!K:K, NhatKy_ViPham!E:E, "11_Anh_A", NhatKy_ViPham!F:F, B10, NhatKy_ViPham!C:C, "T19")</f>
        <v>100</v>
      </c>
      <c r="AK10" s="6">
        <f>100 + SUMIFS(NhatKy_ViPham!J:J, NhatKy_ViPham!E:E, "11_Anh_A", NhatKy_ViPham!F:F, B10, NhatKy_ViPham!C:C, "T20") - SUMIFS(NhatKy_ViPham!K:K, NhatKy_ViPham!E:E, "11_Anh_A", NhatKy_ViPham!F:F, B10, NhatKy_ViPham!C:C, "T20")</f>
        <v>100</v>
      </c>
      <c r="AL10" s="6">
        <f>100 + SUMIFS(NhatKy_ViPham!J:J, NhatKy_ViPham!E:E, "11_Anh_A", NhatKy_ViPham!F:F, B10, NhatKy_ViPham!C:C, "T21") - SUMIFS(NhatKy_ViPham!K:K, NhatKy_ViPham!E:E, "11_Anh_A", NhatKy_ViPham!F:F, B10, NhatKy_ViPham!C:C, "T21")</f>
        <v>100</v>
      </c>
      <c r="AM10" s="6">
        <f>100 + SUMIFS(NhatKy_ViPham!J:J, NhatKy_ViPham!E:E, "11_Anh_A", NhatKy_ViPham!F:F, B10, NhatKy_ViPham!C:C, "T22") - SUMIFS(NhatKy_ViPham!K:K, NhatKy_ViPham!E:E, "11_Anh_A", NhatKy_ViPham!F:F, B10, NhatKy_ViPham!C:C, "T22")</f>
        <v>100</v>
      </c>
      <c r="AN10" s="6">
        <f>100 + SUMIFS(NhatKy_ViPham!J:J, NhatKy_ViPham!E:E, "11_Anh_A", NhatKy_ViPham!F:F, B10, NhatKy_ViPham!C:C, "T23") - SUMIFS(NhatKy_ViPham!K:K, NhatKy_ViPham!E:E, "11_Anh_A", NhatKy_ViPham!F:F, B10, NhatKy_ViPham!C:C, "T23")</f>
        <v>100</v>
      </c>
      <c r="AO10" s="6">
        <f>100 + SUMIFS(NhatKy_ViPham!J:J, NhatKy_ViPham!E:E, "11_Anh_A", NhatKy_ViPham!F:F, B10, NhatKy_ViPham!C:C, "T24") - SUMIFS(NhatKy_ViPham!K:K, NhatKy_ViPham!E:E, "11_Anh_A", NhatKy_ViPham!F:F, B10, NhatKy_ViPham!C:C, "T24")</f>
        <v>100</v>
      </c>
      <c r="AP10" s="6">
        <f>100 + SUMIFS(NhatKy_ViPham!J:J, NhatKy_ViPham!E:E, "11_Anh_A", NhatKy_ViPham!F:F, B10, NhatKy_ViPham!C:C, "T25") - SUMIFS(NhatKy_ViPham!K:K, NhatKy_ViPham!E:E, "11_Anh_A", NhatKy_ViPham!F:F, B10, NhatKy_ViPham!C:C, "T25")</f>
        <v>100</v>
      </c>
      <c r="AQ10" s="6">
        <f>100 + SUMIFS(NhatKy_ViPham!J:J, NhatKy_ViPham!E:E, "11_Anh_A", NhatKy_ViPham!F:F, B10, NhatKy_ViPham!C:C, "T26") - SUMIFS(NhatKy_ViPham!K:K, NhatKy_ViPham!E:E, "11_Anh_A", NhatKy_ViPham!F:F, B10, NhatKy_ViPham!C:C, "T26")</f>
        <v>100</v>
      </c>
      <c r="AR10" s="6">
        <f>100 + SUMIFS(NhatKy_ViPham!J:J, NhatKy_ViPham!E:E, "11_Anh_A", NhatKy_ViPham!F:F, B10, NhatKy_ViPham!C:C, "T27") - SUMIFS(NhatKy_ViPham!K:K, NhatKy_ViPham!E:E, "11_Anh_A", NhatKy_ViPham!F:F, B10, NhatKy_ViPham!C:C, "T27")</f>
        <v>100</v>
      </c>
      <c r="AS10" s="6">
        <f>100 + SUMIFS(NhatKy_ViPham!J:J, NhatKy_ViPham!E:E, "11_Anh_A", NhatKy_ViPham!F:F, B10, NhatKy_ViPham!C:C, "T28") - SUMIFS(NhatKy_ViPham!K:K, NhatKy_ViPham!E:E, "11_Anh_A", NhatKy_ViPham!F:F, B10, NhatKy_ViPham!C:C, "T28")</f>
        <v>100</v>
      </c>
      <c r="AT10" s="6">
        <f>100 + SUMIFS(NhatKy_ViPham!J:J, NhatKy_ViPham!E:E, "11_Anh_A", NhatKy_ViPham!F:F, B10, NhatKy_ViPham!C:C, "T29") - SUMIFS(NhatKy_ViPham!K:K, NhatKy_ViPham!E:E, "11_Anh_A", NhatKy_ViPham!F:F, B10, NhatKy_ViPham!C:C, "T29")</f>
        <v>100</v>
      </c>
      <c r="AU10" s="6">
        <f>100 + SUMIFS(NhatKy_ViPham!J:J, NhatKy_ViPham!E:E, "11_Anh_A", NhatKy_ViPham!F:F, B10, NhatKy_ViPham!C:C, "T30") - SUMIFS(NhatKy_ViPham!K:K, NhatKy_ViPham!E:E, "11_Anh_A", NhatKy_ViPham!F:F, B10, NhatKy_ViPham!C:C, "T30")</f>
        <v>100</v>
      </c>
      <c r="AV10" s="6">
        <f>100 + SUMIFS(NhatKy_ViPham!J:J, NhatKy_ViPham!E:E, "11_Anh_A", NhatKy_ViPham!F:F, B10, NhatKy_ViPham!C:C, "T31") - SUMIFS(NhatKy_ViPham!K:K, NhatKy_ViPham!E:E, "11_Anh_A", NhatKy_ViPham!F:F, B10, NhatKy_ViPham!C:C, "T31")</f>
        <v>100</v>
      </c>
      <c r="AW10" s="6">
        <f>100 + SUMIFS(NhatKy_ViPham!J:J, NhatKy_ViPham!E:E, "11_Anh_A", NhatKy_ViPham!F:F, B10, NhatKy_ViPham!C:C, "T32") - SUMIFS(NhatKy_ViPham!K:K, NhatKy_ViPham!E:E, "11_Anh_A", NhatKy_ViPham!F:F, B10, NhatKy_ViPham!C:C, "T32")</f>
        <v>100</v>
      </c>
      <c r="AX10" s="6">
        <f>100 + SUMIFS(NhatKy_ViPham!J:J, NhatKy_ViPham!E:E, "11_Anh_A", NhatKy_ViPham!F:F, B10, NhatKy_ViPham!C:C, "T33") - SUMIFS(NhatKy_ViPham!K:K, NhatKy_ViPham!E:E, "11_Anh_A", NhatKy_ViPham!F:F, B10, NhatKy_ViPham!C:C, "T33")</f>
        <v>100</v>
      </c>
      <c r="AY10" s="6">
        <f>100 + SUMIFS(NhatKy_ViPham!J:J, NhatKy_ViPham!E:E, "11_Anh_A", NhatKy_ViPham!F:F, B10, NhatKy_ViPham!C:C, "T34") - SUMIFS(NhatKy_ViPham!K:K, NhatKy_ViPham!E:E, "11_Anh_A", NhatKy_ViPham!F:F, B10, NhatKy_ViPham!C:C, "T34")</f>
        <v>100</v>
      </c>
      <c r="AZ10" s="6">
        <f>100 + SUMIFS(NhatKy_ViPham!J:J, NhatKy_ViPham!E:E, "11_Anh_A", NhatKy_ViPham!F:F, B10, NhatKy_ViPham!C:C, "T35") - SUMIFS(NhatKy_ViPham!K:K, NhatKy_ViPham!E:E, "11_Anh_A", NhatKy_ViPham!F:F, B10, NhatKy_ViPham!C:C, "T35")</f>
        <v>100</v>
      </c>
      <c r="BA10" s="12">
        <f t="shared" si="0"/>
        <v>100</v>
      </c>
      <c r="BB10" s="11" t="s">
        <v>430</v>
      </c>
      <c r="BC10" s="16" t="str">
        <f t="shared" si="1"/>
        <v>Tốt</v>
      </c>
      <c r="BD10" s="15" t="str">
        <f t="shared" si="2"/>
        <v>🟢 BÌNH THƯỜNG</v>
      </c>
    </row>
    <row r="11" spans="1:56" x14ac:dyDescent="0.25">
      <c r="A11" s="4">
        <v>3</v>
      </c>
      <c r="B11" s="10" t="s">
        <v>2034</v>
      </c>
      <c r="C11" s="4" t="s">
        <v>2035</v>
      </c>
      <c r="D11" s="4" t="s">
        <v>435</v>
      </c>
      <c r="E11" s="11" t="s">
        <v>430</v>
      </c>
      <c r="F11" s="7">
        <f>SUMIFS(NhatKy_ViPham!K:K, NhatKy_ViPham!E:E, "11_Anh_A", NhatKy_ViPham!F:F, B11, NhatKy_ViPham!H:H, "L01")</f>
        <v>0</v>
      </c>
      <c r="G11" s="7">
        <f>SUMIFS(NhatKy_ViPham!K:K, NhatKy_ViPham!E:E, "11_Anh_A", NhatKy_ViPham!F:F, B11, NhatKy_ViPham!H:H, "L02")</f>
        <v>0</v>
      </c>
      <c r="H11" s="7">
        <f>SUMIFS(NhatKy_ViPham!K:K, NhatKy_ViPham!E:E, "11_Anh_A", NhatKy_ViPham!F:F, B11, NhatKy_ViPham!H:H, "L03")</f>
        <v>0</v>
      </c>
      <c r="I11" s="7">
        <f>SUMIFS(NhatKy_ViPham!K:K, NhatKy_ViPham!E:E, "11_Anh_A", NhatKy_ViPham!F:F, B11, NhatKy_ViPham!H:H, "L04")</f>
        <v>0</v>
      </c>
      <c r="J11" s="7">
        <f>SUMIFS(NhatKy_ViPham!K:K, NhatKy_ViPham!E:E, "11_Anh_A", NhatKy_ViPham!F:F, B11, NhatKy_ViPham!H:H, "L05")</f>
        <v>0</v>
      </c>
      <c r="K11" s="7">
        <f>SUMIFS(NhatKy_ViPham!K:K, NhatKy_ViPham!E:E, "11_Anh_A", NhatKy_ViPham!F:F, B11, NhatKy_ViPham!H:H, "L06")</f>
        <v>0</v>
      </c>
      <c r="L11" s="7">
        <f>SUMIFS(NhatKy_ViPham!K:K, NhatKy_ViPham!E:E, "11_Anh_A", NhatKy_ViPham!F:F, B11, NhatKy_ViPham!H:H, "L07")</f>
        <v>0</v>
      </c>
      <c r="M11" s="7">
        <f>SUMIFS(NhatKy_ViPham!K:K, NhatKy_ViPham!E:E, "11_Anh_A", NhatKy_ViPham!F:F, B11, NhatKy_ViPham!H:H, "L08")</f>
        <v>0</v>
      </c>
      <c r="N11" s="7">
        <f>SUMIFS(NhatKy_ViPham!K:K, NhatKy_ViPham!E:E, "11_Anh_A", NhatKy_ViPham!F:F, B11, NhatKy_ViPham!H:H, "L09")</f>
        <v>0</v>
      </c>
      <c r="O11" s="7">
        <f>SUMIFS(NhatKy_ViPham!K:K, NhatKy_ViPham!E:E, "11_Anh_A", NhatKy_ViPham!F:F, B11, NhatKy_ViPham!H:H, "L10")</f>
        <v>0</v>
      </c>
      <c r="P11" s="12">
        <f>SUMIFS(NhatKy_ViPham!J:J, NhatKy_ViPham!E:E, "11_Anh_A", NhatKy_ViPham!F:F, B11)</f>
        <v>0</v>
      </c>
      <c r="Q11" s="13">
        <f>SUMIFS(NhatKy_ViPham!K:K, NhatKy_ViPham!E:E, "11_Anh_A", NhatKy_ViPham!F:F, B11)</f>
        <v>0</v>
      </c>
      <c r="R11" s="7">
        <f>100 + SUMIFS(NhatKy_ViPham!J:J, NhatKy_ViPham!E:E, "11_Anh_A", NhatKy_ViPham!F:F, B11, NhatKy_ViPham!C:C, "T1") - SUMIFS(NhatKy_ViPham!K:K, NhatKy_ViPham!E:E, "11_Anh_A", NhatKy_ViPham!F:F, B11, NhatKy_ViPham!C:C, "T1")</f>
        <v>100</v>
      </c>
      <c r="S11" s="7">
        <f>100 + SUMIFS(NhatKy_ViPham!J:J, NhatKy_ViPham!E:E, "11_Anh_A", NhatKy_ViPham!F:F, B11, NhatKy_ViPham!C:C, "T2") - SUMIFS(NhatKy_ViPham!K:K, NhatKy_ViPham!E:E, "11_Anh_A", NhatKy_ViPham!F:F, B11, NhatKy_ViPham!C:C, "T2")</f>
        <v>100</v>
      </c>
      <c r="T11" s="7">
        <f>100 + SUMIFS(NhatKy_ViPham!J:J, NhatKy_ViPham!E:E, "11_Anh_A", NhatKy_ViPham!F:F, B11, NhatKy_ViPham!C:C, "T3") - SUMIFS(NhatKy_ViPham!K:K, NhatKy_ViPham!E:E, "11_Anh_A", NhatKy_ViPham!F:F, B11, NhatKy_ViPham!C:C, "T3")</f>
        <v>100</v>
      </c>
      <c r="U11" s="7">
        <f>100 + SUMIFS(NhatKy_ViPham!J:J, NhatKy_ViPham!E:E, "11_Anh_A", NhatKy_ViPham!F:F, B11, NhatKy_ViPham!C:C, "T4") - SUMIFS(NhatKy_ViPham!K:K, NhatKy_ViPham!E:E, "11_Anh_A", NhatKy_ViPham!F:F, B11, NhatKy_ViPham!C:C, "T4")</f>
        <v>100</v>
      </c>
      <c r="V11" s="7">
        <f>100 + SUMIFS(NhatKy_ViPham!J:J, NhatKy_ViPham!E:E, "11_Anh_A", NhatKy_ViPham!F:F, B11, NhatKy_ViPham!C:C, "T5") - SUMIFS(NhatKy_ViPham!K:K, NhatKy_ViPham!E:E, "11_Anh_A", NhatKy_ViPham!F:F, B11, NhatKy_ViPham!C:C, "T5")</f>
        <v>100</v>
      </c>
      <c r="W11" s="7">
        <f>100 + SUMIFS(NhatKy_ViPham!J:J, NhatKy_ViPham!E:E, "11_Anh_A", NhatKy_ViPham!F:F, B11, NhatKy_ViPham!C:C, "T6") - SUMIFS(NhatKy_ViPham!K:K, NhatKy_ViPham!E:E, "11_Anh_A", NhatKy_ViPham!F:F, B11, NhatKy_ViPham!C:C, "T6")</f>
        <v>100</v>
      </c>
      <c r="X11" s="7">
        <f>100 + SUMIFS(NhatKy_ViPham!J:J, NhatKy_ViPham!E:E, "11_Anh_A", NhatKy_ViPham!F:F, B11, NhatKy_ViPham!C:C, "T7") - SUMIFS(NhatKy_ViPham!K:K, NhatKy_ViPham!E:E, "11_Anh_A", NhatKy_ViPham!F:F, B11, NhatKy_ViPham!C:C, "T7")</f>
        <v>100</v>
      </c>
      <c r="Y11" s="7">
        <f>100 + SUMIFS(NhatKy_ViPham!J:J, NhatKy_ViPham!E:E, "11_Anh_A", NhatKy_ViPham!F:F, B11, NhatKy_ViPham!C:C, "T8") - SUMIFS(NhatKy_ViPham!K:K, NhatKy_ViPham!E:E, "11_Anh_A", NhatKy_ViPham!F:F, B11, NhatKy_ViPham!C:C, "T8")</f>
        <v>100</v>
      </c>
      <c r="Z11" s="7">
        <f>100 + SUMIFS(NhatKy_ViPham!J:J, NhatKy_ViPham!E:E, "11_Anh_A", NhatKy_ViPham!F:F, B11, NhatKy_ViPham!C:C, "T9") - SUMIFS(NhatKy_ViPham!K:K, NhatKy_ViPham!E:E, "11_Anh_A", NhatKy_ViPham!F:F, B11, NhatKy_ViPham!C:C, "T9")</f>
        <v>100</v>
      </c>
      <c r="AA11" s="7">
        <f>100 + SUMIFS(NhatKy_ViPham!J:J, NhatKy_ViPham!E:E, "11_Anh_A", NhatKy_ViPham!F:F, B11, NhatKy_ViPham!C:C, "T10") - SUMIFS(NhatKy_ViPham!K:K, NhatKy_ViPham!E:E, "11_Anh_A", NhatKy_ViPham!F:F, B11, NhatKy_ViPham!C:C, "T10")</f>
        <v>100</v>
      </c>
      <c r="AB11" s="7">
        <f>100 + SUMIFS(NhatKy_ViPham!J:J, NhatKy_ViPham!E:E, "11_Anh_A", NhatKy_ViPham!F:F, B11, NhatKy_ViPham!C:C, "T11") - SUMIFS(NhatKy_ViPham!K:K, NhatKy_ViPham!E:E, "11_Anh_A", NhatKy_ViPham!F:F, B11, NhatKy_ViPham!C:C, "T11")</f>
        <v>100</v>
      </c>
      <c r="AC11" s="7">
        <f>100 + SUMIFS(NhatKy_ViPham!J:J, NhatKy_ViPham!E:E, "11_Anh_A", NhatKy_ViPham!F:F, B11, NhatKy_ViPham!C:C, "T12") - SUMIFS(NhatKy_ViPham!K:K, NhatKy_ViPham!E:E, "11_Anh_A", NhatKy_ViPham!F:F, B11, NhatKy_ViPham!C:C, "T12")</f>
        <v>100</v>
      </c>
      <c r="AD11" s="7">
        <f>100 + SUMIFS(NhatKy_ViPham!J:J, NhatKy_ViPham!E:E, "11_Anh_A", NhatKy_ViPham!F:F, B11, NhatKy_ViPham!C:C, "T13") - SUMIFS(NhatKy_ViPham!K:K, NhatKy_ViPham!E:E, "11_Anh_A", NhatKy_ViPham!F:F, B11, NhatKy_ViPham!C:C, "T13")</f>
        <v>100</v>
      </c>
      <c r="AE11" s="7">
        <f>100 + SUMIFS(NhatKy_ViPham!J:J, NhatKy_ViPham!E:E, "11_Anh_A", NhatKy_ViPham!F:F, B11, NhatKy_ViPham!C:C, "T14") - SUMIFS(NhatKy_ViPham!K:K, NhatKy_ViPham!E:E, "11_Anh_A", NhatKy_ViPham!F:F, B11, NhatKy_ViPham!C:C, "T14")</f>
        <v>100</v>
      </c>
      <c r="AF11" s="7">
        <f>100 + SUMIFS(NhatKy_ViPham!J:J, NhatKy_ViPham!E:E, "11_Anh_A", NhatKy_ViPham!F:F, B11, NhatKy_ViPham!C:C, "T15") - SUMIFS(NhatKy_ViPham!K:K, NhatKy_ViPham!E:E, "11_Anh_A", NhatKy_ViPham!F:F, B11, NhatKy_ViPham!C:C, "T15")</f>
        <v>100</v>
      </c>
      <c r="AG11" s="7">
        <f>100 + SUMIFS(NhatKy_ViPham!J:J, NhatKy_ViPham!E:E, "11_Anh_A", NhatKy_ViPham!F:F, B11, NhatKy_ViPham!C:C, "T16") - SUMIFS(NhatKy_ViPham!K:K, NhatKy_ViPham!E:E, "11_Anh_A", NhatKy_ViPham!F:F, B11, NhatKy_ViPham!C:C, "T16")</f>
        <v>100</v>
      </c>
      <c r="AH11" s="7">
        <f>100 + SUMIFS(NhatKy_ViPham!J:J, NhatKy_ViPham!E:E, "11_Anh_A", NhatKy_ViPham!F:F, B11, NhatKy_ViPham!C:C, "T17") - SUMIFS(NhatKy_ViPham!K:K, NhatKy_ViPham!E:E, "11_Anh_A", NhatKy_ViPham!F:F, B11, NhatKy_ViPham!C:C, "T17")</f>
        <v>100</v>
      </c>
      <c r="AI11" s="7">
        <f>100 + SUMIFS(NhatKy_ViPham!J:J, NhatKy_ViPham!E:E, "11_Anh_A", NhatKy_ViPham!F:F, B11, NhatKy_ViPham!C:C, "T18") - SUMIFS(NhatKy_ViPham!K:K, NhatKy_ViPham!E:E, "11_Anh_A", NhatKy_ViPham!F:F, B11, NhatKy_ViPham!C:C, "T18")</f>
        <v>100</v>
      </c>
      <c r="AJ11" s="7">
        <f>100 + SUMIFS(NhatKy_ViPham!J:J, NhatKy_ViPham!E:E, "11_Anh_A", NhatKy_ViPham!F:F, B11, NhatKy_ViPham!C:C, "T19") - SUMIFS(NhatKy_ViPham!K:K, NhatKy_ViPham!E:E, "11_Anh_A", NhatKy_ViPham!F:F, B11, NhatKy_ViPham!C:C, "T19")</f>
        <v>100</v>
      </c>
      <c r="AK11" s="7">
        <f>100 + SUMIFS(NhatKy_ViPham!J:J, NhatKy_ViPham!E:E, "11_Anh_A", NhatKy_ViPham!F:F, B11, NhatKy_ViPham!C:C, "T20") - SUMIFS(NhatKy_ViPham!K:K, NhatKy_ViPham!E:E, "11_Anh_A", NhatKy_ViPham!F:F, B11, NhatKy_ViPham!C:C, "T20")</f>
        <v>100</v>
      </c>
      <c r="AL11" s="7">
        <f>100 + SUMIFS(NhatKy_ViPham!J:J, NhatKy_ViPham!E:E, "11_Anh_A", NhatKy_ViPham!F:F, B11, NhatKy_ViPham!C:C, "T21") - SUMIFS(NhatKy_ViPham!K:K, NhatKy_ViPham!E:E, "11_Anh_A", NhatKy_ViPham!F:F, B11, NhatKy_ViPham!C:C, "T21")</f>
        <v>100</v>
      </c>
      <c r="AM11" s="7">
        <f>100 + SUMIFS(NhatKy_ViPham!J:J, NhatKy_ViPham!E:E, "11_Anh_A", NhatKy_ViPham!F:F, B11, NhatKy_ViPham!C:C, "T22") - SUMIFS(NhatKy_ViPham!K:K, NhatKy_ViPham!E:E, "11_Anh_A", NhatKy_ViPham!F:F, B11, NhatKy_ViPham!C:C, "T22")</f>
        <v>100</v>
      </c>
      <c r="AN11" s="7">
        <f>100 + SUMIFS(NhatKy_ViPham!J:J, NhatKy_ViPham!E:E, "11_Anh_A", NhatKy_ViPham!F:F, B11, NhatKy_ViPham!C:C, "T23") - SUMIFS(NhatKy_ViPham!K:K, NhatKy_ViPham!E:E, "11_Anh_A", NhatKy_ViPham!F:F, B11, NhatKy_ViPham!C:C, "T23")</f>
        <v>100</v>
      </c>
      <c r="AO11" s="7">
        <f>100 + SUMIFS(NhatKy_ViPham!J:J, NhatKy_ViPham!E:E, "11_Anh_A", NhatKy_ViPham!F:F, B11, NhatKy_ViPham!C:C, "T24") - SUMIFS(NhatKy_ViPham!K:K, NhatKy_ViPham!E:E, "11_Anh_A", NhatKy_ViPham!F:F, B11, NhatKy_ViPham!C:C, "T24")</f>
        <v>100</v>
      </c>
      <c r="AP11" s="7">
        <f>100 + SUMIFS(NhatKy_ViPham!J:J, NhatKy_ViPham!E:E, "11_Anh_A", NhatKy_ViPham!F:F, B11, NhatKy_ViPham!C:C, "T25") - SUMIFS(NhatKy_ViPham!K:K, NhatKy_ViPham!E:E, "11_Anh_A", NhatKy_ViPham!F:F, B11, NhatKy_ViPham!C:C, "T25")</f>
        <v>100</v>
      </c>
      <c r="AQ11" s="7">
        <f>100 + SUMIFS(NhatKy_ViPham!J:J, NhatKy_ViPham!E:E, "11_Anh_A", NhatKy_ViPham!F:F, B11, NhatKy_ViPham!C:C, "T26") - SUMIFS(NhatKy_ViPham!K:K, NhatKy_ViPham!E:E, "11_Anh_A", NhatKy_ViPham!F:F, B11, NhatKy_ViPham!C:C, "T26")</f>
        <v>100</v>
      </c>
      <c r="AR11" s="7">
        <f>100 + SUMIFS(NhatKy_ViPham!J:J, NhatKy_ViPham!E:E, "11_Anh_A", NhatKy_ViPham!F:F, B11, NhatKy_ViPham!C:C, "T27") - SUMIFS(NhatKy_ViPham!K:K, NhatKy_ViPham!E:E, "11_Anh_A", NhatKy_ViPham!F:F, B11, NhatKy_ViPham!C:C, "T27")</f>
        <v>100</v>
      </c>
      <c r="AS11" s="7">
        <f>100 + SUMIFS(NhatKy_ViPham!J:J, NhatKy_ViPham!E:E, "11_Anh_A", NhatKy_ViPham!F:F, B11, NhatKy_ViPham!C:C, "T28") - SUMIFS(NhatKy_ViPham!K:K, NhatKy_ViPham!E:E, "11_Anh_A", NhatKy_ViPham!F:F, B11, NhatKy_ViPham!C:C, "T28")</f>
        <v>100</v>
      </c>
      <c r="AT11" s="7">
        <f>100 + SUMIFS(NhatKy_ViPham!J:J, NhatKy_ViPham!E:E, "11_Anh_A", NhatKy_ViPham!F:F, B11, NhatKy_ViPham!C:C, "T29") - SUMIFS(NhatKy_ViPham!K:K, NhatKy_ViPham!E:E, "11_Anh_A", NhatKy_ViPham!F:F, B11, NhatKy_ViPham!C:C, "T29")</f>
        <v>100</v>
      </c>
      <c r="AU11" s="7">
        <f>100 + SUMIFS(NhatKy_ViPham!J:J, NhatKy_ViPham!E:E, "11_Anh_A", NhatKy_ViPham!F:F, B11, NhatKy_ViPham!C:C, "T30") - SUMIFS(NhatKy_ViPham!K:K, NhatKy_ViPham!E:E, "11_Anh_A", NhatKy_ViPham!F:F, B11, NhatKy_ViPham!C:C, "T30")</f>
        <v>100</v>
      </c>
      <c r="AV11" s="7">
        <f>100 + SUMIFS(NhatKy_ViPham!J:J, NhatKy_ViPham!E:E, "11_Anh_A", NhatKy_ViPham!F:F, B11, NhatKy_ViPham!C:C, "T31") - SUMIFS(NhatKy_ViPham!K:K, NhatKy_ViPham!E:E, "11_Anh_A", NhatKy_ViPham!F:F, B11, NhatKy_ViPham!C:C, "T31")</f>
        <v>100</v>
      </c>
      <c r="AW11" s="7">
        <f>100 + SUMIFS(NhatKy_ViPham!J:J, NhatKy_ViPham!E:E, "11_Anh_A", NhatKy_ViPham!F:F, B11, NhatKy_ViPham!C:C, "T32") - SUMIFS(NhatKy_ViPham!K:K, NhatKy_ViPham!E:E, "11_Anh_A", NhatKy_ViPham!F:F, B11, NhatKy_ViPham!C:C, "T32")</f>
        <v>100</v>
      </c>
      <c r="AX11" s="7">
        <f>100 + SUMIFS(NhatKy_ViPham!J:J, NhatKy_ViPham!E:E, "11_Anh_A", NhatKy_ViPham!F:F, B11, NhatKy_ViPham!C:C, "T33") - SUMIFS(NhatKy_ViPham!K:K, NhatKy_ViPham!E:E, "11_Anh_A", NhatKy_ViPham!F:F, B11, NhatKy_ViPham!C:C, "T33")</f>
        <v>100</v>
      </c>
      <c r="AY11" s="7">
        <f>100 + SUMIFS(NhatKy_ViPham!J:J, NhatKy_ViPham!E:E, "11_Anh_A", NhatKy_ViPham!F:F, B11, NhatKy_ViPham!C:C, "T34") - SUMIFS(NhatKy_ViPham!K:K, NhatKy_ViPham!E:E, "11_Anh_A", NhatKy_ViPham!F:F, B11, NhatKy_ViPham!C:C, "T34")</f>
        <v>100</v>
      </c>
      <c r="AZ11" s="7">
        <f>100 + SUMIFS(NhatKy_ViPham!J:J, NhatKy_ViPham!E:E, "11_Anh_A", NhatKy_ViPham!F:F, B11, NhatKy_ViPham!C:C, "T35") - SUMIFS(NhatKy_ViPham!K:K, NhatKy_ViPham!E:E, "11_Anh_A", NhatKy_ViPham!F:F, B11, NhatKy_ViPham!C:C, "T35")</f>
        <v>100</v>
      </c>
      <c r="BA11" s="12">
        <f t="shared" si="0"/>
        <v>100</v>
      </c>
      <c r="BB11" s="11" t="s">
        <v>430</v>
      </c>
      <c r="BC11" s="14" t="str">
        <f t="shared" si="1"/>
        <v>Tốt</v>
      </c>
      <c r="BD11" s="10" t="str">
        <f t="shared" si="2"/>
        <v>🟢 BÌNH THƯỜNG</v>
      </c>
    </row>
    <row r="12" spans="1:56" x14ac:dyDescent="0.25">
      <c r="A12" s="5">
        <v>4</v>
      </c>
      <c r="B12" s="15" t="s">
        <v>2036</v>
      </c>
      <c r="C12" s="5" t="s">
        <v>2012</v>
      </c>
      <c r="D12" s="5" t="s">
        <v>435</v>
      </c>
      <c r="E12" s="11" t="s">
        <v>430</v>
      </c>
      <c r="F12" s="6">
        <f>SUMIFS(NhatKy_ViPham!K:K, NhatKy_ViPham!E:E, "11_Anh_A", NhatKy_ViPham!F:F, B12, NhatKy_ViPham!H:H, "L01")</f>
        <v>0</v>
      </c>
      <c r="G12" s="6">
        <f>SUMIFS(NhatKy_ViPham!K:K, NhatKy_ViPham!E:E, "11_Anh_A", NhatKy_ViPham!F:F, B12, NhatKy_ViPham!H:H, "L02")</f>
        <v>0</v>
      </c>
      <c r="H12" s="6">
        <f>SUMIFS(NhatKy_ViPham!K:K, NhatKy_ViPham!E:E, "11_Anh_A", NhatKy_ViPham!F:F, B12, NhatKy_ViPham!H:H, "L03")</f>
        <v>0</v>
      </c>
      <c r="I12" s="6">
        <f>SUMIFS(NhatKy_ViPham!K:K, NhatKy_ViPham!E:E, "11_Anh_A", NhatKy_ViPham!F:F, B12, NhatKy_ViPham!H:H, "L04")</f>
        <v>0</v>
      </c>
      <c r="J12" s="6">
        <f>SUMIFS(NhatKy_ViPham!K:K, NhatKy_ViPham!E:E, "11_Anh_A", NhatKy_ViPham!F:F, B12, NhatKy_ViPham!H:H, "L05")</f>
        <v>0</v>
      </c>
      <c r="K12" s="6">
        <f>SUMIFS(NhatKy_ViPham!K:K, NhatKy_ViPham!E:E, "11_Anh_A", NhatKy_ViPham!F:F, B12, NhatKy_ViPham!H:H, "L06")</f>
        <v>0</v>
      </c>
      <c r="L12" s="6">
        <f>SUMIFS(NhatKy_ViPham!K:K, NhatKy_ViPham!E:E, "11_Anh_A", NhatKy_ViPham!F:F, B12, NhatKy_ViPham!H:H, "L07")</f>
        <v>0</v>
      </c>
      <c r="M12" s="6">
        <f>SUMIFS(NhatKy_ViPham!K:K, NhatKy_ViPham!E:E, "11_Anh_A", NhatKy_ViPham!F:F, B12, NhatKy_ViPham!H:H, "L08")</f>
        <v>0</v>
      </c>
      <c r="N12" s="6">
        <f>SUMIFS(NhatKy_ViPham!K:K, NhatKy_ViPham!E:E, "11_Anh_A", NhatKy_ViPham!F:F, B12, NhatKy_ViPham!H:H, "L09")</f>
        <v>0</v>
      </c>
      <c r="O12" s="6">
        <f>SUMIFS(NhatKy_ViPham!K:K, NhatKy_ViPham!E:E, "11_Anh_A", NhatKy_ViPham!F:F, B12, NhatKy_ViPham!H:H, "L10")</f>
        <v>0</v>
      </c>
      <c r="P12" s="12">
        <f>SUMIFS(NhatKy_ViPham!J:J, NhatKy_ViPham!E:E, "11_Anh_A", NhatKy_ViPham!F:F, B12)</f>
        <v>0</v>
      </c>
      <c r="Q12" s="13">
        <f>SUMIFS(NhatKy_ViPham!K:K, NhatKy_ViPham!E:E, "11_Anh_A", NhatKy_ViPham!F:F, B12)</f>
        <v>0</v>
      </c>
      <c r="R12" s="6">
        <f>100 + SUMIFS(NhatKy_ViPham!J:J, NhatKy_ViPham!E:E, "11_Anh_A", NhatKy_ViPham!F:F, B12, NhatKy_ViPham!C:C, "T1") - SUMIFS(NhatKy_ViPham!K:K, NhatKy_ViPham!E:E, "11_Anh_A", NhatKy_ViPham!F:F, B12, NhatKy_ViPham!C:C, "T1")</f>
        <v>100</v>
      </c>
      <c r="S12" s="6">
        <f>100 + SUMIFS(NhatKy_ViPham!J:J, NhatKy_ViPham!E:E, "11_Anh_A", NhatKy_ViPham!F:F, B12, NhatKy_ViPham!C:C, "T2") - SUMIFS(NhatKy_ViPham!K:K, NhatKy_ViPham!E:E, "11_Anh_A", NhatKy_ViPham!F:F, B12, NhatKy_ViPham!C:C, "T2")</f>
        <v>100</v>
      </c>
      <c r="T12" s="6">
        <f>100 + SUMIFS(NhatKy_ViPham!J:J, NhatKy_ViPham!E:E, "11_Anh_A", NhatKy_ViPham!F:F, B12, NhatKy_ViPham!C:C, "T3") - SUMIFS(NhatKy_ViPham!K:K, NhatKy_ViPham!E:E, "11_Anh_A", NhatKy_ViPham!F:F, B12, NhatKy_ViPham!C:C, "T3")</f>
        <v>100</v>
      </c>
      <c r="U12" s="6">
        <f>100 + SUMIFS(NhatKy_ViPham!J:J, NhatKy_ViPham!E:E, "11_Anh_A", NhatKy_ViPham!F:F, B12, NhatKy_ViPham!C:C, "T4") - SUMIFS(NhatKy_ViPham!K:K, NhatKy_ViPham!E:E, "11_Anh_A", NhatKy_ViPham!F:F, B12, NhatKy_ViPham!C:C, "T4")</f>
        <v>100</v>
      </c>
      <c r="V12" s="6">
        <f>100 + SUMIFS(NhatKy_ViPham!J:J, NhatKy_ViPham!E:E, "11_Anh_A", NhatKy_ViPham!F:F, B12, NhatKy_ViPham!C:C, "T5") - SUMIFS(NhatKy_ViPham!K:K, NhatKy_ViPham!E:E, "11_Anh_A", NhatKy_ViPham!F:F, B12, NhatKy_ViPham!C:C, "T5")</f>
        <v>100</v>
      </c>
      <c r="W12" s="6">
        <f>100 + SUMIFS(NhatKy_ViPham!J:J, NhatKy_ViPham!E:E, "11_Anh_A", NhatKy_ViPham!F:F, B12, NhatKy_ViPham!C:C, "T6") - SUMIFS(NhatKy_ViPham!K:K, NhatKy_ViPham!E:E, "11_Anh_A", NhatKy_ViPham!F:F, B12, NhatKy_ViPham!C:C, "T6")</f>
        <v>100</v>
      </c>
      <c r="X12" s="6">
        <f>100 + SUMIFS(NhatKy_ViPham!J:J, NhatKy_ViPham!E:E, "11_Anh_A", NhatKy_ViPham!F:F, B12, NhatKy_ViPham!C:C, "T7") - SUMIFS(NhatKy_ViPham!K:K, NhatKy_ViPham!E:E, "11_Anh_A", NhatKy_ViPham!F:F, B12, NhatKy_ViPham!C:C, "T7")</f>
        <v>100</v>
      </c>
      <c r="Y12" s="6">
        <f>100 + SUMIFS(NhatKy_ViPham!J:J, NhatKy_ViPham!E:E, "11_Anh_A", NhatKy_ViPham!F:F, B12, NhatKy_ViPham!C:C, "T8") - SUMIFS(NhatKy_ViPham!K:K, NhatKy_ViPham!E:E, "11_Anh_A", NhatKy_ViPham!F:F, B12, NhatKy_ViPham!C:C, "T8")</f>
        <v>100</v>
      </c>
      <c r="Z12" s="6">
        <f>100 + SUMIFS(NhatKy_ViPham!J:J, NhatKy_ViPham!E:E, "11_Anh_A", NhatKy_ViPham!F:F, B12, NhatKy_ViPham!C:C, "T9") - SUMIFS(NhatKy_ViPham!K:K, NhatKy_ViPham!E:E, "11_Anh_A", NhatKy_ViPham!F:F, B12, NhatKy_ViPham!C:C, "T9")</f>
        <v>100</v>
      </c>
      <c r="AA12" s="6">
        <f>100 + SUMIFS(NhatKy_ViPham!J:J, NhatKy_ViPham!E:E, "11_Anh_A", NhatKy_ViPham!F:F, B12, NhatKy_ViPham!C:C, "T10") - SUMIFS(NhatKy_ViPham!K:K, NhatKy_ViPham!E:E, "11_Anh_A", NhatKy_ViPham!F:F, B12, NhatKy_ViPham!C:C, "T10")</f>
        <v>100</v>
      </c>
      <c r="AB12" s="6">
        <f>100 + SUMIFS(NhatKy_ViPham!J:J, NhatKy_ViPham!E:E, "11_Anh_A", NhatKy_ViPham!F:F, B12, NhatKy_ViPham!C:C, "T11") - SUMIFS(NhatKy_ViPham!K:K, NhatKy_ViPham!E:E, "11_Anh_A", NhatKy_ViPham!F:F, B12, NhatKy_ViPham!C:C, "T11")</f>
        <v>100</v>
      </c>
      <c r="AC12" s="6">
        <f>100 + SUMIFS(NhatKy_ViPham!J:J, NhatKy_ViPham!E:E, "11_Anh_A", NhatKy_ViPham!F:F, B12, NhatKy_ViPham!C:C, "T12") - SUMIFS(NhatKy_ViPham!K:K, NhatKy_ViPham!E:E, "11_Anh_A", NhatKy_ViPham!F:F, B12, NhatKy_ViPham!C:C, "T12")</f>
        <v>100</v>
      </c>
      <c r="AD12" s="6">
        <f>100 + SUMIFS(NhatKy_ViPham!J:J, NhatKy_ViPham!E:E, "11_Anh_A", NhatKy_ViPham!F:F, B12, NhatKy_ViPham!C:C, "T13") - SUMIFS(NhatKy_ViPham!K:K, NhatKy_ViPham!E:E, "11_Anh_A", NhatKy_ViPham!F:F, B12, NhatKy_ViPham!C:C, "T13")</f>
        <v>100</v>
      </c>
      <c r="AE12" s="6">
        <f>100 + SUMIFS(NhatKy_ViPham!J:J, NhatKy_ViPham!E:E, "11_Anh_A", NhatKy_ViPham!F:F, B12, NhatKy_ViPham!C:C, "T14") - SUMIFS(NhatKy_ViPham!K:K, NhatKy_ViPham!E:E, "11_Anh_A", NhatKy_ViPham!F:F, B12, NhatKy_ViPham!C:C, "T14")</f>
        <v>100</v>
      </c>
      <c r="AF12" s="6">
        <f>100 + SUMIFS(NhatKy_ViPham!J:J, NhatKy_ViPham!E:E, "11_Anh_A", NhatKy_ViPham!F:F, B12, NhatKy_ViPham!C:C, "T15") - SUMIFS(NhatKy_ViPham!K:K, NhatKy_ViPham!E:E, "11_Anh_A", NhatKy_ViPham!F:F, B12, NhatKy_ViPham!C:C, "T15")</f>
        <v>100</v>
      </c>
      <c r="AG12" s="6">
        <f>100 + SUMIFS(NhatKy_ViPham!J:J, NhatKy_ViPham!E:E, "11_Anh_A", NhatKy_ViPham!F:F, B12, NhatKy_ViPham!C:C, "T16") - SUMIFS(NhatKy_ViPham!K:K, NhatKy_ViPham!E:E, "11_Anh_A", NhatKy_ViPham!F:F, B12, NhatKy_ViPham!C:C, "T16")</f>
        <v>100</v>
      </c>
      <c r="AH12" s="6">
        <f>100 + SUMIFS(NhatKy_ViPham!J:J, NhatKy_ViPham!E:E, "11_Anh_A", NhatKy_ViPham!F:F, B12, NhatKy_ViPham!C:C, "T17") - SUMIFS(NhatKy_ViPham!K:K, NhatKy_ViPham!E:E, "11_Anh_A", NhatKy_ViPham!F:F, B12, NhatKy_ViPham!C:C, "T17")</f>
        <v>100</v>
      </c>
      <c r="AI12" s="6">
        <f>100 + SUMIFS(NhatKy_ViPham!J:J, NhatKy_ViPham!E:E, "11_Anh_A", NhatKy_ViPham!F:F, B12, NhatKy_ViPham!C:C, "T18") - SUMIFS(NhatKy_ViPham!K:K, NhatKy_ViPham!E:E, "11_Anh_A", NhatKy_ViPham!F:F, B12, NhatKy_ViPham!C:C, "T18")</f>
        <v>100</v>
      </c>
      <c r="AJ12" s="6">
        <f>100 + SUMIFS(NhatKy_ViPham!J:J, NhatKy_ViPham!E:E, "11_Anh_A", NhatKy_ViPham!F:F, B12, NhatKy_ViPham!C:C, "T19") - SUMIFS(NhatKy_ViPham!K:K, NhatKy_ViPham!E:E, "11_Anh_A", NhatKy_ViPham!F:F, B12, NhatKy_ViPham!C:C, "T19")</f>
        <v>100</v>
      </c>
      <c r="AK12" s="6">
        <f>100 + SUMIFS(NhatKy_ViPham!J:J, NhatKy_ViPham!E:E, "11_Anh_A", NhatKy_ViPham!F:F, B12, NhatKy_ViPham!C:C, "T20") - SUMIFS(NhatKy_ViPham!K:K, NhatKy_ViPham!E:E, "11_Anh_A", NhatKy_ViPham!F:F, B12, NhatKy_ViPham!C:C, "T20")</f>
        <v>100</v>
      </c>
      <c r="AL12" s="6">
        <f>100 + SUMIFS(NhatKy_ViPham!J:J, NhatKy_ViPham!E:E, "11_Anh_A", NhatKy_ViPham!F:F, B12, NhatKy_ViPham!C:C, "T21") - SUMIFS(NhatKy_ViPham!K:K, NhatKy_ViPham!E:E, "11_Anh_A", NhatKy_ViPham!F:F, B12, NhatKy_ViPham!C:C, "T21")</f>
        <v>100</v>
      </c>
      <c r="AM12" s="6">
        <f>100 + SUMIFS(NhatKy_ViPham!J:J, NhatKy_ViPham!E:E, "11_Anh_A", NhatKy_ViPham!F:F, B12, NhatKy_ViPham!C:C, "T22") - SUMIFS(NhatKy_ViPham!K:K, NhatKy_ViPham!E:E, "11_Anh_A", NhatKy_ViPham!F:F, B12, NhatKy_ViPham!C:C, "T22")</f>
        <v>100</v>
      </c>
      <c r="AN12" s="6">
        <f>100 + SUMIFS(NhatKy_ViPham!J:J, NhatKy_ViPham!E:E, "11_Anh_A", NhatKy_ViPham!F:F, B12, NhatKy_ViPham!C:C, "T23") - SUMIFS(NhatKy_ViPham!K:K, NhatKy_ViPham!E:E, "11_Anh_A", NhatKy_ViPham!F:F, B12, NhatKy_ViPham!C:C, "T23")</f>
        <v>100</v>
      </c>
      <c r="AO12" s="6">
        <f>100 + SUMIFS(NhatKy_ViPham!J:J, NhatKy_ViPham!E:E, "11_Anh_A", NhatKy_ViPham!F:F, B12, NhatKy_ViPham!C:C, "T24") - SUMIFS(NhatKy_ViPham!K:K, NhatKy_ViPham!E:E, "11_Anh_A", NhatKy_ViPham!F:F, B12, NhatKy_ViPham!C:C, "T24")</f>
        <v>100</v>
      </c>
      <c r="AP12" s="6">
        <f>100 + SUMIFS(NhatKy_ViPham!J:J, NhatKy_ViPham!E:E, "11_Anh_A", NhatKy_ViPham!F:F, B12, NhatKy_ViPham!C:C, "T25") - SUMIFS(NhatKy_ViPham!K:K, NhatKy_ViPham!E:E, "11_Anh_A", NhatKy_ViPham!F:F, B12, NhatKy_ViPham!C:C, "T25")</f>
        <v>100</v>
      </c>
      <c r="AQ12" s="6">
        <f>100 + SUMIFS(NhatKy_ViPham!J:J, NhatKy_ViPham!E:E, "11_Anh_A", NhatKy_ViPham!F:F, B12, NhatKy_ViPham!C:C, "T26") - SUMIFS(NhatKy_ViPham!K:K, NhatKy_ViPham!E:E, "11_Anh_A", NhatKy_ViPham!F:F, B12, NhatKy_ViPham!C:C, "T26")</f>
        <v>100</v>
      </c>
      <c r="AR12" s="6">
        <f>100 + SUMIFS(NhatKy_ViPham!J:J, NhatKy_ViPham!E:E, "11_Anh_A", NhatKy_ViPham!F:F, B12, NhatKy_ViPham!C:C, "T27") - SUMIFS(NhatKy_ViPham!K:K, NhatKy_ViPham!E:E, "11_Anh_A", NhatKy_ViPham!F:F, B12, NhatKy_ViPham!C:C, "T27")</f>
        <v>100</v>
      </c>
      <c r="AS12" s="6">
        <f>100 + SUMIFS(NhatKy_ViPham!J:J, NhatKy_ViPham!E:E, "11_Anh_A", NhatKy_ViPham!F:F, B12, NhatKy_ViPham!C:C, "T28") - SUMIFS(NhatKy_ViPham!K:K, NhatKy_ViPham!E:E, "11_Anh_A", NhatKy_ViPham!F:F, B12, NhatKy_ViPham!C:C, "T28")</f>
        <v>100</v>
      </c>
      <c r="AT12" s="6">
        <f>100 + SUMIFS(NhatKy_ViPham!J:J, NhatKy_ViPham!E:E, "11_Anh_A", NhatKy_ViPham!F:F, B12, NhatKy_ViPham!C:C, "T29") - SUMIFS(NhatKy_ViPham!K:K, NhatKy_ViPham!E:E, "11_Anh_A", NhatKy_ViPham!F:F, B12, NhatKy_ViPham!C:C, "T29")</f>
        <v>100</v>
      </c>
      <c r="AU12" s="6">
        <f>100 + SUMIFS(NhatKy_ViPham!J:J, NhatKy_ViPham!E:E, "11_Anh_A", NhatKy_ViPham!F:F, B12, NhatKy_ViPham!C:C, "T30") - SUMIFS(NhatKy_ViPham!K:K, NhatKy_ViPham!E:E, "11_Anh_A", NhatKy_ViPham!F:F, B12, NhatKy_ViPham!C:C, "T30")</f>
        <v>100</v>
      </c>
      <c r="AV12" s="6">
        <f>100 + SUMIFS(NhatKy_ViPham!J:J, NhatKy_ViPham!E:E, "11_Anh_A", NhatKy_ViPham!F:F, B12, NhatKy_ViPham!C:C, "T31") - SUMIFS(NhatKy_ViPham!K:K, NhatKy_ViPham!E:E, "11_Anh_A", NhatKy_ViPham!F:F, B12, NhatKy_ViPham!C:C, "T31")</f>
        <v>100</v>
      </c>
      <c r="AW12" s="6">
        <f>100 + SUMIFS(NhatKy_ViPham!J:J, NhatKy_ViPham!E:E, "11_Anh_A", NhatKy_ViPham!F:F, B12, NhatKy_ViPham!C:C, "T32") - SUMIFS(NhatKy_ViPham!K:K, NhatKy_ViPham!E:E, "11_Anh_A", NhatKy_ViPham!F:F, B12, NhatKy_ViPham!C:C, "T32")</f>
        <v>100</v>
      </c>
      <c r="AX12" s="6">
        <f>100 + SUMIFS(NhatKy_ViPham!J:J, NhatKy_ViPham!E:E, "11_Anh_A", NhatKy_ViPham!F:F, B12, NhatKy_ViPham!C:C, "T33") - SUMIFS(NhatKy_ViPham!K:K, NhatKy_ViPham!E:E, "11_Anh_A", NhatKy_ViPham!F:F, B12, NhatKy_ViPham!C:C, "T33")</f>
        <v>100</v>
      </c>
      <c r="AY12" s="6">
        <f>100 + SUMIFS(NhatKy_ViPham!J:J, NhatKy_ViPham!E:E, "11_Anh_A", NhatKy_ViPham!F:F, B12, NhatKy_ViPham!C:C, "T34") - SUMIFS(NhatKy_ViPham!K:K, NhatKy_ViPham!E:E, "11_Anh_A", NhatKy_ViPham!F:F, B12, NhatKy_ViPham!C:C, "T34")</f>
        <v>100</v>
      </c>
      <c r="AZ12" s="6">
        <f>100 + SUMIFS(NhatKy_ViPham!J:J, NhatKy_ViPham!E:E, "11_Anh_A", NhatKy_ViPham!F:F, B12, NhatKy_ViPham!C:C, "T35") - SUMIFS(NhatKy_ViPham!K:K, NhatKy_ViPham!E:E, "11_Anh_A", NhatKy_ViPham!F:F, B12, NhatKy_ViPham!C:C, "T35")</f>
        <v>100</v>
      </c>
      <c r="BA12" s="12">
        <f t="shared" si="0"/>
        <v>100</v>
      </c>
      <c r="BB12" s="11" t="s">
        <v>430</v>
      </c>
      <c r="BC12" s="16" t="str">
        <f t="shared" si="1"/>
        <v>Tốt</v>
      </c>
      <c r="BD12" s="15" t="str">
        <f t="shared" si="2"/>
        <v>🟢 BÌNH THƯỜNG</v>
      </c>
    </row>
    <row r="13" spans="1:56" x14ac:dyDescent="0.25">
      <c r="A13" s="4">
        <v>5</v>
      </c>
      <c r="B13" s="10" t="s">
        <v>582</v>
      </c>
      <c r="C13" s="4" t="s">
        <v>2037</v>
      </c>
      <c r="D13" s="4" t="s">
        <v>435</v>
      </c>
      <c r="E13" s="11" t="s">
        <v>430</v>
      </c>
      <c r="F13" s="7">
        <f>SUMIFS(NhatKy_ViPham!K:K, NhatKy_ViPham!E:E, "11_Anh_A", NhatKy_ViPham!F:F, B13, NhatKy_ViPham!H:H, "L01")</f>
        <v>0</v>
      </c>
      <c r="G13" s="7">
        <f>SUMIFS(NhatKy_ViPham!K:K, NhatKy_ViPham!E:E, "11_Anh_A", NhatKy_ViPham!F:F, B13, NhatKy_ViPham!H:H, "L02")</f>
        <v>0</v>
      </c>
      <c r="H13" s="7">
        <f>SUMIFS(NhatKy_ViPham!K:K, NhatKy_ViPham!E:E, "11_Anh_A", NhatKy_ViPham!F:F, B13, NhatKy_ViPham!H:H, "L03")</f>
        <v>0</v>
      </c>
      <c r="I13" s="7">
        <f>SUMIFS(NhatKy_ViPham!K:K, NhatKy_ViPham!E:E, "11_Anh_A", NhatKy_ViPham!F:F, B13, NhatKy_ViPham!H:H, "L04")</f>
        <v>0</v>
      </c>
      <c r="J13" s="7">
        <f>SUMIFS(NhatKy_ViPham!K:K, NhatKy_ViPham!E:E, "11_Anh_A", NhatKy_ViPham!F:F, B13, NhatKy_ViPham!H:H, "L05")</f>
        <v>0</v>
      </c>
      <c r="K13" s="7">
        <f>SUMIFS(NhatKy_ViPham!K:K, NhatKy_ViPham!E:E, "11_Anh_A", NhatKy_ViPham!F:F, B13, NhatKy_ViPham!H:H, "L06")</f>
        <v>0</v>
      </c>
      <c r="L13" s="7">
        <f>SUMIFS(NhatKy_ViPham!K:K, NhatKy_ViPham!E:E, "11_Anh_A", NhatKy_ViPham!F:F, B13, NhatKy_ViPham!H:H, "L07")</f>
        <v>0</v>
      </c>
      <c r="M13" s="7">
        <f>SUMIFS(NhatKy_ViPham!K:K, NhatKy_ViPham!E:E, "11_Anh_A", NhatKy_ViPham!F:F, B13, NhatKy_ViPham!H:H, "L08")</f>
        <v>0</v>
      </c>
      <c r="N13" s="7">
        <f>SUMIFS(NhatKy_ViPham!K:K, NhatKy_ViPham!E:E, "11_Anh_A", NhatKy_ViPham!F:F, B13, NhatKy_ViPham!H:H, "L09")</f>
        <v>0</v>
      </c>
      <c r="O13" s="7">
        <f>SUMIFS(NhatKy_ViPham!K:K, NhatKy_ViPham!E:E, "11_Anh_A", NhatKy_ViPham!F:F, B13, NhatKy_ViPham!H:H, "L10")</f>
        <v>0</v>
      </c>
      <c r="P13" s="12">
        <f>SUMIFS(NhatKy_ViPham!J:J, NhatKy_ViPham!E:E, "11_Anh_A", NhatKy_ViPham!F:F, B13)</f>
        <v>0</v>
      </c>
      <c r="Q13" s="13">
        <f>SUMIFS(NhatKy_ViPham!K:K, NhatKy_ViPham!E:E, "11_Anh_A", NhatKy_ViPham!F:F, B13)</f>
        <v>0</v>
      </c>
      <c r="R13" s="7">
        <f>100 + SUMIFS(NhatKy_ViPham!J:J, NhatKy_ViPham!E:E, "11_Anh_A", NhatKy_ViPham!F:F, B13, NhatKy_ViPham!C:C, "T1") - SUMIFS(NhatKy_ViPham!K:K, NhatKy_ViPham!E:E, "11_Anh_A", NhatKy_ViPham!F:F, B13, NhatKy_ViPham!C:C, "T1")</f>
        <v>100</v>
      </c>
      <c r="S13" s="7">
        <f>100 + SUMIFS(NhatKy_ViPham!J:J, NhatKy_ViPham!E:E, "11_Anh_A", NhatKy_ViPham!F:F, B13, NhatKy_ViPham!C:C, "T2") - SUMIFS(NhatKy_ViPham!K:K, NhatKy_ViPham!E:E, "11_Anh_A", NhatKy_ViPham!F:F, B13, NhatKy_ViPham!C:C, "T2")</f>
        <v>100</v>
      </c>
      <c r="T13" s="7">
        <f>100 + SUMIFS(NhatKy_ViPham!J:J, NhatKy_ViPham!E:E, "11_Anh_A", NhatKy_ViPham!F:F, B13, NhatKy_ViPham!C:C, "T3") - SUMIFS(NhatKy_ViPham!K:K, NhatKy_ViPham!E:E, "11_Anh_A", NhatKy_ViPham!F:F, B13, NhatKy_ViPham!C:C, "T3")</f>
        <v>100</v>
      </c>
      <c r="U13" s="7">
        <f>100 + SUMIFS(NhatKy_ViPham!J:J, NhatKy_ViPham!E:E, "11_Anh_A", NhatKy_ViPham!F:F, B13, NhatKy_ViPham!C:C, "T4") - SUMIFS(NhatKy_ViPham!K:K, NhatKy_ViPham!E:E, "11_Anh_A", NhatKy_ViPham!F:F, B13, NhatKy_ViPham!C:C, "T4")</f>
        <v>100</v>
      </c>
      <c r="V13" s="7">
        <f>100 + SUMIFS(NhatKy_ViPham!J:J, NhatKy_ViPham!E:E, "11_Anh_A", NhatKy_ViPham!F:F, B13, NhatKy_ViPham!C:C, "T5") - SUMIFS(NhatKy_ViPham!K:K, NhatKy_ViPham!E:E, "11_Anh_A", NhatKy_ViPham!F:F, B13, NhatKy_ViPham!C:C, "T5")</f>
        <v>100</v>
      </c>
      <c r="W13" s="7">
        <f>100 + SUMIFS(NhatKy_ViPham!J:J, NhatKy_ViPham!E:E, "11_Anh_A", NhatKy_ViPham!F:F, B13, NhatKy_ViPham!C:C, "T6") - SUMIFS(NhatKy_ViPham!K:K, NhatKy_ViPham!E:E, "11_Anh_A", NhatKy_ViPham!F:F, B13, NhatKy_ViPham!C:C, "T6")</f>
        <v>100</v>
      </c>
      <c r="X13" s="7">
        <f>100 + SUMIFS(NhatKy_ViPham!J:J, NhatKy_ViPham!E:E, "11_Anh_A", NhatKy_ViPham!F:F, B13, NhatKy_ViPham!C:C, "T7") - SUMIFS(NhatKy_ViPham!K:K, NhatKy_ViPham!E:E, "11_Anh_A", NhatKy_ViPham!F:F, B13, NhatKy_ViPham!C:C, "T7")</f>
        <v>100</v>
      </c>
      <c r="Y13" s="7">
        <f>100 + SUMIFS(NhatKy_ViPham!J:J, NhatKy_ViPham!E:E, "11_Anh_A", NhatKy_ViPham!F:F, B13, NhatKy_ViPham!C:C, "T8") - SUMIFS(NhatKy_ViPham!K:K, NhatKy_ViPham!E:E, "11_Anh_A", NhatKy_ViPham!F:F, B13, NhatKy_ViPham!C:C, "T8")</f>
        <v>100</v>
      </c>
      <c r="Z13" s="7">
        <f>100 + SUMIFS(NhatKy_ViPham!J:J, NhatKy_ViPham!E:E, "11_Anh_A", NhatKy_ViPham!F:F, B13, NhatKy_ViPham!C:C, "T9") - SUMIFS(NhatKy_ViPham!K:K, NhatKy_ViPham!E:E, "11_Anh_A", NhatKy_ViPham!F:F, B13, NhatKy_ViPham!C:C, "T9")</f>
        <v>100</v>
      </c>
      <c r="AA13" s="7">
        <f>100 + SUMIFS(NhatKy_ViPham!J:J, NhatKy_ViPham!E:E, "11_Anh_A", NhatKy_ViPham!F:F, B13, NhatKy_ViPham!C:C, "T10") - SUMIFS(NhatKy_ViPham!K:K, NhatKy_ViPham!E:E, "11_Anh_A", NhatKy_ViPham!F:F, B13, NhatKy_ViPham!C:C, "T10")</f>
        <v>100</v>
      </c>
      <c r="AB13" s="7">
        <f>100 + SUMIFS(NhatKy_ViPham!J:J, NhatKy_ViPham!E:E, "11_Anh_A", NhatKy_ViPham!F:F, B13, NhatKy_ViPham!C:C, "T11") - SUMIFS(NhatKy_ViPham!K:K, NhatKy_ViPham!E:E, "11_Anh_A", NhatKy_ViPham!F:F, B13, NhatKy_ViPham!C:C, "T11")</f>
        <v>100</v>
      </c>
      <c r="AC13" s="7">
        <f>100 + SUMIFS(NhatKy_ViPham!J:J, NhatKy_ViPham!E:E, "11_Anh_A", NhatKy_ViPham!F:F, B13, NhatKy_ViPham!C:C, "T12") - SUMIFS(NhatKy_ViPham!K:K, NhatKy_ViPham!E:E, "11_Anh_A", NhatKy_ViPham!F:F, B13, NhatKy_ViPham!C:C, "T12")</f>
        <v>100</v>
      </c>
      <c r="AD13" s="7">
        <f>100 + SUMIFS(NhatKy_ViPham!J:J, NhatKy_ViPham!E:E, "11_Anh_A", NhatKy_ViPham!F:F, B13, NhatKy_ViPham!C:C, "T13") - SUMIFS(NhatKy_ViPham!K:K, NhatKy_ViPham!E:E, "11_Anh_A", NhatKy_ViPham!F:F, B13, NhatKy_ViPham!C:C, "T13")</f>
        <v>100</v>
      </c>
      <c r="AE13" s="7">
        <f>100 + SUMIFS(NhatKy_ViPham!J:J, NhatKy_ViPham!E:E, "11_Anh_A", NhatKy_ViPham!F:F, B13, NhatKy_ViPham!C:C, "T14") - SUMIFS(NhatKy_ViPham!K:K, NhatKy_ViPham!E:E, "11_Anh_A", NhatKy_ViPham!F:F, B13, NhatKy_ViPham!C:C, "T14")</f>
        <v>100</v>
      </c>
      <c r="AF13" s="7">
        <f>100 + SUMIFS(NhatKy_ViPham!J:J, NhatKy_ViPham!E:E, "11_Anh_A", NhatKy_ViPham!F:F, B13, NhatKy_ViPham!C:C, "T15") - SUMIFS(NhatKy_ViPham!K:K, NhatKy_ViPham!E:E, "11_Anh_A", NhatKy_ViPham!F:F, B13, NhatKy_ViPham!C:C, "T15")</f>
        <v>100</v>
      </c>
      <c r="AG13" s="7">
        <f>100 + SUMIFS(NhatKy_ViPham!J:J, NhatKy_ViPham!E:E, "11_Anh_A", NhatKy_ViPham!F:F, B13, NhatKy_ViPham!C:C, "T16") - SUMIFS(NhatKy_ViPham!K:K, NhatKy_ViPham!E:E, "11_Anh_A", NhatKy_ViPham!F:F, B13, NhatKy_ViPham!C:C, "T16")</f>
        <v>100</v>
      </c>
      <c r="AH13" s="7">
        <f>100 + SUMIFS(NhatKy_ViPham!J:J, NhatKy_ViPham!E:E, "11_Anh_A", NhatKy_ViPham!F:F, B13, NhatKy_ViPham!C:C, "T17") - SUMIFS(NhatKy_ViPham!K:K, NhatKy_ViPham!E:E, "11_Anh_A", NhatKy_ViPham!F:F, B13, NhatKy_ViPham!C:C, "T17")</f>
        <v>100</v>
      </c>
      <c r="AI13" s="7">
        <f>100 + SUMIFS(NhatKy_ViPham!J:J, NhatKy_ViPham!E:E, "11_Anh_A", NhatKy_ViPham!F:F, B13, NhatKy_ViPham!C:C, "T18") - SUMIFS(NhatKy_ViPham!K:K, NhatKy_ViPham!E:E, "11_Anh_A", NhatKy_ViPham!F:F, B13, NhatKy_ViPham!C:C, "T18")</f>
        <v>100</v>
      </c>
      <c r="AJ13" s="7">
        <f>100 + SUMIFS(NhatKy_ViPham!J:J, NhatKy_ViPham!E:E, "11_Anh_A", NhatKy_ViPham!F:F, B13, NhatKy_ViPham!C:C, "T19") - SUMIFS(NhatKy_ViPham!K:K, NhatKy_ViPham!E:E, "11_Anh_A", NhatKy_ViPham!F:F, B13, NhatKy_ViPham!C:C, "T19")</f>
        <v>100</v>
      </c>
      <c r="AK13" s="7">
        <f>100 + SUMIFS(NhatKy_ViPham!J:J, NhatKy_ViPham!E:E, "11_Anh_A", NhatKy_ViPham!F:F, B13, NhatKy_ViPham!C:C, "T20") - SUMIFS(NhatKy_ViPham!K:K, NhatKy_ViPham!E:E, "11_Anh_A", NhatKy_ViPham!F:F, B13, NhatKy_ViPham!C:C, "T20")</f>
        <v>100</v>
      </c>
      <c r="AL13" s="7">
        <f>100 + SUMIFS(NhatKy_ViPham!J:J, NhatKy_ViPham!E:E, "11_Anh_A", NhatKy_ViPham!F:F, B13, NhatKy_ViPham!C:C, "T21") - SUMIFS(NhatKy_ViPham!K:K, NhatKy_ViPham!E:E, "11_Anh_A", NhatKy_ViPham!F:F, B13, NhatKy_ViPham!C:C, "T21")</f>
        <v>100</v>
      </c>
      <c r="AM13" s="7">
        <f>100 + SUMIFS(NhatKy_ViPham!J:J, NhatKy_ViPham!E:E, "11_Anh_A", NhatKy_ViPham!F:F, B13, NhatKy_ViPham!C:C, "T22") - SUMIFS(NhatKy_ViPham!K:K, NhatKy_ViPham!E:E, "11_Anh_A", NhatKy_ViPham!F:F, B13, NhatKy_ViPham!C:C, "T22")</f>
        <v>100</v>
      </c>
      <c r="AN13" s="7">
        <f>100 + SUMIFS(NhatKy_ViPham!J:J, NhatKy_ViPham!E:E, "11_Anh_A", NhatKy_ViPham!F:F, B13, NhatKy_ViPham!C:C, "T23") - SUMIFS(NhatKy_ViPham!K:K, NhatKy_ViPham!E:E, "11_Anh_A", NhatKy_ViPham!F:F, B13, NhatKy_ViPham!C:C, "T23")</f>
        <v>100</v>
      </c>
      <c r="AO13" s="7">
        <f>100 + SUMIFS(NhatKy_ViPham!J:J, NhatKy_ViPham!E:E, "11_Anh_A", NhatKy_ViPham!F:F, B13, NhatKy_ViPham!C:C, "T24") - SUMIFS(NhatKy_ViPham!K:K, NhatKy_ViPham!E:E, "11_Anh_A", NhatKy_ViPham!F:F, B13, NhatKy_ViPham!C:C, "T24")</f>
        <v>100</v>
      </c>
      <c r="AP13" s="7">
        <f>100 + SUMIFS(NhatKy_ViPham!J:J, NhatKy_ViPham!E:E, "11_Anh_A", NhatKy_ViPham!F:F, B13, NhatKy_ViPham!C:C, "T25") - SUMIFS(NhatKy_ViPham!K:K, NhatKy_ViPham!E:E, "11_Anh_A", NhatKy_ViPham!F:F, B13, NhatKy_ViPham!C:C, "T25")</f>
        <v>100</v>
      </c>
      <c r="AQ13" s="7">
        <f>100 + SUMIFS(NhatKy_ViPham!J:J, NhatKy_ViPham!E:E, "11_Anh_A", NhatKy_ViPham!F:F, B13, NhatKy_ViPham!C:C, "T26") - SUMIFS(NhatKy_ViPham!K:K, NhatKy_ViPham!E:E, "11_Anh_A", NhatKy_ViPham!F:F, B13, NhatKy_ViPham!C:C, "T26")</f>
        <v>100</v>
      </c>
      <c r="AR13" s="7">
        <f>100 + SUMIFS(NhatKy_ViPham!J:J, NhatKy_ViPham!E:E, "11_Anh_A", NhatKy_ViPham!F:F, B13, NhatKy_ViPham!C:C, "T27") - SUMIFS(NhatKy_ViPham!K:K, NhatKy_ViPham!E:E, "11_Anh_A", NhatKy_ViPham!F:F, B13, NhatKy_ViPham!C:C, "T27")</f>
        <v>100</v>
      </c>
      <c r="AS13" s="7">
        <f>100 + SUMIFS(NhatKy_ViPham!J:J, NhatKy_ViPham!E:E, "11_Anh_A", NhatKy_ViPham!F:F, B13, NhatKy_ViPham!C:C, "T28") - SUMIFS(NhatKy_ViPham!K:K, NhatKy_ViPham!E:E, "11_Anh_A", NhatKy_ViPham!F:F, B13, NhatKy_ViPham!C:C, "T28")</f>
        <v>100</v>
      </c>
      <c r="AT13" s="7">
        <f>100 + SUMIFS(NhatKy_ViPham!J:J, NhatKy_ViPham!E:E, "11_Anh_A", NhatKy_ViPham!F:F, B13, NhatKy_ViPham!C:C, "T29") - SUMIFS(NhatKy_ViPham!K:K, NhatKy_ViPham!E:E, "11_Anh_A", NhatKy_ViPham!F:F, B13, NhatKy_ViPham!C:C, "T29")</f>
        <v>100</v>
      </c>
      <c r="AU13" s="7">
        <f>100 + SUMIFS(NhatKy_ViPham!J:J, NhatKy_ViPham!E:E, "11_Anh_A", NhatKy_ViPham!F:F, B13, NhatKy_ViPham!C:C, "T30") - SUMIFS(NhatKy_ViPham!K:K, NhatKy_ViPham!E:E, "11_Anh_A", NhatKy_ViPham!F:F, B13, NhatKy_ViPham!C:C, "T30")</f>
        <v>100</v>
      </c>
      <c r="AV13" s="7">
        <f>100 + SUMIFS(NhatKy_ViPham!J:J, NhatKy_ViPham!E:E, "11_Anh_A", NhatKy_ViPham!F:F, B13, NhatKy_ViPham!C:C, "T31") - SUMIFS(NhatKy_ViPham!K:K, NhatKy_ViPham!E:E, "11_Anh_A", NhatKy_ViPham!F:F, B13, NhatKy_ViPham!C:C, "T31")</f>
        <v>100</v>
      </c>
      <c r="AW13" s="7">
        <f>100 + SUMIFS(NhatKy_ViPham!J:J, NhatKy_ViPham!E:E, "11_Anh_A", NhatKy_ViPham!F:F, B13, NhatKy_ViPham!C:C, "T32") - SUMIFS(NhatKy_ViPham!K:K, NhatKy_ViPham!E:E, "11_Anh_A", NhatKy_ViPham!F:F, B13, NhatKy_ViPham!C:C, "T32")</f>
        <v>100</v>
      </c>
      <c r="AX13" s="7">
        <f>100 + SUMIFS(NhatKy_ViPham!J:J, NhatKy_ViPham!E:E, "11_Anh_A", NhatKy_ViPham!F:F, B13, NhatKy_ViPham!C:C, "T33") - SUMIFS(NhatKy_ViPham!K:K, NhatKy_ViPham!E:E, "11_Anh_A", NhatKy_ViPham!F:F, B13, NhatKy_ViPham!C:C, "T33")</f>
        <v>100</v>
      </c>
      <c r="AY13" s="7">
        <f>100 + SUMIFS(NhatKy_ViPham!J:J, NhatKy_ViPham!E:E, "11_Anh_A", NhatKy_ViPham!F:F, B13, NhatKy_ViPham!C:C, "T34") - SUMIFS(NhatKy_ViPham!K:K, NhatKy_ViPham!E:E, "11_Anh_A", NhatKy_ViPham!F:F, B13, NhatKy_ViPham!C:C, "T34")</f>
        <v>100</v>
      </c>
      <c r="AZ13" s="7">
        <f>100 + SUMIFS(NhatKy_ViPham!J:J, NhatKy_ViPham!E:E, "11_Anh_A", NhatKy_ViPham!F:F, B13, NhatKy_ViPham!C:C, "T35") - SUMIFS(NhatKy_ViPham!K:K, NhatKy_ViPham!E:E, "11_Anh_A", NhatKy_ViPham!F:F, B13, NhatKy_ViPham!C:C, "T35")</f>
        <v>100</v>
      </c>
      <c r="BA13" s="12">
        <f t="shared" si="0"/>
        <v>100</v>
      </c>
      <c r="BB13" s="11" t="s">
        <v>430</v>
      </c>
      <c r="BC13" s="14" t="str">
        <f t="shared" si="1"/>
        <v>Tốt</v>
      </c>
      <c r="BD13" s="10" t="str">
        <f t="shared" si="2"/>
        <v>🟢 BÌNH THƯỜNG</v>
      </c>
    </row>
    <row r="14" spans="1:56" x14ac:dyDescent="0.25">
      <c r="A14" s="5">
        <v>6</v>
      </c>
      <c r="B14" s="15" t="s">
        <v>2038</v>
      </c>
      <c r="C14" s="5" t="s">
        <v>1747</v>
      </c>
      <c r="D14" s="5" t="s">
        <v>435</v>
      </c>
      <c r="E14" s="11" t="s">
        <v>430</v>
      </c>
      <c r="F14" s="6">
        <f>SUMIFS(NhatKy_ViPham!K:K, NhatKy_ViPham!E:E, "11_Anh_A", NhatKy_ViPham!F:F, B14, NhatKy_ViPham!H:H, "L01")</f>
        <v>0</v>
      </c>
      <c r="G14" s="6">
        <f>SUMIFS(NhatKy_ViPham!K:K, NhatKy_ViPham!E:E, "11_Anh_A", NhatKy_ViPham!F:F, B14, NhatKy_ViPham!H:H, "L02")</f>
        <v>0</v>
      </c>
      <c r="H14" s="6">
        <f>SUMIFS(NhatKy_ViPham!K:K, NhatKy_ViPham!E:E, "11_Anh_A", NhatKy_ViPham!F:F, B14, NhatKy_ViPham!H:H, "L03")</f>
        <v>0</v>
      </c>
      <c r="I14" s="6">
        <f>SUMIFS(NhatKy_ViPham!K:K, NhatKy_ViPham!E:E, "11_Anh_A", NhatKy_ViPham!F:F, B14, NhatKy_ViPham!H:H, "L04")</f>
        <v>0</v>
      </c>
      <c r="J14" s="6">
        <f>SUMIFS(NhatKy_ViPham!K:K, NhatKy_ViPham!E:E, "11_Anh_A", NhatKy_ViPham!F:F, B14, NhatKy_ViPham!H:H, "L05")</f>
        <v>0</v>
      </c>
      <c r="K14" s="6">
        <f>SUMIFS(NhatKy_ViPham!K:K, NhatKy_ViPham!E:E, "11_Anh_A", NhatKy_ViPham!F:F, B14, NhatKy_ViPham!H:H, "L06")</f>
        <v>0</v>
      </c>
      <c r="L14" s="6">
        <f>SUMIFS(NhatKy_ViPham!K:K, NhatKy_ViPham!E:E, "11_Anh_A", NhatKy_ViPham!F:F, B14, NhatKy_ViPham!H:H, "L07")</f>
        <v>0</v>
      </c>
      <c r="M14" s="6">
        <f>SUMIFS(NhatKy_ViPham!K:K, NhatKy_ViPham!E:E, "11_Anh_A", NhatKy_ViPham!F:F, B14, NhatKy_ViPham!H:H, "L08")</f>
        <v>0</v>
      </c>
      <c r="N14" s="6">
        <f>SUMIFS(NhatKy_ViPham!K:K, NhatKy_ViPham!E:E, "11_Anh_A", NhatKy_ViPham!F:F, B14, NhatKy_ViPham!H:H, "L09")</f>
        <v>0</v>
      </c>
      <c r="O14" s="6">
        <f>SUMIFS(NhatKy_ViPham!K:K, NhatKy_ViPham!E:E, "11_Anh_A", NhatKy_ViPham!F:F, B14, NhatKy_ViPham!H:H, "L10")</f>
        <v>0</v>
      </c>
      <c r="P14" s="12">
        <f>SUMIFS(NhatKy_ViPham!J:J, NhatKy_ViPham!E:E, "11_Anh_A", NhatKy_ViPham!F:F, B14)</f>
        <v>0</v>
      </c>
      <c r="Q14" s="13">
        <f>SUMIFS(NhatKy_ViPham!K:K, NhatKy_ViPham!E:E, "11_Anh_A", NhatKy_ViPham!F:F, B14)</f>
        <v>0</v>
      </c>
      <c r="R14" s="6">
        <f>100 + SUMIFS(NhatKy_ViPham!J:J, NhatKy_ViPham!E:E, "11_Anh_A", NhatKy_ViPham!F:F, B14, NhatKy_ViPham!C:C, "T1") - SUMIFS(NhatKy_ViPham!K:K, NhatKy_ViPham!E:E, "11_Anh_A", NhatKy_ViPham!F:F, B14, NhatKy_ViPham!C:C, "T1")</f>
        <v>100</v>
      </c>
      <c r="S14" s="6">
        <f>100 + SUMIFS(NhatKy_ViPham!J:J, NhatKy_ViPham!E:E, "11_Anh_A", NhatKy_ViPham!F:F, B14, NhatKy_ViPham!C:C, "T2") - SUMIFS(NhatKy_ViPham!K:K, NhatKy_ViPham!E:E, "11_Anh_A", NhatKy_ViPham!F:F, B14, NhatKy_ViPham!C:C, "T2")</f>
        <v>100</v>
      </c>
      <c r="T14" s="6">
        <f>100 + SUMIFS(NhatKy_ViPham!J:J, NhatKy_ViPham!E:E, "11_Anh_A", NhatKy_ViPham!F:F, B14, NhatKy_ViPham!C:C, "T3") - SUMIFS(NhatKy_ViPham!K:K, NhatKy_ViPham!E:E, "11_Anh_A", NhatKy_ViPham!F:F, B14, NhatKy_ViPham!C:C, "T3")</f>
        <v>100</v>
      </c>
      <c r="U14" s="6">
        <f>100 + SUMIFS(NhatKy_ViPham!J:J, NhatKy_ViPham!E:E, "11_Anh_A", NhatKy_ViPham!F:F, B14, NhatKy_ViPham!C:C, "T4") - SUMIFS(NhatKy_ViPham!K:K, NhatKy_ViPham!E:E, "11_Anh_A", NhatKy_ViPham!F:F, B14, NhatKy_ViPham!C:C, "T4")</f>
        <v>100</v>
      </c>
      <c r="V14" s="6">
        <f>100 + SUMIFS(NhatKy_ViPham!J:J, NhatKy_ViPham!E:E, "11_Anh_A", NhatKy_ViPham!F:F, B14, NhatKy_ViPham!C:C, "T5") - SUMIFS(NhatKy_ViPham!K:K, NhatKy_ViPham!E:E, "11_Anh_A", NhatKy_ViPham!F:F, B14, NhatKy_ViPham!C:C, "T5")</f>
        <v>100</v>
      </c>
      <c r="W14" s="6">
        <f>100 + SUMIFS(NhatKy_ViPham!J:J, NhatKy_ViPham!E:E, "11_Anh_A", NhatKy_ViPham!F:F, B14, NhatKy_ViPham!C:C, "T6") - SUMIFS(NhatKy_ViPham!K:K, NhatKy_ViPham!E:E, "11_Anh_A", NhatKy_ViPham!F:F, B14, NhatKy_ViPham!C:C, "T6")</f>
        <v>100</v>
      </c>
      <c r="X14" s="6">
        <f>100 + SUMIFS(NhatKy_ViPham!J:J, NhatKy_ViPham!E:E, "11_Anh_A", NhatKy_ViPham!F:F, B14, NhatKy_ViPham!C:C, "T7") - SUMIFS(NhatKy_ViPham!K:K, NhatKy_ViPham!E:E, "11_Anh_A", NhatKy_ViPham!F:F, B14, NhatKy_ViPham!C:C, "T7")</f>
        <v>100</v>
      </c>
      <c r="Y14" s="6">
        <f>100 + SUMIFS(NhatKy_ViPham!J:J, NhatKy_ViPham!E:E, "11_Anh_A", NhatKy_ViPham!F:F, B14, NhatKy_ViPham!C:C, "T8") - SUMIFS(NhatKy_ViPham!K:K, NhatKy_ViPham!E:E, "11_Anh_A", NhatKy_ViPham!F:F, B14, NhatKy_ViPham!C:C, "T8")</f>
        <v>100</v>
      </c>
      <c r="Z14" s="6">
        <f>100 + SUMIFS(NhatKy_ViPham!J:J, NhatKy_ViPham!E:E, "11_Anh_A", NhatKy_ViPham!F:F, B14, NhatKy_ViPham!C:C, "T9") - SUMIFS(NhatKy_ViPham!K:K, NhatKy_ViPham!E:E, "11_Anh_A", NhatKy_ViPham!F:F, B14, NhatKy_ViPham!C:C, "T9")</f>
        <v>100</v>
      </c>
      <c r="AA14" s="6">
        <f>100 + SUMIFS(NhatKy_ViPham!J:J, NhatKy_ViPham!E:E, "11_Anh_A", NhatKy_ViPham!F:F, B14, NhatKy_ViPham!C:C, "T10") - SUMIFS(NhatKy_ViPham!K:K, NhatKy_ViPham!E:E, "11_Anh_A", NhatKy_ViPham!F:F, B14, NhatKy_ViPham!C:C, "T10")</f>
        <v>100</v>
      </c>
      <c r="AB14" s="6">
        <f>100 + SUMIFS(NhatKy_ViPham!J:J, NhatKy_ViPham!E:E, "11_Anh_A", NhatKy_ViPham!F:F, B14, NhatKy_ViPham!C:C, "T11") - SUMIFS(NhatKy_ViPham!K:K, NhatKy_ViPham!E:E, "11_Anh_A", NhatKy_ViPham!F:F, B14, NhatKy_ViPham!C:C, "T11")</f>
        <v>100</v>
      </c>
      <c r="AC14" s="6">
        <f>100 + SUMIFS(NhatKy_ViPham!J:J, NhatKy_ViPham!E:E, "11_Anh_A", NhatKy_ViPham!F:F, B14, NhatKy_ViPham!C:C, "T12") - SUMIFS(NhatKy_ViPham!K:K, NhatKy_ViPham!E:E, "11_Anh_A", NhatKy_ViPham!F:F, B14, NhatKy_ViPham!C:C, "T12")</f>
        <v>100</v>
      </c>
      <c r="AD14" s="6">
        <f>100 + SUMIFS(NhatKy_ViPham!J:J, NhatKy_ViPham!E:E, "11_Anh_A", NhatKy_ViPham!F:F, B14, NhatKy_ViPham!C:C, "T13") - SUMIFS(NhatKy_ViPham!K:K, NhatKy_ViPham!E:E, "11_Anh_A", NhatKy_ViPham!F:F, B14, NhatKy_ViPham!C:C, "T13")</f>
        <v>100</v>
      </c>
      <c r="AE14" s="6">
        <f>100 + SUMIFS(NhatKy_ViPham!J:J, NhatKy_ViPham!E:E, "11_Anh_A", NhatKy_ViPham!F:F, B14, NhatKy_ViPham!C:C, "T14") - SUMIFS(NhatKy_ViPham!K:K, NhatKy_ViPham!E:E, "11_Anh_A", NhatKy_ViPham!F:F, B14, NhatKy_ViPham!C:C, "T14")</f>
        <v>100</v>
      </c>
      <c r="AF14" s="6">
        <f>100 + SUMIFS(NhatKy_ViPham!J:J, NhatKy_ViPham!E:E, "11_Anh_A", NhatKy_ViPham!F:F, B14, NhatKy_ViPham!C:C, "T15") - SUMIFS(NhatKy_ViPham!K:K, NhatKy_ViPham!E:E, "11_Anh_A", NhatKy_ViPham!F:F, B14, NhatKy_ViPham!C:C, "T15")</f>
        <v>100</v>
      </c>
      <c r="AG14" s="6">
        <f>100 + SUMIFS(NhatKy_ViPham!J:J, NhatKy_ViPham!E:E, "11_Anh_A", NhatKy_ViPham!F:F, B14, NhatKy_ViPham!C:C, "T16") - SUMIFS(NhatKy_ViPham!K:K, NhatKy_ViPham!E:E, "11_Anh_A", NhatKy_ViPham!F:F, B14, NhatKy_ViPham!C:C, "T16")</f>
        <v>100</v>
      </c>
      <c r="AH14" s="6">
        <f>100 + SUMIFS(NhatKy_ViPham!J:J, NhatKy_ViPham!E:E, "11_Anh_A", NhatKy_ViPham!F:F, B14, NhatKy_ViPham!C:C, "T17") - SUMIFS(NhatKy_ViPham!K:K, NhatKy_ViPham!E:E, "11_Anh_A", NhatKy_ViPham!F:F, B14, NhatKy_ViPham!C:C, "T17")</f>
        <v>100</v>
      </c>
      <c r="AI14" s="6">
        <f>100 + SUMIFS(NhatKy_ViPham!J:J, NhatKy_ViPham!E:E, "11_Anh_A", NhatKy_ViPham!F:F, B14, NhatKy_ViPham!C:C, "T18") - SUMIFS(NhatKy_ViPham!K:K, NhatKy_ViPham!E:E, "11_Anh_A", NhatKy_ViPham!F:F, B14, NhatKy_ViPham!C:C, "T18")</f>
        <v>100</v>
      </c>
      <c r="AJ14" s="6">
        <f>100 + SUMIFS(NhatKy_ViPham!J:J, NhatKy_ViPham!E:E, "11_Anh_A", NhatKy_ViPham!F:F, B14, NhatKy_ViPham!C:C, "T19") - SUMIFS(NhatKy_ViPham!K:K, NhatKy_ViPham!E:E, "11_Anh_A", NhatKy_ViPham!F:F, B14, NhatKy_ViPham!C:C, "T19")</f>
        <v>100</v>
      </c>
      <c r="AK14" s="6">
        <f>100 + SUMIFS(NhatKy_ViPham!J:J, NhatKy_ViPham!E:E, "11_Anh_A", NhatKy_ViPham!F:F, B14, NhatKy_ViPham!C:C, "T20") - SUMIFS(NhatKy_ViPham!K:K, NhatKy_ViPham!E:E, "11_Anh_A", NhatKy_ViPham!F:F, B14, NhatKy_ViPham!C:C, "T20")</f>
        <v>100</v>
      </c>
      <c r="AL14" s="6">
        <f>100 + SUMIFS(NhatKy_ViPham!J:J, NhatKy_ViPham!E:E, "11_Anh_A", NhatKy_ViPham!F:F, B14, NhatKy_ViPham!C:C, "T21") - SUMIFS(NhatKy_ViPham!K:K, NhatKy_ViPham!E:E, "11_Anh_A", NhatKy_ViPham!F:F, B14, NhatKy_ViPham!C:C, "T21")</f>
        <v>100</v>
      </c>
      <c r="AM14" s="6">
        <f>100 + SUMIFS(NhatKy_ViPham!J:J, NhatKy_ViPham!E:E, "11_Anh_A", NhatKy_ViPham!F:F, B14, NhatKy_ViPham!C:C, "T22") - SUMIFS(NhatKy_ViPham!K:K, NhatKy_ViPham!E:E, "11_Anh_A", NhatKy_ViPham!F:F, B14, NhatKy_ViPham!C:C, "T22")</f>
        <v>100</v>
      </c>
      <c r="AN14" s="6">
        <f>100 + SUMIFS(NhatKy_ViPham!J:J, NhatKy_ViPham!E:E, "11_Anh_A", NhatKy_ViPham!F:F, B14, NhatKy_ViPham!C:C, "T23") - SUMIFS(NhatKy_ViPham!K:K, NhatKy_ViPham!E:E, "11_Anh_A", NhatKy_ViPham!F:F, B14, NhatKy_ViPham!C:C, "T23")</f>
        <v>100</v>
      </c>
      <c r="AO14" s="6">
        <f>100 + SUMIFS(NhatKy_ViPham!J:J, NhatKy_ViPham!E:E, "11_Anh_A", NhatKy_ViPham!F:F, B14, NhatKy_ViPham!C:C, "T24") - SUMIFS(NhatKy_ViPham!K:K, NhatKy_ViPham!E:E, "11_Anh_A", NhatKy_ViPham!F:F, B14, NhatKy_ViPham!C:C, "T24")</f>
        <v>100</v>
      </c>
      <c r="AP14" s="6">
        <f>100 + SUMIFS(NhatKy_ViPham!J:J, NhatKy_ViPham!E:E, "11_Anh_A", NhatKy_ViPham!F:F, B14, NhatKy_ViPham!C:C, "T25") - SUMIFS(NhatKy_ViPham!K:K, NhatKy_ViPham!E:E, "11_Anh_A", NhatKy_ViPham!F:F, B14, NhatKy_ViPham!C:C, "T25")</f>
        <v>100</v>
      </c>
      <c r="AQ14" s="6">
        <f>100 + SUMIFS(NhatKy_ViPham!J:J, NhatKy_ViPham!E:E, "11_Anh_A", NhatKy_ViPham!F:F, B14, NhatKy_ViPham!C:C, "T26") - SUMIFS(NhatKy_ViPham!K:K, NhatKy_ViPham!E:E, "11_Anh_A", NhatKy_ViPham!F:F, B14, NhatKy_ViPham!C:C, "T26")</f>
        <v>100</v>
      </c>
      <c r="AR14" s="6">
        <f>100 + SUMIFS(NhatKy_ViPham!J:J, NhatKy_ViPham!E:E, "11_Anh_A", NhatKy_ViPham!F:F, B14, NhatKy_ViPham!C:C, "T27") - SUMIFS(NhatKy_ViPham!K:K, NhatKy_ViPham!E:E, "11_Anh_A", NhatKy_ViPham!F:F, B14, NhatKy_ViPham!C:C, "T27")</f>
        <v>100</v>
      </c>
      <c r="AS14" s="6">
        <f>100 + SUMIFS(NhatKy_ViPham!J:J, NhatKy_ViPham!E:E, "11_Anh_A", NhatKy_ViPham!F:F, B14, NhatKy_ViPham!C:C, "T28") - SUMIFS(NhatKy_ViPham!K:K, NhatKy_ViPham!E:E, "11_Anh_A", NhatKy_ViPham!F:F, B14, NhatKy_ViPham!C:C, "T28")</f>
        <v>100</v>
      </c>
      <c r="AT14" s="6">
        <f>100 + SUMIFS(NhatKy_ViPham!J:J, NhatKy_ViPham!E:E, "11_Anh_A", NhatKy_ViPham!F:F, B14, NhatKy_ViPham!C:C, "T29") - SUMIFS(NhatKy_ViPham!K:K, NhatKy_ViPham!E:E, "11_Anh_A", NhatKy_ViPham!F:F, B14, NhatKy_ViPham!C:C, "T29")</f>
        <v>100</v>
      </c>
      <c r="AU14" s="6">
        <f>100 + SUMIFS(NhatKy_ViPham!J:J, NhatKy_ViPham!E:E, "11_Anh_A", NhatKy_ViPham!F:F, B14, NhatKy_ViPham!C:C, "T30") - SUMIFS(NhatKy_ViPham!K:K, NhatKy_ViPham!E:E, "11_Anh_A", NhatKy_ViPham!F:F, B14, NhatKy_ViPham!C:C, "T30")</f>
        <v>100</v>
      </c>
      <c r="AV14" s="6">
        <f>100 + SUMIFS(NhatKy_ViPham!J:J, NhatKy_ViPham!E:E, "11_Anh_A", NhatKy_ViPham!F:F, B14, NhatKy_ViPham!C:C, "T31") - SUMIFS(NhatKy_ViPham!K:K, NhatKy_ViPham!E:E, "11_Anh_A", NhatKy_ViPham!F:F, B14, NhatKy_ViPham!C:C, "T31")</f>
        <v>100</v>
      </c>
      <c r="AW14" s="6">
        <f>100 + SUMIFS(NhatKy_ViPham!J:J, NhatKy_ViPham!E:E, "11_Anh_A", NhatKy_ViPham!F:F, B14, NhatKy_ViPham!C:C, "T32") - SUMIFS(NhatKy_ViPham!K:K, NhatKy_ViPham!E:E, "11_Anh_A", NhatKy_ViPham!F:F, B14, NhatKy_ViPham!C:C, "T32")</f>
        <v>100</v>
      </c>
      <c r="AX14" s="6">
        <f>100 + SUMIFS(NhatKy_ViPham!J:J, NhatKy_ViPham!E:E, "11_Anh_A", NhatKy_ViPham!F:F, B14, NhatKy_ViPham!C:C, "T33") - SUMIFS(NhatKy_ViPham!K:K, NhatKy_ViPham!E:E, "11_Anh_A", NhatKy_ViPham!F:F, B14, NhatKy_ViPham!C:C, "T33")</f>
        <v>100</v>
      </c>
      <c r="AY14" s="6">
        <f>100 + SUMIFS(NhatKy_ViPham!J:J, NhatKy_ViPham!E:E, "11_Anh_A", NhatKy_ViPham!F:F, B14, NhatKy_ViPham!C:C, "T34") - SUMIFS(NhatKy_ViPham!K:K, NhatKy_ViPham!E:E, "11_Anh_A", NhatKy_ViPham!F:F, B14, NhatKy_ViPham!C:C, "T34")</f>
        <v>100</v>
      </c>
      <c r="AZ14" s="6">
        <f>100 + SUMIFS(NhatKy_ViPham!J:J, NhatKy_ViPham!E:E, "11_Anh_A", NhatKy_ViPham!F:F, B14, NhatKy_ViPham!C:C, "T35") - SUMIFS(NhatKy_ViPham!K:K, NhatKy_ViPham!E:E, "11_Anh_A", NhatKy_ViPham!F:F, B14, NhatKy_ViPham!C:C, "T35")</f>
        <v>100</v>
      </c>
      <c r="BA14" s="12">
        <f t="shared" si="0"/>
        <v>100</v>
      </c>
      <c r="BB14" s="11" t="s">
        <v>430</v>
      </c>
      <c r="BC14" s="16" t="str">
        <f t="shared" si="1"/>
        <v>Tốt</v>
      </c>
      <c r="BD14" s="15" t="str">
        <f t="shared" si="2"/>
        <v>🟢 BÌNH THƯỜNG</v>
      </c>
    </row>
    <row r="15" spans="1:56" x14ac:dyDescent="0.25">
      <c r="A15" s="4">
        <v>7</v>
      </c>
      <c r="B15" s="10" t="s">
        <v>2039</v>
      </c>
      <c r="C15" s="4" t="s">
        <v>2040</v>
      </c>
      <c r="D15" s="4" t="s">
        <v>435</v>
      </c>
      <c r="E15" s="11" t="s">
        <v>430</v>
      </c>
      <c r="F15" s="7">
        <f>SUMIFS(NhatKy_ViPham!K:K, NhatKy_ViPham!E:E, "11_Anh_A", NhatKy_ViPham!F:F, B15, NhatKy_ViPham!H:H, "L01")</f>
        <v>0</v>
      </c>
      <c r="G15" s="7">
        <f>SUMIFS(NhatKy_ViPham!K:K, NhatKy_ViPham!E:E, "11_Anh_A", NhatKy_ViPham!F:F, B15, NhatKy_ViPham!H:H, "L02")</f>
        <v>0</v>
      </c>
      <c r="H15" s="7">
        <f>SUMIFS(NhatKy_ViPham!K:K, NhatKy_ViPham!E:E, "11_Anh_A", NhatKy_ViPham!F:F, B15, NhatKy_ViPham!H:H, "L03")</f>
        <v>0</v>
      </c>
      <c r="I15" s="7">
        <f>SUMIFS(NhatKy_ViPham!K:K, NhatKy_ViPham!E:E, "11_Anh_A", NhatKy_ViPham!F:F, B15, NhatKy_ViPham!H:H, "L04")</f>
        <v>0</v>
      </c>
      <c r="J15" s="7">
        <f>SUMIFS(NhatKy_ViPham!K:K, NhatKy_ViPham!E:E, "11_Anh_A", NhatKy_ViPham!F:F, B15, NhatKy_ViPham!H:H, "L05")</f>
        <v>0</v>
      </c>
      <c r="K15" s="7">
        <f>SUMIFS(NhatKy_ViPham!K:K, NhatKy_ViPham!E:E, "11_Anh_A", NhatKy_ViPham!F:F, B15, NhatKy_ViPham!H:H, "L06")</f>
        <v>0</v>
      </c>
      <c r="L15" s="7">
        <f>SUMIFS(NhatKy_ViPham!K:K, NhatKy_ViPham!E:E, "11_Anh_A", NhatKy_ViPham!F:F, B15, NhatKy_ViPham!H:H, "L07")</f>
        <v>0</v>
      </c>
      <c r="M15" s="7">
        <f>SUMIFS(NhatKy_ViPham!K:K, NhatKy_ViPham!E:E, "11_Anh_A", NhatKy_ViPham!F:F, B15, NhatKy_ViPham!H:H, "L08")</f>
        <v>0</v>
      </c>
      <c r="N15" s="7">
        <f>SUMIFS(NhatKy_ViPham!K:K, NhatKy_ViPham!E:E, "11_Anh_A", NhatKy_ViPham!F:F, B15, NhatKy_ViPham!H:H, "L09")</f>
        <v>0</v>
      </c>
      <c r="O15" s="7">
        <f>SUMIFS(NhatKy_ViPham!K:K, NhatKy_ViPham!E:E, "11_Anh_A", NhatKy_ViPham!F:F, B15, NhatKy_ViPham!H:H, "L10")</f>
        <v>0</v>
      </c>
      <c r="P15" s="12">
        <f>SUMIFS(NhatKy_ViPham!J:J, NhatKy_ViPham!E:E, "11_Anh_A", NhatKy_ViPham!F:F, B15)</f>
        <v>0</v>
      </c>
      <c r="Q15" s="13">
        <f>SUMIFS(NhatKy_ViPham!K:K, NhatKy_ViPham!E:E, "11_Anh_A", NhatKy_ViPham!F:F, B15)</f>
        <v>0</v>
      </c>
      <c r="R15" s="7">
        <f>100 + SUMIFS(NhatKy_ViPham!J:J, NhatKy_ViPham!E:E, "11_Anh_A", NhatKy_ViPham!F:F, B15, NhatKy_ViPham!C:C, "T1") - SUMIFS(NhatKy_ViPham!K:K, NhatKy_ViPham!E:E, "11_Anh_A", NhatKy_ViPham!F:F, B15, NhatKy_ViPham!C:C, "T1")</f>
        <v>100</v>
      </c>
      <c r="S15" s="7">
        <f>100 + SUMIFS(NhatKy_ViPham!J:J, NhatKy_ViPham!E:E, "11_Anh_A", NhatKy_ViPham!F:F, B15, NhatKy_ViPham!C:C, "T2") - SUMIFS(NhatKy_ViPham!K:K, NhatKy_ViPham!E:E, "11_Anh_A", NhatKy_ViPham!F:F, B15, NhatKy_ViPham!C:C, "T2")</f>
        <v>100</v>
      </c>
      <c r="T15" s="7">
        <f>100 + SUMIFS(NhatKy_ViPham!J:J, NhatKy_ViPham!E:E, "11_Anh_A", NhatKy_ViPham!F:F, B15, NhatKy_ViPham!C:C, "T3") - SUMIFS(NhatKy_ViPham!K:K, NhatKy_ViPham!E:E, "11_Anh_A", NhatKy_ViPham!F:F, B15, NhatKy_ViPham!C:C, "T3")</f>
        <v>100</v>
      </c>
      <c r="U15" s="7">
        <f>100 + SUMIFS(NhatKy_ViPham!J:J, NhatKy_ViPham!E:E, "11_Anh_A", NhatKy_ViPham!F:F, B15, NhatKy_ViPham!C:C, "T4") - SUMIFS(NhatKy_ViPham!K:K, NhatKy_ViPham!E:E, "11_Anh_A", NhatKy_ViPham!F:F, B15, NhatKy_ViPham!C:C, "T4")</f>
        <v>100</v>
      </c>
      <c r="V15" s="7">
        <f>100 + SUMIFS(NhatKy_ViPham!J:J, NhatKy_ViPham!E:E, "11_Anh_A", NhatKy_ViPham!F:F, B15, NhatKy_ViPham!C:C, "T5") - SUMIFS(NhatKy_ViPham!K:K, NhatKy_ViPham!E:E, "11_Anh_A", NhatKy_ViPham!F:F, B15, NhatKy_ViPham!C:C, "T5")</f>
        <v>100</v>
      </c>
      <c r="W15" s="7">
        <f>100 + SUMIFS(NhatKy_ViPham!J:J, NhatKy_ViPham!E:E, "11_Anh_A", NhatKy_ViPham!F:F, B15, NhatKy_ViPham!C:C, "T6") - SUMIFS(NhatKy_ViPham!K:K, NhatKy_ViPham!E:E, "11_Anh_A", NhatKy_ViPham!F:F, B15, NhatKy_ViPham!C:C, "T6")</f>
        <v>100</v>
      </c>
      <c r="X15" s="7">
        <f>100 + SUMIFS(NhatKy_ViPham!J:J, NhatKy_ViPham!E:E, "11_Anh_A", NhatKy_ViPham!F:F, B15, NhatKy_ViPham!C:C, "T7") - SUMIFS(NhatKy_ViPham!K:K, NhatKy_ViPham!E:E, "11_Anh_A", NhatKy_ViPham!F:F, B15, NhatKy_ViPham!C:C, "T7")</f>
        <v>100</v>
      </c>
      <c r="Y15" s="7">
        <f>100 + SUMIFS(NhatKy_ViPham!J:J, NhatKy_ViPham!E:E, "11_Anh_A", NhatKy_ViPham!F:F, B15, NhatKy_ViPham!C:C, "T8") - SUMIFS(NhatKy_ViPham!K:K, NhatKy_ViPham!E:E, "11_Anh_A", NhatKy_ViPham!F:F, B15, NhatKy_ViPham!C:C, "T8")</f>
        <v>100</v>
      </c>
      <c r="Z15" s="7">
        <f>100 + SUMIFS(NhatKy_ViPham!J:J, NhatKy_ViPham!E:E, "11_Anh_A", NhatKy_ViPham!F:F, B15, NhatKy_ViPham!C:C, "T9") - SUMIFS(NhatKy_ViPham!K:K, NhatKy_ViPham!E:E, "11_Anh_A", NhatKy_ViPham!F:F, B15, NhatKy_ViPham!C:C, "T9")</f>
        <v>100</v>
      </c>
      <c r="AA15" s="7">
        <f>100 + SUMIFS(NhatKy_ViPham!J:J, NhatKy_ViPham!E:E, "11_Anh_A", NhatKy_ViPham!F:F, B15, NhatKy_ViPham!C:C, "T10") - SUMIFS(NhatKy_ViPham!K:K, NhatKy_ViPham!E:E, "11_Anh_A", NhatKy_ViPham!F:F, B15, NhatKy_ViPham!C:C, "T10")</f>
        <v>100</v>
      </c>
      <c r="AB15" s="7">
        <f>100 + SUMIFS(NhatKy_ViPham!J:J, NhatKy_ViPham!E:E, "11_Anh_A", NhatKy_ViPham!F:F, B15, NhatKy_ViPham!C:C, "T11") - SUMIFS(NhatKy_ViPham!K:K, NhatKy_ViPham!E:E, "11_Anh_A", NhatKy_ViPham!F:F, B15, NhatKy_ViPham!C:C, "T11")</f>
        <v>100</v>
      </c>
      <c r="AC15" s="7">
        <f>100 + SUMIFS(NhatKy_ViPham!J:J, NhatKy_ViPham!E:E, "11_Anh_A", NhatKy_ViPham!F:F, B15, NhatKy_ViPham!C:C, "T12") - SUMIFS(NhatKy_ViPham!K:K, NhatKy_ViPham!E:E, "11_Anh_A", NhatKy_ViPham!F:F, B15, NhatKy_ViPham!C:C, "T12")</f>
        <v>100</v>
      </c>
      <c r="AD15" s="7">
        <f>100 + SUMIFS(NhatKy_ViPham!J:J, NhatKy_ViPham!E:E, "11_Anh_A", NhatKy_ViPham!F:F, B15, NhatKy_ViPham!C:C, "T13") - SUMIFS(NhatKy_ViPham!K:K, NhatKy_ViPham!E:E, "11_Anh_A", NhatKy_ViPham!F:F, B15, NhatKy_ViPham!C:C, "T13")</f>
        <v>100</v>
      </c>
      <c r="AE15" s="7">
        <f>100 + SUMIFS(NhatKy_ViPham!J:J, NhatKy_ViPham!E:E, "11_Anh_A", NhatKy_ViPham!F:F, B15, NhatKy_ViPham!C:C, "T14") - SUMIFS(NhatKy_ViPham!K:K, NhatKy_ViPham!E:E, "11_Anh_A", NhatKy_ViPham!F:F, B15, NhatKy_ViPham!C:C, "T14")</f>
        <v>100</v>
      </c>
      <c r="AF15" s="7">
        <f>100 + SUMIFS(NhatKy_ViPham!J:J, NhatKy_ViPham!E:E, "11_Anh_A", NhatKy_ViPham!F:F, B15, NhatKy_ViPham!C:C, "T15") - SUMIFS(NhatKy_ViPham!K:K, NhatKy_ViPham!E:E, "11_Anh_A", NhatKy_ViPham!F:F, B15, NhatKy_ViPham!C:C, "T15")</f>
        <v>100</v>
      </c>
      <c r="AG15" s="7">
        <f>100 + SUMIFS(NhatKy_ViPham!J:J, NhatKy_ViPham!E:E, "11_Anh_A", NhatKy_ViPham!F:F, B15, NhatKy_ViPham!C:C, "T16") - SUMIFS(NhatKy_ViPham!K:K, NhatKy_ViPham!E:E, "11_Anh_A", NhatKy_ViPham!F:F, B15, NhatKy_ViPham!C:C, "T16")</f>
        <v>100</v>
      </c>
      <c r="AH15" s="7">
        <f>100 + SUMIFS(NhatKy_ViPham!J:J, NhatKy_ViPham!E:E, "11_Anh_A", NhatKy_ViPham!F:F, B15, NhatKy_ViPham!C:C, "T17") - SUMIFS(NhatKy_ViPham!K:K, NhatKy_ViPham!E:E, "11_Anh_A", NhatKy_ViPham!F:F, B15, NhatKy_ViPham!C:C, "T17")</f>
        <v>100</v>
      </c>
      <c r="AI15" s="7">
        <f>100 + SUMIFS(NhatKy_ViPham!J:J, NhatKy_ViPham!E:E, "11_Anh_A", NhatKy_ViPham!F:F, B15, NhatKy_ViPham!C:C, "T18") - SUMIFS(NhatKy_ViPham!K:K, NhatKy_ViPham!E:E, "11_Anh_A", NhatKy_ViPham!F:F, B15, NhatKy_ViPham!C:C, "T18")</f>
        <v>100</v>
      </c>
      <c r="AJ15" s="7">
        <f>100 + SUMIFS(NhatKy_ViPham!J:J, NhatKy_ViPham!E:E, "11_Anh_A", NhatKy_ViPham!F:F, B15, NhatKy_ViPham!C:C, "T19") - SUMIFS(NhatKy_ViPham!K:K, NhatKy_ViPham!E:E, "11_Anh_A", NhatKy_ViPham!F:F, B15, NhatKy_ViPham!C:C, "T19")</f>
        <v>100</v>
      </c>
      <c r="AK15" s="7">
        <f>100 + SUMIFS(NhatKy_ViPham!J:J, NhatKy_ViPham!E:E, "11_Anh_A", NhatKy_ViPham!F:F, B15, NhatKy_ViPham!C:C, "T20") - SUMIFS(NhatKy_ViPham!K:K, NhatKy_ViPham!E:E, "11_Anh_A", NhatKy_ViPham!F:F, B15, NhatKy_ViPham!C:C, "T20")</f>
        <v>100</v>
      </c>
      <c r="AL15" s="7">
        <f>100 + SUMIFS(NhatKy_ViPham!J:J, NhatKy_ViPham!E:E, "11_Anh_A", NhatKy_ViPham!F:F, B15, NhatKy_ViPham!C:C, "T21") - SUMIFS(NhatKy_ViPham!K:K, NhatKy_ViPham!E:E, "11_Anh_A", NhatKy_ViPham!F:F, B15, NhatKy_ViPham!C:C, "T21")</f>
        <v>100</v>
      </c>
      <c r="AM15" s="7">
        <f>100 + SUMIFS(NhatKy_ViPham!J:J, NhatKy_ViPham!E:E, "11_Anh_A", NhatKy_ViPham!F:F, B15, NhatKy_ViPham!C:C, "T22") - SUMIFS(NhatKy_ViPham!K:K, NhatKy_ViPham!E:E, "11_Anh_A", NhatKy_ViPham!F:F, B15, NhatKy_ViPham!C:C, "T22")</f>
        <v>100</v>
      </c>
      <c r="AN15" s="7">
        <f>100 + SUMIFS(NhatKy_ViPham!J:J, NhatKy_ViPham!E:E, "11_Anh_A", NhatKy_ViPham!F:F, B15, NhatKy_ViPham!C:C, "T23") - SUMIFS(NhatKy_ViPham!K:K, NhatKy_ViPham!E:E, "11_Anh_A", NhatKy_ViPham!F:F, B15, NhatKy_ViPham!C:C, "T23")</f>
        <v>100</v>
      </c>
      <c r="AO15" s="7">
        <f>100 + SUMIFS(NhatKy_ViPham!J:J, NhatKy_ViPham!E:E, "11_Anh_A", NhatKy_ViPham!F:F, B15, NhatKy_ViPham!C:C, "T24") - SUMIFS(NhatKy_ViPham!K:K, NhatKy_ViPham!E:E, "11_Anh_A", NhatKy_ViPham!F:F, B15, NhatKy_ViPham!C:C, "T24")</f>
        <v>100</v>
      </c>
      <c r="AP15" s="7">
        <f>100 + SUMIFS(NhatKy_ViPham!J:J, NhatKy_ViPham!E:E, "11_Anh_A", NhatKy_ViPham!F:F, B15, NhatKy_ViPham!C:C, "T25") - SUMIFS(NhatKy_ViPham!K:K, NhatKy_ViPham!E:E, "11_Anh_A", NhatKy_ViPham!F:F, B15, NhatKy_ViPham!C:C, "T25")</f>
        <v>100</v>
      </c>
      <c r="AQ15" s="7">
        <f>100 + SUMIFS(NhatKy_ViPham!J:J, NhatKy_ViPham!E:E, "11_Anh_A", NhatKy_ViPham!F:F, B15, NhatKy_ViPham!C:C, "T26") - SUMIFS(NhatKy_ViPham!K:K, NhatKy_ViPham!E:E, "11_Anh_A", NhatKy_ViPham!F:F, B15, NhatKy_ViPham!C:C, "T26")</f>
        <v>100</v>
      </c>
      <c r="AR15" s="7">
        <f>100 + SUMIFS(NhatKy_ViPham!J:J, NhatKy_ViPham!E:E, "11_Anh_A", NhatKy_ViPham!F:F, B15, NhatKy_ViPham!C:C, "T27") - SUMIFS(NhatKy_ViPham!K:K, NhatKy_ViPham!E:E, "11_Anh_A", NhatKy_ViPham!F:F, B15, NhatKy_ViPham!C:C, "T27")</f>
        <v>100</v>
      </c>
      <c r="AS15" s="7">
        <f>100 + SUMIFS(NhatKy_ViPham!J:J, NhatKy_ViPham!E:E, "11_Anh_A", NhatKy_ViPham!F:F, B15, NhatKy_ViPham!C:C, "T28") - SUMIFS(NhatKy_ViPham!K:K, NhatKy_ViPham!E:E, "11_Anh_A", NhatKy_ViPham!F:F, B15, NhatKy_ViPham!C:C, "T28")</f>
        <v>100</v>
      </c>
      <c r="AT15" s="7">
        <f>100 + SUMIFS(NhatKy_ViPham!J:J, NhatKy_ViPham!E:E, "11_Anh_A", NhatKy_ViPham!F:F, B15, NhatKy_ViPham!C:C, "T29") - SUMIFS(NhatKy_ViPham!K:K, NhatKy_ViPham!E:E, "11_Anh_A", NhatKy_ViPham!F:F, B15, NhatKy_ViPham!C:C, "T29")</f>
        <v>100</v>
      </c>
      <c r="AU15" s="7">
        <f>100 + SUMIFS(NhatKy_ViPham!J:J, NhatKy_ViPham!E:E, "11_Anh_A", NhatKy_ViPham!F:F, B15, NhatKy_ViPham!C:C, "T30") - SUMIFS(NhatKy_ViPham!K:K, NhatKy_ViPham!E:E, "11_Anh_A", NhatKy_ViPham!F:F, B15, NhatKy_ViPham!C:C, "T30")</f>
        <v>100</v>
      </c>
      <c r="AV15" s="7">
        <f>100 + SUMIFS(NhatKy_ViPham!J:J, NhatKy_ViPham!E:E, "11_Anh_A", NhatKy_ViPham!F:F, B15, NhatKy_ViPham!C:C, "T31") - SUMIFS(NhatKy_ViPham!K:K, NhatKy_ViPham!E:E, "11_Anh_A", NhatKy_ViPham!F:F, B15, NhatKy_ViPham!C:C, "T31")</f>
        <v>100</v>
      </c>
      <c r="AW15" s="7">
        <f>100 + SUMIFS(NhatKy_ViPham!J:J, NhatKy_ViPham!E:E, "11_Anh_A", NhatKy_ViPham!F:F, B15, NhatKy_ViPham!C:C, "T32") - SUMIFS(NhatKy_ViPham!K:K, NhatKy_ViPham!E:E, "11_Anh_A", NhatKy_ViPham!F:F, B15, NhatKy_ViPham!C:C, "T32")</f>
        <v>100</v>
      </c>
      <c r="AX15" s="7">
        <f>100 + SUMIFS(NhatKy_ViPham!J:J, NhatKy_ViPham!E:E, "11_Anh_A", NhatKy_ViPham!F:F, B15, NhatKy_ViPham!C:C, "T33") - SUMIFS(NhatKy_ViPham!K:K, NhatKy_ViPham!E:E, "11_Anh_A", NhatKy_ViPham!F:F, B15, NhatKy_ViPham!C:C, "T33")</f>
        <v>100</v>
      </c>
      <c r="AY15" s="7">
        <f>100 + SUMIFS(NhatKy_ViPham!J:J, NhatKy_ViPham!E:E, "11_Anh_A", NhatKy_ViPham!F:F, B15, NhatKy_ViPham!C:C, "T34") - SUMIFS(NhatKy_ViPham!K:K, NhatKy_ViPham!E:E, "11_Anh_A", NhatKy_ViPham!F:F, B15, NhatKy_ViPham!C:C, "T34")</f>
        <v>100</v>
      </c>
      <c r="AZ15" s="7">
        <f>100 + SUMIFS(NhatKy_ViPham!J:J, NhatKy_ViPham!E:E, "11_Anh_A", NhatKy_ViPham!F:F, B15, NhatKy_ViPham!C:C, "T35") - SUMIFS(NhatKy_ViPham!K:K, NhatKy_ViPham!E:E, "11_Anh_A", NhatKy_ViPham!F:F, B15, NhatKy_ViPham!C:C, "T35")</f>
        <v>100</v>
      </c>
      <c r="BA15" s="12">
        <f t="shared" si="0"/>
        <v>100</v>
      </c>
      <c r="BB15" s="11" t="s">
        <v>430</v>
      </c>
      <c r="BC15" s="14" t="str">
        <f t="shared" si="1"/>
        <v>Tốt</v>
      </c>
      <c r="BD15" s="10" t="str">
        <f t="shared" si="2"/>
        <v>🟢 BÌNH THƯỜNG</v>
      </c>
    </row>
    <row r="16" spans="1:56" x14ac:dyDescent="0.25">
      <c r="A16" s="5">
        <v>8</v>
      </c>
      <c r="B16" s="15" t="s">
        <v>2041</v>
      </c>
      <c r="C16" s="5" t="s">
        <v>2042</v>
      </c>
      <c r="D16" s="5" t="s">
        <v>435</v>
      </c>
      <c r="E16" s="11" t="s">
        <v>430</v>
      </c>
      <c r="F16" s="6">
        <f>SUMIFS(NhatKy_ViPham!K:K, NhatKy_ViPham!E:E, "11_Anh_A", NhatKy_ViPham!F:F, B16, NhatKy_ViPham!H:H, "L01")</f>
        <v>0</v>
      </c>
      <c r="G16" s="6">
        <f>SUMIFS(NhatKy_ViPham!K:K, NhatKy_ViPham!E:E, "11_Anh_A", NhatKy_ViPham!F:F, B16, NhatKy_ViPham!H:H, "L02")</f>
        <v>0</v>
      </c>
      <c r="H16" s="6">
        <f>SUMIFS(NhatKy_ViPham!K:K, NhatKy_ViPham!E:E, "11_Anh_A", NhatKy_ViPham!F:F, B16, NhatKy_ViPham!H:H, "L03")</f>
        <v>0</v>
      </c>
      <c r="I16" s="6">
        <f>SUMIFS(NhatKy_ViPham!K:K, NhatKy_ViPham!E:E, "11_Anh_A", NhatKy_ViPham!F:F, B16, NhatKy_ViPham!H:H, "L04")</f>
        <v>0</v>
      </c>
      <c r="J16" s="6">
        <f>SUMIFS(NhatKy_ViPham!K:K, NhatKy_ViPham!E:E, "11_Anh_A", NhatKy_ViPham!F:F, B16, NhatKy_ViPham!H:H, "L05")</f>
        <v>0</v>
      </c>
      <c r="K16" s="6">
        <f>SUMIFS(NhatKy_ViPham!K:K, NhatKy_ViPham!E:E, "11_Anh_A", NhatKy_ViPham!F:F, B16, NhatKy_ViPham!H:H, "L06")</f>
        <v>0</v>
      </c>
      <c r="L16" s="6">
        <f>SUMIFS(NhatKy_ViPham!K:K, NhatKy_ViPham!E:E, "11_Anh_A", NhatKy_ViPham!F:F, B16, NhatKy_ViPham!H:H, "L07")</f>
        <v>0</v>
      </c>
      <c r="M16" s="6">
        <f>SUMIFS(NhatKy_ViPham!K:K, NhatKy_ViPham!E:E, "11_Anh_A", NhatKy_ViPham!F:F, B16, NhatKy_ViPham!H:H, "L08")</f>
        <v>0</v>
      </c>
      <c r="N16" s="6">
        <f>SUMIFS(NhatKy_ViPham!K:K, NhatKy_ViPham!E:E, "11_Anh_A", NhatKy_ViPham!F:F, B16, NhatKy_ViPham!H:H, "L09")</f>
        <v>0</v>
      </c>
      <c r="O16" s="6">
        <f>SUMIFS(NhatKy_ViPham!K:K, NhatKy_ViPham!E:E, "11_Anh_A", NhatKy_ViPham!F:F, B16, NhatKy_ViPham!H:H, "L10")</f>
        <v>0</v>
      </c>
      <c r="P16" s="12">
        <f>SUMIFS(NhatKy_ViPham!J:J, NhatKy_ViPham!E:E, "11_Anh_A", NhatKy_ViPham!F:F, B16)</f>
        <v>0</v>
      </c>
      <c r="Q16" s="13">
        <f>SUMIFS(NhatKy_ViPham!K:K, NhatKy_ViPham!E:E, "11_Anh_A", NhatKy_ViPham!F:F, B16)</f>
        <v>0</v>
      </c>
      <c r="R16" s="6">
        <f>100 + SUMIFS(NhatKy_ViPham!J:J, NhatKy_ViPham!E:E, "11_Anh_A", NhatKy_ViPham!F:F, B16, NhatKy_ViPham!C:C, "T1") - SUMIFS(NhatKy_ViPham!K:K, NhatKy_ViPham!E:E, "11_Anh_A", NhatKy_ViPham!F:F, B16, NhatKy_ViPham!C:C, "T1")</f>
        <v>100</v>
      </c>
      <c r="S16" s="6">
        <f>100 + SUMIFS(NhatKy_ViPham!J:J, NhatKy_ViPham!E:E, "11_Anh_A", NhatKy_ViPham!F:F, B16, NhatKy_ViPham!C:C, "T2") - SUMIFS(NhatKy_ViPham!K:K, NhatKy_ViPham!E:E, "11_Anh_A", NhatKy_ViPham!F:F, B16, NhatKy_ViPham!C:C, "T2")</f>
        <v>100</v>
      </c>
      <c r="T16" s="6">
        <f>100 + SUMIFS(NhatKy_ViPham!J:J, NhatKy_ViPham!E:E, "11_Anh_A", NhatKy_ViPham!F:F, B16, NhatKy_ViPham!C:C, "T3") - SUMIFS(NhatKy_ViPham!K:K, NhatKy_ViPham!E:E, "11_Anh_A", NhatKy_ViPham!F:F, B16, NhatKy_ViPham!C:C, "T3")</f>
        <v>100</v>
      </c>
      <c r="U16" s="6">
        <f>100 + SUMIFS(NhatKy_ViPham!J:J, NhatKy_ViPham!E:E, "11_Anh_A", NhatKy_ViPham!F:F, B16, NhatKy_ViPham!C:C, "T4") - SUMIFS(NhatKy_ViPham!K:K, NhatKy_ViPham!E:E, "11_Anh_A", NhatKy_ViPham!F:F, B16, NhatKy_ViPham!C:C, "T4")</f>
        <v>100</v>
      </c>
      <c r="V16" s="6">
        <f>100 + SUMIFS(NhatKy_ViPham!J:J, NhatKy_ViPham!E:E, "11_Anh_A", NhatKy_ViPham!F:F, B16, NhatKy_ViPham!C:C, "T5") - SUMIFS(NhatKy_ViPham!K:K, NhatKy_ViPham!E:E, "11_Anh_A", NhatKy_ViPham!F:F, B16, NhatKy_ViPham!C:C, "T5")</f>
        <v>100</v>
      </c>
      <c r="W16" s="6">
        <f>100 + SUMIFS(NhatKy_ViPham!J:J, NhatKy_ViPham!E:E, "11_Anh_A", NhatKy_ViPham!F:F, B16, NhatKy_ViPham!C:C, "T6") - SUMIFS(NhatKy_ViPham!K:K, NhatKy_ViPham!E:E, "11_Anh_A", NhatKy_ViPham!F:F, B16, NhatKy_ViPham!C:C, "T6")</f>
        <v>100</v>
      </c>
      <c r="X16" s="6">
        <f>100 + SUMIFS(NhatKy_ViPham!J:J, NhatKy_ViPham!E:E, "11_Anh_A", NhatKy_ViPham!F:F, B16, NhatKy_ViPham!C:C, "T7") - SUMIFS(NhatKy_ViPham!K:K, NhatKy_ViPham!E:E, "11_Anh_A", NhatKy_ViPham!F:F, B16, NhatKy_ViPham!C:C, "T7")</f>
        <v>100</v>
      </c>
      <c r="Y16" s="6">
        <f>100 + SUMIFS(NhatKy_ViPham!J:J, NhatKy_ViPham!E:E, "11_Anh_A", NhatKy_ViPham!F:F, B16, NhatKy_ViPham!C:C, "T8") - SUMIFS(NhatKy_ViPham!K:K, NhatKy_ViPham!E:E, "11_Anh_A", NhatKy_ViPham!F:F, B16, NhatKy_ViPham!C:C, "T8")</f>
        <v>100</v>
      </c>
      <c r="Z16" s="6">
        <f>100 + SUMIFS(NhatKy_ViPham!J:J, NhatKy_ViPham!E:E, "11_Anh_A", NhatKy_ViPham!F:F, B16, NhatKy_ViPham!C:C, "T9") - SUMIFS(NhatKy_ViPham!K:K, NhatKy_ViPham!E:E, "11_Anh_A", NhatKy_ViPham!F:F, B16, NhatKy_ViPham!C:C, "T9")</f>
        <v>100</v>
      </c>
      <c r="AA16" s="6">
        <f>100 + SUMIFS(NhatKy_ViPham!J:J, NhatKy_ViPham!E:E, "11_Anh_A", NhatKy_ViPham!F:F, B16, NhatKy_ViPham!C:C, "T10") - SUMIFS(NhatKy_ViPham!K:K, NhatKy_ViPham!E:E, "11_Anh_A", NhatKy_ViPham!F:F, B16, NhatKy_ViPham!C:C, "T10")</f>
        <v>100</v>
      </c>
      <c r="AB16" s="6">
        <f>100 + SUMIFS(NhatKy_ViPham!J:J, NhatKy_ViPham!E:E, "11_Anh_A", NhatKy_ViPham!F:F, B16, NhatKy_ViPham!C:C, "T11") - SUMIFS(NhatKy_ViPham!K:K, NhatKy_ViPham!E:E, "11_Anh_A", NhatKy_ViPham!F:F, B16, NhatKy_ViPham!C:C, "T11")</f>
        <v>100</v>
      </c>
      <c r="AC16" s="6">
        <f>100 + SUMIFS(NhatKy_ViPham!J:J, NhatKy_ViPham!E:E, "11_Anh_A", NhatKy_ViPham!F:F, B16, NhatKy_ViPham!C:C, "T12") - SUMIFS(NhatKy_ViPham!K:K, NhatKy_ViPham!E:E, "11_Anh_A", NhatKy_ViPham!F:F, B16, NhatKy_ViPham!C:C, "T12")</f>
        <v>100</v>
      </c>
      <c r="AD16" s="6">
        <f>100 + SUMIFS(NhatKy_ViPham!J:J, NhatKy_ViPham!E:E, "11_Anh_A", NhatKy_ViPham!F:F, B16, NhatKy_ViPham!C:C, "T13") - SUMIFS(NhatKy_ViPham!K:K, NhatKy_ViPham!E:E, "11_Anh_A", NhatKy_ViPham!F:F, B16, NhatKy_ViPham!C:C, "T13")</f>
        <v>100</v>
      </c>
      <c r="AE16" s="6">
        <f>100 + SUMIFS(NhatKy_ViPham!J:J, NhatKy_ViPham!E:E, "11_Anh_A", NhatKy_ViPham!F:F, B16, NhatKy_ViPham!C:C, "T14") - SUMIFS(NhatKy_ViPham!K:K, NhatKy_ViPham!E:E, "11_Anh_A", NhatKy_ViPham!F:F, B16, NhatKy_ViPham!C:C, "T14")</f>
        <v>100</v>
      </c>
      <c r="AF16" s="6">
        <f>100 + SUMIFS(NhatKy_ViPham!J:J, NhatKy_ViPham!E:E, "11_Anh_A", NhatKy_ViPham!F:F, B16, NhatKy_ViPham!C:C, "T15") - SUMIFS(NhatKy_ViPham!K:K, NhatKy_ViPham!E:E, "11_Anh_A", NhatKy_ViPham!F:F, B16, NhatKy_ViPham!C:C, "T15")</f>
        <v>100</v>
      </c>
      <c r="AG16" s="6">
        <f>100 + SUMIFS(NhatKy_ViPham!J:J, NhatKy_ViPham!E:E, "11_Anh_A", NhatKy_ViPham!F:F, B16, NhatKy_ViPham!C:C, "T16") - SUMIFS(NhatKy_ViPham!K:K, NhatKy_ViPham!E:E, "11_Anh_A", NhatKy_ViPham!F:F, B16, NhatKy_ViPham!C:C, "T16")</f>
        <v>100</v>
      </c>
      <c r="AH16" s="6">
        <f>100 + SUMIFS(NhatKy_ViPham!J:J, NhatKy_ViPham!E:E, "11_Anh_A", NhatKy_ViPham!F:F, B16, NhatKy_ViPham!C:C, "T17") - SUMIFS(NhatKy_ViPham!K:K, NhatKy_ViPham!E:E, "11_Anh_A", NhatKy_ViPham!F:F, B16, NhatKy_ViPham!C:C, "T17")</f>
        <v>100</v>
      </c>
      <c r="AI16" s="6">
        <f>100 + SUMIFS(NhatKy_ViPham!J:J, NhatKy_ViPham!E:E, "11_Anh_A", NhatKy_ViPham!F:F, B16, NhatKy_ViPham!C:C, "T18") - SUMIFS(NhatKy_ViPham!K:K, NhatKy_ViPham!E:E, "11_Anh_A", NhatKy_ViPham!F:F, B16, NhatKy_ViPham!C:C, "T18")</f>
        <v>100</v>
      </c>
      <c r="AJ16" s="6">
        <f>100 + SUMIFS(NhatKy_ViPham!J:J, NhatKy_ViPham!E:E, "11_Anh_A", NhatKy_ViPham!F:F, B16, NhatKy_ViPham!C:C, "T19") - SUMIFS(NhatKy_ViPham!K:K, NhatKy_ViPham!E:E, "11_Anh_A", NhatKy_ViPham!F:F, B16, NhatKy_ViPham!C:C, "T19")</f>
        <v>100</v>
      </c>
      <c r="AK16" s="6">
        <f>100 + SUMIFS(NhatKy_ViPham!J:J, NhatKy_ViPham!E:E, "11_Anh_A", NhatKy_ViPham!F:F, B16, NhatKy_ViPham!C:C, "T20") - SUMIFS(NhatKy_ViPham!K:K, NhatKy_ViPham!E:E, "11_Anh_A", NhatKy_ViPham!F:F, B16, NhatKy_ViPham!C:C, "T20")</f>
        <v>100</v>
      </c>
      <c r="AL16" s="6">
        <f>100 + SUMIFS(NhatKy_ViPham!J:J, NhatKy_ViPham!E:E, "11_Anh_A", NhatKy_ViPham!F:F, B16, NhatKy_ViPham!C:C, "T21") - SUMIFS(NhatKy_ViPham!K:K, NhatKy_ViPham!E:E, "11_Anh_A", NhatKy_ViPham!F:F, B16, NhatKy_ViPham!C:C, "T21")</f>
        <v>100</v>
      </c>
      <c r="AM16" s="6">
        <f>100 + SUMIFS(NhatKy_ViPham!J:J, NhatKy_ViPham!E:E, "11_Anh_A", NhatKy_ViPham!F:F, B16, NhatKy_ViPham!C:C, "T22") - SUMIFS(NhatKy_ViPham!K:K, NhatKy_ViPham!E:E, "11_Anh_A", NhatKy_ViPham!F:F, B16, NhatKy_ViPham!C:C, "T22")</f>
        <v>100</v>
      </c>
      <c r="AN16" s="6">
        <f>100 + SUMIFS(NhatKy_ViPham!J:J, NhatKy_ViPham!E:E, "11_Anh_A", NhatKy_ViPham!F:F, B16, NhatKy_ViPham!C:C, "T23") - SUMIFS(NhatKy_ViPham!K:K, NhatKy_ViPham!E:E, "11_Anh_A", NhatKy_ViPham!F:F, B16, NhatKy_ViPham!C:C, "T23")</f>
        <v>100</v>
      </c>
      <c r="AO16" s="6">
        <f>100 + SUMIFS(NhatKy_ViPham!J:J, NhatKy_ViPham!E:E, "11_Anh_A", NhatKy_ViPham!F:F, B16, NhatKy_ViPham!C:C, "T24") - SUMIFS(NhatKy_ViPham!K:K, NhatKy_ViPham!E:E, "11_Anh_A", NhatKy_ViPham!F:F, B16, NhatKy_ViPham!C:C, "T24")</f>
        <v>100</v>
      </c>
      <c r="AP16" s="6">
        <f>100 + SUMIFS(NhatKy_ViPham!J:J, NhatKy_ViPham!E:E, "11_Anh_A", NhatKy_ViPham!F:F, B16, NhatKy_ViPham!C:C, "T25") - SUMIFS(NhatKy_ViPham!K:K, NhatKy_ViPham!E:E, "11_Anh_A", NhatKy_ViPham!F:F, B16, NhatKy_ViPham!C:C, "T25")</f>
        <v>100</v>
      </c>
      <c r="AQ16" s="6">
        <f>100 + SUMIFS(NhatKy_ViPham!J:J, NhatKy_ViPham!E:E, "11_Anh_A", NhatKy_ViPham!F:F, B16, NhatKy_ViPham!C:C, "T26") - SUMIFS(NhatKy_ViPham!K:K, NhatKy_ViPham!E:E, "11_Anh_A", NhatKy_ViPham!F:F, B16, NhatKy_ViPham!C:C, "T26")</f>
        <v>100</v>
      </c>
      <c r="AR16" s="6">
        <f>100 + SUMIFS(NhatKy_ViPham!J:J, NhatKy_ViPham!E:E, "11_Anh_A", NhatKy_ViPham!F:F, B16, NhatKy_ViPham!C:C, "T27") - SUMIFS(NhatKy_ViPham!K:K, NhatKy_ViPham!E:E, "11_Anh_A", NhatKy_ViPham!F:F, B16, NhatKy_ViPham!C:C, "T27")</f>
        <v>100</v>
      </c>
      <c r="AS16" s="6">
        <f>100 + SUMIFS(NhatKy_ViPham!J:J, NhatKy_ViPham!E:E, "11_Anh_A", NhatKy_ViPham!F:F, B16, NhatKy_ViPham!C:C, "T28") - SUMIFS(NhatKy_ViPham!K:K, NhatKy_ViPham!E:E, "11_Anh_A", NhatKy_ViPham!F:F, B16, NhatKy_ViPham!C:C, "T28")</f>
        <v>100</v>
      </c>
      <c r="AT16" s="6">
        <f>100 + SUMIFS(NhatKy_ViPham!J:J, NhatKy_ViPham!E:E, "11_Anh_A", NhatKy_ViPham!F:F, B16, NhatKy_ViPham!C:C, "T29") - SUMIFS(NhatKy_ViPham!K:K, NhatKy_ViPham!E:E, "11_Anh_A", NhatKy_ViPham!F:F, B16, NhatKy_ViPham!C:C, "T29")</f>
        <v>100</v>
      </c>
      <c r="AU16" s="6">
        <f>100 + SUMIFS(NhatKy_ViPham!J:J, NhatKy_ViPham!E:E, "11_Anh_A", NhatKy_ViPham!F:F, B16, NhatKy_ViPham!C:C, "T30") - SUMIFS(NhatKy_ViPham!K:K, NhatKy_ViPham!E:E, "11_Anh_A", NhatKy_ViPham!F:F, B16, NhatKy_ViPham!C:C, "T30")</f>
        <v>100</v>
      </c>
      <c r="AV16" s="6">
        <f>100 + SUMIFS(NhatKy_ViPham!J:J, NhatKy_ViPham!E:E, "11_Anh_A", NhatKy_ViPham!F:F, B16, NhatKy_ViPham!C:C, "T31") - SUMIFS(NhatKy_ViPham!K:K, NhatKy_ViPham!E:E, "11_Anh_A", NhatKy_ViPham!F:F, B16, NhatKy_ViPham!C:C, "T31")</f>
        <v>100</v>
      </c>
      <c r="AW16" s="6">
        <f>100 + SUMIFS(NhatKy_ViPham!J:J, NhatKy_ViPham!E:E, "11_Anh_A", NhatKy_ViPham!F:F, B16, NhatKy_ViPham!C:C, "T32") - SUMIFS(NhatKy_ViPham!K:K, NhatKy_ViPham!E:E, "11_Anh_A", NhatKy_ViPham!F:F, B16, NhatKy_ViPham!C:C, "T32")</f>
        <v>100</v>
      </c>
      <c r="AX16" s="6">
        <f>100 + SUMIFS(NhatKy_ViPham!J:J, NhatKy_ViPham!E:E, "11_Anh_A", NhatKy_ViPham!F:F, B16, NhatKy_ViPham!C:C, "T33") - SUMIFS(NhatKy_ViPham!K:K, NhatKy_ViPham!E:E, "11_Anh_A", NhatKy_ViPham!F:F, B16, NhatKy_ViPham!C:C, "T33")</f>
        <v>100</v>
      </c>
      <c r="AY16" s="6">
        <f>100 + SUMIFS(NhatKy_ViPham!J:J, NhatKy_ViPham!E:E, "11_Anh_A", NhatKy_ViPham!F:F, B16, NhatKy_ViPham!C:C, "T34") - SUMIFS(NhatKy_ViPham!K:K, NhatKy_ViPham!E:E, "11_Anh_A", NhatKy_ViPham!F:F, B16, NhatKy_ViPham!C:C, "T34")</f>
        <v>100</v>
      </c>
      <c r="AZ16" s="6">
        <f>100 + SUMIFS(NhatKy_ViPham!J:J, NhatKy_ViPham!E:E, "11_Anh_A", NhatKy_ViPham!F:F, B16, NhatKy_ViPham!C:C, "T35") - SUMIFS(NhatKy_ViPham!K:K, NhatKy_ViPham!E:E, "11_Anh_A", NhatKy_ViPham!F:F, B16, NhatKy_ViPham!C:C, "T35")</f>
        <v>100</v>
      </c>
      <c r="BA16" s="12">
        <f t="shared" si="0"/>
        <v>100</v>
      </c>
      <c r="BB16" s="11" t="s">
        <v>430</v>
      </c>
      <c r="BC16" s="16" t="str">
        <f t="shared" si="1"/>
        <v>Tốt</v>
      </c>
      <c r="BD16" s="15" t="str">
        <f t="shared" si="2"/>
        <v>🟢 BÌNH THƯỜNG</v>
      </c>
    </row>
    <row r="17" spans="1:56" x14ac:dyDescent="0.25">
      <c r="A17" s="4">
        <v>9</v>
      </c>
      <c r="B17" s="10" t="s">
        <v>2043</v>
      </c>
      <c r="C17" s="4" t="s">
        <v>1503</v>
      </c>
      <c r="D17" s="4" t="s">
        <v>435</v>
      </c>
      <c r="E17" s="11" t="s">
        <v>430</v>
      </c>
      <c r="F17" s="7">
        <f>SUMIFS(NhatKy_ViPham!K:K, NhatKy_ViPham!E:E, "11_Anh_A", NhatKy_ViPham!F:F, B17, NhatKy_ViPham!H:H, "L01")</f>
        <v>0</v>
      </c>
      <c r="G17" s="7">
        <f>SUMIFS(NhatKy_ViPham!K:K, NhatKy_ViPham!E:E, "11_Anh_A", NhatKy_ViPham!F:F, B17, NhatKy_ViPham!H:H, "L02")</f>
        <v>0</v>
      </c>
      <c r="H17" s="7">
        <f>SUMIFS(NhatKy_ViPham!K:K, NhatKy_ViPham!E:E, "11_Anh_A", NhatKy_ViPham!F:F, B17, NhatKy_ViPham!H:H, "L03")</f>
        <v>0</v>
      </c>
      <c r="I17" s="7">
        <f>SUMIFS(NhatKy_ViPham!K:K, NhatKy_ViPham!E:E, "11_Anh_A", NhatKy_ViPham!F:F, B17, NhatKy_ViPham!H:H, "L04")</f>
        <v>0</v>
      </c>
      <c r="J17" s="7">
        <f>SUMIFS(NhatKy_ViPham!K:K, NhatKy_ViPham!E:E, "11_Anh_A", NhatKy_ViPham!F:F, B17, NhatKy_ViPham!H:H, "L05")</f>
        <v>0</v>
      </c>
      <c r="K17" s="7">
        <f>SUMIFS(NhatKy_ViPham!K:K, NhatKy_ViPham!E:E, "11_Anh_A", NhatKy_ViPham!F:F, B17, NhatKy_ViPham!H:H, "L06")</f>
        <v>0</v>
      </c>
      <c r="L17" s="7">
        <f>SUMIFS(NhatKy_ViPham!K:K, NhatKy_ViPham!E:E, "11_Anh_A", NhatKy_ViPham!F:F, B17, NhatKy_ViPham!H:H, "L07")</f>
        <v>0</v>
      </c>
      <c r="M17" s="7">
        <f>SUMIFS(NhatKy_ViPham!K:K, NhatKy_ViPham!E:E, "11_Anh_A", NhatKy_ViPham!F:F, B17, NhatKy_ViPham!H:H, "L08")</f>
        <v>0</v>
      </c>
      <c r="N17" s="7">
        <f>SUMIFS(NhatKy_ViPham!K:K, NhatKy_ViPham!E:E, "11_Anh_A", NhatKy_ViPham!F:F, B17, NhatKy_ViPham!H:H, "L09")</f>
        <v>0</v>
      </c>
      <c r="O17" s="7">
        <f>SUMIFS(NhatKy_ViPham!K:K, NhatKy_ViPham!E:E, "11_Anh_A", NhatKy_ViPham!F:F, B17, NhatKy_ViPham!H:H, "L10")</f>
        <v>0</v>
      </c>
      <c r="P17" s="12">
        <f>SUMIFS(NhatKy_ViPham!J:J, NhatKy_ViPham!E:E, "11_Anh_A", NhatKy_ViPham!F:F, B17)</f>
        <v>0</v>
      </c>
      <c r="Q17" s="13">
        <f>SUMIFS(NhatKy_ViPham!K:K, NhatKy_ViPham!E:E, "11_Anh_A", NhatKy_ViPham!F:F, B17)</f>
        <v>0</v>
      </c>
      <c r="R17" s="7">
        <f>100 + SUMIFS(NhatKy_ViPham!J:J, NhatKy_ViPham!E:E, "11_Anh_A", NhatKy_ViPham!F:F, B17, NhatKy_ViPham!C:C, "T1") - SUMIFS(NhatKy_ViPham!K:K, NhatKy_ViPham!E:E, "11_Anh_A", NhatKy_ViPham!F:F, B17, NhatKy_ViPham!C:C, "T1")</f>
        <v>100</v>
      </c>
      <c r="S17" s="7">
        <f>100 + SUMIFS(NhatKy_ViPham!J:J, NhatKy_ViPham!E:E, "11_Anh_A", NhatKy_ViPham!F:F, B17, NhatKy_ViPham!C:C, "T2") - SUMIFS(NhatKy_ViPham!K:K, NhatKy_ViPham!E:E, "11_Anh_A", NhatKy_ViPham!F:F, B17, NhatKy_ViPham!C:C, "T2")</f>
        <v>100</v>
      </c>
      <c r="T17" s="7">
        <f>100 + SUMIFS(NhatKy_ViPham!J:J, NhatKy_ViPham!E:E, "11_Anh_A", NhatKy_ViPham!F:F, B17, NhatKy_ViPham!C:C, "T3") - SUMIFS(NhatKy_ViPham!K:K, NhatKy_ViPham!E:E, "11_Anh_A", NhatKy_ViPham!F:F, B17, NhatKy_ViPham!C:C, "T3")</f>
        <v>100</v>
      </c>
      <c r="U17" s="7">
        <f>100 + SUMIFS(NhatKy_ViPham!J:J, NhatKy_ViPham!E:E, "11_Anh_A", NhatKy_ViPham!F:F, B17, NhatKy_ViPham!C:C, "T4") - SUMIFS(NhatKy_ViPham!K:K, NhatKy_ViPham!E:E, "11_Anh_A", NhatKy_ViPham!F:F, B17, NhatKy_ViPham!C:C, "T4")</f>
        <v>100</v>
      </c>
      <c r="V17" s="7">
        <f>100 + SUMIFS(NhatKy_ViPham!J:J, NhatKy_ViPham!E:E, "11_Anh_A", NhatKy_ViPham!F:F, B17, NhatKy_ViPham!C:C, "T5") - SUMIFS(NhatKy_ViPham!K:K, NhatKy_ViPham!E:E, "11_Anh_A", NhatKy_ViPham!F:F, B17, NhatKy_ViPham!C:C, "T5")</f>
        <v>100</v>
      </c>
      <c r="W17" s="7">
        <f>100 + SUMIFS(NhatKy_ViPham!J:J, NhatKy_ViPham!E:E, "11_Anh_A", NhatKy_ViPham!F:F, B17, NhatKy_ViPham!C:C, "T6") - SUMIFS(NhatKy_ViPham!K:K, NhatKy_ViPham!E:E, "11_Anh_A", NhatKy_ViPham!F:F, B17, NhatKy_ViPham!C:C, "T6")</f>
        <v>100</v>
      </c>
      <c r="X17" s="7">
        <f>100 + SUMIFS(NhatKy_ViPham!J:J, NhatKy_ViPham!E:E, "11_Anh_A", NhatKy_ViPham!F:F, B17, NhatKy_ViPham!C:C, "T7") - SUMIFS(NhatKy_ViPham!K:K, NhatKy_ViPham!E:E, "11_Anh_A", NhatKy_ViPham!F:F, B17, NhatKy_ViPham!C:C, "T7")</f>
        <v>100</v>
      </c>
      <c r="Y17" s="7">
        <f>100 + SUMIFS(NhatKy_ViPham!J:J, NhatKy_ViPham!E:E, "11_Anh_A", NhatKy_ViPham!F:F, B17, NhatKy_ViPham!C:C, "T8") - SUMIFS(NhatKy_ViPham!K:K, NhatKy_ViPham!E:E, "11_Anh_A", NhatKy_ViPham!F:F, B17, NhatKy_ViPham!C:C, "T8")</f>
        <v>100</v>
      </c>
      <c r="Z17" s="7">
        <f>100 + SUMIFS(NhatKy_ViPham!J:J, NhatKy_ViPham!E:E, "11_Anh_A", NhatKy_ViPham!F:F, B17, NhatKy_ViPham!C:C, "T9") - SUMIFS(NhatKy_ViPham!K:K, NhatKy_ViPham!E:E, "11_Anh_A", NhatKy_ViPham!F:F, B17, NhatKy_ViPham!C:C, "T9")</f>
        <v>100</v>
      </c>
      <c r="AA17" s="7">
        <f>100 + SUMIFS(NhatKy_ViPham!J:J, NhatKy_ViPham!E:E, "11_Anh_A", NhatKy_ViPham!F:F, B17, NhatKy_ViPham!C:C, "T10") - SUMIFS(NhatKy_ViPham!K:K, NhatKy_ViPham!E:E, "11_Anh_A", NhatKy_ViPham!F:F, B17, NhatKy_ViPham!C:C, "T10")</f>
        <v>100</v>
      </c>
      <c r="AB17" s="7">
        <f>100 + SUMIFS(NhatKy_ViPham!J:J, NhatKy_ViPham!E:E, "11_Anh_A", NhatKy_ViPham!F:F, B17, NhatKy_ViPham!C:C, "T11") - SUMIFS(NhatKy_ViPham!K:K, NhatKy_ViPham!E:E, "11_Anh_A", NhatKy_ViPham!F:F, B17, NhatKy_ViPham!C:C, "T11")</f>
        <v>100</v>
      </c>
      <c r="AC17" s="7">
        <f>100 + SUMIFS(NhatKy_ViPham!J:J, NhatKy_ViPham!E:E, "11_Anh_A", NhatKy_ViPham!F:F, B17, NhatKy_ViPham!C:C, "T12") - SUMIFS(NhatKy_ViPham!K:K, NhatKy_ViPham!E:E, "11_Anh_A", NhatKy_ViPham!F:F, B17, NhatKy_ViPham!C:C, "T12")</f>
        <v>100</v>
      </c>
      <c r="AD17" s="7">
        <f>100 + SUMIFS(NhatKy_ViPham!J:J, NhatKy_ViPham!E:E, "11_Anh_A", NhatKy_ViPham!F:F, B17, NhatKy_ViPham!C:C, "T13") - SUMIFS(NhatKy_ViPham!K:K, NhatKy_ViPham!E:E, "11_Anh_A", NhatKy_ViPham!F:F, B17, NhatKy_ViPham!C:C, "T13")</f>
        <v>100</v>
      </c>
      <c r="AE17" s="7">
        <f>100 + SUMIFS(NhatKy_ViPham!J:J, NhatKy_ViPham!E:E, "11_Anh_A", NhatKy_ViPham!F:F, B17, NhatKy_ViPham!C:C, "T14") - SUMIFS(NhatKy_ViPham!K:K, NhatKy_ViPham!E:E, "11_Anh_A", NhatKy_ViPham!F:F, B17, NhatKy_ViPham!C:C, "T14")</f>
        <v>100</v>
      </c>
      <c r="AF17" s="7">
        <f>100 + SUMIFS(NhatKy_ViPham!J:J, NhatKy_ViPham!E:E, "11_Anh_A", NhatKy_ViPham!F:F, B17, NhatKy_ViPham!C:C, "T15") - SUMIFS(NhatKy_ViPham!K:K, NhatKy_ViPham!E:E, "11_Anh_A", NhatKy_ViPham!F:F, B17, NhatKy_ViPham!C:C, "T15")</f>
        <v>100</v>
      </c>
      <c r="AG17" s="7">
        <f>100 + SUMIFS(NhatKy_ViPham!J:J, NhatKy_ViPham!E:E, "11_Anh_A", NhatKy_ViPham!F:F, B17, NhatKy_ViPham!C:C, "T16") - SUMIFS(NhatKy_ViPham!K:K, NhatKy_ViPham!E:E, "11_Anh_A", NhatKy_ViPham!F:F, B17, NhatKy_ViPham!C:C, "T16")</f>
        <v>100</v>
      </c>
      <c r="AH17" s="7">
        <f>100 + SUMIFS(NhatKy_ViPham!J:J, NhatKy_ViPham!E:E, "11_Anh_A", NhatKy_ViPham!F:F, B17, NhatKy_ViPham!C:C, "T17") - SUMIFS(NhatKy_ViPham!K:K, NhatKy_ViPham!E:E, "11_Anh_A", NhatKy_ViPham!F:F, B17, NhatKy_ViPham!C:C, "T17")</f>
        <v>100</v>
      </c>
      <c r="AI17" s="7">
        <f>100 + SUMIFS(NhatKy_ViPham!J:J, NhatKy_ViPham!E:E, "11_Anh_A", NhatKy_ViPham!F:F, B17, NhatKy_ViPham!C:C, "T18") - SUMIFS(NhatKy_ViPham!K:K, NhatKy_ViPham!E:E, "11_Anh_A", NhatKy_ViPham!F:F, B17, NhatKy_ViPham!C:C, "T18")</f>
        <v>100</v>
      </c>
      <c r="AJ17" s="7">
        <f>100 + SUMIFS(NhatKy_ViPham!J:J, NhatKy_ViPham!E:E, "11_Anh_A", NhatKy_ViPham!F:F, B17, NhatKy_ViPham!C:C, "T19") - SUMIFS(NhatKy_ViPham!K:K, NhatKy_ViPham!E:E, "11_Anh_A", NhatKy_ViPham!F:F, B17, NhatKy_ViPham!C:C, "T19")</f>
        <v>100</v>
      </c>
      <c r="AK17" s="7">
        <f>100 + SUMIFS(NhatKy_ViPham!J:J, NhatKy_ViPham!E:E, "11_Anh_A", NhatKy_ViPham!F:F, B17, NhatKy_ViPham!C:C, "T20") - SUMIFS(NhatKy_ViPham!K:K, NhatKy_ViPham!E:E, "11_Anh_A", NhatKy_ViPham!F:F, B17, NhatKy_ViPham!C:C, "T20")</f>
        <v>100</v>
      </c>
      <c r="AL17" s="7">
        <f>100 + SUMIFS(NhatKy_ViPham!J:J, NhatKy_ViPham!E:E, "11_Anh_A", NhatKy_ViPham!F:F, B17, NhatKy_ViPham!C:C, "T21") - SUMIFS(NhatKy_ViPham!K:K, NhatKy_ViPham!E:E, "11_Anh_A", NhatKy_ViPham!F:F, B17, NhatKy_ViPham!C:C, "T21")</f>
        <v>100</v>
      </c>
      <c r="AM17" s="7">
        <f>100 + SUMIFS(NhatKy_ViPham!J:J, NhatKy_ViPham!E:E, "11_Anh_A", NhatKy_ViPham!F:F, B17, NhatKy_ViPham!C:C, "T22") - SUMIFS(NhatKy_ViPham!K:K, NhatKy_ViPham!E:E, "11_Anh_A", NhatKy_ViPham!F:F, B17, NhatKy_ViPham!C:C, "T22")</f>
        <v>100</v>
      </c>
      <c r="AN17" s="7">
        <f>100 + SUMIFS(NhatKy_ViPham!J:J, NhatKy_ViPham!E:E, "11_Anh_A", NhatKy_ViPham!F:F, B17, NhatKy_ViPham!C:C, "T23") - SUMIFS(NhatKy_ViPham!K:K, NhatKy_ViPham!E:E, "11_Anh_A", NhatKy_ViPham!F:F, B17, NhatKy_ViPham!C:C, "T23")</f>
        <v>100</v>
      </c>
      <c r="AO17" s="7">
        <f>100 + SUMIFS(NhatKy_ViPham!J:J, NhatKy_ViPham!E:E, "11_Anh_A", NhatKy_ViPham!F:F, B17, NhatKy_ViPham!C:C, "T24") - SUMIFS(NhatKy_ViPham!K:K, NhatKy_ViPham!E:E, "11_Anh_A", NhatKy_ViPham!F:F, B17, NhatKy_ViPham!C:C, "T24")</f>
        <v>100</v>
      </c>
      <c r="AP17" s="7">
        <f>100 + SUMIFS(NhatKy_ViPham!J:J, NhatKy_ViPham!E:E, "11_Anh_A", NhatKy_ViPham!F:F, B17, NhatKy_ViPham!C:C, "T25") - SUMIFS(NhatKy_ViPham!K:K, NhatKy_ViPham!E:E, "11_Anh_A", NhatKy_ViPham!F:F, B17, NhatKy_ViPham!C:C, "T25")</f>
        <v>100</v>
      </c>
      <c r="AQ17" s="7">
        <f>100 + SUMIFS(NhatKy_ViPham!J:J, NhatKy_ViPham!E:E, "11_Anh_A", NhatKy_ViPham!F:F, B17, NhatKy_ViPham!C:C, "T26") - SUMIFS(NhatKy_ViPham!K:K, NhatKy_ViPham!E:E, "11_Anh_A", NhatKy_ViPham!F:F, B17, NhatKy_ViPham!C:C, "T26")</f>
        <v>100</v>
      </c>
      <c r="AR17" s="7">
        <f>100 + SUMIFS(NhatKy_ViPham!J:J, NhatKy_ViPham!E:E, "11_Anh_A", NhatKy_ViPham!F:F, B17, NhatKy_ViPham!C:C, "T27") - SUMIFS(NhatKy_ViPham!K:K, NhatKy_ViPham!E:E, "11_Anh_A", NhatKy_ViPham!F:F, B17, NhatKy_ViPham!C:C, "T27")</f>
        <v>100</v>
      </c>
      <c r="AS17" s="7">
        <f>100 + SUMIFS(NhatKy_ViPham!J:J, NhatKy_ViPham!E:E, "11_Anh_A", NhatKy_ViPham!F:F, B17, NhatKy_ViPham!C:C, "T28") - SUMIFS(NhatKy_ViPham!K:K, NhatKy_ViPham!E:E, "11_Anh_A", NhatKy_ViPham!F:F, B17, NhatKy_ViPham!C:C, "T28")</f>
        <v>100</v>
      </c>
      <c r="AT17" s="7">
        <f>100 + SUMIFS(NhatKy_ViPham!J:J, NhatKy_ViPham!E:E, "11_Anh_A", NhatKy_ViPham!F:F, B17, NhatKy_ViPham!C:C, "T29") - SUMIFS(NhatKy_ViPham!K:K, NhatKy_ViPham!E:E, "11_Anh_A", NhatKy_ViPham!F:F, B17, NhatKy_ViPham!C:C, "T29")</f>
        <v>100</v>
      </c>
      <c r="AU17" s="7">
        <f>100 + SUMIFS(NhatKy_ViPham!J:J, NhatKy_ViPham!E:E, "11_Anh_A", NhatKy_ViPham!F:F, B17, NhatKy_ViPham!C:C, "T30") - SUMIFS(NhatKy_ViPham!K:K, NhatKy_ViPham!E:E, "11_Anh_A", NhatKy_ViPham!F:F, B17, NhatKy_ViPham!C:C, "T30")</f>
        <v>100</v>
      </c>
      <c r="AV17" s="7">
        <f>100 + SUMIFS(NhatKy_ViPham!J:J, NhatKy_ViPham!E:E, "11_Anh_A", NhatKy_ViPham!F:F, B17, NhatKy_ViPham!C:C, "T31") - SUMIFS(NhatKy_ViPham!K:K, NhatKy_ViPham!E:E, "11_Anh_A", NhatKy_ViPham!F:F, B17, NhatKy_ViPham!C:C, "T31")</f>
        <v>100</v>
      </c>
      <c r="AW17" s="7">
        <f>100 + SUMIFS(NhatKy_ViPham!J:J, NhatKy_ViPham!E:E, "11_Anh_A", NhatKy_ViPham!F:F, B17, NhatKy_ViPham!C:C, "T32") - SUMIFS(NhatKy_ViPham!K:K, NhatKy_ViPham!E:E, "11_Anh_A", NhatKy_ViPham!F:F, B17, NhatKy_ViPham!C:C, "T32")</f>
        <v>100</v>
      </c>
      <c r="AX17" s="7">
        <f>100 + SUMIFS(NhatKy_ViPham!J:J, NhatKy_ViPham!E:E, "11_Anh_A", NhatKy_ViPham!F:F, B17, NhatKy_ViPham!C:C, "T33") - SUMIFS(NhatKy_ViPham!K:K, NhatKy_ViPham!E:E, "11_Anh_A", NhatKy_ViPham!F:F, B17, NhatKy_ViPham!C:C, "T33")</f>
        <v>100</v>
      </c>
      <c r="AY17" s="7">
        <f>100 + SUMIFS(NhatKy_ViPham!J:J, NhatKy_ViPham!E:E, "11_Anh_A", NhatKy_ViPham!F:F, B17, NhatKy_ViPham!C:C, "T34") - SUMIFS(NhatKy_ViPham!K:K, NhatKy_ViPham!E:E, "11_Anh_A", NhatKy_ViPham!F:F, B17, NhatKy_ViPham!C:C, "T34")</f>
        <v>100</v>
      </c>
      <c r="AZ17" s="7">
        <f>100 + SUMIFS(NhatKy_ViPham!J:J, NhatKy_ViPham!E:E, "11_Anh_A", NhatKy_ViPham!F:F, B17, NhatKy_ViPham!C:C, "T35") - SUMIFS(NhatKy_ViPham!K:K, NhatKy_ViPham!E:E, "11_Anh_A", NhatKy_ViPham!F:F, B17, NhatKy_ViPham!C:C, "T35")</f>
        <v>100</v>
      </c>
      <c r="BA17" s="12">
        <f t="shared" si="0"/>
        <v>100</v>
      </c>
      <c r="BB17" s="11" t="s">
        <v>430</v>
      </c>
      <c r="BC17" s="14" t="str">
        <f t="shared" si="1"/>
        <v>Tốt</v>
      </c>
      <c r="BD17" s="10" t="str">
        <f t="shared" si="2"/>
        <v>🟢 BÌNH THƯỜNG</v>
      </c>
    </row>
    <row r="18" spans="1:56" x14ac:dyDescent="0.25">
      <c r="A18" s="5">
        <v>10</v>
      </c>
      <c r="B18" s="15" t="s">
        <v>2044</v>
      </c>
      <c r="C18" s="5" t="s">
        <v>1636</v>
      </c>
      <c r="D18" s="5" t="s">
        <v>435</v>
      </c>
      <c r="E18" s="11" t="s">
        <v>430</v>
      </c>
      <c r="F18" s="6">
        <f>SUMIFS(NhatKy_ViPham!K:K, NhatKy_ViPham!E:E, "11_Anh_A", NhatKy_ViPham!F:F, B18, NhatKy_ViPham!H:H, "L01")</f>
        <v>0</v>
      </c>
      <c r="G18" s="6">
        <f>SUMIFS(NhatKy_ViPham!K:K, NhatKy_ViPham!E:E, "11_Anh_A", NhatKy_ViPham!F:F, B18, NhatKy_ViPham!H:H, "L02")</f>
        <v>0</v>
      </c>
      <c r="H18" s="6">
        <f>SUMIFS(NhatKy_ViPham!K:K, NhatKy_ViPham!E:E, "11_Anh_A", NhatKy_ViPham!F:F, B18, NhatKy_ViPham!H:H, "L03")</f>
        <v>0</v>
      </c>
      <c r="I18" s="6">
        <f>SUMIFS(NhatKy_ViPham!K:K, NhatKy_ViPham!E:E, "11_Anh_A", NhatKy_ViPham!F:F, B18, NhatKy_ViPham!H:H, "L04")</f>
        <v>0</v>
      </c>
      <c r="J18" s="6">
        <f>SUMIFS(NhatKy_ViPham!K:K, NhatKy_ViPham!E:E, "11_Anh_A", NhatKy_ViPham!F:F, B18, NhatKy_ViPham!H:H, "L05")</f>
        <v>0</v>
      </c>
      <c r="K18" s="6">
        <f>SUMIFS(NhatKy_ViPham!K:K, NhatKy_ViPham!E:E, "11_Anh_A", NhatKy_ViPham!F:F, B18, NhatKy_ViPham!H:H, "L06")</f>
        <v>0</v>
      </c>
      <c r="L18" s="6">
        <f>SUMIFS(NhatKy_ViPham!K:K, NhatKy_ViPham!E:E, "11_Anh_A", NhatKy_ViPham!F:F, B18, NhatKy_ViPham!H:H, "L07")</f>
        <v>0</v>
      </c>
      <c r="M18" s="6">
        <f>SUMIFS(NhatKy_ViPham!K:K, NhatKy_ViPham!E:E, "11_Anh_A", NhatKy_ViPham!F:F, B18, NhatKy_ViPham!H:H, "L08")</f>
        <v>0</v>
      </c>
      <c r="N18" s="6">
        <f>SUMIFS(NhatKy_ViPham!K:K, NhatKy_ViPham!E:E, "11_Anh_A", NhatKy_ViPham!F:F, B18, NhatKy_ViPham!H:H, "L09")</f>
        <v>0</v>
      </c>
      <c r="O18" s="6">
        <f>SUMIFS(NhatKy_ViPham!K:K, NhatKy_ViPham!E:E, "11_Anh_A", NhatKy_ViPham!F:F, B18, NhatKy_ViPham!H:H, "L10")</f>
        <v>0</v>
      </c>
      <c r="P18" s="12">
        <f>SUMIFS(NhatKy_ViPham!J:J, NhatKy_ViPham!E:E, "11_Anh_A", NhatKy_ViPham!F:F, B18)</f>
        <v>0</v>
      </c>
      <c r="Q18" s="13">
        <f>SUMIFS(NhatKy_ViPham!K:K, NhatKy_ViPham!E:E, "11_Anh_A", NhatKy_ViPham!F:F, B18)</f>
        <v>0</v>
      </c>
      <c r="R18" s="6">
        <f>100 + SUMIFS(NhatKy_ViPham!J:J, NhatKy_ViPham!E:E, "11_Anh_A", NhatKy_ViPham!F:F, B18, NhatKy_ViPham!C:C, "T1") - SUMIFS(NhatKy_ViPham!K:K, NhatKy_ViPham!E:E, "11_Anh_A", NhatKy_ViPham!F:F, B18, NhatKy_ViPham!C:C, "T1")</f>
        <v>100</v>
      </c>
      <c r="S18" s="6">
        <f>100 + SUMIFS(NhatKy_ViPham!J:J, NhatKy_ViPham!E:E, "11_Anh_A", NhatKy_ViPham!F:F, B18, NhatKy_ViPham!C:C, "T2") - SUMIFS(NhatKy_ViPham!K:K, NhatKy_ViPham!E:E, "11_Anh_A", NhatKy_ViPham!F:F, B18, NhatKy_ViPham!C:C, "T2")</f>
        <v>100</v>
      </c>
      <c r="T18" s="6">
        <f>100 + SUMIFS(NhatKy_ViPham!J:J, NhatKy_ViPham!E:E, "11_Anh_A", NhatKy_ViPham!F:F, B18, NhatKy_ViPham!C:C, "T3") - SUMIFS(NhatKy_ViPham!K:K, NhatKy_ViPham!E:E, "11_Anh_A", NhatKy_ViPham!F:F, B18, NhatKy_ViPham!C:C, "T3")</f>
        <v>100</v>
      </c>
      <c r="U18" s="6">
        <f>100 + SUMIFS(NhatKy_ViPham!J:J, NhatKy_ViPham!E:E, "11_Anh_A", NhatKy_ViPham!F:F, B18, NhatKy_ViPham!C:C, "T4") - SUMIFS(NhatKy_ViPham!K:K, NhatKy_ViPham!E:E, "11_Anh_A", NhatKy_ViPham!F:F, B18, NhatKy_ViPham!C:C, "T4")</f>
        <v>100</v>
      </c>
      <c r="V18" s="6">
        <f>100 + SUMIFS(NhatKy_ViPham!J:J, NhatKy_ViPham!E:E, "11_Anh_A", NhatKy_ViPham!F:F, B18, NhatKy_ViPham!C:C, "T5") - SUMIFS(NhatKy_ViPham!K:K, NhatKy_ViPham!E:E, "11_Anh_A", NhatKy_ViPham!F:F, B18, NhatKy_ViPham!C:C, "T5")</f>
        <v>100</v>
      </c>
      <c r="W18" s="6">
        <f>100 + SUMIFS(NhatKy_ViPham!J:J, NhatKy_ViPham!E:E, "11_Anh_A", NhatKy_ViPham!F:F, B18, NhatKy_ViPham!C:C, "T6") - SUMIFS(NhatKy_ViPham!K:K, NhatKy_ViPham!E:E, "11_Anh_A", NhatKy_ViPham!F:F, B18, NhatKy_ViPham!C:C, "T6")</f>
        <v>100</v>
      </c>
      <c r="X18" s="6">
        <f>100 + SUMIFS(NhatKy_ViPham!J:J, NhatKy_ViPham!E:E, "11_Anh_A", NhatKy_ViPham!F:F, B18, NhatKy_ViPham!C:C, "T7") - SUMIFS(NhatKy_ViPham!K:K, NhatKy_ViPham!E:E, "11_Anh_A", NhatKy_ViPham!F:F, B18, NhatKy_ViPham!C:C, "T7")</f>
        <v>100</v>
      </c>
      <c r="Y18" s="6">
        <f>100 + SUMIFS(NhatKy_ViPham!J:J, NhatKy_ViPham!E:E, "11_Anh_A", NhatKy_ViPham!F:F, B18, NhatKy_ViPham!C:C, "T8") - SUMIFS(NhatKy_ViPham!K:K, NhatKy_ViPham!E:E, "11_Anh_A", NhatKy_ViPham!F:F, B18, NhatKy_ViPham!C:C, "T8")</f>
        <v>100</v>
      </c>
      <c r="Z18" s="6">
        <f>100 + SUMIFS(NhatKy_ViPham!J:J, NhatKy_ViPham!E:E, "11_Anh_A", NhatKy_ViPham!F:F, B18, NhatKy_ViPham!C:C, "T9") - SUMIFS(NhatKy_ViPham!K:K, NhatKy_ViPham!E:E, "11_Anh_A", NhatKy_ViPham!F:F, B18, NhatKy_ViPham!C:C, "T9")</f>
        <v>100</v>
      </c>
      <c r="AA18" s="6">
        <f>100 + SUMIFS(NhatKy_ViPham!J:J, NhatKy_ViPham!E:E, "11_Anh_A", NhatKy_ViPham!F:F, B18, NhatKy_ViPham!C:C, "T10") - SUMIFS(NhatKy_ViPham!K:K, NhatKy_ViPham!E:E, "11_Anh_A", NhatKy_ViPham!F:F, B18, NhatKy_ViPham!C:C, "T10")</f>
        <v>100</v>
      </c>
      <c r="AB18" s="6">
        <f>100 + SUMIFS(NhatKy_ViPham!J:J, NhatKy_ViPham!E:E, "11_Anh_A", NhatKy_ViPham!F:F, B18, NhatKy_ViPham!C:C, "T11") - SUMIFS(NhatKy_ViPham!K:K, NhatKy_ViPham!E:E, "11_Anh_A", NhatKy_ViPham!F:F, B18, NhatKy_ViPham!C:C, "T11")</f>
        <v>100</v>
      </c>
      <c r="AC18" s="6">
        <f>100 + SUMIFS(NhatKy_ViPham!J:J, NhatKy_ViPham!E:E, "11_Anh_A", NhatKy_ViPham!F:F, B18, NhatKy_ViPham!C:C, "T12") - SUMIFS(NhatKy_ViPham!K:K, NhatKy_ViPham!E:E, "11_Anh_A", NhatKy_ViPham!F:F, B18, NhatKy_ViPham!C:C, "T12")</f>
        <v>100</v>
      </c>
      <c r="AD18" s="6">
        <f>100 + SUMIFS(NhatKy_ViPham!J:J, NhatKy_ViPham!E:E, "11_Anh_A", NhatKy_ViPham!F:F, B18, NhatKy_ViPham!C:C, "T13") - SUMIFS(NhatKy_ViPham!K:K, NhatKy_ViPham!E:E, "11_Anh_A", NhatKy_ViPham!F:F, B18, NhatKy_ViPham!C:C, "T13")</f>
        <v>100</v>
      </c>
      <c r="AE18" s="6">
        <f>100 + SUMIFS(NhatKy_ViPham!J:J, NhatKy_ViPham!E:E, "11_Anh_A", NhatKy_ViPham!F:F, B18, NhatKy_ViPham!C:C, "T14") - SUMIFS(NhatKy_ViPham!K:K, NhatKy_ViPham!E:E, "11_Anh_A", NhatKy_ViPham!F:F, B18, NhatKy_ViPham!C:C, "T14")</f>
        <v>100</v>
      </c>
      <c r="AF18" s="6">
        <f>100 + SUMIFS(NhatKy_ViPham!J:J, NhatKy_ViPham!E:E, "11_Anh_A", NhatKy_ViPham!F:F, B18, NhatKy_ViPham!C:C, "T15") - SUMIFS(NhatKy_ViPham!K:K, NhatKy_ViPham!E:E, "11_Anh_A", NhatKy_ViPham!F:F, B18, NhatKy_ViPham!C:C, "T15")</f>
        <v>100</v>
      </c>
      <c r="AG18" s="6">
        <f>100 + SUMIFS(NhatKy_ViPham!J:J, NhatKy_ViPham!E:E, "11_Anh_A", NhatKy_ViPham!F:F, B18, NhatKy_ViPham!C:C, "T16") - SUMIFS(NhatKy_ViPham!K:K, NhatKy_ViPham!E:E, "11_Anh_A", NhatKy_ViPham!F:F, B18, NhatKy_ViPham!C:C, "T16")</f>
        <v>100</v>
      </c>
      <c r="AH18" s="6">
        <f>100 + SUMIFS(NhatKy_ViPham!J:J, NhatKy_ViPham!E:E, "11_Anh_A", NhatKy_ViPham!F:F, B18, NhatKy_ViPham!C:C, "T17") - SUMIFS(NhatKy_ViPham!K:K, NhatKy_ViPham!E:E, "11_Anh_A", NhatKy_ViPham!F:F, B18, NhatKy_ViPham!C:C, "T17")</f>
        <v>100</v>
      </c>
      <c r="AI18" s="6">
        <f>100 + SUMIFS(NhatKy_ViPham!J:J, NhatKy_ViPham!E:E, "11_Anh_A", NhatKy_ViPham!F:F, B18, NhatKy_ViPham!C:C, "T18") - SUMIFS(NhatKy_ViPham!K:K, NhatKy_ViPham!E:E, "11_Anh_A", NhatKy_ViPham!F:F, B18, NhatKy_ViPham!C:C, "T18")</f>
        <v>100</v>
      </c>
      <c r="AJ18" s="6">
        <f>100 + SUMIFS(NhatKy_ViPham!J:J, NhatKy_ViPham!E:E, "11_Anh_A", NhatKy_ViPham!F:F, B18, NhatKy_ViPham!C:C, "T19") - SUMIFS(NhatKy_ViPham!K:K, NhatKy_ViPham!E:E, "11_Anh_A", NhatKy_ViPham!F:F, B18, NhatKy_ViPham!C:C, "T19")</f>
        <v>100</v>
      </c>
      <c r="AK18" s="6">
        <f>100 + SUMIFS(NhatKy_ViPham!J:J, NhatKy_ViPham!E:E, "11_Anh_A", NhatKy_ViPham!F:F, B18, NhatKy_ViPham!C:C, "T20") - SUMIFS(NhatKy_ViPham!K:K, NhatKy_ViPham!E:E, "11_Anh_A", NhatKy_ViPham!F:F, B18, NhatKy_ViPham!C:C, "T20")</f>
        <v>100</v>
      </c>
      <c r="AL18" s="6">
        <f>100 + SUMIFS(NhatKy_ViPham!J:J, NhatKy_ViPham!E:E, "11_Anh_A", NhatKy_ViPham!F:F, B18, NhatKy_ViPham!C:C, "T21") - SUMIFS(NhatKy_ViPham!K:K, NhatKy_ViPham!E:E, "11_Anh_A", NhatKy_ViPham!F:F, B18, NhatKy_ViPham!C:C, "T21")</f>
        <v>100</v>
      </c>
      <c r="AM18" s="6">
        <f>100 + SUMIFS(NhatKy_ViPham!J:J, NhatKy_ViPham!E:E, "11_Anh_A", NhatKy_ViPham!F:F, B18, NhatKy_ViPham!C:C, "T22") - SUMIFS(NhatKy_ViPham!K:K, NhatKy_ViPham!E:E, "11_Anh_A", NhatKy_ViPham!F:F, B18, NhatKy_ViPham!C:C, "T22")</f>
        <v>100</v>
      </c>
      <c r="AN18" s="6">
        <f>100 + SUMIFS(NhatKy_ViPham!J:J, NhatKy_ViPham!E:E, "11_Anh_A", NhatKy_ViPham!F:F, B18, NhatKy_ViPham!C:C, "T23") - SUMIFS(NhatKy_ViPham!K:K, NhatKy_ViPham!E:E, "11_Anh_A", NhatKy_ViPham!F:F, B18, NhatKy_ViPham!C:C, "T23")</f>
        <v>100</v>
      </c>
      <c r="AO18" s="6">
        <f>100 + SUMIFS(NhatKy_ViPham!J:J, NhatKy_ViPham!E:E, "11_Anh_A", NhatKy_ViPham!F:F, B18, NhatKy_ViPham!C:C, "T24") - SUMIFS(NhatKy_ViPham!K:K, NhatKy_ViPham!E:E, "11_Anh_A", NhatKy_ViPham!F:F, B18, NhatKy_ViPham!C:C, "T24")</f>
        <v>100</v>
      </c>
      <c r="AP18" s="6">
        <f>100 + SUMIFS(NhatKy_ViPham!J:J, NhatKy_ViPham!E:E, "11_Anh_A", NhatKy_ViPham!F:F, B18, NhatKy_ViPham!C:C, "T25") - SUMIFS(NhatKy_ViPham!K:K, NhatKy_ViPham!E:E, "11_Anh_A", NhatKy_ViPham!F:F, B18, NhatKy_ViPham!C:C, "T25")</f>
        <v>100</v>
      </c>
      <c r="AQ18" s="6">
        <f>100 + SUMIFS(NhatKy_ViPham!J:J, NhatKy_ViPham!E:E, "11_Anh_A", NhatKy_ViPham!F:F, B18, NhatKy_ViPham!C:C, "T26") - SUMIFS(NhatKy_ViPham!K:K, NhatKy_ViPham!E:E, "11_Anh_A", NhatKy_ViPham!F:F, B18, NhatKy_ViPham!C:C, "T26")</f>
        <v>100</v>
      </c>
      <c r="AR18" s="6">
        <f>100 + SUMIFS(NhatKy_ViPham!J:J, NhatKy_ViPham!E:E, "11_Anh_A", NhatKy_ViPham!F:F, B18, NhatKy_ViPham!C:C, "T27") - SUMIFS(NhatKy_ViPham!K:K, NhatKy_ViPham!E:E, "11_Anh_A", NhatKy_ViPham!F:F, B18, NhatKy_ViPham!C:C, "T27")</f>
        <v>100</v>
      </c>
      <c r="AS18" s="6">
        <f>100 + SUMIFS(NhatKy_ViPham!J:J, NhatKy_ViPham!E:E, "11_Anh_A", NhatKy_ViPham!F:F, B18, NhatKy_ViPham!C:C, "T28") - SUMIFS(NhatKy_ViPham!K:K, NhatKy_ViPham!E:E, "11_Anh_A", NhatKy_ViPham!F:F, B18, NhatKy_ViPham!C:C, "T28")</f>
        <v>100</v>
      </c>
      <c r="AT18" s="6">
        <f>100 + SUMIFS(NhatKy_ViPham!J:J, NhatKy_ViPham!E:E, "11_Anh_A", NhatKy_ViPham!F:F, B18, NhatKy_ViPham!C:C, "T29") - SUMIFS(NhatKy_ViPham!K:K, NhatKy_ViPham!E:E, "11_Anh_A", NhatKy_ViPham!F:F, B18, NhatKy_ViPham!C:C, "T29")</f>
        <v>100</v>
      </c>
      <c r="AU18" s="6">
        <f>100 + SUMIFS(NhatKy_ViPham!J:J, NhatKy_ViPham!E:E, "11_Anh_A", NhatKy_ViPham!F:F, B18, NhatKy_ViPham!C:C, "T30") - SUMIFS(NhatKy_ViPham!K:K, NhatKy_ViPham!E:E, "11_Anh_A", NhatKy_ViPham!F:F, B18, NhatKy_ViPham!C:C, "T30")</f>
        <v>100</v>
      </c>
      <c r="AV18" s="6">
        <f>100 + SUMIFS(NhatKy_ViPham!J:J, NhatKy_ViPham!E:E, "11_Anh_A", NhatKy_ViPham!F:F, B18, NhatKy_ViPham!C:C, "T31") - SUMIFS(NhatKy_ViPham!K:K, NhatKy_ViPham!E:E, "11_Anh_A", NhatKy_ViPham!F:F, B18, NhatKy_ViPham!C:C, "T31")</f>
        <v>100</v>
      </c>
      <c r="AW18" s="6">
        <f>100 + SUMIFS(NhatKy_ViPham!J:J, NhatKy_ViPham!E:E, "11_Anh_A", NhatKy_ViPham!F:F, B18, NhatKy_ViPham!C:C, "T32") - SUMIFS(NhatKy_ViPham!K:K, NhatKy_ViPham!E:E, "11_Anh_A", NhatKy_ViPham!F:F, B18, NhatKy_ViPham!C:C, "T32")</f>
        <v>100</v>
      </c>
      <c r="AX18" s="6">
        <f>100 + SUMIFS(NhatKy_ViPham!J:J, NhatKy_ViPham!E:E, "11_Anh_A", NhatKy_ViPham!F:F, B18, NhatKy_ViPham!C:C, "T33") - SUMIFS(NhatKy_ViPham!K:K, NhatKy_ViPham!E:E, "11_Anh_A", NhatKy_ViPham!F:F, B18, NhatKy_ViPham!C:C, "T33")</f>
        <v>100</v>
      </c>
      <c r="AY18" s="6">
        <f>100 + SUMIFS(NhatKy_ViPham!J:J, NhatKy_ViPham!E:E, "11_Anh_A", NhatKy_ViPham!F:F, B18, NhatKy_ViPham!C:C, "T34") - SUMIFS(NhatKy_ViPham!K:K, NhatKy_ViPham!E:E, "11_Anh_A", NhatKy_ViPham!F:F, B18, NhatKy_ViPham!C:C, "T34")</f>
        <v>100</v>
      </c>
      <c r="AZ18" s="6">
        <f>100 + SUMIFS(NhatKy_ViPham!J:J, NhatKy_ViPham!E:E, "11_Anh_A", NhatKy_ViPham!F:F, B18, NhatKy_ViPham!C:C, "T35") - SUMIFS(NhatKy_ViPham!K:K, NhatKy_ViPham!E:E, "11_Anh_A", NhatKy_ViPham!F:F, B18, NhatKy_ViPham!C:C, "T35")</f>
        <v>100</v>
      </c>
      <c r="BA18" s="12">
        <f t="shared" si="0"/>
        <v>100</v>
      </c>
      <c r="BB18" s="11" t="s">
        <v>430</v>
      </c>
      <c r="BC18" s="16" t="str">
        <f t="shared" si="1"/>
        <v>Tốt</v>
      </c>
      <c r="BD18" s="15" t="str">
        <f t="shared" si="2"/>
        <v>🟢 BÌNH THƯỜNG</v>
      </c>
    </row>
    <row r="19" spans="1:56" x14ac:dyDescent="0.25">
      <c r="A19" s="4">
        <v>11</v>
      </c>
      <c r="B19" s="10" t="s">
        <v>2045</v>
      </c>
      <c r="C19" s="4" t="s">
        <v>1716</v>
      </c>
      <c r="D19" s="4" t="s">
        <v>435</v>
      </c>
      <c r="E19" s="11" t="s">
        <v>430</v>
      </c>
      <c r="F19" s="7">
        <f>SUMIFS(NhatKy_ViPham!K:K, NhatKy_ViPham!E:E, "11_Anh_A", NhatKy_ViPham!F:F, B19, NhatKy_ViPham!H:H, "L01")</f>
        <v>0</v>
      </c>
      <c r="G19" s="7">
        <f>SUMIFS(NhatKy_ViPham!K:K, NhatKy_ViPham!E:E, "11_Anh_A", NhatKy_ViPham!F:F, B19, NhatKy_ViPham!H:H, "L02")</f>
        <v>0</v>
      </c>
      <c r="H19" s="7">
        <f>SUMIFS(NhatKy_ViPham!K:K, NhatKy_ViPham!E:E, "11_Anh_A", NhatKy_ViPham!F:F, B19, NhatKy_ViPham!H:H, "L03")</f>
        <v>0</v>
      </c>
      <c r="I19" s="7">
        <f>SUMIFS(NhatKy_ViPham!K:K, NhatKy_ViPham!E:E, "11_Anh_A", NhatKy_ViPham!F:F, B19, NhatKy_ViPham!H:H, "L04")</f>
        <v>0</v>
      </c>
      <c r="J19" s="7">
        <f>SUMIFS(NhatKy_ViPham!K:K, NhatKy_ViPham!E:E, "11_Anh_A", NhatKy_ViPham!F:F, B19, NhatKy_ViPham!H:H, "L05")</f>
        <v>0</v>
      </c>
      <c r="K19" s="7">
        <f>SUMIFS(NhatKy_ViPham!K:K, NhatKy_ViPham!E:E, "11_Anh_A", NhatKy_ViPham!F:F, B19, NhatKy_ViPham!H:H, "L06")</f>
        <v>0</v>
      </c>
      <c r="L19" s="7">
        <f>SUMIFS(NhatKy_ViPham!K:K, NhatKy_ViPham!E:E, "11_Anh_A", NhatKy_ViPham!F:F, B19, NhatKy_ViPham!H:H, "L07")</f>
        <v>0</v>
      </c>
      <c r="M19" s="7">
        <f>SUMIFS(NhatKy_ViPham!K:K, NhatKy_ViPham!E:E, "11_Anh_A", NhatKy_ViPham!F:F, B19, NhatKy_ViPham!H:H, "L08")</f>
        <v>0</v>
      </c>
      <c r="N19" s="7">
        <f>SUMIFS(NhatKy_ViPham!K:K, NhatKy_ViPham!E:E, "11_Anh_A", NhatKy_ViPham!F:F, B19, NhatKy_ViPham!H:H, "L09")</f>
        <v>0</v>
      </c>
      <c r="O19" s="7">
        <f>SUMIFS(NhatKy_ViPham!K:K, NhatKy_ViPham!E:E, "11_Anh_A", NhatKy_ViPham!F:F, B19, NhatKy_ViPham!H:H, "L10")</f>
        <v>0</v>
      </c>
      <c r="P19" s="12">
        <f>SUMIFS(NhatKy_ViPham!J:J, NhatKy_ViPham!E:E, "11_Anh_A", NhatKy_ViPham!F:F, B19)</f>
        <v>0</v>
      </c>
      <c r="Q19" s="13">
        <f>SUMIFS(NhatKy_ViPham!K:K, NhatKy_ViPham!E:E, "11_Anh_A", NhatKy_ViPham!F:F, B19)</f>
        <v>0</v>
      </c>
      <c r="R19" s="7">
        <f>100 + SUMIFS(NhatKy_ViPham!J:J, NhatKy_ViPham!E:E, "11_Anh_A", NhatKy_ViPham!F:F, B19, NhatKy_ViPham!C:C, "T1") - SUMIFS(NhatKy_ViPham!K:K, NhatKy_ViPham!E:E, "11_Anh_A", NhatKy_ViPham!F:F, B19, NhatKy_ViPham!C:C, "T1")</f>
        <v>100</v>
      </c>
      <c r="S19" s="7">
        <f>100 + SUMIFS(NhatKy_ViPham!J:J, NhatKy_ViPham!E:E, "11_Anh_A", NhatKy_ViPham!F:F, B19, NhatKy_ViPham!C:C, "T2") - SUMIFS(NhatKy_ViPham!K:K, NhatKy_ViPham!E:E, "11_Anh_A", NhatKy_ViPham!F:F, B19, NhatKy_ViPham!C:C, "T2")</f>
        <v>100</v>
      </c>
      <c r="T19" s="7">
        <f>100 + SUMIFS(NhatKy_ViPham!J:J, NhatKy_ViPham!E:E, "11_Anh_A", NhatKy_ViPham!F:F, B19, NhatKy_ViPham!C:C, "T3") - SUMIFS(NhatKy_ViPham!K:K, NhatKy_ViPham!E:E, "11_Anh_A", NhatKy_ViPham!F:F, B19, NhatKy_ViPham!C:C, "T3")</f>
        <v>100</v>
      </c>
      <c r="U19" s="7">
        <f>100 + SUMIFS(NhatKy_ViPham!J:J, NhatKy_ViPham!E:E, "11_Anh_A", NhatKy_ViPham!F:F, B19, NhatKy_ViPham!C:C, "T4") - SUMIFS(NhatKy_ViPham!K:K, NhatKy_ViPham!E:E, "11_Anh_A", NhatKy_ViPham!F:F, B19, NhatKy_ViPham!C:C, "T4")</f>
        <v>100</v>
      </c>
      <c r="V19" s="7">
        <f>100 + SUMIFS(NhatKy_ViPham!J:J, NhatKy_ViPham!E:E, "11_Anh_A", NhatKy_ViPham!F:F, B19, NhatKy_ViPham!C:C, "T5") - SUMIFS(NhatKy_ViPham!K:K, NhatKy_ViPham!E:E, "11_Anh_A", NhatKy_ViPham!F:F, B19, NhatKy_ViPham!C:C, "T5")</f>
        <v>100</v>
      </c>
      <c r="W19" s="7">
        <f>100 + SUMIFS(NhatKy_ViPham!J:J, NhatKy_ViPham!E:E, "11_Anh_A", NhatKy_ViPham!F:F, B19, NhatKy_ViPham!C:C, "T6") - SUMIFS(NhatKy_ViPham!K:K, NhatKy_ViPham!E:E, "11_Anh_A", NhatKy_ViPham!F:F, B19, NhatKy_ViPham!C:C, "T6")</f>
        <v>100</v>
      </c>
      <c r="X19" s="7">
        <f>100 + SUMIFS(NhatKy_ViPham!J:J, NhatKy_ViPham!E:E, "11_Anh_A", NhatKy_ViPham!F:F, B19, NhatKy_ViPham!C:C, "T7") - SUMIFS(NhatKy_ViPham!K:K, NhatKy_ViPham!E:E, "11_Anh_A", NhatKy_ViPham!F:F, B19, NhatKy_ViPham!C:C, "T7")</f>
        <v>100</v>
      </c>
      <c r="Y19" s="7">
        <f>100 + SUMIFS(NhatKy_ViPham!J:J, NhatKy_ViPham!E:E, "11_Anh_A", NhatKy_ViPham!F:F, B19, NhatKy_ViPham!C:C, "T8") - SUMIFS(NhatKy_ViPham!K:K, NhatKy_ViPham!E:E, "11_Anh_A", NhatKy_ViPham!F:F, B19, NhatKy_ViPham!C:C, "T8")</f>
        <v>100</v>
      </c>
      <c r="Z19" s="7">
        <f>100 + SUMIFS(NhatKy_ViPham!J:J, NhatKy_ViPham!E:E, "11_Anh_A", NhatKy_ViPham!F:F, B19, NhatKy_ViPham!C:C, "T9") - SUMIFS(NhatKy_ViPham!K:K, NhatKy_ViPham!E:E, "11_Anh_A", NhatKy_ViPham!F:F, B19, NhatKy_ViPham!C:C, "T9")</f>
        <v>100</v>
      </c>
      <c r="AA19" s="7">
        <f>100 + SUMIFS(NhatKy_ViPham!J:J, NhatKy_ViPham!E:E, "11_Anh_A", NhatKy_ViPham!F:F, B19, NhatKy_ViPham!C:C, "T10") - SUMIFS(NhatKy_ViPham!K:K, NhatKy_ViPham!E:E, "11_Anh_A", NhatKy_ViPham!F:F, B19, NhatKy_ViPham!C:C, "T10")</f>
        <v>100</v>
      </c>
      <c r="AB19" s="7">
        <f>100 + SUMIFS(NhatKy_ViPham!J:J, NhatKy_ViPham!E:E, "11_Anh_A", NhatKy_ViPham!F:F, B19, NhatKy_ViPham!C:C, "T11") - SUMIFS(NhatKy_ViPham!K:K, NhatKy_ViPham!E:E, "11_Anh_A", NhatKy_ViPham!F:F, B19, NhatKy_ViPham!C:C, "T11")</f>
        <v>100</v>
      </c>
      <c r="AC19" s="7">
        <f>100 + SUMIFS(NhatKy_ViPham!J:J, NhatKy_ViPham!E:E, "11_Anh_A", NhatKy_ViPham!F:F, B19, NhatKy_ViPham!C:C, "T12") - SUMIFS(NhatKy_ViPham!K:K, NhatKy_ViPham!E:E, "11_Anh_A", NhatKy_ViPham!F:F, B19, NhatKy_ViPham!C:C, "T12")</f>
        <v>100</v>
      </c>
      <c r="AD19" s="7">
        <f>100 + SUMIFS(NhatKy_ViPham!J:J, NhatKy_ViPham!E:E, "11_Anh_A", NhatKy_ViPham!F:F, B19, NhatKy_ViPham!C:C, "T13") - SUMIFS(NhatKy_ViPham!K:K, NhatKy_ViPham!E:E, "11_Anh_A", NhatKy_ViPham!F:F, B19, NhatKy_ViPham!C:C, "T13")</f>
        <v>100</v>
      </c>
      <c r="AE19" s="7">
        <f>100 + SUMIFS(NhatKy_ViPham!J:J, NhatKy_ViPham!E:E, "11_Anh_A", NhatKy_ViPham!F:F, B19, NhatKy_ViPham!C:C, "T14") - SUMIFS(NhatKy_ViPham!K:K, NhatKy_ViPham!E:E, "11_Anh_A", NhatKy_ViPham!F:F, B19, NhatKy_ViPham!C:C, "T14")</f>
        <v>100</v>
      </c>
      <c r="AF19" s="7">
        <f>100 + SUMIFS(NhatKy_ViPham!J:J, NhatKy_ViPham!E:E, "11_Anh_A", NhatKy_ViPham!F:F, B19, NhatKy_ViPham!C:C, "T15") - SUMIFS(NhatKy_ViPham!K:K, NhatKy_ViPham!E:E, "11_Anh_A", NhatKy_ViPham!F:F, B19, NhatKy_ViPham!C:C, "T15")</f>
        <v>100</v>
      </c>
      <c r="AG19" s="7">
        <f>100 + SUMIFS(NhatKy_ViPham!J:J, NhatKy_ViPham!E:E, "11_Anh_A", NhatKy_ViPham!F:F, B19, NhatKy_ViPham!C:C, "T16") - SUMIFS(NhatKy_ViPham!K:K, NhatKy_ViPham!E:E, "11_Anh_A", NhatKy_ViPham!F:F, B19, NhatKy_ViPham!C:C, "T16")</f>
        <v>100</v>
      </c>
      <c r="AH19" s="7">
        <f>100 + SUMIFS(NhatKy_ViPham!J:J, NhatKy_ViPham!E:E, "11_Anh_A", NhatKy_ViPham!F:F, B19, NhatKy_ViPham!C:C, "T17") - SUMIFS(NhatKy_ViPham!K:K, NhatKy_ViPham!E:E, "11_Anh_A", NhatKy_ViPham!F:F, B19, NhatKy_ViPham!C:C, "T17")</f>
        <v>100</v>
      </c>
      <c r="AI19" s="7">
        <f>100 + SUMIFS(NhatKy_ViPham!J:J, NhatKy_ViPham!E:E, "11_Anh_A", NhatKy_ViPham!F:F, B19, NhatKy_ViPham!C:C, "T18") - SUMIFS(NhatKy_ViPham!K:K, NhatKy_ViPham!E:E, "11_Anh_A", NhatKy_ViPham!F:F, B19, NhatKy_ViPham!C:C, "T18")</f>
        <v>100</v>
      </c>
      <c r="AJ19" s="7">
        <f>100 + SUMIFS(NhatKy_ViPham!J:J, NhatKy_ViPham!E:E, "11_Anh_A", NhatKy_ViPham!F:F, B19, NhatKy_ViPham!C:C, "T19") - SUMIFS(NhatKy_ViPham!K:K, NhatKy_ViPham!E:E, "11_Anh_A", NhatKy_ViPham!F:F, B19, NhatKy_ViPham!C:C, "T19")</f>
        <v>100</v>
      </c>
      <c r="AK19" s="7">
        <f>100 + SUMIFS(NhatKy_ViPham!J:J, NhatKy_ViPham!E:E, "11_Anh_A", NhatKy_ViPham!F:F, B19, NhatKy_ViPham!C:C, "T20") - SUMIFS(NhatKy_ViPham!K:K, NhatKy_ViPham!E:E, "11_Anh_A", NhatKy_ViPham!F:F, B19, NhatKy_ViPham!C:C, "T20")</f>
        <v>100</v>
      </c>
      <c r="AL19" s="7">
        <f>100 + SUMIFS(NhatKy_ViPham!J:J, NhatKy_ViPham!E:E, "11_Anh_A", NhatKy_ViPham!F:F, B19, NhatKy_ViPham!C:C, "T21") - SUMIFS(NhatKy_ViPham!K:K, NhatKy_ViPham!E:E, "11_Anh_A", NhatKy_ViPham!F:F, B19, NhatKy_ViPham!C:C, "T21")</f>
        <v>100</v>
      </c>
      <c r="AM19" s="7">
        <f>100 + SUMIFS(NhatKy_ViPham!J:J, NhatKy_ViPham!E:E, "11_Anh_A", NhatKy_ViPham!F:F, B19, NhatKy_ViPham!C:C, "T22") - SUMIFS(NhatKy_ViPham!K:K, NhatKy_ViPham!E:E, "11_Anh_A", NhatKy_ViPham!F:F, B19, NhatKy_ViPham!C:C, "T22")</f>
        <v>100</v>
      </c>
      <c r="AN19" s="7">
        <f>100 + SUMIFS(NhatKy_ViPham!J:J, NhatKy_ViPham!E:E, "11_Anh_A", NhatKy_ViPham!F:F, B19, NhatKy_ViPham!C:C, "T23") - SUMIFS(NhatKy_ViPham!K:K, NhatKy_ViPham!E:E, "11_Anh_A", NhatKy_ViPham!F:F, B19, NhatKy_ViPham!C:C, "T23")</f>
        <v>100</v>
      </c>
      <c r="AO19" s="7">
        <f>100 + SUMIFS(NhatKy_ViPham!J:J, NhatKy_ViPham!E:E, "11_Anh_A", NhatKy_ViPham!F:F, B19, NhatKy_ViPham!C:C, "T24") - SUMIFS(NhatKy_ViPham!K:K, NhatKy_ViPham!E:E, "11_Anh_A", NhatKy_ViPham!F:F, B19, NhatKy_ViPham!C:C, "T24")</f>
        <v>100</v>
      </c>
      <c r="AP19" s="7">
        <f>100 + SUMIFS(NhatKy_ViPham!J:J, NhatKy_ViPham!E:E, "11_Anh_A", NhatKy_ViPham!F:F, B19, NhatKy_ViPham!C:C, "T25") - SUMIFS(NhatKy_ViPham!K:K, NhatKy_ViPham!E:E, "11_Anh_A", NhatKy_ViPham!F:F, B19, NhatKy_ViPham!C:C, "T25")</f>
        <v>100</v>
      </c>
      <c r="AQ19" s="7">
        <f>100 + SUMIFS(NhatKy_ViPham!J:J, NhatKy_ViPham!E:E, "11_Anh_A", NhatKy_ViPham!F:F, B19, NhatKy_ViPham!C:C, "T26") - SUMIFS(NhatKy_ViPham!K:K, NhatKy_ViPham!E:E, "11_Anh_A", NhatKy_ViPham!F:F, B19, NhatKy_ViPham!C:C, "T26")</f>
        <v>100</v>
      </c>
      <c r="AR19" s="7">
        <f>100 + SUMIFS(NhatKy_ViPham!J:J, NhatKy_ViPham!E:E, "11_Anh_A", NhatKy_ViPham!F:F, B19, NhatKy_ViPham!C:C, "T27") - SUMIFS(NhatKy_ViPham!K:K, NhatKy_ViPham!E:E, "11_Anh_A", NhatKy_ViPham!F:F, B19, NhatKy_ViPham!C:C, "T27")</f>
        <v>100</v>
      </c>
      <c r="AS19" s="7">
        <f>100 + SUMIFS(NhatKy_ViPham!J:J, NhatKy_ViPham!E:E, "11_Anh_A", NhatKy_ViPham!F:F, B19, NhatKy_ViPham!C:C, "T28") - SUMIFS(NhatKy_ViPham!K:K, NhatKy_ViPham!E:E, "11_Anh_A", NhatKy_ViPham!F:F, B19, NhatKy_ViPham!C:C, "T28")</f>
        <v>100</v>
      </c>
      <c r="AT19" s="7">
        <f>100 + SUMIFS(NhatKy_ViPham!J:J, NhatKy_ViPham!E:E, "11_Anh_A", NhatKy_ViPham!F:F, B19, NhatKy_ViPham!C:C, "T29") - SUMIFS(NhatKy_ViPham!K:K, NhatKy_ViPham!E:E, "11_Anh_A", NhatKy_ViPham!F:F, B19, NhatKy_ViPham!C:C, "T29")</f>
        <v>100</v>
      </c>
      <c r="AU19" s="7">
        <f>100 + SUMIFS(NhatKy_ViPham!J:J, NhatKy_ViPham!E:E, "11_Anh_A", NhatKy_ViPham!F:F, B19, NhatKy_ViPham!C:C, "T30") - SUMIFS(NhatKy_ViPham!K:K, NhatKy_ViPham!E:E, "11_Anh_A", NhatKy_ViPham!F:F, B19, NhatKy_ViPham!C:C, "T30")</f>
        <v>100</v>
      </c>
      <c r="AV19" s="7">
        <f>100 + SUMIFS(NhatKy_ViPham!J:J, NhatKy_ViPham!E:E, "11_Anh_A", NhatKy_ViPham!F:F, B19, NhatKy_ViPham!C:C, "T31") - SUMIFS(NhatKy_ViPham!K:K, NhatKy_ViPham!E:E, "11_Anh_A", NhatKy_ViPham!F:F, B19, NhatKy_ViPham!C:C, "T31")</f>
        <v>100</v>
      </c>
      <c r="AW19" s="7">
        <f>100 + SUMIFS(NhatKy_ViPham!J:J, NhatKy_ViPham!E:E, "11_Anh_A", NhatKy_ViPham!F:F, B19, NhatKy_ViPham!C:C, "T32") - SUMIFS(NhatKy_ViPham!K:K, NhatKy_ViPham!E:E, "11_Anh_A", NhatKy_ViPham!F:F, B19, NhatKy_ViPham!C:C, "T32")</f>
        <v>100</v>
      </c>
      <c r="AX19" s="7">
        <f>100 + SUMIFS(NhatKy_ViPham!J:J, NhatKy_ViPham!E:E, "11_Anh_A", NhatKy_ViPham!F:F, B19, NhatKy_ViPham!C:C, "T33") - SUMIFS(NhatKy_ViPham!K:K, NhatKy_ViPham!E:E, "11_Anh_A", NhatKy_ViPham!F:F, B19, NhatKy_ViPham!C:C, "T33")</f>
        <v>100</v>
      </c>
      <c r="AY19" s="7">
        <f>100 + SUMIFS(NhatKy_ViPham!J:J, NhatKy_ViPham!E:E, "11_Anh_A", NhatKy_ViPham!F:F, B19, NhatKy_ViPham!C:C, "T34") - SUMIFS(NhatKy_ViPham!K:K, NhatKy_ViPham!E:E, "11_Anh_A", NhatKy_ViPham!F:F, B19, NhatKy_ViPham!C:C, "T34")</f>
        <v>100</v>
      </c>
      <c r="AZ19" s="7">
        <f>100 + SUMIFS(NhatKy_ViPham!J:J, NhatKy_ViPham!E:E, "11_Anh_A", NhatKy_ViPham!F:F, B19, NhatKy_ViPham!C:C, "T35") - SUMIFS(NhatKy_ViPham!K:K, NhatKy_ViPham!E:E, "11_Anh_A", NhatKy_ViPham!F:F, B19, NhatKy_ViPham!C:C, "T35")</f>
        <v>100</v>
      </c>
      <c r="BA19" s="12">
        <f t="shared" si="0"/>
        <v>100</v>
      </c>
      <c r="BB19" s="11" t="s">
        <v>430</v>
      </c>
      <c r="BC19" s="14" t="str">
        <f t="shared" si="1"/>
        <v>Tốt</v>
      </c>
      <c r="BD19" s="10" t="str">
        <f t="shared" si="2"/>
        <v>🟢 BÌNH THƯỜNG</v>
      </c>
    </row>
    <row r="20" spans="1:56" x14ac:dyDescent="0.25">
      <c r="A20" s="5">
        <v>12</v>
      </c>
      <c r="B20" s="15" t="s">
        <v>2046</v>
      </c>
      <c r="C20" s="5" t="s">
        <v>1473</v>
      </c>
      <c r="D20" s="5" t="s">
        <v>435</v>
      </c>
      <c r="E20" s="11" t="s">
        <v>430</v>
      </c>
      <c r="F20" s="6">
        <f>SUMIFS(NhatKy_ViPham!K:K, NhatKy_ViPham!E:E, "11_Anh_A", NhatKy_ViPham!F:F, B20, NhatKy_ViPham!H:H, "L01")</f>
        <v>0</v>
      </c>
      <c r="G20" s="6">
        <f>SUMIFS(NhatKy_ViPham!K:K, NhatKy_ViPham!E:E, "11_Anh_A", NhatKy_ViPham!F:F, B20, NhatKy_ViPham!H:H, "L02")</f>
        <v>0</v>
      </c>
      <c r="H20" s="6">
        <f>SUMIFS(NhatKy_ViPham!K:K, NhatKy_ViPham!E:E, "11_Anh_A", NhatKy_ViPham!F:F, B20, NhatKy_ViPham!H:H, "L03")</f>
        <v>0</v>
      </c>
      <c r="I20" s="6">
        <f>SUMIFS(NhatKy_ViPham!K:K, NhatKy_ViPham!E:E, "11_Anh_A", NhatKy_ViPham!F:F, B20, NhatKy_ViPham!H:H, "L04")</f>
        <v>0</v>
      </c>
      <c r="J20" s="6">
        <f>SUMIFS(NhatKy_ViPham!K:K, NhatKy_ViPham!E:E, "11_Anh_A", NhatKy_ViPham!F:F, B20, NhatKy_ViPham!H:H, "L05")</f>
        <v>0</v>
      </c>
      <c r="K20" s="6">
        <f>SUMIFS(NhatKy_ViPham!K:K, NhatKy_ViPham!E:E, "11_Anh_A", NhatKy_ViPham!F:F, B20, NhatKy_ViPham!H:H, "L06")</f>
        <v>0</v>
      </c>
      <c r="L20" s="6">
        <f>SUMIFS(NhatKy_ViPham!K:K, NhatKy_ViPham!E:E, "11_Anh_A", NhatKy_ViPham!F:F, B20, NhatKy_ViPham!H:H, "L07")</f>
        <v>0</v>
      </c>
      <c r="M20" s="6">
        <f>SUMIFS(NhatKy_ViPham!K:K, NhatKy_ViPham!E:E, "11_Anh_A", NhatKy_ViPham!F:F, B20, NhatKy_ViPham!H:H, "L08")</f>
        <v>0</v>
      </c>
      <c r="N20" s="6">
        <f>SUMIFS(NhatKy_ViPham!K:K, NhatKy_ViPham!E:E, "11_Anh_A", NhatKy_ViPham!F:F, B20, NhatKy_ViPham!H:H, "L09")</f>
        <v>0</v>
      </c>
      <c r="O20" s="6">
        <f>SUMIFS(NhatKy_ViPham!K:K, NhatKy_ViPham!E:E, "11_Anh_A", NhatKy_ViPham!F:F, B20, NhatKy_ViPham!H:H, "L10")</f>
        <v>0</v>
      </c>
      <c r="P20" s="12">
        <f>SUMIFS(NhatKy_ViPham!J:J, NhatKy_ViPham!E:E, "11_Anh_A", NhatKy_ViPham!F:F, B20)</f>
        <v>0</v>
      </c>
      <c r="Q20" s="13">
        <f>SUMIFS(NhatKy_ViPham!K:K, NhatKy_ViPham!E:E, "11_Anh_A", NhatKy_ViPham!F:F, B20)</f>
        <v>0</v>
      </c>
      <c r="R20" s="6">
        <f>100 + SUMIFS(NhatKy_ViPham!J:J, NhatKy_ViPham!E:E, "11_Anh_A", NhatKy_ViPham!F:F, B20, NhatKy_ViPham!C:C, "T1") - SUMIFS(NhatKy_ViPham!K:K, NhatKy_ViPham!E:E, "11_Anh_A", NhatKy_ViPham!F:F, B20, NhatKy_ViPham!C:C, "T1")</f>
        <v>100</v>
      </c>
      <c r="S20" s="6">
        <f>100 + SUMIFS(NhatKy_ViPham!J:J, NhatKy_ViPham!E:E, "11_Anh_A", NhatKy_ViPham!F:F, B20, NhatKy_ViPham!C:C, "T2") - SUMIFS(NhatKy_ViPham!K:K, NhatKy_ViPham!E:E, "11_Anh_A", NhatKy_ViPham!F:F, B20, NhatKy_ViPham!C:C, "T2")</f>
        <v>100</v>
      </c>
      <c r="T20" s="6">
        <f>100 + SUMIFS(NhatKy_ViPham!J:J, NhatKy_ViPham!E:E, "11_Anh_A", NhatKy_ViPham!F:F, B20, NhatKy_ViPham!C:C, "T3") - SUMIFS(NhatKy_ViPham!K:K, NhatKy_ViPham!E:E, "11_Anh_A", NhatKy_ViPham!F:F, B20, NhatKy_ViPham!C:C, "T3")</f>
        <v>100</v>
      </c>
      <c r="U20" s="6">
        <f>100 + SUMIFS(NhatKy_ViPham!J:J, NhatKy_ViPham!E:E, "11_Anh_A", NhatKy_ViPham!F:F, B20, NhatKy_ViPham!C:C, "T4") - SUMIFS(NhatKy_ViPham!K:K, NhatKy_ViPham!E:E, "11_Anh_A", NhatKy_ViPham!F:F, B20, NhatKy_ViPham!C:C, "T4")</f>
        <v>100</v>
      </c>
      <c r="V20" s="6">
        <f>100 + SUMIFS(NhatKy_ViPham!J:J, NhatKy_ViPham!E:E, "11_Anh_A", NhatKy_ViPham!F:F, B20, NhatKy_ViPham!C:C, "T5") - SUMIFS(NhatKy_ViPham!K:K, NhatKy_ViPham!E:E, "11_Anh_A", NhatKy_ViPham!F:F, B20, NhatKy_ViPham!C:C, "T5")</f>
        <v>100</v>
      </c>
      <c r="W20" s="6">
        <f>100 + SUMIFS(NhatKy_ViPham!J:J, NhatKy_ViPham!E:E, "11_Anh_A", NhatKy_ViPham!F:F, B20, NhatKy_ViPham!C:C, "T6") - SUMIFS(NhatKy_ViPham!K:K, NhatKy_ViPham!E:E, "11_Anh_A", NhatKy_ViPham!F:F, B20, NhatKy_ViPham!C:C, "T6")</f>
        <v>100</v>
      </c>
      <c r="X20" s="6">
        <f>100 + SUMIFS(NhatKy_ViPham!J:J, NhatKy_ViPham!E:E, "11_Anh_A", NhatKy_ViPham!F:F, B20, NhatKy_ViPham!C:C, "T7") - SUMIFS(NhatKy_ViPham!K:K, NhatKy_ViPham!E:E, "11_Anh_A", NhatKy_ViPham!F:F, B20, NhatKy_ViPham!C:C, "T7")</f>
        <v>100</v>
      </c>
      <c r="Y20" s="6">
        <f>100 + SUMIFS(NhatKy_ViPham!J:J, NhatKy_ViPham!E:E, "11_Anh_A", NhatKy_ViPham!F:F, B20, NhatKy_ViPham!C:C, "T8") - SUMIFS(NhatKy_ViPham!K:K, NhatKy_ViPham!E:E, "11_Anh_A", NhatKy_ViPham!F:F, B20, NhatKy_ViPham!C:C, "T8")</f>
        <v>100</v>
      </c>
      <c r="Z20" s="6">
        <f>100 + SUMIFS(NhatKy_ViPham!J:J, NhatKy_ViPham!E:E, "11_Anh_A", NhatKy_ViPham!F:F, B20, NhatKy_ViPham!C:C, "T9") - SUMIFS(NhatKy_ViPham!K:K, NhatKy_ViPham!E:E, "11_Anh_A", NhatKy_ViPham!F:F, B20, NhatKy_ViPham!C:C, "T9")</f>
        <v>100</v>
      </c>
      <c r="AA20" s="6">
        <f>100 + SUMIFS(NhatKy_ViPham!J:J, NhatKy_ViPham!E:E, "11_Anh_A", NhatKy_ViPham!F:F, B20, NhatKy_ViPham!C:C, "T10") - SUMIFS(NhatKy_ViPham!K:K, NhatKy_ViPham!E:E, "11_Anh_A", NhatKy_ViPham!F:F, B20, NhatKy_ViPham!C:C, "T10")</f>
        <v>100</v>
      </c>
      <c r="AB20" s="6">
        <f>100 + SUMIFS(NhatKy_ViPham!J:J, NhatKy_ViPham!E:E, "11_Anh_A", NhatKy_ViPham!F:F, B20, NhatKy_ViPham!C:C, "T11") - SUMIFS(NhatKy_ViPham!K:K, NhatKy_ViPham!E:E, "11_Anh_A", NhatKy_ViPham!F:F, B20, NhatKy_ViPham!C:C, "T11")</f>
        <v>100</v>
      </c>
      <c r="AC20" s="6">
        <f>100 + SUMIFS(NhatKy_ViPham!J:J, NhatKy_ViPham!E:E, "11_Anh_A", NhatKy_ViPham!F:F, B20, NhatKy_ViPham!C:C, "T12") - SUMIFS(NhatKy_ViPham!K:K, NhatKy_ViPham!E:E, "11_Anh_A", NhatKy_ViPham!F:F, B20, NhatKy_ViPham!C:C, "T12")</f>
        <v>100</v>
      </c>
      <c r="AD20" s="6">
        <f>100 + SUMIFS(NhatKy_ViPham!J:J, NhatKy_ViPham!E:E, "11_Anh_A", NhatKy_ViPham!F:F, B20, NhatKy_ViPham!C:C, "T13") - SUMIFS(NhatKy_ViPham!K:K, NhatKy_ViPham!E:E, "11_Anh_A", NhatKy_ViPham!F:F, B20, NhatKy_ViPham!C:C, "T13")</f>
        <v>100</v>
      </c>
      <c r="AE20" s="6">
        <f>100 + SUMIFS(NhatKy_ViPham!J:J, NhatKy_ViPham!E:E, "11_Anh_A", NhatKy_ViPham!F:F, B20, NhatKy_ViPham!C:C, "T14") - SUMIFS(NhatKy_ViPham!K:K, NhatKy_ViPham!E:E, "11_Anh_A", NhatKy_ViPham!F:F, B20, NhatKy_ViPham!C:C, "T14")</f>
        <v>100</v>
      </c>
      <c r="AF20" s="6">
        <f>100 + SUMIFS(NhatKy_ViPham!J:J, NhatKy_ViPham!E:E, "11_Anh_A", NhatKy_ViPham!F:F, B20, NhatKy_ViPham!C:C, "T15") - SUMIFS(NhatKy_ViPham!K:K, NhatKy_ViPham!E:E, "11_Anh_A", NhatKy_ViPham!F:F, B20, NhatKy_ViPham!C:C, "T15")</f>
        <v>100</v>
      </c>
      <c r="AG20" s="6">
        <f>100 + SUMIFS(NhatKy_ViPham!J:J, NhatKy_ViPham!E:E, "11_Anh_A", NhatKy_ViPham!F:F, B20, NhatKy_ViPham!C:C, "T16") - SUMIFS(NhatKy_ViPham!K:K, NhatKy_ViPham!E:E, "11_Anh_A", NhatKy_ViPham!F:F, B20, NhatKy_ViPham!C:C, "T16")</f>
        <v>100</v>
      </c>
      <c r="AH20" s="6">
        <f>100 + SUMIFS(NhatKy_ViPham!J:J, NhatKy_ViPham!E:E, "11_Anh_A", NhatKy_ViPham!F:F, B20, NhatKy_ViPham!C:C, "T17") - SUMIFS(NhatKy_ViPham!K:K, NhatKy_ViPham!E:E, "11_Anh_A", NhatKy_ViPham!F:F, B20, NhatKy_ViPham!C:C, "T17")</f>
        <v>100</v>
      </c>
      <c r="AI20" s="6">
        <f>100 + SUMIFS(NhatKy_ViPham!J:J, NhatKy_ViPham!E:E, "11_Anh_A", NhatKy_ViPham!F:F, B20, NhatKy_ViPham!C:C, "T18") - SUMIFS(NhatKy_ViPham!K:K, NhatKy_ViPham!E:E, "11_Anh_A", NhatKy_ViPham!F:F, B20, NhatKy_ViPham!C:C, "T18")</f>
        <v>100</v>
      </c>
      <c r="AJ20" s="6">
        <f>100 + SUMIFS(NhatKy_ViPham!J:J, NhatKy_ViPham!E:E, "11_Anh_A", NhatKy_ViPham!F:F, B20, NhatKy_ViPham!C:C, "T19") - SUMIFS(NhatKy_ViPham!K:K, NhatKy_ViPham!E:E, "11_Anh_A", NhatKy_ViPham!F:F, B20, NhatKy_ViPham!C:C, "T19")</f>
        <v>100</v>
      </c>
      <c r="AK20" s="6">
        <f>100 + SUMIFS(NhatKy_ViPham!J:J, NhatKy_ViPham!E:E, "11_Anh_A", NhatKy_ViPham!F:F, B20, NhatKy_ViPham!C:C, "T20") - SUMIFS(NhatKy_ViPham!K:K, NhatKy_ViPham!E:E, "11_Anh_A", NhatKy_ViPham!F:F, B20, NhatKy_ViPham!C:C, "T20")</f>
        <v>100</v>
      </c>
      <c r="AL20" s="6">
        <f>100 + SUMIFS(NhatKy_ViPham!J:J, NhatKy_ViPham!E:E, "11_Anh_A", NhatKy_ViPham!F:F, B20, NhatKy_ViPham!C:C, "T21") - SUMIFS(NhatKy_ViPham!K:K, NhatKy_ViPham!E:E, "11_Anh_A", NhatKy_ViPham!F:F, B20, NhatKy_ViPham!C:C, "T21")</f>
        <v>100</v>
      </c>
      <c r="AM20" s="6">
        <f>100 + SUMIFS(NhatKy_ViPham!J:J, NhatKy_ViPham!E:E, "11_Anh_A", NhatKy_ViPham!F:F, B20, NhatKy_ViPham!C:C, "T22") - SUMIFS(NhatKy_ViPham!K:K, NhatKy_ViPham!E:E, "11_Anh_A", NhatKy_ViPham!F:F, B20, NhatKy_ViPham!C:C, "T22")</f>
        <v>100</v>
      </c>
      <c r="AN20" s="6">
        <f>100 + SUMIFS(NhatKy_ViPham!J:J, NhatKy_ViPham!E:E, "11_Anh_A", NhatKy_ViPham!F:F, B20, NhatKy_ViPham!C:C, "T23") - SUMIFS(NhatKy_ViPham!K:K, NhatKy_ViPham!E:E, "11_Anh_A", NhatKy_ViPham!F:F, B20, NhatKy_ViPham!C:C, "T23")</f>
        <v>100</v>
      </c>
      <c r="AO20" s="6">
        <f>100 + SUMIFS(NhatKy_ViPham!J:J, NhatKy_ViPham!E:E, "11_Anh_A", NhatKy_ViPham!F:F, B20, NhatKy_ViPham!C:C, "T24") - SUMIFS(NhatKy_ViPham!K:K, NhatKy_ViPham!E:E, "11_Anh_A", NhatKy_ViPham!F:F, B20, NhatKy_ViPham!C:C, "T24")</f>
        <v>100</v>
      </c>
      <c r="AP20" s="6">
        <f>100 + SUMIFS(NhatKy_ViPham!J:J, NhatKy_ViPham!E:E, "11_Anh_A", NhatKy_ViPham!F:F, B20, NhatKy_ViPham!C:C, "T25") - SUMIFS(NhatKy_ViPham!K:K, NhatKy_ViPham!E:E, "11_Anh_A", NhatKy_ViPham!F:F, B20, NhatKy_ViPham!C:C, "T25")</f>
        <v>100</v>
      </c>
      <c r="AQ20" s="6">
        <f>100 + SUMIFS(NhatKy_ViPham!J:J, NhatKy_ViPham!E:E, "11_Anh_A", NhatKy_ViPham!F:F, B20, NhatKy_ViPham!C:C, "T26") - SUMIFS(NhatKy_ViPham!K:K, NhatKy_ViPham!E:E, "11_Anh_A", NhatKy_ViPham!F:F, B20, NhatKy_ViPham!C:C, "T26")</f>
        <v>100</v>
      </c>
      <c r="AR20" s="6">
        <f>100 + SUMIFS(NhatKy_ViPham!J:J, NhatKy_ViPham!E:E, "11_Anh_A", NhatKy_ViPham!F:F, B20, NhatKy_ViPham!C:C, "T27") - SUMIFS(NhatKy_ViPham!K:K, NhatKy_ViPham!E:E, "11_Anh_A", NhatKy_ViPham!F:F, B20, NhatKy_ViPham!C:C, "T27")</f>
        <v>100</v>
      </c>
      <c r="AS20" s="6">
        <f>100 + SUMIFS(NhatKy_ViPham!J:J, NhatKy_ViPham!E:E, "11_Anh_A", NhatKy_ViPham!F:F, B20, NhatKy_ViPham!C:C, "T28") - SUMIFS(NhatKy_ViPham!K:K, NhatKy_ViPham!E:E, "11_Anh_A", NhatKy_ViPham!F:F, B20, NhatKy_ViPham!C:C, "T28")</f>
        <v>100</v>
      </c>
      <c r="AT20" s="6">
        <f>100 + SUMIFS(NhatKy_ViPham!J:J, NhatKy_ViPham!E:E, "11_Anh_A", NhatKy_ViPham!F:F, B20, NhatKy_ViPham!C:C, "T29") - SUMIFS(NhatKy_ViPham!K:K, NhatKy_ViPham!E:E, "11_Anh_A", NhatKy_ViPham!F:F, B20, NhatKy_ViPham!C:C, "T29")</f>
        <v>100</v>
      </c>
      <c r="AU20" s="6">
        <f>100 + SUMIFS(NhatKy_ViPham!J:J, NhatKy_ViPham!E:E, "11_Anh_A", NhatKy_ViPham!F:F, B20, NhatKy_ViPham!C:C, "T30") - SUMIFS(NhatKy_ViPham!K:K, NhatKy_ViPham!E:E, "11_Anh_A", NhatKy_ViPham!F:F, B20, NhatKy_ViPham!C:C, "T30")</f>
        <v>100</v>
      </c>
      <c r="AV20" s="6">
        <f>100 + SUMIFS(NhatKy_ViPham!J:J, NhatKy_ViPham!E:E, "11_Anh_A", NhatKy_ViPham!F:F, B20, NhatKy_ViPham!C:C, "T31") - SUMIFS(NhatKy_ViPham!K:K, NhatKy_ViPham!E:E, "11_Anh_A", NhatKy_ViPham!F:F, B20, NhatKy_ViPham!C:C, "T31")</f>
        <v>100</v>
      </c>
      <c r="AW20" s="6">
        <f>100 + SUMIFS(NhatKy_ViPham!J:J, NhatKy_ViPham!E:E, "11_Anh_A", NhatKy_ViPham!F:F, B20, NhatKy_ViPham!C:C, "T32") - SUMIFS(NhatKy_ViPham!K:K, NhatKy_ViPham!E:E, "11_Anh_A", NhatKy_ViPham!F:F, B20, NhatKy_ViPham!C:C, "T32")</f>
        <v>100</v>
      </c>
      <c r="AX20" s="6">
        <f>100 + SUMIFS(NhatKy_ViPham!J:J, NhatKy_ViPham!E:E, "11_Anh_A", NhatKy_ViPham!F:F, B20, NhatKy_ViPham!C:C, "T33") - SUMIFS(NhatKy_ViPham!K:K, NhatKy_ViPham!E:E, "11_Anh_A", NhatKy_ViPham!F:F, B20, NhatKy_ViPham!C:C, "T33")</f>
        <v>100</v>
      </c>
      <c r="AY20" s="6">
        <f>100 + SUMIFS(NhatKy_ViPham!J:J, NhatKy_ViPham!E:E, "11_Anh_A", NhatKy_ViPham!F:F, B20, NhatKy_ViPham!C:C, "T34") - SUMIFS(NhatKy_ViPham!K:K, NhatKy_ViPham!E:E, "11_Anh_A", NhatKy_ViPham!F:F, B20, NhatKy_ViPham!C:C, "T34")</f>
        <v>100</v>
      </c>
      <c r="AZ20" s="6">
        <f>100 + SUMIFS(NhatKy_ViPham!J:J, NhatKy_ViPham!E:E, "11_Anh_A", NhatKy_ViPham!F:F, B20, NhatKy_ViPham!C:C, "T35") - SUMIFS(NhatKy_ViPham!K:K, NhatKy_ViPham!E:E, "11_Anh_A", NhatKy_ViPham!F:F, B20, NhatKy_ViPham!C:C, "T35")</f>
        <v>100</v>
      </c>
      <c r="BA20" s="12">
        <f t="shared" si="0"/>
        <v>100</v>
      </c>
      <c r="BB20" s="11" t="s">
        <v>430</v>
      </c>
      <c r="BC20" s="16" t="str">
        <f t="shared" si="1"/>
        <v>Tốt</v>
      </c>
      <c r="BD20" s="15" t="str">
        <f t="shared" si="2"/>
        <v>🟢 BÌNH THƯỜNG</v>
      </c>
    </row>
    <row r="21" spans="1:56" x14ac:dyDescent="0.25">
      <c r="A21" s="4">
        <v>13</v>
      </c>
      <c r="B21" s="10" t="s">
        <v>2047</v>
      </c>
      <c r="C21" s="4" t="s">
        <v>2048</v>
      </c>
      <c r="D21" s="4" t="s">
        <v>435</v>
      </c>
      <c r="E21" s="11" t="s">
        <v>430</v>
      </c>
      <c r="F21" s="7">
        <f>SUMIFS(NhatKy_ViPham!K:K, NhatKy_ViPham!E:E, "11_Anh_A", NhatKy_ViPham!F:F, B21, NhatKy_ViPham!H:H, "L01")</f>
        <v>0</v>
      </c>
      <c r="G21" s="7">
        <f>SUMIFS(NhatKy_ViPham!K:K, NhatKy_ViPham!E:E, "11_Anh_A", NhatKy_ViPham!F:F, B21, NhatKy_ViPham!H:H, "L02")</f>
        <v>0</v>
      </c>
      <c r="H21" s="7">
        <f>SUMIFS(NhatKy_ViPham!K:K, NhatKy_ViPham!E:E, "11_Anh_A", NhatKy_ViPham!F:F, B21, NhatKy_ViPham!H:H, "L03")</f>
        <v>0</v>
      </c>
      <c r="I21" s="7">
        <f>SUMIFS(NhatKy_ViPham!K:K, NhatKy_ViPham!E:E, "11_Anh_A", NhatKy_ViPham!F:F, B21, NhatKy_ViPham!H:H, "L04")</f>
        <v>0</v>
      </c>
      <c r="J21" s="7">
        <f>SUMIFS(NhatKy_ViPham!K:K, NhatKy_ViPham!E:E, "11_Anh_A", NhatKy_ViPham!F:F, B21, NhatKy_ViPham!H:H, "L05")</f>
        <v>0</v>
      </c>
      <c r="K21" s="7">
        <f>SUMIFS(NhatKy_ViPham!K:K, NhatKy_ViPham!E:E, "11_Anh_A", NhatKy_ViPham!F:F, B21, NhatKy_ViPham!H:H, "L06")</f>
        <v>0</v>
      </c>
      <c r="L21" s="7">
        <f>SUMIFS(NhatKy_ViPham!K:K, NhatKy_ViPham!E:E, "11_Anh_A", NhatKy_ViPham!F:F, B21, NhatKy_ViPham!H:H, "L07")</f>
        <v>0</v>
      </c>
      <c r="M21" s="7">
        <f>SUMIFS(NhatKy_ViPham!K:K, NhatKy_ViPham!E:E, "11_Anh_A", NhatKy_ViPham!F:F, B21, NhatKy_ViPham!H:H, "L08")</f>
        <v>0</v>
      </c>
      <c r="N21" s="7">
        <f>SUMIFS(NhatKy_ViPham!K:K, NhatKy_ViPham!E:E, "11_Anh_A", NhatKy_ViPham!F:F, B21, NhatKy_ViPham!H:H, "L09")</f>
        <v>0</v>
      </c>
      <c r="O21" s="7">
        <f>SUMIFS(NhatKy_ViPham!K:K, NhatKy_ViPham!E:E, "11_Anh_A", NhatKy_ViPham!F:F, B21, NhatKy_ViPham!H:H, "L10")</f>
        <v>0</v>
      </c>
      <c r="P21" s="12">
        <f>SUMIFS(NhatKy_ViPham!J:J, NhatKy_ViPham!E:E, "11_Anh_A", NhatKy_ViPham!F:F, B21)</f>
        <v>0</v>
      </c>
      <c r="Q21" s="13">
        <f>SUMIFS(NhatKy_ViPham!K:K, NhatKy_ViPham!E:E, "11_Anh_A", NhatKy_ViPham!F:F, B21)</f>
        <v>0</v>
      </c>
      <c r="R21" s="7">
        <f>100 + SUMIFS(NhatKy_ViPham!J:J, NhatKy_ViPham!E:E, "11_Anh_A", NhatKy_ViPham!F:F, B21, NhatKy_ViPham!C:C, "T1") - SUMIFS(NhatKy_ViPham!K:K, NhatKy_ViPham!E:E, "11_Anh_A", NhatKy_ViPham!F:F, B21, NhatKy_ViPham!C:C, "T1")</f>
        <v>100</v>
      </c>
      <c r="S21" s="7">
        <f>100 + SUMIFS(NhatKy_ViPham!J:J, NhatKy_ViPham!E:E, "11_Anh_A", NhatKy_ViPham!F:F, B21, NhatKy_ViPham!C:C, "T2") - SUMIFS(NhatKy_ViPham!K:K, NhatKy_ViPham!E:E, "11_Anh_A", NhatKy_ViPham!F:F, B21, NhatKy_ViPham!C:C, "T2")</f>
        <v>100</v>
      </c>
      <c r="T21" s="7">
        <f>100 + SUMIFS(NhatKy_ViPham!J:J, NhatKy_ViPham!E:E, "11_Anh_A", NhatKy_ViPham!F:F, B21, NhatKy_ViPham!C:C, "T3") - SUMIFS(NhatKy_ViPham!K:K, NhatKy_ViPham!E:E, "11_Anh_A", NhatKy_ViPham!F:F, B21, NhatKy_ViPham!C:C, "T3")</f>
        <v>100</v>
      </c>
      <c r="U21" s="7">
        <f>100 + SUMIFS(NhatKy_ViPham!J:J, NhatKy_ViPham!E:E, "11_Anh_A", NhatKy_ViPham!F:F, B21, NhatKy_ViPham!C:C, "T4") - SUMIFS(NhatKy_ViPham!K:K, NhatKy_ViPham!E:E, "11_Anh_A", NhatKy_ViPham!F:F, B21, NhatKy_ViPham!C:C, "T4")</f>
        <v>100</v>
      </c>
      <c r="V21" s="7">
        <f>100 + SUMIFS(NhatKy_ViPham!J:J, NhatKy_ViPham!E:E, "11_Anh_A", NhatKy_ViPham!F:F, B21, NhatKy_ViPham!C:C, "T5") - SUMIFS(NhatKy_ViPham!K:K, NhatKy_ViPham!E:E, "11_Anh_A", NhatKy_ViPham!F:F, B21, NhatKy_ViPham!C:C, "T5")</f>
        <v>100</v>
      </c>
      <c r="W21" s="7">
        <f>100 + SUMIFS(NhatKy_ViPham!J:J, NhatKy_ViPham!E:E, "11_Anh_A", NhatKy_ViPham!F:F, B21, NhatKy_ViPham!C:C, "T6") - SUMIFS(NhatKy_ViPham!K:K, NhatKy_ViPham!E:E, "11_Anh_A", NhatKy_ViPham!F:F, B21, NhatKy_ViPham!C:C, "T6")</f>
        <v>100</v>
      </c>
      <c r="X21" s="7">
        <f>100 + SUMIFS(NhatKy_ViPham!J:J, NhatKy_ViPham!E:E, "11_Anh_A", NhatKy_ViPham!F:F, B21, NhatKy_ViPham!C:C, "T7") - SUMIFS(NhatKy_ViPham!K:K, NhatKy_ViPham!E:E, "11_Anh_A", NhatKy_ViPham!F:F, B21, NhatKy_ViPham!C:C, "T7")</f>
        <v>100</v>
      </c>
      <c r="Y21" s="7">
        <f>100 + SUMIFS(NhatKy_ViPham!J:J, NhatKy_ViPham!E:E, "11_Anh_A", NhatKy_ViPham!F:F, B21, NhatKy_ViPham!C:C, "T8") - SUMIFS(NhatKy_ViPham!K:K, NhatKy_ViPham!E:E, "11_Anh_A", NhatKy_ViPham!F:F, B21, NhatKy_ViPham!C:C, "T8")</f>
        <v>100</v>
      </c>
      <c r="Z21" s="7">
        <f>100 + SUMIFS(NhatKy_ViPham!J:J, NhatKy_ViPham!E:E, "11_Anh_A", NhatKy_ViPham!F:F, B21, NhatKy_ViPham!C:C, "T9") - SUMIFS(NhatKy_ViPham!K:K, NhatKy_ViPham!E:E, "11_Anh_A", NhatKy_ViPham!F:F, B21, NhatKy_ViPham!C:C, "T9")</f>
        <v>100</v>
      </c>
      <c r="AA21" s="7">
        <f>100 + SUMIFS(NhatKy_ViPham!J:J, NhatKy_ViPham!E:E, "11_Anh_A", NhatKy_ViPham!F:F, B21, NhatKy_ViPham!C:C, "T10") - SUMIFS(NhatKy_ViPham!K:K, NhatKy_ViPham!E:E, "11_Anh_A", NhatKy_ViPham!F:F, B21, NhatKy_ViPham!C:C, "T10")</f>
        <v>100</v>
      </c>
      <c r="AB21" s="7">
        <f>100 + SUMIFS(NhatKy_ViPham!J:J, NhatKy_ViPham!E:E, "11_Anh_A", NhatKy_ViPham!F:F, B21, NhatKy_ViPham!C:C, "T11") - SUMIFS(NhatKy_ViPham!K:K, NhatKy_ViPham!E:E, "11_Anh_A", NhatKy_ViPham!F:F, B21, NhatKy_ViPham!C:C, "T11")</f>
        <v>100</v>
      </c>
      <c r="AC21" s="7">
        <f>100 + SUMIFS(NhatKy_ViPham!J:J, NhatKy_ViPham!E:E, "11_Anh_A", NhatKy_ViPham!F:F, B21, NhatKy_ViPham!C:C, "T12") - SUMIFS(NhatKy_ViPham!K:K, NhatKy_ViPham!E:E, "11_Anh_A", NhatKy_ViPham!F:F, B21, NhatKy_ViPham!C:C, "T12")</f>
        <v>100</v>
      </c>
      <c r="AD21" s="7">
        <f>100 + SUMIFS(NhatKy_ViPham!J:J, NhatKy_ViPham!E:E, "11_Anh_A", NhatKy_ViPham!F:F, B21, NhatKy_ViPham!C:C, "T13") - SUMIFS(NhatKy_ViPham!K:K, NhatKy_ViPham!E:E, "11_Anh_A", NhatKy_ViPham!F:F, B21, NhatKy_ViPham!C:C, "T13")</f>
        <v>100</v>
      </c>
      <c r="AE21" s="7">
        <f>100 + SUMIFS(NhatKy_ViPham!J:J, NhatKy_ViPham!E:E, "11_Anh_A", NhatKy_ViPham!F:F, B21, NhatKy_ViPham!C:C, "T14") - SUMIFS(NhatKy_ViPham!K:K, NhatKy_ViPham!E:E, "11_Anh_A", NhatKy_ViPham!F:F, B21, NhatKy_ViPham!C:C, "T14")</f>
        <v>100</v>
      </c>
      <c r="AF21" s="7">
        <f>100 + SUMIFS(NhatKy_ViPham!J:J, NhatKy_ViPham!E:E, "11_Anh_A", NhatKy_ViPham!F:F, B21, NhatKy_ViPham!C:C, "T15") - SUMIFS(NhatKy_ViPham!K:K, NhatKy_ViPham!E:E, "11_Anh_A", NhatKy_ViPham!F:F, B21, NhatKy_ViPham!C:C, "T15")</f>
        <v>100</v>
      </c>
      <c r="AG21" s="7">
        <f>100 + SUMIFS(NhatKy_ViPham!J:J, NhatKy_ViPham!E:E, "11_Anh_A", NhatKy_ViPham!F:F, B21, NhatKy_ViPham!C:C, "T16") - SUMIFS(NhatKy_ViPham!K:K, NhatKy_ViPham!E:E, "11_Anh_A", NhatKy_ViPham!F:F, B21, NhatKy_ViPham!C:C, "T16")</f>
        <v>100</v>
      </c>
      <c r="AH21" s="7">
        <f>100 + SUMIFS(NhatKy_ViPham!J:J, NhatKy_ViPham!E:E, "11_Anh_A", NhatKy_ViPham!F:F, B21, NhatKy_ViPham!C:C, "T17") - SUMIFS(NhatKy_ViPham!K:K, NhatKy_ViPham!E:E, "11_Anh_A", NhatKy_ViPham!F:F, B21, NhatKy_ViPham!C:C, "T17")</f>
        <v>100</v>
      </c>
      <c r="AI21" s="7">
        <f>100 + SUMIFS(NhatKy_ViPham!J:J, NhatKy_ViPham!E:E, "11_Anh_A", NhatKy_ViPham!F:F, B21, NhatKy_ViPham!C:C, "T18") - SUMIFS(NhatKy_ViPham!K:K, NhatKy_ViPham!E:E, "11_Anh_A", NhatKy_ViPham!F:F, B21, NhatKy_ViPham!C:C, "T18")</f>
        <v>100</v>
      </c>
      <c r="AJ21" s="7">
        <f>100 + SUMIFS(NhatKy_ViPham!J:J, NhatKy_ViPham!E:E, "11_Anh_A", NhatKy_ViPham!F:F, B21, NhatKy_ViPham!C:C, "T19") - SUMIFS(NhatKy_ViPham!K:K, NhatKy_ViPham!E:E, "11_Anh_A", NhatKy_ViPham!F:F, B21, NhatKy_ViPham!C:C, "T19")</f>
        <v>100</v>
      </c>
      <c r="AK21" s="7">
        <f>100 + SUMIFS(NhatKy_ViPham!J:J, NhatKy_ViPham!E:E, "11_Anh_A", NhatKy_ViPham!F:F, B21, NhatKy_ViPham!C:C, "T20") - SUMIFS(NhatKy_ViPham!K:K, NhatKy_ViPham!E:E, "11_Anh_A", NhatKy_ViPham!F:F, B21, NhatKy_ViPham!C:C, "T20")</f>
        <v>100</v>
      </c>
      <c r="AL21" s="7">
        <f>100 + SUMIFS(NhatKy_ViPham!J:J, NhatKy_ViPham!E:E, "11_Anh_A", NhatKy_ViPham!F:F, B21, NhatKy_ViPham!C:C, "T21") - SUMIFS(NhatKy_ViPham!K:K, NhatKy_ViPham!E:E, "11_Anh_A", NhatKy_ViPham!F:F, B21, NhatKy_ViPham!C:C, "T21")</f>
        <v>100</v>
      </c>
      <c r="AM21" s="7">
        <f>100 + SUMIFS(NhatKy_ViPham!J:J, NhatKy_ViPham!E:E, "11_Anh_A", NhatKy_ViPham!F:F, B21, NhatKy_ViPham!C:C, "T22") - SUMIFS(NhatKy_ViPham!K:K, NhatKy_ViPham!E:E, "11_Anh_A", NhatKy_ViPham!F:F, B21, NhatKy_ViPham!C:C, "T22")</f>
        <v>100</v>
      </c>
      <c r="AN21" s="7">
        <f>100 + SUMIFS(NhatKy_ViPham!J:J, NhatKy_ViPham!E:E, "11_Anh_A", NhatKy_ViPham!F:F, B21, NhatKy_ViPham!C:C, "T23") - SUMIFS(NhatKy_ViPham!K:K, NhatKy_ViPham!E:E, "11_Anh_A", NhatKy_ViPham!F:F, B21, NhatKy_ViPham!C:C, "T23")</f>
        <v>100</v>
      </c>
      <c r="AO21" s="7">
        <f>100 + SUMIFS(NhatKy_ViPham!J:J, NhatKy_ViPham!E:E, "11_Anh_A", NhatKy_ViPham!F:F, B21, NhatKy_ViPham!C:C, "T24") - SUMIFS(NhatKy_ViPham!K:K, NhatKy_ViPham!E:E, "11_Anh_A", NhatKy_ViPham!F:F, B21, NhatKy_ViPham!C:C, "T24")</f>
        <v>100</v>
      </c>
      <c r="AP21" s="7">
        <f>100 + SUMIFS(NhatKy_ViPham!J:J, NhatKy_ViPham!E:E, "11_Anh_A", NhatKy_ViPham!F:F, B21, NhatKy_ViPham!C:C, "T25") - SUMIFS(NhatKy_ViPham!K:K, NhatKy_ViPham!E:E, "11_Anh_A", NhatKy_ViPham!F:F, B21, NhatKy_ViPham!C:C, "T25")</f>
        <v>100</v>
      </c>
      <c r="AQ21" s="7">
        <f>100 + SUMIFS(NhatKy_ViPham!J:J, NhatKy_ViPham!E:E, "11_Anh_A", NhatKy_ViPham!F:F, B21, NhatKy_ViPham!C:C, "T26") - SUMIFS(NhatKy_ViPham!K:K, NhatKy_ViPham!E:E, "11_Anh_A", NhatKy_ViPham!F:F, B21, NhatKy_ViPham!C:C, "T26")</f>
        <v>100</v>
      </c>
      <c r="AR21" s="7">
        <f>100 + SUMIFS(NhatKy_ViPham!J:J, NhatKy_ViPham!E:E, "11_Anh_A", NhatKy_ViPham!F:F, B21, NhatKy_ViPham!C:C, "T27") - SUMIFS(NhatKy_ViPham!K:K, NhatKy_ViPham!E:E, "11_Anh_A", NhatKy_ViPham!F:F, B21, NhatKy_ViPham!C:C, "T27")</f>
        <v>100</v>
      </c>
      <c r="AS21" s="7">
        <f>100 + SUMIFS(NhatKy_ViPham!J:J, NhatKy_ViPham!E:E, "11_Anh_A", NhatKy_ViPham!F:F, B21, NhatKy_ViPham!C:C, "T28") - SUMIFS(NhatKy_ViPham!K:K, NhatKy_ViPham!E:E, "11_Anh_A", NhatKy_ViPham!F:F, B21, NhatKy_ViPham!C:C, "T28")</f>
        <v>100</v>
      </c>
      <c r="AT21" s="7">
        <f>100 + SUMIFS(NhatKy_ViPham!J:J, NhatKy_ViPham!E:E, "11_Anh_A", NhatKy_ViPham!F:F, B21, NhatKy_ViPham!C:C, "T29") - SUMIFS(NhatKy_ViPham!K:K, NhatKy_ViPham!E:E, "11_Anh_A", NhatKy_ViPham!F:F, B21, NhatKy_ViPham!C:C, "T29")</f>
        <v>100</v>
      </c>
      <c r="AU21" s="7">
        <f>100 + SUMIFS(NhatKy_ViPham!J:J, NhatKy_ViPham!E:E, "11_Anh_A", NhatKy_ViPham!F:F, B21, NhatKy_ViPham!C:C, "T30") - SUMIFS(NhatKy_ViPham!K:K, NhatKy_ViPham!E:E, "11_Anh_A", NhatKy_ViPham!F:F, B21, NhatKy_ViPham!C:C, "T30")</f>
        <v>100</v>
      </c>
      <c r="AV21" s="7">
        <f>100 + SUMIFS(NhatKy_ViPham!J:J, NhatKy_ViPham!E:E, "11_Anh_A", NhatKy_ViPham!F:F, B21, NhatKy_ViPham!C:C, "T31") - SUMIFS(NhatKy_ViPham!K:K, NhatKy_ViPham!E:E, "11_Anh_A", NhatKy_ViPham!F:F, B21, NhatKy_ViPham!C:C, "T31")</f>
        <v>100</v>
      </c>
      <c r="AW21" s="7">
        <f>100 + SUMIFS(NhatKy_ViPham!J:J, NhatKy_ViPham!E:E, "11_Anh_A", NhatKy_ViPham!F:F, B21, NhatKy_ViPham!C:C, "T32") - SUMIFS(NhatKy_ViPham!K:K, NhatKy_ViPham!E:E, "11_Anh_A", NhatKy_ViPham!F:F, B21, NhatKy_ViPham!C:C, "T32")</f>
        <v>100</v>
      </c>
      <c r="AX21" s="7">
        <f>100 + SUMIFS(NhatKy_ViPham!J:J, NhatKy_ViPham!E:E, "11_Anh_A", NhatKy_ViPham!F:F, B21, NhatKy_ViPham!C:C, "T33") - SUMIFS(NhatKy_ViPham!K:K, NhatKy_ViPham!E:E, "11_Anh_A", NhatKy_ViPham!F:F, B21, NhatKy_ViPham!C:C, "T33")</f>
        <v>100</v>
      </c>
      <c r="AY21" s="7">
        <f>100 + SUMIFS(NhatKy_ViPham!J:J, NhatKy_ViPham!E:E, "11_Anh_A", NhatKy_ViPham!F:F, B21, NhatKy_ViPham!C:C, "T34") - SUMIFS(NhatKy_ViPham!K:K, NhatKy_ViPham!E:E, "11_Anh_A", NhatKy_ViPham!F:F, B21, NhatKy_ViPham!C:C, "T34")</f>
        <v>100</v>
      </c>
      <c r="AZ21" s="7">
        <f>100 + SUMIFS(NhatKy_ViPham!J:J, NhatKy_ViPham!E:E, "11_Anh_A", NhatKy_ViPham!F:F, B21, NhatKy_ViPham!C:C, "T35") - SUMIFS(NhatKy_ViPham!K:K, NhatKy_ViPham!E:E, "11_Anh_A", NhatKy_ViPham!F:F, B21, NhatKy_ViPham!C:C, "T35")</f>
        <v>100</v>
      </c>
      <c r="BA21" s="12">
        <f t="shared" si="0"/>
        <v>100</v>
      </c>
      <c r="BB21" s="11" t="s">
        <v>430</v>
      </c>
      <c r="BC21" s="14" t="str">
        <f t="shared" si="1"/>
        <v>Tốt</v>
      </c>
      <c r="BD21" s="10" t="str">
        <f t="shared" si="2"/>
        <v>🟢 BÌNH THƯỜNG</v>
      </c>
    </row>
    <row r="22" spans="1:56" x14ac:dyDescent="0.25">
      <c r="A22" s="5">
        <v>14</v>
      </c>
      <c r="B22" s="15" t="s">
        <v>2049</v>
      </c>
      <c r="C22" s="5" t="s">
        <v>1803</v>
      </c>
      <c r="D22" s="5" t="s">
        <v>435</v>
      </c>
      <c r="E22" s="11" t="s">
        <v>430</v>
      </c>
      <c r="F22" s="6">
        <f>SUMIFS(NhatKy_ViPham!K:K, NhatKy_ViPham!E:E, "11_Anh_A", NhatKy_ViPham!F:F, B22, NhatKy_ViPham!H:H, "L01")</f>
        <v>0</v>
      </c>
      <c r="G22" s="6">
        <f>SUMIFS(NhatKy_ViPham!K:K, NhatKy_ViPham!E:E, "11_Anh_A", NhatKy_ViPham!F:F, B22, NhatKy_ViPham!H:H, "L02")</f>
        <v>0</v>
      </c>
      <c r="H22" s="6">
        <f>SUMIFS(NhatKy_ViPham!K:K, NhatKy_ViPham!E:E, "11_Anh_A", NhatKy_ViPham!F:F, B22, NhatKy_ViPham!H:H, "L03")</f>
        <v>0</v>
      </c>
      <c r="I22" s="6">
        <f>SUMIFS(NhatKy_ViPham!K:K, NhatKy_ViPham!E:E, "11_Anh_A", NhatKy_ViPham!F:F, B22, NhatKy_ViPham!H:H, "L04")</f>
        <v>0</v>
      </c>
      <c r="J22" s="6">
        <f>SUMIFS(NhatKy_ViPham!K:K, NhatKy_ViPham!E:E, "11_Anh_A", NhatKy_ViPham!F:F, B22, NhatKy_ViPham!H:H, "L05")</f>
        <v>0</v>
      </c>
      <c r="K22" s="6">
        <f>SUMIFS(NhatKy_ViPham!K:K, NhatKy_ViPham!E:E, "11_Anh_A", NhatKy_ViPham!F:F, B22, NhatKy_ViPham!H:H, "L06")</f>
        <v>0</v>
      </c>
      <c r="L22" s="6">
        <f>SUMIFS(NhatKy_ViPham!K:K, NhatKy_ViPham!E:E, "11_Anh_A", NhatKy_ViPham!F:F, B22, NhatKy_ViPham!H:H, "L07")</f>
        <v>0</v>
      </c>
      <c r="M22" s="6">
        <f>SUMIFS(NhatKy_ViPham!K:K, NhatKy_ViPham!E:E, "11_Anh_A", NhatKy_ViPham!F:F, B22, NhatKy_ViPham!H:H, "L08")</f>
        <v>0</v>
      </c>
      <c r="N22" s="6">
        <f>SUMIFS(NhatKy_ViPham!K:K, NhatKy_ViPham!E:E, "11_Anh_A", NhatKy_ViPham!F:F, B22, NhatKy_ViPham!H:H, "L09")</f>
        <v>0</v>
      </c>
      <c r="O22" s="6">
        <f>SUMIFS(NhatKy_ViPham!K:K, NhatKy_ViPham!E:E, "11_Anh_A", NhatKy_ViPham!F:F, B22, NhatKy_ViPham!H:H, "L10")</f>
        <v>0</v>
      </c>
      <c r="P22" s="12">
        <f>SUMIFS(NhatKy_ViPham!J:J, NhatKy_ViPham!E:E, "11_Anh_A", NhatKy_ViPham!F:F, B22)</f>
        <v>0</v>
      </c>
      <c r="Q22" s="13">
        <f>SUMIFS(NhatKy_ViPham!K:K, NhatKy_ViPham!E:E, "11_Anh_A", NhatKy_ViPham!F:F, B22)</f>
        <v>0</v>
      </c>
      <c r="R22" s="6">
        <f>100 + SUMIFS(NhatKy_ViPham!J:J, NhatKy_ViPham!E:E, "11_Anh_A", NhatKy_ViPham!F:F, B22, NhatKy_ViPham!C:C, "T1") - SUMIFS(NhatKy_ViPham!K:K, NhatKy_ViPham!E:E, "11_Anh_A", NhatKy_ViPham!F:F, B22, NhatKy_ViPham!C:C, "T1")</f>
        <v>100</v>
      </c>
      <c r="S22" s="6">
        <f>100 + SUMIFS(NhatKy_ViPham!J:J, NhatKy_ViPham!E:E, "11_Anh_A", NhatKy_ViPham!F:F, B22, NhatKy_ViPham!C:C, "T2") - SUMIFS(NhatKy_ViPham!K:K, NhatKy_ViPham!E:E, "11_Anh_A", NhatKy_ViPham!F:F, B22, NhatKy_ViPham!C:C, "T2")</f>
        <v>100</v>
      </c>
      <c r="T22" s="6">
        <f>100 + SUMIFS(NhatKy_ViPham!J:J, NhatKy_ViPham!E:E, "11_Anh_A", NhatKy_ViPham!F:F, B22, NhatKy_ViPham!C:C, "T3") - SUMIFS(NhatKy_ViPham!K:K, NhatKy_ViPham!E:E, "11_Anh_A", NhatKy_ViPham!F:F, B22, NhatKy_ViPham!C:C, "T3")</f>
        <v>100</v>
      </c>
      <c r="U22" s="6">
        <f>100 + SUMIFS(NhatKy_ViPham!J:J, NhatKy_ViPham!E:E, "11_Anh_A", NhatKy_ViPham!F:F, B22, NhatKy_ViPham!C:C, "T4") - SUMIFS(NhatKy_ViPham!K:K, NhatKy_ViPham!E:E, "11_Anh_A", NhatKy_ViPham!F:F, B22, NhatKy_ViPham!C:C, "T4")</f>
        <v>100</v>
      </c>
      <c r="V22" s="6">
        <f>100 + SUMIFS(NhatKy_ViPham!J:J, NhatKy_ViPham!E:E, "11_Anh_A", NhatKy_ViPham!F:F, B22, NhatKy_ViPham!C:C, "T5") - SUMIFS(NhatKy_ViPham!K:K, NhatKy_ViPham!E:E, "11_Anh_A", NhatKy_ViPham!F:F, B22, NhatKy_ViPham!C:C, "T5")</f>
        <v>100</v>
      </c>
      <c r="W22" s="6">
        <f>100 + SUMIFS(NhatKy_ViPham!J:J, NhatKy_ViPham!E:E, "11_Anh_A", NhatKy_ViPham!F:F, B22, NhatKy_ViPham!C:C, "T6") - SUMIFS(NhatKy_ViPham!K:K, NhatKy_ViPham!E:E, "11_Anh_A", NhatKy_ViPham!F:F, B22, NhatKy_ViPham!C:C, "T6")</f>
        <v>100</v>
      </c>
      <c r="X22" s="6">
        <f>100 + SUMIFS(NhatKy_ViPham!J:J, NhatKy_ViPham!E:E, "11_Anh_A", NhatKy_ViPham!F:F, B22, NhatKy_ViPham!C:C, "T7") - SUMIFS(NhatKy_ViPham!K:K, NhatKy_ViPham!E:E, "11_Anh_A", NhatKy_ViPham!F:F, B22, NhatKy_ViPham!C:C, "T7")</f>
        <v>100</v>
      </c>
      <c r="Y22" s="6">
        <f>100 + SUMIFS(NhatKy_ViPham!J:J, NhatKy_ViPham!E:E, "11_Anh_A", NhatKy_ViPham!F:F, B22, NhatKy_ViPham!C:C, "T8") - SUMIFS(NhatKy_ViPham!K:K, NhatKy_ViPham!E:E, "11_Anh_A", NhatKy_ViPham!F:F, B22, NhatKy_ViPham!C:C, "T8")</f>
        <v>100</v>
      </c>
      <c r="Z22" s="6">
        <f>100 + SUMIFS(NhatKy_ViPham!J:J, NhatKy_ViPham!E:E, "11_Anh_A", NhatKy_ViPham!F:F, B22, NhatKy_ViPham!C:C, "T9") - SUMIFS(NhatKy_ViPham!K:K, NhatKy_ViPham!E:E, "11_Anh_A", NhatKy_ViPham!F:F, B22, NhatKy_ViPham!C:C, "T9")</f>
        <v>100</v>
      </c>
      <c r="AA22" s="6">
        <f>100 + SUMIFS(NhatKy_ViPham!J:J, NhatKy_ViPham!E:E, "11_Anh_A", NhatKy_ViPham!F:F, B22, NhatKy_ViPham!C:C, "T10") - SUMIFS(NhatKy_ViPham!K:K, NhatKy_ViPham!E:E, "11_Anh_A", NhatKy_ViPham!F:F, B22, NhatKy_ViPham!C:C, "T10")</f>
        <v>100</v>
      </c>
      <c r="AB22" s="6">
        <f>100 + SUMIFS(NhatKy_ViPham!J:J, NhatKy_ViPham!E:E, "11_Anh_A", NhatKy_ViPham!F:F, B22, NhatKy_ViPham!C:C, "T11") - SUMIFS(NhatKy_ViPham!K:K, NhatKy_ViPham!E:E, "11_Anh_A", NhatKy_ViPham!F:F, B22, NhatKy_ViPham!C:C, "T11")</f>
        <v>100</v>
      </c>
      <c r="AC22" s="6">
        <f>100 + SUMIFS(NhatKy_ViPham!J:J, NhatKy_ViPham!E:E, "11_Anh_A", NhatKy_ViPham!F:F, B22, NhatKy_ViPham!C:C, "T12") - SUMIFS(NhatKy_ViPham!K:K, NhatKy_ViPham!E:E, "11_Anh_A", NhatKy_ViPham!F:F, B22, NhatKy_ViPham!C:C, "T12")</f>
        <v>100</v>
      </c>
      <c r="AD22" s="6">
        <f>100 + SUMIFS(NhatKy_ViPham!J:J, NhatKy_ViPham!E:E, "11_Anh_A", NhatKy_ViPham!F:F, B22, NhatKy_ViPham!C:C, "T13") - SUMIFS(NhatKy_ViPham!K:K, NhatKy_ViPham!E:E, "11_Anh_A", NhatKy_ViPham!F:F, B22, NhatKy_ViPham!C:C, "T13")</f>
        <v>100</v>
      </c>
      <c r="AE22" s="6">
        <f>100 + SUMIFS(NhatKy_ViPham!J:J, NhatKy_ViPham!E:E, "11_Anh_A", NhatKy_ViPham!F:F, B22, NhatKy_ViPham!C:C, "T14") - SUMIFS(NhatKy_ViPham!K:K, NhatKy_ViPham!E:E, "11_Anh_A", NhatKy_ViPham!F:F, B22, NhatKy_ViPham!C:C, "T14")</f>
        <v>100</v>
      </c>
      <c r="AF22" s="6">
        <f>100 + SUMIFS(NhatKy_ViPham!J:J, NhatKy_ViPham!E:E, "11_Anh_A", NhatKy_ViPham!F:F, B22, NhatKy_ViPham!C:C, "T15") - SUMIFS(NhatKy_ViPham!K:K, NhatKy_ViPham!E:E, "11_Anh_A", NhatKy_ViPham!F:F, B22, NhatKy_ViPham!C:C, "T15")</f>
        <v>100</v>
      </c>
      <c r="AG22" s="6">
        <f>100 + SUMIFS(NhatKy_ViPham!J:J, NhatKy_ViPham!E:E, "11_Anh_A", NhatKy_ViPham!F:F, B22, NhatKy_ViPham!C:C, "T16") - SUMIFS(NhatKy_ViPham!K:K, NhatKy_ViPham!E:E, "11_Anh_A", NhatKy_ViPham!F:F, B22, NhatKy_ViPham!C:C, "T16")</f>
        <v>100</v>
      </c>
      <c r="AH22" s="6">
        <f>100 + SUMIFS(NhatKy_ViPham!J:J, NhatKy_ViPham!E:E, "11_Anh_A", NhatKy_ViPham!F:F, B22, NhatKy_ViPham!C:C, "T17") - SUMIFS(NhatKy_ViPham!K:K, NhatKy_ViPham!E:E, "11_Anh_A", NhatKy_ViPham!F:F, B22, NhatKy_ViPham!C:C, "T17")</f>
        <v>100</v>
      </c>
      <c r="AI22" s="6">
        <f>100 + SUMIFS(NhatKy_ViPham!J:J, NhatKy_ViPham!E:E, "11_Anh_A", NhatKy_ViPham!F:F, B22, NhatKy_ViPham!C:C, "T18") - SUMIFS(NhatKy_ViPham!K:K, NhatKy_ViPham!E:E, "11_Anh_A", NhatKy_ViPham!F:F, B22, NhatKy_ViPham!C:C, "T18")</f>
        <v>100</v>
      </c>
      <c r="AJ22" s="6">
        <f>100 + SUMIFS(NhatKy_ViPham!J:J, NhatKy_ViPham!E:E, "11_Anh_A", NhatKy_ViPham!F:F, B22, NhatKy_ViPham!C:C, "T19") - SUMIFS(NhatKy_ViPham!K:K, NhatKy_ViPham!E:E, "11_Anh_A", NhatKy_ViPham!F:F, B22, NhatKy_ViPham!C:C, "T19")</f>
        <v>100</v>
      </c>
      <c r="AK22" s="6">
        <f>100 + SUMIFS(NhatKy_ViPham!J:J, NhatKy_ViPham!E:E, "11_Anh_A", NhatKy_ViPham!F:F, B22, NhatKy_ViPham!C:C, "T20") - SUMIFS(NhatKy_ViPham!K:K, NhatKy_ViPham!E:E, "11_Anh_A", NhatKy_ViPham!F:F, B22, NhatKy_ViPham!C:C, "T20")</f>
        <v>100</v>
      </c>
      <c r="AL22" s="6">
        <f>100 + SUMIFS(NhatKy_ViPham!J:J, NhatKy_ViPham!E:E, "11_Anh_A", NhatKy_ViPham!F:F, B22, NhatKy_ViPham!C:C, "T21") - SUMIFS(NhatKy_ViPham!K:K, NhatKy_ViPham!E:E, "11_Anh_A", NhatKy_ViPham!F:F, B22, NhatKy_ViPham!C:C, "T21")</f>
        <v>100</v>
      </c>
      <c r="AM22" s="6">
        <f>100 + SUMIFS(NhatKy_ViPham!J:J, NhatKy_ViPham!E:E, "11_Anh_A", NhatKy_ViPham!F:F, B22, NhatKy_ViPham!C:C, "T22") - SUMIFS(NhatKy_ViPham!K:K, NhatKy_ViPham!E:E, "11_Anh_A", NhatKy_ViPham!F:F, B22, NhatKy_ViPham!C:C, "T22")</f>
        <v>100</v>
      </c>
      <c r="AN22" s="6">
        <f>100 + SUMIFS(NhatKy_ViPham!J:J, NhatKy_ViPham!E:E, "11_Anh_A", NhatKy_ViPham!F:F, B22, NhatKy_ViPham!C:C, "T23") - SUMIFS(NhatKy_ViPham!K:K, NhatKy_ViPham!E:E, "11_Anh_A", NhatKy_ViPham!F:F, B22, NhatKy_ViPham!C:C, "T23")</f>
        <v>100</v>
      </c>
      <c r="AO22" s="6">
        <f>100 + SUMIFS(NhatKy_ViPham!J:J, NhatKy_ViPham!E:E, "11_Anh_A", NhatKy_ViPham!F:F, B22, NhatKy_ViPham!C:C, "T24") - SUMIFS(NhatKy_ViPham!K:K, NhatKy_ViPham!E:E, "11_Anh_A", NhatKy_ViPham!F:F, B22, NhatKy_ViPham!C:C, "T24")</f>
        <v>100</v>
      </c>
      <c r="AP22" s="6">
        <f>100 + SUMIFS(NhatKy_ViPham!J:J, NhatKy_ViPham!E:E, "11_Anh_A", NhatKy_ViPham!F:F, B22, NhatKy_ViPham!C:C, "T25") - SUMIFS(NhatKy_ViPham!K:K, NhatKy_ViPham!E:E, "11_Anh_A", NhatKy_ViPham!F:F, B22, NhatKy_ViPham!C:C, "T25")</f>
        <v>100</v>
      </c>
      <c r="AQ22" s="6">
        <f>100 + SUMIFS(NhatKy_ViPham!J:J, NhatKy_ViPham!E:E, "11_Anh_A", NhatKy_ViPham!F:F, B22, NhatKy_ViPham!C:C, "T26") - SUMIFS(NhatKy_ViPham!K:K, NhatKy_ViPham!E:E, "11_Anh_A", NhatKy_ViPham!F:F, B22, NhatKy_ViPham!C:C, "T26")</f>
        <v>100</v>
      </c>
      <c r="AR22" s="6">
        <f>100 + SUMIFS(NhatKy_ViPham!J:J, NhatKy_ViPham!E:E, "11_Anh_A", NhatKy_ViPham!F:F, B22, NhatKy_ViPham!C:C, "T27") - SUMIFS(NhatKy_ViPham!K:K, NhatKy_ViPham!E:E, "11_Anh_A", NhatKy_ViPham!F:F, B22, NhatKy_ViPham!C:C, "T27")</f>
        <v>100</v>
      </c>
      <c r="AS22" s="6">
        <f>100 + SUMIFS(NhatKy_ViPham!J:J, NhatKy_ViPham!E:E, "11_Anh_A", NhatKy_ViPham!F:F, B22, NhatKy_ViPham!C:C, "T28") - SUMIFS(NhatKy_ViPham!K:K, NhatKy_ViPham!E:E, "11_Anh_A", NhatKy_ViPham!F:F, B22, NhatKy_ViPham!C:C, "T28")</f>
        <v>100</v>
      </c>
      <c r="AT22" s="6">
        <f>100 + SUMIFS(NhatKy_ViPham!J:J, NhatKy_ViPham!E:E, "11_Anh_A", NhatKy_ViPham!F:F, B22, NhatKy_ViPham!C:C, "T29") - SUMIFS(NhatKy_ViPham!K:K, NhatKy_ViPham!E:E, "11_Anh_A", NhatKy_ViPham!F:F, B22, NhatKy_ViPham!C:C, "T29")</f>
        <v>100</v>
      </c>
      <c r="AU22" s="6">
        <f>100 + SUMIFS(NhatKy_ViPham!J:J, NhatKy_ViPham!E:E, "11_Anh_A", NhatKy_ViPham!F:F, B22, NhatKy_ViPham!C:C, "T30") - SUMIFS(NhatKy_ViPham!K:K, NhatKy_ViPham!E:E, "11_Anh_A", NhatKy_ViPham!F:F, B22, NhatKy_ViPham!C:C, "T30")</f>
        <v>100</v>
      </c>
      <c r="AV22" s="6">
        <f>100 + SUMIFS(NhatKy_ViPham!J:J, NhatKy_ViPham!E:E, "11_Anh_A", NhatKy_ViPham!F:F, B22, NhatKy_ViPham!C:C, "T31") - SUMIFS(NhatKy_ViPham!K:K, NhatKy_ViPham!E:E, "11_Anh_A", NhatKy_ViPham!F:F, B22, NhatKy_ViPham!C:C, "T31")</f>
        <v>100</v>
      </c>
      <c r="AW22" s="6">
        <f>100 + SUMIFS(NhatKy_ViPham!J:J, NhatKy_ViPham!E:E, "11_Anh_A", NhatKy_ViPham!F:F, B22, NhatKy_ViPham!C:C, "T32") - SUMIFS(NhatKy_ViPham!K:K, NhatKy_ViPham!E:E, "11_Anh_A", NhatKy_ViPham!F:F, B22, NhatKy_ViPham!C:C, "T32")</f>
        <v>100</v>
      </c>
      <c r="AX22" s="6">
        <f>100 + SUMIFS(NhatKy_ViPham!J:J, NhatKy_ViPham!E:E, "11_Anh_A", NhatKy_ViPham!F:F, B22, NhatKy_ViPham!C:C, "T33") - SUMIFS(NhatKy_ViPham!K:K, NhatKy_ViPham!E:E, "11_Anh_A", NhatKy_ViPham!F:F, B22, NhatKy_ViPham!C:C, "T33")</f>
        <v>100</v>
      </c>
      <c r="AY22" s="6">
        <f>100 + SUMIFS(NhatKy_ViPham!J:J, NhatKy_ViPham!E:E, "11_Anh_A", NhatKy_ViPham!F:F, B22, NhatKy_ViPham!C:C, "T34") - SUMIFS(NhatKy_ViPham!K:K, NhatKy_ViPham!E:E, "11_Anh_A", NhatKy_ViPham!F:F, B22, NhatKy_ViPham!C:C, "T34")</f>
        <v>100</v>
      </c>
      <c r="AZ22" s="6">
        <f>100 + SUMIFS(NhatKy_ViPham!J:J, NhatKy_ViPham!E:E, "11_Anh_A", NhatKy_ViPham!F:F, B22, NhatKy_ViPham!C:C, "T35") - SUMIFS(NhatKy_ViPham!K:K, NhatKy_ViPham!E:E, "11_Anh_A", NhatKy_ViPham!F:F, B22, NhatKy_ViPham!C:C, "T35")</f>
        <v>100</v>
      </c>
      <c r="BA22" s="12">
        <f t="shared" si="0"/>
        <v>100</v>
      </c>
      <c r="BB22" s="11" t="s">
        <v>430</v>
      </c>
      <c r="BC22" s="16" t="str">
        <f t="shared" si="1"/>
        <v>Tốt</v>
      </c>
      <c r="BD22" s="15" t="str">
        <f t="shared" si="2"/>
        <v>🟢 BÌNH THƯỜNG</v>
      </c>
    </row>
    <row r="23" spans="1:56" x14ac:dyDescent="0.25">
      <c r="A23" s="4">
        <v>15</v>
      </c>
      <c r="B23" s="10" t="s">
        <v>779</v>
      </c>
      <c r="C23" s="4" t="s">
        <v>1415</v>
      </c>
      <c r="D23" s="4" t="s">
        <v>435</v>
      </c>
      <c r="E23" s="11" t="s">
        <v>430</v>
      </c>
      <c r="F23" s="7">
        <f>SUMIFS(NhatKy_ViPham!K:K, NhatKy_ViPham!E:E, "11_Anh_A", NhatKy_ViPham!F:F, B23, NhatKy_ViPham!H:H, "L01")</f>
        <v>0</v>
      </c>
      <c r="G23" s="7">
        <f>SUMIFS(NhatKy_ViPham!K:K, NhatKy_ViPham!E:E, "11_Anh_A", NhatKy_ViPham!F:F, B23, NhatKy_ViPham!H:H, "L02")</f>
        <v>0</v>
      </c>
      <c r="H23" s="7">
        <f>SUMIFS(NhatKy_ViPham!K:K, NhatKy_ViPham!E:E, "11_Anh_A", NhatKy_ViPham!F:F, B23, NhatKy_ViPham!H:H, "L03")</f>
        <v>0</v>
      </c>
      <c r="I23" s="7">
        <f>SUMIFS(NhatKy_ViPham!K:K, NhatKy_ViPham!E:E, "11_Anh_A", NhatKy_ViPham!F:F, B23, NhatKy_ViPham!H:H, "L04")</f>
        <v>0</v>
      </c>
      <c r="J23" s="7">
        <f>SUMIFS(NhatKy_ViPham!K:K, NhatKy_ViPham!E:E, "11_Anh_A", NhatKy_ViPham!F:F, B23, NhatKy_ViPham!H:H, "L05")</f>
        <v>0</v>
      </c>
      <c r="K23" s="7">
        <f>SUMIFS(NhatKy_ViPham!K:K, NhatKy_ViPham!E:E, "11_Anh_A", NhatKy_ViPham!F:F, B23, NhatKy_ViPham!H:H, "L06")</f>
        <v>0</v>
      </c>
      <c r="L23" s="7">
        <f>SUMIFS(NhatKy_ViPham!K:K, NhatKy_ViPham!E:E, "11_Anh_A", NhatKy_ViPham!F:F, B23, NhatKy_ViPham!H:H, "L07")</f>
        <v>0</v>
      </c>
      <c r="M23" s="7">
        <f>SUMIFS(NhatKy_ViPham!K:K, NhatKy_ViPham!E:E, "11_Anh_A", NhatKy_ViPham!F:F, B23, NhatKy_ViPham!H:H, "L08")</f>
        <v>0</v>
      </c>
      <c r="N23" s="7">
        <f>SUMIFS(NhatKy_ViPham!K:K, NhatKy_ViPham!E:E, "11_Anh_A", NhatKy_ViPham!F:F, B23, NhatKy_ViPham!H:H, "L09")</f>
        <v>0</v>
      </c>
      <c r="O23" s="7">
        <f>SUMIFS(NhatKy_ViPham!K:K, NhatKy_ViPham!E:E, "11_Anh_A", NhatKy_ViPham!F:F, B23, NhatKy_ViPham!H:H, "L10")</f>
        <v>0</v>
      </c>
      <c r="P23" s="12">
        <f>SUMIFS(NhatKy_ViPham!J:J, NhatKy_ViPham!E:E, "11_Anh_A", NhatKy_ViPham!F:F, B23)</f>
        <v>0</v>
      </c>
      <c r="Q23" s="13">
        <f>SUMIFS(NhatKy_ViPham!K:K, NhatKy_ViPham!E:E, "11_Anh_A", NhatKy_ViPham!F:F, B23)</f>
        <v>0</v>
      </c>
      <c r="R23" s="7">
        <f>100 + SUMIFS(NhatKy_ViPham!J:J, NhatKy_ViPham!E:E, "11_Anh_A", NhatKy_ViPham!F:F, B23, NhatKy_ViPham!C:C, "T1") - SUMIFS(NhatKy_ViPham!K:K, NhatKy_ViPham!E:E, "11_Anh_A", NhatKy_ViPham!F:F, B23, NhatKy_ViPham!C:C, "T1")</f>
        <v>100</v>
      </c>
      <c r="S23" s="7">
        <f>100 + SUMIFS(NhatKy_ViPham!J:J, NhatKy_ViPham!E:E, "11_Anh_A", NhatKy_ViPham!F:F, B23, NhatKy_ViPham!C:C, "T2") - SUMIFS(NhatKy_ViPham!K:K, NhatKy_ViPham!E:E, "11_Anh_A", NhatKy_ViPham!F:F, B23, NhatKy_ViPham!C:C, "T2")</f>
        <v>100</v>
      </c>
      <c r="T23" s="7">
        <f>100 + SUMIFS(NhatKy_ViPham!J:J, NhatKy_ViPham!E:E, "11_Anh_A", NhatKy_ViPham!F:F, B23, NhatKy_ViPham!C:C, "T3") - SUMIFS(NhatKy_ViPham!K:K, NhatKy_ViPham!E:E, "11_Anh_A", NhatKy_ViPham!F:F, B23, NhatKy_ViPham!C:C, "T3")</f>
        <v>100</v>
      </c>
      <c r="U23" s="7">
        <f>100 + SUMIFS(NhatKy_ViPham!J:J, NhatKy_ViPham!E:E, "11_Anh_A", NhatKy_ViPham!F:F, B23, NhatKy_ViPham!C:C, "T4") - SUMIFS(NhatKy_ViPham!K:K, NhatKy_ViPham!E:E, "11_Anh_A", NhatKy_ViPham!F:F, B23, NhatKy_ViPham!C:C, "T4")</f>
        <v>100</v>
      </c>
      <c r="V23" s="7">
        <f>100 + SUMIFS(NhatKy_ViPham!J:J, NhatKy_ViPham!E:E, "11_Anh_A", NhatKy_ViPham!F:F, B23, NhatKy_ViPham!C:C, "T5") - SUMIFS(NhatKy_ViPham!K:K, NhatKy_ViPham!E:E, "11_Anh_A", NhatKy_ViPham!F:F, B23, NhatKy_ViPham!C:C, "T5")</f>
        <v>100</v>
      </c>
      <c r="W23" s="7">
        <f>100 + SUMIFS(NhatKy_ViPham!J:J, NhatKy_ViPham!E:E, "11_Anh_A", NhatKy_ViPham!F:F, B23, NhatKy_ViPham!C:C, "T6") - SUMIFS(NhatKy_ViPham!K:K, NhatKy_ViPham!E:E, "11_Anh_A", NhatKy_ViPham!F:F, B23, NhatKy_ViPham!C:C, "T6")</f>
        <v>100</v>
      </c>
      <c r="X23" s="7">
        <f>100 + SUMIFS(NhatKy_ViPham!J:J, NhatKy_ViPham!E:E, "11_Anh_A", NhatKy_ViPham!F:F, B23, NhatKy_ViPham!C:C, "T7") - SUMIFS(NhatKy_ViPham!K:K, NhatKy_ViPham!E:E, "11_Anh_A", NhatKy_ViPham!F:F, B23, NhatKy_ViPham!C:C, "T7")</f>
        <v>100</v>
      </c>
      <c r="Y23" s="7">
        <f>100 + SUMIFS(NhatKy_ViPham!J:J, NhatKy_ViPham!E:E, "11_Anh_A", NhatKy_ViPham!F:F, B23, NhatKy_ViPham!C:C, "T8") - SUMIFS(NhatKy_ViPham!K:K, NhatKy_ViPham!E:E, "11_Anh_A", NhatKy_ViPham!F:F, B23, NhatKy_ViPham!C:C, "T8")</f>
        <v>100</v>
      </c>
      <c r="Z23" s="7">
        <f>100 + SUMIFS(NhatKy_ViPham!J:J, NhatKy_ViPham!E:E, "11_Anh_A", NhatKy_ViPham!F:F, B23, NhatKy_ViPham!C:C, "T9") - SUMIFS(NhatKy_ViPham!K:K, NhatKy_ViPham!E:E, "11_Anh_A", NhatKy_ViPham!F:F, B23, NhatKy_ViPham!C:C, "T9")</f>
        <v>100</v>
      </c>
      <c r="AA23" s="7">
        <f>100 + SUMIFS(NhatKy_ViPham!J:J, NhatKy_ViPham!E:E, "11_Anh_A", NhatKy_ViPham!F:F, B23, NhatKy_ViPham!C:C, "T10") - SUMIFS(NhatKy_ViPham!K:K, NhatKy_ViPham!E:E, "11_Anh_A", NhatKy_ViPham!F:F, B23, NhatKy_ViPham!C:C, "T10")</f>
        <v>100</v>
      </c>
      <c r="AB23" s="7">
        <f>100 + SUMIFS(NhatKy_ViPham!J:J, NhatKy_ViPham!E:E, "11_Anh_A", NhatKy_ViPham!F:F, B23, NhatKy_ViPham!C:C, "T11") - SUMIFS(NhatKy_ViPham!K:K, NhatKy_ViPham!E:E, "11_Anh_A", NhatKy_ViPham!F:F, B23, NhatKy_ViPham!C:C, "T11")</f>
        <v>100</v>
      </c>
      <c r="AC23" s="7">
        <f>100 + SUMIFS(NhatKy_ViPham!J:J, NhatKy_ViPham!E:E, "11_Anh_A", NhatKy_ViPham!F:F, B23, NhatKy_ViPham!C:C, "T12") - SUMIFS(NhatKy_ViPham!K:K, NhatKy_ViPham!E:E, "11_Anh_A", NhatKy_ViPham!F:F, B23, NhatKy_ViPham!C:C, "T12")</f>
        <v>100</v>
      </c>
      <c r="AD23" s="7">
        <f>100 + SUMIFS(NhatKy_ViPham!J:J, NhatKy_ViPham!E:E, "11_Anh_A", NhatKy_ViPham!F:F, B23, NhatKy_ViPham!C:C, "T13") - SUMIFS(NhatKy_ViPham!K:K, NhatKy_ViPham!E:E, "11_Anh_A", NhatKy_ViPham!F:F, B23, NhatKy_ViPham!C:C, "T13")</f>
        <v>100</v>
      </c>
      <c r="AE23" s="7">
        <f>100 + SUMIFS(NhatKy_ViPham!J:J, NhatKy_ViPham!E:E, "11_Anh_A", NhatKy_ViPham!F:F, B23, NhatKy_ViPham!C:C, "T14") - SUMIFS(NhatKy_ViPham!K:K, NhatKy_ViPham!E:E, "11_Anh_A", NhatKy_ViPham!F:F, B23, NhatKy_ViPham!C:C, "T14")</f>
        <v>100</v>
      </c>
      <c r="AF23" s="7">
        <f>100 + SUMIFS(NhatKy_ViPham!J:J, NhatKy_ViPham!E:E, "11_Anh_A", NhatKy_ViPham!F:F, B23, NhatKy_ViPham!C:C, "T15") - SUMIFS(NhatKy_ViPham!K:K, NhatKy_ViPham!E:E, "11_Anh_A", NhatKy_ViPham!F:F, B23, NhatKy_ViPham!C:C, "T15")</f>
        <v>100</v>
      </c>
      <c r="AG23" s="7">
        <f>100 + SUMIFS(NhatKy_ViPham!J:J, NhatKy_ViPham!E:E, "11_Anh_A", NhatKy_ViPham!F:F, B23, NhatKy_ViPham!C:C, "T16") - SUMIFS(NhatKy_ViPham!K:K, NhatKy_ViPham!E:E, "11_Anh_A", NhatKy_ViPham!F:F, B23, NhatKy_ViPham!C:C, "T16")</f>
        <v>100</v>
      </c>
      <c r="AH23" s="7">
        <f>100 + SUMIFS(NhatKy_ViPham!J:J, NhatKy_ViPham!E:E, "11_Anh_A", NhatKy_ViPham!F:F, B23, NhatKy_ViPham!C:C, "T17") - SUMIFS(NhatKy_ViPham!K:K, NhatKy_ViPham!E:E, "11_Anh_A", NhatKy_ViPham!F:F, B23, NhatKy_ViPham!C:C, "T17")</f>
        <v>100</v>
      </c>
      <c r="AI23" s="7">
        <f>100 + SUMIFS(NhatKy_ViPham!J:J, NhatKy_ViPham!E:E, "11_Anh_A", NhatKy_ViPham!F:F, B23, NhatKy_ViPham!C:C, "T18") - SUMIFS(NhatKy_ViPham!K:K, NhatKy_ViPham!E:E, "11_Anh_A", NhatKy_ViPham!F:F, B23, NhatKy_ViPham!C:C, "T18")</f>
        <v>100</v>
      </c>
      <c r="AJ23" s="7">
        <f>100 + SUMIFS(NhatKy_ViPham!J:J, NhatKy_ViPham!E:E, "11_Anh_A", NhatKy_ViPham!F:F, B23, NhatKy_ViPham!C:C, "T19") - SUMIFS(NhatKy_ViPham!K:K, NhatKy_ViPham!E:E, "11_Anh_A", NhatKy_ViPham!F:F, B23, NhatKy_ViPham!C:C, "T19")</f>
        <v>100</v>
      </c>
      <c r="AK23" s="7">
        <f>100 + SUMIFS(NhatKy_ViPham!J:J, NhatKy_ViPham!E:E, "11_Anh_A", NhatKy_ViPham!F:F, B23, NhatKy_ViPham!C:C, "T20") - SUMIFS(NhatKy_ViPham!K:K, NhatKy_ViPham!E:E, "11_Anh_A", NhatKy_ViPham!F:F, B23, NhatKy_ViPham!C:C, "T20")</f>
        <v>100</v>
      </c>
      <c r="AL23" s="7">
        <f>100 + SUMIFS(NhatKy_ViPham!J:J, NhatKy_ViPham!E:E, "11_Anh_A", NhatKy_ViPham!F:F, B23, NhatKy_ViPham!C:C, "T21") - SUMIFS(NhatKy_ViPham!K:K, NhatKy_ViPham!E:E, "11_Anh_A", NhatKy_ViPham!F:F, B23, NhatKy_ViPham!C:C, "T21")</f>
        <v>100</v>
      </c>
      <c r="AM23" s="7">
        <f>100 + SUMIFS(NhatKy_ViPham!J:J, NhatKy_ViPham!E:E, "11_Anh_A", NhatKy_ViPham!F:F, B23, NhatKy_ViPham!C:C, "T22") - SUMIFS(NhatKy_ViPham!K:K, NhatKy_ViPham!E:E, "11_Anh_A", NhatKy_ViPham!F:F, B23, NhatKy_ViPham!C:C, "T22")</f>
        <v>100</v>
      </c>
      <c r="AN23" s="7">
        <f>100 + SUMIFS(NhatKy_ViPham!J:J, NhatKy_ViPham!E:E, "11_Anh_A", NhatKy_ViPham!F:F, B23, NhatKy_ViPham!C:C, "T23") - SUMIFS(NhatKy_ViPham!K:K, NhatKy_ViPham!E:E, "11_Anh_A", NhatKy_ViPham!F:F, B23, NhatKy_ViPham!C:C, "T23")</f>
        <v>100</v>
      </c>
      <c r="AO23" s="7">
        <f>100 + SUMIFS(NhatKy_ViPham!J:J, NhatKy_ViPham!E:E, "11_Anh_A", NhatKy_ViPham!F:F, B23, NhatKy_ViPham!C:C, "T24") - SUMIFS(NhatKy_ViPham!K:K, NhatKy_ViPham!E:E, "11_Anh_A", NhatKy_ViPham!F:F, B23, NhatKy_ViPham!C:C, "T24")</f>
        <v>100</v>
      </c>
      <c r="AP23" s="7">
        <f>100 + SUMIFS(NhatKy_ViPham!J:J, NhatKy_ViPham!E:E, "11_Anh_A", NhatKy_ViPham!F:F, B23, NhatKy_ViPham!C:C, "T25") - SUMIFS(NhatKy_ViPham!K:K, NhatKy_ViPham!E:E, "11_Anh_A", NhatKy_ViPham!F:F, B23, NhatKy_ViPham!C:C, "T25")</f>
        <v>100</v>
      </c>
      <c r="AQ23" s="7">
        <f>100 + SUMIFS(NhatKy_ViPham!J:J, NhatKy_ViPham!E:E, "11_Anh_A", NhatKy_ViPham!F:F, B23, NhatKy_ViPham!C:C, "T26") - SUMIFS(NhatKy_ViPham!K:K, NhatKy_ViPham!E:E, "11_Anh_A", NhatKy_ViPham!F:F, B23, NhatKy_ViPham!C:C, "T26")</f>
        <v>100</v>
      </c>
      <c r="AR23" s="7">
        <f>100 + SUMIFS(NhatKy_ViPham!J:J, NhatKy_ViPham!E:E, "11_Anh_A", NhatKy_ViPham!F:F, B23, NhatKy_ViPham!C:C, "T27") - SUMIFS(NhatKy_ViPham!K:K, NhatKy_ViPham!E:E, "11_Anh_A", NhatKy_ViPham!F:F, B23, NhatKy_ViPham!C:C, "T27")</f>
        <v>100</v>
      </c>
      <c r="AS23" s="7">
        <f>100 + SUMIFS(NhatKy_ViPham!J:J, NhatKy_ViPham!E:E, "11_Anh_A", NhatKy_ViPham!F:F, B23, NhatKy_ViPham!C:C, "T28") - SUMIFS(NhatKy_ViPham!K:K, NhatKy_ViPham!E:E, "11_Anh_A", NhatKy_ViPham!F:F, B23, NhatKy_ViPham!C:C, "T28")</f>
        <v>100</v>
      </c>
      <c r="AT23" s="7">
        <f>100 + SUMIFS(NhatKy_ViPham!J:J, NhatKy_ViPham!E:E, "11_Anh_A", NhatKy_ViPham!F:F, B23, NhatKy_ViPham!C:C, "T29") - SUMIFS(NhatKy_ViPham!K:K, NhatKy_ViPham!E:E, "11_Anh_A", NhatKy_ViPham!F:F, B23, NhatKy_ViPham!C:C, "T29")</f>
        <v>100</v>
      </c>
      <c r="AU23" s="7">
        <f>100 + SUMIFS(NhatKy_ViPham!J:J, NhatKy_ViPham!E:E, "11_Anh_A", NhatKy_ViPham!F:F, B23, NhatKy_ViPham!C:C, "T30") - SUMIFS(NhatKy_ViPham!K:K, NhatKy_ViPham!E:E, "11_Anh_A", NhatKy_ViPham!F:F, B23, NhatKy_ViPham!C:C, "T30")</f>
        <v>100</v>
      </c>
      <c r="AV23" s="7">
        <f>100 + SUMIFS(NhatKy_ViPham!J:J, NhatKy_ViPham!E:E, "11_Anh_A", NhatKy_ViPham!F:F, B23, NhatKy_ViPham!C:C, "T31") - SUMIFS(NhatKy_ViPham!K:K, NhatKy_ViPham!E:E, "11_Anh_A", NhatKy_ViPham!F:F, B23, NhatKy_ViPham!C:C, "T31")</f>
        <v>100</v>
      </c>
      <c r="AW23" s="7">
        <f>100 + SUMIFS(NhatKy_ViPham!J:J, NhatKy_ViPham!E:E, "11_Anh_A", NhatKy_ViPham!F:F, B23, NhatKy_ViPham!C:C, "T32") - SUMIFS(NhatKy_ViPham!K:K, NhatKy_ViPham!E:E, "11_Anh_A", NhatKy_ViPham!F:F, B23, NhatKy_ViPham!C:C, "T32")</f>
        <v>100</v>
      </c>
      <c r="AX23" s="7">
        <f>100 + SUMIFS(NhatKy_ViPham!J:J, NhatKy_ViPham!E:E, "11_Anh_A", NhatKy_ViPham!F:F, B23, NhatKy_ViPham!C:C, "T33") - SUMIFS(NhatKy_ViPham!K:K, NhatKy_ViPham!E:E, "11_Anh_A", NhatKy_ViPham!F:F, B23, NhatKy_ViPham!C:C, "T33")</f>
        <v>100</v>
      </c>
      <c r="AY23" s="7">
        <f>100 + SUMIFS(NhatKy_ViPham!J:J, NhatKy_ViPham!E:E, "11_Anh_A", NhatKy_ViPham!F:F, B23, NhatKy_ViPham!C:C, "T34") - SUMIFS(NhatKy_ViPham!K:K, NhatKy_ViPham!E:E, "11_Anh_A", NhatKy_ViPham!F:F, B23, NhatKy_ViPham!C:C, "T34")</f>
        <v>100</v>
      </c>
      <c r="AZ23" s="7">
        <f>100 + SUMIFS(NhatKy_ViPham!J:J, NhatKy_ViPham!E:E, "11_Anh_A", NhatKy_ViPham!F:F, B23, NhatKy_ViPham!C:C, "T35") - SUMIFS(NhatKy_ViPham!K:K, NhatKy_ViPham!E:E, "11_Anh_A", NhatKy_ViPham!F:F, B23, NhatKy_ViPham!C:C, "T35")</f>
        <v>100</v>
      </c>
      <c r="BA23" s="12">
        <f t="shared" si="0"/>
        <v>100</v>
      </c>
      <c r="BB23" s="11" t="s">
        <v>430</v>
      </c>
      <c r="BC23" s="14" t="str">
        <f t="shared" si="1"/>
        <v>Tốt</v>
      </c>
      <c r="BD23" s="10" t="str">
        <f t="shared" si="2"/>
        <v>🟢 BÌNH THƯỜNG</v>
      </c>
    </row>
    <row r="24" spans="1:56" x14ac:dyDescent="0.25">
      <c r="A24" s="5">
        <v>16</v>
      </c>
      <c r="B24" s="15" t="s">
        <v>1854</v>
      </c>
      <c r="C24" s="5" t="s">
        <v>1594</v>
      </c>
      <c r="D24" s="5" t="s">
        <v>435</v>
      </c>
      <c r="E24" s="11" t="s">
        <v>430</v>
      </c>
      <c r="F24" s="6">
        <f>SUMIFS(NhatKy_ViPham!K:K, NhatKy_ViPham!E:E, "11_Anh_A", NhatKy_ViPham!F:F, B24, NhatKy_ViPham!H:H, "L01")</f>
        <v>0</v>
      </c>
      <c r="G24" s="6">
        <f>SUMIFS(NhatKy_ViPham!K:K, NhatKy_ViPham!E:E, "11_Anh_A", NhatKy_ViPham!F:F, B24, NhatKy_ViPham!H:H, "L02")</f>
        <v>0</v>
      </c>
      <c r="H24" s="6">
        <f>SUMIFS(NhatKy_ViPham!K:K, NhatKy_ViPham!E:E, "11_Anh_A", NhatKy_ViPham!F:F, B24, NhatKy_ViPham!H:H, "L03")</f>
        <v>0</v>
      </c>
      <c r="I24" s="6">
        <f>SUMIFS(NhatKy_ViPham!K:K, NhatKy_ViPham!E:E, "11_Anh_A", NhatKy_ViPham!F:F, B24, NhatKy_ViPham!H:H, "L04")</f>
        <v>0</v>
      </c>
      <c r="J24" s="6">
        <f>SUMIFS(NhatKy_ViPham!K:K, NhatKy_ViPham!E:E, "11_Anh_A", NhatKy_ViPham!F:F, B24, NhatKy_ViPham!H:H, "L05")</f>
        <v>0</v>
      </c>
      <c r="K24" s="6">
        <f>SUMIFS(NhatKy_ViPham!K:K, NhatKy_ViPham!E:E, "11_Anh_A", NhatKy_ViPham!F:F, B24, NhatKy_ViPham!H:H, "L06")</f>
        <v>0</v>
      </c>
      <c r="L24" s="6">
        <f>SUMIFS(NhatKy_ViPham!K:K, NhatKy_ViPham!E:E, "11_Anh_A", NhatKy_ViPham!F:F, B24, NhatKy_ViPham!H:H, "L07")</f>
        <v>0</v>
      </c>
      <c r="M24" s="6">
        <f>SUMIFS(NhatKy_ViPham!K:K, NhatKy_ViPham!E:E, "11_Anh_A", NhatKy_ViPham!F:F, B24, NhatKy_ViPham!H:H, "L08")</f>
        <v>0</v>
      </c>
      <c r="N24" s="6">
        <f>SUMIFS(NhatKy_ViPham!K:K, NhatKy_ViPham!E:E, "11_Anh_A", NhatKy_ViPham!F:F, B24, NhatKy_ViPham!H:H, "L09")</f>
        <v>0</v>
      </c>
      <c r="O24" s="6">
        <f>SUMIFS(NhatKy_ViPham!K:K, NhatKy_ViPham!E:E, "11_Anh_A", NhatKy_ViPham!F:F, B24, NhatKy_ViPham!H:H, "L10")</f>
        <v>0</v>
      </c>
      <c r="P24" s="12">
        <f>SUMIFS(NhatKy_ViPham!J:J, NhatKy_ViPham!E:E, "11_Anh_A", NhatKy_ViPham!F:F, B24)</f>
        <v>0</v>
      </c>
      <c r="Q24" s="13">
        <f>SUMIFS(NhatKy_ViPham!K:K, NhatKy_ViPham!E:E, "11_Anh_A", NhatKy_ViPham!F:F, B24)</f>
        <v>0</v>
      </c>
      <c r="R24" s="6">
        <f>100 + SUMIFS(NhatKy_ViPham!J:J, NhatKy_ViPham!E:E, "11_Anh_A", NhatKy_ViPham!F:F, B24, NhatKy_ViPham!C:C, "T1") - SUMIFS(NhatKy_ViPham!K:K, NhatKy_ViPham!E:E, "11_Anh_A", NhatKy_ViPham!F:F, B24, NhatKy_ViPham!C:C, "T1")</f>
        <v>100</v>
      </c>
      <c r="S24" s="6">
        <f>100 + SUMIFS(NhatKy_ViPham!J:J, NhatKy_ViPham!E:E, "11_Anh_A", NhatKy_ViPham!F:F, B24, NhatKy_ViPham!C:C, "T2") - SUMIFS(NhatKy_ViPham!K:K, NhatKy_ViPham!E:E, "11_Anh_A", NhatKy_ViPham!F:F, B24, NhatKy_ViPham!C:C, "T2")</f>
        <v>100</v>
      </c>
      <c r="T24" s="6">
        <f>100 + SUMIFS(NhatKy_ViPham!J:J, NhatKy_ViPham!E:E, "11_Anh_A", NhatKy_ViPham!F:F, B24, NhatKy_ViPham!C:C, "T3") - SUMIFS(NhatKy_ViPham!K:K, NhatKy_ViPham!E:E, "11_Anh_A", NhatKy_ViPham!F:F, B24, NhatKy_ViPham!C:C, "T3")</f>
        <v>100</v>
      </c>
      <c r="U24" s="6">
        <f>100 + SUMIFS(NhatKy_ViPham!J:J, NhatKy_ViPham!E:E, "11_Anh_A", NhatKy_ViPham!F:F, B24, NhatKy_ViPham!C:C, "T4") - SUMIFS(NhatKy_ViPham!K:K, NhatKy_ViPham!E:E, "11_Anh_A", NhatKy_ViPham!F:F, B24, NhatKy_ViPham!C:C, "T4")</f>
        <v>100</v>
      </c>
      <c r="V24" s="6">
        <f>100 + SUMIFS(NhatKy_ViPham!J:J, NhatKy_ViPham!E:E, "11_Anh_A", NhatKy_ViPham!F:F, B24, NhatKy_ViPham!C:C, "T5") - SUMIFS(NhatKy_ViPham!K:K, NhatKy_ViPham!E:E, "11_Anh_A", NhatKy_ViPham!F:F, B24, NhatKy_ViPham!C:C, "T5")</f>
        <v>100</v>
      </c>
      <c r="W24" s="6">
        <f>100 + SUMIFS(NhatKy_ViPham!J:J, NhatKy_ViPham!E:E, "11_Anh_A", NhatKy_ViPham!F:F, B24, NhatKy_ViPham!C:C, "T6") - SUMIFS(NhatKy_ViPham!K:K, NhatKy_ViPham!E:E, "11_Anh_A", NhatKy_ViPham!F:F, B24, NhatKy_ViPham!C:C, "T6")</f>
        <v>100</v>
      </c>
      <c r="X24" s="6">
        <f>100 + SUMIFS(NhatKy_ViPham!J:J, NhatKy_ViPham!E:E, "11_Anh_A", NhatKy_ViPham!F:F, B24, NhatKy_ViPham!C:C, "T7") - SUMIFS(NhatKy_ViPham!K:K, NhatKy_ViPham!E:E, "11_Anh_A", NhatKy_ViPham!F:F, B24, NhatKy_ViPham!C:C, "T7")</f>
        <v>100</v>
      </c>
      <c r="Y24" s="6">
        <f>100 + SUMIFS(NhatKy_ViPham!J:J, NhatKy_ViPham!E:E, "11_Anh_A", NhatKy_ViPham!F:F, B24, NhatKy_ViPham!C:C, "T8") - SUMIFS(NhatKy_ViPham!K:K, NhatKy_ViPham!E:E, "11_Anh_A", NhatKy_ViPham!F:F, B24, NhatKy_ViPham!C:C, "T8")</f>
        <v>100</v>
      </c>
      <c r="Z24" s="6">
        <f>100 + SUMIFS(NhatKy_ViPham!J:J, NhatKy_ViPham!E:E, "11_Anh_A", NhatKy_ViPham!F:F, B24, NhatKy_ViPham!C:C, "T9") - SUMIFS(NhatKy_ViPham!K:K, NhatKy_ViPham!E:E, "11_Anh_A", NhatKy_ViPham!F:F, B24, NhatKy_ViPham!C:C, "T9")</f>
        <v>100</v>
      </c>
      <c r="AA24" s="6">
        <f>100 + SUMIFS(NhatKy_ViPham!J:J, NhatKy_ViPham!E:E, "11_Anh_A", NhatKy_ViPham!F:F, B24, NhatKy_ViPham!C:C, "T10") - SUMIFS(NhatKy_ViPham!K:K, NhatKy_ViPham!E:E, "11_Anh_A", NhatKy_ViPham!F:F, B24, NhatKy_ViPham!C:C, "T10")</f>
        <v>100</v>
      </c>
      <c r="AB24" s="6">
        <f>100 + SUMIFS(NhatKy_ViPham!J:J, NhatKy_ViPham!E:E, "11_Anh_A", NhatKy_ViPham!F:F, B24, NhatKy_ViPham!C:C, "T11") - SUMIFS(NhatKy_ViPham!K:K, NhatKy_ViPham!E:E, "11_Anh_A", NhatKy_ViPham!F:F, B24, NhatKy_ViPham!C:C, "T11")</f>
        <v>100</v>
      </c>
      <c r="AC24" s="6">
        <f>100 + SUMIFS(NhatKy_ViPham!J:J, NhatKy_ViPham!E:E, "11_Anh_A", NhatKy_ViPham!F:F, B24, NhatKy_ViPham!C:C, "T12") - SUMIFS(NhatKy_ViPham!K:K, NhatKy_ViPham!E:E, "11_Anh_A", NhatKy_ViPham!F:F, B24, NhatKy_ViPham!C:C, "T12")</f>
        <v>100</v>
      </c>
      <c r="AD24" s="6">
        <f>100 + SUMIFS(NhatKy_ViPham!J:J, NhatKy_ViPham!E:E, "11_Anh_A", NhatKy_ViPham!F:F, B24, NhatKy_ViPham!C:C, "T13") - SUMIFS(NhatKy_ViPham!K:K, NhatKy_ViPham!E:E, "11_Anh_A", NhatKy_ViPham!F:F, B24, NhatKy_ViPham!C:C, "T13")</f>
        <v>100</v>
      </c>
      <c r="AE24" s="6">
        <f>100 + SUMIFS(NhatKy_ViPham!J:J, NhatKy_ViPham!E:E, "11_Anh_A", NhatKy_ViPham!F:F, B24, NhatKy_ViPham!C:C, "T14") - SUMIFS(NhatKy_ViPham!K:K, NhatKy_ViPham!E:E, "11_Anh_A", NhatKy_ViPham!F:F, B24, NhatKy_ViPham!C:C, "T14")</f>
        <v>100</v>
      </c>
      <c r="AF24" s="6">
        <f>100 + SUMIFS(NhatKy_ViPham!J:J, NhatKy_ViPham!E:E, "11_Anh_A", NhatKy_ViPham!F:F, B24, NhatKy_ViPham!C:C, "T15") - SUMIFS(NhatKy_ViPham!K:K, NhatKy_ViPham!E:E, "11_Anh_A", NhatKy_ViPham!F:F, B24, NhatKy_ViPham!C:C, "T15")</f>
        <v>100</v>
      </c>
      <c r="AG24" s="6">
        <f>100 + SUMIFS(NhatKy_ViPham!J:J, NhatKy_ViPham!E:E, "11_Anh_A", NhatKy_ViPham!F:F, B24, NhatKy_ViPham!C:C, "T16") - SUMIFS(NhatKy_ViPham!K:K, NhatKy_ViPham!E:E, "11_Anh_A", NhatKy_ViPham!F:F, B24, NhatKy_ViPham!C:C, "T16")</f>
        <v>100</v>
      </c>
      <c r="AH24" s="6">
        <f>100 + SUMIFS(NhatKy_ViPham!J:J, NhatKy_ViPham!E:E, "11_Anh_A", NhatKy_ViPham!F:F, B24, NhatKy_ViPham!C:C, "T17") - SUMIFS(NhatKy_ViPham!K:K, NhatKy_ViPham!E:E, "11_Anh_A", NhatKy_ViPham!F:F, B24, NhatKy_ViPham!C:C, "T17")</f>
        <v>100</v>
      </c>
      <c r="AI24" s="6">
        <f>100 + SUMIFS(NhatKy_ViPham!J:J, NhatKy_ViPham!E:E, "11_Anh_A", NhatKy_ViPham!F:F, B24, NhatKy_ViPham!C:C, "T18") - SUMIFS(NhatKy_ViPham!K:K, NhatKy_ViPham!E:E, "11_Anh_A", NhatKy_ViPham!F:F, B24, NhatKy_ViPham!C:C, "T18")</f>
        <v>100</v>
      </c>
      <c r="AJ24" s="6">
        <f>100 + SUMIFS(NhatKy_ViPham!J:J, NhatKy_ViPham!E:E, "11_Anh_A", NhatKy_ViPham!F:F, B24, NhatKy_ViPham!C:C, "T19") - SUMIFS(NhatKy_ViPham!K:K, NhatKy_ViPham!E:E, "11_Anh_A", NhatKy_ViPham!F:F, B24, NhatKy_ViPham!C:C, "T19")</f>
        <v>100</v>
      </c>
      <c r="AK24" s="6">
        <f>100 + SUMIFS(NhatKy_ViPham!J:J, NhatKy_ViPham!E:E, "11_Anh_A", NhatKy_ViPham!F:F, B24, NhatKy_ViPham!C:C, "T20") - SUMIFS(NhatKy_ViPham!K:K, NhatKy_ViPham!E:E, "11_Anh_A", NhatKy_ViPham!F:F, B24, NhatKy_ViPham!C:C, "T20")</f>
        <v>100</v>
      </c>
      <c r="AL24" s="6">
        <f>100 + SUMIFS(NhatKy_ViPham!J:J, NhatKy_ViPham!E:E, "11_Anh_A", NhatKy_ViPham!F:F, B24, NhatKy_ViPham!C:C, "T21") - SUMIFS(NhatKy_ViPham!K:K, NhatKy_ViPham!E:E, "11_Anh_A", NhatKy_ViPham!F:F, B24, NhatKy_ViPham!C:C, "T21")</f>
        <v>100</v>
      </c>
      <c r="AM24" s="6">
        <f>100 + SUMIFS(NhatKy_ViPham!J:J, NhatKy_ViPham!E:E, "11_Anh_A", NhatKy_ViPham!F:F, B24, NhatKy_ViPham!C:C, "T22") - SUMIFS(NhatKy_ViPham!K:K, NhatKy_ViPham!E:E, "11_Anh_A", NhatKy_ViPham!F:F, B24, NhatKy_ViPham!C:C, "T22")</f>
        <v>100</v>
      </c>
      <c r="AN24" s="6">
        <f>100 + SUMIFS(NhatKy_ViPham!J:J, NhatKy_ViPham!E:E, "11_Anh_A", NhatKy_ViPham!F:F, B24, NhatKy_ViPham!C:C, "T23") - SUMIFS(NhatKy_ViPham!K:K, NhatKy_ViPham!E:E, "11_Anh_A", NhatKy_ViPham!F:F, B24, NhatKy_ViPham!C:C, "T23")</f>
        <v>100</v>
      </c>
      <c r="AO24" s="6">
        <f>100 + SUMIFS(NhatKy_ViPham!J:J, NhatKy_ViPham!E:E, "11_Anh_A", NhatKy_ViPham!F:F, B24, NhatKy_ViPham!C:C, "T24") - SUMIFS(NhatKy_ViPham!K:K, NhatKy_ViPham!E:E, "11_Anh_A", NhatKy_ViPham!F:F, B24, NhatKy_ViPham!C:C, "T24")</f>
        <v>100</v>
      </c>
      <c r="AP24" s="6">
        <f>100 + SUMIFS(NhatKy_ViPham!J:J, NhatKy_ViPham!E:E, "11_Anh_A", NhatKy_ViPham!F:F, B24, NhatKy_ViPham!C:C, "T25") - SUMIFS(NhatKy_ViPham!K:K, NhatKy_ViPham!E:E, "11_Anh_A", NhatKy_ViPham!F:F, B24, NhatKy_ViPham!C:C, "T25")</f>
        <v>100</v>
      </c>
      <c r="AQ24" s="6">
        <f>100 + SUMIFS(NhatKy_ViPham!J:J, NhatKy_ViPham!E:E, "11_Anh_A", NhatKy_ViPham!F:F, B24, NhatKy_ViPham!C:C, "T26") - SUMIFS(NhatKy_ViPham!K:K, NhatKy_ViPham!E:E, "11_Anh_A", NhatKy_ViPham!F:F, B24, NhatKy_ViPham!C:C, "T26")</f>
        <v>100</v>
      </c>
      <c r="AR24" s="6">
        <f>100 + SUMIFS(NhatKy_ViPham!J:J, NhatKy_ViPham!E:E, "11_Anh_A", NhatKy_ViPham!F:F, B24, NhatKy_ViPham!C:C, "T27") - SUMIFS(NhatKy_ViPham!K:K, NhatKy_ViPham!E:E, "11_Anh_A", NhatKy_ViPham!F:F, B24, NhatKy_ViPham!C:C, "T27")</f>
        <v>100</v>
      </c>
      <c r="AS24" s="6">
        <f>100 + SUMIFS(NhatKy_ViPham!J:J, NhatKy_ViPham!E:E, "11_Anh_A", NhatKy_ViPham!F:F, B24, NhatKy_ViPham!C:C, "T28") - SUMIFS(NhatKy_ViPham!K:K, NhatKy_ViPham!E:E, "11_Anh_A", NhatKy_ViPham!F:F, B24, NhatKy_ViPham!C:C, "T28")</f>
        <v>100</v>
      </c>
      <c r="AT24" s="6">
        <f>100 + SUMIFS(NhatKy_ViPham!J:J, NhatKy_ViPham!E:E, "11_Anh_A", NhatKy_ViPham!F:F, B24, NhatKy_ViPham!C:C, "T29") - SUMIFS(NhatKy_ViPham!K:K, NhatKy_ViPham!E:E, "11_Anh_A", NhatKy_ViPham!F:F, B24, NhatKy_ViPham!C:C, "T29")</f>
        <v>100</v>
      </c>
      <c r="AU24" s="6">
        <f>100 + SUMIFS(NhatKy_ViPham!J:J, NhatKy_ViPham!E:E, "11_Anh_A", NhatKy_ViPham!F:F, B24, NhatKy_ViPham!C:C, "T30") - SUMIFS(NhatKy_ViPham!K:K, NhatKy_ViPham!E:E, "11_Anh_A", NhatKy_ViPham!F:F, B24, NhatKy_ViPham!C:C, "T30")</f>
        <v>100</v>
      </c>
      <c r="AV24" s="6">
        <f>100 + SUMIFS(NhatKy_ViPham!J:J, NhatKy_ViPham!E:E, "11_Anh_A", NhatKy_ViPham!F:F, B24, NhatKy_ViPham!C:C, "T31") - SUMIFS(NhatKy_ViPham!K:K, NhatKy_ViPham!E:E, "11_Anh_A", NhatKy_ViPham!F:F, B24, NhatKy_ViPham!C:C, "T31")</f>
        <v>100</v>
      </c>
      <c r="AW24" s="6">
        <f>100 + SUMIFS(NhatKy_ViPham!J:J, NhatKy_ViPham!E:E, "11_Anh_A", NhatKy_ViPham!F:F, B24, NhatKy_ViPham!C:C, "T32") - SUMIFS(NhatKy_ViPham!K:K, NhatKy_ViPham!E:E, "11_Anh_A", NhatKy_ViPham!F:F, B24, NhatKy_ViPham!C:C, "T32")</f>
        <v>100</v>
      </c>
      <c r="AX24" s="6">
        <f>100 + SUMIFS(NhatKy_ViPham!J:J, NhatKy_ViPham!E:E, "11_Anh_A", NhatKy_ViPham!F:F, B24, NhatKy_ViPham!C:C, "T33") - SUMIFS(NhatKy_ViPham!K:K, NhatKy_ViPham!E:E, "11_Anh_A", NhatKy_ViPham!F:F, B24, NhatKy_ViPham!C:C, "T33")</f>
        <v>100</v>
      </c>
      <c r="AY24" s="6">
        <f>100 + SUMIFS(NhatKy_ViPham!J:J, NhatKy_ViPham!E:E, "11_Anh_A", NhatKy_ViPham!F:F, B24, NhatKy_ViPham!C:C, "T34") - SUMIFS(NhatKy_ViPham!K:K, NhatKy_ViPham!E:E, "11_Anh_A", NhatKy_ViPham!F:F, B24, NhatKy_ViPham!C:C, "T34")</f>
        <v>100</v>
      </c>
      <c r="AZ24" s="6">
        <f>100 + SUMIFS(NhatKy_ViPham!J:J, NhatKy_ViPham!E:E, "11_Anh_A", NhatKy_ViPham!F:F, B24, NhatKy_ViPham!C:C, "T35") - SUMIFS(NhatKy_ViPham!K:K, NhatKy_ViPham!E:E, "11_Anh_A", NhatKy_ViPham!F:F, B24, NhatKy_ViPham!C:C, "T35")</f>
        <v>100</v>
      </c>
      <c r="BA24" s="12">
        <f t="shared" si="0"/>
        <v>100</v>
      </c>
      <c r="BB24" s="11" t="s">
        <v>430</v>
      </c>
      <c r="BC24" s="16" t="str">
        <f t="shared" si="1"/>
        <v>Tốt</v>
      </c>
      <c r="BD24" s="15" t="str">
        <f t="shared" si="2"/>
        <v>🟢 BÌNH THƯỜNG</v>
      </c>
    </row>
    <row r="25" spans="1:56" x14ac:dyDescent="0.25">
      <c r="A25" s="4">
        <v>17</v>
      </c>
      <c r="B25" s="10" t="s">
        <v>2050</v>
      </c>
      <c r="C25" s="4" t="s">
        <v>2051</v>
      </c>
      <c r="D25" s="4" t="s">
        <v>429</v>
      </c>
      <c r="E25" s="11" t="s">
        <v>430</v>
      </c>
      <c r="F25" s="7">
        <f>SUMIFS(NhatKy_ViPham!K:K, NhatKy_ViPham!E:E, "11_Anh_A", NhatKy_ViPham!F:F, B25, NhatKy_ViPham!H:H, "L01")</f>
        <v>0</v>
      </c>
      <c r="G25" s="7">
        <f>SUMIFS(NhatKy_ViPham!K:K, NhatKy_ViPham!E:E, "11_Anh_A", NhatKy_ViPham!F:F, B25, NhatKy_ViPham!H:H, "L02")</f>
        <v>0</v>
      </c>
      <c r="H25" s="7">
        <f>SUMIFS(NhatKy_ViPham!K:K, NhatKy_ViPham!E:E, "11_Anh_A", NhatKy_ViPham!F:F, B25, NhatKy_ViPham!H:H, "L03")</f>
        <v>0</v>
      </c>
      <c r="I25" s="7">
        <f>SUMIFS(NhatKy_ViPham!K:K, NhatKy_ViPham!E:E, "11_Anh_A", NhatKy_ViPham!F:F, B25, NhatKy_ViPham!H:H, "L04")</f>
        <v>0</v>
      </c>
      <c r="J25" s="7">
        <f>SUMIFS(NhatKy_ViPham!K:K, NhatKy_ViPham!E:E, "11_Anh_A", NhatKy_ViPham!F:F, B25, NhatKy_ViPham!H:H, "L05")</f>
        <v>0</v>
      </c>
      <c r="K25" s="7">
        <f>SUMIFS(NhatKy_ViPham!K:K, NhatKy_ViPham!E:E, "11_Anh_A", NhatKy_ViPham!F:F, B25, NhatKy_ViPham!H:H, "L06")</f>
        <v>0</v>
      </c>
      <c r="L25" s="7">
        <f>SUMIFS(NhatKy_ViPham!K:K, NhatKy_ViPham!E:E, "11_Anh_A", NhatKy_ViPham!F:F, B25, NhatKy_ViPham!H:H, "L07")</f>
        <v>0</v>
      </c>
      <c r="M25" s="7">
        <f>SUMIFS(NhatKy_ViPham!K:K, NhatKy_ViPham!E:E, "11_Anh_A", NhatKy_ViPham!F:F, B25, NhatKy_ViPham!H:H, "L08")</f>
        <v>0</v>
      </c>
      <c r="N25" s="7">
        <f>SUMIFS(NhatKy_ViPham!K:K, NhatKy_ViPham!E:E, "11_Anh_A", NhatKy_ViPham!F:F, B25, NhatKy_ViPham!H:H, "L09")</f>
        <v>0</v>
      </c>
      <c r="O25" s="7">
        <f>SUMIFS(NhatKy_ViPham!K:K, NhatKy_ViPham!E:E, "11_Anh_A", NhatKy_ViPham!F:F, B25, NhatKy_ViPham!H:H, "L10")</f>
        <v>0</v>
      </c>
      <c r="P25" s="12">
        <f>SUMIFS(NhatKy_ViPham!J:J, NhatKy_ViPham!E:E, "11_Anh_A", NhatKy_ViPham!F:F, B25)</f>
        <v>0</v>
      </c>
      <c r="Q25" s="13">
        <f>SUMIFS(NhatKy_ViPham!K:K, NhatKy_ViPham!E:E, "11_Anh_A", NhatKy_ViPham!F:F, B25)</f>
        <v>0</v>
      </c>
      <c r="R25" s="7">
        <f>100 + SUMIFS(NhatKy_ViPham!J:J, NhatKy_ViPham!E:E, "11_Anh_A", NhatKy_ViPham!F:F, B25, NhatKy_ViPham!C:C, "T1") - SUMIFS(NhatKy_ViPham!K:K, NhatKy_ViPham!E:E, "11_Anh_A", NhatKy_ViPham!F:F, B25, NhatKy_ViPham!C:C, "T1")</f>
        <v>100</v>
      </c>
      <c r="S25" s="7">
        <f>100 + SUMIFS(NhatKy_ViPham!J:J, NhatKy_ViPham!E:E, "11_Anh_A", NhatKy_ViPham!F:F, B25, NhatKy_ViPham!C:C, "T2") - SUMIFS(NhatKy_ViPham!K:K, NhatKy_ViPham!E:E, "11_Anh_A", NhatKy_ViPham!F:F, B25, NhatKy_ViPham!C:C, "T2")</f>
        <v>100</v>
      </c>
      <c r="T25" s="7">
        <f>100 + SUMIFS(NhatKy_ViPham!J:J, NhatKy_ViPham!E:E, "11_Anh_A", NhatKy_ViPham!F:F, B25, NhatKy_ViPham!C:C, "T3") - SUMIFS(NhatKy_ViPham!K:K, NhatKy_ViPham!E:E, "11_Anh_A", NhatKy_ViPham!F:F, B25, NhatKy_ViPham!C:C, "T3")</f>
        <v>100</v>
      </c>
      <c r="U25" s="7">
        <f>100 + SUMIFS(NhatKy_ViPham!J:J, NhatKy_ViPham!E:E, "11_Anh_A", NhatKy_ViPham!F:F, B25, NhatKy_ViPham!C:C, "T4") - SUMIFS(NhatKy_ViPham!K:K, NhatKy_ViPham!E:E, "11_Anh_A", NhatKy_ViPham!F:F, B25, NhatKy_ViPham!C:C, "T4")</f>
        <v>100</v>
      </c>
      <c r="V25" s="7">
        <f>100 + SUMIFS(NhatKy_ViPham!J:J, NhatKy_ViPham!E:E, "11_Anh_A", NhatKy_ViPham!F:F, B25, NhatKy_ViPham!C:C, "T5") - SUMIFS(NhatKy_ViPham!K:K, NhatKy_ViPham!E:E, "11_Anh_A", NhatKy_ViPham!F:F, B25, NhatKy_ViPham!C:C, "T5")</f>
        <v>100</v>
      </c>
      <c r="W25" s="7">
        <f>100 + SUMIFS(NhatKy_ViPham!J:J, NhatKy_ViPham!E:E, "11_Anh_A", NhatKy_ViPham!F:F, B25, NhatKy_ViPham!C:C, "T6") - SUMIFS(NhatKy_ViPham!K:K, NhatKy_ViPham!E:E, "11_Anh_A", NhatKy_ViPham!F:F, B25, NhatKy_ViPham!C:C, "T6")</f>
        <v>100</v>
      </c>
      <c r="X25" s="7">
        <f>100 + SUMIFS(NhatKy_ViPham!J:J, NhatKy_ViPham!E:E, "11_Anh_A", NhatKy_ViPham!F:F, B25, NhatKy_ViPham!C:C, "T7") - SUMIFS(NhatKy_ViPham!K:K, NhatKy_ViPham!E:E, "11_Anh_A", NhatKy_ViPham!F:F, B25, NhatKy_ViPham!C:C, "T7")</f>
        <v>100</v>
      </c>
      <c r="Y25" s="7">
        <f>100 + SUMIFS(NhatKy_ViPham!J:J, NhatKy_ViPham!E:E, "11_Anh_A", NhatKy_ViPham!F:F, B25, NhatKy_ViPham!C:C, "T8") - SUMIFS(NhatKy_ViPham!K:K, NhatKy_ViPham!E:E, "11_Anh_A", NhatKy_ViPham!F:F, B25, NhatKy_ViPham!C:C, "T8")</f>
        <v>100</v>
      </c>
      <c r="Z25" s="7">
        <f>100 + SUMIFS(NhatKy_ViPham!J:J, NhatKy_ViPham!E:E, "11_Anh_A", NhatKy_ViPham!F:F, B25, NhatKy_ViPham!C:C, "T9") - SUMIFS(NhatKy_ViPham!K:K, NhatKy_ViPham!E:E, "11_Anh_A", NhatKy_ViPham!F:F, B25, NhatKy_ViPham!C:C, "T9")</f>
        <v>100</v>
      </c>
      <c r="AA25" s="7">
        <f>100 + SUMIFS(NhatKy_ViPham!J:J, NhatKy_ViPham!E:E, "11_Anh_A", NhatKy_ViPham!F:F, B25, NhatKy_ViPham!C:C, "T10") - SUMIFS(NhatKy_ViPham!K:K, NhatKy_ViPham!E:E, "11_Anh_A", NhatKy_ViPham!F:F, B25, NhatKy_ViPham!C:C, "T10")</f>
        <v>100</v>
      </c>
      <c r="AB25" s="7">
        <f>100 + SUMIFS(NhatKy_ViPham!J:J, NhatKy_ViPham!E:E, "11_Anh_A", NhatKy_ViPham!F:F, B25, NhatKy_ViPham!C:C, "T11") - SUMIFS(NhatKy_ViPham!K:K, NhatKy_ViPham!E:E, "11_Anh_A", NhatKy_ViPham!F:F, B25, NhatKy_ViPham!C:C, "T11")</f>
        <v>100</v>
      </c>
      <c r="AC25" s="7">
        <f>100 + SUMIFS(NhatKy_ViPham!J:J, NhatKy_ViPham!E:E, "11_Anh_A", NhatKy_ViPham!F:F, B25, NhatKy_ViPham!C:C, "T12") - SUMIFS(NhatKy_ViPham!K:K, NhatKy_ViPham!E:E, "11_Anh_A", NhatKy_ViPham!F:F, B25, NhatKy_ViPham!C:C, "T12")</f>
        <v>100</v>
      </c>
      <c r="AD25" s="7">
        <f>100 + SUMIFS(NhatKy_ViPham!J:J, NhatKy_ViPham!E:E, "11_Anh_A", NhatKy_ViPham!F:F, B25, NhatKy_ViPham!C:C, "T13") - SUMIFS(NhatKy_ViPham!K:K, NhatKy_ViPham!E:E, "11_Anh_A", NhatKy_ViPham!F:F, B25, NhatKy_ViPham!C:C, "T13")</f>
        <v>100</v>
      </c>
      <c r="AE25" s="7">
        <f>100 + SUMIFS(NhatKy_ViPham!J:J, NhatKy_ViPham!E:E, "11_Anh_A", NhatKy_ViPham!F:F, B25, NhatKy_ViPham!C:C, "T14") - SUMIFS(NhatKy_ViPham!K:K, NhatKy_ViPham!E:E, "11_Anh_A", NhatKy_ViPham!F:F, B25, NhatKy_ViPham!C:C, "T14")</f>
        <v>100</v>
      </c>
      <c r="AF25" s="7">
        <f>100 + SUMIFS(NhatKy_ViPham!J:J, NhatKy_ViPham!E:E, "11_Anh_A", NhatKy_ViPham!F:F, B25, NhatKy_ViPham!C:C, "T15") - SUMIFS(NhatKy_ViPham!K:K, NhatKy_ViPham!E:E, "11_Anh_A", NhatKy_ViPham!F:F, B25, NhatKy_ViPham!C:C, "T15")</f>
        <v>100</v>
      </c>
      <c r="AG25" s="7">
        <f>100 + SUMIFS(NhatKy_ViPham!J:J, NhatKy_ViPham!E:E, "11_Anh_A", NhatKy_ViPham!F:F, B25, NhatKy_ViPham!C:C, "T16") - SUMIFS(NhatKy_ViPham!K:K, NhatKy_ViPham!E:E, "11_Anh_A", NhatKy_ViPham!F:F, B25, NhatKy_ViPham!C:C, "T16")</f>
        <v>100</v>
      </c>
      <c r="AH25" s="7">
        <f>100 + SUMIFS(NhatKy_ViPham!J:J, NhatKy_ViPham!E:E, "11_Anh_A", NhatKy_ViPham!F:F, B25, NhatKy_ViPham!C:C, "T17") - SUMIFS(NhatKy_ViPham!K:K, NhatKy_ViPham!E:E, "11_Anh_A", NhatKy_ViPham!F:F, B25, NhatKy_ViPham!C:C, "T17")</f>
        <v>100</v>
      </c>
      <c r="AI25" s="7">
        <f>100 + SUMIFS(NhatKy_ViPham!J:J, NhatKy_ViPham!E:E, "11_Anh_A", NhatKy_ViPham!F:F, B25, NhatKy_ViPham!C:C, "T18") - SUMIFS(NhatKy_ViPham!K:K, NhatKy_ViPham!E:E, "11_Anh_A", NhatKy_ViPham!F:F, B25, NhatKy_ViPham!C:C, "T18")</f>
        <v>100</v>
      </c>
      <c r="AJ25" s="7">
        <f>100 + SUMIFS(NhatKy_ViPham!J:J, NhatKy_ViPham!E:E, "11_Anh_A", NhatKy_ViPham!F:F, B25, NhatKy_ViPham!C:C, "T19") - SUMIFS(NhatKy_ViPham!K:K, NhatKy_ViPham!E:E, "11_Anh_A", NhatKy_ViPham!F:F, B25, NhatKy_ViPham!C:C, "T19")</f>
        <v>100</v>
      </c>
      <c r="AK25" s="7">
        <f>100 + SUMIFS(NhatKy_ViPham!J:J, NhatKy_ViPham!E:E, "11_Anh_A", NhatKy_ViPham!F:F, B25, NhatKy_ViPham!C:C, "T20") - SUMIFS(NhatKy_ViPham!K:K, NhatKy_ViPham!E:E, "11_Anh_A", NhatKy_ViPham!F:F, B25, NhatKy_ViPham!C:C, "T20")</f>
        <v>100</v>
      </c>
      <c r="AL25" s="7">
        <f>100 + SUMIFS(NhatKy_ViPham!J:J, NhatKy_ViPham!E:E, "11_Anh_A", NhatKy_ViPham!F:F, B25, NhatKy_ViPham!C:C, "T21") - SUMIFS(NhatKy_ViPham!K:K, NhatKy_ViPham!E:E, "11_Anh_A", NhatKy_ViPham!F:F, B25, NhatKy_ViPham!C:C, "T21")</f>
        <v>100</v>
      </c>
      <c r="AM25" s="7">
        <f>100 + SUMIFS(NhatKy_ViPham!J:J, NhatKy_ViPham!E:E, "11_Anh_A", NhatKy_ViPham!F:F, B25, NhatKy_ViPham!C:C, "T22") - SUMIFS(NhatKy_ViPham!K:K, NhatKy_ViPham!E:E, "11_Anh_A", NhatKy_ViPham!F:F, B25, NhatKy_ViPham!C:C, "T22")</f>
        <v>100</v>
      </c>
      <c r="AN25" s="7">
        <f>100 + SUMIFS(NhatKy_ViPham!J:J, NhatKy_ViPham!E:E, "11_Anh_A", NhatKy_ViPham!F:F, B25, NhatKy_ViPham!C:C, "T23") - SUMIFS(NhatKy_ViPham!K:K, NhatKy_ViPham!E:E, "11_Anh_A", NhatKy_ViPham!F:F, B25, NhatKy_ViPham!C:C, "T23")</f>
        <v>100</v>
      </c>
      <c r="AO25" s="7">
        <f>100 + SUMIFS(NhatKy_ViPham!J:J, NhatKy_ViPham!E:E, "11_Anh_A", NhatKy_ViPham!F:F, B25, NhatKy_ViPham!C:C, "T24") - SUMIFS(NhatKy_ViPham!K:K, NhatKy_ViPham!E:E, "11_Anh_A", NhatKy_ViPham!F:F, B25, NhatKy_ViPham!C:C, "T24")</f>
        <v>100</v>
      </c>
      <c r="AP25" s="7">
        <f>100 + SUMIFS(NhatKy_ViPham!J:J, NhatKy_ViPham!E:E, "11_Anh_A", NhatKy_ViPham!F:F, B25, NhatKy_ViPham!C:C, "T25") - SUMIFS(NhatKy_ViPham!K:K, NhatKy_ViPham!E:E, "11_Anh_A", NhatKy_ViPham!F:F, B25, NhatKy_ViPham!C:C, "T25")</f>
        <v>100</v>
      </c>
      <c r="AQ25" s="7">
        <f>100 + SUMIFS(NhatKy_ViPham!J:J, NhatKy_ViPham!E:E, "11_Anh_A", NhatKy_ViPham!F:F, B25, NhatKy_ViPham!C:C, "T26") - SUMIFS(NhatKy_ViPham!K:K, NhatKy_ViPham!E:E, "11_Anh_A", NhatKy_ViPham!F:F, B25, NhatKy_ViPham!C:C, "T26")</f>
        <v>100</v>
      </c>
      <c r="AR25" s="7">
        <f>100 + SUMIFS(NhatKy_ViPham!J:J, NhatKy_ViPham!E:E, "11_Anh_A", NhatKy_ViPham!F:F, B25, NhatKy_ViPham!C:C, "T27") - SUMIFS(NhatKy_ViPham!K:K, NhatKy_ViPham!E:E, "11_Anh_A", NhatKy_ViPham!F:F, B25, NhatKy_ViPham!C:C, "T27")</f>
        <v>100</v>
      </c>
      <c r="AS25" s="7">
        <f>100 + SUMIFS(NhatKy_ViPham!J:J, NhatKy_ViPham!E:E, "11_Anh_A", NhatKy_ViPham!F:F, B25, NhatKy_ViPham!C:C, "T28") - SUMIFS(NhatKy_ViPham!K:K, NhatKy_ViPham!E:E, "11_Anh_A", NhatKy_ViPham!F:F, B25, NhatKy_ViPham!C:C, "T28")</f>
        <v>100</v>
      </c>
      <c r="AT25" s="7">
        <f>100 + SUMIFS(NhatKy_ViPham!J:J, NhatKy_ViPham!E:E, "11_Anh_A", NhatKy_ViPham!F:F, B25, NhatKy_ViPham!C:C, "T29") - SUMIFS(NhatKy_ViPham!K:K, NhatKy_ViPham!E:E, "11_Anh_A", NhatKy_ViPham!F:F, B25, NhatKy_ViPham!C:C, "T29")</f>
        <v>100</v>
      </c>
      <c r="AU25" s="7">
        <f>100 + SUMIFS(NhatKy_ViPham!J:J, NhatKy_ViPham!E:E, "11_Anh_A", NhatKy_ViPham!F:F, B25, NhatKy_ViPham!C:C, "T30") - SUMIFS(NhatKy_ViPham!K:K, NhatKy_ViPham!E:E, "11_Anh_A", NhatKy_ViPham!F:F, B25, NhatKy_ViPham!C:C, "T30")</f>
        <v>100</v>
      </c>
      <c r="AV25" s="7">
        <f>100 + SUMIFS(NhatKy_ViPham!J:J, NhatKy_ViPham!E:E, "11_Anh_A", NhatKy_ViPham!F:F, B25, NhatKy_ViPham!C:C, "T31") - SUMIFS(NhatKy_ViPham!K:K, NhatKy_ViPham!E:E, "11_Anh_A", NhatKy_ViPham!F:F, B25, NhatKy_ViPham!C:C, "T31")</f>
        <v>100</v>
      </c>
      <c r="AW25" s="7">
        <f>100 + SUMIFS(NhatKy_ViPham!J:J, NhatKy_ViPham!E:E, "11_Anh_A", NhatKy_ViPham!F:F, B25, NhatKy_ViPham!C:C, "T32") - SUMIFS(NhatKy_ViPham!K:K, NhatKy_ViPham!E:E, "11_Anh_A", NhatKy_ViPham!F:F, B25, NhatKy_ViPham!C:C, "T32")</f>
        <v>100</v>
      </c>
      <c r="AX25" s="7">
        <f>100 + SUMIFS(NhatKy_ViPham!J:J, NhatKy_ViPham!E:E, "11_Anh_A", NhatKy_ViPham!F:F, B25, NhatKy_ViPham!C:C, "T33") - SUMIFS(NhatKy_ViPham!K:K, NhatKy_ViPham!E:E, "11_Anh_A", NhatKy_ViPham!F:F, B25, NhatKy_ViPham!C:C, "T33")</f>
        <v>100</v>
      </c>
      <c r="AY25" s="7">
        <f>100 + SUMIFS(NhatKy_ViPham!J:J, NhatKy_ViPham!E:E, "11_Anh_A", NhatKy_ViPham!F:F, B25, NhatKy_ViPham!C:C, "T34") - SUMIFS(NhatKy_ViPham!K:K, NhatKy_ViPham!E:E, "11_Anh_A", NhatKy_ViPham!F:F, B25, NhatKy_ViPham!C:C, "T34")</f>
        <v>100</v>
      </c>
      <c r="AZ25" s="7">
        <f>100 + SUMIFS(NhatKy_ViPham!J:J, NhatKy_ViPham!E:E, "11_Anh_A", NhatKy_ViPham!F:F, B25, NhatKy_ViPham!C:C, "T35") - SUMIFS(NhatKy_ViPham!K:K, NhatKy_ViPham!E:E, "11_Anh_A", NhatKy_ViPham!F:F, B25, NhatKy_ViPham!C:C, "T35")</f>
        <v>100</v>
      </c>
      <c r="BA25" s="12">
        <f t="shared" si="0"/>
        <v>100</v>
      </c>
      <c r="BB25" s="11" t="s">
        <v>430</v>
      </c>
      <c r="BC25" s="14" t="str">
        <f t="shared" si="1"/>
        <v>Tốt</v>
      </c>
      <c r="BD25" s="10" t="str">
        <f t="shared" si="2"/>
        <v>🟢 BÌNH THƯỜNG</v>
      </c>
    </row>
    <row r="26" spans="1:56" x14ac:dyDescent="0.25">
      <c r="A26" s="5">
        <v>18</v>
      </c>
      <c r="B26" s="15" t="s">
        <v>2052</v>
      </c>
      <c r="C26" s="5" t="s">
        <v>2053</v>
      </c>
      <c r="D26" s="5" t="s">
        <v>429</v>
      </c>
      <c r="E26" s="11" t="s">
        <v>430</v>
      </c>
      <c r="F26" s="6">
        <f>SUMIFS(NhatKy_ViPham!K:K, NhatKy_ViPham!E:E, "11_Anh_A", NhatKy_ViPham!F:F, B26, NhatKy_ViPham!H:H, "L01")</f>
        <v>0</v>
      </c>
      <c r="G26" s="6">
        <f>SUMIFS(NhatKy_ViPham!K:K, NhatKy_ViPham!E:E, "11_Anh_A", NhatKy_ViPham!F:F, B26, NhatKy_ViPham!H:H, "L02")</f>
        <v>0</v>
      </c>
      <c r="H26" s="6">
        <f>SUMIFS(NhatKy_ViPham!K:K, NhatKy_ViPham!E:E, "11_Anh_A", NhatKy_ViPham!F:F, B26, NhatKy_ViPham!H:H, "L03")</f>
        <v>0</v>
      </c>
      <c r="I26" s="6">
        <f>SUMIFS(NhatKy_ViPham!K:K, NhatKy_ViPham!E:E, "11_Anh_A", NhatKy_ViPham!F:F, B26, NhatKy_ViPham!H:H, "L04")</f>
        <v>0</v>
      </c>
      <c r="J26" s="6">
        <f>SUMIFS(NhatKy_ViPham!K:K, NhatKy_ViPham!E:E, "11_Anh_A", NhatKy_ViPham!F:F, B26, NhatKy_ViPham!H:H, "L05")</f>
        <v>0</v>
      </c>
      <c r="K26" s="6">
        <f>SUMIFS(NhatKy_ViPham!K:K, NhatKy_ViPham!E:E, "11_Anh_A", NhatKy_ViPham!F:F, B26, NhatKy_ViPham!H:H, "L06")</f>
        <v>0</v>
      </c>
      <c r="L26" s="6">
        <f>SUMIFS(NhatKy_ViPham!K:K, NhatKy_ViPham!E:E, "11_Anh_A", NhatKy_ViPham!F:F, B26, NhatKy_ViPham!H:H, "L07")</f>
        <v>0</v>
      </c>
      <c r="M26" s="6">
        <f>SUMIFS(NhatKy_ViPham!K:K, NhatKy_ViPham!E:E, "11_Anh_A", NhatKy_ViPham!F:F, B26, NhatKy_ViPham!H:H, "L08")</f>
        <v>0</v>
      </c>
      <c r="N26" s="6">
        <f>SUMIFS(NhatKy_ViPham!K:K, NhatKy_ViPham!E:E, "11_Anh_A", NhatKy_ViPham!F:F, B26, NhatKy_ViPham!H:H, "L09")</f>
        <v>0</v>
      </c>
      <c r="O26" s="6">
        <f>SUMIFS(NhatKy_ViPham!K:K, NhatKy_ViPham!E:E, "11_Anh_A", NhatKy_ViPham!F:F, B26, NhatKy_ViPham!H:H, "L10")</f>
        <v>0</v>
      </c>
      <c r="P26" s="12">
        <f>SUMIFS(NhatKy_ViPham!J:J, NhatKy_ViPham!E:E, "11_Anh_A", NhatKy_ViPham!F:F, B26)</f>
        <v>0</v>
      </c>
      <c r="Q26" s="13">
        <f>SUMIFS(NhatKy_ViPham!K:K, NhatKy_ViPham!E:E, "11_Anh_A", NhatKy_ViPham!F:F, B26)</f>
        <v>0</v>
      </c>
      <c r="R26" s="6">
        <f>100 + SUMIFS(NhatKy_ViPham!J:J, NhatKy_ViPham!E:E, "11_Anh_A", NhatKy_ViPham!F:F, B26, NhatKy_ViPham!C:C, "T1") - SUMIFS(NhatKy_ViPham!K:K, NhatKy_ViPham!E:E, "11_Anh_A", NhatKy_ViPham!F:F, B26, NhatKy_ViPham!C:C, "T1")</f>
        <v>100</v>
      </c>
      <c r="S26" s="6">
        <f>100 + SUMIFS(NhatKy_ViPham!J:J, NhatKy_ViPham!E:E, "11_Anh_A", NhatKy_ViPham!F:F, B26, NhatKy_ViPham!C:C, "T2") - SUMIFS(NhatKy_ViPham!K:K, NhatKy_ViPham!E:E, "11_Anh_A", NhatKy_ViPham!F:F, B26, NhatKy_ViPham!C:C, "T2")</f>
        <v>100</v>
      </c>
      <c r="T26" s="6">
        <f>100 + SUMIFS(NhatKy_ViPham!J:J, NhatKy_ViPham!E:E, "11_Anh_A", NhatKy_ViPham!F:F, B26, NhatKy_ViPham!C:C, "T3") - SUMIFS(NhatKy_ViPham!K:K, NhatKy_ViPham!E:E, "11_Anh_A", NhatKy_ViPham!F:F, B26, NhatKy_ViPham!C:C, "T3")</f>
        <v>100</v>
      </c>
      <c r="U26" s="6">
        <f>100 + SUMIFS(NhatKy_ViPham!J:J, NhatKy_ViPham!E:E, "11_Anh_A", NhatKy_ViPham!F:F, B26, NhatKy_ViPham!C:C, "T4") - SUMIFS(NhatKy_ViPham!K:K, NhatKy_ViPham!E:E, "11_Anh_A", NhatKy_ViPham!F:F, B26, NhatKy_ViPham!C:C, "T4")</f>
        <v>100</v>
      </c>
      <c r="V26" s="6">
        <f>100 + SUMIFS(NhatKy_ViPham!J:J, NhatKy_ViPham!E:E, "11_Anh_A", NhatKy_ViPham!F:F, B26, NhatKy_ViPham!C:C, "T5") - SUMIFS(NhatKy_ViPham!K:K, NhatKy_ViPham!E:E, "11_Anh_A", NhatKy_ViPham!F:F, B26, NhatKy_ViPham!C:C, "T5")</f>
        <v>100</v>
      </c>
      <c r="W26" s="6">
        <f>100 + SUMIFS(NhatKy_ViPham!J:J, NhatKy_ViPham!E:E, "11_Anh_A", NhatKy_ViPham!F:F, B26, NhatKy_ViPham!C:C, "T6") - SUMIFS(NhatKy_ViPham!K:K, NhatKy_ViPham!E:E, "11_Anh_A", NhatKy_ViPham!F:F, B26, NhatKy_ViPham!C:C, "T6")</f>
        <v>100</v>
      </c>
      <c r="X26" s="6">
        <f>100 + SUMIFS(NhatKy_ViPham!J:J, NhatKy_ViPham!E:E, "11_Anh_A", NhatKy_ViPham!F:F, B26, NhatKy_ViPham!C:C, "T7") - SUMIFS(NhatKy_ViPham!K:K, NhatKy_ViPham!E:E, "11_Anh_A", NhatKy_ViPham!F:F, B26, NhatKy_ViPham!C:C, "T7")</f>
        <v>100</v>
      </c>
      <c r="Y26" s="6">
        <f>100 + SUMIFS(NhatKy_ViPham!J:J, NhatKy_ViPham!E:E, "11_Anh_A", NhatKy_ViPham!F:F, B26, NhatKy_ViPham!C:C, "T8") - SUMIFS(NhatKy_ViPham!K:K, NhatKy_ViPham!E:E, "11_Anh_A", NhatKy_ViPham!F:F, B26, NhatKy_ViPham!C:C, "T8")</f>
        <v>100</v>
      </c>
      <c r="Z26" s="6">
        <f>100 + SUMIFS(NhatKy_ViPham!J:J, NhatKy_ViPham!E:E, "11_Anh_A", NhatKy_ViPham!F:F, B26, NhatKy_ViPham!C:C, "T9") - SUMIFS(NhatKy_ViPham!K:K, NhatKy_ViPham!E:E, "11_Anh_A", NhatKy_ViPham!F:F, B26, NhatKy_ViPham!C:C, "T9")</f>
        <v>100</v>
      </c>
      <c r="AA26" s="6">
        <f>100 + SUMIFS(NhatKy_ViPham!J:J, NhatKy_ViPham!E:E, "11_Anh_A", NhatKy_ViPham!F:F, B26, NhatKy_ViPham!C:C, "T10") - SUMIFS(NhatKy_ViPham!K:K, NhatKy_ViPham!E:E, "11_Anh_A", NhatKy_ViPham!F:F, B26, NhatKy_ViPham!C:C, "T10")</f>
        <v>100</v>
      </c>
      <c r="AB26" s="6">
        <f>100 + SUMIFS(NhatKy_ViPham!J:J, NhatKy_ViPham!E:E, "11_Anh_A", NhatKy_ViPham!F:F, B26, NhatKy_ViPham!C:C, "T11") - SUMIFS(NhatKy_ViPham!K:K, NhatKy_ViPham!E:E, "11_Anh_A", NhatKy_ViPham!F:F, B26, NhatKy_ViPham!C:C, "T11")</f>
        <v>100</v>
      </c>
      <c r="AC26" s="6">
        <f>100 + SUMIFS(NhatKy_ViPham!J:J, NhatKy_ViPham!E:E, "11_Anh_A", NhatKy_ViPham!F:F, B26, NhatKy_ViPham!C:C, "T12") - SUMIFS(NhatKy_ViPham!K:K, NhatKy_ViPham!E:E, "11_Anh_A", NhatKy_ViPham!F:F, B26, NhatKy_ViPham!C:C, "T12")</f>
        <v>100</v>
      </c>
      <c r="AD26" s="6">
        <f>100 + SUMIFS(NhatKy_ViPham!J:J, NhatKy_ViPham!E:E, "11_Anh_A", NhatKy_ViPham!F:F, B26, NhatKy_ViPham!C:C, "T13") - SUMIFS(NhatKy_ViPham!K:K, NhatKy_ViPham!E:E, "11_Anh_A", NhatKy_ViPham!F:F, B26, NhatKy_ViPham!C:C, "T13")</f>
        <v>100</v>
      </c>
      <c r="AE26" s="6">
        <f>100 + SUMIFS(NhatKy_ViPham!J:J, NhatKy_ViPham!E:E, "11_Anh_A", NhatKy_ViPham!F:F, B26, NhatKy_ViPham!C:C, "T14") - SUMIFS(NhatKy_ViPham!K:K, NhatKy_ViPham!E:E, "11_Anh_A", NhatKy_ViPham!F:F, B26, NhatKy_ViPham!C:C, "T14")</f>
        <v>100</v>
      </c>
      <c r="AF26" s="6">
        <f>100 + SUMIFS(NhatKy_ViPham!J:J, NhatKy_ViPham!E:E, "11_Anh_A", NhatKy_ViPham!F:F, B26, NhatKy_ViPham!C:C, "T15") - SUMIFS(NhatKy_ViPham!K:K, NhatKy_ViPham!E:E, "11_Anh_A", NhatKy_ViPham!F:F, B26, NhatKy_ViPham!C:C, "T15")</f>
        <v>100</v>
      </c>
      <c r="AG26" s="6">
        <f>100 + SUMIFS(NhatKy_ViPham!J:J, NhatKy_ViPham!E:E, "11_Anh_A", NhatKy_ViPham!F:F, B26, NhatKy_ViPham!C:C, "T16") - SUMIFS(NhatKy_ViPham!K:K, NhatKy_ViPham!E:E, "11_Anh_A", NhatKy_ViPham!F:F, B26, NhatKy_ViPham!C:C, "T16")</f>
        <v>100</v>
      </c>
      <c r="AH26" s="6">
        <f>100 + SUMIFS(NhatKy_ViPham!J:J, NhatKy_ViPham!E:E, "11_Anh_A", NhatKy_ViPham!F:F, B26, NhatKy_ViPham!C:C, "T17") - SUMIFS(NhatKy_ViPham!K:K, NhatKy_ViPham!E:E, "11_Anh_A", NhatKy_ViPham!F:F, B26, NhatKy_ViPham!C:C, "T17")</f>
        <v>100</v>
      </c>
      <c r="AI26" s="6">
        <f>100 + SUMIFS(NhatKy_ViPham!J:J, NhatKy_ViPham!E:E, "11_Anh_A", NhatKy_ViPham!F:F, B26, NhatKy_ViPham!C:C, "T18") - SUMIFS(NhatKy_ViPham!K:K, NhatKy_ViPham!E:E, "11_Anh_A", NhatKy_ViPham!F:F, B26, NhatKy_ViPham!C:C, "T18")</f>
        <v>100</v>
      </c>
      <c r="AJ26" s="6">
        <f>100 + SUMIFS(NhatKy_ViPham!J:J, NhatKy_ViPham!E:E, "11_Anh_A", NhatKy_ViPham!F:F, B26, NhatKy_ViPham!C:C, "T19") - SUMIFS(NhatKy_ViPham!K:K, NhatKy_ViPham!E:E, "11_Anh_A", NhatKy_ViPham!F:F, B26, NhatKy_ViPham!C:C, "T19")</f>
        <v>100</v>
      </c>
      <c r="AK26" s="6">
        <f>100 + SUMIFS(NhatKy_ViPham!J:J, NhatKy_ViPham!E:E, "11_Anh_A", NhatKy_ViPham!F:F, B26, NhatKy_ViPham!C:C, "T20") - SUMIFS(NhatKy_ViPham!K:K, NhatKy_ViPham!E:E, "11_Anh_A", NhatKy_ViPham!F:F, B26, NhatKy_ViPham!C:C, "T20")</f>
        <v>100</v>
      </c>
      <c r="AL26" s="6">
        <f>100 + SUMIFS(NhatKy_ViPham!J:J, NhatKy_ViPham!E:E, "11_Anh_A", NhatKy_ViPham!F:F, B26, NhatKy_ViPham!C:C, "T21") - SUMIFS(NhatKy_ViPham!K:K, NhatKy_ViPham!E:E, "11_Anh_A", NhatKy_ViPham!F:F, B26, NhatKy_ViPham!C:C, "T21")</f>
        <v>100</v>
      </c>
      <c r="AM26" s="6">
        <f>100 + SUMIFS(NhatKy_ViPham!J:J, NhatKy_ViPham!E:E, "11_Anh_A", NhatKy_ViPham!F:F, B26, NhatKy_ViPham!C:C, "T22") - SUMIFS(NhatKy_ViPham!K:K, NhatKy_ViPham!E:E, "11_Anh_A", NhatKy_ViPham!F:F, B26, NhatKy_ViPham!C:C, "T22")</f>
        <v>100</v>
      </c>
      <c r="AN26" s="6">
        <f>100 + SUMIFS(NhatKy_ViPham!J:J, NhatKy_ViPham!E:E, "11_Anh_A", NhatKy_ViPham!F:F, B26, NhatKy_ViPham!C:C, "T23") - SUMIFS(NhatKy_ViPham!K:K, NhatKy_ViPham!E:E, "11_Anh_A", NhatKy_ViPham!F:F, B26, NhatKy_ViPham!C:C, "T23")</f>
        <v>100</v>
      </c>
      <c r="AO26" s="6">
        <f>100 + SUMIFS(NhatKy_ViPham!J:J, NhatKy_ViPham!E:E, "11_Anh_A", NhatKy_ViPham!F:F, B26, NhatKy_ViPham!C:C, "T24") - SUMIFS(NhatKy_ViPham!K:K, NhatKy_ViPham!E:E, "11_Anh_A", NhatKy_ViPham!F:F, B26, NhatKy_ViPham!C:C, "T24")</f>
        <v>100</v>
      </c>
      <c r="AP26" s="6">
        <f>100 + SUMIFS(NhatKy_ViPham!J:J, NhatKy_ViPham!E:E, "11_Anh_A", NhatKy_ViPham!F:F, B26, NhatKy_ViPham!C:C, "T25") - SUMIFS(NhatKy_ViPham!K:K, NhatKy_ViPham!E:E, "11_Anh_A", NhatKy_ViPham!F:F, B26, NhatKy_ViPham!C:C, "T25")</f>
        <v>100</v>
      </c>
      <c r="AQ26" s="6">
        <f>100 + SUMIFS(NhatKy_ViPham!J:J, NhatKy_ViPham!E:E, "11_Anh_A", NhatKy_ViPham!F:F, B26, NhatKy_ViPham!C:C, "T26") - SUMIFS(NhatKy_ViPham!K:K, NhatKy_ViPham!E:E, "11_Anh_A", NhatKy_ViPham!F:F, B26, NhatKy_ViPham!C:C, "T26")</f>
        <v>100</v>
      </c>
      <c r="AR26" s="6">
        <f>100 + SUMIFS(NhatKy_ViPham!J:J, NhatKy_ViPham!E:E, "11_Anh_A", NhatKy_ViPham!F:F, B26, NhatKy_ViPham!C:C, "T27") - SUMIFS(NhatKy_ViPham!K:K, NhatKy_ViPham!E:E, "11_Anh_A", NhatKy_ViPham!F:F, B26, NhatKy_ViPham!C:C, "T27")</f>
        <v>100</v>
      </c>
      <c r="AS26" s="6">
        <f>100 + SUMIFS(NhatKy_ViPham!J:J, NhatKy_ViPham!E:E, "11_Anh_A", NhatKy_ViPham!F:F, B26, NhatKy_ViPham!C:C, "T28") - SUMIFS(NhatKy_ViPham!K:K, NhatKy_ViPham!E:E, "11_Anh_A", NhatKy_ViPham!F:F, B26, NhatKy_ViPham!C:C, "T28")</f>
        <v>100</v>
      </c>
      <c r="AT26" s="6">
        <f>100 + SUMIFS(NhatKy_ViPham!J:J, NhatKy_ViPham!E:E, "11_Anh_A", NhatKy_ViPham!F:F, B26, NhatKy_ViPham!C:C, "T29") - SUMIFS(NhatKy_ViPham!K:K, NhatKy_ViPham!E:E, "11_Anh_A", NhatKy_ViPham!F:F, B26, NhatKy_ViPham!C:C, "T29")</f>
        <v>100</v>
      </c>
      <c r="AU26" s="6">
        <f>100 + SUMIFS(NhatKy_ViPham!J:J, NhatKy_ViPham!E:E, "11_Anh_A", NhatKy_ViPham!F:F, B26, NhatKy_ViPham!C:C, "T30") - SUMIFS(NhatKy_ViPham!K:K, NhatKy_ViPham!E:E, "11_Anh_A", NhatKy_ViPham!F:F, B26, NhatKy_ViPham!C:C, "T30")</f>
        <v>100</v>
      </c>
      <c r="AV26" s="6">
        <f>100 + SUMIFS(NhatKy_ViPham!J:J, NhatKy_ViPham!E:E, "11_Anh_A", NhatKy_ViPham!F:F, B26, NhatKy_ViPham!C:C, "T31") - SUMIFS(NhatKy_ViPham!K:K, NhatKy_ViPham!E:E, "11_Anh_A", NhatKy_ViPham!F:F, B26, NhatKy_ViPham!C:C, "T31")</f>
        <v>100</v>
      </c>
      <c r="AW26" s="6">
        <f>100 + SUMIFS(NhatKy_ViPham!J:J, NhatKy_ViPham!E:E, "11_Anh_A", NhatKy_ViPham!F:F, B26, NhatKy_ViPham!C:C, "T32") - SUMIFS(NhatKy_ViPham!K:K, NhatKy_ViPham!E:E, "11_Anh_A", NhatKy_ViPham!F:F, B26, NhatKy_ViPham!C:C, "T32")</f>
        <v>100</v>
      </c>
      <c r="AX26" s="6">
        <f>100 + SUMIFS(NhatKy_ViPham!J:J, NhatKy_ViPham!E:E, "11_Anh_A", NhatKy_ViPham!F:F, B26, NhatKy_ViPham!C:C, "T33") - SUMIFS(NhatKy_ViPham!K:K, NhatKy_ViPham!E:E, "11_Anh_A", NhatKy_ViPham!F:F, B26, NhatKy_ViPham!C:C, "T33")</f>
        <v>100</v>
      </c>
      <c r="AY26" s="6">
        <f>100 + SUMIFS(NhatKy_ViPham!J:J, NhatKy_ViPham!E:E, "11_Anh_A", NhatKy_ViPham!F:F, B26, NhatKy_ViPham!C:C, "T34") - SUMIFS(NhatKy_ViPham!K:K, NhatKy_ViPham!E:E, "11_Anh_A", NhatKy_ViPham!F:F, B26, NhatKy_ViPham!C:C, "T34")</f>
        <v>100</v>
      </c>
      <c r="AZ26" s="6">
        <f>100 + SUMIFS(NhatKy_ViPham!J:J, NhatKy_ViPham!E:E, "11_Anh_A", NhatKy_ViPham!F:F, B26, NhatKy_ViPham!C:C, "T35") - SUMIFS(NhatKy_ViPham!K:K, NhatKy_ViPham!E:E, "11_Anh_A", NhatKy_ViPham!F:F, B26, NhatKy_ViPham!C:C, "T35")</f>
        <v>100</v>
      </c>
      <c r="BA26" s="12">
        <f t="shared" si="0"/>
        <v>100</v>
      </c>
      <c r="BB26" s="11" t="s">
        <v>430</v>
      </c>
      <c r="BC26" s="16" t="str">
        <f t="shared" si="1"/>
        <v>Tốt</v>
      </c>
      <c r="BD26" s="15" t="str">
        <f t="shared" si="2"/>
        <v>🟢 BÌNH THƯỜNG</v>
      </c>
    </row>
    <row r="27" spans="1:56" x14ac:dyDescent="0.25">
      <c r="A27" s="4">
        <v>19</v>
      </c>
      <c r="B27" s="10" t="s">
        <v>2054</v>
      </c>
      <c r="C27" s="4" t="s">
        <v>1417</v>
      </c>
      <c r="D27" s="4" t="s">
        <v>429</v>
      </c>
      <c r="E27" s="11" t="s">
        <v>430</v>
      </c>
      <c r="F27" s="7">
        <f>SUMIFS(NhatKy_ViPham!K:K, NhatKy_ViPham!E:E, "11_Anh_A", NhatKy_ViPham!F:F, B27, NhatKy_ViPham!H:H, "L01")</f>
        <v>0</v>
      </c>
      <c r="G27" s="7">
        <f>SUMIFS(NhatKy_ViPham!K:K, NhatKy_ViPham!E:E, "11_Anh_A", NhatKy_ViPham!F:F, B27, NhatKy_ViPham!H:H, "L02")</f>
        <v>0</v>
      </c>
      <c r="H27" s="7">
        <f>SUMIFS(NhatKy_ViPham!K:K, NhatKy_ViPham!E:E, "11_Anh_A", NhatKy_ViPham!F:F, B27, NhatKy_ViPham!H:H, "L03")</f>
        <v>0</v>
      </c>
      <c r="I27" s="7">
        <f>SUMIFS(NhatKy_ViPham!K:K, NhatKy_ViPham!E:E, "11_Anh_A", NhatKy_ViPham!F:F, B27, NhatKy_ViPham!H:H, "L04")</f>
        <v>0</v>
      </c>
      <c r="J27" s="7">
        <f>SUMIFS(NhatKy_ViPham!K:K, NhatKy_ViPham!E:E, "11_Anh_A", NhatKy_ViPham!F:F, B27, NhatKy_ViPham!H:H, "L05")</f>
        <v>0</v>
      </c>
      <c r="K27" s="7">
        <f>SUMIFS(NhatKy_ViPham!K:K, NhatKy_ViPham!E:E, "11_Anh_A", NhatKy_ViPham!F:F, B27, NhatKy_ViPham!H:H, "L06")</f>
        <v>0</v>
      </c>
      <c r="L27" s="7">
        <f>SUMIFS(NhatKy_ViPham!K:K, NhatKy_ViPham!E:E, "11_Anh_A", NhatKy_ViPham!F:F, B27, NhatKy_ViPham!H:H, "L07")</f>
        <v>0</v>
      </c>
      <c r="M27" s="7">
        <f>SUMIFS(NhatKy_ViPham!K:K, NhatKy_ViPham!E:E, "11_Anh_A", NhatKy_ViPham!F:F, B27, NhatKy_ViPham!H:H, "L08")</f>
        <v>0</v>
      </c>
      <c r="N27" s="7">
        <f>SUMIFS(NhatKy_ViPham!K:K, NhatKy_ViPham!E:E, "11_Anh_A", NhatKy_ViPham!F:F, B27, NhatKy_ViPham!H:H, "L09")</f>
        <v>0</v>
      </c>
      <c r="O27" s="7">
        <f>SUMIFS(NhatKy_ViPham!K:K, NhatKy_ViPham!E:E, "11_Anh_A", NhatKy_ViPham!F:F, B27, NhatKy_ViPham!H:H, "L10")</f>
        <v>0</v>
      </c>
      <c r="P27" s="12">
        <f>SUMIFS(NhatKy_ViPham!J:J, NhatKy_ViPham!E:E, "11_Anh_A", NhatKy_ViPham!F:F, B27)</f>
        <v>0</v>
      </c>
      <c r="Q27" s="13">
        <f>SUMIFS(NhatKy_ViPham!K:K, NhatKy_ViPham!E:E, "11_Anh_A", NhatKy_ViPham!F:F, B27)</f>
        <v>0</v>
      </c>
      <c r="R27" s="7">
        <f>100 + SUMIFS(NhatKy_ViPham!J:J, NhatKy_ViPham!E:E, "11_Anh_A", NhatKy_ViPham!F:F, B27, NhatKy_ViPham!C:C, "T1") - SUMIFS(NhatKy_ViPham!K:K, NhatKy_ViPham!E:E, "11_Anh_A", NhatKy_ViPham!F:F, B27, NhatKy_ViPham!C:C, "T1")</f>
        <v>100</v>
      </c>
      <c r="S27" s="7">
        <f>100 + SUMIFS(NhatKy_ViPham!J:J, NhatKy_ViPham!E:E, "11_Anh_A", NhatKy_ViPham!F:F, B27, NhatKy_ViPham!C:C, "T2") - SUMIFS(NhatKy_ViPham!K:K, NhatKy_ViPham!E:E, "11_Anh_A", NhatKy_ViPham!F:F, B27, NhatKy_ViPham!C:C, "T2")</f>
        <v>100</v>
      </c>
      <c r="T27" s="7">
        <f>100 + SUMIFS(NhatKy_ViPham!J:J, NhatKy_ViPham!E:E, "11_Anh_A", NhatKy_ViPham!F:F, B27, NhatKy_ViPham!C:C, "T3") - SUMIFS(NhatKy_ViPham!K:K, NhatKy_ViPham!E:E, "11_Anh_A", NhatKy_ViPham!F:F, B27, NhatKy_ViPham!C:C, "T3")</f>
        <v>100</v>
      </c>
      <c r="U27" s="7">
        <f>100 + SUMIFS(NhatKy_ViPham!J:J, NhatKy_ViPham!E:E, "11_Anh_A", NhatKy_ViPham!F:F, B27, NhatKy_ViPham!C:C, "T4") - SUMIFS(NhatKy_ViPham!K:K, NhatKy_ViPham!E:E, "11_Anh_A", NhatKy_ViPham!F:F, B27, NhatKy_ViPham!C:C, "T4")</f>
        <v>100</v>
      </c>
      <c r="V27" s="7">
        <f>100 + SUMIFS(NhatKy_ViPham!J:J, NhatKy_ViPham!E:E, "11_Anh_A", NhatKy_ViPham!F:F, B27, NhatKy_ViPham!C:C, "T5") - SUMIFS(NhatKy_ViPham!K:K, NhatKy_ViPham!E:E, "11_Anh_A", NhatKy_ViPham!F:F, B27, NhatKy_ViPham!C:C, "T5")</f>
        <v>100</v>
      </c>
      <c r="W27" s="7">
        <f>100 + SUMIFS(NhatKy_ViPham!J:J, NhatKy_ViPham!E:E, "11_Anh_A", NhatKy_ViPham!F:F, B27, NhatKy_ViPham!C:C, "T6") - SUMIFS(NhatKy_ViPham!K:K, NhatKy_ViPham!E:E, "11_Anh_A", NhatKy_ViPham!F:F, B27, NhatKy_ViPham!C:C, "T6")</f>
        <v>100</v>
      </c>
      <c r="X27" s="7">
        <f>100 + SUMIFS(NhatKy_ViPham!J:J, NhatKy_ViPham!E:E, "11_Anh_A", NhatKy_ViPham!F:F, B27, NhatKy_ViPham!C:C, "T7") - SUMIFS(NhatKy_ViPham!K:K, NhatKy_ViPham!E:E, "11_Anh_A", NhatKy_ViPham!F:F, B27, NhatKy_ViPham!C:C, "T7")</f>
        <v>100</v>
      </c>
      <c r="Y27" s="7">
        <f>100 + SUMIFS(NhatKy_ViPham!J:J, NhatKy_ViPham!E:E, "11_Anh_A", NhatKy_ViPham!F:F, B27, NhatKy_ViPham!C:C, "T8") - SUMIFS(NhatKy_ViPham!K:K, NhatKy_ViPham!E:E, "11_Anh_A", NhatKy_ViPham!F:F, B27, NhatKy_ViPham!C:C, "T8")</f>
        <v>100</v>
      </c>
      <c r="Z27" s="7">
        <f>100 + SUMIFS(NhatKy_ViPham!J:J, NhatKy_ViPham!E:E, "11_Anh_A", NhatKy_ViPham!F:F, B27, NhatKy_ViPham!C:C, "T9") - SUMIFS(NhatKy_ViPham!K:K, NhatKy_ViPham!E:E, "11_Anh_A", NhatKy_ViPham!F:F, B27, NhatKy_ViPham!C:C, "T9")</f>
        <v>100</v>
      </c>
      <c r="AA27" s="7">
        <f>100 + SUMIFS(NhatKy_ViPham!J:J, NhatKy_ViPham!E:E, "11_Anh_A", NhatKy_ViPham!F:F, B27, NhatKy_ViPham!C:C, "T10") - SUMIFS(NhatKy_ViPham!K:K, NhatKy_ViPham!E:E, "11_Anh_A", NhatKy_ViPham!F:F, B27, NhatKy_ViPham!C:C, "T10")</f>
        <v>100</v>
      </c>
      <c r="AB27" s="7">
        <f>100 + SUMIFS(NhatKy_ViPham!J:J, NhatKy_ViPham!E:E, "11_Anh_A", NhatKy_ViPham!F:F, B27, NhatKy_ViPham!C:C, "T11") - SUMIFS(NhatKy_ViPham!K:K, NhatKy_ViPham!E:E, "11_Anh_A", NhatKy_ViPham!F:F, B27, NhatKy_ViPham!C:C, "T11")</f>
        <v>100</v>
      </c>
      <c r="AC27" s="7">
        <f>100 + SUMIFS(NhatKy_ViPham!J:J, NhatKy_ViPham!E:E, "11_Anh_A", NhatKy_ViPham!F:F, B27, NhatKy_ViPham!C:C, "T12") - SUMIFS(NhatKy_ViPham!K:K, NhatKy_ViPham!E:E, "11_Anh_A", NhatKy_ViPham!F:F, B27, NhatKy_ViPham!C:C, "T12")</f>
        <v>100</v>
      </c>
      <c r="AD27" s="7">
        <f>100 + SUMIFS(NhatKy_ViPham!J:J, NhatKy_ViPham!E:E, "11_Anh_A", NhatKy_ViPham!F:F, B27, NhatKy_ViPham!C:C, "T13") - SUMIFS(NhatKy_ViPham!K:K, NhatKy_ViPham!E:E, "11_Anh_A", NhatKy_ViPham!F:F, B27, NhatKy_ViPham!C:C, "T13")</f>
        <v>100</v>
      </c>
      <c r="AE27" s="7">
        <f>100 + SUMIFS(NhatKy_ViPham!J:J, NhatKy_ViPham!E:E, "11_Anh_A", NhatKy_ViPham!F:F, B27, NhatKy_ViPham!C:C, "T14") - SUMIFS(NhatKy_ViPham!K:K, NhatKy_ViPham!E:E, "11_Anh_A", NhatKy_ViPham!F:F, B27, NhatKy_ViPham!C:C, "T14")</f>
        <v>100</v>
      </c>
      <c r="AF27" s="7">
        <f>100 + SUMIFS(NhatKy_ViPham!J:J, NhatKy_ViPham!E:E, "11_Anh_A", NhatKy_ViPham!F:F, B27, NhatKy_ViPham!C:C, "T15") - SUMIFS(NhatKy_ViPham!K:K, NhatKy_ViPham!E:E, "11_Anh_A", NhatKy_ViPham!F:F, B27, NhatKy_ViPham!C:C, "T15")</f>
        <v>100</v>
      </c>
      <c r="AG27" s="7">
        <f>100 + SUMIFS(NhatKy_ViPham!J:J, NhatKy_ViPham!E:E, "11_Anh_A", NhatKy_ViPham!F:F, B27, NhatKy_ViPham!C:C, "T16") - SUMIFS(NhatKy_ViPham!K:K, NhatKy_ViPham!E:E, "11_Anh_A", NhatKy_ViPham!F:F, B27, NhatKy_ViPham!C:C, "T16")</f>
        <v>100</v>
      </c>
      <c r="AH27" s="7">
        <f>100 + SUMIFS(NhatKy_ViPham!J:J, NhatKy_ViPham!E:E, "11_Anh_A", NhatKy_ViPham!F:F, B27, NhatKy_ViPham!C:C, "T17") - SUMIFS(NhatKy_ViPham!K:K, NhatKy_ViPham!E:E, "11_Anh_A", NhatKy_ViPham!F:F, B27, NhatKy_ViPham!C:C, "T17")</f>
        <v>100</v>
      </c>
      <c r="AI27" s="7">
        <f>100 + SUMIFS(NhatKy_ViPham!J:J, NhatKy_ViPham!E:E, "11_Anh_A", NhatKy_ViPham!F:F, B27, NhatKy_ViPham!C:C, "T18") - SUMIFS(NhatKy_ViPham!K:K, NhatKy_ViPham!E:E, "11_Anh_A", NhatKy_ViPham!F:F, B27, NhatKy_ViPham!C:C, "T18")</f>
        <v>100</v>
      </c>
      <c r="AJ27" s="7">
        <f>100 + SUMIFS(NhatKy_ViPham!J:J, NhatKy_ViPham!E:E, "11_Anh_A", NhatKy_ViPham!F:F, B27, NhatKy_ViPham!C:C, "T19") - SUMIFS(NhatKy_ViPham!K:K, NhatKy_ViPham!E:E, "11_Anh_A", NhatKy_ViPham!F:F, B27, NhatKy_ViPham!C:C, "T19")</f>
        <v>100</v>
      </c>
      <c r="AK27" s="7">
        <f>100 + SUMIFS(NhatKy_ViPham!J:J, NhatKy_ViPham!E:E, "11_Anh_A", NhatKy_ViPham!F:F, B27, NhatKy_ViPham!C:C, "T20") - SUMIFS(NhatKy_ViPham!K:K, NhatKy_ViPham!E:E, "11_Anh_A", NhatKy_ViPham!F:F, B27, NhatKy_ViPham!C:C, "T20")</f>
        <v>100</v>
      </c>
      <c r="AL27" s="7">
        <f>100 + SUMIFS(NhatKy_ViPham!J:J, NhatKy_ViPham!E:E, "11_Anh_A", NhatKy_ViPham!F:F, B27, NhatKy_ViPham!C:C, "T21") - SUMIFS(NhatKy_ViPham!K:K, NhatKy_ViPham!E:E, "11_Anh_A", NhatKy_ViPham!F:F, B27, NhatKy_ViPham!C:C, "T21")</f>
        <v>100</v>
      </c>
      <c r="AM27" s="7">
        <f>100 + SUMIFS(NhatKy_ViPham!J:J, NhatKy_ViPham!E:E, "11_Anh_A", NhatKy_ViPham!F:F, B27, NhatKy_ViPham!C:C, "T22") - SUMIFS(NhatKy_ViPham!K:K, NhatKy_ViPham!E:E, "11_Anh_A", NhatKy_ViPham!F:F, B27, NhatKy_ViPham!C:C, "T22")</f>
        <v>100</v>
      </c>
      <c r="AN27" s="7">
        <f>100 + SUMIFS(NhatKy_ViPham!J:J, NhatKy_ViPham!E:E, "11_Anh_A", NhatKy_ViPham!F:F, B27, NhatKy_ViPham!C:C, "T23") - SUMIFS(NhatKy_ViPham!K:K, NhatKy_ViPham!E:E, "11_Anh_A", NhatKy_ViPham!F:F, B27, NhatKy_ViPham!C:C, "T23")</f>
        <v>100</v>
      </c>
      <c r="AO27" s="7">
        <f>100 + SUMIFS(NhatKy_ViPham!J:J, NhatKy_ViPham!E:E, "11_Anh_A", NhatKy_ViPham!F:F, B27, NhatKy_ViPham!C:C, "T24") - SUMIFS(NhatKy_ViPham!K:K, NhatKy_ViPham!E:E, "11_Anh_A", NhatKy_ViPham!F:F, B27, NhatKy_ViPham!C:C, "T24")</f>
        <v>100</v>
      </c>
      <c r="AP27" s="7">
        <f>100 + SUMIFS(NhatKy_ViPham!J:J, NhatKy_ViPham!E:E, "11_Anh_A", NhatKy_ViPham!F:F, B27, NhatKy_ViPham!C:C, "T25") - SUMIFS(NhatKy_ViPham!K:K, NhatKy_ViPham!E:E, "11_Anh_A", NhatKy_ViPham!F:F, B27, NhatKy_ViPham!C:C, "T25")</f>
        <v>100</v>
      </c>
      <c r="AQ27" s="7">
        <f>100 + SUMIFS(NhatKy_ViPham!J:J, NhatKy_ViPham!E:E, "11_Anh_A", NhatKy_ViPham!F:F, B27, NhatKy_ViPham!C:C, "T26") - SUMIFS(NhatKy_ViPham!K:K, NhatKy_ViPham!E:E, "11_Anh_A", NhatKy_ViPham!F:F, B27, NhatKy_ViPham!C:C, "T26")</f>
        <v>100</v>
      </c>
      <c r="AR27" s="7">
        <f>100 + SUMIFS(NhatKy_ViPham!J:J, NhatKy_ViPham!E:E, "11_Anh_A", NhatKy_ViPham!F:F, B27, NhatKy_ViPham!C:C, "T27") - SUMIFS(NhatKy_ViPham!K:K, NhatKy_ViPham!E:E, "11_Anh_A", NhatKy_ViPham!F:F, B27, NhatKy_ViPham!C:C, "T27")</f>
        <v>100</v>
      </c>
      <c r="AS27" s="7">
        <f>100 + SUMIFS(NhatKy_ViPham!J:J, NhatKy_ViPham!E:E, "11_Anh_A", NhatKy_ViPham!F:F, B27, NhatKy_ViPham!C:C, "T28") - SUMIFS(NhatKy_ViPham!K:K, NhatKy_ViPham!E:E, "11_Anh_A", NhatKy_ViPham!F:F, B27, NhatKy_ViPham!C:C, "T28")</f>
        <v>100</v>
      </c>
      <c r="AT27" s="7">
        <f>100 + SUMIFS(NhatKy_ViPham!J:J, NhatKy_ViPham!E:E, "11_Anh_A", NhatKy_ViPham!F:F, B27, NhatKy_ViPham!C:C, "T29") - SUMIFS(NhatKy_ViPham!K:K, NhatKy_ViPham!E:E, "11_Anh_A", NhatKy_ViPham!F:F, B27, NhatKy_ViPham!C:C, "T29")</f>
        <v>100</v>
      </c>
      <c r="AU27" s="7">
        <f>100 + SUMIFS(NhatKy_ViPham!J:J, NhatKy_ViPham!E:E, "11_Anh_A", NhatKy_ViPham!F:F, B27, NhatKy_ViPham!C:C, "T30") - SUMIFS(NhatKy_ViPham!K:K, NhatKy_ViPham!E:E, "11_Anh_A", NhatKy_ViPham!F:F, B27, NhatKy_ViPham!C:C, "T30")</f>
        <v>100</v>
      </c>
      <c r="AV27" s="7">
        <f>100 + SUMIFS(NhatKy_ViPham!J:J, NhatKy_ViPham!E:E, "11_Anh_A", NhatKy_ViPham!F:F, B27, NhatKy_ViPham!C:C, "T31") - SUMIFS(NhatKy_ViPham!K:K, NhatKy_ViPham!E:E, "11_Anh_A", NhatKy_ViPham!F:F, B27, NhatKy_ViPham!C:C, "T31")</f>
        <v>100</v>
      </c>
      <c r="AW27" s="7">
        <f>100 + SUMIFS(NhatKy_ViPham!J:J, NhatKy_ViPham!E:E, "11_Anh_A", NhatKy_ViPham!F:F, B27, NhatKy_ViPham!C:C, "T32") - SUMIFS(NhatKy_ViPham!K:K, NhatKy_ViPham!E:E, "11_Anh_A", NhatKy_ViPham!F:F, B27, NhatKy_ViPham!C:C, "T32")</f>
        <v>100</v>
      </c>
      <c r="AX27" s="7">
        <f>100 + SUMIFS(NhatKy_ViPham!J:J, NhatKy_ViPham!E:E, "11_Anh_A", NhatKy_ViPham!F:F, B27, NhatKy_ViPham!C:C, "T33") - SUMIFS(NhatKy_ViPham!K:K, NhatKy_ViPham!E:E, "11_Anh_A", NhatKy_ViPham!F:F, B27, NhatKy_ViPham!C:C, "T33")</f>
        <v>100</v>
      </c>
      <c r="AY27" s="7">
        <f>100 + SUMIFS(NhatKy_ViPham!J:J, NhatKy_ViPham!E:E, "11_Anh_A", NhatKy_ViPham!F:F, B27, NhatKy_ViPham!C:C, "T34") - SUMIFS(NhatKy_ViPham!K:K, NhatKy_ViPham!E:E, "11_Anh_A", NhatKy_ViPham!F:F, B27, NhatKy_ViPham!C:C, "T34")</f>
        <v>100</v>
      </c>
      <c r="AZ27" s="7">
        <f>100 + SUMIFS(NhatKy_ViPham!J:J, NhatKy_ViPham!E:E, "11_Anh_A", NhatKy_ViPham!F:F, B27, NhatKy_ViPham!C:C, "T35") - SUMIFS(NhatKy_ViPham!K:K, NhatKy_ViPham!E:E, "11_Anh_A", NhatKy_ViPham!F:F, B27, NhatKy_ViPham!C:C, "T35")</f>
        <v>100</v>
      </c>
      <c r="BA27" s="12">
        <f t="shared" si="0"/>
        <v>100</v>
      </c>
      <c r="BB27" s="11" t="s">
        <v>430</v>
      </c>
      <c r="BC27" s="14" t="str">
        <f t="shared" si="1"/>
        <v>Tốt</v>
      </c>
      <c r="BD27" s="10" t="str">
        <f t="shared" si="2"/>
        <v>🟢 BÌNH THƯỜNG</v>
      </c>
    </row>
    <row r="28" spans="1:56" x14ac:dyDescent="0.25">
      <c r="A28" s="5">
        <v>20</v>
      </c>
      <c r="B28" s="15" t="s">
        <v>2055</v>
      </c>
      <c r="C28" s="5" t="s">
        <v>2037</v>
      </c>
      <c r="D28" s="5" t="s">
        <v>429</v>
      </c>
      <c r="E28" s="11" t="s">
        <v>430</v>
      </c>
      <c r="F28" s="6">
        <f>SUMIFS(NhatKy_ViPham!K:K, NhatKy_ViPham!E:E, "11_Anh_A", NhatKy_ViPham!F:F, B28, NhatKy_ViPham!H:H, "L01")</f>
        <v>0</v>
      </c>
      <c r="G28" s="6">
        <f>SUMIFS(NhatKy_ViPham!K:K, NhatKy_ViPham!E:E, "11_Anh_A", NhatKy_ViPham!F:F, B28, NhatKy_ViPham!H:H, "L02")</f>
        <v>0</v>
      </c>
      <c r="H28" s="6">
        <f>SUMIFS(NhatKy_ViPham!K:K, NhatKy_ViPham!E:E, "11_Anh_A", NhatKy_ViPham!F:F, B28, NhatKy_ViPham!H:H, "L03")</f>
        <v>0</v>
      </c>
      <c r="I28" s="6">
        <f>SUMIFS(NhatKy_ViPham!K:K, NhatKy_ViPham!E:E, "11_Anh_A", NhatKy_ViPham!F:F, B28, NhatKy_ViPham!H:H, "L04")</f>
        <v>0</v>
      </c>
      <c r="J28" s="6">
        <f>SUMIFS(NhatKy_ViPham!K:K, NhatKy_ViPham!E:E, "11_Anh_A", NhatKy_ViPham!F:F, B28, NhatKy_ViPham!H:H, "L05")</f>
        <v>0</v>
      </c>
      <c r="K28" s="6">
        <f>SUMIFS(NhatKy_ViPham!K:K, NhatKy_ViPham!E:E, "11_Anh_A", NhatKy_ViPham!F:F, B28, NhatKy_ViPham!H:H, "L06")</f>
        <v>0</v>
      </c>
      <c r="L28" s="6">
        <f>SUMIFS(NhatKy_ViPham!K:K, NhatKy_ViPham!E:E, "11_Anh_A", NhatKy_ViPham!F:F, B28, NhatKy_ViPham!H:H, "L07")</f>
        <v>0</v>
      </c>
      <c r="M28" s="6">
        <f>SUMIFS(NhatKy_ViPham!K:K, NhatKy_ViPham!E:E, "11_Anh_A", NhatKy_ViPham!F:F, B28, NhatKy_ViPham!H:H, "L08")</f>
        <v>0</v>
      </c>
      <c r="N28" s="6">
        <f>SUMIFS(NhatKy_ViPham!K:K, NhatKy_ViPham!E:E, "11_Anh_A", NhatKy_ViPham!F:F, B28, NhatKy_ViPham!H:H, "L09")</f>
        <v>0</v>
      </c>
      <c r="O28" s="6">
        <f>SUMIFS(NhatKy_ViPham!K:K, NhatKy_ViPham!E:E, "11_Anh_A", NhatKy_ViPham!F:F, B28, NhatKy_ViPham!H:H, "L10")</f>
        <v>0</v>
      </c>
      <c r="P28" s="12">
        <f>SUMIFS(NhatKy_ViPham!J:J, NhatKy_ViPham!E:E, "11_Anh_A", NhatKy_ViPham!F:F, B28)</f>
        <v>0</v>
      </c>
      <c r="Q28" s="13">
        <f>SUMIFS(NhatKy_ViPham!K:K, NhatKy_ViPham!E:E, "11_Anh_A", NhatKy_ViPham!F:F, B28)</f>
        <v>0</v>
      </c>
      <c r="R28" s="6">
        <f>100 + SUMIFS(NhatKy_ViPham!J:J, NhatKy_ViPham!E:E, "11_Anh_A", NhatKy_ViPham!F:F, B28, NhatKy_ViPham!C:C, "T1") - SUMIFS(NhatKy_ViPham!K:K, NhatKy_ViPham!E:E, "11_Anh_A", NhatKy_ViPham!F:F, B28, NhatKy_ViPham!C:C, "T1")</f>
        <v>100</v>
      </c>
      <c r="S28" s="6">
        <f>100 + SUMIFS(NhatKy_ViPham!J:J, NhatKy_ViPham!E:E, "11_Anh_A", NhatKy_ViPham!F:F, B28, NhatKy_ViPham!C:C, "T2") - SUMIFS(NhatKy_ViPham!K:K, NhatKy_ViPham!E:E, "11_Anh_A", NhatKy_ViPham!F:F, B28, NhatKy_ViPham!C:C, "T2")</f>
        <v>100</v>
      </c>
      <c r="T28" s="6">
        <f>100 + SUMIFS(NhatKy_ViPham!J:J, NhatKy_ViPham!E:E, "11_Anh_A", NhatKy_ViPham!F:F, B28, NhatKy_ViPham!C:C, "T3") - SUMIFS(NhatKy_ViPham!K:K, NhatKy_ViPham!E:E, "11_Anh_A", NhatKy_ViPham!F:F, B28, NhatKy_ViPham!C:C, "T3")</f>
        <v>100</v>
      </c>
      <c r="U28" s="6">
        <f>100 + SUMIFS(NhatKy_ViPham!J:J, NhatKy_ViPham!E:E, "11_Anh_A", NhatKy_ViPham!F:F, B28, NhatKy_ViPham!C:C, "T4") - SUMIFS(NhatKy_ViPham!K:K, NhatKy_ViPham!E:E, "11_Anh_A", NhatKy_ViPham!F:F, B28, NhatKy_ViPham!C:C, "T4")</f>
        <v>100</v>
      </c>
      <c r="V28" s="6">
        <f>100 + SUMIFS(NhatKy_ViPham!J:J, NhatKy_ViPham!E:E, "11_Anh_A", NhatKy_ViPham!F:F, B28, NhatKy_ViPham!C:C, "T5") - SUMIFS(NhatKy_ViPham!K:K, NhatKy_ViPham!E:E, "11_Anh_A", NhatKy_ViPham!F:F, B28, NhatKy_ViPham!C:C, "T5")</f>
        <v>100</v>
      </c>
      <c r="W28" s="6">
        <f>100 + SUMIFS(NhatKy_ViPham!J:J, NhatKy_ViPham!E:E, "11_Anh_A", NhatKy_ViPham!F:F, B28, NhatKy_ViPham!C:C, "T6") - SUMIFS(NhatKy_ViPham!K:K, NhatKy_ViPham!E:E, "11_Anh_A", NhatKy_ViPham!F:F, B28, NhatKy_ViPham!C:C, "T6")</f>
        <v>100</v>
      </c>
      <c r="X28" s="6">
        <f>100 + SUMIFS(NhatKy_ViPham!J:J, NhatKy_ViPham!E:E, "11_Anh_A", NhatKy_ViPham!F:F, B28, NhatKy_ViPham!C:C, "T7") - SUMIFS(NhatKy_ViPham!K:K, NhatKy_ViPham!E:E, "11_Anh_A", NhatKy_ViPham!F:F, B28, NhatKy_ViPham!C:C, "T7")</f>
        <v>100</v>
      </c>
      <c r="Y28" s="6">
        <f>100 + SUMIFS(NhatKy_ViPham!J:J, NhatKy_ViPham!E:E, "11_Anh_A", NhatKy_ViPham!F:F, B28, NhatKy_ViPham!C:C, "T8") - SUMIFS(NhatKy_ViPham!K:K, NhatKy_ViPham!E:E, "11_Anh_A", NhatKy_ViPham!F:F, B28, NhatKy_ViPham!C:C, "T8")</f>
        <v>100</v>
      </c>
      <c r="Z28" s="6">
        <f>100 + SUMIFS(NhatKy_ViPham!J:J, NhatKy_ViPham!E:E, "11_Anh_A", NhatKy_ViPham!F:F, B28, NhatKy_ViPham!C:C, "T9") - SUMIFS(NhatKy_ViPham!K:K, NhatKy_ViPham!E:E, "11_Anh_A", NhatKy_ViPham!F:F, B28, NhatKy_ViPham!C:C, "T9")</f>
        <v>100</v>
      </c>
      <c r="AA28" s="6">
        <f>100 + SUMIFS(NhatKy_ViPham!J:J, NhatKy_ViPham!E:E, "11_Anh_A", NhatKy_ViPham!F:F, B28, NhatKy_ViPham!C:C, "T10") - SUMIFS(NhatKy_ViPham!K:K, NhatKy_ViPham!E:E, "11_Anh_A", NhatKy_ViPham!F:F, B28, NhatKy_ViPham!C:C, "T10")</f>
        <v>100</v>
      </c>
      <c r="AB28" s="6">
        <f>100 + SUMIFS(NhatKy_ViPham!J:J, NhatKy_ViPham!E:E, "11_Anh_A", NhatKy_ViPham!F:F, B28, NhatKy_ViPham!C:C, "T11") - SUMIFS(NhatKy_ViPham!K:K, NhatKy_ViPham!E:E, "11_Anh_A", NhatKy_ViPham!F:F, B28, NhatKy_ViPham!C:C, "T11")</f>
        <v>100</v>
      </c>
      <c r="AC28" s="6">
        <f>100 + SUMIFS(NhatKy_ViPham!J:J, NhatKy_ViPham!E:E, "11_Anh_A", NhatKy_ViPham!F:F, B28, NhatKy_ViPham!C:C, "T12") - SUMIFS(NhatKy_ViPham!K:K, NhatKy_ViPham!E:E, "11_Anh_A", NhatKy_ViPham!F:F, B28, NhatKy_ViPham!C:C, "T12")</f>
        <v>100</v>
      </c>
      <c r="AD28" s="6">
        <f>100 + SUMIFS(NhatKy_ViPham!J:J, NhatKy_ViPham!E:E, "11_Anh_A", NhatKy_ViPham!F:F, B28, NhatKy_ViPham!C:C, "T13") - SUMIFS(NhatKy_ViPham!K:K, NhatKy_ViPham!E:E, "11_Anh_A", NhatKy_ViPham!F:F, B28, NhatKy_ViPham!C:C, "T13")</f>
        <v>100</v>
      </c>
      <c r="AE28" s="6">
        <f>100 + SUMIFS(NhatKy_ViPham!J:J, NhatKy_ViPham!E:E, "11_Anh_A", NhatKy_ViPham!F:F, B28, NhatKy_ViPham!C:C, "T14") - SUMIFS(NhatKy_ViPham!K:K, NhatKy_ViPham!E:E, "11_Anh_A", NhatKy_ViPham!F:F, B28, NhatKy_ViPham!C:C, "T14")</f>
        <v>100</v>
      </c>
      <c r="AF28" s="6">
        <f>100 + SUMIFS(NhatKy_ViPham!J:J, NhatKy_ViPham!E:E, "11_Anh_A", NhatKy_ViPham!F:F, B28, NhatKy_ViPham!C:C, "T15") - SUMIFS(NhatKy_ViPham!K:K, NhatKy_ViPham!E:E, "11_Anh_A", NhatKy_ViPham!F:F, B28, NhatKy_ViPham!C:C, "T15")</f>
        <v>100</v>
      </c>
      <c r="AG28" s="6">
        <f>100 + SUMIFS(NhatKy_ViPham!J:J, NhatKy_ViPham!E:E, "11_Anh_A", NhatKy_ViPham!F:F, B28, NhatKy_ViPham!C:C, "T16") - SUMIFS(NhatKy_ViPham!K:K, NhatKy_ViPham!E:E, "11_Anh_A", NhatKy_ViPham!F:F, B28, NhatKy_ViPham!C:C, "T16")</f>
        <v>100</v>
      </c>
      <c r="AH28" s="6">
        <f>100 + SUMIFS(NhatKy_ViPham!J:J, NhatKy_ViPham!E:E, "11_Anh_A", NhatKy_ViPham!F:F, B28, NhatKy_ViPham!C:C, "T17") - SUMIFS(NhatKy_ViPham!K:K, NhatKy_ViPham!E:E, "11_Anh_A", NhatKy_ViPham!F:F, B28, NhatKy_ViPham!C:C, "T17")</f>
        <v>100</v>
      </c>
      <c r="AI28" s="6">
        <f>100 + SUMIFS(NhatKy_ViPham!J:J, NhatKy_ViPham!E:E, "11_Anh_A", NhatKy_ViPham!F:F, B28, NhatKy_ViPham!C:C, "T18") - SUMIFS(NhatKy_ViPham!K:K, NhatKy_ViPham!E:E, "11_Anh_A", NhatKy_ViPham!F:F, B28, NhatKy_ViPham!C:C, "T18")</f>
        <v>100</v>
      </c>
      <c r="AJ28" s="6">
        <f>100 + SUMIFS(NhatKy_ViPham!J:J, NhatKy_ViPham!E:E, "11_Anh_A", NhatKy_ViPham!F:F, B28, NhatKy_ViPham!C:C, "T19") - SUMIFS(NhatKy_ViPham!K:K, NhatKy_ViPham!E:E, "11_Anh_A", NhatKy_ViPham!F:F, B28, NhatKy_ViPham!C:C, "T19")</f>
        <v>100</v>
      </c>
      <c r="AK28" s="6">
        <f>100 + SUMIFS(NhatKy_ViPham!J:J, NhatKy_ViPham!E:E, "11_Anh_A", NhatKy_ViPham!F:F, B28, NhatKy_ViPham!C:C, "T20") - SUMIFS(NhatKy_ViPham!K:K, NhatKy_ViPham!E:E, "11_Anh_A", NhatKy_ViPham!F:F, B28, NhatKy_ViPham!C:C, "T20")</f>
        <v>100</v>
      </c>
      <c r="AL28" s="6">
        <f>100 + SUMIFS(NhatKy_ViPham!J:J, NhatKy_ViPham!E:E, "11_Anh_A", NhatKy_ViPham!F:F, B28, NhatKy_ViPham!C:C, "T21") - SUMIFS(NhatKy_ViPham!K:K, NhatKy_ViPham!E:E, "11_Anh_A", NhatKy_ViPham!F:F, B28, NhatKy_ViPham!C:C, "T21")</f>
        <v>100</v>
      </c>
      <c r="AM28" s="6">
        <f>100 + SUMIFS(NhatKy_ViPham!J:J, NhatKy_ViPham!E:E, "11_Anh_A", NhatKy_ViPham!F:F, B28, NhatKy_ViPham!C:C, "T22") - SUMIFS(NhatKy_ViPham!K:K, NhatKy_ViPham!E:E, "11_Anh_A", NhatKy_ViPham!F:F, B28, NhatKy_ViPham!C:C, "T22")</f>
        <v>100</v>
      </c>
      <c r="AN28" s="6">
        <f>100 + SUMIFS(NhatKy_ViPham!J:J, NhatKy_ViPham!E:E, "11_Anh_A", NhatKy_ViPham!F:F, B28, NhatKy_ViPham!C:C, "T23") - SUMIFS(NhatKy_ViPham!K:K, NhatKy_ViPham!E:E, "11_Anh_A", NhatKy_ViPham!F:F, B28, NhatKy_ViPham!C:C, "T23")</f>
        <v>100</v>
      </c>
      <c r="AO28" s="6">
        <f>100 + SUMIFS(NhatKy_ViPham!J:J, NhatKy_ViPham!E:E, "11_Anh_A", NhatKy_ViPham!F:F, B28, NhatKy_ViPham!C:C, "T24") - SUMIFS(NhatKy_ViPham!K:K, NhatKy_ViPham!E:E, "11_Anh_A", NhatKy_ViPham!F:F, B28, NhatKy_ViPham!C:C, "T24")</f>
        <v>100</v>
      </c>
      <c r="AP28" s="6">
        <f>100 + SUMIFS(NhatKy_ViPham!J:J, NhatKy_ViPham!E:E, "11_Anh_A", NhatKy_ViPham!F:F, B28, NhatKy_ViPham!C:C, "T25") - SUMIFS(NhatKy_ViPham!K:K, NhatKy_ViPham!E:E, "11_Anh_A", NhatKy_ViPham!F:F, B28, NhatKy_ViPham!C:C, "T25")</f>
        <v>100</v>
      </c>
      <c r="AQ28" s="6">
        <f>100 + SUMIFS(NhatKy_ViPham!J:J, NhatKy_ViPham!E:E, "11_Anh_A", NhatKy_ViPham!F:F, B28, NhatKy_ViPham!C:C, "T26") - SUMIFS(NhatKy_ViPham!K:K, NhatKy_ViPham!E:E, "11_Anh_A", NhatKy_ViPham!F:F, B28, NhatKy_ViPham!C:C, "T26")</f>
        <v>100</v>
      </c>
      <c r="AR28" s="6">
        <f>100 + SUMIFS(NhatKy_ViPham!J:J, NhatKy_ViPham!E:E, "11_Anh_A", NhatKy_ViPham!F:F, B28, NhatKy_ViPham!C:C, "T27") - SUMIFS(NhatKy_ViPham!K:K, NhatKy_ViPham!E:E, "11_Anh_A", NhatKy_ViPham!F:F, B28, NhatKy_ViPham!C:C, "T27")</f>
        <v>100</v>
      </c>
      <c r="AS28" s="6">
        <f>100 + SUMIFS(NhatKy_ViPham!J:J, NhatKy_ViPham!E:E, "11_Anh_A", NhatKy_ViPham!F:F, B28, NhatKy_ViPham!C:C, "T28") - SUMIFS(NhatKy_ViPham!K:K, NhatKy_ViPham!E:E, "11_Anh_A", NhatKy_ViPham!F:F, B28, NhatKy_ViPham!C:C, "T28")</f>
        <v>100</v>
      </c>
      <c r="AT28" s="6">
        <f>100 + SUMIFS(NhatKy_ViPham!J:J, NhatKy_ViPham!E:E, "11_Anh_A", NhatKy_ViPham!F:F, B28, NhatKy_ViPham!C:C, "T29") - SUMIFS(NhatKy_ViPham!K:K, NhatKy_ViPham!E:E, "11_Anh_A", NhatKy_ViPham!F:F, B28, NhatKy_ViPham!C:C, "T29")</f>
        <v>100</v>
      </c>
      <c r="AU28" s="6">
        <f>100 + SUMIFS(NhatKy_ViPham!J:J, NhatKy_ViPham!E:E, "11_Anh_A", NhatKy_ViPham!F:F, B28, NhatKy_ViPham!C:C, "T30") - SUMIFS(NhatKy_ViPham!K:K, NhatKy_ViPham!E:E, "11_Anh_A", NhatKy_ViPham!F:F, B28, NhatKy_ViPham!C:C, "T30")</f>
        <v>100</v>
      </c>
      <c r="AV28" s="6">
        <f>100 + SUMIFS(NhatKy_ViPham!J:J, NhatKy_ViPham!E:E, "11_Anh_A", NhatKy_ViPham!F:F, B28, NhatKy_ViPham!C:C, "T31") - SUMIFS(NhatKy_ViPham!K:K, NhatKy_ViPham!E:E, "11_Anh_A", NhatKy_ViPham!F:F, B28, NhatKy_ViPham!C:C, "T31")</f>
        <v>100</v>
      </c>
      <c r="AW28" s="6">
        <f>100 + SUMIFS(NhatKy_ViPham!J:J, NhatKy_ViPham!E:E, "11_Anh_A", NhatKy_ViPham!F:F, B28, NhatKy_ViPham!C:C, "T32") - SUMIFS(NhatKy_ViPham!K:K, NhatKy_ViPham!E:E, "11_Anh_A", NhatKy_ViPham!F:F, B28, NhatKy_ViPham!C:C, "T32")</f>
        <v>100</v>
      </c>
      <c r="AX28" s="6">
        <f>100 + SUMIFS(NhatKy_ViPham!J:J, NhatKy_ViPham!E:E, "11_Anh_A", NhatKy_ViPham!F:F, B28, NhatKy_ViPham!C:C, "T33") - SUMIFS(NhatKy_ViPham!K:K, NhatKy_ViPham!E:E, "11_Anh_A", NhatKy_ViPham!F:F, B28, NhatKy_ViPham!C:C, "T33")</f>
        <v>100</v>
      </c>
      <c r="AY28" s="6">
        <f>100 + SUMIFS(NhatKy_ViPham!J:J, NhatKy_ViPham!E:E, "11_Anh_A", NhatKy_ViPham!F:F, B28, NhatKy_ViPham!C:C, "T34") - SUMIFS(NhatKy_ViPham!K:K, NhatKy_ViPham!E:E, "11_Anh_A", NhatKy_ViPham!F:F, B28, NhatKy_ViPham!C:C, "T34")</f>
        <v>100</v>
      </c>
      <c r="AZ28" s="6">
        <f>100 + SUMIFS(NhatKy_ViPham!J:J, NhatKy_ViPham!E:E, "11_Anh_A", NhatKy_ViPham!F:F, B28, NhatKy_ViPham!C:C, "T35") - SUMIFS(NhatKy_ViPham!K:K, NhatKy_ViPham!E:E, "11_Anh_A", NhatKy_ViPham!F:F, B28, NhatKy_ViPham!C:C, "T35")</f>
        <v>100</v>
      </c>
      <c r="BA28" s="12">
        <f t="shared" si="0"/>
        <v>100</v>
      </c>
      <c r="BB28" s="11" t="s">
        <v>430</v>
      </c>
      <c r="BC28" s="16" t="str">
        <f t="shared" si="1"/>
        <v>Tốt</v>
      </c>
      <c r="BD28" s="15" t="str">
        <f t="shared" si="2"/>
        <v>🟢 BÌNH THƯỜNG</v>
      </c>
    </row>
    <row r="29" spans="1:56" x14ac:dyDescent="0.25">
      <c r="A29" s="4">
        <v>21</v>
      </c>
      <c r="B29" s="10" t="s">
        <v>1166</v>
      </c>
      <c r="C29" s="4" t="s">
        <v>1541</v>
      </c>
      <c r="D29" s="4" t="s">
        <v>429</v>
      </c>
      <c r="E29" s="11" t="s">
        <v>430</v>
      </c>
      <c r="F29" s="7">
        <f>SUMIFS(NhatKy_ViPham!K:K, NhatKy_ViPham!E:E, "11_Anh_A", NhatKy_ViPham!F:F, B29, NhatKy_ViPham!H:H, "L01")</f>
        <v>0</v>
      </c>
      <c r="G29" s="7">
        <f>SUMIFS(NhatKy_ViPham!K:K, NhatKy_ViPham!E:E, "11_Anh_A", NhatKy_ViPham!F:F, B29, NhatKy_ViPham!H:H, "L02")</f>
        <v>0</v>
      </c>
      <c r="H29" s="7">
        <f>SUMIFS(NhatKy_ViPham!K:K, NhatKy_ViPham!E:E, "11_Anh_A", NhatKy_ViPham!F:F, B29, NhatKy_ViPham!H:H, "L03")</f>
        <v>0</v>
      </c>
      <c r="I29" s="7">
        <f>SUMIFS(NhatKy_ViPham!K:K, NhatKy_ViPham!E:E, "11_Anh_A", NhatKy_ViPham!F:F, B29, NhatKy_ViPham!H:H, "L04")</f>
        <v>0</v>
      </c>
      <c r="J29" s="7">
        <f>SUMIFS(NhatKy_ViPham!K:K, NhatKy_ViPham!E:E, "11_Anh_A", NhatKy_ViPham!F:F, B29, NhatKy_ViPham!H:H, "L05")</f>
        <v>0</v>
      </c>
      <c r="K29" s="7">
        <f>SUMIFS(NhatKy_ViPham!K:K, NhatKy_ViPham!E:E, "11_Anh_A", NhatKy_ViPham!F:F, B29, NhatKy_ViPham!H:H, "L06")</f>
        <v>0</v>
      </c>
      <c r="L29" s="7">
        <f>SUMIFS(NhatKy_ViPham!K:K, NhatKy_ViPham!E:E, "11_Anh_A", NhatKy_ViPham!F:F, B29, NhatKy_ViPham!H:H, "L07")</f>
        <v>0</v>
      </c>
      <c r="M29" s="7">
        <f>SUMIFS(NhatKy_ViPham!K:K, NhatKy_ViPham!E:E, "11_Anh_A", NhatKy_ViPham!F:F, B29, NhatKy_ViPham!H:H, "L08")</f>
        <v>0</v>
      </c>
      <c r="N29" s="7">
        <f>SUMIFS(NhatKy_ViPham!K:K, NhatKy_ViPham!E:E, "11_Anh_A", NhatKy_ViPham!F:F, B29, NhatKy_ViPham!H:H, "L09")</f>
        <v>0</v>
      </c>
      <c r="O29" s="7">
        <f>SUMIFS(NhatKy_ViPham!K:K, NhatKy_ViPham!E:E, "11_Anh_A", NhatKy_ViPham!F:F, B29, NhatKy_ViPham!H:H, "L10")</f>
        <v>0</v>
      </c>
      <c r="P29" s="12">
        <f>SUMIFS(NhatKy_ViPham!J:J, NhatKy_ViPham!E:E, "11_Anh_A", NhatKy_ViPham!F:F, B29)</f>
        <v>0</v>
      </c>
      <c r="Q29" s="13">
        <f>SUMIFS(NhatKy_ViPham!K:K, NhatKy_ViPham!E:E, "11_Anh_A", NhatKy_ViPham!F:F, B29)</f>
        <v>0</v>
      </c>
      <c r="R29" s="7">
        <f>100 + SUMIFS(NhatKy_ViPham!J:J, NhatKy_ViPham!E:E, "11_Anh_A", NhatKy_ViPham!F:F, B29, NhatKy_ViPham!C:C, "T1") - SUMIFS(NhatKy_ViPham!K:K, NhatKy_ViPham!E:E, "11_Anh_A", NhatKy_ViPham!F:F, B29, NhatKy_ViPham!C:C, "T1")</f>
        <v>100</v>
      </c>
      <c r="S29" s="7">
        <f>100 + SUMIFS(NhatKy_ViPham!J:J, NhatKy_ViPham!E:E, "11_Anh_A", NhatKy_ViPham!F:F, B29, NhatKy_ViPham!C:C, "T2") - SUMIFS(NhatKy_ViPham!K:K, NhatKy_ViPham!E:E, "11_Anh_A", NhatKy_ViPham!F:F, B29, NhatKy_ViPham!C:C, "T2")</f>
        <v>100</v>
      </c>
      <c r="T29" s="7">
        <f>100 + SUMIFS(NhatKy_ViPham!J:J, NhatKy_ViPham!E:E, "11_Anh_A", NhatKy_ViPham!F:F, B29, NhatKy_ViPham!C:C, "T3") - SUMIFS(NhatKy_ViPham!K:K, NhatKy_ViPham!E:E, "11_Anh_A", NhatKy_ViPham!F:F, B29, NhatKy_ViPham!C:C, "T3")</f>
        <v>100</v>
      </c>
      <c r="U29" s="7">
        <f>100 + SUMIFS(NhatKy_ViPham!J:J, NhatKy_ViPham!E:E, "11_Anh_A", NhatKy_ViPham!F:F, B29, NhatKy_ViPham!C:C, "T4") - SUMIFS(NhatKy_ViPham!K:K, NhatKy_ViPham!E:E, "11_Anh_A", NhatKy_ViPham!F:F, B29, NhatKy_ViPham!C:C, "T4")</f>
        <v>100</v>
      </c>
      <c r="V29" s="7">
        <f>100 + SUMIFS(NhatKy_ViPham!J:J, NhatKy_ViPham!E:E, "11_Anh_A", NhatKy_ViPham!F:F, B29, NhatKy_ViPham!C:C, "T5") - SUMIFS(NhatKy_ViPham!K:K, NhatKy_ViPham!E:E, "11_Anh_A", NhatKy_ViPham!F:F, B29, NhatKy_ViPham!C:C, "T5")</f>
        <v>100</v>
      </c>
      <c r="W29" s="7">
        <f>100 + SUMIFS(NhatKy_ViPham!J:J, NhatKy_ViPham!E:E, "11_Anh_A", NhatKy_ViPham!F:F, B29, NhatKy_ViPham!C:C, "T6") - SUMIFS(NhatKy_ViPham!K:K, NhatKy_ViPham!E:E, "11_Anh_A", NhatKy_ViPham!F:F, B29, NhatKy_ViPham!C:C, "T6")</f>
        <v>100</v>
      </c>
      <c r="X29" s="7">
        <f>100 + SUMIFS(NhatKy_ViPham!J:J, NhatKy_ViPham!E:E, "11_Anh_A", NhatKy_ViPham!F:F, B29, NhatKy_ViPham!C:C, "T7") - SUMIFS(NhatKy_ViPham!K:K, NhatKy_ViPham!E:E, "11_Anh_A", NhatKy_ViPham!F:F, B29, NhatKy_ViPham!C:C, "T7")</f>
        <v>100</v>
      </c>
      <c r="Y29" s="7">
        <f>100 + SUMIFS(NhatKy_ViPham!J:J, NhatKy_ViPham!E:E, "11_Anh_A", NhatKy_ViPham!F:F, B29, NhatKy_ViPham!C:C, "T8") - SUMIFS(NhatKy_ViPham!K:K, NhatKy_ViPham!E:E, "11_Anh_A", NhatKy_ViPham!F:F, B29, NhatKy_ViPham!C:C, "T8")</f>
        <v>100</v>
      </c>
      <c r="Z29" s="7">
        <f>100 + SUMIFS(NhatKy_ViPham!J:J, NhatKy_ViPham!E:E, "11_Anh_A", NhatKy_ViPham!F:F, B29, NhatKy_ViPham!C:C, "T9") - SUMIFS(NhatKy_ViPham!K:K, NhatKy_ViPham!E:E, "11_Anh_A", NhatKy_ViPham!F:F, B29, NhatKy_ViPham!C:C, "T9")</f>
        <v>100</v>
      </c>
      <c r="AA29" s="7">
        <f>100 + SUMIFS(NhatKy_ViPham!J:J, NhatKy_ViPham!E:E, "11_Anh_A", NhatKy_ViPham!F:F, B29, NhatKy_ViPham!C:C, "T10") - SUMIFS(NhatKy_ViPham!K:K, NhatKy_ViPham!E:E, "11_Anh_A", NhatKy_ViPham!F:F, B29, NhatKy_ViPham!C:C, "T10")</f>
        <v>100</v>
      </c>
      <c r="AB29" s="7">
        <f>100 + SUMIFS(NhatKy_ViPham!J:J, NhatKy_ViPham!E:E, "11_Anh_A", NhatKy_ViPham!F:F, B29, NhatKy_ViPham!C:C, "T11") - SUMIFS(NhatKy_ViPham!K:K, NhatKy_ViPham!E:E, "11_Anh_A", NhatKy_ViPham!F:F, B29, NhatKy_ViPham!C:C, "T11")</f>
        <v>100</v>
      </c>
      <c r="AC29" s="7">
        <f>100 + SUMIFS(NhatKy_ViPham!J:J, NhatKy_ViPham!E:E, "11_Anh_A", NhatKy_ViPham!F:F, B29, NhatKy_ViPham!C:C, "T12") - SUMIFS(NhatKy_ViPham!K:K, NhatKy_ViPham!E:E, "11_Anh_A", NhatKy_ViPham!F:F, B29, NhatKy_ViPham!C:C, "T12")</f>
        <v>100</v>
      </c>
      <c r="AD29" s="7">
        <f>100 + SUMIFS(NhatKy_ViPham!J:J, NhatKy_ViPham!E:E, "11_Anh_A", NhatKy_ViPham!F:F, B29, NhatKy_ViPham!C:C, "T13") - SUMIFS(NhatKy_ViPham!K:K, NhatKy_ViPham!E:E, "11_Anh_A", NhatKy_ViPham!F:F, B29, NhatKy_ViPham!C:C, "T13")</f>
        <v>100</v>
      </c>
      <c r="AE29" s="7">
        <f>100 + SUMIFS(NhatKy_ViPham!J:J, NhatKy_ViPham!E:E, "11_Anh_A", NhatKy_ViPham!F:F, B29, NhatKy_ViPham!C:C, "T14") - SUMIFS(NhatKy_ViPham!K:K, NhatKy_ViPham!E:E, "11_Anh_A", NhatKy_ViPham!F:F, B29, NhatKy_ViPham!C:C, "T14")</f>
        <v>100</v>
      </c>
      <c r="AF29" s="7">
        <f>100 + SUMIFS(NhatKy_ViPham!J:J, NhatKy_ViPham!E:E, "11_Anh_A", NhatKy_ViPham!F:F, B29, NhatKy_ViPham!C:C, "T15") - SUMIFS(NhatKy_ViPham!K:K, NhatKy_ViPham!E:E, "11_Anh_A", NhatKy_ViPham!F:F, B29, NhatKy_ViPham!C:C, "T15")</f>
        <v>100</v>
      </c>
      <c r="AG29" s="7">
        <f>100 + SUMIFS(NhatKy_ViPham!J:J, NhatKy_ViPham!E:E, "11_Anh_A", NhatKy_ViPham!F:F, B29, NhatKy_ViPham!C:C, "T16") - SUMIFS(NhatKy_ViPham!K:K, NhatKy_ViPham!E:E, "11_Anh_A", NhatKy_ViPham!F:F, B29, NhatKy_ViPham!C:C, "T16")</f>
        <v>100</v>
      </c>
      <c r="AH29" s="7">
        <f>100 + SUMIFS(NhatKy_ViPham!J:J, NhatKy_ViPham!E:E, "11_Anh_A", NhatKy_ViPham!F:F, B29, NhatKy_ViPham!C:C, "T17") - SUMIFS(NhatKy_ViPham!K:K, NhatKy_ViPham!E:E, "11_Anh_A", NhatKy_ViPham!F:F, B29, NhatKy_ViPham!C:C, "T17")</f>
        <v>100</v>
      </c>
      <c r="AI29" s="7">
        <f>100 + SUMIFS(NhatKy_ViPham!J:J, NhatKy_ViPham!E:E, "11_Anh_A", NhatKy_ViPham!F:F, B29, NhatKy_ViPham!C:C, "T18") - SUMIFS(NhatKy_ViPham!K:K, NhatKy_ViPham!E:E, "11_Anh_A", NhatKy_ViPham!F:F, B29, NhatKy_ViPham!C:C, "T18")</f>
        <v>100</v>
      </c>
      <c r="AJ29" s="7">
        <f>100 + SUMIFS(NhatKy_ViPham!J:J, NhatKy_ViPham!E:E, "11_Anh_A", NhatKy_ViPham!F:F, B29, NhatKy_ViPham!C:C, "T19") - SUMIFS(NhatKy_ViPham!K:K, NhatKy_ViPham!E:E, "11_Anh_A", NhatKy_ViPham!F:F, B29, NhatKy_ViPham!C:C, "T19")</f>
        <v>100</v>
      </c>
      <c r="AK29" s="7">
        <f>100 + SUMIFS(NhatKy_ViPham!J:J, NhatKy_ViPham!E:E, "11_Anh_A", NhatKy_ViPham!F:F, B29, NhatKy_ViPham!C:C, "T20") - SUMIFS(NhatKy_ViPham!K:K, NhatKy_ViPham!E:E, "11_Anh_A", NhatKy_ViPham!F:F, B29, NhatKy_ViPham!C:C, "T20")</f>
        <v>100</v>
      </c>
      <c r="AL29" s="7">
        <f>100 + SUMIFS(NhatKy_ViPham!J:J, NhatKy_ViPham!E:E, "11_Anh_A", NhatKy_ViPham!F:F, B29, NhatKy_ViPham!C:C, "T21") - SUMIFS(NhatKy_ViPham!K:K, NhatKy_ViPham!E:E, "11_Anh_A", NhatKy_ViPham!F:F, B29, NhatKy_ViPham!C:C, "T21")</f>
        <v>100</v>
      </c>
      <c r="AM29" s="7">
        <f>100 + SUMIFS(NhatKy_ViPham!J:J, NhatKy_ViPham!E:E, "11_Anh_A", NhatKy_ViPham!F:F, B29, NhatKy_ViPham!C:C, "T22") - SUMIFS(NhatKy_ViPham!K:K, NhatKy_ViPham!E:E, "11_Anh_A", NhatKy_ViPham!F:F, B29, NhatKy_ViPham!C:C, "T22")</f>
        <v>100</v>
      </c>
      <c r="AN29" s="7">
        <f>100 + SUMIFS(NhatKy_ViPham!J:J, NhatKy_ViPham!E:E, "11_Anh_A", NhatKy_ViPham!F:F, B29, NhatKy_ViPham!C:C, "T23") - SUMIFS(NhatKy_ViPham!K:K, NhatKy_ViPham!E:E, "11_Anh_A", NhatKy_ViPham!F:F, B29, NhatKy_ViPham!C:C, "T23")</f>
        <v>100</v>
      </c>
      <c r="AO29" s="7">
        <f>100 + SUMIFS(NhatKy_ViPham!J:J, NhatKy_ViPham!E:E, "11_Anh_A", NhatKy_ViPham!F:F, B29, NhatKy_ViPham!C:C, "T24") - SUMIFS(NhatKy_ViPham!K:K, NhatKy_ViPham!E:E, "11_Anh_A", NhatKy_ViPham!F:F, B29, NhatKy_ViPham!C:C, "T24")</f>
        <v>100</v>
      </c>
      <c r="AP29" s="7">
        <f>100 + SUMIFS(NhatKy_ViPham!J:J, NhatKy_ViPham!E:E, "11_Anh_A", NhatKy_ViPham!F:F, B29, NhatKy_ViPham!C:C, "T25") - SUMIFS(NhatKy_ViPham!K:K, NhatKy_ViPham!E:E, "11_Anh_A", NhatKy_ViPham!F:F, B29, NhatKy_ViPham!C:C, "T25")</f>
        <v>100</v>
      </c>
      <c r="AQ29" s="7">
        <f>100 + SUMIFS(NhatKy_ViPham!J:J, NhatKy_ViPham!E:E, "11_Anh_A", NhatKy_ViPham!F:F, B29, NhatKy_ViPham!C:C, "T26") - SUMIFS(NhatKy_ViPham!K:K, NhatKy_ViPham!E:E, "11_Anh_A", NhatKy_ViPham!F:F, B29, NhatKy_ViPham!C:C, "T26")</f>
        <v>100</v>
      </c>
      <c r="AR29" s="7">
        <f>100 + SUMIFS(NhatKy_ViPham!J:J, NhatKy_ViPham!E:E, "11_Anh_A", NhatKy_ViPham!F:F, B29, NhatKy_ViPham!C:C, "T27") - SUMIFS(NhatKy_ViPham!K:K, NhatKy_ViPham!E:E, "11_Anh_A", NhatKy_ViPham!F:F, B29, NhatKy_ViPham!C:C, "T27")</f>
        <v>100</v>
      </c>
      <c r="AS29" s="7">
        <f>100 + SUMIFS(NhatKy_ViPham!J:J, NhatKy_ViPham!E:E, "11_Anh_A", NhatKy_ViPham!F:F, B29, NhatKy_ViPham!C:C, "T28") - SUMIFS(NhatKy_ViPham!K:K, NhatKy_ViPham!E:E, "11_Anh_A", NhatKy_ViPham!F:F, B29, NhatKy_ViPham!C:C, "T28")</f>
        <v>100</v>
      </c>
      <c r="AT29" s="7">
        <f>100 + SUMIFS(NhatKy_ViPham!J:J, NhatKy_ViPham!E:E, "11_Anh_A", NhatKy_ViPham!F:F, B29, NhatKy_ViPham!C:C, "T29") - SUMIFS(NhatKy_ViPham!K:K, NhatKy_ViPham!E:E, "11_Anh_A", NhatKy_ViPham!F:F, B29, NhatKy_ViPham!C:C, "T29")</f>
        <v>100</v>
      </c>
      <c r="AU29" s="7">
        <f>100 + SUMIFS(NhatKy_ViPham!J:J, NhatKy_ViPham!E:E, "11_Anh_A", NhatKy_ViPham!F:F, B29, NhatKy_ViPham!C:C, "T30") - SUMIFS(NhatKy_ViPham!K:K, NhatKy_ViPham!E:E, "11_Anh_A", NhatKy_ViPham!F:F, B29, NhatKy_ViPham!C:C, "T30")</f>
        <v>100</v>
      </c>
      <c r="AV29" s="7">
        <f>100 + SUMIFS(NhatKy_ViPham!J:J, NhatKy_ViPham!E:E, "11_Anh_A", NhatKy_ViPham!F:F, B29, NhatKy_ViPham!C:C, "T31") - SUMIFS(NhatKy_ViPham!K:K, NhatKy_ViPham!E:E, "11_Anh_A", NhatKy_ViPham!F:F, B29, NhatKy_ViPham!C:C, "T31")</f>
        <v>100</v>
      </c>
      <c r="AW29" s="7">
        <f>100 + SUMIFS(NhatKy_ViPham!J:J, NhatKy_ViPham!E:E, "11_Anh_A", NhatKy_ViPham!F:F, B29, NhatKy_ViPham!C:C, "T32") - SUMIFS(NhatKy_ViPham!K:K, NhatKy_ViPham!E:E, "11_Anh_A", NhatKy_ViPham!F:F, B29, NhatKy_ViPham!C:C, "T32")</f>
        <v>100</v>
      </c>
      <c r="AX29" s="7">
        <f>100 + SUMIFS(NhatKy_ViPham!J:J, NhatKy_ViPham!E:E, "11_Anh_A", NhatKy_ViPham!F:F, B29, NhatKy_ViPham!C:C, "T33") - SUMIFS(NhatKy_ViPham!K:K, NhatKy_ViPham!E:E, "11_Anh_A", NhatKy_ViPham!F:F, B29, NhatKy_ViPham!C:C, "T33")</f>
        <v>100</v>
      </c>
      <c r="AY29" s="7">
        <f>100 + SUMIFS(NhatKy_ViPham!J:J, NhatKy_ViPham!E:E, "11_Anh_A", NhatKy_ViPham!F:F, B29, NhatKy_ViPham!C:C, "T34") - SUMIFS(NhatKy_ViPham!K:K, NhatKy_ViPham!E:E, "11_Anh_A", NhatKy_ViPham!F:F, B29, NhatKy_ViPham!C:C, "T34")</f>
        <v>100</v>
      </c>
      <c r="AZ29" s="7">
        <f>100 + SUMIFS(NhatKy_ViPham!J:J, NhatKy_ViPham!E:E, "11_Anh_A", NhatKy_ViPham!F:F, B29, NhatKy_ViPham!C:C, "T35") - SUMIFS(NhatKy_ViPham!K:K, NhatKy_ViPham!E:E, "11_Anh_A", NhatKy_ViPham!F:F, B29, NhatKy_ViPham!C:C, "T35")</f>
        <v>100</v>
      </c>
      <c r="BA29" s="12">
        <f t="shared" si="0"/>
        <v>100</v>
      </c>
      <c r="BB29" s="11" t="s">
        <v>430</v>
      </c>
      <c r="BC29" s="14" t="str">
        <f t="shared" si="1"/>
        <v>Tốt</v>
      </c>
      <c r="BD29" s="10" t="str">
        <f t="shared" si="2"/>
        <v>🟢 BÌNH THƯỜNG</v>
      </c>
    </row>
    <row r="30" spans="1:56" x14ac:dyDescent="0.25">
      <c r="A30" s="5">
        <v>22</v>
      </c>
      <c r="B30" s="15" t="s">
        <v>2056</v>
      </c>
      <c r="C30" s="5" t="s">
        <v>1929</v>
      </c>
      <c r="D30" s="5" t="s">
        <v>429</v>
      </c>
      <c r="E30" s="11" t="s">
        <v>430</v>
      </c>
      <c r="F30" s="6">
        <f>SUMIFS(NhatKy_ViPham!K:K, NhatKy_ViPham!E:E, "11_Anh_A", NhatKy_ViPham!F:F, B30, NhatKy_ViPham!H:H, "L01")</f>
        <v>0</v>
      </c>
      <c r="G30" s="6">
        <f>SUMIFS(NhatKy_ViPham!K:K, NhatKy_ViPham!E:E, "11_Anh_A", NhatKy_ViPham!F:F, B30, NhatKy_ViPham!H:H, "L02")</f>
        <v>0</v>
      </c>
      <c r="H30" s="6">
        <f>SUMIFS(NhatKy_ViPham!K:K, NhatKy_ViPham!E:E, "11_Anh_A", NhatKy_ViPham!F:F, B30, NhatKy_ViPham!H:H, "L03")</f>
        <v>0</v>
      </c>
      <c r="I30" s="6">
        <f>SUMIFS(NhatKy_ViPham!K:K, NhatKy_ViPham!E:E, "11_Anh_A", NhatKy_ViPham!F:F, B30, NhatKy_ViPham!H:H, "L04")</f>
        <v>0</v>
      </c>
      <c r="J30" s="6">
        <f>SUMIFS(NhatKy_ViPham!K:K, NhatKy_ViPham!E:E, "11_Anh_A", NhatKy_ViPham!F:F, B30, NhatKy_ViPham!H:H, "L05")</f>
        <v>0</v>
      </c>
      <c r="K30" s="6">
        <f>SUMIFS(NhatKy_ViPham!K:K, NhatKy_ViPham!E:E, "11_Anh_A", NhatKy_ViPham!F:F, B30, NhatKy_ViPham!H:H, "L06")</f>
        <v>0</v>
      </c>
      <c r="L30" s="6">
        <f>SUMIFS(NhatKy_ViPham!K:K, NhatKy_ViPham!E:E, "11_Anh_A", NhatKy_ViPham!F:F, B30, NhatKy_ViPham!H:H, "L07")</f>
        <v>0</v>
      </c>
      <c r="M30" s="6">
        <f>SUMIFS(NhatKy_ViPham!K:K, NhatKy_ViPham!E:E, "11_Anh_A", NhatKy_ViPham!F:F, B30, NhatKy_ViPham!H:H, "L08")</f>
        <v>0</v>
      </c>
      <c r="N30" s="6">
        <f>SUMIFS(NhatKy_ViPham!K:K, NhatKy_ViPham!E:E, "11_Anh_A", NhatKy_ViPham!F:F, B30, NhatKy_ViPham!H:H, "L09")</f>
        <v>0</v>
      </c>
      <c r="O30" s="6">
        <f>SUMIFS(NhatKy_ViPham!K:K, NhatKy_ViPham!E:E, "11_Anh_A", NhatKy_ViPham!F:F, B30, NhatKy_ViPham!H:H, "L10")</f>
        <v>0</v>
      </c>
      <c r="P30" s="12">
        <f>SUMIFS(NhatKy_ViPham!J:J, NhatKy_ViPham!E:E, "11_Anh_A", NhatKy_ViPham!F:F, B30)</f>
        <v>0</v>
      </c>
      <c r="Q30" s="13">
        <f>SUMIFS(NhatKy_ViPham!K:K, NhatKy_ViPham!E:E, "11_Anh_A", NhatKy_ViPham!F:F, B30)</f>
        <v>0</v>
      </c>
      <c r="R30" s="6">
        <f>100 + SUMIFS(NhatKy_ViPham!J:J, NhatKy_ViPham!E:E, "11_Anh_A", NhatKy_ViPham!F:F, B30, NhatKy_ViPham!C:C, "T1") - SUMIFS(NhatKy_ViPham!K:K, NhatKy_ViPham!E:E, "11_Anh_A", NhatKy_ViPham!F:F, B30, NhatKy_ViPham!C:C, "T1")</f>
        <v>100</v>
      </c>
      <c r="S30" s="6">
        <f>100 + SUMIFS(NhatKy_ViPham!J:J, NhatKy_ViPham!E:E, "11_Anh_A", NhatKy_ViPham!F:F, B30, NhatKy_ViPham!C:C, "T2") - SUMIFS(NhatKy_ViPham!K:K, NhatKy_ViPham!E:E, "11_Anh_A", NhatKy_ViPham!F:F, B30, NhatKy_ViPham!C:C, "T2")</f>
        <v>100</v>
      </c>
      <c r="T30" s="6">
        <f>100 + SUMIFS(NhatKy_ViPham!J:J, NhatKy_ViPham!E:E, "11_Anh_A", NhatKy_ViPham!F:F, B30, NhatKy_ViPham!C:C, "T3") - SUMIFS(NhatKy_ViPham!K:K, NhatKy_ViPham!E:E, "11_Anh_A", NhatKy_ViPham!F:F, B30, NhatKy_ViPham!C:C, "T3")</f>
        <v>100</v>
      </c>
      <c r="U30" s="6">
        <f>100 + SUMIFS(NhatKy_ViPham!J:J, NhatKy_ViPham!E:E, "11_Anh_A", NhatKy_ViPham!F:F, B30, NhatKy_ViPham!C:C, "T4") - SUMIFS(NhatKy_ViPham!K:K, NhatKy_ViPham!E:E, "11_Anh_A", NhatKy_ViPham!F:F, B30, NhatKy_ViPham!C:C, "T4")</f>
        <v>100</v>
      </c>
      <c r="V30" s="6">
        <f>100 + SUMIFS(NhatKy_ViPham!J:J, NhatKy_ViPham!E:E, "11_Anh_A", NhatKy_ViPham!F:F, B30, NhatKy_ViPham!C:C, "T5") - SUMIFS(NhatKy_ViPham!K:K, NhatKy_ViPham!E:E, "11_Anh_A", NhatKy_ViPham!F:F, B30, NhatKy_ViPham!C:C, "T5")</f>
        <v>100</v>
      </c>
      <c r="W30" s="6">
        <f>100 + SUMIFS(NhatKy_ViPham!J:J, NhatKy_ViPham!E:E, "11_Anh_A", NhatKy_ViPham!F:F, B30, NhatKy_ViPham!C:C, "T6") - SUMIFS(NhatKy_ViPham!K:K, NhatKy_ViPham!E:E, "11_Anh_A", NhatKy_ViPham!F:F, B30, NhatKy_ViPham!C:C, "T6")</f>
        <v>100</v>
      </c>
      <c r="X30" s="6">
        <f>100 + SUMIFS(NhatKy_ViPham!J:J, NhatKy_ViPham!E:E, "11_Anh_A", NhatKy_ViPham!F:F, B30, NhatKy_ViPham!C:C, "T7") - SUMIFS(NhatKy_ViPham!K:K, NhatKy_ViPham!E:E, "11_Anh_A", NhatKy_ViPham!F:F, B30, NhatKy_ViPham!C:C, "T7")</f>
        <v>100</v>
      </c>
      <c r="Y30" s="6">
        <f>100 + SUMIFS(NhatKy_ViPham!J:J, NhatKy_ViPham!E:E, "11_Anh_A", NhatKy_ViPham!F:F, B30, NhatKy_ViPham!C:C, "T8") - SUMIFS(NhatKy_ViPham!K:K, NhatKy_ViPham!E:E, "11_Anh_A", NhatKy_ViPham!F:F, B30, NhatKy_ViPham!C:C, "T8")</f>
        <v>100</v>
      </c>
      <c r="Z30" s="6">
        <f>100 + SUMIFS(NhatKy_ViPham!J:J, NhatKy_ViPham!E:E, "11_Anh_A", NhatKy_ViPham!F:F, B30, NhatKy_ViPham!C:C, "T9") - SUMIFS(NhatKy_ViPham!K:K, NhatKy_ViPham!E:E, "11_Anh_A", NhatKy_ViPham!F:F, B30, NhatKy_ViPham!C:C, "T9")</f>
        <v>100</v>
      </c>
      <c r="AA30" s="6">
        <f>100 + SUMIFS(NhatKy_ViPham!J:J, NhatKy_ViPham!E:E, "11_Anh_A", NhatKy_ViPham!F:F, B30, NhatKy_ViPham!C:C, "T10") - SUMIFS(NhatKy_ViPham!K:K, NhatKy_ViPham!E:E, "11_Anh_A", NhatKy_ViPham!F:F, B30, NhatKy_ViPham!C:C, "T10")</f>
        <v>100</v>
      </c>
      <c r="AB30" s="6">
        <f>100 + SUMIFS(NhatKy_ViPham!J:J, NhatKy_ViPham!E:E, "11_Anh_A", NhatKy_ViPham!F:F, B30, NhatKy_ViPham!C:C, "T11") - SUMIFS(NhatKy_ViPham!K:K, NhatKy_ViPham!E:E, "11_Anh_A", NhatKy_ViPham!F:F, B30, NhatKy_ViPham!C:C, "T11")</f>
        <v>100</v>
      </c>
      <c r="AC30" s="6">
        <f>100 + SUMIFS(NhatKy_ViPham!J:J, NhatKy_ViPham!E:E, "11_Anh_A", NhatKy_ViPham!F:F, B30, NhatKy_ViPham!C:C, "T12") - SUMIFS(NhatKy_ViPham!K:K, NhatKy_ViPham!E:E, "11_Anh_A", NhatKy_ViPham!F:F, B30, NhatKy_ViPham!C:C, "T12")</f>
        <v>100</v>
      </c>
      <c r="AD30" s="6">
        <f>100 + SUMIFS(NhatKy_ViPham!J:J, NhatKy_ViPham!E:E, "11_Anh_A", NhatKy_ViPham!F:F, B30, NhatKy_ViPham!C:C, "T13") - SUMIFS(NhatKy_ViPham!K:K, NhatKy_ViPham!E:E, "11_Anh_A", NhatKy_ViPham!F:F, B30, NhatKy_ViPham!C:C, "T13")</f>
        <v>100</v>
      </c>
      <c r="AE30" s="6">
        <f>100 + SUMIFS(NhatKy_ViPham!J:J, NhatKy_ViPham!E:E, "11_Anh_A", NhatKy_ViPham!F:F, B30, NhatKy_ViPham!C:C, "T14") - SUMIFS(NhatKy_ViPham!K:K, NhatKy_ViPham!E:E, "11_Anh_A", NhatKy_ViPham!F:F, B30, NhatKy_ViPham!C:C, "T14")</f>
        <v>100</v>
      </c>
      <c r="AF30" s="6">
        <f>100 + SUMIFS(NhatKy_ViPham!J:J, NhatKy_ViPham!E:E, "11_Anh_A", NhatKy_ViPham!F:F, B30, NhatKy_ViPham!C:C, "T15") - SUMIFS(NhatKy_ViPham!K:K, NhatKy_ViPham!E:E, "11_Anh_A", NhatKy_ViPham!F:F, B30, NhatKy_ViPham!C:C, "T15")</f>
        <v>100</v>
      </c>
      <c r="AG30" s="6">
        <f>100 + SUMIFS(NhatKy_ViPham!J:J, NhatKy_ViPham!E:E, "11_Anh_A", NhatKy_ViPham!F:F, B30, NhatKy_ViPham!C:C, "T16") - SUMIFS(NhatKy_ViPham!K:K, NhatKy_ViPham!E:E, "11_Anh_A", NhatKy_ViPham!F:F, B30, NhatKy_ViPham!C:C, "T16")</f>
        <v>100</v>
      </c>
      <c r="AH30" s="6">
        <f>100 + SUMIFS(NhatKy_ViPham!J:J, NhatKy_ViPham!E:E, "11_Anh_A", NhatKy_ViPham!F:F, B30, NhatKy_ViPham!C:C, "T17") - SUMIFS(NhatKy_ViPham!K:K, NhatKy_ViPham!E:E, "11_Anh_A", NhatKy_ViPham!F:F, B30, NhatKy_ViPham!C:C, "T17")</f>
        <v>100</v>
      </c>
      <c r="AI30" s="6">
        <f>100 + SUMIFS(NhatKy_ViPham!J:J, NhatKy_ViPham!E:E, "11_Anh_A", NhatKy_ViPham!F:F, B30, NhatKy_ViPham!C:C, "T18") - SUMIFS(NhatKy_ViPham!K:K, NhatKy_ViPham!E:E, "11_Anh_A", NhatKy_ViPham!F:F, B30, NhatKy_ViPham!C:C, "T18")</f>
        <v>100</v>
      </c>
      <c r="AJ30" s="6">
        <f>100 + SUMIFS(NhatKy_ViPham!J:J, NhatKy_ViPham!E:E, "11_Anh_A", NhatKy_ViPham!F:F, B30, NhatKy_ViPham!C:C, "T19") - SUMIFS(NhatKy_ViPham!K:K, NhatKy_ViPham!E:E, "11_Anh_A", NhatKy_ViPham!F:F, B30, NhatKy_ViPham!C:C, "T19")</f>
        <v>100</v>
      </c>
      <c r="AK30" s="6">
        <f>100 + SUMIFS(NhatKy_ViPham!J:J, NhatKy_ViPham!E:E, "11_Anh_A", NhatKy_ViPham!F:F, B30, NhatKy_ViPham!C:C, "T20") - SUMIFS(NhatKy_ViPham!K:K, NhatKy_ViPham!E:E, "11_Anh_A", NhatKy_ViPham!F:F, B30, NhatKy_ViPham!C:C, "T20")</f>
        <v>100</v>
      </c>
      <c r="AL30" s="6">
        <f>100 + SUMIFS(NhatKy_ViPham!J:J, NhatKy_ViPham!E:E, "11_Anh_A", NhatKy_ViPham!F:F, B30, NhatKy_ViPham!C:C, "T21") - SUMIFS(NhatKy_ViPham!K:K, NhatKy_ViPham!E:E, "11_Anh_A", NhatKy_ViPham!F:F, B30, NhatKy_ViPham!C:C, "T21")</f>
        <v>100</v>
      </c>
      <c r="AM30" s="6">
        <f>100 + SUMIFS(NhatKy_ViPham!J:J, NhatKy_ViPham!E:E, "11_Anh_A", NhatKy_ViPham!F:F, B30, NhatKy_ViPham!C:C, "T22") - SUMIFS(NhatKy_ViPham!K:K, NhatKy_ViPham!E:E, "11_Anh_A", NhatKy_ViPham!F:F, B30, NhatKy_ViPham!C:C, "T22")</f>
        <v>100</v>
      </c>
      <c r="AN30" s="6">
        <f>100 + SUMIFS(NhatKy_ViPham!J:J, NhatKy_ViPham!E:E, "11_Anh_A", NhatKy_ViPham!F:F, B30, NhatKy_ViPham!C:C, "T23") - SUMIFS(NhatKy_ViPham!K:K, NhatKy_ViPham!E:E, "11_Anh_A", NhatKy_ViPham!F:F, B30, NhatKy_ViPham!C:C, "T23")</f>
        <v>100</v>
      </c>
      <c r="AO30" s="6">
        <f>100 + SUMIFS(NhatKy_ViPham!J:J, NhatKy_ViPham!E:E, "11_Anh_A", NhatKy_ViPham!F:F, B30, NhatKy_ViPham!C:C, "T24") - SUMIFS(NhatKy_ViPham!K:K, NhatKy_ViPham!E:E, "11_Anh_A", NhatKy_ViPham!F:F, B30, NhatKy_ViPham!C:C, "T24")</f>
        <v>100</v>
      </c>
      <c r="AP30" s="6">
        <f>100 + SUMIFS(NhatKy_ViPham!J:J, NhatKy_ViPham!E:E, "11_Anh_A", NhatKy_ViPham!F:F, B30, NhatKy_ViPham!C:C, "T25") - SUMIFS(NhatKy_ViPham!K:K, NhatKy_ViPham!E:E, "11_Anh_A", NhatKy_ViPham!F:F, B30, NhatKy_ViPham!C:C, "T25")</f>
        <v>100</v>
      </c>
      <c r="AQ30" s="6">
        <f>100 + SUMIFS(NhatKy_ViPham!J:J, NhatKy_ViPham!E:E, "11_Anh_A", NhatKy_ViPham!F:F, B30, NhatKy_ViPham!C:C, "T26") - SUMIFS(NhatKy_ViPham!K:K, NhatKy_ViPham!E:E, "11_Anh_A", NhatKy_ViPham!F:F, B30, NhatKy_ViPham!C:C, "T26")</f>
        <v>100</v>
      </c>
      <c r="AR30" s="6">
        <f>100 + SUMIFS(NhatKy_ViPham!J:J, NhatKy_ViPham!E:E, "11_Anh_A", NhatKy_ViPham!F:F, B30, NhatKy_ViPham!C:C, "T27") - SUMIFS(NhatKy_ViPham!K:K, NhatKy_ViPham!E:E, "11_Anh_A", NhatKy_ViPham!F:F, B30, NhatKy_ViPham!C:C, "T27")</f>
        <v>100</v>
      </c>
      <c r="AS30" s="6">
        <f>100 + SUMIFS(NhatKy_ViPham!J:J, NhatKy_ViPham!E:E, "11_Anh_A", NhatKy_ViPham!F:F, B30, NhatKy_ViPham!C:C, "T28") - SUMIFS(NhatKy_ViPham!K:K, NhatKy_ViPham!E:E, "11_Anh_A", NhatKy_ViPham!F:F, B30, NhatKy_ViPham!C:C, "T28")</f>
        <v>100</v>
      </c>
      <c r="AT30" s="6">
        <f>100 + SUMIFS(NhatKy_ViPham!J:J, NhatKy_ViPham!E:E, "11_Anh_A", NhatKy_ViPham!F:F, B30, NhatKy_ViPham!C:C, "T29") - SUMIFS(NhatKy_ViPham!K:K, NhatKy_ViPham!E:E, "11_Anh_A", NhatKy_ViPham!F:F, B30, NhatKy_ViPham!C:C, "T29")</f>
        <v>100</v>
      </c>
      <c r="AU30" s="6">
        <f>100 + SUMIFS(NhatKy_ViPham!J:J, NhatKy_ViPham!E:E, "11_Anh_A", NhatKy_ViPham!F:F, B30, NhatKy_ViPham!C:C, "T30") - SUMIFS(NhatKy_ViPham!K:K, NhatKy_ViPham!E:E, "11_Anh_A", NhatKy_ViPham!F:F, B30, NhatKy_ViPham!C:C, "T30")</f>
        <v>100</v>
      </c>
      <c r="AV30" s="6">
        <f>100 + SUMIFS(NhatKy_ViPham!J:J, NhatKy_ViPham!E:E, "11_Anh_A", NhatKy_ViPham!F:F, B30, NhatKy_ViPham!C:C, "T31") - SUMIFS(NhatKy_ViPham!K:K, NhatKy_ViPham!E:E, "11_Anh_A", NhatKy_ViPham!F:F, B30, NhatKy_ViPham!C:C, "T31")</f>
        <v>100</v>
      </c>
      <c r="AW30" s="6">
        <f>100 + SUMIFS(NhatKy_ViPham!J:J, NhatKy_ViPham!E:E, "11_Anh_A", NhatKy_ViPham!F:F, B30, NhatKy_ViPham!C:C, "T32") - SUMIFS(NhatKy_ViPham!K:K, NhatKy_ViPham!E:E, "11_Anh_A", NhatKy_ViPham!F:F, B30, NhatKy_ViPham!C:C, "T32")</f>
        <v>100</v>
      </c>
      <c r="AX30" s="6">
        <f>100 + SUMIFS(NhatKy_ViPham!J:J, NhatKy_ViPham!E:E, "11_Anh_A", NhatKy_ViPham!F:F, B30, NhatKy_ViPham!C:C, "T33") - SUMIFS(NhatKy_ViPham!K:K, NhatKy_ViPham!E:E, "11_Anh_A", NhatKy_ViPham!F:F, B30, NhatKy_ViPham!C:C, "T33")</f>
        <v>100</v>
      </c>
      <c r="AY30" s="6">
        <f>100 + SUMIFS(NhatKy_ViPham!J:J, NhatKy_ViPham!E:E, "11_Anh_A", NhatKy_ViPham!F:F, B30, NhatKy_ViPham!C:C, "T34") - SUMIFS(NhatKy_ViPham!K:K, NhatKy_ViPham!E:E, "11_Anh_A", NhatKy_ViPham!F:F, B30, NhatKy_ViPham!C:C, "T34")</f>
        <v>100</v>
      </c>
      <c r="AZ30" s="6">
        <f>100 + SUMIFS(NhatKy_ViPham!J:J, NhatKy_ViPham!E:E, "11_Anh_A", NhatKy_ViPham!F:F, B30, NhatKy_ViPham!C:C, "T35") - SUMIFS(NhatKy_ViPham!K:K, NhatKy_ViPham!E:E, "11_Anh_A", NhatKy_ViPham!F:F, B30, NhatKy_ViPham!C:C, "T35")</f>
        <v>100</v>
      </c>
      <c r="BA30" s="12">
        <f t="shared" si="0"/>
        <v>100</v>
      </c>
      <c r="BB30" s="11" t="s">
        <v>430</v>
      </c>
      <c r="BC30" s="16" t="str">
        <f t="shared" si="1"/>
        <v>Tốt</v>
      </c>
      <c r="BD30" s="15" t="str">
        <f t="shared" si="2"/>
        <v>🟢 BÌNH THƯỜNG</v>
      </c>
    </row>
    <row r="31" spans="1:56" x14ac:dyDescent="0.25">
      <c r="A31" s="4">
        <v>23</v>
      </c>
      <c r="B31" s="10" t="s">
        <v>2057</v>
      </c>
      <c r="C31" s="4" t="s">
        <v>1414</v>
      </c>
      <c r="D31" s="4" t="s">
        <v>429</v>
      </c>
      <c r="E31" s="11" t="s">
        <v>430</v>
      </c>
      <c r="F31" s="7">
        <f>SUMIFS(NhatKy_ViPham!K:K, NhatKy_ViPham!E:E, "11_Anh_A", NhatKy_ViPham!F:F, B31, NhatKy_ViPham!H:H, "L01")</f>
        <v>0</v>
      </c>
      <c r="G31" s="7">
        <f>SUMIFS(NhatKy_ViPham!K:K, NhatKy_ViPham!E:E, "11_Anh_A", NhatKy_ViPham!F:F, B31, NhatKy_ViPham!H:H, "L02")</f>
        <v>0</v>
      </c>
      <c r="H31" s="7">
        <f>SUMIFS(NhatKy_ViPham!K:K, NhatKy_ViPham!E:E, "11_Anh_A", NhatKy_ViPham!F:F, B31, NhatKy_ViPham!H:H, "L03")</f>
        <v>0</v>
      </c>
      <c r="I31" s="7">
        <f>SUMIFS(NhatKy_ViPham!K:K, NhatKy_ViPham!E:E, "11_Anh_A", NhatKy_ViPham!F:F, B31, NhatKy_ViPham!H:H, "L04")</f>
        <v>0</v>
      </c>
      <c r="J31" s="7">
        <f>SUMIFS(NhatKy_ViPham!K:K, NhatKy_ViPham!E:E, "11_Anh_A", NhatKy_ViPham!F:F, B31, NhatKy_ViPham!H:H, "L05")</f>
        <v>0</v>
      </c>
      <c r="K31" s="7">
        <f>SUMIFS(NhatKy_ViPham!K:K, NhatKy_ViPham!E:E, "11_Anh_A", NhatKy_ViPham!F:F, B31, NhatKy_ViPham!H:H, "L06")</f>
        <v>0</v>
      </c>
      <c r="L31" s="7">
        <f>SUMIFS(NhatKy_ViPham!K:K, NhatKy_ViPham!E:E, "11_Anh_A", NhatKy_ViPham!F:F, B31, NhatKy_ViPham!H:H, "L07")</f>
        <v>0</v>
      </c>
      <c r="M31" s="7">
        <f>SUMIFS(NhatKy_ViPham!K:K, NhatKy_ViPham!E:E, "11_Anh_A", NhatKy_ViPham!F:F, B31, NhatKy_ViPham!H:H, "L08")</f>
        <v>0</v>
      </c>
      <c r="N31" s="7">
        <f>SUMIFS(NhatKy_ViPham!K:K, NhatKy_ViPham!E:E, "11_Anh_A", NhatKy_ViPham!F:F, B31, NhatKy_ViPham!H:H, "L09")</f>
        <v>0</v>
      </c>
      <c r="O31" s="7">
        <f>SUMIFS(NhatKy_ViPham!K:K, NhatKy_ViPham!E:E, "11_Anh_A", NhatKy_ViPham!F:F, B31, NhatKy_ViPham!H:H, "L10")</f>
        <v>0</v>
      </c>
      <c r="P31" s="12">
        <f>SUMIFS(NhatKy_ViPham!J:J, NhatKy_ViPham!E:E, "11_Anh_A", NhatKy_ViPham!F:F, B31)</f>
        <v>0</v>
      </c>
      <c r="Q31" s="13">
        <f>SUMIFS(NhatKy_ViPham!K:K, NhatKy_ViPham!E:E, "11_Anh_A", NhatKy_ViPham!F:F, B31)</f>
        <v>0</v>
      </c>
      <c r="R31" s="7">
        <f>100 + SUMIFS(NhatKy_ViPham!J:J, NhatKy_ViPham!E:E, "11_Anh_A", NhatKy_ViPham!F:F, B31, NhatKy_ViPham!C:C, "T1") - SUMIFS(NhatKy_ViPham!K:K, NhatKy_ViPham!E:E, "11_Anh_A", NhatKy_ViPham!F:F, B31, NhatKy_ViPham!C:C, "T1")</f>
        <v>100</v>
      </c>
      <c r="S31" s="7">
        <f>100 + SUMIFS(NhatKy_ViPham!J:J, NhatKy_ViPham!E:E, "11_Anh_A", NhatKy_ViPham!F:F, B31, NhatKy_ViPham!C:C, "T2") - SUMIFS(NhatKy_ViPham!K:K, NhatKy_ViPham!E:E, "11_Anh_A", NhatKy_ViPham!F:F, B31, NhatKy_ViPham!C:C, "T2")</f>
        <v>100</v>
      </c>
      <c r="T31" s="7">
        <f>100 + SUMIFS(NhatKy_ViPham!J:J, NhatKy_ViPham!E:E, "11_Anh_A", NhatKy_ViPham!F:F, B31, NhatKy_ViPham!C:C, "T3") - SUMIFS(NhatKy_ViPham!K:K, NhatKy_ViPham!E:E, "11_Anh_A", NhatKy_ViPham!F:F, B31, NhatKy_ViPham!C:C, "T3")</f>
        <v>100</v>
      </c>
      <c r="U31" s="7">
        <f>100 + SUMIFS(NhatKy_ViPham!J:J, NhatKy_ViPham!E:E, "11_Anh_A", NhatKy_ViPham!F:F, B31, NhatKy_ViPham!C:C, "T4") - SUMIFS(NhatKy_ViPham!K:K, NhatKy_ViPham!E:E, "11_Anh_A", NhatKy_ViPham!F:F, B31, NhatKy_ViPham!C:C, "T4")</f>
        <v>100</v>
      </c>
      <c r="V31" s="7">
        <f>100 + SUMIFS(NhatKy_ViPham!J:J, NhatKy_ViPham!E:E, "11_Anh_A", NhatKy_ViPham!F:F, B31, NhatKy_ViPham!C:C, "T5") - SUMIFS(NhatKy_ViPham!K:K, NhatKy_ViPham!E:E, "11_Anh_A", NhatKy_ViPham!F:F, B31, NhatKy_ViPham!C:C, "T5")</f>
        <v>100</v>
      </c>
      <c r="W31" s="7">
        <f>100 + SUMIFS(NhatKy_ViPham!J:J, NhatKy_ViPham!E:E, "11_Anh_A", NhatKy_ViPham!F:F, B31, NhatKy_ViPham!C:C, "T6") - SUMIFS(NhatKy_ViPham!K:K, NhatKy_ViPham!E:E, "11_Anh_A", NhatKy_ViPham!F:F, B31, NhatKy_ViPham!C:C, "T6")</f>
        <v>100</v>
      </c>
      <c r="X31" s="7">
        <f>100 + SUMIFS(NhatKy_ViPham!J:J, NhatKy_ViPham!E:E, "11_Anh_A", NhatKy_ViPham!F:F, B31, NhatKy_ViPham!C:C, "T7") - SUMIFS(NhatKy_ViPham!K:K, NhatKy_ViPham!E:E, "11_Anh_A", NhatKy_ViPham!F:F, B31, NhatKy_ViPham!C:C, "T7")</f>
        <v>100</v>
      </c>
      <c r="Y31" s="7">
        <f>100 + SUMIFS(NhatKy_ViPham!J:J, NhatKy_ViPham!E:E, "11_Anh_A", NhatKy_ViPham!F:F, B31, NhatKy_ViPham!C:C, "T8") - SUMIFS(NhatKy_ViPham!K:K, NhatKy_ViPham!E:E, "11_Anh_A", NhatKy_ViPham!F:F, B31, NhatKy_ViPham!C:C, "T8")</f>
        <v>100</v>
      </c>
      <c r="Z31" s="7">
        <f>100 + SUMIFS(NhatKy_ViPham!J:J, NhatKy_ViPham!E:E, "11_Anh_A", NhatKy_ViPham!F:F, B31, NhatKy_ViPham!C:C, "T9") - SUMIFS(NhatKy_ViPham!K:K, NhatKy_ViPham!E:E, "11_Anh_A", NhatKy_ViPham!F:F, B31, NhatKy_ViPham!C:C, "T9")</f>
        <v>100</v>
      </c>
      <c r="AA31" s="7">
        <f>100 + SUMIFS(NhatKy_ViPham!J:J, NhatKy_ViPham!E:E, "11_Anh_A", NhatKy_ViPham!F:F, B31, NhatKy_ViPham!C:C, "T10") - SUMIFS(NhatKy_ViPham!K:K, NhatKy_ViPham!E:E, "11_Anh_A", NhatKy_ViPham!F:F, B31, NhatKy_ViPham!C:C, "T10")</f>
        <v>100</v>
      </c>
      <c r="AB31" s="7">
        <f>100 + SUMIFS(NhatKy_ViPham!J:J, NhatKy_ViPham!E:E, "11_Anh_A", NhatKy_ViPham!F:F, B31, NhatKy_ViPham!C:C, "T11") - SUMIFS(NhatKy_ViPham!K:K, NhatKy_ViPham!E:E, "11_Anh_A", NhatKy_ViPham!F:F, B31, NhatKy_ViPham!C:C, "T11")</f>
        <v>100</v>
      </c>
      <c r="AC31" s="7">
        <f>100 + SUMIFS(NhatKy_ViPham!J:J, NhatKy_ViPham!E:E, "11_Anh_A", NhatKy_ViPham!F:F, B31, NhatKy_ViPham!C:C, "T12") - SUMIFS(NhatKy_ViPham!K:K, NhatKy_ViPham!E:E, "11_Anh_A", NhatKy_ViPham!F:F, B31, NhatKy_ViPham!C:C, "T12")</f>
        <v>100</v>
      </c>
      <c r="AD31" s="7">
        <f>100 + SUMIFS(NhatKy_ViPham!J:J, NhatKy_ViPham!E:E, "11_Anh_A", NhatKy_ViPham!F:F, B31, NhatKy_ViPham!C:C, "T13") - SUMIFS(NhatKy_ViPham!K:K, NhatKy_ViPham!E:E, "11_Anh_A", NhatKy_ViPham!F:F, B31, NhatKy_ViPham!C:C, "T13")</f>
        <v>100</v>
      </c>
      <c r="AE31" s="7">
        <f>100 + SUMIFS(NhatKy_ViPham!J:J, NhatKy_ViPham!E:E, "11_Anh_A", NhatKy_ViPham!F:F, B31, NhatKy_ViPham!C:C, "T14") - SUMIFS(NhatKy_ViPham!K:K, NhatKy_ViPham!E:E, "11_Anh_A", NhatKy_ViPham!F:F, B31, NhatKy_ViPham!C:C, "T14")</f>
        <v>100</v>
      </c>
      <c r="AF31" s="7">
        <f>100 + SUMIFS(NhatKy_ViPham!J:J, NhatKy_ViPham!E:E, "11_Anh_A", NhatKy_ViPham!F:F, B31, NhatKy_ViPham!C:C, "T15") - SUMIFS(NhatKy_ViPham!K:K, NhatKy_ViPham!E:E, "11_Anh_A", NhatKy_ViPham!F:F, B31, NhatKy_ViPham!C:C, "T15")</f>
        <v>100</v>
      </c>
      <c r="AG31" s="7">
        <f>100 + SUMIFS(NhatKy_ViPham!J:J, NhatKy_ViPham!E:E, "11_Anh_A", NhatKy_ViPham!F:F, B31, NhatKy_ViPham!C:C, "T16") - SUMIFS(NhatKy_ViPham!K:K, NhatKy_ViPham!E:E, "11_Anh_A", NhatKy_ViPham!F:F, B31, NhatKy_ViPham!C:C, "T16")</f>
        <v>100</v>
      </c>
      <c r="AH31" s="7">
        <f>100 + SUMIFS(NhatKy_ViPham!J:J, NhatKy_ViPham!E:E, "11_Anh_A", NhatKy_ViPham!F:F, B31, NhatKy_ViPham!C:C, "T17") - SUMIFS(NhatKy_ViPham!K:K, NhatKy_ViPham!E:E, "11_Anh_A", NhatKy_ViPham!F:F, B31, NhatKy_ViPham!C:C, "T17")</f>
        <v>100</v>
      </c>
      <c r="AI31" s="7">
        <f>100 + SUMIFS(NhatKy_ViPham!J:J, NhatKy_ViPham!E:E, "11_Anh_A", NhatKy_ViPham!F:F, B31, NhatKy_ViPham!C:C, "T18") - SUMIFS(NhatKy_ViPham!K:K, NhatKy_ViPham!E:E, "11_Anh_A", NhatKy_ViPham!F:F, B31, NhatKy_ViPham!C:C, "T18")</f>
        <v>100</v>
      </c>
      <c r="AJ31" s="7">
        <f>100 + SUMIFS(NhatKy_ViPham!J:J, NhatKy_ViPham!E:E, "11_Anh_A", NhatKy_ViPham!F:F, B31, NhatKy_ViPham!C:C, "T19") - SUMIFS(NhatKy_ViPham!K:K, NhatKy_ViPham!E:E, "11_Anh_A", NhatKy_ViPham!F:F, B31, NhatKy_ViPham!C:C, "T19")</f>
        <v>100</v>
      </c>
      <c r="AK31" s="7">
        <f>100 + SUMIFS(NhatKy_ViPham!J:J, NhatKy_ViPham!E:E, "11_Anh_A", NhatKy_ViPham!F:F, B31, NhatKy_ViPham!C:C, "T20") - SUMIFS(NhatKy_ViPham!K:K, NhatKy_ViPham!E:E, "11_Anh_A", NhatKy_ViPham!F:F, B31, NhatKy_ViPham!C:C, "T20")</f>
        <v>100</v>
      </c>
      <c r="AL31" s="7">
        <f>100 + SUMIFS(NhatKy_ViPham!J:J, NhatKy_ViPham!E:E, "11_Anh_A", NhatKy_ViPham!F:F, B31, NhatKy_ViPham!C:C, "T21") - SUMIFS(NhatKy_ViPham!K:K, NhatKy_ViPham!E:E, "11_Anh_A", NhatKy_ViPham!F:F, B31, NhatKy_ViPham!C:C, "T21")</f>
        <v>100</v>
      </c>
      <c r="AM31" s="7">
        <f>100 + SUMIFS(NhatKy_ViPham!J:J, NhatKy_ViPham!E:E, "11_Anh_A", NhatKy_ViPham!F:F, B31, NhatKy_ViPham!C:C, "T22") - SUMIFS(NhatKy_ViPham!K:K, NhatKy_ViPham!E:E, "11_Anh_A", NhatKy_ViPham!F:F, B31, NhatKy_ViPham!C:C, "T22")</f>
        <v>100</v>
      </c>
      <c r="AN31" s="7">
        <f>100 + SUMIFS(NhatKy_ViPham!J:J, NhatKy_ViPham!E:E, "11_Anh_A", NhatKy_ViPham!F:F, B31, NhatKy_ViPham!C:C, "T23") - SUMIFS(NhatKy_ViPham!K:K, NhatKy_ViPham!E:E, "11_Anh_A", NhatKy_ViPham!F:F, B31, NhatKy_ViPham!C:C, "T23")</f>
        <v>100</v>
      </c>
      <c r="AO31" s="7">
        <f>100 + SUMIFS(NhatKy_ViPham!J:J, NhatKy_ViPham!E:E, "11_Anh_A", NhatKy_ViPham!F:F, B31, NhatKy_ViPham!C:C, "T24") - SUMIFS(NhatKy_ViPham!K:K, NhatKy_ViPham!E:E, "11_Anh_A", NhatKy_ViPham!F:F, B31, NhatKy_ViPham!C:C, "T24")</f>
        <v>100</v>
      </c>
      <c r="AP31" s="7">
        <f>100 + SUMIFS(NhatKy_ViPham!J:J, NhatKy_ViPham!E:E, "11_Anh_A", NhatKy_ViPham!F:F, B31, NhatKy_ViPham!C:C, "T25") - SUMIFS(NhatKy_ViPham!K:K, NhatKy_ViPham!E:E, "11_Anh_A", NhatKy_ViPham!F:F, B31, NhatKy_ViPham!C:C, "T25")</f>
        <v>100</v>
      </c>
      <c r="AQ31" s="7">
        <f>100 + SUMIFS(NhatKy_ViPham!J:J, NhatKy_ViPham!E:E, "11_Anh_A", NhatKy_ViPham!F:F, B31, NhatKy_ViPham!C:C, "T26") - SUMIFS(NhatKy_ViPham!K:K, NhatKy_ViPham!E:E, "11_Anh_A", NhatKy_ViPham!F:F, B31, NhatKy_ViPham!C:C, "T26")</f>
        <v>100</v>
      </c>
      <c r="AR31" s="7">
        <f>100 + SUMIFS(NhatKy_ViPham!J:J, NhatKy_ViPham!E:E, "11_Anh_A", NhatKy_ViPham!F:F, B31, NhatKy_ViPham!C:C, "T27") - SUMIFS(NhatKy_ViPham!K:K, NhatKy_ViPham!E:E, "11_Anh_A", NhatKy_ViPham!F:F, B31, NhatKy_ViPham!C:C, "T27")</f>
        <v>100</v>
      </c>
      <c r="AS31" s="7">
        <f>100 + SUMIFS(NhatKy_ViPham!J:J, NhatKy_ViPham!E:E, "11_Anh_A", NhatKy_ViPham!F:F, B31, NhatKy_ViPham!C:C, "T28") - SUMIFS(NhatKy_ViPham!K:K, NhatKy_ViPham!E:E, "11_Anh_A", NhatKy_ViPham!F:F, B31, NhatKy_ViPham!C:C, "T28")</f>
        <v>100</v>
      </c>
      <c r="AT31" s="7">
        <f>100 + SUMIFS(NhatKy_ViPham!J:J, NhatKy_ViPham!E:E, "11_Anh_A", NhatKy_ViPham!F:F, B31, NhatKy_ViPham!C:C, "T29") - SUMIFS(NhatKy_ViPham!K:K, NhatKy_ViPham!E:E, "11_Anh_A", NhatKy_ViPham!F:F, B31, NhatKy_ViPham!C:C, "T29")</f>
        <v>100</v>
      </c>
      <c r="AU31" s="7">
        <f>100 + SUMIFS(NhatKy_ViPham!J:J, NhatKy_ViPham!E:E, "11_Anh_A", NhatKy_ViPham!F:F, B31, NhatKy_ViPham!C:C, "T30") - SUMIFS(NhatKy_ViPham!K:K, NhatKy_ViPham!E:E, "11_Anh_A", NhatKy_ViPham!F:F, B31, NhatKy_ViPham!C:C, "T30")</f>
        <v>100</v>
      </c>
      <c r="AV31" s="7">
        <f>100 + SUMIFS(NhatKy_ViPham!J:J, NhatKy_ViPham!E:E, "11_Anh_A", NhatKy_ViPham!F:F, B31, NhatKy_ViPham!C:C, "T31") - SUMIFS(NhatKy_ViPham!K:K, NhatKy_ViPham!E:E, "11_Anh_A", NhatKy_ViPham!F:F, B31, NhatKy_ViPham!C:C, "T31")</f>
        <v>100</v>
      </c>
      <c r="AW31" s="7">
        <f>100 + SUMIFS(NhatKy_ViPham!J:J, NhatKy_ViPham!E:E, "11_Anh_A", NhatKy_ViPham!F:F, B31, NhatKy_ViPham!C:C, "T32") - SUMIFS(NhatKy_ViPham!K:K, NhatKy_ViPham!E:E, "11_Anh_A", NhatKy_ViPham!F:F, B31, NhatKy_ViPham!C:C, "T32")</f>
        <v>100</v>
      </c>
      <c r="AX31" s="7">
        <f>100 + SUMIFS(NhatKy_ViPham!J:J, NhatKy_ViPham!E:E, "11_Anh_A", NhatKy_ViPham!F:F, B31, NhatKy_ViPham!C:C, "T33") - SUMIFS(NhatKy_ViPham!K:K, NhatKy_ViPham!E:E, "11_Anh_A", NhatKy_ViPham!F:F, B31, NhatKy_ViPham!C:C, "T33")</f>
        <v>100</v>
      </c>
      <c r="AY31" s="7">
        <f>100 + SUMIFS(NhatKy_ViPham!J:J, NhatKy_ViPham!E:E, "11_Anh_A", NhatKy_ViPham!F:F, B31, NhatKy_ViPham!C:C, "T34") - SUMIFS(NhatKy_ViPham!K:K, NhatKy_ViPham!E:E, "11_Anh_A", NhatKy_ViPham!F:F, B31, NhatKy_ViPham!C:C, "T34")</f>
        <v>100</v>
      </c>
      <c r="AZ31" s="7">
        <f>100 + SUMIFS(NhatKy_ViPham!J:J, NhatKy_ViPham!E:E, "11_Anh_A", NhatKy_ViPham!F:F, B31, NhatKy_ViPham!C:C, "T35") - SUMIFS(NhatKy_ViPham!K:K, NhatKy_ViPham!E:E, "11_Anh_A", NhatKy_ViPham!F:F, B31, NhatKy_ViPham!C:C, "T35")</f>
        <v>100</v>
      </c>
      <c r="BA31" s="12">
        <f t="shared" si="0"/>
        <v>100</v>
      </c>
      <c r="BB31" s="11" t="s">
        <v>430</v>
      </c>
      <c r="BC31" s="14" t="str">
        <f t="shared" si="1"/>
        <v>Tốt</v>
      </c>
      <c r="BD31" s="10" t="str">
        <f t="shared" si="2"/>
        <v>🟢 BÌNH THƯỜNG</v>
      </c>
    </row>
    <row r="32" spans="1:56" x14ac:dyDescent="0.25">
      <c r="A32" s="5">
        <v>24</v>
      </c>
      <c r="B32" s="15" t="s">
        <v>2058</v>
      </c>
      <c r="C32" s="5" t="s">
        <v>1968</v>
      </c>
      <c r="D32" s="5" t="s">
        <v>429</v>
      </c>
      <c r="E32" s="11" t="s">
        <v>430</v>
      </c>
      <c r="F32" s="6">
        <f>SUMIFS(NhatKy_ViPham!K:K, NhatKy_ViPham!E:E, "11_Anh_A", NhatKy_ViPham!F:F, B32, NhatKy_ViPham!H:H, "L01")</f>
        <v>0</v>
      </c>
      <c r="G32" s="6">
        <f>SUMIFS(NhatKy_ViPham!K:K, NhatKy_ViPham!E:E, "11_Anh_A", NhatKy_ViPham!F:F, B32, NhatKy_ViPham!H:H, "L02")</f>
        <v>0</v>
      </c>
      <c r="H32" s="6">
        <f>SUMIFS(NhatKy_ViPham!K:K, NhatKy_ViPham!E:E, "11_Anh_A", NhatKy_ViPham!F:F, B32, NhatKy_ViPham!H:H, "L03")</f>
        <v>0</v>
      </c>
      <c r="I32" s="6">
        <f>SUMIFS(NhatKy_ViPham!K:K, NhatKy_ViPham!E:E, "11_Anh_A", NhatKy_ViPham!F:F, B32, NhatKy_ViPham!H:H, "L04")</f>
        <v>0</v>
      </c>
      <c r="J32" s="6">
        <f>SUMIFS(NhatKy_ViPham!K:K, NhatKy_ViPham!E:E, "11_Anh_A", NhatKy_ViPham!F:F, B32, NhatKy_ViPham!H:H, "L05")</f>
        <v>0</v>
      </c>
      <c r="K32" s="6">
        <f>SUMIFS(NhatKy_ViPham!K:K, NhatKy_ViPham!E:E, "11_Anh_A", NhatKy_ViPham!F:F, B32, NhatKy_ViPham!H:H, "L06")</f>
        <v>0</v>
      </c>
      <c r="L32" s="6">
        <f>SUMIFS(NhatKy_ViPham!K:K, NhatKy_ViPham!E:E, "11_Anh_A", NhatKy_ViPham!F:F, B32, NhatKy_ViPham!H:H, "L07")</f>
        <v>0</v>
      </c>
      <c r="M32" s="6">
        <f>SUMIFS(NhatKy_ViPham!K:K, NhatKy_ViPham!E:E, "11_Anh_A", NhatKy_ViPham!F:F, B32, NhatKy_ViPham!H:H, "L08")</f>
        <v>0</v>
      </c>
      <c r="N32" s="6">
        <f>SUMIFS(NhatKy_ViPham!K:K, NhatKy_ViPham!E:E, "11_Anh_A", NhatKy_ViPham!F:F, B32, NhatKy_ViPham!H:H, "L09")</f>
        <v>0</v>
      </c>
      <c r="O32" s="6">
        <f>SUMIFS(NhatKy_ViPham!K:K, NhatKy_ViPham!E:E, "11_Anh_A", NhatKy_ViPham!F:F, B32, NhatKy_ViPham!H:H, "L10")</f>
        <v>0</v>
      </c>
      <c r="P32" s="12">
        <f>SUMIFS(NhatKy_ViPham!J:J, NhatKy_ViPham!E:E, "11_Anh_A", NhatKy_ViPham!F:F, B32)</f>
        <v>0</v>
      </c>
      <c r="Q32" s="13">
        <f>SUMIFS(NhatKy_ViPham!K:K, NhatKy_ViPham!E:E, "11_Anh_A", NhatKy_ViPham!F:F, B32)</f>
        <v>0</v>
      </c>
      <c r="R32" s="6">
        <f>100 + SUMIFS(NhatKy_ViPham!J:J, NhatKy_ViPham!E:E, "11_Anh_A", NhatKy_ViPham!F:F, B32, NhatKy_ViPham!C:C, "T1") - SUMIFS(NhatKy_ViPham!K:K, NhatKy_ViPham!E:E, "11_Anh_A", NhatKy_ViPham!F:F, B32, NhatKy_ViPham!C:C, "T1")</f>
        <v>100</v>
      </c>
      <c r="S32" s="6">
        <f>100 + SUMIFS(NhatKy_ViPham!J:J, NhatKy_ViPham!E:E, "11_Anh_A", NhatKy_ViPham!F:F, B32, NhatKy_ViPham!C:C, "T2") - SUMIFS(NhatKy_ViPham!K:K, NhatKy_ViPham!E:E, "11_Anh_A", NhatKy_ViPham!F:F, B32, NhatKy_ViPham!C:C, "T2")</f>
        <v>100</v>
      </c>
      <c r="T32" s="6">
        <f>100 + SUMIFS(NhatKy_ViPham!J:J, NhatKy_ViPham!E:E, "11_Anh_A", NhatKy_ViPham!F:F, B32, NhatKy_ViPham!C:C, "T3") - SUMIFS(NhatKy_ViPham!K:K, NhatKy_ViPham!E:E, "11_Anh_A", NhatKy_ViPham!F:F, B32, NhatKy_ViPham!C:C, "T3")</f>
        <v>100</v>
      </c>
      <c r="U32" s="6">
        <f>100 + SUMIFS(NhatKy_ViPham!J:J, NhatKy_ViPham!E:E, "11_Anh_A", NhatKy_ViPham!F:F, B32, NhatKy_ViPham!C:C, "T4") - SUMIFS(NhatKy_ViPham!K:K, NhatKy_ViPham!E:E, "11_Anh_A", NhatKy_ViPham!F:F, B32, NhatKy_ViPham!C:C, "T4")</f>
        <v>100</v>
      </c>
      <c r="V32" s="6">
        <f>100 + SUMIFS(NhatKy_ViPham!J:J, NhatKy_ViPham!E:E, "11_Anh_A", NhatKy_ViPham!F:F, B32, NhatKy_ViPham!C:C, "T5") - SUMIFS(NhatKy_ViPham!K:K, NhatKy_ViPham!E:E, "11_Anh_A", NhatKy_ViPham!F:F, B32, NhatKy_ViPham!C:C, "T5")</f>
        <v>100</v>
      </c>
      <c r="W32" s="6">
        <f>100 + SUMIFS(NhatKy_ViPham!J:J, NhatKy_ViPham!E:E, "11_Anh_A", NhatKy_ViPham!F:F, B32, NhatKy_ViPham!C:C, "T6") - SUMIFS(NhatKy_ViPham!K:K, NhatKy_ViPham!E:E, "11_Anh_A", NhatKy_ViPham!F:F, B32, NhatKy_ViPham!C:C, "T6")</f>
        <v>100</v>
      </c>
      <c r="X32" s="6">
        <f>100 + SUMIFS(NhatKy_ViPham!J:J, NhatKy_ViPham!E:E, "11_Anh_A", NhatKy_ViPham!F:F, B32, NhatKy_ViPham!C:C, "T7") - SUMIFS(NhatKy_ViPham!K:K, NhatKy_ViPham!E:E, "11_Anh_A", NhatKy_ViPham!F:F, B32, NhatKy_ViPham!C:C, "T7")</f>
        <v>100</v>
      </c>
      <c r="Y32" s="6">
        <f>100 + SUMIFS(NhatKy_ViPham!J:J, NhatKy_ViPham!E:E, "11_Anh_A", NhatKy_ViPham!F:F, B32, NhatKy_ViPham!C:C, "T8") - SUMIFS(NhatKy_ViPham!K:K, NhatKy_ViPham!E:E, "11_Anh_A", NhatKy_ViPham!F:F, B32, NhatKy_ViPham!C:C, "T8")</f>
        <v>100</v>
      </c>
      <c r="Z32" s="6">
        <f>100 + SUMIFS(NhatKy_ViPham!J:J, NhatKy_ViPham!E:E, "11_Anh_A", NhatKy_ViPham!F:F, B32, NhatKy_ViPham!C:C, "T9") - SUMIFS(NhatKy_ViPham!K:K, NhatKy_ViPham!E:E, "11_Anh_A", NhatKy_ViPham!F:F, B32, NhatKy_ViPham!C:C, "T9")</f>
        <v>100</v>
      </c>
      <c r="AA32" s="6">
        <f>100 + SUMIFS(NhatKy_ViPham!J:J, NhatKy_ViPham!E:E, "11_Anh_A", NhatKy_ViPham!F:F, B32, NhatKy_ViPham!C:C, "T10") - SUMIFS(NhatKy_ViPham!K:K, NhatKy_ViPham!E:E, "11_Anh_A", NhatKy_ViPham!F:F, B32, NhatKy_ViPham!C:C, "T10")</f>
        <v>100</v>
      </c>
      <c r="AB32" s="6">
        <f>100 + SUMIFS(NhatKy_ViPham!J:J, NhatKy_ViPham!E:E, "11_Anh_A", NhatKy_ViPham!F:F, B32, NhatKy_ViPham!C:C, "T11") - SUMIFS(NhatKy_ViPham!K:K, NhatKy_ViPham!E:E, "11_Anh_A", NhatKy_ViPham!F:F, B32, NhatKy_ViPham!C:C, "T11")</f>
        <v>100</v>
      </c>
      <c r="AC32" s="6">
        <f>100 + SUMIFS(NhatKy_ViPham!J:J, NhatKy_ViPham!E:E, "11_Anh_A", NhatKy_ViPham!F:F, B32, NhatKy_ViPham!C:C, "T12") - SUMIFS(NhatKy_ViPham!K:K, NhatKy_ViPham!E:E, "11_Anh_A", NhatKy_ViPham!F:F, B32, NhatKy_ViPham!C:C, "T12")</f>
        <v>100</v>
      </c>
      <c r="AD32" s="6">
        <f>100 + SUMIFS(NhatKy_ViPham!J:J, NhatKy_ViPham!E:E, "11_Anh_A", NhatKy_ViPham!F:F, B32, NhatKy_ViPham!C:C, "T13") - SUMIFS(NhatKy_ViPham!K:K, NhatKy_ViPham!E:E, "11_Anh_A", NhatKy_ViPham!F:F, B32, NhatKy_ViPham!C:C, "T13")</f>
        <v>100</v>
      </c>
      <c r="AE32" s="6">
        <f>100 + SUMIFS(NhatKy_ViPham!J:J, NhatKy_ViPham!E:E, "11_Anh_A", NhatKy_ViPham!F:F, B32, NhatKy_ViPham!C:C, "T14") - SUMIFS(NhatKy_ViPham!K:K, NhatKy_ViPham!E:E, "11_Anh_A", NhatKy_ViPham!F:F, B32, NhatKy_ViPham!C:C, "T14")</f>
        <v>100</v>
      </c>
      <c r="AF32" s="6">
        <f>100 + SUMIFS(NhatKy_ViPham!J:J, NhatKy_ViPham!E:E, "11_Anh_A", NhatKy_ViPham!F:F, B32, NhatKy_ViPham!C:C, "T15") - SUMIFS(NhatKy_ViPham!K:K, NhatKy_ViPham!E:E, "11_Anh_A", NhatKy_ViPham!F:F, B32, NhatKy_ViPham!C:C, "T15")</f>
        <v>100</v>
      </c>
      <c r="AG32" s="6">
        <f>100 + SUMIFS(NhatKy_ViPham!J:J, NhatKy_ViPham!E:E, "11_Anh_A", NhatKy_ViPham!F:F, B32, NhatKy_ViPham!C:C, "T16") - SUMIFS(NhatKy_ViPham!K:K, NhatKy_ViPham!E:E, "11_Anh_A", NhatKy_ViPham!F:F, B32, NhatKy_ViPham!C:C, "T16")</f>
        <v>100</v>
      </c>
      <c r="AH32" s="6">
        <f>100 + SUMIFS(NhatKy_ViPham!J:J, NhatKy_ViPham!E:E, "11_Anh_A", NhatKy_ViPham!F:F, B32, NhatKy_ViPham!C:C, "T17") - SUMIFS(NhatKy_ViPham!K:K, NhatKy_ViPham!E:E, "11_Anh_A", NhatKy_ViPham!F:F, B32, NhatKy_ViPham!C:C, "T17")</f>
        <v>100</v>
      </c>
      <c r="AI32" s="6">
        <f>100 + SUMIFS(NhatKy_ViPham!J:J, NhatKy_ViPham!E:E, "11_Anh_A", NhatKy_ViPham!F:F, B32, NhatKy_ViPham!C:C, "T18") - SUMIFS(NhatKy_ViPham!K:K, NhatKy_ViPham!E:E, "11_Anh_A", NhatKy_ViPham!F:F, B32, NhatKy_ViPham!C:C, "T18")</f>
        <v>100</v>
      </c>
      <c r="AJ32" s="6">
        <f>100 + SUMIFS(NhatKy_ViPham!J:J, NhatKy_ViPham!E:E, "11_Anh_A", NhatKy_ViPham!F:F, B32, NhatKy_ViPham!C:C, "T19") - SUMIFS(NhatKy_ViPham!K:K, NhatKy_ViPham!E:E, "11_Anh_A", NhatKy_ViPham!F:F, B32, NhatKy_ViPham!C:C, "T19")</f>
        <v>100</v>
      </c>
      <c r="AK32" s="6">
        <f>100 + SUMIFS(NhatKy_ViPham!J:J, NhatKy_ViPham!E:E, "11_Anh_A", NhatKy_ViPham!F:F, B32, NhatKy_ViPham!C:C, "T20") - SUMIFS(NhatKy_ViPham!K:K, NhatKy_ViPham!E:E, "11_Anh_A", NhatKy_ViPham!F:F, B32, NhatKy_ViPham!C:C, "T20")</f>
        <v>100</v>
      </c>
      <c r="AL32" s="6">
        <f>100 + SUMIFS(NhatKy_ViPham!J:J, NhatKy_ViPham!E:E, "11_Anh_A", NhatKy_ViPham!F:F, B32, NhatKy_ViPham!C:C, "T21") - SUMIFS(NhatKy_ViPham!K:K, NhatKy_ViPham!E:E, "11_Anh_A", NhatKy_ViPham!F:F, B32, NhatKy_ViPham!C:C, "T21")</f>
        <v>100</v>
      </c>
      <c r="AM32" s="6">
        <f>100 + SUMIFS(NhatKy_ViPham!J:J, NhatKy_ViPham!E:E, "11_Anh_A", NhatKy_ViPham!F:F, B32, NhatKy_ViPham!C:C, "T22") - SUMIFS(NhatKy_ViPham!K:K, NhatKy_ViPham!E:E, "11_Anh_A", NhatKy_ViPham!F:F, B32, NhatKy_ViPham!C:C, "T22")</f>
        <v>100</v>
      </c>
      <c r="AN32" s="6">
        <f>100 + SUMIFS(NhatKy_ViPham!J:J, NhatKy_ViPham!E:E, "11_Anh_A", NhatKy_ViPham!F:F, B32, NhatKy_ViPham!C:C, "T23") - SUMIFS(NhatKy_ViPham!K:K, NhatKy_ViPham!E:E, "11_Anh_A", NhatKy_ViPham!F:F, B32, NhatKy_ViPham!C:C, "T23")</f>
        <v>100</v>
      </c>
      <c r="AO32" s="6">
        <f>100 + SUMIFS(NhatKy_ViPham!J:J, NhatKy_ViPham!E:E, "11_Anh_A", NhatKy_ViPham!F:F, B32, NhatKy_ViPham!C:C, "T24") - SUMIFS(NhatKy_ViPham!K:K, NhatKy_ViPham!E:E, "11_Anh_A", NhatKy_ViPham!F:F, B32, NhatKy_ViPham!C:C, "T24")</f>
        <v>100</v>
      </c>
      <c r="AP32" s="6">
        <f>100 + SUMIFS(NhatKy_ViPham!J:J, NhatKy_ViPham!E:E, "11_Anh_A", NhatKy_ViPham!F:F, B32, NhatKy_ViPham!C:C, "T25") - SUMIFS(NhatKy_ViPham!K:K, NhatKy_ViPham!E:E, "11_Anh_A", NhatKy_ViPham!F:F, B32, NhatKy_ViPham!C:C, "T25")</f>
        <v>100</v>
      </c>
      <c r="AQ32" s="6">
        <f>100 + SUMIFS(NhatKy_ViPham!J:J, NhatKy_ViPham!E:E, "11_Anh_A", NhatKy_ViPham!F:F, B32, NhatKy_ViPham!C:C, "T26") - SUMIFS(NhatKy_ViPham!K:K, NhatKy_ViPham!E:E, "11_Anh_A", NhatKy_ViPham!F:F, B32, NhatKy_ViPham!C:C, "T26")</f>
        <v>100</v>
      </c>
      <c r="AR32" s="6">
        <f>100 + SUMIFS(NhatKy_ViPham!J:J, NhatKy_ViPham!E:E, "11_Anh_A", NhatKy_ViPham!F:F, B32, NhatKy_ViPham!C:C, "T27") - SUMIFS(NhatKy_ViPham!K:K, NhatKy_ViPham!E:E, "11_Anh_A", NhatKy_ViPham!F:F, B32, NhatKy_ViPham!C:C, "T27")</f>
        <v>100</v>
      </c>
      <c r="AS32" s="6">
        <f>100 + SUMIFS(NhatKy_ViPham!J:J, NhatKy_ViPham!E:E, "11_Anh_A", NhatKy_ViPham!F:F, B32, NhatKy_ViPham!C:C, "T28") - SUMIFS(NhatKy_ViPham!K:K, NhatKy_ViPham!E:E, "11_Anh_A", NhatKy_ViPham!F:F, B32, NhatKy_ViPham!C:C, "T28")</f>
        <v>100</v>
      </c>
      <c r="AT32" s="6">
        <f>100 + SUMIFS(NhatKy_ViPham!J:J, NhatKy_ViPham!E:E, "11_Anh_A", NhatKy_ViPham!F:F, B32, NhatKy_ViPham!C:C, "T29") - SUMIFS(NhatKy_ViPham!K:K, NhatKy_ViPham!E:E, "11_Anh_A", NhatKy_ViPham!F:F, B32, NhatKy_ViPham!C:C, "T29")</f>
        <v>100</v>
      </c>
      <c r="AU32" s="6">
        <f>100 + SUMIFS(NhatKy_ViPham!J:J, NhatKy_ViPham!E:E, "11_Anh_A", NhatKy_ViPham!F:F, B32, NhatKy_ViPham!C:C, "T30") - SUMIFS(NhatKy_ViPham!K:K, NhatKy_ViPham!E:E, "11_Anh_A", NhatKy_ViPham!F:F, B32, NhatKy_ViPham!C:C, "T30")</f>
        <v>100</v>
      </c>
      <c r="AV32" s="6">
        <f>100 + SUMIFS(NhatKy_ViPham!J:J, NhatKy_ViPham!E:E, "11_Anh_A", NhatKy_ViPham!F:F, B32, NhatKy_ViPham!C:C, "T31") - SUMIFS(NhatKy_ViPham!K:K, NhatKy_ViPham!E:E, "11_Anh_A", NhatKy_ViPham!F:F, B32, NhatKy_ViPham!C:C, "T31")</f>
        <v>100</v>
      </c>
      <c r="AW32" s="6">
        <f>100 + SUMIFS(NhatKy_ViPham!J:J, NhatKy_ViPham!E:E, "11_Anh_A", NhatKy_ViPham!F:F, B32, NhatKy_ViPham!C:C, "T32") - SUMIFS(NhatKy_ViPham!K:K, NhatKy_ViPham!E:E, "11_Anh_A", NhatKy_ViPham!F:F, B32, NhatKy_ViPham!C:C, "T32")</f>
        <v>100</v>
      </c>
      <c r="AX32" s="6">
        <f>100 + SUMIFS(NhatKy_ViPham!J:J, NhatKy_ViPham!E:E, "11_Anh_A", NhatKy_ViPham!F:F, B32, NhatKy_ViPham!C:C, "T33") - SUMIFS(NhatKy_ViPham!K:K, NhatKy_ViPham!E:E, "11_Anh_A", NhatKy_ViPham!F:F, B32, NhatKy_ViPham!C:C, "T33")</f>
        <v>100</v>
      </c>
      <c r="AY32" s="6">
        <f>100 + SUMIFS(NhatKy_ViPham!J:J, NhatKy_ViPham!E:E, "11_Anh_A", NhatKy_ViPham!F:F, B32, NhatKy_ViPham!C:C, "T34") - SUMIFS(NhatKy_ViPham!K:K, NhatKy_ViPham!E:E, "11_Anh_A", NhatKy_ViPham!F:F, B32, NhatKy_ViPham!C:C, "T34")</f>
        <v>100</v>
      </c>
      <c r="AZ32" s="6">
        <f>100 + SUMIFS(NhatKy_ViPham!J:J, NhatKy_ViPham!E:E, "11_Anh_A", NhatKy_ViPham!F:F, B32, NhatKy_ViPham!C:C, "T35") - SUMIFS(NhatKy_ViPham!K:K, NhatKy_ViPham!E:E, "11_Anh_A", NhatKy_ViPham!F:F, B32, NhatKy_ViPham!C:C, "T35")</f>
        <v>100</v>
      </c>
      <c r="BA32" s="12">
        <f t="shared" si="0"/>
        <v>100</v>
      </c>
      <c r="BB32" s="11" t="s">
        <v>430</v>
      </c>
      <c r="BC32" s="16" t="str">
        <f t="shared" si="1"/>
        <v>Tốt</v>
      </c>
      <c r="BD32" s="15" t="str">
        <f t="shared" si="2"/>
        <v>🟢 BÌNH THƯỜNG</v>
      </c>
    </row>
    <row r="33" spans="1:56" x14ac:dyDescent="0.25">
      <c r="A33" s="4">
        <v>25</v>
      </c>
      <c r="B33" s="10" t="s">
        <v>2059</v>
      </c>
      <c r="C33" s="4" t="s">
        <v>1781</v>
      </c>
      <c r="D33" s="4" t="s">
        <v>429</v>
      </c>
      <c r="E33" s="11" t="s">
        <v>430</v>
      </c>
      <c r="F33" s="7">
        <f>SUMIFS(NhatKy_ViPham!K:K, NhatKy_ViPham!E:E, "11_Anh_A", NhatKy_ViPham!F:F, B33, NhatKy_ViPham!H:H, "L01")</f>
        <v>0</v>
      </c>
      <c r="G33" s="7">
        <f>SUMIFS(NhatKy_ViPham!K:K, NhatKy_ViPham!E:E, "11_Anh_A", NhatKy_ViPham!F:F, B33, NhatKy_ViPham!H:H, "L02")</f>
        <v>0</v>
      </c>
      <c r="H33" s="7">
        <f>SUMIFS(NhatKy_ViPham!K:K, NhatKy_ViPham!E:E, "11_Anh_A", NhatKy_ViPham!F:F, B33, NhatKy_ViPham!H:H, "L03")</f>
        <v>0</v>
      </c>
      <c r="I33" s="7">
        <f>SUMIFS(NhatKy_ViPham!K:K, NhatKy_ViPham!E:E, "11_Anh_A", NhatKy_ViPham!F:F, B33, NhatKy_ViPham!H:H, "L04")</f>
        <v>0</v>
      </c>
      <c r="J33" s="7">
        <f>SUMIFS(NhatKy_ViPham!K:K, NhatKy_ViPham!E:E, "11_Anh_A", NhatKy_ViPham!F:F, B33, NhatKy_ViPham!H:H, "L05")</f>
        <v>0</v>
      </c>
      <c r="K33" s="7">
        <f>SUMIFS(NhatKy_ViPham!K:K, NhatKy_ViPham!E:E, "11_Anh_A", NhatKy_ViPham!F:F, B33, NhatKy_ViPham!H:H, "L06")</f>
        <v>0</v>
      </c>
      <c r="L33" s="7">
        <f>SUMIFS(NhatKy_ViPham!K:K, NhatKy_ViPham!E:E, "11_Anh_A", NhatKy_ViPham!F:F, B33, NhatKy_ViPham!H:H, "L07")</f>
        <v>0</v>
      </c>
      <c r="M33" s="7">
        <f>SUMIFS(NhatKy_ViPham!K:K, NhatKy_ViPham!E:E, "11_Anh_A", NhatKy_ViPham!F:F, B33, NhatKy_ViPham!H:H, "L08")</f>
        <v>0</v>
      </c>
      <c r="N33" s="7">
        <f>SUMIFS(NhatKy_ViPham!K:K, NhatKy_ViPham!E:E, "11_Anh_A", NhatKy_ViPham!F:F, B33, NhatKy_ViPham!H:H, "L09")</f>
        <v>0</v>
      </c>
      <c r="O33" s="7">
        <f>SUMIFS(NhatKy_ViPham!K:K, NhatKy_ViPham!E:E, "11_Anh_A", NhatKy_ViPham!F:F, B33, NhatKy_ViPham!H:H, "L10")</f>
        <v>0</v>
      </c>
      <c r="P33" s="12">
        <f>SUMIFS(NhatKy_ViPham!J:J, NhatKy_ViPham!E:E, "11_Anh_A", NhatKy_ViPham!F:F, B33)</f>
        <v>0</v>
      </c>
      <c r="Q33" s="13">
        <f>SUMIFS(NhatKy_ViPham!K:K, NhatKy_ViPham!E:E, "11_Anh_A", NhatKy_ViPham!F:F, B33)</f>
        <v>0</v>
      </c>
      <c r="R33" s="7">
        <f>100 + SUMIFS(NhatKy_ViPham!J:J, NhatKy_ViPham!E:E, "11_Anh_A", NhatKy_ViPham!F:F, B33, NhatKy_ViPham!C:C, "T1") - SUMIFS(NhatKy_ViPham!K:K, NhatKy_ViPham!E:E, "11_Anh_A", NhatKy_ViPham!F:F, B33, NhatKy_ViPham!C:C, "T1")</f>
        <v>100</v>
      </c>
      <c r="S33" s="7">
        <f>100 + SUMIFS(NhatKy_ViPham!J:J, NhatKy_ViPham!E:E, "11_Anh_A", NhatKy_ViPham!F:F, B33, NhatKy_ViPham!C:C, "T2") - SUMIFS(NhatKy_ViPham!K:K, NhatKy_ViPham!E:E, "11_Anh_A", NhatKy_ViPham!F:F, B33, NhatKy_ViPham!C:C, "T2")</f>
        <v>100</v>
      </c>
      <c r="T33" s="7">
        <f>100 + SUMIFS(NhatKy_ViPham!J:J, NhatKy_ViPham!E:E, "11_Anh_A", NhatKy_ViPham!F:F, B33, NhatKy_ViPham!C:C, "T3") - SUMIFS(NhatKy_ViPham!K:K, NhatKy_ViPham!E:E, "11_Anh_A", NhatKy_ViPham!F:F, B33, NhatKy_ViPham!C:C, "T3")</f>
        <v>100</v>
      </c>
      <c r="U33" s="7">
        <f>100 + SUMIFS(NhatKy_ViPham!J:J, NhatKy_ViPham!E:E, "11_Anh_A", NhatKy_ViPham!F:F, B33, NhatKy_ViPham!C:C, "T4") - SUMIFS(NhatKy_ViPham!K:K, NhatKy_ViPham!E:E, "11_Anh_A", NhatKy_ViPham!F:F, B33, NhatKy_ViPham!C:C, "T4")</f>
        <v>100</v>
      </c>
      <c r="V33" s="7">
        <f>100 + SUMIFS(NhatKy_ViPham!J:J, NhatKy_ViPham!E:E, "11_Anh_A", NhatKy_ViPham!F:F, B33, NhatKy_ViPham!C:C, "T5") - SUMIFS(NhatKy_ViPham!K:K, NhatKy_ViPham!E:E, "11_Anh_A", NhatKy_ViPham!F:F, B33, NhatKy_ViPham!C:C, "T5")</f>
        <v>100</v>
      </c>
      <c r="W33" s="7">
        <f>100 + SUMIFS(NhatKy_ViPham!J:J, NhatKy_ViPham!E:E, "11_Anh_A", NhatKy_ViPham!F:F, B33, NhatKy_ViPham!C:C, "T6") - SUMIFS(NhatKy_ViPham!K:K, NhatKy_ViPham!E:E, "11_Anh_A", NhatKy_ViPham!F:F, B33, NhatKy_ViPham!C:C, "T6")</f>
        <v>100</v>
      </c>
      <c r="X33" s="7">
        <f>100 + SUMIFS(NhatKy_ViPham!J:J, NhatKy_ViPham!E:E, "11_Anh_A", NhatKy_ViPham!F:F, B33, NhatKy_ViPham!C:C, "T7") - SUMIFS(NhatKy_ViPham!K:K, NhatKy_ViPham!E:E, "11_Anh_A", NhatKy_ViPham!F:F, B33, NhatKy_ViPham!C:C, "T7")</f>
        <v>100</v>
      </c>
      <c r="Y33" s="7">
        <f>100 + SUMIFS(NhatKy_ViPham!J:J, NhatKy_ViPham!E:E, "11_Anh_A", NhatKy_ViPham!F:F, B33, NhatKy_ViPham!C:C, "T8") - SUMIFS(NhatKy_ViPham!K:K, NhatKy_ViPham!E:E, "11_Anh_A", NhatKy_ViPham!F:F, B33, NhatKy_ViPham!C:C, "T8")</f>
        <v>100</v>
      </c>
      <c r="Z33" s="7">
        <f>100 + SUMIFS(NhatKy_ViPham!J:J, NhatKy_ViPham!E:E, "11_Anh_A", NhatKy_ViPham!F:F, B33, NhatKy_ViPham!C:C, "T9") - SUMIFS(NhatKy_ViPham!K:K, NhatKy_ViPham!E:E, "11_Anh_A", NhatKy_ViPham!F:F, B33, NhatKy_ViPham!C:C, "T9")</f>
        <v>100</v>
      </c>
      <c r="AA33" s="7">
        <f>100 + SUMIFS(NhatKy_ViPham!J:J, NhatKy_ViPham!E:E, "11_Anh_A", NhatKy_ViPham!F:F, B33, NhatKy_ViPham!C:C, "T10") - SUMIFS(NhatKy_ViPham!K:K, NhatKy_ViPham!E:E, "11_Anh_A", NhatKy_ViPham!F:F, B33, NhatKy_ViPham!C:C, "T10")</f>
        <v>100</v>
      </c>
      <c r="AB33" s="7">
        <f>100 + SUMIFS(NhatKy_ViPham!J:J, NhatKy_ViPham!E:E, "11_Anh_A", NhatKy_ViPham!F:F, B33, NhatKy_ViPham!C:C, "T11") - SUMIFS(NhatKy_ViPham!K:K, NhatKy_ViPham!E:E, "11_Anh_A", NhatKy_ViPham!F:F, B33, NhatKy_ViPham!C:C, "T11")</f>
        <v>100</v>
      </c>
      <c r="AC33" s="7">
        <f>100 + SUMIFS(NhatKy_ViPham!J:J, NhatKy_ViPham!E:E, "11_Anh_A", NhatKy_ViPham!F:F, B33, NhatKy_ViPham!C:C, "T12") - SUMIFS(NhatKy_ViPham!K:K, NhatKy_ViPham!E:E, "11_Anh_A", NhatKy_ViPham!F:F, B33, NhatKy_ViPham!C:C, "T12")</f>
        <v>100</v>
      </c>
      <c r="AD33" s="7">
        <f>100 + SUMIFS(NhatKy_ViPham!J:J, NhatKy_ViPham!E:E, "11_Anh_A", NhatKy_ViPham!F:F, B33, NhatKy_ViPham!C:C, "T13") - SUMIFS(NhatKy_ViPham!K:K, NhatKy_ViPham!E:E, "11_Anh_A", NhatKy_ViPham!F:F, B33, NhatKy_ViPham!C:C, "T13")</f>
        <v>100</v>
      </c>
      <c r="AE33" s="7">
        <f>100 + SUMIFS(NhatKy_ViPham!J:J, NhatKy_ViPham!E:E, "11_Anh_A", NhatKy_ViPham!F:F, B33, NhatKy_ViPham!C:C, "T14") - SUMIFS(NhatKy_ViPham!K:K, NhatKy_ViPham!E:E, "11_Anh_A", NhatKy_ViPham!F:F, B33, NhatKy_ViPham!C:C, "T14")</f>
        <v>100</v>
      </c>
      <c r="AF33" s="7">
        <f>100 + SUMIFS(NhatKy_ViPham!J:J, NhatKy_ViPham!E:E, "11_Anh_A", NhatKy_ViPham!F:F, B33, NhatKy_ViPham!C:C, "T15") - SUMIFS(NhatKy_ViPham!K:K, NhatKy_ViPham!E:E, "11_Anh_A", NhatKy_ViPham!F:F, B33, NhatKy_ViPham!C:C, "T15")</f>
        <v>100</v>
      </c>
      <c r="AG33" s="7">
        <f>100 + SUMIFS(NhatKy_ViPham!J:J, NhatKy_ViPham!E:E, "11_Anh_A", NhatKy_ViPham!F:F, B33, NhatKy_ViPham!C:C, "T16") - SUMIFS(NhatKy_ViPham!K:K, NhatKy_ViPham!E:E, "11_Anh_A", NhatKy_ViPham!F:F, B33, NhatKy_ViPham!C:C, "T16")</f>
        <v>100</v>
      </c>
      <c r="AH33" s="7">
        <f>100 + SUMIFS(NhatKy_ViPham!J:J, NhatKy_ViPham!E:E, "11_Anh_A", NhatKy_ViPham!F:F, B33, NhatKy_ViPham!C:C, "T17") - SUMIFS(NhatKy_ViPham!K:K, NhatKy_ViPham!E:E, "11_Anh_A", NhatKy_ViPham!F:F, B33, NhatKy_ViPham!C:C, "T17")</f>
        <v>100</v>
      </c>
      <c r="AI33" s="7">
        <f>100 + SUMIFS(NhatKy_ViPham!J:J, NhatKy_ViPham!E:E, "11_Anh_A", NhatKy_ViPham!F:F, B33, NhatKy_ViPham!C:C, "T18") - SUMIFS(NhatKy_ViPham!K:K, NhatKy_ViPham!E:E, "11_Anh_A", NhatKy_ViPham!F:F, B33, NhatKy_ViPham!C:C, "T18")</f>
        <v>100</v>
      </c>
      <c r="AJ33" s="7">
        <f>100 + SUMIFS(NhatKy_ViPham!J:J, NhatKy_ViPham!E:E, "11_Anh_A", NhatKy_ViPham!F:F, B33, NhatKy_ViPham!C:C, "T19") - SUMIFS(NhatKy_ViPham!K:K, NhatKy_ViPham!E:E, "11_Anh_A", NhatKy_ViPham!F:F, B33, NhatKy_ViPham!C:C, "T19")</f>
        <v>100</v>
      </c>
      <c r="AK33" s="7">
        <f>100 + SUMIFS(NhatKy_ViPham!J:J, NhatKy_ViPham!E:E, "11_Anh_A", NhatKy_ViPham!F:F, B33, NhatKy_ViPham!C:C, "T20") - SUMIFS(NhatKy_ViPham!K:K, NhatKy_ViPham!E:E, "11_Anh_A", NhatKy_ViPham!F:F, B33, NhatKy_ViPham!C:C, "T20")</f>
        <v>100</v>
      </c>
      <c r="AL33" s="7">
        <f>100 + SUMIFS(NhatKy_ViPham!J:J, NhatKy_ViPham!E:E, "11_Anh_A", NhatKy_ViPham!F:F, B33, NhatKy_ViPham!C:C, "T21") - SUMIFS(NhatKy_ViPham!K:K, NhatKy_ViPham!E:E, "11_Anh_A", NhatKy_ViPham!F:F, B33, NhatKy_ViPham!C:C, "T21")</f>
        <v>100</v>
      </c>
      <c r="AM33" s="7">
        <f>100 + SUMIFS(NhatKy_ViPham!J:J, NhatKy_ViPham!E:E, "11_Anh_A", NhatKy_ViPham!F:F, B33, NhatKy_ViPham!C:C, "T22") - SUMIFS(NhatKy_ViPham!K:K, NhatKy_ViPham!E:E, "11_Anh_A", NhatKy_ViPham!F:F, B33, NhatKy_ViPham!C:C, "T22")</f>
        <v>100</v>
      </c>
      <c r="AN33" s="7">
        <f>100 + SUMIFS(NhatKy_ViPham!J:J, NhatKy_ViPham!E:E, "11_Anh_A", NhatKy_ViPham!F:F, B33, NhatKy_ViPham!C:C, "T23") - SUMIFS(NhatKy_ViPham!K:K, NhatKy_ViPham!E:E, "11_Anh_A", NhatKy_ViPham!F:F, B33, NhatKy_ViPham!C:C, "T23")</f>
        <v>100</v>
      </c>
      <c r="AO33" s="7">
        <f>100 + SUMIFS(NhatKy_ViPham!J:J, NhatKy_ViPham!E:E, "11_Anh_A", NhatKy_ViPham!F:F, B33, NhatKy_ViPham!C:C, "T24") - SUMIFS(NhatKy_ViPham!K:K, NhatKy_ViPham!E:E, "11_Anh_A", NhatKy_ViPham!F:F, B33, NhatKy_ViPham!C:C, "T24")</f>
        <v>100</v>
      </c>
      <c r="AP33" s="7">
        <f>100 + SUMIFS(NhatKy_ViPham!J:J, NhatKy_ViPham!E:E, "11_Anh_A", NhatKy_ViPham!F:F, B33, NhatKy_ViPham!C:C, "T25") - SUMIFS(NhatKy_ViPham!K:K, NhatKy_ViPham!E:E, "11_Anh_A", NhatKy_ViPham!F:F, B33, NhatKy_ViPham!C:C, "T25")</f>
        <v>100</v>
      </c>
      <c r="AQ33" s="7">
        <f>100 + SUMIFS(NhatKy_ViPham!J:J, NhatKy_ViPham!E:E, "11_Anh_A", NhatKy_ViPham!F:F, B33, NhatKy_ViPham!C:C, "T26") - SUMIFS(NhatKy_ViPham!K:K, NhatKy_ViPham!E:E, "11_Anh_A", NhatKy_ViPham!F:F, B33, NhatKy_ViPham!C:C, "T26")</f>
        <v>100</v>
      </c>
      <c r="AR33" s="7">
        <f>100 + SUMIFS(NhatKy_ViPham!J:J, NhatKy_ViPham!E:E, "11_Anh_A", NhatKy_ViPham!F:F, B33, NhatKy_ViPham!C:C, "T27") - SUMIFS(NhatKy_ViPham!K:K, NhatKy_ViPham!E:E, "11_Anh_A", NhatKy_ViPham!F:F, B33, NhatKy_ViPham!C:C, "T27")</f>
        <v>100</v>
      </c>
      <c r="AS33" s="7">
        <f>100 + SUMIFS(NhatKy_ViPham!J:J, NhatKy_ViPham!E:E, "11_Anh_A", NhatKy_ViPham!F:F, B33, NhatKy_ViPham!C:C, "T28") - SUMIFS(NhatKy_ViPham!K:K, NhatKy_ViPham!E:E, "11_Anh_A", NhatKy_ViPham!F:F, B33, NhatKy_ViPham!C:C, "T28")</f>
        <v>100</v>
      </c>
      <c r="AT33" s="7">
        <f>100 + SUMIFS(NhatKy_ViPham!J:J, NhatKy_ViPham!E:E, "11_Anh_A", NhatKy_ViPham!F:F, B33, NhatKy_ViPham!C:C, "T29") - SUMIFS(NhatKy_ViPham!K:K, NhatKy_ViPham!E:E, "11_Anh_A", NhatKy_ViPham!F:F, B33, NhatKy_ViPham!C:C, "T29")</f>
        <v>100</v>
      </c>
      <c r="AU33" s="7">
        <f>100 + SUMIFS(NhatKy_ViPham!J:J, NhatKy_ViPham!E:E, "11_Anh_A", NhatKy_ViPham!F:F, B33, NhatKy_ViPham!C:C, "T30") - SUMIFS(NhatKy_ViPham!K:K, NhatKy_ViPham!E:E, "11_Anh_A", NhatKy_ViPham!F:F, B33, NhatKy_ViPham!C:C, "T30")</f>
        <v>100</v>
      </c>
      <c r="AV33" s="7">
        <f>100 + SUMIFS(NhatKy_ViPham!J:J, NhatKy_ViPham!E:E, "11_Anh_A", NhatKy_ViPham!F:F, B33, NhatKy_ViPham!C:C, "T31") - SUMIFS(NhatKy_ViPham!K:K, NhatKy_ViPham!E:E, "11_Anh_A", NhatKy_ViPham!F:F, B33, NhatKy_ViPham!C:C, "T31")</f>
        <v>100</v>
      </c>
      <c r="AW33" s="7">
        <f>100 + SUMIFS(NhatKy_ViPham!J:J, NhatKy_ViPham!E:E, "11_Anh_A", NhatKy_ViPham!F:F, B33, NhatKy_ViPham!C:C, "T32") - SUMIFS(NhatKy_ViPham!K:K, NhatKy_ViPham!E:E, "11_Anh_A", NhatKy_ViPham!F:F, B33, NhatKy_ViPham!C:C, "T32")</f>
        <v>100</v>
      </c>
      <c r="AX33" s="7">
        <f>100 + SUMIFS(NhatKy_ViPham!J:J, NhatKy_ViPham!E:E, "11_Anh_A", NhatKy_ViPham!F:F, B33, NhatKy_ViPham!C:C, "T33") - SUMIFS(NhatKy_ViPham!K:K, NhatKy_ViPham!E:E, "11_Anh_A", NhatKy_ViPham!F:F, B33, NhatKy_ViPham!C:C, "T33")</f>
        <v>100</v>
      </c>
      <c r="AY33" s="7">
        <f>100 + SUMIFS(NhatKy_ViPham!J:J, NhatKy_ViPham!E:E, "11_Anh_A", NhatKy_ViPham!F:F, B33, NhatKy_ViPham!C:C, "T34") - SUMIFS(NhatKy_ViPham!K:K, NhatKy_ViPham!E:E, "11_Anh_A", NhatKy_ViPham!F:F, B33, NhatKy_ViPham!C:C, "T34")</f>
        <v>100</v>
      </c>
      <c r="AZ33" s="7">
        <f>100 + SUMIFS(NhatKy_ViPham!J:J, NhatKy_ViPham!E:E, "11_Anh_A", NhatKy_ViPham!F:F, B33, NhatKy_ViPham!C:C, "T35") - SUMIFS(NhatKy_ViPham!K:K, NhatKy_ViPham!E:E, "11_Anh_A", NhatKy_ViPham!F:F, B33, NhatKy_ViPham!C:C, "T35")</f>
        <v>100</v>
      </c>
      <c r="BA33" s="12">
        <f t="shared" si="0"/>
        <v>100</v>
      </c>
      <c r="BB33" s="11" t="s">
        <v>430</v>
      </c>
      <c r="BC33" s="14" t="str">
        <f t="shared" si="1"/>
        <v>Tốt</v>
      </c>
      <c r="BD33" s="10" t="str">
        <f t="shared" si="2"/>
        <v>🟢 BÌNH THƯỜNG</v>
      </c>
    </row>
    <row r="34" spans="1:56" x14ac:dyDescent="0.25">
      <c r="A34" s="5">
        <v>26</v>
      </c>
      <c r="B34" s="15" t="s">
        <v>2060</v>
      </c>
      <c r="C34" s="5" t="s">
        <v>2061</v>
      </c>
      <c r="D34" s="5" t="s">
        <v>429</v>
      </c>
      <c r="E34" s="11" t="s">
        <v>430</v>
      </c>
      <c r="F34" s="6">
        <f>SUMIFS(NhatKy_ViPham!K:K, NhatKy_ViPham!E:E, "11_Anh_A", NhatKy_ViPham!F:F, B34, NhatKy_ViPham!H:H, "L01")</f>
        <v>0</v>
      </c>
      <c r="G34" s="6">
        <f>SUMIFS(NhatKy_ViPham!K:K, NhatKy_ViPham!E:E, "11_Anh_A", NhatKy_ViPham!F:F, B34, NhatKy_ViPham!H:H, "L02")</f>
        <v>0</v>
      </c>
      <c r="H34" s="6">
        <f>SUMIFS(NhatKy_ViPham!K:K, NhatKy_ViPham!E:E, "11_Anh_A", NhatKy_ViPham!F:F, B34, NhatKy_ViPham!H:H, "L03")</f>
        <v>0</v>
      </c>
      <c r="I34" s="6">
        <f>SUMIFS(NhatKy_ViPham!K:K, NhatKy_ViPham!E:E, "11_Anh_A", NhatKy_ViPham!F:F, B34, NhatKy_ViPham!H:H, "L04")</f>
        <v>0</v>
      </c>
      <c r="J34" s="6">
        <f>SUMIFS(NhatKy_ViPham!K:K, NhatKy_ViPham!E:E, "11_Anh_A", NhatKy_ViPham!F:F, B34, NhatKy_ViPham!H:H, "L05")</f>
        <v>0</v>
      </c>
      <c r="K34" s="6">
        <f>SUMIFS(NhatKy_ViPham!K:K, NhatKy_ViPham!E:E, "11_Anh_A", NhatKy_ViPham!F:F, B34, NhatKy_ViPham!H:H, "L06")</f>
        <v>0</v>
      </c>
      <c r="L34" s="6">
        <f>SUMIFS(NhatKy_ViPham!K:K, NhatKy_ViPham!E:E, "11_Anh_A", NhatKy_ViPham!F:F, B34, NhatKy_ViPham!H:H, "L07")</f>
        <v>0</v>
      </c>
      <c r="M34" s="6">
        <f>SUMIFS(NhatKy_ViPham!K:K, NhatKy_ViPham!E:E, "11_Anh_A", NhatKy_ViPham!F:F, B34, NhatKy_ViPham!H:H, "L08")</f>
        <v>0</v>
      </c>
      <c r="N34" s="6">
        <f>SUMIFS(NhatKy_ViPham!K:K, NhatKy_ViPham!E:E, "11_Anh_A", NhatKy_ViPham!F:F, B34, NhatKy_ViPham!H:H, "L09")</f>
        <v>0</v>
      </c>
      <c r="O34" s="6">
        <f>SUMIFS(NhatKy_ViPham!K:K, NhatKy_ViPham!E:E, "11_Anh_A", NhatKy_ViPham!F:F, B34, NhatKy_ViPham!H:H, "L10")</f>
        <v>0</v>
      </c>
      <c r="P34" s="12">
        <f>SUMIFS(NhatKy_ViPham!J:J, NhatKy_ViPham!E:E, "11_Anh_A", NhatKy_ViPham!F:F, B34)</f>
        <v>0</v>
      </c>
      <c r="Q34" s="13">
        <f>SUMIFS(NhatKy_ViPham!K:K, NhatKy_ViPham!E:E, "11_Anh_A", NhatKy_ViPham!F:F, B34)</f>
        <v>0</v>
      </c>
      <c r="R34" s="6">
        <f>100 + SUMIFS(NhatKy_ViPham!J:J, NhatKy_ViPham!E:E, "11_Anh_A", NhatKy_ViPham!F:F, B34, NhatKy_ViPham!C:C, "T1") - SUMIFS(NhatKy_ViPham!K:K, NhatKy_ViPham!E:E, "11_Anh_A", NhatKy_ViPham!F:F, B34, NhatKy_ViPham!C:C, "T1")</f>
        <v>100</v>
      </c>
      <c r="S34" s="6">
        <f>100 + SUMIFS(NhatKy_ViPham!J:J, NhatKy_ViPham!E:E, "11_Anh_A", NhatKy_ViPham!F:F, B34, NhatKy_ViPham!C:C, "T2") - SUMIFS(NhatKy_ViPham!K:K, NhatKy_ViPham!E:E, "11_Anh_A", NhatKy_ViPham!F:F, B34, NhatKy_ViPham!C:C, "T2")</f>
        <v>100</v>
      </c>
      <c r="T34" s="6">
        <f>100 + SUMIFS(NhatKy_ViPham!J:J, NhatKy_ViPham!E:E, "11_Anh_A", NhatKy_ViPham!F:F, B34, NhatKy_ViPham!C:C, "T3") - SUMIFS(NhatKy_ViPham!K:K, NhatKy_ViPham!E:E, "11_Anh_A", NhatKy_ViPham!F:F, B34, NhatKy_ViPham!C:C, "T3")</f>
        <v>100</v>
      </c>
      <c r="U34" s="6">
        <f>100 + SUMIFS(NhatKy_ViPham!J:J, NhatKy_ViPham!E:E, "11_Anh_A", NhatKy_ViPham!F:F, B34, NhatKy_ViPham!C:C, "T4") - SUMIFS(NhatKy_ViPham!K:K, NhatKy_ViPham!E:E, "11_Anh_A", NhatKy_ViPham!F:F, B34, NhatKy_ViPham!C:C, "T4")</f>
        <v>100</v>
      </c>
      <c r="V34" s="6">
        <f>100 + SUMIFS(NhatKy_ViPham!J:J, NhatKy_ViPham!E:E, "11_Anh_A", NhatKy_ViPham!F:F, B34, NhatKy_ViPham!C:C, "T5") - SUMIFS(NhatKy_ViPham!K:K, NhatKy_ViPham!E:E, "11_Anh_A", NhatKy_ViPham!F:F, B34, NhatKy_ViPham!C:C, "T5")</f>
        <v>100</v>
      </c>
      <c r="W34" s="6">
        <f>100 + SUMIFS(NhatKy_ViPham!J:J, NhatKy_ViPham!E:E, "11_Anh_A", NhatKy_ViPham!F:F, B34, NhatKy_ViPham!C:C, "T6") - SUMIFS(NhatKy_ViPham!K:K, NhatKy_ViPham!E:E, "11_Anh_A", NhatKy_ViPham!F:F, B34, NhatKy_ViPham!C:C, "T6")</f>
        <v>100</v>
      </c>
      <c r="X34" s="6">
        <f>100 + SUMIFS(NhatKy_ViPham!J:J, NhatKy_ViPham!E:E, "11_Anh_A", NhatKy_ViPham!F:F, B34, NhatKy_ViPham!C:C, "T7") - SUMIFS(NhatKy_ViPham!K:K, NhatKy_ViPham!E:E, "11_Anh_A", NhatKy_ViPham!F:F, B34, NhatKy_ViPham!C:C, "T7")</f>
        <v>100</v>
      </c>
      <c r="Y34" s="6">
        <f>100 + SUMIFS(NhatKy_ViPham!J:J, NhatKy_ViPham!E:E, "11_Anh_A", NhatKy_ViPham!F:F, B34, NhatKy_ViPham!C:C, "T8") - SUMIFS(NhatKy_ViPham!K:K, NhatKy_ViPham!E:E, "11_Anh_A", NhatKy_ViPham!F:F, B34, NhatKy_ViPham!C:C, "T8")</f>
        <v>100</v>
      </c>
      <c r="Z34" s="6">
        <f>100 + SUMIFS(NhatKy_ViPham!J:J, NhatKy_ViPham!E:E, "11_Anh_A", NhatKy_ViPham!F:F, B34, NhatKy_ViPham!C:C, "T9") - SUMIFS(NhatKy_ViPham!K:K, NhatKy_ViPham!E:E, "11_Anh_A", NhatKy_ViPham!F:F, B34, NhatKy_ViPham!C:C, "T9")</f>
        <v>100</v>
      </c>
      <c r="AA34" s="6">
        <f>100 + SUMIFS(NhatKy_ViPham!J:J, NhatKy_ViPham!E:E, "11_Anh_A", NhatKy_ViPham!F:F, B34, NhatKy_ViPham!C:C, "T10") - SUMIFS(NhatKy_ViPham!K:K, NhatKy_ViPham!E:E, "11_Anh_A", NhatKy_ViPham!F:F, B34, NhatKy_ViPham!C:C, "T10")</f>
        <v>100</v>
      </c>
      <c r="AB34" s="6">
        <f>100 + SUMIFS(NhatKy_ViPham!J:J, NhatKy_ViPham!E:E, "11_Anh_A", NhatKy_ViPham!F:F, B34, NhatKy_ViPham!C:C, "T11") - SUMIFS(NhatKy_ViPham!K:K, NhatKy_ViPham!E:E, "11_Anh_A", NhatKy_ViPham!F:F, B34, NhatKy_ViPham!C:C, "T11")</f>
        <v>100</v>
      </c>
      <c r="AC34" s="6">
        <f>100 + SUMIFS(NhatKy_ViPham!J:J, NhatKy_ViPham!E:E, "11_Anh_A", NhatKy_ViPham!F:F, B34, NhatKy_ViPham!C:C, "T12") - SUMIFS(NhatKy_ViPham!K:K, NhatKy_ViPham!E:E, "11_Anh_A", NhatKy_ViPham!F:F, B34, NhatKy_ViPham!C:C, "T12")</f>
        <v>100</v>
      </c>
      <c r="AD34" s="6">
        <f>100 + SUMIFS(NhatKy_ViPham!J:J, NhatKy_ViPham!E:E, "11_Anh_A", NhatKy_ViPham!F:F, B34, NhatKy_ViPham!C:C, "T13") - SUMIFS(NhatKy_ViPham!K:K, NhatKy_ViPham!E:E, "11_Anh_A", NhatKy_ViPham!F:F, B34, NhatKy_ViPham!C:C, "T13")</f>
        <v>100</v>
      </c>
      <c r="AE34" s="6">
        <f>100 + SUMIFS(NhatKy_ViPham!J:J, NhatKy_ViPham!E:E, "11_Anh_A", NhatKy_ViPham!F:F, B34, NhatKy_ViPham!C:C, "T14") - SUMIFS(NhatKy_ViPham!K:K, NhatKy_ViPham!E:E, "11_Anh_A", NhatKy_ViPham!F:F, B34, NhatKy_ViPham!C:C, "T14")</f>
        <v>100</v>
      </c>
      <c r="AF34" s="6">
        <f>100 + SUMIFS(NhatKy_ViPham!J:J, NhatKy_ViPham!E:E, "11_Anh_A", NhatKy_ViPham!F:F, B34, NhatKy_ViPham!C:C, "T15") - SUMIFS(NhatKy_ViPham!K:K, NhatKy_ViPham!E:E, "11_Anh_A", NhatKy_ViPham!F:F, B34, NhatKy_ViPham!C:C, "T15")</f>
        <v>100</v>
      </c>
      <c r="AG34" s="6">
        <f>100 + SUMIFS(NhatKy_ViPham!J:J, NhatKy_ViPham!E:E, "11_Anh_A", NhatKy_ViPham!F:F, B34, NhatKy_ViPham!C:C, "T16") - SUMIFS(NhatKy_ViPham!K:K, NhatKy_ViPham!E:E, "11_Anh_A", NhatKy_ViPham!F:F, B34, NhatKy_ViPham!C:C, "T16")</f>
        <v>100</v>
      </c>
      <c r="AH34" s="6">
        <f>100 + SUMIFS(NhatKy_ViPham!J:J, NhatKy_ViPham!E:E, "11_Anh_A", NhatKy_ViPham!F:F, B34, NhatKy_ViPham!C:C, "T17") - SUMIFS(NhatKy_ViPham!K:K, NhatKy_ViPham!E:E, "11_Anh_A", NhatKy_ViPham!F:F, B34, NhatKy_ViPham!C:C, "T17")</f>
        <v>100</v>
      </c>
      <c r="AI34" s="6">
        <f>100 + SUMIFS(NhatKy_ViPham!J:J, NhatKy_ViPham!E:E, "11_Anh_A", NhatKy_ViPham!F:F, B34, NhatKy_ViPham!C:C, "T18") - SUMIFS(NhatKy_ViPham!K:K, NhatKy_ViPham!E:E, "11_Anh_A", NhatKy_ViPham!F:F, B34, NhatKy_ViPham!C:C, "T18")</f>
        <v>100</v>
      </c>
      <c r="AJ34" s="6">
        <f>100 + SUMIFS(NhatKy_ViPham!J:J, NhatKy_ViPham!E:E, "11_Anh_A", NhatKy_ViPham!F:F, B34, NhatKy_ViPham!C:C, "T19") - SUMIFS(NhatKy_ViPham!K:K, NhatKy_ViPham!E:E, "11_Anh_A", NhatKy_ViPham!F:F, B34, NhatKy_ViPham!C:C, "T19")</f>
        <v>100</v>
      </c>
      <c r="AK34" s="6">
        <f>100 + SUMIFS(NhatKy_ViPham!J:J, NhatKy_ViPham!E:E, "11_Anh_A", NhatKy_ViPham!F:F, B34, NhatKy_ViPham!C:C, "T20") - SUMIFS(NhatKy_ViPham!K:K, NhatKy_ViPham!E:E, "11_Anh_A", NhatKy_ViPham!F:F, B34, NhatKy_ViPham!C:C, "T20")</f>
        <v>100</v>
      </c>
      <c r="AL34" s="6">
        <f>100 + SUMIFS(NhatKy_ViPham!J:J, NhatKy_ViPham!E:E, "11_Anh_A", NhatKy_ViPham!F:F, B34, NhatKy_ViPham!C:C, "T21") - SUMIFS(NhatKy_ViPham!K:K, NhatKy_ViPham!E:E, "11_Anh_A", NhatKy_ViPham!F:F, B34, NhatKy_ViPham!C:C, "T21")</f>
        <v>100</v>
      </c>
      <c r="AM34" s="6">
        <f>100 + SUMIFS(NhatKy_ViPham!J:J, NhatKy_ViPham!E:E, "11_Anh_A", NhatKy_ViPham!F:F, B34, NhatKy_ViPham!C:C, "T22") - SUMIFS(NhatKy_ViPham!K:K, NhatKy_ViPham!E:E, "11_Anh_A", NhatKy_ViPham!F:F, B34, NhatKy_ViPham!C:C, "T22")</f>
        <v>100</v>
      </c>
      <c r="AN34" s="6">
        <f>100 + SUMIFS(NhatKy_ViPham!J:J, NhatKy_ViPham!E:E, "11_Anh_A", NhatKy_ViPham!F:F, B34, NhatKy_ViPham!C:C, "T23") - SUMIFS(NhatKy_ViPham!K:K, NhatKy_ViPham!E:E, "11_Anh_A", NhatKy_ViPham!F:F, B34, NhatKy_ViPham!C:C, "T23")</f>
        <v>100</v>
      </c>
      <c r="AO34" s="6">
        <f>100 + SUMIFS(NhatKy_ViPham!J:J, NhatKy_ViPham!E:E, "11_Anh_A", NhatKy_ViPham!F:F, B34, NhatKy_ViPham!C:C, "T24") - SUMIFS(NhatKy_ViPham!K:K, NhatKy_ViPham!E:E, "11_Anh_A", NhatKy_ViPham!F:F, B34, NhatKy_ViPham!C:C, "T24")</f>
        <v>100</v>
      </c>
      <c r="AP34" s="6">
        <f>100 + SUMIFS(NhatKy_ViPham!J:J, NhatKy_ViPham!E:E, "11_Anh_A", NhatKy_ViPham!F:F, B34, NhatKy_ViPham!C:C, "T25") - SUMIFS(NhatKy_ViPham!K:K, NhatKy_ViPham!E:E, "11_Anh_A", NhatKy_ViPham!F:F, B34, NhatKy_ViPham!C:C, "T25")</f>
        <v>100</v>
      </c>
      <c r="AQ34" s="6">
        <f>100 + SUMIFS(NhatKy_ViPham!J:J, NhatKy_ViPham!E:E, "11_Anh_A", NhatKy_ViPham!F:F, B34, NhatKy_ViPham!C:C, "T26") - SUMIFS(NhatKy_ViPham!K:K, NhatKy_ViPham!E:E, "11_Anh_A", NhatKy_ViPham!F:F, B34, NhatKy_ViPham!C:C, "T26")</f>
        <v>100</v>
      </c>
      <c r="AR34" s="6">
        <f>100 + SUMIFS(NhatKy_ViPham!J:J, NhatKy_ViPham!E:E, "11_Anh_A", NhatKy_ViPham!F:F, B34, NhatKy_ViPham!C:C, "T27") - SUMIFS(NhatKy_ViPham!K:K, NhatKy_ViPham!E:E, "11_Anh_A", NhatKy_ViPham!F:F, B34, NhatKy_ViPham!C:C, "T27")</f>
        <v>100</v>
      </c>
      <c r="AS34" s="6">
        <f>100 + SUMIFS(NhatKy_ViPham!J:J, NhatKy_ViPham!E:E, "11_Anh_A", NhatKy_ViPham!F:F, B34, NhatKy_ViPham!C:C, "T28") - SUMIFS(NhatKy_ViPham!K:K, NhatKy_ViPham!E:E, "11_Anh_A", NhatKy_ViPham!F:F, B34, NhatKy_ViPham!C:C, "T28")</f>
        <v>100</v>
      </c>
      <c r="AT34" s="6">
        <f>100 + SUMIFS(NhatKy_ViPham!J:J, NhatKy_ViPham!E:E, "11_Anh_A", NhatKy_ViPham!F:F, B34, NhatKy_ViPham!C:C, "T29") - SUMIFS(NhatKy_ViPham!K:K, NhatKy_ViPham!E:E, "11_Anh_A", NhatKy_ViPham!F:F, B34, NhatKy_ViPham!C:C, "T29")</f>
        <v>100</v>
      </c>
      <c r="AU34" s="6">
        <f>100 + SUMIFS(NhatKy_ViPham!J:J, NhatKy_ViPham!E:E, "11_Anh_A", NhatKy_ViPham!F:F, B34, NhatKy_ViPham!C:C, "T30") - SUMIFS(NhatKy_ViPham!K:K, NhatKy_ViPham!E:E, "11_Anh_A", NhatKy_ViPham!F:F, B34, NhatKy_ViPham!C:C, "T30")</f>
        <v>100</v>
      </c>
      <c r="AV34" s="6">
        <f>100 + SUMIFS(NhatKy_ViPham!J:J, NhatKy_ViPham!E:E, "11_Anh_A", NhatKy_ViPham!F:F, B34, NhatKy_ViPham!C:C, "T31") - SUMIFS(NhatKy_ViPham!K:K, NhatKy_ViPham!E:E, "11_Anh_A", NhatKy_ViPham!F:F, B34, NhatKy_ViPham!C:C, "T31")</f>
        <v>100</v>
      </c>
      <c r="AW34" s="6">
        <f>100 + SUMIFS(NhatKy_ViPham!J:J, NhatKy_ViPham!E:E, "11_Anh_A", NhatKy_ViPham!F:F, B34, NhatKy_ViPham!C:C, "T32") - SUMIFS(NhatKy_ViPham!K:K, NhatKy_ViPham!E:E, "11_Anh_A", NhatKy_ViPham!F:F, B34, NhatKy_ViPham!C:C, "T32")</f>
        <v>100</v>
      </c>
      <c r="AX34" s="6">
        <f>100 + SUMIFS(NhatKy_ViPham!J:J, NhatKy_ViPham!E:E, "11_Anh_A", NhatKy_ViPham!F:F, B34, NhatKy_ViPham!C:C, "T33") - SUMIFS(NhatKy_ViPham!K:K, NhatKy_ViPham!E:E, "11_Anh_A", NhatKy_ViPham!F:F, B34, NhatKy_ViPham!C:C, "T33")</f>
        <v>100</v>
      </c>
      <c r="AY34" s="6">
        <f>100 + SUMIFS(NhatKy_ViPham!J:J, NhatKy_ViPham!E:E, "11_Anh_A", NhatKy_ViPham!F:F, B34, NhatKy_ViPham!C:C, "T34") - SUMIFS(NhatKy_ViPham!K:K, NhatKy_ViPham!E:E, "11_Anh_A", NhatKy_ViPham!F:F, B34, NhatKy_ViPham!C:C, "T34")</f>
        <v>100</v>
      </c>
      <c r="AZ34" s="6">
        <f>100 + SUMIFS(NhatKy_ViPham!J:J, NhatKy_ViPham!E:E, "11_Anh_A", NhatKy_ViPham!F:F, B34, NhatKy_ViPham!C:C, "T35") - SUMIFS(NhatKy_ViPham!K:K, NhatKy_ViPham!E:E, "11_Anh_A", NhatKy_ViPham!F:F, B34, NhatKy_ViPham!C:C, "T35")</f>
        <v>100</v>
      </c>
      <c r="BA34" s="12">
        <f t="shared" si="0"/>
        <v>100</v>
      </c>
      <c r="BB34" s="11" t="s">
        <v>430</v>
      </c>
      <c r="BC34" s="16" t="str">
        <f t="shared" si="1"/>
        <v>Tốt</v>
      </c>
      <c r="BD34" s="15" t="str">
        <f t="shared" si="2"/>
        <v>🟢 BÌNH THƯỜNG</v>
      </c>
    </row>
    <row r="35" spans="1:56" x14ac:dyDescent="0.25">
      <c r="A35" s="4">
        <v>27</v>
      </c>
      <c r="B35" s="10" t="s">
        <v>2062</v>
      </c>
      <c r="C35" s="4" t="s">
        <v>2063</v>
      </c>
      <c r="D35" s="4" t="s">
        <v>429</v>
      </c>
      <c r="E35" s="11" t="s">
        <v>430</v>
      </c>
      <c r="F35" s="7">
        <f>SUMIFS(NhatKy_ViPham!K:K, NhatKy_ViPham!E:E, "11_Anh_A", NhatKy_ViPham!F:F, B35, NhatKy_ViPham!H:H, "L01")</f>
        <v>0</v>
      </c>
      <c r="G35" s="7">
        <f>SUMIFS(NhatKy_ViPham!K:K, NhatKy_ViPham!E:E, "11_Anh_A", NhatKy_ViPham!F:F, B35, NhatKy_ViPham!H:H, "L02")</f>
        <v>0</v>
      </c>
      <c r="H35" s="7">
        <f>SUMIFS(NhatKy_ViPham!K:K, NhatKy_ViPham!E:E, "11_Anh_A", NhatKy_ViPham!F:F, B35, NhatKy_ViPham!H:H, "L03")</f>
        <v>0</v>
      </c>
      <c r="I35" s="7">
        <f>SUMIFS(NhatKy_ViPham!K:K, NhatKy_ViPham!E:E, "11_Anh_A", NhatKy_ViPham!F:F, B35, NhatKy_ViPham!H:H, "L04")</f>
        <v>0</v>
      </c>
      <c r="J35" s="7">
        <f>SUMIFS(NhatKy_ViPham!K:K, NhatKy_ViPham!E:E, "11_Anh_A", NhatKy_ViPham!F:F, B35, NhatKy_ViPham!H:H, "L05")</f>
        <v>0</v>
      </c>
      <c r="K35" s="7">
        <f>SUMIFS(NhatKy_ViPham!K:K, NhatKy_ViPham!E:E, "11_Anh_A", NhatKy_ViPham!F:F, B35, NhatKy_ViPham!H:H, "L06")</f>
        <v>0</v>
      </c>
      <c r="L35" s="7">
        <f>SUMIFS(NhatKy_ViPham!K:K, NhatKy_ViPham!E:E, "11_Anh_A", NhatKy_ViPham!F:F, B35, NhatKy_ViPham!H:H, "L07")</f>
        <v>0</v>
      </c>
      <c r="M35" s="7">
        <f>SUMIFS(NhatKy_ViPham!K:K, NhatKy_ViPham!E:E, "11_Anh_A", NhatKy_ViPham!F:F, B35, NhatKy_ViPham!H:H, "L08")</f>
        <v>0</v>
      </c>
      <c r="N35" s="7">
        <f>SUMIFS(NhatKy_ViPham!K:K, NhatKy_ViPham!E:E, "11_Anh_A", NhatKy_ViPham!F:F, B35, NhatKy_ViPham!H:H, "L09")</f>
        <v>0</v>
      </c>
      <c r="O35" s="7">
        <f>SUMIFS(NhatKy_ViPham!K:K, NhatKy_ViPham!E:E, "11_Anh_A", NhatKy_ViPham!F:F, B35, NhatKy_ViPham!H:H, "L10")</f>
        <v>0</v>
      </c>
      <c r="P35" s="12">
        <f>SUMIFS(NhatKy_ViPham!J:J, NhatKy_ViPham!E:E, "11_Anh_A", NhatKy_ViPham!F:F, B35)</f>
        <v>0</v>
      </c>
      <c r="Q35" s="13">
        <f>SUMIFS(NhatKy_ViPham!K:K, NhatKy_ViPham!E:E, "11_Anh_A", NhatKy_ViPham!F:F, B35)</f>
        <v>0</v>
      </c>
      <c r="R35" s="7">
        <f>100 + SUMIFS(NhatKy_ViPham!J:J, NhatKy_ViPham!E:E, "11_Anh_A", NhatKy_ViPham!F:F, B35, NhatKy_ViPham!C:C, "T1") - SUMIFS(NhatKy_ViPham!K:K, NhatKy_ViPham!E:E, "11_Anh_A", NhatKy_ViPham!F:F, B35, NhatKy_ViPham!C:C, "T1")</f>
        <v>100</v>
      </c>
      <c r="S35" s="7">
        <f>100 + SUMIFS(NhatKy_ViPham!J:J, NhatKy_ViPham!E:E, "11_Anh_A", NhatKy_ViPham!F:F, B35, NhatKy_ViPham!C:C, "T2") - SUMIFS(NhatKy_ViPham!K:K, NhatKy_ViPham!E:E, "11_Anh_A", NhatKy_ViPham!F:F, B35, NhatKy_ViPham!C:C, "T2")</f>
        <v>100</v>
      </c>
      <c r="T35" s="7">
        <f>100 + SUMIFS(NhatKy_ViPham!J:J, NhatKy_ViPham!E:E, "11_Anh_A", NhatKy_ViPham!F:F, B35, NhatKy_ViPham!C:C, "T3") - SUMIFS(NhatKy_ViPham!K:K, NhatKy_ViPham!E:E, "11_Anh_A", NhatKy_ViPham!F:F, B35, NhatKy_ViPham!C:C, "T3")</f>
        <v>100</v>
      </c>
      <c r="U35" s="7">
        <f>100 + SUMIFS(NhatKy_ViPham!J:J, NhatKy_ViPham!E:E, "11_Anh_A", NhatKy_ViPham!F:F, B35, NhatKy_ViPham!C:C, "T4") - SUMIFS(NhatKy_ViPham!K:K, NhatKy_ViPham!E:E, "11_Anh_A", NhatKy_ViPham!F:F, B35, NhatKy_ViPham!C:C, "T4")</f>
        <v>100</v>
      </c>
      <c r="V35" s="7">
        <f>100 + SUMIFS(NhatKy_ViPham!J:J, NhatKy_ViPham!E:E, "11_Anh_A", NhatKy_ViPham!F:F, B35, NhatKy_ViPham!C:C, "T5") - SUMIFS(NhatKy_ViPham!K:K, NhatKy_ViPham!E:E, "11_Anh_A", NhatKy_ViPham!F:F, B35, NhatKy_ViPham!C:C, "T5")</f>
        <v>100</v>
      </c>
      <c r="W35" s="7">
        <f>100 + SUMIFS(NhatKy_ViPham!J:J, NhatKy_ViPham!E:E, "11_Anh_A", NhatKy_ViPham!F:F, B35, NhatKy_ViPham!C:C, "T6") - SUMIFS(NhatKy_ViPham!K:K, NhatKy_ViPham!E:E, "11_Anh_A", NhatKy_ViPham!F:F, B35, NhatKy_ViPham!C:C, "T6")</f>
        <v>100</v>
      </c>
      <c r="X35" s="7">
        <f>100 + SUMIFS(NhatKy_ViPham!J:J, NhatKy_ViPham!E:E, "11_Anh_A", NhatKy_ViPham!F:F, B35, NhatKy_ViPham!C:C, "T7") - SUMIFS(NhatKy_ViPham!K:K, NhatKy_ViPham!E:E, "11_Anh_A", NhatKy_ViPham!F:F, B35, NhatKy_ViPham!C:C, "T7")</f>
        <v>100</v>
      </c>
      <c r="Y35" s="7">
        <f>100 + SUMIFS(NhatKy_ViPham!J:J, NhatKy_ViPham!E:E, "11_Anh_A", NhatKy_ViPham!F:F, B35, NhatKy_ViPham!C:C, "T8") - SUMIFS(NhatKy_ViPham!K:K, NhatKy_ViPham!E:E, "11_Anh_A", NhatKy_ViPham!F:F, B35, NhatKy_ViPham!C:C, "T8")</f>
        <v>100</v>
      </c>
      <c r="Z35" s="7">
        <f>100 + SUMIFS(NhatKy_ViPham!J:J, NhatKy_ViPham!E:E, "11_Anh_A", NhatKy_ViPham!F:F, B35, NhatKy_ViPham!C:C, "T9") - SUMIFS(NhatKy_ViPham!K:K, NhatKy_ViPham!E:E, "11_Anh_A", NhatKy_ViPham!F:F, B35, NhatKy_ViPham!C:C, "T9")</f>
        <v>100</v>
      </c>
      <c r="AA35" s="7">
        <f>100 + SUMIFS(NhatKy_ViPham!J:J, NhatKy_ViPham!E:E, "11_Anh_A", NhatKy_ViPham!F:F, B35, NhatKy_ViPham!C:C, "T10") - SUMIFS(NhatKy_ViPham!K:K, NhatKy_ViPham!E:E, "11_Anh_A", NhatKy_ViPham!F:F, B35, NhatKy_ViPham!C:C, "T10")</f>
        <v>100</v>
      </c>
      <c r="AB35" s="7">
        <f>100 + SUMIFS(NhatKy_ViPham!J:J, NhatKy_ViPham!E:E, "11_Anh_A", NhatKy_ViPham!F:F, B35, NhatKy_ViPham!C:C, "T11") - SUMIFS(NhatKy_ViPham!K:K, NhatKy_ViPham!E:E, "11_Anh_A", NhatKy_ViPham!F:F, B35, NhatKy_ViPham!C:C, "T11")</f>
        <v>100</v>
      </c>
      <c r="AC35" s="7">
        <f>100 + SUMIFS(NhatKy_ViPham!J:J, NhatKy_ViPham!E:E, "11_Anh_A", NhatKy_ViPham!F:F, B35, NhatKy_ViPham!C:C, "T12") - SUMIFS(NhatKy_ViPham!K:K, NhatKy_ViPham!E:E, "11_Anh_A", NhatKy_ViPham!F:F, B35, NhatKy_ViPham!C:C, "T12")</f>
        <v>100</v>
      </c>
      <c r="AD35" s="7">
        <f>100 + SUMIFS(NhatKy_ViPham!J:J, NhatKy_ViPham!E:E, "11_Anh_A", NhatKy_ViPham!F:F, B35, NhatKy_ViPham!C:C, "T13") - SUMIFS(NhatKy_ViPham!K:K, NhatKy_ViPham!E:E, "11_Anh_A", NhatKy_ViPham!F:F, B35, NhatKy_ViPham!C:C, "T13")</f>
        <v>100</v>
      </c>
      <c r="AE35" s="7">
        <f>100 + SUMIFS(NhatKy_ViPham!J:J, NhatKy_ViPham!E:E, "11_Anh_A", NhatKy_ViPham!F:F, B35, NhatKy_ViPham!C:C, "T14") - SUMIFS(NhatKy_ViPham!K:K, NhatKy_ViPham!E:E, "11_Anh_A", NhatKy_ViPham!F:F, B35, NhatKy_ViPham!C:C, "T14")</f>
        <v>100</v>
      </c>
      <c r="AF35" s="7">
        <f>100 + SUMIFS(NhatKy_ViPham!J:J, NhatKy_ViPham!E:E, "11_Anh_A", NhatKy_ViPham!F:F, B35, NhatKy_ViPham!C:C, "T15") - SUMIFS(NhatKy_ViPham!K:K, NhatKy_ViPham!E:E, "11_Anh_A", NhatKy_ViPham!F:F, B35, NhatKy_ViPham!C:C, "T15")</f>
        <v>100</v>
      </c>
      <c r="AG35" s="7">
        <f>100 + SUMIFS(NhatKy_ViPham!J:J, NhatKy_ViPham!E:E, "11_Anh_A", NhatKy_ViPham!F:F, B35, NhatKy_ViPham!C:C, "T16") - SUMIFS(NhatKy_ViPham!K:K, NhatKy_ViPham!E:E, "11_Anh_A", NhatKy_ViPham!F:F, B35, NhatKy_ViPham!C:C, "T16")</f>
        <v>100</v>
      </c>
      <c r="AH35" s="7">
        <f>100 + SUMIFS(NhatKy_ViPham!J:J, NhatKy_ViPham!E:E, "11_Anh_A", NhatKy_ViPham!F:F, B35, NhatKy_ViPham!C:C, "T17") - SUMIFS(NhatKy_ViPham!K:K, NhatKy_ViPham!E:E, "11_Anh_A", NhatKy_ViPham!F:F, B35, NhatKy_ViPham!C:C, "T17")</f>
        <v>100</v>
      </c>
      <c r="AI35" s="7">
        <f>100 + SUMIFS(NhatKy_ViPham!J:J, NhatKy_ViPham!E:E, "11_Anh_A", NhatKy_ViPham!F:F, B35, NhatKy_ViPham!C:C, "T18") - SUMIFS(NhatKy_ViPham!K:K, NhatKy_ViPham!E:E, "11_Anh_A", NhatKy_ViPham!F:F, B35, NhatKy_ViPham!C:C, "T18")</f>
        <v>100</v>
      </c>
      <c r="AJ35" s="7">
        <f>100 + SUMIFS(NhatKy_ViPham!J:J, NhatKy_ViPham!E:E, "11_Anh_A", NhatKy_ViPham!F:F, B35, NhatKy_ViPham!C:C, "T19") - SUMIFS(NhatKy_ViPham!K:K, NhatKy_ViPham!E:E, "11_Anh_A", NhatKy_ViPham!F:F, B35, NhatKy_ViPham!C:C, "T19")</f>
        <v>100</v>
      </c>
      <c r="AK35" s="7">
        <f>100 + SUMIFS(NhatKy_ViPham!J:J, NhatKy_ViPham!E:E, "11_Anh_A", NhatKy_ViPham!F:F, B35, NhatKy_ViPham!C:C, "T20") - SUMIFS(NhatKy_ViPham!K:K, NhatKy_ViPham!E:E, "11_Anh_A", NhatKy_ViPham!F:F, B35, NhatKy_ViPham!C:C, "T20")</f>
        <v>100</v>
      </c>
      <c r="AL35" s="7">
        <f>100 + SUMIFS(NhatKy_ViPham!J:J, NhatKy_ViPham!E:E, "11_Anh_A", NhatKy_ViPham!F:F, B35, NhatKy_ViPham!C:C, "T21") - SUMIFS(NhatKy_ViPham!K:K, NhatKy_ViPham!E:E, "11_Anh_A", NhatKy_ViPham!F:F, B35, NhatKy_ViPham!C:C, "T21")</f>
        <v>100</v>
      </c>
      <c r="AM35" s="7">
        <f>100 + SUMIFS(NhatKy_ViPham!J:J, NhatKy_ViPham!E:E, "11_Anh_A", NhatKy_ViPham!F:F, B35, NhatKy_ViPham!C:C, "T22") - SUMIFS(NhatKy_ViPham!K:K, NhatKy_ViPham!E:E, "11_Anh_A", NhatKy_ViPham!F:F, B35, NhatKy_ViPham!C:C, "T22")</f>
        <v>100</v>
      </c>
      <c r="AN35" s="7">
        <f>100 + SUMIFS(NhatKy_ViPham!J:J, NhatKy_ViPham!E:E, "11_Anh_A", NhatKy_ViPham!F:F, B35, NhatKy_ViPham!C:C, "T23") - SUMIFS(NhatKy_ViPham!K:K, NhatKy_ViPham!E:E, "11_Anh_A", NhatKy_ViPham!F:F, B35, NhatKy_ViPham!C:C, "T23")</f>
        <v>100</v>
      </c>
      <c r="AO35" s="7">
        <f>100 + SUMIFS(NhatKy_ViPham!J:J, NhatKy_ViPham!E:E, "11_Anh_A", NhatKy_ViPham!F:F, B35, NhatKy_ViPham!C:C, "T24") - SUMIFS(NhatKy_ViPham!K:K, NhatKy_ViPham!E:E, "11_Anh_A", NhatKy_ViPham!F:F, B35, NhatKy_ViPham!C:C, "T24")</f>
        <v>100</v>
      </c>
      <c r="AP35" s="7">
        <f>100 + SUMIFS(NhatKy_ViPham!J:J, NhatKy_ViPham!E:E, "11_Anh_A", NhatKy_ViPham!F:F, B35, NhatKy_ViPham!C:C, "T25") - SUMIFS(NhatKy_ViPham!K:K, NhatKy_ViPham!E:E, "11_Anh_A", NhatKy_ViPham!F:F, B35, NhatKy_ViPham!C:C, "T25")</f>
        <v>100</v>
      </c>
      <c r="AQ35" s="7">
        <f>100 + SUMIFS(NhatKy_ViPham!J:J, NhatKy_ViPham!E:E, "11_Anh_A", NhatKy_ViPham!F:F, B35, NhatKy_ViPham!C:C, "T26") - SUMIFS(NhatKy_ViPham!K:K, NhatKy_ViPham!E:E, "11_Anh_A", NhatKy_ViPham!F:F, B35, NhatKy_ViPham!C:C, "T26")</f>
        <v>100</v>
      </c>
      <c r="AR35" s="7">
        <f>100 + SUMIFS(NhatKy_ViPham!J:J, NhatKy_ViPham!E:E, "11_Anh_A", NhatKy_ViPham!F:F, B35, NhatKy_ViPham!C:C, "T27") - SUMIFS(NhatKy_ViPham!K:K, NhatKy_ViPham!E:E, "11_Anh_A", NhatKy_ViPham!F:F, B35, NhatKy_ViPham!C:C, "T27")</f>
        <v>100</v>
      </c>
      <c r="AS35" s="7">
        <f>100 + SUMIFS(NhatKy_ViPham!J:J, NhatKy_ViPham!E:E, "11_Anh_A", NhatKy_ViPham!F:F, B35, NhatKy_ViPham!C:C, "T28") - SUMIFS(NhatKy_ViPham!K:K, NhatKy_ViPham!E:E, "11_Anh_A", NhatKy_ViPham!F:F, B35, NhatKy_ViPham!C:C, "T28")</f>
        <v>100</v>
      </c>
      <c r="AT35" s="7">
        <f>100 + SUMIFS(NhatKy_ViPham!J:J, NhatKy_ViPham!E:E, "11_Anh_A", NhatKy_ViPham!F:F, B35, NhatKy_ViPham!C:C, "T29") - SUMIFS(NhatKy_ViPham!K:K, NhatKy_ViPham!E:E, "11_Anh_A", NhatKy_ViPham!F:F, B35, NhatKy_ViPham!C:C, "T29")</f>
        <v>100</v>
      </c>
      <c r="AU35" s="7">
        <f>100 + SUMIFS(NhatKy_ViPham!J:J, NhatKy_ViPham!E:E, "11_Anh_A", NhatKy_ViPham!F:F, B35, NhatKy_ViPham!C:C, "T30") - SUMIFS(NhatKy_ViPham!K:K, NhatKy_ViPham!E:E, "11_Anh_A", NhatKy_ViPham!F:F, B35, NhatKy_ViPham!C:C, "T30")</f>
        <v>100</v>
      </c>
      <c r="AV35" s="7">
        <f>100 + SUMIFS(NhatKy_ViPham!J:J, NhatKy_ViPham!E:E, "11_Anh_A", NhatKy_ViPham!F:F, B35, NhatKy_ViPham!C:C, "T31") - SUMIFS(NhatKy_ViPham!K:K, NhatKy_ViPham!E:E, "11_Anh_A", NhatKy_ViPham!F:F, B35, NhatKy_ViPham!C:C, "T31")</f>
        <v>100</v>
      </c>
      <c r="AW35" s="7">
        <f>100 + SUMIFS(NhatKy_ViPham!J:J, NhatKy_ViPham!E:E, "11_Anh_A", NhatKy_ViPham!F:F, B35, NhatKy_ViPham!C:C, "T32") - SUMIFS(NhatKy_ViPham!K:K, NhatKy_ViPham!E:E, "11_Anh_A", NhatKy_ViPham!F:F, B35, NhatKy_ViPham!C:C, "T32")</f>
        <v>100</v>
      </c>
      <c r="AX35" s="7">
        <f>100 + SUMIFS(NhatKy_ViPham!J:J, NhatKy_ViPham!E:E, "11_Anh_A", NhatKy_ViPham!F:F, B35, NhatKy_ViPham!C:C, "T33") - SUMIFS(NhatKy_ViPham!K:K, NhatKy_ViPham!E:E, "11_Anh_A", NhatKy_ViPham!F:F, B35, NhatKy_ViPham!C:C, "T33")</f>
        <v>100</v>
      </c>
      <c r="AY35" s="7">
        <f>100 + SUMIFS(NhatKy_ViPham!J:J, NhatKy_ViPham!E:E, "11_Anh_A", NhatKy_ViPham!F:F, B35, NhatKy_ViPham!C:C, "T34") - SUMIFS(NhatKy_ViPham!K:K, NhatKy_ViPham!E:E, "11_Anh_A", NhatKy_ViPham!F:F, B35, NhatKy_ViPham!C:C, "T34")</f>
        <v>100</v>
      </c>
      <c r="AZ35" s="7">
        <f>100 + SUMIFS(NhatKy_ViPham!J:J, NhatKy_ViPham!E:E, "11_Anh_A", NhatKy_ViPham!F:F, B35, NhatKy_ViPham!C:C, "T35") - SUMIFS(NhatKy_ViPham!K:K, NhatKy_ViPham!E:E, "11_Anh_A", NhatKy_ViPham!F:F, B35, NhatKy_ViPham!C:C, "T35")</f>
        <v>100</v>
      </c>
      <c r="BA35" s="12">
        <f t="shared" si="0"/>
        <v>100</v>
      </c>
      <c r="BB35" s="11" t="s">
        <v>430</v>
      </c>
      <c r="BC35" s="14" t="str">
        <f t="shared" si="1"/>
        <v>Tốt</v>
      </c>
      <c r="BD35" s="10" t="str">
        <f t="shared" si="2"/>
        <v>🟢 BÌNH THƯỜNG</v>
      </c>
    </row>
    <row r="36" spans="1:56" x14ac:dyDescent="0.25">
      <c r="A36" s="5">
        <v>28</v>
      </c>
      <c r="B36" s="15" t="s">
        <v>2064</v>
      </c>
      <c r="C36" s="5" t="s">
        <v>2065</v>
      </c>
      <c r="D36" s="5" t="s">
        <v>429</v>
      </c>
      <c r="E36" s="11" t="s">
        <v>430</v>
      </c>
      <c r="F36" s="6">
        <f>SUMIFS(NhatKy_ViPham!K:K, NhatKy_ViPham!E:E, "11_Anh_A", NhatKy_ViPham!F:F, B36, NhatKy_ViPham!H:H, "L01")</f>
        <v>0</v>
      </c>
      <c r="G36" s="6">
        <f>SUMIFS(NhatKy_ViPham!K:K, NhatKy_ViPham!E:E, "11_Anh_A", NhatKy_ViPham!F:F, B36, NhatKy_ViPham!H:H, "L02")</f>
        <v>0</v>
      </c>
      <c r="H36" s="6">
        <f>SUMIFS(NhatKy_ViPham!K:K, NhatKy_ViPham!E:E, "11_Anh_A", NhatKy_ViPham!F:F, B36, NhatKy_ViPham!H:H, "L03")</f>
        <v>0</v>
      </c>
      <c r="I36" s="6">
        <f>SUMIFS(NhatKy_ViPham!K:K, NhatKy_ViPham!E:E, "11_Anh_A", NhatKy_ViPham!F:F, B36, NhatKy_ViPham!H:H, "L04")</f>
        <v>0</v>
      </c>
      <c r="J36" s="6">
        <f>SUMIFS(NhatKy_ViPham!K:K, NhatKy_ViPham!E:E, "11_Anh_A", NhatKy_ViPham!F:F, B36, NhatKy_ViPham!H:H, "L05")</f>
        <v>0</v>
      </c>
      <c r="K36" s="6">
        <f>SUMIFS(NhatKy_ViPham!K:K, NhatKy_ViPham!E:E, "11_Anh_A", NhatKy_ViPham!F:F, B36, NhatKy_ViPham!H:H, "L06")</f>
        <v>0</v>
      </c>
      <c r="L36" s="6">
        <f>SUMIFS(NhatKy_ViPham!K:K, NhatKy_ViPham!E:E, "11_Anh_A", NhatKy_ViPham!F:F, B36, NhatKy_ViPham!H:H, "L07")</f>
        <v>0</v>
      </c>
      <c r="M36" s="6">
        <f>SUMIFS(NhatKy_ViPham!K:K, NhatKy_ViPham!E:E, "11_Anh_A", NhatKy_ViPham!F:F, B36, NhatKy_ViPham!H:H, "L08")</f>
        <v>0</v>
      </c>
      <c r="N36" s="6">
        <f>SUMIFS(NhatKy_ViPham!K:K, NhatKy_ViPham!E:E, "11_Anh_A", NhatKy_ViPham!F:F, B36, NhatKy_ViPham!H:H, "L09")</f>
        <v>0</v>
      </c>
      <c r="O36" s="6">
        <f>SUMIFS(NhatKy_ViPham!K:K, NhatKy_ViPham!E:E, "11_Anh_A", NhatKy_ViPham!F:F, B36, NhatKy_ViPham!H:H, "L10")</f>
        <v>0</v>
      </c>
      <c r="P36" s="12">
        <f>SUMIFS(NhatKy_ViPham!J:J, NhatKy_ViPham!E:E, "11_Anh_A", NhatKy_ViPham!F:F, B36)</f>
        <v>0</v>
      </c>
      <c r="Q36" s="13">
        <f>SUMIFS(NhatKy_ViPham!K:K, NhatKy_ViPham!E:E, "11_Anh_A", NhatKy_ViPham!F:F, B36)</f>
        <v>0</v>
      </c>
      <c r="R36" s="6">
        <f>100 + SUMIFS(NhatKy_ViPham!J:J, NhatKy_ViPham!E:E, "11_Anh_A", NhatKy_ViPham!F:F, B36, NhatKy_ViPham!C:C, "T1") - SUMIFS(NhatKy_ViPham!K:K, NhatKy_ViPham!E:E, "11_Anh_A", NhatKy_ViPham!F:F, B36, NhatKy_ViPham!C:C, "T1")</f>
        <v>100</v>
      </c>
      <c r="S36" s="6">
        <f>100 + SUMIFS(NhatKy_ViPham!J:J, NhatKy_ViPham!E:E, "11_Anh_A", NhatKy_ViPham!F:F, B36, NhatKy_ViPham!C:C, "T2") - SUMIFS(NhatKy_ViPham!K:K, NhatKy_ViPham!E:E, "11_Anh_A", NhatKy_ViPham!F:F, B36, NhatKy_ViPham!C:C, "T2")</f>
        <v>100</v>
      </c>
      <c r="T36" s="6">
        <f>100 + SUMIFS(NhatKy_ViPham!J:J, NhatKy_ViPham!E:E, "11_Anh_A", NhatKy_ViPham!F:F, B36, NhatKy_ViPham!C:C, "T3") - SUMIFS(NhatKy_ViPham!K:K, NhatKy_ViPham!E:E, "11_Anh_A", NhatKy_ViPham!F:F, B36, NhatKy_ViPham!C:C, "T3")</f>
        <v>100</v>
      </c>
      <c r="U36" s="6">
        <f>100 + SUMIFS(NhatKy_ViPham!J:J, NhatKy_ViPham!E:E, "11_Anh_A", NhatKy_ViPham!F:F, B36, NhatKy_ViPham!C:C, "T4") - SUMIFS(NhatKy_ViPham!K:K, NhatKy_ViPham!E:E, "11_Anh_A", NhatKy_ViPham!F:F, B36, NhatKy_ViPham!C:C, "T4")</f>
        <v>100</v>
      </c>
      <c r="V36" s="6">
        <f>100 + SUMIFS(NhatKy_ViPham!J:J, NhatKy_ViPham!E:E, "11_Anh_A", NhatKy_ViPham!F:F, B36, NhatKy_ViPham!C:C, "T5") - SUMIFS(NhatKy_ViPham!K:K, NhatKy_ViPham!E:E, "11_Anh_A", NhatKy_ViPham!F:F, B36, NhatKy_ViPham!C:C, "T5")</f>
        <v>100</v>
      </c>
      <c r="W36" s="6">
        <f>100 + SUMIFS(NhatKy_ViPham!J:J, NhatKy_ViPham!E:E, "11_Anh_A", NhatKy_ViPham!F:F, B36, NhatKy_ViPham!C:C, "T6") - SUMIFS(NhatKy_ViPham!K:K, NhatKy_ViPham!E:E, "11_Anh_A", NhatKy_ViPham!F:F, B36, NhatKy_ViPham!C:C, "T6")</f>
        <v>100</v>
      </c>
      <c r="X36" s="6">
        <f>100 + SUMIFS(NhatKy_ViPham!J:J, NhatKy_ViPham!E:E, "11_Anh_A", NhatKy_ViPham!F:F, B36, NhatKy_ViPham!C:C, "T7") - SUMIFS(NhatKy_ViPham!K:K, NhatKy_ViPham!E:E, "11_Anh_A", NhatKy_ViPham!F:F, B36, NhatKy_ViPham!C:C, "T7")</f>
        <v>100</v>
      </c>
      <c r="Y36" s="6">
        <f>100 + SUMIFS(NhatKy_ViPham!J:J, NhatKy_ViPham!E:E, "11_Anh_A", NhatKy_ViPham!F:F, B36, NhatKy_ViPham!C:C, "T8") - SUMIFS(NhatKy_ViPham!K:K, NhatKy_ViPham!E:E, "11_Anh_A", NhatKy_ViPham!F:F, B36, NhatKy_ViPham!C:C, "T8")</f>
        <v>100</v>
      </c>
      <c r="Z36" s="6">
        <f>100 + SUMIFS(NhatKy_ViPham!J:J, NhatKy_ViPham!E:E, "11_Anh_A", NhatKy_ViPham!F:F, B36, NhatKy_ViPham!C:C, "T9") - SUMIFS(NhatKy_ViPham!K:K, NhatKy_ViPham!E:E, "11_Anh_A", NhatKy_ViPham!F:F, B36, NhatKy_ViPham!C:C, "T9")</f>
        <v>100</v>
      </c>
      <c r="AA36" s="6">
        <f>100 + SUMIFS(NhatKy_ViPham!J:J, NhatKy_ViPham!E:E, "11_Anh_A", NhatKy_ViPham!F:F, B36, NhatKy_ViPham!C:C, "T10") - SUMIFS(NhatKy_ViPham!K:K, NhatKy_ViPham!E:E, "11_Anh_A", NhatKy_ViPham!F:F, B36, NhatKy_ViPham!C:C, "T10")</f>
        <v>100</v>
      </c>
      <c r="AB36" s="6">
        <f>100 + SUMIFS(NhatKy_ViPham!J:J, NhatKy_ViPham!E:E, "11_Anh_A", NhatKy_ViPham!F:F, B36, NhatKy_ViPham!C:C, "T11") - SUMIFS(NhatKy_ViPham!K:K, NhatKy_ViPham!E:E, "11_Anh_A", NhatKy_ViPham!F:F, B36, NhatKy_ViPham!C:C, "T11")</f>
        <v>100</v>
      </c>
      <c r="AC36" s="6">
        <f>100 + SUMIFS(NhatKy_ViPham!J:J, NhatKy_ViPham!E:E, "11_Anh_A", NhatKy_ViPham!F:F, B36, NhatKy_ViPham!C:C, "T12") - SUMIFS(NhatKy_ViPham!K:K, NhatKy_ViPham!E:E, "11_Anh_A", NhatKy_ViPham!F:F, B36, NhatKy_ViPham!C:C, "T12")</f>
        <v>100</v>
      </c>
      <c r="AD36" s="6">
        <f>100 + SUMIFS(NhatKy_ViPham!J:J, NhatKy_ViPham!E:E, "11_Anh_A", NhatKy_ViPham!F:F, B36, NhatKy_ViPham!C:C, "T13") - SUMIFS(NhatKy_ViPham!K:K, NhatKy_ViPham!E:E, "11_Anh_A", NhatKy_ViPham!F:F, B36, NhatKy_ViPham!C:C, "T13")</f>
        <v>100</v>
      </c>
      <c r="AE36" s="6">
        <f>100 + SUMIFS(NhatKy_ViPham!J:J, NhatKy_ViPham!E:E, "11_Anh_A", NhatKy_ViPham!F:F, B36, NhatKy_ViPham!C:C, "T14") - SUMIFS(NhatKy_ViPham!K:K, NhatKy_ViPham!E:E, "11_Anh_A", NhatKy_ViPham!F:F, B36, NhatKy_ViPham!C:C, "T14")</f>
        <v>100</v>
      </c>
      <c r="AF36" s="6">
        <f>100 + SUMIFS(NhatKy_ViPham!J:J, NhatKy_ViPham!E:E, "11_Anh_A", NhatKy_ViPham!F:F, B36, NhatKy_ViPham!C:C, "T15") - SUMIFS(NhatKy_ViPham!K:K, NhatKy_ViPham!E:E, "11_Anh_A", NhatKy_ViPham!F:F, B36, NhatKy_ViPham!C:C, "T15")</f>
        <v>100</v>
      </c>
      <c r="AG36" s="6">
        <f>100 + SUMIFS(NhatKy_ViPham!J:J, NhatKy_ViPham!E:E, "11_Anh_A", NhatKy_ViPham!F:F, B36, NhatKy_ViPham!C:C, "T16") - SUMIFS(NhatKy_ViPham!K:K, NhatKy_ViPham!E:E, "11_Anh_A", NhatKy_ViPham!F:F, B36, NhatKy_ViPham!C:C, "T16")</f>
        <v>100</v>
      </c>
      <c r="AH36" s="6">
        <f>100 + SUMIFS(NhatKy_ViPham!J:J, NhatKy_ViPham!E:E, "11_Anh_A", NhatKy_ViPham!F:F, B36, NhatKy_ViPham!C:C, "T17") - SUMIFS(NhatKy_ViPham!K:K, NhatKy_ViPham!E:E, "11_Anh_A", NhatKy_ViPham!F:F, B36, NhatKy_ViPham!C:C, "T17")</f>
        <v>100</v>
      </c>
      <c r="AI36" s="6">
        <f>100 + SUMIFS(NhatKy_ViPham!J:J, NhatKy_ViPham!E:E, "11_Anh_A", NhatKy_ViPham!F:F, B36, NhatKy_ViPham!C:C, "T18") - SUMIFS(NhatKy_ViPham!K:K, NhatKy_ViPham!E:E, "11_Anh_A", NhatKy_ViPham!F:F, B36, NhatKy_ViPham!C:C, "T18")</f>
        <v>100</v>
      </c>
      <c r="AJ36" s="6">
        <f>100 + SUMIFS(NhatKy_ViPham!J:J, NhatKy_ViPham!E:E, "11_Anh_A", NhatKy_ViPham!F:F, B36, NhatKy_ViPham!C:C, "T19") - SUMIFS(NhatKy_ViPham!K:K, NhatKy_ViPham!E:E, "11_Anh_A", NhatKy_ViPham!F:F, B36, NhatKy_ViPham!C:C, "T19")</f>
        <v>100</v>
      </c>
      <c r="AK36" s="6">
        <f>100 + SUMIFS(NhatKy_ViPham!J:J, NhatKy_ViPham!E:E, "11_Anh_A", NhatKy_ViPham!F:F, B36, NhatKy_ViPham!C:C, "T20") - SUMIFS(NhatKy_ViPham!K:K, NhatKy_ViPham!E:E, "11_Anh_A", NhatKy_ViPham!F:F, B36, NhatKy_ViPham!C:C, "T20")</f>
        <v>100</v>
      </c>
      <c r="AL36" s="6">
        <f>100 + SUMIFS(NhatKy_ViPham!J:J, NhatKy_ViPham!E:E, "11_Anh_A", NhatKy_ViPham!F:F, B36, NhatKy_ViPham!C:C, "T21") - SUMIFS(NhatKy_ViPham!K:K, NhatKy_ViPham!E:E, "11_Anh_A", NhatKy_ViPham!F:F, B36, NhatKy_ViPham!C:C, "T21")</f>
        <v>100</v>
      </c>
      <c r="AM36" s="6">
        <f>100 + SUMIFS(NhatKy_ViPham!J:J, NhatKy_ViPham!E:E, "11_Anh_A", NhatKy_ViPham!F:F, B36, NhatKy_ViPham!C:C, "T22") - SUMIFS(NhatKy_ViPham!K:K, NhatKy_ViPham!E:E, "11_Anh_A", NhatKy_ViPham!F:F, B36, NhatKy_ViPham!C:C, "T22")</f>
        <v>100</v>
      </c>
      <c r="AN36" s="6">
        <f>100 + SUMIFS(NhatKy_ViPham!J:J, NhatKy_ViPham!E:E, "11_Anh_A", NhatKy_ViPham!F:F, B36, NhatKy_ViPham!C:C, "T23") - SUMIFS(NhatKy_ViPham!K:K, NhatKy_ViPham!E:E, "11_Anh_A", NhatKy_ViPham!F:F, B36, NhatKy_ViPham!C:C, "T23")</f>
        <v>100</v>
      </c>
      <c r="AO36" s="6">
        <f>100 + SUMIFS(NhatKy_ViPham!J:J, NhatKy_ViPham!E:E, "11_Anh_A", NhatKy_ViPham!F:F, B36, NhatKy_ViPham!C:C, "T24") - SUMIFS(NhatKy_ViPham!K:K, NhatKy_ViPham!E:E, "11_Anh_A", NhatKy_ViPham!F:F, B36, NhatKy_ViPham!C:C, "T24")</f>
        <v>100</v>
      </c>
      <c r="AP36" s="6">
        <f>100 + SUMIFS(NhatKy_ViPham!J:J, NhatKy_ViPham!E:E, "11_Anh_A", NhatKy_ViPham!F:F, B36, NhatKy_ViPham!C:C, "T25") - SUMIFS(NhatKy_ViPham!K:K, NhatKy_ViPham!E:E, "11_Anh_A", NhatKy_ViPham!F:F, B36, NhatKy_ViPham!C:C, "T25")</f>
        <v>100</v>
      </c>
      <c r="AQ36" s="6">
        <f>100 + SUMIFS(NhatKy_ViPham!J:J, NhatKy_ViPham!E:E, "11_Anh_A", NhatKy_ViPham!F:F, B36, NhatKy_ViPham!C:C, "T26") - SUMIFS(NhatKy_ViPham!K:K, NhatKy_ViPham!E:E, "11_Anh_A", NhatKy_ViPham!F:F, B36, NhatKy_ViPham!C:C, "T26")</f>
        <v>100</v>
      </c>
      <c r="AR36" s="6">
        <f>100 + SUMIFS(NhatKy_ViPham!J:J, NhatKy_ViPham!E:E, "11_Anh_A", NhatKy_ViPham!F:F, B36, NhatKy_ViPham!C:C, "T27") - SUMIFS(NhatKy_ViPham!K:K, NhatKy_ViPham!E:E, "11_Anh_A", NhatKy_ViPham!F:F, B36, NhatKy_ViPham!C:C, "T27")</f>
        <v>100</v>
      </c>
      <c r="AS36" s="6">
        <f>100 + SUMIFS(NhatKy_ViPham!J:J, NhatKy_ViPham!E:E, "11_Anh_A", NhatKy_ViPham!F:F, B36, NhatKy_ViPham!C:C, "T28") - SUMIFS(NhatKy_ViPham!K:K, NhatKy_ViPham!E:E, "11_Anh_A", NhatKy_ViPham!F:F, B36, NhatKy_ViPham!C:C, "T28")</f>
        <v>100</v>
      </c>
      <c r="AT36" s="6">
        <f>100 + SUMIFS(NhatKy_ViPham!J:J, NhatKy_ViPham!E:E, "11_Anh_A", NhatKy_ViPham!F:F, B36, NhatKy_ViPham!C:C, "T29") - SUMIFS(NhatKy_ViPham!K:K, NhatKy_ViPham!E:E, "11_Anh_A", NhatKy_ViPham!F:F, B36, NhatKy_ViPham!C:C, "T29")</f>
        <v>100</v>
      </c>
      <c r="AU36" s="6">
        <f>100 + SUMIFS(NhatKy_ViPham!J:J, NhatKy_ViPham!E:E, "11_Anh_A", NhatKy_ViPham!F:F, B36, NhatKy_ViPham!C:C, "T30") - SUMIFS(NhatKy_ViPham!K:K, NhatKy_ViPham!E:E, "11_Anh_A", NhatKy_ViPham!F:F, B36, NhatKy_ViPham!C:C, "T30")</f>
        <v>100</v>
      </c>
      <c r="AV36" s="6">
        <f>100 + SUMIFS(NhatKy_ViPham!J:J, NhatKy_ViPham!E:E, "11_Anh_A", NhatKy_ViPham!F:F, B36, NhatKy_ViPham!C:C, "T31") - SUMIFS(NhatKy_ViPham!K:K, NhatKy_ViPham!E:E, "11_Anh_A", NhatKy_ViPham!F:F, B36, NhatKy_ViPham!C:C, "T31")</f>
        <v>100</v>
      </c>
      <c r="AW36" s="6">
        <f>100 + SUMIFS(NhatKy_ViPham!J:J, NhatKy_ViPham!E:E, "11_Anh_A", NhatKy_ViPham!F:F, B36, NhatKy_ViPham!C:C, "T32") - SUMIFS(NhatKy_ViPham!K:K, NhatKy_ViPham!E:E, "11_Anh_A", NhatKy_ViPham!F:F, B36, NhatKy_ViPham!C:C, "T32")</f>
        <v>100</v>
      </c>
      <c r="AX36" s="6">
        <f>100 + SUMIFS(NhatKy_ViPham!J:J, NhatKy_ViPham!E:E, "11_Anh_A", NhatKy_ViPham!F:F, B36, NhatKy_ViPham!C:C, "T33") - SUMIFS(NhatKy_ViPham!K:K, NhatKy_ViPham!E:E, "11_Anh_A", NhatKy_ViPham!F:F, B36, NhatKy_ViPham!C:C, "T33")</f>
        <v>100</v>
      </c>
      <c r="AY36" s="6">
        <f>100 + SUMIFS(NhatKy_ViPham!J:J, NhatKy_ViPham!E:E, "11_Anh_A", NhatKy_ViPham!F:F, B36, NhatKy_ViPham!C:C, "T34") - SUMIFS(NhatKy_ViPham!K:K, NhatKy_ViPham!E:E, "11_Anh_A", NhatKy_ViPham!F:F, B36, NhatKy_ViPham!C:C, "T34")</f>
        <v>100</v>
      </c>
      <c r="AZ36" s="6">
        <f>100 + SUMIFS(NhatKy_ViPham!J:J, NhatKy_ViPham!E:E, "11_Anh_A", NhatKy_ViPham!F:F, B36, NhatKy_ViPham!C:C, "T35") - SUMIFS(NhatKy_ViPham!K:K, NhatKy_ViPham!E:E, "11_Anh_A", NhatKy_ViPham!F:F, B36, NhatKy_ViPham!C:C, "T35")</f>
        <v>100</v>
      </c>
      <c r="BA36" s="12">
        <f t="shared" si="0"/>
        <v>100</v>
      </c>
      <c r="BB36" s="11" t="s">
        <v>430</v>
      </c>
      <c r="BC36" s="16" t="str">
        <f t="shared" si="1"/>
        <v>Tốt</v>
      </c>
      <c r="BD36" s="15" t="str">
        <f t="shared" si="2"/>
        <v>🟢 BÌNH THƯỜNG</v>
      </c>
    </row>
    <row r="37" spans="1:56" x14ac:dyDescent="0.25">
      <c r="A37" s="4">
        <v>29</v>
      </c>
      <c r="B37" s="10" t="s">
        <v>2066</v>
      </c>
      <c r="C37" s="4" t="s">
        <v>2067</v>
      </c>
      <c r="D37" s="4" t="s">
        <v>429</v>
      </c>
      <c r="E37" s="11" t="s">
        <v>430</v>
      </c>
      <c r="F37" s="7">
        <f>SUMIFS(NhatKy_ViPham!K:K, NhatKy_ViPham!E:E, "11_Anh_A", NhatKy_ViPham!F:F, B37, NhatKy_ViPham!H:H, "L01")</f>
        <v>0</v>
      </c>
      <c r="G37" s="7">
        <f>SUMIFS(NhatKy_ViPham!K:K, NhatKy_ViPham!E:E, "11_Anh_A", NhatKy_ViPham!F:F, B37, NhatKy_ViPham!H:H, "L02")</f>
        <v>0</v>
      </c>
      <c r="H37" s="7">
        <f>SUMIFS(NhatKy_ViPham!K:K, NhatKy_ViPham!E:E, "11_Anh_A", NhatKy_ViPham!F:F, B37, NhatKy_ViPham!H:H, "L03")</f>
        <v>0</v>
      </c>
      <c r="I37" s="7">
        <f>SUMIFS(NhatKy_ViPham!K:K, NhatKy_ViPham!E:E, "11_Anh_A", NhatKy_ViPham!F:F, B37, NhatKy_ViPham!H:H, "L04")</f>
        <v>0</v>
      </c>
      <c r="J37" s="7">
        <f>SUMIFS(NhatKy_ViPham!K:K, NhatKy_ViPham!E:E, "11_Anh_A", NhatKy_ViPham!F:F, B37, NhatKy_ViPham!H:H, "L05")</f>
        <v>0</v>
      </c>
      <c r="K37" s="7">
        <f>SUMIFS(NhatKy_ViPham!K:K, NhatKy_ViPham!E:E, "11_Anh_A", NhatKy_ViPham!F:F, B37, NhatKy_ViPham!H:H, "L06")</f>
        <v>0</v>
      </c>
      <c r="L37" s="7">
        <f>SUMIFS(NhatKy_ViPham!K:K, NhatKy_ViPham!E:E, "11_Anh_A", NhatKy_ViPham!F:F, B37, NhatKy_ViPham!H:H, "L07")</f>
        <v>0</v>
      </c>
      <c r="M37" s="7">
        <f>SUMIFS(NhatKy_ViPham!K:K, NhatKy_ViPham!E:E, "11_Anh_A", NhatKy_ViPham!F:F, B37, NhatKy_ViPham!H:H, "L08")</f>
        <v>0</v>
      </c>
      <c r="N37" s="7">
        <f>SUMIFS(NhatKy_ViPham!K:K, NhatKy_ViPham!E:E, "11_Anh_A", NhatKy_ViPham!F:F, B37, NhatKy_ViPham!H:H, "L09")</f>
        <v>0</v>
      </c>
      <c r="O37" s="7">
        <f>SUMIFS(NhatKy_ViPham!K:K, NhatKy_ViPham!E:E, "11_Anh_A", NhatKy_ViPham!F:F, B37, NhatKy_ViPham!H:H, "L10")</f>
        <v>0</v>
      </c>
      <c r="P37" s="12">
        <f>SUMIFS(NhatKy_ViPham!J:J, NhatKy_ViPham!E:E, "11_Anh_A", NhatKy_ViPham!F:F, B37)</f>
        <v>0</v>
      </c>
      <c r="Q37" s="13">
        <f>SUMIFS(NhatKy_ViPham!K:K, NhatKy_ViPham!E:E, "11_Anh_A", NhatKy_ViPham!F:F, B37)</f>
        <v>0</v>
      </c>
      <c r="R37" s="7">
        <f>100 + SUMIFS(NhatKy_ViPham!J:J, NhatKy_ViPham!E:E, "11_Anh_A", NhatKy_ViPham!F:F, B37, NhatKy_ViPham!C:C, "T1") - SUMIFS(NhatKy_ViPham!K:K, NhatKy_ViPham!E:E, "11_Anh_A", NhatKy_ViPham!F:F, B37, NhatKy_ViPham!C:C, "T1")</f>
        <v>100</v>
      </c>
      <c r="S37" s="7">
        <f>100 + SUMIFS(NhatKy_ViPham!J:J, NhatKy_ViPham!E:E, "11_Anh_A", NhatKy_ViPham!F:F, B37, NhatKy_ViPham!C:C, "T2") - SUMIFS(NhatKy_ViPham!K:K, NhatKy_ViPham!E:E, "11_Anh_A", NhatKy_ViPham!F:F, B37, NhatKy_ViPham!C:C, "T2")</f>
        <v>100</v>
      </c>
      <c r="T37" s="7">
        <f>100 + SUMIFS(NhatKy_ViPham!J:J, NhatKy_ViPham!E:E, "11_Anh_A", NhatKy_ViPham!F:F, B37, NhatKy_ViPham!C:C, "T3") - SUMIFS(NhatKy_ViPham!K:K, NhatKy_ViPham!E:E, "11_Anh_A", NhatKy_ViPham!F:F, B37, NhatKy_ViPham!C:C, "T3")</f>
        <v>100</v>
      </c>
      <c r="U37" s="7">
        <f>100 + SUMIFS(NhatKy_ViPham!J:J, NhatKy_ViPham!E:E, "11_Anh_A", NhatKy_ViPham!F:F, B37, NhatKy_ViPham!C:C, "T4") - SUMIFS(NhatKy_ViPham!K:K, NhatKy_ViPham!E:E, "11_Anh_A", NhatKy_ViPham!F:F, B37, NhatKy_ViPham!C:C, "T4")</f>
        <v>100</v>
      </c>
      <c r="V37" s="7">
        <f>100 + SUMIFS(NhatKy_ViPham!J:J, NhatKy_ViPham!E:E, "11_Anh_A", NhatKy_ViPham!F:F, B37, NhatKy_ViPham!C:C, "T5") - SUMIFS(NhatKy_ViPham!K:K, NhatKy_ViPham!E:E, "11_Anh_A", NhatKy_ViPham!F:F, B37, NhatKy_ViPham!C:C, "T5")</f>
        <v>100</v>
      </c>
      <c r="W37" s="7">
        <f>100 + SUMIFS(NhatKy_ViPham!J:J, NhatKy_ViPham!E:E, "11_Anh_A", NhatKy_ViPham!F:F, B37, NhatKy_ViPham!C:C, "T6") - SUMIFS(NhatKy_ViPham!K:K, NhatKy_ViPham!E:E, "11_Anh_A", NhatKy_ViPham!F:F, B37, NhatKy_ViPham!C:C, "T6")</f>
        <v>100</v>
      </c>
      <c r="X37" s="7">
        <f>100 + SUMIFS(NhatKy_ViPham!J:J, NhatKy_ViPham!E:E, "11_Anh_A", NhatKy_ViPham!F:F, B37, NhatKy_ViPham!C:C, "T7") - SUMIFS(NhatKy_ViPham!K:K, NhatKy_ViPham!E:E, "11_Anh_A", NhatKy_ViPham!F:F, B37, NhatKy_ViPham!C:C, "T7")</f>
        <v>100</v>
      </c>
      <c r="Y37" s="7">
        <f>100 + SUMIFS(NhatKy_ViPham!J:J, NhatKy_ViPham!E:E, "11_Anh_A", NhatKy_ViPham!F:F, B37, NhatKy_ViPham!C:C, "T8") - SUMIFS(NhatKy_ViPham!K:K, NhatKy_ViPham!E:E, "11_Anh_A", NhatKy_ViPham!F:F, B37, NhatKy_ViPham!C:C, "T8")</f>
        <v>100</v>
      </c>
      <c r="Z37" s="7">
        <f>100 + SUMIFS(NhatKy_ViPham!J:J, NhatKy_ViPham!E:E, "11_Anh_A", NhatKy_ViPham!F:F, B37, NhatKy_ViPham!C:C, "T9") - SUMIFS(NhatKy_ViPham!K:K, NhatKy_ViPham!E:E, "11_Anh_A", NhatKy_ViPham!F:F, B37, NhatKy_ViPham!C:C, "T9")</f>
        <v>100</v>
      </c>
      <c r="AA37" s="7">
        <f>100 + SUMIFS(NhatKy_ViPham!J:J, NhatKy_ViPham!E:E, "11_Anh_A", NhatKy_ViPham!F:F, B37, NhatKy_ViPham!C:C, "T10") - SUMIFS(NhatKy_ViPham!K:K, NhatKy_ViPham!E:E, "11_Anh_A", NhatKy_ViPham!F:F, B37, NhatKy_ViPham!C:C, "T10")</f>
        <v>100</v>
      </c>
      <c r="AB37" s="7">
        <f>100 + SUMIFS(NhatKy_ViPham!J:J, NhatKy_ViPham!E:E, "11_Anh_A", NhatKy_ViPham!F:F, B37, NhatKy_ViPham!C:C, "T11") - SUMIFS(NhatKy_ViPham!K:K, NhatKy_ViPham!E:E, "11_Anh_A", NhatKy_ViPham!F:F, B37, NhatKy_ViPham!C:C, "T11")</f>
        <v>100</v>
      </c>
      <c r="AC37" s="7">
        <f>100 + SUMIFS(NhatKy_ViPham!J:J, NhatKy_ViPham!E:E, "11_Anh_A", NhatKy_ViPham!F:F, B37, NhatKy_ViPham!C:C, "T12") - SUMIFS(NhatKy_ViPham!K:K, NhatKy_ViPham!E:E, "11_Anh_A", NhatKy_ViPham!F:F, B37, NhatKy_ViPham!C:C, "T12")</f>
        <v>100</v>
      </c>
      <c r="AD37" s="7">
        <f>100 + SUMIFS(NhatKy_ViPham!J:J, NhatKy_ViPham!E:E, "11_Anh_A", NhatKy_ViPham!F:F, B37, NhatKy_ViPham!C:C, "T13") - SUMIFS(NhatKy_ViPham!K:K, NhatKy_ViPham!E:E, "11_Anh_A", NhatKy_ViPham!F:F, B37, NhatKy_ViPham!C:C, "T13")</f>
        <v>100</v>
      </c>
      <c r="AE37" s="7">
        <f>100 + SUMIFS(NhatKy_ViPham!J:J, NhatKy_ViPham!E:E, "11_Anh_A", NhatKy_ViPham!F:F, B37, NhatKy_ViPham!C:C, "T14") - SUMIFS(NhatKy_ViPham!K:K, NhatKy_ViPham!E:E, "11_Anh_A", NhatKy_ViPham!F:F, B37, NhatKy_ViPham!C:C, "T14")</f>
        <v>100</v>
      </c>
      <c r="AF37" s="7">
        <f>100 + SUMIFS(NhatKy_ViPham!J:J, NhatKy_ViPham!E:E, "11_Anh_A", NhatKy_ViPham!F:F, B37, NhatKy_ViPham!C:C, "T15") - SUMIFS(NhatKy_ViPham!K:K, NhatKy_ViPham!E:E, "11_Anh_A", NhatKy_ViPham!F:F, B37, NhatKy_ViPham!C:C, "T15")</f>
        <v>100</v>
      </c>
      <c r="AG37" s="7">
        <f>100 + SUMIFS(NhatKy_ViPham!J:J, NhatKy_ViPham!E:E, "11_Anh_A", NhatKy_ViPham!F:F, B37, NhatKy_ViPham!C:C, "T16") - SUMIFS(NhatKy_ViPham!K:K, NhatKy_ViPham!E:E, "11_Anh_A", NhatKy_ViPham!F:F, B37, NhatKy_ViPham!C:C, "T16")</f>
        <v>100</v>
      </c>
      <c r="AH37" s="7">
        <f>100 + SUMIFS(NhatKy_ViPham!J:J, NhatKy_ViPham!E:E, "11_Anh_A", NhatKy_ViPham!F:F, B37, NhatKy_ViPham!C:C, "T17") - SUMIFS(NhatKy_ViPham!K:K, NhatKy_ViPham!E:E, "11_Anh_A", NhatKy_ViPham!F:F, B37, NhatKy_ViPham!C:C, "T17")</f>
        <v>100</v>
      </c>
      <c r="AI37" s="7">
        <f>100 + SUMIFS(NhatKy_ViPham!J:J, NhatKy_ViPham!E:E, "11_Anh_A", NhatKy_ViPham!F:F, B37, NhatKy_ViPham!C:C, "T18") - SUMIFS(NhatKy_ViPham!K:K, NhatKy_ViPham!E:E, "11_Anh_A", NhatKy_ViPham!F:F, B37, NhatKy_ViPham!C:C, "T18")</f>
        <v>100</v>
      </c>
      <c r="AJ37" s="7">
        <f>100 + SUMIFS(NhatKy_ViPham!J:J, NhatKy_ViPham!E:E, "11_Anh_A", NhatKy_ViPham!F:F, B37, NhatKy_ViPham!C:C, "T19") - SUMIFS(NhatKy_ViPham!K:K, NhatKy_ViPham!E:E, "11_Anh_A", NhatKy_ViPham!F:F, B37, NhatKy_ViPham!C:C, "T19")</f>
        <v>100</v>
      </c>
      <c r="AK37" s="7">
        <f>100 + SUMIFS(NhatKy_ViPham!J:J, NhatKy_ViPham!E:E, "11_Anh_A", NhatKy_ViPham!F:F, B37, NhatKy_ViPham!C:C, "T20") - SUMIFS(NhatKy_ViPham!K:K, NhatKy_ViPham!E:E, "11_Anh_A", NhatKy_ViPham!F:F, B37, NhatKy_ViPham!C:C, "T20")</f>
        <v>100</v>
      </c>
      <c r="AL37" s="7">
        <f>100 + SUMIFS(NhatKy_ViPham!J:J, NhatKy_ViPham!E:E, "11_Anh_A", NhatKy_ViPham!F:F, B37, NhatKy_ViPham!C:C, "T21") - SUMIFS(NhatKy_ViPham!K:K, NhatKy_ViPham!E:E, "11_Anh_A", NhatKy_ViPham!F:F, B37, NhatKy_ViPham!C:C, "T21")</f>
        <v>100</v>
      </c>
      <c r="AM37" s="7">
        <f>100 + SUMIFS(NhatKy_ViPham!J:J, NhatKy_ViPham!E:E, "11_Anh_A", NhatKy_ViPham!F:F, B37, NhatKy_ViPham!C:C, "T22") - SUMIFS(NhatKy_ViPham!K:K, NhatKy_ViPham!E:E, "11_Anh_A", NhatKy_ViPham!F:F, B37, NhatKy_ViPham!C:C, "T22")</f>
        <v>100</v>
      </c>
      <c r="AN37" s="7">
        <f>100 + SUMIFS(NhatKy_ViPham!J:J, NhatKy_ViPham!E:E, "11_Anh_A", NhatKy_ViPham!F:F, B37, NhatKy_ViPham!C:C, "T23") - SUMIFS(NhatKy_ViPham!K:K, NhatKy_ViPham!E:E, "11_Anh_A", NhatKy_ViPham!F:F, B37, NhatKy_ViPham!C:C, "T23")</f>
        <v>100</v>
      </c>
      <c r="AO37" s="7">
        <f>100 + SUMIFS(NhatKy_ViPham!J:J, NhatKy_ViPham!E:E, "11_Anh_A", NhatKy_ViPham!F:F, B37, NhatKy_ViPham!C:C, "T24") - SUMIFS(NhatKy_ViPham!K:K, NhatKy_ViPham!E:E, "11_Anh_A", NhatKy_ViPham!F:F, B37, NhatKy_ViPham!C:C, "T24")</f>
        <v>100</v>
      </c>
      <c r="AP37" s="7">
        <f>100 + SUMIFS(NhatKy_ViPham!J:J, NhatKy_ViPham!E:E, "11_Anh_A", NhatKy_ViPham!F:F, B37, NhatKy_ViPham!C:C, "T25") - SUMIFS(NhatKy_ViPham!K:K, NhatKy_ViPham!E:E, "11_Anh_A", NhatKy_ViPham!F:F, B37, NhatKy_ViPham!C:C, "T25")</f>
        <v>100</v>
      </c>
      <c r="AQ37" s="7">
        <f>100 + SUMIFS(NhatKy_ViPham!J:J, NhatKy_ViPham!E:E, "11_Anh_A", NhatKy_ViPham!F:F, B37, NhatKy_ViPham!C:C, "T26") - SUMIFS(NhatKy_ViPham!K:K, NhatKy_ViPham!E:E, "11_Anh_A", NhatKy_ViPham!F:F, B37, NhatKy_ViPham!C:C, "T26")</f>
        <v>100</v>
      </c>
      <c r="AR37" s="7">
        <f>100 + SUMIFS(NhatKy_ViPham!J:J, NhatKy_ViPham!E:E, "11_Anh_A", NhatKy_ViPham!F:F, B37, NhatKy_ViPham!C:C, "T27") - SUMIFS(NhatKy_ViPham!K:K, NhatKy_ViPham!E:E, "11_Anh_A", NhatKy_ViPham!F:F, B37, NhatKy_ViPham!C:C, "T27")</f>
        <v>100</v>
      </c>
      <c r="AS37" s="7">
        <f>100 + SUMIFS(NhatKy_ViPham!J:J, NhatKy_ViPham!E:E, "11_Anh_A", NhatKy_ViPham!F:F, B37, NhatKy_ViPham!C:C, "T28") - SUMIFS(NhatKy_ViPham!K:K, NhatKy_ViPham!E:E, "11_Anh_A", NhatKy_ViPham!F:F, B37, NhatKy_ViPham!C:C, "T28")</f>
        <v>100</v>
      </c>
      <c r="AT37" s="7">
        <f>100 + SUMIFS(NhatKy_ViPham!J:J, NhatKy_ViPham!E:E, "11_Anh_A", NhatKy_ViPham!F:F, B37, NhatKy_ViPham!C:C, "T29") - SUMIFS(NhatKy_ViPham!K:K, NhatKy_ViPham!E:E, "11_Anh_A", NhatKy_ViPham!F:F, B37, NhatKy_ViPham!C:C, "T29")</f>
        <v>100</v>
      </c>
      <c r="AU37" s="7">
        <f>100 + SUMIFS(NhatKy_ViPham!J:J, NhatKy_ViPham!E:E, "11_Anh_A", NhatKy_ViPham!F:F, B37, NhatKy_ViPham!C:C, "T30") - SUMIFS(NhatKy_ViPham!K:K, NhatKy_ViPham!E:E, "11_Anh_A", NhatKy_ViPham!F:F, B37, NhatKy_ViPham!C:C, "T30")</f>
        <v>100</v>
      </c>
      <c r="AV37" s="7">
        <f>100 + SUMIFS(NhatKy_ViPham!J:J, NhatKy_ViPham!E:E, "11_Anh_A", NhatKy_ViPham!F:F, B37, NhatKy_ViPham!C:C, "T31") - SUMIFS(NhatKy_ViPham!K:K, NhatKy_ViPham!E:E, "11_Anh_A", NhatKy_ViPham!F:F, B37, NhatKy_ViPham!C:C, "T31")</f>
        <v>100</v>
      </c>
      <c r="AW37" s="7">
        <f>100 + SUMIFS(NhatKy_ViPham!J:J, NhatKy_ViPham!E:E, "11_Anh_A", NhatKy_ViPham!F:F, B37, NhatKy_ViPham!C:C, "T32") - SUMIFS(NhatKy_ViPham!K:K, NhatKy_ViPham!E:E, "11_Anh_A", NhatKy_ViPham!F:F, B37, NhatKy_ViPham!C:C, "T32")</f>
        <v>100</v>
      </c>
      <c r="AX37" s="7">
        <f>100 + SUMIFS(NhatKy_ViPham!J:J, NhatKy_ViPham!E:E, "11_Anh_A", NhatKy_ViPham!F:F, B37, NhatKy_ViPham!C:C, "T33") - SUMIFS(NhatKy_ViPham!K:K, NhatKy_ViPham!E:E, "11_Anh_A", NhatKy_ViPham!F:F, B37, NhatKy_ViPham!C:C, "T33")</f>
        <v>100</v>
      </c>
      <c r="AY37" s="7">
        <f>100 + SUMIFS(NhatKy_ViPham!J:J, NhatKy_ViPham!E:E, "11_Anh_A", NhatKy_ViPham!F:F, B37, NhatKy_ViPham!C:C, "T34") - SUMIFS(NhatKy_ViPham!K:K, NhatKy_ViPham!E:E, "11_Anh_A", NhatKy_ViPham!F:F, B37, NhatKy_ViPham!C:C, "T34")</f>
        <v>100</v>
      </c>
      <c r="AZ37" s="7">
        <f>100 + SUMIFS(NhatKy_ViPham!J:J, NhatKy_ViPham!E:E, "11_Anh_A", NhatKy_ViPham!F:F, B37, NhatKy_ViPham!C:C, "T35") - SUMIFS(NhatKy_ViPham!K:K, NhatKy_ViPham!E:E, "11_Anh_A", NhatKy_ViPham!F:F, B37, NhatKy_ViPham!C:C, "T35")</f>
        <v>100</v>
      </c>
      <c r="BA37" s="12">
        <f t="shared" si="0"/>
        <v>100</v>
      </c>
      <c r="BB37" s="11" t="s">
        <v>430</v>
      </c>
      <c r="BC37" s="14" t="str">
        <f t="shared" si="1"/>
        <v>Tốt</v>
      </c>
      <c r="BD37" s="10" t="str">
        <f t="shared" si="2"/>
        <v>🟢 BÌNH THƯỜNG</v>
      </c>
    </row>
    <row r="38" spans="1:56" x14ac:dyDescent="0.25">
      <c r="A38" s="5">
        <v>30</v>
      </c>
      <c r="B38" s="15" t="s">
        <v>2068</v>
      </c>
      <c r="C38" s="5" t="s">
        <v>1909</v>
      </c>
      <c r="D38" s="5" t="s">
        <v>429</v>
      </c>
      <c r="E38" s="11" t="s">
        <v>430</v>
      </c>
      <c r="F38" s="6">
        <f>SUMIFS(NhatKy_ViPham!K:K, NhatKy_ViPham!E:E, "11_Anh_A", NhatKy_ViPham!F:F, B38, NhatKy_ViPham!H:H, "L01")</f>
        <v>0</v>
      </c>
      <c r="G38" s="6">
        <f>SUMIFS(NhatKy_ViPham!K:K, NhatKy_ViPham!E:E, "11_Anh_A", NhatKy_ViPham!F:F, B38, NhatKy_ViPham!H:H, "L02")</f>
        <v>0</v>
      </c>
      <c r="H38" s="6">
        <f>SUMIFS(NhatKy_ViPham!K:K, NhatKy_ViPham!E:E, "11_Anh_A", NhatKy_ViPham!F:F, B38, NhatKy_ViPham!H:H, "L03")</f>
        <v>0</v>
      </c>
      <c r="I38" s="6">
        <f>SUMIFS(NhatKy_ViPham!K:K, NhatKy_ViPham!E:E, "11_Anh_A", NhatKy_ViPham!F:F, B38, NhatKy_ViPham!H:H, "L04")</f>
        <v>0</v>
      </c>
      <c r="J38" s="6">
        <f>SUMIFS(NhatKy_ViPham!K:K, NhatKy_ViPham!E:E, "11_Anh_A", NhatKy_ViPham!F:F, B38, NhatKy_ViPham!H:H, "L05")</f>
        <v>0</v>
      </c>
      <c r="K38" s="6">
        <f>SUMIFS(NhatKy_ViPham!K:K, NhatKy_ViPham!E:E, "11_Anh_A", NhatKy_ViPham!F:F, B38, NhatKy_ViPham!H:H, "L06")</f>
        <v>0</v>
      </c>
      <c r="L38" s="6">
        <f>SUMIFS(NhatKy_ViPham!K:K, NhatKy_ViPham!E:E, "11_Anh_A", NhatKy_ViPham!F:F, B38, NhatKy_ViPham!H:H, "L07")</f>
        <v>0</v>
      </c>
      <c r="M38" s="6">
        <f>SUMIFS(NhatKy_ViPham!K:K, NhatKy_ViPham!E:E, "11_Anh_A", NhatKy_ViPham!F:F, B38, NhatKy_ViPham!H:H, "L08")</f>
        <v>0</v>
      </c>
      <c r="N38" s="6">
        <f>SUMIFS(NhatKy_ViPham!K:K, NhatKy_ViPham!E:E, "11_Anh_A", NhatKy_ViPham!F:F, B38, NhatKy_ViPham!H:H, "L09")</f>
        <v>0</v>
      </c>
      <c r="O38" s="6">
        <f>SUMIFS(NhatKy_ViPham!K:K, NhatKy_ViPham!E:E, "11_Anh_A", NhatKy_ViPham!F:F, B38, NhatKy_ViPham!H:H, "L10")</f>
        <v>0</v>
      </c>
      <c r="P38" s="12">
        <f>SUMIFS(NhatKy_ViPham!J:J, NhatKy_ViPham!E:E, "11_Anh_A", NhatKy_ViPham!F:F, B38)</f>
        <v>0</v>
      </c>
      <c r="Q38" s="13">
        <f>SUMIFS(NhatKy_ViPham!K:K, NhatKy_ViPham!E:E, "11_Anh_A", NhatKy_ViPham!F:F, B38)</f>
        <v>0</v>
      </c>
      <c r="R38" s="6">
        <f>100 + SUMIFS(NhatKy_ViPham!J:J, NhatKy_ViPham!E:E, "11_Anh_A", NhatKy_ViPham!F:F, B38, NhatKy_ViPham!C:C, "T1") - SUMIFS(NhatKy_ViPham!K:K, NhatKy_ViPham!E:E, "11_Anh_A", NhatKy_ViPham!F:F, B38, NhatKy_ViPham!C:C, "T1")</f>
        <v>100</v>
      </c>
      <c r="S38" s="6">
        <f>100 + SUMIFS(NhatKy_ViPham!J:J, NhatKy_ViPham!E:E, "11_Anh_A", NhatKy_ViPham!F:F, B38, NhatKy_ViPham!C:C, "T2") - SUMIFS(NhatKy_ViPham!K:K, NhatKy_ViPham!E:E, "11_Anh_A", NhatKy_ViPham!F:F, B38, NhatKy_ViPham!C:C, "T2")</f>
        <v>100</v>
      </c>
      <c r="T38" s="6">
        <f>100 + SUMIFS(NhatKy_ViPham!J:J, NhatKy_ViPham!E:E, "11_Anh_A", NhatKy_ViPham!F:F, B38, NhatKy_ViPham!C:C, "T3") - SUMIFS(NhatKy_ViPham!K:K, NhatKy_ViPham!E:E, "11_Anh_A", NhatKy_ViPham!F:F, B38, NhatKy_ViPham!C:C, "T3")</f>
        <v>100</v>
      </c>
      <c r="U38" s="6">
        <f>100 + SUMIFS(NhatKy_ViPham!J:J, NhatKy_ViPham!E:E, "11_Anh_A", NhatKy_ViPham!F:F, B38, NhatKy_ViPham!C:C, "T4") - SUMIFS(NhatKy_ViPham!K:K, NhatKy_ViPham!E:E, "11_Anh_A", NhatKy_ViPham!F:F, B38, NhatKy_ViPham!C:C, "T4")</f>
        <v>100</v>
      </c>
      <c r="V38" s="6">
        <f>100 + SUMIFS(NhatKy_ViPham!J:J, NhatKy_ViPham!E:E, "11_Anh_A", NhatKy_ViPham!F:F, B38, NhatKy_ViPham!C:C, "T5") - SUMIFS(NhatKy_ViPham!K:K, NhatKy_ViPham!E:E, "11_Anh_A", NhatKy_ViPham!F:F, B38, NhatKy_ViPham!C:C, "T5")</f>
        <v>100</v>
      </c>
      <c r="W38" s="6">
        <f>100 + SUMIFS(NhatKy_ViPham!J:J, NhatKy_ViPham!E:E, "11_Anh_A", NhatKy_ViPham!F:F, B38, NhatKy_ViPham!C:C, "T6") - SUMIFS(NhatKy_ViPham!K:K, NhatKy_ViPham!E:E, "11_Anh_A", NhatKy_ViPham!F:F, B38, NhatKy_ViPham!C:C, "T6")</f>
        <v>100</v>
      </c>
      <c r="X38" s="6">
        <f>100 + SUMIFS(NhatKy_ViPham!J:J, NhatKy_ViPham!E:E, "11_Anh_A", NhatKy_ViPham!F:F, B38, NhatKy_ViPham!C:C, "T7") - SUMIFS(NhatKy_ViPham!K:K, NhatKy_ViPham!E:E, "11_Anh_A", NhatKy_ViPham!F:F, B38, NhatKy_ViPham!C:C, "T7")</f>
        <v>100</v>
      </c>
      <c r="Y38" s="6">
        <f>100 + SUMIFS(NhatKy_ViPham!J:J, NhatKy_ViPham!E:E, "11_Anh_A", NhatKy_ViPham!F:F, B38, NhatKy_ViPham!C:C, "T8") - SUMIFS(NhatKy_ViPham!K:K, NhatKy_ViPham!E:E, "11_Anh_A", NhatKy_ViPham!F:F, B38, NhatKy_ViPham!C:C, "T8")</f>
        <v>100</v>
      </c>
      <c r="Z38" s="6">
        <f>100 + SUMIFS(NhatKy_ViPham!J:J, NhatKy_ViPham!E:E, "11_Anh_A", NhatKy_ViPham!F:F, B38, NhatKy_ViPham!C:C, "T9") - SUMIFS(NhatKy_ViPham!K:K, NhatKy_ViPham!E:E, "11_Anh_A", NhatKy_ViPham!F:F, B38, NhatKy_ViPham!C:C, "T9")</f>
        <v>100</v>
      </c>
      <c r="AA38" s="6">
        <f>100 + SUMIFS(NhatKy_ViPham!J:J, NhatKy_ViPham!E:E, "11_Anh_A", NhatKy_ViPham!F:F, B38, NhatKy_ViPham!C:C, "T10") - SUMIFS(NhatKy_ViPham!K:K, NhatKy_ViPham!E:E, "11_Anh_A", NhatKy_ViPham!F:F, B38, NhatKy_ViPham!C:C, "T10")</f>
        <v>100</v>
      </c>
      <c r="AB38" s="6">
        <f>100 + SUMIFS(NhatKy_ViPham!J:J, NhatKy_ViPham!E:E, "11_Anh_A", NhatKy_ViPham!F:F, B38, NhatKy_ViPham!C:C, "T11") - SUMIFS(NhatKy_ViPham!K:K, NhatKy_ViPham!E:E, "11_Anh_A", NhatKy_ViPham!F:F, B38, NhatKy_ViPham!C:C, "T11")</f>
        <v>100</v>
      </c>
      <c r="AC38" s="6">
        <f>100 + SUMIFS(NhatKy_ViPham!J:J, NhatKy_ViPham!E:E, "11_Anh_A", NhatKy_ViPham!F:F, B38, NhatKy_ViPham!C:C, "T12") - SUMIFS(NhatKy_ViPham!K:K, NhatKy_ViPham!E:E, "11_Anh_A", NhatKy_ViPham!F:F, B38, NhatKy_ViPham!C:C, "T12")</f>
        <v>100</v>
      </c>
      <c r="AD38" s="6">
        <f>100 + SUMIFS(NhatKy_ViPham!J:J, NhatKy_ViPham!E:E, "11_Anh_A", NhatKy_ViPham!F:F, B38, NhatKy_ViPham!C:C, "T13") - SUMIFS(NhatKy_ViPham!K:K, NhatKy_ViPham!E:E, "11_Anh_A", NhatKy_ViPham!F:F, B38, NhatKy_ViPham!C:C, "T13")</f>
        <v>100</v>
      </c>
      <c r="AE38" s="6">
        <f>100 + SUMIFS(NhatKy_ViPham!J:J, NhatKy_ViPham!E:E, "11_Anh_A", NhatKy_ViPham!F:F, B38, NhatKy_ViPham!C:C, "T14") - SUMIFS(NhatKy_ViPham!K:K, NhatKy_ViPham!E:E, "11_Anh_A", NhatKy_ViPham!F:F, B38, NhatKy_ViPham!C:C, "T14")</f>
        <v>100</v>
      </c>
      <c r="AF38" s="6">
        <f>100 + SUMIFS(NhatKy_ViPham!J:J, NhatKy_ViPham!E:E, "11_Anh_A", NhatKy_ViPham!F:F, B38, NhatKy_ViPham!C:C, "T15") - SUMIFS(NhatKy_ViPham!K:K, NhatKy_ViPham!E:E, "11_Anh_A", NhatKy_ViPham!F:F, B38, NhatKy_ViPham!C:C, "T15")</f>
        <v>100</v>
      </c>
      <c r="AG38" s="6">
        <f>100 + SUMIFS(NhatKy_ViPham!J:J, NhatKy_ViPham!E:E, "11_Anh_A", NhatKy_ViPham!F:F, B38, NhatKy_ViPham!C:C, "T16") - SUMIFS(NhatKy_ViPham!K:K, NhatKy_ViPham!E:E, "11_Anh_A", NhatKy_ViPham!F:F, B38, NhatKy_ViPham!C:C, "T16")</f>
        <v>100</v>
      </c>
      <c r="AH38" s="6">
        <f>100 + SUMIFS(NhatKy_ViPham!J:J, NhatKy_ViPham!E:E, "11_Anh_A", NhatKy_ViPham!F:F, B38, NhatKy_ViPham!C:C, "T17") - SUMIFS(NhatKy_ViPham!K:K, NhatKy_ViPham!E:E, "11_Anh_A", NhatKy_ViPham!F:F, B38, NhatKy_ViPham!C:C, "T17")</f>
        <v>100</v>
      </c>
      <c r="AI38" s="6">
        <f>100 + SUMIFS(NhatKy_ViPham!J:J, NhatKy_ViPham!E:E, "11_Anh_A", NhatKy_ViPham!F:F, B38, NhatKy_ViPham!C:C, "T18") - SUMIFS(NhatKy_ViPham!K:K, NhatKy_ViPham!E:E, "11_Anh_A", NhatKy_ViPham!F:F, B38, NhatKy_ViPham!C:C, "T18")</f>
        <v>100</v>
      </c>
      <c r="AJ38" s="6">
        <f>100 + SUMIFS(NhatKy_ViPham!J:J, NhatKy_ViPham!E:E, "11_Anh_A", NhatKy_ViPham!F:F, B38, NhatKy_ViPham!C:C, "T19") - SUMIFS(NhatKy_ViPham!K:K, NhatKy_ViPham!E:E, "11_Anh_A", NhatKy_ViPham!F:F, B38, NhatKy_ViPham!C:C, "T19")</f>
        <v>100</v>
      </c>
      <c r="AK38" s="6">
        <f>100 + SUMIFS(NhatKy_ViPham!J:J, NhatKy_ViPham!E:E, "11_Anh_A", NhatKy_ViPham!F:F, B38, NhatKy_ViPham!C:C, "T20") - SUMIFS(NhatKy_ViPham!K:K, NhatKy_ViPham!E:E, "11_Anh_A", NhatKy_ViPham!F:F, B38, NhatKy_ViPham!C:C, "T20")</f>
        <v>100</v>
      </c>
      <c r="AL38" s="6">
        <f>100 + SUMIFS(NhatKy_ViPham!J:J, NhatKy_ViPham!E:E, "11_Anh_A", NhatKy_ViPham!F:F, B38, NhatKy_ViPham!C:C, "T21") - SUMIFS(NhatKy_ViPham!K:K, NhatKy_ViPham!E:E, "11_Anh_A", NhatKy_ViPham!F:F, B38, NhatKy_ViPham!C:C, "T21")</f>
        <v>100</v>
      </c>
      <c r="AM38" s="6">
        <f>100 + SUMIFS(NhatKy_ViPham!J:J, NhatKy_ViPham!E:E, "11_Anh_A", NhatKy_ViPham!F:F, B38, NhatKy_ViPham!C:C, "T22") - SUMIFS(NhatKy_ViPham!K:K, NhatKy_ViPham!E:E, "11_Anh_A", NhatKy_ViPham!F:F, B38, NhatKy_ViPham!C:C, "T22")</f>
        <v>100</v>
      </c>
      <c r="AN38" s="6">
        <f>100 + SUMIFS(NhatKy_ViPham!J:J, NhatKy_ViPham!E:E, "11_Anh_A", NhatKy_ViPham!F:F, B38, NhatKy_ViPham!C:C, "T23") - SUMIFS(NhatKy_ViPham!K:K, NhatKy_ViPham!E:E, "11_Anh_A", NhatKy_ViPham!F:F, B38, NhatKy_ViPham!C:C, "T23")</f>
        <v>100</v>
      </c>
      <c r="AO38" s="6">
        <f>100 + SUMIFS(NhatKy_ViPham!J:J, NhatKy_ViPham!E:E, "11_Anh_A", NhatKy_ViPham!F:F, B38, NhatKy_ViPham!C:C, "T24") - SUMIFS(NhatKy_ViPham!K:K, NhatKy_ViPham!E:E, "11_Anh_A", NhatKy_ViPham!F:F, B38, NhatKy_ViPham!C:C, "T24")</f>
        <v>100</v>
      </c>
      <c r="AP38" s="6">
        <f>100 + SUMIFS(NhatKy_ViPham!J:J, NhatKy_ViPham!E:E, "11_Anh_A", NhatKy_ViPham!F:F, B38, NhatKy_ViPham!C:C, "T25") - SUMIFS(NhatKy_ViPham!K:K, NhatKy_ViPham!E:E, "11_Anh_A", NhatKy_ViPham!F:F, B38, NhatKy_ViPham!C:C, "T25")</f>
        <v>100</v>
      </c>
      <c r="AQ38" s="6">
        <f>100 + SUMIFS(NhatKy_ViPham!J:J, NhatKy_ViPham!E:E, "11_Anh_A", NhatKy_ViPham!F:F, B38, NhatKy_ViPham!C:C, "T26") - SUMIFS(NhatKy_ViPham!K:K, NhatKy_ViPham!E:E, "11_Anh_A", NhatKy_ViPham!F:F, B38, NhatKy_ViPham!C:C, "T26")</f>
        <v>100</v>
      </c>
      <c r="AR38" s="6">
        <f>100 + SUMIFS(NhatKy_ViPham!J:J, NhatKy_ViPham!E:E, "11_Anh_A", NhatKy_ViPham!F:F, B38, NhatKy_ViPham!C:C, "T27") - SUMIFS(NhatKy_ViPham!K:K, NhatKy_ViPham!E:E, "11_Anh_A", NhatKy_ViPham!F:F, B38, NhatKy_ViPham!C:C, "T27")</f>
        <v>100</v>
      </c>
      <c r="AS38" s="6">
        <f>100 + SUMIFS(NhatKy_ViPham!J:J, NhatKy_ViPham!E:E, "11_Anh_A", NhatKy_ViPham!F:F, B38, NhatKy_ViPham!C:C, "T28") - SUMIFS(NhatKy_ViPham!K:K, NhatKy_ViPham!E:E, "11_Anh_A", NhatKy_ViPham!F:F, B38, NhatKy_ViPham!C:C, "T28")</f>
        <v>100</v>
      </c>
      <c r="AT38" s="6">
        <f>100 + SUMIFS(NhatKy_ViPham!J:J, NhatKy_ViPham!E:E, "11_Anh_A", NhatKy_ViPham!F:F, B38, NhatKy_ViPham!C:C, "T29") - SUMIFS(NhatKy_ViPham!K:K, NhatKy_ViPham!E:E, "11_Anh_A", NhatKy_ViPham!F:F, B38, NhatKy_ViPham!C:C, "T29")</f>
        <v>100</v>
      </c>
      <c r="AU38" s="6">
        <f>100 + SUMIFS(NhatKy_ViPham!J:J, NhatKy_ViPham!E:E, "11_Anh_A", NhatKy_ViPham!F:F, B38, NhatKy_ViPham!C:C, "T30") - SUMIFS(NhatKy_ViPham!K:K, NhatKy_ViPham!E:E, "11_Anh_A", NhatKy_ViPham!F:F, B38, NhatKy_ViPham!C:C, "T30")</f>
        <v>100</v>
      </c>
      <c r="AV38" s="6">
        <f>100 + SUMIFS(NhatKy_ViPham!J:J, NhatKy_ViPham!E:E, "11_Anh_A", NhatKy_ViPham!F:F, B38, NhatKy_ViPham!C:C, "T31") - SUMIFS(NhatKy_ViPham!K:K, NhatKy_ViPham!E:E, "11_Anh_A", NhatKy_ViPham!F:F, B38, NhatKy_ViPham!C:C, "T31")</f>
        <v>100</v>
      </c>
      <c r="AW38" s="6">
        <f>100 + SUMIFS(NhatKy_ViPham!J:J, NhatKy_ViPham!E:E, "11_Anh_A", NhatKy_ViPham!F:F, B38, NhatKy_ViPham!C:C, "T32") - SUMIFS(NhatKy_ViPham!K:K, NhatKy_ViPham!E:E, "11_Anh_A", NhatKy_ViPham!F:F, B38, NhatKy_ViPham!C:C, "T32")</f>
        <v>100</v>
      </c>
      <c r="AX38" s="6">
        <f>100 + SUMIFS(NhatKy_ViPham!J:J, NhatKy_ViPham!E:E, "11_Anh_A", NhatKy_ViPham!F:F, B38, NhatKy_ViPham!C:C, "T33") - SUMIFS(NhatKy_ViPham!K:K, NhatKy_ViPham!E:E, "11_Anh_A", NhatKy_ViPham!F:F, B38, NhatKy_ViPham!C:C, "T33")</f>
        <v>100</v>
      </c>
      <c r="AY38" s="6">
        <f>100 + SUMIFS(NhatKy_ViPham!J:J, NhatKy_ViPham!E:E, "11_Anh_A", NhatKy_ViPham!F:F, B38, NhatKy_ViPham!C:C, "T34") - SUMIFS(NhatKy_ViPham!K:K, NhatKy_ViPham!E:E, "11_Anh_A", NhatKy_ViPham!F:F, B38, NhatKy_ViPham!C:C, "T34")</f>
        <v>100</v>
      </c>
      <c r="AZ38" s="6">
        <f>100 + SUMIFS(NhatKy_ViPham!J:J, NhatKy_ViPham!E:E, "11_Anh_A", NhatKy_ViPham!F:F, B38, NhatKy_ViPham!C:C, "T35") - SUMIFS(NhatKy_ViPham!K:K, NhatKy_ViPham!E:E, "11_Anh_A", NhatKy_ViPham!F:F, B38, NhatKy_ViPham!C:C, "T35")</f>
        <v>100</v>
      </c>
      <c r="BA38" s="12">
        <f t="shared" si="0"/>
        <v>100</v>
      </c>
      <c r="BB38" s="11" t="s">
        <v>430</v>
      </c>
      <c r="BC38" s="16" t="str">
        <f t="shared" si="1"/>
        <v>Tốt</v>
      </c>
      <c r="BD38" s="15" t="str">
        <f t="shared" si="2"/>
        <v>🟢 BÌNH THƯỜNG</v>
      </c>
    </row>
    <row r="39" spans="1:56" x14ac:dyDescent="0.25">
      <c r="A39" s="4">
        <v>31</v>
      </c>
      <c r="B39" s="10" t="s">
        <v>2069</v>
      </c>
      <c r="C39" s="4" t="s">
        <v>1784</v>
      </c>
      <c r="D39" s="4" t="s">
        <v>429</v>
      </c>
      <c r="E39" s="11" t="s">
        <v>430</v>
      </c>
      <c r="F39" s="7">
        <f>SUMIFS(NhatKy_ViPham!K:K, NhatKy_ViPham!E:E, "11_Anh_A", NhatKy_ViPham!F:F, B39, NhatKy_ViPham!H:H, "L01")</f>
        <v>0</v>
      </c>
      <c r="G39" s="7">
        <f>SUMIFS(NhatKy_ViPham!K:K, NhatKy_ViPham!E:E, "11_Anh_A", NhatKy_ViPham!F:F, B39, NhatKy_ViPham!H:H, "L02")</f>
        <v>0</v>
      </c>
      <c r="H39" s="7">
        <f>SUMIFS(NhatKy_ViPham!K:K, NhatKy_ViPham!E:E, "11_Anh_A", NhatKy_ViPham!F:F, B39, NhatKy_ViPham!H:H, "L03")</f>
        <v>0</v>
      </c>
      <c r="I39" s="7">
        <f>SUMIFS(NhatKy_ViPham!K:K, NhatKy_ViPham!E:E, "11_Anh_A", NhatKy_ViPham!F:F, B39, NhatKy_ViPham!H:H, "L04")</f>
        <v>0</v>
      </c>
      <c r="J39" s="7">
        <f>SUMIFS(NhatKy_ViPham!K:K, NhatKy_ViPham!E:E, "11_Anh_A", NhatKy_ViPham!F:F, B39, NhatKy_ViPham!H:H, "L05")</f>
        <v>0</v>
      </c>
      <c r="K39" s="7">
        <f>SUMIFS(NhatKy_ViPham!K:K, NhatKy_ViPham!E:E, "11_Anh_A", NhatKy_ViPham!F:F, B39, NhatKy_ViPham!H:H, "L06")</f>
        <v>0</v>
      </c>
      <c r="L39" s="7">
        <f>SUMIFS(NhatKy_ViPham!K:K, NhatKy_ViPham!E:E, "11_Anh_A", NhatKy_ViPham!F:F, B39, NhatKy_ViPham!H:H, "L07")</f>
        <v>0</v>
      </c>
      <c r="M39" s="7">
        <f>SUMIFS(NhatKy_ViPham!K:K, NhatKy_ViPham!E:E, "11_Anh_A", NhatKy_ViPham!F:F, B39, NhatKy_ViPham!H:H, "L08")</f>
        <v>0</v>
      </c>
      <c r="N39" s="7">
        <f>SUMIFS(NhatKy_ViPham!K:K, NhatKy_ViPham!E:E, "11_Anh_A", NhatKy_ViPham!F:F, B39, NhatKy_ViPham!H:H, "L09")</f>
        <v>0</v>
      </c>
      <c r="O39" s="7">
        <f>SUMIFS(NhatKy_ViPham!K:K, NhatKy_ViPham!E:E, "11_Anh_A", NhatKy_ViPham!F:F, B39, NhatKy_ViPham!H:H, "L10")</f>
        <v>0</v>
      </c>
      <c r="P39" s="12">
        <f>SUMIFS(NhatKy_ViPham!J:J, NhatKy_ViPham!E:E, "11_Anh_A", NhatKy_ViPham!F:F, B39)</f>
        <v>0</v>
      </c>
      <c r="Q39" s="13">
        <f>SUMIFS(NhatKy_ViPham!K:K, NhatKy_ViPham!E:E, "11_Anh_A", NhatKy_ViPham!F:F, B39)</f>
        <v>0</v>
      </c>
      <c r="R39" s="7">
        <f>100 + SUMIFS(NhatKy_ViPham!J:J, NhatKy_ViPham!E:E, "11_Anh_A", NhatKy_ViPham!F:F, B39, NhatKy_ViPham!C:C, "T1") - SUMIFS(NhatKy_ViPham!K:K, NhatKy_ViPham!E:E, "11_Anh_A", NhatKy_ViPham!F:F, B39, NhatKy_ViPham!C:C, "T1")</f>
        <v>100</v>
      </c>
      <c r="S39" s="7">
        <f>100 + SUMIFS(NhatKy_ViPham!J:J, NhatKy_ViPham!E:E, "11_Anh_A", NhatKy_ViPham!F:F, B39, NhatKy_ViPham!C:C, "T2") - SUMIFS(NhatKy_ViPham!K:K, NhatKy_ViPham!E:E, "11_Anh_A", NhatKy_ViPham!F:F, B39, NhatKy_ViPham!C:C, "T2")</f>
        <v>100</v>
      </c>
      <c r="T39" s="7">
        <f>100 + SUMIFS(NhatKy_ViPham!J:J, NhatKy_ViPham!E:E, "11_Anh_A", NhatKy_ViPham!F:F, B39, NhatKy_ViPham!C:C, "T3") - SUMIFS(NhatKy_ViPham!K:K, NhatKy_ViPham!E:E, "11_Anh_A", NhatKy_ViPham!F:F, B39, NhatKy_ViPham!C:C, "T3")</f>
        <v>100</v>
      </c>
      <c r="U39" s="7">
        <f>100 + SUMIFS(NhatKy_ViPham!J:J, NhatKy_ViPham!E:E, "11_Anh_A", NhatKy_ViPham!F:F, B39, NhatKy_ViPham!C:C, "T4") - SUMIFS(NhatKy_ViPham!K:K, NhatKy_ViPham!E:E, "11_Anh_A", NhatKy_ViPham!F:F, B39, NhatKy_ViPham!C:C, "T4")</f>
        <v>100</v>
      </c>
      <c r="V39" s="7">
        <f>100 + SUMIFS(NhatKy_ViPham!J:J, NhatKy_ViPham!E:E, "11_Anh_A", NhatKy_ViPham!F:F, B39, NhatKy_ViPham!C:C, "T5") - SUMIFS(NhatKy_ViPham!K:K, NhatKy_ViPham!E:E, "11_Anh_A", NhatKy_ViPham!F:F, B39, NhatKy_ViPham!C:C, "T5")</f>
        <v>100</v>
      </c>
      <c r="W39" s="7">
        <f>100 + SUMIFS(NhatKy_ViPham!J:J, NhatKy_ViPham!E:E, "11_Anh_A", NhatKy_ViPham!F:F, B39, NhatKy_ViPham!C:C, "T6") - SUMIFS(NhatKy_ViPham!K:K, NhatKy_ViPham!E:E, "11_Anh_A", NhatKy_ViPham!F:F, B39, NhatKy_ViPham!C:C, "T6")</f>
        <v>100</v>
      </c>
      <c r="X39" s="7">
        <f>100 + SUMIFS(NhatKy_ViPham!J:J, NhatKy_ViPham!E:E, "11_Anh_A", NhatKy_ViPham!F:F, B39, NhatKy_ViPham!C:C, "T7") - SUMIFS(NhatKy_ViPham!K:K, NhatKy_ViPham!E:E, "11_Anh_A", NhatKy_ViPham!F:F, B39, NhatKy_ViPham!C:C, "T7")</f>
        <v>100</v>
      </c>
      <c r="Y39" s="7">
        <f>100 + SUMIFS(NhatKy_ViPham!J:J, NhatKy_ViPham!E:E, "11_Anh_A", NhatKy_ViPham!F:F, B39, NhatKy_ViPham!C:C, "T8") - SUMIFS(NhatKy_ViPham!K:K, NhatKy_ViPham!E:E, "11_Anh_A", NhatKy_ViPham!F:F, B39, NhatKy_ViPham!C:C, "T8")</f>
        <v>100</v>
      </c>
      <c r="Z39" s="7">
        <f>100 + SUMIFS(NhatKy_ViPham!J:J, NhatKy_ViPham!E:E, "11_Anh_A", NhatKy_ViPham!F:F, B39, NhatKy_ViPham!C:C, "T9") - SUMIFS(NhatKy_ViPham!K:K, NhatKy_ViPham!E:E, "11_Anh_A", NhatKy_ViPham!F:F, B39, NhatKy_ViPham!C:C, "T9")</f>
        <v>100</v>
      </c>
      <c r="AA39" s="7">
        <f>100 + SUMIFS(NhatKy_ViPham!J:J, NhatKy_ViPham!E:E, "11_Anh_A", NhatKy_ViPham!F:F, B39, NhatKy_ViPham!C:C, "T10") - SUMIFS(NhatKy_ViPham!K:K, NhatKy_ViPham!E:E, "11_Anh_A", NhatKy_ViPham!F:F, B39, NhatKy_ViPham!C:C, "T10")</f>
        <v>100</v>
      </c>
      <c r="AB39" s="7">
        <f>100 + SUMIFS(NhatKy_ViPham!J:J, NhatKy_ViPham!E:E, "11_Anh_A", NhatKy_ViPham!F:F, B39, NhatKy_ViPham!C:C, "T11") - SUMIFS(NhatKy_ViPham!K:K, NhatKy_ViPham!E:E, "11_Anh_A", NhatKy_ViPham!F:F, B39, NhatKy_ViPham!C:C, "T11")</f>
        <v>100</v>
      </c>
      <c r="AC39" s="7">
        <f>100 + SUMIFS(NhatKy_ViPham!J:J, NhatKy_ViPham!E:E, "11_Anh_A", NhatKy_ViPham!F:F, B39, NhatKy_ViPham!C:C, "T12") - SUMIFS(NhatKy_ViPham!K:K, NhatKy_ViPham!E:E, "11_Anh_A", NhatKy_ViPham!F:F, B39, NhatKy_ViPham!C:C, "T12")</f>
        <v>100</v>
      </c>
      <c r="AD39" s="7">
        <f>100 + SUMIFS(NhatKy_ViPham!J:J, NhatKy_ViPham!E:E, "11_Anh_A", NhatKy_ViPham!F:F, B39, NhatKy_ViPham!C:C, "T13") - SUMIFS(NhatKy_ViPham!K:K, NhatKy_ViPham!E:E, "11_Anh_A", NhatKy_ViPham!F:F, B39, NhatKy_ViPham!C:C, "T13")</f>
        <v>100</v>
      </c>
      <c r="AE39" s="7">
        <f>100 + SUMIFS(NhatKy_ViPham!J:J, NhatKy_ViPham!E:E, "11_Anh_A", NhatKy_ViPham!F:F, B39, NhatKy_ViPham!C:C, "T14") - SUMIFS(NhatKy_ViPham!K:K, NhatKy_ViPham!E:E, "11_Anh_A", NhatKy_ViPham!F:F, B39, NhatKy_ViPham!C:C, "T14")</f>
        <v>100</v>
      </c>
      <c r="AF39" s="7">
        <f>100 + SUMIFS(NhatKy_ViPham!J:J, NhatKy_ViPham!E:E, "11_Anh_A", NhatKy_ViPham!F:F, B39, NhatKy_ViPham!C:C, "T15") - SUMIFS(NhatKy_ViPham!K:K, NhatKy_ViPham!E:E, "11_Anh_A", NhatKy_ViPham!F:F, B39, NhatKy_ViPham!C:C, "T15")</f>
        <v>100</v>
      </c>
      <c r="AG39" s="7">
        <f>100 + SUMIFS(NhatKy_ViPham!J:J, NhatKy_ViPham!E:E, "11_Anh_A", NhatKy_ViPham!F:F, B39, NhatKy_ViPham!C:C, "T16") - SUMIFS(NhatKy_ViPham!K:K, NhatKy_ViPham!E:E, "11_Anh_A", NhatKy_ViPham!F:F, B39, NhatKy_ViPham!C:C, "T16")</f>
        <v>100</v>
      </c>
      <c r="AH39" s="7">
        <f>100 + SUMIFS(NhatKy_ViPham!J:J, NhatKy_ViPham!E:E, "11_Anh_A", NhatKy_ViPham!F:F, B39, NhatKy_ViPham!C:C, "T17") - SUMIFS(NhatKy_ViPham!K:K, NhatKy_ViPham!E:E, "11_Anh_A", NhatKy_ViPham!F:F, B39, NhatKy_ViPham!C:C, "T17")</f>
        <v>100</v>
      </c>
      <c r="AI39" s="7">
        <f>100 + SUMIFS(NhatKy_ViPham!J:J, NhatKy_ViPham!E:E, "11_Anh_A", NhatKy_ViPham!F:F, B39, NhatKy_ViPham!C:C, "T18") - SUMIFS(NhatKy_ViPham!K:K, NhatKy_ViPham!E:E, "11_Anh_A", NhatKy_ViPham!F:F, B39, NhatKy_ViPham!C:C, "T18")</f>
        <v>100</v>
      </c>
      <c r="AJ39" s="7">
        <f>100 + SUMIFS(NhatKy_ViPham!J:J, NhatKy_ViPham!E:E, "11_Anh_A", NhatKy_ViPham!F:F, B39, NhatKy_ViPham!C:C, "T19") - SUMIFS(NhatKy_ViPham!K:K, NhatKy_ViPham!E:E, "11_Anh_A", NhatKy_ViPham!F:F, B39, NhatKy_ViPham!C:C, "T19")</f>
        <v>100</v>
      </c>
      <c r="AK39" s="7">
        <f>100 + SUMIFS(NhatKy_ViPham!J:J, NhatKy_ViPham!E:E, "11_Anh_A", NhatKy_ViPham!F:F, B39, NhatKy_ViPham!C:C, "T20") - SUMIFS(NhatKy_ViPham!K:K, NhatKy_ViPham!E:E, "11_Anh_A", NhatKy_ViPham!F:F, B39, NhatKy_ViPham!C:C, "T20")</f>
        <v>100</v>
      </c>
      <c r="AL39" s="7">
        <f>100 + SUMIFS(NhatKy_ViPham!J:J, NhatKy_ViPham!E:E, "11_Anh_A", NhatKy_ViPham!F:F, B39, NhatKy_ViPham!C:C, "T21") - SUMIFS(NhatKy_ViPham!K:K, NhatKy_ViPham!E:E, "11_Anh_A", NhatKy_ViPham!F:F, B39, NhatKy_ViPham!C:C, "T21")</f>
        <v>100</v>
      </c>
      <c r="AM39" s="7">
        <f>100 + SUMIFS(NhatKy_ViPham!J:J, NhatKy_ViPham!E:E, "11_Anh_A", NhatKy_ViPham!F:F, B39, NhatKy_ViPham!C:C, "T22") - SUMIFS(NhatKy_ViPham!K:K, NhatKy_ViPham!E:E, "11_Anh_A", NhatKy_ViPham!F:F, B39, NhatKy_ViPham!C:C, "T22")</f>
        <v>100</v>
      </c>
      <c r="AN39" s="7">
        <f>100 + SUMIFS(NhatKy_ViPham!J:J, NhatKy_ViPham!E:E, "11_Anh_A", NhatKy_ViPham!F:F, B39, NhatKy_ViPham!C:C, "T23") - SUMIFS(NhatKy_ViPham!K:K, NhatKy_ViPham!E:E, "11_Anh_A", NhatKy_ViPham!F:F, B39, NhatKy_ViPham!C:C, "T23")</f>
        <v>100</v>
      </c>
      <c r="AO39" s="7">
        <f>100 + SUMIFS(NhatKy_ViPham!J:J, NhatKy_ViPham!E:E, "11_Anh_A", NhatKy_ViPham!F:F, B39, NhatKy_ViPham!C:C, "T24") - SUMIFS(NhatKy_ViPham!K:K, NhatKy_ViPham!E:E, "11_Anh_A", NhatKy_ViPham!F:F, B39, NhatKy_ViPham!C:C, "T24")</f>
        <v>100</v>
      </c>
      <c r="AP39" s="7">
        <f>100 + SUMIFS(NhatKy_ViPham!J:J, NhatKy_ViPham!E:E, "11_Anh_A", NhatKy_ViPham!F:F, B39, NhatKy_ViPham!C:C, "T25") - SUMIFS(NhatKy_ViPham!K:K, NhatKy_ViPham!E:E, "11_Anh_A", NhatKy_ViPham!F:F, B39, NhatKy_ViPham!C:C, "T25")</f>
        <v>100</v>
      </c>
      <c r="AQ39" s="7">
        <f>100 + SUMIFS(NhatKy_ViPham!J:J, NhatKy_ViPham!E:E, "11_Anh_A", NhatKy_ViPham!F:F, B39, NhatKy_ViPham!C:C, "T26") - SUMIFS(NhatKy_ViPham!K:K, NhatKy_ViPham!E:E, "11_Anh_A", NhatKy_ViPham!F:F, B39, NhatKy_ViPham!C:C, "T26")</f>
        <v>100</v>
      </c>
      <c r="AR39" s="7">
        <f>100 + SUMIFS(NhatKy_ViPham!J:J, NhatKy_ViPham!E:E, "11_Anh_A", NhatKy_ViPham!F:F, B39, NhatKy_ViPham!C:C, "T27") - SUMIFS(NhatKy_ViPham!K:K, NhatKy_ViPham!E:E, "11_Anh_A", NhatKy_ViPham!F:F, B39, NhatKy_ViPham!C:C, "T27")</f>
        <v>100</v>
      </c>
      <c r="AS39" s="7">
        <f>100 + SUMIFS(NhatKy_ViPham!J:J, NhatKy_ViPham!E:E, "11_Anh_A", NhatKy_ViPham!F:F, B39, NhatKy_ViPham!C:C, "T28") - SUMIFS(NhatKy_ViPham!K:K, NhatKy_ViPham!E:E, "11_Anh_A", NhatKy_ViPham!F:F, B39, NhatKy_ViPham!C:C, "T28")</f>
        <v>100</v>
      </c>
      <c r="AT39" s="7">
        <f>100 + SUMIFS(NhatKy_ViPham!J:J, NhatKy_ViPham!E:E, "11_Anh_A", NhatKy_ViPham!F:F, B39, NhatKy_ViPham!C:C, "T29") - SUMIFS(NhatKy_ViPham!K:K, NhatKy_ViPham!E:E, "11_Anh_A", NhatKy_ViPham!F:F, B39, NhatKy_ViPham!C:C, "T29")</f>
        <v>100</v>
      </c>
      <c r="AU39" s="7">
        <f>100 + SUMIFS(NhatKy_ViPham!J:J, NhatKy_ViPham!E:E, "11_Anh_A", NhatKy_ViPham!F:F, B39, NhatKy_ViPham!C:C, "T30") - SUMIFS(NhatKy_ViPham!K:K, NhatKy_ViPham!E:E, "11_Anh_A", NhatKy_ViPham!F:F, B39, NhatKy_ViPham!C:C, "T30")</f>
        <v>100</v>
      </c>
      <c r="AV39" s="7">
        <f>100 + SUMIFS(NhatKy_ViPham!J:J, NhatKy_ViPham!E:E, "11_Anh_A", NhatKy_ViPham!F:F, B39, NhatKy_ViPham!C:C, "T31") - SUMIFS(NhatKy_ViPham!K:K, NhatKy_ViPham!E:E, "11_Anh_A", NhatKy_ViPham!F:F, B39, NhatKy_ViPham!C:C, "T31")</f>
        <v>100</v>
      </c>
      <c r="AW39" s="7">
        <f>100 + SUMIFS(NhatKy_ViPham!J:J, NhatKy_ViPham!E:E, "11_Anh_A", NhatKy_ViPham!F:F, B39, NhatKy_ViPham!C:C, "T32") - SUMIFS(NhatKy_ViPham!K:K, NhatKy_ViPham!E:E, "11_Anh_A", NhatKy_ViPham!F:F, B39, NhatKy_ViPham!C:C, "T32")</f>
        <v>100</v>
      </c>
      <c r="AX39" s="7">
        <f>100 + SUMIFS(NhatKy_ViPham!J:J, NhatKy_ViPham!E:E, "11_Anh_A", NhatKy_ViPham!F:F, B39, NhatKy_ViPham!C:C, "T33") - SUMIFS(NhatKy_ViPham!K:K, NhatKy_ViPham!E:E, "11_Anh_A", NhatKy_ViPham!F:F, B39, NhatKy_ViPham!C:C, "T33")</f>
        <v>100</v>
      </c>
      <c r="AY39" s="7">
        <f>100 + SUMIFS(NhatKy_ViPham!J:J, NhatKy_ViPham!E:E, "11_Anh_A", NhatKy_ViPham!F:F, B39, NhatKy_ViPham!C:C, "T34") - SUMIFS(NhatKy_ViPham!K:K, NhatKy_ViPham!E:E, "11_Anh_A", NhatKy_ViPham!F:F, B39, NhatKy_ViPham!C:C, "T34")</f>
        <v>100</v>
      </c>
      <c r="AZ39" s="7">
        <f>100 + SUMIFS(NhatKy_ViPham!J:J, NhatKy_ViPham!E:E, "11_Anh_A", NhatKy_ViPham!F:F, B39, NhatKy_ViPham!C:C, "T35") - SUMIFS(NhatKy_ViPham!K:K, NhatKy_ViPham!E:E, "11_Anh_A", NhatKy_ViPham!F:F, B39, NhatKy_ViPham!C:C, "T35")</f>
        <v>100</v>
      </c>
      <c r="BA39" s="12">
        <f t="shared" si="0"/>
        <v>100</v>
      </c>
      <c r="BB39" s="11" t="s">
        <v>430</v>
      </c>
      <c r="BC39" s="14" t="str">
        <f t="shared" si="1"/>
        <v>Tốt</v>
      </c>
      <c r="BD39" s="10" t="str">
        <f t="shared" si="2"/>
        <v>🟢 BÌNH THƯỜNG</v>
      </c>
    </row>
    <row r="40" spans="1:56" x14ac:dyDescent="0.25">
      <c r="A40" s="5">
        <v>32</v>
      </c>
      <c r="B40" s="15" t="s">
        <v>2070</v>
      </c>
      <c r="C40" s="5" t="s">
        <v>1548</v>
      </c>
      <c r="D40" s="5" t="s">
        <v>429</v>
      </c>
      <c r="E40" s="11" t="s">
        <v>430</v>
      </c>
      <c r="F40" s="6">
        <f>SUMIFS(NhatKy_ViPham!K:K, NhatKy_ViPham!E:E, "11_Anh_A", NhatKy_ViPham!F:F, B40, NhatKy_ViPham!H:H, "L01")</f>
        <v>0</v>
      </c>
      <c r="G40" s="6">
        <f>SUMIFS(NhatKy_ViPham!K:K, NhatKy_ViPham!E:E, "11_Anh_A", NhatKy_ViPham!F:F, B40, NhatKy_ViPham!H:H, "L02")</f>
        <v>0</v>
      </c>
      <c r="H40" s="6">
        <f>SUMIFS(NhatKy_ViPham!K:K, NhatKy_ViPham!E:E, "11_Anh_A", NhatKy_ViPham!F:F, B40, NhatKy_ViPham!H:H, "L03")</f>
        <v>0</v>
      </c>
      <c r="I40" s="6">
        <f>SUMIFS(NhatKy_ViPham!K:K, NhatKy_ViPham!E:E, "11_Anh_A", NhatKy_ViPham!F:F, B40, NhatKy_ViPham!H:H, "L04")</f>
        <v>0</v>
      </c>
      <c r="J40" s="6">
        <f>SUMIFS(NhatKy_ViPham!K:K, NhatKy_ViPham!E:E, "11_Anh_A", NhatKy_ViPham!F:F, B40, NhatKy_ViPham!H:H, "L05")</f>
        <v>0</v>
      </c>
      <c r="K40" s="6">
        <f>SUMIFS(NhatKy_ViPham!K:K, NhatKy_ViPham!E:E, "11_Anh_A", NhatKy_ViPham!F:F, B40, NhatKy_ViPham!H:H, "L06")</f>
        <v>0</v>
      </c>
      <c r="L40" s="6">
        <f>SUMIFS(NhatKy_ViPham!K:K, NhatKy_ViPham!E:E, "11_Anh_A", NhatKy_ViPham!F:F, B40, NhatKy_ViPham!H:H, "L07")</f>
        <v>0</v>
      </c>
      <c r="M40" s="6">
        <f>SUMIFS(NhatKy_ViPham!K:K, NhatKy_ViPham!E:E, "11_Anh_A", NhatKy_ViPham!F:F, B40, NhatKy_ViPham!H:H, "L08")</f>
        <v>0</v>
      </c>
      <c r="N40" s="6">
        <f>SUMIFS(NhatKy_ViPham!K:K, NhatKy_ViPham!E:E, "11_Anh_A", NhatKy_ViPham!F:F, B40, NhatKy_ViPham!H:H, "L09")</f>
        <v>0</v>
      </c>
      <c r="O40" s="6">
        <f>SUMIFS(NhatKy_ViPham!K:K, NhatKy_ViPham!E:E, "11_Anh_A", NhatKy_ViPham!F:F, B40, NhatKy_ViPham!H:H, "L10")</f>
        <v>0</v>
      </c>
      <c r="P40" s="12">
        <f>SUMIFS(NhatKy_ViPham!J:J, NhatKy_ViPham!E:E, "11_Anh_A", NhatKy_ViPham!F:F, B40)</f>
        <v>0</v>
      </c>
      <c r="Q40" s="13">
        <f>SUMIFS(NhatKy_ViPham!K:K, NhatKy_ViPham!E:E, "11_Anh_A", NhatKy_ViPham!F:F, B40)</f>
        <v>0</v>
      </c>
      <c r="R40" s="6">
        <f>100 + SUMIFS(NhatKy_ViPham!J:J, NhatKy_ViPham!E:E, "11_Anh_A", NhatKy_ViPham!F:F, B40, NhatKy_ViPham!C:C, "T1") - SUMIFS(NhatKy_ViPham!K:K, NhatKy_ViPham!E:E, "11_Anh_A", NhatKy_ViPham!F:F, B40, NhatKy_ViPham!C:C, "T1")</f>
        <v>100</v>
      </c>
      <c r="S40" s="6">
        <f>100 + SUMIFS(NhatKy_ViPham!J:J, NhatKy_ViPham!E:E, "11_Anh_A", NhatKy_ViPham!F:F, B40, NhatKy_ViPham!C:C, "T2") - SUMIFS(NhatKy_ViPham!K:K, NhatKy_ViPham!E:E, "11_Anh_A", NhatKy_ViPham!F:F, B40, NhatKy_ViPham!C:C, "T2")</f>
        <v>100</v>
      </c>
      <c r="T40" s="6">
        <f>100 + SUMIFS(NhatKy_ViPham!J:J, NhatKy_ViPham!E:E, "11_Anh_A", NhatKy_ViPham!F:F, B40, NhatKy_ViPham!C:C, "T3") - SUMIFS(NhatKy_ViPham!K:K, NhatKy_ViPham!E:E, "11_Anh_A", NhatKy_ViPham!F:F, B40, NhatKy_ViPham!C:C, "T3")</f>
        <v>100</v>
      </c>
      <c r="U40" s="6">
        <f>100 + SUMIFS(NhatKy_ViPham!J:J, NhatKy_ViPham!E:E, "11_Anh_A", NhatKy_ViPham!F:F, B40, NhatKy_ViPham!C:C, "T4") - SUMIFS(NhatKy_ViPham!K:K, NhatKy_ViPham!E:E, "11_Anh_A", NhatKy_ViPham!F:F, B40, NhatKy_ViPham!C:C, "T4")</f>
        <v>100</v>
      </c>
      <c r="V40" s="6">
        <f>100 + SUMIFS(NhatKy_ViPham!J:J, NhatKy_ViPham!E:E, "11_Anh_A", NhatKy_ViPham!F:F, B40, NhatKy_ViPham!C:C, "T5") - SUMIFS(NhatKy_ViPham!K:K, NhatKy_ViPham!E:E, "11_Anh_A", NhatKy_ViPham!F:F, B40, NhatKy_ViPham!C:C, "T5")</f>
        <v>100</v>
      </c>
      <c r="W40" s="6">
        <f>100 + SUMIFS(NhatKy_ViPham!J:J, NhatKy_ViPham!E:E, "11_Anh_A", NhatKy_ViPham!F:F, B40, NhatKy_ViPham!C:C, "T6") - SUMIFS(NhatKy_ViPham!K:K, NhatKy_ViPham!E:E, "11_Anh_A", NhatKy_ViPham!F:F, B40, NhatKy_ViPham!C:C, "T6")</f>
        <v>100</v>
      </c>
      <c r="X40" s="6">
        <f>100 + SUMIFS(NhatKy_ViPham!J:J, NhatKy_ViPham!E:E, "11_Anh_A", NhatKy_ViPham!F:F, B40, NhatKy_ViPham!C:C, "T7") - SUMIFS(NhatKy_ViPham!K:K, NhatKy_ViPham!E:E, "11_Anh_A", NhatKy_ViPham!F:F, B40, NhatKy_ViPham!C:C, "T7")</f>
        <v>100</v>
      </c>
      <c r="Y40" s="6">
        <f>100 + SUMIFS(NhatKy_ViPham!J:J, NhatKy_ViPham!E:E, "11_Anh_A", NhatKy_ViPham!F:F, B40, NhatKy_ViPham!C:C, "T8") - SUMIFS(NhatKy_ViPham!K:K, NhatKy_ViPham!E:E, "11_Anh_A", NhatKy_ViPham!F:F, B40, NhatKy_ViPham!C:C, "T8")</f>
        <v>100</v>
      </c>
      <c r="Z40" s="6">
        <f>100 + SUMIFS(NhatKy_ViPham!J:J, NhatKy_ViPham!E:E, "11_Anh_A", NhatKy_ViPham!F:F, B40, NhatKy_ViPham!C:C, "T9") - SUMIFS(NhatKy_ViPham!K:K, NhatKy_ViPham!E:E, "11_Anh_A", NhatKy_ViPham!F:F, B40, NhatKy_ViPham!C:C, "T9")</f>
        <v>100</v>
      </c>
      <c r="AA40" s="6">
        <f>100 + SUMIFS(NhatKy_ViPham!J:J, NhatKy_ViPham!E:E, "11_Anh_A", NhatKy_ViPham!F:F, B40, NhatKy_ViPham!C:C, "T10") - SUMIFS(NhatKy_ViPham!K:K, NhatKy_ViPham!E:E, "11_Anh_A", NhatKy_ViPham!F:F, B40, NhatKy_ViPham!C:C, "T10")</f>
        <v>100</v>
      </c>
      <c r="AB40" s="6">
        <f>100 + SUMIFS(NhatKy_ViPham!J:J, NhatKy_ViPham!E:E, "11_Anh_A", NhatKy_ViPham!F:F, B40, NhatKy_ViPham!C:C, "T11") - SUMIFS(NhatKy_ViPham!K:K, NhatKy_ViPham!E:E, "11_Anh_A", NhatKy_ViPham!F:F, B40, NhatKy_ViPham!C:C, "T11")</f>
        <v>100</v>
      </c>
      <c r="AC40" s="6">
        <f>100 + SUMIFS(NhatKy_ViPham!J:J, NhatKy_ViPham!E:E, "11_Anh_A", NhatKy_ViPham!F:F, B40, NhatKy_ViPham!C:C, "T12") - SUMIFS(NhatKy_ViPham!K:K, NhatKy_ViPham!E:E, "11_Anh_A", NhatKy_ViPham!F:F, B40, NhatKy_ViPham!C:C, "T12")</f>
        <v>100</v>
      </c>
      <c r="AD40" s="6">
        <f>100 + SUMIFS(NhatKy_ViPham!J:J, NhatKy_ViPham!E:E, "11_Anh_A", NhatKy_ViPham!F:F, B40, NhatKy_ViPham!C:C, "T13") - SUMIFS(NhatKy_ViPham!K:K, NhatKy_ViPham!E:E, "11_Anh_A", NhatKy_ViPham!F:F, B40, NhatKy_ViPham!C:C, "T13")</f>
        <v>100</v>
      </c>
      <c r="AE40" s="6">
        <f>100 + SUMIFS(NhatKy_ViPham!J:J, NhatKy_ViPham!E:E, "11_Anh_A", NhatKy_ViPham!F:F, B40, NhatKy_ViPham!C:C, "T14") - SUMIFS(NhatKy_ViPham!K:K, NhatKy_ViPham!E:E, "11_Anh_A", NhatKy_ViPham!F:F, B40, NhatKy_ViPham!C:C, "T14")</f>
        <v>100</v>
      </c>
      <c r="AF40" s="6">
        <f>100 + SUMIFS(NhatKy_ViPham!J:J, NhatKy_ViPham!E:E, "11_Anh_A", NhatKy_ViPham!F:F, B40, NhatKy_ViPham!C:C, "T15") - SUMIFS(NhatKy_ViPham!K:K, NhatKy_ViPham!E:E, "11_Anh_A", NhatKy_ViPham!F:F, B40, NhatKy_ViPham!C:C, "T15")</f>
        <v>100</v>
      </c>
      <c r="AG40" s="6">
        <f>100 + SUMIFS(NhatKy_ViPham!J:J, NhatKy_ViPham!E:E, "11_Anh_A", NhatKy_ViPham!F:F, B40, NhatKy_ViPham!C:C, "T16") - SUMIFS(NhatKy_ViPham!K:K, NhatKy_ViPham!E:E, "11_Anh_A", NhatKy_ViPham!F:F, B40, NhatKy_ViPham!C:C, "T16")</f>
        <v>100</v>
      </c>
      <c r="AH40" s="6">
        <f>100 + SUMIFS(NhatKy_ViPham!J:J, NhatKy_ViPham!E:E, "11_Anh_A", NhatKy_ViPham!F:F, B40, NhatKy_ViPham!C:C, "T17") - SUMIFS(NhatKy_ViPham!K:K, NhatKy_ViPham!E:E, "11_Anh_A", NhatKy_ViPham!F:F, B40, NhatKy_ViPham!C:C, "T17")</f>
        <v>100</v>
      </c>
      <c r="AI40" s="6">
        <f>100 + SUMIFS(NhatKy_ViPham!J:J, NhatKy_ViPham!E:E, "11_Anh_A", NhatKy_ViPham!F:F, B40, NhatKy_ViPham!C:C, "T18") - SUMIFS(NhatKy_ViPham!K:K, NhatKy_ViPham!E:E, "11_Anh_A", NhatKy_ViPham!F:F, B40, NhatKy_ViPham!C:C, "T18")</f>
        <v>100</v>
      </c>
      <c r="AJ40" s="6">
        <f>100 + SUMIFS(NhatKy_ViPham!J:J, NhatKy_ViPham!E:E, "11_Anh_A", NhatKy_ViPham!F:F, B40, NhatKy_ViPham!C:C, "T19") - SUMIFS(NhatKy_ViPham!K:K, NhatKy_ViPham!E:E, "11_Anh_A", NhatKy_ViPham!F:F, B40, NhatKy_ViPham!C:C, "T19")</f>
        <v>100</v>
      </c>
      <c r="AK40" s="6">
        <f>100 + SUMIFS(NhatKy_ViPham!J:J, NhatKy_ViPham!E:E, "11_Anh_A", NhatKy_ViPham!F:F, B40, NhatKy_ViPham!C:C, "T20") - SUMIFS(NhatKy_ViPham!K:K, NhatKy_ViPham!E:E, "11_Anh_A", NhatKy_ViPham!F:F, B40, NhatKy_ViPham!C:C, "T20")</f>
        <v>100</v>
      </c>
      <c r="AL40" s="6">
        <f>100 + SUMIFS(NhatKy_ViPham!J:J, NhatKy_ViPham!E:E, "11_Anh_A", NhatKy_ViPham!F:F, B40, NhatKy_ViPham!C:C, "T21") - SUMIFS(NhatKy_ViPham!K:K, NhatKy_ViPham!E:E, "11_Anh_A", NhatKy_ViPham!F:F, B40, NhatKy_ViPham!C:C, "T21")</f>
        <v>100</v>
      </c>
      <c r="AM40" s="6">
        <f>100 + SUMIFS(NhatKy_ViPham!J:J, NhatKy_ViPham!E:E, "11_Anh_A", NhatKy_ViPham!F:F, B40, NhatKy_ViPham!C:C, "T22") - SUMIFS(NhatKy_ViPham!K:K, NhatKy_ViPham!E:E, "11_Anh_A", NhatKy_ViPham!F:F, B40, NhatKy_ViPham!C:C, "T22")</f>
        <v>100</v>
      </c>
      <c r="AN40" s="6">
        <f>100 + SUMIFS(NhatKy_ViPham!J:J, NhatKy_ViPham!E:E, "11_Anh_A", NhatKy_ViPham!F:F, B40, NhatKy_ViPham!C:C, "T23") - SUMIFS(NhatKy_ViPham!K:K, NhatKy_ViPham!E:E, "11_Anh_A", NhatKy_ViPham!F:F, B40, NhatKy_ViPham!C:C, "T23")</f>
        <v>100</v>
      </c>
      <c r="AO40" s="6">
        <f>100 + SUMIFS(NhatKy_ViPham!J:J, NhatKy_ViPham!E:E, "11_Anh_A", NhatKy_ViPham!F:F, B40, NhatKy_ViPham!C:C, "T24") - SUMIFS(NhatKy_ViPham!K:K, NhatKy_ViPham!E:E, "11_Anh_A", NhatKy_ViPham!F:F, B40, NhatKy_ViPham!C:C, "T24")</f>
        <v>100</v>
      </c>
      <c r="AP40" s="6">
        <f>100 + SUMIFS(NhatKy_ViPham!J:J, NhatKy_ViPham!E:E, "11_Anh_A", NhatKy_ViPham!F:F, B40, NhatKy_ViPham!C:C, "T25") - SUMIFS(NhatKy_ViPham!K:K, NhatKy_ViPham!E:E, "11_Anh_A", NhatKy_ViPham!F:F, B40, NhatKy_ViPham!C:C, "T25")</f>
        <v>100</v>
      </c>
      <c r="AQ40" s="6">
        <f>100 + SUMIFS(NhatKy_ViPham!J:J, NhatKy_ViPham!E:E, "11_Anh_A", NhatKy_ViPham!F:F, B40, NhatKy_ViPham!C:C, "T26") - SUMIFS(NhatKy_ViPham!K:K, NhatKy_ViPham!E:E, "11_Anh_A", NhatKy_ViPham!F:F, B40, NhatKy_ViPham!C:C, "T26")</f>
        <v>100</v>
      </c>
      <c r="AR40" s="6">
        <f>100 + SUMIFS(NhatKy_ViPham!J:J, NhatKy_ViPham!E:E, "11_Anh_A", NhatKy_ViPham!F:F, B40, NhatKy_ViPham!C:C, "T27") - SUMIFS(NhatKy_ViPham!K:K, NhatKy_ViPham!E:E, "11_Anh_A", NhatKy_ViPham!F:F, B40, NhatKy_ViPham!C:C, "T27")</f>
        <v>100</v>
      </c>
      <c r="AS40" s="6">
        <f>100 + SUMIFS(NhatKy_ViPham!J:J, NhatKy_ViPham!E:E, "11_Anh_A", NhatKy_ViPham!F:F, B40, NhatKy_ViPham!C:C, "T28") - SUMIFS(NhatKy_ViPham!K:K, NhatKy_ViPham!E:E, "11_Anh_A", NhatKy_ViPham!F:F, B40, NhatKy_ViPham!C:C, "T28")</f>
        <v>100</v>
      </c>
      <c r="AT40" s="6">
        <f>100 + SUMIFS(NhatKy_ViPham!J:J, NhatKy_ViPham!E:E, "11_Anh_A", NhatKy_ViPham!F:F, B40, NhatKy_ViPham!C:C, "T29") - SUMIFS(NhatKy_ViPham!K:K, NhatKy_ViPham!E:E, "11_Anh_A", NhatKy_ViPham!F:F, B40, NhatKy_ViPham!C:C, "T29")</f>
        <v>100</v>
      </c>
      <c r="AU40" s="6">
        <f>100 + SUMIFS(NhatKy_ViPham!J:J, NhatKy_ViPham!E:E, "11_Anh_A", NhatKy_ViPham!F:F, B40, NhatKy_ViPham!C:C, "T30") - SUMIFS(NhatKy_ViPham!K:K, NhatKy_ViPham!E:E, "11_Anh_A", NhatKy_ViPham!F:F, B40, NhatKy_ViPham!C:C, "T30")</f>
        <v>100</v>
      </c>
      <c r="AV40" s="6">
        <f>100 + SUMIFS(NhatKy_ViPham!J:J, NhatKy_ViPham!E:E, "11_Anh_A", NhatKy_ViPham!F:F, B40, NhatKy_ViPham!C:C, "T31") - SUMIFS(NhatKy_ViPham!K:K, NhatKy_ViPham!E:E, "11_Anh_A", NhatKy_ViPham!F:F, B40, NhatKy_ViPham!C:C, "T31")</f>
        <v>100</v>
      </c>
      <c r="AW40" s="6">
        <f>100 + SUMIFS(NhatKy_ViPham!J:J, NhatKy_ViPham!E:E, "11_Anh_A", NhatKy_ViPham!F:F, B40, NhatKy_ViPham!C:C, "T32") - SUMIFS(NhatKy_ViPham!K:K, NhatKy_ViPham!E:E, "11_Anh_A", NhatKy_ViPham!F:F, B40, NhatKy_ViPham!C:C, "T32")</f>
        <v>100</v>
      </c>
      <c r="AX40" s="6">
        <f>100 + SUMIFS(NhatKy_ViPham!J:J, NhatKy_ViPham!E:E, "11_Anh_A", NhatKy_ViPham!F:F, B40, NhatKy_ViPham!C:C, "T33") - SUMIFS(NhatKy_ViPham!K:K, NhatKy_ViPham!E:E, "11_Anh_A", NhatKy_ViPham!F:F, B40, NhatKy_ViPham!C:C, "T33")</f>
        <v>100</v>
      </c>
      <c r="AY40" s="6">
        <f>100 + SUMIFS(NhatKy_ViPham!J:J, NhatKy_ViPham!E:E, "11_Anh_A", NhatKy_ViPham!F:F, B40, NhatKy_ViPham!C:C, "T34") - SUMIFS(NhatKy_ViPham!K:K, NhatKy_ViPham!E:E, "11_Anh_A", NhatKy_ViPham!F:F, B40, NhatKy_ViPham!C:C, "T34")</f>
        <v>100</v>
      </c>
      <c r="AZ40" s="6">
        <f>100 + SUMIFS(NhatKy_ViPham!J:J, NhatKy_ViPham!E:E, "11_Anh_A", NhatKy_ViPham!F:F, B40, NhatKy_ViPham!C:C, "T35") - SUMIFS(NhatKy_ViPham!K:K, NhatKy_ViPham!E:E, "11_Anh_A", NhatKy_ViPham!F:F, B40, NhatKy_ViPham!C:C, "T35")</f>
        <v>100</v>
      </c>
      <c r="BA40" s="12">
        <f t="shared" si="0"/>
        <v>100</v>
      </c>
      <c r="BB40" s="11" t="s">
        <v>430</v>
      </c>
      <c r="BC40" s="16" t="str">
        <f t="shared" si="1"/>
        <v>Tốt</v>
      </c>
      <c r="BD40" s="15" t="str">
        <f t="shared" si="2"/>
        <v>🟢 BÌNH THƯỜNG</v>
      </c>
    </row>
    <row r="41" spans="1:56" x14ac:dyDescent="0.25">
      <c r="A41" s="4">
        <v>33</v>
      </c>
      <c r="B41" s="10" t="s">
        <v>2071</v>
      </c>
      <c r="C41" s="4" t="s">
        <v>2072</v>
      </c>
      <c r="D41" s="4" t="s">
        <v>429</v>
      </c>
      <c r="E41" s="11" t="s">
        <v>430</v>
      </c>
      <c r="F41" s="7">
        <f>SUMIFS(NhatKy_ViPham!K:K, NhatKy_ViPham!E:E, "11_Anh_A", NhatKy_ViPham!F:F, B41, NhatKy_ViPham!H:H, "L01")</f>
        <v>0</v>
      </c>
      <c r="G41" s="7">
        <f>SUMIFS(NhatKy_ViPham!K:K, NhatKy_ViPham!E:E, "11_Anh_A", NhatKy_ViPham!F:F, B41, NhatKy_ViPham!H:H, "L02")</f>
        <v>0</v>
      </c>
      <c r="H41" s="7">
        <f>SUMIFS(NhatKy_ViPham!K:K, NhatKy_ViPham!E:E, "11_Anh_A", NhatKy_ViPham!F:F, B41, NhatKy_ViPham!H:H, "L03")</f>
        <v>0</v>
      </c>
      <c r="I41" s="7">
        <f>SUMIFS(NhatKy_ViPham!K:K, NhatKy_ViPham!E:E, "11_Anh_A", NhatKy_ViPham!F:F, B41, NhatKy_ViPham!H:H, "L04")</f>
        <v>0</v>
      </c>
      <c r="J41" s="7">
        <f>SUMIFS(NhatKy_ViPham!K:K, NhatKy_ViPham!E:E, "11_Anh_A", NhatKy_ViPham!F:F, B41, NhatKy_ViPham!H:H, "L05")</f>
        <v>0</v>
      </c>
      <c r="K41" s="7">
        <f>SUMIFS(NhatKy_ViPham!K:K, NhatKy_ViPham!E:E, "11_Anh_A", NhatKy_ViPham!F:F, B41, NhatKy_ViPham!H:H, "L06")</f>
        <v>0</v>
      </c>
      <c r="L41" s="7">
        <f>SUMIFS(NhatKy_ViPham!K:K, NhatKy_ViPham!E:E, "11_Anh_A", NhatKy_ViPham!F:F, B41, NhatKy_ViPham!H:H, "L07")</f>
        <v>0</v>
      </c>
      <c r="M41" s="7">
        <f>SUMIFS(NhatKy_ViPham!K:K, NhatKy_ViPham!E:E, "11_Anh_A", NhatKy_ViPham!F:F, B41, NhatKy_ViPham!H:H, "L08")</f>
        <v>0</v>
      </c>
      <c r="N41" s="7">
        <f>SUMIFS(NhatKy_ViPham!K:K, NhatKy_ViPham!E:E, "11_Anh_A", NhatKy_ViPham!F:F, B41, NhatKy_ViPham!H:H, "L09")</f>
        <v>0</v>
      </c>
      <c r="O41" s="7">
        <f>SUMIFS(NhatKy_ViPham!K:K, NhatKy_ViPham!E:E, "11_Anh_A", NhatKy_ViPham!F:F, B41, NhatKy_ViPham!H:H, "L10")</f>
        <v>0</v>
      </c>
      <c r="P41" s="12">
        <f>SUMIFS(NhatKy_ViPham!J:J, NhatKy_ViPham!E:E, "11_Anh_A", NhatKy_ViPham!F:F, B41)</f>
        <v>0</v>
      </c>
      <c r="Q41" s="13">
        <f>SUMIFS(NhatKy_ViPham!K:K, NhatKy_ViPham!E:E, "11_Anh_A", NhatKy_ViPham!F:F, B41)</f>
        <v>0</v>
      </c>
      <c r="R41" s="7">
        <f>100 + SUMIFS(NhatKy_ViPham!J:J, NhatKy_ViPham!E:E, "11_Anh_A", NhatKy_ViPham!F:F, B41, NhatKy_ViPham!C:C, "T1") - SUMIFS(NhatKy_ViPham!K:K, NhatKy_ViPham!E:E, "11_Anh_A", NhatKy_ViPham!F:F, B41, NhatKy_ViPham!C:C, "T1")</f>
        <v>100</v>
      </c>
      <c r="S41" s="7">
        <f>100 + SUMIFS(NhatKy_ViPham!J:J, NhatKy_ViPham!E:E, "11_Anh_A", NhatKy_ViPham!F:F, B41, NhatKy_ViPham!C:C, "T2") - SUMIFS(NhatKy_ViPham!K:K, NhatKy_ViPham!E:E, "11_Anh_A", NhatKy_ViPham!F:F, B41, NhatKy_ViPham!C:C, "T2")</f>
        <v>100</v>
      </c>
      <c r="T41" s="7">
        <f>100 + SUMIFS(NhatKy_ViPham!J:J, NhatKy_ViPham!E:E, "11_Anh_A", NhatKy_ViPham!F:F, B41, NhatKy_ViPham!C:C, "T3") - SUMIFS(NhatKy_ViPham!K:K, NhatKy_ViPham!E:E, "11_Anh_A", NhatKy_ViPham!F:F, B41, NhatKy_ViPham!C:C, "T3")</f>
        <v>100</v>
      </c>
      <c r="U41" s="7">
        <f>100 + SUMIFS(NhatKy_ViPham!J:J, NhatKy_ViPham!E:E, "11_Anh_A", NhatKy_ViPham!F:F, B41, NhatKy_ViPham!C:C, "T4") - SUMIFS(NhatKy_ViPham!K:K, NhatKy_ViPham!E:E, "11_Anh_A", NhatKy_ViPham!F:F, B41, NhatKy_ViPham!C:C, "T4")</f>
        <v>100</v>
      </c>
      <c r="V41" s="7">
        <f>100 + SUMIFS(NhatKy_ViPham!J:J, NhatKy_ViPham!E:E, "11_Anh_A", NhatKy_ViPham!F:F, B41, NhatKy_ViPham!C:C, "T5") - SUMIFS(NhatKy_ViPham!K:K, NhatKy_ViPham!E:E, "11_Anh_A", NhatKy_ViPham!F:F, B41, NhatKy_ViPham!C:C, "T5")</f>
        <v>100</v>
      </c>
      <c r="W41" s="7">
        <f>100 + SUMIFS(NhatKy_ViPham!J:J, NhatKy_ViPham!E:E, "11_Anh_A", NhatKy_ViPham!F:F, B41, NhatKy_ViPham!C:C, "T6") - SUMIFS(NhatKy_ViPham!K:K, NhatKy_ViPham!E:E, "11_Anh_A", NhatKy_ViPham!F:F, B41, NhatKy_ViPham!C:C, "T6")</f>
        <v>100</v>
      </c>
      <c r="X41" s="7">
        <f>100 + SUMIFS(NhatKy_ViPham!J:J, NhatKy_ViPham!E:E, "11_Anh_A", NhatKy_ViPham!F:F, B41, NhatKy_ViPham!C:C, "T7") - SUMIFS(NhatKy_ViPham!K:K, NhatKy_ViPham!E:E, "11_Anh_A", NhatKy_ViPham!F:F, B41, NhatKy_ViPham!C:C, "T7")</f>
        <v>100</v>
      </c>
      <c r="Y41" s="7">
        <f>100 + SUMIFS(NhatKy_ViPham!J:J, NhatKy_ViPham!E:E, "11_Anh_A", NhatKy_ViPham!F:F, B41, NhatKy_ViPham!C:C, "T8") - SUMIFS(NhatKy_ViPham!K:K, NhatKy_ViPham!E:E, "11_Anh_A", NhatKy_ViPham!F:F, B41, NhatKy_ViPham!C:C, "T8")</f>
        <v>100</v>
      </c>
      <c r="Z41" s="7">
        <f>100 + SUMIFS(NhatKy_ViPham!J:J, NhatKy_ViPham!E:E, "11_Anh_A", NhatKy_ViPham!F:F, B41, NhatKy_ViPham!C:C, "T9") - SUMIFS(NhatKy_ViPham!K:K, NhatKy_ViPham!E:E, "11_Anh_A", NhatKy_ViPham!F:F, B41, NhatKy_ViPham!C:C, "T9")</f>
        <v>100</v>
      </c>
      <c r="AA41" s="7">
        <f>100 + SUMIFS(NhatKy_ViPham!J:J, NhatKy_ViPham!E:E, "11_Anh_A", NhatKy_ViPham!F:F, B41, NhatKy_ViPham!C:C, "T10") - SUMIFS(NhatKy_ViPham!K:K, NhatKy_ViPham!E:E, "11_Anh_A", NhatKy_ViPham!F:F, B41, NhatKy_ViPham!C:C, "T10")</f>
        <v>100</v>
      </c>
      <c r="AB41" s="7">
        <f>100 + SUMIFS(NhatKy_ViPham!J:J, NhatKy_ViPham!E:E, "11_Anh_A", NhatKy_ViPham!F:F, B41, NhatKy_ViPham!C:C, "T11") - SUMIFS(NhatKy_ViPham!K:K, NhatKy_ViPham!E:E, "11_Anh_A", NhatKy_ViPham!F:F, B41, NhatKy_ViPham!C:C, "T11")</f>
        <v>100</v>
      </c>
      <c r="AC41" s="7">
        <f>100 + SUMIFS(NhatKy_ViPham!J:J, NhatKy_ViPham!E:E, "11_Anh_A", NhatKy_ViPham!F:F, B41, NhatKy_ViPham!C:C, "T12") - SUMIFS(NhatKy_ViPham!K:K, NhatKy_ViPham!E:E, "11_Anh_A", NhatKy_ViPham!F:F, B41, NhatKy_ViPham!C:C, "T12")</f>
        <v>100</v>
      </c>
      <c r="AD41" s="7">
        <f>100 + SUMIFS(NhatKy_ViPham!J:J, NhatKy_ViPham!E:E, "11_Anh_A", NhatKy_ViPham!F:F, B41, NhatKy_ViPham!C:C, "T13") - SUMIFS(NhatKy_ViPham!K:K, NhatKy_ViPham!E:E, "11_Anh_A", NhatKy_ViPham!F:F, B41, NhatKy_ViPham!C:C, "T13")</f>
        <v>100</v>
      </c>
      <c r="AE41" s="7">
        <f>100 + SUMIFS(NhatKy_ViPham!J:J, NhatKy_ViPham!E:E, "11_Anh_A", NhatKy_ViPham!F:F, B41, NhatKy_ViPham!C:C, "T14") - SUMIFS(NhatKy_ViPham!K:K, NhatKy_ViPham!E:E, "11_Anh_A", NhatKy_ViPham!F:F, B41, NhatKy_ViPham!C:C, "T14")</f>
        <v>100</v>
      </c>
      <c r="AF41" s="7">
        <f>100 + SUMIFS(NhatKy_ViPham!J:J, NhatKy_ViPham!E:E, "11_Anh_A", NhatKy_ViPham!F:F, B41, NhatKy_ViPham!C:C, "T15") - SUMIFS(NhatKy_ViPham!K:K, NhatKy_ViPham!E:E, "11_Anh_A", NhatKy_ViPham!F:F, B41, NhatKy_ViPham!C:C, "T15")</f>
        <v>100</v>
      </c>
      <c r="AG41" s="7">
        <f>100 + SUMIFS(NhatKy_ViPham!J:J, NhatKy_ViPham!E:E, "11_Anh_A", NhatKy_ViPham!F:F, B41, NhatKy_ViPham!C:C, "T16") - SUMIFS(NhatKy_ViPham!K:K, NhatKy_ViPham!E:E, "11_Anh_A", NhatKy_ViPham!F:F, B41, NhatKy_ViPham!C:C, "T16")</f>
        <v>100</v>
      </c>
      <c r="AH41" s="7">
        <f>100 + SUMIFS(NhatKy_ViPham!J:J, NhatKy_ViPham!E:E, "11_Anh_A", NhatKy_ViPham!F:F, B41, NhatKy_ViPham!C:C, "T17") - SUMIFS(NhatKy_ViPham!K:K, NhatKy_ViPham!E:E, "11_Anh_A", NhatKy_ViPham!F:F, B41, NhatKy_ViPham!C:C, "T17")</f>
        <v>100</v>
      </c>
      <c r="AI41" s="7">
        <f>100 + SUMIFS(NhatKy_ViPham!J:J, NhatKy_ViPham!E:E, "11_Anh_A", NhatKy_ViPham!F:F, B41, NhatKy_ViPham!C:C, "T18") - SUMIFS(NhatKy_ViPham!K:K, NhatKy_ViPham!E:E, "11_Anh_A", NhatKy_ViPham!F:F, B41, NhatKy_ViPham!C:C, "T18")</f>
        <v>100</v>
      </c>
      <c r="AJ41" s="7">
        <f>100 + SUMIFS(NhatKy_ViPham!J:J, NhatKy_ViPham!E:E, "11_Anh_A", NhatKy_ViPham!F:F, B41, NhatKy_ViPham!C:C, "T19") - SUMIFS(NhatKy_ViPham!K:K, NhatKy_ViPham!E:E, "11_Anh_A", NhatKy_ViPham!F:F, B41, NhatKy_ViPham!C:C, "T19")</f>
        <v>100</v>
      </c>
      <c r="AK41" s="7">
        <f>100 + SUMIFS(NhatKy_ViPham!J:J, NhatKy_ViPham!E:E, "11_Anh_A", NhatKy_ViPham!F:F, B41, NhatKy_ViPham!C:C, "T20") - SUMIFS(NhatKy_ViPham!K:K, NhatKy_ViPham!E:E, "11_Anh_A", NhatKy_ViPham!F:F, B41, NhatKy_ViPham!C:C, "T20")</f>
        <v>100</v>
      </c>
      <c r="AL41" s="7">
        <f>100 + SUMIFS(NhatKy_ViPham!J:J, NhatKy_ViPham!E:E, "11_Anh_A", NhatKy_ViPham!F:F, B41, NhatKy_ViPham!C:C, "T21") - SUMIFS(NhatKy_ViPham!K:K, NhatKy_ViPham!E:E, "11_Anh_A", NhatKy_ViPham!F:F, B41, NhatKy_ViPham!C:C, "T21")</f>
        <v>100</v>
      </c>
      <c r="AM41" s="7">
        <f>100 + SUMIFS(NhatKy_ViPham!J:J, NhatKy_ViPham!E:E, "11_Anh_A", NhatKy_ViPham!F:F, B41, NhatKy_ViPham!C:C, "T22") - SUMIFS(NhatKy_ViPham!K:K, NhatKy_ViPham!E:E, "11_Anh_A", NhatKy_ViPham!F:F, B41, NhatKy_ViPham!C:C, "T22")</f>
        <v>100</v>
      </c>
      <c r="AN41" s="7">
        <f>100 + SUMIFS(NhatKy_ViPham!J:J, NhatKy_ViPham!E:E, "11_Anh_A", NhatKy_ViPham!F:F, B41, NhatKy_ViPham!C:C, "T23") - SUMIFS(NhatKy_ViPham!K:K, NhatKy_ViPham!E:E, "11_Anh_A", NhatKy_ViPham!F:F, B41, NhatKy_ViPham!C:C, "T23")</f>
        <v>100</v>
      </c>
      <c r="AO41" s="7">
        <f>100 + SUMIFS(NhatKy_ViPham!J:J, NhatKy_ViPham!E:E, "11_Anh_A", NhatKy_ViPham!F:F, B41, NhatKy_ViPham!C:C, "T24") - SUMIFS(NhatKy_ViPham!K:K, NhatKy_ViPham!E:E, "11_Anh_A", NhatKy_ViPham!F:F, B41, NhatKy_ViPham!C:C, "T24")</f>
        <v>100</v>
      </c>
      <c r="AP41" s="7">
        <f>100 + SUMIFS(NhatKy_ViPham!J:J, NhatKy_ViPham!E:E, "11_Anh_A", NhatKy_ViPham!F:F, B41, NhatKy_ViPham!C:C, "T25") - SUMIFS(NhatKy_ViPham!K:K, NhatKy_ViPham!E:E, "11_Anh_A", NhatKy_ViPham!F:F, B41, NhatKy_ViPham!C:C, "T25")</f>
        <v>100</v>
      </c>
      <c r="AQ41" s="7">
        <f>100 + SUMIFS(NhatKy_ViPham!J:J, NhatKy_ViPham!E:E, "11_Anh_A", NhatKy_ViPham!F:F, B41, NhatKy_ViPham!C:C, "T26") - SUMIFS(NhatKy_ViPham!K:K, NhatKy_ViPham!E:E, "11_Anh_A", NhatKy_ViPham!F:F, B41, NhatKy_ViPham!C:C, "T26")</f>
        <v>100</v>
      </c>
      <c r="AR41" s="7">
        <f>100 + SUMIFS(NhatKy_ViPham!J:J, NhatKy_ViPham!E:E, "11_Anh_A", NhatKy_ViPham!F:F, B41, NhatKy_ViPham!C:C, "T27") - SUMIFS(NhatKy_ViPham!K:K, NhatKy_ViPham!E:E, "11_Anh_A", NhatKy_ViPham!F:F, B41, NhatKy_ViPham!C:C, "T27")</f>
        <v>100</v>
      </c>
      <c r="AS41" s="7">
        <f>100 + SUMIFS(NhatKy_ViPham!J:J, NhatKy_ViPham!E:E, "11_Anh_A", NhatKy_ViPham!F:F, B41, NhatKy_ViPham!C:C, "T28") - SUMIFS(NhatKy_ViPham!K:K, NhatKy_ViPham!E:E, "11_Anh_A", NhatKy_ViPham!F:F, B41, NhatKy_ViPham!C:C, "T28")</f>
        <v>100</v>
      </c>
      <c r="AT41" s="7">
        <f>100 + SUMIFS(NhatKy_ViPham!J:J, NhatKy_ViPham!E:E, "11_Anh_A", NhatKy_ViPham!F:F, B41, NhatKy_ViPham!C:C, "T29") - SUMIFS(NhatKy_ViPham!K:K, NhatKy_ViPham!E:E, "11_Anh_A", NhatKy_ViPham!F:F, B41, NhatKy_ViPham!C:C, "T29")</f>
        <v>100</v>
      </c>
      <c r="AU41" s="7">
        <f>100 + SUMIFS(NhatKy_ViPham!J:J, NhatKy_ViPham!E:E, "11_Anh_A", NhatKy_ViPham!F:F, B41, NhatKy_ViPham!C:C, "T30") - SUMIFS(NhatKy_ViPham!K:K, NhatKy_ViPham!E:E, "11_Anh_A", NhatKy_ViPham!F:F, B41, NhatKy_ViPham!C:C, "T30")</f>
        <v>100</v>
      </c>
      <c r="AV41" s="7">
        <f>100 + SUMIFS(NhatKy_ViPham!J:J, NhatKy_ViPham!E:E, "11_Anh_A", NhatKy_ViPham!F:F, B41, NhatKy_ViPham!C:C, "T31") - SUMIFS(NhatKy_ViPham!K:K, NhatKy_ViPham!E:E, "11_Anh_A", NhatKy_ViPham!F:F, B41, NhatKy_ViPham!C:C, "T31")</f>
        <v>100</v>
      </c>
      <c r="AW41" s="7">
        <f>100 + SUMIFS(NhatKy_ViPham!J:J, NhatKy_ViPham!E:E, "11_Anh_A", NhatKy_ViPham!F:F, B41, NhatKy_ViPham!C:C, "T32") - SUMIFS(NhatKy_ViPham!K:K, NhatKy_ViPham!E:E, "11_Anh_A", NhatKy_ViPham!F:F, B41, NhatKy_ViPham!C:C, "T32")</f>
        <v>100</v>
      </c>
      <c r="AX41" s="7">
        <f>100 + SUMIFS(NhatKy_ViPham!J:J, NhatKy_ViPham!E:E, "11_Anh_A", NhatKy_ViPham!F:F, B41, NhatKy_ViPham!C:C, "T33") - SUMIFS(NhatKy_ViPham!K:K, NhatKy_ViPham!E:E, "11_Anh_A", NhatKy_ViPham!F:F, B41, NhatKy_ViPham!C:C, "T33")</f>
        <v>100</v>
      </c>
      <c r="AY41" s="7">
        <f>100 + SUMIFS(NhatKy_ViPham!J:J, NhatKy_ViPham!E:E, "11_Anh_A", NhatKy_ViPham!F:F, B41, NhatKy_ViPham!C:C, "T34") - SUMIFS(NhatKy_ViPham!K:K, NhatKy_ViPham!E:E, "11_Anh_A", NhatKy_ViPham!F:F, B41, NhatKy_ViPham!C:C, "T34")</f>
        <v>100</v>
      </c>
      <c r="AZ41" s="7">
        <f>100 + SUMIFS(NhatKy_ViPham!J:J, NhatKy_ViPham!E:E, "11_Anh_A", NhatKy_ViPham!F:F, B41, NhatKy_ViPham!C:C, "T35") - SUMIFS(NhatKy_ViPham!K:K, NhatKy_ViPham!E:E, "11_Anh_A", NhatKy_ViPham!F:F, B41, NhatKy_ViPham!C:C, "T35")</f>
        <v>100</v>
      </c>
      <c r="BA41" s="12">
        <f t="shared" si="0"/>
        <v>100</v>
      </c>
      <c r="BB41" s="11" t="s">
        <v>430</v>
      </c>
      <c r="BC41" s="14" t="str">
        <f t="shared" si="1"/>
        <v>Tốt</v>
      </c>
      <c r="BD41" s="10" t="str">
        <f t="shared" si="2"/>
        <v>🟢 BÌNH THƯỜNG</v>
      </c>
    </row>
    <row r="42" spans="1:56" x14ac:dyDescent="0.25">
      <c r="A42" s="5">
        <v>34</v>
      </c>
      <c r="B42" s="15" t="s">
        <v>2073</v>
      </c>
      <c r="C42" s="5" t="s">
        <v>1406</v>
      </c>
      <c r="D42" s="5" t="s">
        <v>429</v>
      </c>
      <c r="E42" s="11" t="s">
        <v>430</v>
      </c>
      <c r="F42" s="6">
        <f>SUMIFS(NhatKy_ViPham!K:K, NhatKy_ViPham!E:E, "11_Anh_A", NhatKy_ViPham!F:F, B42, NhatKy_ViPham!H:H, "L01")</f>
        <v>0</v>
      </c>
      <c r="G42" s="6">
        <f>SUMIFS(NhatKy_ViPham!K:K, NhatKy_ViPham!E:E, "11_Anh_A", NhatKy_ViPham!F:F, B42, NhatKy_ViPham!H:H, "L02")</f>
        <v>0</v>
      </c>
      <c r="H42" s="6">
        <f>SUMIFS(NhatKy_ViPham!K:K, NhatKy_ViPham!E:E, "11_Anh_A", NhatKy_ViPham!F:F, B42, NhatKy_ViPham!H:H, "L03")</f>
        <v>0</v>
      </c>
      <c r="I42" s="6">
        <f>SUMIFS(NhatKy_ViPham!K:K, NhatKy_ViPham!E:E, "11_Anh_A", NhatKy_ViPham!F:F, B42, NhatKy_ViPham!H:H, "L04")</f>
        <v>0</v>
      </c>
      <c r="J42" s="6">
        <f>SUMIFS(NhatKy_ViPham!K:K, NhatKy_ViPham!E:E, "11_Anh_A", NhatKy_ViPham!F:F, B42, NhatKy_ViPham!H:H, "L05")</f>
        <v>0</v>
      </c>
      <c r="K42" s="6">
        <f>SUMIFS(NhatKy_ViPham!K:K, NhatKy_ViPham!E:E, "11_Anh_A", NhatKy_ViPham!F:F, B42, NhatKy_ViPham!H:H, "L06")</f>
        <v>0</v>
      </c>
      <c r="L42" s="6">
        <f>SUMIFS(NhatKy_ViPham!K:K, NhatKy_ViPham!E:E, "11_Anh_A", NhatKy_ViPham!F:F, B42, NhatKy_ViPham!H:H, "L07")</f>
        <v>0</v>
      </c>
      <c r="M42" s="6">
        <f>SUMIFS(NhatKy_ViPham!K:K, NhatKy_ViPham!E:E, "11_Anh_A", NhatKy_ViPham!F:F, B42, NhatKy_ViPham!H:H, "L08")</f>
        <v>0</v>
      </c>
      <c r="N42" s="6">
        <f>SUMIFS(NhatKy_ViPham!K:K, NhatKy_ViPham!E:E, "11_Anh_A", NhatKy_ViPham!F:F, B42, NhatKy_ViPham!H:H, "L09")</f>
        <v>0</v>
      </c>
      <c r="O42" s="6">
        <f>SUMIFS(NhatKy_ViPham!K:K, NhatKy_ViPham!E:E, "11_Anh_A", NhatKy_ViPham!F:F, B42, NhatKy_ViPham!H:H, "L10")</f>
        <v>0</v>
      </c>
      <c r="P42" s="12">
        <f>SUMIFS(NhatKy_ViPham!J:J, NhatKy_ViPham!E:E, "11_Anh_A", NhatKy_ViPham!F:F, B42)</f>
        <v>0</v>
      </c>
      <c r="Q42" s="13">
        <f>SUMIFS(NhatKy_ViPham!K:K, NhatKy_ViPham!E:E, "11_Anh_A", NhatKy_ViPham!F:F, B42)</f>
        <v>0</v>
      </c>
      <c r="R42" s="6">
        <f>100 + SUMIFS(NhatKy_ViPham!J:J, NhatKy_ViPham!E:E, "11_Anh_A", NhatKy_ViPham!F:F, B42, NhatKy_ViPham!C:C, "T1") - SUMIFS(NhatKy_ViPham!K:K, NhatKy_ViPham!E:E, "11_Anh_A", NhatKy_ViPham!F:F, B42, NhatKy_ViPham!C:C, "T1")</f>
        <v>100</v>
      </c>
      <c r="S42" s="6">
        <f>100 + SUMIFS(NhatKy_ViPham!J:J, NhatKy_ViPham!E:E, "11_Anh_A", NhatKy_ViPham!F:F, B42, NhatKy_ViPham!C:C, "T2") - SUMIFS(NhatKy_ViPham!K:K, NhatKy_ViPham!E:E, "11_Anh_A", NhatKy_ViPham!F:F, B42, NhatKy_ViPham!C:C, "T2")</f>
        <v>100</v>
      </c>
      <c r="T42" s="6">
        <f>100 + SUMIFS(NhatKy_ViPham!J:J, NhatKy_ViPham!E:E, "11_Anh_A", NhatKy_ViPham!F:F, B42, NhatKy_ViPham!C:C, "T3") - SUMIFS(NhatKy_ViPham!K:K, NhatKy_ViPham!E:E, "11_Anh_A", NhatKy_ViPham!F:F, B42, NhatKy_ViPham!C:C, "T3")</f>
        <v>100</v>
      </c>
      <c r="U42" s="6">
        <f>100 + SUMIFS(NhatKy_ViPham!J:J, NhatKy_ViPham!E:E, "11_Anh_A", NhatKy_ViPham!F:F, B42, NhatKy_ViPham!C:C, "T4") - SUMIFS(NhatKy_ViPham!K:K, NhatKy_ViPham!E:E, "11_Anh_A", NhatKy_ViPham!F:F, B42, NhatKy_ViPham!C:C, "T4")</f>
        <v>100</v>
      </c>
      <c r="V42" s="6">
        <f>100 + SUMIFS(NhatKy_ViPham!J:J, NhatKy_ViPham!E:E, "11_Anh_A", NhatKy_ViPham!F:F, B42, NhatKy_ViPham!C:C, "T5") - SUMIFS(NhatKy_ViPham!K:K, NhatKy_ViPham!E:E, "11_Anh_A", NhatKy_ViPham!F:F, B42, NhatKy_ViPham!C:C, "T5")</f>
        <v>100</v>
      </c>
      <c r="W42" s="6">
        <f>100 + SUMIFS(NhatKy_ViPham!J:J, NhatKy_ViPham!E:E, "11_Anh_A", NhatKy_ViPham!F:F, B42, NhatKy_ViPham!C:C, "T6") - SUMIFS(NhatKy_ViPham!K:K, NhatKy_ViPham!E:E, "11_Anh_A", NhatKy_ViPham!F:F, B42, NhatKy_ViPham!C:C, "T6")</f>
        <v>100</v>
      </c>
      <c r="X42" s="6">
        <f>100 + SUMIFS(NhatKy_ViPham!J:J, NhatKy_ViPham!E:E, "11_Anh_A", NhatKy_ViPham!F:F, B42, NhatKy_ViPham!C:C, "T7") - SUMIFS(NhatKy_ViPham!K:K, NhatKy_ViPham!E:E, "11_Anh_A", NhatKy_ViPham!F:F, B42, NhatKy_ViPham!C:C, "T7")</f>
        <v>100</v>
      </c>
      <c r="Y42" s="6">
        <f>100 + SUMIFS(NhatKy_ViPham!J:J, NhatKy_ViPham!E:E, "11_Anh_A", NhatKy_ViPham!F:F, B42, NhatKy_ViPham!C:C, "T8") - SUMIFS(NhatKy_ViPham!K:K, NhatKy_ViPham!E:E, "11_Anh_A", NhatKy_ViPham!F:F, B42, NhatKy_ViPham!C:C, "T8")</f>
        <v>100</v>
      </c>
      <c r="Z42" s="6">
        <f>100 + SUMIFS(NhatKy_ViPham!J:J, NhatKy_ViPham!E:E, "11_Anh_A", NhatKy_ViPham!F:F, B42, NhatKy_ViPham!C:C, "T9") - SUMIFS(NhatKy_ViPham!K:K, NhatKy_ViPham!E:E, "11_Anh_A", NhatKy_ViPham!F:F, B42, NhatKy_ViPham!C:C, "T9")</f>
        <v>100</v>
      </c>
      <c r="AA42" s="6">
        <f>100 + SUMIFS(NhatKy_ViPham!J:J, NhatKy_ViPham!E:E, "11_Anh_A", NhatKy_ViPham!F:F, B42, NhatKy_ViPham!C:C, "T10") - SUMIFS(NhatKy_ViPham!K:K, NhatKy_ViPham!E:E, "11_Anh_A", NhatKy_ViPham!F:F, B42, NhatKy_ViPham!C:C, "T10")</f>
        <v>100</v>
      </c>
      <c r="AB42" s="6">
        <f>100 + SUMIFS(NhatKy_ViPham!J:J, NhatKy_ViPham!E:E, "11_Anh_A", NhatKy_ViPham!F:F, B42, NhatKy_ViPham!C:C, "T11") - SUMIFS(NhatKy_ViPham!K:K, NhatKy_ViPham!E:E, "11_Anh_A", NhatKy_ViPham!F:F, B42, NhatKy_ViPham!C:C, "T11")</f>
        <v>100</v>
      </c>
      <c r="AC42" s="6">
        <f>100 + SUMIFS(NhatKy_ViPham!J:J, NhatKy_ViPham!E:E, "11_Anh_A", NhatKy_ViPham!F:F, B42, NhatKy_ViPham!C:C, "T12") - SUMIFS(NhatKy_ViPham!K:K, NhatKy_ViPham!E:E, "11_Anh_A", NhatKy_ViPham!F:F, B42, NhatKy_ViPham!C:C, "T12")</f>
        <v>100</v>
      </c>
      <c r="AD42" s="6">
        <f>100 + SUMIFS(NhatKy_ViPham!J:J, NhatKy_ViPham!E:E, "11_Anh_A", NhatKy_ViPham!F:F, B42, NhatKy_ViPham!C:C, "T13") - SUMIFS(NhatKy_ViPham!K:K, NhatKy_ViPham!E:E, "11_Anh_A", NhatKy_ViPham!F:F, B42, NhatKy_ViPham!C:C, "T13")</f>
        <v>100</v>
      </c>
      <c r="AE42" s="6">
        <f>100 + SUMIFS(NhatKy_ViPham!J:J, NhatKy_ViPham!E:E, "11_Anh_A", NhatKy_ViPham!F:F, B42, NhatKy_ViPham!C:C, "T14") - SUMIFS(NhatKy_ViPham!K:K, NhatKy_ViPham!E:E, "11_Anh_A", NhatKy_ViPham!F:F, B42, NhatKy_ViPham!C:C, "T14")</f>
        <v>100</v>
      </c>
      <c r="AF42" s="6">
        <f>100 + SUMIFS(NhatKy_ViPham!J:J, NhatKy_ViPham!E:E, "11_Anh_A", NhatKy_ViPham!F:F, B42, NhatKy_ViPham!C:C, "T15") - SUMIFS(NhatKy_ViPham!K:K, NhatKy_ViPham!E:E, "11_Anh_A", NhatKy_ViPham!F:F, B42, NhatKy_ViPham!C:C, "T15")</f>
        <v>100</v>
      </c>
      <c r="AG42" s="6">
        <f>100 + SUMIFS(NhatKy_ViPham!J:J, NhatKy_ViPham!E:E, "11_Anh_A", NhatKy_ViPham!F:F, B42, NhatKy_ViPham!C:C, "T16") - SUMIFS(NhatKy_ViPham!K:K, NhatKy_ViPham!E:E, "11_Anh_A", NhatKy_ViPham!F:F, B42, NhatKy_ViPham!C:C, "T16")</f>
        <v>100</v>
      </c>
      <c r="AH42" s="6">
        <f>100 + SUMIFS(NhatKy_ViPham!J:J, NhatKy_ViPham!E:E, "11_Anh_A", NhatKy_ViPham!F:F, B42, NhatKy_ViPham!C:C, "T17") - SUMIFS(NhatKy_ViPham!K:K, NhatKy_ViPham!E:E, "11_Anh_A", NhatKy_ViPham!F:F, B42, NhatKy_ViPham!C:C, "T17")</f>
        <v>100</v>
      </c>
      <c r="AI42" s="6">
        <f>100 + SUMIFS(NhatKy_ViPham!J:J, NhatKy_ViPham!E:E, "11_Anh_A", NhatKy_ViPham!F:F, B42, NhatKy_ViPham!C:C, "T18") - SUMIFS(NhatKy_ViPham!K:K, NhatKy_ViPham!E:E, "11_Anh_A", NhatKy_ViPham!F:F, B42, NhatKy_ViPham!C:C, "T18")</f>
        <v>100</v>
      </c>
      <c r="AJ42" s="6">
        <f>100 + SUMIFS(NhatKy_ViPham!J:J, NhatKy_ViPham!E:E, "11_Anh_A", NhatKy_ViPham!F:F, B42, NhatKy_ViPham!C:C, "T19") - SUMIFS(NhatKy_ViPham!K:K, NhatKy_ViPham!E:E, "11_Anh_A", NhatKy_ViPham!F:F, B42, NhatKy_ViPham!C:C, "T19")</f>
        <v>100</v>
      </c>
      <c r="AK42" s="6">
        <f>100 + SUMIFS(NhatKy_ViPham!J:J, NhatKy_ViPham!E:E, "11_Anh_A", NhatKy_ViPham!F:F, B42, NhatKy_ViPham!C:C, "T20") - SUMIFS(NhatKy_ViPham!K:K, NhatKy_ViPham!E:E, "11_Anh_A", NhatKy_ViPham!F:F, B42, NhatKy_ViPham!C:C, "T20")</f>
        <v>100</v>
      </c>
      <c r="AL42" s="6">
        <f>100 + SUMIFS(NhatKy_ViPham!J:J, NhatKy_ViPham!E:E, "11_Anh_A", NhatKy_ViPham!F:F, B42, NhatKy_ViPham!C:C, "T21") - SUMIFS(NhatKy_ViPham!K:K, NhatKy_ViPham!E:E, "11_Anh_A", NhatKy_ViPham!F:F, B42, NhatKy_ViPham!C:C, "T21")</f>
        <v>100</v>
      </c>
      <c r="AM42" s="6">
        <f>100 + SUMIFS(NhatKy_ViPham!J:J, NhatKy_ViPham!E:E, "11_Anh_A", NhatKy_ViPham!F:F, B42, NhatKy_ViPham!C:C, "T22") - SUMIFS(NhatKy_ViPham!K:K, NhatKy_ViPham!E:E, "11_Anh_A", NhatKy_ViPham!F:F, B42, NhatKy_ViPham!C:C, "T22")</f>
        <v>100</v>
      </c>
      <c r="AN42" s="6">
        <f>100 + SUMIFS(NhatKy_ViPham!J:J, NhatKy_ViPham!E:E, "11_Anh_A", NhatKy_ViPham!F:F, B42, NhatKy_ViPham!C:C, "T23") - SUMIFS(NhatKy_ViPham!K:K, NhatKy_ViPham!E:E, "11_Anh_A", NhatKy_ViPham!F:F, B42, NhatKy_ViPham!C:C, "T23")</f>
        <v>100</v>
      </c>
      <c r="AO42" s="6">
        <f>100 + SUMIFS(NhatKy_ViPham!J:J, NhatKy_ViPham!E:E, "11_Anh_A", NhatKy_ViPham!F:F, B42, NhatKy_ViPham!C:C, "T24") - SUMIFS(NhatKy_ViPham!K:K, NhatKy_ViPham!E:E, "11_Anh_A", NhatKy_ViPham!F:F, B42, NhatKy_ViPham!C:C, "T24")</f>
        <v>100</v>
      </c>
      <c r="AP42" s="6">
        <f>100 + SUMIFS(NhatKy_ViPham!J:J, NhatKy_ViPham!E:E, "11_Anh_A", NhatKy_ViPham!F:F, B42, NhatKy_ViPham!C:C, "T25") - SUMIFS(NhatKy_ViPham!K:K, NhatKy_ViPham!E:E, "11_Anh_A", NhatKy_ViPham!F:F, B42, NhatKy_ViPham!C:C, "T25")</f>
        <v>100</v>
      </c>
      <c r="AQ42" s="6">
        <f>100 + SUMIFS(NhatKy_ViPham!J:J, NhatKy_ViPham!E:E, "11_Anh_A", NhatKy_ViPham!F:F, B42, NhatKy_ViPham!C:C, "T26") - SUMIFS(NhatKy_ViPham!K:K, NhatKy_ViPham!E:E, "11_Anh_A", NhatKy_ViPham!F:F, B42, NhatKy_ViPham!C:C, "T26")</f>
        <v>100</v>
      </c>
      <c r="AR42" s="6">
        <f>100 + SUMIFS(NhatKy_ViPham!J:J, NhatKy_ViPham!E:E, "11_Anh_A", NhatKy_ViPham!F:F, B42, NhatKy_ViPham!C:C, "T27") - SUMIFS(NhatKy_ViPham!K:K, NhatKy_ViPham!E:E, "11_Anh_A", NhatKy_ViPham!F:F, B42, NhatKy_ViPham!C:C, "T27")</f>
        <v>100</v>
      </c>
      <c r="AS42" s="6">
        <f>100 + SUMIFS(NhatKy_ViPham!J:J, NhatKy_ViPham!E:E, "11_Anh_A", NhatKy_ViPham!F:F, B42, NhatKy_ViPham!C:C, "T28") - SUMIFS(NhatKy_ViPham!K:K, NhatKy_ViPham!E:E, "11_Anh_A", NhatKy_ViPham!F:F, B42, NhatKy_ViPham!C:C, "T28")</f>
        <v>100</v>
      </c>
      <c r="AT42" s="6">
        <f>100 + SUMIFS(NhatKy_ViPham!J:J, NhatKy_ViPham!E:E, "11_Anh_A", NhatKy_ViPham!F:F, B42, NhatKy_ViPham!C:C, "T29") - SUMIFS(NhatKy_ViPham!K:K, NhatKy_ViPham!E:E, "11_Anh_A", NhatKy_ViPham!F:F, B42, NhatKy_ViPham!C:C, "T29")</f>
        <v>100</v>
      </c>
      <c r="AU42" s="6">
        <f>100 + SUMIFS(NhatKy_ViPham!J:J, NhatKy_ViPham!E:E, "11_Anh_A", NhatKy_ViPham!F:F, B42, NhatKy_ViPham!C:C, "T30") - SUMIFS(NhatKy_ViPham!K:K, NhatKy_ViPham!E:E, "11_Anh_A", NhatKy_ViPham!F:F, B42, NhatKy_ViPham!C:C, "T30")</f>
        <v>100</v>
      </c>
      <c r="AV42" s="6">
        <f>100 + SUMIFS(NhatKy_ViPham!J:J, NhatKy_ViPham!E:E, "11_Anh_A", NhatKy_ViPham!F:F, B42, NhatKy_ViPham!C:C, "T31") - SUMIFS(NhatKy_ViPham!K:K, NhatKy_ViPham!E:E, "11_Anh_A", NhatKy_ViPham!F:F, B42, NhatKy_ViPham!C:C, "T31")</f>
        <v>100</v>
      </c>
      <c r="AW42" s="6">
        <f>100 + SUMIFS(NhatKy_ViPham!J:J, NhatKy_ViPham!E:E, "11_Anh_A", NhatKy_ViPham!F:F, B42, NhatKy_ViPham!C:C, "T32") - SUMIFS(NhatKy_ViPham!K:K, NhatKy_ViPham!E:E, "11_Anh_A", NhatKy_ViPham!F:F, B42, NhatKy_ViPham!C:C, "T32")</f>
        <v>100</v>
      </c>
      <c r="AX42" s="6">
        <f>100 + SUMIFS(NhatKy_ViPham!J:J, NhatKy_ViPham!E:E, "11_Anh_A", NhatKy_ViPham!F:F, B42, NhatKy_ViPham!C:C, "T33") - SUMIFS(NhatKy_ViPham!K:K, NhatKy_ViPham!E:E, "11_Anh_A", NhatKy_ViPham!F:F, B42, NhatKy_ViPham!C:C, "T33")</f>
        <v>100</v>
      </c>
      <c r="AY42" s="6">
        <f>100 + SUMIFS(NhatKy_ViPham!J:J, NhatKy_ViPham!E:E, "11_Anh_A", NhatKy_ViPham!F:F, B42, NhatKy_ViPham!C:C, "T34") - SUMIFS(NhatKy_ViPham!K:K, NhatKy_ViPham!E:E, "11_Anh_A", NhatKy_ViPham!F:F, B42, NhatKy_ViPham!C:C, "T34")</f>
        <v>100</v>
      </c>
      <c r="AZ42" s="6">
        <f>100 + SUMIFS(NhatKy_ViPham!J:J, NhatKy_ViPham!E:E, "11_Anh_A", NhatKy_ViPham!F:F, B42, NhatKy_ViPham!C:C, "T35") - SUMIFS(NhatKy_ViPham!K:K, NhatKy_ViPham!E:E, "11_Anh_A", NhatKy_ViPham!F:F, B42, NhatKy_ViPham!C:C, "T35")</f>
        <v>100</v>
      </c>
      <c r="BA42" s="12">
        <f t="shared" si="0"/>
        <v>100</v>
      </c>
      <c r="BB42" s="11" t="s">
        <v>430</v>
      </c>
      <c r="BC42" s="16" t="str">
        <f t="shared" si="1"/>
        <v>Tốt</v>
      </c>
      <c r="BD42" s="15" t="str">
        <f t="shared" si="2"/>
        <v>🟢 BÌNH THƯỜNG</v>
      </c>
    </row>
    <row r="43" spans="1:56" x14ac:dyDescent="0.25">
      <c r="A43" s="4">
        <v>35</v>
      </c>
      <c r="B43" s="10" t="s">
        <v>2074</v>
      </c>
      <c r="C43" s="4" t="s">
        <v>1754</v>
      </c>
      <c r="D43" s="4" t="s">
        <v>429</v>
      </c>
      <c r="E43" s="11" t="s">
        <v>430</v>
      </c>
      <c r="F43" s="7">
        <f>SUMIFS(NhatKy_ViPham!K:K, NhatKy_ViPham!E:E, "11_Anh_A", NhatKy_ViPham!F:F, B43, NhatKy_ViPham!H:H, "L01")</f>
        <v>0</v>
      </c>
      <c r="G43" s="7">
        <f>SUMIFS(NhatKy_ViPham!K:K, NhatKy_ViPham!E:E, "11_Anh_A", NhatKy_ViPham!F:F, B43, NhatKy_ViPham!H:H, "L02")</f>
        <v>0</v>
      </c>
      <c r="H43" s="7">
        <f>SUMIFS(NhatKy_ViPham!K:K, NhatKy_ViPham!E:E, "11_Anh_A", NhatKy_ViPham!F:F, B43, NhatKy_ViPham!H:H, "L03")</f>
        <v>0</v>
      </c>
      <c r="I43" s="7">
        <f>SUMIFS(NhatKy_ViPham!K:K, NhatKy_ViPham!E:E, "11_Anh_A", NhatKy_ViPham!F:F, B43, NhatKy_ViPham!H:H, "L04")</f>
        <v>0</v>
      </c>
      <c r="J43" s="7">
        <f>SUMIFS(NhatKy_ViPham!K:K, NhatKy_ViPham!E:E, "11_Anh_A", NhatKy_ViPham!F:F, B43, NhatKy_ViPham!H:H, "L05")</f>
        <v>0</v>
      </c>
      <c r="K43" s="7">
        <f>SUMIFS(NhatKy_ViPham!K:K, NhatKy_ViPham!E:E, "11_Anh_A", NhatKy_ViPham!F:F, B43, NhatKy_ViPham!H:H, "L06")</f>
        <v>0</v>
      </c>
      <c r="L43" s="7">
        <f>SUMIFS(NhatKy_ViPham!K:K, NhatKy_ViPham!E:E, "11_Anh_A", NhatKy_ViPham!F:F, B43, NhatKy_ViPham!H:H, "L07")</f>
        <v>0</v>
      </c>
      <c r="M43" s="7">
        <f>SUMIFS(NhatKy_ViPham!K:K, NhatKy_ViPham!E:E, "11_Anh_A", NhatKy_ViPham!F:F, B43, NhatKy_ViPham!H:H, "L08")</f>
        <v>0</v>
      </c>
      <c r="N43" s="7">
        <f>SUMIFS(NhatKy_ViPham!K:K, NhatKy_ViPham!E:E, "11_Anh_A", NhatKy_ViPham!F:F, B43, NhatKy_ViPham!H:H, "L09")</f>
        <v>0</v>
      </c>
      <c r="O43" s="7">
        <f>SUMIFS(NhatKy_ViPham!K:K, NhatKy_ViPham!E:E, "11_Anh_A", NhatKy_ViPham!F:F, B43, NhatKy_ViPham!H:H, "L10")</f>
        <v>0</v>
      </c>
      <c r="P43" s="12">
        <f>SUMIFS(NhatKy_ViPham!J:J, NhatKy_ViPham!E:E, "11_Anh_A", NhatKy_ViPham!F:F, B43)</f>
        <v>0</v>
      </c>
      <c r="Q43" s="13">
        <f>SUMIFS(NhatKy_ViPham!K:K, NhatKy_ViPham!E:E, "11_Anh_A", NhatKy_ViPham!F:F, B43)</f>
        <v>0</v>
      </c>
      <c r="R43" s="7">
        <f>100 + SUMIFS(NhatKy_ViPham!J:J, NhatKy_ViPham!E:E, "11_Anh_A", NhatKy_ViPham!F:F, B43, NhatKy_ViPham!C:C, "T1") - SUMIFS(NhatKy_ViPham!K:K, NhatKy_ViPham!E:E, "11_Anh_A", NhatKy_ViPham!F:F, B43, NhatKy_ViPham!C:C, "T1")</f>
        <v>100</v>
      </c>
      <c r="S43" s="7">
        <f>100 + SUMIFS(NhatKy_ViPham!J:J, NhatKy_ViPham!E:E, "11_Anh_A", NhatKy_ViPham!F:F, B43, NhatKy_ViPham!C:C, "T2") - SUMIFS(NhatKy_ViPham!K:K, NhatKy_ViPham!E:E, "11_Anh_A", NhatKy_ViPham!F:F, B43, NhatKy_ViPham!C:C, "T2")</f>
        <v>100</v>
      </c>
      <c r="T43" s="7">
        <f>100 + SUMIFS(NhatKy_ViPham!J:J, NhatKy_ViPham!E:E, "11_Anh_A", NhatKy_ViPham!F:F, B43, NhatKy_ViPham!C:C, "T3") - SUMIFS(NhatKy_ViPham!K:K, NhatKy_ViPham!E:E, "11_Anh_A", NhatKy_ViPham!F:F, B43, NhatKy_ViPham!C:C, "T3")</f>
        <v>100</v>
      </c>
      <c r="U43" s="7">
        <f>100 + SUMIFS(NhatKy_ViPham!J:J, NhatKy_ViPham!E:E, "11_Anh_A", NhatKy_ViPham!F:F, B43, NhatKy_ViPham!C:C, "T4") - SUMIFS(NhatKy_ViPham!K:K, NhatKy_ViPham!E:E, "11_Anh_A", NhatKy_ViPham!F:F, B43, NhatKy_ViPham!C:C, "T4")</f>
        <v>100</v>
      </c>
      <c r="V43" s="7">
        <f>100 + SUMIFS(NhatKy_ViPham!J:J, NhatKy_ViPham!E:E, "11_Anh_A", NhatKy_ViPham!F:F, B43, NhatKy_ViPham!C:C, "T5") - SUMIFS(NhatKy_ViPham!K:K, NhatKy_ViPham!E:E, "11_Anh_A", NhatKy_ViPham!F:F, B43, NhatKy_ViPham!C:C, "T5")</f>
        <v>100</v>
      </c>
      <c r="W43" s="7">
        <f>100 + SUMIFS(NhatKy_ViPham!J:J, NhatKy_ViPham!E:E, "11_Anh_A", NhatKy_ViPham!F:F, B43, NhatKy_ViPham!C:C, "T6") - SUMIFS(NhatKy_ViPham!K:K, NhatKy_ViPham!E:E, "11_Anh_A", NhatKy_ViPham!F:F, B43, NhatKy_ViPham!C:C, "T6")</f>
        <v>100</v>
      </c>
      <c r="X43" s="7">
        <f>100 + SUMIFS(NhatKy_ViPham!J:J, NhatKy_ViPham!E:E, "11_Anh_A", NhatKy_ViPham!F:F, B43, NhatKy_ViPham!C:C, "T7") - SUMIFS(NhatKy_ViPham!K:K, NhatKy_ViPham!E:E, "11_Anh_A", NhatKy_ViPham!F:F, B43, NhatKy_ViPham!C:C, "T7")</f>
        <v>100</v>
      </c>
      <c r="Y43" s="7">
        <f>100 + SUMIFS(NhatKy_ViPham!J:J, NhatKy_ViPham!E:E, "11_Anh_A", NhatKy_ViPham!F:F, B43, NhatKy_ViPham!C:C, "T8") - SUMIFS(NhatKy_ViPham!K:K, NhatKy_ViPham!E:E, "11_Anh_A", NhatKy_ViPham!F:F, B43, NhatKy_ViPham!C:C, "T8")</f>
        <v>100</v>
      </c>
      <c r="Z43" s="7">
        <f>100 + SUMIFS(NhatKy_ViPham!J:J, NhatKy_ViPham!E:E, "11_Anh_A", NhatKy_ViPham!F:F, B43, NhatKy_ViPham!C:C, "T9") - SUMIFS(NhatKy_ViPham!K:K, NhatKy_ViPham!E:E, "11_Anh_A", NhatKy_ViPham!F:F, B43, NhatKy_ViPham!C:C, "T9")</f>
        <v>100</v>
      </c>
      <c r="AA43" s="7">
        <f>100 + SUMIFS(NhatKy_ViPham!J:J, NhatKy_ViPham!E:E, "11_Anh_A", NhatKy_ViPham!F:F, B43, NhatKy_ViPham!C:C, "T10") - SUMIFS(NhatKy_ViPham!K:K, NhatKy_ViPham!E:E, "11_Anh_A", NhatKy_ViPham!F:F, B43, NhatKy_ViPham!C:C, "T10")</f>
        <v>100</v>
      </c>
      <c r="AB43" s="7">
        <f>100 + SUMIFS(NhatKy_ViPham!J:J, NhatKy_ViPham!E:E, "11_Anh_A", NhatKy_ViPham!F:F, B43, NhatKy_ViPham!C:C, "T11") - SUMIFS(NhatKy_ViPham!K:K, NhatKy_ViPham!E:E, "11_Anh_A", NhatKy_ViPham!F:F, B43, NhatKy_ViPham!C:C, "T11")</f>
        <v>100</v>
      </c>
      <c r="AC43" s="7">
        <f>100 + SUMIFS(NhatKy_ViPham!J:J, NhatKy_ViPham!E:E, "11_Anh_A", NhatKy_ViPham!F:F, B43, NhatKy_ViPham!C:C, "T12") - SUMIFS(NhatKy_ViPham!K:K, NhatKy_ViPham!E:E, "11_Anh_A", NhatKy_ViPham!F:F, B43, NhatKy_ViPham!C:C, "T12")</f>
        <v>100</v>
      </c>
      <c r="AD43" s="7">
        <f>100 + SUMIFS(NhatKy_ViPham!J:J, NhatKy_ViPham!E:E, "11_Anh_A", NhatKy_ViPham!F:F, B43, NhatKy_ViPham!C:C, "T13") - SUMIFS(NhatKy_ViPham!K:K, NhatKy_ViPham!E:E, "11_Anh_A", NhatKy_ViPham!F:F, B43, NhatKy_ViPham!C:C, "T13")</f>
        <v>100</v>
      </c>
      <c r="AE43" s="7">
        <f>100 + SUMIFS(NhatKy_ViPham!J:J, NhatKy_ViPham!E:E, "11_Anh_A", NhatKy_ViPham!F:F, B43, NhatKy_ViPham!C:C, "T14") - SUMIFS(NhatKy_ViPham!K:K, NhatKy_ViPham!E:E, "11_Anh_A", NhatKy_ViPham!F:F, B43, NhatKy_ViPham!C:C, "T14")</f>
        <v>100</v>
      </c>
      <c r="AF43" s="7">
        <f>100 + SUMIFS(NhatKy_ViPham!J:J, NhatKy_ViPham!E:E, "11_Anh_A", NhatKy_ViPham!F:F, B43, NhatKy_ViPham!C:C, "T15") - SUMIFS(NhatKy_ViPham!K:K, NhatKy_ViPham!E:E, "11_Anh_A", NhatKy_ViPham!F:F, B43, NhatKy_ViPham!C:C, "T15")</f>
        <v>100</v>
      </c>
      <c r="AG43" s="7">
        <f>100 + SUMIFS(NhatKy_ViPham!J:J, NhatKy_ViPham!E:E, "11_Anh_A", NhatKy_ViPham!F:F, B43, NhatKy_ViPham!C:C, "T16") - SUMIFS(NhatKy_ViPham!K:K, NhatKy_ViPham!E:E, "11_Anh_A", NhatKy_ViPham!F:F, B43, NhatKy_ViPham!C:C, "T16")</f>
        <v>100</v>
      </c>
      <c r="AH43" s="7">
        <f>100 + SUMIFS(NhatKy_ViPham!J:J, NhatKy_ViPham!E:E, "11_Anh_A", NhatKy_ViPham!F:F, B43, NhatKy_ViPham!C:C, "T17") - SUMIFS(NhatKy_ViPham!K:K, NhatKy_ViPham!E:E, "11_Anh_A", NhatKy_ViPham!F:F, B43, NhatKy_ViPham!C:C, "T17")</f>
        <v>100</v>
      </c>
      <c r="AI43" s="7">
        <f>100 + SUMIFS(NhatKy_ViPham!J:J, NhatKy_ViPham!E:E, "11_Anh_A", NhatKy_ViPham!F:F, B43, NhatKy_ViPham!C:C, "T18") - SUMIFS(NhatKy_ViPham!K:K, NhatKy_ViPham!E:E, "11_Anh_A", NhatKy_ViPham!F:F, B43, NhatKy_ViPham!C:C, "T18")</f>
        <v>100</v>
      </c>
      <c r="AJ43" s="7">
        <f>100 + SUMIFS(NhatKy_ViPham!J:J, NhatKy_ViPham!E:E, "11_Anh_A", NhatKy_ViPham!F:F, B43, NhatKy_ViPham!C:C, "T19") - SUMIFS(NhatKy_ViPham!K:K, NhatKy_ViPham!E:E, "11_Anh_A", NhatKy_ViPham!F:F, B43, NhatKy_ViPham!C:C, "T19")</f>
        <v>100</v>
      </c>
      <c r="AK43" s="7">
        <f>100 + SUMIFS(NhatKy_ViPham!J:J, NhatKy_ViPham!E:E, "11_Anh_A", NhatKy_ViPham!F:F, B43, NhatKy_ViPham!C:C, "T20") - SUMIFS(NhatKy_ViPham!K:K, NhatKy_ViPham!E:E, "11_Anh_A", NhatKy_ViPham!F:F, B43, NhatKy_ViPham!C:C, "T20")</f>
        <v>100</v>
      </c>
      <c r="AL43" s="7">
        <f>100 + SUMIFS(NhatKy_ViPham!J:J, NhatKy_ViPham!E:E, "11_Anh_A", NhatKy_ViPham!F:F, B43, NhatKy_ViPham!C:C, "T21") - SUMIFS(NhatKy_ViPham!K:K, NhatKy_ViPham!E:E, "11_Anh_A", NhatKy_ViPham!F:F, B43, NhatKy_ViPham!C:C, "T21")</f>
        <v>100</v>
      </c>
      <c r="AM43" s="7">
        <f>100 + SUMIFS(NhatKy_ViPham!J:J, NhatKy_ViPham!E:E, "11_Anh_A", NhatKy_ViPham!F:F, B43, NhatKy_ViPham!C:C, "T22") - SUMIFS(NhatKy_ViPham!K:K, NhatKy_ViPham!E:E, "11_Anh_A", NhatKy_ViPham!F:F, B43, NhatKy_ViPham!C:C, "T22")</f>
        <v>100</v>
      </c>
      <c r="AN43" s="7">
        <f>100 + SUMIFS(NhatKy_ViPham!J:J, NhatKy_ViPham!E:E, "11_Anh_A", NhatKy_ViPham!F:F, B43, NhatKy_ViPham!C:C, "T23") - SUMIFS(NhatKy_ViPham!K:K, NhatKy_ViPham!E:E, "11_Anh_A", NhatKy_ViPham!F:F, B43, NhatKy_ViPham!C:C, "T23")</f>
        <v>100</v>
      </c>
      <c r="AO43" s="7">
        <f>100 + SUMIFS(NhatKy_ViPham!J:J, NhatKy_ViPham!E:E, "11_Anh_A", NhatKy_ViPham!F:F, B43, NhatKy_ViPham!C:C, "T24") - SUMIFS(NhatKy_ViPham!K:K, NhatKy_ViPham!E:E, "11_Anh_A", NhatKy_ViPham!F:F, B43, NhatKy_ViPham!C:C, "T24")</f>
        <v>100</v>
      </c>
      <c r="AP43" s="7">
        <f>100 + SUMIFS(NhatKy_ViPham!J:J, NhatKy_ViPham!E:E, "11_Anh_A", NhatKy_ViPham!F:F, B43, NhatKy_ViPham!C:C, "T25") - SUMIFS(NhatKy_ViPham!K:K, NhatKy_ViPham!E:E, "11_Anh_A", NhatKy_ViPham!F:F, B43, NhatKy_ViPham!C:C, "T25")</f>
        <v>100</v>
      </c>
      <c r="AQ43" s="7">
        <f>100 + SUMIFS(NhatKy_ViPham!J:J, NhatKy_ViPham!E:E, "11_Anh_A", NhatKy_ViPham!F:F, B43, NhatKy_ViPham!C:C, "T26") - SUMIFS(NhatKy_ViPham!K:K, NhatKy_ViPham!E:E, "11_Anh_A", NhatKy_ViPham!F:F, B43, NhatKy_ViPham!C:C, "T26")</f>
        <v>100</v>
      </c>
      <c r="AR43" s="7">
        <f>100 + SUMIFS(NhatKy_ViPham!J:J, NhatKy_ViPham!E:E, "11_Anh_A", NhatKy_ViPham!F:F, B43, NhatKy_ViPham!C:C, "T27") - SUMIFS(NhatKy_ViPham!K:K, NhatKy_ViPham!E:E, "11_Anh_A", NhatKy_ViPham!F:F, B43, NhatKy_ViPham!C:C, "T27")</f>
        <v>100</v>
      </c>
      <c r="AS43" s="7">
        <f>100 + SUMIFS(NhatKy_ViPham!J:J, NhatKy_ViPham!E:E, "11_Anh_A", NhatKy_ViPham!F:F, B43, NhatKy_ViPham!C:C, "T28") - SUMIFS(NhatKy_ViPham!K:K, NhatKy_ViPham!E:E, "11_Anh_A", NhatKy_ViPham!F:F, B43, NhatKy_ViPham!C:C, "T28")</f>
        <v>100</v>
      </c>
      <c r="AT43" s="7">
        <f>100 + SUMIFS(NhatKy_ViPham!J:J, NhatKy_ViPham!E:E, "11_Anh_A", NhatKy_ViPham!F:F, B43, NhatKy_ViPham!C:C, "T29") - SUMIFS(NhatKy_ViPham!K:K, NhatKy_ViPham!E:E, "11_Anh_A", NhatKy_ViPham!F:F, B43, NhatKy_ViPham!C:C, "T29")</f>
        <v>100</v>
      </c>
      <c r="AU43" s="7">
        <f>100 + SUMIFS(NhatKy_ViPham!J:J, NhatKy_ViPham!E:E, "11_Anh_A", NhatKy_ViPham!F:F, B43, NhatKy_ViPham!C:C, "T30") - SUMIFS(NhatKy_ViPham!K:K, NhatKy_ViPham!E:E, "11_Anh_A", NhatKy_ViPham!F:F, B43, NhatKy_ViPham!C:C, "T30")</f>
        <v>100</v>
      </c>
      <c r="AV43" s="7">
        <f>100 + SUMIFS(NhatKy_ViPham!J:J, NhatKy_ViPham!E:E, "11_Anh_A", NhatKy_ViPham!F:F, B43, NhatKy_ViPham!C:C, "T31") - SUMIFS(NhatKy_ViPham!K:K, NhatKy_ViPham!E:E, "11_Anh_A", NhatKy_ViPham!F:F, B43, NhatKy_ViPham!C:C, "T31")</f>
        <v>100</v>
      </c>
      <c r="AW43" s="7">
        <f>100 + SUMIFS(NhatKy_ViPham!J:J, NhatKy_ViPham!E:E, "11_Anh_A", NhatKy_ViPham!F:F, B43, NhatKy_ViPham!C:C, "T32") - SUMIFS(NhatKy_ViPham!K:K, NhatKy_ViPham!E:E, "11_Anh_A", NhatKy_ViPham!F:F, B43, NhatKy_ViPham!C:C, "T32")</f>
        <v>100</v>
      </c>
      <c r="AX43" s="7">
        <f>100 + SUMIFS(NhatKy_ViPham!J:J, NhatKy_ViPham!E:E, "11_Anh_A", NhatKy_ViPham!F:F, B43, NhatKy_ViPham!C:C, "T33") - SUMIFS(NhatKy_ViPham!K:K, NhatKy_ViPham!E:E, "11_Anh_A", NhatKy_ViPham!F:F, B43, NhatKy_ViPham!C:C, "T33")</f>
        <v>100</v>
      </c>
      <c r="AY43" s="7">
        <f>100 + SUMIFS(NhatKy_ViPham!J:J, NhatKy_ViPham!E:E, "11_Anh_A", NhatKy_ViPham!F:F, B43, NhatKy_ViPham!C:C, "T34") - SUMIFS(NhatKy_ViPham!K:K, NhatKy_ViPham!E:E, "11_Anh_A", NhatKy_ViPham!F:F, B43, NhatKy_ViPham!C:C, "T34")</f>
        <v>100</v>
      </c>
      <c r="AZ43" s="7">
        <f>100 + SUMIFS(NhatKy_ViPham!J:J, NhatKy_ViPham!E:E, "11_Anh_A", NhatKy_ViPham!F:F, B43, NhatKy_ViPham!C:C, "T35") - SUMIFS(NhatKy_ViPham!K:K, NhatKy_ViPham!E:E, "11_Anh_A", NhatKy_ViPham!F:F, B43, NhatKy_ViPham!C:C, "T35")</f>
        <v>100</v>
      </c>
      <c r="BA43" s="12">
        <f t="shared" si="0"/>
        <v>100</v>
      </c>
      <c r="BB43" s="11" t="s">
        <v>430</v>
      </c>
      <c r="BC43" s="14" t="str">
        <f t="shared" si="1"/>
        <v>Tốt</v>
      </c>
      <c r="BD43" s="10" t="str">
        <f t="shared" si="2"/>
        <v>🟢 BÌNH THƯỜNG</v>
      </c>
    </row>
  </sheetData>
  <mergeCells count="42">
    <mergeCell ref="A4:B4"/>
    <mergeCell ref="G4:H4"/>
    <mergeCell ref="BB7:BB8"/>
    <mergeCell ref="I4:J4"/>
    <mergeCell ref="BD7:BD8"/>
    <mergeCell ref="B7:B8"/>
    <mergeCell ref="F7:F8"/>
    <mergeCell ref="L7:L8"/>
    <mergeCell ref="K4:L4"/>
    <mergeCell ref="N7:N8"/>
    <mergeCell ref="BC7:BC8"/>
    <mergeCell ref="C4:D4"/>
    <mergeCell ref="AX7:AZ7"/>
    <mergeCell ref="E4:F4"/>
    <mergeCell ref="D7:D8"/>
    <mergeCell ref="AT7:AW7"/>
    <mergeCell ref="AH7:AK7"/>
    <mergeCell ref="BA7:BA8"/>
    <mergeCell ref="M7:M8"/>
    <mergeCell ref="AP7:AS7"/>
    <mergeCell ref="AL7:AO7"/>
    <mergeCell ref="O7:O8"/>
    <mergeCell ref="Q7:Q8"/>
    <mergeCell ref="R7:U7"/>
    <mergeCell ref="Z7:AC7"/>
    <mergeCell ref="V7:Y7"/>
    <mergeCell ref="P7:P8"/>
    <mergeCell ref="A7:A8"/>
    <mergeCell ref="G7:G8"/>
    <mergeCell ref="I7:I8"/>
    <mergeCell ref="A5:B5"/>
    <mergeCell ref="AD7:AG7"/>
    <mergeCell ref="I5:J5"/>
    <mergeCell ref="E7:E8"/>
    <mergeCell ref="K7:K8"/>
    <mergeCell ref="E5:F5"/>
    <mergeCell ref="K5:L5"/>
    <mergeCell ref="H7:H8"/>
    <mergeCell ref="J7:J8"/>
    <mergeCell ref="G5:H5"/>
    <mergeCell ref="C7:C8"/>
    <mergeCell ref="C5:D5"/>
  </mergeCells>
  <dataValidations count="1">
    <dataValidation type="list" allowBlank="1" sqref="E9:E43 BB9:BB43" xr:uid="{00000000-0002-0000-2300-000000000000}">
      <formula1>"Không,Có"</formula1>
    </dataValidation>
  </dataValidations>
  <hyperlinks>
    <hyperlink ref="AX1" location="'TOC_HuongDan'!A1" display="🏠 về Mục Lục" xr:uid="{00000000-0004-0000-2300-000000000000}"/>
    <hyperlink ref="AX2" location="'NhatKy_ViPham'!A4" display="📋 Nhật Ký Vi Phạm Lớp 11_Anh_A" xr:uid="{00000000-0004-0000-2300-000001000000}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BD44"/>
  <sheetViews>
    <sheetView showGridLines="0" workbookViewId="0"/>
  </sheetViews>
  <sheetFormatPr defaultRowHeight="15" x14ac:dyDescent="0.25"/>
  <cols>
    <col min="1" max="1" width="6" customWidth="1"/>
    <col min="2" max="2" width="25" customWidth="1"/>
    <col min="3" max="3" width="12" customWidth="1"/>
    <col min="4" max="5" width="10" customWidth="1"/>
    <col min="6" max="17" width="16" customWidth="1"/>
    <col min="18" max="52" width="7" customWidth="1"/>
    <col min="53" max="55" width="14" customWidth="1"/>
    <col min="56" max="56" width="22" customWidth="1"/>
  </cols>
  <sheetData>
    <row r="1" spans="1:56" ht="21" x14ac:dyDescent="0.35">
      <c r="A1" s="1" t="s">
        <v>2075</v>
      </c>
      <c r="AX1" s="8" t="s">
        <v>358</v>
      </c>
    </row>
    <row r="2" spans="1:56" x14ac:dyDescent="0.25">
      <c r="A2" s="2" t="s">
        <v>2076</v>
      </c>
      <c r="AX2" s="8" t="s">
        <v>2077</v>
      </c>
    </row>
    <row r="4" spans="1:56" x14ac:dyDescent="0.25">
      <c r="A4" s="55" t="s">
        <v>361</v>
      </c>
      <c r="B4" s="50"/>
      <c r="C4" s="55" t="s">
        <v>362</v>
      </c>
      <c r="D4" s="50"/>
      <c r="E4" s="55" t="s">
        <v>363</v>
      </c>
      <c r="F4" s="50"/>
      <c r="G4" s="55" t="s">
        <v>364</v>
      </c>
      <c r="H4" s="50"/>
      <c r="I4" s="55" t="s">
        <v>365</v>
      </c>
      <c r="J4" s="50"/>
      <c r="K4" s="55" t="s">
        <v>366</v>
      </c>
      <c r="L4" s="50"/>
    </row>
    <row r="5" spans="1:56" x14ac:dyDescent="0.25">
      <c r="A5" s="49">
        <f>COUNTA(A9:A44)</f>
        <v>36</v>
      </c>
      <c r="B5" s="50"/>
      <c r="C5" s="53">
        <f>COUNTIF(BC9:BC44, "Tốt")</f>
        <v>36</v>
      </c>
      <c r="D5" s="50"/>
      <c r="E5" s="49">
        <f>COUNTIF(BC9:BC44, "Khá")</f>
        <v>0</v>
      </c>
      <c r="F5" s="50"/>
      <c r="G5" s="49">
        <f>COUNTIF(BC9:BC44, "Đạt")</f>
        <v>0</v>
      </c>
      <c r="H5" s="50"/>
      <c r="I5" s="52">
        <f>COUNTIF(BC9:BC44, "Chưa đạt")</f>
        <v>0</v>
      </c>
      <c r="J5" s="50"/>
      <c r="K5" s="53">
        <f>ROUND(AVERAGE(BA9:BA44), 1)</f>
        <v>100</v>
      </c>
      <c r="L5" s="50"/>
    </row>
    <row r="7" spans="1:56" x14ac:dyDescent="0.25">
      <c r="A7" s="46" t="s">
        <v>3</v>
      </c>
      <c r="B7" s="46" t="s">
        <v>303</v>
      </c>
      <c r="C7" s="46" t="s">
        <v>367</v>
      </c>
      <c r="D7" s="46" t="s">
        <v>368</v>
      </c>
      <c r="E7" s="46" t="s">
        <v>369</v>
      </c>
      <c r="F7" s="48" t="s">
        <v>370</v>
      </c>
      <c r="G7" s="48" t="s">
        <v>371</v>
      </c>
      <c r="H7" s="48" t="s">
        <v>372</v>
      </c>
      <c r="I7" s="48" t="s">
        <v>373</v>
      </c>
      <c r="J7" s="48" t="s">
        <v>374</v>
      </c>
      <c r="K7" s="48" t="s">
        <v>375</v>
      </c>
      <c r="L7" s="48" t="s">
        <v>376</v>
      </c>
      <c r="M7" s="48" t="s">
        <v>377</v>
      </c>
      <c r="N7" s="48" t="s">
        <v>378</v>
      </c>
      <c r="O7" s="48" t="s">
        <v>379</v>
      </c>
      <c r="P7" s="54" t="s">
        <v>380</v>
      </c>
      <c r="Q7" s="48" t="s">
        <v>381</v>
      </c>
      <c r="R7" s="46" t="s">
        <v>382</v>
      </c>
      <c r="S7" s="51"/>
      <c r="T7" s="51"/>
      <c r="U7" s="51"/>
      <c r="V7" s="46" t="s">
        <v>383</v>
      </c>
      <c r="W7" s="51"/>
      <c r="X7" s="51"/>
      <c r="Y7" s="51"/>
      <c r="Z7" s="46" t="s">
        <v>384</v>
      </c>
      <c r="AA7" s="51"/>
      <c r="AB7" s="51"/>
      <c r="AC7" s="51"/>
      <c r="AD7" s="46" t="s">
        <v>385</v>
      </c>
      <c r="AE7" s="51"/>
      <c r="AF7" s="51"/>
      <c r="AG7" s="51"/>
      <c r="AH7" s="46" t="s">
        <v>386</v>
      </c>
      <c r="AI7" s="51"/>
      <c r="AJ7" s="51"/>
      <c r="AK7" s="51"/>
      <c r="AL7" s="46" t="s">
        <v>387</v>
      </c>
      <c r="AM7" s="51"/>
      <c r="AN7" s="51"/>
      <c r="AO7" s="51"/>
      <c r="AP7" s="46" t="s">
        <v>388</v>
      </c>
      <c r="AQ7" s="51"/>
      <c r="AR7" s="51"/>
      <c r="AS7" s="51"/>
      <c r="AT7" s="46" t="s">
        <v>389</v>
      </c>
      <c r="AU7" s="51"/>
      <c r="AV7" s="51"/>
      <c r="AW7" s="51"/>
      <c r="AX7" s="46" t="s">
        <v>390</v>
      </c>
      <c r="AY7" s="51"/>
      <c r="AZ7" s="51"/>
      <c r="BA7" s="46" t="s">
        <v>391</v>
      </c>
      <c r="BB7" s="46" t="s">
        <v>392</v>
      </c>
      <c r="BC7" s="46" t="s">
        <v>393</v>
      </c>
      <c r="BD7" s="46" t="s">
        <v>394</v>
      </c>
    </row>
    <row r="8" spans="1:56" x14ac:dyDescent="0.25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9" t="s">
        <v>311</v>
      </c>
      <c r="S8" s="9" t="s">
        <v>348</v>
      </c>
      <c r="T8" s="9" t="s">
        <v>395</v>
      </c>
      <c r="U8" s="9" t="s">
        <v>396</v>
      </c>
      <c r="V8" s="9" t="s">
        <v>397</v>
      </c>
      <c r="W8" s="9" t="s">
        <v>398</v>
      </c>
      <c r="X8" s="9" t="s">
        <v>399</v>
      </c>
      <c r="Y8" s="9" t="s">
        <v>400</v>
      </c>
      <c r="Z8" s="9" t="s">
        <v>401</v>
      </c>
      <c r="AA8" s="9" t="s">
        <v>402</v>
      </c>
      <c r="AB8" s="9" t="s">
        <v>403</v>
      </c>
      <c r="AC8" s="9" t="s">
        <v>404</v>
      </c>
      <c r="AD8" s="9" t="s">
        <v>405</v>
      </c>
      <c r="AE8" s="9" t="s">
        <v>406</v>
      </c>
      <c r="AF8" s="9" t="s">
        <v>407</v>
      </c>
      <c r="AG8" s="9" t="s">
        <v>408</v>
      </c>
      <c r="AH8" s="9" t="s">
        <v>409</v>
      </c>
      <c r="AI8" s="9" t="s">
        <v>410</v>
      </c>
      <c r="AJ8" s="9" t="s">
        <v>411</v>
      </c>
      <c r="AK8" s="9" t="s">
        <v>412</v>
      </c>
      <c r="AL8" s="9" t="s">
        <v>413</v>
      </c>
      <c r="AM8" s="9" t="s">
        <v>414</v>
      </c>
      <c r="AN8" s="9" t="s">
        <v>415</v>
      </c>
      <c r="AO8" s="9" t="s">
        <v>416</v>
      </c>
      <c r="AP8" s="9" t="s">
        <v>417</v>
      </c>
      <c r="AQ8" s="9" t="s">
        <v>418</v>
      </c>
      <c r="AR8" s="9" t="s">
        <v>419</v>
      </c>
      <c r="AS8" s="9" t="s">
        <v>420</v>
      </c>
      <c r="AT8" s="9" t="s">
        <v>421</v>
      </c>
      <c r="AU8" s="9" t="s">
        <v>422</v>
      </c>
      <c r="AV8" s="9" t="s">
        <v>423</v>
      </c>
      <c r="AW8" s="9" t="s">
        <v>424</v>
      </c>
      <c r="AX8" s="9" t="s">
        <v>425</v>
      </c>
      <c r="AY8" s="9" t="s">
        <v>426</v>
      </c>
      <c r="AZ8" s="9" t="s">
        <v>427</v>
      </c>
      <c r="BA8" s="47"/>
      <c r="BB8" s="47"/>
      <c r="BC8" s="47"/>
      <c r="BD8" s="47"/>
    </row>
    <row r="9" spans="1:56" x14ac:dyDescent="0.25">
      <c r="A9" s="4">
        <v>1</v>
      </c>
      <c r="B9" s="10" t="s">
        <v>2078</v>
      </c>
      <c r="C9" s="4" t="s">
        <v>1638</v>
      </c>
      <c r="D9" s="4" t="s">
        <v>435</v>
      </c>
      <c r="E9" s="11" t="s">
        <v>430</v>
      </c>
      <c r="F9" s="7">
        <f>SUMIFS(NhatKy_ViPham!K:K, NhatKy_ViPham!E:E, "11_Anh_B", NhatKy_ViPham!F:F, B9, NhatKy_ViPham!H:H, "L01")</f>
        <v>0</v>
      </c>
      <c r="G9" s="7">
        <f>SUMIFS(NhatKy_ViPham!K:K, NhatKy_ViPham!E:E, "11_Anh_B", NhatKy_ViPham!F:F, B9, NhatKy_ViPham!H:H, "L02")</f>
        <v>0</v>
      </c>
      <c r="H9" s="7">
        <f>SUMIFS(NhatKy_ViPham!K:K, NhatKy_ViPham!E:E, "11_Anh_B", NhatKy_ViPham!F:F, B9, NhatKy_ViPham!H:H, "L03")</f>
        <v>0</v>
      </c>
      <c r="I9" s="7">
        <f>SUMIFS(NhatKy_ViPham!K:K, NhatKy_ViPham!E:E, "11_Anh_B", NhatKy_ViPham!F:F, B9, NhatKy_ViPham!H:H, "L04")</f>
        <v>0</v>
      </c>
      <c r="J9" s="7">
        <f>SUMIFS(NhatKy_ViPham!K:K, NhatKy_ViPham!E:E, "11_Anh_B", NhatKy_ViPham!F:F, B9, NhatKy_ViPham!H:H, "L05")</f>
        <v>0</v>
      </c>
      <c r="K9" s="7">
        <f>SUMIFS(NhatKy_ViPham!K:K, NhatKy_ViPham!E:E, "11_Anh_B", NhatKy_ViPham!F:F, B9, NhatKy_ViPham!H:H, "L06")</f>
        <v>0</v>
      </c>
      <c r="L9" s="7">
        <f>SUMIFS(NhatKy_ViPham!K:K, NhatKy_ViPham!E:E, "11_Anh_B", NhatKy_ViPham!F:F, B9, NhatKy_ViPham!H:H, "L07")</f>
        <v>0</v>
      </c>
      <c r="M9" s="7">
        <f>SUMIFS(NhatKy_ViPham!K:K, NhatKy_ViPham!E:E, "11_Anh_B", NhatKy_ViPham!F:F, B9, NhatKy_ViPham!H:H, "L08")</f>
        <v>0</v>
      </c>
      <c r="N9" s="7">
        <f>SUMIFS(NhatKy_ViPham!K:K, NhatKy_ViPham!E:E, "11_Anh_B", NhatKy_ViPham!F:F, B9, NhatKy_ViPham!H:H, "L09")</f>
        <v>0</v>
      </c>
      <c r="O9" s="7">
        <f>SUMIFS(NhatKy_ViPham!K:K, NhatKy_ViPham!E:E, "11_Anh_B", NhatKy_ViPham!F:F, B9, NhatKy_ViPham!H:H, "L10")</f>
        <v>0</v>
      </c>
      <c r="P9" s="12">
        <f>SUMIFS(NhatKy_ViPham!J:J, NhatKy_ViPham!E:E, "11_Anh_B", NhatKy_ViPham!F:F, B9)</f>
        <v>0</v>
      </c>
      <c r="Q9" s="13">
        <f>SUMIFS(NhatKy_ViPham!K:K, NhatKy_ViPham!E:E, "11_Anh_B", NhatKy_ViPham!F:F, B9)</f>
        <v>0</v>
      </c>
      <c r="R9" s="7">
        <f>100 + SUMIFS(NhatKy_ViPham!J:J, NhatKy_ViPham!E:E, "11_Anh_B", NhatKy_ViPham!F:F, B9, NhatKy_ViPham!C:C, "T1") - SUMIFS(NhatKy_ViPham!K:K, NhatKy_ViPham!E:E, "11_Anh_B", NhatKy_ViPham!F:F, B9, NhatKy_ViPham!C:C, "T1")</f>
        <v>100</v>
      </c>
      <c r="S9" s="7">
        <f>100 + SUMIFS(NhatKy_ViPham!J:J, NhatKy_ViPham!E:E, "11_Anh_B", NhatKy_ViPham!F:F, B9, NhatKy_ViPham!C:C, "T2") - SUMIFS(NhatKy_ViPham!K:K, NhatKy_ViPham!E:E, "11_Anh_B", NhatKy_ViPham!F:F, B9, NhatKy_ViPham!C:C, "T2")</f>
        <v>100</v>
      </c>
      <c r="T9" s="7">
        <f>100 + SUMIFS(NhatKy_ViPham!J:J, NhatKy_ViPham!E:E, "11_Anh_B", NhatKy_ViPham!F:F, B9, NhatKy_ViPham!C:C, "T3") - SUMIFS(NhatKy_ViPham!K:K, NhatKy_ViPham!E:E, "11_Anh_B", NhatKy_ViPham!F:F, B9, NhatKy_ViPham!C:C, "T3")</f>
        <v>100</v>
      </c>
      <c r="U9" s="7">
        <f>100 + SUMIFS(NhatKy_ViPham!J:J, NhatKy_ViPham!E:E, "11_Anh_B", NhatKy_ViPham!F:F, B9, NhatKy_ViPham!C:C, "T4") - SUMIFS(NhatKy_ViPham!K:K, NhatKy_ViPham!E:E, "11_Anh_B", NhatKy_ViPham!F:F, B9, NhatKy_ViPham!C:C, "T4")</f>
        <v>100</v>
      </c>
      <c r="V9" s="7">
        <f>100 + SUMIFS(NhatKy_ViPham!J:J, NhatKy_ViPham!E:E, "11_Anh_B", NhatKy_ViPham!F:F, B9, NhatKy_ViPham!C:C, "T5") - SUMIFS(NhatKy_ViPham!K:K, NhatKy_ViPham!E:E, "11_Anh_B", NhatKy_ViPham!F:F, B9, NhatKy_ViPham!C:C, "T5")</f>
        <v>100</v>
      </c>
      <c r="W9" s="7">
        <f>100 + SUMIFS(NhatKy_ViPham!J:J, NhatKy_ViPham!E:E, "11_Anh_B", NhatKy_ViPham!F:F, B9, NhatKy_ViPham!C:C, "T6") - SUMIFS(NhatKy_ViPham!K:K, NhatKy_ViPham!E:E, "11_Anh_B", NhatKy_ViPham!F:F, B9, NhatKy_ViPham!C:C, "T6")</f>
        <v>100</v>
      </c>
      <c r="X9" s="7">
        <f>100 + SUMIFS(NhatKy_ViPham!J:J, NhatKy_ViPham!E:E, "11_Anh_B", NhatKy_ViPham!F:F, B9, NhatKy_ViPham!C:C, "T7") - SUMIFS(NhatKy_ViPham!K:K, NhatKy_ViPham!E:E, "11_Anh_B", NhatKy_ViPham!F:F, B9, NhatKy_ViPham!C:C, "T7")</f>
        <v>100</v>
      </c>
      <c r="Y9" s="7">
        <f>100 + SUMIFS(NhatKy_ViPham!J:J, NhatKy_ViPham!E:E, "11_Anh_B", NhatKy_ViPham!F:F, B9, NhatKy_ViPham!C:C, "T8") - SUMIFS(NhatKy_ViPham!K:K, NhatKy_ViPham!E:E, "11_Anh_B", NhatKy_ViPham!F:F, B9, NhatKy_ViPham!C:C, "T8")</f>
        <v>100</v>
      </c>
      <c r="Z9" s="7">
        <f>100 + SUMIFS(NhatKy_ViPham!J:J, NhatKy_ViPham!E:E, "11_Anh_B", NhatKy_ViPham!F:F, B9, NhatKy_ViPham!C:C, "T9") - SUMIFS(NhatKy_ViPham!K:K, NhatKy_ViPham!E:E, "11_Anh_B", NhatKy_ViPham!F:F, B9, NhatKy_ViPham!C:C, "T9")</f>
        <v>100</v>
      </c>
      <c r="AA9" s="7">
        <f>100 + SUMIFS(NhatKy_ViPham!J:J, NhatKy_ViPham!E:E, "11_Anh_B", NhatKy_ViPham!F:F, B9, NhatKy_ViPham!C:C, "T10") - SUMIFS(NhatKy_ViPham!K:K, NhatKy_ViPham!E:E, "11_Anh_B", NhatKy_ViPham!F:F, B9, NhatKy_ViPham!C:C, "T10")</f>
        <v>100</v>
      </c>
      <c r="AB9" s="7">
        <f>100 + SUMIFS(NhatKy_ViPham!J:J, NhatKy_ViPham!E:E, "11_Anh_B", NhatKy_ViPham!F:F, B9, NhatKy_ViPham!C:C, "T11") - SUMIFS(NhatKy_ViPham!K:K, NhatKy_ViPham!E:E, "11_Anh_B", NhatKy_ViPham!F:F, B9, NhatKy_ViPham!C:C, "T11")</f>
        <v>100</v>
      </c>
      <c r="AC9" s="7">
        <f>100 + SUMIFS(NhatKy_ViPham!J:J, NhatKy_ViPham!E:E, "11_Anh_B", NhatKy_ViPham!F:F, B9, NhatKy_ViPham!C:C, "T12") - SUMIFS(NhatKy_ViPham!K:K, NhatKy_ViPham!E:E, "11_Anh_B", NhatKy_ViPham!F:F, B9, NhatKy_ViPham!C:C, "T12")</f>
        <v>100</v>
      </c>
      <c r="AD9" s="7">
        <f>100 + SUMIFS(NhatKy_ViPham!J:J, NhatKy_ViPham!E:E, "11_Anh_B", NhatKy_ViPham!F:F, B9, NhatKy_ViPham!C:C, "T13") - SUMIFS(NhatKy_ViPham!K:K, NhatKy_ViPham!E:E, "11_Anh_B", NhatKy_ViPham!F:F, B9, NhatKy_ViPham!C:C, "T13")</f>
        <v>100</v>
      </c>
      <c r="AE9" s="7">
        <f>100 + SUMIFS(NhatKy_ViPham!J:J, NhatKy_ViPham!E:E, "11_Anh_B", NhatKy_ViPham!F:F, B9, NhatKy_ViPham!C:C, "T14") - SUMIFS(NhatKy_ViPham!K:K, NhatKy_ViPham!E:E, "11_Anh_B", NhatKy_ViPham!F:F, B9, NhatKy_ViPham!C:C, "T14")</f>
        <v>100</v>
      </c>
      <c r="AF9" s="7">
        <f>100 + SUMIFS(NhatKy_ViPham!J:J, NhatKy_ViPham!E:E, "11_Anh_B", NhatKy_ViPham!F:F, B9, NhatKy_ViPham!C:C, "T15") - SUMIFS(NhatKy_ViPham!K:K, NhatKy_ViPham!E:E, "11_Anh_B", NhatKy_ViPham!F:F, B9, NhatKy_ViPham!C:C, "T15")</f>
        <v>100</v>
      </c>
      <c r="AG9" s="7">
        <f>100 + SUMIFS(NhatKy_ViPham!J:J, NhatKy_ViPham!E:E, "11_Anh_B", NhatKy_ViPham!F:F, B9, NhatKy_ViPham!C:C, "T16") - SUMIFS(NhatKy_ViPham!K:K, NhatKy_ViPham!E:E, "11_Anh_B", NhatKy_ViPham!F:F, B9, NhatKy_ViPham!C:C, "T16")</f>
        <v>100</v>
      </c>
      <c r="AH9" s="7">
        <f>100 + SUMIFS(NhatKy_ViPham!J:J, NhatKy_ViPham!E:E, "11_Anh_B", NhatKy_ViPham!F:F, B9, NhatKy_ViPham!C:C, "T17") - SUMIFS(NhatKy_ViPham!K:K, NhatKy_ViPham!E:E, "11_Anh_B", NhatKy_ViPham!F:F, B9, NhatKy_ViPham!C:C, "T17")</f>
        <v>100</v>
      </c>
      <c r="AI9" s="7">
        <f>100 + SUMIFS(NhatKy_ViPham!J:J, NhatKy_ViPham!E:E, "11_Anh_B", NhatKy_ViPham!F:F, B9, NhatKy_ViPham!C:C, "T18") - SUMIFS(NhatKy_ViPham!K:K, NhatKy_ViPham!E:E, "11_Anh_B", NhatKy_ViPham!F:F, B9, NhatKy_ViPham!C:C, "T18")</f>
        <v>100</v>
      </c>
      <c r="AJ9" s="7">
        <f>100 + SUMIFS(NhatKy_ViPham!J:J, NhatKy_ViPham!E:E, "11_Anh_B", NhatKy_ViPham!F:F, B9, NhatKy_ViPham!C:C, "T19") - SUMIFS(NhatKy_ViPham!K:K, NhatKy_ViPham!E:E, "11_Anh_B", NhatKy_ViPham!F:F, B9, NhatKy_ViPham!C:C, "T19")</f>
        <v>100</v>
      </c>
      <c r="AK9" s="7">
        <f>100 + SUMIFS(NhatKy_ViPham!J:J, NhatKy_ViPham!E:E, "11_Anh_B", NhatKy_ViPham!F:F, B9, NhatKy_ViPham!C:C, "T20") - SUMIFS(NhatKy_ViPham!K:K, NhatKy_ViPham!E:E, "11_Anh_B", NhatKy_ViPham!F:F, B9, NhatKy_ViPham!C:C, "T20")</f>
        <v>100</v>
      </c>
      <c r="AL9" s="7">
        <f>100 + SUMIFS(NhatKy_ViPham!J:J, NhatKy_ViPham!E:E, "11_Anh_B", NhatKy_ViPham!F:F, B9, NhatKy_ViPham!C:C, "T21") - SUMIFS(NhatKy_ViPham!K:K, NhatKy_ViPham!E:E, "11_Anh_B", NhatKy_ViPham!F:F, B9, NhatKy_ViPham!C:C, "T21")</f>
        <v>100</v>
      </c>
      <c r="AM9" s="7">
        <f>100 + SUMIFS(NhatKy_ViPham!J:J, NhatKy_ViPham!E:E, "11_Anh_B", NhatKy_ViPham!F:F, B9, NhatKy_ViPham!C:C, "T22") - SUMIFS(NhatKy_ViPham!K:K, NhatKy_ViPham!E:E, "11_Anh_B", NhatKy_ViPham!F:F, B9, NhatKy_ViPham!C:C, "T22")</f>
        <v>100</v>
      </c>
      <c r="AN9" s="7">
        <f>100 + SUMIFS(NhatKy_ViPham!J:J, NhatKy_ViPham!E:E, "11_Anh_B", NhatKy_ViPham!F:F, B9, NhatKy_ViPham!C:C, "T23") - SUMIFS(NhatKy_ViPham!K:K, NhatKy_ViPham!E:E, "11_Anh_B", NhatKy_ViPham!F:F, B9, NhatKy_ViPham!C:C, "T23")</f>
        <v>100</v>
      </c>
      <c r="AO9" s="7">
        <f>100 + SUMIFS(NhatKy_ViPham!J:J, NhatKy_ViPham!E:E, "11_Anh_B", NhatKy_ViPham!F:F, B9, NhatKy_ViPham!C:C, "T24") - SUMIFS(NhatKy_ViPham!K:K, NhatKy_ViPham!E:E, "11_Anh_B", NhatKy_ViPham!F:F, B9, NhatKy_ViPham!C:C, "T24")</f>
        <v>100</v>
      </c>
      <c r="AP9" s="7">
        <f>100 + SUMIFS(NhatKy_ViPham!J:J, NhatKy_ViPham!E:E, "11_Anh_B", NhatKy_ViPham!F:F, B9, NhatKy_ViPham!C:C, "T25") - SUMIFS(NhatKy_ViPham!K:K, NhatKy_ViPham!E:E, "11_Anh_B", NhatKy_ViPham!F:F, B9, NhatKy_ViPham!C:C, "T25")</f>
        <v>100</v>
      </c>
      <c r="AQ9" s="7">
        <f>100 + SUMIFS(NhatKy_ViPham!J:J, NhatKy_ViPham!E:E, "11_Anh_B", NhatKy_ViPham!F:F, B9, NhatKy_ViPham!C:C, "T26") - SUMIFS(NhatKy_ViPham!K:K, NhatKy_ViPham!E:E, "11_Anh_B", NhatKy_ViPham!F:F, B9, NhatKy_ViPham!C:C, "T26")</f>
        <v>100</v>
      </c>
      <c r="AR9" s="7">
        <f>100 + SUMIFS(NhatKy_ViPham!J:J, NhatKy_ViPham!E:E, "11_Anh_B", NhatKy_ViPham!F:F, B9, NhatKy_ViPham!C:C, "T27") - SUMIFS(NhatKy_ViPham!K:K, NhatKy_ViPham!E:E, "11_Anh_B", NhatKy_ViPham!F:F, B9, NhatKy_ViPham!C:C, "T27")</f>
        <v>100</v>
      </c>
      <c r="AS9" s="7">
        <f>100 + SUMIFS(NhatKy_ViPham!J:J, NhatKy_ViPham!E:E, "11_Anh_B", NhatKy_ViPham!F:F, B9, NhatKy_ViPham!C:C, "T28") - SUMIFS(NhatKy_ViPham!K:K, NhatKy_ViPham!E:E, "11_Anh_B", NhatKy_ViPham!F:F, B9, NhatKy_ViPham!C:C, "T28")</f>
        <v>100</v>
      </c>
      <c r="AT9" s="7">
        <f>100 + SUMIFS(NhatKy_ViPham!J:J, NhatKy_ViPham!E:E, "11_Anh_B", NhatKy_ViPham!F:F, B9, NhatKy_ViPham!C:C, "T29") - SUMIFS(NhatKy_ViPham!K:K, NhatKy_ViPham!E:E, "11_Anh_B", NhatKy_ViPham!F:F, B9, NhatKy_ViPham!C:C, "T29")</f>
        <v>100</v>
      </c>
      <c r="AU9" s="7">
        <f>100 + SUMIFS(NhatKy_ViPham!J:J, NhatKy_ViPham!E:E, "11_Anh_B", NhatKy_ViPham!F:F, B9, NhatKy_ViPham!C:C, "T30") - SUMIFS(NhatKy_ViPham!K:K, NhatKy_ViPham!E:E, "11_Anh_B", NhatKy_ViPham!F:F, B9, NhatKy_ViPham!C:C, "T30")</f>
        <v>100</v>
      </c>
      <c r="AV9" s="7">
        <f>100 + SUMIFS(NhatKy_ViPham!J:J, NhatKy_ViPham!E:E, "11_Anh_B", NhatKy_ViPham!F:F, B9, NhatKy_ViPham!C:C, "T31") - SUMIFS(NhatKy_ViPham!K:K, NhatKy_ViPham!E:E, "11_Anh_B", NhatKy_ViPham!F:F, B9, NhatKy_ViPham!C:C, "T31")</f>
        <v>100</v>
      </c>
      <c r="AW9" s="7">
        <f>100 + SUMIFS(NhatKy_ViPham!J:J, NhatKy_ViPham!E:E, "11_Anh_B", NhatKy_ViPham!F:F, B9, NhatKy_ViPham!C:C, "T32") - SUMIFS(NhatKy_ViPham!K:K, NhatKy_ViPham!E:E, "11_Anh_B", NhatKy_ViPham!F:F, B9, NhatKy_ViPham!C:C, "T32")</f>
        <v>100</v>
      </c>
      <c r="AX9" s="7">
        <f>100 + SUMIFS(NhatKy_ViPham!J:J, NhatKy_ViPham!E:E, "11_Anh_B", NhatKy_ViPham!F:F, B9, NhatKy_ViPham!C:C, "T33") - SUMIFS(NhatKy_ViPham!K:K, NhatKy_ViPham!E:E, "11_Anh_B", NhatKy_ViPham!F:F, B9, NhatKy_ViPham!C:C, "T33")</f>
        <v>100</v>
      </c>
      <c r="AY9" s="7">
        <f>100 + SUMIFS(NhatKy_ViPham!J:J, NhatKy_ViPham!E:E, "11_Anh_B", NhatKy_ViPham!F:F, B9, NhatKy_ViPham!C:C, "T34") - SUMIFS(NhatKy_ViPham!K:K, NhatKy_ViPham!E:E, "11_Anh_B", NhatKy_ViPham!F:F, B9, NhatKy_ViPham!C:C, "T34")</f>
        <v>100</v>
      </c>
      <c r="AZ9" s="7">
        <f>100 + SUMIFS(NhatKy_ViPham!J:J, NhatKy_ViPham!E:E, "11_Anh_B", NhatKy_ViPham!F:F, B9, NhatKy_ViPham!C:C, "T35") - SUMIFS(NhatKy_ViPham!K:K, NhatKy_ViPham!E:E, "11_Anh_B", NhatKy_ViPham!F:F, B9, NhatKy_ViPham!C:C, "T35")</f>
        <v>100</v>
      </c>
      <c r="BA9" s="12">
        <f t="shared" ref="BA9:BA44" si="0">ROUND(AVERAGE(R9:AZ9), 1)</f>
        <v>100</v>
      </c>
      <c r="BB9" s="11" t="s">
        <v>430</v>
      </c>
      <c r="BC9" s="14" t="str">
        <f t="shared" ref="BC9:BC44" si="1">IF(BB9="Có", "Chưa đạt", IF(BA9&gt;=85, "Tốt", IF(BA9&gt;=70, "Khá", IF(BA9&gt;=50, "Đạt", "Chưa đạt"))))</f>
        <v>Tốt</v>
      </c>
      <c r="BD9" s="10" t="str">
        <f t="shared" ref="BD9:BD44" si="2">IF(BC9="Chưa đạt", "🔴 Nguy cơ CHƯA ĐẠT", IF(BC9="Đạt", "🟡 CẦN NHẮC NHỞ", "🟢 BÌNH THƯỜNG"))</f>
        <v>🟢 BÌNH THƯỜNG</v>
      </c>
    </row>
    <row r="10" spans="1:56" x14ac:dyDescent="0.25">
      <c r="A10" s="5">
        <v>2</v>
      </c>
      <c r="B10" s="15" t="s">
        <v>2079</v>
      </c>
      <c r="C10" s="5" t="s">
        <v>1617</v>
      </c>
      <c r="D10" s="5" t="s">
        <v>435</v>
      </c>
      <c r="E10" s="11" t="s">
        <v>430</v>
      </c>
      <c r="F10" s="6">
        <f>SUMIFS(NhatKy_ViPham!K:K, NhatKy_ViPham!E:E, "11_Anh_B", NhatKy_ViPham!F:F, B10, NhatKy_ViPham!H:H, "L01")</f>
        <v>0</v>
      </c>
      <c r="G10" s="6">
        <f>SUMIFS(NhatKy_ViPham!K:K, NhatKy_ViPham!E:E, "11_Anh_B", NhatKy_ViPham!F:F, B10, NhatKy_ViPham!H:H, "L02")</f>
        <v>0</v>
      </c>
      <c r="H10" s="6">
        <f>SUMIFS(NhatKy_ViPham!K:K, NhatKy_ViPham!E:E, "11_Anh_B", NhatKy_ViPham!F:F, B10, NhatKy_ViPham!H:H, "L03")</f>
        <v>0</v>
      </c>
      <c r="I10" s="6">
        <f>SUMIFS(NhatKy_ViPham!K:K, NhatKy_ViPham!E:E, "11_Anh_B", NhatKy_ViPham!F:F, B10, NhatKy_ViPham!H:H, "L04")</f>
        <v>0</v>
      </c>
      <c r="J10" s="6">
        <f>SUMIFS(NhatKy_ViPham!K:K, NhatKy_ViPham!E:E, "11_Anh_B", NhatKy_ViPham!F:F, B10, NhatKy_ViPham!H:H, "L05")</f>
        <v>0</v>
      </c>
      <c r="K10" s="6">
        <f>SUMIFS(NhatKy_ViPham!K:K, NhatKy_ViPham!E:E, "11_Anh_B", NhatKy_ViPham!F:F, B10, NhatKy_ViPham!H:H, "L06")</f>
        <v>0</v>
      </c>
      <c r="L10" s="6">
        <f>SUMIFS(NhatKy_ViPham!K:K, NhatKy_ViPham!E:E, "11_Anh_B", NhatKy_ViPham!F:F, B10, NhatKy_ViPham!H:H, "L07")</f>
        <v>0</v>
      </c>
      <c r="M10" s="6">
        <f>SUMIFS(NhatKy_ViPham!K:K, NhatKy_ViPham!E:E, "11_Anh_B", NhatKy_ViPham!F:F, B10, NhatKy_ViPham!H:H, "L08")</f>
        <v>0</v>
      </c>
      <c r="N10" s="6">
        <f>SUMIFS(NhatKy_ViPham!K:K, NhatKy_ViPham!E:E, "11_Anh_B", NhatKy_ViPham!F:F, B10, NhatKy_ViPham!H:H, "L09")</f>
        <v>0</v>
      </c>
      <c r="O10" s="6">
        <f>SUMIFS(NhatKy_ViPham!K:K, NhatKy_ViPham!E:E, "11_Anh_B", NhatKy_ViPham!F:F, B10, NhatKy_ViPham!H:H, "L10")</f>
        <v>0</v>
      </c>
      <c r="P10" s="12">
        <f>SUMIFS(NhatKy_ViPham!J:J, NhatKy_ViPham!E:E, "11_Anh_B", NhatKy_ViPham!F:F, B10)</f>
        <v>0</v>
      </c>
      <c r="Q10" s="13">
        <f>SUMIFS(NhatKy_ViPham!K:K, NhatKy_ViPham!E:E, "11_Anh_B", NhatKy_ViPham!F:F, B10)</f>
        <v>0</v>
      </c>
      <c r="R10" s="6">
        <f>100 + SUMIFS(NhatKy_ViPham!J:J, NhatKy_ViPham!E:E, "11_Anh_B", NhatKy_ViPham!F:F, B10, NhatKy_ViPham!C:C, "T1") - SUMIFS(NhatKy_ViPham!K:K, NhatKy_ViPham!E:E, "11_Anh_B", NhatKy_ViPham!F:F, B10, NhatKy_ViPham!C:C, "T1")</f>
        <v>100</v>
      </c>
      <c r="S10" s="6">
        <f>100 + SUMIFS(NhatKy_ViPham!J:J, NhatKy_ViPham!E:E, "11_Anh_B", NhatKy_ViPham!F:F, B10, NhatKy_ViPham!C:C, "T2") - SUMIFS(NhatKy_ViPham!K:K, NhatKy_ViPham!E:E, "11_Anh_B", NhatKy_ViPham!F:F, B10, NhatKy_ViPham!C:C, "T2")</f>
        <v>100</v>
      </c>
      <c r="T10" s="6">
        <f>100 + SUMIFS(NhatKy_ViPham!J:J, NhatKy_ViPham!E:E, "11_Anh_B", NhatKy_ViPham!F:F, B10, NhatKy_ViPham!C:C, "T3") - SUMIFS(NhatKy_ViPham!K:K, NhatKy_ViPham!E:E, "11_Anh_B", NhatKy_ViPham!F:F, B10, NhatKy_ViPham!C:C, "T3")</f>
        <v>100</v>
      </c>
      <c r="U10" s="6">
        <f>100 + SUMIFS(NhatKy_ViPham!J:J, NhatKy_ViPham!E:E, "11_Anh_B", NhatKy_ViPham!F:F, B10, NhatKy_ViPham!C:C, "T4") - SUMIFS(NhatKy_ViPham!K:K, NhatKy_ViPham!E:E, "11_Anh_B", NhatKy_ViPham!F:F, B10, NhatKy_ViPham!C:C, "T4")</f>
        <v>100</v>
      </c>
      <c r="V10" s="6">
        <f>100 + SUMIFS(NhatKy_ViPham!J:J, NhatKy_ViPham!E:E, "11_Anh_B", NhatKy_ViPham!F:F, B10, NhatKy_ViPham!C:C, "T5") - SUMIFS(NhatKy_ViPham!K:K, NhatKy_ViPham!E:E, "11_Anh_B", NhatKy_ViPham!F:F, B10, NhatKy_ViPham!C:C, "T5")</f>
        <v>100</v>
      </c>
      <c r="W10" s="6">
        <f>100 + SUMIFS(NhatKy_ViPham!J:J, NhatKy_ViPham!E:E, "11_Anh_B", NhatKy_ViPham!F:F, B10, NhatKy_ViPham!C:C, "T6") - SUMIFS(NhatKy_ViPham!K:K, NhatKy_ViPham!E:E, "11_Anh_B", NhatKy_ViPham!F:F, B10, NhatKy_ViPham!C:C, "T6")</f>
        <v>100</v>
      </c>
      <c r="X10" s="6">
        <f>100 + SUMIFS(NhatKy_ViPham!J:J, NhatKy_ViPham!E:E, "11_Anh_B", NhatKy_ViPham!F:F, B10, NhatKy_ViPham!C:C, "T7") - SUMIFS(NhatKy_ViPham!K:K, NhatKy_ViPham!E:E, "11_Anh_B", NhatKy_ViPham!F:F, B10, NhatKy_ViPham!C:C, "T7")</f>
        <v>100</v>
      </c>
      <c r="Y10" s="6">
        <f>100 + SUMIFS(NhatKy_ViPham!J:J, NhatKy_ViPham!E:E, "11_Anh_B", NhatKy_ViPham!F:F, B10, NhatKy_ViPham!C:C, "T8") - SUMIFS(NhatKy_ViPham!K:K, NhatKy_ViPham!E:E, "11_Anh_B", NhatKy_ViPham!F:F, B10, NhatKy_ViPham!C:C, "T8")</f>
        <v>100</v>
      </c>
      <c r="Z10" s="6">
        <f>100 + SUMIFS(NhatKy_ViPham!J:J, NhatKy_ViPham!E:E, "11_Anh_B", NhatKy_ViPham!F:F, B10, NhatKy_ViPham!C:C, "T9") - SUMIFS(NhatKy_ViPham!K:K, NhatKy_ViPham!E:E, "11_Anh_B", NhatKy_ViPham!F:F, B10, NhatKy_ViPham!C:C, "T9")</f>
        <v>100</v>
      </c>
      <c r="AA10" s="6">
        <f>100 + SUMIFS(NhatKy_ViPham!J:J, NhatKy_ViPham!E:E, "11_Anh_B", NhatKy_ViPham!F:F, B10, NhatKy_ViPham!C:C, "T10") - SUMIFS(NhatKy_ViPham!K:K, NhatKy_ViPham!E:E, "11_Anh_B", NhatKy_ViPham!F:F, B10, NhatKy_ViPham!C:C, "T10")</f>
        <v>100</v>
      </c>
      <c r="AB10" s="6">
        <f>100 + SUMIFS(NhatKy_ViPham!J:J, NhatKy_ViPham!E:E, "11_Anh_B", NhatKy_ViPham!F:F, B10, NhatKy_ViPham!C:C, "T11") - SUMIFS(NhatKy_ViPham!K:K, NhatKy_ViPham!E:E, "11_Anh_B", NhatKy_ViPham!F:F, B10, NhatKy_ViPham!C:C, "T11")</f>
        <v>100</v>
      </c>
      <c r="AC10" s="6">
        <f>100 + SUMIFS(NhatKy_ViPham!J:J, NhatKy_ViPham!E:E, "11_Anh_B", NhatKy_ViPham!F:F, B10, NhatKy_ViPham!C:C, "T12") - SUMIFS(NhatKy_ViPham!K:K, NhatKy_ViPham!E:E, "11_Anh_B", NhatKy_ViPham!F:F, B10, NhatKy_ViPham!C:C, "T12")</f>
        <v>100</v>
      </c>
      <c r="AD10" s="6">
        <f>100 + SUMIFS(NhatKy_ViPham!J:J, NhatKy_ViPham!E:E, "11_Anh_B", NhatKy_ViPham!F:F, B10, NhatKy_ViPham!C:C, "T13") - SUMIFS(NhatKy_ViPham!K:K, NhatKy_ViPham!E:E, "11_Anh_B", NhatKy_ViPham!F:F, B10, NhatKy_ViPham!C:C, "T13")</f>
        <v>100</v>
      </c>
      <c r="AE10" s="6">
        <f>100 + SUMIFS(NhatKy_ViPham!J:J, NhatKy_ViPham!E:E, "11_Anh_B", NhatKy_ViPham!F:F, B10, NhatKy_ViPham!C:C, "T14") - SUMIFS(NhatKy_ViPham!K:K, NhatKy_ViPham!E:E, "11_Anh_B", NhatKy_ViPham!F:F, B10, NhatKy_ViPham!C:C, "T14")</f>
        <v>100</v>
      </c>
      <c r="AF10" s="6">
        <f>100 + SUMIFS(NhatKy_ViPham!J:J, NhatKy_ViPham!E:E, "11_Anh_B", NhatKy_ViPham!F:F, B10, NhatKy_ViPham!C:C, "T15") - SUMIFS(NhatKy_ViPham!K:K, NhatKy_ViPham!E:E, "11_Anh_B", NhatKy_ViPham!F:F, B10, NhatKy_ViPham!C:C, "T15")</f>
        <v>100</v>
      </c>
      <c r="AG10" s="6">
        <f>100 + SUMIFS(NhatKy_ViPham!J:J, NhatKy_ViPham!E:E, "11_Anh_B", NhatKy_ViPham!F:F, B10, NhatKy_ViPham!C:C, "T16") - SUMIFS(NhatKy_ViPham!K:K, NhatKy_ViPham!E:E, "11_Anh_B", NhatKy_ViPham!F:F, B10, NhatKy_ViPham!C:C, "T16")</f>
        <v>100</v>
      </c>
      <c r="AH10" s="6">
        <f>100 + SUMIFS(NhatKy_ViPham!J:J, NhatKy_ViPham!E:E, "11_Anh_B", NhatKy_ViPham!F:F, B10, NhatKy_ViPham!C:C, "T17") - SUMIFS(NhatKy_ViPham!K:K, NhatKy_ViPham!E:E, "11_Anh_B", NhatKy_ViPham!F:F, B10, NhatKy_ViPham!C:C, "T17")</f>
        <v>100</v>
      </c>
      <c r="AI10" s="6">
        <f>100 + SUMIFS(NhatKy_ViPham!J:J, NhatKy_ViPham!E:E, "11_Anh_B", NhatKy_ViPham!F:F, B10, NhatKy_ViPham!C:C, "T18") - SUMIFS(NhatKy_ViPham!K:K, NhatKy_ViPham!E:E, "11_Anh_B", NhatKy_ViPham!F:F, B10, NhatKy_ViPham!C:C, "T18")</f>
        <v>100</v>
      </c>
      <c r="AJ10" s="6">
        <f>100 + SUMIFS(NhatKy_ViPham!J:J, NhatKy_ViPham!E:E, "11_Anh_B", NhatKy_ViPham!F:F, B10, NhatKy_ViPham!C:C, "T19") - SUMIFS(NhatKy_ViPham!K:K, NhatKy_ViPham!E:E, "11_Anh_B", NhatKy_ViPham!F:F, B10, NhatKy_ViPham!C:C, "T19")</f>
        <v>100</v>
      </c>
      <c r="AK10" s="6">
        <f>100 + SUMIFS(NhatKy_ViPham!J:J, NhatKy_ViPham!E:E, "11_Anh_B", NhatKy_ViPham!F:F, B10, NhatKy_ViPham!C:C, "T20") - SUMIFS(NhatKy_ViPham!K:K, NhatKy_ViPham!E:E, "11_Anh_B", NhatKy_ViPham!F:F, B10, NhatKy_ViPham!C:C, "T20")</f>
        <v>100</v>
      </c>
      <c r="AL10" s="6">
        <f>100 + SUMIFS(NhatKy_ViPham!J:J, NhatKy_ViPham!E:E, "11_Anh_B", NhatKy_ViPham!F:F, B10, NhatKy_ViPham!C:C, "T21") - SUMIFS(NhatKy_ViPham!K:K, NhatKy_ViPham!E:E, "11_Anh_B", NhatKy_ViPham!F:F, B10, NhatKy_ViPham!C:C, "T21")</f>
        <v>100</v>
      </c>
      <c r="AM10" s="6">
        <f>100 + SUMIFS(NhatKy_ViPham!J:J, NhatKy_ViPham!E:E, "11_Anh_B", NhatKy_ViPham!F:F, B10, NhatKy_ViPham!C:C, "T22") - SUMIFS(NhatKy_ViPham!K:K, NhatKy_ViPham!E:E, "11_Anh_B", NhatKy_ViPham!F:F, B10, NhatKy_ViPham!C:C, "T22")</f>
        <v>100</v>
      </c>
      <c r="AN10" s="6">
        <f>100 + SUMIFS(NhatKy_ViPham!J:J, NhatKy_ViPham!E:E, "11_Anh_B", NhatKy_ViPham!F:F, B10, NhatKy_ViPham!C:C, "T23") - SUMIFS(NhatKy_ViPham!K:K, NhatKy_ViPham!E:E, "11_Anh_B", NhatKy_ViPham!F:F, B10, NhatKy_ViPham!C:C, "T23")</f>
        <v>100</v>
      </c>
      <c r="AO10" s="6">
        <f>100 + SUMIFS(NhatKy_ViPham!J:J, NhatKy_ViPham!E:E, "11_Anh_B", NhatKy_ViPham!F:F, B10, NhatKy_ViPham!C:C, "T24") - SUMIFS(NhatKy_ViPham!K:K, NhatKy_ViPham!E:E, "11_Anh_B", NhatKy_ViPham!F:F, B10, NhatKy_ViPham!C:C, "T24")</f>
        <v>100</v>
      </c>
      <c r="AP10" s="6">
        <f>100 + SUMIFS(NhatKy_ViPham!J:J, NhatKy_ViPham!E:E, "11_Anh_B", NhatKy_ViPham!F:F, B10, NhatKy_ViPham!C:C, "T25") - SUMIFS(NhatKy_ViPham!K:K, NhatKy_ViPham!E:E, "11_Anh_B", NhatKy_ViPham!F:F, B10, NhatKy_ViPham!C:C, "T25")</f>
        <v>100</v>
      </c>
      <c r="AQ10" s="6">
        <f>100 + SUMIFS(NhatKy_ViPham!J:J, NhatKy_ViPham!E:E, "11_Anh_B", NhatKy_ViPham!F:F, B10, NhatKy_ViPham!C:C, "T26") - SUMIFS(NhatKy_ViPham!K:K, NhatKy_ViPham!E:E, "11_Anh_B", NhatKy_ViPham!F:F, B10, NhatKy_ViPham!C:C, "T26")</f>
        <v>100</v>
      </c>
      <c r="AR10" s="6">
        <f>100 + SUMIFS(NhatKy_ViPham!J:J, NhatKy_ViPham!E:E, "11_Anh_B", NhatKy_ViPham!F:F, B10, NhatKy_ViPham!C:C, "T27") - SUMIFS(NhatKy_ViPham!K:K, NhatKy_ViPham!E:E, "11_Anh_B", NhatKy_ViPham!F:F, B10, NhatKy_ViPham!C:C, "T27")</f>
        <v>100</v>
      </c>
      <c r="AS10" s="6">
        <f>100 + SUMIFS(NhatKy_ViPham!J:J, NhatKy_ViPham!E:E, "11_Anh_B", NhatKy_ViPham!F:F, B10, NhatKy_ViPham!C:C, "T28") - SUMIFS(NhatKy_ViPham!K:K, NhatKy_ViPham!E:E, "11_Anh_B", NhatKy_ViPham!F:F, B10, NhatKy_ViPham!C:C, "T28")</f>
        <v>100</v>
      </c>
      <c r="AT10" s="6">
        <f>100 + SUMIFS(NhatKy_ViPham!J:J, NhatKy_ViPham!E:E, "11_Anh_B", NhatKy_ViPham!F:F, B10, NhatKy_ViPham!C:C, "T29") - SUMIFS(NhatKy_ViPham!K:K, NhatKy_ViPham!E:E, "11_Anh_B", NhatKy_ViPham!F:F, B10, NhatKy_ViPham!C:C, "T29")</f>
        <v>100</v>
      </c>
      <c r="AU10" s="6">
        <f>100 + SUMIFS(NhatKy_ViPham!J:J, NhatKy_ViPham!E:E, "11_Anh_B", NhatKy_ViPham!F:F, B10, NhatKy_ViPham!C:C, "T30") - SUMIFS(NhatKy_ViPham!K:K, NhatKy_ViPham!E:E, "11_Anh_B", NhatKy_ViPham!F:F, B10, NhatKy_ViPham!C:C, "T30")</f>
        <v>100</v>
      </c>
      <c r="AV10" s="6">
        <f>100 + SUMIFS(NhatKy_ViPham!J:J, NhatKy_ViPham!E:E, "11_Anh_B", NhatKy_ViPham!F:F, B10, NhatKy_ViPham!C:C, "T31") - SUMIFS(NhatKy_ViPham!K:K, NhatKy_ViPham!E:E, "11_Anh_B", NhatKy_ViPham!F:F, B10, NhatKy_ViPham!C:C, "T31")</f>
        <v>100</v>
      </c>
      <c r="AW10" s="6">
        <f>100 + SUMIFS(NhatKy_ViPham!J:J, NhatKy_ViPham!E:E, "11_Anh_B", NhatKy_ViPham!F:F, B10, NhatKy_ViPham!C:C, "T32") - SUMIFS(NhatKy_ViPham!K:K, NhatKy_ViPham!E:E, "11_Anh_B", NhatKy_ViPham!F:F, B10, NhatKy_ViPham!C:C, "T32")</f>
        <v>100</v>
      </c>
      <c r="AX10" s="6">
        <f>100 + SUMIFS(NhatKy_ViPham!J:J, NhatKy_ViPham!E:E, "11_Anh_B", NhatKy_ViPham!F:F, B10, NhatKy_ViPham!C:C, "T33") - SUMIFS(NhatKy_ViPham!K:K, NhatKy_ViPham!E:E, "11_Anh_B", NhatKy_ViPham!F:F, B10, NhatKy_ViPham!C:C, "T33")</f>
        <v>100</v>
      </c>
      <c r="AY10" s="6">
        <f>100 + SUMIFS(NhatKy_ViPham!J:J, NhatKy_ViPham!E:E, "11_Anh_B", NhatKy_ViPham!F:F, B10, NhatKy_ViPham!C:C, "T34") - SUMIFS(NhatKy_ViPham!K:K, NhatKy_ViPham!E:E, "11_Anh_B", NhatKy_ViPham!F:F, B10, NhatKy_ViPham!C:C, "T34")</f>
        <v>100</v>
      </c>
      <c r="AZ10" s="6">
        <f>100 + SUMIFS(NhatKy_ViPham!J:J, NhatKy_ViPham!E:E, "11_Anh_B", NhatKy_ViPham!F:F, B10, NhatKy_ViPham!C:C, "T35") - SUMIFS(NhatKy_ViPham!K:K, NhatKy_ViPham!E:E, "11_Anh_B", NhatKy_ViPham!F:F, B10, NhatKy_ViPham!C:C, "T35")</f>
        <v>100</v>
      </c>
      <c r="BA10" s="12">
        <f t="shared" si="0"/>
        <v>100</v>
      </c>
      <c r="BB10" s="11" t="s">
        <v>430</v>
      </c>
      <c r="BC10" s="16" t="str">
        <f t="shared" si="1"/>
        <v>Tốt</v>
      </c>
      <c r="BD10" s="15" t="str">
        <f t="shared" si="2"/>
        <v>🟢 BÌNH THƯỜNG</v>
      </c>
    </row>
    <row r="11" spans="1:56" x14ac:dyDescent="0.25">
      <c r="A11" s="4">
        <v>3</v>
      </c>
      <c r="B11" s="10" t="s">
        <v>2080</v>
      </c>
      <c r="C11" s="4" t="s">
        <v>1645</v>
      </c>
      <c r="D11" s="4" t="s">
        <v>429</v>
      </c>
      <c r="E11" s="11" t="s">
        <v>430</v>
      </c>
      <c r="F11" s="7">
        <f>SUMIFS(NhatKy_ViPham!K:K, NhatKy_ViPham!E:E, "11_Anh_B", NhatKy_ViPham!F:F, B11, NhatKy_ViPham!H:H, "L01")</f>
        <v>0</v>
      </c>
      <c r="G11" s="7">
        <f>SUMIFS(NhatKy_ViPham!K:K, NhatKy_ViPham!E:E, "11_Anh_B", NhatKy_ViPham!F:F, B11, NhatKy_ViPham!H:H, "L02")</f>
        <v>0</v>
      </c>
      <c r="H11" s="7">
        <f>SUMIFS(NhatKy_ViPham!K:K, NhatKy_ViPham!E:E, "11_Anh_B", NhatKy_ViPham!F:F, B11, NhatKy_ViPham!H:H, "L03")</f>
        <v>0</v>
      </c>
      <c r="I11" s="7">
        <f>SUMIFS(NhatKy_ViPham!K:K, NhatKy_ViPham!E:E, "11_Anh_B", NhatKy_ViPham!F:F, B11, NhatKy_ViPham!H:H, "L04")</f>
        <v>0</v>
      </c>
      <c r="J11" s="7">
        <f>SUMIFS(NhatKy_ViPham!K:K, NhatKy_ViPham!E:E, "11_Anh_B", NhatKy_ViPham!F:F, B11, NhatKy_ViPham!H:H, "L05")</f>
        <v>0</v>
      </c>
      <c r="K11" s="7">
        <f>SUMIFS(NhatKy_ViPham!K:K, NhatKy_ViPham!E:E, "11_Anh_B", NhatKy_ViPham!F:F, B11, NhatKy_ViPham!H:H, "L06")</f>
        <v>0</v>
      </c>
      <c r="L11" s="7">
        <f>SUMIFS(NhatKy_ViPham!K:K, NhatKy_ViPham!E:E, "11_Anh_B", NhatKy_ViPham!F:F, B11, NhatKy_ViPham!H:H, "L07")</f>
        <v>0</v>
      </c>
      <c r="M11" s="7">
        <f>SUMIFS(NhatKy_ViPham!K:K, NhatKy_ViPham!E:E, "11_Anh_B", NhatKy_ViPham!F:F, B11, NhatKy_ViPham!H:H, "L08")</f>
        <v>0</v>
      </c>
      <c r="N11" s="7">
        <f>SUMIFS(NhatKy_ViPham!K:K, NhatKy_ViPham!E:E, "11_Anh_B", NhatKy_ViPham!F:F, B11, NhatKy_ViPham!H:H, "L09")</f>
        <v>0</v>
      </c>
      <c r="O11" s="7">
        <f>SUMIFS(NhatKy_ViPham!K:K, NhatKy_ViPham!E:E, "11_Anh_B", NhatKy_ViPham!F:F, B11, NhatKy_ViPham!H:H, "L10")</f>
        <v>0</v>
      </c>
      <c r="P11" s="12">
        <f>SUMIFS(NhatKy_ViPham!J:J, NhatKy_ViPham!E:E, "11_Anh_B", NhatKy_ViPham!F:F, B11)</f>
        <v>0</v>
      </c>
      <c r="Q11" s="13">
        <f>SUMIFS(NhatKy_ViPham!K:K, NhatKy_ViPham!E:E, "11_Anh_B", NhatKy_ViPham!F:F, B11)</f>
        <v>0</v>
      </c>
      <c r="R11" s="7">
        <f>100 + SUMIFS(NhatKy_ViPham!J:J, NhatKy_ViPham!E:E, "11_Anh_B", NhatKy_ViPham!F:F, B11, NhatKy_ViPham!C:C, "T1") - SUMIFS(NhatKy_ViPham!K:K, NhatKy_ViPham!E:E, "11_Anh_B", NhatKy_ViPham!F:F, B11, NhatKy_ViPham!C:C, "T1")</f>
        <v>100</v>
      </c>
      <c r="S11" s="7">
        <f>100 + SUMIFS(NhatKy_ViPham!J:J, NhatKy_ViPham!E:E, "11_Anh_B", NhatKy_ViPham!F:F, B11, NhatKy_ViPham!C:C, "T2") - SUMIFS(NhatKy_ViPham!K:K, NhatKy_ViPham!E:E, "11_Anh_B", NhatKy_ViPham!F:F, B11, NhatKy_ViPham!C:C, "T2")</f>
        <v>100</v>
      </c>
      <c r="T11" s="7">
        <f>100 + SUMIFS(NhatKy_ViPham!J:J, NhatKy_ViPham!E:E, "11_Anh_B", NhatKy_ViPham!F:F, B11, NhatKy_ViPham!C:C, "T3") - SUMIFS(NhatKy_ViPham!K:K, NhatKy_ViPham!E:E, "11_Anh_B", NhatKy_ViPham!F:F, B11, NhatKy_ViPham!C:C, "T3")</f>
        <v>100</v>
      </c>
      <c r="U11" s="7">
        <f>100 + SUMIFS(NhatKy_ViPham!J:J, NhatKy_ViPham!E:E, "11_Anh_B", NhatKy_ViPham!F:F, B11, NhatKy_ViPham!C:C, "T4") - SUMIFS(NhatKy_ViPham!K:K, NhatKy_ViPham!E:E, "11_Anh_B", NhatKy_ViPham!F:F, B11, NhatKy_ViPham!C:C, "T4")</f>
        <v>100</v>
      </c>
      <c r="V11" s="7">
        <f>100 + SUMIFS(NhatKy_ViPham!J:J, NhatKy_ViPham!E:E, "11_Anh_B", NhatKy_ViPham!F:F, B11, NhatKy_ViPham!C:C, "T5") - SUMIFS(NhatKy_ViPham!K:K, NhatKy_ViPham!E:E, "11_Anh_B", NhatKy_ViPham!F:F, B11, NhatKy_ViPham!C:C, "T5")</f>
        <v>100</v>
      </c>
      <c r="W11" s="7">
        <f>100 + SUMIFS(NhatKy_ViPham!J:J, NhatKy_ViPham!E:E, "11_Anh_B", NhatKy_ViPham!F:F, B11, NhatKy_ViPham!C:C, "T6") - SUMIFS(NhatKy_ViPham!K:K, NhatKy_ViPham!E:E, "11_Anh_B", NhatKy_ViPham!F:F, B11, NhatKy_ViPham!C:C, "T6")</f>
        <v>100</v>
      </c>
      <c r="X11" s="7">
        <f>100 + SUMIFS(NhatKy_ViPham!J:J, NhatKy_ViPham!E:E, "11_Anh_B", NhatKy_ViPham!F:F, B11, NhatKy_ViPham!C:C, "T7") - SUMIFS(NhatKy_ViPham!K:K, NhatKy_ViPham!E:E, "11_Anh_B", NhatKy_ViPham!F:F, B11, NhatKy_ViPham!C:C, "T7")</f>
        <v>100</v>
      </c>
      <c r="Y11" s="7">
        <f>100 + SUMIFS(NhatKy_ViPham!J:J, NhatKy_ViPham!E:E, "11_Anh_B", NhatKy_ViPham!F:F, B11, NhatKy_ViPham!C:C, "T8") - SUMIFS(NhatKy_ViPham!K:K, NhatKy_ViPham!E:E, "11_Anh_B", NhatKy_ViPham!F:F, B11, NhatKy_ViPham!C:C, "T8")</f>
        <v>100</v>
      </c>
      <c r="Z11" s="7">
        <f>100 + SUMIFS(NhatKy_ViPham!J:J, NhatKy_ViPham!E:E, "11_Anh_B", NhatKy_ViPham!F:F, B11, NhatKy_ViPham!C:C, "T9") - SUMIFS(NhatKy_ViPham!K:K, NhatKy_ViPham!E:E, "11_Anh_B", NhatKy_ViPham!F:F, B11, NhatKy_ViPham!C:C, "T9")</f>
        <v>100</v>
      </c>
      <c r="AA11" s="7">
        <f>100 + SUMIFS(NhatKy_ViPham!J:J, NhatKy_ViPham!E:E, "11_Anh_B", NhatKy_ViPham!F:F, B11, NhatKy_ViPham!C:C, "T10") - SUMIFS(NhatKy_ViPham!K:K, NhatKy_ViPham!E:E, "11_Anh_B", NhatKy_ViPham!F:F, B11, NhatKy_ViPham!C:C, "T10")</f>
        <v>100</v>
      </c>
      <c r="AB11" s="7">
        <f>100 + SUMIFS(NhatKy_ViPham!J:J, NhatKy_ViPham!E:E, "11_Anh_B", NhatKy_ViPham!F:F, B11, NhatKy_ViPham!C:C, "T11") - SUMIFS(NhatKy_ViPham!K:K, NhatKy_ViPham!E:E, "11_Anh_B", NhatKy_ViPham!F:F, B11, NhatKy_ViPham!C:C, "T11")</f>
        <v>100</v>
      </c>
      <c r="AC11" s="7">
        <f>100 + SUMIFS(NhatKy_ViPham!J:J, NhatKy_ViPham!E:E, "11_Anh_B", NhatKy_ViPham!F:F, B11, NhatKy_ViPham!C:C, "T12") - SUMIFS(NhatKy_ViPham!K:K, NhatKy_ViPham!E:E, "11_Anh_B", NhatKy_ViPham!F:F, B11, NhatKy_ViPham!C:C, "T12")</f>
        <v>100</v>
      </c>
      <c r="AD11" s="7">
        <f>100 + SUMIFS(NhatKy_ViPham!J:J, NhatKy_ViPham!E:E, "11_Anh_B", NhatKy_ViPham!F:F, B11, NhatKy_ViPham!C:C, "T13") - SUMIFS(NhatKy_ViPham!K:K, NhatKy_ViPham!E:E, "11_Anh_B", NhatKy_ViPham!F:F, B11, NhatKy_ViPham!C:C, "T13")</f>
        <v>100</v>
      </c>
      <c r="AE11" s="7">
        <f>100 + SUMIFS(NhatKy_ViPham!J:J, NhatKy_ViPham!E:E, "11_Anh_B", NhatKy_ViPham!F:F, B11, NhatKy_ViPham!C:C, "T14") - SUMIFS(NhatKy_ViPham!K:K, NhatKy_ViPham!E:E, "11_Anh_B", NhatKy_ViPham!F:F, B11, NhatKy_ViPham!C:C, "T14")</f>
        <v>100</v>
      </c>
      <c r="AF11" s="7">
        <f>100 + SUMIFS(NhatKy_ViPham!J:J, NhatKy_ViPham!E:E, "11_Anh_B", NhatKy_ViPham!F:F, B11, NhatKy_ViPham!C:C, "T15") - SUMIFS(NhatKy_ViPham!K:K, NhatKy_ViPham!E:E, "11_Anh_B", NhatKy_ViPham!F:F, B11, NhatKy_ViPham!C:C, "T15")</f>
        <v>100</v>
      </c>
      <c r="AG11" s="7">
        <f>100 + SUMIFS(NhatKy_ViPham!J:J, NhatKy_ViPham!E:E, "11_Anh_B", NhatKy_ViPham!F:F, B11, NhatKy_ViPham!C:C, "T16") - SUMIFS(NhatKy_ViPham!K:K, NhatKy_ViPham!E:E, "11_Anh_B", NhatKy_ViPham!F:F, B11, NhatKy_ViPham!C:C, "T16")</f>
        <v>100</v>
      </c>
      <c r="AH11" s="7">
        <f>100 + SUMIFS(NhatKy_ViPham!J:J, NhatKy_ViPham!E:E, "11_Anh_B", NhatKy_ViPham!F:F, B11, NhatKy_ViPham!C:C, "T17") - SUMIFS(NhatKy_ViPham!K:K, NhatKy_ViPham!E:E, "11_Anh_B", NhatKy_ViPham!F:F, B11, NhatKy_ViPham!C:C, "T17")</f>
        <v>100</v>
      </c>
      <c r="AI11" s="7">
        <f>100 + SUMIFS(NhatKy_ViPham!J:J, NhatKy_ViPham!E:E, "11_Anh_B", NhatKy_ViPham!F:F, B11, NhatKy_ViPham!C:C, "T18") - SUMIFS(NhatKy_ViPham!K:K, NhatKy_ViPham!E:E, "11_Anh_B", NhatKy_ViPham!F:F, B11, NhatKy_ViPham!C:C, "T18")</f>
        <v>100</v>
      </c>
      <c r="AJ11" s="7">
        <f>100 + SUMIFS(NhatKy_ViPham!J:J, NhatKy_ViPham!E:E, "11_Anh_B", NhatKy_ViPham!F:F, B11, NhatKy_ViPham!C:C, "T19") - SUMIFS(NhatKy_ViPham!K:K, NhatKy_ViPham!E:E, "11_Anh_B", NhatKy_ViPham!F:F, B11, NhatKy_ViPham!C:C, "T19")</f>
        <v>100</v>
      </c>
      <c r="AK11" s="7">
        <f>100 + SUMIFS(NhatKy_ViPham!J:J, NhatKy_ViPham!E:E, "11_Anh_B", NhatKy_ViPham!F:F, B11, NhatKy_ViPham!C:C, "T20") - SUMIFS(NhatKy_ViPham!K:K, NhatKy_ViPham!E:E, "11_Anh_B", NhatKy_ViPham!F:F, B11, NhatKy_ViPham!C:C, "T20")</f>
        <v>100</v>
      </c>
      <c r="AL11" s="7">
        <f>100 + SUMIFS(NhatKy_ViPham!J:J, NhatKy_ViPham!E:E, "11_Anh_B", NhatKy_ViPham!F:F, B11, NhatKy_ViPham!C:C, "T21") - SUMIFS(NhatKy_ViPham!K:K, NhatKy_ViPham!E:E, "11_Anh_B", NhatKy_ViPham!F:F, B11, NhatKy_ViPham!C:C, "T21")</f>
        <v>100</v>
      </c>
      <c r="AM11" s="7">
        <f>100 + SUMIFS(NhatKy_ViPham!J:J, NhatKy_ViPham!E:E, "11_Anh_B", NhatKy_ViPham!F:F, B11, NhatKy_ViPham!C:C, "T22") - SUMIFS(NhatKy_ViPham!K:K, NhatKy_ViPham!E:E, "11_Anh_B", NhatKy_ViPham!F:F, B11, NhatKy_ViPham!C:C, "T22")</f>
        <v>100</v>
      </c>
      <c r="AN11" s="7">
        <f>100 + SUMIFS(NhatKy_ViPham!J:J, NhatKy_ViPham!E:E, "11_Anh_B", NhatKy_ViPham!F:F, B11, NhatKy_ViPham!C:C, "T23") - SUMIFS(NhatKy_ViPham!K:K, NhatKy_ViPham!E:E, "11_Anh_B", NhatKy_ViPham!F:F, B11, NhatKy_ViPham!C:C, "T23")</f>
        <v>100</v>
      </c>
      <c r="AO11" s="7">
        <f>100 + SUMIFS(NhatKy_ViPham!J:J, NhatKy_ViPham!E:E, "11_Anh_B", NhatKy_ViPham!F:F, B11, NhatKy_ViPham!C:C, "T24") - SUMIFS(NhatKy_ViPham!K:K, NhatKy_ViPham!E:E, "11_Anh_B", NhatKy_ViPham!F:F, B11, NhatKy_ViPham!C:C, "T24")</f>
        <v>100</v>
      </c>
      <c r="AP11" s="7">
        <f>100 + SUMIFS(NhatKy_ViPham!J:J, NhatKy_ViPham!E:E, "11_Anh_B", NhatKy_ViPham!F:F, B11, NhatKy_ViPham!C:C, "T25") - SUMIFS(NhatKy_ViPham!K:K, NhatKy_ViPham!E:E, "11_Anh_B", NhatKy_ViPham!F:F, B11, NhatKy_ViPham!C:C, "T25")</f>
        <v>100</v>
      </c>
      <c r="AQ11" s="7">
        <f>100 + SUMIFS(NhatKy_ViPham!J:J, NhatKy_ViPham!E:E, "11_Anh_B", NhatKy_ViPham!F:F, B11, NhatKy_ViPham!C:C, "T26") - SUMIFS(NhatKy_ViPham!K:K, NhatKy_ViPham!E:E, "11_Anh_B", NhatKy_ViPham!F:F, B11, NhatKy_ViPham!C:C, "T26")</f>
        <v>100</v>
      </c>
      <c r="AR11" s="7">
        <f>100 + SUMIFS(NhatKy_ViPham!J:J, NhatKy_ViPham!E:E, "11_Anh_B", NhatKy_ViPham!F:F, B11, NhatKy_ViPham!C:C, "T27") - SUMIFS(NhatKy_ViPham!K:K, NhatKy_ViPham!E:E, "11_Anh_B", NhatKy_ViPham!F:F, B11, NhatKy_ViPham!C:C, "T27")</f>
        <v>100</v>
      </c>
      <c r="AS11" s="7">
        <f>100 + SUMIFS(NhatKy_ViPham!J:J, NhatKy_ViPham!E:E, "11_Anh_B", NhatKy_ViPham!F:F, B11, NhatKy_ViPham!C:C, "T28") - SUMIFS(NhatKy_ViPham!K:K, NhatKy_ViPham!E:E, "11_Anh_B", NhatKy_ViPham!F:F, B11, NhatKy_ViPham!C:C, "T28")</f>
        <v>100</v>
      </c>
      <c r="AT11" s="7">
        <f>100 + SUMIFS(NhatKy_ViPham!J:J, NhatKy_ViPham!E:E, "11_Anh_B", NhatKy_ViPham!F:F, B11, NhatKy_ViPham!C:C, "T29") - SUMIFS(NhatKy_ViPham!K:K, NhatKy_ViPham!E:E, "11_Anh_B", NhatKy_ViPham!F:F, B11, NhatKy_ViPham!C:C, "T29")</f>
        <v>100</v>
      </c>
      <c r="AU11" s="7">
        <f>100 + SUMIFS(NhatKy_ViPham!J:J, NhatKy_ViPham!E:E, "11_Anh_B", NhatKy_ViPham!F:F, B11, NhatKy_ViPham!C:C, "T30") - SUMIFS(NhatKy_ViPham!K:K, NhatKy_ViPham!E:E, "11_Anh_B", NhatKy_ViPham!F:F, B11, NhatKy_ViPham!C:C, "T30")</f>
        <v>100</v>
      </c>
      <c r="AV11" s="7">
        <f>100 + SUMIFS(NhatKy_ViPham!J:J, NhatKy_ViPham!E:E, "11_Anh_B", NhatKy_ViPham!F:F, B11, NhatKy_ViPham!C:C, "T31") - SUMIFS(NhatKy_ViPham!K:K, NhatKy_ViPham!E:E, "11_Anh_B", NhatKy_ViPham!F:F, B11, NhatKy_ViPham!C:C, "T31")</f>
        <v>100</v>
      </c>
      <c r="AW11" s="7">
        <f>100 + SUMIFS(NhatKy_ViPham!J:J, NhatKy_ViPham!E:E, "11_Anh_B", NhatKy_ViPham!F:F, B11, NhatKy_ViPham!C:C, "T32") - SUMIFS(NhatKy_ViPham!K:K, NhatKy_ViPham!E:E, "11_Anh_B", NhatKy_ViPham!F:F, B11, NhatKy_ViPham!C:C, "T32")</f>
        <v>100</v>
      </c>
      <c r="AX11" s="7">
        <f>100 + SUMIFS(NhatKy_ViPham!J:J, NhatKy_ViPham!E:E, "11_Anh_B", NhatKy_ViPham!F:F, B11, NhatKy_ViPham!C:C, "T33") - SUMIFS(NhatKy_ViPham!K:K, NhatKy_ViPham!E:E, "11_Anh_B", NhatKy_ViPham!F:F, B11, NhatKy_ViPham!C:C, "T33")</f>
        <v>100</v>
      </c>
      <c r="AY11" s="7">
        <f>100 + SUMIFS(NhatKy_ViPham!J:J, NhatKy_ViPham!E:E, "11_Anh_B", NhatKy_ViPham!F:F, B11, NhatKy_ViPham!C:C, "T34") - SUMIFS(NhatKy_ViPham!K:K, NhatKy_ViPham!E:E, "11_Anh_B", NhatKy_ViPham!F:F, B11, NhatKy_ViPham!C:C, "T34")</f>
        <v>100</v>
      </c>
      <c r="AZ11" s="7">
        <f>100 + SUMIFS(NhatKy_ViPham!J:J, NhatKy_ViPham!E:E, "11_Anh_B", NhatKy_ViPham!F:F, B11, NhatKy_ViPham!C:C, "T35") - SUMIFS(NhatKy_ViPham!K:K, NhatKy_ViPham!E:E, "11_Anh_B", NhatKy_ViPham!F:F, B11, NhatKy_ViPham!C:C, "T35")</f>
        <v>100</v>
      </c>
      <c r="BA11" s="12">
        <f t="shared" si="0"/>
        <v>100</v>
      </c>
      <c r="BB11" s="11" t="s">
        <v>430</v>
      </c>
      <c r="BC11" s="14" t="str">
        <f t="shared" si="1"/>
        <v>Tốt</v>
      </c>
      <c r="BD11" s="10" t="str">
        <f t="shared" si="2"/>
        <v>🟢 BÌNH THƯỜNG</v>
      </c>
    </row>
    <row r="12" spans="1:56" x14ac:dyDescent="0.25">
      <c r="A12" s="5">
        <v>4</v>
      </c>
      <c r="B12" s="15" t="s">
        <v>2081</v>
      </c>
      <c r="C12" s="5" t="s">
        <v>2017</v>
      </c>
      <c r="D12" s="5" t="s">
        <v>435</v>
      </c>
      <c r="E12" s="11" t="s">
        <v>430</v>
      </c>
      <c r="F12" s="6">
        <f>SUMIFS(NhatKy_ViPham!K:K, NhatKy_ViPham!E:E, "11_Anh_B", NhatKy_ViPham!F:F, B12, NhatKy_ViPham!H:H, "L01")</f>
        <v>0</v>
      </c>
      <c r="G12" s="6">
        <f>SUMIFS(NhatKy_ViPham!K:K, NhatKy_ViPham!E:E, "11_Anh_B", NhatKy_ViPham!F:F, B12, NhatKy_ViPham!H:H, "L02")</f>
        <v>0</v>
      </c>
      <c r="H12" s="6">
        <f>SUMIFS(NhatKy_ViPham!K:K, NhatKy_ViPham!E:E, "11_Anh_B", NhatKy_ViPham!F:F, B12, NhatKy_ViPham!H:H, "L03")</f>
        <v>0</v>
      </c>
      <c r="I12" s="6">
        <f>SUMIFS(NhatKy_ViPham!K:K, NhatKy_ViPham!E:E, "11_Anh_B", NhatKy_ViPham!F:F, B12, NhatKy_ViPham!H:H, "L04")</f>
        <v>0</v>
      </c>
      <c r="J12" s="6">
        <f>SUMIFS(NhatKy_ViPham!K:K, NhatKy_ViPham!E:E, "11_Anh_B", NhatKy_ViPham!F:F, B12, NhatKy_ViPham!H:H, "L05")</f>
        <v>0</v>
      </c>
      <c r="K12" s="6">
        <f>SUMIFS(NhatKy_ViPham!K:K, NhatKy_ViPham!E:E, "11_Anh_B", NhatKy_ViPham!F:F, B12, NhatKy_ViPham!H:H, "L06")</f>
        <v>0</v>
      </c>
      <c r="L12" s="6">
        <f>SUMIFS(NhatKy_ViPham!K:K, NhatKy_ViPham!E:E, "11_Anh_B", NhatKy_ViPham!F:F, B12, NhatKy_ViPham!H:H, "L07")</f>
        <v>0</v>
      </c>
      <c r="M12" s="6">
        <f>SUMIFS(NhatKy_ViPham!K:K, NhatKy_ViPham!E:E, "11_Anh_B", NhatKy_ViPham!F:F, B12, NhatKy_ViPham!H:H, "L08")</f>
        <v>0</v>
      </c>
      <c r="N12" s="6">
        <f>SUMIFS(NhatKy_ViPham!K:K, NhatKy_ViPham!E:E, "11_Anh_B", NhatKy_ViPham!F:F, B12, NhatKy_ViPham!H:H, "L09")</f>
        <v>0</v>
      </c>
      <c r="O12" s="6">
        <f>SUMIFS(NhatKy_ViPham!K:K, NhatKy_ViPham!E:E, "11_Anh_B", NhatKy_ViPham!F:F, B12, NhatKy_ViPham!H:H, "L10")</f>
        <v>0</v>
      </c>
      <c r="P12" s="12">
        <f>SUMIFS(NhatKy_ViPham!J:J, NhatKy_ViPham!E:E, "11_Anh_B", NhatKy_ViPham!F:F, B12)</f>
        <v>0</v>
      </c>
      <c r="Q12" s="13">
        <f>SUMIFS(NhatKy_ViPham!K:K, NhatKy_ViPham!E:E, "11_Anh_B", NhatKy_ViPham!F:F, B12)</f>
        <v>0</v>
      </c>
      <c r="R12" s="6">
        <f>100 + SUMIFS(NhatKy_ViPham!J:J, NhatKy_ViPham!E:E, "11_Anh_B", NhatKy_ViPham!F:F, B12, NhatKy_ViPham!C:C, "T1") - SUMIFS(NhatKy_ViPham!K:K, NhatKy_ViPham!E:E, "11_Anh_B", NhatKy_ViPham!F:F, B12, NhatKy_ViPham!C:C, "T1")</f>
        <v>100</v>
      </c>
      <c r="S12" s="6">
        <f>100 + SUMIFS(NhatKy_ViPham!J:J, NhatKy_ViPham!E:E, "11_Anh_B", NhatKy_ViPham!F:F, B12, NhatKy_ViPham!C:C, "T2") - SUMIFS(NhatKy_ViPham!K:K, NhatKy_ViPham!E:E, "11_Anh_B", NhatKy_ViPham!F:F, B12, NhatKy_ViPham!C:C, "T2")</f>
        <v>100</v>
      </c>
      <c r="T12" s="6">
        <f>100 + SUMIFS(NhatKy_ViPham!J:J, NhatKy_ViPham!E:E, "11_Anh_B", NhatKy_ViPham!F:F, B12, NhatKy_ViPham!C:C, "T3") - SUMIFS(NhatKy_ViPham!K:K, NhatKy_ViPham!E:E, "11_Anh_B", NhatKy_ViPham!F:F, B12, NhatKy_ViPham!C:C, "T3")</f>
        <v>100</v>
      </c>
      <c r="U12" s="6">
        <f>100 + SUMIFS(NhatKy_ViPham!J:J, NhatKy_ViPham!E:E, "11_Anh_B", NhatKy_ViPham!F:F, B12, NhatKy_ViPham!C:C, "T4") - SUMIFS(NhatKy_ViPham!K:K, NhatKy_ViPham!E:E, "11_Anh_B", NhatKy_ViPham!F:F, B12, NhatKy_ViPham!C:C, "T4")</f>
        <v>100</v>
      </c>
      <c r="V12" s="6">
        <f>100 + SUMIFS(NhatKy_ViPham!J:J, NhatKy_ViPham!E:E, "11_Anh_B", NhatKy_ViPham!F:F, B12, NhatKy_ViPham!C:C, "T5") - SUMIFS(NhatKy_ViPham!K:K, NhatKy_ViPham!E:E, "11_Anh_B", NhatKy_ViPham!F:F, B12, NhatKy_ViPham!C:C, "T5")</f>
        <v>100</v>
      </c>
      <c r="W12" s="6">
        <f>100 + SUMIFS(NhatKy_ViPham!J:J, NhatKy_ViPham!E:E, "11_Anh_B", NhatKy_ViPham!F:F, B12, NhatKy_ViPham!C:C, "T6") - SUMIFS(NhatKy_ViPham!K:K, NhatKy_ViPham!E:E, "11_Anh_B", NhatKy_ViPham!F:F, B12, NhatKy_ViPham!C:C, "T6")</f>
        <v>100</v>
      </c>
      <c r="X12" s="6">
        <f>100 + SUMIFS(NhatKy_ViPham!J:J, NhatKy_ViPham!E:E, "11_Anh_B", NhatKy_ViPham!F:F, B12, NhatKy_ViPham!C:C, "T7") - SUMIFS(NhatKy_ViPham!K:K, NhatKy_ViPham!E:E, "11_Anh_B", NhatKy_ViPham!F:F, B12, NhatKy_ViPham!C:C, "T7")</f>
        <v>100</v>
      </c>
      <c r="Y12" s="6">
        <f>100 + SUMIFS(NhatKy_ViPham!J:J, NhatKy_ViPham!E:E, "11_Anh_B", NhatKy_ViPham!F:F, B12, NhatKy_ViPham!C:C, "T8") - SUMIFS(NhatKy_ViPham!K:K, NhatKy_ViPham!E:E, "11_Anh_B", NhatKy_ViPham!F:F, B12, NhatKy_ViPham!C:C, "T8")</f>
        <v>100</v>
      </c>
      <c r="Z12" s="6">
        <f>100 + SUMIFS(NhatKy_ViPham!J:J, NhatKy_ViPham!E:E, "11_Anh_B", NhatKy_ViPham!F:F, B12, NhatKy_ViPham!C:C, "T9") - SUMIFS(NhatKy_ViPham!K:K, NhatKy_ViPham!E:E, "11_Anh_B", NhatKy_ViPham!F:F, B12, NhatKy_ViPham!C:C, "T9")</f>
        <v>100</v>
      </c>
      <c r="AA12" s="6">
        <f>100 + SUMIFS(NhatKy_ViPham!J:J, NhatKy_ViPham!E:E, "11_Anh_B", NhatKy_ViPham!F:F, B12, NhatKy_ViPham!C:C, "T10") - SUMIFS(NhatKy_ViPham!K:K, NhatKy_ViPham!E:E, "11_Anh_B", NhatKy_ViPham!F:F, B12, NhatKy_ViPham!C:C, "T10")</f>
        <v>100</v>
      </c>
      <c r="AB12" s="6">
        <f>100 + SUMIFS(NhatKy_ViPham!J:J, NhatKy_ViPham!E:E, "11_Anh_B", NhatKy_ViPham!F:F, B12, NhatKy_ViPham!C:C, "T11") - SUMIFS(NhatKy_ViPham!K:K, NhatKy_ViPham!E:E, "11_Anh_B", NhatKy_ViPham!F:F, B12, NhatKy_ViPham!C:C, "T11")</f>
        <v>100</v>
      </c>
      <c r="AC12" s="6">
        <f>100 + SUMIFS(NhatKy_ViPham!J:J, NhatKy_ViPham!E:E, "11_Anh_B", NhatKy_ViPham!F:F, B12, NhatKy_ViPham!C:C, "T12") - SUMIFS(NhatKy_ViPham!K:K, NhatKy_ViPham!E:E, "11_Anh_B", NhatKy_ViPham!F:F, B12, NhatKy_ViPham!C:C, "T12")</f>
        <v>100</v>
      </c>
      <c r="AD12" s="6">
        <f>100 + SUMIFS(NhatKy_ViPham!J:J, NhatKy_ViPham!E:E, "11_Anh_B", NhatKy_ViPham!F:F, B12, NhatKy_ViPham!C:C, "T13") - SUMIFS(NhatKy_ViPham!K:K, NhatKy_ViPham!E:E, "11_Anh_B", NhatKy_ViPham!F:F, B12, NhatKy_ViPham!C:C, "T13")</f>
        <v>100</v>
      </c>
      <c r="AE12" s="6">
        <f>100 + SUMIFS(NhatKy_ViPham!J:J, NhatKy_ViPham!E:E, "11_Anh_B", NhatKy_ViPham!F:F, B12, NhatKy_ViPham!C:C, "T14") - SUMIFS(NhatKy_ViPham!K:K, NhatKy_ViPham!E:E, "11_Anh_B", NhatKy_ViPham!F:F, B12, NhatKy_ViPham!C:C, "T14")</f>
        <v>100</v>
      </c>
      <c r="AF12" s="6">
        <f>100 + SUMIFS(NhatKy_ViPham!J:J, NhatKy_ViPham!E:E, "11_Anh_B", NhatKy_ViPham!F:F, B12, NhatKy_ViPham!C:C, "T15") - SUMIFS(NhatKy_ViPham!K:K, NhatKy_ViPham!E:E, "11_Anh_B", NhatKy_ViPham!F:F, B12, NhatKy_ViPham!C:C, "T15")</f>
        <v>100</v>
      </c>
      <c r="AG12" s="6">
        <f>100 + SUMIFS(NhatKy_ViPham!J:J, NhatKy_ViPham!E:E, "11_Anh_B", NhatKy_ViPham!F:F, B12, NhatKy_ViPham!C:C, "T16") - SUMIFS(NhatKy_ViPham!K:K, NhatKy_ViPham!E:E, "11_Anh_B", NhatKy_ViPham!F:F, B12, NhatKy_ViPham!C:C, "T16")</f>
        <v>100</v>
      </c>
      <c r="AH12" s="6">
        <f>100 + SUMIFS(NhatKy_ViPham!J:J, NhatKy_ViPham!E:E, "11_Anh_B", NhatKy_ViPham!F:F, B12, NhatKy_ViPham!C:C, "T17") - SUMIFS(NhatKy_ViPham!K:K, NhatKy_ViPham!E:E, "11_Anh_B", NhatKy_ViPham!F:F, B12, NhatKy_ViPham!C:C, "T17")</f>
        <v>100</v>
      </c>
      <c r="AI12" s="6">
        <f>100 + SUMIFS(NhatKy_ViPham!J:J, NhatKy_ViPham!E:E, "11_Anh_B", NhatKy_ViPham!F:F, B12, NhatKy_ViPham!C:C, "T18") - SUMIFS(NhatKy_ViPham!K:K, NhatKy_ViPham!E:E, "11_Anh_B", NhatKy_ViPham!F:F, B12, NhatKy_ViPham!C:C, "T18")</f>
        <v>100</v>
      </c>
      <c r="AJ12" s="6">
        <f>100 + SUMIFS(NhatKy_ViPham!J:J, NhatKy_ViPham!E:E, "11_Anh_B", NhatKy_ViPham!F:F, B12, NhatKy_ViPham!C:C, "T19") - SUMIFS(NhatKy_ViPham!K:K, NhatKy_ViPham!E:E, "11_Anh_B", NhatKy_ViPham!F:F, B12, NhatKy_ViPham!C:C, "T19")</f>
        <v>100</v>
      </c>
      <c r="AK12" s="6">
        <f>100 + SUMIFS(NhatKy_ViPham!J:J, NhatKy_ViPham!E:E, "11_Anh_B", NhatKy_ViPham!F:F, B12, NhatKy_ViPham!C:C, "T20") - SUMIFS(NhatKy_ViPham!K:K, NhatKy_ViPham!E:E, "11_Anh_B", NhatKy_ViPham!F:F, B12, NhatKy_ViPham!C:C, "T20")</f>
        <v>100</v>
      </c>
      <c r="AL12" s="6">
        <f>100 + SUMIFS(NhatKy_ViPham!J:J, NhatKy_ViPham!E:E, "11_Anh_B", NhatKy_ViPham!F:F, B12, NhatKy_ViPham!C:C, "T21") - SUMIFS(NhatKy_ViPham!K:K, NhatKy_ViPham!E:E, "11_Anh_B", NhatKy_ViPham!F:F, B12, NhatKy_ViPham!C:C, "T21")</f>
        <v>100</v>
      </c>
      <c r="AM12" s="6">
        <f>100 + SUMIFS(NhatKy_ViPham!J:J, NhatKy_ViPham!E:E, "11_Anh_B", NhatKy_ViPham!F:F, B12, NhatKy_ViPham!C:C, "T22") - SUMIFS(NhatKy_ViPham!K:K, NhatKy_ViPham!E:E, "11_Anh_B", NhatKy_ViPham!F:F, B12, NhatKy_ViPham!C:C, "T22")</f>
        <v>100</v>
      </c>
      <c r="AN12" s="6">
        <f>100 + SUMIFS(NhatKy_ViPham!J:J, NhatKy_ViPham!E:E, "11_Anh_B", NhatKy_ViPham!F:F, B12, NhatKy_ViPham!C:C, "T23") - SUMIFS(NhatKy_ViPham!K:K, NhatKy_ViPham!E:E, "11_Anh_B", NhatKy_ViPham!F:F, B12, NhatKy_ViPham!C:C, "T23")</f>
        <v>100</v>
      </c>
      <c r="AO12" s="6">
        <f>100 + SUMIFS(NhatKy_ViPham!J:J, NhatKy_ViPham!E:E, "11_Anh_B", NhatKy_ViPham!F:F, B12, NhatKy_ViPham!C:C, "T24") - SUMIFS(NhatKy_ViPham!K:K, NhatKy_ViPham!E:E, "11_Anh_B", NhatKy_ViPham!F:F, B12, NhatKy_ViPham!C:C, "T24")</f>
        <v>100</v>
      </c>
      <c r="AP12" s="6">
        <f>100 + SUMIFS(NhatKy_ViPham!J:J, NhatKy_ViPham!E:E, "11_Anh_B", NhatKy_ViPham!F:F, B12, NhatKy_ViPham!C:C, "T25") - SUMIFS(NhatKy_ViPham!K:K, NhatKy_ViPham!E:E, "11_Anh_B", NhatKy_ViPham!F:F, B12, NhatKy_ViPham!C:C, "T25")</f>
        <v>100</v>
      </c>
      <c r="AQ12" s="6">
        <f>100 + SUMIFS(NhatKy_ViPham!J:J, NhatKy_ViPham!E:E, "11_Anh_B", NhatKy_ViPham!F:F, B12, NhatKy_ViPham!C:C, "T26") - SUMIFS(NhatKy_ViPham!K:K, NhatKy_ViPham!E:E, "11_Anh_B", NhatKy_ViPham!F:F, B12, NhatKy_ViPham!C:C, "T26")</f>
        <v>100</v>
      </c>
      <c r="AR12" s="6">
        <f>100 + SUMIFS(NhatKy_ViPham!J:J, NhatKy_ViPham!E:E, "11_Anh_B", NhatKy_ViPham!F:F, B12, NhatKy_ViPham!C:C, "T27") - SUMIFS(NhatKy_ViPham!K:K, NhatKy_ViPham!E:E, "11_Anh_B", NhatKy_ViPham!F:F, B12, NhatKy_ViPham!C:C, "T27")</f>
        <v>100</v>
      </c>
      <c r="AS12" s="6">
        <f>100 + SUMIFS(NhatKy_ViPham!J:J, NhatKy_ViPham!E:E, "11_Anh_B", NhatKy_ViPham!F:F, B12, NhatKy_ViPham!C:C, "T28") - SUMIFS(NhatKy_ViPham!K:K, NhatKy_ViPham!E:E, "11_Anh_B", NhatKy_ViPham!F:F, B12, NhatKy_ViPham!C:C, "T28")</f>
        <v>100</v>
      </c>
      <c r="AT12" s="6">
        <f>100 + SUMIFS(NhatKy_ViPham!J:J, NhatKy_ViPham!E:E, "11_Anh_B", NhatKy_ViPham!F:F, B12, NhatKy_ViPham!C:C, "T29") - SUMIFS(NhatKy_ViPham!K:K, NhatKy_ViPham!E:E, "11_Anh_B", NhatKy_ViPham!F:F, B12, NhatKy_ViPham!C:C, "T29")</f>
        <v>100</v>
      </c>
      <c r="AU12" s="6">
        <f>100 + SUMIFS(NhatKy_ViPham!J:J, NhatKy_ViPham!E:E, "11_Anh_B", NhatKy_ViPham!F:F, B12, NhatKy_ViPham!C:C, "T30") - SUMIFS(NhatKy_ViPham!K:K, NhatKy_ViPham!E:E, "11_Anh_B", NhatKy_ViPham!F:F, B12, NhatKy_ViPham!C:C, "T30")</f>
        <v>100</v>
      </c>
      <c r="AV12" s="6">
        <f>100 + SUMIFS(NhatKy_ViPham!J:J, NhatKy_ViPham!E:E, "11_Anh_B", NhatKy_ViPham!F:F, B12, NhatKy_ViPham!C:C, "T31") - SUMIFS(NhatKy_ViPham!K:K, NhatKy_ViPham!E:E, "11_Anh_B", NhatKy_ViPham!F:F, B12, NhatKy_ViPham!C:C, "T31")</f>
        <v>100</v>
      </c>
      <c r="AW12" s="6">
        <f>100 + SUMIFS(NhatKy_ViPham!J:J, NhatKy_ViPham!E:E, "11_Anh_B", NhatKy_ViPham!F:F, B12, NhatKy_ViPham!C:C, "T32") - SUMIFS(NhatKy_ViPham!K:K, NhatKy_ViPham!E:E, "11_Anh_B", NhatKy_ViPham!F:F, B12, NhatKy_ViPham!C:C, "T32")</f>
        <v>100</v>
      </c>
      <c r="AX12" s="6">
        <f>100 + SUMIFS(NhatKy_ViPham!J:J, NhatKy_ViPham!E:E, "11_Anh_B", NhatKy_ViPham!F:F, B12, NhatKy_ViPham!C:C, "T33") - SUMIFS(NhatKy_ViPham!K:K, NhatKy_ViPham!E:E, "11_Anh_B", NhatKy_ViPham!F:F, B12, NhatKy_ViPham!C:C, "T33")</f>
        <v>100</v>
      </c>
      <c r="AY12" s="6">
        <f>100 + SUMIFS(NhatKy_ViPham!J:J, NhatKy_ViPham!E:E, "11_Anh_B", NhatKy_ViPham!F:F, B12, NhatKy_ViPham!C:C, "T34") - SUMIFS(NhatKy_ViPham!K:K, NhatKy_ViPham!E:E, "11_Anh_B", NhatKy_ViPham!F:F, B12, NhatKy_ViPham!C:C, "T34")</f>
        <v>100</v>
      </c>
      <c r="AZ12" s="6">
        <f>100 + SUMIFS(NhatKy_ViPham!J:J, NhatKy_ViPham!E:E, "11_Anh_B", NhatKy_ViPham!F:F, B12, NhatKy_ViPham!C:C, "T35") - SUMIFS(NhatKy_ViPham!K:K, NhatKy_ViPham!E:E, "11_Anh_B", NhatKy_ViPham!F:F, B12, NhatKy_ViPham!C:C, "T35")</f>
        <v>100</v>
      </c>
      <c r="BA12" s="12">
        <f t="shared" si="0"/>
        <v>100</v>
      </c>
      <c r="BB12" s="11" t="s">
        <v>430</v>
      </c>
      <c r="BC12" s="16" t="str">
        <f t="shared" si="1"/>
        <v>Tốt</v>
      </c>
      <c r="BD12" s="15" t="str">
        <f t="shared" si="2"/>
        <v>🟢 BÌNH THƯỜNG</v>
      </c>
    </row>
    <row r="13" spans="1:56" x14ac:dyDescent="0.25">
      <c r="A13" s="4">
        <v>5</v>
      </c>
      <c r="B13" s="10" t="s">
        <v>981</v>
      </c>
      <c r="C13" s="4" t="s">
        <v>1660</v>
      </c>
      <c r="D13" s="4" t="s">
        <v>435</v>
      </c>
      <c r="E13" s="11" t="s">
        <v>430</v>
      </c>
      <c r="F13" s="7">
        <f>SUMIFS(NhatKy_ViPham!K:K, NhatKy_ViPham!E:E, "11_Anh_B", NhatKy_ViPham!F:F, B13, NhatKy_ViPham!H:H, "L01")</f>
        <v>0</v>
      </c>
      <c r="G13" s="7">
        <f>SUMIFS(NhatKy_ViPham!K:K, NhatKy_ViPham!E:E, "11_Anh_B", NhatKy_ViPham!F:F, B13, NhatKy_ViPham!H:H, "L02")</f>
        <v>0</v>
      </c>
      <c r="H13" s="7">
        <f>SUMIFS(NhatKy_ViPham!K:K, NhatKy_ViPham!E:E, "11_Anh_B", NhatKy_ViPham!F:F, B13, NhatKy_ViPham!H:H, "L03")</f>
        <v>0</v>
      </c>
      <c r="I13" s="7">
        <f>SUMIFS(NhatKy_ViPham!K:K, NhatKy_ViPham!E:E, "11_Anh_B", NhatKy_ViPham!F:F, B13, NhatKy_ViPham!H:H, "L04")</f>
        <v>0</v>
      </c>
      <c r="J13" s="7">
        <f>SUMIFS(NhatKy_ViPham!K:K, NhatKy_ViPham!E:E, "11_Anh_B", NhatKy_ViPham!F:F, B13, NhatKy_ViPham!H:H, "L05")</f>
        <v>0</v>
      </c>
      <c r="K13" s="7">
        <f>SUMIFS(NhatKy_ViPham!K:K, NhatKy_ViPham!E:E, "11_Anh_B", NhatKy_ViPham!F:F, B13, NhatKy_ViPham!H:H, "L06")</f>
        <v>0</v>
      </c>
      <c r="L13" s="7">
        <f>SUMIFS(NhatKy_ViPham!K:K, NhatKy_ViPham!E:E, "11_Anh_B", NhatKy_ViPham!F:F, B13, NhatKy_ViPham!H:H, "L07")</f>
        <v>0</v>
      </c>
      <c r="M13" s="7">
        <f>SUMIFS(NhatKy_ViPham!K:K, NhatKy_ViPham!E:E, "11_Anh_B", NhatKy_ViPham!F:F, B13, NhatKy_ViPham!H:H, "L08")</f>
        <v>0</v>
      </c>
      <c r="N13" s="7">
        <f>SUMIFS(NhatKy_ViPham!K:K, NhatKy_ViPham!E:E, "11_Anh_B", NhatKy_ViPham!F:F, B13, NhatKy_ViPham!H:H, "L09")</f>
        <v>0</v>
      </c>
      <c r="O13" s="7">
        <f>SUMIFS(NhatKy_ViPham!K:K, NhatKy_ViPham!E:E, "11_Anh_B", NhatKy_ViPham!F:F, B13, NhatKy_ViPham!H:H, "L10")</f>
        <v>0</v>
      </c>
      <c r="P13" s="12">
        <f>SUMIFS(NhatKy_ViPham!J:J, NhatKy_ViPham!E:E, "11_Anh_B", NhatKy_ViPham!F:F, B13)</f>
        <v>0</v>
      </c>
      <c r="Q13" s="13">
        <f>SUMIFS(NhatKy_ViPham!K:K, NhatKy_ViPham!E:E, "11_Anh_B", NhatKy_ViPham!F:F, B13)</f>
        <v>0</v>
      </c>
      <c r="R13" s="7">
        <f>100 + SUMIFS(NhatKy_ViPham!J:J, NhatKy_ViPham!E:E, "11_Anh_B", NhatKy_ViPham!F:F, B13, NhatKy_ViPham!C:C, "T1") - SUMIFS(NhatKy_ViPham!K:K, NhatKy_ViPham!E:E, "11_Anh_B", NhatKy_ViPham!F:F, B13, NhatKy_ViPham!C:C, "T1")</f>
        <v>100</v>
      </c>
      <c r="S13" s="7">
        <f>100 + SUMIFS(NhatKy_ViPham!J:J, NhatKy_ViPham!E:E, "11_Anh_B", NhatKy_ViPham!F:F, B13, NhatKy_ViPham!C:C, "T2") - SUMIFS(NhatKy_ViPham!K:K, NhatKy_ViPham!E:E, "11_Anh_B", NhatKy_ViPham!F:F, B13, NhatKy_ViPham!C:C, "T2")</f>
        <v>100</v>
      </c>
      <c r="T13" s="7">
        <f>100 + SUMIFS(NhatKy_ViPham!J:J, NhatKy_ViPham!E:E, "11_Anh_B", NhatKy_ViPham!F:F, B13, NhatKy_ViPham!C:C, "T3") - SUMIFS(NhatKy_ViPham!K:K, NhatKy_ViPham!E:E, "11_Anh_B", NhatKy_ViPham!F:F, B13, NhatKy_ViPham!C:C, "T3")</f>
        <v>100</v>
      </c>
      <c r="U13" s="7">
        <f>100 + SUMIFS(NhatKy_ViPham!J:J, NhatKy_ViPham!E:E, "11_Anh_B", NhatKy_ViPham!F:F, B13, NhatKy_ViPham!C:C, "T4") - SUMIFS(NhatKy_ViPham!K:K, NhatKy_ViPham!E:E, "11_Anh_B", NhatKy_ViPham!F:F, B13, NhatKy_ViPham!C:C, "T4")</f>
        <v>100</v>
      </c>
      <c r="V13" s="7">
        <f>100 + SUMIFS(NhatKy_ViPham!J:J, NhatKy_ViPham!E:E, "11_Anh_B", NhatKy_ViPham!F:F, B13, NhatKy_ViPham!C:C, "T5") - SUMIFS(NhatKy_ViPham!K:K, NhatKy_ViPham!E:E, "11_Anh_B", NhatKy_ViPham!F:F, B13, NhatKy_ViPham!C:C, "T5")</f>
        <v>100</v>
      </c>
      <c r="W13" s="7">
        <f>100 + SUMIFS(NhatKy_ViPham!J:J, NhatKy_ViPham!E:E, "11_Anh_B", NhatKy_ViPham!F:F, B13, NhatKy_ViPham!C:C, "T6") - SUMIFS(NhatKy_ViPham!K:K, NhatKy_ViPham!E:E, "11_Anh_B", NhatKy_ViPham!F:F, B13, NhatKy_ViPham!C:C, "T6")</f>
        <v>100</v>
      </c>
      <c r="X13" s="7">
        <f>100 + SUMIFS(NhatKy_ViPham!J:J, NhatKy_ViPham!E:E, "11_Anh_B", NhatKy_ViPham!F:F, B13, NhatKy_ViPham!C:C, "T7") - SUMIFS(NhatKy_ViPham!K:K, NhatKy_ViPham!E:E, "11_Anh_B", NhatKy_ViPham!F:F, B13, NhatKy_ViPham!C:C, "T7")</f>
        <v>100</v>
      </c>
      <c r="Y13" s="7">
        <f>100 + SUMIFS(NhatKy_ViPham!J:J, NhatKy_ViPham!E:E, "11_Anh_B", NhatKy_ViPham!F:F, B13, NhatKy_ViPham!C:C, "T8") - SUMIFS(NhatKy_ViPham!K:K, NhatKy_ViPham!E:E, "11_Anh_B", NhatKy_ViPham!F:F, B13, NhatKy_ViPham!C:C, "T8")</f>
        <v>100</v>
      </c>
      <c r="Z13" s="7">
        <f>100 + SUMIFS(NhatKy_ViPham!J:J, NhatKy_ViPham!E:E, "11_Anh_B", NhatKy_ViPham!F:F, B13, NhatKy_ViPham!C:C, "T9") - SUMIFS(NhatKy_ViPham!K:K, NhatKy_ViPham!E:E, "11_Anh_B", NhatKy_ViPham!F:F, B13, NhatKy_ViPham!C:C, "T9")</f>
        <v>100</v>
      </c>
      <c r="AA13" s="7">
        <f>100 + SUMIFS(NhatKy_ViPham!J:J, NhatKy_ViPham!E:E, "11_Anh_B", NhatKy_ViPham!F:F, B13, NhatKy_ViPham!C:C, "T10") - SUMIFS(NhatKy_ViPham!K:K, NhatKy_ViPham!E:E, "11_Anh_B", NhatKy_ViPham!F:F, B13, NhatKy_ViPham!C:C, "T10")</f>
        <v>100</v>
      </c>
      <c r="AB13" s="7">
        <f>100 + SUMIFS(NhatKy_ViPham!J:J, NhatKy_ViPham!E:E, "11_Anh_B", NhatKy_ViPham!F:F, B13, NhatKy_ViPham!C:C, "T11") - SUMIFS(NhatKy_ViPham!K:K, NhatKy_ViPham!E:E, "11_Anh_B", NhatKy_ViPham!F:F, B13, NhatKy_ViPham!C:C, "T11")</f>
        <v>100</v>
      </c>
      <c r="AC13" s="7">
        <f>100 + SUMIFS(NhatKy_ViPham!J:J, NhatKy_ViPham!E:E, "11_Anh_B", NhatKy_ViPham!F:F, B13, NhatKy_ViPham!C:C, "T12") - SUMIFS(NhatKy_ViPham!K:K, NhatKy_ViPham!E:E, "11_Anh_B", NhatKy_ViPham!F:F, B13, NhatKy_ViPham!C:C, "T12")</f>
        <v>100</v>
      </c>
      <c r="AD13" s="7">
        <f>100 + SUMIFS(NhatKy_ViPham!J:J, NhatKy_ViPham!E:E, "11_Anh_B", NhatKy_ViPham!F:F, B13, NhatKy_ViPham!C:C, "T13") - SUMIFS(NhatKy_ViPham!K:K, NhatKy_ViPham!E:E, "11_Anh_B", NhatKy_ViPham!F:F, B13, NhatKy_ViPham!C:C, "T13")</f>
        <v>100</v>
      </c>
      <c r="AE13" s="7">
        <f>100 + SUMIFS(NhatKy_ViPham!J:J, NhatKy_ViPham!E:E, "11_Anh_B", NhatKy_ViPham!F:F, B13, NhatKy_ViPham!C:C, "T14") - SUMIFS(NhatKy_ViPham!K:K, NhatKy_ViPham!E:E, "11_Anh_B", NhatKy_ViPham!F:F, B13, NhatKy_ViPham!C:C, "T14")</f>
        <v>100</v>
      </c>
      <c r="AF13" s="7">
        <f>100 + SUMIFS(NhatKy_ViPham!J:J, NhatKy_ViPham!E:E, "11_Anh_B", NhatKy_ViPham!F:F, B13, NhatKy_ViPham!C:C, "T15") - SUMIFS(NhatKy_ViPham!K:K, NhatKy_ViPham!E:E, "11_Anh_B", NhatKy_ViPham!F:F, B13, NhatKy_ViPham!C:C, "T15")</f>
        <v>100</v>
      </c>
      <c r="AG13" s="7">
        <f>100 + SUMIFS(NhatKy_ViPham!J:J, NhatKy_ViPham!E:E, "11_Anh_B", NhatKy_ViPham!F:F, B13, NhatKy_ViPham!C:C, "T16") - SUMIFS(NhatKy_ViPham!K:K, NhatKy_ViPham!E:E, "11_Anh_B", NhatKy_ViPham!F:F, B13, NhatKy_ViPham!C:C, "T16")</f>
        <v>100</v>
      </c>
      <c r="AH13" s="7">
        <f>100 + SUMIFS(NhatKy_ViPham!J:J, NhatKy_ViPham!E:E, "11_Anh_B", NhatKy_ViPham!F:F, B13, NhatKy_ViPham!C:C, "T17") - SUMIFS(NhatKy_ViPham!K:K, NhatKy_ViPham!E:E, "11_Anh_B", NhatKy_ViPham!F:F, B13, NhatKy_ViPham!C:C, "T17")</f>
        <v>100</v>
      </c>
      <c r="AI13" s="7">
        <f>100 + SUMIFS(NhatKy_ViPham!J:J, NhatKy_ViPham!E:E, "11_Anh_B", NhatKy_ViPham!F:F, B13, NhatKy_ViPham!C:C, "T18") - SUMIFS(NhatKy_ViPham!K:K, NhatKy_ViPham!E:E, "11_Anh_B", NhatKy_ViPham!F:F, B13, NhatKy_ViPham!C:C, "T18")</f>
        <v>100</v>
      </c>
      <c r="AJ13" s="7">
        <f>100 + SUMIFS(NhatKy_ViPham!J:J, NhatKy_ViPham!E:E, "11_Anh_B", NhatKy_ViPham!F:F, B13, NhatKy_ViPham!C:C, "T19") - SUMIFS(NhatKy_ViPham!K:K, NhatKy_ViPham!E:E, "11_Anh_B", NhatKy_ViPham!F:F, B13, NhatKy_ViPham!C:C, "T19")</f>
        <v>100</v>
      </c>
      <c r="AK13" s="7">
        <f>100 + SUMIFS(NhatKy_ViPham!J:J, NhatKy_ViPham!E:E, "11_Anh_B", NhatKy_ViPham!F:F, B13, NhatKy_ViPham!C:C, "T20") - SUMIFS(NhatKy_ViPham!K:K, NhatKy_ViPham!E:E, "11_Anh_B", NhatKy_ViPham!F:F, B13, NhatKy_ViPham!C:C, "T20")</f>
        <v>100</v>
      </c>
      <c r="AL13" s="7">
        <f>100 + SUMIFS(NhatKy_ViPham!J:J, NhatKy_ViPham!E:E, "11_Anh_B", NhatKy_ViPham!F:F, B13, NhatKy_ViPham!C:C, "T21") - SUMIFS(NhatKy_ViPham!K:K, NhatKy_ViPham!E:E, "11_Anh_B", NhatKy_ViPham!F:F, B13, NhatKy_ViPham!C:C, "T21")</f>
        <v>100</v>
      </c>
      <c r="AM13" s="7">
        <f>100 + SUMIFS(NhatKy_ViPham!J:J, NhatKy_ViPham!E:E, "11_Anh_B", NhatKy_ViPham!F:F, B13, NhatKy_ViPham!C:C, "T22") - SUMIFS(NhatKy_ViPham!K:K, NhatKy_ViPham!E:E, "11_Anh_B", NhatKy_ViPham!F:F, B13, NhatKy_ViPham!C:C, "T22")</f>
        <v>100</v>
      </c>
      <c r="AN13" s="7">
        <f>100 + SUMIFS(NhatKy_ViPham!J:J, NhatKy_ViPham!E:E, "11_Anh_B", NhatKy_ViPham!F:F, B13, NhatKy_ViPham!C:C, "T23") - SUMIFS(NhatKy_ViPham!K:K, NhatKy_ViPham!E:E, "11_Anh_B", NhatKy_ViPham!F:F, B13, NhatKy_ViPham!C:C, "T23")</f>
        <v>100</v>
      </c>
      <c r="AO13" s="7">
        <f>100 + SUMIFS(NhatKy_ViPham!J:J, NhatKy_ViPham!E:E, "11_Anh_B", NhatKy_ViPham!F:F, B13, NhatKy_ViPham!C:C, "T24") - SUMIFS(NhatKy_ViPham!K:K, NhatKy_ViPham!E:E, "11_Anh_B", NhatKy_ViPham!F:F, B13, NhatKy_ViPham!C:C, "T24")</f>
        <v>100</v>
      </c>
      <c r="AP13" s="7">
        <f>100 + SUMIFS(NhatKy_ViPham!J:J, NhatKy_ViPham!E:E, "11_Anh_B", NhatKy_ViPham!F:F, B13, NhatKy_ViPham!C:C, "T25") - SUMIFS(NhatKy_ViPham!K:K, NhatKy_ViPham!E:E, "11_Anh_B", NhatKy_ViPham!F:F, B13, NhatKy_ViPham!C:C, "T25")</f>
        <v>100</v>
      </c>
      <c r="AQ13" s="7">
        <f>100 + SUMIFS(NhatKy_ViPham!J:J, NhatKy_ViPham!E:E, "11_Anh_B", NhatKy_ViPham!F:F, B13, NhatKy_ViPham!C:C, "T26") - SUMIFS(NhatKy_ViPham!K:K, NhatKy_ViPham!E:E, "11_Anh_B", NhatKy_ViPham!F:F, B13, NhatKy_ViPham!C:C, "T26")</f>
        <v>100</v>
      </c>
      <c r="AR13" s="7">
        <f>100 + SUMIFS(NhatKy_ViPham!J:J, NhatKy_ViPham!E:E, "11_Anh_B", NhatKy_ViPham!F:F, B13, NhatKy_ViPham!C:C, "T27") - SUMIFS(NhatKy_ViPham!K:K, NhatKy_ViPham!E:E, "11_Anh_B", NhatKy_ViPham!F:F, B13, NhatKy_ViPham!C:C, "T27")</f>
        <v>100</v>
      </c>
      <c r="AS13" s="7">
        <f>100 + SUMIFS(NhatKy_ViPham!J:J, NhatKy_ViPham!E:E, "11_Anh_B", NhatKy_ViPham!F:F, B13, NhatKy_ViPham!C:C, "T28") - SUMIFS(NhatKy_ViPham!K:K, NhatKy_ViPham!E:E, "11_Anh_B", NhatKy_ViPham!F:F, B13, NhatKy_ViPham!C:C, "T28")</f>
        <v>100</v>
      </c>
      <c r="AT13" s="7">
        <f>100 + SUMIFS(NhatKy_ViPham!J:J, NhatKy_ViPham!E:E, "11_Anh_B", NhatKy_ViPham!F:F, B13, NhatKy_ViPham!C:C, "T29") - SUMIFS(NhatKy_ViPham!K:K, NhatKy_ViPham!E:E, "11_Anh_B", NhatKy_ViPham!F:F, B13, NhatKy_ViPham!C:C, "T29")</f>
        <v>100</v>
      </c>
      <c r="AU13" s="7">
        <f>100 + SUMIFS(NhatKy_ViPham!J:J, NhatKy_ViPham!E:E, "11_Anh_B", NhatKy_ViPham!F:F, B13, NhatKy_ViPham!C:C, "T30") - SUMIFS(NhatKy_ViPham!K:K, NhatKy_ViPham!E:E, "11_Anh_B", NhatKy_ViPham!F:F, B13, NhatKy_ViPham!C:C, "T30")</f>
        <v>100</v>
      </c>
      <c r="AV13" s="7">
        <f>100 + SUMIFS(NhatKy_ViPham!J:J, NhatKy_ViPham!E:E, "11_Anh_B", NhatKy_ViPham!F:F, B13, NhatKy_ViPham!C:C, "T31") - SUMIFS(NhatKy_ViPham!K:K, NhatKy_ViPham!E:E, "11_Anh_B", NhatKy_ViPham!F:F, B13, NhatKy_ViPham!C:C, "T31")</f>
        <v>100</v>
      </c>
      <c r="AW13" s="7">
        <f>100 + SUMIFS(NhatKy_ViPham!J:J, NhatKy_ViPham!E:E, "11_Anh_B", NhatKy_ViPham!F:F, B13, NhatKy_ViPham!C:C, "T32") - SUMIFS(NhatKy_ViPham!K:K, NhatKy_ViPham!E:E, "11_Anh_B", NhatKy_ViPham!F:F, B13, NhatKy_ViPham!C:C, "T32")</f>
        <v>100</v>
      </c>
      <c r="AX13" s="7">
        <f>100 + SUMIFS(NhatKy_ViPham!J:J, NhatKy_ViPham!E:E, "11_Anh_B", NhatKy_ViPham!F:F, B13, NhatKy_ViPham!C:C, "T33") - SUMIFS(NhatKy_ViPham!K:K, NhatKy_ViPham!E:E, "11_Anh_B", NhatKy_ViPham!F:F, B13, NhatKy_ViPham!C:C, "T33")</f>
        <v>100</v>
      </c>
      <c r="AY13" s="7">
        <f>100 + SUMIFS(NhatKy_ViPham!J:J, NhatKy_ViPham!E:E, "11_Anh_B", NhatKy_ViPham!F:F, B13, NhatKy_ViPham!C:C, "T34") - SUMIFS(NhatKy_ViPham!K:K, NhatKy_ViPham!E:E, "11_Anh_B", NhatKy_ViPham!F:F, B13, NhatKy_ViPham!C:C, "T34")</f>
        <v>100</v>
      </c>
      <c r="AZ13" s="7">
        <f>100 + SUMIFS(NhatKy_ViPham!J:J, NhatKy_ViPham!E:E, "11_Anh_B", NhatKy_ViPham!F:F, B13, NhatKy_ViPham!C:C, "T35") - SUMIFS(NhatKy_ViPham!K:K, NhatKy_ViPham!E:E, "11_Anh_B", NhatKy_ViPham!F:F, B13, NhatKy_ViPham!C:C, "T35")</f>
        <v>100</v>
      </c>
      <c r="BA13" s="12">
        <f t="shared" si="0"/>
        <v>100</v>
      </c>
      <c r="BB13" s="11" t="s">
        <v>430</v>
      </c>
      <c r="BC13" s="14" t="str">
        <f t="shared" si="1"/>
        <v>Tốt</v>
      </c>
      <c r="BD13" s="10" t="str">
        <f t="shared" si="2"/>
        <v>🟢 BÌNH THƯỜNG</v>
      </c>
    </row>
    <row r="14" spans="1:56" x14ac:dyDescent="0.25">
      <c r="A14" s="5">
        <v>6</v>
      </c>
      <c r="B14" s="15" t="s">
        <v>2082</v>
      </c>
      <c r="C14" s="5" t="s">
        <v>1408</v>
      </c>
      <c r="D14" s="5" t="s">
        <v>435</v>
      </c>
      <c r="E14" s="11" t="s">
        <v>430</v>
      </c>
      <c r="F14" s="6">
        <f>SUMIFS(NhatKy_ViPham!K:K, NhatKy_ViPham!E:E, "11_Anh_B", NhatKy_ViPham!F:F, B14, NhatKy_ViPham!H:H, "L01")</f>
        <v>0</v>
      </c>
      <c r="G14" s="6">
        <f>SUMIFS(NhatKy_ViPham!K:K, NhatKy_ViPham!E:E, "11_Anh_B", NhatKy_ViPham!F:F, B14, NhatKy_ViPham!H:H, "L02")</f>
        <v>0</v>
      </c>
      <c r="H14" s="6">
        <f>SUMIFS(NhatKy_ViPham!K:K, NhatKy_ViPham!E:E, "11_Anh_B", NhatKy_ViPham!F:F, B14, NhatKy_ViPham!H:H, "L03")</f>
        <v>0</v>
      </c>
      <c r="I14" s="6">
        <f>SUMIFS(NhatKy_ViPham!K:K, NhatKy_ViPham!E:E, "11_Anh_B", NhatKy_ViPham!F:F, B14, NhatKy_ViPham!H:H, "L04")</f>
        <v>0</v>
      </c>
      <c r="J14" s="6">
        <f>SUMIFS(NhatKy_ViPham!K:K, NhatKy_ViPham!E:E, "11_Anh_B", NhatKy_ViPham!F:F, B14, NhatKy_ViPham!H:H, "L05")</f>
        <v>0</v>
      </c>
      <c r="K14" s="6">
        <f>SUMIFS(NhatKy_ViPham!K:K, NhatKy_ViPham!E:E, "11_Anh_B", NhatKy_ViPham!F:F, B14, NhatKy_ViPham!H:H, "L06")</f>
        <v>0</v>
      </c>
      <c r="L14" s="6">
        <f>SUMIFS(NhatKy_ViPham!K:K, NhatKy_ViPham!E:E, "11_Anh_B", NhatKy_ViPham!F:F, B14, NhatKy_ViPham!H:H, "L07")</f>
        <v>0</v>
      </c>
      <c r="M14" s="6">
        <f>SUMIFS(NhatKy_ViPham!K:K, NhatKy_ViPham!E:E, "11_Anh_B", NhatKy_ViPham!F:F, B14, NhatKy_ViPham!H:H, "L08")</f>
        <v>0</v>
      </c>
      <c r="N14" s="6">
        <f>SUMIFS(NhatKy_ViPham!K:K, NhatKy_ViPham!E:E, "11_Anh_B", NhatKy_ViPham!F:F, B14, NhatKy_ViPham!H:H, "L09")</f>
        <v>0</v>
      </c>
      <c r="O14" s="6">
        <f>SUMIFS(NhatKy_ViPham!K:K, NhatKy_ViPham!E:E, "11_Anh_B", NhatKy_ViPham!F:F, B14, NhatKy_ViPham!H:H, "L10")</f>
        <v>0</v>
      </c>
      <c r="P14" s="12">
        <f>SUMIFS(NhatKy_ViPham!J:J, NhatKy_ViPham!E:E, "11_Anh_B", NhatKy_ViPham!F:F, B14)</f>
        <v>0</v>
      </c>
      <c r="Q14" s="13">
        <f>SUMIFS(NhatKy_ViPham!K:K, NhatKy_ViPham!E:E, "11_Anh_B", NhatKy_ViPham!F:F, B14)</f>
        <v>0</v>
      </c>
      <c r="R14" s="6">
        <f>100 + SUMIFS(NhatKy_ViPham!J:J, NhatKy_ViPham!E:E, "11_Anh_B", NhatKy_ViPham!F:F, B14, NhatKy_ViPham!C:C, "T1") - SUMIFS(NhatKy_ViPham!K:K, NhatKy_ViPham!E:E, "11_Anh_B", NhatKy_ViPham!F:F, B14, NhatKy_ViPham!C:C, "T1")</f>
        <v>100</v>
      </c>
      <c r="S14" s="6">
        <f>100 + SUMIFS(NhatKy_ViPham!J:J, NhatKy_ViPham!E:E, "11_Anh_B", NhatKy_ViPham!F:F, B14, NhatKy_ViPham!C:C, "T2") - SUMIFS(NhatKy_ViPham!K:K, NhatKy_ViPham!E:E, "11_Anh_B", NhatKy_ViPham!F:F, B14, NhatKy_ViPham!C:C, "T2")</f>
        <v>100</v>
      </c>
      <c r="T14" s="6">
        <f>100 + SUMIFS(NhatKy_ViPham!J:J, NhatKy_ViPham!E:E, "11_Anh_B", NhatKy_ViPham!F:F, B14, NhatKy_ViPham!C:C, "T3") - SUMIFS(NhatKy_ViPham!K:K, NhatKy_ViPham!E:E, "11_Anh_B", NhatKy_ViPham!F:F, B14, NhatKy_ViPham!C:C, "T3")</f>
        <v>100</v>
      </c>
      <c r="U14" s="6">
        <f>100 + SUMIFS(NhatKy_ViPham!J:J, NhatKy_ViPham!E:E, "11_Anh_B", NhatKy_ViPham!F:F, B14, NhatKy_ViPham!C:C, "T4") - SUMIFS(NhatKy_ViPham!K:K, NhatKy_ViPham!E:E, "11_Anh_B", NhatKy_ViPham!F:F, B14, NhatKy_ViPham!C:C, "T4")</f>
        <v>100</v>
      </c>
      <c r="V14" s="6">
        <f>100 + SUMIFS(NhatKy_ViPham!J:J, NhatKy_ViPham!E:E, "11_Anh_B", NhatKy_ViPham!F:F, B14, NhatKy_ViPham!C:C, "T5") - SUMIFS(NhatKy_ViPham!K:K, NhatKy_ViPham!E:E, "11_Anh_B", NhatKy_ViPham!F:F, B14, NhatKy_ViPham!C:C, "T5")</f>
        <v>100</v>
      </c>
      <c r="W14" s="6">
        <f>100 + SUMIFS(NhatKy_ViPham!J:J, NhatKy_ViPham!E:E, "11_Anh_B", NhatKy_ViPham!F:F, B14, NhatKy_ViPham!C:C, "T6") - SUMIFS(NhatKy_ViPham!K:K, NhatKy_ViPham!E:E, "11_Anh_B", NhatKy_ViPham!F:F, B14, NhatKy_ViPham!C:C, "T6")</f>
        <v>100</v>
      </c>
      <c r="X14" s="6">
        <f>100 + SUMIFS(NhatKy_ViPham!J:J, NhatKy_ViPham!E:E, "11_Anh_B", NhatKy_ViPham!F:F, B14, NhatKy_ViPham!C:C, "T7") - SUMIFS(NhatKy_ViPham!K:K, NhatKy_ViPham!E:E, "11_Anh_B", NhatKy_ViPham!F:F, B14, NhatKy_ViPham!C:C, "T7")</f>
        <v>100</v>
      </c>
      <c r="Y14" s="6">
        <f>100 + SUMIFS(NhatKy_ViPham!J:J, NhatKy_ViPham!E:E, "11_Anh_B", NhatKy_ViPham!F:F, B14, NhatKy_ViPham!C:C, "T8") - SUMIFS(NhatKy_ViPham!K:K, NhatKy_ViPham!E:E, "11_Anh_B", NhatKy_ViPham!F:F, B14, NhatKy_ViPham!C:C, "T8")</f>
        <v>100</v>
      </c>
      <c r="Z14" s="6">
        <f>100 + SUMIFS(NhatKy_ViPham!J:J, NhatKy_ViPham!E:E, "11_Anh_B", NhatKy_ViPham!F:F, B14, NhatKy_ViPham!C:C, "T9") - SUMIFS(NhatKy_ViPham!K:K, NhatKy_ViPham!E:E, "11_Anh_B", NhatKy_ViPham!F:F, B14, NhatKy_ViPham!C:C, "T9")</f>
        <v>100</v>
      </c>
      <c r="AA14" s="6">
        <f>100 + SUMIFS(NhatKy_ViPham!J:J, NhatKy_ViPham!E:E, "11_Anh_B", NhatKy_ViPham!F:F, B14, NhatKy_ViPham!C:C, "T10") - SUMIFS(NhatKy_ViPham!K:K, NhatKy_ViPham!E:E, "11_Anh_B", NhatKy_ViPham!F:F, B14, NhatKy_ViPham!C:C, "T10")</f>
        <v>100</v>
      </c>
      <c r="AB14" s="6">
        <f>100 + SUMIFS(NhatKy_ViPham!J:J, NhatKy_ViPham!E:E, "11_Anh_B", NhatKy_ViPham!F:F, B14, NhatKy_ViPham!C:C, "T11") - SUMIFS(NhatKy_ViPham!K:K, NhatKy_ViPham!E:E, "11_Anh_B", NhatKy_ViPham!F:F, B14, NhatKy_ViPham!C:C, "T11")</f>
        <v>100</v>
      </c>
      <c r="AC14" s="6">
        <f>100 + SUMIFS(NhatKy_ViPham!J:J, NhatKy_ViPham!E:E, "11_Anh_B", NhatKy_ViPham!F:F, B14, NhatKy_ViPham!C:C, "T12") - SUMIFS(NhatKy_ViPham!K:K, NhatKy_ViPham!E:E, "11_Anh_B", NhatKy_ViPham!F:F, B14, NhatKy_ViPham!C:C, "T12")</f>
        <v>100</v>
      </c>
      <c r="AD14" s="6">
        <f>100 + SUMIFS(NhatKy_ViPham!J:J, NhatKy_ViPham!E:E, "11_Anh_B", NhatKy_ViPham!F:F, B14, NhatKy_ViPham!C:C, "T13") - SUMIFS(NhatKy_ViPham!K:K, NhatKy_ViPham!E:E, "11_Anh_B", NhatKy_ViPham!F:F, B14, NhatKy_ViPham!C:C, "T13")</f>
        <v>100</v>
      </c>
      <c r="AE14" s="6">
        <f>100 + SUMIFS(NhatKy_ViPham!J:J, NhatKy_ViPham!E:E, "11_Anh_B", NhatKy_ViPham!F:F, B14, NhatKy_ViPham!C:C, "T14") - SUMIFS(NhatKy_ViPham!K:K, NhatKy_ViPham!E:E, "11_Anh_B", NhatKy_ViPham!F:F, B14, NhatKy_ViPham!C:C, "T14")</f>
        <v>100</v>
      </c>
      <c r="AF14" s="6">
        <f>100 + SUMIFS(NhatKy_ViPham!J:J, NhatKy_ViPham!E:E, "11_Anh_B", NhatKy_ViPham!F:F, B14, NhatKy_ViPham!C:C, "T15") - SUMIFS(NhatKy_ViPham!K:K, NhatKy_ViPham!E:E, "11_Anh_B", NhatKy_ViPham!F:F, B14, NhatKy_ViPham!C:C, "T15")</f>
        <v>100</v>
      </c>
      <c r="AG14" s="6">
        <f>100 + SUMIFS(NhatKy_ViPham!J:J, NhatKy_ViPham!E:E, "11_Anh_B", NhatKy_ViPham!F:F, B14, NhatKy_ViPham!C:C, "T16") - SUMIFS(NhatKy_ViPham!K:K, NhatKy_ViPham!E:E, "11_Anh_B", NhatKy_ViPham!F:F, B14, NhatKy_ViPham!C:C, "T16")</f>
        <v>100</v>
      </c>
      <c r="AH14" s="6">
        <f>100 + SUMIFS(NhatKy_ViPham!J:J, NhatKy_ViPham!E:E, "11_Anh_B", NhatKy_ViPham!F:F, B14, NhatKy_ViPham!C:C, "T17") - SUMIFS(NhatKy_ViPham!K:K, NhatKy_ViPham!E:E, "11_Anh_B", NhatKy_ViPham!F:F, B14, NhatKy_ViPham!C:C, "T17")</f>
        <v>100</v>
      </c>
      <c r="AI14" s="6">
        <f>100 + SUMIFS(NhatKy_ViPham!J:J, NhatKy_ViPham!E:E, "11_Anh_B", NhatKy_ViPham!F:F, B14, NhatKy_ViPham!C:C, "T18") - SUMIFS(NhatKy_ViPham!K:K, NhatKy_ViPham!E:E, "11_Anh_B", NhatKy_ViPham!F:F, B14, NhatKy_ViPham!C:C, "T18")</f>
        <v>100</v>
      </c>
      <c r="AJ14" s="6">
        <f>100 + SUMIFS(NhatKy_ViPham!J:J, NhatKy_ViPham!E:E, "11_Anh_B", NhatKy_ViPham!F:F, B14, NhatKy_ViPham!C:C, "T19") - SUMIFS(NhatKy_ViPham!K:K, NhatKy_ViPham!E:E, "11_Anh_B", NhatKy_ViPham!F:F, B14, NhatKy_ViPham!C:C, "T19")</f>
        <v>100</v>
      </c>
      <c r="AK14" s="6">
        <f>100 + SUMIFS(NhatKy_ViPham!J:J, NhatKy_ViPham!E:E, "11_Anh_B", NhatKy_ViPham!F:F, B14, NhatKy_ViPham!C:C, "T20") - SUMIFS(NhatKy_ViPham!K:K, NhatKy_ViPham!E:E, "11_Anh_B", NhatKy_ViPham!F:F, B14, NhatKy_ViPham!C:C, "T20")</f>
        <v>100</v>
      </c>
      <c r="AL14" s="6">
        <f>100 + SUMIFS(NhatKy_ViPham!J:J, NhatKy_ViPham!E:E, "11_Anh_B", NhatKy_ViPham!F:F, B14, NhatKy_ViPham!C:C, "T21") - SUMIFS(NhatKy_ViPham!K:K, NhatKy_ViPham!E:E, "11_Anh_B", NhatKy_ViPham!F:F, B14, NhatKy_ViPham!C:C, "T21")</f>
        <v>100</v>
      </c>
      <c r="AM14" s="6">
        <f>100 + SUMIFS(NhatKy_ViPham!J:J, NhatKy_ViPham!E:E, "11_Anh_B", NhatKy_ViPham!F:F, B14, NhatKy_ViPham!C:C, "T22") - SUMIFS(NhatKy_ViPham!K:K, NhatKy_ViPham!E:E, "11_Anh_B", NhatKy_ViPham!F:F, B14, NhatKy_ViPham!C:C, "T22")</f>
        <v>100</v>
      </c>
      <c r="AN14" s="6">
        <f>100 + SUMIFS(NhatKy_ViPham!J:J, NhatKy_ViPham!E:E, "11_Anh_B", NhatKy_ViPham!F:F, B14, NhatKy_ViPham!C:C, "T23") - SUMIFS(NhatKy_ViPham!K:K, NhatKy_ViPham!E:E, "11_Anh_B", NhatKy_ViPham!F:F, B14, NhatKy_ViPham!C:C, "T23")</f>
        <v>100</v>
      </c>
      <c r="AO14" s="6">
        <f>100 + SUMIFS(NhatKy_ViPham!J:J, NhatKy_ViPham!E:E, "11_Anh_B", NhatKy_ViPham!F:F, B14, NhatKy_ViPham!C:C, "T24") - SUMIFS(NhatKy_ViPham!K:K, NhatKy_ViPham!E:E, "11_Anh_B", NhatKy_ViPham!F:F, B14, NhatKy_ViPham!C:C, "T24")</f>
        <v>100</v>
      </c>
      <c r="AP14" s="6">
        <f>100 + SUMIFS(NhatKy_ViPham!J:J, NhatKy_ViPham!E:E, "11_Anh_B", NhatKy_ViPham!F:F, B14, NhatKy_ViPham!C:C, "T25") - SUMIFS(NhatKy_ViPham!K:K, NhatKy_ViPham!E:E, "11_Anh_B", NhatKy_ViPham!F:F, B14, NhatKy_ViPham!C:C, "T25")</f>
        <v>100</v>
      </c>
      <c r="AQ14" s="6">
        <f>100 + SUMIFS(NhatKy_ViPham!J:J, NhatKy_ViPham!E:E, "11_Anh_B", NhatKy_ViPham!F:F, B14, NhatKy_ViPham!C:C, "T26") - SUMIFS(NhatKy_ViPham!K:K, NhatKy_ViPham!E:E, "11_Anh_B", NhatKy_ViPham!F:F, B14, NhatKy_ViPham!C:C, "T26")</f>
        <v>100</v>
      </c>
      <c r="AR14" s="6">
        <f>100 + SUMIFS(NhatKy_ViPham!J:J, NhatKy_ViPham!E:E, "11_Anh_B", NhatKy_ViPham!F:F, B14, NhatKy_ViPham!C:C, "T27") - SUMIFS(NhatKy_ViPham!K:K, NhatKy_ViPham!E:E, "11_Anh_B", NhatKy_ViPham!F:F, B14, NhatKy_ViPham!C:C, "T27")</f>
        <v>100</v>
      </c>
      <c r="AS14" s="6">
        <f>100 + SUMIFS(NhatKy_ViPham!J:J, NhatKy_ViPham!E:E, "11_Anh_B", NhatKy_ViPham!F:F, B14, NhatKy_ViPham!C:C, "T28") - SUMIFS(NhatKy_ViPham!K:K, NhatKy_ViPham!E:E, "11_Anh_B", NhatKy_ViPham!F:F, B14, NhatKy_ViPham!C:C, "T28")</f>
        <v>100</v>
      </c>
      <c r="AT14" s="6">
        <f>100 + SUMIFS(NhatKy_ViPham!J:J, NhatKy_ViPham!E:E, "11_Anh_B", NhatKy_ViPham!F:F, B14, NhatKy_ViPham!C:C, "T29") - SUMIFS(NhatKy_ViPham!K:K, NhatKy_ViPham!E:E, "11_Anh_B", NhatKy_ViPham!F:F, B14, NhatKy_ViPham!C:C, "T29")</f>
        <v>100</v>
      </c>
      <c r="AU14" s="6">
        <f>100 + SUMIFS(NhatKy_ViPham!J:J, NhatKy_ViPham!E:E, "11_Anh_B", NhatKy_ViPham!F:F, B14, NhatKy_ViPham!C:C, "T30") - SUMIFS(NhatKy_ViPham!K:K, NhatKy_ViPham!E:E, "11_Anh_B", NhatKy_ViPham!F:F, B14, NhatKy_ViPham!C:C, "T30")</f>
        <v>100</v>
      </c>
      <c r="AV14" s="6">
        <f>100 + SUMIFS(NhatKy_ViPham!J:J, NhatKy_ViPham!E:E, "11_Anh_B", NhatKy_ViPham!F:F, B14, NhatKy_ViPham!C:C, "T31") - SUMIFS(NhatKy_ViPham!K:K, NhatKy_ViPham!E:E, "11_Anh_B", NhatKy_ViPham!F:F, B14, NhatKy_ViPham!C:C, "T31")</f>
        <v>100</v>
      </c>
      <c r="AW14" s="6">
        <f>100 + SUMIFS(NhatKy_ViPham!J:J, NhatKy_ViPham!E:E, "11_Anh_B", NhatKy_ViPham!F:F, B14, NhatKy_ViPham!C:C, "T32") - SUMIFS(NhatKy_ViPham!K:K, NhatKy_ViPham!E:E, "11_Anh_B", NhatKy_ViPham!F:F, B14, NhatKy_ViPham!C:C, "T32")</f>
        <v>100</v>
      </c>
      <c r="AX14" s="6">
        <f>100 + SUMIFS(NhatKy_ViPham!J:J, NhatKy_ViPham!E:E, "11_Anh_B", NhatKy_ViPham!F:F, B14, NhatKy_ViPham!C:C, "T33") - SUMIFS(NhatKy_ViPham!K:K, NhatKy_ViPham!E:E, "11_Anh_B", NhatKy_ViPham!F:F, B14, NhatKy_ViPham!C:C, "T33")</f>
        <v>100</v>
      </c>
      <c r="AY14" s="6">
        <f>100 + SUMIFS(NhatKy_ViPham!J:J, NhatKy_ViPham!E:E, "11_Anh_B", NhatKy_ViPham!F:F, B14, NhatKy_ViPham!C:C, "T34") - SUMIFS(NhatKy_ViPham!K:K, NhatKy_ViPham!E:E, "11_Anh_B", NhatKy_ViPham!F:F, B14, NhatKy_ViPham!C:C, "T34")</f>
        <v>100</v>
      </c>
      <c r="AZ14" s="6">
        <f>100 + SUMIFS(NhatKy_ViPham!J:J, NhatKy_ViPham!E:E, "11_Anh_B", NhatKy_ViPham!F:F, B14, NhatKy_ViPham!C:C, "T35") - SUMIFS(NhatKy_ViPham!K:K, NhatKy_ViPham!E:E, "11_Anh_B", NhatKy_ViPham!F:F, B14, NhatKy_ViPham!C:C, "T35")</f>
        <v>100</v>
      </c>
      <c r="BA14" s="12">
        <f t="shared" si="0"/>
        <v>100</v>
      </c>
      <c r="BB14" s="11" t="s">
        <v>430</v>
      </c>
      <c r="BC14" s="16" t="str">
        <f t="shared" si="1"/>
        <v>Tốt</v>
      </c>
      <c r="BD14" s="15" t="str">
        <f t="shared" si="2"/>
        <v>🟢 BÌNH THƯỜNG</v>
      </c>
    </row>
    <row r="15" spans="1:56" x14ac:dyDescent="0.25">
      <c r="A15" s="4">
        <v>7</v>
      </c>
      <c r="B15" s="10" t="s">
        <v>2083</v>
      </c>
      <c r="C15" s="4" t="s">
        <v>1442</v>
      </c>
      <c r="D15" s="4" t="s">
        <v>435</v>
      </c>
      <c r="E15" s="11" t="s">
        <v>430</v>
      </c>
      <c r="F15" s="7">
        <f>SUMIFS(NhatKy_ViPham!K:K, NhatKy_ViPham!E:E, "11_Anh_B", NhatKy_ViPham!F:F, B15, NhatKy_ViPham!H:H, "L01")</f>
        <v>0</v>
      </c>
      <c r="G15" s="7">
        <f>SUMIFS(NhatKy_ViPham!K:K, NhatKy_ViPham!E:E, "11_Anh_B", NhatKy_ViPham!F:F, B15, NhatKy_ViPham!H:H, "L02")</f>
        <v>0</v>
      </c>
      <c r="H15" s="7">
        <f>SUMIFS(NhatKy_ViPham!K:K, NhatKy_ViPham!E:E, "11_Anh_B", NhatKy_ViPham!F:F, B15, NhatKy_ViPham!H:H, "L03")</f>
        <v>0</v>
      </c>
      <c r="I15" s="7">
        <f>SUMIFS(NhatKy_ViPham!K:K, NhatKy_ViPham!E:E, "11_Anh_B", NhatKy_ViPham!F:F, B15, NhatKy_ViPham!H:H, "L04")</f>
        <v>0</v>
      </c>
      <c r="J15" s="7">
        <f>SUMIFS(NhatKy_ViPham!K:K, NhatKy_ViPham!E:E, "11_Anh_B", NhatKy_ViPham!F:F, B15, NhatKy_ViPham!H:H, "L05")</f>
        <v>0</v>
      </c>
      <c r="K15" s="7">
        <f>SUMIFS(NhatKy_ViPham!K:K, NhatKy_ViPham!E:E, "11_Anh_B", NhatKy_ViPham!F:F, B15, NhatKy_ViPham!H:H, "L06")</f>
        <v>0</v>
      </c>
      <c r="L15" s="7">
        <f>SUMIFS(NhatKy_ViPham!K:K, NhatKy_ViPham!E:E, "11_Anh_B", NhatKy_ViPham!F:F, B15, NhatKy_ViPham!H:H, "L07")</f>
        <v>0</v>
      </c>
      <c r="M15" s="7">
        <f>SUMIFS(NhatKy_ViPham!K:K, NhatKy_ViPham!E:E, "11_Anh_B", NhatKy_ViPham!F:F, B15, NhatKy_ViPham!H:H, "L08")</f>
        <v>0</v>
      </c>
      <c r="N15" s="7">
        <f>SUMIFS(NhatKy_ViPham!K:K, NhatKy_ViPham!E:E, "11_Anh_B", NhatKy_ViPham!F:F, B15, NhatKy_ViPham!H:H, "L09")</f>
        <v>0</v>
      </c>
      <c r="O15" s="7">
        <f>SUMIFS(NhatKy_ViPham!K:K, NhatKy_ViPham!E:E, "11_Anh_B", NhatKy_ViPham!F:F, B15, NhatKy_ViPham!H:H, "L10")</f>
        <v>0</v>
      </c>
      <c r="P15" s="12">
        <f>SUMIFS(NhatKy_ViPham!J:J, NhatKy_ViPham!E:E, "11_Anh_B", NhatKy_ViPham!F:F, B15)</f>
        <v>0</v>
      </c>
      <c r="Q15" s="13">
        <f>SUMIFS(NhatKy_ViPham!K:K, NhatKy_ViPham!E:E, "11_Anh_B", NhatKy_ViPham!F:F, B15)</f>
        <v>0</v>
      </c>
      <c r="R15" s="7">
        <f>100 + SUMIFS(NhatKy_ViPham!J:J, NhatKy_ViPham!E:E, "11_Anh_B", NhatKy_ViPham!F:F, B15, NhatKy_ViPham!C:C, "T1") - SUMIFS(NhatKy_ViPham!K:K, NhatKy_ViPham!E:E, "11_Anh_B", NhatKy_ViPham!F:F, B15, NhatKy_ViPham!C:C, "T1")</f>
        <v>100</v>
      </c>
      <c r="S15" s="7">
        <f>100 + SUMIFS(NhatKy_ViPham!J:J, NhatKy_ViPham!E:E, "11_Anh_B", NhatKy_ViPham!F:F, B15, NhatKy_ViPham!C:C, "T2") - SUMIFS(NhatKy_ViPham!K:K, NhatKy_ViPham!E:E, "11_Anh_B", NhatKy_ViPham!F:F, B15, NhatKy_ViPham!C:C, "T2")</f>
        <v>100</v>
      </c>
      <c r="T15" s="7">
        <f>100 + SUMIFS(NhatKy_ViPham!J:J, NhatKy_ViPham!E:E, "11_Anh_B", NhatKy_ViPham!F:F, B15, NhatKy_ViPham!C:C, "T3") - SUMIFS(NhatKy_ViPham!K:K, NhatKy_ViPham!E:E, "11_Anh_B", NhatKy_ViPham!F:F, B15, NhatKy_ViPham!C:C, "T3")</f>
        <v>100</v>
      </c>
      <c r="U15" s="7">
        <f>100 + SUMIFS(NhatKy_ViPham!J:J, NhatKy_ViPham!E:E, "11_Anh_B", NhatKy_ViPham!F:F, B15, NhatKy_ViPham!C:C, "T4") - SUMIFS(NhatKy_ViPham!K:K, NhatKy_ViPham!E:E, "11_Anh_B", NhatKy_ViPham!F:F, B15, NhatKy_ViPham!C:C, "T4")</f>
        <v>100</v>
      </c>
      <c r="V15" s="7">
        <f>100 + SUMIFS(NhatKy_ViPham!J:J, NhatKy_ViPham!E:E, "11_Anh_B", NhatKy_ViPham!F:F, B15, NhatKy_ViPham!C:C, "T5") - SUMIFS(NhatKy_ViPham!K:K, NhatKy_ViPham!E:E, "11_Anh_B", NhatKy_ViPham!F:F, B15, NhatKy_ViPham!C:C, "T5")</f>
        <v>100</v>
      </c>
      <c r="W15" s="7">
        <f>100 + SUMIFS(NhatKy_ViPham!J:J, NhatKy_ViPham!E:E, "11_Anh_B", NhatKy_ViPham!F:F, B15, NhatKy_ViPham!C:C, "T6") - SUMIFS(NhatKy_ViPham!K:K, NhatKy_ViPham!E:E, "11_Anh_B", NhatKy_ViPham!F:F, B15, NhatKy_ViPham!C:C, "T6")</f>
        <v>100</v>
      </c>
      <c r="X15" s="7">
        <f>100 + SUMIFS(NhatKy_ViPham!J:J, NhatKy_ViPham!E:E, "11_Anh_B", NhatKy_ViPham!F:F, B15, NhatKy_ViPham!C:C, "T7") - SUMIFS(NhatKy_ViPham!K:K, NhatKy_ViPham!E:E, "11_Anh_B", NhatKy_ViPham!F:F, B15, NhatKy_ViPham!C:C, "T7")</f>
        <v>100</v>
      </c>
      <c r="Y15" s="7">
        <f>100 + SUMIFS(NhatKy_ViPham!J:J, NhatKy_ViPham!E:E, "11_Anh_B", NhatKy_ViPham!F:F, B15, NhatKy_ViPham!C:C, "T8") - SUMIFS(NhatKy_ViPham!K:K, NhatKy_ViPham!E:E, "11_Anh_B", NhatKy_ViPham!F:F, B15, NhatKy_ViPham!C:C, "T8")</f>
        <v>100</v>
      </c>
      <c r="Z15" s="7">
        <f>100 + SUMIFS(NhatKy_ViPham!J:J, NhatKy_ViPham!E:E, "11_Anh_B", NhatKy_ViPham!F:F, B15, NhatKy_ViPham!C:C, "T9") - SUMIFS(NhatKy_ViPham!K:K, NhatKy_ViPham!E:E, "11_Anh_B", NhatKy_ViPham!F:F, B15, NhatKy_ViPham!C:C, "T9")</f>
        <v>100</v>
      </c>
      <c r="AA15" s="7">
        <f>100 + SUMIFS(NhatKy_ViPham!J:J, NhatKy_ViPham!E:E, "11_Anh_B", NhatKy_ViPham!F:F, B15, NhatKy_ViPham!C:C, "T10") - SUMIFS(NhatKy_ViPham!K:K, NhatKy_ViPham!E:E, "11_Anh_B", NhatKy_ViPham!F:F, B15, NhatKy_ViPham!C:C, "T10")</f>
        <v>100</v>
      </c>
      <c r="AB15" s="7">
        <f>100 + SUMIFS(NhatKy_ViPham!J:J, NhatKy_ViPham!E:E, "11_Anh_B", NhatKy_ViPham!F:F, B15, NhatKy_ViPham!C:C, "T11") - SUMIFS(NhatKy_ViPham!K:K, NhatKy_ViPham!E:E, "11_Anh_B", NhatKy_ViPham!F:F, B15, NhatKy_ViPham!C:C, "T11")</f>
        <v>100</v>
      </c>
      <c r="AC15" s="7">
        <f>100 + SUMIFS(NhatKy_ViPham!J:J, NhatKy_ViPham!E:E, "11_Anh_B", NhatKy_ViPham!F:F, B15, NhatKy_ViPham!C:C, "T12") - SUMIFS(NhatKy_ViPham!K:K, NhatKy_ViPham!E:E, "11_Anh_B", NhatKy_ViPham!F:F, B15, NhatKy_ViPham!C:C, "T12")</f>
        <v>100</v>
      </c>
      <c r="AD15" s="7">
        <f>100 + SUMIFS(NhatKy_ViPham!J:J, NhatKy_ViPham!E:E, "11_Anh_B", NhatKy_ViPham!F:F, B15, NhatKy_ViPham!C:C, "T13") - SUMIFS(NhatKy_ViPham!K:K, NhatKy_ViPham!E:E, "11_Anh_B", NhatKy_ViPham!F:F, B15, NhatKy_ViPham!C:C, "T13")</f>
        <v>100</v>
      </c>
      <c r="AE15" s="7">
        <f>100 + SUMIFS(NhatKy_ViPham!J:J, NhatKy_ViPham!E:E, "11_Anh_B", NhatKy_ViPham!F:F, B15, NhatKy_ViPham!C:C, "T14") - SUMIFS(NhatKy_ViPham!K:K, NhatKy_ViPham!E:E, "11_Anh_B", NhatKy_ViPham!F:F, B15, NhatKy_ViPham!C:C, "T14")</f>
        <v>100</v>
      </c>
      <c r="AF15" s="7">
        <f>100 + SUMIFS(NhatKy_ViPham!J:J, NhatKy_ViPham!E:E, "11_Anh_B", NhatKy_ViPham!F:F, B15, NhatKy_ViPham!C:C, "T15") - SUMIFS(NhatKy_ViPham!K:K, NhatKy_ViPham!E:E, "11_Anh_B", NhatKy_ViPham!F:F, B15, NhatKy_ViPham!C:C, "T15")</f>
        <v>100</v>
      </c>
      <c r="AG15" s="7">
        <f>100 + SUMIFS(NhatKy_ViPham!J:J, NhatKy_ViPham!E:E, "11_Anh_B", NhatKy_ViPham!F:F, B15, NhatKy_ViPham!C:C, "T16") - SUMIFS(NhatKy_ViPham!K:K, NhatKy_ViPham!E:E, "11_Anh_B", NhatKy_ViPham!F:F, B15, NhatKy_ViPham!C:C, "T16")</f>
        <v>100</v>
      </c>
      <c r="AH15" s="7">
        <f>100 + SUMIFS(NhatKy_ViPham!J:J, NhatKy_ViPham!E:E, "11_Anh_B", NhatKy_ViPham!F:F, B15, NhatKy_ViPham!C:C, "T17") - SUMIFS(NhatKy_ViPham!K:K, NhatKy_ViPham!E:E, "11_Anh_B", NhatKy_ViPham!F:F, B15, NhatKy_ViPham!C:C, "T17")</f>
        <v>100</v>
      </c>
      <c r="AI15" s="7">
        <f>100 + SUMIFS(NhatKy_ViPham!J:J, NhatKy_ViPham!E:E, "11_Anh_B", NhatKy_ViPham!F:F, B15, NhatKy_ViPham!C:C, "T18") - SUMIFS(NhatKy_ViPham!K:K, NhatKy_ViPham!E:E, "11_Anh_B", NhatKy_ViPham!F:F, B15, NhatKy_ViPham!C:C, "T18")</f>
        <v>100</v>
      </c>
      <c r="AJ15" s="7">
        <f>100 + SUMIFS(NhatKy_ViPham!J:J, NhatKy_ViPham!E:E, "11_Anh_B", NhatKy_ViPham!F:F, B15, NhatKy_ViPham!C:C, "T19") - SUMIFS(NhatKy_ViPham!K:K, NhatKy_ViPham!E:E, "11_Anh_B", NhatKy_ViPham!F:F, B15, NhatKy_ViPham!C:C, "T19")</f>
        <v>100</v>
      </c>
      <c r="AK15" s="7">
        <f>100 + SUMIFS(NhatKy_ViPham!J:J, NhatKy_ViPham!E:E, "11_Anh_B", NhatKy_ViPham!F:F, B15, NhatKy_ViPham!C:C, "T20") - SUMIFS(NhatKy_ViPham!K:K, NhatKy_ViPham!E:E, "11_Anh_B", NhatKy_ViPham!F:F, B15, NhatKy_ViPham!C:C, "T20")</f>
        <v>100</v>
      </c>
      <c r="AL15" s="7">
        <f>100 + SUMIFS(NhatKy_ViPham!J:J, NhatKy_ViPham!E:E, "11_Anh_B", NhatKy_ViPham!F:F, B15, NhatKy_ViPham!C:C, "T21") - SUMIFS(NhatKy_ViPham!K:K, NhatKy_ViPham!E:E, "11_Anh_B", NhatKy_ViPham!F:F, B15, NhatKy_ViPham!C:C, "T21")</f>
        <v>100</v>
      </c>
      <c r="AM15" s="7">
        <f>100 + SUMIFS(NhatKy_ViPham!J:J, NhatKy_ViPham!E:E, "11_Anh_B", NhatKy_ViPham!F:F, B15, NhatKy_ViPham!C:C, "T22") - SUMIFS(NhatKy_ViPham!K:K, NhatKy_ViPham!E:E, "11_Anh_B", NhatKy_ViPham!F:F, B15, NhatKy_ViPham!C:C, "T22")</f>
        <v>100</v>
      </c>
      <c r="AN15" s="7">
        <f>100 + SUMIFS(NhatKy_ViPham!J:J, NhatKy_ViPham!E:E, "11_Anh_B", NhatKy_ViPham!F:F, B15, NhatKy_ViPham!C:C, "T23") - SUMIFS(NhatKy_ViPham!K:K, NhatKy_ViPham!E:E, "11_Anh_B", NhatKy_ViPham!F:F, B15, NhatKy_ViPham!C:C, "T23")</f>
        <v>100</v>
      </c>
      <c r="AO15" s="7">
        <f>100 + SUMIFS(NhatKy_ViPham!J:J, NhatKy_ViPham!E:E, "11_Anh_B", NhatKy_ViPham!F:F, B15, NhatKy_ViPham!C:C, "T24") - SUMIFS(NhatKy_ViPham!K:K, NhatKy_ViPham!E:E, "11_Anh_B", NhatKy_ViPham!F:F, B15, NhatKy_ViPham!C:C, "T24")</f>
        <v>100</v>
      </c>
      <c r="AP15" s="7">
        <f>100 + SUMIFS(NhatKy_ViPham!J:J, NhatKy_ViPham!E:E, "11_Anh_B", NhatKy_ViPham!F:F, B15, NhatKy_ViPham!C:C, "T25") - SUMIFS(NhatKy_ViPham!K:K, NhatKy_ViPham!E:E, "11_Anh_B", NhatKy_ViPham!F:F, B15, NhatKy_ViPham!C:C, "T25")</f>
        <v>100</v>
      </c>
      <c r="AQ15" s="7">
        <f>100 + SUMIFS(NhatKy_ViPham!J:J, NhatKy_ViPham!E:E, "11_Anh_B", NhatKy_ViPham!F:F, B15, NhatKy_ViPham!C:C, "T26") - SUMIFS(NhatKy_ViPham!K:K, NhatKy_ViPham!E:E, "11_Anh_B", NhatKy_ViPham!F:F, B15, NhatKy_ViPham!C:C, "T26")</f>
        <v>100</v>
      </c>
      <c r="AR15" s="7">
        <f>100 + SUMIFS(NhatKy_ViPham!J:J, NhatKy_ViPham!E:E, "11_Anh_B", NhatKy_ViPham!F:F, B15, NhatKy_ViPham!C:C, "T27") - SUMIFS(NhatKy_ViPham!K:K, NhatKy_ViPham!E:E, "11_Anh_B", NhatKy_ViPham!F:F, B15, NhatKy_ViPham!C:C, "T27")</f>
        <v>100</v>
      </c>
      <c r="AS15" s="7">
        <f>100 + SUMIFS(NhatKy_ViPham!J:J, NhatKy_ViPham!E:E, "11_Anh_B", NhatKy_ViPham!F:F, B15, NhatKy_ViPham!C:C, "T28") - SUMIFS(NhatKy_ViPham!K:K, NhatKy_ViPham!E:E, "11_Anh_B", NhatKy_ViPham!F:F, B15, NhatKy_ViPham!C:C, "T28")</f>
        <v>100</v>
      </c>
      <c r="AT15" s="7">
        <f>100 + SUMIFS(NhatKy_ViPham!J:J, NhatKy_ViPham!E:E, "11_Anh_B", NhatKy_ViPham!F:F, B15, NhatKy_ViPham!C:C, "T29") - SUMIFS(NhatKy_ViPham!K:K, NhatKy_ViPham!E:E, "11_Anh_B", NhatKy_ViPham!F:F, B15, NhatKy_ViPham!C:C, "T29")</f>
        <v>100</v>
      </c>
      <c r="AU15" s="7">
        <f>100 + SUMIFS(NhatKy_ViPham!J:J, NhatKy_ViPham!E:E, "11_Anh_B", NhatKy_ViPham!F:F, B15, NhatKy_ViPham!C:C, "T30") - SUMIFS(NhatKy_ViPham!K:K, NhatKy_ViPham!E:E, "11_Anh_B", NhatKy_ViPham!F:F, B15, NhatKy_ViPham!C:C, "T30")</f>
        <v>100</v>
      </c>
      <c r="AV15" s="7">
        <f>100 + SUMIFS(NhatKy_ViPham!J:J, NhatKy_ViPham!E:E, "11_Anh_B", NhatKy_ViPham!F:F, B15, NhatKy_ViPham!C:C, "T31") - SUMIFS(NhatKy_ViPham!K:K, NhatKy_ViPham!E:E, "11_Anh_B", NhatKy_ViPham!F:F, B15, NhatKy_ViPham!C:C, "T31")</f>
        <v>100</v>
      </c>
      <c r="AW15" s="7">
        <f>100 + SUMIFS(NhatKy_ViPham!J:J, NhatKy_ViPham!E:E, "11_Anh_B", NhatKy_ViPham!F:F, B15, NhatKy_ViPham!C:C, "T32") - SUMIFS(NhatKy_ViPham!K:K, NhatKy_ViPham!E:E, "11_Anh_B", NhatKy_ViPham!F:F, B15, NhatKy_ViPham!C:C, "T32")</f>
        <v>100</v>
      </c>
      <c r="AX15" s="7">
        <f>100 + SUMIFS(NhatKy_ViPham!J:J, NhatKy_ViPham!E:E, "11_Anh_B", NhatKy_ViPham!F:F, B15, NhatKy_ViPham!C:C, "T33") - SUMIFS(NhatKy_ViPham!K:K, NhatKy_ViPham!E:E, "11_Anh_B", NhatKy_ViPham!F:F, B15, NhatKy_ViPham!C:C, "T33")</f>
        <v>100</v>
      </c>
      <c r="AY15" s="7">
        <f>100 + SUMIFS(NhatKy_ViPham!J:J, NhatKy_ViPham!E:E, "11_Anh_B", NhatKy_ViPham!F:F, B15, NhatKy_ViPham!C:C, "T34") - SUMIFS(NhatKy_ViPham!K:K, NhatKy_ViPham!E:E, "11_Anh_B", NhatKy_ViPham!F:F, B15, NhatKy_ViPham!C:C, "T34")</f>
        <v>100</v>
      </c>
      <c r="AZ15" s="7">
        <f>100 + SUMIFS(NhatKy_ViPham!J:J, NhatKy_ViPham!E:E, "11_Anh_B", NhatKy_ViPham!F:F, B15, NhatKy_ViPham!C:C, "T35") - SUMIFS(NhatKy_ViPham!K:K, NhatKy_ViPham!E:E, "11_Anh_B", NhatKy_ViPham!F:F, B15, NhatKy_ViPham!C:C, "T35")</f>
        <v>100</v>
      </c>
      <c r="BA15" s="12">
        <f t="shared" si="0"/>
        <v>100</v>
      </c>
      <c r="BB15" s="11" t="s">
        <v>430</v>
      </c>
      <c r="BC15" s="14" t="str">
        <f t="shared" si="1"/>
        <v>Tốt</v>
      </c>
      <c r="BD15" s="10" t="str">
        <f t="shared" si="2"/>
        <v>🟢 BÌNH THƯỜNG</v>
      </c>
    </row>
    <row r="16" spans="1:56" x14ac:dyDescent="0.25">
      <c r="A16" s="5">
        <v>8</v>
      </c>
      <c r="B16" s="15" t="s">
        <v>2084</v>
      </c>
      <c r="C16" s="5" t="s">
        <v>2085</v>
      </c>
      <c r="D16" s="5" t="s">
        <v>435</v>
      </c>
      <c r="E16" s="11" t="s">
        <v>430</v>
      </c>
      <c r="F16" s="6">
        <f>SUMIFS(NhatKy_ViPham!K:K, NhatKy_ViPham!E:E, "11_Anh_B", NhatKy_ViPham!F:F, B16, NhatKy_ViPham!H:H, "L01")</f>
        <v>0</v>
      </c>
      <c r="G16" s="6">
        <f>SUMIFS(NhatKy_ViPham!K:K, NhatKy_ViPham!E:E, "11_Anh_B", NhatKy_ViPham!F:F, B16, NhatKy_ViPham!H:H, "L02")</f>
        <v>0</v>
      </c>
      <c r="H16" s="6">
        <f>SUMIFS(NhatKy_ViPham!K:K, NhatKy_ViPham!E:E, "11_Anh_B", NhatKy_ViPham!F:F, B16, NhatKy_ViPham!H:H, "L03")</f>
        <v>0</v>
      </c>
      <c r="I16" s="6">
        <f>SUMIFS(NhatKy_ViPham!K:K, NhatKy_ViPham!E:E, "11_Anh_B", NhatKy_ViPham!F:F, B16, NhatKy_ViPham!H:H, "L04")</f>
        <v>0</v>
      </c>
      <c r="J16" s="6">
        <f>SUMIFS(NhatKy_ViPham!K:K, NhatKy_ViPham!E:E, "11_Anh_B", NhatKy_ViPham!F:F, B16, NhatKy_ViPham!H:H, "L05")</f>
        <v>0</v>
      </c>
      <c r="K16" s="6">
        <f>SUMIFS(NhatKy_ViPham!K:K, NhatKy_ViPham!E:E, "11_Anh_B", NhatKy_ViPham!F:F, B16, NhatKy_ViPham!H:H, "L06")</f>
        <v>0</v>
      </c>
      <c r="L16" s="6">
        <f>SUMIFS(NhatKy_ViPham!K:K, NhatKy_ViPham!E:E, "11_Anh_B", NhatKy_ViPham!F:F, B16, NhatKy_ViPham!H:H, "L07")</f>
        <v>0</v>
      </c>
      <c r="M16" s="6">
        <f>SUMIFS(NhatKy_ViPham!K:K, NhatKy_ViPham!E:E, "11_Anh_B", NhatKy_ViPham!F:F, B16, NhatKy_ViPham!H:H, "L08")</f>
        <v>0</v>
      </c>
      <c r="N16" s="6">
        <f>SUMIFS(NhatKy_ViPham!K:K, NhatKy_ViPham!E:E, "11_Anh_B", NhatKy_ViPham!F:F, B16, NhatKy_ViPham!H:H, "L09")</f>
        <v>0</v>
      </c>
      <c r="O16" s="6">
        <f>SUMIFS(NhatKy_ViPham!K:K, NhatKy_ViPham!E:E, "11_Anh_B", NhatKy_ViPham!F:F, B16, NhatKy_ViPham!H:H, "L10")</f>
        <v>0</v>
      </c>
      <c r="P16" s="12">
        <f>SUMIFS(NhatKy_ViPham!J:J, NhatKy_ViPham!E:E, "11_Anh_B", NhatKy_ViPham!F:F, B16)</f>
        <v>0</v>
      </c>
      <c r="Q16" s="13">
        <f>SUMIFS(NhatKy_ViPham!K:K, NhatKy_ViPham!E:E, "11_Anh_B", NhatKy_ViPham!F:F, B16)</f>
        <v>0</v>
      </c>
      <c r="R16" s="6">
        <f>100 + SUMIFS(NhatKy_ViPham!J:J, NhatKy_ViPham!E:E, "11_Anh_B", NhatKy_ViPham!F:F, B16, NhatKy_ViPham!C:C, "T1") - SUMIFS(NhatKy_ViPham!K:K, NhatKy_ViPham!E:E, "11_Anh_B", NhatKy_ViPham!F:F, B16, NhatKy_ViPham!C:C, "T1")</f>
        <v>100</v>
      </c>
      <c r="S16" s="6">
        <f>100 + SUMIFS(NhatKy_ViPham!J:J, NhatKy_ViPham!E:E, "11_Anh_B", NhatKy_ViPham!F:F, B16, NhatKy_ViPham!C:C, "T2") - SUMIFS(NhatKy_ViPham!K:K, NhatKy_ViPham!E:E, "11_Anh_B", NhatKy_ViPham!F:F, B16, NhatKy_ViPham!C:C, "T2")</f>
        <v>100</v>
      </c>
      <c r="T16" s="6">
        <f>100 + SUMIFS(NhatKy_ViPham!J:J, NhatKy_ViPham!E:E, "11_Anh_B", NhatKy_ViPham!F:F, B16, NhatKy_ViPham!C:C, "T3") - SUMIFS(NhatKy_ViPham!K:K, NhatKy_ViPham!E:E, "11_Anh_B", NhatKy_ViPham!F:F, B16, NhatKy_ViPham!C:C, "T3")</f>
        <v>100</v>
      </c>
      <c r="U16" s="6">
        <f>100 + SUMIFS(NhatKy_ViPham!J:J, NhatKy_ViPham!E:E, "11_Anh_B", NhatKy_ViPham!F:F, B16, NhatKy_ViPham!C:C, "T4") - SUMIFS(NhatKy_ViPham!K:K, NhatKy_ViPham!E:E, "11_Anh_B", NhatKy_ViPham!F:F, B16, NhatKy_ViPham!C:C, "T4")</f>
        <v>100</v>
      </c>
      <c r="V16" s="6">
        <f>100 + SUMIFS(NhatKy_ViPham!J:J, NhatKy_ViPham!E:E, "11_Anh_B", NhatKy_ViPham!F:F, B16, NhatKy_ViPham!C:C, "T5") - SUMIFS(NhatKy_ViPham!K:K, NhatKy_ViPham!E:E, "11_Anh_B", NhatKy_ViPham!F:F, B16, NhatKy_ViPham!C:C, "T5")</f>
        <v>100</v>
      </c>
      <c r="W16" s="6">
        <f>100 + SUMIFS(NhatKy_ViPham!J:J, NhatKy_ViPham!E:E, "11_Anh_B", NhatKy_ViPham!F:F, B16, NhatKy_ViPham!C:C, "T6") - SUMIFS(NhatKy_ViPham!K:K, NhatKy_ViPham!E:E, "11_Anh_B", NhatKy_ViPham!F:F, B16, NhatKy_ViPham!C:C, "T6")</f>
        <v>100</v>
      </c>
      <c r="X16" s="6">
        <f>100 + SUMIFS(NhatKy_ViPham!J:J, NhatKy_ViPham!E:E, "11_Anh_B", NhatKy_ViPham!F:F, B16, NhatKy_ViPham!C:C, "T7") - SUMIFS(NhatKy_ViPham!K:K, NhatKy_ViPham!E:E, "11_Anh_B", NhatKy_ViPham!F:F, B16, NhatKy_ViPham!C:C, "T7")</f>
        <v>100</v>
      </c>
      <c r="Y16" s="6">
        <f>100 + SUMIFS(NhatKy_ViPham!J:J, NhatKy_ViPham!E:E, "11_Anh_B", NhatKy_ViPham!F:F, B16, NhatKy_ViPham!C:C, "T8") - SUMIFS(NhatKy_ViPham!K:K, NhatKy_ViPham!E:E, "11_Anh_B", NhatKy_ViPham!F:F, B16, NhatKy_ViPham!C:C, "T8")</f>
        <v>100</v>
      </c>
      <c r="Z16" s="6">
        <f>100 + SUMIFS(NhatKy_ViPham!J:J, NhatKy_ViPham!E:E, "11_Anh_B", NhatKy_ViPham!F:F, B16, NhatKy_ViPham!C:C, "T9") - SUMIFS(NhatKy_ViPham!K:K, NhatKy_ViPham!E:E, "11_Anh_B", NhatKy_ViPham!F:F, B16, NhatKy_ViPham!C:C, "T9")</f>
        <v>100</v>
      </c>
      <c r="AA16" s="6">
        <f>100 + SUMIFS(NhatKy_ViPham!J:J, NhatKy_ViPham!E:E, "11_Anh_B", NhatKy_ViPham!F:F, B16, NhatKy_ViPham!C:C, "T10") - SUMIFS(NhatKy_ViPham!K:K, NhatKy_ViPham!E:E, "11_Anh_B", NhatKy_ViPham!F:F, B16, NhatKy_ViPham!C:C, "T10")</f>
        <v>100</v>
      </c>
      <c r="AB16" s="6">
        <f>100 + SUMIFS(NhatKy_ViPham!J:J, NhatKy_ViPham!E:E, "11_Anh_B", NhatKy_ViPham!F:F, B16, NhatKy_ViPham!C:C, "T11") - SUMIFS(NhatKy_ViPham!K:K, NhatKy_ViPham!E:E, "11_Anh_B", NhatKy_ViPham!F:F, B16, NhatKy_ViPham!C:C, "T11")</f>
        <v>100</v>
      </c>
      <c r="AC16" s="6">
        <f>100 + SUMIFS(NhatKy_ViPham!J:J, NhatKy_ViPham!E:E, "11_Anh_B", NhatKy_ViPham!F:F, B16, NhatKy_ViPham!C:C, "T12") - SUMIFS(NhatKy_ViPham!K:K, NhatKy_ViPham!E:E, "11_Anh_B", NhatKy_ViPham!F:F, B16, NhatKy_ViPham!C:C, "T12")</f>
        <v>100</v>
      </c>
      <c r="AD16" s="6">
        <f>100 + SUMIFS(NhatKy_ViPham!J:J, NhatKy_ViPham!E:E, "11_Anh_B", NhatKy_ViPham!F:F, B16, NhatKy_ViPham!C:C, "T13") - SUMIFS(NhatKy_ViPham!K:K, NhatKy_ViPham!E:E, "11_Anh_B", NhatKy_ViPham!F:F, B16, NhatKy_ViPham!C:C, "T13")</f>
        <v>100</v>
      </c>
      <c r="AE16" s="6">
        <f>100 + SUMIFS(NhatKy_ViPham!J:J, NhatKy_ViPham!E:E, "11_Anh_B", NhatKy_ViPham!F:F, B16, NhatKy_ViPham!C:C, "T14") - SUMIFS(NhatKy_ViPham!K:K, NhatKy_ViPham!E:E, "11_Anh_B", NhatKy_ViPham!F:F, B16, NhatKy_ViPham!C:C, "T14")</f>
        <v>100</v>
      </c>
      <c r="AF16" s="6">
        <f>100 + SUMIFS(NhatKy_ViPham!J:J, NhatKy_ViPham!E:E, "11_Anh_B", NhatKy_ViPham!F:F, B16, NhatKy_ViPham!C:C, "T15") - SUMIFS(NhatKy_ViPham!K:K, NhatKy_ViPham!E:E, "11_Anh_B", NhatKy_ViPham!F:F, B16, NhatKy_ViPham!C:C, "T15")</f>
        <v>100</v>
      </c>
      <c r="AG16" s="6">
        <f>100 + SUMIFS(NhatKy_ViPham!J:J, NhatKy_ViPham!E:E, "11_Anh_B", NhatKy_ViPham!F:F, B16, NhatKy_ViPham!C:C, "T16") - SUMIFS(NhatKy_ViPham!K:K, NhatKy_ViPham!E:E, "11_Anh_B", NhatKy_ViPham!F:F, B16, NhatKy_ViPham!C:C, "T16")</f>
        <v>100</v>
      </c>
      <c r="AH16" s="6">
        <f>100 + SUMIFS(NhatKy_ViPham!J:J, NhatKy_ViPham!E:E, "11_Anh_B", NhatKy_ViPham!F:F, B16, NhatKy_ViPham!C:C, "T17") - SUMIFS(NhatKy_ViPham!K:K, NhatKy_ViPham!E:E, "11_Anh_B", NhatKy_ViPham!F:F, B16, NhatKy_ViPham!C:C, "T17")</f>
        <v>100</v>
      </c>
      <c r="AI16" s="6">
        <f>100 + SUMIFS(NhatKy_ViPham!J:J, NhatKy_ViPham!E:E, "11_Anh_B", NhatKy_ViPham!F:F, B16, NhatKy_ViPham!C:C, "T18") - SUMIFS(NhatKy_ViPham!K:K, NhatKy_ViPham!E:E, "11_Anh_B", NhatKy_ViPham!F:F, B16, NhatKy_ViPham!C:C, "T18")</f>
        <v>100</v>
      </c>
      <c r="AJ16" s="6">
        <f>100 + SUMIFS(NhatKy_ViPham!J:J, NhatKy_ViPham!E:E, "11_Anh_B", NhatKy_ViPham!F:F, B16, NhatKy_ViPham!C:C, "T19") - SUMIFS(NhatKy_ViPham!K:K, NhatKy_ViPham!E:E, "11_Anh_B", NhatKy_ViPham!F:F, B16, NhatKy_ViPham!C:C, "T19")</f>
        <v>100</v>
      </c>
      <c r="AK16" s="6">
        <f>100 + SUMIFS(NhatKy_ViPham!J:J, NhatKy_ViPham!E:E, "11_Anh_B", NhatKy_ViPham!F:F, B16, NhatKy_ViPham!C:C, "T20") - SUMIFS(NhatKy_ViPham!K:K, NhatKy_ViPham!E:E, "11_Anh_B", NhatKy_ViPham!F:F, B16, NhatKy_ViPham!C:C, "T20")</f>
        <v>100</v>
      </c>
      <c r="AL16" s="6">
        <f>100 + SUMIFS(NhatKy_ViPham!J:J, NhatKy_ViPham!E:E, "11_Anh_B", NhatKy_ViPham!F:F, B16, NhatKy_ViPham!C:C, "T21") - SUMIFS(NhatKy_ViPham!K:K, NhatKy_ViPham!E:E, "11_Anh_B", NhatKy_ViPham!F:F, B16, NhatKy_ViPham!C:C, "T21")</f>
        <v>100</v>
      </c>
      <c r="AM16" s="6">
        <f>100 + SUMIFS(NhatKy_ViPham!J:J, NhatKy_ViPham!E:E, "11_Anh_B", NhatKy_ViPham!F:F, B16, NhatKy_ViPham!C:C, "T22") - SUMIFS(NhatKy_ViPham!K:K, NhatKy_ViPham!E:E, "11_Anh_B", NhatKy_ViPham!F:F, B16, NhatKy_ViPham!C:C, "T22")</f>
        <v>100</v>
      </c>
      <c r="AN16" s="6">
        <f>100 + SUMIFS(NhatKy_ViPham!J:J, NhatKy_ViPham!E:E, "11_Anh_B", NhatKy_ViPham!F:F, B16, NhatKy_ViPham!C:C, "T23") - SUMIFS(NhatKy_ViPham!K:K, NhatKy_ViPham!E:E, "11_Anh_B", NhatKy_ViPham!F:F, B16, NhatKy_ViPham!C:C, "T23")</f>
        <v>100</v>
      </c>
      <c r="AO16" s="6">
        <f>100 + SUMIFS(NhatKy_ViPham!J:J, NhatKy_ViPham!E:E, "11_Anh_B", NhatKy_ViPham!F:F, B16, NhatKy_ViPham!C:C, "T24") - SUMIFS(NhatKy_ViPham!K:K, NhatKy_ViPham!E:E, "11_Anh_B", NhatKy_ViPham!F:F, B16, NhatKy_ViPham!C:C, "T24")</f>
        <v>100</v>
      </c>
      <c r="AP16" s="6">
        <f>100 + SUMIFS(NhatKy_ViPham!J:J, NhatKy_ViPham!E:E, "11_Anh_B", NhatKy_ViPham!F:F, B16, NhatKy_ViPham!C:C, "T25") - SUMIFS(NhatKy_ViPham!K:K, NhatKy_ViPham!E:E, "11_Anh_B", NhatKy_ViPham!F:F, B16, NhatKy_ViPham!C:C, "T25")</f>
        <v>100</v>
      </c>
      <c r="AQ16" s="6">
        <f>100 + SUMIFS(NhatKy_ViPham!J:J, NhatKy_ViPham!E:E, "11_Anh_B", NhatKy_ViPham!F:F, B16, NhatKy_ViPham!C:C, "T26") - SUMIFS(NhatKy_ViPham!K:K, NhatKy_ViPham!E:E, "11_Anh_B", NhatKy_ViPham!F:F, B16, NhatKy_ViPham!C:C, "T26")</f>
        <v>100</v>
      </c>
      <c r="AR16" s="6">
        <f>100 + SUMIFS(NhatKy_ViPham!J:J, NhatKy_ViPham!E:E, "11_Anh_B", NhatKy_ViPham!F:F, B16, NhatKy_ViPham!C:C, "T27") - SUMIFS(NhatKy_ViPham!K:K, NhatKy_ViPham!E:E, "11_Anh_B", NhatKy_ViPham!F:F, B16, NhatKy_ViPham!C:C, "T27")</f>
        <v>100</v>
      </c>
      <c r="AS16" s="6">
        <f>100 + SUMIFS(NhatKy_ViPham!J:J, NhatKy_ViPham!E:E, "11_Anh_B", NhatKy_ViPham!F:F, B16, NhatKy_ViPham!C:C, "T28") - SUMIFS(NhatKy_ViPham!K:K, NhatKy_ViPham!E:E, "11_Anh_B", NhatKy_ViPham!F:F, B16, NhatKy_ViPham!C:C, "T28")</f>
        <v>100</v>
      </c>
      <c r="AT16" s="6">
        <f>100 + SUMIFS(NhatKy_ViPham!J:J, NhatKy_ViPham!E:E, "11_Anh_B", NhatKy_ViPham!F:F, B16, NhatKy_ViPham!C:C, "T29") - SUMIFS(NhatKy_ViPham!K:K, NhatKy_ViPham!E:E, "11_Anh_B", NhatKy_ViPham!F:F, B16, NhatKy_ViPham!C:C, "T29")</f>
        <v>100</v>
      </c>
      <c r="AU16" s="6">
        <f>100 + SUMIFS(NhatKy_ViPham!J:J, NhatKy_ViPham!E:E, "11_Anh_B", NhatKy_ViPham!F:F, B16, NhatKy_ViPham!C:C, "T30") - SUMIFS(NhatKy_ViPham!K:K, NhatKy_ViPham!E:E, "11_Anh_B", NhatKy_ViPham!F:F, B16, NhatKy_ViPham!C:C, "T30")</f>
        <v>100</v>
      </c>
      <c r="AV16" s="6">
        <f>100 + SUMIFS(NhatKy_ViPham!J:J, NhatKy_ViPham!E:E, "11_Anh_B", NhatKy_ViPham!F:F, B16, NhatKy_ViPham!C:C, "T31") - SUMIFS(NhatKy_ViPham!K:K, NhatKy_ViPham!E:E, "11_Anh_B", NhatKy_ViPham!F:F, B16, NhatKy_ViPham!C:C, "T31")</f>
        <v>100</v>
      </c>
      <c r="AW16" s="6">
        <f>100 + SUMIFS(NhatKy_ViPham!J:J, NhatKy_ViPham!E:E, "11_Anh_B", NhatKy_ViPham!F:F, B16, NhatKy_ViPham!C:C, "T32") - SUMIFS(NhatKy_ViPham!K:K, NhatKy_ViPham!E:E, "11_Anh_B", NhatKy_ViPham!F:F, B16, NhatKy_ViPham!C:C, "T32")</f>
        <v>100</v>
      </c>
      <c r="AX16" s="6">
        <f>100 + SUMIFS(NhatKy_ViPham!J:J, NhatKy_ViPham!E:E, "11_Anh_B", NhatKy_ViPham!F:F, B16, NhatKy_ViPham!C:C, "T33") - SUMIFS(NhatKy_ViPham!K:K, NhatKy_ViPham!E:E, "11_Anh_B", NhatKy_ViPham!F:F, B16, NhatKy_ViPham!C:C, "T33")</f>
        <v>100</v>
      </c>
      <c r="AY16" s="6">
        <f>100 + SUMIFS(NhatKy_ViPham!J:J, NhatKy_ViPham!E:E, "11_Anh_B", NhatKy_ViPham!F:F, B16, NhatKy_ViPham!C:C, "T34") - SUMIFS(NhatKy_ViPham!K:K, NhatKy_ViPham!E:E, "11_Anh_B", NhatKy_ViPham!F:F, B16, NhatKy_ViPham!C:C, "T34")</f>
        <v>100</v>
      </c>
      <c r="AZ16" s="6">
        <f>100 + SUMIFS(NhatKy_ViPham!J:J, NhatKy_ViPham!E:E, "11_Anh_B", NhatKy_ViPham!F:F, B16, NhatKy_ViPham!C:C, "T35") - SUMIFS(NhatKy_ViPham!K:K, NhatKy_ViPham!E:E, "11_Anh_B", NhatKy_ViPham!F:F, B16, NhatKy_ViPham!C:C, "T35")</f>
        <v>100</v>
      </c>
      <c r="BA16" s="12">
        <f t="shared" si="0"/>
        <v>100</v>
      </c>
      <c r="BB16" s="11" t="s">
        <v>430</v>
      </c>
      <c r="BC16" s="16" t="str">
        <f t="shared" si="1"/>
        <v>Tốt</v>
      </c>
      <c r="BD16" s="15" t="str">
        <f t="shared" si="2"/>
        <v>🟢 BÌNH THƯỜNG</v>
      </c>
    </row>
    <row r="17" spans="1:56" x14ac:dyDescent="0.25">
      <c r="A17" s="4">
        <v>9</v>
      </c>
      <c r="B17" s="10" t="s">
        <v>2086</v>
      </c>
      <c r="C17" s="4" t="s">
        <v>2027</v>
      </c>
      <c r="D17" s="4" t="s">
        <v>435</v>
      </c>
      <c r="E17" s="11" t="s">
        <v>430</v>
      </c>
      <c r="F17" s="7">
        <f>SUMIFS(NhatKy_ViPham!K:K, NhatKy_ViPham!E:E, "11_Anh_B", NhatKy_ViPham!F:F, B17, NhatKy_ViPham!H:H, "L01")</f>
        <v>0</v>
      </c>
      <c r="G17" s="7">
        <f>SUMIFS(NhatKy_ViPham!K:K, NhatKy_ViPham!E:E, "11_Anh_B", NhatKy_ViPham!F:F, B17, NhatKy_ViPham!H:H, "L02")</f>
        <v>0</v>
      </c>
      <c r="H17" s="7">
        <f>SUMIFS(NhatKy_ViPham!K:K, NhatKy_ViPham!E:E, "11_Anh_B", NhatKy_ViPham!F:F, B17, NhatKy_ViPham!H:H, "L03")</f>
        <v>0</v>
      </c>
      <c r="I17" s="7">
        <f>SUMIFS(NhatKy_ViPham!K:K, NhatKy_ViPham!E:E, "11_Anh_B", NhatKy_ViPham!F:F, B17, NhatKy_ViPham!H:H, "L04")</f>
        <v>0</v>
      </c>
      <c r="J17" s="7">
        <f>SUMIFS(NhatKy_ViPham!K:K, NhatKy_ViPham!E:E, "11_Anh_B", NhatKy_ViPham!F:F, B17, NhatKy_ViPham!H:H, "L05")</f>
        <v>0</v>
      </c>
      <c r="K17" s="7">
        <f>SUMIFS(NhatKy_ViPham!K:K, NhatKy_ViPham!E:E, "11_Anh_B", NhatKy_ViPham!F:F, B17, NhatKy_ViPham!H:H, "L06")</f>
        <v>0</v>
      </c>
      <c r="L17" s="7">
        <f>SUMIFS(NhatKy_ViPham!K:K, NhatKy_ViPham!E:E, "11_Anh_B", NhatKy_ViPham!F:F, B17, NhatKy_ViPham!H:H, "L07")</f>
        <v>0</v>
      </c>
      <c r="M17" s="7">
        <f>SUMIFS(NhatKy_ViPham!K:K, NhatKy_ViPham!E:E, "11_Anh_B", NhatKy_ViPham!F:F, B17, NhatKy_ViPham!H:H, "L08")</f>
        <v>0</v>
      </c>
      <c r="N17" s="7">
        <f>SUMIFS(NhatKy_ViPham!K:K, NhatKy_ViPham!E:E, "11_Anh_B", NhatKy_ViPham!F:F, B17, NhatKy_ViPham!H:H, "L09")</f>
        <v>0</v>
      </c>
      <c r="O17" s="7">
        <f>SUMIFS(NhatKy_ViPham!K:K, NhatKy_ViPham!E:E, "11_Anh_B", NhatKy_ViPham!F:F, B17, NhatKy_ViPham!H:H, "L10")</f>
        <v>0</v>
      </c>
      <c r="P17" s="12">
        <f>SUMIFS(NhatKy_ViPham!J:J, NhatKy_ViPham!E:E, "11_Anh_B", NhatKy_ViPham!F:F, B17)</f>
        <v>0</v>
      </c>
      <c r="Q17" s="13">
        <f>SUMIFS(NhatKy_ViPham!K:K, NhatKy_ViPham!E:E, "11_Anh_B", NhatKy_ViPham!F:F, B17)</f>
        <v>0</v>
      </c>
      <c r="R17" s="7">
        <f>100 + SUMIFS(NhatKy_ViPham!J:J, NhatKy_ViPham!E:E, "11_Anh_B", NhatKy_ViPham!F:F, B17, NhatKy_ViPham!C:C, "T1") - SUMIFS(NhatKy_ViPham!K:K, NhatKy_ViPham!E:E, "11_Anh_B", NhatKy_ViPham!F:F, B17, NhatKy_ViPham!C:C, "T1")</f>
        <v>100</v>
      </c>
      <c r="S17" s="7">
        <f>100 + SUMIFS(NhatKy_ViPham!J:J, NhatKy_ViPham!E:E, "11_Anh_B", NhatKy_ViPham!F:F, B17, NhatKy_ViPham!C:C, "T2") - SUMIFS(NhatKy_ViPham!K:K, NhatKy_ViPham!E:E, "11_Anh_B", NhatKy_ViPham!F:F, B17, NhatKy_ViPham!C:C, "T2")</f>
        <v>100</v>
      </c>
      <c r="T17" s="7">
        <f>100 + SUMIFS(NhatKy_ViPham!J:J, NhatKy_ViPham!E:E, "11_Anh_B", NhatKy_ViPham!F:F, B17, NhatKy_ViPham!C:C, "T3") - SUMIFS(NhatKy_ViPham!K:K, NhatKy_ViPham!E:E, "11_Anh_B", NhatKy_ViPham!F:F, B17, NhatKy_ViPham!C:C, "T3")</f>
        <v>100</v>
      </c>
      <c r="U17" s="7">
        <f>100 + SUMIFS(NhatKy_ViPham!J:J, NhatKy_ViPham!E:E, "11_Anh_B", NhatKy_ViPham!F:F, B17, NhatKy_ViPham!C:C, "T4") - SUMIFS(NhatKy_ViPham!K:K, NhatKy_ViPham!E:E, "11_Anh_B", NhatKy_ViPham!F:F, B17, NhatKy_ViPham!C:C, "T4")</f>
        <v>100</v>
      </c>
      <c r="V17" s="7">
        <f>100 + SUMIFS(NhatKy_ViPham!J:J, NhatKy_ViPham!E:E, "11_Anh_B", NhatKy_ViPham!F:F, B17, NhatKy_ViPham!C:C, "T5") - SUMIFS(NhatKy_ViPham!K:K, NhatKy_ViPham!E:E, "11_Anh_B", NhatKy_ViPham!F:F, B17, NhatKy_ViPham!C:C, "T5")</f>
        <v>100</v>
      </c>
      <c r="W17" s="7">
        <f>100 + SUMIFS(NhatKy_ViPham!J:J, NhatKy_ViPham!E:E, "11_Anh_B", NhatKy_ViPham!F:F, B17, NhatKy_ViPham!C:C, "T6") - SUMIFS(NhatKy_ViPham!K:K, NhatKy_ViPham!E:E, "11_Anh_B", NhatKy_ViPham!F:F, B17, NhatKy_ViPham!C:C, "T6")</f>
        <v>100</v>
      </c>
      <c r="X17" s="7">
        <f>100 + SUMIFS(NhatKy_ViPham!J:J, NhatKy_ViPham!E:E, "11_Anh_B", NhatKy_ViPham!F:F, B17, NhatKy_ViPham!C:C, "T7") - SUMIFS(NhatKy_ViPham!K:K, NhatKy_ViPham!E:E, "11_Anh_B", NhatKy_ViPham!F:F, B17, NhatKy_ViPham!C:C, "T7")</f>
        <v>100</v>
      </c>
      <c r="Y17" s="7">
        <f>100 + SUMIFS(NhatKy_ViPham!J:J, NhatKy_ViPham!E:E, "11_Anh_B", NhatKy_ViPham!F:F, B17, NhatKy_ViPham!C:C, "T8") - SUMIFS(NhatKy_ViPham!K:K, NhatKy_ViPham!E:E, "11_Anh_B", NhatKy_ViPham!F:F, B17, NhatKy_ViPham!C:C, "T8")</f>
        <v>100</v>
      </c>
      <c r="Z17" s="7">
        <f>100 + SUMIFS(NhatKy_ViPham!J:J, NhatKy_ViPham!E:E, "11_Anh_B", NhatKy_ViPham!F:F, B17, NhatKy_ViPham!C:C, "T9") - SUMIFS(NhatKy_ViPham!K:K, NhatKy_ViPham!E:E, "11_Anh_B", NhatKy_ViPham!F:F, B17, NhatKy_ViPham!C:C, "T9")</f>
        <v>100</v>
      </c>
      <c r="AA17" s="7">
        <f>100 + SUMIFS(NhatKy_ViPham!J:J, NhatKy_ViPham!E:E, "11_Anh_B", NhatKy_ViPham!F:F, B17, NhatKy_ViPham!C:C, "T10") - SUMIFS(NhatKy_ViPham!K:K, NhatKy_ViPham!E:E, "11_Anh_B", NhatKy_ViPham!F:F, B17, NhatKy_ViPham!C:C, "T10")</f>
        <v>100</v>
      </c>
      <c r="AB17" s="7">
        <f>100 + SUMIFS(NhatKy_ViPham!J:J, NhatKy_ViPham!E:E, "11_Anh_B", NhatKy_ViPham!F:F, B17, NhatKy_ViPham!C:C, "T11") - SUMIFS(NhatKy_ViPham!K:K, NhatKy_ViPham!E:E, "11_Anh_B", NhatKy_ViPham!F:F, B17, NhatKy_ViPham!C:C, "T11")</f>
        <v>100</v>
      </c>
      <c r="AC17" s="7">
        <f>100 + SUMIFS(NhatKy_ViPham!J:J, NhatKy_ViPham!E:E, "11_Anh_B", NhatKy_ViPham!F:F, B17, NhatKy_ViPham!C:C, "T12") - SUMIFS(NhatKy_ViPham!K:K, NhatKy_ViPham!E:E, "11_Anh_B", NhatKy_ViPham!F:F, B17, NhatKy_ViPham!C:C, "T12")</f>
        <v>100</v>
      </c>
      <c r="AD17" s="7">
        <f>100 + SUMIFS(NhatKy_ViPham!J:J, NhatKy_ViPham!E:E, "11_Anh_B", NhatKy_ViPham!F:F, B17, NhatKy_ViPham!C:C, "T13") - SUMIFS(NhatKy_ViPham!K:K, NhatKy_ViPham!E:E, "11_Anh_B", NhatKy_ViPham!F:F, B17, NhatKy_ViPham!C:C, "T13")</f>
        <v>100</v>
      </c>
      <c r="AE17" s="7">
        <f>100 + SUMIFS(NhatKy_ViPham!J:J, NhatKy_ViPham!E:E, "11_Anh_B", NhatKy_ViPham!F:F, B17, NhatKy_ViPham!C:C, "T14") - SUMIFS(NhatKy_ViPham!K:K, NhatKy_ViPham!E:E, "11_Anh_B", NhatKy_ViPham!F:F, B17, NhatKy_ViPham!C:C, "T14")</f>
        <v>100</v>
      </c>
      <c r="AF17" s="7">
        <f>100 + SUMIFS(NhatKy_ViPham!J:J, NhatKy_ViPham!E:E, "11_Anh_B", NhatKy_ViPham!F:F, B17, NhatKy_ViPham!C:C, "T15") - SUMIFS(NhatKy_ViPham!K:K, NhatKy_ViPham!E:E, "11_Anh_B", NhatKy_ViPham!F:F, B17, NhatKy_ViPham!C:C, "T15")</f>
        <v>100</v>
      </c>
      <c r="AG17" s="7">
        <f>100 + SUMIFS(NhatKy_ViPham!J:J, NhatKy_ViPham!E:E, "11_Anh_B", NhatKy_ViPham!F:F, B17, NhatKy_ViPham!C:C, "T16") - SUMIFS(NhatKy_ViPham!K:K, NhatKy_ViPham!E:E, "11_Anh_B", NhatKy_ViPham!F:F, B17, NhatKy_ViPham!C:C, "T16")</f>
        <v>100</v>
      </c>
      <c r="AH17" s="7">
        <f>100 + SUMIFS(NhatKy_ViPham!J:J, NhatKy_ViPham!E:E, "11_Anh_B", NhatKy_ViPham!F:F, B17, NhatKy_ViPham!C:C, "T17") - SUMIFS(NhatKy_ViPham!K:K, NhatKy_ViPham!E:E, "11_Anh_B", NhatKy_ViPham!F:F, B17, NhatKy_ViPham!C:C, "T17")</f>
        <v>100</v>
      </c>
      <c r="AI17" s="7">
        <f>100 + SUMIFS(NhatKy_ViPham!J:J, NhatKy_ViPham!E:E, "11_Anh_B", NhatKy_ViPham!F:F, B17, NhatKy_ViPham!C:C, "T18") - SUMIFS(NhatKy_ViPham!K:K, NhatKy_ViPham!E:E, "11_Anh_B", NhatKy_ViPham!F:F, B17, NhatKy_ViPham!C:C, "T18")</f>
        <v>100</v>
      </c>
      <c r="AJ17" s="7">
        <f>100 + SUMIFS(NhatKy_ViPham!J:J, NhatKy_ViPham!E:E, "11_Anh_B", NhatKy_ViPham!F:F, B17, NhatKy_ViPham!C:C, "T19") - SUMIFS(NhatKy_ViPham!K:K, NhatKy_ViPham!E:E, "11_Anh_B", NhatKy_ViPham!F:F, B17, NhatKy_ViPham!C:C, "T19")</f>
        <v>100</v>
      </c>
      <c r="AK17" s="7">
        <f>100 + SUMIFS(NhatKy_ViPham!J:J, NhatKy_ViPham!E:E, "11_Anh_B", NhatKy_ViPham!F:F, B17, NhatKy_ViPham!C:C, "T20") - SUMIFS(NhatKy_ViPham!K:K, NhatKy_ViPham!E:E, "11_Anh_B", NhatKy_ViPham!F:F, B17, NhatKy_ViPham!C:C, "T20")</f>
        <v>100</v>
      </c>
      <c r="AL17" s="7">
        <f>100 + SUMIFS(NhatKy_ViPham!J:J, NhatKy_ViPham!E:E, "11_Anh_B", NhatKy_ViPham!F:F, B17, NhatKy_ViPham!C:C, "T21") - SUMIFS(NhatKy_ViPham!K:K, NhatKy_ViPham!E:E, "11_Anh_B", NhatKy_ViPham!F:F, B17, NhatKy_ViPham!C:C, "T21")</f>
        <v>100</v>
      </c>
      <c r="AM17" s="7">
        <f>100 + SUMIFS(NhatKy_ViPham!J:J, NhatKy_ViPham!E:E, "11_Anh_B", NhatKy_ViPham!F:F, B17, NhatKy_ViPham!C:C, "T22") - SUMIFS(NhatKy_ViPham!K:K, NhatKy_ViPham!E:E, "11_Anh_B", NhatKy_ViPham!F:F, B17, NhatKy_ViPham!C:C, "T22")</f>
        <v>100</v>
      </c>
      <c r="AN17" s="7">
        <f>100 + SUMIFS(NhatKy_ViPham!J:J, NhatKy_ViPham!E:E, "11_Anh_B", NhatKy_ViPham!F:F, B17, NhatKy_ViPham!C:C, "T23") - SUMIFS(NhatKy_ViPham!K:K, NhatKy_ViPham!E:E, "11_Anh_B", NhatKy_ViPham!F:F, B17, NhatKy_ViPham!C:C, "T23")</f>
        <v>100</v>
      </c>
      <c r="AO17" s="7">
        <f>100 + SUMIFS(NhatKy_ViPham!J:J, NhatKy_ViPham!E:E, "11_Anh_B", NhatKy_ViPham!F:F, B17, NhatKy_ViPham!C:C, "T24") - SUMIFS(NhatKy_ViPham!K:K, NhatKy_ViPham!E:E, "11_Anh_B", NhatKy_ViPham!F:F, B17, NhatKy_ViPham!C:C, "T24")</f>
        <v>100</v>
      </c>
      <c r="AP17" s="7">
        <f>100 + SUMIFS(NhatKy_ViPham!J:J, NhatKy_ViPham!E:E, "11_Anh_B", NhatKy_ViPham!F:F, B17, NhatKy_ViPham!C:C, "T25") - SUMIFS(NhatKy_ViPham!K:K, NhatKy_ViPham!E:E, "11_Anh_B", NhatKy_ViPham!F:F, B17, NhatKy_ViPham!C:C, "T25")</f>
        <v>100</v>
      </c>
      <c r="AQ17" s="7">
        <f>100 + SUMIFS(NhatKy_ViPham!J:J, NhatKy_ViPham!E:E, "11_Anh_B", NhatKy_ViPham!F:F, B17, NhatKy_ViPham!C:C, "T26") - SUMIFS(NhatKy_ViPham!K:K, NhatKy_ViPham!E:E, "11_Anh_B", NhatKy_ViPham!F:F, B17, NhatKy_ViPham!C:C, "T26")</f>
        <v>100</v>
      </c>
      <c r="AR17" s="7">
        <f>100 + SUMIFS(NhatKy_ViPham!J:J, NhatKy_ViPham!E:E, "11_Anh_B", NhatKy_ViPham!F:F, B17, NhatKy_ViPham!C:C, "T27") - SUMIFS(NhatKy_ViPham!K:K, NhatKy_ViPham!E:E, "11_Anh_B", NhatKy_ViPham!F:F, B17, NhatKy_ViPham!C:C, "T27")</f>
        <v>100</v>
      </c>
      <c r="AS17" s="7">
        <f>100 + SUMIFS(NhatKy_ViPham!J:J, NhatKy_ViPham!E:E, "11_Anh_B", NhatKy_ViPham!F:F, B17, NhatKy_ViPham!C:C, "T28") - SUMIFS(NhatKy_ViPham!K:K, NhatKy_ViPham!E:E, "11_Anh_B", NhatKy_ViPham!F:F, B17, NhatKy_ViPham!C:C, "T28")</f>
        <v>100</v>
      </c>
      <c r="AT17" s="7">
        <f>100 + SUMIFS(NhatKy_ViPham!J:J, NhatKy_ViPham!E:E, "11_Anh_B", NhatKy_ViPham!F:F, B17, NhatKy_ViPham!C:C, "T29") - SUMIFS(NhatKy_ViPham!K:K, NhatKy_ViPham!E:E, "11_Anh_B", NhatKy_ViPham!F:F, B17, NhatKy_ViPham!C:C, "T29")</f>
        <v>100</v>
      </c>
      <c r="AU17" s="7">
        <f>100 + SUMIFS(NhatKy_ViPham!J:J, NhatKy_ViPham!E:E, "11_Anh_B", NhatKy_ViPham!F:F, B17, NhatKy_ViPham!C:C, "T30") - SUMIFS(NhatKy_ViPham!K:K, NhatKy_ViPham!E:E, "11_Anh_B", NhatKy_ViPham!F:F, B17, NhatKy_ViPham!C:C, "T30")</f>
        <v>100</v>
      </c>
      <c r="AV17" s="7">
        <f>100 + SUMIFS(NhatKy_ViPham!J:J, NhatKy_ViPham!E:E, "11_Anh_B", NhatKy_ViPham!F:F, B17, NhatKy_ViPham!C:C, "T31") - SUMIFS(NhatKy_ViPham!K:K, NhatKy_ViPham!E:E, "11_Anh_B", NhatKy_ViPham!F:F, B17, NhatKy_ViPham!C:C, "T31")</f>
        <v>100</v>
      </c>
      <c r="AW17" s="7">
        <f>100 + SUMIFS(NhatKy_ViPham!J:J, NhatKy_ViPham!E:E, "11_Anh_B", NhatKy_ViPham!F:F, B17, NhatKy_ViPham!C:C, "T32") - SUMIFS(NhatKy_ViPham!K:K, NhatKy_ViPham!E:E, "11_Anh_B", NhatKy_ViPham!F:F, B17, NhatKy_ViPham!C:C, "T32")</f>
        <v>100</v>
      </c>
      <c r="AX17" s="7">
        <f>100 + SUMIFS(NhatKy_ViPham!J:J, NhatKy_ViPham!E:E, "11_Anh_B", NhatKy_ViPham!F:F, B17, NhatKy_ViPham!C:C, "T33") - SUMIFS(NhatKy_ViPham!K:K, NhatKy_ViPham!E:E, "11_Anh_B", NhatKy_ViPham!F:F, B17, NhatKy_ViPham!C:C, "T33")</f>
        <v>100</v>
      </c>
      <c r="AY17" s="7">
        <f>100 + SUMIFS(NhatKy_ViPham!J:J, NhatKy_ViPham!E:E, "11_Anh_B", NhatKy_ViPham!F:F, B17, NhatKy_ViPham!C:C, "T34") - SUMIFS(NhatKy_ViPham!K:K, NhatKy_ViPham!E:E, "11_Anh_B", NhatKy_ViPham!F:F, B17, NhatKy_ViPham!C:C, "T34")</f>
        <v>100</v>
      </c>
      <c r="AZ17" s="7">
        <f>100 + SUMIFS(NhatKy_ViPham!J:J, NhatKy_ViPham!E:E, "11_Anh_B", NhatKy_ViPham!F:F, B17, NhatKy_ViPham!C:C, "T35") - SUMIFS(NhatKy_ViPham!K:K, NhatKy_ViPham!E:E, "11_Anh_B", NhatKy_ViPham!F:F, B17, NhatKy_ViPham!C:C, "T35")</f>
        <v>100</v>
      </c>
      <c r="BA17" s="12">
        <f t="shared" si="0"/>
        <v>100</v>
      </c>
      <c r="BB17" s="11" t="s">
        <v>430</v>
      </c>
      <c r="BC17" s="14" t="str">
        <f t="shared" si="1"/>
        <v>Tốt</v>
      </c>
      <c r="BD17" s="10" t="str">
        <f t="shared" si="2"/>
        <v>🟢 BÌNH THƯỜNG</v>
      </c>
    </row>
    <row r="18" spans="1:56" x14ac:dyDescent="0.25">
      <c r="A18" s="5">
        <v>10</v>
      </c>
      <c r="B18" s="15" t="s">
        <v>2087</v>
      </c>
      <c r="C18" s="5" t="s">
        <v>2088</v>
      </c>
      <c r="D18" s="5" t="s">
        <v>435</v>
      </c>
      <c r="E18" s="11" t="s">
        <v>430</v>
      </c>
      <c r="F18" s="6">
        <f>SUMIFS(NhatKy_ViPham!K:K, NhatKy_ViPham!E:E, "11_Anh_B", NhatKy_ViPham!F:F, B18, NhatKy_ViPham!H:H, "L01")</f>
        <v>0</v>
      </c>
      <c r="G18" s="6">
        <f>SUMIFS(NhatKy_ViPham!K:K, NhatKy_ViPham!E:E, "11_Anh_B", NhatKy_ViPham!F:F, B18, NhatKy_ViPham!H:H, "L02")</f>
        <v>0</v>
      </c>
      <c r="H18" s="6">
        <f>SUMIFS(NhatKy_ViPham!K:K, NhatKy_ViPham!E:E, "11_Anh_B", NhatKy_ViPham!F:F, B18, NhatKy_ViPham!H:H, "L03")</f>
        <v>0</v>
      </c>
      <c r="I18" s="6">
        <f>SUMIFS(NhatKy_ViPham!K:K, NhatKy_ViPham!E:E, "11_Anh_B", NhatKy_ViPham!F:F, B18, NhatKy_ViPham!H:H, "L04")</f>
        <v>0</v>
      </c>
      <c r="J18" s="6">
        <f>SUMIFS(NhatKy_ViPham!K:K, NhatKy_ViPham!E:E, "11_Anh_B", NhatKy_ViPham!F:F, B18, NhatKy_ViPham!H:H, "L05")</f>
        <v>0</v>
      </c>
      <c r="K18" s="6">
        <f>SUMIFS(NhatKy_ViPham!K:K, NhatKy_ViPham!E:E, "11_Anh_B", NhatKy_ViPham!F:F, B18, NhatKy_ViPham!H:H, "L06")</f>
        <v>0</v>
      </c>
      <c r="L18" s="6">
        <f>SUMIFS(NhatKy_ViPham!K:K, NhatKy_ViPham!E:E, "11_Anh_B", NhatKy_ViPham!F:F, B18, NhatKy_ViPham!H:H, "L07")</f>
        <v>0</v>
      </c>
      <c r="M18" s="6">
        <f>SUMIFS(NhatKy_ViPham!K:K, NhatKy_ViPham!E:E, "11_Anh_B", NhatKy_ViPham!F:F, B18, NhatKy_ViPham!H:H, "L08")</f>
        <v>0</v>
      </c>
      <c r="N18" s="6">
        <f>SUMIFS(NhatKy_ViPham!K:K, NhatKy_ViPham!E:E, "11_Anh_B", NhatKy_ViPham!F:F, B18, NhatKy_ViPham!H:H, "L09")</f>
        <v>0</v>
      </c>
      <c r="O18" s="6">
        <f>SUMIFS(NhatKy_ViPham!K:K, NhatKy_ViPham!E:E, "11_Anh_B", NhatKy_ViPham!F:F, B18, NhatKy_ViPham!H:H, "L10")</f>
        <v>0</v>
      </c>
      <c r="P18" s="12">
        <f>SUMIFS(NhatKy_ViPham!J:J, NhatKy_ViPham!E:E, "11_Anh_B", NhatKy_ViPham!F:F, B18)</f>
        <v>0</v>
      </c>
      <c r="Q18" s="13">
        <f>SUMIFS(NhatKy_ViPham!K:K, NhatKy_ViPham!E:E, "11_Anh_B", NhatKy_ViPham!F:F, B18)</f>
        <v>0</v>
      </c>
      <c r="R18" s="6">
        <f>100 + SUMIFS(NhatKy_ViPham!J:J, NhatKy_ViPham!E:E, "11_Anh_B", NhatKy_ViPham!F:F, B18, NhatKy_ViPham!C:C, "T1") - SUMIFS(NhatKy_ViPham!K:K, NhatKy_ViPham!E:E, "11_Anh_B", NhatKy_ViPham!F:F, B18, NhatKy_ViPham!C:C, "T1")</f>
        <v>100</v>
      </c>
      <c r="S18" s="6">
        <f>100 + SUMIFS(NhatKy_ViPham!J:J, NhatKy_ViPham!E:E, "11_Anh_B", NhatKy_ViPham!F:F, B18, NhatKy_ViPham!C:C, "T2") - SUMIFS(NhatKy_ViPham!K:K, NhatKy_ViPham!E:E, "11_Anh_B", NhatKy_ViPham!F:F, B18, NhatKy_ViPham!C:C, "T2")</f>
        <v>100</v>
      </c>
      <c r="T18" s="6">
        <f>100 + SUMIFS(NhatKy_ViPham!J:J, NhatKy_ViPham!E:E, "11_Anh_B", NhatKy_ViPham!F:F, B18, NhatKy_ViPham!C:C, "T3") - SUMIFS(NhatKy_ViPham!K:K, NhatKy_ViPham!E:E, "11_Anh_B", NhatKy_ViPham!F:F, B18, NhatKy_ViPham!C:C, "T3")</f>
        <v>100</v>
      </c>
      <c r="U18" s="6">
        <f>100 + SUMIFS(NhatKy_ViPham!J:J, NhatKy_ViPham!E:E, "11_Anh_B", NhatKy_ViPham!F:F, B18, NhatKy_ViPham!C:C, "T4") - SUMIFS(NhatKy_ViPham!K:K, NhatKy_ViPham!E:E, "11_Anh_B", NhatKy_ViPham!F:F, B18, NhatKy_ViPham!C:C, "T4")</f>
        <v>100</v>
      </c>
      <c r="V18" s="6">
        <f>100 + SUMIFS(NhatKy_ViPham!J:J, NhatKy_ViPham!E:E, "11_Anh_B", NhatKy_ViPham!F:F, B18, NhatKy_ViPham!C:C, "T5") - SUMIFS(NhatKy_ViPham!K:K, NhatKy_ViPham!E:E, "11_Anh_B", NhatKy_ViPham!F:F, B18, NhatKy_ViPham!C:C, "T5")</f>
        <v>100</v>
      </c>
      <c r="W18" s="6">
        <f>100 + SUMIFS(NhatKy_ViPham!J:J, NhatKy_ViPham!E:E, "11_Anh_B", NhatKy_ViPham!F:F, B18, NhatKy_ViPham!C:C, "T6") - SUMIFS(NhatKy_ViPham!K:K, NhatKy_ViPham!E:E, "11_Anh_B", NhatKy_ViPham!F:F, B18, NhatKy_ViPham!C:C, "T6")</f>
        <v>100</v>
      </c>
      <c r="X18" s="6">
        <f>100 + SUMIFS(NhatKy_ViPham!J:J, NhatKy_ViPham!E:E, "11_Anh_B", NhatKy_ViPham!F:F, B18, NhatKy_ViPham!C:C, "T7") - SUMIFS(NhatKy_ViPham!K:K, NhatKy_ViPham!E:E, "11_Anh_B", NhatKy_ViPham!F:F, B18, NhatKy_ViPham!C:C, "T7")</f>
        <v>100</v>
      </c>
      <c r="Y18" s="6">
        <f>100 + SUMIFS(NhatKy_ViPham!J:J, NhatKy_ViPham!E:E, "11_Anh_B", NhatKy_ViPham!F:F, B18, NhatKy_ViPham!C:C, "T8") - SUMIFS(NhatKy_ViPham!K:K, NhatKy_ViPham!E:E, "11_Anh_B", NhatKy_ViPham!F:F, B18, NhatKy_ViPham!C:C, "T8")</f>
        <v>100</v>
      </c>
      <c r="Z18" s="6">
        <f>100 + SUMIFS(NhatKy_ViPham!J:J, NhatKy_ViPham!E:E, "11_Anh_B", NhatKy_ViPham!F:F, B18, NhatKy_ViPham!C:C, "T9") - SUMIFS(NhatKy_ViPham!K:K, NhatKy_ViPham!E:E, "11_Anh_B", NhatKy_ViPham!F:F, B18, NhatKy_ViPham!C:C, "T9")</f>
        <v>100</v>
      </c>
      <c r="AA18" s="6">
        <f>100 + SUMIFS(NhatKy_ViPham!J:J, NhatKy_ViPham!E:E, "11_Anh_B", NhatKy_ViPham!F:F, B18, NhatKy_ViPham!C:C, "T10") - SUMIFS(NhatKy_ViPham!K:K, NhatKy_ViPham!E:E, "11_Anh_B", NhatKy_ViPham!F:F, B18, NhatKy_ViPham!C:C, "T10")</f>
        <v>100</v>
      </c>
      <c r="AB18" s="6">
        <f>100 + SUMIFS(NhatKy_ViPham!J:J, NhatKy_ViPham!E:E, "11_Anh_B", NhatKy_ViPham!F:F, B18, NhatKy_ViPham!C:C, "T11") - SUMIFS(NhatKy_ViPham!K:K, NhatKy_ViPham!E:E, "11_Anh_B", NhatKy_ViPham!F:F, B18, NhatKy_ViPham!C:C, "T11")</f>
        <v>100</v>
      </c>
      <c r="AC18" s="6">
        <f>100 + SUMIFS(NhatKy_ViPham!J:J, NhatKy_ViPham!E:E, "11_Anh_B", NhatKy_ViPham!F:F, B18, NhatKy_ViPham!C:C, "T12") - SUMIFS(NhatKy_ViPham!K:K, NhatKy_ViPham!E:E, "11_Anh_B", NhatKy_ViPham!F:F, B18, NhatKy_ViPham!C:C, "T12")</f>
        <v>100</v>
      </c>
      <c r="AD18" s="6">
        <f>100 + SUMIFS(NhatKy_ViPham!J:J, NhatKy_ViPham!E:E, "11_Anh_B", NhatKy_ViPham!F:F, B18, NhatKy_ViPham!C:C, "T13") - SUMIFS(NhatKy_ViPham!K:K, NhatKy_ViPham!E:E, "11_Anh_B", NhatKy_ViPham!F:F, B18, NhatKy_ViPham!C:C, "T13")</f>
        <v>100</v>
      </c>
      <c r="AE18" s="6">
        <f>100 + SUMIFS(NhatKy_ViPham!J:J, NhatKy_ViPham!E:E, "11_Anh_B", NhatKy_ViPham!F:F, B18, NhatKy_ViPham!C:C, "T14") - SUMIFS(NhatKy_ViPham!K:K, NhatKy_ViPham!E:E, "11_Anh_B", NhatKy_ViPham!F:F, B18, NhatKy_ViPham!C:C, "T14")</f>
        <v>100</v>
      </c>
      <c r="AF18" s="6">
        <f>100 + SUMIFS(NhatKy_ViPham!J:J, NhatKy_ViPham!E:E, "11_Anh_B", NhatKy_ViPham!F:F, B18, NhatKy_ViPham!C:C, "T15") - SUMIFS(NhatKy_ViPham!K:K, NhatKy_ViPham!E:E, "11_Anh_B", NhatKy_ViPham!F:F, B18, NhatKy_ViPham!C:C, "T15")</f>
        <v>100</v>
      </c>
      <c r="AG18" s="6">
        <f>100 + SUMIFS(NhatKy_ViPham!J:J, NhatKy_ViPham!E:E, "11_Anh_B", NhatKy_ViPham!F:F, B18, NhatKy_ViPham!C:C, "T16") - SUMIFS(NhatKy_ViPham!K:K, NhatKy_ViPham!E:E, "11_Anh_B", NhatKy_ViPham!F:F, B18, NhatKy_ViPham!C:C, "T16")</f>
        <v>100</v>
      </c>
      <c r="AH18" s="6">
        <f>100 + SUMIFS(NhatKy_ViPham!J:J, NhatKy_ViPham!E:E, "11_Anh_B", NhatKy_ViPham!F:F, B18, NhatKy_ViPham!C:C, "T17") - SUMIFS(NhatKy_ViPham!K:K, NhatKy_ViPham!E:E, "11_Anh_B", NhatKy_ViPham!F:F, B18, NhatKy_ViPham!C:C, "T17")</f>
        <v>100</v>
      </c>
      <c r="AI18" s="6">
        <f>100 + SUMIFS(NhatKy_ViPham!J:J, NhatKy_ViPham!E:E, "11_Anh_B", NhatKy_ViPham!F:F, B18, NhatKy_ViPham!C:C, "T18") - SUMIFS(NhatKy_ViPham!K:K, NhatKy_ViPham!E:E, "11_Anh_B", NhatKy_ViPham!F:F, B18, NhatKy_ViPham!C:C, "T18")</f>
        <v>100</v>
      </c>
      <c r="AJ18" s="6">
        <f>100 + SUMIFS(NhatKy_ViPham!J:J, NhatKy_ViPham!E:E, "11_Anh_B", NhatKy_ViPham!F:F, B18, NhatKy_ViPham!C:C, "T19") - SUMIFS(NhatKy_ViPham!K:K, NhatKy_ViPham!E:E, "11_Anh_B", NhatKy_ViPham!F:F, B18, NhatKy_ViPham!C:C, "T19")</f>
        <v>100</v>
      </c>
      <c r="AK18" s="6">
        <f>100 + SUMIFS(NhatKy_ViPham!J:J, NhatKy_ViPham!E:E, "11_Anh_B", NhatKy_ViPham!F:F, B18, NhatKy_ViPham!C:C, "T20") - SUMIFS(NhatKy_ViPham!K:K, NhatKy_ViPham!E:E, "11_Anh_B", NhatKy_ViPham!F:F, B18, NhatKy_ViPham!C:C, "T20")</f>
        <v>100</v>
      </c>
      <c r="AL18" s="6">
        <f>100 + SUMIFS(NhatKy_ViPham!J:J, NhatKy_ViPham!E:E, "11_Anh_B", NhatKy_ViPham!F:F, B18, NhatKy_ViPham!C:C, "T21") - SUMIFS(NhatKy_ViPham!K:K, NhatKy_ViPham!E:E, "11_Anh_B", NhatKy_ViPham!F:F, B18, NhatKy_ViPham!C:C, "T21")</f>
        <v>100</v>
      </c>
      <c r="AM18" s="6">
        <f>100 + SUMIFS(NhatKy_ViPham!J:J, NhatKy_ViPham!E:E, "11_Anh_B", NhatKy_ViPham!F:F, B18, NhatKy_ViPham!C:C, "T22") - SUMIFS(NhatKy_ViPham!K:K, NhatKy_ViPham!E:E, "11_Anh_B", NhatKy_ViPham!F:F, B18, NhatKy_ViPham!C:C, "T22")</f>
        <v>100</v>
      </c>
      <c r="AN18" s="6">
        <f>100 + SUMIFS(NhatKy_ViPham!J:J, NhatKy_ViPham!E:E, "11_Anh_B", NhatKy_ViPham!F:F, B18, NhatKy_ViPham!C:C, "T23") - SUMIFS(NhatKy_ViPham!K:K, NhatKy_ViPham!E:E, "11_Anh_B", NhatKy_ViPham!F:F, B18, NhatKy_ViPham!C:C, "T23")</f>
        <v>100</v>
      </c>
      <c r="AO18" s="6">
        <f>100 + SUMIFS(NhatKy_ViPham!J:J, NhatKy_ViPham!E:E, "11_Anh_B", NhatKy_ViPham!F:F, B18, NhatKy_ViPham!C:C, "T24") - SUMIFS(NhatKy_ViPham!K:K, NhatKy_ViPham!E:E, "11_Anh_B", NhatKy_ViPham!F:F, B18, NhatKy_ViPham!C:C, "T24")</f>
        <v>100</v>
      </c>
      <c r="AP18" s="6">
        <f>100 + SUMIFS(NhatKy_ViPham!J:J, NhatKy_ViPham!E:E, "11_Anh_B", NhatKy_ViPham!F:F, B18, NhatKy_ViPham!C:C, "T25") - SUMIFS(NhatKy_ViPham!K:K, NhatKy_ViPham!E:E, "11_Anh_B", NhatKy_ViPham!F:F, B18, NhatKy_ViPham!C:C, "T25")</f>
        <v>100</v>
      </c>
      <c r="AQ18" s="6">
        <f>100 + SUMIFS(NhatKy_ViPham!J:J, NhatKy_ViPham!E:E, "11_Anh_B", NhatKy_ViPham!F:F, B18, NhatKy_ViPham!C:C, "T26") - SUMIFS(NhatKy_ViPham!K:K, NhatKy_ViPham!E:E, "11_Anh_B", NhatKy_ViPham!F:F, B18, NhatKy_ViPham!C:C, "T26")</f>
        <v>100</v>
      </c>
      <c r="AR18" s="6">
        <f>100 + SUMIFS(NhatKy_ViPham!J:J, NhatKy_ViPham!E:E, "11_Anh_B", NhatKy_ViPham!F:F, B18, NhatKy_ViPham!C:C, "T27") - SUMIFS(NhatKy_ViPham!K:K, NhatKy_ViPham!E:E, "11_Anh_B", NhatKy_ViPham!F:F, B18, NhatKy_ViPham!C:C, "T27")</f>
        <v>100</v>
      </c>
      <c r="AS18" s="6">
        <f>100 + SUMIFS(NhatKy_ViPham!J:J, NhatKy_ViPham!E:E, "11_Anh_B", NhatKy_ViPham!F:F, B18, NhatKy_ViPham!C:C, "T28") - SUMIFS(NhatKy_ViPham!K:K, NhatKy_ViPham!E:E, "11_Anh_B", NhatKy_ViPham!F:F, B18, NhatKy_ViPham!C:C, "T28")</f>
        <v>100</v>
      </c>
      <c r="AT18" s="6">
        <f>100 + SUMIFS(NhatKy_ViPham!J:J, NhatKy_ViPham!E:E, "11_Anh_B", NhatKy_ViPham!F:F, B18, NhatKy_ViPham!C:C, "T29") - SUMIFS(NhatKy_ViPham!K:K, NhatKy_ViPham!E:E, "11_Anh_B", NhatKy_ViPham!F:F, B18, NhatKy_ViPham!C:C, "T29")</f>
        <v>100</v>
      </c>
      <c r="AU18" s="6">
        <f>100 + SUMIFS(NhatKy_ViPham!J:J, NhatKy_ViPham!E:E, "11_Anh_B", NhatKy_ViPham!F:F, B18, NhatKy_ViPham!C:C, "T30") - SUMIFS(NhatKy_ViPham!K:K, NhatKy_ViPham!E:E, "11_Anh_B", NhatKy_ViPham!F:F, B18, NhatKy_ViPham!C:C, "T30")</f>
        <v>100</v>
      </c>
      <c r="AV18" s="6">
        <f>100 + SUMIFS(NhatKy_ViPham!J:J, NhatKy_ViPham!E:E, "11_Anh_B", NhatKy_ViPham!F:F, B18, NhatKy_ViPham!C:C, "T31") - SUMIFS(NhatKy_ViPham!K:K, NhatKy_ViPham!E:E, "11_Anh_B", NhatKy_ViPham!F:F, B18, NhatKy_ViPham!C:C, "T31")</f>
        <v>100</v>
      </c>
      <c r="AW18" s="6">
        <f>100 + SUMIFS(NhatKy_ViPham!J:J, NhatKy_ViPham!E:E, "11_Anh_B", NhatKy_ViPham!F:F, B18, NhatKy_ViPham!C:C, "T32") - SUMIFS(NhatKy_ViPham!K:K, NhatKy_ViPham!E:E, "11_Anh_B", NhatKy_ViPham!F:F, B18, NhatKy_ViPham!C:C, "T32")</f>
        <v>100</v>
      </c>
      <c r="AX18" s="6">
        <f>100 + SUMIFS(NhatKy_ViPham!J:J, NhatKy_ViPham!E:E, "11_Anh_B", NhatKy_ViPham!F:F, B18, NhatKy_ViPham!C:C, "T33") - SUMIFS(NhatKy_ViPham!K:K, NhatKy_ViPham!E:E, "11_Anh_B", NhatKy_ViPham!F:F, B18, NhatKy_ViPham!C:C, "T33")</f>
        <v>100</v>
      </c>
      <c r="AY18" s="6">
        <f>100 + SUMIFS(NhatKy_ViPham!J:J, NhatKy_ViPham!E:E, "11_Anh_B", NhatKy_ViPham!F:F, B18, NhatKy_ViPham!C:C, "T34") - SUMIFS(NhatKy_ViPham!K:K, NhatKy_ViPham!E:E, "11_Anh_B", NhatKy_ViPham!F:F, B18, NhatKy_ViPham!C:C, "T34")</f>
        <v>100</v>
      </c>
      <c r="AZ18" s="6">
        <f>100 + SUMIFS(NhatKy_ViPham!J:J, NhatKy_ViPham!E:E, "11_Anh_B", NhatKy_ViPham!F:F, B18, NhatKy_ViPham!C:C, "T35") - SUMIFS(NhatKy_ViPham!K:K, NhatKy_ViPham!E:E, "11_Anh_B", NhatKy_ViPham!F:F, B18, NhatKy_ViPham!C:C, "T35")</f>
        <v>100</v>
      </c>
      <c r="BA18" s="12">
        <f t="shared" si="0"/>
        <v>100</v>
      </c>
      <c r="BB18" s="11" t="s">
        <v>430</v>
      </c>
      <c r="BC18" s="16" t="str">
        <f t="shared" si="1"/>
        <v>Tốt</v>
      </c>
      <c r="BD18" s="15" t="str">
        <f t="shared" si="2"/>
        <v>🟢 BÌNH THƯỜNG</v>
      </c>
    </row>
    <row r="19" spans="1:56" x14ac:dyDescent="0.25">
      <c r="A19" s="4">
        <v>11</v>
      </c>
      <c r="B19" s="10" t="s">
        <v>2089</v>
      </c>
      <c r="C19" s="4" t="s">
        <v>1738</v>
      </c>
      <c r="D19" s="4" t="s">
        <v>435</v>
      </c>
      <c r="E19" s="11" t="s">
        <v>430</v>
      </c>
      <c r="F19" s="7">
        <f>SUMIFS(NhatKy_ViPham!K:K, NhatKy_ViPham!E:E, "11_Anh_B", NhatKy_ViPham!F:F, B19, NhatKy_ViPham!H:H, "L01")</f>
        <v>0</v>
      </c>
      <c r="G19" s="7">
        <f>SUMIFS(NhatKy_ViPham!K:K, NhatKy_ViPham!E:E, "11_Anh_B", NhatKy_ViPham!F:F, B19, NhatKy_ViPham!H:H, "L02")</f>
        <v>0</v>
      </c>
      <c r="H19" s="7">
        <f>SUMIFS(NhatKy_ViPham!K:K, NhatKy_ViPham!E:E, "11_Anh_B", NhatKy_ViPham!F:F, B19, NhatKy_ViPham!H:H, "L03")</f>
        <v>0</v>
      </c>
      <c r="I19" s="7">
        <f>SUMIFS(NhatKy_ViPham!K:K, NhatKy_ViPham!E:E, "11_Anh_B", NhatKy_ViPham!F:F, B19, NhatKy_ViPham!H:H, "L04")</f>
        <v>0</v>
      </c>
      <c r="J19" s="7">
        <f>SUMIFS(NhatKy_ViPham!K:K, NhatKy_ViPham!E:E, "11_Anh_B", NhatKy_ViPham!F:F, B19, NhatKy_ViPham!H:H, "L05")</f>
        <v>0</v>
      </c>
      <c r="K19" s="7">
        <f>SUMIFS(NhatKy_ViPham!K:K, NhatKy_ViPham!E:E, "11_Anh_B", NhatKy_ViPham!F:F, B19, NhatKy_ViPham!H:H, "L06")</f>
        <v>0</v>
      </c>
      <c r="L19" s="7">
        <f>SUMIFS(NhatKy_ViPham!K:K, NhatKy_ViPham!E:E, "11_Anh_B", NhatKy_ViPham!F:F, B19, NhatKy_ViPham!H:H, "L07")</f>
        <v>0</v>
      </c>
      <c r="M19" s="7">
        <f>SUMIFS(NhatKy_ViPham!K:K, NhatKy_ViPham!E:E, "11_Anh_B", NhatKy_ViPham!F:F, B19, NhatKy_ViPham!H:H, "L08")</f>
        <v>0</v>
      </c>
      <c r="N19" s="7">
        <f>SUMIFS(NhatKy_ViPham!K:K, NhatKy_ViPham!E:E, "11_Anh_B", NhatKy_ViPham!F:F, B19, NhatKy_ViPham!H:H, "L09")</f>
        <v>0</v>
      </c>
      <c r="O19" s="7">
        <f>SUMIFS(NhatKy_ViPham!K:K, NhatKy_ViPham!E:E, "11_Anh_B", NhatKy_ViPham!F:F, B19, NhatKy_ViPham!H:H, "L10")</f>
        <v>0</v>
      </c>
      <c r="P19" s="12">
        <f>SUMIFS(NhatKy_ViPham!J:J, NhatKy_ViPham!E:E, "11_Anh_B", NhatKy_ViPham!F:F, B19)</f>
        <v>0</v>
      </c>
      <c r="Q19" s="13">
        <f>SUMIFS(NhatKy_ViPham!K:K, NhatKy_ViPham!E:E, "11_Anh_B", NhatKy_ViPham!F:F, B19)</f>
        <v>0</v>
      </c>
      <c r="R19" s="7">
        <f>100 + SUMIFS(NhatKy_ViPham!J:J, NhatKy_ViPham!E:E, "11_Anh_B", NhatKy_ViPham!F:F, B19, NhatKy_ViPham!C:C, "T1") - SUMIFS(NhatKy_ViPham!K:K, NhatKy_ViPham!E:E, "11_Anh_B", NhatKy_ViPham!F:F, B19, NhatKy_ViPham!C:C, "T1")</f>
        <v>100</v>
      </c>
      <c r="S19" s="7">
        <f>100 + SUMIFS(NhatKy_ViPham!J:J, NhatKy_ViPham!E:E, "11_Anh_B", NhatKy_ViPham!F:F, B19, NhatKy_ViPham!C:C, "T2") - SUMIFS(NhatKy_ViPham!K:K, NhatKy_ViPham!E:E, "11_Anh_B", NhatKy_ViPham!F:F, B19, NhatKy_ViPham!C:C, "T2")</f>
        <v>100</v>
      </c>
      <c r="T19" s="7">
        <f>100 + SUMIFS(NhatKy_ViPham!J:J, NhatKy_ViPham!E:E, "11_Anh_B", NhatKy_ViPham!F:F, B19, NhatKy_ViPham!C:C, "T3") - SUMIFS(NhatKy_ViPham!K:K, NhatKy_ViPham!E:E, "11_Anh_B", NhatKy_ViPham!F:F, B19, NhatKy_ViPham!C:C, "T3")</f>
        <v>100</v>
      </c>
      <c r="U19" s="7">
        <f>100 + SUMIFS(NhatKy_ViPham!J:J, NhatKy_ViPham!E:E, "11_Anh_B", NhatKy_ViPham!F:F, B19, NhatKy_ViPham!C:C, "T4") - SUMIFS(NhatKy_ViPham!K:K, NhatKy_ViPham!E:E, "11_Anh_B", NhatKy_ViPham!F:F, B19, NhatKy_ViPham!C:C, "T4")</f>
        <v>100</v>
      </c>
      <c r="V19" s="7">
        <f>100 + SUMIFS(NhatKy_ViPham!J:J, NhatKy_ViPham!E:E, "11_Anh_B", NhatKy_ViPham!F:F, B19, NhatKy_ViPham!C:C, "T5") - SUMIFS(NhatKy_ViPham!K:K, NhatKy_ViPham!E:E, "11_Anh_B", NhatKy_ViPham!F:F, B19, NhatKy_ViPham!C:C, "T5")</f>
        <v>100</v>
      </c>
      <c r="W19" s="7">
        <f>100 + SUMIFS(NhatKy_ViPham!J:J, NhatKy_ViPham!E:E, "11_Anh_B", NhatKy_ViPham!F:F, B19, NhatKy_ViPham!C:C, "T6") - SUMIFS(NhatKy_ViPham!K:K, NhatKy_ViPham!E:E, "11_Anh_B", NhatKy_ViPham!F:F, B19, NhatKy_ViPham!C:C, "T6")</f>
        <v>100</v>
      </c>
      <c r="X19" s="7">
        <f>100 + SUMIFS(NhatKy_ViPham!J:J, NhatKy_ViPham!E:E, "11_Anh_B", NhatKy_ViPham!F:F, B19, NhatKy_ViPham!C:C, "T7") - SUMIFS(NhatKy_ViPham!K:K, NhatKy_ViPham!E:E, "11_Anh_B", NhatKy_ViPham!F:F, B19, NhatKy_ViPham!C:C, "T7")</f>
        <v>100</v>
      </c>
      <c r="Y19" s="7">
        <f>100 + SUMIFS(NhatKy_ViPham!J:J, NhatKy_ViPham!E:E, "11_Anh_B", NhatKy_ViPham!F:F, B19, NhatKy_ViPham!C:C, "T8") - SUMIFS(NhatKy_ViPham!K:K, NhatKy_ViPham!E:E, "11_Anh_B", NhatKy_ViPham!F:F, B19, NhatKy_ViPham!C:C, "T8")</f>
        <v>100</v>
      </c>
      <c r="Z19" s="7">
        <f>100 + SUMIFS(NhatKy_ViPham!J:J, NhatKy_ViPham!E:E, "11_Anh_B", NhatKy_ViPham!F:F, B19, NhatKy_ViPham!C:C, "T9") - SUMIFS(NhatKy_ViPham!K:K, NhatKy_ViPham!E:E, "11_Anh_B", NhatKy_ViPham!F:F, B19, NhatKy_ViPham!C:C, "T9")</f>
        <v>100</v>
      </c>
      <c r="AA19" s="7">
        <f>100 + SUMIFS(NhatKy_ViPham!J:J, NhatKy_ViPham!E:E, "11_Anh_B", NhatKy_ViPham!F:F, B19, NhatKy_ViPham!C:C, "T10") - SUMIFS(NhatKy_ViPham!K:K, NhatKy_ViPham!E:E, "11_Anh_B", NhatKy_ViPham!F:F, B19, NhatKy_ViPham!C:C, "T10")</f>
        <v>100</v>
      </c>
      <c r="AB19" s="7">
        <f>100 + SUMIFS(NhatKy_ViPham!J:J, NhatKy_ViPham!E:E, "11_Anh_B", NhatKy_ViPham!F:F, B19, NhatKy_ViPham!C:C, "T11") - SUMIFS(NhatKy_ViPham!K:K, NhatKy_ViPham!E:E, "11_Anh_B", NhatKy_ViPham!F:F, B19, NhatKy_ViPham!C:C, "T11")</f>
        <v>100</v>
      </c>
      <c r="AC19" s="7">
        <f>100 + SUMIFS(NhatKy_ViPham!J:J, NhatKy_ViPham!E:E, "11_Anh_B", NhatKy_ViPham!F:F, B19, NhatKy_ViPham!C:C, "T12") - SUMIFS(NhatKy_ViPham!K:K, NhatKy_ViPham!E:E, "11_Anh_B", NhatKy_ViPham!F:F, B19, NhatKy_ViPham!C:C, "T12")</f>
        <v>100</v>
      </c>
      <c r="AD19" s="7">
        <f>100 + SUMIFS(NhatKy_ViPham!J:J, NhatKy_ViPham!E:E, "11_Anh_B", NhatKy_ViPham!F:F, B19, NhatKy_ViPham!C:C, "T13") - SUMIFS(NhatKy_ViPham!K:K, NhatKy_ViPham!E:E, "11_Anh_B", NhatKy_ViPham!F:F, B19, NhatKy_ViPham!C:C, "T13")</f>
        <v>100</v>
      </c>
      <c r="AE19" s="7">
        <f>100 + SUMIFS(NhatKy_ViPham!J:J, NhatKy_ViPham!E:E, "11_Anh_B", NhatKy_ViPham!F:F, B19, NhatKy_ViPham!C:C, "T14") - SUMIFS(NhatKy_ViPham!K:K, NhatKy_ViPham!E:E, "11_Anh_B", NhatKy_ViPham!F:F, B19, NhatKy_ViPham!C:C, "T14")</f>
        <v>100</v>
      </c>
      <c r="AF19" s="7">
        <f>100 + SUMIFS(NhatKy_ViPham!J:J, NhatKy_ViPham!E:E, "11_Anh_B", NhatKy_ViPham!F:F, B19, NhatKy_ViPham!C:C, "T15") - SUMIFS(NhatKy_ViPham!K:K, NhatKy_ViPham!E:E, "11_Anh_B", NhatKy_ViPham!F:F, B19, NhatKy_ViPham!C:C, "T15")</f>
        <v>100</v>
      </c>
      <c r="AG19" s="7">
        <f>100 + SUMIFS(NhatKy_ViPham!J:J, NhatKy_ViPham!E:E, "11_Anh_B", NhatKy_ViPham!F:F, B19, NhatKy_ViPham!C:C, "T16") - SUMIFS(NhatKy_ViPham!K:K, NhatKy_ViPham!E:E, "11_Anh_B", NhatKy_ViPham!F:F, B19, NhatKy_ViPham!C:C, "T16")</f>
        <v>100</v>
      </c>
      <c r="AH19" s="7">
        <f>100 + SUMIFS(NhatKy_ViPham!J:J, NhatKy_ViPham!E:E, "11_Anh_B", NhatKy_ViPham!F:F, B19, NhatKy_ViPham!C:C, "T17") - SUMIFS(NhatKy_ViPham!K:K, NhatKy_ViPham!E:E, "11_Anh_B", NhatKy_ViPham!F:F, B19, NhatKy_ViPham!C:C, "T17")</f>
        <v>100</v>
      </c>
      <c r="AI19" s="7">
        <f>100 + SUMIFS(NhatKy_ViPham!J:J, NhatKy_ViPham!E:E, "11_Anh_B", NhatKy_ViPham!F:F, B19, NhatKy_ViPham!C:C, "T18") - SUMIFS(NhatKy_ViPham!K:K, NhatKy_ViPham!E:E, "11_Anh_B", NhatKy_ViPham!F:F, B19, NhatKy_ViPham!C:C, "T18")</f>
        <v>100</v>
      </c>
      <c r="AJ19" s="7">
        <f>100 + SUMIFS(NhatKy_ViPham!J:J, NhatKy_ViPham!E:E, "11_Anh_B", NhatKy_ViPham!F:F, B19, NhatKy_ViPham!C:C, "T19") - SUMIFS(NhatKy_ViPham!K:K, NhatKy_ViPham!E:E, "11_Anh_B", NhatKy_ViPham!F:F, B19, NhatKy_ViPham!C:C, "T19")</f>
        <v>100</v>
      </c>
      <c r="AK19" s="7">
        <f>100 + SUMIFS(NhatKy_ViPham!J:J, NhatKy_ViPham!E:E, "11_Anh_B", NhatKy_ViPham!F:F, B19, NhatKy_ViPham!C:C, "T20") - SUMIFS(NhatKy_ViPham!K:K, NhatKy_ViPham!E:E, "11_Anh_B", NhatKy_ViPham!F:F, B19, NhatKy_ViPham!C:C, "T20")</f>
        <v>100</v>
      </c>
      <c r="AL19" s="7">
        <f>100 + SUMIFS(NhatKy_ViPham!J:J, NhatKy_ViPham!E:E, "11_Anh_B", NhatKy_ViPham!F:F, B19, NhatKy_ViPham!C:C, "T21") - SUMIFS(NhatKy_ViPham!K:K, NhatKy_ViPham!E:E, "11_Anh_B", NhatKy_ViPham!F:F, B19, NhatKy_ViPham!C:C, "T21")</f>
        <v>100</v>
      </c>
      <c r="AM19" s="7">
        <f>100 + SUMIFS(NhatKy_ViPham!J:J, NhatKy_ViPham!E:E, "11_Anh_B", NhatKy_ViPham!F:F, B19, NhatKy_ViPham!C:C, "T22") - SUMIFS(NhatKy_ViPham!K:K, NhatKy_ViPham!E:E, "11_Anh_B", NhatKy_ViPham!F:F, B19, NhatKy_ViPham!C:C, "T22")</f>
        <v>100</v>
      </c>
      <c r="AN19" s="7">
        <f>100 + SUMIFS(NhatKy_ViPham!J:J, NhatKy_ViPham!E:E, "11_Anh_B", NhatKy_ViPham!F:F, B19, NhatKy_ViPham!C:C, "T23") - SUMIFS(NhatKy_ViPham!K:K, NhatKy_ViPham!E:E, "11_Anh_B", NhatKy_ViPham!F:F, B19, NhatKy_ViPham!C:C, "T23")</f>
        <v>100</v>
      </c>
      <c r="AO19" s="7">
        <f>100 + SUMIFS(NhatKy_ViPham!J:J, NhatKy_ViPham!E:E, "11_Anh_B", NhatKy_ViPham!F:F, B19, NhatKy_ViPham!C:C, "T24") - SUMIFS(NhatKy_ViPham!K:K, NhatKy_ViPham!E:E, "11_Anh_B", NhatKy_ViPham!F:F, B19, NhatKy_ViPham!C:C, "T24")</f>
        <v>100</v>
      </c>
      <c r="AP19" s="7">
        <f>100 + SUMIFS(NhatKy_ViPham!J:J, NhatKy_ViPham!E:E, "11_Anh_B", NhatKy_ViPham!F:F, B19, NhatKy_ViPham!C:C, "T25") - SUMIFS(NhatKy_ViPham!K:K, NhatKy_ViPham!E:E, "11_Anh_B", NhatKy_ViPham!F:F, B19, NhatKy_ViPham!C:C, "T25")</f>
        <v>100</v>
      </c>
      <c r="AQ19" s="7">
        <f>100 + SUMIFS(NhatKy_ViPham!J:J, NhatKy_ViPham!E:E, "11_Anh_B", NhatKy_ViPham!F:F, B19, NhatKy_ViPham!C:C, "T26") - SUMIFS(NhatKy_ViPham!K:K, NhatKy_ViPham!E:E, "11_Anh_B", NhatKy_ViPham!F:F, B19, NhatKy_ViPham!C:C, "T26")</f>
        <v>100</v>
      </c>
      <c r="AR19" s="7">
        <f>100 + SUMIFS(NhatKy_ViPham!J:J, NhatKy_ViPham!E:E, "11_Anh_B", NhatKy_ViPham!F:F, B19, NhatKy_ViPham!C:C, "T27") - SUMIFS(NhatKy_ViPham!K:K, NhatKy_ViPham!E:E, "11_Anh_B", NhatKy_ViPham!F:F, B19, NhatKy_ViPham!C:C, "T27")</f>
        <v>100</v>
      </c>
      <c r="AS19" s="7">
        <f>100 + SUMIFS(NhatKy_ViPham!J:J, NhatKy_ViPham!E:E, "11_Anh_B", NhatKy_ViPham!F:F, B19, NhatKy_ViPham!C:C, "T28") - SUMIFS(NhatKy_ViPham!K:K, NhatKy_ViPham!E:E, "11_Anh_B", NhatKy_ViPham!F:F, B19, NhatKy_ViPham!C:C, "T28")</f>
        <v>100</v>
      </c>
      <c r="AT19" s="7">
        <f>100 + SUMIFS(NhatKy_ViPham!J:J, NhatKy_ViPham!E:E, "11_Anh_B", NhatKy_ViPham!F:F, B19, NhatKy_ViPham!C:C, "T29") - SUMIFS(NhatKy_ViPham!K:K, NhatKy_ViPham!E:E, "11_Anh_B", NhatKy_ViPham!F:F, B19, NhatKy_ViPham!C:C, "T29")</f>
        <v>100</v>
      </c>
      <c r="AU19" s="7">
        <f>100 + SUMIFS(NhatKy_ViPham!J:J, NhatKy_ViPham!E:E, "11_Anh_B", NhatKy_ViPham!F:F, B19, NhatKy_ViPham!C:C, "T30") - SUMIFS(NhatKy_ViPham!K:K, NhatKy_ViPham!E:E, "11_Anh_B", NhatKy_ViPham!F:F, B19, NhatKy_ViPham!C:C, "T30")</f>
        <v>100</v>
      </c>
      <c r="AV19" s="7">
        <f>100 + SUMIFS(NhatKy_ViPham!J:J, NhatKy_ViPham!E:E, "11_Anh_B", NhatKy_ViPham!F:F, B19, NhatKy_ViPham!C:C, "T31") - SUMIFS(NhatKy_ViPham!K:K, NhatKy_ViPham!E:E, "11_Anh_B", NhatKy_ViPham!F:F, B19, NhatKy_ViPham!C:C, "T31")</f>
        <v>100</v>
      </c>
      <c r="AW19" s="7">
        <f>100 + SUMIFS(NhatKy_ViPham!J:J, NhatKy_ViPham!E:E, "11_Anh_B", NhatKy_ViPham!F:F, B19, NhatKy_ViPham!C:C, "T32") - SUMIFS(NhatKy_ViPham!K:K, NhatKy_ViPham!E:E, "11_Anh_B", NhatKy_ViPham!F:F, B19, NhatKy_ViPham!C:C, "T32")</f>
        <v>100</v>
      </c>
      <c r="AX19" s="7">
        <f>100 + SUMIFS(NhatKy_ViPham!J:J, NhatKy_ViPham!E:E, "11_Anh_B", NhatKy_ViPham!F:F, B19, NhatKy_ViPham!C:C, "T33") - SUMIFS(NhatKy_ViPham!K:K, NhatKy_ViPham!E:E, "11_Anh_B", NhatKy_ViPham!F:F, B19, NhatKy_ViPham!C:C, "T33")</f>
        <v>100</v>
      </c>
      <c r="AY19" s="7">
        <f>100 + SUMIFS(NhatKy_ViPham!J:J, NhatKy_ViPham!E:E, "11_Anh_B", NhatKy_ViPham!F:F, B19, NhatKy_ViPham!C:C, "T34") - SUMIFS(NhatKy_ViPham!K:K, NhatKy_ViPham!E:E, "11_Anh_B", NhatKy_ViPham!F:F, B19, NhatKy_ViPham!C:C, "T34")</f>
        <v>100</v>
      </c>
      <c r="AZ19" s="7">
        <f>100 + SUMIFS(NhatKy_ViPham!J:J, NhatKy_ViPham!E:E, "11_Anh_B", NhatKy_ViPham!F:F, B19, NhatKy_ViPham!C:C, "T35") - SUMIFS(NhatKy_ViPham!K:K, NhatKy_ViPham!E:E, "11_Anh_B", NhatKy_ViPham!F:F, B19, NhatKy_ViPham!C:C, "T35")</f>
        <v>100</v>
      </c>
      <c r="BA19" s="12">
        <f t="shared" si="0"/>
        <v>100</v>
      </c>
      <c r="BB19" s="11" t="s">
        <v>430</v>
      </c>
      <c r="BC19" s="14" t="str">
        <f t="shared" si="1"/>
        <v>Tốt</v>
      </c>
      <c r="BD19" s="10" t="str">
        <f t="shared" si="2"/>
        <v>🟢 BÌNH THƯỜNG</v>
      </c>
    </row>
    <row r="20" spans="1:56" x14ac:dyDescent="0.25">
      <c r="A20" s="5">
        <v>12</v>
      </c>
      <c r="B20" s="15" t="s">
        <v>2090</v>
      </c>
      <c r="C20" s="5" t="s">
        <v>1975</v>
      </c>
      <c r="D20" s="5" t="s">
        <v>435</v>
      </c>
      <c r="E20" s="11" t="s">
        <v>430</v>
      </c>
      <c r="F20" s="6">
        <f>SUMIFS(NhatKy_ViPham!K:K, NhatKy_ViPham!E:E, "11_Anh_B", NhatKy_ViPham!F:F, B20, NhatKy_ViPham!H:H, "L01")</f>
        <v>0</v>
      </c>
      <c r="G20" s="6">
        <f>SUMIFS(NhatKy_ViPham!K:K, NhatKy_ViPham!E:E, "11_Anh_B", NhatKy_ViPham!F:F, B20, NhatKy_ViPham!H:H, "L02")</f>
        <v>0</v>
      </c>
      <c r="H20" s="6">
        <f>SUMIFS(NhatKy_ViPham!K:K, NhatKy_ViPham!E:E, "11_Anh_B", NhatKy_ViPham!F:F, B20, NhatKy_ViPham!H:H, "L03")</f>
        <v>0</v>
      </c>
      <c r="I20" s="6">
        <f>SUMIFS(NhatKy_ViPham!K:K, NhatKy_ViPham!E:E, "11_Anh_B", NhatKy_ViPham!F:F, B20, NhatKy_ViPham!H:H, "L04")</f>
        <v>0</v>
      </c>
      <c r="J20" s="6">
        <f>SUMIFS(NhatKy_ViPham!K:K, NhatKy_ViPham!E:E, "11_Anh_B", NhatKy_ViPham!F:F, B20, NhatKy_ViPham!H:H, "L05")</f>
        <v>0</v>
      </c>
      <c r="K20" s="6">
        <f>SUMIFS(NhatKy_ViPham!K:K, NhatKy_ViPham!E:E, "11_Anh_B", NhatKy_ViPham!F:F, B20, NhatKy_ViPham!H:H, "L06")</f>
        <v>0</v>
      </c>
      <c r="L20" s="6">
        <f>SUMIFS(NhatKy_ViPham!K:K, NhatKy_ViPham!E:E, "11_Anh_B", NhatKy_ViPham!F:F, B20, NhatKy_ViPham!H:H, "L07")</f>
        <v>0</v>
      </c>
      <c r="M20" s="6">
        <f>SUMIFS(NhatKy_ViPham!K:K, NhatKy_ViPham!E:E, "11_Anh_B", NhatKy_ViPham!F:F, B20, NhatKy_ViPham!H:H, "L08")</f>
        <v>0</v>
      </c>
      <c r="N20" s="6">
        <f>SUMIFS(NhatKy_ViPham!K:K, NhatKy_ViPham!E:E, "11_Anh_B", NhatKy_ViPham!F:F, B20, NhatKy_ViPham!H:H, "L09")</f>
        <v>0</v>
      </c>
      <c r="O20" s="6">
        <f>SUMIFS(NhatKy_ViPham!K:K, NhatKy_ViPham!E:E, "11_Anh_B", NhatKy_ViPham!F:F, B20, NhatKy_ViPham!H:H, "L10")</f>
        <v>0</v>
      </c>
      <c r="P20" s="12">
        <f>SUMIFS(NhatKy_ViPham!J:J, NhatKy_ViPham!E:E, "11_Anh_B", NhatKy_ViPham!F:F, B20)</f>
        <v>0</v>
      </c>
      <c r="Q20" s="13">
        <f>SUMIFS(NhatKy_ViPham!K:K, NhatKy_ViPham!E:E, "11_Anh_B", NhatKy_ViPham!F:F, B20)</f>
        <v>0</v>
      </c>
      <c r="R20" s="6">
        <f>100 + SUMIFS(NhatKy_ViPham!J:J, NhatKy_ViPham!E:E, "11_Anh_B", NhatKy_ViPham!F:F, B20, NhatKy_ViPham!C:C, "T1") - SUMIFS(NhatKy_ViPham!K:K, NhatKy_ViPham!E:E, "11_Anh_B", NhatKy_ViPham!F:F, B20, NhatKy_ViPham!C:C, "T1")</f>
        <v>100</v>
      </c>
      <c r="S20" s="6">
        <f>100 + SUMIFS(NhatKy_ViPham!J:J, NhatKy_ViPham!E:E, "11_Anh_B", NhatKy_ViPham!F:F, B20, NhatKy_ViPham!C:C, "T2") - SUMIFS(NhatKy_ViPham!K:K, NhatKy_ViPham!E:E, "11_Anh_B", NhatKy_ViPham!F:F, B20, NhatKy_ViPham!C:C, "T2")</f>
        <v>100</v>
      </c>
      <c r="T20" s="6">
        <f>100 + SUMIFS(NhatKy_ViPham!J:J, NhatKy_ViPham!E:E, "11_Anh_B", NhatKy_ViPham!F:F, B20, NhatKy_ViPham!C:C, "T3") - SUMIFS(NhatKy_ViPham!K:K, NhatKy_ViPham!E:E, "11_Anh_B", NhatKy_ViPham!F:F, B20, NhatKy_ViPham!C:C, "T3")</f>
        <v>100</v>
      </c>
      <c r="U20" s="6">
        <f>100 + SUMIFS(NhatKy_ViPham!J:J, NhatKy_ViPham!E:E, "11_Anh_B", NhatKy_ViPham!F:F, B20, NhatKy_ViPham!C:C, "T4") - SUMIFS(NhatKy_ViPham!K:K, NhatKy_ViPham!E:E, "11_Anh_B", NhatKy_ViPham!F:F, B20, NhatKy_ViPham!C:C, "T4")</f>
        <v>100</v>
      </c>
      <c r="V20" s="6">
        <f>100 + SUMIFS(NhatKy_ViPham!J:J, NhatKy_ViPham!E:E, "11_Anh_B", NhatKy_ViPham!F:F, B20, NhatKy_ViPham!C:C, "T5") - SUMIFS(NhatKy_ViPham!K:K, NhatKy_ViPham!E:E, "11_Anh_B", NhatKy_ViPham!F:F, B20, NhatKy_ViPham!C:C, "T5")</f>
        <v>100</v>
      </c>
      <c r="W20" s="6">
        <f>100 + SUMIFS(NhatKy_ViPham!J:J, NhatKy_ViPham!E:E, "11_Anh_B", NhatKy_ViPham!F:F, B20, NhatKy_ViPham!C:C, "T6") - SUMIFS(NhatKy_ViPham!K:K, NhatKy_ViPham!E:E, "11_Anh_B", NhatKy_ViPham!F:F, B20, NhatKy_ViPham!C:C, "T6")</f>
        <v>100</v>
      </c>
      <c r="X20" s="6">
        <f>100 + SUMIFS(NhatKy_ViPham!J:J, NhatKy_ViPham!E:E, "11_Anh_B", NhatKy_ViPham!F:F, B20, NhatKy_ViPham!C:C, "T7") - SUMIFS(NhatKy_ViPham!K:K, NhatKy_ViPham!E:E, "11_Anh_B", NhatKy_ViPham!F:F, B20, NhatKy_ViPham!C:C, "T7")</f>
        <v>100</v>
      </c>
      <c r="Y20" s="6">
        <f>100 + SUMIFS(NhatKy_ViPham!J:J, NhatKy_ViPham!E:E, "11_Anh_B", NhatKy_ViPham!F:F, B20, NhatKy_ViPham!C:C, "T8") - SUMIFS(NhatKy_ViPham!K:K, NhatKy_ViPham!E:E, "11_Anh_B", NhatKy_ViPham!F:F, B20, NhatKy_ViPham!C:C, "T8")</f>
        <v>100</v>
      </c>
      <c r="Z20" s="6">
        <f>100 + SUMIFS(NhatKy_ViPham!J:J, NhatKy_ViPham!E:E, "11_Anh_B", NhatKy_ViPham!F:F, B20, NhatKy_ViPham!C:C, "T9") - SUMIFS(NhatKy_ViPham!K:K, NhatKy_ViPham!E:E, "11_Anh_B", NhatKy_ViPham!F:F, B20, NhatKy_ViPham!C:C, "T9")</f>
        <v>100</v>
      </c>
      <c r="AA20" s="6">
        <f>100 + SUMIFS(NhatKy_ViPham!J:J, NhatKy_ViPham!E:E, "11_Anh_B", NhatKy_ViPham!F:F, B20, NhatKy_ViPham!C:C, "T10") - SUMIFS(NhatKy_ViPham!K:K, NhatKy_ViPham!E:E, "11_Anh_B", NhatKy_ViPham!F:F, B20, NhatKy_ViPham!C:C, "T10")</f>
        <v>100</v>
      </c>
      <c r="AB20" s="6">
        <f>100 + SUMIFS(NhatKy_ViPham!J:J, NhatKy_ViPham!E:E, "11_Anh_B", NhatKy_ViPham!F:F, B20, NhatKy_ViPham!C:C, "T11") - SUMIFS(NhatKy_ViPham!K:K, NhatKy_ViPham!E:E, "11_Anh_B", NhatKy_ViPham!F:F, B20, NhatKy_ViPham!C:C, "T11")</f>
        <v>100</v>
      </c>
      <c r="AC20" s="6">
        <f>100 + SUMIFS(NhatKy_ViPham!J:J, NhatKy_ViPham!E:E, "11_Anh_B", NhatKy_ViPham!F:F, B20, NhatKy_ViPham!C:C, "T12") - SUMIFS(NhatKy_ViPham!K:K, NhatKy_ViPham!E:E, "11_Anh_B", NhatKy_ViPham!F:F, B20, NhatKy_ViPham!C:C, "T12")</f>
        <v>100</v>
      </c>
      <c r="AD20" s="6">
        <f>100 + SUMIFS(NhatKy_ViPham!J:J, NhatKy_ViPham!E:E, "11_Anh_B", NhatKy_ViPham!F:F, B20, NhatKy_ViPham!C:C, "T13") - SUMIFS(NhatKy_ViPham!K:K, NhatKy_ViPham!E:E, "11_Anh_B", NhatKy_ViPham!F:F, B20, NhatKy_ViPham!C:C, "T13")</f>
        <v>100</v>
      </c>
      <c r="AE20" s="6">
        <f>100 + SUMIFS(NhatKy_ViPham!J:J, NhatKy_ViPham!E:E, "11_Anh_B", NhatKy_ViPham!F:F, B20, NhatKy_ViPham!C:C, "T14") - SUMIFS(NhatKy_ViPham!K:K, NhatKy_ViPham!E:E, "11_Anh_B", NhatKy_ViPham!F:F, B20, NhatKy_ViPham!C:C, "T14")</f>
        <v>100</v>
      </c>
      <c r="AF20" s="6">
        <f>100 + SUMIFS(NhatKy_ViPham!J:J, NhatKy_ViPham!E:E, "11_Anh_B", NhatKy_ViPham!F:F, B20, NhatKy_ViPham!C:C, "T15") - SUMIFS(NhatKy_ViPham!K:K, NhatKy_ViPham!E:E, "11_Anh_B", NhatKy_ViPham!F:F, B20, NhatKy_ViPham!C:C, "T15")</f>
        <v>100</v>
      </c>
      <c r="AG20" s="6">
        <f>100 + SUMIFS(NhatKy_ViPham!J:J, NhatKy_ViPham!E:E, "11_Anh_B", NhatKy_ViPham!F:F, B20, NhatKy_ViPham!C:C, "T16") - SUMIFS(NhatKy_ViPham!K:K, NhatKy_ViPham!E:E, "11_Anh_B", NhatKy_ViPham!F:F, B20, NhatKy_ViPham!C:C, "T16")</f>
        <v>100</v>
      </c>
      <c r="AH20" s="6">
        <f>100 + SUMIFS(NhatKy_ViPham!J:J, NhatKy_ViPham!E:E, "11_Anh_B", NhatKy_ViPham!F:F, B20, NhatKy_ViPham!C:C, "T17") - SUMIFS(NhatKy_ViPham!K:K, NhatKy_ViPham!E:E, "11_Anh_B", NhatKy_ViPham!F:F, B20, NhatKy_ViPham!C:C, "T17")</f>
        <v>100</v>
      </c>
      <c r="AI20" s="6">
        <f>100 + SUMIFS(NhatKy_ViPham!J:J, NhatKy_ViPham!E:E, "11_Anh_B", NhatKy_ViPham!F:F, B20, NhatKy_ViPham!C:C, "T18") - SUMIFS(NhatKy_ViPham!K:K, NhatKy_ViPham!E:E, "11_Anh_B", NhatKy_ViPham!F:F, B20, NhatKy_ViPham!C:C, "T18")</f>
        <v>100</v>
      </c>
      <c r="AJ20" s="6">
        <f>100 + SUMIFS(NhatKy_ViPham!J:J, NhatKy_ViPham!E:E, "11_Anh_B", NhatKy_ViPham!F:F, B20, NhatKy_ViPham!C:C, "T19") - SUMIFS(NhatKy_ViPham!K:K, NhatKy_ViPham!E:E, "11_Anh_B", NhatKy_ViPham!F:F, B20, NhatKy_ViPham!C:C, "T19")</f>
        <v>100</v>
      </c>
      <c r="AK20" s="6">
        <f>100 + SUMIFS(NhatKy_ViPham!J:J, NhatKy_ViPham!E:E, "11_Anh_B", NhatKy_ViPham!F:F, B20, NhatKy_ViPham!C:C, "T20") - SUMIFS(NhatKy_ViPham!K:K, NhatKy_ViPham!E:E, "11_Anh_B", NhatKy_ViPham!F:F, B20, NhatKy_ViPham!C:C, "T20")</f>
        <v>100</v>
      </c>
      <c r="AL20" s="6">
        <f>100 + SUMIFS(NhatKy_ViPham!J:J, NhatKy_ViPham!E:E, "11_Anh_B", NhatKy_ViPham!F:F, B20, NhatKy_ViPham!C:C, "T21") - SUMIFS(NhatKy_ViPham!K:K, NhatKy_ViPham!E:E, "11_Anh_B", NhatKy_ViPham!F:F, B20, NhatKy_ViPham!C:C, "T21")</f>
        <v>100</v>
      </c>
      <c r="AM20" s="6">
        <f>100 + SUMIFS(NhatKy_ViPham!J:J, NhatKy_ViPham!E:E, "11_Anh_B", NhatKy_ViPham!F:F, B20, NhatKy_ViPham!C:C, "T22") - SUMIFS(NhatKy_ViPham!K:K, NhatKy_ViPham!E:E, "11_Anh_B", NhatKy_ViPham!F:F, B20, NhatKy_ViPham!C:C, "T22")</f>
        <v>100</v>
      </c>
      <c r="AN20" s="6">
        <f>100 + SUMIFS(NhatKy_ViPham!J:J, NhatKy_ViPham!E:E, "11_Anh_B", NhatKy_ViPham!F:F, B20, NhatKy_ViPham!C:C, "T23") - SUMIFS(NhatKy_ViPham!K:K, NhatKy_ViPham!E:E, "11_Anh_B", NhatKy_ViPham!F:F, B20, NhatKy_ViPham!C:C, "T23")</f>
        <v>100</v>
      </c>
      <c r="AO20" s="6">
        <f>100 + SUMIFS(NhatKy_ViPham!J:J, NhatKy_ViPham!E:E, "11_Anh_B", NhatKy_ViPham!F:F, B20, NhatKy_ViPham!C:C, "T24") - SUMIFS(NhatKy_ViPham!K:K, NhatKy_ViPham!E:E, "11_Anh_B", NhatKy_ViPham!F:F, B20, NhatKy_ViPham!C:C, "T24")</f>
        <v>100</v>
      </c>
      <c r="AP20" s="6">
        <f>100 + SUMIFS(NhatKy_ViPham!J:J, NhatKy_ViPham!E:E, "11_Anh_B", NhatKy_ViPham!F:F, B20, NhatKy_ViPham!C:C, "T25") - SUMIFS(NhatKy_ViPham!K:K, NhatKy_ViPham!E:E, "11_Anh_B", NhatKy_ViPham!F:F, B20, NhatKy_ViPham!C:C, "T25")</f>
        <v>100</v>
      </c>
      <c r="AQ20" s="6">
        <f>100 + SUMIFS(NhatKy_ViPham!J:J, NhatKy_ViPham!E:E, "11_Anh_B", NhatKy_ViPham!F:F, B20, NhatKy_ViPham!C:C, "T26") - SUMIFS(NhatKy_ViPham!K:K, NhatKy_ViPham!E:E, "11_Anh_B", NhatKy_ViPham!F:F, B20, NhatKy_ViPham!C:C, "T26")</f>
        <v>100</v>
      </c>
      <c r="AR20" s="6">
        <f>100 + SUMIFS(NhatKy_ViPham!J:J, NhatKy_ViPham!E:E, "11_Anh_B", NhatKy_ViPham!F:F, B20, NhatKy_ViPham!C:C, "T27") - SUMIFS(NhatKy_ViPham!K:K, NhatKy_ViPham!E:E, "11_Anh_B", NhatKy_ViPham!F:F, B20, NhatKy_ViPham!C:C, "T27")</f>
        <v>100</v>
      </c>
      <c r="AS20" s="6">
        <f>100 + SUMIFS(NhatKy_ViPham!J:J, NhatKy_ViPham!E:E, "11_Anh_B", NhatKy_ViPham!F:F, B20, NhatKy_ViPham!C:C, "T28") - SUMIFS(NhatKy_ViPham!K:K, NhatKy_ViPham!E:E, "11_Anh_B", NhatKy_ViPham!F:F, B20, NhatKy_ViPham!C:C, "T28")</f>
        <v>100</v>
      </c>
      <c r="AT20" s="6">
        <f>100 + SUMIFS(NhatKy_ViPham!J:J, NhatKy_ViPham!E:E, "11_Anh_B", NhatKy_ViPham!F:F, B20, NhatKy_ViPham!C:C, "T29") - SUMIFS(NhatKy_ViPham!K:K, NhatKy_ViPham!E:E, "11_Anh_B", NhatKy_ViPham!F:F, B20, NhatKy_ViPham!C:C, "T29")</f>
        <v>100</v>
      </c>
      <c r="AU20" s="6">
        <f>100 + SUMIFS(NhatKy_ViPham!J:J, NhatKy_ViPham!E:E, "11_Anh_B", NhatKy_ViPham!F:F, B20, NhatKy_ViPham!C:C, "T30") - SUMIFS(NhatKy_ViPham!K:K, NhatKy_ViPham!E:E, "11_Anh_B", NhatKy_ViPham!F:F, B20, NhatKy_ViPham!C:C, "T30")</f>
        <v>100</v>
      </c>
      <c r="AV20" s="6">
        <f>100 + SUMIFS(NhatKy_ViPham!J:J, NhatKy_ViPham!E:E, "11_Anh_B", NhatKy_ViPham!F:F, B20, NhatKy_ViPham!C:C, "T31") - SUMIFS(NhatKy_ViPham!K:K, NhatKy_ViPham!E:E, "11_Anh_B", NhatKy_ViPham!F:F, B20, NhatKy_ViPham!C:C, "T31")</f>
        <v>100</v>
      </c>
      <c r="AW20" s="6">
        <f>100 + SUMIFS(NhatKy_ViPham!J:J, NhatKy_ViPham!E:E, "11_Anh_B", NhatKy_ViPham!F:F, B20, NhatKy_ViPham!C:C, "T32") - SUMIFS(NhatKy_ViPham!K:K, NhatKy_ViPham!E:E, "11_Anh_B", NhatKy_ViPham!F:F, B20, NhatKy_ViPham!C:C, "T32")</f>
        <v>100</v>
      </c>
      <c r="AX20" s="6">
        <f>100 + SUMIFS(NhatKy_ViPham!J:J, NhatKy_ViPham!E:E, "11_Anh_B", NhatKy_ViPham!F:F, B20, NhatKy_ViPham!C:C, "T33") - SUMIFS(NhatKy_ViPham!K:K, NhatKy_ViPham!E:E, "11_Anh_B", NhatKy_ViPham!F:F, B20, NhatKy_ViPham!C:C, "T33")</f>
        <v>100</v>
      </c>
      <c r="AY20" s="6">
        <f>100 + SUMIFS(NhatKy_ViPham!J:J, NhatKy_ViPham!E:E, "11_Anh_B", NhatKy_ViPham!F:F, B20, NhatKy_ViPham!C:C, "T34") - SUMIFS(NhatKy_ViPham!K:K, NhatKy_ViPham!E:E, "11_Anh_B", NhatKy_ViPham!F:F, B20, NhatKy_ViPham!C:C, "T34")</f>
        <v>100</v>
      </c>
      <c r="AZ20" s="6">
        <f>100 + SUMIFS(NhatKy_ViPham!J:J, NhatKy_ViPham!E:E, "11_Anh_B", NhatKy_ViPham!F:F, B20, NhatKy_ViPham!C:C, "T35") - SUMIFS(NhatKy_ViPham!K:K, NhatKy_ViPham!E:E, "11_Anh_B", NhatKy_ViPham!F:F, B20, NhatKy_ViPham!C:C, "T35")</f>
        <v>100</v>
      </c>
      <c r="BA20" s="12">
        <f t="shared" si="0"/>
        <v>100</v>
      </c>
      <c r="BB20" s="11" t="s">
        <v>430</v>
      </c>
      <c r="BC20" s="16" t="str">
        <f t="shared" si="1"/>
        <v>Tốt</v>
      </c>
      <c r="BD20" s="15" t="str">
        <f t="shared" si="2"/>
        <v>🟢 BÌNH THƯỜNG</v>
      </c>
    </row>
    <row r="21" spans="1:56" x14ac:dyDescent="0.25">
      <c r="A21" s="4">
        <v>13</v>
      </c>
      <c r="B21" s="10" t="s">
        <v>2091</v>
      </c>
      <c r="C21" s="4" t="s">
        <v>1719</v>
      </c>
      <c r="D21" s="4" t="s">
        <v>435</v>
      </c>
      <c r="E21" s="11" t="s">
        <v>430</v>
      </c>
      <c r="F21" s="7">
        <f>SUMIFS(NhatKy_ViPham!K:K, NhatKy_ViPham!E:E, "11_Anh_B", NhatKy_ViPham!F:F, B21, NhatKy_ViPham!H:H, "L01")</f>
        <v>0</v>
      </c>
      <c r="G21" s="7">
        <f>SUMIFS(NhatKy_ViPham!K:K, NhatKy_ViPham!E:E, "11_Anh_B", NhatKy_ViPham!F:F, B21, NhatKy_ViPham!H:H, "L02")</f>
        <v>0</v>
      </c>
      <c r="H21" s="7">
        <f>SUMIFS(NhatKy_ViPham!K:K, NhatKy_ViPham!E:E, "11_Anh_B", NhatKy_ViPham!F:F, B21, NhatKy_ViPham!H:H, "L03")</f>
        <v>0</v>
      </c>
      <c r="I21" s="7">
        <f>SUMIFS(NhatKy_ViPham!K:K, NhatKy_ViPham!E:E, "11_Anh_B", NhatKy_ViPham!F:F, B21, NhatKy_ViPham!H:H, "L04")</f>
        <v>0</v>
      </c>
      <c r="J21" s="7">
        <f>SUMIFS(NhatKy_ViPham!K:K, NhatKy_ViPham!E:E, "11_Anh_B", NhatKy_ViPham!F:F, B21, NhatKy_ViPham!H:H, "L05")</f>
        <v>0</v>
      </c>
      <c r="K21" s="7">
        <f>SUMIFS(NhatKy_ViPham!K:K, NhatKy_ViPham!E:E, "11_Anh_B", NhatKy_ViPham!F:F, B21, NhatKy_ViPham!H:H, "L06")</f>
        <v>0</v>
      </c>
      <c r="L21" s="7">
        <f>SUMIFS(NhatKy_ViPham!K:K, NhatKy_ViPham!E:E, "11_Anh_B", NhatKy_ViPham!F:F, B21, NhatKy_ViPham!H:H, "L07")</f>
        <v>0</v>
      </c>
      <c r="M21" s="7">
        <f>SUMIFS(NhatKy_ViPham!K:K, NhatKy_ViPham!E:E, "11_Anh_B", NhatKy_ViPham!F:F, B21, NhatKy_ViPham!H:H, "L08")</f>
        <v>0</v>
      </c>
      <c r="N21" s="7">
        <f>SUMIFS(NhatKy_ViPham!K:K, NhatKy_ViPham!E:E, "11_Anh_B", NhatKy_ViPham!F:F, B21, NhatKy_ViPham!H:H, "L09")</f>
        <v>0</v>
      </c>
      <c r="O21" s="7">
        <f>SUMIFS(NhatKy_ViPham!K:K, NhatKy_ViPham!E:E, "11_Anh_B", NhatKy_ViPham!F:F, B21, NhatKy_ViPham!H:H, "L10")</f>
        <v>0</v>
      </c>
      <c r="P21" s="12">
        <f>SUMIFS(NhatKy_ViPham!J:J, NhatKy_ViPham!E:E, "11_Anh_B", NhatKy_ViPham!F:F, B21)</f>
        <v>0</v>
      </c>
      <c r="Q21" s="13">
        <f>SUMIFS(NhatKy_ViPham!K:K, NhatKy_ViPham!E:E, "11_Anh_B", NhatKy_ViPham!F:F, B21)</f>
        <v>0</v>
      </c>
      <c r="R21" s="7">
        <f>100 + SUMIFS(NhatKy_ViPham!J:J, NhatKy_ViPham!E:E, "11_Anh_B", NhatKy_ViPham!F:F, B21, NhatKy_ViPham!C:C, "T1") - SUMIFS(NhatKy_ViPham!K:K, NhatKy_ViPham!E:E, "11_Anh_B", NhatKy_ViPham!F:F, B21, NhatKy_ViPham!C:C, "T1")</f>
        <v>100</v>
      </c>
      <c r="S21" s="7">
        <f>100 + SUMIFS(NhatKy_ViPham!J:J, NhatKy_ViPham!E:E, "11_Anh_B", NhatKy_ViPham!F:F, B21, NhatKy_ViPham!C:C, "T2") - SUMIFS(NhatKy_ViPham!K:K, NhatKy_ViPham!E:E, "11_Anh_B", NhatKy_ViPham!F:F, B21, NhatKy_ViPham!C:C, "T2")</f>
        <v>100</v>
      </c>
      <c r="T21" s="7">
        <f>100 + SUMIFS(NhatKy_ViPham!J:J, NhatKy_ViPham!E:E, "11_Anh_B", NhatKy_ViPham!F:F, B21, NhatKy_ViPham!C:C, "T3") - SUMIFS(NhatKy_ViPham!K:K, NhatKy_ViPham!E:E, "11_Anh_B", NhatKy_ViPham!F:F, B21, NhatKy_ViPham!C:C, "T3")</f>
        <v>100</v>
      </c>
      <c r="U21" s="7">
        <f>100 + SUMIFS(NhatKy_ViPham!J:J, NhatKy_ViPham!E:E, "11_Anh_B", NhatKy_ViPham!F:F, B21, NhatKy_ViPham!C:C, "T4") - SUMIFS(NhatKy_ViPham!K:K, NhatKy_ViPham!E:E, "11_Anh_B", NhatKy_ViPham!F:F, B21, NhatKy_ViPham!C:C, "T4")</f>
        <v>100</v>
      </c>
      <c r="V21" s="7">
        <f>100 + SUMIFS(NhatKy_ViPham!J:J, NhatKy_ViPham!E:E, "11_Anh_B", NhatKy_ViPham!F:F, B21, NhatKy_ViPham!C:C, "T5") - SUMIFS(NhatKy_ViPham!K:K, NhatKy_ViPham!E:E, "11_Anh_B", NhatKy_ViPham!F:F, B21, NhatKy_ViPham!C:C, "T5")</f>
        <v>100</v>
      </c>
      <c r="W21" s="7">
        <f>100 + SUMIFS(NhatKy_ViPham!J:J, NhatKy_ViPham!E:E, "11_Anh_B", NhatKy_ViPham!F:F, B21, NhatKy_ViPham!C:C, "T6") - SUMIFS(NhatKy_ViPham!K:K, NhatKy_ViPham!E:E, "11_Anh_B", NhatKy_ViPham!F:F, B21, NhatKy_ViPham!C:C, "T6")</f>
        <v>100</v>
      </c>
      <c r="X21" s="7">
        <f>100 + SUMIFS(NhatKy_ViPham!J:J, NhatKy_ViPham!E:E, "11_Anh_B", NhatKy_ViPham!F:F, B21, NhatKy_ViPham!C:C, "T7") - SUMIFS(NhatKy_ViPham!K:K, NhatKy_ViPham!E:E, "11_Anh_B", NhatKy_ViPham!F:F, B21, NhatKy_ViPham!C:C, "T7")</f>
        <v>100</v>
      </c>
      <c r="Y21" s="7">
        <f>100 + SUMIFS(NhatKy_ViPham!J:J, NhatKy_ViPham!E:E, "11_Anh_B", NhatKy_ViPham!F:F, B21, NhatKy_ViPham!C:C, "T8") - SUMIFS(NhatKy_ViPham!K:K, NhatKy_ViPham!E:E, "11_Anh_B", NhatKy_ViPham!F:F, B21, NhatKy_ViPham!C:C, "T8")</f>
        <v>100</v>
      </c>
      <c r="Z21" s="7">
        <f>100 + SUMIFS(NhatKy_ViPham!J:J, NhatKy_ViPham!E:E, "11_Anh_B", NhatKy_ViPham!F:F, B21, NhatKy_ViPham!C:C, "T9") - SUMIFS(NhatKy_ViPham!K:K, NhatKy_ViPham!E:E, "11_Anh_B", NhatKy_ViPham!F:F, B21, NhatKy_ViPham!C:C, "T9")</f>
        <v>100</v>
      </c>
      <c r="AA21" s="7">
        <f>100 + SUMIFS(NhatKy_ViPham!J:J, NhatKy_ViPham!E:E, "11_Anh_B", NhatKy_ViPham!F:F, B21, NhatKy_ViPham!C:C, "T10") - SUMIFS(NhatKy_ViPham!K:K, NhatKy_ViPham!E:E, "11_Anh_B", NhatKy_ViPham!F:F, B21, NhatKy_ViPham!C:C, "T10")</f>
        <v>100</v>
      </c>
      <c r="AB21" s="7">
        <f>100 + SUMIFS(NhatKy_ViPham!J:J, NhatKy_ViPham!E:E, "11_Anh_B", NhatKy_ViPham!F:F, B21, NhatKy_ViPham!C:C, "T11") - SUMIFS(NhatKy_ViPham!K:K, NhatKy_ViPham!E:E, "11_Anh_B", NhatKy_ViPham!F:F, B21, NhatKy_ViPham!C:C, "T11")</f>
        <v>100</v>
      </c>
      <c r="AC21" s="7">
        <f>100 + SUMIFS(NhatKy_ViPham!J:J, NhatKy_ViPham!E:E, "11_Anh_B", NhatKy_ViPham!F:F, B21, NhatKy_ViPham!C:C, "T12") - SUMIFS(NhatKy_ViPham!K:K, NhatKy_ViPham!E:E, "11_Anh_B", NhatKy_ViPham!F:F, B21, NhatKy_ViPham!C:C, "T12")</f>
        <v>100</v>
      </c>
      <c r="AD21" s="7">
        <f>100 + SUMIFS(NhatKy_ViPham!J:J, NhatKy_ViPham!E:E, "11_Anh_B", NhatKy_ViPham!F:F, B21, NhatKy_ViPham!C:C, "T13") - SUMIFS(NhatKy_ViPham!K:K, NhatKy_ViPham!E:E, "11_Anh_B", NhatKy_ViPham!F:F, B21, NhatKy_ViPham!C:C, "T13")</f>
        <v>100</v>
      </c>
      <c r="AE21" s="7">
        <f>100 + SUMIFS(NhatKy_ViPham!J:J, NhatKy_ViPham!E:E, "11_Anh_B", NhatKy_ViPham!F:F, B21, NhatKy_ViPham!C:C, "T14") - SUMIFS(NhatKy_ViPham!K:K, NhatKy_ViPham!E:E, "11_Anh_B", NhatKy_ViPham!F:F, B21, NhatKy_ViPham!C:C, "T14")</f>
        <v>100</v>
      </c>
      <c r="AF21" s="7">
        <f>100 + SUMIFS(NhatKy_ViPham!J:J, NhatKy_ViPham!E:E, "11_Anh_B", NhatKy_ViPham!F:F, B21, NhatKy_ViPham!C:C, "T15") - SUMIFS(NhatKy_ViPham!K:K, NhatKy_ViPham!E:E, "11_Anh_B", NhatKy_ViPham!F:F, B21, NhatKy_ViPham!C:C, "T15")</f>
        <v>100</v>
      </c>
      <c r="AG21" s="7">
        <f>100 + SUMIFS(NhatKy_ViPham!J:J, NhatKy_ViPham!E:E, "11_Anh_B", NhatKy_ViPham!F:F, B21, NhatKy_ViPham!C:C, "T16") - SUMIFS(NhatKy_ViPham!K:K, NhatKy_ViPham!E:E, "11_Anh_B", NhatKy_ViPham!F:F, B21, NhatKy_ViPham!C:C, "T16")</f>
        <v>100</v>
      </c>
      <c r="AH21" s="7">
        <f>100 + SUMIFS(NhatKy_ViPham!J:J, NhatKy_ViPham!E:E, "11_Anh_B", NhatKy_ViPham!F:F, B21, NhatKy_ViPham!C:C, "T17") - SUMIFS(NhatKy_ViPham!K:K, NhatKy_ViPham!E:E, "11_Anh_B", NhatKy_ViPham!F:F, B21, NhatKy_ViPham!C:C, "T17")</f>
        <v>100</v>
      </c>
      <c r="AI21" s="7">
        <f>100 + SUMIFS(NhatKy_ViPham!J:J, NhatKy_ViPham!E:E, "11_Anh_B", NhatKy_ViPham!F:F, B21, NhatKy_ViPham!C:C, "T18") - SUMIFS(NhatKy_ViPham!K:K, NhatKy_ViPham!E:E, "11_Anh_B", NhatKy_ViPham!F:F, B21, NhatKy_ViPham!C:C, "T18")</f>
        <v>100</v>
      </c>
      <c r="AJ21" s="7">
        <f>100 + SUMIFS(NhatKy_ViPham!J:J, NhatKy_ViPham!E:E, "11_Anh_B", NhatKy_ViPham!F:F, B21, NhatKy_ViPham!C:C, "T19") - SUMIFS(NhatKy_ViPham!K:K, NhatKy_ViPham!E:E, "11_Anh_B", NhatKy_ViPham!F:F, B21, NhatKy_ViPham!C:C, "T19")</f>
        <v>100</v>
      </c>
      <c r="AK21" s="7">
        <f>100 + SUMIFS(NhatKy_ViPham!J:J, NhatKy_ViPham!E:E, "11_Anh_B", NhatKy_ViPham!F:F, B21, NhatKy_ViPham!C:C, "T20") - SUMIFS(NhatKy_ViPham!K:K, NhatKy_ViPham!E:E, "11_Anh_B", NhatKy_ViPham!F:F, B21, NhatKy_ViPham!C:C, "T20")</f>
        <v>100</v>
      </c>
      <c r="AL21" s="7">
        <f>100 + SUMIFS(NhatKy_ViPham!J:J, NhatKy_ViPham!E:E, "11_Anh_B", NhatKy_ViPham!F:F, B21, NhatKy_ViPham!C:C, "T21") - SUMIFS(NhatKy_ViPham!K:K, NhatKy_ViPham!E:E, "11_Anh_B", NhatKy_ViPham!F:F, B21, NhatKy_ViPham!C:C, "T21")</f>
        <v>100</v>
      </c>
      <c r="AM21" s="7">
        <f>100 + SUMIFS(NhatKy_ViPham!J:J, NhatKy_ViPham!E:E, "11_Anh_B", NhatKy_ViPham!F:F, B21, NhatKy_ViPham!C:C, "T22") - SUMIFS(NhatKy_ViPham!K:K, NhatKy_ViPham!E:E, "11_Anh_B", NhatKy_ViPham!F:F, B21, NhatKy_ViPham!C:C, "T22")</f>
        <v>100</v>
      </c>
      <c r="AN21" s="7">
        <f>100 + SUMIFS(NhatKy_ViPham!J:J, NhatKy_ViPham!E:E, "11_Anh_B", NhatKy_ViPham!F:F, B21, NhatKy_ViPham!C:C, "T23") - SUMIFS(NhatKy_ViPham!K:K, NhatKy_ViPham!E:E, "11_Anh_B", NhatKy_ViPham!F:F, B21, NhatKy_ViPham!C:C, "T23")</f>
        <v>100</v>
      </c>
      <c r="AO21" s="7">
        <f>100 + SUMIFS(NhatKy_ViPham!J:J, NhatKy_ViPham!E:E, "11_Anh_B", NhatKy_ViPham!F:F, B21, NhatKy_ViPham!C:C, "T24") - SUMIFS(NhatKy_ViPham!K:K, NhatKy_ViPham!E:E, "11_Anh_B", NhatKy_ViPham!F:F, B21, NhatKy_ViPham!C:C, "T24")</f>
        <v>100</v>
      </c>
      <c r="AP21" s="7">
        <f>100 + SUMIFS(NhatKy_ViPham!J:J, NhatKy_ViPham!E:E, "11_Anh_B", NhatKy_ViPham!F:F, B21, NhatKy_ViPham!C:C, "T25") - SUMIFS(NhatKy_ViPham!K:K, NhatKy_ViPham!E:E, "11_Anh_B", NhatKy_ViPham!F:F, B21, NhatKy_ViPham!C:C, "T25")</f>
        <v>100</v>
      </c>
      <c r="AQ21" s="7">
        <f>100 + SUMIFS(NhatKy_ViPham!J:J, NhatKy_ViPham!E:E, "11_Anh_B", NhatKy_ViPham!F:F, B21, NhatKy_ViPham!C:C, "T26") - SUMIFS(NhatKy_ViPham!K:K, NhatKy_ViPham!E:E, "11_Anh_B", NhatKy_ViPham!F:F, B21, NhatKy_ViPham!C:C, "T26")</f>
        <v>100</v>
      </c>
      <c r="AR21" s="7">
        <f>100 + SUMIFS(NhatKy_ViPham!J:J, NhatKy_ViPham!E:E, "11_Anh_B", NhatKy_ViPham!F:F, B21, NhatKy_ViPham!C:C, "T27") - SUMIFS(NhatKy_ViPham!K:K, NhatKy_ViPham!E:E, "11_Anh_B", NhatKy_ViPham!F:F, B21, NhatKy_ViPham!C:C, "T27")</f>
        <v>100</v>
      </c>
      <c r="AS21" s="7">
        <f>100 + SUMIFS(NhatKy_ViPham!J:J, NhatKy_ViPham!E:E, "11_Anh_B", NhatKy_ViPham!F:F, B21, NhatKy_ViPham!C:C, "T28") - SUMIFS(NhatKy_ViPham!K:K, NhatKy_ViPham!E:E, "11_Anh_B", NhatKy_ViPham!F:F, B21, NhatKy_ViPham!C:C, "T28")</f>
        <v>100</v>
      </c>
      <c r="AT21" s="7">
        <f>100 + SUMIFS(NhatKy_ViPham!J:J, NhatKy_ViPham!E:E, "11_Anh_B", NhatKy_ViPham!F:F, B21, NhatKy_ViPham!C:C, "T29") - SUMIFS(NhatKy_ViPham!K:K, NhatKy_ViPham!E:E, "11_Anh_B", NhatKy_ViPham!F:F, B21, NhatKy_ViPham!C:C, "T29")</f>
        <v>100</v>
      </c>
      <c r="AU21" s="7">
        <f>100 + SUMIFS(NhatKy_ViPham!J:J, NhatKy_ViPham!E:E, "11_Anh_B", NhatKy_ViPham!F:F, B21, NhatKy_ViPham!C:C, "T30") - SUMIFS(NhatKy_ViPham!K:K, NhatKy_ViPham!E:E, "11_Anh_B", NhatKy_ViPham!F:F, B21, NhatKy_ViPham!C:C, "T30")</f>
        <v>100</v>
      </c>
      <c r="AV21" s="7">
        <f>100 + SUMIFS(NhatKy_ViPham!J:J, NhatKy_ViPham!E:E, "11_Anh_B", NhatKy_ViPham!F:F, B21, NhatKy_ViPham!C:C, "T31") - SUMIFS(NhatKy_ViPham!K:K, NhatKy_ViPham!E:E, "11_Anh_B", NhatKy_ViPham!F:F, B21, NhatKy_ViPham!C:C, "T31")</f>
        <v>100</v>
      </c>
      <c r="AW21" s="7">
        <f>100 + SUMIFS(NhatKy_ViPham!J:J, NhatKy_ViPham!E:E, "11_Anh_B", NhatKy_ViPham!F:F, B21, NhatKy_ViPham!C:C, "T32") - SUMIFS(NhatKy_ViPham!K:K, NhatKy_ViPham!E:E, "11_Anh_B", NhatKy_ViPham!F:F, B21, NhatKy_ViPham!C:C, "T32")</f>
        <v>100</v>
      </c>
      <c r="AX21" s="7">
        <f>100 + SUMIFS(NhatKy_ViPham!J:J, NhatKy_ViPham!E:E, "11_Anh_B", NhatKy_ViPham!F:F, B21, NhatKy_ViPham!C:C, "T33") - SUMIFS(NhatKy_ViPham!K:K, NhatKy_ViPham!E:E, "11_Anh_B", NhatKy_ViPham!F:F, B21, NhatKy_ViPham!C:C, "T33")</f>
        <v>100</v>
      </c>
      <c r="AY21" s="7">
        <f>100 + SUMIFS(NhatKy_ViPham!J:J, NhatKy_ViPham!E:E, "11_Anh_B", NhatKy_ViPham!F:F, B21, NhatKy_ViPham!C:C, "T34") - SUMIFS(NhatKy_ViPham!K:K, NhatKy_ViPham!E:E, "11_Anh_B", NhatKy_ViPham!F:F, B21, NhatKy_ViPham!C:C, "T34")</f>
        <v>100</v>
      </c>
      <c r="AZ21" s="7">
        <f>100 + SUMIFS(NhatKy_ViPham!J:J, NhatKy_ViPham!E:E, "11_Anh_B", NhatKy_ViPham!F:F, B21, NhatKy_ViPham!C:C, "T35") - SUMIFS(NhatKy_ViPham!K:K, NhatKy_ViPham!E:E, "11_Anh_B", NhatKy_ViPham!F:F, B21, NhatKy_ViPham!C:C, "T35")</f>
        <v>100</v>
      </c>
      <c r="BA21" s="12">
        <f t="shared" si="0"/>
        <v>100</v>
      </c>
      <c r="BB21" s="11" t="s">
        <v>430</v>
      </c>
      <c r="BC21" s="14" t="str">
        <f t="shared" si="1"/>
        <v>Tốt</v>
      </c>
      <c r="BD21" s="10" t="str">
        <f t="shared" si="2"/>
        <v>🟢 BÌNH THƯỜNG</v>
      </c>
    </row>
    <row r="22" spans="1:56" x14ac:dyDescent="0.25">
      <c r="A22" s="5">
        <v>14</v>
      </c>
      <c r="B22" s="15" t="s">
        <v>2092</v>
      </c>
      <c r="C22" s="5" t="s">
        <v>1568</v>
      </c>
      <c r="D22" s="5" t="s">
        <v>429</v>
      </c>
      <c r="E22" s="11" t="s">
        <v>430</v>
      </c>
      <c r="F22" s="6">
        <f>SUMIFS(NhatKy_ViPham!K:K, NhatKy_ViPham!E:E, "11_Anh_B", NhatKy_ViPham!F:F, B22, NhatKy_ViPham!H:H, "L01")</f>
        <v>0</v>
      </c>
      <c r="G22" s="6">
        <f>SUMIFS(NhatKy_ViPham!K:K, NhatKy_ViPham!E:E, "11_Anh_B", NhatKy_ViPham!F:F, B22, NhatKy_ViPham!H:H, "L02")</f>
        <v>0</v>
      </c>
      <c r="H22" s="6">
        <f>SUMIFS(NhatKy_ViPham!K:K, NhatKy_ViPham!E:E, "11_Anh_B", NhatKy_ViPham!F:F, B22, NhatKy_ViPham!H:H, "L03")</f>
        <v>0</v>
      </c>
      <c r="I22" s="6">
        <f>SUMIFS(NhatKy_ViPham!K:K, NhatKy_ViPham!E:E, "11_Anh_B", NhatKy_ViPham!F:F, B22, NhatKy_ViPham!H:H, "L04")</f>
        <v>0</v>
      </c>
      <c r="J22" s="6">
        <f>SUMIFS(NhatKy_ViPham!K:K, NhatKy_ViPham!E:E, "11_Anh_B", NhatKy_ViPham!F:F, B22, NhatKy_ViPham!H:H, "L05")</f>
        <v>0</v>
      </c>
      <c r="K22" s="6">
        <f>SUMIFS(NhatKy_ViPham!K:K, NhatKy_ViPham!E:E, "11_Anh_B", NhatKy_ViPham!F:F, B22, NhatKy_ViPham!H:H, "L06")</f>
        <v>0</v>
      </c>
      <c r="L22" s="6">
        <f>SUMIFS(NhatKy_ViPham!K:K, NhatKy_ViPham!E:E, "11_Anh_B", NhatKy_ViPham!F:F, B22, NhatKy_ViPham!H:H, "L07")</f>
        <v>0</v>
      </c>
      <c r="M22" s="6">
        <f>SUMIFS(NhatKy_ViPham!K:K, NhatKy_ViPham!E:E, "11_Anh_B", NhatKy_ViPham!F:F, B22, NhatKy_ViPham!H:H, "L08")</f>
        <v>0</v>
      </c>
      <c r="N22" s="6">
        <f>SUMIFS(NhatKy_ViPham!K:K, NhatKy_ViPham!E:E, "11_Anh_B", NhatKy_ViPham!F:F, B22, NhatKy_ViPham!H:H, "L09")</f>
        <v>0</v>
      </c>
      <c r="O22" s="6">
        <f>SUMIFS(NhatKy_ViPham!K:K, NhatKy_ViPham!E:E, "11_Anh_B", NhatKy_ViPham!F:F, B22, NhatKy_ViPham!H:H, "L10")</f>
        <v>0</v>
      </c>
      <c r="P22" s="12">
        <f>SUMIFS(NhatKy_ViPham!J:J, NhatKy_ViPham!E:E, "11_Anh_B", NhatKy_ViPham!F:F, B22)</f>
        <v>0</v>
      </c>
      <c r="Q22" s="13">
        <f>SUMIFS(NhatKy_ViPham!K:K, NhatKy_ViPham!E:E, "11_Anh_B", NhatKy_ViPham!F:F, B22)</f>
        <v>0</v>
      </c>
      <c r="R22" s="6">
        <f>100 + SUMIFS(NhatKy_ViPham!J:J, NhatKy_ViPham!E:E, "11_Anh_B", NhatKy_ViPham!F:F, B22, NhatKy_ViPham!C:C, "T1") - SUMIFS(NhatKy_ViPham!K:K, NhatKy_ViPham!E:E, "11_Anh_B", NhatKy_ViPham!F:F, B22, NhatKy_ViPham!C:C, "T1")</f>
        <v>100</v>
      </c>
      <c r="S22" s="6">
        <f>100 + SUMIFS(NhatKy_ViPham!J:J, NhatKy_ViPham!E:E, "11_Anh_B", NhatKy_ViPham!F:F, B22, NhatKy_ViPham!C:C, "T2") - SUMIFS(NhatKy_ViPham!K:K, NhatKy_ViPham!E:E, "11_Anh_B", NhatKy_ViPham!F:F, B22, NhatKy_ViPham!C:C, "T2")</f>
        <v>100</v>
      </c>
      <c r="T22" s="6">
        <f>100 + SUMIFS(NhatKy_ViPham!J:J, NhatKy_ViPham!E:E, "11_Anh_B", NhatKy_ViPham!F:F, B22, NhatKy_ViPham!C:C, "T3") - SUMIFS(NhatKy_ViPham!K:K, NhatKy_ViPham!E:E, "11_Anh_B", NhatKy_ViPham!F:F, B22, NhatKy_ViPham!C:C, "T3")</f>
        <v>100</v>
      </c>
      <c r="U22" s="6">
        <f>100 + SUMIFS(NhatKy_ViPham!J:J, NhatKy_ViPham!E:E, "11_Anh_B", NhatKy_ViPham!F:F, B22, NhatKy_ViPham!C:C, "T4") - SUMIFS(NhatKy_ViPham!K:K, NhatKy_ViPham!E:E, "11_Anh_B", NhatKy_ViPham!F:F, B22, NhatKy_ViPham!C:C, "T4")</f>
        <v>100</v>
      </c>
      <c r="V22" s="6">
        <f>100 + SUMIFS(NhatKy_ViPham!J:J, NhatKy_ViPham!E:E, "11_Anh_B", NhatKy_ViPham!F:F, B22, NhatKy_ViPham!C:C, "T5") - SUMIFS(NhatKy_ViPham!K:K, NhatKy_ViPham!E:E, "11_Anh_B", NhatKy_ViPham!F:F, B22, NhatKy_ViPham!C:C, "T5")</f>
        <v>100</v>
      </c>
      <c r="W22" s="6">
        <f>100 + SUMIFS(NhatKy_ViPham!J:J, NhatKy_ViPham!E:E, "11_Anh_B", NhatKy_ViPham!F:F, B22, NhatKy_ViPham!C:C, "T6") - SUMIFS(NhatKy_ViPham!K:K, NhatKy_ViPham!E:E, "11_Anh_B", NhatKy_ViPham!F:F, B22, NhatKy_ViPham!C:C, "T6")</f>
        <v>100</v>
      </c>
      <c r="X22" s="6">
        <f>100 + SUMIFS(NhatKy_ViPham!J:J, NhatKy_ViPham!E:E, "11_Anh_B", NhatKy_ViPham!F:F, B22, NhatKy_ViPham!C:C, "T7") - SUMIFS(NhatKy_ViPham!K:K, NhatKy_ViPham!E:E, "11_Anh_B", NhatKy_ViPham!F:F, B22, NhatKy_ViPham!C:C, "T7")</f>
        <v>100</v>
      </c>
      <c r="Y22" s="6">
        <f>100 + SUMIFS(NhatKy_ViPham!J:J, NhatKy_ViPham!E:E, "11_Anh_B", NhatKy_ViPham!F:F, B22, NhatKy_ViPham!C:C, "T8") - SUMIFS(NhatKy_ViPham!K:K, NhatKy_ViPham!E:E, "11_Anh_B", NhatKy_ViPham!F:F, B22, NhatKy_ViPham!C:C, "T8")</f>
        <v>100</v>
      </c>
      <c r="Z22" s="6">
        <f>100 + SUMIFS(NhatKy_ViPham!J:J, NhatKy_ViPham!E:E, "11_Anh_B", NhatKy_ViPham!F:F, B22, NhatKy_ViPham!C:C, "T9") - SUMIFS(NhatKy_ViPham!K:K, NhatKy_ViPham!E:E, "11_Anh_B", NhatKy_ViPham!F:F, B22, NhatKy_ViPham!C:C, "T9")</f>
        <v>100</v>
      </c>
      <c r="AA22" s="6">
        <f>100 + SUMIFS(NhatKy_ViPham!J:J, NhatKy_ViPham!E:E, "11_Anh_B", NhatKy_ViPham!F:F, B22, NhatKy_ViPham!C:C, "T10") - SUMIFS(NhatKy_ViPham!K:K, NhatKy_ViPham!E:E, "11_Anh_B", NhatKy_ViPham!F:F, B22, NhatKy_ViPham!C:C, "T10")</f>
        <v>100</v>
      </c>
      <c r="AB22" s="6">
        <f>100 + SUMIFS(NhatKy_ViPham!J:J, NhatKy_ViPham!E:E, "11_Anh_B", NhatKy_ViPham!F:F, B22, NhatKy_ViPham!C:C, "T11") - SUMIFS(NhatKy_ViPham!K:K, NhatKy_ViPham!E:E, "11_Anh_B", NhatKy_ViPham!F:F, B22, NhatKy_ViPham!C:C, "T11")</f>
        <v>100</v>
      </c>
      <c r="AC22" s="6">
        <f>100 + SUMIFS(NhatKy_ViPham!J:J, NhatKy_ViPham!E:E, "11_Anh_B", NhatKy_ViPham!F:F, B22, NhatKy_ViPham!C:C, "T12") - SUMIFS(NhatKy_ViPham!K:K, NhatKy_ViPham!E:E, "11_Anh_B", NhatKy_ViPham!F:F, B22, NhatKy_ViPham!C:C, "T12")</f>
        <v>100</v>
      </c>
      <c r="AD22" s="6">
        <f>100 + SUMIFS(NhatKy_ViPham!J:J, NhatKy_ViPham!E:E, "11_Anh_B", NhatKy_ViPham!F:F, B22, NhatKy_ViPham!C:C, "T13") - SUMIFS(NhatKy_ViPham!K:K, NhatKy_ViPham!E:E, "11_Anh_B", NhatKy_ViPham!F:F, B22, NhatKy_ViPham!C:C, "T13")</f>
        <v>100</v>
      </c>
      <c r="AE22" s="6">
        <f>100 + SUMIFS(NhatKy_ViPham!J:J, NhatKy_ViPham!E:E, "11_Anh_B", NhatKy_ViPham!F:F, B22, NhatKy_ViPham!C:C, "T14") - SUMIFS(NhatKy_ViPham!K:K, NhatKy_ViPham!E:E, "11_Anh_B", NhatKy_ViPham!F:F, B22, NhatKy_ViPham!C:C, "T14")</f>
        <v>100</v>
      </c>
      <c r="AF22" s="6">
        <f>100 + SUMIFS(NhatKy_ViPham!J:J, NhatKy_ViPham!E:E, "11_Anh_B", NhatKy_ViPham!F:F, B22, NhatKy_ViPham!C:C, "T15") - SUMIFS(NhatKy_ViPham!K:K, NhatKy_ViPham!E:E, "11_Anh_B", NhatKy_ViPham!F:F, B22, NhatKy_ViPham!C:C, "T15")</f>
        <v>100</v>
      </c>
      <c r="AG22" s="6">
        <f>100 + SUMIFS(NhatKy_ViPham!J:J, NhatKy_ViPham!E:E, "11_Anh_B", NhatKy_ViPham!F:F, B22, NhatKy_ViPham!C:C, "T16") - SUMIFS(NhatKy_ViPham!K:K, NhatKy_ViPham!E:E, "11_Anh_B", NhatKy_ViPham!F:F, B22, NhatKy_ViPham!C:C, "T16")</f>
        <v>100</v>
      </c>
      <c r="AH22" s="6">
        <f>100 + SUMIFS(NhatKy_ViPham!J:J, NhatKy_ViPham!E:E, "11_Anh_B", NhatKy_ViPham!F:F, B22, NhatKy_ViPham!C:C, "T17") - SUMIFS(NhatKy_ViPham!K:K, NhatKy_ViPham!E:E, "11_Anh_B", NhatKy_ViPham!F:F, B22, NhatKy_ViPham!C:C, "T17")</f>
        <v>100</v>
      </c>
      <c r="AI22" s="6">
        <f>100 + SUMIFS(NhatKy_ViPham!J:J, NhatKy_ViPham!E:E, "11_Anh_B", NhatKy_ViPham!F:F, B22, NhatKy_ViPham!C:C, "T18") - SUMIFS(NhatKy_ViPham!K:K, NhatKy_ViPham!E:E, "11_Anh_B", NhatKy_ViPham!F:F, B22, NhatKy_ViPham!C:C, "T18")</f>
        <v>100</v>
      </c>
      <c r="AJ22" s="6">
        <f>100 + SUMIFS(NhatKy_ViPham!J:J, NhatKy_ViPham!E:E, "11_Anh_B", NhatKy_ViPham!F:F, B22, NhatKy_ViPham!C:C, "T19") - SUMIFS(NhatKy_ViPham!K:K, NhatKy_ViPham!E:E, "11_Anh_B", NhatKy_ViPham!F:F, B22, NhatKy_ViPham!C:C, "T19")</f>
        <v>100</v>
      </c>
      <c r="AK22" s="6">
        <f>100 + SUMIFS(NhatKy_ViPham!J:J, NhatKy_ViPham!E:E, "11_Anh_B", NhatKy_ViPham!F:F, B22, NhatKy_ViPham!C:C, "T20") - SUMIFS(NhatKy_ViPham!K:K, NhatKy_ViPham!E:E, "11_Anh_B", NhatKy_ViPham!F:F, B22, NhatKy_ViPham!C:C, "T20")</f>
        <v>100</v>
      </c>
      <c r="AL22" s="6">
        <f>100 + SUMIFS(NhatKy_ViPham!J:J, NhatKy_ViPham!E:E, "11_Anh_B", NhatKy_ViPham!F:F, B22, NhatKy_ViPham!C:C, "T21") - SUMIFS(NhatKy_ViPham!K:K, NhatKy_ViPham!E:E, "11_Anh_B", NhatKy_ViPham!F:F, B22, NhatKy_ViPham!C:C, "T21")</f>
        <v>100</v>
      </c>
      <c r="AM22" s="6">
        <f>100 + SUMIFS(NhatKy_ViPham!J:J, NhatKy_ViPham!E:E, "11_Anh_B", NhatKy_ViPham!F:F, B22, NhatKy_ViPham!C:C, "T22") - SUMIFS(NhatKy_ViPham!K:K, NhatKy_ViPham!E:E, "11_Anh_B", NhatKy_ViPham!F:F, B22, NhatKy_ViPham!C:C, "T22")</f>
        <v>100</v>
      </c>
      <c r="AN22" s="6">
        <f>100 + SUMIFS(NhatKy_ViPham!J:J, NhatKy_ViPham!E:E, "11_Anh_B", NhatKy_ViPham!F:F, B22, NhatKy_ViPham!C:C, "T23") - SUMIFS(NhatKy_ViPham!K:K, NhatKy_ViPham!E:E, "11_Anh_B", NhatKy_ViPham!F:F, B22, NhatKy_ViPham!C:C, "T23")</f>
        <v>100</v>
      </c>
      <c r="AO22" s="6">
        <f>100 + SUMIFS(NhatKy_ViPham!J:J, NhatKy_ViPham!E:E, "11_Anh_B", NhatKy_ViPham!F:F, B22, NhatKy_ViPham!C:C, "T24") - SUMIFS(NhatKy_ViPham!K:K, NhatKy_ViPham!E:E, "11_Anh_B", NhatKy_ViPham!F:F, B22, NhatKy_ViPham!C:C, "T24")</f>
        <v>100</v>
      </c>
      <c r="AP22" s="6">
        <f>100 + SUMIFS(NhatKy_ViPham!J:J, NhatKy_ViPham!E:E, "11_Anh_B", NhatKy_ViPham!F:F, B22, NhatKy_ViPham!C:C, "T25") - SUMIFS(NhatKy_ViPham!K:K, NhatKy_ViPham!E:E, "11_Anh_B", NhatKy_ViPham!F:F, B22, NhatKy_ViPham!C:C, "T25")</f>
        <v>100</v>
      </c>
      <c r="AQ22" s="6">
        <f>100 + SUMIFS(NhatKy_ViPham!J:J, NhatKy_ViPham!E:E, "11_Anh_B", NhatKy_ViPham!F:F, B22, NhatKy_ViPham!C:C, "T26") - SUMIFS(NhatKy_ViPham!K:K, NhatKy_ViPham!E:E, "11_Anh_B", NhatKy_ViPham!F:F, B22, NhatKy_ViPham!C:C, "T26")</f>
        <v>100</v>
      </c>
      <c r="AR22" s="6">
        <f>100 + SUMIFS(NhatKy_ViPham!J:J, NhatKy_ViPham!E:E, "11_Anh_B", NhatKy_ViPham!F:F, B22, NhatKy_ViPham!C:C, "T27") - SUMIFS(NhatKy_ViPham!K:K, NhatKy_ViPham!E:E, "11_Anh_B", NhatKy_ViPham!F:F, B22, NhatKy_ViPham!C:C, "T27")</f>
        <v>100</v>
      </c>
      <c r="AS22" s="6">
        <f>100 + SUMIFS(NhatKy_ViPham!J:J, NhatKy_ViPham!E:E, "11_Anh_B", NhatKy_ViPham!F:F, B22, NhatKy_ViPham!C:C, "T28") - SUMIFS(NhatKy_ViPham!K:K, NhatKy_ViPham!E:E, "11_Anh_B", NhatKy_ViPham!F:F, B22, NhatKy_ViPham!C:C, "T28")</f>
        <v>100</v>
      </c>
      <c r="AT22" s="6">
        <f>100 + SUMIFS(NhatKy_ViPham!J:J, NhatKy_ViPham!E:E, "11_Anh_B", NhatKy_ViPham!F:F, B22, NhatKy_ViPham!C:C, "T29") - SUMIFS(NhatKy_ViPham!K:K, NhatKy_ViPham!E:E, "11_Anh_B", NhatKy_ViPham!F:F, B22, NhatKy_ViPham!C:C, "T29")</f>
        <v>100</v>
      </c>
      <c r="AU22" s="6">
        <f>100 + SUMIFS(NhatKy_ViPham!J:J, NhatKy_ViPham!E:E, "11_Anh_B", NhatKy_ViPham!F:F, B22, NhatKy_ViPham!C:C, "T30") - SUMIFS(NhatKy_ViPham!K:K, NhatKy_ViPham!E:E, "11_Anh_B", NhatKy_ViPham!F:F, B22, NhatKy_ViPham!C:C, "T30")</f>
        <v>100</v>
      </c>
      <c r="AV22" s="6">
        <f>100 + SUMIFS(NhatKy_ViPham!J:J, NhatKy_ViPham!E:E, "11_Anh_B", NhatKy_ViPham!F:F, B22, NhatKy_ViPham!C:C, "T31") - SUMIFS(NhatKy_ViPham!K:K, NhatKy_ViPham!E:E, "11_Anh_B", NhatKy_ViPham!F:F, B22, NhatKy_ViPham!C:C, "T31")</f>
        <v>100</v>
      </c>
      <c r="AW22" s="6">
        <f>100 + SUMIFS(NhatKy_ViPham!J:J, NhatKy_ViPham!E:E, "11_Anh_B", NhatKy_ViPham!F:F, B22, NhatKy_ViPham!C:C, "T32") - SUMIFS(NhatKy_ViPham!K:K, NhatKy_ViPham!E:E, "11_Anh_B", NhatKy_ViPham!F:F, B22, NhatKy_ViPham!C:C, "T32")</f>
        <v>100</v>
      </c>
      <c r="AX22" s="6">
        <f>100 + SUMIFS(NhatKy_ViPham!J:J, NhatKy_ViPham!E:E, "11_Anh_B", NhatKy_ViPham!F:F, B22, NhatKy_ViPham!C:C, "T33") - SUMIFS(NhatKy_ViPham!K:K, NhatKy_ViPham!E:E, "11_Anh_B", NhatKy_ViPham!F:F, B22, NhatKy_ViPham!C:C, "T33")</f>
        <v>100</v>
      </c>
      <c r="AY22" s="6">
        <f>100 + SUMIFS(NhatKy_ViPham!J:J, NhatKy_ViPham!E:E, "11_Anh_B", NhatKy_ViPham!F:F, B22, NhatKy_ViPham!C:C, "T34") - SUMIFS(NhatKy_ViPham!K:K, NhatKy_ViPham!E:E, "11_Anh_B", NhatKy_ViPham!F:F, B22, NhatKy_ViPham!C:C, "T34")</f>
        <v>100</v>
      </c>
      <c r="AZ22" s="6">
        <f>100 + SUMIFS(NhatKy_ViPham!J:J, NhatKy_ViPham!E:E, "11_Anh_B", NhatKy_ViPham!F:F, B22, NhatKy_ViPham!C:C, "T35") - SUMIFS(NhatKy_ViPham!K:K, NhatKy_ViPham!E:E, "11_Anh_B", NhatKy_ViPham!F:F, B22, NhatKy_ViPham!C:C, "T35")</f>
        <v>100</v>
      </c>
      <c r="BA22" s="12">
        <f t="shared" si="0"/>
        <v>100</v>
      </c>
      <c r="BB22" s="11" t="s">
        <v>430</v>
      </c>
      <c r="BC22" s="16" t="str">
        <f t="shared" si="1"/>
        <v>Tốt</v>
      </c>
      <c r="BD22" s="15" t="str">
        <f t="shared" si="2"/>
        <v>🟢 BÌNH THƯỜNG</v>
      </c>
    </row>
    <row r="23" spans="1:56" x14ac:dyDescent="0.25">
      <c r="A23" s="4">
        <v>15</v>
      </c>
      <c r="B23" s="10" t="s">
        <v>2093</v>
      </c>
      <c r="C23" s="4" t="s">
        <v>1673</v>
      </c>
      <c r="D23" s="4" t="s">
        <v>429</v>
      </c>
      <c r="E23" s="11" t="s">
        <v>430</v>
      </c>
      <c r="F23" s="7">
        <f>SUMIFS(NhatKy_ViPham!K:K, NhatKy_ViPham!E:E, "11_Anh_B", NhatKy_ViPham!F:F, B23, NhatKy_ViPham!H:H, "L01")</f>
        <v>0</v>
      </c>
      <c r="G23" s="7">
        <f>SUMIFS(NhatKy_ViPham!K:K, NhatKy_ViPham!E:E, "11_Anh_B", NhatKy_ViPham!F:F, B23, NhatKy_ViPham!H:H, "L02")</f>
        <v>0</v>
      </c>
      <c r="H23" s="7">
        <f>SUMIFS(NhatKy_ViPham!K:K, NhatKy_ViPham!E:E, "11_Anh_B", NhatKy_ViPham!F:F, B23, NhatKy_ViPham!H:H, "L03")</f>
        <v>0</v>
      </c>
      <c r="I23" s="7">
        <f>SUMIFS(NhatKy_ViPham!K:K, NhatKy_ViPham!E:E, "11_Anh_B", NhatKy_ViPham!F:F, B23, NhatKy_ViPham!H:H, "L04")</f>
        <v>0</v>
      </c>
      <c r="J23" s="7">
        <f>SUMIFS(NhatKy_ViPham!K:K, NhatKy_ViPham!E:E, "11_Anh_B", NhatKy_ViPham!F:F, B23, NhatKy_ViPham!H:H, "L05")</f>
        <v>0</v>
      </c>
      <c r="K23" s="7">
        <f>SUMIFS(NhatKy_ViPham!K:K, NhatKy_ViPham!E:E, "11_Anh_B", NhatKy_ViPham!F:F, B23, NhatKy_ViPham!H:H, "L06")</f>
        <v>0</v>
      </c>
      <c r="L23" s="7">
        <f>SUMIFS(NhatKy_ViPham!K:K, NhatKy_ViPham!E:E, "11_Anh_B", NhatKy_ViPham!F:F, B23, NhatKy_ViPham!H:H, "L07")</f>
        <v>0</v>
      </c>
      <c r="M23" s="7">
        <f>SUMIFS(NhatKy_ViPham!K:K, NhatKy_ViPham!E:E, "11_Anh_B", NhatKy_ViPham!F:F, B23, NhatKy_ViPham!H:H, "L08")</f>
        <v>0</v>
      </c>
      <c r="N23" s="7">
        <f>SUMIFS(NhatKy_ViPham!K:K, NhatKy_ViPham!E:E, "11_Anh_B", NhatKy_ViPham!F:F, B23, NhatKy_ViPham!H:H, "L09")</f>
        <v>0</v>
      </c>
      <c r="O23" s="7">
        <f>SUMIFS(NhatKy_ViPham!K:K, NhatKy_ViPham!E:E, "11_Anh_B", NhatKy_ViPham!F:F, B23, NhatKy_ViPham!H:H, "L10")</f>
        <v>0</v>
      </c>
      <c r="P23" s="12">
        <f>SUMIFS(NhatKy_ViPham!J:J, NhatKy_ViPham!E:E, "11_Anh_B", NhatKy_ViPham!F:F, B23)</f>
        <v>0</v>
      </c>
      <c r="Q23" s="13">
        <f>SUMIFS(NhatKy_ViPham!K:K, NhatKy_ViPham!E:E, "11_Anh_B", NhatKy_ViPham!F:F, B23)</f>
        <v>0</v>
      </c>
      <c r="R23" s="7">
        <f>100 + SUMIFS(NhatKy_ViPham!J:J, NhatKy_ViPham!E:E, "11_Anh_B", NhatKy_ViPham!F:F, B23, NhatKy_ViPham!C:C, "T1") - SUMIFS(NhatKy_ViPham!K:K, NhatKy_ViPham!E:E, "11_Anh_B", NhatKy_ViPham!F:F, B23, NhatKy_ViPham!C:C, "T1")</f>
        <v>100</v>
      </c>
      <c r="S23" s="7">
        <f>100 + SUMIFS(NhatKy_ViPham!J:J, NhatKy_ViPham!E:E, "11_Anh_B", NhatKy_ViPham!F:F, B23, NhatKy_ViPham!C:C, "T2") - SUMIFS(NhatKy_ViPham!K:K, NhatKy_ViPham!E:E, "11_Anh_B", NhatKy_ViPham!F:F, B23, NhatKy_ViPham!C:C, "T2")</f>
        <v>100</v>
      </c>
      <c r="T23" s="7">
        <f>100 + SUMIFS(NhatKy_ViPham!J:J, NhatKy_ViPham!E:E, "11_Anh_B", NhatKy_ViPham!F:F, B23, NhatKy_ViPham!C:C, "T3") - SUMIFS(NhatKy_ViPham!K:K, NhatKy_ViPham!E:E, "11_Anh_B", NhatKy_ViPham!F:F, B23, NhatKy_ViPham!C:C, "T3")</f>
        <v>100</v>
      </c>
      <c r="U23" s="7">
        <f>100 + SUMIFS(NhatKy_ViPham!J:J, NhatKy_ViPham!E:E, "11_Anh_B", NhatKy_ViPham!F:F, B23, NhatKy_ViPham!C:C, "T4") - SUMIFS(NhatKy_ViPham!K:K, NhatKy_ViPham!E:E, "11_Anh_B", NhatKy_ViPham!F:F, B23, NhatKy_ViPham!C:C, "T4")</f>
        <v>100</v>
      </c>
      <c r="V23" s="7">
        <f>100 + SUMIFS(NhatKy_ViPham!J:J, NhatKy_ViPham!E:E, "11_Anh_B", NhatKy_ViPham!F:F, B23, NhatKy_ViPham!C:C, "T5") - SUMIFS(NhatKy_ViPham!K:K, NhatKy_ViPham!E:E, "11_Anh_B", NhatKy_ViPham!F:F, B23, NhatKy_ViPham!C:C, "T5")</f>
        <v>100</v>
      </c>
      <c r="W23" s="7">
        <f>100 + SUMIFS(NhatKy_ViPham!J:J, NhatKy_ViPham!E:E, "11_Anh_B", NhatKy_ViPham!F:F, B23, NhatKy_ViPham!C:C, "T6") - SUMIFS(NhatKy_ViPham!K:K, NhatKy_ViPham!E:E, "11_Anh_B", NhatKy_ViPham!F:F, B23, NhatKy_ViPham!C:C, "T6")</f>
        <v>100</v>
      </c>
      <c r="X23" s="7">
        <f>100 + SUMIFS(NhatKy_ViPham!J:J, NhatKy_ViPham!E:E, "11_Anh_B", NhatKy_ViPham!F:F, B23, NhatKy_ViPham!C:C, "T7") - SUMIFS(NhatKy_ViPham!K:K, NhatKy_ViPham!E:E, "11_Anh_B", NhatKy_ViPham!F:F, B23, NhatKy_ViPham!C:C, "T7")</f>
        <v>100</v>
      </c>
      <c r="Y23" s="7">
        <f>100 + SUMIFS(NhatKy_ViPham!J:J, NhatKy_ViPham!E:E, "11_Anh_B", NhatKy_ViPham!F:F, B23, NhatKy_ViPham!C:C, "T8") - SUMIFS(NhatKy_ViPham!K:K, NhatKy_ViPham!E:E, "11_Anh_B", NhatKy_ViPham!F:F, B23, NhatKy_ViPham!C:C, "T8")</f>
        <v>100</v>
      </c>
      <c r="Z23" s="7">
        <f>100 + SUMIFS(NhatKy_ViPham!J:J, NhatKy_ViPham!E:E, "11_Anh_B", NhatKy_ViPham!F:F, B23, NhatKy_ViPham!C:C, "T9") - SUMIFS(NhatKy_ViPham!K:K, NhatKy_ViPham!E:E, "11_Anh_B", NhatKy_ViPham!F:F, B23, NhatKy_ViPham!C:C, "T9")</f>
        <v>100</v>
      </c>
      <c r="AA23" s="7">
        <f>100 + SUMIFS(NhatKy_ViPham!J:J, NhatKy_ViPham!E:E, "11_Anh_B", NhatKy_ViPham!F:F, B23, NhatKy_ViPham!C:C, "T10") - SUMIFS(NhatKy_ViPham!K:K, NhatKy_ViPham!E:E, "11_Anh_B", NhatKy_ViPham!F:F, B23, NhatKy_ViPham!C:C, "T10")</f>
        <v>100</v>
      </c>
      <c r="AB23" s="7">
        <f>100 + SUMIFS(NhatKy_ViPham!J:J, NhatKy_ViPham!E:E, "11_Anh_B", NhatKy_ViPham!F:F, B23, NhatKy_ViPham!C:C, "T11") - SUMIFS(NhatKy_ViPham!K:K, NhatKy_ViPham!E:E, "11_Anh_B", NhatKy_ViPham!F:F, B23, NhatKy_ViPham!C:C, "T11")</f>
        <v>100</v>
      </c>
      <c r="AC23" s="7">
        <f>100 + SUMIFS(NhatKy_ViPham!J:J, NhatKy_ViPham!E:E, "11_Anh_B", NhatKy_ViPham!F:F, B23, NhatKy_ViPham!C:C, "T12") - SUMIFS(NhatKy_ViPham!K:K, NhatKy_ViPham!E:E, "11_Anh_B", NhatKy_ViPham!F:F, B23, NhatKy_ViPham!C:C, "T12")</f>
        <v>100</v>
      </c>
      <c r="AD23" s="7">
        <f>100 + SUMIFS(NhatKy_ViPham!J:J, NhatKy_ViPham!E:E, "11_Anh_B", NhatKy_ViPham!F:F, B23, NhatKy_ViPham!C:C, "T13") - SUMIFS(NhatKy_ViPham!K:K, NhatKy_ViPham!E:E, "11_Anh_B", NhatKy_ViPham!F:F, B23, NhatKy_ViPham!C:C, "T13")</f>
        <v>100</v>
      </c>
      <c r="AE23" s="7">
        <f>100 + SUMIFS(NhatKy_ViPham!J:J, NhatKy_ViPham!E:E, "11_Anh_B", NhatKy_ViPham!F:F, B23, NhatKy_ViPham!C:C, "T14") - SUMIFS(NhatKy_ViPham!K:K, NhatKy_ViPham!E:E, "11_Anh_B", NhatKy_ViPham!F:F, B23, NhatKy_ViPham!C:C, "T14")</f>
        <v>100</v>
      </c>
      <c r="AF23" s="7">
        <f>100 + SUMIFS(NhatKy_ViPham!J:J, NhatKy_ViPham!E:E, "11_Anh_B", NhatKy_ViPham!F:F, B23, NhatKy_ViPham!C:C, "T15") - SUMIFS(NhatKy_ViPham!K:K, NhatKy_ViPham!E:E, "11_Anh_B", NhatKy_ViPham!F:F, B23, NhatKy_ViPham!C:C, "T15")</f>
        <v>100</v>
      </c>
      <c r="AG23" s="7">
        <f>100 + SUMIFS(NhatKy_ViPham!J:J, NhatKy_ViPham!E:E, "11_Anh_B", NhatKy_ViPham!F:F, B23, NhatKy_ViPham!C:C, "T16") - SUMIFS(NhatKy_ViPham!K:K, NhatKy_ViPham!E:E, "11_Anh_B", NhatKy_ViPham!F:F, B23, NhatKy_ViPham!C:C, "T16")</f>
        <v>100</v>
      </c>
      <c r="AH23" s="7">
        <f>100 + SUMIFS(NhatKy_ViPham!J:J, NhatKy_ViPham!E:E, "11_Anh_B", NhatKy_ViPham!F:F, B23, NhatKy_ViPham!C:C, "T17") - SUMIFS(NhatKy_ViPham!K:K, NhatKy_ViPham!E:E, "11_Anh_B", NhatKy_ViPham!F:F, B23, NhatKy_ViPham!C:C, "T17")</f>
        <v>100</v>
      </c>
      <c r="AI23" s="7">
        <f>100 + SUMIFS(NhatKy_ViPham!J:J, NhatKy_ViPham!E:E, "11_Anh_B", NhatKy_ViPham!F:F, B23, NhatKy_ViPham!C:C, "T18") - SUMIFS(NhatKy_ViPham!K:K, NhatKy_ViPham!E:E, "11_Anh_B", NhatKy_ViPham!F:F, B23, NhatKy_ViPham!C:C, "T18")</f>
        <v>100</v>
      </c>
      <c r="AJ23" s="7">
        <f>100 + SUMIFS(NhatKy_ViPham!J:J, NhatKy_ViPham!E:E, "11_Anh_B", NhatKy_ViPham!F:F, B23, NhatKy_ViPham!C:C, "T19") - SUMIFS(NhatKy_ViPham!K:K, NhatKy_ViPham!E:E, "11_Anh_B", NhatKy_ViPham!F:F, B23, NhatKy_ViPham!C:C, "T19")</f>
        <v>100</v>
      </c>
      <c r="AK23" s="7">
        <f>100 + SUMIFS(NhatKy_ViPham!J:J, NhatKy_ViPham!E:E, "11_Anh_B", NhatKy_ViPham!F:F, B23, NhatKy_ViPham!C:C, "T20") - SUMIFS(NhatKy_ViPham!K:K, NhatKy_ViPham!E:E, "11_Anh_B", NhatKy_ViPham!F:F, B23, NhatKy_ViPham!C:C, "T20")</f>
        <v>100</v>
      </c>
      <c r="AL23" s="7">
        <f>100 + SUMIFS(NhatKy_ViPham!J:J, NhatKy_ViPham!E:E, "11_Anh_B", NhatKy_ViPham!F:F, B23, NhatKy_ViPham!C:C, "T21") - SUMIFS(NhatKy_ViPham!K:K, NhatKy_ViPham!E:E, "11_Anh_B", NhatKy_ViPham!F:F, B23, NhatKy_ViPham!C:C, "T21")</f>
        <v>100</v>
      </c>
      <c r="AM23" s="7">
        <f>100 + SUMIFS(NhatKy_ViPham!J:J, NhatKy_ViPham!E:E, "11_Anh_B", NhatKy_ViPham!F:F, B23, NhatKy_ViPham!C:C, "T22") - SUMIFS(NhatKy_ViPham!K:K, NhatKy_ViPham!E:E, "11_Anh_B", NhatKy_ViPham!F:F, B23, NhatKy_ViPham!C:C, "T22")</f>
        <v>100</v>
      </c>
      <c r="AN23" s="7">
        <f>100 + SUMIFS(NhatKy_ViPham!J:J, NhatKy_ViPham!E:E, "11_Anh_B", NhatKy_ViPham!F:F, B23, NhatKy_ViPham!C:C, "T23") - SUMIFS(NhatKy_ViPham!K:K, NhatKy_ViPham!E:E, "11_Anh_B", NhatKy_ViPham!F:F, B23, NhatKy_ViPham!C:C, "T23")</f>
        <v>100</v>
      </c>
      <c r="AO23" s="7">
        <f>100 + SUMIFS(NhatKy_ViPham!J:J, NhatKy_ViPham!E:E, "11_Anh_B", NhatKy_ViPham!F:F, B23, NhatKy_ViPham!C:C, "T24") - SUMIFS(NhatKy_ViPham!K:K, NhatKy_ViPham!E:E, "11_Anh_B", NhatKy_ViPham!F:F, B23, NhatKy_ViPham!C:C, "T24")</f>
        <v>100</v>
      </c>
      <c r="AP23" s="7">
        <f>100 + SUMIFS(NhatKy_ViPham!J:J, NhatKy_ViPham!E:E, "11_Anh_B", NhatKy_ViPham!F:F, B23, NhatKy_ViPham!C:C, "T25") - SUMIFS(NhatKy_ViPham!K:K, NhatKy_ViPham!E:E, "11_Anh_B", NhatKy_ViPham!F:F, B23, NhatKy_ViPham!C:C, "T25")</f>
        <v>100</v>
      </c>
      <c r="AQ23" s="7">
        <f>100 + SUMIFS(NhatKy_ViPham!J:J, NhatKy_ViPham!E:E, "11_Anh_B", NhatKy_ViPham!F:F, B23, NhatKy_ViPham!C:C, "T26") - SUMIFS(NhatKy_ViPham!K:K, NhatKy_ViPham!E:E, "11_Anh_B", NhatKy_ViPham!F:F, B23, NhatKy_ViPham!C:C, "T26")</f>
        <v>100</v>
      </c>
      <c r="AR23" s="7">
        <f>100 + SUMIFS(NhatKy_ViPham!J:J, NhatKy_ViPham!E:E, "11_Anh_B", NhatKy_ViPham!F:F, B23, NhatKy_ViPham!C:C, "T27") - SUMIFS(NhatKy_ViPham!K:K, NhatKy_ViPham!E:E, "11_Anh_B", NhatKy_ViPham!F:F, B23, NhatKy_ViPham!C:C, "T27")</f>
        <v>100</v>
      </c>
      <c r="AS23" s="7">
        <f>100 + SUMIFS(NhatKy_ViPham!J:J, NhatKy_ViPham!E:E, "11_Anh_B", NhatKy_ViPham!F:F, B23, NhatKy_ViPham!C:C, "T28") - SUMIFS(NhatKy_ViPham!K:K, NhatKy_ViPham!E:E, "11_Anh_B", NhatKy_ViPham!F:F, B23, NhatKy_ViPham!C:C, "T28")</f>
        <v>100</v>
      </c>
      <c r="AT23" s="7">
        <f>100 + SUMIFS(NhatKy_ViPham!J:J, NhatKy_ViPham!E:E, "11_Anh_B", NhatKy_ViPham!F:F, B23, NhatKy_ViPham!C:C, "T29") - SUMIFS(NhatKy_ViPham!K:K, NhatKy_ViPham!E:E, "11_Anh_B", NhatKy_ViPham!F:F, B23, NhatKy_ViPham!C:C, "T29")</f>
        <v>100</v>
      </c>
      <c r="AU23" s="7">
        <f>100 + SUMIFS(NhatKy_ViPham!J:J, NhatKy_ViPham!E:E, "11_Anh_B", NhatKy_ViPham!F:F, B23, NhatKy_ViPham!C:C, "T30") - SUMIFS(NhatKy_ViPham!K:K, NhatKy_ViPham!E:E, "11_Anh_B", NhatKy_ViPham!F:F, B23, NhatKy_ViPham!C:C, "T30")</f>
        <v>100</v>
      </c>
      <c r="AV23" s="7">
        <f>100 + SUMIFS(NhatKy_ViPham!J:J, NhatKy_ViPham!E:E, "11_Anh_B", NhatKy_ViPham!F:F, B23, NhatKy_ViPham!C:C, "T31") - SUMIFS(NhatKy_ViPham!K:K, NhatKy_ViPham!E:E, "11_Anh_B", NhatKy_ViPham!F:F, B23, NhatKy_ViPham!C:C, "T31")</f>
        <v>100</v>
      </c>
      <c r="AW23" s="7">
        <f>100 + SUMIFS(NhatKy_ViPham!J:J, NhatKy_ViPham!E:E, "11_Anh_B", NhatKy_ViPham!F:F, B23, NhatKy_ViPham!C:C, "T32") - SUMIFS(NhatKy_ViPham!K:K, NhatKy_ViPham!E:E, "11_Anh_B", NhatKy_ViPham!F:F, B23, NhatKy_ViPham!C:C, "T32")</f>
        <v>100</v>
      </c>
      <c r="AX23" s="7">
        <f>100 + SUMIFS(NhatKy_ViPham!J:J, NhatKy_ViPham!E:E, "11_Anh_B", NhatKy_ViPham!F:F, B23, NhatKy_ViPham!C:C, "T33") - SUMIFS(NhatKy_ViPham!K:K, NhatKy_ViPham!E:E, "11_Anh_B", NhatKy_ViPham!F:F, B23, NhatKy_ViPham!C:C, "T33")</f>
        <v>100</v>
      </c>
      <c r="AY23" s="7">
        <f>100 + SUMIFS(NhatKy_ViPham!J:J, NhatKy_ViPham!E:E, "11_Anh_B", NhatKy_ViPham!F:F, B23, NhatKy_ViPham!C:C, "T34") - SUMIFS(NhatKy_ViPham!K:K, NhatKy_ViPham!E:E, "11_Anh_B", NhatKy_ViPham!F:F, B23, NhatKy_ViPham!C:C, "T34")</f>
        <v>100</v>
      </c>
      <c r="AZ23" s="7">
        <f>100 + SUMIFS(NhatKy_ViPham!J:J, NhatKy_ViPham!E:E, "11_Anh_B", NhatKy_ViPham!F:F, B23, NhatKy_ViPham!C:C, "T35") - SUMIFS(NhatKy_ViPham!K:K, NhatKy_ViPham!E:E, "11_Anh_B", NhatKy_ViPham!F:F, B23, NhatKy_ViPham!C:C, "T35")</f>
        <v>100</v>
      </c>
      <c r="BA23" s="12">
        <f t="shared" si="0"/>
        <v>100</v>
      </c>
      <c r="BB23" s="11" t="s">
        <v>430</v>
      </c>
      <c r="BC23" s="14" t="str">
        <f t="shared" si="1"/>
        <v>Tốt</v>
      </c>
      <c r="BD23" s="10" t="str">
        <f t="shared" si="2"/>
        <v>🟢 BÌNH THƯỜNG</v>
      </c>
    </row>
    <row r="24" spans="1:56" x14ac:dyDescent="0.25">
      <c r="A24" s="5">
        <v>16</v>
      </c>
      <c r="B24" s="15" t="s">
        <v>2094</v>
      </c>
      <c r="C24" s="5" t="s">
        <v>1770</v>
      </c>
      <c r="D24" s="5" t="s">
        <v>429</v>
      </c>
      <c r="E24" s="11" t="s">
        <v>430</v>
      </c>
      <c r="F24" s="6">
        <f>SUMIFS(NhatKy_ViPham!K:K, NhatKy_ViPham!E:E, "11_Anh_B", NhatKy_ViPham!F:F, B24, NhatKy_ViPham!H:H, "L01")</f>
        <v>0</v>
      </c>
      <c r="G24" s="6">
        <f>SUMIFS(NhatKy_ViPham!K:K, NhatKy_ViPham!E:E, "11_Anh_B", NhatKy_ViPham!F:F, B24, NhatKy_ViPham!H:H, "L02")</f>
        <v>0</v>
      </c>
      <c r="H24" s="6">
        <f>SUMIFS(NhatKy_ViPham!K:K, NhatKy_ViPham!E:E, "11_Anh_B", NhatKy_ViPham!F:F, B24, NhatKy_ViPham!H:H, "L03")</f>
        <v>0</v>
      </c>
      <c r="I24" s="6">
        <f>SUMIFS(NhatKy_ViPham!K:K, NhatKy_ViPham!E:E, "11_Anh_B", NhatKy_ViPham!F:F, B24, NhatKy_ViPham!H:H, "L04")</f>
        <v>0</v>
      </c>
      <c r="J24" s="6">
        <f>SUMIFS(NhatKy_ViPham!K:K, NhatKy_ViPham!E:E, "11_Anh_B", NhatKy_ViPham!F:F, B24, NhatKy_ViPham!H:H, "L05")</f>
        <v>0</v>
      </c>
      <c r="K24" s="6">
        <f>SUMIFS(NhatKy_ViPham!K:K, NhatKy_ViPham!E:E, "11_Anh_B", NhatKy_ViPham!F:F, B24, NhatKy_ViPham!H:H, "L06")</f>
        <v>0</v>
      </c>
      <c r="L24" s="6">
        <f>SUMIFS(NhatKy_ViPham!K:K, NhatKy_ViPham!E:E, "11_Anh_B", NhatKy_ViPham!F:F, B24, NhatKy_ViPham!H:H, "L07")</f>
        <v>0</v>
      </c>
      <c r="M24" s="6">
        <f>SUMIFS(NhatKy_ViPham!K:K, NhatKy_ViPham!E:E, "11_Anh_B", NhatKy_ViPham!F:F, B24, NhatKy_ViPham!H:H, "L08")</f>
        <v>0</v>
      </c>
      <c r="N24" s="6">
        <f>SUMIFS(NhatKy_ViPham!K:K, NhatKy_ViPham!E:E, "11_Anh_B", NhatKy_ViPham!F:F, B24, NhatKy_ViPham!H:H, "L09")</f>
        <v>0</v>
      </c>
      <c r="O24" s="6">
        <f>SUMIFS(NhatKy_ViPham!K:K, NhatKy_ViPham!E:E, "11_Anh_B", NhatKy_ViPham!F:F, B24, NhatKy_ViPham!H:H, "L10")</f>
        <v>0</v>
      </c>
      <c r="P24" s="12">
        <f>SUMIFS(NhatKy_ViPham!J:J, NhatKy_ViPham!E:E, "11_Anh_B", NhatKy_ViPham!F:F, B24)</f>
        <v>0</v>
      </c>
      <c r="Q24" s="13">
        <f>SUMIFS(NhatKy_ViPham!K:K, NhatKy_ViPham!E:E, "11_Anh_B", NhatKy_ViPham!F:F, B24)</f>
        <v>0</v>
      </c>
      <c r="R24" s="6">
        <f>100 + SUMIFS(NhatKy_ViPham!J:J, NhatKy_ViPham!E:E, "11_Anh_B", NhatKy_ViPham!F:F, B24, NhatKy_ViPham!C:C, "T1") - SUMIFS(NhatKy_ViPham!K:K, NhatKy_ViPham!E:E, "11_Anh_B", NhatKy_ViPham!F:F, B24, NhatKy_ViPham!C:C, "T1")</f>
        <v>100</v>
      </c>
      <c r="S24" s="6">
        <f>100 + SUMIFS(NhatKy_ViPham!J:J, NhatKy_ViPham!E:E, "11_Anh_B", NhatKy_ViPham!F:F, B24, NhatKy_ViPham!C:C, "T2") - SUMIFS(NhatKy_ViPham!K:K, NhatKy_ViPham!E:E, "11_Anh_B", NhatKy_ViPham!F:F, B24, NhatKy_ViPham!C:C, "T2")</f>
        <v>100</v>
      </c>
      <c r="T24" s="6">
        <f>100 + SUMIFS(NhatKy_ViPham!J:J, NhatKy_ViPham!E:E, "11_Anh_B", NhatKy_ViPham!F:F, B24, NhatKy_ViPham!C:C, "T3") - SUMIFS(NhatKy_ViPham!K:K, NhatKy_ViPham!E:E, "11_Anh_B", NhatKy_ViPham!F:F, B24, NhatKy_ViPham!C:C, "T3")</f>
        <v>100</v>
      </c>
      <c r="U24" s="6">
        <f>100 + SUMIFS(NhatKy_ViPham!J:J, NhatKy_ViPham!E:E, "11_Anh_B", NhatKy_ViPham!F:F, B24, NhatKy_ViPham!C:C, "T4") - SUMIFS(NhatKy_ViPham!K:K, NhatKy_ViPham!E:E, "11_Anh_B", NhatKy_ViPham!F:F, B24, NhatKy_ViPham!C:C, "T4")</f>
        <v>100</v>
      </c>
      <c r="V24" s="6">
        <f>100 + SUMIFS(NhatKy_ViPham!J:J, NhatKy_ViPham!E:E, "11_Anh_B", NhatKy_ViPham!F:F, B24, NhatKy_ViPham!C:C, "T5") - SUMIFS(NhatKy_ViPham!K:K, NhatKy_ViPham!E:E, "11_Anh_B", NhatKy_ViPham!F:F, B24, NhatKy_ViPham!C:C, "T5")</f>
        <v>100</v>
      </c>
      <c r="W24" s="6">
        <f>100 + SUMIFS(NhatKy_ViPham!J:J, NhatKy_ViPham!E:E, "11_Anh_B", NhatKy_ViPham!F:F, B24, NhatKy_ViPham!C:C, "T6") - SUMIFS(NhatKy_ViPham!K:K, NhatKy_ViPham!E:E, "11_Anh_B", NhatKy_ViPham!F:F, B24, NhatKy_ViPham!C:C, "T6")</f>
        <v>100</v>
      </c>
      <c r="X24" s="6">
        <f>100 + SUMIFS(NhatKy_ViPham!J:J, NhatKy_ViPham!E:E, "11_Anh_B", NhatKy_ViPham!F:F, B24, NhatKy_ViPham!C:C, "T7") - SUMIFS(NhatKy_ViPham!K:K, NhatKy_ViPham!E:E, "11_Anh_B", NhatKy_ViPham!F:F, B24, NhatKy_ViPham!C:C, "T7")</f>
        <v>100</v>
      </c>
      <c r="Y24" s="6">
        <f>100 + SUMIFS(NhatKy_ViPham!J:J, NhatKy_ViPham!E:E, "11_Anh_B", NhatKy_ViPham!F:F, B24, NhatKy_ViPham!C:C, "T8") - SUMIFS(NhatKy_ViPham!K:K, NhatKy_ViPham!E:E, "11_Anh_B", NhatKy_ViPham!F:F, B24, NhatKy_ViPham!C:C, "T8")</f>
        <v>100</v>
      </c>
      <c r="Z24" s="6">
        <f>100 + SUMIFS(NhatKy_ViPham!J:J, NhatKy_ViPham!E:E, "11_Anh_B", NhatKy_ViPham!F:F, B24, NhatKy_ViPham!C:C, "T9") - SUMIFS(NhatKy_ViPham!K:K, NhatKy_ViPham!E:E, "11_Anh_B", NhatKy_ViPham!F:F, B24, NhatKy_ViPham!C:C, "T9")</f>
        <v>100</v>
      </c>
      <c r="AA24" s="6">
        <f>100 + SUMIFS(NhatKy_ViPham!J:J, NhatKy_ViPham!E:E, "11_Anh_B", NhatKy_ViPham!F:F, B24, NhatKy_ViPham!C:C, "T10") - SUMIFS(NhatKy_ViPham!K:K, NhatKy_ViPham!E:E, "11_Anh_B", NhatKy_ViPham!F:F, B24, NhatKy_ViPham!C:C, "T10")</f>
        <v>100</v>
      </c>
      <c r="AB24" s="6">
        <f>100 + SUMIFS(NhatKy_ViPham!J:J, NhatKy_ViPham!E:E, "11_Anh_B", NhatKy_ViPham!F:F, B24, NhatKy_ViPham!C:C, "T11") - SUMIFS(NhatKy_ViPham!K:K, NhatKy_ViPham!E:E, "11_Anh_B", NhatKy_ViPham!F:F, B24, NhatKy_ViPham!C:C, "T11")</f>
        <v>100</v>
      </c>
      <c r="AC24" s="6">
        <f>100 + SUMIFS(NhatKy_ViPham!J:J, NhatKy_ViPham!E:E, "11_Anh_B", NhatKy_ViPham!F:F, B24, NhatKy_ViPham!C:C, "T12") - SUMIFS(NhatKy_ViPham!K:K, NhatKy_ViPham!E:E, "11_Anh_B", NhatKy_ViPham!F:F, B24, NhatKy_ViPham!C:C, "T12")</f>
        <v>100</v>
      </c>
      <c r="AD24" s="6">
        <f>100 + SUMIFS(NhatKy_ViPham!J:J, NhatKy_ViPham!E:E, "11_Anh_B", NhatKy_ViPham!F:F, B24, NhatKy_ViPham!C:C, "T13") - SUMIFS(NhatKy_ViPham!K:K, NhatKy_ViPham!E:E, "11_Anh_B", NhatKy_ViPham!F:F, B24, NhatKy_ViPham!C:C, "T13")</f>
        <v>100</v>
      </c>
      <c r="AE24" s="6">
        <f>100 + SUMIFS(NhatKy_ViPham!J:J, NhatKy_ViPham!E:E, "11_Anh_B", NhatKy_ViPham!F:F, B24, NhatKy_ViPham!C:C, "T14") - SUMIFS(NhatKy_ViPham!K:K, NhatKy_ViPham!E:E, "11_Anh_B", NhatKy_ViPham!F:F, B24, NhatKy_ViPham!C:C, "T14")</f>
        <v>100</v>
      </c>
      <c r="AF24" s="6">
        <f>100 + SUMIFS(NhatKy_ViPham!J:J, NhatKy_ViPham!E:E, "11_Anh_B", NhatKy_ViPham!F:F, B24, NhatKy_ViPham!C:C, "T15") - SUMIFS(NhatKy_ViPham!K:K, NhatKy_ViPham!E:E, "11_Anh_B", NhatKy_ViPham!F:F, B24, NhatKy_ViPham!C:C, "T15")</f>
        <v>100</v>
      </c>
      <c r="AG24" s="6">
        <f>100 + SUMIFS(NhatKy_ViPham!J:J, NhatKy_ViPham!E:E, "11_Anh_B", NhatKy_ViPham!F:F, B24, NhatKy_ViPham!C:C, "T16") - SUMIFS(NhatKy_ViPham!K:K, NhatKy_ViPham!E:E, "11_Anh_B", NhatKy_ViPham!F:F, B24, NhatKy_ViPham!C:C, "T16")</f>
        <v>100</v>
      </c>
      <c r="AH24" s="6">
        <f>100 + SUMIFS(NhatKy_ViPham!J:J, NhatKy_ViPham!E:E, "11_Anh_B", NhatKy_ViPham!F:F, B24, NhatKy_ViPham!C:C, "T17") - SUMIFS(NhatKy_ViPham!K:K, NhatKy_ViPham!E:E, "11_Anh_B", NhatKy_ViPham!F:F, B24, NhatKy_ViPham!C:C, "T17")</f>
        <v>100</v>
      </c>
      <c r="AI24" s="6">
        <f>100 + SUMIFS(NhatKy_ViPham!J:J, NhatKy_ViPham!E:E, "11_Anh_B", NhatKy_ViPham!F:F, B24, NhatKy_ViPham!C:C, "T18") - SUMIFS(NhatKy_ViPham!K:K, NhatKy_ViPham!E:E, "11_Anh_B", NhatKy_ViPham!F:F, B24, NhatKy_ViPham!C:C, "T18")</f>
        <v>100</v>
      </c>
      <c r="AJ24" s="6">
        <f>100 + SUMIFS(NhatKy_ViPham!J:J, NhatKy_ViPham!E:E, "11_Anh_B", NhatKy_ViPham!F:F, B24, NhatKy_ViPham!C:C, "T19") - SUMIFS(NhatKy_ViPham!K:K, NhatKy_ViPham!E:E, "11_Anh_B", NhatKy_ViPham!F:F, B24, NhatKy_ViPham!C:C, "T19")</f>
        <v>100</v>
      </c>
      <c r="AK24" s="6">
        <f>100 + SUMIFS(NhatKy_ViPham!J:J, NhatKy_ViPham!E:E, "11_Anh_B", NhatKy_ViPham!F:F, B24, NhatKy_ViPham!C:C, "T20") - SUMIFS(NhatKy_ViPham!K:K, NhatKy_ViPham!E:E, "11_Anh_B", NhatKy_ViPham!F:F, B24, NhatKy_ViPham!C:C, "T20")</f>
        <v>100</v>
      </c>
      <c r="AL24" s="6">
        <f>100 + SUMIFS(NhatKy_ViPham!J:J, NhatKy_ViPham!E:E, "11_Anh_B", NhatKy_ViPham!F:F, B24, NhatKy_ViPham!C:C, "T21") - SUMIFS(NhatKy_ViPham!K:K, NhatKy_ViPham!E:E, "11_Anh_B", NhatKy_ViPham!F:F, B24, NhatKy_ViPham!C:C, "T21")</f>
        <v>100</v>
      </c>
      <c r="AM24" s="6">
        <f>100 + SUMIFS(NhatKy_ViPham!J:J, NhatKy_ViPham!E:E, "11_Anh_B", NhatKy_ViPham!F:F, B24, NhatKy_ViPham!C:C, "T22") - SUMIFS(NhatKy_ViPham!K:K, NhatKy_ViPham!E:E, "11_Anh_B", NhatKy_ViPham!F:F, B24, NhatKy_ViPham!C:C, "T22")</f>
        <v>100</v>
      </c>
      <c r="AN24" s="6">
        <f>100 + SUMIFS(NhatKy_ViPham!J:J, NhatKy_ViPham!E:E, "11_Anh_B", NhatKy_ViPham!F:F, B24, NhatKy_ViPham!C:C, "T23") - SUMIFS(NhatKy_ViPham!K:K, NhatKy_ViPham!E:E, "11_Anh_B", NhatKy_ViPham!F:F, B24, NhatKy_ViPham!C:C, "T23")</f>
        <v>100</v>
      </c>
      <c r="AO24" s="6">
        <f>100 + SUMIFS(NhatKy_ViPham!J:J, NhatKy_ViPham!E:E, "11_Anh_B", NhatKy_ViPham!F:F, B24, NhatKy_ViPham!C:C, "T24") - SUMIFS(NhatKy_ViPham!K:K, NhatKy_ViPham!E:E, "11_Anh_B", NhatKy_ViPham!F:F, B24, NhatKy_ViPham!C:C, "T24")</f>
        <v>100</v>
      </c>
      <c r="AP24" s="6">
        <f>100 + SUMIFS(NhatKy_ViPham!J:J, NhatKy_ViPham!E:E, "11_Anh_B", NhatKy_ViPham!F:F, B24, NhatKy_ViPham!C:C, "T25") - SUMIFS(NhatKy_ViPham!K:K, NhatKy_ViPham!E:E, "11_Anh_B", NhatKy_ViPham!F:F, B24, NhatKy_ViPham!C:C, "T25")</f>
        <v>100</v>
      </c>
      <c r="AQ24" s="6">
        <f>100 + SUMIFS(NhatKy_ViPham!J:J, NhatKy_ViPham!E:E, "11_Anh_B", NhatKy_ViPham!F:F, B24, NhatKy_ViPham!C:C, "T26") - SUMIFS(NhatKy_ViPham!K:K, NhatKy_ViPham!E:E, "11_Anh_B", NhatKy_ViPham!F:F, B24, NhatKy_ViPham!C:C, "T26")</f>
        <v>100</v>
      </c>
      <c r="AR24" s="6">
        <f>100 + SUMIFS(NhatKy_ViPham!J:J, NhatKy_ViPham!E:E, "11_Anh_B", NhatKy_ViPham!F:F, B24, NhatKy_ViPham!C:C, "T27") - SUMIFS(NhatKy_ViPham!K:K, NhatKy_ViPham!E:E, "11_Anh_B", NhatKy_ViPham!F:F, B24, NhatKy_ViPham!C:C, "T27")</f>
        <v>100</v>
      </c>
      <c r="AS24" s="6">
        <f>100 + SUMIFS(NhatKy_ViPham!J:J, NhatKy_ViPham!E:E, "11_Anh_B", NhatKy_ViPham!F:F, B24, NhatKy_ViPham!C:C, "T28") - SUMIFS(NhatKy_ViPham!K:K, NhatKy_ViPham!E:E, "11_Anh_B", NhatKy_ViPham!F:F, B24, NhatKy_ViPham!C:C, "T28")</f>
        <v>100</v>
      </c>
      <c r="AT24" s="6">
        <f>100 + SUMIFS(NhatKy_ViPham!J:J, NhatKy_ViPham!E:E, "11_Anh_B", NhatKy_ViPham!F:F, B24, NhatKy_ViPham!C:C, "T29") - SUMIFS(NhatKy_ViPham!K:K, NhatKy_ViPham!E:E, "11_Anh_B", NhatKy_ViPham!F:F, B24, NhatKy_ViPham!C:C, "T29")</f>
        <v>100</v>
      </c>
      <c r="AU24" s="6">
        <f>100 + SUMIFS(NhatKy_ViPham!J:J, NhatKy_ViPham!E:E, "11_Anh_B", NhatKy_ViPham!F:F, B24, NhatKy_ViPham!C:C, "T30") - SUMIFS(NhatKy_ViPham!K:K, NhatKy_ViPham!E:E, "11_Anh_B", NhatKy_ViPham!F:F, B24, NhatKy_ViPham!C:C, "T30")</f>
        <v>100</v>
      </c>
      <c r="AV24" s="6">
        <f>100 + SUMIFS(NhatKy_ViPham!J:J, NhatKy_ViPham!E:E, "11_Anh_B", NhatKy_ViPham!F:F, B24, NhatKy_ViPham!C:C, "T31") - SUMIFS(NhatKy_ViPham!K:K, NhatKy_ViPham!E:E, "11_Anh_B", NhatKy_ViPham!F:F, B24, NhatKy_ViPham!C:C, "T31")</f>
        <v>100</v>
      </c>
      <c r="AW24" s="6">
        <f>100 + SUMIFS(NhatKy_ViPham!J:J, NhatKy_ViPham!E:E, "11_Anh_B", NhatKy_ViPham!F:F, B24, NhatKy_ViPham!C:C, "T32") - SUMIFS(NhatKy_ViPham!K:K, NhatKy_ViPham!E:E, "11_Anh_B", NhatKy_ViPham!F:F, B24, NhatKy_ViPham!C:C, "T32")</f>
        <v>100</v>
      </c>
      <c r="AX24" s="6">
        <f>100 + SUMIFS(NhatKy_ViPham!J:J, NhatKy_ViPham!E:E, "11_Anh_B", NhatKy_ViPham!F:F, B24, NhatKy_ViPham!C:C, "T33") - SUMIFS(NhatKy_ViPham!K:K, NhatKy_ViPham!E:E, "11_Anh_B", NhatKy_ViPham!F:F, B24, NhatKy_ViPham!C:C, "T33")</f>
        <v>100</v>
      </c>
      <c r="AY24" s="6">
        <f>100 + SUMIFS(NhatKy_ViPham!J:J, NhatKy_ViPham!E:E, "11_Anh_B", NhatKy_ViPham!F:F, B24, NhatKy_ViPham!C:C, "T34") - SUMIFS(NhatKy_ViPham!K:K, NhatKy_ViPham!E:E, "11_Anh_B", NhatKy_ViPham!F:F, B24, NhatKy_ViPham!C:C, "T34")</f>
        <v>100</v>
      </c>
      <c r="AZ24" s="6">
        <f>100 + SUMIFS(NhatKy_ViPham!J:J, NhatKy_ViPham!E:E, "11_Anh_B", NhatKy_ViPham!F:F, B24, NhatKy_ViPham!C:C, "T35") - SUMIFS(NhatKy_ViPham!K:K, NhatKy_ViPham!E:E, "11_Anh_B", NhatKy_ViPham!F:F, B24, NhatKy_ViPham!C:C, "T35")</f>
        <v>100</v>
      </c>
      <c r="BA24" s="12">
        <f t="shared" si="0"/>
        <v>100</v>
      </c>
      <c r="BB24" s="11" t="s">
        <v>430</v>
      </c>
      <c r="BC24" s="16" t="str">
        <f t="shared" si="1"/>
        <v>Tốt</v>
      </c>
      <c r="BD24" s="15" t="str">
        <f t="shared" si="2"/>
        <v>🟢 BÌNH THƯỜNG</v>
      </c>
    </row>
    <row r="25" spans="1:56" x14ac:dyDescent="0.25">
      <c r="A25" s="4">
        <v>17</v>
      </c>
      <c r="B25" s="10" t="s">
        <v>52</v>
      </c>
      <c r="C25" s="4" t="s">
        <v>1471</v>
      </c>
      <c r="D25" s="4" t="s">
        <v>429</v>
      </c>
      <c r="E25" s="11" t="s">
        <v>430</v>
      </c>
      <c r="F25" s="7">
        <f>SUMIFS(NhatKy_ViPham!K:K, NhatKy_ViPham!E:E, "11_Anh_B", NhatKy_ViPham!F:F, B25, NhatKy_ViPham!H:H, "L01")</f>
        <v>0</v>
      </c>
      <c r="G25" s="7">
        <f>SUMIFS(NhatKy_ViPham!K:K, NhatKy_ViPham!E:E, "11_Anh_B", NhatKy_ViPham!F:F, B25, NhatKy_ViPham!H:H, "L02")</f>
        <v>0</v>
      </c>
      <c r="H25" s="7">
        <f>SUMIFS(NhatKy_ViPham!K:K, NhatKy_ViPham!E:E, "11_Anh_B", NhatKy_ViPham!F:F, B25, NhatKy_ViPham!H:H, "L03")</f>
        <v>0</v>
      </c>
      <c r="I25" s="7">
        <f>SUMIFS(NhatKy_ViPham!K:K, NhatKy_ViPham!E:E, "11_Anh_B", NhatKy_ViPham!F:F, B25, NhatKy_ViPham!H:H, "L04")</f>
        <v>0</v>
      </c>
      <c r="J25" s="7">
        <f>SUMIFS(NhatKy_ViPham!K:K, NhatKy_ViPham!E:E, "11_Anh_B", NhatKy_ViPham!F:F, B25, NhatKy_ViPham!H:H, "L05")</f>
        <v>0</v>
      </c>
      <c r="K25" s="7">
        <f>SUMIFS(NhatKy_ViPham!K:K, NhatKy_ViPham!E:E, "11_Anh_B", NhatKy_ViPham!F:F, B25, NhatKy_ViPham!H:H, "L06")</f>
        <v>0</v>
      </c>
      <c r="L25" s="7">
        <f>SUMIFS(NhatKy_ViPham!K:K, NhatKy_ViPham!E:E, "11_Anh_B", NhatKy_ViPham!F:F, B25, NhatKy_ViPham!H:H, "L07")</f>
        <v>0</v>
      </c>
      <c r="M25" s="7">
        <f>SUMIFS(NhatKy_ViPham!K:K, NhatKy_ViPham!E:E, "11_Anh_B", NhatKy_ViPham!F:F, B25, NhatKy_ViPham!H:H, "L08")</f>
        <v>0</v>
      </c>
      <c r="N25" s="7">
        <f>SUMIFS(NhatKy_ViPham!K:K, NhatKy_ViPham!E:E, "11_Anh_B", NhatKy_ViPham!F:F, B25, NhatKy_ViPham!H:H, "L09")</f>
        <v>0</v>
      </c>
      <c r="O25" s="7">
        <f>SUMIFS(NhatKy_ViPham!K:K, NhatKy_ViPham!E:E, "11_Anh_B", NhatKy_ViPham!F:F, B25, NhatKy_ViPham!H:H, "L10")</f>
        <v>0</v>
      </c>
      <c r="P25" s="12">
        <f>SUMIFS(NhatKy_ViPham!J:J, NhatKy_ViPham!E:E, "11_Anh_B", NhatKy_ViPham!F:F, B25)</f>
        <v>0</v>
      </c>
      <c r="Q25" s="13">
        <f>SUMIFS(NhatKy_ViPham!K:K, NhatKy_ViPham!E:E, "11_Anh_B", NhatKy_ViPham!F:F, B25)</f>
        <v>0</v>
      </c>
      <c r="R25" s="7">
        <f>100 + SUMIFS(NhatKy_ViPham!J:J, NhatKy_ViPham!E:E, "11_Anh_B", NhatKy_ViPham!F:F, B25, NhatKy_ViPham!C:C, "T1") - SUMIFS(NhatKy_ViPham!K:K, NhatKy_ViPham!E:E, "11_Anh_B", NhatKy_ViPham!F:F, B25, NhatKy_ViPham!C:C, "T1")</f>
        <v>100</v>
      </c>
      <c r="S25" s="7">
        <f>100 + SUMIFS(NhatKy_ViPham!J:J, NhatKy_ViPham!E:E, "11_Anh_B", NhatKy_ViPham!F:F, B25, NhatKy_ViPham!C:C, "T2") - SUMIFS(NhatKy_ViPham!K:K, NhatKy_ViPham!E:E, "11_Anh_B", NhatKy_ViPham!F:F, B25, NhatKy_ViPham!C:C, "T2")</f>
        <v>100</v>
      </c>
      <c r="T25" s="7">
        <f>100 + SUMIFS(NhatKy_ViPham!J:J, NhatKy_ViPham!E:E, "11_Anh_B", NhatKy_ViPham!F:F, B25, NhatKy_ViPham!C:C, "T3") - SUMIFS(NhatKy_ViPham!K:K, NhatKy_ViPham!E:E, "11_Anh_B", NhatKy_ViPham!F:F, B25, NhatKy_ViPham!C:C, "T3")</f>
        <v>100</v>
      </c>
      <c r="U25" s="7">
        <f>100 + SUMIFS(NhatKy_ViPham!J:J, NhatKy_ViPham!E:E, "11_Anh_B", NhatKy_ViPham!F:F, B25, NhatKy_ViPham!C:C, "T4") - SUMIFS(NhatKy_ViPham!K:K, NhatKy_ViPham!E:E, "11_Anh_B", NhatKy_ViPham!F:F, B25, NhatKy_ViPham!C:C, "T4")</f>
        <v>100</v>
      </c>
      <c r="V25" s="7">
        <f>100 + SUMIFS(NhatKy_ViPham!J:J, NhatKy_ViPham!E:E, "11_Anh_B", NhatKy_ViPham!F:F, B25, NhatKy_ViPham!C:C, "T5") - SUMIFS(NhatKy_ViPham!K:K, NhatKy_ViPham!E:E, "11_Anh_B", NhatKy_ViPham!F:F, B25, NhatKy_ViPham!C:C, "T5")</f>
        <v>100</v>
      </c>
      <c r="W25" s="7">
        <f>100 + SUMIFS(NhatKy_ViPham!J:J, NhatKy_ViPham!E:E, "11_Anh_B", NhatKy_ViPham!F:F, B25, NhatKy_ViPham!C:C, "T6") - SUMIFS(NhatKy_ViPham!K:K, NhatKy_ViPham!E:E, "11_Anh_B", NhatKy_ViPham!F:F, B25, NhatKy_ViPham!C:C, "T6")</f>
        <v>100</v>
      </c>
      <c r="X25" s="7">
        <f>100 + SUMIFS(NhatKy_ViPham!J:J, NhatKy_ViPham!E:E, "11_Anh_B", NhatKy_ViPham!F:F, B25, NhatKy_ViPham!C:C, "T7") - SUMIFS(NhatKy_ViPham!K:K, NhatKy_ViPham!E:E, "11_Anh_B", NhatKy_ViPham!F:F, B25, NhatKy_ViPham!C:C, "T7")</f>
        <v>100</v>
      </c>
      <c r="Y25" s="7">
        <f>100 + SUMIFS(NhatKy_ViPham!J:J, NhatKy_ViPham!E:E, "11_Anh_B", NhatKy_ViPham!F:F, B25, NhatKy_ViPham!C:C, "T8") - SUMIFS(NhatKy_ViPham!K:K, NhatKy_ViPham!E:E, "11_Anh_B", NhatKy_ViPham!F:F, B25, NhatKy_ViPham!C:C, "T8")</f>
        <v>100</v>
      </c>
      <c r="Z25" s="7">
        <f>100 + SUMIFS(NhatKy_ViPham!J:J, NhatKy_ViPham!E:E, "11_Anh_B", NhatKy_ViPham!F:F, B25, NhatKy_ViPham!C:C, "T9") - SUMIFS(NhatKy_ViPham!K:K, NhatKy_ViPham!E:E, "11_Anh_B", NhatKy_ViPham!F:F, B25, NhatKy_ViPham!C:C, "T9")</f>
        <v>100</v>
      </c>
      <c r="AA25" s="7">
        <f>100 + SUMIFS(NhatKy_ViPham!J:J, NhatKy_ViPham!E:E, "11_Anh_B", NhatKy_ViPham!F:F, B25, NhatKy_ViPham!C:C, "T10") - SUMIFS(NhatKy_ViPham!K:K, NhatKy_ViPham!E:E, "11_Anh_B", NhatKy_ViPham!F:F, B25, NhatKy_ViPham!C:C, "T10")</f>
        <v>100</v>
      </c>
      <c r="AB25" s="7">
        <f>100 + SUMIFS(NhatKy_ViPham!J:J, NhatKy_ViPham!E:E, "11_Anh_B", NhatKy_ViPham!F:F, B25, NhatKy_ViPham!C:C, "T11") - SUMIFS(NhatKy_ViPham!K:K, NhatKy_ViPham!E:E, "11_Anh_B", NhatKy_ViPham!F:F, B25, NhatKy_ViPham!C:C, "T11")</f>
        <v>100</v>
      </c>
      <c r="AC25" s="7">
        <f>100 + SUMIFS(NhatKy_ViPham!J:J, NhatKy_ViPham!E:E, "11_Anh_B", NhatKy_ViPham!F:F, B25, NhatKy_ViPham!C:C, "T12") - SUMIFS(NhatKy_ViPham!K:K, NhatKy_ViPham!E:E, "11_Anh_B", NhatKy_ViPham!F:F, B25, NhatKy_ViPham!C:C, "T12")</f>
        <v>100</v>
      </c>
      <c r="AD25" s="7">
        <f>100 + SUMIFS(NhatKy_ViPham!J:J, NhatKy_ViPham!E:E, "11_Anh_B", NhatKy_ViPham!F:F, B25, NhatKy_ViPham!C:C, "T13") - SUMIFS(NhatKy_ViPham!K:K, NhatKy_ViPham!E:E, "11_Anh_B", NhatKy_ViPham!F:F, B25, NhatKy_ViPham!C:C, "T13")</f>
        <v>100</v>
      </c>
      <c r="AE25" s="7">
        <f>100 + SUMIFS(NhatKy_ViPham!J:J, NhatKy_ViPham!E:E, "11_Anh_B", NhatKy_ViPham!F:F, B25, NhatKy_ViPham!C:C, "T14") - SUMIFS(NhatKy_ViPham!K:K, NhatKy_ViPham!E:E, "11_Anh_B", NhatKy_ViPham!F:F, B25, NhatKy_ViPham!C:C, "T14")</f>
        <v>100</v>
      </c>
      <c r="AF25" s="7">
        <f>100 + SUMIFS(NhatKy_ViPham!J:J, NhatKy_ViPham!E:E, "11_Anh_B", NhatKy_ViPham!F:F, B25, NhatKy_ViPham!C:C, "T15") - SUMIFS(NhatKy_ViPham!K:K, NhatKy_ViPham!E:E, "11_Anh_B", NhatKy_ViPham!F:F, B25, NhatKy_ViPham!C:C, "T15")</f>
        <v>100</v>
      </c>
      <c r="AG25" s="7">
        <f>100 + SUMIFS(NhatKy_ViPham!J:J, NhatKy_ViPham!E:E, "11_Anh_B", NhatKy_ViPham!F:F, B25, NhatKy_ViPham!C:C, "T16") - SUMIFS(NhatKy_ViPham!K:K, NhatKy_ViPham!E:E, "11_Anh_B", NhatKy_ViPham!F:F, B25, NhatKy_ViPham!C:C, "T16")</f>
        <v>100</v>
      </c>
      <c r="AH25" s="7">
        <f>100 + SUMIFS(NhatKy_ViPham!J:J, NhatKy_ViPham!E:E, "11_Anh_B", NhatKy_ViPham!F:F, B25, NhatKy_ViPham!C:C, "T17") - SUMIFS(NhatKy_ViPham!K:K, NhatKy_ViPham!E:E, "11_Anh_B", NhatKy_ViPham!F:F, B25, NhatKy_ViPham!C:C, "T17")</f>
        <v>100</v>
      </c>
      <c r="AI25" s="7">
        <f>100 + SUMIFS(NhatKy_ViPham!J:J, NhatKy_ViPham!E:E, "11_Anh_B", NhatKy_ViPham!F:F, B25, NhatKy_ViPham!C:C, "T18") - SUMIFS(NhatKy_ViPham!K:K, NhatKy_ViPham!E:E, "11_Anh_B", NhatKy_ViPham!F:F, B25, NhatKy_ViPham!C:C, "T18")</f>
        <v>100</v>
      </c>
      <c r="AJ25" s="7">
        <f>100 + SUMIFS(NhatKy_ViPham!J:J, NhatKy_ViPham!E:E, "11_Anh_B", NhatKy_ViPham!F:F, B25, NhatKy_ViPham!C:C, "T19") - SUMIFS(NhatKy_ViPham!K:K, NhatKy_ViPham!E:E, "11_Anh_B", NhatKy_ViPham!F:F, B25, NhatKy_ViPham!C:C, "T19")</f>
        <v>100</v>
      </c>
      <c r="AK25" s="7">
        <f>100 + SUMIFS(NhatKy_ViPham!J:J, NhatKy_ViPham!E:E, "11_Anh_B", NhatKy_ViPham!F:F, B25, NhatKy_ViPham!C:C, "T20") - SUMIFS(NhatKy_ViPham!K:K, NhatKy_ViPham!E:E, "11_Anh_B", NhatKy_ViPham!F:F, B25, NhatKy_ViPham!C:C, "T20")</f>
        <v>100</v>
      </c>
      <c r="AL25" s="7">
        <f>100 + SUMIFS(NhatKy_ViPham!J:J, NhatKy_ViPham!E:E, "11_Anh_B", NhatKy_ViPham!F:F, B25, NhatKy_ViPham!C:C, "T21") - SUMIFS(NhatKy_ViPham!K:K, NhatKy_ViPham!E:E, "11_Anh_B", NhatKy_ViPham!F:F, B25, NhatKy_ViPham!C:C, "T21")</f>
        <v>100</v>
      </c>
      <c r="AM25" s="7">
        <f>100 + SUMIFS(NhatKy_ViPham!J:J, NhatKy_ViPham!E:E, "11_Anh_B", NhatKy_ViPham!F:F, B25, NhatKy_ViPham!C:C, "T22") - SUMIFS(NhatKy_ViPham!K:K, NhatKy_ViPham!E:E, "11_Anh_B", NhatKy_ViPham!F:F, B25, NhatKy_ViPham!C:C, "T22")</f>
        <v>100</v>
      </c>
      <c r="AN25" s="7">
        <f>100 + SUMIFS(NhatKy_ViPham!J:J, NhatKy_ViPham!E:E, "11_Anh_B", NhatKy_ViPham!F:F, B25, NhatKy_ViPham!C:C, "T23") - SUMIFS(NhatKy_ViPham!K:K, NhatKy_ViPham!E:E, "11_Anh_B", NhatKy_ViPham!F:F, B25, NhatKy_ViPham!C:C, "T23")</f>
        <v>100</v>
      </c>
      <c r="AO25" s="7">
        <f>100 + SUMIFS(NhatKy_ViPham!J:J, NhatKy_ViPham!E:E, "11_Anh_B", NhatKy_ViPham!F:F, B25, NhatKy_ViPham!C:C, "T24") - SUMIFS(NhatKy_ViPham!K:K, NhatKy_ViPham!E:E, "11_Anh_B", NhatKy_ViPham!F:F, B25, NhatKy_ViPham!C:C, "T24")</f>
        <v>100</v>
      </c>
      <c r="AP25" s="7">
        <f>100 + SUMIFS(NhatKy_ViPham!J:J, NhatKy_ViPham!E:E, "11_Anh_B", NhatKy_ViPham!F:F, B25, NhatKy_ViPham!C:C, "T25") - SUMIFS(NhatKy_ViPham!K:K, NhatKy_ViPham!E:E, "11_Anh_B", NhatKy_ViPham!F:F, B25, NhatKy_ViPham!C:C, "T25")</f>
        <v>100</v>
      </c>
      <c r="AQ25" s="7">
        <f>100 + SUMIFS(NhatKy_ViPham!J:J, NhatKy_ViPham!E:E, "11_Anh_B", NhatKy_ViPham!F:F, B25, NhatKy_ViPham!C:C, "T26") - SUMIFS(NhatKy_ViPham!K:K, NhatKy_ViPham!E:E, "11_Anh_B", NhatKy_ViPham!F:F, B25, NhatKy_ViPham!C:C, "T26")</f>
        <v>100</v>
      </c>
      <c r="AR25" s="7">
        <f>100 + SUMIFS(NhatKy_ViPham!J:J, NhatKy_ViPham!E:E, "11_Anh_B", NhatKy_ViPham!F:F, B25, NhatKy_ViPham!C:C, "T27") - SUMIFS(NhatKy_ViPham!K:K, NhatKy_ViPham!E:E, "11_Anh_B", NhatKy_ViPham!F:F, B25, NhatKy_ViPham!C:C, "T27")</f>
        <v>100</v>
      </c>
      <c r="AS25" s="7">
        <f>100 + SUMIFS(NhatKy_ViPham!J:J, NhatKy_ViPham!E:E, "11_Anh_B", NhatKy_ViPham!F:F, B25, NhatKy_ViPham!C:C, "T28") - SUMIFS(NhatKy_ViPham!K:K, NhatKy_ViPham!E:E, "11_Anh_B", NhatKy_ViPham!F:F, B25, NhatKy_ViPham!C:C, "T28")</f>
        <v>100</v>
      </c>
      <c r="AT25" s="7">
        <f>100 + SUMIFS(NhatKy_ViPham!J:J, NhatKy_ViPham!E:E, "11_Anh_B", NhatKy_ViPham!F:F, B25, NhatKy_ViPham!C:C, "T29") - SUMIFS(NhatKy_ViPham!K:K, NhatKy_ViPham!E:E, "11_Anh_B", NhatKy_ViPham!F:F, B25, NhatKy_ViPham!C:C, "T29")</f>
        <v>100</v>
      </c>
      <c r="AU25" s="7">
        <f>100 + SUMIFS(NhatKy_ViPham!J:J, NhatKy_ViPham!E:E, "11_Anh_B", NhatKy_ViPham!F:F, B25, NhatKy_ViPham!C:C, "T30") - SUMIFS(NhatKy_ViPham!K:K, NhatKy_ViPham!E:E, "11_Anh_B", NhatKy_ViPham!F:F, B25, NhatKy_ViPham!C:C, "T30")</f>
        <v>100</v>
      </c>
      <c r="AV25" s="7">
        <f>100 + SUMIFS(NhatKy_ViPham!J:J, NhatKy_ViPham!E:E, "11_Anh_B", NhatKy_ViPham!F:F, B25, NhatKy_ViPham!C:C, "T31") - SUMIFS(NhatKy_ViPham!K:K, NhatKy_ViPham!E:E, "11_Anh_B", NhatKy_ViPham!F:F, B25, NhatKy_ViPham!C:C, "T31")</f>
        <v>100</v>
      </c>
      <c r="AW25" s="7">
        <f>100 + SUMIFS(NhatKy_ViPham!J:J, NhatKy_ViPham!E:E, "11_Anh_B", NhatKy_ViPham!F:F, B25, NhatKy_ViPham!C:C, "T32") - SUMIFS(NhatKy_ViPham!K:K, NhatKy_ViPham!E:E, "11_Anh_B", NhatKy_ViPham!F:F, B25, NhatKy_ViPham!C:C, "T32")</f>
        <v>100</v>
      </c>
      <c r="AX25" s="7">
        <f>100 + SUMIFS(NhatKy_ViPham!J:J, NhatKy_ViPham!E:E, "11_Anh_B", NhatKy_ViPham!F:F, B25, NhatKy_ViPham!C:C, "T33") - SUMIFS(NhatKy_ViPham!K:K, NhatKy_ViPham!E:E, "11_Anh_B", NhatKy_ViPham!F:F, B25, NhatKy_ViPham!C:C, "T33")</f>
        <v>100</v>
      </c>
      <c r="AY25" s="7">
        <f>100 + SUMIFS(NhatKy_ViPham!J:J, NhatKy_ViPham!E:E, "11_Anh_B", NhatKy_ViPham!F:F, B25, NhatKy_ViPham!C:C, "T34") - SUMIFS(NhatKy_ViPham!K:K, NhatKy_ViPham!E:E, "11_Anh_B", NhatKy_ViPham!F:F, B25, NhatKy_ViPham!C:C, "T34")</f>
        <v>100</v>
      </c>
      <c r="AZ25" s="7">
        <f>100 + SUMIFS(NhatKy_ViPham!J:J, NhatKy_ViPham!E:E, "11_Anh_B", NhatKy_ViPham!F:F, B25, NhatKy_ViPham!C:C, "T35") - SUMIFS(NhatKy_ViPham!K:K, NhatKy_ViPham!E:E, "11_Anh_B", NhatKy_ViPham!F:F, B25, NhatKy_ViPham!C:C, "T35")</f>
        <v>100</v>
      </c>
      <c r="BA25" s="12">
        <f t="shared" si="0"/>
        <v>100</v>
      </c>
      <c r="BB25" s="11" t="s">
        <v>430</v>
      </c>
      <c r="BC25" s="14" t="str">
        <f t="shared" si="1"/>
        <v>Tốt</v>
      </c>
      <c r="BD25" s="10" t="str">
        <f t="shared" si="2"/>
        <v>🟢 BÌNH THƯỜNG</v>
      </c>
    </row>
    <row r="26" spans="1:56" x14ac:dyDescent="0.25">
      <c r="A26" s="5">
        <v>18</v>
      </c>
      <c r="B26" s="15" t="s">
        <v>2095</v>
      </c>
      <c r="C26" s="5" t="s">
        <v>1640</v>
      </c>
      <c r="D26" s="5" t="s">
        <v>429</v>
      </c>
      <c r="E26" s="11" t="s">
        <v>430</v>
      </c>
      <c r="F26" s="6">
        <f>SUMIFS(NhatKy_ViPham!K:K, NhatKy_ViPham!E:E, "11_Anh_B", NhatKy_ViPham!F:F, B26, NhatKy_ViPham!H:H, "L01")</f>
        <v>0</v>
      </c>
      <c r="G26" s="6">
        <f>SUMIFS(NhatKy_ViPham!K:K, NhatKy_ViPham!E:E, "11_Anh_B", NhatKy_ViPham!F:F, B26, NhatKy_ViPham!H:H, "L02")</f>
        <v>0</v>
      </c>
      <c r="H26" s="6">
        <f>SUMIFS(NhatKy_ViPham!K:K, NhatKy_ViPham!E:E, "11_Anh_B", NhatKy_ViPham!F:F, B26, NhatKy_ViPham!H:H, "L03")</f>
        <v>0</v>
      </c>
      <c r="I26" s="6">
        <f>SUMIFS(NhatKy_ViPham!K:K, NhatKy_ViPham!E:E, "11_Anh_B", NhatKy_ViPham!F:F, B26, NhatKy_ViPham!H:H, "L04")</f>
        <v>0</v>
      </c>
      <c r="J26" s="6">
        <f>SUMIFS(NhatKy_ViPham!K:K, NhatKy_ViPham!E:E, "11_Anh_B", NhatKy_ViPham!F:F, B26, NhatKy_ViPham!H:H, "L05")</f>
        <v>0</v>
      </c>
      <c r="K26" s="6">
        <f>SUMIFS(NhatKy_ViPham!K:K, NhatKy_ViPham!E:E, "11_Anh_B", NhatKy_ViPham!F:F, B26, NhatKy_ViPham!H:H, "L06")</f>
        <v>0</v>
      </c>
      <c r="L26" s="6">
        <f>SUMIFS(NhatKy_ViPham!K:K, NhatKy_ViPham!E:E, "11_Anh_B", NhatKy_ViPham!F:F, B26, NhatKy_ViPham!H:H, "L07")</f>
        <v>0</v>
      </c>
      <c r="M26" s="6">
        <f>SUMIFS(NhatKy_ViPham!K:K, NhatKy_ViPham!E:E, "11_Anh_B", NhatKy_ViPham!F:F, B26, NhatKy_ViPham!H:H, "L08")</f>
        <v>0</v>
      </c>
      <c r="N26" s="6">
        <f>SUMIFS(NhatKy_ViPham!K:K, NhatKy_ViPham!E:E, "11_Anh_B", NhatKy_ViPham!F:F, B26, NhatKy_ViPham!H:H, "L09")</f>
        <v>0</v>
      </c>
      <c r="O26" s="6">
        <f>SUMIFS(NhatKy_ViPham!K:K, NhatKy_ViPham!E:E, "11_Anh_B", NhatKy_ViPham!F:F, B26, NhatKy_ViPham!H:H, "L10")</f>
        <v>0</v>
      </c>
      <c r="P26" s="12">
        <f>SUMIFS(NhatKy_ViPham!J:J, NhatKy_ViPham!E:E, "11_Anh_B", NhatKy_ViPham!F:F, B26)</f>
        <v>0</v>
      </c>
      <c r="Q26" s="13">
        <f>SUMIFS(NhatKy_ViPham!K:K, NhatKy_ViPham!E:E, "11_Anh_B", NhatKy_ViPham!F:F, B26)</f>
        <v>0</v>
      </c>
      <c r="R26" s="6">
        <f>100 + SUMIFS(NhatKy_ViPham!J:J, NhatKy_ViPham!E:E, "11_Anh_B", NhatKy_ViPham!F:F, B26, NhatKy_ViPham!C:C, "T1") - SUMIFS(NhatKy_ViPham!K:K, NhatKy_ViPham!E:E, "11_Anh_B", NhatKy_ViPham!F:F, B26, NhatKy_ViPham!C:C, "T1")</f>
        <v>100</v>
      </c>
      <c r="S26" s="6">
        <f>100 + SUMIFS(NhatKy_ViPham!J:J, NhatKy_ViPham!E:E, "11_Anh_B", NhatKy_ViPham!F:F, B26, NhatKy_ViPham!C:C, "T2") - SUMIFS(NhatKy_ViPham!K:K, NhatKy_ViPham!E:E, "11_Anh_B", NhatKy_ViPham!F:F, B26, NhatKy_ViPham!C:C, "T2")</f>
        <v>100</v>
      </c>
      <c r="T26" s="6">
        <f>100 + SUMIFS(NhatKy_ViPham!J:J, NhatKy_ViPham!E:E, "11_Anh_B", NhatKy_ViPham!F:F, B26, NhatKy_ViPham!C:C, "T3") - SUMIFS(NhatKy_ViPham!K:K, NhatKy_ViPham!E:E, "11_Anh_B", NhatKy_ViPham!F:F, B26, NhatKy_ViPham!C:C, "T3")</f>
        <v>100</v>
      </c>
      <c r="U26" s="6">
        <f>100 + SUMIFS(NhatKy_ViPham!J:J, NhatKy_ViPham!E:E, "11_Anh_B", NhatKy_ViPham!F:F, B26, NhatKy_ViPham!C:C, "T4") - SUMIFS(NhatKy_ViPham!K:K, NhatKy_ViPham!E:E, "11_Anh_B", NhatKy_ViPham!F:F, B26, NhatKy_ViPham!C:C, "T4")</f>
        <v>100</v>
      </c>
      <c r="V26" s="6">
        <f>100 + SUMIFS(NhatKy_ViPham!J:J, NhatKy_ViPham!E:E, "11_Anh_B", NhatKy_ViPham!F:F, B26, NhatKy_ViPham!C:C, "T5") - SUMIFS(NhatKy_ViPham!K:K, NhatKy_ViPham!E:E, "11_Anh_B", NhatKy_ViPham!F:F, B26, NhatKy_ViPham!C:C, "T5")</f>
        <v>100</v>
      </c>
      <c r="W26" s="6">
        <f>100 + SUMIFS(NhatKy_ViPham!J:J, NhatKy_ViPham!E:E, "11_Anh_B", NhatKy_ViPham!F:F, B26, NhatKy_ViPham!C:C, "T6") - SUMIFS(NhatKy_ViPham!K:K, NhatKy_ViPham!E:E, "11_Anh_B", NhatKy_ViPham!F:F, B26, NhatKy_ViPham!C:C, "T6")</f>
        <v>100</v>
      </c>
      <c r="X26" s="6">
        <f>100 + SUMIFS(NhatKy_ViPham!J:J, NhatKy_ViPham!E:E, "11_Anh_B", NhatKy_ViPham!F:F, B26, NhatKy_ViPham!C:C, "T7") - SUMIFS(NhatKy_ViPham!K:K, NhatKy_ViPham!E:E, "11_Anh_B", NhatKy_ViPham!F:F, B26, NhatKy_ViPham!C:C, "T7")</f>
        <v>100</v>
      </c>
      <c r="Y26" s="6">
        <f>100 + SUMIFS(NhatKy_ViPham!J:J, NhatKy_ViPham!E:E, "11_Anh_B", NhatKy_ViPham!F:F, B26, NhatKy_ViPham!C:C, "T8") - SUMIFS(NhatKy_ViPham!K:K, NhatKy_ViPham!E:E, "11_Anh_B", NhatKy_ViPham!F:F, B26, NhatKy_ViPham!C:C, "T8")</f>
        <v>100</v>
      </c>
      <c r="Z26" s="6">
        <f>100 + SUMIFS(NhatKy_ViPham!J:J, NhatKy_ViPham!E:E, "11_Anh_B", NhatKy_ViPham!F:F, B26, NhatKy_ViPham!C:C, "T9") - SUMIFS(NhatKy_ViPham!K:K, NhatKy_ViPham!E:E, "11_Anh_B", NhatKy_ViPham!F:F, B26, NhatKy_ViPham!C:C, "T9")</f>
        <v>100</v>
      </c>
      <c r="AA26" s="6">
        <f>100 + SUMIFS(NhatKy_ViPham!J:J, NhatKy_ViPham!E:E, "11_Anh_B", NhatKy_ViPham!F:F, B26, NhatKy_ViPham!C:C, "T10") - SUMIFS(NhatKy_ViPham!K:K, NhatKy_ViPham!E:E, "11_Anh_B", NhatKy_ViPham!F:F, B26, NhatKy_ViPham!C:C, "T10")</f>
        <v>100</v>
      </c>
      <c r="AB26" s="6">
        <f>100 + SUMIFS(NhatKy_ViPham!J:J, NhatKy_ViPham!E:E, "11_Anh_B", NhatKy_ViPham!F:F, B26, NhatKy_ViPham!C:C, "T11") - SUMIFS(NhatKy_ViPham!K:K, NhatKy_ViPham!E:E, "11_Anh_B", NhatKy_ViPham!F:F, B26, NhatKy_ViPham!C:C, "T11")</f>
        <v>100</v>
      </c>
      <c r="AC26" s="6">
        <f>100 + SUMIFS(NhatKy_ViPham!J:J, NhatKy_ViPham!E:E, "11_Anh_B", NhatKy_ViPham!F:F, B26, NhatKy_ViPham!C:C, "T12") - SUMIFS(NhatKy_ViPham!K:K, NhatKy_ViPham!E:E, "11_Anh_B", NhatKy_ViPham!F:F, B26, NhatKy_ViPham!C:C, "T12")</f>
        <v>100</v>
      </c>
      <c r="AD26" s="6">
        <f>100 + SUMIFS(NhatKy_ViPham!J:J, NhatKy_ViPham!E:E, "11_Anh_B", NhatKy_ViPham!F:F, B26, NhatKy_ViPham!C:C, "T13") - SUMIFS(NhatKy_ViPham!K:K, NhatKy_ViPham!E:E, "11_Anh_B", NhatKy_ViPham!F:F, B26, NhatKy_ViPham!C:C, "T13")</f>
        <v>100</v>
      </c>
      <c r="AE26" s="6">
        <f>100 + SUMIFS(NhatKy_ViPham!J:J, NhatKy_ViPham!E:E, "11_Anh_B", NhatKy_ViPham!F:F, B26, NhatKy_ViPham!C:C, "T14") - SUMIFS(NhatKy_ViPham!K:K, NhatKy_ViPham!E:E, "11_Anh_B", NhatKy_ViPham!F:F, B26, NhatKy_ViPham!C:C, "T14")</f>
        <v>100</v>
      </c>
      <c r="AF26" s="6">
        <f>100 + SUMIFS(NhatKy_ViPham!J:J, NhatKy_ViPham!E:E, "11_Anh_B", NhatKy_ViPham!F:F, B26, NhatKy_ViPham!C:C, "T15") - SUMIFS(NhatKy_ViPham!K:K, NhatKy_ViPham!E:E, "11_Anh_B", NhatKy_ViPham!F:F, B26, NhatKy_ViPham!C:C, "T15")</f>
        <v>100</v>
      </c>
      <c r="AG26" s="6">
        <f>100 + SUMIFS(NhatKy_ViPham!J:J, NhatKy_ViPham!E:E, "11_Anh_B", NhatKy_ViPham!F:F, B26, NhatKy_ViPham!C:C, "T16") - SUMIFS(NhatKy_ViPham!K:K, NhatKy_ViPham!E:E, "11_Anh_B", NhatKy_ViPham!F:F, B26, NhatKy_ViPham!C:C, "T16")</f>
        <v>100</v>
      </c>
      <c r="AH26" s="6">
        <f>100 + SUMIFS(NhatKy_ViPham!J:J, NhatKy_ViPham!E:E, "11_Anh_B", NhatKy_ViPham!F:F, B26, NhatKy_ViPham!C:C, "T17") - SUMIFS(NhatKy_ViPham!K:K, NhatKy_ViPham!E:E, "11_Anh_B", NhatKy_ViPham!F:F, B26, NhatKy_ViPham!C:C, "T17")</f>
        <v>100</v>
      </c>
      <c r="AI26" s="6">
        <f>100 + SUMIFS(NhatKy_ViPham!J:J, NhatKy_ViPham!E:E, "11_Anh_B", NhatKy_ViPham!F:F, B26, NhatKy_ViPham!C:C, "T18") - SUMIFS(NhatKy_ViPham!K:K, NhatKy_ViPham!E:E, "11_Anh_B", NhatKy_ViPham!F:F, B26, NhatKy_ViPham!C:C, "T18")</f>
        <v>100</v>
      </c>
      <c r="AJ26" s="6">
        <f>100 + SUMIFS(NhatKy_ViPham!J:J, NhatKy_ViPham!E:E, "11_Anh_B", NhatKy_ViPham!F:F, B26, NhatKy_ViPham!C:C, "T19") - SUMIFS(NhatKy_ViPham!K:K, NhatKy_ViPham!E:E, "11_Anh_B", NhatKy_ViPham!F:F, B26, NhatKy_ViPham!C:C, "T19")</f>
        <v>100</v>
      </c>
      <c r="AK26" s="6">
        <f>100 + SUMIFS(NhatKy_ViPham!J:J, NhatKy_ViPham!E:E, "11_Anh_B", NhatKy_ViPham!F:F, B26, NhatKy_ViPham!C:C, "T20") - SUMIFS(NhatKy_ViPham!K:K, NhatKy_ViPham!E:E, "11_Anh_B", NhatKy_ViPham!F:F, B26, NhatKy_ViPham!C:C, "T20")</f>
        <v>100</v>
      </c>
      <c r="AL26" s="6">
        <f>100 + SUMIFS(NhatKy_ViPham!J:J, NhatKy_ViPham!E:E, "11_Anh_B", NhatKy_ViPham!F:F, B26, NhatKy_ViPham!C:C, "T21") - SUMIFS(NhatKy_ViPham!K:K, NhatKy_ViPham!E:E, "11_Anh_B", NhatKy_ViPham!F:F, B26, NhatKy_ViPham!C:C, "T21")</f>
        <v>100</v>
      </c>
      <c r="AM26" s="6">
        <f>100 + SUMIFS(NhatKy_ViPham!J:J, NhatKy_ViPham!E:E, "11_Anh_B", NhatKy_ViPham!F:F, B26, NhatKy_ViPham!C:C, "T22") - SUMIFS(NhatKy_ViPham!K:K, NhatKy_ViPham!E:E, "11_Anh_B", NhatKy_ViPham!F:F, B26, NhatKy_ViPham!C:C, "T22")</f>
        <v>100</v>
      </c>
      <c r="AN26" s="6">
        <f>100 + SUMIFS(NhatKy_ViPham!J:J, NhatKy_ViPham!E:E, "11_Anh_B", NhatKy_ViPham!F:F, B26, NhatKy_ViPham!C:C, "T23") - SUMIFS(NhatKy_ViPham!K:K, NhatKy_ViPham!E:E, "11_Anh_B", NhatKy_ViPham!F:F, B26, NhatKy_ViPham!C:C, "T23")</f>
        <v>100</v>
      </c>
      <c r="AO26" s="6">
        <f>100 + SUMIFS(NhatKy_ViPham!J:J, NhatKy_ViPham!E:E, "11_Anh_B", NhatKy_ViPham!F:F, B26, NhatKy_ViPham!C:C, "T24") - SUMIFS(NhatKy_ViPham!K:K, NhatKy_ViPham!E:E, "11_Anh_B", NhatKy_ViPham!F:F, B26, NhatKy_ViPham!C:C, "T24")</f>
        <v>100</v>
      </c>
      <c r="AP26" s="6">
        <f>100 + SUMIFS(NhatKy_ViPham!J:J, NhatKy_ViPham!E:E, "11_Anh_B", NhatKy_ViPham!F:F, B26, NhatKy_ViPham!C:C, "T25") - SUMIFS(NhatKy_ViPham!K:K, NhatKy_ViPham!E:E, "11_Anh_B", NhatKy_ViPham!F:F, B26, NhatKy_ViPham!C:C, "T25")</f>
        <v>100</v>
      </c>
      <c r="AQ26" s="6">
        <f>100 + SUMIFS(NhatKy_ViPham!J:J, NhatKy_ViPham!E:E, "11_Anh_B", NhatKy_ViPham!F:F, B26, NhatKy_ViPham!C:C, "T26") - SUMIFS(NhatKy_ViPham!K:K, NhatKy_ViPham!E:E, "11_Anh_B", NhatKy_ViPham!F:F, B26, NhatKy_ViPham!C:C, "T26")</f>
        <v>100</v>
      </c>
      <c r="AR26" s="6">
        <f>100 + SUMIFS(NhatKy_ViPham!J:J, NhatKy_ViPham!E:E, "11_Anh_B", NhatKy_ViPham!F:F, B26, NhatKy_ViPham!C:C, "T27") - SUMIFS(NhatKy_ViPham!K:K, NhatKy_ViPham!E:E, "11_Anh_B", NhatKy_ViPham!F:F, B26, NhatKy_ViPham!C:C, "T27")</f>
        <v>100</v>
      </c>
      <c r="AS26" s="6">
        <f>100 + SUMIFS(NhatKy_ViPham!J:J, NhatKy_ViPham!E:E, "11_Anh_B", NhatKy_ViPham!F:F, B26, NhatKy_ViPham!C:C, "T28") - SUMIFS(NhatKy_ViPham!K:K, NhatKy_ViPham!E:E, "11_Anh_B", NhatKy_ViPham!F:F, B26, NhatKy_ViPham!C:C, "T28")</f>
        <v>100</v>
      </c>
      <c r="AT26" s="6">
        <f>100 + SUMIFS(NhatKy_ViPham!J:J, NhatKy_ViPham!E:E, "11_Anh_B", NhatKy_ViPham!F:F, B26, NhatKy_ViPham!C:C, "T29") - SUMIFS(NhatKy_ViPham!K:K, NhatKy_ViPham!E:E, "11_Anh_B", NhatKy_ViPham!F:F, B26, NhatKy_ViPham!C:C, "T29")</f>
        <v>100</v>
      </c>
      <c r="AU26" s="6">
        <f>100 + SUMIFS(NhatKy_ViPham!J:J, NhatKy_ViPham!E:E, "11_Anh_B", NhatKy_ViPham!F:F, B26, NhatKy_ViPham!C:C, "T30") - SUMIFS(NhatKy_ViPham!K:K, NhatKy_ViPham!E:E, "11_Anh_B", NhatKy_ViPham!F:F, B26, NhatKy_ViPham!C:C, "T30")</f>
        <v>100</v>
      </c>
      <c r="AV26" s="6">
        <f>100 + SUMIFS(NhatKy_ViPham!J:J, NhatKy_ViPham!E:E, "11_Anh_B", NhatKy_ViPham!F:F, B26, NhatKy_ViPham!C:C, "T31") - SUMIFS(NhatKy_ViPham!K:K, NhatKy_ViPham!E:E, "11_Anh_B", NhatKy_ViPham!F:F, B26, NhatKy_ViPham!C:C, "T31")</f>
        <v>100</v>
      </c>
      <c r="AW26" s="6">
        <f>100 + SUMIFS(NhatKy_ViPham!J:J, NhatKy_ViPham!E:E, "11_Anh_B", NhatKy_ViPham!F:F, B26, NhatKy_ViPham!C:C, "T32") - SUMIFS(NhatKy_ViPham!K:K, NhatKy_ViPham!E:E, "11_Anh_B", NhatKy_ViPham!F:F, B26, NhatKy_ViPham!C:C, "T32")</f>
        <v>100</v>
      </c>
      <c r="AX26" s="6">
        <f>100 + SUMIFS(NhatKy_ViPham!J:J, NhatKy_ViPham!E:E, "11_Anh_B", NhatKy_ViPham!F:F, B26, NhatKy_ViPham!C:C, "T33") - SUMIFS(NhatKy_ViPham!K:K, NhatKy_ViPham!E:E, "11_Anh_B", NhatKy_ViPham!F:F, B26, NhatKy_ViPham!C:C, "T33")</f>
        <v>100</v>
      </c>
      <c r="AY26" s="6">
        <f>100 + SUMIFS(NhatKy_ViPham!J:J, NhatKy_ViPham!E:E, "11_Anh_B", NhatKy_ViPham!F:F, B26, NhatKy_ViPham!C:C, "T34") - SUMIFS(NhatKy_ViPham!K:K, NhatKy_ViPham!E:E, "11_Anh_B", NhatKy_ViPham!F:F, B26, NhatKy_ViPham!C:C, "T34")</f>
        <v>100</v>
      </c>
      <c r="AZ26" s="6">
        <f>100 + SUMIFS(NhatKy_ViPham!J:J, NhatKy_ViPham!E:E, "11_Anh_B", NhatKy_ViPham!F:F, B26, NhatKy_ViPham!C:C, "T35") - SUMIFS(NhatKy_ViPham!K:K, NhatKy_ViPham!E:E, "11_Anh_B", NhatKy_ViPham!F:F, B26, NhatKy_ViPham!C:C, "T35")</f>
        <v>100</v>
      </c>
      <c r="BA26" s="12">
        <f t="shared" si="0"/>
        <v>100</v>
      </c>
      <c r="BB26" s="11" t="s">
        <v>430</v>
      </c>
      <c r="BC26" s="16" t="str">
        <f t="shared" si="1"/>
        <v>Tốt</v>
      </c>
      <c r="BD26" s="15" t="str">
        <f t="shared" si="2"/>
        <v>🟢 BÌNH THƯỜNG</v>
      </c>
    </row>
    <row r="27" spans="1:56" x14ac:dyDescent="0.25">
      <c r="A27" s="4">
        <v>19</v>
      </c>
      <c r="B27" s="10" t="s">
        <v>2096</v>
      </c>
      <c r="C27" s="4" t="s">
        <v>1515</v>
      </c>
      <c r="D27" s="4" t="s">
        <v>429</v>
      </c>
      <c r="E27" s="11" t="s">
        <v>430</v>
      </c>
      <c r="F27" s="7">
        <f>SUMIFS(NhatKy_ViPham!K:K, NhatKy_ViPham!E:E, "11_Anh_B", NhatKy_ViPham!F:F, B27, NhatKy_ViPham!H:H, "L01")</f>
        <v>0</v>
      </c>
      <c r="G27" s="7">
        <f>SUMIFS(NhatKy_ViPham!K:K, NhatKy_ViPham!E:E, "11_Anh_B", NhatKy_ViPham!F:F, B27, NhatKy_ViPham!H:H, "L02")</f>
        <v>0</v>
      </c>
      <c r="H27" s="7">
        <f>SUMIFS(NhatKy_ViPham!K:K, NhatKy_ViPham!E:E, "11_Anh_B", NhatKy_ViPham!F:F, B27, NhatKy_ViPham!H:H, "L03")</f>
        <v>0</v>
      </c>
      <c r="I27" s="7">
        <f>SUMIFS(NhatKy_ViPham!K:K, NhatKy_ViPham!E:E, "11_Anh_B", NhatKy_ViPham!F:F, B27, NhatKy_ViPham!H:H, "L04")</f>
        <v>0</v>
      </c>
      <c r="J27" s="7">
        <f>SUMIFS(NhatKy_ViPham!K:K, NhatKy_ViPham!E:E, "11_Anh_B", NhatKy_ViPham!F:F, B27, NhatKy_ViPham!H:H, "L05")</f>
        <v>0</v>
      </c>
      <c r="K27" s="7">
        <f>SUMIFS(NhatKy_ViPham!K:K, NhatKy_ViPham!E:E, "11_Anh_B", NhatKy_ViPham!F:F, B27, NhatKy_ViPham!H:H, "L06")</f>
        <v>0</v>
      </c>
      <c r="L27" s="7">
        <f>SUMIFS(NhatKy_ViPham!K:K, NhatKy_ViPham!E:E, "11_Anh_B", NhatKy_ViPham!F:F, B27, NhatKy_ViPham!H:H, "L07")</f>
        <v>0</v>
      </c>
      <c r="M27" s="7">
        <f>SUMIFS(NhatKy_ViPham!K:K, NhatKy_ViPham!E:E, "11_Anh_B", NhatKy_ViPham!F:F, B27, NhatKy_ViPham!H:H, "L08")</f>
        <v>0</v>
      </c>
      <c r="N27" s="7">
        <f>SUMIFS(NhatKy_ViPham!K:K, NhatKy_ViPham!E:E, "11_Anh_B", NhatKy_ViPham!F:F, B27, NhatKy_ViPham!H:H, "L09")</f>
        <v>0</v>
      </c>
      <c r="O27" s="7">
        <f>SUMIFS(NhatKy_ViPham!K:K, NhatKy_ViPham!E:E, "11_Anh_B", NhatKy_ViPham!F:F, B27, NhatKy_ViPham!H:H, "L10")</f>
        <v>0</v>
      </c>
      <c r="P27" s="12">
        <f>SUMIFS(NhatKy_ViPham!J:J, NhatKy_ViPham!E:E, "11_Anh_B", NhatKy_ViPham!F:F, B27)</f>
        <v>0</v>
      </c>
      <c r="Q27" s="13">
        <f>SUMIFS(NhatKy_ViPham!K:K, NhatKy_ViPham!E:E, "11_Anh_B", NhatKy_ViPham!F:F, B27)</f>
        <v>0</v>
      </c>
      <c r="R27" s="7">
        <f>100 + SUMIFS(NhatKy_ViPham!J:J, NhatKy_ViPham!E:E, "11_Anh_B", NhatKy_ViPham!F:F, B27, NhatKy_ViPham!C:C, "T1") - SUMIFS(NhatKy_ViPham!K:K, NhatKy_ViPham!E:E, "11_Anh_B", NhatKy_ViPham!F:F, B27, NhatKy_ViPham!C:C, "T1")</f>
        <v>100</v>
      </c>
      <c r="S27" s="7">
        <f>100 + SUMIFS(NhatKy_ViPham!J:J, NhatKy_ViPham!E:E, "11_Anh_B", NhatKy_ViPham!F:F, B27, NhatKy_ViPham!C:C, "T2") - SUMIFS(NhatKy_ViPham!K:K, NhatKy_ViPham!E:E, "11_Anh_B", NhatKy_ViPham!F:F, B27, NhatKy_ViPham!C:C, "T2")</f>
        <v>100</v>
      </c>
      <c r="T27" s="7">
        <f>100 + SUMIFS(NhatKy_ViPham!J:J, NhatKy_ViPham!E:E, "11_Anh_B", NhatKy_ViPham!F:F, B27, NhatKy_ViPham!C:C, "T3") - SUMIFS(NhatKy_ViPham!K:K, NhatKy_ViPham!E:E, "11_Anh_B", NhatKy_ViPham!F:F, B27, NhatKy_ViPham!C:C, "T3")</f>
        <v>100</v>
      </c>
      <c r="U27" s="7">
        <f>100 + SUMIFS(NhatKy_ViPham!J:J, NhatKy_ViPham!E:E, "11_Anh_B", NhatKy_ViPham!F:F, B27, NhatKy_ViPham!C:C, "T4") - SUMIFS(NhatKy_ViPham!K:K, NhatKy_ViPham!E:E, "11_Anh_B", NhatKy_ViPham!F:F, B27, NhatKy_ViPham!C:C, "T4")</f>
        <v>100</v>
      </c>
      <c r="V27" s="7">
        <f>100 + SUMIFS(NhatKy_ViPham!J:J, NhatKy_ViPham!E:E, "11_Anh_B", NhatKy_ViPham!F:F, B27, NhatKy_ViPham!C:C, "T5") - SUMIFS(NhatKy_ViPham!K:K, NhatKy_ViPham!E:E, "11_Anh_B", NhatKy_ViPham!F:F, B27, NhatKy_ViPham!C:C, "T5")</f>
        <v>100</v>
      </c>
      <c r="W27" s="7">
        <f>100 + SUMIFS(NhatKy_ViPham!J:J, NhatKy_ViPham!E:E, "11_Anh_B", NhatKy_ViPham!F:F, B27, NhatKy_ViPham!C:C, "T6") - SUMIFS(NhatKy_ViPham!K:K, NhatKy_ViPham!E:E, "11_Anh_B", NhatKy_ViPham!F:F, B27, NhatKy_ViPham!C:C, "T6")</f>
        <v>100</v>
      </c>
      <c r="X27" s="7">
        <f>100 + SUMIFS(NhatKy_ViPham!J:J, NhatKy_ViPham!E:E, "11_Anh_B", NhatKy_ViPham!F:F, B27, NhatKy_ViPham!C:C, "T7") - SUMIFS(NhatKy_ViPham!K:K, NhatKy_ViPham!E:E, "11_Anh_B", NhatKy_ViPham!F:F, B27, NhatKy_ViPham!C:C, "T7")</f>
        <v>100</v>
      </c>
      <c r="Y27" s="7">
        <f>100 + SUMIFS(NhatKy_ViPham!J:J, NhatKy_ViPham!E:E, "11_Anh_B", NhatKy_ViPham!F:F, B27, NhatKy_ViPham!C:C, "T8") - SUMIFS(NhatKy_ViPham!K:K, NhatKy_ViPham!E:E, "11_Anh_B", NhatKy_ViPham!F:F, B27, NhatKy_ViPham!C:C, "T8")</f>
        <v>100</v>
      </c>
      <c r="Z27" s="7">
        <f>100 + SUMIFS(NhatKy_ViPham!J:J, NhatKy_ViPham!E:E, "11_Anh_B", NhatKy_ViPham!F:F, B27, NhatKy_ViPham!C:C, "T9") - SUMIFS(NhatKy_ViPham!K:K, NhatKy_ViPham!E:E, "11_Anh_B", NhatKy_ViPham!F:F, B27, NhatKy_ViPham!C:C, "T9")</f>
        <v>100</v>
      </c>
      <c r="AA27" s="7">
        <f>100 + SUMIFS(NhatKy_ViPham!J:J, NhatKy_ViPham!E:E, "11_Anh_B", NhatKy_ViPham!F:F, B27, NhatKy_ViPham!C:C, "T10") - SUMIFS(NhatKy_ViPham!K:K, NhatKy_ViPham!E:E, "11_Anh_B", NhatKy_ViPham!F:F, B27, NhatKy_ViPham!C:C, "T10")</f>
        <v>100</v>
      </c>
      <c r="AB27" s="7">
        <f>100 + SUMIFS(NhatKy_ViPham!J:J, NhatKy_ViPham!E:E, "11_Anh_B", NhatKy_ViPham!F:F, B27, NhatKy_ViPham!C:C, "T11") - SUMIFS(NhatKy_ViPham!K:K, NhatKy_ViPham!E:E, "11_Anh_B", NhatKy_ViPham!F:F, B27, NhatKy_ViPham!C:C, "T11")</f>
        <v>100</v>
      </c>
      <c r="AC27" s="7">
        <f>100 + SUMIFS(NhatKy_ViPham!J:J, NhatKy_ViPham!E:E, "11_Anh_B", NhatKy_ViPham!F:F, B27, NhatKy_ViPham!C:C, "T12") - SUMIFS(NhatKy_ViPham!K:K, NhatKy_ViPham!E:E, "11_Anh_B", NhatKy_ViPham!F:F, B27, NhatKy_ViPham!C:C, "T12")</f>
        <v>100</v>
      </c>
      <c r="AD27" s="7">
        <f>100 + SUMIFS(NhatKy_ViPham!J:J, NhatKy_ViPham!E:E, "11_Anh_B", NhatKy_ViPham!F:F, B27, NhatKy_ViPham!C:C, "T13") - SUMIFS(NhatKy_ViPham!K:K, NhatKy_ViPham!E:E, "11_Anh_B", NhatKy_ViPham!F:F, B27, NhatKy_ViPham!C:C, "T13")</f>
        <v>100</v>
      </c>
      <c r="AE27" s="7">
        <f>100 + SUMIFS(NhatKy_ViPham!J:J, NhatKy_ViPham!E:E, "11_Anh_B", NhatKy_ViPham!F:F, B27, NhatKy_ViPham!C:C, "T14") - SUMIFS(NhatKy_ViPham!K:K, NhatKy_ViPham!E:E, "11_Anh_B", NhatKy_ViPham!F:F, B27, NhatKy_ViPham!C:C, "T14")</f>
        <v>100</v>
      </c>
      <c r="AF27" s="7">
        <f>100 + SUMIFS(NhatKy_ViPham!J:J, NhatKy_ViPham!E:E, "11_Anh_B", NhatKy_ViPham!F:F, B27, NhatKy_ViPham!C:C, "T15") - SUMIFS(NhatKy_ViPham!K:K, NhatKy_ViPham!E:E, "11_Anh_B", NhatKy_ViPham!F:F, B27, NhatKy_ViPham!C:C, "T15")</f>
        <v>100</v>
      </c>
      <c r="AG27" s="7">
        <f>100 + SUMIFS(NhatKy_ViPham!J:J, NhatKy_ViPham!E:E, "11_Anh_B", NhatKy_ViPham!F:F, B27, NhatKy_ViPham!C:C, "T16") - SUMIFS(NhatKy_ViPham!K:K, NhatKy_ViPham!E:E, "11_Anh_B", NhatKy_ViPham!F:F, B27, NhatKy_ViPham!C:C, "T16")</f>
        <v>100</v>
      </c>
      <c r="AH27" s="7">
        <f>100 + SUMIFS(NhatKy_ViPham!J:J, NhatKy_ViPham!E:E, "11_Anh_B", NhatKy_ViPham!F:F, B27, NhatKy_ViPham!C:C, "T17") - SUMIFS(NhatKy_ViPham!K:K, NhatKy_ViPham!E:E, "11_Anh_B", NhatKy_ViPham!F:F, B27, NhatKy_ViPham!C:C, "T17")</f>
        <v>100</v>
      </c>
      <c r="AI27" s="7">
        <f>100 + SUMIFS(NhatKy_ViPham!J:J, NhatKy_ViPham!E:E, "11_Anh_B", NhatKy_ViPham!F:F, B27, NhatKy_ViPham!C:C, "T18") - SUMIFS(NhatKy_ViPham!K:K, NhatKy_ViPham!E:E, "11_Anh_B", NhatKy_ViPham!F:F, B27, NhatKy_ViPham!C:C, "T18")</f>
        <v>100</v>
      </c>
      <c r="AJ27" s="7">
        <f>100 + SUMIFS(NhatKy_ViPham!J:J, NhatKy_ViPham!E:E, "11_Anh_B", NhatKy_ViPham!F:F, B27, NhatKy_ViPham!C:C, "T19") - SUMIFS(NhatKy_ViPham!K:K, NhatKy_ViPham!E:E, "11_Anh_B", NhatKy_ViPham!F:F, B27, NhatKy_ViPham!C:C, "T19")</f>
        <v>100</v>
      </c>
      <c r="AK27" s="7">
        <f>100 + SUMIFS(NhatKy_ViPham!J:J, NhatKy_ViPham!E:E, "11_Anh_B", NhatKy_ViPham!F:F, B27, NhatKy_ViPham!C:C, "T20") - SUMIFS(NhatKy_ViPham!K:K, NhatKy_ViPham!E:E, "11_Anh_B", NhatKy_ViPham!F:F, B27, NhatKy_ViPham!C:C, "T20")</f>
        <v>100</v>
      </c>
      <c r="AL27" s="7">
        <f>100 + SUMIFS(NhatKy_ViPham!J:J, NhatKy_ViPham!E:E, "11_Anh_B", NhatKy_ViPham!F:F, B27, NhatKy_ViPham!C:C, "T21") - SUMIFS(NhatKy_ViPham!K:K, NhatKy_ViPham!E:E, "11_Anh_B", NhatKy_ViPham!F:F, B27, NhatKy_ViPham!C:C, "T21")</f>
        <v>100</v>
      </c>
      <c r="AM27" s="7">
        <f>100 + SUMIFS(NhatKy_ViPham!J:J, NhatKy_ViPham!E:E, "11_Anh_B", NhatKy_ViPham!F:F, B27, NhatKy_ViPham!C:C, "T22") - SUMIFS(NhatKy_ViPham!K:K, NhatKy_ViPham!E:E, "11_Anh_B", NhatKy_ViPham!F:F, B27, NhatKy_ViPham!C:C, "T22")</f>
        <v>100</v>
      </c>
      <c r="AN27" s="7">
        <f>100 + SUMIFS(NhatKy_ViPham!J:J, NhatKy_ViPham!E:E, "11_Anh_B", NhatKy_ViPham!F:F, B27, NhatKy_ViPham!C:C, "T23") - SUMIFS(NhatKy_ViPham!K:K, NhatKy_ViPham!E:E, "11_Anh_B", NhatKy_ViPham!F:F, B27, NhatKy_ViPham!C:C, "T23")</f>
        <v>100</v>
      </c>
      <c r="AO27" s="7">
        <f>100 + SUMIFS(NhatKy_ViPham!J:J, NhatKy_ViPham!E:E, "11_Anh_B", NhatKy_ViPham!F:F, B27, NhatKy_ViPham!C:C, "T24") - SUMIFS(NhatKy_ViPham!K:K, NhatKy_ViPham!E:E, "11_Anh_B", NhatKy_ViPham!F:F, B27, NhatKy_ViPham!C:C, "T24")</f>
        <v>100</v>
      </c>
      <c r="AP27" s="7">
        <f>100 + SUMIFS(NhatKy_ViPham!J:J, NhatKy_ViPham!E:E, "11_Anh_B", NhatKy_ViPham!F:F, B27, NhatKy_ViPham!C:C, "T25") - SUMIFS(NhatKy_ViPham!K:K, NhatKy_ViPham!E:E, "11_Anh_B", NhatKy_ViPham!F:F, B27, NhatKy_ViPham!C:C, "T25")</f>
        <v>100</v>
      </c>
      <c r="AQ27" s="7">
        <f>100 + SUMIFS(NhatKy_ViPham!J:J, NhatKy_ViPham!E:E, "11_Anh_B", NhatKy_ViPham!F:F, B27, NhatKy_ViPham!C:C, "T26") - SUMIFS(NhatKy_ViPham!K:K, NhatKy_ViPham!E:E, "11_Anh_B", NhatKy_ViPham!F:F, B27, NhatKy_ViPham!C:C, "T26")</f>
        <v>100</v>
      </c>
      <c r="AR27" s="7">
        <f>100 + SUMIFS(NhatKy_ViPham!J:J, NhatKy_ViPham!E:E, "11_Anh_B", NhatKy_ViPham!F:F, B27, NhatKy_ViPham!C:C, "T27") - SUMIFS(NhatKy_ViPham!K:K, NhatKy_ViPham!E:E, "11_Anh_B", NhatKy_ViPham!F:F, B27, NhatKy_ViPham!C:C, "T27")</f>
        <v>100</v>
      </c>
      <c r="AS27" s="7">
        <f>100 + SUMIFS(NhatKy_ViPham!J:J, NhatKy_ViPham!E:E, "11_Anh_B", NhatKy_ViPham!F:F, B27, NhatKy_ViPham!C:C, "T28") - SUMIFS(NhatKy_ViPham!K:K, NhatKy_ViPham!E:E, "11_Anh_B", NhatKy_ViPham!F:F, B27, NhatKy_ViPham!C:C, "T28")</f>
        <v>100</v>
      </c>
      <c r="AT27" s="7">
        <f>100 + SUMIFS(NhatKy_ViPham!J:J, NhatKy_ViPham!E:E, "11_Anh_B", NhatKy_ViPham!F:F, B27, NhatKy_ViPham!C:C, "T29") - SUMIFS(NhatKy_ViPham!K:K, NhatKy_ViPham!E:E, "11_Anh_B", NhatKy_ViPham!F:F, B27, NhatKy_ViPham!C:C, "T29")</f>
        <v>100</v>
      </c>
      <c r="AU27" s="7">
        <f>100 + SUMIFS(NhatKy_ViPham!J:J, NhatKy_ViPham!E:E, "11_Anh_B", NhatKy_ViPham!F:F, B27, NhatKy_ViPham!C:C, "T30") - SUMIFS(NhatKy_ViPham!K:K, NhatKy_ViPham!E:E, "11_Anh_B", NhatKy_ViPham!F:F, B27, NhatKy_ViPham!C:C, "T30")</f>
        <v>100</v>
      </c>
      <c r="AV27" s="7">
        <f>100 + SUMIFS(NhatKy_ViPham!J:J, NhatKy_ViPham!E:E, "11_Anh_B", NhatKy_ViPham!F:F, B27, NhatKy_ViPham!C:C, "T31") - SUMIFS(NhatKy_ViPham!K:K, NhatKy_ViPham!E:E, "11_Anh_B", NhatKy_ViPham!F:F, B27, NhatKy_ViPham!C:C, "T31")</f>
        <v>100</v>
      </c>
      <c r="AW27" s="7">
        <f>100 + SUMIFS(NhatKy_ViPham!J:J, NhatKy_ViPham!E:E, "11_Anh_B", NhatKy_ViPham!F:F, B27, NhatKy_ViPham!C:C, "T32") - SUMIFS(NhatKy_ViPham!K:K, NhatKy_ViPham!E:E, "11_Anh_B", NhatKy_ViPham!F:F, B27, NhatKy_ViPham!C:C, "T32")</f>
        <v>100</v>
      </c>
      <c r="AX27" s="7">
        <f>100 + SUMIFS(NhatKy_ViPham!J:J, NhatKy_ViPham!E:E, "11_Anh_B", NhatKy_ViPham!F:F, B27, NhatKy_ViPham!C:C, "T33") - SUMIFS(NhatKy_ViPham!K:K, NhatKy_ViPham!E:E, "11_Anh_B", NhatKy_ViPham!F:F, B27, NhatKy_ViPham!C:C, "T33")</f>
        <v>100</v>
      </c>
      <c r="AY27" s="7">
        <f>100 + SUMIFS(NhatKy_ViPham!J:J, NhatKy_ViPham!E:E, "11_Anh_B", NhatKy_ViPham!F:F, B27, NhatKy_ViPham!C:C, "T34") - SUMIFS(NhatKy_ViPham!K:K, NhatKy_ViPham!E:E, "11_Anh_B", NhatKy_ViPham!F:F, B27, NhatKy_ViPham!C:C, "T34")</f>
        <v>100</v>
      </c>
      <c r="AZ27" s="7">
        <f>100 + SUMIFS(NhatKy_ViPham!J:J, NhatKy_ViPham!E:E, "11_Anh_B", NhatKy_ViPham!F:F, B27, NhatKy_ViPham!C:C, "T35") - SUMIFS(NhatKy_ViPham!K:K, NhatKy_ViPham!E:E, "11_Anh_B", NhatKy_ViPham!F:F, B27, NhatKy_ViPham!C:C, "T35")</f>
        <v>100</v>
      </c>
      <c r="BA27" s="12">
        <f t="shared" si="0"/>
        <v>100</v>
      </c>
      <c r="BB27" s="11" t="s">
        <v>430</v>
      </c>
      <c r="BC27" s="14" t="str">
        <f t="shared" si="1"/>
        <v>Tốt</v>
      </c>
      <c r="BD27" s="10" t="str">
        <f t="shared" si="2"/>
        <v>🟢 BÌNH THƯỜNG</v>
      </c>
    </row>
    <row r="28" spans="1:56" x14ac:dyDescent="0.25">
      <c r="A28" s="5">
        <v>20</v>
      </c>
      <c r="B28" s="15" t="s">
        <v>2097</v>
      </c>
      <c r="C28" s="5" t="s">
        <v>1492</v>
      </c>
      <c r="D28" s="5" t="s">
        <v>429</v>
      </c>
      <c r="E28" s="11" t="s">
        <v>430</v>
      </c>
      <c r="F28" s="6">
        <f>SUMIFS(NhatKy_ViPham!K:K, NhatKy_ViPham!E:E, "11_Anh_B", NhatKy_ViPham!F:F, B28, NhatKy_ViPham!H:H, "L01")</f>
        <v>0</v>
      </c>
      <c r="G28" s="6">
        <f>SUMIFS(NhatKy_ViPham!K:K, NhatKy_ViPham!E:E, "11_Anh_B", NhatKy_ViPham!F:F, B28, NhatKy_ViPham!H:H, "L02")</f>
        <v>0</v>
      </c>
      <c r="H28" s="6">
        <f>SUMIFS(NhatKy_ViPham!K:K, NhatKy_ViPham!E:E, "11_Anh_B", NhatKy_ViPham!F:F, B28, NhatKy_ViPham!H:H, "L03")</f>
        <v>0</v>
      </c>
      <c r="I28" s="6">
        <f>SUMIFS(NhatKy_ViPham!K:K, NhatKy_ViPham!E:E, "11_Anh_B", NhatKy_ViPham!F:F, B28, NhatKy_ViPham!H:H, "L04")</f>
        <v>0</v>
      </c>
      <c r="J28" s="6">
        <f>SUMIFS(NhatKy_ViPham!K:K, NhatKy_ViPham!E:E, "11_Anh_B", NhatKy_ViPham!F:F, B28, NhatKy_ViPham!H:H, "L05")</f>
        <v>0</v>
      </c>
      <c r="K28" s="6">
        <f>SUMIFS(NhatKy_ViPham!K:K, NhatKy_ViPham!E:E, "11_Anh_B", NhatKy_ViPham!F:F, B28, NhatKy_ViPham!H:H, "L06")</f>
        <v>0</v>
      </c>
      <c r="L28" s="6">
        <f>SUMIFS(NhatKy_ViPham!K:K, NhatKy_ViPham!E:E, "11_Anh_B", NhatKy_ViPham!F:F, B28, NhatKy_ViPham!H:H, "L07")</f>
        <v>0</v>
      </c>
      <c r="M28" s="6">
        <f>SUMIFS(NhatKy_ViPham!K:K, NhatKy_ViPham!E:E, "11_Anh_B", NhatKy_ViPham!F:F, B28, NhatKy_ViPham!H:H, "L08")</f>
        <v>0</v>
      </c>
      <c r="N28" s="6">
        <f>SUMIFS(NhatKy_ViPham!K:K, NhatKy_ViPham!E:E, "11_Anh_B", NhatKy_ViPham!F:F, B28, NhatKy_ViPham!H:H, "L09")</f>
        <v>0</v>
      </c>
      <c r="O28" s="6">
        <f>SUMIFS(NhatKy_ViPham!K:K, NhatKy_ViPham!E:E, "11_Anh_B", NhatKy_ViPham!F:F, B28, NhatKy_ViPham!H:H, "L10")</f>
        <v>0</v>
      </c>
      <c r="P28" s="12">
        <f>SUMIFS(NhatKy_ViPham!J:J, NhatKy_ViPham!E:E, "11_Anh_B", NhatKy_ViPham!F:F, B28)</f>
        <v>0</v>
      </c>
      <c r="Q28" s="13">
        <f>SUMIFS(NhatKy_ViPham!K:K, NhatKy_ViPham!E:E, "11_Anh_B", NhatKy_ViPham!F:F, B28)</f>
        <v>0</v>
      </c>
      <c r="R28" s="6">
        <f>100 + SUMIFS(NhatKy_ViPham!J:J, NhatKy_ViPham!E:E, "11_Anh_B", NhatKy_ViPham!F:F, B28, NhatKy_ViPham!C:C, "T1") - SUMIFS(NhatKy_ViPham!K:K, NhatKy_ViPham!E:E, "11_Anh_B", NhatKy_ViPham!F:F, B28, NhatKy_ViPham!C:C, "T1")</f>
        <v>100</v>
      </c>
      <c r="S28" s="6">
        <f>100 + SUMIFS(NhatKy_ViPham!J:J, NhatKy_ViPham!E:E, "11_Anh_B", NhatKy_ViPham!F:F, B28, NhatKy_ViPham!C:C, "T2") - SUMIFS(NhatKy_ViPham!K:K, NhatKy_ViPham!E:E, "11_Anh_B", NhatKy_ViPham!F:F, B28, NhatKy_ViPham!C:C, "T2")</f>
        <v>100</v>
      </c>
      <c r="T28" s="6">
        <f>100 + SUMIFS(NhatKy_ViPham!J:J, NhatKy_ViPham!E:E, "11_Anh_B", NhatKy_ViPham!F:F, B28, NhatKy_ViPham!C:C, "T3") - SUMIFS(NhatKy_ViPham!K:K, NhatKy_ViPham!E:E, "11_Anh_B", NhatKy_ViPham!F:F, B28, NhatKy_ViPham!C:C, "T3")</f>
        <v>100</v>
      </c>
      <c r="U28" s="6">
        <f>100 + SUMIFS(NhatKy_ViPham!J:J, NhatKy_ViPham!E:E, "11_Anh_B", NhatKy_ViPham!F:F, B28, NhatKy_ViPham!C:C, "T4") - SUMIFS(NhatKy_ViPham!K:K, NhatKy_ViPham!E:E, "11_Anh_B", NhatKy_ViPham!F:F, B28, NhatKy_ViPham!C:C, "T4")</f>
        <v>100</v>
      </c>
      <c r="V28" s="6">
        <f>100 + SUMIFS(NhatKy_ViPham!J:J, NhatKy_ViPham!E:E, "11_Anh_B", NhatKy_ViPham!F:F, B28, NhatKy_ViPham!C:C, "T5") - SUMIFS(NhatKy_ViPham!K:K, NhatKy_ViPham!E:E, "11_Anh_B", NhatKy_ViPham!F:F, B28, NhatKy_ViPham!C:C, "T5")</f>
        <v>100</v>
      </c>
      <c r="W28" s="6">
        <f>100 + SUMIFS(NhatKy_ViPham!J:J, NhatKy_ViPham!E:E, "11_Anh_B", NhatKy_ViPham!F:F, B28, NhatKy_ViPham!C:C, "T6") - SUMIFS(NhatKy_ViPham!K:K, NhatKy_ViPham!E:E, "11_Anh_B", NhatKy_ViPham!F:F, B28, NhatKy_ViPham!C:C, "T6")</f>
        <v>100</v>
      </c>
      <c r="X28" s="6">
        <f>100 + SUMIFS(NhatKy_ViPham!J:J, NhatKy_ViPham!E:E, "11_Anh_B", NhatKy_ViPham!F:F, B28, NhatKy_ViPham!C:C, "T7") - SUMIFS(NhatKy_ViPham!K:K, NhatKy_ViPham!E:E, "11_Anh_B", NhatKy_ViPham!F:F, B28, NhatKy_ViPham!C:C, "T7")</f>
        <v>100</v>
      </c>
      <c r="Y28" s="6">
        <f>100 + SUMIFS(NhatKy_ViPham!J:J, NhatKy_ViPham!E:E, "11_Anh_B", NhatKy_ViPham!F:F, B28, NhatKy_ViPham!C:C, "T8") - SUMIFS(NhatKy_ViPham!K:K, NhatKy_ViPham!E:E, "11_Anh_B", NhatKy_ViPham!F:F, B28, NhatKy_ViPham!C:C, "T8")</f>
        <v>100</v>
      </c>
      <c r="Z28" s="6">
        <f>100 + SUMIFS(NhatKy_ViPham!J:J, NhatKy_ViPham!E:E, "11_Anh_B", NhatKy_ViPham!F:F, B28, NhatKy_ViPham!C:C, "T9") - SUMIFS(NhatKy_ViPham!K:K, NhatKy_ViPham!E:E, "11_Anh_B", NhatKy_ViPham!F:F, B28, NhatKy_ViPham!C:C, "T9")</f>
        <v>100</v>
      </c>
      <c r="AA28" s="6">
        <f>100 + SUMIFS(NhatKy_ViPham!J:J, NhatKy_ViPham!E:E, "11_Anh_B", NhatKy_ViPham!F:F, B28, NhatKy_ViPham!C:C, "T10") - SUMIFS(NhatKy_ViPham!K:K, NhatKy_ViPham!E:E, "11_Anh_B", NhatKy_ViPham!F:F, B28, NhatKy_ViPham!C:C, "T10")</f>
        <v>100</v>
      </c>
      <c r="AB28" s="6">
        <f>100 + SUMIFS(NhatKy_ViPham!J:J, NhatKy_ViPham!E:E, "11_Anh_B", NhatKy_ViPham!F:F, B28, NhatKy_ViPham!C:C, "T11") - SUMIFS(NhatKy_ViPham!K:K, NhatKy_ViPham!E:E, "11_Anh_B", NhatKy_ViPham!F:F, B28, NhatKy_ViPham!C:C, "T11")</f>
        <v>100</v>
      </c>
      <c r="AC28" s="6">
        <f>100 + SUMIFS(NhatKy_ViPham!J:J, NhatKy_ViPham!E:E, "11_Anh_B", NhatKy_ViPham!F:F, B28, NhatKy_ViPham!C:C, "T12") - SUMIFS(NhatKy_ViPham!K:K, NhatKy_ViPham!E:E, "11_Anh_B", NhatKy_ViPham!F:F, B28, NhatKy_ViPham!C:C, "T12")</f>
        <v>100</v>
      </c>
      <c r="AD28" s="6">
        <f>100 + SUMIFS(NhatKy_ViPham!J:J, NhatKy_ViPham!E:E, "11_Anh_B", NhatKy_ViPham!F:F, B28, NhatKy_ViPham!C:C, "T13") - SUMIFS(NhatKy_ViPham!K:K, NhatKy_ViPham!E:E, "11_Anh_B", NhatKy_ViPham!F:F, B28, NhatKy_ViPham!C:C, "T13")</f>
        <v>100</v>
      </c>
      <c r="AE28" s="6">
        <f>100 + SUMIFS(NhatKy_ViPham!J:J, NhatKy_ViPham!E:E, "11_Anh_B", NhatKy_ViPham!F:F, B28, NhatKy_ViPham!C:C, "T14") - SUMIFS(NhatKy_ViPham!K:K, NhatKy_ViPham!E:E, "11_Anh_B", NhatKy_ViPham!F:F, B28, NhatKy_ViPham!C:C, "T14")</f>
        <v>100</v>
      </c>
      <c r="AF28" s="6">
        <f>100 + SUMIFS(NhatKy_ViPham!J:J, NhatKy_ViPham!E:E, "11_Anh_B", NhatKy_ViPham!F:F, B28, NhatKy_ViPham!C:C, "T15") - SUMIFS(NhatKy_ViPham!K:K, NhatKy_ViPham!E:E, "11_Anh_B", NhatKy_ViPham!F:F, B28, NhatKy_ViPham!C:C, "T15")</f>
        <v>100</v>
      </c>
      <c r="AG28" s="6">
        <f>100 + SUMIFS(NhatKy_ViPham!J:J, NhatKy_ViPham!E:E, "11_Anh_B", NhatKy_ViPham!F:F, B28, NhatKy_ViPham!C:C, "T16") - SUMIFS(NhatKy_ViPham!K:K, NhatKy_ViPham!E:E, "11_Anh_B", NhatKy_ViPham!F:F, B28, NhatKy_ViPham!C:C, "T16")</f>
        <v>100</v>
      </c>
      <c r="AH28" s="6">
        <f>100 + SUMIFS(NhatKy_ViPham!J:J, NhatKy_ViPham!E:E, "11_Anh_B", NhatKy_ViPham!F:F, B28, NhatKy_ViPham!C:C, "T17") - SUMIFS(NhatKy_ViPham!K:K, NhatKy_ViPham!E:E, "11_Anh_B", NhatKy_ViPham!F:F, B28, NhatKy_ViPham!C:C, "T17")</f>
        <v>100</v>
      </c>
      <c r="AI28" s="6">
        <f>100 + SUMIFS(NhatKy_ViPham!J:J, NhatKy_ViPham!E:E, "11_Anh_B", NhatKy_ViPham!F:F, B28, NhatKy_ViPham!C:C, "T18") - SUMIFS(NhatKy_ViPham!K:K, NhatKy_ViPham!E:E, "11_Anh_B", NhatKy_ViPham!F:F, B28, NhatKy_ViPham!C:C, "T18")</f>
        <v>100</v>
      </c>
      <c r="AJ28" s="6">
        <f>100 + SUMIFS(NhatKy_ViPham!J:J, NhatKy_ViPham!E:E, "11_Anh_B", NhatKy_ViPham!F:F, B28, NhatKy_ViPham!C:C, "T19") - SUMIFS(NhatKy_ViPham!K:K, NhatKy_ViPham!E:E, "11_Anh_B", NhatKy_ViPham!F:F, B28, NhatKy_ViPham!C:C, "T19")</f>
        <v>100</v>
      </c>
      <c r="AK28" s="6">
        <f>100 + SUMIFS(NhatKy_ViPham!J:J, NhatKy_ViPham!E:E, "11_Anh_B", NhatKy_ViPham!F:F, B28, NhatKy_ViPham!C:C, "T20") - SUMIFS(NhatKy_ViPham!K:K, NhatKy_ViPham!E:E, "11_Anh_B", NhatKy_ViPham!F:F, B28, NhatKy_ViPham!C:C, "T20")</f>
        <v>100</v>
      </c>
      <c r="AL28" s="6">
        <f>100 + SUMIFS(NhatKy_ViPham!J:J, NhatKy_ViPham!E:E, "11_Anh_B", NhatKy_ViPham!F:F, B28, NhatKy_ViPham!C:C, "T21") - SUMIFS(NhatKy_ViPham!K:K, NhatKy_ViPham!E:E, "11_Anh_B", NhatKy_ViPham!F:F, B28, NhatKy_ViPham!C:C, "T21")</f>
        <v>100</v>
      </c>
      <c r="AM28" s="6">
        <f>100 + SUMIFS(NhatKy_ViPham!J:J, NhatKy_ViPham!E:E, "11_Anh_B", NhatKy_ViPham!F:F, B28, NhatKy_ViPham!C:C, "T22") - SUMIFS(NhatKy_ViPham!K:K, NhatKy_ViPham!E:E, "11_Anh_B", NhatKy_ViPham!F:F, B28, NhatKy_ViPham!C:C, "T22")</f>
        <v>100</v>
      </c>
      <c r="AN28" s="6">
        <f>100 + SUMIFS(NhatKy_ViPham!J:J, NhatKy_ViPham!E:E, "11_Anh_B", NhatKy_ViPham!F:F, B28, NhatKy_ViPham!C:C, "T23") - SUMIFS(NhatKy_ViPham!K:K, NhatKy_ViPham!E:E, "11_Anh_B", NhatKy_ViPham!F:F, B28, NhatKy_ViPham!C:C, "T23")</f>
        <v>100</v>
      </c>
      <c r="AO28" s="6">
        <f>100 + SUMIFS(NhatKy_ViPham!J:J, NhatKy_ViPham!E:E, "11_Anh_B", NhatKy_ViPham!F:F, B28, NhatKy_ViPham!C:C, "T24") - SUMIFS(NhatKy_ViPham!K:K, NhatKy_ViPham!E:E, "11_Anh_B", NhatKy_ViPham!F:F, B28, NhatKy_ViPham!C:C, "T24")</f>
        <v>100</v>
      </c>
      <c r="AP28" s="6">
        <f>100 + SUMIFS(NhatKy_ViPham!J:J, NhatKy_ViPham!E:E, "11_Anh_B", NhatKy_ViPham!F:F, B28, NhatKy_ViPham!C:C, "T25") - SUMIFS(NhatKy_ViPham!K:K, NhatKy_ViPham!E:E, "11_Anh_B", NhatKy_ViPham!F:F, B28, NhatKy_ViPham!C:C, "T25")</f>
        <v>100</v>
      </c>
      <c r="AQ28" s="6">
        <f>100 + SUMIFS(NhatKy_ViPham!J:J, NhatKy_ViPham!E:E, "11_Anh_B", NhatKy_ViPham!F:F, B28, NhatKy_ViPham!C:C, "T26") - SUMIFS(NhatKy_ViPham!K:K, NhatKy_ViPham!E:E, "11_Anh_B", NhatKy_ViPham!F:F, B28, NhatKy_ViPham!C:C, "T26")</f>
        <v>100</v>
      </c>
      <c r="AR28" s="6">
        <f>100 + SUMIFS(NhatKy_ViPham!J:J, NhatKy_ViPham!E:E, "11_Anh_B", NhatKy_ViPham!F:F, B28, NhatKy_ViPham!C:C, "T27") - SUMIFS(NhatKy_ViPham!K:K, NhatKy_ViPham!E:E, "11_Anh_B", NhatKy_ViPham!F:F, B28, NhatKy_ViPham!C:C, "T27")</f>
        <v>100</v>
      </c>
      <c r="AS28" s="6">
        <f>100 + SUMIFS(NhatKy_ViPham!J:J, NhatKy_ViPham!E:E, "11_Anh_B", NhatKy_ViPham!F:F, B28, NhatKy_ViPham!C:C, "T28") - SUMIFS(NhatKy_ViPham!K:K, NhatKy_ViPham!E:E, "11_Anh_B", NhatKy_ViPham!F:F, B28, NhatKy_ViPham!C:C, "T28")</f>
        <v>100</v>
      </c>
      <c r="AT28" s="6">
        <f>100 + SUMIFS(NhatKy_ViPham!J:J, NhatKy_ViPham!E:E, "11_Anh_B", NhatKy_ViPham!F:F, B28, NhatKy_ViPham!C:C, "T29") - SUMIFS(NhatKy_ViPham!K:K, NhatKy_ViPham!E:E, "11_Anh_B", NhatKy_ViPham!F:F, B28, NhatKy_ViPham!C:C, "T29")</f>
        <v>100</v>
      </c>
      <c r="AU28" s="6">
        <f>100 + SUMIFS(NhatKy_ViPham!J:J, NhatKy_ViPham!E:E, "11_Anh_B", NhatKy_ViPham!F:F, B28, NhatKy_ViPham!C:C, "T30") - SUMIFS(NhatKy_ViPham!K:K, NhatKy_ViPham!E:E, "11_Anh_B", NhatKy_ViPham!F:F, B28, NhatKy_ViPham!C:C, "T30")</f>
        <v>100</v>
      </c>
      <c r="AV28" s="6">
        <f>100 + SUMIFS(NhatKy_ViPham!J:J, NhatKy_ViPham!E:E, "11_Anh_B", NhatKy_ViPham!F:F, B28, NhatKy_ViPham!C:C, "T31") - SUMIFS(NhatKy_ViPham!K:K, NhatKy_ViPham!E:E, "11_Anh_B", NhatKy_ViPham!F:F, B28, NhatKy_ViPham!C:C, "T31")</f>
        <v>100</v>
      </c>
      <c r="AW28" s="6">
        <f>100 + SUMIFS(NhatKy_ViPham!J:J, NhatKy_ViPham!E:E, "11_Anh_B", NhatKy_ViPham!F:F, B28, NhatKy_ViPham!C:C, "T32") - SUMIFS(NhatKy_ViPham!K:K, NhatKy_ViPham!E:E, "11_Anh_B", NhatKy_ViPham!F:F, B28, NhatKy_ViPham!C:C, "T32")</f>
        <v>100</v>
      </c>
      <c r="AX28" s="6">
        <f>100 + SUMIFS(NhatKy_ViPham!J:J, NhatKy_ViPham!E:E, "11_Anh_B", NhatKy_ViPham!F:F, B28, NhatKy_ViPham!C:C, "T33") - SUMIFS(NhatKy_ViPham!K:K, NhatKy_ViPham!E:E, "11_Anh_B", NhatKy_ViPham!F:F, B28, NhatKy_ViPham!C:C, "T33")</f>
        <v>100</v>
      </c>
      <c r="AY28" s="6">
        <f>100 + SUMIFS(NhatKy_ViPham!J:J, NhatKy_ViPham!E:E, "11_Anh_B", NhatKy_ViPham!F:F, B28, NhatKy_ViPham!C:C, "T34") - SUMIFS(NhatKy_ViPham!K:K, NhatKy_ViPham!E:E, "11_Anh_B", NhatKy_ViPham!F:F, B28, NhatKy_ViPham!C:C, "T34")</f>
        <v>100</v>
      </c>
      <c r="AZ28" s="6">
        <f>100 + SUMIFS(NhatKy_ViPham!J:J, NhatKy_ViPham!E:E, "11_Anh_B", NhatKy_ViPham!F:F, B28, NhatKy_ViPham!C:C, "T35") - SUMIFS(NhatKy_ViPham!K:K, NhatKy_ViPham!E:E, "11_Anh_B", NhatKy_ViPham!F:F, B28, NhatKy_ViPham!C:C, "T35")</f>
        <v>100</v>
      </c>
      <c r="BA28" s="12">
        <f t="shared" si="0"/>
        <v>100</v>
      </c>
      <c r="BB28" s="11" t="s">
        <v>430</v>
      </c>
      <c r="BC28" s="16" t="str">
        <f t="shared" si="1"/>
        <v>Tốt</v>
      </c>
      <c r="BD28" s="15" t="str">
        <f t="shared" si="2"/>
        <v>🟢 BÌNH THƯỜNG</v>
      </c>
    </row>
    <row r="29" spans="1:56" x14ac:dyDescent="0.25">
      <c r="A29" s="4">
        <v>21</v>
      </c>
      <c r="B29" s="10" t="s">
        <v>2098</v>
      </c>
      <c r="C29" s="4" t="s">
        <v>1519</v>
      </c>
      <c r="D29" s="4" t="s">
        <v>429</v>
      </c>
      <c r="E29" s="11" t="s">
        <v>430</v>
      </c>
      <c r="F29" s="7">
        <f>SUMIFS(NhatKy_ViPham!K:K, NhatKy_ViPham!E:E, "11_Anh_B", NhatKy_ViPham!F:F, B29, NhatKy_ViPham!H:H, "L01")</f>
        <v>0</v>
      </c>
      <c r="G29" s="7">
        <f>SUMIFS(NhatKy_ViPham!K:K, NhatKy_ViPham!E:E, "11_Anh_B", NhatKy_ViPham!F:F, B29, NhatKy_ViPham!H:H, "L02")</f>
        <v>0</v>
      </c>
      <c r="H29" s="7">
        <f>SUMIFS(NhatKy_ViPham!K:K, NhatKy_ViPham!E:E, "11_Anh_B", NhatKy_ViPham!F:F, B29, NhatKy_ViPham!H:H, "L03")</f>
        <v>0</v>
      </c>
      <c r="I29" s="7">
        <f>SUMIFS(NhatKy_ViPham!K:K, NhatKy_ViPham!E:E, "11_Anh_B", NhatKy_ViPham!F:F, B29, NhatKy_ViPham!H:H, "L04")</f>
        <v>0</v>
      </c>
      <c r="J29" s="7">
        <f>SUMIFS(NhatKy_ViPham!K:K, NhatKy_ViPham!E:E, "11_Anh_B", NhatKy_ViPham!F:F, B29, NhatKy_ViPham!H:H, "L05")</f>
        <v>0</v>
      </c>
      <c r="K29" s="7">
        <f>SUMIFS(NhatKy_ViPham!K:K, NhatKy_ViPham!E:E, "11_Anh_B", NhatKy_ViPham!F:F, B29, NhatKy_ViPham!H:H, "L06")</f>
        <v>0</v>
      </c>
      <c r="L29" s="7">
        <f>SUMIFS(NhatKy_ViPham!K:K, NhatKy_ViPham!E:E, "11_Anh_B", NhatKy_ViPham!F:F, B29, NhatKy_ViPham!H:H, "L07")</f>
        <v>0</v>
      </c>
      <c r="M29" s="7">
        <f>SUMIFS(NhatKy_ViPham!K:K, NhatKy_ViPham!E:E, "11_Anh_B", NhatKy_ViPham!F:F, B29, NhatKy_ViPham!H:H, "L08")</f>
        <v>0</v>
      </c>
      <c r="N29" s="7">
        <f>SUMIFS(NhatKy_ViPham!K:K, NhatKy_ViPham!E:E, "11_Anh_B", NhatKy_ViPham!F:F, B29, NhatKy_ViPham!H:H, "L09")</f>
        <v>0</v>
      </c>
      <c r="O29" s="7">
        <f>SUMIFS(NhatKy_ViPham!K:K, NhatKy_ViPham!E:E, "11_Anh_B", NhatKy_ViPham!F:F, B29, NhatKy_ViPham!H:H, "L10")</f>
        <v>0</v>
      </c>
      <c r="P29" s="12">
        <f>SUMIFS(NhatKy_ViPham!J:J, NhatKy_ViPham!E:E, "11_Anh_B", NhatKy_ViPham!F:F, B29)</f>
        <v>0</v>
      </c>
      <c r="Q29" s="13">
        <f>SUMIFS(NhatKy_ViPham!K:K, NhatKy_ViPham!E:E, "11_Anh_B", NhatKy_ViPham!F:F, B29)</f>
        <v>0</v>
      </c>
      <c r="R29" s="7">
        <f>100 + SUMIFS(NhatKy_ViPham!J:J, NhatKy_ViPham!E:E, "11_Anh_B", NhatKy_ViPham!F:F, B29, NhatKy_ViPham!C:C, "T1") - SUMIFS(NhatKy_ViPham!K:K, NhatKy_ViPham!E:E, "11_Anh_B", NhatKy_ViPham!F:F, B29, NhatKy_ViPham!C:C, "T1")</f>
        <v>100</v>
      </c>
      <c r="S29" s="7">
        <f>100 + SUMIFS(NhatKy_ViPham!J:J, NhatKy_ViPham!E:E, "11_Anh_B", NhatKy_ViPham!F:F, B29, NhatKy_ViPham!C:C, "T2") - SUMIFS(NhatKy_ViPham!K:K, NhatKy_ViPham!E:E, "11_Anh_B", NhatKy_ViPham!F:F, B29, NhatKy_ViPham!C:C, "T2")</f>
        <v>100</v>
      </c>
      <c r="T29" s="7">
        <f>100 + SUMIFS(NhatKy_ViPham!J:J, NhatKy_ViPham!E:E, "11_Anh_B", NhatKy_ViPham!F:F, B29, NhatKy_ViPham!C:C, "T3") - SUMIFS(NhatKy_ViPham!K:K, NhatKy_ViPham!E:E, "11_Anh_B", NhatKy_ViPham!F:F, B29, NhatKy_ViPham!C:C, "T3")</f>
        <v>100</v>
      </c>
      <c r="U29" s="7">
        <f>100 + SUMIFS(NhatKy_ViPham!J:J, NhatKy_ViPham!E:E, "11_Anh_B", NhatKy_ViPham!F:F, B29, NhatKy_ViPham!C:C, "T4") - SUMIFS(NhatKy_ViPham!K:K, NhatKy_ViPham!E:E, "11_Anh_B", NhatKy_ViPham!F:F, B29, NhatKy_ViPham!C:C, "T4")</f>
        <v>100</v>
      </c>
      <c r="V29" s="7">
        <f>100 + SUMIFS(NhatKy_ViPham!J:J, NhatKy_ViPham!E:E, "11_Anh_B", NhatKy_ViPham!F:F, B29, NhatKy_ViPham!C:C, "T5") - SUMIFS(NhatKy_ViPham!K:K, NhatKy_ViPham!E:E, "11_Anh_B", NhatKy_ViPham!F:F, B29, NhatKy_ViPham!C:C, "T5")</f>
        <v>100</v>
      </c>
      <c r="W29" s="7">
        <f>100 + SUMIFS(NhatKy_ViPham!J:J, NhatKy_ViPham!E:E, "11_Anh_B", NhatKy_ViPham!F:F, B29, NhatKy_ViPham!C:C, "T6") - SUMIFS(NhatKy_ViPham!K:K, NhatKy_ViPham!E:E, "11_Anh_B", NhatKy_ViPham!F:F, B29, NhatKy_ViPham!C:C, "T6")</f>
        <v>100</v>
      </c>
      <c r="X29" s="7">
        <f>100 + SUMIFS(NhatKy_ViPham!J:J, NhatKy_ViPham!E:E, "11_Anh_B", NhatKy_ViPham!F:F, B29, NhatKy_ViPham!C:C, "T7") - SUMIFS(NhatKy_ViPham!K:K, NhatKy_ViPham!E:E, "11_Anh_B", NhatKy_ViPham!F:F, B29, NhatKy_ViPham!C:C, "T7")</f>
        <v>100</v>
      </c>
      <c r="Y29" s="7">
        <f>100 + SUMIFS(NhatKy_ViPham!J:J, NhatKy_ViPham!E:E, "11_Anh_B", NhatKy_ViPham!F:F, B29, NhatKy_ViPham!C:C, "T8") - SUMIFS(NhatKy_ViPham!K:K, NhatKy_ViPham!E:E, "11_Anh_B", NhatKy_ViPham!F:F, B29, NhatKy_ViPham!C:C, "T8")</f>
        <v>100</v>
      </c>
      <c r="Z29" s="7">
        <f>100 + SUMIFS(NhatKy_ViPham!J:J, NhatKy_ViPham!E:E, "11_Anh_B", NhatKy_ViPham!F:F, B29, NhatKy_ViPham!C:C, "T9") - SUMIFS(NhatKy_ViPham!K:K, NhatKy_ViPham!E:E, "11_Anh_B", NhatKy_ViPham!F:F, B29, NhatKy_ViPham!C:C, "T9")</f>
        <v>100</v>
      </c>
      <c r="AA29" s="7">
        <f>100 + SUMIFS(NhatKy_ViPham!J:J, NhatKy_ViPham!E:E, "11_Anh_B", NhatKy_ViPham!F:F, B29, NhatKy_ViPham!C:C, "T10") - SUMIFS(NhatKy_ViPham!K:K, NhatKy_ViPham!E:E, "11_Anh_B", NhatKy_ViPham!F:F, B29, NhatKy_ViPham!C:C, "T10")</f>
        <v>100</v>
      </c>
      <c r="AB29" s="7">
        <f>100 + SUMIFS(NhatKy_ViPham!J:J, NhatKy_ViPham!E:E, "11_Anh_B", NhatKy_ViPham!F:F, B29, NhatKy_ViPham!C:C, "T11") - SUMIFS(NhatKy_ViPham!K:K, NhatKy_ViPham!E:E, "11_Anh_B", NhatKy_ViPham!F:F, B29, NhatKy_ViPham!C:C, "T11")</f>
        <v>100</v>
      </c>
      <c r="AC29" s="7">
        <f>100 + SUMIFS(NhatKy_ViPham!J:J, NhatKy_ViPham!E:E, "11_Anh_B", NhatKy_ViPham!F:F, B29, NhatKy_ViPham!C:C, "T12") - SUMIFS(NhatKy_ViPham!K:K, NhatKy_ViPham!E:E, "11_Anh_B", NhatKy_ViPham!F:F, B29, NhatKy_ViPham!C:C, "T12")</f>
        <v>100</v>
      </c>
      <c r="AD29" s="7">
        <f>100 + SUMIFS(NhatKy_ViPham!J:J, NhatKy_ViPham!E:E, "11_Anh_B", NhatKy_ViPham!F:F, B29, NhatKy_ViPham!C:C, "T13") - SUMIFS(NhatKy_ViPham!K:K, NhatKy_ViPham!E:E, "11_Anh_B", NhatKy_ViPham!F:F, B29, NhatKy_ViPham!C:C, "T13")</f>
        <v>100</v>
      </c>
      <c r="AE29" s="7">
        <f>100 + SUMIFS(NhatKy_ViPham!J:J, NhatKy_ViPham!E:E, "11_Anh_B", NhatKy_ViPham!F:F, B29, NhatKy_ViPham!C:C, "T14") - SUMIFS(NhatKy_ViPham!K:K, NhatKy_ViPham!E:E, "11_Anh_B", NhatKy_ViPham!F:F, B29, NhatKy_ViPham!C:C, "T14")</f>
        <v>100</v>
      </c>
      <c r="AF29" s="7">
        <f>100 + SUMIFS(NhatKy_ViPham!J:J, NhatKy_ViPham!E:E, "11_Anh_B", NhatKy_ViPham!F:F, B29, NhatKy_ViPham!C:C, "T15") - SUMIFS(NhatKy_ViPham!K:K, NhatKy_ViPham!E:E, "11_Anh_B", NhatKy_ViPham!F:F, B29, NhatKy_ViPham!C:C, "T15")</f>
        <v>100</v>
      </c>
      <c r="AG29" s="7">
        <f>100 + SUMIFS(NhatKy_ViPham!J:J, NhatKy_ViPham!E:E, "11_Anh_B", NhatKy_ViPham!F:F, B29, NhatKy_ViPham!C:C, "T16") - SUMIFS(NhatKy_ViPham!K:K, NhatKy_ViPham!E:E, "11_Anh_B", NhatKy_ViPham!F:F, B29, NhatKy_ViPham!C:C, "T16")</f>
        <v>100</v>
      </c>
      <c r="AH29" s="7">
        <f>100 + SUMIFS(NhatKy_ViPham!J:J, NhatKy_ViPham!E:E, "11_Anh_B", NhatKy_ViPham!F:F, B29, NhatKy_ViPham!C:C, "T17") - SUMIFS(NhatKy_ViPham!K:K, NhatKy_ViPham!E:E, "11_Anh_B", NhatKy_ViPham!F:F, B29, NhatKy_ViPham!C:C, "T17")</f>
        <v>100</v>
      </c>
      <c r="AI29" s="7">
        <f>100 + SUMIFS(NhatKy_ViPham!J:J, NhatKy_ViPham!E:E, "11_Anh_B", NhatKy_ViPham!F:F, B29, NhatKy_ViPham!C:C, "T18") - SUMIFS(NhatKy_ViPham!K:K, NhatKy_ViPham!E:E, "11_Anh_B", NhatKy_ViPham!F:F, B29, NhatKy_ViPham!C:C, "T18")</f>
        <v>100</v>
      </c>
      <c r="AJ29" s="7">
        <f>100 + SUMIFS(NhatKy_ViPham!J:J, NhatKy_ViPham!E:E, "11_Anh_B", NhatKy_ViPham!F:F, B29, NhatKy_ViPham!C:C, "T19") - SUMIFS(NhatKy_ViPham!K:K, NhatKy_ViPham!E:E, "11_Anh_B", NhatKy_ViPham!F:F, B29, NhatKy_ViPham!C:C, "T19")</f>
        <v>100</v>
      </c>
      <c r="AK29" s="7">
        <f>100 + SUMIFS(NhatKy_ViPham!J:J, NhatKy_ViPham!E:E, "11_Anh_B", NhatKy_ViPham!F:F, B29, NhatKy_ViPham!C:C, "T20") - SUMIFS(NhatKy_ViPham!K:K, NhatKy_ViPham!E:E, "11_Anh_B", NhatKy_ViPham!F:F, B29, NhatKy_ViPham!C:C, "T20")</f>
        <v>100</v>
      </c>
      <c r="AL29" s="7">
        <f>100 + SUMIFS(NhatKy_ViPham!J:J, NhatKy_ViPham!E:E, "11_Anh_B", NhatKy_ViPham!F:F, B29, NhatKy_ViPham!C:C, "T21") - SUMIFS(NhatKy_ViPham!K:K, NhatKy_ViPham!E:E, "11_Anh_B", NhatKy_ViPham!F:F, B29, NhatKy_ViPham!C:C, "T21")</f>
        <v>100</v>
      </c>
      <c r="AM29" s="7">
        <f>100 + SUMIFS(NhatKy_ViPham!J:J, NhatKy_ViPham!E:E, "11_Anh_B", NhatKy_ViPham!F:F, B29, NhatKy_ViPham!C:C, "T22") - SUMIFS(NhatKy_ViPham!K:K, NhatKy_ViPham!E:E, "11_Anh_B", NhatKy_ViPham!F:F, B29, NhatKy_ViPham!C:C, "T22")</f>
        <v>100</v>
      </c>
      <c r="AN29" s="7">
        <f>100 + SUMIFS(NhatKy_ViPham!J:J, NhatKy_ViPham!E:E, "11_Anh_B", NhatKy_ViPham!F:F, B29, NhatKy_ViPham!C:C, "T23") - SUMIFS(NhatKy_ViPham!K:K, NhatKy_ViPham!E:E, "11_Anh_B", NhatKy_ViPham!F:F, B29, NhatKy_ViPham!C:C, "T23")</f>
        <v>100</v>
      </c>
      <c r="AO29" s="7">
        <f>100 + SUMIFS(NhatKy_ViPham!J:J, NhatKy_ViPham!E:E, "11_Anh_B", NhatKy_ViPham!F:F, B29, NhatKy_ViPham!C:C, "T24") - SUMIFS(NhatKy_ViPham!K:K, NhatKy_ViPham!E:E, "11_Anh_B", NhatKy_ViPham!F:F, B29, NhatKy_ViPham!C:C, "T24")</f>
        <v>100</v>
      </c>
      <c r="AP29" s="7">
        <f>100 + SUMIFS(NhatKy_ViPham!J:J, NhatKy_ViPham!E:E, "11_Anh_B", NhatKy_ViPham!F:F, B29, NhatKy_ViPham!C:C, "T25") - SUMIFS(NhatKy_ViPham!K:K, NhatKy_ViPham!E:E, "11_Anh_B", NhatKy_ViPham!F:F, B29, NhatKy_ViPham!C:C, "T25")</f>
        <v>100</v>
      </c>
      <c r="AQ29" s="7">
        <f>100 + SUMIFS(NhatKy_ViPham!J:J, NhatKy_ViPham!E:E, "11_Anh_B", NhatKy_ViPham!F:F, B29, NhatKy_ViPham!C:C, "T26") - SUMIFS(NhatKy_ViPham!K:K, NhatKy_ViPham!E:E, "11_Anh_B", NhatKy_ViPham!F:F, B29, NhatKy_ViPham!C:C, "T26")</f>
        <v>100</v>
      </c>
      <c r="AR29" s="7">
        <f>100 + SUMIFS(NhatKy_ViPham!J:J, NhatKy_ViPham!E:E, "11_Anh_B", NhatKy_ViPham!F:F, B29, NhatKy_ViPham!C:C, "T27") - SUMIFS(NhatKy_ViPham!K:K, NhatKy_ViPham!E:E, "11_Anh_B", NhatKy_ViPham!F:F, B29, NhatKy_ViPham!C:C, "T27")</f>
        <v>100</v>
      </c>
      <c r="AS29" s="7">
        <f>100 + SUMIFS(NhatKy_ViPham!J:J, NhatKy_ViPham!E:E, "11_Anh_B", NhatKy_ViPham!F:F, B29, NhatKy_ViPham!C:C, "T28") - SUMIFS(NhatKy_ViPham!K:K, NhatKy_ViPham!E:E, "11_Anh_B", NhatKy_ViPham!F:F, B29, NhatKy_ViPham!C:C, "T28")</f>
        <v>100</v>
      </c>
      <c r="AT29" s="7">
        <f>100 + SUMIFS(NhatKy_ViPham!J:J, NhatKy_ViPham!E:E, "11_Anh_B", NhatKy_ViPham!F:F, B29, NhatKy_ViPham!C:C, "T29") - SUMIFS(NhatKy_ViPham!K:K, NhatKy_ViPham!E:E, "11_Anh_B", NhatKy_ViPham!F:F, B29, NhatKy_ViPham!C:C, "T29")</f>
        <v>100</v>
      </c>
      <c r="AU29" s="7">
        <f>100 + SUMIFS(NhatKy_ViPham!J:J, NhatKy_ViPham!E:E, "11_Anh_B", NhatKy_ViPham!F:F, B29, NhatKy_ViPham!C:C, "T30") - SUMIFS(NhatKy_ViPham!K:K, NhatKy_ViPham!E:E, "11_Anh_B", NhatKy_ViPham!F:F, B29, NhatKy_ViPham!C:C, "T30")</f>
        <v>100</v>
      </c>
      <c r="AV29" s="7">
        <f>100 + SUMIFS(NhatKy_ViPham!J:J, NhatKy_ViPham!E:E, "11_Anh_B", NhatKy_ViPham!F:F, B29, NhatKy_ViPham!C:C, "T31") - SUMIFS(NhatKy_ViPham!K:K, NhatKy_ViPham!E:E, "11_Anh_B", NhatKy_ViPham!F:F, B29, NhatKy_ViPham!C:C, "T31")</f>
        <v>100</v>
      </c>
      <c r="AW29" s="7">
        <f>100 + SUMIFS(NhatKy_ViPham!J:J, NhatKy_ViPham!E:E, "11_Anh_B", NhatKy_ViPham!F:F, B29, NhatKy_ViPham!C:C, "T32") - SUMIFS(NhatKy_ViPham!K:K, NhatKy_ViPham!E:E, "11_Anh_B", NhatKy_ViPham!F:F, B29, NhatKy_ViPham!C:C, "T32")</f>
        <v>100</v>
      </c>
      <c r="AX29" s="7">
        <f>100 + SUMIFS(NhatKy_ViPham!J:J, NhatKy_ViPham!E:E, "11_Anh_B", NhatKy_ViPham!F:F, B29, NhatKy_ViPham!C:C, "T33") - SUMIFS(NhatKy_ViPham!K:K, NhatKy_ViPham!E:E, "11_Anh_B", NhatKy_ViPham!F:F, B29, NhatKy_ViPham!C:C, "T33")</f>
        <v>100</v>
      </c>
      <c r="AY29" s="7">
        <f>100 + SUMIFS(NhatKy_ViPham!J:J, NhatKy_ViPham!E:E, "11_Anh_B", NhatKy_ViPham!F:F, B29, NhatKy_ViPham!C:C, "T34") - SUMIFS(NhatKy_ViPham!K:K, NhatKy_ViPham!E:E, "11_Anh_B", NhatKy_ViPham!F:F, B29, NhatKy_ViPham!C:C, "T34")</f>
        <v>100</v>
      </c>
      <c r="AZ29" s="7">
        <f>100 + SUMIFS(NhatKy_ViPham!J:J, NhatKy_ViPham!E:E, "11_Anh_B", NhatKy_ViPham!F:F, B29, NhatKy_ViPham!C:C, "T35") - SUMIFS(NhatKy_ViPham!K:K, NhatKy_ViPham!E:E, "11_Anh_B", NhatKy_ViPham!F:F, B29, NhatKy_ViPham!C:C, "T35")</f>
        <v>100</v>
      </c>
      <c r="BA29" s="12">
        <f t="shared" si="0"/>
        <v>100</v>
      </c>
      <c r="BB29" s="11" t="s">
        <v>430</v>
      </c>
      <c r="BC29" s="14" t="str">
        <f t="shared" si="1"/>
        <v>Tốt</v>
      </c>
      <c r="BD29" s="10" t="str">
        <f t="shared" si="2"/>
        <v>🟢 BÌNH THƯỜNG</v>
      </c>
    </row>
    <row r="30" spans="1:56" x14ac:dyDescent="0.25">
      <c r="A30" s="5">
        <v>22</v>
      </c>
      <c r="B30" s="15" t="s">
        <v>2099</v>
      </c>
      <c r="C30" s="5" t="s">
        <v>1363</v>
      </c>
      <c r="D30" s="5" t="s">
        <v>429</v>
      </c>
      <c r="E30" s="11" t="s">
        <v>430</v>
      </c>
      <c r="F30" s="6">
        <f>SUMIFS(NhatKy_ViPham!K:K, NhatKy_ViPham!E:E, "11_Anh_B", NhatKy_ViPham!F:F, B30, NhatKy_ViPham!H:H, "L01")</f>
        <v>0</v>
      </c>
      <c r="G30" s="6">
        <f>SUMIFS(NhatKy_ViPham!K:K, NhatKy_ViPham!E:E, "11_Anh_B", NhatKy_ViPham!F:F, B30, NhatKy_ViPham!H:H, "L02")</f>
        <v>0</v>
      </c>
      <c r="H30" s="6">
        <f>SUMIFS(NhatKy_ViPham!K:K, NhatKy_ViPham!E:E, "11_Anh_B", NhatKy_ViPham!F:F, B30, NhatKy_ViPham!H:H, "L03")</f>
        <v>0</v>
      </c>
      <c r="I30" s="6">
        <f>SUMIFS(NhatKy_ViPham!K:K, NhatKy_ViPham!E:E, "11_Anh_B", NhatKy_ViPham!F:F, B30, NhatKy_ViPham!H:H, "L04")</f>
        <v>0</v>
      </c>
      <c r="J30" s="6">
        <f>SUMIFS(NhatKy_ViPham!K:K, NhatKy_ViPham!E:E, "11_Anh_B", NhatKy_ViPham!F:F, B30, NhatKy_ViPham!H:H, "L05")</f>
        <v>0</v>
      </c>
      <c r="K30" s="6">
        <f>SUMIFS(NhatKy_ViPham!K:K, NhatKy_ViPham!E:E, "11_Anh_B", NhatKy_ViPham!F:F, B30, NhatKy_ViPham!H:H, "L06")</f>
        <v>0</v>
      </c>
      <c r="L30" s="6">
        <f>SUMIFS(NhatKy_ViPham!K:K, NhatKy_ViPham!E:E, "11_Anh_B", NhatKy_ViPham!F:F, B30, NhatKy_ViPham!H:H, "L07")</f>
        <v>0</v>
      </c>
      <c r="M30" s="6">
        <f>SUMIFS(NhatKy_ViPham!K:K, NhatKy_ViPham!E:E, "11_Anh_B", NhatKy_ViPham!F:F, B30, NhatKy_ViPham!H:H, "L08")</f>
        <v>0</v>
      </c>
      <c r="N30" s="6">
        <f>SUMIFS(NhatKy_ViPham!K:K, NhatKy_ViPham!E:E, "11_Anh_B", NhatKy_ViPham!F:F, B30, NhatKy_ViPham!H:H, "L09")</f>
        <v>0</v>
      </c>
      <c r="O30" s="6">
        <f>SUMIFS(NhatKy_ViPham!K:K, NhatKy_ViPham!E:E, "11_Anh_B", NhatKy_ViPham!F:F, B30, NhatKy_ViPham!H:H, "L10")</f>
        <v>0</v>
      </c>
      <c r="P30" s="12">
        <f>SUMIFS(NhatKy_ViPham!J:J, NhatKy_ViPham!E:E, "11_Anh_B", NhatKy_ViPham!F:F, B30)</f>
        <v>0</v>
      </c>
      <c r="Q30" s="13">
        <f>SUMIFS(NhatKy_ViPham!K:K, NhatKy_ViPham!E:E, "11_Anh_B", NhatKy_ViPham!F:F, B30)</f>
        <v>0</v>
      </c>
      <c r="R30" s="6">
        <f>100 + SUMIFS(NhatKy_ViPham!J:J, NhatKy_ViPham!E:E, "11_Anh_B", NhatKy_ViPham!F:F, B30, NhatKy_ViPham!C:C, "T1") - SUMIFS(NhatKy_ViPham!K:K, NhatKy_ViPham!E:E, "11_Anh_B", NhatKy_ViPham!F:F, B30, NhatKy_ViPham!C:C, "T1")</f>
        <v>100</v>
      </c>
      <c r="S30" s="6">
        <f>100 + SUMIFS(NhatKy_ViPham!J:J, NhatKy_ViPham!E:E, "11_Anh_B", NhatKy_ViPham!F:F, B30, NhatKy_ViPham!C:C, "T2") - SUMIFS(NhatKy_ViPham!K:K, NhatKy_ViPham!E:E, "11_Anh_B", NhatKy_ViPham!F:F, B30, NhatKy_ViPham!C:C, "T2")</f>
        <v>100</v>
      </c>
      <c r="T30" s="6">
        <f>100 + SUMIFS(NhatKy_ViPham!J:J, NhatKy_ViPham!E:E, "11_Anh_B", NhatKy_ViPham!F:F, B30, NhatKy_ViPham!C:C, "T3") - SUMIFS(NhatKy_ViPham!K:K, NhatKy_ViPham!E:E, "11_Anh_B", NhatKy_ViPham!F:F, B30, NhatKy_ViPham!C:C, "T3")</f>
        <v>100</v>
      </c>
      <c r="U30" s="6">
        <f>100 + SUMIFS(NhatKy_ViPham!J:J, NhatKy_ViPham!E:E, "11_Anh_B", NhatKy_ViPham!F:F, B30, NhatKy_ViPham!C:C, "T4") - SUMIFS(NhatKy_ViPham!K:K, NhatKy_ViPham!E:E, "11_Anh_B", NhatKy_ViPham!F:F, B30, NhatKy_ViPham!C:C, "T4")</f>
        <v>100</v>
      </c>
      <c r="V30" s="6">
        <f>100 + SUMIFS(NhatKy_ViPham!J:J, NhatKy_ViPham!E:E, "11_Anh_B", NhatKy_ViPham!F:F, B30, NhatKy_ViPham!C:C, "T5") - SUMIFS(NhatKy_ViPham!K:K, NhatKy_ViPham!E:E, "11_Anh_B", NhatKy_ViPham!F:F, B30, NhatKy_ViPham!C:C, "T5")</f>
        <v>100</v>
      </c>
      <c r="W30" s="6">
        <f>100 + SUMIFS(NhatKy_ViPham!J:J, NhatKy_ViPham!E:E, "11_Anh_B", NhatKy_ViPham!F:F, B30, NhatKy_ViPham!C:C, "T6") - SUMIFS(NhatKy_ViPham!K:K, NhatKy_ViPham!E:E, "11_Anh_B", NhatKy_ViPham!F:F, B30, NhatKy_ViPham!C:C, "T6")</f>
        <v>100</v>
      </c>
      <c r="X30" s="6">
        <f>100 + SUMIFS(NhatKy_ViPham!J:J, NhatKy_ViPham!E:E, "11_Anh_B", NhatKy_ViPham!F:F, B30, NhatKy_ViPham!C:C, "T7") - SUMIFS(NhatKy_ViPham!K:K, NhatKy_ViPham!E:E, "11_Anh_B", NhatKy_ViPham!F:F, B30, NhatKy_ViPham!C:C, "T7")</f>
        <v>100</v>
      </c>
      <c r="Y30" s="6">
        <f>100 + SUMIFS(NhatKy_ViPham!J:J, NhatKy_ViPham!E:E, "11_Anh_B", NhatKy_ViPham!F:F, B30, NhatKy_ViPham!C:C, "T8") - SUMIFS(NhatKy_ViPham!K:K, NhatKy_ViPham!E:E, "11_Anh_B", NhatKy_ViPham!F:F, B30, NhatKy_ViPham!C:C, "T8")</f>
        <v>100</v>
      </c>
      <c r="Z30" s="6">
        <f>100 + SUMIFS(NhatKy_ViPham!J:J, NhatKy_ViPham!E:E, "11_Anh_B", NhatKy_ViPham!F:F, B30, NhatKy_ViPham!C:C, "T9") - SUMIFS(NhatKy_ViPham!K:K, NhatKy_ViPham!E:E, "11_Anh_B", NhatKy_ViPham!F:F, B30, NhatKy_ViPham!C:C, "T9")</f>
        <v>100</v>
      </c>
      <c r="AA30" s="6">
        <f>100 + SUMIFS(NhatKy_ViPham!J:J, NhatKy_ViPham!E:E, "11_Anh_B", NhatKy_ViPham!F:F, B30, NhatKy_ViPham!C:C, "T10") - SUMIFS(NhatKy_ViPham!K:K, NhatKy_ViPham!E:E, "11_Anh_B", NhatKy_ViPham!F:F, B30, NhatKy_ViPham!C:C, "T10")</f>
        <v>100</v>
      </c>
      <c r="AB30" s="6">
        <f>100 + SUMIFS(NhatKy_ViPham!J:J, NhatKy_ViPham!E:E, "11_Anh_B", NhatKy_ViPham!F:F, B30, NhatKy_ViPham!C:C, "T11") - SUMIFS(NhatKy_ViPham!K:K, NhatKy_ViPham!E:E, "11_Anh_B", NhatKy_ViPham!F:F, B30, NhatKy_ViPham!C:C, "T11")</f>
        <v>100</v>
      </c>
      <c r="AC30" s="6">
        <f>100 + SUMIFS(NhatKy_ViPham!J:J, NhatKy_ViPham!E:E, "11_Anh_B", NhatKy_ViPham!F:F, B30, NhatKy_ViPham!C:C, "T12") - SUMIFS(NhatKy_ViPham!K:K, NhatKy_ViPham!E:E, "11_Anh_B", NhatKy_ViPham!F:F, B30, NhatKy_ViPham!C:C, "T12")</f>
        <v>100</v>
      </c>
      <c r="AD30" s="6">
        <f>100 + SUMIFS(NhatKy_ViPham!J:J, NhatKy_ViPham!E:E, "11_Anh_B", NhatKy_ViPham!F:F, B30, NhatKy_ViPham!C:C, "T13") - SUMIFS(NhatKy_ViPham!K:K, NhatKy_ViPham!E:E, "11_Anh_B", NhatKy_ViPham!F:F, B30, NhatKy_ViPham!C:C, "T13")</f>
        <v>100</v>
      </c>
      <c r="AE30" s="6">
        <f>100 + SUMIFS(NhatKy_ViPham!J:J, NhatKy_ViPham!E:E, "11_Anh_B", NhatKy_ViPham!F:F, B30, NhatKy_ViPham!C:C, "T14") - SUMIFS(NhatKy_ViPham!K:K, NhatKy_ViPham!E:E, "11_Anh_B", NhatKy_ViPham!F:F, B30, NhatKy_ViPham!C:C, "T14")</f>
        <v>100</v>
      </c>
      <c r="AF30" s="6">
        <f>100 + SUMIFS(NhatKy_ViPham!J:J, NhatKy_ViPham!E:E, "11_Anh_B", NhatKy_ViPham!F:F, B30, NhatKy_ViPham!C:C, "T15") - SUMIFS(NhatKy_ViPham!K:K, NhatKy_ViPham!E:E, "11_Anh_B", NhatKy_ViPham!F:F, B30, NhatKy_ViPham!C:C, "T15")</f>
        <v>100</v>
      </c>
      <c r="AG30" s="6">
        <f>100 + SUMIFS(NhatKy_ViPham!J:J, NhatKy_ViPham!E:E, "11_Anh_B", NhatKy_ViPham!F:F, B30, NhatKy_ViPham!C:C, "T16") - SUMIFS(NhatKy_ViPham!K:K, NhatKy_ViPham!E:E, "11_Anh_B", NhatKy_ViPham!F:F, B30, NhatKy_ViPham!C:C, "T16")</f>
        <v>100</v>
      </c>
      <c r="AH30" s="6">
        <f>100 + SUMIFS(NhatKy_ViPham!J:J, NhatKy_ViPham!E:E, "11_Anh_B", NhatKy_ViPham!F:F, B30, NhatKy_ViPham!C:C, "T17") - SUMIFS(NhatKy_ViPham!K:K, NhatKy_ViPham!E:E, "11_Anh_B", NhatKy_ViPham!F:F, B30, NhatKy_ViPham!C:C, "T17")</f>
        <v>100</v>
      </c>
      <c r="AI30" s="6">
        <f>100 + SUMIFS(NhatKy_ViPham!J:J, NhatKy_ViPham!E:E, "11_Anh_B", NhatKy_ViPham!F:F, B30, NhatKy_ViPham!C:C, "T18") - SUMIFS(NhatKy_ViPham!K:K, NhatKy_ViPham!E:E, "11_Anh_B", NhatKy_ViPham!F:F, B30, NhatKy_ViPham!C:C, "T18")</f>
        <v>100</v>
      </c>
      <c r="AJ30" s="6">
        <f>100 + SUMIFS(NhatKy_ViPham!J:J, NhatKy_ViPham!E:E, "11_Anh_B", NhatKy_ViPham!F:F, B30, NhatKy_ViPham!C:C, "T19") - SUMIFS(NhatKy_ViPham!K:K, NhatKy_ViPham!E:E, "11_Anh_B", NhatKy_ViPham!F:F, B30, NhatKy_ViPham!C:C, "T19")</f>
        <v>100</v>
      </c>
      <c r="AK30" s="6">
        <f>100 + SUMIFS(NhatKy_ViPham!J:J, NhatKy_ViPham!E:E, "11_Anh_B", NhatKy_ViPham!F:F, B30, NhatKy_ViPham!C:C, "T20") - SUMIFS(NhatKy_ViPham!K:K, NhatKy_ViPham!E:E, "11_Anh_B", NhatKy_ViPham!F:F, B30, NhatKy_ViPham!C:C, "T20")</f>
        <v>100</v>
      </c>
      <c r="AL30" s="6">
        <f>100 + SUMIFS(NhatKy_ViPham!J:J, NhatKy_ViPham!E:E, "11_Anh_B", NhatKy_ViPham!F:F, B30, NhatKy_ViPham!C:C, "T21") - SUMIFS(NhatKy_ViPham!K:K, NhatKy_ViPham!E:E, "11_Anh_B", NhatKy_ViPham!F:F, B30, NhatKy_ViPham!C:C, "T21")</f>
        <v>100</v>
      </c>
      <c r="AM30" s="6">
        <f>100 + SUMIFS(NhatKy_ViPham!J:J, NhatKy_ViPham!E:E, "11_Anh_B", NhatKy_ViPham!F:F, B30, NhatKy_ViPham!C:C, "T22") - SUMIFS(NhatKy_ViPham!K:K, NhatKy_ViPham!E:E, "11_Anh_B", NhatKy_ViPham!F:F, B30, NhatKy_ViPham!C:C, "T22")</f>
        <v>100</v>
      </c>
      <c r="AN30" s="6">
        <f>100 + SUMIFS(NhatKy_ViPham!J:J, NhatKy_ViPham!E:E, "11_Anh_B", NhatKy_ViPham!F:F, B30, NhatKy_ViPham!C:C, "T23") - SUMIFS(NhatKy_ViPham!K:K, NhatKy_ViPham!E:E, "11_Anh_B", NhatKy_ViPham!F:F, B30, NhatKy_ViPham!C:C, "T23")</f>
        <v>100</v>
      </c>
      <c r="AO30" s="6">
        <f>100 + SUMIFS(NhatKy_ViPham!J:J, NhatKy_ViPham!E:E, "11_Anh_B", NhatKy_ViPham!F:F, B30, NhatKy_ViPham!C:C, "T24") - SUMIFS(NhatKy_ViPham!K:K, NhatKy_ViPham!E:E, "11_Anh_B", NhatKy_ViPham!F:F, B30, NhatKy_ViPham!C:C, "T24")</f>
        <v>100</v>
      </c>
      <c r="AP30" s="6">
        <f>100 + SUMIFS(NhatKy_ViPham!J:J, NhatKy_ViPham!E:E, "11_Anh_B", NhatKy_ViPham!F:F, B30, NhatKy_ViPham!C:C, "T25") - SUMIFS(NhatKy_ViPham!K:K, NhatKy_ViPham!E:E, "11_Anh_B", NhatKy_ViPham!F:F, B30, NhatKy_ViPham!C:C, "T25")</f>
        <v>100</v>
      </c>
      <c r="AQ30" s="6">
        <f>100 + SUMIFS(NhatKy_ViPham!J:J, NhatKy_ViPham!E:E, "11_Anh_B", NhatKy_ViPham!F:F, B30, NhatKy_ViPham!C:C, "T26") - SUMIFS(NhatKy_ViPham!K:K, NhatKy_ViPham!E:E, "11_Anh_B", NhatKy_ViPham!F:F, B30, NhatKy_ViPham!C:C, "T26")</f>
        <v>100</v>
      </c>
      <c r="AR30" s="6">
        <f>100 + SUMIFS(NhatKy_ViPham!J:J, NhatKy_ViPham!E:E, "11_Anh_B", NhatKy_ViPham!F:F, B30, NhatKy_ViPham!C:C, "T27") - SUMIFS(NhatKy_ViPham!K:K, NhatKy_ViPham!E:E, "11_Anh_B", NhatKy_ViPham!F:F, B30, NhatKy_ViPham!C:C, "T27")</f>
        <v>100</v>
      </c>
      <c r="AS30" s="6">
        <f>100 + SUMIFS(NhatKy_ViPham!J:J, NhatKy_ViPham!E:E, "11_Anh_B", NhatKy_ViPham!F:F, B30, NhatKy_ViPham!C:C, "T28") - SUMIFS(NhatKy_ViPham!K:K, NhatKy_ViPham!E:E, "11_Anh_B", NhatKy_ViPham!F:F, B30, NhatKy_ViPham!C:C, "T28")</f>
        <v>100</v>
      </c>
      <c r="AT30" s="6">
        <f>100 + SUMIFS(NhatKy_ViPham!J:J, NhatKy_ViPham!E:E, "11_Anh_B", NhatKy_ViPham!F:F, B30, NhatKy_ViPham!C:C, "T29") - SUMIFS(NhatKy_ViPham!K:K, NhatKy_ViPham!E:E, "11_Anh_B", NhatKy_ViPham!F:F, B30, NhatKy_ViPham!C:C, "T29")</f>
        <v>100</v>
      </c>
      <c r="AU30" s="6">
        <f>100 + SUMIFS(NhatKy_ViPham!J:J, NhatKy_ViPham!E:E, "11_Anh_B", NhatKy_ViPham!F:F, B30, NhatKy_ViPham!C:C, "T30") - SUMIFS(NhatKy_ViPham!K:K, NhatKy_ViPham!E:E, "11_Anh_B", NhatKy_ViPham!F:F, B30, NhatKy_ViPham!C:C, "T30")</f>
        <v>100</v>
      </c>
      <c r="AV30" s="6">
        <f>100 + SUMIFS(NhatKy_ViPham!J:J, NhatKy_ViPham!E:E, "11_Anh_B", NhatKy_ViPham!F:F, B30, NhatKy_ViPham!C:C, "T31") - SUMIFS(NhatKy_ViPham!K:K, NhatKy_ViPham!E:E, "11_Anh_B", NhatKy_ViPham!F:F, B30, NhatKy_ViPham!C:C, "T31")</f>
        <v>100</v>
      </c>
      <c r="AW30" s="6">
        <f>100 + SUMIFS(NhatKy_ViPham!J:J, NhatKy_ViPham!E:E, "11_Anh_B", NhatKy_ViPham!F:F, B30, NhatKy_ViPham!C:C, "T32") - SUMIFS(NhatKy_ViPham!K:K, NhatKy_ViPham!E:E, "11_Anh_B", NhatKy_ViPham!F:F, B30, NhatKy_ViPham!C:C, "T32")</f>
        <v>100</v>
      </c>
      <c r="AX30" s="6">
        <f>100 + SUMIFS(NhatKy_ViPham!J:J, NhatKy_ViPham!E:E, "11_Anh_B", NhatKy_ViPham!F:F, B30, NhatKy_ViPham!C:C, "T33") - SUMIFS(NhatKy_ViPham!K:K, NhatKy_ViPham!E:E, "11_Anh_B", NhatKy_ViPham!F:F, B30, NhatKy_ViPham!C:C, "T33")</f>
        <v>100</v>
      </c>
      <c r="AY30" s="6">
        <f>100 + SUMIFS(NhatKy_ViPham!J:J, NhatKy_ViPham!E:E, "11_Anh_B", NhatKy_ViPham!F:F, B30, NhatKy_ViPham!C:C, "T34") - SUMIFS(NhatKy_ViPham!K:K, NhatKy_ViPham!E:E, "11_Anh_B", NhatKy_ViPham!F:F, B30, NhatKy_ViPham!C:C, "T34")</f>
        <v>100</v>
      </c>
      <c r="AZ30" s="6">
        <f>100 + SUMIFS(NhatKy_ViPham!J:J, NhatKy_ViPham!E:E, "11_Anh_B", NhatKy_ViPham!F:F, B30, NhatKy_ViPham!C:C, "T35") - SUMIFS(NhatKy_ViPham!K:K, NhatKy_ViPham!E:E, "11_Anh_B", NhatKy_ViPham!F:F, B30, NhatKy_ViPham!C:C, "T35")</f>
        <v>100</v>
      </c>
      <c r="BA30" s="12">
        <f t="shared" si="0"/>
        <v>100</v>
      </c>
      <c r="BB30" s="11" t="s">
        <v>430</v>
      </c>
      <c r="BC30" s="16" t="str">
        <f t="shared" si="1"/>
        <v>Tốt</v>
      </c>
      <c r="BD30" s="15" t="str">
        <f t="shared" si="2"/>
        <v>🟢 BÌNH THƯỜNG</v>
      </c>
    </row>
    <row r="31" spans="1:56" x14ac:dyDescent="0.25">
      <c r="A31" s="4">
        <v>23</v>
      </c>
      <c r="B31" s="10" t="s">
        <v>2100</v>
      </c>
      <c r="C31" s="4" t="s">
        <v>1586</v>
      </c>
      <c r="D31" s="4" t="s">
        <v>429</v>
      </c>
      <c r="E31" s="11" t="s">
        <v>430</v>
      </c>
      <c r="F31" s="7">
        <f>SUMIFS(NhatKy_ViPham!K:K, NhatKy_ViPham!E:E, "11_Anh_B", NhatKy_ViPham!F:F, B31, NhatKy_ViPham!H:H, "L01")</f>
        <v>0</v>
      </c>
      <c r="G31" s="7">
        <f>SUMIFS(NhatKy_ViPham!K:K, NhatKy_ViPham!E:E, "11_Anh_B", NhatKy_ViPham!F:F, B31, NhatKy_ViPham!H:H, "L02")</f>
        <v>0</v>
      </c>
      <c r="H31" s="7">
        <f>SUMIFS(NhatKy_ViPham!K:K, NhatKy_ViPham!E:E, "11_Anh_B", NhatKy_ViPham!F:F, B31, NhatKy_ViPham!H:H, "L03")</f>
        <v>0</v>
      </c>
      <c r="I31" s="7">
        <f>SUMIFS(NhatKy_ViPham!K:K, NhatKy_ViPham!E:E, "11_Anh_B", NhatKy_ViPham!F:F, B31, NhatKy_ViPham!H:H, "L04")</f>
        <v>0</v>
      </c>
      <c r="J31" s="7">
        <f>SUMIFS(NhatKy_ViPham!K:K, NhatKy_ViPham!E:E, "11_Anh_B", NhatKy_ViPham!F:F, B31, NhatKy_ViPham!H:H, "L05")</f>
        <v>0</v>
      </c>
      <c r="K31" s="7">
        <f>SUMIFS(NhatKy_ViPham!K:K, NhatKy_ViPham!E:E, "11_Anh_B", NhatKy_ViPham!F:F, B31, NhatKy_ViPham!H:H, "L06")</f>
        <v>0</v>
      </c>
      <c r="L31" s="7">
        <f>SUMIFS(NhatKy_ViPham!K:K, NhatKy_ViPham!E:E, "11_Anh_B", NhatKy_ViPham!F:F, B31, NhatKy_ViPham!H:H, "L07")</f>
        <v>0</v>
      </c>
      <c r="M31" s="7">
        <f>SUMIFS(NhatKy_ViPham!K:K, NhatKy_ViPham!E:E, "11_Anh_B", NhatKy_ViPham!F:F, B31, NhatKy_ViPham!H:H, "L08")</f>
        <v>0</v>
      </c>
      <c r="N31" s="7">
        <f>SUMIFS(NhatKy_ViPham!K:K, NhatKy_ViPham!E:E, "11_Anh_B", NhatKy_ViPham!F:F, B31, NhatKy_ViPham!H:H, "L09")</f>
        <v>0</v>
      </c>
      <c r="O31" s="7">
        <f>SUMIFS(NhatKy_ViPham!K:K, NhatKy_ViPham!E:E, "11_Anh_B", NhatKy_ViPham!F:F, B31, NhatKy_ViPham!H:H, "L10")</f>
        <v>0</v>
      </c>
      <c r="P31" s="12">
        <f>SUMIFS(NhatKy_ViPham!J:J, NhatKy_ViPham!E:E, "11_Anh_B", NhatKy_ViPham!F:F, B31)</f>
        <v>0</v>
      </c>
      <c r="Q31" s="13">
        <f>SUMIFS(NhatKy_ViPham!K:K, NhatKy_ViPham!E:E, "11_Anh_B", NhatKy_ViPham!F:F, B31)</f>
        <v>0</v>
      </c>
      <c r="R31" s="7">
        <f>100 + SUMIFS(NhatKy_ViPham!J:J, NhatKy_ViPham!E:E, "11_Anh_B", NhatKy_ViPham!F:F, B31, NhatKy_ViPham!C:C, "T1") - SUMIFS(NhatKy_ViPham!K:K, NhatKy_ViPham!E:E, "11_Anh_B", NhatKy_ViPham!F:F, B31, NhatKy_ViPham!C:C, "T1")</f>
        <v>100</v>
      </c>
      <c r="S31" s="7">
        <f>100 + SUMIFS(NhatKy_ViPham!J:J, NhatKy_ViPham!E:E, "11_Anh_B", NhatKy_ViPham!F:F, B31, NhatKy_ViPham!C:C, "T2") - SUMIFS(NhatKy_ViPham!K:K, NhatKy_ViPham!E:E, "11_Anh_B", NhatKy_ViPham!F:F, B31, NhatKy_ViPham!C:C, "T2")</f>
        <v>100</v>
      </c>
      <c r="T31" s="7">
        <f>100 + SUMIFS(NhatKy_ViPham!J:J, NhatKy_ViPham!E:E, "11_Anh_B", NhatKy_ViPham!F:F, B31, NhatKy_ViPham!C:C, "T3") - SUMIFS(NhatKy_ViPham!K:K, NhatKy_ViPham!E:E, "11_Anh_B", NhatKy_ViPham!F:F, B31, NhatKy_ViPham!C:C, "T3")</f>
        <v>100</v>
      </c>
      <c r="U31" s="7">
        <f>100 + SUMIFS(NhatKy_ViPham!J:J, NhatKy_ViPham!E:E, "11_Anh_B", NhatKy_ViPham!F:F, B31, NhatKy_ViPham!C:C, "T4") - SUMIFS(NhatKy_ViPham!K:K, NhatKy_ViPham!E:E, "11_Anh_B", NhatKy_ViPham!F:F, B31, NhatKy_ViPham!C:C, "T4")</f>
        <v>100</v>
      </c>
      <c r="V31" s="7">
        <f>100 + SUMIFS(NhatKy_ViPham!J:J, NhatKy_ViPham!E:E, "11_Anh_B", NhatKy_ViPham!F:F, B31, NhatKy_ViPham!C:C, "T5") - SUMIFS(NhatKy_ViPham!K:K, NhatKy_ViPham!E:E, "11_Anh_B", NhatKy_ViPham!F:F, B31, NhatKy_ViPham!C:C, "T5")</f>
        <v>100</v>
      </c>
      <c r="W31" s="7">
        <f>100 + SUMIFS(NhatKy_ViPham!J:J, NhatKy_ViPham!E:E, "11_Anh_B", NhatKy_ViPham!F:F, B31, NhatKy_ViPham!C:C, "T6") - SUMIFS(NhatKy_ViPham!K:K, NhatKy_ViPham!E:E, "11_Anh_B", NhatKy_ViPham!F:F, B31, NhatKy_ViPham!C:C, "T6")</f>
        <v>100</v>
      </c>
      <c r="X31" s="7">
        <f>100 + SUMIFS(NhatKy_ViPham!J:J, NhatKy_ViPham!E:E, "11_Anh_B", NhatKy_ViPham!F:F, B31, NhatKy_ViPham!C:C, "T7") - SUMIFS(NhatKy_ViPham!K:K, NhatKy_ViPham!E:E, "11_Anh_B", NhatKy_ViPham!F:F, B31, NhatKy_ViPham!C:C, "T7")</f>
        <v>100</v>
      </c>
      <c r="Y31" s="7">
        <f>100 + SUMIFS(NhatKy_ViPham!J:J, NhatKy_ViPham!E:E, "11_Anh_B", NhatKy_ViPham!F:F, B31, NhatKy_ViPham!C:C, "T8") - SUMIFS(NhatKy_ViPham!K:K, NhatKy_ViPham!E:E, "11_Anh_B", NhatKy_ViPham!F:F, B31, NhatKy_ViPham!C:C, "T8")</f>
        <v>100</v>
      </c>
      <c r="Z31" s="7">
        <f>100 + SUMIFS(NhatKy_ViPham!J:J, NhatKy_ViPham!E:E, "11_Anh_B", NhatKy_ViPham!F:F, B31, NhatKy_ViPham!C:C, "T9") - SUMIFS(NhatKy_ViPham!K:K, NhatKy_ViPham!E:E, "11_Anh_B", NhatKy_ViPham!F:F, B31, NhatKy_ViPham!C:C, "T9")</f>
        <v>100</v>
      </c>
      <c r="AA31" s="7">
        <f>100 + SUMIFS(NhatKy_ViPham!J:J, NhatKy_ViPham!E:E, "11_Anh_B", NhatKy_ViPham!F:F, B31, NhatKy_ViPham!C:C, "T10") - SUMIFS(NhatKy_ViPham!K:K, NhatKy_ViPham!E:E, "11_Anh_B", NhatKy_ViPham!F:F, B31, NhatKy_ViPham!C:C, "T10")</f>
        <v>100</v>
      </c>
      <c r="AB31" s="7">
        <f>100 + SUMIFS(NhatKy_ViPham!J:J, NhatKy_ViPham!E:E, "11_Anh_B", NhatKy_ViPham!F:F, B31, NhatKy_ViPham!C:C, "T11") - SUMIFS(NhatKy_ViPham!K:K, NhatKy_ViPham!E:E, "11_Anh_B", NhatKy_ViPham!F:F, B31, NhatKy_ViPham!C:C, "T11")</f>
        <v>100</v>
      </c>
      <c r="AC31" s="7">
        <f>100 + SUMIFS(NhatKy_ViPham!J:J, NhatKy_ViPham!E:E, "11_Anh_B", NhatKy_ViPham!F:F, B31, NhatKy_ViPham!C:C, "T12") - SUMIFS(NhatKy_ViPham!K:K, NhatKy_ViPham!E:E, "11_Anh_B", NhatKy_ViPham!F:F, B31, NhatKy_ViPham!C:C, "T12")</f>
        <v>100</v>
      </c>
      <c r="AD31" s="7">
        <f>100 + SUMIFS(NhatKy_ViPham!J:J, NhatKy_ViPham!E:E, "11_Anh_B", NhatKy_ViPham!F:F, B31, NhatKy_ViPham!C:C, "T13") - SUMIFS(NhatKy_ViPham!K:K, NhatKy_ViPham!E:E, "11_Anh_B", NhatKy_ViPham!F:F, B31, NhatKy_ViPham!C:C, "T13")</f>
        <v>100</v>
      </c>
      <c r="AE31" s="7">
        <f>100 + SUMIFS(NhatKy_ViPham!J:J, NhatKy_ViPham!E:E, "11_Anh_B", NhatKy_ViPham!F:F, B31, NhatKy_ViPham!C:C, "T14") - SUMIFS(NhatKy_ViPham!K:K, NhatKy_ViPham!E:E, "11_Anh_B", NhatKy_ViPham!F:F, B31, NhatKy_ViPham!C:C, "T14")</f>
        <v>100</v>
      </c>
      <c r="AF31" s="7">
        <f>100 + SUMIFS(NhatKy_ViPham!J:J, NhatKy_ViPham!E:E, "11_Anh_B", NhatKy_ViPham!F:F, B31, NhatKy_ViPham!C:C, "T15") - SUMIFS(NhatKy_ViPham!K:K, NhatKy_ViPham!E:E, "11_Anh_B", NhatKy_ViPham!F:F, B31, NhatKy_ViPham!C:C, "T15")</f>
        <v>100</v>
      </c>
      <c r="AG31" s="7">
        <f>100 + SUMIFS(NhatKy_ViPham!J:J, NhatKy_ViPham!E:E, "11_Anh_B", NhatKy_ViPham!F:F, B31, NhatKy_ViPham!C:C, "T16") - SUMIFS(NhatKy_ViPham!K:K, NhatKy_ViPham!E:E, "11_Anh_B", NhatKy_ViPham!F:F, B31, NhatKy_ViPham!C:C, "T16")</f>
        <v>100</v>
      </c>
      <c r="AH31" s="7">
        <f>100 + SUMIFS(NhatKy_ViPham!J:J, NhatKy_ViPham!E:E, "11_Anh_B", NhatKy_ViPham!F:F, B31, NhatKy_ViPham!C:C, "T17") - SUMIFS(NhatKy_ViPham!K:K, NhatKy_ViPham!E:E, "11_Anh_B", NhatKy_ViPham!F:F, B31, NhatKy_ViPham!C:C, "T17")</f>
        <v>100</v>
      </c>
      <c r="AI31" s="7">
        <f>100 + SUMIFS(NhatKy_ViPham!J:J, NhatKy_ViPham!E:E, "11_Anh_B", NhatKy_ViPham!F:F, B31, NhatKy_ViPham!C:C, "T18") - SUMIFS(NhatKy_ViPham!K:K, NhatKy_ViPham!E:E, "11_Anh_B", NhatKy_ViPham!F:F, B31, NhatKy_ViPham!C:C, "T18")</f>
        <v>100</v>
      </c>
      <c r="AJ31" s="7">
        <f>100 + SUMIFS(NhatKy_ViPham!J:J, NhatKy_ViPham!E:E, "11_Anh_B", NhatKy_ViPham!F:F, B31, NhatKy_ViPham!C:C, "T19") - SUMIFS(NhatKy_ViPham!K:K, NhatKy_ViPham!E:E, "11_Anh_B", NhatKy_ViPham!F:F, B31, NhatKy_ViPham!C:C, "T19")</f>
        <v>100</v>
      </c>
      <c r="AK31" s="7">
        <f>100 + SUMIFS(NhatKy_ViPham!J:J, NhatKy_ViPham!E:E, "11_Anh_B", NhatKy_ViPham!F:F, B31, NhatKy_ViPham!C:C, "T20") - SUMIFS(NhatKy_ViPham!K:K, NhatKy_ViPham!E:E, "11_Anh_B", NhatKy_ViPham!F:F, B31, NhatKy_ViPham!C:C, "T20")</f>
        <v>100</v>
      </c>
      <c r="AL31" s="7">
        <f>100 + SUMIFS(NhatKy_ViPham!J:J, NhatKy_ViPham!E:E, "11_Anh_B", NhatKy_ViPham!F:F, B31, NhatKy_ViPham!C:C, "T21") - SUMIFS(NhatKy_ViPham!K:K, NhatKy_ViPham!E:E, "11_Anh_B", NhatKy_ViPham!F:F, B31, NhatKy_ViPham!C:C, "T21")</f>
        <v>100</v>
      </c>
      <c r="AM31" s="7">
        <f>100 + SUMIFS(NhatKy_ViPham!J:J, NhatKy_ViPham!E:E, "11_Anh_B", NhatKy_ViPham!F:F, B31, NhatKy_ViPham!C:C, "T22") - SUMIFS(NhatKy_ViPham!K:K, NhatKy_ViPham!E:E, "11_Anh_B", NhatKy_ViPham!F:F, B31, NhatKy_ViPham!C:C, "T22")</f>
        <v>100</v>
      </c>
      <c r="AN31" s="7">
        <f>100 + SUMIFS(NhatKy_ViPham!J:J, NhatKy_ViPham!E:E, "11_Anh_B", NhatKy_ViPham!F:F, B31, NhatKy_ViPham!C:C, "T23") - SUMIFS(NhatKy_ViPham!K:K, NhatKy_ViPham!E:E, "11_Anh_B", NhatKy_ViPham!F:F, B31, NhatKy_ViPham!C:C, "T23")</f>
        <v>100</v>
      </c>
      <c r="AO31" s="7">
        <f>100 + SUMIFS(NhatKy_ViPham!J:J, NhatKy_ViPham!E:E, "11_Anh_B", NhatKy_ViPham!F:F, B31, NhatKy_ViPham!C:C, "T24") - SUMIFS(NhatKy_ViPham!K:K, NhatKy_ViPham!E:E, "11_Anh_B", NhatKy_ViPham!F:F, B31, NhatKy_ViPham!C:C, "T24")</f>
        <v>100</v>
      </c>
      <c r="AP31" s="7">
        <f>100 + SUMIFS(NhatKy_ViPham!J:J, NhatKy_ViPham!E:E, "11_Anh_B", NhatKy_ViPham!F:F, B31, NhatKy_ViPham!C:C, "T25") - SUMIFS(NhatKy_ViPham!K:K, NhatKy_ViPham!E:E, "11_Anh_B", NhatKy_ViPham!F:F, B31, NhatKy_ViPham!C:C, "T25")</f>
        <v>100</v>
      </c>
      <c r="AQ31" s="7">
        <f>100 + SUMIFS(NhatKy_ViPham!J:J, NhatKy_ViPham!E:E, "11_Anh_B", NhatKy_ViPham!F:F, B31, NhatKy_ViPham!C:C, "T26") - SUMIFS(NhatKy_ViPham!K:K, NhatKy_ViPham!E:E, "11_Anh_B", NhatKy_ViPham!F:F, B31, NhatKy_ViPham!C:C, "T26")</f>
        <v>100</v>
      </c>
      <c r="AR31" s="7">
        <f>100 + SUMIFS(NhatKy_ViPham!J:J, NhatKy_ViPham!E:E, "11_Anh_B", NhatKy_ViPham!F:F, B31, NhatKy_ViPham!C:C, "T27") - SUMIFS(NhatKy_ViPham!K:K, NhatKy_ViPham!E:E, "11_Anh_B", NhatKy_ViPham!F:F, B31, NhatKy_ViPham!C:C, "T27")</f>
        <v>100</v>
      </c>
      <c r="AS31" s="7">
        <f>100 + SUMIFS(NhatKy_ViPham!J:J, NhatKy_ViPham!E:E, "11_Anh_B", NhatKy_ViPham!F:F, B31, NhatKy_ViPham!C:C, "T28") - SUMIFS(NhatKy_ViPham!K:K, NhatKy_ViPham!E:E, "11_Anh_B", NhatKy_ViPham!F:F, B31, NhatKy_ViPham!C:C, "T28")</f>
        <v>100</v>
      </c>
      <c r="AT31" s="7">
        <f>100 + SUMIFS(NhatKy_ViPham!J:J, NhatKy_ViPham!E:E, "11_Anh_B", NhatKy_ViPham!F:F, B31, NhatKy_ViPham!C:C, "T29") - SUMIFS(NhatKy_ViPham!K:K, NhatKy_ViPham!E:E, "11_Anh_B", NhatKy_ViPham!F:F, B31, NhatKy_ViPham!C:C, "T29")</f>
        <v>100</v>
      </c>
      <c r="AU31" s="7">
        <f>100 + SUMIFS(NhatKy_ViPham!J:J, NhatKy_ViPham!E:E, "11_Anh_B", NhatKy_ViPham!F:F, B31, NhatKy_ViPham!C:C, "T30") - SUMIFS(NhatKy_ViPham!K:K, NhatKy_ViPham!E:E, "11_Anh_B", NhatKy_ViPham!F:F, B31, NhatKy_ViPham!C:C, "T30")</f>
        <v>100</v>
      </c>
      <c r="AV31" s="7">
        <f>100 + SUMIFS(NhatKy_ViPham!J:J, NhatKy_ViPham!E:E, "11_Anh_B", NhatKy_ViPham!F:F, B31, NhatKy_ViPham!C:C, "T31") - SUMIFS(NhatKy_ViPham!K:K, NhatKy_ViPham!E:E, "11_Anh_B", NhatKy_ViPham!F:F, B31, NhatKy_ViPham!C:C, "T31")</f>
        <v>100</v>
      </c>
      <c r="AW31" s="7">
        <f>100 + SUMIFS(NhatKy_ViPham!J:J, NhatKy_ViPham!E:E, "11_Anh_B", NhatKy_ViPham!F:F, B31, NhatKy_ViPham!C:C, "T32") - SUMIFS(NhatKy_ViPham!K:K, NhatKy_ViPham!E:E, "11_Anh_B", NhatKy_ViPham!F:F, B31, NhatKy_ViPham!C:C, "T32")</f>
        <v>100</v>
      </c>
      <c r="AX31" s="7">
        <f>100 + SUMIFS(NhatKy_ViPham!J:J, NhatKy_ViPham!E:E, "11_Anh_B", NhatKy_ViPham!F:F, B31, NhatKy_ViPham!C:C, "T33") - SUMIFS(NhatKy_ViPham!K:K, NhatKy_ViPham!E:E, "11_Anh_B", NhatKy_ViPham!F:F, B31, NhatKy_ViPham!C:C, "T33")</f>
        <v>100</v>
      </c>
      <c r="AY31" s="7">
        <f>100 + SUMIFS(NhatKy_ViPham!J:J, NhatKy_ViPham!E:E, "11_Anh_B", NhatKy_ViPham!F:F, B31, NhatKy_ViPham!C:C, "T34") - SUMIFS(NhatKy_ViPham!K:K, NhatKy_ViPham!E:E, "11_Anh_B", NhatKy_ViPham!F:F, B31, NhatKy_ViPham!C:C, "T34")</f>
        <v>100</v>
      </c>
      <c r="AZ31" s="7">
        <f>100 + SUMIFS(NhatKy_ViPham!J:J, NhatKy_ViPham!E:E, "11_Anh_B", NhatKy_ViPham!F:F, B31, NhatKy_ViPham!C:C, "T35") - SUMIFS(NhatKy_ViPham!K:K, NhatKy_ViPham!E:E, "11_Anh_B", NhatKy_ViPham!F:F, B31, NhatKy_ViPham!C:C, "T35")</f>
        <v>100</v>
      </c>
      <c r="BA31" s="12">
        <f t="shared" si="0"/>
        <v>100</v>
      </c>
      <c r="BB31" s="11" t="s">
        <v>430</v>
      </c>
      <c r="BC31" s="14" t="str">
        <f t="shared" si="1"/>
        <v>Tốt</v>
      </c>
      <c r="BD31" s="10" t="str">
        <f t="shared" si="2"/>
        <v>🟢 BÌNH THƯỜNG</v>
      </c>
    </row>
    <row r="32" spans="1:56" x14ac:dyDescent="0.25">
      <c r="A32" s="5">
        <v>24</v>
      </c>
      <c r="B32" s="15" t="s">
        <v>2101</v>
      </c>
      <c r="C32" s="5" t="s">
        <v>2102</v>
      </c>
      <c r="D32" s="5" t="s">
        <v>429</v>
      </c>
      <c r="E32" s="11" t="s">
        <v>430</v>
      </c>
      <c r="F32" s="6">
        <f>SUMIFS(NhatKy_ViPham!K:K, NhatKy_ViPham!E:E, "11_Anh_B", NhatKy_ViPham!F:F, B32, NhatKy_ViPham!H:H, "L01")</f>
        <v>0</v>
      </c>
      <c r="G32" s="6">
        <f>SUMIFS(NhatKy_ViPham!K:K, NhatKy_ViPham!E:E, "11_Anh_B", NhatKy_ViPham!F:F, B32, NhatKy_ViPham!H:H, "L02")</f>
        <v>0</v>
      </c>
      <c r="H32" s="6">
        <f>SUMIFS(NhatKy_ViPham!K:K, NhatKy_ViPham!E:E, "11_Anh_B", NhatKy_ViPham!F:F, B32, NhatKy_ViPham!H:H, "L03")</f>
        <v>0</v>
      </c>
      <c r="I32" s="6">
        <f>SUMIFS(NhatKy_ViPham!K:K, NhatKy_ViPham!E:E, "11_Anh_B", NhatKy_ViPham!F:F, B32, NhatKy_ViPham!H:H, "L04")</f>
        <v>0</v>
      </c>
      <c r="J32" s="6">
        <f>SUMIFS(NhatKy_ViPham!K:K, NhatKy_ViPham!E:E, "11_Anh_B", NhatKy_ViPham!F:F, B32, NhatKy_ViPham!H:H, "L05")</f>
        <v>0</v>
      </c>
      <c r="K32" s="6">
        <f>SUMIFS(NhatKy_ViPham!K:K, NhatKy_ViPham!E:E, "11_Anh_B", NhatKy_ViPham!F:F, B32, NhatKy_ViPham!H:H, "L06")</f>
        <v>0</v>
      </c>
      <c r="L32" s="6">
        <f>SUMIFS(NhatKy_ViPham!K:K, NhatKy_ViPham!E:E, "11_Anh_B", NhatKy_ViPham!F:F, B32, NhatKy_ViPham!H:H, "L07")</f>
        <v>0</v>
      </c>
      <c r="M32" s="6">
        <f>SUMIFS(NhatKy_ViPham!K:K, NhatKy_ViPham!E:E, "11_Anh_B", NhatKy_ViPham!F:F, B32, NhatKy_ViPham!H:H, "L08")</f>
        <v>0</v>
      </c>
      <c r="N32" s="6">
        <f>SUMIFS(NhatKy_ViPham!K:K, NhatKy_ViPham!E:E, "11_Anh_B", NhatKy_ViPham!F:F, B32, NhatKy_ViPham!H:H, "L09")</f>
        <v>0</v>
      </c>
      <c r="O32" s="6">
        <f>SUMIFS(NhatKy_ViPham!K:K, NhatKy_ViPham!E:E, "11_Anh_B", NhatKy_ViPham!F:F, B32, NhatKy_ViPham!H:H, "L10")</f>
        <v>0</v>
      </c>
      <c r="P32" s="12">
        <f>SUMIFS(NhatKy_ViPham!J:J, NhatKy_ViPham!E:E, "11_Anh_B", NhatKy_ViPham!F:F, B32)</f>
        <v>0</v>
      </c>
      <c r="Q32" s="13">
        <f>SUMIFS(NhatKy_ViPham!K:K, NhatKy_ViPham!E:E, "11_Anh_B", NhatKy_ViPham!F:F, B32)</f>
        <v>0</v>
      </c>
      <c r="R32" s="6">
        <f>100 + SUMIFS(NhatKy_ViPham!J:J, NhatKy_ViPham!E:E, "11_Anh_B", NhatKy_ViPham!F:F, B32, NhatKy_ViPham!C:C, "T1") - SUMIFS(NhatKy_ViPham!K:K, NhatKy_ViPham!E:E, "11_Anh_B", NhatKy_ViPham!F:F, B32, NhatKy_ViPham!C:C, "T1")</f>
        <v>100</v>
      </c>
      <c r="S32" s="6">
        <f>100 + SUMIFS(NhatKy_ViPham!J:J, NhatKy_ViPham!E:E, "11_Anh_B", NhatKy_ViPham!F:F, B32, NhatKy_ViPham!C:C, "T2") - SUMIFS(NhatKy_ViPham!K:K, NhatKy_ViPham!E:E, "11_Anh_B", NhatKy_ViPham!F:F, B32, NhatKy_ViPham!C:C, "T2")</f>
        <v>100</v>
      </c>
      <c r="T32" s="6">
        <f>100 + SUMIFS(NhatKy_ViPham!J:J, NhatKy_ViPham!E:E, "11_Anh_B", NhatKy_ViPham!F:F, B32, NhatKy_ViPham!C:C, "T3") - SUMIFS(NhatKy_ViPham!K:K, NhatKy_ViPham!E:E, "11_Anh_B", NhatKy_ViPham!F:F, B32, NhatKy_ViPham!C:C, "T3")</f>
        <v>100</v>
      </c>
      <c r="U32" s="6">
        <f>100 + SUMIFS(NhatKy_ViPham!J:J, NhatKy_ViPham!E:E, "11_Anh_B", NhatKy_ViPham!F:F, B32, NhatKy_ViPham!C:C, "T4") - SUMIFS(NhatKy_ViPham!K:K, NhatKy_ViPham!E:E, "11_Anh_B", NhatKy_ViPham!F:F, B32, NhatKy_ViPham!C:C, "T4")</f>
        <v>100</v>
      </c>
      <c r="V32" s="6">
        <f>100 + SUMIFS(NhatKy_ViPham!J:J, NhatKy_ViPham!E:E, "11_Anh_B", NhatKy_ViPham!F:F, B32, NhatKy_ViPham!C:C, "T5") - SUMIFS(NhatKy_ViPham!K:K, NhatKy_ViPham!E:E, "11_Anh_B", NhatKy_ViPham!F:F, B32, NhatKy_ViPham!C:C, "T5")</f>
        <v>100</v>
      </c>
      <c r="W32" s="6">
        <f>100 + SUMIFS(NhatKy_ViPham!J:J, NhatKy_ViPham!E:E, "11_Anh_B", NhatKy_ViPham!F:F, B32, NhatKy_ViPham!C:C, "T6") - SUMIFS(NhatKy_ViPham!K:K, NhatKy_ViPham!E:E, "11_Anh_B", NhatKy_ViPham!F:F, B32, NhatKy_ViPham!C:C, "T6")</f>
        <v>100</v>
      </c>
      <c r="X32" s="6">
        <f>100 + SUMIFS(NhatKy_ViPham!J:J, NhatKy_ViPham!E:E, "11_Anh_B", NhatKy_ViPham!F:F, B32, NhatKy_ViPham!C:C, "T7") - SUMIFS(NhatKy_ViPham!K:K, NhatKy_ViPham!E:E, "11_Anh_B", NhatKy_ViPham!F:F, B32, NhatKy_ViPham!C:C, "T7")</f>
        <v>100</v>
      </c>
      <c r="Y32" s="6">
        <f>100 + SUMIFS(NhatKy_ViPham!J:J, NhatKy_ViPham!E:E, "11_Anh_B", NhatKy_ViPham!F:F, B32, NhatKy_ViPham!C:C, "T8") - SUMIFS(NhatKy_ViPham!K:K, NhatKy_ViPham!E:E, "11_Anh_B", NhatKy_ViPham!F:F, B32, NhatKy_ViPham!C:C, "T8")</f>
        <v>100</v>
      </c>
      <c r="Z32" s="6">
        <f>100 + SUMIFS(NhatKy_ViPham!J:J, NhatKy_ViPham!E:E, "11_Anh_B", NhatKy_ViPham!F:F, B32, NhatKy_ViPham!C:C, "T9") - SUMIFS(NhatKy_ViPham!K:K, NhatKy_ViPham!E:E, "11_Anh_B", NhatKy_ViPham!F:F, B32, NhatKy_ViPham!C:C, "T9")</f>
        <v>100</v>
      </c>
      <c r="AA32" s="6">
        <f>100 + SUMIFS(NhatKy_ViPham!J:J, NhatKy_ViPham!E:E, "11_Anh_B", NhatKy_ViPham!F:F, B32, NhatKy_ViPham!C:C, "T10") - SUMIFS(NhatKy_ViPham!K:K, NhatKy_ViPham!E:E, "11_Anh_B", NhatKy_ViPham!F:F, B32, NhatKy_ViPham!C:C, "T10")</f>
        <v>100</v>
      </c>
      <c r="AB32" s="6">
        <f>100 + SUMIFS(NhatKy_ViPham!J:J, NhatKy_ViPham!E:E, "11_Anh_B", NhatKy_ViPham!F:F, B32, NhatKy_ViPham!C:C, "T11") - SUMIFS(NhatKy_ViPham!K:K, NhatKy_ViPham!E:E, "11_Anh_B", NhatKy_ViPham!F:F, B32, NhatKy_ViPham!C:C, "T11")</f>
        <v>100</v>
      </c>
      <c r="AC32" s="6">
        <f>100 + SUMIFS(NhatKy_ViPham!J:J, NhatKy_ViPham!E:E, "11_Anh_B", NhatKy_ViPham!F:F, B32, NhatKy_ViPham!C:C, "T12") - SUMIFS(NhatKy_ViPham!K:K, NhatKy_ViPham!E:E, "11_Anh_B", NhatKy_ViPham!F:F, B32, NhatKy_ViPham!C:C, "T12")</f>
        <v>100</v>
      </c>
      <c r="AD32" s="6">
        <f>100 + SUMIFS(NhatKy_ViPham!J:J, NhatKy_ViPham!E:E, "11_Anh_B", NhatKy_ViPham!F:F, B32, NhatKy_ViPham!C:C, "T13") - SUMIFS(NhatKy_ViPham!K:K, NhatKy_ViPham!E:E, "11_Anh_B", NhatKy_ViPham!F:F, B32, NhatKy_ViPham!C:C, "T13")</f>
        <v>100</v>
      </c>
      <c r="AE32" s="6">
        <f>100 + SUMIFS(NhatKy_ViPham!J:J, NhatKy_ViPham!E:E, "11_Anh_B", NhatKy_ViPham!F:F, B32, NhatKy_ViPham!C:C, "T14") - SUMIFS(NhatKy_ViPham!K:K, NhatKy_ViPham!E:E, "11_Anh_B", NhatKy_ViPham!F:F, B32, NhatKy_ViPham!C:C, "T14")</f>
        <v>100</v>
      </c>
      <c r="AF32" s="6">
        <f>100 + SUMIFS(NhatKy_ViPham!J:J, NhatKy_ViPham!E:E, "11_Anh_B", NhatKy_ViPham!F:F, B32, NhatKy_ViPham!C:C, "T15") - SUMIFS(NhatKy_ViPham!K:K, NhatKy_ViPham!E:E, "11_Anh_B", NhatKy_ViPham!F:F, B32, NhatKy_ViPham!C:C, "T15")</f>
        <v>100</v>
      </c>
      <c r="AG32" s="6">
        <f>100 + SUMIFS(NhatKy_ViPham!J:J, NhatKy_ViPham!E:E, "11_Anh_B", NhatKy_ViPham!F:F, B32, NhatKy_ViPham!C:C, "T16") - SUMIFS(NhatKy_ViPham!K:K, NhatKy_ViPham!E:E, "11_Anh_B", NhatKy_ViPham!F:F, B32, NhatKy_ViPham!C:C, "T16")</f>
        <v>100</v>
      </c>
      <c r="AH32" s="6">
        <f>100 + SUMIFS(NhatKy_ViPham!J:J, NhatKy_ViPham!E:E, "11_Anh_B", NhatKy_ViPham!F:F, B32, NhatKy_ViPham!C:C, "T17") - SUMIFS(NhatKy_ViPham!K:K, NhatKy_ViPham!E:E, "11_Anh_B", NhatKy_ViPham!F:F, B32, NhatKy_ViPham!C:C, "T17")</f>
        <v>100</v>
      </c>
      <c r="AI32" s="6">
        <f>100 + SUMIFS(NhatKy_ViPham!J:J, NhatKy_ViPham!E:E, "11_Anh_B", NhatKy_ViPham!F:F, B32, NhatKy_ViPham!C:C, "T18") - SUMIFS(NhatKy_ViPham!K:K, NhatKy_ViPham!E:E, "11_Anh_B", NhatKy_ViPham!F:F, B32, NhatKy_ViPham!C:C, "T18")</f>
        <v>100</v>
      </c>
      <c r="AJ32" s="6">
        <f>100 + SUMIFS(NhatKy_ViPham!J:J, NhatKy_ViPham!E:E, "11_Anh_B", NhatKy_ViPham!F:F, B32, NhatKy_ViPham!C:C, "T19") - SUMIFS(NhatKy_ViPham!K:K, NhatKy_ViPham!E:E, "11_Anh_B", NhatKy_ViPham!F:F, B32, NhatKy_ViPham!C:C, "T19")</f>
        <v>100</v>
      </c>
      <c r="AK32" s="6">
        <f>100 + SUMIFS(NhatKy_ViPham!J:J, NhatKy_ViPham!E:E, "11_Anh_B", NhatKy_ViPham!F:F, B32, NhatKy_ViPham!C:C, "T20") - SUMIFS(NhatKy_ViPham!K:K, NhatKy_ViPham!E:E, "11_Anh_B", NhatKy_ViPham!F:F, B32, NhatKy_ViPham!C:C, "T20")</f>
        <v>100</v>
      </c>
      <c r="AL32" s="6">
        <f>100 + SUMIFS(NhatKy_ViPham!J:J, NhatKy_ViPham!E:E, "11_Anh_B", NhatKy_ViPham!F:F, B32, NhatKy_ViPham!C:C, "T21") - SUMIFS(NhatKy_ViPham!K:K, NhatKy_ViPham!E:E, "11_Anh_B", NhatKy_ViPham!F:F, B32, NhatKy_ViPham!C:C, "T21")</f>
        <v>100</v>
      </c>
      <c r="AM32" s="6">
        <f>100 + SUMIFS(NhatKy_ViPham!J:J, NhatKy_ViPham!E:E, "11_Anh_B", NhatKy_ViPham!F:F, B32, NhatKy_ViPham!C:C, "T22") - SUMIFS(NhatKy_ViPham!K:K, NhatKy_ViPham!E:E, "11_Anh_B", NhatKy_ViPham!F:F, B32, NhatKy_ViPham!C:C, "T22")</f>
        <v>100</v>
      </c>
      <c r="AN32" s="6">
        <f>100 + SUMIFS(NhatKy_ViPham!J:J, NhatKy_ViPham!E:E, "11_Anh_B", NhatKy_ViPham!F:F, B32, NhatKy_ViPham!C:C, "T23") - SUMIFS(NhatKy_ViPham!K:K, NhatKy_ViPham!E:E, "11_Anh_B", NhatKy_ViPham!F:F, B32, NhatKy_ViPham!C:C, "T23")</f>
        <v>100</v>
      </c>
      <c r="AO32" s="6">
        <f>100 + SUMIFS(NhatKy_ViPham!J:J, NhatKy_ViPham!E:E, "11_Anh_B", NhatKy_ViPham!F:F, B32, NhatKy_ViPham!C:C, "T24") - SUMIFS(NhatKy_ViPham!K:K, NhatKy_ViPham!E:E, "11_Anh_B", NhatKy_ViPham!F:F, B32, NhatKy_ViPham!C:C, "T24")</f>
        <v>100</v>
      </c>
      <c r="AP32" s="6">
        <f>100 + SUMIFS(NhatKy_ViPham!J:J, NhatKy_ViPham!E:E, "11_Anh_B", NhatKy_ViPham!F:F, B32, NhatKy_ViPham!C:C, "T25") - SUMIFS(NhatKy_ViPham!K:K, NhatKy_ViPham!E:E, "11_Anh_B", NhatKy_ViPham!F:F, B32, NhatKy_ViPham!C:C, "T25")</f>
        <v>100</v>
      </c>
      <c r="AQ32" s="6">
        <f>100 + SUMIFS(NhatKy_ViPham!J:J, NhatKy_ViPham!E:E, "11_Anh_B", NhatKy_ViPham!F:F, B32, NhatKy_ViPham!C:C, "T26") - SUMIFS(NhatKy_ViPham!K:K, NhatKy_ViPham!E:E, "11_Anh_B", NhatKy_ViPham!F:F, B32, NhatKy_ViPham!C:C, "T26")</f>
        <v>100</v>
      </c>
      <c r="AR32" s="6">
        <f>100 + SUMIFS(NhatKy_ViPham!J:J, NhatKy_ViPham!E:E, "11_Anh_B", NhatKy_ViPham!F:F, B32, NhatKy_ViPham!C:C, "T27") - SUMIFS(NhatKy_ViPham!K:K, NhatKy_ViPham!E:E, "11_Anh_B", NhatKy_ViPham!F:F, B32, NhatKy_ViPham!C:C, "T27")</f>
        <v>100</v>
      </c>
      <c r="AS32" s="6">
        <f>100 + SUMIFS(NhatKy_ViPham!J:J, NhatKy_ViPham!E:E, "11_Anh_B", NhatKy_ViPham!F:F, B32, NhatKy_ViPham!C:C, "T28") - SUMIFS(NhatKy_ViPham!K:K, NhatKy_ViPham!E:E, "11_Anh_B", NhatKy_ViPham!F:F, B32, NhatKy_ViPham!C:C, "T28")</f>
        <v>100</v>
      </c>
      <c r="AT32" s="6">
        <f>100 + SUMIFS(NhatKy_ViPham!J:J, NhatKy_ViPham!E:E, "11_Anh_B", NhatKy_ViPham!F:F, B32, NhatKy_ViPham!C:C, "T29") - SUMIFS(NhatKy_ViPham!K:K, NhatKy_ViPham!E:E, "11_Anh_B", NhatKy_ViPham!F:F, B32, NhatKy_ViPham!C:C, "T29")</f>
        <v>100</v>
      </c>
      <c r="AU32" s="6">
        <f>100 + SUMIFS(NhatKy_ViPham!J:J, NhatKy_ViPham!E:E, "11_Anh_B", NhatKy_ViPham!F:F, B32, NhatKy_ViPham!C:C, "T30") - SUMIFS(NhatKy_ViPham!K:K, NhatKy_ViPham!E:E, "11_Anh_B", NhatKy_ViPham!F:F, B32, NhatKy_ViPham!C:C, "T30")</f>
        <v>100</v>
      </c>
      <c r="AV32" s="6">
        <f>100 + SUMIFS(NhatKy_ViPham!J:J, NhatKy_ViPham!E:E, "11_Anh_B", NhatKy_ViPham!F:F, B32, NhatKy_ViPham!C:C, "T31") - SUMIFS(NhatKy_ViPham!K:K, NhatKy_ViPham!E:E, "11_Anh_B", NhatKy_ViPham!F:F, B32, NhatKy_ViPham!C:C, "T31")</f>
        <v>100</v>
      </c>
      <c r="AW32" s="6">
        <f>100 + SUMIFS(NhatKy_ViPham!J:J, NhatKy_ViPham!E:E, "11_Anh_B", NhatKy_ViPham!F:F, B32, NhatKy_ViPham!C:C, "T32") - SUMIFS(NhatKy_ViPham!K:K, NhatKy_ViPham!E:E, "11_Anh_B", NhatKy_ViPham!F:F, B32, NhatKy_ViPham!C:C, "T32")</f>
        <v>100</v>
      </c>
      <c r="AX32" s="6">
        <f>100 + SUMIFS(NhatKy_ViPham!J:J, NhatKy_ViPham!E:E, "11_Anh_B", NhatKy_ViPham!F:F, B32, NhatKy_ViPham!C:C, "T33") - SUMIFS(NhatKy_ViPham!K:K, NhatKy_ViPham!E:E, "11_Anh_B", NhatKy_ViPham!F:F, B32, NhatKy_ViPham!C:C, "T33")</f>
        <v>100</v>
      </c>
      <c r="AY32" s="6">
        <f>100 + SUMIFS(NhatKy_ViPham!J:J, NhatKy_ViPham!E:E, "11_Anh_B", NhatKy_ViPham!F:F, B32, NhatKy_ViPham!C:C, "T34") - SUMIFS(NhatKy_ViPham!K:K, NhatKy_ViPham!E:E, "11_Anh_B", NhatKy_ViPham!F:F, B32, NhatKy_ViPham!C:C, "T34")</f>
        <v>100</v>
      </c>
      <c r="AZ32" s="6">
        <f>100 + SUMIFS(NhatKy_ViPham!J:J, NhatKy_ViPham!E:E, "11_Anh_B", NhatKy_ViPham!F:F, B32, NhatKy_ViPham!C:C, "T35") - SUMIFS(NhatKy_ViPham!K:K, NhatKy_ViPham!E:E, "11_Anh_B", NhatKy_ViPham!F:F, B32, NhatKy_ViPham!C:C, "T35")</f>
        <v>100</v>
      </c>
      <c r="BA32" s="12">
        <f t="shared" si="0"/>
        <v>100</v>
      </c>
      <c r="BB32" s="11" t="s">
        <v>430</v>
      </c>
      <c r="BC32" s="16" t="str">
        <f t="shared" si="1"/>
        <v>Tốt</v>
      </c>
      <c r="BD32" s="15" t="str">
        <f t="shared" si="2"/>
        <v>🟢 BÌNH THƯỜNG</v>
      </c>
    </row>
    <row r="33" spans="1:56" x14ac:dyDescent="0.25">
      <c r="A33" s="4">
        <v>25</v>
      </c>
      <c r="B33" s="10" t="s">
        <v>2103</v>
      </c>
      <c r="C33" s="4" t="s">
        <v>1920</v>
      </c>
      <c r="D33" s="4" t="s">
        <v>429</v>
      </c>
      <c r="E33" s="11" t="s">
        <v>430</v>
      </c>
      <c r="F33" s="7">
        <f>SUMIFS(NhatKy_ViPham!K:K, NhatKy_ViPham!E:E, "11_Anh_B", NhatKy_ViPham!F:F, B33, NhatKy_ViPham!H:H, "L01")</f>
        <v>0</v>
      </c>
      <c r="G33" s="7">
        <f>SUMIFS(NhatKy_ViPham!K:K, NhatKy_ViPham!E:E, "11_Anh_B", NhatKy_ViPham!F:F, B33, NhatKy_ViPham!H:H, "L02")</f>
        <v>0</v>
      </c>
      <c r="H33" s="7">
        <f>SUMIFS(NhatKy_ViPham!K:K, NhatKy_ViPham!E:E, "11_Anh_B", NhatKy_ViPham!F:F, B33, NhatKy_ViPham!H:H, "L03")</f>
        <v>0</v>
      </c>
      <c r="I33" s="7">
        <f>SUMIFS(NhatKy_ViPham!K:K, NhatKy_ViPham!E:E, "11_Anh_B", NhatKy_ViPham!F:F, B33, NhatKy_ViPham!H:H, "L04")</f>
        <v>0</v>
      </c>
      <c r="J33" s="7">
        <f>SUMIFS(NhatKy_ViPham!K:K, NhatKy_ViPham!E:E, "11_Anh_B", NhatKy_ViPham!F:F, B33, NhatKy_ViPham!H:H, "L05")</f>
        <v>0</v>
      </c>
      <c r="K33" s="7">
        <f>SUMIFS(NhatKy_ViPham!K:K, NhatKy_ViPham!E:E, "11_Anh_B", NhatKy_ViPham!F:F, B33, NhatKy_ViPham!H:H, "L06")</f>
        <v>0</v>
      </c>
      <c r="L33" s="7">
        <f>SUMIFS(NhatKy_ViPham!K:K, NhatKy_ViPham!E:E, "11_Anh_B", NhatKy_ViPham!F:F, B33, NhatKy_ViPham!H:H, "L07")</f>
        <v>0</v>
      </c>
      <c r="M33" s="7">
        <f>SUMIFS(NhatKy_ViPham!K:K, NhatKy_ViPham!E:E, "11_Anh_B", NhatKy_ViPham!F:F, B33, NhatKy_ViPham!H:H, "L08")</f>
        <v>0</v>
      </c>
      <c r="N33" s="7">
        <f>SUMIFS(NhatKy_ViPham!K:K, NhatKy_ViPham!E:E, "11_Anh_B", NhatKy_ViPham!F:F, B33, NhatKy_ViPham!H:H, "L09")</f>
        <v>0</v>
      </c>
      <c r="O33" s="7">
        <f>SUMIFS(NhatKy_ViPham!K:K, NhatKy_ViPham!E:E, "11_Anh_B", NhatKy_ViPham!F:F, B33, NhatKy_ViPham!H:H, "L10")</f>
        <v>0</v>
      </c>
      <c r="P33" s="12">
        <f>SUMIFS(NhatKy_ViPham!J:J, NhatKy_ViPham!E:E, "11_Anh_B", NhatKy_ViPham!F:F, B33)</f>
        <v>0</v>
      </c>
      <c r="Q33" s="13">
        <f>SUMIFS(NhatKy_ViPham!K:K, NhatKy_ViPham!E:E, "11_Anh_B", NhatKy_ViPham!F:F, B33)</f>
        <v>0</v>
      </c>
      <c r="R33" s="7">
        <f>100 + SUMIFS(NhatKy_ViPham!J:J, NhatKy_ViPham!E:E, "11_Anh_B", NhatKy_ViPham!F:F, B33, NhatKy_ViPham!C:C, "T1") - SUMIFS(NhatKy_ViPham!K:K, NhatKy_ViPham!E:E, "11_Anh_B", NhatKy_ViPham!F:F, B33, NhatKy_ViPham!C:C, "T1")</f>
        <v>100</v>
      </c>
      <c r="S33" s="7">
        <f>100 + SUMIFS(NhatKy_ViPham!J:J, NhatKy_ViPham!E:E, "11_Anh_B", NhatKy_ViPham!F:F, B33, NhatKy_ViPham!C:C, "T2") - SUMIFS(NhatKy_ViPham!K:K, NhatKy_ViPham!E:E, "11_Anh_B", NhatKy_ViPham!F:F, B33, NhatKy_ViPham!C:C, "T2")</f>
        <v>100</v>
      </c>
      <c r="T33" s="7">
        <f>100 + SUMIFS(NhatKy_ViPham!J:J, NhatKy_ViPham!E:E, "11_Anh_B", NhatKy_ViPham!F:F, B33, NhatKy_ViPham!C:C, "T3") - SUMIFS(NhatKy_ViPham!K:K, NhatKy_ViPham!E:E, "11_Anh_B", NhatKy_ViPham!F:F, B33, NhatKy_ViPham!C:C, "T3")</f>
        <v>100</v>
      </c>
      <c r="U33" s="7">
        <f>100 + SUMIFS(NhatKy_ViPham!J:J, NhatKy_ViPham!E:E, "11_Anh_B", NhatKy_ViPham!F:F, B33, NhatKy_ViPham!C:C, "T4") - SUMIFS(NhatKy_ViPham!K:K, NhatKy_ViPham!E:E, "11_Anh_B", NhatKy_ViPham!F:F, B33, NhatKy_ViPham!C:C, "T4")</f>
        <v>100</v>
      </c>
      <c r="V33" s="7">
        <f>100 + SUMIFS(NhatKy_ViPham!J:J, NhatKy_ViPham!E:E, "11_Anh_B", NhatKy_ViPham!F:F, B33, NhatKy_ViPham!C:C, "T5") - SUMIFS(NhatKy_ViPham!K:K, NhatKy_ViPham!E:E, "11_Anh_B", NhatKy_ViPham!F:F, B33, NhatKy_ViPham!C:C, "T5")</f>
        <v>100</v>
      </c>
      <c r="W33" s="7">
        <f>100 + SUMIFS(NhatKy_ViPham!J:J, NhatKy_ViPham!E:E, "11_Anh_B", NhatKy_ViPham!F:F, B33, NhatKy_ViPham!C:C, "T6") - SUMIFS(NhatKy_ViPham!K:K, NhatKy_ViPham!E:E, "11_Anh_B", NhatKy_ViPham!F:F, B33, NhatKy_ViPham!C:C, "T6")</f>
        <v>100</v>
      </c>
      <c r="X33" s="7">
        <f>100 + SUMIFS(NhatKy_ViPham!J:J, NhatKy_ViPham!E:E, "11_Anh_B", NhatKy_ViPham!F:F, B33, NhatKy_ViPham!C:C, "T7") - SUMIFS(NhatKy_ViPham!K:K, NhatKy_ViPham!E:E, "11_Anh_B", NhatKy_ViPham!F:F, B33, NhatKy_ViPham!C:C, "T7")</f>
        <v>100</v>
      </c>
      <c r="Y33" s="7">
        <f>100 + SUMIFS(NhatKy_ViPham!J:J, NhatKy_ViPham!E:E, "11_Anh_B", NhatKy_ViPham!F:F, B33, NhatKy_ViPham!C:C, "T8") - SUMIFS(NhatKy_ViPham!K:K, NhatKy_ViPham!E:E, "11_Anh_B", NhatKy_ViPham!F:F, B33, NhatKy_ViPham!C:C, "T8")</f>
        <v>100</v>
      </c>
      <c r="Z33" s="7">
        <f>100 + SUMIFS(NhatKy_ViPham!J:J, NhatKy_ViPham!E:E, "11_Anh_B", NhatKy_ViPham!F:F, B33, NhatKy_ViPham!C:C, "T9") - SUMIFS(NhatKy_ViPham!K:K, NhatKy_ViPham!E:E, "11_Anh_B", NhatKy_ViPham!F:F, B33, NhatKy_ViPham!C:C, "T9")</f>
        <v>100</v>
      </c>
      <c r="AA33" s="7">
        <f>100 + SUMIFS(NhatKy_ViPham!J:J, NhatKy_ViPham!E:E, "11_Anh_B", NhatKy_ViPham!F:F, B33, NhatKy_ViPham!C:C, "T10") - SUMIFS(NhatKy_ViPham!K:K, NhatKy_ViPham!E:E, "11_Anh_B", NhatKy_ViPham!F:F, B33, NhatKy_ViPham!C:C, "T10")</f>
        <v>100</v>
      </c>
      <c r="AB33" s="7">
        <f>100 + SUMIFS(NhatKy_ViPham!J:J, NhatKy_ViPham!E:E, "11_Anh_B", NhatKy_ViPham!F:F, B33, NhatKy_ViPham!C:C, "T11") - SUMIFS(NhatKy_ViPham!K:K, NhatKy_ViPham!E:E, "11_Anh_B", NhatKy_ViPham!F:F, B33, NhatKy_ViPham!C:C, "T11")</f>
        <v>100</v>
      </c>
      <c r="AC33" s="7">
        <f>100 + SUMIFS(NhatKy_ViPham!J:J, NhatKy_ViPham!E:E, "11_Anh_B", NhatKy_ViPham!F:F, B33, NhatKy_ViPham!C:C, "T12") - SUMIFS(NhatKy_ViPham!K:K, NhatKy_ViPham!E:E, "11_Anh_B", NhatKy_ViPham!F:F, B33, NhatKy_ViPham!C:C, "T12")</f>
        <v>100</v>
      </c>
      <c r="AD33" s="7">
        <f>100 + SUMIFS(NhatKy_ViPham!J:J, NhatKy_ViPham!E:E, "11_Anh_B", NhatKy_ViPham!F:F, B33, NhatKy_ViPham!C:C, "T13") - SUMIFS(NhatKy_ViPham!K:K, NhatKy_ViPham!E:E, "11_Anh_B", NhatKy_ViPham!F:F, B33, NhatKy_ViPham!C:C, "T13")</f>
        <v>100</v>
      </c>
      <c r="AE33" s="7">
        <f>100 + SUMIFS(NhatKy_ViPham!J:J, NhatKy_ViPham!E:E, "11_Anh_B", NhatKy_ViPham!F:F, B33, NhatKy_ViPham!C:C, "T14") - SUMIFS(NhatKy_ViPham!K:K, NhatKy_ViPham!E:E, "11_Anh_B", NhatKy_ViPham!F:F, B33, NhatKy_ViPham!C:C, "T14")</f>
        <v>100</v>
      </c>
      <c r="AF33" s="7">
        <f>100 + SUMIFS(NhatKy_ViPham!J:J, NhatKy_ViPham!E:E, "11_Anh_B", NhatKy_ViPham!F:F, B33, NhatKy_ViPham!C:C, "T15") - SUMIFS(NhatKy_ViPham!K:K, NhatKy_ViPham!E:E, "11_Anh_B", NhatKy_ViPham!F:F, B33, NhatKy_ViPham!C:C, "T15")</f>
        <v>100</v>
      </c>
      <c r="AG33" s="7">
        <f>100 + SUMIFS(NhatKy_ViPham!J:J, NhatKy_ViPham!E:E, "11_Anh_B", NhatKy_ViPham!F:F, B33, NhatKy_ViPham!C:C, "T16") - SUMIFS(NhatKy_ViPham!K:K, NhatKy_ViPham!E:E, "11_Anh_B", NhatKy_ViPham!F:F, B33, NhatKy_ViPham!C:C, "T16")</f>
        <v>100</v>
      </c>
      <c r="AH33" s="7">
        <f>100 + SUMIFS(NhatKy_ViPham!J:J, NhatKy_ViPham!E:E, "11_Anh_B", NhatKy_ViPham!F:F, B33, NhatKy_ViPham!C:C, "T17") - SUMIFS(NhatKy_ViPham!K:K, NhatKy_ViPham!E:E, "11_Anh_B", NhatKy_ViPham!F:F, B33, NhatKy_ViPham!C:C, "T17")</f>
        <v>100</v>
      </c>
      <c r="AI33" s="7">
        <f>100 + SUMIFS(NhatKy_ViPham!J:J, NhatKy_ViPham!E:E, "11_Anh_B", NhatKy_ViPham!F:F, B33, NhatKy_ViPham!C:C, "T18") - SUMIFS(NhatKy_ViPham!K:K, NhatKy_ViPham!E:E, "11_Anh_B", NhatKy_ViPham!F:F, B33, NhatKy_ViPham!C:C, "T18")</f>
        <v>100</v>
      </c>
      <c r="AJ33" s="7">
        <f>100 + SUMIFS(NhatKy_ViPham!J:J, NhatKy_ViPham!E:E, "11_Anh_B", NhatKy_ViPham!F:F, B33, NhatKy_ViPham!C:C, "T19") - SUMIFS(NhatKy_ViPham!K:K, NhatKy_ViPham!E:E, "11_Anh_B", NhatKy_ViPham!F:F, B33, NhatKy_ViPham!C:C, "T19")</f>
        <v>100</v>
      </c>
      <c r="AK33" s="7">
        <f>100 + SUMIFS(NhatKy_ViPham!J:J, NhatKy_ViPham!E:E, "11_Anh_B", NhatKy_ViPham!F:F, B33, NhatKy_ViPham!C:C, "T20") - SUMIFS(NhatKy_ViPham!K:K, NhatKy_ViPham!E:E, "11_Anh_B", NhatKy_ViPham!F:F, B33, NhatKy_ViPham!C:C, "T20")</f>
        <v>100</v>
      </c>
      <c r="AL33" s="7">
        <f>100 + SUMIFS(NhatKy_ViPham!J:J, NhatKy_ViPham!E:E, "11_Anh_B", NhatKy_ViPham!F:F, B33, NhatKy_ViPham!C:C, "T21") - SUMIFS(NhatKy_ViPham!K:K, NhatKy_ViPham!E:E, "11_Anh_B", NhatKy_ViPham!F:F, B33, NhatKy_ViPham!C:C, "T21")</f>
        <v>100</v>
      </c>
      <c r="AM33" s="7">
        <f>100 + SUMIFS(NhatKy_ViPham!J:J, NhatKy_ViPham!E:E, "11_Anh_B", NhatKy_ViPham!F:F, B33, NhatKy_ViPham!C:C, "T22") - SUMIFS(NhatKy_ViPham!K:K, NhatKy_ViPham!E:E, "11_Anh_B", NhatKy_ViPham!F:F, B33, NhatKy_ViPham!C:C, "T22")</f>
        <v>100</v>
      </c>
      <c r="AN33" s="7">
        <f>100 + SUMIFS(NhatKy_ViPham!J:J, NhatKy_ViPham!E:E, "11_Anh_B", NhatKy_ViPham!F:F, B33, NhatKy_ViPham!C:C, "T23") - SUMIFS(NhatKy_ViPham!K:K, NhatKy_ViPham!E:E, "11_Anh_B", NhatKy_ViPham!F:F, B33, NhatKy_ViPham!C:C, "T23")</f>
        <v>100</v>
      </c>
      <c r="AO33" s="7">
        <f>100 + SUMIFS(NhatKy_ViPham!J:J, NhatKy_ViPham!E:E, "11_Anh_B", NhatKy_ViPham!F:F, B33, NhatKy_ViPham!C:C, "T24") - SUMIFS(NhatKy_ViPham!K:K, NhatKy_ViPham!E:E, "11_Anh_B", NhatKy_ViPham!F:F, B33, NhatKy_ViPham!C:C, "T24")</f>
        <v>100</v>
      </c>
      <c r="AP33" s="7">
        <f>100 + SUMIFS(NhatKy_ViPham!J:J, NhatKy_ViPham!E:E, "11_Anh_B", NhatKy_ViPham!F:F, B33, NhatKy_ViPham!C:C, "T25") - SUMIFS(NhatKy_ViPham!K:K, NhatKy_ViPham!E:E, "11_Anh_B", NhatKy_ViPham!F:F, B33, NhatKy_ViPham!C:C, "T25")</f>
        <v>100</v>
      </c>
      <c r="AQ33" s="7">
        <f>100 + SUMIFS(NhatKy_ViPham!J:J, NhatKy_ViPham!E:E, "11_Anh_B", NhatKy_ViPham!F:F, B33, NhatKy_ViPham!C:C, "T26") - SUMIFS(NhatKy_ViPham!K:K, NhatKy_ViPham!E:E, "11_Anh_B", NhatKy_ViPham!F:F, B33, NhatKy_ViPham!C:C, "T26")</f>
        <v>100</v>
      </c>
      <c r="AR33" s="7">
        <f>100 + SUMIFS(NhatKy_ViPham!J:J, NhatKy_ViPham!E:E, "11_Anh_B", NhatKy_ViPham!F:F, B33, NhatKy_ViPham!C:C, "T27") - SUMIFS(NhatKy_ViPham!K:K, NhatKy_ViPham!E:E, "11_Anh_B", NhatKy_ViPham!F:F, B33, NhatKy_ViPham!C:C, "T27")</f>
        <v>100</v>
      </c>
      <c r="AS33" s="7">
        <f>100 + SUMIFS(NhatKy_ViPham!J:J, NhatKy_ViPham!E:E, "11_Anh_B", NhatKy_ViPham!F:F, B33, NhatKy_ViPham!C:C, "T28") - SUMIFS(NhatKy_ViPham!K:K, NhatKy_ViPham!E:E, "11_Anh_B", NhatKy_ViPham!F:F, B33, NhatKy_ViPham!C:C, "T28")</f>
        <v>100</v>
      </c>
      <c r="AT33" s="7">
        <f>100 + SUMIFS(NhatKy_ViPham!J:J, NhatKy_ViPham!E:E, "11_Anh_B", NhatKy_ViPham!F:F, B33, NhatKy_ViPham!C:C, "T29") - SUMIFS(NhatKy_ViPham!K:K, NhatKy_ViPham!E:E, "11_Anh_B", NhatKy_ViPham!F:F, B33, NhatKy_ViPham!C:C, "T29")</f>
        <v>100</v>
      </c>
      <c r="AU33" s="7">
        <f>100 + SUMIFS(NhatKy_ViPham!J:J, NhatKy_ViPham!E:E, "11_Anh_B", NhatKy_ViPham!F:F, B33, NhatKy_ViPham!C:C, "T30") - SUMIFS(NhatKy_ViPham!K:K, NhatKy_ViPham!E:E, "11_Anh_B", NhatKy_ViPham!F:F, B33, NhatKy_ViPham!C:C, "T30")</f>
        <v>100</v>
      </c>
      <c r="AV33" s="7">
        <f>100 + SUMIFS(NhatKy_ViPham!J:J, NhatKy_ViPham!E:E, "11_Anh_B", NhatKy_ViPham!F:F, B33, NhatKy_ViPham!C:C, "T31") - SUMIFS(NhatKy_ViPham!K:K, NhatKy_ViPham!E:E, "11_Anh_B", NhatKy_ViPham!F:F, B33, NhatKy_ViPham!C:C, "T31")</f>
        <v>100</v>
      </c>
      <c r="AW33" s="7">
        <f>100 + SUMIFS(NhatKy_ViPham!J:J, NhatKy_ViPham!E:E, "11_Anh_B", NhatKy_ViPham!F:F, B33, NhatKy_ViPham!C:C, "T32") - SUMIFS(NhatKy_ViPham!K:K, NhatKy_ViPham!E:E, "11_Anh_B", NhatKy_ViPham!F:F, B33, NhatKy_ViPham!C:C, "T32")</f>
        <v>100</v>
      </c>
      <c r="AX33" s="7">
        <f>100 + SUMIFS(NhatKy_ViPham!J:J, NhatKy_ViPham!E:E, "11_Anh_B", NhatKy_ViPham!F:F, B33, NhatKy_ViPham!C:C, "T33") - SUMIFS(NhatKy_ViPham!K:K, NhatKy_ViPham!E:E, "11_Anh_B", NhatKy_ViPham!F:F, B33, NhatKy_ViPham!C:C, "T33")</f>
        <v>100</v>
      </c>
      <c r="AY33" s="7">
        <f>100 + SUMIFS(NhatKy_ViPham!J:J, NhatKy_ViPham!E:E, "11_Anh_B", NhatKy_ViPham!F:F, B33, NhatKy_ViPham!C:C, "T34") - SUMIFS(NhatKy_ViPham!K:K, NhatKy_ViPham!E:E, "11_Anh_B", NhatKy_ViPham!F:F, B33, NhatKy_ViPham!C:C, "T34")</f>
        <v>100</v>
      </c>
      <c r="AZ33" s="7">
        <f>100 + SUMIFS(NhatKy_ViPham!J:J, NhatKy_ViPham!E:E, "11_Anh_B", NhatKy_ViPham!F:F, B33, NhatKy_ViPham!C:C, "T35") - SUMIFS(NhatKy_ViPham!K:K, NhatKy_ViPham!E:E, "11_Anh_B", NhatKy_ViPham!F:F, B33, NhatKy_ViPham!C:C, "T35")</f>
        <v>100</v>
      </c>
      <c r="BA33" s="12">
        <f t="shared" si="0"/>
        <v>100</v>
      </c>
      <c r="BB33" s="11" t="s">
        <v>430</v>
      </c>
      <c r="BC33" s="14" t="str">
        <f t="shared" si="1"/>
        <v>Tốt</v>
      </c>
      <c r="BD33" s="10" t="str">
        <f t="shared" si="2"/>
        <v>🟢 BÌNH THƯỜNG</v>
      </c>
    </row>
    <row r="34" spans="1:56" x14ac:dyDescent="0.25">
      <c r="A34" s="5">
        <v>26</v>
      </c>
      <c r="B34" s="15" t="s">
        <v>2104</v>
      </c>
      <c r="C34" s="5" t="s">
        <v>1513</v>
      </c>
      <c r="D34" s="5" t="s">
        <v>429</v>
      </c>
      <c r="E34" s="11" t="s">
        <v>430</v>
      </c>
      <c r="F34" s="6">
        <f>SUMIFS(NhatKy_ViPham!K:K, NhatKy_ViPham!E:E, "11_Anh_B", NhatKy_ViPham!F:F, B34, NhatKy_ViPham!H:H, "L01")</f>
        <v>0</v>
      </c>
      <c r="G34" s="6">
        <f>SUMIFS(NhatKy_ViPham!K:K, NhatKy_ViPham!E:E, "11_Anh_B", NhatKy_ViPham!F:F, B34, NhatKy_ViPham!H:H, "L02")</f>
        <v>0</v>
      </c>
      <c r="H34" s="6">
        <f>SUMIFS(NhatKy_ViPham!K:K, NhatKy_ViPham!E:E, "11_Anh_B", NhatKy_ViPham!F:F, B34, NhatKy_ViPham!H:H, "L03")</f>
        <v>0</v>
      </c>
      <c r="I34" s="6">
        <f>SUMIFS(NhatKy_ViPham!K:K, NhatKy_ViPham!E:E, "11_Anh_B", NhatKy_ViPham!F:F, B34, NhatKy_ViPham!H:H, "L04")</f>
        <v>0</v>
      </c>
      <c r="J34" s="6">
        <f>SUMIFS(NhatKy_ViPham!K:K, NhatKy_ViPham!E:E, "11_Anh_B", NhatKy_ViPham!F:F, B34, NhatKy_ViPham!H:H, "L05")</f>
        <v>0</v>
      </c>
      <c r="K34" s="6">
        <f>SUMIFS(NhatKy_ViPham!K:K, NhatKy_ViPham!E:E, "11_Anh_B", NhatKy_ViPham!F:F, B34, NhatKy_ViPham!H:H, "L06")</f>
        <v>0</v>
      </c>
      <c r="L34" s="6">
        <f>SUMIFS(NhatKy_ViPham!K:K, NhatKy_ViPham!E:E, "11_Anh_B", NhatKy_ViPham!F:F, B34, NhatKy_ViPham!H:H, "L07")</f>
        <v>0</v>
      </c>
      <c r="M34" s="6">
        <f>SUMIFS(NhatKy_ViPham!K:K, NhatKy_ViPham!E:E, "11_Anh_B", NhatKy_ViPham!F:F, B34, NhatKy_ViPham!H:H, "L08")</f>
        <v>0</v>
      </c>
      <c r="N34" s="6">
        <f>SUMIFS(NhatKy_ViPham!K:K, NhatKy_ViPham!E:E, "11_Anh_B", NhatKy_ViPham!F:F, B34, NhatKy_ViPham!H:H, "L09")</f>
        <v>0</v>
      </c>
      <c r="O34" s="6">
        <f>SUMIFS(NhatKy_ViPham!K:K, NhatKy_ViPham!E:E, "11_Anh_B", NhatKy_ViPham!F:F, B34, NhatKy_ViPham!H:H, "L10")</f>
        <v>0</v>
      </c>
      <c r="P34" s="12">
        <f>SUMIFS(NhatKy_ViPham!J:J, NhatKy_ViPham!E:E, "11_Anh_B", NhatKy_ViPham!F:F, B34)</f>
        <v>0</v>
      </c>
      <c r="Q34" s="13">
        <f>SUMIFS(NhatKy_ViPham!K:K, NhatKy_ViPham!E:E, "11_Anh_B", NhatKy_ViPham!F:F, B34)</f>
        <v>0</v>
      </c>
      <c r="R34" s="6">
        <f>100 + SUMIFS(NhatKy_ViPham!J:J, NhatKy_ViPham!E:E, "11_Anh_B", NhatKy_ViPham!F:F, B34, NhatKy_ViPham!C:C, "T1") - SUMIFS(NhatKy_ViPham!K:K, NhatKy_ViPham!E:E, "11_Anh_B", NhatKy_ViPham!F:F, B34, NhatKy_ViPham!C:C, "T1")</f>
        <v>100</v>
      </c>
      <c r="S34" s="6">
        <f>100 + SUMIFS(NhatKy_ViPham!J:J, NhatKy_ViPham!E:E, "11_Anh_B", NhatKy_ViPham!F:F, B34, NhatKy_ViPham!C:C, "T2") - SUMIFS(NhatKy_ViPham!K:K, NhatKy_ViPham!E:E, "11_Anh_B", NhatKy_ViPham!F:F, B34, NhatKy_ViPham!C:C, "T2")</f>
        <v>100</v>
      </c>
      <c r="T34" s="6">
        <f>100 + SUMIFS(NhatKy_ViPham!J:J, NhatKy_ViPham!E:E, "11_Anh_B", NhatKy_ViPham!F:F, B34, NhatKy_ViPham!C:C, "T3") - SUMIFS(NhatKy_ViPham!K:K, NhatKy_ViPham!E:E, "11_Anh_B", NhatKy_ViPham!F:F, B34, NhatKy_ViPham!C:C, "T3")</f>
        <v>100</v>
      </c>
      <c r="U34" s="6">
        <f>100 + SUMIFS(NhatKy_ViPham!J:J, NhatKy_ViPham!E:E, "11_Anh_B", NhatKy_ViPham!F:F, B34, NhatKy_ViPham!C:C, "T4") - SUMIFS(NhatKy_ViPham!K:K, NhatKy_ViPham!E:E, "11_Anh_B", NhatKy_ViPham!F:F, B34, NhatKy_ViPham!C:C, "T4")</f>
        <v>100</v>
      </c>
      <c r="V34" s="6">
        <f>100 + SUMIFS(NhatKy_ViPham!J:J, NhatKy_ViPham!E:E, "11_Anh_B", NhatKy_ViPham!F:F, B34, NhatKy_ViPham!C:C, "T5") - SUMIFS(NhatKy_ViPham!K:K, NhatKy_ViPham!E:E, "11_Anh_B", NhatKy_ViPham!F:F, B34, NhatKy_ViPham!C:C, "T5")</f>
        <v>100</v>
      </c>
      <c r="W34" s="6">
        <f>100 + SUMIFS(NhatKy_ViPham!J:J, NhatKy_ViPham!E:E, "11_Anh_B", NhatKy_ViPham!F:F, B34, NhatKy_ViPham!C:C, "T6") - SUMIFS(NhatKy_ViPham!K:K, NhatKy_ViPham!E:E, "11_Anh_B", NhatKy_ViPham!F:F, B34, NhatKy_ViPham!C:C, "T6")</f>
        <v>100</v>
      </c>
      <c r="X34" s="6">
        <f>100 + SUMIFS(NhatKy_ViPham!J:J, NhatKy_ViPham!E:E, "11_Anh_B", NhatKy_ViPham!F:F, B34, NhatKy_ViPham!C:C, "T7") - SUMIFS(NhatKy_ViPham!K:K, NhatKy_ViPham!E:E, "11_Anh_B", NhatKy_ViPham!F:F, B34, NhatKy_ViPham!C:C, "T7")</f>
        <v>100</v>
      </c>
      <c r="Y34" s="6">
        <f>100 + SUMIFS(NhatKy_ViPham!J:J, NhatKy_ViPham!E:E, "11_Anh_B", NhatKy_ViPham!F:F, B34, NhatKy_ViPham!C:C, "T8") - SUMIFS(NhatKy_ViPham!K:K, NhatKy_ViPham!E:E, "11_Anh_B", NhatKy_ViPham!F:F, B34, NhatKy_ViPham!C:C, "T8")</f>
        <v>100</v>
      </c>
      <c r="Z34" s="6">
        <f>100 + SUMIFS(NhatKy_ViPham!J:J, NhatKy_ViPham!E:E, "11_Anh_B", NhatKy_ViPham!F:F, B34, NhatKy_ViPham!C:C, "T9") - SUMIFS(NhatKy_ViPham!K:K, NhatKy_ViPham!E:E, "11_Anh_B", NhatKy_ViPham!F:F, B34, NhatKy_ViPham!C:C, "T9")</f>
        <v>100</v>
      </c>
      <c r="AA34" s="6">
        <f>100 + SUMIFS(NhatKy_ViPham!J:J, NhatKy_ViPham!E:E, "11_Anh_B", NhatKy_ViPham!F:F, B34, NhatKy_ViPham!C:C, "T10") - SUMIFS(NhatKy_ViPham!K:K, NhatKy_ViPham!E:E, "11_Anh_B", NhatKy_ViPham!F:F, B34, NhatKy_ViPham!C:C, "T10")</f>
        <v>100</v>
      </c>
      <c r="AB34" s="6">
        <f>100 + SUMIFS(NhatKy_ViPham!J:J, NhatKy_ViPham!E:E, "11_Anh_B", NhatKy_ViPham!F:F, B34, NhatKy_ViPham!C:C, "T11") - SUMIFS(NhatKy_ViPham!K:K, NhatKy_ViPham!E:E, "11_Anh_B", NhatKy_ViPham!F:F, B34, NhatKy_ViPham!C:C, "T11")</f>
        <v>100</v>
      </c>
      <c r="AC34" s="6">
        <f>100 + SUMIFS(NhatKy_ViPham!J:J, NhatKy_ViPham!E:E, "11_Anh_B", NhatKy_ViPham!F:F, B34, NhatKy_ViPham!C:C, "T12") - SUMIFS(NhatKy_ViPham!K:K, NhatKy_ViPham!E:E, "11_Anh_B", NhatKy_ViPham!F:F, B34, NhatKy_ViPham!C:C, "T12")</f>
        <v>100</v>
      </c>
      <c r="AD34" s="6">
        <f>100 + SUMIFS(NhatKy_ViPham!J:J, NhatKy_ViPham!E:E, "11_Anh_B", NhatKy_ViPham!F:F, B34, NhatKy_ViPham!C:C, "T13") - SUMIFS(NhatKy_ViPham!K:K, NhatKy_ViPham!E:E, "11_Anh_B", NhatKy_ViPham!F:F, B34, NhatKy_ViPham!C:C, "T13")</f>
        <v>100</v>
      </c>
      <c r="AE34" s="6">
        <f>100 + SUMIFS(NhatKy_ViPham!J:J, NhatKy_ViPham!E:E, "11_Anh_B", NhatKy_ViPham!F:F, B34, NhatKy_ViPham!C:C, "T14") - SUMIFS(NhatKy_ViPham!K:K, NhatKy_ViPham!E:E, "11_Anh_B", NhatKy_ViPham!F:F, B34, NhatKy_ViPham!C:C, "T14")</f>
        <v>100</v>
      </c>
      <c r="AF34" s="6">
        <f>100 + SUMIFS(NhatKy_ViPham!J:J, NhatKy_ViPham!E:E, "11_Anh_B", NhatKy_ViPham!F:F, B34, NhatKy_ViPham!C:C, "T15") - SUMIFS(NhatKy_ViPham!K:K, NhatKy_ViPham!E:E, "11_Anh_B", NhatKy_ViPham!F:F, B34, NhatKy_ViPham!C:C, "T15")</f>
        <v>100</v>
      </c>
      <c r="AG34" s="6">
        <f>100 + SUMIFS(NhatKy_ViPham!J:J, NhatKy_ViPham!E:E, "11_Anh_B", NhatKy_ViPham!F:F, B34, NhatKy_ViPham!C:C, "T16") - SUMIFS(NhatKy_ViPham!K:K, NhatKy_ViPham!E:E, "11_Anh_B", NhatKy_ViPham!F:F, B34, NhatKy_ViPham!C:C, "T16")</f>
        <v>100</v>
      </c>
      <c r="AH34" s="6">
        <f>100 + SUMIFS(NhatKy_ViPham!J:J, NhatKy_ViPham!E:E, "11_Anh_B", NhatKy_ViPham!F:F, B34, NhatKy_ViPham!C:C, "T17") - SUMIFS(NhatKy_ViPham!K:K, NhatKy_ViPham!E:E, "11_Anh_B", NhatKy_ViPham!F:F, B34, NhatKy_ViPham!C:C, "T17")</f>
        <v>100</v>
      </c>
      <c r="AI34" s="6">
        <f>100 + SUMIFS(NhatKy_ViPham!J:J, NhatKy_ViPham!E:E, "11_Anh_B", NhatKy_ViPham!F:F, B34, NhatKy_ViPham!C:C, "T18") - SUMIFS(NhatKy_ViPham!K:K, NhatKy_ViPham!E:E, "11_Anh_B", NhatKy_ViPham!F:F, B34, NhatKy_ViPham!C:C, "T18")</f>
        <v>100</v>
      </c>
      <c r="AJ34" s="6">
        <f>100 + SUMIFS(NhatKy_ViPham!J:J, NhatKy_ViPham!E:E, "11_Anh_B", NhatKy_ViPham!F:F, B34, NhatKy_ViPham!C:C, "T19") - SUMIFS(NhatKy_ViPham!K:K, NhatKy_ViPham!E:E, "11_Anh_B", NhatKy_ViPham!F:F, B34, NhatKy_ViPham!C:C, "T19")</f>
        <v>100</v>
      </c>
      <c r="AK34" s="6">
        <f>100 + SUMIFS(NhatKy_ViPham!J:J, NhatKy_ViPham!E:E, "11_Anh_B", NhatKy_ViPham!F:F, B34, NhatKy_ViPham!C:C, "T20") - SUMIFS(NhatKy_ViPham!K:K, NhatKy_ViPham!E:E, "11_Anh_B", NhatKy_ViPham!F:F, B34, NhatKy_ViPham!C:C, "T20")</f>
        <v>100</v>
      </c>
      <c r="AL34" s="6">
        <f>100 + SUMIFS(NhatKy_ViPham!J:J, NhatKy_ViPham!E:E, "11_Anh_B", NhatKy_ViPham!F:F, B34, NhatKy_ViPham!C:C, "T21") - SUMIFS(NhatKy_ViPham!K:K, NhatKy_ViPham!E:E, "11_Anh_B", NhatKy_ViPham!F:F, B34, NhatKy_ViPham!C:C, "T21")</f>
        <v>100</v>
      </c>
      <c r="AM34" s="6">
        <f>100 + SUMIFS(NhatKy_ViPham!J:J, NhatKy_ViPham!E:E, "11_Anh_B", NhatKy_ViPham!F:F, B34, NhatKy_ViPham!C:C, "T22") - SUMIFS(NhatKy_ViPham!K:K, NhatKy_ViPham!E:E, "11_Anh_B", NhatKy_ViPham!F:F, B34, NhatKy_ViPham!C:C, "T22")</f>
        <v>100</v>
      </c>
      <c r="AN34" s="6">
        <f>100 + SUMIFS(NhatKy_ViPham!J:J, NhatKy_ViPham!E:E, "11_Anh_B", NhatKy_ViPham!F:F, B34, NhatKy_ViPham!C:C, "T23") - SUMIFS(NhatKy_ViPham!K:K, NhatKy_ViPham!E:E, "11_Anh_B", NhatKy_ViPham!F:F, B34, NhatKy_ViPham!C:C, "T23")</f>
        <v>100</v>
      </c>
      <c r="AO34" s="6">
        <f>100 + SUMIFS(NhatKy_ViPham!J:J, NhatKy_ViPham!E:E, "11_Anh_B", NhatKy_ViPham!F:F, B34, NhatKy_ViPham!C:C, "T24") - SUMIFS(NhatKy_ViPham!K:K, NhatKy_ViPham!E:E, "11_Anh_B", NhatKy_ViPham!F:F, B34, NhatKy_ViPham!C:C, "T24")</f>
        <v>100</v>
      </c>
      <c r="AP34" s="6">
        <f>100 + SUMIFS(NhatKy_ViPham!J:J, NhatKy_ViPham!E:E, "11_Anh_B", NhatKy_ViPham!F:F, B34, NhatKy_ViPham!C:C, "T25") - SUMIFS(NhatKy_ViPham!K:K, NhatKy_ViPham!E:E, "11_Anh_B", NhatKy_ViPham!F:F, B34, NhatKy_ViPham!C:C, "T25")</f>
        <v>100</v>
      </c>
      <c r="AQ34" s="6">
        <f>100 + SUMIFS(NhatKy_ViPham!J:J, NhatKy_ViPham!E:E, "11_Anh_B", NhatKy_ViPham!F:F, B34, NhatKy_ViPham!C:C, "T26") - SUMIFS(NhatKy_ViPham!K:K, NhatKy_ViPham!E:E, "11_Anh_B", NhatKy_ViPham!F:F, B34, NhatKy_ViPham!C:C, "T26")</f>
        <v>100</v>
      </c>
      <c r="AR34" s="6">
        <f>100 + SUMIFS(NhatKy_ViPham!J:J, NhatKy_ViPham!E:E, "11_Anh_B", NhatKy_ViPham!F:F, B34, NhatKy_ViPham!C:C, "T27") - SUMIFS(NhatKy_ViPham!K:K, NhatKy_ViPham!E:E, "11_Anh_B", NhatKy_ViPham!F:F, B34, NhatKy_ViPham!C:C, "T27")</f>
        <v>100</v>
      </c>
      <c r="AS34" s="6">
        <f>100 + SUMIFS(NhatKy_ViPham!J:J, NhatKy_ViPham!E:E, "11_Anh_B", NhatKy_ViPham!F:F, B34, NhatKy_ViPham!C:C, "T28") - SUMIFS(NhatKy_ViPham!K:K, NhatKy_ViPham!E:E, "11_Anh_B", NhatKy_ViPham!F:F, B34, NhatKy_ViPham!C:C, "T28")</f>
        <v>100</v>
      </c>
      <c r="AT34" s="6">
        <f>100 + SUMIFS(NhatKy_ViPham!J:J, NhatKy_ViPham!E:E, "11_Anh_B", NhatKy_ViPham!F:F, B34, NhatKy_ViPham!C:C, "T29") - SUMIFS(NhatKy_ViPham!K:K, NhatKy_ViPham!E:E, "11_Anh_B", NhatKy_ViPham!F:F, B34, NhatKy_ViPham!C:C, "T29")</f>
        <v>100</v>
      </c>
      <c r="AU34" s="6">
        <f>100 + SUMIFS(NhatKy_ViPham!J:J, NhatKy_ViPham!E:E, "11_Anh_B", NhatKy_ViPham!F:F, B34, NhatKy_ViPham!C:C, "T30") - SUMIFS(NhatKy_ViPham!K:K, NhatKy_ViPham!E:E, "11_Anh_B", NhatKy_ViPham!F:F, B34, NhatKy_ViPham!C:C, "T30")</f>
        <v>100</v>
      </c>
      <c r="AV34" s="6">
        <f>100 + SUMIFS(NhatKy_ViPham!J:J, NhatKy_ViPham!E:E, "11_Anh_B", NhatKy_ViPham!F:F, B34, NhatKy_ViPham!C:C, "T31") - SUMIFS(NhatKy_ViPham!K:K, NhatKy_ViPham!E:E, "11_Anh_B", NhatKy_ViPham!F:F, B34, NhatKy_ViPham!C:C, "T31")</f>
        <v>100</v>
      </c>
      <c r="AW34" s="6">
        <f>100 + SUMIFS(NhatKy_ViPham!J:J, NhatKy_ViPham!E:E, "11_Anh_B", NhatKy_ViPham!F:F, B34, NhatKy_ViPham!C:C, "T32") - SUMIFS(NhatKy_ViPham!K:K, NhatKy_ViPham!E:E, "11_Anh_B", NhatKy_ViPham!F:F, B34, NhatKy_ViPham!C:C, "T32")</f>
        <v>100</v>
      </c>
      <c r="AX34" s="6">
        <f>100 + SUMIFS(NhatKy_ViPham!J:J, NhatKy_ViPham!E:E, "11_Anh_B", NhatKy_ViPham!F:F, B34, NhatKy_ViPham!C:C, "T33") - SUMIFS(NhatKy_ViPham!K:K, NhatKy_ViPham!E:E, "11_Anh_B", NhatKy_ViPham!F:F, B34, NhatKy_ViPham!C:C, "T33")</f>
        <v>100</v>
      </c>
      <c r="AY34" s="6">
        <f>100 + SUMIFS(NhatKy_ViPham!J:J, NhatKy_ViPham!E:E, "11_Anh_B", NhatKy_ViPham!F:F, B34, NhatKy_ViPham!C:C, "T34") - SUMIFS(NhatKy_ViPham!K:K, NhatKy_ViPham!E:E, "11_Anh_B", NhatKy_ViPham!F:F, B34, NhatKy_ViPham!C:C, "T34")</f>
        <v>100</v>
      </c>
      <c r="AZ34" s="6">
        <f>100 + SUMIFS(NhatKy_ViPham!J:J, NhatKy_ViPham!E:E, "11_Anh_B", NhatKy_ViPham!F:F, B34, NhatKy_ViPham!C:C, "T35") - SUMIFS(NhatKy_ViPham!K:K, NhatKy_ViPham!E:E, "11_Anh_B", NhatKy_ViPham!F:F, B34, NhatKy_ViPham!C:C, "T35")</f>
        <v>100</v>
      </c>
      <c r="BA34" s="12">
        <f t="shared" si="0"/>
        <v>100</v>
      </c>
      <c r="BB34" s="11" t="s">
        <v>430</v>
      </c>
      <c r="BC34" s="16" t="str">
        <f t="shared" si="1"/>
        <v>Tốt</v>
      </c>
      <c r="BD34" s="15" t="str">
        <f t="shared" si="2"/>
        <v>🟢 BÌNH THƯỜNG</v>
      </c>
    </row>
    <row r="35" spans="1:56" x14ac:dyDescent="0.25">
      <c r="A35" s="4">
        <v>27</v>
      </c>
      <c r="B35" s="10" t="s">
        <v>2105</v>
      </c>
      <c r="C35" s="4" t="s">
        <v>1683</v>
      </c>
      <c r="D35" s="4" t="s">
        <v>429</v>
      </c>
      <c r="E35" s="11" t="s">
        <v>430</v>
      </c>
      <c r="F35" s="7">
        <f>SUMIFS(NhatKy_ViPham!K:K, NhatKy_ViPham!E:E, "11_Anh_B", NhatKy_ViPham!F:F, B35, NhatKy_ViPham!H:H, "L01")</f>
        <v>0</v>
      </c>
      <c r="G35" s="7">
        <f>SUMIFS(NhatKy_ViPham!K:K, NhatKy_ViPham!E:E, "11_Anh_B", NhatKy_ViPham!F:F, B35, NhatKy_ViPham!H:H, "L02")</f>
        <v>0</v>
      </c>
      <c r="H35" s="7">
        <f>SUMIFS(NhatKy_ViPham!K:K, NhatKy_ViPham!E:E, "11_Anh_B", NhatKy_ViPham!F:F, B35, NhatKy_ViPham!H:H, "L03")</f>
        <v>0</v>
      </c>
      <c r="I35" s="7">
        <f>SUMIFS(NhatKy_ViPham!K:K, NhatKy_ViPham!E:E, "11_Anh_B", NhatKy_ViPham!F:F, B35, NhatKy_ViPham!H:H, "L04")</f>
        <v>0</v>
      </c>
      <c r="J35" s="7">
        <f>SUMIFS(NhatKy_ViPham!K:K, NhatKy_ViPham!E:E, "11_Anh_B", NhatKy_ViPham!F:F, B35, NhatKy_ViPham!H:H, "L05")</f>
        <v>0</v>
      </c>
      <c r="K35" s="7">
        <f>SUMIFS(NhatKy_ViPham!K:K, NhatKy_ViPham!E:E, "11_Anh_B", NhatKy_ViPham!F:F, B35, NhatKy_ViPham!H:H, "L06")</f>
        <v>0</v>
      </c>
      <c r="L35" s="7">
        <f>SUMIFS(NhatKy_ViPham!K:K, NhatKy_ViPham!E:E, "11_Anh_B", NhatKy_ViPham!F:F, B35, NhatKy_ViPham!H:H, "L07")</f>
        <v>0</v>
      </c>
      <c r="M35" s="7">
        <f>SUMIFS(NhatKy_ViPham!K:K, NhatKy_ViPham!E:E, "11_Anh_B", NhatKy_ViPham!F:F, B35, NhatKy_ViPham!H:H, "L08")</f>
        <v>0</v>
      </c>
      <c r="N35" s="7">
        <f>SUMIFS(NhatKy_ViPham!K:K, NhatKy_ViPham!E:E, "11_Anh_B", NhatKy_ViPham!F:F, B35, NhatKy_ViPham!H:H, "L09")</f>
        <v>0</v>
      </c>
      <c r="O35" s="7">
        <f>SUMIFS(NhatKy_ViPham!K:K, NhatKy_ViPham!E:E, "11_Anh_B", NhatKy_ViPham!F:F, B35, NhatKy_ViPham!H:H, "L10")</f>
        <v>0</v>
      </c>
      <c r="P35" s="12">
        <f>SUMIFS(NhatKy_ViPham!J:J, NhatKy_ViPham!E:E, "11_Anh_B", NhatKy_ViPham!F:F, B35)</f>
        <v>0</v>
      </c>
      <c r="Q35" s="13">
        <f>SUMIFS(NhatKy_ViPham!K:K, NhatKy_ViPham!E:E, "11_Anh_B", NhatKy_ViPham!F:F, B35)</f>
        <v>0</v>
      </c>
      <c r="R35" s="7">
        <f>100 + SUMIFS(NhatKy_ViPham!J:J, NhatKy_ViPham!E:E, "11_Anh_B", NhatKy_ViPham!F:F, B35, NhatKy_ViPham!C:C, "T1") - SUMIFS(NhatKy_ViPham!K:K, NhatKy_ViPham!E:E, "11_Anh_B", NhatKy_ViPham!F:F, B35, NhatKy_ViPham!C:C, "T1")</f>
        <v>100</v>
      </c>
      <c r="S35" s="7">
        <f>100 + SUMIFS(NhatKy_ViPham!J:J, NhatKy_ViPham!E:E, "11_Anh_B", NhatKy_ViPham!F:F, B35, NhatKy_ViPham!C:C, "T2") - SUMIFS(NhatKy_ViPham!K:K, NhatKy_ViPham!E:E, "11_Anh_B", NhatKy_ViPham!F:F, B35, NhatKy_ViPham!C:C, "T2")</f>
        <v>100</v>
      </c>
      <c r="T35" s="7">
        <f>100 + SUMIFS(NhatKy_ViPham!J:J, NhatKy_ViPham!E:E, "11_Anh_B", NhatKy_ViPham!F:F, B35, NhatKy_ViPham!C:C, "T3") - SUMIFS(NhatKy_ViPham!K:K, NhatKy_ViPham!E:E, "11_Anh_B", NhatKy_ViPham!F:F, B35, NhatKy_ViPham!C:C, "T3")</f>
        <v>100</v>
      </c>
      <c r="U35" s="7">
        <f>100 + SUMIFS(NhatKy_ViPham!J:J, NhatKy_ViPham!E:E, "11_Anh_B", NhatKy_ViPham!F:F, B35, NhatKy_ViPham!C:C, "T4") - SUMIFS(NhatKy_ViPham!K:K, NhatKy_ViPham!E:E, "11_Anh_B", NhatKy_ViPham!F:F, B35, NhatKy_ViPham!C:C, "T4")</f>
        <v>100</v>
      </c>
      <c r="V35" s="7">
        <f>100 + SUMIFS(NhatKy_ViPham!J:J, NhatKy_ViPham!E:E, "11_Anh_B", NhatKy_ViPham!F:F, B35, NhatKy_ViPham!C:C, "T5") - SUMIFS(NhatKy_ViPham!K:K, NhatKy_ViPham!E:E, "11_Anh_B", NhatKy_ViPham!F:F, B35, NhatKy_ViPham!C:C, "T5")</f>
        <v>100</v>
      </c>
      <c r="W35" s="7">
        <f>100 + SUMIFS(NhatKy_ViPham!J:J, NhatKy_ViPham!E:E, "11_Anh_B", NhatKy_ViPham!F:F, B35, NhatKy_ViPham!C:C, "T6") - SUMIFS(NhatKy_ViPham!K:K, NhatKy_ViPham!E:E, "11_Anh_B", NhatKy_ViPham!F:F, B35, NhatKy_ViPham!C:C, "T6")</f>
        <v>100</v>
      </c>
      <c r="X35" s="7">
        <f>100 + SUMIFS(NhatKy_ViPham!J:J, NhatKy_ViPham!E:E, "11_Anh_B", NhatKy_ViPham!F:F, B35, NhatKy_ViPham!C:C, "T7") - SUMIFS(NhatKy_ViPham!K:K, NhatKy_ViPham!E:E, "11_Anh_B", NhatKy_ViPham!F:F, B35, NhatKy_ViPham!C:C, "T7")</f>
        <v>100</v>
      </c>
      <c r="Y35" s="7">
        <f>100 + SUMIFS(NhatKy_ViPham!J:J, NhatKy_ViPham!E:E, "11_Anh_B", NhatKy_ViPham!F:F, B35, NhatKy_ViPham!C:C, "T8") - SUMIFS(NhatKy_ViPham!K:K, NhatKy_ViPham!E:E, "11_Anh_B", NhatKy_ViPham!F:F, B35, NhatKy_ViPham!C:C, "T8")</f>
        <v>100</v>
      </c>
      <c r="Z35" s="7">
        <f>100 + SUMIFS(NhatKy_ViPham!J:J, NhatKy_ViPham!E:E, "11_Anh_B", NhatKy_ViPham!F:F, B35, NhatKy_ViPham!C:C, "T9") - SUMIFS(NhatKy_ViPham!K:K, NhatKy_ViPham!E:E, "11_Anh_B", NhatKy_ViPham!F:F, B35, NhatKy_ViPham!C:C, "T9")</f>
        <v>100</v>
      </c>
      <c r="AA35" s="7">
        <f>100 + SUMIFS(NhatKy_ViPham!J:J, NhatKy_ViPham!E:E, "11_Anh_B", NhatKy_ViPham!F:F, B35, NhatKy_ViPham!C:C, "T10") - SUMIFS(NhatKy_ViPham!K:K, NhatKy_ViPham!E:E, "11_Anh_B", NhatKy_ViPham!F:F, B35, NhatKy_ViPham!C:C, "T10")</f>
        <v>100</v>
      </c>
      <c r="AB35" s="7">
        <f>100 + SUMIFS(NhatKy_ViPham!J:J, NhatKy_ViPham!E:E, "11_Anh_B", NhatKy_ViPham!F:F, B35, NhatKy_ViPham!C:C, "T11") - SUMIFS(NhatKy_ViPham!K:K, NhatKy_ViPham!E:E, "11_Anh_B", NhatKy_ViPham!F:F, B35, NhatKy_ViPham!C:C, "T11")</f>
        <v>100</v>
      </c>
      <c r="AC35" s="7">
        <f>100 + SUMIFS(NhatKy_ViPham!J:J, NhatKy_ViPham!E:E, "11_Anh_B", NhatKy_ViPham!F:F, B35, NhatKy_ViPham!C:C, "T12") - SUMIFS(NhatKy_ViPham!K:K, NhatKy_ViPham!E:E, "11_Anh_B", NhatKy_ViPham!F:F, B35, NhatKy_ViPham!C:C, "T12")</f>
        <v>100</v>
      </c>
      <c r="AD35" s="7">
        <f>100 + SUMIFS(NhatKy_ViPham!J:J, NhatKy_ViPham!E:E, "11_Anh_B", NhatKy_ViPham!F:F, B35, NhatKy_ViPham!C:C, "T13") - SUMIFS(NhatKy_ViPham!K:K, NhatKy_ViPham!E:E, "11_Anh_B", NhatKy_ViPham!F:F, B35, NhatKy_ViPham!C:C, "T13")</f>
        <v>100</v>
      </c>
      <c r="AE35" s="7">
        <f>100 + SUMIFS(NhatKy_ViPham!J:J, NhatKy_ViPham!E:E, "11_Anh_B", NhatKy_ViPham!F:F, B35, NhatKy_ViPham!C:C, "T14") - SUMIFS(NhatKy_ViPham!K:K, NhatKy_ViPham!E:E, "11_Anh_B", NhatKy_ViPham!F:F, B35, NhatKy_ViPham!C:C, "T14")</f>
        <v>100</v>
      </c>
      <c r="AF35" s="7">
        <f>100 + SUMIFS(NhatKy_ViPham!J:J, NhatKy_ViPham!E:E, "11_Anh_B", NhatKy_ViPham!F:F, B35, NhatKy_ViPham!C:C, "T15") - SUMIFS(NhatKy_ViPham!K:K, NhatKy_ViPham!E:E, "11_Anh_B", NhatKy_ViPham!F:F, B35, NhatKy_ViPham!C:C, "T15")</f>
        <v>100</v>
      </c>
      <c r="AG35" s="7">
        <f>100 + SUMIFS(NhatKy_ViPham!J:J, NhatKy_ViPham!E:E, "11_Anh_B", NhatKy_ViPham!F:F, B35, NhatKy_ViPham!C:C, "T16") - SUMIFS(NhatKy_ViPham!K:K, NhatKy_ViPham!E:E, "11_Anh_B", NhatKy_ViPham!F:F, B35, NhatKy_ViPham!C:C, "T16")</f>
        <v>100</v>
      </c>
      <c r="AH35" s="7">
        <f>100 + SUMIFS(NhatKy_ViPham!J:J, NhatKy_ViPham!E:E, "11_Anh_B", NhatKy_ViPham!F:F, B35, NhatKy_ViPham!C:C, "T17") - SUMIFS(NhatKy_ViPham!K:K, NhatKy_ViPham!E:E, "11_Anh_B", NhatKy_ViPham!F:F, B35, NhatKy_ViPham!C:C, "T17")</f>
        <v>100</v>
      </c>
      <c r="AI35" s="7">
        <f>100 + SUMIFS(NhatKy_ViPham!J:J, NhatKy_ViPham!E:E, "11_Anh_B", NhatKy_ViPham!F:F, B35, NhatKy_ViPham!C:C, "T18") - SUMIFS(NhatKy_ViPham!K:K, NhatKy_ViPham!E:E, "11_Anh_B", NhatKy_ViPham!F:F, B35, NhatKy_ViPham!C:C, "T18")</f>
        <v>100</v>
      </c>
      <c r="AJ35" s="7">
        <f>100 + SUMIFS(NhatKy_ViPham!J:J, NhatKy_ViPham!E:E, "11_Anh_B", NhatKy_ViPham!F:F, B35, NhatKy_ViPham!C:C, "T19") - SUMIFS(NhatKy_ViPham!K:K, NhatKy_ViPham!E:E, "11_Anh_B", NhatKy_ViPham!F:F, B35, NhatKy_ViPham!C:C, "T19")</f>
        <v>100</v>
      </c>
      <c r="AK35" s="7">
        <f>100 + SUMIFS(NhatKy_ViPham!J:J, NhatKy_ViPham!E:E, "11_Anh_B", NhatKy_ViPham!F:F, B35, NhatKy_ViPham!C:C, "T20") - SUMIFS(NhatKy_ViPham!K:K, NhatKy_ViPham!E:E, "11_Anh_B", NhatKy_ViPham!F:F, B35, NhatKy_ViPham!C:C, "T20")</f>
        <v>100</v>
      </c>
      <c r="AL35" s="7">
        <f>100 + SUMIFS(NhatKy_ViPham!J:J, NhatKy_ViPham!E:E, "11_Anh_B", NhatKy_ViPham!F:F, B35, NhatKy_ViPham!C:C, "T21") - SUMIFS(NhatKy_ViPham!K:K, NhatKy_ViPham!E:E, "11_Anh_B", NhatKy_ViPham!F:F, B35, NhatKy_ViPham!C:C, "T21")</f>
        <v>100</v>
      </c>
      <c r="AM35" s="7">
        <f>100 + SUMIFS(NhatKy_ViPham!J:J, NhatKy_ViPham!E:E, "11_Anh_B", NhatKy_ViPham!F:F, B35, NhatKy_ViPham!C:C, "T22") - SUMIFS(NhatKy_ViPham!K:K, NhatKy_ViPham!E:E, "11_Anh_B", NhatKy_ViPham!F:F, B35, NhatKy_ViPham!C:C, "T22")</f>
        <v>100</v>
      </c>
      <c r="AN35" s="7">
        <f>100 + SUMIFS(NhatKy_ViPham!J:J, NhatKy_ViPham!E:E, "11_Anh_B", NhatKy_ViPham!F:F, B35, NhatKy_ViPham!C:C, "T23") - SUMIFS(NhatKy_ViPham!K:K, NhatKy_ViPham!E:E, "11_Anh_B", NhatKy_ViPham!F:F, B35, NhatKy_ViPham!C:C, "T23")</f>
        <v>100</v>
      </c>
      <c r="AO35" s="7">
        <f>100 + SUMIFS(NhatKy_ViPham!J:J, NhatKy_ViPham!E:E, "11_Anh_B", NhatKy_ViPham!F:F, B35, NhatKy_ViPham!C:C, "T24") - SUMIFS(NhatKy_ViPham!K:K, NhatKy_ViPham!E:E, "11_Anh_B", NhatKy_ViPham!F:F, B35, NhatKy_ViPham!C:C, "T24")</f>
        <v>100</v>
      </c>
      <c r="AP35" s="7">
        <f>100 + SUMIFS(NhatKy_ViPham!J:J, NhatKy_ViPham!E:E, "11_Anh_B", NhatKy_ViPham!F:F, B35, NhatKy_ViPham!C:C, "T25") - SUMIFS(NhatKy_ViPham!K:K, NhatKy_ViPham!E:E, "11_Anh_B", NhatKy_ViPham!F:F, B35, NhatKy_ViPham!C:C, "T25")</f>
        <v>100</v>
      </c>
      <c r="AQ35" s="7">
        <f>100 + SUMIFS(NhatKy_ViPham!J:J, NhatKy_ViPham!E:E, "11_Anh_B", NhatKy_ViPham!F:F, B35, NhatKy_ViPham!C:C, "T26") - SUMIFS(NhatKy_ViPham!K:K, NhatKy_ViPham!E:E, "11_Anh_B", NhatKy_ViPham!F:F, B35, NhatKy_ViPham!C:C, "T26")</f>
        <v>100</v>
      </c>
      <c r="AR35" s="7">
        <f>100 + SUMIFS(NhatKy_ViPham!J:J, NhatKy_ViPham!E:E, "11_Anh_B", NhatKy_ViPham!F:F, B35, NhatKy_ViPham!C:C, "T27") - SUMIFS(NhatKy_ViPham!K:K, NhatKy_ViPham!E:E, "11_Anh_B", NhatKy_ViPham!F:F, B35, NhatKy_ViPham!C:C, "T27")</f>
        <v>100</v>
      </c>
      <c r="AS35" s="7">
        <f>100 + SUMIFS(NhatKy_ViPham!J:J, NhatKy_ViPham!E:E, "11_Anh_B", NhatKy_ViPham!F:F, B35, NhatKy_ViPham!C:C, "T28") - SUMIFS(NhatKy_ViPham!K:K, NhatKy_ViPham!E:E, "11_Anh_B", NhatKy_ViPham!F:F, B35, NhatKy_ViPham!C:C, "T28")</f>
        <v>100</v>
      </c>
      <c r="AT35" s="7">
        <f>100 + SUMIFS(NhatKy_ViPham!J:J, NhatKy_ViPham!E:E, "11_Anh_B", NhatKy_ViPham!F:F, B35, NhatKy_ViPham!C:C, "T29") - SUMIFS(NhatKy_ViPham!K:K, NhatKy_ViPham!E:E, "11_Anh_B", NhatKy_ViPham!F:F, B35, NhatKy_ViPham!C:C, "T29")</f>
        <v>100</v>
      </c>
      <c r="AU35" s="7">
        <f>100 + SUMIFS(NhatKy_ViPham!J:J, NhatKy_ViPham!E:E, "11_Anh_B", NhatKy_ViPham!F:F, B35, NhatKy_ViPham!C:C, "T30") - SUMIFS(NhatKy_ViPham!K:K, NhatKy_ViPham!E:E, "11_Anh_B", NhatKy_ViPham!F:F, B35, NhatKy_ViPham!C:C, "T30")</f>
        <v>100</v>
      </c>
      <c r="AV35" s="7">
        <f>100 + SUMIFS(NhatKy_ViPham!J:J, NhatKy_ViPham!E:E, "11_Anh_B", NhatKy_ViPham!F:F, B35, NhatKy_ViPham!C:C, "T31") - SUMIFS(NhatKy_ViPham!K:K, NhatKy_ViPham!E:E, "11_Anh_B", NhatKy_ViPham!F:F, B35, NhatKy_ViPham!C:C, "T31")</f>
        <v>100</v>
      </c>
      <c r="AW35" s="7">
        <f>100 + SUMIFS(NhatKy_ViPham!J:J, NhatKy_ViPham!E:E, "11_Anh_B", NhatKy_ViPham!F:F, B35, NhatKy_ViPham!C:C, "T32") - SUMIFS(NhatKy_ViPham!K:K, NhatKy_ViPham!E:E, "11_Anh_B", NhatKy_ViPham!F:F, B35, NhatKy_ViPham!C:C, "T32")</f>
        <v>100</v>
      </c>
      <c r="AX35" s="7">
        <f>100 + SUMIFS(NhatKy_ViPham!J:J, NhatKy_ViPham!E:E, "11_Anh_B", NhatKy_ViPham!F:F, B35, NhatKy_ViPham!C:C, "T33") - SUMIFS(NhatKy_ViPham!K:K, NhatKy_ViPham!E:E, "11_Anh_B", NhatKy_ViPham!F:F, B35, NhatKy_ViPham!C:C, "T33")</f>
        <v>100</v>
      </c>
      <c r="AY35" s="7">
        <f>100 + SUMIFS(NhatKy_ViPham!J:J, NhatKy_ViPham!E:E, "11_Anh_B", NhatKy_ViPham!F:F, B35, NhatKy_ViPham!C:C, "T34") - SUMIFS(NhatKy_ViPham!K:K, NhatKy_ViPham!E:E, "11_Anh_B", NhatKy_ViPham!F:F, B35, NhatKy_ViPham!C:C, "T34")</f>
        <v>100</v>
      </c>
      <c r="AZ35" s="7">
        <f>100 + SUMIFS(NhatKy_ViPham!J:J, NhatKy_ViPham!E:E, "11_Anh_B", NhatKy_ViPham!F:F, B35, NhatKy_ViPham!C:C, "T35") - SUMIFS(NhatKy_ViPham!K:K, NhatKy_ViPham!E:E, "11_Anh_B", NhatKy_ViPham!F:F, B35, NhatKy_ViPham!C:C, "T35")</f>
        <v>100</v>
      </c>
      <c r="BA35" s="12">
        <f t="shared" si="0"/>
        <v>100</v>
      </c>
      <c r="BB35" s="11" t="s">
        <v>430</v>
      </c>
      <c r="BC35" s="14" t="str">
        <f t="shared" si="1"/>
        <v>Tốt</v>
      </c>
      <c r="BD35" s="10" t="str">
        <f t="shared" si="2"/>
        <v>🟢 BÌNH THƯỜNG</v>
      </c>
    </row>
    <row r="36" spans="1:56" x14ac:dyDescent="0.25">
      <c r="A36" s="5">
        <v>28</v>
      </c>
      <c r="B36" s="15" t="s">
        <v>2106</v>
      </c>
      <c r="C36" s="5" t="s">
        <v>1454</v>
      </c>
      <c r="D36" s="5" t="s">
        <v>429</v>
      </c>
      <c r="E36" s="11" t="s">
        <v>430</v>
      </c>
      <c r="F36" s="6">
        <f>SUMIFS(NhatKy_ViPham!K:K, NhatKy_ViPham!E:E, "11_Anh_B", NhatKy_ViPham!F:F, B36, NhatKy_ViPham!H:H, "L01")</f>
        <v>0</v>
      </c>
      <c r="G36" s="6">
        <f>SUMIFS(NhatKy_ViPham!K:K, NhatKy_ViPham!E:E, "11_Anh_B", NhatKy_ViPham!F:F, B36, NhatKy_ViPham!H:H, "L02")</f>
        <v>0</v>
      </c>
      <c r="H36" s="6">
        <f>SUMIFS(NhatKy_ViPham!K:K, NhatKy_ViPham!E:E, "11_Anh_B", NhatKy_ViPham!F:F, B36, NhatKy_ViPham!H:H, "L03")</f>
        <v>0</v>
      </c>
      <c r="I36" s="6">
        <f>SUMIFS(NhatKy_ViPham!K:K, NhatKy_ViPham!E:E, "11_Anh_B", NhatKy_ViPham!F:F, B36, NhatKy_ViPham!H:H, "L04")</f>
        <v>0</v>
      </c>
      <c r="J36" s="6">
        <f>SUMIFS(NhatKy_ViPham!K:K, NhatKy_ViPham!E:E, "11_Anh_B", NhatKy_ViPham!F:F, B36, NhatKy_ViPham!H:H, "L05")</f>
        <v>0</v>
      </c>
      <c r="K36" s="6">
        <f>SUMIFS(NhatKy_ViPham!K:K, NhatKy_ViPham!E:E, "11_Anh_B", NhatKy_ViPham!F:F, B36, NhatKy_ViPham!H:H, "L06")</f>
        <v>0</v>
      </c>
      <c r="L36" s="6">
        <f>SUMIFS(NhatKy_ViPham!K:K, NhatKy_ViPham!E:E, "11_Anh_B", NhatKy_ViPham!F:F, B36, NhatKy_ViPham!H:H, "L07")</f>
        <v>0</v>
      </c>
      <c r="M36" s="6">
        <f>SUMIFS(NhatKy_ViPham!K:K, NhatKy_ViPham!E:E, "11_Anh_B", NhatKy_ViPham!F:F, B36, NhatKy_ViPham!H:H, "L08")</f>
        <v>0</v>
      </c>
      <c r="N36" s="6">
        <f>SUMIFS(NhatKy_ViPham!K:K, NhatKy_ViPham!E:E, "11_Anh_B", NhatKy_ViPham!F:F, B36, NhatKy_ViPham!H:H, "L09")</f>
        <v>0</v>
      </c>
      <c r="O36" s="6">
        <f>SUMIFS(NhatKy_ViPham!K:K, NhatKy_ViPham!E:E, "11_Anh_B", NhatKy_ViPham!F:F, B36, NhatKy_ViPham!H:H, "L10")</f>
        <v>0</v>
      </c>
      <c r="P36" s="12">
        <f>SUMIFS(NhatKy_ViPham!J:J, NhatKy_ViPham!E:E, "11_Anh_B", NhatKy_ViPham!F:F, B36)</f>
        <v>0</v>
      </c>
      <c r="Q36" s="13">
        <f>SUMIFS(NhatKy_ViPham!K:K, NhatKy_ViPham!E:E, "11_Anh_B", NhatKy_ViPham!F:F, B36)</f>
        <v>0</v>
      </c>
      <c r="R36" s="6">
        <f>100 + SUMIFS(NhatKy_ViPham!J:J, NhatKy_ViPham!E:E, "11_Anh_B", NhatKy_ViPham!F:F, B36, NhatKy_ViPham!C:C, "T1") - SUMIFS(NhatKy_ViPham!K:K, NhatKy_ViPham!E:E, "11_Anh_B", NhatKy_ViPham!F:F, B36, NhatKy_ViPham!C:C, "T1")</f>
        <v>100</v>
      </c>
      <c r="S36" s="6">
        <f>100 + SUMIFS(NhatKy_ViPham!J:J, NhatKy_ViPham!E:E, "11_Anh_B", NhatKy_ViPham!F:F, B36, NhatKy_ViPham!C:C, "T2") - SUMIFS(NhatKy_ViPham!K:K, NhatKy_ViPham!E:E, "11_Anh_B", NhatKy_ViPham!F:F, B36, NhatKy_ViPham!C:C, "T2")</f>
        <v>100</v>
      </c>
      <c r="T36" s="6">
        <f>100 + SUMIFS(NhatKy_ViPham!J:J, NhatKy_ViPham!E:E, "11_Anh_B", NhatKy_ViPham!F:F, B36, NhatKy_ViPham!C:C, "T3") - SUMIFS(NhatKy_ViPham!K:K, NhatKy_ViPham!E:E, "11_Anh_B", NhatKy_ViPham!F:F, B36, NhatKy_ViPham!C:C, "T3")</f>
        <v>100</v>
      </c>
      <c r="U36" s="6">
        <f>100 + SUMIFS(NhatKy_ViPham!J:J, NhatKy_ViPham!E:E, "11_Anh_B", NhatKy_ViPham!F:F, B36, NhatKy_ViPham!C:C, "T4") - SUMIFS(NhatKy_ViPham!K:K, NhatKy_ViPham!E:E, "11_Anh_B", NhatKy_ViPham!F:F, B36, NhatKy_ViPham!C:C, "T4")</f>
        <v>100</v>
      </c>
      <c r="V36" s="6">
        <f>100 + SUMIFS(NhatKy_ViPham!J:J, NhatKy_ViPham!E:E, "11_Anh_B", NhatKy_ViPham!F:F, B36, NhatKy_ViPham!C:C, "T5") - SUMIFS(NhatKy_ViPham!K:K, NhatKy_ViPham!E:E, "11_Anh_B", NhatKy_ViPham!F:F, B36, NhatKy_ViPham!C:C, "T5")</f>
        <v>100</v>
      </c>
      <c r="W36" s="6">
        <f>100 + SUMIFS(NhatKy_ViPham!J:J, NhatKy_ViPham!E:E, "11_Anh_B", NhatKy_ViPham!F:F, B36, NhatKy_ViPham!C:C, "T6") - SUMIFS(NhatKy_ViPham!K:K, NhatKy_ViPham!E:E, "11_Anh_B", NhatKy_ViPham!F:F, B36, NhatKy_ViPham!C:C, "T6")</f>
        <v>100</v>
      </c>
      <c r="X36" s="6">
        <f>100 + SUMIFS(NhatKy_ViPham!J:J, NhatKy_ViPham!E:E, "11_Anh_B", NhatKy_ViPham!F:F, B36, NhatKy_ViPham!C:C, "T7") - SUMIFS(NhatKy_ViPham!K:K, NhatKy_ViPham!E:E, "11_Anh_B", NhatKy_ViPham!F:F, B36, NhatKy_ViPham!C:C, "T7")</f>
        <v>100</v>
      </c>
      <c r="Y36" s="6">
        <f>100 + SUMIFS(NhatKy_ViPham!J:J, NhatKy_ViPham!E:E, "11_Anh_B", NhatKy_ViPham!F:F, B36, NhatKy_ViPham!C:C, "T8") - SUMIFS(NhatKy_ViPham!K:K, NhatKy_ViPham!E:E, "11_Anh_B", NhatKy_ViPham!F:F, B36, NhatKy_ViPham!C:C, "T8")</f>
        <v>100</v>
      </c>
      <c r="Z36" s="6">
        <f>100 + SUMIFS(NhatKy_ViPham!J:J, NhatKy_ViPham!E:E, "11_Anh_B", NhatKy_ViPham!F:F, B36, NhatKy_ViPham!C:C, "T9") - SUMIFS(NhatKy_ViPham!K:K, NhatKy_ViPham!E:E, "11_Anh_B", NhatKy_ViPham!F:F, B36, NhatKy_ViPham!C:C, "T9")</f>
        <v>100</v>
      </c>
      <c r="AA36" s="6">
        <f>100 + SUMIFS(NhatKy_ViPham!J:J, NhatKy_ViPham!E:E, "11_Anh_B", NhatKy_ViPham!F:F, B36, NhatKy_ViPham!C:C, "T10") - SUMIFS(NhatKy_ViPham!K:K, NhatKy_ViPham!E:E, "11_Anh_B", NhatKy_ViPham!F:F, B36, NhatKy_ViPham!C:C, "T10")</f>
        <v>100</v>
      </c>
      <c r="AB36" s="6">
        <f>100 + SUMIFS(NhatKy_ViPham!J:J, NhatKy_ViPham!E:E, "11_Anh_B", NhatKy_ViPham!F:F, B36, NhatKy_ViPham!C:C, "T11") - SUMIFS(NhatKy_ViPham!K:K, NhatKy_ViPham!E:E, "11_Anh_B", NhatKy_ViPham!F:F, B36, NhatKy_ViPham!C:C, "T11")</f>
        <v>100</v>
      </c>
      <c r="AC36" s="6">
        <f>100 + SUMIFS(NhatKy_ViPham!J:J, NhatKy_ViPham!E:E, "11_Anh_B", NhatKy_ViPham!F:F, B36, NhatKy_ViPham!C:C, "T12") - SUMIFS(NhatKy_ViPham!K:K, NhatKy_ViPham!E:E, "11_Anh_B", NhatKy_ViPham!F:F, B36, NhatKy_ViPham!C:C, "T12")</f>
        <v>100</v>
      </c>
      <c r="AD36" s="6">
        <f>100 + SUMIFS(NhatKy_ViPham!J:J, NhatKy_ViPham!E:E, "11_Anh_B", NhatKy_ViPham!F:F, B36, NhatKy_ViPham!C:C, "T13") - SUMIFS(NhatKy_ViPham!K:K, NhatKy_ViPham!E:E, "11_Anh_B", NhatKy_ViPham!F:F, B36, NhatKy_ViPham!C:C, "T13")</f>
        <v>100</v>
      </c>
      <c r="AE36" s="6">
        <f>100 + SUMIFS(NhatKy_ViPham!J:J, NhatKy_ViPham!E:E, "11_Anh_B", NhatKy_ViPham!F:F, B36, NhatKy_ViPham!C:C, "T14") - SUMIFS(NhatKy_ViPham!K:K, NhatKy_ViPham!E:E, "11_Anh_B", NhatKy_ViPham!F:F, B36, NhatKy_ViPham!C:C, "T14")</f>
        <v>100</v>
      </c>
      <c r="AF36" s="6">
        <f>100 + SUMIFS(NhatKy_ViPham!J:J, NhatKy_ViPham!E:E, "11_Anh_B", NhatKy_ViPham!F:F, B36, NhatKy_ViPham!C:C, "T15") - SUMIFS(NhatKy_ViPham!K:K, NhatKy_ViPham!E:E, "11_Anh_B", NhatKy_ViPham!F:F, B36, NhatKy_ViPham!C:C, "T15")</f>
        <v>100</v>
      </c>
      <c r="AG36" s="6">
        <f>100 + SUMIFS(NhatKy_ViPham!J:J, NhatKy_ViPham!E:E, "11_Anh_B", NhatKy_ViPham!F:F, B36, NhatKy_ViPham!C:C, "T16") - SUMIFS(NhatKy_ViPham!K:K, NhatKy_ViPham!E:E, "11_Anh_B", NhatKy_ViPham!F:F, B36, NhatKy_ViPham!C:C, "T16")</f>
        <v>100</v>
      </c>
      <c r="AH36" s="6">
        <f>100 + SUMIFS(NhatKy_ViPham!J:J, NhatKy_ViPham!E:E, "11_Anh_B", NhatKy_ViPham!F:F, B36, NhatKy_ViPham!C:C, "T17") - SUMIFS(NhatKy_ViPham!K:K, NhatKy_ViPham!E:E, "11_Anh_B", NhatKy_ViPham!F:F, B36, NhatKy_ViPham!C:C, "T17")</f>
        <v>100</v>
      </c>
      <c r="AI36" s="6">
        <f>100 + SUMIFS(NhatKy_ViPham!J:J, NhatKy_ViPham!E:E, "11_Anh_B", NhatKy_ViPham!F:F, B36, NhatKy_ViPham!C:C, "T18") - SUMIFS(NhatKy_ViPham!K:K, NhatKy_ViPham!E:E, "11_Anh_B", NhatKy_ViPham!F:F, B36, NhatKy_ViPham!C:C, "T18")</f>
        <v>100</v>
      </c>
      <c r="AJ36" s="6">
        <f>100 + SUMIFS(NhatKy_ViPham!J:J, NhatKy_ViPham!E:E, "11_Anh_B", NhatKy_ViPham!F:F, B36, NhatKy_ViPham!C:C, "T19") - SUMIFS(NhatKy_ViPham!K:K, NhatKy_ViPham!E:E, "11_Anh_B", NhatKy_ViPham!F:F, B36, NhatKy_ViPham!C:C, "T19")</f>
        <v>100</v>
      </c>
      <c r="AK36" s="6">
        <f>100 + SUMIFS(NhatKy_ViPham!J:J, NhatKy_ViPham!E:E, "11_Anh_B", NhatKy_ViPham!F:F, B36, NhatKy_ViPham!C:C, "T20") - SUMIFS(NhatKy_ViPham!K:K, NhatKy_ViPham!E:E, "11_Anh_B", NhatKy_ViPham!F:F, B36, NhatKy_ViPham!C:C, "T20")</f>
        <v>100</v>
      </c>
      <c r="AL36" s="6">
        <f>100 + SUMIFS(NhatKy_ViPham!J:J, NhatKy_ViPham!E:E, "11_Anh_B", NhatKy_ViPham!F:F, B36, NhatKy_ViPham!C:C, "T21") - SUMIFS(NhatKy_ViPham!K:K, NhatKy_ViPham!E:E, "11_Anh_B", NhatKy_ViPham!F:F, B36, NhatKy_ViPham!C:C, "T21")</f>
        <v>100</v>
      </c>
      <c r="AM36" s="6">
        <f>100 + SUMIFS(NhatKy_ViPham!J:J, NhatKy_ViPham!E:E, "11_Anh_B", NhatKy_ViPham!F:F, B36, NhatKy_ViPham!C:C, "T22") - SUMIFS(NhatKy_ViPham!K:K, NhatKy_ViPham!E:E, "11_Anh_B", NhatKy_ViPham!F:F, B36, NhatKy_ViPham!C:C, "T22")</f>
        <v>100</v>
      </c>
      <c r="AN36" s="6">
        <f>100 + SUMIFS(NhatKy_ViPham!J:J, NhatKy_ViPham!E:E, "11_Anh_B", NhatKy_ViPham!F:F, B36, NhatKy_ViPham!C:C, "T23") - SUMIFS(NhatKy_ViPham!K:K, NhatKy_ViPham!E:E, "11_Anh_B", NhatKy_ViPham!F:F, B36, NhatKy_ViPham!C:C, "T23")</f>
        <v>100</v>
      </c>
      <c r="AO36" s="6">
        <f>100 + SUMIFS(NhatKy_ViPham!J:J, NhatKy_ViPham!E:E, "11_Anh_B", NhatKy_ViPham!F:F, B36, NhatKy_ViPham!C:C, "T24") - SUMIFS(NhatKy_ViPham!K:K, NhatKy_ViPham!E:E, "11_Anh_B", NhatKy_ViPham!F:F, B36, NhatKy_ViPham!C:C, "T24")</f>
        <v>100</v>
      </c>
      <c r="AP36" s="6">
        <f>100 + SUMIFS(NhatKy_ViPham!J:J, NhatKy_ViPham!E:E, "11_Anh_B", NhatKy_ViPham!F:F, B36, NhatKy_ViPham!C:C, "T25") - SUMIFS(NhatKy_ViPham!K:K, NhatKy_ViPham!E:E, "11_Anh_B", NhatKy_ViPham!F:F, B36, NhatKy_ViPham!C:C, "T25")</f>
        <v>100</v>
      </c>
      <c r="AQ36" s="6">
        <f>100 + SUMIFS(NhatKy_ViPham!J:J, NhatKy_ViPham!E:E, "11_Anh_B", NhatKy_ViPham!F:F, B36, NhatKy_ViPham!C:C, "T26") - SUMIFS(NhatKy_ViPham!K:K, NhatKy_ViPham!E:E, "11_Anh_B", NhatKy_ViPham!F:F, B36, NhatKy_ViPham!C:C, "T26")</f>
        <v>100</v>
      </c>
      <c r="AR36" s="6">
        <f>100 + SUMIFS(NhatKy_ViPham!J:J, NhatKy_ViPham!E:E, "11_Anh_B", NhatKy_ViPham!F:F, B36, NhatKy_ViPham!C:C, "T27") - SUMIFS(NhatKy_ViPham!K:K, NhatKy_ViPham!E:E, "11_Anh_B", NhatKy_ViPham!F:F, B36, NhatKy_ViPham!C:C, "T27")</f>
        <v>100</v>
      </c>
      <c r="AS36" s="6">
        <f>100 + SUMIFS(NhatKy_ViPham!J:J, NhatKy_ViPham!E:E, "11_Anh_B", NhatKy_ViPham!F:F, B36, NhatKy_ViPham!C:C, "T28") - SUMIFS(NhatKy_ViPham!K:K, NhatKy_ViPham!E:E, "11_Anh_B", NhatKy_ViPham!F:F, B36, NhatKy_ViPham!C:C, "T28")</f>
        <v>100</v>
      </c>
      <c r="AT36" s="6">
        <f>100 + SUMIFS(NhatKy_ViPham!J:J, NhatKy_ViPham!E:E, "11_Anh_B", NhatKy_ViPham!F:F, B36, NhatKy_ViPham!C:C, "T29") - SUMIFS(NhatKy_ViPham!K:K, NhatKy_ViPham!E:E, "11_Anh_B", NhatKy_ViPham!F:F, B36, NhatKy_ViPham!C:C, "T29")</f>
        <v>100</v>
      </c>
      <c r="AU36" s="6">
        <f>100 + SUMIFS(NhatKy_ViPham!J:J, NhatKy_ViPham!E:E, "11_Anh_B", NhatKy_ViPham!F:F, B36, NhatKy_ViPham!C:C, "T30") - SUMIFS(NhatKy_ViPham!K:K, NhatKy_ViPham!E:E, "11_Anh_B", NhatKy_ViPham!F:F, B36, NhatKy_ViPham!C:C, "T30")</f>
        <v>100</v>
      </c>
      <c r="AV36" s="6">
        <f>100 + SUMIFS(NhatKy_ViPham!J:J, NhatKy_ViPham!E:E, "11_Anh_B", NhatKy_ViPham!F:F, B36, NhatKy_ViPham!C:C, "T31") - SUMIFS(NhatKy_ViPham!K:K, NhatKy_ViPham!E:E, "11_Anh_B", NhatKy_ViPham!F:F, B36, NhatKy_ViPham!C:C, "T31")</f>
        <v>100</v>
      </c>
      <c r="AW36" s="6">
        <f>100 + SUMIFS(NhatKy_ViPham!J:J, NhatKy_ViPham!E:E, "11_Anh_B", NhatKy_ViPham!F:F, B36, NhatKy_ViPham!C:C, "T32") - SUMIFS(NhatKy_ViPham!K:K, NhatKy_ViPham!E:E, "11_Anh_B", NhatKy_ViPham!F:F, B36, NhatKy_ViPham!C:C, "T32")</f>
        <v>100</v>
      </c>
      <c r="AX36" s="6">
        <f>100 + SUMIFS(NhatKy_ViPham!J:J, NhatKy_ViPham!E:E, "11_Anh_B", NhatKy_ViPham!F:F, B36, NhatKy_ViPham!C:C, "T33") - SUMIFS(NhatKy_ViPham!K:K, NhatKy_ViPham!E:E, "11_Anh_B", NhatKy_ViPham!F:F, B36, NhatKy_ViPham!C:C, "T33")</f>
        <v>100</v>
      </c>
      <c r="AY36" s="6">
        <f>100 + SUMIFS(NhatKy_ViPham!J:J, NhatKy_ViPham!E:E, "11_Anh_B", NhatKy_ViPham!F:F, B36, NhatKy_ViPham!C:C, "T34") - SUMIFS(NhatKy_ViPham!K:K, NhatKy_ViPham!E:E, "11_Anh_B", NhatKy_ViPham!F:F, B36, NhatKy_ViPham!C:C, "T34")</f>
        <v>100</v>
      </c>
      <c r="AZ36" s="6">
        <f>100 + SUMIFS(NhatKy_ViPham!J:J, NhatKy_ViPham!E:E, "11_Anh_B", NhatKy_ViPham!F:F, B36, NhatKy_ViPham!C:C, "T35") - SUMIFS(NhatKy_ViPham!K:K, NhatKy_ViPham!E:E, "11_Anh_B", NhatKy_ViPham!F:F, B36, NhatKy_ViPham!C:C, "T35")</f>
        <v>100</v>
      </c>
      <c r="BA36" s="12">
        <f t="shared" si="0"/>
        <v>100</v>
      </c>
      <c r="BB36" s="11" t="s">
        <v>430</v>
      </c>
      <c r="BC36" s="16" t="str">
        <f t="shared" si="1"/>
        <v>Tốt</v>
      </c>
      <c r="BD36" s="15" t="str">
        <f t="shared" si="2"/>
        <v>🟢 BÌNH THƯỜNG</v>
      </c>
    </row>
    <row r="37" spans="1:56" x14ac:dyDescent="0.25">
      <c r="A37" s="4">
        <v>29</v>
      </c>
      <c r="B37" s="10" t="s">
        <v>2107</v>
      </c>
      <c r="C37" s="4" t="s">
        <v>1372</v>
      </c>
      <c r="D37" s="4" t="s">
        <v>429</v>
      </c>
      <c r="E37" s="11" t="s">
        <v>430</v>
      </c>
      <c r="F37" s="7">
        <f>SUMIFS(NhatKy_ViPham!K:K, NhatKy_ViPham!E:E, "11_Anh_B", NhatKy_ViPham!F:F, B37, NhatKy_ViPham!H:H, "L01")</f>
        <v>0</v>
      </c>
      <c r="G37" s="7">
        <f>SUMIFS(NhatKy_ViPham!K:K, NhatKy_ViPham!E:E, "11_Anh_B", NhatKy_ViPham!F:F, B37, NhatKy_ViPham!H:H, "L02")</f>
        <v>0</v>
      </c>
      <c r="H37" s="7">
        <f>SUMIFS(NhatKy_ViPham!K:K, NhatKy_ViPham!E:E, "11_Anh_B", NhatKy_ViPham!F:F, B37, NhatKy_ViPham!H:H, "L03")</f>
        <v>0</v>
      </c>
      <c r="I37" s="7">
        <f>SUMIFS(NhatKy_ViPham!K:K, NhatKy_ViPham!E:E, "11_Anh_B", NhatKy_ViPham!F:F, B37, NhatKy_ViPham!H:H, "L04")</f>
        <v>0</v>
      </c>
      <c r="J37" s="7">
        <f>SUMIFS(NhatKy_ViPham!K:K, NhatKy_ViPham!E:E, "11_Anh_B", NhatKy_ViPham!F:F, B37, NhatKy_ViPham!H:H, "L05")</f>
        <v>0</v>
      </c>
      <c r="K37" s="7">
        <f>SUMIFS(NhatKy_ViPham!K:K, NhatKy_ViPham!E:E, "11_Anh_B", NhatKy_ViPham!F:F, B37, NhatKy_ViPham!H:H, "L06")</f>
        <v>0</v>
      </c>
      <c r="L37" s="7">
        <f>SUMIFS(NhatKy_ViPham!K:K, NhatKy_ViPham!E:E, "11_Anh_B", NhatKy_ViPham!F:F, B37, NhatKy_ViPham!H:H, "L07")</f>
        <v>0</v>
      </c>
      <c r="M37" s="7">
        <f>SUMIFS(NhatKy_ViPham!K:K, NhatKy_ViPham!E:E, "11_Anh_B", NhatKy_ViPham!F:F, B37, NhatKy_ViPham!H:H, "L08")</f>
        <v>0</v>
      </c>
      <c r="N37" s="7">
        <f>SUMIFS(NhatKy_ViPham!K:K, NhatKy_ViPham!E:E, "11_Anh_B", NhatKy_ViPham!F:F, B37, NhatKy_ViPham!H:H, "L09")</f>
        <v>0</v>
      </c>
      <c r="O37" s="7">
        <f>SUMIFS(NhatKy_ViPham!K:K, NhatKy_ViPham!E:E, "11_Anh_B", NhatKy_ViPham!F:F, B37, NhatKy_ViPham!H:H, "L10")</f>
        <v>0</v>
      </c>
      <c r="P37" s="12">
        <f>SUMIFS(NhatKy_ViPham!J:J, NhatKy_ViPham!E:E, "11_Anh_B", NhatKy_ViPham!F:F, B37)</f>
        <v>0</v>
      </c>
      <c r="Q37" s="13">
        <f>SUMIFS(NhatKy_ViPham!K:K, NhatKy_ViPham!E:E, "11_Anh_B", NhatKy_ViPham!F:F, B37)</f>
        <v>0</v>
      </c>
      <c r="R37" s="7">
        <f>100 + SUMIFS(NhatKy_ViPham!J:J, NhatKy_ViPham!E:E, "11_Anh_B", NhatKy_ViPham!F:F, B37, NhatKy_ViPham!C:C, "T1") - SUMIFS(NhatKy_ViPham!K:K, NhatKy_ViPham!E:E, "11_Anh_B", NhatKy_ViPham!F:F, B37, NhatKy_ViPham!C:C, "T1")</f>
        <v>100</v>
      </c>
      <c r="S37" s="7">
        <f>100 + SUMIFS(NhatKy_ViPham!J:J, NhatKy_ViPham!E:E, "11_Anh_B", NhatKy_ViPham!F:F, B37, NhatKy_ViPham!C:C, "T2") - SUMIFS(NhatKy_ViPham!K:K, NhatKy_ViPham!E:E, "11_Anh_B", NhatKy_ViPham!F:F, B37, NhatKy_ViPham!C:C, "T2")</f>
        <v>100</v>
      </c>
      <c r="T37" s="7">
        <f>100 + SUMIFS(NhatKy_ViPham!J:J, NhatKy_ViPham!E:E, "11_Anh_B", NhatKy_ViPham!F:F, B37, NhatKy_ViPham!C:C, "T3") - SUMIFS(NhatKy_ViPham!K:K, NhatKy_ViPham!E:E, "11_Anh_B", NhatKy_ViPham!F:F, B37, NhatKy_ViPham!C:C, "T3")</f>
        <v>100</v>
      </c>
      <c r="U37" s="7">
        <f>100 + SUMIFS(NhatKy_ViPham!J:J, NhatKy_ViPham!E:E, "11_Anh_B", NhatKy_ViPham!F:F, B37, NhatKy_ViPham!C:C, "T4") - SUMIFS(NhatKy_ViPham!K:K, NhatKy_ViPham!E:E, "11_Anh_B", NhatKy_ViPham!F:F, B37, NhatKy_ViPham!C:C, "T4")</f>
        <v>100</v>
      </c>
      <c r="V37" s="7">
        <f>100 + SUMIFS(NhatKy_ViPham!J:J, NhatKy_ViPham!E:E, "11_Anh_B", NhatKy_ViPham!F:F, B37, NhatKy_ViPham!C:C, "T5") - SUMIFS(NhatKy_ViPham!K:K, NhatKy_ViPham!E:E, "11_Anh_B", NhatKy_ViPham!F:F, B37, NhatKy_ViPham!C:C, "T5")</f>
        <v>100</v>
      </c>
      <c r="W37" s="7">
        <f>100 + SUMIFS(NhatKy_ViPham!J:J, NhatKy_ViPham!E:E, "11_Anh_B", NhatKy_ViPham!F:F, B37, NhatKy_ViPham!C:C, "T6") - SUMIFS(NhatKy_ViPham!K:K, NhatKy_ViPham!E:E, "11_Anh_B", NhatKy_ViPham!F:F, B37, NhatKy_ViPham!C:C, "T6")</f>
        <v>100</v>
      </c>
      <c r="X37" s="7">
        <f>100 + SUMIFS(NhatKy_ViPham!J:J, NhatKy_ViPham!E:E, "11_Anh_B", NhatKy_ViPham!F:F, B37, NhatKy_ViPham!C:C, "T7") - SUMIFS(NhatKy_ViPham!K:K, NhatKy_ViPham!E:E, "11_Anh_B", NhatKy_ViPham!F:F, B37, NhatKy_ViPham!C:C, "T7")</f>
        <v>100</v>
      </c>
      <c r="Y37" s="7">
        <f>100 + SUMIFS(NhatKy_ViPham!J:J, NhatKy_ViPham!E:E, "11_Anh_B", NhatKy_ViPham!F:F, B37, NhatKy_ViPham!C:C, "T8") - SUMIFS(NhatKy_ViPham!K:K, NhatKy_ViPham!E:E, "11_Anh_B", NhatKy_ViPham!F:F, B37, NhatKy_ViPham!C:C, "T8")</f>
        <v>100</v>
      </c>
      <c r="Z37" s="7">
        <f>100 + SUMIFS(NhatKy_ViPham!J:J, NhatKy_ViPham!E:E, "11_Anh_B", NhatKy_ViPham!F:F, B37, NhatKy_ViPham!C:C, "T9") - SUMIFS(NhatKy_ViPham!K:K, NhatKy_ViPham!E:E, "11_Anh_B", NhatKy_ViPham!F:F, B37, NhatKy_ViPham!C:C, "T9")</f>
        <v>100</v>
      </c>
      <c r="AA37" s="7">
        <f>100 + SUMIFS(NhatKy_ViPham!J:J, NhatKy_ViPham!E:E, "11_Anh_B", NhatKy_ViPham!F:F, B37, NhatKy_ViPham!C:C, "T10") - SUMIFS(NhatKy_ViPham!K:K, NhatKy_ViPham!E:E, "11_Anh_B", NhatKy_ViPham!F:F, B37, NhatKy_ViPham!C:C, "T10")</f>
        <v>100</v>
      </c>
      <c r="AB37" s="7">
        <f>100 + SUMIFS(NhatKy_ViPham!J:J, NhatKy_ViPham!E:E, "11_Anh_B", NhatKy_ViPham!F:F, B37, NhatKy_ViPham!C:C, "T11") - SUMIFS(NhatKy_ViPham!K:K, NhatKy_ViPham!E:E, "11_Anh_B", NhatKy_ViPham!F:F, B37, NhatKy_ViPham!C:C, "T11")</f>
        <v>100</v>
      </c>
      <c r="AC37" s="7">
        <f>100 + SUMIFS(NhatKy_ViPham!J:J, NhatKy_ViPham!E:E, "11_Anh_B", NhatKy_ViPham!F:F, B37, NhatKy_ViPham!C:C, "T12") - SUMIFS(NhatKy_ViPham!K:K, NhatKy_ViPham!E:E, "11_Anh_B", NhatKy_ViPham!F:F, B37, NhatKy_ViPham!C:C, "T12")</f>
        <v>100</v>
      </c>
      <c r="AD37" s="7">
        <f>100 + SUMIFS(NhatKy_ViPham!J:J, NhatKy_ViPham!E:E, "11_Anh_B", NhatKy_ViPham!F:F, B37, NhatKy_ViPham!C:C, "T13") - SUMIFS(NhatKy_ViPham!K:K, NhatKy_ViPham!E:E, "11_Anh_B", NhatKy_ViPham!F:F, B37, NhatKy_ViPham!C:C, "T13")</f>
        <v>100</v>
      </c>
      <c r="AE37" s="7">
        <f>100 + SUMIFS(NhatKy_ViPham!J:J, NhatKy_ViPham!E:E, "11_Anh_B", NhatKy_ViPham!F:F, B37, NhatKy_ViPham!C:C, "T14") - SUMIFS(NhatKy_ViPham!K:K, NhatKy_ViPham!E:E, "11_Anh_B", NhatKy_ViPham!F:F, B37, NhatKy_ViPham!C:C, "T14")</f>
        <v>100</v>
      </c>
      <c r="AF37" s="7">
        <f>100 + SUMIFS(NhatKy_ViPham!J:J, NhatKy_ViPham!E:E, "11_Anh_B", NhatKy_ViPham!F:F, B37, NhatKy_ViPham!C:C, "T15") - SUMIFS(NhatKy_ViPham!K:K, NhatKy_ViPham!E:E, "11_Anh_B", NhatKy_ViPham!F:F, B37, NhatKy_ViPham!C:C, "T15")</f>
        <v>100</v>
      </c>
      <c r="AG37" s="7">
        <f>100 + SUMIFS(NhatKy_ViPham!J:J, NhatKy_ViPham!E:E, "11_Anh_B", NhatKy_ViPham!F:F, B37, NhatKy_ViPham!C:C, "T16") - SUMIFS(NhatKy_ViPham!K:K, NhatKy_ViPham!E:E, "11_Anh_B", NhatKy_ViPham!F:F, B37, NhatKy_ViPham!C:C, "T16")</f>
        <v>100</v>
      </c>
      <c r="AH37" s="7">
        <f>100 + SUMIFS(NhatKy_ViPham!J:J, NhatKy_ViPham!E:E, "11_Anh_B", NhatKy_ViPham!F:F, B37, NhatKy_ViPham!C:C, "T17") - SUMIFS(NhatKy_ViPham!K:K, NhatKy_ViPham!E:E, "11_Anh_B", NhatKy_ViPham!F:F, B37, NhatKy_ViPham!C:C, "T17")</f>
        <v>100</v>
      </c>
      <c r="AI37" s="7">
        <f>100 + SUMIFS(NhatKy_ViPham!J:J, NhatKy_ViPham!E:E, "11_Anh_B", NhatKy_ViPham!F:F, B37, NhatKy_ViPham!C:C, "T18") - SUMIFS(NhatKy_ViPham!K:K, NhatKy_ViPham!E:E, "11_Anh_B", NhatKy_ViPham!F:F, B37, NhatKy_ViPham!C:C, "T18")</f>
        <v>100</v>
      </c>
      <c r="AJ37" s="7">
        <f>100 + SUMIFS(NhatKy_ViPham!J:J, NhatKy_ViPham!E:E, "11_Anh_B", NhatKy_ViPham!F:F, B37, NhatKy_ViPham!C:C, "T19") - SUMIFS(NhatKy_ViPham!K:K, NhatKy_ViPham!E:E, "11_Anh_B", NhatKy_ViPham!F:F, B37, NhatKy_ViPham!C:C, "T19")</f>
        <v>100</v>
      </c>
      <c r="AK37" s="7">
        <f>100 + SUMIFS(NhatKy_ViPham!J:J, NhatKy_ViPham!E:E, "11_Anh_B", NhatKy_ViPham!F:F, B37, NhatKy_ViPham!C:C, "T20") - SUMIFS(NhatKy_ViPham!K:K, NhatKy_ViPham!E:E, "11_Anh_B", NhatKy_ViPham!F:F, B37, NhatKy_ViPham!C:C, "T20")</f>
        <v>100</v>
      </c>
      <c r="AL37" s="7">
        <f>100 + SUMIFS(NhatKy_ViPham!J:J, NhatKy_ViPham!E:E, "11_Anh_B", NhatKy_ViPham!F:F, B37, NhatKy_ViPham!C:C, "T21") - SUMIFS(NhatKy_ViPham!K:K, NhatKy_ViPham!E:E, "11_Anh_B", NhatKy_ViPham!F:F, B37, NhatKy_ViPham!C:C, "T21")</f>
        <v>100</v>
      </c>
      <c r="AM37" s="7">
        <f>100 + SUMIFS(NhatKy_ViPham!J:J, NhatKy_ViPham!E:E, "11_Anh_B", NhatKy_ViPham!F:F, B37, NhatKy_ViPham!C:C, "T22") - SUMIFS(NhatKy_ViPham!K:K, NhatKy_ViPham!E:E, "11_Anh_B", NhatKy_ViPham!F:F, B37, NhatKy_ViPham!C:C, "T22")</f>
        <v>100</v>
      </c>
      <c r="AN37" s="7">
        <f>100 + SUMIFS(NhatKy_ViPham!J:J, NhatKy_ViPham!E:E, "11_Anh_B", NhatKy_ViPham!F:F, B37, NhatKy_ViPham!C:C, "T23") - SUMIFS(NhatKy_ViPham!K:K, NhatKy_ViPham!E:E, "11_Anh_B", NhatKy_ViPham!F:F, B37, NhatKy_ViPham!C:C, "T23")</f>
        <v>100</v>
      </c>
      <c r="AO37" s="7">
        <f>100 + SUMIFS(NhatKy_ViPham!J:J, NhatKy_ViPham!E:E, "11_Anh_B", NhatKy_ViPham!F:F, B37, NhatKy_ViPham!C:C, "T24") - SUMIFS(NhatKy_ViPham!K:K, NhatKy_ViPham!E:E, "11_Anh_B", NhatKy_ViPham!F:F, B37, NhatKy_ViPham!C:C, "T24")</f>
        <v>100</v>
      </c>
      <c r="AP37" s="7">
        <f>100 + SUMIFS(NhatKy_ViPham!J:J, NhatKy_ViPham!E:E, "11_Anh_B", NhatKy_ViPham!F:F, B37, NhatKy_ViPham!C:C, "T25") - SUMIFS(NhatKy_ViPham!K:K, NhatKy_ViPham!E:E, "11_Anh_B", NhatKy_ViPham!F:F, B37, NhatKy_ViPham!C:C, "T25")</f>
        <v>100</v>
      </c>
      <c r="AQ37" s="7">
        <f>100 + SUMIFS(NhatKy_ViPham!J:J, NhatKy_ViPham!E:E, "11_Anh_B", NhatKy_ViPham!F:F, B37, NhatKy_ViPham!C:C, "T26") - SUMIFS(NhatKy_ViPham!K:K, NhatKy_ViPham!E:E, "11_Anh_B", NhatKy_ViPham!F:F, B37, NhatKy_ViPham!C:C, "T26")</f>
        <v>100</v>
      </c>
      <c r="AR37" s="7">
        <f>100 + SUMIFS(NhatKy_ViPham!J:J, NhatKy_ViPham!E:E, "11_Anh_B", NhatKy_ViPham!F:F, B37, NhatKy_ViPham!C:C, "T27") - SUMIFS(NhatKy_ViPham!K:K, NhatKy_ViPham!E:E, "11_Anh_B", NhatKy_ViPham!F:F, B37, NhatKy_ViPham!C:C, "T27")</f>
        <v>100</v>
      </c>
      <c r="AS37" s="7">
        <f>100 + SUMIFS(NhatKy_ViPham!J:J, NhatKy_ViPham!E:E, "11_Anh_B", NhatKy_ViPham!F:F, B37, NhatKy_ViPham!C:C, "T28") - SUMIFS(NhatKy_ViPham!K:K, NhatKy_ViPham!E:E, "11_Anh_B", NhatKy_ViPham!F:F, B37, NhatKy_ViPham!C:C, "T28")</f>
        <v>100</v>
      </c>
      <c r="AT37" s="7">
        <f>100 + SUMIFS(NhatKy_ViPham!J:J, NhatKy_ViPham!E:E, "11_Anh_B", NhatKy_ViPham!F:F, B37, NhatKy_ViPham!C:C, "T29") - SUMIFS(NhatKy_ViPham!K:K, NhatKy_ViPham!E:E, "11_Anh_B", NhatKy_ViPham!F:F, B37, NhatKy_ViPham!C:C, "T29")</f>
        <v>100</v>
      </c>
      <c r="AU37" s="7">
        <f>100 + SUMIFS(NhatKy_ViPham!J:J, NhatKy_ViPham!E:E, "11_Anh_B", NhatKy_ViPham!F:F, B37, NhatKy_ViPham!C:C, "T30") - SUMIFS(NhatKy_ViPham!K:K, NhatKy_ViPham!E:E, "11_Anh_B", NhatKy_ViPham!F:F, B37, NhatKy_ViPham!C:C, "T30")</f>
        <v>100</v>
      </c>
      <c r="AV37" s="7">
        <f>100 + SUMIFS(NhatKy_ViPham!J:J, NhatKy_ViPham!E:E, "11_Anh_B", NhatKy_ViPham!F:F, B37, NhatKy_ViPham!C:C, "T31") - SUMIFS(NhatKy_ViPham!K:K, NhatKy_ViPham!E:E, "11_Anh_B", NhatKy_ViPham!F:F, B37, NhatKy_ViPham!C:C, "T31")</f>
        <v>100</v>
      </c>
      <c r="AW37" s="7">
        <f>100 + SUMIFS(NhatKy_ViPham!J:J, NhatKy_ViPham!E:E, "11_Anh_B", NhatKy_ViPham!F:F, B37, NhatKy_ViPham!C:C, "T32") - SUMIFS(NhatKy_ViPham!K:K, NhatKy_ViPham!E:E, "11_Anh_B", NhatKy_ViPham!F:F, B37, NhatKy_ViPham!C:C, "T32")</f>
        <v>100</v>
      </c>
      <c r="AX37" s="7">
        <f>100 + SUMIFS(NhatKy_ViPham!J:J, NhatKy_ViPham!E:E, "11_Anh_B", NhatKy_ViPham!F:F, B37, NhatKy_ViPham!C:C, "T33") - SUMIFS(NhatKy_ViPham!K:K, NhatKy_ViPham!E:E, "11_Anh_B", NhatKy_ViPham!F:F, B37, NhatKy_ViPham!C:C, "T33")</f>
        <v>100</v>
      </c>
      <c r="AY37" s="7">
        <f>100 + SUMIFS(NhatKy_ViPham!J:J, NhatKy_ViPham!E:E, "11_Anh_B", NhatKy_ViPham!F:F, B37, NhatKy_ViPham!C:C, "T34") - SUMIFS(NhatKy_ViPham!K:K, NhatKy_ViPham!E:E, "11_Anh_B", NhatKy_ViPham!F:F, B37, NhatKy_ViPham!C:C, "T34")</f>
        <v>100</v>
      </c>
      <c r="AZ37" s="7">
        <f>100 + SUMIFS(NhatKy_ViPham!J:J, NhatKy_ViPham!E:E, "11_Anh_B", NhatKy_ViPham!F:F, B37, NhatKy_ViPham!C:C, "T35") - SUMIFS(NhatKy_ViPham!K:K, NhatKy_ViPham!E:E, "11_Anh_B", NhatKy_ViPham!F:F, B37, NhatKy_ViPham!C:C, "T35")</f>
        <v>100</v>
      </c>
      <c r="BA37" s="12">
        <f t="shared" si="0"/>
        <v>100</v>
      </c>
      <c r="BB37" s="11" t="s">
        <v>430</v>
      </c>
      <c r="BC37" s="14" t="str">
        <f t="shared" si="1"/>
        <v>Tốt</v>
      </c>
      <c r="BD37" s="10" t="str">
        <f t="shared" si="2"/>
        <v>🟢 BÌNH THƯỜNG</v>
      </c>
    </row>
    <row r="38" spans="1:56" x14ac:dyDescent="0.25">
      <c r="A38" s="5">
        <v>30</v>
      </c>
      <c r="B38" s="15" t="s">
        <v>1190</v>
      </c>
      <c r="C38" s="5" t="s">
        <v>1408</v>
      </c>
      <c r="D38" s="5" t="s">
        <v>429</v>
      </c>
      <c r="E38" s="11" t="s">
        <v>430</v>
      </c>
      <c r="F38" s="6">
        <f>SUMIFS(NhatKy_ViPham!K:K, NhatKy_ViPham!E:E, "11_Anh_B", NhatKy_ViPham!F:F, B38, NhatKy_ViPham!H:H, "L01")</f>
        <v>0</v>
      </c>
      <c r="G38" s="6">
        <f>SUMIFS(NhatKy_ViPham!K:K, NhatKy_ViPham!E:E, "11_Anh_B", NhatKy_ViPham!F:F, B38, NhatKy_ViPham!H:H, "L02")</f>
        <v>0</v>
      </c>
      <c r="H38" s="6">
        <f>SUMIFS(NhatKy_ViPham!K:K, NhatKy_ViPham!E:E, "11_Anh_B", NhatKy_ViPham!F:F, B38, NhatKy_ViPham!H:H, "L03")</f>
        <v>0</v>
      </c>
      <c r="I38" s="6">
        <f>SUMIFS(NhatKy_ViPham!K:K, NhatKy_ViPham!E:E, "11_Anh_B", NhatKy_ViPham!F:F, B38, NhatKy_ViPham!H:H, "L04")</f>
        <v>0</v>
      </c>
      <c r="J38" s="6">
        <f>SUMIFS(NhatKy_ViPham!K:K, NhatKy_ViPham!E:E, "11_Anh_B", NhatKy_ViPham!F:F, B38, NhatKy_ViPham!H:H, "L05")</f>
        <v>0</v>
      </c>
      <c r="K38" s="6">
        <f>SUMIFS(NhatKy_ViPham!K:K, NhatKy_ViPham!E:E, "11_Anh_B", NhatKy_ViPham!F:F, B38, NhatKy_ViPham!H:H, "L06")</f>
        <v>0</v>
      </c>
      <c r="L38" s="6">
        <f>SUMIFS(NhatKy_ViPham!K:K, NhatKy_ViPham!E:E, "11_Anh_B", NhatKy_ViPham!F:F, B38, NhatKy_ViPham!H:H, "L07")</f>
        <v>0</v>
      </c>
      <c r="M38" s="6">
        <f>SUMIFS(NhatKy_ViPham!K:K, NhatKy_ViPham!E:E, "11_Anh_B", NhatKy_ViPham!F:F, B38, NhatKy_ViPham!H:H, "L08")</f>
        <v>0</v>
      </c>
      <c r="N38" s="6">
        <f>SUMIFS(NhatKy_ViPham!K:K, NhatKy_ViPham!E:E, "11_Anh_B", NhatKy_ViPham!F:F, B38, NhatKy_ViPham!H:H, "L09")</f>
        <v>0</v>
      </c>
      <c r="O38" s="6">
        <f>SUMIFS(NhatKy_ViPham!K:K, NhatKy_ViPham!E:E, "11_Anh_B", NhatKy_ViPham!F:F, B38, NhatKy_ViPham!H:H, "L10")</f>
        <v>0</v>
      </c>
      <c r="P38" s="12">
        <f>SUMIFS(NhatKy_ViPham!J:J, NhatKy_ViPham!E:E, "11_Anh_B", NhatKy_ViPham!F:F, B38)</f>
        <v>0</v>
      </c>
      <c r="Q38" s="13">
        <f>SUMIFS(NhatKy_ViPham!K:K, NhatKy_ViPham!E:E, "11_Anh_B", NhatKy_ViPham!F:F, B38)</f>
        <v>0</v>
      </c>
      <c r="R38" s="6">
        <f>100 + SUMIFS(NhatKy_ViPham!J:J, NhatKy_ViPham!E:E, "11_Anh_B", NhatKy_ViPham!F:F, B38, NhatKy_ViPham!C:C, "T1") - SUMIFS(NhatKy_ViPham!K:K, NhatKy_ViPham!E:E, "11_Anh_B", NhatKy_ViPham!F:F, B38, NhatKy_ViPham!C:C, "T1")</f>
        <v>100</v>
      </c>
      <c r="S38" s="6">
        <f>100 + SUMIFS(NhatKy_ViPham!J:J, NhatKy_ViPham!E:E, "11_Anh_B", NhatKy_ViPham!F:F, B38, NhatKy_ViPham!C:C, "T2") - SUMIFS(NhatKy_ViPham!K:K, NhatKy_ViPham!E:E, "11_Anh_B", NhatKy_ViPham!F:F, B38, NhatKy_ViPham!C:C, "T2")</f>
        <v>100</v>
      </c>
      <c r="T38" s="6">
        <f>100 + SUMIFS(NhatKy_ViPham!J:J, NhatKy_ViPham!E:E, "11_Anh_B", NhatKy_ViPham!F:F, B38, NhatKy_ViPham!C:C, "T3") - SUMIFS(NhatKy_ViPham!K:K, NhatKy_ViPham!E:E, "11_Anh_B", NhatKy_ViPham!F:F, B38, NhatKy_ViPham!C:C, "T3")</f>
        <v>100</v>
      </c>
      <c r="U38" s="6">
        <f>100 + SUMIFS(NhatKy_ViPham!J:J, NhatKy_ViPham!E:E, "11_Anh_B", NhatKy_ViPham!F:F, B38, NhatKy_ViPham!C:C, "T4") - SUMIFS(NhatKy_ViPham!K:K, NhatKy_ViPham!E:E, "11_Anh_B", NhatKy_ViPham!F:F, B38, NhatKy_ViPham!C:C, "T4")</f>
        <v>100</v>
      </c>
      <c r="V38" s="6">
        <f>100 + SUMIFS(NhatKy_ViPham!J:J, NhatKy_ViPham!E:E, "11_Anh_B", NhatKy_ViPham!F:F, B38, NhatKy_ViPham!C:C, "T5") - SUMIFS(NhatKy_ViPham!K:K, NhatKy_ViPham!E:E, "11_Anh_B", NhatKy_ViPham!F:F, B38, NhatKy_ViPham!C:C, "T5")</f>
        <v>100</v>
      </c>
      <c r="W38" s="6">
        <f>100 + SUMIFS(NhatKy_ViPham!J:J, NhatKy_ViPham!E:E, "11_Anh_B", NhatKy_ViPham!F:F, B38, NhatKy_ViPham!C:C, "T6") - SUMIFS(NhatKy_ViPham!K:K, NhatKy_ViPham!E:E, "11_Anh_B", NhatKy_ViPham!F:F, B38, NhatKy_ViPham!C:C, "T6")</f>
        <v>100</v>
      </c>
      <c r="X38" s="6">
        <f>100 + SUMIFS(NhatKy_ViPham!J:J, NhatKy_ViPham!E:E, "11_Anh_B", NhatKy_ViPham!F:F, B38, NhatKy_ViPham!C:C, "T7") - SUMIFS(NhatKy_ViPham!K:K, NhatKy_ViPham!E:E, "11_Anh_B", NhatKy_ViPham!F:F, B38, NhatKy_ViPham!C:C, "T7")</f>
        <v>100</v>
      </c>
      <c r="Y38" s="6">
        <f>100 + SUMIFS(NhatKy_ViPham!J:J, NhatKy_ViPham!E:E, "11_Anh_B", NhatKy_ViPham!F:F, B38, NhatKy_ViPham!C:C, "T8") - SUMIFS(NhatKy_ViPham!K:K, NhatKy_ViPham!E:E, "11_Anh_B", NhatKy_ViPham!F:F, B38, NhatKy_ViPham!C:C, "T8")</f>
        <v>100</v>
      </c>
      <c r="Z38" s="6">
        <f>100 + SUMIFS(NhatKy_ViPham!J:J, NhatKy_ViPham!E:E, "11_Anh_B", NhatKy_ViPham!F:F, B38, NhatKy_ViPham!C:C, "T9") - SUMIFS(NhatKy_ViPham!K:K, NhatKy_ViPham!E:E, "11_Anh_B", NhatKy_ViPham!F:F, B38, NhatKy_ViPham!C:C, "T9")</f>
        <v>100</v>
      </c>
      <c r="AA38" s="6">
        <f>100 + SUMIFS(NhatKy_ViPham!J:J, NhatKy_ViPham!E:E, "11_Anh_B", NhatKy_ViPham!F:F, B38, NhatKy_ViPham!C:C, "T10") - SUMIFS(NhatKy_ViPham!K:K, NhatKy_ViPham!E:E, "11_Anh_B", NhatKy_ViPham!F:F, B38, NhatKy_ViPham!C:C, "T10")</f>
        <v>100</v>
      </c>
      <c r="AB38" s="6">
        <f>100 + SUMIFS(NhatKy_ViPham!J:J, NhatKy_ViPham!E:E, "11_Anh_B", NhatKy_ViPham!F:F, B38, NhatKy_ViPham!C:C, "T11") - SUMIFS(NhatKy_ViPham!K:K, NhatKy_ViPham!E:E, "11_Anh_B", NhatKy_ViPham!F:F, B38, NhatKy_ViPham!C:C, "T11")</f>
        <v>100</v>
      </c>
      <c r="AC38" s="6">
        <f>100 + SUMIFS(NhatKy_ViPham!J:J, NhatKy_ViPham!E:E, "11_Anh_B", NhatKy_ViPham!F:F, B38, NhatKy_ViPham!C:C, "T12") - SUMIFS(NhatKy_ViPham!K:K, NhatKy_ViPham!E:E, "11_Anh_B", NhatKy_ViPham!F:F, B38, NhatKy_ViPham!C:C, "T12")</f>
        <v>100</v>
      </c>
      <c r="AD38" s="6">
        <f>100 + SUMIFS(NhatKy_ViPham!J:J, NhatKy_ViPham!E:E, "11_Anh_B", NhatKy_ViPham!F:F, B38, NhatKy_ViPham!C:C, "T13") - SUMIFS(NhatKy_ViPham!K:K, NhatKy_ViPham!E:E, "11_Anh_B", NhatKy_ViPham!F:F, B38, NhatKy_ViPham!C:C, "T13")</f>
        <v>100</v>
      </c>
      <c r="AE38" s="6">
        <f>100 + SUMIFS(NhatKy_ViPham!J:J, NhatKy_ViPham!E:E, "11_Anh_B", NhatKy_ViPham!F:F, B38, NhatKy_ViPham!C:C, "T14") - SUMIFS(NhatKy_ViPham!K:K, NhatKy_ViPham!E:E, "11_Anh_B", NhatKy_ViPham!F:F, B38, NhatKy_ViPham!C:C, "T14")</f>
        <v>100</v>
      </c>
      <c r="AF38" s="6">
        <f>100 + SUMIFS(NhatKy_ViPham!J:J, NhatKy_ViPham!E:E, "11_Anh_B", NhatKy_ViPham!F:F, B38, NhatKy_ViPham!C:C, "T15") - SUMIFS(NhatKy_ViPham!K:K, NhatKy_ViPham!E:E, "11_Anh_B", NhatKy_ViPham!F:F, B38, NhatKy_ViPham!C:C, "T15")</f>
        <v>100</v>
      </c>
      <c r="AG38" s="6">
        <f>100 + SUMIFS(NhatKy_ViPham!J:J, NhatKy_ViPham!E:E, "11_Anh_B", NhatKy_ViPham!F:F, B38, NhatKy_ViPham!C:C, "T16") - SUMIFS(NhatKy_ViPham!K:K, NhatKy_ViPham!E:E, "11_Anh_B", NhatKy_ViPham!F:F, B38, NhatKy_ViPham!C:C, "T16")</f>
        <v>100</v>
      </c>
      <c r="AH38" s="6">
        <f>100 + SUMIFS(NhatKy_ViPham!J:J, NhatKy_ViPham!E:E, "11_Anh_B", NhatKy_ViPham!F:F, B38, NhatKy_ViPham!C:C, "T17") - SUMIFS(NhatKy_ViPham!K:K, NhatKy_ViPham!E:E, "11_Anh_B", NhatKy_ViPham!F:F, B38, NhatKy_ViPham!C:C, "T17")</f>
        <v>100</v>
      </c>
      <c r="AI38" s="6">
        <f>100 + SUMIFS(NhatKy_ViPham!J:J, NhatKy_ViPham!E:E, "11_Anh_B", NhatKy_ViPham!F:F, B38, NhatKy_ViPham!C:C, "T18") - SUMIFS(NhatKy_ViPham!K:K, NhatKy_ViPham!E:E, "11_Anh_B", NhatKy_ViPham!F:F, B38, NhatKy_ViPham!C:C, "T18")</f>
        <v>100</v>
      </c>
      <c r="AJ38" s="6">
        <f>100 + SUMIFS(NhatKy_ViPham!J:J, NhatKy_ViPham!E:E, "11_Anh_B", NhatKy_ViPham!F:F, B38, NhatKy_ViPham!C:C, "T19") - SUMIFS(NhatKy_ViPham!K:K, NhatKy_ViPham!E:E, "11_Anh_B", NhatKy_ViPham!F:F, B38, NhatKy_ViPham!C:C, "T19")</f>
        <v>100</v>
      </c>
      <c r="AK38" s="6">
        <f>100 + SUMIFS(NhatKy_ViPham!J:J, NhatKy_ViPham!E:E, "11_Anh_B", NhatKy_ViPham!F:F, B38, NhatKy_ViPham!C:C, "T20") - SUMIFS(NhatKy_ViPham!K:K, NhatKy_ViPham!E:E, "11_Anh_B", NhatKy_ViPham!F:F, B38, NhatKy_ViPham!C:C, "T20")</f>
        <v>100</v>
      </c>
      <c r="AL38" s="6">
        <f>100 + SUMIFS(NhatKy_ViPham!J:J, NhatKy_ViPham!E:E, "11_Anh_B", NhatKy_ViPham!F:F, B38, NhatKy_ViPham!C:C, "T21") - SUMIFS(NhatKy_ViPham!K:K, NhatKy_ViPham!E:E, "11_Anh_B", NhatKy_ViPham!F:F, B38, NhatKy_ViPham!C:C, "T21")</f>
        <v>100</v>
      </c>
      <c r="AM38" s="6">
        <f>100 + SUMIFS(NhatKy_ViPham!J:J, NhatKy_ViPham!E:E, "11_Anh_B", NhatKy_ViPham!F:F, B38, NhatKy_ViPham!C:C, "T22") - SUMIFS(NhatKy_ViPham!K:K, NhatKy_ViPham!E:E, "11_Anh_B", NhatKy_ViPham!F:F, B38, NhatKy_ViPham!C:C, "T22")</f>
        <v>100</v>
      </c>
      <c r="AN38" s="6">
        <f>100 + SUMIFS(NhatKy_ViPham!J:J, NhatKy_ViPham!E:E, "11_Anh_B", NhatKy_ViPham!F:F, B38, NhatKy_ViPham!C:C, "T23") - SUMIFS(NhatKy_ViPham!K:K, NhatKy_ViPham!E:E, "11_Anh_B", NhatKy_ViPham!F:F, B38, NhatKy_ViPham!C:C, "T23")</f>
        <v>100</v>
      </c>
      <c r="AO38" s="6">
        <f>100 + SUMIFS(NhatKy_ViPham!J:J, NhatKy_ViPham!E:E, "11_Anh_B", NhatKy_ViPham!F:F, B38, NhatKy_ViPham!C:C, "T24") - SUMIFS(NhatKy_ViPham!K:K, NhatKy_ViPham!E:E, "11_Anh_B", NhatKy_ViPham!F:F, B38, NhatKy_ViPham!C:C, "T24")</f>
        <v>100</v>
      </c>
      <c r="AP38" s="6">
        <f>100 + SUMIFS(NhatKy_ViPham!J:J, NhatKy_ViPham!E:E, "11_Anh_B", NhatKy_ViPham!F:F, B38, NhatKy_ViPham!C:C, "T25") - SUMIFS(NhatKy_ViPham!K:K, NhatKy_ViPham!E:E, "11_Anh_B", NhatKy_ViPham!F:F, B38, NhatKy_ViPham!C:C, "T25")</f>
        <v>100</v>
      </c>
      <c r="AQ38" s="6">
        <f>100 + SUMIFS(NhatKy_ViPham!J:J, NhatKy_ViPham!E:E, "11_Anh_B", NhatKy_ViPham!F:F, B38, NhatKy_ViPham!C:C, "T26") - SUMIFS(NhatKy_ViPham!K:K, NhatKy_ViPham!E:E, "11_Anh_B", NhatKy_ViPham!F:F, B38, NhatKy_ViPham!C:C, "T26")</f>
        <v>100</v>
      </c>
      <c r="AR38" s="6">
        <f>100 + SUMIFS(NhatKy_ViPham!J:J, NhatKy_ViPham!E:E, "11_Anh_B", NhatKy_ViPham!F:F, B38, NhatKy_ViPham!C:C, "T27") - SUMIFS(NhatKy_ViPham!K:K, NhatKy_ViPham!E:E, "11_Anh_B", NhatKy_ViPham!F:F, B38, NhatKy_ViPham!C:C, "T27")</f>
        <v>100</v>
      </c>
      <c r="AS38" s="6">
        <f>100 + SUMIFS(NhatKy_ViPham!J:J, NhatKy_ViPham!E:E, "11_Anh_B", NhatKy_ViPham!F:F, B38, NhatKy_ViPham!C:C, "T28") - SUMIFS(NhatKy_ViPham!K:K, NhatKy_ViPham!E:E, "11_Anh_B", NhatKy_ViPham!F:F, B38, NhatKy_ViPham!C:C, "T28")</f>
        <v>100</v>
      </c>
      <c r="AT38" s="6">
        <f>100 + SUMIFS(NhatKy_ViPham!J:J, NhatKy_ViPham!E:E, "11_Anh_B", NhatKy_ViPham!F:F, B38, NhatKy_ViPham!C:C, "T29") - SUMIFS(NhatKy_ViPham!K:K, NhatKy_ViPham!E:E, "11_Anh_B", NhatKy_ViPham!F:F, B38, NhatKy_ViPham!C:C, "T29")</f>
        <v>100</v>
      </c>
      <c r="AU38" s="6">
        <f>100 + SUMIFS(NhatKy_ViPham!J:J, NhatKy_ViPham!E:E, "11_Anh_B", NhatKy_ViPham!F:F, B38, NhatKy_ViPham!C:C, "T30") - SUMIFS(NhatKy_ViPham!K:K, NhatKy_ViPham!E:E, "11_Anh_B", NhatKy_ViPham!F:F, B38, NhatKy_ViPham!C:C, "T30")</f>
        <v>100</v>
      </c>
      <c r="AV38" s="6">
        <f>100 + SUMIFS(NhatKy_ViPham!J:J, NhatKy_ViPham!E:E, "11_Anh_B", NhatKy_ViPham!F:F, B38, NhatKy_ViPham!C:C, "T31") - SUMIFS(NhatKy_ViPham!K:K, NhatKy_ViPham!E:E, "11_Anh_B", NhatKy_ViPham!F:F, B38, NhatKy_ViPham!C:C, "T31")</f>
        <v>100</v>
      </c>
      <c r="AW38" s="6">
        <f>100 + SUMIFS(NhatKy_ViPham!J:J, NhatKy_ViPham!E:E, "11_Anh_B", NhatKy_ViPham!F:F, B38, NhatKy_ViPham!C:C, "T32") - SUMIFS(NhatKy_ViPham!K:K, NhatKy_ViPham!E:E, "11_Anh_B", NhatKy_ViPham!F:F, B38, NhatKy_ViPham!C:C, "T32")</f>
        <v>100</v>
      </c>
      <c r="AX38" s="6">
        <f>100 + SUMIFS(NhatKy_ViPham!J:J, NhatKy_ViPham!E:E, "11_Anh_B", NhatKy_ViPham!F:F, B38, NhatKy_ViPham!C:C, "T33") - SUMIFS(NhatKy_ViPham!K:K, NhatKy_ViPham!E:E, "11_Anh_B", NhatKy_ViPham!F:F, B38, NhatKy_ViPham!C:C, "T33")</f>
        <v>100</v>
      </c>
      <c r="AY38" s="6">
        <f>100 + SUMIFS(NhatKy_ViPham!J:J, NhatKy_ViPham!E:E, "11_Anh_B", NhatKy_ViPham!F:F, B38, NhatKy_ViPham!C:C, "T34") - SUMIFS(NhatKy_ViPham!K:K, NhatKy_ViPham!E:E, "11_Anh_B", NhatKy_ViPham!F:F, B38, NhatKy_ViPham!C:C, "T34")</f>
        <v>100</v>
      </c>
      <c r="AZ38" s="6">
        <f>100 + SUMIFS(NhatKy_ViPham!J:J, NhatKy_ViPham!E:E, "11_Anh_B", NhatKy_ViPham!F:F, B38, NhatKy_ViPham!C:C, "T35") - SUMIFS(NhatKy_ViPham!K:K, NhatKy_ViPham!E:E, "11_Anh_B", NhatKy_ViPham!F:F, B38, NhatKy_ViPham!C:C, "T35")</f>
        <v>100</v>
      </c>
      <c r="BA38" s="12">
        <f t="shared" si="0"/>
        <v>100</v>
      </c>
      <c r="BB38" s="11" t="s">
        <v>430</v>
      </c>
      <c r="BC38" s="16" t="str">
        <f t="shared" si="1"/>
        <v>Tốt</v>
      </c>
      <c r="BD38" s="15" t="str">
        <f t="shared" si="2"/>
        <v>🟢 BÌNH THƯỜNG</v>
      </c>
    </row>
    <row r="39" spans="1:56" x14ac:dyDescent="0.25">
      <c r="A39" s="4">
        <v>31</v>
      </c>
      <c r="B39" s="10" t="s">
        <v>2108</v>
      </c>
      <c r="C39" s="4" t="s">
        <v>2109</v>
      </c>
      <c r="D39" s="4" t="s">
        <v>429</v>
      </c>
      <c r="E39" s="11" t="s">
        <v>430</v>
      </c>
      <c r="F39" s="7">
        <f>SUMIFS(NhatKy_ViPham!K:K, NhatKy_ViPham!E:E, "11_Anh_B", NhatKy_ViPham!F:F, B39, NhatKy_ViPham!H:H, "L01")</f>
        <v>0</v>
      </c>
      <c r="G39" s="7">
        <f>SUMIFS(NhatKy_ViPham!K:K, NhatKy_ViPham!E:E, "11_Anh_B", NhatKy_ViPham!F:F, B39, NhatKy_ViPham!H:H, "L02")</f>
        <v>0</v>
      </c>
      <c r="H39" s="7">
        <f>SUMIFS(NhatKy_ViPham!K:K, NhatKy_ViPham!E:E, "11_Anh_B", NhatKy_ViPham!F:F, B39, NhatKy_ViPham!H:H, "L03")</f>
        <v>0</v>
      </c>
      <c r="I39" s="7">
        <f>SUMIFS(NhatKy_ViPham!K:K, NhatKy_ViPham!E:E, "11_Anh_B", NhatKy_ViPham!F:F, B39, NhatKy_ViPham!H:H, "L04")</f>
        <v>0</v>
      </c>
      <c r="J39" s="7">
        <f>SUMIFS(NhatKy_ViPham!K:K, NhatKy_ViPham!E:E, "11_Anh_B", NhatKy_ViPham!F:F, B39, NhatKy_ViPham!H:H, "L05")</f>
        <v>0</v>
      </c>
      <c r="K39" s="7">
        <f>SUMIFS(NhatKy_ViPham!K:K, NhatKy_ViPham!E:E, "11_Anh_B", NhatKy_ViPham!F:F, B39, NhatKy_ViPham!H:H, "L06")</f>
        <v>0</v>
      </c>
      <c r="L39" s="7">
        <f>SUMIFS(NhatKy_ViPham!K:K, NhatKy_ViPham!E:E, "11_Anh_B", NhatKy_ViPham!F:F, B39, NhatKy_ViPham!H:H, "L07")</f>
        <v>0</v>
      </c>
      <c r="M39" s="7">
        <f>SUMIFS(NhatKy_ViPham!K:K, NhatKy_ViPham!E:E, "11_Anh_B", NhatKy_ViPham!F:F, B39, NhatKy_ViPham!H:H, "L08")</f>
        <v>0</v>
      </c>
      <c r="N39" s="7">
        <f>SUMIFS(NhatKy_ViPham!K:K, NhatKy_ViPham!E:E, "11_Anh_B", NhatKy_ViPham!F:F, B39, NhatKy_ViPham!H:H, "L09")</f>
        <v>0</v>
      </c>
      <c r="O39" s="7">
        <f>SUMIFS(NhatKy_ViPham!K:K, NhatKy_ViPham!E:E, "11_Anh_B", NhatKy_ViPham!F:F, B39, NhatKy_ViPham!H:H, "L10")</f>
        <v>0</v>
      </c>
      <c r="P39" s="12">
        <f>SUMIFS(NhatKy_ViPham!J:J, NhatKy_ViPham!E:E, "11_Anh_B", NhatKy_ViPham!F:F, B39)</f>
        <v>0</v>
      </c>
      <c r="Q39" s="13">
        <f>SUMIFS(NhatKy_ViPham!K:K, NhatKy_ViPham!E:E, "11_Anh_B", NhatKy_ViPham!F:F, B39)</f>
        <v>0</v>
      </c>
      <c r="R39" s="7">
        <f>100 + SUMIFS(NhatKy_ViPham!J:J, NhatKy_ViPham!E:E, "11_Anh_B", NhatKy_ViPham!F:F, B39, NhatKy_ViPham!C:C, "T1") - SUMIFS(NhatKy_ViPham!K:K, NhatKy_ViPham!E:E, "11_Anh_B", NhatKy_ViPham!F:F, B39, NhatKy_ViPham!C:C, "T1")</f>
        <v>100</v>
      </c>
      <c r="S39" s="7">
        <f>100 + SUMIFS(NhatKy_ViPham!J:J, NhatKy_ViPham!E:E, "11_Anh_B", NhatKy_ViPham!F:F, B39, NhatKy_ViPham!C:C, "T2") - SUMIFS(NhatKy_ViPham!K:K, NhatKy_ViPham!E:E, "11_Anh_B", NhatKy_ViPham!F:F, B39, NhatKy_ViPham!C:C, "T2")</f>
        <v>100</v>
      </c>
      <c r="T39" s="7">
        <f>100 + SUMIFS(NhatKy_ViPham!J:J, NhatKy_ViPham!E:E, "11_Anh_B", NhatKy_ViPham!F:F, B39, NhatKy_ViPham!C:C, "T3") - SUMIFS(NhatKy_ViPham!K:K, NhatKy_ViPham!E:E, "11_Anh_B", NhatKy_ViPham!F:F, B39, NhatKy_ViPham!C:C, "T3")</f>
        <v>100</v>
      </c>
      <c r="U39" s="7">
        <f>100 + SUMIFS(NhatKy_ViPham!J:J, NhatKy_ViPham!E:E, "11_Anh_B", NhatKy_ViPham!F:F, B39, NhatKy_ViPham!C:C, "T4") - SUMIFS(NhatKy_ViPham!K:K, NhatKy_ViPham!E:E, "11_Anh_B", NhatKy_ViPham!F:F, B39, NhatKy_ViPham!C:C, "T4")</f>
        <v>100</v>
      </c>
      <c r="V39" s="7">
        <f>100 + SUMIFS(NhatKy_ViPham!J:J, NhatKy_ViPham!E:E, "11_Anh_B", NhatKy_ViPham!F:F, B39, NhatKy_ViPham!C:C, "T5") - SUMIFS(NhatKy_ViPham!K:K, NhatKy_ViPham!E:E, "11_Anh_B", NhatKy_ViPham!F:F, B39, NhatKy_ViPham!C:C, "T5")</f>
        <v>100</v>
      </c>
      <c r="W39" s="7">
        <f>100 + SUMIFS(NhatKy_ViPham!J:J, NhatKy_ViPham!E:E, "11_Anh_B", NhatKy_ViPham!F:F, B39, NhatKy_ViPham!C:C, "T6") - SUMIFS(NhatKy_ViPham!K:K, NhatKy_ViPham!E:E, "11_Anh_B", NhatKy_ViPham!F:F, B39, NhatKy_ViPham!C:C, "T6")</f>
        <v>100</v>
      </c>
      <c r="X39" s="7">
        <f>100 + SUMIFS(NhatKy_ViPham!J:J, NhatKy_ViPham!E:E, "11_Anh_B", NhatKy_ViPham!F:F, B39, NhatKy_ViPham!C:C, "T7") - SUMIFS(NhatKy_ViPham!K:K, NhatKy_ViPham!E:E, "11_Anh_B", NhatKy_ViPham!F:F, B39, NhatKy_ViPham!C:C, "T7")</f>
        <v>100</v>
      </c>
      <c r="Y39" s="7">
        <f>100 + SUMIFS(NhatKy_ViPham!J:J, NhatKy_ViPham!E:E, "11_Anh_B", NhatKy_ViPham!F:F, B39, NhatKy_ViPham!C:C, "T8") - SUMIFS(NhatKy_ViPham!K:K, NhatKy_ViPham!E:E, "11_Anh_B", NhatKy_ViPham!F:F, B39, NhatKy_ViPham!C:C, "T8")</f>
        <v>100</v>
      </c>
      <c r="Z39" s="7">
        <f>100 + SUMIFS(NhatKy_ViPham!J:J, NhatKy_ViPham!E:E, "11_Anh_B", NhatKy_ViPham!F:F, B39, NhatKy_ViPham!C:C, "T9") - SUMIFS(NhatKy_ViPham!K:K, NhatKy_ViPham!E:E, "11_Anh_B", NhatKy_ViPham!F:F, B39, NhatKy_ViPham!C:C, "T9")</f>
        <v>100</v>
      </c>
      <c r="AA39" s="7">
        <f>100 + SUMIFS(NhatKy_ViPham!J:J, NhatKy_ViPham!E:E, "11_Anh_B", NhatKy_ViPham!F:F, B39, NhatKy_ViPham!C:C, "T10") - SUMIFS(NhatKy_ViPham!K:K, NhatKy_ViPham!E:E, "11_Anh_B", NhatKy_ViPham!F:F, B39, NhatKy_ViPham!C:C, "T10")</f>
        <v>100</v>
      </c>
      <c r="AB39" s="7">
        <f>100 + SUMIFS(NhatKy_ViPham!J:J, NhatKy_ViPham!E:E, "11_Anh_B", NhatKy_ViPham!F:F, B39, NhatKy_ViPham!C:C, "T11") - SUMIFS(NhatKy_ViPham!K:K, NhatKy_ViPham!E:E, "11_Anh_B", NhatKy_ViPham!F:F, B39, NhatKy_ViPham!C:C, "T11")</f>
        <v>100</v>
      </c>
      <c r="AC39" s="7">
        <f>100 + SUMIFS(NhatKy_ViPham!J:J, NhatKy_ViPham!E:E, "11_Anh_B", NhatKy_ViPham!F:F, B39, NhatKy_ViPham!C:C, "T12") - SUMIFS(NhatKy_ViPham!K:K, NhatKy_ViPham!E:E, "11_Anh_B", NhatKy_ViPham!F:F, B39, NhatKy_ViPham!C:C, "T12")</f>
        <v>100</v>
      </c>
      <c r="AD39" s="7">
        <f>100 + SUMIFS(NhatKy_ViPham!J:J, NhatKy_ViPham!E:E, "11_Anh_B", NhatKy_ViPham!F:F, B39, NhatKy_ViPham!C:C, "T13") - SUMIFS(NhatKy_ViPham!K:K, NhatKy_ViPham!E:E, "11_Anh_B", NhatKy_ViPham!F:F, B39, NhatKy_ViPham!C:C, "T13")</f>
        <v>100</v>
      </c>
      <c r="AE39" s="7">
        <f>100 + SUMIFS(NhatKy_ViPham!J:J, NhatKy_ViPham!E:E, "11_Anh_B", NhatKy_ViPham!F:F, B39, NhatKy_ViPham!C:C, "T14") - SUMIFS(NhatKy_ViPham!K:K, NhatKy_ViPham!E:E, "11_Anh_B", NhatKy_ViPham!F:F, B39, NhatKy_ViPham!C:C, "T14")</f>
        <v>100</v>
      </c>
      <c r="AF39" s="7">
        <f>100 + SUMIFS(NhatKy_ViPham!J:J, NhatKy_ViPham!E:E, "11_Anh_B", NhatKy_ViPham!F:F, B39, NhatKy_ViPham!C:C, "T15") - SUMIFS(NhatKy_ViPham!K:K, NhatKy_ViPham!E:E, "11_Anh_B", NhatKy_ViPham!F:F, B39, NhatKy_ViPham!C:C, "T15")</f>
        <v>100</v>
      </c>
      <c r="AG39" s="7">
        <f>100 + SUMIFS(NhatKy_ViPham!J:J, NhatKy_ViPham!E:E, "11_Anh_B", NhatKy_ViPham!F:F, B39, NhatKy_ViPham!C:C, "T16") - SUMIFS(NhatKy_ViPham!K:K, NhatKy_ViPham!E:E, "11_Anh_B", NhatKy_ViPham!F:F, B39, NhatKy_ViPham!C:C, "T16")</f>
        <v>100</v>
      </c>
      <c r="AH39" s="7">
        <f>100 + SUMIFS(NhatKy_ViPham!J:J, NhatKy_ViPham!E:E, "11_Anh_B", NhatKy_ViPham!F:F, B39, NhatKy_ViPham!C:C, "T17") - SUMIFS(NhatKy_ViPham!K:K, NhatKy_ViPham!E:E, "11_Anh_B", NhatKy_ViPham!F:F, B39, NhatKy_ViPham!C:C, "T17")</f>
        <v>100</v>
      </c>
      <c r="AI39" s="7">
        <f>100 + SUMIFS(NhatKy_ViPham!J:J, NhatKy_ViPham!E:E, "11_Anh_B", NhatKy_ViPham!F:F, B39, NhatKy_ViPham!C:C, "T18") - SUMIFS(NhatKy_ViPham!K:K, NhatKy_ViPham!E:E, "11_Anh_B", NhatKy_ViPham!F:F, B39, NhatKy_ViPham!C:C, "T18")</f>
        <v>100</v>
      </c>
      <c r="AJ39" s="7">
        <f>100 + SUMIFS(NhatKy_ViPham!J:J, NhatKy_ViPham!E:E, "11_Anh_B", NhatKy_ViPham!F:F, B39, NhatKy_ViPham!C:C, "T19") - SUMIFS(NhatKy_ViPham!K:K, NhatKy_ViPham!E:E, "11_Anh_B", NhatKy_ViPham!F:F, B39, NhatKy_ViPham!C:C, "T19")</f>
        <v>100</v>
      </c>
      <c r="AK39" s="7">
        <f>100 + SUMIFS(NhatKy_ViPham!J:J, NhatKy_ViPham!E:E, "11_Anh_B", NhatKy_ViPham!F:F, B39, NhatKy_ViPham!C:C, "T20") - SUMIFS(NhatKy_ViPham!K:K, NhatKy_ViPham!E:E, "11_Anh_B", NhatKy_ViPham!F:F, B39, NhatKy_ViPham!C:C, "T20")</f>
        <v>100</v>
      </c>
      <c r="AL39" s="7">
        <f>100 + SUMIFS(NhatKy_ViPham!J:J, NhatKy_ViPham!E:E, "11_Anh_B", NhatKy_ViPham!F:F, B39, NhatKy_ViPham!C:C, "T21") - SUMIFS(NhatKy_ViPham!K:K, NhatKy_ViPham!E:E, "11_Anh_B", NhatKy_ViPham!F:F, B39, NhatKy_ViPham!C:C, "T21")</f>
        <v>100</v>
      </c>
      <c r="AM39" s="7">
        <f>100 + SUMIFS(NhatKy_ViPham!J:J, NhatKy_ViPham!E:E, "11_Anh_B", NhatKy_ViPham!F:F, B39, NhatKy_ViPham!C:C, "T22") - SUMIFS(NhatKy_ViPham!K:K, NhatKy_ViPham!E:E, "11_Anh_B", NhatKy_ViPham!F:F, B39, NhatKy_ViPham!C:C, "T22")</f>
        <v>100</v>
      </c>
      <c r="AN39" s="7">
        <f>100 + SUMIFS(NhatKy_ViPham!J:J, NhatKy_ViPham!E:E, "11_Anh_B", NhatKy_ViPham!F:F, B39, NhatKy_ViPham!C:C, "T23") - SUMIFS(NhatKy_ViPham!K:K, NhatKy_ViPham!E:E, "11_Anh_B", NhatKy_ViPham!F:F, B39, NhatKy_ViPham!C:C, "T23")</f>
        <v>100</v>
      </c>
      <c r="AO39" s="7">
        <f>100 + SUMIFS(NhatKy_ViPham!J:J, NhatKy_ViPham!E:E, "11_Anh_B", NhatKy_ViPham!F:F, B39, NhatKy_ViPham!C:C, "T24") - SUMIFS(NhatKy_ViPham!K:K, NhatKy_ViPham!E:E, "11_Anh_B", NhatKy_ViPham!F:F, B39, NhatKy_ViPham!C:C, "T24")</f>
        <v>100</v>
      </c>
      <c r="AP39" s="7">
        <f>100 + SUMIFS(NhatKy_ViPham!J:J, NhatKy_ViPham!E:E, "11_Anh_B", NhatKy_ViPham!F:F, B39, NhatKy_ViPham!C:C, "T25") - SUMIFS(NhatKy_ViPham!K:K, NhatKy_ViPham!E:E, "11_Anh_B", NhatKy_ViPham!F:F, B39, NhatKy_ViPham!C:C, "T25")</f>
        <v>100</v>
      </c>
      <c r="AQ39" s="7">
        <f>100 + SUMIFS(NhatKy_ViPham!J:J, NhatKy_ViPham!E:E, "11_Anh_B", NhatKy_ViPham!F:F, B39, NhatKy_ViPham!C:C, "T26") - SUMIFS(NhatKy_ViPham!K:K, NhatKy_ViPham!E:E, "11_Anh_B", NhatKy_ViPham!F:F, B39, NhatKy_ViPham!C:C, "T26")</f>
        <v>100</v>
      </c>
      <c r="AR39" s="7">
        <f>100 + SUMIFS(NhatKy_ViPham!J:J, NhatKy_ViPham!E:E, "11_Anh_B", NhatKy_ViPham!F:F, B39, NhatKy_ViPham!C:C, "T27") - SUMIFS(NhatKy_ViPham!K:K, NhatKy_ViPham!E:E, "11_Anh_B", NhatKy_ViPham!F:F, B39, NhatKy_ViPham!C:C, "T27")</f>
        <v>100</v>
      </c>
      <c r="AS39" s="7">
        <f>100 + SUMIFS(NhatKy_ViPham!J:J, NhatKy_ViPham!E:E, "11_Anh_B", NhatKy_ViPham!F:F, B39, NhatKy_ViPham!C:C, "T28") - SUMIFS(NhatKy_ViPham!K:K, NhatKy_ViPham!E:E, "11_Anh_B", NhatKy_ViPham!F:F, B39, NhatKy_ViPham!C:C, "T28")</f>
        <v>100</v>
      </c>
      <c r="AT39" s="7">
        <f>100 + SUMIFS(NhatKy_ViPham!J:J, NhatKy_ViPham!E:E, "11_Anh_B", NhatKy_ViPham!F:F, B39, NhatKy_ViPham!C:C, "T29") - SUMIFS(NhatKy_ViPham!K:K, NhatKy_ViPham!E:E, "11_Anh_B", NhatKy_ViPham!F:F, B39, NhatKy_ViPham!C:C, "T29")</f>
        <v>100</v>
      </c>
      <c r="AU39" s="7">
        <f>100 + SUMIFS(NhatKy_ViPham!J:J, NhatKy_ViPham!E:E, "11_Anh_B", NhatKy_ViPham!F:F, B39, NhatKy_ViPham!C:C, "T30") - SUMIFS(NhatKy_ViPham!K:K, NhatKy_ViPham!E:E, "11_Anh_B", NhatKy_ViPham!F:F, B39, NhatKy_ViPham!C:C, "T30")</f>
        <v>100</v>
      </c>
      <c r="AV39" s="7">
        <f>100 + SUMIFS(NhatKy_ViPham!J:J, NhatKy_ViPham!E:E, "11_Anh_B", NhatKy_ViPham!F:F, B39, NhatKy_ViPham!C:C, "T31") - SUMIFS(NhatKy_ViPham!K:K, NhatKy_ViPham!E:E, "11_Anh_B", NhatKy_ViPham!F:F, B39, NhatKy_ViPham!C:C, "T31")</f>
        <v>100</v>
      </c>
      <c r="AW39" s="7">
        <f>100 + SUMIFS(NhatKy_ViPham!J:J, NhatKy_ViPham!E:E, "11_Anh_B", NhatKy_ViPham!F:F, B39, NhatKy_ViPham!C:C, "T32") - SUMIFS(NhatKy_ViPham!K:K, NhatKy_ViPham!E:E, "11_Anh_B", NhatKy_ViPham!F:F, B39, NhatKy_ViPham!C:C, "T32")</f>
        <v>100</v>
      </c>
      <c r="AX39" s="7">
        <f>100 + SUMIFS(NhatKy_ViPham!J:J, NhatKy_ViPham!E:E, "11_Anh_B", NhatKy_ViPham!F:F, B39, NhatKy_ViPham!C:C, "T33") - SUMIFS(NhatKy_ViPham!K:K, NhatKy_ViPham!E:E, "11_Anh_B", NhatKy_ViPham!F:F, B39, NhatKy_ViPham!C:C, "T33")</f>
        <v>100</v>
      </c>
      <c r="AY39" s="7">
        <f>100 + SUMIFS(NhatKy_ViPham!J:J, NhatKy_ViPham!E:E, "11_Anh_B", NhatKy_ViPham!F:F, B39, NhatKy_ViPham!C:C, "T34") - SUMIFS(NhatKy_ViPham!K:K, NhatKy_ViPham!E:E, "11_Anh_B", NhatKy_ViPham!F:F, B39, NhatKy_ViPham!C:C, "T34")</f>
        <v>100</v>
      </c>
      <c r="AZ39" s="7">
        <f>100 + SUMIFS(NhatKy_ViPham!J:J, NhatKy_ViPham!E:E, "11_Anh_B", NhatKy_ViPham!F:F, B39, NhatKy_ViPham!C:C, "T35") - SUMIFS(NhatKy_ViPham!K:K, NhatKy_ViPham!E:E, "11_Anh_B", NhatKy_ViPham!F:F, B39, NhatKy_ViPham!C:C, "T35")</f>
        <v>100</v>
      </c>
      <c r="BA39" s="12">
        <f t="shared" si="0"/>
        <v>100</v>
      </c>
      <c r="BB39" s="11" t="s">
        <v>430</v>
      </c>
      <c r="BC39" s="14" t="str">
        <f t="shared" si="1"/>
        <v>Tốt</v>
      </c>
      <c r="BD39" s="10" t="str">
        <f t="shared" si="2"/>
        <v>🟢 BÌNH THƯỜNG</v>
      </c>
    </row>
    <row r="40" spans="1:56" x14ac:dyDescent="0.25">
      <c r="A40" s="5">
        <v>32</v>
      </c>
      <c r="B40" s="15" t="s">
        <v>2110</v>
      </c>
      <c r="C40" s="5" t="s">
        <v>2111</v>
      </c>
      <c r="D40" s="5" t="s">
        <v>429</v>
      </c>
      <c r="E40" s="11" t="s">
        <v>430</v>
      </c>
      <c r="F40" s="6">
        <f>SUMIFS(NhatKy_ViPham!K:K, NhatKy_ViPham!E:E, "11_Anh_B", NhatKy_ViPham!F:F, B40, NhatKy_ViPham!H:H, "L01")</f>
        <v>0</v>
      </c>
      <c r="G40" s="6">
        <f>SUMIFS(NhatKy_ViPham!K:K, NhatKy_ViPham!E:E, "11_Anh_B", NhatKy_ViPham!F:F, B40, NhatKy_ViPham!H:H, "L02")</f>
        <v>0</v>
      </c>
      <c r="H40" s="6">
        <f>SUMIFS(NhatKy_ViPham!K:K, NhatKy_ViPham!E:E, "11_Anh_B", NhatKy_ViPham!F:F, B40, NhatKy_ViPham!H:H, "L03")</f>
        <v>0</v>
      </c>
      <c r="I40" s="6">
        <f>SUMIFS(NhatKy_ViPham!K:K, NhatKy_ViPham!E:E, "11_Anh_B", NhatKy_ViPham!F:F, B40, NhatKy_ViPham!H:H, "L04")</f>
        <v>0</v>
      </c>
      <c r="J40" s="6">
        <f>SUMIFS(NhatKy_ViPham!K:K, NhatKy_ViPham!E:E, "11_Anh_B", NhatKy_ViPham!F:F, B40, NhatKy_ViPham!H:H, "L05")</f>
        <v>0</v>
      </c>
      <c r="K40" s="6">
        <f>SUMIFS(NhatKy_ViPham!K:K, NhatKy_ViPham!E:E, "11_Anh_B", NhatKy_ViPham!F:F, B40, NhatKy_ViPham!H:H, "L06")</f>
        <v>0</v>
      </c>
      <c r="L40" s="6">
        <f>SUMIFS(NhatKy_ViPham!K:K, NhatKy_ViPham!E:E, "11_Anh_B", NhatKy_ViPham!F:F, B40, NhatKy_ViPham!H:H, "L07")</f>
        <v>0</v>
      </c>
      <c r="M40" s="6">
        <f>SUMIFS(NhatKy_ViPham!K:K, NhatKy_ViPham!E:E, "11_Anh_B", NhatKy_ViPham!F:F, B40, NhatKy_ViPham!H:H, "L08")</f>
        <v>0</v>
      </c>
      <c r="N40" s="6">
        <f>SUMIFS(NhatKy_ViPham!K:K, NhatKy_ViPham!E:E, "11_Anh_B", NhatKy_ViPham!F:F, B40, NhatKy_ViPham!H:H, "L09")</f>
        <v>0</v>
      </c>
      <c r="O40" s="6">
        <f>SUMIFS(NhatKy_ViPham!K:K, NhatKy_ViPham!E:E, "11_Anh_B", NhatKy_ViPham!F:F, B40, NhatKy_ViPham!H:H, "L10")</f>
        <v>0</v>
      </c>
      <c r="P40" s="12">
        <f>SUMIFS(NhatKy_ViPham!J:J, NhatKy_ViPham!E:E, "11_Anh_B", NhatKy_ViPham!F:F, B40)</f>
        <v>0</v>
      </c>
      <c r="Q40" s="13">
        <f>SUMIFS(NhatKy_ViPham!K:K, NhatKy_ViPham!E:E, "11_Anh_B", NhatKy_ViPham!F:F, B40)</f>
        <v>0</v>
      </c>
      <c r="R40" s="6">
        <f>100 + SUMIFS(NhatKy_ViPham!J:J, NhatKy_ViPham!E:E, "11_Anh_B", NhatKy_ViPham!F:F, B40, NhatKy_ViPham!C:C, "T1") - SUMIFS(NhatKy_ViPham!K:K, NhatKy_ViPham!E:E, "11_Anh_B", NhatKy_ViPham!F:F, B40, NhatKy_ViPham!C:C, "T1")</f>
        <v>100</v>
      </c>
      <c r="S40" s="6">
        <f>100 + SUMIFS(NhatKy_ViPham!J:J, NhatKy_ViPham!E:E, "11_Anh_B", NhatKy_ViPham!F:F, B40, NhatKy_ViPham!C:C, "T2") - SUMIFS(NhatKy_ViPham!K:K, NhatKy_ViPham!E:E, "11_Anh_B", NhatKy_ViPham!F:F, B40, NhatKy_ViPham!C:C, "T2")</f>
        <v>100</v>
      </c>
      <c r="T40" s="6">
        <f>100 + SUMIFS(NhatKy_ViPham!J:J, NhatKy_ViPham!E:E, "11_Anh_B", NhatKy_ViPham!F:F, B40, NhatKy_ViPham!C:C, "T3") - SUMIFS(NhatKy_ViPham!K:K, NhatKy_ViPham!E:E, "11_Anh_B", NhatKy_ViPham!F:F, B40, NhatKy_ViPham!C:C, "T3")</f>
        <v>100</v>
      </c>
      <c r="U40" s="6">
        <f>100 + SUMIFS(NhatKy_ViPham!J:J, NhatKy_ViPham!E:E, "11_Anh_B", NhatKy_ViPham!F:F, B40, NhatKy_ViPham!C:C, "T4") - SUMIFS(NhatKy_ViPham!K:K, NhatKy_ViPham!E:E, "11_Anh_B", NhatKy_ViPham!F:F, B40, NhatKy_ViPham!C:C, "T4")</f>
        <v>100</v>
      </c>
      <c r="V40" s="6">
        <f>100 + SUMIFS(NhatKy_ViPham!J:J, NhatKy_ViPham!E:E, "11_Anh_B", NhatKy_ViPham!F:F, B40, NhatKy_ViPham!C:C, "T5") - SUMIFS(NhatKy_ViPham!K:K, NhatKy_ViPham!E:E, "11_Anh_B", NhatKy_ViPham!F:F, B40, NhatKy_ViPham!C:C, "T5")</f>
        <v>100</v>
      </c>
      <c r="W40" s="6">
        <f>100 + SUMIFS(NhatKy_ViPham!J:J, NhatKy_ViPham!E:E, "11_Anh_B", NhatKy_ViPham!F:F, B40, NhatKy_ViPham!C:C, "T6") - SUMIFS(NhatKy_ViPham!K:K, NhatKy_ViPham!E:E, "11_Anh_B", NhatKy_ViPham!F:F, B40, NhatKy_ViPham!C:C, "T6")</f>
        <v>100</v>
      </c>
      <c r="X40" s="6">
        <f>100 + SUMIFS(NhatKy_ViPham!J:J, NhatKy_ViPham!E:E, "11_Anh_B", NhatKy_ViPham!F:F, B40, NhatKy_ViPham!C:C, "T7") - SUMIFS(NhatKy_ViPham!K:K, NhatKy_ViPham!E:E, "11_Anh_B", NhatKy_ViPham!F:F, B40, NhatKy_ViPham!C:C, "T7")</f>
        <v>100</v>
      </c>
      <c r="Y40" s="6">
        <f>100 + SUMIFS(NhatKy_ViPham!J:J, NhatKy_ViPham!E:E, "11_Anh_B", NhatKy_ViPham!F:F, B40, NhatKy_ViPham!C:C, "T8") - SUMIFS(NhatKy_ViPham!K:K, NhatKy_ViPham!E:E, "11_Anh_B", NhatKy_ViPham!F:F, B40, NhatKy_ViPham!C:C, "T8")</f>
        <v>100</v>
      </c>
      <c r="Z40" s="6">
        <f>100 + SUMIFS(NhatKy_ViPham!J:J, NhatKy_ViPham!E:E, "11_Anh_B", NhatKy_ViPham!F:F, B40, NhatKy_ViPham!C:C, "T9") - SUMIFS(NhatKy_ViPham!K:K, NhatKy_ViPham!E:E, "11_Anh_B", NhatKy_ViPham!F:F, B40, NhatKy_ViPham!C:C, "T9")</f>
        <v>100</v>
      </c>
      <c r="AA40" s="6">
        <f>100 + SUMIFS(NhatKy_ViPham!J:J, NhatKy_ViPham!E:E, "11_Anh_B", NhatKy_ViPham!F:F, B40, NhatKy_ViPham!C:C, "T10") - SUMIFS(NhatKy_ViPham!K:K, NhatKy_ViPham!E:E, "11_Anh_B", NhatKy_ViPham!F:F, B40, NhatKy_ViPham!C:C, "T10")</f>
        <v>100</v>
      </c>
      <c r="AB40" s="6">
        <f>100 + SUMIFS(NhatKy_ViPham!J:J, NhatKy_ViPham!E:E, "11_Anh_B", NhatKy_ViPham!F:F, B40, NhatKy_ViPham!C:C, "T11") - SUMIFS(NhatKy_ViPham!K:K, NhatKy_ViPham!E:E, "11_Anh_B", NhatKy_ViPham!F:F, B40, NhatKy_ViPham!C:C, "T11")</f>
        <v>100</v>
      </c>
      <c r="AC40" s="6">
        <f>100 + SUMIFS(NhatKy_ViPham!J:J, NhatKy_ViPham!E:E, "11_Anh_B", NhatKy_ViPham!F:F, B40, NhatKy_ViPham!C:C, "T12") - SUMIFS(NhatKy_ViPham!K:K, NhatKy_ViPham!E:E, "11_Anh_B", NhatKy_ViPham!F:F, B40, NhatKy_ViPham!C:C, "T12")</f>
        <v>100</v>
      </c>
      <c r="AD40" s="6">
        <f>100 + SUMIFS(NhatKy_ViPham!J:J, NhatKy_ViPham!E:E, "11_Anh_B", NhatKy_ViPham!F:F, B40, NhatKy_ViPham!C:C, "T13") - SUMIFS(NhatKy_ViPham!K:K, NhatKy_ViPham!E:E, "11_Anh_B", NhatKy_ViPham!F:F, B40, NhatKy_ViPham!C:C, "T13")</f>
        <v>100</v>
      </c>
      <c r="AE40" s="6">
        <f>100 + SUMIFS(NhatKy_ViPham!J:J, NhatKy_ViPham!E:E, "11_Anh_B", NhatKy_ViPham!F:F, B40, NhatKy_ViPham!C:C, "T14") - SUMIFS(NhatKy_ViPham!K:K, NhatKy_ViPham!E:E, "11_Anh_B", NhatKy_ViPham!F:F, B40, NhatKy_ViPham!C:C, "T14")</f>
        <v>100</v>
      </c>
      <c r="AF40" s="6">
        <f>100 + SUMIFS(NhatKy_ViPham!J:J, NhatKy_ViPham!E:E, "11_Anh_B", NhatKy_ViPham!F:F, B40, NhatKy_ViPham!C:C, "T15") - SUMIFS(NhatKy_ViPham!K:K, NhatKy_ViPham!E:E, "11_Anh_B", NhatKy_ViPham!F:F, B40, NhatKy_ViPham!C:C, "T15")</f>
        <v>100</v>
      </c>
      <c r="AG40" s="6">
        <f>100 + SUMIFS(NhatKy_ViPham!J:J, NhatKy_ViPham!E:E, "11_Anh_B", NhatKy_ViPham!F:F, B40, NhatKy_ViPham!C:C, "T16") - SUMIFS(NhatKy_ViPham!K:K, NhatKy_ViPham!E:E, "11_Anh_B", NhatKy_ViPham!F:F, B40, NhatKy_ViPham!C:C, "T16")</f>
        <v>100</v>
      </c>
      <c r="AH40" s="6">
        <f>100 + SUMIFS(NhatKy_ViPham!J:J, NhatKy_ViPham!E:E, "11_Anh_B", NhatKy_ViPham!F:F, B40, NhatKy_ViPham!C:C, "T17") - SUMIFS(NhatKy_ViPham!K:K, NhatKy_ViPham!E:E, "11_Anh_B", NhatKy_ViPham!F:F, B40, NhatKy_ViPham!C:C, "T17")</f>
        <v>100</v>
      </c>
      <c r="AI40" s="6">
        <f>100 + SUMIFS(NhatKy_ViPham!J:J, NhatKy_ViPham!E:E, "11_Anh_B", NhatKy_ViPham!F:F, B40, NhatKy_ViPham!C:C, "T18") - SUMIFS(NhatKy_ViPham!K:K, NhatKy_ViPham!E:E, "11_Anh_B", NhatKy_ViPham!F:F, B40, NhatKy_ViPham!C:C, "T18")</f>
        <v>100</v>
      </c>
      <c r="AJ40" s="6">
        <f>100 + SUMIFS(NhatKy_ViPham!J:J, NhatKy_ViPham!E:E, "11_Anh_B", NhatKy_ViPham!F:F, B40, NhatKy_ViPham!C:C, "T19") - SUMIFS(NhatKy_ViPham!K:K, NhatKy_ViPham!E:E, "11_Anh_B", NhatKy_ViPham!F:F, B40, NhatKy_ViPham!C:C, "T19")</f>
        <v>100</v>
      </c>
      <c r="AK40" s="6">
        <f>100 + SUMIFS(NhatKy_ViPham!J:J, NhatKy_ViPham!E:E, "11_Anh_B", NhatKy_ViPham!F:F, B40, NhatKy_ViPham!C:C, "T20") - SUMIFS(NhatKy_ViPham!K:K, NhatKy_ViPham!E:E, "11_Anh_B", NhatKy_ViPham!F:F, B40, NhatKy_ViPham!C:C, "T20")</f>
        <v>100</v>
      </c>
      <c r="AL40" s="6">
        <f>100 + SUMIFS(NhatKy_ViPham!J:J, NhatKy_ViPham!E:E, "11_Anh_B", NhatKy_ViPham!F:F, B40, NhatKy_ViPham!C:C, "T21") - SUMIFS(NhatKy_ViPham!K:K, NhatKy_ViPham!E:E, "11_Anh_B", NhatKy_ViPham!F:F, B40, NhatKy_ViPham!C:C, "T21")</f>
        <v>100</v>
      </c>
      <c r="AM40" s="6">
        <f>100 + SUMIFS(NhatKy_ViPham!J:J, NhatKy_ViPham!E:E, "11_Anh_B", NhatKy_ViPham!F:F, B40, NhatKy_ViPham!C:C, "T22") - SUMIFS(NhatKy_ViPham!K:K, NhatKy_ViPham!E:E, "11_Anh_B", NhatKy_ViPham!F:F, B40, NhatKy_ViPham!C:C, "T22")</f>
        <v>100</v>
      </c>
      <c r="AN40" s="6">
        <f>100 + SUMIFS(NhatKy_ViPham!J:J, NhatKy_ViPham!E:E, "11_Anh_B", NhatKy_ViPham!F:F, B40, NhatKy_ViPham!C:C, "T23") - SUMIFS(NhatKy_ViPham!K:K, NhatKy_ViPham!E:E, "11_Anh_B", NhatKy_ViPham!F:F, B40, NhatKy_ViPham!C:C, "T23")</f>
        <v>100</v>
      </c>
      <c r="AO40" s="6">
        <f>100 + SUMIFS(NhatKy_ViPham!J:J, NhatKy_ViPham!E:E, "11_Anh_B", NhatKy_ViPham!F:F, B40, NhatKy_ViPham!C:C, "T24") - SUMIFS(NhatKy_ViPham!K:K, NhatKy_ViPham!E:E, "11_Anh_B", NhatKy_ViPham!F:F, B40, NhatKy_ViPham!C:C, "T24")</f>
        <v>100</v>
      </c>
      <c r="AP40" s="6">
        <f>100 + SUMIFS(NhatKy_ViPham!J:J, NhatKy_ViPham!E:E, "11_Anh_B", NhatKy_ViPham!F:F, B40, NhatKy_ViPham!C:C, "T25") - SUMIFS(NhatKy_ViPham!K:K, NhatKy_ViPham!E:E, "11_Anh_B", NhatKy_ViPham!F:F, B40, NhatKy_ViPham!C:C, "T25")</f>
        <v>100</v>
      </c>
      <c r="AQ40" s="6">
        <f>100 + SUMIFS(NhatKy_ViPham!J:J, NhatKy_ViPham!E:E, "11_Anh_B", NhatKy_ViPham!F:F, B40, NhatKy_ViPham!C:C, "T26") - SUMIFS(NhatKy_ViPham!K:K, NhatKy_ViPham!E:E, "11_Anh_B", NhatKy_ViPham!F:F, B40, NhatKy_ViPham!C:C, "T26")</f>
        <v>100</v>
      </c>
      <c r="AR40" s="6">
        <f>100 + SUMIFS(NhatKy_ViPham!J:J, NhatKy_ViPham!E:E, "11_Anh_B", NhatKy_ViPham!F:F, B40, NhatKy_ViPham!C:C, "T27") - SUMIFS(NhatKy_ViPham!K:K, NhatKy_ViPham!E:E, "11_Anh_B", NhatKy_ViPham!F:F, B40, NhatKy_ViPham!C:C, "T27")</f>
        <v>100</v>
      </c>
      <c r="AS40" s="6">
        <f>100 + SUMIFS(NhatKy_ViPham!J:J, NhatKy_ViPham!E:E, "11_Anh_B", NhatKy_ViPham!F:F, B40, NhatKy_ViPham!C:C, "T28") - SUMIFS(NhatKy_ViPham!K:K, NhatKy_ViPham!E:E, "11_Anh_B", NhatKy_ViPham!F:F, B40, NhatKy_ViPham!C:C, "T28")</f>
        <v>100</v>
      </c>
      <c r="AT40" s="6">
        <f>100 + SUMIFS(NhatKy_ViPham!J:J, NhatKy_ViPham!E:E, "11_Anh_B", NhatKy_ViPham!F:F, B40, NhatKy_ViPham!C:C, "T29") - SUMIFS(NhatKy_ViPham!K:K, NhatKy_ViPham!E:E, "11_Anh_B", NhatKy_ViPham!F:F, B40, NhatKy_ViPham!C:C, "T29")</f>
        <v>100</v>
      </c>
      <c r="AU40" s="6">
        <f>100 + SUMIFS(NhatKy_ViPham!J:J, NhatKy_ViPham!E:E, "11_Anh_B", NhatKy_ViPham!F:F, B40, NhatKy_ViPham!C:C, "T30") - SUMIFS(NhatKy_ViPham!K:K, NhatKy_ViPham!E:E, "11_Anh_B", NhatKy_ViPham!F:F, B40, NhatKy_ViPham!C:C, "T30")</f>
        <v>100</v>
      </c>
      <c r="AV40" s="6">
        <f>100 + SUMIFS(NhatKy_ViPham!J:J, NhatKy_ViPham!E:E, "11_Anh_B", NhatKy_ViPham!F:F, B40, NhatKy_ViPham!C:C, "T31") - SUMIFS(NhatKy_ViPham!K:K, NhatKy_ViPham!E:E, "11_Anh_B", NhatKy_ViPham!F:F, B40, NhatKy_ViPham!C:C, "T31")</f>
        <v>100</v>
      </c>
      <c r="AW40" s="6">
        <f>100 + SUMIFS(NhatKy_ViPham!J:J, NhatKy_ViPham!E:E, "11_Anh_B", NhatKy_ViPham!F:F, B40, NhatKy_ViPham!C:C, "T32") - SUMIFS(NhatKy_ViPham!K:K, NhatKy_ViPham!E:E, "11_Anh_B", NhatKy_ViPham!F:F, B40, NhatKy_ViPham!C:C, "T32")</f>
        <v>100</v>
      </c>
      <c r="AX40" s="6">
        <f>100 + SUMIFS(NhatKy_ViPham!J:J, NhatKy_ViPham!E:E, "11_Anh_B", NhatKy_ViPham!F:F, B40, NhatKy_ViPham!C:C, "T33") - SUMIFS(NhatKy_ViPham!K:K, NhatKy_ViPham!E:E, "11_Anh_B", NhatKy_ViPham!F:F, B40, NhatKy_ViPham!C:C, "T33")</f>
        <v>100</v>
      </c>
      <c r="AY40" s="6">
        <f>100 + SUMIFS(NhatKy_ViPham!J:J, NhatKy_ViPham!E:E, "11_Anh_B", NhatKy_ViPham!F:F, B40, NhatKy_ViPham!C:C, "T34") - SUMIFS(NhatKy_ViPham!K:K, NhatKy_ViPham!E:E, "11_Anh_B", NhatKy_ViPham!F:F, B40, NhatKy_ViPham!C:C, "T34")</f>
        <v>100</v>
      </c>
      <c r="AZ40" s="6">
        <f>100 + SUMIFS(NhatKy_ViPham!J:J, NhatKy_ViPham!E:E, "11_Anh_B", NhatKy_ViPham!F:F, B40, NhatKy_ViPham!C:C, "T35") - SUMIFS(NhatKy_ViPham!K:K, NhatKy_ViPham!E:E, "11_Anh_B", NhatKy_ViPham!F:F, B40, NhatKy_ViPham!C:C, "T35")</f>
        <v>100</v>
      </c>
      <c r="BA40" s="12">
        <f t="shared" si="0"/>
        <v>100</v>
      </c>
      <c r="BB40" s="11" t="s">
        <v>430</v>
      </c>
      <c r="BC40" s="16" t="str">
        <f t="shared" si="1"/>
        <v>Tốt</v>
      </c>
      <c r="BD40" s="15" t="str">
        <f t="shared" si="2"/>
        <v>🟢 BÌNH THƯỜNG</v>
      </c>
    </row>
    <row r="41" spans="1:56" x14ac:dyDescent="0.25">
      <c r="A41" s="4">
        <v>33</v>
      </c>
      <c r="B41" s="10" t="s">
        <v>2112</v>
      </c>
      <c r="C41" s="4" t="s">
        <v>1676</v>
      </c>
      <c r="D41" s="4" t="s">
        <v>429</v>
      </c>
      <c r="E41" s="11" t="s">
        <v>430</v>
      </c>
      <c r="F41" s="7">
        <f>SUMIFS(NhatKy_ViPham!K:K, NhatKy_ViPham!E:E, "11_Anh_B", NhatKy_ViPham!F:F, B41, NhatKy_ViPham!H:H, "L01")</f>
        <v>0</v>
      </c>
      <c r="G41" s="7">
        <f>SUMIFS(NhatKy_ViPham!K:K, NhatKy_ViPham!E:E, "11_Anh_B", NhatKy_ViPham!F:F, B41, NhatKy_ViPham!H:H, "L02")</f>
        <v>0</v>
      </c>
      <c r="H41" s="7">
        <f>SUMIFS(NhatKy_ViPham!K:K, NhatKy_ViPham!E:E, "11_Anh_B", NhatKy_ViPham!F:F, B41, NhatKy_ViPham!H:H, "L03")</f>
        <v>0</v>
      </c>
      <c r="I41" s="7">
        <f>SUMIFS(NhatKy_ViPham!K:K, NhatKy_ViPham!E:E, "11_Anh_B", NhatKy_ViPham!F:F, B41, NhatKy_ViPham!H:H, "L04")</f>
        <v>0</v>
      </c>
      <c r="J41" s="7">
        <f>SUMIFS(NhatKy_ViPham!K:K, NhatKy_ViPham!E:E, "11_Anh_B", NhatKy_ViPham!F:F, B41, NhatKy_ViPham!H:H, "L05")</f>
        <v>0</v>
      </c>
      <c r="K41" s="7">
        <f>SUMIFS(NhatKy_ViPham!K:K, NhatKy_ViPham!E:E, "11_Anh_B", NhatKy_ViPham!F:F, B41, NhatKy_ViPham!H:H, "L06")</f>
        <v>0</v>
      </c>
      <c r="L41" s="7">
        <f>SUMIFS(NhatKy_ViPham!K:K, NhatKy_ViPham!E:E, "11_Anh_B", NhatKy_ViPham!F:F, B41, NhatKy_ViPham!H:H, "L07")</f>
        <v>0</v>
      </c>
      <c r="M41" s="7">
        <f>SUMIFS(NhatKy_ViPham!K:K, NhatKy_ViPham!E:E, "11_Anh_B", NhatKy_ViPham!F:F, B41, NhatKy_ViPham!H:H, "L08")</f>
        <v>0</v>
      </c>
      <c r="N41" s="7">
        <f>SUMIFS(NhatKy_ViPham!K:K, NhatKy_ViPham!E:E, "11_Anh_B", NhatKy_ViPham!F:F, B41, NhatKy_ViPham!H:H, "L09")</f>
        <v>0</v>
      </c>
      <c r="O41" s="7">
        <f>SUMIFS(NhatKy_ViPham!K:K, NhatKy_ViPham!E:E, "11_Anh_B", NhatKy_ViPham!F:F, B41, NhatKy_ViPham!H:H, "L10")</f>
        <v>0</v>
      </c>
      <c r="P41" s="12">
        <f>SUMIFS(NhatKy_ViPham!J:J, NhatKy_ViPham!E:E, "11_Anh_B", NhatKy_ViPham!F:F, B41)</f>
        <v>0</v>
      </c>
      <c r="Q41" s="13">
        <f>SUMIFS(NhatKy_ViPham!K:K, NhatKy_ViPham!E:E, "11_Anh_B", NhatKy_ViPham!F:F, B41)</f>
        <v>0</v>
      </c>
      <c r="R41" s="7">
        <f>100 + SUMIFS(NhatKy_ViPham!J:J, NhatKy_ViPham!E:E, "11_Anh_B", NhatKy_ViPham!F:F, B41, NhatKy_ViPham!C:C, "T1") - SUMIFS(NhatKy_ViPham!K:K, NhatKy_ViPham!E:E, "11_Anh_B", NhatKy_ViPham!F:F, B41, NhatKy_ViPham!C:C, "T1")</f>
        <v>100</v>
      </c>
      <c r="S41" s="7">
        <f>100 + SUMIFS(NhatKy_ViPham!J:J, NhatKy_ViPham!E:E, "11_Anh_B", NhatKy_ViPham!F:F, B41, NhatKy_ViPham!C:C, "T2") - SUMIFS(NhatKy_ViPham!K:K, NhatKy_ViPham!E:E, "11_Anh_B", NhatKy_ViPham!F:F, B41, NhatKy_ViPham!C:C, "T2")</f>
        <v>100</v>
      </c>
      <c r="T41" s="7">
        <f>100 + SUMIFS(NhatKy_ViPham!J:J, NhatKy_ViPham!E:E, "11_Anh_B", NhatKy_ViPham!F:F, B41, NhatKy_ViPham!C:C, "T3") - SUMIFS(NhatKy_ViPham!K:K, NhatKy_ViPham!E:E, "11_Anh_B", NhatKy_ViPham!F:F, B41, NhatKy_ViPham!C:C, "T3")</f>
        <v>100</v>
      </c>
      <c r="U41" s="7">
        <f>100 + SUMIFS(NhatKy_ViPham!J:J, NhatKy_ViPham!E:E, "11_Anh_B", NhatKy_ViPham!F:F, B41, NhatKy_ViPham!C:C, "T4") - SUMIFS(NhatKy_ViPham!K:K, NhatKy_ViPham!E:E, "11_Anh_B", NhatKy_ViPham!F:F, B41, NhatKy_ViPham!C:C, "T4")</f>
        <v>100</v>
      </c>
      <c r="V41" s="7">
        <f>100 + SUMIFS(NhatKy_ViPham!J:J, NhatKy_ViPham!E:E, "11_Anh_B", NhatKy_ViPham!F:F, B41, NhatKy_ViPham!C:C, "T5") - SUMIFS(NhatKy_ViPham!K:K, NhatKy_ViPham!E:E, "11_Anh_B", NhatKy_ViPham!F:F, B41, NhatKy_ViPham!C:C, "T5")</f>
        <v>100</v>
      </c>
      <c r="W41" s="7">
        <f>100 + SUMIFS(NhatKy_ViPham!J:J, NhatKy_ViPham!E:E, "11_Anh_B", NhatKy_ViPham!F:F, B41, NhatKy_ViPham!C:C, "T6") - SUMIFS(NhatKy_ViPham!K:K, NhatKy_ViPham!E:E, "11_Anh_B", NhatKy_ViPham!F:F, B41, NhatKy_ViPham!C:C, "T6")</f>
        <v>100</v>
      </c>
      <c r="X41" s="7">
        <f>100 + SUMIFS(NhatKy_ViPham!J:J, NhatKy_ViPham!E:E, "11_Anh_B", NhatKy_ViPham!F:F, B41, NhatKy_ViPham!C:C, "T7") - SUMIFS(NhatKy_ViPham!K:K, NhatKy_ViPham!E:E, "11_Anh_B", NhatKy_ViPham!F:F, B41, NhatKy_ViPham!C:C, "T7")</f>
        <v>100</v>
      </c>
      <c r="Y41" s="7">
        <f>100 + SUMIFS(NhatKy_ViPham!J:J, NhatKy_ViPham!E:E, "11_Anh_B", NhatKy_ViPham!F:F, B41, NhatKy_ViPham!C:C, "T8") - SUMIFS(NhatKy_ViPham!K:K, NhatKy_ViPham!E:E, "11_Anh_B", NhatKy_ViPham!F:F, B41, NhatKy_ViPham!C:C, "T8")</f>
        <v>100</v>
      </c>
      <c r="Z41" s="7">
        <f>100 + SUMIFS(NhatKy_ViPham!J:J, NhatKy_ViPham!E:E, "11_Anh_B", NhatKy_ViPham!F:F, B41, NhatKy_ViPham!C:C, "T9") - SUMIFS(NhatKy_ViPham!K:K, NhatKy_ViPham!E:E, "11_Anh_B", NhatKy_ViPham!F:F, B41, NhatKy_ViPham!C:C, "T9")</f>
        <v>100</v>
      </c>
      <c r="AA41" s="7">
        <f>100 + SUMIFS(NhatKy_ViPham!J:J, NhatKy_ViPham!E:E, "11_Anh_B", NhatKy_ViPham!F:F, B41, NhatKy_ViPham!C:C, "T10") - SUMIFS(NhatKy_ViPham!K:K, NhatKy_ViPham!E:E, "11_Anh_B", NhatKy_ViPham!F:F, B41, NhatKy_ViPham!C:C, "T10")</f>
        <v>100</v>
      </c>
      <c r="AB41" s="7">
        <f>100 + SUMIFS(NhatKy_ViPham!J:J, NhatKy_ViPham!E:E, "11_Anh_B", NhatKy_ViPham!F:F, B41, NhatKy_ViPham!C:C, "T11") - SUMIFS(NhatKy_ViPham!K:K, NhatKy_ViPham!E:E, "11_Anh_B", NhatKy_ViPham!F:F, B41, NhatKy_ViPham!C:C, "T11")</f>
        <v>100</v>
      </c>
      <c r="AC41" s="7">
        <f>100 + SUMIFS(NhatKy_ViPham!J:J, NhatKy_ViPham!E:E, "11_Anh_B", NhatKy_ViPham!F:F, B41, NhatKy_ViPham!C:C, "T12") - SUMIFS(NhatKy_ViPham!K:K, NhatKy_ViPham!E:E, "11_Anh_B", NhatKy_ViPham!F:F, B41, NhatKy_ViPham!C:C, "T12")</f>
        <v>100</v>
      </c>
      <c r="AD41" s="7">
        <f>100 + SUMIFS(NhatKy_ViPham!J:J, NhatKy_ViPham!E:E, "11_Anh_B", NhatKy_ViPham!F:F, B41, NhatKy_ViPham!C:C, "T13") - SUMIFS(NhatKy_ViPham!K:K, NhatKy_ViPham!E:E, "11_Anh_B", NhatKy_ViPham!F:F, B41, NhatKy_ViPham!C:C, "T13")</f>
        <v>100</v>
      </c>
      <c r="AE41" s="7">
        <f>100 + SUMIFS(NhatKy_ViPham!J:J, NhatKy_ViPham!E:E, "11_Anh_B", NhatKy_ViPham!F:F, B41, NhatKy_ViPham!C:C, "T14") - SUMIFS(NhatKy_ViPham!K:K, NhatKy_ViPham!E:E, "11_Anh_B", NhatKy_ViPham!F:F, B41, NhatKy_ViPham!C:C, "T14")</f>
        <v>100</v>
      </c>
      <c r="AF41" s="7">
        <f>100 + SUMIFS(NhatKy_ViPham!J:J, NhatKy_ViPham!E:E, "11_Anh_B", NhatKy_ViPham!F:F, B41, NhatKy_ViPham!C:C, "T15") - SUMIFS(NhatKy_ViPham!K:K, NhatKy_ViPham!E:E, "11_Anh_B", NhatKy_ViPham!F:F, B41, NhatKy_ViPham!C:C, "T15")</f>
        <v>100</v>
      </c>
      <c r="AG41" s="7">
        <f>100 + SUMIFS(NhatKy_ViPham!J:J, NhatKy_ViPham!E:E, "11_Anh_B", NhatKy_ViPham!F:F, B41, NhatKy_ViPham!C:C, "T16") - SUMIFS(NhatKy_ViPham!K:K, NhatKy_ViPham!E:E, "11_Anh_B", NhatKy_ViPham!F:F, B41, NhatKy_ViPham!C:C, "T16")</f>
        <v>100</v>
      </c>
      <c r="AH41" s="7">
        <f>100 + SUMIFS(NhatKy_ViPham!J:J, NhatKy_ViPham!E:E, "11_Anh_B", NhatKy_ViPham!F:F, B41, NhatKy_ViPham!C:C, "T17") - SUMIFS(NhatKy_ViPham!K:K, NhatKy_ViPham!E:E, "11_Anh_B", NhatKy_ViPham!F:F, B41, NhatKy_ViPham!C:C, "T17")</f>
        <v>100</v>
      </c>
      <c r="AI41" s="7">
        <f>100 + SUMIFS(NhatKy_ViPham!J:J, NhatKy_ViPham!E:E, "11_Anh_B", NhatKy_ViPham!F:F, B41, NhatKy_ViPham!C:C, "T18") - SUMIFS(NhatKy_ViPham!K:K, NhatKy_ViPham!E:E, "11_Anh_B", NhatKy_ViPham!F:F, B41, NhatKy_ViPham!C:C, "T18")</f>
        <v>100</v>
      </c>
      <c r="AJ41" s="7">
        <f>100 + SUMIFS(NhatKy_ViPham!J:J, NhatKy_ViPham!E:E, "11_Anh_B", NhatKy_ViPham!F:F, B41, NhatKy_ViPham!C:C, "T19") - SUMIFS(NhatKy_ViPham!K:K, NhatKy_ViPham!E:E, "11_Anh_B", NhatKy_ViPham!F:F, B41, NhatKy_ViPham!C:C, "T19")</f>
        <v>100</v>
      </c>
      <c r="AK41" s="7">
        <f>100 + SUMIFS(NhatKy_ViPham!J:J, NhatKy_ViPham!E:E, "11_Anh_B", NhatKy_ViPham!F:F, B41, NhatKy_ViPham!C:C, "T20") - SUMIFS(NhatKy_ViPham!K:K, NhatKy_ViPham!E:E, "11_Anh_B", NhatKy_ViPham!F:F, B41, NhatKy_ViPham!C:C, "T20")</f>
        <v>100</v>
      </c>
      <c r="AL41" s="7">
        <f>100 + SUMIFS(NhatKy_ViPham!J:J, NhatKy_ViPham!E:E, "11_Anh_B", NhatKy_ViPham!F:F, B41, NhatKy_ViPham!C:C, "T21") - SUMIFS(NhatKy_ViPham!K:K, NhatKy_ViPham!E:E, "11_Anh_B", NhatKy_ViPham!F:F, B41, NhatKy_ViPham!C:C, "T21")</f>
        <v>100</v>
      </c>
      <c r="AM41" s="7">
        <f>100 + SUMIFS(NhatKy_ViPham!J:J, NhatKy_ViPham!E:E, "11_Anh_B", NhatKy_ViPham!F:F, B41, NhatKy_ViPham!C:C, "T22") - SUMIFS(NhatKy_ViPham!K:K, NhatKy_ViPham!E:E, "11_Anh_B", NhatKy_ViPham!F:F, B41, NhatKy_ViPham!C:C, "T22")</f>
        <v>100</v>
      </c>
      <c r="AN41" s="7">
        <f>100 + SUMIFS(NhatKy_ViPham!J:J, NhatKy_ViPham!E:E, "11_Anh_B", NhatKy_ViPham!F:F, B41, NhatKy_ViPham!C:C, "T23") - SUMIFS(NhatKy_ViPham!K:K, NhatKy_ViPham!E:E, "11_Anh_B", NhatKy_ViPham!F:F, B41, NhatKy_ViPham!C:C, "T23")</f>
        <v>100</v>
      </c>
      <c r="AO41" s="7">
        <f>100 + SUMIFS(NhatKy_ViPham!J:J, NhatKy_ViPham!E:E, "11_Anh_B", NhatKy_ViPham!F:F, B41, NhatKy_ViPham!C:C, "T24") - SUMIFS(NhatKy_ViPham!K:K, NhatKy_ViPham!E:E, "11_Anh_B", NhatKy_ViPham!F:F, B41, NhatKy_ViPham!C:C, "T24")</f>
        <v>100</v>
      </c>
      <c r="AP41" s="7">
        <f>100 + SUMIFS(NhatKy_ViPham!J:J, NhatKy_ViPham!E:E, "11_Anh_B", NhatKy_ViPham!F:F, B41, NhatKy_ViPham!C:C, "T25") - SUMIFS(NhatKy_ViPham!K:K, NhatKy_ViPham!E:E, "11_Anh_B", NhatKy_ViPham!F:F, B41, NhatKy_ViPham!C:C, "T25")</f>
        <v>100</v>
      </c>
      <c r="AQ41" s="7">
        <f>100 + SUMIFS(NhatKy_ViPham!J:J, NhatKy_ViPham!E:E, "11_Anh_B", NhatKy_ViPham!F:F, B41, NhatKy_ViPham!C:C, "T26") - SUMIFS(NhatKy_ViPham!K:K, NhatKy_ViPham!E:E, "11_Anh_B", NhatKy_ViPham!F:F, B41, NhatKy_ViPham!C:C, "T26")</f>
        <v>100</v>
      </c>
      <c r="AR41" s="7">
        <f>100 + SUMIFS(NhatKy_ViPham!J:J, NhatKy_ViPham!E:E, "11_Anh_B", NhatKy_ViPham!F:F, B41, NhatKy_ViPham!C:C, "T27") - SUMIFS(NhatKy_ViPham!K:K, NhatKy_ViPham!E:E, "11_Anh_B", NhatKy_ViPham!F:F, B41, NhatKy_ViPham!C:C, "T27")</f>
        <v>100</v>
      </c>
      <c r="AS41" s="7">
        <f>100 + SUMIFS(NhatKy_ViPham!J:J, NhatKy_ViPham!E:E, "11_Anh_B", NhatKy_ViPham!F:F, B41, NhatKy_ViPham!C:C, "T28") - SUMIFS(NhatKy_ViPham!K:K, NhatKy_ViPham!E:E, "11_Anh_B", NhatKy_ViPham!F:F, B41, NhatKy_ViPham!C:C, "T28")</f>
        <v>100</v>
      </c>
      <c r="AT41" s="7">
        <f>100 + SUMIFS(NhatKy_ViPham!J:J, NhatKy_ViPham!E:E, "11_Anh_B", NhatKy_ViPham!F:F, B41, NhatKy_ViPham!C:C, "T29") - SUMIFS(NhatKy_ViPham!K:K, NhatKy_ViPham!E:E, "11_Anh_B", NhatKy_ViPham!F:F, B41, NhatKy_ViPham!C:C, "T29")</f>
        <v>100</v>
      </c>
      <c r="AU41" s="7">
        <f>100 + SUMIFS(NhatKy_ViPham!J:J, NhatKy_ViPham!E:E, "11_Anh_B", NhatKy_ViPham!F:F, B41, NhatKy_ViPham!C:C, "T30") - SUMIFS(NhatKy_ViPham!K:K, NhatKy_ViPham!E:E, "11_Anh_B", NhatKy_ViPham!F:F, B41, NhatKy_ViPham!C:C, "T30")</f>
        <v>100</v>
      </c>
      <c r="AV41" s="7">
        <f>100 + SUMIFS(NhatKy_ViPham!J:J, NhatKy_ViPham!E:E, "11_Anh_B", NhatKy_ViPham!F:F, B41, NhatKy_ViPham!C:C, "T31") - SUMIFS(NhatKy_ViPham!K:K, NhatKy_ViPham!E:E, "11_Anh_B", NhatKy_ViPham!F:F, B41, NhatKy_ViPham!C:C, "T31")</f>
        <v>100</v>
      </c>
      <c r="AW41" s="7">
        <f>100 + SUMIFS(NhatKy_ViPham!J:J, NhatKy_ViPham!E:E, "11_Anh_B", NhatKy_ViPham!F:F, B41, NhatKy_ViPham!C:C, "T32") - SUMIFS(NhatKy_ViPham!K:K, NhatKy_ViPham!E:E, "11_Anh_B", NhatKy_ViPham!F:F, B41, NhatKy_ViPham!C:C, "T32")</f>
        <v>100</v>
      </c>
      <c r="AX41" s="7">
        <f>100 + SUMIFS(NhatKy_ViPham!J:J, NhatKy_ViPham!E:E, "11_Anh_B", NhatKy_ViPham!F:F, B41, NhatKy_ViPham!C:C, "T33") - SUMIFS(NhatKy_ViPham!K:K, NhatKy_ViPham!E:E, "11_Anh_B", NhatKy_ViPham!F:F, B41, NhatKy_ViPham!C:C, "T33")</f>
        <v>100</v>
      </c>
      <c r="AY41" s="7">
        <f>100 + SUMIFS(NhatKy_ViPham!J:J, NhatKy_ViPham!E:E, "11_Anh_B", NhatKy_ViPham!F:F, B41, NhatKy_ViPham!C:C, "T34") - SUMIFS(NhatKy_ViPham!K:K, NhatKy_ViPham!E:E, "11_Anh_B", NhatKy_ViPham!F:F, B41, NhatKy_ViPham!C:C, "T34")</f>
        <v>100</v>
      </c>
      <c r="AZ41" s="7">
        <f>100 + SUMIFS(NhatKy_ViPham!J:J, NhatKy_ViPham!E:E, "11_Anh_B", NhatKy_ViPham!F:F, B41, NhatKy_ViPham!C:C, "T35") - SUMIFS(NhatKy_ViPham!K:K, NhatKy_ViPham!E:E, "11_Anh_B", NhatKy_ViPham!F:F, B41, NhatKy_ViPham!C:C, "T35")</f>
        <v>100</v>
      </c>
      <c r="BA41" s="12">
        <f t="shared" si="0"/>
        <v>100</v>
      </c>
      <c r="BB41" s="11" t="s">
        <v>430</v>
      </c>
      <c r="BC41" s="14" t="str">
        <f t="shared" si="1"/>
        <v>Tốt</v>
      </c>
      <c r="BD41" s="10" t="str">
        <f t="shared" si="2"/>
        <v>🟢 BÌNH THƯỜNG</v>
      </c>
    </row>
    <row r="42" spans="1:56" x14ac:dyDescent="0.25">
      <c r="A42" s="5">
        <v>34</v>
      </c>
      <c r="B42" s="15" t="s">
        <v>2113</v>
      </c>
      <c r="C42" s="5" t="s">
        <v>1652</v>
      </c>
      <c r="D42" s="5" t="s">
        <v>429</v>
      </c>
      <c r="E42" s="11" t="s">
        <v>430</v>
      </c>
      <c r="F42" s="6">
        <f>SUMIFS(NhatKy_ViPham!K:K, NhatKy_ViPham!E:E, "11_Anh_B", NhatKy_ViPham!F:F, B42, NhatKy_ViPham!H:H, "L01")</f>
        <v>0</v>
      </c>
      <c r="G42" s="6">
        <f>SUMIFS(NhatKy_ViPham!K:K, NhatKy_ViPham!E:E, "11_Anh_B", NhatKy_ViPham!F:F, B42, NhatKy_ViPham!H:H, "L02")</f>
        <v>0</v>
      </c>
      <c r="H42" s="6">
        <f>SUMIFS(NhatKy_ViPham!K:K, NhatKy_ViPham!E:E, "11_Anh_B", NhatKy_ViPham!F:F, B42, NhatKy_ViPham!H:H, "L03")</f>
        <v>0</v>
      </c>
      <c r="I42" s="6">
        <f>SUMIFS(NhatKy_ViPham!K:K, NhatKy_ViPham!E:E, "11_Anh_B", NhatKy_ViPham!F:F, B42, NhatKy_ViPham!H:H, "L04")</f>
        <v>0</v>
      </c>
      <c r="J42" s="6">
        <f>SUMIFS(NhatKy_ViPham!K:K, NhatKy_ViPham!E:E, "11_Anh_B", NhatKy_ViPham!F:F, B42, NhatKy_ViPham!H:H, "L05")</f>
        <v>0</v>
      </c>
      <c r="K42" s="6">
        <f>SUMIFS(NhatKy_ViPham!K:K, NhatKy_ViPham!E:E, "11_Anh_B", NhatKy_ViPham!F:F, B42, NhatKy_ViPham!H:H, "L06")</f>
        <v>0</v>
      </c>
      <c r="L42" s="6">
        <f>SUMIFS(NhatKy_ViPham!K:K, NhatKy_ViPham!E:E, "11_Anh_B", NhatKy_ViPham!F:F, B42, NhatKy_ViPham!H:H, "L07")</f>
        <v>0</v>
      </c>
      <c r="M42" s="6">
        <f>SUMIFS(NhatKy_ViPham!K:K, NhatKy_ViPham!E:E, "11_Anh_B", NhatKy_ViPham!F:F, B42, NhatKy_ViPham!H:H, "L08")</f>
        <v>0</v>
      </c>
      <c r="N42" s="6">
        <f>SUMIFS(NhatKy_ViPham!K:K, NhatKy_ViPham!E:E, "11_Anh_B", NhatKy_ViPham!F:F, B42, NhatKy_ViPham!H:H, "L09")</f>
        <v>0</v>
      </c>
      <c r="O42" s="6">
        <f>SUMIFS(NhatKy_ViPham!K:K, NhatKy_ViPham!E:E, "11_Anh_B", NhatKy_ViPham!F:F, B42, NhatKy_ViPham!H:H, "L10")</f>
        <v>0</v>
      </c>
      <c r="P42" s="12">
        <f>SUMIFS(NhatKy_ViPham!J:J, NhatKy_ViPham!E:E, "11_Anh_B", NhatKy_ViPham!F:F, B42)</f>
        <v>0</v>
      </c>
      <c r="Q42" s="13">
        <f>SUMIFS(NhatKy_ViPham!K:K, NhatKy_ViPham!E:E, "11_Anh_B", NhatKy_ViPham!F:F, B42)</f>
        <v>0</v>
      </c>
      <c r="R42" s="6">
        <f>100 + SUMIFS(NhatKy_ViPham!J:J, NhatKy_ViPham!E:E, "11_Anh_B", NhatKy_ViPham!F:F, B42, NhatKy_ViPham!C:C, "T1") - SUMIFS(NhatKy_ViPham!K:K, NhatKy_ViPham!E:E, "11_Anh_B", NhatKy_ViPham!F:F, B42, NhatKy_ViPham!C:C, "T1")</f>
        <v>100</v>
      </c>
      <c r="S42" s="6">
        <f>100 + SUMIFS(NhatKy_ViPham!J:J, NhatKy_ViPham!E:E, "11_Anh_B", NhatKy_ViPham!F:F, B42, NhatKy_ViPham!C:C, "T2") - SUMIFS(NhatKy_ViPham!K:K, NhatKy_ViPham!E:E, "11_Anh_B", NhatKy_ViPham!F:F, B42, NhatKy_ViPham!C:C, "T2")</f>
        <v>100</v>
      </c>
      <c r="T42" s="6">
        <f>100 + SUMIFS(NhatKy_ViPham!J:J, NhatKy_ViPham!E:E, "11_Anh_B", NhatKy_ViPham!F:F, B42, NhatKy_ViPham!C:C, "T3") - SUMIFS(NhatKy_ViPham!K:K, NhatKy_ViPham!E:E, "11_Anh_B", NhatKy_ViPham!F:F, B42, NhatKy_ViPham!C:C, "T3")</f>
        <v>100</v>
      </c>
      <c r="U42" s="6">
        <f>100 + SUMIFS(NhatKy_ViPham!J:J, NhatKy_ViPham!E:E, "11_Anh_B", NhatKy_ViPham!F:F, B42, NhatKy_ViPham!C:C, "T4") - SUMIFS(NhatKy_ViPham!K:K, NhatKy_ViPham!E:E, "11_Anh_B", NhatKy_ViPham!F:F, B42, NhatKy_ViPham!C:C, "T4")</f>
        <v>100</v>
      </c>
      <c r="V42" s="6">
        <f>100 + SUMIFS(NhatKy_ViPham!J:J, NhatKy_ViPham!E:E, "11_Anh_B", NhatKy_ViPham!F:F, B42, NhatKy_ViPham!C:C, "T5") - SUMIFS(NhatKy_ViPham!K:K, NhatKy_ViPham!E:E, "11_Anh_B", NhatKy_ViPham!F:F, B42, NhatKy_ViPham!C:C, "T5")</f>
        <v>100</v>
      </c>
      <c r="W42" s="6">
        <f>100 + SUMIFS(NhatKy_ViPham!J:J, NhatKy_ViPham!E:E, "11_Anh_B", NhatKy_ViPham!F:F, B42, NhatKy_ViPham!C:C, "T6") - SUMIFS(NhatKy_ViPham!K:K, NhatKy_ViPham!E:E, "11_Anh_B", NhatKy_ViPham!F:F, B42, NhatKy_ViPham!C:C, "T6")</f>
        <v>100</v>
      </c>
      <c r="X42" s="6">
        <f>100 + SUMIFS(NhatKy_ViPham!J:J, NhatKy_ViPham!E:E, "11_Anh_B", NhatKy_ViPham!F:F, B42, NhatKy_ViPham!C:C, "T7") - SUMIFS(NhatKy_ViPham!K:K, NhatKy_ViPham!E:E, "11_Anh_B", NhatKy_ViPham!F:F, B42, NhatKy_ViPham!C:C, "T7")</f>
        <v>100</v>
      </c>
      <c r="Y42" s="6">
        <f>100 + SUMIFS(NhatKy_ViPham!J:J, NhatKy_ViPham!E:E, "11_Anh_B", NhatKy_ViPham!F:F, B42, NhatKy_ViPham!C:C, "T8") - SUMIFS(NhatKy_ViPham!K:K, NhatKy_ViPham!E:E, "11_Anh_B", NhatKy_ViPham!F:F, B42, NhatKy_ViPham!C:C, "T8")</f>
        <v>100</v>
      </c>
      <c r="Z42" s="6">
        <f>100 + SUMIFS(NhatKy_ViPham!J:J, NhatKy_ViPham!E:E, "11_Anh_B", NhatKy_ViPham!F:F, B42, NhatKy_ViPham!C:C, "T9") - SUMIFS(NhatKy_ViPham!K:K, NhatKy_ViPham!E:E, "11_Anh_B", NhatKy_ViPham!F:F, B42, NhatKy_ViPham!C:C, "T9")</f>
        <v>100</v>
      </c>
      <c r="AA42" s="6">
        <f>100 + SUMIFS(NhatKy_ViPham!J:J, NhatKy_ViPham!E:E, "11_Anh_B", NhatKy_ViPham!F:F, B42, NhatKy_ViPham!C:C, "T10") - SUMIFS(NhatKy_ViPham!K:K, NhatKy_ViPham!E:E, "11_Anh_B", NhatKy_ViPham!F:F, B42, NhatKy_ViPham!C:C, "T10")</f>
        <v>100</v>
      </c>
      <c r="AB42" s="6">
        <f>100 + SUMIFS(NhatKy_ViPham!J:J, NhatKy_ViPham!E:E, "11_Anh_B", NhatKy_ViPham!F:F, B42, NhatKy_ViPham!C:C, "T11") - SUMIFS(NhatKy_ViPham!K:K, NhatKy_ViPham!E:E, "11_Anh_B", NhatKy_ViPham!F:F, B42, NhatKy_ViPham!C:C, "T11")</f>
        <v>100</v>
      </c>
      <c r="AC42" s="6">
        <f>100 + SUMIFS(NhatKy_ViPham!J:J, NhatKy_ViPham!E:E, "11_Anh_B", NhatKy_ViPham!F:F, B42, NhatKy_ViPham!C:C, "T12") - SUMIFS(NhatKy_ViPham!K:K, NhatKy_ViPham!E:E, "11_Anh_B", NhatKy_ViPham!F:F, B42, NhatKy_ViPham!C:C, "T12")</f>
        <v>100</v>
      </c>
      <c r="AD42" s="6">
        <f>100 + SUMIFS(NhatKy_ViPham!J:J, NhatKy_ViPham!E:E, "11_Anh_B", NhatKy_ViPham!F:F, B42, NhatKy_ViPham!C:C, "T13") - SUMIFS(NhatKy_ViPham!K:K, NhatKy_ViPham!E:E, "11_Anh_B", NhatKy_ViPham!F:F, B42, NhatKy_ViPham!C:C, "T13")</f>
        <v>100</v>
      </c>
      <c r="AE42" s="6">
        <f>100 + SUMIFS(NhatKy_ViPham!J:J, NhatKy_ViPham!E:E, "11_Anh_B", NhatKy_ViPham!F:F, B42, NhatKy_ViPham!C:C, "T14") - SUMIFS(NhatKy_ViPham!K:K, NhatKy_ViPham!E:E, "11_Anh_B", NhatKy_ViPham!F:F, B42, NhatKy_ViPham!C:C, "T14")</f>
        <v>100</v>
      </c>
      <c r="AF42" s="6">
        <f>100 + SUMIFS(NhatKy_ViPham!J:J, NhatKy_ViPham!E:E, "11_Anh_B", NhatKy_ViPham!F:F, B42, NhatKy_ViPham!C:C, "T15") - SUMIFS(NhatKy_ViPham!K:K, NhatKy_ViPham!E:E, "11_Anh_B", NhatKy_ViPham!F:F, B42, NhatKy_ViPham!C:C, "T15")</f>
        <v>100</v>
      </c>
      <c r="AG42" s="6">
        <f>100 + SUMIFS(NhatKy_ViPham!J:J, NhatKy_ViPham!E:E, "11_Anh_B", NhatKy_ViPham!F:F, B42, NhatKy_ViPham!C:C, "T16") - SUMIFS(NhatKy_ViPham!K:K, NhatKy_ViPham!E:E, "11_Anh_B", NhatKy_ViPham!F:F, B42, NhatKy_ViPham!C:C, "T16")</f>
        <v>100</v>
      </c>
      <c r="AH42" s="6">
        <f>100 + SUMIFS(NhatKy_ViPham!J:J, NhatKy_ViPham!E:E, "11_Anh_B", NhatKy_ViPham!F:F, B42, NhatKy_ViPham!C:C, "T17") - SUMIFS(NhatKy_ViPham!K:K, NhatKy_ViPham!E:E, "11_Anh_B", NhatKy_ViPham!F:F, B42, NhatKy_ViPham!C:C, "T17")</f>
        <v>100</v>
      </c>
      <c r="AI42" s="6">
        <f>100 + SUMIFS(NhatKy_ViPham!J:J, NhatKy_ViPham!E:E, "11_Anh_B", NhatKy_ViPham!F:F, B42, NhatKy_ViPham!C:C, "T18") - SUMIFS(NhatKy_ViPham!K:K, NhatKy_ViPham!E:E, "11_Anh_B", NhatKy_ViPham!F:F, B42, NhatKy_ViPham!C:C, "T18")</f>
        <v>100</v>
      </c>
      <c r="AJ42" s="6">
        <f>100 + SUMIFS(NhatKy_ViPham!J:J, NhatKy_ViPham!E:E, "11_Anh_B", NhatKy_ViPham!F:F, B42, NhatKy_ViPham!C:C, "T19") - SUMIFS(NhatKy_ViPham!K:K, NhatKy_ViPham!E:E, "11_Anh_B", NhatKy_ViPham!F:F, B42, NhatKy_ViPham!C:C, "T19")</f>
        <v>100</v>
      </c>
      <c r="AK42" s="6">
        <f>100 + SUMIFS(NhatKy_ViPham!J:J, NhatKy_ViPham!E:E, "11_Anh_B", NhatKy_ViPham!F:F, B42, NhatKy_ViPham!C:C, "T20") - SUMIFS(NhatKy_ViPham!K:K, NhatKy_ViPham!E:E, "11_Anh_B", NhatKy_ViPham!F:F, B42, NhatKy_ViPham!C:C, "T20")</f>
        <v>100</v>
      </c>
      <c r="AL42" s="6">
        <f>100 + SUMIFS(NhatKy_ViPham!J:J, NhatKy_ViPham!E:E, "11_Anh_B", NhatKy_ViPham!F:F, B42, NhatKy_ViPham!C:C, "T21") - SUMIFS(NhatKy_ViPham!K:K, NhatKy_ViPham!E:E, "11_Anh_B", NhatKy_ViPham!F:F, B42, NhatKy_ViPham!C:C, "T21")</f>
        <v>100</v>
      </c>
      <c r="AM42" s="6">
        <f>100 + SUMIFS(NhatKy_ViPham!J:J, NhatKy_ViPham!E:E, "11_Anh_B", NhatKy_ViPham!F:F, B42, NhatKy_ViPham!C:C, "T22") - SUMIFS(NhatKy_ViPham!K:K, NhatKy_ViPham!E:E, "11_Anh_B", NhatKy_ViPham!F:F, B42, NhatKy_ViPham!C:C, "T22")</f>
        <v>100</v>
      </c>
      <c r="AN42" s="6">
        <f>100 + SUMIFS(NhatKy_ViPham!J:J, NhatKy_ViPham!E:E, "11_Anh_B", NhatKy_ViPham!F:F, B42, NhatKy_ViPham!C:C, "T23") - SUMIFS(NhatKy_ViPham!K:K, NhatKy_ViPham!E:E, "11_Anh_B", NhatKy_ViPham!F:F, B42, NhatKy_ViPham!C:C, "T23")</f>
        <v>100</v>
      </c>
      <c r="AO42" s="6">
        <f>100 + SUMIFS(NhatKy_ViPham!J:J, NhatKy_ViPham!E:E, "11_Anh_B", NhatKy_ViPham!F:F, B42, NhatKy_ViPham!C:C, "T24") - SUMIFS(NhatKy_ViPham!K:K, NhatKy_ViPham!E:E, "11_Anh_B", NhatKy_ViPham!F:F, B42, NhatKy_ViPham!C:C, "T24")</f>
        <v>100</v>
      </c>
      <c r="AP42" s="6">
        <f>100 + SUMIFS(NhatKy_ViPham!J:J, NhatKy_ViPham!E:E, "11_Anh_B", NhatKy_ViPham!F:F, B42, NhatKy_ViPham!C:C, "T25") - SUMIFS(NhatKy_ViPham!K:K, NhatKy_ViPham!E:E, "11_Anh_B", NhatKy_ViPham!F:F, B42, NhatKy_ViPham!C:C, "T25")</f>
        <v>100</v>
      </c>
      <c r="AQ42" s="6">
        <f>100 + SUMIFS(NhatKy_ViPham!J:J, NhatKy_ViPham!E:E, "11_Anh_B", NhatKy_ViPham!F:F, B42, NhatKy_ViPham!C:C, "T26") - SUMIFS(NhatKy_ViPham!K:K, NhatKy_ViPham!E:E, "11_Anh_B", NhatKy_ViPham!F:F, B42, NhatKy_ViPham!C:C, "T26")</f>
        <v>100</v>
      </c>
      <c r="AR42" s="6">
        <f>100 + SUMIFS(NhatKy_ViPham!J:J, NhatKy_ViPham!E:E, "11_Anh_B", NhatKy_ViPham!F:F, B42, NhatKy_ViPham!C:C, "T27") - SUMIFS(NhatKy_ViPham!K:K, NhatKy_ViPham!E:E, "11_Anh_B", NhatKy_ViPham!F:F, B42, NhatKy_ViPham!C:C, "T27")</f>
        <v>100</v>
      </c>
      <c r="AS42" s="6">
        <f>100 + SUMIFS(NhatKy_ViPham!J:J, NhatKy_ViPham!E:E, "11_Anh_B", NhatKy_ViPham!F:F, B42, NhatKy_ViPham!C:C, "T28") - SUMIFS(NhatKy_ViPham!K:K, NhatKy_ViPham!E:E, "11_Anh_B", NhatKy_ViPham!F:F, B42, NhatKy_ViPham!C:C, "T28")</f>
        <v>100</v>
      </c>
      <c r="AT42" s="6">
        <f>100 + SUMIFS(NhatKy_ViPham!J:J, NhatKy_ViPham!E:E, "11_Anh_B", NhatKy_ViPham!F:F, B42, NhatKy_ViPham!C:C, "T29") - SUMIFS(NhatKy_ViPham!K:K, NhatKy_ViPham!E:E, "11_Anh_B", NhatKy_ViPham!F:F, B42, NhatKy_ViPham!C:C, "T29")</f>
        <v>100</v>
      </c>
      <c r="AU42" s="6">
        <f>100 + SUMIFS(NhatKy_ViPham!J:J, NhatKy_ViPham!E:E, "11_Anh_B", NhatKy_ViPham!F:F, B42, NhatKy_ViPham!C:C, "T30") - SUMIFS(NhatKy_ViPham!K:K, NhatKy_ViPham!E:E, "11_Anh_B", NhatKy_ViPham!F:F, B42, NhatKy_ViPham!C:C, "T30")</f>
        <v>100</v>
      </c>
      <c r="AV42" s="6">
        <f>100 + SUMIFS(NhatKy_ViPham!J:J, NhatKy_ViPham!E:E, "11_Anh_B", NhatKy_ViPham!F:F, B42, NhatKy_ViPham!C:C, "T31") - SUMIFS(NhatKy_ViPham!K:K, NhatKy_ViPham!E:E, "11_Anh_B", NhatKy_ViPham!F:F, B42, NhatKy_ViPham!C:C, "T31")</f>
        <v>100</v>
      </c>
      <c r="AW42" s="6">
        <f>100 + SUMIFS(NhatKy_ViPham!J:J, NhatKy_ViPham!E:E, "11_Anh_B", NhatKy_ViPham!F:F, B42, NhatKy_ViPham!C:C, "T32") - SUMIFS(NhatKy_ViPham!K:K, NhatKy_ViPham!E:E, "11_Anh_B", NhatKy_ViPham!F:F, B42, NhatKy_ViPham!C:C, "T32")</f>
        <v>100</v>
      </c>
      <c r="AX42" s="6">
        <f>100 + SUMIFS(NhatKy_ViPham!J:J, NhatKy_ViPham!E:E, "11_Anh_B", NhatKy_ViPham!F:F, B42, NhatKy_ViPham!C:C, "T33") - SUMIFS(NhatKy_ViPham!K:K, NhatKy_ViPham!E:E, "11_Anh_B", NhatKy_ViPham!F:F, B42, NhatKy_ViPham!C:C, "T33")</f>
        <v>100</v>
      </c>
      <c r="AY42" s="6">
        <f>100 + SUMIFS(NhatKy_ViPham!J:J, NhatKy_ViPham!E:E, "11_Anh_B", NhatKy_ViPham!F:F, B42, NhatKy_ViPham!C:C, "T34") - SUMIFS(NhatKy_ViPham!K:K, NhatKy_ViPham!E:E, "11_Anh_B", NhatKy_ViPham!F:F, B42, NhatKy_ViPham!C:C, "T34")</f>
        <v>100</v>
      </c>
      <c r="AZ42" s="6">
        <f>100 + SUMIFS(NhatKy_ViPham!J:J, NhatKy_ViPham!E:E, "11_Anh_B", NhatKy_ViPham!F:F, B42, NhatKy_ViPham!C:C, "T35") - SUMIFS(NhatKy_ViPham!K:K, NhatKy_ViPham!E:E, "11_Anh_B", NhatKy_ViPham!F:F, B42, NhatKy_ViPham!C:C, "T35")</f>
        <v>100</v>
      </c>
      <c r="BA42" s="12">
        <f t="shared" si="0"/>
        <v>100</v>
      </c>
      <c r="BB42" s="11" t="s">
        <v>430</v>
      </c>
      <c r="BC42" s="16" t="str">
        <f t="shared" si="1"/>
        <v>Tốt</v>
      </c>
      <c r="BD42" s="15" t="str">
        <f t="shared" si="2"/>
        <v>🟢 BÌNH THƯỜNG</v>
      </c>
    </row>
    <row r="43" spans="1:56" x14ac:dyDescent="0.25">
      <c r="A43" s="4">
        <v>35</v>
      </c>
      <c r="B43" s="10" t="s">
        <v>2114</v>
      </c>
      <c r="C43" s="4" t="s">
        <v>2033</v>
      </c>
      <c r="D43" s="4" t="s">
        <v>429</v>
      </c>
      <c r="E43" s="11" t="s">
        <v>430</v>
      </c>
      <c r="F43" s="7">
        <f>SUMIFS(NhatKy_ViPham!K:K, NhatKy_ViPham!E:E, "11_Anh_B", NhatKy_ViPham!F:F, B43, NhatKy_ViPham!H:H, "L01")</f>
        <v>0</v>
      </c>
      <c r="G43" s="7">
        <f>SUMIFS(NhatKy_ViPham!K:K, NhatKy_ViPham!E:E, "11_Anh_B", NhatKy_ViPham!F:F, B43, NhatKy_ViPham!H:H, "L02")</f>
        <v>0</v>
      </c>
      <c r="H43" s="7">
        <f>SUMIFS(NhatKy_ViPham!K:K, NhatKy_ViPham!E:E, "11_Anh_B", NhatKy_ViPham!F:F, B43, NhatKy_ViPham!H:H, "L03")</f>
        <v>0</v>
      </c>
      <c r="I43" s="7">
        <f>SUMIFS(NhatKy_ViPham!K:K, NhatKy_ViPham!E:E, "11_Anh_B", NhatKy_ViPham!F:F, B43, NhatKy_ViPham!H:H, "L04")</f>
        <v>0</v>
      </c>
      <c r="J43" s="7">
        <f>SUMIFS(NhatKy_ViPham!K:K, NhatKy_ViPham!E:E, "11_Anh_B", NhatKy_ViPham!F:F, B43, NhatKy_ViPham!H:H, "L05")</f>
        <v>0</v>
      </c>
      <c r="K43" s="7">
        <f>SUMIFS(NhatKy_ViPham!K:K, NhatKy_ViPham!E:E, "11_Anh_B", NhatKy_ViPham!F:F, B43, NhatKy_ViPham!H:H, "L06")</f>
        <v>0</v>
      </c>
      <c r="L43" s="7">
        <f>SUMIFS(NhatKy_ViPham!K:K, NhatKy_ViPham!E:E, "11_Anh_B", NhatKy_ViPham!F:F, B43, NhatKy_ViPham!H:H, "L07")</f>
        <v>0</v>
      </c>
      <c r="M43" s="7">
        <f>SUMIFS(NhatKy_ViPham!K:K, NhatKy_ViPham!E:E, "11_Anh_B", NhatKy_ViPham!F:F, B43, NhatKy_ViPham!H:H, "L08")</f>
        <v>0</v>
      </c>
      <c r="N43" s="7">
        <f>SUMIFS(NhatKy_ViPham!K:K, NhatKy_ViPham!E:E, "11_Anh_B", NhatKy_ViPham!F:F, B43, NhatKy_ViPham!H:H, "L09")</f>
        <v>0</v>
      </c>
      <c r="O43" s="7">
        <f>SUMIFS(NhatKy_ViPham!K:K, NhatKy_ViPham!E:E, "11_Anh_B", NhatKy_ViPham!F:F, B43, NhatKy_ViPham!H:H, "L10")</f>
        <v>0</v>
      </c>
      <c r="P43" s="12">
        <f>SUMIFS(NhatKy_ViPham!J:J, NhatKy_ViPham!E:E, "11_Anh_B", NhatKy_ViPham!F:F, B43)</f>
        <v>0</v>
      </c>
      <c r="Q43" s="13">
        <f>SUMIFS(NhatKy_ViPham!K:K, NhatKy_ViPham!E:E, "11_Anh_B", NhatKy_ViPham!F:F, B43)</f>
        <v>0</v>
      </c>
      <c r="R43" s="7">
        <f>100 + SUMIFS(NhatKy_ViPham!J:J, NhatKy_ViPham!E:E, "11_Anh_B", NhatKy_ViPham!F:F, B43, NhatKy_ViPham!C:C, "T1") - SUMIFS(NhatKy_ViPham!K:K, NhatKy_ViPham!E:E, "11_Anh_B", NhatKy_ViPham!F:F, B43, NhatKy_ViPham!C:C, "T1")</f>
        <v>100</v>
      </c>
      <c r="S43" s="7">
        <f>100 + SUMIFS(NhatKy_ViPham!J:J, NhatKy_ViPham!E:E, "11_Anh_B", NhatKy_ViPham!F:F, B43, NhatKy_ViPham!C:C, "T2") - SUMIFS(NhatKy_ViPham!K:K, NhatKy_ViPham!E:E, "11_Anh_B", NhatKy_ViPham!F:F, B43, NhatKy_ViPham!C:C, "T2")</f>
        <v>100</v>
      </c>
      <c r="T43" s="7">
        <f>100 + SUMIFS(NhatKy_ViPham!J:J, NhatKy_ViPham!E:E, "11_Anh_B", NhatKy_ViPham!F:F, B43, NhatKy_ViPham!C:C, "T3") - SUMIFS(NhatKy_ViPham!K:K, NhatKy_ViPham!E:E, "11_Anh_B", NhatKy_ViPham!F:F, B43, NhatKy_ViPham!C:C, "T3")</f>
        <v>100</v>
      </c>
      <c r="U43" s="7">
        <f>100 + SUMIFS(NhatKy_ViPham!J:J, NhatKy_ViPham!E:E, "11_Anh_B", NhatKy_ViPham!F:F, B43, NhatKy_ViPham!C:C, "T4") - SUMIFS(NhatKy_ViPham!K:K, NhatKy_ViPham!E:E, "11_Anh_B", NhatKy_ViPham!F:F, B43, NhatKy_ViPham!C:C, "T4")</f>
        <v>100</v>
      </c>
      <c r="V43" s="7">
        <f>100 + SUMIFS(NhatKy_ViPham!J:J, NhatKy_ViPham!E:E, "11_Anh_B", NhatKy_ViPham!F:F, B43, NhatKy_ViPham!C:C, "T5") - SUMIFS(NhatKy_ViPham!K:K, NhatKy_ViPham!E:E, "11_Anh_B", NhatKy_ViPham!F:F, B43, NhatKy_ViPham!C:C, "T5")</f>
        <v>100</v>
      </c>
      <c r="W43" s="7">
        <f>100 + SUMIFS(NhatKy_ViPham!J:J, NhatKy_ViPham!E:E, "11_Anh_B", NhatKy_ViPham!F:F, B43, NhatKy_ViPham!C:C, "T6") - SUMIFS(NhatKy_ViPham!K:K, NhatKy_ViPham!E:E, "11_Anh_B", NhatKy_ViPham!F:F, B43, NhatKy_ViPham!C:C, "T6")</f>
        <v>100</v>
      </c>
      <c r="X43" s="7">
        <f>100 + SUMIFS(NhatKy_ViPham!J:J, NhatKy_ViPham!E:E, "11_Anh_B", NhatKy_ViPham!F:F, B43, NhatKy_ViPham!C:C, "T7") - SUMIFS(NhatKy_ViPham!K:K, NhatKy_ViPham!E:E, "11_Anh_B", NhatKy_ViPham!F:F, B43, NhatKy_ViPham!C:C, "T7")</f>
        <v>100</v>
      </c>
      <c r="Y43" s="7">
        <f>100 + SUMIFS(NhatKy_ViPham!J:J, NhatKy_ViPham!E:E, "11_Anh_B", NhatKy_ViPham!F:F, B43, NhatKy_ViPham!C:C, "T8") - SUMIFS(NhatKy_ViPham!K:K, NhatKy_ViPham!E:E, "11_Anh_B", NhatKy_ViPham!F:F, B43, NhatKy_ViPham!C:C, "T8")</f>
        <v>100</v>
      </c>
      <c r="Z43" s="7">
        <f>100 + SUMIFS(NhatKy_ViPham!J:J, NhatKy_ViPham!E:E, "11_Anh_B", NhatKy_ViPham!F:F, B43, NhatKy_ViPham!C:C, "T9") - SUMIFS(NhatKy_ViPham!K:K, NhatKy_ViPham!E:E, "11_Anh_B", NhatKy_ViPham!F:F, B43, NhatKy_ViPham!C:C, "T9")</f>
        <v>100</v>
      </c>
      <c r="AA43" s="7">
        <f>100 + SUMIFS(NhatKy_ViPham!J:J, NhatKy_ViPham!E:E, "11_Anh_B", NhatKy_ViPham!F:F, B43, NhatKy_ViPham!C:C, "T10") - SUMIFS(NhatKy_ViPham!K:K, NhatKy_ViPham!E:E, "11_Anh_B", NhatKy_ViPham!F:F, B43, NhatKy_ViPham!C:C, "T10")</f>
        <v>100</v>
      </c>
      <c r="AB43" s="7">
        <f>100 + SUMIFS(NhatKy_ViPham!J:J, NhatKy_ViPham!E:E, "11_Anh_B", NhatKy_ViPham!F:F, B43, NhatKy_ViPham!C:C, "T11") - SUMIFS(NhatKy_ViPham!K:K, NhatKy_ViPham!E:E, "11_Anh_B", NhatKy_ViPham!F:F, B43, NhatKy_ViPham!C:C, "T11")</f>
        <v>100</v>
      </c>
      <c r="AC43" s="7">
        <f>100 + SUMIFS(NhatKy_ViPham!J:J, NhatKy_ViPham!E:E, "11_Anh_B", NhatKy_ViPham!F:F, B43, NhatKy_ViPham!C:C, "T12") - SUMIFS(NhatKy_ViPham!K:K, NhatKy_ViPham!E:E, "11_Anh_B", NhatKy_ViPham!F:F, B43, NhatKy_ViPham!C:C, "T12")</f>
        <v>100</v>
      </c>
      <c r="AD43" s="7">
        <f>100 + SUMIFS(NhatKy_ViPham!J:J, NhatKy_ViPham!E:E, "11_Anh_B", NhatKy_ViPham!F:F, B43, NhatKy_ViPham!C:C, "T13") - SUMIFS(NhatKy_ViPham!K:K, NhatKy_ViPham!E:E, "11_Anh_B", NhatKy_ViPham!F:F, B43, NhatKy_ViPham!C:C, "T13")</f>
        <v>100</v>
      </c>
      <c r="AE43" s="7">
        <f>100 + SUMIFS(NhatKy_ViPham!J:J, NhatKy_ViPham!E:E, "11_Anh_B", NhatKy_ViPham!F:F, B43, NhatKy_ViPham!C:C, "T14") - SUMIFS(NhatKy_ViPham!K:K, NhatKy_ViPham!E:E, "11_Anh_B", NhatKy_ViPham!F:F, B43, NhatKy_ViPham!C:C, "T14")</f>
        <v>100</v>
      </c>
      <c r="AF43" s="7">
        <f>100 + SUMIFS(NhatKy_ViPham!J:J, NhatKy_ViPham!E:E, "11_Anh_B", NhatKy_ViPham!F:F, B43, NhatKy_ViPham!C:C, "T15") - SUMIFS(NhatKy_ViPham!K:K, NhatKy_ViPham!E:E, "11_Anh_B", NhatKy_ViPham!F:F, B43, NhatKy_ViPham!C:C, "T15")</f>
        <v>100</v>
      </c>
      <c r="AG43" s="7">
        <f>100 + SUMIFS(NhatKy_ViPham!J:J, NhatKy_ViPham!E:E, "11_Anh_B", NhatKy_ViPham!F:F, B43, NhatKy_ViPham!C:C, "T16") - SUMIFS(NhatKy_ViPham!K:K, NhatKy_ViPham!E:E, "11_Anh_B", NhatKy_ViPham!F:F, B43, NhatKy_ViPham!C:C, "T16")</f>
        <v>100</v>
      </c>
      <c r="AH43" s="7">
        <f>100 + SUMIFS(NhatKy_ViPham!J:J, NhatKy_ViPham!E:E, "11_Anh_B", NhatKy_ViPham!F:F, B43, NhatKy_ViPham!C:C, "T17") - SUMIFS(NhatKy_ViPham!K:K, NhatKy_ViPham!E:E, "11_Anh_B", NhatKy_ViPham!F:F, B43, NhatKy_ViPham!C:C, "T17")</f>
        <v>100</v>
      </c>
      <c r="AI43" s="7">
        <f>100 + SUMIFS(NhatKy_ViPham!J:J, NhatKy_ViPham!E:E, "11_Anh_B", NhatKy_ViPham!F:F, B43, NhatKy_ViPham!C:C, "T18") - SUMIFS(NhatKy_ViPham!K:K, NhatKy_ViPham!E:E, "11_Anh_B", NhatKy_ViPham!F:F, B43, NhatKy_ViPham!C:C, "T18")</f>
        <v>100</v>
      </c>
      <c r="AJ43" s="7">
        <f>100 + SUMIFS(NhatKy_ViPham!J:J, NhatKy_ViPham!E:E, "11_Anh_B", NhatKy_ViPham!F:F, B43, NhatKy_ViPham!C:C, "T19") - SUMIFS(NhatKy_ViPham!K:K, NhatKy_ViPham!E:E, "11_Anh_B", NhatKy_ViPham!F:F, B43, NhatKy_ViPham!C:C, "T19")</f>
        <v>100</v>
      </c>
      <c r="AK43" s="7">
        <f>100 + SUMIFS(NhatKy_ViPham!J:J, NhatKy_ViPham!E:E, "11_Anh_B", NhatKy_ViPham!F:F, B43, NhatKy_ViPham!C:C, "T20") - SUMIFS(NhatKy_ViPham!K:K, NhatKy_ViPham!E:E, "11_Anh_B", NhatKy_ViPham!F:F, B43, NhatKy_ViPham!C:C, "T20")</f>
        <v>100</v>
      </c>
      <c r="AL43" s="7">
        <f>100 + SUMIFS(NhatKy_ViPham!J:J, NhatKy_ViPham!E:E, "11_Anh_B", NhatKy_ViPham!F:F, B43, NhatKy_ViPham!C:C, "T21") - SUMIFS(NhatKy_ViPham!K:K, NhatKy_ViPham!E:E, "11_Anh_B", NhatKy_ViPham!F:F, B43, NhatKy_ViPham!C:C, "T21")</f>
        <v>100</v>
      </c>
      <c r="AM43" s="7">
        <f>100 + SUMIFS(NhatKy_ViPham!J:J, NhatKy_ViPham!E:E, "11_Anh_B", NhatKy_ViPham!F:F, B43, NhatKy_ViPham!C:C, "T22") - SUMIFS(NhatKy_ViPham!K:K, NhatKy_ViPham!E:E, "11_Anh_B", NhatKy_ViPham!F:F, B43, NhatKy_ViPham!C:C, "T22")</f>
        <v>100</v>
      </c>
      <c r="AN43" s="7">
        <f>100 + SUMIFS(NhatKy_ViPham!J:J, NhatKy_ViPham!E:E, "11_Anh_B", NhatKy_ViPham!F:F, B43, NhatKy_ViPham!C:C, "T23") - SUMIFS(NhatKy_ViPham!K:K, NhatKy_ViPham!E:E, "11_Anh_B", NhatKy_ViPham!F:F, B43, NhatKy_ViPham!C:C, "T23")</f>
        <v>100</v>
      </c>
      <c r="AO43" s="7">
        <f>100 + SUMIFS(NhatKy_ViPham!J:J, NhatKy_ViPham!E:E, "11_Anh_B", NhatKy_ViPham!F:F, B43, NhatKy_ViPham!C:C, "T24") - SUMIFS(NhatKy_ViPham!K:K, NhatKy_ViPham!E:E, "11_Anh_B", NhatKy_ViPham!F:F, B43, NhatKy_ViPham!C:C, "T24")</f>
        <v>100</v>
      </c>
      <c r="AP43" s="7">
        <f>100 + SUMIFS(NhatKy_ViPham!J:J, NhatKy_ViPham!E:E, "11_Anh_B", NhatKy_ViPham!F:F, B43, NhatKy_ViPham!C:C, "T25") - SUMIFS(NhatKy_ViPham!K:K, NhatKy_ViPham!E:E, "11_Anh_B", NhatKy_ViPham!F:F, B43, NhatKy_ViPham!C:C, "T25")</f>
        <v>100</v>
      </c>
      <c r="AQ43" s="7">
        <f>100 + SUMIFS(NhatKy_ViPham!J:J, NhatKy_ViPham!E:E, "11_Anh_B", NhatKy_ViPham!F:F, B43, NhatKy_ViPham!C:C, "T26") - SUMIFS(NhatKy_ViPham!K:K, NhatKy_ViPham!E:E, "11_Anh_B", NhatKy_ViPham!F:F, B43, NhatKy_ViPham!C:C, "T26")</f>
        <v>100</v>
      </c>
      <c r="AR43" s="7">
        <f>100 + SUMIFS(NhatKy_ViPham!J:J, NhatKy_ViPham!E:E, "11_Anh_B", NhatKy_ViPham!F:F, B43, NhatKy_ViPham!C:C, "T27") - SUMIFS(NhatKy_ViPham!K:K, NhatKy_ViPham!E:E, "11_Anh_B", NhatKy_ViPham!F:F, B43, NhatKy_ViPham!C:C, "T27")</f>
        <v>100</v>
      </c>
      <c r="AS43" s="7">
        <f>100 + SUMIFS(NhatKy_ViPham!J:J, NhatKy_ViPham!E:E, "11_Anh_B", NhatKy_ViPham!F:F, B43, NhatKy_ViPham!C:C, "T28") - SUMIFS(NhatKy_ViPham!K:K, NhatKy_ViPham!E:E, "11_Anh_B", NhatKy_ViPham!F:F, B43, NhatKy_ViPham!C:C, "T28")</f>
        <v>100</v>
      </c>
      <c r="AT43" s="7">
        <f>100 + SUMIFS(NhatKy_ViPham!J:J, NhatKy_ViPham!E:E, "11_Anh_B", NhatKy_ViPham!F:F, B43, NhatKy_ViPham!C:C, "T29") - SUMIFS(NhatKy_ViPham!K:K, NhatKy_ViPham!E:E, "11_Anh_B", NhatKy_ViPham!F:F, B43, NhatKy_ViPham!C:C, "T29")</f>
        <v>100</v>
      </c>
      <c r="AU43" s="7">
        <f>100 + SUMIFS(NhatKy_ViPham!J:J, NhatKy_ViPham!E:E, "11_Anh_B", NhatKy_ViPham!F:F, B43, NhatKy_ViPham!C:C, "T30") - SUMIFS(NhatKy_ViPham!K:K, NhatKy_ViPham!E:E, "11_Anh_B", NhatKy_ViPham!F:F, B43, NhatKy_ViPham!C:C, "T30")</f>
        <v>100</v>
      </c>
      <c r="AV43" s="7">
        <f>100 + SUMIFS(NhatKy_ViPham!J:J, NhatKy_ViPham!E:E, "11_Anh_B", NhatKy_ViPham!F:F, B43, NhatKy_ViPham!C:C, "T31") - SUMIFS(NhatKy_ViPham!K:K, NhatKy_ViPham!E:E, "11_Anh_B", NhatKy_ViPham!F:F, B43, NhatKy_ViPham!C:C, "T31")</f>
        <v>100</v>
      </c>
      <c r="AW43" s="7">
        <f>100 + SUMIFS(NhatKy_ViPham!J:J, NhatKy_ViPham!E:E, "11_Anh_B", NhatKy_ViPham!F:F, B43, NhatKy_ViPham!C:C, "T32") - SUMIFS(NhatKy_ViPham!K:K, NhatKy_ViPham!E:E, "11_Anh_B", NhatKy_ViPham!F:F, B43, NhatKy_ViPham!C:C, "T32")</f>
        <v>100</v>
      </c>
      <c r="AX43" s="7">
        <f>100 + SUMIFS(NhatKy_ViPham!J:J, NhatKy_ViPham!E:E, "11_Anh_B", NhatKy_ViPham!F:F, B43, NhatKy_ViPham!C:C, "T33") - SUMIFS(NhatKy_ViPham!K:K, NhatKy_ViPham!E:E, "11_Anh_B", NhatKy_ViPham!F:F, B43, NhatKy_ViPham!C:C, "T33")</f>
        <v>100</v>
      </c>
      <c r="AY43" s="7">
        <f>100 + SUMIFS(NhatKy_ViPham!J:J, NhatKy_ViPham!E:E, "11_Anh_B", NhatKy_ViPham!F:F, B43, NhatKy_ViPham!C:C, "T34") - SUMIFS(NhatKy_ViPham!K:K, NhatKy_ViPham!E:E, "11_Anh_B", NhatKy_ViPham!F:F, B43, NhatKy_ViPham!C:C, "T34")</f>
        <v>100</v>
      </c>
      <c r="AZ43" s="7">
        <f>100 + SUMIFS(NhatKy_ViPham!J:J, NhatKy_ViPham!E:E, "11_Anh_B", NhatKy_ViPham!F:F, B43, NhatKy_ViPham!C:C, "T35") - SUMIFS(NhatKy_ViPham!K:K, NhatKy_ViPham!E:E, "11_Anh_B", NhatKy_ViPham!F:F, B43, NhatKy_ViPham!C:C, "T35")</f>
        <v>100</v>
      </c>
      <c r="BA43" s="12">
        <f t="shared" si="0"/>
        <v>100</v>
      </c>
      <c r="BB43" s="11" t="s">
        <v>430</v>
      </c>
      <c r="BC43" s="14" t="str">
        <f t="shared" si="1"/>
        <v>Tốt</v>
      </c>
      <c r="BD43" s="10" t="str">
        <f t="shared" si="2"/>
        <v>🟢 BÌNH THƯỜNG</v>
      </c>
    </row>
    <row r="44" spans="1:56" x14ac:dyDescent="0.25">
      <c r="A44" s="5">
        <v>36</v>
      </c>
      <c r="B44" s="15" t="s">
        <v>2115</v>
      </c>
      <c r="C44" s="5" t="s">
        <v>1374</v>
      </c>
      <c r="D44" s="5" t="s">
        <v>429</v>
      </c>
      <c r="E44" s="11" t="s">
        <v>430</v>
      </c>
      <c r="F44" s="6">
        <f>SUMIFS(NhatKy_ViPham!K:K, NhatKy_ViPham!E:E, "11_Anh_B", NhatKy_ViPham!F:F, B44, NhatKy_ViPham!H:H, "L01")</f>
        <v>0</v>
      </c>
      <c r="G44" s="6">
        <f>SUMIFS(NhatKy_ViPham!K:K, NhatKy_ViPham!E:E, "11_Anh_B", NhatKy_ViPham!F:F, B44, NhatKy_ViPham!H:H, "L02")</f>
        <v>0</v>
      </c>
      <c r="H44" s="6">
        <f>SUMIFS(NhatKy_ViPham!K:K, NhatKy_ViPham!E:E, "11_Anh_B", NhatKy_ViPham!F:F, B44, NhatKy_ViPham!H:H, "L03")</f>
        <v>0</v>
      </c>
      <c r="I44" s="6">
        <f>SUMIFS(NhatKy_ViPham!K:K, NhatKy_ViPham!E:E, "11_Anh_B", NhatKy_ViPham!F:F, B44, NhatKy_ViPham!H:H, "L04")</f>
        <v>0</v>
      </c>
      <c r="J44" s="6">
        <f>SUMIFS(NhatKy_ViPham!K:K, NhatKy_ViPham!E:E, "11_Anh_B", NhatKy_ViPham!F:F, B44, NhatKy_ViPham!H:H, "L05")</f>
        <v>0</v>
      </c>
      <c r="K44" s="6">
        <f>SUMIFS(NhatKy_ViPham!K:K, NhatKy_ViPham!E:E, "11_Anh_B", NhatKy_ViPham!F:F, B44, NhatKy_ViPham!H:H, "L06")</f>
        <v>0</v>
      </c>
      <c r="L44" s="6">
        <f>SUMIFS(NhatKy_ViPham!K:K, NhatKy_ViPham!E:E, "11_Anh_B", NhatKy_ViPham!F:F, B44, NhatKy_ViPham!H:H, "L07")</f>
        <v>0</v>
      </c>
      <c r="M44" s="6">
        <f>SUMIFS(NhatKy_ViPham!K:K, NhatKy_ViPham!E:E, "11_Anh_B", NhatKy_ViPham!F:F, B44, NhatKy_ViPham!H:H, "L08")</f>
        <v>0</v>
      </c>
      <c r="N44" s="6">
        <f>SUMIFS(NhatKy_ViPham!K:K, NhatKy_ViPham!E:E, "11_Anh_B", NhatKy_ViPham!F:F, B44, NhatKy_ViPham!H:H, "L09")</f>
        <v>0</v>
      </c>
      <c r="O44" s="6">
        <f>SUMIFS(NhatKy_ViPham!K:K, NhatKy_ViPham!E:E, "11_Anh_B", NhatKy_ViPham!F:F, B44, NhatKy_ViPham!H:H, "L10")</f>
        <v>0</v>
      </c>
      <c r="P44" s="12">
        <f>SUMIFS(NhatKy_ViPham!J:J, NhatKy_ViPham!E:E, "11_Anh_B", NhatKy_ViPham!F:F, B44)</f>
        <v>0</v>
      </c>
      <c r="Q44" s="13">
        <f>SUMIFS(NhatKy_ViPham!K:K, NhatKy_ViPham!E:E, "11_Anh_B", NhatKy_ViPham!F:F, B44)</f>
        <v>0</v>
      </c>
      <c r="R44" s="6">
        <f>100 + SUMIFS(NhatKy_ViPham!J:J, NhatKy_ViPham!E:E, "11_Anh_B", NhatKy_ViPham!F:F, B44, NhatKy_ViPham!C:C, "T1") - SUMIFS(NhatKy_ViPham!K:K, NhatKy_ViPham!E:E, "11_Anh_B", NhatKy_ViPham!F:F, B44, NhatKy_ViPham!C:C, "T1")</f>
        <v>100</v>
      </c>
      <c r="S44" s="6">
        <f>100 + SUMIFS(NhatKy_ViPham!J:J, NhatKy_ViPham!E:E, "11_Anh_B", NhatKy_ViPham!F:F, B44, NhatKy_ViPham!C:C, "T2") - SUMIFS(NhatKy_ViPham!K:K, NhatKy_ViPham!E:E, "11_Anh_B", NhatKy_ViPham!F:F, B44, NhatKy_ViPham!C:C, "T2")</f>
        <v>100</v>
      </c>
      <c r="T44" s="6">
        <f>100 + SUMIFS(NhatKy_ViPham!J:J, NhatKy_ViPham!E:E, "11_Anh_B", NhatKy_ViPham!F:F, B44, NhatKy_ViPham!C:C, "T3") - SUMIFS(NhatKy_ViPham!K:K, NhatKy_ViPham!E:E, "11_Anh_B", NhatKy_ViPham!F:F, B44, NhatKy_ViPham!C:C, "T3")</f>
        <v>100</v>
      </c>
      <c r="U44" s="6">
        <f>100 + SUMIFS(NhatKy_ViPham!J:J, NhatKy_ViPham!E:E, "11_Anh_B", NhatKy_ViPham!F:F, B44, NhatKy_ViPham!C:C, "T4") - SUMIFS(NhatKy_ViPham!K:K, NhatKy_ViPham!E:E, "11_Anh_B", NhatKy_ViPham!F:F, B44, NhatKy_ViPham!C:C, "T4")</f>
        <v>100</v>
      </c>
      <c r="V44" s="6">
        <f>100 + SUMIFS(NhatKy_ViPham!J:J, NhatKy_ViPham!E:E, "11_Anh_B", NhatKy_ViPham!F:F, B44, NhatKy_ViPham!C:C, "T5") - SUMIFS(NhatKy_ViPham!K:K, NhatKy_ViPham!E:E, "11_Anh_B", NhatKy_ViPham!F:F, B44, NhatKy_ViPham!C:C, "T5")</f>
        <v>100</v>
      </c>
      <c r="W44" s="6">
        <f>100 + SUMIFS(NhatKy_ViPham!J:J, NhatKy_ViPham!E:E, "11_Anh_B", NhatKy_ViPham!F:F, B44, NhatKy_ViPham!C:C, "T6") - SUMIFS(NhatKy_ViPham!K:K, NhatKy_ViPham!E:E, "11_Anh_B", NhatKy_ViPham!F:F, B44, NhatKy_ViPham!C:C, "T6")</f>
        <v>100</v>
      </c>
      <c r="X44" s="6">
        <f>100 + SUMIFS(NhatKy_ViPham!J:J, NhatKy_ViPham!E:E, "11_Anh_B", NhatKy_ViPham!F:F, B44, NhatKy_ViPham!C:C, "T7") - SUMIFS(NhatKy_ViPham!K:K, NhatKy_ViPham!E:E, "11_Anh_B", NhatKy_ViPham!F:F, B44, NhatKy_ViPham!C:C, "T7")</f>
        <v>100</v>
      </c>
      <c r="Y44" s="6">
        <f>100 + SUMIFS(NhatKy_ViPham!J:J, NhatKy_ViPham!E:E, "11_Anh_B", NhatKy_ViPham!F:F, B44, NhatKy_ViPham!C:C, "T8") - SUMIFS(NhatKy_ViPham!K:K, NhatKy_ViPham!E:E, "11_Anh_B", NhatKy_ViPham!F:F, B44, NhatKy_ViPham!C:C, "T8")</f>
        <v>100</v>
      </c>
      <c r="Z44" s="6">
        <f>100 + SUMIFS(NhatKy_ViPham!J:J, NhatKy_ViPham!E:E, "11_Anh_B", NhatKy_ViPham!F:F, B44, NhatKy_ViPham!C:C, "T9") - SUMIFS(NhatKy_ViPham!K:K, NhatKy_ViPham!E:E, "11_Anh_B", NhatKy_ViPham!F:F, B44, NhatKy_ViPham!C:C, "T9")</f>
        <v>100</v>
      </c>
      <c r="AA44" s="6">
        <f>100 + SUMIFS(NhatKy_ViPham!J:J, NhatKy_ViPham!E:E, "11_Anh_B", NhatKy_ViPham!F:F, B44, NhatKy_ViPham!C:C, "T10") - SUMIFS(NhatKy_ViPham!K:K, NhatKy_ViPham!E:E, "11_Anh_B", NhatKy_ViPham!F:F, B44, NhatKy_ViPham!C:C, "T10")</f>
        <v>100</v>
      </c>
      <c r="AB44" s="6">
        <f>100 + SUMIFS(NhatKy_ViPham!J:J, NhatKy_ViPham!E:E, "11_Anh_B", NhatKy_ViPham!F:F, B44, NhatKy_ViPham!C:C, "T11") - SUMIFS(NhatKy_ViPham!K:K, NhatKy_ViPham!E:E, "11_Anh_B", NhatKy_ViPham!F:F, B44, NhatKy_ViPham!C:C, "T11")</f>
        <v>100</v>
      </c>
      <c r="AC44" s="6">
        <f>100 + SUMIFS(NhatKy_ViPham!J:J, NhatKy_ViPham!E:E, "11_Anh_B", NhatKy_ViPham!F:F, B44, NhatKy_ViPham!C:C, "T12") - SUMIFS(NhatKy_ViPham!K:K, NhatKy_ViPham!E:E, "11_Anh_B", NhatKy_ViPham!F:F, B44, NhatKy_ViPham!C:C, "T12")</f>
        <v>100</v>
      </c>
      <c r="AD44" s="6">
        <f>100 + SUMIFS(NhatKy_ViPham!J:J, NhatKy_ViPham!E:E, "11_Anh_B", NhatKy_ViPham!F:F, B44, NhatKy_ViPham!C:C, "T13") - SUMIFS(NhatKy_ViPham!K:K, NhatKy_ViPham!E:E, "11_Anh_B", NhatKy_ViPham!F:F, B44, NhatKy_ViPham!C:C, "T13")</f>
        <v>100</v>
      </c>
      <c r="AE44" s="6">
        <f>100 + SUMIFS(NhatKy_ViPham!J:J, NhatKy_ViPham!E:E, "11_Anh_B", NhatKy_ViPham!F:F, B44, NhatKy_ViPham!C:C, "T14") - SUMIFS(NhatKy_ViPham!K:K, NhatKy_ViPham!E:E, "11_Anh_B", NhatKy_ViPham!F:F, B44, NhatKy_ViPham!C:C, "T14")</f>
        <v>100</v>
      </c>
      <c r="AF44" s="6">
        <f>100 + SUMIFS(NhatKy_ViPham!J:J, NhatKy_ViPham!E:E, "11_Anh_B", NhatKy_ViPham!F:F, B44, NhatKy_ViPham!C:C, "T15") - SUMIFS(NhatKy_ViPham!K:K, NhatKy_ViPham!E:E, "11_Anh_B", NhatKy_ViPham!F:F, B44, NhatKy_ViPham!C:C, "T15")</f>
        <v>100</v>
      </c>
      <c r="AG44" s="6">
        <f>100 + SUMIFS(NhatKy_ViPham!J:J, NhatKy_ViPham!E:E, "11_Anh_B", NhatKy_ViPham!F:F, B44, NhatKy_ViPham!C:C, "T16") - SUMIFS(NhatKy_ViPham!K:K, NhatKy_ViPham!E:E, "11_Anh_B", NhatKy_ViPham!F:F, B44, NhatKy_ViPham!C:C, "T16")</f>
        <v>100</v>
      </c>
      <c r="AH44" s="6">
        <f>100 + SUMIFS(NhatKy_ViPham!J:J, NhatKy_ViPham!E:E, "11_Anh_B", NhatKy_ViPham!F:F, B44, NhatKy_ViPham!C:C, "T17") - SUMIFS(NhatKy_ViPham!K:K, NhatKy_ViPham!E:E, "11_Anh_B", NhatKy_ViPham!F:F, B44, NhatKy_ViPham!C:C, "T17")</f>
        <v>100</v>
      </c>
      <c r="AI44" s="6">
        <f>100 + SUMIFS(NhatKy_ViPham!J:J, NhatKy_ViPham!E:E, "11_Anh_B", NhatKy_ViPham!F:F, B44, NhatKy_ViPham!C:C, "T18") - SUMIFS(NhatKy_ViPham!K:K, NhatKy_ViPham!E:E, "11_Anh_B", NhatKy_ViPham!F:F, B44, NhatKy_ViPham!C:C, "T18")</f>
        <v>100</v>
      </c>
      <c r="AJ44" s="6">
        <f>100 + SUMIFS(NhatKy_ViPham!J:J, NhatKy_ViPham!E:E, "11_Anh_B", NhatKy_ViPham!F:F, B44, NhatKy_ViPham!C:C, "T19") - SUMIFS(NhatKy_ViPham!K:K, NhatKy_ViPham!E:E, "11_Anh_B", NhatKy_ViPham!F:F, B44, NhatKy_ViPham!C:C, "T19")</f>
        <v>100</v>
      </c>
      <c r="AK44" s="6">
        <f>100 + SUMIFS(NhatKy_ViPham!J:J, NhatKy_ViPham!E:E, "11_Anh_B", NhatKy_ViPham!F:F, B44, NhatKy_ViPham!C:C, "T20") - SUMIFS(NhatKy_ViPham!K:K, NhatKy_ViPham!E:E, "11_Anh_B", NhatKy_ViPham!F:F, B44, NhatKy_ViPham!C:C, "T20")</f>
        <v>100</v>
      </c>
      <c r="AL44" s="6">
        <f>100 + SUMIFS(NhatKy_ViPham!J:J, NhatKy_ViPham!E:E, "11_Anh_B", NhatKy_ViPham!F:F, B44, NhatKy_ViPham!C:C, "T21") - SUMIFS(NhatKy_ViPham!K:K, NhatKy_ViPham!E:E, "11_Anh_B", NhatKy_ViPham!F:F, B44, NhatKy_ViPham!C:C, "T21")</f>
        <v>100</v>
      </c>
      <c r="AM44" s="6">
        <f>100 + SUMIFS(NhatKy_ViPham!J:J, NhatKy_ViPham!E:E, "11_Anh_B", NhatKy_ViPham!F:F, B44, NhatKy_ViPham!C:C, "T22") - SUMIFS(NhatKy_ViPham!K:K, NhatKy_ViPham!E:E, "11_Anh_B", NhatKy_ViPham!F:F, B44, NhatKy_ViPham!C:C, "T22")</f>
        <v>100</v>
      </c>
      <c r="AN44" s="6">
        <f>100 + SUMIFS(NhatKy_ViPham!J:J, NhatKy_ViPham!E:E, "11_Anh_B", NhatKy_ViPham!F:F, B44, NhatKy_ViPham!C:C, "T23") - SUMIFS(NhatKy_ViPham!K:K, NhatKy_ViPham!E:E, "11_Anh_B", NhatKy_ViPham!F:F, B44, NhatKy_ViPham!C:C, "T23")</f>
        <v>100</v>
      </c>
      <c r="AO44" s="6">
        <f>100 + SUMIFS(NhatKy_ViPham!J:J, NhatKy_ViPham!E:E, "11_Anh_B", NhatKy_ViPham!F:F, B44, NhatKy_ViPham!C:C, "T24") - SUMIFS(NhatKy_ViPham!K:K, NhatKy_ViPham!E:E, "11_Anh_B", NhatKy_ViPham!F:F, B44, NhatKy_ViPham!C:C, "T24")</f>
        <v>100</v>
      </c>
      <c r="AP44" s="6">
        <f>100 + SUMIFS(NhatKy_ViPham!J:J, NhatKy_ViPham!E:E, "11_Anh_B", NhatKy_ViPham!F:F, B44, NhatKy_ViPham!C:C, "T25") - SUMIFS(NhatKy_ViPham!K:K, NhatKy_ViPham!E:E, "11_Anh_B", NhatKy_ViPham!F:F, B44, NhatKy_ViPham!C:C, "T25")</f>
        <v>100</v>
      </c>
      <c r="AQ44" s="6">
        <f>100 + SUMIFS(NhatKy_ViPham!J:J, NhatKy_ViPham!E:E, "11_Anh_B", NhatKy_ViPham!F:F, B44, NhatKy_ViPham!C:C, "T26") - SUMIFS(NhatKy_ViPham!K:K, NhatKy_ViPham!E:E, "11_Anh_B", NhatKy_ViPham!F:F, B44, NhatKy_ViPham!C:C, "T26")</f>
        <v>100</v>
      </c>
      <c r="AR44" s="6">
        <f>100 + SUMIFS(NhatKy_ViPham!J:J, NhatKy_ViPham!E:E, "11_Anh_B", NhatKy_ViPham!F:F, B44, NhatKy_ViPham!C:C, "T27") - SUMIFS(NhatKy_ViPham!K:K, NhatKy_ViPham!E:E, "11_Anh_B", NhatKy_ViPham!F:F, B44, NhatKy_ViPham!C:C, "T27")</f>
        <v>100</v>
      </c>
      <c r="AS44" s="6">
        <f>100 + SUMIFS(NhatKy_ViPham!J:J, NhatKy_ViPham!E:E, "11_Anh_B", NhatKy_ViPham!F:F, B44, NhatKy_ViPham!C:C, "T28") - SUMIFS(NhatKy_ViPham!K:K, NhatKy_ViPham!E:E, "11_Anh_B", NhatKy_ViPham!F:F, B44, NhatKy_ViPham!C:C, "T28")</f>
        <v>100</v>
      </c>
      <c r="AT44" s="6">
        <f>100 + SUMIFS(NhatKy_ViPham!J:J, NhatKy_ViPham!E:E, "11_Anh_B", NhatKy_ViPham!F:F, B44, NhatKy_ViPham!C:C, "T29") - SUMIFS(NhatKy_ViPham!K:K, NhatKy_ViPham!E:E, "11_Anh_B", NhatKy_ViPham!F:F, B44, NhatKy_ViPham!C:C, "T29")</f>
        <v>100</v>
      </c>
      <c r="AU44" s="6">
        <f>100 + SUMIFS(NhatKy_ViPham!J:J, NhatKy_ViPham!E:E, "11_Anh_B", NhatKy_ViPham!F:F, B44, NhatKy_ViPham!C:C, "T30") - SUMIFS(NhatKy_ViPham!K:K, NhatKy_ViPham!E:E, "11_Anh_B", NhatKy_ViPham!F:F, B44, NhatKy_ViPham!C:C, "T30")</f>
        <v>100</v>
      </c>
      <c r="AV44" s="6">
        <f>100 + SUMIFS(NhatKy_ViPham!J:J, NhatKy_ViPham!E:E, "11_Anh_B", NhatKy_ViPham!F:F, B44, NhatKy_ViPham!C:C, "T31") - SUMIFS(NhatKy_ViPham!K:K, NhatKy_ViPham!E:E, "11_Anh_B", NhatKy_ViPham!F:F, B44, NhatKy_ViPham!C:C, "T31")</f>
        <v>100</v>
      </c>
      <c r="AW44" s="6">
        <f>100 + SUMIFS(NhatKy_ViPham!J:J, NhatKy_ViPham!E:E, "11_Anh_B", NhatKy_ViPham!F:F, B44, NhatKy_ViPham!C:C, "T32") - SUMIFS(NhatKy_ViPham!K:K, NhatKy_ViPham!E:E, "11_Anh_B", NhatKy_ViPham!F:F, B44, NhatKy_ViPham!C:C, "T32")</f>
        <v>100</v>
      </c>
      <c r="AX44" s="6">
        <f>100 + SUMIFS(NhatKy_ViPham!J:J, NhatKy_ViPham!E:E, "11_Anh_B", NhatKy_ViPham!F:F, B44, NhatKy_ViPham!C:C, "T33") - SUMIFS(NhatKy_ViPham!K:K, NhatKy_ViPham!E:E, "11_Anh_B", NhatKy_ViPham!F:F, B44, NhatKy_ViPham!C:C, "T33")</f>
        <v>100</v>
      </c>
      <c r="AY44" s="6">
        <f>100 + SUMIFS(NhatKy_ViPham!J:J, NhatKy_ViPham!E:E, "11_Anh_B", NhatKy_ViPham!F:F, B44, NhatKy_ViPham!C:C, "T34") - SUMIFS(NhatKy_ViPham!K:K, NhatKy_ViPham!E:E, "11_Anh_B", NhatKy_ViPham!F:F, B44, NhatKy_ViPham!C:C, "T34")</f>
        <v>100</v>
      </c>
      <c r="AZ44" s="6">
        <f>100 + SUMIFS(NhatKy_ViPham!J:J, NhatKy_ViPham!E:E, "11_Anh_B", NhatKy_ViPham!F:F, B44, NhatKy_ViPham!C:C, "T35") - SUMIFS(NhatKy_ViPham!K:K, NhatKy_ViPham!E:E, "11_Anh_B", NhatKy_ViPham!F:F, B44, NhatKy_ViPham!C:C, "T35")</f>
        <v>100</v>
      </c>
      <c r="BA44" s="12">
        <f t="shared" si="0"/>
        <v>100</v>
      </c>
      <c r="BB44" s="11" t="s">
        <v>430</v>
      </c>
      <c r="BC44" s="16" t="str">
        <f t="shared" si="1"/>
        <v>Tốt</v>
      </c>
      <c r="BD44" s="15" t="str">
        <f t="shared" si="2"/>
        <v>🟢 BÌNH THƯỜNG</v>
      </c>
    </row>
  </sheetData>
  <mergeCells count="42">
    <mergeCell ref="A4:B4"/>
    <mergeCell ref="G4:H4"/>
    <mergeCell ref="BB7:BB8"/>
    <mergeCell ref="I4:J4"/>
    <mergeCell ref="BD7:BD8"/>
    <mergeCell ref="B7:B8"/>
    <mergeCell ref="F7:F8"/>
    <mergeCell ref="L7:L8"/>
    <mergeCell ref="K4:L4"/>
    <mergeCell ref="N7:N8"/>
    <mergeCell ref="BC7:BC8"/>
    <mergeCell ref="C4:D4"/>
    <mergeCell ref="AX7:AZ7"/>
    <mergeCell ref="E4:F4"/>
    <mergeCell ref="D7:D8"/>
    <mergeCell ref="AT7:AW7"/>
    <mergeCell ref="AH7:AK7"/>
    <mergeCell ref="BA7:BA8"/>
    <mergeCell ref="M7:M8"/>
    <mergeCell ref="AP7:AS7"/>
    <mergeCell ref="AL7:AO7"/>
    <mergeCell ref="O7:O8"/>
    <mergeCell ref="Q7:Q8"/>
    <mergeCell ref="R7:U7"/>
    <mergeCell ref="Z7:AC7"/>
    <mergeCell ref="V7:Y7"/>
    <mergeCell ref="P7:P8"/>
    <mergeCell ref="A7:A8"/>
    <mergeCell ref="G7:G8"/>
    <mergeCell ref="I7:I8"/>
    <mergeCell ref="A5:B5"/>
    <mergeCell ref="AD7:AG7"/>
    <mergeCell ref="I5:J5"/>
    <mergeCell ref="E7:E8"/>
    <mergeCell ref="K7:K8"/>
    <mergeCell ref="E5:F5"/>
    <mergeCell ref="K5:L5"/>
    <mergeCell ref="H7:H8"/>
    <mergeCell ref="J7:J8"/>
    <mergeCell ref="G5:H5"/>
    <mergeCell ref="C7:C8"/>
    <mergeCell ref="C5:D5"/>
  </mergeCells>
  <dataValidations count="1">
    <dataValidation type="list" allowBlank="1" sqref="E9:E44 BB9:BB44" xr:uid="{00000000-0002-0000-2400-000000000000}">
      <formula1>"Không,Có"</formula1>
    </dataValidation>
  </dataValidations>
  <hyperlinks>
    <hyperlink ref="AX1" location="'TOC_HuongDan'!A1" display="🏠 về Mục Lục" xr:uid="{00000000-0004-0000-2400-000000000000}"/>
    <hyperlink ref="AX2" location="'NhatKy_ViPham'!A4" display="📋 Nhật Ký Vi Phạm Lớp 11_Anh_B" xr:uid="{00000000-0004-0000-2400-000001000000}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BD43"/>
  <sheetViews>
    <sheetView showGridLines="0" workbookViewId="0"/>
  </sheetViews>
  <sheetFormatPr defaultRowHeight="15" x14ac:dyDescent="0.25"/>
  <cols>
    <col min="1" max="1" width="6" customWidth="1"/>
    <col min="2" max="2" width="25" customWidth="1"/>
    <col min="3" max="3" width="12" customWidth="1"/>
    <col min="4" max="5" width="10" customWidth="1"/>
    <col min="6" max="17" width="16" customWidth="1"/>
    <col min="18" max="52" width="7" customWidth="1"/>
    <col min="53" max="55" width="14" customWidth="1"/>
    <col min="56" max="56" width="22" customWidth="1"/>
  </cols>
  <sheetData>
    <row r="1" spans="1:56" ht="21" x14ac:dyDescent="0.35">
      <c r="A1" s="1" t="s">
        <v>2116</v>
      </c>
      <c r="AX1" s="8" t="s">
        <v>358</v>
      </c>
    </row>
    <row r="2" spans="1:56" x14ac:dyDescent="0.25">
      <c r="A2" s="2" t="s">
        <v>2117</v>
      </c>
      <c r="AX2" s="8" t="s">
        <v>2118</v>
      </c>
    </row>
    <row r="4" spans="1:56" x14ac:dyDescent="0.25">
      <c r="A4" s="55" t="s">
        <v>361</v>
      </c>
      <c r="B4" s="50"/>
      <c r="C4" s="55" t="s">
        <v>362</v>
      </c>
      <c r="D4" s="50"/>
      <c r="E4" s="55" t="s">
        <v>363</v>
      </c>
      <c r="F4" s="50"/>
      <c r="G4" s="55" t="s">
        <v>364</v>
      </c>
      <c r="H4" s="50"/>
      <c r="I4" s="55" t="s">
        <v>365</v>
      </c>
      <c r="J4" s="50"/>
      <c r="K4" s="55" t="s">
        <v>366</v>
      </c>
      <c r="L4" s="50"/>
    </row>
    <row r="5" spans="1:56" x14ac:dyDescent="0.25">
      <c r="A5" s="49">
        <f>COUNTA(A9:A43)</f>
        <v>35</v>
      </c>
      <c r="B5" s="50"/>
      <c r="C5" s="53">
        <f>COUNTIF(BC9:BC43, "Tốt")</f>
        <v>35</v>
      </c>
      <c r="D5" s="50"/>
      <c r="E5" s="49">
        <f>COUNTIF(BC9:BC43, "Khá")</f>
        <v>0</v>
      </c>
      <c r="F5" s="50"/>
      <c r="G5" s="49">
        <f>COUNTIF(BC9:BC43, "Đạt")</f>
        <v>0</v>
      </c>
      <c r="H5" s="50"/>
      <c r="I5" s="52">
        <f>COUNTIF(BC9:BC43, "Chưa đạt")</f>
        <v>0</v>
      </c>
      <c r="J5" s="50"/>
      <c r="K5" s="53">
        <f>ROUND(AVERAGE(BA9:BA43), 1)</f>
        <v>100</v>
      </c>
      <c r="L5" s="50"/>
    </row>
    <row r="7" spans="1:56" x14ac:dyDescent="0.25">
      <c r="A7" s="46" t="s">
        <v>3</v>
      </c>
      <c r="B7" s="46" t="s">
        <v>303</v>
      </c>
      <c r="C7" s="46" t="s">
        <v>367</v>
      </c>
      <c r="D7" s="46" t="s">
        <v>368</v>
      </c>
      <c r="E7" s="46" t="s">
        <v>369</v>
      </c>
      <c r="F7" s="48" t="s">
        <v>370</v>
      </c>
      <c r="G7" s="48" t="s">
        <v>371</v>
      </c>
      <c r="H7" s="48" t="s">
        <v>372</v>
      </c>
      <c r="I7" s="48" t="s">
        <v>373</v>
      </c>
      <c r="J7" s="48" t="s">
        <v>374</v>
      </c>
      <c r="K7" s="48" t="s">
        <v>375</v>
      </c>
      <c r="L7" s="48" t="s">
        <v>376</v>
      </c>
      <c r="M7" s="48" t="s">
        <v>377</v>
      </c>
      <c r="N7" s="48" t="s">
        <v>378</v>
      </c>
      <c r="O7" s="48" t="s">
        <v>379</v>
      </c>
      <c r="P7" s="54" t="s">
        <v>380</v>
      </c>
      <c r="Q7" s="48" t="s">
        <v>381</v>
      </c>
      <c r="R7" s="46" t="s">
        <v>382</v>
      </c>
      <c r="S7" s="51"/>
      <c r="T7" s="51"/>
      <c r="U7" s="51"/>
      <c r="V7" s="46" t="s">
        <v>383</v>
      </c>
      <c r="W7" s="51"/>
      <c r="X7" s="51"/>
      <c r="Y7" s="51"/>
      <c r="Z7" s="46" t="s">
        <v>384</v>
      </c>
      <c r="AA7" s="51"/>
      <c r="AB7" s="51"/>
      <c r="AC7" s="51"/>
      <c r="AD7" s="46" t="s">
        <v>385</v>
      </c>
      <c r="AE7" s="51"/>
      <c r="AF7" s="51"/>
      <c r="AG7" s="51"/>
      <c r="AH7" s="46" t="s">
        <v>386</v>
      </c>
      <c r="AI7" s="51"/>
      <c r="AJ7" s="51"/>
      <c r="AK7" s="51"/>
      <c r="AL7" s="46" t="s">
        <v>387</v>
      </c>
      <c r="AM7" s="51"/>
      <c r="AN7" s="51"/>
      <c r="AO7" s="51"/>
      <c r="AP7" s="46" t="s">
        <v>388</v>
      </c>
      <c r="AQ7" s="51"/>
      <c r="AR7" s="51"/>
      <c r="AS7" s="51"/>
      <c r="AT7" s="46" t="s">
        <v>389</v>
      </c>
      <c r="AU7" s="51"/>
      <c r="AV7" s="51"/>
      <c r="AW7" s="51"/>
      <c r="AX7" s="46" t="s">
        <v>390</v>
      </c>
      <c r="AY7" s="51"/>
      <c r="AZ7" s="51"/>
      <c r="BA7" s="46" t="s">
        <v>391</v>
      </c>
      <c r="BB7" s="46" t="s">
        <v>392</v>
      </c>
      <c r="BC7" s="46" t="s">
        <v>393</v>
      </c>
      <c r="BD7" s="46" t="s">
        <v>394</v>
      </c>
    </row>
    <row r="8" spans="1:56" x14ac:dyDescent="0.25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9" t="s">
        <v>311</v>
      </c>
      <c r="S8" s="9" t="s">
        <v>348</v>
      </c>
      <c r="T8" s="9" t="s">
        <v>395</v>
      </c>
      <c r="U8" s="9" t="s">
        <v>396</v>
      </c>
      <c r="V8" s="9" t="s">
        <v>397</v>
      </c>
      <c r="W8" s="9" t="s">
        <v>398</v>
      </c>
      <c r="X8" s="9" t="s">
        <v>399</v>
      </c>
      <c r="Y8" s="9" t="s">
        <v>400</v>
      </c>
      <c r="Z8" s="9" t="s">
        <v>401</v>
      </c>
      <c r="AA8" s="9" t="s">
        <v>402</v>
      </c>
      <c r="AB8" s="9" t="s">
        <v>403</v>
      </c>
      <c r="AC8" s="9" t="s">
        <v>404</v>
      </c>
      <c r="AD8" s="9" t="s">
        <v>405</v>
      </c>
      <c r="AE8" s="9" t="s">
        <v>406</v>
      </c>
      <c r="AF8" s="9" t="s">
        <v>407</v>
      </c>
      <c r="AG8" s="9" t="s">
        <v>408</v>
      </c>
      <c r="AH8" s="9" t="s">
        <v>409</v>
      </c>
      <c r="AI8" s="9" t="s">
        <v>410</v>
      </c>
      <c r="AJ8" s="9" t="s">
        <v>411</v>
      </c>
      <c r="AK8" s="9" t="s">
        <v>412</v>
      </c>
      <c r="AL8" s="9" t="s">
        <v>413</v>
      </c>
      <c r="AM8" s="9" t="s">
        <v>414</v>
      </c>
      <c r="AN8" s="9" t="s">
        <v>415</v>
      </c>
      <c r="AO8" s="9" t="s">
        <v>416</v>
      </c>
      <c r="AP8" s="9" t="s">
        <v>417</v>
      </c>
      <c r="AQ8" s="9" t="s">
        <v>418</v>
      </c>
      <c r="AR8" s="9" t="s">
        <v>419</v>
      </c>
      <c r="AS8" s="9" t="s">
        <v>420</v>
      </c>
      <c r="AT8" s="9" t="s">
        <v>421</v>
      </c>
      <c r="AU8" s="9" t="s">
        <v>422</v>
      </c>
      <c r="AV8" s="9" t="s">
        <v>423</v>
      </c>
      <c r="AW8" s="9" t="s">
        <v>424</v>
      </c>
      <c r="AX8" s="9" t="s">
        <v>425</v>
      </c>
      <c r="AY8" s="9" t="s">
        <v>426</v>
      </c>
      <c r="AZ8" s="9" t="s">
        <v>427</v>
      </c>
      <c r="BA8" s="47"/>
      <c r="BB8" s="47"/>
      <c r="BC8" s="47"/>
      <c r="BD8" s="47"/>
    </row>
    <row r="9" spans="1:56" x14ac:dyDescent="0.25">
      <c r="A9" s="4">
        <v>1</v>
      </c>
      <c r="B9" s="10" t="s">
        <v>2119</v>
      </c>
      <c r="C9" s="4" t="s">
        <v>1956</v>
      </c>
      <c r="D9" s="4" t="s">
        <v>435</v>
      </c>
      <c r="E9" s="11" t="s">
        <v>430</v>
      </c>
      <c r="F9" s="7">
        <f>SUMIFS(NhatKy_ViPham!K:K, NhatKy_ViPham!E:E, "11_Anh_C", NhatKy_ViPham!F:F, B9, NhatKy_ViPham!H:H, "L01")</f>
        <v>0</v>
      </c>
      <c r="G9" s="7">
        <f>SUMIFS(NhatKy_ViPham!K:K, NhatKy_ViPham!E:E, "11_Anh_C", NhatKy_ViPham!F:F, B9, NhatKy_ViPham!H:H, "L02")</f>
        <v>0</v>
      </c>
      <c r="H9" s="7">
        <f>SUMIFS(NhatKy_ViPham!K:K, NhatKy_ViPham!E:E, "11_Anh_C", NhatKy_ViPham!F:F, B9, NhatKy_ViPham!H:H, "L03")</f>
        <v>0</v>
      </c>
      <c r="I9" s="7">
        <f>SUMIFS(NhatKy_ViPham!K:K, NhatKy_ViPham!E:E, "11_Anh_C", NhatKy_ViPham!F:F, B9, NhatKy_ViPham!H:H, "L04")</f>
        <v>0</v>
      </c>
      <c r="J9" s="7">
        <f>SUMIFS(NhatKy_ViPham!K:K, NhatKy_ViPham!E:E, "11_Anh_C", NhatKy_ViPham!F:F, B9, NhatKy_ViPham!H:H, "L05")</f>
        <v>0</v>
      </c>
      <c r="K9" s="7">
        <f>SUMIFS(NhatKy_ViPham!K:K, NhatKy_ViPham!E:E, "11_Anh_C", NhatKy_ViPham!F:F, B9, NhatKy_ViPham!H:H, "L06")</f>
        <v>0</v>
      </c>
      <c r="L9" s="7">
        <f>SUMIFS(NhatKy_ViPham!K:K, NhatKy_ViPham!E:E, "11_Anh_C", NhatKy_ViPham!F:F, B9, NhatKy_ViPham!H:H, "L07")</f>
        <v>0</v>
      </c>
      <c r="M9" s="7">
        <f>SUMIFS(NhatKy_ViPham!K:K, NhatKy_ViPham!E:E, "11_Anh_C", NhatKy_ViPham!F:F, B9, NhatKy_ViPham!H:H, "L08")</f>
        <v>0</v>
      </c>
      <c r="N9" s="7">
        <f>SUMIFS(NhatKy_ViPham!K:K, NhatKy_ViPham!E:E, "11_Anh_C", NhatKy_ViPham!F:F, B9, NhatKy_ViPham!H:H, "L09")</f>
        <v>0</v>
      </c>
      <c r="O9" s="7">
        <f>SUMIFS(NhatKy_ViPham!K:K, NhatKy_ViPham!E:E, "11_Anh_C", NhatKy_ViPham!F:F, B9, NhatKy_ViPham!H:H, "L10")</f>
        <v>0</v>
      </c>
      <c r="P9" s="12">
        <f>SUMIFS(NhatKy_ViPham!J:J, NhatKy_ViPham!E:E, "11_Anh_C", NhatKy_ViPham!F:F, B9)</f>
        <v>0</v>
      </c>
      <c r="Q9" s="13">
        <f>SUMIFS(NhatKy_ViPham!K:K, NhatKy_ViPham!E:E, "11_Anh_C", NhatKy_ViPham!F:F, B9)</f>
        <v>0</v>
      </c>
      <c r="R9" s="7">
        <f>100 + SUMIFS(NhatKy_ViPham!J:J, NhatKy_ViPham!E:E, "11_Anh_C", NhatKy_ViPham!F:F, B9, NhatKy_ViPham!C:C, "T1") - SUMIFS(NhatKy_ViPham!K:K, NhatKy_ViPham!E:E, "11_Anh_C", NhatKy_ViPham!F:F, B9, NhatKy_ViPham!C:C, "T1")</f>
        <v>100</v>
      </c>
      <c r="S9" s="7">
        <f>100 + SUMIFS(NhatKy_ViPham!J:J, NhatKy_ViPham!E:E, "11_Anh_C", NhatKy_ViPham!F:F, B9, NhatKy_ViPham!C:C, "T2") - SUMIFS(NhatKy_ViPham!K:K, NhatKy_ViPham!E:E, "11_Anh_C", NhatKy_ViPham!F:F, B9, NhatKy_ViPham!C:C, "T2")</f>
        <v>100</v>
      </c>
      <c r="T9" s="7">
        <f>100 + SUMIFS(NhatKy_ViPham!J:J, NhatKy_ViPham!E:E, "11_Anh_C", NhatKy_ViPham!F:F, B9, NhatKy_ViPham!C:C, "T3") - SUMIFS(NhatKy_ViPham!K:K, NhatKy_ViPham!E:E, "11_Anh_C", NhatKy_ViPham!F:F, B9, NhatKy_ViPham!C:C, "T3")</f>
        <v>100</v>
      </c>
      <c r="U9" s="7">
        <f>100 + SUMIFS(NhatKy_ViPham!J:J, NhatKy_ViPham!E:E, "11_Anh_C", NhatKy_ViPham!F:F, B9, NhatKy_ViPham!C:C, "T4") - SUMIFS(NhatKy_ViPham!K:K, NhatKy_ViPham!E:E, "11_Anh_C", NhatKy_ViPham!F:F, B9, NhatKy_ViPham!C:C, "T4")</f>
        <v>100</v>
      </c>
      <c r="V9" s="7">
        <f>100 + SUMIFS(NhatKy_ViPham!J:J, NhatKy_ViPham!E:E, "11_Anh_C", NhatKy_ViPham!F:F, B9, NhatKy_ViPham!C:C, "T5") - SUMIFS(NhatKy_ViPham!K:K, NhatKy_ViPham!E:E, "11_Anh_C", NhatKy_ViPham!F:F, B9, NhatKy_ViPham!C:C, "T5")</f>
        <v>100</v>
      </c>
      <c r="W9" s="7">
        <f>100 + SUMIFS(NhatKy_ViPham!J:J, NhatKy_ViPham!E:E, "11_Anh_C", NhatKy_ViPham!F:F, B9, NhatKy_ViPham!C:C, "T6") - SUMIFS(NhatKy_ViPham!K:K, NhatKy_ViPham!E:E, "11_Anh_C", NhatKy_ViPham!F:F, B9, NhatKy_ViPham!C:C, "T6")</f>
        <v>100</v>
      </c>
      <c r="X9" s="7">
        <f>100 + SUMIFS(NhatKy_ViPham!J:J, NhatKy_ViPham!E:E, "11_Anh_C", NhatKy_ViPham!F:F, B9, NhatKy_ViPham!C:C, "T7") - SUMIFS(NhatKy_ViPham!K:K, NhatKy_ViPham!E:E, "11_Anh_C", NhatKy_ViPham!F:F, B9, NhatKy_ViPham!C:C, "T7")</f>
        <v>100</v>
      </c>
      <c r="Y9" s="7">
        <f>100 + SUMIFS(NhatKy_ViPham!J:J, NhatKy_ViPham!E:E, "11_Anh_C", NhatKy_ViPham!F:F, B9, NhatKy_ViPham!C:C, "T8") - SUMIFS(NhatKy_ViPham!K:K, NhatKy_ViPham!E:E, "11_Anh_C", NhatKy_ViPham!F:F, B9, NhatKy_ViPham!C:C, "T8")</f>
        <v>100</v>
      </c>
      <c r="Z9" s="7">
        <f>100 + SUMIFS(NhatKy_ViPham!J:J, NhatKy_ViPham!E:E, "11_Anh_C", NhatKy_ViPham!F:F, B9, NhatKy_ViPham!C:C, "T9") - SUMIFS(NhatKy_ViPham!K:K, NhatKy_ViPham!E:E, "11_Anh_C", NhatKy_ViPham!F:F, B9, NhatKy_ViPham!C:C, "T9")</f>
        <v>100</v>
      </c>
      <c r="AA9" s="7">
        <f>100 + SUMIFS(NhatKy_ViPham!J:J, NhatKy_ViPham!E:E, "11_Anh_C", NhatKy_ViPham!F:F, B9, NhatKy_ViPham!C:C, "T10") - SUMIFS(NhatKy_ViPham!K:K, NhatKy_ViPham!E:E, "11_Anh_C", NhatKy_ViPham!F:F, B9, NhatKy_ViPham!C:C, "T10")</f>
        <v>100</v>
      </c>
      <c r="AB9" s="7">
        <f>100 + SUMIFS(NhatKy_ViPham!J:J, NhatKy_ViPham!E:E, "11_Anh_C", NhatKy_ViPham!F:F, B9, NhatKy_ViPham!C:C, "T11") - SUMIFS(NhatKy_ViPham!K:K, NhatKy_ViPham!E:E, "11_Anh_C", NhatKy_ViPham!F:F, B9, NhatKy_ViPham!C:C, "T11")</f>
        <v>100</v>
      </c>
      <c r="AC9" s="7">
        <f>100 + SUMIFS(NhatKy_ViPham!J:J, NhatKy_ViPham!E:E, "11_Anh_C", NhatKy_ViPham!F:F, B9, NhatKy_ViPham!C:C, "T12") - SUMIFS(NhatKy_ViPham!K:K, NhatKy_ViPham!E:E, "11_Anh_C", NhatKy_ViPham!F:F, B9, NhatKy_ViPham!C:C, "T12")</f>
        <v>100</v>
      </c>
      <c r="AD9" s="7">
        <f>100 + SUMIFS(NhatKy_ViPham!J:J, NhatKy_ViPham!E:E, "11_Anh_C", NhatKy_ViPham!F:F, B9, NhatKy_ViPham!C:C, "T13") - SUMIFS(NhatKy_ViPham!K:K, NhatKy_ViPham!E:E, "11_Anh_C", NhatKy_ViPham!F:F, B9, NhatKy_ViPham!C:C, "T13")</f>
        <v>100</v>
      </c>
      <c r="AE9" s="7">
        <f>100 + SUMIFS(NhatKy_ViPham!J:J, NhatKy_ViPham!E:E, "11_Anh_C", NhatKy_ViPham!F:F, B9, NhatKy_ViPham!C:C, "T14") - SUMIFS(NhatKy_ViPham!K:K, NhatKy_ViPham!E:E, "11_Anh_C", NhatKy_ViPham!F:F, B9, NhatKy_ViPham!C:C, "T14")</f>
        <v>100</v>
      </c>
      <c r="AF9" s="7">
        <f>100 + SUMIFS(NhatKy_ViPham!J:J, NhatKy_ViPham!E:E, "11_Anh_C", NhatKy_ViPham!F:F, B9, NhatKy_ViPham!C:C, "T15") - SUMIFS(NhatKy_ViPham!K:K, NhatKy_ViPham!E:E, "11_Anh_C", NhatKy_ViPham!F:F, B9, NhatKy_ViPham!C:C, "T15")</f>
        <v>100</v>
      </c>
      <c r="AG9" s="7">
        <f>100 + SUMIFS(NhatKy_ViPham!J:J, NhatKy_ViPham!E:E, "11_Anh_C", NhatKy_ViPham!F:F, B9, NhatKy_ViPham!C:C, "T16") - SUMIFS(NhatKy_ViPham!K:K, NhatKy_ViPham!E:E, "11_Anh_C", NhatKy_ViPham!F:F, B9, NhatKy_ViPham!C:C, "T16")</f>
        <v>100</v>
      </c>
      <c r="AH9" s="7">
        <f>100 + SUMIFS(NhatKy_ViPham!J:J, NhatKy_ViPham!E:E, "11_Anh_C", NhatKy_ViPham!F:F, B9, NhatKy_ViPham!C:C, "T17") - SUMIFS(NhatKy_ViPham!K:K, NhatKy_ViPham!E:E, "11_Anh_C", NhatKy_ViPham!F:F, B9, NhatKy_ViPham!C:C, "T17")</f>
        <v>100</v>
      </c>
      <c r="AI9" s="7">
        <f>100 + SUMIFS(NhatKy_ViPham!J:J, NhatKy_ViPham!E:E, "11_Anh_C", NhatKy_ViPham!F:F, B9, NhatKy_ViPham!C:C, "T18") - SUMIFS(NhatKy_ViPham!K:K, NhatKy_ViPham!E:E, "11_Anh_C", NhatKy_ViPham!F:F, B9, NhatKy_ViPham!C:C, "T18")</f>
        <v>100</v>
      </c>
      <c r="AJ9" s="7">
        <f>100 + SUMIFS(NhatKy_ViPham!J:J, NhatKy_ViPham!E:E, "11_Anh_C", NhatKy_ViPham!F:F, B9, NhatKy_ViPham!C:C, "T19") - SUMIFS(NhatKy_ViPham!K:K, NhatKy_ViPham!E:E, "11_Anh_C", NhatKy_ViPham!F:F, B9, NhatKy_ViPham!C:C, "T19")</f>
        <v>100</v>
      </c>
      <c r="AK9" s="7">
        <f>100 + SUMIFS(NhatKy_ViPham!J:J, NhatKy_ViPham!E:E, "11_Anh_C", NhatKy_ViPham!F:F, B9, NhatKy_ViPham!C:C, "T20") - SUMIFS(NhatKy_ViPham!K:K, NhatKy_ViPham!E:E, "11_Anh_C", NhatKy_ViPham!F:F, B9, NhatKy_ViPham!C:C, "T20")</f>
        <v>100</v>
      </c>
      <c r="AL9" s="7">
        <f>100 + SUMIFS(NhatKy_ViPham!J:J, NhatKy_ViPham!E:E, "11_Anh_C", NhatKy_ViPham!F:F, B9, NhatKy_ViPham!C:C, "T21") - SUMIFS(NhatKy_ViPham!K:K, NhatKy_ViPham!E:E, "11_Anh_C", NhatKy_ViPham!F:F, B9, NhatKy_ViPham!C:C, "T21")</f>
        <v>100</v>
      </c>
      <c r="AM9" s="7">
        <f>100 + SUMIFS(NhatKy_ViPham!J:J, NhatKy_ViPham!E:E, "11_Anh_C", NhatKy_ViPham!F:F, B9, NhatKy_ViPham!C:C, "T22") - SUMIFS(NhatKy_ViPham!K:K, NhatKy_ViPham!E:E, "11_Anh_C", NhatKy_ViPham!F:F, B9, NhatKy_ViPham!C:C, "T22")</f>
        <v>100</v>
      </c>
      <c r="AN9" s="7">
        <f>100 + SUMIFS(NhatKy_ViPham!J:J, NhatKy_ViPham!E:E, "11_Anh_C", NhatKy_ViPham!F:F, B9, NhatKy_ViPham!C:C, "T23") - SUMIFS(NhatKy_ViPham!K:K, NhatKy_ViPham!E:E, "11_Anh_C", NhatKy_ViPham!F:F, B9, NhatKy_ViPham!C:C, "T23")</f>
        <v>100</v>
      </c>
      <c r="AO9" s="7">
        <f>100 + SUMIFS(NhatKy_ViPham!J:J, NhatKy_ViPham!E:E, "11_Anh_C", NhatKy_ViPham!F:F, B9, NhatKy_ViPham!C:C, "T24") - SUMIFS(NhatKy_ViPham!K:K, NhatKy_ViPham!E:E, "11_Anh_C", NhatKy_ViPham!F:F, B9, NhatKy_ViPham!C:C, "T24")</f>
        <v>100</v>
      </c>
      <c r="AP9" s="7">
        <f>100 + SUMIFS(NhatKy_ViPham!J:J, NhatKy_ViPham!E:E, "11_Anh_C", NhatKy_ViPham!F:F, B9, NhatKy_ViPham!C:C, "T25") - SUMIFS(NhatKy_ViPham!K:K, NhatKy_ViPham!E:E, "11_Anh_C", NhatKy_ViPham!F:F, B9, NhatKy_ViPham!C:C, "T25")</f>
        <v>100</v>
      </c>
      <c r="AQ9" s="7">
        <f>100 + SUMIFS(NhatKy_ViPham!J:J, NhatKy_ViPham!E:E, "11_Anh_C", NhatKy_ViPham!F:F, B9, NhatKy_ViPham!C:C, "T26") - SUMIFS(NhatKy_ViPham!K:K, NhatKy_ViPham!E:E, "11_Anh_C", NhatKy_ViPham!F:F, B9, NhatKy_ViPham!C:C, "T26")</f>
        <v>100</v>
      </c>
      <c r="AR9" s="7">
        <f>100 + SUMIFS(NhatKy_ViPham!J:J, NhatKy_ViPham!E:E, "11_Anh_C", NhatKy_ViPham!F:F, B9, NhatKy_ViPham!C:C, "T27") - SUMIFS(NhatKy_ViPham!K:K, NhatKy_ViPham!E:E, "11_Anh_C", NhatKy_ViPham!F:F, B9, NhatKy_ViPham!C:C, "T27")</f>
        <v>100</v>
      </c>
      <c r="AS9" s="7">
        <f>100 + SUMIFS(NhatKy_ViPham!J:J, NhatKy_ViPham!E:E, "11_Anh_C", NhatKy_ViPham!F:F, B9, NhatKy_ViPham!C:C, "T28") - SUMIFS(NhatKy_ViPham!K:K, NhatKy_ViPham!E:E, "11_Anh_C", NhatKy_ViPham!F:F, B9, NhatKy_ViPham!C:C, "T28")</f>
        <v>100</v>
      </c>
      <c r="AT9" s="7">
        <f>100 + SUMIFS(NhatKy_ViPham!J:J, NhatKy_ViPham!E:E, "11_Anh_C", NhatKy_ViPham!F:F, B9, NhatKy_ViPham!C:C, "T29") - SUMIFS(NhatKy_ViPham!K:K, NhatKy_ViPham!E:E, "11_Anh_C", NhatKy_ViPham!F:F, B9, NhatKy_ViPham!C:C, "T29")</f>
        <v>100</v>
      </c>
      <c r="AU9" s="7">
        <f>100 + SUMIFS(NhatKy_ViPham!J:J, NhatKy_ViPham!E:E, "11_Anh_C", NhatKy_ViPham!F:F, B9, NhatKy_ViPham!C:C, "T30") - SUMIFS(NhatKy_ViPham!K:K, NhatKy_ViPham!E:E, "11_Anh_C", NhatKy_ViPham!F:F, B9, NhatKy_ViPham!C:C, "T30")</f>
        <v>100</v>
      </c>
      <c r="AV9" s="7">
        <f>100 + SUMIFS(NhatKy_ViPham!J:J, NhatKy_ViPham!E:E, "11_Anh_C", NhatKy_ViPham!F:F, B9, NhatKy_ViPham!C:C, "T31") - SUMIFS(NhatKy_ViPham!K:K, NhatKy_ViPham!E:E, "11_Anh_C", NhatKy_ViPham!F:F, B9, NhatKy_ViPham!C:C, "T31")</f>
        <v>100</v>
      </c>
      <c r="AW9" s="7">
        <f>100 + SUMIFS(NhatKy_ViPham!J:J, NhatKy_ViPham!E:E, "11_Anh_C", NhatKy_ViPham!F:F, B9, NhatKy_ViPham!C:C, "T32") - SUMIFS(NhatKy_ViPham!K:K, NhatKy_ViPham!E:E, "11_Anh_C", NhatKy_ViPham!F:F, B9, NhatKy_ViPham!C:C, "T32")</f>
        <v>100</v>
      </c>
      <c r="AX9" s="7">
        <f>100 + SUMIFS(NhatKy_ViPham!J:J, NhatKy_ViPham!E:E, "11_Anh_C", NhatKy_ViPham!F:F, B9, NhatKy_ViPham!C:C, "T33") - SUMIFS(NhatKy_ViPham!K:K, NhatKy_ViPham!E:E, "11_Anh_C", NhatKy_ViPham!F:F, B9, NhatKy_ViPham!C:C, "T33")</f>
        <v>100</v>
      </c>
      <c r="AY9" s="7">
        <f>100 + SUMIFS(NhatKy_ViPham!J:J, NhatKy_ViPham!E:E, "11_Anh_C", NhatKy_ViPham!F:F, B9, NhatKy_ViPham!C:C, "T34") - SUMIFS(NhatKy_ViPham!K:K, NhatKy_ViPham!E:E, "11_Anh_C", NhatKy_ViPham!F:F, B9, NhatKy_ViPham!C:C, "T34")</f>
        <v>100</v>
      </c>
      <c r="AZ9" s="7">
        <f>100 + SUMIFS(NhatKy_ViPham!J:J, NhatKy_ViPham!E:E, "11_Anh_C", NhatKy_ViPham!F:F, B9, NhatKy_ViPham!C:C, "T35") - SUMIFS(NhatKy_ViPham!K:K, NhatKy_ViPham!E:E, "11_Anh_C", NhatKy_ViPham!F:F, B9, NhatKy_ViPham!C:C, "T35")</f>
        <v>100</v>
      </c>
      <c r="BA9" s="12">
        <f t="shared" ref="BA9:BA43" si="0">ROUND(AVERAGE(R9:AZ9), 1)</f>
        <v>100</v>
      </c>
      <c r="BB9" s="11" t="s">
        <v>430</v>
      </c>
      <c r="BC9" s="14" t="str">
        <f t="shared" ref="BC9:BC43" si="1">IF(BB9="Có", "Chưa đạt", IF(BA9&gt;=85, "Tốt", IF(BA9&gt;=70, "Khá", IF(BA9&gt;=50, "Đạt", "Chưa đạt"))))</f>
        <v>Tốt</v>
      </c>
      <c r="BD9" s="10" t="str">
        <f t="shared" ref="BD9:BD43" si="2">IF(BC9="Chưa đạt", "🔴 Nguy cơ CHƯA ĐẠT", IF(BC9="Đạt", "🟡 CẦN NHẮC NHỞ", "🟢 BÌNH THƯỜNG"))</f>
        <v>🟢 BÌNH THƯỜNG</v>
      </c>
    </row>
    <row r="10" spans="1:56" x14ac:dyDescent="0.25">
      <c r="A10" s="5">
        <v>2</v>
      </c>
      <c r="B10" s="15" t="s">
        <v>2120</v>
      </c>
      <c r="C10" s="5" t="s">
        <v>1779</v>
      </c>
      <c r="D10" s="5" t="s">
        <v>435</v>
      </c>
      <c r="E10" s="11" t="s">
        <v>430</v>
      </c>
      <c r="F10" s="6">
        <f>SUMIFS(NhatKy_ViPham!K:K, NhatKy_ViPham!E:E, "11_Anh_C", NhatKy_ViPham!F:F, B10, NhatKy_ViPham!H:H, "L01")</f>
        <v>0</v>
      </c>
      <c r="G10" s="6">
        <f>SUMIFS(NhatKy_ViPham!K:K, NhatKy_ViPham!E:E, "11_Anh_C", NhatKy_ViPham!F:F, B10, NhatKy_ViPham!H:H, "L02")</f>
        <v>0</v>
      </c>
      <c r="H10" s="6">
        <f>SUMIFS(NhatKy_ViPham!K:K, NhatKy_ViPham!E:E, "11_Anh_C", NhatKy_ViPham!F:F, B10, NhatKy_ViPham!H:H, "L03")</f>
        <v>0</v>
      </c>
      <c r="I10" s="6">
        <f>SUMIFS(NhatKy_ViPham!K:K, NhatKy_ViPham!E:E, "11_Anh_C", NhatKy_ViPham!F:F, B10, NhatKy_ViPham!H:H, "L04")</f>
        <v>0</v>
      </c>
      <c r="J10" s="6">
        <f>SUMIFS(NhatKy_ViPham!K:K, NhatKy_ViPham!E:E, "11_Anh_C", NhatKy_ViPham!F:F, B10, NhatKy_ViPham!H:H, "L05")</f>
        <v>0</v>
      </c>
      <c r="K10" s="6">
        <f>SUMIFS(NhatKy_ViPham!K:K, NhatKy_ViPham!E:E, "11_Anh_C", NhatKy_ViPham!F:F, B10, NhatKy_ViPham!H:H, "L06")</f>
        <v>0</v>
      </c>
      <c r="L10" s="6">
        <f>SUMIFS(NhatKy_ViPham!K:K, NhatKy_ViPham!E:E, "11_Anh_C", NhatKy_ViPham!F:F, B10, NhatKy_ViPham!H:H, "L07")</f>
        <v>0</v>
      </c>
      <c r="M10" s="6">
        <f>SUMIFS(NhatKy_ViPham!K:K, NhatKy_ViPham!E:E, "11_Anh_C", NhatKy_ViPham!F:F, B10, NhatKy_ViPham!H:H, "L08")</f>
        <v>0</v>
      </c>
      <c r="N10" s="6">
        <f>SUMIFS(NhatKy_ViPham!K:K, NhatKy_ViPham!E:E, "11_Anh_C", NhatKy_ViPham!F:F, B10, NhatKy_ViPham!H:H, "L09")</f>
        <v>0</v>
      </c>
      <c r="O10" s="6">
        <f>SUMIFS(NhatKy_ViPham!K:K, NhatKy_ViPham!E:E, "11_Anh_C", NhatKy_ViPham!F:F, B10, NhatKy_ViPham!H:H, "L10")</f>
        <v>0</v>
      </c>
      <c r="P10" s="12">
        <f>SUMIFS(NhatKy_ViPham!J:J, NhatKy_ViPham!E:E, "11_Anh_C", NhatKy_ViPham!F:F, B10)</f>
        <v>0</v>
      </c>
      <c r="Q10" s="13">
        <f>SUMIFS(NhatKy_ViPham!K:K, NhatKy_ViPham!E:E, "11_Anh_C", NhatKy_ViPham!F:F, B10)</f>
        <v>0</v>
      </c>
      <c r="R10" s="6">
        <f>100 + SUMIFS(NhatKy_ViPham!J:J, NhatKy_ViPham!E:E, "11_Anh_C", NhatKy_ViPham!F:F, B10, NhatKy_ViPham!C:C, "T1") - SUMIFS(NhatKy_ViPham!K:K, NhatKy_ViPham!E:E, "11_Anh_C", NhatKy_ViPham!F:F, B10, NhatKy_ViPham!C:C, "T1")</f>
        <v>100</v>
      </c>
      <c r="S10" s="6">
        <f>100 + SUMIFS(NhatKy_ViPham!J:J, NhatKy_ViPham!E:E, "11_Anh_C", NhatKy_ViPham!F:F, B10, NhatKy_ViPham!C:C, "T2") - SUMIFS(NhatKy_ViPham!K:K, NhatKy_ViPham!E:E, "11_Anh_C", NhatKy_ViPham!F:F, B10, NhatKy_ViPham!C:C, "T2")</f>
        <v>100</v>
      </c>
      <c r="T10" s="6">
        <f>100 + SUMIFS(NhatKy_ViPham!J:J, NhatKy_ViPham!E:E, "11_Anh_C", NhatKy_ViPham!F:F, B10, NhatKy_ViPham!C:C, "T3") - SUMIFS(NhatKy_ViPham!K:K, NhatKy_ViPham!E:E, "11_Anh_C", NhatKy_ViPham!F:F, B10, NhatKy_ViPham!C:C, "T3")</f>
        <v>100</v>
      </c>
      <c r="U10" s="6">
        <f>100 + SUMIFS(NhatKy_ViPham!J:J, NhatKy_ViPham!E:E, "11_Anh_C", NhatKy_ViPham!F:F, B10, NhatKy_ViPham!C:C, "T4") - SUMIFS(NhatKy_ViPham!K:K, NhatKy_ViPham!E:E, "11_Anh_C", NhatKy_ViPham!F:F, B10, NhatKy_ViPham!C:C, "T4")</f>
        <v>100</v>
      </c>
      <c r="V10" s="6">
        <f>100 + SUMIFS(NhatKy_ViPham!J:J, NhatKy_ViPham!E:E, "11_Anh_C", NhatKy_ViPham!F:F, B10, NhatKy_ViPham!C:C, "T5") - SUMIFS(NhatKy_ViPham!K:K, NhatKy_ViPham!E:E, "11_Anh_C", NhatKy_ViPham!F:F, B10, NhatKy_ViPham!C:C, "T5")</f>
        <v>100</v>
      </c>
      <c r="W10" s="6">
        <f>100 + SUMIFS(NhatKy_ViPham!J:J, NhatKy_ViPham!E:E, "11_Anh_C", NhatKy_ViPham!F:F, B10, NhatKy_ViPham!C:C, "T6") - SUMIFS(NhatKy_ViPham!K:K, NhatKy_ViPham!E:E, "11_Anh_C", NhatKy_ViPham!F:F, B10, NhatKy_ViPham!C:C, "T6")</f>
        <v>100</v>
      </c>
      <c r="X10" s="6">
        <f>100 + SUMIFS(NhatKy_ViPham!J:J, NhatKy_ViPham!E:E, "11_Anh_C", NhatKy_ViPham!F:F, B10, NhatKy_ViPham!C:C, "T7") - SUMIFS(NhatKy_ViPham!K:K, NhatKy_ViPham!E:E, "11_Anh_C", NhatKy_ViPham!F:F, B10, NhatKy_ViPham!C:C, "T7")</f>
        <v>100</v>
      </c>
      <c r="Y10" s="6">
        <f>100 + SUMIFS(NhatKy_ViPham!J:J, NhatKy_ViPham!E:E, "11_Anh_C", NhatKy_ViPham!F:F, B10, NhatKy_ViPham!C:C, "T8") - SUMIFS(NhatKy_ViPham!K:K, NhatKy_ViPham!E:E, "11_Anh_C", NhatKy_ViPham!F:F, B10, NhatKy_ViPham!C:C, "T8")</f>
        <v>100</v>
      </c>
      <c r="Z10" s="6">
        <f>100 + SUMIFS(NhatKy_ViPham!J:J, NhatKy_ViPham!E:E, "11_Anh_C", NhatKy_ViPham!F:F, B10, NhatKy_ViPham!C:C, "T9") - SUMIFS(NhatKy_ViPham!K:K, NhatKy_ViPham!E:E, "11_Anh_C", NhatKy_ViPham!F:F, B10, NhatKy_ViPham!C:C, "T9")</f>
        <v>100</v>
      </c>
      <c r="AA10" s="6">
        <f>100 + SUMIFS(NhatKy_ViPham!J:J, NhatKy_ViPham!E:E, "11_Anh_C", NhatKy_ViPham!F:F, B10, NhatKy_ViPham!C:C, "T10") - SUMIFS(NhatKy_ViPham!K:K, NhatKy_ViPham!E:E, "11_Anh_C", NhatKy_ViPham!F:F, B10, NhatKy_ViPham!C:C, "T10")</f>
        <v>100</v>
      </c>
      <c r="AB10" s="6">
        <f>100 + SUMIFS(NhatKy_ViPham!J:J, NhatKy_ViPham!E:E, "11_Anh_C", NhatKy_ViPham!F:F, B10, NhatKy_ViPham!C:C, "T11") - SUMIFS(NhatKy_ViPham!K:K, NhatKy_ViPham!E:E, "11_Anh_C", NhatKy_ViPham!F:F, B10, NhatKy_ViPham!C:C, "T11")</f>
        <v>100</v>
      </c>
      <c r="AC10" s="6">
        <f>100 + SUMIFS(NhatKy_ViPham!J:J, NhatKy_ViPham!E:E, "11_Anh_C", NhatKy_ViPham!F:F, B10, NhatKy_ViPham!C:C, "T12") - SUMIFS(NhatKy_ViPham!K:K, NhatKy_ViPham!E:E, "11_Anh_C", NhatKy_ViPham!F:F, B10, NhatKy_ViPham!C:C, "T12")</f>
        <v>100</v>
      </c>
      <c r="AD10" s="6">
        <f>100 + SUMIFS(NhatKy_ViPham!J:J, NhatKy_ViPham!E:E, "11_Anh_C", NhatKy_ViPham!F:F, B10, NhatKy_ViPham!C:C, "T13") - SUMIFS(NhatKy_ViPham!K:K, NhatKy_ViPham!E:E, "11_Anh_C", NhatKy_ViPham!F:F, B10, NhatKy_ViPham!C:C, "T13")</f>
        <v>100</v>
      </c>
      <c r="AE10" s="6">
        <f>100 + SUMIFS(NhatKy_ViPham!J:J, NhatKy_ViPham!E:E, "11_Anh_C", NhatKy_ViPham!F:F, B10, NhatKy_ViPham!C:C, "T14") - SUMIFS(NhatKy_ViPham!K:K, NhatKy_ViPham!E:E, "11_Anh_C", NhatKy_ViPham!F:F, B10, NhatKy_ViPham!C:C, "T14")</f>
        <v>100</v>
      </c>
      <c r="AF10" s="6">
        <f>100 + SUMIFS(NhatKy_ViPham!J:J, NhatKy_ViPham!E:E, "11_Anh_C", NhatKy_ViPham!F:F, B10, NhatKy_ViPham!C:C, "T15") - SUMIFS(NhatKy_ViPham!K:K, NhatKy_ViPham!E:E, "11_Anh_C", NhatKy_ViPham!F:F, B10, NhatKy_ViPham!C:C, "T15")</f>
        <v>100</v>
      </c>
      <c r="AG10" s="6">
        <f>100 + SUMIFS(NhatKy_ViPham!J:J, NhatKy_ViPham!E:E, "11_Anh_C", NhatKy_ViPham!F:F, B10, NhatKy_ViPham!C:C, "T16") - SUMIFS(NhatKy_ViPham!K:K, NhatKy_ViPham!E:E, "11_Anh_C", NhatKy_ViPham!F:F, B10, NhatKy_ViPham!C:C, "T16")</f>
        <v>100</v>
      </c>
      <c r="AH10" s="6">
        <f>100 + SUMIFS(NhatKy_ViPham!J:J, NhatKy_ViPham!E:E, "11_Anh_C", NhatKy_ViPham!F:F, B10, NhatKy_ViPham!C:C, "T17") - SUMIFS(NhatKy_ViPham!K:K, NhatKy_ViPham!E:E, "11_Anh_C", NhatKy_ViPham!F:F, B10, NhatKy_ViPham!C:C, "T17")</f>
        <v>100</v>
      </c>
      <c r="AI10" s="6">
        <f>100 + SUMIFS(NhatKy_ViPham!J:J, NhatKy_ViPham!E:E, "11_Anh_C", NhatKy_ViPham!F:F, B10, NhatKy_ViPham!C:C, "T18") - SUMIFS(NhatKy_ViPham!K:K, NhatKy_ViPham!E:E, "11_Anh_C", NhatKy_ViPham!F:F, B10, NhatKy_ViPham!C:C, "T18")</f>
        <v>100</v>
      </c>
      <c r="AJ10" s="6">
        <f>100 + SUMIFS(NhatKy_ViPham!J:J, NhatKy_ViPham!E:E, "11_Anh_C", NhatKy_ViPham!F:F, B10, NhatKy_ViPham!C:C, "T19") - SUMIFS(NhatKy_ViPham!K:K, NhatKy_ViPham!E:E, "11_Anh_C", NhatKy_ViPham!F:F, B10, NhatKy_ViPham!C:C, "T19")</f>
        <v>100</v>
      </c>
      <c r="AK10" s="6">
        <f>100 + SUMIFS(NhatKy_ViPham!J:J, NhatKy_ViPham!E:E, "11_Anh_C", NhatKy_ViPham!F:F, B10, NhatKy_ViPham!C:C, "T20") - SUMIFS(NhatKy_ViPham!K:K, NhatKy_ViPham!E:E, "11_Anh_C", NhatKy_ViPham!F:F, B10, NhatKy_ViPham!C:C, "T20")</f>
        <v>100</v>
      </c>
      <c r="AL10" s="6">
        <f>100 + SUMIFS(NhatKy_ViPham!J:J, NhatKy_ViPham!E:E, "11_Anh_C", NhatKy_ViPham!F:F, B10, NhatKy_ViPham!C:C, "T21") - SUMIFS(NhatKy_ViPham!K:K, NhatKy_ViPham!E:E, "11_Anh_C", NhatKy_ViPham!F:F, B10, NhatKy_ViPham!C:C, "T21")</f>
        <v>100</v>
      </c>
      <c r="AM10" s="6">
        <f>100 + SUMIFS(NhatKy_ViPham!J:J, NhatKy_ViPham!E:E, "11_Anh_C", NhatKy_ViPham!F:F, B10, NhatKy_ViPham!C:C, "T22") - SUMIFS(NhatKy_ViPham!K:K, NhatKy_ViPham!E:E, "11_Anh_C", NhatKy_ViPham!F:F, B10, NhatKy_ViPham!C:C, "T22")</f>
        <v>100</v>
      </c>
      <c r="AN10" s="6">
        <f>100 + SUMIFS(NhatKy_ViPham!J:J, NhatKy_ViPham!E:E, "11_Anh_C", NhatKy_ViPham!F:F, B10, NhatKy_ViPham!C:C, "T23") - SUMIFS(NhatKy_ViPham!K:K, NhatKy_ViPham!E:E, "11_Anh_C", NhatKy_ViPham!F:F, B10, NhatKy_ViPham!C:C, "T23")</f>
        <v>100</v>
      </c>
      <c r="AO10" s="6">
        <f>100 + SUMIFS(NhatKy_ViPham!J:J, NhatKy_ViPham!E:E, "11_Anh_C", NhatKy_ViPham!F:F, B10, NhatKy_ViPham!C:C, "T24") - SUMIFS(NhatKy_ViPham!K:K, NhatKy_ViPham!E:E, "11_Anh_C", NhatKy_ViPham!F:F, B10, NhatKy_ViPham!C:C, "T24")</f>
        <v>100</v>
      </c>
      <c r="AP10" s="6">
        <f>100 + SUMIFS(NhatKy_ViPham!J:J, NhatKy_ViPham!E:E, "11_Anh_C", NhatKy_ViPham!F:F, B10, NhatKy_ViPham!C:C, "T25") - SUMIFS(NhatKy_ViPham!K:K, NhatKy_ViPham!E:E, "11_Anh_C", NhatKy_ViPham!F:F, B10, NhatKy_ViPham!C:C, "T25")</f>
        <v>100</v>
      </c>
      <c r="AQ10" s="6">
        <f>100 + SUMIFS(NhatKy_ViPham!J:J, NhatKy_ViPham!E:E, "11_Anh_C", NhatKy_ViPham!F:F, B10, NhatKy_ViPham!C:C, "T26") - SUMIFS(NhatKy_ViPham!K:K, NhatKy_ViPham!E:E, "11_Anh_C", NhatKy_ViPham!F:F, B10, NhatKy_ViPham!C:C, "T26")</f>
        <v>100</v>
      </c>
      <c r="AR10" s="6">
        <f>100 + SUMIFS(NhatKy_ViPham!J:J, NhatKy_ViPham!E:E, "11_Anh_C", NhatKy_ViPham!F:F, B10, NhatKy_ViPham!C:C, "T27") - SUMIFS(NhatKy_ViPham!K:K, NhatKy_ViPham!E:E, "11_Anh_C", NhatKy_ViPham!F:F, B10, NhatKy_ViPham!C:C, "T27")</f>
        <v>100</v>
      </c>
      <c r="AS10" s="6">
        <f>100 + SUMIFS(NhatKy_ViPham!J:J, NhatKy_ViPham!E:E, "11_Anh_C", NhatKy_ViPham!F:F, B10, NhatKy_ViPham!C:C, "T28") - SUMIFS(NhatKy_ViPham!K:K, NhatKy_ViPham!E:E, "11_Anh_C", NhatKy_ViPham!F:F, B10, NhatKy_ViPham!C:C, "T28")</f>
        <v>100</v>
      </c>
      <c r="AT10" s="6">
        <f>100 + SUMIFS(NhatKy_ViPham!J:J, NhatKy_ViPham!E:E, "11_Anh_C", NhatKy_ViPham!F:F, B10, NhatKy_ViPham!C:C, "T29") - SUMIFS(NhatKy_ViPham!K:K, NhatKy_ViPham!E:E, "11_Anh_C", NhatKy_ViPham!F:F, B10, NhatKy_ViPham!C:C, "T29")</f>
        <v>100</v>
      </c>
      <c r="AU10" s="6">
        <f>100 + SUMIFS(NhatKy_ViPham!J:J, NhatKy_ViPham!E:E, "11_Anh_C", NhatKy_ViPham!F:F, B10, NhatKy_ViPham!C:C, "T30") - SUMIFS(NhatKy_ViPham!K:K, NhatKy_ViPham!E:E, "11_Anh_C", NhatKy_ViPham!F:F, B10, NhatKy_ViPham!C:C, "T30")</f>
        <v>100</v>
      </c>
      <c r="AV10" s="6">
        <f>100 + SUMIFS(NhatKy_ViPham!J:J, NhatKy_ViPham!E:E, "11_Anh_C", NhatKy_ViPham!F:F, B10, NhatKy_ViPham!C:C, "T31") - SUMIFS(NhatKy_ViPham!K:K, NhatKy_ViPham!E:E, "11_Anh_C", NhatKy_ViPham!F:F, B10, NhatKy_ViPham!C:C, "T31")</f>
        <v>100</v>
      </c>
      <c r="AW10" s="6">
        <f>100 + SUMIFS(NhatKy_ViPham!J:J, NhatKy_ViPham!E:E, "11_Anh_C", NhatKy_ViPham!F:F, B10, NhatKy_ViPham!C:C, "T32") - SUMIFS(NhatKy_ViPham!K:K, NhatKy_ViPham!E:E, "11_Anh_C", NhatKy_ViPham!F:F, B10, NhatKy_ViPham!C:C, "T32")</f>
        <v>100</v>
      </c>
      <c r="AX10" s="6">
        <f>100 + SUMIFS(NhatKy_ViPham!J:J, NhatKy_ViPham!E:E, "11_Anh_C", NhatKy_ViPham!F:F, B10, NhatKy_ViPham!C:C, "T33") - SUMIFS(NhatKy_ViPham!K:K, NhatKy_ViPham!E:E, "11_Anh_C", NhatKy_ViPham!F:F, B10, NhatKy_ViPham!C:C, "T33")</f>
        <v>100</v>
      </c>
      <c r="AY10" s="6">
        <f>100 + SUMIFS(NhatKy_ViPham!J:J, NhatKy_ViPham!E:E, "11_Anh_C", NhatKy_ViPham!F:F, B10, NhatKy_ViPham!C:C, "T34") - SUMIFS(NhatKy_ViPham!K:K, NhatKy_ViPham!E:E, "11_Anh_C", NhatKy_ViPham!F:F, B10, NhatKy_ViPham!C:C, "T34")</f>
        <v>100</v>
      </c>
      <c r="AZ10" s="6">
        <f>100 + SUMIFS(NhatKy_ViPham!J:J, NhatKy_ViPham!E:E, "11_Anh_C", NhatKy_ViPham!F:F, B10, NhatKy_ViPham!C:C, "T35") - SUMIFS(NhatKy_ViPham!K:K, NhatKy_ViPham!E:E, "11_Anh_C", NhatKy_ViPham!F:F, B10, NhatKy_ViPham!C:C, "T35")</f>
        <v>100</v>
      </c>
      <c r="BA10" s="12">
        <f t="shared" si="0"/>
        <v>100</v>
      </c>
      <c r="BB10" s="11" t="s">
        <v>430</v>
      </c>
      <c r="BC10" s="16" t="str">
        <f t="shared" si="1"/>
        <v>Tốt</v>
      </c>
      <c r="BD10" s="15" t="str">
        <f t="shared" si="2"/>
        <v>🟢 BÌNH THƯỜNG</v>
      </c>
    </row>
    <row r="11" spans="1:56" x14ac:dyDescent="0.25">
      <c r="A11" s="4">
        <v>3</v>
      </c>
      <c r="B11" s="10" t="s">
        <v>2121</v>
      </c>
      <c r="C11" s="4" t="s">
        <v>2122</v>
      </c>
      <c r="D11" s="4" t="s">
        <v>435</v>
      </c>
      <c r="E11" s="11" t="s">
        <v>430</v>
      </c>
      <c r="F11" s="7">
        <f>SUMIFS(NhatKy_ViPham!K:K, NhatKy_ViPham!E:E, "11_Anh_C", NhatKy_ViPham!F:F, B11, NhatKy_ViPham!H:H, "L01")</f>
        <v>0</v>
      </c>
      <c r="G11" s="7">
        <f>SUMIFS(NhatKy_ViPham!K:K, NhatKy_ViPham!E:E, "11_Anh_C", NhatKy_ViPham!F:F, B11, NhatKy_ViPham!H:H, "L02")</f>
        <v>0</v>
      </c>
      <c r="H11" s="7">
        <f>SUMIFS(NhatKy_ViPham!K:K, NhatKy_ViPham!E:E, "11_Anh_C", NhatKy_ViPham!F:F, B11, NhatKy_ViPham!H:H, "L03")</f>
        <v>0</v>
      </c>
      <c r="I11" s="7">
        <f>SUMIFS(NhatKy_ViPham!K:K, NhatKy_ViPham!E:E, "11_Anh_C", NhatKy_ViPham!F:F, B11, NhatKy_ViPham!H:H, "L04")</f>
        <v>0</v>
      </c>
      <c r="J11" s="7">
        <f>SUMIFS(NhatKy_ViPham!K:K, NhatKy_ViPham!E:E, "11_Anh_C", NhatKy_ViPham!F:F, B11, NhatKy_ViPham!H:H, "L05")</f>
        <v>0</v>
      </c>
      <c r="K11" s="7">
        <f>SUMIFS(NhatKy_ViPham!K:K, NhatKy_ViPham!E:E, "11_Anh_C", NhatKy_ViPham!F:F, B11, NhatKy_ViPham!H:H, "L06")</f>
        <v>0</v>
      </c>
      <c r="L11" s="7">
        <f>SUMIFS(NhatKy_ViPham!K:K, NhatKy_ViPham!E:E, "11_Anh_C", NhatKy_ViPham!F:F, B11, NhatKy_ViPham!H:H, "L07")</f>
        <v>0</v>
      </c>
      <c r="M11" s="7">
        <f>SUMIFS(NhatKy_ViPham!K:K, NhatKy_ViPham!E:E, "11_Anh_C", NhatKy_ViPham!F:F, B11, NhatKy_ViPham!H:H, "L08")</f>
        <v>0</v>
      </c>
      <c r="N11" s="7">
        <f>SUMIFS(NhatKy_ViPham!K:K, NhatKy_ViPham!E:E, "11_Anh_C", NhatKy_ViPham!F:F, B11, NhatKy_ViPham!H:H, "L09")</f>
        <v>0</v>
      </c>
      <c r="O11" s="7">
        <f>SUMIFS(NhatKy_ViPham!K:K, NhatKy_ViPham!E:E, "11_Anh_C", NhatKy_ViPham!F:F, B11, NhatKy_ViPham!H:H, "L10")</f>
        <v>0</v>
      </c>
      <c r="P11" s="12">
        <f>SUMIFS(NhatKy_ViPham!J:J, NhatKy_ViPham!E:E, "11_Anh_C", NhatKy_ViPham!F:F, B11)</f>
        <v>0</v>
      </c>
      <c r="Q11" s="13">
        <f>SUMIFS(NhatKy_ViPham!K:K, NhatKy_ViPham!E:E, "11_Anh_C", NhatKy_ViPham!F:F, B11)</f>
        <v>0</v>
      </c>
      <c r="R11" s="7">
        <f>100 + SUMIFS(NhatKy_ViPham!J:J, NhatKy_ViPham!E:E, "11_Anh_C", NhatKy_ViPham!F:F, B11, NhatKy_ViPham!C:C, "T1") - SUMIFS(NhatKy_ViPham!K:K, NhatKy_ViPham!E:E, "11_Anh_C", NhatKy_ViPham!F:F, B11, NhatKy_ViPham!C:C, "T1")</f>
        <v>100</v>
      </c>
      <c r="S11" s="7">
        <f>100 + SUMIFS(NhatKy_ViPham!J:J, NhatKy_ViPham!E:E, "11_Anh_C", NhatKy_ViPham!F:F, B11, NhatKy_ViPham!C:C, "T2") - SUMIFS(NhatKy_ViPham!K:K, NhatKy_ViPham!E:E, "11_Anh_C", NhatKy_ViPham!F:F, B11, NhatKy_ViPham!C:C, "T2")</f>
        <v>100</v>
      </c>
      <c r="T11" s="7">
        <f>100 + SUMIFS(NhatKy_ViPham!J:J, NhatKy_ViPham!E:E, "11_Anh_C", NhatKy_ViPham!F:F, B11, NhatKy_ViPham!C:C, "T3") - SUMIFS(NhatKy_ViPham!K:K, NhatKy_ViPham!E:E, "11_Anh_C", NhatKy_ViPham!F:F, B11, NhatKy_ViPham!C:C, "T3")</f>
        <v>100</v>
      </c>
      <c r="U11" s="7">
        <f>100 + SUMIFS(NhatKy_ViPham!J:J, NhatKy_ViPham!E:E, "11_Anh_C", NhatKy_ViPham!F:F, B11, NhatKy_ViPham!C:C, "T4") - SUMIFS(NhatKy_ViPham!K:K, NhatKy_ViPham!E:E, "11_Anh_C", NhatKy_ViPham!F:F, B11, NhatKy_ViPham!C:C, "T4")</f>
        <v>100</v>
      </c>
      <c r="V11" s="7">
        <f>100 + SUMIFS(NhatKy_ViPham!J:J, NhatKy_ViPham!E:E, "11_Anh_C", NhatKy_ViPham!F:F, B11, NhatKy_ViPham!C:C, "T5") - SUMIFS(NhatKy_ViPham!K:K, NhatKy_ViPham!E:E, "11_Anh_C", NhatKy_ViPham!F:F, B11, NhatKy_ViPham!C:C, "T5")</f>
        <v>100</v>
      </c>
      <c r="W11" s="7">
        <f>100 + SUMIFS(NhatKy_ViPham!J:J, NhatKy_ViPham!E:E, "11_Anh_C", NhatKy_ViPham!F:F, B11, NhatKy_ViPham!C:C, "T6") - SUMIFS(NhatKy_ViPham!K:K, NhatKy_ViPham!E:E, "11_Anh_C", NhatKy_ViPham!F:F, B11, NhatKy_ViPham!C:C, "T6")</f>
        <v>100</v>
      </c>
      <c r="X11" s="7">
        <f>100 + SUMIFS(NhatKy_ViPham!J:J, NhatKy_ViPham!E:E, "11_Anh_C", NhatKy_ViPham!F:F, B11, NhatKy_ViPham!C:C, "T7") - SUMIFS(NhatKy_ViPham!K:K, NhatKy_ViPham!E:E, "11_Anh_C", NhatKy_ViPham!F:F, B11, NhatKy_ViPham!C:C, "T7")</f>
        <v>100</v>
      </c>
      <c r="Y11" s="7">
        <f>100 + SUMIFS(NhatKy_ViPham!J:J, NhatKy_ViPham!E:E, "11_Anh_C", NhatKy_ViPham!F:F, B11, NhatKy_ViPham!C:C, "T8") - SUMIFS(NhatKy_ViPham!K:K, NhatKy_ViPham!E:E, "11_Anh_C", NhatKy_ViPham!F:F, B11, NhatKy_ViPham!C:C, "T8")</f>
        <v>100</v>
      </c>
      <c r="Z11" s="7">
        <f>100 + SUMIFS(NhatKy_ViPham!J:J, NhatKy_ViPham!E:E, "11_Anh_C", NhatKy_ViPham!F:F, B11, NhatKy_ViPham!C:C, "T9") - SUMIFS(NhatKy_ViPham!K:K, NhatKy_ViPham!E:E, "11_Anh_C", NhatKy_ViPham!F:F, B11, NhatKy_ViPham!C:C, "T9")</f>
        <v>100</v>
      </c>
      <c r="AA11" s="7">
        <f>100 + SUMIFS(NhatKy_ViPham!J:J, NhatKy_ViPham!E:E, "11_Anh_C", NhatKy_ViPham!F:F, B11, NhatKy_ViPham!C:C, "T10") - SUMIFS(NhatKy_ViPham!K:K, NhatKy_ViPham!E:E, "11_Anh_C", NhatKy_ViPham!F:F, B11, NhatKy_ViPham!C:C, "T10")</f>
        <v>100</v>
      </c>
      <c r="AB11" s="7">
        <f>100 + SUMIFS(NhatKy_ViPham!J:J, NhatKy_ViPham!E:E, "11_Anh_C", NhatKy_ViPham!F:F, B11, NhatKy_ViPham!C:C, "T11") - SUMIFS(NhatKy_ViPham!K:K, NhatKy_ViPham!E:E, "11_Anh_C", NhatKy_ViPham!F:F, B11, NhatKy_ViPham!C:C, "T11")</f>
        <v>100</v>
      </c>
      <c r="AC11" s="7">
        <f>100 + SUMIFS(NhatKy_ViPham!J:J, NhatKy_ViPham!E:E, "11_Anh_C", NhatKy_ViPham!F:F, B11, NhatKy_ViPham!C:C, "T12") - SUMIFS(NhatKy_ViPham!K:K, NhatKy_ViPham!E:E, "11_Anh_C", NhatKy_ViPham!F:F, B11, NhatKy_ViPham!C:C, "T12")</f>
        <v>100</v>
      </c>
      <c r="AD11" s="7">
        <f>100 + SUMIFS(NhatKy_ViPham!J:J, NhatKy_ViPham!E:E, "11_Anh_C", NhatKy_ViPham!F:F, B11, NhatKy_ViPham!C:C, "T13") - SUMIFS(NhatKy_ViPham!K:K, NhatKy_ViPham!E:E, "11_Anh_C", NhatKy_ViPham!F:F, B11, NhatKy_ViPham!C:C, "T13")</f>
        <v>100</v>
      </c>
      <c r="AE11" s="7">
        <f>100 + SUMIFS(NhatKy_ViPham!J:J, NhatKy_ViPham!E:E, "11_Anh_C", NhatKy_ViPham!F:F, B11, NhatKy_ViPham!C:C, "T14") - SUMIFS(NhatKy_ViPham!K:K, NhatKy_ViPham!E:E, "11_Anh_C", NhatKy_ViPham!F:F, B11, NhatKy_ViPham!C:C, "T14")</f>
        <v>100</v>
      </c>
      <c r="AF11" s="7">
        <f>100 + SUMIFS(NhatKy_ViPham!J:J, NhatKy_ViPham!E:E, "11_Anh_C", NhatKy_ViPham!F:F, B11, NhatKy_ViPham!C:C, "T15") - SUMIFS(NhatKy_ViPham!K:K, NhatKy_ViPham!E:E, "11_Anh_C", NhatKy_ViPham!F:F, B11, NhatKy_ViPham!C:C, "T15")</f>
        <v>100</v>
      </c>
      <c r="AG11" s="7">
        <f>100 + SUMIFS(NhatKy_ViPham!J:J, NhatKy_ViPham!E:E, "11_Anh_C", NhatKy_ViPham!F:F, B11, NhatKy_ViPham!C:C, "T16") - SUMIFS(NhatKy_ViPham!K:K, NhatKy_ViPham!E:E, "11_Anh_C", NhatKy_ViPham!F:F, B11, NhatKy_ViPham!C:C, "T16")</f>
        <v>100</v>
      </c>
      <c r="AH11" s="7">
        <f>100 + SUMIFS(NhatKy_ViPham!J:J, NhatKy_ViPham!E:E, "11_Anh_C", NhatKy_ViPham!F:F, B11, NhatKy_ViPham!C:C, "T17") - SUMIFS(NhatKy_ViPham!K:K, NhatKy_ViPham!E:E, "11_Anh_C", NhatKy_ViPham!F:F, B11, NhatKy_ViPham!C:C, "T17")</f>
        <v>100</v>
      </c>
      <c r="AI11" s="7">
        <f>100 + SUMIFS(NhatKy_ViPham!J:J, NhatKy_ViPham!E:E, "11_Anh_C", NhatKy_ViPham!F:F, B11, NhatKy_ViPham!C:C, "T18") - SUMIFS(NhatKy_ViPham!K:K, NhatKy_ViPham!E:E, "11_Anh_C", NhatKy_ViPham!F:F, B11, NhatKy_ViPham!C:C, "T18")</f>
        <v>100</v>
      </c>
      <c r="AJ11" s="7">
        <f>100 + SUMIFS(NhatKy_ViPham!J:J, NhatKy_ViPham!E:E, "11_Anh_C", NhatKy_ViPham!F:F, B11, NhatKy_ViPham!C:C, "T19") - SUMIFS(NhatKy_ViPham!K:K, NhatKy_ViPham!E:E, "11_Anh_C", NhatKy_ViPham!F:F, B11, NhatKy_ViPham!C:C, "T19")</f>
        <v>100</v>
      </c>
      <c r="AK11" s="7">
        <f>100 + SUMIFS(NhatKy_ViPham!J:J, NhatKy_ViPham!E:E, "11_Anh_C", NhatKy_ViPham!F:F, B11, NhatKy_ViPham!C:C, "T20") - SUMIFS(NhatKy_ViPham!K:K, NhatKy_ViPham!E:E, "11_Anh_C", NhatKy_ViPham!F:F, B11, NhatKy_ViPham!C:C, "T20")</f>
        <v>100</v>
      </c>
      <c r="AL11" s="7">
        <f>100 + SUMIFS(NhatKy_ViPham!J:J, NhatKy_ViPham!E:E, "11_Anh_C", NhatKy_ViPham!F:F, B11, NhatKy_ViPham!C:C, "T21") - SUMIFS(NhatKy_ViPham!K:K, NhatKy_ViPham!E:E, "11_Anh_C", NhatKy_ViPham!F:F, B11, NhatKy_ViPham!C:C, "T21")</f>
        <v>100</v>
      </c>
      <c r="AM11" s="7">
        <f>100 + SUMIFS(NhatKy_ViPham!J:J, NhatKy_ViPham!E:E, "11_Anh_C", NhatKy_ViPham!F:F, B11, NhatKy_ViPham!C:C, "T22") - SUMIFS(NhatKy_ViPham!K:K, NhatKy_ViPham!E:E, "11_Anh_C", NhatKy_ViPham!F:F, B11, NhatKy_ViPham!C:C, "T22")</f>
        <v>100</v>
      </c>
      <c r="AN11" s="7">
        <f>100 + SUMIFS(NhatKy_ViPham!J:J, NhatKy_ViPham!E:E, "11_Anh_C", NhatKy_ViPham!F:F, B11, NhatKy_ViPham!C:C, "T23") - SUMIFS(NhatKy_ViPham!K:K, NhatKy_ViPham!E:E, "11_Anh_C", NhatKy_ViPham!F:F, B11, NhatKy_ViPham!C:C, "T23")</f>
        <v>100</v>
      </c>
      <c r="AO11" s="7">
        <f>100 + SUMIFS(NhatKy_ViPham!J:J, NhatKy_ViPham!E:E, "11_Anh_C", NhatKy_ViPham!F:F, B11, NhatKy_ViPham!C:C, "T24") - SUMIFS(NhatKy_ViPham!K:K, NhatKy_ViPham!E:E, "11_Anh_C", NhatKy_ViPham!F:F, B11, NhatKy_ViPham!C:C, "T24")</f>
        <v>100</v>
      </c>
      <c r="AP11" s="7">
        <f>100 + SUMIFS(NhatKy_ViPham!J:J, NhatKy_ViPham!E:E, "11_Anh_C", NhatKy_ViPham!F:F, B11, NhatKy_ViPham!C:C, "T25") - SUMIFS(NhatKy_ViPham!K:K, NhatKy_ViPham!E:E, "11_Anh_C", NhatKy_ViPham!F:F, B11, NhatKy_ViPham!C:C, "T25")</f>
        <v>100</v>
      </c>
      <c r="AQ11" s="7">
        <f>100 + SUMIFS(NhatKy_ViPham!J:J, NhatKy_ViPham!E:E, "11_Anh_C", NhatKy_ViPham!F:F, B11, NhatKy_ViPham!C:C, "T26") - SUMIFS(NhatKy_ViPham!K:K, NhatKy_ViPham!E:E, "11_Anh_C", NhatKy_ViPham!F:F, B11, NhatKy_ViPham!C:C, "T26")</f>
        <v>100</v>
      </c>
      <c r="AR11" s="7">
        <f>100 + SUMIFS(NhatKy_ViPham!J:J, NhatKy_ViPham!E:E, "11_Anh_C", NhatKy_ViPham!F:F, B11, NhatKy_ViPham!C:C, "T27") - SUMIFS(NhatKy_ViPham!K:K, NhatKy_ViPham!E:E, "11_Anh_C", NhatKy_ViPham!F:F, B11, NhatKy_ViPham!C:C, "T27")</f>
        <v>100</v>
      </c>
      <c r="AS11" s="7">
        <f>100 + SUMIFS(NhatKy_ViPham!J:J, NhatKy_ViPham!E:E, "11_Anh_C", NhatKy_ViPham!F:F, B11, NhatKy_ViPham!C:C, "T28") - SUMIFS(NhatKy_ViPham!K:K, NhatKy_ViPham!E:E, "11_Anh_C", NhatKy_ViPham!F:F, B11, NhatKy_ViPham!C:C, "T28")</f>
        <v>100</v>
      </c>
      <c r="AT11" s="7">
        <f>100 + SUMIFS(NhatKy_ViPham!J:J, NhatKy_ViPham!E:E, "11_Anh_C", NhatKy_ViPham!F:F, B11, NhatKy_ViPham!C:C, "T29") - SUMIFS(NhatKy_ViPham!K:K, NhatKy_ViPham!E:E, "11_Anh_C", NhatKy_ViPham!F:F, B11, NhatKy_ViPham!C:C, "T29")</f>
        <v>100</v>
      </c>
      <c r="AU11" s="7">
        <f>100 + SUMIFS(NhatKy_ViPham!J:J, NhatKy_ViPham!E:E, "11_Anh_C", NhatKy_ViPham!F:F, B11, NhatKy_ViPham!C:C, "T30") - SUMIFS(NhatKy_ViPham!K:K, NhatKy_ViPham!E:E, "11_Anh_C", NhatKy_ViPham!F:F, B11, NhatKy_ViPham!C:C, "T30")</f>
        <v>100</v>
      </c>
      <c r="AV11" s="7">
        <f>100 + SUMIFS(NhatKy_ViPham!J:J, NhatKy_ViPham!E:E, "11_Anh_C", NhatKy_ViPham!F:F, B11, NhatKy_ViPham!C:C, "T31") - SUMIFS(NhatKy_ViPham!K:K, NhatKy_ViPham!E:E, "11_Anh_C", NhatKy_ViPham!F:F, B11, NhatKy_ViPham!C:C, "T31")</f>
        <v>100</v>
      </c>
      <c r="AW11" s="7">
        <f>100 + SUMIFS(NhatKy_ViPham!J:J, NhatKy_ViPham!E:E, "11_Anh_C", NhatKy_ViPham!F:F, B11, NhatKy_ViPham!C:C, "T32") - SUMIFS(NhatKy_ViPham!K:K, NhatKy_ViPham!E:E, "11_Anh_C", NhatKy_ViPham!F:F, B11, NhatKy_ViPham!C:C, "T32")</f>
        <v>100</v>
      </c>
      <c r="AX11" s="7">
        <f>100 + SUMIFS(NhatKy_ViPham!J:J, NhatKy_ViPham!E:E, "11_Anh_C", NhatKy_ViPham!F:F, B11, NhatKy_ViPham!C:C, "T33") - SUMIFS(NhatKy_ViPham!K:K, NhatKy_ViPham!E:E, "11_Anh_C", NhatKy_ViPham!F:F, B11, NhatKy_ViPham!C:C, "T33")</f>
        <v>100</v>
      </c>
      <c r="AY11" s="7">
        <f>100 + SUMIFS(NhatKy_ViPham!J:J, NhatKy_ViPham!E:E, "11_Anh_C", NhatKy_ViPham!F:F, B11, NhatKy_ViPham!C:C, "T34") - SUMIFS(NhatKy_ViPham!K:K, NhatKy_ViPham!E:E, "11_Anh_C", NhatKy_ViPham!F:F, B11, NhatKy_ViPham!C:C, "T34")</f>
        <v>100</v>
      </c>
      <c r="AZ11" s="7">
        <f>100 + SUMIFS(NhatKy_ViPham!J:J, NhatKy_ViPham!E:E, "11_Anh_C", NhatKy_ViPham!F:F, B11, NhatKy_ViPham!C:C, "T35") - SUMIFS(NhatKy_ViPham!K:K, NhatKy_ViPham!E:E, "11_Anh_C", NhatKy_ViPham!F:F, B11, NhatKy_ViPham!C:C, "T35")</f>
        <v>100</v>
      </c>
      <c r="BA11" s="12">
        <f t="shared" si="0"/>
        <v>100</v>
      </c>
      <c r="BB11" s="11" t="s">
        <v>430</v>
      </c>
      <c r="BC11" s="14" t="str">
        <f t="shared" si="1"/>
        <v>Tốt</v>
      </c>
      <c r="BD11" s="10" t="str">
        <f t="shared" si="2"/>
        <v>🟢 BÌNH THƯỜNG</v>
      </c>
    </row>
    <row r="12" spans="1:56" x14ac:dyDescent="0.25">
      <c r="A12" s="5">
        <v>4</v>
      </c>
      <c r="B12" s="15" t="s">
        <v>2123</v>
      </c>
      <c r="C12" s="5" t="s">
        <v>1399</v>
      </c>
      <c r="D12" s="5" t="s">
        <v>435</v>
      </c>
      <c r="E12" s="11" t="s">
        <v>430</v>
      </c>
      <c r="F12" s="6">
        <f>SUMIFS(NhatKy_ViPham!K:K, NhatKy_ViPham!E:E, "11_Anh_C", NhatKy_ViPham!F:F, B12, NhatKy_ViPham!H:H, "L01")</f>
        <v>0</v>
      </c>
      <c r="G12" s="6">
        <f>SUMIFS(NhatKy_ViPham!K:K, NhatKy_ViPham!E:E, "11_Anh_C", NhatKy_ViPham!F:F, B12, NhatKy_ViPham!H:H, "L02")</f>
        <v>0</v>
      </c>
      <c r="H12" s="6">
        <f>SUMIFS(NhatKy_ViPham!K:K, NhatKy_ViPham!E:E, "11_Anh_C", NhatKy_ViPham!F:F, B12, NhatKy_ViPham!H:H, "L03")</f>
        <v>0</v>
      </c>
      <c r="I12" s="6">
        <f>SUMIFS(NhatKy_ViPham!K:K, NhatKy_ViPham!E:E, "11_Anh_C", NhatKy_ViPham!F:F, B12, NhatKy_ViPham!H:H, "L04")</f>
        <v>0</v>
      </c>
      <c r="J12" s="6">
        <f>SUMIFS(NhatKy_ViPham!K:K, NhatKy_ViPham!E:E, "11_Anh_C", NhatKy_ViPham!F:F, B12, NhatKy_ViPham!H:H, "L05")</f>
        <v>0</v>
      </c>
      <c r="K12" s="6">
        <f>SUMIFS(NhatKy_ViPham!K:K, NhatKy_ViPham!E:E, "11_Anh_C", NhatKy_ViPham!F:F, B12, NhatKy_ViPham!H:H, "L06")</f>
        <v>0</v>
      </c>
      <c r="L12" s="6">
        <f>SUMIFS(NhatKy_ViPham!K:K, NhatKy_ViPham!E:E, "11_Anh_C", NhatKy_ViPham!F:F, B12, NhatKy_ViPham!H:H, "L07")</f>
        <v>0</v>
      </c>
      <c r="M12" s="6">
        <f>SUMIFS(NhatKy_ViPham!K:K, NhatKy_ViPham!E:E, "11_Anh_C", NhatKy_ViPham!F:F, B12, NhatKy_ViPham!H:H, "L08")</f>
        <v>0</v>
      </c>
      <c r="N12" s="6">
        <f>SUMIFS(NhatKy_ViPham!K:K, NhatKy_ViPham!E:E, "11_Anh_C", NhatKy_ViPham!F:F, B12, NhatKy_ViPham!H:H, "L09")</f>
        <v>0</v>
      </c>
      <c r="O12" s="6">
        <f>SUMIFS(NhatKy_ViPham!K:K, NhatKy_ViPham!E:E, "11_Anh_C", NhatKy_ViPham!F:F, B12, NhatKy_ViPham!H:H, "L10")</f>
        <v>0</v>
      </c>
      <c r="P12" s="12">
        <f>SUMIFS(NhatKy_ViPham!J:J, NhatKy_ViPham!E:E, "11_Anh_C", NhatKy_ViPham!F:F, B12)</f>
        <v>0</v>
      </c>
      <c r="Q12" s="13">
        <f>SUMIFS(NhatKy_ViPham!K:K, NhatKy_ViPham!E:E, "11_Anh_C", NhatKy_ViPham!F:F, B12)</f>
        <v>0</v>
      </c>
      <c r="R12" s="6">
        <f>100 + SUMIFS(NhatKy_ViPham!J:J, NhatKy_ViPham!E:E, "11_Anh_C", NhatKy_ViPham!F:F, B12, NhatKy_ViPham!C:C, "T1") - SUMIFS(NhatKy_ViPham!K:K, NhatKy_ViPham!E:E, "11_Anh_C", NhatKy_ViPham!F:F, B12, NhatKy_ViPham!C:C, "T1")</f>
        <v>100</v>
      </c>
      <c r="S12" s="6">
        <f>100 + SUMIFS(NhatKy_ViPham!J:J, NhatKy_ViPham!E:E, "11_Anh_C", NhatKy_ViPham!F:F, B12, NhatKy_ViPham!C:C, "T2") - SUMIFS(NhatKy_ViPham!K:K, NhatKy_ViPham!E:E, "11_Anh_C", NhatKy_ViPham!F:F, B12, NhatKy_ViPham!C:C, "T2")</f>
        <v>100</v>
      </c>
      <c r="T12" s="6">
        <f>100 + SUMIFS(NhatKy_ViPham!J:J, NhatKy_ViPham!E:E, "11_Anh_C", NhatKy_ViPham!F:F, B12, NhatKy_ViPham!C:C, "T3") - SUMIFS(NhatKy_ViPham!K:K, NhatKy_ViPham!E:E, "11_Anh_C", NhatKy_ViPham!F:F, B12, NhatKy_ViPham!C:C, "T3")</f>
        <v>100</v>
      </c>
      <c r="U12" s="6">
        <f>100 + SUMIFS(NhatKy_ViPham!J:J, NhatKy_ViPham!E:E, "11_Anh_C", NhatKy_ViPham!F:F, B12, NhatKy_ViPham!C:C, "T4") - SUMIFS(NhatKy_ViPham!K:K, NhatKy_ViPham!E:E, "11_Anh_C", NhatKy_ViPham!F:F, B12, NhatKy_ViPham!C:C, "T4")</f>
        <v>100</v>
      </c>
      <c r="V12" s="6">
        <f>100 + SUMIFS(NhatKy_ViPham!J:J, NhatKy_ViPham!E:E, "11_Anh_C", NhatKy_ViPham!F:F, B12, NhatKy_ViPham!C:C, "T5") - SUMIFS(NhatKy_ViPham!K:K, NhatKy_ViPham!E:E, "11_Anh_C", NhatKy_ViPham!F:F, B12, NhatKy_ViPham!C:C, "T5")</f>
        <v>100</v>
      </c>
      <c r="W12" s="6">
        <f>100 + SUMIFS(NhatKy_ViPham!J:J, NhatKy_ViPham!E:E, "11_Anh_C", NhatKy_ViPham!F:F, B12, NhatKy_ViPham!C:C, "T6") - SUMIFS(NhatKy_ViPham!K:K, NhatKy_ViPham!E:E, "11_Anh_C", NhatKy_ViPham!F:F, B12, NhatKy_ViPham!C:C, "T6")</f>
        <v>100</v>
      </c>
      <c r="X12" s="6">
        <f>100 + SUMIFS(NhatKy_ViPham!J:J, NhatKy_ViPham!E:E, "11_Anh_C", NhatKy_ViPham!F:F, B12, NhatKy_ViPham!C:C, "T7") - SUMIFS(NhatKy_ViPham!K:K, NhatKy_ViPham!E:E, "11_Anh_C", NhatKy_ViPham!F:F, B12, NhatKy_ViPham!C:C, "T7")</f>
        <v>100</v>
      </c>
      <c r="Y12" s="6">
        <f>100 + SUMIFS(NhatKy_ViPham!J:J, NhatKy_ViPham!E:E, "11_Anh_C", NhatKy_ViPham!F:F, B12, NhatKy_ViPham!C:C, "T8") - SUMIFS(NhatKy_ViPham!K:K, NhatKy_ViPham!E:E, "11_Anh_C", NhatKy_ViPham!F:F, B12, NhatKy_ViPham!C:C, "T8")</f>
        <v>100</v>
      </c>
      <c r="Z12" s="6">
        <f>100 + SUMIFS(NhatKy_ViPham!J:J, NhatKy_ViPham!E:E, "11_Anh_C", NhatKy_ViPham!F:F, B12, NhatKy_ViPham!C:C, "T9") - SUMIFS(NhatKy_ViPham!K:K, NhatKy_ViPham!E:E, "11_Anh_C", NhatKy_ViPham!F:F, B12, NhatKy_ViPham!C:C, "T9")</f>
        <v>100</v>
      </c>
      <c r="AA12" s="6">
        <f>100 + SUMIFS(NhatKy_ViPham!J:J, NhatKy_ViPham!E:E, "11_Anh_C", NhatKy_ViPham!F:F, B12, NhatKy_ViPham!C:C, "T10") - SUMIFS(NhatKy_ViPham!K:K, NhatKy_ViPham!E:E, "11_Anh_C", NhatKy_ViPham!F:F, B12, NhatKy_ViPham!C:C, "T10")</f>
        <v>100</v>
      </c>
      <c r="AB12" s="6">
        <f>100 + SUMIFS(NhatKy_ViPham!J:J, NhatKy_ViPham!E:E, "11_Anh_C", NhatKy_ViPham!F:F, B12, NhatKy_ViPham!C:C, "T11") - SUMIFS(NhatKy_ViPham!K:K, NhatKy_ViPham!E:E, "11_Anh_C", NhatKy_ViPham!F:F, B12, NhatKy_ViPham!C:C, "T11")</f>
        <v>100</v>
      </c>
      <c r="AC12" s="6">
        <f>100 + SUMIFS(NhatKy_ViPham!J:J, NhatKy_ViPham!E:E, "11_Anh_C", NhatKy_ViPham!F:F, B12, NhatKy_ViPham!C:C, "T12") - SUMIFS(NhatKy_ViPham!K:K, NhatKy_ViPham!E:E, "11_Anh_C", NhatKy_ViPham!F:F, B12, NhatKy_ViPham!C:C, "T12")</f>
        <v>100</v>
      </c>
      <c r="AD12" s="6">
        <f>100 + SUMIFS(NhatKy_ViPham!J:J, NhatKy_ViPham!E:E, "11_Anh_C", NhatKy_ViPham!F:F, B12, NhatKy_ViPham!C:C, "T13") - SUMIFS(NhatKy_ViPham!K:K, NhatKy_ViPham!E:E, "11_Anh_C", NhatKy_ViPham!F:F, B12, NhatKy_ViPham!C:C, "T13")</f>
        <v>100</v>
      </c>
      <c r="AE12" s="6">
        <f>100 + SUMIFS(NhatKy_ViPham!J:J, NhatKy_ViPham!E:E, "11_Anh_C", NhatKy_ViPham!F:F, B12, NhatKy_ViPham!C:C, "T14") - SUMIFS(NhatKy_ViPham!K:K, NhatKy_ViPham!E:E, "11_Anh_C", NhatKy_ViPham!F:F, B12, NhatKy_ViPham!C:C, "T14")</f>
        <v>100</v>
      </c>
      <c r="AF12" s="6">
        <f>100 + SUMIFS(NhatKy_ViPham!J:J, NhatKy_ViPham!E:E, "11_Anh_C", NhatKy_ViPham!F:F, B12, NhatKy_ViPham!C:C, "T15") - SUMIFS(NhatKy_ViPham!K:K, NhatKy_ViPham!E:E, "11_Anh_C", NhatKy_ViPham!F:F, B12, NhatKy_ViPham!C:C, "T15")</f>
        <v>100</v>
      </c>
      <c r="AG12" s="6">
        <f>100 + SUMIFS(NhatKy_ViPham!J:J, NhatKy_ViPham!E:E, "11_Anh_C", NhatKy_ViPham!F:F, B12, NhatKy_ViPham!C:C, "T16") - SUMIFS(NhatKy_ViPham!K:K, NhatKy_ViPham!E:E, "11_Anh_C", NhatKy_ViPham!F:F, B12, NhatKy_ViPham!C:C, "T16")</f>
        <v>100</v>
      </c>
      <c r="AH12" s="6">
        <f>100 + SUMIFS(NhatKy_ViPham!J:J, NhatKy_ViPham!E:E, "11_Anh_C", NhatKy_ViPham!F:F, B12, NhatKy_ViPham!C:C, "T17") - SUMIFS(NhatKy_ViPham!K:K, NhatKy_ViPham!E:E, "11_Anh_C", NhatKy_ViPham!F:F, B12, NhatKy_ViPham!C:C, "T17")</f>
        <v>100</v>
      </c>
      <c r="AI12" s="6">
        <f>100 + SUMIFS(NhatKy_ViPham!J:J, NhatKy_ViPham!E:E, "11_Anh_C", NhatKy_ViPham!F:F, B12, NhatKy_ViPham!C:C, "T18") - SUMIFS(NhatKy_ViPham!K:K, NhatKy_ViPham!E:E, "11_Anh_C", NhatKy_ViPham!F:F, B12, NhatKy_ViPham!C:C, "T18")</f>
        <v>100</v>
      </c>
      <c r="AJ12" s="6">
        <f>100 + SUMIFS(NhatKy_ViPham!J:J, NhatKy_ViPham!E:E, "11_Anh_C", NhatKy_ViPham!F:F, B12, NhatKy_ViPham!C:C, "T19") - SUMIFS(NhatKy_ViPham!K:K, NhatKy_ViPham!E:E, "11_Anh_C", NhatKy_ViPham!F:F, B12, NhatKy_ViPham!C:C, "T19")</f>
        <v>100</v>
      </c>
      <c r="AK12" s="6">
        <f>100 + SUMIFS(NhatKy_ViPham!J:J, NhatKy_ViPham!E:E, "11_Anh_C", NhatKy_ViPham!F:F, B12, NhatKy_ViPham!C:C, "T20") - SUMIFS(NhatKy_ViPham!K:K, NhatKy_ViPham!E:E, "11_Anh_C", NhatKy_ViPham!F:F, B12, NhatKy_ViPham!C:C, "T20")</f>
        <v>100</v>
      </c>
      <c r="AL12" s="6">
        <f>100 + SUMIFS(NhatKy_ViPham!J:J, NhatKy_ViPham!E:E, "11_Anh_C", NhatKy_ViPham!F:F, B12, NhatKy_ViPham!C:C, "T21") - SUMIFS(NhatKy_ViPham!K:K, NhatKy_ViPham!E:E, "11_Anh_C", NhatKy_ViPham!F:F, B12, NhatKy_ViPham!C:C, "T21")</f>
        <v>100</v>
      </c>
      <c r="AM12" s="6">
        <f>100 + SUMIFS(NhatKy_ViPham!J:J, NhatKy_ViPham!E:E, "11_Anh_C", NhatKy_ViPham!F:F, B12, NhatKy_ViPham!C:C, "T22") - SUMIFS(NhatKy_ViPham!K:K, NhatKy_ViPham!E:E, "11_Anh_C", NhatKy_ViPham!F:F, B12, NhatKy_ViPham!C:C, "T22")</f>
        <v>100</v>
      </c>
      <c r="AN12" s="6">
        <f>100 + SUMIFS(NhatKy_ViPham!J:J, NhatKy_ViPham!E:E, "11_Anh_C", NhatKy_ViPham!F:F, B12, NhatKy_ViPham!C:C, "T23") - SUMIFS(NhatKy_ViPham!K:K, NhatKy_ViPham!E:E, "11_Anh_C", NhatKy_ViPham!F:F, B12, NhatKy_ViPham!C:C, "T23")</f>
        <v>100</v>
      </c>
      <c r="AO12" s="6">
        <f>100 + SUMIFS(NhatKy_ViPham!J:J, NhatKy_ViPham!E:E, "11_Anh_C", NhatKy_ViPham!F:F, B12, NhatKy_ViPham!C:C, "T24") - SUMIFS(NhatKy_ViPham!K:K, NhatKy_ViPham!E:E, "11_Anh_C", NhatKy_ViPham!F:F, B12, NhatKy_ViPham!C:C, "T24")</f>
        <v>100</v>
      </c>
      <c r="AP12" s="6">
        <f>100 + SUMIFS(NhatKy_ViPham!J:J, NhatKy_ViPham!E:E, "11_Anh_C", NhatKy_ViPham!F:F, B12, NhatKy_ViPham!C:C, "T25") - SUMIFS(NhatKy_ViPham!K:K, NhatKy_ViPham!E:E, "11_Anh_C", NhatKy_ViPham!F:F, B12, NhatKy_ViPham!C:C, "T25")</f>
        <v>100</v>
      </c>
      <c r="AQ12" s="6">
        <f>100 + SUMIFS(NhatKy_ViPham!J:J, NhatKy_ViPham!E:E, "11_Anh_C", NhatKy_ViPham!F:F, B12, NhatKy_ViPham!C:C, "T26") - SUMIFS(NhatKy_ViPham!K:K, NhatKy_ViPham!E:E, "11_Anh_C", NhatKy_ViPham!F:F, B12, NhatKy_ViPham!C:C, "T26")</f>
        <v>100</v>
      </c>
      <c r="AR12" s="6">
        <f>100 + SUMIFS(NhatKy_ViPham!J:J, NhatKy_ViPham!E:E, "11_Anh_C", NhatKy_ViPham!F:F, B12, NhatKy_ViPham!C:C, "T27") - SUMIFS(NhatKy_ViPham!K:K, NhatKy_ViPham!E:E, "11_Anh_C", NhatKy_ViPham!F:F, B12, NhatKy_ViPham!C:C, "T27")</f>
        <v>100</v>
      </c>
      <c r="AS12" s="6">
        <f>100 + SUMIFS(NhatKy_ViPham!J:J, NhatKy_ViPham!E:E, "11_Anh_C", NhatKy_ViPham!F:F, B12, NhatKy_ViPham!C:C, "T28") - SUMIFS(NhatKy_ViPham!K:K, NhatKy_ViPham!E:E, "11_Anh_C", NhatKy_ViPham!F:F, B12, NhatKy_ViPham!C:C, "T28")</f>
        <v>100</v>
      </c>
      <c r="AT12" s="6">
        <f>100 + SUMIFS(NhatKy_ViPham!J:J, NhatKy_ViPham!E:E, "11_Anh_C", NhatKy_ViPham!F:F, B12, NhatKy_ViPham!C:C, "T29") - SUMIFS(NhatKy_ViPham!K:K, NhatKy_ViPham!E:E, "11_Anh_C", NhatKy_ViPham!F:F, B12, NhatKy_ViPham!C:C, "T29")</f>
        <v>100</v>
      </c>
      <c r="AU12" s="6">
        <f>100 + SUMIFS(NhatKy_ViPham!J:J, NhatKy_ViPham!E:E, "11_Anh_C", NhatKy_ViPham!F:F, B12, NhatKy_ViPham!C:C, "T30") - SUMIFS(NhatKy_ViPham!K:K, NhatKy_ViPham!E:E, "11_Anh_C", NhatKy_ViPham!F:F, B12, NhatKy_ViPham!C:C, "T30")</f>
        <v>100</v>
      </c>
      <c r="AV12" s="6">
        <f>100 + SUMIFS(NhatKy_ViPham!J:J, NhatKy_ViPham!E:E, "11_Anh_C", NhatKy_ViPham!F:F, B12, NhatKy_ViPham!C:C, "T31") - SUMIFS(NhatKy_ViPham!K:K, NhatKy_ViPham!E:E, "11_Anh_C", NhatKy_ViPham!F:F, B12, NhatKy_ViPham!C:C, "T31")</f>
        <v>100</v>
      </c>
      <c r="AW12" s="6">
        <f>100 + SUMIFS(NhatKy_ViPham!J:J, NhatKy_ViPham!E:E, "11_Anh_C", NhatKy_ViPham!F:F, B12, NhatKy_ViPham!C:C, "T32") - SUMIFS(NhatKy_ViPham!K:K, NhatKy_ViPham!E:E, "11_Anh_C", NhatKy_ViPham!F:F, B12, NhatKy_ViPham!C:C, "T32")</f>
        <v>100</v>
      </c>
      <c r="AX12" s="6">
        <f>100 + SUMIFS(NhatKy_ViPham!J:J, NhatKy_ViPham!E:E, "11_Anh_C", NhatKy_ViPham!F:F, B12, NhatKy_ViPham!C:C, "T33") - SUMIFS(NhatKy_ViPham!K:K, NhatKy_ViPham!E:E, "11_Anh_C", NhatKy_ViPham!F:F, B12, NhatKy_ViPham!C:C, "T33")</f>
        <v>100</v>
      </c>
      <c r="AY12" s="6">
        <f>100 + SUMIFS(NhatKy_ViPham!J:J, NhatKy_ViPham!E:E, "11_Anh_C", NhatKy_ViPham!F:F, B12, NhatKy_ViPham!C:C, "T34") - SUMIFS(NhatKy_ViPham!K:K, NhatKy_ViPham!E:E, "11_Anh_C", NhatKy_ViPham!F:F, B12, NhatKy_ViPham!C:C, "T34")</f>
        <v>100</v>
      </c>
      <c r="AZ12" s="6">
        <f>100 + SUMIFS(NhatKy_ViPham!J:J, NhatKy_ViPham!E:E, "11_Anh_C", NhatKy_ViPham!F:F, B12, NhatKy_ViPham!C:C, "T35") - SUMIFS(NhatKy_ViPham!K:K, NhatKy_ViPham!E:E, "11_Anh_C", NhatKy_ViPham!F:F, B12, NhatKy_ViPham!C:C, "T35")</f>
        <v>100</v>
      </c>
      <c r="BA12" s="12">
        <f t="shared" si="0"/>
        <v>100</v>
      </c>
      <c r="BB12" s="11" t="s">
        <v>430</v>
      </c>
      <c r="BC12" s="16" t="str">
        <f t="shared" si="1"/>
        <v>Tốt</v>
      </c>
      <c r="BD12" s="15" t="str">
        <f t="shared" si="2"/>
        <v>🟢 BÌNH THƯỜNG</v>
      </c>
    </row>
    <row r="13" spans="1:56" x14ac:dyDescent="0.25">
      <c r="A13" s="4">
        <v>5</v>
      </c>
      <c r="B13" s="10" t="s">
        <v>2124</v>
      </c>
      <c r="C13" s="4" t="s">
        <v>1376</v>
      </c>
      <c r="D13" s="4" t="s">
        <v>435</v>
      </c>
      <c r="E13" s="11" t="s">
        <v>430</v>
      </c>
      <c r="F13" s="7">
        <f>SUMIFS(NhatKy_ViPham!K:K, NhatKy_ViPham!E:E, "11_Anh_C", NhatKy_ViPham!F:F, B13, NhatKy_ViPham!H:H, "L01")</f>
        <v>0</v>
      </c>
      <c r="G13" s="7">
        <f>SUMIFS(NhatKy_ViPham!K:K, NhatKy_ViPham!E:E, "11_Anh_C", NhatKy_ViPham!F:F, B13, NhatKy_ViPham!H:H, "L02")</f>
        <v>0</v>
      </c>
      <c r="H13" s="7">
        <f>SUMIFS(NhatKy_ViPham!K:K, NhatKy_ViPham!E:E, "11_Anh_C", NhatKy_ViPham!F:F, B13, NhatKy_ViPham!H:H, "L03")</f>
        <v>0</v>
      </c>
      <c r="I13" s="7">
        <f>SUMIFS(NhatKy_ViPham!K:K, NhatKy_ViPham!E:E, "11_Anh_C", NhatKy_ViPham!F:F, B13, NhatKy_ViPham!H:H, "L04")</f>
        <v>0</v>
      </c>
      <c r="J13" s="7">
        <f>SUMIFS(NhatKy_ViPham!K:K, NhatKy_ViPham!E:E, "11_Anh_C", NhatKy_ViPham!F:F, B13, NhatKy_ViPham!H:H, "L05")</f>
        <v>0</v>
      </c>
      <c r="K13" s="7">
        <f>SUMIFS(NhatKy_ViPham!K:K, NhatKy_ViPham!E:E, "11_Anh_C", NhatKy_ViPham!F:F, B13, NhatKy_ViPham!H:H, "L06")</f>
        <v>0</v>
      </c>
      <c r="L13" s="7">
        <f>SUMIFS(NhatKy_ViPham!K:K, NhatKy_ViPham!E:E, "11_Anh_C", NhatKy_ViPham!F:F, B13, NhatKy_ViPham!H:H, "L07")</f>
        <v>0</v>
      </c>
      <c r="M13" s="7">
        <f>SUMIFS(NhatKy_ViPham!K:K, NhatKy_ViPham!E:E, "11_Anh_C", NhatKy_ViPham!F:F, B13, NhatKy_ViPham!H:H, "L08")</f>
        <v>0</v>
      </c>
      <c r="N13" s="7">
        <f>SUMIFS(NhatKy_ViPham!K:K, NhatKy_ViPham!E:E, "11_Anh_C", NhatKy_ViPham!F:F, B13, NhatKy_ViPham!H:H, "L09")</f>
        <v>0</v>
      </c>
      <c r="O13" s="7">
        <f>SUMIFS(NhatKy_ViPham!K:K, NhatKy_ViPham!E:E, "11_Anh_C", NhatKy_ViPham!F:F, B13, NhatKy_ViPham!H:H, "L10")</f>
        <v>0</v>
      </c>
      <c r="P13" s="12">
        <f>SUMIFS(NhatKy_ViPham!J:J, NhatKy_ViPham!E:E, "11_Anh_C", NhatKy_ViPham!F:F, B13)</f>
        <v>0</v>
      </c>
      <c r="Q13" s="13">
        <f>SUMIFS(NhatKy_ViPham!K:K, NhatKy_ViPham!E:E, "11_Anh_C", NhatKy_ViPham!F:F, B13)</f>
        <v>0</v>
      </c>
      <c r="R13" s="7">
        <f>100 + SUMIFS(NhatKy_ViPham!J:J, NhatKy_ViPham!E:E, "11_Anh_C", NhatKy_ViPham!F:F, B13, NhatKy_ViPham!C:C, "T1") - SUMIFS(NhatKy_ViPham!K:K, NhatKy_ViPham!E:E, "11_Anh_C", NhatKy_ViPham!F:F, B13, NhatKy_ViPham!C:C, "T1")</f>
        <v>100</v>
      </c>
      <c r="S13" s="7">
        <f>100 + SUMIFS(NhatKy_ViPham!J:J, NhatKy_ViPham!E:E, "11_Anh_C", NhatKy_ViPham!F:F, B13, NhatKy_ViPham!C:C, "T2") - SUMIFS(NhatKy_ViPham!K:K, NhatKy_ViPham!E:E, "11_Anh_C", NhatKy_ViPham!F:F, B13, NhatKy_ViPham!C:C, "T2")</f>
        <v>100</v>
      </c>
      <c r="T13" s="7">
        <f>100 + SUMIFS(NhatKy_ViPham!J:J, NhatKy_ViPham!E:E, "11_Anh_C", NhatKy_ViPham!F:F, B13, NhatKy_ViPham!C:C, "T3") - SUMIFS(NhatKy_ViPham!K:K, NhatKy_ViPham!E:E, "11_Anh_C", NhatKy_ViPham!F:F, B13, NhatKy_ViPham!C:C, "T3")</f>
        <v>100</v>
      </c>
      <c r="U13" s="7">
        <f>100 + SUMIFS(NhatKy_ViPham!J:J, NhatKy_ViPham!E:E, "11_Anh_C", NhatKy_ViPham!F:F, B13, NhatKy_ViPham!C:C, "T4") - SUMIFS(NhatKy_ViPham!K:K, NhatKy_ViPham!E:E, "11_Anh_C", NhatKy_ViPham!F:F, B13, NhatKy_ViPham!C:C, "T4")</f>
        <v>100</v>
      </c>
      <c r="V13" s="7">
        <f>100 + SUMIFS(NhatKy_ViPham!J:J, NhatKy_ViPham!E:E, "11_Anh_C", NhatKy_ViPham!F:F, B13, NhatKy_ViPham!C:C, "T5") - SUMIFS(NhatKy_ViPham!K:K, NhatKy_ViPham!E:E, "11_Anh_C", NhatKy_ViPham!F:F, B13, NhatKy_ViPham!C:C, "T5")</f>
        <v>100</v>
      </c>
      <c r="W13" s="7">
        <f>100 + SUMIFS(NhatKy_ViPham!J:J, NhatKy_ViPham!E:E, "11_Anh_C", NhatKy_ViPham!F:F, B13, NhatKy_ViPham!C:C, "T6") - SUMIFS(NhatKy_ViPham!K:K, NhatKy_ViPham!E:E, "11_Anh_C", NhatKy_ViPham!F:F, B13, NhatKy_ViPham!C:C, "T6")</f>
        <v>100</v>
      </c>
      <c r="X13" s="7">
        <f>100 + SUMIFS(NhatKy_ViPham!J:J, NhatKy_ViPham!E:E, "11_Anh_C", NhatKy_ViPham!F:F, B13, NhatKy_ViPham!C:C, "T7") - SUMIFS(NhatKy_ViPham!K:K, NhatKy_ViPham!E:E, "11_Anh_C", NhatKy_ViPham!F:F, B13, NhatKy_ViPham!C:C, "T7")</f>
        <v>100</v>
      </c>
      <c r="Y13" s="7">
        <f>100 + SUMIFS(NhatKy_ViPham!J:J, NhatKy_ViPham!E:E, "11_Anh_C", NhatKy_ViPham!F:F, B13, NhatKy_ViPham!C:C, "T8") - SUMIFS(NhatKy_ViPham!K:K, NhatKy_ViPham!E:E, "11_Anh_C", NhatKy_ViPham!F:F, B13, NhatKy_ViPham!C:C, "T8")</f>
        <v>100</v>
      </c>
      <c r="Z13" s="7">
        <f>100 + SUMIFS(NhatKy_ViPham!J:J, NhatKy_ViPham!E:E, "11_Anh_C", NhatKy_ViPham!F:F, B13, NhatKy_ViPham!C:C, "T9") - SUMIFS(NhatKy_ViPham!K:K, NhatKy_ViPham!E:E, "11_Anh_C", NhatKy_ViPham!F:F, B13, NhatKy_ViPham!C:C, "T9")</f>
        <v>100</v>
      </c>
      <c r="AA13" s="7">
        <f>100 + SUMIFS(NhatKy_ViPham!J:J, NhatKy_ViPham!E:E, "11_Anh_C", NhatKy_ViPham!F:F, B13, NhatKy_ViPham!C:C, "T10") - SUMIFS(NhatKy_ViPham!K:K, NhatKy_ViPham!E:E, "11_Anh_C", NhatKy_ViPham!F:F, B13, NhatKy_ViPham!C:C, "T10")</f>
        <v>100</v>
      </c>
      <c r="AB13" s="7">
        <f>100 + SUMIFS(NhatKy_ViPham!J:J, NhatKy_ViPham!E:E, "11_Anh_C", NhatKy_ViPham!F:F, B13, NhatKy_ViPham!C:C, "T11") - SUMIFS(NhatKy_ViPham!K:K, NhatKy_ViPham!E:E, "11_Anh_C", NhatKy_ViPham!F:F, B13, NhatKy_ViPham!C:C, "T11")</f>
        <v>100</v>
      </c>
      <c r="AC13" s="7">
        <f>100 + SUMIFS(NhatKy_ViPham!J:J, NhatKy_ViPham!E:E, "11_Anh_C", NhatKy_ViPham!F:F, B13, NhatKy_ViPham!C:C, "T12") - SUMIFS(NhatKy_ViPham!K:K, NhatKy_ViPham!E:E, "11_Anh_C", NhatKy_ViPham!F:F, B13, NhatKy_ViPham!C:C, "T12")</f>
        <v>100</v>
      </c>
      <c r="AD13" s="7">
        <f>100 + SUMIFS(NhatKy_ViPham!J:J, NhatKy_ViPham!E:E, "11_Anh_C", NhatKy_ViPham!F:F, B13, NhatKy_ViPham!C:C, "T13") - SUMIFS(NhatKy_ViPham!K:K, NhatKy_ViPham!E:E, "11_Anh_C", NhatKy_ViPham!F:F, B13, NhatKy_ViPham!C:C, "T13")</f>
        <v>100</v>
      </c>
      <c r="AE13" s="7">
        <f>100 + SUMIFS(NhatKy_ViPham!J:J, NhatKy_ViPham!E:E, "11_Anh_C", NhatKy_ViPham!F:F, B13, NhatKy_ViPham!C:C, "T14") - SUMIFS(NhatKy_ViPham!K:K, NhatKy_ViPham!E:E, "11_Anh_C", NhatKy_ViPham!F:F, B13, NhatKy_ViPham!C:C, "T14")</f>
        <v>100</v>
      </c>
      <c r="AF13" s="7">
        <f>100 + SUMIFS(NhatKy_ViPham!J:J, NhatKy_ViPham!E:E, "11_Anh_C", NhatKy_ViPham!F:F, B13, NhatKy_ViPham!C:C, "T15") - SUMIFS(NhatKy_ViPham!K:K, NhatKy_ViPham!E:E, "11_Anh_C", NhatKy_ViPham!F:F, B13, NhatKy_ViPham!C:C, "T15")</f>
        <v>100</v>
      </c>
      <c r="AG13" s="7">
        <f>100 + SUMIFS(NhatKy_ViPham!J:J, NhatKy_ViPham!E:E, "11_Anh_C", NhatKy_ViPham!F:F, B13, NhatKy_ViPham!C:C, "T16") - SUMIFS(NhatKy_ViPham!K:K, NhatKy_ViPham!E:E, "11_Anh_C", NhatKy_ViPham!F:F, B13, NhatKy_ViPham!C:C, "T16")</f>
        <v>100</v>
      </c>
      <c r="AH13" s="7">
        <f>100 + SUMIFS(NhatKy_ViPham!J:J, NhatKy_ViPham!E:E, "11_Anh_C", NhatKy_ViPham!F:F, B13, NhatKy_ViPham!C:C, "T17") - SUMIFS(NhatKy_ViPham!K:K, NhatKy_ViPham!E:E, "11_Anh_C", NhatKy_ViPham!F:F, B13, NhatKy_ViPham!C:C, "T17")</f>
        <v>100</v>
      </c>
      <c r="AI13" s="7">
        <f>100 + SUMIFS(NhatKy_ViPham!J:J, NhatKy_ViPham!E:E, "11_Anh_C", NhatKy_ViPham!F:F, B13, NhatKy_ViPham!C:C, "T18") - SUMIFS(NhatKy_ViPham!K:K, NhatKy_ViPham!E:E, "11_Anh_C", NhatKy_ViPham!F:F, B13, NhatKy_ViPham!C:C, "T18")</f>
        <v>100</v>
      </c>
      <c r="AJ13" s="7">
        <f>100 + SUMIFS(NhatKy_ViPham!J:J, NhatKy_ViPham!E:E, "11_Anh_C", NhatKy_ViPham!F:F, B13, NhatKy_ViPham!C:C, "T19") - SUMIFS(NhatKy_ViPham!K:K, NhatKy_ViPham!E:E, "11_Anh_C", NhatKy_ViPham!F:F, B13, NhatKy_ViPham!C:C, "T19")</f>
        <v>100</v>
      </c>
      <c r="AK13" s="7">
        <f>100 + SUMIFS(NhatKy_ViPham!J:J, NhatKy_ViPham!E:E, "11_Anh_C", NhatKy_ViPham!F:F, B13, NhatKy_ViPham!C:C, "T20") - SUMIFS(NhatKy_ViPham!K:K, NhatKy_ViPham!E:E, "11_Anh_C", NhatKy_ViPham!F:F, B13, NhatKy_ViPham!C:C, "T20")</f>
        <v>100</v>
      </c>
      <c r="AL13" s="7">
        <f>100 + SUMIFS(NhatKy_ViPham!J:J, NhatKy_ViPham!E:E, "11_Anh_C", NhatKy_ViPham!F:F, B13, NhatKy_ViPham!C:C, "T21") - SUMIFS(NhatKy_ViPham!K:K, NhatKy_ViPham!E:E, "11_Anh_C", NhatKy_ViPham!F:F, B13, NhatKy_ViPham!C:C, "T21")</f>
        <v>100</v>
      </c>
      <c r="AM13" s="7">
        <f>100 + SUMIFS(NhatKy_ViPham!J:J, NhatKy_ViPham!E:E, "11_Anh_C", NhatKy_ViPham!F:F, B13, NhatKy_ViPham!C:C, "T22") - SUMIFS(NhatKy_ViPham!K:K, NhatKy_ViPham!E:E, "11_Anh_C", NhatKy_ViPham!F:F, B13, NhatKy_ViPham!C:C, "T22")</f>
        <v>100</v>
      </c>
      <c r="AN13" s="7">
        <f>100 + SUMIFS(NhatKy_ViPham!J:J, NhatKy_ViPham!E:E, "11_Anh_C", NhatKy_ViPham!F:F, B13, NhatKy_ViPham!C:C, "T23") - SUMIFS(NhatKy_ViPham!K:K, NhatKy_ViPham!E:E, "11_Anh_C", NhatKy_ViPham!F:F, B13, NhatKy_ViPham!C:C, "T23")</f>
        <v>100</v>
      </c>
      <c r="AO13" s="7">
        <f>100 + SUMIFS(NhatKy_ViPham!J:J, NhatKy_ViPham!E:E, "11_Anh_C", NhatKy_ViPham!F:F, B13, NhatKy_ViPham!C:C, "T24") - SUMIFS(NhatKy_ViPham!K:K, NhatKy_ViPham!E:E, "11_Anh_C", NhatKy_ViPham!F:F, B13, NhatKy_ViPham!C:C, "T24")</f>
        <v>100</v>
      </c>
      <c r="AP13" s="7">
        <f>100 + SUMIFS(NhatKy_ViPham!J:J, NhatKy_ViPham!E:E, "11_Anh_C", NhatKy_ViPham!F:F, B13, NhatKy_ViPham!C:C, "T25") - SUMIFS(NhatKy_ViPham!K:K, NhatKy_ViPham!E:E, "11_Anh_C", NhatKy_ViPham!F:F, B13, NhatKy_ViPham!C:C, "T25")</f>
        <v>100</v>
      </c>
      <c r="AQ13" s="7">
        <f>100 + SUMIFS(NhatKy_ViPham!J:J, NhatKy_ViPham!E:E, "11_Anh_C", NhatKy_ViPham!F:F, B13, NhatKy_ViPham!C:C, "T26") - SUMIFS(NhatKy_ViPham!K:K, NhatKy_ViPham!E:E, "11_Anh_C", NhatKy_ViPham!F:F, B13, NhatKy_ViPham!C:C, "T26")</f>
        <v>100</v>
      </c>
      <c r="AR13" s="7">
        <f>100 + SUMIFS(NhatKy_ViPham!J:J, NhatKy_ViPham!E:E, "11_Anh_C", NhatKy_ViPham!F:F, B13, NhatKy_ViPham!C:C, "T27") - SUMIFS(NhatKy_ViPham!K:K, NhatKy_ViPham!E:E, "11_Anh_C", NhatKy_ViPham!F:F, B13, NhatKy_ViPham!C:C, "T27")</f>
        <v>100</v>
      </c>
      <c r="AS13" s="7">
        <f>100 + SUMIFS(NhatKy_ViPham!J:J, NhatKy_ViPham!E:E, "11_Anh_C", NhatKy_ViPham!F:F, B13, NhatKy_ViPham!C:C, "T28") - SUMIFS(NhatKy_ViPham!K:K, NhatKy_ViPham!E:E, "11_Anh_C", NhatKy_ViPham!F:F, B13, NhatKy_ViPham!C:C, "T28")</f>
        <v>100</v>
      </c>
      <c r="AT13" s="7">
        <f>100 + SUMIFS(NhatKy_ViPham!J:J, NhatKy_ViPham!E:E, "11_Anh_C", NhatKy_ViPham!F:F, B13, NhatKy_ViPham!C:C, "T29") - SUMIFS(NhatKy_ViPham!K:K, NhatKy_ViPham!E:E, "11_Anh_C", NhatKy_ViPham!F:F, B13, NhatKy_ViPham!C:C, "T29")</f>
        <v>100</v>
      </c>
      <c r="AU13" s="7">
        <f>100 + SUMIFS(NhatKy_ViPham!J:J, NhatKy_ViPham!E:E, "11_Anh_C", NhatKy_ViPham!F:F, B13, NhatKy_ViPham!C:C, "T30") - SUMIFS(NhatKy_ViPham!K:K, NhatKy_ViPham!E:E, "11_Anh_C", NhatKy_ViPham!F:F, B13, NhatKy_ViPham!C:C, "T30")</f>
        <v>100</v>
      </c>
      <c r="AV13" s="7">
        <f>100 + SUMIFS(NhatKy_ViPham!J:J, NhatKy_ViPham!E:E, "11_Anh_C", NhatKy_ViPham!F:F, B13, NhatKy_ViPham!C:C, "T31") - SUMIFS(NhatKy_ViPham!K:K, NhatKy_ViPham!E:E, "11_Anh_C", NhatKy_ViPham!F:F, B13, NhatKy_ViPham!C:C, "T31")</f>
        <v>100</v>
      </c>
      <c r="AW13" s="7">
        <f>100 + SUMIFS(NhatKy_ViPham!J:J, NhatKy_ViPham!E:E, "11_Anh_C", NhatKy_ViPham!F:F, B13, NhatKy_ViPham!C:C, "T32") - SUMIFS(NhatKy_ViPham!K:K, NhatKy_ViPham!E:E, "11_Anh_C", NhatKy_ViPham!F:F, B13, NhatKy_ViPham!C:C, "T32")</f>
        <v>100</v>
      </c>
      <c r="AX13" s="7">
        <f>100 + SUMIFS(NhatKy_ViPham!J:J, NhatKy_ViPham!E:E, "11_Anh_C", NhatKy_ViPham!F:F, B13, NhatKy_ViPham!C:C, "T33") - SUMIFS(NhatKy_ViPham!K:K, NhatKy_ViPham!E:E, "11_Anh_C", NhatKy_ViPham!F:F, B13, NhatKy_ViPham!C:C, "T33")</f>
        <v>100</v>
      </c>
      <c r="AY13" s="7">
        <f>100 + SUMIFS(NhatKy_ViPham!J:J, NhatKy_ViPham!E:E, "11_Anh_C", NhatKy_ViPham!F:F, B13, NhatKy_ViPham!C:C, "T34") - SUMIFS(NhatKy_ViPham!K:K, NhatKy_ViPham!E:E, "11_Anh_C", NhatKy_ViPham!F:F, B13, NhatKy_ViPham!C:C, "T34")</f>
        <v>100</v>
      </c>
      <c r="AZ13" s="7">
        <f>100 + SUMIFS(NhatKy_ViPham!J:J, NhatKy_ViPham!E:E, "11_Anh_C", NhatKy_ViPham!F:F, B13, NhatKy_ViPham!C:C, "T35") - SUMIFS(NhatKy_ViPham!K:K, NhatKy_ViPham!E:E, "11_Anh_C", NhatKy_ViPham!F:F, B13, NhatKy_ViPham!C:C, "T35")</f>
        <v>100</v>
      </c>
      <c r="BA13" s="12">
        <f t="shared" si="0"/>
        <v>100</v>
      </c>
      <c r="BB13" s="11" t="s">
        <v>430</v>
      </c>
      <c r="BC13" s="14" t="str">
        <f t="shared" si="1"/>
        <v>Tốt</v>
      </c>
      <c r="BD13" s="10" t="str">
        <f t="shared" si="2"/>
        <v>🟢 BÌNH THƯỜNG</v>
      </c>
    </row>
    <row r="14" spans="1:56" x14ac:dyDescent="0.25">
      <c r="A14" s="5">
        <v>6</v>
      </c>
      <c r="B14" s="15" t="s">
        <v>2125</v>
      </c>
      <c r="C14" s="5" t="s">
        <v>2126</v>
      </c>
      <c r="D14" s="5" t="s">
        <v>435</v>
      </c>
      <c r="E14" s="11" t="s">
        <v>430</v>
      </c>
      <c r="F14" s="6">
        <f>SUMIFS(NhatKy_ViPham!K:K, NhatKy_ViPham!E:E, "11_Anh_C", NhatKy_ViPham!F:F, B14, NhatKy_ViPham!H:H, "L01")</f>
        <v>0</v>
      </c>
      <c r="G14" s="6">
        <f>SUMIFS(NhatKy_ViPham!K:K, NhatKy_ViPham!E:E, "11_Anh_C", NhatKy_ViPham!F:F, B14, NhatKy_ViPham!H:H, "L02")</f>
        <v>0</v>
      </c>
      <c r="H14" s="6">
        <f>SUMIFS(NhatKy_ViPham!K:K, NhatKy_ViPham!E:E, "11_Anh_C", NhatKy_ViPham!F:F, B14, NhatKy_ViPham!H:H, "L03")</f>
        <v>0</v>
      </c>
      <c r="I14" s="6">
        <f>SUMIFS(NhatKy_ViPham!K:K, NhatKy_ViPham!E:E, "11_Anh_C", NhatKy_ViPham!F:F, B14, NhatKy_ViPham!H:H, "L04")</f>
        <v>0</v>
      </c>
      <c r="J14" s="6">
        <f>SUMIFS(NhatKy_ViPham!K:K, NhatKy_ViPham!E:E, "11_Anh_C", NhatKy_ViPham!F:F, B14, NhatKy_ViPham!H:H, "L05")</f>
        <v>0</v>
      </c>
      <c r="K14" s="6">
        <f>SUMIFS(NhatKy_ViPham!K:K, NhatKy_ViPham!E:E, "11_Anh_C", NhatKy_ViPham!F:F, B14, NhatKy_ViPham!H:H, "L06")</f>
        <v>0</v>
      </c>
      <c r="L14" s="6">
        <f>SUMIFS(NhatKy_ViPham!K:K, NhatKy_ViPham!E:E, "11_Anh_C", NhatKy_ViPham!F:F, B14, NhatKy_ViPham!H:H, "L07")</f>
        <v>0</v>
      </c>
      <c r="M14" s="6">
        <f>SUMIFS(NhatKy_ViPham!K:K, NhatKy_ViPham!E:E, "11_Anh_C", NhatKy_ViPham!F:F, B14, NhatKy_ViPham!H:H, "L08")</f>
        <v>0</v>
      </c>
      <c r="N14" s="6">
        <f>SUMIFS(NhatKy_ViPham!K:K, NhatKy_ViPham!E:E, "11_Anh_C", NhatKy_ViPham!F:F, B14, NhatKy_ViPham!H:H, "L09")</f>
        <v>0</v>
      </c>
      <c r="O14" s="6">
        <f>SUMIFS(NhatKy_ViPham!K:K, NhatKy_ViPham!E:E, "11_Anh_C", NhatKy_ViPham!F:F, B14, NhatKy_ViPham!H:H, "L10")</f>
        <v>0</v>
      </c>
      <c r="P14" s="12">
        <f>SUMIFS(NhatKy_ViPham!J:J, NhatKy_ViPham!E:E, "11_Anh_C", NhatKy_ViPham!F:F, B14)</f>
        <v>0</v>
      </c>
      <c r="Q14" s="13">
        <f>SUMIFS(NhatKy_ViPham!K:K, NhatKy_ViPham!E:E, "11_Anh_C", NhatKy_ViPham!F:F, B14)</f>
        <v>0</v>
      </c>
      <c r="R14" s="6">
        <f>100 + SUMIFS(NhatKy_ViPham!J:J, NhatKy_ViPham!E:E, "11_Anh_C", NhatKy_ViPham!F:F, B14, NhatKy_ViPham!C:C, "T1") - SUMIFS(NhatKy_ViPham!K:K, NhatKy_ViPham!E:E, "11_Anh_C", NhatKy_ViPham!F:F, B14, NhatKy_ViPham!C:C, "T1")</f>
        <v>100</v>
      </c>
      <c r="S14" s="6">
        <f>100 + SUMIFS(NhatKy_ViPham!J:J, NhatKy_ViPham!E:E, "11_Anh_C", NhatKy_ViPham!F:F, B14, NhatKy_ViPham!C:C, "T2") - SUMIFS(NhatKy_ViPham!K:K, NhatKy_ViPham!E:E, "11_Anh_C", NhatKy_ViPham!F:F, B14, NhatKy_ViPham!C:C, "T2")</f>
        <v>100</v>
      </c>
      <c r="T14" s="6">
        <f>100 + SUMIFS(NhatKy_ViPham!J:J, NhatKy_ViPham!E:E, "11_Anh_C", NhatKy_ViPham!F:F, B14, NhatKy_ViPham!C:C, "T3") - SUMIFS(NhatKy_ViPham!K:K, NhatKy_ViPham!E:E, "11_Anh_C", NhatKy_ViPham!F:F, B14, NhatKy_ViPham!C:C, "T3")</f>
        <v>100</v>
      </c>
      <c r="U14" s="6">
        <f>100 + SUMIFS(NhatKy_ViPham!J:J, NhatKy_ViPham!E:E, "11_Anh_C", NhatKy_ViPham!F:F, B14, NhatKy_ViPham!C:C, "T4") - SUMIFS(NhatKy_ViPham!K:K, NhatKy_ViPham!E:E, "11_Anh_C", NhatKy_ViPham!F:F, B14, NhatKy_ViPham!C:C, "T4")</f>
        <v>100</v>
      </c>
      <c r="V14" s="6">
        <f>100 + SUMIFS(NhatKy_ViPham!J:J, NhatKy_ViPham!E:E, "11_Anh_C", NhatKy_ViPham!F:F, B14, NhatKy_ViPham!C:C, "T5") - SUMIFS(NhatKy_ViPham!K:K, NhatKy_ViPham!E:E, "11_Anh_C", NhatKy_ViPham!F:F, B14, NhatKy_ViPham!C:C, "T5")</f>
        <v>100</v>
      </c>
      <c r="W14" s="6">
        <f>100 + SUMIFS(NhatKy_ViPham!J:J, NhatKy_ViPham!E:E, "11_Anh_C", NhatKy_ViPham!F:F, B14, NhatKy_ViPham!C:C, "T6") - SUMIFS(NhatKy_ViPham!K:K, NhatKy_ViPham!E:E, "11_Anh_C", NhatKy_ViPham!F:F, B14, NhatKy_ViPham!C:C, "T6")</f>
        <v>100</v>
      </c>
      <c r="X14" s="6">
        <f>100 + SUMIFS(NhatKy_ViPham!J:J, NhatKy_ViPham!E:E, "11_Anh_C", NhatKy_ViPham!F:F, B14, NhatKy_ViPham!C:C, "T7") - SUMIFS(NhatKy_ViPham!K:K, NhatKy_ViPham!E:E, "11_Anh_C", NhatKy_ViPham!F:F, B14, NhatKy_ViPham!C:C, "T7")</f>
        <v>100</v>
      </c>
      <c r="Y14" s="6">
        <f>100 + SUMIFS(NhatKy_ViPham!J:J, NhatKy_ViPham!E:E, "11_Anh_C", NhatKy_ViPham!F:F, B14, NhatKy_ViPham!C:C, "T8") - SUMIFS(NhatKy_ViPham!K:K, NhatKy_ViPham!E:E, "11_Anh_C", NhatKy_ViPham!F:F, B14, NhatKy_ViPham!C:C, "T8")</f>
        <v>100</v>
      </c>
      <c r="Z14" s="6">
        <f>100 + SUMIFS(NhatKy_ViPham!J:J, NhatKy_ViPham!E:E, "11_Anh_C", NhatKy_ViPham!F:F, B14, NhatKy_ViPham!C:C, "T9") - SUMIFS(NhatKy_ViPham!K:K, NhatKy_ViPham!E:E, "11_Anh_C", NhatKy_ViPham!F:F, B14, NhatKy_ViPham!C:C, "T9")</f>
        <v>100</v>
      </c>
      <c r="AA14" s="6">
        <f>100 + SUMIFS(NhatKy_ViPham!J:J, NhatKy_ViPham!E:E, "11_Anh_C", NhatKy_ViPham!F:F, B14, NhatKy_ViPham!C:C, "T10") - SUMIFS(NhatKy_ViPham!K:K, NhatKy_ViPham!E:E, "11_Anh_C", NhatKy_ViPham!F:F, B14, NhatKy_ViPham!C:C, "T10")</f>
        <v>100</v>
      </c>
      <c r="AB14" s="6">
        <f>100 + SUMIFS(NhatKy_ViPham!J:J, NhatKy_ViPham!E:E, "11_Anh_C", NhatKy_ViPham!F:F, B14, NhatKy_ViPham!C:C, "T11") - SUMIFS(NhatKy_ViPham!K:K, NhatKy_ViPham!E:E, "11_Anh_C", NhatKy_ViPham!F:F, B14, NhatKy_ViPham!C:C, "T11")</f>
        <v>100</v>
      </c>
      <c r="AC14" s="6">
        <f>100 + SUMIFS(NhatKy_ViPham!J:J, NhatKy_ViPham!E:E, "11_Anh_C", NhatKy_ViPham!F:F, B14, NhatKy_ViPham!C:C, "T12") - SUMIFS(NhatKy_ViPham!K:K, NhatKy_ViPham!E:E, "11_Anh_C", NhatKy_ViPham!F:F, B14, NhatKy_ViPham!C:C, "T12")</f>
        <v>100</v>
      </c>
      <c r="AD14" s="6">
        <f>100 + SUMIFS(NhatKy_ViPham!J:J, NhatKy_ViPham!E:E, "11_Anh_C", NhatKy_ViPham!F:F, B14, NhatKy_ViPham!C:C, "T13") - SUMIFS(NhatKy_ViPham!K:K, NhatKy_ViPham!E:E, "11_Anh_C", NhatKy_ViPham!F:F, B14, NhatKy_ViPham!C:C, "T13")</f>
        <v>100</v>
      </c>
      <c r="AE14" s="6">
        <f>100 + SUMIFS(NhatKy_ViPham!J:J, NhatKy_ViPham!E:E, "11_Anh_C", NhatKy_ViPham!F:F, B14, NhatKy_ViPham!C:C, "T14") - SUMIFS(NhatKy_ViPham!K:K, NhatKy_ViPham!E:E, "11_Anh_C", NhatKy_ViPham!F:F, B14, NhatKy_ViPham!C:C, "T14")</f>
        <v>100</v>
      </c>
      <c r="AF14" s="6">
        <f>100 + SUMIFS(NhatKy_ViPham!J:J, NhatKy_ViPham!E:E, "11_Anh_C", NhatKy_ViPham!F:F, B14, NhatKy_ViPham!C:C, "T15") - SUMIFS(NhatKy_ViPham!K:K, NhatKy_ViPham!E:E, "11_Anh_C", NhatKy_ViPham!F:F, B14, NhatKy_ViPham!C:C, "T15")</f>
        <v>100</v>
      </c>
      <c r="AG14" s="6">
        <f>100 + SUMIFS(NhatKy_ViPham!J:J, NhatKy_ViPham!E:E, "11_Anh_C", NhatKy_ViPham!F:F, B14, NhatKy_ViPham!C:C, "T16") - SUMIFS(NhatKy_ViPham!K:K, NhatKy_ViPham!E:E, "11_Anh_C", NhatKy_ViPham!F:F, B14, NhatKy_ViPham!C:C, "T16")</f>
        <v>100</v>
      </c>
      <c r="AH14" s="6">
        <f>100 + SUMIFS(NhatKy_ViPham!J:J, NhatKy_ViPham!E:E, "11_Anh_C", NhatKy_ViPham!F:F, B14, NhatKy_ViPham!C:C, "T17") - SUMIFS(NhatKy_ViPham!K:K, NhatKy_ViPham!E:E, "11_Anh_C", NhatKy_ViPham!F:F, B14, NhatKy_ViPham!C:C, "T17")</f>
        <v>100</v>
      </c>
      <c r="AI14" s="6">
        <f>100 + SUMIFS(NhatKy_ViPham!J:J, NhatKy_ViPham!E:E, "11_Anh_C", NhatKy_ViPham!F:F, B14, NhatKy_ViPham!C:C, "T18") - SUMIFS(NhatKy_ViPham!K:K, NhatKy_ViPham!E:E, "11_Anh_C", NhatKy_ViPham!F:F, B14, NhatKy_ViPham!C:C, "T18")</f>
        <v>100</v>
      </c>
      <c r="AJ14" s="6">
        <f>100 + SUMIFS(NhatKy_ViPham!J:J, NhatKy_ViPham!E:E, "11_Anh_C", NhatKy_ViPham!F:F, B14, NhatKy_ViPham!C:C, "T19") - SUMIFS(NhatKy_ViPham!K:K, NhatKy_ViPham!E:E, "11_Anh_C", NhatKy_ViPham!F:F, B14, NhatKy_ViPham!C:C, "T19")</f>
        <v>100</v>
      </c>
      <c r="AK14" s="6">
        <f>100 + SUMIFS(NhatKy_ViPham!J:J, NhatKy_ViPham!E:E, "11_Anh_C", NhatKy_ViPham!F:F, B14, NhatKy_ViPham!C:C, "T20") - SUMIFS(NhatKy_ViPham!K:K, NhatKy_ViPham!E:E, "11_Anh_C", NhatKy_ViPham!F:F, B14, NhatKy_ViPham!C:C, "T20")</f>
        <v>100</v>
      </c>
      <c r="AL14" s="6">
        <f>100 + SUMIFS(NhatKy_ViPham!J:J, NhatKy_ViPham!E:E, "11_Anh_C", NhatKy_ViPham!F:F, B14, NhatKy_ViPham!C:C, "T21") - SUMIFS(NhatKy_ViPham!K:K, NhatKy_ViPham!E:E, "11_Anh_C", NhatKy_ViPham!F:F, B14, NhatKy_ViPham!C:C, "T21")</f>
        <v>100</v>
      </c>
      <c r="AM14" s="6">
        <f>100 + SUMIFS(NhatKy_ViPham!J:J, NhatKy_ViPham!E:E, "11_Anh_C", NhatKy_ViPham!F:F, B14, NhatKy_ViPham!C:C, "T22") - SUMIFS(NhatKy_ViPham!K:K, NhatKy_ViPham!E:E, "11_Anh_C", NhatKy_ViPham!F:F, B14, NhatKy_ViPham!C:C, "T22")</f>
        <v>100</v>
      </c>
      <c r="AN14" s="6">
        <f>100 + SUMIFS(NhatKy_ViPham!J:J, NhatKy_ViPham!E:E, "11_Anh_C", NhatKy_ViPham!F:F, B14, NhatKy_ViPham!C:C, "T23") - SUMIFS(NhatKy_ViPham!K:K, NhatKy_ViPham!E:E, "11_Anh_C", NhatKy_ViPham!F:F, B14, NhatKy_ViPham!C:C, "T23")</f>
        <v>100</v>
      </c>
      <c r="AO14" s="6">
        <f>100 + SUMIFS(NhatKy_ViPham!J:J, NhatKy_ViPham!E:E, "11_Anh_C", NhatKy_ViPham!F:F, B14, NhatKy_ViPham!C:C, "T24") - SUMIFS(NhatKy_ViPham!K:K, NhatKy_ViPham!E:E, "11_Anh_C", NhatKy_ViPham!F:F, B14, NhatKy_ViPham!C:C, "T24")</f>
        <v>100</v>
      </c>
      <c r="AP14" s="6">
        <f>100 + SUMIFS(NhatKy_ViPham!J:J, NhatKy_ViPham!E:E, "11_Anh_C", NhatKy_ViPham!F:F, B14, NhatKy_ViPham!C:C, "T25") - SUMIFS(NhatKy_ViPham!K:K, NhatKy_ViPham!E:E, "11_Anh_C", NhatKy_ViPham!F:F, B14, NhatKy_ViPham!C:C, "T25")</f>
        <v>100</v>
      </c>
      <c r="AQ14" s="6">
        <f>100 + SUMIFS(NhatKy_ViPham!J:J, NhatKy_ViPham!E:E, "11_Anh_C", NhatKy_ViPham!F:F, B14, NhatKy_ViPham!C:C, "T26") - SUMIFS(NhatKy_ViPham!K:K, NhatKy_ViPham!E:E, "11_Anh_C", NhatKy_ViPham!F:F, B14, NhatKy_ViPham!C:C, "T26")</f>
        <v>100</v>
      </c>
      <c r="AR14" s="6">
        <f>100 + SUMIFS(NhatKy_ViPham!J:J, NhatKy_ViPham!E:E, "11_Anh_C", NhatKy_ViPham!F:F, B14, NhatKy_ViPham!C:C, "T27") - SUMIFS(NhatKy_ViPham!K:K, NhatKy_ViPham!E:E, "11_Anh_C", NhatKy_ViPham!F:F, B14, NhatKy_ViPham!C:C, "T27")</f>
        <v>100</v>
      </c>
      <c r="AS14" s="6">
        <f>100 + SUMIFS(NhatKy_ViPham!J:J, NhatKy_ViPham!E:E, "11_Anh_C", NhatKy_ViPham!F:F, B14, NhatKy_ViPham!C:C, "T28") - SUMIFS(NhatKy_ViPham!K:K, NhatKy_ViPham!E:E, "11_Anh_C", NhatKy_ViPham!F:F, B14, NhatKy_ViPham!C:C, "T28")</f>
        <v>100</v>
      </c>
      <c r="AT14" s="6">
        <f>100 + SUMIFS(NhatKy_ViPham!J:J, NhatKy_ViPham!E:E, "11_Anh_C", NhatKy_ViPham!F:F, B14, NhatKy_ViPham!C:C, "T29") - SUMIFS(NhatKy_ViPham!K:K, NhatKy_ViPham!E:E, "11_Anh_C", NhatKy_ViPham!F:F, B14, NhatKy_ViPham!C:C, "T29")</f>
        <v>100</v>
      </c>
      <c r="AU14" s="6">
        <f>100 + SUMIFS(NhatKy_ViPham!J:J, NhatKy_ViPham!E:E, "11_Anh_C", NhatKy_ViPham!F:F, B14, NhatKy_ViPham!C:C, "T30") - SUMIFS(NhatKy_ViPham!K:K, NhatKy_ViPham!E:E, "11_Anh_C", NhatKy_ViPham!F:F, B14, NhatKy_ViPham!C:C, "T30")</f>
        <v>100</v>
      </c>
      <c r="AV14" s="6">
        <f>100 + SUMIFS(NhatKy_ViPham!J:J, NhatKy_ViPham!E:E, "11_Anh_C", NhatKy_ViPham!F:F, B14, NhatKy_ViPham!C:C, "T31") - SUMIFS(NhatKy_ViPham!K:K, NhatKy_ViPham!E:E, "11_Anh_C", NhatKy_ViPham!F:F, B14, NhatKy_ViPham!C:C, "T31")</f>
        <v>100</v>
      </c>
      <c r="AW14" s="6">
        <f>100 + SUMIFS(NhatKy_ViPham!J:J, NhatKy_ViPham!E:E, "11_Anh_C", NhatKy_ViPham!F:F, B14, NhatKy_ViPham!C:C, "T32") - SUMIFS(NhatKy_ViPham!K:K, NhatKy_ViPham!E:E, "11_Anh_C", NhatKy_ViPham!F:F, B14, NhatKy_ViPham!C:C, "T32")</f>
        <v>100</v>
      </c>
      <c r="AX14" s="6">
        <f>100 + SUMIFS(NhatKy_ViPham!J:J, NhatKy_ViPham!E:E, "11_Anh_C", NhatKy_ViPham!F:F, B14, NhatKy_ViPham!C:C, "T33") - SUMIFS(NhatKy_ViPham!K:K, NhatKy_ViPham!E:E, "11_Anh_C", NhatKy_ViPham!F:F, B14, NhatKy_ViPham!C:C, "T33")</f>
        <v>100</v>
      </c>
      <c r="AY14" s="6">
        <f>100 + SUMIFS(NhatKy_ViPham!J:J, NhatKy_ViPham!E:E, "11_Anh_C", NhatKy_ViPham!F:F, B14, NhatKy_ViPham!C:C, "T34") - SUMIFS(NhatKy_ViPham!K:K, NhatKy_ViPham!E:E, "11_Anh_C", NhatKy_ViPham!F:F, B14, NhatKy_ViPham!C:C, "T34")</f>
        <v>100</v>
      </c>
      <c r="AZ14" s="6">
        <f>100 + SUMIFS(NhatKy_ViPham!J:J, NhatKy_ViPham!E:E, "11_Anh_C", NhatKy_ViPham!F:F, B14, NhatKy_ViPham!C:C, "T35") - SUMIFS(NhatKy_ViPham!K:K, NhatKy_ViPham!E:E, "11_Anh_C", NhatKy_ViPham!F:F, B14, NhatKy_ViPham!C:C, "T35")</f>
        <v>100</v>
      </c>
      <c r="BA14" s="12">
        <f t="shared" si="0"/>
        <v>100</v>
      </c>
      <c r="BB14" s="11" t="s">
        <v>430</v>
      </c>
      <c r="BC14" s="16" t="str">
        <f t="shared" si="1"/>
        <v>Tốt</v>
      </c>
      <c r="BD14" s="15" t="str">
        <f t="shared" si="2"/>
        <v>🟢 BÌNH THƯỜNG</v>
      </c>
    </row>
    <row r="15" spans="1:56" x14ac:dyDescent="0.25">
      <c r="A15" s="4">
        <v>7</v>
      </c>
      <c r="B15" s="10" t="s">
        <v>2127</v>
      </c>
      <c r="C15" s="4" t="s">
        <v>1678</v>
      </c>
      <c r="D15" s="4" t="s">
        <v>429</v>
      </c>
      <c r="E15" s="11" t="s">
        <v>430</v>
      </c>
      <c r="F15" s="7">
        <f>SUMIFS(NhatKy_ViPham!K:K, NhatKy_ViPham!E:E, "11_Anh_C", NhatKy_ViPham!F:F, B15, NhatKy_ViPham!H:H, "L01")</f>
        <v>0</v>
      </c>
      <c r="G15" s="7">
        <f>SUMIFS(NhatKy_ViPham!K:K, NhatKy_ViPham!E:E, "11_Anh_C", NhatKy_ViPham!F:F, B15, NhatKy_ViPham!H:H, "L02")</f>
        <v>0</v>
      </c>
      <c r="H15" s="7">
        <f>SUMIFS(NhatKy_ViPham!K:K, NhatKy_ViPham!E:E, "11_Anh_C", NhatKy_ViPham!F:F, B15, NhatKy_ViPham!H:H, "L03")</f>
        <v>0</v>
      </c>
      <c r="I15" s="7">
        <f>SUMIFS(NhatKy_ViPham!K:K, NhatKy_ViPham!E:E, "11_Anh_C", NhatKy_ViPham!F:F, B15, NhatKy_ViPham!H:H, "L04")</f>
        <v>0</v>
      </c>
      <c r="J15" s="7">
        <f>SUMIFS(NhatKy_ViPham!K:K, NhatKy_ViPham!E:E, "11_Anh_C", NhatKy_ViPham!F:F, B15, NhatKy_ViPham!H:H, "L05")</f>
        <v>0</v>
      </c>
      <c r="K15" s="7">
        <f>SUMIFS(NhatKy_ViPham!K:K, NhatKy_ViPham!E:E, "11_Anh_C", NhatKy_ViPham!F:F, B15, NhatKy_ViPham!H:H, "L06")</f>
        <v>0</v>
      </c>
      <c r="L15" s="7">
        <f>SUMIFS(NhatKy_ViPham!K:K, NhatKy_ViPham!E:E, "11_Anh_C", NhatKy_ViPham!F:F, B15, NhatKy_ViPham!H:H, "L07")</f>
        <v>0</v>
      </c>
      <c r="M15" s="7">
        <f>SUMIFS(NhatKy_ViPham!K:K, NhatKy_ViPham!E:E, "11_Anh_C", NhatKy_ViPham!F:F, B15, NhatKy_ViPham!H:H, "L08")</f>
        <v>0</v>
      </c>
      <c r="N15" s="7">
        <f>SUMIFS(NhatKy_ViPham!K:K, NhatKy_ViPham!E:E, "11_Anh_C", NhatKy_ViPham!F:F, B15, NhatKy_ViPham!H:H, "L09")</f>
        <v>0</v>
      </c>
      <c r="O15" s="7">
        <f>SUMIFS(NhatKy_ViPham!K:K, NhatKy_ViPham!E:E, "11_Anh_C", NhatKy_ViPham!F:F, B15, NhatKy_ViPham!H:H, "L10")</f>
        <v>0</v>
      </c>
      <c r="P15" s="12">
        <f>SUMIFS(NhatKy_ViPham!J:J, NhatKy_ViPham!E:E, "11_Anh_C", NhatKy_ViPham!F:F, B15)</f>
        <v>0</v>
      </c>
      <c r="Q15" s="13">
        <f>SUMIFS(NhatKy_ViPham!K:K, NhatKy_ViPham!E:E, "11_Anh_C", NhatKy_ViPham!F:F, B15)</f>
        <v>0</v>
      </c>
      <c r="R15" s="7">
        <f>100 + SUMIFS(NhatKy_ViPham!J:J, NhatKy_ViPham!E:E, "11_Anh_C", NhatKy_ViPham!F:F, B15, NhatKy_ViPham!C:C, "T1") - SUMIFS(NhatKy_ViPham!K:K, NhatKy_ViPham!E:E, "11_Anh_C", NhatKy_ViPham!F:F, B15, NhatKy_ViPham!C:C, "T1")</f>
        <v>100</v>
      </c>
      <c r="S15" s="7">
        <f>100 + SUMIFS(NhatKy_ViPham!J:J, NhatKy_ViPham!E:E, "11_Anh_C", NhatKy_ViPham!F:F, B15, NhatKy_ViPham!C:C, "T2") - SUMIFS(NhatKy_ViPham!K:K, NhatKy_ViPham!E:E, "11_Anh_C", NhatKy_ViPham!F:F, B15, NhatKy_ViPham!C:C, "T2")</f>
        <v>100</v>
      </c>
      <c r="T15" s="7">
        <f>100 + SUMIFS(NhatKy_ViPham!J:J, NhatKy_ViPham!E:E, "11_Anh_C", NhatKy_ViPham!F:F, B15, NhatKy_ViPham!C:C, "T3") - SUMIFS(NhatKy_ViPham!K:K, NhatKy_ViPham!E:E, "11_Anh_C", NhatKy_ViPham!F:F, B15, NhatKy_ViPham!C:C, "T3")</f>
        <v>100</v>
      </c>
      <c r="U15" s="7">
        <f>100 + SUMIFS(NhatKy_ViPham!J:J, NhatKy_ViPham!E:E, "11_Anh_C", NhatKy_ViPham!F:F, B15, NhatKy_ViPham!C:C, "T4") - SUMIFS(NhatKy_ViPham!K:K, NhatKy_ViPham!E:E, "11_Anh_C", NhatKy_ViPham!F:F, B15, NhatKy_ViPham!C:C, "T4")</f>
        <v>100</v>
      </c>
      <c r="V15" s="7">
        <f>100 + SUMIFS(NhatKy_ViPham!J:J, NhatKy_ViPham!E:E, "11_Anh_C", NhatKy_ViPham!F:F, B15, NhatKy_ViPham!C:C, "T5") - SUMIFS(NhatKy_ViPham!K:K, NhatKy_ViPham!E:E, "11_Anh_C", NhatKy_ViPham!F:F, B15, NhatKy_ViPham!C:C, "T5")</f>
        <v>100</v>
      </c>
      <c r="W15" s="7">
        <f>100 + SUMIFS(NhatKy_ViPham!J:J, NhatKy_ViPham!E:E, "11_Anh_C", NhatKy_ViPham!F:F, B15, NhatKy_ViPham!C:C, "T6") - SUMIFS(NhatKy_ViPham!K:K, NhatKy_ViPham!E:E, "11_Anh_C", NhatKy_ViPham!F:F, B15, NhatKy_ViPham!C:C, "T6")</f>
        <v>100</v>
      </c>
      <c r="X15" s="7">
        <f>100 + SUMIFS(NhatKy_ViPham!J:J, NhatKy_ViPham!E:E, "11_Anh_C", NhatKy_ViPham!F:F, B15, NhatKy_ViPham!C:C, "T7") - SUMIFS(NhatKy_ViPham!K:K, NhatKy_ViPham!E:E, "11_Anh_C", NhatKy_ViPham!F:F, B15, NhatKy_ViPham!C:C, "T7")</f>
        <v>100</v>
      </c>
      <c r="Y15" s="7">
        <f>100 + SUMIFS(NhatKy_ViPham!J:J, NhatKy_ViPham!E:E, "11_Anh_C", NhatKy_ViPham!F:F, B15, NhatKy_ViPham!C:C, "T8") - SUMIFS(NhatKy_ViPham!K:K, NhatKy_ViPham!E:E, "11_Anh_C", NhatKy_ViPham!F:F, B15, NhatKy_ViPham!C:C, "T8")</f>
        <v>100</v>
      </c>
      <c r="Z15" s="7">
        <f>100 + SUMIFS(NhatKy_ViPham!J:J, NhatKy_ViPham!E:E, "11_Anh_C", NhatKy_ViPham!F:F, B15, NhatKy_ViPham!C:C, "T9") - SUMIFS(NhatKy_ViPham!K:K, NhatKy_ViPham!E:E, "11_Anh_C", NhatKy_ViPham!F:F, B15, NhatKy_ViPham!C:C, "T9")</f>
        <v>100</v>
      </c>
      <c r="AA15" s="7">
        <f>100 + SUMIFS(NhatKy_ViPham!J:J, NhatKy_ViPham!E:E, "11_Anh_C", NhatKy_ViPham!F:F, B15, NhatKy_ViPham!C:C, "T10") - SUMIFS(NhatKy_ViPham!K:K, NhatKy_ViPham!E:E, "11_Anh_C", NhatKy_ViPham!F:F, B15, NhatKy_ViPham!C:C, "T10")</f>
        <v>100</v>
      </c>
      <c r="AB15" s="7">
        <f>100 + SUMIFS(NhatKy_ViPham!J:J, NhatKy_ViPham!E:E, "11_Anh_C", NhatKy_ViPham!F:F, B15, NhatKy_ViPham!C:C, "T11") - SUMIFS(NhatKy_ViPham!K:K, NhatKy_ViPham!E:E, "11_Anh_C", NhatKy_ViPham!F:F, B15, NhatKy_ViPham!C:C, "T11")</f>
        <v>100</v>
      </c>
      <c r="AC15" s="7">
        <f>100 + SUMIFS(NhatKy_ViPham!J:J, NhatKy_ViPham!E:E, "11_Anh_C", NhatKy_ViPham!F:F, B15, NhatKy_ViPham!C:C, "T12") - SUMIFS(NhatKy_ViPham!K:K, NhatKy_ViPham!E:E, "11_Anh_C", NhatKy_ViPham!F:F, B15, NhatKy_ViPham!C:C, "T12")</f>
        <v>100</v>
      </c>
      <c r="AD15" s="7">
        <f>100 + SUMIFS(NhatKy_ViPham!J:J, NhatKy_ViPham!E:E, "11_Anh_C", NhatKy_ViPham!F:F, B15, NhatKy_ViPham!C:C, "T13") - SUMIFS(NhatKy_ViPham!K:K, NhatKy_ViPham!E:E, "11_Anh_C", NhatKy_ViPham!F:F, B15, NhatKy_ViPham!C:C, "T13")</f>
        <v>100</v>
      </c>
      <c r="AE15" s="7">
        <f>100 + SUMIFS(NhatKy_ViPham!J:J, NhatKy_ViPham!E:E, "11_Anh_C", NhatKy_ViPham!F:F, B15, NhatKy_ViPham!C:C, "T14") - SUMIFS(NhatKy_ViPham!K:K, NhatKy_ViPham!E:E, "11_Anh_C", NhatKy_ViPham!F:F, B15, NhatKy_ViPham!C:C, "T14")</f>
        <v>100</v>
      </c>
      <c r="AF15" s="7">
        <f>100 + SUMIFS(NhatKy_ViPham!J:J, NhatKy_ViPham!E:E, "11_Anh_C", NhatKy_ViPham!F:F, B15, NhatKy_ViPham!C:C, "T15") - SUMIFS(NhatKy_ViPham!K:K, NhatKy_ViPham!E:E, "11_Anh_C", NhatKy_ViPham!F:F, B15, NhatKy_ViPham!C:C, "T15")</f>
        <v>100</v>
      </c>
      <c r="AG15" s="7">
        <f>100 + SUMIFS(NhatKy_ViPham!J:J, NhatKy_ViPham!E:E, "11_Anh_C", NhatKy_ViPham!F:F, B15, NhatKy_ViPham!C:C, "T16") - SUMIFS(NhatKy_ViPham!K:K, NhatKy_ViPham!E:E, "11_Anh_C", NhatKy_ViPham!F:F, B15, NhatKy_ViPham!C:C, "T16")</f>
        <v>100</v>
      </c>
      <c r="AH15" s="7">
        <f>100 + SUMIFS(NhatKy_ViPham!J:J, NhatKy_ViPham!E:E, "11_Anh_C", NhatKy_ViPham!F:F, B15, NhatKy_ViPham!C:C, "T17") - SUMIFS(NhatKy_ViPham!K:K, NhatKy_ViPham!E:E, "11_Anh_C", NhatKy_ViPham!F:F, B15, NhatKy_ViPham!C:C, "T17")</f>
        <v>100</v>
      </c>
      <c r="AI15" s="7">
        <f>100 + SUMIFS(NhatKy_ViPham!J:J, NhatKy_ViPham!E:E, "11_Anh_C", NhatKy_ViPham!F:F, B15, NhatKy_ViPham!C:C, "T18") - SUMIFS(NhatKy_ViPham!K:K, NhatKy_ViPham!E:E, "11_Anh_C", NhatKy_ViPham!F:F, B15, NhatKy_ViPham!C:C, "T18")</f>
        <v>100</v>
      </c>
      <c r="AJ15" s="7">
        <f>100 + SUMIFS(NhatKy_ViPham!J:J, NhatKy_ViPham!E:E, "11_Anh_C", NhatKy_ViPham!F:F, B15, NhatKy_ViPham!C:C, "T19") - SUMIFS(NhatKy_ViPham!K:K, NhatKy_ViPham!E:E, "11_Anh_C", NhatKy_ViPham!F:F, B15, NhatKy_ViPham!C:C, "T19")</f>
        <v>100</v>
      </c>
      <c r="AK15" s="7">
        <f>100 + SUMIFS(NhatKy_ViPham!J:J, NhatKy_ViPham!E:E, "11_Anh_C", NhatKy_ViPham!F:F, B15, NhatKy_ViPham!C:C, "T20") - SUMIFS(NhatKy_ViPham!K:K, NhatKy_ViPham!E:E, "11_Anh_C", NhatKy_ViPham!F:F, B15, NhatKy_ViPham!C:C, "T20")</f>
        <v>100</v>
      </c>
      <c r="AL15" s="7">
        <f>100 + SUMIFS(NhatKy_ViPham!J:J, NhatKy_ViPham!E:E, "11_Anh_C", NhatKy_ViPham!F:F, B15, NhatKy_ViPham!C:C, "T21") - SUMIFS(NhatKy_ViPham!K:K, NhatKy_ViPham!E:E, "11_Anh_C", NhatKy_ViPham!F:F, B15, NhatKy_ViPham!C:C, "T21")</f>
        <v>100</v>
      </c>
      <c r="AM15" s="7">
        <f>100 + SUMIFS(NhatKy_ViPham!J:J, NhatKy_ViPham!E:E, "11_Anh_C", NhatKy_ViPham!F:F, B15, NhatKy_ViPham!C:C, "T22") - SUMIFS(NhatKy_ViPham!K:K, NhatKy_ViPham!E:E, "11_Anh_C", NhatKy_ViPham!F:F, B15, NhatKy_ViPham!C:C, "T22")</f>
        <v>100</v>
      </c>
      <c r="AN15" s="7">
        <f>100 + SUMIFS(NhatKy_ViPham!J:J, NhatKy_ViPham!E:E, "11_Anh_C", NhatKy_ViPham!F:F, B15, NhatKy_ViPham!C:C, "T23") - SUMIFS(NhatKy_ViPham!K:K, NhatKy_ViPham!E:E, "11_Anh_C", NhatKy_ViPham!F:F, B15, NhatKy_ViPham!C:C, "T23")</f>
        <v>100</v>
      </c>
      <c r="AO15" s="7">
        <f>100 + SUMIFS(NhatKy_ViPham!J:J, NhatKy_ViPham!E:E, "11_Anh_C", NhatKy_ViPham!F:F, B15, NhatKy_ViPham!C:C, "T24") - SUMIFS(NhatKy_ViPham!K:K, NhatKy_ViPham!E:E, "11_Anh_C", NhatKy_ViPham!F:F, B15, NhatKy_ViPham!C:C, "T24")</f>
        <v>100</v>
      </c>
      <c r="AP15" s="7">
        <f>100 + SUMIFS(NhatKy_ViPham!J:J, NhatKy_ViPham!E:E, "11_Anh_C", NhatKy_ViPham!F:F, B15, NhatKy_ViPham!C:C, "T25") - SUMIFS(NhatKy_ViPham!K:K, NhatKy_ViPham!E:E, "11_Anh_C", NhatKy_ViPham!F:F, B15, NhatKy_ViPham!C:C, "T25")</f>
        <v>100</v>
      </c>
      <c r="AQ15" s="7">
        <f>100 + SUMIFS(NhatKy_ViPham!J:J, NhatKy_ViPham!E:E, "11_Anh_C", NhatKy_ViPham!F:F, B15, NhatKy_ViPham!C:C, "T26") - SUMIFS(NhatKy_ViPham!K:K, NhatKy_ViPham!E:E, "11_Anh_C", NhatKy_ViPham!F:F, B15, NhatKy_ViPham!C:C, "T26")</f>
        <v>100</v>
      </c>
      <c r="AR15" s="7">
        <f>100 + SUMIFS(NhatKy_ViPham!J:J, NhatKy_ViPham!E:E, "11_Anh_C", NhatKy_ViPham!F:F, B15, NhatKy_ViPham!C:C, "T27") - SUMIFS(NhatKy_ViPham!K:K, NhatKy_ViPham!E:E, "11_Anh_C", NhatKy_ViPham!F:F, B15, NhatKy_ViPham!C:C, "T27")</f>
        <v>100</v>
      </c>
      <c r="AS15" s="7">
        <f>100 + SUMIFS(NhatKy_ViPham!J:J, NhatKy_ViPham!E:E, "11_Anh_C", NhatKy_ViPham!F:F, B15, NhatKy_ViPham!C:C, "T28") - SUMIFS(NhatKy_ViPham!K:K, NhatKy_ViPham!E:E, "11_Anh_C", NhatKy_ViPham!F:F, B15, NhatKy_ViPham!C:C, "T28")</f>
        <v>100</v>
      </c>
      <c r="AT15" s="7">
        <f>100 + SUMIFS(NhatKy_ViPham!J:J, NhatKy_ViPham!E:E, "11_Anh_C", NhatKy_ViPham!F:F, B15, NhatKy_ViPham!C:C, "T29") - SUMIFS(NhatKy_ViPham!K:K, NhatKy_ViPham!E:E, "11_Anh_C", NhatKy_ViPham!F:F, B15, NhatKy_ViPham!C:C, "T29")</f>
        <v>100</v>
      </c>
      <c r="AU15" s="7">
        <f>100 + SUMIFS(NhatKy_ViPham!J:J, NhatKy_ViPham!E:E, "11_Anh_C", NhatKy_ViPham!F:F, B15, NhatKy_ViPham!C:C, "T30") - SUMIFS(NhatKy_ViPham!K:K, NhatKy_ViPham!E:E, "11_Anh_C", NhatKy_ViPham!F:F, B15, NhatKy_ViPham!C:C, "T30")</f>
        <v>100</v>
      </c>
      <c r="AV15" s="7">
        <f>100 + SUMIFS(NhatKy_ViPham!J:J, NhatKy_ViPham!E:E, "11_Anh_C", NhatKy_ViPham!F:F, B15, NhatKy_ViPham!C:C, "T31") - SUMIFS(NhatKy_ViPham!K:K, NhatKy_ViPham!E:E, "11_Anh_C", NhatKy_ViPham!F:F, B15, NhatKy_ViPham!C:C, "T31")</f>
        <v>100</v>
      </c>
      <c r="AW15" s="7">
        <f>100 + SUMIFS(NhatKy_ViPham!J:J, NhatKy_ViPham!E:E, "11_Anh_C", NhatKy_ViPham!F:F, B15, NhatKy_ViPham!C:C, "T32") - SUMIFS(NhatKy_ViPham!K:K, NhatKy_ViPham!E:E, "11_Anh_C", NhatKy_ViPham!F:F, B15, NhatKy_ViPham!C:C, "T32")</f>
        <v>100</v>
      </c>
      <c r="AX15" s="7">
        <f>100 + SUMIFS(NhatKy_ViPham!J:J, NhatKy_ViPham!E:E, "11_Anh_C", NhatKy_ViPham!F:F, B15, NhatKy_ViPham!C:C, "T33") - SUMIFS(NhatKy_ViPham!K:K, NhatKy_ViPham!E:E, "11_Anh_C", NhatKy_ViPham!F:F, B15, NhatKy_ViPham!C:C, "T33")</f>
        <v>100</v>
      </c>
      <c r="AY15" s="7">
        <f>100 + SUMIFS(NhatKy_ViPham!J:J, NhatKy_ViPham!E:E, "11_Anh_C", NhatKy_ViPham!F:F, B15, NhatKy_ViPham!C:C, "T34") - SUMIFS(NhatKy_ViPham!K:K, NhatKy_ViPham!E:E, "11_Anh_C", NhatKy_ViPham!F:F, B15, NhatKy_ViPham!C:C, "T34")</f>
        <v>100</v>
      </c>
      <c r="AZ15" s="7">
        <f>100 + SUMIFS(NhatKy_ViPham!J:J, NhatKy_ViPham!E:E, "11_Anh_C", NhatKy_ViPham!F:F, B15, NhatKy_ViPham!C:C, "T35") - SUMIFS(NhatKy_ViPham!K:K, NhatKy_ViPham!E:E, "11_Anh_C", NhatKy_ViPham!F:F, B15, NhatKy_ViPham!C:C, "T35")</f>
        <v>100</v>
      </c>
      <c r="BA15" s="12">
        <f t="shared" si="0"/>
        <v>100</v>
      </c>
      <c r="BB15" s="11" t="s">
        <v>430</v>
      </c>
      <c r="BC15" s="14" t="str">
        <f t="shared" si="1"/>
        <v>Tốt</v>
      </c>
      <c r="BD15" s="10" t="str">
        <f t="shared" si="2"/>
        <v>🟢 BÌNH THƯỜNG</v>
      </c>
    </row>
    <row r="16" spans="1:56" x14ac:dyDescent="0.25">
      <c r="A16" s="5">
        <v>8</v>
      </c>
      <c r="B16" s="15" t="s">
        <v>2128</v>
      </c>
      <c r="C16" s="5" t="s">
        <v>1594</v>
      </c>
      <c r="D16" s="5" t="s">
        <v>429</v>
      </c>
      <c r="E16" s="11" t="s">
        <v>430</v>
      </c>
      <c r="F16" s="6">
        <f>SUMIFS(NhatKy_ViPham!K:K, NhatKy_ViPham!E:E, "11_Anh_C", NhatKy_ViPham!F:F, B16, NhatKy_ViPham!H:H, "L01")</f>
        <v>0</v>
      </c>
      <c r="G16" s="6">
        <f>SUMIFS(NhatKy_ViPham!K:K, NhatKy_ViPham!E:E, "11_Anh_C", NhatKy_ViPham!F:F, B16, NhatKy_ViPham!H:H, "L02")</f>
        <v>0</v>
      </c>
      <c r="H16" s="6">
        <f>SUMIFS(NhatKy_ViPham!K:K, NhatKy_ViPham!E:E, "11_Anh_C", NhatKy_ViPham!F:F, B16, NhatKy_ViPham!H:H, "L03")</f>
        <v>0</v>
      </c>
      <c r="I16" s="6">
        <f>SUMIFS(NhatKy_ViPham!K:K, NhatKy_ViPham!E:E, "11_Anh_C", NhatKy_ViPham!F:F, B16, NhatKy_ViPham!H:H, "L04")</f>
        <v>0</v>
      </c>
      <c r="J16" s="6">
        <f>SUMIFS(NhatKy_ViPham!K:K, NhatKy_ViPham!E:E, "11_Anh_C", NhatKy_ViPham!F:F, B16, NhatKy_ViPham!H:H, "L05")</f>
        <v>0</v>
      </c>
      <c r="K16" s="6">
        <f>SUMIFS(NhatKy_ViPham!K:K, NhatKy_ViPham!E:E, "11_Anh_C", NhatKy_ViPham!F:F, B16, NhatKy_ViPham!H:H, "L06")</f>
        <v>0</v>
      </c>
      <c r="L16" s="6">
        <f>SUMIFS(NhatKy_ViPham!K:K, NhatKy_ViPham!E:E, "11_Anh_C", NhatKy_ViPham!F:F, B16, NhatKy_ViPham!H:H, "L07")</f>
        <v>0</v>
      </c>
      <c r="M16" s="6">
        <f>SUMIFS(NhatKy_ViPham!K:K, NhatKy_ViPham!E:E, "11_Anh_C", NhatKy_ViPham!F:F, B16, NhatKy_ViPham!H:H, "L08")</f>
        <v>0</v>
      </c>
      <c r="N16" s="6">
        <f>SUMIFS(NhatKy_ViPham!K:K, NhatKy_ViPham!E:E, "11_Anh_C", NhatKy_ViPham!F:F, B16, NhatKy_ViPham!H:H, "L09")</f>
        <v>0</v>
      </c>
      <c r="O16" s="6">
        <f>SUMIFS(NhatKy_ViPham!K:K, NhatKy_ViPham!E:E, "11_Anh_C", NhatKy_ViPham!F:F, B16, NhatKy_ViPham!H:H, "L10")</f>
        <v>0</v>
      </c>
      <c r="P16" s="12">
        <f>SUMIFS(NhatKy_ViPham!J:J, NhatKy_ViPham!E:E, "11_Anh_C", NhatKy_ViPham!F:F, B16)</f>
        <v>0</v>
      </c>
      <c r="Q16" s="13">
        <f>SUMIFS(NhatKy_ViPham!K:K, NhatKy_ViPham!E:E, "11_Anh_C", NhatKy_ViPham!F:F, B16)</f>
        <v>0</v>
      </c>
      <c r="R16" s="6">
        <f>100 + SUMIFS(NhatKy_ViPham!J:J, NhatKy_ViPham!E:E, "11_Anh_C", NhatKy_ViPham!F:F, B16, NhatKy_ViPham!C:C, "T1") - SUMIFS(NhatKy_ViPham!K:K, NhatKy_ViPham!E:E, "11_Anh_C", NhatKy_ViPham!F:F, B16, NhatKy_ViPham!C:C, "T1")</f>
        <v>100</v>
      </c>
      <c r="S16" s="6">
        <f>100 + SUMIFS(NhatKy_ViPham!J:J, NhatKy_ViPham!E:E, "11_Anh_C", NhatKy_ViPham!F:F, B16, NhatKy_ViPham!C:C, "T2") - SUMIFS(NhatKy_ViPham!K:K, NhatKy_ViPham!E:E, "11_Anh_C", NhatKy_ViPham!F:F, B16, NhatKy_ViPham!C:C, "T2")</f>
        <v>100</v>
      </c>
      <c r="T16" s="6">
        <f>100 + SUMIFS(NhatKy_ViPham!J:J, NhatKy_ViPham!E:E, "11_Anh_C", NhatKy_ViPham!F:F, B16, NhatKy_ViPham!C:C, "T3") - SUMIFS(NhatKy_ViPham!K:K, NhatKy_ViPham!E:E, "11_Anh_C", NhatKy_ViPham!F:F, B16, NhatKy_ViPham!C:C, "T3")</f>
        <v>100</v>
      </c>
      <c r="U16" s="6">
        <f>100 + SUMIFS(NhatKy_ViPham!J:J, NhatKy_ViPham!E:E, "11_Anh_C", NhatKy_ViPham!F:F, B16, NhatKy_ViPham!C:C, "T4") - SUMIFS(NhatKy_ViPham!K:K, NhatKy_ViPham!E:E, "11_Anh_C", NhatKy_ViPham!F:F, B16, NhatKy_ViPham!C:C, "T4")</f>
        <v>100</v>
      </c>
      <c r="V16" s="6">
        <f>100 + SUMIFS(NhatKy_ViPham!J:J, NhatKy_ViPham!E:E, "11_Anh_C", NhatKy_ViPham!F:F, B16, NhatKy_ViPham!C:C, "T5") - SUMIFS(NhatKy_ViPham!K:K, NhatKy_ViPham!E:E, "11_Anh_C", NhatKy_ViPham!F:F, B16, NhatKy_ViPham!C:C, "T5")</f>
        <v>100</v>
      </c>
      <c r="W16" s="6">
        <f>100 + SUMIFS(NhatKy_ViPham!J:J, NhatKy_ViPham!E:E, "11_Anh_C", NhatKy_ViPham!F:F, B16, NhatKy_ViPham!C:C, "T6") - SUMIFS(NhatKy_ViPham!K:K, NhatKy_ViPham!E:E, "11_Anh_C", NhatKy_ViPham!F:F, B16, NhatKy_ViPham!C:C, "T6")</f>
        <v>100</v>
      </c>
      <c r="X16" s="6">
        <f>100 + SUMIFS(NhatKy_ViPham!J:J, NhatKy_ViPham!E:E, "11_Anh_C", NhatKy_ViPham!F:F, B16, NhatKy_ViPham!C:C, "T7") - SUMIFS(NhatKy_ViPham!K:K, NhatKy_ViPham!E:E, "11_Anh_C", NhatKy_ViPham!F:F, B16, NhatKy_ViPham!C:C, "T7")</f>
        <v>100</v>
      </c>
      <c r="Y16" s="6">
        <f>100 + SUMIFS(NhatKy_ViPham!J:J, NhatKy_ViPham!E:E, "11_Anh_C", NhatKy_ViPham!F:F, B16, NhatKy_ViPham!C:C, "T8") - SUMIFS(NhatKy_ViPham!K:K, NhatKy_ViPham!E:E, "11_Anh_C", NhatKy_ViPham!F:F, B16, NhatKy_ViPham!C:C, "T8")</f>
        <v>100</v>
      </c>
      <c r="Z16" s="6">
        <f>100 + SUMIFS(NhatKy_ViPham!J:J, NhatKy_ViPham!E:E, "11_Anh_C", NhatKy_ViPham!F:F, B16, NhatKy_ViPham!C:C, "T9") - SUMIFS(NhatKy_ViPham!K:K, NhatKy_ViPham!E:E, "11_Anh_C", NhatKy_ViPham!F:F, B16, NhatKy_ViPham!C:C, "T9")</f>
        <v>100</v>
      </c>
      <c r="AA16" s="6">
        <f>100 + SUMIFS(NhatKy_ViPham!J:J, NhatKy_ViPham!E:E, "11_Anh_C", NhatKy_ViPham!F:F, B16, NhatKy_ViPham!C:C, "T10") - SUMIFS(NhatKy_ViPham!K:K, NhatKy_ViPham!E:E, "11_Anh_C", NhatKy_ViPham!F:F, B16, NhatKy_ViPham!C:C, "T10")</f>
        <v>100</v>
      </c>
      <c r="AB16" s="6">
        <f>100 + SUMIFS(NhatKy_ViPham!J:J, NhatKy_ViPham!E:E, "11_Anh_C", NhatKy_ViPham!F:F, B16, NhatKy_ViPham!C:C, "T11") - SUMIFS(NhatKy_ViPham!K:K, NhatKy_ViPham!E:E, "11_Anh_C", NhatKy_ViPham!F:F, B16, NhatKy_ViPham!C:C, "T11")</f>
        <v>100</v>
      </c>
      <c r="AC16" s="6">
        <f>100 + SUMIFS(NhatKy_ViPham!J:J, NhatKy_ViPham!E:E, "11_Anh_C", NhatKy_ViPham!F:F, B16, NhatKy_ViPham!C:C, "T12") - SUMIFS(NhatKy_ViPham!K:K, NhatKy_ViPham!E:E, "11_Anh_C", NhatKy_ViPham!F:F, B16, NhatKy_ViPham!C:C, "T12")</f>
        <v>100</v>
      </c>
      <c r="AD16" s="6">
        <f>100 + SUMIFS(NhatKy_ViPham!J:J, NhatKy_ViPham!E:E, "11_Anh_C", NhatKy_ViPham!F:F, B16, NhatKy_ViPham!C:C, "T13") - SUMIFS(NhatKy_ViPham!K:K, NhatKy_ViPham!E:E, "11_Anh_C", NhatKy_ViPham!F:F, B16, NhatKy_ViPham!C:C, "T13")</f>
        <v>100</v>
      </c>
      <c r="AE16" s="6">
        <f>100 + SUMIFS(NhatKy_ViPham!J:J, NhatKy_ViPham!E:E, "11_Anh_C", NhatKy_ViPham!F:F, B16, NhatKy_ViPham!C:C, "T14") - SUMIFS(NhatKy_ViPham!K:K, NhatKy_ViPham!E:E, "11_Anh_C", NhatKy_ViPham!F:F, B16, NhatKy_ViPham!C:C, "T14")</f>
        <v>100</v>
      </c>
      <c r="AF16" s="6">
        <f>100 + SUMIFS(NhatKy_ViPham!J:J, NhatKy_ViPham!E:E, "11_Anh_C", NhatKy_ViPham!F:F, B16, NhatKy_ViPham!C:C, "T15") - SUMIFS(NhatKy_ViPham!K:K, NhatKy_ViPham!E:E, "11_Anh_C", NhatKy_ViPham!F:F, B16, NhatKy_ViPham!C:C, "T15")</f>
        <v>100</v>
      </c>
      <c r="AG16" s="6">
        <f>100 + SUMIFS(NhatKy_ViPham!J:J, NhatKy_ViPham!E:E, "11_Anh_C", NhatKy_ViPham!F:F, B16, NhatKy_ViPham!C:C, "T16") - SUMIFS(NhatKy_ViPham!K:K, NhatKy_ViPham!E:E, "11_Anh_C", NhatKy_ViPham!F:F, B16, NhatKy_ViPham!C:C, "T16")</f>
        <v>100</v>
      </c>
      <c r="AH16" s="6">
        <f>100 + SUMIFS(NhatKy_ViPham!J:J, NhatKy_ViPham!E:E, "11_Anh_C", NhatKy_ViPham!F:F, B16, NhatKy_ViPham!C:C, "T17") - SUMIFS(NhatKy_ViPham!K:K, NhatKy_ViPham!E:E, "11_Anh_C", NhatKy_ViPham!F:F, B16, NhatKy_ViPham!C:C, "T17")</f>
        <v>100</v>
      </c>
      <c r="AI16" s="6">
        <f>100 + SUMIFS(NhatKy_ViPham!J:J, NhatKy_ViPham!E:E, "11_Anh_C", NhatKy_ViPham!F:F, B16, NhatKy_ViPham!C:C, "T18") - SUMIFS(NhatKy_ViPham!K:K, NhatKy_ViPham!E:E, "11_Anh_C", NhatKy_ViPham!F:F, B16, NhatKy_ViPham!C:C, "T18")</f>
        <v>100</v>
      </c>
      <c r="AJ16" s="6">
        <f>100 + SUMIFS(NhatKy_ViPham!J:J, NhatKy_ViPham!E:E, "11_Anh_C", NhatKy_ViPham!F:F, B16, NhatKy_ViPham!C:C, "T19") - SUMIFS(NhatKy_ViPham!K:K, NhatKy_ViPham!E:E, "11_Anh_C", NhatKy_ViPham!F:F, B16, NhatKy_ViPham!C:C, "T19")</f>
        <v>100</v>
      </c>
      <c r="AK16" s="6">
        <f>100 + SUMIFS(NhatKy_ViPham!J:J, NhatKy_ViPham!E:E, "11_Anh_C", NhatKy_ViPham!F:F, B16, NhatKy_ViPham!C:C, "T20") - SUMIFS(NhatKy_ViPham!K:K, NhatKy_ViPham!E:E, "11_Anh_C", NhatKy_ViPham!F:F, B16, NhatKy_ViPham!C:C, "T20")</f>
        <v>100</v>
      </c>
      <c r="AL16" s="6">
        <f>100 + SUMIFS(NhatKy_ViPham!J:J, NhatKy_ViPham!E:E, "11_Anh_C", NhatKy_ViPham!F:F, B16, NhatKy_ViPham!C:C, "T21") - SUMIFS(NhatKy_ViPham!K:K, NhatKy_ViPham!E:E, "11_Anh_C", NhatKy_ViPham!F:F, B16, NhatKy_ViPham!C:C, "T21")</f>
        <v>100</v>
      </c>
      <c r="AM16" s="6">
        <f>100 + SUMIFS(NhatKy_ViPham!J:J, NhatKy_ViPham!E:E, "11_Anh_C", NhatKy_ViPham!F:F, B16, NhatKy_ViPham!C:C, "T22") - SUMIFS(NhatKy_ViPham!K:K, NhatKy_ViPham!E:E, "11_Anh_C", NhatKy_ViPham!F:F, B16, NhatKy_ViPham!C:C, "T22")</f>
        <v>100</v>
      </c>
      <c r="AN16" s="6">
        <f>100 + SUMIFS(NhatKy_ViPham!J:J, NhatKy_ViPham!E:E, "11_Anh_C", NhatKy_ViPham!F:F, B16, NhatKy_ViPham!C:C, "T23") - SUMIFS(NhatKy_ViPham!K:K, NhatKy_ViPham!E:E, "11_Anh_C", NhatKy_ViPham!F:F, B16, NhatKy_ViPham!C:C, "T23")</f>
        <v>100</v>
      </c>
      <c r="AO16" s="6">
        <f>100 + SUMIFS(NhatKy_ViPham!J:J, NhatKy_ViPham!E:E, "11_Anh_C", NhatKy_ViPham!F:F, B16, NhatKy_ViPham!C:C, "T24") - SUMIFS(NhatKy_ViPham!K:K, NhatKy_ViPham!E:E, "11_Anh_C", NhatKy_ViPham!F:F, B16, NhatKy_ViPham!C:C, "T24")</f>
        <v>100</v>
      </c>
      <c r="AP16" s="6">
        <f>100 + SUMIFS(NhatKy_ViPham!J:J, NhatKy_ViPham!E:E, "11_Anh_C", NhatKy_ViPham!F:F, B16, NhatKy_ViPham!C:C, "T25") - SUMIFS(NhatKy_ViPham!K:K, NhatKy_ViPham!E:E, "11_Anh_C", NhatKy_ViPham!F:F, B16, NhatKy_ViPham!C:C, "T25")</f>
        <v>100</v>
      </c>
      <c r="AQ16" s="6">
        <f>100 + SUMIFS(NhatKy_ViPham!J:J, NhatKy_ViPham!E:E, "11_Anh_C", NhatKy_ViPham!F:F, B16, NhatKy_ViPham!C:C, "T26") - SUMIFS(NhatKy_ViPham!K:K, NhatKy_ViPham!E:E, "11_Anh_C", NhatKy_ViPham!F:F, B16, NhatKy_ViPham!C:C, "T26")</f>
        <v>100</v>
      </c>
      <c r="AR16" s="6">
        <f>100 + SUMIFS(NhatKy_ViPham!J:J, NhatKy_ViPham!E:E, "11_Anh_C", NhatKy_ViPham!F:F, B16, NhatKy_ViPham!C:C, "T27") - SUMIFS(NhatKy_ViPham!K:K, NhatKy_ViPham!E:E, "11_Anh_C", NhatKy_ViPham!F:F, B16, NhatKy_ViPham!C:C, "T27")</f>
        <v>100</v>
      </c>
      <c r="AS16" s="6">
        <f>100 + SUMIFS(NhatKy_ViPham!J:J, NhatKy_ViPham!E:E, "11_Anh_C", NhatKy_ViPham!F:F, B16, NhatKy_ViPham!C:C, "T28") - SUMIFS(NhatKy_ViPham!K:K, NhatKy_ViPham!E:E, "11_Anh_C", NhatKy_ViPham!F:F, B16, NhatKy_ViPham!C:C, "T28")</f>
        <v>100</v>
      </c>
      <c r="AT16" s="6">
        <f>100 + SUMIFS(NhatKy_ViPham!J:J, NhatKy_ViPham!E:E, "11_Anh_C", NhatKy_ViPham!F:F, B16, NhatKy_ViPham!C:C, "T29") - SUMIFS(NhatKy_ViPham!K:K, NhatKy_ViPham!E:E, "11_Anh_C", NhatKy_ViPham!F:F, B16, NhatKy_ViPham!C:C, "T29")</f>
        <v>100</v>
      </c>
      <c r="AU16" s="6">
        <f>100 + SUMIFS(NhatKy_ViPham!J:J, NhatKy_ViPham!E:E, "11_Anh_C", NhatKy_ViPham!F:F, B16, NhatKy_ViPham!C:C, "T30") - SUMIFS(NhatKy_ViPham!K:K, NhatKy_ViPham!E:E, "11_Anh_C", NhatKy_ViPham!F:F, B16, NhatKy_ViPham!C:C, "T30")</f>
        <v>100</v>
      </c>
      <c r="AV16" s="6">
        <f>100 + SUMIFS(NhatKy_ViPham!J:J, NhatKy_ViPham!E:E, "11_Anh_C", NhatKy_ViPham!F:F, B16, NhatKy_ViPham!C:C, "T31") - SUMIFS(NhatKy_ViPham!K:K, NhatKy_ViPham!E:E, "11_Anh_C", NhatKy_ViPham!F:F, B16, NhatKy_ViPham!C:C, "T31")</f>
        <v>100</v>
      </c>
      <c r="AW16" s="6">
        <f>100 + SUMIFS(NhatKy_ViPham!J:J, NhatKy_ViPham!E:E, "11_Anh_C", NhatKy_ViPham!F:F, B16, NhatKy_ViPham!C:C, "T32") - SUMIFS(NhatKy_ViPham!K:K, NhatKy_ViPham!E:E, "11_Anh_C", NhatKy_ViPham!F:F, B16, NhatKy_ViPham!C:C, "T32")</f>
        <v>100</v>
      </c>
      <c r="AX16" s="6">
        <f>100 + SUMIFS(NhatKy_ViPham!J:J, NhatKy_ViPham!E:E, "11_Anh_C", NhatKy_ViPham!F:F, B16, NhatKy_ViPham!C:C, "T33") - SUMIFS(NhatKy_ViPham!K:K, NhatKy_ViPham!E:E, "11_Anh_C", NhatKy_ViPham!F:F, B16, NhatKy_ViPham!C:C, "T33")</f>
        <v>100</v>
      </c>
      <c r="AY16" s="6">
        <f>100 + SUMIFS(NhatKy_ViPham!J:J, NhatKy_ViPham!E:E, "11_Anh_C", NhatKy_ViPham!F:F, B16, NhatKy_ViPham!C:C, "T34") - SUMIFS(NhatKy_ViPham!K:K, NhatKy_ViPham!E:E, "11_Anh_C", NhatKy_ViPham!F:F, B16, NhatKy_ViPham!C:C, "T34")</f>
        <v>100</v>
      </c>
      <c r="AZ16" s="6">
        <f>100 + SUMIFS(NhatKy_ViPham!J:J, NhatKy_ViPham!E:E, "11_Anh_C", NhatKy_ViPham!F:F, B16, NhatKy_ViPham!C:C, "T35") - SUMIFS(NhatKy_ViPham!K:K, NhatKy_ViPham!E:E, "11_Anh_C", NhatKy_ViPham!F:F, B16, NhatKy_ViPham!C:C, "T35")</f>
        <v>100</v>
      </c>
      <c r="BA16" s="12">
        <f t="shared" si="0"/>
        <v>100</v>
      </c>
      <c r="BB16" s="11" t="s">
        <v>430</v>
      </c>
      <c r="BC16" s="16" t="str">
        <f t="shared" si="1"/>
        <v>Tốt</v>
      </c>
      <c r="BD16" s="15" t="str">
        <f t="shared" si="2"/>
        <v>🟢 BÌNH THƯỜNG</v>
      </c>
    </row>
    <row r="17" spans="1:56" x14ac:dyDescent="0.25">
      <c r="A17" s="4">
        <v>9</v>
      </c>
      <c r="B17" s="10" t="s">
        <v>2129</v>
      </c>
      <c r="C17" s="4" t="s">
        <v>1620</v>
      </c>
      <c r="D17" s="4" t="s">
        <v>429</v>
      </c>
      <c r="E17" s="11" t="s">
        <v>430</v>
      </c>
      <c r="F17" s="7">
        <f>SUMIFS(NhatKy_ViPham!K:K, NhatKy_ViPham!E:E, "11_Anh_C", NhatKy_ViPham!F:F, B17, NhatKy_ViPham!H:H, "L01")</f>
        <v>0</v>
      </c>
      <c r="G17" s="7">
        <f>SUMIFS(NhatKy_ViPham!K:K, NhatKy_ViPham!E:E, "11_Anh_C", NhatKy_ViPham!F:F, B17, NhatKy_ViPham!H:H, "L02")</f>
        <v>0</v>
      </c>
      <c r="H17" s="7">
        <f>SUMIFS(NhatKy_ViPham!K:K, NhatKy_ViPham!E:E, "11_Anh_C", NhatKy_ViPham!F:F, B17, NhatKy_ViPham!H:H, "L03")</f>
        <v>0</v>
      </c>
      <c r="I17" s="7">
        <f>SUMIFS(NhatKy_ViPham!K:K, NhatKy_ViPham!E:E, "11_Anh_C", NhatKy_ViPham!F:F, B17, NhatKy_ViPham!H:H, "L04")</f>
        <v>0</v>
      </c>
      <c r="J17" s="7">
        <f>SUMIFS(NhatKy_ViPham!K:K, NhatKy_ViPham!E:E, "11_Anh_C", NhatKy_ViPham!F:F, B17, NhatKy_ViPham!H:H, "L05")</f>
        <v>0</v>
      </c>
      <c r="K17" s="7">
        <f>SUMIFS(NhatKy_ViPham!K:K, NhatKy_ViPham!E:E, "11_Anh_C", NhatKy_ViPham!F:F, B17, NhatKy_ViPham!H:H, "L06")</f>
        <v>0</v>
      </c>
      <c r="L17" s="7">
        <f>SUMIFS(NhatKy_ViPham!K:K, NhatKy_ViPham!E:E, "11_Anh_C", NhatKy_ViPham!F:F, B17, NhatKy_ViPham!H:H, "L07")</f>
        <v>0</v>
      </c>
      <c r="M17" s="7">
        <f>SUMIFS(NhatKy_ViPham!K:K, NhatKy_ViPham!E:E, "11_Anh_C", NhatKy_ViPham!F:F, B17, NhatKy_ViPham!H:H, "L08")</f>
        <v>0</v>
      </c>
      <c r="N17" s="7">
        <f>SUMIFS(NhatKy_ViPham!K:K, NhatKy_ViPham!E:E, "11_Anh_C", NhatKy_ViPham!F:F, B17, NhatKy_ViPham!H:H, "L09")</f>
        <v>0</v>
      </c>
      <c r="O17" s="7">
        <f>SUMIFS(NhatKy_ViPham!K:K, NhatKy_ViPham!E:E, "11_Anh_C", NhatKy_ViPham!F:F, B17, NhatKy_ViPham!H:H, "L10")</f>
        <v>0</v>
      </c>
      <c r="P17" s="12">
        <f>SUMIFS(NhatKy_ViPham!J:J, NhatKy_ViPham!E:E, "11_Anh_C", NhatKy_ViPham!F:F, B17)</f>
        <v>0</v>
      </c>
      <c r="Q17" s="13">
        <f>SUMIFS(NhatKy_ViPham!K:K, NhatKy_ViPham!E:E, "11_Anh_C", NhatKy_ViPham!F:F, B17)</f>
        <v>0</v>
      </c>
      <c r="R17" s="7">
        <f>100 + SUMIFS(NhatKy_ViPham!J:J, NhatKy_ViPham!E:E, "11_Anh_C", NhatKy_ViPham!F:F, B17, NhatKy_ViPham!C:C, "T1") - SUMIFS(NhatKy_ViPham!K:K, NhatKy_ViPham!E:E, "11_Anh_C", NhatKy_ViPham!F:F, B17, NhatKy_ViPham!C:C, "T1")</f>
        <v>100</v>
      </c>
      <c r="S17" s="7">
        <f>100 + SUMIFS(NhatKy_ViPham!J:J, NhatKy_ViPham!E:E, "11_Anh_C", NhatKy_ViPham!F:F, B17, NhatKy_ViPham!C:C, "T2") - SUMIFS(NhatKy_ViPham!K:K, NhatKy_ViPham!E:E, "11_Anh_C", NhatKy_ViPham!F:F, B17, NhatKy_ViPham!C:C, "T2")</f>
        <v>100</v>
      </c>
      <c r="T17" s="7">
        <f>100 + SUMIFS(NhatKy_ViPham!J:J, NhatKy_ViPham!E:E, "11_Anh_C", NhatKy_ViPham!F:F, B17, NhatKy_ViPham!C:C, "T3") - SUMIFS(NhatKy_ViPham!K:K, NhatKy_ViPham!E:E, "11_Anh_C", NhatKy_ViPham!F:F, B17, NhatKy_ViPham!C:C, "T3")</f>
        <v>100</v>
      </c>
      <c r="U17" s="7">
        <f>100 + SUMIFS(NhatKy_ViPham!J:J, NhatKy_ViPham!E:E, "11_Anh_C", NhatKy_ViPham!F:F, B17, NhatKy_ViPham!C:C, "T4") - SUMIFS(NhatKy_ViPham!K:K, NhatKy_ViPham!E:E, "11_Anh_C", NhatKy_ViPham!F:F, B17, NhatKy_ViPham!C:C, "T4")</f>
        <v>100</v>
      </c>
      <c r="V17" s="7">
        <f>100 + SUMIFS(NhatKy_ViPham!J:J, NhatKy_ViPham!E:E, "11_Anh_C", NhatKy_ViPham!F:F, B17, NhatKy_ViPham!C:C, "T5") - SUMIFS(NhatKy_ViPham!K:K, NhatKy_ViPham!E:E, "11_Anh_C", NhatKy_ViPham!F:F, B17, NhatKy_ViPham!C:C, "T5")</f>
        <v>100</v>
      </c>
      <c r="W17" s="7">
        <f>100 + SUMIFS(NhatKy_ViPham!J:J, NhatKy_ViPham!E:E, "11_Anh_C", NhatKy_ViPham!F:F, B17, NhatKy_ViPham!C:C, "T6") - SUMIFS(NhatKy_ViPham!K:K, NhatKy_ViPham!E:E, "11_Anh_C", NhatKy_ViPham!F:F, B17, NhatKy_ViPham!C:C, "T6")</f>
        <v>100</v>
      </c>
      <c r="X17" s="7">
        <f>100 + SUMIFS(NhatKy_ViPham!J:J, NhatKy_ViPham!E:E, "11_Anh_C", NhatKy_ViPham!F:F, B17, NhatKy_ViPham!C:C, "T7") - SUMIFS(NhatKy_ViPham!K:K, NhatKy_ViPham!E:E, "11_Anh_C", NhatKy_ViPham!F:F, B17, NhatKy_ViPham!C:C, "T7")</f>
        <v>100</v>
      </c>
      <c r="Y17" s="7">
        <f>100 + SUMIFS(NhatKy_ViPham!J:J, NhatKy_ViPham!E:E, "11_Anh_C", NhatKy_ViPham!F:F, B17, NhatKy_ViPham!C:C, "T8") - SUMIFS(NhatKy_ViPham!K:K, NhatKy_ViPham!E:E, "11_Anh_C", NhatKy_ViPham!F:F, B17, NhatKy_ViPham!C:C, "T8")</f>
        <v>100</v>
      </c>
      <c r="Z17" s="7">
        <f>100 + SUMIFS(NhatKy_ViPham!J:J, NhatKy_ViPham!E:E, "11_Anh_C", NhatKy_ViPham!F:F, B17, NhatKy_ViPham!C:C, "T9") - SUMIFS(NhatKy_ViPham!K:K, NhatKy_ViPham!E:E, "11_Anh_C", NhatKy_ViPham!F:F, B17, NhatKy_ViPham!C:C, "T9")</f>
        <v>100</v>
      </c>
      <c r="AA17" s="7">
        <f>100 + SUMIFS(NhatKy_ViPham!J:J, NhatKy_ViPham!E:E, "11_Anh_C", NhatKy_ViPham!F:F, B17, NhatKy_ViPham!C:C, "T10") - SUMIFS(NhatKy_ViPham!K:K, NhatKy_ViPham!E:E, "11_Anh_C", NhatKy_ViPham!F:F, B17, NhatKy_ViPham!C:C, "T10")</f>
        <v>100</v>
      </c>
      <c r="AB17" s="7">
        <f>100 + SUMIFS(NhatKy_ViPham!J:J, NhatKy_ViPham!E:E, "11_Anh_C", NhatKy_ViPham!F:F, B17, NhatKy_ViPham!C:C, "T11") - SUMIFS(NhatKy_ViPham!K:K, NhatKy_ViPham!E:E, "11_Anh_C", NhatKy_ViPham!F:F, B17, NhatKy_ViPham!C:C, "T11")</f>
        <v>100</v>
      </c>
      <c r="AC17" s="7">
        <f>100 + SUMIFS(NhatKy_ViPham!J:J, NhatKy_ViPham!E:E, "11_Anh_C", NhatKy_ViPham!F:F, B17, NhatKy_ViPham!C:C, "T12") - SUMIFS(NhatKy_ViPham!K:K, NhatKy_ViPham!E:E, "11_Anh_C", NhatKy_ViPham!F:F, B17, NhatKy_ViPham!C:C, "T12")</f>
        <v>100</v>
      </c>
      <c r="AD17" s="7">
        <f>100 + SUMIFS(NhatKy_ViPham!J:J, NhatKy_ViPham!E:E, "11_Anh_C", NhatKy_ViPham!F:F, B17, NhatKy_ViPham!C:C, "T13") - SUMIFS(NhatKy_ViPham!K:K, NhatKy_ViPham!E:E, "11_Anh_C", NhatKy_ViPham!F:F, B17, NhatKy_ViPham!C:C, "T13")</f>
        <v>100</v>
      </c>
      <c r="AE17" s="7">
        <f>100 + SUMIFS(NhatKy_ViPham!J:J, NhatKy_ViPham!E:E, "11_Anh_C", NhatKy_ViPham!F:F, B17, NhatKy_ViPham!C:C, "T14") - SUMIFS(NhatKy_ViPham!K:K, NhatKy_ViPham!E:E, "11_Anh_C", NhatKy_ViPham!F:F, B17, NhatKy_ViPham!C:C, "T14")</f>
        <v>100</v>
      </c>
      <c r="AF17" s="7">
        <f>100 + SUMIFS(NhatKy_ViPham!J:J, NhatKy_ViPham!E:E, "11_Anh_C", NhatKy_ViPham!F:F, B17, NhatKy_ViPham!C:C, "T15") - SUMIFS(NhatKy_ViPham!K:K, NhatKy_ViPham!E:E, "11_Anh_C", NhatKy_ViPham!F:F, B17, NhatKy_ViPham!C:C, "T15")</f>
        <v>100</v>
      </c>
      <c r="AG17" s="7">
        <f>100 + SUMIFS(NhatKy_ViPham!J:J, NhatKy_ViPham!E:E, "11_Anh_C", NhatKy_ViPham!F:F, B17, NhatKy_ViPham!C:C, "T16") - SUMIFS(NhatKy_ViPham!K:K, NhatKy_ViPham!E:E, "11_Anh_C", NhatKy_ViPham!F:F, B17, NhatKy_ViPham!C:C, "T16")</f>
        <v>100</v>
      </c>
      <c r="AH17" s="7">
        <f>100 + SUMIFS(NhatKy_ViPham!J:J, NhatKy_ViPham!E:E, "11_Anh_C", NhatKy_ViPham!F:F, B17, NhatKy_ViPham!C:C, "T17") - SUMIFS(NhatKy_ViPham!K:K, NhatKy_ViPham!E:E, "11_Anh_C", NhatKy_ViPham!F:F, B17, NhatKy_ViPham!C:C, "T17")</f>
        <v>100</v>
      </c>
      <c r="AI17" s="7">
        <f>100 + SUMIFS(NhatKy_ViPham!J:J, NhatKy_ViPham!E:E, "11_Anh_C", NhatKy_ViPham!F:F, B17, NhatKy_ViPham!C:C, "T18") - SUMIFS(NhatKy_ViPham!K:K, NhatKy_ViPham!E:E, "11_Anh_C", NhatKy_ViPham!F:F, B17, NhatKy_ViPham!C:C, "T18")</f>
        <v>100</v>
      </c>
      <c r="AJ17" s="7">
        <f>100 + SUMIFS(NhatKy_ViPham!J:J, NhatKy_ViPham!E:E, "11_Anh_C", NhatKy_ViPham!F:F, B17, NhatKy_ViPham!C:C, "T19") - SUMIFS(NhatKy_ViPham!K:K, NhatKy_ViPham!E:E, "11_Anh_C", NhatKy_ViPham!F:F, B17, NhatKy_ViPham!C:C, "T19")</f>
        <v>100</v>
      </c>
      <c r="AK17" s="7">
        <f>100 + SUMIFS(NhatKy_ViPham!J:J, NhatKy_ViPham!E:E, "11_Anh_C", NhatKy_ViPham!F:F, B17, NhatKy_ViPham!C:C, "T20") - SUMIFS(NhatKy_ViPham!K:K, NhatKy_ViPham!E:E, "11_Anh_C", NhatKy_ViPham!F:F, B17, NhatKy_ViPham!C:C, "T20")</f>
        <v>100</v>
      </c>
      <c r="AL17" s="7">
        <f>100 + SUMIFS(NhatKy_ViPham!J:J, NhatKy_ViPham!E:E, "11_Anh_C", NhatKy_ViPham!F:F, B17, NhatKy_ViPham!C:C, "T21") - SUMIFS(NhatKy_ViPham!K:K, NhatKy_ViPham!E:E, "11_Anh_C", NhatKy_ViPham!F:F, B17, NhatKy_ViPham!C:C, "T21")</f>
        <v>100</v>
      </c>
      <c r="AM17" s="7">
        <f>100 + SUMIFS(NhatKy_ViPham!J:J, NhatKy_ViPham!E:E, "11_Anh_C", NhatKy_ViPham!F:F, B17, NhatKy_ViPham!C:C, "T22") - SUMIFS(NhatKy_ViPham!K:K, NhatKy_ViPham!E:E, "11_Anh_C", NhatKy_ViPham!F:F, B17, NhatKy_ViPham!C:C, "T22")</f>
        <v>100</v>
      </c>
      <c r="AN17" s="7">
        <f>100 + SUMIFS(NhatKy_ViPham!J:J, NhatKy_ViPham!E:E, "11_Anh_C", NhatKy_ViPham!F:F, B17, NhatKy_ViPham!C:C, "T23") - SUMIFS(NhatKy_ViPham!K:K, NhatKy_ViPham!E:E, "11_Anh_C", NhatKy_ViPham!F:F, B17, NhatKy_ViPham!C:C, "T23")</f>
        <v>100</v>
      </c>
      <c r="AO17" s="7">
        <f>100 + SUMIFS(NhatKy_ViPham!J:J, NhatKy_ViPham!E:E, "11_Anh_C", NhatKy_ViPham!F:F, B17, NhatKy_ViPham!C:C, "T24") - SUMIFS(NhatKy_ViPham!K:K, NhatKy_ViPham!E:E, "11_Anh_C", NhatKy_ViPham!F:F, B17, NhatKy_ViPham!C:C, "T24")</f>
        <v>100</v>
      </c>
      <c r="AP17" s="7">
        <f>100 + SUMIFS(NhatKy_ViPham!J:J, NhatKy_ViPham!E:E, "11_Anh_C", NhatKy_ViPham!F:F, B17, NhatKy_ViPham!C:C, "T25") - SUMIFS(NhatKy_ViPham!K:K, NhatKy_ViPham!E:E, "11_Anh_C", NhatKy_ViPham!F:F, B17, NhatKy_ViPham!C:C, "T25")</f>
        <v>100</v>
      </c>
      <c r="AQ17" s="7">
        <f>100 + SUMIFS(NhatKy_ViPham!J:J, NhatKy_ViPham!E:E, "11_Anh_C", NhatKy_ViPham!F:F, B17, NhatKy_ViPham!C:C, "T26") - SUMIFS(NhatKy_ViPham!K:K, NhatKy_ViPham!E:E, "11_Anh_C", NhatKy_ViPham!F:F, B17, NhatKy_ViPham!C:C, "T26")</f>
        <v>100</v>
      </c>
      <c r="AR17" s="7">
        <f>100 + SUMIFS(NhatKy_ViPham!J:J, NhatKy_ViPham!E:E, "11_Anh_C", NhatKy_ViPham!F:F, B17, NhatKy_ViPham!C:C, "T27") - SUMIFS(NhatKy_ViPham!K:K, NhatKy_ViPham!E:E, "11_Anh_C", NhatKy_ViPham!F:F, B17, NhatKy_ViPham!C:C, "T27")</f>
        <v>100</v>
      </c>
      <c r="AS17" s="7">
        <f>100 + SUMIFS(NhatKy_ViPham!J:J, NhatKy_ViPham!E:E, "11_Anh_C", NhatKy_ViPham!F:F, B17, NhatKy_ViPham!C:C, "T28") - SUMIFS(NhatKy_ViPham!K:K, NhatKy_ViPham!E:E, "11_Anh_C", NhatKy_ViPham!F:F, B17, NhatKy_ViPham!C:C, "T28")</f>
        <v>100</v>
      </c>
      <c r="AT17" s="7">
        <f>100 + SUMIFS(NhatKy_ViPham!J:J, NhatKy_ViPham!E:E, "11_Anh_C", NhatKy_ViPham!F:F, B17, NhatKy_ViPham!C:C, "T29") - SUMIFS(NhatKy_ViPham!K:K, NhatKy_ViPham!E:E, "11_Anh_C", NhatKy_ViPham!F:F, B17, NhatKy_ViPham!C:C, "T29")</f>
        <v>100</v>
      </c>
      <c r="AU17" s="7">
        <f>100 + SUMIFS(NhatKy_ViPham!J:J, NhatKy_ViPham!E:E, "11_Anh_C", NhatKy_ViPham!F:F, B17, NhatKy_ViPham!C:C, "T30") - SUMIFS(NhatKy_ViPham!K:K, NhatKy_ViPham!E:E, "11_Anh_C", NhatKy_ViPham!F:F, B17, NhatKy_ViPham!C:C, "T30")</f>
        <v>100</v>
      </c>
      <c r="AV17" s="7">
        <f>100 + SUMIFS(NhatKy_ViPham!J:J, NhatKy_ViPham!E:E, "11_Anh_C", NhatKy_ViPham!F:F, B17, NhatKy_ViPham!C:C, "T31") - SUMIFS(NhatKy_ViPham!K:K, NhatKy_ViPham!E:E, "11_Anh_C", NhatKy_ViPham!F:F, B17, NhatKy_ViPham!C:C, "T31")</f>
        <v>100</v>
      </c>
      <c r="AW17" s="7">
        <f>100 + SUMIFS(NhatKy_ViPham!J:J, NhatKy_ViPham!E:E, "11_Anh_C", NhatKy_ViPham!F:F, B17, NhatKy_ViPham!C:C, "T32") - SUMIFS(NhatKy_ViPham!K:K, NhatKy_ViPham!E:E, "11_Anh_C", NhatKy_ViPham!F:F, B17, NhatKy_ViPham!C:C, "T32")</f>
        <v>100</v>
      </c>
      <c r="AX17" s="7">
        <f>100 + SUMIFS(NhatKy_ViPham!J:J, NhatKy_ViPham!E:E, "11_Anh_C", NhatKy_ViPham!F:F, B17, NhatKy_ViPham!C:C, "T33") - SUMIFS(NhatKy_ViPham!K:K, NhatKy_ViPham!E:E, "11_Anh_C", NhatKy_ViPham!F:F, B17, NhatKy_ViPham!C:C, "T33")</f>
        <v>100</v>
      </c>
      <c r="AY17" s="7">
        <f>100 + SUMIFS(NhatKy_ViPham!J:J, NhatKy_ViPham!E:E, "11_Anh_C", NhatKy_ViPham!F:F, B17, NhatKy_ViPham!C:C, "T34") - SUMIFS(NhatKy_ViPham!K:K, NhatKy_ViPham!E:E, "11_Anh_C", NhatKy_ViPham!F:F, B17, NhatKy_ViPham!C:C, "T34")</f>
        <v>100</v>
      </c>
      <c r="AZ17" s="7">
        <f>100 + SUMIFS(NhatKy_ViPham!J:J, NhatKy_ViPham!E:E, "11_Anh_C", NhatKy_ViPham!F:F, B17, NhatKy_ViPham!C:C, "T35") - SUMIFS(NhatKy_ViPham!K:K, NhatKy_ViPham!E:E, "11_Anh_C", NhatKy_ViPham!F:F, B17, NhatKy_ViPham!C:C, "T35")</f>
        <v>100</v>
      </c>
      <c r="BA17" s="12">
        <f t="shared" si="0"/>
        <v>100</v>
      </c>
      <c r="BB17" s="11" t="s">
        <v>430</v>
      </c>
      <c r="BC17" s="14" t="str">
        <f t="shared" si="1"/>
        <v>Tốt</v>
      </c>
      <c r="BD17" s="10" t="str">
        <f t="shared" si="2"/>
        <v>🟢 BÌNH THƯỜNG</v>
      </c>
    </row>
    <row r="18" spans="1:56" x14ac:dyDescent="0.25">
      <c r="A18" s="5">
        <v>10</v>
      </c>
      <c r="B18" s="15" t="s">
        <v>2130</v>
      </c>
      <c r="C18" s="5" t="s">
        <v>2131</v>
      </c>
      <c r="D18" s="5" t="s">
        <v>429</v>
      </c>
      <c r="E18" s="11" t="s">
        <v>430</v>
      </c>
      <c r="F18" s="6">
        <f>SUMIFS(NhatKy_ViPham!K:K, NhatKy_ViPham!E:E, "11_Anh_C", NhatKy_ViPham!F:F, B18, NhatKy_ViPham!H:H, "L01")</f>
        <v>0</v>
      </c>
      <c r="G18" s="6">
        <f>SUMIFS(NhatKy_ViPham!K:K, NhatKy_ViPham!E:E, "11_Anh_C", NhatKy_ViPham!F:F, B18, NhatKy_ViPham!H:H, "L02")</f>
        <v>0</v>
      </c>
      <c r="H18" s="6">
        <f>SUMIFS(NhatKy_ViPham!K:K, NhatKy_ViPham!E:E, "11_Anh_C", NhatKy_ViPham!F:F, B18, NhatKy_ViPham!H:H, "L03")</f>
        <v>0</v>
      </c>
      <c r="I18" s="6">
        <f>SUMIFS(NhatKy_ViPham!K:K, NhatKy_ViPham!E:E, "11_Anh_C", NhatKy_ViPham!F:F, B18, NhatKy_ViPham!H:H, "L04")</f>
        <v>0</v>
      </c>
      <c r="J18" s="6">
        <f>SUMIFS(NhatKy_ViPham!K:K, NhatKy_ViPham!E:E, "11_Anh_C", NhatKy_ViPham!F:F, B18, NhatKy_ViPham!H:H, "L05")</f>
        <v>0</v>
      </c>
      <c r="K18" s="6">
        <f>SUMIFS(NhatKy_ViPham!K:K, NhatKy_ViPham!E:E, "11_Anh_C", NhatKy_ViPham!F:F, B18, NhatKy_ViPham!H:H, "L06")</f>
        <v>0</v>
      </c>
      <c r="L18" s="6">
        <f>SUMIFS(NhatKy_ViPham!K:K, NhatKy_ViPham!E:E, "11_Anh_C", NhatKy_ViPham!F:F, B18, NhatKy_ViPham!H:H, "L07")</f>
        <v>0</v>
      </c>
      <c r="M18" s="6">
        <f>SUMIFS(NhatKy_ViPham!K:K, NhatKy_ViPham!E:E, "11_Anh_C", NhatKy_ViPham!F:F, B18, NhatKy_ViPham!H:H, "L08")</f>
        <v>0</v>
      </c>
      <c r="N18" s="6">
        <f>SUMIFS(NhatKy_ViPham!K:K, NhatKy_ViPham!E:E, "11_Anh_C", NhatKy_ViPham!F:F, B18, NhatKy_ViPham!H:H, "L09")</f>
        <v>0</v>
      </c>
      <c r="O18" s="6">
        <f>SUMIFS(NhatKy_ViPham!K:K, NhatKy_ViPham!E:E, "11_Anh_C", NhatKy_ViPham!F:F, B18, NhatKy_ViPham!H:H, "L10")</f>
        <v>0</v>
      </c>
      <c r="P18" s="12">
        <f>SUMIFS(NhatKy_ViPham!J:J, NhatKy_ViPham!E:E, "11_Anh_C", NhatKy_ViPham!F:F, B18)</f>
        <v>0</v>
      </c>
      <c r="Q18" s="13">
        <f>SUMIFS(NhatKy_ViPham!K:K, NhatKy_ViPham!E:E, "11_Anh_C", NhatKy_ViPham!F:F, B18)</f>
        <v>0</v>
      </c>
      <c r="R18" s="6">
        <f>100 + SUMIFS(NhatKy_ViPham!J:J, NhatKy_ViPham!E:E, "11_Anh_C", NhatKy_ViPham!F:F, B18, NhatKy_ViPham!C:C, "T1") - SUMIFS(NhatKy_ViPham!K:K, NhatKy_ViPham!E:E, "11_Anh_C", NhatKy_ViPham!F:F, B18, NhatKy_ViPham!C:C, "T1")</f>
        <v>100</v>
      </c>
      <c r="S18" s="6">
        <f>100 + SUMIFS(NhatKy_ViPham!J:J, NhatKy_ViPham!E:E, "11_Anh_C", NhatKy_ViPham!F:F, B18, NhatKy_ViPham!C:C, "T2") - SUMIFS(NhatKy_ViPham!K:K, NhatKy_ViPham!E:E, "11_Anh_C", NhatKy_ViPham!F:F, B18, NhatKy_ViPham!C:C, "T2")</f>
        <v>100</v>
      </c>
      <c r="T18" s="6">
        <f>100 + SUMIFS(NhatKy_ViPham!J:J, NhatKy_ViPham!E:E, "11_Anh_C", NhatKy_ViPham!F:F, B18, NhatKy_ViPham!C:C, "T3") - SUMIFS(NhatKy_ViPham!K:K, NhatKy_ViPham!E:E, "11_Anh_C", NhatKy_ViPham!F:F, B18, NhatKy_ViPham!C:C, "T3")</f>
        <v>100</v>
      </c>
      <c r="U18" s="6">
        <f>100 + SUMIFS(NhatKy_ViPham!J:J, NhatKy_ViPham!E:E, "11_Anh_C", NhatKy_ViPham!F:F, B18, NhatKy_ViPham!C:C, "T4") - SUMIFS(NhatKy_ViPham!K:K, NhatKy_ViPham!E:E, "11_Anh_C", NhatKy_ViPham!F:F, B18, NhatKy_ViPham!C:C, "T4")</f>
        <v>100</v>
      </c>
      <c r="V18" s="6">
        <f>100 + SUMIFS(NhatKy_ViPham!J:J, NhatKy_ViPham!E:E, "11_Anh_C", NhatKy_ViPham!F:F, B18, NhatKy_ViPham!C:C, "T5") - SUMIFS(NhatKy_ViPham!K:K, NhatKy_ViPham!E:E, "11_Anh_C", NhatKy_ViPham!F:F, B18, NhatKy_ViPham!C:C, "T5")</f>
        <v>100</v>
      </c>
      <c r="W18" s="6">
        <f>100 + SUMIFS(NhatKy_ViPham!J:J, NhatKy_ViPham!E:E, "11_Anh_C", NhatKy_ViPham!F:F, B18, NhatKy_ViPham!C:C, "T6") - SUMIFS(NhatKy_ViPham!K:K, NhatKy_ViPham!E:E, "11_Anh_C", NhatKy_ViPham!F:F, B18, NhatKy_ViPham!C:C, "T6")</f>
        <v>100</v>
      </c>
      <c r="X18" s="6">
        <f>100 + SUMIFS(NhatKy_ViPham!J:J, NhatKy_ViPham!E:E, "11_Anh_C", NhatKy_ViPham!F:F, B18, NhatKy_ViPham!C:C, "T7") - SUMIFS(NhatKy_ViPham!K:K, NhatKy_ViPham!E:E, "11_Anh_C", NhatKy_ViPham!F:F, B18, NhatKy_ViPham!C:C, "T7")</f>
        <v>100</v>
      </c>
      <c r="Y18" s="6">
        <f>100 + SUMIFS(NhatKy_ViPham!J:J, NhatKy_ViPham!E:E, "11_Anh_C", NhatKy_ViPham!F:F, B18, NhatKy_ViPham!C:C, "T8") - SUMIFS(NhatKy_ViPham!K:K, NhatKy_ViPham!E:E, "11_Anh_C", NhatKy_ViPham!F:F, B18, NhatKy_ViPham!C:C, "T8")</f>
        <v>100</v>
      </c>
      <c r="Z18" s="6">
        <f>100 + SUMIFS(NhatKy_ViPham!J:J, NhatKy_ViPham!E:E, "11_Anh_C", NhatKy_ViPham!F:F, B18, NhatKy_ViPham!C:C, "T9") - SUMIFS(NhatKy_ViPham!K:K, NhatKy_ViPham!E:E, "11_Anh_C", NhatKy_ViPham!F:F, B18, NhatKy_ViPham!C:C, "T9")</f>
        <v>100</v>
      </c>
      <c r="AA18" s="6">
        <f>100 + SUMIFS(NhatKy_ViPham!J:J, NhatKy_ViPham!E:E, "11_Anh_C", NhatKy_ViPham!F:F, B18, NhatKy_ViPham!C:C, "T10") - SUMIFS(NhatKy_ViPham!K:K, NhatKy_ViPham!E:E, "11_Anh_C", NhatKy_ViPham!F:F, B18, NhatKy_ViPham!C:C, "T10")</f>
        <v>100</v>
      </c>
      <c r="AB18" s="6">
        <f>100 + SUMIFS(NhatKy_ViPham!J:J, NhatKy_ViPham!E:E, "11_Anh_C", NhatKy_ViPham!F:F, B18, NhatKy_ViPham!C:C, "T11") - SUMIFS(NhatKy_ViPham!K:K, NhatKy_ViPham!E:E, "11_Anh_C", NhatKy_ViPham!F:F, B18, NhatKy_ViPham!C:C, "T11")</f>
        <v>100</v>
      </c>
      <c r="AC18" s="6">
        <f>100 + SUMIFS(NhatKy_ViPham!J:J, NhatKy_ViPham!E:E, "11_Anh_C", NhatKy_ViPham!F:F, B18, NhatKy_ViPham!C:C, "T12") - SUMIFS(NhatKy_ViPham!K:K, NhatKy_ViPham!E:E, "11_Anh_C", NhatKy_ViPham!F:F, B18, NhatKy_ViPham!C:C, "T12")</f>
        <v>100</v>
      </c>
      <c r="AD18" s="6">
        <f>100 + SUMIFS(NhatKy_ViPham!J:J, NhatKy_ViPham!E:E, "11_Anh_C", NhatKy_ViPham!F:F, B18, NhatKy_ViPham!C:C, "T13") - SUMIFS(NhatKy_ViPham!K:K, NhatKy_ViPham!E:E, "11_Anh_C", NhatKy_ViPham!F:F, B18, NhatKy_ViPham!C:C, "T13")</f>
        <v>100</v>
      </c>
      <c r="AE18" s="6">
        <f>100 + SUMIFS(NhatKy_ViPham!J:J, NhatKy_ViPham!E:E, "11_Anh_C", NhatKy_ViPham!F:F, B18, NhatKy_ViPham!C:C, "T14") - SUMIFS(NhatKy_ViPham!K:K, NhatKy_ViPham!E:E, "11_Anh_C", NhatKy_ViPham!F:F, B18, NhatKy_ViPham!C:C, "T14")</f>
        <v>100</v>
      </c>
      <c r="AF18" s="6">
        <f>100 + SUMIFS(NhatKy_ViPham!J:J, NhatKy_ViPham!E:E, "11_Anh_C", NhatKy_ViPham!F:F, B18, NhatKy_ViPham!C:C, "T15") - SUMIFS(NhatKy_ViPham!K:K, NhatKy_ViPham!E:E, "11_Anh_C", NhatKy_ViPham!F:F, B18, NhatKy_ViPham!C:C, "T15")</f>
        <v>100</v>
      </c>
      <c r="AG18" s="6">
        <f>100 + SUMIFS(NhatKy_ViPham!J:J, NhatKy_ViPham!E:E, "11_Anh_C", NhatKy_ViPham!F:F, B18, NhatKy_ViPham!C:C, "T16") - SUMIFS(NhatKy_ViPham!K:K, NhatKy_ViPham!E:E, "11_Anh_C", NhatKy_ViPham!F:F, B18, NhatKy_ViPham!C:C, "T16")</f>
        <v>100</v>
      </c>
      <c r="AH18" s="6">
        <f>100 + SUMIFS(NhatKy_ViPham!J:J, NhatKy_ViPham!E:E, "11_Anh_C", NhatKy_ViPham!F:F, B18, NhatKy_ViPham!C:C, "T17") - SUMIFS(NhatKy_ViPham!K:K, NhatKy_ViPham!E:E, "11_Anh_C", NhatKy_ViPham!F:F, B18, NhatKy_ViPham!C:C, "T17")</f>
        <v>100</v>
      </c>
      <c r="AI18" s="6">
        <f>100 + SUMIFS(NhatKy_ViPham!J:J, NhatKy_ViPham!E:E, "11_Anh_C", NhatKy_ViPham!F:F, B18, NhatKy_ViPham!C:C, "T18") - SUMIFS(NhatKy_ViPham!K:K, NhatKy_ViPham!E:E, "11_Anh_C", NhatKy_ViPham!F:F, B18, NhatKy_ViPham!C:C, "T18")</f>
        <v>100</v>
      </c>
      <c r="AJ18" s="6">
        <f>100 + SUMIFS(NhatKy_ViPham!J:J, NhatKy_ViPham!E:E, "11_Anh_C", NhatKy_ViPham!F:F, B18, NhatKy_ViPham!C:C, "T19") - SUMIFS(NhatKy_ViPham!K:K, NhatKy_ViPham!E:E, "11_Anh_C", NhatKy_ViPham!F:F, B18, NhatKy_ViPham!C:C, "T19")</f>
        <v>100</v>
      </c>
      <c r="AK18" s="6">
        <f>100 + SUMIFS(NhatKy_ViPham!J:J, NhatKy_ViPham!E:E, "11_Anh_C", NhatKy_ViPham!F:F, B18, NhatKy_ViPham!C:C, "T20") - SUMIFS(NhatKy_ViPham!K:K, NhatKy_ViPham!E:E, "11_Anh_C", NhatKy_ViPham!F:F, B18, NhatKy_ViPham!C:C, "T20")</f>
        <v>100</v>
      </c>
      <c r="AL18" s="6">
        <f>100 + SUMIFS(NhatKy_ViPham!J:J, NhatKy_ViPham!E:E, "11_Anh_C", NhatKy_ViPham!F:F, B18, NhatKy_ViPham!C:C, "T21") - SUMIFS(NhatKy_ViPham!K:K, NhatKy_ViPham!E:E, "11_Anh_C", NhatKy_ViPham!F:F, B18, NhatKy_ViPham!C:C, "T21")</f>
        <v>100</v>
      </c>
      <c r="AM18" s="6">
        <f>100 + SUMIFS(NhatKy_ViPham!J:J, NhatKy_ViPham!E:E, "11_Anh_C", NhatKy_ViPham!F:F, B18, NhatKy_ViPham!C:C, "T22") - SUMIFS(NhatKy_ViPham!K:K, NhatKy_ViPham!E:E, "11_Anh_C", NhatKy_ViPham!F:F, B18, NhatKy_ViPham!C:C, "T22")</f>
        <v>100</v>
      </c>
      <c r="AN18" s="6">
        <f>100 + SUMIFS(NhatKy_ViPham!J:J, NhatKy_ViPham!E:E, "11_Anh_C", NhatKy_ViPham!F:F, B18, NhatKy_ViPham!C:C, "T23") - SUMIFS(NhatKy_ViPham!K:K, NhatKy_ViPham!E:E, "11_Anh_C", NhatKy_ViPham!F:F, B18, NhatKy_ViPham!C:C, "T23")</f>
        <v>100</v>
      </c>
      <c r="AO18" s="6">
        <f>100 + SUMIFS(NhatKy_ViPham!J:J, NhatKy_ViPham!E:E, "11_Anh_C", NhatKy_ViPham!F:F, B18, NhatKy_ViPham!C:C, "T24") - SUMIFS(NhatKy_ViPham!K:K, NhatKy_ViPham!E:E, "11_Anh_C", NhatKy_ViPham!F:F, B18, NhatKy_ViPham!C:C, "T24")</f>
        <v>100</v>
      </c>
      <c r="AP18" s="6">
        <f>100 + SUMIFS(NhatKy_ViPham!J:J, NhatKy_ViPham!E:E, "11_Anh_C", NhatKy_ViPham!F:F, B18, NhatKy_ViPham!C:C, "T25") - SUMIFS(NhatKy_ViPham!K:K, NhatKy_ViPham!E:E, "11_Anh_C", NhatKy_ViPham!F:F, B18, NhatKy_ViPham!C:C, "T25")</f>
        <v>100</v>
      </c>
      <c r="AQ18" s="6">
        <f>100 + SUMIFS(NhatKy_ViPham!J:J, NhatKy_ViPham!E:E, "11_Anh_C", NhatKy_ViPham!F:F, B18, NhatKy_ViPham!C:C, "T26") - SUMIFS(NhatKy_ViPham!K:K, NhatKy_ViPham!E:E, "11_Anh_C", NhatKy_ViPham!F:F, B18, NhatKy_ViPham!C:C, "T26")</f>
        <v>100</v>
      </c>
      <c r="AR18" s="6">
        <f>100 + SUMIFS(NhatKy_ViPham!J:J, NhatKy_ViPham!E:E, "11_Anh_C", NhatKy_ViPham!F:F, B18, NhatKy_ViPham!C:C, "T27") - SUMIFS(NhatKy_ViPham!K:K, NhatKy_ViPham!E:E, "11_Anh_C", NhatKy_ViPham!F:F, B18, NhatKy_ViPham!C:C, "T27")</f>
        <v>100</v>
      </c>
      <c r="AS18" s="6">
        <f>100 + SUMIFS(NhatKy_ViPham!J:J, NhatKy_ViPham!E:E, "11_Anh_C", NhatKy_ViPham!F:F, B18, NhatKy_ViPham!C:C, "T28") - SUMIFS(NhatKy_ViPham!K:K, NhatKy_ViPham!E:E, "11_Anh_C", NhatKy_ViPham!F:F, B18, NhatKy_ViPham!C:C, "T28")</f>
        <v>100</v>
      </c>
      <c r="AT18" s="6">
        <f>100 + SUMIFS(NhatKy_ViPham!J:J, NhatKy_ViPham!E:E, "11_Anh_C", NhatKy_ViPham!F:F, B18, NhatKy_ViPham!C:C, "T29") - SUMIFS(NhatKy_ViPham!K:K, NhatKy_ViPham!E:E, "11_Anh_C", NhatKy_ViPham!F:F, B18, NhatKy_ViPham!C:C, "T29")</f>
        <v>100</v>
      </c>
      <c r="AU18" s="6">
        <f>100 + SUMIFS(NhatKy_ViPham!J:J, NhatKy_ViPham!E:E, "11_Anh_C", NhatKy_ViPham!F:F, B18, NhatKy_ViPham!C:C, "T30") - SUMIFS(NhatKy_ViPham!K:K, NhatKy_ViPham!E:E, "11_Anh_C", NhatKy_ViPham!F:F, B18, NhatKy_ViPham!C:C, "T30")</f>
        <v>100</v>
      </c>
      <c r="AV18" s="6">
        <f>100 + SUMIFS(NhatKy_ViPham!J:J, NhatKy_ViPham!E:E, "11_Anh_C", NhatKy_ViPham!F:F, B18, NhatKy_ViPham!C:C, "T31") - SUMIFS(NhatKy_ViPham!K:K, NhatKy_ViPham!E:E, "11_Anh_C", NhatKy_ViPham!F:F, B18, NhatKy_ViPham!C:C, "T31")</f>
        <v>100</v>
      </c>
      <c r="AW18" s="6">
        <f>100 + SUMIFS(NhatKy_ViPham!J:J, NhatKy_ViPham!E:E, "11_Anh_C", NhatKy_ViPham!F:F, B18, NhatKy_ViPham!C:C, "T32") - SUMIFS(NhatKy_ViPham!K:K, NhatKy_ViPham!E:E, "11_Anh_C", NhatKy_ViPham!F:F, B18, NhatKy_ViPham!C:C, "T32")</f>
        <v>100</v>
      </c>
      <c r="AX18" s="6">
        <f>100 + SUMIFS(NhatKy_ViPham!J:J, NhatKy_ViPham!E:E, "11_Anh_C", NhatKy_ViPham!F:F, B18, NhatKy_ViPham!C:C, "T33") - SUMIFS(NhatKy_ViPham!K:K, NhatKy_ViPham!E:E, "11_Anh_C", NhatKy_ViPham!F:F, B18, NhatKy_ViPham!C:C, "T33")</f>
        <v>100</v>
      </c>
      <c r="AY18" s="6">
        <f>100 + SUMIFS(NhatKy_ViPham!J:J, NhatKy_ViPham!E:E, "11_Anh_C", NhatKy_ViPham!F:F, B18, NhatKy_ViPham!C:C, "T34") - SUMIFS(NhatKy_ViPham!K:K, NhatKy_ViPham!E:E, "11_Anh_C", NhatKy_ViPham!F:F, B18, NhatKy_ViPham!C:C, "T34")</f>
        <v>100</v>
      </c>
      <c r="AZ18" s="6">
        <f>100 + SUMIFS(NhatKy_ViPham!J:J, NhatKy_ViPham!E:E, "11_Anh_C", NhatKy_ViPham!F:F, B18, NhatKy_ViPham!C:C, "T35") - SUMIFS(NhatKy_ViPham!K:K, NhatKy_ViPham!E:E, "11_Anh_C", NhatKy_ViPham!F:F, B18, NhatKy_ViPham!C:C, "T35")</f>
        <v>100</v>
      </c>
      <c r="BA18" s="12">
        <f t="shared" si="0"/>
        <v>100</v>
      </c>
      <c r="BB18" s="11" t="s">
        <v>430</v>
      </c>
      <c r="BC18" s="16" t="str">
        <f t="shared" si="1"/>
        <v>Tốt</v>
      </c>
      <c r="BD18" s="15" t="str">
        <f t="shared" si="2"/>
        <v>🟢 BÌNH THƯỜNG</v>
      </c>
    </row>
    <row r="19" spans="1:56" x14ac:dyDescent="0.25">
      <c r="A19" s="4">
        <v>11</v>
      </c>
      <c r="B19" s="10" t="s">
        <v>2132</v>
      </c>
      <c r="C19" s="4" t="s">
        <v>2133</v>
      </c>
      <c r="D19" s="4" t="s">
        <v>429</v>
      </c>
      <c r="E19" s="11" t="s">
        <v>430</v>
      </c>
      <c r="F19" s="7">
        <f>SUMIFS(NhatKy_ViPham!K:K, NhatKy_ViPham!E:E, "11_Anh_C", NhatKy_ViPham!F:F, B19, NhatKy_ViPham!H:H, "L01")</f>
        <v>0</v>
      </c>
      <c r="G19" s="7">
        <f>SUMIFS(NhatKy_ViPham!K:K, NhatKy_ViPham!E:E, "11_Anh_C", NhatKy_ViPham!F:F, B19, NhatKy_ViPham!H:H, "L02")</f>
        <v>0</v>
      </c>
      <c r="H19" s="7">
        <f>SUMIFS(NhatKy_ViPham!K:K, NhatKy_ViPham!E:E, "11_Anh_C", NhatKy_ViPham!F:F, B19, NhatKy_ViPham!H:H, "L03")</f>
        <v>0</v>
      </c>
      <c r="I19" s="7">
        <f>SUMIFS(NhatKy_ViPham!K:K, NhatKy_ViPham!E:E, "11_Anh_C", NhatKy_ViPham!F:F, B19, NhatKy_ViPham!H:H, "L04")</f>
        <v>0</v>
      </c>
      <c r="J19" s="7">
        <f>SUMIFS(NhatKy_ViPham!K:K, NhatKy_ViPham!E:E, "11_Anh_C", NhatKy_ViPham!F:F, B19, NhatKy_ViPham!H:H, "L05")</f>
        <v>0</v>
      </c>
      <c r="K19" s="7">
        <f>SUMIFS(NhatKy_ViPham!K:K, NhatKy_ViPham!E:E, "11_Anh_C", NhatKy_ViPham!F:F, B19, NhatKy_ViPham!H:H, "L06")</f>
        <v>0</v>
      </c>
      <c r="L19" s="7">
        <f>SUMIFS(NhatKy_ViPham!K:K, NhatKy_ViPham!E:E, "11_Anh_C", NhatKy_ViPham!F:F, B19, NhatKy_ViPham!H:H, "L07")</f>
        <v>0</v>
      </c>
      <c r="M19" s="7">
        <f>SUMIFS(NhatKy_ViPham!K:K, NhatKy_ViPham!E:E, "11_Anh_C", NhatKy_ViPham!F:F, B19, NhatKy_ViPham!H:H, "L08")</f>
        <v>0</v>
      </c>
      <c r="N19" s="7">
        <f>SUMIFS(NhatKy_ViPham!K:K, NhatKy_ViPham!E:E, "11_Anh_C", NhatKy_ViPham!F:F, B19, NhatKy_ViPham!H:H, "L09")</f>
        <v>0</v>
      </c>
      <c r="O19" s="7">
        <f>SUMIFS(NhatKy_ViPham!K:K, NhatKy_ViPham!E:E, "11_Anh_C", NhatKy_ViPham!F:F, B19, NhatKy_ViPham!H:H, "L10")</f>
        <v>0</v>
      </c>
      <c r="P19" s="12">
        <f>SUMIFS(NhatKy_ViPham!J:J, NhatKy_ViPham!E:E, "11_Anh_C", NhatKy_ViPham!F:F, B19)</f>
        <v>0</v>
      </c>
      <c r="Q19" s="13">
        <f>SUMIFS(NhatKy_ViPham!K:K, NhatKy_ViPham!E:E, "11_Anh_C", NhatKy_ViPham!F:F, B19)</f>
        <v>0</v>
      </c>
      <c r="R19" s="7">
        <f>100 + SUMIFS(NhatKy_ViPham!J:J, NhatKy_ViPham!E:E, "11_Anh_C", NhatKy_ViPham!F:F, B19, NhatKy_ViPham!C:C, "T1") - SUMIFS(NhatKy_ViPham!K:K, NhatKy_ViPham!E:E, "11_Anh_C", NhatKy_ViPham!F:F, B19, NhatKy_ViPham!C:C, "T1")</f>
        <v>100</v>
      </c>
      <c r="S19" s="7">
        <f>100 + SUMIFS(NhatKy_ViPham!J:J, NhatKy_ViPham!E:E, "11_Anh_C", NhatKy_ViPham!F:F, B19, NhatKy_ViPham!C:C, "T2") - SUMIFS(NhatKy_ViPham!K:K, NhatKy_ViPham!E:E, "11_Anh_C", NhatKy_ViPham!F:F, B19, NhatKy_ViPham!C:C, "T2")</f>
        <v>100</v>
      </c>
      <c r="T19" s="7">
        <f>100 + SUMIFS(NhatKy_ViPham!J:J, NhatKy_ViPham!E:E, "11_Anh_C", NhatKy_ViPham!F:F, B19, NhatKy_ViPham!C:C, "T3") - SUMIFS(NhatKy_ViPham!K:K, NhatKy_ViPham!E:E, "11_Anh_C", NhatKy_ViPham!F:F, B19, NhatKy_ViPham!C:C, "T3")</f>
        <v>100</v>
      </c>
      <c r="U19" s="7">
        <f>100 + SUMIFS(NhatKy_ViPham!J:J, NhatKy_ViPham!E:E, "11_Anh_C", NhatKy_ViPham!F:F, B19, NhatKy_ViPham!C:C, "T4") - SUMIFS(NhatKy_ViPham!K:K, NhatKy_ViPham!E:E, "11_Anh_C", NhatKy_ViPham!F:F, B19, NhatKy_ViPham!C:C, "T4")</f>
        <v>100</v>
      </c>
      <c r="V19" s="7">
        <f>100 + SUMIFS(NhatKy_ViPham!J:J, NhatKy_ViPham!E:E, "11_Anh_C", NhatKy_ViPham!F:F, B19, NhatKy_ViPham!C:C, "T5") - SUMIFS(NhatKy_ViPham!K:K, NhatKy_ViPham!E:E, "11_Anh_C", NhatKy_ViPham!F:F, B19, NhatKy_ViPham!C:C, "T5")</f>
        <v>100</v>
      </c>
      <c r="W19" s="7">
        <f>100 + SUMIFS(NhatKy_ViPham!J:J, NhatKy_ViPham!E:E, "11_Anh_C", NhatKy_ViPham!F:F, B19, NhatKy_ViPham!C:C, "T6") - SUMIFS(NhatKy_ViPham!K:K, NhatKy_ViPham!E:E, "11_Anh_C", NhatKy_ViPham!F:F, B19, NhatKy_ViPham!C:C, "T6")</f>
        <v>100</v>
      </c>
      <c r="X19" s="7">
        <f>100 + SUMIFS(NhatKy_ViPham!J:J, NhatKy_ViPham!E:E, "11_Anh_C", NhatKy_ViPham!F:F, B19, NhatKy_ViPham!C:C, "T7") - SUMIFS(NhatKy_ViPham!K:K, NhatKy_ViPham!E:E, "11_Anh_C", NhatKy_ViPham!F:F, B19, NhatKy_ViPham!C:C, "T7")</f>
        <v>100</v>
      </c>
      <c r="Y19" s="7">
        <f>100 + SUMIFS(NhatKy_ViPham!J:J, NhatKy_ViPham!E:E, "11_Anh_C", NhatKy_ViPham!F:F, B19, NhatKy_ViPham!C:C, "T8") - SUMIFS(NhatKy_ViPham!K:K, NhatKy_ViPham!E:E, "11_Anh_C", NhatKy_ViPham!F:F, B19, NhatKy_ViPham!C:C, "T8")</f>
        <v>100</v>
      </c>
      <c r="Z19" s="7">
        <f>100 + SUMIFS(NhatKy_ViPham!J:J, NhatKy_ViPham!E:E, "11_Anh_C", NhatKy_ViPham!F:F, B19, NhatKy_ViPham!C:C, "T9") - SUMIFS(NhatKy_ViPham!K:K, NhatKy_ViPham!E:E, "11_Anh_C", NhatKy_ViPham!F:F, B19, NhatKy_ViPham!C:C, "T9")</f>
        <v>100</v>
      </c>
      <c r="AA19" s="7">
        <f>100 + SUMIFS(NhatKy_ViPham!J:J, NhatKy_ViPham!E:E, "11_Anh_C", NhatKy_ViPham!F:F, B19, NhatKy_ViPham!C:C, "T10") - SUMIFS(NhatKy_ViPham!K:K, NhatKy_ViPham!E:E, "11_Anh_C", NhatKy_ViPham!F:F, B19, NhatKy_ViPham!C:C, "T10")</f>
        <v>100</v>
      </c>
      <c r="AB19" s="7">
        <f>100 + SUMIFS(NhatKy_ViPham!J:J, NhatKy_ViPham!E:E, "11_Anh_C", NhatKy_ViPham!F:F, B19, NhatKy_ViPham!C:C, "T11") - SUMIFS(NhatKy_ViPham!K:K, NhatKy_ViPham!E:E, "11_Anh_C", NhatKy_ViPham!F:F, B19, NhatKy_ViPham!C:C, "T11")</f>
        <v>100</v>
      </c>
      <c r="AC19" s="7">
        <f>100 + SUMIFS(NhatKy_ViPham!J:J, NhatKy_ViPham!E:E, "11_Anh_C", NhatKy_ViPham!F:F, B19, NhatKy_ViPham!C:C, "T12") - SUMIFS(NhatKy_ViPham!K:K, NhatKy_ViPham!E:E, "11_Anh_C", NhatKy_ViPham!F:F, B19, NhatKy_ViPham!C:C, "T12")</f>
        <v>100</v>
      </c>
      <c r="AD19" s="7">
        <f>100 + SUMIFS(NhatKy_ViPham!J:J, NhatKy_ViPham!E:E, "11_Anh_C", NhatKy_ViPham!F:F, B19, NhatKy_ViPham!C:C, "T13") - SUMIFS(NhatKy_ViPham!K:K, NhatKy_ViPham!E:E, "11_Anh_C", NhatKy_ViPham!F:F, B19, NhatKy_ViPham!C:C, "T13")</f>
        <v>100</v>
      </c>
      <c r="AE19" s="7">
        <f>100 + SUMIFS(NhatKy_ViPham!J:J, NhatKy_ViPham!E:E, "11_Anh_C", NhatKy_ViPham!F:F, B19, NhatKy_ViPham!C:C, "T14") - SUMIFS(NhatKy_ViPham!K:K, NhatKy_ViPham!E:E, "11_Anh_C", NhatKy_ViPham!F:F, B19, NhatKy_ViPham!C:C, "T14")</f>
        <v>100</v>
      </c>
      <c r="AF19" s="7">
        <f>100 + SUMIFS(NhatKy_ViPham!J:J, NhatKy_ViPham!E:E, "11_Anh_C", NhatKy_ViPham!F:F, B19, NhatKy_ViPham!C:C, "T15") - SUMIFS(NhatKy_ViPham!K:K, NhatKy_ViPham!E:E, "11_Anh_C", NhatKy_ViPham!F:F, B19, NhatKy_ViPham!C:C, "T15")</f>
        <v>100</v>
      </c>
      <c r="AG19" s="7">
        <f>100 + SUMIFS(NhatKy_ViPham!J:J, NhatKy_ViPham!E:E, "11_Anh_C", NhatKy_ViPham!F:F, B19, NhatKy_ViPham!C:C, "T16") - SUMIFS(NhatKy_ViPham!K:K, NhatKy_ViPham!E:E, "11_Anh_C", NhatKy_ViPham!F:F, B19, NhatKy_ViPham!C:C, "T16")</f>
        <v>100</v>
      </c>
      <c r="AH19" s="7">
        <f>100 + SUMIFS(NhatKy_ViPham!J:J, NhatKy_ViPham!E:E, "11_Anh_C", NhatKy_ViPham!F:F, B19, NhatKy_ViPham!C:C, "T17") - SUMIFS(NhatKy_ViPham!K:K, NhatKy_ViPham!E:E, "11_Anh_C", NhatKy_ViPham!F:F, B19, NhatKy_ViPham!C:C, "T17")</f>
        <v>100</v>
      </c>
      <c r="AI19" s="7">
        <f>100 + SUMIFS(NhatKy_ViPham!J:J, NhatKy_ViPham!E:E, "11_Anh_C", NhatKy_ViPham!F:F, B19, NhatKy_ViPham!C:C, "T18") - SUMIFS(NhatKy_ViPham!K:K, NhatKy_ViPham!E:E, "11_Anh_C", NhatKy_ViPham!F:F, B19, NhatKy_ViPham!C:C, "T18")</f>
        <v>100</v>
      </c>
      <c r="AJ19" s="7">
        <f>100 + SUMIFS(NhatKy_ViPham!J:J, NhatKy_ViPham!E:E, "11_Anh_C", NhatKy_ViPham!F:F, B19, NhatKy_ViPham!C:C, "T19") - SUMIFS(NhatKy_ViPham!K:K, NhatKy_ViPham!E:E, "11_Anh_C", NhatKy_ViPham!F:F, B19, NhatKy_ViPham!C:C, "T19")</f>
        <v>100</v>
      </c>
      <c r="AK19" s="7">
        <f>100 + SUMIFS(NhatKy_ViPham!J:J, NhatKy_ViPham!E:E, "11_Anh_C", NhatKy_ViPham!F:F, B19, NhatKy_ViPham!C:C, "T20") - SUMIFS(NhatKy_ViPham!K:K, NhatKy_ViPham!E:E, "11_Anh_C", NhatKy_ViPham!F:F, B19, NhatKy_ViPham!C:C, "T20")</f>
        <v>100</v>
      </c>
      <c r="AL19" s="7">
        <f>100 + SUMIFS(NhatKy_ViPham!J:J, NhatKy_ViPham!E:E, "11_Anh_C", NhatKy_ViPham!F:F, B19, NhatKy_ViPham!C:C, "T21") - SUMIFS(NhatKy_ViPham!K:K, NhatKy_ViPham!E:E, "11_Anh_C", NhatKy_ViPham!F:F, B19, NhatKy_ViPham!C:C, "T21")</f>
        <v>100</v>
      </c>
      <c r="AM19" s="7">
        <f>100 + SUMIFS(NhatKy_ViPham!J:J, NhatKy_ViPham!E:E, "11_Anh_C", NhatKy_ViPham!F:F, B19, NhatKy_ViPham!C:C, "T22") - SUMIFS(NhatKy_ViPham!K:K, NhatKy_ViPham!E:E, "11_Anh_C", NhatKy_ViPham!F:F, B19, NhatKy_ViPham!C:C, "T22")</f>
        <v>100</v>
      </c>
      <c r="AN19" s="7">
        <f>100 + SUMIFS(NhatKy_ViPham!J:J, NhatKy_ViPham!E:E, "11_Anh_C", NhatKy_ViPham!F:F, B19, NhatKy_ViPham!C:C, "T23") - SUMIFS(NhatKy_ViPham!K:K, NhatKy_ViPham!E:E, "11_Anh_C", NhatKy_ViPham!F:F, B19, NhatKy_ViPham!C:C, "T23")</f>
        <v>100</v>
      </c>
      <c r="AO19" s="7">
        <f>100 + SUMIFS(NhatKy_ViPham!J:J, NhatKy_ViPham!E:E, "11_Anh_C", NhatKy_ViPham!F:F, B19, NhatKy_ViPham!C:C, "T24") - SUMIFS(NhatKy_ViPham!K:K, NhatKy_ViPham!E:E, "11_Anh_C", NhatKy_ViPham!F:F, B19, NhatKy_ViPham!C:C, "T24")</f>
        <v>100</v>
      </c>
      <c r="AP19" s="7">
        <f>100 + SUMIFS(NhatKy_ViPham!J:J, NhatKy_ViPham!E:E, "11_Anh_C", NhatKy_ViPham!F:F, B19, NhatKy_ViPham!C:C, "T25") - SUMIFS(NhatKy_ViPham!K:K, NhatKy_ViPham!E:E, "11_Anh_C", NhatKy_ViPham!F:F, B19, NhatKy_ViPham!C:C, "T25")</f>
        <v>100</v>
      </c>
      <c r="AQ19" s="7">
        <f>100 + SUMIFS(NhatKy_ViPham!J:J, NhatKy_ViPham!E:E, "11_Anh_C", NhatKy_ViPham!F:F, B19, NhatKy_ViPham!C:C, "T26") - SUMIFS(NhatKy_ViPham!K:K, NhatKy_ViPham!E:E, "11_Anh_C", NhatKy_ViPham!F:F, B19, NhatKy_ViPham!C:C, "T26")</f>
        <v>100</v>
      </c>
      <c r="AR19" s="7">
        <f>100 + SUMIFS(NhatKy_ViPham!J:J, NhatKy_ViPham!E:E, "11_Anh_C", NhatKy_ViPham!F:F, B19, NhatKy_ViPham!C:C, "T27") - SUMIFS(NhatKy_ViPham!K:K, NhatKy_ViPham!E:E, "11_Anh_C", NhatKy_ViPham!F:F, B19, NhatKy_ViPham!C:C, "T27")</f>
        <v>100</v>
      </c>
      <c r="AS19" s="7">
        <f>100 + SUMIFS(NhatKy_ViPham!J:J, NhatKy_ViPham!E:E, "11_Anh_C", NhatKy_ViPham!F:F, B19, NhatKy_ViPham!C:C, "T28") - SUMIFS(NhatKy_ViPham!K:K, NhatKy_ViPham!E:E, "11_Anh_C", NhatKy_ViPham!F:F, B19, NhatKy_ViPham!C:C, "T28")</f>
        <v>100</v>
      </c>
      <c r="AT19" s="7">
        <f>100 + SUMIFS(NhatKy_ViPham!J:J, NhatKy_ViPham!E:E, "11_Anh_C", NhatKy_ViPham!F:F, B19, NhatKy_ViPham!C:C, "T29") - SUMIFS(NhatKy_ViPham!K:K, NhatKy_ViPham!E:E, "11_Anh_C", NhatKy_ViPham!F:F, B19, NhatKy_ViPham!C:C, "T29")</f>
        <v>100</v>
      </c>
      <c r="AU19" s="7">
        <f>100 + SUMIFS(NhatKy_ViPham!J:J, NhatKy_ViPham!E:E, "11_Anh_C", NhatKy_ViPham!F:F, B19, NhatKy_ViPham!C:C, "T30") - SUMIFS(NhatKy_ViPham!K:K, NhatKy_ViPham!E:E, "11_Anh_C", NhatKy_ViPham!F:F, B19, NhatKy_ViPham!C:C, "T30")</f>
        <v>100</v>
      </c>
      <c r="AV19" s="7">
        <f>100 + SUMIFS(NhatKy_ViPham!J:J, NhatKy_ViPham!E:E, "11_Anh_C", NhatKy_ViPham!F:F, B19, NhatKy_ViPham!C:C, "T31") - SUMIFS(NhatKy_ViPham!K:K, NhatKy_ViPham!E:E, "11_Anh_C", NhatKy_ViPham!F:F, B19, NhatKy_ViPham!C:C, "T31")</f>
        <v>100</v>
      </c>
      <c r="AW19" s="7">
        <f>100 + SUMIFS(NhatKy_ViPham!J:J, NhatKy_ViPham!E:E, "11_Anh_C", NhatKy_ViPham!F:F, B19, NhatKy_ViPham!C:C, "T32") - SUMIFS(NhatKy_ViPham!K:K, NhatKy_ViPham!E:E, "11_Anh_C", NhatKy_ViPham!F:F, B19, NhatKy_ViPham!C:C, "T32")</f>
        <v>100</v>
      </c>
      <c r="AX19" s="7">
        <f>100 + SUMIFS(NhatKy_ViPham!J:J, NhatKy_ViPham!E:E, "11_Anh_C", NhatKy_ViPham!F:F, B19, NhatKy_ViPham!C:C, "T33") - SUMIFS(NhatKy_ViPham!K:K, NhatKy_ViPham!E:E, "11_Anh_C", NhatKy_ViPham!F:F, B19, NhatKy_ViPham!C:C, "T33")</f>
        <v>100</v>
      </c>
      <c r="AY19" s="7">
        <f>100 + SUMIFS(NhatKy_ViPham!J:J, NhatKy_ViPham!E:E, "11_Anh_C", NhatKy_ViPham!F:F, B19, NhatKy_ViPham!C:C, "T34") - SUMIFS(NhatKy_ViPham!K:K, NhatKy_ViPham!E:E, "11_Anh_C", NhatKy_ViPham!F:F, B19, NhatKy_ViPham!C:C, "T34")</f>
        <v>100</v>
      </c>
      <c r="AZ19" s="7">
        <f>100 + SUMIFS(NhatKy_ViPham!J:J, NhatKy_ViPham!E:E, "11_Anh_C", NhatKy_ViPham!F:F, B19, NhatKy_ViPham!C:C, "T35") - SUMIFS(NhatKy_ViPham!K:K, NhatKy_ViPham!E:E, "11_Anh_C", NhatKy_ViPham!F:F, B19, NhatKy_ViPham!C:C, "T35")</f>
        <v>100</v>
      </c>
      <c r="BA19" s="12">
        <f t="shared" si="0"/>
        <v>100</v>
      </c>
      <c r="BB19" s="11" t="s">
        <v>430</v>
      </c>
      <c r="BC19" s="14" t="str">
        <f t="shared" si="1"/>
        <v>Tốt</v>
      </c>
      <c r="BD19" s="10" t="str">
        <f t="shared" si="2"/>
        <v>🟢 BÌNH THƯỜNG</v>
      </c>
    </row>
    <row r="20" spans="1:56" x14ac:dyDescent="0.25">
      <c r="A20" s="5">
        <v>12</v>
      </c>
      <c r="B20" s="15" t="s">
        <v>2134</v>
      </c>
      <c r="C20" s="5" t="s">
        <v>2131</v>
      </c>
      <c r="D20" s="5" t="s">
        <v>429</v>
      </c>
      <c r="E20" s="11" t="s">
        <v>430</v>
      </c>
      <c r="F20" s="6">
        <f>SUMIFS(NhatKy_ViPham!K:K, NhatKy_ViPham!E:E, "11_Anh_C", NhatKy_ViPham!F:F, B20, NhatKy_ViPham!H:H, "L01")</f>
        <v>0</v>
      </c>
      <c r="G20" s="6">
        <f>SUMIFS(NhatKy_ViPham!K:K, NhatKy_ViPham!E:E, "11_Anh_C", NhatKy_ViPham!F:F, B20, NhatKy_ViPham!H:H, "L02")</f>
        <v>0</v>
      </c>
      <c r="H20" s="6">
        <f>SUMIFS(NhatKy_ViPham!K:K, NhatKy_ViPham!E:E, "11_Anh_C", NhatKy_ViPham!F:F, B20, NhatKy_ViPham!H:H, "L03")</f>
        <v>0</v>
      </c>
      <c r="I20" s="6">
        <f>SUMIFS(NhatKy_ViPham!K:K, NhatKy_ViPham!E:E, "11_Anh_C", NhatKy_ViPham!F:F, B20, NhatKy_ViPham!H:H, "L04")</f>
        <v>0</v>
      </c>
      <c r="J20" s="6">
        <f>SUMIFS(NhatKy_ViPham!K:K, NhatKy_ViPham!E:E, "11_Anh_C", NhatKy_ViPham!F:F, B20, NhatKy_ViPham!H:H, "L05")</f>
        <v>0</v>
      </c>
      <c r="K20" s="6">
        <f>SUMIFS(NhatKy_ViPham!K:K, NhatKy_ViPham!E:E, "11_Anh_C", NhatKy_ViPham!F:F, B20, NhatKy_ViPham!H:H, "L06")</f>
        <v>0</v>
      </c>
      <c r="L20" s="6">
        <f>SUMIFS(NhatKy_ViPham!K:K, NhatKy_ViPham!E:E, "11_Anh_C", NhatKy_ViPham!F:F, B20, NhatKy_ViPham!H:H, "L07")</f>
        <v>0</v>
      </c>
      <c r="M20" s="6">
        <f>SUMIFS(NhatKy_ViPham!K:K, NhatKy_ViPham!E:E, "11_Anh_C", NhatKy_ViPham!F:F, B20, NhatKy_ViPham!H:H, "L08")</f>
        <v>0</v>
      </c>
      <c r="N20" s="6">
        <f>SUMIFS(NhatKy_ViPham!K:K, NhatKy_ViPham!E:E, "11_Anh_C", NhatKy_ViPham!F:F, B20, NhatKy_ViPham!H:H, "L09")</f>
        <v>0</v>
      </c>
      <c r="O20" s="6">
        <f>SUMIFS(NhatKy_ViPham!K:K, NhatKy_ViPham!E:E, "11_Anh_C", NhatKy_ViPham!F:F, B20, NhatKy_ViPham!H:H, "L10")</f>
        <v>0</v>
      </c>
      <c r="P20" s="12">
        <f>SUMIFS(NhatKy_ViPham!J:J, NhatKy_ViPham!E:E, "11_Anh_C", NhatKy_ViPham!F:F, B20)</f>
        <v>0</v>
      </c>
      <c r="Q20" s="13">
        <f>SUMIFS(NhatKy_ViPham!K:K, NhatKy_ViPham!E:E, "11_Anh_C", NhatKy_ViPham!F:F, B20)</f>
        <v>0</v>
      </c>
      <c r="R20" s="6">
        <f>100 + SUMIFS(NhatKy_ViPham!J:J, NhatKy_ViPham!E:E, "11_Anh_C", NhatKy_ViPham!F:F, B20, NhatKy_ViPham!C:C, "T1") - SUMIFS(NhatKy_ViPham!K:K, NhatKy_ViPham!E:E, "11_Anh_C", NhatKy_ViPham!F:F, B20, NhatKy_ViPham!C:C, "T1")</f>
        <v>100</v>
      </c>
      <c r="S20" s="6">
        <f>100 + SUMIFS(NhatKy_ViPham!J:J, NhatKy_ViPham!E:E, "11_Anh_C", NhatKy_ViPham!F:F, B20, NhatKy_ViPham!C:C, "T2") - SUMIFS(NhatKy_ViPham!K:K, NhatKy_ViPham!E:E, "11_Anh_C", NhatKy_ViPham!F:F, B20, NhatKy_ViPham!C:C, "T2")</f>
        <v>100</v>
      </c>
      <c r="T20" s="6">
        <f>100 + SUMIFS(NhatKy_ViPham!J:J, NhatKy_ViPham!E:E, "11_Anh_C", NhatKy_ViPham!F:F, B20, NhatKy_ViPham!C:C, "T3") - SUMIFS(NhatKy_ViPham!K:K, NhatKy_ViPham!E:E, "11_Anh_C", NhatKy_ViPham!F:F, B20, NhatKy_ViPham!C:C, "T3")</f>
        <v>100</v>
      </c>
      <c r="U20" s="6">
        <f>100 + SUMIFS(NhatKy_ViPham!J:J, NhatKy_ViPham!E:E, "11_Anh_C", NhatKy_ViPham!F:F, B20, NhatKy_ViPham!C:C, "T4") - SUMIFS(NhatKy_ViPham!K:K, NhatKy_ViPham!E:E, "11_Anh_C", NhatKy_ViPham!F:F, B20, NhatKy_ViPham!C:C, "T4")</f>
        <v>100</v>
      </c>
      <c r="V20" s="6">
        <f>100 + SUMIFS(NhatKy_ViPham!J:J, NhatKy_ViPham!E:E, "11_Anh_C", NhatKy_ViPham!F:F, B20, NhatKy_ViPham!C:C, "T5") - SUMIFS(NhatKy_ViPham!K:K, NhatKy_ViPham!E:E, "11_Anh_C", NhatKy_ViPham!F:F, B20, NhatKy_ViPham!C:C, "T5")</f>
        <v>100</v>
      </c>
      <c r="W20" s="6">
        <f>100 + SUMIFS(NhatKy_ViPham!J:J, NhatKy_ViPham!E:E, "11_Anh_C", NhatKy_ViPham!F:F, B20, NhatKy_ViPham!C:C, "T6") - SUMIFS(NhatKy_ViPham!K:K, NhatKy_ViPham!E:E, "11_Anh_C", NhatKy_ViPham!F:F, B20, NhatKy_ViPham!C:C, "T6")</f>
        <v>100</v>
      </c>
      <c r="X20" s="6">
        <f>100 + SUMIFS(NhatKy_ViPham!J:J, NhatKy_ViPham!E:E, "11_Anh_C", NhatKy_ViPham!F:F, B20, NhatKy_ViPham!C:C, "T7") - SUMIFS(NhatKy_ViPham!K:K, NhatKy_ViPham!E:E, "11_Anh_C", NhatKy_ViPham!F:F, B20, NhatKy_ViPham!C:C, "T7")</f>
        <v>100</v>
      </c>
      <c r="Y20" s="6">
        <f>100 + SUMIFS(NhatKy_ViPham!J:J, NhatKy_ViPham!E:E, "11_Anh_C", NhatKy_ViPham!F:F, B20, NhatKy_ViPham!C:C, "T8") - SUMIFS(NhatKy_ViPham!K:K, NhatKy_ViPham!E:E, "11_Anh_C", NhatKy_ViPham!F:F, B20, NhatKy_ViPham!C:C, "T8")</f>
        <v>100</v>
      </c>
      <c r="Z20" s="6">
        <f>100 + SUMIFS(NhatKy_ViPham!J:J, NhatKy_ViPham!E:E, "11_Anh_C", NhatKy_ViPham!F:F, B20, NhatKy_ViPham!C:C, "T9") - SUMIFS(NhatKy_ViPham!K:K, NhatKy_ViPham!E:E, "11_Anh_C", NhatKy_ViPham!F:F, B20, NhatKy_ViPham!C:C, "T9")</f>
        <v>100</v>
      </c>
      <c r="AA20" s="6">
        <f>100 + SUMIFS(NhatKy_ViPham!J:J, NhatKy_ViPham!E:E, "11_Anh_C", NhatKy_ViPham!F:F, B20, NhatKy_ViPham!C:C, "T10") - SUMIFS(NhatKy_ViPham!K:K, NhatKy_ViPham!E:E, "11_Anh_C", NhatKy_ViPham!F:F, B20, NhatKy_ViPham!C:C, "T10")</f>
        <v>100</v>
      </c>
      <c r="AB20" s="6">
        <f>100 + SUMIFS(NhatKy_ViPham!J:J, NhatKy_ViPham!E:E, "11_Anh_C", NhatKy_ViPham!F:F, B20, NhatKy_ViPham!C:C, "T11") - SUMIFS(NhatKy_ViPham!K:K, NhatKy_ViPham!E:E, "11_Anh_C", NhatKy_ViPham!F:F, B20, NhatKy_ViPham!C:C, "T11")</f>
        <v>100</v>
      </c>
      <c r="AC20" s="6">
        <f>100 + SUMIFS(NhatKy_ViPham!J:J, NhatKy_ViPham!E:E, "11_Anh_C", NhatKy_ViPham!F:F, B20, NhatKy_ViPham!C:C, "T12") - SUMIFS(NhatKy_ViPham!K:K, NhatKy_ViPham!E:E, "11_Anh_C", NhatKy_ViPham!F:F, B20, NhatKy_ViPham!C:C, "T12")</f>
        <v>100</v>
      </c>
      <c r="AD20" s="6">
        <f>100 + SUMIFS(NhatKy_ViPham!J:J, NhatKy_ViPham!E:E, "11_Anh_C", NhatKy_ViPham!F:F, B20, NhatKy_ViPham!C:C, "T13") - SUMIFS(NhatKy_ViPham!K:K, NhatKy_ViPham!E:E, "11_Anh_C", NhatKy_ViPham!F:F, B20, NhatKy_ViPham!C:C, "T13")</f>
        <v>100</v>
      </c>
      <c r="AE20" s="6">
        <f>100 + SUMIFS(NhatKy_ViPham!J:J, NhatKy_ViPham!E:E, "11_Anh_C", NhatKy_ViPham!F:F, B20, NhatKy_ViPham!C:C, "T14") - SUMIFS(NhatKy_ViPham!K:K, NhatKy_ViPham!E:E, "11_Anh_C", NhatKy_ViPham!F:F, B20, NhatKy_ViPham!C:C, "T14")</f>
        <v>100</v>
      </c>
      <c r="AF20" s="6">
        <f>100 + SUMIFS(NhatKy_ViPham!J:J, NhatKy_ViPham!E:E, "11_Anh_C", NhatKy_ViPham!F:F, B20, NhatKy_ViPham!C:C, "T15") - SUMIFS(NhatKy_ViPham!K:K, NhatKy_ViPham!E:E, "11_Anh_C", NhatKy_ViPham!F:F, B20, NhatKy_ViPham!C:C, "T15")</f>
        <v>100</v>
      </c>
      <c r="AG20" s="6">
        <f>100 + SUMIFS(NhatKy_ViPham!J:J, NhatKy_ViPham!E:E, "11_Anh_C", NhatKy_ViPham!F:F, B20, NhatKy_ViPham!C:C, "T16") - SUMIFS(NhatKy_ViPham!K:K, NhatKy_ViPham!E:E, "11_Anh_C", NhatKy_ViPham!F:F, B20, NhatKy_ViPham!C:C, "T16")</f>
        <v>100</v>
      </c>
      <c r="AH20" s="6">
        <f>100 + SUMIFS(NhatKy_ViPham!J:J, NhatKy_ViPham!E:E, "11_Anh_C", NhatKy_ViPham!F:F, B20, NhatKy_ViPham!C:C, "T17") - SUMIFS(NhatKy_ViPham!K:K, NhatKy_ViPham!E:E, "11_Anh_C", NhatKy_ViPham!F:F, B20, NhatKy_ViPham!C:C, "T17")</f>
        <v>100</v>
      </c>
      <c r="AI20" s="6">
        <f>100 + SUMIFS(NhatKy_ViPham!J:J, NhatKy_ViPham!E:E, "11_Anh_C", NhatKy_ViPham!F:F, B20, NhatKy_ViPham!C:C, "T18") - SUMIFS(NhatKy_ViPham!K:K, NhatKy_ViPham!E:E, "11_Anh_C", NhatKy_ViPham!F:F, B20, NhatKy_ViPham!C:C, "T18")</f>
        <v>100</v>
      </c>
      <c r="AJ20" s="6">
        <f>100 + SUMIFS(NhatKy_ViPham!J:J, NhatKy_ViPham!E:E, "11_Anh_C", NhatKy_ViPham!F:F, B20, NhatKy_ViPham!C:C, "T19") - SUMIFS(NhatKy_ViPham!K:K, NhatKy_ViPham!E:E, "11_Anh_C", NhatKy_ViPham!F:F, B20, NhatKy_ViPham!C:C, "T19")</f>
        <v>100</v>
      </c>
      <c r="AK20" s="6">
        <f>100 + SUMIFS(NhatKy_ViPham!J:J, NhatKy_ViPham!E:E, "11_Anh_C", NhatKy_ViPham!F:F, B20, NhatKy_ViPham!C:C, "T20") - SUMIFS(NhatKy_ViPham!K:K, NhatKy_ViPham!E:E, "11_Anh_C", NhatKy_ViPham!F:F, B20, NhatKy_ViPham!C:C, "T20")</f>
        <v>100</v>
      </c>
      <c r="AL20" s="6">
        <f>100 + SUMIFS(NhatKy_ViPham!J:J, NhatKy_ViPham!E:E, "11_Anh_C", NhatKy_ViPham!F:F, B20, NhatKy_ViPham!C:C, "T21") - SUMIFS(NhatKy_ViPham!K:K, NhatKy_ViPham!E:E, "11_Anh_C", NhatKy_ViPham!F:F, B20, NhatKy_ViPham!C:C, "T21")</f>
        <v>100</v>
      </c>
      <c r="AM20" s="6">
        <f>100 + SUMIFS(NhatKy_ViPham!J:J, NhatKy_ViPham!E:E, "11_Anh_C", NhatKy_ViPham!F:F, B20, NhatKy_ViPham!C:C, "T22") - SUMIFS(NhatKy_ViPham!K:K, NhatKy_ViPham!E:E, "11_Anh_C", NhatKy_ViPham!F:F, B20, NhatKy_ViPham!C:C, "T22")</f>
        <v>100</v>
      </c>
      <c r="AN20" s="6">
        <f>100 + SUMIFS(NhatKy_ViPham!J:J, NhatKy_ViPham!E:E, "11_Anh_C", NhatKy_ViPham!F:F, B20, NhatKy_ViPham!C:C, "T23") - SUMIFS(NhatKy_ViPham!K:K, NhatKy_ViPham!E:E, "11_Anh_C", NhatKy_ViPham!F:F, B20, NhatKy_ViPham!C:C, "T23")</f>
        <v>100</v>
      </c>
      <c r="AO20" s="6">
        <f>100 + SUMIFS(NhatKy_ViPham!J:J, NhatKy_ViPham!E:E, "11_Anh_C", NhatKy_ViPham!F:F, B20, NhatKy_ViPham!C:C, "T24") - SUMIFS(NhatKy_ViPham!K:K, NhatKy_ViPham!E:E, "11_Anh_C", NhatKy_ViPham!F:F, B20, NhatKy_ViPham!C:C, "T24")</f>
        <v>100</v>
      </c>
      <c r="AP20" s="6">
        <f>100 + SUMIFS(NhatKy_ViPham!J:J, NhatKy_ViPham!E:E, "11_Anh_C", NhatKy_ViPham!F:F, B20, NhatKy_ViPham!C:C, "T25") - SUMIFS(NhatKy_ViPham!K:K, NhatKy_ViPham!E:E, "11_Anh_C", NhatKy_ViPham!F:F, B20, NhatKy_ViPham!C:C, "T25")</f>
        <v>100</v>
      </c>
      <c r="AQ20" s="6">
        <f>100 + SUMIFS(NhatKy_ViPham!J:J, NhatKy_ViPham!E:E, "11_Anh_C", NhatKy_ViPham!F:F, B20, NhatKy_ViPham!C:C, "T26") - SUMIFS(NhatKy_ViPham!K:K, NhatKy_ViPham!E:E, "11_Anh_C", NhatKy_ViPham!F:F, B20, NhatKy_ViPham!C:C, "T26")</f>
        <v>100</v>
      </c>
      <c r="AR20" s="6">
        <f>100 + SUMIFS(NhatKy_ViPham!J:J, NhatKy_ViPham!E:E, "11_Anh_C", NhatKy_ViPham!F:F, B20, NhatKy_ViPham!C:C, "T27") - SUMIFS(NhatKy_ViPham!K:K, NhatKy_ViPham!E:E, "11_Anh_C", NhatKy_ViPham!F:F, B20, NhatKy_ViPham!C:C, "T27")</f>
        <v>100</v>
      </c>
      <c r="AS20" s="6">
        <f>100 + SUMIFS(NhatKy_ViPham!J:J, NhatKy_ViPham!E:E, "11_Anh_C", NhatKy_ViPham!F:F, B20, NhatKy_ViPham!C:C, "T28") - SUMIFS(NhatKy_ViPham!K:K, NhatKy_ViPham!E:E, "11_Anh_C", NhatKy_ViPham!F:F, B20, NhatKy_ViPham!C:C, "T28")</f>
        <v>100</v>
      </c>
      <c r="AT20" s="6">
        <f>100 + SUMIFS(NhatKy_ViPham!J:J, NhatKy_ViPham!E:E, "11_Anh_C", NhatKy_ViPham!F:F, B20, NhatKy_ViPham!C:C, "T29") - SUMIFS(NhatKy_ViPham!K:K, NhatKy_ViPham!E:E, "11_Anh_C", NhatKy_ViPham!F:F, B20, NhatKy_ViPham!C:C, "T29")</f>
        <v>100</v>
      </c>
      <c r="AU20" s="6">
        <f>100 + SUMIFS(NhatKy_ViPham!J:J, NhatKy_ViPham!E:E, "11_Anh_C", NhatKy_ViPham!F:F, B20, NhatKy_ViPham!C:C, "T30") - SUMIFS(NhatKy_ViPham!K:K, NhatKy_ViPham!E:E, "11_Anh_C", NhatKy_ViPham!F:F, B20, NhatKy_ViPham!C:C, "T30")</f>
        <v>100</v>
      </c>
      <c r="AV20" s="6">
        <f>100 + SUMIFS(NhatKy_ViPham!J:J, NhatKy_ViPham!E:E, "11_Anh_C", NhatKy_ViPham!F:F, B20, NhatKy_ViPham!C:C, "T31") - SUMIFS(NhatKy_ViPham!K:K, NhatKy_ViPham!E:E, "11_Anh_C", NhatKy_ViPham!F:F, B20, NhatKy_ViPham!C:C, "T31")</f>
        <v>100</v>
      </c>
      <c r="AW20" s="6">
        <f>100 + SUMIFS(NhatKy_ViPham!J:J, NhatKy_ViPham!E:E, "11_Anh_C", NhatKy_ViPham!F:F, B20, NhatKy_ViPham!C:C, "T32") - SUMIFS(NhatKy_ViPham!K:K, NhatKy_ViPham!E:E, "11_Anh_C", NhatKy_ViPham!F:F, B20, NhatKy_ViPham!C:C, "T32")</f>
        <v>100</v>
      </c>
      <c r="AX20" s="6">
        <f>100 + SUMIFS(NhatKy_ViPham!J:J, NhatKy_ViPham!E:E, "11_Anh_C", NhatKy_ViPham!F:F, B20, NhatKy_ViPham!C:C, "T33") - SUMIFS(NhatKy_ViPham!K:K, NhatKy_ViPham!E:E, "11_Anh_C", NhatKy_ViPham!F:F, B20, NhatKy_ViPham!C:C, "T33")</f>
        <v>100</v>
      </c>
      <c r="AY20" s="6">
        <f>100 + SUMIFS(NhatKy_ViPham!J:J, NhatKy_ViPham!E:E, "11_Anh_C", NhatKy_ViPham!F:F, B20, NhatKy_ViPham!C:C, "T34") - SUMIFS(NhatKy_ViPham!K:K, NhatKy_ViPham!E:E, "11_Anh_C", NhatKy_ViPham!F:F, B20, NhatKy_ViPham!C:C, "T34")</f>
        <v>100</v>
      </c>
      <c r="AZ20" s="6">
        <f>100 + SUMIFS(NhatKy_ViPham!J:J, NhatKy_ViPham!E:E, "11_Anh_C", NhatKy_ViPham!F:F, B20, NhatKy_ViPham!C:C, "T35") - SUMIFS(NhatKy_ViPham!K:K, NhatKy_ViPham!E:E, "11_Anh_C", NhatKy_ViPham!F:F, B20, NhatKy_ViPham!C:C, "T35")</f>
        <v>100</v>
      </c>
      <c r="BA20" s="12">
        <f t="shared" si="0"/>
        <v>100</v>
      </c>
      <c r="BB20" s="11" t="s">
        <v>430</v>
      </c>
      <c r="BC20" s="16" t="str">
        <f t="shared" si="1"/>
        <v>Tốt</v>
      </c>
      <c r="BD20" s="15" t="str">
        <f t="shared" si="2"/>
        <v>🟢 BÌNH THƯỜNG</v>
      </c>
    </row>
    <row r="21" spans="1:56" x14ac:dyDescent="0.25">
      <c r="A21" s="4">
        <v>13</v>
      </c>
      <c r="B21" s="10" t="s">
        <v>2135</v>
      </c>
      <c r="C21" s="4" t="s">
        <v>1395</v>
      </c>
      <c r="D21" s="4" t="s">
        <v>429</v>
      </c>
      <c r="E21" s="11" t="s">
        <v>430</v>
      </c>
      <c r="F21" s="7">
        <f>SUMIFS(NhatKy_ViPham!K:K, NhatKy_ViPham!E:E, "11_Anh_C", NhatKy_ViPham!F:F, B21, NhatKy_ViPham!H:H, "L01")</f>
        <v>0</v>
      </c>
      <c r="G21" s="7">
        <f>SUMIFS(NhatKy_ViPham!K:K, NhatKy_ViPham!E:E, "11_Anh_C", NhatKy_ViPham!F:F, B21, NhatKy_ViPham!H:H, "L02")</f>
        <v>0</v>
      </c>
      <c r="H21" s="7">
        <f>SUMIFS(NhatKy_ViPham!K:K, NhatKy_ViPham!E:E, "11_Anh_C", NhatKy_ViPham!F:F, B21, NhatKy_ViPham!H:H, "L03")</f>
        <v>0</v>
      </c>
      <c r="I21" s="7">
        <f>SUMIFS(NhatKy_ViPham!K:K, NhatKy_ViPham!E:E, "11_Anh_C", NhatKy_ViPham!F:F, B21, NhatKy_ViPham!H:H, "L04")</f>
        <v>0</v>
      </c>
      <c r="J21" s="7">
        <f>SUMIFS(NhatKy_ViPham!K:K, NhatKy_ViPham!E:E, "11_Anh_C", NhatKy_ViPham!F:F, B21, NhatKy_ViPham!H:H, "L05")</f>
        <v>0</v>
      </c>
      <c r="K21" s="7">
        <f>SUMIFS(NhatKy_ViPham!K:K, NhatKy_ViPham!E:E, "11_Anh_C", NhatKy_ViPham!F:F, B21, NhatKy_ViPham!H:H, "L06")</f>
        <v>0</v>
      </c>
      <c r="L21" s="7">
        <f>SUMIFS(NhatKy_ViPham!K:K, NhatKy_ViPham!E:E, "11_Anh_C", NhatKy_ViPham!F:F, B21, NhatKy_ViPham!H:H, "L07")</f>
        <v>0</v>
      </c>
      <c r="M21" s="7">
        <f>SUMIFS(NhatKy_ViPham!K:K, NhatKy_ViPham!E:E, "11_Anh_C", NhatKy_ViPham!F:F, B21, NhatKy_ViPham!H:H, "L08")</f>
        <v>0</v>
      </c>
      <c r="N21" s="7">
        <f>SUMIFS(NhatKy_ViPham!K:K, NhatKy_ViPham!E:E, "11_Anh_C", NhatKy_ViPham!F:F, B21, NhatKy_ViPham!H:H, "L09")</f>
        <v>0</v>
      </c>
      <c r="O21" s="7">
        <f>SUMIFS(NhatKy_ViPham!K:K, NhatKy_ViPham!E:E, "11_Anh_C", NhatKy_ViPham!F:F, B21, NhatKy_ViPham!H:H, "L10")</f>
        <v>0</v>
      </c>
      <c r="P21" s="12">
        <f>SUMIFS(NhatKy_ViPham!J:J, NhatKy_ViPham!E:E, "11_Anh_C", NhatKy_ViPham!F:F, B21)</f>
        <v>0</v>
      </c>
      <c r="Q21" s="13">
        <f>SUMIFS(NhatKy_ViPham!K:K, NhatKy_ViPham!E:E, "11_Anh_C", NhatKy_ViPham!F:F, B21)</f>
        <v>0</v>
      </c>
      <c r="R21" s="7">
        <f>100 + SUMIFS(NhatKy_ViPham!J:J, NhatKy_ViPham!E:E, "11_Anh_C", NhatKy_ViPham!F:F, B21, NhatKy_ViPham!C:C, "T1") - SUMIFS(NhatKy_ViPham!K:K, NhatKy_ViPham!E:E, "11_Anh_C", NhatKy_ViPham!F:F, B21, NhatKy_ViPham!C:C, "T1")</f>
        <v>100</v>
      </c>
      <c r="S21" s="7">
        <f>100 + SUMIFS(NhatKy_ViPham!J:J, NhatKy_ViPham!E:E, "11_Anh_C", NhatKy_ViPham!F:F, B21, NhatKy_ViPham!C:C, "T2") - SUMIFS(NhatKy_ViPham!K:K, NhatKy_ViPham!E:E, "11_Anh_C", NhatKy_ViPham!F:F, B21, NhatKy_ViPham!C:C, "T2")</f>
        <v>100</v>
      </c>
      <c r="T21" s="7">
        <f>100 + SUMIFS(NhatKy_ViPham!J:J, NhatKy_ViPham!E:E, "11_Anh_C", NhatKy_ViPham!F:F, B21, NhatKy_ViPham!C:C, "T3") - SUMIFS(NhatKy_ViPham!K:K, NhatKy_ViPham!E:E, "11_Anh_C", NhatKy_ViPham!F:F, B21, NhatKy_ViPham!C:C, "T3")</f>
        <v>100</v>
      </c>
      <c r="U21" s="7">
        <f>100 + SUMIFS(NhatKy_ViPham!J:J, NhatKy_ViPham!E:E, "11_Anh_C", NhatKy_ViPham!F:F, B21, NhatKy_ViPham!C:C, "T4") - SUMIFS(NhatKy_ViPham!K:K, NhatKy_ViPham!E:E, "11_Anh_C", NhatKy_ViPham!F:F, B21, NhatKy_ViPham!C:C, "T4")</f>
        <v>100</v>
      </c>
      <c r="V21" s="7">
        <f>100 + SUMIFS(NhatKy_ViPham!J:J, NhatKy_ViPham!E:E, "11_Anh_C", NhatKy_ViPham!F:F, B21, NhatKy_ViPham!C:C, "T5") - SUMIFS(NhatKy_ViPham!K:K, NhatKy_ViPham!E:E, "11_Anh_C", NhatKy_ViPham!F:F, B21, NhatKy_ViPham!C:C, "T5")</f>
        <v>100</v>
      </c>
      <c r="W21" s="7">
        <f>100 + SUMIFS(NhatKy_ViPham!J:J, NhatKy_ViPham!E:E, "11_Anh_C", NhatKy_ViPham!F:F, B21, NhatKy_ViPham!C:C, "T6") - SUMIFS(NhatKy_ViPham!K:K, NhatKy_ViPham!E:E, "11_Anh_C", NhatKy_ViPham!F:F, B21, NhatKy_ViPham!C:C, "T6")</f>
        <v>100</v>
      </c>
      <c r="X21" s="7">
        <f>100 + SUMIFS(NhatKy_ViPham!J:J, NhatKy_ViPham!E:E, "11_Anh_C", NhatKy_ViPham!F:F, B21, NhatKy_ViPham!C:C, "T7") - SUMIFS(NhatKy_ViPham!K:K, NhatKy_ViPham!E:E, "11_Anh_C", NhatKy_ViPham!F:F, B21, NhatKy_ViPham!C:C, "T7")</f>
        <v>100</v>
      </c>
      <c r="Y21" s="7">
        <f>100 + SUMIFS(NhatKy_ViPham!J:J, NhatKy_ViPham!E:E, "11_Anh_C", NhatKy_ViPham!F:F, B21, NhatKy_ViPham!C:C, "T8") - SUMIFS(NhatKy_ViPham!K:K, NhatKy_ViPham!E:E, "11_Anh_C", NhatKy_ViPham!F:F, B21, NhatKy_ViPham!C:C, "T8")</f>
        <v>100</v>
      </c>
      <c r="Z21" s="7">
        <f>100 + SUMIFS(NhatKy_ViPham!J:J, NhatKy_ViPham!E:E, "11_Anh_C", NhatKy_ViPham!F:F, B21, NhatKy_ViPham!C:C, "T9") - SUMIFS(NhatKy_ViPham!K:K, NhatKy_ViPham!E:E, "11_Anh_C", NhatKy_ViPham!F:F, B21, NhatKy_ViPham!C:C, "T9")</f>
        <v>100</v>
      </c>
      <c r="AA21" s="7">
        <f>100 + SUMIFS(NhatKy_ViPham!J:J, NhatKy_ViPham!E:E, "11_Anh_C", NhatKy_ViPham!F:F, B21, NhatKy_ViPham!C:C, "T10") - SUMIFS(NhatKy_ViPham!K:K, NhatKy_ViPham!E:E, "11_Anh_C", NhatKy_ViPham!F:F, B21, NhatKy_ViPham!C:C, "T10")</f>
        <v>100</v>
      </c>
      <c r="AB21" s="7">
        <f>100 + SUMIFS(NhatKy_ViPham!J:J, NhatKy_ViPham!E:E, "11_Anh_C", NhatKy_ViPham!F:F, B21, NhatKy_ViPham!C:C, "T11") - SUMIFS(NhatKy_ViPham!K:K, NhatKy_ViPham!E:E, "11_Anh_C", NhatKy_ViPham!F:F, B21, NhatKy_ViPham!C:C, "T11")</f>
        <v>100</v>
      </c>
      <c r="AC21" s="7">
        <f>100 + SUMIFS(NhatKy_ViPham!J:J, NhatKy_ViPham!E:E, "11_Anh_C", NhatKy_ViPham!F:F, B21, NhatKy_ViPham!C:C, "T12") - SUMIFS(NhatKy_ViPham!K:K, NhatKy_ViPham!E:E, "11_Anh_C", NhatKy_ViPham!F:F, B21, NhatKy_ViPham!C:C, "T12")</f>
        <v>100</v>
      </c>
      <c r="AD21" s="7">
        <f>100 + SUMIFS(NhatKy_ViPham!J:J, NhatKy_ViPham!E:E, "11_Anh_C", NhatKy_ViPham!F:F, B21, NhatKy_ViPham!C:C, "T13") - SUMIFS(NhatKy_ViPham!K:K, NhatKy_ViPham!E:E, "11_Anh_C", NhatKy_ViPham!F:F, B21, NhatKy_ViPham!C:C, "T13")</f>
        <v>100</v>
      </c>
      <c r="AE21" s="7">
        <f>100 + SUMIFS(NhatKy_ViPham!J:J, NhatKy_ViPham!E:E, "11_Anh_C", NhatKy_ViPham!F:F, B21, NhatKy_ViPham!C:C, "T14") - SUMIFS(NhatKy_ViPham!K:K, NhatKy_ViPham!E:E, "11_Anh_C", NhatKy_ViPham!F:F, B21, NhatKy_ViPham!C:C, "T14")</f>
        <v>100</v>
      </c>
      <c r="AF21" s="7">
        <f>100 + SUMIFS(NhatKy_ViPham!J:J, NhatKy_ViPham!E:E, "11_Anh_C", NhatKy_ViPham!F:F, B21, NhatKy_ViPham!C:C, "T15") - SUMIFS(NhatKy_ViPham!K:K, NhatKy_ViPham!E:E, "11_Anh_C", NhatKy_ViPham!F:F, B21, NhatKy_ViPham!C:C, "T15")</f>
        <v>100</v>
      </c>
      <c r="AG21" s="7">
        <f>100 + SUMIFS(NhatKy_ViPham!J:J, NhatKy_ViPham!E:E, "11_Anh_C", NhatKy_ViPham!F:F, B21, NhatKy_ViPham!C:C, "T16") - SUMIFS(NhatKy_ViPham!K:K, NhatKy_ViPham!E:E, "11_Anh_C", NhatKy_ViPham!F:F, B21, NhatKy_ViPham!C:C, "T16")</f>
        <v>100</v>
      </c>
      <c r="AH21" s="7">
        <f>100 + SUMIFS(NhatKy_ViPham!J:J, NhatKy_ViPham!E:E, "11_Anh_C", NhatKy_ViPham!F:F, B21, NhatKy_ViPham!C:C, "T17") - SUMIFS(NhatKy_ViPham!K:K, NhatKy_ViPham!E:E, "11_Anh_C", NhatKy_ViPham!F:F, B21, NhatKy_ViPham!C:C, "T17")</f>
        <v>100</v>
      </c>
      <c r="AI21" s="7">
        <f>100 + SUMIFS(NhatKy_ViPham!J:J, NhatKy_ViPham!E:E, "11_Anh_C", NhatKy_ViPham!F:F, B21, NhatKy_ViPham!C:C, "T18") - SUMIFS(NhatKy_ViPham!K:K, NhatKy_ViPham!E:E, "11_Anh_C", NhatKy_ViPham!F:F, B21, NhatKy_ViPham!C:C, "T18")</f>
        <v>100</v>
      </c>
      <c r="AJ21" s="7">
        <f>100 + SUMIFS(NhatKy_ViPham!J:J, NhatKy_ViPham!E:E, "11_Anh_C", NhatKy_ViPham!F:F, B21, NhatKy_ViPham!C:C, "T19") - SUMIFS(NhatKy_ViPham!K:K, NhatKy_ViPham!E:E, "11_Anh_C", NhatKy_ViPham!F:F, B21, NhatKy_ViPham!C:C, "T19")</f>
        <v>100</v>
      </c>
      <c r="AK21" s="7">
        <f>100 + SUMIFS(NhatKy_ViPham!J:J, NhatKy_ViPham!E:E, "11_Anh_C", NhatKy_ViPham!F:F, B21, NhatKy_ViPham!C:C, "T20") - SUMIFS(NhatKy_ViPham!K:K, NhatKy_ViPham!E:E, "11_Anh_C", NhatKy_ViPham!F:F, B21, NhatKy_ViPham!C:C, "T20")</f>
        <v>100</v>
      </c>
      <c r="AL21" s="7">
        <f>100 + SUMIFS(NhatKy_ViPham!J:J, NhatKy_ViPham!E:E, "11_Anh_C", NhatKy_ViPham!F:F, B21, NhatKy_ViPham!C:C, "T21") - SUMIFS(NhatKy_ViPham!K:K, NhatKy_ViPham!E:E, "11_Anh_C", NhatKy_ViPham!F:F, B21, NhatKy_ViPham!C:C, "T21")</f>
        <v>100</v>
      </c>
      <c r="AM21" s="7">
        <f>100 + SUMIFS(NhatKy_ViPham!J:J, NhatKy_ViPham!E:E, "11_Anh_C", NhatKy_ViPham!F:F, B21, NhatKy_ViPham!C:C, "T22") - SUMIFS(NhatKy_ViPham!K:K, NhatKy_ViPham!E:E, "11_Anh_C", NhatKy_ViPham!F:F, B21, NhatKy_ViPham!C:C, "T22")</f>
        <v>100</v>
      </c>
      <c r="AN21" s="7">
        <f>100 + SUMIFS(NhatKy_ViPham!J:J, NhatKy_ViPham!E:E, "11_Anh_C", NhatKy_ViPham!F:F, B21, NhatKy_ViPham!C:C, "T23") - SUMIFS(NhatKy_ViPham!K:K, NhatKy_ViPham!E:E, "11_Anh_C", NhatKy_ViPham!F:F, B21, NhatKy_ViPham!C:C, "T23")</f>
        <v>100</v>
      </c>
      <c r="AO21" s="7">
        <f>100 + SUMIFS(NhatKy_ViPham!J:J, NhatKy_ViPham!E:E, "11_Anh_C", NhatKy_ViPham!F:F, B21, NhatKy_ViPham!C:C, "T24") - SUMIFS(NhatKy_ViPham!K:K, NhatKy_ViPham!E:E, "11_Anh_C", NhatKy_ViPham!F:F, B21, NhatKy_ViPham!C:C, "T24")</f>
        <v>100</v>
      </c>
      <c r="AP21" s="7">
        <f>100 + SUMIFS(NhatKy_ViPham!J:J, NhatKy_ViPham!E:E, "11_Anh_C", NhatKy_ViPham!F:F, B21, NhatKy_ViPham!C:C, "T25") - SUMIFS(NhatKy_ViPham!K:K, NhatKy_ViPham!E:E, "11_Anh_C", NhatKy_ViPham!F:F, B21, NhatKy_ViPham!C:C, "T25")</f>
        <v>100</v>
      </c>
      <c r="AQ21" s="7">
        <f>100 + SUMIFS(NhatKy_ViPham!J:J, NhatKy_ViPham!E:E, "11_Anh_C", NhatKy_ViPham!F:F, B21, NhatKy_ViPham!C:C, "T26") - SUMIFS(NhatKy_ViPham!K:K, NhatKy_ViPham!E:E, "11_Anh_C", NhatKy_ViPham!F:F, B21, NhatKy_ViPham!C:C, "T26")</f>
        <v>100</v>
      </c>
      <c r="AR21" s="7">
        <f>100 + SUMIFS(NhatKy_ViPham!J:J, NhatKy_ViPham!E:E, "11_Anh_C", NhatKy_ViPham!F:F, B21, NhatKy_ViPham!C:C, "T27") - SUMIFS(NhatKy_ViPham!K:K, NhatKy_ViPham!E:E, "11_Anh_C", NhatKy_ViPham!F:F, B21, NhatKy_ViPham!C:C, "T27")</f>
        <v>100</v>
      </c>
      <c r="AS21" s="7">
        <f>100 + SUMIFS(NhatKy_ViPham!J:J, NhatKy_ViPham!E:E, "11_Anh_C", NhatKy_ViPham!F:F, B21, NhatKy_ViPham!C:C, "T28") - SUMIFS(NhatKy_ViPham!K:K, NhatKy_ViPham!E:E, "11_Anh_C", NhatKy_ViPham!F:F, B21, NhatKy_ViPham!C:C, "T28")</f>
        <v>100</v>
      </c>
      <c r="AT21" s="7">
        <f>100 + SUMIFS(NhatKy_ViPham!J:J, NhatKy_ViPham!E:E, "11_Anh_C", NhatKy_ViPham!F:F, B21, NhatKy_ViPham!C:C, "T29") - SUMIFS(NhatKy_ViPham!K:K, NhatKy_ViPham!E:E, "11_Anh_C", NhatKy_ViPham!F:F, B21, NhatKy_ViPham!C:C, "T29")</f>
        <v>100</v>
      </c>
      <c r="AU21" s="7">
        <f>100 + SUMIFS(NhatKy_ViPham!J:J, NhatKy_ViPham!E:E, "11_Anh_C", NhatKy_ViPham!F:F, B21, NhatKy_ViPham!C:C, "T30") - SUMIFS(NhatKy_ViPham!K:K, NhatKy_ViPham!E:E, "11_Anh_C", NhatKy_ViPham!F:F, B21, NhatKy_ViPham!C:C, "T30")</f>
        <v>100</v>
      </c>
      <c r="AV21" s="7">
        <f>100 + SUMIFS(NhatKy_ViPham!J:J, NhatKy_ViPham!E:E, "11_Anh_C", NhatKy_ViPham!F:F, B21, NhatKy_ViPham!C:C, "T31") - SUMIFS(NhatKy_ViPham!K:K, NhatKy_ViPham!E:E, "11_Anh_C", NhatKy_ViPham!F:F, B21, NhatKy_ViPham!C:C, "T31")</f>
        <v>100</v>
      </c>
      <c r="AW21" s="7">
        <f>100 + SUMIFS(NhatKy_ViPham!J:J, NhatKy_ViPham!E:E, "11_Anh_C", NhatKy_ViPham!F:F, B21, NhatKy_ViPham!C:C, "T32") - SUMIFS(NhatKy_ViPham!K:K, NhatKy_ViPham!E:E, "11_Anh_C", NhatKy_ViPham!F:F, B21, NhatKy_ViPham!C:C, "T32")</f>
        <v>100</v>
      </c>
      <c r="AX21" s="7">
        <f>100 + SUMIFS(NhatKy_ViPham!J:J, NhatKy_ViPham!E:E, "11_Anh_C", NhatKy_ViPham!F:F, B21, NhatKy_ViPham!C:C, "T33") - SUMIFS(NhatKy_ViPham!K:K, NhatKy_ViPham!E:E, "11_Anh_C", NhatKy_ViPham!F:F, B21, NhatKy_ViPham!C:C, "T33")</f>
        <v>100</v>
      </c>
      <c r="AY21" s="7">
        <f>100 + SUMIFS(NhatKy_ViPham!J:J, NhatKy_ViPham!E:E, "11_Anh_C", NhatKy_ViPham!F:F, B21, NhatKy_ViPham!C:C, "T34") - SUMIFS(NhatKy_ViPham!K:K, NhatKy_ViPham!E:E, "11_Anh_C", NhatKy_ViPham!F:F, B21, NhatKy_ViPham!C:C, "T34")</f>
        <v>100</v>
      </c>
      <c r="AZ21" s="7">
        <f>100 + SUMIFS(NhatKy_ViPham!J:J, NhatKy_ViPham!E:E, "11_Anh_C", NhatKy_ViPham!F:F, B21, NhatKy_ViPham!C:C, "T35") - SUMIFS(NhatKy_ViPham!K:K, NhatKy_ViPham!E:E, "11_Anh_C", NhatKy_ViPham!F:F, B21, NhatKy_ViPham!C:C, "T35")</f>
        <v>100</v>
      </c>
      <c r="BA21" s="12">
        <f t="shared" si="0"/>
        <v>100</v>
      </c>
      <c r="BB21" s="11" t="s">
        <v>430</v>
      </c>
      <c r="BC21" s="14" t="str">
        <f t="shared" si="1"/>
        <v>Tốt</v>
      </c>
      <c r="BD21" s="10" t="str">
        <f t="shared" si="2"/>
        <v>🟢 BÌNH THƯỜNG</v>
      </c>
    </row>
    <row r="22" spans="1:56" x14ac:dyDescent="0.25">
      <c r="A22" s="5">
        <v>14</v>
      </c>
      <c r="B22" s="15" t="s">
        <v>1018</v>
      </c>
      <c r="C22" s="5" t="s">
        <v>1442</v>
      </c>
      <c r="D22" s="5" t="s">
        <v>429</v>
      </c>
      <c r="E22" s="11" t="s">
        <v>430</v>
      </c>
      <c r="F22" s="6">
        <f>SUMIFS(NhatKy_ViPham!K:K, NhatKy_ViPham!E:E, "11_Anh_C", NhatKy_ViPham!F:F, B22, NhatKy_ViPham!H:H, "L01")</f>
        <v>0</v>
      </c>
      <c r="G22" s="6">
        <f>SUMIFS(NhatKy_ViPham!K:K, NhatKy_ViPham!E:E, "11_Anh_C", NhatKy_ViPham!F:F, B22, NhatKy_ViPham!H:H, "L02")</f>
        <v>0</v>
      </c>
      <c r="H22" s="6">
        <f>SUMIFS(NhatKy_ViPham!K:K, NhatKy_ViPham!E:E, "11_Anh_C", NhatKy_ViPham!F:F, B22, NhatKy_ViPham!H:H, "L03")</f>
        <v>0</v>
      </c>
      <c r="I22" s="6">
        <f>SUMIFS(NhatKy_ViPham!K:K, NhatKy_ViPham!E:E, "11_Anh_C", NhatKy_ViPham!F:F, B22, NhatKy_ViPham!H:H, "L04")</f>
        <v>0</v>
      </c>
      <c r="J22" s="6">
        <f>SUMIFS(NhatKy_ViPham!K:K, NhatKy_ViPham!E:E, "11_Anh_C", NhatKy_ViPham!F:F, B22, NhatKy_ViPham!H:H, "L05")</f>
        <v>0</v>
      </c>
      <c r="K22" s="6">
        <f>SUMIFS(NhatKy_ViPham!K:K, NhatKy_ViPham!E:E, "11_Anh_C", NhatKy_ViPham!F:F, B22, NhatKy_ViPham!H:H, "L06")</f>
        <v>0</v>
      </c>
      <c r="L22" s="6">
        <f>SUMIFS(NhatKy_ViPham!K:K, NhatKy_ViPham!E:E, "11_Anh_C", NhatKy_ViPham!F:F, B22, NhatKy_ViPham!H:H, "L07")</f>
        <v>0</v>
      </c>
      <c r="M22" s="6">
        <f>SUMIFS(NhatKy_ViPham!K:K, NhatKy_ViPham!E:E, "11_Anh_C", NhatKy_ViPham!F:F, B22, NhatKy_ViPham!H:H, "L08")</f>
        <v>0</v>
      </c>
      <c r="N22" s="6">
        <f>SUMIFS(NhatKy_ViPham!K:K, NhatKy_ViPham!E:E, "11_Anh_C", NhatKy_ViPham!F:F, B22, NhatKy_ViPham!H:H, "L09")</f>
        <v>0</v>
      </c>
      <c r="O22" s="6">
        <f>SUMIFS(NhatKy_ViPham!K:K, NhatKy_ViPham!E:E, "11_Anh_C", NhatKy_ViPham!F:F, B22, NhatKy_ViPham!H:H, "L10")</f>
        <v>0</v>
      </c>
      <c r="P22" s="12">
        <f>SUMIFS(NhatKy_ViPham!J:J, NhatKy_ViPham!E:E, "11_Anh_C", NhatKy_ViPham!F:F, B22)</f>
        <v>0</v>
      </c>
      <c r="Q22" s="13">
        <f>SUMIFS(NhatKy_ViPham!K:K, NhatKy_ViPham!E:E, "11_Anh_C", NhatKy_ViPham!F:F, B22)</f>
        <v>0</v>
      </c>
      <c r="R22" s="6">
        <f>100 + SUMIFS(NhatKy_ViPham!J:J, NhatKy_ViPham!E:E, "11_Anh_C", NhatKy_ViPham!F:F, B22, NhatKy_ViPham!C:C, "T1") - SUMIFS(NhatKy_ViPham!K:K, NhatKy_ViPham!E:E, "11_Anh_C", NhatKy_ViPham!F:F, B22, NhatKy_ViPham!C:C, "T1")</f>
        <v>100</v>
      </c>
      <c r="S22" s="6">
        <f>100 + SUMIFS(NhatKy_ViPham!J:J, NhatKy_ViPham!E:E, "11_Anh_C", NhatKy_ViPham!F:F, B22, NhatKy_ViPham!C:C, "T2") - SUMIFS(NhatKy_ViPham!K:K, NhatKy_ViPham!E:E, "11_Anh_C", NhatKy_ViPham!F:F, B22, NhatKy_ViPham!C:C, "T2")</f>
        <v>100</v>
      </c>
      <c r="T22" s="6">
        <f>100 + SUMIFS(NhatKy_ViPham!J:J, NhatKy_ViPham!E:E, "11_Anh_C", NhatKy_ViPham!F:F, B22, NhatKy_ViPham!C:C, "T3") - SUMIFS(NhatKy_ViPham!K:K, NhatKy_ViPham!E:E, "11_Anh_C", NhatKy_ViPham!F:F, B22, NhatKy_ViPham!C:C, "T3")</f>
        <v>100</v>
      </c>
      <c r="U22" s="6">
        <f>100 + SUMIFS(NhatKy_ViPham!J:J, NhatKy_ViPham!E:E, "11_Anh_C", NhatKy_ViPham!F:F, B22, NhatKy_ViPham!C:C, "T4") - SUMIFS(NhatKy_ViPham!K:K, NhatKy_ViPham!E:E, "11_Anh_C", NhatKy_ViPham!F:F, B22, NhatKy_ViPham!C:C, "T4")</f>
        <v>100</v>
      </c>
      <c r="V22" s="6">
        <f>100 + SUMIFS(NhatKy_ViPham!J:J, NhatKy_ViPham!E:E, "11_Anh_C", NhatKy_ViPham!F:F, B22, NhatKy_ViPham!C:C, "T5") - SUMIFS(NhatKy_ViPham!K:K, NhatKy_ViPham!E:E, "11_Anh_C", NhatKy_ViPham!F:F, B22, NhatKy_ViPham!C:C, "T5")</f>
        <v>100</v>
      </c>
      <c r="W22" s="6">
        <f>100 + SUMIFS(NhatKy_ViPham!J:J, NhatKy_ViPham!E:E, "11_Anh_C", NhatKy_ViPham!F:F, B22, NhatKy_ViPham!C:C, "T6") - SUMIFS(NhatKy_ViPham!K:K, NhatKy_ViPham!E:E, "11_Anh_C", NhatKy_ViPham!F:F, B22, NhatKy_ViPham!C:C, "T6")</f>
        <v>100</v>
      </c>
      <c r="X22" s="6">
        <f>100 + SUMIFS(NhatKy_ViPham!J:J, NhatKy_ViPham!E:E, "11_Anh_C", NhatKy_ViPham!F:F, B22, NhatKy_ViPham!C:C, "T7") - SUMIFS(NhatKy_ViPham!K:K, NhatKy_ViPham!E:E, "11_Anh_C", NhatKy_ViPham!F:F, B22, NhatKy_ViPham!C:C, "T7")</f>
        <v>100</v>
      </c>
      <c r="Y22" s="6">
        <f>100 + SUMIFS(NhatKy_ViPham!J:J, NhatKy_ViPham!E:E, "11_Anh_C", NhatKy_ViPham!F:F, B22, NhatKy_ViPham!C:C, "T8") - SUMIFS(NhatKy_ViPham!K:K, NhatKy_ViPham!E:E, "11_Anh_C", NhatKy_ViPham!F:F, B22, NhatKy_ViPham!C:C, "T8")</f>
        <v>100</v>
      </c>
      <c r="Z22" s="6">
        <f>100 + SUMIFS(NhatKy_ViPham!J:J, NhatKy_ViPham!E:E, "11_Anh_C", NhatKy_ViPham!F:F, B22, NhatKy_ViPham!C:C, "T9") - SUMIFS(NhatKy_ViPham!K:K, NhatKy_ViPham!E:E, "11_Anh_C", NhatKy_ViPham!F:F, B22, NhatKy_ViPham!C:C, "T9")</f>
        <v>100</v>
      </c>
      <c r="AA22" s="6">
        <f>100 + SUMIFS(NhatKy_ViPham!J:J, NhatKy_ViPham!E:E, "11_Anh_C", NhatKy_ViPham!F:F, B22, NhatKy_ViPham!C:C, "T10") - SUMIFS(NhatKy_ViPham!K:K, NhatKy_ViPham!E:E, "11_Anh_C", NhatKy_ViPham!F:F, B22, NhatKy_ViPham!C:C, "T10")</f>
        <v>100</v>
      </c>
      <c r="AB22" s="6">
        <f>100 + SUMIFS(NhatKy_ViPham!J:J, NhatKy_ViPham!E:E, "11_Anh_C", NhatKy_ViPham!F:F, B22, NhatKy_ViPham!C:C, "T11") - SUMIFS(NhatKy_ViPham!K:K, NhatKy_ViPham!E:E, "11_Anh_C", NhatKy_ViPham!F:F, B22, NhatKy_ViPham!C:C, "T11")</f>
        <v>100</v>
      </c>
      <c r="AC22" s="6">
        <f>100 + SUMIFS(NhatKy_ViPham!J:J, NhatKy_ViPham!E:E, "11_Anh_C", NhatKy_ViPham!F:F, B22, NhatKy_ViPham!C:C, "T12") - SUMIFS(NhatKy_ViPham!K:K, NhatKy_ViPham!E:E, "11_Anh_C", NhatKy_ViPham!F:F, B22, NhatKy_ViPham!C:C, "T12")</f>
        <v>100</v>
      </c>
      <c r="AD22" s="6">
        <f>100 + SUMIFS(NhatKy_ViPham!J:J, NhatKy_ViPham!E:E, "11_Anh_C", NhatKy_ViPham!F:F, B22, NhatKy_ViPham!C:C, "T13") - SUMIFS(NhatKy_ViPham!K:K, NhatKy_ViPham!E:E, "11_Anh_C", NhatKy_ViPham!F:F, B22, NhatKy_ViPham!C:C, "T13")</f>
        <v>100</v>
      </c>
      <c r="AE22" s="6">
        <f>100 + SUMIFS(NhatKy_ViPham!J:J, NhatKy_ViPham!E:E, "11_Anh_C", NhatKy_ViPham!F:F, B22, NhatKy_ViPham!C:C, "T14") - SUMIFS(NhatKy_ViPham!K:K, NhatKy_ViPham!E:E, "11_Anh_C", NhatKy_ViPham!F:F, B22, NhatKy_ViPham!C:C, "T14")</f>
        <v>100</v>
      </c>
      <c r="AF22" s="6">
        <f>100 + SUMIFS(NhatKy_ViPham!J:J, NhatKy_ViPham!E:E, "11_Anh_C", NhatKy_ViPham!F:F, B22, NhatKy_ViPham!C:C, "T15") - SUMIFS(NhatKy_ViPham!K:K, NhatKy_ViPham!E:E, "11_Anh_C", NhatKy_ViPham!F:F, B22, NhatKy_ViPham!C:C, "T15")</f>
        <v>100</v>
      </c>
      <c r="AG22" s="6">
        <f>100 + SUMIFS(NhatKy_ViPham!J:J, NhatKy_ViPham!E:E, "11_Anh_C", NhatKy_ViPham!F:F, B22, NhatKy_ViPham!C:C, "T16") - SUMIFS(NhatKy_ViPham!K:K, NhatKy_ViPham!E:E, "11_Anh_C", NhatKy_ViPham!F:F, B22, NhatKy_ViPham!C:C, "T16")</f>
        <v>100</v>
      </c>
      <c r="AH22" s="6">
        <f>100 + SUMIFS(NhatKy_ViPham!J:J, NhatKy_ViPham!E:E, "11_Anh_C", NhatKy_ViPham!F:F, B22, NhatKy_ViPham!C:C, "T17") - SUMIFS(NhatKy_ViPham!K:K, NhatKy_ViPham!E:E, "11_Anh_C", NhatKy_ViPham!F:F, B22, NhatKy_ViPham!C:C, "T17")</f>
        <v>100</v>
      </c>
      <c r="AI22" s="6">
        <f>100 + SUMIFS(NhatKy_ViPham!J:J, NhatKy_ViPham!E:E, "11_Anh_C", NhatKy_ViPham!F:F, B22, NhatKy_ViPham!C:C, "T18") - SUMIFS(NhatKy_ViPham!K:K, NhatKy_ViPham!E:E, "11_Anh_C", NhatKy_ViPham!F:F, B22, NhatKy_ViPham!C:C, "T18")</f>
        <v>100</v>
      </c>
      <c r="AJ22" s="6">
        <f>100 + SUMIFS(NhatKy_ViPham!J:J, NhatKy_ViPham!E:E, "11_Anh_C", NhatKy_ViPham!F:F, B22, NhatKy_ViPham!C:C, "T19") - SUMIFS(NhatKy_ViPham!K:K, NhatKy_ViPham!E:E, "11_Anh_C", NhatKy_ViPham!F:F, B22, NhatKy_ViPham!C:C, "T19")</f>
        <v>100</v>
      </c>
      <c r="AK22" s="6">
        <f>100 + SUMIFS(NhatKy_ViPham!J:J, NhatKy_ViPham!E:E, "11_Anh_C", NhatKy_ViPham!F:F, B22, NhatKy_ViPham!C:C, "T20") - SUMIFS(NhatKy_ViPham!K:K, NhatKy_ViPham!E:E, "11_Anh_C", NhatKy_ViPham!F:F, B22, NhatKy_ViPham!C:C, "T20")</f>
        <v>100</v>
      </c>
      <c r="AL22" s="6">
        <f>100 + SUMIFS(NhatKy_ViPham!J:J, NhatKy_ViPham!E:E, "11_Anh_C", NhatKy_ViPham!F:F, B22, NhatKy_ViPham!C:C, "T21") - SUMIFS(NhatKy_ViPham!K:K, NhatKy_ViPham!E:E, "11_Anh_C", NhatKy_ViPham!F:F, B22, NhatKy_ViPham!C:C, "T21")</f>
        <v>100</v>
      </c>
      <c r="AM22" s="6">
        <f>100 + SUMIFS(NhatKy_ViPham!J:J, NhatKy_ViPham!E:E, "11_Anh_C", NhatKy_ViPham!F:F, B22, NhatKy_ViPham!C:C, "T22") - SUMIFS(NhatKy_ViPham!K:K, NhatKy_ViPham!E:E, "11_Anh_C", NhatKy_ViPham!F:F, B22, NhatKy_ViPham!C:C, "T22")</f>
        <v>100</v>
      </c>
      <c r="AN22" s="6">
        <f>100 + SUMIFS(NhatKy_ViPham!J:J, NhatKy_ViPham!E:E, "11_Anh_C", NhatKy_ViPham!F:F, B22, NhatKy_ViPham!C:C, "T23") - SUMIFS(NhatKy_ViPham!K:K, NhatKy_ViPham!E:E, "11_Anh_C", NhatKy_ViPham!F:F, B22, NhatKy_ViPham!C:C, "T23")</f>
        <v>100</v>
      </c>
      <c r="AO22" s="6">
        <f>100 + SUMIFS(NhatKy_ViPham!J:J, NhatKy_ViPham!E:E, "11_Anh_C", NhatKy_ViPham!F:F, B22, NhatKy_ViPham!C:C, "T24") - SUMIFS(NhatKy_ViPham!K:K, NhatKy_ViPham!E:E, "11_Anh_C", NhatKy_ViPham!F:F, B22, NhatKy_ViPham!C:C, "T24")</f>
        <v>100</v>
      </c>
      <c r="AP22" s="6">
        <f>100 + SUMIFS(NhatKy_ViPham!J:J, NhatKy_ViPham!E:E, "11_Anh_C", NhatKy_ViPham!F:F, B22, NhatKy_ViPham!C:C, "T25") - SUMIFS(NhatKy_ViPham!K:K, NhatKy_ViPham!E:E, "11_Anh_C", NhatKy_ViPham!F:F, B22, NhatKy_ViPham!C:C, "T25")</f>
        <v>100</v>
      </c>
      <c r="AQ22" s="6">
        <f>100 + SUMIFS(NhatKy_ViPham!J:J, NhatKy_ViPham!E:E, "11_Anh_C", NhatKy_ViPham!F:F, B22, NhatKy_ViPham!C:C, "T26") - SUMIFS(NhatKy_ViPham!K:K, NhatKy_ViPham!E:E, "11_Anh_C", NhatKy_ViPham!F:F, B22, NhatKy_ViPham!C:C, "T26")</f>
        <v>100</v>
      </c>
      <c r="AR22" s="6">
        <f>100 + SUMIFS(NhatKy_ViPham!J:J, NhatKy_ViPham!E:E, "11_Anh_C", NhatKy_ViPham!F:F, B22, NhatKy_ViPham!C:C, "T27") - SUMIFS(NhatKy_ViPham!K:K, NhatKy_ViPham!E:E, "11_Anh_C", NhatKy_ViPham!F:F, B22, NhatKy_ViPham!C:C, "T27")</f>
        <v>100</v>
      </c>
      <c r="AS22" s="6">
        <f>100 + SUMIFS(NhatKy_ViPham!J:J, NhatKy_ViPham!E:E, "11_Anh_C", NhatKy_ViPham!F:F, B22, NhatKy_ViPham!C:C, "T28") - SUMIFS(NhatKy_ViPham!K:K, NhatKy_ViPham!E:E, "11_Anh_C", NhatKy_ViPham!F:F, B22, NhatKy_ViPham!C:C, "T28")</f>
        <v>100</v>
      </c>
      <c r="AT22" s="6">
        <f>100 + SUMIFS(NhatKy_ViPham!J:J, NhatKy_ViPham!E:E, "11_Anh_C", NhatKy_ViPham!F:F, B22, NhatKy_ViPham!C:C, "T29") - SUMIFS(NhatKy_ViPham!K:K, NhatKy_ViPham!E:E, "11_Anh_C", NhatKy_ViPham!F:F, B22, NhatKy_ViPham!C:C, "T29")</f>
        <v>100</v>
      </c>
      <c r="AU22" s="6">
        <f>100 + SUMIFS(NhatKy_ViPham!J:J, NhatKy_ViPham!E:E, "11_Anh_C", NhatKy_ViPham!F:F, B22, NhatKy_ViPham!C:C, "T30") - SUMIFS(NhatKy_ViPham!K:K, NhatKy_ViPham!E:E, "11_Anh_C", NhatKy_ViPham!F:F, B22, NhatKy_ViPham!C:C, "T30")</f>
        <v>100</v>
      </c>
      <c r="AV22" s="6">
        <f>100 + SUMIFS(NhatKy_ViPham!J:J, NhatKy_ViPham!E:E, "11_Anh_C", NhatKy_ViPham!F:F, B22, NhatKy_ViPham!C:C, "T31") - SUMIFS(NhatKy_ViPham!K:K, NhatKy_ViPham!E:E, "11_Anh_C", NhatKy_ViPham!F:F, B22, NhatKy_ViPham!C:C, "T31")</f>
        <v>100</v>
      </c>
      <c r="AW22" s="6">
        <f>100 + SUMIFS(NhatKy_ViPham!J:J, NhatKy_ViPham!E:E, "11_Anh_C", NhatKy_ViPham!F:F, B22, NhatKy_ViPham!C:C, "T32") - SUMIFS(NhatKy_ViPham!K:K, NhatKy_ViPham!E:E, "11_Anh_C", NhatKy_ViPham!F:F, B22, NhatKy_ViPham!C:C, "T32")</f>
        <v>100</v>
      </c>
      <c r="AX22" s="6">
        <f>100 + SUMIFS(NhatKy_ViPham!J:J, NhatKy_ViPham!E:E, "11_Anh_C", NhatKy_ViPham!F:F, B22, NhatKy_ViPham!C:C, "T33") - SUMIFS(NhatKy_ViPham!K:K, NhatKy_ViPham!E:E, "11_Anh_C", NhatKy_ViPham!F:F, B22, NhatKy_ViPham!C:C, "T33")</f>
        <v>100</v>
      </c>
      <c r="AY22" s="6">
        <f>100 + SUMIFS(NhatKy_ViPham!J:J, NhatKy_ViPham!E:E, "11_Anh_C", NhatKy_ViPham!F:F, B22, NhatKy_ViPham!C:C, "T34") - SUMIFS(NhatKy_ViPham!K:K, NhatKy_ViPham!E:E, "11_Anh_C", NhatKy_ViPham!F:F, B22, NhatKy_ViPham!C:C, "T34")</f>
        <v>100</v>
      </c>
      <c r="AZ22" s="6">
        <f>100 + SUMIFS(NhatKy_ViPham!J:J, NhatKy_ViPham!E:E, "11_Anh_C", NhatKy_ViPham!F:F, B22, NhatKy_ViPham!C:C, "T35") - SUMIFS(NhatKy_ViPham!K:K, NhatKy_ViPham!E:E, "11_Anh_C", NhatKy_ViPham!F:F, B22, NhatKy_ViPham!C:C, "T35")</f>
        <v>100</v>
      </c>
      <c r="BA22" s="12">
        <f t="shared" si="0"/>
        <v>100</v>
      </c>
      <c r="BB22" s="11" t="s">
        <v>430</v>
      </c>
      <c r="BC22" s="16" t="str">
        <f t="shared" si="1"/>
        <v>Tốt</v>
      </c>
      <c r="BD22" s="15" t="str">
        <f t="shared" si="2"/>
        <v>🟢 BÌNH THƯỜNG</v>
      </c>
    </row>
    <row r="23" spans="1:56" x14ac:dyDescent="0.25">
      <c r="A23" s="4">
        <v>15</v>
      </c>
      <c r="B23" s="10" t="s">
        <v>2136</v>
      </c>
      <c r="C23" s="4" t="s">
        <v>1861</v>
      </c>
      <c r="D23" s="4" t="s">
        <v>429</v>
      </c>
      <c r="E23" s="11" t="s">
        <v>430</v>
      </c>
      <c r="F23" s="7">
        <f>SUMIFS(NhatKy_ViPham!K:K, NhatKy_ViPham!E:E, "11_Anh_C", NhatKy_ViPham!F:F, B23, NhatKy_ViPham!H:H, "L01")</f>
        <v>0</v>
      </c>
      <c r="G23" s="7">
        <f>SUMIFS(NhatKy_ViPham!K:K, NhatKy_ViPham!E:E, "11_Anh_C", NhatKy_ViPham!F:F, B23, NhatKy_ViPham!H:H, "L02")</f>
        <v>0</v>
      </c>
      <c r="H23" s="7">
        <f>SUMIFS(NhatKy_ViPham!K:K, NhatKy_ViPham!E:E, "11_Anh_C", NhatKy_ViPham!F:F, B23, NhatKy_ViPham!H:H, "L03")</f>
        <v>0</v>
      </c>
      <c r="I23" s="7">
        <f>SUMIFS(NhatKy_ViPham!K:K, NhatKy_ViPham!E:E, "11_Anh_C", NhatKy_ViPham!F:F, B23, NhatKy_ViPham!H:H, "L04")</f>
        <v>0</v>
      </c>
      <c r="J23" s="7">
        <f>SUMIFS(NhatKy_ViPham!K:K, NhatKy_ViPham!E:E, "11_Anh_C", NhatKy_ViPham!F:F, B23, NhatKy_ViPham!H:H, "L05")</f>
        <v>0</v>
      </c>
      <c r="K23" s="7">
        <f>SUMIFS(NhatKy_ViPham!K:K, NhatKy_ViPham!E:E, "11_Anh_C", NhatKy_ViPham!F:F, B23, NhatKy_ViPham!H:H, "L06")</f>
        <v>0</v>
      </c>
      <c r="L23" s="7">
        <f>SUMIFS(NhatKy_ViPham!K:K, NhatKy_ViPham!E:E, "11_Anh_C", NhatKy_ViPham!F:F, B23, NhatKy_ViPham!H:H, "L07")</f>
        <v>0</v>
      </c>
      <c r="M23" s="7">
        <f>SUMIFS(NhatKy_ViPham!K:K, NhatKy_ViPham!E:E, "11_Anh_C", NhatKy_ViPham!F:F, B23, NhatKy_ViPham!H:H, "L08")</f>
        <v>0</v>
      </c>
      <c r="N23" s="7">
        <f>SUMIFS(NhatKy_ViPham!K:K, NhatKy_ViPham!E:E, "11_Anh_C", NhatKy_ViPham!F:F, B23, NhatKy_ViPham!H:H, "L09")</f>
        <v>0</v>
      </c>
      <c r="O23" s="7">
        <f>SUMIFS(NhatKy_ViPham!K:K, NhatKy_ViPham!E:E, "11_Anh_C", NhatKy_ViPham!F:F, B23, NhatKy_ViPham!H:H, "L10")</f>
        <v>0</v>
      </c>
      <c r="P23" s="12">
        <f>SUMIFS(NhatKy_ViPham!J:J, NhatKy_ViPham!E:E, "11_Anh_C", NhatKy_ViPham!F:F, B23)</f>
        <v>0</v>
      </c>
      <c r="Q23" s="13">
        <f>SUMIFS(NhatKy_ViPham!K:K, NhatKy_ViPham!E:E, "11_Anh_C", NhatKy_ViPham!F:F, B23)</f>
        <v>0</v>
      </c>
      <c r="R23" s="7">
        <f>100 + SUMIFS(NhatKy_ViPham!J:J, NhatKy_ViPham!E:E, "11_Anh_C", NhatKy_ViPham!F:F, B23, NhatKy_ViPham!C:C, "T1") - SUMIFS(NhatKy_ViPham!K:K, NhatKy_ViPham!E:E, "11_Anh_C", NhatKy_ViPham!F:F, B23, NhatKy_ViPham!C:C, "T1")</f>
        <v>100</v>
      </c>
      <c r="S23" s="7">
        <f>100 + SUMIFS(NhatKy_ViPham!J:J, NhatKy_ViPham!E:E, "11_Anh_C", NhatKy_ViPham!F:F, B23, NhatKy_ViPham!C:C, "T2") - SUMIFS(NhatKy_ViPham!K:K, NhatKy_ViPham!E:E, "11_Anh_C", NhatKy_ViPham!F:F, B23, NhatKy_ViPham!C:C, "T2")</f>
        <v>100</v>
      </c>
      <c r="T23" s="7">
        <f>100 + SUMIFS(NhatKy_ViPham!J:J, NhatKy_ViPham!E:E, "11_Anh_C", NhatKy_ViPham!F:F, B23, NhatKy_ViPham!C:C, "T3") - SUMIFS(NhatKy_ViPham!K:K, NhatKy_ViPham!E:E, "11_Anh_C", NhatKy_ViPham!F:F, B23, NhatKy_ViPham!C:C, "T3")</f>
        <v>100</v>
      </c>
      <c r="U23" s="7">
        <f>100 + SUMIFS(NhatKy_ViPham!J:J, NhatKy_ViPham!E:E, "11_Anh_C", NhatKy_ViPham!F:F, B23, NhatKy_ViPham!C:C, "T4") - SUMIFS(NhatKy_ViPham!K:K, NhatKy_ViPham!E:E, "11_Anh_C", NhatKy_ViPham!F:F, B23, NhatKy_ViPham!C:C, "T4")</f>
        <v>100</v>
      </c>
      <c r="V23" s="7">
        <f>100 + SUMIFS(NhatKy_ViPham!J:J, NhatKy_ViPham!E:E, "11_Anh_C", NhatKy_ViPham!F:F, B23, NhatKy_ViPham!C:C, "T5") - SUMIFS(NhatKy_ViPham!K:K, NhatKy_ViPham!E:E, "11_Anh_C", NhatKy_ViPham!F:F, B23, NhatKy_ViPham!C:C, "T5")</f>
        <v>100</v>
      </c>
      <c r="W23" s="7">
        <f>100 + SUMIFS(NhatKy_ViPham!J:J, NhatKy_ViPham!E:E, "11_Anh_C", NhatKy_ViPham!F:F, B23, NhatKy_ViPham!C:C, "T6") - SUMIFS(NhatKy_ViPham!K:K, NhatKy_ViPham!E:E, "11_Anh_C", NhatKy_ViPham!F:F, B23, NhatKy_ViPham!C:C, "T6")</f>
        <v>100</v>
      </c>
      <c r="X23" s="7">
        <f>100 + SUMIFS(NhatKy_ViPham!J:J, NhatKy_ViPham!E:E, "11_Anh_C", NhatKy_ViPham!F:F, B23, NhatKy_ViPham!C:C, "T7") - SUMIFS(NhatKy_ViPham!K:K, NhatKy_ViPham!E:E, "11_Anh_C", NhatKy_ViPham!F:F, B23, NhatKy_ViPham!C:C, "T7")</f>
        <v>100</v>
      </c>
      <c r="Y23" s="7">
        <f>100 + SUMIFS(NhatKy_ViPham!J:J, NhatKy_ViPham!E:E, "11_Anh_C", NhatKy_ViPham!F:F, B23, NhatKy_ViPham!C:C, "T8") - SUMIFS(NhatKy_ViPham!K:K, NhatKy_ViPham!E:E, "11_Anh_C", NhatKy_ViPham!F:F, B23, NhatKy_ViPham!C:C, "T8")</f>
        <v>100</v>
      </c>
      <c r="Z23" s="7">
        <f>100 + SUMIFS(NhatKy_ViPham!J:J, NhatKy_ViPham!E:E, "11_Anh_C", NhatKy_ViPham!F:F, B23, NhatKy_ViPham!C:C, "T9") - SUMIFS(NhatKy_ViPham!K:K, NhatKy_ViPham!E:E, "11_Anh_C", NhatKy_ViPham!F:F, B23, NhatKy_ViPham!C:C, "T9")</f>
        <v>100</v>
      </c>
      <c r="AA23" s="7">
        <f>100 + SUMIFS(NhatKy_ViPham!J:J, NhatKy_ViPham!E:E, "11_Anh_C", NhatKy_ViPham!F:F, B23, NhatKy_ViPham!C:C, "T10") - SUMIFS(NhatKy_ViPham!K:K, NhatKy_ViPham!E:E, "11_Anh_C", NhatKy_ViPham!F:F, B23, NhatKy_ViPham!C:C, "T10")</f>
        <v>100</v>
      </c>
      <c r="AB23" s="7">
        <f>100 + SUMIFS(NhatKy_ViPham!J:J, NhatKy_ViPham!E:E, "11_Anh_C", NhatKy_ViPham!F:F, B23, NhatKy_ViPham!C:C, "T11") - SUMIFS(NhatKy_ViPham!K:K, NhatKy_ViPham!E:E, "11_Anh_C", NhatKy_ViPham!F:F, B23, NhatKy_ViPham!C:C, "T11")</f>
        <v>100</v>
      </c>
      <c r="AC23" s="7">
        <f>100 + SUMIFS(NhatKy_ViPham!J:J, NhatKy_ViPham!E:E, "11_Anh_C", NhatKy_ViPham!F:F, B23, NhatKy_ViPham!C:C, "T12") - SUMIFS(NhatKy_ViPham!K:K, NhatKy_ViPham!E:E, "11_Anh_C", NhatKy_ViPham!F:F, B23, NhatKy_ViPham!C:C, "T12")</f>
        <v>100</v>
      </c>
      <c r="AD23" s="7">
        <f>100 + SUMIFS(NhatKy_ViPham!J:J, NhatKy_ViPham!E:E, "11_Anh_C", NhatKy_ViPham!F:F, B23, NhatKy_ViPham!C:C, "T13") - SUMIFS(NhatKy_ViPham!K:K, NhatKy_ViPham!E:E, "11_Anh_C", NhatKy_ViPham!F:F, B23, NhatKy_ViPham!C:C, "T13")</f>
        <v>100</v>
      </c>
      <c r="AE23" s="7">
        <f>100 + SUMIFS(NhatKy_ViPham!J:J, NhatKy_ViPham!E:E, "11_Anh_C", NhatKy_ViPham!F:F, B23, NhatKy_ViPham!C:C, "T14") - SUMIFS(NhatKy_ViPham!K:K, NhatKy_ViPham!E:E, "11_Anh_C", NhatKy_ViPham!F:F, B23, NhatKy_ViPham!C:C, "T14")</f>
        <v>100</v>
      </c>
      <c r="AF23" s="7">
        <f>100 + SUMIFS(NhatKy_ViPham!J:J, NhatKy_ViPham!E:E, "11_Anh_C", NhatKy_ViPham!F:F, B23, NhatKy_ViPham!C:C, "T15") - SUMIFS(NhatKy_ViPham!K:K, NhatKy_ViPham!E:E, "11_Anh_C", NhatKy_ViPham!F:F, B23, NhatKy_ViPham!C:C, "T15")</f>
        <v>100</v>
      </c>
      <c r="AG23" s="7">
        <f>100 + SUMIFS(NhatKy_ViPham!J:J, NhatKy_ViPham!E:E, "11_Anh_C", NhatKy_ViPham!F:F, B23, NhatKy_ViPham!C:C, "T16") - SUMIFS(NhatKy_ViPham!K:K, NhatKy_ViPham!E:E, "11_Anh_C", NhatKy_ViPham!F:F, B23, NhatKy_ViPham!C:C, "T16")</f>
        <v>100</v>
      </c>
      <c r="AH23" s="7">
        <f>100 + SUMIFS(NhatKy_ViPham!J:J, NhatKy_ViPham!E:E, "11_Anh_C", NhatKy_ViPham!F:F, B23, NhatKy_ViPham!C:C, "T17") - SUMIFS(NhatKy_ViPham!K:K, NhatKy_ViPham!E:E, "11_Anh_C", NhatKy_ViPham!F:F, B23, NhatKy_ViPham!C:C, "T17")</f>
        <v>100</v>
      </c>
      <c r="AI23" s="7">
        <f>100 + SUMIFS(NhatKy_ViPham!J:J, NhatKy_ViPham!E:E, "11_Anh_C", NhatKy_ViPham!F:F, B23, NhatKy_ViPham!C:C, "T18") - SUMIFS(NhatKy_ViPham!K:K, NhatKy_ViPham!E:E, "11_Anh_C", NhatKy_ViPham!F:F, B23, NhatKy_ViPham!C:C, "T18")</f>
        <v>100</v>
      </c>
      <c r="AJ23" s="7">
        <f>100 + SUMIFS(NhatKy_ViPham!J:J, NhatKy_ViPham!E:E, "11_Anh_C", NhatKy_ViPham!F:F, B23, NhatKy_ViPham!C:C, "T19") - SUMIFS(NhatKy_ViPham!K:K, NhatKy_ViPham!E:E, "11_Anh_C", NhatKy_ViPham!F:F, B23, NhatKy_ViPham!C:C, "T19")</f>
        <v>100</v>
      </c>
      <c r="AK23" s="7">
        <f>100 + SUMIFS(NhatKy_ViPham!J:J, NhatKy_ViPham!E:E, "11_Anh_C", NhatKy_ViPham!F:F, B23, NhatKy_ViPham!C:C, "T20") - SUMIFS(NhatKy_ViPham!K:K, NhatKy_ViPham!E:E, "11_Anh_C", NhatKy_ViPham!F:F, B23, NhatKy_ViPham!C:C, "T20")</f>
        <v>100</v>
      </c>
      <c r="AL23" s="7">
        <f>100 + SUMIFS(NhatKy_ViPham!J:J, NhatKy_ViPham!E:E, "11_Anh_C", NhatKy_ViPham!F:F, B23, NhatKy_ViPham!C:C, "T21") - SUMIFS(NhatKy_ViPham!K:K, NhatKy_ViPham!E:E, "11_Anh_C", NhatKy_ViPham!F:F, B23, NhatKy_ViPham!C:C, "T21")</f>
        <v>100</v>
      </c>
      <c r="AM23" s="7">
        <f>100 + SUMIFS(NhatKy_ViPham!J:J, NhatKy_ViPham!E:E, "11_Anh_C", NhatKy_ViPham!F:F, B23, NhatKy_ViPham!C:C, "T22") - SUMIFS(NhatKy_ViPham!K:K, NhatKy_ViPham!E:E, "11_Anh_C", NhatKy_ViPham!F:F, B23, NhatKy_ViPham!C:C, "T22")</f>
        <v>100</v>
      </c>
      <c r="AN23" s="7">
        <f>100 + SUMIFS(NhatKy_ViPham!J:J, NhatKy_ViPham!E:E, "11_Anh_C", NhatKy_ViPham!F:F, B23, NhatKy_ViPham!C:C, "T23") - SUMIFS(NhatKy_ViPham!K:K, NhatKy_ViPham!E:E, "11_Anh_C", NhatKy_ViPham!F:F, B23, NhatKy_ViPham!C:C, "T23")</f>
        <v>100</v>
      </c>
      <c r="AO23" s="7">
        <f>100 + SUMIFS(NhatKy_ViPham!J:J, NhatKy_ViPham!E:E, "11_Anh_C", NhatKy_ViPham!F:F, B23, NhatKy_ViPham!C:C, "T24") - SUMIFS(NhatKy_ViPham!K:K, NhatKy_ViPham!E:E, "11_Anh_C", NhatKy_ViPham!F:F, B23, NhatKy_ViPham!C:C, "T24")</f>
        <v>100</v>
      </c>
      <c r="AP23" s="7">
        <f>100 + SUMIFS(NhatKy_ViPham!J:J, NhatKy_ViPham!E:E, "11_Anh_C", NhatKy_ViPham!F:F, B23, NhatKy_ViPham!C:C, "T25") - SUMIFS(NhatKy_ViPham!K:K, NhatKy_ViPham!E:E, "11_Anh_C", NhatKy_ViPham!F:F, B23, NhatKy_ViPham!C:C, "T25")</f>
        <v>100</v>
      </c>
      <c r="AQ23" s="7">
        <f>100 + SUMIFS(NhatKy_ViPham!J:J, NhatKy_ViPham!E:E, "11_Anh_C", NhatKy_ViPham!F:F, B23, NhatKy_ViPham!C:C, "T26") - SUMIFS(NhatKy_ViPham!K:K, NhatKy_ViPham!E:E, "11_Anh_C", NhatKy_ViPham!F:F, B23, NhatKy_ViPham!C:C, "T26")</f>
        <v>100</v>
      </c>
      <c r="AR23" s="7">
        <f>100 + SUMIFS(NhatKy_ViPham!J:J, NhatKy_ViPham!E:E, "11_Anh_C", NhatKy_ViPham!F:F, B23, NhatKy_ViPham!C:C, "T27") - SUMIFS(NhatKy_ViPham!K:K, NhatKy_ViPham!E:E, "11_Anh_C", NhatKy_ViPham!F:F, B23, NhatKy_ViPham!C:C, "T27")</f>
        <v>100</v>
      </c>
      <c r="AS23" s="7">
        <f>100 + SUMIFS(NhatKy_ViPham!J:J, NhatKy_ViPham!E:E, "11_Anh_C", NhatKy_ViPham!F:F, B23, NhatKy_ViPham!C:C, "T28") - SUMIFS(NhatKy_ViPham!K:K, NhatKy_ViPham!E:E, "11_Anh_C", NhatKy_ViPham!F:F, B23, NhatKy_ViPham!C:C, "T28")</f>
        <v>100</v>
      </c>
      <c r="AT23" s="7">
        <f>100 + SUMIFS(NhatKy_ViPham!J:J, NhatKy_ViPham!E:E, "11_Anh_C", NhatKy_ViPham!F:F, B23, NhatKy_ViPham!C:C, "T29") - SUMIFS(NhatKy_ViPham!K:K, NhatKy_ViPham!E:E, "11_Anh_C", NhatKy_ViPham!F:F, B23, NhatKy_ViPham!C:C, "T29")</f>
        <v>100</v>
      </c>
      <c r="AU23" s="7">
        <f>100 + SUMIFS(NhatKy_ViPham!J:J, NhatKy_ViPham!E:E, "11_Anh_C", NhatKy_ViPham!F:F, B23, NhatKy_ViPham!C:C, "T30") - SUMIFS(NhatKy_ViPham!K:K, NhatKy_ViPham!E:E, "11_Anh_C", NhatKy_ViPham!F:F, B23, NhatKy_ViPham!C:C, "T30")</f>
        <v>100</v>
      </c>
      <c r="AV23" s="7">
        <f>100 + SUMIFS(NhatKy_ViPham!J:J, NhatKy_ViPham!E:E, "11_Anh_C", NhatKy_ViPham!F:F, B23, NhatKy_ViPham!C:C, "T31") - SUMIFS(NhatKy_ViPham!K:K, NhatKy_ViPham!E:E, "11_Anh_C", NhatKy_ViPham!F:F, B23, NhatKy_ViPham!C:C, "T31")</f>
        <v>100</v>
      </c>
      <c r="AW23" s="7">
        <f>100 + SUMIFS(NhatKy_ViPham!J:J, NhatKy_ViPham!E:E, "11_Anh_C", NhatKy_ViPham!F:F, B23, NhatKy_ViPham!C:C, "T32") - SUMIFS(NhatKy_ViPham!K:K, NhatKy_ViPham!E:E, "11_Anh_C", NhatKy_ViPham!F:F, B23, NhatKy_ViPham!C:C, "T32")</f>
        <v>100</v>
      </c>
      <c r="AX23" s="7">
        <f>100 + SUMIFS(NhatKy_ViPham!J:J, NhatKy_ViPham!E:E, "11_Anh_C", NhatKy_ViPham!F:F, B23, NhatKy_ViPham!C:C, "T33") - SUMIFS(NhatKy_ViPham!K:K, NhatKy_ViPham!E:E, "11_Anh_C", NhatKy_ViPham!F:F, B23, NhatKy_ViPham!C:C, "T33")</f>
        <v>100</v>
      </c>
      <c r="AY23" s="7">
        <f>100 + SUMIFS(NhatKy_ViPham!J:J, NhatKy_ViPham!E:E, "11_Anh_C", NhatKy_ViPham!F:F, B23, NhatKy_ViPham!C:C, "T34") - SUMIFS(NhatKy_ViPham!K:K, NhatKy_ViPham!E:E, "11_Anh_C", NhatKy_ViPham!F:F, B23, NhatKy_ViPham!C:C, "T34")</f>
        <v>100</v>
      </c>
      <c r="AZ23" s="7">
        <f>100 + SUMIFS(NhatKy_ViPham!J:J, NhatKy_ViPham!E:E, "11_Anh_C", NhatKy_ViPham!F:F, B23, NhatKy_ViPham!C:C, "T35") - SUMIFS(NhatKy_ViPham!K:K, NhatKy_ViPham!E:E, "11_Anh_C", NhatKy_ViPham!F:F, B23, NhatKy_ViPham!C:C, "T35")</f>
        <v>100</v>
      </c>
      <c r="BA23" s="12">
        <f t="shared" si="0"/>
        <v>100</v>
      </c>
      <c r="BB23" s="11" t="s">
        <v>430</v>
      </c>
      <c r="BC23" s="14" t="str">
        <f t="shared" si="1"/>
        <v>Tốt</v>
      </c>
      <c r="BD23" s="10" t="str">
        <f t="shared" si="2"/>
        <v>🟢 BÌNH THƯỜNG</v>
      </c>
    </row>
    <row r="24" spans="1:56" x14ac:dyDescent="0.25">
      <c r="A24" s="5">
        <v>16</v>
      </c>
      <c r="B24" s="15" t="s">
        <v>2137</v>
      </c>
      <c r="C24" s="5" t="s">
        <v>2138</v>
      </c>
      <c r="D24" s="5" t="s">
        <v>429</v>
      </c>
      <c r="E24" s="11" t="s">
        <v>430</v>
      </c>
      <c r="F24" s="6">
        <f>SUMIFS(NhatKy_ViPham!K:K, NhatKy_ViPham!E:E, "11_Anh_C", NhatKy_ViPham!F:F, B24, NhatKy_ViPham!H:H, "L01")</f>
        <v>0</v>
      </c>
      <c r="G24" s="6">
        <f>SUMIFS(NhatKy_ViPham!K:K, NhatKy_ViPham!E:E, "11_Anh_C", NhatKy_ViPham!F:F, B24, NhatKy_ViPham!H:H, "L02")</f>
        <v>0</v>
      </c>
      <c r="H24" s="6">
        <f>SUMIFS(NhatKy_ViPham!K:K, NhatKy_ViPham!E:E, "11_Anh_C", NhatKy_ViPham!F:F, B24, NhatKy_ViPham!H:H, "L03")</f>
        <v>0</v>
      </c>
      <c r="I24" s="6">
        <f>SUMIFS(NhatKy_ViPham!K:K, NhatKy_ViPham!E:E, "11_Anh_C", NhatKy_ViPham!F:F, B24, NhatKy_ViPham!H:H, "L04")</f>
        <v>0</v>
      </c>
      <c r="J24" s="6">
        <f>SUMIFS(NhatKy_ViPham!K:K, NhatKy_ViPham!E:E, "11_Anh_C", NhatKy_ViPham!F:F, B24, NhatKy_ViPham!H:H, "L05")</f>
        <v>0</v>
      </c>
      <c r="K24" s="6">
        <f>SUMIFS(NhatKy_ViPham!K:K, NhatKy_ViPham!E:E, "11_Anh_C", NhatKy_ViPham!F:F, B24, NhatKy_ViPham!H:H, "L06")</f>
        <v>0</v>
      </c>
      <c r="L24" s="6">
        <f>SUMIFS(NhatKy_ViPham!K:K, NhatKy_ViPham!E:E, "11_Anh_C", NhatKy_ViPham!F:F, B24, NhatKy_ViPham!H:H, "L07")</f>
        <v>0</v>
      </c>
      <c r="M24" s="6">
        <f>SUMIFS(NhatKy_ViPham!K:K, NhatKy_ViPham!E:E, "11_Anh_C", NhatKy_ViPham!F:F, B24, NhatKy_ViPham!H:H, "L08")</f>
        <v>0</v>
      </c>
      <c r="N24" s="6">
        <f>SUMIFS(NhatKy_ViPham!K:K, NhatKy_ViPham!E:E, "11_Anh_C", NhatKy_ViPham!F:F, B24, NhatKy_ViPham!H:H, "L09")</f>
        <v>0</v>
      </c>
      <c r="O24" s="6">
        <f>SUMIFS(NhatKy_ViPham!K:K, NhatKy_ViPham!E:E, "11_Anh_C", NhatKy_ViPham!F:F, B24, NhatKy_ViPham!H:H, "L10")</f>
        <v>0</v>
      </c>
      <c r="P24" s="12">
        <f>SUMIFS(NhatKy_ViPham!J:J, NhatKy_ViPham!E:E, "11_Anh_C", NhatKy_ViPham!F:F, B24)</f>
        <v>0</v>
      </c>
      <c r="Q24" s="13">
        <f>SUMIFS(NhatKy_ViPham!K:K, NhatKy_ViPham!E:E, "11_Anh_C", NhatKy_ViPham!F:F, B24)</f>
        <v>0</v>
      </c>
      <c r="R24" s="6">
        <f>100 + SUMIFS(NhatKy_ViPham!J:J, NhatKy_ViPham!E:E, "11_Anh_C", NhatKy_ViPham!F:F, B24, NhatKy_ViPham!C:C, "T1") - SUMIFS(NhatKy_ViPham!K:K, NhatKy_ViPham!E:E, "11_Anh_C", NhatKy_ViPham!F:F, B24, NhatKy_ViPham!C:C, "T1")</f>
        <v>100</v>
      </c>
      <c r="S24" s="6">
        <f>100 + SUMIFS(NhatKy_ViPham!J:J, NhatKy_ViPham!E:E, "11_Anh_C", NhatKy_ViPham!F:F, B24, NhatKy_ViPham!C:C, "T2") - SUMIFS(NhatKy_ViPham!K:K, NhatKy_ViPham!E:E, "11_Anh_C", NhatKy_ViPham!F:F, B24, NhatKy_ViPham!C:C, "T2")</f>
        <v>100</v>
      </c>
      <c r="T24" s="6">
        <f>100 + SUMIFS(NhatKy_ViPham!J:J, NhatKy_ViPham!E:E, "11_Anh_C", NhatKy_ViPham!F:F, B24, NhatKy_ViPham!C:C, "T3") - SUMIFS(NhatKy_ViPham!K:K, NhatKy_ViPham!E:E, "11_Anh_C", NhatKy_ViPham!F:F, B24, NhatKy_ViPham!C:C, "T3")</f>
        <v>100</v>
      </c>
      <c r="U24" s="6">
        <f>100 + SUMIFS(NhatKy_ViPham!J:J, NhatKy_ViPham!E:E, "11_Anh_C", NhatKy_ViPham!F:F, B24, NhatKy_ViPham!C:C, "T4") - SUMIFS(NhatKy_ViPham!K:K, NhatKy_ViPham!E:E, "11_Anh_C", NhatKy_ViPham!F:F, B24, NhatKy_ViPham!C:C, "T4")</f>
        <v>100</v>
      </c>
      <c r="V24" s="6">
        <f>100 + SUMIFS(NhatKy_ViPham!J:J, NhatKy_ViPham!E:E, "11_Anh_C", NhatKy_ViPham!F:F, B24, NhatKy_ViPham!C:C, "T5") - SUMIFS(NhatKy_ViPham!K:K, NhatKy_ViPham!E:E, "11_Anh_C", NhatKy_ViPham!F:F, B24, NhatKy_ViPham!C:C, "T5")</f>
        <v>100</v>
      </c>
      <c r="W24" s="6">
        <f>100 + SUMIFS(NhatKy_ViPham!J:J, NhatKy_ViPham!E:E, "11_Anh_C", NhatKy_ViPham!F:F, B24, NhatKy_ViPham!C:C, "T6") - SUMIFS(NhatKy_ViPham!K:K, NhatKy_ViPham!E:E, "11_Anh_C", NhatKy_ViPham!F:F, B24, NhatKy_ViPham!C:C, "T6")</f>
        <v>100</v>
      </c>
      <c r="X24" s="6">
        <f>100 + SUMIFS(NhatKy_ViPham!J:J, NhatKy_ViPham!E:E, "11_Anh_C", NhatKy_ViPham!F:F, B24, NhatKy_ViPham!C:C, "T7") - SUMIFS(NhatKy_ViPham!K:K, NhatKy_ViPham!E:E, "11_Anh_C", NhatKy_ViPham!F:F, B24, NhatKy_ViPham!C:C, "T7")</f>
        <v>100</v>
      </c>
      <c r="Y24" s="6">
        <f>100 + SUMIFS(NhatKy_ViPham!J:J, NhatKy_ViPham!E:E, "11_Anh_C", NhatKy_ViPham!F:F, B24, NhatKy_ViPham!C:C, "T8") - SUMIFS(NhatKy_ViPham!K:K, NhatKy_ViPham!E:E, "11_Anh_C", NhatKy_ViPham!F:F, B24, NhatKy_ViPham!C:C, "T8")</f>
        <v>100</v>
      </c>
      <c r="Z24" s="6">
        <f>100 + SUMIFS(NhatKy_ViPham!J:J, NhatKy_ViPham!E:E, "11_Anh_C", NhatKy_ViPham!F:F, B24, NhatKy_ViPham!C:C, "T9") - SUMIFS(NhatKy_ViPham!K:K, NhatKy_ViPham!E:E, "11_Anh_C", NhatKy_ViPham!F:F, B24, NhatKy_ViPham!C:C, "T9")</f>
        <v>100</v>
      </c>
      <c r="AA24" s="6">
        <f>100 + SUMIFS(NhatKy_ViPham!J:J, NhatKy_ViPham!E:E, "11_Anh_C", NhatKy_ViPham!F:F, B24, NhatKy_ViPham!C:C, "T10") - SUMIFS(NhatKy_ViPham!K:K, NhatKy_ViPham!E:E, "11_Anh_C", NhatKy_ViPham!F:F, B24, NhatKy_ViPham!C:C, "T10")</f>
        <v>100</v>
      </c>
      <c r="AB24" s="6">
        <f>100 + SUMIFS(NhatKy_ViPham!J:J, NhatKy_ViPham!E:E, "11_Anh_C", NhatKy_ViPham!F:F, B24, NhatKy_ViPham!C:C, "T11") - SUMIFS(NhatKy_ViPham!K:K, NhatKy_ViPham!E:E, "11_Anh_C", NhatKy_ViPham!F:F, B24, NhatKy_ViPham!C:C, "T11")</f>
        <v>100</v>
      </c>
      <c r="AC24" s="6">
        <f>100 + SUMIFS(NhatKy_ViPham!J:J, NhatKy_ViPham!E:E, "11_Anh_C", NhatKy_ViPham!F:F, B24, NhatKy_ViPham!C:C, "T12") - SUMIFS(NhatKy_ViPham!K:K, NhatKy_ViPham!E:E, "11_Anh_C", NhatKy_ViPham!F:F, B24, NhatKy_ViPham!C:C, "T12")</f>
        <v>100</v>
      </c>
      <c r="AD24" s="6">
        <f>100 + SUMIFS(NhatKy_ViPham!J:J, NhatKy_ViPham!E:E, "11_Anh_C", NhatKy_ViPham!F:F, B24, NhatKy_ViPham!C:C, "T13") - SUMIFS(NhatKy_ViPham!K:K, NhatKy_ViPham!E:E, "11_Anh_C", NhatKy_ViPham!F:F, B24, NhatKy_ViPham!C:C, "T13")</f>
        <v>100</v>
      </c>
      <c r="AE24" s="6">
        <f>100 + SUMIFS(NhatKy_ViPham!J:J, NhatKy_ViPham!E:E, "11_Anh_C", NhatKy_ViPham!F:F, B24, NhatKy_ViPham!C:C, "T14") - SUMIFS(NhatKy_ViPham!K:K, NhatKy_ViPham!E:E, "11_Anh_C", NhatKy_ViPham!F:F, B24, NhatKy_ViPham!C:C, "T14")</f>
        <v>100</v>
      </c>
      <c r="AF24" s="6">
        <f>100 + SUMIFS(NhatKy_ViPham!J:J, NhatKy_ViPham!E:E, "11_Anh_C", NhatKy_ViPham!F:F, B24, NhatKy_ViPham!C:C, "T15") - SUMIFS(NhatKy_ViPham!K:K, NhatKy_ViPham!E:E, "11_Anh_C", NhatKy_ViPham!F:F, B24, NhatKy_ViPham!C:C, "T15")</f>
        <v>100</v>
      </c>
      <c r="AG24" s="6">
        <f>100 + SUMIFS(NhatKy_ViPham!J:J, NhatKy_ViPham!E:E, "11_Anh_C", NhatKy_ViPham!F:F, B24, NhatKy_ViPham!C:C, "T16") - SUMIFS(NhatKy_ViPham!K:K, NhatKy_ViPham!E:E, "11_Anh_C", NhatKy_ViPham!F:F, B24, NhatKy_ViPham!C:C, "T16")</f>
        <v>100</v>
      </c>
      <c r="AH24" s="6">
        <f>100 + SUMIFS(NhatKy_ViPham!J:J, NhatKy_ViPham!E:E, "11_Anh_C", NhatKy_ViPham!F:F, B24, NhatKy_ViPham!C:C, "T17") - SUMIFS(NhatKy_ViPham!K:K, NhatKy_ViPham!E:E, "11_Anh_C", NhatKy_ViPham!F:F, B24, NhatKy_ViPham!C:C, "T17")</f>
        <v>100</v>
      </c>
      <c r="AI24" s="6">
        <f>100 + SUMIFS(NhatKy_ViPham!J:J, NhatKy_ViPham!E:E, "11_Anh_C", NhatKy_ViPham!F:F, B24, NhatKy_ViPham!C:C, "T18") - SUMIFS(NhatKy_ViPham!K:K, NhatKy_ViPham!E:E, "11_Anh_C", NhatKy_ViPham!F:F, B24, NhatKy_ViPham!C:C, "T18")</f>
        <v>100</v>
      </c>
      <c r="AJ24" s="6">
        <f>100 + SUMIFS(NhatKy_ViPham!J:J, NhatKy_ViPham!E:E, "11_Anh_C", NhatKy_ViPham!F:F, B24, NhatKy_ViPham!C:C, "T19") - SUMIFS(NhatKy_ViPham!K:K, NhatKy_ViPham!E:E, "11_Anh_C", NhatKy_ViPham!F:F, B24, NhatKy_ViPham!C:C, "T19")</f>
        <v>100</v>
      </c>
      <c r="AK24" s="6">
        <f>100 + SUMIFS(NhatKy_ViPham!J:J, NhatKy_ViPham!E:E, "11_Anh_C", NhatKy_ViPham!F:F, B24, NhatKy_ViPham!C:C, "T20") - SUMIFS(NhatKy_ViPham!K:K, NhatKy_ViPham!E:E, "11_Anh_C", NhatKy_ViPham!F:F, B24, NhatKy_ViPham!C:C, "T20")</f>
        <v>100</v>
      </c>
      <c r="AL24" s="6">
        <f>100 + SUMIFS(NhatKy_ViPham!J:J, NhatKy_ViPham!E:E, "11_Anh_C", NhatKy_ViPham!F:F, B24, NhatKy_ViPham!C:C, "T21") - SUMIFS(NhatKy_ViPham!K:K, NhatKy_ViPham!E:E, "11_Anh_C", NhatKy_ViPham!F:F, B24, NhatKy_ViPham!C:C, "T21")</f>
        <v>100</v>
      </c>
      <c r="AM24" s="6">
        <f>100 + SUMIFS(NhatKy_ViPham!J:J, NhatKy_ViPham!E:E, "11_Anh_C", NhatKy_ViPham!F:F, B24, NhatKy_ViPham!C:C, "T22") - SUMIFS(NhatKy_ViPham!K:K, NhatKy_ViPham!E:E, "11_Anh_C", NhatKy_ViPham!F:F, B24, NhatKy_ViPham!C:C, "T22")</f>
        <v>100</v>
      </c>
      <c r="AN24" s="6">
        <f>100 + SUMIFS(NhatKy_ViPham!J:J, NhatKy_ViPham!E:E, "11_Anh_C", NhatKy_ViPham!F:F, B24, NhatKy_ViPham!C:C, "T23") - SUMIFS(NhatKy_ViPham!K:K, NhatKy_ViPham!E:E, "11_Anh_C", NhatKy_ViPham!F:F, B24, NhatKy_ViPham!C:C, "T23")</f>
        <v>100</v>
      </c>
      <c r="AO24" s="6">
        <f>100 + SUMIFS(NhatKy_ViPham!J:J, NhatKy_ViPham!E:E, "11_Anh_C", NhatKy_ViPham!F:F, B24, NhatKy_ViPham!C:C, "T24") - SUMIFS(NhatKy_ViPham!K:K, NhatKy_ViPham!E:E, "11_Anh_C", NhatKy_ViPham!F:F, B24, NhatKy_ViPham!C:C, "T24")</f>
        <v>100</v>
      </c>
      <c r="AP24" s="6">
        <f>100 + SUMIFS(NhatKy_ViPham!J:J, NhatKy_ViPham!E:E, "11_Anh_C", NhatKy_ViPham!F:F, B24, NhatKy_ViPham!C:C, "T25") - SUMIFS(NhatKy_ViPham!K:K, NhatKy_ViPham!E:E, "11_Anh_C", NhatKy_ViPham!F:F, B24, NhatKy_ViPham!C:C, "T25")</f>
        <v>100</v>
      </c>
      <c r="AQ24" s="6">
        <f>100 + SUMIFS(NhatKy_ViPham!J:J, NhatKy_ViPham!E:E, "11_Anh_C", NhatKy_ViPham!F:F, B24, NhatKy_ViPham!C:C, "T26") - SUMIFS(NhatKy_ViPham!K:K, NhatKy_ViPham!E:E, "11_Anh_C", NhatKy_ViPham!F:F, B24, NhatKy_ViPham!C:C, "T26")</f>
        <v>100</v>
      </c>
      <c r="AR24" s="6">
        <f>100 + SUMIFS(NhatKy_ViPham!J:J, NhatKy_ViPham!E:E, "11_Anh_C", NhatKy_ViPham!F:F, B24, NhatKy_ViPham!C:C, "T27") - SUMIFS(NhatKy_ViPham!K:K, NhatKy_ViPham!E:E, "11_Anh_C", NhatKy_ViPham!F:F, B24, NhatKy_ViPham!C:C, "T27")</f>
        <v>100</v>
      </c>
      <c r="AS24" s="6">
        <f>100 + SUMIFS(NhatKy_ViPham!J:J, NhatKy_ViPham!E:E, "11_Anh_C", NhatKy_ViPham!F:F, B24, NhatKy_ViPham!C:C, "T28") - SUMIFS(NhatKy_ViPham!K:K, NhatKy_ViPham!E:E, "11_Anh_C", NhatKy_ViPham!F:F, B24, NhatKy_ViPham!C:C, "T28")</f>
        <v>100</v>
      </c>
      <c r="AT24" s="6">
        <f>100 + SUMIFS(NhatKy_ViPham!J:J, NhatKy_ViPham!E:E, "11_Anh_C", NhatKy_ViPham!F:F, B24, NhatKy_ViPham!C:C, "T29") - SUMIFS(NhatKy_ViPham!K:K, NhatKy_ViPham!E:E, "11_Anh_C", NhatKy_ViPham!F:F, B24, NhatKy_ViPham!C:C, "T29")</f>
        <v>100</v>
      </c>
      <c r="AU24" s="6">
        <f>100 + SUMIFS(NhatKy_ViPham!J:J, NhatKy_ViPham!E:E, "11_Anh_C", NhatKy_ViPham!F:F, B24, NhatKy_ViPham!C:C, "T30") - SUMIFS(NhatKy_ViPham!K:K, NhatKy_ViPham!E:E, "11_Anh_C", NhatKy_ViPham!F:F, B24, NhatKy_ViPham!C:C, "T30")</f>
        <v>100</v>
      </c>
      <c r="AV24" s="6">
        <f>100 + SUMIFS(NhatKy_ViPham!J:J, NhatKy_ViPham!E:E, "11_Anh_C", NhatKy_ViPham!F:F, B24, NhatKy_ViPham!C:C, "T31") - SUMIFS(NhatKy_ViPham!K:K, NhatKy_ViPham!E:E, "11_Anh_C", NhatKy_ViPham!F:F, B24, NhatKy_ViPham!C:C, "T31")</f>
        <v>100</v>
      </c>
      <c r="AW24" s="6">
        <f>100 + SUMIFS(NhatKy_ViPham!J:J, NhatKy_ViPham!E:E, "11_Anh_C", NhatKy_ViPham!F:F, B24, NhatKy_ViPham!C:C, "T32") - SUMIFS(NhatKy_ViPham!K:K, NhatKy_ViPham!E:E, "11_Anh_C", NhatKy_ViPham!F:F, B24, NhatKy_ViPham!C:C, "T32")</f>
        <v>100</v>
      </c>
      <c r="AX24" s="6">
        <f>100 + SUMIFS(NhatKy_ViPham!J:J, NhatKy_ViPham!E:E, "11_Anh_C", NhatKy_ViPham!F:F, B24, NhatKy_ViPham!C:C, "T33") - SUMIFS(NhatKy_ViPham!K:K, NhatKy_ViPham!E:E, "11_Anh_C", NhatKy_ViPham!F:F, B24, NhatKy_ViPham!C:C, "T33")</f>
        <v>100</v>
      </c>
      <c r="AY24" s="6">
        <f>100 + SUMIFS(NhatKy_ViPham!J:J, NhatKy_ViPham!E:E, "11_Anh_C", NhatKy_ViPham!F:F, B24, NhatKy_ViPham!C:C, "T34") - SUMIFS(NhatKy_ViPham!K:K, NhatKy_ViPham!E:E, "11_Anh_C", NhatKy_ViPham!F:F, B24, NhatKy_ViPham!C:C, "T34")</f>
        <v>100</v>
      </c>
      <c r="AZ24" s="6">
        <f>100 + SUMIFS(NhatKy_ViPham!J:J, NhatKy_ViPham!E:E, "11_Anh_C", NhatKy_ViPham!F:F, B24, NhatKy_ViPham!C:C, "T35") - SUMIFS(NhatKy_ViPham!K:K, NhatKy_ViPham!E:E, "11_Anh_C", NhatKy_ViPham!F:F, B24, NhatKy_ViPham!C:C, "T35")</f>
        <v>100</v>
      </c>
      <c r="BA24" s="12">
        <f t="shared" si="0"/>
        <v>100</v>
      </c>
      <c r="BB24" s="11" t="s">
        <v>430</v>
      </c>
      <c r="BC24" s="16" t="str">
        <f t="shared" si="1"/>
        <v>Tốt</v>
      </c>
      <c r="BD24" s="15" t="str">
        <f t="shared" si="2"/>
        <v>🟢 BÌNH THƯỜNG</v>
      </c>
    </row>
    <row r="25" spans="1:56" x14ac:dyDescent="0.25">
      <c r="A25" s="4">
        <v>17</v>
      </c>
      <c r="B25" s="10" t="s">
        <v>2139</v>
      </c>
      <c r="C25" s="4" t="s">
        <v>1846</v>
      </c>
      <c r="D25" s="4" t="s">
        <v>429</v>
      </c>
      <c r="E25" s="11" t="s">
        <v>430</v>
      </c>
      <c r="F25" s="7">
        <f>SUMIFS(NhatKy_ViPham!K:K, NhatKy_ViPham!E:E, "11_Anh_C", NhatKy_ViPham!F:F, B25, NhatKy_ViPham!H:H, "L01")</f>
        <v>0</v>
      </c>
      <c r="G25" s="7">
        <f>SUMIFS(NhatKy_ViPham!K:K, NhatKy_ViPham!E:E, "11_Anh_C", NhatKy_ViPham!F:F, B25, NhatKy_ViPham!H:H, "L02")</f>
        <v>0</v>
      </c>
      <c r="H25" s="7">
        <f>SUMIFS(NhatKy_ViPham!K:K, NhatKy_ViPham!E:E, "11_Anh_C", NhatKy_ViPham!F:F, B25, NhatKy_ViPham!H:H, "L03")</f>
        <v>0</v>
      </c>
      <c r="I25" s="7">
        <f>SUMIFS(NhatKy_ViPham!K:K, NhatKy_ViPham!E:E, "11_Anh_C", NhatKy_ViPham!F:F, B25, NhatKy_ViPham!H:H, "L04")</f>
        <v>0</v>
      </c>
      <c r="J25" s="7">
        <f>SUMIFS(NhatKy_ViPham!K:K, NhatKy_ViPham!E:E, "11_Anh_C", NhatKy_ViPham!F:F, B25, NhatKy_ViPham!H:H, "L05")</f>
        <v>0</v>
      </c>
      <c r="K25" s="7">
        <f>SUMIFS(NhatKy_ViPham!K:K, NhatKy_ViPham!E:E, "11_Anh_C", NhatKy_ViPham!F:F, B25, NhatKy_ViPham!H:H, "L06")</f>
        <v>0</v>
      </c>
      <c r="L25" s="7">
        <f>SUMIFS(NhatKy_ViPham!K:K, NhatKy_ViPham!E:E, "11_Anh_C", NhatKy_ViPham!F:F, B25, NhatKy_ViPham!H:H, "L07")</f>
        <v>0</v>
      </c>
      <c r="M25" s="7">
        <f>SUMIFS(NhatKy_ViPham!K:K, NhatKy_ViPham!E:E, "11_Anh_C", NhatKy_ViPham!F:F, B25, NhatKy_ViPham!H:H, "L08")</f>
        <v>0</v>
      </c>
      <c r="N25" s="7">
        <f>SUMIFS(NhatKy_ViPham!K:K, NhatKy_ViPham!E:E, "11_Anh_C", NhatKy_ViPham!F:F, B25, NhatKy_ViPham!H:H, "L09")</f>
        <v>0</v>
      </c>
      <c r="O25" s="7">
        <f>SUMIFS(NhatKy_ViPham!K:K, NhatKy_ViPham!E:E, "11_Anh_C", NhatKy_ViPham!F:F, B25, NhatKy_ViPham!H:H, "L10")</f>
        <v>0</v>
      </c>
      <c r="P25" s="12">
        <f>SUMIFS(NhatKy_ViPham!J:J, NhatKy_ViPham!E:E, "11_Anh_C", NhatKy_ViPham!F:F, B25)</f>
        <v>0</v>
      </c>
      <c r="Q25" s="13">
        <f>SUMIFS(NhatKy_ViPham!K:K, NhatKy_ViPham!E:E, "11_Anh_C", NhatKy_ViPham!F:F, B25)</f>
        <v>0</v>
      </c>
      <c r="R25" s="7">
        <f>100 + SUMIFS(NhatKy_ViPham!J:J, NhatKy_ViPham!E:E, "11_Anh_C", NhatKy_ViPham!F:F, B25, NhatKy_ViPham!C:C, "T1") - SUMIFS(NhatKy_ViPham!K:K, NhatKy_ViPham!E:E, "11_Anh_C", NhatKy_ViPham!F:F, B25, NhatKy_ViPham!C:C, "T1")</f>
        <v>100</v>
      </c>
      <c r="S25" s="7">
        <f>100 + SUMIFS(NhatKy_ViPham!J:J, NhatKy_ViPham!E:E, "11_Anh_C", NhatKy_ViPham!F:F, B25, NhatKy_ViPham!C:C, "T2") - SUMIFS(NhatKy_ViPham!K:K, NhatKy_ViPham!E:E, "11_Anh_C", NhatKy_ViPham!F:F, B25, NhatKy_ViPham!C:C, "T2")</f>
        <v>100</v>
      </c>
      <c r="T25" s="7">
        <f>100 + SUMIFS(NhatKy_ViPham!J:J, NhatKy_ViPham!E:E, "11_Anh_C", NhatKy_ViPham!F:F, B25, NhatKy_ViPham!C:C, "T3") - SUMIFS(NhatKy_ViPham!K:K, NhatKy_ViPham!E:E, "11_Anh_C", NhatKy_ViPham!F:F, B25, NhatKy_ViPham!C:C, "T3")</f>
        <v>100</v>
      </c>
      <c r="U25" s="7">
        <f>100 + SUMIFS(NhatKy_ViPham!J:J, NhatKy_ViPham!E:E, "11_Anh_C", NhatKy_ViPham!F:F, B25, NhatKy_ViPham!C:C, "T4") - SUMIFS(NhatKy_ViPham!K:K, NhatKy_ViPham!E:E, "11_Anh_C", NhatKy_ViPham!F:F, B25, NhatKy_ViPham!C:C, "T4")</f>
        <v>100</v>
      </c>
      <c r="V25" s="7">
        <f>100 + SUMIFS(NhatKy_ViPham!J:J, NhatKy_ViPham!E:E, "11_Anh_C", NhatKy_ViPham!F:F, B25, NhatKy_ViPham!C:C, "T5") - SUMIFS(NhatKy_ViPham!K:K, NhatKy_ViPham!E:E, "11_Anh_C", NhatKy_ViPham!F:F, B25, NhatKy_ViPham!C:C, "T5")</f>
        <v>100</v>
      </c>
      <c r="W25" s="7">
        <f>100 + SUMIFS(NhatKy_ViPham!J:J, NhatKy_ViPham!E:E, "11_Anh_C", NhatKy_ViPham!F:F, B25, NhatKy_ViPham!C:C, "T6") - SUMIFS(NhatKy_ViPham!K:K, NhatKy_ViPham!E:E, "11_Anh_C", NhatKy_ViPham!F:F, B25, NhatKy_ViPham!C:C, "T6")</f>
        <v>100</v>
      </c>
      <c r="X25" s="7">
        <f>100 + SUMIFS(NhatKy_ViPham!J:J, NhatKy_ViPham!E:E, "11_Anh_C", NhatKy_ViPham!F:F, B25, NhatKy_ViPham!C:C, "T7") - SUMIFS(NhatKy_ViPham!K:K, NhatKy_ViPham!E:E, "11_Anh_C", NhatKy_ViPham!F:F, B25, NhatKy_ViPham!C:C, "T7")</f>
        <v>100</v>
      </c>
      <c r="Y25" s="7">
        <f>100 + SUMIFS(NhatKy_ViPham!J:J, NhatKy_ViPham!E:E, "11_Anh_C", NhatKy_ViPham!F:F, B25, NhatKy_ViPham!C:C, "T8") - SUMIFS(NhatKy_ViPham!K:K, NhatKy_ViPham!E:E, "11_Anh_C", NhatKy_ViPham!F:F, B25, NhatKy_ViPham!C:C, "T8")</f>
        <v>100</v>
      </c>
      <c r="Z25" s="7">
        <f>100 + SUMIFS(NhatKy_ViPham!J:J, NhatKy_ViPham!E:E, "11_Anh_C", NhatKy_ViPham!F:F, B25, NhatKy_ViPham!C:C, "T9") - SUMIFS(NhatKy_ViPham!K:K, NhatKy_ViPham!E:E, "11_Anh_C", NhatKy_ViPham!F:F, B25, NhatKy_ViPham!C:C, "T9")</f>
        <v>100</v>
      </c>
      <c r="AA25" s="7">
        <f>100 + SUMIFS(NhatKy_ViPham!J:J, NhatKy_ViPham!E:E, "11_Anh_C", NhatKy_ViPham!F:F, B25, NhatKy_ViPham!C:C, "T10") - SUMIFS(NhatKy_ViPham!K:K, NhatKy_ViPham!E:E, "11_Anh_C", NhatKy_ViPham!F:F, B25, NhatKy_ViPham!C:C, "T10")</f>
        <v>100</v>
      </c>
      <c r="AB25" s="7">
        <f>100 + SUMIFS(NhatKy_ViPham!J:J, NhatKy_ViPham!E:E, "11_Anh_C", NhatKy_ViPham!F:F, B25, NhatKy_ViPham!C:C, "T11") - SUMIFS(NhatKy_ViPham!K:K, NhatKy_ViPham!E:E, "11_Anh_C", NhatKy_ViPham!F:F, B25, NhatKy_ViPham!C:C, "T11")</f>
        <v>100</v>
      </c>
      <c r="AC25" s="7">
        <f>100 + SUMIFS(NhatKy_ViPham!J:J, NhatKy_ViPham!E:E, "11_Anh_C", NhatKy_ViPham!F:F, B25, NhatKy_ViPham!C:C, "T12") - SUMIFS(NhatKy_ViPham!K:K, NhatKy_ViPham!E:E, "11_Anh_C", NhatKy_ViPham!F:F, B25, NhatKy_ViPham!C:C, "T12")</f>
        <v>100</v>
      </c>
      <c r="AD25" s="7">
        <f>100 + SUMIFS(NhatKy_ViPham!J:J, NhatKy_ViPham!E:E, "11_Anh_C", NhatKy_ViPham!F:F, B25, NhatKy_ViPham!C:C, "T13") - SUMIFS(NhatKy_ViPham!K:K, NhatKy_ViPham!E:E, "11_Anh_C", NhatKy_ViPham!F:F, B25, NhatKy_ViPham!C:C, "T13")</f>
        <v>100</v>
      </c>
      <c r="AE25" s="7">
        <f>100 + SUMIFS(NhatKy_ViPham!J:J, NhatKy_ViPham!E:E, "11_Anh_C", NhatKy_ViPham!F:F, B25, NhatKy_ViPham!C:C, "T14") - SUMIFS(NhatKy_ViPham!K:K, NhatKy_ViPham!E:E, "11_Anh_C", NhatKy_ViPham!F:F, B25, NhatKy_ViPham!C:C, "T14")</f>
        <v>100</v>
      </c>
      <c r="AF25" s="7">
        <f>100 + SUMIFS(NhatKy_ViPham!J:J, NhatKy_ViPham!E:E, "11_Anh_C", NhatKy_ViPham!F:F, B25, NhatKy_ViPham!C:C, "T15") - SUMIFS(NhatKy_ViPham!K:K, NhatKy_ViPham!E:E, "11_Anh_C", NhatKy_ViPham!F:F, B25, NhatKy_ViPham!C:C, "T15")</f>
        <v>100</v>
      </c>
      <c r="AG25" s="7">
        <f>100 + SUMIFS(NhatKy_ViPham!J:J, NhatKy_ViPham!E:E, "11_Anh_C", NhatKy_ViPham!F:F, B25, NhatKy_ViPham!C:C, "T16") - SUMIFS(NhatKy_ViPham!K:K, NhatKy_ViPham!E:E, "11_Anh_C", NhatKy_ViPham!F:F, B25, NhatKy_ViPham!C:C, "T16")</f>
        <v>100</v>
      </c>
      <c r="AH25" s="7">
        <f>100 + SUMIFS(NhatKy_ViPham!J:J, NhatKy_ViPham!E:E, "11_Anh_C", NhatKy_ViPham!F:F, B25, NhatKy_ViPham!C:C, "T17") - SUMIFS(NhatKy_ViPham!K:K, NhatKy_ViPham!E:E, "11_Anh_C", NhatKy_ViPham!F:F, B25, NhatKy_ViPham!C:C, "T17")</f>
        <v>100</v>
      </c>
      <c r="AI25" s="7">
        <f>100 + SUMIFS(NhatKy_ViPham!J:J, NhatKy_ViPham!E:E, "11_Anh_C", NhatKy_ViPham!F:F, B25, NhatKy_ViPham!C:C, "T18") - SUMIFS(NhatKy_ViPham!K:K, NhatKy_ViPham!E:E, "11_Anh_C", NhatKy_ViPham!F:F, B25, NhatKy_ViPham!C:C, "T18")</f>
        <v>100</v>
      </c>
      <c r="AJ25" s="7">
        <f>100 + SUMIFS(NhatKy_ViPham!J:J, NhatKy_ViPham!E:E, "11_Anh_C", NhatKy_ViPham!F:F, B25, NhatKy_ViPham!C:C, "T19") - SUMIFS(NhatKy_ViPham!K:K, NhatKy_ViPham!E:E, "11_Anh_C", NhatKy_ViPham!F:F, B25, NhatKy_ViPham!C:C, "T19")</f>
        <v>100</v>
      </c>
      <c r="AK25" s="7">
        <f>100 + SUMIFS(NhatKy_ViPham!J:J, NhatKy_ViPham!E:E, "11_Anh_C", NhatKy_ViPham!F:F, B25, NhatKy_ViPham!C:C, "T20") - SUMIFS(NhatKy_ViPham!K:K, NhatKy_ViPham!E:E, "11_Anh_C", NhatKy_ViPham!F:F, B25, NhatKy_ViPham!C:C, "T20")</f>
        <v>100</v>
      </c>
      <c r="AL25" s="7">
        <f>100 + SUMIFS(NhatKy_ViPham!J:J, NhatKy_ViPham!E:E, "11_Anh_C", NhatKy_ViPham!F:F, B25, NhatKy_ViPham!C:C, "T21") - SUMIFS(NhatKy_ViPham!K:K, NhatKy_ViPham!E:E, "11_Anh_C", NhatKy_ViPham!F:F, B25, NhatKy_ViPham!C:C, "T21")</f>
        <v>100</v>
      </c>
      <c r="AM25" s="7">
        <f>100 + SUMIFS(NhatKy_ViPham!J:J, NhatKy_ViPham!E:E, "11_Anh_C", NhatKy_ViPham!F:F, B25, NhatKy_ViPham!C:C, "T22") - SUMIFS(NhatKy_ViPham!K:K, NhatKy_ViPham!E:E, "11_Anh_C", NhatKy_ViPham!F:F, B25, NhatKy_ViPham!C:C, "T22")</f>
        <v>100</v>
      </c>
      <c r="AN25" s="7">
        <f>100 + SUMIFS(NhatKy_ViPham!J:J, NhatKy_ViPham!E:E, "11_Anh_C", NhatKy_ViPham!F:F, B25, NhatKy_ViPham!C:C, "T23") - SUMIFS(NhatKy_ViPham!K:K, NhatKy_ViPham!E:E, "11_Anh_C", NhatKy_ViPham!F:F, B25, NhatKy_ViPham!C:C, "T23")</f>
        <v>100</v>
      </c>
      <c r="AO25" s="7">
        <f>100 + SUMIFS(NhatKy_ViPham!J:J, NhatKy_ViPham!E:E, "11_Anh_C", NhatKy_ViPham!F:F, B25, NhatKy_ViPham!C:C, "T24") - SUMIFS(NhatKy_ViPham!K:K, NhatKy_ViPham!E:E, "11_Anh_C", NhatKy_ViPham!F:F, B25, NhatKy_ViPham!C:C, "T24")</f>
        <v>100</v>
      </c>
      <c r="AP25" s="7">
        <f>100 + SUMIFS(NhatKy_ViPham!J:J, NhatKy_ViPham!E:E, "11_Anh_C", NhatKy_ViPham!F:F, B25, NhatKy_ViPham!C:C, "T25") - SUMIFS(NhatKy_ViPham!K:K, NhatKy_ViPham!E:E, "11_Anh_C", NhatKy_ViPham!F:F, B25, NhatKy_ViPham!C:C, "T25")</f>
        <v>100</v>
      </c>
      <c r="AQ25" s="7">
        <f>100 + SUMIFS(NhatKy_ViPham!J:J, NhatKy_ViPham!E:E, "11_Anh_C", NhatKy_ViPham!F:F, B25, NhatKy_ViPham!C:C, "T26") - SUMIFS(NhatKy_ViPham!K:K, NhatKy_ViPham!E:E, "11_Anh_C", NhatKy_ViPham!F:F, B25, NhatKy_ViPham!C:C, "T26")</f>
        <v>100</v>
      </c>
      <c r="AR25" s="7">
        <f>100 + SUMIFS(NhatKy_ViPham!J:J, NhatKy_ViPham!E:E, "11_Anh_C", NhatKy_ViPham!F:F, B25, NhatKy_ViPham!C:C, "T27") - SUMIFS(NhatKy_ViPham!K:K, NhatKy_ViPham!E:E, "11_Anh_C", NhatKy_ViPham!F:F, B25, NhatKy_ViPham!C:C, "T27")</f>
        <v>100</v>
      </c>
      <c r="AS25" s="7">
        <f>100 + SUMIFS(NhatKy_ViPham!J:J, NhatKy_ViPham!E:E, "11_Anh_C", NhatKy_ViPham!F:F, B25, NhatKy_ViPham!C:C, "T28") - SUMIFS(NhatKy_ViPham!K:K, NhatKy_ViPham!E:E, "11_Anh_C", NhatKy_ViPham!F:F, B25, NhatKy_ViPham!C:C, "T28")</f>
        <v>100</v>
      </c>
      <c r="AT25" s="7">
        <f>100 + SUMIFS(NhatKy_ViPham!J:J, NhatKy_ViPham!E:E, "11_Anh_C", NhatKy_ViPham!F:F, B25, NhatKy_ViPham!C:C, "T29") - SUMIFS(NhatKy_ViPham!K:K, NhatKy_ViPham!E:E, "11_Anh_C", NhatKy_ViPham!F:F, B25, NhatKy_ViPham!C:C, "T29")</f>
        <v>100</v>
      </c>
      <c r="AU25" s="7">
        <f>100 + SUMIFS(NhatKy_ViPham!J:J, NhatKy_ViPham!E:E, "11_Anh_C", NhatKy_ViPham!F:F, B25, NhatKy_ViPham!C:C, "T30") - SUMIFS(NhatKy_ViPham!K:K, NhatKy_ViPham!E:E, "11_Anh_C", NhatKy_ViPham!F:F, B25, NhatKy_ViPham!C:C, "T30")</f>
        <v>100</v>
      </c>
      <c r="AV25" s="7">
        <f>100 + SUMIFS(NhatKy_ViPham!J:J, NhatKy_ViPham!E:E, "11_Anh_C", NhatKy_ViPham!F:F, B25, NhatKy_ViPham!C:C, "T31") - SUMIFS(NhatKy_ViPham!K:K, NhatKy_ViPham!E:E, "11_Anh_C", NhatKy_ViPham!F:F, B25, NhatKy_ViPham!C:C, "T31")</f>
        <v>100</v>
      </c>
      <c r="AW25" s="7">
        <f>100 + SUMIFS(NhatKy_ViPham!J:J, NhatKy_ViPham!E:E, "11_Anh_C", NhatKy_ViPham!F:F, B25, NhatKy_ViPham!C:C, "T32") - SUMIFS(NhatKy_ViPham!K:K, NhatKy_ViPham!E:E, "11_Anh_C", NhatKy_ViPham!F:F, B25, NhatKy_ViPham!C:C, "T32")</f>
        <v>100</v>
      </c>
      <c r="AX25" s="7">
        <f>100 + SUMIFS(NhatKy_ViPham!J:J, NhatKy_ViPham!E:E, "11_Anh_C", NhatKy_ViPham!F:F, B25, NhatKy_ViPham!C:C, "T33") - SUMIFS(NhatKy_ViPham!K:K, NhatKy_ViPham!E:E, "11_Anh_C", NhatKy_ViPham!F:F, B25, NhatKy_ViPham!C:C, "T33")</f>
        <v>100</v>
      </c>
      <c r="AY25" s="7">
        <f>100 + SUMIFS(NhatKy_ViPham!J:J, NhatKy_ViPham!E:E, "11_Anh_C", NhatKy_ViPham!F:F, B25, NhatKy_ViPham!C:C, "T34") - SUMIFS(NhatKy_ViPham!K:K, NhatKy_ViPham!E:E, "11_Anh_C", NhatKy_ViPham!F:F, B25, NhatKy_ViPham!C:C, "T34")</f>
        <v>100</v>
      </c>
      <c r="AZ25" s="7">
        <f>100 + SUMIFS(NhatKy_ViPham!J:J, NhatKy_ViPham!E:E, "11_Anh_C", NhatKy_ViPham!F:F, B25, NhatKy_ViPham!C:C, "T35") - SUMIFS(NhatKy_ViPham!K:K, NhatKy_ViPham!E:E, "11_Anh_C", NhatKy_ViPham!F:F, B25, NhatKy_ViPham!C:C, "T35")</f>
        <v>100</v>
      </c>
      <c r="BA25" s="12">
        <f t="shared" si="0"/>
        <v>100</v>
      </c>
      <c r="BB25" s="11" t="s">
        <v>430</v>
      </c>
      <c r="BC25" s="14" t="str">
        <f t="shared" si="1"/>
        <v>Tốt</v>
      </c>
      <c r="BD25" s="10" t="str">
        <f t="shared" si="2"/>
        <v>🟢 BÌNH THƯỜNG</v>
      </c>
    </row>
    <row r="26" spans="1:56" x14ac:dyDescent="0.25">
      <c r="A26" s="5">
        <v>18</v>
      </c>
      <c r="B26" s="15" t="s">
        <v>2140</v>
      </c>
      <c r="C26" s="5" t="s">
        <v>1784</v>
      </c>
      <c r="D26" s="5" t="s">
        <v>429</v>
      </c>
      <c r="E26" s="11" t="s">
        <v>430</v>
      </c>
      <c r="F26" s="6">
        <f>SUMIFS(NhatKy_ViPham!K:K, NhatKy_ViPham!E:E, "11_Anh_C", NhatKy_ViPham!F:F, B26, NhatKy_ViPham!H:H, "L01")</f>
        <v>0</v>
      </c>
      <c r="G26" s="6">
        <f>SUMIFS(NhatKy_ViPham!K:K, NhatKy_ViPham!E:E, "11_Anh_C", NhatKy_ViPham!F:F, B26, NhatKy_ViPham!H:H, "L02")</f>
        <v>0</v>
      </c>
      <c r="H26" s="6">
        <f>SUMIFS(NhatKy_ViPham!K:K, NhatKy_ViPham!E:E, "11_Anh_C", NhatKy_ViPham!F:F, B26, NhatKy_ViPham!H:H, "L03")</f>
        <v>0</v>
      </c>
      <c r="I26" s="6">
        <f>SUMIFS(NhatKy_ViPham!K:K, NhatKy_ViPham!E:E, "11_Anh_C", NhatKy_ViPham!F:F, B26, NhatKy_ViPham!H:H, "L04")</f>
        <v>0</v>
      </c>
      <c r="J26" s="6">
        <f>SUMIFS(NhatKy_ViPham!K:K, NhatKy_ViPham!E:E, "11_Anh_C", NhatKy_ViPham!F:F, B26, NhatKy_ViPham!H:H, "L05")</f>
        <v>0</v>
      </c>
      <c r="K26" s="6">
        <f>SUMIFS(NhatKy_ViPham!K:K, NhatKy_ViPham!E:E, "11_Anh_C", NhatKy_ViPham!F:F, B26, NhatKy_ViPham!H:H, "L06")</f>
        <v>0</v>
      </c>
      <c r="L26" s="6">
        <f>SUMIFS(NhatKy_ViPham!K:K, NhatKy_ViPham!E:E, "11_Anh_C", NhatKy_ViPham!F:F, B26, NhatKy_ViPham!H:H, "L07")</f>
        <v>0</v>
      </c>
      <c r="M26" s="6">
        <f>SUMIFS(NhatKy_ViPham!K:K, NhatKy_ViPham!E:E, "11_Anh_C", NhatKy_ViPham!F:F, B26, NhatKy_ViPham!H:H, "L08")</f>
        <v>0</v>
      </c>
      <c r="N26" s="6">
        <f>SUMIFS(NhatKy_ViPham!K:K, NhatKy_ViPham!E:E, "11_Anh_C", NhatKy_ViPham!F:F, B26, NhatKy_ViPham!H:H, "L09")</f>
        <v>0</v>
      </c>
      <c r="O26" s="6">
        <f>SUMIFS(NhatKy_ViPham!K:K, NhatKy_ViPham!E:E, "11_Anh_C", NhatKy_ViPham!F:F, B26, NhatKy_ViPham!H:H, "L10")</f>
        <v>0</v>
      </c>
      <c r="P26" s="12">
        <f>SUMIFS(NhatKy_ViPham!J:J, NhatKy_ViPham!E:E, "11_Anh_C", NhatKy_ViPham!F:F, B26)</f>
        <v>0</v>
      </c>
      <c r="Q26" s="13">
        <f>SUMIFS(NhatKy_ViPham!K:K, NhatKy_ViPham!E:E, "11_Anh_C", NhatKy_ViPham!F:F, B26)</f>
        <v>0</v>
      </c>
      <c r="R26" s="6">
        <f>100 + SUMIFS(NhatKy_ViPham!J:J, NhatKy_ViPham!E:E, "11_Anh_C", NhatKy_ViPham!F:F, B26, NhatKy_ViPham!C:C, "T1") - SUMIFS(NhatKy_ViPham!K:K, NhatKy_ViPham!E:E, "11_Anh_C", NhatKy_ViPham!F:F, B26, NhatKy_ViPham!C:C, "T1")</f>
        <v>100</v>
      </c>
      <c r="S26" s="6">
        <f>100 + SUMIFS(NhatKy_ViPham!J:J, NhatKy_ViPham!E:E, "11_Anh_C", NhatKy_ViPham!F:F, B26, NhatKy_ViPham!C:C, "T2") - SUMIFS(NhatKy_ViPham!K:K, NhatKy_ViPham!E:E, "11_Anh_C", NhatKy_ViPham!F:F, B26, NhatKy_ViPham!C:C, "T2")</f>
        <v>100</v>
      </c>
      <c r="T26" s="6">
        <f>100 + SUMIFS(NhatKy_ViPham!J:J, NhatKy_ViPham!E:E, "11_Anh_C", NhatKy_ViPham!F:F, B26, NhatKy_ViPham!C:C, "T3") - SUMIFS(NhatKy_ViPham!K:K, NhatKy_ViPham!E:E, "11_Anh_C", NhatKy_ViPham!F:F, B26, NhatKy_ViPham!C:C, "T3")</f>
        <v>100</v>
      </c>
      <c r="U26" s="6">
        <f>100 + SUMIFS(NhatKy_ViPham!J:J, NhatKy_ViPham!E:E, "11_Anh_C", NhatKy_ViPham!F:F, B26, NhatKy_ViPham!C:C, "T4") - SUMIFS(NhatKy_ViPham!K:K, NhatKy_ViPham!E:E, "11_Anh_C", NhatKy_ViPham!F:F, B26, NhatKy_ViPham!C:C, "T4")</f>
        <v>100</v>
      </c>
      <c r="V26" s="6">
        <f>100 + SUMIFS(NhatKy_ViPham!J:J, NhatKy_ViPham!E:E, "11_Anh_C", NhatKy_ViPham!F:F, B26, NhatKy_ViPham!C:C, "T5") - SUMIFS(NhatKy_ViPham!K:K, NhatKy_ViPham!E:E, "11_Anh_C", NhatKy_ViPham!F:F, B26, NhatKy_ViPham!C:C, "T5")</f>
        <v>100</v>
      </c>
      <c r="W26" s="6">
        <f>100 + SUMIFS(NhatKy_ViPham!J:J, NhatKy_ViPham!E:E, "11_Anh_C", NhatKy_ViPham!F:F, B26, NhatKy_ViPham!C:C, "T6") - SUMIFS(NhatKy_ViPham!K:K, NhatKy_ViPham!E:E, "11_Anh_C", NhatKy_ViPham!F:F, B26, NhatKy_ViPham!C:C, "T6")</f>
        <v>100</v>
      </c>
      <c r="X26" s="6">
        <f>100 + SUMIFS(NhatKy_ViPham!J:J, NhatKy_ViPham!E:E, "11_Anh_C", NhatKy_ViPham!F:F, B26, NhatKy_ViPham!C:C, "T7") - SUMIFS(NhatKy_ViPham!K:K, NhatKy_ViPham!E:E, "11_Anh_C", NhatKy_ViPham!F:F, B26, NhatKy_ViPham!C:C, "T7")</f>
        <v>100</v>
      </c>
      <c r="Y26" s="6">
        <f>100 + SUMIFS(NhatKy_ViPham!J:J, NhatKy_ViPham!E:E, "11_Anh_C", NhatKy_ViPham!F:F, B26, NhatKy_ViPham!C:C, "T8") - SUMIFS(NhatKy_ViPham!K:K, NhatKy_ViPham!E:E, "11_Anh_C", NhatKy_ViPham!F:F, B26, NhatKy_ViPham!C:C, "T8")</f>
        <v>100</v>
      </c>
      <c r="Z26" s="6">
        <f>100 + SUMIFS(NhatKy_ViPham!J:J, NhatKy_ViPham!E:E, "11_Anh_C", NhatKy_ViPham!F:F, B26, NhatKy_ViPham!C:C, "T9") - SUMIFS(NhatKy_ViPham!K:K, NhatKy_ViPham!E:E, "11_Anh_C", NhatKy_ViPham!F:F, B26, NhatKy_ViPham!C:C, "T9")</f>
        <v>100</v>
      </c>
      <c r="AA26" s="6">
        <f>100 + SUMIFS(NhatKy_ViPham!J:J, NhatKy_ViPham!E:E, "11_Anh_C", NhatKy_ViPham!F:F, B26, NhatKy_ViPham!C:C, "T10") - SUMIFS(NhatKy_ViPham!K:K, NhatKy_ViPham!E:E, "11_Anh_C", NhatKy_ViPham!F:F, B26, NhatKy_ViPham!C:C, "T10")</f>
        <v>100</v>
      </c>
      <c r="AB26" s="6">
        <f>100 + SUMIFS(NhatKy_ViPham!J:J, NhatKy_ViPham!E:E, "11_Anh_C", NhatKy_ViPham!F:F, B26, NhatKy_ViPham!C:C, "T11") - SUMIFS(NhatKy_ViPham!K:K, NhatKy_ViPham!E:E, "11_Anh_C", NhatKy_ViPham!F:F, B26, NhatKy_ViPham!C:C, "T11")</f>
        <v>100</v>
      </c>
      <c r="AC26" s="6">
        <f>100 + SUMIFS(NhatKy_ViPham!J:J, NhatKy_ViPham!E:E, "11_Anh_C", NhatKy_ViPham!F:F, B26, NhatKy_ViPham!C:C, "T12") - SUMIFS(NhatKy_ViPham!K:K, NhatKy_ViPham!E:E, "11_Anh_C", NhatKy_ViPham!F:F, B26, NhatKy_ViPham!C:C, "T12")</f>
        <v>100</v>
      </c>
      <c r="AD26" s="6">
        <f>100 + SUMIFS(NhatKy_ViPham!J:J, NhatKy_ViPham!E:E, "11_Anh_C", NhatKy_ViPham!F:F, B26, NhatKy_ViPham!C:C, "T13") - SUMIFS(NhatKy_ViPham!K:K, NhatKy_ViPham!E:E, "11_Anh_C", NhatKy_ViPham!F:F, B26, NhatKy_ViPham!C:C, "T13")</f>
        <v>100</v>
      </c>
      <c r="AE26" s="6">
        <f>100 + SUMIFS(NhatKy_ViPham!J:J, NhatKy_ViPham!E:E, "11_Anh_C", NhatKy_ViPham!F:F, B26, NhatKy_ViPham!C:C, "T14") - SUMIFS(NhatKy_ViPham!K:K, NhatKy_ViPham!E:E, "11_Anh_C", NhatKy_ViPham!F:F, B26, NhatKy_ViPham!C:C, "T14")</f>
        <v>100</v>
      </c>
      <c r="AF26" s="6">
        <f>100 + SUMIFS(NhatKy_ViPham!J:J, NhatKy_ViPham!E:E, "11_Anh_C", NhatKy_ViPham!F:F, B26, NhatKy_ViPham!C:C, "T15") - SUMIFS(NhatKy_ViPham!K:K, NhatKy_ViPham!E:E, "11_Anh_C", NhatKy_ViPham!F:F, B26, NhatKy_ViPham!C:C, "T15")</f>
        <v>100</v>
      </c>
      <c r="AG26" s="6">
        <f>100 + SUMIFS(NhatKy_ViPham!J:J, NhatKy_ViPham!E:E, "11_Anh_C", NhatKy_ViPham!F:F, B26, NhatKy_ViPham!C:C, "T16") - SUMIFS(NhatKy_ViPham!K:K, NhatKy_ViPham!E:E, "11_Anh_C", NhatKy_ViPham!F:F, B26, NhatKy_ViPham!C:C, "T16")</f>
        <v>100</v>
      </c>
      <c r="AH26" s="6">
        <f>100 + SUMIFS(NhatKy_ViPham!J:J, NhatKy_ViPham!E:E, "11_Anh_C", NhatKy_ViPham!F:F, B26, NhatKy_ViPham!C:C, "T17") - SUMIFS(NhatKy_ViPham!K:K, NhatKy_ViPham!E:E, "11_Anh_C", NhatKy_ViPham!F:F, B26, NhatKy_ViPham!C:C, "T17")</f>
        <v>100</v>
      </c>
      <c r="AI26" s="6">
        <f>100 + SUMIFS(NhatKy_ViPham!J:J, NhatKy_ViPham!E:E, "11_Anh_C", NhatKy_ViPham!F:F, B26, NhatKy_ViPham!C:C, "T18") - SUMIFS(NhatKy_ViPham!K:K, NhatKy_ViPham!E:E, "11_Anh_C", NhatKy_ViPham!F:F, B26, NhatKy_ViPham!C:C, "T18")</f>
        <v>100</v>
      </c>
      <c r="AJ26" s="6">
        <f>100 + SUMIFS(NhatKy_ViPham!J:J, NhatKy_ViPham!E:E, "11_Anh_C", NhatKy_ViPham!F:F, B26, NhatKy_ViPham!C:C, "T19") - SUMIFS(NhatKy_ViPham!K:K, NhatKy_ViPham!E:E, "11_Anh_C", NhatKy_ViPham!F:F, B26, NhatKy_ViPham!C:C, "T19")</f>
        <v>100</v>
      </c>
      <c r="AK26" s="6">
        <f>100 + SUMIFS(NhatKy_ViPham!J:J, NhatKy_ViPham!E:E, "11_Anh_C", NhatKy_ViPham!F:F, B26, NhatKy_ViPham!C:C, "T20") - SUMIFS(NhatKy_ViPham!K:K, NhatKy_ViPham!E:E, "11_Anh_C", NhatKy_ViPham!F:F, B26, NhatKy_ViPham!C:C, "T20")</f>
        <v>100</v>
      </c>
      <c r="AL26" s="6">
        <f>100 + SUMIFS(NhatKy_ViPham!J:J, NhatKy_ViPham!E:E, "11_Anh_C", NhatKy_ViPham!F:F, B26, NhatKy_ViPham!C:C, "T21") - SUMIFS(NhatKy_ViPham!K:K, NhatKy_ViPham!E:E, "11_Anh_C", NhatKy_ViPham!F:F, B26, NhatKy_ViPham!C:C, "T21")</f>
        <v>100</v>
      </c>
      <c r="AM26" s="6">
        <f>100 + SUMIFS(NhatKy_ViPham!J:J, NhatKy_ViPham!E:E, "11_Anh_C", NhatKy_ViPham!F:F, B26, NhatKy_ViPham!C:C, "T22") - SUMIFS(NhatKy_ViPham!K:K, NhatKy_ViPham!E:E, "11_Anh_C", NhatKy_ViPham!F:F, B26, NhatKy_ViPham!C:C, "T22")</f>
        <v>100</v>
      </c>
      <c r="AN26" s="6">
        <f>100 + SUMIFS(NhatKy_ViPham!J:J, NhatKy_ViPham!E:E, "11_Anh_C", NhatKy_ViPham!F:F, B26, NhatKy_ViPham!C:C, "T23") - SUMIFS(NhatKy_ViPham!K:K, NhatKy_ViPham!E:E, "11_Anh_C", NhatKy_ViPham!F:F, B26, NhatKy_ViPham!C:C, "T23")</f>
        <v>100</v>
      </c>
      <c r="AO26" s="6">
        <f>100 + SUMIFS(NhatKy_ViPham!J:J, NhatKy_ViPham!E:E, "11_Anh_C", NhatKy_ViPham!F:F, B26, NhatKy_ViPham!C:C, "T24") - SUMIFS(NhatKy_ViPham!K:K, NhatKy_ViPham!E:E, "11_Anh_C", NhatKy_ViPham!F:F, B26, NhatKy_ViPham!C:C, "T24")</f>
        <v>100</v>
      </c>
      <c r="AP26" s="6">
        <f>100 + SUMIFS(NhatKy_ViPham!J:J, NhatKy_ViPham!E:E, "11_Anh_C", NhatKy_ViPham!F:F, B26, NhatKy_ViPham!C:C, "T25") - SUMIFS(NhatKy_ViPham!K:K, NhatKy_ViPham!E:E, "11_Anh_C", NhatKy_ViPham!F:F, B26, NhatKy_ViPham!C:C, "T25")</f>
        <v>100</v>
      </c>
      <c r="AQ26" s="6">
        <f>100 + SUMIFS(NhatKy_ViPham!J:J, NhatKy_ViPham!E:E, "11_Anh_C", NhatKy_ViPham!F:F, B26, NhatKy_ViPham!C:C, "T26") - SUMIFS(NhatKy_ViPham!K:K, NhatKy_ViPham!E:E, "11_Anh_C", NhatKy_ViPham!F:F, B26, NhatKy_ViPham!C:C, "T26")</f>
        <v>100</v>
      </c>
      <c r="AR26" s="6">
        <f>100 + SUMIFS(NhatKy_ViPham!J:J, NhatKy_ViPham!E:E, "11_Anh_C", NhatKy_ViPham!F:F, B26, NhatKy_ViPham!C:C, "T27") - SUMIFS(NhatKy_ViPham!K:K, NhatKy_ViPham!E:E, "11_Anh_C", NhatKy_ViPham!F:F, B26, NhatKy_ViPham!C:C, "T27")</f>
        <v>100</v>
      </c>
      <c r="AS26" s="6">
        <f>100 + SUMIFS(NhatKy_ViPham!J:J, NhatKy_ViPham!E:E, "11_Anh_C", NhatKy_ViPham!F:F, B26, NhatKy_ViPham!C:C, "T28") - SUMIFS(NhatKy_ViPham!K:K, NhatKy_ViPham!E:E, "11_Anh_C", NhatKy_ViPham!F:F, B26, NhatKy_ViPham!C:C, "T28")</f>
        <v>100</v>
      </c>
      <c r="AT26" s="6">
        <f>100 + SUMIFS(NhatKy_ViPham!J:J, NhatKy_ViPham!E:E, "11_Anh_C", NhatKy_ViPham!F:F, B26, NhatKy_ViPham!C:C, "T29") - SUMIFS(NhatKy_ViPham!K:K, NhatKy_ViPham!E:E, "11_Anh_C", NhatKy_ViPham!F:F, B26, NhatKy_ViPham!C:C, "T29")</f>
        <v>100</v>
      </c>
      <c r="AU26" s="6">
        <f>100 + SUMIFS(NhatKy_ViPham!J:J, NhatKy_ViPham!E:E, "11_Anh_C", NhatKy_ViPham!F:F, B26, NhatKy_ViPham!C:C, "T30") - SUMIFS(NhatKy_ViPham!K:K, NhatKy_ViPham!E:E, "11_Anh_C", NhatKy_ViPham!F:F, B26, NhatKy_ViPham!C:C, "T30")</f>
        <v>100</v>
      </c>
      <c r="AV26" s="6">
        <f>100 + SUMIFS(NhatKy_ViPham!J:J, NhatKy_ViPham!E:E, "11_Anh_C", NhatKy_ViPham!F:F, B26, NhatKy_ViPham!C:C, "T31") - SUMIFS(NhatKy_ViPham!K:K, NhatKy_ViPham!E:E, "11_Anh_C", NhatKy_ViPham!F:F, B26, NhatKy_ViPham!C:C, "T31")</f>
        <v>100</v>
      </c>
      <c r="AW26" s="6">
        <f>100 + SUMIFS(NhatKy_ViPham!J:J, NhatKy_ViPham!E:E, "11_Anh_C", NhatKy_ViPham!F:F, B26, NhatKy_ViPham!C:C, "T32") - SUMIFS(NhatKy_ViPham!K:K, NhatKy_ViPham!E:E, "11_Anh_C", NhatKy_ViPham!F:F, B26, NhatKy_ViPham!C:C, "T32")</f>
        <v>100</v>
      </c>
      <c r="AX26" s="6">
        <f>100 + SUMIFS(NhatKy_ViPham!J:J, NhatKy_ViPham!E:E, "11_Anh_C", NhatKy_ViPham!F:F, B26, NhatKy_ViPham!C:C, "T33") - SUMIFS(NhatKy_ViPham!K:K, NhatKy_ViPham!E:E, "11_Anh_C", NhatKy_ViPham!F:F, B26, NhatKy_ViPham!C:C, "T33")</f>
        <v>100</v>
      </c>
      <c r="AY26" s="6">
        <f>100 + SUMIFS(NhatKy_ViPham!J:J, NhatKy_ViPham!E:E, "11_Anh_C", NhatKy_ViPham!F:F, B26, NhatKy_ViPham!C:C, "T34") - SUMIFS(NhatKy_ViPham!K:K, NhatKy_ViPham!E:E, "11_Anh_C", NhatKy_ViPham!F:F, B26, NhatKy_ViPham!C:C, "T34")</f>
        <v>100</v>
      </c>
      <c r="AZ26" s="6">
        <f>100 + SUMIFS(NhatKy_ViPham!J:J, NhatKy_ViPham!E:E, "11_Anh_C", NhatKy_ViPham!F:F, B26, NhatKy_ViPham!C:C, "T35") - SUMIFS(NhatKy_ViPham!K:K, NhatKy_ViPham!E:E, "11_Anh_C", NhatKy_ViPham!F:F, B26, NhatKy_ViPham!C:C, "T35")</f>
        <v>100</v>
      </c>
      <c r="BA26" s="12">
        <f t="shared" si="0"/>
        <v>100</v>
      </c>
      <c r="BB26" s="11" t="s">
        <v>430</v>
      </c>
      <c r="BC26" s="16" t="str">
        <f t="shared" si="1"/>
        <v>Tốt</v>
      </c>
      <c r="BD26" s="15" t="str">
        <f t="shared" si="2"/>
        <v>🟢 BÌNH THƯỜNG</v>
      </c>
    </row>
    <row r="27" spans="1:56" x14ac:dyDescent="0.25">
      <c r="A27" s="4">
        <v>19</v>
      </c>
      <c r="B27" s="10" t="s">
        <v>2141</v>
      </c>
      <c r="C27" s="4" t="s">
        <v>2142</v>
      </c>
      <c r="D27" s="4" t="s">
        <v>429</v>
      </c>
      <c r="E27" s="11" t="s">
        <v>430</v>
      </c>
      <c r="F27" s="7">
        <f>SUMIFS(NhatKy_ViPham!K:K, NhatKy_ViPham!E:E, "11_Anh_C", NhatKy_ViPham!F:F, B27, NhatKy_ViPham!H:H, "L01")</f>
        <v>0</v>
      </c>
      <c r="G27" s="7">
        <f>SUMIFS(NhatKy_ViPham!K:K, NhatKy_ViPham!E:E, "11_Anh_C", NhatKy_ViPham!F:F, B27, NhatKy_ViPham!H:H, "L02")</f>
        <v>0</v>
      </c>
      <c r="H27" s="7">
        <f>SUMIFS(NhatKy_ViPham!K:K, NhatKy_ViPham!E:E, "11_Anh_C", NhatKy_ViPham!F:F, B27, NhatKy_ViPham!H:H, "L03")</f>
        <v>0</v>
      </c>
      <c r="I27" s="7">
        <f>SUMIFS(NhatKy_ViPham!K:K, NhatKy_ViPham!E:E, "11_Anh_C", NhatKy_ViPham!F:F, B27, NhatKy_ViPham!H:H, "L04")</f>
        <v>0</v>
      </c>
      <c r="J27" s="7">
        <f>SUMIFS(NhatKy_ViPham!K:K, NhatKy_ViPham!E:E, "11_Anh_C", NhatKy_ViPham!F:F, B27, NhatKy_ViPham!H:H, "L05")</f>
        <v>0</v>
      </c>
      <c r="K27" s="7">
        <f>SUMIFS(NhatKy_ViPham!K:K, NhatKy_ViPham!E:E, "11_Anh_C", NhatKy_ViPham!F:F, B27, NhatKy_ViPham!H:H, "L06")</f>
        <v>0</v>
      </c>
      <c r="L27" s="7">
        <f>SUMIFS(NhatKy_ViPham!K:K, NhatKy_ViPham!E:E, "11_Anh_C", NhatKy_ViPham!F:F, B27, NhatKy_ViPham!H:H, "L07")</f>
        <v>0</v>
      </c>
      <c r="M27" s="7">
        <f>SUMIFS(NhatKy_ViPham!K:K, NhatKy_ViPham!E:E, "11_Anh_C", NhatKy_ViPham!F:F, B27, NhatKy_ViPham!H:H, "L08")</f>
        <v>0</v>
      </c>
      <c r="N27" s="7">
        <f>SUMIFS(NhatKy_ViPham!K:K, NhatKy_ViPham!E:E, "11_Anh_C", NhatKy_ViPham!F:F, B27, NhatKy_ViPham!H:H, "L09")</f>
        <v>0</v>
      </c>
      <c r="O27" s="7">
        <f>SUMIFS(NhatKy_ViPham!K:K, NhatKy_ViPham!E:E, "11_Anh_C", NhatKy_ViPham!F:F, B27, NhatKy_ViPham!H:H, "L10")</f>
        <v>0</v>
      </c>
      <c r="P27" s="12">
        <f>SUMIFS(NhatKy_ViPham!J:J, NhatKy_ViPham!E:E, "11_Anh_C", NhatKy_ViPham!F:F, B27)</f>
        <v>0</v>
      </c>
      <c r="Q27" s="13">
        <f>SUMIFS(NhatKy_ViPham!K:K, NhatKy_ViPham!E:E, "11_Anh_C", NhatKy_ViPham!F:F, B27)</f>
        <v>0</v>
      </c>
      <c r="R27" s="7">
        <f>100 + SUMIFS(NhatKy_ViPham!J:J, NhatKy_ViPham!E:E, "11_Anh_C", NhatKy_ViPham!F:F, B27, NhatKy_ViPham!C:C, "T1") - SUMIFS(NhatKy_ViPham!K:K, NhatKy_ViPham!E:E, "11_Anh_C", NhatKy_ViPham!F:F, B27, NhatKy_ViPham!C:C, "T1")</f>
        <v>100</v>
      </c>
      <c r="S27" s="7">
        <f>100 + SUMIFS(NhatKy_ViPham!J:J, NhatKy_ViPham!E:E, "11_Anh_C", NhatKy_ViPham!F:F, B27, NhatKy_ViPham!C:C, "T2") - SUMIFS(NhatKy_ViPham!K:K, NhatKy_ViPham!E:E, "11_Anh_C", NhatKy_ViPham!F:F, B27, NhatKy_ViPham!C:C, "T2")</f>
        <v>100</v>
      </c>
      <c r="T27" s="7">
        <f>100 + SUMIFS(NhatKy_ViPham!J:J, NhatKy_ViPham!E:E, "11_Anh_C", NhatKy_ViPham!F:F, B27, NhatKy_ViPham!C:C, "T3") - SUMIFS(NhatKy_ViPham!K:K, NhatKy_ViPham!E:E, "11_Anh_C", NhatKy_ViPham!F:F, B27, NhatKy_ViPham!C:C, "T3")</f>
        <v>100</v>
      </c>
      <c r="U27" s="7">
        <f>100 + SUMIFS(NhatKy_ViPham!J:J, NhatKy_ViPham!E:E, "11_Anh_C", NhatKy_ViPham!F:F, B27, NhatKy_ViPham!C:C, "T4") - SUMIFS(NhatKy_ViPham!K:K, NhatKy_ViPham!E:E, "11_Anh_C", NhatKy_ViPham!F:F, B27, NhatKy_ViPham!C:C, "T4")</f>
        <v>100</v>
      </c>
      <c r="V27" s="7">
        <f>100 + SUMIFS(NhatKy_ViPham!J:J, NhatKy_ViPham!E:E, "11_Anh_C", NhatKy_ViPham!F:F, B27, NhatKy_ViPham!C:C, "T5") - SUMIFS(NhatKy_ViPham!K:K, NhatKy_ViPham!E:E, "11_Anh_C", NhatKy_ViPham!F:F, B27, NhatKy_ViPham!C:C, "T5")</f>
        <v>100</v>
      </c>
      <c r="W27" s="7">
        <f>100 + SUMIFS(NhatKy_ViPham!J:J, NhatKy_ViPham!E:E, "11_Anh_C", NhatKy_ViPham!F:F, B27, NhatKy_ViPham!C:C, "T6") - SUMIFS(NhatKy_ViPham!K:K, NhatKy_ViPham!E:E, "11_Anh_C", NhatKy_ViPham!F:F, B27, NhatKy_ViPham!C:C, "T6")</f>
        <v>100</v>
      </c>
      <c r="X27" s="7">
        <f>100 + SUMIFS(NhatKy_ViPham!J:J, NhatKy_ViPham!E:E, "11_Anh_C", NhatKy_ViPham!F:F, B27, NhatKy_ViPham!C:C, "T7") - SUMIFS(NhatKy_ViPham!K:K, NhatKy_ViPham!E:E, "11_Anh_C", NhatKy_ViPham!F:F, B27, NhatKy_ViPham!C:C, "T7")</f>
        <v>100</v>
      </c>
      <c r="Y27" s="7">
        <f>100 + SUMIFS(NhatKy_ViPham!J:J, NhatKy_ViPham!E:E, "11_Anh_C", NhatKy_ViPham!F:F, B27, NhatKy_ViPham!C:C, "T8") - SUMIFS(NhatKy_ViPham!K:K, NhatKy_ViPham!E:E, "11_Anh_C", NhatKy_ViPham!F:F, B27, NhatKy_ViPham!C:C, "T8")</f>
        <v>100</v>
      </c>
      <c r="Z27" s="7">
        <f>100 + SUMIFS(NhatKy_ViPham!J:J, NhatKy_ViPham!E:E, "11_Anh_C", NhatKy_ViPham!F:F, B27, NhatKy_ViPham!C:C, "T9") - SUMIFS(NhatKy_ViPham!K:K, NhatKy_ViPham!E:E, "11_Anh_C", NhatKy_ViPham!F:F, B27, NhatKy_ViPham!C:C, "T9")</f>
        <v>100</v>
      </c>
      <c r="AA27" s="7">
        <f>100 + SUMIFS(NhatKy_ViPham!J:J, NhatKy_ViPham!E:E, "11_Anh_C", NhatKy_ViPham!F:F, B27, NhatKy_ViPham!C:C, "T10") - SUMIFS(NhatKy_ViPham!K:K, NhatKy_ViPham!E:E, "11_Anh_C", NhatKy_ViPham!F:F, B27, NhatKy_ViPham!C:C, "T10")</f>
        <v>100</v>
      </c>
      <c r="AB27" s="7">
        <f>100 + SUMIFS(NhatKy_ViPham!J:J, NhatKy_ViPham!E:E, "11_Anh_C", NhatKy_ViPham!F:F, B27, NhatKy_ViPham!C:C, "T11") - SUMIFS(NhatKy_ViPham!K:K, NhatKy_ViPham!E:E, "11_Anh_C", NhatKy_ViPham!F:F, B27, NhatKy_ViPham!C:C, "T11")</f>
        <v>100</v>
      </c>
      <c r="AC27" s="7">
        <f>100 + SUMIFS(NhatKy_ViPham!J:J, NhatKy_ViPham!E:E, "11_Anh_C", NhatKy_ViPham!F:F, B27, NhatKy_ViPham!C:C, "T12") - SUMIFS(NhatKy_ViPham!K:K, NhatKy_ViPham!E:E, "11_Anh_C", NhatKy_ViPham!F:F, B27, NhatKy_ViPham!C:C, "T12")</f>
        <v>100</v>
      </c>
      <c r="AD27" s="7">
        <f>100 + SUMIFS(NhatKy_ViPham!J:J, NhatKy_ViPham!E:E, "11_Anh_C", NhatKy_ViPham!F:F, B27, NhatKy_ViPham!C:C, "T13") - SUMIFS(NhatKy_ViPham!K:K, NhatKy_ViPham!E:E, "11_Anh_C", NhatKy_ViPham!F:F, B27, NhatKy_ViPham!C:C, "T13")</f>
        <v>100</v>
      </c>
      <c r="AE27" s="7">
        <f>100 + SUMIFS(NhatKy_ViPham!J:J, NhatKy_ViPham!E:E, "11_Anh_C", NhatKy_ViPham!F:F, B27, NhatKy_ViPham!C:C, "T14") - SUMIFS(NhatKy_ViPham!K:K, NhatKy_ViPham!E:E, "11_Anh_C", NhatKy_ViPham!F:F, B27, NhatKy_ViPham!C:C, "T14")</f>
        <v>100</v>
      </c>
      <c r="AF27" s="7">
        <f>100 + SUMIFS(NhatKy_ViPham!J:J, NhatKy_ViPham!E:E, "11_Anh_C", NhatKy_ViPham!F:F, B27, NhatKy_ViPham!C:C, "T15") - SUMIFS(NhatKy_ViPham!K:K, NhatKy_ViPham!E:E, "11_Anh_C", NhatKy_ViPham!F:F, B27, NhatKy_ViPham!C:C, "T15")</f>
        <v>100</v>
      </c>
      <c r="AG27" s="7">
        <f>100 + SUMIFS(NhatKy_ViPham!J:J, NhatKy_ViPham!E:E, "11_Anh_C", NhatKy_ViPham!F:F, B27, NhatKy_ViPham!C:C, "T16") - SUMIFS(NhatKy_ViPham!K:K, NhatKy_ViPham!E:E, "11_Anh_C", NhatKy_ViPham!F:F, B27, NhatKy_ViPham!C:C, "T16")</f>
        <v>100</v>
      </c>
      <c r="AH27" s="7">
        <f>100 + SUMIFS(NhatKy_ViPham!J:J, NhatKy_ViPham!E:E, "11_Anh_C", NhatKy_ViPham!F:F, B27, NhatKy_ViPham!C:C, "T17") - SUMIFS(NhatKy_ViPham!K:K, NhatKy_ViPham!E:E, "11_Anh_C", NhatKy_ViPham!F:F, B27, NhatKy_ViPham!C:C, "T17")</f>
        <v>100</v>
      </c>
      <c r="AI27" s="7">
        <f>100 + SUMIFS(NhatKy_ViPham!J:J, NhatKy_ViPham!E:E, "11_Anh_C", NhatKy_ViPham!F:F, B27, NhatKy_ViPham!C:C, "T18") - SUMIFS(NhatKy_ViPham!K:K, NhatKy_ViPham!E:E, "11_Anh_C", NhatKy_ViPham!F:F, B27, NhatKy_ViPham!C:C, "T18")</f>
        <v>100</v>
      </c>
      <c r="AJ27" s="7">
        <f>100 + SUMIFS(NhatKy_ViPham!J:J, NhatKy_ViPham!E:E, "11_Anh_C", NhatKy_ViPham!F:F, B27, NhatKy_ViPham!C:C, "T19") - SUMIFS(NhatKy_ViPham!K:K, NhatKy_ViPham!E:E, "11_Anh_C", NhatKy_ViPham!F:F, B27, NhatKy_ViPham!C:C, "T19")</f>
        <v>100</v>
      </c>
      <c r="AK27" s="7">
        <f>100 + SUMIFS(NhatKy_ViPham!J:J, NhatKy_ViPham!E:E, "11_Anh_C", NhatKy_ViPham!F:F, B27, NhatKy_ViPham!C:C, "T20") - SUMIFS(NhatKy_ViPham!K:K, NhatKy_ViPham!E:E, "11_Anh_C", NhatKy_ViPham!F:F, B27, NhatKy_ViPham!C:C, "T20")</f>
        <v>100</v>
      </c>
      <c r="AL27" s="7">
        <f>100 + SUMIFS(NhatKy_ViPham!J:J, NhatKy_ViPham!E:E, "11_Anh_C", NhatKy_ViPham!F:F, B27, NhatKy_ViPham!C:C, "T21") - SUMIFS(NhatKy_ViPham!K:K, NhatKy_ViPham!E:E, "11_Anh_C", NhatKy_ViPham!F:F, B27, NhatKy_ViPham!C:C, "T21")</f>
        <v>100</v>
      </c>
      <c r="AM27" s="7">
        <f>100 + SUMIFS(NhatKy_ViPham!J:J, NhatKy_ViPham!E:E, "11_Anh_C", NhatKy_ViPham!F:F, B27, NhatKy_ViPham!C:C, "T22") - SUMIFS(NhatKy_ViPham!K:K, NhatKy_ViPham!E:E, "11_Anh_C", NhatKy_ViPham!F:F, B27, NhatKy_ViPham!C:C, "T22")</f>
        <v>100</v>
      </c>
      <c r="AN27" s="7">
        <f>100 + SUMIFS(NhatKy_ViPham!J:J, NhatKy_ViPham!E:E, "11_Anh_C", NhatKy_ViPham!F:F, B27, NhatKy_ViPham!C:C, "T23") - SUMIFS(NhatKy_ViPham!K:K, NhatKy_ViPham!E:E, "11_Anh_C", NhatKy_ViPham!F:F, B27, NhatKy_ViPham!C:C, "T23")</f>
        <v>100</v>
      </c>
      <c r="AO27" s="7">
        <f>100 + SUMIFS(NhatKy_ViPham!J:J, NhatKy_ViPham!E:E, "11_Anh_C", NhatKy_ViPham!F:F, B27, NhatKy_ViPham!C:C, "T24") - SUMIFS(NhatKy_ViPham!K:K, NhatKy_ViPham!E:E, "11_Anh_C", NhatKy_ViPham!F:F, B27, NhatKy_ViPham!C:C, "T24")</f>
        <v>100</v>
      </c>
      <c r="AP27" s="7">
        <f>100 + SUMIFS(NhatKy_ViPham!J:J, NhatKy_ViPham!E:E, "11_Anh_C", NhatKy_ViPham!F:F, B27, NhatKy_ViPham!C:C, "T25") - SUMIFS(NhatKy_ViPham!K:K, NhatKy_ViPham!E:E, "11_Anh_C", NhatKy_ViPham!F:F, B27, NhatKy_ViPham!C:C, "T25")</f>
        <v>100</v>
      </c>
      <c r="AQ27" s="7">
        <f>100 + SUMIFS(NhatKy_ViPham!J:J, NhatKy_ViPham!E:E, "11_Anh_C", NhatKy_ViPham!F:F, B27, NhatKy_ViPham!C:C, "T26") - SUMIFS(NhatKy_ViPham!K:K, NhatKy_ViPham!E:E, "11_Anh_C", NhatKy_ViPham!F:F, B27, NhatKy_ViPham!C:C, "T26")</f>
        <v>100</v>
      </c>
      <c r="AR27" s="7">
        <f>100 + SUMIFS(NhatKy_ViPham!J:J, NhatKy_ViPham!E:E, "11_Anh_C", NhatKy_ViPham!F:F, B27, NhatKy_ViPham!C:C, "T27") - SUMIFS(NhatKy_ViPham!K:K, NhatKy_ViPham!E:E, "11_Anh_C", NhatKy_ViPham!F:F, B27, NhatKy_ViPham!C:C, "T27")</f>
        <v>100</v>
      </c>
      <c r="AS27" s="7">
        <f>100 + SUMIFS(NhatKy_ViPham!J:J, NhatKy_ViPham!E:E, "11_Anh_C", NhatKy_ViPham!F:F, B27, NhatKy_ViPham!C:C, "T28") - SUMIFS(NhatKy_ViPham!K:K, NhatKy_ViPham!E:E, "11_Anh_C", NhatKy_ViPham!F:F, B27, NhatKy_ViPham!C:C, "T28")</f>
        <v>100</v>
      </c>
      <c r="AT27" s="7">
        <f>100 + SUMIFS(NhatKy_ViPham!J:J, NhatKy_ViPham!E:E, "11_Anh_C", NhatKy_ViPham!F:F, B27, NhatKy_ViPham!C:C, "T29") - SUMIFS(NhatKy_ViPham!K:K, NhatKy_ViPham!E:E, "11_Anh_C", NhatKy_ViPham!F:F, B27, NhatKy_ViPham!C:C, "T29")</f>
        <v>100</v>
      </c>
      <c r="AU27" s="7">
        <f>100 + SUMIFS(NhatKy_ViPham!J:J, NhatKy_ViPham!E:E, "11_Anh_C", NhatKy_ViPham!F:F, B27, NhatKy_ViPham!C:C, "T30") - SUMIFS(NhatKy_ViPham!K:K, NhatKy_ViPham!E:E, "11_Anh_C", NhatKy_ViPham!F:F, B27, NhatKy_ViPham!C:C, "T30")</f>
        <v>100</v>
      </c>
      <c r="AV27" s="7">
        <f>100 + SUMIFS(NhatKy_ViPham!J:J, NhatKy_ViPham!E:E, "11_Anh_C", NhatKy_ViPham!F:F, B27, NhatKy_ViPham!C:C, "T31") - SUMIFS(NhatKy_ViPham!K:K, NhatKy_ViPham!E:E, "11_Anh_C", NhatKy_ViPham!F:F, B27, NhatKy_ViPham!C:C, "T31")</f>
        <v>100</v>
      </c>
      <c r="AW27" s="7">
        <f>100 + SUMIFS(NhatKy_ViPham!J:J, NhatKy_ViPham!E:E, "11_Anh_C", NhatKy_ViPham!F:F, B27, NhatKy_ViPham!C:C, "T32") - SUMIFS(NhatKy_ViPham!K:K, NhatKy_ViPham!E:E, "11_Anh_C", NhatKy_ViPham!F:F, B27, NhatKy_ViPham!C:C, "T32")</f>
        <v>100</v>
      </c>
      <c r="AX27" s="7">
        <f>100 + SUMIFS(NhatKy_ViPham!J:J, NhatKy_ViPham!E:E, "11_Anh_C", NhatKy_ViPham!F:F, B27, NhatKy_ViPham!C:C, "T33") - SUMIFS(NhatKy_ViPham!K:K, NhatKy_ViPham!E:E, "11_Anh_C", NhatKy_ViPham!F:F, B27, NhatKy_ViPham!C:C, "T33")</f>
        <v>100</v>
      </c>
      <c r="AY27" s="7">
        <f>100 + SUMIFS(NhatKy_ViPham!J:J, NhatKy_ViPham!E:E, "11_Anh_C", NhatKy_ViPham!F:F, B27, NhatKy_ViPham!C:C, "T34") - SUMIFS(NhatKy_ViPham!K:K, NhatKy_ViPham!E:E, "11_Anh_C", NhatKy_ViPham!F:F, B27, NhatKy_ViPham!C:C, "T34")</f>
        <v>100</v>
      </c>
      <c r="AZ27" s="7">
        <f>100 + SUMIFS(NhatKy_ViPham!J:J, NhatKy_ViPham!E:E, "11_Anh_C", NhatKy_ViPham!F:F, B27, NhatKy_ViPham!C:C, "T35") - SUMIFS(NhatKy_ViPham!K:K, NhatKy_ViPham!E:E, "11_Anh_C", NhatKy_ViPham!F:F, B27, NhatKy_ViPham!C:C, "T35")</f>
        <v>100</v>
      </c>
      <c r="BA27" s="12">
        <f t="shared" si="0"/>
        <v>100</v>
      </c>
      <c r="BB27" s="11" t="s">
        <v>430</v>
      </c>
      <c r="BC27" s="14" t="str">
        <f t="shared" si="1"/>
        <v>Tốt</v>
      </c>
      <c r="BD27" s="10" t="str">
        <f t="shared" si="2"/>
        <v>🟢 BÌNH THƯỜNG</v>
      </c>
    </row>
    <row r="28" spans="1:56" x14ac:dyDescent="0.25">
      <c r="A28" s="5">
        <v>20</v>
      </c>
      <c r="B28" s="15" t="s">
        <v>1896</v>
      </c>
      <c r="C28" s="5" t="s">
        <v>1781</v>
      </c>
      <c r="D28" s="5" t="s">
        <v>429</v>
      </c>
      <c r="E28" s="11" t="s">
        <v>430</v>
      </c>
      <c r="F28" s="6">
        <f>SUMIFS(NhatKy_ViPham!K:K, NhatKy_ViPham!E:E, "11_Anh_C", NhatKy_ViPham!F:F, B28, NhatKy_ViPham!H:H, "L01")</f>
        <v>0</v>
      </c>
      <c r="G28" s="6">
        <f>SUMIFS(NhatKy_ViPham!K:K, NhatKy_ViPham!E:E, "11_Anh_C", NhatKy_ViPham!F:F, B28, NhatKy_ViPham!H:H, "L02")</f>
        <v>0</v>
      </c>
      <c r="H28" s="6">
        <f>SUMIFS(NhatKy_ViPham!K:K, NhatKy_ViPham!E:E, "11_Anh_C", NhatKy_ViPham!F:F, B28, NhatKy_ViPham!H:H, "L03")</f>
        <v>0</v>
      </c>
      <c r="I28" s="6">
        <f>SUMIFS(NhatKy_ViPham!K:K, NhatKy_ViPham!E:E, "11_Anh_C", NhatKy_ViPham!F:F, B28, NhatKy_ViPham!H:H, "L04")</f>
        <v>0</v>
      </c>
      <c r="J28" s="6">
        <f>SUMIFS(NhatKy_ViPham!K:K, NhatKy_ViPham!E:E, "11_Anh_C", NhatKy_ViPham!F:F, B28, NhatKy_ViPham!H:H, "L05")</f>
        <v>0</v>
      </c>
      <c r="K28" s="6">
        <f>SUMIFS(NhatKy_ViPham!K:K, NhatKy_ViPham!E:E, "11_Anh_C", NhatKy_ViPham!F:F, B28, NhatKy_ViPham!H:H, "L06")</f>
        <v>0</v>
      </c>
      <c r="L28" s="6">
        <f>SUMIFS(NhatKy_ViPham!K:K, NhatKy_ViPham!E:E, "11_Anh_C", NhatKy_ViPham!F:F, B28, NhatKy_ViPham!H:H, "L07")</f>
        <v>0</v>
      </c>
      <c r="M28" s="6">
        <f>SUMIFS(NhatKy_ViPham!K:K, NhatKy_ViPham!E:E, "11_Anh_C", NhatKy_ViPham!F:F, B28, NhatKy_ViPham!H:H, "L08")</f>
        <v>0</v>
      </c>
      <c r="N28" s="6">
        <f>SUMIFS(NhatKy_ViPham!K:K, NhatKy_ViPham!E:E, "11_Anh_C", NhatKy_ViPham!F:F, B28, NhatKy_ViPham!H:H, "L09")</f>
        <v>0</v>
      </c>
      <c r="O28" s="6">
        <f>SUMIFS(NhatKy_ViPham!K:K, NhatKy_ViPham!E:E, "11_Anh_C", NhatKy_ViPham!F:F, B28, NhatKy_ViPham!H:H, "L10")</f>
        <v>0</v>
      </c>
      <c r="P28" s="12">
        <f>SUMIFS(NhatKy_ViPham!J:J, NhatKy_ViPham!E:E, "11_Anh_C", NhatKy_ViPham!F:F, B28)</f>
        <v>0</v>
      </c>
      <c r="Q28" s="13">
        <f>SUMIFS(NhatKy_ViPham!K:K, NhatKy_ViPham!E:E, "11_Anh_C", NhatKy_ViPham!F:F, B28)</f>
        <v>0</v>
      </c>
      <c r="R28" s="6">
        <f>100 + SUMIFS(NhatKy_ViPham!J:J, NhatKy_ViPham!E:E, "11_Anh_C", NhatKy_ViPham!F:F, B28, NhatKy_ViPham!C:C, "T1") - SUMIFS(NhatKy_ViPham!K:K, NhatKy_ViPham!E:E, "11_Anh_C", NhatKy_ViPham!F:F, B28, NhatKy_ViPham!C:C, "T1")</f>
        <v>100</v>
      </c>
      <c r="S28" s="6">
        <f>100 + SUMIFS(NhatKy_ViPham!J:J, NhatKy_ViPham!E:E, "11_Anh_C", NhatKy_ViPham!F:F, B28, NhatKy_ViPham!C:C, "T2") - SUMIFS(NhatKy_ViPham!K:K, NhatKy_ViPham!E:E, "11_Anh_C", NhatKy_ViPham!F:F, B28, NhatKy_ViPham!C:C, "T2")</f>
        <v>100</v>
      </c>
      <c r="T28" s="6">
        <f>100 + SUMIFS(NhatKy_ViPham!J:J, NhatKy_ViPham!E:E, "11_Anh_C", NhatKy_ViPham!F:F, B28, NhatKy_ViPham!C:C, "T3") - SUMIFS(NhatKy_ViPham!K:K, NhatKy_ViPham!E:E, "11_Anh_C", NhatKy_ViPham!F:F, B28, NhatKy_ViPham!C:C, "T3")</f>
        <v>100</v>
      </c>
      <c r="U28" s="6">
        <f>100 + SUMIFS(NhatKy_ViPham!J:J, NhatKy_ViPham!E:E, "11_Anh_C", NhatKy_ViPham!F:F, B28, NhatKy_ViPham!C:C, "T4") - SUMIFS(NhatKy_ViPham!K:K, NhatKy_ViPham!E:E, "11_Anh_C", NhatKy_ViPham!F:F, B28, NhatKy_ViPham!C:C, "T4")</f>
        <v>100</v>
      </c>
      <c r="V28" s="6">
        <f>100 + SUMIFS(NhatKy_ViPham!J:J, NhatKy_ViPham!E:E, "11_Anh_C", NhatKy_ViPham!F:F, B28, NhatKy_ViPham!C:C, "T5") - SUMIFS(NhatKy_ViPham!K:K, NhatKy_ViPham!E:E, "11_Anh_C", NhatKy_ViPham!F:F, B28, NhatKy_ViPham!C:C, "T5")</f>
        <v>100</v>
      </c>
      <c r="W28" s="6">
        <f>100 + SUMIFS(NhatKy_ViPham!J:J, NhatKy_ViPham!E:E, "11_Anh_C", NhatKy_ViPham!F:F, B28, NhatKy_ViPham!C:C, "T6") - SUMIFS(NhatKy_ViPham!K:K, NhatKy_ViPham!E:E, "11_Anh_C", NhatKy_ViPham!F:F, B28, NhatKy_ViPham!C:C, "T6")</f>
        <v>100</v>
      </c>
      <c r="X28" s="6">
        <f>100 + SUMIFS(NhatKy_ViPham!J:J, NhatKy_ViPham!E:E, "11_Anh_C", NhatKy_ViPham!F:F, B28, NhatKy_ViPham!C:C, "T7") - SUMIFS(NhatKy_ViPham!K:K, NhatKy_ViPham!E:E, "11_Anh_C", NhatKy_ViPham!F:F, B28, NhatKy_ViPham!C:C, "T7")</f>
        <v>100</v>
      </c>
      <c r="Y28" s="6">
        <f>100 + SUMIFS(NhatKy_ViPham!J:J, NhatKy_ViPham!E:E, "11_Anh_C", NhatKy_ViPham!F:F, B28, NhatKy_ViPham!C:C, "T8") - SUMIFS(NhatKy_ViPham!K:K, NhatKy_ViPham!E:E, "11_Anh_C", NhatKy_ViPham!F:F, B28, NhatKy_ViPham!C:C, "T8")</f>
        <v>100</v>
      </c>
      <c r="Z28" s="6">
        <f>100 + SUMIFS(NhatKy_ViPham!J:J, NhatKy_ViPham!E:E, "11_Anh_C", NhatKy_ViPham!F:F, B28, NhatKy_ViPham!C:C, "T9") - SUMIFS(NhatKy_ViPham!K:K, NhatKy_ViPham!E:E, "11_Anh_C", NhatKy_ViPham!F:F, B28, NhatKy_ViPham!C:C, "T9")</f>
        <v>100</v>
      </c>
      <c r="AA28" s="6">
        <f>100 + SUMIFS(NhatKy_ViPham!J:J, NhatKy_ViPham!E:E, "11_Anh_C", NhatKy_ViPham!F:F, B28, NhatKy_ViPham!C:C, "T10") - SUMIFS(NhatKy_ViPham!K:K, NhatKy_ViPham!E:E, "11_Anh_C", NhatKy_ViPham!F:F, B28, NhatKy_ViPham!C:C, "T10")</f>
        <v>100</v>
      </c>
      <c r="AB28" s="6">
        <f>100 + SUMIFS(NhatKy_ViPham!J:J, NhatKy_ViPham!E:E, "11_Anh_C", NhatKy_ViPham!F:F, B28, NhatKy_ViPham!C:C, "T11") - SUMIFS(NhatKy_ViPham!K:K, NhatKy_ViPham!E:E, "11_Anh_C", NhatKy_ViPham!F:F, B28, NhatKy_ViPham!C:C, "T11")</f>
        <v>100</v>
      </c>
      <c r="AC28" s="6">
        <f>100 + SUMIFS(NhatKy_ViPham!J:J, NhatKy_ViPham!E:E, "11_Anh_C", NhatKy_ViPham!F:F, B28, NhatKy_ViPham!C:C, "T12") - SUMIFS(NhatKy_ViPham!K:K, NhatKy_ViPham!E:E, "11_Anh_C", NhatKy_ViPham!F:F, B28, NhatKy_ViPham!C:C, "T12")</f>
        <v>100</v>
      </c>
      <c r="AD28" s="6">
        <f>100 + SUMIFS(NhatKy_ViPham!J:J, NhatKy_ViPham!E:E, "11_Anh_C", NhatKy_ViPham!F:F, B28, NhatKy_ViPham!C:C, "T13") - SUMIFS(NhatKy_ViPham!K:K, NhatKy_ViPham!E:E, "11_Anh_C", NhatKy_ViPham!F:F, B28, NhatKy_ViPham!C:C, "T13")</f>
        <v>100</v>
      </c>
      <c r="AE28" s="6">
        <f>100 + SUMIFS(NhatKy_ViPham!J:J, NhatKy_ViPham!E:E, "11_Anh_C", NhatKy_ViPham!F:F, B28, NhatKy_ViPham!C:C, "T14") - SUMIFS(NhatKy_ViPham!K:K, NhatKy_ViPham!E:E, "11_Anh_C", NhatKy_ViPham!F:F, B28, NhatKy_ViPham!C:C, "T14")</f>
        <v>100</v>
      </c>
      <c r="AF28" s="6">
        <f>100 + SUMIFS(NhatKy_ViPham!J:J, NhatKy_ViPham!E:E, "11_Anh_C", NhatKy_ViPham!F:F, B28, NhatKy_ViPham!C:C, "T15") - SUMIFS(NhatKy_ViPham!K:K, NhatKy_ViPham!E:E, "11_Anh_C", NhatKy_ViPham!F:F, B28, NhatKy_ViPham!C:C, "T15")</f>
        <v>100</v>
      </c>
      <c r="AG28" s="6">
        <f>100 + SUMIFS(NhatKy_ViPham!J:J, NhatKy_ViPham!E:E, "11_Anh_C", NhatKy_ViPham!F:F, B28, NhatKy_ViPham!C:C, "T16") - SUMIFS(NhatKy_ViPham!K:K, NhatKy_ViPham!E:E, "11_Anh_C", NhatKy_ViPham!F:F, B28, NhatKy_ViPham!C:C, "T16")</f>
        <v>100</v>
      </c>
      <c r="AH28" s="6">
        <f>100 + SUMIFS(NhatKy_ViPham!J:J, NhatKy_ViPham!E:E, "11_Anh_C", NhatKy_ViPham!F:F, B28, NhatKy_ViPham!C:C, "T17") - SUMIFS(NhatKy_ViPham!K:K, NhatKy_ViPham!E:E, "11_Anh_C", NhatKy_ViPham!F:F, B28, NhatKy_ViPham!C:C, "T17")</f>
        <v>100</v>
      </c>
      <c r="AI28" s="6">
        <f>100 + SUMIFS(NhatKy_ViPham!J:J, NhatKy_ViPham!E:E, "11_Anh_C", NhatKy_ViPham!F:F, B28, NhatKy_ViPham!C:C, "T18") - SUMIFS(NhatKy_ViPham!K:K, NhatKy_ViPham!E:E, "11_Anh_C", NhatKy_ViPham!F:F, B28, NhatKy_ViPham!C:C, "T18")</f>
        <v>100</v>
      </c>
      <c r="AJ28" s="6">
        <f>100 + SUMIFS(NhatKy_ViPham!J:J, NhatKy_ViPham!E:E, "11_Anh_C", NhatKy_ViPham!F:F, B28, NhatKy_ViPham!C:C, "T19") - SUMIFS(NhatKy_ViPham!K:K, NhatKy_ViPham!E:E, "11_Anh_C", NhatKy_ViPham!F:F, B28, NhatKy_ViPham!C:C, "T19")</f>
        <v>100</v>
      </c>
      <c r="AK28" s="6">
        <f>100 + SUMIFS(NhatKy_ViPham!J:J, NhatKy_ViPham!E:E, "11_Anh_C", NhatKy_ViPham!F:F, B28, NhatKy_ViPham!C:C, "T20") - SUMIFS(NhatKy_ViPham!K:K, NhatKy_ViPham!E:E, "11_Anh_C", NhatKy_ViPham!F:F, B28, NhatKy_ViPham!C:C, "T20")</f>
        <v>100</v>
      </c>
      <c r="AL28" s="6">
        <f>100 + SUMIFS(NhatKy_ViPham!J:J, NhatKy_ViPham!E:E, "11_Anh_C", NhatKy_ViPham!F:F, B28, NhatKy_ViPham!C:C, "T21") - SUMIFS(NhatKy_ViPham!K:K, NhatKy_ViPham!E:E, "11_Anh_C", NhatKy_ViPham!F:F, B28, NhatKy_ViPham!C:C, "T21")</f>
        <v>100</v>
      </c>
      <c r="AM28" s="6">
        <f>100 + SUMIFS(NhatKy_ViPham!J:J, NhatKy_ViPham!E:E, "11_Anh_C", NhatKy_ViPham!F:F, B28, NhatKy_ViPham!C:C, "T22") - SUMIFS(NhatKy_ViPham!K:K, NhatKy_ViPham!E:E, "11_Anh_C", NhatKy_ViPham!F:F, B28, NhatKy_ViPham!C:C, "T22")</f>
        <v>100</v>
      </c>
      <c r="AN28" s="6">
        <f>100 + SUMIFS(NhatKy_ViPham!J:J, NhatKy_ViPham!E:E, "11_Anh_C", NhatKy_ViPham!F:F, B28, NhatKy_ViPham!C:C, "T23") - SUMIFS(NhatKy_ViPham!K:K, NhatKy_ViPham!E:E, "11_Anh_C", NhatKy_ViPham!F:F, B28, NhatKy_ViPham!C:C, "T23")</f>
        <v>100</v>
      </c>
      <c r="AO28" s="6">
        <f>100 + SUMIFS(NhatKy_ViPham!J:J, NhatKy_ViPham!E:E, "11_Anh_C", NhatKy_ViPham!F:F, B28, NhatKy_ViPham!C:C, "T24") - SUMIFS(NhatKy_ViPham!K:K, NhatKy_ViPham!E:E, "11_Anh_C", NhatKy_ViPham!F:F, B28, NhatKy_ViPham!C:C, "T24")</f>
        <v>100</v>
      </c>
      <c r="AP28" s="6">
        <f>100 + SUMIFS(NhatKy_ViPham!J:J, NhatKy_ViPham!E:E, "11_Anh_C", NhatKy_ViPham!F:F, B28, NhatKy_ViPham!C:C, "T25") - SUMIFS(NhatKy_ViPham!K:K, NhatKy_ViPham!E:E, "11_Anh_C", NhatKy_ViPham!F:F, B28, NhatKy_ViPham!C:C, "T25")</f>
        <v>100</v>
      </c>
      <c r="AQ28" s="6">
        <f>100 + SUMIFS(NhatKy_ViPham!J:J, NhatKy_ViPham!E:E, "11_Anh_C", NhatKy_ViPham!F:F, B28, NhatKy_ViPham!C:C, "T26") - SUMIFS(NhatKy_ViPham!K:K, NhatKy_ViPham!E:E, "11_Anh_C", NhatKy_ViPham!F:F, B28, NhatKy_ViPham!C:C, "T26")</f>
        <v>100</v>
      </c>
      <c r="AR28" s="6">
        <f>100 + SUMIFS(NhatKy_ViPham!J:J, NhatKy_ViPham!E:E, "11_Anh_C", NhatKy_ViPham!F:F, B28, NhatKy_ViPham!C:C, "T27") - SUMIFS(NhatKy_ViPham!K:K, NhatKy_ViPham!E:E, "11_Anh_C", NhatKy_ViPham!F:F, B28, NhatKy_ViPham!C:C, "T27")</f>
        <v>100</v>
      </c>
      <c r="AS28" s="6">
        <f>100 + SUMIFS(NhatKy_ViPham!J:J, NhatKy_ViPham!E:E, "11_Anh_C", NhatKy_ViPham!F:F, B28, NhatKy_ViPham!C:C, "T28") - SUMIFS(NhatKy_ViPham!K:K, NhatKy_ViPham!E:E, "11_Anh_C", NhatKy_ViPham!F:F, B28, NhatKy_ViPham!C:C, "T28")</f>
        <v>100</v>
      </c>
      <c r="AT28" s="6">
        <f>100 + SUMIFS(NhatKy_ViPham!J:J, NhatKy_ViPham!E:E, "11_Anh_C", NhatKy_ViPham!F:F, B28, NhatKy_ViPham!C:C, "T29") - SUMIFS(NhatKy_ViPham!K:K, NhatKy_ViPham!E:E, "11_Anh_C", NhatKy_ViPham!F:F, B28, NhatKy_ViPham!C:C, "T29")</f>
        <v>100</v>
      </c>
      <c r="AU28" s="6">
        <f>100 + SUMIFS(NhatKy_ViPham!J:J, NhatKy_ViPham!E:E, "11_Anh_C", NhatKy_ViPham!F:F, B28, NhatKy_ViPham!C:C, "T30") - SUMIFS(NhatKy_ViPham!K:K, NhatKy_ViPham!E:E, "11_Anh_C", NhatKy_ViPham!F:F, B28, NhatKy_ViPham!C:C, "T30")</f>
        <v>100</v>
      </c>
      <c r="AV28" s="6">
        <f>100 + SUMIFS(NhatKy_ViPham!J:J, NhatKy_ViPham!E:E, "11_Anh_C", NhatKy_ViPham!F:F, B28, NhatKy_ViPham!C:C, "T31") - SUMIFS(NhatKy_ViPham!K:K, NhatKy_ViPham!E:E, "11_Anh_C", NhatKy_ViPham!F:F, B28, NhatKy_ViPham!C:C, "T31")</f>
        <v>100</v>
      </c>
      <c r="AW28" s="6">
        <f>100 + SUMIFS(NhatKy_ViPham!J:J, NhatKy_ViPham!E:E, "11_Anh_C", NhatKy_ViPham!F:F, B28, NhatKy_ViPham!C:C, "T32") - SUMIFS(NhatKy_ViPham!K:K, NhatKy_ViPham!E:E, "11_Anh_C", NhatKy_ViPham!F:F, B28, NhatKy_ViPham!C:C, "T32")</f>
        <v>100</v>
      </c>
      <c r="AX28" s="6">
        <f>100 + SUMIFS(NhatKy_ViPham!J:J, NhatKy_ViPham!E:E, "11_Anh_C", NhatKy_ViPham!F:F, B28, NhatKy_ViPham!C:C, "T33") - SUMIFS(NhatKy_ViPham!K:K, NhatKy_ViPham!E:E, "11_Anh_C", NhatKy_ViPham!F:F, B28, NhatKy_ViPham!C:C, "T33")</f>
        <v>100</v>
      </c>
      <c r="AY28" s="6">
        <f>100 + SUMIFS(NhatKy_ViPham!J:J, NhatKy_ViPham!E:E, "11_Anh_C", NhatKy_ViPham!F:F, B28, NhatKy_ViPham!C:C, "T34") - SUMIFS(NhatKy_ViPham!K:K, NhatKy_ViPham!E:E, "11_Anh_C", NhatKy_ViPham!F:F, B28, NhatKy_ViPham!C:C, "T34")</f>
        <v>100</v>
      </c>
      <c r="AZ28" s="6">
        <f>100 + SUMIFS(NhatKy_ViPham!J:J, NhatKy_ViPham!E:E, "11_Anh_C", NhatKy_ViPham!F:F, B28, NhatKy_ViPham!C:C, "T35") - SUMIFS(NhatKy_ViPham!K:K, NhatKy_ViPham!E:E, "11_Anh_C", NhatKy_ViPham!F:F, B28, NhatKy_ViPham!C:C, "T35")</f>
        <v>100</v>
      </c>
      <c r="BA28" s="12">
        <f t="shared" si="0"/>
        <v>100</v>
      </c>
      <c r="BB28" s="11" t="s">
        <v>430</v>
      </c>
      <c r="BC28" s="16" t="str">
        <f t="shared" si="1"/>
        <v>Tốt</v>
      </c>
      <c r="BD28" s="15" t="str">
        <f t="shared" si="2"/>
        <v>🟢 BÌNH THƯỜNG</v>
      </c>
    </row>
    <row r="29" spans="1:56" x14ac:dyDescent="0.25">
      <c r="A29" s="4">
        <v>21</v>
      </c>
      <c r="B29" s="10" t="s">
        <v>2143</v>
      </c>
      <c r="C29" s="4" t="s">
        <v>2126</v>
      </c>
      <c r="D29" s="4" t="s">
        <v>429</v>
      </c>
      <c r="E29" s="11" t="s">
        <v>430</v>
      </c>
      <c r="F29" s="7">
        <f>SUMIFS(NhatKy_ViPham!K:K, NhatKy_ViPham!E:E, "11_Anh_C", NhatKy_ViPham!F:F, B29, NhatKy_ViPham!H:H, "L01")</f>
        <v>0</v>
      </c>
      <c r="G29" s="7">
        <f>SUMIFS(NhatKy_ViPham!K:K, NhatKy_ViPham!E:E, "11_Anh_C", NhatKy_ViPham!F:F, B29, NhatKy_ViPham!H:H, "L02")</f>
        <v>0</v>
      </c>
      <c r="H29" s="7">
        <f>SUMIFS(NhatKy_ViPham!K:K, NhatKy_ViPham!E:E, "11_Anh_C", NhatKy_ViPham!F:F, B29, NhatKy_ViPham!H:H, "L03")</f>
        <v>0</v>
      </c>
      <c r="I29" s="7">
        <f>SUMIFS(NhatKy_ViPham!K:K, NhatKy_ViPham!E:E, "11_Anh_C", NhatKy_ViPham!F:F, B29, NhatKy_ViPham!H:H, "L04")</f>
        <v>0</v>
      </c>
      <c r="J29" s="7">
        <f>SUMIFS(NhatKy_ViPham!K:K, NhatKy_ViPham!E:E, "11_Anh_C", NhatKy_ViPham!F:F, B29, NhatKy_ViPham!H:H, "L05")</f>
        <v>0</v>
      </c>
      <c r="K29" s="7">
        <f>SUMIFS(NhatKy_ViPham!K:K, NhatKy_ViPham!E:E, "11_Anh_C", NhatKy_ViPham!F:F, B29, NhatKy_ViPham!H:H, "L06")</f>
        <v>0</v>
      </c>
      <c r="L29" s="7">
        <f>SUMIFS(NhatKy_ViPham!K:K, NhatKy_ViPham!E:E, "11_Anh_C", NhatKy_ViPham!F:F, B29, NhatKy_ViPham!H:H, "L07")</f>
        <v>0</v>
      </c>
      <c r="M29" s="7">
        <f>SUMIFS(NhatKy_ViPham!K:K, NhatKy_ViPham!E:E, "11_Anh_C", NhatKy_ViPham!F:F, B29, NhatKy_ViPham!H:H, "L08")</f>
        <v>0</v>
      </c>
      <c r="N29" s="7">
        <f>SUMIFS(NhatKy_ViPham!K:K, NhatKy_ViPham!E:E, "11_Anh_C", NhatKy_ViPham!F:F, B29, NhatKy_ViPham!H:H, "L09")</f>
        <v>0</v>
      </c>
      <c r="O29" s="7">
        <f>SUMIFS(NhatKy_ViPham!K:K, NhatKy_ViPham!E:E, "11_Anh_C", NhatKy_ViPham!F:F, B29, NhatKy_ViPham!H:H, "L10")</f>
        <v>0</v>
      </c>
      <c r="P29" s="12">
        <f>SUMIFS(NhatKy_ViPham!J:J, NhatKy_ViPham!E:E, "11_Anh_C", NhatKy_ViPham!F:F, B29)</f>
        <v>0</v>
      </c>
      <c r="Q29" s="13">
        <f>SUMIFS(NhatKy_ViPham!K:K, NhatKy_ViPham!E:E, "11_Anh_C", NhatKy_ViPham!F:F, B29)</f>
        <v>0</v>
      </c>
      <c r="R29" s="7">
        <f>100 + SUMIFS(NhatKy_ViPham!J:J, NhatKy_ViPham!E:E, "11_Anh_C", NhatKy_ViPham!F:F, B29, NhatKy_ViPham!C:C, "T1") - SUMIFS(NhatKy_ViPham!K:K, NhatKy_ViPham!E:E, "11_Anh_C", NhatKy_ViPham!F:F, B29, NhatKy_ViPham!C:C, "T1")</f>
        <v>100</v>
      </c>
      <c r="S29" s="7">
        <f>100 + SUMIFS(NhatKy_ViPham!J:J, NhatKy_ViPham!E:E, "11_Anh_C", NhatKy_ViPham!F:F, B29, NhatKy_ViPham!C:C, "T2") - SUMIFS(NhatKy_ViPham!K:K, NhatKy_ViPham!E:E, "11_Anh_C", NhatKy_ViPham!F:F, B29, NhatKy_ViPham!C:C, "T2")</f>
        <v>100</v>
      </c>
      <c r="T29" s="7">
        <f>100 + SUMIFS(NhatKy_ViPham!J:J, NhatKy_ViPham!E:E, "11_Anh_C", NhatKy_ViPham!F:F, B29, NhatKy_ViPham!C:C, "T3") - SUMIFS(NhatKy_ViPham!K:K, NhatKy_ViPham!E:E, "11_Anh_C", NhatKy_ViPham!F:F, B29, NhatKy_ViPham!C:C, "T3")</f>
        <v>100</v>
      </c>
      <c r="U29" s="7">
        <f>100 + SUMIFS(NhatKy_ViPham!J:J, NhatKy_ViPham!E:E, "11_Anh_C", NhatKy_ViPham!F:F, B29, NhatKy_ViPham!C:C, "T4") - SUMIFS(NhatKy_ViPham!K:K, NhatKy_ViPham!E:E, "11_Anh_C", NhatKy_ViPham!F:F, B29, NhatKy_ViPham!C:C, "T4")</f>
        <v>100</v>
      </c>
      <c r="V29" s="7">
        <f>100 + SUMIFS(NhatKy_ViPham!J:J, NhatKy_ViPham!E:E, "11_Anh_C", NhatKy_ViPham!F:F, B29, NhatKy_ViPham!C:C, "T5") - SUMIFS(NhatKy_ViPham!K:K, NhatKy_ViPham!E:E, "11_Anh_C", NhatKy_ViPham!F:F, B29, NhatKy_ViPham!C:C, "T5")</f>
        <v>100</v>
      </c>
      <c r="W29" s="7">
        <f>100 + SUMIFS(NhatKy_ViPham!J:J, NhatKy_ViPham!E:E, "11_Anh_C", NhatKy_ViPham!F:F, B29, NhatKy_ViPham!C:C, "T6") - SUMIFS(NhatKy_ViPham!K:K, NhatKy_ViPham!E:E, "11_Anh_C", NhatKy_ViPham!F:F, B29, NhatKy_ViPham!C:C, "T6")</f>
        <v>100</v>
      </c>
      <c r="X29" s="7">
        <f>100 + SUMIFS(NhatKy_ViPham!J:J, NhatKy_ViPham!E:E, "11_Anh_C", NhatKy_ViPham!F:F, B29, NhatKy_ViPham!C:C, "T7") - SUMIFS(NhatKy_ViPham!K:K, NhatKy_ViPham!E:E, "11_Anh_C", NhatKy_ViPham!F:F, B29, NhatKy_ViPham!C:C, "T7")</f>
        <v>100</v>
      </c>
      <c r="Y29" s="7">
        <f>100 + SUMIFS(NhatKy_ViPham!J:J, NhatKy_ViPham!E:E, "11_Anh_C", NhatKy_ViPham!F:F, B29, NhatKy_ViPham!C:C, "T8") - SUMIFS(NhatKy_ViPham!K:K, NhatKy_ViPham!E:E, "11_Anh_C", NhatKy_ViPham!F:F, B29, NhatKy_ViPham!C:C, "T8")</f>
        <v>100</v>
      </c>
      <c r="Z29" s="7">
        <f>100 + SUMIFS(NhatKy_ViPham!J:J, NhatKy_ViPham!E:E, "11_Anh_C", NhatKy_ViPham!F:F, B29, NhatKy_ViPham!C:C, "T9") - SUMIFS(NhatKy_ViPham!K:K, NhatKy_ViPham!E:E, "11_Anh_C", NhatKy_ViPham!F:F, B29, NhatKy_ViPham!C:C, "T9")</f>
        <v>100</v>
      </c>
      <c r="AA29" s="7">
        <f>100 + SUMIFS(NhatKy_ViPham!J:J, NhatKy_ViPham!E:E, "11_Anh_C", NhatKy_ViPham!F:F, B29, NhatKy_ViPham!C:C, "T10") - SUMIFS(NhatKy_ViPham!K:K, NhatKy_ViPham!E:E, "11_Anh_C", NhatKy_ViPham!F:F, B29, NhatKy_ViPham!C:C, "T10")</f>
        <v>100</v>
      </c>
      <c r="AB29" s="7">
        <f>100 + SUMIFS(NhatKy_ViPham!J:J, NhatKy_ViPham!E:E, "11_Anh_C", NhatKy_ViPham!F:F, B29, NhatKy_ViPham!C:C, "T11") - SUMIFS(NhatKy_ViPham!K:K, NhatKy_ViPham!E:E, "11_Anh_C", NhatKy_ViPham!F:F, B29, NhatKy_ViPham!C:C, "T11")</f>
        <v>100</v>
      </c>
      <c r="AC29" s="7">
        <f>100 + SUMIFS(NhatKy_ViPham!J:J, NhatKy_ViPham!E:E, "11_Anh_C", NhatKy_ViPham!F:F, B29, NhatKy_ViPham!C:C, "T12") - SUMIFS(NhatKy_ViPham!K:K, NhatKy_ViPham!E:E, "11_Anh_C", NhatKy_ViPham!F:F, B29, NhatKy_ViPham!C:C, "T12")</f>
        <v>100</v>
      </c>
      <c r="AD29" s="7">
        <f>100 + SUMIFS(NhatKy_ViPham!J:J, NhatKy_ViPham!E:E, "11_Anh_C", NhatKy_ViPham!F:F, B29, NhatKy_ViPham!C:C, "T13") - SUMIFS(NhatKy_ViPham!K:K, NhatKy_ViPham!E:E, "11_Anh_C", NhatKy_ViPham!F:F, B29, NhatKy_ViPham!C:C, "T13")</f>
        <v>100</v>
      </c>
      <c r="AE29" s="7">
        <f>100 + SUMIFS(NhatKy_ViPham!J:J, NhatKy_ViPham!E:E, "11_Anh_C", NhatKy_ViPham!F:F, B29, NhatKy_ViPham!C:C, "T14") - SUMIFS(NhatKy_ViPham!K:K, NhatKy_ViPham!E:E, "11_Anh_C", NhatKy_ViPham!F:F, B29, NhatKy_ViPham!C:C, "T14")</f>
        <v>100</v>
      </c>
      <c r="AF29" s="7">
        <f>100 + SUMIFS(NhatKy_ViPham!J:J, NhatKy_ViPham!E:E, "11_Anh_C", NhatKy_ViPham!F:F, B29, NhatKy_ViPham!C:C, "T15") - SUMIFS(NhatKy_ViPham!K:K, NhatKy_ViPham!E:E, "11_Anh_C", NhatKy_ViPham!F:F, B29, NhatKy_ViPham!C:C, "T15")</f>
        <v>100</v>
      </c>
      <c r="AG29" s="7">
        <f>100 + SUMIFS(NhatKy_ViPham!J:J, NhatKy_ViPham!E:E, "11_Anh_C", NhatKy_ViPham!F:F, B29, NhatKy_ViPham!C:C, "T16") - SUMIFS(NhatKy_ViPham!K:K, NhatKy_ViPham!E:E, "11_Anh_C", NhatKy_ViPham!F:F, B29, NhatKy_ViPham!C:C, "T16")</f>
        <v>100</v>
      </c>
      <c r="AH29" s="7">
        <f>100 + SUMIFS(NhatKy_ViPham!J:J, NhatKy_ViPham!E:E, "11_Anh_C", NhatKy_ViPham!F:F, B29, NhatKy_ViPham!C:C, "T17") - SUMIFS(NhatKy_ViPham!K:K, NhatKy_ViPham!E:E, "11_Anh_C", NhatKy_ViPham!F:F, B29, NhatKy_ViPham!C:C, "T17")</f>
        <v>100</v>
      </c>
      <c r="AI29" s="7">
        <f>100 + SUMIFS(NhatKy_ViPham!J:J, NhatKy_ViPham!E:E, "11_Anh_C", NhatKy_ViPham!F:F, B29, NhatKy_ViPham!C:C, "T18") - SUMIFS(NhatKy_ViPham!K:K, NhatKy_ViPham!E:E, "11_Anh_C", NhatKy_ViPham!F:F, B29, NhatKy_ViPham!C:C, "T18")</f>
        <v>100</v>
      </c>
      <c r="AJ29" s="7">
        <f>100 + SUMIFS(NhatKy_ViPham!J:J, NhatKy_ViPham!E:E, "11_Anh_C", NhatKy_ViPham!F:F, B29, NhatKy_ViPham!C:C, "T19") - SUMIFS(NhatKy_ViPham!K:K, NhatKy_ViPham!E:E, "11_Anh_C", NhatKy_ViPham!F:F, B29, NhatKy_ViPham!C:C, "T19")</f>
        <v>100</v>
      </c>
      <c r="AK29" s="7">
        <f>100 + SUMIFS(NhatKy_ViPham!J:J, NhatKy_ViPham!E:E, "11_Anh_C", NhatKy_ViPham!F:F, B29, NhatKy_ViPham!C:C, "T20") - SUMIFS(NhatKy_ViPham!K:K, NhatKy_ViPham!E:E, "11_Anh_C", NhatKy_ViPham!F:F, B29, NhatKy_ViPham!C:C, "T20")</f>
        <v>100</v>
      </c>
      <c r="AL29" s="7">
        <f>100 + SUMIFS(NhatKy_ViPham!J:J, NhatKy_ViPham!E:E, "11_Anh_C", NhatKy_ViPham!F:F, B29, NhatKy_ViPham!C:C, "T21") - SUMIFS(NhatKy_ViPham!K:K, NhatKy_ViPham!E:E, "11_Anh_C", NhatKy_ViPham!F:F, B29, NhatKy_ViPham!C:C, "T21")</f>
        <v>100</v>
      </c>
      <c r="AM29" s="7">
        <f>100 + SUMIFS(NhatKy_ViPham!J:J, NhatKy_ViPham!E:E, "11_Anh_C", NhatKy_ViPham!F:F, B29, NhatKy_ViPham!C:C, "T22") - SUMIFS(NhatKy_ViPham!K:K, NhatKy_ViPham!E:E, "11_Anh_C", NhatKy_ViPham!F:F, B29, NhatKy_ViPham!C:C, "T22")</f>
        <v>100</v>
      </c>
      <c r="AN29" s="7">
        <f>100 + SUMIFS(NhatKy_ViPham!J:J, NhatKy_ViPham!E:E, "11_Anh_C", NhatKy_ViPham!F:F, B29, NhatKy_ViPham!C:C, "T23") - SUMIFS(NhatKy_ViPham!K:K, NhatKy_ViPham!E:E, "11_Anh_C", NhatKy_ViPham!F:F, B29, NhatKy_ViPham!C:C, "T23")</f>
        <v>100</v>
      </c>
      <c r="AO29" s="7">
        <f>100 + SUMIFS(NhatKy_ViPham!J:J, NhatKy_ViPham!E:E, "11_Anh_C", NhatKy_ViPham!F:F, B29, NhatKy_ViPham!C:C, "T24") - SUMIFS(NhatKy_ViPham!K:K, NhatKy_ViPham!E:E, "11_Anh_C", NhatKy_ViPham!F:F, B29, NhatKy_ViPham!C:C, "T24")</f>
        <v>100</v>
      </c>
      <c r="AP29" s="7">
        <f>100 + SUMIFS(NhatKy_ViPham!J:J, NhatKy_ViPham!E:E, "11_Anh_C", NhatKy_ViPham!F:F, B29, NhatKy_ViPham!C:C, "T25") - SUMIFS(NhatKy_ViPham!K:K, NhatKy_ViPham!E:E, "11_Anh_C", NhatKy_ViPham!F:F, B29, NhatKy_ViPham!C:C, "T25")</f>
        <v>100</v>
      </c>
      <c r="AQ29" s="7">
        <f>100 + SUMIFS(NhatKy_ViPham!J:J, NhatKy_ViPham!E:E, "11_Anh_C", NhatKy_ViPham!F:F, B29, NhatKy_ViPham!C:C, "T26") - SUMIFS(NhatKy_ViPham!K:K, NhatKy_ViPham!E:E, "11_Anh_C", NhatKy_ViPham!F:F, B29, NhatKy_ViPham!C:C, "T26")</f>
        <v>100</v>
      </c>
      <c r="AR29" s="7">
        <f>100 + SUMIFS(NhatKy_ViPham!J:J, NhatKy_ViPham!E:E, "11_Anh_C", NhatKy_ViPham!F:F, B29, NhatKy_ViPham!C:C, "T27") - SUMIFS(NhatKy_ViPham!K:K, NhatKy_ViPham!E:E, "11_Anh_C", NhatKy_ViPham!F:F, B29, NhatKy_ViPham!C:C, "T27")</f>
        <v>100</v>
      </c>
      <c r="AS29" s="7">
        <f>100 + SUMIFS(NhatKy_ViPham!J:J, NhatKy_ViPham!E:E, "11_Anh_C", NhatKy_ViPham!F:F, B29, NhatKy_ViPham!C:C, "T28") - SUMIFS(NhatKy_ViPham!K:K, NhatKy_ViPham!E:E, "11_Anh_C", NhatKy_ViPham!F:F, B29, NhatKy_ViPham!C:C, "T28")</f>
        <v>100</v>
      </c>
      <c r="AT29" s="7">
        <f>100 + SUMIFS(NhatKy_ViPham!J:J, NhatKy_ViPham!E:E, "11_Anh_C", NhatKy_ViPham!F:F, B29, NhatKy_ViPham!C:C, "T29") - SUMIFS(NhatKy_ViPham!K:K, NhatKy_ViPham!E:E, "11_Anh_C", NhatKy_ViPham!F:F, B29, NhatKy_ViPham!C:C, "T29")</f>
        <v>100</v>
      </c>
      <c r="AU29" s="7">
        <f>100 + SUMIFS(NhatKy_ViPham!J:J, NhatKy_ViPham!E:E, "11_Anh_C", NhatKy_ViPham!F:F, B29, NhatKy_ViPham!C:C, "T30") - SUMIFS(NhatKy_ViPham!K:K, NhatKy_ViPham!E:E, "11_Anh_C", NhatKy_ViPham!F:F, B29, NhatKy_ViPham!C:C, "T30")</f>
        <v>100</v>
      </c>
      <c r="AV29" s="7">
        <f>100 + SUMIFS(NhatKy_ViPham!J:J, NhatKy_ViPham!E:E, "11_Anh_C", NhatKy_ViPham!F:F, B29, NhatKy_ViPham!C:C, "T31") - SUMIFS(NhatKy_ViPham!K:K, NhatKy_ViPham!E:E, "11_Anh_C", NhatKy_ViPham!F:F, B29, NhatKy_ViPham!C:C, "T31")</f>
        <v>100</v>
      </c>
      <c r="AW29" s="7">
        <f>100 + SUMIFS(NhatKy_ViPham!J:J, NhatKy_ViPham!E:E, "11_Anh_C", NhatKy_ViPham!F:F, B29, NhatKy_ViPham!C:C, "T32") - SUMIFS(NhatKy_ViPham!K:K, NhatKy_ViPham!E:E, "11_Anh_C", NhatKy_ViPham!F:F, B29, NhatKy_ViPham!C:C, "T32")</f>
        <v>100</v>
      </c>
      <c r="AX29" s="7">
        <f>100 + SUMIFS(NhatKy_ViPham!J:J, NhatKy_ViPham!E:E, "11_Anh_C", NhatKy_ViPham!F:F, B29, NhatKy_ViPham!C:C, "T33") - SUMIFS(NhatKy_ViPham!K:K, NhatKy_ViPham!E:E, "11_Anh_C", NhatKy_ViPham!F:F, B29, NhatKy_ViPham!C:C, "T33")</f>
        <v>100</v>
      </c>
      <c r="AY29" s="7">
        <f>100 + SUMIFS(NhatKy_ViPham!J:J, NhatKy_ViPham!E:E, "11_Anh_C", NhatKy_ViPham!F:F, B29, NhatKy_ViPham!C:C, "T34") - SUMIFS(NhatKy_ViPham!K:K, NhatKy_ViPham!E:E, "11_Anh_C", NhatKy_ViPham!F:F, B29, NhatKy_ViPham!C:C, "T34")</f>
        <v>100</v>
      </c>
      <c r="AZ29" s="7">
        <f>100 + SUMIFS(NhatKy_ViPham!J:J, NhatKy_ViPham!E:E, "11_Anh_C", NhatKy_ViPham!F:F, B29, NhatKy_ViPham!C:C, "T35") - SUMIFS(NhatKy_ViPham!K:K, NhatKy_ViPham!E:E, "11_Anh_C", NhatKy_ViPham!F:F, B29, NhatKy_ViPham!C:C, "T35")</f>
        <v>100</v>
      </c>
      <c r="BA29" s="12">
        <f t="shared" si="0"/>
        <v>100</v>
      </c>
      <c r="BB29" s="11" t="s">
        <v>430</v>
      </c>
      <c r="BC29" s="14" t="str">
        <f t="shared" si="1"/>
        <v>Tốt</v>
      </c>
      <c r="BD29" s="10" t="str">
        <f t="shared" si="2"/>
        <v>🟢 BÌNH THƯỜNG</v>
      </c>
    </row>
    <row r="30" spans="1:56" x14ac:dyDescent="0.25">
      <c r="A30" s="5">
        <v>22</v>
      </c>
      <c r="B30" s="15" t="s">
        <v>2144</v>
      </c>
      <c r="C30" s="5" t="s">
        <v>1193</v>
      </c>
      <c r="D30" s="5" t="s">
        <v>429</v>
      </c>
      <c r="E30" s="11" t="s">
        <v>430</v>
      </c>
      <c r="F30" s="6">
        <f>SUMIFS(NhatKy_ViPham!K:K, NhatKy_ViPham!E:E, "11_Anh_C", NhatKy_ViPham!F:F, B30, NhatKy_ViPham!H:H, "L01")</f>
        <v>0</v>
      </c>
      <c r="G30" s="6">
        <f>SUMIFS(NhatKy_ViPham!K:K, NhatKy_ViPham!E:E, "11_Anh_C", NhatKy_ViPham!F:F, B30, NhatKy_ViPham!H:H, "L02")</f>
        <v>0</v>
      </c>
      <c r="H30" s="6">
        <f>SUMIFS(NhatKy_ViPham!K:K, NhatKy_ViPham!E:E, "11_Anh_C", NhatKy_ViPham!F:F, B30, NhatKy_ViPham!H:H, "L03")</f>
        <v>0</v>
      </c>
      <c r="I30" s="6">
        <f>SUMIFS(NhatKy_ViPham!K:K, NhatKy_ViPham!E:E, "11_Anh_C", NhatKy_ViPham!F:F, B30, NhatKy_ViPham!H:H, "L04")</f>
        <v>0</v>
      </c>
      <c r="J30" s="6">
        <f>SUMIFS(NhatKy_ViPham!K:K, NhatKy_ViPham!E:E, "11_Anh_C", NhatKy_ViPham!F:F, B30, NhatKy_ViPham!H:H, "L05")</f>
        <v>0</v>
      </c>
      <c r="K30" s="6">
        <f>SUMIFS(NhatKy_ViPham!K:K, NhatKy_ViPham!E:E, "11_Anh_C", NhatKy_ViPham!F:F, B30, NhatKy_ViPham!H:H, "L06")</f>
        <v>0</v>
      </c>
      <c r="L30" s="6">
        <f>SUMIFS(NhatKy_ViPham!K:K, NhatKy_ViPham!E:E, "11_Anh_C", NhatKy_ViPham!F:F, B30, NhatKy_ViPham!H:H, "L07")</f>
        <v>0</v>
      </c>
      <c r="M30" s="6">
        <f>SUMIFS(NhatKy_ViPham!K:K, NhatKy_ViPham!E:E, "11_Anh_C", NhatKy_ViPham!F:F, B30, NhatKy_ViPham!H:H, "L08")</f>
        <v>0</v>
      </c>
      <c r="N30" s="6">
        <f>SUMIFS(NhatKy_ViPham!K:K, NhatKy_ViPham!E:E, "11_Anh_C", NhatKy_ViPham!F:F, B30, NhatKy_ViPham!H:H, "L09")</f>
        <v>0</v>
      </c>
      <c r="O30" s="6">
        <f>SUMIFS(NhatKy_ViPham!K:K, NhatKy_ViPham!E:E, "11_Anh_C", NhatKy_ViPham!F:F, B30, NhatKy_ViPham!H:H, "L10")</f>
        <v>0</v>
      </c>
      <c r="P30" s="12">
        <f>SUMIFS(NhatKy_ViPham!J:J, NhatKy_ViPham!E:E, "11_Anh_C", NhatKy_ViPham!F:F, B30)</f>
        <v>0</v>
      </c>
      <c r="Q30" s="13">
        <f>SUMIFS(NhatKy_ViPham!K:K, NhatKy_ViPham!E:E, "11_Anh_C", NhatKy_ViPham!F:F, B30)</f>
        <v>0</v>
      </c>
      <c r="R30" s="6">
        <f>100 + SUMIFS(NhatKy_ViPham!J:J, NhatKy_ViPham!E:E, "11_Anh_C", NhatKy_ViPham!F:F, B30, NhatKy_ViPham!C:C, "T1") - SUMIFS(NhatKy_ViPham!K:K, NhatKy_ViPham!E:E, "11_Anh_C", NhatKy_ViPham!F:F, B30, NhatKy_ViPham!C:C, "T1")</f>
        <v>100</v>
      </c>
      <c r="S30" s="6">
        <f>100 + SUMIFS(NhatKy_ViPham!J:J, NhatKy_ViPham!E:E, "11_Anh_C", NhatKy_ViPham!F:F, B30, NhatKy_ViPham!C:C, "T2") - SUMIFS(NhatKy_ViPham!K:K, NhatKy_ViPham!E:E, "11_Anh_C", NhatKy_ViPham!F:F, B30, NhatKy_ViPham!C:C, "T2")</f>
        <v>100</v>
      </c>
      <c r="T30" s="6">
        <f>100 + SUMIFS(NhatKy_ViPham!J:J, NhatKy_ViPham!E:E, "11_Anh_C", NhatKy_ViPham!F:F, B30, NhatKy_ViPham!C:C, "T3") - SUMIFS(NhatKy_ViPham!K:K, NhatKy_ViPham!E:E, "11_Anh_C", NhatKy_ViPham!F:F, B30, NhatKy_ViPham!C:C, "T3")</f>
        <v>100</v>
      </c>
      <c r="U30" s="6">
        <f>100 + SUMIFS(NhatKy_ViPham!J:J, NhatKy_ViPham!E:E, "11_Anh_C", NhatKy_ViPham!F:F, B30, NhatKy_ViPham!C:C, "T4") - SUMIFS(NhatKy_ViPham!K:K, NhatKy_ViPham!E:E, "11_Anh_C", NhatKy_ViPham!F:F, B30, NhatKy_ViPham!C:C, "T4")</f>
        <v>100</v>
      </c>
      <c r="V30" s="6">
        <f>100 + SUMIFS(NhatKy_ViPham!J:J, NhatKy_ViPham!E:E, "11_Anh_C", NhatKy_ViPham!F:F, B30, NhatKy_ViPham!C:C, "T5") - SUMIFS(NhatKy_ViPham!K:K, NhatKy_ViPham!E:E, "11_Anh_C", NhatKy_ViPham!F:F, B30, NhatKy_ViPham!C:C, "T5")</f>
        <v>100</v>
      </c>
      <c r="W30" s="6">
        <f>100 + SUMIFS(NhatKy_ViPham!J:J, NhatKy_ViPham!E:E, "11_Anh_C", NhatKy_ViPham!F:F, B30, NhatKy_ViPham!C:C, "T6") - SUMIFS(NhatKy_ViPham!K:K, NhatKy_ViPham!E:E, "11_Anh_C", NhatKy_ViPham!F:F, B30, NhatKy_ViPham!C:C, "T6")</f>
        <v>100</v>
      </c>
      <c r="X30" s="6">
        <f>100 + SUMIFS(NhatKy_ViPham!J:J, NhatKy_ViPham!E:E, "11_Anh_C", NhatKy_ViPham!F:F, B30, NhatKy_ViPham!C:C, "T7") - SUMIFS(NhatKy_ViPham!K:K, NhatKy_ViPham!E:E, "11_Anh_C", NhatKy_ViPham!F:F, B30, NhatKy_ViPham!C:C, "T7")</f>
        <v>100</v>
      </c>
      <c r="Y30" s="6">
        <f>100 + SUMIFS(NhatKy_ViPham!J:J, NhatKy_ViPham!E:E, "11_Anh_C", NhatKy_ViPham!F:F, B30, NhatKy_ViPham!C:C, "T8") - SUMIFS(NhatKy_ViPham!K:K, NhatKy_ViPham!E:E, "11_Anh_C", NhatKy_ViPham!F:F, B30, NhatKy_ViPham!C:C, "T8")</f>
        <v>100</v>
      </c>
      <c r="Z30" s="6">
        <f>100 + SUMIFS(NhatKy_ViPham!J:J, NhatKy_ViPham!E:E, "11_Anh_C", NhatKy_ViPham!F:F, B30, NhatKy_ViPham!C:C, "T9") - SUMIFS(NhatKy_ViPham!K:K, NhatKy_ViPham!E:E, "11_Anh_C", NhatKy_ViPham!F:F, B30, NhatKy_ViPham!C:C, "T9")</f>
        <v>100</v>
      </c>
      <c r="AA30" s="6">
        <f>100 + SUMIFS(NhatKy_ViPham!J:J, NhatKy_ViPham!E:E, "11_Anh_C", NhatKy_ViPham!F:F, B30, NhatKy_ViPham!C:C, "T10") - SUMIFS(NhatKy_ViPham!K:K, NhatKy_ViPham!E:E, "11_Anh_C", NhatKy_ViPham!F:F, B30, NhatKy_ViPham!C:C, "T10")</f>
        <v>100</v>
      </c>
      <c r="AB30" s="6">
        <f>100 + SUMIFS(NhatKy_ViPham!J:J, NhatKy_ViPham!E:E, "11_Anh_C", NhatKy_ViPham!F:F, B30, NhatKy_ViPham!C:C, "T11") - SUMIFS(NhatKy_ViPham!K:K, NhatKy_ViPham!E:E, "11_Anh_C", NhatKy_ViPham!F:F, B30, NhatKy_ViPham!C:C, "T11")</f>
        <v>100</v>
      </c>
      <c r="AC30" s="6">
        <f>100 + SUMIFS(NhatKy_ViPham!J:J, NhatKy_ViPham!E:E, "11_Anh_C", NhatKy_ViPham!F:F, B30, NhatKy_ViPham!C:C, "T12") - SUMIFS(NhatKy_ViPham!K:K, NhatKy_ViPham!E:E, "11_Anh_C", NhatKy_ViPham!F:F, B30, NhatKy_ViPham!C:C, "T12")</f>
        <v>100</v>
      </c>
      <c r="AD30" s="6">
        <f>100 + SUMIFS(NhatKy_ViPham!J:J, NhatKy_ViPham!E:E, "11_Anh_C", NhatKy_ViPham!F:F, B30, NhatKy_ViPham!C:C, "T13") - SUMIFS(NhatKy_ViPham!K:K, NhatKy_ViPham!E:E, "11_Anh_C", NhatKy_ViPham!F:F, B30, NhatKy_ViPham!C:C, "T13")</f>
        <v>100</v>
      </c>
      <c r="AE30" s="6">
        <f>100 + SUMIFS(NhatKy_ViPham!J:J, NhatKy_ViPham!E:E, "11_Anh_C", NhatKy_ViPham!F:F, B30, NhatKy_ViPham!C:C, "T14") - SUMIFS(NhatKy_ViPham!K:K, NhatKy_ViPham!E:E, "11_Anh_C", NhatKy_ViPham!F:F, B30, NhatKy_ViPham!C:C, "T14")</f>
        <v>100</v>
      </c>
      <c r="AF30" s="6">
        <f>100 + SUMIFS(NhatKy_ViPham!J:J, NhatKy_ViPham!E:E, "11_Anh_C", NhatKy_ViPham!F:F, B30, NhatKy_ViPham!C:C, "T15") - SUMIFS(NhatKy_ViPham!K:K, NhatKy_ViPham!E:E, "11_Anh_C", NhatKy_ViPham!F:F, B30, NhatKy_ViPham!C:C, "T15")</f>
        <v>100</v>
      </c>
      <c r="AG30" s="6">
        <f>100 + SUMIFS(NhatKy_ViPham!J:J, NhatKy_ViPham!E:E, "11_Anh_C", NhatKy_ViPham!F:F, B30, NhatKy_ViPham!C:C, "T16") - SUMIFS(NhatKy_ViPham!K:K, NhatKy_ViPham!E:E, "11_Anh_C", NhatKy_ViPham!F:F, B30, NhatKy_ViPham!C:C, "T16")</f>
        <v>100</v>
      </c>
      <c r="AH30" s="6">
        <f>100 + SUMIFS(NhatKy_ViPham!J:J, NhatKy_ViPham!E:E, "11_Anh_C", NhatKy_ViPham!F:F, B30, NhatKy_ViPham!C:C, "T17") - SUMIFS(NhatKy_ViPham!K:K, NhatKy_ViPham!E:E, "11_Anh_C", NhatKy_ViPham!F:F, B30, NhatKy_ViPham!C:C, "T17")</f>
        <v>100</v>
      </c>
      <c r="AI30" s="6">
        <f>100 + SUMIFS(NhatKy_ViPham!J:J, NhatKy_ViPham!E:E, "11_Anh_C", NhatKy_ViPham!F:F, B30, NhatKy_ViPham!C:C, "T18") - SUMIFS(NhatKy_ViPham!K:K, NhatKy_ViPham!E:E, "11_Anh_C", NhatKy_ViPham!F:F, B30, NhatKy_ViPham!C:C, "T18")</f>
        <v>100</v>
      </c>
      <c r="AJ30" s="6">
        <f>100 + SUMIFS(NhatKy_ViPham!J:J, NhatKy_ViPham!E:E, "11_Anh_C", NhatKy_ViPham!F:F, B30, NhatKy_ViPham!C:C, "T19") - SUMIFS(NhatKy_ViPham!K:K, NhatKy_ViPham!E:E, "11_Anh_C", NhatKy_ViPham!F:F, B30, NhatKy_ViPham!C:C, "T19")</f>
        <v>100</v>
      </c>
      <c r="AK30" s="6">
        <f>100 + SUMIFS(NhatKy_ViPham!J:J, NhatKy_ViPham!E:E, "11_Anh_C", NhatKy_ViPham!F:F, B30, NhatKy_ViPham!C:C, "T20") - SUMIFS(NhatKy_ViPham!K:K, NhatKy_ViPham!E:E, "11_Anh_C", NhatKy_ViPham!F:F, B30, NhatKy_ViPham!C:C, "T20")</f>
        <v>100</v>
      </c>
      <c r="AL30" s="6">
        <f>100 + SUMIFS(NhatKy_ViPham!J:J, NhatKy_ViPham!E:E, "11_Anh_C", NhatKy_ViPham!F:F, B30, NhatKy_ViPham!C:C, "T21") - SUMIFS(NhatKy_ViPham!K:K, NhatKy_ViPham!E:E, "11_Anh_C", NhatKy_ViPham!F:F, B30, NhatKy_ViPham!C:C, "T21")</f>
        <v>100</v>
      </c>
      <c r="AM30" s="6">
        <f>100 + SUMIFS(NhatKy_ViPham!J:J, NhatKy_ViPham!E:E, "11_Anh_C", NhatKy_ViPham!F:F, B30, NhatKy_ViPham!C:C, "T22") - SUMIFS(NhatKy_ViPham!K:K, NhatKy_ViPham!E:E, "11_Anh_C", NhatKy_ViPham!F:F, B30, NhatKy_ViPham!C:C, "T22")</f>
        <v>100</v>
      </c>
      <c r="AN30" s="6">
        <f>100 + SUMIFS(NhatKy_ViPham!J:J, NhatKy_ViPham!E:E, "11_Anh_C", NhatKy_ViPham!F:F, B30, NhatKy_ViPham!C:C, "T23") - SUMIFS(NhatKy_ViPham!K:K, NhatKy_ViPham!E:E, "11_Anh_C", NhatKy_ViPham!F:F, B30, NhatKy_ViPham!C:C, "T23")</f>
        <v>100</v>
      </c>
      <c r="AO30" s="6">
        <f>100 + SUMIFS(NhatKy_ViPham!J:J, NhatKy_ViPham!E:E, "11_Anh_C", NhatKy_ViPham!F:F, B30, NhatKy_ViPham!C:C, "T24") - SUMIFS(NhatKy_ViPham!K:K, NhatKy_ViPham!E:E, "11_Anh_C", NhatKy_ViPham!F:F, B30, NhatKy_ViPham!C:C, "T24")</f>
        <v>100</v>
      </c>
      <c r="AP30" s="6">
        <f>100 + SUMIFS(NhatKy_ViPham!J:J, NhatKy_ViPham!E:E, "11_Anh_C", NhatKy_ViPham!F:F, B30, NhatKy_ViPham!C:C, "T25") - SUMIFS(NhatKy_ViPham!K:K, NhatKy_ViPham!E:E, "11_Anh_C", NhatKy_ViPham!F:F, B30, NhatKy_ViPham!C:C, "T25")</f>
        <v>100</v>
      </c>
      <c r="AQ30" s="6">
        <f>100 + SUMIFS(NhatKy_ViPham!J:J, NhatKy_ViPham!E:E, "11_Anh_C", NhatKy_ViPham!F:F, B30, NhatKy_ViPham!C:C, "T26") - SUMIFS(NhatKy_ViPham!K:K, NhatKy_ViPham!E:E, "11_Anh_C", NhatKy_ViPham!F:F, B30, NhatKy_ViPham!C:C, "T26")</f>
        <v>100</v>
      </c>
      <c r="AR30" s="6">
        <f>100 + SUMIFS(NhatKy_ViPham!J:J, NhatKy_ViPham!E:E, "11_Anh_C", NhatKy_ViPham!F:F, B30, NhatKy_ViPham!C:C, "T27") - SUMIFS(NhatKy_ViPham!K:K, NhatKy_ViPham!E:E, "11_Anh_C", NhatKy_ViPham!F:F, B30, NhatKy_ViPham!C:C, "T27")</f>
        <v>100</v>
      </c>
      <c r="AS30" s="6">
        <f>100 + SUMIFS(NhatKy_ViPham!J:J, NhatKy_ViPham!E:E, "11_Anh_C", NhatKy_ViPham!F:F, B30, NhatKy_ViPham!C:C, "T28") - SUMIFS(NhatKy_ViPham!K:K, NhatKy_ViPham!E:E, "11_Anh_C", NhatKy_ViPham!F:F, B30, NhatKy_ViPham!C:C, "T28")</f>
        <v>100</v>
      </c>
      <c r="AT30" s="6">
        <f>100 + SUMIFS(NhatKy_ViPham!J:J, NhatKy_ViPham!E:E, "11_Anh_C", NhatKy_ViPham!F:F, B30, NhatKy_ViPham!C:C, "T29") - SUMIFS(NhatKy_ViPham!K:K, NhatKy_ViPham!E:E, "11_Anh_C", NhatKy_ViPham!F:F, B30, NhatKy_ViPham!C:C, "T29")</f>
        <v>100</v>
      </c>
      <c r="AU30" s="6">
        <f>100 + SUMIFS(NhatKy_ViPham!J:J, NhatKy_ViPham!E:E, "11_Anh_C", NhatKy_ViPham!F:F, B30, NhatKy_ViPham!C:C, "T30") - SUMIFS(NhatKy_ViPham!K:K, NhatKy_ViPham!E:E, "11_Anh_C", NhatKy_ViPham!F:F, B30, NhatKy_ViPham!C:C, "T30")</f>
        <v>100</v>
      </c>
      <c r="AV30" s="6">
        <f>100 + SUMIFS(NhatKy_ViPham!J:J, NhatKy_ViPham!E:E, "11_Anh_C", NhatKy_ViPham!F:F, B30, NhatKy_ViPham!C:C, "T31") - SUMIFS(NhatKy_ViPham!K:K, NhatKy_ViPham!E:E, "11_Anh_C", NhatKy_ViPham!F:F, B30, NhatKy_ViPham!C:C, "T31")</f>
        <v>100</v>
      </c>
      <c r="AW30" s="6">
        <f>100 + SUMIFS(NhatKy_ViPham!J:J, NhatKy_ViPham!E:E, "11_Anh_C", NhatKy_ViPham!F:F, B30, NhatKy_ViPham!C:C, "T32") - SUMIFS(NhatKy_ViPham!K:K, NhatKy_ViPham!E:E, "11_Anh_C", NhatKy_ViPham!F:F, B30, NhatKy_ViPham!C:C, "T32")</f>
        <v>100</v>
      </c>
      <c r="AX30" s="6">
        <f>100 + SUMIFS(NhatKy_ViPham!J:J, NhatKy_ViPham!E:E, "11_Anh_C", NhatKy_ViPham!F:F, B30, NhatKy_ViPham!C:C, "T33") - SUMIFS(NhatKy_ViPham!K:K, NhatKy_ViPham!E:E, "11_Anh_C", NhatKy_ViPham!F:F, B30, NhatKy_ViPham!C:C, "T33")</f>
        <v>100</v>
      </c>
      <c r="AY30" s="6">
        <f>100 + SUMIFS(NhatKy_ViPham!J:J, NhatKy_ViPham!E:E, "11_Anh_C", NhatKy_ViPham!F:F, B30, NhatKy_ViPham!C:C, "T34") - SUMIFS(NhatKy_ViPham!K:K, NhatKy_ViPham!E:E, "11_Anh_C", NhatKy_ViPham!F:F, B30, NhatKy_ViPham!C:C, "T34")</f>
        <v>100</v>
      </c>
      <c r="AZ30" s="6">
        <f>100 + SUMIFS(NhatKy_ViPham!J:J, NhatKy_ViPham!E:E, "11_Anh_C", NhatKy_ViPham!F:F, B30, NhatKy_ViPham!C:C, "T35") - SUMIFS(NhatKy_ViPham!K:K, NhatKy_ViPham!E:E, "11_Anh_C", NhatKy_ViPham!F:F, B30, NhatKy_ViPham!C:C, "T35")</f>
        <v>100</v>
      </c>
      <c r="BA30" s="12">
        <f t="shared" si="0"/>
        <v>100</v>
      </c>
      <c r="BB30" s="11" t="s">
        <v>430</v>
      </c>
      <c r="BC30" s="16" t="str">
        <f t="shared" si="1"/>
        <v>Tốt</v>
      </c>
      <c r="BD30" s="15" t="str">
        <f t="shared" si="2"/>
        <v>🟢 BÌNH THƯỜNG</v>
      </c>
    </row>
    <row r="31" spans="1:56" x14ac:dyDescent="0.25">
      <c r="A31" s="4">
        <v>23</v>
      </c>
      <c r="B31" s="10" t="s">
        <v>1198</v>
      </c>
      <c r="C31" s="4" t="s">
        <v>1913</v>
      </c>
      <c r="D31" s="4" t="s">
        <v>429</v>
      </c>
      <c r="E31" s="11" t="s">
        <v>430</v>
      </c>
      <c r="F31" s="7">
        <f>SUMIFS(NhatKy_ViPham!K:K, NhatKy_ViPham!E:E, "11_Anh_C", NhatKy_ViPham!F:F, B31, NhatKy_ViPham!H:H, "L01")</f>
        <v>0</v>
      </c>
      <c r="G31" s="7">
        <f>SUMIFS(NhatKy_ViPham!K:K, NhatKy_ViPham!E:E, "11_Anh_C", NhatKy_ViPham!F:F, B31, NhatKy_ViPham!H:H, "L02")</f>
        <v>0</v>
      </c>
      <c r="H31" s="7">
        <f>SUMIFS(NhatKy_ViPham!K:K, NhatKy_ViPham!E:E, "11_Anh_C", NhatKy_ViPham!F:F, B31, NhatKy_ViPham!H:H, "L03")</f>
        <v>0</v>
      </c>
      <c r="I31" s="7">
        <f>SUMIFS(NhatKy_ViPham!K:K, NhatKy_ViPham!E:E, "11_Anh_C", NhatKy_ViPham!F:F, B31, NhatKy_ViPham!H:H, "L04")</f>
        <v>0</v>
      </c>
      <c r="J31" s="7">
        <f>SUMIFS(NhatKy_ViPham!K:K, NhatKy_ViPham!E:E, "11_Anh_C", NhatKy_ViPham!F:F, B31, NhatKy_ViPham!H:H, "L05")</f>
        <v>0</v>
      </c>
      <c r="K31" s="7">
        <f>SUMIFS(NhatKy_ViPham!K:K, NhatKy_ViPham!E:E, "11_Anh_C", NhatKy_ViPham!F:F, B31, NhatKy_ViPham!H:H, "L06")</f>
        <v>0</v>
      </c>
      <c r="L31" s="7">
        <f>SUMIFS(NhatKy_ViPham!K:K, NhatKy_ViPham!E:E, "11_Anh_C", NhatKy_ViPham!F:F, B31, NhatKy_ViPham!H:H, "L07")</f>
        <v>0</v>
      </c>
      <c r="M31" s="7">
        <f>SUMIFS(NhatKy_ViPham!K:K, NhatKy_ViPham!E:E, "11_Anh_C", NhatKy_ViPham!F:F, B31, NhatKy_ViPham!H:H, "L08")</f>
        <v>0</v>
      </c>
      <c r="N31" s="7">
        <f>SUMIFS(NhatKy_ViPham!K:K, NhatKy_ViPham!E:E, "11_Anh_C", NhatKy_ViPham!F:F, B31, NhatKy_ViPham!H:H, "L09")</f>
        <v>0</v>
      </c>
      <c r="O31" s="7">
        <f>SUMIFS(NhatKy_ViPham!K:K, NhatKy_ViPham!E:E, "11_Anh_C", NhatKy_ViPham!F:F, B31, NhatKy_ViPham!H:H, "L10")</f>
        <v>0</v>
      </c>
      <c r="P31" s="12">
        <f>SUMIFS(NhatKy_ViPham!J:J, NhatKy_ViPham!E:E, "11_Anh_C", NhatKy_ViPham!F:F, B31)</f>
        <v>0</v>
      </c>
      <c r="Q31" s="13">
        <f>SUMIFS(NhatKy_ViPham!K:K, NhatKy_ViPham!E:E, "11_Anh_C", NhatKy_ViPham!F:F, B31)</f>
        <v>0</v>
      </c>
      <c r="R31" s="7">
        <f>100 + SUMIFS(NhatKy_ViPham!J:J, NhatKy_ViPham!E:E, "11_Anh_C", NhatKy_ViPham!F:F, B31, NhatKy_ViPham!C:C, "T1") - SUMIFS(NhatKy_ViPham!K:K, NhatKy_ViPham!E:E, "11_Anh_C", NhatKy_ViPham!F:F, B31, NhatKy_ViPham!C:C, "T1")</f>
        <v>100</v>
      </c>
      <c r="S31" s="7">
        <f>100 + SUMIFS(NhatKy_ViPham!J:J, NhatKy_ViPham!E:E, "11_Anh_C", NhatKy_ViPham!F:F, B31, NhatKy_ViPham!C:C, "T2") - SUMIFS(NhatKy_ViPham!K:K, NhatKy_ViPham!E:E, "11_Anh_C", NhatKy_ViPham!F:F, B31, NhatKy_ViPham!C:C, "T2")</f>
        <v>100</v>
      </c>
      <c r="T31" s="7">
        <f>100 + SUMIFS(NhatKy_ViPham!J:J, NhatKy_ViPham!E:E, "11_Anh_C", NhatKy_ViPham!F:F, B31, NhatKy_ViPham!C:C, "T3") - SUMIFS(NhatKy_ViPham!K:K, NhatKy_ViPham!E:E, "11_Anh_C", NhatKy_ViPham!F:F, B31, NhatKy_ViPham!C:C, "T3")</f>
        <v>100</v>
      </c>
      <c r="U31" s="7">
        <f>100 + SUMIFS(NhatKy_ViPham!J:J, NhatKy_ViPham!E:E, "11_Anh_C", NhatKy_ViPham!F:F, B31, NhatKy_ViPham!C:C, "T4") - SUMIFS(NhatKy_ViPham!K:K, NhatKy_ViPham!E:E, "11_Anh_C", NhatKy_ViPham!F:F, B31, NhatKy_ViPham!C:C, "T4")</f>
        <v>100</v>
      </c>
      <c r="V31" s="7">
        <f>100 + SUMIFS(NhatKy_ViPham!J:J, NhatKy_ViPham!E:E, "11_Anh_C", NhatKy_ViPham!F:F, B31, NhatKy_ViPham!C:C, "T5") - SUMIFS(NhatKy_ViPham!K:K, NhatKy_ViPham!E:E, "11_Anh_C", NhatKy_ViPham!F:F, B31, NhatKy_ViPham!C:C, "T5")</f>
        <v>100</v>
      </c>
      <c r="W31" s="7">
        <f>100 + SUMIFS(NhatKy_ViPham!J:J, NhatKy_ViPham!E:E, "11_Anh_C", NhatKy_ViPham!F:F, B31, NhatKy_ViPham!C:C, "T6") - SUMIFS(NhatKy_ViPham!K:K, NhatKy_ViPham!E:E, "11_Anh_C", NhatKy_ViPham!F:F, B31, NhatKy_ViPham!C:C, "T6")</f>
        <v>100</v>
      </c>
      <c r="X31" s="7">
        <f>100 + SUMIFS(NhatKy_ViPham!J:J, NhatKy_ViPham!E:E, "11_Anh_C", NhatKy_ViPham!F:F, B31, NhatKy_ViPham!C:C, "T7") - SUMIFS(NhatKy_ViPham!K:K, NhatKy_ViPham!E:E, "11_Anh_C", NhatKy_ViPham!F:F, B31, NhatKy_ViPham!C:C, "T7")</f>
        <v>100</v>
      </c>
      <c r="Y31" s="7">
        <f>100 + SUMIFS(NhatKy_ViPham!J:J, NhatKy_ViPham!E:E, "11_Anh_C", NhatKy_ViPham!F:F, B31, NhatKy_ViPham!C:C, "T8") - SUMIFS(NhatKy_ViPham!K:K, NhatKy_ViPham!E:E, "11_Anh_C", NhatKy_ViPham!F:F, B31, NhatKy_ViPham!C:C, "T8")</f>
        <v>100</v>
      </c>
      <c r="Z31" s="7">
        <f>100 + SUMIFS(NhatKy_ViPham!J:J, NhatKy_ViPham!E:E, "11_Anh_C", NhatKy_ViPham!F:F, B31, NhatKy_ViPham!C:C, "T9") - SUMIFS(NhatKy_ViPham!K:K, NhatKy_ViPham!E:E, "11_Anh_C", NhatKy_ViPham!F:F, B31, NhatKy_ViPham!C:C, "T9")</f>
        <v>100</v>
      </c>
      <c r="AA31" s="7">
        <f>100 + SUMIFS(NhatKy_ViPham!J:J, NhatKy_ViPham!E:E, "11_Anh_C", NhatKy_ViPham!F:F, B31, NhatKy_ViPham!C:C, "T10") - SUMIFS(NhatKy_ViPham!K:K, NhatKy_ViPham!E:E, "11_Anh_C", NhatKy_ViPham!F:F, B31, NhatKy_ViPham!C:C, "T10")</f>
        <v>100</v>
      </c>
      <c r="AB31" s="7">
        <f>100 + SUMIFS(NhatKy_ViPham!J:J, NhatKy_ViPham!E:E, "11_Anh_C", NhatKy_ViPham!F:F, B31, NhatKy_ViPham!C:C, "T11") - SUMIFS(NhatKy_ViPham!K:K, NhatKy_ViPham!E:E, "11_Anh_C", NhatKy_ViPham!F:F, B31, NhatKy_ViPham!C:C, "T11")</f>
        <v>100</v>
      </c>
      <c r="AC31" s="7">
        <f>100 + SUMIFS(NhatKy_ViPham!J:J, NhatKy_ViPham!E:E, "11_Anh_C", NhatKy_ViPham!F:F, B31, NhatKy_ViPham!C:C, "T12") - SUMIFS(NhatKy_ViPham!K:K, NhatKy_ViPham!E:E, "11_Anh_C", NhatKy_ViPham!F:F, B31, NhatKy_ViPham!C:C, "T12")</f>
        <v>100</v>
      </c>
      <c r="AD31" s="7">
        <f>100 + SUMIFS(NhatKy_ViPham!J:J, NhatKy_ViPham!E:E, "11_Anh_C", NhatKy_ViPham!F:F, B31, NhatKy_ViPham!C:C, "T13") - SUMIFS(NhatKy_ViPham!K:K, NhatKy_ViPham!E:E, "11_Anh_C", NhatKy_ViPham!F:F, B31, NhatKy_ViPham!C:C, "T13")</f>
        <v>100</v>
      </c>
      <c r="AE31" s="7">
        <f>100 + SUMIFS(NhatKy_ViPham!J:J, NhatKy_ViPham!E:E, "11_Anh_C", NhatKy_ViPham!F:F, B31, NhatKy_ViPham!C:C, "T14") - SUMIFS(NhatKy_ViPham!K:K, NhatKy_ViPham!E:E, "11_Anh_C", NhatKy_ViPham!F:F, B31, NhatKy_ViPham!C:C, "T14")</f>
        <v>100</v>
      </c>
      <c r="AF31" s="7">
        <f>100 + SUMIFS(NhatKy_ViPham!J:J, NhatKy_ViPham!E:E, "11_Anh_C", NhatKy_ViPham!F:F, B31, NhatKy_ViPham!C:C, "T15") - SUMIFS(NhatKy_ViPham!K:K, NhatKy_ViPham!E:E, "11_Anh_C", NhatKy_ViPham!F:F, B31, NhatKy_ViPham!C:C, "T15")</f>
        <v>100</v>
      </c>
      <c r="AG31" s="7">
        <f>100 + SUMIFS(NhatKy_ViPham!J:J, NhatKy_ViPham!E:E, "11_Anh_C", NhatKy_ViPham!F:F, B31, NhatKy_ViPham!C:C, "T16") - SUMIFS(NhatKy_ViPham!K:K, NhatKy_ViPham!E:E, "11_Anh_C", NhatKy_ViPham!F:F, B31, NhatKy_ViPham!C:C, "T16")</f>
        <v>100</v>
      </c>
      <c r="AH31" s="7">
        <f>100 + SUMIFS(NhatKy_ViPham!J:J, NhatKy_ViPham!E:E, "11_Anh_C", NhatKy_ViPham!F:F, B31, NhatKy_ViPham!C:C, "T17") - SUMIFS(NhatKy_ViPham!K:K, NhatKy_ViPham!E:E, "11_Anh_C", NhatKy_ViPham!F:F, B31, NhatKy_ViPham!C:C, "T17")</f>
        <v>100</v>
      </c>
      <c r="AI31" s="7">
        <f>100 + SUMIFS(NhatKy_ViPham!J:J, NhatKy_ViPham!E:E, "11_Anh_C", NhatKy_ViPham!F:F, B31, NhatKy_ViPham!C:C, "T18") - SUMIFS(NhatKy_ViPham!K:K, NhatKy_ViPham!E:E, "11_Anh_C", NhatKy_ViPham!F:F, B31, NhatKy_ViPham!C:C, "T18")</f>
        <v>100</v>
      </c>
      <c r="AJ31" s="7">
        <f>100 + SUMIFS(NhatKy_ViPham!J:J, NhatKy_ViPham!E:E, "11_Anh_C", NhatKy_ViPham!F:F, B31, NhatKy_ViPham!C:C, "T19") - SUMIFS(NhatKy_ViPham!K:K, NhatKy_ViPham!E:E, "11_Anh_C", NhatKy_ViPham!F:F, B31, NhatKy_ViPham!C:C, "T19")</f>
        <v>100</v>
      </c>
      <c r="AK31" s="7">
        <f>100 + SUMIFS(NhatKy_ViPham!J:J, NhatKy_ViPham!E:E, "11_Anh_C", NhatKy_ViPham!F:F, B31, NhatKy_ViPham!C:C, "T20") - SUMIFS(NhatKy_ViPham!K:K, NhatKy_ViPham!E:E, "11_Anh_C", NhatKy_ViPham!F:F, B31, NhatKy_ViPham!C:C, "T20")</f>
        <v>100</v>
      </c>
      <c r="AL31" s="7">
        <f>100 + SUMIFS(NhatKy_ViPham!J:J, NhatKy_ViPham!E:E, "11_Anh_C", NhatKy_ViPham!F:F, B31, NhatKy_ViPham!C:C, "T21") - SUMIFS(NhatKy_ViPham!K:K, NhatKy_ViPham!E:E, "11_Anh_C", NhatKy_ViPham!F:F, B31, NhatKy_ViPham!C:C, "T21")</f>
        <v>100</v>
      </c>
      <c r="AM31" s="7">
        <f>100 + SUMIFS(NhatKy_ViPham!J:J, NhatKy_ViPham!E:E, "11_Anh_C", NhatKy_ViPham!F:F, B31, NhatKy_ViPham!C:C, "T22") - SUMIFS(NhatKy_ViPham!K:K, NhatKy_ViPham!E:E, "11_Anh_C", NhatKy_ViPham!F:F, B31, NhatKy_ViPham!C:C, "T22")</f>
        <v>100</v>
      </c>
      <c r="AN31" s="7">
        <f>100 + SUMIFS(NhatKy_ViPham!J:J, NhatKy_ViPham!E:E, "11_Anh_C", NhatKy_ViPham!F:F, B31, NhatKy_ViPham!C:C, "T23") - SUMIFS(NhatKy_ViPham!K:K, NhatKy_ViPham!E:E, "11_Anh_C", NhatKy_ViPham!F:F, B31, NhatKy_ViPham!C:C, "T23")</f>
        <v>100</v>
      </c>
      <c r="AO31" s="7">
        <f>100 + SUMIFS(NhatKy_ViPham!J:J, NhatKy_ViPham!E:E, "11_Anh_C", NhatKy_ViPham!F:F, B31, NhatKy_ViPham!C:C, "T24") - SUMIFS(NhatKy_ViPham!K:K, NhatKy_ViPham!E:E, "11_Anh_C", NhatKy_ViPham!F:F, B31, NhatKy_ViPham!C:C, "T24")</f>
        <v>100</v>
      </c>
      <c r="AP31" s="7">
        <f>100 + SUMIFS(NhatKy_ViPham!J:J, NhatKy_ViPham!E:E, "11_Anh_C", NhatKy_ViPham!F:F, B31, NhatKy_ViPham!C:C, "T25") - SUMIFS(NhatKy_ViPham!K:K, NhatKy_ViPham!E:E, "11_Anh_C", NhatKy_ViPham!F:F, B31, NhatKy_ViPham!C:C, "T25")</f>
        <v>100</v>
      </c>
      <c r="AQ31" s="7">
        <f>100 + SUMIFS(NhatKy_ViPham!J:J, NhatKy_ViPham!E:E, "11_Anh_C", NhatKy_ViPham!F:F, B31, NhatKy_ViPham!C:C, "T26") - SUMIFS(NhatKy_ViPham!K:K, NhatKy_ViPham!E:E, "11_Anh_C", NhatKy_ViPham!F:F, B31, NhatKy_ViPham!C:C, "T26")</f>
        <v>100</v>
      </c>
      <c r="AR31" s="7">
        <f>100 + SUMIFS(NhatKy_ViPham!J:J, NhatKy_ViPham!E:E, "11_Anh_C", NhatKy_ViPham!F:F, B31, NhatKy_ViPham!C:C, "T27") - SUMIFS(NhatKy_ViPham!K:K, NhatKy_ViPham!E:E, "11_Anh_C", NhatKy_ViPham!F:F, B31, NhatKy_ViPham!C:C, "T27")</f>
        <v>100</v>
      </c>
      <c r="AS31" s="7">
        <f>100 + SUMIFS(NhatKy_ViPham!J:J, NhatKy_ViPham!E:E, "11_Anh_C", NhatKy_ViPham!F:F, B31, NhatKy_ViPham!C:C, "T28") - SUMIFS(NhatKy_ViPham!K:K, NhatKy_ViPham!E:E, "11_Anh_C", NhatKy_ViPham!F:F, B31, NhatKy_ViPham!C:C, "T28")</f>
        <v>100</v>
      </c>
      <c r="AT31" s="7">
        <f>100 + SUMIFS(NhatKy_ViPham!J:J, NhatKy_ViPham!E:E, "11_Anh_C", NhatKy_ViPham!F:F, B31, NhatKy_ViPham!C:C, "T29") - SUMIFS(NhatKy_ViPham!K:K, NhatKy_ViPham!E:E, "11_Anh_C", NhatKy_ViPham!F:F, B31, NhatKy_ViPham!C:C, "T29")</f>
        <v>100</v>
      </c>
      <c r="AU31" s="7">
        <f>100 + SUMIFS(NhatKy_ViPham!J:J, NhatKy_ViPham!E:E, "11_Anh_C", NhatKy_ViPham!F:F, B31, NhatKy_ViPham!C:C, "T30") - SUMIFS(NhatKy_ViPham!K:K, NhatKy_ViPham!E:E, "11_Anh_C", NhatKy_ViPham!F:F, B31, NhatKy_ViPham!C:C, "T30")</f>
        <v>100</v>
      </c>
      <c r="AV31" s="7">
        <f>100 + SUMIFS(NhatKy_ViPham!J:J, NhatKy_ViPham!E:E, "11_Anh_C", NhatKy_ViPham!F:F, B31, NhatKy_ViPham!C:C, "T31") - SUMIFS(NhatKy_ViPham!K:K, NhatKy_ViPham!E:E, "11_Anh_C", NhatKy_ViPham!F:F, B31, NhatKy_ViPham!C:C, "T31")</f>
        <v>100</v>
      </c>
      <c r="AW31" s="7">
        <f>100 + SUMIFS(NhatKy_ViPham!J:J, NhatKy_ViPham!E:E, "11_Anh_C", NhatKy_ViPham!F:F, B31, NhatKy_ViPham!C:C, "T32") - SUMIFS(NhatKy_ViPham!K:K, NhatKy_ViPham!E:E, "11_Anh_C", NhatKy_ViPham!F:F, B31, NhatKy_ViPham!C:C, "T32")</f>
        <v>100</v>
      </c>
      <c r="AX31" s="7">
        <f>100 + SUMIFS(NhatKy_ViPham!J:J, NhatKy_ViPham!E:E, "11_Anh_C", NhatKy_ViPham!F:F, B31, NhatKy_ViPham!C:C, "T33") - SUMIFS(NhatKy_ViPham!K:K, NhatKy_ViPham!E:E, "11_Anh_C", NhatKy_ViPham!F:F, B31, NhatKy_ViPham!C:C, "T33")</f>
        <v>100</v>
      </c>
      <c r="AY31" s="7">
        <f>100 + SUMIFS(NhatKy_ViPham!J:J, NhatKy_ViPham!E:E, "11_Anh_C", NhatKy_ViPham!F:F, B31, NhatKy_ViPham!C:C, "T34") - SUMIFS(NhatKy_ViPham!K:K, NhatKy_ViPham!E:E, "11_Anh_C", NhatKy_ViPham!F:F, B31, NhatKy_ViPham!C:C, "T34")</f>
        <v>100</v>
      </c>
      <c r="AZ31" s="7">
        <f>100 + SUMIFS(NhatKy_ViPham!J:J, NhatKy_ViPham!E:E, "11_Anh_C", NhatKy_ViPham!F:F, B31, NhatKy_ViPham!C:C, "T35") - SUMIFS(NhatKy_ViPham!K:K, NhatKy_ViPham!E:E, "11_Anh_C", NhatKy_ViPham!F:F, B31, NhatKy_ViPham!C:C, "T35")</f>
        <v>100</v>
      </c>
      <c r="BA31" s="12">
        <f t="shared" si="0"/>
        <v>100</v>
      </c>
      <c r="BB31" s="11" t="s">
        <v>430</v>
      </c>
      <c r="BC31" s="14" t="str">
        <f t="shared" si="1"/>
        <v>Tốt</v>
      </c>
      <c r="BD31" s="10" t="str">
        <f t="shared" si="2"/>
        <v>🟢 BÌNH THƯỜNG</v>
      </c>
    </row>
    <row r="32" spans="1:56" x14ac:dyDescent="0.25">
      <c r="A32" s="5">
        <v>24</v>
      </c>
      <c r="B32" s="15" t="s">
        <v>2145</v>
      </c>
      <c r="C32" s="5" t="s">
        <v>1588</v>
      </c>
      <c r="D32" s="5" t="s">
        <v>429</v>
      </c>
      <c r="E32" s="11" t="s">
        <v>430</v>
      </c>
      <c r="F32" s="6">
        <f>SUMIFS(NhatKy_ViPham!K:K, NhatKy_ViPham!E:E, "11_Anh_C", NhatKy_ViPham!F:F, B32, NhatKy_ViPham!H:H, "L01")</f>
        <v>0</v>
      </c>
      <c r="G32" s="6">
        <f>SUMIFS(NhatKy_ViPham!K:K, NhatKy_ViPham!E:E, "11_Anh_C", NhatKy_ViPham!F:F, B32, NhatKy_ViPham!H:H, "L02")</f>
        <v>0</v>
      </c>
      <c r="H32" s="6">
        <f>SUMIFS(NhatKy_ViPham!K:K, NhatKy_ViPham!E:E, "11_Anh_C", NhatKy_ViPham!F:F, B32, NhatKy_ViPham!H:H, "L03")</f>
        <v>0</v>
      </c>
      <c r="I32" s="6">
        <f>SUMIFS(NhatKy_ViPham!K:K, NhatKy_ViPham!E:E, "11_Anh_C", NhatKy_ViPham!F:F, B32, NhatKy_ViPham!H:H, "L04")</f>
        <v>0</v>
      </c>
      <c r="J32" s="6">
        <f>SUMIFS(NhatKy_ViPham!K:K, NhatKy_ViPham!E:E, "11_Anh_C", NhatKy_ViPham!F:F, B32, NhatKy_ViPham!H:H, "L05")</f>
        <v>0</v>
      </c>
      <c r="K32" s="6">
        <f>SUMIFS(NhatKy_ViPham!K:K, NhatKy_ViPham!E:E, "11_Anh_C", NhatKy_ViPham!F:F, B32, NhatKy_ViPham!H:H, "L06")</f>
        <v>0</v>
      </c>
      <c r="L32" s="6">
        <f>SUMIFS(NhatKy_ViPham!K:K, NhatKy_ViPham!E:E, "11_Anh_C", NhatKy_ViPham!F:F, B32, NhatKy_ViPham!H:H, "L07")</f>
        <v>0</v>
      </c>
      <c r="M32" s="6">
        <f>SUMIFS(NhatKy_ViPham!K:K, NhatKy_ViPham!E:E, "11_Anh_C", NhatKy_ViPham!F:F, B32, NhatKy_ViPham!H:H, "L08")</f>
        <v>0</v>
      </c>
      <c r="N32" s="6">
        <f>SUMIFS(NhatKy_ViPham!K:K, NhatKy_ViPham!E:E, "11_Anh_C", NhatKy_ViPham!F:F, B32, NhatKy_ViPham!H:H, "L09")</f>
        <v>0</v>
      </c>
      <c r="O32" s="6">
        <f>SUMIFS(NhatKy_ViPham!K:K, NhatKy_ViPham!E:E, "11_Anh_C", NhatKy_ViPham!F:F, B32, NhatKy_ViPham!H:H, "L10")</f>
        <v>0</v>
      </c>
      <c r="P32" s="12">
        <f>SUMIFS(NhatKy_ViPham!J:J, NhatKy_ViPham!E:E, "11_Anh_C", NhatKy_ViPham!F:F, B32)</f>
        <v>0</v>
      </c>
      <c r="Q32" s="13">
        <f>SUMIFS(NhatKy_ViPham!K:K, NhatKy_ViPham!E:E, "11_Anh_C", NhatKy_ViPham!F:F, B32)</f>
        <v>0</v>
      </c>
      <c r="R32" s="6">
        <f>100 + SUMIFS(NhatKy_ViPham!J:J, NhatKy_ViPham!E:E, "11_Anh_C", NhatKy_ViPham!F:F, B32, NhatKy_ViPham!C:C, "T1") - SUMIFS(NhatKy_ViPham!K:K, NhatKy_ViPham!E:E, "11_Anh_C", NhatKy_ViPham!F:F, B32, NhatKy_ViPham!C:C, "T1")</f>
        <v>100</v>
      </c>
      <c r="S32" s="6">
        <f>100 + SUMIFS(NhatKy_ViPham!J:J, NhatKy_ViPham!E:E, "11_Anh_C", NhatKy_ViPham!F:F, B32, NhatKy_ViPham!C:C, "T2") - SUMIFS(NhatKy_ViPham!K:K, NhatKy_ViPham!E:E, "11_Anh_C", NhatKy_ViPham!F:F, B32, NhatKy_ViPham!C:C, "T2")</f>
        <v>100</v>
      </c>
      <c r="T32" s="6">
        <f>100 + SUMIFS(NhatKy_ViPham!J:J, NhatKy_ViPham!E:E, "11_Anh_C", NhatKy_ViPham!F:F, B32, NhatKy_ViPham!C:C, "T3") - SUMIFS(NhatKy_ViPham!K:K, NhatKy_ViPham!E:E, "11_Anh_C", NhatKy_ViPham!F:F, B32, NhatKy_ViPham!C:C, "T3")</f>
        <v>100</v>
      </c>
      <c r="U32" s="6">
        <f>100 + SUMIFS(NhatKy_ViPham!J:J, NhatKy_ViPham!E:E, "11_Anh_C", NhatKy_ViPham!F:F, B32, NhatKy_ViPham!C:C, "T4") - SUMIFS(NhatKy_ViPham!K:K, NhatKy_ViPham!E:E, "11_Anh_C", NhatKy_ViPham!F:F, B32, NhatKy_ViPham!C:C, "T4")</f>
        <v>100</v>
      </c>
      <c r="V32" s="6">
        <f>100 + SUMIFS(NhatKy_ViPham!J:J, NhatKy_ViPham!E:E, "11_Anh_C", NhatKy_ViPham!F:F, B32, NhatKy_ViPham!C:C, "T5") - SUMIFS(NhatKy_ViPham!K:K, NhatKy_ViPham!E:E, "11_Anh_C", NhatKy_ViPham!F:F, B32, NhatKy_ViPham!C:C, "T5")</f>
        <v>100</v>
      </c>
      <c r="W32" s="6">
        <f>100 + SUMIFS(NhatKy_ViPham!J:J, NhatKy_ViPham!E:E, "11_Anh_C", NhatKy_ViPham!F:F, B32, NhatKy_ViPham!C:C, "T6") - SUMIFS(NhatKy_ViPham!K:K, NhatKy_ViPham!E:E, "11_Anh_C", NhatKy_ViPham!F:F, B32, NhatKy_ViPham!C:C, "T6")</f>
        <v>100</v>
      </c>
      <c r="X32" s="6">
        <f>100 + SUMIFS(NhatKy_ViPham!J:J, NhatKy_ViPham!E:E, "11_Anh_C", NhatKy_ViPham!F:F, B32, NhatKy_ViPham!C:C, "T7") - SUMIFS(NhatKy_ViPham!K:K, NhatKy_ViPham!E:E, "11_Anh_C", NhatKy_ViPham!F:F, B32, NhatKy_ViPham!C:C, "T7")</f>
        <v>100</v>
      </c>
      <c r="Y32" s="6">
        <f>100 + SUMIFS(NhatKy_ViPham!J:J, NhatKy_ViPham!E:E, "11_Anh_C", NhatKy_ViPham!F:F, B32, NhatKy_ViPham!C:C, "T8") - SUMIFS(NhatKy_ViPham!K:K, NhatKy_ViPham!E:E, "11_Anh_C", NhatKy_ViPham!F:F, B32, NhatKy_ViPham!C:C, "T8")</f>
        <v>100</v>
      </c>
      <c r="Z32" s="6">
        <f>100 + SUMIFS(NhatKy_ViPham!J:J, NhatKy_ViPham!E:E, "11_Anh_C", NhatKy_ViPham!F:F, B32, NhatKy_ViPham!C:C, "T9") - SUMIFS(NhatKy_ViPham!K:K, NhatKy_ViPham!E:E, "11_Anh_C", NhatKy_ViPham!F:F, B32, NhatKy_ViPham!C:C, "T9")</f>
        <v>100</v>
      </c>
      <c r="AA32" s="6">
        <f>100 + SUMIFS(NhatKy_ViPham!J:J, NhatKy_ViPham!E:E, "11_Anh_C", NhatKy_ViPham!F:F, B32, NhatKy_ViPham!C:C, "T10") - SUMIFS(NhatKy_ViPham!K:K, NhatKy_ViPham!E:E, "11_Anh_C", NhatKy_ViPham!F:F, B32, NhatKy_ViPham!C:C, "T10")</f>
        <v>100</v>
      </c>
      <c r="AB32" s="6">
        <f>100 + SUMIFS(NhatKy_ViPham!J:J, NhatKy_ViPham!E:E, "11_Anh_C", NhatKy_ViPham!F:F, B32, NhatKy_ViPham!C:C, "T11") - SUMIFS(NhatKy_ViPham!K:K, NhatKy_ViPham!E:E, "11_Anh_C", NhatKy_ViPham!F:F, B32, NhatKy_ViPham!C:C, "T11")</f>
        <v>100</v>
      </c>
      <c r="AC32" s="6">
        <f>100 + SUMIFS(NhatKy_ViPham!J:J, NhatKy_ViPham!E:E, "11_Anh_C", NhatKy_ViPham!F:F, B32, NhatKy_ViPham!C:C, "T12") - SUMIFS(NhatKy_ViPham!K:K, NhatKy_ViPham!E:E, "11_Anh_C", NhatKy_ViPham!F:F, B32, NhatKy_ViPham!C:C, "T12")</f>
        <v>100</v>
      </c>
      <c r="AD32" s="6">
        <f>100 + SUMIFS(NhatKy_ViPham!J:J, NhatKy_ViPham!E:E, "11_Anh_C", NhatKy_ViPham!F:F, B32, NhatKy_ViPham!C:C, "T13") - SUMIFS(NhatKy_ViPham!K:K, NhatKy_ViPham!E:E, "11_Anh_C", NhatKy_ViPham!F:F, B32, NhatKy_ViPham!C:C, "T13")</f>
        <v>100</v>
      </c>
      <c r="AE32" s="6">
        <f>100 + SUMIFS(NhatKy_ViPham!J:J, NhatKy_ViPham!E:E, "11_Anh_C", NhatKy_ViPham!F:F, B32, NhatKy_ViPham!C:C, "T14") - SUMIFS(NhatKy_ViPham!K:K, NhatKy_ViPham!E:E, "11_Anh_C", NhatKy_ViPham!F:F, B32, NhatKy_ViPham!C:C, "T14")</f>
        <v>100</v>
      </c>
      <c r="AF32" s="6">
        <f>100 + SUMIFS(NhatKy_ViPham!J:J, NhatKy_ViPham!E:E, "11_Anh_C", NhatKy_ViPham!F:F, B32, NhatKy_ViPham!C:C, "T15") - SUMIFS(NhatKy_ViPham!K:K, NhatKy_ViPham!E:E, "11_Anh_C", NhatKy_ViPham!F:F, B32, NhatKy_ViPham!C:C, "T15")</f>
        <v>100</v>
      </c>
      <c r="AG32" s="6">
        <f>100 + SUMIFS(NhatKy_ViPham!J:J, NhatKy_ViPham!E:E, "11_Anh_C", NhatKy_ViPham!F:F, B32, NhatKy_ViPham!C:C, "T16") - SUMIFS(NhatKy_ViPham!K:K, NhatKy_ViPham!E:E, "11_Anh_C", NhatKy_ViPham!F:F, B32, NhatKy_ViPham!C:C, "T16")</f>
        <v>100</v>
      </c>
      <c r="AH32" s="6">
        <f>100 + SUMIFS(NhatKy_ViPham!J:J, NhatKy_ViPham!E:E, "11_Anh_C", NhatKy_ViPham!F:F, B32, NhatKy_ViPham!C:C, "T17") - SUMIFS(NhatKy_ViPham!K:K, NhatKy_ViPham!E:E, "11_Anh_C", NhatKy_ViPham!F:F, B32, NhatKy_ViPham!C:C, "T17")</f>
        <v>100</v>
      </c>
      <c r="AI32" s="6">
        <f>100 + SUMIFS(NhatKy_ViPham!J:J, NhatKy_ViPham!E:E, "11_Anh_C", NhatKy_ViPham!F:F, B32, NhatKy_ViPham!C:C, "T18") - SUMIFS(NhatKy_ViPham!K:K, NhatKy_ViPham!E:E, "11_Anh_C", NhatKy_ViPham!F:F, B32, NhatKy_ViPham!C:C, "T18")</f>
        <v>100</v>
      </c>
      <c r="AJ32" s="6">
        <f>100 + SUMIFS(NhatKy_ViPham!J:J, NhatKy_ViPham!E:E, "11_Anh_C", NhatKy_ViPham!F:F, B32, NhatKy_ViPham!C:C, "T19") - SUMIFS(NhatKy_ViPham!K:K, NhatKy_ViPham!E:E, "11_Anh_C", NhatKy_ViPham!F:F, B32, NhatKy_ViPham!C:C, "T19")</f>
        <v>100</v>
      </c>
      <c r="AK32" s="6">
        <f>100 + SUMIFS(NhatKy_ViPham!J:J, NhatKy_ViPham!E:E, "11_Anh_C", NhatKy_ViPham!F:F, B32, NhatKy_ViPham!C:C, "T20") - SUMIFS(NhatKy_ViPham!K:K, NhatKy_ViPham!E:E, "11_Anh_C", NhatKy_ViPham!F:F, B32, NhatKy_ViPham!C:C, "T20")</f>
        <v>100</v>
      </c>
      <c r="AL32" s="6">
        <f>100 + SUMIFS(NhatKy_ViPham!J:J, NhatKy_ViPham!E:E, "11_Anh_C", NhatKy_ViPham!F:F, B32, NhatKy_ViPham!C:C, "T21") - SUMIFS(NhatKy_ViPham!K:K, NhatKy_ViPham!E:E, "11_Anh_C", NhatKy_ViPham!F:F, B32, NhatKy_ViPham!C:C, "T21")</f>
        <v>100</v>
      </c>
      <c r="AM32" s="6">
        <f>100 + SUMIFS(NhatKy_ViPham!J:J, NhatKy_ViPham!E:E, "11_Anh_C", NhatKy_ViPham!F:F, B32, NhatKy_ViPham!C:C, "T22") - SUMIFS(NhatKy_ViPham!K:K, NhatKy_ViPham!E:E, "11_Anh_C", NhatKy_ViPham!F:F, B32, NhatKy_ViPham!C:C, "T22")</f>
        <v>100</v>
      </c>
      <c r="AN32" s="6">
        <f>100 + SUMIFS(NhatKy_ViPham!J:J, NhatKy_ViPham!E:E, "11_Anh_C", NhatKy_ViPham!F:F, B32, NhatKy_ViPham!C:C, "T23") - SUMIFS(NhatKy_ViPham!K:K, NhatKy_ViPham!E:E, "11_Anh_C", NhatKy_ViPham!F:F, B32, NhatKy_ViPham!C:C, "T23")</f>
        <v>100</v>
      </c>
      <c r="AO32" s="6">
        <f>100 + SUMIFS(NhatKy_ViPham!J:J, NhatKy_ViPham!E:E, "11_Anh_C", NhatKy_ViPham!F:F, B32, NhatKy_ViPham!C:C, "T24") - SUMIFS(NhatKy_ViPham!K:K, NhatKy_ViPham!E:E, "11_Anh_C", NhatKy_ViPham!F:F, B32, NhatKy_ViPham!C:C, "T24")</f>
        <v>100</v>
      </c>
      <c r="AP32" s="6">
        <f>100 + SUMIFS(NhatKy_ViPham!J:J, NhatKy_ViPham!E:E, "11_Anh_C", NhatKy_ViPham!F:F, B32, NhatKy_ViPham!C:C, "T25") - SUMIFS(NhatKy_ViPham!K:K, NhatKy_ViPham!E:E, "11_Anh_C", NhatKy_ViPham!F:F, B32, NhatKy_ViPham!C:C, "T25")</f>
        <v>100</v>
      </c>
      <c r="AQ32" s="6">
        <f>100 + SUMIFS(NhatKy_ViPham!J:J, NhatKy_ViPham!E:E, "11_Anh_C", NhatKy_ViPham!F:F, B32, NhatKy_ViPham!C:C, "T26") - SUMIFS(NhatKy_ViPham!K:K, NhatKy_ViPham!E:E, "11_Anh_C", NhatKy_ViPham!F:F, B32, NhatKy_ViPham!C:C, "T26")</f>
        <v>100</v>
      </c>
      <c r="AR32" s="6">
        <f>100 + SUMIFS(NhatKy_ViPham!J:J, NhatKy_ViPham!E:E, "11_Anh_C", NhatKy_ViPham!F:F, B32, NhatKy_ViPham!C:C, "T27") - SUMIFS(NhatKy_ViPham!K:K, NhatKy_ViPham!E:E, "11_Anh_C", NhatKy_ViPham!F:F, B32, NhatKy_ViPham!C:C, "T27")</f>
        <v>100</v>
      </c>
      <c r="AS32" s="6">
        <f>100 + SUMIFS(NhatKy_ViPham!J:J, NhatKy_ViPham!E:E, "11_Anh_C", NhatKy_ViPham!F:F, B32, NhatKy_ViPham!C:C, "T28") - SUMIFS(NhatKy_ViPham!K:K, NhatKy_ViPham!E:E, "11_Anh_C", NhatKy_ViPham!F:F, B32, NhatKy_ViPham!C:C, "T28")</f>
        <v>100</v>
      </c>
      <c r="AT32" s="6">
        <f>100 + SUMIFS(NhatKy_ViPham!J:J, NhatKy_ViPham!E:E, "11_Anh_C", NhatKy_ViPham!F:F, B32, NhatKy_ViPham!C:C, "T29") - SUMIFS(NhatKy_ViPham!K:K, NhatKy_ViPham!E:E, "11_Anh_C", NhatKy_ViPham!F:F, B32, NhatKy_ViPham!C:C, "T29")</f>
        <v>100</v>
      </c>
      <c r="AU32" s="6">
        <f>100 + SUMIFS(NhatKy_ViPham!J:J, NhatKy_ViPham!E:E, "11_Anh_C", NhatKy_ViPham!F:F, B32, NhatKy_ViPham!C:C, "T30") - SUMIFS(NhatKy_ViPham!K:K, NhatKy_ViPham!E:E, "11_Anh_C", NhatKy_ViPham!F:F, B32, NhatKy_ViPham!C:C, "T30")</f>
        <v>100</v>
      </c>
      <c r="AV32" s="6">
        <f>100 + SUMIFS(NhatKy_ViPham!J:J, NhatKy_ViPham!E:E, "11_Anh_C", NhatKy_ViPham!F:F, B32, NhatKy_ViPham!C:C, "T31") - SUMIFS(NhatKy_ViPham!K:K, NhatKy_ViPham!E:E, "11_Anh_C", NhatKy_ViPham!F:F, B32, NhatKy_ViPham!C:C, "T31")</f>
        <v>100</v>
      </c>
      <c r="AW32" s="6">
        <f>100 + SUMIFS(NhatKy_ViPham!J:J, NhatKy_ViPham!E:E, "11_Anh_C", NhatKy_ViPham!F:F, B32, NhatKy_ViPham!C:C, "T32") - SUMIFS(NhatKy_ViPham!K:K, NhatKy_ViPham!E:E, "11_Anh_C", NhatKy_ViPham!F:F, B32, NhatKy_ViPham!C:C, "T32")</f>
        <v>100</v>
      </c>
      <c r="AX32" s="6">
        <f>100 + SUMIFS(NhatKy_ViPham!J:J, NhatKy_ViPham!E:E, "11_Anh_C", NhatKy_ViPham!F:F, B32, NhatKy_ViPham!C:C, "T33") - SUMIFS(NhatKy_ViPham!K:K, NhatKy_ViPham!E:E, "11_Anh_C", NhatKy_ViPham!F:F, B32, NhatKy_ViPham!C:C, "T33")</f>
        <v>100</v>
      </c>
      <c r="AY32" s="6">
        <f>100 + SUMIFS(NhatKy_ViPham!J:J, NhatKy_ViPham!E:E, "11_Anh_C", NhatKy_ViPham!F:F, B32, NhatKy_ViPham!C:C, "T34") - SUMIFS(NhatKy_ViPham!K:K, NhatKy_ViPham!E:E, "11_Anh_C", NhatKy_ViPham!F:F, B32, NhatKy_ViPham!C:C, "T34")</f>
        <v>100</v>
      </c>
      <c r="AZ32" s="6">
        <f>100 + SUMIFS(NhatKy_ViPham!J:J, NhatKy_ViPham!E:E, "11_Anh_C", NhatKy_ViPham!F:F, B32, NhatKy_ViPham!C:C, "T35") - SUMIFS(NhatKy_ViPham!K:K, NhatKy_ViPham!E:E, "11_Anh_C", NhatKy_ViPham!F:F, B32, NhatKy_ViPham!C:C, "T35")</f>
        <v>100</v>
      </c>
      <c r="BA32" s="12">
        <f t="shared" si="0"/>
        <v>100</v>
      </c>
      <c r="BB32" s="11" t="s">
        <v>430</v>
      </c>
      <c r="BC32" s="16" t="str">
        <f t="shared" si="1"/>
        <v>Tốt</v>
      </c>
      <c r="BD32" s="15" t="str">
        <f t="shared" si="2"/>
        <v>🟢 BÌNH THƯỜNG</v>
      </c>
    </row>
    <row r="33" spans="1:56" x14ac:dyDescent="0.25">
      <c r="A33" s="4">
        <v>25</v>
      </c>
      <c r="B33" s="10" t="s">
        <v>2146</v>
      </c>
      <c r="C33" s="4" t="s">
        <v>1534</v>
      </c>
      <c r="D33" s="4" t="s">
        <v>429</v>
      </c>
      <c r="E33" s="11" t="s">
        <v>430</v>
      </c>
      <c r="F33" s="7">
        <f>SUMIFS(NhatKy_ViPham!K:K, NhatKy_ViPham!E:E, "11_Anh_C", NhatKy_ViPham!F:F, B33, NhatKy_ViPham!H:H, "L01")</f>
        <v>0</v>
      </c>
      <c r="G33" s="7">
        <f>SUMIFS(NhatKy_ViPham!K:K, NhatKy_ViPham!E:E, "11_Anh_C", NhatKy_ViPham!F:F, B33, NhatKy_ViPham!H:H, "L02")</f>
        <v>0</v>
      </c>
      <c r="H33" s="7">
        <f>SUMIFS(NhatKy_ViPham!K:K, NhatKy_ViPham!E:E, "11_Anh_C", NhatKy_ViPham!F:F, B33, NhatKy_ViPham!H:H, "L03")</f>
        <v>0</v>
      </c>
      <c r="I33" s="7">
        <f>SUMIFS(NhatKy_ViPham!K:K, NhatKy_ViPham!E:E, "11_Anh_C", NhatKy_ViPham!F:F, B33, NhatKy_ViPham!H:H, "L04")</f>
        <v>0</v>
      </c>
      <c r="J33" s="7">
        <f>SUMIFS(NhatKy_ViPham!K:K, NhatKy_ViPham!E:E, "11_Anh_C", NhatKy_ViPham!F:F, B33, NhatKy_ViPham!H:H, "L05")</f>
        <v>0</v>
      </c>
      <c r="K33" s="7">
        <f>SUMIFS(NhatKy_ViPham!K:K, NhatKy_ViPham!E:E, "11_Anh_C", NhatKy_ViPham!F:F, B33, NhatKy_ViPham!H:H, "L06")</f>
        <v>0</v>
      </c>
      <c r="L33" s="7">
        <f>SUMIFS(NhatKy_ViPham!K:K, NhatKy_ViPham!E:E, "11_Anh_C", NhatKy_ViPham!F:F, B33, NhatKy_ViPham!H:H, "L07")</f>
        <v>0</v>
      </c>
      <c r="M33" s="7">
        <f>SUMIFS(NhatKy_ViPham!K:K, NhatKy_ViPham!E:E, "11_Anh_C", NhatKy_ViPham!F:F, B33, NhatKy_ViPham!H:H, "L08")</f>
        <v>0</v>
      </c>
      <c r="N33" s="7">
        <f>SUMIFS(NhatKy_ViPham!K:K, NhatKy_ViPham!E:E, "11_Anh_C", NhatKy_ViPham!F:F, B33, NhatKy_ViPham!H:H, "L09")</f>
        <v>0</v>
      </c>
      <c r="O33" s="7">
        <f>SUMIFS(NhatKy_ViPham!K:K, NhatKy_ViPham!E:E, "11_Anh_C", NhatKy_ViPham!F:F, B33, NhatKy_ViPham!H:H, "L10")</f>
        <v>0</v>
      </c>
      <c r="P33" s="12">
        <f>SUMIFS(NhatKy_ViPham!J:J, NhatKy_ViPham!E:E, "11_Anh_C", NhatKy_ViPham!F:F, B33)</f>
        <v>0</v>
      </c>
      <c r="Q33" s="13">
        <f>SUMIFS(NhatKy_ViPham!K:K, NhatKy_ViPham!E:E, "11_Anh_C", NhatKy_ViPham!F:F, B33)</f>
        <v>0</v>
      </c>
      <c r="R33" s="7">
        <f>100 + SUMIFS(NhatKy_ViPham!J:J, NhatKy_ViPham!E:E, "11_Anh_C", NhatKy_ViPham!F:F, B33, NhatKy_ViPham!C:C, "T1") - SUMIFS(NhatKy_ViPham!K:K, NhatKy_ViPham!E:E, "11_Anh_C", NhatKy_ViPham!F:F, B33, NhatKy_ViPham!C:C, "T1")</f>
        <v>100</v>
      </c>
      <c r="S33" s="7">
        <f>100 + SUMIFS(NhatKy_ViPham!J:J, NhatKy_ViPham!E:E, "11_Anh_C", NhatKy_ViPham!F:F, B33, NhatKy_ViPham!C:C, "T2") - SUMIFS(NhatKy_ViPham!K:K, NhatKy_ViPham!E:E, "11_Anh_C", NhatKy_ViPham!F:F, B33, NhatKy_ViPham!C:C, "T2")</f>
        <v>100</v>
      </c>
      <c r="T33" s="7">
        <f>100 + SUMIFS(NhatKy_ViPham!J:J, NhatKy_ViPham!E:E, "11_Anh_C", NhatKy_ViPham!F:F, B33, NhatKy_ViPham!C:C, "T3") - SUMIFS(NhatKy_ViPham!K:K, NhatKy_ViPham!E:E, "11_Anh_C", NhatKy_ViPham!F:F, B33, NhatKy_ViPham!C:C, "T3")</f>
        <v>100</v>
      </c>
      <c r="U33" s="7">
        <f>100 + SUMIFS(NhatKy_ViPham!J:J, NhatKy_ViPham!E:E, "11_Anh_C", NhatKy_ViPham!F:F, B33, NhatKy_ViPham!C:C, "T4") - SUMIFS(NhatKy_ViPham!K:K, NhatKy_ViPham!E:E, "11_Anh_C", NhatKy_ViPham!F:F, B33, NhatKy_ViPham!C:C, "T4")</f>
        <v>100</v>
      </c>
      <c r="V33" s="7">
        <f>100 + SUMIFS(NhatKy_ViPham!J:J, NhatKy_ViPham!E:E, "11_Anh_C", NhatKy_ViPham!F:F, B33, NhatKy_ViPham!C:C, "T5") - SUMIFS(NhatKy_ViPham!K:K, NhatKy_ViPham!E:E, "11_Anh_C", NhatKy_ViPham!F:F, B33, NhatKy_ViPham!C:C, "T5")</f>
        <v>100</v>
      </c>
      <c r="W33" s="7">
        <f>100 + SUMIFS(NhatKy_ViPham!J:J, NhatKy_ViPham!E:E, "11_Anh_C", NhatKy_ViPham!F:F, B33, NhatKy_ViPham!C:C, "T6") - SUMIFS(NhatKy_ViPham!K:K, NhatKy_ViPham!E:E, "11_Anh_C", NhatKy_ViPham!F:F, B33, NhatKy_ViPham!C:C, "T6")</f>
        <v>100</v>
      </c>
      <c r="X33" s="7">
        <f>100 + SUMIFS(NhatKy_ViPham!J:J, NhatKy_ViPham!E:E, "11_Anh_C", NhatKy_ViPham!F:F, B33, NhatKy_ViPham!C:C, "T7") - SUMIFS(NhatKy_ViPham!K:K, NhatKy_ViPham!E:E, "11_Anh_C", NhatKy_ViPham!F:F, B33, NhatKy_ViPham!C:C, "T7")</f>
        <v>100</v>
      </c>
      <c r="Y33" s="7">
        <f>100 + SUMIFS(NhatKy_ViPham!J:J, NhatKy_ViPham!E:E, "11_Anh_C", NhatKy_ViPham!F:F, B33, NhatKy_ViPham!C:C, "T8") - SUMIFS(NhatKy_ViPham!K:K, NhatKy_ViPham!E:E, "11_Anh_C", NhatKy_ViPham!F:F, B33, NhatKy_ViPham!C:C, "T8")</f>
        <v>100</v>
      </c>
      <c r="Z33" s="7">
        <f>100 + SUMIFS(NhatKy_ViPham!J:J, NhatKy_ViPham!E:E, "11_Anh_C", NhatKy_ViPham!F:F, B33, NhatKy_ViPham!C:C, "T9") - SUMIFS(NhatKy_ViPham!K:K, NhatKy_ViPham!E:E, "11_Anh_C", NhatKy_ViPham!F:F, B33, NhatKy_ViPham!C:C, "T9")</f>
        <v>100</v>
      </c>
      <c r="AA33" s="7">
        <f>100 + SUMIFS(NhatKy_ViPham!J:J, NhatKy_ViPham!E:E, "11_Anh_C", NhatKy_ViPham!F:F, B33, NhatKy_ViPham!C:C, "T10") - SUMIFS(NhatKy_ViPham!K:K, NhatKy_ViPham!E:E, "11_Anh_C", NhatKy_ViPham!F:F, B33, NhatKy_ViPham!C:C, "T10")</f>
        <v>100</v>
      </c>
      <c r="AB33" s="7">
        <f>100 + SUMIFS(NhatKy_ViPham!J:J, NhatKy_ViPham!E:E, "11_Anh_C", NhatKy_ViPham!F:F, B33, NhatKy_ViPham!C:C, "T11") - SUMIFS(NhatKy_ViPham!K:K, NhatKy_ViPham!E:E, "11_Anh_C", NhatKy_ViPham!F:F, B33, NhatKy_ViPham!C:C, "T11")</f>
        <v>100</v>
      </c>
      <c r="AC33" s="7">
        <f>100 + SUMIFS(NhatKy_ViPham!J:J, NhatKy_ViPham!E:E, "11_Anh_C", NhatKy_ViPham!F:F, B33, NhatKy_ViPham!C:C, "T12") - SUMIFS(NhatKy_ViPham!K:K, NhatKy_ViPham!E:E, "11_Anh_C", NhatKy_ViPham!F:F, B33, NhatKy_ViPham!C:C, "T12")</f>
        <v>100</v>
      </c>
      <c r="AD33" s="7">
        <f>100 + SUMIFS(NhatKy_ViPham!J:J, NhatKy_ViPham!E:E, "11_Anh_C", NhatKy_ViPham!F:F, B33, NhatKy_ViPham!C:C, "T13") - SUMIFS(NhatKy_ViPham!K:K, NhatKy_ViPham!E:E, "11_Anh_C", NhatKy_ViPham!F:F, B33, NhatKy_ViPham!C:C, "T13")</f>
        <v>100</v>
      </c>
      <c r="AE33" s="7">
        <f>100 + SUMIFS(NhatKy_ViPham!J:J, NhatKy_ViPham!E:E, "11_Anh_C", NhatKy_ViPham!F:F, B33, NhatKy_ViPham!C:C, "T14") - SUMIFS(NhatKy_ViPham!K:K, NhatKy_ViPham!E:E, "11_Anh_C", NhatKy_ViPham!F:F, B33, NhatKy_ViPham!C:C, "T14")</f>
        <v>100</v>
      </c>
      <c r="AF33" s="7">
        <f>100 + SUMIFS(NhatKy_ViPham!J:J, NhatKy_ViPham!E:E, "11_Anh_C", NhatKy_ViPham!F:F, B33, NhatKy_ViPham!C:C, "T15") - SUMIFS(NhatKy_ViPham!K:K, NhatKy_ViPham!E:E, "11_Anh_C", NhatKy_ViPham!F:F, B33, NhatKy_ViPham!C:C, "T15")</f>
        <v>100</v>
      </c>
      <c r="AG33" s="7">
        <f>100 + SUMIFS(NhatKy_ViPham!J:J, NhatKy_ViPham!E:E, "11_Anh_C", NhatKy_ViPham!F:F, B33, NhatKy_ViPham!C:C, "T16") - SUMIFS(NhatKy_ViPham!K:K, NhatKy_ViPham!E:E, "11_Anh_C", NhatKy_ViPham!F:F, B33, NhatKy_ViPham!C:C, "T16")</f>
        <v>100</v>
      </c>
      <c r="AH33" s="7">
        <f>100 + SUMIFS(NhatKy_ViPham!J:J, NhatKy_ViPham!E:E, "11_Anh_C", NhatKy_ViPham!F:F, B33, NhatKy_ViPham!C:C, "T17") - SUMIFS(NhatKy_ViPham!K:K, NhatKy_ViPham!E:E, "11_Anh_C", NhatKy_ViPham!F:F, B33, NhatKy_ViPham!C:C, "T17")</f>
        <v>100</v>
      </c>
      <c r="AI33" s="7">
        <f>100 + SUMIFS(NhatKy_ViPham!J:J, NhatKy_ViPham!E:E, "11_Anh_C", NhatKy_ViPham!F:F, B33, NhatKy_ViPham!C:C, "T18") - SUMIFS(NhatKy_ViPham!K:K, NhatKy_ViPham!E:E, "11_Anh_C", NhatKy_ViPham!F:F, B33, NhatKy_ViPham!C:C, "T18")</f>
        <v>100</v>
      </c>
      <c r="AJ33" s="7">
        <f>100 + SUMIFS(NhatKy_ViPham!J:J, NhatKy_ViPham!E:E, "11_Anh_C", NhatKy_ViPham!F:F, B33, NhatKy_ViPham!C:C, "T19") - SUMIFS(NhatKy_ViPham!K:K, NhatKy_ViPham!E:E, "11_Anh_C", NhatKy_ViPham!F:F, B33, NhatKy_ViPham!C:C, "T19")</f>
        <v>100</v>
      </c>
      <c r="AK33" s="7">
        <f>100 + SUMIFS(NhatKy_ViPham!J:J, NhatKy_ViPham!E:E, "11_Anh_C", NhatKy_ViPham!F:F, B33, NhatKy_ViPham!C:C, "T20") - SUMIFS(NhatKy_ViPham!K:K, NhatKy_ViPham!E:E, "11_Anh_C", NhatKy_ViPham!F:F, B33, NhatKy_ViPham!C:C, "T20")</f>
        <v>100</v>
      </c>
      <c r="AL33" s="7">
        <f>100 + SUMIFS(NhatKy_ViPham!J:J, NhatKy_ViPham!E:E, "11_Anh_C", NhatKy_ViPham!F:F, B33, NhatKy_ViPham!C:C, "T21") - SUMIFS(NhatKy_ViPham!K:K, NhatKy_ViPham!E:E, "11_Anh_C", NhatKy_ViPham!F:F, B33, NhatKy_ViPham!C:C, "T21")</f>
        <v>100</v>
      </c>
      <c r="AM33" s="7">
        <f>100 + SUMIFS(NhatKy_ViPham!J:J, NhatKy_ViPham!E:E, "11_Anh_C", NhatKy_ViPham!F:F, B33, NhatKy_ViPham!C:C, "T22") - SUMIFS(NhatKy_ViPham!K:K, NhatKy_ViPham!E:E, "11_Anh_C", NhatKy_ViPham!F:F, B33, NhatKy_ViPham!C:C, "T22")</f>
        <v>100</v>
      </c>
      <c r="AN33" s="7">
        <f>100 + SUMIFS(NhatKy_ViPham!J:J, NhatKy_ViPham!E:E, "11_Anh_C", NhatKy_ViPham!F:F, B33, NhatKy_ViPham!C:C, "T23") - SUMIFS(NhatKy_ViPham!K:K, NhatKy_ViPham!E:E, "11_Anh_C", NhatKy_ViPham!F:F, B33, NhatKy_ViPham!C:C, "T23")</f>
        <v>100</v>
      </c>
      <c r="AO33" s="7">
        <f>100 + SUMIFS(NhatKy_ViPham!J:J, NhatKy_ViPham!E:E, "11_Anh_C", NhatKy_ViPham!F:F, B33, NhatKy_ViPham!C:C, "T24") - SUMIFS(NhatKy_ViPham!K:K, NhatKy_ViPham!E:E, "11_Anh_C", NhatKy_ViPham!F:F, B33, NhatKy_ViPham!C:C, "T24")</f>
        <v>100</v>
      </c>
      <c r="AP33" s="7">
        <f>100 + SUMIFS(NhatKy_ViPham!J:J, NhatKy_ViPham!E:E, "11_Anh_C", NhatKy_ViPham!F:F, B33, NhatKy_ViPham!C:C, "T25") - SUMIFS(NhatKy_ViPham!K:K, NhatKy_ViPham!E:E, "11_Anh_C", NhatKy_ViPham!F:F, B33, NhatKy_ViPham!C:C, "T25")</f>
        <v>100</v>
      </c>
      <c r="AQ33" s="7">
        <f>100 + SUMIFS(NhatKy_ViPham!J:J, NhatKy_ViPham!E:E, "11_Anh_C", NhatKy_ViPham!F:F, B33, NhatKy_ViPham!C:C, "T26") - SUMIFS(NhatKy_ViPham!K:K, NhatKy_ViPham!E:E, "11_Anh_C", NhatKy_ViPham!F:F, B33, NhatKy_ViPham!C:C, "T26")</f>
        <v>100</v>
      </c>
      <c r="AR33" s="7">
        <f>100 + SUMIFS(NhatKy_ViPham!J:J, NhatKy_ViPham!E:E, "11_Anh_C", NhatKy_ViPham!F:F, B33, NhatKy_ViPham!C:C, "T27") - SUMIFS(NhatKy_ViPham!K:K, NhatKy_ViPham!E:E, "11_Anh_C", NhatKy_ViPham!F:F, B33, NhatKy_ViPham!C:C, "T27")</f>
        <v>100</v>
      </c>
      <c r="AS33" s="7">
        <f>100 + SUMIFS(NhatKy_ViPham!J:J, NhatKy_ViPham!E:E, "11_Anh_C", NhatKy_ViPham!F:F, B33, NhatKy_ViPham!C:C, "T28") - SUMIFS(NhatKy_ViPham!K:K, NhatKy_ViPham!E:E, "11_Anh_C", NhatKy_ViPham!F:F, B33, NhatKy_ViPham!C:C, "T28")</f>
        <v>100</v>
      </c>
      <c r="AT33" s="7">
        <f>100 + SUMIFS(NhatKy_ViPham!J:J, NhatKy_ViPham!E:E, "11_Anh_C", NhatKy_ViPham!F:F, B33, NhatKy_ViPham!C:C, "T29") - SUMIFS(NhatKy_ViPham!K:K, NhatKy_ViPham!E:E, "11_Anh_C", NhatKy_ViPham!F:F, B33, NhatKy_ViPham!C:C, "T29")</f>
        <v>100</v>
      </c>
      <c r="AU33" s="7">
        <f>100 + SUMIFS(NhatKy_ViPham!J:J, NhatKy_ViPham!E:E, "11_Anh_C", NhatKy_ViPham!F:F, B33, NhatKy_ViPham!C:C, "T30") - SUMIFS(NhatKy_ViPham!K:K, NhatKy_ViPham!E:E, "11_Anh_C", NhatKy_ViPham!F:F, B33, NhatKy_ViPham!C:C, "T30")</f>
        <v>100</v>
      </c>
      <c r="AV33" s="7">
        <f>100 + SUMIFS(NhatKy_ViPham!J:J, NhatKy_ViPham!E:E, "11_Anh_C", NhatKy_ViPham!F:F, B33, NhatKy_ViPham!C:C, "T31") - SUMIFS(NhatKy_ViPham!K:K, NhatKy_ViPham!E:E, "11_Anh_C", NhatKy_ViPham!F:F, B33, NhatKy_ViPham!C:C, "T31")</f>
        <v>100</v>
      </c>
      <c r="AW33" s="7">
        <f>100 + SUMIFS(NhatKy_ViPham!J:J, NhatKy_ViPham!E:E, "11_Anh_C", NhatKy_ViPham!F:F, B33, NhatKy_ViPham!C:C, "T32") - SUMIFS(NhatKy_ViPham!K:K, NhatKy_ViPham!E:E, "11_Anh_C", NhatKy_ViPham!F:F, B33, NhatKy_ViPham!C:C, "T32")</f>
        <v>100</v>
      </c>
      <c r="AX33" s="7">
        <f>100 + SUMIFS(NhatKy_ViPham!J:J, NhatKy_ViPham!E:E, "11_Anh_C", NhatKy_ViPham!F:F, B33, NhatKy_ViPham!C:C, "T33") - SUMIFS(NhatKy_ViPham!K:K, NhatKy_ViPham!E:E, "11_Anh_C", NhatKy_ViPham!F:F, B33, NhatKy_ViPham!C:C, "T33")</f>
        <v>100</v>
      </c>
      <c r="AY33" s="7">
        <f>100 + SUMIFS(NhatKy_ViPham!J:J, NhatKy_ViPham!E:E, "11_Anh_C", NhatKy_ViPham!F:F, B33, NhatKy_ViPham!C:C, "T34") - SUMIFS(NhatKy_ViPham!K:K, NhatKy_ViPham!E:E, "11_Anh_C", NhatKy_ViPham!F:F, B33, NhatKy_ViPham!C:C, "T34")</f>
        <v>100</v>
      </c>
      <c r="AZ33" s="7">
        <f>100 + SUMIFS(NhatKy_ViPham!J:J, NhatKy_ViPham!E:E, "11_Anh_C", NhatKy_ViPham!F:F, B33, NhatKy_ViPham!C:C, "T35") - SUMIFS(NhatKy_ViPham!K:K, NhatKy_ViPham!E:E, "11_Anh_C", NhatKy_ViPham!F:F, B33, NhatKy_ViPham!C:C, "T35")</f>
        <v>100</v>
      </c>
      <c r="BA33" s="12">
        <f t="shared" si="0"/>
        <v>100</v>
      </c>
      <c r="BB33" s="11" t="s">
        <v>430</v>
      </c>
      <c r="BC33" s="14" t="str">
        <f t="shared" si="1"/>
        <v>Tốt</v>
      </c>
      <c r="BD33" s="10" t="str">
        <f t="shared" si="2"/>
        <v>🟢 BÌNH THƯỜNG</v>
      </c>
    </row>
    <row r="34" spans="1:56" x14ac:dyDescent="0.25">
      <c r="A34" s="5">
        <v>26</v>
      </c>
      <c r="B34" s="15" t="s">
        <v>2147</v>
      </c>
      <c r="C34" s="5" t="s">
        <v>1503</v>
      </c>
      <c r="D34" s="5" t="s">
        <v>429</v>
      </c>
      <c r="E34" s="11" t="s">
        <v>430</v>
      </c>
      <c r="F34" s="6">
        <f>SUMIFS(NhatKy_ViPham!K:K, NhatKy_ViPham!E:E, "11_Anh_C", NhatKy_ViPham!F:F, B34, NhatKy_ViPham!H:H, "L01")</f>
        <v>0</v>
      </c>
      <c r="G34" s="6">
        <f>SUMIFS(NhatKy_ViPham!K:K, NhatKy_ViPham!E:E, "11_Anh_C", NhatKy_ViPham!F:F, B34, NhatKy_ViPham!H:H, "L02")</f>
        <v>0</v>
      </c>
      <c r="H34" s="6">
        <f>SUMIFS(NhatKy_ViPham!K:K, NhatKy_ViPham!E:E, "11_Anh_C", NhatKy_ViPham!F:F, B34, NhatKy_ViPham!H:H, "L03")</f>
        <v>0</v>
      </c>
      <c r="I34" s="6">
        <f>SUMIFS(NhatKy_ViPham!K:K, NhatKy_ViPham!E:E, "11_Anh_C", NhatKy_ViPham!F:F, B34, NhatKy_ViPham!H:H, "L04")</f>
        <v>0</v>
      </c>
      <c r="J34" s="6">
        <f>SUMIFS(NhatKy_ViPham!K:K, NhatKy_ViPham!E:E, "11_Anh_C", NhatKy_ViPham!F:F, B34, NhatKy_ViPham!H:H, "L05")</f>
        <v>0</v>
      </c>
      <c r="K34" s="6">
        <f>SUMIFS(NhatKy_ViPham!K:K, NhatKy_ViPham!E:E, "11_Anh_C", NhatKy_ViPham!F:F, B34, NhatKy_ViPham!H:H, "L06")</f>
        <v>0</v>
      </c>
      <c r="L34" s="6">
        <f>SUMIFS(NhatKy_ViPham!K:K, NhatKy_ViPham!E:E, "11_Anh_C", NhatKy_ViPham!F:F, B34, NhatKy_ViPham!H:H, "L07")</f>
        <v>0</v>
      </c>
      <c r="M34" s="6">
        <f>SUMIFS(NhatKy_ViPham!K:K, NhatKy_ViPham!E:E, "11_Anh_C", NhatKy_ViPham!F:F, B34, NhatKy_ViPham!H:H, "L08")</f>
        <v>0</v>
      </c>
      <c r="N34" s="6">
        <f>SUMIFS(NhatKy_ViPham!K:K, NhatKy_ViPham!E:E, "11_Anh_C", NhatKy_ViPham!F:F, B34, NhatKy_ViPham!H:H, "L09")</f>
        <v>0</v>
      </c>
      <c r="O34" s="6">
        <f>SUMIFS(NhatKy_ViPham!K:K, NhatKy_ViPham!E:E, "11_Anh_C", NhatKy_ViPham!F:F, B34, NhatKy_ViPham!H:H, "L10")</f>
        <v>0</v>
      </c>
      <c r="P34" s="12">
        <f>SUMIFS(NhatKy_ViPham!J:J, NhatKy_ViPham!E:E, "11_Anh_C", NhatKy_ViPham!F:F, B34)</f>
        <v>0</v>
      </c>
      <c r="Q34" s="13">
        <f>SUMIFS(NhatKy_ViPham!K:K, NhatKy_ViPham!E:E, "11_Anh_C", NhatKy_ViPham!F:F, B34)</f>
        <v>0</v>
      </c>
      <c r="R34" s="6">
        <f>100 + SUMIFS(NhatKy_ViPham!J:J, NhatKy_ViPham!E:E, "11_Anh_C", NhatKy_ViPham!F:F, B34, NhatKy_ViPham!C:C, "T1") - SUMIFS(NhatKy_ViPham!K:K, NhatKy_ViPham!E:E, "11_Anh_C", NhatKy_ViPham!F:F, B34, NhatKy_ViPham!C:C, "T1")</f>
        <v>100</v>
      </c>
      <c r="S34" s="6">
        <f>100 + SUMIFS(NhatKy_ViPham!J:J, NhatKy_ViPham!E:E, "11_Anh_C", NhatKy_ViPham!F:F, B34, NhatKy_ViPham!C:C, "T2") - SUMIFS(NhatKy_ViPham!K:K, NhatKy_ViPham!E:E, "11_Anh_C", NhatKy_ViPham!F:F, B34, NhatKy_ViPham!C:C, "T2")</f>
        <v>100</v>
      </c>
      <c r="T34" s="6">
        <f>100 + SUMIFS(NhatKy_ViPham!J:J, NhatKy_ViPham!E:E, "11_Anh_C", NhatKy_ViPham!F:F, B34, NhatKy_ViPham!C:C, "T3") - SUMIFS(NhatKy_ViPham!K:K, NhatKy_ViPham!E:E, "11_Anh_C", NhatKy_ViPham!F:F, B34, NhatKy_ViPham!C:C, "T3")</f>
        <v>100</v>
      </c>
      <c r="U34" s="6">
        <f>100 + SUMIFS(NhatKy_ViPham!J:J, NhatKy_ViPham!E:E, "11_Anh_C", NhatKy_ViPham!F:F, B34, NhatKy_ViPham!C:C, "T4") - SUMIFS(NhatKy_ViPham!K:K, NhatKy_ViPham!E:E, "11_Anh_C", NhatKy_ViPham!F:F, B34, NhatKy_ViPham!C:C, "T4")</f>
        <v>100</v>
      </c>
      <c r="V34" s="6">
        <f>100 + SUMIFS(NhatKy_ViPham!J:J, NhatKy_ViPham!E:E, "11_Anh_C", NhatKy_ViPham!F:F, B34, NhatKy_ViPham!C:C, "T5") - SUMIFS(NhatKy_ViPham!K:K, NhatKy_ViPham!E:E, "11_Anh_C", NhatKy_ViPham!F:F, B34, NhatKy_ViPham!C:C, "T5")</f>
        <v>100</v>
      </c>
      <c r="W34" s="6">
        <f>100 + SUMIFS(NhatKy_ViPham!J:J, NhatKy_ViPham!E:E, "11_Anh_C", NhatKy_ViPham!F:F, B34, NhatKy_ViPham!C:C, "T6") - SUMIFS(NhatKy_ViPham!K:K, NhatKy_ViPham!E:E, "11_Anh_C", NhatKy_ViPham!F:F, B34, NhatKy_ViPham!C:C, "T6")</f>
        <v>100</v>
      </c>
      <c r="X34" s="6">
        <f>100 + SUMIFS(NhatKy_ViPham!J:J, NhatKy_ViPham!E:E, "11_Anh_C", NhatKy_ViPham!F:F, B34, NhatKy_ViPham!C:C, "T7") - SUMIFS(NhatKy_ViPham!K:K, NhatKy_ViPham!E:E, "11_Anh_C", NhatKy_ViPham!F:F, B34, NhatKy_ViPham!C:C, "T7")</f>
        <v>100</v>
      </c>
      <c r="Y34" s="6">
        <f>100 + SUMIFS(NhatKy_ViPham!J:J, NhatKy_ViPham!E:E, "11_Anh_C", NhatKy_ViPham!F:F, B34, NhatKy_ViPham!C:C, "T8") - SUMIFS(NhatKy_ViPham!K:K, NhatKy_ViPham!E:E, "11_Anh_C", NhatKy_ViPham!F:F, B34, NhatKy_ViPham!C:C, "T8")</f>
        <v>100</v>
      </c>
      <c r="Z34" s="6">
        <f>100 + SUMIFS(NhatKy_ViPham!J:J, NhatKy_ViPham!E:E, "11_Anh_C", NhatKy_ViPham!F:F, B34, NhatKy_ViPham!C:C, "T9") - SUMIFS(NhatKy_ViPham!K:K, NhatKy_ViPham!E:E, "11_Anh_C", NhatKy_ViPham!F:F, B34, NhatKy_ViPham!C:C, "T9")</f>
        <v>100</v>
      </c>
      <c r="AA34" s="6">
        <f>100 + SUMIFS(NhatKy_ViPham!J:J, NhatKy_ViPham!E:E, "11_Anh_C", NhatKy_ViPham!F:F, B34, NhatKy_ViPham!C:C, "T10") - SUMIFS(NhatKy_ViPham!K:K, NhatKy_ViPham!E:E, "11_Anh_C", NhatKy_ViPham!F:F, B34, NhatKy_ViPham!C:C, "T10")</f>
        <v>100</v>
      </c>
      <c r="AB34" s="6">
        <f>100 + SUMIFS(NhatKy_ViPham!J:J, NhatKy_ViPham!E:E, "11_Anh_C", NhatKy_ViPham!F:F, B34, NhatKy_ViPham!C:C, "T11") - SUMIFS(NhatKy_ViPham!K:K, NhatKy_ViPham!E:E, "11_Anh_C", NhatKy_ViPham!F:F, B34, NhatKy_ViPham!C:C, "T11")</f>
        <v>100</v>
      </c>
      <c r="AC34" s="6">
        <f>100 + SUMIFS(NhatKy_ViPham!J:J, NhatKy_ViPham!E:E, "11_Anh_C", NhatKy_ViPham!F:F, B34, NhatKy_ViPham!C:C, "T12") - SUMIFS(NhatKy_ViPham!K:K, NhatKy_ViPham!E:E, "11_Anh_C", NhatKy_ViPham!F:F, B34, NhatKy_ViPham!C:C, "T12")</f>
        <v>100</v>
      </c>
      <c r="AD34" s="6">
        <f>100 + SUMIFS(NhatKy_ViPham!J:J, NhatKy_ViPham!E:E, "11_Anh_C", NhatKy_ViPham!F:F, B34, NhatKy_ViPham!C:C, "T13") - SUMIFS(NhatKy_ViPham!K:K, NhatKy_ViPham!E:E, "11_Anh_C", NhatKy_ViPham!F:F, B34, NhatKy_ViPham!C:C, "T13")</f>
        <v>100</v>
      </c>
      <c r="AE34" s="6">
        <f>100 + SUMIFS(NhatKy_ViPham!J:J, NhatKy_ViPham!E:E, "11_Anh_C", NhatKy_ViPham!F:F, B34, NhatKy_ViPham!C:C, "T14") - SUMIFS(NhatKy_ViPham!K:K, NhatKy_ViPham!E:E, "11_Anh_C", NhatKy_ViPham!F:F, B34, NhatKy_ViPham!C:C, "T14")</f>
        <v>100</v>
      </c>
      <c r="AF34" s="6">
        <f>100 + SUMIFS(NhatKy_ViPham!J:J, NhatKy_ViPham!E:E, "11_Anh_C", NhatKy_ViPham!F:F, B34, NhatKy_ViPham!C:C, "T15") - SUMIFS(NhatKy_ViPham!K:K, NhatKy_ViPham!E:E, "11_Anh_C", NhatKy_ViPham!F:F, B34, NhatKy_ViPham!C:C, "T15")</f>
        <v>100</v>
      </c>
      <c r="AG34" s="6">
        <f>100 + SUMIFS(NhatKy_ViPham!J:J, NhatKy_ViPham!E:E, "11_Anh_C", NhatKy_ViPham!F:F, B34, NhatKy_ViPham!C:C, "T16") - SUMIFS(NhatKy_ViPham!K:K, NhatKy_ViPham!E:E, "11_Anh_C", NhatKy_ViPham!F:F, B34, NhatKy_ViPham!C:C, "T16")</f>
        <v>100</v>
      </c>
      <c r="AH34" s="6">
        <f>100 + SUMIFS(NhatKy_ViPham!J:J, NhatKy_ViPham!E:E, "11_Anh_C", NhatKy_ViPham!F:F, B34, NhatKy_ViPham!C:C, "T17") - SUMIFS(NhatKy_ViPham!K:K, NhatKy_ViPham!E:E, "11_Anh_C", NhatKy_ViPham!F:F, B34, NhatKy_ViPham!C:C, "T17")</f>
        <v>100</v>
      </c>
      <c r="AI34" s="6">
        <f>100 + SUMIFS(NhatKy_ViPham!J:J, NhatKy_ViPham!E:E, "11_Anh_C", NhatKy_ViPham!F:F, B34, NhatKy_ViPham!C:C, "T18") - SUMIFS(NhatKy_ViPham!K:K, NhatKy_ViPham!E:E, "11_Anh_C", NhatKy_ViPham!F:F, B34, NhatKy_ViPham!C:C, "T18")</f>
        <v>100</v>
      </c>
      <c r="AJ34" s="6">
        <f>100 + SUMIFS(NhatKy_ViPham!J:J, NhatKy_ViPham!E:E, "11_Anh_C", NhatKy_ViPham!F:F, B34, NhatKy_ViPham!C:C, "T19") - SUMIFS(NhatKy_ViPham!K:K, NhatKy_ViPham!E:E, "11_Anh_C", NhatKy_ViPham!F:F, B34, NhatKy_ViPham!C:C, "T19")</f>
        <v>100</v>
      </c>
      <c r="AK34" s="6">
        <f>100 + SUMIFS(NhatKy_ViPham!J:J, NhatKy_ViPham!E:E, "11_Anh_C", NhatKy_ViPham!F:F, B34, NhatKy_ViPham!C:C, "T20") - SUMIFS(NhatKy_ViPham!K:K, NhatKy_ViPham!E:E, "11_Anh_C", NhatKy_ViPham!F:F, B34, NhatKy_ViPham!C:C, "T20")</f>
        <v>100</v>
      </c>
      <c r="AL34" s="6">
        <f>100 + SUMIFS(NhatKy_ViPham!J:J, NhatKy_ViPham!E:E, "11_Anh_C", NhatKy_ViPham!F:F, B34, NhatKy_ViPham!C:C, "T21") - SUMIFS(NhatKy_ViPham!K:K, NhatKy_ViPham!E:E, "11_Anh_C", NhatKy_ViPham!F:F, B34, NhatKy_ViPham!C:C, "T21")</f>
        <v>100</v>
      </c>
      <c r="AM34" s="6">
        <f>100 + SUMIFS(NhatKy_ViPham!J:J, NhatKy_ViPham!E:E, "11_Anh_C", NhatKy_ViPham!F:F, B34, NhatKy_ViPham!C:C, "T22") - SUMIFS(NhatKy_ViPham!K:K, NhatKy_ViPham!E:E, "11_Anh_C", NhatKy_ViPham!F:F, B34, NhatKy_ViPham!C:C, "T22")</f>
        <v>100</v>
      </c>
      <c r="AN34" s="6">
        <f>100 + SUMIFS(NhatKy_ViPham!J:J, NhatKy_ViPham!E:E, "11_Anh_C", NhatKy_ViPham!F:F, B34, NhatKy_ViPham!C:C, "T23") - SUMIFS(NhatKy_ViPham!K:K, NhatKy_ViPham!E:E, "11_Anh_C", NhatKy_ViPham!F:F, B34, NhatKy_ViPham!C:C, "T23")</f>
        <v>100</v>
      </c>
      <c r="AO34" s="6">
        <f>100 + SUMIFS(NhatKy_ViPham!J:J, NhatKy_ViPham!E:E, "11_Anh_C", NhatKy_ViPham!F:F, B34, NhatKy_ViPham!C:C, "T24") - SUMIFS(NhatKy_ViPham!K:K, NhatKy_ViPham!E:E, "11_Anh_C", NhatKy_ViPham!F:F, B34, NhatKy_ViPham!C:C, "T24")</f>
        <v>100</v>
      </c>
      <c r="AP34" s="6">
        <f>100 + SUMIFS(NhatKy_ViPham!J:J, NhatKy_ViPham!E:E, "11_Anh_C", NhatKy_ViPham!F:F, B34, NhatKy_ViPham!C:C, "T25") - SUMIFS(NhatKy_ViPham!K:K, NhatKy_ViPham!E:E, "11_Anh_C", NhatKy_ViPham!F:F, B34, NhatKy_ViPham!C:C, "T25")</f>
        <v>100</v>
      </c>
      <c r="AQ34" s="6">
        <f>100 + SUMIFS(NhatKy_ViPham!J:J, NhatKy_ViPham!E:E, "11_Anh_C", NhatKy_ViPham!F:F, B34, NhatKy_ViPham!C:C, "T26") - SUMIFS(NhatKy_ViPham!K:K, NhatKy_ViPham!E:E, "11_Anh_C", NhatKy_ViPham!F:F, B34, NhatKy_ViPham!C:C, "T26")</f>
        <v>100</v>
      </c>
      <c r="AR34" s="6">
        <f>100 + SUMIFS(NhatKy_ViPham!J:J, NhatKy_ViPham!E:E, "11_Anh_C", NhatKy_ViPham!F:F, B34, NhatKy_ViPham!C:C, "T27") - SUMIFS(NhatKy_ViPham!K:K, NhatKy_ViPham!E:E, "11_Anh_C", NhatKy_ViPham!F:F, B34, NhatKy_ViPham!C:C, "T27")</f>
        <v>100</v>
      </c>
      <c r="AS34" s="6">
        <f>100 + SUMIFS(NhatKy_ViPham!J:J, NhatKy_ViPham!E:E, "11_Anh_C", NhatKy_ViPham!F:F, B34, NhatKy_ViPham!C:C, "T28") - SUMIFS(NhatKy_ViPham!K:K, NhatKy_ViPham!E:E, "11_Anh_C", NhatKy_ViPham!F:F, B34, NhatKy_ViPham!C:C, "T28")</f>
        <v>100</v>
      </c>
      <c r="AT34" s="6">
        <f>100 + SUMIFS(NhatKy_ViPham!J:J, NhatKy_ViPham!E:E, "11_Anh_C", NhatKy_ViPham!F:F, B34, NhatKy_ViPham!C:C, "T29") - SUMIFS(NhatKy_ViPham!K:K, NhatKy_ViPham!E:E, "11_Anh_C", NhatKy_ViPham!F:F, B34, NhatKy_ViPham!C:C, "T29")</f>
        <v>100</v>
      </c>
      <c r="AU34" s="6">
        <f>100 + SUMIFS(NhatKy_ViPham!J:J, NhatKy_ViPham!E:E, "11_Anh_C", NhatKy_ViPham!F:F, B34, NhatKy_ViPham!C:C, "T30") - SUMIFS(NhatKy_ViPham!K:K, NhatKy_ViPham!E:E, "11_Anh_C", NhatKy_ViPham!F:F, B34, NhatKy_ViPham!C:C, "T30")</f>
        <v>100</v>
      </c>
      <c r="AV34" s="6">
        <f>100 + SUMIFS(NhatKy_ViPham!J:J, NhatKy_ViPham!E:E, "11_Anh_C", NhatKy_ViPham!F:F, B34, NhatKy_ViPham!C:C, "T31") - SUMIFS(NhatKy_ViPham!K:K, NhatKy_ViPham!E:E, "11_Anh_C", NhatKy_ViPham!F:F, B34, NhatKy_ViPham!C:C, "T31")</f>
        <v>100</v>
      </c>
      <c r="AW34" s="6">
        <f>100 + SUMIFS(NhatKy_ViPham!J:J, NhatKy_ViPham!E:E, "11_Anh_C", NhatKy_ViPham!F:F, B34, NhatKy_ViPham!C:C, "T32") - SUMIFS(NhatKy_ViPham!K:K, NhatKy_ViPham!E:E, "11_Anh_C", NhatKy_ViPham!F:F, B34, NhatKy_ViPham!C:C, "T32")</f>
        <v>100</v>
      </c>
      <c r="AX34" s="6">
        <f>100 + SUMIFS(NhatKy_ViPham!J:J, NhatKy_ViPham!E:E, "11_Anh_C", NhatKy_ViPham!F:F, B34, NhatKy_ViPham!C:C, "T33") - SUMIFS(NhatKy_ViPham!K:K, NhatKy_ViPham!E:E, "11_Anh_C", NhatKy_ViPham!F:F, B34, NhatKy_ViPham!C:C, "T33")</f>
        <v>100</v>
      </c>
      <c r="AY34" s="6">
        <f>100 + SUMIFS(NhatKy_ViPham!J:J, NhatKy_ViPham!E:E, "11_Anh_C", NhatKy_ViPham!F:F, B34, NhatKy_ViPham!C:C, "T34") - SUMIFS(NhatKy_ViPham!K:K, NhatKy_ViPham!E:E, "11_Anh_C", NhatKy_ViPham!F:F, B34, NhatKy_ViPham!C:C, "T34")</f>
        <v>100</v>
      </c>
      <c r="AZ34" s="6">
        <f>100 + SUMIFS(NhatKy_ViPham!J:J, NhatKy_ViPham!E:E, "11_Anh_C", NhatKy_ViPham!F:F, B34, NhatKy_ViPham!C:C, "T35") - SUMIFS(NhatKy_ViPham!K:K, NhatKy_ViPham!E:E, "11_Anh_C", NhatKy_ViPham!F:F, B34, NhatKy_ViPham!C:C, "T35")</f>
        <v>100</v>
      </c>
      <c r="BA34" s="12">
        <f t="shared" si="0"/>
        <v>100</v>
      </c>
      <c r="BB34" s="11" t="s">
        <v>430</v>
      </c>
      <c r="BC34" s="16" t="str">
        <f t="shared" si="1"/>
        <v>Tốt</v>
      </c>
      <c r="BD34" s="15" t="str">
        <f t="shared" si="2"/>
        <v>🟢 BÌNH THƯỜNG</v>
      </c>
    </row>
    <row r="35" spans="1:56" x14ac:dyDescent="0.25">
      <c r="A35" s="4">
        <v>27</v>
      </c>
      <c r="B35" s="10" t="s">
        <v>2148</v>
      </c>
      <c r="C35" s="4" t="s">
        <v>1397</v>
      </c>
      <c r="D35" s="4" t="s">
        <v>429</v>
      </c>
      <c r="E35" s="11" t="s">
        <v>430</v>
      </c>
      <c r="F35" s="7">
        <f>SUMIFS(NhatKy_ViPham!K:K, NhatKy_ViPham!E:E, "11_Anh_C", NhatKy_ViPham!F:F, B35, NhatKy_ViPham!H:H, "L01")</f>
        <v>0</v>
      </c>
      <c r="G35" s="7">
        <f>SUMIFS(NhatKy_ViPham!K:K, NhatKy_ViPham!E:E, "11_Anh_C", NhatKy_ViPham!F:F, B35, NhatKy_ViPham!H:H, "L02")</f>
        <v>0</v>
      </c>
      <c r="H35" s="7">
        <f>SUMIFS(NhatKy_ViPham!K:K, NhatKy_ViPham!E:E, "11_Anh_C", NhatKy_ViPham!F:F, B35, NhatKy_ViPham!H:H, "L03")</f>
        <v>0</v>
      </c>
      <c r="I35" s="7">
        <f>SUMIFS(NhatKy_ViPham!K:K, NhatKy_ViPham!E:E, "11_Anh_C", NhatKy_ViPham!F:F, B35, NhatKy_ViPham!H:H, "L04")</f>
        <v>0</v>
      </c>
      <c r="J35" s="7">
        <f>SUMIFS(NhatKy_ViPham!K:K, NhatKy_ViPham!E:E, "11_Anh_C", NhatKy_ViPham!F:F, B35, NhatKy_ViPham!H:H, "L05")</f>
        <v>0</v>
      </c>
      <c r="K35" s="7">
        <f>SUMIFS(NhatKy_ViPham!K:K, NhatKy_ViPham!E:E, "11_Anh_C", NhatKy_ViPham!F:F, B35, NhatKy_ViPham!H:H, "L06")</f>
        <v>0</v>
      </c>
      <c r="L35" s="7">
        <f>SUMIFS(NhatKy_ViPham!K:K, NhatKy_ViPham!E:E, "11_Anh_C", NhatKy_ViPham!F:F, B35, NhatKy_ViPham!H:H, "L07")</f>
        <v>0</v>
      </c>
      <c r="M35" s="7">
        <f>SUMIFS(NhatKy_ViPham!K:K, NhatKy_ViPham!E:E, "11_Anh_C", NhatKy_ViPham!F:F, B35, NhatKy_ViPham!H:H, "L08")</f>
        <v>0</v>
      </c>
      <c r="N35" s="7">
        <f>SUMIFS(NhatKy_ViPham!K:K, NhatKy_ViPham!E:E, "11_Anh_C", NhatKy_ViPham!F:F, B35, NhatKy_ViPham!H:H, "L09")</f>
        <v>0</v>
      </c>
      <c r="O35" s="7">
        <f>SUMIFS(NhatKy_ViPham!K:K, NhatKy_ViPham!E:E, "11_Anh_C", NhatKy_ViPham!F:F, B35, NhatKy_ViPham!H:H, "L10")</f>
        <v>0</v>
      </c>
      <c r="P35" s="12">
        <f>SUMIFS(NhatKy_ViPham!J:J, NhatKy_ViPham!E:E, "11_Anh_C", NhatKy_ViPham!F:F, B35)</f>
        <v>0</v>
      </c>
      <c r="Q35" s="13">
        <f>SUMIFS(NhatKy_ViPham!K:K, NhatKy_ViPham!E:E, "11_Anh_C", NhatKy_ViPham!F:F, B35)</f>
        <v>0</v>
      </c>
      <c r="R35" s="7">
        <f>100 + SUMIFS(NhatKy_ViPham!J:J, NhatKy_ViPham!E:E, "11_Anh_C", NhatKy_ViPham!F:F, B35, NhatKy_ViPham!C:C, "T1") - SUMIFS(NhatKy_ViPham!K:K, NhatKy_ViPham!E:E, "11_Anh_C", NhatKy_ViPham!F:F, B35, NhatKy_ViPham!C:C, "T1")</f>
        <v>100</v>
      </c>
      <c r="S35" s="7">
        <f>100 + SUMIFS(NhatKy_ViPham!J:J, NhatKy_ViPham!E:E, "11_Anh_C", NhatKy_ViPham!F:F, B35, NhatKy_ViPham!C:C, "T2") - SUMIFS(NhatKy_ViPham!K:K, NhatKy_ViPham!E:E, "11_Anh_C", NhatKy_ViPham!F:F, B35, NhatKy_ViPham!C:C, "T2")</f>
        <v>100</v>
      </c>
      <c r="T35" s="7">
        <f>100 + SUMIFS(NhatKy_ViPham!J:J, NhatKy_ViPham!E:E, "11_Anh_C", NhatKy_ViPham!F:F, B35, NhatKy_ViPham!C:C, "T3") - SUMIFS(NhatKy_ViPham!K:K, NhatKy_ViPham!E:E, "11_Anh_C", NhatKy_ViPham!F:F, B35, NhatKy_ViPham!C:C, "T3")</f>
        <v>100</v>
      </c>
      <c r="U35" s="7">
        <f>100 + SUMIFS(NhatKy_ViPham!J:J, NhatKy_ViPham!E:E, "11_Anh_C", NhatKy_ViPham!F:F, B35, NhatKy_ViPham!C:C, "T4") - SUMIFS(NhatKy_ViPham!K:K, NhatKy_ViPham!E:E, "11_Anh_C", NhatKy_ViPham!F:F, B35, NhatKy_ViPham!C:C, "T4")</f>
        <v>100</v>
      </c>
      <c r="V35" s="7">
        <f>100 + SUMIFS(NhatKy_ViPham!J:J, NhatKy_ViPham!E:E, "11_Anh_C", NhatKy_ViPham!F:F, B35, NhatKy_ViPham!C:C, "T5") - SUMIFS(NhatKy_ViPham!K:K, NhatKy_ViPham!E:E, "11_Anh_C", NhatKy_ViPham!F:F, B35, NhatKy_ViPham!C:C, "T5")</f>
        <v>100</v>
      </c>
      <c r="W35" s="7">
        <f>100 + SUMIFS(NhatKy_ViPham!J:J, NhatKy_ViPham!E:E, "11_Anh_C", NhatKy_ViPham!F:F, B35, NhatKy_ViPham!C:C, "T6") - SUMIFS(NhatKy_ViPham!K:K, NhatKy_ViPham!E:E, "11_Anh_C", NhatKy_ViPham!F:F, B35, NhatKy_ViPham!C:C, "T6")</f>
        <v>100</v>
      </c>
      <c r="X35" s="7">
        <f>100 + SUMIFS(NhatKy_ViPham!J:J, NhatKy_ViPham!E:E, "11_Anh_C", NhatKy_ViPham!F:F, B35, NhatKy_ViPham!C:C, "T7") - SUMIFS(NhatKy_ViPham!K:K, NhatKy_ViPham!E:E, "11_Anh_C", NhatKy_ViPham!F:F, B35, NhatKy_ViPham!C:C, "T7")</f>
        <v>100</v>
      </c>
      <c r="Y35" s="7">
        <f>100 + SUMIFS(NhatKy_ViPham!J:J, NhatKy_ViPham!E:E, "11_Anh_C", NhatKy_ViPham!F:F, B35, NhatKy_ViPham!C:C, "T8") - SUMIFS(NhatKy_ViPham!K:K, NhatKy_ViPham!E:E, "11_Anh_C", NhatKy_ViPham!F:F, B35, NhatKy_ViPham!C:C, "T8")</f>
        <v>100</v>
      </c>
      <c r="Z35" s="7">
        <f>100 + SUMIFS(NhatKy_ViPham!J:J, NhatKy_ViPham!E:E, "11_Anh_C", NhatKy_ViPham!F:F, B35, NhatKy_ViPham!C:C, "T9") - SUMIFS(NhatKy_ViPham!K:K, NhatKy_ViPham!E:E, "11_Anh_C", NhatKy_ViPham!F:F, B35, NhatKy_ViPham!C:C, "T9")</f>
        <v>100</v>
      </c>
      <c r="AA35" s="7">
        <f>100 + SUMIFS(NhatKy_ViPham!J:J, NhatKy_ViPham!E:E, "11_Anh_C", NhatKy_ViPham!F:F, B35, NhatKy_ViPham!C:C, "T10") - SUMIFS(NhatKy_ViPham!K:K, NhatKy_ViPham!E:E, "11_Anh_C", NhatKy_ViPham!F:F, B35, NhatKy_ViPham!C:C, "T10")</f>
        <v>100</v>
      </c>
      <c r="AB35" s="7">
        <f>100 + SUMIFS(NhatKy_ViPham!J:J, NhatKy_ViPham!E:E, "11_Anh_C", NhatKy_ViPham!F:F, B35, NhatKy_ViPham!C:C, "T11") - SUMIFS(NhatKy_ViPham!K:K, NhatKy_ViPham!E:E, "11_Anh_C", NhatKy_ViPham!F:F, B35, NhatKy_ViPham!C:C, "T11")</f>
        <v>100</v>
      </c>
      <c r="AC35" s="7">
        <f>100 + SUMIFS(NhatKy_ViPham!J:J, NhatKy_ViPham!E:E, "11_Anh_C", NhatKy_ViPham!F:F, B35, NhatKy_ViPham!C:C, "T12") - SUMIFS(NhatKy_ViPham!K:K, NhatKy_ViPham!E:E, "11_Anh_C", NhatKy_ViPham!F:F, B35, NhatKy_ViPham!C:C, "T12")</f>
        <v>100</v>
      </c>
      <c r="AD35" s="7">
        <f>100 + SUMIFS(NhatKy_ViPham!J:J, NhatKy_ViPham!E:E, "11_Anh_C", NhatKy_ViPham!F:F, B35, NhatKy_ViPham!C:C, "T13") - SUMIFS(NhatKy_ViPham!K:K, NhatKy_ViPham!E:E, "11_Anh_C", NhatKy_ViPham!F:F, B35, NhatKy_ViPham!C:C, "T13")</f>
        <v>100</v>
      </c>
      <c r="AE35" s="7">
        <f>100 + SUMIFS(NhatKy_ViPham!J:J, NhatKy_ViPham!E:E, "11_Anh_C", NhatKy_ViPham!F:F, B35, NhatKy_ViPham!C:C, "T14") - SUMIFS(NhatKy_ViPham!K:K, NhatKy_ViPham!E:E, "11_Anh_C", NhatKy_ViPham!F:F, B35, NhatKy_ViPham!C:C, "T14")</f>
        <v>100</v>
      </c>
      <c r="AF35" s="7">
        <f>100 + SUMIFS(NhatKy_ViPham!J:J, NhatKy_ViPham!E:E, "11_Anh_C", NhatKy_ViPham!F:F, B35, NhatKy_ViPham!C:C, "T15") - SUMIFS(NhatKy_ViPham!K:K, NhatKy_ViPham!E:E, "11_Anh_C", NhatKy_ViPham!F:F, B35, NhatKy_ViPham!C:C, "T15")</f>
        <v>100</v>
      </c>
      <c r="AG35" s="7">
        <f>100 + SUMIFS(NhatKy_ViPham!J:J, NhatKy_ViPham!E:E, "11_Anh_C", NhatKy_ViPham!F:F, B35, NhatKy_ViPham!C:C, "T16") - SUMIFS(NhatKy_ViPham!K:K, NhatKy_ViPham!E:E, "11_Anh_C", NhatKy_ViPham!F:F, B35, NhatKy_ViPham!C:C, "T16")</f>
        <v>100</v>
      </c>
      <c r="AH35" s="7">
        <f>100 + SUMIFS(NhatKy_ViPham!J:J, NhatKy_ViPham!E:E, "11_Anh_C", NhatKy_ViPham!F:F, B35, NhatKy_ViPham!C:C, "T17") - SUMIFS(NhatKy_ViPham!K:K, NhatKy_ViPham!E:E, "11_Anh_C", NhatKy_ViPham!F:F, B35, NhatKy_ViPham!C:C, "T17")</f>
        <v>100</v>
      </c>
      <c r="AI35" s="7">
        <f>100 + SUMIFS(NhatKy_ViPham!J:J, NhatKy_ViPham!E:E, "11_Anh_C", NhatKy_ViPham!F:F, B35, NhatKy_ViPham!C:C, "T18") - SUMIFS(NhatKy_ViPham!K:K, NhatKy_ViPham!E:E, "11_Anh_C", NhatKy_ViPham!F:F, B35, NhatKy_ViPham!C:C, "T18")</f>
        <v>100</v>
      </c>
      <c r="AJ35" s="7">
        <f>100 + SUMIFS(NhatKy_ViPham!J:J, NhatKy_ViPham!E:E, "11_Anh_C", NhatKy_ViPham!F:F, B35, NhatKy_ViPham!C:C, "T19") - SUMIFS(NhatKy_ViPham!K:K, NhatKy_ViPham!E:E, "11_Anh_C", NhatKy_ViPham!F:F, B35, NhatKy_ViPham!C:C, "T19")</f>
        <v>100</v>
      </c>
      <c r="AK35" s="7">
        <f>100 + SUMIFS(NhatKy_ViPham!J:J, NhatKy_ViPham!E:E, "11_Anh_C", NhatKy_ViPham!F:F, B35, NhatKy_ViPham!C:C, "T20") - SUMIFS(NhatKy_ViPham!K:K, NhatKy_ViPham!E:E, "11_Anh_C", NhatKy_ViPham!F:F, B35, NhatKy_ViPham!C:C, "T20")</f>
        <v>100</v>
      </c>
      <c r="AL35" s="7">
        <f>100 + SUMIFS(NhatKy_ViPham!J:J, NhatKy_ViPham!E:E, "11_Anh_C", NhatKy_ViPham!F:F, B35, NhatKy_ViPham!C:C, "T21") - SUMIFS(NhatKy_ViPham!K:K, NhatKy_ViPham!E:E, "11_Anh_C", NhatKy_ViPham!F:F, B35, NhatKy_ViPham!C:C, "T21")</f>
        <v>100</v>
      </c>
      <c r="AM35" s="7">
        <f>100 + SUMIFS(NhatKy_ViPham!J:J, NhatKy_ViPham!E:E, "11_Anh_C", NhatKy_ViPham!F:F, B35, NhatKy_ViPham!C:C, "T22") - SUMIFS(NhatKy_ViPham!K:K, NhatKy_ViPham!E:E, "11_Anh_C", NhatKy_ViPham!F:F, B35, NhatKy_ViPham!C:C, "T22")</f>
        <v>100</v>
      </c>
      <c r="AN35" s="7">
        <f>100 + SUMIFS(NhatKy_ViPham!J:J, NhatKy_ViPham!E:E, "11_Anh_C", NhatKy_ViPham!F:F, B35, NhatKy_ViPham!C:C, "T23") - SUMIFS(NhatKy_ViPham!K:K, NhatKy_ViPham!E:E, "11_Anh_C", NhatKy_ViPham!F:F, B35, NhatKy_ViPham!C:C, "T23")</f>
        <v>100</v>
      </c>
      <c r="AO35" s="7">
        <f>100 + SUMIFS(NhatKy_ViPham!J:J, NhatKy_ViPham!E:E, "11_Anh_C", NhatKy_ViPham!F:F, B35, NhatKy_ViPham!C:C, "T24") - SUMIFS(NhatKy_ViPham!K:K, NhatKy_ViPham!E:E, "11_Anh_C", NhatKy_ViPham!F:F, B35, NhatKy_ViPham!C:C, "T24")</f>
        <v>100</v>
      </c>
      <c r="AP35" s="7">
        <f>100 + SUMIFS(NhatKy_ViPham!J:J, NhatKy_ViPham!E:E, "11_Anh_C", NhatKy_ViPham!F:F, B35, NhatKy_ViPham!C:C, "T25") - SUMIFS(NhatKy_ViPham!K:K, NhatKy_ViPham!E:E, "11_Anh_C", NhatKy_ViPham!F:F, B35, NhatKy_ViPham!C:C, "T25")</f>
        <v>100</v>
      </c>
      <c r="AQ35" s="7">
        <f>100 + SUMIFS(NhatKy_ViPham!J:J, NhatKy_ViPham!E:E, "11_Anh_C", NhatKy_ViPham!F:F, B35, NhatKy_ViPham!C:C, "T26") - SUMIFS(NhatKy_ViPham!K:K, NhatKy_ViPham!E:E, "11_Anh_C", NhatKy_ViPham!F:F, B35, NhatKy_ViPham!C:C, "T26")</f>
        <v>100</v>
      </c>
      <c r="AR35" s="7">
        <f>100 + SUMIFS(NhatKy_ViPham!J:J, NhatKy_ViPham!E:E, "11_Anh_C", NhatKy_ViPham!F:F, B35, NhatKy_ViPham!C:C, "T27") - SUMIFS(NhatKy_ViPham!K:K, NhatKy_ViPham!E:E, "11_Anh_C", NhatKy_ViPham!F:F, B35, NhatKy_ViPham!C:C, "T27")</f>
        <v>100</v>
      </c>
      <c r="AS35" s="7">
        <f>100 + SUMIFS(NhatKy_ViPham!J:J, NhatKy_ViPham!E:E, "11_Anh_C", NhatKy_ViPham!F:F, B35, NhatKy_ViPham!C:C, "T28") - SUMIFS(NhatKy_ViPham!K:K, NhatKy_ViPham!E:E, "11_Anh_C", NhatKy_ViPham!F:F, B35, NhatKy_ViPham!C:C, "T28")</f>
        <v>100</v>
      </c>
      <c r="AT35" s="7">
        <f>100 + SUMIFS(NhatKy_ViPham!J:J, NhatKy_ViPham!E:E, "11_Anh_C", NhatKy_ViPham!F:F, B35, NhatKy_ViPham!C:C, "T29") - SUMIFS(NhatKy_ViPham!K:K, NhatKy_ViPham!E:E, "11_Anh_C", NhatKy_ViPham!F:F, B35, NhatKy_ViPham!C:C, "T29")</f>
        <v>100</v>
      </c>
      <c r="AU35" s="7">
        <f>100 + SUMIFS(NhatKy_ViPham!J:J, NhatKy_ViPham!E:E, "11_Anh_C", NhatKy_ViPham!F:F, B35, NhatKy_ViPham!C:C, "T30") - SUMIFS(NhatKy_ViPham!K:K, NhatKy_ViPham!E:E, "11_Anh_C", NhatKy_ViPham!F:F, B35, NhatKy_ViPham!C:C, "T30")</f>
        <v>100</v>
      </c>
      <c r="AV35" s="7">
        <f>100 + SUMIFS(NhatKy_ViPham!J:J, NhatKy_ViPham!E:E, "11_Anh_C", NhatKy_ViPham!F:F, B35, NhatKy_ViPham!C:C, "T31") - SUMIFS(NhatKy_ViPham!K:K, NhatKy_ViPham!E:E, "11_Anh_C", NhatKy_ViPham!F:F, B35, NhatKy_ViPham!C:C, "T31")</f>
        <v>100</v>
      </c>
      <c r="AW35" s="7">
        <f>100 + SUMIFS(NhatKy_ViPham!J:J, NhatKy_ViPham!E:E, "11_Anh_C", NhatKy_ViPham!F:F, B35, NhatKy_ViPham!C:C, "T32") - SUMIFS(NhatKy_ViPham!K:K, NhatKy_ViPham!E:E, "11_Anh_C", NhatKy_ViPham!F:F, B35, NhatKy_ViPham!C:C, "T32")</f>
        <v>100</v>
      </c>
      <c r="AX35" s="7">
        <f>100 + SUMIFS(NhatKy_ViPham!J:J, NhatKy_ViPham!E:E, "11_Anh_C", NhatKy_ViPham!F:F, B35, NhatKy_ViPham!C:C, "T33") - SUMIFS(NhatKy_ViPham!K:K, NhatKy_ViPham!E:E, "11_Anh_C", NhatKy_ViPham!F:F, B35, NhatKy_ViPham!C:C, "T33")</f>
        <v>100</v>
      </c>
      <c r="AY35" s="7">
        <f>100 + SUMIFS(NhatKy_ViPham!J:J, NhatKy_ViPham!E:E, "11_Anh_C", NhatKy_ViPham!F:F, B35, NhatKy_ViPham!C:C, "T34") - SUMIFS(NhatKy_ViPham!K:K, NhatKy_ViPham!E:E, "11_Anh_C", NhatKy_ViPham!F:F, B35, NhatKy_ViPham!C:C, "T34")</f>
        <v>100</v>
      </c>
      <c r="AZ35" s="7">
        <f>100 + SUMIFS(NhatKy_ViPham!J:J, NhatKy_ViPham!E:E, "11_Anh_C", NhatKy_ViPham!F:F, B35, NhatKy_ViPham!C:C, "T35") - SUMIFS(NhatKy_ViPham!K:K, NhatKy_ViPham!E:E, "11_Anh_C", NhatKy_ViPham!F:F, B35, NhatKy_ViPham!C:C, "T35")</f>
        <v>100</v>
      </c>
      <c r="BA35" s="12">
        <f t="shared" si="0"/>
        <v>100</v>
      </c>
      <c r="BB35" s="11" t="s">
        <v>430</v>
      </c>
      <c r="BC35" s="14" t="str">
        <f t="shared" si="1"/>
        <v>Tốt</v>
      </c>
      <c r="BD35" s="10" t="str">
        <f t="shared" si="2"/>
        <v>🟢 BÌNH THƯỜNG</v>
      </c>
    </row>
    <row r="36" spans="1:56" x14ac:dyDescent="0.25">
      <c r="A36" s="5">
        <v>28</v>
      </c>
      <c r="B36" s="15" t="s">
        <v>466</v>
      </c>
      <c r="C36" s="5" t="s">
        <v>1656</v>
      </c>
      <c r="D36" s="5" t="s">
        <v>429</v>
      </c>
      <c r="E36" s="11" t="s">
        <v>430</v>
      </c>
      <c r="F36" s="6">
        <f>SUMIFS(NhatKy_ViPham!K:K, NhatKy_ViPham!E:E, "11_Anh_C", NhatKy_ViPham!F:F, B36, NhatKy_ViPham!H:H, "L01")</f>
        <v>0</v>
      </c>
      <c r="G36" s="6">
        <f>SUMIFS(NhatKy_ViPham!K:K, NhatKy_ViPham!E:E, "11_Anh_C", NhatKy_ViPham!F:F, B36, NhatKy_ViPham!H:H, "L02")</f>
        <v>0</v>
      </c>
      <c r="H36" s="6">
        <f>SUMIFS(NhatKy_ViPham!K:K, NhatKy_ViPham!E:E, "11_Anh_C", NhatKy_ViPham!F:F, B36, NhatKy_ViPham!H:H, "L03")</f>
        <v>0</v>
      </c>
      <c r="I36" s="6">
        <f>SUMIFS(NhatKy_ViPham!K:K, NhatKy_ViPham!E:E, "11_Anh_C", NhatKy_ViPham!F:F, B36, NhatKy_ViPham!H:H, "L04")</f>
        <v>0</v>
      </c>
      <c r="J36" s="6">
        <f>SUMIFS(NhatKy_ViPham!K:K, NhatKy_ViPham!E:E, "11_Anh_C", NhatKy_ViPham!F:F, B36, NhatKy_ViPham!H:H, "L05")</f>
        <v>0</v>
      </c>
      <c r="K36" s="6">
        <f>SUMIFS(NhatKy_ViPham!K:K, NhatKy_ViPham!E:E, "11_Anh_C", NhatKy_ViPham!F:F, B36, NhatKy_ViPham!H:H, "L06")</f>
        <v>0</v>
      </c>
      <c r="L36" s="6">
        <f>SUMIFS(NhatKy_ViPham!K:K, NhatKy_ViPham!E:E, "11_Anh_C", NhatKy_ViPham!F:F, B36, NhatKy_ViPham!H:H, "L07")</f>
        <v>0</v>
      </c>
      <c r="M36" s="6">
        <f>SUMIFS(NhatKy_ViPham!K:K, NhatKy_ViPham!E:E, "11_Anh_C", NhatKy_ViPham!F:F, B36, NhatKy_ViPham!H:H, "L08")</f>
        <v>0</v>
      </c>
      <c r="N36" s="6">
        <f>SUMIFS(NhatKy_ViPham!K:K, NhatKy_ViPham!E:E, "11_Anh_C", NhatKy_ViPham!F:F, B36, NhatKy_ViPham!H:H, "L09")</f>
        <v>0</v>
      </c>
      <c r="O36" s="6">
        <f>SUMIFS(NhatKy_ViPham!K:K, NhatKy_ViPham!E:E, "11_Anh_C", NhatKy_ViPham!F:F, B36, NhatKy_ViPham!H:H, "L10")</f>
        <v>0</v>
      </c>
      <c r="P36" s="12">
        <f>SUMIFS(NhatKy_ViPham!J:J, NhatKy_ViPham!E:E, "11_Anh_C", NhatKy_ViPham!F:F, B36)</f>
        <v>0</v>
      </c>
      <c r="Q36" s="13">
        <f>SUMIFS(NhatKy_ViPham!K:K, NhatKy_ViPham!E:E, "11_Anh_C", NhatKy_ViPham!F:F, B36)</f>
        <v>0</v>
      </c>
      <c r="R36" s="6">
        <f>100 + SUMIFS(NhatKy_ViPham!J:J, NhatKy_ViPham!E:E, "11_Anh_C", NhatKy_ViPham!F:F, B36, NhatKy_ViPham!C:C, "T1") - SUMIFS(NhatKy_ViPham!K:K, NhatKy_ViPham!E:E, "11_Anh_C", NhatKy_ViPham!F:F, B36, NhatKy_ViPham!C:C, "T1")</f>
        <v>100</v>
      </c>
      <c r="S36" s="6">
        <f>100 + SUMIFS(NhatKy_ViPham!J:J, NhatKy_ViPham!E:E, "11_Anh_C", NhatKy_ViPham!F:F, B36, NhatKy_ViPham!C:C, "T2") - SUMIFS(NhatKy_ViPham!K:K, NhatKy_ViPham!E:E, "11_Anh_C", NhatKy_ViPham!F:F, B36, NhatKy_ViPham!C:C, "T2")</f>
        <v>100</v>
      </c>
      <c r="T36" s="6">
        <f>100 + SUMIFS(NhatKy_ViPham!J:J, NhatKy_ViPham!E:E, "11_Anh_C", NhatKy_ViPham!F:F, B36, NhatKy_ViPham!C:C, "T3") - SUMIFS(NhatKy_ViPham!K:K, NhatKy_ViPham!E:E, "11_Anh_C", NhatKy_ViPham!F:F, B36, NhatKy_ViPham!C:C, "T3")</f>
        <v>100</v>
      </c>
      <c r="U36" s="6">
        <f>100 + SUMIFS(NhatKy_ViPham!J:J, NhatKy_ViPham!E:E, "11_Anh_C", NhatKy_ViPham!F:F, B36, NhatKy_ViPham!C:C, "T4") - SUMIFS(NhatKy_ViPham!K:K, NhatKy_ViPham!E:E, "11_Anh_C", NhatKy_ViPham!F:F, B36, NhatKy_ViPham!C:C, "T4")</f>
        <v>100</v>
      </c>
      <c r="V36" s="6">
        <f>100 + SUMIFS(NhatKy_ViPham!J:J, NhatKy_ViPham!E:E, "11_Anh_C", NhatKy_ViPham!F:F, B36, NhatKy_ViPham!C:C, "T5") - SUMIFS(NhatKy_ViPham!K:K, NhatKy_ViPham!E:E, "11_Anh_C", NhatKy_ViPham!F:F, B36, NhatKy_ViPham!C:C, "T5")</f>
        <v>100</v>
      </c>
      <c r="W36" s="6">
        <f>100 + SUMIFS(NhatKy_ViPham!J:J, NhatKy_ViPham!E:E, "11_Anh_C", NhatKy_ViPham!F:F, B36, NhatKy_ViPham!C:C, "T6") - SUMIFS(NhatKy_ViPham!K:K, NhatKy_ViPham!E:E, "11_Anh_C", NhatKy_ViPham!F:F, B36, NhatKy_ViPham!C:C, "T6")</f>
        <v>100</v>
      </c>
      <c r="X36" s="6">
        <f>100 + SUMIFS(NhatKy_ViPham!J:J, NhatKy_ViPham!E:E, "11_Anh_C", NhatKy_ViPham!F:F, B36, NhatKy_ViPham!C:C, "T7") - SUMIFS(NhatKy_ViPham!K:K, NhatKy_ViPham!E:E, "11_Anh_C", NhatKy_ViPham!F:F, B36, NhatKy_ViPham!C:C, "T7")</f>
        <v>100</v>
      </c>
      <c r="Y36" s="6">
        <f>100 + SUMIFS(NhatKy_ViPham!J:J, NhatKy_ViPham!E:E, "11_Anh_C", NhatKy_ViPham!F:F, B36, NhatKy_ViPham!C:C, "T8") - SUMIFS(NhatKy_ViPham!K:K, NhatKy_ViPham!E:E, "11_Anh_C", NhatKy_ViPham!F:F, B36, NhatKy_ViPham!C:C, "T8")</f>
        <v>100</v>
      </c>
      <c r="Z36" s="6">
        <f>100 + SUMIFS(NhatKy_ViPham!J:J, NhatKy_ViPham!E:E, "11_Anh_C", NhatKy_ViPham!F:F, B36, NhatKy_ViPham!C:C, "T9") - SUMIFS(NhatKy_ViPham!K:K, NhatKy_ViPham!E:E, "11_Anh_C", NhatKy_ViPham!F:F, B36, NhatKy_ViPham!C:C, "T9")</f>
        <v>100</v>
      </c>
      <c r="AA36" s="6">
        <f>100 + SUMIFS(NhatKy_ViPham!J:J, NhatKy_ViPham!E:E, "11_Anh_C", NhatKy_ViPham!F:F, B36, NhatKy_ViPham!C:C, "T10") - SUMIFS(NhatKy_ViPham!K:K, NhatKy_ViPham!E:E, "11_Anh_C", NhatKy_ViPham!F:F, B36, NhatKy_ViPham!C:C, "T10")</f>
        <v>100</v>
      </c>
      <c r="AB36" s="6">
        <f>100 + SUMIFS(NhatKy_ViPham!J:J, NhatKy_ViPham!E:E, "11_Anh_C", NhatKy_ViPham!F:F, B36, NhatKy_ViPham!C:C, "T11") - SUMIFS(NhatKy_ViPham!K:K, NhatKy_ViPham!E:E, "11_Anh_C", NhatKy_ViPham!F:F, B36, NhatKy_ViPham!C:C, "T11")</f>
        <v>100</v>
      </c>
      <c r="AC36" s="6">
        <f>100 + SUMIFS(NhatKy_ViPham!J:J, NhatKy_ViPham!E:E, "11_Anh_C", NhatKy_ViPham!F:F, B36, NhatKy_ViPham!C:C, "T12") - SUMIFS(NhatKy_ViPham!K:K, NhatKy_ViPham!E:E, "11_Anh_C", NhatKy_ViPham!F:F, B36, NhatKy_ViPham!C:C, "T12")</f>
        <v>100</v>
      </c>
      <c r="AD36" s="6">
        <f>100 + SUMIFS(NhatKy_ViPham!J:J, NhatKy_ViPham!E:E, "11_Anh_C", NhatKy_ViPham!F:F, B36, NhatKy_ViPham!C:C, "T13") - SUMIFS(NhatKy_ViPham!K:K, NhatKy_ViPham!E:E, "11_Anh_C", NhatKy_ViPham!F:F, B36, NhatKy_ViPham!C:C, "T13")</f>
        <v>100</v>
      </c>
      <c r="AE36" s="6">
        <f>100 + SUMIFS(NhatKy_ViPham!J:J, NhatKy_ViPham!E:E, "11_Anh_C", NhatKy_ViPham!F:F, B36, NhatKy_ViPham!C:C, "T14") - SUMIFS(NhatKy_ViPham!K:K, NhatKy_ViPham!E:E, "11_Anh_C", NhatKy_ViPham!F:F, B36, NhatKy_ViPham!C:C, "T14")</f>
        <v>100</v>
      </c>
      <c r="AF36" s="6">
        <f>100 + SUMIFS(NhatKy_ViPham!J:J, NhatKy_ViPham!E:E, "11_Anh_C", NhatKy_ViPham!F:F, B36, NhatKy_ViPham!C:C, "T15") - SUMIFS(NhatKy_ViPham!K:K, NhatKy_ViPham!E:E, "11_Anh_C", NhatKy_ViPham!F:F, B36, NhatKy_ViPham!C:C, "T15")</f>
        <v>100</v>
      </c>
      <c r="AG36" s="6">
        <f>100 + SUMIFS(NhatKy_ViPham!J:J, NhatKy_ViPham!E:E, "11_Anh_C", NhatKy_ViPham!F:F, B36, NhatKy_ViPham!C:C, "T16") - SUMIFS(NhatKy_ViPham!K:K, NhatKy_ViPham!E:E, "11_Anh_C", NhatKy_ViPham!F:F, B36, NhatKy_ViPham!C:C, "T16")</f>
        <v>100</v>
      </c>
      <c r="AH36" s="6">
        <f>100 + SUMIFS(NhatKy_ViPham!J:J, NhatKy_ViPham!E:E, "11_Anh_C", NhatKy_ViPham!F:F, B36, NhatKy_ViPham!C:C, "T17") - SUMIFS(NhatKy_ViPham!K:K, NhatKy_ViPham!E:E, "11_Anh_C", NhatKy_ViPham!F:F, B36, NhatKy_ViPham!C:C, "T17")</f>
        <v>100</v>
      </c>
      <c r="AI36" s="6">
        <f>100 + SUMIFS(NhatKy_ViPham!J:J, NhatKy_ViPham!E:E, "11_Anh_C", NhatKy_ViPham!F:F, B36, NhatKy_ViPham!C:C, "T18") - SUMIFS(NhatKy_ViPham!K:K, NhatKy_ViPham!E:E, "11_Anh_C", NhatKy_ViPham!F:F, B36, NhatKy_ViPham!C:C, "T18")</f>
        <v>100</v>
      </c>
      <c r="AJ36" s="6">
        <f>100 + SUMIFS(NhatKy_ViPham!J:J, NhatKy_ViPham!E:E, "11_Anh_C", NhatKy_ViPham!F:F, B36, NhatKy_ViPham!C:C, "T19") - SUMIFS(NhatKy_ViPham!K:K, NhatKy_ViPham!E:E, "11_Anh_C", NhatKy_ViPham!F:F, B36, NhatKy_ViPham!C:C, "T19")</f>
        <v>100</v>
      </c>
      <c r="AK36" s="6">
        <f>100 + SUMIFS(NhatKy_ViPham!J:J, NhatKy_ViPham!E:E, "11_Anh_C", NhatKy_ViPham!F:F, B36, NhatKy_ViPham!C:C, "T20") - SUMIFS(NhatKy_ViPham!K:K, NhatKy_ViPham!E:E, "11_Anh_C", NhatKy_ViPham!F:F, B36, NhatKy_ViPham!C:C, "T20")</f>
        <v>100</v>
      </c>
      <c r="AL36" s="6">
        <f>100 + SUMIFS(NhatKy_ViPham!J:J, NhatKy_ViPham!E:E, "11_Anh_C", NhatKy_ViPham!F:F, B36, NhatKy_ViPham!C:C, "T21") - SUMIFS(NhatKy_ViPham!K:K, NhatKy_ViPham!E:E, "11_Anh_C", NhatKy_ViPham!F:F, B36, NhatKy_ViPham!C:C, "T21")</f>
        <v>100</v>
      </c>
      <c r="AM36" s="6">
        <f>100 + SUMIFS(NhatKy_ViPham!J:J, NhatKy_ViPham!E:E, "11_Anh_C", NhatKy_ViPham!F:F, B36, NhatKy_ViPham!C:C, "T22") - SUMIFS(NhatKy_ViPham!K:K, NhatKy_ViPham!E:E, "11_Anh_C", NhatKy_ViPham!F:F, B36, NhatKy_ViPham!C:C, "T22")</f>
        <v>100</v>
      </c>
      <c r="AN36" s="6">
        <f>100 + SUMIFS(NhatKy_ViPham!J:J, NhatKy_ViPham!E:E, "11_Anh_C", NhatKy_ViPham!F:F, B36, NhatKy_ViPham!C:C, "T23") - SUMIFS(NhatKy_ViPham!K:K, NhatKy_ViPham!E:E, "11_Anh_C", NhatKy_ViPham!F:F, B36, NhatKy_ViPham!C:C, "T23")</f>
        <v>100</v>
      </c>
      <c r="AO36" s="6">
        <f>100 + SUMIFS(NhatKy_ViPham!J:J, NhatKy_ViPham!E:E, "11_Anh_C", NhatKy_ViPham!F:F, B36, NhatKy_ViPham!C:C, "T24") - SUMIFS(NhatKy_ViPham!K:K, NhatKy_ViPham!E:E, "11_Anh_C", NhatKy_ViPham!F:F, B36, NhatKy_ViPham!C:C, "T24")</f>
        <v>100</v>
      </c>
      <c r="AP36" s="6">
        <f>100 + SUMIFS(NhatKy_ViPham!J:J, NhatKy_ViPham!E:E, "11_Anh_C", NhatKy_ViPham!F:F, B36, NhatKy_ViPham!C:C, "T25") - SUMIFS(NhatKy_ViPham!K:K, NhatKy_ViPham!E:E, "11_Anh_C", NhatKy_ViPham!F:F, B36, NhatKy_ViPham!C:C, "T25")</f>
        <v>100</v>
      </c>
      <c r="AQ36" s="6">
        <f>100 + SUMIFS(NhatKy_ViPham!J:J, NhatKy_ViPham!E:E, "11_Anh_C", NhatKy_ViPham!F:F, B36, NhatKy_ViPham!C:C, "T26") - SUMIFS(NhatKy_ViPham!K:K, NhatKy_ViPham!E:E, "11_Anh_C", NhatKy_ViPham!F:F, B36, NhatKy_ViPham!C:C, "T26")</f>
        <v>100</v>
      </c>
      <c r="AR36" s="6">
        <f>100 + SUMIFS(NhatKy_ViPham!J:J, NhatKy_ViPham!E:E, "11_Anh_C", NhatKy_ViPham!F:F, B36, NhatKy_ViPham!C:C, "T27") - SUMIFS(NhatKy_ViPham!K:K, NhatKy_ViPham!E:E, "11_Anh_C", NhatKy_ViPham!F:F, B36, NhatKy_ViPham!C:C, "T27")</f>
        <v>100</v>
      </c>
      <c r="AS36" s="6">
        <f>100 + SUMIFS(NhatKy_ViPham!J:J, NhatKy_ViPham!E:E, "11_Anh_C", NhatKy_ViPham!F:F, B36, NhatKy_ViPham!C:C, "T28") - SUMIFS(NhatKy_ViPham!K:K, NhatKy_ViPham!E:E, "11_Anh_C", NhatKy_ViPham!F:F, B36, NhatKy_ViPham!C:C, "T28")</f>
        <v>100</v>
      </c>
      <c r="AT36" s="6">
        <f>100 + SUMIFS(NhatKy_ViPham!J:J, NhatKy_ViPham!E:E, "11_Anh_C", NhatKy_ViPham!F:F, B36, NhatKy_ViPham!C:C, "T29") - SUMIFS(NhatKy_ViPham!K:K, NhatKy_ViPham!E:E, "11_Anh_C", NhatKy_ViPham!F:F, B36, NhatKy_ViPham!C:C, "T29")</f>
        <v>100</v>
      </c>
      <c r="AU36" s="6">
        <f>100 + SUMIFS(NhatKy_ViPham!J:J, NhatKy_ViPham!E:E, "11_Anh_C", NhatKy_ViPham!F:F, B36, NhatKy_ViPham!C:C, "T30") - SUMIFS(NhatKy_ViPham!K:K, NhatKy_ViPham!E:E, "11_Anh_C", NhatKy_ViPham!F:F, B36, NhatKy_ViPham!C:C, "T30")</f>
        <v>100</v>
      </c>
      <c r="AV36" s="6">
        <f>100 + SUMIFS(NhatKy_ViPham!J:J, NhatKy_ViPham!E:E, "11_Anh_C", NhatKy_ViPham!F:F, B36, NhatKy_ViPham!C:C, "T31") - SUMIFS(NhatKy_ViPham!K:K, NhatKy_ViPham!E:E, "11_Anh_C", NhatKy_ViPham!F:F, B36, NhatKy_ViPham!C:C, "T31")</f>
        <v>100</v>
      </c>
      <c r="AW36" s="6">
        <f>100 + SUMIFS(NhatKy_ViPham!J:J, NhatKy_ViPham!E:E, "11_Anh_C", NhatKy_ViPham!F:F, B36, NhatKy_ViPham!C:C, "T32") - SUMIFS(NhatKy_ViPham!K:K, NhatKy_ViPham!E:E, "11_Anh_C", NhatKy_ViPham!F:F, B36, NhatKy_ViPham!C:C, "T32")</f>
        <v>100</v>
      </c>
      <c r="AX36" s="6">
        <f>100 + SUMIFS(NhatKy_ViPham!J:J, NhatKy_ViPham!E:E, "11_Anh_C", NhatKy_ViPham!F:F, B36, NhatKy_ViPham!C:C, "T33") - SUMIFS(NhatKy_ViPham!K:K, NhatKy_ViPham!E:E, "11_Anh_C", NhatKy_ViPham!F:F, B36, NhatKy_ViPham!C:C, "T33")</f>
        <v>100</v>
      </c>
      <c r="AY36" s="6">
        <f>100 + SUMIFS(NhatKy_ViPham!J:J, NhatKy_ViPham!E:E, "11_Anh_C", NhatKy_ViPham!F:F, B36, NhatKy_ViPham!C:C, "T34") - SUMIFS(NhatKy_ViPham!K:K, NhatKy_ViPham!E:E, "11_Anh_C", NhatKy_ViPham!F:F, B36, NhatKy_ViPham!C:C, "T34")</f>
        <v>100</v>
      </c>
      <c r="AZ36" s="6">
        <f>100 + SUMIFS(NhatKy_ViPham!J:J, NhatKy_ViPham!E:E, "11_Anh_C", NhatKy_ViPham!F:F, B36, NhatKy_ViPham!C:C, "T35") - SUMIFS(NhatKy_ViPham!K:K, NhatKy_ViPham!E:E, "11_Anh_C", NhatKy_ViPham!F:F, B36, NhatKy_ViPham!C:C, "T35")</f>
        <v>100</v>
      </c>
      <c r="BA36" s="12">
        <f t="shared" si="0"/>
        <v>100</v>
      </c>
      <c r="BB36" s="11" t="s">
        <v>430</v>
      </c>
      <c r="BC36" s="16" t="str">
        <f t="shared" si="1"/>
        <v>Tốt</v>
      </c>
      <c r="BD36" s="15" t="str">
        <f t="shared" si="2"/>
        <v>🟢 BÌNH THƯỜNG</v>
      </c>
    </row>
    <row r="37" spans="1:56" x14ac:dyDescent="0.25">
      <c r="A37" s="4">
        <v>29</v>
      </c>
      <c r="B37" s="10" t="s">
        <v>2149</v>
      </c>
      <c r="C37" s="4" t="s">
        <v>1448</v>
      </c>
      <c r="D37" s="4" t="s">
        <v>429</v>
      </c>
      <c r="E37" s="11" t="s">
        <v>430</v>
      </c>
      <c r="F37" s="7">
        <f>SUMIFS(NhatKy_ViPham!K:K, NhatKy_ViPham!E:E, "11_Anh_C", NhatKy_ViPham!F:F, B37, NhatKy_ViPham!H:H, "L01")</f>
        <v>0</v>
      </c>
      <c r="G37" s="7">
        <f>SUMIFS(NhatKy_ViPham!K:K, NhatKy_ViPham!E:E, "11_Anh_C", NhatKy_ViPham!F:F, B37, NhatKy_ViPham!H:H, "L02")</f>
        <v>0</v>
      </c>
      <c r="H37" s="7">
        <f>SUMIFS(NhatKy_ViPham!K:K, NhatKy_ViPham!E:E, "11_Anh_C", NhatKy_ViPham!F:F, B37, NhatKy_ViPham!H:H, "L03")</f>
        <v>0</v>
      </c>
      <c r="I37" s="7">
        <f>SUMIFS(NhatKy_ViPham!K:K, NhatKy_ViPham!E:E, "11_Anh_C", NhatKy_ViPham!F:F, B37, NhatKy_ViPham!H:H, "L04")</f>
        <v>0</v>
      </c>
      <c r="J37" s="7">
        <f>SUMIFS(NhatKy_ViPham!K:K, NhatKy_ViPham!E:E, "11_Anh_C", NhatKy_ViPham!F:F, B37, NhatKy_ViPham!H:H, "L05")</f>
        <v>0</v>
      </c>
      <c r="K37" s="7">
        <f>SUMIFS(NhatKy_ViPham!K:K, NhatKy_ViPham!E:E, "11_Anh_C", NhatKy_ViPham!F:F, B37, NhatKy_ViPham!H:H, "L06")</f>
        <v>0</v>
      </c>
      <c r="L37" s="7">
        <f>SUMIFS(NhatKy_ViPham!K:K, NhatKy_ViPham!E:E, "11_Anh_C", NhatKy_ViPham!F:F, B37, NhatKy_ViPham!H:H, "L07")</f>
        <v>0</v>
      </c>
      <c r="M37" s="7">
        <f>SUMIFS(NhatKy_ViPham!K:K, NhatKy_ViPham!E:E, "11_Anh_C", NhatKy_ViPham!F:F, B37, NhatKy_ViPham!H:H, "L08")</f>
        <v>0</v>
      </c>
      <c r="N37" s="7">
        <f>SUMIFS(NhatKy_ViPham!K:K, NhatKy_ViPham!E:E, "11_Anh_C", NhatKy_ViPham!F:F, B37, NhatKy_ViPham!H:H, "L09")</f>
        <v>0</v>
      </c>
      <c r="O37" s="7">
        <f>SUMIFS(NhatKy_ViPham!K:K, NhatKy_ViPham!E:E, "11_Anh_C", NhatKy_ViPham!F:F, B37, NhatKy_ViPham!H:H, "L10")</f>
        <v>0</v>
      </c>
      <c r="P37" s="12">
        <f>SUMIFS(NhatKy_ViPham!J:J, NhatKy_ViPham!E:E, "11_Anh_C", NhatKy_ViPham!F:F, B37)</f>
        <v>0</v>
      </c>
      <c r="Q37" s="13">
        <f>SUMIFS(NhatKy_ViPham!K:K, NhatKy_ViPham!E:E, "11_Anh_C", NhatKy_ViPham!F:F, B37)</f>
        <v>0</v>
      </c>
      <c r="R37" s="7">
        <f>100 + SUMIFS(NhatKy_ViPham!J:J, NhatKy_ViPham!E:E, "11_Anh_C", NhatKy_ViPham!F:F, B37, NhatKy_ViPham!C:C, "T1") - SUMIFS(NhatKy_ViPham!K:K, NhatKy_ViPham!E:E, "11_Anh_C", NhatKy_ViPham!F:F, B37, NhatKy_ViPham!C:C, "T1")</f>
        <v>100</v>
      </c>
      <c r="S37" s="7">
        <f>100 + SUMIFS(NhatKy_ViPham!J:J, NhatKy_ViPham!E:E, "11_Anh_C", NhatKy_ViPham!F:F, B37, NhatKy_ViPham!C:C, "T2") - SUMIFS(NhatKy_ViPham!K:K, NhatKy_ViPham!E:E, "11_Anh_C", NhatKy_ViPham!F:F, B37, NhatKy_ViPham!C:C, "T2")</f>
        <v>100</v>
      </c>
      <c r="T37" s="7">
        <f>100 + SUMIFS(NhatKy_ViPham!J:J, NhatKy_ViPham!E:E, "11_Anh_C", NhatKy_ViPham!F:F, B37, NhatKy_ViPham!C:C, "T3") - SUMIFS(NhatKy_ViPham!K:K, NhatKy_ViPham!E:E, "11_Anh_C", NhatKy_ViPham!F:F, B37, NhatKy_ViPham!C:C, "T3")</f>
        <v>100</v>
      </c>
      <c r="U37" s="7">
        <f>100 + SUMIFS(NhatKy_ViPham!J:J, NhatKy_ViPham!E:E, "11_Anh_C", NhatKy_ViPham!F:F, B37, NhatKy_ViPham!C:C, "T4") - SUMIFS(NhatKy_ViPham!K:K, NhatKy_ViPham!E:E, "11_Anh_C", NhatKy_ViPham!F:F, B37, NhatKy_ViPham!C:C, "T4")</f>
        <v>100</v>
      </c>
      <c r="V37" s="7">
        <f>100 + SUMIFS(NhatKy_ViPham!J:J, NhatKy_ViPham!E:E, "11_Anh_C", NhatKy_ViPham!F:F, B37, NhatKy_ViPham!C:C, "T5") - SUMIFS(NhatKy_ViPham!K:K, NhatKy_ViPham!E:E, "11_Anh_C", NhatKy_ViPham!F:F, B37, NhatKy_ViPham!C:C, "T5")</f>
        <v>100</v>
      </c>
      <c r="W37" s="7">
        <f>100 + SUMIFS(NhatKy_ViPham!J:J, NhatKy_ViPham!E:E, "11_Anh_C", NhatKy_ViPham!F:F, B37, NhatKy_ViPham!C:C, "T6") - SUMIFS(NhatKy_ViPham!K:K, NhatKy_ViPham!E:E, "11_Anh_C", NhatKy_ViPham!F:F, B37, NhatKy_ViPham!C:C, "T6")</f>
        <v>100</v>
      </c>
      <c r="X37" s="7">
        <f>100 + SUMIFS(NhatKy_ViPham!J:J, NhatKy_ViPham!E:E, "11_Anh_C", NhatKy_ViPham!F:F, B37, NhatKy_ViPham!C:C, "T7") - SUMIFS(NhatKy_ViPham!K:K, NhatKy_ViPham!E:E, "11_Anh_C", NhatKy_ViPham!F:F, B37, NhatKy_ViPham!C:C, "T7")</f>
        <v>100</v>
      </c>
      <c r="Y37" s="7">
        <f>100 + SUMIFS(NhatKy_ViPham!J:J, NhatKy_ViPham!E:E, "11_Anh_C", NhatKy_ViPham!F:F, B37, NhatKy_ViPham!C:C, "T8") - SUMIFS(NhatKy_ViPham!K:K, NhatKy_ViPham!E:E, "11_Anh_C", NhatKy_ViPham!F:F, B37, NhatKy_ViPham!C:C, "T8")</f>
        <v>100</v>
      </c>
      <c r="Z37" s="7">
        <f>100 + SUMIFS(NhatKy_ViPham!J:J, NhatKy_ViPham!E:E, "11_Anh_C", NhatKy_ViPham!F:F, B37, NhatKy_ViPham!C:C, "T9") - SUMIFS(NhatKy_ViPham!K:K, NhatKy_ViPham!E:E, "11_Anh_C", NhatKy_ViPham!F:F, B37, NhatKy_ViPham!C:C, "T9")</f>
        <v>100</v>
      </c>
      <c r="AA37" s="7">
        <f>100 + SUMIFS(NhatKy_ViPham!J:J, NhatKy_ViPham!E:E, "11_Anh_C", NhatKy_ViPham!F:F, B37, NhatKy_ViPham!C:C, "T10") - SUMIFS(NhatKy_ViPham!K:K, NhatKy_ViPham!E:E, "11_Anh_C", NhatKy_ViPham!F:F, B37, NhatKy_ViPham!C:C, "T10")</f>
        <v>100</v>
      </c>
      <c r="AB37" s="7">
        <f>100 + SUMIFS(NhatKy_ViPham!J:J, NhatKy_ViPham!E:E, "11_Anh_C", NhatKy_ViPham!F:F, B37, NhatKy_ViPham!C:C, "T11") - SUMIFS(NhatKy_ViPham!K:K, NhatKy_ViPham!E:E, "11_Anh_C", NhatKy_ViPham!F:F, B37, NhatKy_ViPham!C:C, "T11")</f>
        <v>100</v>
      </c>
      <c r="AC37" s="7">
        <f>100 + SUMIFS(NhatKy_ViPham!J:J, NhatKy_ViPham!E:E, "11_Anh_C", NhatKy_ViPham!F:F, B37, NhatKy_ViPham!C:C, "T12") - SUMIFS(NhatKy_ViPham!K:K, NhatKy_ViPham!E:E, "11_Anh_C", NhatKy_ViPham!F:F, B37, NhatKy_ViPham!C:C, "T12")</f>
        <v>100</v>
      </c>
      <c r="AD37" s="7">
        <f>100 + SUMIFS(NhatKy_ViPham!J:J, NhatKy_ViPham!E:E, "11_Anh_C", NhatKy_ViPham!F:F, B37, NhatKy_ViPham!C:C, "T13") - SUMIFS(NhatKy_ViPham!K:K, NhatKy_ViPham!E:E, "11_Anh_C", NhatKy_ViPham!F:F, B37, NhatKy_ViPham!C:C, "T13")</f>
        <v>100</v>
      </c>
      <c r="AE37" s="7">
        <f>100 + SUMIFS(NhatKy_ViPham!J:J, NhatKy_ViPham!E:E, "11_Anh_C", NhatKy_ViPham!F:F, B37, NhatKy_ViPham!C:C, "T14") - SUMIFS(NhatKy_ViPham!K:K, NhatKy_ViPham!E:E, "11_Anh_C", NhatKy_ViPham!F:F, B37, NhatKy_ViPham!C:C, "T14")</f>
        <v>100</v>
      </c>
      <c r="AF37" s="7">
        <f>100 + SUMIFS(NhatKy_ViPham!J:J, NhatKy_ViPham!E:E, "11_Anh_C", NhatKy_ViPham!F:F, B37, NhatKy_ViPham!C:C, "T15") - SUMIFS(NhatKy_ViPham!K:K, NhatKy_ViPham!E:E, "11_Anh_C", NhatKy_ViPham!F:F, B37, NhatKy_ViPham!C:C, "T15")</f>
        <v>100</v>
      </c>
      <c r="AG37" s="7">
        <f>100 + SUMIFS(NhatKy_ViPham!J:J, NhatKy_ViPham!E:E, "11_Anh_C", NhatKy_ViPham!F:F, B37, NhatKy_ViPham!C:C, "T16") - SUMIFS(NhatKy_ViPham!K:K, NhatKy_ViPham!E:E, "11_Anh_C", NhatKy_ViPham!F:F, B37, NhatKy_ViPham!C:C, "T16")</f>
        <v>100</v>
      </c>
      <c r="AH37" s="7">
        <f>100 + SUMIFS(NhatKy_ViPham!J:J, NhatKy_ViPham!E:E, "11_Anh_C", NhatKy_ViPham!F:F, B37, NhatKy_ViPham!C:C, "T17") - SUMIFS(NhatKy_ViPham!K:K, NhatKy_ViPham!E:E, "11_Anh_C", NhatKy_ViPham!F:F, B37, NhatKy_ViPham!C:C, "T17")</f>
        <v>100</v>
      </c>
      <c r="AI37" s="7">
        <f>100 + SUMIFS(NhatKy_ViPham!J:J, NhatKy_ViPham!E:E, "11_Anh_C", NhatKy_ViPham!F:F, B37, NhatKy_ViPham!C:C, "T18") - SUMIFS(NhatKy_ViPham!K:K, NhatKy_ViPham!E:E, "11_Anh_C", NhatKy_ViPham!F:F, B37, NhatKy_ViPham!C:C, "T18")</f>
        <v>100</v>
      </c>
      <c r="AJ37" s="7">
        <f>100 + SUMIFS(NhatKy_ViPham!J:J, NhatKy_ViPham!E:E, "11_Anh_C", NhatKy_ViPham!F:F, B37, NhatKy_ViPham!C:C, "T19") - SUMIFS(NhatKy_ViPham!K:K, NhatKy_ViPham!E:E, "11_Anh_C", NhatKy_ViPham!F:F, B37, NhatKy_ViPham!C:C, "T19")</f>
        <v>100</v>
      </c>
      <c r="AK37" s="7">
        <f>100 + SUMIFS(NhatKy_ViPham!J:J, NhatKy_ViPham!E:E, "11_Anh_C", NhatKy_ViPham!F:F, B37, NhatKy_ViPham!C:C, "T20") - SUMIFS(NhatKy_ViPham!K:K, NhatKy_ViPham!E:E, "11_Anh_C", NhatKy_ViPham!F:F, B37, NhatKy_ViPham!C:C, "T20")</f>
        <v>100</v>
      </c>
      <c r="AL37" s="7">
        <f>100 + SUMIFS(NhatKy_ViPham!J:J, NhatKy_ViPham!E:E, "11_Anh_C", NhatKy_ViPham!F:F, B37, NhatKy_ViPham!C:C, "T21") - SUMIFS(NhatKy_ViPham!K:K, NhatKy_ViPham!E:E, "11_Anh_C", NhatKy_ViPham!F:F, B37, NhatKy_ViPham!C:C, "T21")</f>
        <v>100</v>
      </c>
      <c r="AM37" s="7">
        <f>100 + SUMIFS(NhatKy_ViPham!J:J, NhatKy_ViPham!E:E, "11_Anh_C", NhatKy_ViPham!F:F, B37, NhatKy_ViPham!C:C, "T22") - SUMIFS(NhatKy_ViPham!K:K, NhatKy_ViPham!E:E, "11_Anh_C", NhatKy_ViPham!F:F, B37, NhatKy_ViPham!C:C, "T22")</f>
        <v>100</v>
      </c>
      <c r="AN37" s="7">
        <f>100 + SUMIFS(NhatKy_ViPham!J:J, NhatKy_ViPham!E:E, "11_Anh_C", NhatKy_ViPham!F:F, B37, NhatKy_ViPham!C:C, "T23") - SUMIFS(NhatKy_ViPham!K:K, NhatKy_ViPham!E:E, "11_Anh_C", NhatKy_ViPham!F:F, B37, NhatKy_ViPham!C:C, "T23")</f>
        <v>100</v>
      </c>
      <c r="AO37" s="7">
        <f>100 + SUMIFS(NhatKy_ViPham!J:J, NhatKy_ViPham!E:E, "11_Anh_C", NhatKy_ViPham!F:F, B37, NhatKy_ViPham!C:C, "T24") - SUMIFS(NhatKy_ViPham!K:K, NhatKy_ViPham!E:E, "11_Anh_C", NhatKy_ViPham!F:F, B37, NhatKy_ViPham!C:C, "T24")</f>
        <v>100</v>
      </c>
      <c r="AP37" s="7">
        <f>100 + SUMIFS(NhatKy_ViPham!J:J, NhatKy_ViPham!E:E, "11_Anh_C", NhatKy_ViPham!F:F, B37, NhatKy_ViPham!C:C, "T25") - SUMIFS(NhatKy_ViPham!K:K, NhatKy_ViPham!E:E, "11_Anh_C", NhatKy_ViPham!F:F, B37, NhatKy_ViPham!C:C, "T25")</f>
        <v>100</v>
      </c>
      <c r="AQ37" s="7">
        <f>100 + SUMIFS(NhatKy_ViPham!J:J, NhatKy_ViPham!E:E, "11_Anh_C", NhatKy_ViPham!F:F, B37, NhatKy_ViPham!C:C, "T26") - SUMIFS(NhatKy_ViPham!K:K, NhatKy_ViPham!E:E, "11_Anh_C", NhatKy_ViPham!F:F, B37, NhatKy_ViPham!C:C, "T26")</f>
        <v>100</v>
      </c>
      <c r="AR37" s="7">
        <f>100 + SUMIFS(NhatKy_ViPham!J:J, NhatKy_ViPham!E:E, "11_Anh_C", NhatKy_ViPham!F:F, B37, NhatKy_ViPham!C:C, "T27") - SUMIFS(NhatKy_ViPham!K:K, NhatKy_ViPham!E:E, "11_Anh_C", NhatKy_ViPham!F:F, B37, NhatKy_ViPham!C:C, "T27")</f>
        <v>100</v>
      </c>
      <c r="AS37" s="7">
        <f>100 + SUMIFS(NhatKy_ViPham!J:J, NhatKy_ViPham!E:E, "11_Anh_C", NhatKy_ViPham!F:F, B37, NhatKy_ViPham!C:C, "T28") - SUMIFS(NhatKy_ViPham!K:K, NhatKy_ViPham!E:E, "11_Anh_C", NhatKy_ViPham!F:F, B37, NhatKy_ViPham!C:C, "T28")</f>
        <v>100</v>
      </c>
      <c r="AT37" s="7">
        <f>100 + SUMIFS(NhatKy_ViPham!J:J, NhatKy_ViPham!E:E, "11_Anh_C", NhatKy_ViPham!F:F, B37, NhatKy_ViPham!C:C, "T29") - SUMIFS(NhatKy_ViPham!K:K, NhatKy_ViPham!E:E, "11_Anh_C", NhatKy_ViPham!F:F, B37, NhatKy_ViPham!C:C, "T29")</f>
        <v>100</v>
      </c>
      <c r="AU37" s="7">
        <f>100 + SUMIFS(NhatKy_ViPham!J:J, NhatKy_ViPham!E:E, "11_Anh_C", NhatKy_ViPham!F:F, B37, NhatKy_ViPham!C:C, "T30") - SUMIFS(NhatKy_ViPham!K:K, NhatKy_ViPham!E:E, "11_Anh_C", NhatKy_ViPham!F:F, B37, NhatKy_ViPham!C:C, "T30")</f>
        <v>100</v>
      </c>
      <c r="AV37" s="7">
        <f>100 + SUMIFS(NhatKy_ViPham!J:J, NhatKy_ViPham!E:E, "11_Anh_C", NhatKy_ViPham!F:F, B37, NhatKy_ViPham!C:C, "T31") - SUMIFS(NhatKy_ViPham!K:K, NhatKy_ViPham!E:E, "11_Anh_C", NhatKy_ViPham!F:F, B37, NhatKy_ViPham!C:C, "T31")</f>
        <v>100</v>
      </c>
      <c r="AW37" s="7">
        <f>100 + SUMIFS(NhatKy_ViPham!J:J, NhatKy_ViPham!E:E, "11_Anh_C", NhatKy_ViPham!F:F, B37, NhatKy_ViPham!C:C, "T32") - SUMIFS(NhatKy_ViPham!K:K, NhatKy_ViPham!E:E, "11_Anh_C", NhatKy_ViPham!F:F, B37, NhatKy_ViPham!C:C, "T32")</f>
        <v>100</v>
      </c>
      <c r="AX37" s="7">
        <f>100 + SUMIFS(NhatKy_ViPham!J:J, NhatKy_ViPham!E:E, "11_Anh_C", NhatKy_ViPham!F:F, B37, NhatKy_ViPham!C:C, "T33") - SUMIFS(NhatKy_ViPham!K:K, NhatKy_ViPham!E:E, "11_Anh_C", NhatKy_ViPham!F:F, B37, NhatKy_ViPham!C:C, "T33")</f>
        <v>100</v>
      </c>
      <c r="AY37" s="7">
        <f>100 + SUMIFS(NhatKy_ViPham!J:J, NhatKy_ViPham!E:E, "11_Anh_C", NhatKy_ViPham!F:F, B37, NhatKy_ViPham!C:C, "T34") - SUMIFS(NhatKy_ViPham!K:K, NhatKy_ViPham!E:E, "11_Anh_C", NhatKy_ViPham!F:F, B37, NhatKy_ViPham!C:C, "T34")</f>
        <v>100</v>
      </c>
      <c r="AZ37" s="7">
        <f>100 + SUMIFS(NhatKy_ViPham!J:J, NhatKy_ViPham!E:E, "11_Anh_C", NhatKy_ViPham!F:F, B37, NhatKy_ViPham!C:C, "T35") - SUMIFS(NhatKy_ViPham!K:K, NhatKy_ViPham!E:E, "11_Anh_C", NhatKy_ViPham!F:F, B37, NhatKy_ViPham!C:C, "T35")</f>
        <v>100</v>
      </c>
      <c r="BA37" s="12">
        <f t="shared" si="0"/>
        <v>100</v>
      </c>
      <c r="BB37" s="11" t="s">
        <v>430</v>
      </c>
      <c r="BC37" s="14" t="str">
        <f t="shared" si="1"/>
        <v>Tốt</v>
      </c>
      <c r="BD37" s="10" t="str">
        <f t="shared" si="2"/>
        <v>🟢 BÌNH THƯỜNG</v>
      </c>
    </row>
    <row r="38" spans="1:56" x14ac:dyDescent="0.25">
      <c r="A38" s="5">
        <v>30</v>
      </c>
      <c r="B38" s="15" t="s">
        <v>2150</v>
      </c>
      <c r="C38" s="5" t="s">
        <v>1469</v>
      </c>
      <c r="D38" s="5" t="s">
        <v>429</v>
      </c>
      <c r="E38" s="11" t="s">
        <v>430</v>
      </c>
      <c r="F38" s="6">
        <f>SUMIFS(NhatKy_ViPham!K:K, NhatKy_ViPham!E:E, "11_Anh_C", NhatKy_ViPham!F:F, B38, NhatKy_ViPham!H:H, "L01")</f>
        <v>0</v>
      </c>
      <c r="G38" s="6">
        <f>SUMIFS(NhatKy_ViPham!K:K, NhatKy_ViPham!E:E, "11_Anh_C", NhatKy_ViPham!F:F, B38, NhatKy_ViPham!H:H, "L02")</f>
        <v>0</v>
      </c>
      <c r="H38" s="6">
        <f>SUMIFS(NhatKy_ViPham!K:K, NhatKy_ViPham!E:E, "11_Anh_C", NhatKy_ViPham!F:F, B38, NhatKy_ViPham!H:H, "L03")</f>
        <v>0</v>
      </c>
      <c r="I38" s="6">
        <f>SUMIFS(NhatKy_ViPham!K:K, NhatKy_ViPham!E:E, "11_Anh_C", NhatKy_ViPham!F:F, B38, NhatKy_ViPham!H:H, "L04")</f>
        <v>0</v>
      </c>
      <c r="J38" s="6">
        <f>SUMIFS(NhatKy_ViPham!K:K, NhatKy_ViPham!E:E, "11_Anh_C", NhatKy_ViPham!F:F, B38, NhatKy_ViPham!H:H, "L05")</f>
        <v>0</v>
      </c>
      <c r="K38" s="6">
        <f>SUMIFS(NhatKy_ViPham!K:K, NhatKy_ViPham!E:E, "11_Anh_C", NhatKy_ViPham!F:F, B38, NhatKy_ViPham!H:H, "L06")</f>
        <v>0</v>
      </c>
      <c r="L38" s="6">
        <f>SUMIFS(NhatKy_ViPham!K:K, NhatKy_ViPham!E:E, "11_Anh_C", NhatKy_ViPham!F:F, B38, NhatKy_ViPham!H:H, "L07")</f>
        <v>0</v>
      </c>
      <c r="M38" s="6">
        <f>SUMIFS(NhatKy_ViPham!K:K, NhatKy_ViPham!E:E, "11_Anh_C", NhatKy_ViPham!F:F, B38, NhatKy_ViPham!H:H, "L08")</f>
        <v>0</v>
      </c>
      <c r="N38" s="6">
        <f>SUMIFS(NhatKy_ViPham!K:K, NhatKy_ViPham!E:E, "11_Anh_C", NhatKy_ViPham!F:F, B38, NhatKy_ViPham!H:H, "L09")</f>
        <v>0</v>
      </c>
      <c r="O38" s="6">
        <f>SUMIFS(NhatKy_ViPham!K:K, NhatKy_ViPham!E:E, "11_Anh_C", NhatKy_ViPham!F:F, B38, NhatKy_ViPham!H:H, "L10")</f>
        <v>0</v>
      </c>
      <c r="P38" s="12">
        <f>SUMIFS(NhatKy_ViPham!J:J, NhatKy_ViPham!E:E, "11_Anh_C", NhatKy_ViPham!F:F, B38)</f>
        <v>0</v>
      </c>
      <c r="Q38" s="13">
        <f>SUMIFS(NhatKy_ViPham!K:K, NhatKy_ViPham!E:E, "11_Anh_C", NhatKy_ViPham!F:F, B38)</f>
        <v>0</v>
      </c>
      <c r="R38" s="6">
        <f>100 + SUMIFS(NhatKy_ViPham!J:J, NhatKy_ViPham!E:E, "11_Anh_C", NhatKy_ViPham!F:F, B38, NhatKy_ViPham!C:C, "T1") - SUMIFS(NhatKy_ViPham!K:K, NhatKy_ViPham!E:E, "11_Anh_C", NhatKy_ViPham!F:F, B38, NhatKy_ViPham!C:C, "T1")</f>
        <v>100</v>
      </c>
      <c r="S38" s="6">
        <f>100 + SUMIFS(NhatKy_ViPham!J:J, NhatKy_ViPham!E:E, "11_Anh_C", NhatKy_ViPham!F:F, B38, NhatKy_ViPham!C:C, "T2") - SUMIFS(NhatKy_ViPham!K:K, NhatKy_ViPham!E:E, "11_Anh_C", NhatKy_ViPham!F:F, B38, NhatKy_ViPham!C:C, "T2")</f>
        <v>100</v>
      </c>
      <c r="T38" s="6">
        <f>100 + SUMIFS(NhatKy_ViPham!J:J, NhatKy_ViPham!E:E, "11_Anh_C", NhatKy_ViPham!F:F, B38, NhatKy_ViPham!C:C, "T3") - SUMIFS(NhatKy_ViPham!K:K, NhatKy_ViPham!E:E, "11_Anh_C", NhatKy_ViPham!F:F, B38, NhatKy_ViPham!C:C, "T3")</f>
        <v>100</v>
      </c>
      <c r="U38" s="6">
        <f>100 + SUMIFS(NhatKy_ViPham!J:J, NhatKy_ViPham!E:E, "11_Anh_C", NhatKy_ViPham!F:F, B38, NhatKy_ViPham!C:C, "T4") - SUMIFS(NhatKy_ViPham!K:K, NhatKy_ViPham!E:E, "11_Anh_C", NhatKy_ViPham!F:F, B38, NhatKy_ViPham!C:C, "T4")</f>
        <v>100</v>
      </c>
      <c r="V38" s="6">
        <f>100 + SUMIFS(NhatKy_ViPham!J:J, NhatKy_ViPham!E:E, "11_Anh_C", NhatKy_ViPham!F:F, B38, NhatKy_ViPham!C:C, "T5") - SUMIFS(NhatKy_ViPham!K:K, NhatKy_ViPham!E:E, "11_Anh_C", NhatKy_ViPham!F:F, B38, NhatKy_ViPham!C:C, "T5")</f>
        <v>100</v>
      </c>
      <c r="W38" s="6">
        <f>100 + SUMIFS(NhatKy_ViPham!J:J, NhatKy_ViPham!E:E, "11_Anh_C", NhatKy_ViPham!F:F, B38, NhatKy_ViPham!C:C, "T6") - SUMIFS(NhatKy_ViPham!K:K, NhatKy_ViPham!E:E, "11_Anh_C", NhatKy_ViPham!F:F, B38, NhatKy_ViPham!C:C, "T6")</f>
        <v>100</v>
      </c>
      <c r="X38" s="6">
        <f>100 + SUMIFS(NhatKy_ViPham!J:J, NhatKy_ViPham!E:E, "11_Anh_C", NhatKy_ViPham!F:F, B38, NhatKy_ViPham!C:C, "T7") - SUMIFS(NhatKy_ViPham!K:K, NhatKy_ViPham!E:E, "11_Anh_C", NhatKy_ViPham!F:F, B38, NhatKy_ViPham!C:C, "T7")</f>
        <v>100</v>
      </c>
      <c r="Y38" s="6">
        <f>100 + SUMIFS(NhatKy_ViPham!J:J, NhatKy_ViPham!E:E, "11_Anh_C", NhatKy_ViPham!F:F, B38, NhatKy_ViPham!C:C, "T8") - SUMIFS(NhatKy_ViPham!K:K, NhatKy_ViPham!E:E, "11_Anh_C", NhatKy_ViPham!F:F, B38, NhatKy_ViPham!C:C, "T8")</f>
        <v>100</v>
      </c>
      <c r="Z38" s="6">
        <f>100 + SUMIFS(NhatKy_ViPham!J:J, NhatKy_ViPham!E:E, "11_Anh_C", NhatKy_ViPham!F:F, B38, NhatKy_ViPham!C:C, "T9") - SUMIFS(NhatKy_ViPham!K:K, NhatKy_ViPham!E:E, "11_Anh_C", NhatKy_ViPham!F:F, B38, NhatKy_ViPham!C:C, "T9")</f>
        <v>100</v>
      </c>
      <c r="AA38" s="6">
        <f>100 + SUMIFS(NhatKy_ViPham!J:J, NhatKy_ViPham!E:E, "11_Anh_C", NhatKy_ViPham!F:F, B38, NhatKy_ViPham!C:C, "T10") - SUMIFS(NhatKy_ViPham!K:K, NhatKy_ViPham!E:E, "11_Anh_C", NhatKy_ViPham!F:F, B38, NhatKy_ViPham!C:C, "T10")</f>
        <v>100</v>
      </c>
      <c r="AB38" s="6">
        <f>100 + SUMIFS(NhatKy_ViPham!J:J, NhatKy_ViPham!E:E, "11_Anh_C", NhatKy_ViPham!F:F, B38, NhatKy_ViPham!C:C, "T11") - SUMIFS(NhatKy_ViPham!K:K, NhatKy_ViPham!E:E, "11_Anh_C", NhatKy_ViPham!F:F, B38, NhatKy_ViPham!C:C, "T11")</f>
        <v>100</v>
      </c>
      <c r="AC38" s="6">
        <f>100 + SUMIFS(NhatKy_ViPham!J:J, NhatKy_ViPham!E:E, "11_Anh_C", NhatKy_ViPham!F:F, B38, NhatKy_ViPham!C:C, "T12") - SUMIFS(NhatKy_ViPham!K:K, NhatKy_ViPham!E:E, "11_Anh_C", NhatKy_ViPham!F:F, B38, NhatKy_ViPham!C:C, "T12")</f>
        <v>100</v>
      </c>
      <c r="AD38" s="6">
        <f>100 + SUMIFS(NhatKy_ViPham!J:J, NhatKy_ViPham!E:E, "11_Anh_C", NhatKy_ViPham!F:F, B38, NhatKy_ViPham!C:C, "T13") - SUMIFS(NhatKy_ViPham!K:K, NhatKy_ViPham!E:E, "11_Anh_C", NhatKy_ViPham!F:F, B38, NhatKy_ViPham!C:C, "T13")</f>
        <v>100</v>
      </c>
      <c r="AE38" s="6">
        <f>100 + SUMIFS(NhatKy_ViPham!J:J, NhatKy_ViPham!E:E, "11_Anh_C", NhatKy_ViPham!F:F, B38, NhatKy_ViPham!C:C, "T14") - SUMIFS(NhatKy_ViPham!K:K, NhatKy_ViPham!E:E, "11_Anh_C", NhatKy_ViPham!F:F, B38, NhatKy_ViPham!C:C, "T14")</f>
        <v>100</v>
      </c>
      <c r="AF38" s="6">
        <f>100 + SUMIFS(NhatKy_ViPham!J:J, NhatKy_ViPham!E:E, "11_Anh_C", NhatKy_ViPham!F:F, B38, NhatKy_ViPham!C:C, "T15") - SUMIFS(NhatKy_ViPham!K:K, NhatKy_ViPham!E:E, "11_Anh_C", NhatKy_ViPham!F:F, B38, NhatKy_ViPham!C:C, "T15")</f>
        <v>100</v>
      </c>
      <c r="AG38" s="6">
        <f>100 + SUMIFS(NhatKy_ViPham!J:J, NhatKy_ViPham!E:E, "11_Anh_C", NhatKy_ViPham!F:F, B38, NhatKy_ViPham!C:C, "T16") - SUMIFS(NhatKy_ViPham!K:K, NhatKy_ViPham!E:E, "11_Anh_C", NhatKy_ViPham!F:F, B38, NhatKy_ViPham!C:C, "T16")</f>
        <v>100</v>
      </c>
      <c r="AH38" s="6">
        <f>100 + SUMIFS(NhatKy_ViPham!J:J, NhatKy_ViPham!E:E, "11_Anh_C", NhatKy_ViPham!F:F, B38, NhatKy_ViPham!C:C, "T17") - SUMIFS(NhatKy_ViPham!K:K, NhatKy_ViPham!E:E, "11_Anh_C", NhatKy_ViPham!F:F, B38, NhatKy_ViPham!C:C, "T17")</f>
        <v>100</v>
      </c>
      <c r="AI38" s="6">
        <f>100 + SUMIFS(NhatKy_ViPham!J:J, NhatKy_ViPham!E:E, "11_Anh_C", NhatKy_ViPham!F:F, B38, NhatKy_ViPham!C:C, "T18") - SUMIFS(NhatKy_ViPham!K:K, NhatKy_ViPham!E:E, "11_Anh_C", NhatKy_ViPham!F:F, B38, NhatKy_ViPham!C:C, "T18")</f>
        <v>100</v>
      </c>
      <c r="AJ38" s="6">
        <f>100 + SUMIFS(NhatKy_ViPham!J:J, NhatKy_ViPham!E:E, "11_Anh_C", NhatKy_ViPham!F:F, B38, NhatKy_ViPham!C:C, "T19") - SUMIFS(NhatKy_ViPham!K:K, NhatKy_ViPham!E:E, "11_Anh_C", NhatKy_ViPham!F:F, B38, NhatKy_ViPham!C:C, "T19")</f>
        <v>100</v>
      </c>
      <c r="AK38" s="6">
        <f>100 + SUMIFS(NhatKy_ViPham!J:J, NhatKy_ViPham!E:E, "11_Anh_C", NhatKy_ViPham!F:F, B38, NhatKy_ViPham!C:C, "T20") - SUMIFS(NhatKy_ViPham!K:K, NhatKy_ViPham!E:E, "11_Anh_C", NhatKy_ViPham!F:F, B38, NhatKy_ViPham!C:C, "T20")</f>
        <v>100</v>
      </c>
      <c r="AL38" s="6">
        <f>100 + SUMIFS(NhatKy_ViPham!J:J, NhatKy_ViPham!E:E, "11_Anh_C", NhatKy_ViPham!F:F, B38, NhatKy_ViPham!C:C, "T21") - SUMIFS(NhatKy_ViPham!K:K, NhatKy_ViPham!E:E, "11_Anh_C", NhatKy_ViPham!F:F, B38, NhatKy_ViPham!C:C, "T21")</f>
        <v>100</v>
      </c>
      <c r="AM38" s="6">
        <f>100 + SUMIFS(NhatKy_ViPham!J:J, NhatKy_ViPham!E:E, "11_Anh_C", NhatKy_ViPham!F:F, B38, NhatKy_ViPham!C:C, "T22") - SUMIFS(NhatKy_ViPham!K:K, NhatKy_ViPham!E:E, "11_Anh_C", NhatKy_ViPham!F:F, B38, NhatKy_ViPham!C:C, "T22")</f>
        <v>100</v>
      </c>
      <c r="AN38" s="6">
        <f>100 + SUMIFS(NhatKy_ViPham!J:J, NhatKy_ViPham!E:E, "11_Anh_C", NhatKy_ViPham!F:F, B38, NhatKy_ViPham!C:C, "T23") - SUMIFS(NhatKy_ViPham!K:K, NhatKy_ViPham!E:E, "11_Anh_C", NhatKy_ViPham!F:F, B38, NhatKy_ViPham!C:C, "T23")</f>
        <v>100</v>
      </c>
      <c r="AO38" s="6">
        <f>100 + SUMIFS(NhatKy_ViPham!J:J, NhatKy_ViPham!E:E, "11_Anh_C", NhatKy_ViPham!F:F, B38, NhatKy_ViPham!C:C, "T24") - SUMIFS(NhatKy_ViPham!K:K, NhatKy_ViPham!E:E, "11_Anh_C", NhatKy_ViPham!F:F, B38, NhatKy_ViPham!C:C, "T24")</f>
        <v>100</v>
      </c>
      <c r="AP38" s="6">
        <f>100 + SUMIFS(NhatKy_ViPham!J:J, NhatKy_ViPham!E:E, "11_Anh_C", NhatKy_ViPham!F:F, B38, NhatKy_ViPham!C:C, "T25") - SUMIFS(NhatKy_ViPham!K:K, NhatKy_ViPham!E:E, "11_Anh_C", NhatKy_ViPham!F:F, B38, NhatKy_ViPham!C:C, "T25")</f>
        <v>100</v>
      </c>
      <c r="AQ38" s="6">
        <f>100 + SUMIFS(NhatKy_ViPham!J:J, NhatKy_ViPham!E:E, "11_Anh_C", NhatKy_ViPham!F:F, B38, NhatKy_ViPham!C:C, "T26") - SUMIFS(NhatKy_ViPham!K:K, NhatKy_ViPham!E:E, "11_Anh_C", NhatKy_ViPham!F:F, B38, NhatKy_ViPham!C:C, "T26")</f>
        <v>100</v>
      </c>
      <c r="AR38" s="6">
        <f>100 + SUMIFS(NhatKy_ViPham!J:J, NhatKy_ViPham!E:E, "11_Anh_C", NhatKy_ViPham!F:F, B38, NhatKy_ViPham!C:C, "T27") - SUMIFS(NhatKy_ViPham!K:K, NhatKy_ViPham!E:E, "11_Anh_C", NhatKy_ViPham!F:F, B38, NhatKy_ViPham!C:C, "T27")</f>
        <v>100</v>
      </c>
      <c r="AS38" s="6">
        <f>100 + SUMIFS(NhatKy_ViPham!J:J, NhatKy_ViPham!E:E, "11_Anh_C", NhatKy_ViPham!F:F, B38, NhatKy_ViPham!C:C, "T28") - SUMIFS(NhatKy_ViPham!K:K, NhatKy_ViPham!E:E, "11_Anh_C", NhatKy_ViPham!F:F, B38, NhatKy_ViPham!C:C, "T28")</f>
        <v>100</v>
      </c>
      <c r="AT38" s="6">
        <f>100 + SUMIFS(NhatKy_ViPham!J:J, NhatKy_ViPham!E:E, "11_Anh_C", NhatKy_ViPham!F:F, B38, NhatKy_ViPham!C:C, "T29") - SUMIFS(NhatKy_ViPham!K:K, NhatKy_ViPham!E:E, "11_Anh_C", NhatKy_ViPham!F:F, B38, NhatKy_ViPham!C:C, "T29")</f>
        <v>100</v>
      </c>
      <c r="AU38" s="6">
        <f>100 + SUMIFS(NhatKy_ViPham!J:J, NhatKy_ViPham!E:E, "11_Anh_C", NhatKy_ViPham!F:F, B38, NhatKy_ViPham!C:C, "T30") - SUMIFS(NhatKy_ViPham!K:K, NhatKy_ViPham!E:E, "11_Anh_C", NhatKy_ViPham!F:F, B38, NhatKy_ViPham!C:C, "T30")</f>
        <v>100</v>
      </c>
      <c r="AV38" s="6">
        <f>100 + SUMIFS(NhatKy_ViPham!J:J, NhatKy_ViPham!E:E, "11_Anh_C", NhatKy_ViPham!F:F, B38, NhatKy_ViPham!C:C, "T31") - SUMIFS(NhatKy_ViPham!K:K, NhatKy_ViPham!E:E, "11_Anh_C", NhatKy_ViPham!F:F, B38, NhatKy_ViPham!C:C, "T31")</f>
        <v>100</v>
      </c>
      <c r="AW38" s="6">
        <f>100 + SUMIFS(NhatKy_ViPham!J:J, NhatKy_ViPham!E:E, "11_Anh_C", NhatKy_ViPham!F:F, B38, NhatKy_ViPham!C:C, "T32") - SUMIFS(NhatKy_ViPham!K:K, NhatKy_ViPham!E:E, "11_Anh_C", NhatKy_ViPham!F:F, B38, NhatKy_ViPham!C:C, "T32")</f>
        <v>100</v>
      </c>
      <c r="AX38" s="6">
        <f>100 + SUMIFS(NhatKy_ViPham!J:J, NhatKy_ViPham!E:E, "11_Anh_C", NhatKy_ViPham!F:F, B38, NhatKy_ViPham!C:C, "T33") - SUMIFS(NhatKy_ViPham!K:K, NhatKy_ViPham!E:E, "11_Anh_C", NhatKy_ViPham!F:F, B38, NhatKy_ViPham!C:C, "T33")</f>
        <v>100</v>
      </c>
      <c r="AY38" s="6">
        <f>100 + SUMIFS(NhatKy_ViPham!J:J, NhatKy_ViPham!E:E, "11_Anh_C", NhatKy_ViPham!F:F, B38, NhatKy_ViPham!C:C, "T34") - SUMIFS(NhatKy_ViPham!K:K, NhatKy_ViPham!E:E, "11_Anh_C", NhatKy_ViPham!F:F, B38, NhatKy_ViPham!C:C, "T34")</f>
        <v>100</v>
      </c>
      <c r="AZ38" s="6">
        <f>100 + SUMIFS(NhatKy_ViPham!J:J, NhatKy_ViPham!E:E, "11_Anh_C", NhatKy_ViPham!F:F, B38, NhatKy_ViPham!C:C, "T35") - SUMIFS(NhatKy_ViPham!K:K, NhatKy_ViPham!E:E, "11_Anh_C", NhatKy_ViPham!F:F, B38, NhatKy_ViPham!C:C, "T35")</f>
        <v>100</v>
      </c>
      <c r="BA38" s="12">
        <f t="shared" si="0"/>
        <v>100</v>
      </c>
      <c r="BB38" s="11" t="s">
        <v>430</v>
      </c>
      <c r="BC38" s="16" t="str">
        <f t="shared" si="1"/>
        <v>Tốt</v>
      </c>
      <c r="BD38" s="15" t="str">
        <f t="shared" si="2"/>
        <v>🟢 BÌNH THƯỜNG</v>
      </c>
    </row>
    <row r="39" spans="1:56" x14ac:dyDescent="0.25">
      <c r="A39" s="4">
        <v>31</v>
      </c>
      <c r="B39" s="10" t="s">
        <v>2151</v>
      </c>
      <c r="C39" s="4" t="s">
        <v>1656</v>
      </c>
      <c r="D39" s="4" t="s">
        <v>429</v>
      </c>
      <c r="E39" s="11" t="s">
        <v>430</v>
      </c>
      <c r="F39" s="7">
        <f>SUMIFS(NhatKy_ViPham!K:K, NhatKy_ViPham!E:E, "11_Anh_C", NhatKy_ViPham!F:F, B39, NhatKy_ViPham!H:H, "L01")</f>
        <v>0</v>
      </c>
      <c r="G39" s="7">
        <f>SUMIFS(NhatKy_ViPham!K:K, NhatKy_ViPham!E:E, "11_Anh_C", NhatKy_ViPham!F:F, B39, NhatKy_ViPham!H:H, "L02")</f>
        <v>0</v>
      </c>
      <c r="H39" s="7">
        <f>SUMIFS(NhatKy_ViPham!K:K, NhatKy_ViPham!E:E, "11_Anh_C", NhatKy_ViPham!F:F, B39, NhatKy_ViPham!H:H, "L03")</f>
        <v>0</v>
      </c>
      <c r="I39" s="7">
        <f>SUMIFS(NhatKy_ViPham!K:K, NhatKy_ViPham!E:E, "11_Anh_C", NhatKy_ViPham!F:F, B39, NhatKy_ViPham!H:H, "L04")</f>
        <v>0</v>
      </c>
      <c r="J39" s="7">
        <f>SUMIFS(NhatKy_ViPham!K:K, NhatKy_ViPham!E:E, "11_Anh_C", NhatKy_ViPham!F:F, B39, NhatKy_ViPham!H:H, "L05")</f>
        <v>0</v>
      </c>
      <c r="K39" s="7">
        <f>SUMIFS(NhatKy_ViPham!K:K, NhatKy_ViPham!E:E, "11_Anh_C", NhatKy_ViPham!F:F, B39, NhatKy_ViPham!H:H, "L06")</f>
        <v>0</v>
      </c>
      <c r="L39" s="7">
        <f>SUMIFS(NhatKy_ViPham!K:K, NhatKy_ViPham!E:E, "11_Anh_C", NhatKy_ViPham!F:F, B39, NhatKy_ViPham!H:H, "L07")</f>
        <v>0</v>
      </c>
      <c r="M39" s="7">
        <f>SUMIFS(NhatKy_ViPham!K:K, NhatKy_ViPham!E:E, "11_Anh_C", NhatKy_ViPham!F:F, B39, NhatKy_ViPham!H:H, "L08")</f>
        <v>0</v>
      </c>
      <c r="N39" s="7">
        <f>SUMIFS(NhatKy_ViPham!K:K, NhatKy_ViPham!E:E, "11_Anh_C", NhatKy_ViPham!F:F, B39, NhatKy_ViPham!H:H, "L09")</f>
        <v>0</v>
      </c>
      <c r="O39" s="7">
        <f>SUMIFS(NhatKy_ViPham!K:K, NhatKy_ViPham!E:E, "11_Anh_C", NhatKy_ViPham!F:F, B39, NhatKy_ViPham!H:H, "L10")</f>
        <v>0</v>
      </c>
      <c r="P39" s="12">
        <f>SUMIFS(NhatKy_ViPham!J:J, NhatKy_ViPham!E:E, "11_Anh_C", NhatKy_ViPham!F:F, B39)</f>
        <v>0</v>
      </c>
      <c r="Q39" s="13">
        <f>SUMIFS(NhatKy_ViPham!K:K, NhatKy_ViPham!E:E, "11_Anh_C", NhatKy_ViPham!F:F, B39)</f>
        <v>0</v>
      </c>
      <c r="R39" s="7">
        <f>100 + SUMIFS(NhatKy_ViPham!J:J, NhatKy_ViPham!E:E, "11_Anh_C", NhatKy_ViPham!F:F, B39, NhatKy_ViPham!C:C, "T1") - SUMIFS(NhatKy_ViPham!K:K, NhatKy_ViPham!E:E, "11_Anh_C", NhatKy_ViPham!F:F, B39, NhatKy_ViPham!C:C, "T1")</f>
        <v>100</v>
      </c>
      <c r="S39" s="7">
        <f>100 + SUMIFS(NhatKy_ViPham!J:J, NhatKy_ViPham!E:E, "11_Anh_C", NhatKy_ViPham!F:F, B39, NhatKy_ViPham!C:C, "T2") - SUMIFS(NhatKy_ViPham!K:K, NhatKy_ViPham!E:E, "11_Anh_C", NhatKy_ViPham!F:F, B39, NhatKy_ViPham!C:C, "T2")</f>
        <v>100</v>
      </c>
      <c r="T39" s="7">
        <f>100 + SUMIFS(NhatKy_ViPham!J:J, NhatKy_ViPham!E:E, "11_Anh_C", NhatKy_ViPham!F:F, B39, NhatKy_ViPham!C:C, "T3") - SUMIFS(NhatKy_ViPham!K:K, NhatKy_ViPham!E:E, "11_Anh_C", NhatKy_ViPham!F:F, B39, NhatKy_ViPham!C:C, "T3")</f>
        <v>100</v>
      </c>
      <c r="U39" s="7">
        <f>100 + SUMIFS(NhatKy_ViPham!J:J, NhatKy_ViPham!E:E, "11_Anh_C", NhatKy_ViPham!F:F, B39, NhatKy_ViPham!C:C, "T4") - SUMIFS(NhatKy_ViPham!K:K, NhatKy_ViPham!E:E, "11_Anh_C", NhatKy_ViPham!F:F, B39, NhatKy_ViPham!C:C, "T4")</f>
        <v>100</v>
      </c>
      <c r="V39" s="7">
        <f>100 + SUMIFS(NhatKy_ViPham!J:J, NhatKy_ViPham!E:E, "11_Anh_C", NhatKy_ViPham!F:F, B39, NhatKy_ViPham!C:C, "T5") - SUMIFS(NhatKy_ViPham!K:K, NhatKy_ViPham!E:E, "11_Anh_C", NhatKy_ViPham!F:F, B39, NhatKy_ViPham!C:C, "T5")</f>
        <v>100</v>
      </c>
      <c r="W39" s="7">
        <f>100 + SUMIFS(NhatKy_ViPham!J:J, NhatKy_ViPham!E:E, "11_Anh_C", NhatKy_ViPham!F:F, B39, NhatKy_ViPham!C:C, "T6") - SUMIFS(NhatKy_ViPham!K:K, NhatKy_ViPham!E:E, "11_Anh_C", NhatKy_ViPham!F:F, B39, NhatKy_ViPham!C:C, "T6")</f>
        <v>100</v>
      </c>
      <c r="X39" s="7">
        <f>100 + SUMIFS(NhatKy_ViPham!J:J, NhatKy_ViPham!E:E, "11_Anh_C", NhatKy_ViPham!F:F, B39, NhatKy_ViPham!C:C, "T7") - SUMIFS(NhatKy_ViPham!K:K, NhatKy_ViPham!E:E, "11_Anh_C", NhatKy_ViPham!F:F, B39, NhatKy_ViPham!C:C, "T7")</f>
        <v>100</v>
      </c>
      <c r="Y39" s="7">
        <f>100 + SUMIFS(NhatKy_ViPham!J:J, NhatKy_ViPham!E:E, "11_Anh_C", NhatKy_ViPham!F:F, B39, NhatKy_ViPham!C:C, "T8") - SUMIFS(NhatKy_ViPham!K:K, NhatKy_ViPham!E:E, "11_Anh_C", NhatKy_ViPham!F:F, B39, NhatKy_ViPham!C:C, "T8")</f>
        <v>100</v>
      </c>
      <c r="Z39" s="7">
        <f>100 + SUMIFS(NhatKy_ViPham!J:J, NhatKy_ViPham!E:E, "11_Anh_C", NhatKy_ViPham!F:F, B39, NhatKy_ViPham!C:C, "T9") - SUMIFS(NhatKy_ViPham!K:K, NhatKy_ViPham!E:E, "11_Anh_C", NhatKy_ViPham!F:F, B39, NhatKy_ViPham!C:C, "T9")</f>
        <v>100</v>
      </c>
      <c r="AA39" s="7">
        <f>100 + SUMIFS(NhatKy_ViPham!J:J, NhatKy_ViPham!E:E, "11_Anh_C", NhatKy_ViPham!F:F, B39, NhatKy_ViPham!C:C, "T10") - SUMIFS(NhatKy_ViPham!K:K, NhatKy_ViPham!E:E, "11_Anh_C", NhatKy_ViPham!F:F, B39, NhatKy_ViPham!C:C, "T10")</f>
        <v>100</v>
      </c>
      <c r="AB39" s="7">
        <f>100 + SUMIFS(NhatKy_ViPham!J:J, NhatKy_ViPham!E:E, "11_Anh_C", NhatKy_ViPham!F:F, B39, NhatKy_ViPham!C:C, "T11") - SUMIFS(NhatKy_ViPham!K:K, NhatKy_ViPham!E:E, "11_Anh_C", NhatKy_ViPham!F:F, B39, NhatKy_ViPham!C:C, "T11")</f>
        <v>100</v>
      </c>
      <c r="AC39" s="7">
        <f>100 + SUMIFS(NhatKy_ViPham!J:J, NhatKy_ViPham!E:E, "11_Anh_C", NhatKy_ViPham!F:F, B39, NhatKy_ViPham!C:C, "T12") - SUMIFS(NhatKy_ViPham!K:K, NhatKy_ViPham!E:E, "11_Anh_C", NhatKy_ViPham!F:F, B39, NhatKy_ViPham!C:C, "T12")</f>
        <v>100</v>
      </c>
      <c r="AD39" s="7">
        <f>100 + SUMIFS(NhatKy_ViPham!J:J, NhatKy_ViPham!E:E, "11_Anh_C", NhatKy_ViPham!F:F, B39, NhatKy_ViPham!C:C, "T13") - SUMIFS(NhatKy_ViPham!K:K, NhatKy_ViPham!E:E, "11_Anh_C", NhatKy_ViPham!F:F, B39, NhatKy_ViPham!C:C, "T13")</f>
        <v>100</v>
      </c>
      <c r="AE39" s="7">
        <f>100 + SUMIFS(NhatKy_ViPham!J:J, NhatKy_ViPham!E:E, "11_Anh_C", NhatKy_ViPham!F:F, B39, NhatKy_ViPham!C:C, "T14") - SUMIFS(NhatKy_ViPham!K:K, NhatKy_ViPham!E:E, "11_Anh_C", NhatKy_ViPham!F:F, B39, NhatKy_ViPham!C:C, "T14")</f>
        <v>100</v>
      </c>
      <c r="AF39" s="7">
        <f>100 + SUMIFS(NhatKy_ViPham!J:J, NhatKy_ViPham!E:E, "11_Anh_C", NhatKy_ViPham!F:F, B39, NhatKy_ViPham!C:C, "T15") - SUMIFS(NhatKy_ViPham!K:K, NhatKy_ViPham!E:E, "11_Anh_C", NhatKy_ViPham!F:F, B39, NhatKy_ViPham!C:C, "T15")</f>
        <v>100</v>
      </c>
      <c r="AG39" s="7">
        <f>100 + SUMIFS(NhatKy_ViPham!J:J, NhatKy_ViPham!E:E, "11_Anh_C", NhatKy_ViPham!F:F, B39, NhatKy_ViPham!C:C, "T16") - SUMIFS(NhatKy_ViPham!K:K, NhatKy_ViPham!E:E, "11_Anh_C", NhatKy_ViPham!F:F, B39, NhatKy_ViPham!C:C, "T16")</f>
        <v>100</v>
      </c>
      <c r="AH39" s="7">
        <f>100 + SUMIFS(NhatKy_ViPham!J:J, NhatKy_ViPham!E:E, "11_Anh_C", NhatKy_ViPham!F:F, B39, NhatKy_ViPham!C:C, "T17") - SUMIFS(NhatKy_ViPham!K:K, NhatKy_ViPham!E:E, "11_Anh_C", NhatKy_ViPham!F:F, B39, NhatKy_ViPham!C:C, "T17")</f>
        <v>100</v>
      </c>
      <c r="AI39" s="7">
        <f>100 + SUMIFS(NhatKy_ViPham!J:J, NhatKy_ViPham!E:E, "11_Anh_C", NhatKy_ViPham!F:F, B39, NhatKy_ViPham!C:C, "T18") - SUMIFS(NhatKy_ViPham!K:K, NhatKy_ViPham!E:E, "11_Anh_C", NhatKy_ViPham!F:F, B39, NhatKy_ViPham!C:C, "T18")</f>
        <v>100</v>
      </c>
      <c r="AJ39" s="7">
        <f>100 + SUMIFS(NhatKy_ViPham!J:J, NhatKy_ViPham!E:E, "11_Anh_C", NhatKy_ViPham!F:F, B39, NhatKy_ViPham!C:C, "T19") - SUMIFS(NhatKy_ViPham!K:K, NhatKy_ViPham!E:E, "11_Anh_C", NhatKy_ViPham!F:F, B39, NhatKy_ViPham!C:C, "T19")</f>
        <v>100</v>
      </c>
      <c r="AK39" s="7">
        <f>100 + SUMIFS(NhatKy_ViPham!J:J, NhatKy_ViPham!E:E, "11_Anh_C", NhatKy_ViPham!F:F, B39, NhatKy_ViPham!C:C, "T20") - SUMIFS(NhatKy_ViPham!K:K, NhatKy_ViPham!E:E, "11_Anh_C", NhatKy_ViPham!F:F, B39, NhatKy_ViPham!C:C, "T20")</f>
        <v>100</v>
      </c>
      <c r="AL39" s="7">
        <f>100 + SUMIFS(NhatKy_ViPham!J:J, NhatKy_ViPham!E:E, "11_Anh_C", NhatKy_ViPham!F:F, B39, NhatKy_ViPham!C:C, "T21") - SUMIFS(NhatKy_ViPham!K:K, NhatKy_ViPham!E:E, "11_Anh_C", NhatKy_ViPham!F:F, B39, NhatKy_ViPham!C:C, "T21")</f>
        <v>100</v>
      </c>
      <c r="AM39" s="7">
        <f>100 + SUMIFS(NhatKy_ViPham!J:J, NhatKy_ViPham!E:E, "11_Anh_C", NhatKy_ViPham!F:F, B39, NhatKy_ViPham!C:C, "T22") - SUMIFS(NhatKy_ViPham!K:K, NhatKy_ViPham!E:E, "11_Anh_C", NhatKy_ViPham!F:F, B39, NhatKy_ViPham!C:C, "T22")</f>
        <v>100</v>
      </c>
      <c r="AN39" s="7">
        <f>100 + SUMIFS(NhatKy_ViPham!J:J, NhatKy_ViPham!E:E, "11_Anh_C", NhatKy_ViPham!F:F, B39, NhatKy_ViPham!C:C, "T23") - SUMIFS(NhatKy_ViPham!K:K, NhatKy_ViPham!E:E, "11_Anh_C", NhatKy_ViPham!F:F, B39, NhatKy_ViPham!C:C, "T23")</f>
        <v>100</v>
      </c>
      <c r="AO39" s="7">
        <f>100 + SUMIFS(NhatKy_ViPham!J:J, NhatKy_ViPham!E:E, "11_Anh_C", NhatKy_ViPham!F:F, B39, NhatKy_ViPham!C:C, "T24") - SUMIFS(NhatKy_ViPham!K:K, NhatKy_ViPham!E:E, "11_Anh_C", NhatKy_ViPham!F:F, B39, NhatKy_ViPham!C:C, "T24")</f>
        <v>100</v>
      </c>
      <c r="AP39" s="7">
        <f>100 + SUMIFS(NhatKy_ViPham!J:J, NhatKy_ViPham!E:E, "11_Anh_C", NhatKy_ViPham!F:F, B39, NhatKy_ViPham!C:C, "T25") - SUMIFS(NhatKy_ViPham!K:K, NhatKy_ViPham!E:E, "11_Anh_C", NhatKy_ViPham!F:F, B39, NhatKy_ViPham!C:C, "T25")</f>
        <v>100</v>
      </c>
      <c r="AQ39" s="7">
        <f>100 + SUMIFS(NhatKy_ViPham!J:J, NhatKy_ViPham!E:E, "11_Anh_C", NhatKy_ViPham!F:F, B39, NhatKy_ViPham!C:C, "T26") - SUMIFS(NhatKy_ViPham!K:K, NhatKy_ViPham!E:E, "11_Anh_C", NhatKy_ViPham!F:F, B39, NhatKy_ViPham!C:C, "T26")</f>
        <v>100</v>
      </c>
      <c r="AR39" s="7">
        <f>100 + SUMIFS(NhatKy_ViPham!J:J, NhatKy_ViPham!E:E, "11_Anh_C", NhatKy_ViPham!F:F, B39, NhatKy_ViPham!C:C, "T27") - SUMIFS(NhatKy_ViPham!K:K, NhatKy_ViPham!E:E, "11_Anh_C", NhatKy_ViPham!F:F, B39, NhatKy_ViPham!C:C, "T27")</f>
        <v>100</v>
      </c>
      <c r="AS39" s="7">
        <f>100 + SUMIFS(NhatKy_ViPham!J:J, NhatKy_ViPham!E:E, "11_Anh_C", NhatKy_ViPham!F:F, B39, NhatKy_ViPham!C:C, "T28") - SUMIFS(NhatKy_ViPham!K:K, NhatKy_ViPham!E:E, "11_Anh_C", NhatKy_ViPham!F:F, B39, NhatKy_ViPham!C:C, "T28")</f>
        <v>100</v>
      </c>
      <c r="AT39" s="7">
        <f>100 + SUMIFS(NhatKy_ViPham!J:J, NhatKy_ViPham!E:E, "11_Anh_C", NhatKy_ViPham!F:F, B39, NhatKy_ViPham!C:C, "T29") - SUMIFS(NhatKy_ViPham!K:K, NhatKy_ViPham!E:E, "11_Anh_C", NhatKy_ViPham!F:F, B39, NhatKy_ViPham!C:C, "T29")</f>
        <v>100</v>
      </c>
      <c r="AU39" s="7">
        <f>100 + SUMIFS(NhatKy_ViPham!J:J, NhatKy_ViPham!E:E, "11_Anh_C", NhatKy_ViPham!F:F, B39, NhatKy_ViPham!C:C, "T30") - SUMIFS(NhatKy_ViPham!K:K, NhatKy_ViPham!E:E, "11_Anh_C", NhatKy_ViPham!F:F, B39, NhatKy_ViPham!C:C, "T30")</f>
        <v>100</v>
      </c>
      <c r="AV39" s="7">
        <f>100 + SUMIFS(NhatKy_ViPham!J:J, NhatKy_ViPham!E:E, "11_Anh_C", NhatKy_ViPham!F:F, B39, NhatKy_ViPham!C:C, "T31") - SUMIFS(NhatKy_ViPham!K:K, NhatKy_ViPham!E:E, "11_Anh_C", NhatKy_ViPham!F:F, B39, NhatKy_ViPham!C:C, "T31")</f>
        <v>100</v>
      </c>
      <c r="AW39" s="7">
        <f>100 + SUMIFS(NhatKy_ViPham!J:J, NhatKy_ViPham!E:E, "11_Anh_C", NhatKy_ViPham!F:F, B39, NhatKy_ViPham!C:C, "T32") - SUMIFS(NhatKy_ViPham!K:K, NhatKy_ViPham!E:E, "11_Anh_C", NhatKy_ViPham!F:F, B39, NhatKy_ViPham!C:C, "T32")</f>
        <v>100</v>
      </c>
      <c r="AX39" s="7">
        <f>100 + SUMIFS(NhatKy_ViPham!J:J, NhatKy_ViPham!E:E, "11_Anh_C", NhatKy_ViPham!F:F, B39, NhatKy_ViPham!C:C, "T33") - SUMIFS(NhatKy_ViPham!K:K, NhatKy_ViPham!E:E, "11_Anh_C", NhatKy_ViPham!F:F, B39, NhatKy_ViPham!C:C, "T33")</f>
        <v>100</v>
      </c>
      <c r="AY39" s="7">
        <f>100 + SUMIFS(NhatKy_ViPham!J:J, NhatKy_ViPham!E:E, "11_Anh_C", NhatKy_ViPham!F:F, B39, NhatKy_ViPham!C:C, "T34") - SUMIFS(NhatKy_ViPham!K:K, NhatKy_ViPham!E:E, "11_Anh_C", NhatKy_ViPham!F:F, B39, NhatKy_ViPham!C:C, "T34")</f>
        <v>100</v>
      </c>
      <c r="AZ39" s="7">
        <f>100 + SUMIFS(NhatKy_ViPham!J:J, NhatKy_ViPham!E:E, "11_Anh_C", NhatKy_ViPham!F:F, B39, NhatKy_ViPham!C:C, "T35") - SUMIFS(NhatKy_ViPham!K:K, NhatKy_ViPham!E:E, "11_Anh_C", NhatKy_ViPham!F:F, B39, NhatKy_ViPham!C:C, "T35")</f>
        <v>100</v>
      </c>
      <c r="BA39" s="12">
        <f t="shared" si="0"/>
        <v>100</v>
      </c>
      <c r="BB39" s="11" t="s">
        <v>430</v>
      </c>
      <c r="BC39" s="14" t="str">
        <f t="shared" si="1"/>
        <v>Tốt</v>
      </c>
      <c r="BD39" s="10" t="str">
        <f t="shared" si="2"/>
        <v>🟢 BÌNH THƯỜNG</v>
      </c>
    </row>
    <row r="40" spans="1:56" x14ac:dyDescent="0.25">
      <c r="A40" s="5">
        <v>32</v>
      </c>
      <c r="B40" s="15" t="s">
        <v>2152</v>
      </c>
      <c r="C40" s="5" t="s">
        <v>2153</v>
      </c>
      <c r="D40" s="5" t="s">
        <v>429</v>
      </c>
      <c r="E40" s="11" t="s">
        <v>430</v>
      </c>
      <c r="F40" s="6">
        <f>SUMIFS(NhatKy_ViPham!K:K, NhatKy_ViPham!E:E, "11_Anh_C", NhatKy_ViPham!F:F, B40, NhatKy_ViPham!H:H, "L01")</f>
        <v>0</v>
      </c>
      <c r="G40" s="6">
        <f>SUMIFS(NhatKy_ViPham!K:K, NhatKy_ViPham!E:E, "11_Anh_C", NhatKy_ViPham!F:F, B40, NhatKy_ViPham!H:H, "L02")</f>
        <v>0</v>
      </c>
      <c r="H40" s="6">
        <f>SUMIFS(NhatKy_ViPham!K:K, NhatKy_ViPham!E:E, "11_Anh_C", NhatKy_ViPham!F:F, B40, NhatKy_ViPham!H:H, "L03")</f>
        <v>0</v>
      </c>
      <c r="I40" s="6">
        <f>SUMIFS(NhatKy_ViPham!K:K, NhatKy_ViPham!E:E, "11_Anh_C", NhatKy_ViPham!F:F, B40, NhatKy_ViPham!H:H, "L04")</f>
        <v>0</v>
      </c>
      <c r="J40" s="6">
        <f>SUMIFS(NhatKy_ViPham!K:K, NhatKy_ViPham!E:E, "11_Anh_C", NhatKy_ViPham!F:F, B40, NhatKy_ViPham!H:H, "L05")</f>
        <v>0</v>
      </c>
      <c r="K40" s="6">
        <f>SUMIFS(NhatKy_ViPham!K:K, NhatKy_ViPham!E:E, "11_Anh_C", NhatKy_ViPham!F:F, B40, NhatKy_ViPham!H:H, "L06")</f>
        <v>0</v>
      </c>
      <c r="L40" s="6">
        <f>SUMIFS(NhatKy_ViPham!K:K, NhatKy_ViPham!E:E, "11_Anh_C", NhatKy_ViPham!F:F, B40, NhatKy_ViPham!H:H, "L07")</f>
        <v>0</v>
      </c>
      <c r="M40" s="6">
        <f>SUMIFS(NhatKy_ViPham!K:K, NhatKy_ViPham!E:E, "11_Anh_C", NhatKy_ViPham!F:F, B40, NhatKy_ViPham!H:H, "L08")</f>
        <v>0</v>
      </c>
      <c r="N40" s="6">
        <f>SUMIFS(NhatKy_ViPham!K:K, NhatKy_ViPham!E:E, "11_Anh_C", NhatKy_ViPham!F:F, B40, NhatKy_ViPham!H:H, "L09")</f>
        <v>0</v>
      </c>
      <c r="O40" s="6">
        <f>SUMIFS(NhatKy_ViPham!K:K, NhatKy_ViPham!E:E, "11_Anh_C", NhatKy_ViPham!F:F, B40, NhatKy_ViPham!H:H, "L10")</f>
        <v>0</v>
      </c>
      <c r="P40" s="12">
        <f>SUMIFS(NhatKy_ViPham!J:J, NhatKy_ViPham!E:E, "11_Anh_C", NhatKy_ViPham!F:F, B40)</f>
        <v>0</v>
      </c>
      <c r="Q40" s="13">
        <f>SUMIFS(NhatKy_ViPham!K:K, NhatKy_ViPham!E:E, "11_Anh_C", NhatKy_ViPham!F:F, B40)</f>
        <v>0</v>
      </c>
      <c r="R40" s="6">
        <f>100 + SUMIFS(NhatKy_ViPham!J:J, NhatKy_ViPham!E:E, "11_Anh_C", NhatKy_ViPham!F:F, B40, NhatKy_ViPham!C:C, "T1") - SUMIFS(NhatKy_ViPham!K:K, NhatKy_ViPham!E:E, "11_Anh_C", NhatKy_ViPham!F:F, B40, NhatKy_ViPham!C:C, "T1")</f>
        <v>100</v>
      </c>
      <c r="S40" s="6">
        <f>100 + SUMIFS(NhatKy_ViPham!J:J, NhatKy_ViPham!E:E, "11_Anh_C", NhatKy_ViPham!F:F, B40, NhatKy_ViPham!C:C, "T2") - SUMIFS(NhatKy_ViPham!K:K, NhatKy_ViPham!E:E, "11_Anh_C", NhatKy_ViPham!F:F, B40, NhatKy_ViPham!C:C, "T2")</f>
        <v>100</v>
      </c>
      <c r="T40" s="6">
        <f>100 + SUMIFS(NhatKy_ViPham!J:J, NhatKy_ViPham!E:E, "11_Anh_C", NhatKy_ViPham!F:F, B40, NhatKy_ViPham!C:C, "T3") - SUMIFS(NhatKy_ViPham!K:K, NhatKy_ViPham!E:E, "11_Anh_C", NhatKy_ViPham!F:F, B40, NhatKy_ViPham!C:C, "T3")</f>
        <v>100</v>
      </c>
      <c r="U40" s="6">
        <f>100 + SUMIFS(NhatKy_ViPham!J:J, NhatKy_ViPham!E:E, "11_Anh_C", NhatKy_ViPham!F:F, B40, NhatKy_ViPham!C:C, "T4") - SUMIFS(NhatKy_ViPham!K:K, NhatKy_ViPham!E:E, "11_Anh_C", NhatKy_ViPham!F:F, B40, NhatKy_ViPham!C:C, "T4")</f>
        <v>100</v>
      </c>
      <c r="V40" s="6">
        <f>100 + SUMIFS(NhatKy_ViPham!J:J, NhatKy_ViPham!E:E, "11_Anh_C", NhatKy_ViPham!F:F, B40, NhatKy_ViPham!C:C, "T5") - SUMIFS(NhatKy_ViPham!K:K, NhatKy_ViPham!E:E, "11_Anh_C", NhatKy_ViPham!F:F, B40, NhatKy_ViPham!C:C, "T5")</f>
        <v>100</v>
      </c>
      <c r="W40" s="6">
        <f>100 + SUMIFS(NhatKy_ViPham!J:J, NhatKy_ViPham!E:E, "11_Anh_C", NhatKy_ViPham!F:F, B40, NhatKy_ViPham!C:C, "T6") - SUMIFS(NhatKy_ViPham!K:K, NhatKy_ViPham!E:E, "11_Anh_C", NhatKy_ViPham!F:F, B40, NhatKy_ViPham!C:C, "T6")</f>
        <v>100</v>
      </c>
      <c r="X40" s="6">
        <f>100 + SUMIFS(NhatKy_ViPham!J:J, NhatKy_ViPham!E:E, "11_Anh_C", NhatKy_ViPham!F:F, B40, NhatKy_ViPham!C:C, "T7") - SUMIFS(NhatKy_ViPham!K:K, NhatKy_ViPham!E:E, "11_Anh_C", NhatKy_ViPham!F:F, B40, NhatKy_ViPham!C:C, "T7")</f>
        <v>100</v>
      </c>
      <c r="Y40" s="6">
        <f>100 + SUMIFS(NhatKy_ViPham!J:J, NhatKy_ViPham!E:E, "11_Anh_C", NhatKy_ViPham!F:F, B40, NhatKy_ViPham!C:C, "T8") - SUMIFS(NhatKy_ViPham!K:K, NhatKy_ViPham!E:E, "11_Anh_C", NhatKy_ViPham!F:F, B40, NhatKy_ViPham!C:C, "T8")</f>
        <v>100</v>
      </c>
      <c r="Z40" s="6">
        <f>100 + SUMIFS(NhatKy_ViPham!J:J, NhatKy_ViPham!E:E, "11_Anh_C", NhatKy_ViPham!F:F, B40, NhatKy_ViPham!C:C, "T9") - SUMIFS(NhatKy_ViPham!K:K, NhatKy_ViPham!E:E, "11_Anh_C", NhatKy_ViPham!F:F, B40, NhatKy_ViPham!C:C, "T9")</f>
        <v>100</v>
      </c>
      <c r="AA40" s="6">
        <f>100 + SUMIFS(NhatKy_ViPham!J:J, NhatKy_ViPham!E:E, "11_Anh_C", NhatKy_ViPham!F:F, B40, NhatKy_ViPham!C:C, "T10") - SUMIFS(NhatKy_ViPham!K:K, NhatKy_ViPham!E:E, "11_Anh_C", NhatKy_ViPham!F:F, B40, NhatKy_ViPham!C:C, "T10")</f>
        <v>100</v>
      </c>
      <c r="AB40" s="6">
        <f>100 + SUMIFS(NhatKy_ViPham!J:J, NhatKy_ViPham!E:E, "11_Anh_C", NhatKy_ViPham!F:F, B40, NhatKy_ViPham!C:C, "T11") - SUMIFS(NhatKy_ViPham!K:K, NhatKy_ViPham!E:E, "11_Anh_C", NhatKy_ViPham!F:F, B40, NhatKy_ViPham!C:C, "T11")</f>
        <v>100</v>
      </c>
      <c r="AC40" s="6">
        <f>100 + SUMIFS(NhatKy_ViPham!J:J, NhatKy_ViPham!E:E, "11_Anh_C", NhatKy_ViPham!F:F, B40, NhatKy_ViPham!C:C, "T12") - SUMIFS(NhatKy_ViPham!K:K, NhatKy_ViPham!E:E, "11_Anh_C", NhatKy_ViPham!F:F, B40, NhatKy_ViPham!C:C, "T12")</f>
        <v>100</v>
      </c>
      <c r="AD40" s="6">
        <f>100 + SUMIFS(NhatKy_ViPham!J:J, NhatKy_ViPham!E:E, "11_Anh_C", NhatKy_ViPham!F:F, B40, NhatKy_ViPham!C:C, "T13") - SUMIFS(NhatKy_ViPham!K:K, NhatKy_ViPham!E:E, "11_Anh_C", NhatKy_ViPham!F:F, B40, NhatKy_ViPham!C:C, "T13")</f>
        <v>100</v>
      </c>
      <c r="AE40" s="6">
        <f>100 + SUMIFS(NhatKy_ViPham!J:J, NhatKy_ViPham!E:E, "11_Anh_C", NhatKy_ViPham!F:F, B40, NhatKy_ViPham!C:C, "T14") - SUMIFS(NhatKy_ViPham!K:K, NhatKy_ViPham!E:E, "11_Anh_C", NhatKy_ViPham!F:F, B40, NhatKy_ViPham!C:C, "T14")</f>
        <v>100</v>
      </c>
      <c r="AF40" s="6">
        <f>100 + SUMIFS(NhatKy_ViPham!J:J, NhatKy_ViPham!E:E, "11_Anh_C", NhatKy_ViPham!F:F, B40, NhatKy_ViPham!C:C, "T15") - SUMIFS(NhatKy_ViPham!K:K, NhatKy_ViPham!E:E, "11_Anh_C", NhatKy_ViPham!F:F, B40, NhatKy_ViPham!C:C, "T15")</f>
        <v>100</v>
      </c>
      <c r="AG40" s="6">
        <f>100 + SUMIFS(NhatKy_ViPham!J:J, NhatKy_ViPham!E:E, "11_Anh_C", NhatKy_ViPham!F:F, B40, NhatKy_ViPham!C:C, "T16") - SUMIFS(NhatKy_ViPham!K:K, NhatKy_ViPham!E:E, "11_Anh_C", NhatKy_ViPham!F:F, B40, NhatKy_ViPham!C:C, "T16")</f>
        <v>100</v>
      </c>
      <c r="AH40" s="6">
        <f>100 + SUMIFS(NhatKy_ViPham!J:J, NhatKy_ViPham!E:E, "11_Anh_C", NhatKy_ViPham!F:F, B40, NhatKy_ViPham!C:C, "T17") - SUMIFS(NhatKy_ViPham!K:K, NhatKy_ViPham!E:E, "11_Anh_C", NhatKy_ViPham!F:F, B40, NhatKy_ViPham!C:C, "T17")</f>
        <v>100</v>
      </c>
      <c r="AI40" s="6">
        <f>100 + SUMIFS(NhatKy_ViPham!J:J, NhatKy_ViPham!E:E, "11_Anh_C", NhatKy_ViPham!F:F, B40, NhatKy_ViPham!C:C, "T18") - SUMIFS(NhatKy_ViPham!K:K, NhatKy_ViPham!E:E, "11_Anh_C", NhatKy_ViPham!F:F, B40, NhatKy_ViPham!C:C, "T18")</f>
        <v>100</v>
      </c>
      <c r="AJ40" s="6">
        <f>100 + SUMIFS(NhatKy_ViPham!J:J, NhatKy_ViPham!E:E, "11_Anh_C", NhatKy_ViPham!F:F, B40, NhatKy_ViPham!C:C, "T19") - SUMIFS(NhatKy_ViPham!K:K, NhatKy_ViPham!E:E, "11_Anh_C", NhatKy_ViPham!F:F, B40, NhatKy_ViPham!C:C, "T19")</f>
        <v>100</v>
      </c>
      <c r="AK40" s="6">
        <f>100 + SUMIFS(NhatKy_ViPham!J:J, NhatKy_ViPham!E:E, "11_Anh_C", NhatKy_ViPham!F:F, B40, NhatKy_ViPham!C:C, "T20") - SUMIFS(NhatKy_ViPham!K:K, NhatKy_ViPham!E:E, "11_Anh_C", NhatKy_ViPham!F:F, B40, NhatKy_ViPham!C:C, "T20")</f>
        <v>100</v>
      </c>
      <c r="AL40" s="6">
        <f>100 + SUMIFS(NhatKy_ViPham!J:J, NhatKy_ViPham!E:E, "11_Anh_C", NhatKy_ViPham!F:F, B40, NhatKy_ViPham!C:C, "T21") - SUMIFS(NhatKy_ViPham!K:K, NhatKy_ViPham!E:E, "11_Anh_C", NhatKy_ViPham!F:F, B40, NhatKy_ViPham!C:C, "T21")</f>
        <v>100</v>
      </c>
      <c r="AM40" s="6">
        <f>100 + SUMIFS(NhatKy_ViPham!J:J, NhatKy_ViPham!E:E, "11_Anh_C", NhatKy_ViPham!F:F, B40, NhatKy_ViPham!C:C, "T22") - SUMIFS(NhatKy_ViPham!K:K, NhatKy_ViPham!E:E, "11_Anh_C", NhatKy_ViPham!F:F, B40, NhatKy_ViPham!C:C, "T22")</f>
        <v>100</v>
      </c>
      <c r="AN40" s="6">
        <f>100 + SUMIFS(NhatKy_ViPham!J:J, NhatKy_ViPham!E:E, "11_Anh_C", NhatKy_ViPham!F:F, B40, NhatKy_ViPham!C:C, "T23") - SUMIFS(NhatKy_ViPham!K:K, NhatKy_ViPham!E:E, "11_Anh_C", NhatKy_ViPham!F:F, B40, NhatKy_ViPham!C:C, "T23")</f>
        <v>100</v>
      </c>
      <c r="AO40" s="6">
        <f>100 + SUMIFS(NhatKy_ViPham!J:J, NhatKy_ViPham!E:E, "11_Anh_C", NhatKy_ViPham!F:F, B40, NhatKy_ViPham!C:C, "T24") - SUMIFS(NhatKy_ViPham!K:K, NhatKy_ViPham!E:E, "11_Anh_C", NhatKy_ViPham!F:F, B40, NhatKy_ViPham!C:C, "T24")</f>
        <v>100</v>
      </c>
      <c r="AP40" s="6">
        <f>100 + SUMIFS(NhatKy_ViPham!J:J, NhatKy_ViPham!E:E, "11_Anh_C", NhatKy_ViPham!F:F, B40, NhatKy_ViPham!C:C, "T25") - SUMIFS(NhatKy_ViPham!K:K, NhatKy_ViPham!E:E, "11_Anh_C", NhatKy_ViPham!F:F, B40, NhatKy_ViPham!C:C, "T25")</f>
        <v>100</v>
      </c>
      <c r="AQ40" s="6">
        <f>100 + SUMIFS(NhatKy_ViPham!J:J, NhatKy_ViPham!E:E, "11_Anh_C", NhatKy_ViPham!F:F, B40, NhatKy_ViPham!C:C, "T26") - SUMIFS(NhatKy_ViPham!K:K, NhatKy_ViPham!E:E, "11_Anh_C", NhatKy_ViPham!F:F, B40, NhatKy_ViPham!C:C, "T26")</f>
        <v>100</v>
      </c>
      <c r="AR40" s="6">
        <f>100 + SUMIFS(NhatKy_ViPham!J:J, NhatKy_ViPham!E:E, "11_Anh_C", NhatKy_ViPham!F:F, B40, NhatKy_ViPham!C:C, "T27") - SUMIFS(NhatKy_ViPham!K:K, NhatKy_ViPham!E:E, "11_Anh_C", NhatKy_ViPham!F:F, B40, NhatKy_ViPham!C:C, "T27")</f>
        <v>100</v>
      </c>
      <c r="AS40" s="6">
        <f>100 + SUMIFS(NhatKy_ViPham!J:J, NhatKy_ViPham!E:E, "11_Anh_C", NhatKy_ViPham!F:F, B40, NhatKy_ViPham!C:C, "T28") - SUMIFS(NhatKy_ViPham!K:K, NhatKy_ViPham!E:E, "11_Anh_C", NhatKy_ViPham!F:F, B40, NhatKy_ViPham!C:C, "T28")</f>
        <v>100</v>
      </c>
      <c r="AT40" s="6">
        <f>100 + SUMIFS(NhatKy_ViPham!J:J, NhatKy_ViPham!E:E, "11_Anh_C", NhatKy_ViPham!F:F, B40, NhatKy_ViPham!C:C, "T29") - SUMIFS(NhatKy_ViPham!K:K, NhatKy_ViPham!E:E, "11_Anh_C", NhatKy_ViPham!F:F, B40, NhatKy_ViPham!C:C, "T29")</f>
        <v>100</v>
      </c>
      <c r="AU40" s="6">
        <f>100 + SUMIFS(NhatKy_ViPham!J:J, NhatKy_ViPham!E:E, "11_Anh_C", NhatKy_ViPham!F:F, B40, NhatKy_ViPham!C:C, "T30") - SUMIFS(NhatKy_ViPham!K:K, NhatKy_ViPham!E:E, "11_Anh_C", NhatKy_ViPham!F:F, B40, NhatKy_ViPham!C:C, "T30")</f>
        <v>100</v>
      </c>
      <c r="AV40" s="6">
        <f>100 + SUMIFS(NhatKy_ViPham!J:J, NhatKy_ViPham!E:E, "11_Anh_C", NhatKy_ViPham!F:F, B40, NhatKy_ViPham!C:C, "T31") - SUMIFS(NhatKy_ViPham!K:K, NhatKy_ViPham!E:E, "11_Anh_C", NhatKy_ViPham!F:F, B40, NhatKy_ViPham!C:C, "T31")</f>
        <v>100</v>
      </c>
      <c r="AW40" s="6">
        <f>100 + SUMIFS(NhatKy_ViPham!J:J, NhatKy_ViPham!E:E, "11_Anh_C", NhatKy_ViPham!F:F, B40, NhatKy_ViPham!C:C, "T32") - SUMIFS(NhatKy_ViPham!K:K, NhatKy_ViPham!E:E, "11_Anh_C", NhatKy_ViPham!F:F, B40, NhatKy_ViPham!C:C, "T32")</f>
        <v>100</v>
      </c>
      <c r="AX40" s="6">
        <f>100 + SUMIFS(NhatKy_ViPham!J:J, NhatKy_ViPham!E:E, "11_Anh_C", NhatKy_ViPham!F:F, B40, NhatKy_ViPham!C:C, "T33") - SUMIFS(NhatKy_ViPham!K:K, NhatKy_ViPham!E:E, "11_Anh_C", NhatKy_ViPham!F:F, B40, NhatKy_ViPham!C:C, "T33")</f>
        <v>100</v>
      </c>
      <c r="AY40" s="6">
        <f>100 + SUMIFS(NhatKy_ViPham!J:J, NhatKy_ViPham!E:E, "11_Anh_C", NhatKy_ViPham!F:F, B40, NhatKy_ViPham!C:C, "T34") - SUMIFS(NhatKy_ViPham!K:K, NhatKy_ViPham!E:E, "11_Anh_C", NhatKy_ViPham!F:F, B40, NhatKy_ViPham!C:C, "T34")</f>
        <v>100</v>
      </c>
      <c r="AZ40" s="6">
        <f>100 + SUMIFS(NhatKy_ViPham!J:J, NhatKy_ViPham!E:E, "11_Anh_C", NhatKy_ViPham!F:F, B40, NhatKy_ViPham!C:C, "T35") - SUMIFS(NhatKy_ViPham!K:K, NhatKy_ViPham!E:E, "11_Anh_C", NhatKy_ViPham!F:F, B40, NhatKy_ViPham!C:C, "T35")</f>
        <v>100</v>
      </c>
      <c r="BA40" s="12">
        <f t="shared" si="0"/>
        <v>100</v>
      </c>
      <c r="BB40" s="11" t="s">
        <v>430</v>
      </c>
      <c r="BC40" s="16" t="str">
        <f t="shared" si="1"/>
        <v>Tốt</v>
      </c>
      <c r="BD40" s="15" t="str">
        <f t="shared" si="2"/>
        <v>🟢 BÌNH THƯỜNG</v>
      </c>
    </row>
    <row r="41" spans="1:56" x14ac:dyDescent="0.25">
      <c r="A41" s="4">
        <v>33</v>
      </c>
      <c r="B41" s="10" t="s">
        <v>2154</v>
      </c>
      <c r="C41" s="4" t="s">
        <v>1374</v>
      </c>
      <c r="D41" s="4" t="s">
        <v>429</v>
      </c>
      <c r="E41" s="11" t="s">
        <v>430</v>
      </c>
      <c r="F41" s="7">
        <f>SUMIFS(NhatKy_ViPham!K:K, NhatKy_ViPham!E:E, "11_Anh_C", NhatKy_ViPham!F:F, B41, NhatKy_ViPham!H:H, "L01")</f>
        <v>0</v>
      </c>
      <c r="G41" s="7">
        <f>SUMIFS(NhatKy_ViPham!K:K, NhatKy_ViPham!E:E, "11_Anh_C", NhatKy_ViPham!F:F, B41, NhatKy_ViPham!H:H, "L02")</f>
        <v>0</v>
      </c>
      <c r="H41" s="7">
        <f>SUMIFS(NhatKy_ViPham!K:K, NhatKy_ViPham!E:E, "11_Anh_C", NhatKy_ViPham!F:F, B41, NhatKy_ViPham!H:H, "L03")</f>
        <v>0</v>
      </c>
      <c r="I41" s="7">
        <f>SUMIFS(NhatKy_ViPham!K:K, NhatKy_ViPham!E:E, "11_Anh_C", NhatKy_ViPham!F:F, B41, NhatKy_ViPham!H:H, "L04")</f>
        <v>0</v>
      </c>
      <c r="J41" s="7">
        <f>SUMIFS(NhatKy_ViPham!K:K, NhatKy_ViPham!E:E, "11_Anh_C", NhatKy_ViPham!F:F, B41, NhatKy_ViPham!H:H, "L05")</f>
        <v>0</v>
      </c>
      <c r="K41" s="7">
        <f>SUMIFS(NhatKy_ViPham!K:K, NhatKy_ViPham!E:E, "11_Anh_C", NhatKy_ViPham!F:F, B41, NhatKy_ViPham!H:H, "L06")</f>
        <v>0</v>
      </c>
      <c r="L41" s="7">
        <f>SUMIFS(NhatKy_ViPham!K:K, NhatKy_ViPham!E:E, "11_Anh_C", NhatKy_ViPham!F:F, B41, NhatKy_ViPham!H:H, "L07")</f>
        <v>0</v>
      </c>
      <c r="M41" s="7">
        <f>SUMIFS(NhatKy_ViPham!K:K, NhatKy_ViPham!E:E, "11_Anh_C", NhatKy_ViPham!F:F, B41, NhatKy_ViPham!H:H, "L08")</f>
        <v>0</v>
      </c>
      <c r="N41" s="7">
        <f>SUMIFS(NhatKy_ViPham!K:K, NhatKy_ViPham!E:E, "11_Anh_C", NhatKy_ViPham!F:F, B41, NhatKy_ViPham!H:H, "L09")</f>
        <v>0</v>
      </c>
      <c r="O41" s="7">
        <f>SUMIFS(NhatKy_ViPham!K:K, NhatKy_ViPham!E:E, "11_Anh_C", NhatKy_ViPham!F:F, B41, NhatKy_ViPham!H:H, "L10")</f>
        <v>0</v>
      </c>
      <c r="P41" s="12">
        <f>SUMIFS(NhatKy_ViPham!J:J, NhatKy_ViPham!E:E, "11_Anh_C", NhatKy_ViPham!F:F, B41)</f>
        <v>0</v>
      </c>
      <c r="Q41" s="13">
        <f>SUMIFS(NhatKy_ViPham!K:K, NhatKy_ViPham!E:E, "11_Anh_C", NhatKy_ViPham!F:F, B41)</f>
        <v>0</v>
      </c>
      <c r="R41" s="7">
        <f>100 + SUMIFS(NhatKy_ViPham!J:J, NhatKy_ViPham!E:E, "11_Anh_C", NhatKy_ViPham!F:F, B41, NhatKy_ViPham!C:C, "T1") - SUMIFS(NhatKy_ViPham!K:K, NhatKy_ViPham!E:E, "11_Anh_C", NhatKy_ViPham!F:F, B41, NhatKy_ViPham!C:C, "T1")</f>
        <v>100</v>
      </c>
      <c r="S41" s="7">
        <f>100 + SUMIFS(NhatKy_ViPham!J:J, NhatKy_ViPham!E:E, "11_Anh_C", NhatKy_ViPham!F:F, B41, NhatKy_ViPham!C:C, "T2") - SUMIFS(NhatKy_ViPham!K:K, NhatKy_ViPham!E:E, "11_Anh_C", NhatKy_ViPham!F:F, B41, NhatKy_ViPham!C:C, "T2")</f>
        <v>100</v>
      </c>
      <c r="T41" s="7">
        <f>100 + SUMIFS(NhatKy_ViPham!J:J, NhatKy_ViPham!E:E, "11_Anh_C", NhatKy_ViPham!F:F, B41, NhatKy_ViPham!C:C, "T3") - SUMIFS(NhatKy_ViPham!K:K, NhatKy_ViPham!E:E, "11_Anh_C", NhatKy_ViPham!F:F, B41, NhatKy_ViPham!C:C, "T3")</f>
        <v>100</v>
      </c>
      <c r="U41" s="7">
        <f>100 + SUMIFS(NhatKy_ViPham!J:J, NhatKy_ViPham!E:E, "11_Anh_C", NhatKy_ViPham!F:F, B41, NhatKy_ViPham!C:C, "T4") - SUMIFS(NhatKy_ViPham!K:K, NhatKy_ViPham!E:E, "11_Anh_C", NhatKy_ViPham!F:F, B41, NhatKy_ViPham!C:C, "T4")</f>
        <v>100</v>
      </c>
      <c r="V41" s="7">
        <f>100 + SUMIFS(NhatKy_ViPham!J:J, NhatKy_ViPham!E:E, "11_Anh_C", NhatKy_ViPham!F:F, B41, NhatKy_ViPham!C:C, "T5") - SUMIFS(NhatKy_ViPham!K:K, NhatKy_ViPham!E:E, "11_Anh_C", NhatKy_ViPham!F:F, B41, NhatKy_ViPham!C:C, "T5")</f>
        <v>100</v>
      </c>
      <c r="W41" s="7">
        <f>100 + SUMIFS(NhatKy_ViPham!J:J, NhatKy_ViPham!E:E, "11_Anh_C", NhatKy_ViPham!F:F, B41, NhatKy_ViPham!C:C, "T6") - SUMIFS(NhatKy_ViPham!K:K, NhatKy_ViPham!E:E, "11_Anh_C", NhatKy_ViPham!F:F, B41, NhatKy_ViPham!C:C, "T6")</f>
        <v>100</v>
      </c>
      <c r="X41" s="7">
        <f>100 + SUMIFS(NhatKy_ViPham!J:J, NhatKy_ViPham!E:E, "11_Anh_C", NhatKy_ViPham!F:F, B41, NhatKy_ViPham!C:C, "T7") - SUMIFS(NhatKy_ViPham!K:K, NhatKy_ViPham!E:E, "11_Anh_C", NhatKy_ViPham!F:F, B41, NhatKy_ViPham!C:C, "T7")</f>
        <v>100</v>
      </c>
      <c r="Y41" s="7">
        <f>100 + SUMIFS(NhatKy_ViPham!J:J, NhatKy_ViPham!E:E, "11_Anh_C", NhatKy_ViPham!F:F, B41, NhatKy_ViPham!C:C, "T8") - SUMIFS(NhatKy_ViPham!K:K, NhatKy_ViPham!E:E, "11_Anh_C", NhatKy_ViPham!F:F, B41, NhatKy_ViPham!C:C, "T8")</f>
        <v>100</v>
      </c>
      <c r="Z41" s="7">
        <f>100 + SUMIFS(NhatKy_ViPham!J:J, NhatKy_ViPham!E:E, "11_Anh_C", NhatKy_ViPham!F:F, B41, NhatKy_ViPham!C:C, "T9") - SUMIFS(NhatKy_ViPham!K:K, NhatKy_ViPham!E:E, "11_Anh_C", NhatKy_ViPham!F:F, B41, NhatKy_ViPham!C:C, "T9")</f>
        <v>100</v>
      </c>
      <c r="AA41" s="7">
        <f>100 + SUMIFS(NhatKy_ViPham!J:J, NhatKy_ViPham!E:E, "11_Anh_C", NhatKy_ViPham!F:F, B41, NhatKy_ViPham!C:C, "T10") - SUMIFS(NhatKy_ViPham!K:K, NhatKy_ViPham!E:E, "11_Anh_C", NhatKy_ViPham!F:F, B41, NhatKy_ViPham!C:C, "T10")</f>
        <v>100</v>
      </c>
      <c r="AB41" s="7">
        <f>100 + SUMIFS(NhatKy_ViPham!J:J, NhatKy_ViPham!E:E, "11_Anh_C", NhatKy_ViPham!F:F, B41, NhatKy_ViPham!C:C, "T11") - SUMIFS(NhatKy_ViPham!K:K, NhatKy_ViPham!E:E, "11_Anh_C", NhatKy_ViPham!F:F, B41, NhatKy_ViPham!C:C, "T11")</f>
        <v>100</v>
      </c>
      <c r="AC41" s="7">
        <f>100 + SUMIFS(NhatKy_ViPham!J:J, NhatKy_ViPham!E:E, "11_Anh_C", NhatKy_ViPham!F:F, B41, NhatKy_ViPham!C:C, "T12") - SUMIFS(NhatKy_ViPham!K:K, NhatKy_ViPham!E:E, "11_Anh_C", NhatKy_ViPham!F:F, B41, NhatKy_ViPham!C:C, "T12")</f>
        <v>100</v>
      </c>
      <c r="AD41" s="7">
        <f>100 + SUMIFS(NhatKy_ViPham!J:J, NhatKy_ViPham!E:E, "11_Anh_C", NhatKy_ViPham!F:F, B41, NhatKy_ViPham!C:C, "T13") - SUMIFS(NhatKy_ViPham!K:K, NhatKy_ViPham!E:E, "11_Anh_C", NhatKy_ViPham!F:F, B41, NhatKy_ViPham!C:C, "T13")</f>
        <v>100</v>
      </c>
      <c r="AE41" s="7">
        <f>100 + SUMIFS(NhatKy_ViPham!J:J, NhatKy_ViPham!E:E, "11_Anh_C", NhatKy_ViPham!F:F, B41, NhatKy_ViPham!C:C, "T14") - SUMIFS(NhatKy_ViPham!K:K, NhatKy_ViPham!E:E, "11_Anh_C", NhatKy_ViPham!F:F, B41, NhatKy_ViPham!C:C, "T14")</f>
        <v>100</v>
      </c>
      <c r="AF41" s="7">
        <f>100 + SUMIFS(NhatKy_ViPham!J:J, NhatKy_ViPham!E:E, "11_Anh_C", NhatKy_ViPham!F:F, B41, NhatKy_ViPham!C:C, "T15") - SUMIFS(NhatKy_ViPham!K:K, NhatKy_ViPham!E:E, "11_Anh_C", NhatKy_ViPham!F:F, B41, NhatKy_ViPham!C:C, "T15")</f>
        <v>100</v>
      </c>
      <c r="AG41" s="7">
        <f>100 + SUMIFS(NhatKy_ViPham!J:J, NhatKy_ViPham!E:E, "11_Anh_C", NhatKy_ViPham!F:F, B41, NhatKy_ViPham!C:C, "T16") - SUMIFS(NhatKy_ViPham!K:K, NhatKy_ViPham!E:E, "11_Anh_C", NhatKy_ViPham!F:F, B41, NhatKy_ViPham!C:C, "T16")</f>
        <v>100</v>
      </c>
      <c r="AH41" s="7">
        <f>100 + SUMIFS(NhatKy_ViPham!J:J, NhatKy_ViPham!E:E, "11_Anh_C", NhatKy_ViPham!F:F, B41, NhatKy_ViPham!C:C, "T17") - SUMIFS(NhatKy_ViPham!K:K, NhatKy_ViPham!E:E, "11_Anh_C", NhatKy_ViPham!F:F, B41, NhatKy_ViPham!C:C, "T17")</f>
        <v>100</v>
      </c>
      <c r="AI41" s="7">
        <f>100 + SUMIFS(NhatKy_ViPham!J:J, NhatKy_ViPham!E:E, "11_Anh_C", NhatKy_ViPham!F:F, B41, NhatKy_ViPham!C:C, "T18") - SUMIFS(NhatKy_ViPham!K:K, NhatKy_ViPham!E:E, "11_Anh_C", NhatKy_ViPham!F:F, B41, NhatKy_ViPham!C:C, "T18")</f>
        <v>100</v>
      </c>
      <c r="AJ41" s="7">
        <f>100 + SUMIFS(NhatKy_ViPham!J:J, NhatKy_ViPham!E:E, "11_Anh_C", NhatKy_ViPham!F:F, B41, NhatKy_ViPham!C:C, "T19") - SUMIFS(NhatKy_ViPham!K:K, NhatKy_ViPham!E:E, "11_Anh_C", NhatKy_ViPham!F:F, B41, NhatKy_ViPham!C:C, "T19")</f>
        <v>100</v>
      </c>
      <c r="AK41" s="7">
        <f>100 + SUMIFS(NhatKy_ViPham!J:J, NhatKy_ViPham!E:E, "11_Anh_C", NhatKy_ViPham!F:F, B41, NhatKy_ViPham!C:C, "T20") - SUMIFS(NhatKy_ViPham!K:K, NhatKy_ViPham!E:E, "11_Anh_C", NhatKy_ViPham!F:F, B41, NhatKy_ViPham!C:C, "T20")</f>
        <v>100</v>
      </c>
      <c r="AL41" s="7">
        <f>100 + SUMIFS(NhatKy_ViPham!J:J, NhatKy_ViPham!E:E, "11_Anh_C", NhatKy_ViPham!F:F, B41, NhatKy_ViPham!C:C, "T21") - SUMIFS(NhatKy_ViPham!K:K, NhatKy_ViPham!E:E, "11_Anh_C", NhatKy_ViPham!F:F, B41, NhatKy_ViPham!C:C, "T21")</f>
        <v>100</v>
      </c>
      <c r="AM41" s="7">
        <f>100 + SUMIFS(NhatKy_ViPham!J:J, NhatKy_ViPham!E:E, "11_Anh_C", NhatKy_ViPham!F:F, B41, NhatKy_ViPham!C:C, "T22") - SUMIFS(NhatKy_ViPham!K:K, NhatKy_ViPham!E:E, "11_Anh_C", NhatKy_ViPham!F:F, B41, NhatKy_ViPham!C:C, "T22")</f>
        <v>100</v>
      </c>
      <c r="AN41" s="7">
        <f>100 + SUMIFS(NhatKy_ViPham!J:J, NhatKy_ViPham!E:E, "11_Anh_C", NhatKy_ViPham!F:F, B41, NhatKy_ViPham!C:C, "T23") - SUMIFS(NhatKy_ViPham!K:K, NhatKy_ViPham!E:E, "11_Anh_C", NhatKy_ViPham!F:F, B41, NhatKy_ViPham!C:C, "T23")</f>
        <v>100</v>
      </c>
      <c r="AO41" s="7">
        <f>100 + SUMIFS(NhatKy_ViPham!J:J, NhatKy_ViPham!E:E, "11_Anh_C", NhatKy_ViPham!F:F, B41, NhatKy_ViPham!C:C, "T24") - SUMIFS(NhatKy_ViPham!K:K, NhatKy_ViPham!E:E, "11_Anh_C", NhatKy_ViPham!F:F, B41, NhatKy_ViPham!C:C, "T24")</f>
        <v>100</v>
      </c>
      <c r="AP41" s="7">
        <f>100 + SUMIFS(NhatKy_ViPham!J:J, NhatKy_ViPham!E:E, "11_Anh_C", NhatKy_ViPham!F:F, B41, NhatKy_ViPham!C:C, "T25") - SUMIFS(NhatKy_ViPham!K:K, NhatKy_ViPham!E:E, "11_Anh_C", NhatKy_ViPham!F:F, B41, NhatKy_ViPham!C:C, "T25")</f>
        <v>100</v>
      </c>
      <c r="AQ41" s="7">
        <f>100 + SUMIFS(NhatKy_ViPham!J:J, NhatKy_ViPham!E:E, "11_Anh_C", NhatKy_ViPham!F:F, B41, NhatKy_ViPham!C:C, "T26") - SUMIFS(NhatKy_ViPham!K:K, NhatKy_ViPham!E:E, "11_Anh_C", NhatKy_ViPham!F:F, B41, NhatKy_ViPham!C:C, "T26")</f>
        <v>100</v>
      </c>
      <c r="AR41" s="7">
        <f>100 + SUMIFS(NhatKy_ViPham!J:J, NhatKy_ViPham!E:E, "11_Anh_C", NhatKy_ViPham!F:F, B41, NhatKy_ViPham!C:C, "T27") - SUMIFS(NhatKy_ViPham!K:K, NhatKy_ViPham!E:E, "11_Anh_C", NhatKy_ViPham!F:F, B41, NhatKy_ViPham!C:C, "T27")</f>
        <v>100</v>
      </c>
      <c r="AS41" s="7">
        <f>100 + SUMIFS(NhatKy_ViPham!J:J, NhatKy_ViPham!E:E, "11_Anh_C", NhatKy_ViPham!F:F, B41, NhatKy_ViPham!C:C, "T28") - SUMIFS(NhatKy_ViPham!K:K, NhatKy_ViPham!E:E, "11_Anh_C", NhatKy_ViPham!F:F, B41, NhatKy_ViPham!C:C, "T28")</f>
        <v>100</v>
      </c>
      <c r="AT41" s="7">
        <f>100 + SUMIFS(NhatKy_ViPham!J:J, NhatKy_ViPham!E:E, "11_Anh_C", NhatKy_ViPham!F:F, B41, NhatKy_ViPham!C:C, "T29") - SUMIFS(NhatKy_ViPham!K:K, NhatKy_ViPham!E:E, "11_Anh_C", NhatKy_ViPham!F:F, B41, NhatKy_ViPham!C:C, "T29")</f>
        <v>100</v>
      </c>
      <c r="AU41" s="7">
        <f>100 + SUMIFS(NhatKy_ViPham!J:J, NhatKy_ViPham!E:E, "11_Anh_C", NhatKy_ViPham!F:F, B41, NhatKy_ViPham!C:C, "T30") - SUMIFS(NhatKy_ViPham!K:K, NhatKy_ViPham!E:E, "11_Anh_C", NhatKy_ViPham!F:F, B41, NhatKy_ViPham!C:C, "T30")</f>
        <v>100</v>
      </c>
      <c r="AV41" s="7">
        <f>100 + SUMIFS(NhatKy_ViPham!J:J, NhatKy_ViPham!E:E, "11_Anh_C", NhatKy_ViPham!F:F, B41, NhatKy_ViPham!C:C, "T31") - SUMIFS(NhatKy_ViPham!K:K, NhatKy_ViPham!E:E, "11_Anh_C", NhatKy_ViPham!F:F, B41, NhatKy_ViPham!C:C, "T31")</f>
        <v>100</v>
      </c>
      <c r="AW41" s="7">
        <f>100 + SUMIFS(NhatKy_ViPham!J:J, NhatKy_ViPham!E:E, "11_Anh_C", NhatKy_ViPham!F:F, B41, NhatKy_ViPham!C:C, "T32") - SUMIFS(NhatKy_ViPham!K:K, NhatKy_ViPham!E:E, "11_Anh_C", NhatKy_ViPham!F:F, B41, NhatKy_ViPham!C:C, "T32")</f>
        <v>100</v>
      </c>
      <c r="AX41" s="7">
        <f>100 + SUMIFS(NhatKy_ViPham!J:J, NhatKy_ViPham!E:E, "11_Anh_C", NhatKy_ViPham!F:F, B41, NhatKy_ViPham!C:C, "T33") - SUMIFS(NhatKy_ViPham!K:K, NhatKy_ViPham!E:E, "11_Anh_C", NhatKy_ViPham!F:F, B41, NhatKy_ViPham!C:C, "T33")</f>
        <v>100</v>
      </c>
      <c r="AY41" s="7">
        <f>100 + SUMIFS(NhatKy_ViPham!J:J, NhatKy_ViPham!E:E, "11_Anh_C", NhatKy_ViPham!F:F, B41, NhatKy_ViPham!C:C, "T34") - SUMIFS(NhatKy_ViPham!K:K, NhatKy_ViPham!E:E, "11_Anh_C", NhatKy_ViPham!F:F, B41, NhatKy_ViPham!C:C, "T34")</f>
        <v>100</v>
      </c>
      <c r="AZ41" s="7">
        <f>100 + SUMIFS(NhatKy_ViPham!J:J, NhatKy_ViPham!E:E, "11_Anh_C", NhatKy_ViPham!F:F, B41, NhatKy_ViPham!C:C, "T35") - SUMIFS(NhatKy_ViPham!K:K, NhatKy_ViPham!E:E, "11_Anh_C", NhatKy_ViPham!F:F, B41, NhatKy_ViPham!C:C, "T35")</f>
        <v>100</v>
      </c>
      <c r="BA41" s="12">
        <f t="shared" si="0"/>
        <v>100</v>
      </c>
      <c r="BB41" s="11" t="s">
        <v>430</v>
      </c>
      <c r="BC41" s="14" t="str">
        <f t="shared" si="1"/>
        <v>Tốt</v>
      </c>
      <c r="BD41" s="10" t="str">
        <f t="shared" si="2"/>
        <v>🟢 BÌNH THƯỜNG</v>
      </c>
    </row>
    <row r="42" spans="1:56" x14ac:dyDescent="0.25">
      <c r="A42" s="5">
        <v>34</v>
      </c>
      <c r="B42" s="15" t="s">
        <v>2155</v>
      </c>
      <c r="C42" s="5" t="s">
        <v>1414</v>
      </c>
      <c r="D42" s="5" t="s">
        <v>435</v>
      </c>
      <c r="E42" s="11" t="s">
        <v>430</v>
      </c>
      <c r="F42" s="6">
        <f>SUMIFS(NhatKy_ViPham!K:K, NhatKy_ViPham!E:E, "11_Anh_C", NhatKy_ViPham!F:F, B42, NhatKy_ViPham!H:H, "L01")</f>
        <v>0</v>
      </c>
      <c r="G42" s="6">
        <f>SUMIFS(NhatKy_ViPham!K:K, NhatKy_ViPham!E:E, "11_Anh_C", NhatKy_ViPham!F:F, B42, NhatKy_ViPham!H:H, "L02")</f>
        <v>0</v>
      </c>
      <c r="H42" s="6">
        <f>SUMIFS(NhatKy_ViPham!K:K, NhatKy_ViPham!E:E, "11_Anh_C", NhatKy_ViPham!F:F, B42, NhatKy_ViPham!H:H, "L03")</f>
        <v>0</v>
      </c>
      <c r="I42" s="6">
        <f>SUMIFS(NhatKy_ViPham!K:K, NhatKy_ViPham!E:E, "11_Anh_C", NhatKy_ViPham!F:F, B42, NhatKy_ViPham!H:H, "L04")</f>
        <v>0</v>
      </c>
      <c r="J42" s="6">
        <f>SUMIFS(NhatKy_ViPham!K:K, NhatKy_ViPham!E:E, "11_Anh_C", NhatKy_ViPham!F:F, B42, NhatKy_ViPham!H:H, "L05")</f>
        <v>0</v>
      </c>
      <c r="K42" s="6">
        <f>SUMIFS(NhatKy_ViPham!K:K, NhatKy_ViPham!E:E, "11_Anh_C", NhatKy_ViPham!F:F, B42, NhatKy_ViPham!H:H, "L06")</f>
        <v>0</v>
      </c>
      <c r="L42" s="6">
        <f>SUMIFS(NhatKy_ViPham!K:K, NhatKy_ViPham!E:E, "11_Anh_C", NhatKy_ViPham!F:F, B42, NhatKy_ViPham!H:H, "L07")</f>
        <v>0</v>
      </c>
      <c r="M42" s="6">
        <f>SUMIFS(NhatKy_ViPham!K:K, NhatKy_ViPham!E:E, "11_Anh_C", NhatKy_ViPham!F:F, B42, NhatKy_ViPham!H:H, "L08")</f>
        <v>0</v>
      </c>
      <c r="N42" s="6">
        <f>SUMIFS(NhatKy_ViPham!K:K, NhatKy_ViPham!E:E, "11_Anh_C", NhatKy_ViPham!F:F, B42, NhatKy_ViPham!H:H, "L09")</f>
        <v>0</v>
      </c>
      <c r="O42" s="6">
        <f>SUMIFS(NhatKy_ViPham!K:K, NhatKy_ViPham!E:E, "11_Anh_C", NhatKy_ViPham!F:F, B42, NhatKy_ViPham!H:H, "L10")</f>
        <v>0</v>
      </c>
      <c r="P42" s="12">
        <f>SUMIFS(NhatKy_ViPham!J:J, NhatKy_ViPham!E:E, "11_Anh_C", NhatKy_ViPham!F:F, B42)</f>
        <v>0</v>
      </c>
      <c r="Q42" s="13">
        <f>SUMIFS(NhatKy_ViPham!K:K, NhatKy_ViPham!E:E, "11_Anh_C", NhatKy_ViPham!F:F, B42)</f>
        <v>0</v>
      </c>
      <c r="R42" s="6">
        <f>100 + SUMIFS(NhatKy_ViPham!J:J, NhatKy_ViPham!E:E, "11_Anh_C", NhatKy_ViPham!F:F, B42, NhatKy_ViPham!C:C, "T1") - SUMIFS(NhatKy_ViPham!K:K, NhatKy_ViPham!E:E, "11_Anh_C", NhatKy_ViPham!F:F, B42, NhatKy_ViPham!C:C, "T1")</f>
        <v>100</v>
      </c>
      <c r="S42" s="6">
        <f>100 + SUMIFS(NhatKy_ViPham!J:J, NhatKy_ViPham!E:E, "11_Anh_C", NhatKy_ViPham!F:F, B42, NhatKy_ViPham!C:C, "T2") - SUMIFS(NhatKy_ViPham!K:K, NhatKy_ViPham!E:E, "11_Anh_C", NhatKy_ViPham!F:F, B42, NhatKy_ViPham!C:C, "T2")</f>
        <v>100</v>
      </c>
      <c r="T42" s="6">
        <f>100 + SUMIFS(NhatKy_ViPham!J:J, NhatKy_ViPham!E:E, "11_Anh_C", NhatKy_ViPham!F:F, B42, NhatKy_ViPham!C:C, "T3") - SUMIFS(NhatKy_ViPham!K:K, NhatKy_ViPham!E:E, "11_Anh_C", NhatKy_ViPham!F:F, B42, NhatKy_ViPham!C:C, "T3")</f>
        <v>100</v>
      </c>
      <c r="U42" s="6">
        <f>100 + SUMIFS(NhatKy_ViPham!J:J, NhatKy_ViPham!E:E, "11_Anh_C", NhatKy_ViPham!F:F, B42, NhatKy_ViPham!C:C, "T4") - SUMIFS(NhatKy_ViPham!K:K, NhatKy_ViPham!E:E, "11_Anh_C", NhatKy_ViPham!F:F, B42, NhatKy_ViPham!C:C, "T4")</f>
        <v>100</v>
      </c>
      <c r="V42" s="6">
        <f>100 + SUMIFS(NhatKy_ViPham!J:J, NhatKy_ViPham!E:E, "11_Anh_C", NhatKy_ViPham!F:F, B42, NhatKy_ViPham!C:C, "T5") - SUMIFS(NhatKy_ViPham!K:K, NhatKy_ViPham!E:E, "11_Anh_C", NhatKy_ViPham!F:F, B42, NhatKy_ViPham!C:C, "T5")</f>
        <v>100</v>
      </c>
      <c r="W42" s="6">
        <f>100 + SUMIFS(NhatKy_ViPham!J:J, NhatKy_ViPham!E:E, "11_Anh_C", NhatKy_ViPham!F:F, B42, NhatKy_ViPham!C:C, "T6") - SUMIFS(NhatKy_ViPham!K:K, NhatKy_ViPham!E:E, "11_Anh_C", NhatKy_ViPham!F:F, B42, NhatKy_ViPham!C:C, "T6")</f>
        <v>100</v>
      </c>
      <c r="X42" s="6">
        <f>100 + SUMIFS(NhatKy_ViPham!J:J, NhatKy_ViPham!E:E, "11_Anh_C", NhatKy_ViPham!F:F, B42, NhatKy_ViPham!C:C, "T7") - SUMIFS(NhatKy_ViPham!K:K, NhatKy_ViPham!E:E, "11_Anh_C", NhatKy_ViPham!F:F, B42, NhatKy_ViPham!C:C, "T7")</f>
        <v>100</v>
      </c>
      <c r="Y42" s="6">
        <f>100 + SUMIFS(NhatKy_ViPham!J:J, NhatKy_ViPham!E:E, "11_Anh_C", NhatKy_ViPham!F:F, B42, NhatKy_ViPham!C:C, "T8") - SUMIFS(NhatKy_ViPham!K:K, NhatKy_ViPham!E:E, "11_Anh_C", NhatKy_ViPham!F:F, B42, NhatKy_ViPham!C:C, "T8")</f>
        <v>100</v>
      </c>
      <c r="Z42" s="6">
        <f>100 + SUMIFS(NhatKy_ViPham!J:J, NhatKy_ViPham!E:E, "11_Anh_C", NhatKy_ViPham!F:F, B42, NhatKy_ViPham!C:C, "T9") - SUMIFS(NhatKy_ViPham!K:K, NhatKy_ViPham!E:E, "11_Anh_C", NhatKy_ViPham!F:F, B42, NhatKy_ViPham!C:C, "T9")</f>
        <v>100</v>
      </c>
      <c r="AA42" s="6">
        <f>100 + SUMIFS(NhatKy_ViPham!J:J, NhatKy_ViPham!E:E, "11_Anh_C", NhatKy_ViPham!F:F, B42, NhatKy_ViPham!C:C, "T10") - SUMIFS(NhatKy_ViPham!K:K, NhatKy_ViPham!E:E, "11_Anh_C", NhatKy_ViPham!F:F, B42, NhatKy_ViPham!C:C, "T10")</f>
        <v>100</v>
      </c>
      <c r="AB42" s="6">
        <f>100 + SUMIFS(NhatKy_ViPham!J:J, NhatKy_ViPham!E:E, "11_Anh_C", NhatKy_ViPham!F:F, B42, NhatKy_ViPham!C:C, "T11") - SUMIFS(NhatKy_ViPham!K:K, NhatKy_ViPham!E:E, "11_Anh_C", NhatKy_ViPham!F:F, B42, NhatKy_ViPham!C:C, "T11")</f>
        <v>100</v>
      </c>
      <c r="AC42" s="6">
        <f>100 + SUMIFS(NhatKy_ViPham!J:J, NhatKy_ViPham!E:E, "11_Anh_C", NhatKy_ViPham!F:F, B42, NhatKy_ViPham!C:C, "T12") - SUMIFS(NhatKy_ViPham!K:K, NhatKy_ViPham!E:E, "11_Anh_C", NhatKy_ViPham!F:F, B42, NhatKy_ViPham!C:C, "T12")</f>
        <v>100</v>
      </c>
      <c r="AD42" s="6">
        <f>100 + SUMIFS(NhatKy_ViPham!J:J, NhatKy_ViPham!E:E, "11_Anh_C", NhatKy_ViPham!F:F, B42, NhatKy_ViPham!C:C, "T13") - SUMIFS(NhatKy_ViPham!K:K, NhatKy_ViPham!E:E, "11_Anh_C", NhatKy_ViPham!F:F, B42, NhatKy_ViPham!C:C, "T13")</f>
        <v>100</v>
      </c>
      <c r="AE42" s="6">
        <f>100 + SUMIFS(NhatKy_ViPham!J:J, NhatKy_ViPham!E:E, "11_Anh_C", NhatKy_ViPham!F:F, B42, NhatKy_ViPham!C:C, "T14") - SUMIFS(NhatKy_ViPham!K:K, NhatKy_ViPham!E:E, "11_Anh_C", NhatKy_ViPham!F:F, B42, NhatKy_ViPham!C:C, "T14")</f>
        <v>100</v>
      </c>
      <c r="AF42" s="6">
        <f>100 + SUMIFS(NhatKy_ViPham!J:J, NhatKy_ViPham!E:E, "11_Anh_C", NhatKy_ViPham!F:F, B42, NhatKy_ViPham!C:C, "T15") - SUMIFS(NhatKy_ViPham!K:K, NhatKy_ViPham!E:E, "11_Anh_C", NhatKy_ViPham!F:F, B42, NhatKy_ViPham!C:C, "T15")</f>
        <v>100</v>
      </c>
      <c r="AG42" s="6">
        <f>100 + SUMIFS(NhatKy_ViPham!J:J, NhatKy_ViPham!E:E, "11_Anh_C", NhatKy_ViPham!F:F, B42, NhatKy_ViPham!C:C, "T16") - SUMIFS(NhatKy_ViPham!K:K, NhatKy_ViPham!E:E, "11_Anh_C", NhatKy_ViPham!F:F, B42, NhatKy_ViPham!C:C, "T16")</f>
        <v>100</v>
      </c>
      <c r="AH42" s="6">
        <f>100 + SUMIFS(NhatKy_ViPham!J:J, NhatKy_ViPham!E:E, "11_Anh_C", NhatKy_ViPham!F:F, B42, NhatKy_ViPham!C:C, "T17") - SUMIFS(NhatKy_ViPham!K:K, NhatKy_ViPham!E:E, "11_Anh_C", NhatKy_ViPham!F:F, B42, NhatKy_ViPham!C:C, "T17")</f>
        <v>100</v>
      </c>
      <c r="AI42" s="6">
        <f>100 + SUMIFS(NhatKy_ViPham!J:J, NhatKy_ViPham!E:E, "11_Anh_C", NhatKy_ViPham!F:F, B42, NhatKy_ViPham!C:C, "T18") - SUMIFS(NhatKy_ViPham!K:K, NhatKy_ViPham!E:E, "11_Anh_C", NhatKy_ViPham!F:F, B42, NhatKy_ViPham!C:C, "T18")</f>
        <v>100</v>
      </c>
      <c r="AJ42" s="6">
        <f>100 + SUMIFS(NhatKy_ViPham!J:J, NhatKy_ViPham!E:E, "11_Anh_C", NhatKy_ViPham!F:F, B42, NhatKy_ViPham!C:C, "T19") - SUMIFS(NhatKy_ViPham!K:K, NhatKy_ViPham!E:E, "11_Anh_C", NhatKy_ViPham!F:F, B42, NhatKy_ViPham!C:C, "T19")</f>
        <v>100</v>
      </c>
      <c r="AK42" s="6">
        <f>100 + SUMIFS(NhatKy_ViPham!J:J, NhatKy_ViPham!E:E, "11_Anh_C", NhatKy_ViPham!F:F, B42, NhatKy_ViPham!C:C, "T20") - SUMIFS(NhatKy_ViPham!K:K, NhatKy_ViPham!E:E, "11_Anh_C", NhatKy_ViPham!F:F, B42, NhatKy_ViPham!C:C, "T20")</f>
        <v>100</v>
      </c>
      <c r="AL42" s="6">
        <f>100 + SUMIFS(NhatKy_ViPham!J:J, NhatKy_ViPham!E:E, "11_Anh_C", NhatKy_ViPham!F:F, B42, NhatKy_ViPham!C:C, "T21") - SUMIFS(NhatKy_ViPham!K:K, NhatKy_ViPham!E:E, "11_Anh_C", NhatKy_ViPham!F:F, B42, NhatKy_ViPham!C:C, "T21")</f>
        <v>100</v>
      </c>
      <c r="AM42" s="6">
        <f>100 + SUMIFS(NhatKy_ViPham!J:J, NhatKy_ViPham!E:E, "11_Anh_C", NhatKy_ViPham!F:F, B42, NhatKy_ViPham!C:C, "T22") - SUMIFS(NhatKy_ViPham!K:K, NhatKy_ViPham!E:E, "11_Anh_C", NhatKy_ViPham!F:F, B42, NhatKy_ViPham!C:C, "T22")</f>
        <v>100</v>
      </c>
      <c r="AN42" s="6">
        <f>100 + SUMIFS(NhatKy_ViPham!J:J, NhatKy_ViPham!E:E, "11_Anh_C", NhatKy_ViPham!F:F, B42, NhatKy_ViPham!C:C, "T23") - SUMIFS(NhatKy_ViPham!K:K, NhatKy_ViPham!E:E, "11_Anh_C", NhatKy_ViPham!F:F, B42, NhatKy_ViPham!C:C, "T23")</f>
        <v>100</v>
      </c>
      <c r="AO42" s="6">
        <f>100 + SUMIFS(NhatKy_ViPham!J:J, NhatKy_ViPham!E:E, "11_Anh_C", NhatKy_ViPham!F:F, B42, NhatKy_ViPham!C:C, "T24") - SUMIFS(NhatKy_ViPham!K:K, NhatKy_ViPham!E:E, "11_Anh_C", NhatKy_ViPham!F:F, B42, NhatKy_ViPham!C:C, "T24")</f>
        <v>100</v>
      </c>
      <c r="AP42" s="6">
        <f>100 + SUMIFS(NhatKy_ViPham!J:J, NhatKy_ViPham!E:E, "11_Anh_C", NhatKy_ViPham!F:F, B42, NhatKy_ViPham!C:C, "T25") - SUMIFS(NhatKy_ViPham!K:K, NhatKy_ViPham!E:E, "11_Anh_C", NhatKy_ViPham!F:F, B42, NhatKy_ViPham!C:C, "T25")</f>
        <v>100</v>
      </c>
      <c r="AQ42" s="6">
        <f>100 + SUMIFS(NhatKy_ViPham!J:J, NhatKy_ViPham!E:E, "11_Anh_C", NhatKy_ViPham!F:F, B42, NhatKy_ViPham!C:C, "T26") - SUMIFS(NhatKy_ViPham!K:K, NhatKy_ViPham!E:E, "11_Anh_C", NhatKy_ViPham!F:F, B42, NhatKy_ViPham!C:C, "T26")</f>
        <v>100</v>
      </c>
      <c r="AR42" s="6">
        <f>100 + SUMIFS(NhatKy_ViPham!J:J, NhatKy_ViPham!E:E, "11_Anh_C", NhatKy_ViPham!F:F, B42, NhatKy_ViPham!C:C, "T27") - SUMIFS(NhatKy_ViPham!K:K, NhatKy_ViPham!E:E, "11_Anh_C", NhatKy_ViPham!F:F, B42, NhatKy_ViPham!C:C, "T27")</f>
        <v>100</v>
      </c>
      <c r="AS42" s="6">
        <f>100 + SUMIFS(NhatKy_ViPham!J:J, NhatKy_ViPham!E:E, "11_Anh_C", NhatKy_ViPham!F:F, B42, NhatKy_ViPham!C:C, "T28") - SUMIFS(NhatKy_ViPham!K:K, NhatKy_ViPham!E:E, "11_Anh_C", NhatKy_ViPham!F:F, B42, NhatKy_ViPham!C:C, "T28")</f>
        <v>100</v>
      </c>
      <c r="AT42" s="6">
        <f>100 + SUMIFS(NhatKy_ViPham!J:J, NhatKy_ViPham!E:E, "11_Anh_C", NhatKy_ViPham!F:F, B42, NhatKy_ViPham!C:C, "T29") - SUMIFS(NhatKy_ViPham!K:K, NhatKy_ViPham!E:E, "11_Anh_C", NhatKy_ViPham!F:F, B42, NhatKy_ViPham!C:C, "T29")</f>
        <v>100</v>
      </c>
      <c r="AU42" s="6">
        <f>100 + SUMIFS(NhatKy_ViPham!J:J, NhatKy_ViPham!E:E, "11_Anh_C", NhatKy_ViPham!F:F, B42, NhatKy_ViPham!C:C, "T30") - SUMIFS(NhatKy_ViPham!K:K, NhatKy_ViPham!E:E, "11_Anh_C", NhatKy_ViPham!F:F, B42, NhatKy_ViPham!C:C, "T30")</f>
        <v>100</v>
      </c>
      <c r="AV42" s="6">
        <f>100 + SUMIFS(NhatKy_ViPham!J:J, NhatKy_ViPham!E:E, "11_Anh_C", NhatKy_ViPham!F:F, B42, NhatKy_ViPham!C:C, "T31") - SUMIFS(NhatKy_ViPham!K:K, NhatKy_ViPham!E:E, "11_Anh_C", NhatKy_ViPham!F:F, B42, NhatKy_ViPham!C:C, "T31")</f>
        <v>100</v>
      </c>
      <c r="AW42" s="6">
        <f>100 + SUMIFS(NhatKy_ViPham!J:J, NhatKy_ViPham!E:E, "11_Anh_C", NhatKy_ViPham!F:F, B42, NhatKy_ViPham!C:C, "T32") - SUMIFS(NhatKy_ViPham!K:K, NhatKy_ViPham!E:E, "11_Anh_C", NhatKy_ViPham!F:F, B42, NhatKy_ViPham!C:C, "T32")</f>
        <v>100</v>
      </c>
      <c r="AX42" s="6">
        <f>100 + SUMIFS(NhatKy_ViPham!J:J, NhatKy_ViPham!E:E, "11_Anh_C", NhatKy_ViPham!F:F, B42, NhatKy_ViPham!C:C, "T33") - SUMIFS(NhatKy_ViPham!K:K, NhatKy_ViPham!E:E, "11_Anh_C", NhatKy_ViPham!F:F, B42, NhatKy_ViPham!C:C, "T33")</f>
        <v>100</v>
      </c>
      <c r="AY42" s="6">
        <f>100 + SUMIFS(NhatKy_ViPham!J:J, NhatKy_ViPham!E:E, "11_Anh_C", NhatKy_ViPham!F:F, B42, NhatKy_ViPham!C:C, "T34") - SUMIFS(NhatKy_ViPham!K:K, NhatKy_ViPham!E:E, "11_Anh_C", NhatKy_ViPham!F:F, B42, NhatKy_ViPham!C:C, "T34")</f>
        <v>100</v>
      </c>
      <c r="AZ42" s="6">
        <f>100 + SUMIFS(NhatKy_ViPham!J:J, NhatKy_ViPham!E:E, "11_Anh_C", NhatKy_ViPham!F:F, B42, NhatKy_ViPham!C:C, "T35") - SUMIFS(NhatKy_ViPham!K:K, NhatKy_ViPham!E:E, "11_Anh_C", NhatKy_ViPham!F:F, B42, NhatKy_ViPham!C:C, "T35")</f>
        <v>100</v>
      </c>
      <c r="BA42" s="12">
        <f t="shared" si="0"/>
        <v>100</v>
      </c>
      <c r="BB42" s="11" t="s">
        <v>430</v>
      </c>
      <c r="BC42" s="16" t="str">
        <f t="shared" si="1"/>
        <v>Tốt</v>
      </c>
      <c r="BD42" s="15" t="str">
        <f t="shared" si="2"/>
        <v>🟢 BÌNH THƯỜNG</v>
      </c>
    </row>
    <row r="43" spans="1:56" x14ac:dyDescent="0.25">
      <c r="A43" s="4">
        <v>35</v>
      </c>
      <c r="B43" s="10" t="s">
        <v>2156</v>
      </c>
      <c r="C43" s="4" t="s">
        <v>2157</v>
      </c>
      <c r="D43" s="4" t="s">
        <v>429</v>
      </c>
      <c r="E43" s="11" t="s">
        <v>430</v>
      </c>
      <c r="F43" s="7">
        <f>SUMIFS(NhatKy_ViPham!K:K, NhatKy_ViPham!E:E, "11_Anh_C", NhatKy_ViPham!F:F, B43, NhatKy_ViPham!H:H, "L01")</f>
        <v>0</v>
      </c>
      <c r="G43" s="7">
        <f>SUMIFS(NhatKy_ViPham!K:K, NhatKy_ViPham!E:E, "11_Anh_C", NhatKy_ViPham!F:F, B43, NhatKy_ViPham!H:H, "L02")</f>
        <v>0</v>
      </c>
      <c r="H43" s="7">
        <f>SUMIFS(NhatKy_ViPham!K:K, NhatKy_ViPham!E:E, "11_Anh_C", NhatKy_ViPham!F:F, B43, NhatKy_ViPham!H:H, "L03")</f>
        <v>0</v>
      </c>
      <c r="I43" s="7">
        <f>SUMIFS(NhatKy_ViPham!K:K, NhatKy_ViPham!E:E, "11_Anh_C", NhatKy_ViPham!F:F, B43, NhatKy_ViPham!H:H, "L04")</f>
        <v>0</v>
      </c>
      <c r="J43" s="7">
        <f>SUMIFS(NhatKy_ViPham!K:K, NhatKy_ViPham!E:E, "11_Anh_C", NhatKy_ViPham!F:F, B43, NhatKy_ViPham!H:H, "L05")</f>
        <v>0</v>
      </c>
      <c r="K43" s="7">
        <f>SUMIFS(NhatKy_ViPham!K:K, NhatKy_ViPham!E:E, "11_Anh_C", NhatKy_ViPham!F:F, B43, NhatKy_ViPham!H:H, "L06")</f>
        <v>0</v>
      </c>
      <c r="L43" s="7">
        <f>SUMIFS(NhatKy_ViPham!K:K, NhatKy_ViPham!E:E, "11_Anh_C", NhatKy_ViPham!F:F, B43, NhatKy_ViPham!H:H, "L07")</f>
        <v>0</v>
      </c>
      <c r="M43" s="7">
        <f>SUMIFS(NhatKy_ViPham!K:K, NhatKy_ViPham!E:E, "11_Anh_C", NhatKy_ViPham!F:F, B43, NhatKy_ViPham!H:H, "L08")</f>
        <v>0</v>
      </c>
      <c r="N43" s="7">
        <f>SUMIFS(NhatKy_ViPham!K:K, NhatKy_ViPham!E:E, "11_Anh_C", NhatKy_ViPham!F:F, B43, NhatKy_ViPham!H:H, "L09")</f>
        <v>0</v>
      </c>
      <c r="O43" s="7">
        <f>SUMIFS(NhatKy_ViPham!K:K, NhatKy_ViPham!E:E, "11_Anh_C", NhatKy_ViPham!F:F, B43, NhatKy_ViPham!H:H, "L10")</f>
        <v>0</v>
      </c>
      <c r="P43" s="12">
        <f>SUMIFS(NhatKy_ViPham!J:J, NhatKy_ViPham!E:E, "11_Anh_C", NhatKy_ViPham!F:F, B43)</f>
        <v>0</v>
      </c>
      <c r="Q43" s="13">
        <f>SUMIFS(NhatKy_ViPham!K:K, NhatKy_ViPham!E:E, "11_Anh_C", NhatKy_ViPham!F:F, B43)</f>
        <v>0</v>
      </c>
      <c r="R43" s="7">
        <f>100 + SUMIFS(NhatKy_ViPham!J:J, NhatKy_ViPham!E:E, "11_Anh_C", NhatKy_ViPham!F:F, B43, NhatKy_ViPham!C:C, "T1") - SUMIFS(NhatKy_ViPham!K:K, NhatKy_ViPham!E:E, "11_Anh_C", NhatKy_ViPham!F:F, B43, NhatKy_ViPham!C:C, "T1")</f>
        <v>100</v>
      </c>
      <c r="S43" s="7">
        <f>100 + SUMIFS(NhatKy_ViPham!J:J, NhatKy_ViPham!E:E, "11_Anh_C", NhatKy_ViPham!F:F, B43, NhatKy_ViPham!C:C, "T2") - SUMIFS(NhatKy_ViPham!K:K, NhatKy_ViPham!E:E, "11_Anh_C", NhatKy_ViPham!F:F, B43, NhatKy_ViPham!C:C, "T2")</f>
        <v>100</v>
      </c>
      <c r="T43" s="7">
        <f>100 + SUMIFS(NhatKy_ViPham!J:J, NhatKy_ViPham!E:E, "11_Anh_C", NhatKy_ViPham!F:F, B43, NhatKy_ViPham!C:C, "T3") - SUMIFS(NhatKy_ViPham!K:K, NhatKy_ViPham!E:E, "11_Anh_C", NhatKy_ViPham!F:F, B43, NhatKy_ViPham!C:C, "T3")</f>
        <v>100</v>
      </c>
      <c r="U43" s="7">
        <f>100 + SUMIFS(NhatKy_ViPham!J:J, NhatKy_ViPham!E:E, "11_Anh_C", NhatKy_ViPham!F:F, B43, NhatKy_ViPham!C:C, "T4") - SUMIFS(NhatKy_ViPham!K:K, NhatKy_ViPham!E:E, "11_Anh_C", NhatKy_ViPham!F:F, B43, NhatKy_ViPham!C:C, "T4")</f>
        <v>100</v>
      </c>
      <c r="V43" s="7">
        <f>100 + SUMIFS(NhatKy_ViPham!J:J, NhatKy_ViPham!E:E, "11_Anh_C", NhatKy_ViPham!F:F, B43, NhatKy_ViPham!C:C, "T5") - SUMIFS(NhatKy_ViPham!K:K, NhatKy_ViPham!E:E, "11_Anh_C", NhatKy_ViPham!F:F, B43, NhatKy_ViPham!C:C, "T5")</f>
        <v>100</v>
      </c>
      <c r="W43" s="7">
        <f>100 + SUMIFS(NhatKy_ViPham!J:J, NhatKy_ViPham!E:E, "11_Anh_C", NhatKy_ViPham!F:F, B43, NhatKy_ViPham!C:C, "T6") - SUMIFS(NhatKy_ViPham!K:K, NhatKy_ViPham!E:E, "11_Anh_C", NhatKy_ViPham!F:F, B43, NhatKy_ViPham!C:C, "T6")</f>
        <v>100</v>
      </c>
      <c r="X43" s="7">
        <f>100 + SUMIFS(NhatKy_ViPham!J:J, NhatKy_ViPham!E:E, "11_Anh_C", NhatKy_ViPham!F:F, B43, NhatKy_ViPham!C:C, "T7") - SUMIFS(NhatKy_ViPham!K:K, NhatKy_ViPham!E:E, "11_Anh_C", NhatKy_ViPham!F:F, B43, NhatKy_ViPham!C:C, "T7")</f>
        <v>100</v>
      </c>
      <c r="Y43" s="7">
        <f>100 + SUMIFS(NhatKy_ViPham!J:J, NhatKy_ViPham!E:E, "11_Anh_C", NhatKy_ViPham!F:F, B43, NhatKy_ViPham!C:C, "T8") - SUMIFS(NhatKy_ViPham!K:K, NhatKy_ViPham!E:E, "11_Anh_C", NhatKy_ViPham!F:F, B43, NhatKy_ViPham!C:C, "T8")</f>
        <v>100</v>
      </c>
      <c r="Z43" s="7">
        <f>100 + SUMIFS(NhatKy_ViPham!J:J, NhatKy_ViPham!E:E, "11_Anh_C", NhatKy_ViPham!F:F, B43, NhatKy_ViPham!C:C, "T9") - SUMIFS(NhatKy_ViPham!K:K, NhatKy_ViPham!E:E, "11_Anh_C", NhatKy_ViPham!F:F, B43, NhatKy_ViPham!C:C, "T9")</f>
        <v>100</v>
      </c>
      <c r="AA43" s="7">
        <f>100 + SUMIFS(NhatKy_ViPham!J:J, NhatKy_ViPham!E:E, "11_Anh_C", NhatKy_ViPham!F:F, B43, NhatKy_ViPham!C:C, "T10") - SUMIFS(NhatKy_ViPham!K:K, NhatKy_ViPham!E:E, "11_Anh_C", NhatKy_ViPham!F:F, B43, NhatKy_ViPham!C:C, "T10")</f>
        <v>100</v>
      </c>
      <c r="AB43" s="7">
        <f>100 + SUMIFS(NhatKy_ViPham!J:J, NhatKy_ViPham!E:E, "11_Anh_C", NhatKy_ViPham!F:F, B43, NhatKy_ViPham!C:C, "T11") - SUMIFS(NhatKy_ViPham!K:K, NhatKy_ViPham!E:E, "11_Anh_C", NhatKy_ViPham!F:F, B43, NhatKy_ViPham!C:C, "T11")</f>
        <v>100</v>
      </c>
      <c r="AC43" s="7">
        <f>100 + SUMIFS(NhatKy_ViPham!J:J, NhatKy_ViPham!E:E, "11_Anh_C", NhatKy_ViPham!F:F, B43, NhatKy_ViPham!C:C, "T12") - SUMIFS(NhatKy_ViPham!K:K, NhatKy_ViPham!E:E, "11_Anh_C", NhatKy_ViPham!F:F, B43, NhatKy_ViPham!C:C, "T12")</f>
        <v>100</v>
      </c>
      <c r="AD43" s="7">
        <f>100 + SUMIFS(NhatKy_ViPham!J:J, NhatKy_ViPham!E:E, "11_Anh_C", NhatKy_ViPham!F:F, B43, NhatKy_ViPham!C:C, "T13") - SUMIFS(NhatKy_ViPham!K:K, NhatKy_ViPham!E:E, "11_Anh_C", NhatKy_ViPham!F:F, B43, NhatKy_ViPham!C:C, "T13")</f>
        <v>100</v>
      </c>
      <c r="AE43" s="7">
        <f>100 + SUMIFS(NhatKy_ViPham!J:J, NhatKy_ViPham!E:E, "11_Anh_C", NhatKy_ViPham!F:F, B43, NhatKy_ViPham!C:C, "T14") - SUMIFS(NhatKy_ViPham!K:K, NhatKy_ViPham!E:E, "11_Anh_C", NhatKy_ViPham!F:F, B43, NhatKy_ViPham!C:C, "T14")</f>
        <v>100</v>
      </c>
      <c r="AF43" s="7">
        <f>100 + SUMIFS(NhatKy_ViPham!J:J, NhatKy_ViPham!E:E, "11_Anh_C", NhatKy_ViPham!F:F, B43, NhatKy_ViPham!C:C, "T15") - SUMIFS(NhatKy_ViPham!K:K, NhatKy_ViPham!E:E, "11_Anh_C", NhatKy_ViPham!F:F, B43, NhatKy_ViPham!C:C, "T15")</f>
        <v>100</v>
      </c>
      <c r="AG43" s="7">
        <f>100 + SUMIFS(NhatKy_ViPham!J:J, NhatKy_ViPham!E:E, "11_Anh_C", NhatKy_ViPham!F:F, B43, NhatKy_ViPham!C:C, "T16") - SUMIFS(NhatKy_ViPham!K:K, NhatKy_ViPham!E:E, "11_Anh_C", NhatKy_ViPham!F:F, B43, NhatKy_ViPham!C:C, "T16")</f>
        <v>100</v>
      </c>
      <c r="AH43" s="7">
        <f>100 + SUMIFS(NhatKy_ViPham!J:J, NhatKy_ViPham!E:E, "11_Anh_C", NhatKy_ViPham!F:F, B43, NhatKy_ViPham!C:C, "T17") - SUMIFS(NhatKy_ViPham!K:K, NhatKy_ViPham!E:E, "11_Anh_C", NhatKy_ViPham!F:F, B43, NhatKy_ViPham!C:C, "T17")</f>
        <v>100</v>
      </c>
      <c r="AI43" s="7">
        <f>100 + SUMIFS(NhatKy_ViPham!J:J, NhatKy_ViPham!E:E, "11_Anh_C", NhatKy_ViPham!F:F, B43, NhatKy_ViPham!C:C, "T18") - SUMIFS(NhatKy_ViPham!K:K, NhatKy_ViPham!E:E, "11_Anh_C", NhatKy_ViPham!F:F, B43, NhatKy_ViPham!C:C, "T18")</f>
        <v>100</v>
      </c>
      <c r="AJ43" s="7">
        <f>100 + SUMIFS(NhatKy_ViPham!J:J, NhatKy_ViPham!E:E, "11_Anh_C", NhatKy_ViPham!F:F, B43, NhatKy_ViPham!C:C, "T19") - SUMIFS(NhatKy_ViPham!K:K, NhatKy_ViPham!E:E, "11_Anh_C", NhatKy_ViPham!F:F, B43, NhatKy_ViPham!C:C, "T19")</f>
        <v>100</v>
      </c>
      <c r="AK43" s="7">
        <f>100 + SUMIFS(NhatKy_ViPham!J:J, NhatKy_ViPham!E:E, "11_Anh_C", NhatKy_ViPham!F:F, B43, NhatKy_ViPham!C:C, "T20") - SUMIFS(NhatKy_ViPham!K:K, NhatKy_ViPham!E:E, "11_Anh_C", NhatKy_ViPham!F:F, B43, NhatKy_ViPham!C:C, "T20")</f>
        <v>100</v>
      </c>
      <c r="AL43" s="7">
        <f>100 + SUMIFS(NhatKy_ViPham!J:J, NhatKy_ViPham!E:E, "11_Anh_C", NhatKy_ViPham!F:F, B43, NhatKy_ViPham!C:C, "T21") - SUMIFS(NhatKy_ViPham!K:K, NhatKy_ViPham!E:E, "11_Anh_C", NhatKy_ViPham!F:F, B43, NhatKy_ViPham!C:C, "T21")</f>
        <v>100</v>
      </c>
      <c r="AM43" s="7">
        <f>100 + SUMIFS(NhatKy_ViPham!J:J, NhatKy_ViPham!E:E, "11_Anh_C", NhatKy_ViPham!F:F, B43, NhatKy_ViPham!C:C, "T22") - SUMIFS(NhatKy_ViPham!K:K, NhatKy_ViPham!E:E, "11_Anh_C", NhatKy_ViPham!F:F, B43, NhatKy_ViPham!C:C, "T22")</f>
        <v>100</v>
      </c>
      <c r="AN43" s="7">
        <f>100 + SUMIFS(NhatKy_ViPham!J:J, NhatKy_ViPham!E:E, "11_Anh_C", NhatKy_ViPham!F:F, B43, NhatKy_ViPham!C:C, "T23") - SUMIFS(NhatKy_ViPham!K:K, NhatKy_ViPham!E:E, "11_Anh_C", NhatKy_ViPham!F:F, B43, NhatKy_ViPham!C:C, "T23")</f>
        <v>100</v>
      </c>
      <c r="AO43" s="7">
        <f>100 + SUMIFS(NhatKy_ViPham!J:J, NhatKy_ViPham!E:E, "11_Anh_C", NhatKy_ViPham!F:F, B43, NhatKy_ViPham!C:C, "T24") - SUMIFS(NhatKy_ViPham!K:K, NhatKy_ViPham!E:E, "11_Anh_C", NhatKy_ViPham!F:F, B43, NhatKy_ViPham!C:C, "T24")</f>
        <v>100</v>
      </c>
      <c r="AP43" s="7">
        <f>100 + SUMIFS(NhatKy_ViPham!J:J, NhatKy_ViPham!E:E, "11_Anh_C", NhatKy_ViPham!F:F, B43, NhatKy_ViPham!C:C, "T25") - SUMIFS(NhatKy_ViPham!K:K, NhatKy_ViPham!E:E, "11_Anh_C", NhatKy_ViPham!F:F, B43, NhatKy_ViPham!C:C, "T25")</f>
        <v>100</v>
      </c>
      <c r="AQ43" s="7">
        <f>100 + SUMIFS(NhatKy_ViPham!J:J, NhatKy_ViPham!E:E, "11_Anh_C", NhatKy_ViPham!F:F, B43, NhatKy_ViPham!C:C, "T26") - SUMIFS(NhatKy_ViPham!K:K, NhatKy_ViPham!E:E, "11_Anh_C", NhatKy_ViPham!F:F, B43, NhatKy_ViPham!C:C, "T26")</f>
        <v>100</v>
      </c>
      <c r="AR43" s="7">
        <f>100 + SUMIFS(NhatKy_ViPham!J:J, NhatKy_ViPham!E:E, "11_Anh_C", NhatKy_ViPham!F:F, B43, NhatKy_ViPham!C:C, "T27") - SUMIFS(NhatKy_ViPham!K:K, NhatKy_ViPham!E:E, "11_Anh_C", NhatKy_ViPham!F:F, B43, NhatKy_ViPham!C:C, "T27")</f>
        <v>100</v>
      </c>
      <c r="AS43" s="7">
        <f>100 + SUMIFS(NhatKy_ViPham!J:J, NhatKy_ViPham!E:E, "11_Anh_C", NhatKy_ViPham!F:F, B43, NhatKy_ViPham!C:C, "T28") - SUMIFS(NhatKy_ViPham!K:K, NhatKy_ViPham!E:E, "11_Anh_C", NhatKy_ViPham!F:F, B43, NhatKy_ViPham!C:C, "T28")</f>
        <v>100</v>
      </c>
      <c r="AT43" s="7">
        <f>100 + SUMIFS(NhatKy_ViPham!J:J, NhatKy_ViPham!E:E, "11_Anh_C", NhatKy_ViPham!F:F, B43, NhatKy_ViPham!C:C, "T29") - SUMIFS(NhatKy_ViPham!K:K, NhatKy_ViPham!E:E, "11_Anh_C", NhatKy_ViPham!F:F, B43, NhatKy_ViPham!C:C, "T29")</f>
        <v>100</v>
      </c>
      <c r="AU43" s="7">
        <f>100 + SUMIFS(NhatKy_ViPham!J:J, NhatKy_ViPham!E:E, "11_Anh_C", NhatKy_ViPham!F:F, B43, NhatKy_ViPham!C:C, "T30") - SUMIFS(NhatKy_ViPham!K:K, NhatKy_ViPham!E:E, "11_Anh_C", NhatKy_ViPham!F:F, B43, NhatKy_ViPham!C:C, "T30")</f>
        <v>100</v>
      </c>
      <c r="AV43" s="7">
        <f>100 + SUMIFS(NhatKy_ViPham!J:J, NhatKy_ViPham!E:E, "11_Anh_C", NhatKy_ViPham!F:F, B43, NhatKy_ViPham!C:C, "T31") - SUMIFS(NhatKy_ViPham!K:K, NhatKy_ViPham!E:E, "11_Anh_C", NhatKy_ViPham!F:F, B43, NhatKy_ViPham!C:C, "T31")</f>
        <v>100</v>
      </c>
      <c r="AW43" s="7">
        <f>100 + SUMIFS(NhatKy_ViPham!J:J, NhatKy_ViPham!E:E, "11_Anh_C", NhatKy_ViPham!F:F, B43, NhatKy_ViPham!C:C, "T32") - SUMIFS(NhatKy_ViPham!K:K, NhatKy_ViPham!E:E, "11_Anh_C", NhatKy_ViPham!F:F, B43, NhatKy_ViPham!C:C, "T32")</f>
        <v>100</v>
      </c>
      <c r="AX43" s="7">
        <f>100 + SUMIFS(NhatKy_ViPham!J:J, NhatKy_ViPham!E:E, "11_Anh_C", NhatKy_ViPham!F:F, B43, NhatKy_ViPham!C:C, "T33") - SUMIFS(NhatKy_ViPham!K:K, NhatKy_ViPham!E:E, "11_Anh_C", NhatKy_ViPham!F:F, B43, NhatKy_ViPham!C:C, "T33")</f>
        <v>100</v>
      </c>
      <c r="AY43" s="7">
        <f>100 + SUMIFS(NhatKy_ViPham!J:J, NhatKy_ViPham!E:E, "11_Anh_C", NhatKy_ViPham!F:F, B43, NhatKy_ViPham!C:C, "T34") - SUMIFS(NhatKy_ViPham!K:K, NhatKy_ViPham!E:E, "11_Anh_C", NhatKy_ViPham!F:F, B43, NhatKy_ViPham!C:C, "T34")</f>
        <v>100</v>
      </c>
      <c r="AZ43" s="7">
        <f>100 + SUMIFS(NhatKy_ViPham!J:J, NhatKy_ViPham!E:E, "11_Anh_C", NhatKy_ViPham!F:F, B43, NhatKy_ViPham!C:C, "T35") - SUMIFS(NhatKy_ViPham!K:K, NhatKy_ViPham!E:E, "11_Anh_C", NhatKy_ViPham!F:F, B43, NhatKy_ViPham!C:C, "T35")</f>
        <v>100</v>
      </c>
      <c r="BA43" s="12">
        <f t="shared" si="0"/>
        <v>100</v>
      </c>
      <c r="BB43" s="11" t="s">
        <v>430</v>
      </c>
      <c r="BC43" s="14" t="str">
        <f t="shared" si="1"/>
        <v>Tốt</v>
      </c>
      <c r="BD43" s="10" t="str">
        <f t="shared" si="2"/>
        <v>🟢 BÌNH THƯỜNG</v>
      </c>
    </row>
  </sheetData>
  <mergeCells count="42">
    <mergeCell ref="A4:B4"/>
    <mergeCell ref="G4:H4"/>
    <mergeCell ref="BB7:BB8"/>
    <mergeCell ref="I4:J4"/>
    <mergeCell ref="BD7:BD8"/>
    <mergeCell ref="B7:B8"/>
    <mergeCell ref="F7:F8"/>
    <mergeCell ref="L7:L8"/>
    <mergeCell ref="K4:L4"/>
    <mergeCell ref="N7:N8"/>
    <mergeCell ref="BC7:BC8"/>
    <mergeCell ref="C4:D4"/>
    <mergeCell ref="AX7:AZ7"/>
    <mergeCell ref="E4:F4"/>
    <mergeCell ref="D7:D8"/>
    <mergeCell ref="AT7:AW7"/>
    <mergeCell ref="AH7:AK7"/>
    <mergeCell ref="BA7:BA8"/>
    <mergeCell ref="M7:M8"/>
    <mergeCell ref="AP7:AS7"/>
    <mergeCell ref="AL7:AO7"/>
    <mergeCell ref="O7:O8"/>
    <mergeCell ref="Q7:Q8"/>
    <mergeCell ref="R7:U7"/>
    <mergeCell ref="Z7:AC7"/>
    <mergeCell ref="V7:Y7"/>
    <mergeCell ref="P7:P8"/>
    <mergeCell ref="A7:A8"/>
    <mergeCell ref="G7:G8"/>
    <mergeCell ref="I7:I8"/>
    <mergeCell ref="A5:B5"/>
    <mergeCell ref="AD7:AG7"/>
    <mergeCell ref="I5:J5"/>
    <mergeCell ref="E7:E8"/>
    <mergeCell ref="K7:K8"/>
    <mergeCell ref="E5:F5"/>
    <mergeCell ref="K5:L5"/>
    <mergeCell ref="H7:H8"/>
    <mergeCell ref="J7:J8"/>
    <mergeCell ref="G5:H5"/>
    <mergeCell ref="C7:C8"/>
    <mergeCell ref="C5:D5"/>
  </mergeCells>
  <dataValidations count="1">
    <dataValidation type="list" allowBlank="1" sqref="E9:E43 BB9:BB43" xr:uid="{00000000-0002-0000-2500-000000000000}">
      <formula1>"Không,Có"</formula1>
    </dataValidation>
  </dataValidations>
  <hyperlinks>
    <hyperlink ref="AX1" location="'TOC_HuongDan'!A1" display="🏠 về Mục Lục" xr:uid="{00000000-0004-0000-2500-000000000000}"/>
    <hyperlink ref="AX2" location="'NhatKy_ViPham'!A4" display="📋 Nhật Ký Vi Phạm Lớp 11_Anh_C" xr:uid="{00000000-0004-0000-2500-000001000000}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BD44"/>
  <sheetViews>
    <sheetView showGridLines="0" workbookViewId="0"/>
  </sheetViews>
  <sheetFormatPr defaultRowHeight="15" x14ac:dyDescent="0.25"/>
  <cols>
    <col min="1" max="1" width="6" customWidth="1"/>
    <col min="2" max="2" width="25" customWidth="1"/>
    <col min="3" max="3" width="12" customWidth="1"/>
    <col min="4" max="5" width="10" customWidth="1"/>
    <col min="6" max="17" width="16" customWidth="1"/>
    <col min="18" max="52" width="7" customWidth="1"/>
    <col min="53" max="55" width="14" customWidth="1"/>
    <col min="56" max="56" width="22" customWidth="1"/>
  </cols>
  <sheetData>
    <row r="1" spans="1:56" ht="21" x14ac:dyDescent="0.35">
      <c r="A1" s="1" t="s">
        <v>2158</v>
      </c>
      <c r="AX1" s="8" t="s">
        <v>358</v>
      </c>
    </row>
    <row r="2" spans="1:56" x14ac:dyDescent="0.25">
      <c r="A2" s="2" t="s">
        <v>2159</v>
      </c>
      <c r="AX2" s="8" t="s">
        <v>2160</v>
      </c>
    </row>
    <row r="4" spans="1:56" x14ac:dyDescent="0.25">
      <c r="A4" s="55" t="s">
        <v>361</v>
      </c>
      <c r="B4" s="50"/>
      <c r="C4" s="55" t="s">
        <v>362</v>
      </c>
      <c r="D4" s="50"/>
      <c r="E4" s="55" t="s">
        <v>363</v>
      </c>
      <c r="F4" s="50"/>
      <c r="G4" s="55" t="s">
        <v>364</v>
      </c>
      <c r="H4" s="50"/>
      <c r="I4" s="55" t="s">
        <v>365</v>
      </c>
      <c r="J4" s="50"/>
      <c r="K4" s="55" t="s">
        <v>366</v>
      </c>
      <c r="L4" s="50"/>
    </row>
    <row r="5" spans="1:56" x14ac:dyDescent="0.25">
      <c r="A5" s="49">
        <f>COUNTA(A9:A44)</f>
        <v>36</v>
      </c>
      <c r="B5" s="50"/>
      <c r="C5" s="53">
        <f>COUNTIF(BC9:BC44, "Tốt")</f>
        <v>36</v>
      </c>
      <c r="D5" s="50"/>
      <c r="E5" s="49">
        <f>COUNTIF(BC9:BC44, "Khá")</f>
        <v>0</v>
      </c>
      <c r="F5" s="50"/>
      <c r="G5" s="49">
        <f>COUNTIF(BC9:BC44, "Đạt")</f>
        <v>0</v>
      </c>
      <c r="H5" s="50"/>
      <c r="I5" s="52">
        <f>COUNTIF(BC9:BC44, "Chưa đạt")</f>
        <v>0</v>
      </c>
      <c r="J5" s="50"/>
      <c r="K5" s="53">
        <f>ROUND(AVERAGE(BA9:BA44), 1)</f>
        <v>100</v>
      </c>
      <c r="L5" s="50"/>
    </row>
    <row r="7" spans="1:56" x14ac:dyDescent="0.25">
      <c r="A7" s="46" t="s">
        <v>3</v>
      </c>
      <c r="B7" s="46" t="s">
        <v>303</v>
      </c>
      <c r="C7" s="46" t="s">
        <v>367</v>
      </c>
      <c r="D7" s="46" t="s">
        <v>368</v>
      </c>
      <c r="E7" s="46" t="s">
        <v>369</v>
      </c>
      <c r="F7" s="48" t="s">
        <v>370</v>
      </c>
      <c r="G7" s="48" t="s">
        <v>371</v>
      </c>
      <c r="H7" s="48" t="s">
        <v>372</v>
      </c>
      <c r="I7" s="48" t="s">
        <v>373</v>
      </c>
      <c r="J7" s="48" t="s">
        <v>374</v>
      </c>
      <c r="K7" s="48" t="s">
        <v>375</v>
      </c>
      <c r="L7" s="48" t="s">
        <v>376</v>
      </c>
      <c r="M7" s="48" t="s">
        <v>377</v>
      </c>
      <c r="N7" s="48" t="s">
        <v>378</v>
      </c>
      <c r="O7" s="48" t="s">
        <v>379</v>
      </c>
      <c r="P7" s="54" t="s">
        <v>380</v>
      </c>
      <c r="Q7" s="48" t="s">
        <v>381</v>
      </c>
      <c r="R7" s="46" t="s">
        <v>382</v>
      </c>
      <c r="S7" s="51"/>
      <c r="T7" s="51"/>
      <c r="U7" s="51"/>
      <c r="V7" s="46" t="s">
        <v>383</v>
      </c>
      <c r="W7" s="51"/>
      <c r="X7" s="51"/>
      <c r="Y7" s="51"/>
      <c r="Z7" s="46" t="s">
        <v>384</v>
      </c>
      <c r="AA7" s="51"/>
      <c r="AB7" s="51"/>
      <c r="AC7" s="51"/>
      <c r="AD7" s="46" t="s">
        <v>385</v>
      </c>
      <c r="AE7" s="51"/>
      <c r="AF7" s="51"/>
      <c r="AG7" s="51"/>
      <c r="AH7" s="46" t="s">
        <v>386</v>
      </c>
      <c r="AI7" s="51"/>
      <c r="AJ7" s="51"/>
      <c r="AK7" s="51"/>
      <c r="AL7" s="46" t="s">
        <v>387</v>
      </c>
      <c r="AM7" s="51"/>
      <c r="AN7" s="51"/>
      <c r="AO7" s="51"/>
      <c r="AP7" s="46" t="s">
        <v>388</v>
      </c>
      <c r="AQ7" s="51"/>
      <c r="AR7" s="51"/>
      <c r="AS7" s="51"/>
      <c r="AT7" s="46" t="s">
        <v>389</v>
      </c>
      <c r="AU7" s="51"/>
      <c r="AV7" s="51"/>
      <c r="AW7" s="51"/>
      <c r="AX7" s="46" t="s">
        <v>390</v>
      </c>
      <c r="AY7" s="51"/>
      <c r="AZ7" s="51"/>
      <c r="BA7" s="46" t="s">
        <v>391</v>
      </c>
      <c r="BB7" s="46" t="s">
        <v>392</v>
      </c>
      <c r="BC7" s="46" t="s">
        <v>393</v>
      </c>
      <c r="BD7" s="46" t="s">
        <v>394</v>
      </c>
    </row>
    <row r="8" spans="1:56" x14ac:dyDescent="0.25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9" t="s">
        <v>311</v>
      </c>
      <c r="S8" s="9" t="s">
        <v>348</v>
      </c>
      <c r="T8" s="9" t="s">
        <v>395</v>
      </c>
      <c r="U8" s="9" t="s">
        <v>396</v>
      </c>
      <c r="V8" s="9" t="s">
        <v>397</v>
      </c>
      <c r="W8" s="9" t="s">
        <v>398</v>
      </c>
      <c r="X8" s="9" t="s">
        <v>399</v>
      </c>
      <c r="Y8" s="9" t="s">
        <v>400</v>
      </c>
      <c r="Z8" s="9" t="s">
        <v>401</v>
      </c>
      <c r="AA8" s="9" t="s">
        <v>402</v>
      </c>
      <c r="AB8" s="9" t="s">
        <v>403</v>
      </c>
      <c r="AC8" s="9" t="s">
        <v>404</v>
      </c>
      <c r="AD8" s="9" t="s">
        <v>405</v>
      </c>
      <c r="AE8" s="9" t="s">
        <v>406</v>
      </c>
      <c r="AF8" s="9" t="s">
        <v>407</v>
      </c>
      <c r="AG8" s="9" t="s">
        <v>408</v>
      </c>
      <c r="AH8" s="9" t="s">
        <v>409</v>
      </c>
      <c r="AI8" s="9" t="s">
        <v>410</v>
      </c>
      <c r="AJ8" s="9" t="s">
        <v>411</v>
      </c>
      <c r="AK8" s="9" t="s">
        <v>412</v>
      </c>
      <c r="AL8" s="9" t="s">
        <v>413</v>
      </c>
      <c r="AM8" s="9" t="s">
        <v>414</v>
      </c>
      <c r="AN8" s="9" t="s">
        <v>415</v>
      </c>
      <c r="AO8" s="9" t="s">
        <v>416</v>
      </c>
      <c r="AP8" s="9" t="s">
        <v>417</v>
      </c>
      <c r="AQ8" s="9" t="s">
        <v>418</v>
      </c>
      <c r="AR8" s="9" t="s">
        <v>419</v>
      </c>
      <c r="AS8" s="9" t="s">
        <v>420</v>
      </c>
      <c r="AT8" s="9" t="s">
        <v>421</v>
      </c>
      <c r="AU8" s="9" t="s">
        <v>422</v>
      </c>
      <c r="AV8" s="9" t="s">
        <v>423</v>
      </c>
      <c r="AW8" s="9" t="s">
        <v>424</v>
      </c>
      <c r="AX8" s="9" t="s">
        <v>425</v>
      </c>
      <c r="AY8" s="9" t="s">
        <v>426</v>
      </c>
      <c r="AZ8" s="9" t="s">
        <v>427</v>
      </c>
      <c r="BA8" s="47"/>
      <c r="BB8" s="47"/>
      <c r="BC8" s="47"/>
      <c r="BD8" s="47"/>
    </row>
    <row r="9" spans="1:56" x14ac:dyDescent="0.25">
      <c r="A9" s="4">
        <v>1</v>
      </c>
      <c r="B9" s="10" t="s">
        <v>2161</v>
      </c>
      <c r="C9" s="4" t="s">
        <v>2162</v>
      </c>
      <c r="D9" s="4" t="s">
        <v>429</v>
      </c>
      <c r="E9" s="11" t="s">
        <v>430</v>
      </c>
      <c r="F9" s="7">
        <f>SUMIFS(NhatKy_ViPham!K:K, NhatKy_ViPham!E:E, "11_Phap", NhatKy_ViPham!F:F, B9, NhatKy_ViPham!H:H, "L01")</f>
        <v>0</v>
      </c>
      <c r="G9" s="7">
        <f>SUMIFS(NhatKy_ViPham!K:K, NhatKy_ViPham!E:E, "11_Phap", NhatKy_ViPham!F:F, B9, NhatKy_ViPham!H:H, "L02")</f>
        <v>0</v>
      </c>
      <c r="H9" s="7">
        <f>SUMIFS(NhatKy_ViPham!K:K, NhatKy_ViPham!E:E, "11_Phap", NhatKy_ViPham!F:F, B9, NhatKy_ViPham!H:H, "L03")</f>
        <v>0</v>
      </c>
      <c r="I9" s="7">
        <f>SUMIFS(NhatKy_ViPham!K:K, NhatKy_ViPham!E:E, "11_Phap", NhatKy_ViPham!F:F, B9, NhatKy_ViPham!H:H, "L04")</f>
        <v>0</v>
      </c>
      <c r="J9" s="7">
        <f>SUMIFS(NhatKy_ViPham!K:K, NhatKy_ViPham!E:E, "11_Phap", NhatKy_ViPham!F:F, B9, NhatKy_ViPham!H:H, "L05")</f>
        <v>0</v>
      </c>
      <c r="K9" s="7">
        <f>SUMIFS(NhatKy_ViPham!K:K, NhatKy_ViPham!E:E, "11_Phap", NhatKy_ViPham!F:F, B9, NhatKy_ViPham!H:H, "L06")</f>
        <v>0</v>
      </c>
      <c r="L9" s="7">
        <f>SUMIFS(NhatKy_ViPham!K:K, NhatKy_ViPham!E:E, "11_Phap", NhatKy_ViPham!F:F, B9, NhatKy_ViPham!H:H, "L07")</f>
        <v>0</v>
      </c>
      <c r="M9" s="7">
        <f>SUMIFS(NhatKy_ViPham!K:K, NhatKy_ViPham!E:E, "11_Phap", NhatKy_ViPham!F:F, B9, NhatKy_ViPham!H:H, "L08")</f>
        <v>0</v>
      </c>
      <c r="N9" s="7">
        <f>SUMIFS(NhatKy_ViPham!K:K, NhatKy_ViPham!E:E, "11_Phap", NhatKy_ViPham!F:F, B9, NhatKy_ViPham!H:H, "L09")</f>
        <v>0</v>
      </c>
      <c r="O9" s="7">
        <f>SUMIFS(NhatKy_ViPham!K:K, NhatKy_ViPham!E:E, "11_Phap", NhatKy_ViPham!F:F, B9, NhatKy_ViPham!H:H, "L10")</f>
        <v>0</v>
      </c>
      <c r="P9" s="12">
        <f>SUMIFS(NhatKy_ViPham!J:J, NhatKy_ViPham!E:E, "11_Phap", NhatKy_ViPham!F:F, B9)</f>
        <v>0</v>
      </c>
      <c r="Q9" s="13">
        <f>SUMIFS(NhatKy_ViPham!K:K, NhatKy_ViPham!E:E, "11_Phap", NhatKy_ViPham!F:F, B9)</f>
        <v>0</v>
      </c>
      <c r="R9" s="7">
        <f>100 + SUMIFS(NhatKy_ViPham!J:J, NhatKy_ViPham!E:E, "11_Phap", NhatKy_ViPham!F:F, B9, NhatKy_ViPham!C:C, "T1") - SUMIFS(NhatKy_ViPham!K:K, NhatKy_ViPham!E:E, "11_Phap", NhatKy_ViPham!F:F, B9, NhatKy_ViPham!C:C, "T1")</f>
        <v>100</v>
      </c>
      <c r="S9" s="7">
        <f>100 + SUMIFS(NhatKy_ViPham!J:J, NhatKy_ViPham!E:E, "11_Phap", NhatKy_ViPham!F:F, B9, NhatKy_ViPham!C:C, "T2") - SUMIFS(NhatKy_ViPham!K:K, NhatKy_ViPham!E:E, "11_Phap", NhatKy_ViPham!F:F, B9, NhatKy_ViPham!C:C, "T2")</f>
        <v>100</v>
      </c>
      <c r="T9" s="7">
        <f>100 + SUMIFS(NhatKy_ViPham!J:J, NhatKy_ViPham!E:E, "11_Phap", NhatKy_ViPham!F:F, B9, NhatKy_ViPham!C:C, "T3") - SUMIFS(NhatKy_ViPham!K:K, NhatKy_ViPham!E:E, "11_Phap", NhatKy_ViPham!F:F, B9, NhatKy_ViPham!C:C, "T3")</f>
        <v>100</v>
      </c>
      <c r="U9" s="7">
        <f>100 + SUMIFS(NhatKy_ViPham!J:J, NhatKy_ViPham!E:E, "11_Phap", NhatKy_ViPham!F:F, B9, NhatKy_ViPham!C:C, "T4") - SUMIFS(NhatKy_ViPham!K:K, NhatKy_ViPham!E:E, "11_Phap", NhatKy_ViPham!F:F, B9, NhatKy_ViPham!C:C, "T4")</f>
        <v>100</v>
      </c>
      <c r="V9" s="7">
        <f>100 + SUMIFS(NhatKy_ViPham!J:J, NhatKy_ViPham!E:E, "11_Phap", NhatKy_ViPham!F:F, B9, NhatKy_ViPham!C:C, "T5") - SUMIFS(NhatKy_ViPham!K:K, NhatKy_ViPham!E:E, "11_Phap", NhatKy_ViPham!F:F, B9, NhatKy_ViPham!C:C, "T5")</f>
        <v>100</v>
      </c>
      <c r="W9" s="7">
        <f>100 + SUMIFS(NhatKy_ViPham!J:J, NhatKy_ViPham!E:E, "11_Phap", NhatKy_ViPham!F:F, B9, NhatKy_ViPham!C:C, "T6") - SUMIFS(NhatKy_ViPham!K:K, NhatKy_ViPham!E:E, "11_Phap", NhatKy_ViPham!F:F, B9, NhatKy_ViPham!C:C, "T6")</f>
        <v>100</v>
      </c>
      <c r="X9" s="7">
        <f>100 + SUMIFS(NhatKy_ViPham!J:J, NhatKy_ViPham!E:E, "11_Phap", NhatKy_ViPham!F:F, B9, NhatKy_ViPham!C:C, "T7") - SUMIFS(NhatKy_ViPham!K:K, NhatKy_ViPham!E:E, "11_Phap", NhatKy_ViPham!F:F, B9, NhatKy_ViPham!C:C, "T7")</f>
        <v>100</v>
      </c>
      <c r="Y9" s="7">
        <f>100 + SUMIFS(NhatKy_ViPham!J:J, NhatKy_ViPham!E:E, "11_Phap", NhatKy_ViPham!F:F, B9, NhatKy_ViPham!C:C, "T8") - SUMIFS(NhatKy_ViPham!K:K, NhatKy_ViPham!E:E, "11_Phap", NhatKy_ViPham!F:F, B9, NhatKy_ViPham!C:C, "T8")</f>
        <v>100</v>
      </c>
      <c r="Z9" s="7">
        <f>100 + SUMIFS(NhatKy_ViPham!J:J, NhatKy_ViPham!E:E, "11_Phap", NhatKy_ViPham!F:F, B9, NhatKy_ViPham!C:C, "T9") - SUMIFS(NhatKy_ViPham!K:K, NhatKy_ViPham!E:E, "11_Phap", NhatKy_ViPham!F:F, B9, NhatKy_ViPham!C:C, "T9")</f>
        <v>100</v>
      </c>
      <c r="AA9" s="7">
        <f>100 + SUMIFS(NhatKy_ViPham!J:J, NhatKy_ViPham!E:E, "11_Phap", NhatKy_ViPham!F:F, B9, NhatKy_ViPham!C:C, "T10") - SUMIFS(NhatKy_ViPham!K:K, NhatKy_ViPham!E:E, "11_Phap", NhatKy_ViPham!F:F, B9, NhatKy_ViPham!C:C, "T10")</f>
        <v>100</v>
      </c>
      <c r="AB9" s="7">
        <f>100 + SUMIFS(NhatKy_ViPham!J:J, NhatKy_ViPham!E:E, "11_Phap", NhatKy_ViPham!F:F, B9, NhatKy_ViPham!C:C, "T11") - SUMIFS(NhatKy_ViPham!K:K, NhatKy_ViPham!E:E, "11_Phap", NhatKy_ViPham!F:F, B9, NhatKy_ViPham!C:C, "T11")</f>
        <v>100</v>
      </c>
      <c r="AC9" s="7">
        <f>100 + SUMIFS(NhatKy_ViPham!J:J, NhatKy_ViPham!E:E, "11_Phap", NhatKy_ViPham!F:F, B9, NhatKy_ViPham!C:C, "T12") - SUMIFS(NhatKy_ViPham!K:K, NhatKy_ViPham!E:E, "11_Phap", NhatKy_ViPham!F:F, B9, NhatKy_ViPham!C:C, "T12")</f>
        <v>100</v>
      </c>
      <c r="AD9" s="7">
        <f>100 + SUMIFS(NhatKy_ViPham!J:J, NhatKy_ViPham!E:E, "11_Phap", NhatKy_ViPham!F:F, B9, NhatKy_ViPham!C:C, "T13") - SUMIFS(NhatKy_ViPham!K:K, NhatKy_ViPham!E:E, "11_Phap", NhatKy_ViPham!F:F, B9, NhatKy_ViPham!C:C, "T13")</f>
        <v>100</v>
      </c>
      <c r="AE9" s="7">
        <f>100 + SUMIFS(NhatKy_ViPham!J:J, NhatKy_ViPham!E:E, "11_Phap", NhatKy_ViPham!F:F, B9, NhatKy_ViPham!C:C, "T14") - SUMIFS(NhatKy_ViPham!K:K, NhatKy_ViPham!E:E, "11_Phap", NhatKy_ViPham!F:F, B9, NhatKy_ViPham!C:C, "T14")</f>
        <v>100</v>
      </c>
      <c r="AF9" s="7">
        <f>100 + SUMIFS(NhatKy_ViPham!J:J, NhatKy_ViPham!E:E, "11_Phap", NhatKy_ViPham!F:F, B9, NhatKy_ViPham!C:C, "T15") - SUMIFS(NhatKy_ViPham!K:K, NhatKy_ViPham!E:E, "11_Phap", NhatKy_ViPham!F:F, B9, NhatKy_ViPham!C:C, "T15")</f>
        <v>100</v>
      </c>
      <c r="AG9" s="7">
        <f>100 + SUMIFS(NhatKy_ViPham!J:J, NhatKy_ViPham!E:E, "11_Phap", NhatKy_ViPham!F:F, B9, NhatKy_ViPham!C:C, "T16") - SUMIFS(NhatKy_ViPham!K:K, NhatKy_ViPham!E:E, "11_Phap", NhatKy_ViPham!F:F, B9, NhatKy_ViPham!C:C, "T16")</f>
        <v>100</v>
      </c>
      <c r="AH9" s="7">
        <f>100 + SUMIFS(NhatKy_ViPham!J:J, NhatKy_ViPham!E:E, "11_Phap", NhatKy_ViPham!F:F, B9, NhatKy_ViPham!C:C, "T17") - SUMIFS(NhatKy_ViPham!K:K, NhatKy_ViPham!E:E, "11_Phap", NhatKy_ViPham!F:F, B9, NhatKy_ViPham!C:C, "T17")</f>
        <v>100</v>
      </c>
      <c r="AI9" s="7">
        <f>100 + SUMIFS(NhatKy_ViPham!J:J, NhatKy_ViPham!E:E, "11_Phap", NhatKy_ViPham!F:F, B9, NhatKy_ViPham!C:C, "T18") - SUMIFS(NhatKy_ViPham!K:K, NhatKy_ViPham!E:E, "11_Phap", NhatKy_ViPham!F:F, B9, NhatKy_ViPham!C:C, "T18")</f>
        <v>100</v>
      </c>
      <c r="AJ9" s="7">
        <f>100 + SUMIFS(NhatKy_ViPham!J:J, NhatKy_ViPham!E:E, "11_Phap", NhatKy_ViPham!F:F, B9, NhatKy_ViPham!C:C, "T19") - SUMIFS(NhatKy_ViPham!K:K, NhatKy_ViPham!E:E, "11_Phap", NhatKy_ViPham!F:F, B9, NhatKy_ViPham!C:C, "T19")</f>
        <v>100</v>
      </c>
      <c r="AK9" s="7">
        <f>100 + SUMIFS(NhatKy_ViPham!J:J, NhatKy_ViPham!E:E, "11_Phap", NhatKy_ViPham!F:F, B9, NhatKy_ViPham!C:C, "T20") - SUMIFS(NhatKy_ViPham!K:K, NhatKy_ViPham!E:E, "11_Phap", NhatKy_ViPham!F:F, B9, NhatKy_ViPham!C:C, "T20")</f>
        <v>100</v>
      </c>
      <c r="AL9" s="7">
        <f>100 + SUMIFS(NhatKy_ViPham!J:J, NhatKy_ViPham!E:E, "11_Phap", NhatKy_ViPham!F:F, B9, NhatKy_ViPham!C:C, "T21") - SUMIFS(NhatKy_ViPham!K:K, NhatKy_ViPham!E:E, "11_Phap", NhatKy_ViPham!F:F, B9, NhatKy_ViPham!C:C, "T21")</f>
        <v>100</v>
      </c>
      <c r="AM9" s="7">
        <f>100 + SUMIFS(NhatKy_ViPham!J:J, NhatKy_ViPham!E:E, "11_Phap", NhatKy_ViPham!F:F, B9, NhatKy_ViPham!C:C, "T22") - SUMIFS(NhatKy_ViPham!K:K, NhatKy_ViPham!E:E, "11_Phap", NhatKy_ViPham!F:F, B9, NhatKy_ViPham!C:C, "T22")</f>
        <v>100</v>
      </c>
      <c r="AN9" s="7">
        <f>100 + SUMIFS(NhatKy_ViPham!J:J, NhatKy_ViPham!E:E, "11_Phap", NhatKy_ViPham!F:F, B9, NhatKy_ViPham!C:C, "T23") - SUMIFS(NhatKy_ViPham!K:K, NhatKy_ViPham!E:E, "11_Phap", NhatKy_ViPham!F:F, B9, NhatKy_ViPham!C:C, "T23")</f>
        <v>100</v>
      </c>
      <c r="AO9" s="7">
        <f>100 + SUMIFS(NhatKy_ViPham!J:J, NhatKy_ViPham!E:E, "11_Phap", NhatKy_ViPham!F:F, B9, NhatKy_ViPham!C:C, "T24") - SUMIFS(NhatKy_ViPham!K:K, NhatKy_ViPham!E:E, "11_Phap", NhatKy_ViPham!F:F, B9, NhatKy_ViPham!C:C, "T24")</f>
        <v>100</v>
      </c>
      <c r="AP9" s="7">
        <f>100 + SUMIFS(NhatKy_ViPham!J:J, NhatKy_ViPham!E:E, "11_Phap", NhatKy_ViPham!F:F, B9, NhatKy_ViPham!C:C, "T25") - SUMIFS(NhatKy_ViPham!K:K, NhatKy_ViPham!E:E, "11_Phap", NhatKy_ViPham!F:F, B9, NhatKy_ViPham!C:C, "T25")</f>
        <v>100</v>
      </c>
      <c r="AQ9" s="7">
        <f>100 + SUMIFS(NhatKy_ViPham!J:J, NhatKy_ViPham!E:E, "11_Phap", NhatKy_ViPham!F:F, B9, NhatKy_ViPham!C:C, "T26") - SUMIFS(NhatKy_ViPham!K:K, NhatKy_ViPham!E:E, "11_Phap", NhatKy_ViPham!F:F, B9, NhatKy_ViPham!C:C, "T26")</f>
        <v>100</v>
      </c>
      <c r="AR9" s="7">
        <f>100 + SUMIFS(NhatKy_ViPham!J:J, NhatKy_ViPham!E:E, "11_Phap", NhatKy_ViPham!F:F, B9, NhatKy_ViPham!C:C, "T27") - SUMIFS(NhatKy_ViPham!K:K, NhatKy_ViPham!E:E, "11_Phap", NhatKy_ViPham!F:F, B9, NhatKy_ViPham!C:C, "T27")</f>
        <v>100</v>
      </c>
      <c r="AS9" s="7">
        <f>100 + SUMIFS(NhatKy_ViPham!J:J, NhatKy_ViPham!E:E, "11_Phap", NhatKy_ViPham!F:F, B9, NhatKy_ViPham!C:C, "T28") - SUMIFS(NhatKy_ViPham!K:K, NhatKy_ViPham!E:E, "11_Phap", NhatKy_ViPham!F:F, B9, NhatKy_ViPham!C:C, "T28")</f>
        <v>100</v>
      </c>
      <c r="AT9" s="7">
        <f>100 + SUMIFS(NhatKy_ViPham!J:J, NhatKy_ViPham!E:E, "11_Phap", NhatKy_ViPham!F:F, B9, NhatKy_ViPham!C:C, "T29") - SUMIFS(NhatKy_ViPham!K:K, NhatKy_ViPham!E:E, "11_Phap", NhatKy_ViPham!F:F, B9, NhatKy_ViPham!C:C, "T29")</f>
        <v>100</v>
      </c>
      <c r="AU9" s="7">
        <f>100 + SUMIFS(NhatKy_ViPham!J:J, NhatKy_ViPham!E:E, "11_Phap", NhatKy_ViPham!F:F, B9, NhatKy_ViPham!C:C, "T30") - SUMIFS(NhatKy_ViPham!K:K, NhatKy_ViPham!E:E, "11_Phap", NhatKy_ViPham!F:F, B9, NhatKy_ViPham!C:C, "T30")</f>
        <v>100</v>
      </c>
      <c r="AV9" s="7">
        <f>100 + SUMIFS(NhatKy_ViPham!J:J, NhatKy_ViPham!E:E, "11_Phap", NhatKy_ViPham!F:F, B9, NhatKy_ViPham!C:C, "T31") - SUMIFS(NhatKy_ViPham!K:K, NhatKy_ViPham!E:E, "11_Phap", NhatKy_ViPham!F:F, B9, NhatKy_ViPham!C:C, "T31")</f>
        <v>100</v>
      </c>
      <c r="AW9" s="7">
        <f>100 + SUMIFS(NhatKy_ViPham!J:J, NhatKy_ViPham!E:E, "11_Phap", NhatKy_ViPham!F:F, B9, NhatKy_ViPham!C:C, "T32") - SUMIFS(NhatKy_ViPham!K:K, NhatKy_ViPham!E:E, "11_Phap", NhatKy_ViPham!F:F, B9, NhatKy_ViPham!C:C, "T32")</f>
        <v>100</v>
      </c>
      <c r="AX9" s="7">
        <f>100 + SUMIFS(NhatKy_ViPham!J:J, NhatKy_ViPham!E:E, "11_Phap", NhatKy_ViPham!F:F, B9, NhatKy_ViPham!C:C, "T33") - SUMIFS(NhatKy_ViPham!K:K, NhatKy_ViPham!E:E, "11_Phap", NhatKy_ViPham!F:F, B9, NhatKy_ViPham!C:C, "T33")</f>
        <v>100</v>
      </c>
      <c r="AY9" s="7">
        <f>100 + SUMIFS(NhatKy_ViPham!J:J, NhatKy_ViPham!E:E, "11_Phap", NhatKy_ViPham!F:F, B9, NhatKy_ViPham!C:C, "T34") - SUMIFS(NhatKy_ViPham!K:K, NhatKy_ViPham!E:E, "11_Phap", NhatKy_ViPham!F:F, B9, NhatKy_ViPham!C:C, "T34")</f>
        <v>100</v>
      </c>
      <c r="AZ9" s="7">
        <f>100 + SUMIFS(NhatKy_ViPham!J:J, NhatKy_ViPham!E:E, "11_Phap", NhatKy_ViPham!F:F, B9, NhatKy_ViPham!C:C, "T35") - SUMIFS(NhatKy_ViPham!K:K, NhatKy_ViPham!E:E, "11_Phap", NhatKy_ViPham!F:F, B9, NhatKy_ViPham!C:C, "T35")</f>
        <v>100</v>
      </c>
      <c r="BA9" s="12">
        <f t="shared" ref="BA9:BA44" si="0">ROUND(AVERAGE(R9:AZ9), 1)</f>
        <v>100</v>
      </c>
      <c r="BB9" s="11" t="s">
        <v>430</v>
      </c>
      <c r="BC9" s="14" t="str">
        <f t="shared" ref="BC9:BC44" si="1">IF(BB9="Có", "Chưa đạt", IF(BA9&gt;=85, "Tốt", IF(BA9&gt;=70, "Khá", IF(BA9&gt;=50, "Đạt", "Chưa đạt"))))</f>
        <v>Tốt</v>
      </c>
      <c r="BD9" s="10" t="str">
        <f t="shared" ref="BD9:BD44" si="2">IF(BC9="Chưa đạt", "🔴 Nguy cơ CHƯA ĐẠT", IF(BC9="Đạt", "🟡 CẦN NHẮC NHỞ", "🟢 BÌNH THƯỜNG"))</f>
        <v>🟢 BÌNH THƯỜNG</v>
      </c>
    </row>
    <row r="10" spans="1:56" x14ac:dyDescent="0.25">
      <c r="A10" s="5">
        <v>2</v>
      </c>
      <c r="B10" s="15" t="s">
        <v>2163</v>
      </c>
      <c r="C10" s="5" t="s">
        <v>1383</v>
      </c>
      <c r="D10" s="5" t="s">
        <v>435</v>
      </c>
      <c r="E10" s="11" t="s">
        <v>430</v>
      </c>
      <c r="F10" s="6">
        <f>SUMIFS(NhatKy_ViPham!K:K, NhatKy_ViPham!E:E, "11_Phap", NhatKy_ViPham!F:F, B10, NhatKy_ViPham!H:H, "L01")</f>
        <v>0</v>
      </c>
      <c r="G10" s="6">
        <f>SUMIFS(NhatKy_ViPham!K:K, NhatKy_ViPham!E:E, "11_Phap", NhatKy_ViPham!F:F, B10, NhatKy_ViPham!H:H, "L02")</f>
        <v>0</v>
      </c>
      <c r="H10" s="6">
        <f>SUMIFS(NhatKy_ViPham!K:K, NhatKy_ViPham!E:E, "11_Phap", NhatKy_ViPham!F:F, B10, NhatKy_ViPham!H:H, "L03")</f>
        <v>0</v>
      </c>
      <c r="I10" s="6">
        <f>SUMIFS(NhatKy_ViPham!K:K, NhatKy_ViPham!E:E, "11_Phap", NhatKy_ViPham!F:F, B10, NhatKy_ViPham!H:H, "L04")</f>
        <v>0</v>
      </c>
      <c r="J10" s="6">
        <f>SUMIFS(NhatKy_ViPham!K:K, NhatKy_ViPham!E:E, "11_Phap", NhatKy_ViPham!F:F, B10, NhatKy_ViPham!H:H, "L05")</f>
        <v>0</v>
      </c>
      <c r="K10" s="6">
        <f>SUMIFS(NhatKy_ViPham!K:K, NhatKy_ViPham!E:E, "11_Phap", NhatKy_ViPham!F:F, B10, NhatKy_ViPham!H:H, "L06")</f>
        <v>0</v>
      </c>
      <c r="L10" s="6">
        <f>SUMIFS(NhatKy_ViPham!K:K, NhatKy_ViPham!E:E, "11_Phap", NhatKy_ViPham!F:F, B10, NhatKy_ViPham!H:H, "L07")</f>
        <v>0</v>
      </c>
      <c r="M10" s="6">
        <f>SUMIFS(NhatKy_ViPham!K:K, NhatKy_ViPham!E:E, "11_Phap", NhatKy_ViPham!F:F, B10, NhatKy_ViPham!H:H, "L08")</f>
        <v>0</v>
      </c>
      <c r="N10" s="6">
        <f>SUMIFS(NhatKy_ViPham!K:K, NhatKy_ViPham!E:E, "11_Phap", NhatKy_ViPham!F:F, B10, NhatKy_ViPham!H:H, "L09")</f>
        <v>0</v>
      </c>
      <c r="O10" s="6">
        <f>SUMIFS(NhatKy_ViPham!K:K, NhatKy_ViPham!E:E, "11_Phap", NhatKy_ViPham!F:F, B10, NhatKy_ViPham!H:H, "L10")</f>
        <v>0</v>
      </c>
      <c r="P10" s="12">
        <f>SUMIFS(NhatKy_ViPham!J:J, NhatKy_ViPham!E:E, "11_Phap", NhatKy_ViPham!F:F, B10)</f>
        <v>0</v>
      </c>
      <c r="Q10" s="13">
        <f>SUMIFS(NhatKy_ViPham!K:K, NhatKy_ViPham!E:E, "11_Phap", NhatKy_ViPham!F:F, B10)</f>
        <v>0</v>
      </c>
      <c r="R10" s="6">
        <f>100 + SUMIFS(NhatKy_ViPham!J:J, NhatKy_ViPham!E:E, "11_Phap", NhatKy_ViPham!F:F, B10, NhatKy_ViPham!C:C, "T1") - SUMIFS(NhatKy_ViPham!K:K, NhatKy_ViPham!E:E, "11_Phap", NhatKy_ViPham!F:F, B10, NhatKy_ViPham!C:C, "T1")</f>
        <v>100</v>
      </c>
      <c r="S10" s="6">
        <f>100 + SUMIFS(NhatKy_ViPham!J:J, NhatKy_ViPham!E:E, "11_Phap", NhatKy_ViPham!F:F, B10, NhatKy_ViPham!C:C, "T2") - SUMIFS(NhatKy_ViPham!K:K, NhatKy_ViPham!E:E, "11_Phap", NhatKy_ViPham!F:F, B10, NhatKy_ViPham!C:C, "T2")</f>
        <v>100</v>
      </c>
      <c r="T10" s="6">
        <f>100 + SUMIFS(NhatKy_ViPham!J:J, NhatKy_ViPham!E:E, "11_Phap", NhatKy_ViPham!F:F, B10, NhatKy_ViPham!C:C, "T3") - SUMIFS(NhatKy_ViPham!K:K, NhatKy_ViPham!E:E, "11_Phap", NhatKy_ViPham!F:F, B10, NhatKy_ViPham!C:C, "T3")</f>
        <v>100</v>
      </c>
      <c r="U10" s="6">
        <f>100 + SUMIFS(NhatKy_ViPham!J:J, NhatKy_ViPham!E:E, "11_Phap", NhatKy_ViPham!F:F, B10, NhatKy_ViPham!C:C, "T4") - SUMIFS(NhatKy_ViPham!K:K, NhatKy_ViPham!E:E, "11_Phap", NhatKy_ViPham!F:F, B10, NhatKy_ViPham!C:C, "T4")</f>
        <v>100</v>
      </c>
      <c r="V10" s="6">
        <f>100 + SUMIFS(NhatKy_ViPham!J:J, NhatKy_ViPham!E:E, "11_Phap", NhatKy_ViPham!F:F, B10, NhatKy_ViPham!C:C, "T5") - SUMIFS(NhatKy_ViPham!K:K, NhatKy_ViPham!E:E, "11_Phap", NhatKy_ViPham!F:F, B10, NhatKy_ViPham!C:C, "T5")</f>
        <v>100</v>
      </c>
      <c r="W10" s="6">
        <f>100 + SUMIFS(NhatKy_ViPham!J:J, NhatKy_ViPham!E:E, "11_Phap", NhatKy_ViPham!F:F, B10, NhatKy_ViPham!C:C, "T6") - SUMIFS(NhatKy_ViPham!K:K, NhatKy_ViPham!E:E, "11_Phap", NhatKy_ViPham!F:F, B10, NhatKy_ViPham!C:C, "T6")</f>
        <v>100</v>
      </c>
      <c r="X10" s="6">
        <f>100 + SUMIFS(NhatKy_ViPham!J:J, NhatKy_ViPham!E:E, "11_Phap", NhatKy_ViPham!F:F, B10, NhatKy_ViPham!C:C, "T7") - SUMIFS(NhatKy_ViPham!K:K, NhatKy_ViPham!E:E, "11_Phap", NhatKy_ViPham!F:F, B10, NhatKy_ViPham!C:C, "T7")</f>
        <v>100</v>
      </c>
      <c r="Y10" s="6">
        <f>100 + SUMIFS(NhatKy_ViPham!J:J, NhatKy_ViPham!E:E, "11_Phap", NhatKy_ViPham!F:F, B10, NhatKy_ViPham!C:C, "T8") - SUMIFS(NhatKy_ViPham!K:K, NhatKy_ViPham!E:E, "11_Phap", NhatKy_ViPham!F:F, B10, NhatKy_ViPham!C:C, "T8")</f>
        <v>100</v>
      </c>
      <c r="Z10" s="6">
        <f>100 + SUMIFS(NhatKy_ViPham!J:J, NhatKy_ViPham!E:E, "11_Phap", NhatKy_ViPham!F:F, B10, NhatKy_ViPham!C:C, "T9") - SUMIFS(NhatKy_ViPham!K:K, NhatKy_ViPham!E:E, "11_Phap", NhatKy_ViPham!F:F, B10, NhatKy_ViPham!C:C, "T9")</f>
        <v>100</v>
      </c>
      <c r="AA10" s="6">
        <f>100 + SUMIFS(NhatKy_ViPham!J:J, NhatKy_ViPham!E:E, "11_Phap", NhatKy_ViPham!F:F, B10, NhatKy_ViPham!C:C, "T10") - SUMIFS(NhatKy_ViPham!K:K, NhatKy_ViPham!E:E, "11_Phap", NhatKy_ViPham!F:F, B10, NhatKy_ViPham!C:C, "T10")</f>
        <v>100</v>
      </c>
      <c r="AB10" s="6">
        <f>100 + SUMIFS(NhatKy_ViPham!J:J, NhatKy_ViPham!E:E, "11_Phap", NhatKy_ViPham!F:F, B10, NhatKy_ViPham!C:C, "T11") - SUMIFS(NhatKy_ViPham!K:K, NhatKy_ViPham!E:E, "11_Phap", NhatKy_ViPham!F:F, B10, NhatKy_ViPham!C:C, "T11")</f>
        <v>100</v>
      </c>
      <c r="AC10" s="6">
        <f>100 + SUMIFS(NhatKy_ViPham!J:J, NhatKy_ViPham!E:E, "11_Phap", NhatKy_ViPham!F:F, B10, NhatKy_ViPham!C:C, "T12") - SUMIFS(NhatKy_ViPham!K:K, NhatKy_ViPham!E:E, "11_Phap", NhatKy_ViPham!F:F, B10, NhatKy_ViPham!C:C, "T12")</f>
        <v>100</v>
      </c>
      <c r="AD10" s="6">
        <f>100 + SUMIFS(NhatKy_ViPham!J:J, NhatKy_ViPham!E:E, "11_Phap", NhatKy_ViPham!F:F, B10, NhatKy_ViPham!C:C, "T13") - SUMIFS(NhatKy_ViPham!K:K, NhatKy_ViPham!E:E, "11_Phap", NhatKy_ViPham!F:F, B10, NhatKy_ViPham!C:C, "T13")</f>
        <v>100</v>
      </c>
      <c r="AE10" s="6">
        <f>100 + SUMIFS(NhatKy_ViPham!J:J, NhatKy_ViPham!E:E, "11_Phap", NhatKy_ViPham!F:F, B10, NhatKy_ViPham!C:C, "T14") - SUMIFS(NhatKy_ViPham!K:K, NhatKy_ViPham!E:E, "11_Phap", NhatKy_ViPham!F:F, B10, NhatKy_ViPham!C:C, "T14")</f>
        <v>100</v>
      </c>
      <c r="AF10" s="6">
        <f>100 + SUMIFS(NhatKy_ViPham!J:J, NhatKy_ViPham!E:E, "11_Phap", NhatKy_ViPham!F:F, B10, NhatKy_ViPham!C:C, "T15") - SUMIFS(NhatKy_ViPham!K:K, NhatKy_ViPham!E:E, "11_Phap", NhatKy_ViPham!F:F, B10, NhatKy_ViPham!C:C, "T15")</f>
        <v>100</v>
      </c>
      <c r="AG10" s="6">
        <f>100 + SUMIFS(NhatKy_ViPham!J:J, NhatKy_ViPham!E:E, "11_Phap", NhatKy_ViPham!F:F, B10, NhatKy_ViPham!C:C, "T16") - SUMIFS(NhatKy_ViPham!K:K, NhatKy_ViPham!E:E, "11_Phap", NhatKy_ViPham!F:F, B10, NhatKy_ViPham!C:C, "T16")</f>
        <v>100</v>
      </c>
      <c r="AH10" s="6">
        <f>100 + SUMIFS(NhatKy_ViPham!J:J, NhatKy_ViPham!E:E, "11_Phap", NhatKy_ViPham!F:F, B10, NhatKy_ViPham!C:C, "T17") - SUMIFS(NhatKy_ViPham!K:K, NhatKy_ViPham!E:E, "11_Phap", NhatKy_ViPham!F:F, B10, NhatKy_ViPham!C:C, "T17")</f>
        <v>100</v>
      </c>
      <c r="AI10" s="6">
        <f>100 + SUMIFS(NhatKy_ViPham!J:J, NhatKy_ViPham!E:E, "11_Phap", NhatKy_ViPham!F:F, B10, NhatKy_ViPham!C:C, "T18") - SUMIFS(NhatKy_ViPham!K:K, NhatKy_ViPham!E:E, "11_Phap", NhatKy_ViPham!F:F, B10, NhatKy_ViPham!C:C, "T18")</f>
        <v>100</v>
      </c>
      <c r="AJ10" s="6">
        <f>100 + SUMIFS(NhatKy_ViPham!J:J, NhatKy_ViPham!E:E, "11_Phap", NhatKy_ViPham!F:F, B10, NhatKy_ViPham!C:C, "T19") - SUMIFS(NhatKy_ViPham!K:K, NhatKy_ViPham!E:E, "11_Phap", NhatKy_ViPham!F:F, B10, NhatKy_ViPham!C:C, "T19")</f>
        <v>100</v>
      </c>
      <c r="AK10" s="6">
        <f>100 + SUMIFS(NhatKy_ViPham!J:J, NhatKy_ViPham!E:E, "11_Phap", NhatKy_ViPham!F:F, B10, NhatKy_ViPham!C:C, "T20") - SUMIFS(NhatKy_ViPham!K:K, NhatKy_ViPham!E:E, "11_Phap", NhatKy_ViPham!F:F, B10, NhatKy_ViPham!C:C, "T20")</f>
        <v>100</v>
      </c>
      <c r="AL10" s="6">
        <f>100 + SUMIFS(NhatKy_ViPham!J:J, NhatKy_ViPham!E:E, "11_Phap", NhatKy_ViPham!F:F, B10, NhatKy_ViPham!C:C, "T21") - SUMIFS(NhatKy_ViPham!K:K, NhatKy_ViPham!E:E, "11_Phap", NhatKy_ViPham!F:F, B10, NhatKy_ViPham!C:C, "T21")</f>
        <v>100</v>
      </c>
      <c r="AM10" s="6">
        <f>100 + SUMIFS(NhatKy_ViPham!J:J, NhatKy_ViPham!E:E, "11_Phap", NhatKy_ViPham!F:F, B10, NhatKy_ViPham!C:C, "T22") - SUMIFS(NhatKy_ViPham!K:K, NhatKy_ViPham!E:E, "11_Phap", NhatKy_ViPham!F:F, B10, NhatKy_ViPham!C:C, "T22")</f>
        <v>100</v>
      </c>
      <c r="AN10" s="6">
        <f>100 + SUMIFS(NhatKy_ViPham!J:J, NhatKy_ViPham!E:E, "11_Phap", NhatKy_ViPham!F:F, B10, NhatKy_ViPham!C:C, "T23") - SUMIFS(NhatKy_ViPham!K:K, NhatKy_ViPham!E:E, "11_Phap", NhatKy_ViPham!F:F, B10, NhatKy_ViPham!C:C, "T23")</f>
        <v>100</v>
      </c>
      <c r="AO10" s="6">
        <f>100 + SUMIFS(NhatKy_ViPham!J:J, NhatKy_ViPham!E:E, "11_Phap", NhatKy_ViPham!F:F, B10, NhatKy_ViPham!C:C, "T24") - SUMIFS(NhatKy_ViPham!K:K, NhatKy_ViPham!E:E, "11_Phap", NhatKy_ViPham!F:F, B10, NhatKy_ViPham!C:C, "T24")</f>
        <v>100</v>
      </c>
      <c r="AP10" s="6">
        <f>100 + SUMIFS(NhatKy_ViPham!J:J, NhatKy_ViPham!E:E, "11_Phap", NhatKy_ViPham!F:F, B10, NhatKy_ViPham!C:C, "T25") - SUMIFS(NhatKy_ViPham!K:K, NhatKy_ViPham!E:E, "11_Phap", NhatKy_ViPham!F:F, B10, NhatKy_ViPham!C:C, "T25")</f>
        <v>100</v>
      </c>
      <c r="AQ10" s="6">
        <f>100 + SUMIFS(NhatKy_ViPham!J:J, NhatKy_ViPham!E:E, "11_Phap", NhatKy_ViPham!F:F, B10, NhatKy_ViPham!C:C, "T26") - SUMIFS(NhatKy_ViPham!K:K, NhatKy_ViPham!E:E, "11_Phap", NhatKy_ViPham!F:F, B10, NhatKy_ViPham!C:C, "T26")</f>
        <v>100</v>
      </c>
      <c r="AR10" s="6">
        <f>100 + SUMIFS(NhatKy_ViPham!J:J, NhatKy_ViPham!E:E, "11_Phap", NhatKy_ViPham!F:F, B10, NhatKy_ViPham!C:C, "T27") - SUMIFS(NhatKy_ViPham!K:K, NhatKy_ViPham!E:E, "11_Phap", NhatKy_ViPham!F:F, B10, NhatKy_ViPham!C:C, "T27")</f>
        <v>100</v>
      </c>
      <c r="AS10" s="6">
        <f>100 + SUMIFS(NhatKy_ViPham!J:J, NhatKy_ViPham!E:E, "11_Phap", NhatKy_ViPham!F:F, B10, NhatKy_ViPham!C:C, "T28") - SUMIFS(NhatKy_ViPham!K:K, NhatKy_ViPham!E:E, "11_Phap", NhatKy_ViPham!F:F, B10, NhatKy_ViPham!C:C, "T28")</f>
        <v>100</v>
      </c>
      <c r="AT10" s="6">
        <f>100 + SUMIFS(NhatKy_ViPham!J:J, NhatKy_ViPham!E:E, "11_Phap", NhatKy_ViPham!F:F, B10, NhatKy_ViPham!C:C, "T29") - SUMIFS(NhatKy_ViPham!K:K, NhatKy_ViPham!E:E, "11_Phap", NhatKy_ViPham!F:F, B10, NhatKy_ViPham!C:C, "T29")</f>
        <v>100</v>
      </c>
      <c r="AU10" s="6">
        <f>100 + SUMIFS(NhatKy_ViPham!J:J, NhatKy_ViPham!E:E, "11_Phap", NhatKy_ViPham!F:F, B10, NhatKy_ViPham!C:C, "T30") - SUMIFS(NhatKy_ViPham!K:K, NhatKy_ViPham!E:E, "11_Phap", NhatKy_ViPham!F:F, B10, NhatKy_ViPham!C:C, "T30")</f>
        <v>100</v>
      </c>
      <c r="AV10" s="6">
        <f>100 + SUMIFS(NhatKy_ViPham!J:J, NhatKy_ViPham!E:E, "11_Phap", NhatKy_ViPham!F:F, B10, NhatKy_ViPham!C:C, "T31") - SUMIFS(NhatKy_ViPham!K:K, NhatKy_ViPham!E:E, "11_Phap", NhatKy_ViPham!F:F, B10, NhatKy_ViPham!C:C, "T31")</f>
        <v>100</v>
      </c>
      <c r="AW10" s="6">
        <f>100 + SUMIFS(NhatKy_ViPham!J:J, NhatKy_ViPham!E:E, "11_Phap", NhatKy_ViPham!F:F, B10, NhatKy_ViPham!C:C, "T32") - SUMIFS(NhatKy_ViPham!K:K, NhatKy_ViPham!E:E, "11_Phap", NhatKy_ViPham!F:F, B10, NhatKy_ViPham!C:C, "T32")</f>
        <v>100</v>
      </c>
      <c r="AX10" s="6">
        <f>100 + SUMIFS(NhatKy_ViPham!J:J, NhatKy_ViPham!E:E, "11_Phap", NhatKy_ViPham!F:F, B10, NhatKy_ViPham!C:C, "T33") - SUMIFS(NhatKy_ViPham!K:K, NhatKy_ViPham!E:E, "11_Phap", NhatKy_ViPham!F:F, B10, NhatKy_ViPham!C:C, "T33")</f>
        <v>100</v>
      </c>
      <c r="AY10" s="6">
        <f>100 + SUMIFS(NhatKy_ViPham!J:J, NhatKy_ViPham!E:E, "11_Phap", NhatKy_ViPham!F:F, B10, NhatKy_ViPham!C:C, "T34") - SUMIFS(NhatKy_ViPham!K:K, NhatKy_ViPham!E:E, "11_Phap", NhatKy_ViPham!F:F, B10, NhatKy_ViPham!C:C, "T34")</f>
        <v>100</v>
      </c>
      <c r="AZ10" s="6">
        <f>100 + SUMIFS(NhatKy_ViPham!J:J, NhatKy_ViPham!E:E, "11_Phap", NhatKy_ViPham!F:F, B10, NhatKy_ViPham!C:C, "T35") - SUMIFS(NhatKy_ViPham!K:K, NhatKy_ViPham!E:E, "11_Phap", NhatKy_ViPham!F:F, B10, NhatKy_ViPham!C:C, "T35")</f>
        <v>100</v>
      </c>
      <c r="BA10" s="12">
        <f t="shared" si="0"/>
        <v>100</v>
      </c>
      <c r="BB10" s="11" t="s">
        <v>430</v>
      </c>
      <c r="BC10" s="16" t="str">
        <f t="shared" si="1"/>
        <v>Tốt</v>
      </c>
      <c r="BD10" s="15" t="str">
        <f t="shared" si="2"/>
        <v>🟢 BÌNH THƯỜNG</v>
      </c>
    </row>
    <row r="11" spans="1:56" x14ac:dyDescent="0.25">
      <c r="A11" s="4">
        <v>3</v>
      </c>
      <c r="B11" s="10" t="s">
        <v>2164</v>
      </c>
      <c r="C11" s="4" t="s">
        <v>1924</v>
      </c>
      <c r="D11" s="4" t="s">
        <v>435</v>
      </c>
      <c r="E11" s="11" t="s">
        <v>430</v>
      </c>
      <c r="F11" s="7">
        <f>SUMIFS(NhatKy_ViPham!K:K, NhatKy_ViPham!E:E, "11_Phap", NhatKy_ViPham!F:F, B11, NhatKy_ViPham!H:H, "L01")</f>
        <v>0</v>
      </c>
      <c r="G11" s="7">
        <f>SUMIFS(NhatKy_ViPham!K:K, NhatKy_ViPham!E:E, "11_Phap", NhatKy_ViPham!F:F, B11, NhatKy_ViPham!H:H, "L02")</f>
        <v>0</v>
      </c>
      <c r="H11" s="7">
        <f>SUMIFS(NhatKy_ViPham!K:K, NhatKy_ViPham!E:E, "11_Phap", NhatKy_ViPham!F:F, B11, NhatKy_ViPham!H:H, "L03")</f>
        <v>0</v>
      </c>
      <c r="I11" s="7">
        <f>SUMIFS(NhatKy_ViPham!K:K, NhatKy_ViPham!E:E, "11_Phap", NhatKy_ViPham!F:F, B11, NhatKy_ViPham!H:H, "L04")</f>
        <v>0</v>
      </c>
      <c r="J11" s="7">
        <f>SUMIFS(NhatKy_ViPham!K:K, NhatKy_ViPham!E:E, "11_Phap", NhatKy_ViPham!F:F, B11, NhatKy_ViPham!H:H, "L05")</f>
        <v>0</v>
      </c>
      <c r="K11" s="7">
        <f>SUMIFS(NhatKy_ViPham!K:K, NhatKy_ViPham!E:E, "11_Phap", NhatKy_ViPham!F:F, B11, NhatKy_ViPham!H:H, "L06")</f>
        <v>0</v>
      </c>
      <c r="L11" s="7">
        <f>SUMIFS(NhatKy_ViPham!K:K, NhatKy_ViPham!E:E, "11_Phap", NhatKy_ViPham!F:F, B11, NhatKy_ViPham!H:H, "L07")</f>
        <v>0</v>
      </c>
      <c r="M11" s="7">
        <f>SUMIFS(NhatKy_ViPham!K:K, NhatKy_ViPham!E:E, "11_Phap", NhatKy_ViPham!F:F, B11, NhatKy_ViPham!H:H, "L08")</f>
        <v>0</v>
      </c>
      <c r="N11" s="7">
        <f>SUMIFS(NhatKy_ViPham!K:K, NhatKy_ViPham!E:E, "11_Phap", NhatKy_ViPham!F:F, B11, NhatKy_ViPham!H:H, "L09")</f>
        <v>0</v>
      </c>
      <c r="O11" s="7">
        <f>SUMIFS(NhatKy_ViPham!K:K, NhatKy_ViPham!E:E, "11_Phap", NhatKy_ViPham!F:F, B11, NhatKy_ViPham!H:H, "L10")</f>
        <v>0</v>
      </c>
      <c r="P11" s="12">
        <f>SUMIFS(NhatKy_ViPham!J:J, NhatKy_ViPham!E:E, "11_Phap", NhatKy_ViPham!F:F, B11)</f>
        <v>0</v>
      </c>
      <c r="Q11" s="13">
        <f>SUMIFS(NhatKy_ViPham!K:K, NhatKy_ViPham!E:E, "11_Phap", NhatKy_ViPham!F:F, B11)</f>
        <v>0</v>
      </c>
      <c r="R11" s="7">
        <f>100 + SUMIFS(NhatKy_ViPham!J:J, NhatKy_ViPham!E:E, "11_Phap", NhatKy_ViPham!F:F, B11, NhatKy_ViPham!C:C, "T1") - SUMIFS(NhatKy_ViPham!K:K, NhatKy_ViPham!E:E, "11_Phap", NhatKy_ViPham!F:F, B11, NhatKy_ViPham!C:C, "T1")</f>
        <v>100</v>
      </c>
      <c r="S11" s="7">
        <f>100 + SUMIFS(NhatKy_ViPham!J:J, NhatKy_ViPham!E:E, "11_Phap", NhatKy_ViPham!F:F, B11, NhatKy_ViPham!C:C, "T2") - SUMIFS(NhatKy_ViPham!K:K, NhatKy_ViPham!E:E, "11_Phap", NhatKy_ViPham!F:F, B11, NhatKy_ViPham!C:C, "T2")</f>
        <v>100</v>
      </c>
      <c r="T11" s="7">
        <f>100 + SUMIFS(NhatKy_ViPham!J:J, NhatKy_ViPham!E:E, "11_Phap", NhatKy_ViPham!F:F, B11, NhatKy_ViPham!C:C, "T3") - SUMIFS(NhatKy_ViPham!K:K, NhatKy_ViPham!E:E, "11_Phap", NhatKy_ViPham!F:F, B11, NhatKy_ViPham!C:C, "T3")</f>
        <v>100</v>
      </c>
      <c r="U11" s="7">
        <f>100 + SUMIFS(NhatKy_ViPham!J:J, NhatKy_ViPham!E:E, "11_Phap", NhatKy_ViPham!F:F, B11, NhatKy_ViPham!C:C, "T4") - SUMIFS(NhatKy_ViPham!K:K, NhatKy_ViPham!E:E, "11_Phap", NhatKy_ViPham!F:F, B11, NhatKy_ViPham!C:C, "T4")</f>
        <v>100</v>
      </c>
      <c r="V11" s="7">
        <f>100 + SUMIFS(NhatKy_ViPham!J:J, NhatKy_ViPham!E:E, "11_Phap", NhatKy_ViPham!F:F, B11, NhatKy_ViPham!C:C, "T5") - SUMIFS(NhatKy_ViPham!K:K, NhatKy_ViPham!E:E, "11_Phap", NhatKy_ViPham!F:F, B11, NhatKy_ViPham!C:C, "T5")</f>
        <v>100</v>
      </c>
      <c r="W11" s="7">
        <f>100 + SUMIFS(NhatKy_ViPham!J:J, NhatKy_ViPham!E:E, "11_Phap", NhatKy_ViPham!F:F, B11, NhatKy_ViPham!C:C, "T6") - SUMIFS(NhatKy_ViPham!K:K, NhatKy_ViPham!E:E, "11_Phap", NhatKy_ViPham!F:F, B11, NhatKy_ViPham!C:C, "T6")</f>
        <v>100</v>
      </c>
      <c r="X11" s="7">
        <f>100 + SUMIFS(NhatKy_ViPham!J:J, NhatKy_ViPham!E:E, "11_Phap", NhatKy_ViPham!F:F, B11, NhatKy_ViPham!C:C, "T7") - SUMIFS(NhatKy_ViPham!K:K, NhatKy_ViPham!E:E, "11_Phap", NhatKy_ViPham!F:F, B11, NhatKy_ViPham!C:C, "T7")</f>
        <v>100</v>
      </c>
      <c r="Y11" s="7">
        <f>100 + SUMIFS(NhatKy_ViPham!J:J, NhatKy_ViPham!E:E, "11_Phap", NhatKy_ViPham!F:F, B11, NhatKy_ViPham!C:C, "T8") - SUMIFS(NhatKy_ViPham!K:K, NhatKy_ViPham!E:E, "11_Phap", NhatKy_ViPham!F:F, B11, NhatKy_ViPham!C:C, "T8")</f>
        <v>100</v>
      </c>
      <c r="Z11" s="7">
        <f>100 + SUMIFS(NhatKy_ViPham!J:J, NhatKy_ViPham!E:E, "11_Phap", NhatKy_ViPham!F:F, B11, NhatKy_ViPham!C:C, "T9") - SUMIFS(NhatKy_ViPham!K:K, NhatKy_ViPham!E:E, "11_Phap", NhatKy_ViPham!F:F, B11, NhatKy_ViPham!C:C, "T9")</f>
        <v>100</v>
      </c>
      <c r="AA11" s="7">
        <f>100 + SUMIFS(NhatKy_ViPham!J:J, NhatKy_ViPham!E:E, "11_Phap", NhatKy_ViPham!F:F, B11, NhatKy_ViPham!C:C, "T10") - SUMIFS(NhatKy_ViPham!K:K, NhatKy_ViPham!E:E, "11_Phap", NhatKy_ViPham!F:F, B11, NhatKy_ViPham!C:C, "T10")</f>
        <v>100</v>
      </c>
      <c r="AB11" s="7">
        <f>100 + SUMIFS(NhatKy_ViPham!J:J, NhatKy_ViPham!E:E, "11_Phap", NhatKy_ViPham!F:F, B11, NhatKy_ViPham!C:C, "T11") - SUMIFS(NhatKy_ViPham!K:K, NhatKy_ViPham!E:E, "11_Phap", NhatKy_ViPham!F:F, B11, NhatKy_ViPham!C:C, "T11")</f>
        <v>100</v>
      </c>
      <c r="AC11" s="7">
        <f>100 + SUMIFS(NhatKy_ViPham!J:J, NhatKy_ViPham!E:E, "11_Phap", NhatKy_ViPham!F:F, B11, NhatKy_ViPham!C:C, "T12") - SUMIFS(NhatKy_ViPham!K:K, NhatKy_ViPham!E:E, "11_Phap", NhatKy_ViPham!F:F, B11, NhatKy_ViPham!C:C, "T12")</f>
        <v>100</v>
      </c>
      <c r="AD11" s="7">
        <f>100 + SUMIFS(NhatKy_ViPham!J:J, NhatKy_ViPham!E:E, "11_Phap", NhatKy_ViPham!F:F, B11, NhatKy_ViPham!C:C, "T13") - SUMIFS(NhatKy_ViPham!K:K, NhatKy_ViPham!E:E, "11_Phap", NhatKy_ViPham!F:F, B11, NhatKy_ViPham!C:C, "T13")</f>
        <v>100</v>
      </c>
      <c r="AE11" s="7">
        <f>100 + SUMIFS(NhatKy_ViPham!J:J, NhatKy_ViPham!E:E, "11_Phap", NhatKy_ViPham!F:F, B11, NhatKy_ViPham!C:C, "T14") - SUMIFS(NhatKy_ViPham!K:K, NhatKy_ViPham!E:E, "11_Phap", NhatKy_ViPham!F:F, B11, NhatKy_ViPham!C:C, "T14")</f>
        <v>100</v>
      </c>
      <c r="AF11" s="7">
        <f>100 + SUMIFS(NhatKy_ViPham!J:J, NhatKy_ViPham!E:E, "11_Phap", NhatKy_ViPham!F:F, B11, NhatKy_ViPham!C:C, "T15") - SUMIFS(NhatKy_ViPham!K:K, NhatKy_ViPham!E:E, "11_Phap", NhatKy_ViPham!F:F, B11, NhatKy_ViPham!C:C, "T15")</f>
        <v>100</v>
      </c>
      <c r="AG11" s="7">
        <f>100 + SUMIFS(NhatKy_ViPham!J:J, NhatKy_ViPham!E:E, "11_Phap", NhatKy_ViPham!F:F, B11, NhatKy_ViPham!C:C, "T16") - SUMIFS(NhatKy_ViPham!K:K, NhatKy_ViPham!E:E, "11_Phap", NhatKy_ViPham!F:F, B11, NhatKy_ViPham!C:C, "T16")</f>
        <v>100</v>
      </c>
      <c r="AH11" s="7">
        <f>100 + SUMIFS(NhatKy_ViPham!J:J, NhatKy_ViPham!E:E, "11_Phap", NhatKy_ViPham!F:F, B11, NhatKy_ViPham!C:C, "T17") - SUMIFS(NhatKy_ViPham!K:K, NhatKy_ViPham!E:E, "11_Phap", NhatKy_ViPham!F:F, B11, NhatKy_ViPham!C:C, "T17")</f>
        <v>100</v>
      </c>
      <c r="AI11" s="7">
        <f>100 + SUMIFS(NhatKy_ViPham!J:J, NhatKy_ViPham!E:E, "11_Phap", NhatKy_ViPham!F:F, B11, NhatKy_ViPham!C:C, "T18") - SUMIFS(NhatKy_ViPham!K:K, NhatKy_ViPham!E:E, "11_Phap", NhatKy_ViPham!F:F, B11, NhatKy_ViPham!C:C, "T18")</f>
        <v>100</v>
      </c>
      <c r="AJ11" s="7">
        <f>100 + SUMIFS(NhatKy_ViPham!J:J, NhatKy_ViPham!E:E, "11_Phap", NhatKy_ViPham!F:F, B11, NhatKy_ViPham!C:C, "T19") - SUMIFS(NhatKy_ViPham!K:K, NhatKy_ViPham!E:E, "11_Phap", NhatKy_ViPham!F:F, B11, NhatKy_ViPham!C:C, "T19")</f>
        <v>100</v>
      </c>
      <c r="AK11" s="7">
        <f>100 + SUMIFS(NhatKy_ViPham!J:J, NhatKy_ViPham!E:E, "11_Phap", NhatKy_ViPham!F:F, B11, NhatKy_ViPham!C:C, "T20") - SUMIFS(NhatKy_ViPham!K:K, NhatKy_ViPham!E:E, "11_Phap", NhatKy_ViPham!F:F, B11, NhatKy_ViPham!C:C, "T20")</f>
        <v>100</v>
      </c>
      <c r="AL11" s="7">
        <f>100 + SUMIFS(NhatKy_ViPham!J:J, NhatKy_ViPham!E:E, "11_Phap", NhatKy_ViPham!F:F, B11, NhatKy_ViPham!C:C, "T21") - SUMIFS(NhatKy_ViPham!K:K, NhatKy_ViPham!E:E, "11_Phap", NhatKy_ViPham!F:F, B11, NhatKy_ViPham!C:C, "T21")</f>
        <v>100</v>
      </c>
      <c r="AM11" s="7">
        <f>100 + SUMIFS(NhatKy_ViPham!J:J, NhatKy_ViPham!E:E, "11_Phap", NhatKy_ViPham!F:F, B11, NhatKy_ViPham!C:C, "T22") - SUMIFS(NhatKy_ViPham!K:K, NhatKy_ViPham!E:E, "11_Phap", NhatKy_ViPham!F:F, B11, NhatKy_ViPham!C:C, "T22")</f>
        <v>100</v>
      </c>
      <c r="AN11" s="7">
        <f>100 + SUMIFS(NhatKy_ViPham!J:J, NhatKy_ViPham!E:E, "11_Phap", NhatKy_ViPham!F:F, B11, NhatKy_ViPham!C:C, "T23") - SUMIFS(NhatKy_ViPham!K:K, NhatKy_ViPham!E:E, "11_Phap", NhatKy_ViPham!F:F, B11, NhatKy_ViPham!C:C, "T23")</f>
        <v>100</v>
      </c>
      <c r="AO11" s="7">
        <f>100 + SUMIFS(NhatKy_ViPham!J:J, NhatKy_ViPham!E:E, "11_Phap", NhatKy_ViPham!F:F, B11, NhatKy_ViPham!C:C, "T24") - SUMIFS(NhatKy_ViPham!K:K, NhatKy_ViPham!E:E, "11_Phap", NhatKy_ViPham!F:F, B11, NhatKy_ViPham!C:C, "T24")</f>
        <v>100</v>
      </c>
      <c r="AP11" s="7">
        <f>100 + SUMIFS(NhatKy_ViPham!J:J, NhatKy_ViPham!E:E, "11_Phap", NhatKy_ViPham!F:F, B11, NhatKy_ViPham!C:C, "T25") - SUMIFS(NhatKy_ViPham!K:K, NhatKy_ViPham!E:E, "11_Phap", NhatKy_ViPham!F:F, B11, NhatKy_ViPham!C:C, "T25")</f>
        <v>100</v>
      </c>
      <c r="AQ11" s="7">
        <f>100 + SUMIFS(NhatKy_ViPham!J:J, NhatKy_ViPham!E:E, "11_Phap", NhatKy_ViPham!F:F, B11, NhatKy_ViPham!C:C, "T26") - SUMIFS(NhatKy_ViPham!K:K, NhatKy_ViPham!E:E, "11_Phap", NhatKy_ViPham!F:F, B11, NhatKy_ViPham!C:C, "T26")</f>
        <v>100</v>
      </c>
      <c r="AR11" s="7">
        <f>100 + SUMIFS(NhatKy_ViPham!J:J, NhatKy_ViPham!E:E, "11_Phap", NhatKy_ViPham!F:F, B11, NhatKy_ViPham!C:C, "T27") - SUMIFS(NhatKy_ViPham!K:K, NhatKy_ViPham!E:E, "11_Phap", NhatKy_ViPham!F:F, B11, NhatKy_ViPham!C:C, "T27")</f>
        <v>100</v>
      </c>
      <c r="AS11" s="7">
        <f>100 + SUMIFS(NhatKy_ViPham!J:J, NhatKy_ViPham!E:E, "11_Phap", NhatKy_ViPham!F:F, B11, NhatKy_ViPham!C:C, "T28") - SUMIFS(NhatKy_ViPham!K:K, NhatKy_ViPham!E:E, "11_Phap", NhatKy_ViPham!F:F, B11, NhatKy_ViPham!C:C, "T28")</f>
        <v>100</v>
      </c>
      <c r="AT11" s="7">
        <f>100 + SUMIFS(NhatKy_ViPham!J:J, NhatKy_ViPham!E:E, "11_Phap", NhatKy_ViPham!F:F, B11, NhatKy_ViPham!C:C, "T29") - SUMIFS(NhatKy_ViPham!K:K, NhatKy_ViPham!E:E, "11_Phap", NhatKy_ViPham!F:F, B11, NhatKy_ViPham!C:C, "T29")</f>
        <v>100</v>
      </c>
      <c r="AU11" s="7">
        <f>100 + SUMIFS(NhatKy_ViPham!J:J, NhatKy_ViPham!E:E, "11_Phap", NhatKy_ViPham!F:F, B11, NhatKy_ViPham!C:C, "T30") - SUMIFS(NhatKy_ViPham!K:K, NhatKy_ViPham!E:E, "11_Phap", NhatKy_ViPham!F:F, B11, NhatKy_ViPham!C:C, "T30")</f>
        <v>100</v>
      </c>
      <c r="AV11" s="7">
        <f>100 + SUMIFS(NhatKy_ViPham!J:J, NhatKy_ViPham!E:E, "11_Phap", NhatKy_ViPham!F:F, B11, NhatKy_ViPham!C:C, "T31") - SUMIFS(NhatKy_ViPham!K:K, NhatKy_ViPham!E:E, "11_Phap", NhatKy_ViPham!F:F, B11, NhatKy_ViPham!C:C, "T31")</f>
        <v>100</v>
      </c>
      <c r="AW11" s="7">
        <f>100 + SUMIFS(NhatKy_ViPham!J:J, NhatKy_ViPham!E:E, "11_Phap", NhatKy_ViPham!F:F, B11, NhatKy_ViPham!C:C, "T32") - SUMIFS(NhatKy_ViPham!K:K, NhatKy_ViPham!E:E, "11_Phap", NhatKy_ViPham!F:F, B11, NhatKy_ViPham!C:C, "T32")</f>
        <v>100</v>
      </c>
      <c r="AX11" s="7">
        <f>100 + SUMIFS(NhatKy_ViPham!J:J, NhatKy_ViPham!E:E, "11_Phap", NhatKy_ViPham!F:F, B11, NhatKy_ViPham!C:C, "T33") - SUMIFS(NhatKy_ViPham!K:K, NhatKy_ViPham!E:E, "11_Phap", NhatKy_ViPham!F:F, B11, NhatKy_ViPham!C:C, "T33")</f>
        <v>100</v>
      </c>
      <c r="AY11" s="7">
        <f>100 + SUMIFS(NhatKy_ViPham!J:J, NhatKy_ViPham!E:E, "11_Phap", NhatKy_ViPham!F:F, B11, NhatKy_ViPham!C:C, "T34") - SUMIFS(NhatKy_ViPham!K:K, NhatKy_ViPham!E:E, "11_Phap", NhatKy_ViPham!F:F, B11, NhatKy_ViPham!C:C, "T34")</f>
        <v>100</v>
      </c>
      <c r="AZ11" s="7">
        <f>100 + SUMIFS(NhatKy_ViPham!J:J, NhatKy_ViPham!E:E, "11_Phap", NhatKy_ViPham!F:F, B11, NhatKy_ViPham!C:C, "T35") - SUMIFS(NhatKy_ViPham!K:K, NhatKy_ViPham!E:E, "11_Phap", NhatKy_ViPham!F:F, B11, NhatKy_ViPham!C:C, "T35")</f>
        <v>100</v>
      </c>
      <c r="BA11" s="12">
        <f t="shared" si="0"/>
        <v>100</v>
      </c>
      <c r="BB11" s="11" t="s">
        <v>430</v>
      </c>
      <c r="BC11" s="14" t="str">
        <f t="shared" si="1"/>
        <v>Tốt</v>
      </c>
      <c r="BD11" s="10" t="str">
        <f t="shared" si="2"/>
        <v>🟢 BÌNH THƯỜNG</v>
      </c>
    </row>
    <row r="12" spans="1:56" x14ac:dyDescent="0.25">
      <c r="A12" s="5">
        <v>4</v>
      </c>
      <c r="B12" s="15" t="s">
        <v>2165</v>
      </c>
      <c r="C12" s="5" t="s">
        <v>1457</v>
      </c>
      <c r="D12" s="5" t="s">
        <v>435</v>
      </c>
      <c r="E12" s="11" t="s">
        <v>430</v>
      </c>
      <c r="F12" s="6">
        <f>SUMIFS(NhatKy_ViPham!K:K, NhatKy_ViPham!E:E, "11_Phap", NhatKy_ViPham!F:F, B12, NhatKy_ViPham!H:H, "L01")</f>
        <v>0</v>
      </c>
      <c r="G12" s="6">
        <f>SUMIFS(NhatKy_ViPham!K:K, NhatKy_ViPham!E:E, "11_Phap", NhatKy_ViPham!F:F, B12, NhatKy_ViPham!H:H, "L02")</f>
        <v>0</v>
      </c>
      <c r="H12" s="6">
        <f>SUMIFS(NhatKy_ViPham!K:K, NhatKy_ViPham!E:E, "11_Phap", NhatKy_ViPham!F:F, B12, NhatKy_ViPham!H:H, "L03")</f>
        <v>0</v>
      </c>
      <c r="I12" s="6">
        <f>SUMIFS(NhatKy_ViPham!K:K, NhatKy_ViPham!E:E, "11_Phap", NhatKy_ViPham!F:F, B12, NhatKy_ViPham!H:H, "L04")</f>
        <v>0</v>
      </c>
      <c r="J12" s="6">
        <f>SUMIFS(NhatKy_ViPham!K:K, NhatKy_ViPham!E:E, "11_Phap", NhatKy_ViPham!F:F, B12, NhatKy_ViPham!H:H, "L05")</f>
        <v>0</v>
      </c>
      <c r="K12" s="6">
        <f>SUMIFS(NhatKy_ViPham!K:K, NhatKy_ViPham!E:E, "11_Phap", NhatKy_ViPham!F:F, B12, NhatKy_ViPham!H:H, "L06")</f>
        <v>0</v>
      </c>
      <c r="L12" s="6">
        <f>SUMIFS(NhatKy_ViPham!K:K, NhatKy_ViPham!E:E, "11_Phap", NhatKy_ViPham!F:F, B12, NhatKy_ViPham!H:H, "L07")</f>
        <v>0</v>
      </c>
      <c r="M12" s="6">
        <f>SUMIFS(NhatKy_ViPham!K:K, NhatKy_ViPham!E:E, "11_Phap", NhatKy_ViPham!F:F, B12, NhatKy_ViPham!H:H, "L08")</f>
        <v>0</v>
      </c>
      <c r="N12" s="6">
        <f>SUMIFS(NhatKy_ViPham!K:K, NhatKy_ViPham!E:E, "11_Phap", NhatKy_ViPham!F:F, B12, NhatKy_ViPham!H:H, "L09")</f>
        <v>0</v>
      </c>
      <c r="O12" s="6">
        <f>SUMIFS(NhatKy_ViPham!K:K, NhatKy_ViPham!E:E, "11_Phap", NhatKy_ViPham!F:F, B12, NhatKy_ViPham!H:H, "L10")</f>
        <v>0</v>
      </c>
      <c r="P12" s="12">
        <f>SUMIFS(NhatKy_ViPham!J:J, NhatKy_ViPham!E:E, "11_Phap", NhatKy_ViPham!F:F, B12)</f>
        <v>0</v>
      </c>
      <c r="Q12" s="13">
        <f>SUMIFS(NhatKy_ViPham!K:K, NhatKy_ViPham!E:E, "11_Phap", NhatKy_ViPham!F:F, B12)</f>
        <v>0</v>
      </c>
      <c r="R12" s="6">
        <f>100 + SUMIFS(NhatKy_ViPham!J:J, NhatKy_ViPham!E:E, "11_Phap", NhatKy_ViPham!F:F, B12, NhatKy_ViPham!C:C, "T1") - SUMIFS(NhatKy_ViPham!K:K, NhatKy_ViPham!E:E, "11_Phap", NhatKy_ViPham!F:F, B12, NhatKy_ViPham!C:C, "T1")</f>
        <v>100</v>
      </c>
      <c r="S12" s="6">
        <f>100 + SUMIFS(NhatKy_ViPham!J:J, NhatKy_ViPham!E:E, "11_Phap", NhatKy_ViPham!F:F, B12, NhatKy_ViPham!C:C, "T2") - SUMIFS(NhatKy_ViPham!K:K, NhatKy_ViPham!E:E, "11_Phap", NhatKy_ViPham!F:F, B12, NhatKy_ViPham!C:C, "T2")</f>
        <v>100</v>
      </c>
      <c r="T12" s="6">
        <f>100 + SUMIFS(NhatKy_ViPham!J:J, NhatKy_ViPham!E:E, "11_Phap", NhatKy_ViPham!F:F, B12, NhatKy_ViPham!C:C, "T3") - SUMIFS(NhatKy_ViPham!K:K, NhatKy_ViPham!E:E, "11_Phap", NhatKy_ViPham!F:F, B12, NhatKy_ViPham!C:C, "T3")</f>
        <v>100</v>
      </c>
      <c r="U12" s="6">
        <f>100 + SUMIFS(NhatKy_ViPham!J:J, NhatKy_ViPham!E:E, "11_Phap", NhatKy_ViPham!F:F, B12, NhatKy_ViPham!C:C, "T4") - SUMIFS(NhatKy_ViPham!K:K, NhatKy_ViPham!E:E, "11_Phap", NhatKy_ViPham!F:F, B12, NhatKy_ViPham!C:C, "T4")</f>
        <v>100</v>
      </c>
      <c r="V12" s="6">
        <f>100 + SUMIFS(NhatKy_ViPham!J:J, NhatKy_ViPham!E:E, "11_Phap", NhatKy_ViPham!F:F, B12, NhatKy_ViPham!C:C, "T5") - SUMIFS(NhatKy_ViPham!K:K, NhatKy_ViPham!E:E, "11_Phap", NhatKy_ViPham!F:F, B12, NhatKy_ViPham!C:C, "T5")</f>
        <v>100</v>
      </c>
      <c r="W12" s="6">
        <f>100 + SUMIFS(NhatKy_ViPham!J:J, NhatKy_ViPham!E:E, "11_Phap", NhatKy_ViPham!F:F, B12, NhatKy_ViPham!C:C, "T6") - SUMIFS(NhatKy_ViPham!K:K, NhatKy_ViPham!E:E, "11_Phap", NhatKy_ViPham!F:F, B12, NhatKy_ViPham!C:C, "T6")</f>
        <v>100</v>
      </c>
      <c r="X12" s="6">
        <f>100 + SUMIFS(NhatKy_ViPham!J:J, NhatKy_ViPham!E:E, "11_Phap", NhatKy_ViPham!F:F, B12, NhatKy_ViPham!C:C, "T7") - SUMIFS(NhatKy_ViPham!K:K, NhatKy_ViPham!E:E, "11_Phap", NhatKy_ViPham!F:F, B12, NhatKy_ViPham!C:C, "T7")</f>
        <v>100</v>
      </c>
      <c r="Y12" s="6">
        <f>100 + SUMIFS(NhatKy_ViPham!J:J, NhatKy_ViPham!E:E, "11_Phap", NhatKy_ViPham!F:F, B12, NhatKy_ViPham!C:C, "T8") - SUMIFS(NhatKy_ViPham!K:K, NhatKy_ViPham!E:E, "11_Phap", NhatKy_ViPham!F:F, B12, NhatKy_ViPham!C:C, "T8")</f>
        <v>100</v>
      </c>
      <c r="Z12" s="6">
        <f>100 + SUMIFS(NhatKy_ViPham!J:J, NhatKy_ViPham!E:E, "11_Phap", NhatKy_ViPham!F:F, B12, NhatKy_ViPham!C:C, "T9") - SUMIFS(NhatKy_ViPham!K:K, NhatKy_ViPham!E:E, "11_Phap", NhatKy_ViPham!F:F, B12, NhatKy_ViPham!C:C, "T9")</f>
        <v>100</v>
      </c>
      <c r="AA12" s="6">
        <f>100 + SUMIFS(NhatKy_ViPham!J:J, NhatKy_ViPham!E:E, "11_Phap", NhatKy_ViPham!F:F, B12, NhatKy_ViPham!C:C, "T10") - SUMIFS(NhatKy_ViPham!K:K, NhatKy_ViPham!E:E, "11_Phap", NhatKy_ViPham!F:F, B12, NhatKy_ViPham!C:C, "T10")</f>
        <v>100</v>
      </c>
      <c r="AB12" s="6">
        <f>100 + SUMIFS(NhatKy_ViPham!J:J, NhatKy_ViPham!E:E, "11_Phap", NhatKy_ViPham!F:F, B12, NhatKy_ViPham!C:C, "T11") - SUMIFS(NhatKy_ViPham!K:K, NhatKy_ViPham!E:E, "11_Phap", NhatKy_ViPham!F:F, B12, NhatKy_ViPham!C:C, "T11")</f>
        <v>100</v>
      </c>
      <c r="AC12" s="6">
        <f>100 + SUMIFS(NhatKy_ViPham!J:J, NhatKy_ViPham!E:E, "11_Phap", NhatKy_ViPham!F:F, B12, NhatKy_ViPham!C:C, "T12") - SUMIFS(NhatKy_ViPham!K:K, NhatKy_ViPham!E:E, "11_Phap", NhatKy_ViPham!F:F, B12, NhatKy_ViPham!C:C, "T12")</f>
        <v>100</v>
      </c>
      <c r="AD12" s="6">
        <f>100 + SUMIFS(NhatKy_ViPham!J:J, NhatKy_ViPham!E:E, "11_Phap", NhatKy_ViPham!F:F, B12, NhatKy_ViPham!C:C, "T13") - SUMIFS(NhatKy_ViPham!K:K, NhatKy_ViPham!E:E, "11_Phap", NhatKy_ViPham!F:F, B12, NhatKy_ViPham!C:C, "T13")</f>
        <v>100</v>
      </c>
      <c r="AE12" s="6">
        <f>100 + SUMIFS(NhatKy_ViPham!J:J, NhatKy_ViPham!E:E, "11_Phap", NhatKy_ViPham!F:F, B12, NhatKy_ViPham!C:C, "T14") - SUMIFS(NhatKy_ViPham!K:K, NhatKy_ViPham!E:E, "11_Phap", NhatKy_ViPham!F:F, B12, NhatKy_ViPham!C:C, "T14")</f>
        <v>100</v>
      </c>
      <c r="AF12" s="6">
        <f>100 + SUMIFS(NhatKy_ViPham!J:J, NhatKy_ViPham!E:E, "11_Phap", NhatKy_ViPham!F:F, B12, NhatKy_ViPham!C:C, "T15") - SUMIFS(NhatKy_ViPham!K:K, NhatKy_ViPham!E:E, "11_Phap", NhatKy_ViPham!F:F, B12, NhatKy_ViPham!C:C, "T15")</f>
        <v>100</v>
      </c>
      <c r="AG12" s="6">
        <f>100 + SUMIFS(NhatKy_ViPham!J:J, NhatKy_ViPham!E:E, "11_Phap", NhatKy_ViPham!F:F, B12, NhatKy_ViPham!C:C, "T16") - SUMIFS(NhatKy_ViPham!K:K, NhatKy_ViPham!E:E, "11_Phap", NhatKy_ViPham!F:F, B12, NhatKy_ViPham!C:C, "T16")</f>
        <v>100</v>
      </c>
      <c r="AH12" s="6">
        <f>100 + SUMIFS(NhatKy_ViPham!J:J, NhatKy_ViPham!E:E, "11_Phap", NhatKy_ViPham!F:F, B12, NhatKy_ViPham!C:C, "T17") - SUMIFS(NhatKy_ViPham!K:K, NhatKy_ViPham!E:E, "11_Phap", NhatKy_ViPham!F:F, B12, NhatKy_ViPham!C:C, "T17")</f>
        <v>100</v>
      </c>
      <c r="AI12" s="6">
        <f>100 + SUMIFS(NhatKy_ViPham!J:J, NhatKy_ViPham!E:E, "11_Phap", NhatKy_ViPham!F:F, B12, NhatKy_ViPham!C:C, "T18") - SUMIFS(NhatKy_ViPham!K:K, NhatKy_ViPham!E:E, "11_Phap", NhatKy_ViPham!F:F, B12, NhatKy_ViPham!C:C, "T18")</f>
        <v>100</v>
      </c>
      <c r="AJ12" s="6">
        <f>100 + SUMIFS(NhatKy_ViPham!J:J, NhatKy_ViPham!E:E, "11_Phap", NhatKy_ViPham!F:F, B12, NhatKy_ViPham!C:C, "T19") - SUMIFS(NhatKy_ViPham!K:K, NhatKy_ViPham!E:E, "11_Phap", NhatKy_ViPham!F:F, B12, NhatKy_ViPham!C:C, "T19")</f>
        <v>100</v>
      </c>
      <c r="AK12" s="6">
        <f>100 + SUMIFS(NhatKy_ViPham!J:J, NhatKy_ViPham!E:E, "11_Phap", NhatKy_ViPham!F:F, B12, NhatKy_ViPham!C:C, "T20") - SUMIFS(NhatKy_ViPham!K:K, NhatKy_ViPham!E:E, "11_Phap", NhatKy_ViPham!F:F, B12, NhatKy_ViPham!C:C, "T20")</f>
        <v>100</v>
      </c>
      <c r="AL12" s="6">
        <f>100 + SUMIFS(NhatKy_ViPham!J:J, NhatKy_ViPham!E:E, "11_Phap", NhatKy_ViPham!F:F, B12, NhatKy_ViPham!C:C, "T21") - SUMIFS(NhatKy_ViPham!K:K, NhatKy_ViPham!E:E, "11_Phap", NhatKy_ViPham!F:F, B12, NhatKy_ViPham!C:C, "T21")</f>
        <v>100</v>
      </c>
      <c r="AM12" s="6">
        <f>100 + SUMIFS(NhatKy_ViPham!J:J, NhatKy_ViPham!E:E, "11_Phap", NhatKy_ViPham!F:F, B12, NhatKy_ViPham!C:C, "T22") - SUMIFS(NhatKy_ViPham!K:K, NhatKy_ViPham!E:E, "11_Phap", NhatKy_ViPham!F:F, B12, NhatKy_ViPham!C:C, "T22")</f>
        <v>100</v>
      </c>
      <c r="AN12" s="6">
        <f>100 + SUMIFS(NhatKy_ViPham!J:J, NhatKy_ViPham!E:E, "11_Phap", NhatKy_ViPham!F:F, B12, NhatKy_ViPham!C:C, "T23") - SUMIFS(NhatKy_ViPham!K:K, NhatKy_ViPham!E:E, "11_Phap", NhatKy_ViPham!F:F, B12, NhatKy_ViPham!C:C, "T23")</f>
        <v>100</v>
      </c>
      <c r="AO12" s="6">
        <f>100 + SUMIFS(NhatKy_ViPham!J:J, NhatKy_ViPham!E:E, "11_Phap", NhatKy_ViPham!F:F, B12, NhatKy_ViPham!C:C, "T24") - SUMIFS(NhatKy_ViPham!K:K, NhatKy_ViPham!E:E, "11_Phap", NhatKy_ViPham!F:F, B12, NhatKy_ViPham!C:C, "T24")</f>
        <v>100</v>
      </c>
      <c r="AP12" s="6">
        <f>100 + SUMIFS(NhatKy_ViPham!J:J, NhatKy_ViPham!E:E, "11_Phap", NhatKy_ViPham!F:F, B12, NhatKy_ViPham!C:C, "T25") - SUMIFS(NhatKy_ViPham!K:K, NhatKy_ViPham!E:E, "11_Phap", NhatKy_ViPham!F:F, B12, NhatKy_ViPham!C:C, "T25")</f>
        <v>100</v>
      </c>
      <c r="AQ12" s="6">
        <f>100 + SUMIFS(NhatKy_ViPham!J:J, NhatKy_ViPham!E:E, "11_Phap", NhatKy_ViPham!F:F, B12, NhatKy_ViPham!C:C, "T26") - SUMIFS(NhatKy_ViPham!K:K, NhatKy_ViPham!E:E, "11_Phap", NhatKy_ViPham!F:F, B12, NhatKy_ViPham!C:C, "T26")</f>
        <v>100</v>
      </c>
      <c r="AR12" s="6">
        <f>100 + SUMIFS(NhatKy_ViPham!J:J, NhatKy_ViPham!E:E, "11_Phap", NhatKy_ViPham!F:F, B12, NhatKy_ViPham!C:C, "T27") - SUMIFS(NhatKy_ViPham!K:K, NhatKy_ViPham!E:E, "11_Phap", NhatKy_ViPham!F:F, B12, NhatKy_ViPham!C:C, "T27")</f>
        <v>100</v>
      </c>
      <c r="AS12" s="6">
        <f>100 + SUMIFS(NhatKy_ViPham!J:J, NhatKy_ViPham!E:E, "11_Phap", NhatKy_ViPham!F:F, B12, NhatKy_ViPham!C:C, "T28") - SUMIFS(NhatKy_ViPham!K:K, NhatKy_ViPham!E:E, "11_Phap", NhatKy_ViPham!F:F, B12, NhatKy_ViPham!C:C, "T28")</f>
        <v>100</v>
      </c>
      <c r="AT12" s="6">
        <f>100 + SUMIFS(NhatKy_ViPham!J:J, NhatKy_ViPham!E:E, "11_Phap", NhatKy_ViPham!F:F, B12, NhatKy_ViPham!C:C, "T29") - SUMIFS(NhatKy_ViPham!K:K, NhatKy_ViPham!E:E, "11_Phap", NhatKy_ViPham!F:F, B12, NhatKy_ViPham!C:C, "T29")</f>
        <v>100</v>
      </c>
      <c r="AU12" s="6">
        <f>100 + SUMIFS(NhatKy_ViPham!J:J, NhatKy_ViPham!E:E, "11_Phap", NhatKy_ViPham!F:F, B12, NhatKy_ViPham!C:C, "T30") - SUMIFS(NhatKy_ViPham!K:K, NhatKy_ViPham!E:E, "11_Phap", NhatKy_ViPham!F:F, B12, NhatKy_ViPham!C:C, "T30")</f>
        <v>100</v>
      </c>
      <c r="AV12" s="6">
        <f>100 + SUMIFS(NhatKy_ViPham!J:J, NhatKy_ViPham!E:E, "11_Phap", NhatKy_ViPham!F:F, B12, NhatKy_ViPham!C:C, "T31") - SUMIFS(NhatKy_ViPham!K:K, NhatKy_ViPham!E:E, "11_Phap", NhatKy_ViPham!F:F, B12, NhatKy_ViPham!C:C, "T31")</f>
        <v>100</v>
      </c>
      <c r="AW12" s="6">
        <f>100 + SUMIFS(NhatKy_ViPham!J:J, NhatKy_ViPham!E:E, "11_Phap", NhatKy_ViPham!F:F, B12, NhatKy_ViPham!C:C, "T32") - SUMIFS(NhatKy_ViPham!K:K, NhatKy_ViPham!E:E, "11_Phap", NhatKy_ViPham!F:F, B12, NhatKy_ViPham!C:C, "T32")</f>
        <v>100</v>
      </c>
      <c r="AX12" s="6">
        <f>100 + SUMIFS(NhatKy_ViPham!J:J, NhatKy_ViPham!E:E, "11_Phap", NhatKy_ViPham!F:F, B12, NhatKy_ViPham!C:C, "T33") - SUMIFS(NhatKy_ViPham!K:K, NhatKy_ViPham!E:E, "11_Phap", NhatKy_ViPham!F:F, B12, NhatKy_ViPham!C:C, "T33")</f>
        <v>100</v>
      </c>
      <c r="AY12" s="6">
        <f>100 + SUMIFS(NhatKy_ViPham!J:J, NhatKy_ViPham!E:E, "11_Phap", NhatKy_ViPham!F:F, B12, NhatKy_ViPham!C:C, "T34") - SUMIFS(NhatKy_ViPham!K:K, NhatKy_ViPham!E:E, "11_Phap", NhatKy_ViPham!F:F, B12, NhatKy_ViPham!C:C, "T34")</f>
        <v>100</v>
      </c>
      <c r="AZ12" s="6">
        <f>100 + SUMIFS(NhatKy_ViPham!J:J, NhatKy_ViPham!E:E, "11_Phap", NhatKy_ViPham!F:F, B12, NhatKy_ViPham!C:C, "T35") - SUMIFS(NhatKy_ViPham!K:K, NhatKy_ViPham!E:E, "11_Phap", NhatKy_ViPham!F:F, B12, NhatKy_ViPham!C:C, "T35")</f>
        <v>100</v>
      </c>
      <c r="BA12" s="12">
        <f t="shared" si="0"/>
        <v>100</v>
      </c>
      <c r="BB12" s="11" t="s">
        <v>430</v>
      </c>
      <c r="BC12" s="16" t="str">
        <f t="shared" si="1"/>
        <v>Tốt</v>
      </c>
      <c r="BD12" s="15" t="str">
        <f t="shared" si="2"/>
        <v>🟢 BÌNH THƯỜNG</v>
      </c>
    </row>
    <row r="13" spans="1:56" x14ac:dyDescent="0.25">
      <c r="A13" s="4">
        <v>5</v>
      </c>
      <c r="B13" s="10" t="s">
        <v>2166</v>
      </c>
      <c r="C13" s="4" t="s">
        <v>2167</v>
      </c>
      <c r="D13" s="4" t="s">
        <v>435</v>
      </c>
      <c r="E13" s="11" t="s">
        <v>430</v>
      </c>
      <c r="F13" s="7">
        <f>SUMIFS(NhatKy_ViPham!K:K, NhatKy_ViPham!E:E, "11_Phap", NhatKy_ViPham!F:F, B13, NhatKy_ViPham!H:H, "L01")</f>
        <v>0</v>
      </c>
      <c r="G13" s="7">
        <f>SUMIFS(NhatKy_ViPham!K:K, NhatKy_ViPham!E:E, "11_Phap", NhatKy_ViPham!F:F, B13, NhatKy_ViPham!H:H, "L02")</f>
        <v>0</v>
      </c>
      <c r="H13" s="7">
        <f>SUMIFS(NhatKy_ViPham!K:K, NhatKy_ViPham!E:E, "11_Phap", NhatKy_ViPham!F:F, B13, NhatKy_ViPham!H:H, "L03")</f>
        <v>0</v>
      </c>
      <c r="I13" s="7">
        <f>SUMIFS(NhatKy_ViPham!K:K, NhatKy_ViPham!E:E, "11_Phap", NhatKy_ViPham!F:F, B13, NhatKy_ViPham!H:H, "L04")</f>
        <v>0</v>
      </c>
      <c r="J13" s="7">
        <f>SUMIFS(NhatKy_ViPham!K:K, NhatKy_ViPham!E:E, "11_Phap", NhatKy_ViPham!F:F, B13, NhatKy_ViPham!H:H, "L05")</f>
        <v>0</v>
      </c>
      <c r="K13" s="7">
        <f>SUMIFS(NhatKy_ViPham!K:K, NhatKy_ViPham!E:E, "11_Phap", NhatKy_ViPham!F:F, B13, NhatKy_ViPham!H:H, "L06")</f>
        <v>0</v>
      </c>
      <c r="L13" s="7">
        <f>SUMIFS(NhatKy_ViPham!K:K, NhatKy_ViPham!E:E, "11_Phap", NhatKy_ViPham!F:F, B13, NhatKy_ViPham!H:H, "L07")</f>
        <v>0</v>
      </c>
      <c r="M13" s="7">
        <f>SUMIFS(NhatKy_ViPham!K:K, NhatKy_ViPham!E:E, "11_Phap", NhatKy_ViPham!F:F, B13, NhatKy_ViPham!H:H, "L08")</f>
        <v>0</v>
      </c>
      <c r="N13" s="7">
        <f>SUMIFS(NhatKy_ViPham!K:K, NhatKy_ViPham!E:E, "11_Phap", NhatKy_ViPham!F:F, B13, NhatKy_ViPham!H:H, "L09")</f>
        <v>0</v>
      </c>
      <c r="O13" s="7">
        <f>SUMIFS(NhatKy_ViPham!K:K, NhatKy_ViPham!E:E, "11_Phap", NhatKy_ViPham!F:F, B13, NhatKy_ViPham!H:H, "L10")</f>
        <v>0</v>
      </c>
      <c r="P13" s="12">
        <f>SUMIFS(NhatKy_ViPham!J:J, NhatKy_ViPham!E:E, "11_Phap", NhatKy_ViPham!F:F, B13)</f>
        <v>0</v>
      </c>
      <c r="Q13" s="13">
        <f>SUMIFS(NhatKy_ViPham!K:K, NhatKy_ViPham!E:E, "11_Phap", NhatKy_ViPham!F:F, B13)</f>
        <v>0</v>
      </c>
      <c r="R13" s="7">
        <f>100 + SUMIFS(NhatKy_ViPham!J:J, NhatKy_ViPham!E:E, "11_Phap", NhatKy_ViPham!F:F, B13, NhatKy_ViPham!C:C, "T1") - SUMIFS(NhatKy_ViPham!K:K, NhatKy_ViPham!E:E, "11_Phap", NhatKy_ViPham!F:F, B13, NhatKy_ViPham!C:C, "T1")</f>
        <v>100</v>
      </c>
      <c r="S13" s="7">
        <f>100 + SUMIFS(NhatKy_ViPham!J:J, NhatKy_ViPham!E:E, "11_Phap", NhatKy_ViPham!F:F, B13, NhatKy_ViPham!C:C, "T2") - SUMIFS(NhatKy_ViPham!K:K, NhatKy_ViPham!E:E, "11_Phap", NhatKy_ViPham!F:F, B13, NhatKy_ViPham!C:C, "T2")</f>
        <v>100</v>
      </c>
      <c r="T13" s="7">
        <f>100 + SUMIFS(NhatKy_ViPham!J:J, NhatKy_ViPham!E:E, "11_Phap", NhatKy_ViPham!F:F, B13, NhatKy_ViPham!C:C, "T3") - SUMIFS(NhatKy_ViPham!K:K, NhatKy_ViPham!E:E, "11_Phap", NhatKy_ViPham!F:F, B13, NhatKy_ViPham!C:C, "T3")</f>
        <v>100</v>
      </c>
      <c r="U13" s="7">
        <f>100 + SUMIFS(NhatKy_ViPham!J:J, NhatKy_ViPham!E:E, "11_Phap", NhatKy_ViPham!F:F, B13, NhatKy_ViPham!C:C, "T4") - SUMIFS(NhatKy_ViPham!K:K, NhatKy_ViPham!E:E, "11_Phap", NhatKy_ViPham!F:F, B13, NhatKy_ViPham!C:C, "T4")</f>
        <v>100</v>
      </c>
      <c r="V13" s="7">
        <f>100 + SUMIFS(NhatKy_ViPham!J:J, NhatKy_ViPham!E:E, "11_Phap", NhatKy_ViPham!F:F, B13, NhatKy_ViPham!C:C, "T5") - SUMIFS(NhatKy_ViPham!K:K, NhatKy_ViPham!E:E, "11_Phap", NhatKy_ViPham!F:F, B13, NhatKy_ViPham!C:C, "T5")</f>
        <v>100</v>
      </c>
      <c r="W13" s="7">
        <f>100 + SUMIFS(NhatKy_ViPham!J:J, NhatKy_ViPham!E:E, "11_Phap", NhatKy_ViPham!F:F, B13, NhatKy_ViPham!C:C, "T6") - SUMIFS(NhatKy_ViPham!K:K, NhatKy_ViPham!E:E, "11_Phap", NhatKy_ViPham!F:F, B13, NhatKy_ViPham!C:C, "T6")</f>
        <v>100</v>
      </c>
      <c r="X13" s="7">
        <f>100 + SUMIFS(NhatKy_ViPham!J:J, NhatKy_ViPham!E:E, "11_Phap", NhatKy_ViPham!F:F, B13, NhatKy_ViPham!C:C, "T7") - SUMIFS(NhatKy_ViPham!K:K, NhatKy_ViPham!E:E, "11_Phap", NhatKy_ViPham!F:F, B13, NhatKy_ViPham!C:C, "T7")</f>
        <v>100</v>
      </c>
      <c r="Y13" s="7">
        <f>100 + SUMIFS(NhatKy_ViPham!J:J, NhatKy_ViPham!E:E, "11_Phap", NhatKy_ViPham!F:F, B13, NhatKy_ViPham!C:C, "T8") - SUMIFS(NhatKy_ViPham!K:K, NhatKy_ViPham!E:E, "11_Phap", NhatKy_ViPham!F:F, B13, NhatKy_ViPham!C:C, "T8")</f>
        <v>100</v>
      </c>
      <c r="Z13" s="7">
        <f>100 + SUMIFS(NhatKy_ViPham!J:J, NhatKy_ViPham!E:E, "11_Phap", NhatKy_ViPham!F:F, B13, NhatKy_ViPham!C:C, "T9") - SUMIFS(NhatKy_ViPham!K:K, NhatKy_ViPham!E:E, "11_Phap", NhatKy_ViPham!F:F, B13, NhatKy_ViPham!C:C, "T9")</f>
        <v>100</v>
      </c>
      <c r="AA13" s="7">
        <f>100 + SUMIFS(NhatKy_ViPham!J:J, NhatKy_ViPham!E:E, "11_Phap", NhatKy_ViPham!F:F, B13, NhatKy_ViPham!C:C, "T10") - SUMIFS(NhatKy_ViPham!K:K, NhatKy_ViPham!E:E, "11_Phap", NhatKy_ViPham!F:F, B13, NhatKy_ViPham!C:C, "T10")</f>
        <v>100</v>
      </c>
      <c r="AB13" s="7">
        <f>100 + SUMIFS(NhatKy_ViPham!J:J, NhatKy_ViPham!E:E, "11_Phap", NhatKy_ViPham!F:F, B13, NhatKy_ViPham!C:C, "T11") - SUMIFS(NhatKy_ViPham!K:K, NhatKy_ViPham!E:E, "11_Phap", NhatKy_ViPham!F:F, B13, NhatKy_ViPham!C:C, "T11")</f>
        <v>100</v>
      </c>
      <c r="AC13" s="7">
        <f>100 + SUMIFS(NhatKy_ViPham!J:J, NhatKy_ViPham!E:E, "11_Phap", NhatKy_ViPham!F:F, B13, NhatKy_ViPham!C:C, "T12") - SUMIFS(NhatKy_ViPham!K:K, NhatKy_ViPham!E:E, "11_Phap", NhatKy_ViPham!F:F, B13, NhatKy_ViPham!C:C, "T12")</f>
        <v>100</v>
      </c>
      <c r="AD13" s="7">
        <f>100 + SUMIFS(NhatKy_ViPham!J:J, NhatKy_ViPham!E:E, "11_Phap", NhatKy_ViPham!F:F, B13, NhatKy_ViPham!C:C, "T13") - SUMIFS(NhatKy_ViPham!K:K, NhatKy_ViPham!E:E, "11_Phap", NhatKy_ViPham!F:F, B13, NhatKy_ViPham!C:C, "T13")</f>
        <v>100</v>
      </c>
      <c r="AE13" s="7">
        <f>100 + SUMIFS(NhatKy_ViPham!J:J, NhatKy_ViPham!E:E, "11_Phap", NhatKy_ViPham!F:F, B13, NhatKy_ViPham!C:C, "T14") - SUMIFS(NhatKy_ViPham!K:K, NhatKy_ViPham!E:E, "11_Phap", NhatKy_ViPham!F:F, B13, NhatKy_ViPham!C:C, "T14")</f>
        <v>100</v>
      </c>
      <c r="AF13" s="7">
        <f>100 + SUMIFS(NhatKy_ViPham!J:J, NhatKy_ViPham!E:E, "11_Phap", NhatKy_ViPham!F:F, B13, NhatKy_ViPham!C:C, "T15") - SUMIFS(NhatKy_ViPham!K:K, NhatKy_ViPham!E:E, "11_Phap", NhatKy_ViPham!F:F, B13, NhatKy_ViPham!C:C, "T15")</f>
        <v>100</v>
      </c>
      <c r="AG13" s="7">
        <f>100 + SUMIFS(NhatKy_ViPham!J:J, NhatKy_ViPham!E:E, "11_Phap", NhatKy_ViPham!F:F, B13, NhatKy_ViPham!C:C, "T16") - SUMIFS(NhatKy_ViPham!K:K, NhatKy_ViPham!E:E, "11_Phap", NhatKy_ViPham!F:F, B13, NhatKy_ViPham!C:C, "T16")</f>
        <v>100</v>
      </c>
      <c r="AH13" s="7">
        <f>100 + SUMIFS(NhatKy_ViPham!J:J, NhatKy_ViPham!E:E, "11_Phap", NhatKy_ViPham!F:F, B13, NhatKy_ViPham!C:C, "T17") - SUMIFS(NhatKy_ViPham!K:K, NhatKy_ViPham!E:E, "11_Phap", NhatKy_ViPham!F:F, B13, NhatKy_ViPham!C:C, "T17")</f>
        <v>100</v>
      </c>
      <c r="AI13" s="7">
        <f>100 + SUMIFS(NhatKy_ViPham!J:J, NhatKy_ViPham!E:E, "11_Phap", NhatKy_ViPham!F:F, B13, NhatKy_ViPham!C:C, "T18") - SUMIFS(NhatKy_ViPham!K:K, NhatKy_ViPham!E:E, "11_Phap", NhatKy_ViPham!F:F, B13, NhatKy_ViPham!C:C, "T18")</f>
        <v>100</v>
      </c>
      <c r="AJ13" s="7">
        <f>100 + SUMIFS(NhatKy_ViPham!J:J, NhatKy_ViPham!E:E, "11_Phap", NhatKy_ViPham!F:F, B13, NhatKy_ViPham!C:C, "T19") - SUMIFS(NhatKy_ViPham!K:K, NhatKy_ViPham!E:E, "11_Phap", NhatKy_ViPham!F:F, B13, NhatKy_ViPham!C:C, "T19")</f>
        <v>100</v>
      </c>
      <c r="AK13" s="7">
        <f>100 + SUMIFS(NhatKy_ViPham!J:J, NhatKy_ViPham!E:E, "11_Phap", NhatKy_ViPham!F:F, B13, NhatKy_ViPham!C:C, "T20") - SUMIFS(NhatKy_ViPham!K:K, NhatKy_ViPham!E:E, "11_Phap", NhatKy_ViPham!F:F, B13, NhatKy_ViPham!C:C, "T20")</f>
        <v>100</v>
      </c>
      <c r="AL13" s="7">
        <f>100 + SUMIFS(NhatKy_ViPham!J:J, NhatKy_ViPham!E:E, "11_Phap", NhatKy_ViPham!F:F, B13, NhatKy_ViPham!C:C, "T21") - SUMIFS(NhatKy_ViPham!K:K, NhatKy_ViPham!E:E, "11_Phap", NhatKy_ViPham!F:F, B13, NhatKy_ViPham!C:C, "T21")</f>
        <v>100</v>
      </c>
      <c r="AM13" s="7">
        <f>100 + SUMIFS(NhatKy_ViPham!J:J, NhatKy_ViPham!E:E, "11_Phap", NhatKy_ViPham!F:F, B13, NhatKy_ViPham!C:C, "T22") - SUMIFS(NhatKy_ViPham!K:K, NhatKy_ViPham!E:E, "11_Phap", NhatKy_ViPham!F:F, B13, NhatKy_ViPham!C:C, "T22")</f>
        <v>100</v>
      </c>
      <c r="AN13" s="7">
        <f>100 + SUMIFS(NhatKy_ViPham!J:J, NhatKy_ViPham!E:E, "11_Phap", NhatKy_ViPham!F:F, B13, NhatKy_ViPham!C:C, "T23") - SUMIFS(NhatKy_ViPham!K:K, NhatKy_ViPham!E:E, "11_Phap", NhatKy_ViPham!F:F, B13, NhatKy_ViPham!C:C, "T23")</f>
        <v>100</v>
      </c>
      <c r="AO13" s="7">
        <f>100 + SUMIFS(NhatKy_ViPham!J:J, NhatKy_ViPham!E:E, "11_Phap", NhatKy_ViPham!F:F, B13, NhatKy_ViPham!C:C, "T24") - SUMIFS(NhatKy_ViPham!K:K, NhatKy_ViPham!E:E, "11_Phap", NhatKy_ViPham!F:F, B13, NhatKy_ViPham!C:C, "T24")</f>
        <v>100</v>
      </c>
      <c r="AP13" s="7">
        <f>100 + SUMIFS(NhatKy_ViPham!J:J, NhatKy_ViPham!E:E, "11_Phap", NhatKy_ViPham!F:F, B13, NhatKy_ViPham!C:C, "T25") - SUMIFS(NhatKy_ViPham!K:K, NhatKy_ViPham!E:E, "11_Phap", NhatKy_ViPham!F:F, B13, NhatKy_ViPham!C:C, "T25")</f>
        <v>100</v>
      </c>
      <c r="AQ13" s="7">
        <f>100 + SUMIFS(NhatKy_ViPham!J:J, NhatKy_ViPham!E:E, "11_Phap", NhatKy_ViPham!F:F, B13, NhatKy_ViPham!C:C, "T26") - SUMIFS(NhatKy_ViPham!K:K, NhatKy_ViPham!E:E, "11_Phap", NhatKy_ViPham!F:F, B13, NhatKy_ViPham!C:C, "T26")</f>
        <v>100</v>
      </c>
      <c r="AR13" s="7">
        <f>100 + SUMIFS(NhatKy_ViPham!J:J, NhatKy_ViPham!E:E, "11_Phap", NhatKy_ViPham!F:F, B13, NhatKy_ViPham!C:C, "T27") - SUMIFS(NhatKy_ViPham!K:K, NhatKy_ViPham!E:E, "11_Phap", NhatKy_ViPham!F:F, B13, NhatKy_ViPham!C:C, "T27")</f>
        <v>100</v>
      </c>
      <c r="AS13" s="7">
        <f>100 + SUMIFS(NhatKy_ViPham!J:J, NhatKy_ViPham!E:E, "11_Phap", NhatKy_ViPham!F:F, B13, NhatKy_ViPham!C:C, "T28") - SUMIFS(NhatKy_ViPham!K:K, NhatKy_ViPham!E:E, "11_Phap", NhatKy_ViPham!F:F, B13, NhatKy_ViPham!C:C, "T28")</f>
        <v>100</v>
      </c>
      <c r="AT13" s="7">
        <f>100 + SUMIFS(NhatKy_ViPham!J:J, NhatKy_ViPham!E:E, "11_Phap", NhatKy_ViPham!F:F, B13, NhatKy_ViPham!C:C, "T29") - SUMIFS(NhatKy_ViPham!K:K, NhatKy_ViPham!E:E, "11_Phap", NhatKy_ViPham!F:F, B13, NhatKy_ViPham!C:C, "T29")</f>
        <v>100</v>
      </c>
      <c r="AU13" s="7">
        <f>100 + SUMIFS(NhatKy_ViPham!J:J, NhatKy_ViPham!E:E, "11_Phap", NhatKy_ViPham!F:F, B13, NhatKy_ViPham!C:C, "T30") - SUMIFS(NhatKy_ViPham!K:K, NhatKy_ViPham!E:E, "11_Phap", NhatKy_ViPham!F:F, B13, NhatKy_ViPham!C:C, "T30")</f>
        <v>100</v>
      </c>
      <c r="AV13" s="7">
        <f>100 + SUMIFS(NhatKy_ViPham!J:J, NhatKy_ViPham!E:E, "11_Phap", NhatKy_ViPham!F:F, B13, NhatKy_ViPham!C:C, "T31") - SUMIFS(NhatKy_ViPham!K:K, NhatKy_ViPham!E:E, "11_Phap", NhatKy_ViPham!F:F, B13, NhatKy_ViPham!C:C, "T31")</f>
        <v>100</v>
      </c>
      <c r="AW13" s="7">
        <f>100 + SUMIFS(NhatKy_ViPham!J:J, NhatKy_ViPham!E:E, "11_Phap", NhatKy_ViPham!F:F, B13, NhatKy_ViPham!C:C, "T32") - SUMIFS(NhatKy_ViPham!K:K, NhatKy_ViPham!E:E, "11_Phap", NhatKy_ViPham!F:F, B13, NhatKy_ViPham!C:C, "T32")</f>
        <v>100</v>
      </c>
      <c r="AX13" s="7">
        <f>100 + SUMIFS(NhatKy_ViPham!J:J, NhatKy_ViPham!E:E, "11_Phap", NhatKy_ViPham!F:F, B13, NhatKy_ViPham!C:C, "T33") - SUMIFS(NhatKy_ViPham!K:K, NhatKy_ViPham!E:E, "11_Phap", NhatKy_ViPham!F:F, B13, NhatKy_ViPham!C:C, "T33")</f>
        <v>100</v>
      </c>
      <c r="AY13" s="7">
        <f>100 + SUMIFS(NhatKy_ViPham!J:J, NhatKy_ViPham!E:E, "11_Phap", NhatKy_ViPham!F:F, B13, NhatKy_ViPham!C:C, "T34") - SUMIFS(NhatKy_ViPham!K:K, NhatKy_ViPham!E:E, "11_Phap", NhatKy_ViPham!F:F, B13, NhatKy_ViPham!C:C, "T34")</f>
        <v>100</v>
      </c>
      <c r="AZ13" s="7">
        <f>100 + SUMIFS(NhatKy_ViPham!J:J, NhatKy_ViPham!E:E, "11_Phap", NhatKy_ViPham!F:F, B13, NhatKy_ViPham!C:C, "T35") - SUMIFS(NhatKy_ViPham!K:K, NhatKy_ViPham!E:E, "11_Phap", NhatKy_ViPham!F:F, B13, NhatKy_ViPham!C:C, "T35")</f>
        <v>100</v>
      </c>
      <c r="BA13" s="12">
        <f t="shared" si="0"/>
        <v>100</v>
      </c>
      <c r="BB13" s="11" t="s">
        <v>430</v>
      </c>
      <c r="BC13" s="14" t="str">
        <f t="shared" si="1"/>
        <v>Tốt</v>
      </c>
      <c r="BD13" s="10" t="str">
        <f t="shared" si="2"/>
        <v>🟢 BÌNH THƯỜNG</v>
      </c>
    </row>
    <row r="14" spans="1:56" x14ac:dyDescent="0.25">
      <c r="A14" s="5">
        <v>6</v>
      </c>
      <c r="B14" s="15" t="s">
        <v>2168</v>
      </c>
      <c r="C14" s="5" t="s">
        <v>2042</v>
      </c>
      <c r="D14" s="5" t="s">
        <v>435</v>
      </c>
      <c r="E14" s="11" t="s">
        <v>430</v>
      </c>
      <c r="F14" s="6">
        <f>SUMIFS(NhatKy_ViPham!K:K, NhatKy_ViPham!E:E, "11_Phap", NhatKy_ViPham!F:F, B14, NhatKy_ViPham!H:H, "L01")</f>
        <v>0</v>
      </c>
      <c r="G14" s="6">
        <f>SUMIFS(NhatKy_ViPham!K:K, NhatKy_ViPham!E:E, "11_Phap", NhatKy_ViPham!F:F, B14, NhatKy_ViPham!H:H, "L02")</f>
        <v>0</v>
      </c>
      <c r="H14" s="6">
        <f>SUMIFS(NhatKy_ViPham!K:K, NhatKy_ViPham!E:E, "11_Phap", NhatKy_ViPham!F:F, B14, NhatKy_ViPham!H:H, "L03")</f>
        <v>0</v>
      </c>
      <c r="I14" s="6">
        <f>SUMIFS(NhatKy_ViPham!K:K, NhatKy_ViPham!E:E, "11_Phap", NhatKy_ViPham!F:F, B14, NhatKy_ViPham!H:H, "L04")</f>
        <v>0</v>
      </c>
      <c r="J14" s="6">
        <f>SUMIFS(NhatKy_ViPham!K:K, NhatKy_ViPham!E:E, "11_Phap", NhatKy_ViPham!F:F, B14, NhatKy_ViPham!H:H, "L05")</f>
        <v>0</v>
      </c>
      <c r="K14" s="6">
        <f>SUMIFS(NhatKy_ViPham!K:K, NhatKy_ViPham!E:E, "11_Phap", NhatKy_ViPham!F:F, B14, NhatKy_ViPham!H:H, "L06")</f>
        <v>0</v>
      </c>
      <c r="L14" s="6">
        <f>SUMIFS(NhatKy_ViPham!K:K, NhatKy_ViPham!E:E, "11_Phap", NhatKy_ViPham!F:F, B14, NhatKy_ViPham!H:H, "L07")</f>
        <v>0</v>
      </c>
      <c r="M14" s="6">
        <f>SUMIFS(NhatKy_ViPham!K:K, NhatKy_ViPham!E:E, "11_Phap", NhatKy_ViPham!F:F, B14, NhatKy_ViPham!H:H, "L08")</f>
        <v>0</v>
      </c>
      <c r="N14" s="6">
        <f>SUMIFS(NhatKy_ViPham!K:K, NhatKy_ViPham!E:E, "11_Phap", NhatKy_ViPham!F:F, B14, NhatKy_ViPham!H:H, "L09")</f>
        <v>0</v>
      </c>
      <c r="O14" s="6">
        <f>SUMIFS(NhatKy_ViPham!K:K, NhatKy_ViPham!E:E, "11_Phap", NhatKy_ViPham!F:F, B14, NhatKy_ViPham!H:H, "L10")</f>
        <v>0</v>
      </c>
      <c r="P14" s="12">
        <f>SUMIFS(NhatKy_ViPham!J:J, NhatKy_ViPham!E:E, "11_Phap", NhatKy_ViPham!F:F, B14)</f>
        <v>0</v>
      </c>
      <c r="Q14" s="13">
        <f>SUMIFS(NhatKy_ViPham!K:K, NhatKy_ViPham!E:E, "11_Phap", NhatKy_ViPham!F:F, B14)</f>
        <v>0</v>
      </c>
      <c r="R14" s="6">
        <f>100 + SUMIFS(NhatKy_ViPham!J:J, NhatKy_ViPham!E:E, "11_Phap", NhatKy_ViPham!F:F, B14, NhatKy_ViPham!C:C, "T1") - SUMIFS(NhatKy_ViPham!K:K, NhatKy_ViPham!E:E, "11_Phap", NhatKy_ViPham!F:F, B14, NhatKy_ViPham!C:C, "T1")</f>
        <v>100</v>
      </c>
      <c r="S14" s="6">
        <f>100 + SUMIFS(NhatKy_ViPham!J:J, NhatKy_ViPham!E:E, "11_Phap", NhatKy_ViPham!F:F, B14, NhatKy_ViPham!C:C, "T2") - SUMIFS(NhatKy_ViPham!K:K, NhatKy_ViPham!E:E, "11_Phap", NhatKy_ViPham!F:F, B14, NhatKy_ViPham!C:C, "T2")</f>
        <v>100</v>
      </c>
      <c r="T14" s="6">
        <f>100 + SUMIFS(NhatKy_ViPham!J:J, NhatKy_ViPham!E:E, "11_Phap", NhatKy_ViPham!F:F, B14, NhatKy_ViPham!C:C, "T3") - SUMIFS(NhatKy_ViPham!K:K, NhatKy_ViPham!E:E, "11_Phap", NhatKy_ViPham!F:F, B14, NhatKy_ViPham!C:C, "T3")</f>
        <v>100</v>
      </c>
      <c r="U14" s="6">
        <f>100 + SUMIFS(NhatKy_ViPham!J:J, NhatKy_ViPham!E:E, "11_Phap", NhatKy_ViPham!F:F, B14, NhatKy_ViPham!C:C, "T4") - SUMIFS(NhatKy_ViPham!K:K, NhatKy_ViPham!E:E, "11_Phap", NhatKy_ViPham!F:F, B14, NhatKy_ViPham!C:C, "T4")</f>
        <v>100</v>
      </c>
      <c r="V14" s="6">
        <f>100 + SUMIFS(NhatKy_ViPham!J:J, NhatKy_ViPham!E:E, "11_Phap", NhatKy_ViPham!F:F, B14, NhatKy_ViPham!C:C, "T5") - SUMIFS(NhatKy_ViPham!K:K, NhatKy_ViPham!E:E, "11_Phap", NhatKy_ViPham!F:F, B14, NhatKy_ViPham!C:C, "T5")</f>
        <v>100</v>
      </c>
      <c r="W14" s="6">
        <f>100 + SUMIFS(NhatKy_ViPham!J:J, NhatKy_ViPham!E:E, "11_Phap", NhatKy_ViPham!F:F, B14, NhatKy_ViPham!C:C, "T6") - SUMIFS(NhatKy_ViPham!K:K, NhatKy_ViPham!E:E, "11_Phap", NhatKy_ViPham!F:F, B14, NhatKy_ViPham!C:C, "T6")</f>
        <v>100</v>
      </c>
      <c r="X14" s="6">
        <f>100 + SUMIFS(NhatKy_ViPham!J:J, NhatKy_ViPham!E:E, "11_Phap", NhatKy_ViPham!F:F, B14, NhatKy_ViPham!C:C, "T7") - SUMIFS(NhatKy_ViPham!K:K, NhatKy_ViPham!E:E, "11_Phap", NhatKy_ViPham!F:F, B14, NhatKy_ViPham!C:C, "T7")</f>
        <v>100</v>
      </c>
      <c r="Y14" s="6">
        <f>100 + SUMIFS(NhatKy_ViPham!J:J, NhatKy_ViPham!E:E, "11_Phap", NhatKy_ViPham!F:F, B14, NhatKy_ViPham!C:C, "T8") - SUMIFS(NhatKy_ViPham!K:K, NhatKy_ViPham!E:E, "11_Phap", NhatKy_ViPham!F:F, B14, NhatKy_ViPham!C:C, "T8")</f>
        <v>100</v>
      </c>
      <c r="Z14" s="6">
        <f>100 + SUMIFS(NhatKy_ViPham!J:J, NhatKy_ViPham!E:E, "11_Phap", NhatKy_ViPham!F:F, B14, NhatKy_ViPham!C:C, "T9") - SUMIFS(NhatKy_ViPham!K:K, NhatKy_ViPham!E:E, "11_Phap", NhatKy_ViPham!F:F, B14, NhatKy_ViPham!C:C, "T9")</f>
        <v>100</v>
      </c>
      <c r="AA14" s="6">
        <f>100 + SUMIFS(NhatKy_ViPham!J:J, NhatKy_ViPham!E:E, "11_Phap", NhatKy_ViPham!F:F, B14, NhatKy_ViPham!C:C, "T10") - SUMIFS(NhatKy_ViPham!K:K, NhatKy_ViPham!E:E, "11_Phap", NhatKy_ViPham!F:F, B14, NhatKy_ViPham!C:C, "T10")</f>
        <v>100</v>
      </c>
      <c r="AB14" s="6">
        <f>100 + SUMIFS(NhatKy_ViPham!J:J, NhatKy_ViPham!E:E, "11_Phap", NhatKy_ViPham!F:F, B14, NhatKy_ViPham!C:C, "T11") - SUMIFS(NhatKy_ViPham!K:K, NhatKy_ViPham!E:E, "11_Phap", NhatKy_ViPham!F:F, B14, NhatKy_ViPham!C:C, "T11")</f>
        <v>100</v>
      </c>
      <c r="AC14" s="6">
        <f>100 + SUMIFS(NhatKy_ViPham!J:J, NhatKy_ViPham!E:E, "11_Phap", NhatKy_ViPham!F:F, B14, NhatKy_ViPham!C:C, "T12") - SUMIFS(NhatKy_ViPham!K:K, NhatKy_ViPham!E:E, "11_Phap", NhatKy_ViPham!F:F, B14, NhatKy_ViPham!C:C, "T12")</f>
        <v>100</v>
      </c>
      <c r="AD14" s="6">
        <f>100 + SUMIFS(NhatKy_ViPham!J:J, NhatKy_ViPham!E:E, "11_Phap", NhatKy_ViPham!F:F, B14, NhatKy_ViPham!C:C, "T13") - SUMIFS(NhatKy_ViPham!K:K, NhatKy_ViPham!E:E, "11_Phap", NhatKy_ViPham!F:F, B14, NhatKy_ViPham!C:C, "T13")</f>
        <v>100</v>
      </c>
      <c r="AE14" s="6">
        <f>100 + SUMIFS(NhatKy_ViPham!J:J, NhatKy_ViPham!E:E, "11_Phap", NhatKy_ViPham!F:F, B14, NhatKy_ViPham!C:C, "T14") - SUMIFS(NhatKy_ViPham!K:K, NhatKy_ViPham!E:E, "11_Phap", NhatKy_ViPham!F:F, B14, NhatKy_ViPham!C:C, "T14")</f>
        <v>100</v>
      </c>
      <c r="AF14" s="6">
        <f>100 + SUMIFS(NhatKy_ViPham!J:J, NhatKy_ViPham!E:E, "11_Phap", NhatKy_ViPham!F:F, B14, NhatKy_ViPham!C:C, "T15") - SUMIFS(NhatKy_ViPham!K:K, NhatKy_ViPham!E:E, "11_Phap", NhatKy_ViPham!F:F, B14, NhatKy_ViPham!C:C, "T15")</f>
        <v>100</v>
      </c>
      <c r="AG14" s="6">
        <f>100 + SUMIFS(NhatKy_ViPham!J:J, NhatKy_ViPham!E:E, "11_Phap", NhatKy_ViPham!F:F, B14, NhatKy_ViPham!C:C, "T16") - SUMIFS(NhatKy_ViPham!K:K, NhatKy_ViPham!E:E, "11_Phap", NhatKy_ViPham!F:F, B14, NhatKy_ViPham!C:C, "T16")</f>
        <v>100</v>
      </c>
      <c r="AH14" s="6">
        <f>100 + SUMIFS(NhatKy_ViPham!J:J, NhatKy_ViPham!E:E, "11_Phap", NhatKy_ViPham!F:F, B14, NhatKy_ViPham!C:C, "T17") - SUMIFS(NhatKy_ViPham!K:K, NhatKy_ViPham!E:E, "11_Phap", NhatKy_ViPham!F:F, B14, NhatKy_ViPham!C:C, "T17")</f>
        <v>100</v>
      </c>
      <c r="AI14" s="6">
        <f>100 + SUMIFS(NhatKy_ViPham!J:J, NhatKy_ViPham!E:E, "11_Phap", NhatKy_ViPham!F:F, B14, NhatKy_ViPham!C:C, "T18") - SUMIFS(NhatKy_ViPham!K:K, NhatKy_ViPham!E:E, "11_Phap", NhatKy_ViPham!F:F, B14, NhatKy_ViPham!C:C, "T18")</f>
        <v>100</v>
      </c>
      <c r="AJ14" s="6">
        <f>100 + SUMIFS(NhatKy_ViPham!J:J, NhatKy_ViPham!E:E, "11_Phap", NhatKy_ViPham!F:F, B14, NhatKy_ViPham!C:C, "T19") - SUMIFS(NhatKy_ViPham!K:K, NhatKy_ViPham!E:E, "11_Phap", NhatKy_ViPham!F:F, B14, NhatKy_ViPham!C:C, "T19")</f>
        <v>100</v>
      </c>
      <c r="AK14" s="6">
        <f>100 + SUMIFS(NhatKy_ViPham!J:J, NhatKy_ViPham!E:E, "11_Phap", NhatKy_ViPham!F:F, B14, NhatKy_ViPham!C:C, "T20") - SUMIFS(NhatKy_ViPham!K:K, NhatKy_ViPham!E:E, "11_Phap", NhatKy_ViPham!F:F, B14, NhatKy_ViPham!C:C, "T20")</f>
        <v>100</v>
      </c>
      <c r="AL14" s="6">
        <f>100 + SUMIFS(NhatKy_ViPham!J:J, NhatKy_ViPham!E:E, "11_Phap", NhatKy_ViPham!F:F, B14, NhatKy_ViPham!C:C, "T21") - SUMIFS(NhatKy_ViPham!K:K, NhatKy_ViPham!E:E, "11_Phap", NhatKy_ViPham!F:F, B14, NhatKy_ViPham!C:C, "T21")</f>
        <v>100</v>
      </c>
      <c r="AM14" s="6">
        <f>100 + SUMIFS(NhatKy_ViPham!J:J, NhatKy_ViPham!E:E, "11_Phap", NhatKy_ViPham!F:F, B14, NhatKy_ViPham!C:C, "T22") - SUMIFS(NhatKy_ViPham!K:K, NhatKy_ViPham!E:E, "11_Phap", NhatKy_ViPham!F:F, B14, NhatKy_ViPham!C:C, "T22")</f>
        <v>100</v>
      </c>
      <c r="AN14" s="6">
        <f>100 + SUMIFS(NhatKy_ViPham!J:J, NhatKy_ViPham!E:E, "11_Phap", NhatKy_ViPham!F:F, B14, NhatKy_ViPham!C:C, "T23") - SUMIFS(NhatKy_ViPham!K:K, NhatKy_ViPham!E:E, "11_Phap", NhatKy_ViPham!F:F, B14, NhatKy_ViPham!C:C, "T23")</f>
        <v>100</v>
      </c>
      <c r="AO14" s="6">
        <f>100 + SUMIFS(NhatKy_ViPham!J:J, NhatKy_ViPham!E:E, "11_Phap", NhatKy_ViPham!F:F, B14, NhatKy_ViPham!C:C, "T24") - SUMIFS(NhatKy_ViPham!K:K, NhatKy_ViPham!E:E, "11_Phap", NhatKy_ViPham!F:F, B14, NhatKy_ViPham!C:C, "T24")</f>
        <v>100</v>
      </c>
      <c r="AP14" s="6">
        <f>100 + SUMIFS(NhatKy_ViPham!J:J, NhatKy_ViPham!E:E, "11_Phap", NhatKy_ViPham!F:F, B14, NhatKy_ViPham!C:C, "T25") - SUMIFS(NhatKy_ViPham!K:K, NhatKy_ViPham!E:E, "11_Phap", NhatKy_ViPham!F:F, B14, NhatKy_ViPham!C:C, "T25")</f>
        <v>100</v>
      </c>
      <c r="AQ14" s="6">
        <f>100 + SUMIFS(NhatKy_ViPham!J:J, NhatKy_ViPham!E:E, "11_Phap", NhatKy_ViPham!F:F, B14, NhatKy_ViPham!C:C, "T26") - SUMIFS(NhatKy_ViPham!K:K, NhatKy_ViPham!E:E, "11_Phap", NhatKy_ViPham!F:F, B14, NhatKy_ViPham!C:C, "T26")</f>
        <v>100</v>
      </c>
      <c r="AR14" s="6">
        <f>100 + SUMIFS(NhatKy_ViPham!J:J, NhatKy_ViPham!E:E, "11_Phap", NhatKy_ViPham!F:F, B14, NhatKy_ViPham!C:C, "T27") - SUMIFS(NhatKy_ViPham!K:K, NhatKy_ViPham!E:E, "11_Phap", NhatKy_ViPham!F:F, B14, NhatKy_ViPham!C:C, "T27")</f>
        <v>100</v>
      </c>
      <c r="AS14" s="6">
        <f>100 + SUMIFS(NhatKy_ViPham!J:J, NhatKy_ViPham!E:E, "11_Phap", NhatKy_ViPham!F:F, B14, NhatKy_ViPham!C:C, "T28") - SUMIFS(NhatKy_ViPham!K:K, NhatKy_ViPham!E:E, "11_Phap", NhatKy_ViPham!F:F, B14, NhatKy_ViPham!C:C, "T28")</f>
        <v>100</v>
      </c>
      <c r="AT14" s="6">
        <f>100 + SUMIFS(NhatKy_ViPham!J:J, NhatKy_ViPham!E:E, "11_Phap", NhatKy_ViPham!F:F, B14, NhatKy_ViPham!C:C, "T29") - SUMIFS(NhatKy_ViPham!K:K, NhatKy_ViPham!E:E, "11_Phap", NhatKy_ViPham!F:F, B14, NhatKy_ViPham!C:C, "T29")</f>
        <v>100</v>
      </c>
      <c r="AU14" s="6">
        <f>100 + SUMIFS(NhatKy_ViPham!J:J, NhatKy_ViPham!E:E, "11_Phap", NhatKy_ViPham!F:F, B14, NhatKy_ViPham!C:C, "T30") - SUMIFS(NhatKy_ViPham!K:K, NhatKy_ViPham!E:E, "11_Phap", NhatKy_ViPham!F:F, B14, NhatKy_ViPham!C:C, "T30")</f>
        <v>100</v>
      </c>
      <c r="AV14" s="6">
        <f>100 + SUMIFS(NhatKy_ViPham!J:J, NhatKy_ViPham!E:E, "11_Phap", NhatKy_ViPham!F:F, B14, NhatKy_ViPham!C:C, "T31") - SUMIFS(NhatKy_ViPham!K:K, NhatKy_ViPham!E:E, "11_Phap", NhatKy_ViPham!F:F, B14, NhatKy_ViPham!C:C, "T31")</f>
        <v>100</v>
      </c>
      <c r="AW14" s="6">
        <f>100 + SUMIFS(NhatKy_ViPham!J:J, NhatKy_ViPham!E:E, "11_Phap", NhatKy_ViPham!F:F, B14, NhatKy_ViPham!C:C, "T32") - SUMIFS(NhatKy_ViPham!K:K, NhatKy_ViPham!E:E, "11_Phap", NhatKy_ViPham!F:F, B14, NhatKy_ViPham!C:C, "T32")</f>
        <v>100</v>
      </c>
      <c r="AX14" s="6">
        <f>100 + SUMIFS(NhatKy_ViPham!J:J, NhatKy_ViPham!E:E, "11_Phap", NhatKy_ViPham!F:F, B14, NhatKy_ViPham!C:C, "T33") - SUMIFS(NhatKy_ViPham!K:K, NhatKy_ViPham!E:E, "11_Phap", NhatKy_ViPham!F:F, B14, NhatKy_ViPham!C:C, "T33")</f>
        <v>100</v>
      </c>
      <c r="AY14" s="6">
        <f>100 + SUMIFS(NhatKy_ViPham!J:J, NhatKy_ViPham!E:E, "11_Phap", NhatKy_ViPham!F:F, B14, NhatKy_ViPham!C:C, "T34") - SUMIFS(NhatKy_ViPham!K:K, NhatKy_ViPham!E:E, "11_Phap", NhatKy_ViPham!F:F, B14, NhatKy_ViPham!C:C, "T34")</f>
        <v>100</v>
      </c>
      <c r="AZ14" s="6">
        <f>100 + SUMIFS(NhatKy_ViPham!J:J, NhatKy_ViPham!E:E, "11_Phap", NhatKy_ViPham!F:F, B14, NhatKy_ViPham!C:C, "T35") - SUMIFS(NhatKy_ViPham!K:K, NhatKy_ViPham!E:E, "11_Phap", NhatKy_ViPham!F:F, B14, NhatKy_ViPham!C:C, "T35")</f>
        <v>100</v>
      </c>
      <c r="BA14" s="12">
        <f t="shared" si="0"/>
        <v>100</v>
      </c>
      <c r="BB14" s="11" t="s">
        <v>430</v>
      </c>
      <c r="BC14" s="16" t="str">
        <f t="shared" si="1"/>
        <v>Tốt</v>
      </c>
      <c r="BD14" s="15" t="str">
        <f t="shared" si="2"/>
        <v>🟢 BÌNH THƯỜNG</v>
      </c>
    </row>
    <row r="15" spans="1:56" x14ac:dyDescent="0.25">
      <c r="A15" s="4">
        <v>7</v>
      </c>
      <c r="B15" s="10" t="s">
        <v>2169</v>
      </c>
      <c r="C15" s="4" t="s">
        <v>2170</v>
      </c>
      <c r="D15" s="4" t="s">
        <v>435</v>
      </c>
      <c r="E15" s="11" t="s">
        <v>430</v>
      </c>
      <c r="F15" s="7">
        <f>SUMIFS(NhatKy_ViPham!K:K, NhatKy_ViPham!E:E, "11_Phap", NhatKy_ViPham!F:F, B15, NhatKy_ViPham!H:H, "L01")</f>
        <v>0</v>
      </c>
      <c r="G15" s="7">
        <f>SUMIFS(NhatKy_ViPham!K:K, NhatKy_ViPham!E:E, "11_Phap", NhatKy_ViPham!F:F, B15, NhatKy_ViPham!H:H, "L02")</f>
        <v>0</v>
      </c>
      <c r="H15" s="7">
        <f>SUMIFS(NhatKy_ViPham!K:K, NhatKy_ViPham!E:E, "11_Phap", NhatKy_ViPham!F:F, B15, NhatKy_ViPham!H:H, "L03")</f>
        <v>0</v>
      </c>
      <c r="I15" s="7">
        <f>SUMIFS(NhatKy_ViPham!K:K, NhatKy_ViPham!E:E, "11_Phap", NhatKy_ViPham!F:F, B15, NhatKy_ViPham!H:H, "L04")</f>
        <v>0</v>
      </c>
      <c r="J15" s="7">
        <f>SUMIFS(NhatKy_ViPham!K:K, NhatKy_ViPham!E:E, "11_Phap", NhatKy_ViPham!F:F, B15, NhatKy_ViPham!H:H, "L05")</f>
        <v>0</v>
      </c>
      <c r="K15" s="7">
        <f>SUMIFS(NhatKy_ViPham!K:K, NhatKy_ViPham!E:E, "11_Phap", NhatKy_ViPham!F:F, B15, NhatKy_ViPham!H:H, "L06")</f>
        <v>0</v>
      </c>
      <c r="L15" s="7">
        <f>SUMIFS(NhatKy_ViPham!K:K, NhatKy_ViPham!E:E, "11_Phap", NhatKy_ViPham!F:F, B15, NhatKy_ViPham!H:H, "L07")</f>
        <v>0</v>
      </c>
      <c r="M15" s="7">
        <f>SUMIFS(NhatKy_ViPham!K:K, NhatKy_ViPham!E:E, "11_Phap", NhatKy_ViPham!F:F, B15, NhatKy_ViPham!H:H, "L08")</f>
        <v>0</v>
      </c>
      <c r="N15" s="7">
        <f>SUMIFS(NhatKy_ViPham!K:K, NhatKy_ViPham!E:E, "11_Phap", NhatKy_ViPham!F:F, B15, NhatKy_ViPham!H:H, "L09")</f>
        <v>0</v>
      </c>
      <c r="O15" s="7">
        <f>SUMIFS(NhatKy_ViPham!K:K, NhatKy_ViPham!E:E, "11_Phap", NhatKy_ViPham!F:F, B15, NhatKy_ViPham!H:H, "L10")</f>
        <v>0</v>
      </c>
      <c r="P15" s="12">
        <f>SUMIFS(NhatKy_ViPham!J:J, NhatKy_ViPham!E:E, "11_Phap", NhatKy_ViPham!F:F, B15)</f>
        <v>0</v>
      </c>
      <c r="Q15" s="13">
        <f>SUMIFS(NhatKy_ViPham!K:K, NhatKy_ViPham!E:E, "11_Phap", NhatKy_ViPham!F:F, B15)</f>
        <v>0</v>
      </c>
      <c r="R15" s="7">
        <f>100 + SUMIFS(NhatKy_ViPham!J:J, NhatKy_ViPham!E:E, "11_Phap", NhatKy_ViPham!F:F, B15, NhatKy_ViPham!C:C, "T1") - SUMIFS(NhatKy_ViPham!K:K, NhatKy_ViPham!E:E, "11_Phap", NhatKy_ViPham!F:F, B15, NhatKy_ViPham!C:C, "T1")</f>
        <v>100</v>
      </c>
      <c r="S15" s="7">
        <f>100 + SUMIFS(NhatKy_ViPham!J:J, NhatKy_ViPham!E:E, "11_Phap", NhatKy_ViPham!F:F, B15, NhatKy_ViPham!C:C, "T2") - SUMIFS(NhatKy_ViPham!K:K, NhatKy_ViPham!E:E, "11_Phap", NhatKy_ViPham!F:F, B15, NhatKy_ViPham!C:C, "T2")</f>
        <v>100</v>
      </c>
      <c r="T15" s="7">
        <f>100 + SUMIFS(NhatKy_ViPham!J:J, NhatKy_ViPham!E:E, "11_Phap", NhatKy_ViPham!F:F, B15, NhatKy_ViPham!C:C, "T3") - SUMIFS(NhatKy_ViPham!K:K, NhatKy_ViPham!E:E, "11_Phap", NhatKy_ViPham!F:F, B15, NhatKy_ViPham!C:C, "T3")</f>
        <v>100</v>
      </c>
      <c r="U15" s="7">
        <f>100 + SUMIFS(NhatKy_ViPham!J:J, NhatKy_ViPham!E:E, "11_Phap", NhatKy_ViPham!F:F, B15, NhatKy_ViPham!C:C, "T4") - SUMIFS(NhatKy_ViPham!K:K, NhatKy_ViPham!E:E, "11_Phap", NhatKy_ViPham!F:F, B15, NhatKy_ViPham!C:C, "T4")</f>
        <v>100</v>
      </c>
      <c r="V15" s="7">
        <f>100 + SUMIFS(NhatKy_ViPham!J:J, NhatKy_ViPham!E:E, "11_Phap", NhatKy_ViPham!F:F, B15, NhatKy_ViPham!C:C, "T5") - SUMIFS(NhatKy_ViPham!K:K, NhatKy_ViPham!E:E, "11_Phap", NhatKy_ViPham!F:F, B15, NhatKy_ViPham!C:C, "T5")</f>
        <v>100</v>
      </c>
      <c r="W15" s="7">
        <f>100 + SUMIFS(NhatKy_ViPham!J:J, NhatKy_ViPham!E:E, "11_Phap", NhatKy_ViPham!F:F, B15, NhatKy_ViPham!C:C, "T6") - SUMIFS(NhatKy_ViPham!K:K, NhatKy_ViPham!E:E, "11_Phap", NhatKy_ViPham!F:F, B15, NhatKy_ViPham!C:C, "T6")</f>
        <v>100</v>
      </c>
      <c r="X15" s="7">
        <f>100 + SUMIFS(NhatKy_ViPham!J:J, NhatKy_ViPham!E:E, "11_Phap", NhatKy_ViPham!F:F, B15, NhatKy_ViPham!C:C, "T7") - SUMIFS(NhatKy_ViPham!K:K, NhatKy_ViPham!E:E, "11_Phap", NhatKy_ViPham!F:F, B15, NhatKy_ViPham!C:C, "T7")</f>
        <v>100</v>
      </c>
      <c r="Y15" s="7">
        <f>100 + SUMIFS(NhatKy_ViPham!J:J, NhatKy_ViPham!E:E, "11_Phap", NhatKy_ViPham!F:F, B15, NhatKy_ViPham!C:C, "T8") - SUMIFS(NhatKy_ViPham!K:K, NhatKy_ViPham!E:E, "11_Phap", NhatKy_ViPham!F:F, B15, NhatKy_ViPham!C:C, "T8")</f>
        <v>100</v>
      </c>
      <c r="Z15" s="7">
        <f>100 + SUMIFS(NhatKy_ViPham!J:J, NhatKy_ViPham!E:E, "11_Phap", NhatKy_ViPham!F:F, B15, NhatKy_ViPham!C:C, "T9") - SUMIFS(NhatKy_ViPham!K:K, NhatKy_ViPham!E:E, "11_Phap", NhatKy_ViPham!F:F, B15, NhatKy_ViPham!C:C, "T9")</f>
        <v>100</v>
      </c>
      <c r="AA15" s="7">
        <f>100 + SUMIFS(NhatKy_ViPham!J:J, NhatKy_ViPham!E:E, "11_Phap", NhatKy_ViPham!F:F, B15, NhatKy_ViPham!C:C, "T10") - SUMIFS(NhatKy_ViPham!K:K, NhatKy_ViPham!E:E, "11_Phap", NhatKy_ViPham!F:F, B15, NhatKy_ViPham!C:C, "T10")</f>
        <v>100</v>
      </c>
      <c r="AB15" s="7">
        <f>100 + SUMIFS(NhatKy_ViPham!J:J, NhatKy_ViPham!E:E, "11_Phap", NhatKy_ViPham!F:F, B15, NhatKy_ViPham!C:C, "T11") - SUMIFS(NhatKy_ViPham!K:K, NhatKy_ViPham!E:E, "11_Phap", NhatKy_ViPham!F:F, B15, NhatKy_ViPham!C:C, "T11")</f>
        <v>100</v>
      </c>
      <c r="AC15" s="7">
        <f>100 + SUMIFS(NhatKy_ViPham!J:J, NhatKy_ViPham!E:E, "11_Phap", NhatKy_ViPham!F:F, B15, NhatKy_ViPham!C:C, "T12") - SUMIFS(NhatKy_ViPham!K:K, NhatKy_ViPham!E:E, "11_Phap", NhatKy_ViPham!F:F, B15, NhatKy_ViPham!C:C, "T12")</f>
        <v>100</v>
      </c>
      <c r="AD15" s="7">
        <f>100 + SUMIFS(NhatKy_ViPham!J:J, NhatKy_ViPham!E:E, "11_Phap", NhatKy_ViPham!F:F, B15, NhatKy_ViPham!C:C, "T13") - SUMIFS(NhatKy_ViPham!K:K, NhatKy_ViPham!E:E, "11_Phap", NhatKy_ViPham!F:F, B15, NhatKy_ViPham!C:C, "T13")</f>
        <v>100</v>
      </c>
      <c r="AE15" s="7">
        <f>100 + SUMIFS(NhatKy_ViPham!J:J, NhatKy_ViPham!E:E, "11_Phap", NhatKy_ViPham!F:F, B15, NhatKy_ViPham!C:C, "T14") - SUMIFS(NhatKy_ViPham!K:K, NhatKy_ViPham!E:E, "11_Phap", NhatKy_ViPham!F:F, B15, NhatKy_ViPham!C:C, "T14")</f>
        <v>100</v>
      </c>
      <c r="AF15" s="7">
        <f>100 + SUMIFS(NhatKy_ViPham!J:J, NhatKy_ViPham!E:E, "11_Phap", NhatKy_ViPham!F:F, B15, NhatKy_ViPham!C:C, "T15") - SUMIFS(NhatKy_ViPham!K:K, NhatKy_ViPham!E:E, "11_Phap", NhatKy_ViPham!F:F, B15, NhatKy_ViPham!C:C, "T15")</f>
        <v>100</v>
      </c>
      <c r="AG15" s="7">
        <f>100 + SUMIFS(NhatKy_ViPham!J:J, NhatKy_ViPham!E:E, "11_Phap", NhatKy_ViPham!F:F, B15, NhatKy_ViPham!C:C, "T16") - SUMIFS(NhatKy_ViPham!K:K, NhatKy_ViPham!E:E, "11_Phap", NhatKy_ViPham!F:F, B15, NhatKy_ViPham!C:C, "T16")</f>
        <v>100</v>
      </c>
      <c r="AH15" s="7">
        <f>100 + SUMIFS(NhatKy_ViPham!J:J, NhatKy_ViPham!E:E, "11_Phap", NhatKy_ViPham!F:F, B15, NhatKy_ViPham!C:C, "T17") - SUMIFS(NhatKy_ViPham!K:K, NhatKy_ViPham!E:E, "11_Phap", NhatKy_ViPham!F:F, B15, NhatKy_ViPham!C:C, "T17")</f>
        <v>100</v>
      </c>
      <c r="AI15" s="7">
        <f>100 + SUMIFS(NhatKy_ViPham!J:J, NhatKy_ViPham!E:E, "11_Phap", NhatKy_ViPham!F:F, B15, NhatKy_ViPham!C:C, "T18") - SUMIFS(NhatKy_ViPham!K:K, NhatKy_ViPham!E:E, "11_Phap", NhatKy_ViPham!F:F, B15, NhatKy_ViPham!C:C, "T18")</f>
        <v>100</v>
      </c>
      <c r="AJ15" s="7">
        <f>100 + SUMIFS(NhatKy_ViPham!J:J, NhatKy_ViPham!E:E, "11_Phap", NhatKy_ViPham!F:F, B15, NhatKy_ViPham!C:C, "T19") - SUMIFS(NhatKy_ViPham!K:K, NhatKy_ViPham!E:E, "11_Phap", NhatKy_ViPham!F:F, B15, NhatKy_ViPham!C:C, "T19")</f>
        <v>100</v>
      </c>
      <c r="AK15" s="7">
        <f>100 + SUMIFS(NhatKy_ViPham!J:J, NhatKy_ViPham!E:E, "11_Phap", NhatKy_ViPham!F:F, B15, NhatKy_ViPham!C:C, "T20") - SUMIFS(NhatKy_ViPham!K:K, NhatKy_ViPham!E:E, "11_Phap", NhatKy_ViPham!F:F, B15, NhatKy_ViPham!C:C, "T20")</f>
        <v>100</v>
      </c>
      <c r="AL15" s="7">
        <f>100 + SUMIFS(NhatKy_ViPham!J:J, NhatKy_ViPham!E:E, "11_Phap", NhatKy_ViPham!F:F, B15, NhatKy_ViPham!C:C, "T21") - SUMIFS(NhatKy_ViPham!K:K, NhatKy_ViPham!E:E, "11_Phap", NhatKy_ViPham!F:F, B15, NhatKy_ViPham!C:C, "T21")</f>
        <v>100</v>
      </c>
      <c r="AM15" s="7">
        <f>100 + SUMIFS(NhatKy_ViPham!J:J, NhatKy_ViPham!E:E, "11_Phap", NhatKy_ViPham!F:F, B15, NhatKy_ViPham!C:C, "T22") - SUMIFS(NhatKy_ViPham!K:K, NhatKy_ViPham!E:E, "11_Phap", NhatKy_ViPham!F:F, B15, NhatKy_ViPham!C:C, "T22")</f>
        <v>100</v>
      </c>
      <c r="AN15" s="7">
        <f>100 + SUMIFS(NhatKy_ViPham!J:J, NhatKy_ViPham!E:E, "11_Phap", NhatKy_ViPham!F:F, B15, NhatKy_ViPham!C:C, "T23") - SUMIFS(NhatKy_ViPham!K:K, NhatKy_ViPham!E:E, "11_Phap", NhatKy_ViPham!F:F, B15, NhatKy_ViPham!C:C, "T23")</f>
        <v>100</v>
      </c>
      <c r="AO15" s="7">
        <f>100 + SUMIFS(NhatKy_ViPham!J:J, NhatKy_ViPham!E:E, "11_Phap", NhatKy_ViPham!F:F, B15, NhatKy_ViPham!C:C, "T24") - SUMIFS(NhatKy_ViPham!K:K, NhatKy_ViPham!E:E, "11_Phap", NhatKy_ViPham!F:F, B15, NhatKy_ViPham!C:C, "T24")</f>
        <v>100</v>
      </c>
      <c r="AP15" s="7">
        <f>100 + SUMIFS(NhatKy_ViPham!J:J, NhatKy_ViPham!E:E, "11_Phap", NhatKy_ViPham!F:F, B15, NhatKy_ViPham!C:C, "T25") - SUMIFS(NhatKy_ViPham!K:K, NhatKy_ViPham!E:E, "11_Phap", NhatKy_ViPham!F:F, B15, NhatKy_ViPham!C:C, "T25")</f>
        <v>100</v>
      </c>
      <c r="AQ15" s="7">
        <f>100 + SUMIFS(NhatKy_ViPham!J:J, NhatKy_ViPham!E:E, "11_Phap", NhatKy_ViPham!F:F, B15, NhatKy_ViPham!C:C, "T26") - SUMIFS(NhatKy_ViPham!K:K, NhatKy_ViPham!E:E, "11_Phap", NhatKy_ViPham!F:F, B15, NhatKy_ViPham!C:C, "T26")</f>
        <v>100</v>
      </c>
      <c r="AR15" s="7">
        <f>100 + SUMIFS(NhatKy_ViPham!J:J, NhatKy_ViPham!E:E, "11_Phap", NhatKy_ViPham!F:F, B15, NhatKy_ViPham!C:C, "T27") - SUMIFS(NhatKy_ViPham!K:K, NhatKy_ViPham!E:E, "11_Phap", NhatKy_ViPham!F:F, B15, NhatKy_ViPham!C:C, "T27")</f>
        <v>100</v>
      </c>
      <c r="AS15" s="7">
        <f>100 + SUMIFS(NhatKy_ViPham!J:J, NhatKy_ViPham!E:E, "11_Phap", NhatKy_ViPham!F:F, B15, NhatKy_ViPham!C:C, "T28") - SUMIFS(NhatKy_ViPham!K:K, NhatKy_ViPham!E:E, "11_Phap", NhatKy_ViPham!F:F, B15, NhatKy_ViPham!C:C, "T28")</f>
        <v>100</v>
      </c>
      <c r="AT15" s="7">
        <f>100 + SUMIFS(NhatKy_ViPham!J:J, NhatKy_ViPham!E:E, "11_Phap", NhatKy_ViPham!F:F, B15, NhatKy_ViPham!C:C, "T29") - SUMIFS(NhatKy_ViPham!K:K, NhatKy_ViPham!E:E, "11_Phap", NhatKy_ViPham!F:F, B15, NhatKy_ViPham!C:C, "T29")</f>
        <v>100</v>
      </c>
      <c r="AU15" s="7">
        <f>100 + SUMIFS(NhatKy_ViPham!J:J, NhatKy_ViPham!E:E, "11_Phap", NhatKy_ViPham!F:F, B15, NhatKy_ViPham!C:C, "T30") - SUMIFS(NhatKy_ViPham!K:K, NhatKy_ViPham!E:E, "11_Phap", NhatKy_ViPham!F:F, B15, NhatKy_ViPham!C:C, "T30")</f>
        <v>100</v>
      </c>
      <c r="AV15" s="7">
        <f>100 + SUMIFS(NhatKy_ViPham!J:J, NhatKy_ViPham!E:E, "11_Phap", NhatKy_ViPham!F:F, B15, NhatKy_ViPham!C:C, "T31") - SUMIFS(NhatKy_ViPham!K:K, NhatKy_ViPham!E:E, "11_Phap", NhatKy_ViPham!F:F, B15, NhatKy_ViPham!C:C, "T31")</f>
        <v>100</v>
      </c>
      <c r="AW15" s="7">
        <f>100 + SUMIFS(NhatKy_ViPham!J:J, NhatKy_ViPham!E:E, "11_Phap", NhatKy_ViPham!F:F, B15, NhatKy_ViPham!C:C, "T32") - SUMIFS(NhatKy_ViPham!K:K, NhatKy_ViPham!E:E, "11_Phap", NhatKy_ViPham!F:F, B15, NhatKy_ViPham!C:C, "T32")</f>
        <v>100</v>
      </c>
      <c r="AX15" s="7">
        <f>100 + SUMIFS(NhatKy_ViPham!J:J, NhatKy_ViPham!E:E, "11_Phap", NhatKy_ViPham!F:F, B15, NhatKy_ViPham!C:C, "T33") - SUMIFS(NhatKy_ViPham!K:K, NhatKy_ViPham!E:E, "11_Phap", NhatKy_ViPham!F:F, B15, NhatKy_ViPham!C:C, "T33")</f>
        <v>100</v>
      </c>
      <c r="AY15" s="7">
        <f>100 + SUMIFS(NhatKy_ViPham!J:J, NhatKy_ViPham!E:E, "11_Phap", NhatKy_ViPham!F:F, B15, NhatKy_ViPham!C:C, "T34") - SUMIFS(NhatKy_ViPham!K:K, NhatKy_ViPham!E:E, "11_Phap", NhatKy_ViPham!F:F, B15, NhatKy_ViPham!C:C, "T34")</f>
        <v>100</v>
      </c>
      <c r="AZ15" s="7">
        <f>100 + SUMIFS(NhatKy_ViPham!J:J, NhatKy_ViPham!E:E, "11_Phap", NhatKy_ViPham!F:F, B15, NhatKy_ViPham!C:C, "T35") - SUMIFS(NhatKy_ViPham!K:K, NhatKy_ViPham!E:E, "11_Phap", NhatKy_ViPham!F:F, B15, NhatKy_ViPham!C:C, "T35")</f>
        <v>100</v>
      </c>
      <c r="BA15" s="12">
        <f t="shared" si="0"/>
        <v>100</v>
      </c>
      <c r="BB15" s="11" t="s">
        <v>430</v>
      </c>
      <c r="BC15" s="14" t="str">
        <f t="shared" si="1"/>
        <v>Tốt</v>
      </c>
      <c r="BD15" s="10" t="str">
        <f t="shared" si="2"/>
        <v>🟢 BÌNH THƯỜNG</v>
      </c>
    </row>
    <row r="16" spans="1:56" x14ac:dyDescent="0.25">
      <c r="A16" s="5">
        <v>8</v>
      </c>
      <c r="B16" s="15" t="s">
        <v>2171</v>
      </c>
      <c r="C16" s="5" t="s">
        <v>2172</v>
      </c>
      <c r="D16" s="5" t="s">
        <v>435</v>
      </c>
      <c r="E16" s="11" t="s">
        <v>430</v>
      </c>
      <c r="F16" s="6">
        <f>SUMIFS(NhatKy_ViPham!K:K, NhatKy_ViPham!E:E, "11_Phap", NhatKy_ViPham!F:F, B16, NhatKy_ViPham!H:H, "L01")</f>
        <v>0</v>
      </c>
      <c r="G16" s="6">
        <f>SUMIFS(NhatKy_ViPham!K:K, NhatKy_ViPham!E:E, "11_Phap", NhatKy_ViPham!F:F, B16, NhatKy_ViPham!H:H, "L02")</f>
        <v>0</v>
      </c>
      <c r="H16" s="6">
        <f>SUMIFS(NhatKy_ViPham!K:K, NhatKy_ViPham!E:E, "11_Phap", NhatKy_ViPham!F:F, B16, NhatKy_ViPham!H:H, "L03")</f>
        <v>0</v>
      </c>
      <c r="I16" s="6">
        <f>SUMIFS(NhatKy_ViPham!K:K, NhatKy_ViPham!E:E, "11_Phap", NhatKy_ViPham!F:F, B16, NhatKy_ViPham!H:H, "L04")</f>
        <v>0</v>
      </c>
      <c r="J16" s="6">
        <f>SUMIFS(NhatKy_ViPham!K:K, NhatKy_ViPham!E:E, "11_Phap", NhatKy_ViPham!F:F, B16, NhatKy_ViPham!H:H, "L05")</f>
        <v>0</v>
      </c>
      <c r="K16" s="6">
        <f>SUMIFS(NhatKy_ViPham!K:K, NhatKy_ViPham!E:E, "11_Phap", NhatKy_ViPham!F:F, B16, NhatKy_ViPham!H:H, "L06")</f>
        <v>0</v>
      </c>
      <c r="L16" s="6">
        <f>SUMIFS(NhatKy_ViPham!K:K, NhatKy_ViPham!E:E, "11_Phap", NhatKy_ViPham!F:F, B16, NhatKy_ViPham!H:H, "L07")</f>
        <v>0</v>
      </c>
      <c r="M16" s="6">
        <f>SUMIFS(NhatKy_ViPham!K:K, NhatKy_ViPham!E:E, "11_Phap", NhatKy_ViPham!F:F, B16, NhatKy_ViPham!H:H, "L08")</f>
        <v>0</v>
      </c>
      <c r="N16" s="6">
        <f>SUMIFS(NhatKy_ViPham!K:K, NhatKy_ViPham!E:E, "11_Phap", NhatKy_ViPham!F:F, B16, NhatKy_ViPham!H:H, "L09")</f>
        <v>0</v>
      </c>
      <c r="O16" s="6">
        <f>SUMIFS(NhatKy_ViPham!K:K, NhatKy_ViPham!E:E, "11_Phap", NhatKy_ViPham!F:F, B16, NhatKy_ViPham!H:H, "L10")</f>
        <v>0</v>
      </c>
      <c r="P16" s="12">
        <f>SUMIFS(NhatKy_ViPham!J:J, NhatKy_ViPham!E:E, "11_Phap", NhatKy_ViPham!F:F, B16)</f>
        <v>0</v>
      </c>
      <c r="Q16" s="13">
        <f>SUMIFS(NhatKy_ViPham!K:K, NhatKy_ViPham!E:E, "11_Phap", NhatKy_ViPham!F:F, B16)</f>
        <v>0</v>
      </c>
      <c r="R16" s="6">
        <f>100 + SUMIFS(NhatKy_ViPham!J:J, NhatKy_ViPham!E:E, "11_Phap", NhatKy_ViPham!F:F, B16, NhatKy_ViPham!C:C, "T1") - SUMIFS(NhatKy_ViPham!K:K, NhatKy_ViPham!E:E, "11_Phap", NhatKy_ViPham!F:F, B16, NhatKy_ViPham!C:C, "T1")</f>
        <v>100</v>
      </c>
      <c r="S16" s="6">
        <f>100 + SUMIFS(NhatKy_ViPham!J:J, NhatKy_ViPham!E:E, "11_Phap", NhatKy_ViPham!F:F, B16, NhatKy_ViPham!C:C, "T2") - SUMIFS(NhatKy_ViPham!K:K, NhatKy_ViPham!E:E, "11_Phap", NhatKy_ViPham!F:F, B16, NhatKy_ViPham!C:C, "T2")</f>
        <v>100</v>
      </c>
      <c r="T16" s="6">
        <f>100 + SUMIFS(NhatKy_ViPham!J:J, NhatKy_ViPham!E:E, "11_Phap", NhatKy_ViPham!F:F, B16, NhatKy_ViPham!C:C, "T3") - SUMIFS(NhatKy_ViPham!K:K, NhatKy_ViPham!E:E, "11_Phap", NhatKy_ViPham!F:F, B16, NhatKy_ViPham!C:C, "T3")</f>
        <v>100</v>
      </c>
      <c r="U16" s="6">
        <f>100 + SUMIFS(NhatKy_ViPham!J:J, NhatKy_ViPham!E:E, "11_Phap", NhatKy_ViPham!F:F, B16, NhatKy_ViPham!C:C, "T4") - SUMIFS(NhatKy_ViPham!K:K, NhatKy_ViPham!E:E, "11_Phap", NhatKy_ViPham!F:F, B16, NhatKy_ViPham!C:C, "T4")</f>
        <v>100</v>
      </c>
      <c r="V16" s="6">
        <f>100 + SUMIFS(NhatKy_ViPham!J:J, NhatKy_ViPham!E:E, "11_Phap", NhatKy_ViPham!F:F, B16, NhatKy_ViPham!C:C, "T5") - SUMIFS(NhatKy_ViPham!K:K, NhatKy_ViPham!E:E, "11_Phap", NhatKy_ViPham!F:F, B16, NhatKy_ViPham!C:C, "T5")</f>
        <v>100</v>
      </c>
      <c r="W16" s="6">
        <f>100 + SUMIFS(NhatKy_ViPham!J:J, NhatKy_ViPham!E:E, "11_Phap", NhatKy_ViPham!F:F, B16, NhatKy_ViPham!C:C, "T6") - SUMIFS(NhatKy_ViPham!K:K, NhatKy_ViPham!E:E, "11_Phap", NhatKy_ViPham!F:F, B16, NhatKy_ViPham!C:C, "T6")</f>
        <v>100</v>
      </c>
      <c r="X16" s="6">
        <f>100 + SUMIFS(NhatKy_ViPham!J:J, NhatKy_ViPham!E:E, "11_Phap", NhatKy_ViPham!F:F, B16, NhatKy_ViPham!C:C, "T7") - SUMIFS(NhatKy_ViPham!K:K, NhatKy_ViPham!E:E, "11_Phap", NhatKy_ViPham!F:F, B16, NhatKy_ViPham!C:C, "T7")</f>
        <v>100</v>
      </c>
      <c r="Y16" s="6">
        <f>100 + SUMIFS(NhatKy_ViPham!J:J, NhatKy_ViPham!E:E, "11_Phap", NhatKy_ViPham!F:F, B16, NhatKy_ViPham!C:C, "T8") - SUMIFS(NhatKy_ViPham!K:K, NhatKy_ViPham!E:E, "11_Phap", NhatKy_ViPham!F:F, B16, NhatKy_ViPham!C:C, "T8")</f>
        <v>100</v>
      </c>
      <c r="Z16" s="6">
        <f>100 + SUMIFS(NhatKy_ViPham!J:J, NhatKy_ViPham!E:E, "11_Phap", NhatKy_ViPham!F:F, B16, NhatKy_ViPham!C:C, "T9") - SUMIFS(NhatKy_ViPham!K:K, NhatKy_ViPham!E:E, "11_Phap", NhatKy_ViPham!F:F, B16, NhatKy_ViPham!C:C, "T9")</f>
        <v>100</v>
      </c>
      <c r="AA16" s="6">
        <f>100 + SUMIFS(NhatKy_ViPham!J:J, NhatKy_ViPham!E:E, "11_Phap", NhatKy_ViPham!F:F, B16, NhatKy_ViPham!C:C, "T10") - SUMIFS(NhatKy_ViPham!K:K, NhatKy_ViPham!E:E, "11_Phap", NhatKy_ViPham!F:F, B16, NhatKy_ViPham!C:C, "T10")</f>
        <v>100</v>
      </c>
      <c r="AB16" s="6">
        <f>100 + SUMIFS(NhatKy_ViPham!J:J, NhatKy_ViPham!E:E, "11_Phap", NhatKy_ViPham!F:F, B16, NhatKy_ViPham!C:C, "T11") - SUMIFS(NhatKy_ViPham!K:K, NhatKy_ViPham!E:E, "11_Phap", NhatKy_ViPham!F:F, B16, NhatKy_ViPham!C:C, "T11")</f>
        <v>100</v>
      </c>
      <c r="AC16" s="6">
        <f>100 + SUMIFS(NhatKy_ViPham!J:J, NhatKy_ViPham!E:E, "11_Phap", NhatKy_ViPham!F:F, B16, NhatKy_ViPham!C:C, "T12") - SUMIFS(NhatKy_ViPham!K:K, NhatKy_ViPham!E:E, "11_Phap", NhatKy_ViPham!F:F, B16, NhatKy_ViPham!C:C, "T12")</f>
        <v>100</v>
      </c>
      <c r="AD16" s="6">
        <f>100 + SUMIFS(NhatKy_ViPham!J:J, NhatKy_ViPham!E:E, "11_Phap", NhatKy_ViPham!F:F, B16, NhatKy_ViPham!C:C, "T13") - SUMIFS(NhatKy_ViPham!K:K, NhatKy_ViPham!E:E, "11_Phap", NhatKy_ViPham!F:F, B16, NhatKy_ViPham!C:C, "T13")</f>
        <v>100</v>
      </c>
      <c r="AE16" s="6">
        <f>100 + SUMIFS(NhatKy_ViPham!J:J, NhatKy_ViPham!E:E, "11_Phap", NhatKy_ViPham!F:F, B16, NhatKy_ViPham!C:C, "T14") - SUMIFS(NhatKy_ViPham!K:K, NhatKy_ViPham!E:E, "11_Phap", NhatKy_ViPham!F:F, B16, NhatKy_ViPham!C:C, "T14")</f>
        <v>100</v>
      </c>
      <c r="AF16" s="6">
        <f>100 + SUMIFS(NhatKy_ViPham!J:J, NhatKy_ViPham!E:E, "11_Phap", NhatKy_ViPham!F:F, B16, NhatKy_ViPham!C:C, "T15") - SUMIFS(NhatKy_ViPham!K:K, NhatKy_ViPham!E:E, "11_Phap", NhatKy_ViPham!F:F, B16, NhatKy_ViPham!C:C, "T15")</f>
        <v>100</v>
      </c>
      <c r="AG16" s="6">
        <f>100 + SUMIFS(NhatKy_ViPham!J:J, NhatKy_ViPham!E:E, "11_Phap", NhatKy_ViPham!F:F, B16, NhatKy_ViPham!C:C, "T16") - SUMIFS(NhatKy_ViPham!K:K, NhatKy_ViPham!E:E, "11_Phap", NhatKy_ViPham!F:F, B16, NhatKy_ViPham!C:C, "T16")</f>
        <v>100</v>
      </c>
      <c r="AH16" s="6">
        <f>100 + SUMIFS(NhatKy_ViPham!J:J, NhatKy_ViPham!E:E, "11_Phap", NhatKy_ViPham!F:F, B16, NhatKy_ViPham!C:C, "T17") - SUMIFS(NhatKy_ViPham!K:K, NhatKy_ViPham!E:E, "11_Phap", NhatKy_ViPham!F:F, B16, NhatKy_ViPham!C:C, "T17")</f>
        <v>100</v>
      </c>
      <c r="AI16" s="6">
        <f>100 + SUMIFS(NhatKy_ViPham!J:J, NhatKy_ViPham!E:E, "11_Phap", NhatKy_ViPham!F:F, B16, NhatKy_ViPham!C:C, "T18") - SUMIFS(NhatKy_ViPham!K:K, NhatKy_ViPham!E:E, "11_Phap", NhatKy_ViPham!F:F, B16, NhatKy_ViPham!C:C, "T18")</f>
        <v>100</v>
      </c>
      <c r="AJ16" s="6">
        <f>100 + SUMIFS(NhatKy_ViPham!J:J, NhatKy_ViPham!E:E, "11_Phap", NhatKy_ViPham!F:F, B16, NhatKy_ViPham!C:C, "T19") - SUMIFS(NhatKy_ViPham!K:K, NhatKy_ViPham!E:E, "11_Phap", NhatKy_ViPham!F:F, B16, NhatKy_ViPham!C:C, "T19")</f>
        <v>100</v>
      </c>
      <c r="AK16" s="6">
        <f>100 + SUMIFS(NhatKy_ViPham!J:J, NhatKy_ViPham!E:E, "11_Phap", NhatKy_ViPham!F:F, B16, NhatKy_ViPham!C:C, "T20") - SUMIFS(NhatKy_ViPham!K:K, NhatKy_ViPham!E:E, "11_Phap", NhatKy_ViPham!F:F, B16, NhatKy_ViPham!C:C, "T20")</f>
        <v>100</v>
      </c>
      <c r="AL16" s="6">
        <f>100 + SUMIFS(NhatKy_ViPham!J:J, NhatKy_ViPham!E:E, "11_Phap", NhatKy_ViPham!F:F, B16, NhatKy_ViPham!C:C, "T21") - SUMIFS(NhatKy_ViPham!K:K, NhatKy_ViPham!E:E, "11_Phap", NhatKy_ViPham!F:F, B16, NhatKy_ViPham!C:C, "T21")</f>
        <v>100</v>
      </c>
      <c r="AM16" s="6">
        <f>100 + SUMIFS(NhatKy_ViPham!J:J, NhatKy_ViPham!E:E, "11_Phap", NhatKy_ViPham!F:F, B16, NhatKy_ViPham!C:C, "T22") - SUMIFS(NhatKy_ViPham!K:K, NhatKy_ViPham!E:E, "11_Phap", NhatKy_ViPham!F:F, B16, NhatKy_ViPham!C:C, "T22")</f>
        <v>100</v>
      </c>
      <c r="AN16" s="6">
        <f>100 + SUMIFS(NhatKy_ViPham!J:J, NhatKy_ViPham!E:E, "11_Phap", NhatKy_ViPham!F:F, B16, NhatKy_ViPham!C:C, "T23") - SUMIFS(NhatKy_ViPham!K:K, NhatKy_ViPham!E:E, "11_Phap", NhatKy_ViPham!F:F, B16, NhatKy_ViPham!C:C, "T23")</f>
        <v>100</v>
      </c>
      <c r="AO16" s="6">
        <f>100 + SUMIFS(NhatKy_ViPham!J:J, NhatKy_ViPham!E:E, "11_Phap", NhatKy_ViPham!F:F, B16, NhatKy_ViPham!C:C, "T24") - SUMIFS(NhatKy_ViPham!K:K, NhatKy_ViPham!E:E, "11_Phap", NhatKy_ViPham!F:F, B16, NhatKy_ViPham!C:C, "T24")</f>
        <v>100</v>
      </c>
      <c r="AP16" s="6">
        <f>100 + SUMIFS(NhatKy_ViPham!J:J, NhatKy_ViPham!E:E, "11_Phap", NhatKy_ViPham!F:F, B16, NhatKy_ViPham!C:C, "T25") - SUMIFS(NhatKy_ViPham!K:K, NhatKy_ViPham!E:E, "11_Phap", NhatKy_ViPham!F:F, B16, NhatKy_ViPham!C:C, "T25")</f>
        <v>100</v>
      </c>
      <c r="AQ16" s="6">
        <f>100 + SUMIFS(NhatKy_ViPham!J:J, NhatKy_ViPham!E:E, "11_Phap", NhatKy_ViPham!F:F, B16, NhatKy_ViPham!C:C, "T26") - SUMIFS(NhatKy_ViPham!K:K, NhatKy_ViPham!E:E, "11_Phap", NhatKy_ViPham!F:F, B16, NhatKy_ViPham!C:C, "T26")</f>
        <v>100</v>
      </c>
      <c r="AR16" s="6">
        <f>100 + SUMIFS(NhatKy_ViPham!J:J, NhatKy_ViPham!E:E, "11_Phap", NhatKy_ViPham!F:F, B16, NhatKy_ViPham!C:C, "T27") - SUMIFS(NhatKy_ViPham!K:K, NhatKy_ViPham!E:E, "11_Phap", NhatKy_ViPham!F:F, B16, NhatKy_ViPham!C:C, "T27")</f>
        <v>100</v>
      </c>
      <c r="AS16" s="6">
        <f>100 + SUMIFS(NhatKy_ViPham!J:J, NhatKy_ViPham!E:E, "11_Phap", NhatKy_ViPham!F:F, B16, NhatKy_ViPham!C:C, "T28") - SUMIFS(NhatKy_ViPham!K:K, NhatKy_ViPham!E:E, "11_Phap", NhatKy_ViPham!F:F, B16, NhatKy_ViPham!C:C, "T28")</f>
        <v>100</v>
      </c>
      <c r="AT16" s="6">
        <f>100 + SUMIFS(NhatKy_ViPham!J:J, NhatKy_ViPham!E:E, "11_Phap", NhatKy_ViPham!F:F, B16, NhatKy_ViPham!C:C, "T29") - SUMIFS(NhatKy_ViPham!K:K, NhatKy_ViPham!E:E, "11_Phap", NhatKy_ViPham!F:F, B16, NhatKy_ViPham!C:C, "T29")</f>
        <v>100</v>
      </c>
      <c r="AU16" s="6">
        <f>100 + SUMIFS(NhatKy_ViPham!J:J, NhatKy_ViPham!E:E, "11_Phap", NhatKy_ViPham!F:F, B16, NhatKy_ViPham!C:C, "T30") - SUMIFS(NhatKy_ViPham!K:K, NhatKy_ViPham!E:E, "11_Phap", NhatKy_ViPham!F:F, B16, NhatKy_ViPham!C:C, "T30")</f>
        <v>100</v>
      </c>
      <c r="AV16" s="6">
        <f>100 + SUMIFS(NhatKy_ViPham!J:J, NhatKy_ViPham!E:E, "11_Phap", NhatKy_ViPham!F:F, B16, NhatKy_ViPham!C:C, "T31") - SUMIFS(NhatKy_ViPham!K:K, NhatKy_ViPham!E:E, "11_Phap", NhatKy_ViPham!F:F, B16, NhatKy_ViPham!C:C, "T31")</f>
        <v>100</v>
      </c>
      <c r="AW16" s="6">
        <f>100 + SUMIFS(NhatKy_ViPham!J:J, NhatKy_ViPham!E:E, "11_Phap", NhatKy_ViPham!F:F, B16, NhatKy_ViPham!C:C, "T32") - SUMIFS(NhatKy_ViPham!K:K, NhatKy_ViPham!E:E, "11_Phap", NhatKy_ViPham!F:F, B16, NhatKy_ViPham!C:C, "T32")</f>
        <v>100</v>
      </c>
      <c r="AX16" s="6">
        <f>100 + SUMIFS(NhatKy_ViPham!J:J, NhatKy_ViPham!E:E, "11_Phap", NhatKy_ViPham!F:F, B16, NhatKy_ViPham!C:C, "T33") - SUMIFS(NhatKy_ViPham!K:K, NhatKy_ViPham!E:E, "11_Phap", NhatKy_ViPham!F:F, B16, NhatKy_ViPham!C:C, "T33")</f>
        <v>100</v>
      </c>
      <c r="AY16" s="6">
        <f>100 + SUMIFS(NhatKy_ViPham!J:J, NhatKy_ViPham!E:E, "11_Phap", NhatKy_ViPham!F:F, B16, NhatKy_ViPham!C:C, "T34") - SUMIFS(NhatKy_ViPham!K:K, NhatKy_ViPham!E:E, "11_Phap", NhatKy_ViPham!F:F, B16, NhatKy_ViPham!C:C, "T34")</f>
        <v>100</v>
      </c>
      <c r="AZ16" s="6">
        <f>100 + SUMIFS(NhatKy_ViPham!J:J, NhatKy_ViPham!E:E, "11_Phap", NhatKy_ViPham!F:F, B16, NhatKy_ViPham!C:C, "T35") - SUMIFS(NhatKy_ViPham!K:K, NhatKy_ViPham!E:E, "11_Phap", NhatKy_ViPham!F:F, B16, NhatKy_ViPham!C:C, "T35")</f>
        <v>100</v>
      </c>
      <c r="BA16" s="12">
        <f t="shared" si="0"/>
        <v>100</v>
      </c>
      <c r="BB16" s="11" t="s">
        <v>430</v>
      </c>
      <c r="BC16" s="16" t="str">
        <f t="shared" si="1"/>
        <v>Tốt</v>
      </c>
      <c r="BD16" s="15" t="str">
        <f t="shared" si="2"/>
        <v>🟢 BÌNH THƯỜNG</v>
      </c>
    </row>
    <row r="17" spans="1:56" x14ac:dyDescent="0.25">
      <c r="A17" s="4">
        <v>9</v>
      </c>
      <c r="B17" s="10" t="s">
        <v>1182</v>
      </c>
      <c r="C17" s="4" t="s">
        <v>1781</v>
      </c>
      <c r="D17" s="4" t="s">
        <v>435</v>
      </c>
      <c r="E17" s="11" t="s">
        <v>430</v>
      </c>
      <c r="F17" s="7">
        <f>SUMIFS(NhatKy_ViPham!K:K, NhatKy_ViPham!E:E, "11_Phap", NhatKy_ViPham!F:F, B17, NhatKy_ViPham!H:H, "L01")</f>
        <v>0</v>
      </c>
      <c r="G17" s="7">
        <f>SUMIFS(NhatKy_ViPham!K:K, NhatKy_ViPham!E:E, "11_Phap", NhatKy_ViPham!F:F, B17, NhatKy_ViPham!H:H, "L02")</f>
        <v>0</v>
      </c>
      <c r="H17" s="7">
        <f>SUMIFS(NhatKy_ViPham!K:K, NhatKy_ViPham!E:E, "11_Phap", NhatKy_ViPham!F:F, B17, NhatKy_ViPham!H:H, "L03")</f>
        <v>0</v>
      </c>
      <c r="I17" s="7">
        <f>SUMIFS(NhatKy_ViPham!K:K, NhatKy_ViPham!E:E, "11_Phap", NhatKy_ViPham!F:F, B17, NhatKy_ViPham!H:H, "L04")</f>
        <v>0</v>
      </c>
      <c r="J17" s="7">
        <f>SUMIFS(NhatKy_ViPham!K:K, NhatKy_ViPham!E:E, "11_Phap", NhatKy_ViPham!F:F, B17, NhatKy_ViPham!H:H, "L05")</f>
        <v>0</v>
      </c>
      <c r="K17" s="7">
        <f>SUMIFS(NhatKy_ViPham!K:K, NhatKy_ViPham!E:E, "11_Phap", NhatKy_ViPham!F:F, B17, NhatKy_ViPham!H:H, "L06")</f>
        <v>0</v>
      </c>
      <c r="L17" s="7">
        <f>SUMIFS(NhatKy_ViPham!K:K, NhatKy_ViPham!E:E, "11_Phap", NhatKy_ViPham!F:F, B17, NhatKy_ViPham!H:H, "L07")</f>
        <v>0</v>
      </c>
      <c r="M17" s="7">
        <f>SUMIFS(NhatKy_ViPham!K:K, NhatKy_ViPham!E:E, "11_Phap", NhatKy_ViPham!F:F, B17, NhatKy_ViPham!H:H, "L08")</f>
        <v>0</v>
      </c>
      <c r="N17" s="7">
        <f>SUMIFS(NhatKy_ViPham!K:K, NhatKy_ViPham!E:E, "11_Phap", NhatKy_ViPham!F:F, B17, NhatKy_ViPham!H:H, "L09")</f>
        <v>0</v>
      </c>
      <c r="O17" s="7">
        <f>SUMIFS(NhatKy_ViPham!K:K, NhatKy_ViPham!E:E, "11_Phap", NhatKy_ViPham!F:F, B17, NhatKy_ViPham!H:H, "L10")</f>
        <v>0</v>
      </c>
      <c r="P17" s="12">
        <f>SUMIFS(NhatKy_ViPham!J:J, NhatKy_ViPham!E:E, "11_Phap", NhatKy_ViPham!F:F, B17)</f>
        <v>0</v>
      </c>
      <c r="Q17" s="13">
        <f>SUMIFS(NhatKy_ViPham!K:K, NhatKy_ViPham!E:E, "11_Phap", NhatKy_ViPham!F:F, B17)</f>
        <v>0</v>
      </c>
      <c r="R17" s="7">
        <f>100 + SUMIFS(NhatKy_ViPham!J:J, NhatKy_ViPham!E:E, "11_Phap", NhatKy_ViPham!F:F, B17, NhatKy_ViPham!C:C, "T1") - SUMIFS(NhatKy_ViPham!K:K, NhatKy_ViPham!E:E, "11_Phap", NhatKy_ViPham!F:F, B17, NhatKy_ViPham!C:C, "T1")</f>
        <v>100</v>
      </c>
      <c r="S17" s="7">
        <f>100 + SUMIFS(NhatKy_ViPham!J:J, NhatKy_ViPham!E:E, "11_Phap", NhatKy_ViPham!F:F, B17, NhatKy_ViPham!C:C, "T2") - SUMIFS(NhatKy_ViPham!K:K, NhatKy_ViPham!E:E, "11_Phap", NhatKy_ViPham!F:F, B17, NhatKy_ViPham!C:C, "T2")</f>
        <v>100</v>
      </c>
      <c r="T17" s="7">
        <f>100 + SUMIFS(NhatKy_ViPham!J:J, NhatKy_ViPham!E:E, "11_Phap", NhatKy_ViPham!F:F, B17, NhatKy_ViPham!C:C, "T3") - SUMIFS(NhatKy_ViPham!K:K, NhatKy_ViPham!E:E, "11_Phap", NhatKy_ViPham!F:F, B17, NhatKy_ViPham!C:C, "T3")</f>
        <v>100</v>
      </c>
      <c r="U17" s="7">
        <f>100 + SUMIFS(NhatKy_ViPham!J:J, NhatKy_ViPham!E:E, "11_Phap", NhatKy_ViPham!F:F, B17, NhatKy_ViPham!C:C, "T4") - SUMIFS(NhatKy_ViPham!K:K, NhatKy_ViPham!E:E, "11_Phap", NhatKy_ViPham!F:F, B17, NhatKy_ViPham!C:C, "T4")</f>
        <v>100</v>
      </c>
      <c r="V17" s="7">
        <f>100 + SUMIFS(NhatKy_ViPham!J:J, NhatKy_ViPham!E:E, "11_Phap", NhatKy_ViPham!F:F, B17, NhatKy_ViPham!C:C, "T5") - SUMIFS(NhatKy_ViPham!K:K, NhatKy_ViPham!E:E, "11_Phap", NhatKy_ViPham!F:F, B17, NhatKy_ViPham!C:C, "T5")</f>
        <v>100</v>
      </c>
      <c r="W17" s="7">
        <f>100 + SUMIFS(NhatKy_ViPham!J:J, NhatKy_ViPham!E:E, "11_Phap", NhatKy_ViPham!F:F, B17, NhatKy_ViPham!C:C, "T6") - SUMIFS(NhatKy_ViPham!K:K, NhatKy_ViPham!E:E, "11_Phap", NhatKy_ViPham!F:F, B17, NhatKy_ViPham!C:C, "T6")</f>
        <v>100</v>
      </c>
      <c r="X17" s="7">
        <f>100 + SUMIFS(NhatKy_ViPham!J:J, NhatKy_ViPham!E:E, "11_Phap", NhatKy_ViPham!F:F, B17, NhatKy_ViPham!C:C, "T7") - SUMIFS(NhatKy_ViPham!K:K, NhatKy_ViPham!E:E, "11_Phap", NhatKy_ViPham!F:F, B17, NhatKy_ViPham!C:C, "T7")</f>
        <v>100</v>
      </c>
      <c r="Y17" s="7">
        <f>100 + SUMIFS(NhatKy_ViPham!J:J, NhatKy_ViPham!E:E, "11_Phap", NhatKy_ViPham!F:F, B17, NhatKy_ViPham!C:C, "T8") - SUMIFS(NhatKy_ViPham!K:K, NhatKy_ViPham!E:E, "11_Phap", NhatKy_ViPham!F:F, B17, NhatKy_ViPham!C:C, "T8")</f>
        <v>100</v>
      </c>
      <c r="Z17" s="7">
        <f>100 + SUMIFS(NhatKy_ViPham!J:J, NhatKy_ViPham!E:E, "11_Phap", NhatKy_ViPham!F:F, B17, NhatKy_ViPham!C:C, "T9") - SUMIFS(NhatKy_ViPham!K:K, NhatKy_ViPham!E:E, "11_Phap", NhatKy_ViPham!F:F, B17, NhatKy_ViPham!C:C, "T9")</f>
        <v>100</v>
      </c>
      <c r="AA17" s="7">
        <f>100 + SUMIFS(NhatKy_ViPham!J:J, NhatKy_ViPham!E:E, "11_Phap", NhatKy_ViPham!F:F, B17, NhatKy_ViPham!C:C, "T10") - SUMIFS(NhatKy_ViPham!K:K, NhatKy_ViPham!E:E, "11_Phap", NhatKy_ViPham!F:F, B17, NhatKy_ViPham!C:C, "T10")</f>
        <v>100</v>
      </c>
      <c r="AB17" s="7">
        <f>100 + SUMIFS(NhatKy_ViPham!J:J, NhatKy_ViPham!E:E, "11_Phap", NhatKy_ViPham!F:F, B17, NhatKy_ViPham!C:C, "T11") - SUMIFS(NhatKy_ViPham!K:K, NhatKy_ViPham!E:E, "11_Phap", NhatKy_ViPham!F:F, B17, NhatKy_ViPham!C:C, "T11")</f>
        <v>100</v>
      </c>
      <c r="AC17" s="7">
        <f>100 + SUMIFS(NhatKy_ViPham!J:J, NhatKy_ViPham!E:E, "11_Phap", NhatKy_ViPham!F:F, B17, NhatKy_ViPham!C:C, "T12") - SUMIFS(NhatKy_ViPham!K:K, NhatKy_ViPham!E:E, "11_Phap", NhatKy_ViPham!F:F, B17, NhatKy_ViPham!C:C, "T12")</f>
        <v>100</v>
      </c>
      <c r="AD17" s="7">
        <f>100 + SUMIFS(NhatKy_ViPham!J:J, NhatKy_ViPham!E:E, "11_Phap", NhatKy_ViPham!F:F, B17, NhatKy_ViPham!C:C, "T13") - SUMIFS(NhatKy_ViPham!K:K, NhatKy_ViPham!E:E, "11_Phap", NhatKy_ViPham!F:F, B17, NhatKy_ViPham!C:C, "T13")</f>
        <v>100</v>
      </c>
      <c r="AE17" s="7">
        <f>100 + SUMIFS(NhatKy_ViPham!J:J, NhatKy_ViPham!E:E, "11_Phap", NhatKy_ViPham!F:F, B17, NhatKy_ViPham!C:C, "T14") - SUMIFS(NhatKy_ViPham!K:K, NhatKy_ViPham!E:E, "11_Phap", NhatKy_ViPham!F:F, B17, NhatKy_ViPham!C:C, "T14")</f>
        <v>100</v>
      </c>
      <c r="AF17" s="7">
        <f>100 + SUMIFS(NhatKy_ViPham!J:J, NhatKy_ViPham!E:E, "11_Phap", NhatKy_ViPham!F:F, B17, NhatKy_ViPham!C:C, "T15") - SUMIFS(NhatKy_ViPham!K:K, NhatKy_ViPham!E:E, "11_Phap", NhatKy_ViPham!F:F, B17, NhatKy_ViPham!C:C, "T15")</f>
        <v>100</v>
      </c>
      <c r="AG17" s="7">
        <f>100 + SUMIFS(NhatKy_ViPham!J:J, NhatKy_ViPham!E:E, "11_Phap", NhatKy_ViPham!F:F, B17, NhatKy_ViPham!C:C, "T16") - SUMIFS(NhatKy_ViPham!K:K, NhatKy_ViPham!E:E, "11_Phap", NhatKy_ViPham!F:F, B17, NhatKy_ViPham!C:C, "T16")</f>
        <v>100</v>
      </c>
      <c r="AH17" s="7">
        <f>100 + SUMIFS(NhatKy_ViPham!J:J, NhatKy_ViPham!E:E, "11_Phap", NhatKy_ViPham!F:F, B17, NhatKy_ViPham!C:C, "T17") - SUMIFS(NhatKy_ViPham!K:K, NhatKy_ViPham!E:E, "11_Phap", NhatKy_ViPham!F:F, B17, NhatKy_ViPham!C:C, "T17")</f>
        <v>100</v>
      </c>
      <c r="AI17" s="7">
        <f>100 + SUMIFS(NhatKy_ViPham!J:J, NhatKy_ViPham!E:E, "11_Phap", NhatKy_ViPham!F:F, B17, NhatKy_ViPham!C:C, "T18") - SUMIFS(NhatKy_ViPham!K:K, NhatKy_ViPham!E:E, "11_Phap", NhatKy_ViPham!F:F, B17, NhatKy_ViPham!C:C, "T18")</f>
        <v>100</v>
      </c>
      <c r="AJ17" s="7">
        <f>100 + SUMIFS(NhatKy_ViPham!J:J, NhatKy_ViPham!E:E, "11_Phap", NhatKy_ViPham!F:F, B17, NhatKy_ViPham!C:C, "T19") - SUMIFS(NhatKy_ViPham!K:K, NhatKy_ViPham!E:E, "11_Phap", NhatKy_ViPham!F:F, B17, NhatKy_ViPham!C:C, "T19")</f>
        <v>100</v>
      </c>
      <c r="AK17" s="7">
        <f>100 + SUMIFS(NhatKy_ViPham!J:J, NhatKy_ViPham!E:E, "11_Phap", NhatKy_ViPham!F:F, B17, NhatKy_ViPham!C:C, "T20") - SUMIFS(NhatKy_ViPham!K:K, NhatKy_ViPham!E:E, "11_Phap", NhatKy_ViPham!F:F, B17, NhatKy_ViPham!C:C, "T20")</f>
        <v>100</v>
      </c>
      <c r="AL17" s="7">
        <f>100 + SUMIFS(NhatKy_ViPham!J:J, NhatKy_ViPham!E:E, "11_Phap", NhatKy_ViPham!F:F, B17, NhatKy_ViPham!C:C, "T21") - SUMIFS(NhatKy_ViPham!K:K, NhatKy_ViPham!E:E, "11_Phap", NhatKy_ViPham!F:F, B17, NhatKy_ViPham!C:C, "T21")</f>
        <v>100</v>
      </c>
      <c r="AM17" s="7">
        <f>100 + SUMIFS(NhatKy_ViPham!J:J, NhatKy_ViPham!E:E, "11_Phap", NhatKy_ViPham!F:F, B17, NhatKy_ViPham!C:C, "T22") - SUMIFS(NhatKy_ViPham!K:K, NhatKy_ViPham!E:E, "11_Phap", NhatKy_ViPham!F:F, B17, NhatKy_ViPham!C:C, "T22")</f>
        <v>100</v>
      </c>
      <c r="AN17" s="7">
        <f>100 + SUMIFS(NhatKy_ViPham!J:J, NhatKy_ViPham!E:E, "11_Phap", NhatKy_ViPham!F:F, B17, NhatKy_ViPham!C:C, "T23") - SUMIFS(NhatKy_ViPham!K:K, NhatKy_ViPham!E:E, "11_Phap", NhatKy_ViPham!F:F, B17, NhatKy_ViPham!C:C, "T23")</f>
        <v>100</v>
      </c>
      <c r="AO17" s="7">
        <f>100 + SUMIFS(NhatKy_ViPham!J:J, NhatKy_ViPham!E:E, "11_Phap", NhatKy_ViPham!F:F, B17, NhatKy_ViPham!C:C, "T24") - SUMIFS(NhatKy_ViPham!K:K, NhatKy_ViPham!E:E, "11_Phap", NhatKy_ViPham!F:F, B17, NhatKy_ViPham!C:C, "T24")</f>
        <v>100</v>
      </c>
      <c r="AP17" s="7">
        <f>100 + SUMIFS(NhatKy_ViPham!J:J, NhatKy_ViPham!E:E, "11_Phap", NhatKy_ViPham!F:F, B17, NhatKy_ViPham!C:C, "T25") - SUMIFS(NhatKy_ViPham!K:K, NhatKy_ViPham!E:E, "11_Phap", NhatKy_ViPham!F:F, B17, NhatKy_ViPham!C:C, "T25")</f>
        <v>100</v>
      </c>
      <c r="AQ17" s="7">
        <f>100 + SUMIFS(NhatKy_ViPham!J:J, NhatKy_ViPham!E:E, "11_Phap", NhatKy_ViPham!F:F, B17, NhatKy_ViPham!C:C, "T26") - SUMIFS(NhatKy_ViPham!K:K, NhatKy_ViPham!E:E, "11_Phap", NhatKy_ViPham!F:F, B17, NhatKy_ViPham!C:C, "T26")</f>
        <v>100</v>
      </c>
      <c r="AR17" s="7">
        <f>100 + SUMIFS(NhatKy_ViPham!J:J, NhatKy_ViPham!E:E, "11_Phap", NhatKy_ViPham!F:F, B17, NhatKy_ViPham!C:C, "T27") - SUMIFS(NhatKy_ViPham!K:K, NhatKy_ViPham!E:E, "11_Phap", NhatKy_ViPham!F:F, B17, NhatKy_ViPham!C:C, "T27")</f>
        <v>100</v>
      </c>
      <c r="AS17" s="7">
        <f>100 + SUMIFS(NhatKy_ViPham!J:J, NhatKy_ViPham!E:E, "11_Phap", NhatKy_ViPham!F:F, B17, NhatKy_ViPham!C:C, "T28") - SUMIFS(NhatKy_ViPham!K:K, NhatKy_ViPham!E:E, "11_Phap", NhatKy_ViPham!F:F, B17, NhatKy_ViPham!C:C, "T28")</f>
        <v>100</v>
      </c>
      <c r="AT17" s="7">
        <f>100 + SUMIFS(NhatKy_ViPham!J:J, NhatKy_ViPham!E:E, "11_Phap", NhatKy_ViPham!F:F, B17, NhatKy_ViPham!C:C, "T29") - SUMIFS(NhatKy_ViPham!K:K, NhatKy_ViPham!E:E, "11_Phap", NhatKy_ViPham!F:F, B17, NhatKy_ViPham!C:C, "T29")</f>
        <v>100</v>
      </c>
      <c r="AU17" s="7">
        <f>100 + SUMIFS(NhatKy_ViPham!J:J, NhatKy_ViPham!E:E, "11_Phap", NhatKy_ViPham!F:F, B17, NhatKy_ViPham!C:C, "T30") - SUMIFS(NhatKy_ViPham!K:K, NhatKy_ViPham!E:E, "11_Phap", NhatKy_ViPham!F:F, B17, NhatKy_ViPham!C:C, "T30")</f>
        <v>100</v>
      </c>
      <c r="AV17" s="7">
        <f>100 + SUMIFS(NhatKy_ViPham!J:J, NhatKy_ViPham!E:E, "11_Phap", NhatKy_ViPham!F:F, B17, NhatKy_ViPham!C:C, "T31") - SUMIFS(NhatKy_ViPham!K:K, NhatKy_ViPham!E:E, "11_Phap", NhatKy_ViPham!F:F, B17, NhatKy_ViPham!C:C, "T31")</f>
        <v>100</v>
      </c>
      <c r="AW17" s="7">
        <f>100 + SUMIFS(NhatKy_ViPham!J:J, NhatKy_ViPham!E:E, "11_Phap", NhatKy_ViPham!F:F, B17, NhatKy_ViPham!C:C, "T32") - SUMIFS(NhatKy_ViPham!K:K, NhatKy_ViPham!E:E, "11_Phap", NhatKy_ViPham!F:F, B17, NhatKy_ViPham!C:C, "T32")</f>
        <v>100</v>
      </c>
      <c r="AX17" s="7">
        <f>100 + SUMIFS(NhatKy_ViPham!J:J, NhatKy_ViPham!E:E, "11_Phap", NhatKy_ViPham!F:F, B17, NhatKy_ViPham!C:C, "T33") - SUMIFS(NhatKy_ViPham!K:K, NhatKy_ViPham!E:E, "11_Phap", NhatKy_ViPham!F:F, B17, NhatKy_ViPham!C:C, "T33")</f>
        <v>100</v>
      </c>
      <c r="AY17" s="7">
        <f>100 + SUMIFS(NhatKy_ViPham!J:J, NhatKy_ViPham!E:E, "11_Phap", NhatKy_ViPham!F:F, B17, NhatKy_ViPham!C:C, "T34") - SUMIFS(NhatKy_ViPham!K:K, NhatKy_ViPham!E:E, "11_Phap", NhatKy_ViPham!F:F, B17, NhatKy_ViPham!C:C, "T34")</f>
        <v>100</v>
      </c>
      <c r="AZ17" s="7">
        <f>100 + SUMIFS(NhatKy_ViPham!J:J, NhatKy_ViPham!E:E, "11_Phap", NhatKy_ViPham!F:F, B17, NhatKy_ViPham!C:C, "T35") - SUMIFS(NhatKy_ViPham!K:K, NhatKy_ViPham!E:E, "11_Phap", NhatKy_ViPham!F:F, B17, NhatKy_ViPham!C:C, "T35")</f>
        <v>100</v>
      </c>
      <c r="BA17" s="12">
        <f t="shared" si="0"/>
        <v>100</v>
      </c>
      <c r="BB17" s="11" t="s">
        <v>430</v>
      </c>
      <c r="BC17" s="14" t="str">
        <f t="shared" si="1"/>
        <v>Tốt</v>
      </c>
      <c r="BD17" s="10" t="str">
        <f t="shared" si="2"/>
        <v>🟢 BÌNH THƯỜNG</v>
      </c>
    </row>
    <row r="18" spans="1:56" x14ac:dyDescent="0.25">
      <c r="A18" s="5">
        <v>10</v>
      </c>
      <c r="B18" s="15" t="s">
        <v>2173</v>
      </c>
      <c r="C18" s="5" t="s">
        <v>1337</v>
      </c>
      <c r="D18" s="5" t="s">
        <v>435</v>
      </c>
      <c r="E18" s="11" t="s">
        <v>430</v>
      </c>
      <c r="F18" s="6">
        <f>SUMIFS(NhatKy_ViPham!K:K, NhatKy_ViPham!E:E, "11_Phap", NhatKy_ViPham!F:F, B18, NhatKy_ViPham!H:H, "L01")</f>
        <v>0</v>
      </c>
      <c r="G18" s="6">
        <f>SUMIFS(NhatKy_ViPham!K:K, NhatKy_ViPham!E:E, "11_Phap", NhatKy_ViPham!F:F, B18, NhatKy_ViPham!H:H, "L02")</f>
        <v>0</v>
      </c>
      <c r="H18" s="6">
        <f>SUMIFS(NhatKy_ViPham!K:K, NhatKy_ViPham!E:E, "11_Phap", NhatKy_ViPham!F:F, B18, NhatKy_ViPham!H:H, "L03")</f>
        <v>0</v>
      </c>
      <c r="I18" s="6">
        <f>SUMIFS(NhatKy_ViPham!K:K, NhatKy_ViPham!E:E, "11_Phap", NhatKy_ViPham!F:F, B18, NhatKy_ViPham!H:H, "L04")</f>
        <v>0</v>
      </c>
      <c r="J18" s="6">
        <f>SUMIFS(NhatKy_ViPham!K:K, NhatKy_ViPham!E:E, "11_Phap", NhatKy_ViPham!F:F, B18, NhatKy_ViPham!H:H, "L05")</f>
        <v>0</v>
      </c>
      <c r="K18" s="6">
        <f>SUMIFS(NhatKy_ViPham!K:K, NhatKy_ViPham!E:E, "11_Phap", NhatKy_ViPham!F:F, B18, NhatKy_ViPham!H:H, "L06")</f>
        <v>0</v>
      </c>
      <c r="L18" s="6">
        <f>SUMIFS(NhatKy_ViPham!K:K, NhatKy_ViPham!E:E, "11_Phap", NhatKy_ViPham!F:F, B18, NhatKy_ViPham!H:H, "L07")</f>
        <v>0</v>
      </c>
      <c r="M18" s="6">
        <f>SUMIFS(NhatKy_ViPham!K:K, NhatKy_ViPham!E:E, "11_Phap", NhatKy_ViPham!F:F, B18, NhatKy_ViPham!H:H, "L08")</f>
        <v>0</v>
      </c>
      <c r="N18" s="6">
        <f>SUMIFS(NhatKy_ViPham!K:K, NhatKy_ViPham!E:E, "11_Phap", NhatKy_ViPham!F:F, B18, NhatKy_ViPham!H:H, "L09")</f>
        <v>0</v>
      </c>
      <c r="O18" s="6">
        <f>SUMIFS(NhatKy_ViPham!K:K, NhatKy_ViPham!E:E, "11_Phap", NhatKy_ViPham!F:F, B18, NhatKy_ViPham!H:H, "L10")</f>
        <v>0</v>
      </c>
      <c r="P18" s="12">
        <f>SUMIFS(NhatKy_ViPham!J:J, NhatKy_ViPham!E:E, "11_Phap", NhatKy_ViPham!F:F, B18)</f>
        <v>0</v>
      </c>
      <c r="Q18" s="13">
        <f>SUMIFS(NhatKy_ViPham!K:K, NhatKy_ViPham!E:E, "11_Phap", NhatKy_ViPham!F:F, B18)</f>
        <v>0</v>
      </c>
      <c r="R18" s="6">
        <f>100 + SUMIFS(NhatKy_ViPham!J:J, NhatKy_ViPham!E:E, "11_Phap", NhatKy_ViPham!F:F, B18, NhatKy_ViPham!C:C, "T1") - SUMIFS(NhatKy_ViPham!K:K, NhatKy_ViPham!E:E, "11_Phap", NhatKy_ViPham!F:F, B18, NhatKy_ViPham!C:C, "T1")</f>
        <v>100</v>
      </c>
      <c r="S18" s="6">
        <f>100 + SUMIFS(NhatKy_ViPham!J:J, NhatKy_ViPham!E:E, "11_Phap", NhatKy_ViPham!F:F, B18, NhatKy_ViPham!C:C, "T2") - SUMIFS(NhatKy_ViPham!K:K, NhatKy_ViPham!E:E, "11_Phap", NhatKy_ViPham!F:F, B18, NhatKy_ViPham!C:C, "T2")</f>
        <v>100</v>
      </c>
      <c r="T18" s="6">
        <f>100 + SUMIFS(NhatKy_ViPham!J:J, NhatKy_ViPham!E:E, "11_Phap", NhatKy_ViPham!F:F, B18, NhatKy_ViPham!C:C, "T3") - SUMIFS(NhatKy_ViPham!K:K, NhatKy_ViPham!E:E, "11_Phap", NhatKy_ViPham!F:F, B18, NhatKy_ViPham!C:C, "T3")</f>
        <v>100</v>
      </c>
      <c r="U18" s="6">
        <f>100 + SUMIFS(NhatKy_ViPham!J:J, NhatKy_ViPham!E:E, "11_Phap", NhatKy_ViPham!F:F, B18, NhatKy_ViPham!C:C, "T4") - SUMIFS(NhatKy_ViPham!K:K, NhatKy_ViPham!E:E, "11_Phap", NhatKy_ViPham!F:F, B18, NhatKy_ViPham!C:C, "T4")</f>
        <v>100</v>
      </c>
      <c r="V18" s="6">
        <f>100 + SUMIFS(NhatKy_ViPham!J:J, NhatKy_ViPham!E:E, "11_Phap", NhatKy_ViPham!F:F, B18, NhatKy_ViPham!C:C, "T5") - SUMIFS(NhatKy_ViPham!K:K, NhatKy_ViPham!E:E, "11_Phap", NhatKy_ViPham!F:F, B18, NhatKy_ViPham!C:C, "T5")</f>
        <v>100</v>
      </c>
      <c r="W18" s="6">
        <f>100 + SUMIFS(NhatKy_ViPham!J:J, NhatKy_ViPham!E:E, "11_Phap", NhatKy_ViPham!F:F, B18, NhatKy_ViPham!C:C, "T6") - SUMIFS(NhatKy_ViPham!K:K, NhatKy_ViPham!E:E, "11_Phap", NhatKy_ViPham!F:F, B18, NhatKy_ViPham!C:C, "T6")</f>
        <v>100</v>
      </c>
      <c r="X18" s="6">
        <f>100 + SUMIFS(NhatKy_ViPham!J:J, NhatKy_ViPham!E:E, "11_Phap", NhatKy_ViPham!F:F, B18, NhatKy_ViPham!C:C, "T7") - SUMIFS(NhatKy_ViPham!K:K, NhatKy_ViPham!E:E, "11_Phap", NhatKy_ViPham!F:F, B18, NhatKy_ViPham!C:C, "T7")</f>
        <v>100</v>
      </c>
      <c r="Y18" s="6">
        <f>100 + SUMIFS(NhatKy_ViPham!J:J, NhatKy_ViPham!E:E, "11_Phap", NhatKy_ViPham!F:F, B18, NhatKy_ViPham!C:C, "T8") - SUMIFS(NhatKy_ViPham!K:K, NhatKy_ViPham!E:E, "11_Phap", NhatKy_ViPham!F:F, B18, NhatKy_ViPham!C:C, "T8")</f>
        <v>100</v>
      </c>
      <c r="Z18" s="6">
        <f>100 + SUMIFS(NhatKy_ViPham!J:J, NhatKy_ViPham!E:E, "11_Phap", NhatKy_ViPham!F:F, B18, NhatKy_ViPham!C:C, "T9") - SUMIFS(NhatKy_ViPham!K:K, NhatKy_ViPham!E:E, "11_Phap", NhatKy_ViPham!F:F, B18, NhatKy_ViPham!C:C, "T9")</f>
        <v>100</v>
      </c>
      <c r="AA18" s="6">
        <f>100 + SUMIFS(NhatKy_ViPham!J:J, NhatKy_ViPham!E:E, "11_Phap", NhatKy_ViPham!F:F, B18, NhatKy_ViPham!C:C, "T10") - SUMIFS(NhatKy_ViPham!K:K, NhatKy_ViPham!E:E, "11_Phap", NhatKy_ViPham!F:F, B18, NhatKy_ViPham!C:C, "T10")</f>
        <v>100</v>
      </c>
      <c r="AB18" s="6">
        <f>100 + SUMIFS(NhatKy_ViPham!J:J, NhatKy_ViPham!E:E, "11_Phap", NhatKy_ViPham!F:F, B18, NhatKy_ViPham!C:C, "T11") - SUMIFS(NhatKy_ViPham!K:K, NhatKy_ViPham!E:E, "11_Phap", NhatKy_ViPham!F:F, B18, NhatKy_ViPham!C:C, "T11")</f>
        <v>100</v>
      </c>
      <c r="AC18" s="6">
        <f>100 + SUMIFS(NhatKy_ViPham!J:J, NhatKy_ViPham!E:E, "11_Phap", NhatKy_ViPham!F:F, B18, NhatKy_ViPham!C:C, "T12") - SUMIFS(NhatKy_ViPham!K:K, NhatKy_ViPham!E:E, "11_Phap", NhatKy_ViPham!F:F, B18, NhatKy_ViPham!C:C, "T12")</f>
        <v>100</v>
      </c>
      <c r="AD18" s="6">
        <f>100 + SUMIFS(NhatKy_ViPham!J:J, NhatKy_ViPham!E:E, "11_Phap", NhatKy_ViPham!F:F, B18, NhatKy_ViPham!C:C, "T13") - SUMIFS(NhatKy_ViPham!K:K, NhatKy_ViPham!E:E, "11_Phap", NhatKy_ViPham!F:F, B18, NhatKy_ViPham!C:C, "T13")</f>
        <v>100</v>
      </c>
      <c r="AE18" s="6">
        <f>100 + SUMIFS(NhatKy_ViPham!J:J, NhatKy_ViPham!E:E, "11_Phap", NhatKy_ViPham!F:F, B18, NhatKy_ViPham!C:C, "T14") - SUMIFS(NhatKy_ViPham!K:K, NhatKy_ViPham!E:E, "11_Phap", NhatKy_ViPham!F:F, B18, NhatKy_ViPham!C:C, "T14")</f>
        <v>100</v>
      </c>
      <c r="AF18" s="6">
        <f>100 + SUMIFS(NhatKy_ViPham!J:J, NhatKy_ViPham!E:E, "11_Phap", NhatKy_ViPham!F:F, B18, NhatKy_ViPham!C:C, "T15") - SUMIFS(NhatKy_ViPham!K:K, NhatKy_ViPham!E:E, "11_Phap", NhatKy_ViPham!F:F, B18, NhatKy_ViPham!C:C, "T15")</f>
        <v>100</v>
      </c>
      <c r="AG18" s="6">
        <f>100 + SUMIFS(NhatKy_ViPham!J:J, NhatKy_ViPham!E:E, "11_Phap", NhatKy_ViPham!F:F, B18, NhatKy_ViPham!C:C, "T16") - SUMIFS(NhatKy_ViPham!K:K, NhatKy_ViPham!E:E, "11_Phap", NhatKy_ViPham!F:F, B18, NhatKy_ViPham!C:C, "T16")</f>
        <v>100</v>
      </c>
      <c r="AH18" s="6">
        <f>100 + SUMIFS(NhatKy_ViPham!J:J, NhatKy_ViPham!E:E, "11_Phap", NhatKy_ViPham!F:F, B18, NhatKy_ViPham!C:C, "T17") - SUMIFS(NhatKy_ViPham!K:K, NhatKy_ViPham!E:E, "11_Phap", NhatKy_ViPham!F:F, B18, NhatKy_ViPham!C:C, "T17")</f>
        <v>100</v>
      </c>
      <c r="AI18" s="6">
        <f>100 + SUMIFS(NhatKy_ViPham!J:J, NhatKy_ViPham!E:E, "11_Phap", NhatKy_ViPham!F:F, B18, NhatKy_ViPham!C:C, "T18") - SUMIFS(NhatKy_ViPham!K:K, NhatKy_ViPham!E:E, "11_Phap", NhatKy_ViPham!F:F, B18, NhatKy_ViPham!C:C, "T18")</f>
        <v>100</v>
      </c>
      <c r="AJ18" s="6">
        <f>100 + SUMIFS(NhatKy_ViPham!J:J, NhatKy_ViPham!E:E, "11_Phap", NhatKy_ViPham!F:F, B18, NhatKy_ViPham!C:C, "T19") - SUMIFS(NhatKy_ViPham!K:K, NhatKy_ViPham!E:E, "11_Phap", NhatKy_ViPham!F:F, B18, NhatKy_ViPham!C:C, "T19")</f>
        <v>100</v>
      </c>
      <c r="AK18" s="6">
        <f>100 + SUMIFS(NhatKy_ViPham!J:J, NhatKy_ViPham!E:E, "11_Phap", NhatKy_ViPham!F:F, B18, NhatKy_ViPham!C:C, "T20") - SUMIFS(NhatKy_ViPham!K:K, NhatKy_ViPham!E:E, "11_Phap", NhatKy_ViPham!F:F, B18, NhatKy_ViPham!C:C, "T20")</f>
        <v>100</v>
      </c>
      <c r="AL18" s="6">
        <f>100 + SUMIFS(NhatKy_ViPham!J:J, NhatKy_ViPham!E:E, "11_Phap", NhatKy_ViPham!F:F, B18, NhatKy_ViPham!C:C, "T21") - SUMIFS(NhatKy_ViPham!K:K, NhatKy_ViPham!E:E, "11_Phap", NhatKy_ViPham!F:F, B18, NhatKy_ViPham!C:C, "T21")</f>
        <v>100</v>
      </c>
      <c r="AM18" s="6">
        <f>100 + SUMIFS(NhatKy_ViPham!J:J, NhatKy_ViPham!E:E, "11_Phap", NhatKy_ViPham!F:F, B18, NhatKy_ViPham!C:C, "T22") - SUMIFS(NhatKy_ViPham!K:K, NhatKy_ViPham!E:E, "11_Phap", NhatKy_ViPham!F:F, B18, NhatKy_ViPham!C:C, "T22")</f>
        <v>100</v>
      </c>
      <c r="AN18" s="6">
        <f>100 + SUMIFS(NhatKy_ViPham!J:J, NhatKy_ViPham!E:E, "11_Phap", NhatKy_ViPham!F:F, B18, NhatKy_ViPham!C:C, "T23") - SUMIFS(NhatKy_ViPham!K:K, NhatKy_ViPham!E:E, "11_Phap", NhatKy_ViPham!F:F, B18, NhatKy_ViPham!C:C, "T23")</f>
        <v>100</v>
      </c>
      <c r="AO18" s="6">
        <f>100 + SUMIFS(NhatKy_ViPham!J:J, NhatKy_ViPham!E:E, "11_Phap", NhatKy_ViPham!F:F, B18, NhatKy_ViPham!C:C, "T24") - SUMIFS(NhatKy_ViPham!K:K, NhatKy_ViPham!E:E, "11_Phap", NhatKy_ViPham!F:F, B18, NhatKy_ViPham!C:C, "T24")</f>
        <v>100</v>
      </c>
      <c r="AP18" s="6">
        <f>100 + SUMIFS(NhatKy_ViPham!J:J, NhatKy_ViPham!E:E, "11_Phap", NhatKy_ViPham!F:F, B18, NhatKy_ViPham!C:C, "T25") - SUMIFS(NhatKy_ViPham!K:K, NhatKy_ViPham!E:E, "11_Phap", NhatKy_ViPham!F:F, B18, NhatKy_ViPham!C:C, "T25")</f>
        <v>100</v>
      </c>
      <c r="AQ18" s="6">
        <f>100 + SUMIFS(NhatKy_ViPham!J:J, NhatKy_ViPham!E:E, "11_Phap", NhatKy_ViPham!F:F, B18, NhatKy_ViPham!C:C, "T26") - SUMIFS(NhatKy_ViPham!K:K, NhatKy_ViPham!E:E, "11_Phap", NhatKy_ViPham!F:F, B18, NhatKy_ViPham!C:C, "T26")</f>
        <v>100</v>
      </c>
      <c r="AR18" s="6">
        <f>100 + SUMIFS(NhatKy_ViPham!J:J, NhatKy_ViPham!E:E, "11_Phap", NhatKy_ViPham!F:F, B18, NhatKy_ViPham!C:C, "T27") - SUMIFS(NhatKy_ViPham!K:K, NhatKy_ViPham!E:E, "11_Phap", NhatKy_ViPham!F:F, B18, NhatKy_ViPham!C:C, "T27")</f>
        <v>100</v>
      </c>
      <c r="AS18" s="6">
        <f>100 + SUMIFS(NhatKy_ViPham!J:J, NhatKy_ViPham!E:E, "11_Phap", NhatKy_ViPham!F:F, B18, NhatKy_ViPham!C:C, "T28") - SUMIFS(NhatKy_ViPham!K:K, NhatKy_ViPham!E:E, "11_Phap", NhatKy_ViPham!F:F, B18, NhatKy_ViPham!C:C, "T28")</f>
        <v>100</v>
      </c>
      <c r="AT18" s="6">
        <f>100 + SUMIFS(NhatKy_ViPham!J:J, NhatKy_ViPham!E:E, "11_Phap", NhatKy_ViPham!F:F, B18, NhatKy_ViPham!C:C, "T29") - SUMIFS(NhatKy_ViPham!K:K, NhatKy_ViPham!E:E, "11_Phap", NhatKy_ViPham!F:F, B18, NhatKy_ViPham!C:C, "T29")</f>
        <v>100</v>
      </c>
      <c r="AU18" s="6">
        <f>100 + SUMIFS(NhatKy_ViPham!J:J, NhatKy_ViPham!E:E, "11_Phap", NhatKy_ViPham!F:F, B18, NhatKy_ViPham!C:C, "T30") - SUMIFS(NhatKy_ViPham!K:K, NhatKy_ViPham!E:E, "11_Phap", NhatKy_ViPham!F:F, B18, NhatKy_ViPham!C:C, "T30")</f>
        <v>100</v>
      </c>
      <c r="AV18" s="6">
        <f>100 + SUMIFS(NhatKy_ViPham!J:J, NhatKy_ViPham!E:E, "11_Phap", NhatKy_ViPham!F:F, B18, NhatKy_ViPham!C:C, "T31") - SUMIFS(NhatKy_ViPham!K:K, NhatKy_ViPham!E:E, "11_Phap", NhatKy_ViPham!F:F, B18, NhatKy_ViPham!C:C, "T31")</f>
        <v>100</v>
      </c>
      <c r="AW18" s="6">
        <f>100 + SUMIFS(NhatKy_ViPham!J:J, NhatKy_ViPham!E:E, "11_Phap", NhatKy_ViPham!F:F, B18, NhatKy_ViPham!C:C, "T32") - SUMIFS(NhatKy_ViPham!K:K, NhatKy_ViPham!E:E, "11_Phap", NhatKy_ViPham!F:F, B18, NhatKy_ViPham!C:C, "T32")</f>
        <v>100</v>
      </c>
      <c r="AX18" s="6">
        <f>100 + SUMIFS(NhatKy_ViPham!J:J, NhatKy_ViPham!E:E, "11_Phap", NhatKy_ViPham!F:F, B18, NhatKy_ViPham!C:C, "T33") - SUMIFS(NhatKy_ViPham!K:K, NhatKy_ViPham!E:E, "11_Phap", NhatKy_ViPham!F:F, B18, NhatKy_ViPham!C:C, "T33")</f>
        <v>100</v>
      </c>
      <c r="AY18" s="6">
        <f>100 + SUMIFS(NhatKy_ViPham!J:J, NhatKy_ViPham!E:E, "11_Phap", NhatKy_ViPham!F:F, B18, NhatKy_ViPham!C:C, "T34") - SUMIFS(NhatKy_ViPham!K:K, NhatKy_ViPham!E:E, "11_Phap", NhatKy_ViPham!F:F, B18, NhatKy_ViPham!C:C, "T34")</f>
        <v>100</v>
      </c>
      <c r="AZ18" s="6">
        <f>100 + SUMIFS(NhatKy_ViPham!J:J, NhatKy_ViPham!E:E, "11_Phap", NhatKy_ViPham!F:F, B18, NhatKy_ViPham!C:C, "T35") - SUMIFS(NhatKy_ViPham!K:K, NhatKy_ViPham!E:E, "11_Phap", NhatKy_ViPham!F:F, B18, NhatKy_ViPham!C:C, "T35")</f>
        <v>100</v>
      </c>
      <c r="BA18" s="12">
        <f t="shared" si="0"/>
        <v>100</v>
      </c>
      <c r="BB18" s="11" t="s">
        <v>430</v>
      </c>
      <c r="BC18" s="16" t="str">
        <f t="shared" si="1"/>
        <v>Tốt</v>
      </c>
      <c r="BD18" s="15" t="str">
        <f t="shared" si="2"/>
        <v>🟢 BÌNH THƯỜNG</v>
      </c>
    </row>
    <row r="19" spans="1:56" x14ac:dyDescent="0.25">
      <c r="A19" s="4">
        <v>11</v>
      </c>
      <c r="B19" s="10" t="s">
        <v>2174</v>
      </c>
      <c r="C19" s="4" t="s">
        <v>1357</v>
      </c>
      <c r="D19" s="4" t="s">
        <v>429</v>
      </c>
      <c r="E19" s="11" t="s">
        <v>430</v>
      </c>
      <c r="F19" s="7">
        <f>SUMIFS(NhatKy_ViPham!K:K, NhatKy_ViPham!E:E, "11_Phap", NhatKy_ViPham!F:F, B19, NhatKy_ViPham!H:H, "L01")</f>
        <v>0</v>
      </c>
      <c r="G19" s="7">
        <f>SUMIFS(NhatKy_ViPham!K:K, NhatKy_ViPham!E:E, "11_Phap", NhatKy_ViPham!F:F, B19, NhatKy_ViPham!H:H, "L02")</f>
        <v>0</v>
      </c>
      <c r="H19" s="7">
        <f>SUMIFS(NhatKy_ViPham!K:K, NhatKy_ViPham!E:E, "11_Phap", NhatKy_ViPham!F:F, B19, NhatKy_ViPham!H:H, "L03")</f>
        <v>0</v>
      </c>
      <c r="I19" s="7">
        <f>SUMIFS(NhatKy_ViPham!K:K, NhatKy_ViPham!E:E, "11_Phap", NhatKy_ViPham!F:F, B19, NhatKy_ViPham!H:H, "L04")</f>
        <v>0</v>
      </c>
      <c r="J19" s="7">
        <f>SUMIFS(NhatKy_ViPham!K:K, NhatKy_ViPham!E:E, "11_Phap", NhatKy_ViPham!F:F, B19, NhatKy_ViPham!H:H, "L05")</f>
        <v>0</v>
      </c>
      <c r="K19" s="7">
        <f>SUMIFS(NhatKy_ViPham!K:K, NhatKy_ViPham!E:E, "11_Phap", NhatKy_ViPham!F:F, B19, NhatKy_ViPham!H:H, "L06")</f>
        <v>0</v>
      </c>
      <c r="L19" s="7">
        <f>SUMIFS(NhatKy_ViPham!K:K, NhatKy_ViPham!E:E, "11_Phap", NhatKy_ViPham!F:F, B19, NhatKy_ViPham!H:H, "L07")</f>
        <v>0</v>
      </c>
      <c r="M19" s="7">
        <f>SUMIFS(NhatKy_ViPham!K:K, NhatKy_ViPham!E:E, "11_Phap", NhatKy_ViPham!F:F, B19, NhatKy_ViPham!H:H, "L08")</f>
        <v>0</v>
      </c>
      <c r="N19" s="7">
        <f>SUMIFS(NhatKy_ViPham!K:K, NhatKy_ViPham!E:E, "11_Phap", NhatKy_ViPham!F:F, B19, NhatKy_ViPham!H:H, "L09")</f>
        <v>0</v>
      </c>
      <c r="O19" s="7">
        <f>SUMIFS(NhatKy_ViPham!K:K, NhatKy_ViPham!E:E, "11_Phap", NhatKy_ViPham!F:F, B19, NhatKy_ViPham!H:H, "L10")</f>
        <v>0</v>
      </c>
      <c r="P19" s="12">
        <f>SUMIFS(NhatKy_ViPham!J:J, NhatKy_ViPham!E:E, "11_Phap", NhatKy_ViPham!F:F, B19)</f>
        <v>0</v>
      </c>
      <c r="Q19" s="13">
        <f>SUMIFS(NhatKy_ViPham!K:K, NhatKy_ViPham!E:E, "11_Phap", NhatKy_ViPham!F:F, B19)</f>
        <v>0</v>
      </c>
      <c r="R19" s="7">
        <f>100 + SUMIFS(NhatKy_ViPham!J:J, NhatKy_ViPham!E:E, "11_Phap", NhatKy_ViPham!F:F, B19, NhatKy_ViPham!C:C, "T1") - SUMIFS(NhatKy_ViPham!K:K, NhatKy_ViPham!E:E, "11_Phap", NhatKy_ViPham!F:F, B19, NhatKy_ViPham!C:C, "T1")</f>
        <v>100</v>
      </c>
      <c r="S19" s="7">
        <f>100 + SUMIFS(NhatKy_ViPham!J:J, NhatKy_ViPham!E:E, "11_Phap", NhatKy_ViPham!F:F, B19, NhatKy_ViPham!C:C, "T2") - SUMIFS(NhatKy_ViPham!K:K, NhatKy_ViPham!E:E, "11_Phap", NhatKy_ViPham!F:F, B19, NhatKy_ViPham!C:C, "T2")</f>
        <v>100</v>
      </c>
      <c r="T19" s="7">
        <f>100 + SUMIFS(NhatKy_ViPham!J:J, NhatKy_ViPham!E:E, "11_Phap", NhatKy_ViPham!F:F, B19, NhatKy_ViPham!C:C, "T3") - SUMIFS(NhatKy_ViPham!K:K, NhatKy_ViPham!E:E, "11_Phap", NhatKy_ViPham!F:F, B19, NhatKy_ViPham!C:C, "T3")</f>
        <v>100</v>
      </c>
      <c r="U19" s="7">
        <f>100 + SUMIFS(NhatKy_ViPham!J:J, NhatKy_ViPham!E:E, "11_Phap", NhatKy_ViPham!F:F, B19, NhatKy_ViPham!C:C, "T4") - SUMIFS(NhatKy_ViPham!K:K, NhatKy_ViPham!E:E, "11_Phap", NhatKy_ViPham!F:F, B19, NhatKy_ViPham!C:C, "T4")</f>
        <v>100</v>
      </c>
      <c r="V19" s="7">
        <f>100 + SUMIFS(NhatKy_ViPham!J:J, NhatKy_ViPham!E:E, "11_Phap", NhatKy_ViPham!F:F, B19, NhatKy_ViPham!C:C, "T5") - SUMIFS(NhatKy_ViPham!K:K, NhatKy_ViPham!E:E, "11_Phap", NhatKy_ViPham!F:F, B19, NhatKy_ViPham!C:C, "T5")</f>
        <v>100</v>
      </c>
      <c r="W19" s="7">
        <f>100 + SUMIFS(NhatKy_ViPham!J:J, NhatKy_ViPham!E:E, "11_Phap", NhatKy_ViPham!F:F, B19, NhatKy_ViPham!C:C, "T6") - SUMIFS(NhatKy_ViPham!K:K, NhatKy_ViPham!E:E, "11_Phap", NhatKy_ViPham!F:F, B19, NhatKy_ViPham!C:C, "T6")</f>
        <v>100</v>
      </c>
      <c r="X19" s="7">
        <f>100 + SUMIFS(NhatKy_ViPham!J:J, NhatKy_ViPham!E:E, "11_Phap", NhatKy_ViPham!F:F, B19, NhatKy_ViPham!C:C, "T7") - SUMIFS(NhatKy_ViPham!K:K, NhatKy_ViPham!E:E, "11_Phap", NhatKy_ViPham!F:F, B19, NhatKy_ViPham!C:C, "T7")</f>
        <v>100</v>
      </c>
      <c r="Y19" s="7">
        <f>100 + SUMIFS(NhatKy_ViPham!J:J, NhatKy_ViPham!E:E, "11_Phap", NhatKy_ViPham!F:F, B19, NhatKy_ViPham!C:C, "T8") - SUMIFS(NhatKy_ViPham!K:K, NhatKy_ViPham!E:E, "11_Phap", NhatKy_ViPham!F:F, B19, NhatKy_ViPham!C:C, "T8")</f>
        <v>100</v>
      </c>
      <c r="Z19" s="7">
        <f>100 + SUMIFS(NhatKy_ViPham!J:J, NhatKy_ViPham!E:E, "11_Phap", NhatKy_ViPham!F:F, B19, NhatKy_ViPham!C:C, "T9") - SUMIFS(NhatKy_ViPham!K:K, NhatKy_ViPham!E:E, "11_Phap", NhatKy_ViPham!F:F, B19, NhatKy_ViPham!C:C, "T9")</f>
        <v>100</v>
      </c>
      <c r="AA19" s="7">
        <f>100 + SUMIFS(NhatKy_ViPham!J:J, NhatKy_ViPham!E:E, "11_Phap", NhatKy_ViPham!F:F, B19, NhatKy_ViPham!C:C, "T10") - SUMIFS(NhatKy_ViPham!K:K, NhatKy_ViPham!E:E, "11_Phap", NhatKy_ViPham!F:F, B19, NhatKy_ViPham!C:C, "T10")</f>
        <v>100</v>
      </c>
      <c r="AB19" s="7">
        <f>100 + SUMIFS(NhatKy_ViPham!J:J, NhatKy_ViPham!E:E, "11_Phap", NhatKy_ViPham!F:F, B19, NhatKy_ViPham!C:C, "T11") - SUMIFS(NhatKy_ViPham!K:K, NhatKy_ViPham!E:E, "11_Phap", NhatKy_ViPham!F:F, B19, NhatKy_ViPham!C:C, "T11")</f>
        <v>100</v>
      </c>
      <c r="AC19" s="7">
        <f>100 + SUMIFS(NhatKy_ViPham!J:J, NhatKy_ViPham!E:E, "11_Phap", NhatKy_ViPham!F:F, B19, NhatKy_ViPham!C:C, "T12") - SUMIFS(NhatKy_ViPham!K:K, NhatKy_ViPham!E:E, "11_Phap", NhatKy_ViPham!F:F, B19, NhatKy_ViPham!C:C, "T12")</f>
        <v>100</v>
      </c>
      <c r="AD19" s="7">
        <f>100 + SUMIFS(NhatKy_ViPham!J:J, NhatKy_ViPham!E:E, "11_Phap", NhatKy_ViPham!F:F, B19, NhatKy_ViPham!C:C, "T13") - SUMIFS(NhatKy_ViPham!K:K, NhatKy_ViPham!E:E, "11_Phap", NhatKy_ViPham!F:F, B19, NhatKy_ViPham!C:C, "T13")</f>
        <v>100</v>
      </c>
      <c r="AE19" s="7">
        <f>100 + SUMIFS(NhatKy_ViPham!J:J, NhatKy_ViPham!E:E, "11_Phap", NhatKy_ViPham!F:F, B19, NhatKy_ViPham!C:C, "T14") - SUMIFS(NhatKy_ViPham!K:K, NhatKy_ViPham!E:E, "11_Phap", NhatKy_ViPham!F:F, B19, NhatKy_ViPham!C:C, "T14")</f>
        <v>100</v>
      </c>
      <c r="AF19" s="7">
        <f>100 + SUMIFS(NhatKy_ViPham!J:J, NhatKy_ViPham!E:E, "11_Phap", NhatKy_ViPham!F:F, B19, NhatKy_ViPham!C:C, "T15") - SUMIFS(NhatKy_ViPham!K:K, NhatKy_ViPham!E:E, "11_Phap", NhatKy_ViPham!F:F, B19, NhatKy_ViPham!C:C, "T15")</f>
        <v>100</v>
      </c>
      <c r="AG19" s="7">
        <f>100 + SUMIFS(NhatKy_ViPham!J:J, NhatKy_ViPham!E:E, "11_Phap", NhatKy_ViPham!F:F, B19, NhatKy_ViPham!C:C, "T16") - SUMIFS(NhatKy_ViPham!K:K, NhatKy_ViPham!E:E, "11_Phap", NhatKy_ViPham!F:F, B19, NhatKy_ViPham!C:C, "T16")</f>
        <v>100</v>
      </c>
      <c r="AH19" s="7">
        <f>100 + SUMIFS(NhatKy_ViPham!J:J, NhatKy_ViPham!E:E, "11_Phap", NhatKy_ViPham!F:F, B19, NhatKy_ViPham!C:C, "T17") - SUMIFS(NhatKy_ViPham!K:K, NhatKy_ViPham!E:E, "11_Phap", NhatKy_ViPham!F:F, B19, NhatKy_ViPham!C:C, "T17")</f>
        <v>100</v>
      </c>
      <c r="AI19" s="7">
        <f>100 + SUMIFS(NhatKy_ViPham!J:J, NhatKy_ViPham!E:E, "11_Phap", NhatKy_ViPham!F:F, B19, NhatKy_ViPham!C:C, "T18") - SUMIFS(NhatKy_ViPham!K:K, NhatKy_ViPham!E:E, "11_Phap", NhatKy_ViPham!F:F, B19, NhatKy_ViPham!C:C, "T18")</f>
        <v>100</v>
      </c>
      <c r="AJ19" s="7">
        <f>100 + SUMIFS(NhatKy_ViPham!J:J, NhatKy_ViPham!E:E, "11_Phap", NhatKy_ViPham!F:F, B19, NhatKy_ViPham!C:C, "T19") - SUMIFS(NhatKy_ViPham!K:K, NhatKy_ViPham!E:E, "11_Phap", NhatKy_ViPham!F:F, B19, NhatKy_ViPham!C:C, "T19")</f>
        <v>100</v>
      </c>
      <c r="AK19" s="7">
        <f>100 + SUMIFS(NhatKy_ViPham!J:J, NhatKy_ViPham!E:E, "11_Phap", NhatKy_ViPham!F:F, B19, NhatKy_ViPham!C:C, "T20") - SUMIFS(NhatKy_ViPham!K:K, NhatKy_ViPham!E:E, "11_Phap", NhatKy_ViPham!F:F, B19, NhatKy_ViPham!C:C, "T20")</f>
        <v>100</v>
      </c>
      <c r="AL19" s="7">
        <f>100 + SUMIFS(NhatKy_ViPham!J:J, NhatKy_ViPham!E:E, "11_Phap", NhatKy_ViPham!F:F, B19, NhatKy_ViPham!C:C, "T21") - SUMIFS(NhatKy_ViPham!K:K, NhatKy_ViPham!E:E, "11_Phap", NhatKy_ViPham!F:F, B19, NhatKy_ViPham!C:C, "T21")</f>
        <v>100</v>
      </c>
      <c r="AM19" s="7">
        <f>100 + SUMIFS(NhatKy_ViPham!J:J, NhatKy_ViPham!E:E, "11_Phap", NhatKy_ViPham!F:F, B19, NhatKy_ViPham!C:C, "T22") - SUMIFS(NhatKy_ViPham!K:K, NhatKy_ViPham!E:E, "11_Phap", NhatKy_ViPham!F:F, B19, NhatKy_ViPham!C:C, "T22")</f>
        <v>100</v>
      </c>
      <c r="AN19" s="7">
        <f>100 + SUMIFS(NhatKy_ViPham!J:J, NhatKy_ViPham!E:E, "11_Phap", NhatKy_ViPham!F:F, B19, NhatKy_ViPham!C:C, "T23") - SUMIFS(NhatKy_ViPham!K:K, NhatKy_ViPham!E:E, "11_Phap", NhatKy_ViPham!F:F, B19, NhatKy_ViPham!C:C, "T23")</f>
        <v>100</v>
      </c>
      <c r="AO19" s="7">
        <f>100 + SUMIFS(NhatKy_ViPham!J:J, NhatKy_ViPham!E:E, "11_Phap", NhatKy_ViPham!F:F, B19, NhatKy_ViPham!C:C, "T24") - SUMIFS(NhatKy_ViPham!K:K, NhatKy_ViPham!E:E, "11_Phap", NhatKy_ViPham!F:F, B19, NhatKy_ViPham!C:C, "T24")</f>
        <v>100</v>
      </c>
      <c r="AP19" s="7">
        <f>100 + SUMIFS(NhatKy_ViPham!J:J, NhatKy_ViPham!E:E, "11_Phap", NhatKy_ViPham!F:F, B19, NhatKy_ViPham!C:C, "T25") - SUMIFS(NhatKy_ViPham!K:K, NhatKy_ViPham!E:E, "11_Phap", NhatKy_ViPham!F:F, B19, NhatKy_ViPham!C:C, "T25")</f>
        <v>100</v>
      </c>
      <c r="AQ19" s="7">
        <f>100 + SUMIFS(NhatKy_ViPham!J:J, NhatKy_ViPham!E:E, "11_Phap", NhatKy_ViPham!F:F, B19, NhatKy_ViPham!C:C, "T26") - SUMIFS(NhatKy_ViPham!K:K, NhatKy_ViPham!E:E, "11_Phap", NhatKy_ViPham!F:F, B19, NhatKy_ViPham!C:C, "T26")</f>
        <v>100</v>
      </c>
      <c r="AR19" s="7">
        <f>100 + SUMIFS(NhatKy_ViPham!J:J, NhatKy_ViPham!E:E, "11_Phap", NhatKy_ViPham!F:F, B19, NhatKy_ViPham!C:C, "T27") - SUMIFS(NhatKy_ViPham!K:K, NhatKy_ViPham!E:E, "11_Phap", NhatKy_ViPham!F:F, B19, NhatKy_ViPham!C:C, "T27")</f>
        <v>100</v>
      </c>
      <c r="AS19" s="7">
        <f>100 + SUMIFS(NhatKy_ViPham!J:J, NhatKy_ViPham!E:E, "11_Phap", NhatKy_ViPham!F:F, B19, NhatKy_ViPham!C:C, "T28") - SUMIFS(NhatKy_ViPham!K:K, NhatKy_ViPham!E:E, "11_Phap", NhatKy_ViPham!F:F, B19, NhatKy_ViPham!C:C, "T28")</f>
        <v>100</v>
      </c>
      <c r="AT19" s="7">
        <f>100 + SUMIFS(NhatKy_ViPham!J:J, NhatKy_ViPham!E:E, "11_Phap", NhatKy_ViPham!F:F, B19, NhatKy_ViPham!C:C, "T29") - SUMIFS(NhatKy_ViPham!K:K, NhatKy_ViPham!E:E, "11_Phap", NhatKy_ViPham!F:F, B19, NhatKy_ViPham!C:C, "T29")</f>
        <v>100</v>
      </c>
      <c r="AU19" s="7">
        <f>100 + SUMIFS(NhatKy_ViPham!J:J, NhatKy_ViPham!E:E, "11_Phap", NhatKy_ViPham!F:F, B19, NhatKy_ViPham!C:C, "T30") - SUMIFS(NhatKy_ViPham!K:K, NhatKy_ViPham!E:E, "11_Phap", NhatKy_ViPham!F:F, B19, NhatKy_ViPham!C:C, "T30")</f>
        <v>100</v>
      </c>
      <c r="AV19" s="7">
        <f>100 + SUMIFS(NhatKy_ViPham!J:J, NhatKy_ViPham!E:E, "11_Phap", NhatKy_ViPham!F:F, B19, NhatKy_ViPham!C:C, "T31") - SUMIFS(NhatKy_ViPham!K:K, NhatKy_ViPham!E:E, "11_Phap", NhatKy_ViPham!F:F, B19, NhatKy_ViPham!C:C, "T31")</f>
        <v>100</v>
      </c>
      <c r="AW19" s="7">
        <f>100 + SUMIFS(NhatKy_ViPham!J:J, NhatKy_ViPham!E:E, "11_Phap", NhatKy_ViPham!F:F, B19, NhatKy_ViPham!C:C, "T32") - SUMIFS(NhatKy_ViPham!K:K, NhatKy_ViPham!E:E, "11_Phap", NhatKy_ViPham!F:F, B19, NhatKy_ViPham!C:C, "T32")</f>
        <v>100</v>
      </c>
      <c r="AX19" s="7">
        <f>100 + SUMIFS(NhatKy_ViPham!J:J, NhatKy_ViPham!E:E, "11_Phap", NhatKy_ViPham!F:F, B19, NhatKy_ViPham!C:C, "T33") - SUMIFS(NhatKy_ViPham!K:K, NhatKy_ViPham!E:E, "11_Phap", NhatKy_ViPham!F:F, B19, NhatKy_ViPham!C:C, "T33")</f>
        <v>100</v>
      </c>
      <c r="AY19" s="7">
        <f>100 + SUMIFS(NhatKy_ViPham!J:J, NhatKy_ViPham!E:E, "11_Phap", NhatKy_ViPham!F:F, B19, NhatKy_ViPham!C:C, "T34") - SUMIFS(NhatKy_ViPham!K:K, NhatKy_ViPham!E:E, "11_Phap", NhatKy_ViPham!F:F, B19, NhatKy_ViPham!C:C, "T34")</f>
        <v>100</v>
      </c>
      <c r="AZ19" s="7">
        <f>100 + SUMIFS(NhatKy_ViPham!J:J, NhatKy_ViPham!E:E, "11_Phap", NhatKy_ViPham!F:F, B19, NhatKy_ViPham!C:C, "T35") - SUMIFS(NhatKy_ViPham!K:K, NhatKy_ViPham!E:E, "11_Phap", NhatKy_ViPham!F:F, B19, NhatKy_ViPham!C:C, "T35")</f>
        <v>100</v>
      </c>
      <c r="BA19" s="12">
        <f t="shared" si="0"/>
        <v>100</v>
      </c>
      <c r="BB19" s="11" t="s">
        <v>430</v>
      </c>
      <c r="BC19" s="14" t="str">
        <f t="shared" si="1"/>
        <v>Tốt</v>
      </c>
      <c r="BD19" s="10" t="str">
        <f t="shared" si="2"/>
        <v>🟢 BÌNH THƯỜNG</v>
      </c>
    </row>
    <row r="20" spans="1:56" x14ac:dyDescent="0.25">
      <c r="A20" s="5">
        <v>12</v>
      </c>
      <c r="B20" s="15" t="s">
        <v>2175</v>
      </c>
      <c r="C20" s="5" t="s">
        <v>1752</v>
      </c>
      <c r="D20" s="5" t="s">
        <v>429</v>
      </c>
      <c r="E20" s="11" t="s">
        <v>430</v>
      </c>
      <c r="F20" s="6">
        <f>SUMIFS(NhatKy_ViPham!K:K, NhatKy_ViPham!E:E, "11_Phap", NhatKy_ViPham!F:F, B20, NhatKy_ViPham!H:H, "L01")</f>
        <v>0</v>
      </c>
      <c r="G20" s="6">
        <f>SUMIFS(NhatKy_ViPham!K:K, NhatKy_ViPham!E:E, "11_Phap", NhatKy_ViPham!F:F, B20, NhatKy_ViPham!H:H, "L02")</f>
        <v>0</v>
      </c>
      <c r="H20" s="6">
        <f>SUMIFS(NhatKy_ViPham!K:K, NhatKy_ViPham!E:E, "11_Phap", NhatKy_ViPham!F:F, B20, NhatKy_ViPham!H:H, "L03")</f>
        <v>0</v>
      </c>
      <c r="I20" s="6">
        <f>SUMIFS(NhatKy_ViPham!K:K, NhatKy_ViPham!E:E, "11_Phap", NhatKy_ViPham!F:F, B20, NhatKy_ViPham!H:H, "L04")</f>
        <v>0</v>
      </c>
      <c r="J20" s="6">
        <f>SUMIFS(NhatKy_ViPham!K:K, NhatKy_ViPham!E:E, "11_Phap", NhatKy_ViPham!F:F, B20, NhatKy_ViPham!H:H, "L05")</f>
        <v>0</v>
      </c>
      <c r="K20" s="6">
        <f>SUMIFS(NhatKy_ViPham!K:K, NhatKy_ViPham!E:E, "11_Phap", NhatKy_ViPham!F:F, B20, NhatKy_ViPham!H:H, "L06")</f>
        <v>0</v>
      </c>
      <c r="L20" s="6">
        <f>SUMIFS(NhatKy_ViPham!K:K, NhatKy_ViPham!E:E, "11_Phap", NhatKy_ViPham!F:F, B20, NhatKy_ViPham!H:H, "L07")</f>
        <v>0</v>
      </c>
      <c r="M20" s="6">
        <f>SUMIFS(NhatKy_ViPham!K:K, NhatKy_ViPham!E:E, "11_Phap", NhatKy_ViPham!F:F, B20, NhatKy_ViPham!H:H, "L08")</f>
        <v>0</v>
      </c>
      <c r="N20" s="6">
        <f>SUMIFS(NhatKy_ViPham!K:K, NhatKy_ViPham!E:E, "11_Phap", NhatKy_ViPham!F:F, B20, NhatKy_ViPham!H:H, "L09")</f>
        <v>0</v>
      </c>
      <c r="O20" s="6">
        <f>SUMIFS(NhatKy_ViPham!K:K, NhatKy_ViPham!E:E, "11_Phap", NhatKy_ViPham!F:F, B20, NhatKy_ViPham!H:H, "L10")</f>
        <v>0</v>
      </c>
      <c r="P20" s="12">
        <f>SUMIFS(NhatKy_ViPham!J:J, NhatKy_ViPham!E:E, "11_Phap", NhatKy_ViPham!F:F, B20)</f>
        <v>0</v>
      </c>
      <c r="Q20" s="13">
        <f>SUMIFS(NhatKy_ViPham!K:K, NhatKy_ViPham!E:E, "11_Phap", NhatKy_ViPham!F:F, B20)</f>
        <v>0</v>
      </c>
      <c r="R20" s="6">
        <f>100 + SUMIFS(NhatKy_ViPham!J:J, NhatKy_ViPham!E:E, "11_Phap", NhatKy_ViPham!F:F, B20, NhatKy_ViPham!C:C, "T1") - SUMIFS(NhatKy_ViPham!K:K, NhatKy_ViPham!E:E, "11_Phap", NhatKy_ViPham!F:F, B20, NhatKy_ViPham!C:C, "T1")</f>
        <v>100</v>
      </c>
      <c r="S20" s="6">
        <f>100 + SUMIFS(NhatKy_ViPham!J:J, NhatKy_ViPham!E:E, "11_Phap", NhatKy_ViPham!F:F, B20, NhatKy_ViPham!C:C, "T2") - SUMIFS(NhatKy_ViPham!K:K, NhatKy_ViPham!E:E, "11_Phap", NhatKy_ViPham!F:F, B20, NhatKy_ViPham!C:C, "T2")</f>
        <v>100</v>
      </c>
      <c r="T20" s="6">
        <f>100 + SUMIFS(NhatKy_ViPham!J:J, NhatKy_ViPham!E:E, "11_Phap", NhatKy_ViPham!F:F, B20, NhatKy_ViPham!C:C, "T3") - SUMIFS(NhatKy_ViPham!K:K, NhatKy_ViPham!E:E, "11_Phap", NhatKy_ViPham!F:F, B20, NhatKy_ViPham!C:C, "T3")</f>
        <v>100</v>
      </c>
      <c r="U20" s="6">
        <f>100 + SUMIFS(NhatKy_ViPham!J:J, NhatKy_ViPham!E:E, "11_Phap", NhatKy_ViPham!F:F, B20, NhatKy_ViPham!C:C, "T4") - SUMIFS(NhatKy_ViPham!K:K, NhatKy_ViPham!E:E, "11_Phap", NhatKy_ViPham!F:F, B20, NhatKy_ViPham!C:C, "T4")</f>
        <v>100</v>
      </c>
      <c r="V20" s="6">
        <f>100 + SUMIFS(NhatKy_ViPham!J:J, NhatKy_ViPham!E:E, "11_Phap", NhatKy_ViPham!F:F, B20, NhatKy_ViPham!C:C, "T5") - SUMIFS(NhatKy_ViPham!K:K, NhatKy_ViPham!E:E, "11_Phap", NhatKy_ViPham!F:F, B20, NhatKy_ViPham!C:C, "T5")</f>
        <v>100</v>
      </c>
      <c r="W20" s="6">
        <f>100 + SUMIFS(NhatKy_ViPham!J:J, NhatKy_ViPham!E:E, "11_Phap", NhatKy_ViPham!F:F, B20, NhatKy_ViPham!C:C, "T6") - SUMIFS(NhatKy_ViPham!K:K, NhatKy_ViPham!E:E, "11_Phap", NhatKy_ViPham!F:F, B20, NhatKy_ViPham!C:C, "T6")</f>
        <v>100</v>
      </c>
      <c r="X20" s="6">
        <f>100 + SUMIFS(NhatKy_ViPham!J:J, NhatKy_ViPham!E:E, "11_Phap", NhatKy_ViPham!F:F, B20, NhatKy_ViPham!C:C, "T7") - SUMIFS(NhatKy_ViPham!K:K, NhatKy_ViPham!E:E, "11_Phap", NhatKy_ViPham!F:F, B20, NhatKy_ViPham!C:C, "T7")</f>
        <v>100</v>
      </c>
      <c r="Y20" s="6">
        <f>100 + SUMIFS(NhatKy_ViPham!J:J, NhatKy_ViPham!E:E, "11_Phap", NhatKy_ViPham!F:F, B20, NhatKy_ViPham!C:C, "T8") - SUMIFS(NhatKy_ViPham!K:K, NhatKy_ViPham!E:E, "11_Phap", NhatKy_ViPham!F:F, B20, NhatKy_ViPham!C:C, "T8")</f>
        <v>100</v>
      </c>
      <c r="Z20" s="6">
        <f>100 + SUMIFS(NhatKy_ViPham!J:J, NhatKy_ViPham!E:E, "11_Phap", NhatKy_ViPham!F:F, B20, NhatKy_ViPham!C:C, "T9") - SUMIFS(NhatKy_ViPham!K:K, NhatKy_ViPham!E:E, "11_Phap", NhatKy_ViPham!F:F, B20, NhatKy_ViPham!C:C, "T9")</f>
        <v>100</v>
      </c>
      <c r="AA20" s="6">
        <f>100 + SUMIFS(NhatKy_ViPham!J:J, NhatKy_ViPham!E:E, "11_Phap", NhatKy_ViPham!F:F, B20, NhatKy_ViPham!C:C, "T10") - SUMIFS(NhatKy_ViPham!K:K, NhatKy_ViPham!E:E, "11_Phap", NhatKy_ViPham!F:F, B20, NhatKy_ViPham!C:C, "T10")</f>
        <v>100</v>
      </c>
      <c r="AB20" s="6">
        <f>100 + SUMIFS(NhatKy_ViPham!J:J, NhatKy_ViPham!E:E, "11_Phap", NhatKy_ViPham!F:F, B20, NhatKy_ViPham!C:C, "T11") - SUMIFS(NhatKy_ViPham!K:K, NhatKy_ViPham!E:E, "11_Phap", NhatKy_ViPham!F:F, B20, NhatKy_ViPham!C:C, "T11")</f>
        <v>100</v>
      </c>
      <c r="AC20" s="6">
        <f>100 + SUMIFS(NhatKy_ViPham!J:J, NhatKy_ViPham!E:E, "11_Phap", NhatKy_ViPham!F:F, B20, NhatKy_ViPham!C:C, "T12") - SUMIFS(NhatKy_ViPham!K:K, NhatKy_ViPham!E:E, "11_Phap", NhatKy_ViPham!F:F, B20, NhatKy_ViPham!C:C, "T12")</f>
        <v>100</v>
      </c>
      <c r="AD20" s="6">
        <f>100 + SUMIFS(NhatKy_ViPham!J:J, NhatKy_ViPham!E:E, "11_Phap", NhatKy_ViPham!F:F, B20, NhatKy_ViPham!C:C, "T13") - SUMIFS(NhatKy_ViPham!K:K, NhatKy_ViPham!E:E, "11_Phap", NhatKy_ViPham!F:F, B20, NhatKy_ViPham!C:C, "T13")</f>
        <v>100</v>
      </c>
      <c r="AE20" s="6">
        <f>100 + SUMIFS(NhatKy_ViPham!J:J, NhatKy_ViPham!E:E, "11_Phap", NhatKy_ViPham!F:F, B20, NhatKy_ViPham!C:C, "T14") - SUMIFS(NhatKy_ViPham!K:K, NhatKy_ViPham!E:E, "11_Phap", NhatKy_ViPham!F:F, B20, NhatKy_ViPham!C:C, "T14")</f>
        <v>100</v>
      </c>
      <c r="AF20" s="6">
        <f>100 + SUMIFS(NhatKy_ViPham!J:J, NhatKy_ViPham!E:E, "11_Phap", NhatKy_ViPham!F:F, B20, NhatKy_ViPham!C:C, "T15") - SUMIFS(NhatKy_ViPham!K:K, NhatKy_ViPham!E:E, "11_Phap", NhatKy_ViPham!F:F, B20, NhatKy_ViPham!C:C, "T15")</f>
        <v>100</v>
      </c>
      <c r="AG20" s="6">
        <f>100 + SUMIFS(NhatKy_ViPham!J:J, NhatKy_ViPham!E:E, "11_Phap", NhatKy_ViPham!F:F, B20, NhatKy_ViPham!C:C, "T16") - SUMIFS(NhatKy_ViPham!K:K, NhatKy_ViPham!E:E, "11_Phap", NhatKy_ViPham!F:F, B20, NhatKy_ViPham!C:C, "T16")</f>
        <v>100</v>
      </c>
      <c r="AH20" s="6">
        <f>100 + SUMIFS(NhatKy_ViPham!J:J, NhatKy_ViPham!E:E, "11_Phap", NhatKy_ViPham!F:F, B20, NhatKy_ViPham!C:C, "T17") - SUMIFS(NhatKy_ViPham!K:K, NhatKy_ViPham!E:E, "11_Phap", NhatKy_ViPham!F:F, B20, NhatKy_ViPham!C:C, "T17")</f>
        <v>100</v>
      </c>
      <c r="AI20" s="6">
        <f>100 + SUMIFS(NhatKy_ViPham!J:J, NhatKy_ViPham!E:E, "11_Phap", NhatKy_ViPham!F:F, B20, NhatKy_ViPham!C:C, "T18") - SUMIFS(NhatKy_ViPham!K:K, NhatKy_ViPham!E:E, "11_Phap", NhatKy_ViPham!F:F, B20, NhatKy_ViPham!C:C, "T18")</f>
        <v>100</v>
      </c>
      <c r="AJ20" s="6">
        <f>100 + SUMIFS(NhatKy_ViPham!J:J, NhatKy_ViPham!E:E, "11_Phap", NhatKy_ViPham!F:F, B20, NhatKy_ViPham!C:C, "T19") - SUMIFS(NhatKy_ViPham!K:K, NhatKy_ViPham!E:E, "11_Phap", NhatKy_ViPham!F:F, B20, NhatKy_ViPham!C:C, "T19")</f>
        <v>100</v>
      </c>
      <c r="AK20" s="6">
        <f>100 + SUMIFS(NhatKy_ViPham!J:J, NhatKy_ViPham!E:E, "11_Phap", NhatKy_ViPham!F:F, B20, NhatKy_ViPham!C:C, "T20") - SUMIFS(NhatKy_ViPham!K:K, NhatKy_ViPham!E:E, "11_Phap", NhatKy_ViPham!F:F, B20, NhatKy_ViPham!C:C, "T20")</f>
        <v>100</v>
      </c>
      <c r="AL20" s="6">
        <f>100 + SUMIFS(NhatKy_ViPham!J:J, NhatKy_ViPham!E:E, "11_Phap", NhatKy_ViPham!F:F, B20, NhatKy_ViPham!C:C, "T21") - SUMIFS(NhatKy_ViPham!K:K, NhatKy_ViPham!E:E, "11_Phap", NhatKy_ViPham!F:F, B20, NhatKy_ViPham!C:C, "T21")</f>
        <v>100</v>
      </c>
      <c r="AM20" s="6">
        <f>100 + SUMIFS(NhatKy_ViPham!J:J, NhatKy_ViPham!E:E, "11_Phap", NhatKy_ViPham!F:F, B20, NhatKy_ViPham!C:C, "T22") - SUMIFS(NhatKy_ViPham!K:K, NhatKy_ViPham!E:E, "11_Phap", NhatKy_ViPham!F:F, B20, NhatKy_ViPham!C:C, "T22")</f>
        <v>100</v>
      </c>
      <c r="AN20" s="6">
        <f>100 + SUMIFS(NhatKy_ViPham!J:J, NhatKy_ViPham!E:E, "11_Phap", NhatKy_ViPham!F:F, B20, NhatKy_ViPham!C:C, "T23") - SUMIFS(NhatKy_ViPham!K:K, NhatKy_ViPham!E:E, "11_Phap", NhatKy_ViPham!F:F, B20, NhatKy_ViPham!C:C, "T23")</f>
        <v>100</v>
      </c>
      <c r="AO20" s="6">
        <f>100 + SUMIFS(NhatKy_ViPham!J:J, NhatKy_ViPham!E:E, "11_Phap", NhatKy_ViPham!F:F, B20, NhatKy_ViPham!C:C, "T24") - SUMIFS(NhatKy_ViPham!K:K, NhatKy_ViPham!E:E, "11_Phap", NhatKy_ViPham!F:F, B20, NhatKy_ViPham!C:C, "T24")</f>
        <v>100</v>
      </c>
      <c r="AP20" s="6">
        <f>100 + SUMIFS(NhatKy_ViPham!J:J, NhatKy_ViPham!E:E, "11_Phap", NhatKy_ViPham!F:F, B20, NhatKy_ViPham!C:C, "T25") - SUMIFS(NhatKy_ViPham!K:K, NhatKy_ViPham!E:E, "11_Phap", NhatKy_ViPham!F:F, B20, NhatKy_ViPham!C:C, "T25")</f>
        <v>100</v>
      </c>
      <c r="AQ20" s="6">
        <f>100 + SUMIFS(NhatKy_ViPham!J:J, NhatKy_ViPham!E:E, "11_Phap", NhatKy_ViPham!F:F, B20, NhatKy_ViPham!C:C, "T26") - SUMIFS(NhatKy_ViPham!K:K, NhatKy_ViPham!E:E, "11_Phap", NhatKy_ViPham!F:F, B20, NhatKy_ViPham!C:C, "T26")</f>
        <v>100</v>
      </c>
      <c r="AR20" s="6">
        <f>100 + SUMIFS(NhatKy_ViPham!J:J, NhatKy_ViPham!E:E, "11_Phap", NhatKy_ViPham!F:F, B20, NhatKy_ViPham!C:C, "T27") - SUMIFS(NhatKy_ViPham!K:K, NhatKy_ViPham!E:E, "11_Phap", NhatKy_ViPham!F:F, B20, NhatKy_ViPham!C:C, "T27")</f>
        <v>100</v>
      </c>
      <c r="AS20" s="6">
        <f>100 + SUMIFS(NhatKy_ViPham!J:J, NhatKy_ViPham!E:E, "11_Phap", NhatKy_ViPham!F:F, B20, NhatKy_ViPham!C:C, "T28") - SUMIFS(NhatKy_ViPham!K:K, NhatKy_ViPham!E:E, "11_Phap", NhatKy_ViPham!F:F, B20, NhatKy_ViPham!C:C, "T28")</f>
        <v>100</v>
      </c>
      <c r="AT20" s="6">
        <f>100 + SUMIFS(NhatKy_ViPham!J:J, NhatKy_ViPham!E:E, "11_Phap", NhatKy_ViPham!F:F, B20, NhatKy_ViPham!C:C, "T29") - SUMIFS(NhatKy_ViPham!K:K, NhatKy_ViPham!E:E, "11_Phap", NhatKy_ViPham!F:F, B20, NhatKy_ViPham!C:C, "T29")</f>
        <v>100</v>
      </c>
      <c r="AU20" s="6">
        <f>100 + SUMIFS(NhatKy_ViPham!J:J, NhatKy_ViPham!E:E, "11_Phap", NhatKy_ViPham!F:F, B20, NhatKy_ViPham!C:C, "T30") - SUMIFS(NhatKy_ViPham!K:K, NhatKy_ViPham!E:E, "11_Phap", NhatKy_ViPham!F:F, B20, NhatKy_ViPham!C:C, "T30")</f>
        <v>100</v>
      </c>
      <c r="AV20" s="6">
        <f>100 + SUMIFS(NhatKy_ViPham!J:J, NhatKy_ViPham!E:E, "11_Phap", NhatKy_ViPham!F:F, B20, NhatKy_ViPham!C:C, "T31") - SUMIFS(NhatKy_ViPham!K:K, NhatKy_ViPham!E:E, "11_Phap", NhatKy_ViPham!F:F, B20, NhatKy_ViPham!C:C, "T31")</f>
        <v>100</v>
      </c>
      <c r="AW20" s="6">
        <f>100 + SUMIFS(NhatKy_ViPham!J:J, NhatKy_ViPham!E:E, "11_Phap", NhatKy_ViPham!F:F, B20, NhatKy_ViPham!C:C, "T32") - SUMIFS(NhatKy_ViPham!K:K, NhatKy_ViPham!E:E, "11_Phap", NhatKy_ViPham!F:F, B20, NhatKy_ViPham!C:C, "T32")</f>
        <v>100</v>
      </c>
      <c r="AX20" s="6">
        <f>100 + SUMIFS(NhatKy_ViPham!J:J, NhatKy_ViPham!E:E, "11_Phap", NhatKy_ViPham!F:F, B20, NhatKy_ViPham!C:C, "T33") - SUMIFS(NhatKy_ViPham!K:K, NhatKy_ViPham!E:E, "11_Phap", NhatKy_ViPham!F:F, B20, NhatKy_ViPham!C:C, "T33")</f>
        <v>100</v>
      </c>
      <c r="AY20" s="6">
        <f>100 + SUMIFS(NhatKy_ViPham!J:J, NhatKy_ViPham!E:E, "11_Phap", NhatKy_ViPham!F:F, B20, NhatKy_ViPham!C:C, "T34") - SUMIFS(NhatKy_ViPham!K:K, NhatKy_ViPham!E:E, "11_Phap", NhatKy_ViPham!F:F, B20, NhatKy_ViPham!C:C, "T34")</f>
        <v>100</v>
      </c>
      <c r="AZ20" s="6">
        <f>100 + SUMIFS(NhatKy_ViPham!J:J, NhatKy_ViPham!E:E, "11_Phap", NhatKy_ViPham!F:F, B20, NhatKy_ViPham!C:C, "T35") - SUMIFS(NhatKy_ViPham!K:K, NhatKy_ViPham!E:E, "11_Phap", NhatKy_ViPham!F:F, B20, NhatKy_ViPham!C:C, "T35")</f>
        <v>100</v>
      </c>
      <c r="BA20" s="12">
        <f t="shared" si="0"/>
        <v>100</v>
      </c>
      <c r="BB20" s="11" t="s">
        <v>430</v>
      </c>
      <c r="BC20" s="16" t="str">
        <f t="shared" si="1"/>
        <v>Tốt</v>
      </c>
      <c r="BD20" s="15" t="str">
        <f t="shared" si="2"/>
        <v>🟢 BÌNH THƯỜNG</v>
      </c>
    </row>
    <row r="21" spans="1:56" x14ac:dyDescent="0.25">
      <c r="A21" s="4">
        <v>13</v>
      </c>
      <c r="B21" s="10" t="s">
        <v>2176</v>
      </c>
      <c r="C21" s="4" t="s">
        <v>2177</v>
      </c>
      <c r="D21" s="4" t="s">
        <v>429</v>
      </c>
      <c r="E21" s="11" t="s">
        <v>430</v>
      </c>
      <c r="F21" s="7">
        <f>SUMIFS(NhatKy_ViPham!K:K, NhatKy_ViPham!E:E, "11_Phap", NhatKy_ViPham!F:F, B21, NhatKy_ViPham!H:H, "L01")</f>
        <v>0</v>
      </c>
      <c r="G21" s="7">
        <f>SUMIFS(NhatKy_ViPham!K:K, NhatKy_ViPham!E:E, "11_Phap", NhatKy_ViPham!F:F, B21, NhatKy_ViPham!H:H, "L02")</f>
        <v>0</v>
      </c>
      <c r="H21" s="7">
        <f>SUMIFS(NhatKy_ViPham!K:K, NhatKy_ViPham!E:E, "11_Phap", NhatKy_ViPham!F:F, B21, NhatKy_ViPham!H:H, "L03")</f>
        <v>0</v>
      </c>
      <c r="I21" s="7">
        <f>SUMIFS(NhatKy_ViPham!K:K, NhatKy_ViPham!E:E, "11_Phap", NhatKy_ViPham!F:F, B21, NhatKy_ViPham!H:H, "L04")</f>
        <v>0</v>
      </c>
      <c r="J21" s="7">
        <f>SUMIFS(NhatKy_ViPham!K:K, NhatKy_ViPham!E:E, "11_Phap", NhatKy_ViPham!F:F, B21, NhatKy_ViPham!H:H, "L05")</f>
        <v>0</v>
      </c>
      <c r="K21" s="7">
        <f>SUMIFS(NhatKy_ViPham!K:K, NhatKy_ViPham!E:E, "11_Phap", NhatKy_ViPham!F:F, B21, NhatKy_ViPham!H:H, "L06")</f>
        <v>0</v>
      </c>
      <c r="L21" s="7">
        <f>SUMIFS(NhatKy_ViPham!K:K, NhatKy_ViPham!E:E, "11_Phap", NhatKy_ViPham!F:F, B21, NhatKy_ViPham!H:H, "L07")</f>
        <v>0</v>
      </c>
      <c r="M21" s="7">
        <f>SUMIFS(NhatKy_ViPham!K:K, NhatKy_ViPham!E:E, "11_Phap", NhatKy_ViPham!F:F, B21, NhatKy_ViPham!H:H, "L08")</f>
        <v>0</v>
      </c>
      <c r="N21" s="7">
        <f>SUMIFS(NhatKy_ViPham!K:K, NhatKy_ViPham!E:E, "11_Phap", NhatKy_ViPham!F:F, B21, NhatKy_ViPham!H:H, "L09")</f>
        <v>0</v>
      </c>
      <c r="O21" s="7">
        <f>SUMIFS(NhatKy_ViPham!K:K, NhatKy_ViPham!E:E, "11_Phap", NhatKy_ViPham!F:F, B21, NhatKy_ViPham!H:H, "L10")</f>
        <v>0</v>
      </c>
      <c r="P21" s="12">
        <f>SUMIFS(NhatKy_ViPham!J:J, NhatKy_ViPham!E:E, "11_Phap", NhatKy_ViPham!F:F, B21)</f>
        <v>0</v>
      </c>
      <c r="Q21" s="13">
        <f>SUMIFS(NhatKy_ViPham!K:K, NhatKy_ViPham!E:E, "11_Phap", NhatKy_ViPham!F:F, B21)</f>
        <v>0</v>
      </c>
      <c r="R21" s="7">
        <f>100 + SUMIFS(NhatKy_ViPham!J:J, NhatKy_ViPham!E:E, "11_Phap", NhatKy_ViPham!F:F, B21, NhatKy_ViPham!C:C, "T1") - SUMIFS(NhatKy_ViPham!K:K, NhatKy_ViPham!E:E, "11_Phap", NhatKy_ViPham!F:F, B21, NhatKy_ViPham!C:C, "T1")</f>
        <v>100</v>
      </c>
      <c r="S21" s="7">
        <f>100 + SUMIFS(NhatKy_ViPham!J:J, NhatKy_ViPham!E:E, "11_Phap", NhatKy_ViPham!F:F, B21, NhatKy_ViPham!C:C, "T2") - SUMIFS(NhatKy_ViPham!K:K, NhatKy_ViPham!E:E, "11_Phap", NhatKy_ViPham!F:F, B21, NhatKy_ViPham!C:C, "T2")</f>
        <v>100</v>
      </c>
      <c r="T21" s="7">
        <f>100 + SUMIFS(NhatKy_ViPham!J:J, NhatKy_ViPham!E:E, "11_Phap", NhatKy_ViPham!F:F, B21, NhatKy_ViPham!C:C, "T3") - SUMIFS(NhatKy_ViPham!K:K, NhatKy_ViPham!E:E, "11_Phap", NhatKy_ViPham!F:F, B21, NhatKy_ViPham!C:C, "T3")</f>
        <v>100</v>
      </c>
      <c r="U21" s="7">
        <f>100 + SUMIFS(NhatKy_ViPham!J:J, NhatKy_ViPham!E:E, "11_Phap", NhatKy_ViPham!F:F, B21, NhatKy_ViPham!C:C, "T4") - SUMIFS(NhatKy_ViPham!K:K, NhatKy_ViPham!E:E, "11_Phap", NhatKy_ViPham!F:F, B21, NhatKy_ViPham!C:C, "T4")</f>
        <v>100</v>
      </c>
      <c r="V21" s="7">
        <f>100 + SUMIFS(NhatKy_ViPham!J:J, NhatKy_ViPham!E:E, "11_Phap", NhatKy_ViPham!F:F, B21, NhatKy_ViPham!C:C, "T5") - SUMIFS(NhatKy_ViPham!K:K, NhatKy_ViPham!E:E, "11_Phap", NhatKy_ViPham!F:F, B21, NhatKy_ViPham!C:C, "T5")</f>
        <v>100</v>
      </c>
      <c r="W21" s="7">
        <f>100 + SUMIFS(NhatKy_ViPham!J:J, NhatKy_ViPham!E:E, "11_Phap", NhatKy_ViPham!F:F, B21, NhatKy_ViPham!C:C, "T6") - SUMIFS(NhatKy_ViPham!K:K, NhatKy_ViPham!E:E, "11_Phap", NhatKy_ViPham!F:F, B21, NhatKy_ViPham!C:C, "T6")</f>
        <v>100</v>
      </c>
      <c r="X21" s="7">
        <f>100 + SUMIFS(NhatKy_ViPham!J:J, NhatKy_ViPham!E:E, "11_Phap", NhatKy_ViPham!F:F, B21, NhatKy_ViPham!C:C, "T7") - SUMIFS(NhatKy_ViPham!K:K, NhatKy_ViPham!E:E, "11_Phap", NhatKy_ViPham!F:F, B21, NhatKy_ViPham!C:C, "T7")</f>
        <v>100</v>
      </c>
      <c r="Y21" s="7">
        <f>100 + SUMIFS(NhatKy_ViPham!J:J, NhatKy_ViPham!E:E, "11_Phap", NhatKy_ViPham!F:F, B21, NhatKy_ViPham!C:C, "T8") - SUMIFS(NhatKy_ViPham!K:K, NhatKy_ViPham!E:E, "11_Phap", NhatKy_ViPham!F:F, B21, NhatKy_ViPham!C:C, "T8")</f>
        <v>100</v>
      </c>
      <c r="Z21" s="7">
        <f>100 + SUMIFS(NhatKy_ViPham!J:J, NhatKy_ViPham!E:E, "11_Phap", NhatKy_ViPham!F:F, B21, NhatKy_ViPham!C:C, "T9") - SUMIFS(NhatKy_ViPham!K:K, NhatKy_ViPham!E:E, "11_Phap", NhatKy_ViPham!F:F, B21, NhatKy_ViPham!C:C, "T9")</f>
        <v>100</v>
      </c>
      <c r="AA21" s="7">
        <f>100 + SUMIFS(NhatKy_ViPham!J:J, NhatKy_ViPham!E:E, "11_Phap", NhatKy_ViPham!F:F, B21, NhatKy_ViPham!C:C, "T10") - SUMIFS(NhatKy_ViPham!K:K, NhatKy_ViPham!E:E, "11_Phap", NhatKy_ViPham!F:F, B21, NhatKy_ViPham!C:C, "T10")</f>
        <v>100</v>
      </c>
      <c r="AB21" s="7">
        <f>100 + SUMIFS(NhatKy_ViPham!J:J, NhatKy_ViPham!E:E, "11_Phap", NhatKy_ViPham!F:F, B21, NhatKy_ViPham!C:C, "T11") - SUMIFS(NhatKy_ViPham!K:K, NhatKy_ViPham!E:E, "11_Phap", NhatKy_ViPham!F:F, B21, NhatKy_ViPham!C:C, "T11")</f>
        <v>100</v>
      </c>
      <c r="AC21" s="7">
        <f>100 + SUMIFS(NhatKy_ViPham!J:J, NhatKy_ViPham!E:E, "11_Phap", NhatKy_ViPham!F:F, B21, NhatKy_ViPham!C:C, "T12") - SUMIFS(NhatKy_ViPham!K:K, NhatKy_ViPham!E:E, "11_Phap", NhatKy_ViPham!F:F, B21, NhatKy_ViPham!C:C, "T12")</f>
        <v>100</v>
      </c>
      <c r="AD21" s="7">
        <f>100 + SUMIFS(NhatKy_ViPham!J:J, NhatKy_ViPham!E:E, "11_Phap", NhatKy_ViPham!F:F, B21, NhatKy_ViPham!C:C, "T13") - SUMIFS(NhatKy_ViPham!K:K, NhatKy_ViPham!E:E, "11_Phap", NhatKy_ViPham!F:F, B21, NhatKy_ViPham!C:C, "T13")</f>
        <v>100</v>
      </c>
      <c r="AE21" s="7">
        <f>100 + SUMIFS(NhatKy_ViPham!J:J, NhatKy_ViPham!E:E, "11_Phap", NhatKy_ViPham!F:F, B21, NhatKy_ViPham!C:C, "T14") - SUMIFS(NhatKy_ViPham!K:K, NhatKy_ViPham!E:E, "11_Phap", NhatKy_ViPham!F:F, B21, NhatKy_ViPham!C:C, "T14")</f>
        <v>100</v>
      </c>
      <c r="AF21" s="7">
        <f>100 + SUMIFS(NhatKy_ViPham!J:J, NhatKy_ViPham!E:E, "11_Phap", NhatKy_ViPham!F:F, B21, NhatKy_ViPham!C:C, "T15") - SUMIFS(NhatKy_ViPham!K:K, NhatKy_ViPham!E:E, "11_Phap", NhatKy_ViPham!F:F, B21, NhatKy_ViPham!C:C, "T15")</f>
        <v>100</v>
      </c>
      <c r="AG21" s="7">
        <f>100 + SUMIFS(NhatKy_ViPham!J:J, NhatKy_ViPham!E:E, "11_Phap", NhatKy_ViPham!F:F, B21, NhatKy_ViPham!C:C, "T16") - SUMIFS(NhatKy_ViPham!K:K, NhatKy_ViPham!E:E, "11_Phap", NhatKy_ViPham!F:F, B21, NhatKy_ViPham!C:C, "T16")</f>
        <v>100</v>
      </c>
      <c r="AH21" s="7">
        <f>100 + SUMIFS(NhatKy_ViPham!J:J, NhatKy_ViPham!E:E, "11_Phap", NhatKy_ViPham!F:F, B21, NhatKy_ViPham!C:C, "T17") - SUMIFS(NhatKy_ViPham!K:K, NhatKy_ViPham!E:E, "11_Phap", NhatKy_ViPham!F:F, B21, NhatKy_ViPham!C:C, "T17")</f>
        <v>100</v>
      </c>
      <c r="AI21" s="7">
        <f>100 + SUMIFS(NhatKy_ViPham!J:J, NhatKy_ViPham!E:E, "11_Phap", NhatKy_ViPham!F:F, B21, NhatKy_ViPham!C:C, "T18") - SUMIFS(NhatKy_ViPham!K:K, NhatKy_ViPham!E:E, "11_Phap", NhatKy_ViPham!F:F, B21, NhatKy_ViPham!C:C, "T18")</f>
        <v>100</v>
      </c>
      <c r="AJ21" s="7">
        <f>100 + SUMIFS(NhatKy_ViPham!J:J, NhatKy_ViPham!E:E, "11_Phap", NhatKy_ViPham!F:F, B21, NhatKy_ViPham!C:C, "T19") - SUMIFS(NhatKy_ViPham!K:K, NhatKy_ViPham!E:E, "11_Phap", NhatKy_ViPham!F:F, B21, NhatKy_ViPham!C:C, "T19")</f>
        <v>100</v>
      </c>
      <c r="AK21" s="7">
        <f>100 + SUMIFS(NhatKy_ViPham!J:J, NhatKy_ViPham!E:E, "11_Phap", NhatKy_ViPham!F:F, B21, NhatKy_ViPham!C:C, "T20") - SUMIFS(NhatKy_ViPham!K:K, NhatKy_ViPham!E:E, "11_Phap", NhatKy_ViPham!F:F, B21, NhatKy_ViPham!C:C, "T20")</f>
        <v>100</v>
      </c>
      <c r="AL21" s="7">
        <f>100 + SUMIFS(NhatKy_ViPham!J:J, NhatKy_ViPham!E:E, "11_Phap", NhatKy_ViPham!F:F, B21, NhatKy_ViPham!C:C, "T21") - SUMIFS(NhatKy_ViPham!K:K, NhatKy_ViPham!E:E, "11_Phap", NhatKy_ViPham!F:F, B21, NhatKy_ViPham!C:C, "T21")</f>
        <v>100</v>
      </c>
      <c r="AM21" s="7">
        <f>100 + SUMIFS(NhatKy_ViPham!J:J, NhatKy_ViPham!E:E, "11_Phap", NhatKy_ViPham!F:F, B21, NhatKy_ViPham!C:C, "T22") - SUMIFS(NhatKy_ViPham!K:K, NhatKy_ViPham!E:E, "11_Phap", NhatKy_ViPham!F:F, B21, NhatKy_ViPham!C:C, "T22")</f>
        <v>100</v>
      </c>
      <c r="AN21" s="7">
        <f>100 + SUMIFS(NhatKy_ViPham!J:J, NhatKy_ViPham!E:E, "11_Phap", NhatKy_ViPham!F:F, B21, NhatKy_ViPham!C:C, "T23") - SUMIFS(NhatKy_ViPham!K:K, NhatKy_ViPham!E:E, "11_Phap", NhatKy_ViPham!F:F, B21, NhatKy_ViPham!C:C, "T23")</f>
        <v>100</v>
      </c>
      <c r="AO21" s="7">
        <f>100 + SUMIFS(NhatKy_ViPham!J:J, NhatKy_ViPham!E:E, "11_Phap", NhatKy_ViPham!F:F, B21, NhatKy_ViPham!C:C, "T24") - SUMIFS(NhatKy_ViPham!K:K, NhatKy_ViPham!E:E, "11_Phap", NhatKy_ViPham!F:F, B21, NhatKy_ViPham!C:C, "T24")</f>
        <v>100</v>
      </c>
      <c r="AP21" s="7">
        <f>100 + SUMIFS(NhatKy_ViPham!J:J, NhatKy_ViPham!E:E, "11_Phap", NhatKy_ViPham!F:F, B21, NhatKy_ViPham!C:C, "T25") - SUMIFS(NhatKy_ViPham!K:K, NhatKy_ViPham!E:E, "11_Phap", NhatKy_ViPham!F:F, B21, NhatKy_ViPham!C:C, "T25")</f>
        <v>100</v>
      </c>
      <c r="AQ21" s="7">
        <f>100 + SUMIFS(NhatKy_ViPham!J:J, NhatKy_ViPham!E:E, "11_Phap", NhatKy_ViPham!F:F, B21, NhatKy_ViPham!C:C, "T26") - SUMIFS(NhatKy_ViPham!K:K, NhatKy_ViPham!E:E, "11_Phap", NhatKy_ViPham!F:F, B21, NhatKy_ViPham!C:C, "T26")</f>
        <v>100</v>
      </c>
      <c r="AR21" s="7">
        <f>100 + SUMIFS(NhatKy_ViPham!J:J, NhatKy_ViPham!E:E, "11_Phap", NhatKy_ViPham!F:F, B21, NhatKy_ViPham!C:C, "T27") - SUMIFS(NhatKy_ViPham!K:K, NhatKy_ViPham!E:E, "11_Phap", NhatKy_ViPham!F:F, B21, NhatKy_ViPham!C:C, "T27")</f>
        <v>100</v>
      </c>
      <c r="AS21" s="7">
        <f>100 + SUMIFS(NhatKy_ViPham!J:J, NhatKy_ViPham!E:E, "11_Phap", NhatKy_ViPham!F:F, B21, NhatKy_ViPham!C:C, "T28") - SUMIFS(NhatKy_ViPham!K:K, NhatKy_ViPham!E:E, "11_Phap", NhatKy_ViPham!F:F, B21, NhatKy_ViPham!C:C, "T28")</f>
        <v>100</v>
      </c>
      <c r="AT21" s="7">
        <f>100 + SUMIFS(NhatKy_ViPham!J:J, NhatKy_ViPham!E:E, "11_Phap", NhatKy_ViPham!F:F, B21, NhatKy_ViPham!C:C, "T29") - SUMIFS(NhatKy_ViPham!K:K, NhatKy_ViPham!E:E, "11_Phap", NhatKy_ViPham!F:F, B21, NhatKy_ViPham!C:C, "T29")</f>
        <v>100</v>
      </c>
      <c r="AU21" s="7">
        <f>100 + SUMIFS(NhatKy_ViPham!J:J, NhatKy_ViPham!E:E, "11_Phap", NhatKy_ViPham!F:F, B21, NhatKy_ViPham!C:C, "T30") - SUMIFS(NhatKy_ViPham!K:K, NhatKy_ViPham!E:E, "11_Phap", NhatKy_ViPham!F:F, B21, NhatKy_ViPham!C:C, "T30")</f>
        <v>100</v>
      </c>
      <c r="AV21" s="7">
        <f>100 + SUMIFS(NhatKy_ViPham!J:J, NhatKy_ViPham!E:E, "11_Phap", NhatKy_ViPham!F:F, B21, NhatKy_ViPham!C:C, "T31") - SUMIFS(NhatKy_ViPham!K:K, NhatKy_ViPham!E:E, "11_Phap", NhatKy_ViPham!F:F, B21, NhatKy_ViPham!C:C, "T31")</f>
        <v>100</v>
      </c>
      <c r="AW21" s="7">
        <f>100 + SUMIFS(NhatKy_ViPham!J:J, NhatKy_ViPham!E:E, "11_Phap", NhatKy_ViPham!F:F, B21, NhatKy_ViPham!C:C, "T32") - SUMIFS(NhatKy_ViPham!K:K, NhatKy_ViPham!E:E, "11_Phap", NhatKy_ViPham!F:F, B21, NhatKy_ViPham!C:C, "T32")</f>
        <v>100</v>
      </c>
      <c r="AX21" s="7">
        <f>100 + SUMIFS(NhatKy_ViPham!J:J, NhatKy_ViPham!E:E, "11_Phap", NhatKy_ViPham!F:F, B21, NhatKy_ViPham!C:C, "T33") - SUMIFS(NhatKy_ViPham!K:K, NhatKy_ViPham!E:E, "11_Phap", NhatKy_ViPham!F:F, B21, NhatKy_ViPham!C:C, "T33")</f>
        <v>100</v>
      </c>
      <c r="AY21" s="7">
        <f>100 + SUMIFS(NhatKy_ViPham!J:J, NhatKy_ViPham!E:E, "11_Phap", NhatKy_ViPham!F:F, B21, NhatKy_ViPham!C:C, "T34") - SUMIFS(NhatKy_ViPham!K:K, NhatKy_ViPham!E:E, "11_Phap", NhatKy_ViPham!F:F, B21, NhatKy_ViPham!C:C, "T34")</f>
        <v>100</v>
      </c>
      <c r="AZ21" s="7">
        <f>100 + SUMIFS(NhatKy_ViPham!J:J, NhatKy_ViPham!E:E, "11_Phap", NhatKy_ViPham!F:F, B21, NhatKy_ViPham!C:C, "T35") - SUMIFS(NhatKy_ViPham!K:K, NhatKy_ViPham!E:E, "11_Phap", NhatKy_ViPham!F:F, B21, NhatKy_ViPham!C:C, "T35")</f>
        <v>100</v>
      </c>
      <c r="BA21" s="12">
        <f t="shared" si="0"/>
        <v>100</v>
      </c>
      <c r="BB21" s="11" t="s">
        <v>430</v>
      </c>
      <c r="BC21" s="14" t="str">
        <f t="shared" si="1"/>
        <v>Tốt</v>
      </c>
      <c r="BD21" s="10" t="str">
        <f t="shared" si="2"/>
        <v>🟢 BÌNH THƯỜNG</v>
      </c>
    </row>
    <row r="22" spans="1:56" x14ac:dyDescent="0.25">
      <c r="A22" s="5">
        <v>14</v>
      </c>
      <c r="B22" s="15" t="s">
        <v>2178</v>
      </c>
      <c r="C22" s="5" t="s">
        <v>1406</v>
      </c>
      <c r="D22" s="5" t="s">
        <v>429</v>
      </c>
      <c r="E22" s="11" t="s">
        <v>430</v>
      </c>
      <c r="F22" s="6">
        <f>SUMIFS(NhatKy_ViPham!K:K, NhatKy_ViPham!E:E, "11_Phap", NhatKy_ViPham!F:F, B22, NhatKy_ViPham!H:H, "L01")</f>
        <v>0</v>
      </c>
      <c r="G22" s="6">
        <f>SUMIFS(NhatKy_ViPham!K:K, NhatKy_ViPham!E:E, "11_Phap", NhatKy_ViPham!F:F, B22, NhatKy_ViPham!H:H, "L02")</f>
        <v>0</v>
      </c>
      <c r="H22" s="6">
        <f>SUMIFS(NhatKy_ViPham!K:K, NhatKy_ViPham!E:E, "11_Phap", NhatKy_ViPham!F:F, B22, NhatKy_ViPham!H:H, "L03")</f>
        <v>0</v>
      </c>
      <c r="I22" s="6">
        <f>SUMIFS(NhatKy_ViPham!K:K, NhatKy_ViPham!E:E, "11_Phap", NhatKy_ViPham!F:F, B22, NhatKy_ViPham!H:H, "L04")</f>
        <v>0</v>
      </c>
      <c r="J22" s="6">
        <f>SUMIFS(NhatKy_ViPham!K:K, NhatKy_ViPham!E:E, "11_Phap", NhatKy_ViPham!F:F, B22, NhatKy_ViPham!H:H, "L05")</f>
        <v>0</v>
      </c>
      <c r="K22" s="6">
        <f>SUMIFS(NhatKy_ViPham!K:K, NhatKy_ViPham!E:E, "11_Phap", NhatKy_ViPham!F:F, B22, NhatKy_ViPham!H:H, "L06")</f>
        <v>0</v>
      </c>
      <c r="L22" s="6">
        <f>SUMIFS(NhatKy_ViPham!K:K, NhatKy_ViPham!E:E, "11_Phap", NhatKy_ViPham!F:F, B22, NhatKy_ViPham!H:H, "L07")</f>
        <v>0</v>
      </c>
      <c r="M22" s="6">
        <f>SUMIFS(NhatKy_ViPham!K:K, NhatKy_ViPham!E:E, "11_Phap", NhatKy_ViPham!F:F, B22, NhatKy_ViPham!H:H, "L08")</f>
        <v>0</v>
      </c>
      <c r="N22" s="6">
        <f>SUMIFS(NhatKy_ViPham!K:K, NhatKy_ViPham!E:E, "11_Phap", NhatKy_ViPham!F:F, B22, NhatKy_ViPham!H:H, "L09")</f>
        <v>0</v>
      </c>
      <c r="O22" s="6">
        <f>SUMIFS(NhatKy_ViPham!K:K, NhatKy_ViPham!E:E, "11_Phap", NhatKy_ViPham!F:F, B22, NhatKy_ViPham!H:H, "L10")</f>
        <v>0</v>
      </c>
      <c r="P22" s="12">
        <f>SUMIFS(NhatKy_ViPham!J:J, NhatKy_ViPham!E:E, "11_Phap", NhatKy_ViPham!F:F, B22)</f>
        <v>0</v>
      </c>
      <c r="Q22" s="13">
        <f>SUMIFS(NhatKy_ViPham!K:K, NhatKy_ViPham!E:E, "11_Phap", NhatKy_ViPham!F:F, B22)</f>
        <v>0</v>
      </c>
      <c r="R22" s="6">
        <f>100 + SUMIFS(NhatKy_ViPham!J:J, NhatKy_ViPham!E:E, "11_Phap", NhatKy_ViPham!F:F, B22, NhatKy_ViPham!C:C, "T1") - SUMIFS(NhatKy_ViPham!K:K, NhatKy_ViPham!E:E, "11_Phap", NhatKy_ViPham!F:F, B22, NhatKy_ViPham!C:C, "T1")</f>
        <v>100</v>
      </c>
      <c r="S22" s="6">
        <f>100 + SUMIFS(NhatKy_ViPham!J:J, NhatKy_ViPham!E:E, "11_Phap", NhatKy_ViPham!F:F, B22, NhatKy_ViPham!C:C, "T2") - SUMIFS(NhatKy_ViPham!K:K, NhatKy_ViPham!E:E, "11_Phap", NhatKy_ViPham!F:F, B22, NhatKy_ViPham!C:C, "T2")</f>
        <v>100</v>
      </c>
      <c r="T22" s="6">
        <f>100 + SUMIFS(NhatKy_ViPham!J:J, NhatKy_ViPham!E:E, "11_Phap", NhatKy_ViPham!F:F, B22, NhatKy_ViPham!C:C, "T3") - SUMIFS(NhatKy_ViPham!K:K, NhatKy_ViPham!E:E, "11_Phap", NhatKy_ViPham!F:F, B22, NhatKy_ViPham!C:C, "T3")</f>
        <v>100</v>
      </c>
      <c r="U22" s="6">
        <f>100 + SUMIFS(NhatKy_ViPham!J:J, NhatKy_ViPham!E:E, "11_Phap", NhatKy_ViPham!F:F, B22, NhatKy_ViPham!C:C, "T4") - SUMIFS(NhatKy_ViPham!K:K, NhatKy_ViPham!E:E, "11_Phap", NhatKy_ViPham!F:F, B22, NhatKy_ViPham!C:C, "T4")</f>
        <v>100</v>
      </c>
      <c r="V22" s="6">
        <f>100 + SUMIFS(NhatKy_ViPham!J:J, NhatKy_ViPham!E:E, "11_Phap", NhatKy_ViPham!F:F, B22, NhatKy_ViPham!C:C, "T5") - SUMIFS(NhatKy_ViPham!K:K, NhatKy_ViPham!E:E, "11_Phap", NhatKy_ViPham!F:F, B22, NhatKy_ViPham!C:C, "T5")</f>
        <v>100</v>
      </c>
      <c r="W22" s="6">
        <f>100 + SUMIFS(NhatKy_ViPham!J:J, NhatKy_ViPham!E:E, "11_Phap", NhatKy_ViPham!F:F, B22, NhatKy_ViPham!C:C, "T6") - SUMIFS(NhatKy_ViPham!K:K, NhatKy_ViPham!E:E, "11_Phap", NhatKy_ViPham!F:F, B22, NhatKy_ViPham!C:C, "T6")</f>
        <v>100</v>
      </c>
      <c r="X22" s="6">
        <f>100 + SUMIFS(NhatKy_ViPham!J:J, NhatKy_ViPham!E:E, "11_Phap", NhatKy_ViPham!F:F, B22, NhatKy_ViPham!C:C, "T7") - SUMIFS(NhatKy_ViPham!K:K, NhatKy_ViPham!E:E, "11_Phap", NhatKy_ViPham!F:F, B22, NhatKy_ViPham!C:C, "T7")</f>
        <v>100</v>
      </c>
      <c r="Y22" s="6">
        <f>100 + SUMIFS(NhatKy_ViPham!J:J, NhatKy_ViPham!E:E, "11_Phap", NhatKy_ViPham!F:F, B22, NhatKy_ViPham!C:C, "T8") - SUMIFS(NhatKy_ViPham!K:K, NhatKy_ViPham!E:E, "11_Phap", NhatKy_ViPham!F:F, B22, NhatKy_ViPham!C:C, "T8")</f>
        <v>100</v>
      </c>
      <c r="Z22" s="6">
        <f>100 + SUMIFS(NhatKy_ViPham!J:J, NhatKy_ViPham!E:E, "11_Phap", NhatKy_ViPham!F:F, B22, NhatKy_ViPham!C:C, "T9") - SUMIFS(NhatKy_ViPham!K:K, NhatKy_ViPham!E:E, "11_Phap", NhatKy_ViPham!F:F, B22, NhatKy_ViPham!C:C, "T9")</f>
        <v>100</v>
      </c>
      <c r="AA22" s="6">
        <f>100 + SUMIFS(NhatKy_ViPham!J:J, NhatKy_ViPham!E:E, "11_Phap", NhatKy_ViPham!F:F, B22, NhatKy_ViPham!C:C, "T10") - SUMIFS(NhatKy_ViPham!K:K, NhatKy_ViPham!E:E, "11_Phap", NhatKy_ViPham!F:F, B22, NhatKy_ViPham!C:C, "T10")</f>
        <v>100</v>
      </c>
      <c r="AB22" s="6">
        <f>100 + SUMIFS(NhatKy_ViPham!J:J, NhatKy_ViPham!E:E, "11_Phap", NhatKy_ViPham!F:F, B22, NhatKy_ViPham!C:C, "T11") - SUMIFS(NhatKy_ViPham!K:K, NhatKy_ViPham!E:E, "11_Phap", NhatKy_ViPham!F:F, B22, NhatKy_ViPham!C:C, "T11")</f>
        <v>100</v>
      </c>
      <c r="AC22" s="6">
        <f>100 + SUMIFS(NhatKy_ViPham!J:J, NhatKy_ViPham!E:E, "11_Phap", NhatKy_ViPham!F:F, B22, NhatKy_ViPham!C:C, "T12") - SUMIFS(NhatKy_ViPham!K:K, NhatKy_ViPham!E:E, "11_Phap", NhatKy_ViPham!F:F, B22, NhatKy_ViPham!C:C, "T12")</f>
        <v>100</v>
      </c>
      <c r="AD22" s="6">
        <f>100 + SUMIFS(NhatKy_ViPham!J:J, NhatKy_ViPham!E:E, "11_Phap", NhatKy_ViPham!F:F, B22, NhatKy_ViPham!C:C, "T13") - SUMIFS(NhatKy_ViPham!K:K, NhatKy_ViPham!E:E, "11_Phap", NhatKy_ViPham!F:F, B22, NhatKy_ViPham!C:C, "T13")</f>
        <v>100</v>
      </c>
      <c r="AE22" s="6">
        <f>100 + SUMIFS(NhatKy_ViPham!J:J, NhatKy_ViPham!E:E, "11_Phap", NhatKy_ViPham!F:F, B22, NhatKy_ViPham!C:C, "T14") - SUMIFS(NhatKy_ViPham!K:K, NhatKy_ViPham!E:E, "11_Phap", NhatKy_ViPham!F:F, B22, NhatKy_ViPham!C:C, "T14")</f>
        <v>100</v>
      </c>
      <c r="AF22" s="6">
        <f>100 + SUMIFS(NhatKy_ViPham!J:J, NhatKy_ViPham!E:E, "11_Phap", NhatKy_ViPham!F:F, B22, NhatKy_ViPham!C:C, "T15") - SUMIFS(NhatKy_ViPham!K:K, NhatKy_ViPham!E:E, "11_Phap", NhatKy_ViPham!F:F, B22, NhatKy_ViPham!C:C, "T15")</f>
        <v>100</v>
      </c>
      <c r="AG22" s="6">
        <f>100 + SUMIFS(NhatKy_ViPham!J:J, NhatKy_ViPham!E:E, "11_Phap", NhatKy_ViPham!F:F, B22, NhatKy_ViPham!C:C, "T16") - SUMIFS(NhatKy_ViPham!K:K, NhatKy_ViPham!E:E, "11_Phap", NhatKy_ViPham!F:F, B22, NhatKy_ViPham!C:C, "T16")</f>
        <v>100</v>
      </c>
      <c r="AH22" s="6">
        <f>100 + SUMIFS(NhatKy_ViPham!J:J, NhatKy_ViPham!E:E, "11_Phap", NhatKy_ViPham!F:F, B22, NhatKy_ViPham!C:C, "T17") - SUMIFS(NhatKy_ViPham!K:K, NhatKy_ViPham!E:E, "11_Phap", NhatKy_ViPham!F:F, B22, NhatKy_ViPham!C:C, "T17")</f>
        <v>100</v>
      </c>
      <c r="AI22" s="6">
        <f>100 + SUMIFS(NhatKy_ViPham!J:J, NhatKy_ViPham!E:E, "11_Phap", NhatKy_ViPham!F:F, B22, NhatKy_ViPham!C:C, "T18") - SUMIFS(NhatKy_ViPham!K:K, NhatKy_ViPham!E:E, "11_Phap", NhatKy_ViPham!F:F, B22, NhatKy_ViPham!C:C, "T18")</f>
        <v>100</v>
      </c>
      <c r="AJ22" s="6">
        <f>100 + SUMIFS(NhatKy_ViPham!J:J, NhatKy_ViPham!E:E, "11_Phap", NhatKy_ViPham!F:F, B22, NhatKy_ViPham!C:C, "T19") - SUMIFS(NhatKy_ViPham!K:K, NhatKy_ViPham!E:E, "11_Phap", NhatKy_ViPham!F:F, B22, NhatKy_ViPham!C:C, "T19")</f>
        <v>100</v>
      </c>
      <c r="AK22" s="6">
        <f>100 + SUMIFS(NhatKy_ViPham!J:J, NhatKy_ViPham!E:E, "11_Phap", NhatKy_ViPham!F:F, B22, NhatKy_ViPham!C:C, "T20") - SUMIFS(NhatKy_ViPham!K:K, NhatKy_ViPham!E:E, "11_Phap", NhatKy_ViPham!F:F, B22, NhatKy_ViPham!C:C, "T20")</f>
        <v>100</v>
      </c>
      <c r="AL22" s="6">
        <f>100 + SUMIFS(NhatKy_ViPham!J:J, NhatKy_ViPham!E:E, "11_Phap", NhatKy_ViPham!F:F, B22, NhatKy_ViPham!C:C, "T21") - SUMIFS(NhatKy_ViPham!K:K, NhatKy_ViPham!E:E, "11_Phap", NhatKy_ViPham!F:F, B22, NhatKy_ViPham!C:C, "T21")</f>
        <v>100</v>
      </c>
      <c r="AM22" s="6">
        <f>100 + SUMIFS(NhatKy_ViPham!J:J, NhatKy_ViPham!E:E, "11_Phap", NhatKy_ViPham!F:F, B22, NhatKy_ViPham!C:C, "T22") - SUMIFS(NhatKy_ViPham!K:K, NhatKy_ViPham!E:E, "11_Phap", NhatKy_ViPham!F:F, B22, NhatKy_ViPham!C:C, "T22")</f>
        <v>100</v>
      </c>
      <c r="AN22" s="6">
        <f>100 + SUMIFS(NhatKy_ViPham!J:J, NhatKy_ViPham!E:E, "11_Phap", NhatKy_ViPham!F:F, B22, NhatKy_ViPham!C:C, "T23") - SUMIFS(NhatKy_ViPham!K:K, NhatKy_ViPham!E:E, "11_Phap", NhatKy_ViPham!F:F, B22, NhatKy_ViPham!C:C, "T23")</f>
        <v>100</v>
      </c>
      <c r="AO22" s="6">
        <f>100 + SUMIFS(NhatKy_ViPham!J:J, NhatKy_ViPham!E:E, "11_Phap", NhatKy_ViPham!F:F, B22, NhatKy_ViPham!C:C, "T24") - SUMIFS(NhatKy_ViPham!K:K, NhatKy_ViPham!E:E, "11_Phap", NhatKy_ViPham!F:F, B22, NhatKy_ViPham!C:C, "T24")</f>
        <v>100</v>
      </c>
      <c r="AP22" s="6">
        <f>100 + SUMIFS(NhatKy_ViPham!J:J, NhatKy_ViPham!E:E, "11_Phap", NhatKy_ViPham!F:F, B22, NhatKy_ViPham!C:C, "T25") - SUMIFS(NhatKy_ViPham!K:K, NhatKy_ViPham!E:E, "11_Phap", NhatKy_ViPham!F:F, B22, NhatKy_ViPham!C:C, "T25")</f>
        <v>100</v>
      </c>
      <c r="AQ22" s="6">
        <f>100 + SUMIFS(NhatKy_ViPham!J:J, NhatKy_ViPham!E:E, "11_Phap", NhatKy_ViPham!F:F, B22, NhatKy_ViPham!C:C, "T26") - SUMIFS(NhatKy_ViPham!K:K, NhatKy_ViPham!E:E, "11_Phap", NhatKy_ViPham!F:F, B22, NhatKy_ViPham!C:C, "T26")</f>
        <v>100</v>
      </c>
      <c r="AR22" s="6">
        <f>100 + SUMIFS(NhatKy_ViPham!J:J, NhatKy_ViPham!E:E, "11_Phap", NhatKy_ViPham!F:F, B22, NhatKy_ViPham!C:C, "T27") - SUMIFS(NhatKy_ViPham!K:K, NhatKy_ViPham!E:E, "11_Phap", NhatKy_ViPham!F:F, B22, NhatKy_ViPham!C:C, "T27")</f>
        <v>100</v>
      </c>
      <c r="AS22" s="6">
        <f>100 + SUMIFS(NhatKy_ViPham!J:J, NhatKy_ViPham!E:E, "11_Phap", NhatKy_ViPham!F:F, B22, NhatKy_ViPham!C:C, "T28") - SUMIFS(NhatKy_ViPham!K:K, NhatKy_ViPham!E:E, "11_Phap", NhatKy_ViPham!F:F, B22, NhatKy_ViPham!C:C, "T28")</f>
        <v>100</v>
      </c>
      <c r="AT22" s="6">
        <f>100 + SUMIFS(NhatKy_ViPham!J:J, NhatKy_ViPham!E:E, "11_Phap", NhatKy_ViPham!F:F, B22, NhatKy_ViPham!C:C, "T29") - SUMIFS(NhatKy_ViPham!K:K, NhatKy_ViPham!E:E, "11_Phap", NhatKy_ViPham!F:F, B22, NhatKy_ViPham!C:C, "T29")</f>
        <v>100</v>
      </c>
      <c r="AU22" s="6">
        <f>100 + SUMIFS(NhatKy_ViPham!J:J, NhatKy_ViPham!E:E, "11_Phap", NhatKy_ViPham!F:F, B22, NhatKy_ViPham!C:C, "T30") - SUMIFS(NhatKy_ViPham!K:K, NhatKy_ViPham!E:E, "11_Phap", NhatKy_ViPham!F:F, B22, NhatKy_ViPham!C:C, "T30")</f>
        <v>100</v>
      </c>
      <c r="AV22" s="6">
        <f>100 + SUMIFS(NhatKy_ViPham!J:J, NhatKy_ViPham!E:E, "11_Phap", NhatKy_ViPham!F:F, B22, NhatKy_ViPham!C:C, "T31") - SUMIFS(NhatKy_ViPham!K:K, NhatKy_ViPham!E:E, "11_Phap", NhatKy_ViPham!F:F, B22, NhatKy_ViPham!C:C, "T31")</f>
        <v>100</v>
      </c>
      <c r="AW22" s="6">
        <f>100 + SUMIFS(NhatKy_ViPham!J:J, NhatKy_ViPham!E:E, "11_Phap", NhatKy_ViPham!F:F, B22, NhatKy_ViPham!C:C, "T32") - SUMIFS(NhatKy_ViPham!K:K, NhatKy_ViPham!E:E, "11_Phap", NhatKy_ViPham!F:F, B22, NhatKy_ViPham!C:C, "T32")</f>
        <v>100</v>
      </c>
      <c r="AX22" s="6">
        <f>100 + SUMIFS(NhatKy_ViPham!J:J, NhatKy_ViPham!E:E, "11_Phap", NhatKy_ViPham!F:F, B22, NhatKy_ViPham!C:C, "T33") - SUMIFS(NhatKy_ViPham!K:K, NhatKy_ViPham!E:E, "11_Phap", NhatKy_ViPham!F:F, B22, NhatKy_ViPham!C:C, "T33")</f>
        <v>100</v>
      </c>
      <c r="AY22" s="6">
        <f>100 + SUMIFS(NhatKy_ViPham!J:J, NhatKy_ViPham!E:E, "11_Phap", NhatKy_ViPham!F:F, B22, NhatKy_ViPham!C:C, "T34") - SUMIFS(NhatKy_ViPham!K:K, NhatKy_ViPham!E:E, "11_Phap", NhatKy_ViPham!F:F, B22, NhatKy_ViPham!C:C, "T34")</f>
        <v>100</v>
      </c>
      <c r="AZ22" s="6">
        <f>100 + SUMIFS(NhatKy_ViPham!J:J, NhatKy_ViPham!E:E, "11_Phap", NhatKy_ViPham!F:F, B22, NhatKy_ViPham!C:C, "T35") - SUMIFS(NhatKy_ViPham!K:K, NhatKy_ViPham!E:E, "11_Phap", NhatKy_ViPham!F:F, B22, NhatKy_ViPham!C:C, "T35")</f>
        <v>100</v>
      </c>
      <c r="BA22" s="12">
        <f t="shared" si="0"/>
        <v>100</v>
      </c>
      <c r="BB22" s="11" t="s">
        <v>430</v>
      </c>
      <c r="BC22" s="16" t="str">
        <f t="shared" si="1"/>
        <v>Tốt</v>
      </c>
      <c r="BD22" s="15" t="str">
        <f t="shared" si="2"/>
        <v>🟢 BÌNH THƯỜNG</v>
      </c>
    </row>
    <row r="23" spans="1:56" x14ac:dyDescent="0.25">
      <c r="A23" s="4">
        <v>15</v>
      </c>
      <c r="B23" s="10" t="s">
        <v>1170</v>
      </c>
      <c r="C23" s="4" t="s">
        <v>2138</v>
      </c>
      <c r="D23" s="4" t="s">
        <v>429</v>
      </c>
      <c r="E23" s="11" t="s">
        <v>430</v>
      </c>
      <c r="F23" s="7">
        <f>SUMIFS(NhatKy_ViPham!K:K, NhatKy_ViPham!E:E, "11_Phap", NhatKy_ViPham!F:F, B23, NhatKy_ViPham!H:H, "L01")</f>
        <v>0</v>
      </c>
      <c r="G23" s="7">
        <f>SUMIFS(NhatKy_ViPham!K:K, NhatKy_ViPham!E:E, "11_Phap", NhatKy_ViPham!F:F, B23, NhatKy_ViPham!H:H, "L02")</f>
        <v>0</v>
      </c>
      <c r="H23" s="7">
        <f>SUMIFS(NhatKy_ViPham!K:K, NhatKy_ViPham!E:E, "11_Phap", NhatKy_ViPham!F:F, B23, NhatKy_ViPham!H:H, "L03")</f>
        <v>0</v>
      </c>
      <c r="I23" s="7">
        <f>SUMIFS(NhatKy_ViPham!K:K, NhatKy_ViPham!E:E, "11_Phap", NhatKy_ViPham!F:F, B23, NhatKy_ViPham!H:H, "L04")</f>
        <v>0</v>
      </c>
      <c r="J23" s="7">
        <f>SUMIFS(NhatKy_ViPham!K:K, NhatKy_ViPham!E:E, "11_Phap", NhatKy_ViPham!F:F, B23, NhatKy_ViPham!H:H, "L05")</f>
        <v>0</v>
      </c>
      <c r="K23" s="7">
        <f>SUMIFS(NhatKy_ViPham!K:K, NhatKy_ViPham!E:E, "11_Phap", NhatKy_ViPham!F:F, B23, NhatKy_ViPham!H:H, "L06")</f>
        <v>0</v>
      </c>
      <c r="L23" s="7">
        <f>SUMIFS(NhatKy_ViPham!K:K, NhatKy_ViPham!E:E, "11_Phap", NhatKy_ViPham!F:F, B23, NhatKy_ViPham!H:H, "L07")</f>
        <v>0</v>
      </c>
      <c r="M23" s="7">
        <f>SUMIFS(NhatKy_ViPham!K:K, NhatKy_ViPham!E:E, "11_Phap", NhatKy_ViPham!F:F, B23, NhatKy_ViPham!H:H, "L08")</f>
        <v>0</v>
      </c>
      <c r="N23" s="7">
        <f>SUMIFS(NhatKy_ViPham!K:K, NhatKy_ViPham!E:E, "11_Phap", NhatKy_ViPham!F:F, B23, NhatKy_ViPham!H:H, "L09")</f>
        <v>0</v>
      </c>
      <c r="O23" s="7">
        <f>SUMIFS(NhatKy_ViPham!K:K, NhatKy_ViPham!E:E, "11_Phap", NhatKy_ViPham!F:F, B23, NhatKy_ViPham!H:H, "L10")</f>
        <v>0</v>
      </c>
      <c r="P23" s="12">
        <f>SUMIFS(NhatKy_ViPham!J:J, NhatKy_ViPham!E:E, "11_Phap", NhatKy_ViPham!F:F, B23)</f>
        <v>0</v>
      </c>
      <c r="Q23" s="13">
        <f>SUMIFS(NhatKy_ViPham!K:K, NhatKy_ViPham!E:E, "11_Phap", NhatKy_ViPham!F:F, B23)</f>
        <v>0</v>
      </c>
      <c r="R23" s="7">
        <f>100 + SUMIFS(NhatKy_ViPham!J:J, NhatKy_ViPham!E:E, "11_Phap", NhatKy_ViPham!F:F, B23, NhatKy_ViPham!C:C, "T1") - SUMIFS(NhatKy_ViPham!K:K, NhatKy_ViPham!E:E, "11_Phap", NhatKy_ViPham!F:F, B23, NhatKy_ViPham!C:C, "T1")</f>
        <v>100</v>
      </c>
      <c r="S23" s="7">
        <f>100 + SUMIFS(NhatKy_ViPham!J:J, NhatKy_ViPham!E:E, "11_Phap", NhatKy_ViPham!F:F, B23, NhatKy_ViPham!C:C, "T2") - SUMIFS(NhatKy_ViPham!K:K, NhatKy_ViPham!E:E, "11_Phap", NhatKy_ViPham!F:F, B23, NhatKy_ViPham!C:C, "T2")</f>
        <v>100</v>
      </c>
      <c r="T23" s="7">
        <f>100 + SUMIFS(NhatKy_ViPham!J:J, NhatKy_ViPham!E:E, "11_Phap", NhatKy_ViPham!F:F, B23, NhatKy_ViPham!C:C, "T3") - SUMIFS(NhatKy_ViPham!K:K, NhatKy_ViPham!E:E, "11_Phap", NhatKy_ViPham!F:F, B23, NhatKy_ViPham!C:C, "T3")</f>
        <v>100</v>
      </c>
      <c r="U23" s="7">
        <f>100 + SUMIFS(NhatKy_ViPham!J:J, NhatKy_ViPham!E:E, "11_Phap", NhatKy_ViPham!F:F, B23, NhatKy_ViPham!C:C, "T4") - SUMIFS(NhatKy_ViPham!K:K, NhatKy_ViPham!E:E, "11_Phap", NhatKy_ViPham!F:F, B23, NhatKy_ViPham!C:C, "T4")</f>
        <v>100</v>
      </c>
      <c r="V23" s="7">
        <f>100 + SUMIFS(NhatKy_ViPham!J:J, NhatKy_ViPham!E:E, "11_Phap", NhatKy_ViPham!F:F, B23, NhatKy_ViPham!C:C, "T5") - SUMIFS(NhatKy_ViPham!K:K, NhatKy_ViPham!E:E, "11_Phap", NhatKy_ViPham!F:F, B23, NhatKy_ViPham!C:C, "T5")</f>
        <v>100</v>
      </c>
      <c r="W23" s="7">
        <f>100 + SUMIFS(NhatKy_ViPham!J:J, NhatKy_ViPham!E:E, "11_Phap", NhatKy_ViPham!F:F, B23, NhatKy_ViPham!C:C, "T6") - SUMIFS(NhatKy_ViPham!K:K, NhatKy_ViPham!E:E, "11_Phap", NhatKy_ViPham!F:F, B23, NhatKy_ViPham!C:C, "T6")</f>
        <v>100</v>
      </c>
      <c r="X23" s="7">
        <f>100 + SUMIFS(NhatKy_ViPham!J:J, NhatKy_ViPham!E:E, "11_Phap", NhatKy_ViPham!F:F, B23, NhatKy_ViPham!C:C, "T7") - SUMIFS(NhatKy_ViPham!K:K, NhatKy_ViPham!E:E, "11_Phap", NhatKy_ViPham!F:F, B23, NhatKy_ViPham!C:C, "T7")</f>
        <v>100</v>
      </c>
      <c r="Y23" s="7">
        <f>100 + SUMIFS(NhatKy_ViPham!J:J, NhatKy_ViPham!E:E, "11_Phap", NhatKy_ViPham!F:F, B23, NhatKy_ViPham!C:C, "T8") - SUMIFS(NhatKy_ViPham!K:K, NhatKy_ViPham!E:E, "11_Phap", NhatKy_ViPham!F:F, B23, NhatKy_ViPham!C:C, "T8")</f>
        <v>100</v>
      </c>
      <c r="Z23" s="7">
        <f>100 + SUMIFS(NhatKy_ViPham!J:J, NhatKy_ViPham!E:E, "11_Phap", NhatKy_ViPham!F:F, B23, NhatKy_ViPham!C:C, "T9") - SUMIFS(NhatKy_ViPham!K:K, NhatKy_ViPham!E:E, "11_Phap", NhatKy_ViPham!F:F, B23, NhatKy_ViPham!C:C, "T9")</f>
        <v>100</v>
      </c>
      <c r="AA23" s="7">
        <f>100 + SUMIFS(NhatKy_ViPham!J:J, NhatKy_ViPham!E:E, "11_Phap", NhatKy_ViPham!F:F, B23, NhatKy_ViPham!C:C, "T10") - SUMIFS(NhatKy_ViPham!K:K, NhatKy_ViPham!E:E, "11_Phap", NhatKy_ViPham!F:F, B23, NhatKy_ViPham!C:C, "T10")</f>
        <v>100</v>
      </c>
      <c r="AB23" s="7">
        <f>100 + SUMIFS(NhatKy_ViPham!J:J, NhatKy_ViPham!E:E, "11_Phap", NhatKy_ViPham!F:F, B23, NhatKy_ViPham!C:C, "T11") - SUMIFS(NhatKy_ViPham!K:K, NhatKy_ViPham!E:E, "11_Phap", NhatKy_ViPham!F:F, B23, NhatKy_ViPham!C:C, "T11")</f>
        <v>100</v>
      </c>
      <c r="AC23" s="7">
        <f>100 + SUMIFS(NhatKy_ViPham!J:J, NhatKy_ViPham!E:E, "11_Phap", NhatKy_ViPham!F:F, B23, NhatKy_ViPham!C:C, "T12") - SUMIFS(NhatKy_ViPham!K:K, NhatKy_ViPham!E:E, "11_Phap", NhatKy_ViPham!F:F, B23, NhatKy_ViPham!C:C, "T12")</f>
        <v>100</v>
      </c>
      <c r="AD23" s="7">
        <f>100 + SUMIFS(NhatKy_ViPham!J:J, NhatKy_ViPham!E:E, "11_Phap", NhatKy_ViPham!F:F, B23, NhatKy_ViPham!C:C, "T13") - SUMIFS(NhatKy_ViPham!K:K, NhatKy_ViPham!E:E, "11_Phap", NhatKy_ViPham!F:F, B23, NhatKy_ViPham!C:C, "T13")</f>
        <v>100</v>
      </c>
      <c r="AE23" s="7">
        <f>100 + SUMIFS(NhatKy_ViPham!J:J, NhatKy_ViPham!E:E, "11_Phap", NhatKy_ViPham!F:F, B23, NhatKy_ViPham!C:C, "T14") - SUMIFS(NhatKy_ViPham!K:K, NhatKy_ViPham!E:E, "11_Phap", NhatKy_ViPham!F:F, B23, NhatKy_ViPham!C:C, "T14")</f>
        <v>100</v>
      </c>
      <c r="AF23" s="7">
        <f>100 + SUMIFS(NhatKy_ViPham!J:J, NhatKy_ViPham!E:E, "11_Phap", NhatKy_ViPham!F:F, B23, NhatKy_ViPham!C:C, "T15") - SUMIFS(NhatKy_ViPham!K:K, NhatKy_ViPham!E:E, "11_Phap", NhatKy_ViPham!F:F, B23, NhatKy_ViPham!C:C, "T15")</f>
        <v>100</v>
      </c>
      <c r="AG23" s="7">
        <f>100 + SUMIFS(NhatKy_ViPham!J:J, NhatKy_ViPham!E:E, "11_Phap", NhatKy_ViPham!F:F, B23, NhatKy_ViPham!C:C, "T16") - SUMIFS(NhatKy_ViPham!K:K, NhatKy_ViPham!E:E, "11_Phap", NhatKy_ViPham!F:F, B23, NhatKy_ViPham!C:C, "T16")</f>
        <v>100</v>
      </c>
      <c r="AH23" s="7">
        <f>100 + SUMIFS(NhatKy_ViPham!J:J, NhatKy_ViPham!E:E, "11_Phap", NhatKy_ViPham!F:F, B23, NhatKy_ViPham!C:C, "T17") - SUMIFS(NhatKy_ViPham!K:K, NhatKy_ViPham!E:E, "11_Phap", NhatKy_ViPham!F:F, B23, NhatKy_ViPham!C:C, "T17")</f>
        <v>100</v>
      </c>
      <c r="AI23" s="7">
        <f>100 + SUMIFS(NhatKy_ViPham!J:J, NhatKy_ViPham!E:E, "11_Phap", NhatKy_ViPham!F:F, B23, NhatKy_ViPham!C:C, "T18") - SUMIFS(NhatKy_ViPham!K:K, NhatKy_ViPham!E:E, "11_Phap", NhatKy_ViPham!F:F, B23, NhatKy_ViPham!C:C, "T18")</f>
        <v>100</v>
      </c>
      <c r="AJ23" s="7">
        <f>100 + SUMIFS(NhatKy_ViPham!J:J, NhatKy_ViPham!E:E, "11_Phap", NhatKy_ViPham!F:F, B23, NhatKy_ViPham!C:C, "T19") - SUMIFS(NhatKy_ViPham!K:K, NhatKy_ViPham!E:E, "11_Phap", NhatKy_ViPham!F:F, B23, NhatKy_ViPham!C:C, "T19")</f>
        <v>100</v>
      </c>
      <c r="AK23" s="7">
        <f>100 + SUMIFS(NhatKy_ViPham!J:J, NhatKy_ViPham!E:E, "11_Phap", NhatKy_ViPham!F:F, B23, NhatKy_ViPham!C:C, "T20") - SUMIFS(NhatKy_ViPham!K:K, NhatKy_ViPham!E:E, "11_Phap", NhatKy_ViPham!F:F, B23, NhatKy_ViPham!C:C, "T20")</f>
        <v>100</v>
      </c>
      <c r="AL23" s="7">
        <f>100 + SUMIFS(NhatKy_ViPham!J:J, NhatKy_ViPham!E:E, "11_Phap", NhatKy_ViPham!F:F, B23, NhatKy_ViPham!C:C, "T21") - SUMIFS(NhatKy_ViPham!K:K, NhatKy_ViPham!E:E, "11_Phap", NhatKy_ViPham!F:F, B23, NhatKy_ViPham!C:C, "T21")</f>
        <v>100</v>
      </c>
      <c r="AM23" s="7">
        <f>100 + SUMIFS(NhatKy_ViPham!J:J, NhatKy_ViPham!E:E, "11_Phap", NhatKy_ViPham!F:F, B23, NhatKy_ViPham!C:C, "T22") - SUMIFS(NhatKy_ViPham!K:K, NhatKy_ViPham!E:E, "11_Phap", NhatKy_ViPham!F:F, B23, NhatKy_ViPham!C:C, "T22")</f>
        <v>100</v>
      </c>
      <c r="AN23" s="7">
        <f>100 + SUMIFS(NhatKy_ViPham!J:J, NhatKy_ViPham!E:E, "11_Phap", NhatKy_ViPham!F:F, B23, NhatKy_ViPham!C:C, "T23") - SUMIFS(NhatKy_ViPham!K:K, NhatKy_ViPham!E:E, "11_Phap", NhatKy_ViPham!F:F, B23, NhatKy_ViPham!C:C, "T23")</f>
        <v>100</v>
      </c>
      <c r="AO23" s="7">
        <f>100 + SUMIFS(NhatKy_ViPham!J:J, NhatKy_ViPham!E:E, "11_Phap", NhatKy_ViPham!F:F, B23, NhatKy_ViPham!C:C, "T24") - SUMIFS(NhatKy_ViPham!K:K, NhatKy_ViPham!E:E, "11_Phap", NhatKy_ViPham!F:F, B23, NhatKy_ViPham!C:C, "T24")</f>
        <v>100</v>
      </c>
      <c r="AP23" s="7">
        <f>100 + SUMIFS(NhatKy_ViPham!J:J, NhatKy_ViPham!E:E, "11_Phap", NhatKy_ViPham!F:F, B23, NhatKy_ViPham!C:C, "T25") - SUMIFS(NhatKy_ViPham!K:K, NhatKy_ViPham!E:E, "11_Phap", NhatKy_ViPham!F:F, B23, NhatKy_ViPham!C:C, "T25")</f>
        <v>100</v>
      </c>
      <c r="AQ23" s="7">
        <f>100 + SUMIFS(NhatKy_ViPham!J:J, NhatKy_ViPham!E:E, "11_Phap", NhatKy_ViPham!F:F, B23, NhatKy_ViPham!C:C, "T26") - SUMIFS(NhatKy_ViPham!K:K, NhatKy_ViPham!E:E, "11_Phap", NhatKy_ViPham!F:F, B23, NhatKy_ViPham!C:C, "T26")</f>
        <v>100</v>
      </c>
      <c r="AR23" s="7">
        <f>100 + SUMIFS(NhatKy_ViPham!J:J, NhatKy_ViPham!E:E, "11_Phap", NhatKy_ViPham!F:F, B23, NhatKy_ViPham!C:C, "T27") - SUMIFS(NhatKy_ViPham!K:K, NhatKy_ViPham!E:E, "11_Phap", NhatKy_ViPham!F:F, B23, NhatKy_ViPham!C:C, "T27")</f>
        <v>100</v>
      </c>
      <c r="AS23" s="7">
        <f>100 + SUMIFS(NhatKy_ViPham!J:J, NhatKy_ViPham!E:E, "11_Phap", NhatKy_ViPham!F:F, B23, NhatKy_ViPham!C:C, "T28") - SUMIFS(NhatKy_ViPham!K:K, NhatKy_ViPham!E:E, "11_Phap", NhatKy_ViPham!F:F, B23, NhatKy_ViPham!C:C, "T28")</f>
        <v>100</v>
      </c>
      <c r="AT23" s="7">
        <f>100 + SUMIFS(NhatKy_ViPham!J:J, NhatKy_ViPham!E:E, "11_Phap", NhatKy_ViPham!F:F, B23, NhatKy_ViPham!C:C, "T29") - SUMIFS(NhatKy_ViPham!K:K, NhatKy_ViPham!E:E, "11_Phap", NhatKy_ViPham!F:F, B23, NhatKy_ViPham!C:C, "T29")</f>
        <v>100</v>
      </c>
      <c r="AU23" s="7">
        <f>100 + SUMIFS(NhatKy_ViPham!J:J, NhatKy_ViPham!E:E, "11_Phap", NhatKy_ViPham!F:F, B23, NhatKy_ViPham!C:C, "T30") - SUMIFS(NhatKy_ViPham!K:K, NhatKy_ViPham!E:E, "11_Phap", NhatKy_ViPham!F:F, B23, NhatKy_ViPham!C:C, "T30")</f>
        <v>100</v>
      </c>
      <c r="AV23" s="7">
        <f>100 + SUMIFS(NhatKy_ViPham!J:J, NhatKy_ViPham!E:E, "11_Phap", NhatKy_ViPham!F:F, B23, NhatKy_ViPham!C:C, "T31") - SUMIFS(NhatKy_ViPham!K:K, NhatKy_ViPham!E:E, "11_Phap", NhatKy_ViPham!F:F, B23, NhatKy_ViPham!C:C, "T31")</f>
        <v>100</v>
      </c>
      <c r="AW23" s="7">
        <f>100 + SUMIFS(NhatKy_ViPham!J:J, NhatKy_ViPham!E:E, "11_Phap", NhatKy_ViPham!F:F, B23, NhatKy_ViPham!C:C, "T32") - SUMIFS(NhatKy_ViPham!K:K, NhatKy_ViPham!E:E, "11_Phap", NhatKy_ViPham!F:F, B23, NhatKy_ViPham!C:C, "T32")</f>
        <v>100</v>
      </c>
      <c r="AX23" s="7">
        <f>100 + SUMIFS(NhatKy_ViPham!J:J, NhatKy_ViPham!E:E, "11_Phap", NhatKy_ViPham!F:F, B23, NhatKy_ViPham!C:C, "T33") - SUMIFS(NhatKy_ViPham!K:K, NhatKy_ViPham!E:E, "11_Phap", NhatKy_ViPham!F:F, B23, NhatKy_ViPham!C:C, "T33")</f>
        <v>100</v>
      </c>
      <c r="AY23" s="7">
        <f>100 + SUMIFS(NhatKy_ViPham!J:J, NhatKy_ViPham!E:E, "11_Phap", NhatKy_ViPham!F:F, B23, NhatKy_ViPham!C:C, "T34") - SUMIFS(NhatKy_ViPham!K:K, NhatKy_ViPham!E:E, "11_Phap", NhatKy_ViPham!F:F, B23, NhatKy_ViPham!C:C, "T34")</f>
        <v>100</v>
      </c>
      <c r="AZ23" s="7">
        <f>100 + SUMIFS(NhatKy_ViPham!J:J, NhatKy_ViPham!E:E, "11_Phap", NhatKy_ViPham!F:F, B23, NhatKy_ViPham!C:C, "T35") - SUMIFS(NhatKy_ViPham!K:K, NhatKy_ViPham!E:E, "11_Phap", NhatKy_ViPham!F:F, B23, NhatKy_ViPham!C:C, "T35")</f>
        <v>100</v>
      </c>
      <c r="BA23" s="12">
        <f t="shared" si="0"/>
        <v>100</v>
      </c>
      <c r="BB23" s="11" t="s">
        <v>430</v>
      </c>
      <c r="BC23" s="14" t="str">
        <f t="shared" si="1"/>
        <v>Tốt</v>
      </c>
      <c r="BD23" s="10" t="str">
        <f t="shared" si="2"/>
        <v>🟢 BÌNH THƯỜNG</v>
      </c>
    </row>
    <row r="24" spans="1:56" x14ac:dyDescent="0.25">
      <c r="A24" s="5">
        <v>16</v>
      </c>
      <c r="B24" s="15" t="s">
        <v>2179</v>
      </c>
      <c r="C24" s="5" t="s">
        <v>1501</v>
      </c>
      <c r="D24" s="5" t="s">
        <v>429</v>
      </c>
      <c r="E24" s="11" t="s">
        <v>430</v>
      </c>
      <c r="F24" s="6">
        <f>SUMIFS(NhatKy_ViPham!K:K, NhatKy_ViPham!E:E, "11_Phap", NhatKy_ViPham!F:F, B24, NhatKy_ViPham!H:H, "L01")</f>
        <v>0</v>
      </c>
      <c r="G24" s="6">
        <f>SUMIFS(NhatKy_ViPham!K:K, NhatKy_ViPham!E:E, "11_Phap", NhatKy_ViPham!F:F, B24, NhatKy_ViPham!H:H, "L02")</f>
        <v>0</v>
      </c>
      <c r="H24" s="6">
        <f>SUMIFS(NhatKy_ViPham!K:K, NhatKy_ViPham!E:E, "11_Phap", NhatKy_ViPham!F:F, B24, NhatKy_ViPham!H:H, "L03")</f>
        <v>0</v>
      </c>
      <c r="I24" s="6">
        <f>SUMIFS(NhatKy_ViPham!K:K, NhatKy_ViPham!E:E, "11_Phap", NhatKy_ViPham!F:F, B24, NhatKy_ViPham!H:H, "L04")</f>
        <v>0</v>
      </c>
      <c r="J24" s="6">
        <f>SUMIFS(NhatKy_ViPham!K:K, NhatKy_ViPham!E:E, "11_Phap", NhatKy_ViPham!F:F, B24, NhatKy_ViPham!H:H, "L05")</f>
        <v>0</v>
      </c>
      <c r="K24" s="6">
        <f>SUMIFS(NhatKy_ViPham!K:K, NhatKy_ViPham!E:E, "11_Phap", NhatKy_ViPham!F:F, B24, NhatKy_ViPham!H:H, "L06")</f>
        <v>0</v>
      </c>
      <c r="L24" s="6">
        <f>SUMIFS(NhatKy_ViPham!K:K, NhatKy_ViPham!E:E, "11_Phap", NhatKy_ViPham!F:F, B24, NhatKy_ViPham!H:H, "L07")</f>
        <v>0</v>
      </c>
      <c r="M24" s="6">
        <f>SUMIFS(NhatKy_ViPham!K:K, NhatKy_ViPham!E:E, "11_Phap", NhatKy_ViPham!F:F, B24, NhatKy_ViPham!H:H, "L08")</f>
        <v>0</v>
      </c>
      <c r="N24" s="6">
        <f>SUMIFS(NhatKy_ViPham!K:K, NhatKy_ViPham!E:E, "11_Phap", NhatKy_ViPham!F:F, B24, NhatKy_ViPham!H:H, "L09")</f>
        <v>0</v>
      </c>
      <c r="O24" s="6">
        <f>SUMIFS(NhatKy_ViPham!K:K, NhatKy_ViPham!E:E, "11_Phap", NhatKy_ViPham!F:F, B24, NhatKy_ViPham!H:H, "L10")</f>
        <v>0</v>
      </c>
      <c r="P24" s="12">
        <f>SUMIFS(NhatKy_ViPham!J:J, NhatKy_ViPham!E:E, "11_Phap", NhatKy_ViPham!F:F, B24)</f>
        <v>0</v>
      </c>
      <c r="Q24" s="13">
        <f>SUMIFS(NhatKy_ViPham!K:K, NhatKy_ViPham!E:E, "11_Phap", NhatKy_ViPham!F:F, B24)</f>
        <v>0</v>
      </c>
      <c r="R24" s="6">
        <f>100 + SUMIFS(NhatKy_ViPham!J:J, NhatKy_ViPham!E:E, "11_Phap", NhatKy_ViPham!F:F, B24, NhatKy_ViPham!C:C, "T1") - SUMIFS(NhatKy_ViPham!K:K, NhatKy_ViPham!E:E, "11_Phap", NhatKy_ViPham!F:F, B24, NhatKy_ViPham!C:C, "T1")</f>
        <v>100</v>
      </c>
      <c r="S24" s="6">
        <f>100 + SUMIFS(NhatKy_ViPham!J:J, NhatKy_ViPham!E:E, "11_Phap", NhatKy_ViPham!F:F, B24, NhatKy_ViPham!C:C, "T2") - SUMIFS(NhatKy_ViPham!K:K, NhatKy_ViPham!E:E, "11_Phap", NhatKy_ViPham!F:F, B24, NhatKy_ViPham!C:C, "T2")</f>
        <v>100</v>
      </c>
      <c r="T24" s="6">
        <f>100 + SUMIFS(NhatKy_ViPham!J:J, NhatKy_ViPham!E:E, "11_Phap", NhatKy_ViPham!F:F, B24, NhatKy_ViPham!C:C, "T3") - SUMIFS(NhatKy_ViPham!K:K, NhatKy_ViPham!E:E, "11_Phap", NhatKy_ViPham!F:F, B24, NhatKy_ViPham!C:C, "T3")</f>
        <v>100</v>
      </c>
      <c r="U24" s="6">
        <f>100 + SUMIFS(NhatKy_ViPham!J:J, NhatKy_ViPham!E:E, "11_Phap", NhatKy_ViPham!F:F, B24, NhatKy_ViPham!C:C, "T4") - SUMIFS(NhatKy_ViPham!K:K, NhatKy_ViPham!E:E, "11_Phap", NhatKy_ViPham!F:F, B24, NhatKy_ViPham!C:C, "T4")</f>
        <v>100</v>
      </c>
      <c r="V24" s="6">
        <f>100 + SUMIFS(NhatKy_ViPham!J:J, NhatKy_ViPham!E:E, "11_Phap", NhatKy_ViPham!F:F, B24, NhatKy_ViPham!C:C, "T5") - SUMIFS(NhatKy_ViPham!K:K, NhatKy_ViPham!E:E, "11_Phap", NhatKy_ViPham!F:F, B24, NhatKy_ViPham!C:C, "T5")</f>
        <v>100</v>
      </c>
      <c r="W24" s="6">
        <f>100 + SUMIFS(NhatKy_ViPham!J:J, NhatKy_ViPham!E:E, "11_Phap", NhatKy_ViPham!F:F, B24, NhatKy_ViPham!C:C, "T6") - SUMIFS(NhatKy_ViPham!K:K, NhatKy_ViPham!E:E, "11_Phap", NhatKy_ViPham!F:F, B24, NhatKy_ViPham!C:C, "T6")</f>
        <v>100</v>
      </c>
      <c r="X24" s="6">
        <f>100 + SUMIFS(NhatKy_ViPham!J:J, NhatKy_ViPham!E:E, "11_Phap", NhatKy_ViPham!F:F, B24, NhatKy_ViPham!C:C, "T7") - SUMIFS(NhatKy_ViPham!K:K, NhatKy_ViPham!E:E, "11_Phap", NhatKy_ViPham!F:F, B24, NhatKy_ViPham!C:C, "T7")</f>
        <v>100</v>
      </c>
      <c r="Y24" s="6">
        <f>100 + SUMIFS(NhatKy_ViPham!J:J, NhatKy_ViPham!E:E, "11_Phap", NhatKy_ViPham!F:F, B24, NhatKy_ViPham!C:C, "T8") - SUMIFS(NhatKy_ViPham!K:K, NhatKy_ViPham!E:E, "11_Phap", NhatKy_ViPham!F:F, B24, NhatKy_ViPham!C:C, "T8")</f>
        <v>100</v>
      </c>
      <c r="Z24" s="6">
        <f>100 + SUMIFS(NhatKy_ViPham!J:J, NhatKy_ViPham!E:E, "11_Phap", NhatKy_ViPham!F:F, B24, NhatKy_ViPham!C:C, "T9") - SUMIFS(NhatKy_ViPham!K:K, NhatKy_ViPham!E:E, "11_Phap", NhatKy_ViPham!F:F, B24, NhatKy_ViPham!C:C, "T9")</f>
        <v>100</v>
      </c>
      <c r="AA24" s="6">
        <f>100 + SUMIFS(NhatKy_ViPham!J:J, NhatKy_ViPham!E:E, "11_Phap", NhatKy_ViPham!F:F, B24, NhatKy_ViPham!C:C, "T10") - SUMIFS(NhatKy_ViPham!K:K, NhatKy_ViPham!E:E, "11_Phap", NhatKy_ViPham!F:F, B24, NhatKy_ViPham!C:C, "T10")</f>
        <v>100</v>
      </c>
      <c r="AB24" s="6">
        <f>100 + SUMIFS(NhatKy_ViPham!J:J, NhatKy_ViPham!E:E, "11_Phap", NhatKy_ViPham!F:F, B24, NhatKy_ViPham!C:C, "T11") - SUMIFS(NhatKy_ViPham!K:K, NhatKy_ViPham!E:E, "11_Phap", NhatKy_ViPham!F:F, B24, NhatKy_ViPham!C:C, "T11")</f>
        <v>100</v>
      </c>
      <c r="AC24" s="6">
        <f>100 + SUMIFS(NhatKy_ViPham!J:J, NhatKy_ViPham!E:E, "11_Phap", NhatKy_ViPham!F:F, B24, NhatKy_ViPham!C:C, "T12") - SUMIFS(NhatKy_ViPham!K:K, NhatKy_ViPham!E:E, "11_Phap", NhatKy_ViPham!F:F, B24, NhatKy_ViPham!C:C, "T12")</f>
        <v>100</v>
      </c>
      <c r="AD24" s="6">
        <f>100 + SUMIFS(NhatKy_ViPham!J:J, NhatKy_ViPham!E:E, "11_Phap", NhatKy_ViPham!F:F, B24, NhatKy_ViPham!C:C, "T13") - SUMIFS(NhatKy_ViPham!K:K, NhatKy_ViPham!E:E, "11_Phap", NhatKy_ViPham!F:F, B24, NhatKy_ViPham!C:C, "T13")</f>
        <v>100</v>
      </c>
      <c r="AE24" s="6">
        <f>100 + SUMIFS(NhatKy_ViPham!J:J, NhatKy_ViPham!E:E, "11_Phap", NhatKy_ViPham!F:F, B24, NhatKy_ViPham!C:C, "T14") - SUMIFS(NhatKy_ViPham!K:K, NhatKy_ViPham!E:E, "11_Phap", NhatKy_ViPham!F:F, B24, NhatKy_ViPham!C:C, "T14")</f>
        <v>100</v>
      </c>
      <c r="AF24" s="6">
        <f>100 + SUMIFS(NhatKy_ViPham!J:J, NhatKy_ViPham!E:E, "11_Phap", NhatKy_ViPham!F:F, B24, NhatKy_ViPham!C:C, "T15") - SUMIFS(NhatKy_ViPham!K:K, NhatKy_ViPham!E:E, "11_Phap", NhatKy_ViPham!F:F, B24, NhatKy_ViPham!C:C, "T15")</f>
        <v>100</v>
      </c>
      <c r="AG24" s="6">
        <f>100 + SUMIFS(NhatKy_ViPham!J:J, NhatKy_ViPham!E:E, "11_Phap", NhatKy_ViPham!F:F, B24, NhatKy_ViPham!C:C, "T16") - SUMIFS(NhatKy_ViPham!K:K, NhatKy_ViPham!E:E, "11_Phap", NhatKy_ViPham!F:F, B24, NhatKy_ViPham!C:C, "T16")</f>
        <v>100</v>
      </c>
      <c r="AH24" s="6">
        <f>100 + SUMIFS(NhatKy_ViPham!J:J, NhatKy_ViPham!E:E, "11_Phap", NhatKy_ViPham!F:F, B24, NhatKy_ViPham!C:C, "T17") - SUMIFS(NhatKy_ViPham!K:K, NhatKy_ViPham!E:E, "11_Phap", NhatKy_ViPham!F:F, B24, NhatKy_ViPham!C:C, "T17")</f>
        <v>100</v>
      </c>
      <c r="AI24" s="6">
        <f>100 + SUMIFS(NhatKy_ViPham!J:J, NhatKy_ViPham!E:E, "11_Phap", NhatKy_ViPham!F:F, B24, NhatKy_ViPham!C:C, "T18") - SUMIFS(NhatKy_ViPham!K:K, NhatKy_ViPham!E:E, "11_Phap", NhatKy_ViPham!F:F, B24, NhatKy_ViPham!C:C, "T18")</f>
        <v>100</v>
      </c>
      <c r="AJ24" s="6">
        <f>100 + SUMIFS(NhatKy_ViPham!J:J, NhatKy_ViPham!E:E, "11_Phap", NhatKy_ViPham!F:F, B24, NhatKy_ViPham!C:C, "T19") - SUMIFS(NhatKy_ViPham!K:K, NhatKy_ViPham!E:E, "11_Phap", NhatKy_ViPham!F:F, B24, NhatKy_ViPham!C:C, "T19")</f>
        <v>100</v>
      </c>
      <c r="AK24" s="6">
        <f>100 + SUMIFS(NhatKy_ViPham!J:J, NhatKy_ViPham!E:E, "11_Phap", NhatKy_ViPham!F:F, B24, NhatKy_ViPham!C:C, "T20") - SUMIFS(NhatKy_ViPham!K:K, NhatKy_ViPham!E:E, "11_Phap", NhatKy_ViPham!F:F, B24, NhatKy_ViPham!C:C, "T20")</f>
        <v>100</v>
      </c>
      <c r="AL24" s="6">
        <f>100 + SUMIFS(NhatKy_ViPham!J:J, NhatKy_ViPham!E:E, "11_Phap", NhatKy_ViPham!F:F, B24, NhatKy_ViPham!C:C, "T21") - SUMIFS(NhatKy_ViPham!K:K, NhatKy_ViPham!E:E, "11_Phap", NhatKy_ViPham!F:F, B24, NhatKy_ViPham!C:C, "T21")</f>
        <v>100</v>
      </c>
      <c r="AM24" s="6">
        <f>100 + SUMIFS(NhatKy_ViPham!J:J, NhatKy_ViPham!E:E, "11_Phap", NhatKy_ViPham!F:F, B24, NhatKy_ViPham!C:C, "T22") - SUMIFS(NhatKy_ViPham!K:K, NhatKy_ViPham!E:E, "11_Phap", NhatKy_ViPham!F:F, B24, NhatKy_ViPham!C:C, "T22")</f>
        <v>100</v>
      </c>
      <c r="AN24" s="6">
        <f>100 + SUMIFS(NhatKy_ViPham!J:J, NhatKy_ViPham!E:E, "11_Phap", NhatKy_ViPham!F:F, B24, NhatKy_ViPham!C:C, "T23") - SUMIFS(NhatKy_ViPham!K:K, NhatKy_ViPham!E:E, "11_Phap", NhatKy_ViPham!F:F, B24, NhatKy_ViPham!C:C, "T23")</f>
        <v>100</v>
      </c>
      <c r="AO24" s="6">
        <f>100 + SUMIFS(NhatKy_ViPham!J:J, NhatKy_ViPham!E:E, "11_Phap", NhatKy_ViPham!F:F, B24, NhatKy_ViPham!C:C, "T24") - SUMIFS(NhatKy_ViPham!K:K, NhatKy_ViPham!E:E, "11_Phap", NhatKy_ViPham!F:F, B24, NhatKy_ViPham!C:C, "T24")</f>
        <v>100</v>
      </c>
      <c r="AP24" s="6">
        <f>100 + SUMIFS(NhatKy_ViPham!J:J, NhatKy_ViPham!E:E, "11_Phap", NhatKy_ViPham!F:F, B24, NhatKy_ViPham!C:C, "T25") - SUMIFS(NhatKy_ViPham!K:K, NhatKy_ViPham!E:E, "11_Phap", NhatKy_ViPham!F:F, B24, NhatKy_ViPham!C:C, "T25")</f>
        <v>100</v>
      </c>
      <c r="AQ24" s="6">
        <f>100 + SUMIFS(NhatKy_ViPham!J:J, NhatKy_ViPham!E:E, "11_Phap", NhatKy_ViPham!F:F, B24, NhatKy_ViPham!C:C, "T26") - SUMIFS(NhatKy_ViPham!K:K, NhatKy_ViPham!E:E, "11_Phap", NhatKy_ViPham!F:F, B24, NhatKy_ViPham!C:C, "T26")</f>
        <v>100</v>
      </c>
      <c r="AR24" s="6">
        <f>100 + SUMIFS(NhatKy_ViPham!J:J, NhatKy_ViPham!E:E, "11_Phap", NhatKy_ViPham!F:F, B24, NhatKy_ViPham!C:C, "T27") - SUMIFS(NhatKy_ViPham!K:K, NhatKy_ViPham!E:E, "11_Phap", NhatKy_ViPham!F:F, B24, NhatKy_ViPham!C:C, "T27")</f>
        <v>100</v>
      </c>
      <c r="AS24" s="6">
        <f>100 + SUMIFS(NhatKy_ViPham!J:J, NhatKy_ViPham!E:E, "11_Phap", NhatKy_ViPham!F:F, B24, NhatKy_ViPham!C:C, "T28") - SUMIFS(NhatKy_ViPham!K:K, NhatKy_ViPham!E:E, "11_Phap", NhatKy_ViPham!F:F, B24, NhatKy_ViPham!C:C, "T28")</f>
        <v>100</v>
      </c>
      <c r="AT24" s="6">
        <f>100 + SUMIFS(NhatKy_ViPham!J:J, NhatKy_ViPham!E:E, "11_Phap", NhatKy_ViPham!F:F, B24, NhatKy_ViPham!C:C, "T29") - SUMIFS(NhatKy_ViPham!K:K, NhatKy_ViPham!E:E, "11_Phap", NhatKy_ViPham!F:F, B24, NhatKy_ViPham!C:C, "T29")</f>
        <v>100</v>
      </c>
      <c r="AU24" s="6">
        <f>100 + SUMIFS(NhatKy_ViPham!J:J, NhatKy_ViPham!E:E, "11_Phap", NhatKy_ViPham!F:F, B24, NhatKy_ViPham!C:C, "T30") - SUMIFS(NhatKy_ViPham!K:K, NhatKy_ViPham!E:E, "11_Phap", NhatKy_ViPham!F:F, B24, NhatKy_ViPham!C:C, "T30")</f>
        <v>100</v>
      </c>
      <c r="AV24" s="6">
        <f>100 + SUMIFS(NhatKy_ViPham!J:J, NhatKy_ViPham!E:E, "11_Phap", NhatKy_ViPham!F:F, B24, NhatKy_ViPham!C:C, "T31") - SUMIFS(NhatKy_ViPham!K:K, NhatKy_ViPham!E:E, "11_Phap", NhatKy_ViPham!F:F, B24, NhatKy_ViPham!C:C, "T31")</f>
        <v>100</v>
      </c>
      <c r="AW24" s="6">
        <f>100 + SUMIFS(NhatKy_ViPham!J:J, NhatKy_ViPham!E:E, "11_Phap", NhatKy_ViPham!F:F, B24, NhatKy_ViPham!C:C, "T32") - SUMIFS(NhatKy_ViPham!K:K, NhatKy_ViPham!E:E, "11_Phap", NhatKy_ViPham!F:F, B24, NhatKy_ViPham!C:C, "T32")</f>
        <v>100</v>
      </c>
      <c r="AX24" s="6">
        <f>100 + SUMIFS(NhatKy_ViPham!J:J, NhatKy_ViPham!E:E, "11_Phap", NhatKy_ViPham!F:F, B24, NhatKy_ViPham!C:C, "T33") - SUMIFS(NhatKy_ViPham!K:K, NhatKy_ViPham!E:E, "11_Phap", NhatKy_ViPham!F:F, B24, NhatKy_ViPham!C:C, "T33")</f>
        <v>100</v>
      </c>
      <c r="AY24" s="6">
        <f>100 + SUMIFS(NhatKy_ViPham!J:J, NhatKy_ViPham!E:E, "11_Phap", NhatKy_ViPham!F:F, B24, NhatKy_ViPham!C:C, "T34") - SUMIFS(NhatKy_ViPham!K:K, NhatKy_ViPham!E:E, "11_Phap", NhatKy_ViPham!F:F, B24, NhatKy_ViPham!C:C, "T34")</f>
        <v>100</v>
      </c>
      <c r="AZ24" s="6">
        <f>100 + SUMIFS(NhatKy_ViPham!J:J, NhatKy_ViPham!E:E, "11_Phap", NhatKy_ViPham!F:F, B24, NhatKy_ViPham!C:C, "T35") - SUMIFS(NhatKy_ViPham!K:K, NhatKy_ViPham!E:E, "11_Phap", NhatKy_ViPham!F:F, B24, NhatKy_ViPham!C:C, "T35")</f>
        <v>100</v>
      </c>
      <c r="BA24" s="12">
        <f t="shared" si="0"/>
        <v>100</v>
      </c>
      <c r="BB24" s="11" t="s">
        <v>430</v>
      </c>
      <c r="BC24" s="16" t="str">
        <f t="shared" si="1"/>
        <v>Tốt</v>
      </c>
      <c r="BD24" s="15" t="str">
        <f t="shared" si="2"/>
        <v>🟢 BÌNH THƯỜNG</v>
      </c>
    </row>
    <row r="25" spans="1:56" x14ac:dyDescent="0.25">
      <c r="A25" s="4">
        <v>17</v>
      </c>
      <c r="B25" s="10" t="s">
        <v>2180</v>
      </c>
      <c r="C25" s="4" t="s">
        <v>1633</v>
      </c>
      <c r="D25" s="4" t="s">
        <v>429</v>
      </c>
      <c r="E25" s="11" t="s">
        <v>430</v>
      </c>
      <c r="F25" s="7">
        <f>SUMIFS(NhatKy_ViPham!K:K, NhatKy_ViPham!E:E, "11_Phap", NhatKy_ViPham!F:F, B25, NhatKy_ViPham!H:H, "L01")</f>
        <v>0</v>
      </c>
      <c r="G25" s="7">
        <f>SUMIFS(NhatKy_ViPham!K:K, NhatKy_ViPham!E:E, "11_Phap", NhatKy_ViPham!F:F, B25, NhatKy_ViPham!H:H, "L02")</f>
        <v>0</v>
      </c>
      <c r="H25" s="7">
        <f>SUMIFS(NhatKy_ViPham!K:K, NhatKy_ViPham!E:E, "11_Phap", NhatKy_ViPham!F:F, B25, NhatKy_ViPham!H:H, "L03")</f>
        <v>0</v>
      </c>
      <c r="I25" s="7">
        <f>SUMIFS(NhatKy_ViPham!K:K, NhatKy_ViPham!E:E, "11_Phap", NhatKy_ViPham!F:F, B25, NhatKy_ViPham!H:H, "L04")</f>
        <v>0</v>
      </c>
      <c r="J25" s="7">
        <f>SUMIFS(NhatKy_ViPham!K:K, NhatKy_ViPham!E:E, "11_Phap", NhatKy_ViPham!F:F, B25, NhatKy_ViPham!H:H, "L05")</f>
        <v>0</v>
      </c>
      <c r="K25" s="7">
        <f>SUMIFS(NhatKy_ViPham!K:K, NhatKy_ViPham!E:E, "11_Phap", NhatKy_ViPham!F:F, B25, NhatKy_ViPham!H:H, "L06")</f>
        <v>0</v>
      </c>
      <c r="L25" s="7">
        <f>SUMIFS(NhatKy_ViPham!K:K, NhatKy_ViPham!E:E, "11_Phap", NhatKy_ViPham!F:F, B25, NhatKy_ViPham!H:H, "L07")</f>
        <v>0</v>
      </c>
      <c r="M25" s="7">
        <f>SUMIFS(NhatKy_ViPham!K:K, NhatKy_ViPham!E:E, "11_Phap", NhatKy_ViPham!F:F, B25, NhatKy_ViPham!H:H, "L08")</f>
        <v>0</v>
      </c>
      <c r="N25" s="7">
        <f>SUMIFS(NhatKy_ViPham!K:K, NhatKy_ViPham!E:E, "11_Phap", NhatKy_ViPham!F:F, B25, NhatKy_ViPham!H:H, "L09")</f>
        <v>0</v>
      </c>
      <c r="O25" s="7">
        <f>SUMIFS(NhatKy_ViPham!K:K, NhatKy_ViPham!E:E, "11_Phap", NhatKy_ViPham!F:F, B25, NhatKy_ViPham!H:H, "L10")</f>
        <v>0</v>
      </c>
      <c r="P25" s="12">
        <f>SUMIFS(NhatKy_ViPham!J:J, NhatKy_ViPham!E:E, "11_Phap", NhatKy_ViPham!F:F, B25)</f>
        <v>0</v>
      </c>
      <c r="Q25" s="13">
        <f>SUMIFS(NhatKy_ViPham!K:K, NhatKy_ViPham!E:E, "11_Phap", NhatKy_ViPham!F:F, B25)</f>
        <v>0</v>
      </c>
      <c r="R25" s="7">
        <f>100 + SUMIFS(NhatKy_ViPham!J:J, NhatKy_ViPham!E:E, "11_Phap", NhatKy_ViPham!F:F, B25, NhatKy_ViPham!C:C, "T1") - SUMIFS(NhatKy_ViPham!K:K, NhatKy_ViPham!E:E, "11_Phap", NhatKy_ViPham!F:F, B25, NhatKy_ViPham!C:C, "T1")</f>
        <v>100</v>
      </c>
      <c r="S25" s="7">
        <f>100 + SUMIFS(NhatKy_ViPham!J:J, NhatKy_ViPham!E:E, "11_Phap", NhatKy_ViPham!F:F, B25, NhatKy_ViPham!C:C, "T2") - SUMIFS(NhatKy_ViPham!K:K, NhatKy_ViPham!E:E, "11_Phap", NhatKy_ViPham!F:F, B25, NhatKy_ViPham!C:C, "T2")</f>
        <v>100</v>
      </c>
      <c r="T25" s="7">
        <f>100 + SUMIFS(NhatKy_ViPham!J:J, NhatKy_ViPham!E:E, "11_Phap", NhatKy_ViPham!F:F, B25, NhatKy_ViPham!C:C, "T3") - SUMIFS(NhatKy_ViPham!K:K, NhatKy_ViPham!E:E, "11_Phap", NhatKy_ViPham!F:F, B25, NhatKy_ViPham!C:C, "T3")</f>
        <v>100</v>
      </c>
      <c r="U25" s="7">
        <f>100 + SUMIFS(NhatKy_ViPham!J:J, NhatKy_ViPham!E:E, "11_Phap", NhatKy_ViPham!F:F, B25, NhatKy_ViPham!C:C, "T4") - SUMIFS(NhatKy_ViPham!K:K, NhatKy_ViPham!E:E, "11_Phap", NhatKy_ViPham!F:F, B25, NhatKy_ViPham!C:C, "T4")</f>
        <v>100</v>
      </c>
      <c r="V25" s="7">
        <f>100 + SUMIFS(NhatKy_ViPham!J:J, NhatKy_ViPham!E:E, "11_Phap", NhatKy_ViPham!F:F, B25, NhatKy_ViPham!C:C, "T5") - SUMIFS(NhatKy_ViPham!K:K, NhatKy_ViPham!E:E, "11_Phap", NhatKy_ViPham!F:F, B25, NhatKy_ViPham!C:C, "T5")</f>
        <v>100</v>
      </c>
      <c r="W25" s="7">
        <f>100 + SUMIFS(NhatKy_ViPham!J:J, NhatKy_ViPham!E:E, "11_Phap", NhatKy_ViPham!F:F, B25, NhatKy_ViPham!C:C, "T6") - SUMIFS(NhatKy_ViPham!K:K, NhatKy_ViPham!E:E, "11_Phap", NhatKy_ViPham!F:F, B25, NhatKy_ViPham!C:C, "T6")</f>
        <v>100</v>
      </c>
      <c r="X25" s="7">
        <f>100 + SUMIFS(NhatKy_ViPham!J:J, NhatKy_ViPham!E:E, "11_Phap", NhatKy_ViPham!F:F, B25, NhatKy_ViPham!C:C, "T7") - SUMIFS(NhatKy_ViPham!K:K, NhatKy_ViPham!E:E, "11_Phap", NhatKy_ViPham!F:F, B25, NhatKy_ViPham!C:C, "T7")</f>
        <v>100</v>
      </c>
      <c r="Y25" s="7">
        <f>100 + SUMIFS(NhatKy_ViPham!J:J, NhatKy_ViPham!E:E, "11_Phap", NhatKy_ViPham!F:F, B25, NhatKy_ViPham!C:C, "T8") - SUMIFS(NhatKy_ViPham!K:K, NhatKy_ViPham!E:E, "11_Phap", NhatKy_ViPham!F:F, B25, NhatKy_ViPham!C:C, "T8")</f>
        <v>100</v>
      </c>
      <c r="Z25" s="7">
        <f>100 + SUMIFS(NhatKy_ViPham!J:J, NhatKy_ViPham!E:E, "11_Phap", NhatKy_ViPham!F:F, B25, NhatKy_ViPham!C:C, "T9") - SUMIFS(NhatKy_ViPham!K:K, NhatKy_ViPham!E:E, "11_Phap", NhatKy_ViPham!F:F, B25, NhatKy_ViPham!C:C, "T9")</f>
        <v>100</v>
      </c>
      <c r="AA25" s="7">
        <f>100 + SUMIFS(NhatKy_ViPham!J:J, NhatKy_ViPham!E:E, "11_Phap", NhatKy_ViPham!F:F, B25, NhatKy_ViPham!C:C, "T10") - SUMIFS(NhatKy_ViPham!K:K, NhatKy_ViPham!E:E, "11_Phap", NhatKy_ViPham!F:F, B25, NhatKy_ViPham!C:C, "T10")</f>
        <v>100</v>
      </c>
      <c r="AB25" s="7">
        <f>100 + SUMIFS(NhatKy_ViPham!J:J, NhatKy_ViPham!E:E, "11_Phap", NhatKy_ViPham!F:F, B25, NhatKy_ViPham!C:C, "T11") - SUMIFS(NhatKy_ViPham!K:K, NhatKy_ViPham!E:E, "11_Phap", NhatKy_ViPham!F:F, B25, NhatKy_ViPham!C:C, "T11")</f>
        <v>100</v>
      </c>
      <c r="AC25" s="7">
        <f>100 + SUMIFS(NhatKy_ViPham!J:J, NhatKy_ViPham!E:E, "11_Phap", NhatKy_ViPham!F:F, B25, NhatKy_ViPham!C:C, "T12") - SUMIFS(NhatKy_ViPham!K:K, NhatKy_ViPham!E:E, "11_Phap", NhatKy_ViPham!F:F, B25, NhatKy_ViPham!C:C, "T12")</f>
        <v>100</v>
      </c>
      <c r="AD25" s="7">
        <f>100 + SUMIFS(NhatKy_ViPham!J:J, NhatKy_ViPham!E:E, "11_Phap", NhatKy_ViPham!F:F, B25, NhatKy_ViPham!C:C, "T13") - SUMIFS(NhatKy_ViPham!K:K, NhatKy_ViPham!E:E, "11_Phap", NhatKy_ViPham!F:F, B25, NhatKy_ViPham!C:C, "T13")</f>
        <v>100</v>
      </c>
      <c r="AE25" s="7">
        <f>100 + SUMIFS(NhatKy_ViPham!J:J, NhatKy_ViPham!E:E, "11_Phap", NhatKy_ViPham!F:F, B25, NhatKy_ViPham!C:C, "T14") - SUMIFS(NhatKy_ViPham!K:K, NhatKy_ViPham!E:E, "11_Phap", NhatKy_ViPham!F:F, B25, NhatKy_ViPham!C:C, "T14")</f>
        <v>100</v>
      </c>
      <c r="AF25" s="7">
        <f>100 + SUMIFS(NhatKy_ViPham!J:J, NhatKy_ViPham!E:E, "11_Phap", NhatKy_ViPham!F:F, B25, NhatKy_ViPham!C:C, "T15") - SUMIFS(NhatKy_ViPham!K:K, NhatKy_ViPham!E:E, "11_Phap", NhatKy_ViPham!F:F, B25, NhatKy_ViPham!C:C, "T15")</f>
        <v>100</v>
      </c>
      <c r="AG25" s="7">
        <f>100 + SUMIFS(NhatKy_ViPham!J:J, NhatKy_ViPham!E:E, "11_Phap", NhatKy_ViPham!F:F, B25, NhatKy_ViPham!C:C, "T16") - SUMIFS(NhatKy_ViPham!K:K, NhatKy_ViPham!E:E, "11_Phap", NhatKy_ViPham!F:F, B25, NhatKy_ViPham!C:C, "T16")</f>
        <v>100</v>
      </c>
      <c r="AH25" s="7">
        <f>100 + SUMIFS(NhatKy_ViPham!J:J, NhatKy_ViPham!E:E, "11_Phap", NhatKy_ViPham!F:F, B25, NhatKy_ViPham!C:C, "T17") - SUMIFS(NhatKy_ViPham!K:K, NhatKy_ViPham!E:E, "11_Phap", NhatKy_ViPham!F:F, B25, NhatKy_ViPham!C:C, "T17")</f>
        <v>100</v>
      </c>
      <c r="AI25" s="7">
        <f>100 + SUMIFS(NhatKy_ViPham!J:J, NhatKy_ViPham!E:E, "11_Phap", NhatKy_ViPham!F:F, B25, NhatKy_ViPham!C:C, "T18") - SUMIFS(NhatKy_ViPham!K:K, NhatKy_ViPham!E:E, "11_Phap", NhatKy_ViPham!F:F, B25, NhatKy_ViPham!C:C, "T18")</f>
        <v>100</v>
      </c>
      <c r="AJ25" s="7">
        <f>100 + SUMIFS(NhatKy_ViPham!J:J, NhatKy_ViPham!E:E, "11_Phap", NhatKy_ViPham!F:F, B25, NhatKy_ViPham!C:C, "T19") - SUMIFS(NhatKy_ViPham!K:K, NhatKy_ViPham!E:E, "11_Phap", NhatKy_ViPham!F:F, B25, NhatKy_ViPham!C:C, "T19")</f>
        <v>100</v>
      </c>
      <c r="AK25" s="7">
        <f>100 + SUMIFS(NhatKy_ViPham!J:J, NhatKy_ViPham!E:E, "11_Phap", NhatKy_ViPham!F:F, B25, NhatKy_ViPham!C:C, "T20") - SUMIFS(NhatKy_ViPham!K:K, NhatKy_ViPham!E:E, "11_Phap", NhatKy_ViPham!F:F, B25, NhatKy_ViPham!C:C, "T20")</f>
        <v>100</v>
      </c>
      <c r="AL25" s="7">
        <f>100 + SUMIFS(NhatKy_ViPham!J:J, NhatKy_ViPham!E:E, "11_Phap", NhatKy_ViPham!F:F, B25, NhatKy_ViPham!C:C, "T21") - SUMIFS(NhatKy_ViPham!K:K, NhatKy_ViPham!E:E, "11_Phap", NhatKy_ViPham!F:F, B25, NhatKy_ViPham!C:C, "T21")</f>
        <v>100</v>
      </c>
      <c r="AM25" s="7">
        <f>100 + SUMIFS(NhatKy_ViPham!J:J, NhatKy_ViPham!E:E, "11_Phap", NhatKy_ViPham!F:F, B25, NhatKy_ViPham!C:C, "T22") - SUMIFS(NhatKy_ViPham!K:K, NhatKy_ViPham!E:E, "11_Phap", NhatKy_ViPham!F:F, B25, NhatKy_ViPham!C:C, "T22")</f>
        <v>100</v>
      </c>
      <c r="AN25" s="7">
        <f>100 + SUMIFS(NhatKy_ViPham!J:J, NhatKy_ViPham!E:E, "11_Phap", NhatKy_ViPham!F:F, B25, NhatKy_ViPham!C:C, "T23") - SUMIFS(NhatKy_ViPham!K:K, NhatKy_ViPham!E:E, "11_Phap", NhatKy_ViPham!F:F, B25, NhatKy_ViPham!C:C, "T23")</f>
        <v>100</v>
      </c>
      <c r="AO25" s="7">
        <f>100 + SUMIFS(NhatKy_ViPham!J:J, NhatKy_ViPham!E:E, "11_Phap", NhatKy_ViPham!F:F, B25, NhatKy_ViPham!C:C, "T24") - SUMIFS(NhatKy_ViPham!K:K, NhatKy_ViPham!E:E, "11_Phap", NhatKy_ViPham!F:F, B25, NhatKy_ViPham!C:C, "T24")</f>
        <v>100</v>
      </c>
      <c r="AP25" s="7">
        <f>100 + SUMIFS(NhatKy_ViPham!J:J, NhatKy_ViPham!E:E, "11_Phap", NhatKy_ViPham!F:F, B25, NhatKy_ViPham!C:C, "T25") - SUMIFS(NhatKy_ViPham!K:K, NhatKy_ViPham!E:E, "11_Phap", NhatKy_ViPham!F:F, B25, NhatKy_ViPham!C:C, "T25")</f>
        <v>100</v>
      </c>
      <c r="AQ25" s="7">
        <f>100 + SUMIFS(NhatKy_ViPham!J:J, NhatKy_ViPham!E:E, "11_Phap", NhatKy_ViPham!F:F, B25, NhatKy_ViPham!C:C, "T26") - SUMIFS(NhatKy_ViPham!K:K, NhatKy_ViPham!E:E, "11_Phap", NhatKy_ViPham!F:F, B25, NhatKy_ViPham!C:C, "T26")</f>
        <v>100</v>
      </c>
      <c r="AR25" s="7">
        <f>100 + SUMIFS(NhatKy_ViPham!J:J, NhatKy_ViPham!E:E, "11_Phap", NhatKy_ViPham!F:F, B25, NhatKy_ViPham!C:C, "T27") - SUMIFS(NhatKy_ViPham!K:K, NhatKy_ViPham!E:E, "11_Phap", NhatKy_ViPham!F:F, B25, NhatKy_ViPham!C:C, "T27")</f>
        <v>100</v>
      </c>
      <c r="AS25" s="7">
        <f>100 + SUMIFS(NhatKy_ViPham!J:J, NhatKy_ViPham!E:E, "11_Phap", NhatKy_ViPham!F:F, B25, NhatKy_ViPham!C:C, "T28") - SUMIFS(NhatKy_ViPham!K:K, NhatKy_ViPham!E:E, "11_Phap", NhatKy_ViPham!F:F, B25, NhatKy_ViPham!C:C, "T28")</f>
        <v>100</v>
      </c>
      <c r="AT25" s="7">
        <f>100 + SUMIFS(NhatKy_ViPham!J:J, NhatKy_ViPham!E:E, "11_Phap", NhatKy_ViPham!F:F, B25, NhatKy_ViPham!C:C, "T29") - SUMIFS(NhatKy_ViPham!K:K, NhatKy_ViPham!E:E, "11_Phap", NhatKy_ViPham!F:F, B25, NhatKy_ViPham!C:C, "T29")</f>
        <v>100</v>
      </c>
      <c r="AU25" s="7">
        <f>100 + SUMIFS(NhatKy_ViPham!J:J, NhatKy_ViPham!E:E, "11_Phap", NhatKy_ViPham!F:F, B25, NhatKy_ViPham!C:C, "T30") - SUMIFS(NhatKy_ViPham!K:K, NhatKy_ViPham!E:E, "11_Phap", NhatKy_ViPham!F:F, B25, NhatKy_ViPham!C:C, "T30")</f>
        <v>100</v>
      </c>
      <c r="AV25" s="7">
        <f>100 + SUMIFS(NhatKy_ViPham!J:J, NhatKy_ViPham!E:E, "11_Phap", NhatKy_ViPham!F:F, B25, NhatKy_ViPham!C:C, "T31") - SUMIFS(NhatKy_ViPham!K:K, NhatKy_ViPham!E:E, "11_Phap", NhatKy_ViPham!F:F, B25, NhatKy_ViPham!C:C, "T31")</f>
        <v>100</v>
      </c>
      <c r="AW25" s="7">
        <f>100 + SUMIFS(NhatKy_ViPham!J:J, NhatKy_ViPham!E:E, "11_Phap", NhatKy_ViPham!F:F, B25, NhatKy_ViPham!C:C, "T32") - SUMIFS(NhatKy_ViPham!K:K, NhatKy_ViPham!E:E, "11_Phap", NhatKy_ViPham!F:F, B25, NhatKy_ViPham!C:C, "T32")</f>
        <v>100</v>
      </c>
      <c r="AX25" s="7">
        <f>100 + SUMIFS(NhatKy_ViPham!J:J, NhatKy_ViPham!E:E, "11_Phap", NhatKy_ViPham!F:F, B25, NhatKy_ViPham!C:C, "T33") - SUMIFS(NhatKy_ViPham!K:K, NhatKy_ViPham!E:E, "11_Phap", NhatKy_ViPham!F:F, B25, NhatKy_ViPham!C:C, "T33")</f>
        <v>100</v>
      </c>
      <c r="AY25" s="7">
        <f>100 + SUMIFS(NhatKy_ViPham!J:J, NhatKy_ViPham!E:E, "11_Phap", NhatKy_ViPham!F:F, B25, NhatKy_ViPham!C:C, "T34") - SUMIFS(NhatKy_ViPham!K:K, NhatKy_ViPham!E:E, "11_Phap", NhatKy_ViPham!F:F, B25, NhatKy_ViPham!C:C, "T34")</f>
        <v>100</v>
      </c>
      <c r="AZ25" s="7">
        <f>100 + SUMIFS(NhatKy_ViPham!J:J, NhatKy_ViPham!E:E, "11_Phap", NhatKy_ViPham!F:F, B25, NhatKy_ViPham!C:C, "T35") - SUMIFS(NhatKy_ViPham!K:K, NhatKy_ViPham!E:E, "11_Phap", NhatKy_ViPham!F:F, B25, NhatKy_ViPham!C:C, "T35")</f>
        <v>100</v>
      </c>
      <c r="BA25" s="12">
        <f t="shared" si="0"/>
        <v>100</v>
      </c>
      <c r="BB25" s="11" t="s">
        <v>430</v>
      </c>
      <c r="BC25" s="14" t="str">
        <f t="shared" si="1"/>
        <v>Tốt</v>
      </c>
      <c r="BD25" s="10" t="str">
        <f t="shared" si="2"/>
        <v>🟢 BÌNH THƯỜNG</v>
      </c>
    </row>
    <row r="26" spans="1:56" x14ac:dyDescent="0.25">
      <c r="A26" s="5">
        <v>18</v>
      </c>
      <c r="B26" s="15" t="s">
        <v>2181</v>
      </c>
      <c r="C26" s="5" t="s">
        <v>1544</v>
      </c>
      <c r="D26" s="5" t="s">
        <v>429</v>
      </c>
      <c r="E26" s="11" t="s">
        <v>430</v>
      </c>
      <c r="F26" s="6">
        <f>SUMIFS(NhatKy_ViPham!K:K, NhatKy_ViPham!E:E, "11_Phap", NhatKy_ViPham!F:F, B26, NhatKy_ViPham!H:H, "L01")</f>
        <v>0</v>
      </c>
      <c r="G26" s="6">
        <f>SUMIFS(NhatKy_ViPham!K:K, NhatKy_ViPham!E:E, "11_Phap", NhatKy_ViPham!F:F, B26, NhatKy_ViPham!H:H, "L02")</f>
        <v>0</v>
      </c>
      <c r="H26" s="6">
        <f>SUMIFS(NhatKy_ViPham!K:K, NhatKy_ViPham!E:E, "11_Phap", NhatKy_ViPham!F:F, B26, NhatKy_ViPham!H:H, "L03")</f>
        <v>0</v>
      </c>
      <c r="I26" s="6">
        <f>SUMIFS(NhatKy_ViPham!K:K, NhatKy_ViPham!E:E, "11_Phap", NhatKy_ViPham!F:F, B26, NhatKy_ViPham!H:H, "L04")</f>
        <v>0</v>
      </c>
      <c r="J26" s="6">
        <f>SUMIFS(NhatKy_ViPham!K:K, NhatKy_ViPham!E:E, "11_Phap", NhatKy_ViPham!F:F, B26, NhatKy_ViPham!H:H, "L05")</f>
        <v>0</v>
      </c>
      <c r="K26" s="6">
        <f>SUMIFS(NhatKy_ViPham!K:K, NhatKy_ViPham!E:E, "11_Phap", NhatKy_ViPham!F:F, B26, NhatKy_ViPham!H:H, "L06")</f>
        <v>0</v>
      </c>
      <c r="L26" s="6">
        <f>SUMIFS(NhatKy_ViPham!K:K, NhatKy_ViPham!E:E, "11_Phap", NhatKy_ViPham!F:F, B26, NhatKy_ViPham!H:H, "L07")</f>
        <v>0</v>
      </c>
      <c r="M26" s="6">
        <f>SUMIFS(NhatKy_ViPham!K:K, NhatKy_ViPham!E:E, "11_Phap", NhatKy_ViPham!F:F, B26, NhatKy_ViPham!H:H, "L08")</f>
        <v>0</v>
      </c>
      <c r="N26" s="6">
        <f>SUMIFS(NhatKy_ViPham!K:K, NhatKy_ViPham!E:E, "11_Phap", NhatKy_ViPham!F:F, B26, NhatKy_ViPham!H:H, "L09")</f>
        <v>0</v>
      </c>
      <c r="O26" s="6">
        <f>SUMIFS(NhatKy_ViPham!K:K, NhatKy_ViPham!E:E, "11_Phap", NhatKy_ViPham!F:F, B26, NhatKy_ViPham!H:H, "L10")</f>
        <v>0</v>
      </c>
      <c r="P26" s="12">
        <f>SUMIFS(NhatKy_ViPham!J:J, NhatKy_ViPham!E:E, "11_Phap", NhatKy_ViPham!F:F, B26)</f>
        <v>0</v>
      </c>
      <c r="Q26" s="13">
        <f>SUMIFS(NhatKy_ViPham!K:K, NhatKy_ViPham!E:E, "11_Phap", NhatKy_ViPham!F:F, B26)</f>
        <v>0</v>
      </c>
      <c r="R26" s="6">
        <f>100 + SUMIFS(NhatKy_ViPham!J:J, NhatKy_ViPham!E:E, "11_Phap", NhatKy_ViPham!F:F, B26, NhatKy_ViPham!C:C, "T1") - SUMIFS(NhatKy_ViPham!K:K, NhatKy_ViPham!E:E, "11_Phap", NhatKy_ViPham!F:F, B26, NhatKy_ViPham!C:C, "T1")</f>
        <v>100</v>
      </c>
      <c r="S26" s="6">
        <f>100 + SUMIFS(NhatKy_ViPham!J:J, NhatKy_ViPham!E:E, "11_Phap", NhatKy_ViPham!F:F, B26, NhatKy_ViPham!C:C, "T2") - SUMIFS(NhatKy_ViPham!K:K, NhatKy_ViPham!E:E, "11_Phap", NhatKy_ViPham!F:F, B26, NhatKy_ViPham!C:C, "T2")</f>
        <v>100</v>
      </c>
      <c r="T26" s="6">
        <f>100 + SUMIFS(NhatKy_ViPham!J:J, NhatKy_ViPham!E:E, "11_Phap", NhatKy_ViPham!F:F, B26, NhatKy_ViPham!C:C, "T3") - SUMIFS(NhatKy_ViPham!K:K, NhatKy_ViPham!E:E, "11_Phap", NhatKy_ViPham!F:F, B26, NhatKy_ViPham!C:C, "T3")</f>
        <v>100</v>
      </c>
      <c r="U26" s="6">
        <f>100 + SUMIFS(NhatKy_ViPham!J:J, NhatKy_ViPham!E:E, "11_Phap", NhatKy_ViPham!F:F, B26, NhatKy_ViPham!C:C, "T4") - SUMIFS(NhatKy_ViPham!K:K, NhatKy_ViPham!E:E, "11_Phap", NhatKy_ViPham!F:F, B26, NhatKy_ViPham!C:C, "T4")</f>
        <v>100</v>
      </c>
      <c r="V26" s="6">
        <f>100 + SUMIFS(NhatKy_ViPham!J:J, NhatKy_ViPham!E:E, "11_Phap", NhatKy_ViPham!F:F, B26, NhatKy_ViPham!C:C, "T5") - SUMIFS(NhatKy_ViPham!K:K, NhatKy_ViPham!E:E, "11_Phap", NhatKy_ViPham!F:F, B26, NhatKy_ViPham!C:C, "T5")</f>
        <v>100</v>
      </c>
      <c r="W26" s="6">
        <f>100 + SUMIFS(NhatKy_ViPham!J:J, NhatKy_ViPham!E:E, "11_Phap", NhatKy_ViPham!F:F, B26, NhatKy_ViPham!C:C, "T6") - SUMIFS(NhatKy_ViPham!K:K, NhatKy_ViPham!E:E, "11_Phap", NhatKy_ViPham!F:F, B26, NhatKy_ViPham!C:C, "T6")</f>
        <v>100</v>
      </c>
      <c r="X26" s="6">
        <f>100 + SUMIFS(NhatKy_ViPham!J:J, NhatKy_ViPham!E:E, "11_Phap", NhatKy_ViPham!F:F, B26, NhatKy_ViPham!C:C, "T7") - SUMIFS(NhatKy_ViPham!K:K, NhatKy_ViPham!E:E, "11_Phap", NhatKy_ViPham!F:F, B26, NhatKy_ViPham!C:C, "T7")</f>
        <v>100</v>
      </c>
      <c r="Y26" s="6">
        <f>100 + SUMIFS(NhatKy_ViPham!J:J, NhatKy_ViPham!E:E, "11_Phap", NhatKy_ViPham!F:F, B26, NhatKy_ViPham!C:C, "T8") - SUMIFS(NhatKy_ViPham!K:K, NhatKy_ViPham!E:E, "11_Phap", NhatKy_ViPham!F:F, B26, NhatKy_ViPham!C:C, "T8")</f>
        <v>100</v>
      </c>
      <c r="Z26" s="6">
        <f>100 + SUMIFS(NhatKy_ViPham!J:J, NhatKy_ViPham!E:E, "11_Phap", NhatKy_ViPham!F:F, B26, NhatKy_ViPham!C:C, "T9") - SUMIFS(NhatKy_ViPham!K:K, NhatKy_ViPham!E:E, "11_Phap", NhatKy_ViPham!F:F, B26, NhatKy_ViPham!C:C, "T9")</f>
        <v>100</v>
      </c>
      <c r="AA26" s="6">
        <f>100 + SUMIFS(NhatKy_ViPham!J:J, NhatKy_ViPham!E:E, "11_Phap", NhatKy_ViPham!F:F, B26, NhatKy_ViPham!C:C, "T10") - SUMIFS(NhatKy_ViPham!K:K, NhatKy_ViPham!E:E, "11_Phap", NhatKy_ViPham!F:F, B26, NhatKy_ViPham!C:C, "T10")</f>
        <v>100</v>
      </c>
      <c r="AB26" s="6">
        <f>100 + SUMIFS(NhatKy_ViPham!J:J, NhatKy_ViPham!E:E, "11_Phap", NhatKy_ViPham!F:F, B26, NhatKy_ViPham!C:C, "T11") - SUMIFS(NhatKy_ViPham!K:K, NhatKy_ViPham!E:E, "11_Phap", NhatKy_ViPham!F:F, B26, NhatKy_ViPham!C:C, "T11")</f>
        <v>100</v>
      </c>
      <c r="AC26" s="6">
        <f>100 + SUMIFS(NhatKy_ViPham!J:J, NhatKy_ViPham!E:E, "11_Phap", NhatKy_ViPham!F:F, B26, NhatKy_ViPham!C:C, "T12") - SUMIFS(NhatKy_ViPham!K:K, NhatKy_ViPham!E:E, "11_Phap", NhatKy_ViPham!F:F, B26, NhatKy_ViPham!C:C, "T12")</f>
        <v>100</v>
      </c>
      <c r="AD26" s="6">
        <f>100 + SUMIFS(NhatKy_ViPham!J:J, NhatKy_ViPham!E:E, "11_Phap", NhatKy_ViPham!F:F, B26, NhatKy_ViPham!C:C, "T13") - SUMIFS(NhatKy_ViPham!K:K, NhatKy_ViPham!E:E, "11_Phap", NhatKy_ViPham!F:F, B26, NhatKy_ViPham!C:C, "T13")</f>
        <v>100</v>
      </c>
      <c r="AE26" s="6">
        <f>100 + SUMIFS(NhatKy_ViPham!J:J, NhatKy_ViPham!E:E, "11_Phap", NhatKy_ViPham!F:F, B26, NhatKy_ViPham!C:C, "T14") - SUMIFS(NhatKy_ViPham!K:K, NhatKy_ViPham!E:E, "11_Phap", NhatKy_ViPham!F:F, B26, NhatKy_ViPham!C:C, "T14")</f>
        <v>100</v>
      </c>
      <c r="AF26" s="6">
        <f>100 + SUMIFS(NhatKy_ViPham!J:J, NhatKy_ViPham!E:E, "11_Phap", NhatKy_ViPham!F:F, B26, NhatKy_ViPham!C:C, "T15") - SUMIFS(NhatKy_ViPham!K:K, NhatKy_ViPham!E:E, "11_Phap", NhatKy_ViPham!F:F, B26, NhatKy_ViPham!C:C, "T15")</f>
        <v>100</v>
      </c>
      <c r="AG26" s="6">
        <f>100 + SUMIFS(NhatKy_ViPham!J:J, NhatKy_ViPham!E:E, "11_Phap", NhatKy_ViPham!F:F, B26, NhatKy_ViPham!C:C, "T16") - SUMIFS(NhatKy_ViPham!K:K, NhatKy_ViPham!E:E, "11_Phap", NhatKy_ViPham!F:F, B26, NhatKy_ViPham!C:C, "T16")</f>
        <v>100</v>
      </c>
      <c r="AH26" s="6">
        <f>100 + SUMIFS(NhatKy_ViPham!J:J, NhatKy_ViPham!E:E, "11_Phap", NhatKy_ViPham!F:F, B26, NhatKy_ViPham!C:C, "T17") - SUMIFS(NhatKy_ViPham!K:K, NhatKy_ViPham!E:E, "11_Phap", NhatKy_ViPham!F:F, B26, NhatKy_ViPham!C:C, "T17")</f>
        <v>100</v>
      </c>
      <c r="AI26" s="6">
        <f>100 + SUMIFS(NhatKy_ViPham!J:J, NhatKy_ViPham!E:E, "11_Phap", NhatKy_ViPham!F:F, B26, NhatKy_ViPham!C:C, "T18") - SUMIFS(NhatKy_ViPham!K:K, NhatKy_ViPham!E:E, "11_Phap", NhatKy_ViPham!F:F, B26, NhatKy_ViPham!C:C, "T18")</f>
        <v>100</v>
      </c>
      <c r="AJ26" s="6">
        <f>100 + SUMIFS(NhatKy_ViPham!J:J, NhatKy_ViPham!E:E, "11_Phap", NhatKy_ViPham!F:F, B26, NhatKy_ViPham!C:C, "T19") - SUMIFS(NhatKy_ViPham!K:K, NhatKy_ViPham!E:E, "11_Phap", NhatKy_ViPham!F:F, B26, NhatKy_ViPham!C:C, "T19")</f>
        <v>100</v>
      </c>
      <c r="AK26" s="6">
        <f>100 + SUMIFS(NhatKy_ViPham!J:J, NhatKy_ViPham!E:E, "11_Phap", NhatKy_ViPham!F:F, B26, NhatKy_ViPham!C:C, "T20") - SUMIFS(NhatKy_ViPham!K:K, NhatKy_ViPham!E:E, "11_Phap", NhatKy_ViPham!F:F, B26, NhatKy_ViPham!C:C, "T20")</f>
        <v>100</v>
      </c>
      <c r="AL26" s="6">
        <f>100 + SUMIFS(NhatKy_ViPham!J:J, NhatKy_ViPham!E:E, "11_Phap", NhatKy_ViPham!F:F, B26, NhatKy_ViPham!C:C, "T21") - SUMIFS(NhatKy_ViPham!K:K, NhatKy_ViPham!E:E, "11_Phap", NhatKy_ViPham!F:F, B26, NhatKy_ViPham!C:C, "T21")</f>
        <v>100</v>
      </c>
      <c r="AM26" s="6">
        <f>100 + SUMIFS(NhatKy_ViPham!J:J, NhatKy_ViPham!E:E, "11_Phap", NhatKy_ViPham!F:F, B26, NhatKy_ViPham!C:C, "T22") - SUMIFS(NhatKy_ViPham!K:K, NhatKy_ViPham!E:E, "11_Phap", NhatKy_ViPham!F:F, B26, NhatKy_ViPham!C:C, "T22")</f>
        <v>100</v>
      </c>
      <c r="AN26" s="6">
        <f>100 + SUMIFS(NhatKy_ViPham!J:J, NhatKy_ViPham!E:E, "11_Phap", NhatKy_ViPham!F:F, B26, NhatKy_ViPham!C:C, "T23") - SUMIFS(NhatKy_ViPham!K:K, NhatKy_ViPham!E:E, "11_Phap", NhatKy_ViPham!F:F, B26, NhatKy_ViPham!C:C, "T23")</f>
        <v>100</v>
      </c>
      <c r="AO26" s="6">
        <f>100 + SUMIFS(NhatKy_ViPham!J:J, NhatKy_ViPham!E:E, "11_Phap", NhatKy_ViPham!F:F, B26, NhatKy_ViPham!C:C, "T24") - SUMIFS(NhatKy_ViPham!K:K, NhatKy_ViPham!E:E, "11_Phap", NhatKy_ViPham!F:F, B26, NhatKy_ViPham!C:C, "T24")</f>
        <v>100</v>
      </c>
      <c r="AP26" s="6">
        <f>100 + SUMIFS(NhatKy_ViPham!J:J, NhatKy_ViPham!E:E, "11_Phap", NhatKy_ViPham!F:F, B26, NhatKy_ViPham!C:C, "T25") - SUMIFS(NhatKy_ViPham!K:K, NhatKy_ViPham!E:E, "11_Phap", NhatKy_ViPham!F:F, B26, NhatKy_ViPham!C:C, "T25")</f>
        <v>100</v>
      </c>
      <c r="AQ26" s="6">
        <f>100 + SUMIFS(NhatKy_ViPham!J:J, NhatKy_ViPham!E:E, "11_Phap", NhatKy_ViPham!F:F, B26, NhatKy_ViPham!C:C, "T26") - SUMIFS(NhatKy_ViPham!K:K, NhatKy_ViPham!E:E, "11_Phap", NhatKy_ViPham!F:F, B26, NhatKy_ViPham!C:C, "T26")</f>
        <v>100</v>
      </c>
      <c r="AR26" s="6">
        <f>100 + SUMIFS(NhatKy_ViPham!J:J, NhatKy_ViPham!E:E, "11_Phap", NhatKy_ViPham!F:F, B26, NhatKy_ViPham!C:C, "T27") - SUMIFS(NhatKy_ViPham!K:K, NhatKy_ViPham!E:E, "11_Phap", NhatKy_ViPham!F:F, B26, NhatKy_ViPham!C:C, "T27")</f>
        <v>100</v>
      </c>
      <c r="AS26" s="6">
        <f>100 + SUMIFS(NhatKy_ViPham!J:J, NhatKy_ViPham!E:E, "11_Phap", NhatKy_ViPham!F:F, B26, NhatKy_ViPham!C:C, "T28") - SUMIFS(NhatKy_ViPham!K:K, NhatKy_ViPham!E:E, "11_Phap", NhatKy_ViPham!F:F, B26, NhatKy_ViPham!C:C, "T28")</f>
        <v>100</v>
      </c>
      <c r="AT26" s="6">
        <f>100 + SUMIFS(NhatKy_ViPham!J:J, NhatKy_ViPham!E:E, "11_Phap", NhatKy_ViPham!F:F, B26, NhatKy_ViPham!C:C, "T29") - SUMIFS(NhatKy_ViPham!K:K, NhatKy_ViPham!E:E, "11_Phap", NhatKy_ViPham!F:F, B26, NhatKy_ViPham!C:C, "T29")</f>
        <v>100</v>
      </c>
      <c r="AU26" s="6">
        <f>100 + SUMIFS(NhatKy_ViPham!J:J, NhatKy_ViPham!E:E, "11_Phap", NhatKy_ViPham!F:F, B26, NhatKy_ViPham!C:C, "T30") - SUMIFS(NhatKy_ViPham!K:K, NhatKy_ViPham!E:E, "11_Phap", NhatKy_ViPham!F:F, B26, NhatKy_ViPham!C:C, "T30")</f>
        <v>100</v>
      </c>
      <c r="AV26" s="6">
        <f>100 + SUMIFS(NhatKy_ViPham!J:J, NhatKy_ViPham!E:E, "11_Phap", NhatKy_ViPham!F:F, B26, NhatKy_ViPham!C:C, "T31") - SUMIFS(NhatKy_ViPham!K:K, NhatKy_ViPham!E:E, "11_Phap", NhatKy_ViPham!F:F, B26, NhatKy_ViPham!C:C, "T31")</f>
        <v>100</v>
      </c>
      <c r="AW26" s="6">
        <f>100 + SUMIFS(NhatKy_ViPham!J:J, NhatKy_ViPham!E:E, "11_Phap", NhatKy_ViPham!F:F, B26, NhatKy_ViPham!C:C, "T32") - SUMIFS(NhatKy_ViPham!K:K, NhatKy_ViPham!E:E, "11_Phap", NhatKy_ViPham!F:F, B26, NhatKy_ViPham!C:C, "T32")</f>
        <v>100</v>
      </c>
      <c r="AX26" s="6">
        <f>100 + SUMIFS(NhatKy_ViPham!J:J, NhatKy_ViPham!E:E, "11_Phap", NhatKy_ViPham!F:F, B26, NhatKy_ViPham!C:C, "T33") - SUMIFS(NhatKy_ViPham!K:K, NhatKy_ViPham!E:E, "11_Phap", NhatKy_ViPham!F:F, B26, NhatKy_ViPham!C:C, "T33")</f>
        <v>100</v>
      </c>
      <c r="AY26" s="6">
        <f>100 + SUMIFS(NhatKy_ViPham!J:J, NhatKy_ViPham!E:E, "11_Phap", NhatKy_ViPham!F:F, B26, NhatKy_ViPham!C:C, "T34") - SUMIFS(NhatKy_ViPham!K:K, NhatKy_ViPham!E:E, "11_Phap", NhatKy_ViPham!F:F, B26, NhatKy_ViPham!C:C, "T34")</f>
        <v>100</v>
      </c>
      <c r="AZ26" s="6">
        <f>100 + SUMIFS(NhatKy_ViPham!J:J, NhatKy_ViPham!E:E, "11_Phap", NhatKy_ViPham!F:F, B26, NhatKy_ViPham!C:C, "T35") - SUMIFS(NhatKy_ViPham!K:K, NhatKy_ViPham!E:E, "11_Phap", NhatKy_ViPham!F:F, B26, NhatKy_ViPham!C:C, "T35")</f>
        <v>100</v>
      </c>
      <c r="BA26" s="12">
        <f t="shared" si="0"/>
        <v>100</v>
      </c>
      <c r="BB26" s="11" t="s">
        <v>430</v>
      </c>
      <c r="BC26" s="16" t="str">
        <f t="shared" si="1"/>
        <v>Tốt</v>
      </c>
      <c r="BD26" s="15" t="str">
        <f t="shared" si="2"/>
        <v>🟢 BÌNH THƯỜNG</v>
      </c>
    </row>
    <row r="27" spans="1:56" x14ac:dyDescent="0.25">
      <c r="A27" s="4">
        <v>19</v>
      </c>
      <c r="B27" s="10" t="s">
        <v>2182</v>
      </c>
      <c r="C27" s="4" t="s">
        <v>2037</v>
      </c>
      <c r="D27" s="4" t="s">
        <v>429</v>
      </c>
      <c r="E27" s="11" t="s">
        <v>430</v>
      </c>
      <c r="F27" s="7">
        <f>SUMIFS(NhatKy_ViPham!K:K, NhatKy_ViPham!E:E, "11_Phap", NhatKy_ViPham!F:F, B27, NhatKy_ViPham!H:H, "L01")</f>
        <v>0</v>
      </c>
      <c r="G27" s="7">
        <f>SUMIFS(NhatKy_ViPham!K:K, NhatKy_ViPham!E:E, "11_Phap", NhatKy_ViPham!F:F, B27, NhatKy_ViPham!H:H, "L02")</f>
        <v>0</v>
      </c>
      <c r="H27" s="7">
        <f>SUMIFS(NhatKy_ViPham!K:K, NhatKy_ViPham!E:E, "11_Phap", NhatKy_ViPham!F:F, B27, NhatKy_ViPham!H:H, "L03")</f>
        <v>0</v>
      </c>
      <c r="I27" s="7">
        <f>SUMIFS(NhatKy_ViPham!K:K, NhatKy_ViPham!E:E, "11_Phap", NhatKy_ViPham!F:F, B27, NhatKy_ViPham!H:H, "L04")</f>
        <v>0</v>
      </c>
      <c r="J27" s="7">
        <f>SUMIFS(NhatKy_ViPham!K:K, NhatKy_ViPham!E:E, "11_Phap", NhatKy_ViPham!F:F, B27, NhatKy_ViPham!H:H, "L05")</f>
        <v>0</v>
      </c>
      <c r="K27" s="7">
        <f>SUMIFS(NhatKy_ViPham!K:K, NhatKy_ViPham!E:E, "11_Phap", NhatKy_ViPham!F:F, B27, NhatKy_ViPham!H:H, "L06")</f>
        <v>0</v>
      </c>
      <c r="L27" s="7">
        <f>SUMIFS(NhatKy_ViPham!K:K, NhatKy_ViPham!E:E, "11_Phap", NhatKy_ViPham!F:F, B27, NhatKy_ViPham!H:H, "L07")</f>
        <v>0</v>
      </c>
      <c r="M27" s="7">
        <f>SUMIFS(NhatKy_ViPham!K:K, NhatKy_ViPham!E:E, "11_Phap", NhatKy_ViPham!F:F, B27, NhatKy_ViPham!H:H, "L08")</f>
        <v>0</v>
      </c>
      <c r="N27" s="7">
        <f>SUMIFS(NhatKy_ViPham!K:K, NhatKy_ViPham!E:E, "11_Phap", NhatKy_ViPham!F:F, B27, NhatKy_ViPham!H:H, "L09")</f>
        <v>0</v>
      </c>
      <c r="O27" s="7">
        <f>SUMIFS(NhatKy_ViPham!K:K, NhatKy_ViPham!E:E, "11_Phap", NhatKy_ViPham!F:F, B27, NhatKy_ViPham!H:H, "L10")</f>
        <v>0</v>
      </c>
      <c r="P27" s="12">
        <f>SUMIFS(NhatKy_ViPham!J:J, NhatKy_ViPham!E:E, "11_Phap", NhatKy_ViPham!F:F, B27)</f>
        <v>0</v>
      </c>
      <c r="Q27" s="13">
        <f>SUMIFS(NhatKy_ViPham!K:K, NhatKy_ViPham!E:E, "11_Phap", NhatKy_ViPham!F:F, B27)</f>
        <v>0</v>
      </c>
      <c r="R27" s="7">
        <f>100 + SUMIFS(NhatKy_ViPham!J:J, NhatKy_ViPham!E:E, "11_Phap", NhatKy_ViPham!F:F, B27, NhatKy_ViPham!C:C, "T1") - SUMIFS(NhatKy_ViPham!K:K, NhatKy_ViPham!E:E, "11_Phap", NhatKy_ViPham!F:F, B27, NhatKy_ViPham!C:C, "T1")</f>
        <v>100</v>
      </c>
      <c r="S27" s="7">
        <f>100 + SUMIFS(NhatKy_ViPham!J:J, NhatKy_ViPham!E:E, "11_Phap", NhatKy_ViPham!F:F, B27, NhatKy_ViPham!C:C, "T2") - SUMIFS(NhatKy_ViPham!K:K, NhatKy_ViPham!E:E, "11_Phap", NhatKy_ViPham!F:F, B27, NhatKy_ViPham!C:C, "T2")</f>
        <v>100</v>
      </c>
      <c r="T27" s="7">
        <f>100 + SUMIFS(NhatKy_ViPham!J:J, NhatKy_ViPham!E:E, "11_Phap", NhatKy_ViPham!F:F, B27, NhatKy_ViPham!C:C, "T3") - SUMIFS(NhatKy_ViPham!K:K, NhatKy_ViPham!E:E, "11_Phap", NhatKy_ViPham!F:F, B27, NhatKy_ViPham!C:C, "T3")</f>
        <v>100</v>
      </c>
      <c r="U27" s="7">
        <f>100 + SUMIFS(NhatKy_ViPham!J:J, NhatKy_ViPham!E:E, "11_Phap", NhatKy_ViPham!F:F, B27, NhatKy_ViPham!C:C, "T4") - SUMIFS(NhatKy_ViPham!K:K, NhatKy_ViPham!E:E, "11_Phap", NhatKy_ViPham!F:F, B27, NhatKy_ViPham!C:C, "T4")</f>
        <v>100</v>
      </c>
      <c r="V27" s="7">
        <f>100 + SUMIFS(NhatKy_ViPham!J:J, NhatKy_ViPham!E:E, "11_Phap", NhatKy_ViPham!F:F, B27, NhatKy_ViPham!C:C, "T5") - SUMIFS(NhatKy_ViPham!K:K, NhatKy_ViPham!E:E, "11_Phap", NhatKy_ViPham!F:F, B27, NhatKy_ViPham!C:C, "T5")</f>
        <v>100</v>
      </c>
      <c r="W27" s="7">
        <f>100 + SUMIFS(NhatKy_ViPham!J:J, NhatKy_ViPham!E:E, "11_Phap", NhatKy_ViPham!F:F, B27, NhatKy_ViPham!C:C, "T6") - SUMIFS(NhatKy_ViPham!K:K, NhatKy_ViPham!E:E, "11_Phap", NhatKy_ViPham!F:F, B27, NhatKy_ViPham!C:C, "T6")</f>
        <v>100</v>
      </c>
      <c r="X27" s="7">
        <f>100 + SUMIFS(NhatKy_ViPham!J:J, NhatKy_ViPham!E:E, "11_Phap", NhatKy_ViPham!F:F, B27, NhatKy_ViPham!C:C, "T7") - SUMIFS(NhatKy_ViPham!K:K, NhatKy_ViPham!E:E, "11_Phap", NhatKy_ViPham!F:F, B27, NhatKy_ViPham!C:C, "T7")</f>
        <v>100</v>
      </c>
      <c r="Y27" s="7">
        <f>100 + SUMIFS(NhatKy_ViPham!J:J, NhatKy_ViPham!E:E, "11_Phap", NhatKy_ViPham!F:F, B27, NhatKy_ViPham!C:C, "T8") - SUMIFS(NhatKy_ViPham!K:K, NhatKy_ViPham!E:E, "11_Phap", NhatKy_ViPham!F:F, B27, NhatKy_ViPham!C:C, "T8")</f>
        <v>100</v>
      </c>
      <c r="Z27" s="7">
        <f>100 + SUMIFS(NhatKy_ViPham!J:J, NhatKy_ViPham!E:E, "11_Phap", NhatKy_ViPham!F:F, B27, NhatKy_ViPham!C:C, "T9") - SUMIFS(NhatKy_ViPham!K:K, NhatKy_ViPham!E:E, "11_Phap", NhatKy_ViPham!F:F, B27, NhatKy_ViPham!C:C, "T9")</f>
        <v>100</v>
      </c>
      <c r="AA27" s="7">
        <f>100 + SUMIFS(NhatKy_ViPham!J:J, NhatKy_ViPham!E:E, "11_Phap", NhatKy_ViPham!F:F, B27, NhatKy_ViPham!C:C, "T10") - SUMIFS(NhatKy_ViPham!K:K, NhatKy_ViPham!E:E, "11_Phap", NhatKy_ViPham!F:F, B27, NhatKy_ViPham!C:C, "T10")</f>
        <v>100</v>
      </c>
      <c r="AB27" s="7">
        <f>100 + SUMIFS(NhatKy_ViPham!J:J, NhatKy_ViPham!E:E, "11_Phap", NhatKy_ViPham!F:F, B27, NhatKy_ViPham!C:C, "T11") - SUMIFS(NhatKy_ViPham!K:K, NhatKy_ViPham!E:E, "11_Phap", NhatKy_ViPham!F:F, B27, NhatKy_ViPham!C:C, "T11")</f>
        <v>100</v>
      </c>
      <c r="AC27" s="7">
        <f>100 + SUMIFS(NhatKy_ViPham!J:J, NhatKy_ViPham!E:E, "11_Phap", NhatKy_ViPham!F:F, B27, NhatKy_ViPham!C:C, "T12") - SUMIFS(NhatKy_ViPham!K:K, NhatKy_ViPham!E:E, "11_Phap", NhatKy_ViPham!F:F, B27, NhatKy_ViPham!C:C, "T12")</f>
        <v>100</v>
      </c>
      <c r="AD27" s="7">
        <f>100 + SUMIFS(NhatKy_ViPham!J:J, NhatKy_ViPham!E:E, "11_Phap", NhatKy_ViPham!F:F, B27, NhatKy_ViPham!C:C, "T13") - SUMIFS(NhatKy_ViPham!K:K, NhatKy_ViPham!E:E, "11_Phap", NhatKy_ViPham!F:F, B27, NhatKy_ViPham!C:C, "T13")</f>
        <v>100</v>
      </c>
      <c r="AE27" s="7">
        <f>100 + SUMIFS(NhatKy_ViPham!J:J, NhatKy_ViPham!E:E, "11_Phap", NhatKy_ViPham!F:F, B27, NhatKy_ViPham!C:C, "T14") - SUMIFS(NhatKy_ViPham!K:K, NhatKy_ViPham!E:E, "11_Phap", NhatKy_ViPham!F:F, B27, NhatKy_ViPham!C:C, "T14")</f>
        <v>100</v>
      </c>
      <c r="AF27" s="7">
        <f>100 + SUMIFS(NhatKy_ViPham!J:J, NhatKy_ViPham!E:E, "11_Phap", NhatKy_ViPham!F:F, B27, NhatKy_ViPham!C:C, "T15") - SUMIFS(NhatKy_ViPham!K:K, NhatKy_ViPham!E:E, "11_Phap", NhatKy_ViPham!F:F, B27, NhatKy_ViPham!C:C, "T15")</f>
        <v>100</v>
      </c>
      <c r="AG27" s="7">
        <f>100 + SUMIFS(NhatKy_ViPham!J:J, NhatKy_ViPham!E:E, "11_Phap", NhatKy_ViPham!F:F, B27, NhatKy_ViPham!C:C, "T16") - SUMIFS(NhatKy_ViPham!K:K, NhatKy_ViPham!E:E, "11_Phap", NhatKy_ViPham!F:F, B27, NhatKy_ViPham!C:C, "T16")</f>
        <v>100</v>
      </c>
      <c r="AH27" s="7">
        <f>100 + SUMIFS(NhatKy_ViPham!J:J, NhatKy_ViPham!E:E, "11_Phap", NhatKy_ViPham!F:F, B27, NhatKy_ViPham!C:C, "T17") - SUMIFS(NhatKy_ViPham!K:K, NhatKy_ViPham!E:E, "11_Phap", NhatKy_ViPham!F:F, B27, NhatKy_ViPham!C:C, "T17")</f>
        <v>100</v>
      </c>
      <c r="AI27" s="7">
        <f>100 + SUMIFS(NhatKy_ViPham!J:J, NhatKy_ViPham!E:E, "11_Phap", NhatKy_ViPham!F:F, B27, NhatKy_ViPham!C:C, "T18") - SUMIFS(NhatKy_ViPham!K:K, NhatKy_ViPham!E:E, "11_Phap", NhatKy_ViPham!F:F, B27, NhatKy_ViPham!C:C, "T18")</f>
        <v>100</v>
      </c>
      <c r="AJ27" s="7">
        <f>100 + SUMIFS(NhatKy_ViPham!J:J, NhatKy_ViPham!E:E, "11_Phap", NhatKy_ViPham!F:F, B27, NhatKy_ViPham!C:C, "T19") - SUMIFS(NhatKy_ViPham!K:K, NhatKy_ViPham!E:E, "11_Phap", NhatKy_ViPham!F:F, B27, NhatKy_ViPham!C:C, "T19")</f>
        <v>100</v>
      </c>
      <c r="AK27" s="7">
        <f>100 + SUMIFS(NhatKy_ViPham!J:J, NhatKy_ViPham!E:E, "11_Phap", NhatKy_ViPham!F:F, B27, NhatKy_ViPham!C:C, "T20") - SUMIFS(NhatKy_ViPham!K:K, NhatKy_ViPham!E:E, "11_Phap", NhatKy_ViPham!F:F, B27, NhatKy_ViPham!C:C, "T20")</f>
        <v>100</v>
      </c>
      <c r="AL27" s="7">
        <f>100 + SUMIFS(NhatKy_ViPham!J:J, NhatKy_ViPham!E:E, "11_Phap", NhatKy_ViPham!F:F, B27, NhatKy_ViPham!C:C, "T21") - SUMIFS(NhatKy_ViPham!K:K, NhatKy_ViPham!E:E, "11_Phap", NhatKy_ViPham!F:F, B27, NhatKy_ViPham!C:C, "T21")</f>
        <v>100</v>
      </c>
      <c r="AM27" s="7">
        <f>100 + SUMIFS(NhatKy_ViPham!J:J, NhatKy_ViPham!E:E, "11_Phap", NhatKy_ViPham!F:F, B27, NhatKy_ViPham!C:C, "T22") - SUMIFS(NhatKy_ViPham!K:K, NhatKy_ViPham!E:E, "11_Phap", NhatKy_ViPham!F:F, B27, NhatKy_ViPham!C:C, "T22")</f>
        <v>100</v>
      </c>
      <c r="AN27" s="7">
        <f>100 + SUMIFS(NhatKy_ViPham!J:J, NhatKy_ViPham!E:E, "11_Phap", NhatKy_ViPham!F:F, B27, NhatKy_ViPham!C:C, "T23") - SUMIFS(NhatKy_ViPham!K:K, NhatKy_ViPham!E:E, "11_Phap", NhatKy_ViPham!F:F, B27, NhatKy_ViPham!C:C, "T23")</f>
        <v>100</v>
      </c>
      <c r="AO27" s="7">
        <f>100 + SUMIFS(NhatKy_ViPham!J:J, NhatKy_ViPham!E:E, "11_Phap", NhatKy_ViPham!F:F, B27, NhatKy_ViPham!C:C, "T24") - SUMIFS(NhatKy_ViPham!K:K, NhatKy_ViPham!E:E, "11_Phap", NhatKy_ViPham!F:F, B27, NhatKy_ViPham!C:C, "T24")</f>
        <v>100</v>
      </c>
      <c r="AP27" s="7">
        <f>100 + SUMIFS(NhatKy_ViPham!J:J, NhatKy_ViPham!E:E, "11_Phap", NhatKy_ViPham!F:F, B27, NhatKy_ViPham!C:C, "T25") - SUMIFS(NhatKy_ViPham!K:K, NhatKy_ViPham!E:E, "11_Phap", NhatKy_ViPham!F:F, B27, NhatKy_ViPham!C:C, "T25")</f>
        <v>100</v>
      </c>
      <c r="AQ27" s="7">
        <f>100 + SUMIFS(NhatKy_ViPham!J:J, NhatKy_ViPham!E:E, "11_Phap", NhatKy_ViPham!F:F, B27, NhatKy_ViPham!C:C, "T26") - SUMIFS(NhatKy_ViPham!K:K, NhatKy_ViPham!E:E, "11_Phap", NhatKy_ViPham!F:F, B27, NhatKy_ViPham!C:C, "T26")</f>
        <v>100</v>
      </c>
      <c r="AR27" s="7">
        <f>100 + SUMIFS(NhatKy_ViPham!J:J, NhatKy_ViPham!E:E, "11_Phap", NhatKy_ViPham!F:F, B27, NhatKy_ViPham!C:C, "T27") - SUMIFS(NhatKy_ViPham!K:K, NhatKy_ViPham!E:E, "11_Phap", NhatKy_ViPham!F:F, B27, NhatKy_ViPham!C:C, "T27")</f>
        <v>100</v>
      </c>
      <c r="AS27" s="7">
        <f>100 + SUMIFS(NhatKy_ViPham!J:J, NhatKy_ViPham!E:E, "11_Phap", NhatKy_ViPham!F:F, B27, NhatKy_ViPham!C:C, "T28") - SUMIFS(NhatKy_ViPham!K:K, NhatKy_ViPham!E:E, "11_Phap", NhatKy_ViPham!F:F, B27, NhatKy_ViPham!C:C, "T28")</f>
        <v>100</v>
      </c>
      <c r="AT27" s="7">
        <f>100 + SUMIFS(NhatKy_ViPham!J:J, NhatKy_ViPham!E:E, "11_Phap", NhatKy_ViPham!F:F, B27, NhatKy_ViPham!C:C, "T29") - SUMIFS(NhatKy_ViPham!K:K, NhatKy_ViPham!E:E, "11_Phap", NhatKy_ViPham!F:F, B27, NhatKy_ViPham!C:C, "T29")</f>
        <v>100</v>
      </c>
      <c r="AU27" s="7">
        <f>100 + SUMIFS(NhatKy_ViPham!J:J, NhatKy_ViPham!E:E, "11_Phap", NhatKy_ViPham!F:F, B27, NhatKy_ViPham!C:C, "T30") - SUMIFS(NhatKy_ViPham!K:K, NhatKy_ViPham!E:E, "11_Phap", NhatKy_ViPham!F:F, B27, NhatKy_ViPham!C:C, "T30")</f>
        <v>100</v>
      </c>
      <c r="AV27" s="7">
        <f>100 + SUMIFS(NhatKy_ViPham!J:J, NhatKy_ViPham!E:E, "11_Phap", NhatKy_ViPham!F:F, B27, NhatKy_ViPham!C:C, "T31") - SUMIFS(NhatKy_ViPham!K:K, NhatKy_ViPham!E:E, "11_Phap", NhatKy_ViPham!F:F, B27, NhatKy_ViPham!C:C, "T31")</f>
        <v>100</v>
      </c>
      <c r="AW27" s="7">
        <f>100 + SUMIFS(NhatKy_ViPham!J:J, NhatKy_ViPham!E:E, "11_Phap", NhatKy_ViPham!F:F, B27, NhatKy_ViPham!C:C, "T32") - SUMIFS(NhatKy_ViPham!K:K, NhatKy_ViPham!E:E, "11_Phap", NhatKy_ViPham!F:F, B27, NhatKy_ViPham!C:C, "T32")</f>
        <v>100</v>
      </c>
      <c r="AX27" s="7">
        <f>100 + SUMIFS(NhatKy_ViPham!J:J, NhatKy_ViPham!E:E, "11_Phap", NhatKy_ViPham!F:F, B27, NhatKy_ViPham!C:C, "T33") - SUMIFS(NhatKy_ViPham!K:K, NhatKy_ViPham!E:E, "11_Phap", NhatKy_ViPham!F:F, B27, NhatKy_ViPham!C:C, "T33")</f>
        <v>100</v>
      </c>
      <c r="AY27" s="7">
        <f>100 + SUMIFS(NhatKy_ViPham!J:J, NhatKy_ViPham!E:E, "11_Phap", NhatKy_ViPham!F:F, B27, NhatKy_ViPham!C:C, "T34") - SUMIFS(NhatKy_ViPham!K:K, NhatKy_ViPham!E:E, "11_Phap", NhatKy_ViPham!F:F, B27, NhatKy_ViPham!C:C, "T34")</f>
        <v>100</v>
      </c>
      <c r="AZ27" s="7">
        <f>100 + SUMIFS(NhatKy_ViPham!J:J, NhatKy_ViPham!E:E, "11_Phap", NhatKy_ViPham!F:F, B27, NhatKy_ViPham!C:C, "T35") - SUMIFS(NhatKy_ViPham!K:K, NhatKy_ViPham!E:E, "11_Phap", NhatKy_ViPham!F:F, B27, NhatKy_ViPham!C:C, "T35")</f>
        <v>100</v>
      </c>
      <c r="BA27" s="12">
        <f t="shared" si="0"/>
        <v>100</v>
      </c>
      <c r="BB27" s="11" t="s">
        <v>430</v>
      </c>
      <c r="BC27" s="14" t="str">
        <f t="shared" si="1"/>
        <v>Tốt</v>
      </c>
      <c r="BD27" s="10" t="str">
        <f t="shared" si="2"/>
        <v>🟢 BÌNH THƯỜNG</v>
      </c>
    </row>
    <row r="28" spans="1:56" x14ac:dyDescent="0.25">
      <c r="A28" s="5">
        <v>20</v>
      </c>
      <c r="B28" s="15" t="s">
        <v>2183</v>
      </c>
      <c r="C28" s="5" t="s">
        <v>1638</v>
      </c>
      <c r="D28" s="5" t="s">
        <v>429</v>
      </c>
      <c r="E28" s="11" t="s">
        <v>430</v>
      </c>
      <c r="F28" s="6">
        <f>SUMIFS(NhatKy_ViPham!K:K, NhatKy_ViPham!E:E, "11_Phap", NhatKy_ViPham!F:F, B28, NhatKy_ViPham!H:H, "L01")</f>
        <v>0</v>
      </c>
      <c r="G28" s="6">
        <f>SUMIFS(NhatKy_ViPham!K:K, NhatKy_ViPham!E:E, "11_Phap", NhatKy_ViPham!F:F, B28, NhatKy_ViPham!H:H, "L02")</f>
        <v>0</v>
      </c>
      <c r="H28" s="6">
        <f>SUMIFS(NhatKy_ViPham!K:K, NhatKy_ViPham!E:E, "11_Phap", NhatKy_ViPham!F:F, B28, NhatKy_ViPham!H:H, "L03")</f>
        <v>0</v>
      </c>
      <c r="I28" s="6">
        <f>SUMIFS(NhatKy_ViPham!K:K, NhatKy_ViPham!E:E, "11_Phap", NhatKy_ViPham!F:F, B28, NhatKy_ViPham!H:H, "L04")</f>
        <v>0</v>
      </c>
      <c r="J28" s="6">
        <f>SUMIFS(NhatKy_ViPham!K:K, NhatKy_ViPham!E:E, "11_Phap", NhatKy_ViPham!F:F, B28, NhatKy_ViPham!H:H, "L05")</f>
        <v>0</v>
      </c>
      <c r="K28" s="6">
        <f>SUMIFS(NhatKy_ViPham!K:K, NhatKy_ViPham!E:E, "11_Phap", NhatKy_ViPham!F:F, B28, NhatKy_ViPham!H:H, "L06")</f>
        <v>0</v>
      </c>
      <c r="L28" s="6">
        <f>SUMIFS(NhatKy_ViPham!K:K, NhatKy_ViPham!E:E, "11_Phap", NhatKy_ViPham!F:F, B28, NhatKy_ViPham!H:H, "L07")</f>
        <v>0</v>
      </c>
      <c r="M28" s="6">
        <f>SUMIFS(NhatKy_ViPham!K:K, NhatKy_ViPham!E:E, "11_Phap", NhatKy_ViPham!F:F, B28, NhatKy_ViPham!H:H, "L08")</f>
        <v>0</v>
      </c>
      <c r="N28" s="6">
        <f>SUMIFS(NhatKy_ViPham!K:K, NhatKy_ViPham!E:E, "11_Phap", NhatKy_ViPham!F:F, B28, NhatKy_ViPham!H:H, "L09")</f>
        <v>0</v>
      </c>
      <c r="O28" s="6">
        <f>SUMIFS(NhatKy_ViPham!K:K, NhatKy_ViPham!E:E, "11_Phap", NhatKy_ViPham!F:F, B28, NhatKy_ViPham!H:H, "L10")</f>
        <v>0</v>
      </c>
      <c r="P28" s="12">
        <f>SUMIFS(NhatKy_ViPham!J:J, NhatKy_ViPham!E:E, "11_Phap", NhatKy_ViPham!F:F, B28)</f>
        <v>0</v>
      </c>
      <c r="Q28" s="13">
        <f>SUMIFS(NhatKy_ViPham!K:K, NhatKy_ViPham!E:E, "11_Phap", NhatKy_ViPham!F:F, B28)</f>
        <v>0</v>
      </c>
      <c r="R28" s="6">
        <f>100 + SUMIFS(NhatKy_ViPham!J:J, NhatKy_ViPham!E:E, "11_Phap", NhatKy_ViPham!F:F, B28, NhatKy_ViPham!C:C, "T1") - SUMIFS(NhatKy_ViPham!K:K, NhatKy_ViPham!E:E, "11_Phap", NhatKy_ViPham!F:F, B28, NhatKy_ViPham!C:C, "T1")</f>
        <v>100</v>
      </c>
      <c r="S28" s="6">
        <f>100 + SUMIFS(NhatKy_ViPham!J:J, NhatKy_ViPham!E:E, "11_Phap", NhatKy_ViPham!F:F, B28, NhatKy_ViPham!C:C, "T2") - SUMIFS(NhatKy_ViPham!K:K, NhatKy_ViPham!E:E, "11_Phap", NhatKy_ViPham!F:F, B28, NhatKy_ViPham!C:C, "T2")</f>
        <v>100</v>
      </c>
      <c r="T28" s="6">
        <f>100 + SUMIFS(NhatKy_ViPham!J:J, NhatKy_ViPham!E:E, "11_Phap", NhatKy_ViPham!F:F, B28, NhatKy_ViPham!C:C, "T3") - SUMIFS(NhatKy_ViPham!K:K, NhatKy_ViPham!E:E, "11_Phap", NhatKy_ViPham!F:F, B28, NhatKy_ViPham!C:C, "T3")</f>
        <v>100</v>
      </c>
      <c r="U28" s="6">
        <f>100 + SUMIFS(NhatKy_ViPham!J:J, NhatKy_ViPham!E:E, "11_Phap", NhatKy_ViPham!F:F, B28, NhatKy_ViPham!C:C, "T4") - SUMIFS(NhatKy_ViPham!K:K, NhatKy_ViPham!E:E, "11_Phap", NhatKy_ViPham!F:F, B28, NhatKy_ViPham!C:C, "T4")</f>
        <v>100</v>
      </c>
      <c r="V28" s="6">
        <f>100 + SUMIFS(NhatKy_ViPham!J:J, NhatKy_ViPham!E:E, "11_Phap", NhatKy_ViPham!F:F, B28, NhatKy_ViPham!C:C, "T5") - SUMIFS(NhatKy_ViPham!K:K, NhatKy_ViPham!E:E, "11_Phap", NhatKy_ViPham!F:F, B28, NhatKy_ViPham!C:C, "T5")</f>
        <v>100</v>
      </c>
      <c r="W28" s="6">
        <f>100 + SUMIFS(NhatKy_ViPham!J:J, NhatKy_ViPham!E:E, "11_Phap", NhatKy_ViPham!F:F, B28, NhatKy_ViPham!C:C, "T6") - SUMIFS(NhatKy_ViPham!K:K, NhatKy_ViPham!E:E, "11_Phap", NhatKy_ViPham!F:F, B28, NhatKy_ViPham!C:C, "T6")</f>
        <v>100</v>
      </c>
      <c r="X28" s="6">
        <f>100 + SUMIFS(NhatKy_ViPham!J:J, NhatKy_ViPham!E:E, "11_Phap", NhatKy_ViPham!F:F, B28, NhatKy_ViPham!C:C, "T7") - SUMIFS(NhatKy_ViPham!K:K, NhatKy_ViPham!E:E, "11_Phap", NhatKy_ViPham!F:F, B28, NhatKy_ViPham!C:C, "T7")</f>
        <v>100</v>
      </c>
      <c r="Y28" s="6">
        <f>100 + SUMIFS(NhatKy_ViPham!J:J, NhatKy_ViPham!E:E, "11_Phap", NhatKy_ViPham!F:F, B28, NhatKy_ViPham!C:C, "T8") - SUMIFS(NhatKy_ViPham!K:K, NhatKy_ViPham!E:E, "11_Phap", NhatKy_ViPham!F:F, B28, NhatKy_ViPham!C:C, "T8")</f>
        <v>100</v>
      </c>
      <c r="Z28" s="6">
        <f>100 + SUMIFS(NhatKy_ViPham!J:J, NhatKy_ViPham!E:E, "11_Phap", NhatKy_ViPham!F:F, B28, NhatKy_ViPham!C:C, "T9") - SUMIFS(NhatKy_ViPham!K:K, NhatKy_ViPham!E:E, "11_Phap", NhatKy_ViPham!F:F, B28, NhatKy_ViPham!C:C, "T9")</f>
        <v>100</v>
      </c>
      <c r="AA28" s="6">
        <f>100 + SUMIFS(NhatKy_ViPham!J:J, NhatKy_ViPham!E:E, "11_Phap", NhatKy_ViPham!F:F, B28, NhatKy_ViPham!C:C, "T10") - SUMIFS(NhatKy_ViPham!K:K, NhatKy_ViPham!E:E, "11_Phap", NhatKy_ViPham!F:F, B28, NhatKy_ViPham!C:C, "T10")</f>
        <v>100</v>
      </c>
      <c r="AB28" s="6">
        <f>100 + SUMIFS(NhatKy_ViPham!J:J, NhatKy_ViPham!E:E, "11_Phap", NhatKy_ViPham!F:F, B28, NhatKy_ViPham!C:C, "T11") - SUMIFS(NhatKy_ViPham!K:K, NhatKy_ViPham!E:E, "11_Phap", NhatKy_ViPham!F:F, B28, NhatKy_ViPham!C:C, "T11")</f>
        <v>100</v>
      </c>
      <c r="AC28" s="6">
        <f>100 + SUMIFS(NhatKy_ViPham!J:J, NhatKy_ViPham!E:E, "11_Phap", NhatKy_ViPham!F:F, B28, NhatKy_ViPham!C:C, "T12") - SUMIFS(NhatKy_ViPham!K:K, NhatKy_ViPham!E:E, "11_Phap", NhatKy_ViPham!F:F, B28, NhatKy_ViPham!C:C, "T12")</f>
        <v>100</v>
      </c>
      <c r="AD28" s="6">
        <f>100 + SUMIFS(NhatKy_ViPham!J:J, NhatKy_ViPham!E:E, "11_Phap", NhatKy_ViPham!F:F, B28, NhatKy_ViPham!C:C, "T13") - SUMIFS(NhatKy_ViPham!K:K, NhatKy_ViPham!E:E, "11_Phap", NhatKy_ViPham!F:F, B28, NhatKy_ViPham!C:C, "T13")</f>
        <v>100</v>
      </c>
      <c r="AE28" s="6">
        <f>100 + SUMIFS(NhatKy_ViPham!J:J, NhatKy_ViPham!E:E, "11_Phap", NhatKy_ViPham!F:F, B28, NhatKy_ViPham!C:C, "T14") - SUMIFS(NhatKy_ViPham!K:K, NhatKy_ViPham!E:E, "11_Phap", NhatKy_ViPham!F:F, B28, NhatKy_ViPham!C:C, "T14")</f>
        <v>100</v>
      </c>
      <c r="AF28" s="6">
        <f>100 + SUMIFS(NhatKy_ViPham!J:J, NhatKy_ViPham!E:E, "11_Phap", NhatKy_ViPham!F:F, B28, NhatKy_ViPham!C:C, "T15") - SUMIFS(NhatKy_ViPham!K:K, NhatKy_ViPham!E:E, "11_Phap", NhatKy_ViPham!F:F, B28, NhatKy_ViPham!C:C, "T15")</f>
        <v>100</v>
      </c>
      <c r="AG28" s="6">
        <f>100 + SUMIFS(NhatKy_ViPham!J:J, NhatKy_ViPham!E:E, "11_Phap", NhatKy_ViPham!F:F, B28, NhatKy_ViPham!C:C, "T16") - SUMIFS(NhatKy_ViPham!K:K, NhatKy_ViPham!E:E, "11_Phap", NhatKy_ViPham!F:F, B28, NhatKy_ViPham!C:C, "T16")</f>
        <v>100</v>
      </c>
      <c r="AH28" s="6">
        <f>100 + SUMIFS(NhatKy_ViPham!J:J, NhatKy_ViPham!E:E, "11_Phap", NhatKy_ViPham!F:F, B28, NhatKy_ViPham!C:C, "T17") - SUMIFS(NhatKy_ViPham!K:K, NhatKy_ViPham!E:E, "11_Phap", NhatKy_ViPham!F:F, B28, NhatKy_ViPham!C:C, "T17")</f>
        <v>100</v>
      </c>
      <c r="AI28" s="6">
        <f>100 + SUMIFS(NhatKy_ViPham!J:J, NhatKy_ViPham!E:E, "11_Phap", NhatKy_ViPham!F:F, B28, NhatKy_ViPham!C:C, "T18") - SUMIFS(NhatKy_ViPham!K:K, NhatKy_ViPham!E:E, "11_Phap", NhatKy_ViPham!F:F, B28, NhatKy_ViPham!C:C, "T18")</f>
        <v>100</v>
      </c>
      <c r="AJ28" s="6">
        <f>100 + SUMIFS(NhatKy_ViPham!J:J, NhatKy_ViPham!E:E, "11_Phap", NhatKy_ViPham!F:F, B28, NhatKy_ViPham!C:C, "T19") - SUMIFS(NhatKy_ViPham!K:K, NhatKy_ViPham!E:E, "11_Phap", NhatKy_ViPham!F:F, B28, NhatKy_ViPham!C:C, "T19")</f>
        <v>100</v>
      </c>
      <c r="AK28" s="6">
        <f>100 + SUMIFS(NhatKy_ViPham!J:J, NhatKy_ViPham!E:E, "11_Phap", NhatKy_ViPham!F:F, B28, NhatKy_ViPham!C:C, "T20") - SUMIFS(NhatKy_ViPham!K:K, NhatKy_ViPham!E:E, "11_Phap", NhatKy_ViPham!F:F, B28, NhatKy_ViPham!C:C, "T20")</f>
        <v>100</v>
      </c>
      <c r="AL28" s="6">
        <f>100 + SUMIFS(NhatKy_ViPham!J:J, NhatKy_ViPham!E:E, "11_Phap", NhatKy_ViPham!F:F, B28, NhatKy_ViPham!C:C, "T21") - SUMIFS(NhatKy_ViPham!K:K, NhatKy_ViPham!E:E, "11_Phap", NhatKy_ViPham!F:F, B28, NhatKy_ViPham!C:C, "T21")</f>
        <v>100</v>
      </c>
      <c r="AM28" s="6">
        <f>100 + SUMIFS(NhatKy_ViPham!J:J, NhatKy_ViPham!E:E, "11_Phap", NhatKy_ViPham!F:F, B28, NhatKy_ViPham!C:C, "T22") - SUMIFS(NhatKy_ViPham!K:K, NhatKy_ViPham!E:E, "11_Phap", NhatKy_ViPham!F:F, B28, NhatKy_ViPham!C:C, "T22")</f>
        <v>100</v>
      </c>
      <c r="AN28" s="6">
        <f>100 + SUMIFS(NhatKy_ViPham!J:J, NhatKy_ViPham!E:E, "11_Phap", NhatKy_ViPham!F:F, B28, NhatKy_ViPham!C:C, "T23") - SUMIFS(NhatKy_ViPham!K:K, NhatKy_ViPham!E:E, "11_Phap", NhatKy_ViPham!F:F, B28, NhatKy_ViPham!C:C, "T23")</f>
        <v>100</v>
      </c>
      <c r="AO28" s="6">
        <f>100 + SUMIFS(NhatKy_ViPham!J:J, NhatKy_ViPham!E:E, "11_Phap", NhatKy_ViPham!F:F, B28, NhatKy_ViPham!C:C, "T24") - SUMIFS(NhatKy_ViPham!K:K, NhatKy_ViPham!E:E, "11_Phap", NhatKy_ViPham!F:F, B28, NhatKy_ViPham!C:C, "T24")</f>
        <v>100</v>
      </c>
      <c r="AP28" s="6">
        <f>100 + SUMIFS(NhatKy_ViPham!J:J, NhatKy_ViPham!E:E, "11_Phap", NhatKy_ViPham!F:F, B28, NhatKy_ViPham!C:C, "T25") - SUMIFS(NhatKy_ViPham!K:K, NhatKy_ViPham!E:E, "11_Phap", NhatKy_ViPham!F:F, B28, NhatKy_ViPham!C:C, "T25")</f>
        <v>100</v>
      </c>
      <c r="AQ28" s="6">
        <f>100 + SUMIFS(NhatKy_ViPham!J:J, NhatKy_ViPham!E:E, "11_Phap", NhatKy_ViPham!F:F, B28, NhatKy_ViPham!C:C, "T26") - SUMIFS(NhatKy_ViPham!K:K, NhatKy_ViPham!E:E, "11_Phap", NhatKy_ViPham!F:F, B28, NhatKy_ViPham!C:C, "T26")</f>
        <v>100</v>
      </c>
      <c r="AR28" s="6">
        <f>100 + SUMIFS(NhatKy_ViPham!J:J, NhatKy_ViPham!E:E, "11_Phap", NhatKy_ViPham!F:F, B28, NhatKy_ViPham!C:C, "T27") - SUMIFS(NhatKy_ViPham!K:K, NhatKy_ViPham!E:E, "11_Phap", NhatKy_ViPham!F:F, B28, NhatKy_ViPham!C:C, "T27")</f>
        <v>100</v>
      </c>
      <c r="AS28" s="6">
        <f>100 + SUMIFS(NhatKy_ViPham!J:J, NhatKy_ViPham!E:E, "11_Phap", NhatKy_ViPham!F:F, B28, NhatKy_ViPham!C:C, "T28") - SUMIFS(NhatKy_ViPham!K:K, NhatKy_ViPham!E:E, "11_Phap", NhatKy_ViPham!F:F, B28, NhatKy_ViPham!C:C, "T28")</f>
        <v>100</v>
      </c>
      <c r="AT28" s="6">
        <f>100 + SUMIFS(NhatKy_ViPham!J:J, NhatKy_ViPham!E:E, "11_Phap", NhatKy_ViPham!F:F, B28, NhatKy_ViPham!C:C, "T29") - SUMIFS(NhatKy_ViPham!K:K, NhatKy_ViPham!E:E, "11_Phap", NhatKy_ViPham!F:F, B28, NhatKy_ViPham!C:C, "T29")</f>
        <v>100</v>
      </c>
      <c r="AU28" s="6">
        <f>100 + SUMIFS(NhatKy_ViPham!J:J, NhatKy_ViPham!E:E, "11_Phap", NhatKy_ViPham!F:F, B28, NhatKy_ViPham!C:C, "T30") - SUMIFS(NhatKy_ViPham!K:K, NhatKy_ViPham!E:E, "11_Phap", NhatKy_ViPham!F:F, B28, NhatKy_ViPham!C:C, "T30")</f>
        <v>100</v>
      </c>
      <c r="AV28" s="6">
        <f>100 + SUMIFS(NhatKy_ViPham!J:J, NhatKy_ViPham!E:E, "11_Phap", NhatKy_ViPham!F:F, B28, NhatKy_ViPham!C:C, "T31") - SUMIFS(NhatKy_ViPham!K:K, NhatKy_ViPham!E:E, "11_Phap", NhatKy_ViPham!F:F, B28, NhatKy_ViPham!C:C, "T31")</f>
        <v>100</v>
      </c>
      <c r="AW28" s="6">
        <f>100 + SUMIFS(NhatKy_ViPham!J:J, NhatKy_ViPham!E:E, "11_Phap", NhatKy_ViPham!F:F, B28, NhatKy_ViPham!C:C, "T32") - SUMIFS(NhatKy_ViPham!K:K, NhatKy_ViPham!E:E, "11_Phap", NhatKy_ViPham!F:F, B28, NhatKy_ViPham!C:C, "T32")</f>
        <v>100</v>
      </c>
      <c r="AX28" s="6">
        <f>100 + SUMIFS(NhatKy_ViPham!J:J, NhatKy_ViPham!E:E, "11_Phap", NhatKy_ViPham!F:F, B28, NhatKy_ViPham!C:C, "T33") - SUMIFS(NhatKy_ViPham!K:K, NhatKy_ViPham!E:E, "11_Phap", NhatKy_ViPham!F:F, B28, NhatKy_ViPham!C:C, "T33")</f>
        <v>100</v>
      </c>
      <c r="AY28" s="6">
        <f>100 + SUMIFS(NhatKy_ViPham!J:J, NhatKy_ViPham!E:E, "11_Phap", NhatKy_ViPham!F:F, B28, NhatKy_ViPham!C:C, "T34") - SUMIFS(NhatKy_ViPham!K:K, NhatKy_ViPham!E:E, "11_Phap", NhatKy_ViPham!F:F, B28, NhatKy_ViPham!C:C, "T34")</f>
        <v>100</v>
      </c>
      <c r="AZ28" s="6">
        <f>100 + SUMIFS(NhatKy_ViPham!J:J, NhatKy_ViPham!E:E, "11_Phap", NhatKy_ViPham!F:F, B28, NhatKy_ViPham!C:C, "T35") - SUMIFS(NhatKy_ViPham!K:K, NhatKy_ViPham!E:E, "11_Phap", NhatKy_ViPham!F:F, B28, NhatKy_ViPham!C:C, "T35")</f>
        <v>100</v>
      </c>
      <c r="BA28" s="12">
        <f t="shared" si="0"/>
        <v>100</v>
      </c>
      <c r="BB28" s="11" t="s">
        <v>430</v>
      </c>
      <c r="BC28" s="16" t="str">
        <f t="shared" si="1"/>
        <v>Tốt</v>
      </c>
      <c r="BD28" s="15" t="str">
        <f t="shared" si="2"/>
        <v>🟢 BÌNH THƯỜNG</v>
      </c>
    </row>
    <row r="29" spans="1:56" x14ac:dyDescent="0.25">
      <c r="A29" s="4">
        <v>21</v>
      </c>
      <c r="B29" s="10" t="s">
        <v>2184</v>
      </c>
      <c r="C29" s="4" t="s">
        <v>1335</v>
      </c>
      <c r="D29" s="4" t="s">
        <v>429</v>
      </c>
      <c r="E29" s="11" t="s">
        <v>430</v>
      </c>
      <c r="F29" s="7">
        <f>SUMIFS(NhatKy_ViPham!K:K, NhatKy_ViPham!E:E, "11_Phap", NhatKy_ViPham!F:F, B29, NhatKy_ViPham!H:H, "L01")</f>
        <v>0</v>
      </c>
      <c r="G29" s="7">
        <f>SUMIFS(NhatKy_ViPham!K:K, NhatKy_ViPham!E:E, "11_Phap", NhatKy_ViPham!F:F, B29, NhatKy_ViPham!H:H, "L02")</f>
        <v>0</v>
      </c>
      <c r="H29" s="7">
        <f>SUMIFS(NhatKy_ViPham!K:K, NhatKy_ViPham!E:E, "11_Phap", NhatKy_ViPham!F:F, B29, NhatKy_ViPham!H:H, "L03")</f>
        <v>0</v>
      </c>
      <c r="I29" s="7">
        <f>SUMIFS(NhatKy_ViPham!K:K, NhatKy_ViPham!E:E, "11_Phap", NhatKy_ViPham!F:F, B29, NhatKy_ViPham!H:H, "L04")</f>
        <v>0</v>
      </c>
      <c r="J29" s="7">
        <f>SUMIFS(NhatKy_ViPham!K:K, NhatKy_ViPham!E:E, "11_Phap", NhatKy_ViPham!F:F, B29, NhatKy_ViPham!H:H, "L05")</f>
        <v>0</v>
      </c>
      <c r="K29" s="7">
        <f>SUMIFS(NhatKy_ViPham!K:K, NhatKy_ViPham!E:E, "11_Phap", NhatKy_ViPham!F:F, B29, NhatKy_ViPham!H:H, "L06")</f>
        <v>0</v>
      </c>
      <c r="L29" s="7">
        <f>SUMIFS(NhatKy_ViPham!K:K, NhatKy_ViPham!E:E, "11_Phap", NhatKy_ViPham!F:F, B29, NhatKy_ViPham!H:H, "L07")</f>
        <v>0</v>
      </c>
      <c r="M29" s="7">
        <f>SUMIFS(NhatKy_ViPham!K:K, NhatKy_ViPham!E:E, "11_Phap", NhatKy_ViPham!F:F, B29, NhatKy_ViPham!H:H, "L08")</f>
        <v>0</v>
      </c>
      <c r="N29" s="7">
        <f>SUMIFS(NhatKy_ViPham!K:K, NhatKy_ViPham!E:E, "11_Phap", NhatKy_ViPham!F:F, B29, NhatKy_ViPham!H:H, "L09")</f>
        <v>0</v>
      </c>
      <c r="O29" s="7">
        <f>SUMIFS(NhatKy_ViPham!K:K, NhatKy_ViPham!E:E, "11_Phap", NhatKy_ViPham!F:F, B29, NhatKy_ViPham!H:H, "L10")</f>
        <v>0</v>
      </c>
      <c r="P29" s="12">
        <f>SUMIFS(NhatKy_ViPham!J:J, NhatKy_ViPham!E:E, "11_Phap", NhatKy_ViPham!F:F, B29)</f>
        <v>0</v>
      </c>
      <c r="Q29" s="13">
        <f>SUMIFS(NhatKy_ViPham!K:K, NhatKy_ViPham!E:E, "11_Phap", NhatKy_ViPham!F:F, B29)</f>
        <v>0</v>
      </c>
      <c r="R29" s="7">
        <f>100 + SUMIFS(NhatKy_ViPham!J:J, NhatKy_ViPham!E:E, "11_Phap", NhatKy_ViPham!F:F, B29, NhatKy_ViPham!C:C, "T1") - SUMIFS(NhatKy_ViPham!K:K, NhatKy_ViPham!E:E, "11_Phap", NhatKy_ViPham!F:F, B29, NhatKy_ViPham!C:C, "T1")</f>
        <v>100</v>
      </c>
      <c r="S29" s="7">
        <f>100 + SUMIFS(NhatKy_ViPham!J:J, NhatKy_ViPham!E:E, "11_Phap", NhatKy_ViPham!F:F, B29, NhatKy_ViPham!C:C, "T2") - SUMIFS(NhatKy_ViPham!K:K, NhatKy_ViPham!E:E, "11_Phap", NhatKy_ViPham!F:F, B29, NhatKy_ViPham!C:C, "T2")</f>
        <v>100</v>
      </c>
      <c r="T29" s="7">
        <f>100 + SUMIFS(NhatKy_ViPham!J:J, NhatKy_ViPham!E:E, "11_Phap", NhatKy_ViPham!F:F, B29, NhatKy_ViPham!C:C, "T3") - SUMIFS(NhatKy_ViPham!K:K, NhatKy_ViPham!E:E, "11_Phap", NhatKy_ViPham!F:F, B29, NhatKy_ViPham!C:C, "T3")</f>
        <v>100</v>
      </c>
      <c r="U29" s="7">
        <f>100 + SUMIFS(NhatKy_ViPham!J:J, NhatKy_ViPham!E:E, "11_Phap", NhatKy_ViPham!F:F, B29, NhatKy_ViPham!C:C, "T4") - SUMIFS(NhatKy_ViPham!K:K, NhatKy_ViPham!E:E, "11_Phap", NhatKy_ViPham!F:F, B29, NhatKy_ViPham!C:C, "T4")</f>
        <v>100</v>
      </c>
      <c r="V29" s="7">
        <f>100 + SUMIFS(NhatKy_ViPham!J:J, NhatKy_ViPham!E:E, "11_Phap", NhatKy_ViPham!F:F, B29, NhatKy_ViPham!C:C, "T5") - SUMIFS(NhatKy_ViPham!K:K, NhatKy_ViPham!E:E, "11_Phap", NhatKy_ViPham!F:F, B29, NhatKy_ViPham!C:C, "T5")</f>
        <v>100</v>
      </c>
      <c r="W29" s="7">
        <f>100 + SUMIFS(NhatKy_ViPham!J:J, NhatKy_ViPham!E:E, "11_Phap", NhatKy_ViPham!F:F, B29, NhatKy_ViPham!C:C, "T6") - SUMIFS(NhatKy_ViPham!K:K, NhatKy_ViPham!E:E, "11_Phap", NhatKy_ViPham!F:F, B29, NhatKy_ViPham!C:C, "T6")</f>
        <v>100</v>
      </c>
      <c r="X29" s="7">
        <f>100 + SUMIFS(NhatKy_ViPham!J:J, NhatKy_ViPham!E:E, "11_Phap", NhatKy_ViPham!F:F, B29, NhatKy_ViPham!C:C, "T7") - SUMIFS(NhatKy_ViPham!K:K, NhatKy_ViPham!E:E, "11_Phap", NhatKy_ViPham!F:F, B29, NhatKy_ViPham!C:C, "T7")</f>
        <v>100</v>
      </c>
      <c r="Y29" s="7">
        <f>100 + SUMIFS(NhatKy_ViPham!J:J, NhatKy_ViPham!E:E, "11_Phap", NhatKy_ViPham!F:F, B29, NhatKy_ViPham!C:C, "T8") - SUMIFS(NhatKy_ViPham!K:K, NhatKy_ViPham!E:E, "11_Phap", NhatKy_ViPham!F:F, B29, NhatKy_ViPham!C:C, "T8")</f>
        <v>100</v>
      </c>
      <c r="Z29" s="7">
        <f>100 + SUMIFS(NhatKy_ViPham!J:J, NhatKy_ViPham!E:E, "11_Phap", NhatKy_ViPham!F:F, B29, NhatKy_ViPham!C:C, "T9") - SUMIFS(NhatKy_ViPham!K:K, NhatKy_ViPham!E:E, "11_Phap", NhatKy_ViPham!F:F, B29, NhatKy_ViPham!C:C, "T9")</f>
        <v>100</v>
      </c>
      <c r="AA29" s="7">
        <f>100 + SUMIFS(NhatKy_ViPham!J:J, NhatKy_ViPham!E:E, "11_Phap", NhatKy_ViPham!F:F, B29, NhatKy_ViPham!C:C, "T10") - SUMIFS(NhatKy_ViPham!K:K, NhatKy_ViPham!E:E, "11_Phap", NhatKy_ViPham!F:F, B29, NhatKy_ViPham!C:C, "T10")</f>
        <v>100</v>
      </c>
      <c r="AB29" s="7">
        <f>100 + SUMIFS(NhatKy_ViPham!J:J, NhatKy_ViPham!E:E, "11_Phap", NhatKy_ViPham!F:F, B29, NhatKy_ViPham!C:C, "T11") - SUMIFS(NhatKy_ViPham!K:K, NhatKy_ViPham!E:E, "11_Phap", NhatKy_ViPham!F:F, B29, NhatKy_ViPham!C:C, "T11")</f>
        <v>100</v>
      </c>
      <c r="AC29" s="7">
        <f>100 + SUMIFS(NhatKy_ViPham!J:J, NhatKy_ViPham!E:E, "11_Phap", NhatKy_ViPham!F:F, B29, NhatKy_ViPham!C:C, "T12") - SUMIFS(NhatKy_ViPham!K:K, NhatKy_ViPham!E:E, "11_Phap", NhatKy_ViPham!F:F, B29, NhatKy_ViPham!C:C, "T12")</f>
        <v>100</v>
      </c>
      <c r="AD29" s="7">
        <f>100 + SUMIFS(NhatKy_ViPham!J:J, NhatKy_ViPham!E:E, "11_Phap", NhatKy_ViPham!F:F, B29, NhatKy_ViPham!C:C, "T13") - SUMIFS(NhatKy_ViPham!K:K, NhatKy_ViPham!E:E, "11_Phap", NhatKy_ViPham!F:F, B29, NhatKy_ViPham!C:C, "T13")</f>
        <v>100</v>
      </c>
      <c r="AE29" s="7">
        <f>100 + SUMIFS(NhatKy_ViPham!J:J, NhatKy_ViPham!E:E, "11_Phap", NhatKy_ViPham!F:F, B29, NhatKy_ViPham!C:C, "T14") - SUMIFS(NhatKy_ViPham!K:K, NhatKy_ViPham!E:E, "11_Phap", NhatKy_ViPham!F:F, B29, NhatKy_ViPham!C:C, "T14")</f>
        <v>100</v>
      </c>
      <c r="AF29" s="7">
        <f>100 + SUMIFS(NhatKy_ViPham!J:J, NhatKy_ViPham!E:E, "11_Phap", NhatKy_ViPham!F:F, B29, NhatKy_ViPham!C:C, "T15") - SUMIFS(NhatKy_ViPham!K:K, NhatKy_ViPham!E:E, "11_Phap", NhatKy_ViPham!F:F, B29, NhatKy_ViPham!C:C, "T15")</f>
        <v>100</v>
      </c>
      <c r="AG29" s="7">
        <f>100 + SUMIFS(NhatKy_ViPham!J:J, NhatKy_ViPham!E:E, "11_Phap", NhatKy_ViPham!F:F, B29, NhatKy_ViPham!C:C, "T16") - SUMIFS(NhatKy_ViPham!K:K, NhatKy_ViPham!E:E, "11_Phap", NhatKy_ViPham!F:F, B29, NhatKy_ViPham!C:C, "T16")</f>
        <v>100</v>
      </c>
      <c r="AH29" s="7">
        <f>100 + SUMIFS(NhatKy_ViPham!J:J, NhatKy_ViPham!E:E, "11_Phap", NhatKy_ViPham!F:F, B29, NhatKy_ViPham!C:C, "T17") - SUMIFS(NhatKy_ViPham!K:K, NhatKy_ViPham!E:E, "11_Phap", NhatKy_ViPham!F:F, B29, NhatKy_ViPham!C:C, "T17")</f>
        <v>100</v>
      </c>
      <c r="AI29" s="7">
        <f>100 + SUMIFS(NhatKy_ViPham!J:J, NhatKy_ViPham!E:E, "11_Phap", NhatKy_ViPham!F:F, B29, NhatKy_ViPham!C:C, "T18") - SUMIFS(NhatKy_ViPham!K:K, NhatKy_ViPham!E:E, "11_Phap", NhatKy_ViPham!F:F, B29, NhatKy_ViPham!C:C, "T18")</f>
        <v>100</v>
      </c>
      <c r="AJ29" s="7">
        <f>100 + SUMIFS(NhatKy_ViPham!J:J, NhatKy_ViPham!E:E, "11_Phap", NhatKy_ViPham!F:F, B29, NhatKy_ViPham!C:C, "T19") - SUMIFS(NhatKy_ViPham!K:K, NhatKy_ViPham!E:E, "11_Phap", NhatKy_ViPham!F:F, B29, NhatKy_ViPham!C:C, "T19")</f>
        <v>100</v>
      </c>
      <c r="AK29" s="7">
        <f>100 + SUMIFS(NhatKy_ViPham!J:J, NhatKy_ViPham!E:E, "11_Phap", NhatKy_ViPham!F:F, B29, NhatKy_ViPham!C:C, "T20") - SUMIFS(NhatKy_ViPham!K:K, NhatKy_ViPham!E:E, "11_Phap", NhatKy_ViPham!F:F, B29, NhatKy_ViPham!C:C, "T20")</f>
        <v>100</v>
      </c>
      <c r="AL29" s="7">
        <f>100 + SUMIFS(NhatKy_ViPham!J:J, NhatKy_ViPham!E:E, "11_Phap", NhatKy_ViPham!F:F, B29, NhatKy_ViPham!C:C, "T21") - SUMIFS(NhatKy_ViPham!K:K, NhatKy_ViPham!E:E, "11_Phap", NhatKy_ViPham!F:F, B29, NhatKy_ViPham!C:C, "T21")</f>
        <v>100</v>
      </c>
      <c r="AM29" s="7">
        <f>100 + SUMIFS(NhatKy_ViPham!J:J, NhatKy_ViPham!E:E, "11_Phap", NhatKy_ViPham!F:F, B29, NhatKy_ViPham!C:C, "T22") - SUMIFS(NhatKy_ViPham!K:K, NhatKy_ViPham!E:E, "11_Phap", NhatKy_ViPham!F:F, B29, NhatKy_ViPham!C:C, "T22")</f>
        <v>100</v>
      </c>
      <c r="AN29" s="7">
        <f>100 + SUMIFS(NhatKy_ViPham!J:J, NhatKy_ViPham!E:E, "11_Phap", NhatKy_ViPham!F:F, B29, NhatKy_ViPham!C:C, "T23") - SUMIFS(NhatKy_ViPham!K:K, NhatKy_ViPham!E:E, "11_Phap", NhatKy_ViPham!F:F, B29, NhatKy_ViPham!C:C, "T23")</f>
        <v>100</v>
      </c>
      <c r="AO29" s="7">
        <f>100 + SUMIFS(NhatKy_ViPham!J:J, NhatKy_ViPham!E:E, "11_Phap", NhatKy_ViPham!F:F, B29, NhatKy_ViPham!C:C, "T24") - SUMIFS(NhatKy_ViPham!K:K, NhatKy_ViPham!E:E, "11_Phap", NhatKy_ViPham!F:F, B29, NhatKy_ViPham!C:C, "T24")</f>
        <v>100</v>
      </c>
      <c r="AP29" s="7">
        <f>100 + SUMIFS(NhatKy_ViPham!J:J, NhatKy_ViPham!E:E, "11_Phap", NhatKy_ViPham!F:F, B29, NhatKy_ViPham!C:C, "T25") - SUMIFS(NhatKy_ViPham!K:K, NhatKy_ViPham!E:E, "11_Phap", NhatKy_ViPham!F:F, B29, NhatKy_ViPham!C:C, "T25")</f>
        <v>100</v>
      </c>
      <c r="AQ29" s="7">
        <f>100 + SUMIFS(NhatKy_ViPham!J:J, NhatKy_ViPham!E:E, "11_Phap", NhatKy_ViPham!F:F, B29, NhatKy_ViPham!C:C, "T26") - SUMIFS(NhatKy_ViPham!K:K, NhatKy_ViPham!E:E, "11_Phap", NhatKy_ViPham!F:F, B29, NhatKy_ViPham!C:C, "T26")</f>
        <v>100</v>
      </c>
      <c r="AR29" s="7">
        <f>100 + SUMIFS(NhatKy_ViPham!J:J, NhatKy_ViPham!E:E, "11_Phap", NhatKy_ViPham!F:F, B29, NhatKy_ViPham!C:C, "T27") - SUMIFS(NhatKy_ViPham!K:K, NhatKy_ViPham!E:E, "11_Phap", NhatKy_ViPham!F:F, B29, NhatKy_ViPham!C:C, "T27")</f>
        <v>100</v>
      </c>
      <c r="AS29" s="7">
        <f>100 + SUMIFS(NhatKy_ViPham!J:J, NhatKy_ViPham!E:E, "11_Phap", NhatKy_ViPham!F:F, B29, NhatKy_ViPham!C:C, "T28") - SUMIFS(NhatKy_ViPham!K:K, NhatKy_ViPham!E:E, "11_Phap", NhatKy_ViPham!F:F, B29, NhatKy_ViPham!C:C, "T28")</f>
        <v>100</v>
      </c>
      <c r="AT29" s="7">
        <f>100 + SUMIFS(NhatKy_ViPham!J:J, NhatKy_ViPham!E:E, "11_Phap", NhatKy_ViPham!F:F, B29, NhatKy_ViPham!C:C, "T29") - SUMIFS(NhatKy_ViPham!K:K, NhatKy_ViPham!E:E, "11_Phap", NhatKy_ViPham!F:F, B29, NhatKy_ViPham!C:C, "T29")</f>
        <v>100</v>
      </c>
      <c r="AU29" s="7">
        <f>100 + SUMIFS(NhatKy_ViPham!J:J, NhatKy_ViPham!E:E, "11_Phap", NhatKy_ViPham!F:F, B29, NhatKy_ViPham!C:C, "T30") - SUMIFS(NhatKy_ViPham!K:K, NhatKy_ViPham!E:E, "11_Phap", NhatKy_ViPham!F:F, B29, NhatKy_ViPham!C:C, "T30")</f>
        <v>100</v>
      </c>
      <c r="AV29" s="7">
        <f>100 + SUMIFS(NhatKy_ViPham!J:J, NhatKy_ViPham!E:E, "11_Phap", NhatKy_ViPham!F:F, B29, NhatKy_ViPham!C:C, "T31") - SUMIFS(NhatKy_ViPham!K:K, NhatKy_ViPham!E:E, "11_Phap", NhatKy_ViPham!F:F, B29, NhatKy_ViPham!C:C, "T31")</f>
        <v>100</v>
      </c>
      <c r="AW29" s="7">
        <f>100 + SUMIFS(NhatKy_ViPham!J:J, NhatKy_ViPham!E:E, "11_Phap", NhatKy_ViPham!F:F, B29, NhatKy_ViPham!C:C, "T32") - SUMIFS(NhatKy_ViPham!K:K, NhatKy_ViPham!E:E, "11_Phap", NhatKy_ViPham!F:F, B29, NhatKy_ViPham!C:C, "T32")</f>
        <v>100</v>
      </c>
      <c r="AX29" s="7">
        <f>100 + SUMIFS(NhatKy_ViPham!J:J, NhatKy_ViPham!E:E, "11_Phap", NhatKy_ViPham!F:F, B29, NhatKy_ViPham!C:C, "T33") - SUMIFS(NhatKy_ViPham!K:K, NhatKy_ViPham!E:E, "11_Phap", NhatKy_ViPham!F:F, B29, NhatKy_ViPham!C:C, "T33")</f>
        <v>100</v>
      </c>
      <c r="AY29" s="7">
        <f>100 + SUMIFS(NhatKy_ViPham!J:J, NhatKy_ViPham!E:E, "11_Phap", NhatKy_ViPham!F:F, B29, NhatKy_ViPham!C:C, "T34") - SUMIFS(NhatKy_ViPham!K:K, NhatKy_ViPham!E:E, "11_Phap", NhatKy_ViPham!F:F, B29, NhatKy_ViPham!C:C, "T34")</f>
        <v>100</v>
      </c>
      <c r="AZ29" s="7">
        <f>100 + SUMIFS(NhatKy_ViPham!J:J, NhatKy_ViPham!E:E, "11_Phap", NhatKy_ViPham!F:F, B29, NhatKy_ViPham!C:C, "T35") - SUMIFS(NhatKy_ViPham!K:K, NhatKy_ViPham!E:E, "11_Phap", NhatKy_ViPham!F:F, B29, NhatKy_ViPham!C:C, "T35")</f>
        <v>100</v>
      </c>
      <c r="BA29" s="12">
        <f t="shared" si="0"/>
        <v>100</v>
      </c>
      <c r="BB29" s="11" t="s">
        <v>430</v>
      </c>
      <c r="BC29" s="14" t="str">
        <f t="shared" si="1"/>
        <v>Tốt</v>
      </c>
      <c r="BD29" s="10" t="str">
        <f t="shared" si="2"/>
        <v>🟢 BÌNH THƯỜNG</v>
      </c>
    </row>
    <row r="30" spans="1:56" x14ac:dyDescent="0.25">
      <c r="A30" s="5">
        <v>22</v>
      </c>
      <c r="B30" s="15" t="s">
        <v>2185</v>
      </c>
      <c r="C30" s="5" t="s">
        <v>2186</v>
      </c>
      <c r="D30" s="5" t="s">
        <v>429</v>
      </c>
      <c r="E30" s="11" t="s">
        <v>430</v>
      </c>
      <c r="F30" s="6">
        <f>SUMIFS(NhatKy_ViPham!K:K, NhatKy_ViPham!E:E, "11_Phap", NhatKy_ViPham!F:F, B30, NhatKy_ViPham!H:H, "L01")</f>
        <v>0</v>
      </c>
      <c r="G30" s="6">
        <f>SUMIFS(NhatKy_ViPham!K:K, NhatKy_ViPham!E:E, "11_Phap", NhatKy_ViPham!F:F, B30, NhatKy_ViPham!H:H, "L02")</f>
        <v>0</v>
      </c>
      <c r="H30" s="6">
        <f>SUMIFS(NhatKy_ViPham!K:K, NhatKy_ViPham!E:E, "11_Phap", NhatKy_ViPham!F:F, B30, NhatKy_ViPham!H:H, "L03")</f>
        <v>0</v>
      </c>
      <c r="I30" s="6">
        <f>SUMIFS(NhatKy_ViPham!K:K, NhatKy_ViPham!E:E, "11_Phap", NhatKy_ViPham!F:F, B30, NhatKy_ViPham!H:H, "L04")</f>
        <v>0</v>
      </c>
      <c r="J30" s="6">
        <f>SUMIFS(NhatKy_ViPham!K:K, NhatKy_ViPham!E:E, "11_Phap", NhatKy_ViPham!F:F, B30, NhatKy_ViPham!H:H, "L05")</f>
        <v>0</v>
      </c>
      <c r="K30" s="6">
        <f>SUMIFS(NhatKy_ViPham!K:K, NhatKy_ViPham!E:E, "11_Phap", NhatKy_ViPham!F:F, B30, NhatKy_ViPham!H:H, "L06")</f>
        <v>0</v>
      </c>
      <c r="L30" s="6">
        <f>SUMIFS(NhatKy_ViPham!K:K, NhatKy_ViPham!E:E, "11_Phap", NhatKy_ViPham!F:F, B30, NhatKy_ViPham!H:H, "L07")</f>
        <v>0</v>
      </c>
      <c r="M30" s="6">
        <f>SUMIFS(NhatKy_ViPham!K:K, NhatKy_ViPham!E:E, "11_Phap", NhatKy_ViPham!F:F, B30, NhatKy_ViPham!H:H, "L08")</f>
        <v>0</v>
      </c>
      <c r="N30" s="6">
        <f>SUMIFS(NhatKy_ViPham!K:K, NhatKy_ViPham!E:E, "11_Phap", NhatKy_ViPham!F:F, B30, NhatKy_ViPham!H:H, "L09")</f>
        <v>0</v>
      </c>
      <c r="O30" s="6">
        <f>SUMIFS(NhatKy_ViPham!K:K, NhatKy_ViPham!E:E, "11_Phap", NhatKy_ViPham!F:F, B30, NhatKy_ViPham!H:H, "L10")</f>
        <v>0</v>
      </c>
      <c r="P30" s="12">
        <f>SUMIFS(NhatKy_ViPham!J:J, NhatKy_ViPham!E:E, "11_Phap", NhatKy_ViPham!F:F, B30)</f>
        <v>0</v>
      </c>
      <c r="Q30" s="13">
        <f>SUMIFS(NhatKy_ViPham!K:K, NhatKy_ViPham!E:E, "11_Phap", NhatKy_ViPham!F:F, B30)</f>
        <v>0</v>
      </c>
      <c r="R30" s="6">
        <f>100 + SUMIFS(NhatKy_ViPham!J:J, NhatKy_ViPham!E:E, "11_Phap", NhatKy_ViPham!F:F, B30, NhatKy_ViPham!C:C, "T1") - SUMIFS(NhatKy_ViPham!K:K, NhatKy_ViPham!E:E, "11_Phap", NhatKy_ViPham!F:F, B30, NhatKy_ViPham!C:C, "T1")</f>
        <v>100</v>
      </c>
      <c r="S30" s="6">
        <f>100 + SUMIFS(NhatKy_ViPham!J:J, NhatKy_ViPham!E:E, "11_Phap", NhatKy_ViPham!F:F, B30, NhatKy_ViPham!C:C, "T2") - SUMIFS(NhatKy_ViPham!K:K, NhatKy_ViPham!E:E, "11_Phap", NhatKy_ViPham!F:F, B30, NhatKy_ViPham!C:C, "T2")</f>
        <v>100</v>
      </c>
      <c r="T30" s="6">
        <f>100 + SUMIFS(NhatKy_ViPham!J:J, NhatKy_ViPham!E:E, "11_Phap", NhatKy_ViPham!F:F, B30, NhatKy_ViPham!C:C, "T3") - SUMIFS(NhatKy_ViPham!K:K, NhatKy_ViPham!E:E, "11_Phap", NhatKy_ViPham!F:F, B30, NhatKy_ViPham!C:C, "T3")</f>
        <v>100</v>
      </c>
      <c r="U30" s="6">
        <f>100 + SUMIFS(NhatKy_ViPham!J:J, NhatKy_ViPham!E:E, "11_Phap", NhatKy_ViPham!F:F, B30, NhatKy_ViPham!C:C, "T4") - SUMIFS(NhatKy_ViPham!K:K, NhatKy_ViPham!E:E, "11_Phap", NhatKy_ViPham!F:F, B30, NhatKy_ViPham!C:C, "T4")</f>
        <v>100</v>
      </c>
      <c r="V30" s="6">
        <f>100 + SUMIFS(NhatKy_ViPham!J:J, NhatKy_ViPham!E:E, "11_Phap", NhatKy_ViPham!F:F, B30, NhatKy_ViPham!C:C, "T5") - SUMIFS(NhatKy_ViPham!K:K, NhatKy_ViPham!E:E, "11_Phap", NhatKy_ViPham!F:F, B30, NhatKy_ViPham!C:C, "T5")</f>
        <v>100</v>
      </c>
      <c r="W30" s="6">
        <f>100 + SUMIFS(NhatKy_ViPham!J:J, NhatKy_ViPham!E:E, "11_Phap", NhatKy_ViPham!F:F, B30, NhatKy_ViPham!C:C, "T6") - SUMIFS(NhatKy_ViPham!K:K, NhatKy_ViPham!E:E, "11_Phap", NhatKy_ViPham!F:F, B30, NhatKy_ViPham!C:C, "T6")</f>
        <v>100</v>
      </c>
      <c r="X30" s="6">
        <f>100 + SUMIFS(NhatKy_ViPham!J:J, NhatKy_ViPham!E:E, "11_Phap", NhatKy_ViPham!F:F, B30, NhatKy_ViPham!C:C, "T7") - SUMIFS(NhatKy_ViPham!K:K, NhatKy_ViPham!E:E, "11_Phap", NhatKy_ViPham!F:F, B30, NhatKy_ViPham!C:C, "T7")</f>
        <v>100</v>
      </c>
      <c r="Y30" s="6">
        <f>100 + SUMIFS(NhatKy_ViPham!J:J, NhatKy_ViPham!E:E, "11_Phap", NhatKy_ViPham!F:F, B30, NhatKy_ViPham!C:C, "T8") - SUMIFS(NhatKy_ViPham!K:K, NhatKy_ViPham!E:E, "11_Phap", NhatKy_ViPham!F:F, B30, NhatKy_ViPham!C:C, "T8")</f>
        <v>100</v>
      </c>
      <c r="Z30" s="6">
        <f>100 + SUMIFS(NhatKy_ViPham!J:J, NhatKy_ViPham!E:E, "11_Phap", NhatKy_ViPham!F:F, B30, NhatKy_ViPham!C:C, "T9") - SUMIFS(NhatKy_ViPham!K:K, NhatKy_ViPham!E:E, "11_Phap", NhatKy_ViPham!F:F, B30, NhatKy_ViPham!C:C, "T9")</f>
        <v>100</v>
      </c>
      <c r="AA30" s="6">
        <f>100 + SUMIFS(NhatKy_ViPham!J:J, NhatKy_ViPham!E:E, "11_Phap", NhatKy_ViPham!F:F, B30, NhatKy_ViPham!C:C, "T10") - SUMIFS(NhatKy_ViPham!K:K, NhatKy_ViPham!E:E, "11_Phap", NhatKy_ViPham!F:F, B30, NhatKy_ViPham!C:C, "T10")</f>
        <v>100</v>
      </c>
      <c r="AB30" s="6">
        <f>100 + SUMIFS(NhatKy_ViPham!J:J, NhatKy_ViPham!E:E, "11_Phap", NhatKy_ViPham!F:F, B30, NhatKy_ViPham!C:C, "T11") - SUMIFS(NhatKy_ViPham!K:K, NhatKy_ViPham!E:E, "11_Phap", NhatKy_ViPham!F:F, B30, NhatKy_ViPham!C:C, "T11")</f>
        <v>100</v>
      </c>
      <c r="AC30" s="6">
        <f>100 + SUMIFS(NhatKy_ViPham!J:J, NhatKy_ViPham!E:E, "11_Phap", NhatKy_ViPham!F:F, B30, NhatKy_ViPham!C:C, "T12") - SUMIFS(NhatKy_ViPham!K:K, NhatKy_ViPham!E:E, "11_Phap", NhatKy_ViPham!F:F, B30, NhatKy_ViPham!C:C, "T12")</f>
        <v>100</v>
      </c>
      <c r="AD30" s="6">
        <f>100 + SUMIFS(NhatKy_ViPham!J:J, NhatKy_ViPham!E:E, "11_Phap", NhatKy_ViPham!F:F, B30, NhatKy_ViPham!C:C, "T13") - SUMIFS(NhatKy_ViPham!K:K, NhatKy_ViPham!E:E, "11_Phap", NhatKy_ViPham!F:F, B30, NhatKy_ViPham!C:C, "T13")</f>
        <v>100</v>
      </c>
      <c r="AE30" s="6">
        <f>100 + SUMIFS(NhatKy_ViPham!J:J, NhatKy_ViPham!E:E, "11_Phap", NhatKy_ViPham!F:F, B30, NhatKy_ViPham!C:C, "T14") - SUMIFS(NhatKy_ViPham!K:K, NhatKy_ViPham!E:E, "11_Phap", NhatKy_ViPham!F:F, B30, NhatKy_ViPham!C:C, "T14")</f>
        <v>100</v>
      </c>
      <c r="AF30" s="6">
        <f>100 + SUMIFS(NhatKy_ViPham!J:J, NhatKy_ViPham!E:E, "11_Phap", NhatKy_ViPham!F:F, B30, NhatKy_ViPham!C:C, "T15") - SUMIFS(NhatKy_ViPham!K:K, NhatKy_ViPham!E:E, "11_Phap", NhatKy_ViPham!F:F, B30, NhatKy_ViPham!C:C, "T15")</f>
        <v>100</v>
      </c>
      <c r="AG30" s="6">
        <f>100 + SUMIFS(NhatKy_ViPham!J:J, NhatKy_ViPham!E:E, "11_Phap", NhatKy_ViPham!F:F, B30, NhatKy_ViPham!C:C, "T16") - SUMIFS(NhatKy_ViPham!K:K, NhatKy_ViPham!E:E, "11_Phap", NhatKy_ViPham!F:F, B30, NhatKy_ViPham!C:C, "T16")</f>
        <v>100</v>
      </c>
      <c r="AH30" s="6">
        <f>100 + SUMIFS(NhatKy_ViPham!J:J, NhatKy_ViPham!E:E, "11_Phap", NhatKy_ViPham!F:F, B30, NhatKy_ViPham!C:C, "T17") - SUMIFS(NhatKy_ViPham!K:K, NhatKy_ViPham!E:E, "11_Phap", NhatKy_ViPham!F:F, B30, NhatKy_ViPham!C:C, "T17")</f>
        <v>100</v>
      </c>
      <c r="AI30" s="6">
        <f>100 + SUMIFS(NhatKy_ViPham!J:J, NhatKy_ViPham!E:E, "11_Phap", NhatKy_ViPham!F:F, B30, NhatKy_ViPham!C:C, "T18") - SUMIFS(NhatKy_ViPham!K:K, NhatKy_ViPham!E:E, "11_Phap", NhatKy_ViPham!F:F, B30, NhatKy_ViPham!C:C, "T18")</f>
        <v>100</v>
      </c>
      <c r="AJ30" s="6">
        <f>100 + SUMIFS(NhatKy_ViPham!J:J, NhatKy_ViPham!E:E, "11_Phap", NhatKy_ViPham!F:F, B30, NhatKy_ViPham!C:C, "T19") - SUMIFS(NhatKy_ViPham!K:K, NhatKy_ViPham!E:E, "11_Phap", NhatKy_ViPham!F:F, B30, NhatKy_ViPham!C:C, "T19")</f>
        <v>100</v>
      </c>
      <c r="AK30" s="6">
        <f>100 + SUMIFS(NhatKy_ViPham!J:J, NhatKy_ViPham!E:E, "11_Phap", NhatKy_ViPham!F:F, B30, NhatKy_ViPham!C:C, "T20") - SUMIFS(NhatKy_ViPham!K:K, NhatKy_ViPham!E:E, "11_Phap", NhatKy_ViPham!F:F, B30, NhatKy_ViPham!C:C, "T20")</f>
        <v>100</v>
      </c>
      <c r="AL30" s="6">
        <f>100 + SUMIFS(NhatKy_ViPham!J:J, NhatKy_ViPham!E:E, "11_Phap", NhatKy_ViPham!F:F, B30, NhatKy_ViPham!C:C, "T21") - SUMIFS(NhatKy_ViPham!K:K, NhatKy_ViPham!E:E, "11_Phap", NhatKy_ViPham!F:F, B30, NhatKy_ViPham!C:C, "T21")</f>
        <v>100</v>
      </c>
      <c r="AM30" s="6">
        <f>100 + SUMIFS(NhatKy_ViPham!J:J, NhatKy_ViPham!E:E, "11_Phap", NhatKy_ViPham!F:F, B30, NhatKy_ViPham!C:C, "T22") - SUMIFS(NhatKy_ViPham!K:K, NhatKy_ViPham!E:E, "11_Phap", NhatKy_ViPham!F:F, B30, NhatKy_ViPham!C:C, "T22")</f>
        <v>100</v>
      </c>
      <c r="AN30" s="6">
        <f>100 + SUMIFS(NhatKy_ViPham!J:J, NhatKy_ViPham!E:E, "11_Phap", NhatKy_ViPham!F:F, B30, NhatKy_ViPham!C:C, "T23") - SUMIFS(NhatKy_ViPham!K:K, NhatKy_ViPham!E:E, "11_Phap", NhatKy_ViPham!F:F, B30, NhatKy_ViPham!C:C, "T23")</f>
        <v>100</v>
      </c>
      <c r="AO30" s="6">
        <f>100 + SUMIFS(NhatKy_ViPham!J:J, NhatKy_ViPham!E:E, "11_Phap", NhatKy_ViPham!F:F, B30, NhatKy_ViPham!C:C, "T24") - SUMIFS(NhatKy_ViPham!K:K, NhatKy_ViPham!E:E, "11_Phap", NhatKy_ViPham!F:F, B30, NhatKy_ViPham!C:C, "T24")</f>
        <v>100</v>
      </c>
      <c r="AP30" s="6">
        <f>100 + SUMIFS(NhatKy_ViPham!J:J, NhatKy_ViPham!E:E, "11_Phap", NhatKy_ViPham!F:F, B30, NhatKy_ViPham!C:C, "T25") - SUMIFS(NhatKy_ViPham!K:K, NhatKy_ViPham!E:E, "11_Phap", NhatKy_ViPham!F:F, B30, NhatKy_ViPham!C:C, "T25")</f>
        <v>100</v>
      </c>
      <c r="AQ30" s="6">
        <f>100 + SUMIFS(NhatKy_ViPham!J:J, NhatKy_ViPham!E:E, "11_Phap", NhatKy_ViPham!F:F, B30, NhatKy_ViPham!C:C, "T26") - SUMIFS(NhatKy_ViPham!K:K, NhatKy_ViPham!E:E, "11_Phap", NhatKy_ViPham!F:F, B30, NhatKy_ViPham!C:C, "T26")</f>
        <v>100</v>
      </c>
      <c r="AR30" s="6">
        <f>100 + SUMIFS(NhatKy_ViPham!J:J, NhatKy_ViPham!E:E, "11_Phap", NhatKy_ViPham!F:F, B30, NhatKy_ViPham!C:C, "T27") - SUMIFS(NhatKy_ViPham!K:K, NhatKy_ViPham!E:E, "11_Phap", NhatKy_ViPham!F:F, B30, NhatKy_ViPham!C:C, "T27")</f>
        <v>100</v>
      </c>
      <c r="AS30" s="6">
        <f>100 + SUMIFS(NhatKy_ViPham!J:J, NhatKy_ViPham!E:E, "11_Phap", NhatKy_ViPham!F:F, B30, NhatKy_ViPham!C:C, "T28") - SUMIFS(NhatKy_ViPham!K:K, NhatKy_ViPham!E:E, "11_Phap", NhatKy_ViPham!F:F, B30, NhatKy_ViPham!C:C, "T28")</f>
        <v>100</v>
      </c>
      <c r="AT30" s="6">
        <f>100 + SUMIFS(NhatKy_ViPham!J:J, NhatKy_ViPham!E:E, "11_Phap", NhatKy_ViPham!F:F, B30, NhatKy_ViPham!C:C, "T29") - SUMIFS(NhatKy_ViPham!K:K, NhatKy_ViPham!E:E, "11_Phap", NhatKy_ViPham!F:F, B30, NhatKy_ViPham!C:C, "T29")</f>
        <v>100</v>
      </c>
      <c r="AU30" s="6">
        <f>100 + SUMIFS(NhatKy_ViPham!J:J, NhatKy_ViPham!E:E, "11_Phap", NhatKy_ViPham!F:F, B30, NhatKy_ViPham!C:C, "T30") - SUMIFS(NhatKy_ViPham!K:K, NhatKy_ViPham!E:E, "11_Phap", NhatKy_ViPham!F:F, B30, NhatKy_ViPham!C:C, "T30")</f>
        <v>100</v>
      </c>
      <c r="AV30" s="6">
        <f>100 + SUMIFS(NhatKy_ViPham!J:J, NhatKy_ViPham!E:E, "11_Phap", NhatKy_ViPham!F:F, B30, NhatKy_ViPham!C:C, "T31") - SUMIFS(NhatKy_ViPham!K:K, NhatKy_ViPham!E:E, "11_Phap", NhatKy_ViPham!F:F, B30, NhatKy_ViPham!C:C, "T31")</f>
        <v>100</v>
      </c>
      <c r="AW30" s="6">
        <f>100 + SUMIFS(NhatKy_ViPham!J:J, NhatKy_ViPham!E:E, "11_Phap", NhatKy_ViPham!F:F, B30, NhatKy_ViPham!C:C, "T32") - SUMIFS(NhatKy_ViPham!K:K, NhatKy_ViPham!E:E, "11_Phap", NhatKy_ViPham!F:F, B30, NhatKy_ViPham!C:C, "T32")</f>
        <v>100</v>
      </c>
      <c r="AX30" s="6">
        <f>100 + SUMIFS(NhatKy_ViPham!J:J, NhatKy_ViPham!E:E, "11_Phap", NhatKy_ViPham!F:F, B30, NhatKy_ViPham!C:C, "T33") - SUMIFS(NhatKy_ViPham!K:K, NhatKy_ViPham!E:E, "11_Phap", NhatKy_ViPham!F:F, B30, NhatKy_ViPham!C:C, "T33")</f>
        <v>100</v>
      </c>
      <c r="AY30" s="6">
        <f>100 + SUMIFS(NhatKy_ViPham!J:J, NhatKy_ViPham!E:E, "11_Phap", NhatKy_ViPham!F:F, B30, NhatKy_ViPham!C:C, "T34") - SUMIFS(NhatKy_ViPham!K:K, NhatKy_ViPham!E:E, "11_Phap", NhatKy_ViPham!F:F, B30, NhatKy_ViPham!C:C, "T34")</f>
        <v>100</v>
      </c>
      <c r="AZ30" s="6">
        <f>100 + SUMIFS(NhatKy_ViPham!J:J, NhatKy_ViPham!E:E, "11_Phap", NhatKy_ViPham!F:F, B30, NhatKy_ViPham!C:C, "T35") - SUMIFS(NhatKy_ViPham!K:K, NhatKy_ViPham!E:E, "11_Phap", NhatKy_ViPham!F:F, B30, NhatKy_ViPham!C:C, "T35")</f>
        <v>100</v>
      </c>
      <c r="BA30" s="12">
        <f t="shared" si="0"/>
        <v>100</v>
      </c>
      <c r="BB30" s="11" t="s">
        <v>430</v>
      </c>
      <c r="BC30" s="16" t="str">
        <f t="shared" si="1"/>
        <v>Tốt</v>
      </c>
      <c r="BD30" s="15" t="str">
        <f t="shared" si="2"/>
        <v>🟢 BÌNH THƯỜNG</v>
      </c>
    </row>
    <row r="31" spans="1:56" x14ac:dyDescent="0.25">
      <c r="A31" s="4">
        <v>23</v>
      </c>
      <c r="B31" s="10" t="s">
        <v>2187</v>
      </c>
      <c r="C31" s="4" t="s">
        <v>1788</v>
      </c>
      <c r="D31" s="4" t="s">
        <v>429</v>
      </c>
      <c r="E31" s="11" t="s">
        <v>430</v>
      </c>
      <c r="F31" s="7">
        <f>SUMIFS(NhatKy_ViPham!K:K, NhatKy_ViPham!E:E, "11_Phap", NhatKy_ViPham!F:F, B31, NhatKy_ViPham!H:H, "L01")</f>
        <v>0</v>
      </c>
      <c r="G31" s="7">
        <f>SUMIFS(NhatKy_ViPham!K:K, NhatKy_ViPham!E:E, "11_Phap", NhatKy_ViPham!F:F, B31, NhatKy_ViPham!H:H, "L02")</f>
        <v>0</v>
      </c>
      <c r="H31" s="7">
        <f>SUMIFS(NhatKy_ViPham!K:K, NhatKy_ViPham!E:E, "11_Phap", NhatKy_ViPham!F:F, B31, NhatKy_ViPham!H:H, "L03")</f>
        <v>0</v>
      </c>
      <c r="I31" s="7">
        <f>SUMIFS(NhatKy_ViPham!K:K, NhatKy_ViPham!E:E, "11_Phap", NhatKy_ViPham!F:F, B31, NhatKy_ViPham!H:H, "L04")</f>
        <v>0</v>
      </c>
      <c r="J31" s="7">
        <f>SUMIFS(NhatKy_ViPham!K:K, NhatKy_ViPham!E:E, "11_Phap", NhatKy_ViPham!F:F, B31, NhatKy_ViPham!H:H, "L05")</f>
        <v>0</v>
      </c>
      <c r="K31" s="7">
        <f>SUMIFS(NhatKy_ViPham!K:K, NhatKy_ViPham!E:E, "11_Phap", NhatKy_ViPham!F:F, B31, NhatKy_ViPham!H:H, "L06")</f>
        <v>0</v>
      </c>
      <c r="L31" s="7">
        <f>SUMIFS(NhatKy_ViPham!K:K, NhatKy_ViPham!E:E, "11_Phap", NhatKy_ViPham!F:F, B31, NhatKy_ViPham!H:H, "L07")</f>
        <v>0</v>
      </c>
      <c r="M31" s="7">
        <f>SUMIFS(NhatKy_ViPham!K:K, NhatKy_ViPham!E:E, "11_Phap", NhatKy_ViPham!F:F, B31, NhatKy_ViPham!H:H, "L08")</f>
        <v>0</v>
      </c>
      <c r="N31" s="7">
        <f>SUMIFS(NhatKy_ViPham!K:K, NhatKy_ViPham!E:E, "11_Phap", NhatKy_ViPham!F:F, B31, NhatKy_ViPham!H:H, "L09")</f>
        <v>0</v>
      </c>
      <c r="O31" s="7">
        <f>SUMIFS(NhatKy_ViPham!K:K, NhatKy_ViPham!E:E, "11_Phap", NhatKy_ViPham!F:F, B31, NhatKy_ViPham!H:H, "L10")</f>
        <v>0</v>
      </c>
      <c r="P31" s="12">
        <f>SUMIFS(NhatKy_ViPham!J:J, NhatKy_ViPham!E:E, "11_Phap", NhatKy_ViPham!F:F, B31)</f>
        <v>0</v>
      </c>
      <c r="Q31" s="13">
        <f>SUMIFS(NhatKy_ViPham!K:K, NhatKy_ViPham!E:E, "11_Phap", NhatKy_ViPham!F:F, B31)</f>
        <v>0</v>
      </c>
      <c r="R31" s="7">
        <f>100 + SUMIFS(NhatKy_ViPham!J:J, NhatKy_ViPham!E:E, "11_Phap", NhatKy_ViPham!F:F, B31, NhatKy_ViPham!C:C, "T1") - SUMIFS(NhatKy_ViPham!K:K, NhatKy_ViPham!E:E, "11_Phap", NhatKy_ViPham!F:F, B31, NhatKy_ViPham!C:C, "T1")</f>
        <v>100</v>
      </c>
      <c r="S31" s="7">
        <f>100 + SUMIFS(NhatKy_ViPham!J:J, NhatKy_ViPham!E:E, "11_Phap", NhatKy_ViPham!F:F, B31, NhatKy_ViPham!C:C, "T2") - SUMIFS(NhatKy_ViPham!K:K, NhatKy_ViPham!E:E, "11_Phap", NhatKy_ViPham!F:F, B31, NhatKy_ViPham!C:C, "T2")</f>
        <v>100</v>
      </c>
      <c r="T31" s="7">
        <f>100 + SUMIFS(NhatKy_ViPham!J:J, NhatKy_ViPham!E:E, "11_Phap", NhatKy_ViPham!F:F, B31, NhatKy_ViPham!C:C, "T3") - SUMIFS(NhatKy_ViPham!K:K, NhatKy_ViPham!E:E, "11_Phap", NhatKy_ViPham!F:F, B31, NhatKy_ViPham!C:C, "T3")</f>
        <v>100</v>
      </c>
      <c r="U31" s="7">
        <f>100 + SUMIFS(NhatKy_ViPham!J:J, NhatKy_ViPham!E:E, "11_Phap", NhatKy_ViPham!F:F, B31, NhatKy_ViPham!C:C, "T4") - SUMIFS(NhatKy_ViPham!K:K, NhatKy_ViPham!E:E, "11_Phap", NhatKy_ViPham!F:F, B31, NhatKy_ViPham!C:C, "T4")</f>
        <v>100</v>
      </c>
      <c r="V31" s="7">
        <f>100 + SUMIFS(NhatKy_ViPham!J:J, NhatKy_ViPham!E:E, "11_Phap", NhatKy_ViPham!F:F, B31, NhatKy_ViPham!C:C, "T5") - SUMIFS(NhatKy_ViPham!K:K, NhatKy_ViPham!E:E, "11_Phap", NhatKy_ViPham!F:F, B31, NhatKy_ViPham!C:C, "T5")</f>
        <v>100</v>
      </c>
      <c r="W31" s="7">
        <f>100 + SUMIFS(NhatKy_ViPham!J:J, NhatKy_ViPham!E:E, "11_Phap", NhatKy_ViPham!F:F, B31, NhatKy_ViPham!C:C, "T6") - SUMIFS(NhatKy_ViPham!K:K, NhatKy_ViPham!E:E, "11_Phap", NhatKy_ViPham!F:F, B31, NhatKy_ViPham!C:C, "T6")</f>
        <v>100</v>
      </c>
      <c r="X31" s="7">
        <f>100 + SUMIFS(NhatKy_ViPham!J:J, NhatKy_ViPham!E:E, "11_Phap", NhatKy_ViPham!F:F, B31, NhatKy_ViPham!C:C, "T7") - SUMIFS(NhatKy_ViPham!K:K, NhatKy_ViPham!E:E, "11_Phap", NhatKy_ViPham!F:F, B31, NhatKy_ViPham!C:C, "T7")</f>
        <v>100</v>
      </c>
      <c r="Y31" s="7">
        <f>100 + SUMIFS(NhatKy_ViPham!J:J, NhatKy_ViPham!E:E, "11_Phap", NhatKy_ViPham!F:F, B31, NhatKy_ViPham!C:C, "T8") - SUMIFS(NhatKy_ViPham!K:K, NhatKy_ViPham!E:E, "11_Phap", NhatKy_ViPham!F:F, B31, NhatKy_ViPham!C:C, "T8")</f>
        <v>100</v>
      </c>
      <c r="Z31" s="7">
        <f>100 + SUMIFS(NhatKy_ViPham!J:J, NhatKy_ViPham!E:E, "11_Phap", NhatKy_ViPham!F:F, B31, NhatKy_ViPham!C:C, "T9") - SUMIFS(NhatKy_ViPham!K:K, NhatKy_ViPham!E:E, "11_Phap", NhatKy_ViPham!F:F, B31, NhatKy_ViPham!C:C, "T9")</f>
        <v>100</v>
      </c>
      <c r="AA31" s="7">
        <f>100 + SUMIFS(NhatKy_ViPham!J:J, NhatKy_ViPham!E:E, "11_Phap", NhatKy_ViPham!F:F, B31, NhatKy_ViPham!C:C, "T10") - SUMIFS(NhatKy_ViPham!K:K, NhatKy_ViPham!E:E, "11_Phap", NhatKy_ViPham!F:F, B31, NhatKy_ViPham!C:C, "T10")</f>
        <v>100</v>
      </c>
      <c r="AB31" s="7">
        <f>100 + SUMIFS(NhatKy_ViPham!J:J, NhatKy_ViPham!E:E, "11_Phap", NhatKy_ViPham!F:F, B31, NhatKy_ViPham!C:C, "T11") - SUMIFS(NhatKy_ViPham!K:K, NhatKy_ViPham!E:E, "11_Phap", NhatKy_ViPham!F:F, B31, NhatKy_ViPham!C:C, "T11")</f>
        <v>100</v>
      </c>
      <c r="AC31" s="7">
        <f>100 + SUMIFS(NhatKy_ViPham!J:J, NhatKy_ViPham!E:E, "11_Phap", NhatKy_ViPham!F:F, B31, NhatKy_ViPham!C:C, "T12") - SUMIFS(NhatKy_ViPham!K:K, NhatKy_ViPham!E:E, "11_Phap", NhatKy_ViPham!F:F, B31, NhatKy_ViPham!C:C, "T12")</f>
        <v>100</v>
      </c>
      <c r="AD31" s="7">
        <f>100 + SUMIFS(NhatKy_ViPham!J:J, NhatKy_ViPham!E:E, "11_Phap", NhatKy_ViPham!F:F, B31, NhatKy_ViPham!C:C, "T13") - SUMIFS(NhatKy_ViPham!K:K, NhatKy_ViPham!E:E, "11_Phap", NhatKy_ViPham!F:F, B31, NhatKy_ViPham!C:C, "T13")</f>
        <v>100</v>
      </c>
      <c r="AE31" s="7">
        <f>100 + SUMIFS(NhatKy_ViPham!J:J, NhatKy_ViPham!E:E, "11_Phap", NhatKy_ViPham!F:F, B31, NhatKy_ViPham!C:C, "T14") - SUMIFS(NhatKy_ViPham!K:K, NhatKy_ViPham!E:E, "11_Phap", NhatKy_ViPham!F:F, B31, NhatKy_ViPham!C:C, "T14")</f>
        <v>100</v>
      </c>
      <c r="AF31" s="7">
        <f>100 + SUMIFS(NhatKy_ViPham!J:J, NhatKy_ViPham!E:E, "11_Phap", NhatKy_ViPham!F:F, B31, NhatKy_ViPham!C:C, "T15") - SUMIFS(NhatKy_ViPham!K:K, NhatKy_ViPham!E:E, "11_Phap", NhatKy_ViPham!F:F, B31, NhatKy_ViPham!C:C, "T15")</f>
        <v>100</v>
      </c>
      <c r="AG31" s="7">
        <f>100 + SUMIFS(NhatKy_ViPham!J:J, NhatKy_ViPham!E:E, "11_Phap", NhatKy_ViPham!F:F, B31, NhatKy_ViPham!C:C, "T16") - SUMIFS(NhatKy_ViPham!K:K, NhatKy_ViPham!E:E, "11_Phap", NhatKy_ViPham!F:F, B31, NhatKy_ViPham!C:C, "T16")</f>
        <v>100</v>
      </c>
      <c r="AH31" s="7">
        <f>100 + SUMIFS(NhatKy_ViPham!J:J, NhatKy_ViPham!E:E, "11_Phap", NhatKy_ViPham!F:F, B31, NhatKy_ViPham!C:C, "T17") - SUMIFS(NhatKy_ViPham!K:K, NhatKy_ViPham!E:E, "11_Phap", NhatKy_ViPham!F:F, B31, NhatKy_ViPham!C:C, "T17")</f>
        <v>100</v>
      </c>
      <c r="AI31" s="7">
        <f>100 + SUMIFS(NhatKy_ViPham!J:J, NhatKy_ViPham!E:E, "11_Phap", NhatKy_ViPham!F:F, B31, NhatKy_ViPham!C:C, "T18") - SUMIFS(NhatKy_ViPham!K:K, NhatKy_ViPham!E:E, "11_Phap", NhatKy_ViPham!F:F, B31, NhatKy_ViPham!C:C, "T18")</f>
        <v>100</v>
      </c>
      <c r="AJ31" s="7">
        <f>100 + SUMIFS(NhatKy_ViPham!J:J, NhatKy_ViPham!E:E, "11_Phap", NhatKy_ViPham!F:F, B31, NhatKy_ViPham!C:C, "T19") - SUMIFS(NhatKy_ViPham!K:K, NhatKy_ViPham!E:E, "11_Phap", NhatKy_ViPham!F:F, B31, NhatKy_ViPham!C:C, "T19")</f>
        <v>100</v>
      </c>
      <c r="AK31" s="7">
        <f>100 + SUMIFS(NhatKy_ViPham!J:J, NhatKy_ViPham!E:E, "11_Phap", NhatKy_ViPham!F:F, B31, NhatKy_ViPham!C:C, "T20") - SUMIFS(NhatKy_ViPham!K:K, NhatKy_ViPham!E:E, "11_Phap", NhatKy_ViPham!F:F, B31, NhatKy_ViPham!C:C, "T20")</f>
        <v>100</v>
      </c>
      <c r="AL31" s="7">
        <f>100 + SUMIFS(NhatKy_ViPham!J:J, NhatKy_ViPham!E:E, "11_Phap", NhatKy_ViPham!F:F, B31, NhatKy_ViPham!C:C, "T21") - SUMIFS(NhatKy_ViPham!K:K, NhatKy_ViPham!E:E, "11_Phap", NhatKy_ViPham!F:F, B31, NhatKy_ViPham!C:C, "T21")</f>
        <v>100</v>
      </c>
      <c r="AM31" s="7">
        <f>100 + SUMIFS(NhatKy_ViPham!J:J, NhatKy_ViPham!E:E, "11_Phap", NhatKy_ViPham!F:F, B31, NhatKy_ViPham!C:C, "T22") - SUMIFS(NhatKy_ViPham!K:K, NhatKy_ViPham!E:E, "11_Phap", NhatKy_ViPham!F:F, B31, NhatKy_ViPham!C:C, "T22")</f>
        <v>100</v>
      </c>
      <c r="AN31" s="7">
        <f>100 + SUMIFS(NhatKy_ViPham!J:J, NhatKy_ViPham!E:E, "11_Phap", NhatKy_ViPham!F:F, B31, NhatKy_ViPham!C:C, "T23") - SUMIFS(NhatKy_ViPham!K:K, NhatKy_ViPham!E:E, "11_Phap", NhatKy_ViPham!F:F, B31, NhatKy_ViPham!C:C, "T23")</f>
        <v>100</v>
      </c>
      <c r="AO31" s="7">
        <f>100 + SUMIFS(NhatKy_ViPham!J:J, NhatKy_ViPham!E:E, "11_Phap", NhatKy_ViPham!F:F, B31, NhatKy_ViPham!C:C, "T24") - SUMIFS(NhatKy_ViPham!K:K, NhatKy_ViPham!E:E, "11_Phap", NhatKy_ViPham!F:F, B31, NhatKy_ViPham!C:C, "T24")</f>
        <v>100</v>
      </c>
      <c r="AP31" s="7">
        <f>100 + SUMIFS(NhatKy_ViPham!J:J, NhatKy_ViPham!E:E, "11_Phap", NhatKy_ViPham!F:F, B31, NhatKy_ViPham!C:C, "T25") - SUMIFS(NhatKy_ViPham!K:K, NhatKy_ViPham!E:E, "11_Phap", NhatKy_ViPham!F:F, B31, NhatKy_ViPham!C:C, "T25")</f>
        <v>100</v>
      </c>
      <c r="AQ31" s="7">
        <f>100 + SUMIFS(NhatKy_ViPham!J:J, NhatKy_ViPham!E:E, "11_Phap", NhatKy_ViPham!F:F, B31, NhatKy_ViPham!C:C, "T26") - SUMIFS(NhatKy_ViPham!K:K, NhatKy_ViPham!E:E, "11_Phap", NhatKy_ViPham!F:F, B31, NhatKy_ViPham!C:C, "T26")</f>
        <v>100</v>
      </c>
      <c r="AR31" s="7">
        <f>100 + SUMIFS(NhatKy_ViPham!J:J, NhatKy_ViPham!E:E, "11_Phap", NhatKy_ViPham!F:F, B31, NhatKy_ViPham!C:C, "T27") - SUMIFS(NhatKy_ViPham!K:K, NhatKy_ViPham!E:E, "11_Phap", NhatKy_ViPham!F:F, B31, NhatKy_ViPham!C:C, "T27")</f>
        <v>100</v>
      </c>
      <c r="AS31" s="7">
        <f>100 + SUMIFS(NhatKy_ViPham!J:J, NhatKy_ViPham!E:E, "11_Phap", NhatKy_ViPham!F:F, B31, NhatKy_ViPham!C:C, "T28") - SUMIFS(NhatKy_ViPham!K:K, NhatKy_ViPham!E:E, "11_Phap", NhatKy_ViPham!F:F, B31, NhatKy_ViPham!C:C, "T28")</f>
        <v>100</v>
      </c>
      <c r="AT31" s="7">
        <f>100 + SUMIFS(NhatKy_ViPham!J:J, NhatKy_ViPham!E:E, "11_Phap", NhatKy_ViPham!F:F, B31, NhatKy_ViPham!C:C, "T29") - SUMIFS(NhatKy_ViPham!K:K, NhatKy_ViPham!E:E, "11_Phap", NhatKy_ViPham!F:F, B31, NhatKy_ViPham!C:C, "T29")</f>
        <v>100</v>
      </c>
      <c r="AU31" s="7">
        <f>100 + SUMIFS(NhatKy_ViPham!J:J, NhatKy_ViPham!E:E, "11_Phap", NhatKy_ViPham!F:F, B31, NhatKy_ViPham!C:C, "T30") - SUMIFS(NhatKy_ViPham!K:K, NhatKy_ViPham!E:E, "11_Phap", NhatKy_ViPham!F:F, B31, NhatKy_ViPham!C:C, "T30")</f>
        <v>100</v>
      </c>
      <c r="AV31" s="7">
        <f>100 + SUMIFS(NhatKy_ViPham!J:J, NhatKy_ViPham!E:E, "11_Phap", NhatKy_ViPham!F:F, B31, NhatKy_ViPham!C:C, "T31") - SUMIFS(NhatKy_ViPham!K:K, NhatKy_ViPham!E:E, "11_Phap", NhatKy_ViPham!F:F, B31, NhatKy_ViPham!C:C, "T31")</f>
        <v>100</v>
      </c>
      <c r="AW31" s="7">
        <f>100 + SUMIFS(NhatKy_ViPham!J:J, NhatKy_ViPham!E:E, "11_Phap", NhatKy_ViPham!F:F, B31, NhatKy_ViPham!C:C, "T32") - SUMIFS(NhatKy_ViPham!K:K, NhatKy_ViPham!E:E, "11_Phap", NhatKy_ViPham!F:F, B31, NhatKy_ViPham!C:C, "T32")</f>
        <v>100</v>
      </c>
      <c r="AX31" s="7">
        <f>100 + SUMIFS(NhatKy_ViPham!J:J, NhatKy_ViPham!E:E, "11_Phap", NhatKy_ViPham!F:F, B31, NhatKy_ViPham!C:C, "T33") - SUMIFS(NhatKy_ViPham!K:K, NhatKy_ViPham!E:E, "11_Phap", NhatKy_ViPham!F:F, B31, NhatKy_ViPham!C:C, "T33")</f>
        <v>100</v>
      </c>
      <c r="AY31" s="7">
        <f>100 + SUMIFS(NhatKy_ViPham!J:J, NhatKy_ViPham!E:E, "11_Phap", NhatKy_ViPham!F:F, B31, NhatKy_ViPham!C:C, "T34") - SUMIFS(NhatKy_ViPham!K:K, NhatKy_ViPham!E:E, "11_Phap", NhatKy_ViPham!F:F, B31, NhatKy_ViPham!C:C, "T34")</f>
        <v>100</v>
      </c>
      <c r="AZ31" s="7">
        <f>100 + SUMIFS(NhatKy_ViPham!J:J, NhatKy_ViPham!E:E, "11_Phap", NhatKy_ViPham!F:F, B31, NhatKy_ViPham!C:C, "T35") - SUMIFS(NhatKy_ViPham!K:K, NhatKy_ViPham!E:E, "11_Phap", NhatKy_ViPham!F:F, B31, NhatKy_ViPham!C:C, "T35")</f>
        <v>100</v>
      </c>
      <c r="BA31" s="12">
        <f t="shared" si="0"/>
        <v>100</v>
      </c>
      <c r="BB31" s="11" t="s">
        <v>430</v>
      </c>
      <c r="BC31" s="14" t="str">
        <f t="shared" si="1"/>
        <v>Tốt</v>
      </c>
      <c r="BD31" s="10" t="str">
        <f t="shared" si="2"/>
        <v>🟢 BÌNH THƯỜNG</v>
      </c>
    </row>
    <row r="32" spans="1:56" x14ac:dyDescent="0.25">
      <c r="A32" s="5">
        <v>24</v>
      </c>
      <c r="B32" s="15" t="s">
        <v>2188</v>
      </c>
      <c r="C32" s="5" t="s">
        <v>1431</v>
      </c>
      <c r="D32" s="5" t="s">
        <v>429</v>
      </c>
      <c r="E32" s="11" t="s">
        <v>430</v>
      </c>
      <c r="F32" s="6">
        <f>SUMIFS(NhatKy_ViPham!K:K, NhatKy_ViPham!E:E, "11_Phap", NhatKy_ViPham!F:F, B32, NhatKy_ViPham!H:H, "L01")</f>
        <v>0</v>
      </c>
      <c r="G32" s="6">
        <f>SUMIFS(NhatKy_ViPham!K:K, NhatKy_ViPham!E:E, "11_Phap", NhatKy_ViPham!F:F, B32, NhatKy_ViPham!H:H, "L02")</f>
        <v>0</v>
      </c>
      <c r="H32" s="6">
        <f>SUMIFS(NhatKy_ViPham!K:K, NhatKy_ViPham!E:E, "11_Phap", NhatKy_ViPham!F:F, B32, NhatKy_ViPham!H:H, "L03")</f>
        <v>0</v>
      </c>
      <c r="I32" s="6">
        <f>SUMIFS(NhatKy_ViPham!K:K, NhatKy_ViPham!E:E, "11_Phap", NhatKy_ViPham!F:F, B32, NhatKy_ViPham!H:H, "L04")</f>
        <v>0</v>
      </c>
      <c r="J32" s="6">
        <f>SUMIFS(NhatKy_ViPham!K:K, NhatKy_ViPham!E:E, "11_Phap", NhatKy_ViPham!F:F, B32, NhatKy_ViPham!H:H, "L05")</f>
        <v>0</v>
      </c>
      <c r="K32" s="6">
        <f>SUMIFS(NhatKy_ViPham!K:K, NhatKy_ViPham!E:E, "11_Phap", NhatKy_ViPham!F:F, B32, NhatKy_ViPham!H:H, "L06")</f>
        <v>0</v>
      </c>
      <c r="L32" s="6">
        <f>SUMIFS(NhatKy_ViPham!K:K, NhatKy_ViPham!E:E, "11_Phap", NhatKy_ViPham!F:F, B32, NhatKy_ViPham!H:H, "L07")</f>
        <v>0</v>
      </c>
      <c r="M32" s="6">
        <f>SUMIFS(NhatKy_ViPham!K:K, NhatKy_ViPham!E:E, "11_Phap", NhatKy_ViPham!F:F, B32, NhatKy_ViPham!H:H, "L08")</f>
        <v>0</v>
      </c>
      <c r="N32" s="6">
        <f>SUMIFS(NhatKy_ViPham!K:K, NhatKy_ViPham!E:E, "11_Phap", NhatKy_ViPham!F:F, B32, NhatKy_ViPham!H:H, "L09")</f>
        <v>0</v>
      </c>
      <c r="O32" s="6">
        <f>SUMIFS(NhatKy_ViPham!K:K, NhatKy_ViPham!E:E, "11_Phap", NhatKy_ViPham!F:F, B32, NhatKy_ViPham!H:H, "L10")</f>
        <v>0</v>
      </c>
      <c r="P32" s="12">
        <f>SUMIFS(NhatKy_ViPham!J:J, NhatKy_ViPham!E:E, "11_Phap", NhatKy_ViPham!F:F, B32)</f>
        <v>0</v>
      </c>
      <c r="Q32" s="13">
        <f>SUMIFS(NhatKy_ViPham!K:K, NhatKy_ViPham!E:E, "11_Phap", NhatKy_ViPham!F:F, B32)</f>
        <v>0</v>
      </c>
      <c r="R32" s="6">
        <f>100 + SUMIFS(NhatKy_ViPham!J:J, NhatKy_ViPham!E:E, "11_Phap", NhatKy_ViPham!F:F, B32, NhatKy_ViPham!C:C, "T1") - SUMIFS(NhatKy_ViPham!K:K, NhatKy_ViPham!E:E, "11_Phap", NhatKy_ViPham!F:F, B32, NhatKy_ViPham!C:C, "T1")</f>
        <v>100</v>
      </c>
      <c r="S32" s="6">
        <f>100 + SUMIFS(NhatKy_ViPham!J:J, NhatKy_ViPham!E:E, "11_Phap", NhatKy_ViPham!F:F, B32, NhatKy_ViPham!C:C, "T2") - SUMIFS(NhatKy_ViPham!K:K, NhatKy_ViPham!E:E, "11_Phap", NhatKy_ViPham!F:F, B32, NhatKy_ViPham!C:C, "T2")</f>
        <v>100</v>
      </c>
      <c r="T32" s="6">
        <f>100 + SUMIFS(NhatKy_ViPham!J:J, NhatKy_ViPham!E:E, "11_Phap", NhatKy_ViPham!F:F, B32, NhatKy_ViPham!C:C, "T3") - SUMIFS(NhatKy_ViPham!K:K, NhatKy_ViPham!E:E, "11_Phap", NhatKy_ViPham!F:F, B32, NhatKy_ViPham!C:C, "T3")</f>
        <v>100</v>
      </c>
      <c r="U32" s="6">
        <f>100 + SUMIFS(NhatKy_ViPham!J:J, NhatKy_ViPham!E:E, "11_Phap", NhatKy_ViPham!F:F, B32, NhatKy_ViPham!C:C, "T4") - SUMIFS(NhatKy_ViPham!K:K, NhatKy_ViPham!E:E, "11_Phap", NhatKy_ViPham!F:F, B32, NhatKy_ViPham!C:C, "T4")</f>
        <v>100</v>
      </c>
      <c r="V32" s="6">
        <f>100 + SUMIFS(NhatKy_ViPham!J:J, NhatKy_ViPham!E:E, "11_Phap", NhatKy_ViPham!F:F, B32, NhatKy_ViPham!C:C, "T5") - SUMIFS(NhatKy_ViPham!K:K, NhatKy_ViPham!E:E, "11_Phap", NhatKy_ViPham!F:F, B32, NhatKy_ViPham!C:C, "T5")</f>
        <v>100</v>
      </c>
      <c r="W32" s="6">
        <f>100 + SUMIFS(NhatKy_ViPham!J:J, NhatKy_ViPham!E:E, "11_Phap", NhatKy_ViPham!F:F, B32, NhatKy_ViPham!C:C, "T6") - SUMIFS(NhatKy_ViPham!K:K, NhatKy_ViPham!E:E, "11_Phap", NhatKy_ViPham!F:F, B32, NhatKy_ViPham!C:C, "T6")</f>
        <v>100</v>
      </c>
      <c r="X32" s="6">
        <f>100 + SUMIFS(NhatKy_ViPham!J:J, NhatKy_ViPham!E:E, "11_Phap", NhatKy_ViPham!F:F, B32, NhatKy_ViPham!C:C, "T7") - SUMIFS(NhatKy_ViPham!K:K, NhatKy_ViPham!E:E, "11_Phap", NhatKy_ViPham!F:F, B32, NhatKy_ViPham!C:C, "T7")</f>
        <v>100</v>
      </c>
      <c r="Y32" s="6">
        <f>100 + SUMIFS(NhatKy_ViPham!J:J, NhatKy_ViPham!E:E, "11_Phap", NhatKy_ViPham!F:F, B32, NhatKy_ViPham!C:C, "T8") - SUMIFS(NhatKy_ViPham!K:K, NhatKy_ViPham!E:E, "11_Phap", NhatKy_ViPham!F:F, B32, NhatKy_ViPham!C:C, "T8")</f>
        <v>100</v>
      </c>
      <c r="Z32" s="6">
        <f>100 + SUMIFS(NhatKy_ViPham!J:J, NhatKy_ViPham!E:E, "11_Phap", NhatKy_ViPham!F:F, B32, NhatKy_ViPham!C:C, "T9") - SUMIFS(NhatKy_ViPham!K:K, NhatKy_ViPham!E:E, "11_Phap", NhatKy_ViPham!F:F, B32, NhatKy_ViPham!C:C, "T9")</f>
        <v>100</v>
      </c>
      <c r="AA32" s="6">
        <f>100 + SUMIFS(NhatKy_ViPham!J:J, NhatKy_ViPham!E:E, "11_Phap", NhatKy_ViPham!F:F, B32, NhatKy_ViPham!C:C, "T10") - SUMIFS(NhatKy_ViPham!K:K, NhatKy_ViPham!E:E, "11_Phap", NhatKy_ViPham!F:F, B32, NhatKy_ViPham!C:C, "T10")</f>
        <v>100</v>
      </c>
      <c r="AB32" s="6">
        <f>100 + SUMIFS(NhatKy_ViPham!J:J, NhatKy_ViPham!E:E, "11_Phap", NhatKy_ViPham!F:F, B32, NhatKy_ViPham!C:C, "T11") - SUMIFS(NhatKy_ViPham!K:K, NhatKy_ViPham!E:E, "11_Phap", NhatKy_ViPham!F:F, B32, NhatKy_ViPham!C:C, "T11")</f>
        <v>100</v>
      </c>
      <c r="AC32" s="6">
        <f>100 + SUMIFS(NhatKy_ViPham!J:J, NhatKy_ViPham!E:E, "11_Phap", NhatKy_ViPham!F:F, B32, NhatKy_ViPham!C:C, "T12") - SUMIFS(NhatKy_ViPham!K:K, NhatKy_ViPham!E:E, "11_Phap", NhatKy_ViPham!F:F, B32, NhatKy_ViPham!C:C, "T12")</f>
        <v>100</v>
      </c>
      <c r="AD32" s="6">
        <f>100 + SUMIFS(NhatKy_ViPham!J:J, NhatKy_ViPham!E:E, "11_Phap", NhatKy_ViPham!F:F, B32, NhatKy_ViPham!C:C, "T13") - SUMIFS(NhatKy_ViPham!K:K, NhatKy_ViPham!E:E, "11_Phap", NhatKy_ViPham!F:F, B32, NhatKy_ViPham!C:C, "T13")</f>
        <v>100</v>
      </c>
      <c r="AE32" s="6">
        <f>100 + SUMIFS(NhatKy_ViPham!J:J, NhatKy_ViPham!E:E, "11_Phap", NhatKy_ViPham!F:F, B32, NhatKy_ViPham!C:C, "T14") - SUMIFS(NhatKy_ViPham!K:K, NhatKy_ViPham!E:E, "11_Phap", NhatKy_ViPham!F:F, B32, NhatKy_ViPham!C:C, "T14")</f>
        <v>100</v>
      </c>
      <c r="AF32" s="6">
        <f>100 + SUMIFS(NhatKy_ViPham!J:J, NhatKy_ViPham!E:E, "11_Phap", NhatKy_ViPham!F:F, B32, NhatKy_ViPham!C:C, "T15") - SUMIFS(NhatKy_ViPham!K:K, NhatKy_ViPham!E:E, "11_Phap", NhatKy_ViPham!F:F, B32, NhatKy_ViPham!C:C, "T15")</f>
        <v>100</v>
      </c>
      <c r="AG32" s="6">
        <f>100 + SUMIFS(NhatKy_ViPham!J:J, NhatKy_ViPham!E:E, "11_Phap", NhatKy_ViPham!F:F, B32, NhatKy_ViPham!C:C, "T16") - SUMIFS(NhatKy_ViPham!K:K, NhatKy_ViPham!E:E, "11_Phap", NhatKy_ViPham!F:F, B32, NhatKy_ViPham!C:C, "T16")</f>
        <v>100</v>
      </c>
      <c r="AH32" s="6">
        <f>100 + SUMIFS(NhatKy_ViPham!J:J, NhatKy_ViPham!E:E, "11_Phap", NhatKy_ViPham!F:F, B32, NhatKy_ViPham!C:C, "T17") - SUMIFS(NhatKy_ViPham!K:K, NhatKy_ViPham!E:E, "11_Phap", NhatKy_ViPham!F:F, B32, NhatKy_ViPham!C:C, "T17")</f>
        <v>100</v>
      </c>
      <c r="AI32" s="6">
        <f>100 + SUMIFS(NhatKy_ViPham!J:J, NhatKy_ViPham!E:E, "11_Phap", NhatKy_ViPham!F:F, B32, NhatKy_ViPham!C:C, "T18") - SUMIFS(NhatKy_ViPham!K:K, NhatKy_ViPham!E:E, "11_Phap", NhatKy_ViPham!F:F, B32, NhatKy_ViPham!C:C, "T18")</f>
        <v>100</v>
      </c>
      <c r="AJ32" s="6">
        <f>100 + SUMIFS(NhatKy_ViPham!J:J, NhatKy_ViPham!E:E, "11_Phap", NhatKy_ViPham!F:F, B32, NhatKy_ViPham!C:C, "T19") - SUMIFS(NhatKy_ViPham!K:K, NhatKy_ViPham!E:E, "11_Phap", NhatKy_ViPham!F:F, B32, NhatKy_ViPham!C:C, "T19")</f>
        <v>100</v>
      </c>
      <c r="AK32" s="6">
        <f>100 + SUMIFS(NhatKy_ViPham!J:J, NhatKy_ViPham!E:E, "11_Phap", NhatKy_ViPham!F:F, B32, NhatKy_ViPham!C:C, "T20") - SUMIFS(NhatKy_ViPham!K:K, NhatKy_ViPham!E:E, "11_Phap", NhatKy_ViPham!F:F, B32, NhatKy_ViPham!C:C, "T20")</f>
        <v>100</v>
      </c>
      <c r="AL32" s="6">
        <f>100 + SUMIFS(NhatKy_ViPham!J:J, NhatKy_ViPham!E:E, "11_Phap", NhatKy_ViPham!F:F, B32, NhatKy_ViPham!C:C, "T21") - SUMIFS(NhatKy_ViPham!K:K, NhatKy_ViPham!E:E, "11_Phap", NhatKy_ViPham!F:F, B32, NhatKy_ViPham!C:C, "T21")</f>
        <v>100</v>
      </c>
      <c r="AM32" s="6">
        <f>100 + SUMIFS(NhatKy_ViPham!J:J, NhatKy_ViPham!E:E, "11_Phap", NhatKy_ViPham!F:F, B32, NhatKy_ViPham!C:C, "T22") - SUMIFS(NhatKy_ViPham!K:K, NhatKy_ViPham!E:E, "11_Phap", NhatKy_ViPham!F:F, B32, NhatKy_ViPham!C:C, "T22")</f>
        <v>100</v>
      </c>
      <c r="AN32" s="6">
        <f>100 + SUMIFS(NhatKy_ViPham!J:J, NhatKy_ViPham!E:E, "11_Phap", NhatKy_ViPham!F:F, B32, NhatKy_ViPham!C:C, "T23") - SUMIFS(NhatKy_ViPham!K:K, NhatKy_ViPham!E:E, "11_Phap", NhatKy_ViPham!F:F, B32, NhatKy_ViPham!C:C, "T23")</f>
        <v>100</v>
      </c>
      <c r="AO32" s="6">
        <f>100 + SUMIFS(NhatKy_ViPham!J:J, NhatKy_ViPham!E:E, "11_Phap", NhatKy_ViPham!F:F, B32, NhatKy_ViPham!C:C, "T24") - SUMIFS(NhatKy_ViPham!K:K, NhatKy_ViPham!E:E, "11_Phap", NhatKy_ViPham!F:F, B32, NhatKy_ViPham!C:C, "T24")</f>
        <v>100</v>
      </c>
      <c r="AP32" s="6">
        <f>100 + SUMIFS(NhatKy_ViPham!J:J, NhatKy_ViPham!E:E, "11_Phap", NhatKy_ViPham!F:F, B32, NhatKy_ViPham!C:C, "T25") - SUMIFS(NhatKy_ViPham!K:K, NhatKy_ViPham!E:E, "11_Phap", NhatKy_ViPham!F:F, B32, NhatKy_ViPham!C:C, "T25")</f>
        <v>100</v>
      </c>
      <c r="AQ32" s="6">
        <f>100 + SUMIFS(NhatKy_ViPham!J:J, NhatKy_ViPham!E:E, "11_Phap", NhatKy_ViPham!F:F, B32, NhatKy_ViPham!C:C, "T26") - SUMIFS(NhatKy_ViPham!K:K, NhatKy_ViPham!E:E, "11_Phap", NhatKy_ViPham!F:F, B32, NhatKy_ViPham!C:C, "T26")</f>
        <v>100</v>
      </c>
      <c r="AR32" s="6">
        <f>100 + SUMIFS(NhatKy_ViPham!J:J, NhatKy_ViPham!E:E, "11_Phap", NhatKy_ViPham!F:F, B32, NhatKy_ViPham!C:C, "T27") - SUMIFS(NhatKy_ViPham!K:K, NhatKy_ViPham!E:E, "11_Phap", NhatKy_ViPham!F:F, B32, NhatKy_ViPham!C:C, "T27")</f>
        <v>100</v>
      </c>
      <c r="AS32" s="6">
        <f>100 + SUMIFS(NhatKy_ViPham!J:J, NhatKy_ViPham!E:E, "11_Phap", NhatKy_ViPham!F:F, B32, NhatKy_ViPham!C:C, "T28") - SUMIFS(NhatKy_ViPham!K:K, NhatKy_ViPham!E:E, "11_Phap", NhatKy_ViPham!F:F, B32, NhatKy_ViPham!C:C, "T28")</f>
        <v>100</v>
      </c>
      <c r="AT32" s="6">
        <f>100 + SUMIFS(NhatKy_ViPham!J:J, NhatKy_ViPham!E:E, "11_Phap", NhatKy_ViPham!F:F, B32, NhatKy_ViPham!C:C, "T29") - SUMIFS(NhatKy_ViPham!K:K, NhatKy_ViPham!E:E, "11_Phap", NhatKy_ViPham!F:F, B32, NhatKy_ViPham!C:C, "T29")</f>
        <v>100</v>
      </c>
      <c r="AU32" s="6">
        <f>100 + SUMIFS(NhatKy_ViPham!J:J, NhatKy_ViPham!E:E, "11_Phap", NhatKy_ViPham!F:F, B32, NhatKy_ViPham!C:C, "T30") - SUMIFS(NhatKy_ViPham!K:K, NhatKy_ViPham!E:E, "11_Phap", NhatKy_ViPham!F:F, B32, NhatKy_ViPham!C:C, "T30")</f>
        <v>100</v>
      </c>
      <c r="AV32" s="6">
        <f>100 + SUMIFS(NhatKy_ViPham!J:J, NhatKy_ViPham!E:E, "11_Phap", NhatKy_ViPham!F:F, B32, NhatKy_ViPham!C:C, "T31") - SUMIFS(NhatKy_ViPham!K:K, NhatKy_ViPham!E:E, "11_Phap", NhatKy_ViPham!F:F, B32, NhatKy_ViPham!C:C, "T31")</f>
        <v>100</v>
      </c>
      <c r="AW32" s="6">
        <f>100 + SUMIFS(NhatKy_ViPham!J:J, NhatKy_ViPham!E:E, "11_Phap", NhatKy_ViPham!F:F, B32, NhatKy_ViPham!C:C, "T32") - SUMIFS(NhatKy_ViPham!K:K, NhatKy_ViPham!E:E, "11_Phap", NhatKy_ViPham!F:F, B32, NhatKy_ViPham!C:C, "T32")</f>
        <v>100</v>
      </c>
      <c r="AX32" s="6">
        <f>100 + SUMIFS(NhatKy_ViPham!J:J, NhatKy_ViPham!E:E, "11_Phap", NhatKy_ViPham!F:F, B32, NhatKy_ViPham!C:C, "T33") - SUMIFS(NhatKy_ViPham!K:K, NhatKy_ViPham!E:E, "11_Phap", NhatKy_ViPham!F:F, B32, NhatKy_ViPham!C:C, "T33")</f>
        <v>100</v>
      </c>
      <c r="AY32" s="6">
        <f>100 + SUMIFS(NhatKy_ViPham!J:J, NhatKy_ViPham!E:E, "11_Phap", NhatKy_ViPham!F:F, B32, NhatKy_ViPham!C:C, "T34") - SUMIFS(NhatKy_ViPham!K:K, NhatKy_ViPham!E:E, "11_Phap", NhatKy_ViPham!F:F, B32, NhatKy_ViPham!C:C, "T34")</f>
        <v>100</v>
      </c>
      <c r="AZ32" s="6">
        <f>100 + SUMIFS(NhatKy_ViPham!J:J, NhatKy_ViPham!E:E, "11_Phap", NhatKy_ViPham!F:F, B32, NhatKy_ViPham!C:C, "T35") - SUMIFS(NhatKy_ViPham!K:K, NhatKy_ViPham!E:E, "11_Phap", NhatKy_ViPham!F:F, B32, NhatKy_ViPham!C:C, "T35")</f>
        <v>100</v>
      </c>
      <c r="BA32" s="12">
        <f t="shared" si="0"/>
        <v>100</v>
      </c>
      <c r="BB32" s="11" t="s">
        <v>430</v>
      </c>
      <c r="BC32" s="16" t="str">
        <f t="shared" si="1"/>
        <v>Tốt</v>
      </c>
      <c r="BD32" s="15" t="str">
        <f t="shared" si="2"/>
        <v>🟢 BÌNH THƯỜNG</v>
      </c>
    </row>
    <row r="33" spans="1:56" x14ac:dyDescent="0.25">
      <c r="A33" s="4">
        <v>25</v>
      </c>
      <c r="B33" s="10" t="s">
        <v>2189</v>
      </c>
      <c r="C33" s="4" t="s">
        <v>1671</v>
      </c>
      <c r="D33" s="4" t="s">
        <v>429</v>
      </c>
      <c r="E33" s="11" t="s">
        <v>430</v>
      </c>
      <c r="F33" s="7">
        <f>SUMIFS(NhatKy_ViPham!K:K, NhatKy_ViPham!E:E, "11_Phap", NhatKy_ViPham!F:F, B33, NhatKy_ViPham!H:H, "L01")</f>
        <v>0</v>
      </c>
      <c r="G33" s="7">
        <f>SUMIFS(NhatKy_ViPham!K:K, NhatKy_ViPham!E:E, "11_Phap", NhatKy_ViPham!F:F, B33, NhatKy_ViPham!H:H, "L02")</f>
        <v>0</v>
      </c>
      <c r="H33" s="7">
        <f>SUMIFS(NhatKy_ViPham!K:K, NhatKy_ViPham!E:E, "11_Phap", NhatKy_ViPham!F:F, B33, NhatKy_ViPham!H:H, "L03")</f>
        <v>0</v>
      </c>
      <c r="I33" s="7">
        <f>SUMIFS(NhatKy_ViPham!K:K, NhatKy_ViPham!E:E, "11_Phap", NhatKy_ViPham!F:F, B33, NhatKy_ViPham!H:H, "L04")</f>
        <v>0</v>
      </c>
      <c r="J33" s="7">
        <f>SUMIFS(NhatKy_ViPham!K:K, NhatKy_ViPham!E:E, "11_Phap", NhatKy_ViPham!F:F, B33, NhatKy_ViPham!H:H, "L05")</f>
        <v>0</v>
      </c>
      <c r="K33" s="7">
        <f>SUMIFS(NhatKy_ViPham!K:K, NhatKy_ViPham!E:E, "11_Phap", NhatKy_ViPham!F:F, B33, NhatKy_ViPham!H:H, "L06")</f>
        <v>0</v>
      </c>
      <c r="L33" s="7">
        <f>SUMIFS(NhatKy_ViPham!K:K, NhatKy_ViPham!E:E, "11_Phap", NhatKy_ViPham!F:F, B33, NhatKy_ViPham!H:H, "L07")</f>
        <v>0</v>
      </c>
      <c r="M33" s="7">
        <f>SUMIFS(NhatKy_ViPham!K:K, NhatKy_ViPham!E:E, "11_Phap", NhatKy_ViPham!F:F, B33, NhatKy_ViPham!H:H, "L08")</f>
        <v>0</v>
      </c>
      <c r="N33" s="7">
        <f>SUMIFS(NhatKy_ViPham!K:K, NhatKy_ViPham!E:E, "11_Phap", NhatKy_ViPham!F:F, B33, NhatKy_ViPham!H:H, "L09")</f>
        <v>0</v>
      </c>
      <c r="O33" s="7">
        <f>SUMIFS(NhatKy_ViPham!K:K, NhatKy_ViPham!E:E, "11_Phap", NhatKy_ViPham!F:F, B33, NhatKy_ViPham!H:H, "L10")</f>
        <v>0</v>
      </c>
      <c r="P33" s="12">
        <f>SUMIFS(NhatKy_ViPham!J:J, NhatKy_ViPham!E:E, "11_Phap", NhatKy_ViPham!F:F, B33)</f>
        <v>0</v>
      </c>
      <c r="Q33" s="13">
        <f>SUMIFS(NhatKy_ViPham!K:K, NhatKy_ViPham!E:E, "11_Phap", NhatKy_ViPham!F:F, B33)</f>
        <v>0</v>
      </c>
      <c r="R33" s="7">
        <f>100 + SUMIFS(NhatKy_ViPham!J:J, NhatKy_ViPham!E:E, "11_Phap", NhatKy_ViPham!F:F, B33, NhatKy_ViPham!C:C, "T1") - SUMIFS(NhatKy_ViPham!K:K, NhatKy_ViPham!E:E, "11_Phap", NhatKy_ViPham!F:F, B33, NhatKy_ViPham!C:C, "T1")</f>
        <v>100</v>
      </c>
      <c r="S33" s="7">
        <f>100 + SUMIFS(NhatKy_ViPham!J:J, NhatKy_ViPham!E:E, "11_Phap", NhatKy_ViPham!F:F, B33, NhatKy_ViPham!C:C, "T2") - SUMIFS(NhatKy_ViPham!K:K, NhatKy_ViPham!E:E, "11_Phap", NhatKy_ViPham!F:F, B33, NhatKy_ViPham!C:C, "T2")</f>
        <v>100</v>
      </c>
      <c r="T33" s="7">
        <f>100 + SUMIFS(NhatKy_ViPham!J:J, NhatKy_ViPham!E:E, "11_Phap", NhatKy_ViPham!F:F, B33, NhatKy_ViPham!C:C, "T3") - SUMIFS(NhatKy_ViPham!K:K, NhatKy_ViPham!E:E, "11_Phap", NhatKy_ViPham!F:F, B33, NhatKy_ViPham!C:C, "T3")</f>
        <v>100</v>
      </c>
      <c r="U33" s="7">
        <f>100 + SUMIFS(NhatKy_ViPham!J:J, NhatKy_ViPham!E:E, "11_Phap", NhatKy_ViPham!F:F, B33, NhatKy_ViPham!C:C, "T4") - SUMIFS(NhatKy_ViPham!K:K, NhatKy_ViPham!E:E, "11_Phap", NhatKy_ViPham!F:F, B33, NhatKy_ViPham!C:C, "T4")</f>
        <v>100</v>
      </c>
      <c r="V33" s="7">
        <f>100 + SUMIFS(NhatKy_ViPham!J:J, NhatKy_ViPham!E:E, "11_Phap", NhatKy_ViPham!F:F, B33, NhatKy_ViPham!C:C, "T5") - SUMIFS(NhatKy_ViPham!K:K, NhatKy_ViPham!E:E, "11_Phap", NhatKy_ViPham!F:F, B33, NhatKy_ViPham!C:C, "T5")</f>
        <v>100</v>
      </c>
      <c r="W33" s="7">
        <f>100 + SUMIFS(NhatKy_ViPham!J:J, NhatKy_ViPham!E:E, "11_Phap", NhatKy_ViPham!F:F, B33, NhatKy_ViPham!C:C, "T6") - SUMIFS(NhatKy_ViPham!K:K, NhatKy_ViPham!E:E, "11_Phap", NhatKy_ViPham!F:F, B33, NhatKy_ViPham!C:C, "T6")</f>
        <v>100</v>
      </c>
      <c r="X33" s="7">
        <f>100 + SUMIFS(NhatKy_ViPham!J:J, NhatKy_ViPham!E:E, "11_Phap", NhatKy_ViPham!F:F, B33, NhatKy_ViPham!C:C, "T7") - SUMIFS(NhatKy_ViPham!K:K, NhatKy_ViPham!E:E, "11_Phap", NhatKy_ViPham!F:F, B33, NhatKy_ViPham!C:C, "T7")</f>
        <v>100</v>
      </c>
      <c r="Y33" s="7">
        <f>100 + SUMIFS(NhatKy_ViPham!J:J, NhatKy_ViPham!E:E, "11_Phap", NhatKy_ViPham!F:F, B33, NhatKy_ViPham!C:C, "T8") - SUMIFS(NhatKy_ViPham!K:K, NhatKy_ViPham!E:E, "11_Phap", NhatKy_ViPham!F:F, B33, NhatKy_ViPham!C:C, "T8")</f>
        <v>100</v>
      </c>
      <c r="Z33" s="7">
        <f>100 + SUMIFS(NhatKy_ViPham!J:J, NhatKy_ViPham!E:E, "11_Phap", NhatKy_ViPham!F:F, B33, NhatKy_ViPham!C:C, "T9") - SUMIFS(NhatKy_ViPham!K:K, NhatKy_ViPham!E:E, "11_Phap", NhatKy_ViPham!F:F, B33, NhatKy_ViPham!C:C, "T9")</f>
        <v>100</v>
      </c>
      <c r="AA33" s="7">
        <f>100 + SUMIFS(NhatKy_ViPham!J:J, NhatKy_ViPham!E:E, "11_Phap", NhatKy_ViPham!F:F, B33, NhatKy_ViPham!C:C, "T10") - SUMIFS(NhatKy_ViPham!K:K, NhatKy_ViPham!E:E, "11_Phap", NhatKy_ViPham!F:F, B33, NhatKy_ViPham!C:C, "T10")</f>
        <v>100</v>
      </c>
      <c r="AB33" s="7">
        <f>100 + SUMIFS(NhatKy_ViPham!J:J, NhatKy_ViPham!E:E, "11_Phap", NhatKy_ViPham!F:F, B33, NhatKy_ViPham!C:C, "T11") - SUMIFS(NhatKy_ViPham!K:K, NhatKy_ViPham!E:E, "11_Phap", NhatKy_ViPham!F:F, B33, NhatKy_ViPham!C:C, "T11")</f>
        <v>100</v>
      </c>
      <c r="AC33" s="7">
        <f>100 + SUMIFS(NhatKy_ViPham!J:J, NhatKy_ViPham!E:E, "11_Phap", NhatKy_ViPham!F:F, B33, NhatKy_ViPham!C:C, "T12") - SUMIFS(NhatKy_ViPham!K:K, NhatKy_ViPham!E:E, "11_Phap", NhatKy_ViPham!F:F, B33, NhatKy_ViPham!C:C, "T12")</f>
        <v>100</v>
      </c>
      <c r="AD33" s="7">
        <f>100 + SUMIFS(NhatKy_ViPham!J:J, NhatKy_ViPham!E:E, "11_Phap", NhatKy_ViPham!F:F, B33, NhatKy_ViPham!C:C, "T13") - SUMIFS(NhatKy_ViPham!K:K, NhatKy_ViPham!E:E, "11_Phap", NhatKy_ViPham!F:F, B33, NhatKy_ViPham!C:C, "T13")</f>
        <v>100</v>
      </c>
      <c r="AE33" s="7">
        <f>100 + SUMIFS(NhatKy_ViPham!J:J, NhatKy_ViPham!E:E, "11_Phap", NhatKy_ViPham!F:F, B33, NhatKy_ViPham!C:C, "T14") - SUMIFS(NhatKy_ViPham!K:K, NhatKy_ViPham!E:E, "11_Phap", NhatKy_ViPham!F:F, B33, NhatKy_ViPham!C:C, "T14")</f>
        <v>100</v>
      </c>
      <c r="AF33" s="7">
        <f>100 + SUMIFS(NhatKy_ViPham!J:J, NhatKy_ViPham!E:E, "11_Phap", NhatKy_ViPham!F:F, B33, NhatKy_ViPham!C:C, "T15") - SUMIFS(NhatKy_ViPham!K:K, NhatKy_ViPham!E:E, "11_Phap", NhatKy_ViPham!F:F, B33, NhatKy_ViPham!C:C, "T15")</f>
        <v>100</v>
      </c>
      <c r="AG33" s="7">
        <f>100 + SUMIFS(NhatKy_ViPham!J:J, NhatKy_ViPham!E:E, "11_Phap", NhatKy_ViPham!F:F, B33, NhatKy_ViPham!C:C, "T16") - SUMIFS(NhatKy_ViPham!K:K, NhatKy_ViPham!E:E, "11_Phap", NhatKy_ViPham!F:F, B33, NhatKy_ViPham!C:C, "T16")</f>
        <v>100</v>
      </c>
      <c r="AH33" s="7">
        <f>100 + SUMIFS(NhatKy_ViPham!J:J, NhatKy_ViPham!E:E, "11_Phap", NhatKy_ViPham!F:F, B33, NhatKy_ViPham!C:C, "T17") - SUMIFS(NhatKy_ViPham!K:K, NhatKy_ViPham!E:E, "11_Phap", NhatKy_ViPham!F:F, B33, NhatKy_ViPham!C:C, "T17")</f>
        <v>100</v>
      </c>
      <c r="AI33" s="7">
        <f>100 + SUMIFS(NhatKy_ViPham!J:J, NhatKy_ViPham!E:E, "11_Phap", NhatKy_ViPham!F:F, B33, NhatKy_ViPham!C:C, "T18") - SUMIFS(NhatKy_ViPham!K:K, NhatKy_ViPham!E:E, "11_Phap", NhatKy_ViPham!F:F, B33, NhatKy_ViPham!C:C, "T18")</f>
        <v>100</v>
      </c>
      <c r="AJ33" s="7">
        <f>100 + SUMIFS(NhatKy_ViPham!J:J, NhatKy_ViPham!E:E, "11_Phap", NhatKy_ViPham!F:F, B33, NhatKy_ViPham!C:C, "T19") - SUMIFS(NhatKy_ViPham!K:K, NhatKy_ViPham!E:E, "11_Phap", NhatKy_ViPham!F:F, B33, NhatKy_ViPham!C:C, "T19")</f>
        <v>100</v>
      </c>
      <c r="AK33" s="7">
        <f>100 + SUMIFS(NhatKy_ViPham!J:J, NhatKy_ViPham!E:E, "11_Phap", NhatKy_ViPham!F:F, B33, NhatKy_ViPham!C:C, "T20") - SUMIFS(NhatKy_ViPham!K:K, NhatKy_ViPham!E:E, "11_Phap", NhatKy_ViPham!F:F, B33, NhatKy_ViPham!C:C, "T20")</f>
        <v>100</v>
      </c>
      <c r="AL33" s="7">
        <f>100 + SUMIFS(NhatKy_ViPham!J:J, NhatKy_ViPham!E:E, "11_Phap", NhatKy_ViPham!F:F, B33, NhatKy_ViPham!C:C, "T21") - SUMIFS(NhatKy_ViPham!K:K, NhatKy_ViPham!E:E, "11_Phap", NhatKy_ViPham!F:F, B33, NhatKy_ViPham!C:C, "T21")</f>
        <v>100</v>
      </c>
      <c r="AM33" s="7">
        <f>100 + SUMIFS(NhatKy_ViPham!J:J, NhatKy_ViPham!E:E, "11_Phap", NhatKy_ViPham!F:F, B33, NhatKy_ViPham!C:C, "T22") - SUMIFS(NhatKy_ViPham!K:K, NhatKy_ViPham!E:E, "11_Phap", NhatKy_ViPham!F:F, B33, NhatKy_ViPham!C:C, "T22")</f>
        <v>100</v>
      </c>
      <c r="AN33" s="7">
        <f>100 + SUMIFS(NhatKy_ViPham!J:J, NhatKy_ViPham!E:E, "11_Phap", NhatKy_ViPham!F:F, B33, NhatKy_ViPham!C:C, "T23") - SUMIFS(NhatKy_ViPham!K:K, NhatKy_ViPham!E:E, "11_Phap", NhatKy_ViPham!F:F, B33, NhatKy_ViPham!C:C, "T23")</f>
        <v>100</v>
      </c>
      <c r="AO33" s="7">
        <f>100 + SUMIFS(NhatKy_ViPham!J:J, NhatKy_ViPham!E:E, "11_Phap", NhatKy_ViPham!F:F, B33, NhatKy_ViPham!C:C, "T24") - SUMIFS(NhatKy_ViPham!K:K, NhatKy_ViPham!E:E, "11_Phap", NhatKy_ViPham!F:F, B33, NhatKy_ViPham!C:C, "T24")</f>
        <v>100</v>
      </c>
      <c r="AP33" s="7">
        <f>100 + SUMIFS(NhatKy_ViPham!J:J, NhatKy_ViPham!E:E, "11_Phap", NhatKy_ViPham!F:F, B33, NhatKy_ViPham!C:C, "T25") - SUMIFS(NhatKy_ViPham!K:K, NhatKy_ViPham!E:E, "11_Phap", NhatKy_ViPham!F:F, B33, NhatKy_ViPham!C:C, "T25")</f>
        <v>100</v>
      </c>
      <c r="AQ33" s="7">
        <f>100 + SUMIFS(NhatKy_ViPham!J:J, NhatKy_ViPham!E:E, "11_Phap", NhatKy_ViPham!F:F, B33, NhatKy_ViPham!C:C, "T26") - SUMIFS(NhatKy_ViPham!K:K, NhatKy_ViPham!E:E, "11_Phap", NhatKy_ViPham!F:F, B33, NhatKy_ViPham!C:C, "T26")</f>
        <v>100</v>
      </c>
      <c r="AR33" s="7">
        <f>100 + SUMIFS(NhatKy_ViPham!J:J, NhatKy_ViPham!E:E, "11_Phap", NhatKy_ViPham!F:F, B33, NhatKy_ViPham!C:C, "T27") - SUMIFS(NhatKy_ViPham!K:K, NhatKy_ViPham!E:E, "11_Phap", NhatKy_ViPham!F:F, B33, NhatKy_ViPham!C:C, "T27")</f>
        <v>100</v>
      </c>
      <c r="AS33" s="7">
        <f>100 + SUMIFS(NhatKy_ViPham!J:J, NhatKy_ViPham!E:E, "11_Phap", NhatKy_ViPham!F:F, B33, NhatKy_ViPham!C:C, "T28") - SUMIFS(NhatKy_ViPham!K:K, NhatKy_ViPham!E:E, "11_Phap", NhatKy_ViPham!F:F, B33, NhatKy_ViPham!C:C, "T28")</f>
        <v>100</v>
      </c>
      <c r="AT33" s="7">
        <f>100 + SUMIFS(NhatKy_ViPham!J:J, NhatKy_ViPham!E:E, "11_Phap", NhatKy_ViPham!F:F, B33, NhatKy_ViPham!C:C, "T29") - SUMIFS(NhatKy_ViPham!K:K, NhatKy_ViPham!E:E, "11_Phap", NhatKy_ViPham!F:F, B33, NhatKy_ViPham!C:C, "T29")</f>
        <v>100</v>
      </c>
      <c r="AU33" s="7">
        <f>100 + SUMIFS(NhatKy_ViPham!J:J, NhatKy_ViPham!E:E, "11_Phap", NhatKy_ViPham!F:F, B33, NhatKy_ViPham!C:C, "T30") - SUMIFS(NhatKy_ViPham!K:K, NhatKy_ViPham!E:E, "11_Phap", NhatKy_ViPham!F:F, B33, NhatKy_ViPham!C:C, "T30")</f>
        <v>100</v>
      </c>
      <c r="AV33" s="7">
        <f>100 + SUMIFS(NhatKy_ViPham!J:J, NhatKy_ViPham!E:E, "11_Phap", NhatKy_ViPham!F:F, B33, NhatKy_ViPham!C:C, "T31") - SUMIFS(NhatKy_ViPham!K:K, NhatKy_ViPham!E:E, "11_Phap", NhatKy_ViPham!F:F, B33, NhatKy_ViPham!C:C, "T31")</f>
        <v>100</v>
      </c>
      <c r="AW33" s="7">
        <f>100 + SUMIFS(NhatKy_ViPham!J:J, NhatKy_ViPham!E:E, "11_Phap", NhatKy_ViPham!F:F, B33, NhatKy_ViPham!C:C, "T32") - SUMIFS(NhatKy_ViPham!K:K, NhatKy_ViPham!E:E, "11_Phap", NhatKy_ViPham!F:F, B33, NhatKy_ViPham!C:C, "T32")</f>
        <v>100</v>
      </c>
      <c r="AX33" s="7">
        <f>100 + SUMIFS(NhatKy_ViPham!J:J, NhatKy_ViPham!E:E, "11_Phap", NhatKy_ViPham!F:F, B33, NhatKy_ViPham!C:C, "T33") - SUMIFS(NhatKy_ViPham!K:K, NhatKy_ViPham!E:E, "11_Phap", NhatKy_ViPham!F:F, B33, NhatKy_ViPham!C:C, "T33")</f>
        <v>100</v>
      </c>
      <c r="AY33" s="7">
        <f>100 + SUMIFS(NhatKy_ViPham!J:J, NhatKy_ViPham!E:E, "11_Phap", NhatKy_ViPham!F:F, B33, NhatKy_ViPham!C:C, "T34") - SUMIFS(NhatKy_ViPham!K:K, NhatKy_ViPham!E:E, "11_Phap", NhatKy_ViPham!F:F, B33, NhatKy_ViPham!C:C, "T34")</f>
        <v>100</v>
      </c>
      <c r="AZ33" s="7">
        <f>100 + SUMIFS(NhatKy_ViPham!J:J, NhatKy_ViPham!E:E, "11_Phap", NhatKy_ViPham!F:F, B33, NhatKy_ViPham!C:C, "T35") - SUMIFS(NhatKy_ViPham!K:K, NhatKy_ViPham!E:E, "11_Phap", NhatKy_ViPham!F:F, B33, NhatKy_ViPham!C:C, "T35")</f>
        <v>100</v>
      </c>
      <c r="BA33" s="12">
        <f t="shared" si="0"/>
        <v>100</v>
      </c>
      <c r="BB33" s="11" t="s">
        <v>430</v>
      </c>
      <c r="BC33" s="14" t="str">
        <f t="shared" si="1"/>
        <v>Tốt</v>
      </c>
      <c r="BD33" s="10" t="str">
        <f t="shared" si="2"/>
        <v>🟢 BÌNH THƯỜNG</v>
      </c>
    </row>
    <row r="34" spans="1:56" x14ac:dyDescent="0.25">
      <c r="A34" s="5">
        <v>26</v>
      </c>
      <c r="B34" s="15" t="s">
        <v>2190</v>
      </c>
      <c r="C34" s="5" t="s">
        <v>1650</v>
      </c>
      <c r="D34" s="5" t="s">
        <v>429</v>
      </c>
      <c r="E34" s="11" t="s">
        <v>430</v>
      </c>
      <c r="F34" s="6">
        <f>SUMIFS(NhatKy_ViPham!K:K, NhatKy_ViPham!E:E, "11_Phap", NhatKy_ViPham!F:F, B34, NhatKy_ViPham!H:H, "L01")</f>
        <v>0</v>
      </c>
      <c r="G34" s="6">
        <f>SUMIFS(NhatKy_ViPham!K:K, NhatKy_ViPham!E:E, "11_Phap", NhatKy_ViPham!F:F, B34, NhatKy_ViPham!H:H, "L02")</f>
        <v>0</v>
      </c>
      <c r="H34" s="6">
        <f>SUMIFS(NhatKy_ViPham!K:K, NhatKy_ViPham!E:E, "11_Phap", NhatKy_ViPham!F:F, B34, NhatKy_ViPham!H:H, "L03")</f>
        <v>0</v>
      </c>
      <c r="I34" s="6">
        <f>SUMIFS(NhatKy_ViPham!K:K, NhatKy_ViPham!E:E, "11_Phap", NhatKy_ViPham!F:F, B34, NhatKy_ViPham!H:H, "L04")</f>
        <v>0</v>
      </c>
      <c r="J34" s="6">
        <f>SUMIFS(NhatKy_ViPham!K:K, NhatKy_ViPham!E:E, "11_Phap", NhatKy_ViPham!F:F, B34, NhatKy_ViPham!H:H, "L05")</f>
        <v>0</v>
      </c>
      <c r="K34" s="6">
        <f>SUMIFS(NhatKy_ViPham!K:K, NhatKy_ViPham!E:E, "11_Phap", NhatKy_ViPham!F:F, B34, NhatKy_ViPham!H:H, "L06")</f>
        <v>0</v>
      </c>
      <c r="L34" s="6">
        <f>SUMIFS(NhatKy_ViPham!K:K, NhatKy_ViPham!E:E, "11_Phap", NhatKy_ViPham!F:F, B34, NhatKy_ViPham!H:H, "L07")</f>
        <v>0</v>
      </c>
      <c r="M34" s="6">
        <f>SUMIFS(NhatKy_ViPham!K:K, NhatKy_ViPham!E:E, "11_Phap", NhatKy_ViPham!F:F, B34, NhatKy_ViPham!H:H, "L08")</f>
        <v>0</v>
      </c>
      <c r="N34" s="6">
        <f>SUMIFS(NhatKy_ViPham!K:K, NhatKy_ViPham!E:E, "11_Phap", NhatKy_ViPham!F:F, B34, NhatKy_ViPham!H:H, "L09")</f>
        <v>0</v>
      </c>
      <c r="O34" s="6">
        <f>SUMIFS(NhatKy_ViPham!K:K, NhatKy_ViPham!E:E, "11_Phap", NhatKy_ViPham!F:F, B34, NhatKy_ViPham!H:H, "L10")</f>
        <v>0</v>
      </c>
      <c r="P34" s="12">
        <f>SUMIFS(NhatKy_ViPham!J:J, NhatKy_ViPham!E:E, "11_Phap", NhatKy_ViPham!F:F, B34)</f>
        <v>0</v>
      </c>
      <c r="Q34" s="13">
        <f>SUMIFS(NhatKy_ViPham!K:K, NhatKy_ViPham!E:E, "11_Phap", NhatKy_ViPham!F:F, B34)</f>
        <v>0</v>
      </c>
      <c r="R34" s="6">
        <f>100 + SUMIFS(NhatKy_ViPham!J:J, NhatKy_ViPham!E:E, "11_Phap", NhatKy_ViPham!F:F, B34, NhatKy_ViPham!C:C, "T1") - SUMIFS(NhatKy_ViPham!K:K, NhatKy_ViPham!E:E, "11_Phap", NhatKy_ViPham!F:F, B34, NhatKy_ViPham!C:C, "T1")</f>
        <v>100</v>
      </c>
      <c r="S34" s="6">
        <f>100 + SUMIFS(NhatKy_ViPham!J:J, NhatKy_ViPham!E:E, "11_Phap", NhatKy_ViPham!F:F, B34, NhatKy_ViPham!C:C, "T2") - SUMIFS(NhatKy_ViPham!K:K, NhatKy_ViPham!E:E, "11_Phap", NhatKy_ViPham!F:F, B34, NhatKy_ViPham!C:C, "T2")</f>
        <v>100</v>
      </c>
      <c r="T34" s="6">
        <f>100 + SUMIFS(NhatKy_ViPham!J:J, NhatKy_ViPham!E:E, "11_Phap", NhatKy_ViPham!F:F, B34, NhatKy_ViPham!C:C, "T3") - SUMIFS(NhatKy_ViPham!K:K, NhatKy_ViPham!E:E, "11_Phap", NhatKy_ViPham!F:F, B34, NhatKy_ViPham!C:C, "T3")</f>
        <v>100</v>
      </c>
      <c r="U34" s="6">
        <f>100 + SUMIFS(NhatKy_ViPham!J:J, NhatKy_ViPham!E:E, "11_Phap", NhatKy_ViPham!F:F, B34, NhatKy_ViPham!C:C, "T4") - SUMIFS(NhatKy_ViPham!K:K, NhatKy_ViPham!E:E, "11_Phap", NhatKy_ViPham!F:F, B34, NhatKy_ViPham!C:C, "T4")</f>
        <v>100</v>
      </c>
      <c r="V34" s="6">
        <f>100 + SUMIFS(NhatKy_ViPham!J:J, NhatKy_ViPham!E:E, "11_Phap", NhatKy_ViPham!F:F, B34, NhatKy_ViPham!C:C, "T5") - SUMIFS(NhatKy_ViPham!K:K, NhatKy_ViPham!E:E, "11_Phap", NhatKy_ViPham!F:F, B34, NhatKy_ViPham!C:C, "T5")</f>
        <v>100</v>
      </c>
      <c r="W34" s="6">
        <f>100 + SUMIFS(NhatKy_ViPham!J:J, NhatKy_ViPham!E:E, "11_Phap", NhatKy_ViPham!F:F, B34, NhatKy_ViPham!C:C, "T6") - SUMIFS(NhatKy_ViPham!K:K, NhatKy_ViPham!E:E, "11_Phap", NhatKy_ViPham!F:F, B34, NhatKy_ViPham!C:C, "T6")</f>
        <v>100</v>
      </c>
      <c r="X34" s="6">
        <f>100 + SUMIFS(NhatKy_ViPham!J:J, NhatKy_ViPham!E:E, "11_Phap", NhatKy_ViPham!F:F, B34, NhatKy_ViPham!C:C, "T7") - SUMIFS(NhatKy_ViPham!K:K, NhatKy_ViPham!E:E, "11_Phap", NhatKy_ViPham!F:F, B34, NhatKy_ViPham!C:C, "T7")</f>
        <v>100</v>
      </c>
      <c r="Y34" s="6">
        <f>100 + SUMIFS(NhatKy_ViPham!J:J, NhatKy_ViPham!E:E, "11_Phap", NhatKy_ViPham!F:F, B34, NhatKy_ViPham!C:C, "T8") - SUMIFS(NhatKy_ViPham!K:K, NhatKy_ViPham!E:E, "11_Phap", NhatKy_ViPham!F:F, B34, NhatKy_ViPham!C:C, "T8")</f>
        <v>100</v>
      </c>
      <c r="Z34" s="6">
        <f>100 + SUMIFS(NhatKy_ViPham!J:J, NhatKy_ViPham!E:E, "11_Phap", NhatKy_ViPham!F:F, B34, NhatKy_ViPham!C:C, "T9") - SUMIFS(NhatKy_ViPham!K:K, NhatKy_ViPham!E:E, "11_Phap", NhatKy_ViPham!F:F, B34, NhatKy_ViPham!C:C, "T9")</f>
        <v>100</v>
      </c>
      <c r="AA34" s="6">
        <f>100 + SUMIFS(NhatKy_ViPham!J:J, NhatKy_ViPham!E:E, "11_Phap", NhatKy_ViPham!F:F, B34, NhatKy_ViPham!C:C, "T10") - SUMIFS(NhatKy_ViPham!K:K, NhatKy_ViPham!E:E, "11_Phap", NhatKy_ViPham!F:F, B34, NhatKy_ViPham!C:C, "T10")</f>
        <v>100</v>
      </c>
      <c r="AB34" s="6">
        <f>100 + SUMIFS(NhatKy_ViPham!J:J, NhatKy_ViPham!E:E, "11_Phap", NhatKy_ViPham!F:F, B34, NhatKy_ViPham!C:C, "T11") - SUMIFS(NhatKy_ViPham!K:K, NhatKy_ViPham!E:E, "11_Phap", NhatKy_ViPham!F:F, B34, NhatKy_ViPham!C:C, "T11")</f>
        <v>100</v>
      </c>
      <c r="AC34" s="6">
        <f>100 + SUMIFS(NhatKy_ViPham!J:J, NhatKy_ViPham!E:E, "11_Phap", NhatKy_ViPham!F:F, B34, NhatKy_ViPham!C:C, "T12") - SUMIFS(NhatKy_ViPham!K:K, NhatKy_ViPham!E:E, "11_Phap", NhatKy_ViPham!F:F, B34, NhatKy_ViPham!C:C, "T12")</f>
        <v>100</v>
      </c>
      <c r="AD34" s="6">
        <f>100 + SUMIFS(NhatKy_ViPham!J:J, NhatKy_ViPham!E:E, "11_Phap", NhatKy_ViPham!F:F, B34, NhatKy_ViPham!C:C, "T13") - SUMIFS(NhatKy_ViPham!K:K, NhatKy_ViPham!E:E, "11_Phap", NhatKy_ViPham!F:F, B34, NhatKy_ViPham!C:C, "T13")</f>
        <v>100</v>
      </c>
      <c r="AE34" s="6">
        <f>100 + SUMIFS(NhatKy_ViPham!J:J, NhatKy_ViPham!E:E, "11_Phap", NhatKy_ViPham!F:F, B34, NhatKy_ViPham!C:C, "T14") - SUMIFS(NhatKy_ViPham!K:K, NhatKy_ViPham!E:E, "11_Phap", NhatKy_ViPham!F:F, B34, NhatKy_ViPham!C:C, "T14")</f>
        <v>100</v>
      </c>
      <c r="AF34" s="6">
        <f>100 + SUMIFS(NhatKy_ViPham!J:J, NhatKy_ViPham!E:E, "11_Phap", NhatKy_ViPham!F:F, B34, NhatKy_ViPham!C:C, "T15") - SUMIFS(NhatKy_ViPham!K:K, NhatKy_ViPham!E:E, "11_Phap", NhatKy_ViPham!F:F, B34, NhatKy_ViPham!C:C, "T15")</f>
        <v>100</v>
      </c>
      <c r="AG34" s="6">
        <f>100 + SUMIFS(NhatKy_ViPham!J:J, NhatKy_ViPham!E:E, "11_Phap", NhatKy_ViPham!F:F, B34, NhatKy_ViPham!C:C, "T16") - SUMIFS(NhatKy_ViPham!K:K, NhatKy_ViPham!E:E, "11_Phap", NhatKy_ViPham!F:F, B34, NhatKy_ViPham!C:C, "T16")</f>
        <v>100</v>
      </c>
      <c r="AH34" s="6">
        <f>100 + SUMIFS(NhatKy_ViPham!J:J, NhatKy_ViPham!E:E, "11_Phap", NhatKy_ViPham!F:F, B34, NhatKy_ViPham!C:C, "T17") - SUMIFS(NhatKy_ViPham!K:K, NhatKy_ViPham!E:E, "11_Phap", NhatKy_ViPham!F:F, B34, NhatKy_ViPham!C:C, "T17")</f>
        <v>100</v>
      </c>
      <c r="AI34" s="6">
        <f>100 + SUMIFS(NhatKy_ViPham!J:J, NhatKy_ViPham!E:E, "11_Phap", NhatKy_ViPham!F:F, B34, NhatKy_ViPham!C:C, "T18") - SUMIFS(NhatKy_ViPham!K:K, NhatKy_ViPham!E:E, "11_Phap", NhatKy_ViPham!F:F, B34, NhatKy_ViPham!C:C, "T18")</f>
        <v>100</v>
      </c>
      <c r="AJ34" s="6">
        <f>100 + SUMIFS(NhatKy_ViPham!J:J, NhatKy_ViPham!E:E, "11_Phap", NhatKy_ViPham!F:F, B34, NhatKy_ViPham!C:C, "T19") - SUMIFS(NhatKy_ViPham!K:K, NhatKy_ViPham!E:E, "11_Phap", NhatKy_ViPham!F:F, B34, NhatKy_ViPham!C:C, "T19")</f>
        <v>100</v>
      </c>
      <c r="AK34" s="6">
        <f>100 + SUMIFS(NhatKy_ViPham!J:J, NhatKy_ViPham!E:E, "11_Phap", NhatKy_ViPham!F:F, B34, NhatKy_ViPham!C:C, "T20") - SUMIFS(NhatKy_ViPham!K:K, NhatKy_ViPham!E:E, "11_Phap", NhatKy_ViPham!F:F, B34, NhatKy_ViPham!C:C, "T20")</f>
        <v>100</v>
      </c>
      <c r="AL34" s="6">
        <f>100 + SUMIFS(NhatKy_ViPham!J:J, NhatKy_ViPham!E:E, "11_Phap", NhatKy_ViPham!F:F, B34, NhatKy_ViPham!C:C, "T21") - SUMIFS(NhatKy_ViPham!K:K, NhatKy_ViPham!E:E, "11_Phap", NhatKy_ViPham!F:F, B34, NhatKy_ViPham!C:C, "T21")</f>
        <v>100</v>
      </c>
      <c r="AM34" s="6">
        <f>100 + SUMIFS(NhatKy_ViPham!J:J, NhatKy_ViPham!E:E, "11_Phap", NhatKy_ViPham!F:F, B34, NhatKy_ViPham!C:C, "T22") - SUMIFS(NhatKy_ViPham!K:K, NhatKy_ViPham!E:E, "11_Phap", NhatKy_ViPham!F:F, B34, NhatKy_ViPham!C:C, "T22")</f>
        <v>100</v>
      </c>
      <c r="AN34" s="6">
        <f>100 + SUMIFS(NhatKy_ViPham!J:J, NhatKy_ViPham!E:E, "11_Phap", NhatKy_ViPham!F:F, B34, NhatKy_ViPham!C:C, "T23") - SUMIFS(NhatKy_ViPham!K:K, NhatKy_ViPham!E:E, "11_Phap", NhatKy_ViPham!F:F, B34, NhatKy_ViPham!C:C, "T23")</f>
        <v>100</v>
      </c>
      <c r="AO34" s="6">
        <f>100 + SUMIFS(NhatKy_ViPham!J:J, NhatKy_ViPham!E:E, "11_Phap", NhatKy_ViPham!F:F, B34, NhatKy_ViPham!C:C, "T24") - SUMIFS(NhatKy_ViPham!K:K, NhatKy_ViPham!E:E, "11_Phap", NhatKy_ViPham!F:F, B34, NhatKy_ViPham!C:C, "T24")</f>
        <v>100</v>
      </c>
      <c r="AP34" s="6">
        <f>100 + SUMIFS(NhatKy_ViPham!J:J, NhatKy_ViPham!E:E, "11_Phap", NhatKy_ViPham!F:F, B34, NhatKy_ViPham!C:C, "T25") - SUMIFS(NhatKy_ViPham!K:K, NhatKy_ViPham!E:E, "11_Phap", NhatKy_ViPham!F:F, B34, NhatKy_ViPham!C:C, "T25")</f>
        <v>100</v>
      </c>
      <c r="AQ34" s="6">
        <f>100 + SUMIFS(NhatKy_ViPham!J:J, NhatKy_ViPham!E:E, "11_Phap", NhatKy_ViPham!F:F, B34, NhatKy_ViPham!C:C, "T26") - SUMIFS(NhatKy_ViPham!K:K, NhatKy_ViPham!E:E, "11_Phap", NhatKy_ViPham!F:F, B34, NhatKy_ViPham!C:C, "T26")</f>
        <v>100</v>
      </c>
      <c r="AR34" s="6">
        <f>100 + SUMIFS(NhatKy_ViPham!J:J, NhatKy_ViPham!E:E, "11_Phap", NhatKy_ViPham!F:F, B34, NhatKy_ViPham!C:C, "T27") - SUMIFS(NhatKy_ViPham!K:K, NhatKy_ViPham!E:E, "11_Phap", NhatKy_ViPham!F:F, B34, NhatKy_ViPham!C:C, "T27")</f>
        <v>100</v>
      </c>
      <c r="AS34" s="6">
        <f>100 + SUMIFS(NhatKy_ViPham!J:J, NhatKy_ViPham!E:E, "11_Phap", NhatKy_ViPham!F:F, B34, NhatKy_ViPham!C:C, "T28") - SUMIFS(NhatKy_ViPham!K:K, NhatKy_ViPham!E:E, "11_Phap", NhatKy_ViPham!F:F, B34, NhatKy_ViPham!C:C, "T28")</f>
        <v>100</v>
      </c>
      <c r="AT34" s="6">
        <f>100 + SUMIFS(NhatKy_ViPham!J:J, NhatKy_ViPham!E:E, "11_Phap", NhatKy_ViPham!F:F, B34, NhatKy_ViPham!C:C, "T29") - SUMIFS(NhatKy_ViPham!K:K, NhatKy_ViPham!E:E, "11_Phap", NhatKy_ViPham!F:F, B34, NhatKy_ViPham!C:C, "T29")</f>
        <v>100</v>
      </c>
      <c r="AU34" s="6">
        <f>100 + SUMIFS(NhatKy_ViPham!J:J, NhatKy_ViPham!E:E, "11_Phap", NhatKy_ViPham!F:F, B34, NhatKy_ViPham!C:C, "T30") - SUMIFS(NhatKy_ViPham!K:K, NhatKy_ViPham!E:E, "11_Phap", NhatKy_ViPham!F:F, B34, NhatKy_ViPham!C:C, "T30")</f>
        <v>100</v>
      </c>
      <c r="AV34" s="6">
        <f>100 + SUMIFS(NhatKy_ViPham!J:J, NhatKy_ViPham!E:E, "11_Phap", NhatKy_ViPham!F:F, B34, NhatKy_ViPham!C:C, "T31") - SUMIFS(NhatKy_ViPham!K:K, NhatKy_ViPham!E:E, "11_Phap", NhatKy_ViPham!F:F, B34, NhatKy_ViPham!C:C, "T31")</f>
        <v>100</v>
      </c>
      <c r="AW34" s="6">
        <f>100 + SUMIFS(NhatKy_ViPham!J:J, NhatKy_ViPham!E:E, "11_Phap", NhatKy_ViPham!F:F, B34, NhatKy_ViPham!C:C, "T32") - SUMIFS(NhatKy_ViPham!K:K, NhatKy_ViPham!E:E, "11_Phap", NhatKy_ViPham!F:F, B34, NhatKy_ViPham!C:C, "T32")</f>
        <v>100</v>
      </c>
      <c r="AX34" s="6">
        <f>100 + SUMIFS(NhatKy_ViPham!J:J, NhatKy_ViPham!E:E, "11_Phap", NhatKy_ViPham!F:F, B34, NhatKy_ViPham!C:C, "T33") - SUMIFS(NhatKy_ViPham!K:K, NhatKy_ViPham!E:E, "11_Phap", NhatKy_ViPham!F:F, B34, NhatKy_ViPham!C:C, "T33")</f>
        <v>100</v>
      </c>
      <c r="AY34" s="6">
        <f>100 + SUMIFS(NhatKy_ViPham!J:J, NhatKy_ViPham!E:E, "11_Phap", NhatKy_ViPham!F:F, B34, NhatKy_ViPham!C:C, "T34") - SUMIFS(NhatKy_ViPham!K:K, NhatKy_ViPham!E:E, "11_Phap", NhatKy_ViPham!F:F, B34, NhatKy_ViPham!C:C, "T34")</f>
        <v>100</v>
      </c>
      <c r="AZ34" s="6">
        <f>100 + SUMIFS(NhatKy_ViPham!J:J, NhatKy_ViPham!E:E, "11_Phap", NhatKy_ViPham!F:F, B34, NhatKy_ViPham!C:C, "T35") - SUMIFS(NhatKy_ViPham!K:K, NhatKy_ViPham!E:E, "11_Phap", NhatKy_ViPham!F:F, B34, NhatKy_ViPham!C:C, "T35")</f>
        <v>100</v>
      </c>
      <c r="BA34" s="12">
        <f t="shared" si="0"/>
        <v>100</v>
      </c>
      <c r="BB34" s="11" t="s">
        <v>430</v>
      </c>
      <c r="BC34" s="16" t="str">
        <f t="shared" si="1"/>
        <v>Tốt</v>
      </c>
      <c r="BD34" s="15" t="str">
        <f t="shared" si="2"/>
        <v>🟢 BÌNH THƯỜNG</v>
      </c>
    </row>
    <row r="35" spans="1:56" x14ac:dyDescent="0.25">
      <c r="A35" s="4">
        <v>27</v>
      </c>
      <c r="B35" s="10" t="s">
        <v>2191</v>
      </c>
      <c r="C35" s="4" t="s">
        <v>2192</v>
      </c>
      <c r="D35" s="4" t="s">
        <v>429</v>
      </c>
      <c r="E35" s="11" t="s">
        <v>430</v>
      </c>
      <c r="F35" s="7">
        <f>SUMIFS(NhatKy_ViPham!K:K, NhatKy_ViPham!E:E, "11_Phap", NhatKy_ViPham!F:F, B35, NhatKy_ViPham!H:H, "L01")</f>
        <v>0</v>
      </c>
      <c r="G35" s="7">
        <f>SUMIFS(NhatKy_ViPham!K:K, NhatKy_ViPham!E:E, "11_Phap", NhatKy_ViPham!F:F, B35, NhatKy_ViPham!H:H, "L02")</f>
        <v>0</v>
      </c>
      <c r="H35" s="7">
        <f>SUMIFS(NhatKy_ViPham!K:K, NhatKy_ViPham!E:E, "11_Phap", NhatKy_ViPham!F:F, B35, NhatKy_ViPham!H:H, "L03")</f>
        <v>0</v>
      </c>
      <c r="I35" s="7">
        <f>SUMIFS(NhatKy_ViPham!K:K, NhatKy_ViPham!E:E, "11_Phap", NhatKy_ViPham!F:F, B35, NhatKy_ViPham!H:H, "L04")</f>
        <v>0</v>
      </c>
      <c r="J35" s="7">
        <f>SUMIFS(NhatKy_ViPham!K:K, NhatKy_ViPham!E:E, "11_Phap", NhatKy_ViPham!F:F, B35, NhatKy_ViPham!H:H, "L05")</f>
        <v>0</v>
      </c>
      <c r="K35" s="7">
        <f>SUMIFS(NhatKy_ViPham!K:K, NhatKy_ViPham!E:E, "11_Phap", NhatKy_ViPham!F:F, B35, NhatKy_ViPham!H:H, "L06")</f>
        <v>0</v>
      </c>
      <c r="L35" s="7">
        <f>SUMIFS(NhatKy_ViPham!K:K, NhatKy_ViPham!E:E, "11_Phap", NhatKy_ViPham!F:F, B35, NhatKy_ViPham!H:H, "L07")</f>
        <v>0</v>
      </c>
      <c r="M35" s="7">
        <f>SUMIFS(NhatKy_ViPham!K:K, NhatKy_ViPham!E:E, "11_Phap", NhatKy_ViPham!F:F, B35, NhatKy_ViPham!H:H, "L08")</f>
        <v>0</v>
      </c>
      <c r="N35" s="7">
        <f>SUMIFS(NhatKy_ViPham!K:K, NhatKy_ViPham!E:E, "11_Phap", NhatKy_ViPham!F:F, B35, NhatKy_ViPham!H:H, "L09")</f>
        <v>0</v>
      </c>
      <c r="O35" s="7">
        <f>SUMIFS(NhatKy_ViPham!K:K, NhatKy_ViPham!E:E, "11_Phap", NhatKy_ViPham!F:F, B35, NhatKy_ViPham!H:H, "L10")</f>
        <v>0</v>
      </c>
      <c r="P35" s="12">
        <f>SUMIFS(NhatKy_ViPham!J:J, NhatKy_ViPham!E:E, "11_Phap", NhatKy_ViPham!F:F, B35)</f>
        <v>0</v>
      </c>
      <c r="Q35" s="13">
        <f>SUMIFS(NhatKy_ViPham!K:K, NhatKy_ViPham!E:E, "11_Phap", NhatKy_ViPham!F:F, B35)</f>
        <v>0</v>
      </c>
      <c r="R35" s="7">
        <f>100 + SUMIFS(NhatKy_ViPham!J:J, NhatKy_ViPham!E:E, "11_Phap", NhatKy_ViPham!F:F, B35, NhatKy_ViPham!C:C, "T1") - SUMIFS(NhatKy_ViPham!K:K, NhatKy_ViPham!E:E, "11_Phap", NhatKy_ViPham!F:F, B35, NhatKy_ViPham!C:C, "T1")</f>
        <v>100</v>
      </c>
      <c r="S35" s="7">
        <f>100 + SUMIFS(NhatKy_ViPham!J:J, NhatKy_ViPham!E:E, "11_Phap", NhatKy_ViPham!F:F, B35, NhatKy_ViPham!C:C, "T2") - SUMIFS(NhatKy_ViPham!K:K, NhatKy_ViPham!E:E, "11_Phap", NhatKy_ViPham!F:F, B35, NhatKy_ViPham!C:C, "T2")</f>
        <v>100</v>
      </c>
      <c r="T35" s="7">
        <f>100 + SUMIFS(NhatKy_ViPham!J:J, NhatKy_ViPham!E:E, "11_Phap", NhatKy_ViPham!F:F, B35, NhatKy_ViPham!C:C, "T3") - SUMIFS(NhatKy_ViPham!K:K, NhatKy_ViPham!E:E, "11_Phap", NhatKy_ViPham!F:F, B35, NhatKy_ViPham!C:C, "T3")</f>
        <v>100</v>
      </c>
      <c r="U35" s="7">
        <f>100 + SUMIFS(NhatKy_ViPham!J:J, NhatKy_ViPham!E:E, "11_Phap", NhatKy_ViPham!F:F, B35, NhatKy_ViPham!C:C, "T4") - SUMIFS(NhatKy_ViPham!K:K, NhatKy_ViPham!E:E, "11_Phap", NhatKy_ViPham!F:F, B35, NhatKy_ViPham!C:C, "T4")</f>
        <v>100</v>
      </c>
      <c r="V35" s="7">
        <f>100 + SUMIFS(NhatKy_ViPham!J:J, NhatKy_ViPham!E:E, "11_Phap", NhatKy_ViPham!F:F, B35, NhatKy_ViPham!C:C, "T5") - SUMIFS(NhatKy_ViPham!K:K, NhatKy_ViPham!E:E, "11_Phap", NhatKy_ViPham!F:F, B35, NhatKy_ViPham!C:C, "T5")</f>
        <v>100</v>
      </c>
      <c r="W35" s="7">
        <f>100 + SUMIFS(NhatKy_ViPham!J:J, NhatKy_ViPham!E:E, "11_Phap", NhatKy_ViPham!F:F, B35, NhatKy_ViPham!C:C, "T6") - SUMIFS(NhatKy_ViPham!K:K, NhatKy_ViPham!E:E, "11_Phap", NhatKy_ViPham!F:F, B35, NhatKy_ViPham!C:C, "T6")</f>
        <v>100</v>
      </c>
      <c r="X35" s="7">
        <f>100 + SUMIFS(NhatKy_ViPham!J:J, NhatKy_ViPham!E:E, "11_Phap", NhatKy_ViPham!F:F, B35, NhatKy_ViPham!C:C, "T7") - SUMIFS(NhatKy_ViPham!K:K, NhatKy_ViPham!E:E, "11_Phap", NhatKy_ViPham!F:F, B35, NhatKy_ViPham!C:C, "T7")</f>
        <v>100</v>
      </c>
      <c r="Y35" s="7">
        <f>100 + SUMIFS(NhatKy_ViPham!J:J, NhatKy_ViPham!E:E, "11_Phap", NhatKy_ViPham!F:F, B35, NhatKy_ViPham!C:C, "T8") - SUMIFS(NhatKy_ViPham!K:K, NhatKy_ViPham!E:E, "11_Phap", NhatKy_ViPham!F:F, B35, NhatKy_ViPham!C:C, "T8")</f>
        <v>100</v>
      </c>
      <c r="Z35" s="7">
        <f>100 + SUMIFS(NhatKy_ViPham!J:J, NhatKy_ViPham!E:E, "11_Phap", NhatKy_ViPham!F:F, B35, NhatKy_ViPham!C:C, "T9") - SUMIFS(NhatKy_ViPham!K:K, NhatKy_ViPham!E:E, "11_Phap", NhatKy_ViPham!F:F, B35, NhatKy_ViPham!C:C, "T9")</f>
        <v>100</v>
      </c>
      <c r="AA35" s="7">
        <f>100 + SUMIFS(NhatKy_ViPham!J:J, NhatKy_ViPham!E:E, "11_Phap", NhatKy_ViPham!F:F, B35, NhatKy_ViPham!C:C, "T10") - SUMIFS(NhatKy_ViPham!K:K, NhatKy_ViPham!E:E, "11_Phap", NhatKy_ViPham!F:F, B35, NhatKy_ViPham!C:C, "T10")</f>
        <v>100</v>
      </c>
      <c r="AB35" s="7">
        <f>100 + SUMIFS(NhatKy_ViPham!J:J, NhatKy_ViPham!E:E, "11_Phap", NhatKy_ViPham!F:F, B35, NhatKy_ViPham!C:C, "T11") - SUMIFS(NhatKy_ViPham!K:K, NhatKy_ViPham!E:E, "11_Phap", NhatKy_ViPham!F:F, B35, NhatKy_ViPham!C:C, "T11")</f>
        <v>100</v>
      </c>
      <c r="AC35" s="7">
        <f>100 + SUMIFS(NhatKy_ViPham!J:J, NhatKy_ViPham!E:E, "11_Phap", NhatKy_ViPham!F:F, B35, NhatKy_ViPham!C:C, "T12") - SUMIFS(NhatKy_ViPham!K:K, NhatKy_ViPham!E:E, "11_Phap", NhatKy_ViPham!F:F, B35, NhatKy_ViPham!C:C, "T12")</f>
        <v>100</v>
      </c>
      <c r="AD35" s="7">
        <f>100 + SUMIFS(NhatKy_ViPham!J:J, NhatKy_ViPham!E:E, "11_Phap", NhatKy_ViPham!F:F, B35, NhatKy_ViPham!C:C, "T13") - SUMIFS(NhatKy_ViPham!K:K, NhatKy_ViPham!E:E, "11_Phap", NhatKy_ViPham!F:F, B35, NhatKy_ViPham!C:C, "T13")</f>
        <v>100</v>
      </c>
      <c r="AE35" s="7">
        <f>100 + SUMIFS(NhatKy_ViPham!J:J, NhatKy_ViPham!E:E, "11_Phap", NhatKy_ViPham!F:F, B35, NhatKy_ViPham!C:C, "T14") - SUMIFS(NhatKy_ViPham!K:K, NhatKy_ViPham!E:E, "11_Phap", NhatKy_ViPham!F:F, B35, NhatKy_ViPham!C:C, "T14")</f>
        <v>100</v>
      </c>
      <c r="AF35" s="7">
        <f>100 + SUMIFS(NhatKy_ViPham!J:J, NhatKy_ViPham!E:E, "11_Phap", NhatKy_ViPham!F:F, B35, NhatKy_ViPham!C:C, "T15") - SUMIFS(NhatKy_ViPham!K:K, NhatKy_ViPham!E:E, "11_Phap", NhatKy_ViPham!F:F, B35, NhatKy_ViPham!C:C, "T15")</f>
        <v>100</v>
      </c>
      <c r="AG35" s="7">
        <f>100 + SUMIFS(NhatKy_ViPham!J:J, NhatKy_ViPham!E:E, "11_Phap", NhatKy_ViPham!F:F, B35, NhatKy_ViPham!C:C, "T16") - SUMIFS(NhatKy_ViPham!K:K, NhatKy_ViPham!E:E, "11_Phap", NhatKy_ViPham!F:F, B35, NhatKy_ViPham!C:C, "T16")</f>
        <v>100</v>
      </c>
      <c r="AH35" s="7">
        <f>100 + SUMIFS(NhatKy_ViPham!J:J, NhatKy_ViPham!E:E, "11_Phap", NhatKy_ViPham!F:F, B35, NhatKy_ViPham!C:C, "T17") - SUMIFS(NhatKy_ViPham!K:K, NhatKy_ViPham!E:E, "11_Phap", NhatKy_ViPham!F:F, B35, NhatKy_ViPham!C:C, "T17")</f>
        <v>100</v>
      </c>
      <c r="AI35" s="7">
        <f>100 + SUMIFS(NhatKy_ViPham!J:J, NhatKy_ViPham!E:E, "11_Phap", NhatKy_ViPham!F:F, B35, NhatKy_ViPham!C:C, "T18") - SUMIFS(NhatKy_ViPham!K:K, NhatKy_ViPham!E:E, "11_Phap", NhatKy_ViPham!F:F, B35, NhatKy_ViPham!C:C, "T18")</f>
        <v>100</v>
      </c>
      <c r="AJ35" s="7">
        <f>100 + SUMIFS(NhatKy_ViPham!J:J, NhatKy_ViPham!E:E, "11_Phap", NhatKy_ViPham!F:F, B35, NhatKy_ViPham!C:C, "T19") - SUMIFS(NhatKy_ViPham!K:K, NhatKy_ViPham!E:E, "11_Phap", NhatKy_ViPham!F:F, B35, NhatKy_ViPham!C:C, "T19")</f>
        <v>100</v>
      </c>
      <c r="AK35" s="7">
        <f>100 + SUMIFS(NhatKy_ViPham!J:J, NhatKy_ViPham!E:E, "11_Phap", NhatKy_ViPham!F:F, B35, NhatKy_ViPham!C:C, "T20") - SUMIFS(NhatKy_ViPham!K:K, NhatKy_ViPham!E:E, "11_Phap", NhatKy_ViPham!F:F, B35, NhatKy_ViPham!C:C, "T20")</f>
        <v>100</v>
      </c>
      <c r="AL35" s="7">
        <f>100 + SUMIFS(NhatKy_ViPham!J:J, NhatKy_ViPham!E:E, "11_Phap", NhatKy_ViPham!F:F, B35, NhatKy_ViPham!C:C, "T21") - SUMIFS(NhatKy_ViPham!K:K, NhatKy_ViPham!E:E, "11_Phap", NhatKy_ViPham!F:F, B35, NhatKy_ViPham!C:C, "T21")</f>
        <v>100</v>
      </c>
      <c r="AM35" s="7">
        <f>100 + SUMIFS(NhatKy_ViPham!J:J, NhatKy_ViPham!E:E, "11_Phap", NhatKy_ViPham!F:F, B35, NhatKy_ViPham!C:C, "T22") - SUMIFS(NhatKy_ViPham!K:K, NhatKy_ViPham!E:E, "11_Phap", NhatKy_ViPham!F:F, B35, NhatKy_ViPham!C:C, "T22")</f>
        <v>100</v>
      </c>
      <c r="AN35" s="7">
        <f>100 + SUMIFS(NhatKy_ViPham!J:J, NhatKy_ViPham!E:E, "11_Phap", NhatKy_ViPham!F:F, B35, NhatKy_ViPham!C:C, "T23") - SUMIFS(NhatKy_ViPham!K:K, NhatKy_ViPham!E:E, "11_Phap", NhatKy_ViPham!F:F, B35, NhatKy_ViPham!C:C, "T23")</f>
        <v>100</v>
      </c>
      <c r="AO35" s="7">
        <f>100 + SUMIFS(NhatKy_ViPham!J:J, NhatKy_ViPham!E:E, "11_Phap", NhatKy_ViPham!F:F, B35, NhatKy_ViPham!C:C, "T24") - SUMIFS(NhatKy_ViPham!K:K, NhatKy_ViPham!E:E, "11_Phap", NhatKy_ViPham!F:F, B35, NhatKy_ViPham!C:C, "T24")</f>
        <v>100</v>
      </c>
      <c r="AP35" s="7">
        <f>100 + SUMIFS(NhatKy_ViPham!J:J, NhatKy_ViPham!E:E, "11_Phap", NhatKy_ViPham!F:F, B35, NhatKy_ViPham!C:C, "T25") - SUMIFS(NhatKy_ViPham!K:K, NhatKy_ViPham!E:E, "11_Phap", NhatKy_ViPham!F:F, B35, NhatKy_ViPham!C:C, "T25")</f>
        <v>100</v>
      </c>
      <c r="AQ35" s="7">
        <f>100 + SUMIFS(NhatKy_ViPham!J:J, NhatKy_ViPham!E:E, "11_Phap", NhatKy_ViPham!F:F, B35, NhatKy_ViPham!C:C, "T26") - SUMIFS(NhatKy_ViPham!K:K, NhatKy_ViPham!E:E, "11_Phap", NhatKy_ViPham!F:F, B35, NhatKy_ViPham!C:C, "T26")</f>
        <v>100</v>
      </c>
      <c r="AR35" s="7">
        <f>100 + SUMIFS(NhatKy_ViPham!J:J, NhatKy_ViPham!E:E, "11_Phap", NhatKy_ViPham!F:F, B35, NhatKy_ViPham!C:C, "T27") - SUMIFS(NhatKy_ViPham!K:K, NhatKy_ViPham!E:E, "11_Phap", NhatKy_ViPham!F:F, B35, NhatKy_ViPham!C:C, "T27")</f>
        <v>100</v>
      </c>
      <c r="AS35" s="7">
        <f>100 + SUMIFS(NhatKy_ViPham!J:J, NhatKy_ViPham!E:E, "11_Phap", NhatKy_ViPham!F:F, B35, NhatKy_ViPham!C:C, "T28") - SUMIFS(NhatKy_ViPham!K:K, NhatKy_ViPham!E:E, "11_Phap", NhatKy_ViPham!F:F, B35, NhatKy_ViPham!C:C, "T28")</f>
        <v>100</v>
      </c>
      <c r="AT35" s="7">
        <f>100 + SUMIFS(NhatKy_ViPham!J:J, NhatKy_ViPham!E:E, "11_Phap", NhatKy_ViPham!F:F, B35, NhatKy_ViPham!C:C, "T29") - SUMIFS(NhatKy_ViPham!K:K, NhatKy_ViPham!E:E, "11_Phap", NhatKy_ViPham!F:F, B35, NhatKy_ViPham!C:C, "T29")</f>
        <v>100</v>
      </c>
      <c r="AU35" s="7">
        <f>100 + SUMIFS(NhatKy_ViPham!J:J, NhatKy_ViPham!E:E, "11_Phap", NhatKy_ViPham!F:F, B35, NhatKy_ViPham!C:C, "T30") - SUMIFS(NhatKy_ViPham!K:K, NhatKy_ViPham!E:E, "11_Phap", NhatKy_ViPham!F:F, B35, NhatKy_ViPham!C:C, "T30")</f>
        <v>100</v>
      </c>
      <c r="AV35" s="7">
        <f>100 + SUMIFS(NhatKy_ViPham!J:J, NhatKy_ViPham!E:E, "11_Phap", NhatKy_ViPham!F:F, B35, NhatKy_ViPham!C:C, "T31") - SUMIFS(NhatKy_ViPham!K:K, NhatKy_ViPham!E:E, "11_Phap", NhatKy_ViPham!F:F, B35, NhatKy_ViPham!C:C, "T31")</f>
        <v>100</v>
      </c>
      <c r="AW35" s="7">
        <f>100 + SUMIFS(NhatKy_ViPham!J:J, NhatKy_ViPham!E:E, "11_Phap", NhatKy_ViPham!F:F, B35, NhatKy_ViPham!C:C, "T32") - SUMIFS(NhatKy_ViPham!K:K, NhatKy_ViPham!E:E, "11_Phap", NhatKy_ViPham!F:F, B35, NhatKy_ViPham!C:C, "T32")</f>
        <v>100</v>
      </c>
      <c r="AX35" s="7">
        <f>100 + SUMIFS(NhatKy_ViPham!J:J, NhatKy_ViPham!E:E, "11_Phap", NhatKy_ViPham!F:F, B35, NhatKy_ViPham!C:C, "T33") - SUMIFS(NhatKy_ViPham!K:K, NhatKy_ViPham!E:E, "11_Phap", NhatKy_ViPham!F:F, B35, NhatKy_ViPham!C:C, "T33")</f>
        <v>100</v>
      </c>
      <c r="AY35" s="7">
        <f>100 + SUMIFS(NhatKy_ViPham!J:J, NhatKy_ViPham!E:E, "11_Phap", NhatKy_ViPham!F:F, B35, NhatKy_ViPham!C:C, "T34") - SUMIFS(NhatKy_ViPham!K:K, NhatKy_ViPham!E:E, "11_Phap", NhatKy_ViPham!F:F, B35, NhatKy_ViPham!C:C, "T34")</f>
        <v>100</v>
      </c>
      <c r="AZ35" s="7">
        <f>100 + SUMIFS(NhatKy_ViPham!J:J, NhatKy_ViPham!E:E, "11_Phap", NhatKy_ViPham!F:F, B35, NhatKy_ViPham!C:C, "T35") - SUMIFS(NhatKy_ViPham!K:K, NhatKy_ViPham!E:E, "11_Phap", NhatKy_ViPham!F:F, B35, NhatKy_ViPham!C:C, "T35")</f>
        <v>100</v>
      </c>
      <c r="BA35" s="12">
        <f t="shared" si="0"/>
        <v>100</v>
      </c>
      <c r="BB35" s="11" t="s">
        <v>430</v>
      </c>
      <c r="BC35" s="14" t="str">
        <f t="shared" si="1"/>
        <v>Tốt</v>
      </c>
      <c r="BD35" s="10" t="str">
        <f t="shared" si="2"/>
        <v>🟢 BÌNH THƯỜNG</v>
      </c>
    </row>
    <row r="36" spans="1:56" x14ac:dyDescent="0.25">
      <c r="A36" s="5">
        <v>28</v>
      </c>
      <c r="B36" s="15" t="s">
        <v>2193</v>
      </c>
      <c r="C36" s="5" t="s">
        <v>1597</v>
      </c>
      <c r="D36" s="5" t="s">
        <v>429</v>
      </c>
      <c r="E36" s="11" t="s">
        <v>430</v>
      </c>
      <c r="F36" s="6">
        <f>SUMIFS(NhatKy_ViPham!K:K, NhatKy_ViPham!E:E, "11_Phap", NhatKy_ViPham!F:F, B36, NhatKy_ViPham!H:H, "L01")</f>
        <v>0</v>
      </c>
      <c r="G36" s="6">
        <f>SUMIFS(NhatKy_ViPham!K:K, NhatKy_ViPham!E:E, "11_Phap", NhatKy_ViPham!F:F, B36, NhatKy_ViPham!H:H, "L02")</f>
        <v>0</v>
      </c>
      <c r="H36" s="6">
        <f>SUMIFS(NhatKy_ViPham!K:K, NhatKy_ViPham!E:E, "11_Phap", NhatKy_ViPham!F:F, B36, NhatKy_ViPham!H:H, "L03")</f>
        <v>0</v>
      </c>
      <c r="I36" s="6">
        <f>SUMIFS(NhatKy_ViPham!K:K, NhatKy_ViPham!E:E, "11_Phap", NhatKy_ViPham!F:F, B36, NhatKy_ViPham!H:H, "L04")</f>
        <v>0</v>
      </c>
      <c r="J36" s="6">
        <f>SUMIFS(NhatKy_ViPham!K:K, NhatKy_ViPham!E:E, "11_Phap", NhatKy_ViPham!F:F, B36, NhatKy_ViPham!H:H, "L05")</f>
        <v>0</v>
      </c>
      <c r="K36" s="6">
        <f>SUMIFS(NhatKy_ViPham!K:K, NhatKy_ViPham!E:E, "11_Phap", NhatKy_ViPham!F:F, B36, NhatKy_ViPham!H:H, "L06")</f>
        <v>0</v>
      </c>
      <c r="L36" s="6">
        <f>SUMIFS(NhatKy_ViPham!K:K, NhatKy_ViPham!E:E, "11_Phap", NhatKy_ViPham!F:F, B36, NhatKy_ViPham!H:H, "L07")</f>
        <v>0</v>
      </c>
      <c r="M36" s="6">
        <f>SUMIFS(NhatKy_ViPham!K:K, NhatKy_ViPham!E:E, "11_Phap", NhatKy_ViPham!F:F, B36, NhatKy_ViPham!H:H, "L08")</f>
        <v>0</v>
      </c>
      <c r="N36" s="6">
        <f>SUMIFS(NhatKy_ViPham!K:K, NhatKy_ViPham!E:E, "11_Phap", NhatKy_ViPham!F:F, B36, NhatKy_ViPham!H:H, "L09")</f>
        <v>0</v>
      </c>
      <c r="O36" s="6">
        <f>SUMIFS(NhatKy_ViPham!K:K, NhatKy_ViPham!E:E, "11_Phap", NhatKy_ViPham!F:F, B36, NhatKy_ViPham!H:H, "L10")</f>
        <v>0</v>
      </c>
      <c r="P36" s="12">
        <f>SUMIFS(NhatKy_ViPham!J:J, NhatKy_ViPham!E:E, "11_Phap", NhatKy_ViPham!F:F, B36)</f>
        <v>0</v>
      </c>
      <c r="Q36" s="13">
        <f>SUMIFS(NhatKy_ViPham!K:K, NhatKy_ViPham!E:E, "11_Phap", NhatKy_ViPham!F:F, B36)</f>
        <v>0</v>
      </c>
      <c r="R36" s="6">
        <f>100 + SUMIFS(NhatKy_ViPham!J:J, NhatKy_ViPham!E:E, "11_Phap", NhatKy_ViPham!F:F, B36, NhatKy_ViPham!C:C, "T1") - SUMIFS(NhatKy_ViPham!K:K, NhatKy_ViPham!E:E, "11_Phap", NhatKy_ViPham!F:F, B36, NhatKy_ViPham!C:C, "T1")</f>
        <v>100</v>
      </c>
      <c r="S36" s="6">
        <f>100 + SUMIFS(NhatKy_ViPham!J:J, NhatKy_ViPham!E:E, "11_Phap", NhatKy_ViPham!F:F, B36, NhatKy_ViPham!C:C, "T2") - SUMIFS(NhatKy_ViPham!K:K, NhatKy_ViPham!E:E, "11_Phap", NhatKy_ViPham!F:F, B36, NhatKy_ViPham!C:C, "T2")</f>
        <v>100</v>
      </c>
      <c r="T36" s="6">
        <f>100 + SUMIFS(NhatKy_ViPham!J:J, NhatKy_ViPham!E:E, "11_Phap", NhatKy_ViPham!F:F, B36, NhatKy_ViPham!C:C, "T3") - SUMIFS(NhatKy_ViPham!K:K, NhatKy_ViPham!E:E, "11_Phap", NhatKy_ViPham!F:F, B36, NhatKy_ViPham!C:C, "T3")</f>
        <v>100</v>
      </c>
      <c r="U36" s="6">
        <f>100 + SUMIFS(NhatKy_ViPham!J:J, NhatKy_ViPham!E:E, "11_Phap", NhatKy_ViPham!F:F, B36, NhatKy_ViPham!C:C, "T4") - SUMIFS(NhatKy_ViPham!K:K, NhatKy_ViPham!E:E, "11_Phap", NhatKy_ViPham!F:F, B36, NhatKy_ViPham!C:C, "T4")</f>
        <v>100</v>
      </c>
      <c r="V36" s="6">
        <f>100 + SUMIFS(NhatKy_ViPham!J:J, NhatKy_ViPham!E:E, "11_Phap", NhatKy_ViPham!F:F, B36, NhatKy_ViPham!C:C, "T5") - SUMIFS(NhatKy_ViPham!K:K, NhatKy_ViPham!E:E, "11_Phap", NhatKy_ViPham!F:F, B36, NhatKy_ViPham!C:C, "T5")</f>
        <v>100</v>
      </c>
      <c r="W36" s="6">
        <f>100 + SUMIFS(NhatKy_ViPham!J:J, NhatKy_ViPham!E:E, "11_Phap", NhatKy_ViPham!F:F, B36, NhatKy_ViPham!C:C, "T6") - SUMIFS(NhatKy_ViPham!K:K, NhatKy_ViPham!E:E, "11_Phap", NhatKy_ViPham!F:F, B36, NhatKy_ViPham!C:C, "T6")</f>
        <v>100</v>
      </c>
      <c r="X36" s="6">
        <f>100 + SUMIFS(NhatKy_ViPham!J:J, NhatKy_ViPham!E:E, "11_Phap", NhatKy_ViPham!F:F, B36, NhatKy_ViPham!C:C, "T7") - SUMIFS(NhatKy_ViPham!K:K, NhatKy_ViPham!E:E, "11_Phap", NhatKy_ViPham!F:F, B36, NhatKy_ViPham!C:C, "T7")</f>
        <v>100</v>
      </c>
      <c r="Y36" s="6">
        <f>100 + SUMIFS(NhatKy_ViPham!J:J, NhatKy_ViPham!E:E, "11_Phap", NhatKy_ViPham!F:F, B36, NhatKy_ViPham!C:C, "T8") - SUMIFS(NhatKy_ViPham!K:K, NhatKy_ViPham!E:E, "11_Phap", NhatKy_ViPham!F:F, B36, NhatKy_ViPham!C:C, "T8")</f>
        <v>100</v>
      </c>
      <c r="Z36" s="6">
        <f>100 + SUMIFS(NhatKy_ViPham!J:J, NhatKy_ViPham!E:E, "11_Phap", NhatKy_ViPham!F:F, B36, NhatKy_ViPham!C:C, "T9") - SUMIFS(NhatKy_ViPham!K:K, NhatKy_ViPham!E:E, "11_Phap", NhatKy_ViPham!F:F, B36, NhatKy_ViPham!C:C, "T9")</f>
        <v>100</v>
      </c>
      <c r="AA36" s="6">
        <f>100 + SUMIFS(NhatKy_ViPham!J:J, NhatKy_ViPham!E:E, "11_Phap", NhatKy_ViPham!F:F, B36, NhatKy_ViPham!C:C, "T10") - SUMIFS(NhatKy_ViPham!K:K, NhatKy_ViPham!E:E, "11_Phap", NhatKy_ViPham!F:F, B36, NhatKy_ViPham!C:C, "T10")</f>
        <v>100</v>
      </c>
      <c r="AB36" s="6">
        <f>100 + SUMIFS(NhatKy_ViPham!J:J, NhatKy_ViPham!E:E, "11_Phap", NhatKy_ViPham!F:F, B36, NhatKy_ViPham!C:C, "T11") - SUMIFS(NhatKy_ViPham!K:K, NhatKy_ViPham!E:E, "11_Phap", NhatKy_ViPham!F:F, B36, NhatKy_ViPham!C:C, "T11")</f>
        <v>100</v>
      </c>
      <c r="AC36" s="6">
        <f>100 + SUMIFS(NhatKy_ViPham!J:J, NhatKy_ViPham!E:E, "11_Phap", NhatKy_ViPham!F:F, B36, NhatKy_ViPham!C:C, "T12") - SUMIFS(NhatKy_ViPham!K:K, NhatKy_ViPham!E:E, "11_Phap", NhatKy_ViPham!F:F, B36, NhatKy_ViPham!C:C, "T12")</f>
        <v>100</v>
      </c>
      <c r="AD36" s="6">
        <f>100 + SUMIFS(NhatKy_ViPham!J:J, NhatKy_ViPham!E:E, "11_Phap", NhatKy_ViPham!F:F, B36, NhatKy_ViPham!C:C, "T13") - SUMIFS(NhatKy_ViPham!K:K, NhatKy_ViPham!E:E, "11_Phap", NhatKy_ViPham!F:F, B36, NhatKy_ViPham!C:C, "T13")</f>
        <v>100</v>
      </c>
      <c r="AE36" s="6">
        <f>100 + SUMIFS(NhatKy_ViPham!J:J, NhatKy_ViPham!E:E, "11_Phap", NhatKy_ViPham!F:F, B36, NhatKy_ViPham!C:C, "T14") - SUMIFS(NhatKy_ViPham!K:K, NhatKy_ViPham!E:E, "11_Phap", NhatKy_ViPham!F:F, B36, NhatKy_ViPham!C:C, "T14")</f>
        <v>100</v>
      </c>
      <c r="AF36" s="6">
        <f>100 + SUMIFS(NhatKy_ViPham!J:J, NhatKy_ViPham!E:E, "11_Phap", NhatKy_ViPham!F:F, B36, NhatKy_ViPham!C:C, "T15") - SUMIFS(NhatKy_ViPham!K:K, NhatKy_ViPham!E:E, "11_Phap", NhatKy_ViPham!F:F, B36, NhatKy_ViPham!C:C, "T15")</f>
        <v>100</v>
      </c>
      <c r="AG36" s="6">
        <f>100 + SUMIFS(NhatKy_ViPham!J:J, NhatKy_ViPham!E:E, "11_Phap", NhatKy_ViPham!F:F, B36, NhatKy_ViPham!C:C, "T16") - SUMIFS(NhatKy_ViPham!K:K, NhatKy_ViPham!E:E, "11_Phap", NhatKy_ViPham!F:F, B36, NhatKy_ViPham!C:C, "T16")</f>
        <v>100</v>
      </c>
      <c r="AH36" s="6">
        <f>100 + SUMIFS(NhatKy_ViPham!J:J, NhatKy_ViPham!E:E, "11_Phap", NhatKy_ViPham!F:F, B36, NhatKy_ViPham!C:C, "T17") - SUMIFS(NhatKy_ViPham!K:K, NhatKy_ViPham!E:E, "11_Phap", NhatKy_ViPham!F:F, B36, NhatKy_ViPham!C:C, "T17")</f>
        <v>100</v>
      </c>
      <c r="AI36" s="6">
        <f>100 + SUMIFS(NhatKy_ViPham!J:J, NhatKy_ViPham!E:E, "11_Phap", NhatKy_ViPham!F:F, B36, NhatKy_ViPham!C:C, "T18") - SUMIFS(NhatKy_ViPham!K:K, NhatKy_ViPham!E:E, "11_Phap", NhatKy_ViPham!F:F, B36, NhatKy_ViPham!C:C, "T18")</f>
        <v>100</v>
      </c>
      <c r="AJ36" s="6">
        <f>100 + SUMIFS(NhatKy_ViPham!J:J, NhatKy_ViPham!E:E, "11_Phap", NhatKy_ViPham!F:F, B36, NhatKy_ViPham!C:C, "T19") - SUMIFS(NhatKy_ViPham!K:K, NhatKy_ViPham!E:E, "11_Phap", NhatKy_ViPham!F:F, B36, NhatKy_ViPham!C:C, "T19")</f>
        <v>100</v>
      </c>
      <c r="AK36" s="6">
        <f>100 + SUMIFS(NhatKy_ViPham!J:J, NhatKy_ViPham!E:E, "11_Phap", NhatKy_ViPham!F:F, B36, NhatKy_ViPham!C:C, "T20") - SUMIFS(NhatKy_ViPham!K:K, NhatKy_ViPham!E:E, "11_Phap", NhatKy_ViPham!F:F, B36, NhatKy_ViPham!C:C, "T20")</f>
        <v>100</v>
      </c>
      <c r="AL36" s="6">
        <f>100 + SUMIFS(NhatKy_ViPham!J:J, NhatKy_ViPham!E:E, "11_Phap", NhatKy_ViPham!F:F, B36, NhatKy_ViPham!C:C, "T21") - SUMIFS(NhatKy_ViPham!K:K, NhatKy_ViPham!E:E, "11_Phap", NhatKy_ViPham!F:F, B36, NhatKy_ViPham!C:C, "T21")</f>
        <v>100</v>
      </c>
      <c r="AM36" s="6">
        <f>100 + SUMIFS(NhatKy_ViPham!J:J, NhatKy_ViPham!E:E, "11_Phap", NhatKy_ViPham!F:F, B36, NhatKy_ViPham!C:C, "T22") - SUMIFS(NhatKy_ViPham!K:K, NhatKy_ViPham!E:E, "11_Phap", NhatKy_ViPham!F:F, B36, NhatKy_ViPham!C:C, "T22")</f>
        <v>100</v>
      </c>
      <c r="AN36" s="6">
        <f>100 + SUMIFS(NhatKy_ViPham!J:J, NhatKy_ViPham!E:E, "11_Phap", NhatKy_ViPham!F:F, B36, NhatKy_ViPham!C:C, "T23") - SUMIFS(NhatKy_ViPham!K:K, NhatKy_ViPham!E:E, "11_Phap", NhatKy_ViPham!F:F, B36, NhatKy_ViPham!C:C, "T23")</f>
        <v>100</v>
      </c>
      <c r="AO36" s="6">
        <f>100 + SUMIFS(NhatKy_ViPham!J:J, NhatKy_ViPham!E:E, "11_Phap", NhatKy_ViPham!F:F, B36, NhatKy_ViPham!C:C, "T24") - SUMIFS(NhatKy_ViPham!K:K, NhatKy_ViPham!E:E, "11_Phap", NhatKy_ViPham!F:F, B36, NhatKy_ViPham!C:C, "T24")</f>
        <v>100</v>
      </c>
      <c r="AP36" s="6">
        <f>100 + SUMIFS(NhatKy_ViPham!J:J, NhatKy_ViPham!E:E, "11_Phap", NhatKy_ViPham!F:F, B36, NhatKy_ViPham!C:C, "T25") - SUMIFS(NhatKy_ViPham!K:K, NhatKy_ViPham!E:E, "11_Phap", NhatKy_ViPham!F:F, B36, NhatKy_ViPham!C:C, "T25")</f>
        <v>100</v>
      </c>
      <c r="AQ36" s="6">
        <f>100 + SUMIFS(NhatKy_ViPham!J:J, NhatKy_ViPham!E:E, "11_Phap", NhatKy_ViPham!F:F, B36, NhatKy_ViPham!C:C, "T26") - SUMIFS(NhatKy_ViPham!K:K, NhatKy_ViPham!E:E, "11_Phap", NhatKy_ViPham!F:F, B36, NhatKy_ViPham!C:C, "T26")</f>
        <v>100</v>
      </c>
      <c r="AR36" s="6">
        <f>100 + SUMIFS(NhatKy_ViPham!J:J, NhatKy_ViPham!E:E, "11_Phap", NhatKy_ViPham!F:F, B36, NhatKy_ViPham!C:C, "T27") - SUMIFS(NhatKy_ViPham!K:K, NhatKy_ViPham!E:E, "11_Phap", NhatKy_ViPham!F:F, B36, NhatKy_ViPham!C:C, "T27")</f>
        <v>100</v>
      </c>
      <c r="AS36" s="6">
        <f>100 + SUMIFS(NhatKy_ViPham!J:J, NhatKy_ViPham!E:E, "11_Phap", NhatKy_ViPham!F:F, B36, NhatKy_ViPham!C:C, "T28") - SUMIFS(NhatKy_ViPham!K:K, NhatKy_ViPham!E:E, "11_Phap", NhatKy_ViPham!F:F, B36, NhatKy_ViPham!C:C, "T28")</f>
        <v>100</v>
      </c>
      <c r="AT36" s="6">
        <f>100 + SUMIFS(NhatKy_ViPham!J:J, NhatKy_ViPham!E:E, "11_Phap", NhatKy_ViPham!F:F, B36, NhatKy_ViPham!C:C, "T29") - SUMIFS(NhatKy_ViPham!K:K, NhatKy_ViPham!E:E, "11_Phap", NhatKy_ViPham!F:F, B36, NhatKy_ViPham!C:C, "T29")</f>
        <v>100</v>
      </c>
      <c r="AU36" s="6">
        <f>100 + SUMIFS(NhatKy_ViPham!J:J, NhatKy_ViPham!E:E, "11_Phap", NhatKy_ViPham!F:F, B36, NhatKy_ViPham!C:C, "T30") - SUMIFS(NhatKy_ViPham!K:K, NhatKy_ViPham!E:E, "11_Phap", NhatKy_ViPham!F:F, B36, NhatKy_ViPham!C:C, "T30")</f>
        <v>100</v>
      </c>
      <c r="AV36" s="6">
        <f>100 + SUMIFS(NhatKy_ViPham!J:J, NhatKy_ViPham!E:E, "11_Phap", NhatKy_ViPham!F:F, B36, NhatKy_ViPham!C:C, "T31") - SUMIFS(NhatKy_ViPham!K:K, NhatKy_ViPham!E:E, "11_Phap", NhatKy_ViPham!F:F, B36, NhatKy_ViPham!C:C, "T31")</f>
        <v>100</v>
      </c>
      <c r="AW36" s="6">
        <f>100 + SUMIFS(NhatKy_ViPham!J:J, NhatKy_ViPham!E:E, "11_Phap", NhatKy_ViPham!F:F, B36, NhatKy_ViPham!C:C, "T32") - SUMIFS(NhatKy_ViPham!K:K, NhatKy_ViPham!E:E, "11_Phap", NhatKy_ViPham!F:F, B36, NhatKy_ViPham!C:C, "T32")</f>
        <v>100</v>
      </c>
      <c r="AX36" s="6">
        <f>100 + SUMIFS(NhatKy_ViPham!J:J, NhatKy_ViPham!E:E, "11_Phap", NhatKy_ViPham!F:F, B36, NhatKy_ViPham!C:C, "T33") - SUMIFS(NhatKy_ViPham!K:K, NhatKy_ViPham!E:E, "11_Phap", NhatKy_ViPham!F:F, B36, NhatKy_ViPham!C:C, "T33")</f>
        <v>100</v>
      </c>
      <c r="AY36" s="6">
        <f>100 + SUMIFS(NhatKy_ViPham!J:J, NhatKy_ViPham!E:E, "11_Phap", NhatKy_ViPham!F:F, B36, NhatKy_ViPham!C:C, "T34") - SUMIFS(NhatKy_ViPham!K:K, NhatKy_ViPham!E:E, "11_Phap", NhatKy_ViPham!F:F, B36, NhatKy_ViPham!C:C, "T34")</f>
        <v>100</v>
      </c>
      <c r="AZ36" s="6">
        <f>100 + SUMIFS(NhatKy_ViPham!J:J, NhatKy_ViPham!E:E, "11_Phap", NhatKy_ViPham!F:F, B36, NhatKy_ViPham!C:C, "T35") - SUMIFS(NhatKy_ViPham!K:K, NhatKy_ViPham!E:E, "11_Phap", NhatKy_ViPham!F:F, B36, NhatKy_ViPham!C:C, "T35")</f>
        <v>100</v>
      </c>
      <c r="BA36" s="12">
        <f t="shared" si="0"/>
        <v>100</v>
      </c>
      <c r="BB36" s="11" t="s">
        <v>430</v>
      </c>
      <c r="BC36" s="16" t="str">
        <f t="shared" si="1"/>
        <v>Tốt</v>
      </c>
      <c r="BD36" s="15" t="str">
        <f t="shared" si="2"/>
        <v>🟢 BÌNH THƯỜNG</v>
      </c>
    </row>
    <row r="37" spans="1:56" x14ac:dyDescent="0.25">
      <c r="A37" s="4">
        <v>29</v>
      </c>
      <c r="B37" s="10" t="s">
        <v>1076</v>
      </c>
      <c r="C37" s="4" t="s">
        <v>1689</v>
      </c>
      <c r="D37" s="4" t="s">
        <v>429</v>
      </c>
      <c r="E37" s="11" t="s">
        <v>430</v>
      </c>
      <c r="F37" s="7">
        <f>SUMIFS(NhatKy_ViPham!K:K, NhatKy_ViPham!E:E, "11_Phap", NhatKy_ViPham!F:F, B37, NhatKy_ViPham!H:H, "L01")</f>
        <v>0</v>
      </c>
      <c r="G37" s="7">
        <f>SUMIFS(NhatKy_ViPham!K:K, NhatKy_ViPham!E:E, "11_Phap", NhatKy_ViPham!F:F, B37, NhatKy_ViPham!H:H, "L02")</f>
        <v>0</v>
      </c>
      <c r="H37" s="7">
        <f>SUMIFS(NhatKy_ViPham!K:K, NhatKy_ViPham!E:E, "11_Phap", NhatKy_ViPham!F:F, B37, NhatKy_ViPham!H:H, "L03")</f>
        <v>0</v>
      </c>
      <c r="I37" s="7">
        <f>SUMIFS(NhatKy_ViPham!K:K, NhatKy_ViPham!E:E, "11_Phap", NhatKy_ViPham!F:F, B37, NhatKy_ViPham!H:H, "L04")</f>
        <v>0</v>
      </c>
      <c r="J37" s="7">
        <f>SUMIFS(NhatKy_ViPham!K:K, NhatKy_ViPham!E:E, "11_Phap", NhatKy_ViPham!F:F, B37, NhatKy_ViPham!H:H, "L05")</f>
        <v>0</v>
      </c>
      <c r="K37" s="7">
        <f>SUMIFS(NhatKy_ViPham!K:K, NhatKy_ViPham!E:E, "11_Phap", NhatKy_ViPham!F:F, B37, NhatKy_ViPham!H:H, "L06")</f>
        <v>0</v>
      </c>
      <c r="L37" s="7">
        <f>SUMIFS(NhatKy_ViPham!K:K, NhatKy_ViPham!E:E, "11_Phap", NhatKy_ViPham!F:F, B37, NhatKy_ViPham!H:H, "L07")</f>
        <v>0</v>
      </c>
      <c r="M37" s="7">
        <f>SUMIFS(NhatKy_ViPham!K:K, NhatKy_ViPham!E:E, "11_Phap", NhatKy_ViPham!F:F, B37, NhatKy_ViPham!H:H, "L08")</f>
        <v>0</v>
      </c>
      <c r="N37" s="7">
        <f>SUMIFS(NhatKy_ViPham!K:K, NhatKy_ViPham!E:E, "11_Phap", NhatKy_ViPham!F:F, B37, NhatKy_ViPham!H:H, "L09")</f>
        <v>0</v>
      </c>
      <c r="O37" s="7">
        <f>SUMIFS(NhatKy_ViPham!K:K, NhatKy_ViPham!E:E, "11_Phap", NhatKy_ViPham!F:F, B37, NhatKy_ViPham!H:H, "L10")</f>
        <v>0</v>
      </c>
      <c r="P37" s="12">
        <f>SUMIFS(NhatKy_ViPham!J:J, NhatKy_ViPham!E:E, "11_Phap", NhatKy_ViPham!F:F, B37)</f>
        <v>0</v>
      </c>
      <c r="Q37" s="13">
        <f>SUMIFS(NhatKy_ViPham!K:K, NhatKy_ViPham!E:E, "11_Phap", NhatKy_ViPham!F:F, B37)</f>
        <v>0</v>
      </c>
      <c r="R37" s="7">
        <f>100 + SUMIFS(NhatKy_ViPham!J:J, NhatKy_ViPham!E:E, "11_Phap", NhatKy_ViPham!F:F, B37, NhatKy_ViPham!C:C, "T1") - SUMIFS(NhatKy_ViPham!K:K, NhatKy_ViPham!E:E, "11_Phap", NhatKy_ViPham!F:F, B37, NhatKy_ViPham!C:C, "T1")</f>
        <v>100</v>
      </c>
      <c r="S37" s="7">
        <f>100 + SUMIFS(NhatKy_ViPham!J:J, NhatKy_ViPham!E:E, "11_Phap", NhatKy_ViPham!F:F, B37, NhatKy_ViPham!C:C, "T2") - SUMIFS(NhatKy_ViPham!K:K, NhatKy_ViPham!E:E, "11_Phap", NhatKy_ViPham!F:F, B37, NhatKy_ViPham!C:C, "T2")</f>
        <v>100</v>
      </c>
      <c r="T37" s="7">
        <f>100 + SUMIFS(NhatKy_ViPham!J:J, NhatKy_ViPham!E:E, "11_Phap", NhatKy_ViPham!F:F, B37, NhatKy_ViPham!C:C, "T3") - SUMIFS(NhatKy_ViPham!K:K, NhatKy_ViPham!E:E, "11_Phap", NhatKy_ViPham!F:F, B37, NhatKy_ViPham!C:C, "T3")</f>
        <v>100</v>
      </c>
      <c r="U37" s="7">
        <f>100 + SUMIFS(NhatKy_ViPham!J:J, NhatKy_ViPham!E:E, "11_Phap", NhatKy_ViPham!F:F, B37, NhatKy_ViPham!C:C, "T4") - SUMIFS(NhatKy_ViPham!K:K, NhatKy_ViPham!E:E, "11_Phap", NhatKy_ViPham!F:F, B37, NhatKy_ViPham!C:C, "T4")</f>
        <v>100</v>
      </c>
      <c r="V37" s="7">
        <f>100 + SUMIFS(NhatKy_ViPham!J:J, NhatKy_ViPham!E:E, "11_Phap", NhatKy_ViPham!F:F, B37, NhatKy_ViPham!C:C, "T5") - SUMIFS(NhatKy_ViPham!K:K, NhatKy_ViPham!E:E, "11_Phap", NhatKy_ViPham!F:F, B37, NhatKy_ViPham!C:C, "T5")</f>
        <v>100</v>
      </c>
      <c r="W37" s="7">
        <f>100 + SUMIFS(NhatKy_ViPham!J:J, NhatKy_ViPham!E:E, "11_Phap", NhatKy_ViPham!F:F, B37, NhatKy_ViPham!C:C, "T6") - SUMIFS(NhatKy_ViPham!K:K, NhatKy_ViPham!E:E, "11_Phap", NhatKy_ViPham!F:F, B37, NhatKy_ViPham!C:C, "T6")</f>
        <v>100</v>
      </c>
      <c r="X37" s="7">
        <f>100 + SUMIFS(NhatKy_ViPham!J:J, NhatKy_ViPham!E:E, "11_Phap", NhatKy_ViPham!F:F, B37, NhatKy_ViPham!C:C, "T7") - SUMIFS(NhatKy_ViPham!K:K, NhatKy_ViPham!E:E, "11_Phap", NhatKy_ViPham!F:F, B37, NhatKy_ViPham!C:C, "T7")</f>
        <v>100</v>
      </c>
      <c r="Y37" s="7">
        <f>100 + SUMIFS(NhatKy_ViPham!J:J, NhatKy_ViPham!E:E, "11_Phap", NhatKy_ViPham!F:F, B37, NhatKy_ViPham!C:C, "T8") - SUMIFS(NhatKy_ViPham!K:K, NhatKy_ViPham!E:E, "11_Phap", NhatKy_ViPham!F:F, B37, NhatKy_ViPham!C:C, "T8")</f>
        <v>100</v>
      </c>
      <c r="Z37" s="7">
        <f>100 + SUMIFS(NhatKy_ViPham!J:J, NhatKy_ViPham!E:E, "11_Phap", NhatKy_ViPham!F:F, B37, NhatKy_ViPham!C:C, "T9") - SUMIFS(NhatKy_ViPham!K:K, NhatKy_ViPham!E:E, "11_Phap", NhatKy_ViPham!F:F, B37, NhatKy_ViPham!C:C, "T9")</f>
        <v>100</v>
      </c>
      <c r="AA37" s="7">
        <f>100 + SUMIFS(NhatKy_ViPham!J:J, NhatKy_ViPham!E:E, "11_Phap", NhatKy_ViPham!F:F, B37, NhatKy_ViPham!C:C, "T10") - SUMIFS(NhatKy_ViPham!K:K, NhatKy_ViPham!E:E, "11_Phap", NhatKy_ViPham!F:F, B37, NhatKy_ViPham!C:C, "T10")</f>
        <v>100</v>
      </c>
      <c r="AB37" s="7">
        <f>100 + SUMIFS(NhatKy_ViPham!J:J, NhatKy_ViPham!E:E, "11_Phap", NhatKy_ViPham!F:F, B37, NhatKy_ViPham!C:C, "T11") - SUMIFS(NhatKy_ViPham!K:K, NhatKy_ViPham!E:E, "11_Phap", NhatKy_ViPham!F:F, B37, NhatKy_ViPham!C:C, "T11")</f>
        <v>100</v>
      </c>
      <c r="AC37" s="7">
        <f>100 + SUMIFS(NhatKy_ViPham!J:J, NhatKy_ViPham!E:E, "11_Phap", NhatKy_ViPham!F:F, B37, NhatKy_ViPham!C:C, "T12") - SUMIFS(NhatKy_ViPham!K:K, NhatKy_ViPham!E:E, "11_Phap", NhatKy_ViPham!F:F, B37, NhatKy_ViPham!C:C, "T12")</f>
        <v>100</v>
      </c>
      <c r="AD37" s="7">
        <f>100 + SUMIFS(NhatKy_ViPham!J:J, NhatKy_ViPham!E:E, "11_Phap", NhatKy_ViPham!F:F, B37, NhatKy_ViPham!C:C, "T13") - SUMIFS(NhatKy_ViPham!K:K, NhatKy_ViPham!E:E, "11_Phap", NhatKy_ViPham!F:F, B37, NhatKy_ViPham!C:C, "T13")</f>
        <v>100</v>
      </c>
      <c r="AE37" s="7">
        <f>100 + SUMIFS(NhatKy_ViPham!J:J, NhatKy_ViPham!E:E, "11_Phap", NhatKy_ViPham!F:F, B37, NhatKy_ViPham!C:C, "T14") - SUMIFS(NhatKy_ViPham!K:K, NhatKy_ViPham!E:E, "11_Phap", NhatKy_ViPham!F:F, B37, NhatKy_ViPham!C:C, "T14")</f>
        <v>100</v>
      </c>
      <c r="AF37" s="7">
        <f>100 + SUMIFS(NhatKy_ViPham!J:J, NhatKy_ViPham!E:E, "11_Phap", NhatKy_ViPham!F:F, B37, NhatKy_ViPham!C:C, "T15") - SUMIFS(NhatKy_ViPham!K:K, NhatKy_ViPham!E:E, "11_Phap", NhatKy_ViPham!F:F, B37, NhatKy_ViPham!C:C, "T15")</f>
        <v>100</v>
      </c>
      <c r="AG37" s="7">
        <f>100 + SUMIFS(NhatKy_ViPham!J:J, NhatKy_ViPham!E:E, "11_Phap", NhatKy_ViPham!F:F, B37, NhatKy_ViPham!C:C, "T16") - SUMIFS(NhatKy_ViPham!K:K, NhatKy_ViPham!E:E, "11_Phap", NhatKy_ViPham!F:F, B37, NhatKy_ViPham!C:C, "T16")</f>
        <v>100</v>
      </c>
      <c r="AH37" s="7">
        <f>100 + SUMIFS(NhatKy_ViPham!J:J, NhatKy_ViPham!E:E, "11_Phap", NhatKy_ViPham!F:F, B37, NhatKy_ViPham!C:C, "T17") - SUMIFS(NhatKy_ViPham!K:K, NhatKy_ViPham!E:E, "11_Phap", NhatKy_ViPham!F:F, B37, NhatKy_ViPham!C:C, "T17")</f>
        <v>100</v>
      </c>
      <c r="AI37" s="7">
        <f>100 + SUMIFS(NhatKy_ViPham!J:J, NhatKy_ViPham!E:E, "11_Phap", NhatKy_ViPham!F:F, B37, NhatKy_ViPham!C:C, "T18") - SUMIFS(NhatKy_ViPham!K:K, NhatKy_ViPham!E:E, "11_Phap", NhatKy_ViPham!F:F, B37, NhatKy_ViPham!C:C, "T18")</f>
        <v>100</v>
      </c>
      <c r="AJ37" s="7">
        <f>100 + SUMIFS(NhatKy_ViPham!J:J, NhatKy_ViPham!E:E, "11_Phap", NhatKy_ViPham!F:F, B37, NhatKy_ViPham!C:C, "T19") - SUMIFS(NhatKy_ViPham!K:K, NhatKy_ViPham!E:E, "11_Phap", NhatKy_ViPham!F:F, B37, NhatKy_ViPham!C:C, "T19")</f>
        <v>100</v>
      </c>
      <c r="AK37" s="7">
        <f>100 + SUMIFS(NhatKy_ViPham!J:J, NhatKy_ViPham!E:E, "11_Phap", NhatKy_ViPham!F:F, B37, NhatKy_ViPham!C:C, "T20") - SUMIFS(NhatKy_ViPham!K:K, NhatKy_ViPham!E:E, "11_Phap", NhatKy_ViPham!F:F, B37, NhatKy_ViPham!C:C, "T20")</f>
        <v>100</v>
      </c>
      <c r="AL37" s="7">
        <f>100 + SUMIFS(NhatKy_ViPham!J:J, NhatKy_ViPham!E:E, "11_Phap", NhatKy_ViPham!F:F, B37, NhatKy_ViPham!C:C, "T21") - SUMIFS(NhatKy_ViPham!K:K, NhatKy_ViPham!E:E, "11_Phap", NhatKy_ViPham!F:F, B37, NhatKy_ViPham!C:C, "T21")</f>
        <v>100</v>
      </c>
      <c r="AM37" s="7">
        <f>100 + SUMIFS(NhatKy_ViPham!J:J, NhatKy_ViPham!E:E, "11_Phap", NhatKy_ViPham!F:F, B37, NhatKy_ViPham!C:C, "T22") - SUMIFS(NhatKy_ViPham!K:K, NhatKy_ViPham!E:E, "11_Phap", NhatKy_ViPham!F:F, B37, NhatKy_ViPham!C:C, "T22")</f>
        <v>100</v>
      </c>
      <c r="AN37" s="7">
        <f>100 + SUMIFS(NhatKy_ViPham!J:J, NhatKy_ViPham!E:E, "11_Phap", NhatKy_ViPham!F:F, B37, NhatKy_ViPham!C:C, "T23") - SUMIFS(NhatKy_ViPham!K:K, NhatKy_ViPham!E:E, "11_Phap", NhatKy_ViPham!F:F, B37, NhatKy_ViPham!C:C, "T23")</f>
        <v>100</v>
      </c>
      <c r="AO37" s="7">
        <f>100 + SUMIFS(NhatKy_ViPham!J:J, NhatKy_ViPham!E:E, "11_Phap", NhatKy_ViPham!F:F, B37, NhatKy_ViPham!C:C, "T24") - SUMIFS(NhatKy_ViPham!K:K, NhatKy_ViPham!E:E, "11_Phap", NhatKy_ViPham!F:F, B37, NhatKy_ViPham!C:C, "T24")</f>
        <v>100</v>
      </c>
      <c r="AP37" s="7">
        <f>100 + SUMIFS(NhatKy_ViPham!J:J, NhatKy_ViPham!E:E, "11_Phap", NhatKy_ViPham!F:F, B37, NhatKy_ViPham!C:C, "T25") - SUMIFS(NhatKy_ViPham!K:K, NhatKy_ViPham!E:E, "11_Phap", NhatKy_ViPham!F:F, B37, NhatKy_ViPham!C:C, "T25")</f>
        <v>100</v>
      </c>
      <c r="AQ37" s="7">
        <f>100 + SUMIFS(NhatKy_ViPham!J:J, NhatKy_ViPham!E:E, "11_Phap", NhatKy_ViPham!F:F, B37, NhatKy_ViPham!C:C, "T26") - SUMIFS(NhatKy_ViPham!K:K, NhatKy_ViPham!E:E, "11_Phap", NhatKy_ViPham!F:F, B37, NhatKy_ViPham!C:C, "T26")</f>
        <v>100</v>
      </c>
      <c r="AR37" s="7">
        <f>100 + SUMIFS(NhatKy_ViPham!J:J, NhatKy_ViPham!E:E, "11_Phap", NhatKy_ViPham!F:F, B37, NhatKy_ViPham!C:C, "T27") - SUMIFS(NhatKy_ViPham!K:K, NhatKy_ViPham!E:E, "11_Phap", NhatKy_ViPham!F:F, B37, NhatKy_ViPham!C:C, "T27")</f>
        <v>100</v>
      </c>
      <c r="AS37" s="7">
        <f>100 + SUMIFS(NhatKy_ViPham!J:J, NhatKy_ViPham!E:E, "11_Phap", NhatKy_ViPham!F:F, B37, NhatKy_ViPham!C:C, "T28") - SUMIFS(NhatKy_ViPham!K:K, NhatKy_ViPham!E:E, "11_Phap", NhatKy_ViPham!F:F, B37, NhatKy_ViPham!C:C, "T28")</f>
        <v>100</v>
      </c>
      <c r="AT37" s="7">
        <f>100 + SUMIFS(NhatKy_ViPham!J:J, NhatKy_ViPham!E:E, "11_Phap", NhatKy_ViPham!F:F, B37, NhatKy_ViPham!C:C, "T29") - SUMIFS(NhatKy_ViPham!K:K, NhatKy_ViPham!E:E, "11_Phap", NhatKy_ViPham!F:F, B37, NhatKy_ViPham!C:C, "T29")</f>
        <v>100</v>
      </c>
      <c r="AU37" s="7">
        <f>100 + SUMIFS(NhatKy_ViPham!J:J, NhatKy_ViPham!E:E, "11_Phap", NhatKy_ViPham!F:F, B37, NhatKy_ViPham!C:C, "T30") - SUMIFS(NhatKy_ViPham!K:K, NhatKy_ViPham!E:E, "11_Phap", NhatKy_ViPham!F:F, B37, NhatKy_ViPham!C:C, "T30")</f>
        <v>100</v>
      </c>
      <c r="AV37" s="7">
        <f>100 + SUMIFS(NhatKy_ViPham!J:J, NhatKy_ViPham!E:E, "11_Phap", NhatKy_ViPham!F:F, B37, NhatKy_ViPham!C:C, "T31") - SUMIFS(NhatKy_ViPham!K:K, NhatKy_ViPham!E:E, "11_Phap", NhatKy_ViPham!F:F, B37, NhatKy_ViPham!C:C, "T31")</f>
        <v>100</v>
      </c>
      <c r="AW37" s="7">
        <f>100 + SUMIFS(NhatKy_ViPham!J:J, NhatKy_ViPham!E:E, "11_Phap", NhatKy_ViPham!F:F, B37, NhatKy_ViPham!C:C, "T32") - SUMIFS(NhatKy_ViPham!K:K, NhatKy_ViPham!E:E, "11_Phap", NhatKy_ViPham!F:F, B37, NhatKy_ViPham!C:C, "T32")</f>
        <v>100</v>
      </c>
      <c r="AX37" s="7">
        <f>100 + SUMIFS(NhatKy_ViPham!J:J, NhatKy_ViPham!E:E, "11_Phap", NhatKy_ViPham!F:F, B37, NhatKy_ViPham!C:C, "T33") - SUMIFS(NhatKy_ViPham!K:K, NhatKy_ViPham!E:E, "11_Phap", NhatKy_ViPham!F:F, B37, NhatKy_ViPham!C:C, "T33")</f>
        <v>100</v>
      </c>
      <c r="AY37" s="7">
        <f>100 + SUMIFS(NhatKy_ViPham!J:J, NhatKy_ViPham!E:E, "11_Phap", NhatKy_ViPham!F:F, B37, NhatKy_ViPham!C:C, "T34") - SUMIFS(NhatKy_ViPham!K:K, NhatKy_ViPham!E:E, "11_Phap", NhatKy_ViPham!F:F, B37, NhatKy_ViPham!C:C, "T34")</f>
        <v>100</v>
      </c>
      <c r="AZ37" s="7">
        <f>100 + SUMIFS(NhatKy_ViPham!J:J, NhatKy_ViPham!E:E, "11_Phap", NhatKy_ViPham!F:F, B37, NhatKy_ViPham!C:C, "T35") - SUMIFS(NhatKy_ViPham!K:K, NhatKy_ViPham!E:E, "11_Phap", NhatKy_ViPham!F:F, B37, NhatKy_ViPham!C:C, "T35")</f>
        <v>100</v>
      </c>
      <c r="BA37" s="12">
        <f t="shared" si="0"/>
        <v>100</v>
      </c>
      <c r="BB37" s="11" t="s">
        <v>430</v>
      </c>
      <c r="BC37" s="14" t="str">
        <f t="shared" si="1"/>
        <v>Tốt</v>
      </c>
      <c r="BD37" s="10" t="str">
        <f t="shared" si="2"/>
        <v>🟢 BÌNH THƯỜNG</v>
      </c>
    </row>
    <row r="38" spans="1:56" x14ac:dyDescent="0.25">
      <c r="A38" s="5">
        <v>30</v>
      </c>
      <c r="B38" s="15" t="s">
        <v>2194</v>
      </c>
      <c r="C38" s="5" t="s">
        <v>2027</v>
      </c>
      <c r="D38" s="5" t="s">
        <v>429</v>
      </c>
      <c r="E38" s="11" t="s">
        <v>430</v>
      </c>
      <c r="F38" s="6">
        <f>SUMIFS(NhatKy_ViPham!K:K, NhatKy_ViPham!E:E, "11_Phap", NhatKy_ViPham!F:F, B38, NhatKy_ViPham!H:H, "L01")</f>
        <v>0</v>
      </c>
      <c r="G38" s="6">
        <f>SUMIFS(NhatKy_ViPham!K:K, NhatKy_ViPham!E:E, "11_Phap", NhatKy_ViPham!F:F, B38, NhatKy_ViPham!H:H, "L02")</f>
        <v>0</v>
      </c>
      <c r="H38" s="6">
        <f>SUMIFS(NhatKy_ViPham!K:K, NhatKy_ViPham!E:E, "11_Phap", NhatKy_ViPham!F:F, B38, NhatKy_ViPham!H:H, "L03")</f>
        <v>0</v>
      </c>
      <c r="I38" s="6">
        <f>SUMIFS(NhatKy_ViPham!K:K, NhatKy_ViPham!E:E, "11_Phap", NhatKy_ViPham!F:F, B38, NhatKy_ViPham!H:H, "L04")</f>
        <v>0</v>
      </c>
      <c r="J38" s="6">
        <f>SUMIFS(NhatKy_ViPham!K:K, NhatKy_ViPham!E:E, "11_Phap", NhatKy_ViPham!F:F, B38, NhatKy_ViPham!H:H, "L05")</f>
        <v>0</v>
      </c>
      <c r="K38" s="6">
        <f>SUMIFS(NhatKy_ViPham!K:K, NhatKy_ViPham!E:E, "11_Phap", NhatKy_ViPham!F:F, B38, NhatKy_ViPham!H:H, "L06")</f>
        <v>0</v>
      </c>
      <c r="L38" s="6">
        <f>SUMIFS(NhatKy_ViPham!K:K, NhatKy_ViPham!E:E, "11_Phap", NhatKy_ViPham!F:F, B38, NhatKy_ViPham!H:H, "L07")</f>
        <v>0</v>
      </c>
      <c r="M38" s="6">
        <f>SUMIFS(NhatKy_ViPham!K:K, NhatKy_ViPham!E:E, "11_Phap", NhatKy_ViPham!F:F, B38, NhatKy_ViPham!H:H, "L08")</f>
        <v>0</v>
      </c>
      <c r="N38" s="6">
        <f>SUMIFS(NhatKy_ViPham!K:K, NhatKy_ViPham!E:E, "11_Phap", NhatKy_ViPham!F:F, B38, NhatKy_ViPham!H:H, "L09")</f>
        <v>0</v>
      </c>
      <c r="O38" s="6">
        <f>SUMIFS(NhatKy_ViPham!K:K, NhatKy_ViPham!E:E, "11_Phap", NhatKy_ViPham!F:F, B38, NhatKy_ViPham!H:H, "L10")</f>
        <v>0</v>
      </c>
      <c r="P38" s="12">
        <f>SUMIFS(NhatKy_ViPham!J:J, NhatKy_ViPham!E:E, "11_Phap", NhatKy_ViPham!F:F, B38)</f>
        <v>0</v>
      </c>
      <c r="Q38" s="13">
        <f>SUMIFS(NhatKy_ViPham!K:K, NhatKy_ViPham!E:E, "11_Phap", NhatKy_ViPham!F:F, B38)</f>
        <v>0</v>
      </c>
      <c r="R38" s="6">
        <f>100 + SUMIFS(NhatKy_ViPham!J:J, NhatKy_ViPham!E:E, "11_Phap", NhatKy_ViPham!F:F, B38, NhatKy_ViPham!C:C, "T1") - SUMIFS(NhatKy_ViPham!K:K, NhatKy_ViPham!E:E, "11_Phap", NhatKy_ViPham!F:F, B38, NhatKy_ViPham!C:C, "T1")</f>
        <v>100</v>
      </c>
      <c r="S38" s="6">
        <f>100 + SUMIFS(NhatKy_ViPham!J:J, NhatKy_ViPham!E:E, "11_Phap", NhatKy_ViPham!F:F, B38, NhatKy_ViPham!C:C, "T2") - SUMIFS(NhatKy_ViPham!K:K, NhatKy_ViPham!E:E, "11_Phap", NhatKy_ViPham!F:F, B38, NhatKy_ViPham!C:C, "T2")</f>
        <v>100</v>
      </c>
      <c r="T38" s="6">
        <f>100 + SUMIFS(NhatKy_ViPham!J:J, NhatKy_ViPham!E:E, "11_Phap", NhatKy_ViPham!F:F, B38, NhatKy_ViPham!C:C, "T3") - SUMIFS(NhatKy_ViPham!K:K, NhatKy_ViPham!E:E, "11_Phap", NhatKy_ViPham!F:F, B38, NhatKy_ViPham!C:C, "T3")</f>
        <v>100</v>
      </c>
      <c r="U38" s="6">
        <f>100 + SUMIFS(NhatKy_ViPham!J:J, NhatKy_ViPham!E:E, "11_Phap", NhatKy_ViPham!F:F, B38, NhatKy_ViPham!C:C, "T4") - SUMIFS(NhatKy_ViPham!K:K, NhatKy_ViPham!E:E, "11_Phap", NhatKy_ViPham!F:F, B38, NhatKy_ViPham!C:C, "T4")</f>
        <v>100</v>
      </c>
      <c r="V38" s="6">
        <f>100 + SUMIFS(NhatKy_ViPham!J:J, NhatKy_ViPham!E:E, "11_Phap", NhatKy_ViPham!F:F, B38, NhatKy_ViPham!C:C, "T5") - SUMIFS(NhatKy_ViPham!K:K, NhatKy_ViPham!E:E, "11_Phap", NhatKy_ViPham!F:F, B38, NhatKy_ViPham!C:C, "T5")</f>
        <v>100</v>
      </c>
      <c r="W38" s="6">
        <f>100 + SUMIFS(NhatKy_ViPham!J:J, NhatKy_ViPham!E:E, "11_Phap", NhatKy_ViPham!F:F, B38, NhatKy_ViPham!C:C, "T6") - SUMIFS(NhatKy_ViPham!K:K, NhatKy_ViPham!E:E, "11_Phap", NhatKy_ViPham!F:F, B38, NhatKy_ViPham!C:C, "T6")</f>
        <v>100</v>
      </c>
      <c r="X38" s="6">
        <f>100 + SUMIFS(NhatKy_ViPham!J:J, NhatKy_ViPham!E:E, "11_Phap", NhatKy_ViPham!F:F, B38, NhatKy_ViPham!C:C, "T7") - SUMIFS(NhatKy_ViPham!K:K, NhatKy_ViPham!E:E, "11_Phap", NhatKy_ViPham!F:F, B38, NhatKy_ViPham!C:C, "T7")</f>
        <v>100</v>
      </c>
      <c r="Y38" s="6">
        <f>100 + SUMIFS(NhatKy_ViPham!J:J, NhatKy_ViPham!E:E, "11_Phap", NhatKy_ViPham!F:F, B38, NhatKy_ViPham!C:C, "T8") - SUMIFS(NhatKy_ViPham!K:K, NhatKy_ViPham!E:E, "11_Phap", NhatKy_ViPham!F:F, B38, NhatKy_ViPham!C:C, "T8")</f>
        <v>100</v>
      </c>
      <c r="Z38" s="6">
        <f>100 + SUMIFS(NhatKy_ViPham!J:J, NhatKy_ViPham!E:E, "11_Phap", NhatKy_ViPham!F:F, B38, NhatKy_ViPham!C:C, "T9") - SUMIFS(NhatKy_ViPham!K:K, NhatKy_ViPham!E:E, "11_Phap", NhatKy_ViPham!F:F, B38, NhatKy_ViPham!C:C, "T9")</f>
        <v>100</v>
      </c>
      <c r="AA38" s="6">
        <f>100 + SUMIFS(NhatKy_ViPham!J:J, NhatKy_ViPham!E:E, "11_Phap", NhatKy_ViPham!F:F, B38, NhatKy_ViPham!C:C, "T10") - SUMIFS(NhatKy_ViPham!K:K, NhatKy_ViPham!E:E, "11_Phap", NhatKy_ViPham!F:F, B38, NhatKy_ViPham!C:C, "T10")</f>
        <v>100</v>
      </c>
      <c r="AB38" s="6">
        <f>100 + SUMIFS(NhatKy_ViPham!J:J, NhatKy_ViPham!E:E, "11_Phap", NhatKy_ViPham!F:F, B38, NhatKy_ViPham!C:C, "T11") - SUMIFS(NhatKy_ViPham!K:K, NhatKy_ViPham!E:E, "11_Phap", NhatKy_ViPham!F:F, B38, NhatKy_ViPham!C:C, "T11")</f>
        <v>100</v>
      </c>
      <c r="AC38" s="6">
        <f>100 + SUMIFS(NhatKy_ViPham!J:J, NhatKy_ViPham!E:E, "11_Phap", NhatKy_ViPham!F:F, B38, NhatKy_ViPham!C:C, "T12") - SUMIFS(NhatKy_ViPham!K:K, NhatKy_ViPham!E:E, "11_Phap", NhatKy_ViPham!F:F, B38, NhatKy_ViPham!C:C, "T12")</f>
        <v>100</v>
      </c>
      <c r="AD38" s="6">
        <f>100 + SUMIFS(NhatKy_ViPham!J:J, NhatKy_ViPham!E:E, "11_Phap", NhatKy_ViPham!F:F, B38, NhatKy_ViPham!C:C, "T13") - SUMIFS(NhatKy_ViPham!K:K, NhatKy_ViPham!E:E, "11_Phap", NhatKy_ViPham!F:F, B38, NhatKy_ViPham!C:C, "T13")</f>
        <v>100</v>
      </c>
      <c r="AE38" s="6">
        <f>100 + SUMIFS(NhatKy_ViPham!J:J, NhatKy_ViPham!E:E, "11_Phap", NhatKy_ViPham!F:F, B38, NhatKy_ViPham!C:C, "T14") - SUMIFS(NhatKy_ViPham!K:K, NhatKy_ViPham!E:E, "11_Phap", NhatKy_ViPham!F:F, B38, NhatKy_ViPham!C:C, "T14")</f>
        <v>100</v>
      </c>
      <c r="AF38" s="6">
        <f>100 + SUMIFS(NhatKy_ViPham!J:J, NhatKy_ViPham!E:E, "11_Phap", NhatKy_ViPham!F:F, B38, NhatKy_ViPham!C:C, "T15") - SUMIFS(NhatKy_ViPham!K:K, NhatKy_ViPham!E:E, "11_Phap", NhatKy_ViPham!F:F, B38, NhatKy_ViPham!C:C, "T15")</f>
        <v>100</v>
      </c>
      <c r="AG38" s="6">
        <f>100 + SUMIFS(NhatKy_ViPham!J:J, NhatKy_ViPham!E:E, "11_Phap", NhatKy_ViPham!F:F, B38, NhatKy_ViPham!C:C, "T16") - SUMIFS(NhatKy_ViPham!K:K, NhatKy_ViPham!E:E, "11_Phap", NhatKy_ViPham!F:F, B38, NhatKy_ViPham!C:C, "T16")</f>
        <v>100</v>
      </c>
      <c r="AH38" s="6">
        <f>100 + SUMIFS(NhatKy_ViPham!J:J, NhatKy_ViPham!E:E, "11_Phap", NhatKy_ViPham!F:F, B38, NhatKy_ViPham!C:C, "T17") - SUMIFS(NhatKy_ViPham!K:K, NhatKy_ViPham!E:E, "11_Phap", NhatKy_ViPham!F:F, B38, NhatKy_ViPham!C:C, "T17")</f>
        <v>100</v>
      </c>
      <c r="AI38" s="6">
        <f>100 + SUMIFS(NhatKy_ViPham!J:J, NhatKy_ViPham!E:E, "11_Phap", NhatKy_ViPham!F:F, B38, NhatKy_ViPham!C:C, "T18") - SUMIFS(NhatKy_ViPham!K:K, NhatKy_ViPham!E:E, "11_Phap", NhatKy_ViPham!F:F, B38, NhatKy_ViPham!C:C, "T18")</f>
        <v>100</v>
      </c>
      <c r="AJ38" s="6">
        <f>100 + SUMIFS(NhatKy_ViPham!J:J, NhatKy_ViPham!E:E, "11_Phap", NhatKy_ViPham!F:F, B38, NhatKy_ViPham!C:C, "T19") - SUMIFS(NhatKy_ViPham!K:K, NhatKy_ViPham!E:E, "11_Phap", NhatKy_ViPham!F:F, B38, NhatKy_ViPham!C:C, "T19")</f>
        <v>100</v>
      </c>
      <c r="AK38" s="6">
        <f>100 + SUMIFS(NhatKy_ViPham!J:J, NhatKy_ViPham!E:E, "11_Phap", NhatKy_ViPham!F:F, B38, NhatKy_ViPham!C:C, "T20") - SUMIFS(NhatKy_ViPham!K:K, NhatKy_ViPham!E:E, "11_Phap", NhatKy_ViPham!F:F, B38, NhatKy_ViPham!C:C, "T20")</f>
        <v>100</v>
      </c>
      <c r="AL38" s="6">
        <f>100 + SUMIFS(NhatKy_ViPham!J:J, NhatKy_ViPham!E:E, "11_Phap", NhatKy_ViPham!F:F, B38, NhatKy_ViPham!C:C, "T21") - SUMIFS(NhatKy_ViPham!K:K, NhatKy_ViPham!E:E, "11_Phap", NhatKy_ViPham!F:F, B38, NhatKy_ViPham!C:C, "T21")</f>
        <v>100</v>
      </c>
      <c r="AM38" s="6">
        <f>100 + SUMIFS(NhatKy_ViPham!J:J, NhatKy_ViPham!E:E, "11_Phap", NhatKy_ViPham!F:F, B38, NhatKy_ViPham!C:C, "T22") - SUMIFS(NhatKy_ViPham!K:K, NhatKy_ViPham!E:E, "11_Phap", NhatKy_ViPham!F:F, B38, NhatKy_ViPham!C:C, "T22")</f>
        <v>100</v>
      </c>
      <c r="AN38" s="6">
        <f>100 + SUMIFS(NhatKy_ViPham!J:J, NhatKy_ViPham!E:E, "11_Phap", NhatKy_ViPham!F:F, B38, NhatKy_ViPham!C:C, "T23") - SUMIFS(NhatKy_ViPham!K:K, NhatKy_ViPham!E:E, "11_Phap", NhatKy_ViPham!F:F, B38, NhatKy_ViPham!C:C, "T23")</f>
        <v>100</v>
      </c>
      <c r="AO38" s="6">
        <f>100 + SUMIFS(NhatKy_ViPham!J:J, NhatKy_ViPham!E:E, "11_Phap", NhatKy_ViPham!F:F, B38, NhatKy_ViPham!C:C, "T24") - SUMIFS(NhatKy_ViPham!K:K, NhatKy_ViPham!E:E, "11_Phap", NhatKy_ViPham!F:F, B38, NhatKy_ViPham!C:C, "T24")</f>
        <v>100</v>
      </c>
      <c r="AP38" s="6">
        <f>100 + SUMIFS(NhatKy_ViPham!J:J, NhatKy_ViPham!E:E, "11_Phap", NhatKy_ViPham!F:F, B38, NhatKy_ViPham!C:C, "T25") - SUMIFS(NhatKy_ViPham!K:K, NhatKy_ViPham!E:E, "11_Phap", NhatKy_ViPham!F:F, B38, NhatKy_ViPham!C:C, "T25")</f>
        <v>100</v>
      </c>
      <c r="AQ38" s="6">
        <f>100 + SUMIFS(NhatKy_ViPham!J:J, NhatKy_ViPham!E:E, "11_Phap", NhatKy_ViPham!F:F, B38, NhatKy_ViPham!C:C, "T26") - SUMIFS(NhatKy_ViPham!K:K, NhatKy_ViPham!E:E, "11_Phap", NhatKy_ViPham!F:F, B38, NhatKy_ViPham!C:C, "T26")</f>
        <v>100</v>
      </c>
      <c r="AR38" s="6">
        <f>100 + SUMIFS(NhatKy_ViPham!J:J, NhatKy_ViPham!E:E, "11_Phap", NhatKy_ViPham!F:F, B38, NhatKy_ViPham!C:C, "T27") - SUMIFS(NhatKy_ViPham!K:K, NhatKy_ViPham!E:E, "11_Phap", NhatKy_ViPham!F:F, B38, NhatKy_ViPham!C:C, "T27")</f>
        <v>100</v>
      </c>
      <c r="AS38" s="6">
        <f>100 + SUMIFS(NhatKy_ViPham!J:J, NhatKy_ViPham!E:E, "11_Phap", NhatKy_ViPham!F:F, B38, NhatKy_ViPham!C:C, "T28") - SUMIFS(NhatKy_ViPham!K:K, NhatKy_ViPham!E:E, "11_Phap", NhatKy_ViPham!F:F, B38, NhatKy_ViPham!C:C, "T28")</f>
        <v>100</v>
      </c>
      <c r="AT38" s="6">
        <f>100 + SUMIFS(NhatKy_ViPham!J:J, NhatKy_ViPham!E:E, "11_Phap", NhatKy_ViPham!F:F, B38, NhatKy_ViPham!C:C, "T29") - SUMIFS(NhatKy_ViPham!K:K, NhatKy_ViPham!E:E, "11_Phap", NhatKy_ViPham!F:F, B38, NhatKy_ViPham!C:C, "T29")</f>
        <v>100</v>
      </c>
      <c r="AU38" s="6">
        <f>100 + SUMIFS(NhatKy_ViPham!J:J, NhatKy_ViPham!E:E, "11_Phap", NhatKy_ViPham!F:F, B38, NhatKy_ViPham!C:C, "T30") - SUMIFS(NhatKy_ViPham!K:K, NhatKy_ViPham!E:E, "11_Phap", NhatKy_ViPham!F:F, B38, NhatKy_ViPham!C:C, "T30")</f>
        <v>100</v>
      </c>
      <c r="AV38" s="6">
        <f>100 + SUMIFS(NhatKy_ViPham!J:J, NhatKy_ViPham!E:E, "11_Phap", NhatKy_ViPham!F:F, B38, NhatKy_ViPham!C:C, "T31") - SUMIFS(NhatKy_ViPham!K:K, NhatKy_ViPham!E:E, "11_Phap", NhatKy_ViPham!F:F, B38, NhatKy_ViPham!C:C, "T31")</f>
        <v>100</v>
      </c>
      <c r="AW38" s="6">
        <f>100 + SUMIFS(NhatKy_ViPham!J:J, NhatKy_ViPham!E:E, "11_Phap", NhatKy_ViPham!F:F, B38, NhatKy_ViPham!C:C, "T32") - SUMIFS(NhatKy_ViPham!K:K, NhatKy_ViPham!E:E, "11_Phap", NhatKy_ViPham!F:F, B38, NhatKy_ViPham!C:C, "T32")</f>
        <v>100</v>
      </c>
      <c r="AX38" s="6">
        <f>100 + SUMIFS(NhatKy_ViPham!J:J, NhatKy_ViPham!E:E, "11_Phap", NhatKy_ViPham!F:F, B38, NhatKy_ViPham!C:C, "T33") - SUMIFS(NhatKy_ViPham!K:K, NhatKy_ViPham!E:E, "11_Phap", NhatKy_ViPham!F:F, B38, NhatKy_ViPham!C:C, "T33")</f>
        <v>100</v>
      </c>
      <c r="AY38" s="6">
        <f>100 + SUMIFS(NhatKy_ViPham!J:J, NhatKy_ViPham!E:E, "11_Phap", NhatKy_ViPham!F:F, B38, NhatKy_ViPham!C:C, "T34") - SUMIFS(NhatKy_ViPham!K:K, NhatKy_ViPham!E:E, "11_Phap", NhatKy_ViPham!F:F, B38, NhatKy_ViPham!C:C, "T34")</f>
        <v>100</v>
      </c>
      <c r="AZ38" s="6">
        <f>100 + SUMIFS(NhatKy_ViPham!J:J, NhatKy_ViPham!E:E, "11_Phap", NhatKy_ViPham!F:F, B38, NhatKy_ViPham!C:C, "T35") - SUMIFS(NhatKy_ViPham!K:K, NhatKy_ViPham!E:E, "11_Phap", NhatKy_ViPham!F:F, B38, NhatKy_ViPham!C:C, "T35")</f>
        <v>100</v>
      </c>
      <c r="BA38" s="12">
        <f t="shared" si="0"/>
        <v>100</v>
      </c>
      <c r="BB38" s="11" t="s">
        <v>430</v>
      </c>
      <c r="BC38" s="16" t="str">
        <f t="shared" si="1"/>
        <v>Tốt</v>
      </c>
      <c r="BD38" s="15" t="str">
        <f t="shared" si="2"/>
        <v>🟢 BÌNH THƯỜNG</v>
      </c>
    </row>
    <row r="39" spans="1:56" x14ac:dyDescent="0.25">
      <c r="A39" s="4">
        <v>31</v>
      </c>
      <c r="B39" s="10" t="s">
        <v>2195</v>
      </c>
      <c r="C39" s="4" t="s">
        <v>1965</v>
      </c>
      <c r="D39" s="4" t="s">
        <v>429</v>
      </c>
      <c r="E39" s="11" t="s">
        <v>430</v>
      </c>
      <c r="F39" s="7">
        <f>SUMIFS(NhatKy_ViPham!K:K, NhatKy_ViPham!E:E, "11_Phap", NhatKy_ViPham!F:F, B39, NhatKy_ViPham!H:H, "L01")</f>
        <v>0</v>
      </c>
      <c r="G39" s="7">
        <f>SUMIFS(NhatKy_ViPham!K:K, NhatKy_ViPham!E:E, "11_Phap", NhatKy_ViPham!F:F, B39, NhatKy_ViPham!H:H, "L02")</f>
        <v>0</v>
      </c>
      <c r="H39" s="7">
        <f>SUMIFS(NhatKy_ViPham!K:K, NhatKy_ViPham!E:E, "11_Phap", NhatKy_ViPham!F:F, B39, NhatKy_ViPham!H:H, "L03")</f>
        <v>0</v>
      </c>
      <c r="I39" s="7">
        <f>SUMIFS(NhatKy_ViPham!K:K, NhatKy_ViPham!E:E, "11_Phap", NhatKy_ViPham!F:F, B39, NhatKy_ViPham!H:H, "L04")</f>
        <v>0</v>
      </c>
      <c r="J39" s="7">
        <f>SUMIFS(NhatKy_ViPham!K:K, NhatKy_ViPham!E:E, "11_Phap", NhatKy_ViPham!F:F, B39, NhatKy_ViPham!H:H, "L05")</f>
        <v>0</v>
      </c>
      <c r="K39" s="7">
        <f>SUMIFS(NhatKy_ViPham!K:K, NhatKy_ViPham!E:E, "11_Phap", NhatKy_ViPham!F:F, B39, NhatKy_ViPham!H:H, "L06")</f>
        <v>0</v>
      </c>
      <c r="L39" s="7">
        <f>SUMIFS(NhatKy_ViPham!K:K, NhatKy_ViPham!E:E, "11_Phap", NhatKy_ViPham!F:F, B39, NhatKy_ViPham!H:H, "L07")</f>
        <v>0</v>
      </c>
      <c r="M39" s="7">
        <f>SUMIFS(NhatKy_ViPham!K:K, NhatKy_ViPham!E:E, "11_Phap", NhatKy_ViPham!F:F, B39, NhatKy_ViPham!H:H, "L08")</f>
        <v>0</v>
      </c>
      <c r="N39" s="7">
        <f>SUMIFS(NhatKy_ViPham!K:K, NhatKy_ViPham!E:E, "11_Phap", NhatKy_ViPham!F:F, B39, NhatKy_ViPham!H:H, "L09")</f>
        <v>0</v>
      </c>
      <c r="O39" s="7">
        <f>SUMIFS(NhatKy_ViPham!K:K, NhatKy_ViPham!E:E, "11_Phap", NhatKy_ViPham!F:F, B39, NhatKy_ViPham!H:H, "L10")</f>
        <v>0</v>
      </c>
      <c r="P39" s="12">
        <f>SUMIFS(NhatKy_ViPham!J:J, NhatKy_ViPham!E:E, "11_Phap", NhatKy_ViPham!F:F, B39)</f>
        <v>0</v>
      </c>
      <c r="Q39" s="13">
        <f>SUMIFS(NhatKy_ViPham!K:K, NhatKy_ViPham!E:E, "11_Phap", NhatKy_ViPham!F:F, B39)</f>
        <v>0</v>
      </c>
      <c r="R39" s="7">
        <f>100 + SUMIFS(NhatKy_ViPham!J:J, NhatKy_ViPham!E:E, "11_Phap", NhatKy_ViPham!F:F, B39, NhatKy_ViPham!C:C, "T1") - SUMIFS(NhatKy_ViPham!K:K, NhatKy_ViPham!E:E, "11_Phap", NhatKy_ViPham!F:F, B39, NhatKy_ViPham!C:C, "T1")</f>
        <v>100</v>
      </c>
      <c r="S39" s="7">
        <f>100 + SUMIFS(NhatKy_ViPham!J:J, NhatKy_ViPham!E:E, "11_Phap", NhatKy_ViPham!F:F, B39, NhatKy_ViPham!C:C, "T2") - SUMIFS(NhatKy_ViPham!K:K, NhatKy_ViPham!E:E, "11_Phap", NhatKy_ViPham!F:F, B39, NhatKy_ViPham!C:C, "T2")</f>
        <v>100</v>
      </c>
      <c r="T39" s="7">
        <f>100 + SUMIFS(NhatKy_ViPham!J:J, NhatKy_ViPham!E:E, "11_Phap", NhatKy_ViPham!F:F, B39, NhatKy_ViPham!C:C, "T3") - SUMIFS(NhatKy_ViPham!K:K, NhatKy_ViPham!E:E, "11_Phap", NhatKy_ViPham!F:F, B39, NhatKy_ViPham!C:C, "T3")</f>
        <v>100</v>
      </c>
      <c r="U39" s="7">
        <f>100 + SUMIFS(NhatKy_ViPham!J:J, NhatKy_ViPham!E:E, "11_Phap", NhatKy_ViPham!F:F, B39, NhatKy_ViPham!C:C, "T4") - SUMIFS(NhatKy_ViPham!K:K, NhatKy_ViPham!E:E, "11_Phap", NhatKy_ViPham!F:F, B39, NhatKy_ViPham!C:C, "T4")</f>
        <v>100</v>
      </c>
      <c r="V39" s="7">
        <f>100 + SUMIFS(NhatKy_ViPham!J:J, NhatKy_ViPham!E:E, "11_Phap", NhatKy_ViPham!F:F, B39, NhatKy_ViPham!C:C, "T5") - SUMIFS(NhatKy_ViPham!K:K, NhatKy_ViPham!E:E, "11_Phap", NhatKy_ViPham!F:F, B39, NhatKy_ViPham!C:C, "T5")</f>
        <v>100</v>
      </c>
      <c r="W39" s="7">
        <f>100 + SUMIFS(NhatKy_ViPham!J:J, NhatKy_ViPham!E:E, "11_Phap", NhatKy_ViPham!F:F, B39, NhatKy_ViPham!C:C, "T6") - SUMIFS(NhatKy_ViPham!K:K, NhatKy_ViPham!E:E, "11_Phap", NhatKy_ViPham!F:F, B39, NhatKy_ViPham!C:C, "T6")</f>
        <v>100</v>
      </c>
      <c r="X39" s="7">
        <f>100 + SUMIFS(NhatKy_ViPham!J:J, NhatKy_ViPham!E:E, "11_Phap", NhatKy_ViPham!F:F, B39, NhatKy_ViPham!C:C, "T7") - SUMIFS(NhatKy_ViPham!K:K, NhatKy_ViPham!E:E, "11_Phap", NhatKy_ViPham!F:F, B39, NhatKy_ViPham!C:C, "T7")</f>
        <v>100</v>
      </c>
      <c r="Y39" s="7">
        <f>100 + SUMIFS(NhatKy_ViPham!J:J, NhatKy_ViPham!E:E, "11_Phap", NhatKy_ViPham!F:F, B39, NhatKy_ViPham!C:C, "T8") - SUMIFS(NhatKy_ViPham!K:K, NhatKy_ViPham!E:E, "11_Phap", NhatKy_ViPham!F:F, B39, NhatKy_ViPham!C:C, "T8")</f>
        <v>100</v>
      </c>
      <c r="Z39" s="7">
        <f>100 + SUMIFS(NhatKy_ViPham!J:J, NhatKy_ViPham!E:E, "11_Phap", NhatKy_ViPham!F:F, B39, NhatKy_ViPham!C:C, "T9") - SUMIFS(NhatKy_ViPham!K:K, NhatKy_ViPham!E:E, "11_Phap", NhatKy_ViPham!F:F, B39, NhatKy_ViPham!C:C, "T9")</f>
        <v>100</v>
      </c>
      <c r="AA39" s="7">
        <f>100 + SUMIFS(NhatKy_ViPham!J:J, NhatKy_ViPham!E:E, "11_Phap", NhatKy_ViPham!F:F, B39, NhatKy_ViPham!C:C, "T10") - SUMIFS(NhatKy_ViPham!K:K, NhatKy_ViPham!E:E, "11_Phap", NhatKy_ViPham!F:F, B39, NhatKy_ViPham!C:C, "T10")</f>
        <v>100</v>
      </c>
      <c r="AB39" s="7">
        <f>100 + SUMIFS(NhatKy_ViPham!J:J, NhatKy_ViPham!E:E, "11_Phap", NhatKy_ViPham!F:F, B39, NhatKy_ViPham!C:C, "T11") - SUMIFS(NhatKy_ViPham!K:K, NhatKy_ViPham!E:E, "11_Phap", NhatKy_ViPham!F:F, B39, NhatKy_ViPham!C:C, "T11")</f>
        <v>100</v>
      </c>
      <c r="AC39" s="7">
        <f>100 + SUMIFS(NhatKy_ViPham!J:J, NhatKy_ViPham!E:E, "11_Phap", NhatKy_ViPham!F:F, B39, NhatKy_ViPham!C:C, "T12") - SUMIFS(NhatKy_ViPham!K:K, NhatKy_ViPham!E:E, "11_Phap", NhatKy_ViPham!F:F, B39, NhatKy_ViPham!C:C, "T12")</f>
        <v>100</v>
      </c>
      <c r="AD39" s="7">
        <f>100 + SUMIFS(NhatKy_ViPham!J:J, NhatKy_ViPham!E:E, "11_Phap", NhatKy_ViPham!F:F, B39, NhatKy_ViPham!C:C, "T13") - SUMIFS(NhatKy_ViPham!K:K, NhatKy_ViPham!E:E, "11_Phap", NhatKy_ViPham!F:F, B39, NhatKy_ViPham!C:C, "T13")</f>
        <v>100</v>
      </c>
      <c r="AE39" s="7">
        <f>100 + SUMIFS(NhatKy_ViPham!J:J, NhatKy_ViPham!E:E, "11_Phap", NhatKy_ViPham!F:F, B39, NhatKy_ViPham!C:C, "T14") - SUMIFS(NhatKy_ViPham!K:K, NhatKy_ViPham!E:E, "11_Phap", NhatKy_ViPham!F:F, B39, NhatKy_ViPham!C:C, "T14")</f>
        <v>100</v>
      </c>
      <c r="AF39" s="7">
        <f>100 + SUMIFS(NhatKy_ViPham!J:J, NhatKy_ViPham!E:E, "11_Phap", NhatKy_ViPham!F:F, B39, NhatKy_ViPham!C:C, "T15") - SUMIFS(NhatKy_ViPham!K:K, NhatKy_ViPham!E:E, "11_Phap", NhatKy_ViPham!F:F, B39, NhatKy_ViPham!C:C, "T15")</f>
        <v>100</v>
      </c>
      <c r="AG39" s="7">
        <f>100 + SUMIFS(NhatKy_ViPham!J:J, NhatKy_ViPham!E:E, "11_Phap", NhatKy_ViPham!F:F, B39, NhatKy_ViPham!C:C, "T16") - SUMIFS(NhatKy_ViPham!K:K, NhatKy_ViPham!E:E, "11_Phap", NhatKy_ViPham!F:F, B39, NhatKy_ViPham!C:C, "T16")</f>
        <v>100</v>
      </c>
      <c r="AH39" s="7">
        <f>100 + SUMIFS(NhatKy_ViPham!J:J, NhatKy_ViPham!E:E, "11_Phap", NhatKy_ViPham!F:F, B39, NhatKy_ViPham!C:C, "T17") - SUMIFS(NhatKy_ViPham!K:K, NhatKy_ViPham!E:E, "11_Phap", NhatKy_ViPham!F:F, B39, NhatKy_ViPham!C:C, "T17")</f>
        <v>100</v>
      </c>
      <c r="AI39" s="7">
        <f>100 + SUMIFS(NhatKy_ViPham!J:J, NhatKy_ViPham!E:E, "11_Phap", NhatKy_ViPham!F:F, B39, NhatKy_ViPham!C:C, "T18") - SUMIFS(NhatKy_ViPham!K:K, NhatKy_ViPham!E:E, "11_Phap", NhatKy_ViPham!F:F, B39, NhatKy_ViPham!C:C, "T18")</f>
        <v>100</v>
      </c>
      <c r="AJ39" s="7">
        <f>100 + SUMIFS(NhatKy_ViPham!J:J, NhatKy_ViPham!E:E, "11_Phap", NhatKy_ViPham!F:F, B39, NhatKy_ViPham!C:C, "T19") - SUMIFS(NhatKy_ViPham!K:K, NhatKy_ViPham!E:E, "11_Phap", NhatKy_ViPham!F:F, B39, NhatKy_ViPham!C:C, "T19")</f>
        <v>100</v>
      </c>
      <c r="AK39" s="7">
        <f>100 + SUMIFS(NhatKy_ViPham!J:J, NhatKy_ViPham!E:E, "11_Phap", NhatKy_ViPham!F:F, B39, NhatKy_ViPham!C:C, "T20") - SUMIFS(NhatKy_ViPham!K:K, NhatKy_ViPham!E:E, "11_Phap", NhatKy_ViPham!F:F, B39, NhatKy_ViPham!C:C, "T20")</f>
        <v>100</v>
      </c>
      <c r="AL39" s="7">
        <f>100 + SUMIFS(NhatKy_ViPham!J:J, NhatKy_ViPham!E:E, "11_Phap", NhatKy_ViPham!F:F, B39, NhatKy_ViPham!C:C, "T21") - SUMIFS(NhatKy_ViPham!K:K, NhatKy_ViPham!E:E, "11_Phap", NhatKy_ViPham!F:F, B39, NhatKy_ViPham!C:C, "T21")</f>
        <v>100</v>
      </c>
      <c r="AM39" s="7">
        <f>100 + SUMIFS(NhatKy_ViPham!J:J, NhatKy_ViPham!E:E, "11_Phap", NhatKy_ViPham!F:F, B39, NhatKy_ViPham!C:C, "T22") - SUMIFS(NhatKy_ViPham!K:K, NhatKy_ViPham!E:E, "11_Phap", NhatKy_ViPham!F:F, B39, NhatKy_ViPham!C:C, "T22")</f>
        <v>100</v>
      </c>
      <c r="AN39" s="7">
        <f>100 + SUMIFS(NhatKy_ViPham!J:J, NhatKy_ViPham!E:E, "11_Phap", NhatKy_ViPham!F:F, B39, NhatKy_ViPham!C:C, "T23") - SUMIFS(NhatKy_ViPham!K:K, NhatKy_ViPham!E:E, "11_Phap", NhatKy_ViPham!F:F, B39, NhatKy_ViPham!C:C, "T23")</f>
        <v>100</v>
      </c>
      <c r="AO39" s="7">
        <f>100 + SUMIFS(NhatKy_ViPham!J:J, NhatKy_ViPham!E:E, "11_Phap", NhatKy_ViPham!F:F, B39, NhatKy_ViPham!C:C, "T24") - SUMIFS(NhatKy_ViPham!K:K, NhatKy_ViPham!E:E, "11_Phap", NhatKy_ViPham!F:F, B39, NhatKy_ViPham!C:C, "T24")</f>
        <v>100</v>
      </c>
      <c r="AP39" s="7">
        <f>100 + SUMIFS(NhatKy_ViPham!J:J, NhatKy_ViPham!E:E, "11_Phap", NhatKy_ViPham!F:F, B39, NhatKy_ViPham!C:C, "T25") - SUMIFS(NhatKy_ViPham!K:K, NhatKy_ViPham!E:E, "11_Phap", NhatKy_ViPham!F:F, B39, NhatKy_ViPham!C:C, "T25")</f>
        <v>100</v>
      </c>
      <c r="AQ39" s="7">
        <f>100 + SUMIFS(NhatKy_ViPham!J:J, NhatKy_ViPham!E:E, "11_Phap", NhatKy_ViPham!F:F, B39, NhatKy_ViPham!C:C, "T26") - SUMIFS(NhatKy_ViPham!K:K, NhatKy_ViPham!E:E, "11_Phap", NhatKy_ViPham!F:F, B39, NhatKy_ViPham!C:C, "T26")</f>
        <v>100</v>
      </c>
      <c r="AR39" s="7">
        <f>100 + SUMIFS(NhatKy_ViPham!J:J, NhatKy_ViPham!E:E, "11_Phap", NhatKy_ViPham!F:F, B39, NhatKy_ViPham!C:C, "T27") - SUMIFS(NhatKy_ViPham!K:K, NhatKy_ViPham!E:E, "11_Phap", NhatKy_ViPham!F:F, B39, NhatKy_ViPham!C:C, "T27")</f>
        <v>100</v>
      </c>
      <c r="AS39" s="7">
        <f>100 + SUMIFS(NhatKy_ViPham!J:J, NhatKy_ViPham!E:E, "11_Phap", NhatKy_ViPham!F:F, B39, NhatKy_ViPham!C:C, "T28") - SUMIFS(NhatKy_ViPham!K:K, NhatKy_ViPham!E:E, "11_Phap", NhatKy_ViPham!F:F, B39, NhatKy_ViPham!C:C, "T28")</f>
        <v>100</v>
      </c>
      <c r="AT39" s="7">
        <f>100 + SUMIFS(NhatKy_ViPham!J:J, NhatKy_ViPham!E:E, "11_Phap", NhatKy_ViPham!F:F, B39, NhatKy_ViPham!C:C, "T29") - SUMIFS(NhatKy_ViPham!K:K, NhatKy_ViPham!E:E, "11_Phap", NhatKy_ViPham!F:F, B39, NhatKy_ViPham!C:C, "T29")</f>
        <v>100</v>
      </c>
      <c r="AU39" s="7">
        <f>100 + SUMIFS(NhatKy_ViPham!J:J, NhatKy_ViPham!E:E, "11_Phap", NhatKy_ViPham!F:F, B39, NhatKy_ViPham!C:C, "T30") - SUMIFS(NhatKy_ViPham!K:K, NhatKy_ViPham!E:E, "11_Phap", NhatKy_ViPham!F:F, B39, NhatKy_ViPham!C:C, "T30")</f>
        <v>100</v>
      </c>
      <c r="AV39" s="7">
        <f>100 + SUMIFS(NhatKy_ViPham!J:J, NhatKy_ViPham!E:E, "11_Phap", NhatKy_ViPham!F:F, B39, NhatKy_ViPham!C:C, "T31") - SUMIFS(NhatKy_ViPham!K:K, NhatKy_ViPham!E:E, "11_Phap", NhatKy_ViPham!F:F, B39, NhatKy_ViPham!C:C, "T31")</f>
        <v>100</v>
      </c>
      <c r="AW39" s="7">
        <f>100 + SUMIFS(NhatKy_ViPham!J:J, NhatKy_ViPham!E:E, "11_Phap", NhatKy_ViPham!F:F, B39, NhatKy_ViPham!C:C, "T32") - SUMIFS(NhatKy_ViPham!K:K, NhatKy_ViPham!E:E, "11_Phap", NhatKy_ViPham!F:F, B39, NhatKy_ViPham!C:C, "T32")</f>
        <v>100</v>
      </c>
      <c r="AX39" s="7">
        <f>100 + SUMIFS(NhatKy_ViPham!J:J, NhatKy_ViPham!E:E, "11_Phap", NhatKy_ViPham!F:F, B39, NhatKy_ViPham!C:C, "T33") - SUMIFS(NhatKy_ViPham!K:K, NhatKy_ViPham!E:E, "11_Phap", NhatKy_ViPham!F:F, B39, NhatKy_ViPham!C:C, "T33")</f>
        <v>100</v>
      </c>
      <c r="AY39" s="7">
        <f>100 + SUMIFS(NhatKy_ViPham!J:J, NhatKy_ViPham!E:E, "11_Phap", NhatKy_ViPham!F:F, B39, NhatKy_ViPham!C:C, "T34") - SUMIFS(NhatKy_ViPham!K:K, NhatKy_ViPham!E:E, "11_Phap", NhatKy_ViPham!F:F, B39, NhatKy_ViPham!C:C, "T34")</f>
        <v>100</v>
      </c>
      <c r="AZ39" s="7">
        <f>100 + SUMIFS(NhatKy_ViPham!J:J, NhatKy_ViPham!E:E, "11_Phap", NhatKy_ViPham!F:F, B39, NhatKy_ViPham!C:C, "T35") - SUMIFS(NhatKy_ViPham!K:K, NhatKy_ViPham!E:E, "11_Phap", NhatKy_ViPham!F:F, B39, NhatKy_ViPham!C:C, "T35")</f>
        <v>100</v>
      </c>
      <c r="BA39" s="12">
        <f t="shared" si="0"/>
        <v>100</v>
      </c>
      <c r="BB39" s="11" t="s">
        <v>430</v>
      </c>
      <c r="BC39" s="14" t="str">
        <f t="shared" si="1"/>
        <v>Tốt</v>
      </c>
      <c r="BD39" s="10" t="str">
        <f t="shared" si="2"/>
        <v>🟢 BÌNH THƯỜNG</v>
      </c>
    </row>
    <row r="40" spans="1:56" x14ac:dyDescent="0.25">
      <c r="A40" s="5">
        <v>32</v>
      </c>
      <c r="B40" s="15" t="s">
        <v>2196</v>
      </c>
      <c r="C40" s="5" t="s">
        <v>1652</v>
      </c>
      <c r="D40" s="5" t="s">
        <v>429</v>
      </c>
      <c r="E40" s="11" t="s">
        <v>430</v>
      </c>
      <c r="F40" s="6">
        <f>SUMIFS(NhatKy_ViPham!K:K, NhatKy_ViPham!E:E, "11_Phap", NhatKy_ViPham!F:F, B40, NhatKy_ViPham!H:H, "L01")</f>
        <v>0</v>
      </c>
      <c r="G40" s="6">
        <f>SUMIFS(NhatKy_ViPham!K:K, NhatKy_ViPham!E:E, "11_Phap", NhatKy_ViPham!F:F, B40, NhatKy_ViPham!H:H, "L02")</f>
        <v>0</v>
      </c>
      <c r="H40" s="6">
        <f>SUMIFS(NhatKy_ViPham!K:K, NhatKy_ViPham!E:E, "11_Phap", NhatKy_ViPham!F:F, B40, NhatKy_ViPham!H:H, "L03")</f>
        <v>0</v>
      </c>
      <c r="I40" s="6">
        <f>SUMIFS(NhatKy_ViPham!K:K, NhatKy_ViPham!E:E, "11_Phap", NhatKy_ViPham!F:F, B40, NhatKy_ViPham!H:H, "L04")</f>
        <v>0</v>
      </c>
      <c r="J40" s="6">
        <f>SUMIFS(NhatKy_ViPham!K:K, NhatKy_ViPham!E:E, "11_Phap", NhatKy_ViPham!F:F, B40, NhatKy_ViPham!H:H, "L05")</f>
        <v>0</v>
      </c>
      <c r="K40" s="6">
        <f>SUMIFS(NhatKy_ViPham!K:K, NhatKy_ViPham!E:E, "11_Phap", NhatKy_ViPham!F:F, B40, NhatKy_ViPham!H:H, "L06")</f>
        <v>0</v>
      </c>
      <c r="L40" s="6">
        <f>SUMIFS(NhatKy_ViPham!K:K, NhatKy_ViPham!E:E, "11_Phap", NhatKy_ViPham!F:F, B40, NhatKy_ViPham!H:H, "L07")</f>
        <v>0</v>
      </c>
      <c r="M40" s="6">
        <f>SUMIFS(NhatKy_ViPham!K:K, NhatKy_ViPham!E:E, "11_Phap", NhatKy_ViPham!F:F, B40, NhatKy_ViPham!H:H, "L08")</f>
        <v>0</v>
      </c>
      <c r="N40" s="6">
        <f>SUMIFS(NhatKy_ViPham!K:K, NhatKy_ViPham!E:E, "11_Phap", NhatKy_ViPham!F:F, B40, NhatKy_ViPham!H:H, "L09")</f>
        <v>0</v>
      </c>
      <c r="O40" s="6">
        <f>SUMIFS(NhatKy_ViPham!K:K, NhatKy_ViPham!E:E, "11_Phap", NhatKy_ViPham!F:F, B40, NhatKy_ViPham!H:H, "L10")</f>
        <v>0</v>
      </c>
      <c r="P40" s="12">
        <f>SUMIFS(NhatKy_ViPham!J:J, NhatKy_ViPham!E:E, "11_Phap", NhatKy_ViPham!F:F, B40)</f>
        <v>0</v>
      </c>
      <c r="Q40" s="13">
        <f>SUMIFS(NhatKy_ViPham!K:K, NhatKy_ViPham!E:E, "11_Phap", NhatKy_ViPham!F:F, B40)</f>
        <v>0</v>
      </c>
      <c r="R40" s="6">
        <f>100 + SUMIFS(NhatKy_ViPham!J:J, NhatKy_ViPham!E:E, "11_Phap", NhatKy_ViPham!F:F, B40, NhatKy_ViPham!C:C, "T1") - SUMIFS(NhatKy_ViPham!K:K, NhatKy_ViPham!E:E, "11_Phap", NhatKy_ViPham!F:F, B40, NhatKy_ViPham!C:C, "T1")</f>
        <v>100</v>
      </c>
      <c r="S40" s="6">
        <f>100 + SUMIFS(NhatKy_ViPham!J:J, NhatKy_ViPham!E:E, "11_Phap", NhatKy_ViPham!F:F, B40, NhatKy_ViPham!C:C, "T2") - SUMIFS(NhatKy_ViPham!K:K, NhatKy_ViPham!E:E, "11_Phap", NhatKy_ViPham!F:F, B40, NhatKy_ViPham!C:C, "T2")</f>
        <v>100</v>
      </c>
      <c r="T40" s="6">
        <f>100 + SUMIFS(NhatKy_ViPham!J:J, NhatKy_ViPham!E:E, "11_Phap", NhatKy_ViPham!F:F, B40, NhatKy_ViPham!C:C, "T3") - SUMIFS(NhatKy_ViPham!K:K, NhatKy_ViPham!E:E, "11_Phap", NhatKy_ViPham!F:F, B40, NhatKy_ViPham!C:C, "T3")</f>
        <v>100</v>
      </c>
      <c r="U40" s="6">
        <f>100 + SUMIFS(NhatKy_ViPham!J:J, NhatKy_ViPham!E:E, "11_Phap", NhatKy_ViPham!F:F, B40, NhatKy_ViPham!C:C, "T4") - SUMIFS(NhatKy_ViPham!K:K, NhatKy_ViPham!E:E, "11_Phap", NhatKy_ViPham!F:F, B40, NhatKy_ViPham!C:C, "T4")</f>
        <v>100</v>
      </c>
      <c r="V40" s="6">
        <f>100 + SUMIFS(NhatKy_ViPham!J:J, NhatKy_ViPham!E:E, "11_Phap", NhatKy_ViPham!F:F, B40, NhatKy_ViPham!C:C, "T5") - SUMIFS(NhatKy_ViPham!K:K, NhatKy_ViPham!E:E, "11_Phap", NhatKy_ViPham!F:F, B40, NhatKy_ViPham!C:C, "T5")</f>
        <v>100</v>
      </c>
      <c r="W40" s="6">
        <f>100 + SUMIFS(NhatKy_ViPham!J:J, NhatKy_ViPham!E:E, "11_Phap", NhatKy_ViPham!F:F, B40, NhatKy_ViPham!C:C, "T6") - SUMIFS(NhatKy_ViPham!K:K, NhatKy_ViPham!E:E, "11_Phap", NhatKy_ViPham!F:F, B40, NhatKy_ViPham!C:C, "T6")</f>
        <v>100</v>
      </c>
      <c r="X40" s="6">
        <f>100 + SUMIFS(NhatKy_ViPham!J:J, NhatKy_ViPham!E:E, "11_Phap", NhatKy_ViPham!F:F, B40, NhatKy_ViPham!C:C, "T7") - SUMIFS(NhatKy_ViPham!K:K, NhatKy_ViPham!E:E, "11_Phap", NhatKy_ViPham!F:F, B40, NhatKy_ViPham!C:C, "T7")</f>
        <v>100</v>
      </c>
      <c r="Y40" s="6">
        <f>100 + SUMIFS(NhatKy_ViPham!J:J, NhatKy_ViPham!E:E, "11_Phap", NhatKy_ViPham!F:F, B40, NhatKy_ViPham!C:C, "T8") - SUMIFS(NhatKy_ViPham!K:K, NhatKy_ViPham!E:E, "11_Phap", NhatKy_ViPham!F:F, B40, NhatKy_ViPham!C:C, "T8")</f>
        <v>100</v>
      </c>
      <c r="Z40" s="6">
        <f>100 + SUMIFS(NhatKy_ViPham!J:J, NhatKy_ViPham!E:E, "11_Phap", NhatKy_ViPham!F:F, B40, NhatKy_ViPham!C:C, "T9") - SUMIFS(NhatKy_ViPham!K:K, NhatKy_ViPham!E:E, "11_Phap", NhatKy_ViPham!F:F, B40, NhatKy_ViPham!C:C, "T9")</f>
        <v>100</v>
      </c>
      <c r="AA40" s="6">
        <f>100 + SUMIFS(NhatKy_ViPham!J:J, NhatKy_ViPham!E:E, "11_Phap", NhatKy_ViPham!F:F, B40, NhatKy_ViPham!C:C, "T10") - SUMIFS(NhatKy_ViPham!K:K, NhatKy_ViPham!E:E, "11_Phap", NhatKy_ViPham!F:F, B40, NhatKy_ViPham!C:C, "T10")</f>
        <v>100</v>
      </c>
      <c r="AB40" s="6">
        <f>100 + SUMIFS(NhatKy_ViPham!J:J, NhatKy_ViPham!E:E, "11_Phap", NhatKy_ViPham!F:F, B40, NhatKy_ViPham!C:C, "T11") - SUMIFS(NhatKy_ViPham!K:K, NhatKy_ViPham!E:E, "11_Phap", NhatKy_ViPham!F:F, B40, NhatKy_ViPham!C:C, "T11")</f>
        <v>100</v>
      </c>
      <c r="AC40" s="6">
        <f>100 + SUMIFS(NhatKy_ViPham!J:J, NhatKy_ViPham!E:E, "11_Phap", NhatKy_ViPham!F:F, B40, NhatKy_ViPham!C:C, "T12") - SUMIFS(NhatKy_ViPham!K:K, NhatKy_ViPham!E:E, "11_Phap", NhatKy_ViPham!F:F, B40, NhatKy_ViPham!C:C, "T12")</f>
        <v>100</v>
      </c>
      <c r="AD40" s="6">
        <f>100 + SUMIFS(NhatKy_ViPham!J:J, NhatKy_ViPham!E:E, "11_Phap", NhatKy_ViPham!F:F, B40, NhatKy_ViPham!C:C, "T13") - SUMIFS(NhatKy_ViPham!K:K, NhatKy_ViPham!E:E, "11_Phap", NhatKy_ViPham!F:F, B40, NhatKy_ViPham!C:C, "T13")</f>
        <v>100</v>
      </c>
      <c r="AE40" s="6">
        <f>100 + SUMIFS(NhatKy_ViPham!J:J, NhatKy_ViPham!E:E, "11_Phap", NhatKy_ViPham!F:F, B40, NhatKy_ViPham!C:C, "T14") - SUMIFS(NhatKy_ViPham!K:K, NhatKy_ViPham!E:E, "11_Phap", NhatKy_ViPham!F:F, B40, NhatKy_ViPham!C:C, "T14")</f>
        <v>100</v>
      </c>
      <c r="AF40" s="6">
        <f>100 + SUMIFS(NhatKy_ViPham!J:J, NhatKy_ViPham!E:E, "11_Phap", NhatKy_ViPham!F:F, B40, NhatKy_ViPham!C:C, "T15") - SUMIFS(NhatKy_ViPham!K:K, NhatKy_ViPham!E:E, "11_Phap", NhatKy_ViPham!F:F, B40, NhatKy_ViPham!C:C, "T15")</f>
        <v>100</v>
      </c>
      <c r="AG40" s="6">
        <f>100 + SUMIFS(NhatKy_ViPham!J:J, NhatKy_ViPham!E:E, "11_Phap", NhatKy_ViPham!F:F, B40, NhatKy_ViPham!C:C, "T16") - SUMIFS(NhatKy_ViPham!K:K, NhatKy_ViPham!E:E, "11_Phap", NhatKy_ViPham!F:F, B40, NhatKy_ViPham!C:C, "T16")</f>
        <v>100</v>
      </c>
      <c r="AH40" s="6">
        <f>100 + SUMIFS(NhatKy_ViPham!J:J, NhatKy_ViPham!E:E, "11_Phap", NhatKy_ViPham!F:F, B40, NhatKy_ViPham!C:C, "T17") - SUMIFS(NhatKy_ViPham!K:K, NhatKy_ViPham!E:E, "11_Phap", NhatKy_ViPham!F:F, B40, NhatKy_ViPham!C:C, "T17")</f>
        <v>100</v>
      </c>
      <c r="AI40" s="6">
        <f>100 + SUMIFS(NhatKy_ViPham!J:J, NhatKy_ViPham!E:E, "11_Phap", NhatKy_ViPham!F:F, B40, NhatKy_ViPham!C:C, "T18") - SUMIFS(NhatKy_ViPham!K:K, NhatKy_ViPham!E:E, "11_Phap", NhatKy_ViPham!F:F, B40, NhatKy_ViPham!C:C, "T18")</f>
        <v>100</v>
      </c>
      <c r="AJ40" s="6">
        <f>100 + SUMIFS(NhatKy_ViPham!J:J, NhatKy_ViPham!E:E, "11_Phap", NhatKy_ViPham!F:F, B40, NhatKy_ViPham!C:C, "T19") - SUMIFS(NhatKy_ViPham!K:K, NhatKy_ViPham!E:E, "11_Phap", NhatKy_ViPham!F:F, B40, NhatKy_ViPham!C:C, "T19")</f>
        <v>100</v>
      </c>
      <c r="AK40" s="6">
        <f>100 + SUMIFS(NhatKy_ViPham!J:J, NhatKy_ViPham!E:E, "11_Phap", NhatKy_ViPham!F:F, B40, NhatKy_ViPham!C:C, "T20") - SUMIFS(NhatKy_ViPham!K:K, NhatKy_ViPham!E:E, "11_Phap", NhatKy_ViPham!F:F, B40, NhatKy_ViPham!C:C, "T20")</f>
        <v>100</v>
      </c>
      <c r="AL40" s="6">
        <f>100 + SUMIFS(NhatKy_ViPham!J:J, NhatKy_ViPham!E:E, "11_Phap", NhatKy_ViPham!F:F, B40, NhatKy_ViPham!C:C, "T21") - SUMIFS(NhatKy_ViPham!K:K, NhatKy_ViPham!E:E, "11_Phap", NhatKy_ViPham!F:F, B40, NhatKy_ViPham!C:C, "T21")</f>
        <v>100</v>
      </c>
      <c r="AM40" s="6">
        <f>100 + SUMIFS(NhatKy_ViPham!J:J, NhatKy_ViPham!E:E, "11_Phap", NhatKy_ViPham!F:F, B40, NhatKy_ViPham!C:C, "T22") - SUMIFS(NhatKy_ViPham!K:K, NhatKy_ViPham!E:E, "11_Phap", NhatKy_ViPham!F:F, B40, NhatKy_ViPham!C:C, "T22")</f>
        <v>100</v>
      </c>
      <c r="AN40" s="6">
        <f>100 + SUMIFS(NhatKy_ViPham!J:J, NhatKy_ViPham!E:E, "11_Phap", NhatKy_ViPham!F:F, B40, NhatKy_ViPham!C:C, "T23") - SUMIFS(NhatKy_ViPham!K:K, NhatKy_ViPham!E:E, "11_Phap", NhatKy_ViPham!F:F, B40, NhatKy_ViPham!C:C, "T23")</f>
        <v>100</v>
      </c>
      <c r="AO40" s="6">
        <f>100 + SUMIFS(NhatKy_ViPham!J:J, NhatKy_ViPham!E:E, "11_Phap", NhatKy_ViPham!F:F, B40, NhatKy_ViPham!C:C, "T24") - SUMIFS(NhatKy_ViPham!K:K, NhatKy_ViPham!E:E, "11_Phap", NhatKy_ViPham!F:F, B40, NhatKy_ViPham!C:C, "T24")</f>
        <v>100</v>
      </c>
      <c r="AP40" s="6">
        <f>100 + SUMIFS(NhatKy_ViPham!J:J, NhatKy_ViPham!E:E, "11_Phap", NhatKy_ViPham!F:F, B40, NhatKy_ViPham!C:C, "T25") - SUMIFS(NhatKy_ViPham!K:K, NhatKy_ViPham!E:E, "11_Phap", NhatKy_ViPham!F:F, B40, NhatKy_ViPham!C:C, "T25")</f>
        <v>100</v>
      </c>
      <c r="AQ40" s="6">
        <f>100 + SUMIFS(NhatKy_ViPham!J:J, NhatKy_ViPham!E:E, "11_Phap", NhatKy_ViPham!F:F, B40, NhatKy_ViPham!C:C, "T26") - SUMIFS(NhatKy_ViPham!K:K, NhatKy_ViPham!E:E, "11_Phap", NhatKy_ViPham!F:F, B40, NhatKy_ViPham!C:C, "T26")</f>
        <v>100</v>
      </c>
      <c r="AR40" s="6">
        <f>100 + SUMIFS(NhatKy_ViPham!J:J, NhatKy_ViPham!E:E, "11_Phap", NhatKy_ViPham!F:F, B40, NhatKy_ViPham!C:C, "T27") - SUMIFS(NhatKy_ViPham!K:K, NhatKy_ViPham!E:E, "11_Phap", NhatKy_ViPham!F:F, B40, NhatKy_ViPham!C:C, "T27")</f>
        <v>100</v>
      </c>
      <c r="AS40" s="6">
        <f>100 + SUMIFS(NhatKy_ViPham!J:J, NhatKy_ViPham!E:E, "11_Phap", NhatKy_ViPham!F:F, B40, NhatKy_ViPham!C:C, "T28") - SUMIFS(NhatKy_ViPham!K:K, NhatKy_ViPham!E:E, "11_Phap", NhatKy_ViPham!F:F, B40, NhatKy_ViPham!C:C, "T28")</f>
        <v>100</v>
      </c>
      <c r="AT40" s="6">
        <f>100 + SUMIFS(NhatKy_ViPham!J:J, NhatKy_ViPham!E:E, "11_Phap", NhatKy_ViPham!F:F, B40, NhatKy_ViPham!C:C, "T29") - SUMIFS(NhatKy_ViPham!K:K, NhatKy_ViPham!E:E, "11_Phap", NhatKy_ViPham!F:F, B40, NhatKy_ViPham!C:C, "T29")</f>
        <v>100</v>
      </c>
      <c r="AU40" s="6">
        <f>100 + SUMIFS(NhatKy_ViPham!J:J, NhatKy_ViPham!E:E, "11_Phap", NhatKy_ViPham!F:F, B40, NhatKy_ViPham!C:C, "T30") - SUMIFS(NhatKy_ViPham!K:K, NhatKy_ViPham!E:E, "11_Phap", NhatKy_ViPham!F:F, B40, NhatKy_ViPham!C:C, "T30")</f>
        <v>100</v>
      </c>
      <c r="AV40" s="6">
        <f>100 + SUMIFS(NhatKy_ViPham!J:J, NhatKy_ViPham!E:E, "11_Phap", NhatKy_ViPham!F:F, B40, NhatKy_ViPham!C:C, "T31") - SUMIFS(NhatKy_ViPham!K:K, NhatKy_ViPham!E:E, "11_Phap", NhatKy_ViPham!F:F, B40, NhatKy_ViPham!C:C, "T31")</f>
        <v>100</v>
      </c>
      <c r="AW40" s="6">
        <f>100 + SUMIFS(NhatKy_ViPham!J:J, NhatKy_ViPham!E:E, "11_Phap", NhatKy_ViPham!F:F, B40, NhatKy_ViPham!C:C, "T32") - SUMIFS(NhatKy_ViPham!K:K, NhatKy_ViPham!E:E, "11_Phap", NhatKy_ViPham!F:F, B40, NhatKy_ViPham!C:C, "T32")</f>
        <v>100</v>
      </c>
      <c r="AX40" s="6">
        <f>100 + SUMIFS(NhatKy_ViPham!J:J, NhatKy_ViPham!E:E, "11_Phap", NhatKy_ViPham!F:F, B40, NhatKy_ViPham!C:C, "T33") - SUMIFS(NhatKy_ViPham!K:K, NhatKy_ViPham!E:E, "11_Phap", NhatKy_ViPham!F:F, B40, NhatKy_ViPham!C:C, "T33")</f>
        <v>100</v>
      </c>
      <c r="AY40" s="6">
        <f>100 + SUMIFS(NhatKy_ViPham!J:J, NhatKy_ViPham!E:E, "11_Phap", NhatKy_ViPham!F:F, B40, NhatKy_ViPham!C:C, "T34") - SUMIFS(NhatKy_ViPham!K:K, NhatKy_ViPham!E:E, "11_Phap", NhatKy_ViPham!F:F, B40, NhatKy_ViPham!C:C, "T34")</f>
        <v>100</v>
      </c>
      <c r="AZ40" s="6">
        <f>100 + SUMIFS(NhatKy_ViPham!J:J, NhatKy_ViPham!E:E, "11_Phap", NhatKy_ViPham!F:F, B40, NhatKy_ViPham!C:C, "T35") - SUMIFS(NhatKy_ViPham!K:K, NhatKy_ViPham!E:E, "11_Phap", NhatKy_ViPham!F:F, B40, NhatKy_ViPham!C:C, "T35")</f>
        <v>100</v>
      </c>
      <c r="BA40" s="12">
        <f t="shared" si="0"/>
        <v>100</v>
      </c>
      <c r="BB40" s="11" t="s">
        <v>430</v>
      </c>
      <c r="BC40" s="16" t="str">
        <f t="shared" si="1"/>
        <v>Tốt</v>
      </c>
      <c r="BD40" s="15" t="str">
        <f t="shared" si="2"/>
        <v>🟢 BÌNH THƯỜNG</v>
      </c>
    </row>
    <row r="41" spans="1:56" x14ac:dyDescent="0.25">
      <c r="A41" s="4">
        <v>33</v>
      </c>
      <c r="B41" s="10" t="s">
        <v>2197</v>
      </c>
      <c r="C41" s="4" t="s">
        <v>1193</v>
      </c>
      <c r="D41" s="4" t="s">
        <v>435</v>
      </c>
      <c r="E41" s="11" t="s">
        <v>430</v>
      </c>
      <c r="F41" s="7">
        <f>SUMIFS(NhatKy_ViPham!K:K, NhatKy_ViPham!E:E, "11_Phap", NhatKy_ViPham!F:F, B41, NhatKy_ViPham!H:H, "L01")</f>
        <v>0</v>
      </c>
      <c r="G41" s="7">
        <f>SUMIFS(NhatKy_ViPham!K:K, NhatKy_ViPham!E:E, "11_Phap", NhatKy_ViPham!F:F, B41, NhatKy_ViPham!H:H, "L02")</f>
        <v>0</v>
      </c>
      <c r="H41" s="7">
        <f>SUMIFS(NhatKy_ViPham!K:K, NhatKy_ViPham!E:E, "11_Phap", NhatKy_ViPham!F:F, B41, NhatKy_ViPham!H:H, "L03")</f>
        <v>0</v>
      </c>
      <c r="I41" s="7">
        <f>SUMIFS(NhatKy_ViPham!K:K, NhatKy_ViPham!E:E, "11_Phap", NhatKy_ViPham!F:F, B41, NhatKy_ViPham!H:H, "L04")</f>
        <v>0</v>
      </c>
      <c r="J41" s="7">
        <f>SUMIFS(NhatKy_ViPham!K:K, NhatKy_ViPham!E:E, "11_Phap", NhatKy_ViPham!F:F, B41, NhatKy_ViPham!H:H, "L05")</f>
        <v>0</v>
      </c>
      <c r="K41" s="7">
        <f>SUMIFS(NhatKy_ViPham!K:K, NhatKy_ViPham!E:E, "11_Phap", NhatKy_ViPham!F:F, B41, NhatKy_ViPham!H:H, "L06")</f>
        <v>0</v>
      </c>
      <c r="L41" s="7">
        <f>SUMIFS(NhatKy_ViPham!K:K, NhatKy_ViPham!E:E, "11_Phap", NhatKy_ViPham!F:F, B41, NhatKy_ViPham!H:H, "L07")</f>
        <v>0</v>
      </c>
      <c r="M41" s="7">
        <f>SUMIFS(NhatKy_ViPham!K:K, NhatKy_ViPham!E:E, "11_Phap", NhatKy_ViPham!F:F, B41, NhatKy_ViPham!H:H, "L08")</f>
        <v>0</v>
      </c>
      <c r="N41" s="7">
        <f>SUMIFS(NhatKy_ViPham!K:K, NhatKy_ViPham!E:E, "11_Phap", NhatKy_ViPham!F:F, B41, NhatKy_ViPham!H:H, "L09")</f>
        <v>0</v>
      </c>
      <c r="O41" s="7">
        <f>SUMIFS(NhatKy_ViPham!K:K, NhatKy_ViPham!E:E, "11_Phap", NhatKy_ViPham!F:F, B41, NhatKy_ViPham!H:H, "L10")</f>
        <v>0</v>
      </c>
      <c r="P41" s="12">
        <f>SUMIFS(NhatKy_ViPham!J:J, NhatKy_ViPham!E:E, "11_Phap", NhatKy_ViPham!F:F, B41)</f>
        <v>0</v>
      </c>
      <c r="Q41" s="13">
        <f>SUMIFS(NhatKy_ViPham!K:K, NhatKy_ViPham!E:E, "11_Phap", NhatKy_ViPham!F:F, B41)</f>
        <v>0</v>
      </c>
      <c r="R41" s="7">
        <f>100 + SUMIFS(NhatKy_ViPham!J:J, NhatKy_ViPham!E:E, "11_Phap", NhatKy_ViPham!F:F, B41, NhatKy_ViPham!C:C, "T1") - SUMIFS(NhatKy_ViPham!K:K, NhatKy_ViPham!E:E, "11_Phap", NhatKy_ViPham!F:F, B41, NhatKy_ViPham!C:C, "T1")</f>
        <v>100</v>
      </c>
      <c r="S41" s="7">
        <f>100 + SUMIFS(NhatKy_ViPham!J:J, NhatKy_ViPham!E:E, "11_Phap", NhatKy_ViPham!F:F, B41, NhatKy_ViPham!C:C, "T2") - SUMIFS(NhatKy_ViPham!K:K, NhatKy_ViPham!E:E, "11_Phap", NhatKy_ViPham!F:F, B41, NhatKy_ViPham!C:C, "T2")</f>
        <v>100</v>
      </c>
      <c r="T41" s="7">
        <f>100 + SUMIFS(NhatKy_ViPham!J:J, NhatKy_ViPham!E:E, "11_Phap", NhatKy_ViPham!F:F, B41, NhatKy_ViPham!C:C, "T3") - SUMIFS(NhatKy_ViPham!K:K, NhatKy_ViPham!E:E, "11_Phap", NhatKy_ViPham!F:F, B41, NhatKy_ViPham!C:C, "T3")</f>
        <v>100</v>
      </c>
      <c r="U41" s="7">
        <f>100 + SUMIFS(NhatKy_ViPham!J:J, NhatKy_ViPham!E:E, "11_Phap", NhatKy_ViPham!F:F, B41, NhatKy_ViPham!C:C, "T4") - SUMIFS(NhatKy_ViPham!K:K, NhatKy_ViPham!E:E, "11_Phap", NhatKy_ViPham!F:F, B41, NhatKy_ViPham!C:C, "T4")</f>
        <v>100</v>
      </c>
      <c r="V41" s="7">
        <f>100 + SUMIFS(NhatKy_ViPham!J:J, NhatKy_ViPham!E:E, "11_Phap", NhatKy_ViPham!F:F, B41, NhatKy_ViPham!C:C, "T5") - SUMIFS(NhatKy_ViPham!K:K, NhatKy_ViPham!E:E, "11_Phap", NhatKy_ViPham!F:F, B41, NhatKy_ViPham!C:C, "T5")</f>
        <v>100</v>
      </c>
      <c r="W41" s="7">
        <f>100 + SUMIFS(NhatKy_ViPham!J:J, NhatKy_ViPham!E:E, "11_Phap", NhatKy_ViPham!F:F, B41, NhatKy_ViPham!C:C, "T6") - SUMIFS(NhatKy_ViPham!K:K, NhatKy_ViPham!E:E, "11_Phap", NhatKy_ViPham!F:F, B41, NhatKy_ViPham!C:C, "T6")</f>
        <v>100</v>
      </c>
      <c r="X41" s="7">
        <f>100 + SUMIFS(NhatKy_ViPham!J:J, NhatKy_ViPham!E:E, "11_Phap", NhatKy_ViPham!F:F, B41, NhatKy_ViPham!C:C, "T7") - SUMIFS(NhatKy_ViPham!K:K, NhatKy_ViPham!E:E, "11_Phap", NhatKy_ViPham!F:F, B41, NhatKy_ViPham!C:C, "T7")</f>
        <v>100</v>
      </c>
      <c r="Y41" s="7">
        <f>100 + SUMIFS(NhatKy_ViPham!J:J, NhatKy_ViPham!E:E, "11_Phap", NhatKy_ViPham!F:F, B41, NhatKy_ViPham!C:C, "T8") - SUMIFS(NhatKy_ViPham!K:K, NhatKy_ViPham!E:E, "11_Phap", NhatKy_ViPham!F:F, B41, NhatKy_ViPham!C:C, "T8")</f>
        <v>100</v>
      </c>
      <c r="Z41" s="7">
        <f>100 + SUMIFS(NhatKy_ViPham!J:J, NhatKy_ViPham!E:E, "11_Phap", NhatKy_ViPham!F:F, B41, NhatKy_ViPham!C:C, "T9") - SUMIFS(NhatKy_ViPham!K:K, NhatKy_ViPham!E:E, "11_Phap", NhatKy_ViPham!F:F, B41, NhatKy_ViPham!C:C, "T9")</f>
        <v>100</v>
      </c>
      <c r="AA41" s="7">
        <f>100 + SUMIFS(NhatKy_ViPham!J:J, NhatKy_ViPham!E:E, "11_Phap", NhatKy_ViPham!F:F, B41, NhatKy_ViPham!C:C, "T10") - SUMIFS(NhatKy_ViPham!K:K, NhatKy_ViPham!E:E, "11_Phap", NhatKy_ViPham!F:F, B41, NhatKy_ViPham!C:C, "T10")</f>
        <v>100</v>
      </c>
      <c r="AB41" s="7">
        <f>100 + SUMIFS(NhatKy_ViPham!J:J, NhatKy_ViPham!E:E, "11_Phap", NhatKy_ViPham!F:F, B41, NhatKy_ViPham!C:C, "T11") - SUMIFS(NhatKy_ViPham!K:K, NhatKy_ViPham!E:E, "11_Phap", NhatKy_ViPham!F:F, B41, NhatKy_ViPham!C:C, "T11")</f>
        <v>100</v>
      </c>
      <c r="AC41" s="7">
        <f>100 + SUMIFS(NhatKy_ViPham!J:J, NhatKy_ViPham!E:E, "11_Phap", NhatKy_ViPham!F:F, B41, NhatKy_ViPham!C:C, "T12") - SUMIFS(NhatKy_ViPham!K:K, NhatKy_ViPham!E:E, "11_Phap", NhatKy_ViPham!F:F, B41, NhatKy_ViPham!C:C, "T12")</f>
        <v>100</v>
      </c>
      <c r="AD41" s="7">
        <f>100 + SUMIFS(NhatKy_ViPham!J:J, NhatKy_ViPham!E:E, "11_Phap", NhatKy_ViPham!F:F, B41, NhatKy_ViPham!C:C, "T13") - SUMIFS(NhatKy_ViPham!K:K, NhatKy_ViPham!E:E, "11_Phap", NhatKy_ViPham!F:F, B41, NhatKy_ViPham!C:C, "T13")</f>
        <v>100</v>
      </c>
      <c r="AE41" s="7">
        <f>100 + SUMIFS(NhatKy_ViPham!J:J, NhatKy_ViPham!E:E, "11_Phap", NhatKy_ViPham!F:F, B41, NhatKy_ViPham!C:C, "T14") - SUMIFS(NhatKy_ViPham!K:K, NhatKy_ViPham!E:E, "11_Phap", NhatKy_ViPham!F:F, B41, NhatKy_ViPham!C:C, "T14")</f>
        <v>100</v>
      </c>
      <c r="AF41" s="7">
        <f>100 + SUMIFS(NhatKy_ViPham!J:J, NhatKy_ViPham!E:E, "11_Phap", NhatKy_ViPham!F:F, B41, NhatKy_ViPham!C:C, "T15") - SUMIFS(NhatKy_ViPham!K:K, NhatKy_ViPham!E:E, "11_Phap", NhatKy_ViPham!F:F, B41, NhatKy_ViPham!C:C, "T15")</f>
        <v>100</v>
      </c>
      <c r="AG41" s="7">
        <f>100 + SUMIFS(NhatKy_ViPham!J:J, NhatKy_ViPham!E:E, "11_Phap", NhatKy_ViPham!F:F, B41, NhatKy_ViPham!C:C, "T16") - SUMIFS(NhatKy_ViPham!K:K, NhatKy_ViPham!E:E, "11_Phap", NhatKy_ViPham!F:F, B41, NhatKy_ViPham!C:C, "T16")</f>
        <v>100</v>
      </c>
      <c r="AH41" s="7">
        <f>100 + SUMIFS(NhatKy_ViPham!J:J, NhatKy_ViPham!E:E, "11_Phap", NhatKy_ViPham!F:F, B41, NhatKy_ViPham!C:C, "T17") - SUMIFS(NhatKy_ViPham!K:K, NhatKy_ViPham!E:E, "11_Phap", NhatKy_ViPham!F:F, B41, NhatKy_ViPham!C:C, "T17")</f>
        <v>100</v>
      </c>
      <c r="AI41" s="7">
        <f>100 + SUMIFS(NhatKy_ViPham!J:J, NhatKy_ViPham!E:E, "11_Phap", NhatKy_ViPham!F:F, B41, NhatKy_ViPham!C:C, "T18") - SUMIFS(NhatKy_ViPham!K:K, NhatKy_ViPham!E:E, "11_Phap", NhatKy_ViPham!F:F, B41, NhatKy_ViPham!C:C, "T18")</f>
        <v>100</v>
      </c>
      <c r="AJ41" s="7">
        <f>100 + SUMIFS(NhatKy_ViPham!J:J, NhatKy_ViPham!E:E, "11_Phap", NhatKy_ViPham!F:F, B41, NhatKy_ViPham!C:C, "T19") - SUMIFS(NhatKy_ViPham!K:K, NhatKy_ViPham!E:E, "11_Phap", NhatKy_ViPham!F:F, B41, NhatKy_ViPham!C:C, "T19")</f>
        <v>100</v>
      </c>
      <c r="AK41" s="7">
        <f>100 + SUMIFS(NhatKy_ViPham!J:J, NhatKy_ViPham!E:E, "11_Phap", NhatKy_ViPham!F:F, B41, NhatKy_ViPham!C:C, "T20") - SUMIFS(NhatKy_ViPham!K:K, NhatKy_ViPham!E:E, "11_Phap", NhatKy_ViPham!F:F, B41, NhatKy_ViPham!C:C, "T20")</f>
        <v>100</v>
      </c>
      <c r="AL41" s="7">
        <f>100 + SUMIFS(NhatKy_ViPham!J:J, NhatKy_ViPham!E:E, "11_Phap", NhatKy_ViPham!F:F, B41, NhatKy_ViPham!C:C, "T21") - SUMIFS(NhatKy_ViPham!K:K, NhatKy_ViPham!E:E, "11_Phap", NhatKy_ViPham!F:F, B41, NhatKy_ViPham!C:C, "T21")</f>
        <v>100</v>
      </c>
      <c r="AM41" s="7">
        <f>100 + SUMIFS(NhatKy_ViPham!J:J, NhatKy_ViPham!E:E, "11_Phap", NhatKy_ViPham!F:F, B41, NhatKy_ViPham!C:C, "T22") - SUMIFS(NhatKy_ViPham!K:K, NhatKy_ViPham!E:E, "11_Phap", NhatKy_ViPham!F:F, B41, NhatKy_ViPham!C:C, "T22")</f>
        <v>100</v>
      </c>
      <c r="AN41" s="7">
        <f>100 + SUMIFS(NhatKy_ViPham!J:J, NhatKy_ViPham!E:E, "11_Phap", NhatKy_ViPham!F:F, B41, NhatKy_ViPham!C:C, "T23") - SUMIFS(NhatKy_ViPham!K:K, NhatKy_ViPham!E:E, "11_Phap", NhatKy_ViPham!F:F, B41, NhatKy_ViPham!C:C, "T23")</f>
        <v>100</v>
      </c>
      <c r="AO41" s="7">
        <f>100 + SUMIFS(NhatKy_ViPham!J:J, NhatKy_ViPham!E:E, "11_Phap", NhatKy_ViPham!F:F, B41, NhatKy_ViPham!C:C, "T24") - SUMIFS(NhatKy_ViPham!K:K, NhatKy_ViPham!E:E, "11_Phap", NhatKy_ViPham!F:F, B41, NhatKy_ViPham!C:C, "T24")</f>
        <v>100</v>
      </c>
      <c r="AP41" s="7">
        <f>100 + SUMIFS(NhatKy_ViPham!J:J, NhatKy_ViPham!E:E, "11_Phap", NhatKy_ViPham!F:F, B41, NhatKy_ViPham!C:C, "T25") - SUMIFS(NhatKy_ViPham!K:K, NhatKy_ViPham!E:E, "11_Phap", NhatKy_ViPham!F:F, B41, NhatKy_ViPham!C:C, "T25")</f>
        <v>100</v>
      </c>
      <c r="AQ41" s="7">
        <f>100 + SUMIFS(NhatKy_ViPham!J:J, NhatKy_ViPham!E:E, "11_Phap", NhatKy_ViPham!F:F, B41, NhatKy_ViPham!C:C, "T26") - SUMIFS(NhatKy_ViPham!K:K, NhatKy_ViPham!E:E, "11_Phap", NhatKy_ViPham!F:F, B41, NhatKy_ViPham!C:C, "T26")</f>
        <v>100</v>
      </c>
      <c r="AR41" s="7">
        <f>100 + SUMIFS(NhatKy_ViPham!J:J, NhatKy_ViPham!E:E, "11_Phap", NhatKy_ViPham!F:F, B41, NhatKy_ViPham!C:C, "T27") - SUMIFS(NhatKy_ViPham!K:K, NhatKy_ViPham!E:E, "11_Phap", NhatKy_ViPham!F:F, B41, NhatKy_ViPham!C:C, "T27")</f>
        <v>100</v>
      </c>
      <c r="AS41" s="7">
        <f>100 + SUMIFS(NhatKy_ViPham!J:J, NhatKy_ViPham!E:E, "11_Phap", NhatKy_ViPham!F:F, B41, NhatKy_ViPham!C:C, "T28") - SUMIFS(NhatKy_ViPham!K:K, NhatKy_ViPham!E:E, "11_Phap", NhatKy_ViPham!F:F, B41, NhatKy_ViPham!C:C, "T28")</f>
        <v>100</v>
      </c>
      <c r="AT41" s="7">
        <f>100 + SUMIFS(NhatKy_ViPham!J:J, NhatKy_ViPham!E:E, "11_Phap", NhatKy_ViPham!F:F, B41, NhatKy_ViPham!C:C, "T29") - SUMIFS(NhatKy_ViPham!K:K, NhatKy_ViPham!E:E, "11_Phap", NhatKy_ViPham!F:F, B41, NhatKy_ViPham!C:C, "T29")</f>
        <v>100</v>
      </c>
      <c r="AU41" s="7">
        <f>100 + SUMIFS(NhatKy_ViPham!J:J, NhatKy_ViPham!E:E, "11_Phap", NhatKy_ViPham!F:F, B41, NhatKy_ViPham!C:C, "T30") - SUMIFS(NhatKy_ViPham!K:K, NhatKy_ViPham!E:E, "11_Phap", NhatKy_ViPham!F:F, B41, NhatKy_ViPham!C:C, "T30")</f>
        <v>100</v>
      </c>
      <c r="AV41" s="7">
        <f>100 + SUMIFS(NhatKy_ViPham!J:J, NhatKy_ViPham!E:E, "11_Phap", NhatKy_ViPham!F:F, B41, NhatKy_ViPham!C:C, "T31") - SUMIFS(NhatKy_ViPham!K:K, NhatKy_ViPham!E:E, "11_Phap", NhatKy_ViPham!F:F, B41, NhatKy_ViPham!C:C, "T31")</f>
        <v>100</v>
      </c>
      <c r="AW41" s="7">
        <f>100 + SUMIFS(NhatKy_ViPham!J:J, NhatKy_ViPham!E:E, "11_Phap", NhatKy_ViPham!F:F, B41, NhatKy_ViPham!C:C, "T32") - SUMIFS(NhatKy_ViPham!K:K, NhatKy_ViPham!E:E, "11_Phap", NhatKy_ViPham!F:F, B41, NhatKy_ViPham!C:C, "T32")</f>
        <v>100</v>
      </c>
      <c r="AX41" s="7">
        <f>100 + SUMIFS(NhatKy_ViPham!J:J, NhatKy_ViPham!E:E, "11_Phap", NhatKy_ViPham!F:F, B41, NhatKy_ViPham!C:C, "T33") - SUMIFS(NhatKy_ViPham!K:K, NhatKy_ViPham!E:E, "11_Phap", NhatKy_ViPham!F:F, B41, NhatKy_ViPham!C:C, "T33")</f>
        <v>100</v>
      </c>
      <c r="AY41" s="7">
        <f>100 + SUMIFS(NhatKy_ViPham!J:J, NhatKy_ViPham!E:E, "11_Phap", NhatKy_ViPham!F:F, B41, NhatKy_ViPham!C:C, "T34") - SUMIFS(NhatKy_ViPham!K:K, NhatKy_ViPham!E:E, "11_Phap", NhatKy_ViPham!F:F, B41, NhatKy_ViPham!C:C, "T34")</f>
        <v>100</v>
      </c>
      <c r="AZ41" s="7">
        <f>100 + SUMIFS(NhatKy_ViPham!J:J, NhatKy_ViPham!E:E, "11_Phap", NhatKy_ViPham!F:F, B41, NhatKy_ViPham!C:C, "T35") - SUMIFS(NhatKy_ViPham!K:K, NhatKy_ViPham!E:E, "11_Phap", NhatKy_ViPham!F:F, B41, NhatKy_ViPham!C:C, "T35")</f>
        <v>100</v>
      </c>
      <c r="BA41" s="12">
        <f t="shared" si="0"/>
        <v>100</v>
      </c>
      <c r="BB41" s="11" t="s">
        <v>430</v>
      </c>
      <c r="BC41" s="14" t="str">
        <f t="shared" si="1"/>
        <v>Tốt</v>
      </c>
      <c r="BD41" s="10" t="str">
        <f t="shared" si="2"/>
        <v>🟢 BÌNH THƯỜNG</v>
      </c>
    </row>
    <row r="42" spans="1:56" x14ac:dyDescent="0.25">
      <c r="A42" s="5">
        <v>34</v>
      </c>
      <c r="B42" s="15" t="s">
        <v>2198</v>
      </c>
      <c r="C42" s="5" t="s">
        <v>2199</v>
      </c>
      <c r="D42" s="5" t="s">
        <v>429</v>
      </c>
      <c r="E42" s="11" t="s">
        <v>430</v>
      </c>
      <c r="F42" s="6">
        <f>SUMIFS(NhatKy_ViPham!K:K, NhatKy_ViPham!E:E, "11_Phap", NhatKy_ViPham!F:F, B42, NhatKy_ViPham!H:H, "L01")</f>
        <v>0</v>
      </c>
      <c r="G42" s="6">
        <f>SUMIFS(NhatKy_ViPham!K:K, NhatKy_ViPham!E:E, "11_Phap", NhatKy_ViPham!F:F, B42, NhatKy_ViPham!H:H, "L02")</f>
        <v>0</v>
      </c>
      <c r="H42" s="6">
        <f>SUMIFS(NhatKy_ViPham!K:K, NhatKy_ViPham!E:E, "11_Phap", NhatKy_ViPham!F:F, B42, NhatKy_ViPham!H:H, "L03")</f>
        <v>0</v>
      </c>
      <c r="I42" s="6">
        <f>SUMIFS(NhatKy_ViPham!K:K, NhatKy_ViPham!E:E, "11_Phap", NhatKy_ViPham!F:F, B42, NhatKy_ViPham!H:H, "L04")</f>
        <v>0</v>
      </c>
      <c r="J42" s="6">
        <f>SUMIFS(NhatKy_ViPham!K:K, NhatKy_ViPham!E:E, "11_Phap", NhatKy_ViPham!F:F, B42, NhatKy_ViPham!H:H, "L05")</f>
        <v>0</v>
      </c>
      <c r="K42" s="6">
        <f>SUMIFS(NhatKy_ViPham!K:K, NhatKy_ViPham!E:E, "11_Phap", NhatKy_ViPham!F:F, B42, NhatKy_ViPham!H:H, "L06")</f>
        <v>0</v>
      </c>
      <c r="L42" s="6">
        <f>SUMIFS(NhatKy_ViPham!K:K, NhatKy_ViPham!E:E, "11_Phap", NhatKy_ViPham!F:F, B42, NhatKy_ViPham!H:H, "L07")</f>
        <v>0</v>
      </c>
      <c r="M42" s="6">
        <f>SUMIFS(NhatKy_ViPham!K:K, NhatKy_ViPham!E:E, "11_Phap", NhatKy_ViPham!F:F, B42, NhatKy_ViPham!H:H, "L08")</f>
        <v>0</v>
      </c>
      <c r="N42" s="6">
        <f>SUMIFS(NhatKy_ViPham!K:K, NhatKy_ViPham!E:E, "11_Phap", NhatKy_ViPham!F:F, B42, NhatKy_ViPham!H:H, "L09")</f>
        <v>0</v>
      </c>
      <c r="O42" s="6">
        <f>SUMIFS(NhatKy_ViPham!K:K, NhatKy_ViPham!E:E, "11_Phap", NhatKy_ViPham!F:F, B42, NhatKy_ViPham!H:H, "L10")</f>
        <v>0</v>
      </c>
      <c r="P42" s="12">
        <f>SUMIFS(NhatKy_ViPham!J:J, NhatKy_ViPham!E:E, "11_Phap", NhatKy_ViPham!F:F, B42)</f>
        <v>0</v>
      </c>
      <c r="Q42" s="13">
        <f>SUMIFS(NhatKy_ViPham!K:K, NhatKy_ViPham!E:E, "11_Phap", NhatKy_ViPham!F:F, B42)</f>
        <v>0</v>
      </c>
      <c r="R42" s="6">
        <f>100 + SUMIFS(NhatKy_ViPham!J:J, NhatKy_ViPham!E:E, "11_Phap", NhatKy_ViPham!F:F, B42, NhatKy_ViPham!C:C, "T1") - SUMIFS(NhatKy_ViPham!K:K, NhatKy_ViPham!E:E, "11_Phap", NhatKy_ViPham!F:F, B42, NhatKy_ViPham!C:C, "T1")</f>
        <v>100</v>
      </c>
      <c r="S42" s="6">
        <f>100 + SUMIFS(NhatKy_ViPham!J:J, NhatKy_ViPham!E:E, "11_Phap", NhatKy_ViPham!F:F, B42, NhatKy_ViPham!C:C, "T2") - SUMIFS(NhatKy_ViPham!K:K, NhatKy_ViPham!E:E, "11_Phap", NhatKy_ViPham!F:F, B42, NhatKy_ViPham!C:C, "T2")</f>
        <v>100</v>
      </c>
      <c r="T42" s="6">
        <f>100 + SUMIFS(NhatKy_ViPham!J:J, NhatKy_ViPham!E:E, "11_Phap", NhatKy_ViPham!F:F, B42, NhatKy_ViPham!C:C, "T3") - SUMIFS(NhatKy_ViPham!K:K, NhatKy_ViPham!E:E, "11_Phap", NhatKy_ViPham!F:F, B42, NhatKy_ViPham!C:C, "T3")</f>
        <v>100</v>
      </c>
      <c r="U42" s="6">
        <f>100 + SUMIFS(NhatKy_ViPham!J:J, NhatKy_ViPham!E:E, "11_Phap", NhatKy_ViPham!F:F, B42, NhatKy_ViPham!C:C, "T4") - SUMIFS(NhatKy_ViPham!K:K, NhatKy_ViPham!E:E, "11_Phap", NhatKy_ViPham!F:F, B42, NhatKy_ViPham!C:C, "T4")</f>
        <v>100</v>
      </c>
      <c r="V42" s="6">
        <f>100 + SUMIFS(NhatKy_ViPham!J:J, NhatKy_ViPham!E:E, "11_Phap", NhatKy_ViPham!F:F, B42, NhatKy_ViPham!C:C, "T5") - SUMIFS(NhatKy_ViPham!K:K, NhatKy_ViPham!E:E, "11_Phap", NhatKy_ViPham!F:F, B42, NhatKy_ViPham!C:C, "T5")</f>
        <v>100</v>
      </c>
      <c r="W42" s="6">
        <f>100 + SUMIFS(NhatKy_ViPham!J:J, NhatKy_ViPham!E:E, "11_Phap", NhatKy_ViPham!F:F, B42, NhatKy_ViPham!C:C, "T6") - SUMIFS(NhatKy_ViPham!K:K, NhatKy_ViPham!E:E, "11_Phap", NhatKy_ViPham!F:F, B42, NhatKy_ViPham!C:C, "T6")</f>
        <v>100</v>
      </c>
      <c r="X42" s="6">
        <f>100 + SUMIFS(NhatKy_ViPham!J:J, NhatKy_ViPham!E:E, "11_Phap", NhatKy_ViPham!F:F, B42, NhatKy_ViPham!C:C, "T7") - SUMIFS(NhatKy_ViPham!K:K, NhatKy_ViPham!E:E, "11_Phap", NhatKy_ViPham!F:F, B42, NhatKy_ViPham!C:C, "T7")</f>
        <v>100</v>
      </c>
      <c r="Y42" s="6">
        <f>100 + SUMIFS(NhatKy_ViPham!J:J, NhatKy_ViPham!E:E, "11_Phap", NhatKy_ViPham!F:F, B42, NhatKy_ViPham!C:C, "T8") - SUMIFS(NhatKy_ViPham!K:K, NhatKy_ViPham!E:E, "11_Phap", NhatKy_ViPham!F:F, B42, NhatKy_ViPham!C:C, "T8")</f>
        <v>100</v>
      </c>
      <c r="Z42" s="6">
        <f>100 + SUMIFS(NhatKy_ViPham!J:J, NhatKy_ViPham!E:E, "11_Phap", NhatKy_ViPham!F:F, B42, NhatKy_ViPham!C:C, "T9") - SUMIFS(NhatKy_ViPham!K:K, NhatKy_ViPham!E:E, "11_Phap", NhatKy_ViPham!F:F, B42, NhatKy_ViPham!C:C, "T9")</f>
        <v>100</v>
      </c>
      <c r="AA42" s="6">
        <f>100 + SUMIFS(NhatKy_ViPham!J:J, NhatKy_ViPham!E:E, "11_Phap", NhatKy_ViPham!F:F, B42, NhatKy_ViPham!C:C, "T10") - SUMIFS(NhatKy_ViPham!K:K, NhatKy_ViPham!E:E, "11_Phap", NhatKy_ViPham!F:F, B42, NhatKy_ViPham!C:C, "T10")</f>
        <v>100</v>
      </c>
      <c r="AB42" s="6">
        <f>100 + SUMIFS(NhatKy_ViPham!J:J, NhatKy_ViPham!E:E, "11_Phap", NhatKy_ViPham!F:F, B42, NhatKy_ViPham!C:C, "T11") - SUMIFS(NhatKy_ViPham!K:K, NhatKy_ViPham!E:E, "11_Phap", NhatKy_ViPham!F:F, B42, NhatKy_ViPham!C:C, "T11")</f>
        <v>100</v>
      </c>
      <c r="AC42" s="6">
        <f>100 + SUMIFS(NhatKy_ViPham!J:J, NhatKy_ViPham!E:E, "11_Phap", NhatKy_ViPham!F:F, B42, NhatKy_ViPham!C:C, "T12") - SUMIFS(NhatKy_ViPham!K:K, NhatKy_ViPham!E:E, "11_Phap", NhatKy_ViPham!F:F, B42, NhatKy_ViPham!C:C, "T12")</f>
        <v>100</v>
      </c>
      <c r="AD42" s="6">
        <f>100 + SUMIFS(NhatKy_ViPham!J:J, NhatKy_ViPham!E:E, "11_Phap", NhatKy_ViPham!F:F, B42, NhatKy_ViPham!C:C, "T13") - SUMIFS(NhatKy_ViPham!K:K, NhatKy_ViPham!E:E, "11_Phap", NhatKy_ViPham!F:F, B42, NhatKy_ViPham!C:C, "T13")</f>
        <v>100</v>
      </c>
      <c r="AE42" s="6">
        <f>100 + SUMIFS(NhatKy_ViPham!J:J, NhatKy_ViPham!E:E, "11_Phap", NhatKy_ViPham!F:F, B42, NhatKy_ViPham!C:C, "T14") - SUMIFS(NhatKy_ViPham!K:K, NhatKy_ViPham!E:E, "11_Phap", NhatKy_ViPham!F:F, B42, NhatKy_ViPham!C:C, "T14")</f>
        <v>100</v>
      </c>
      <c r="AF42" s="6">
        <f>100 + SUMIFS(NhatKy_ViPham!J:J, NhatKy_ViPham!E:E, "11_Phap", NhatKy_ViPham!F:F, B42, NhatKy_ViPham!C:C, "T15") - SUMIFS(NhatKy_ViPham!K:K, NhatKy_ViPham!E:E, "11_Phap", NhatKy_ViPham!F:F, B42, NhatKy_ViPham!C:C, "T15")</f>
        <v>100</v>
      </c>
      <c r="AG42" s="6">
        <f>100 + SUMIFS(NhatKy_ViPham!J:J, NhatKy_ViPham!E:E, "11_Phap", NhatKy_ViPham!F:F, B42, NhatKy_ViPham!C:C, "T16") - SUMIFS(NhatKy_ViPham!K:K, NhatKy_ViPham!E:E, "11_Phap", NhatKy_ViPham!F:F, B42, NhatKy_ViPham!C:C, "T16")</f>
        <v>100</v>
      </c>
      <c r="AH42" s="6">
        <f>100 + SUMIFS(NhatKy_ViPham!J:J, NhatKy_ViPham!E:E, "11_Phap", NhatKy_ViPham!F:F, B42, NhatKy_ViPham!C:C, "T17") - SUMIFS(NhatKy_ViPham!K:K, NhatKy_ViPham!E:E, "11_Phap", NhatKy_ViPham!F:F, B42, NhatKy_ViPham!C:C, "T17")</f>
        <v>100</v>
      </c>
      <c r="AI42" s="6">
        <f>100 + SUMIFS(NhatKy_ViPham!J:J, NhatKy_ViPham!E:E, "11_Phap", NhatKy_ViPham!F:F, B42, NhatKy_ViPham!C:C, "T18") - SUMIFS(NhatKy_ViPham!K:K, NhatKy_ViPham!E:E, "11_Phap", NhatKy_ViPham!F:F, B42, NhatKy_ViPham!C:C, "T18")</f>
        <v>100</v>
      </c>
      <c r="AJ42" s="6">
        <f>100 + SUMIFS(NhatKy_ViPham!J:J, NhatKy_ViPham!E:E, "11_Phap", NhatKy_ViPham!F:F, B42, NhatKy_ViPham!C:C, "T19") - SUMIFS(NhatKy_ViPham!K:K, NhatKy_ViPham!E:E, "11_Phap", NhatKy_ViPham!F:F, B42, NhatKy_ViPham!C:C, "T19")</f>
        <v>100</v>
      </c>
      <c r="AK42" s="6">
        <f>100 + SUMIFS(NhatKy_ViPham!J:J, NhatKy_ViPham!E:E, "11_Phap", NhatKy_ViPham!F:F, B42, NhatKy_ViPham!C:C, "T20") - SUMIFS(NhatKy_ViPham!K:K, NhatKy_ViPham!E:E, "11_Phap", NhatKy_ViPham!F:F, B42, NhatKy_ViPham!C:C, "T20")</f>
        <v>100</v>
      </c>
      <c r="AL42" s="6">
        <f>100 + SUMIFS(NhatKy_ViPham!J:J, NhatKy_ViPham!E:E, "11_Phap", NhatKy_ViPham!F:F, B42, NhatKy_ViPham!C:C, "T21") - SUMIFS(NhatKy_ViPham!K:K, NhatKy_ViPham!E:E, "11_Phap", NhatKy_ViPham!F:F, B42, NhatKy_ViPham!C:C, "T21")</f>
        <v>100</v>
      </c>
      <c r="AM42" s="6">
        <f>100 + SUMIFS(NhatKy_ViPham!J:J, NhatKy_ViPham!E:E, "11_Phap", NhatKy_ViPham!F:F, B42, NhatKy_ViPham!C:C, "T22") - SUMIFS(NhatKy_ViPham!K:K, NhatKy_ViPham!E:E, "11_Phap", NhatKy_ViPham!F:F, B42, NhatKy_ViPham!C:C, "T22")</f>
        <v>100</v>
      </c>
      <c r="AN42" s="6">
        <f>100 + SUMIFS(NhatKy_ViPham!J:J, NhatKy_ViPham!E:E, "11_Phap", NhatKy_ViPham!F:F, B42, NhatKy_ViPham!C:C, "T23") - SUMIFS(NhatKy_ViPham!K:K, NhatKy_ViPham!E:E, "11_Phap", NhatKy_ViPham!F:F, B42, NhatKy_ViPham!C:C, "T23")</f>
        <v>100</v>
      </c>
      <c r="AO42" s="6">
        <f>100 + SUMIFS(NhatKy_ViPham!J:J, NhatKy_ViPham!E:E, "11_Phap", NhatKy_ViPham!F:F, B42, NhatKy_ViPham!C:C, "T24") - SUMIFS(NhatKy_ViPham!K:K, NhatKy_ViPham!E:E, "11_Phap", NhatKy_ViPham!F:F, B42, NhatKy_ViPham!C:C, "T24")</f>
        <v>100</v>
      </c>
      <c r="AP42" s="6">
        <f>100 + SUMIFS(NhatKy_ViPham!J:J, NhatKy_ViPham!E:E, "11_Phap", NhatKy_ViPham!F:F, B42, NhatKy_ViPham!C:C, "T25") - SUMIFS(NhatKy_ViPham!K:K, NhatKy_ViPham!E:E, "11_Phap", NhatKy_ViPham!F:F, B42, NhatKy_ViPham!C:C, "T25")</f>
        <v>100</v>
      </c>
      <c r="AQ42" s="6">
        <f>100 + SUMIFS(NhatKy_ViPham!J:J, NhatKy_ViPham!E:E, "11_Phap", NhatKy_ViPham!F:F, B42, NhatKy_ViPham!C:C, "T26") - SUMIFS(NhatKy_ViPham!K:K, NhatKy_ViPham!E:E, "11_Phap", NhatKy_ViPham!F:F, B42, NhatKy_ViPham!C:C, "T26")</f>
        <v>100</v>
      </c>
      <c r="AR42" s="6">
        <f>100 + SUMIFS(NhatKy_ViPham!J:J, NhatKy_ViPham!E:E, "11_Phap", NhatKy_ViPham!F:F, B42, NhatKy_ViPham!C:C, "T27") - SUMIFS(NhatKy_ViPham!K:K, NhatKy_ViPham!E:E, "11_Phap", NhatKy_ViPham!F:F, B42, NhatKy_ViPham!C:C, "T27")</f>
        <v>100</v>
      </c>
      <c r="AS42" s="6">
        <f>100 + SUMIFS(NhatKy_ViPham!J:J, NhatKy_ViPham!E:E, "11_Phap", NhatKy_ViPham!F:F, B42, NhatKy_ViPham!C:C, "T28") - SUMIFS(NhatKy_ViPham!K:K, NhatKy_ViPham!E:E, "11_Phap", NhatKy_ViPham!F:F, B42, NhatKy_ViPham!C:C, "T28")</f>
        <v>100</v>
      </c>
      <c r="AT42" s="6">
        <f>100 + SUMIFS(NhatKy_ViPham!J:J, NhatKy_ViPham!E:E, "11_Phap", NhatKy_ViPham!F:F, B42, NhatKy_ViPham!C:C, "T29") - SUMIFS(NhatKy_ViPham!K:K, NhatKy_ViPham!E:E, "11_Phap", NhatKy_ViPham!F:F, B42, NhatKy_ViPham!C:C, "T29")</f>
        <v>100</v>
      </c>
      <c r="AU42" s="6">
        <f>100 + SUMIFS(NhatKy_ViPham!J:J, NhatKy_ViPham!E:E, "11_Phap", NhatKy_ViPham!F:F, B42, NhatKy_ViPham!C:C, "T30") - SUMIFS(NhatKy_ViPham!K:K, NhatKy_ViPham!E:E, "11_Phap", NhatKy_ViPham!F:F, B42, NhatKy_ViPham!C:C, "T30")</f>
        <v>100</v>
      </c>
      <c r="AV42" s="6">
        <f>100 + SUMIFS(NhatKy_ViPham!J:J, NhatKy_ViPham!E:E, "11_Phap", NhatKy_ViPham!F:F, B42, NhatKy_ViPham!C:C, "T31") - SUMIFS(NhatKy_ViPham!K:K, NhatKy_ViPham!E:E, "11_Phap", NhatKy_ViPham!F:F, B42, NhatKy_ViPham!C:C, "T31")</f>
        <v>100</v>
      </c>
      <c r="AW42" s="6">
        <f>100 + SUMIFS(NhatKy_ViPham!J:J, NhatKy_ViPham!E:E, "11_Phap", NhatKy_ViPham!F:F, B42, NhatKy_ViPham!C:C, "T32") - SUMIFS(NhatKy_ViPham!K:K, NhatKy_ViPham!E:E, "11_Phap", NhatKy_ViPham!F:F, B42, NhatKy_ViPham!C:C, "T32")</f>
        <v>100</v>
      </c>
      <c r="AX42" s="6">
        <f>100 + SUMIFS(NhatKy_ViPham!J:J, NhatKy_ViPham!E:E, "11_Phap", NhatKy_ViPham!F:F, B42, NhatKy_ViPham!C:C, "T33") - SUMIFS(NhatKy_ViPham!K:K, NhatKy_ViPham!E:E, "11_Phap", NhatKy_ViPham!F:F, B42, NhatKy_ViPham!C:C, "T33")</f>
        <v>100</v>
      </c>
      <c r="AY42" s="6">
        <f>100 + SUMIFS(NhatKy_ViPham!J:J, NhatKy_ViPham!E:E, "11_Phap", NhatKy_ViPham!F:F, B42, NhatKy_ViPham!C:C, "T34") - SUMIFS(NhatKy_ViPham!K:K, NhatKy_ViPham!E:E, "11_Phap", NhatKy_ViPham!F:F, B42, NhatKy_ViPham!C:C, "T34")</f>
        <v>100</v>
      </c>
      <c r="AZ42" s="6">
        <f>100 + SUMIFS(NhatKy_ViPham!J:J, NhatKy_ViPham!E:E, "11_Phap", NhatKy_ViPham!F:F, B42, NhatKy_ViPham!C:C, "T35") - SUMIFS(NhatKy_ViPham!K:K, NhatKy_ViPham!E:E, "11_Phap", NhatKy_ViPham!F:F, B42, NhatKy_ViPham!C:C, "T35")</f>
        <v>100</v>
      </c>
      <c r="BA42" s="12">
        <f t="shared" si="0"/>
        <v>100</v>
      </c>
      <c r="BB42" s="11" t="s">
        <v>430</v>
      </c>
      <c r="BC42" s="16" t="str">
        <f t="shared" si="1"/>
        <v>Tốt</v>
      </c>
      <c r="BD42" s="15" t="str">
        <f t="shared" si="2"/>
        <v>🟢 BÌNH THƯỜNG</v>
      </c>
    </row>
    <row r="43" spans="1:56" x14ac:dyDescent="0.25">
      <c r="A43" s="4">
        <v>35</v>
      </c>
      <c r="B43" s="10" t="s">
        <v>2005</v>
      </c>
      <c r="C43" s="4" t="s">
        <v>1918</v>
      </c>
      <c r="D43" s="4" t="s">
        <v>429</v>
      </c>
      <c r="E43" s="11" t="s">
        <v>430</v>
      </c>
      <c r="F43" s="7">
        <f>SUMIFS(NhatKy_ViPham!K:K, NhatKy_ViPham!E:E, "11_Phap", NhatKy_ViPham!F:F, B43, NhatKy_ViPham!H:H, "L01")</f>
        <v>0</v>
      </c>
      <c r="G43" s="7">
        <f>SUMIFS(NhatKy_ViPham!K:K, NhatKy_ViPham!E:E, "11_Phap", NhatKy_ViPham!F:F, B43, NhatKy_ViPham!H:H, "L02")</f>
        <v>0</v>
      </c>
      <c r="H43" s="7">
        <f>SUMIFS(NhatKy_ViPham!K:K, NhatKy_ViPham!E:E, "11_Phap", NhatKy_ViPham!F:F, B43, NhatKy_ViPham!H:H, "L03")</f>
        <v>0</v>
      </c>
      <c r="I43" s="7">
        <f>SUMIFS(NhatKy_ViPham!K:K, NhatKy_ViPham!E:E, "11_Phap", NhatKy_ViPham!F:F, B43, NhatKy_ViPham!H:H, "L04")</f>
        <v>0</v>
      </c>
      <c r="J43" s="7">
        <f>SUMIFS(NhatKy_ViPham!K:K, NhatKy_ViPham!E:E, "11_Phap", NhatKy_ViPham!F:F, B43, NhatKy_ViPham!H:H, "L05")</f>
        <v>0</v>
      </c>
      <c r="K43" s="7">
        <f>SUMIFS(NhatKy_ViPham!K:K, NhatKy_ViPham!E:E, "11_Phap", NhatKy_ViPham!F:F, B43, NhatKy_ViPham!H:H, "L06")</f>
        <v>0</v>
      </c>
      <c r="L43" s="7">
        <f>SUMIFS(NhatKy_ViPham!K:K, NhatKy_ViPham!E:E, "11_Phap", NhatKy_ViPham!F:F, B43, NhatKy_ViPham!H:H, "L07")</f>
        <v>0</v>
      </c>
      <c r="M43" s="7">
        <f>SUMIFS(NhatKy_ViPham!K:K, NhatKy_ViPham!E:E, "11_Phap", NhatKy_ViPham!F:F, B43, NhatKy_ViPham!H:H, "L08")</f>
        <v>0</v>
      </c>
      <c r="N43" s="7">
        <f>SUMIFS(NhatKy_ViPham!K:K, NhatKy_ViPham!E:E, "11_Phap", NhatKy_ViPham!F:F, B43, NhatKy_ViPham!H:H, "L09")</f>
        <v>0</v>
      </c>
      <c r="O43" s="7">
        <f>SUMIFS(NhatKy_ViPham!K:K, NhatKy_ViPham!E:E, "11_Phap", NhatKy_ViPham!F:F, B43, NhatKy_ViPham!H:H, "L10")</f>
        <v>0</v>
      </c>
      <c r="P43" s="12">
        <f>SUMIFS(NhatKy_ViPham!J:J, NhatKy_ViPham!E:E, "11_Phap", NhatKy_ViPham!F:F, B43)</f>
        <v>0</v>
      </c>
      <c r="Q43" s="13">
        <f>SUMIFS(NhatKy_ViPham!K:K, NhatKy_ViPham!E:E, "11_Phap", NhatKy_ViPham!F:F, B43)</f>
        <v>0</v>
      </c>
      <c r="R43" s="7">
        <f>100 + SUMIFS(NhatKy_ViPham!J:J, NhatKy_ViPham!E:E, "11_Phap", NhatKy_ViPham!F:F, B43, NhatKy_ViPham!C:C, "T1") - SUMIFS(NhatKy_ViPham!K:K, NhatKy_ViPham!E:E, "11_Phap", NhatKy_ViPham!F:F, B43, NhatKy_ViPham!C:C, "T1")</f>
        <v>100</v>
      </c>
      <c r="S43" s="7">
        <f>100 + SUMIFS(NhatKy_ViPham!J:J, NhatKy_ViPham!E:E, "11_Phap", NhatKy_ViPham!F:F, B43, NhatKy_ViPham!C:C, "T2") - SUMIFS(NhatKy_ViPham!K:K, NhatKy_ViPham!E:E, "11_Phap", NhatKy_ViPham!F:F, B43, NhatKy_ViPham!C:C, "T2")</f>
        <v>100</v>
      </c>
      <c r="T43" s="7">
        <f>100 + SUMIFS(NhatKy_ViPham!J:J, NhatKy_ViPham!E:E, "11_Phap", NhatKy_ViPham!F:F, B43, NhatKy_ViPham!C:C, "T3") - SUMIFS(NhatKy_ViPham!K:K, NhatKy_ViPham!E:E, "11_Phap", NhatKy_ViPham!F:F, B43, NhatKy_ViPham!C:C, "T3")</f>
        <v>100</v>
      </c>
      <c r="U43" s="7">
        <f>100 + SUMIFS(NhatKy_ViPham!J:J, NhatKy_ViPham!E:E, "11_Phap", NhatKy_ViPham!F:F, B43, NhatKy_ViPham!C:C, "T4") - SUMIFS(NhatKy_ViPham!K:K, NhatKy_ViPham!E:E, "11_Phap", NhatKy_ViPham!F:F, B43, NhatKy_ViPham!C:C, "T4")</f>
        <v>100</v>
      </c>
      <c r="V43" s="7">
        <f>100 + SUMIFS(NhatKy_ViPham!J:J, NhatKy_ViPham!E:E, "11_Phap", NhatKy_ViPham!F:F, B43, NhatKy_ViPham!C:C, "T5") - SUMIFS(NhatKy_ViPham!K:K, NhatKy_ViPham!E:E, "11_Phap", NhatKy_ViPham!F:F, B43, NhatKy_ViPham!C:C, "T5")</f>
        <v>100</v>
      </c>
      <c r="W43" s="7">
        <f>100 + SUMIFS(NhatKy_ViPham!J:J, NhatKy_ViPham!E:E, "11_Phap", NhatKy_ViPham!F:F, B43, NhatKy_ViPham!C:C, "T6") - SUMIFS(NhatKy_ViPham!K:K, NhatKy_ViPham!E:E, "11_Phap", NhatKy_ViPham!F:F, B43, NhatKy_ViPham!C:C, "T6")</f>
        <v>100</v>
      </c>
      <c r="X43" s="7">
        <f>100 + SUMIFS(NhatKy_ViPham!J:J, NhatKy_ViPham!E:E, "11_Phap", NhatKy_ViPham!F:F, B43, NhatKy_ViPham!C:C, "T7") - SUMIFS(NhatKy_ViPham!K:K, NhatKy_ViPham!E:E, "11_Phap", NhatKy_ViPham!F:F, B43, NhatKy_ViPham!C:C, "T7")</f>
        <v>100</v>
      </c>
      <c r="Y43" s="7">
        <f>100 + SUMIFS(NhatKy_ViPham!J:J, NhatKy_ViPham!E:E, "11_Phap", NhatKy_ViPham!F:F, B43, NhatKy_ViPham!C:C, "T8") - SUMIFS(NhatKy_ViPham!K:K, NhatKy_ViPham!E:E, "11_Phap", NhatKy_ViPham!F:F, B43, NhatKy_ViPham!C:C, "T8")</f>
        <v>100</v>
      </c>
      <c r="Z43" s="7">
        <f>100 + SUMIFS(NhatKy_ViPham!J:J, NhatKy_ViPham!E:E, "11_Phap", NhatKy_ViPham!F:F, B43, NhatKy_ViPham!C:C, "T9") - SUMIFS(NhatKy_ViPham!K:K, NhatKy_ViPham!E:E, "11_Phap", NhatKy_ViPham!F:F, B43, NhatKy_ViPham!C:C, "T9")</f>
        <v>100</v>
      </c>
      <c r="AA43" s="7">
        <f>100 + SUMIFS(NhatKy_ViPham!J:J, NhatKy_ViPham!E:E, "11_Phap", NhatKy_ViPham!F:F, B43, NhatKy_ViPham!C:C, "T10") - SUMIFS(NhatKy_ViPham!K:K, NhatKy_ViPham!E:E, "11_Phap", NhatKy_ViPham!F:F, B43, NhatKy_ViPham!C:C, "T10")</f>
        <v>100</v>
      </c>
      <c r="AB43" s="7">
        <f>100 + SUMIFS(NhatKy_ViPham!J:J, NhatKy_ViPham!E:E, "11_Phap", NhatKy_ViPham!F:F, B43, NhatKy_ViPham!C:C, "T11") - SUMIFS(NhatKy_ViPham!K:K, NhatKy_ViPham!E:E, "11_Phap", NhatKy_ViPham!F:F, B43, NhatKy_ViPham!C:C, "T11")</f>
        <v>100</v>
      </c>
      <c r="AC43" s="7">
        <f>100 + SUMIFS(NhatKy_ViPham!J:J, NhatKy_ViPham!E:E, "11_Phap", NhatKy_ViPham!F:F, B43, NhatKy_ViPham!C:C, "T12") - SUMIFS(NhatKy_ViPham!K:K, NhatKy_ViPham!E:E, "11_Phap", NhatKy_ViPham!F:F, B43, NhatKy_ViPham!C:C, "T12")</f>
        <v>100</v>
      </c>
      <c r="AD43" s="7">
        <f>100 + SUMIFS(NhatKy_ViPham!J:J, NhatKy_ViPham!E:E, "11_Phap", NhatKy_ViPham!F:F, B43, NhatKy_ViPham!C:C, "T13") - SUMIFS(NhatKy_ViPham!K:K, NhatKy_ViPham!E:E, "11_Phap", NhatKy_ViPham!F:F, B43, NhatKy_ViPham!C:C, "T13")</f>
        <v>100</v>
      </c>
      <c r="AE43" s="7">
        <f>100 + SUMIFS(NhatKy_ViPham!J:J, NhatKy_ViPham!E:E, "11_Phap", NhatKy_ViPham!F:F, B43, NhatKy_ViPham!C:C, "T14") - SUMIFS(NhatKy_ViPham!K:K, NhatKy_ViPham!E:E, "11_Phap", NhatKy_ViPham!F:F, B43, NhatKy_ViPham!C:C, "T14")</f>
        <v>100</v>
      </c>
      <c r="AF43" s="7">
        <f>100 + SUMIFS(NhatKy_ViPham!J:J, NhatKy_ViPham!E:E, "11_Phap", NhatKy_ViPham!F:F, B43, NhatKy_ViPham!C:C, "T15") - SUMIFS(NhatKy_ViPham!K:K, NhatKy_ViPham!E:E, "11_Phap", NhatKy_ViPham!F:F, B43, NhatKy_ViPham!C:C, "T15")</f>
        <v>100</v>
      </c>
      <c r="AG43" s="7">
        <f>100 + SUMIFS(NhatKy_ViPham!J:J, NhatKy_ViPham!E:E, "11_Phap", NhatKy_ViPham!F:F, B43, NhatKy_ViPham!C:C, "T16") - SUMIFS(NhatKy_ViPham!K:K, NhatKy_ViPham!E:E, "11_Phap", NhatKy_ViPham!F:F, B43, NhatKy_ViPham!C:C, "T16")</f>
        <v>100</v>
      </c>
      <c r="AH43" s="7">
        <f>100 + SUMIFS(NhatKy_ViPham!J:J, NhatKy_ViPham!E:E, "11_Phap", NhatKy_ViPham!F:F, B43, NhatKy_ViPham!C:C, "T17") - SUMIFS(NhatKy_ViPham!K:K, NhatKy_ViPham!E:E, "11_Phap", NhatKy_ViPham!F:F, B43, NhatKy_ViPham!C:C, "T17")</f>
        <v>100</v>
      </c>
      <c r="AI43" s="7">
        <f>100 + SUMIFS(NhatKy_ViPham!J:J, NhatKy_ViPham!E:E, "11_Phap", NhatKy_ViPham!F:F, B43, NhatKy_ViPham!C:C, "T18") - SUMIFS(NhatKy_ViPham!K:K, NhatKy_ViPham!E:E, "11_Phap", NhatKy_ViPham!F:F, B43, NhatKy_ViPham!C:C, "T18")</f>
        <v>100</v>
      </c>
      <c r="AJ43" s="7">
        <f>100 + SUMIFS(NhatKy_ViPham!J:J, NhatKy_ViPham!E:E, "11_Phap", NhatKy_ViPham!F:F, B43, NhatKy_ViPham!C:C, "T19") - SUMIFS(NhatKy_ViPham!K:K, NhatKy_ViPham!E:E, "11_Phap", NhatKy_ViPham!F:F, B43, NhatKy_ViPham!C:C, "T19")</f>
        <v>100</v>
      </c>
      <c r="AK43" s="7">
        <f>100 + SUMIFS(NhatKy_ViPham!J:J, NhatKy_ViPham!E:E, "11_Phap", NhatKy_ViPham!F:F, B43, NhatKy_ViPham!C:C, "T20") - SUMIFS(NhatKy_ViPham!K:K, NhatKy_ViPham!E:E, "11_Phap", NhatKy_ViPham!F:F, B43, NhatKy_ViPham!C:C, "T20")</f>
        <v>100</v>
      </c>
      <c r="AL43" s="7">
        <f>100 + SUMIFS(NhatKy_ViPham!J:J, NhatKy_ViPham!E:E, "11_Phap", NhatKy_ViPham!F:F, B43, NhatKy_ViPham!C:C, "T21") - SUMIFS(NhatKy_ViPham!K:K, NhatKy_ViPham!E:E, "11_Phap", NhatKy_ViPham!F:F, B43, NhatKy_ViPham!C:C, "T21")</f>
        <v>100</v>
      </c>
      <c r="AM43" s="7">
        <f>100 + SUMIFS(NhatKy_ViPham!J:J, NhatKy_ViPham!E:E, "11_Phap", NhatKy_ViPham!F:F, B43, NhatKy_ViPham!C:C, "T22") - SUMIFS(NhatKy_ViPham!K:K, NhatKy_ViPham!E:E, "11_Phap", NhatKy_ViPham!F:F, B43, NhatKy_ViPham!C:C, "T22")</f>
        <v>100</v>
      </c>
      <c r="AN43" s="7">
        <f>100 + SUMIFS(NhatKy_ViPham!J:J, NhatKy_ViPham!E:E, "11_Phap", NhatKy_ViPham!F:F, B43, NhatKy_ViPham!C:C, "T23") - SUMIFS(NhatKy_ViPham!K:K, NhatKy_ViPham!E:E, "11_Phap", NhatKy_ViPham!F:F, B43, NhatKy_ViPham!C:C, "T23")</f>
        <v>100</v>
      </c>
      <c r="AO43" s="7">
        <f>100 + SUMIFS(NhatKy_ViPham!J:J, NhatKy_ViPham!E:E, "11_Phap", NhatKy_ViPham!F:F, B43, NhatKy_ViPham!C:C, "T24") - SUMIFS(NhatKy_ViPham!K:K, NhatKy_ViPham!E:E, "11_Phap", NhatKy_ViPham!F:F, B43, NhatKy_ViPham!C:C, "T24")</f>
        <v>100</v>
      </c>
      <c r="AP43" s="7">
        <f>100 + SUMIFS(NhatKy_ViPham!J:J, NhatKy_ViPham!E:E, "11_Phap", NhatKy_ViPham!F:F, B43, NhatKy_ViPham!C:C, "T25") - SUMIFS(NhatKy_ViPham!K:K, NhatKy_ViPham!E:E, "11_Phap", NhatKy_ViPham!F:F, B43, NhatKy_ViPham!C:C, "T25")</f>
        <v>100</v>
      </c>
      <c r="AQ43" s="7">
        <f>100 + SUMIFS(NhatKy_ViPham!J:J, NhatKy_ViPham!E:E, "11_Phap", NhatKy_ViPham!F:F, B43, NhatKy_ViPham!C:C, "T26") - SUMIFS(NhatKy_ViPham!K:K, NhatKy_ViPham!E:E, "11_Phap", NhatKy_ViPham!F:F, B43, NhatKy_ViPham!C:C, "T26")</f>
        <v>100</v>
      </c>
      <c r="AR43" s="7">
        <f>100 + SUMIFS(NhatKy_ViPham!J:J, NhatKy_ViPham!E:E, "11_Phap", NhatKy_ViPham!F:F, B43, NhatKy_ViPham!C:C, "T27") - SUMIFS(NhatKy_ViPham!K:K, NhatKy_ViPham!E:E, "11_Phap", NhatKy_ViPham!F:F, B43, NhatKy_ViPham!C:C, "T27")</f>
        <v>100</v>
      </c>
      <c r="AS43" s="7">
        <f>100 + SUMIFS(NhatKy_ViPham!J:J, NhatKy_ViPham!E:E, "11_Phap", NhatKy_ViPham!F:F, B43, NhatKy_ViPham!C:C, "T28") - SUMIFS(NhatKy_ViPham!K:K, NhatKy_ViPham!E:E, "11_Phap", NhatKy_ViPham!F:F, B43, NhatKy_ViPham!C:C, "T28")</f>
        <v>100</v>
      </c>
      <c r="AT43" s="7">
        <f>100 + SUMIFS(NhatKy_ViPham!J:J, NhatKy_ViPham!E:E, "11_Phap", NhatKy_ViPham!F:F, B43, NhatKy_ViPham!C:C, "T29") - SUMIFS(NhatKy_ViPham!K:K, NhatKy_ViPham!E:E, "11_Phap", NhatKy_ViPham!F:F, B43, NhatKy_ViPham!C:C, "T29")</f>
        <v>100</v>
      </c>
      <c r="AU43" s="7">
        <f>100 + SUMIFS(NhatKy_ViPham!J:J, NhatKy_ViPham!E:E, "11_Phap", NhatKy_ViPham!F:F, B43, NhatKy_ViPham!C:C, "T30") - SUMIFS(NhatKy_ViPham!K:K, NhatKy_ViPham!E:E, "11_Phap", NhatKy_ViPham!F:F, B43, NhatKy_ViPham!C:C, "T30")</f>
        <v>100</v>
      </c>
      <c r="AV43" s="7">
        <f>100 + SUMIFS(NhatKy_ViPham!J:J, NhatKy_ViPham!E:E, "11_Phap", NhatKy_ViPham!F:F, B43, NhatKy_ViPham!C:C, "T31") - SUMIFS(NhatKy_ViPham!K:K, NhatKy_ViPham!E:E, "11_Phap", NhatKy_ViPham!F:F, B43, NhatKy_ViPham!C:C, "T31")</f>
        <v>100</v>
      </c>
      <c r="AW43" s="7">
        <f>100 + SUMIFS(NhatKy_ViPham!J:J, NhatKy_ViPham!E:E, "11_Phap", NhatKy_ViPham!F:F, B43, NhatKy_ViPham!C:C, "T32") - SUMIFS(NhatKy_ViPham!K:K, NhatKy_ViPham!E:E, "11_Phap", NhatKy_ViPham!F:F, B43, NhatKy_ViPham!C:C, "T32")</f>
        <v>100</v>
      </c>
      <c r="AX43" s="7">
        <f>100 + SUMIFS(NhatKy_ViPham!J:J, NhatKy_ViPham!E:E, "11_Phap", NhatKy_ViPham!F:F, B43, NhatKy_ViPham!C:C, "T33") - SUMIFS(NhatKy_ViPham!K:K, NhatKy_ViPham!E:E, "11_Phap", NhatKy_ViPham!F:F, B43, NhatKy_ViPham!C:C, "T33")</f>
        <v>100</v>
      </c>
      <c r="AY43" s="7">
        <f>100 + SUMIFS(NhatKy_ViPham!J:J, NhatKy_ViPham!E:E, "11_Phap", NhatKy_ViPham!F:F, B43, NhatKy_ViPham!C:C, "T34") - SUMIFS(NhatKy_ViPham!K:K, NhatKy_ViPham!E:E, "11_Phap", NhatKy_ViPham!F:F, B43, NhatKy_ViPham!C:C, "T34")</f>
        <v>100</v>
      </c>
      <c r="AZ43" s="7">
        <f>100 + SUMIFS(NhatKy_ViPham!J:J, NhatKy_ViPham!E:E, "11_Phap", NhatKy_ViPham!F:F, B43, NhatKy_ViPham!C:C, "T35") - SUMIFS(NhatKy_ViPham!K:K, NhatKy_ViPham!E:E, "11_Phap", NhatKy_ViPham!F:F, B43, NhatKy_ViPham!C:C, "T35")</f>
        <v>100</v>
      </c>
      <c r="BA43" s="12">
        <f t="shared" si="0"/>
        <v>100</v>
      </c>
      <c r="BB43" s="11" t="s">
        <v>430</v>
      </c>
      <c r="BC43" s="14" t="str">
        <f t="shared" si="1"/>
        <v>Tốt</v>
      </c>
      <c r="BD43" s="10" t="str">
        <f t="shared" si="2"/>
        <v>🟢 BÌNH THƯỜNG</v>
      </c>
    </row>
    <row r="44" spans="1:56" x14ac:dyDescent="0.25">
      <c r="A44" s="5">
        <v>36</v>
      </c>
      <c r="B44" s="15" t="s">
        <v>2200</v>
      </c>
      <c r="C44" s="5" t="s">
        <v>1806</v>
      </c>
      <c r="D44" s="5" t="s">
        <v>429</v>
      </c>
      <c r="E44" s="11" t="s">
        <v>430</v>
      </c>
      <c r="F44" s="6">
        <f>SUMIFS(NhatKy_ViPham!K:K, NhatKy_ViPham!E:E, "11_Phap", NhatKy_ViPham!F:F, B44, NhatKy_ViPham!H:H, "L01")</f>
        <v>0</v>
      </c>
      <c r="G44" s="6">
        <f>SUMIFS(NhatKy_ViPham!K:K, NhatKy_ViPham!E:E, "11_Phap", NhatKy_ViPham!F:F, B44, NhatKy_ViPham!H:H, "L02")</f>
        <v>0</v>
      </c>
      <c r="H44" s="6">
        <f>SUMIFS(NhatKy_ViPham!K:K, NhatKy_ViPham!E:E, "11_Phap", NhatKy_ViPham!F:F, B44, NhatKy_ViPham!H:H, "L03")</f>
        <v>0</v>
      </c>
      <c r="I44" s="6">
        <f>SUMIFS(NhatKy_ViPham!K:K, NhatKy_ViPham!E:E, "11_Phap", NhatKy_ViPham!F:F, B44, NhatKy_ViPham!H:H, "L04")</f>
        <v>0</v>
      </c>
      <c r="J44" s="6">
        <f>SUMIFS(NhatKy_ViPham!K:K, NhatKy_ViPham!E:E, "11_Phap", NhatKy_ViPham!F:F, B44, NhatKy_ViPham!H:H, "L05")</f>
        <v>0</v>
      </c>
      <c r="K44" s="6">
        <f>SUMIFS(NhatKy_ViPham!K:K, NhatKy_ViPham!E:E, "11_Phap", NhatKy_ViPham!F:F, B44, NhatKy_ViPham!H:H, "L06")</f>
        <v>0</v>
      </c>
      <c r="L44" s="6">
        <f>SUMIFS(NhatKy_ViPham!K:K, NhatKy_ViPham!E:E, "11_Phap", NhatKy_ViPham!F:F, B44, NhatKy_ViPham!H:H, "L07")</f>
        <v>0</v>
      </c>
      <c r="M44" s="6">
        <f>SUMIFS(NhatKy_ViPham!K:K, NhatKy_ViPham!E:E, "11_Phap", NhatKy_ViPham!F:F, B44, NhatKy_ViPham!H:H, "L08")</f>
        <v>0</v>
      </c>
      <c r="N44" s="6">
        <f>SUMIFS(NhatKy_ViPham!K:K, NhatKy_ViPham!E:E, "11_Phap", NhatKy_ViPham!F:F, B44, NhatKy_ViPham!H:H, "L09")</f>
        <v>0</v>
      </c>
      <c r="O44" s="6">
        <f>SUMIFS(NhatKy_ViPham!K:K, NhatKy_ViPham!E:E, "11_Phap", NhatKy_ViPham!F:F, B44, NhatKy_ViPham!H:H, "L10")</f>
        <v>0</v>
      </c>
      <c r="P44" s="12">
        <f>SUMIFS(NhatKy_ViPham!J:J, NhatKy_ViPham!E:E, "11_Phap", NhatKy_ViPham!F:F, B44)</f>
        <v>0</v>
      </c>
      <c r="Q44" s="13">
        <f>SUMIFS(NhatKy_ViPham!K:K, NhatKy_ViPham!E:E, "11_Phap", NhatKy_ViPham!F:F, B44)</f>
        <v>0</v>
      </c>
      <c r="R44" s="6">
        <f>100 + SUMIFS(NhatKy_ViPham!J:J, NhatKy_ViPham!E:E, "11_Phap", NhatKy_ViPham!F:F, B44, NhatKy_ViPham!C:C, "T1") - SUMIFS(NhatKy_ViPham!K:K, NhatKy_ViPham!E:E, "11_Phap", NhatKy_ViPham!F:F, B44, NhatKy_ViPham!C:C, "T1")</f>
        <v>100</v>
      </c>
      <c r="S44" s="6">
        <f>100 + SUMIFS(NhatKy_ViPham!J:J, NhatKy_ViPham!E:E, "11_Phap", NhatKy_ViPham!F:F, B44, NhatKy_ViPham!C:C, "T2") - SUMIFS(NhatKy_ViPham!K:K, NhatKy_ViPham!E:E, "11_Phap", NhatKy_ViPham!F:F, B44, NhatKy_ViPham!C:C, "T2")</f>
        <v>100</v>
      </c>
      <c r="T44" s="6">
        <f>100 + SUMIFS(NhatKy_ViPham!J:J, NhatKy_ViPham!E:E, "11_Phap", NhatKy_ViPham!F:F, B44, NhatKy_ViPham!C:C, "T3") - SUMIFS(NhatKy_ViPham!K:K, NhatKy_ViPham!E:E, "11_Phap", NhatKy_ViPham!F:F, B44, NhatKy_ViPham!C:C, "T3")</f>
        <v>100</v>
      </c>
      <c r="U44" s="6">
        <f>100 + SUMIFS(NhatKy_ViPham!J:J, NhatKy_ViPham!E:E, "11_Phap", NhatKy_ViPham!F:F, B44, NhatKy_ViPham!C:C, "T4") - SUMIFS(NhatKy_ViPham!K:K, NhatKy_ViPham!E:E, "11_Phap", NhatKy_ViPham!F:F, B44, NhatKy_ViPham!C:C, "T4")</f>
        <v>100</v>
      </c>
      <c r="V44" s="6">
        <f>100 + SUMIFS(NhatKy_ViPham!J:J, NhatKy_ViPham!E:E, "11_Phap", NhatKy_ViPham!F:F, B44, NhatKy_ViPham!C:C, "T5") - SUMIFS(NhatKy_ViPham!K:K, NhatKy_ViPham!E:E, "11_Phap", NhatKy_ViPham!F:F, B44, NhatKy_ViPham!C:C, "T5")</f>
        <v>100</v>
      </c>
      <c r="W44" s="6">
        <f>100 + SUMIFS(NhatKy_ViPham!J:J, NhatKy_ViPham!E:E, "11_Phap", NhatKy_ViPham!F:F, B44, NhatKy_ViPham!C:C, "T6") - SUMIFS(NhatKy_ViPham!K:K, NhatKy_ViPham!E:E, "11_Phap", NhatKy_ViPham!F:F, B44, NhatKy_ViPham!C:C, "T6")</f>
        <v>100</v>
      </c>
      <c r="X44" s="6">
        <f>100 + SUMIFS(NhatKy_ViPham!J:J, NhatKy_ViPham!E:E, "11_Phap", NhatKy_ViPham!F:F, B44, NhatKy_ViPham!C:C, "T7") - SUMIFS(NhatKy_ViPham!K:K, NhatKy_ViPham!E:E, "11_Phap", NhatKy_ViPham!F:F, B44, NhatKy_ViPham!C:C, "T7")</f>
        <v>100</v>
      </c>
      <c r="Y44" s="6">
        <f>100 + SUMIFS(NhatKy_ViPham!J:J, NhatKy_ViPham!E:E, "11_Phap", NhatKy_ViPham!F:F, B44, NhatKy_ViPham!C:C, "T8") - SUMIFS(NhatKy_ViPham!K:K, NhatKy_ViPham!E:E, "11_Phap", NhatKy_ViPham!F:F, B44, NhatKy_ViPham!C:C, "T8")</f>
        <v>100</v>
      </c>
      <c r="Z44" s="6">
        <f>100 + SUMIFS(NhatKy_ViPham!J:J, NhatKy_ViPham!E:E, "11_Phap", NhatKy_ViPham!F:F, B44, NhatKy_ViPham!C:C, "T9") - SUMIFS(NhatKy_ViPham!K:K, NhatKy_ViPham!E:E, "11_Phap", NhatKy_ViPham!F:F, B44, NhatKy_ViPham!C:C, "T9")</f>
        <v>100</v>
      </c>
      <c r="AA44" s="6">
        <f>100 + SUMIFS(NhatKy_ViPham!J:J, NhatKy_ViPham!E:E, "11_Phap", NhatKy_ViPham!F:F, B44, NhatKy_ViPham!C:C, "T10") - SUMIFS(NhatKy_ViPham!K:K, NhatKy_ViPham!E:E, "11_Phap", NhatKy_ViPham!F:F, B44, NhatKy_ViPham!C:C, "T10")</f>
        <v>100</v>
      </c>
      <c r="AB44" s="6">
        <f>100 + SUMIFS(NhatKy_ViPham!J:J, NhatKy_ViPham!E:E, "11_Phap", NhatKy_ViPham!F:F, B44, NhatKy_ViPham!C:C, "T11") - SUMIFS(NhatKy_ViPham!K:K, NhatKy_ViPham!E:E, "11_Phap", NhatKy_ViPham!F:F, B44, NhatKy_ViPham!C:C, "T11")</f>
        <v>100</v>
      </c>
      <c r="AC44" s="6">
        <f>100 + SUMIFS(NhatKy_ViPham!J:J, NhatKy_ViPham!E:E, "11_Phap", NhatKy_ViPham!F:F, B44, NhatKy_ViPham!C:C, "T12") - SUMIFS(NhatKy_ViPham!K:K, NhatKy_ViPham!E:E, "11_Phap", NhatKy_ViPham!F:F, B44, NhatKy_ViPham!C:C, "T12")</f>
        <v>100</v>
      </c>
      <c r="AD44" s="6">
        <f>100 + SUMIFS(NhatKy_ViPham!J:J, NhatKy_ViPham!E:E, "11_Phap", NhatKy_ViPham!F:F, B44, NhatKy_ViPham!C:C, "T13") - SUMIFS(NhatKy_ViPham!K:K, NhatKy_ViPham!E:E, "11_Phap", NhatKy_ViPham!F:F, B44, NhatKy_ViPham!C:C, "T13")</f>
        <v>100</v>
      </c>
      <c r="AE44" s="6">
        <f>100 + SUMIFS(NhatKy_ViPham!J:J, NhatKy_ViPham!E:E, "11_Phap", NhatKy_ViPham!F:F, B44, NhatKy_ViPham!C:C, "T14") - SUMIFS(NhatKy_ViPham!K:K, NhatKy_ViPham!E:E, "11_Phap", NhatKy_ViPham!F:F, B44, NhatKy_ViPham!C:C, "T14")</f>
        <v>100</v>
      </c>
      <c r="AF44" s="6">
        <f>100 + SUMIFS(NhatKy_ViPham!J:J, NhatKy_ViPham!E:E, "11_Phap", NhatKy_ViPham!F:F, B44, NhatKy_ViPham!C:C, "T15") - SUMIFS(NhatKy_ViPham!K:K, NhatKy_ViPham!E:E, "11_Phap", NhatKy_ViPham!F:F, B44, NhatKy_ViPham!C:C, "T15")</f>
        <v>100</v>
      </c>
      <c r="AG44" s="6">
        <f>100 + SUMIFS(NhatKy_ViPham!J:J, NhatKy_ViPham!E:E, "11_Phap", NhatKy_ViPham!F:F, B44, NhatKy_ViPham!C:C, "T16") - SUMIFS(NhatKy_ViPham!K:K, NhatKy_ViPham!E:E, "11_Phap", NhatKy_ViPham!F:F, B44, NhatKy_ViPham!C:C, "T16")</f>
        <v>100</v>
      </c>
      <c r="AH44" s="6">
        <f>100 + SUMIFS(NhatKy_ViPham!J:J, NhatKy_ViPham!E:E, "11_Phap", NhatKy_ViPham!F:F, B44, NhatKy_ViPham!C:C, "T17") - SUMIFS(NhatKy_ViPham!K:K, NhatKy_ViPham!E:E, "11_Phap", NhatKy_ViPham!F:F, B44, NhatKy_ViPham!C:C, "T17")</f>
        <v>100</v>
      </c>
      <c r="AI44" s="6">
        <f>100 + SUMIFS(NhatKy_ViPham!J:J, NhatKy_ViPham!E:E, "11_Phap", NhatKy_ViPham!F:F, B44, NhatKy_ViPham!C:C, "T18") - SUMIFS(NhatKy_ViPham!K:K, NhatKy_ViPham!E:E, "11_Phap", NhatKy_ViPham!F:F, B44, NhatKy_ViPham!C:C, "T18")</f>
        <v>100</v>
      </c>
      <c r="AJ44" s="6">
        <f>100 + SUMIFS(NhatKy_ViPham!J:J, NhatKy_ViPham!E:E, "11_Phap", NhatKy_ViPham!F:F, B44, NhatKy_ViPham!C:C, "T19") - SUMIFS(NhatKy_ViPham!K:K, NhatKy_ViPham!E:E, "11_Phap", NhatKy_ViPham!F:F, B44, NhatKy_ViPham!C:C, "T19")</f>
        <v>100</v>
      </c>
      <c r="AK44" s="6">
        <f>100 + SUMIFS(NhatKy_ViPham!J:J, NhatKy_ViPham!E:E, "11_Phap", NhatKy_ViPham!F:F, B44, NhatKy_ViPham!C:C, "T20") - SUMIFS(NhatKy_ViPham!K:K, NhatKy_ViPham!E:E, "11_Phap", NhatKy_ViPham!F:F, B44, NhatKy_ViPham!C:C, "T20")</f>
        <v>100</v>
      </c>
      <c r="AL44" s="6">
        <f>100 + SUMIFS(NhatKy_ViPham!J:J, NhatKy_ViPham!E:E, "11_Phap", NhatKy_ViPham!F:F, B44, NhatKy_ViPham!C:C, "T21") - SUMIFS(NhatKy_ViPham!K:K, NhatKy_ViPham!E:E, "11_Phap", NhatKy_ViPham!F:F, B44, NhatKy_ViPham!C:C, "T21")</f>
        <v>100</v>
      </c>
      <c r="AM44" s="6">
        <f>100 + SUMIFS(NhatKy_ViPham!J:J, NhatKy_ViPham!E:E, "11_Phap", NhatKy_ViPham!F:F, B44, NhatKy_ViPham!C:C, "T22") - SUMIFS(NhatKy_ViPham!K:K, NhatKy_ViPham!E:E, "11_Phap", NhatKy_ViPham!F:F, B44, NhatKy_ViPham!C:C, "T22")</f>
        <v>100</v>
      </c>
      <c r="AN44" s="6">
        <f>100 + SUMIFS(NhatKy_ViPham!J:J, NhatKy_ViPham!E:E, "11_Phap", NhatKy_ViPham!F:F, B44, NhatKy_ViPham!C:C, "T23") - SUMIFS(NhatKy_ViPham!K:K, NhatKy_ViPham!E:E, "11_Phap", NhatKy_ViPham!F:F, B44, NhatKy_ViPham!C:C, "T23")</f>
        <v>100</v>
      </c>
      <c r="AO44" s="6">
        <f>100 + SUMIFS(NhatKy_ViPham!J:J, NhatKy_ViPham!E:E, "11_Phap", NhatKy_ViPham!F:F, B44, NhatKy_ViPham!C:C, "T24") - SUMIFS(NhatKy_ViPham!K:K, NhatKy_ViPham!E:E, "11_Phap", NhatKy_ViPham!F:F, B44, NhatKy_ViPham!C:C, "T24")</f>
        <v>100</v>
      </c>
      <c r="AP44" s="6">
        <f>100 + SUMIFS(NhatKy_ViPham!J:J, NhatKy_ViPham!E:E, "11_Phap", NhatKy_ViPham!F:F, B44, NhatKy_ViPham!C:C, "T25") - SUMIFS(NhatKy_ViPham!K:K, NhatKy_ViPham!E:E, "11_Phap", NhatKy_ViPham!F:F, B44, NhatKy_ViPham!C:C, "T25")</f>
        <v>100</v>
      </c>
      <c r="AQ44" s="6">
        <f>100 + SUMIFS(NhatKy_ViPham!J:J, NhatKy_ViPham!E:E, "11_Phap", NhatKy_ViPham!F:F, B44, NhatKy_ViPham!C:C, "T26") - SUMIFS(NhatKy_ViPham!K:K, NhatKy_ViPham!E:E, "11_Phap", NhatKy_ViPham!F:F, B44, NhatKy_ViPham!C:C, "T26")</f>
        <v>100</v>
      </c>
      <c r="AR44" s="6">
        <f>100 + SUMIFS(NhatKy_ViPham!J:J, NhatKy_ViPham!E:E, "11_Phap", NhatKy_ViPham!F:F, B44, NhatKy_ViPham!C:C, "T27") - SUMIFS(NhatKy_ViPham!K:K, NhatKy_ViPham!E:E, "11_Phap", NhatKy_ViPham!F:F, B44, NhatKy_ViPham!C:C, "T27")</f>
        <v>100</v>
      </c>
      <c r="AS44" s="6">
        <f>100 + SUMIFS(NhatKy_ViPham!J:J, NhatKy_ViPham!E:E, "11_Phap", NhatKy_ViPham!F:F, B44, NhatKy_ViPham!C:C, "T28") - SUMIFS(NhatKy_ViPham!K:K, NhatKy_ViPham!E:E, "11_Phap", NhatKy_ViPham!F:F, B44, NhatKy_ViPham!C:C, "T28")</f>
        <v>100</v>
      </c>
      <c r="AT44" s="6">
        <f>100 + SUMIFS(NhatKy_ViPham!J:J, NhatKy_ViPham!E:E, "11_Phap", NhatKy_ViPham!F:F, B44, NhatKy_ViPham!C:C, "T29") - SUMIFS(NhatKy_ViPham!K:K, NhatKy_ViPham!E:E, "11_Phap", NhatKy_ViPham!F:F, B44, NhatKy_ViPham!C:C, "T29")</f>
        <v>100</v>
      </c>
      <c r="AU44" s="6">
        <f>100 + SUMIFS(NhatKy_ViPham!J:J, NhatKy_ViPham!E:E, "11_Phap", NhatKy_ViPham!F:F, B44, NhatKy_ViPham!C:C, "T30") - SUMIFS(NhatKy_ViPham!K:K, NhatKy_ViPham!E:E, "11_Phap", NhatKy_ViPham!F:F, B44, NhatKy_ViPham!C:C, "T30")</f>
        <v>100</v>
      </c>
      <c r="AV44" s="6">
        <f>100 + SUMIFS(NhatKy_ViPham!J:J, NhatKy_ViPham!E:E, "11_Phap", NhatKy_ViPham!F:F, B44, NhatKy_ViPham!C:C, "T31") - SUMIFS(NhatKy_ViPham!K:K, NhatKy_ViPham!E:E, "11_Phap", NhatKy_ViPham!F:F, B44, NhatKy_ViPham!C:C, "T31")</f>
        <v>100</v>
      </c>
      <c r="AW44" s="6">
        <f>100 + SUMIFS(NhatKy_ViPham!J:J, NhatKy_ViPham!E:E, "11_Phap", NhatKy_ViPham!F:F, B44, NhatKy_ViPham!C:C, "T32") - SUMIFS(NhatKy_ViPham!K:K, NhatKy_ViPham!E:E, "11_Phap", NhatKy_ViPham!F:F, B44, NhatKy_ViPham!C:C, "T32")</f>
        <v>100</v>
      </c>
      <c r="AX44" s="6">
        <f>100 + SUMIFS(NhatKy_ViPham!J:J, NhatKy_ViPham!E:E, "11_Phap", NhatKy_ViPham!F:F, B44, NhatKy_ViPham!C:C, "T33") - SUMIFS(NhatKy_ViPham!K:K, NhatKy_ViPham!E:E, "11_Phap", NhatKy_ViPham!F:F, B44, NhatKy_ViPham!C:C, "T33")</f>
        <v>100</v>
      </c>
      <c r="AY44" s="6">
        <f>100 + SUMIFS(NhatKy_ViPham!J:J, NhatKy_ViPham!E:E, "11_Phap", NhatKy_ViPham!F:F, B44, NhatKy_ViPham!C:C, "T34") - SUMIFS(NhatKy_ViPham!K:K, NhatKy_ViPham!E:E, "11_Phap", NhatKy_ViPham!F:F, B44, NhatKy_ViPham!C:C, "T34")</f>
        <v>100</v>
      </c>
      <c r="AZ44" s="6">
        <f>100 + SUMIFS(NhatKy_ViPham!J:J, NhatKy_ViPham!E:E, "11_Phap", NhatKy_ViPham!F:F, B44, NhatKy_ViPham!C:C, "T35") - SUMIFS(NhatKy_ViPham!K:K, NhatKy_ViPham!E:E, "11_Phap", NhatKy_ViPham!F:F, B44, NhatKy_ViPham!C:C, "T35")</f>
        <v>100</v>
      </c>
      <c r="BA44" s="12">
        <f t="shared" si="0"/>
        <v>100</v>
      </c>
      <c r="BB44" s="11" t="s">
        <v>430</v>
      </c>
      <c r="BC44" s="16" t="str">
        <f t="shared" si="1"/>
        <v>Tốt</v>
      </c>
      <c r="BD44" s="15" t="str">
        <f t="shared" si="2"/>
        <v>🟢 BÌNH THƯỜNG</v>
      </c>
    </row>
  </sheetData>
  <mergeCells count="42">
    <mergeCell ref="A4:B4"/>
    <mergeCell ref="G4:H4"/>
    <mergeCell ref="BB7:BB8"/>
    <mergeCell ref="I4:J4"/>
    <mergeCell ref="BD7:BD8"/>
    <mergeCell ref="B7:B8"/>
    <mergeCell ref="F7:F8"/>
    <mergeCell ref="L7:L8"/>
    <mergeCell ref="K4:L4"/>
    <mergeCell ref="N7:N8"/>
    <mergeCell ref="BC7:BC8"/>
    <mergeCell ref="C4:D4"/>
    <mergeCell ref="AX7:AZ7"/>
    <mergeCell ref="E4:F4"/>
    <mergeCell ref="D7:D8"/>
    <mergeCell ref="AT7:AW7"/>
    <mergeCell ref="AH7:AK7"/>
    <mergeCell ref="BA7:BA8"/>
    <mergeCell ref="M7:M8"/>
    <mergeCell ref="AP7:AS7"/>
    <mergeCell ref="AL7:AO7"/>
    <mergeCell ref="O7:O8"/>
    <mergeCell ref="Q7:Q8"/>
    <mergeCell ref="R7:U7"/>
    <mergeCell ref="Z7:AC7"/>
    <mergeCell ref="V7:Y7"/>
    <mergeCell ref="P7:P8"/>
    <mergeCell ref="A7:A8"/>
    <mergeCell ref="G7:G8"/>
    <mergeCell ref="I7:I8"/>
    <mergeCell ref="A5:B5"/>
    <mergeCell ref="AD7:AG7"/>
    <mergeCell ref="I5:J5"/>
    <mergeCell ref="E7:E8"/>
    <mergeCell ref="K7:K8"/>
    <mergeCell ref="E5:F5"/>
    <mergeCell ref="K5:L5"/>
    <mergeCell ref="H7:H8"/>
    <mergeCell ref="J7:J8"/>
    <mergeCell ref="G5:H5"/>
    <mergeCell ref="C7:C8"/>
    <mergeCell ref="C5:D5"/>
  </mergeCells>
  <dataValidations count="1">
    <dataValidation type="list" allowBlank="1" sqref="E9:E44 BB9:BB44" xr:uid="{00000000-0002-0000-2600-000000000000}">
      <formula1>"Không,Có"</formula1>
    </dataValidation>
  </dataValidations>
  <hyperlinks>
    <hyperlink ref="AX1" location="'TOC_HuongDan'!A1" display="🏠 về Mục Lục" xr:uid="{00000000-0004-0000-2600-000000000000}"/>
    <hyperlink ref="AX2" location="'NhatKy_ViPham'!A4" display="📋 Nhật Ký Vi Phạm Lớp 11_Phap" xr:uid="{00000000-0004-0000-2600-000001000000}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BD43"/>
  <sheetViews>
    <sheetView showGridLines="0" workbookViewId="0"/>
  </sheetViews>
  <sheetFormatPr defaultRowHeight="15" x14ac:dyDescent="0.25"/>
  <cols>
    <col min="1" max="1" width="6" customWidth="1"/>
    <col min="2" max="2" width="25" customWidth="1"/>
    <col min="3" max="3" width="12" customWidth="1"/>
    <col min="4" max="5" width="10" customWidth="1"/>
    <col min="6" max="17" width="16" customWidth="1"/>
    <col min="18" max="52" width="7" customWidth="1"/>
    <col min="53" max="55" width="14" customWidth="1"/>
    <col min="56" max="56" width="22" customWidth="1"/>
  </cols>
  <sheetData>
    <row r="1" spans="1:56" ht="21" x14ac:dyDescent="0.35">
      <c r="A1" s="1" t="s">
        <v>2201</v>
      </c>
      <c r="AX1" s="8" t="s">
        <v>358</v>
      </c>
    </row>
    <row r="2" spans="1:56" x14ac:dyDescent="0.25">
      <c r="A2" s="2" t="s">
        <v>2202</v>
      </c>
      <c r="AX2" s="8" t="s">
        <v>2203</v>
      </c>
    </row>
    <row r="4" spans="1:56" x14ac:dyDescent="0.25">
      <c r="A4" s="55" t="s">
        <v>361</v>
      </c>
      <c r="B4" s="50"/>
      <c r="C4" s="55" t="s">
        <v>362</v>
      </c>
      <c r="D4" s="50"/>
      <c r="E4" s="55" t="s">
        <v>363</v>
      </c>
      <c r="F4" s="50"/>
      <c r="G4" s="55" t="s">
        <v>364</v>
      </c>
      <c r="H4" s="50"/>
      <c r="I4" s="55" t="s">
        <v>365</v>
      </c>
      <c r="J4" s="50"/>
      <c r="K4" s="55" t="s">
        <v>366</v>
      </c>
      <c r="L4" s="50"/>
    </row>
    <row r="5" spans="1:56" x14ac:dyDescent="0.25">
      <c r="A5" s="49">
        <f>COUNTA(A9:A43)</f>
        <v>35</v>
      </c>
      <c r="B5" s="50"/>
      <c r="C5" s="53">
        <f>COUNTIF(BC9:BC43, "Tốt")</f>
        <v>35</v>
      </c>
      <c r="D5" s="50"/>
      <c r="E5" s="49">
        <f>COUNTIF(BC9:BC43, "Khá")</f>
        <v>0</v>
      </c>
      <c r="F5" s="50"/>
      <c r="G5" s="49">
        <f>COUNTIF(BC9:BC43, "Đạt")</f>
        <v>0</v>
      </c>
      <c r="H5" s="50"/>
      <c r="I5" s="52">
        <f>COUNTIF(BC9:BC43, "Chưa đạt")</f>
        <v>0</v>
      </c>
      <c r="J5" s="50"/>
      <c r="K5" s="53">
        <f>ROUND(AVERAGE(BA9:BA43), 1)</f>
        <v>100</v>
      </c>
      <c r="L5" s="50"/>
    </row>
    <row r="7" spans="1:56" x14ac:dyDescent="0.25">
      <c r="A7" s="46" t="s">
        <v>3</v>
      </c>
      <c r="B7" s="46" t="s">
        <v>303</v>
      </c>
      <c r="C7" s="46" t="s">
        <v>367</v>
      </c>
      <c r="D7" s="46" t="s">
        <v>368</v>
      </c>
      <c r="E7" s="46" t="s">
        <v>369</v>
      </c>
      <c r="F7" s="48" t="s">
        <v>370</v>
      </c>
      <c r="G7" s="48" t="s">
        <v>371</v>
      </c>
      <c r="H7" s="48" t="s">
        <v>372</v>
      </c>
      <c r="I7" s="48" t="s">
        <v>373</v>
      </c>
      <c r="J7" s="48" t="s">
        <v>374</v>
      </c>
      <c r="K7" s="48" t="s">
        <v>375</v>
      </c>
      <c r="L7" s="48" t="s">
        <v>376</v>
      </c>
      <c r="M7" s="48" t="s">
        <v>377</v>
      </c>
      <c r="N7" s="48" t="s">
        <v>378</v>
      </c>
      <c r="O7" s="48" t="s">
        <v>379</v>
      </c>
      <c r="P7" s="54" t="s">
        <v>380</v>
      </c>
      <c r="Q7" s="48" t="s">
        <v>381</v>
      </c>
      <c r="R7" s="46" t="s">
        <v>382</v>
      </c>
      <c r="S7" s="51"/>
      <c r="T7" s="51"/>
      <c r="U7" s="51"/>
      <c r="V7" s="46" t="s">
        <v>383</v>
      </c>
      <c r="W7" s="51"/>
      <c r="X7" s="51"/>
      <c r="Y7" s="51"/>
      <c r="Z7" s="46" t="s">
        <v>384</v>
      </c>
      <c r="AA7" s="51"/>
      <c r="AB7" s="51"/>
      <c r="AC7" s="51"/>
      <c r="AD7" s="46" t="s">
        <v>385</v>
      </c>
      <c r="AE7" s="51"/>
      <c r="AF7" s="51"/>
      <c r="AG7" s="51"/>
      <c r="AH7" s="46" t="s">
        <v>386</v>
      </c>
      <c r="AI7" s="51"/>
      <c r="AJ7" s="51"/>
      <c r="AK7" s="51"/>
      <c r="AL7" s="46" t="s">
        <v>387</v>
      </c>
      <c r="AM7" s="51"/>
      <c r="AN7" s="51"/>
      <c r="AO7" s="51"/>
      <c r="AP7" s="46" t="s">
        <v>388</v>
      </c>
      <c r="AQ7" s="51"/>
      <c r="AR7" s="51"/>
      <c r="AS7" s="51"/>
      <c r="AT7" s="46" t="s">
        <v>389</v>
      </c>
      <c r="AU7" s="51"/>
      <c r="AV7" s="51"/>
      <c r="AW7" s="51"/>
      <c r="AX7" s="46" t="s">
        <v>390</v>
      </c>
      <c r="AY7" s="51"/>
      <c r="AZ7" s="51"/>
      <c r="BA7" s="46" t="s">
        <v>391</v>
      </c>
      <c r="BB7" s="46" t="s">
        <v>392</v>
      </c>
      <c r="BC7" s="46" t="s">
        <v>393</v>
      </c>
      <c r="BD7" s="46" t="s">
        <v>394</v>
      </c>
    </row>
    <row r="8" spans="1:56" x14ac:dyDescent="0.25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9" t="s">
        <v>311</v>
      </c>
      <c r="S8" s="9" t="s">
        <v>348</v>
      </c>
      <c r="T8" s="9" t="s">
        <v>395</v>
      </c>
      <c r="U8" s="9" t="s">
        <v>396</v>
      </c>
      <c r="V8" s="9" t="s">
        <v>397</v>
      </c>
      <c r="W8" s="9" t="s">
        <v>398</v>
      </c>
      <c r="X8" s="9" t="s">
        <v>399</v>
      </c>
      <c r="Y8" s="9" t="s">
        <v>400</v>
      </c>
      <c r="Z8" s="9" t="s">
        <v>401</v>
      </c>
      <c r="AA8" s="9" t="s">
        <v>402</v>
      </c>
      <c r="AB8" s="9" t="s">
        <v>403</v>
      </c>
      <c r="AC8" s="9" t="s">
        <v>404</v>
      </c>
      <c r="AD8" s="9" t="s">
        <v>405</v>
      </c>
      <c r="AE8" s="9" t="s">
        <v>406</v>
      </c>
      <c r="AF8" s="9" t="s">
        <v>407</v>
      </c>
      <c r="AG8" s="9" t="s">
        <v>408</v>
      </c>
      <c r="AH8" s="9" t="s">
        <v>409</v>
      </c>
      <c r="AI8" s="9" t="s">
        <v>410</v>
      </c>
      <c r="AJ8" s="9" t="s">
        <v>411</v>
      </c>
      <c r="AK8" s="9" t="s">
        <v>412</v>
      </c>
      <c r="AL8" s="9" t="s">
        <v>413</v>
      </c>
      <c r="AM8" s="9" t="s">
        <v>414</v>
      </c>
      <c r="AN8" s="9" t="s">
        <v>415</v>
      </c>
      <c r="AO8" s="9" t="s">
        <v>416</v>
      </c>
      <c r="AP8" s="9" t="s">
        <v>417</v>
      </c>
      <c r="AQ8" s="9" t="s">
        <v>418</v>
      </c>
      <c r="AR8" s="9" t="s">
        <v>419</v>
      </c>
      <c r="AS8" s="9" t="s">
        <v>420</v>
      </c>
      <c r="AT8" s="9" t="s">
        <v>421</v>
      </c>
      <c r="AU8" s="9" t="s">
        <v>422</v>
      </c>
      <c r="AV8" s="9" t="s">
        <v>423</v>
      </c>
      <c r="AW8" s="9" t="s">
        <v>424</v>
      </c>
      <c r="AX8" s="9" t="s">
        <v>425</v>
      </c>
      <c r="AY8" s="9" t="s">
        <v>426</v>
      </c>
      <c r="AZ8" s="9" t="s">
        <v>427</v>
      </c>
      <c r="BA8" s="47"/>
      <c r="BB8" s="47"/>
      <c r="BC8" s="47"/>
      <c r="BD8" s="47"/>
    </row>
    <row r="9" spans="1:56" x14ac:dyDescent="0.25">
      <c r="A9" s="4">
        <v>1</v>
      </c>
      <c r="B9" s="10" t="s">
        <v>2204</v>
      </c>
      <c r="C9" s="4" t="s">
        <v>2205</v>
      </c>
      <c r="D9" s="4" t="s">
        <v>435</v>
      </c>
      <c r="E9" s="11" t="s">
        <v>430</v>
      </c>
      <c r="F9" s="7">
        <f>SUMIFS(NhatKy_ViPham!K:K, NhatKy_ViPham!E:E, "12_Toan_A", NhatKy_ViPham!F:F, B9, NhatKy_ViPham!H:H, "L01")</f>
        <v>0</v>
      </c>
      <c r="G9" s="7">
        <f>SUMIFS(NhatKy_ViPham!K:K, NhatKy_ViPham!E:E, "12_Toan_A", NhatKy_ViPham!F:F, B9, NhatKy_ViPham!H:H, "L02")</f>
        <v>0</v>
      </c>
      <c r="H9" s="7">
        <f>SUMIFS(NhatKy_ViPham!K:K, NhatKy_ViPham!E:E, "12_Toan_A", NhatKy_ViPham!F:F, B9, NhatKy_ViPham!H:H, "L03")</f>
        <v>0</v>
      </c>
      <c r="I9" s="7">
        <f>SUMIFS(NhatKy_ViPham!K:K, NhatKy_ViPham!E:E, "12_Toan_A", NhatKy_ViPham!F:F, B9, NhatKy_ViPham!H:H, "L04")</f>
        <v>0</v>
      </c>
      <c r="J9" s="7">
        <f>SUMIFS(NhatKy_ViPham!K:K, NhatKy_ViPham!E:E, "12_Toan_A", NhatKy_ViPham!F:F, B9, NhatKy_ViPham!H:H, "L05")</f>
        <v>0</v>
      </c>
      <c r="K9" s="7">
        <f>SUMIFS(NhatKy_ViPham!K:K, NhatKy_ViPham!E:E, "12_Toan_A", NhatKy_ViPham!F:F, B9, NhatKy_ViPham!H:H, "L06")</f>
        <v>0</v>
      </c>
      <c r="L9" s="7">
        <f>SUMIFS(NhatKy_ViPham!K:K, NhatKy_ViPham!E:E, "12_Toan_A", NhatKy_ViPham!F:F, B9, NhatKy_ViPham!H:H, "L07")</f>
        <v>0</v>
      </c>
      <c r="M9" s="7">
        <f>SUMIFS(NhatKy_ViPham!K:K, NhatKy_ViPham!E:E, "12_Toan_A", NhatKy_ViPham!F:F, B9, NhatKy_ViPham!H:H, "L08")</f>
        <v>0</v>
      </c>
      <c r="N9" s="7">
        <f>SUMIFS(NhatKy_ViPham!K:K, NhatKy_ViPham!E:E, "12_Toan_A", NhatKy_ViPham!F:F, B9, NhatKy_ViPham!H:H, "L09")</f>
        <v>0</v>
      </c>
      <c r="O9" s="7">
        <f>SUMIFS(NhatKy_ViPham!K:K, NhatKy_ViPham!E:E, "12_Toan_A", NhatKy_ViPham!F:F, B9, NhatKy_ViPham!H:H, "L10")</f>
        <v>0</v>
      </c>
      <c r="P9" s="12">
        <f>SUMIFS(NhatKy_ViPham!J:J, NhatKy_ViPham!E:E, "12_Toan_A", NhatKy_ViPham!F:F, B9)</f>
        <v>0</v>
      </c>
      <c r="Q9" s="13">
        <f>SUMIFS(NhatKy_ViPham!K:K, NhatKy_ViPham!E:E, "12_Toan_A", NhatKy_ViPham!F:F, B9)</f>
        <v>0</v>
      </c>
      <c r="R9" s="7">
        <f>100 + SUMIFS(NhatKy_ViPham!J:J, NhatKy_ViPham!E:E, "12_Toan_A", NhatKy_ViPham!F:F, B9, NhatKy_ViPham!C:C, "T1") - SUMIFS(NhatKy_ViPham!K:K, NhatKy_ViPham!E:E, "12_Toan_A", NhatKy_ViPham!F:F, B9, NhatKy_ViPham!C:C, "T1")</f>
        <v>100</v>
      </c>
      <c r="S9" s="7">
        <f>100 + SUMIFS(NhatKy_ViPham!J:J, NhatKy_ViPham!E:E, "12_Toan_A", NhatKy_ViPham!F:F, B9, NhatKy_ViPham!C:C, "T2") - SUMIFS(NhatKy_ViPham!K:K, NhatKy_ViPham!E:E, "12_Toan_A", NhatKy_ViPham!F:F, B9, NhatKy_ViPham!C:C, "T2")</f>
        <v>100</v>
      </c>
      <c r="T9" s="7">
        <f>100 + SUMIFS(NhatKy_ViPham!J:J, NhatKy_ViPham!E:E, "12_Toan_A", NhatKy_ViPham!F:F, B9, NhatKy_ViPham!C:C, "T3") - SUMIFS(NhatKy_ViPham!K:K, NhatKy_ViPham!E:E, "12_Toan_A", NhatKy_ViPham!F:F, B9, NhatKy_ViPham!C:C, "T3")</f>
        <v>100</v>
      </c>
      <c r="U9" s="7">
        <f>100 + SUMIFS(NhatKy_ViPham!J:J, NhatKy_ViPham!E:E, "12_Toan_A", NhatKy_ViPham!F:F, B9, NhatKy_ViPham!C:C, "T4") - SUMIFS(NhatKy_ViPham!K:K, NhatKy_ViPham!E:E, "12_Toan_A", NhatKy_ViPham!F:F, B9, NhatKy_ViPham!C:C, "T4")</f>
        <v>100</v>
      </c>
      <c r="V9" s="7">
        <f>100 + SUMIFS(NhatKy_ViPham!J:J, NhatKy_ViPham!E:E, "12_Toan_A", NhatKy_ViPham!F:F, B9, NhatKy_ViPham!C:C, "T5") - SUMIFS(NhatKy_ViPham!K:K, NhatKy_ViPham!E:E, "12_Toan_A", NhatKy_ViPham!F:F, B9, NhatKy_ViPham!C:C, "T5")</f>
        <v>100</v>
      </c>
      <c r="W9" s="7">
        <f>100 + SUMIFS(NhatKy_ViPham!J:J, NhatKy_ViPham!E:E, "12_Toan_A", NhatKy_ViPham!F:F, B9, NhatKy_ViPham!C:C, "T6") - SUMIFS(NhatKy_ViPham!K:K, NhatKy_ViPham!E:E, "12_Toan_A", NhatKy_ViPham!F:F, B9, NhatKy_ViPham!C:C, "T6")</f>
        <v>100</v>
      </c>
      <c r="X9" s="7">
        <f>100 + SUMIFS(NhatKy_ViPham!J:J, NhatKy_ViPham!E:E, "12_Toan_A", NhatKy_ViPham!F:F, B9, NhatKy_ViPham!C:C, "T7") - SUMIFS(NhatKy_ViPham!K:K, NhatKy_ViPham!E:E, "12_Toan_A", NhatKy_ViPham!F:F, B9, NhatKy_ViPham!C:C, "T7")</f>
        <v>100</v>
      </c>
      <c r="Y9" s="7">
        <f>100 + SUMIFS(NhatKy_ViPham!J:J, NhatKy_ViPham!E:E, "12_Toan_A", NhatKy_ViPham!F:F, B9, NhatKy_ViPham!C:C, "T8") - SUMIFS(NhatKy_ViPham!K:K, NhatKy_ViPham!E:E, "12_Toan_A", NhatKy_ViPham!F:F, B9, NhatKy_ViPham!C:C, "T8")</f>
        <v>100</v>
      </c>
      <c r="Z9" s="7">
        <f>100 + SUMIFS(NhatKy_ViPham!J:J, NhatKy_ViPham!E:E, "12_Toan_A", NhatKy_ViPham!F:F, B9, NhatKy_ViPham!C:C, "T9") - SUMIFS(NhatKy_ViPham!K:K, NhatKy_ViPham!E:E, "12_Toan_A", NhatKy_ViPham!F:F, B9, NhatKy_ViPham!C:C, "T9")</f>
        <v>100</v>
      </c>
      <c r="AA9" s="7">
        <f>100 + SUMIFS(NhatKy_ViPham!J:J, NhatKy_ViPham!E:E, "12_Toan_A", NhatKy_ViPham!F:F, B9, NhatKy_ViPham!C:C, "T10") - SUMIFS(NhatKy_ViPham!K:K, NhatKy_ViPham!E:E, "12_Toan_A", NhatKy_ViPham!F:F, B9, NhatKy_ViPham!C:C, "T10")</f>
        <v>100</v>
      </c>
      <c r="AB9" s="7">
        <f>100 + SUMIFS(NhatKy_ViPham!J:J, NhatKy_ViPham!E:E, "12_Toan_A", NhatKy_ViPham!F:F, B9, NhatKy_ViPham!C:C, "T11") - SUMIFS(NhatKy_ViPham!K:K, NhatKy_ViPham!E:E, "12_Toan_A", NhatKy_ViPham!F:F, B9, NhatKy_ViPham!C:C, "T11")</f>
        <v>100</v>
      </c>
      <c r="AC9" s="7">
        <f>100 + SUMIFS(NhatKy_ViPham!J:J, NhatKy_ViPham!E:E, "12_Toan_A", NhatKy_ViPham!F:F, B9, NhatKy_ViPham!C:C, "T12") - SUMIFS(NhatKy_ViPham!K:K, NhatKy_ViPham!E:E, "12_Toan_A", NhatKy_ViPham!F:F, B9, NhatKy_ViPham!C:C, "T12")</f>
        <v>100</v>
      </c>
      <c r="AD9" s="7">
        <f>100 + SUMIFS(NhatKy_ViPham!J:J, NhatKy_ViPham!E:E, "12_Toan_A", NhatKy_ViPham!F:F, B9, NhatKy_ViPham!C:C, "T13") - SUMIFS(NhatKy_ViPham!K:K, NhatKy_ViPham!E:E, "12_Toan_A", NhatKy_ViPham!F:F, B9, NhatKy_ViPham!C:C, "T13")</f>
        <v>100</v>
      </c>
      <c r="AE9" s="7">
        <f>100 + SUMIFS(NhatKy_ViPham!J:J, NhatKy_ViPham!E:E, "12_Toan_A", NhatKy_ViPham!F:F, B9, NhatKy_ViPham!C:C, "T14") - SUMIFS(NhatKy_ViPham!K:K, NhatKy_ViPham!E:E, "12_Toan_A", NhatKy_ViPham!F:F, B9, NhatKy_ViPham!C:C, "T14")</f>
        <v>100</v>
      </c>
      <c r="AF9" s="7">
        <f>100 + SUMIFS(NhatKy_ViPham!J:J, NhatKy_ViPham!E:E, "12_Toan_A", NhatKy_ViPham!F:F, B9, NhatKy_ViPham!C:C, "T15") - SUMIFS(NhatKy_ViPham!K:K, NhatKy_ViPham!E:E, "12_Toan_A", NhatKy_ViPham!F:F, B9, NhatKy_ViPham!C:C, "T15")</f>
        <v>100</v>
      </c>
      <c r="AG9" s="7">
        <f>100 + SUMIFS(NhatKy_ViPham!J:J, NhatKy_ViPham!E:E, "12_Toan_A", NhatKy_ViPham!F:F, B9, NhatKy_ViPham!C:C, "T16") - SUMIFS(NhatKy_ViPham!K:K, NhatKy_ViPham!E:E, "12_Toan_A", NhatKy_ViPham!F:F, B9, NhatKy_ViPham!C:C, "T16")</f>
        <v>100</v>
      </c>
      <c r="AH9" s="7">
        <f>100 + SUMIFS(NhatKy_ViPham!J:J, NhatKy_ViPham!E:E, "12_Toan_A", NhatKy_ViPham!F:F, B9, NhatKy_ViPham!C:C, "T17") - SUMIFS(NhatKy_ViPham!K:K, NhatKy_ViPham!E:E, "12_Toan_A", NhatKy_ViPham!F:F, B9, NhatKy_ViPham!C:C, "T17")</f>
        <v>100</v>
      </c>
      <c r="AI9" s="7">
        <f>100 + SUMIFS(NhatKy_ViPham!J:J, NhatKy_ViPham!E:E, "12_Toan_A", NhatKy_ViPham!F:F, B9, NhatKy_ViPham!C:C, "T18") - SUMIFS(NhatKy_ViPham!K:K, NhatKy_ViPham!E:E, "12_Toan_A", NhatKy_ViPham!F:F, B9, NhatKy_ViPham!C:C, "T18")</f>
        <v>100</v>
      </c>
      <c r="AJ9" s="7">
        <f>100 + SUMIFS(NhatKy_ViPham!J:J, NhatKy_ViPham!E:E, "12_Toan_A", NhatKy_ViPham!F:F, B9, NhatKy_ViPham!C:C, "T19") - SUMIFS(NhatKy_ViPham!K:K, NhatKy_ViPham!E:E, "12_Toan_A", NhatKy_ViPham!F:F, B9, NhatKy_ViPham!C:C, "T19")</f>
        <v>100</v>
      </c>
      <c r="AK9" s="7">
        <f>100 + SUMIFS(NhatKy_ViPham!J:J, NhatKy_ViPham!E:E, "12_Toan_A", NhatKy_ViPham!F:F, B9, NhatKy_ViPham!C:C, "T20") - SUMIFS(NhatKy_ViPham!K:K, NhatKy_ViPham!E:E, "12_Toan_A", NhatKy_ViPham!F:F, B9, NhatKy_ViPham!C:C, "T20")</f>
        <v>100</v>
      </c>
      <c r="AL9" s="7">
        <f>100 + SUMIFS(NhatKy_ViPham!J:J, NhatKy_ViPham!E:E, "12_Toan_A", NhatKy_ViPham!F:F, B9, NhatKy_ViPham!C:C, "T21") - SUMIFS(NhatKy_ViPham!K:K, NhatKy_ViPham!E:E, "12_Toan_A", NhatKy_ViPham!F:F, B9, NhatKy_ViPham!C:C, "T21")</f>
        <v>100</v>
      </c>
      <c r="AM9" s="7">
        <f>100 + SUMIFS(NhatKy_ViPham!J:J, NhatKy_ViPham!E:E, "12_Toan_A", NhatKy_ViPham!F:F, B9, NhatKy_ViPham!C:C, "T22") - SUMIFS(NhatKy_ViPham!K:K, NhatKy_ViPham!E:E, "12_Toan_A", NhatKy_ViPham!F:F, B9, NhatKy_ViPham!C:C, "T22")</f>
        <v>100</v>
      </c>
      <c r="AN9" s="7">
        <f>100 + SUMIFS(NhatKy_ViPham!J:J, NhatKy_ViPham!E:E, "12_Toan_A", NhatKy_ViPham!F:F, B9, NhatKy_ViPham!C:C, "T23") - SUMIFS(NhatKy_ViPham!K:K, NhatKy_ViPham!E:E, "12_Toan_A", NhatKy_ViPham!F:F, B9, NhatKy_ViPham!C:C, "T23")</f>
        <v>100</v>
      </c>
      <c r="AO9" s="7">
        <f>100 + SUMIFS(NhatKy_ViPham!J:J, NhatKy_ViPham!E:E, "12_Toan_A", NhatKy_ViPham!F:F, B9, NhatKy_ViPham!C:C, "T24") - SUMIFS(NhatKy_ViPham!K:K, NhatKy_ViPham!E:E, "12_Toan_A", NhatKy_ViPham!F:F, B9, NhatKy_ViPham!C:C, "T24")</f>
        <v>100</v>
      </c>
      <c r="AP9" s="7">
        <f>100 + SUMIFS(NhatKy_ViPham!J:J, NhatKy_ViPham!E:E, "12_Toan_A", NhatKy_ViPham!F:F, B9, NhatKy_ViPham!C:C, "T25") - SUMIFS(NhatKy_ViPham!K:K, NhatKy_ViPham!E:E, "12_Toan_A", NhatKy_ViPham!F:F, B9, NhatKy_ViPham!C:C, "T25")</f>
        <v>100</v>
      </c>
      <c r="AQ9" s="7">
        <f>100 + SUMIFS(NhatKy_ViPham!J:J, NhatKy_ViPham!E:E, "12_Toan_A", NhatKy_ViPham!F:F, B9, NhatKy_ViPham!C:C, "T26") - SUMIFS(NhatKy_ViPham!K:K, NhatKy_ViPham!E:E, "12_Toan_A", NhatKy_ViPham!F:F, B9, NhatKy_ViPham!C:C, "T26")</f>
        <v>100</v>
      </c>
      <c r="AR9" s="7">
        <f>100 + SUMIFS(NhatKy_ViPham!J:J, NhatKy_ViPham!E:E, "12_Toan_A", NhatKy_ViPham!F:F, B9, NhatKy_ViPham!C:C, "T27") - SUMIFS(NhatKy_ViPham!K:K, NhatKy_ViPham!E:E, "12_Toan_A", NhatKy_ViPham!F:F, B9, NhatKy_ViPham!C:C, "T27")</f>
        <v>100</v>
      </c>
      <c r="AS9" s="7">
        <f>100 + SUMIFS(NhatKy_ViPham!J:J, NhatKy_ViPham!E:E, "12_Toan_A", NhatKy_ViPham!F:F, B9, NhatKy_ViPham!C:C, "T28") - SUMIFS(NhatKy_ViPham!K:K, NhatKy_ViPham!E:E, "12_Toan_A", NhatKy_ViPham!F:F, B9, NhatKy_ViPham!C:C, "T28")</f>
        <v>100</v>
      </c>
      <c r="AT9" s="7">
        <f>100 + SUMIFS(NhatKy_ViPham!J:J, NhatKy_ViPham!E:E, "12_Toan_A", NhatKy_ViPham!F:F, B9, NhatKy_ViPham!C:C, "T29") - SUMIFS(NhatKy_ViPham!K:K, NhatKy_ViPham!E:E, "12_Toan_A", NhatKy_ViPham!F:F, B9, NhatKy_ViPham!C:C, "T29")</f>
        <v>100</v>
      </c>
      <c r="AU9" s="7">
        <f>100 + SUMIFS(NhatKy_ViPham!J:J, NhatKy_ViPham!E:E, "12_Toan_A", NhatKy_ViPham!F:F, B9, NhatKy_ViPham!C:C, "T30") - SUMIFS(NhatKy_ViPham!K:K, NhatKy_ViPham!E:E, "12_Toan_A", NhatKy_ViPham!F:F, B9, NhatKy_ViPham!C:C, "T30")</f>
        <v>100</v>
      </c>
      <c r="AV9" s="7">
        <f>100 + SUMIFS(NhatKy_ViPham!J:J, NhatKy_ViPham!E:E, "12_Toan_A", NhatKy_ViPham!F:F, B9, NhatKy_ViPham!C:C, "T31") - SUMIFS(NhatKy_ViPham!K:K, NhatKy_ViPham!E:E, "12_Toan_A", NhatKy_ViPham!F:F, B9, NhatKy_ViPham!C:C, "T31")</f>
        <v>100</v>
      </c>
      <c r="AW9" s="7">
        <f>100 + SUMIFS(NhatKy_ViPham!J:J, NhatKy_ViPham!E:E, "12_Toan_A", NhatKy_ViPham!F:F, B9, NhatKy_ViPham!C:C, "T32") - SUMIFS(NhatKy_ViPham!K:K, NhatKy_ViPham!E:E, "12_Toan_A", NhatKy_ViPham!F:F, B9, NhatKy_ViPham!C:C, "T32")</f>
        <v>100</v>
      </c>
      <c r="AX9" s="7">
        <f>100 + SUMIFS(NhatKy_ViPham!J:J, NhatKy_ViPham!E:E, "12_Toan_A", NhatKy_ViPham!F:F, B9, NhatKy_ViPham!C:C, "T33") - SUMIFS(NhatKy_ViPham!K:K, NhatKy_ViPham!E:E, "12_Toan_A", NhatKy_ViPham!F:F, B9, NhatKy_ViPham!C:C, "T33")</f>
        <v>100</v>
      </c>
      <c r="AY9" s="7">
        <f>100 + SUMIFS(NhatKy_ViPham!J:J, NhatKy_ViPham!E:E, "12_Toan_A", NhatKy_ViPham!F:F, B9, NhatKy_ViPham!C:C, "T34") - SUMIFS(NhatKy_ViPham!K:K, NhatKy_ViPham!E:E, "12_Toan_A", NhatKy_ViPham!F:F, B9, NhatKy_ViPham!C:C, "T34")</f>
        <v>100</v>
      </c>
      <c r="AZ9" s="7">
        <f>100 + SUMIFS(NhatKy_ViPham!J:J, NhatKy_ViPham!E:E, "12_Toan_A", NhatKy_ViPham!F:F, B9, NhatKy_ViPham!C:C, "T35") - SUMIFS(NhatKy_ViPham!K:K, NhatKy_ViPham!E:E, "12_Toan_A", NhatKy_ViPham!F:F, B9, NhatKy_ViPham!C:C, "T35")</f>
        <v>100</v>
      </c>
      <c r="BA9" s="12">
        <f t="shared" ref="BA9:BA43" si="0">ROUND(AVERAGE(R9:AZ9), 1)</f>
        <v>100</v>
      </c>
      <c r="BB9" s="11" t="s">
        <v>430</v>
      </c>
      <c r="BC9" s="14" t="str">
        <f t="shared" ref="BC9:BC43" si="1">IF(BB9="Có", "Chưa đạt", IF(BA9&gt;=85, "Tốt", IF(BA9&gt;=70, "Khá", IF(BA9&gt;=50, "Đạt", "Chưa đạt"))))</f>
        <v>Tốt</v>
      </c>
      <c r="BD9" s="10" t="str">
        <f t="shared" ref="BD9:BD43" si="2">IF(BC9="Chưa đạt", "🔴 Nguy cơ CHƯA ĐẠT", IF(BC9="Đạt", "🟡 CẦN NHẮC NHỞ", "🟢 BÌNH THƯỜNG"))</f>
        <v>🟢 BÌNH THƯỜNG</v>
      </c>
    </row>
    <row r="10" spans="1:56" x14ac:dyDescent="0.25">
      <c r="A10" s="5">
        <v>2</v>
      </c>
      <c r="B10" s="15" t="s">
        <v>2206</v>
      </c>
      <c r="C10" s="5" t="s">
        <v>2207</v>
      </c>
      <c r="D10" s="5" t="s">
        <v>435</v>
      </c>
      <c r="E10" s="11" t="s">
        <v>430</v>
      </c>
      <c r="F10" s="6">
        <f>SUMIFS(NhatKy_ViPham!K:K, NhatKy_ViPham!E:E, "12_Toan_A", NhatKy_ViPham!F:F, B10, NhatKy_ViPham!H:H, "L01")</f>
        <v>0</v>
      </c>
      <c r="G10" s="6">
        <f>SUMIFS(NhatKy_ViPham!K:K, NhatKy_ViPham!E:E, "12_Toan_A", NhatKy_ViPham!F:F, B10, NhatKy_ViPham!H:H, "L02")</f>
        <v>0</v>
      </c>
      <c r="H10" s="6">
        <f>SUMIFS(NhatKy_ViPham!K:K, NhatKy_ViPham!E:E, "12_Toan_A", NhatKy_ViPham!F:F, B10, NhatKy_ViPham!H:H, "L03")</f>
        <v>0</v>
      </c>
      <c r="I10" s="6">
        <f>SUMIFS(NhatKy_ViPham!K:K, NhatKy_ViPham!E:E, "12_Toan_A", NhatKy_ViPham!F:F, B10, NhatKy_ViPham!H:H, "L04")</f>
        <v>0</v>
      </c>
      <c r="J10" s="6">
        <f>SUMIFS(NhatKy_ViPham!K:K, NhatKy_ViPham!E:E, "12_Toan_A", NhatKy_ViPham!F:F, B10, NhatKy_ViPham!H:H, "L05")</f>
        <v>0</v>
      </c>
      <c r="K10" s="6">
        <f>SUMIFS(NhatKy_ViPham!K:K, NhatKy_ViPham!E:E, "12_Toan_A", NhatKy_ViPham!F:F, B10, NhatKy_ViPham!H:H, "L06")</f>
        <v>0</v>
      </c>
      <c r="L10" s="6">
        <f>SUMIFS(NhatKy_ViPham!K:K, NhatKy_ViPham!E:E, "12_Toan_A", NhatKy_ViPham!F:F, B10, NhatKy_ViPham!H:H, "L07")</f>
        <v>0</v>
      </c>
      <c r="M10" s="6">
        <f>SUMIFS(NhatKy_ViPham!K:K, NhatKy_ViPham!E:E, "12_Toan_A", NhatKy_ViPham!F:F, B10, NhatKy_ViPham!H:H, "L08")</f>
        <v>0</v>
      </c>
      <c r="N10" s="6">
        <f>SUMIFS(NhatKy_ViPham!K:K, NhatKy_ViPham!E:E, "12_Toan_A", NhatKy_ViPham!F:F, B10, NhatKy_ViPham!H:H, "L09")</f>
        <v>0</v>
      </c>
      <c r="O10" s="6">
        <f>SUMIFS(NhatKy_ViPham!K:K, NhatKy_ViPham!E:E, "12_Toan_A", NhatKy_ViPham!F:F, B10, NhatKy_ViPham!H:H, "L10")</f>
        <v>0</v>
      </c>
      <c r="P10" s="12">
        <f>SUMIFS(NhatKy_ViPham!J:J, NhatKy_ViPham!E:E, "12_Toan_A", NhatKy_ViPham!F:F, B10)</f>
        <v>0</v>
      </c>
      <c r="Q10" s="13">
        <f>SUMIFS(NhatKy_ViPham!K:K, NhatKy_ViPham!E:E, "12_Toan_A", NhatKy_ViPham!F:F, B10)</f>
        <v>0</v>
      </c>
      <c r="R10" s="6">
        <f>100 + SUMIFS(NhatKy_ViPham!J:J, NhatKy_ViPham!E:E, "12_Toan_A", NhatKy_ViPham!F:F, B10, NhatKy_ViPham!C:C, "T1") - SUMIFS(NhatKy_ViPham!K:K, NhatKy_ViPham!E:E, "12_Toan_A", NhatKy_ViPham!F:F, B10, NhatKy_ViPham!C:C, "T1")</f>
        <v>100</v>
      </c>
      <c r="S10" s="6">
        <f>100 + SUMIFS(NhatKy_ViPham!J:J, NhatKy_ViPham!E:E, "12_Toan_A", NhatKy_ViPham!F:F, B10, NhatKy_ViPham!C:C, "T2") - SUMIFS(NhatKy_ViPham!K:K, NhatKy_ViPham!E:E, "12_Toan_A", NhatKy_ViPham!F:F, B10, NhatKy_ViPham!C:C, "T2")</f>
        <v>100</v>
      </c>
      <c r="T10" s="6">
        <f>100 + SUMIFS(NhatKy_ViPham!J:J, NhatKy_ViPham!E:E, "12_Toan_A", NhatKy_ViPham!F:F, B10, NhatKy_ViPham!C:C, "T3") - SUMIFS(NhatKy_ViPham!K:K, NhatKy_ViPham!E:E, "12_Toan_A", NhatKy_ViPham!F:F, B10, NhatKy_ViPham!C:C, "T3")</f>
        <v>100</v>
      </c>
      <c r="U10" s="6">
        <f>100 + SUMIFS(NhatKy_ViPham!J:J, NhatKy_ViPham!E:E, "12_Toan_A", NhatKy_ViPham!F:F, B10, NhatKy_ViPham!C:C, "T4") - SUMIFS(NhatKy_ViPham!K:K, NhatKy_ViPham!E:E, "12_Toan_A", NhatKy_ViPham!F:F, B10, NhatKy_ViPham!C:C, "T4")</f>
        <v>100</v>
      </c>
      <c r="V10" s="6">
        <f>100 + SUMIFS(NhatKy_ViPham!J:J, NhatKy_ViPham!E:E, "12_Toan_A", NhatKy_ViPham!F:F, B10, NhatKy_ViPham!C:C, "T5") - SUMIFS(NhatKy_ViPham!K:K, NhatKy_ViPham!E:E, "12_Toan_A", NhatKy_ViPham!F:F, B10, NhatKy_ViPham!C:C, "T5")</f>
        <v>100</v>
      </c>
      <c r="W10" s="6">
        <f>100 + SUMIFS(NhatKy_ViPham!J:J, NhatKy_ViPham!E:E, "12_Toan_A", NhatKy_ViPham!F:F, B10, NhatKy_ViPham!C:C, "T6") - SUMIFS(NhatKy_ViPham!K:K, NhatKy_ViPham!E:E, "12_Toan_A", NhatKy_ViPham!F:F, B10, NhatKy_ViPham!C:C, "T6")</f>
        <v>100</v>
      </c>
      <c r="X10" s="6">
        <f>100 + SUMIFS(NhatKy_ViPham!J:J, NhatKy_ViPham!E:E, "12_Toan_A", NhatKy_ViPham!F:F, B10, NhatKy_ViPham!C:C, "T7") - SUMIFS(NhatKy_ViPham!K:K, NhatKy_ViPham!E:E, "12_Toan_A", NhatKy_ViPham!F:F, B10, NhatKy_ViPham!C:C, "T7")</f>
        <v>100</v>
      </c>
      <c r="Y10" s="6">
        <f>100 + SUMIFS(NhatKy_ViPham!J:J, NhatKy_ViPham!E:E, "12_Toan_A", NhatKy_ViPham!F:F, B10, NhatKy_ViPham!C:C, "T8") - SUMIFS(NhatKy_ViPham!K:K, NhatKy_ViPham!E:E, "12_Toan_A", NhatKy_ViPham!F:F, B10, NhatKy_ViPham!C:C, "T8")</f>
        <v>100</v>
      </c>
      <c r="Z10" s="6">
        <f>100 + SUMIFS(NhatKy_ViPham!J:J, NhatKy_ViPham!E:E, "12_Toan_A", NhatKy_ViPham!F:F, B10, NhatKy_ViPham!C:C, "T9") - SUMIFS(NhatKy_ViPham!K:K, NhatKy_ViPham!E:E, "12_Toan_A", NhatKy_ViPham!F:F, B10, NhatKy_ViPham!C:C, "T9")</f>
        <v>100</v>
      </c>
      <c r="AA10" s="6">
        <f>100 + SUMIFS(NhatKy_ViPham!J:J, NhatKy_ViPham!E:E, "12_Toan_A", NhatKy_ViPham!F:F, B10, NhatKy_ViPham!C:C, "T10") - SUMIFS(NhatKy_ViPham!K:K, NhatKy_ViPham!E:E, "12_Toan_A", NhatKy_ViPham!F:F, B10, NhatKy_ViPham!C:C, "T10")</f>
        <v>100</v>
      </c>
      <c r="AB10" s="6">
        <f>100 + SUMIFS(NhatKy_ViPham!J:J, NhatKy_ViPham!E:E, "12_Toan_A", NhatKy_ViPham!F:F, B10, NhatKy_ViPham!C:C, "T11") - SUMIFS(NhatKy_ViPham!K:K, NhatKy_ViPham!E:E, "12_Toan_A", NhatKy_ViPham!F:F, B10, NhatKy_ViPham!C:C, "T11")</f>
        <v>100</v>
      </c>
      <c r="AC10" s="6">
        <f>100 + SUMIFS(NhatKy_ViPham!J:J, NhatKy_ViPham!E:E, "12_Toan_A", NhatKy_ViPham!F:F, B10, NhatKy_ViPham!C:C, "T12") - SUMIFS(NhatKy_ViPham!K:K, NhatKy_ViPham!E:E, "12_Toan_A", NhatKy_ViPham!F:F, B10, NhatKy_ViPham!C:C, "T12")</f>
        <v>100</v>
      </c>
      <c r="AD10" s="6">
        <f>100 + SUMIFS(NhatKy_ViPham!J:J, NhatKy_ViPham!E:E, "12_Toan_A", NhatKy_ViPham!F:F, B10, NhatKy_ViPham!C:C, "T13") - SUMIFS(NhatKy_ViPham!K:K, NhatKy_ViPham!E:E, "12_Toan_A", NhatKy_ViPham!F:F, B10, NhatKy_ViPham!C:C, "T13")</f>
        <v>100</v>
      </c>
      <c r="AE10" s="6">
        <f>100 + SUMIFS(NhatKy_ViPham!J:J, NhatKy_ViPham!E:E, "12_Toan_A", NhatKy_ViPham!F:F, B10, NhatKy_ViPham!C:C, "T14") - SUMIFS(NhatKy_ViPham!K:K, NhatKy_ViPham!E:E, "12_Toan_A", NhatKy_ViPham!F:F, B10, NhatKy_ViPham!C:C, "T14")</f>
        <v>100</v>
      </c>
      <c r="AF10" s="6">
        <f>100 + SUMIFS(NhatKy_ViPham!J:J, NhatKy_ViPham!E:E, "12_Toan_A", NhatKy_ViPham!F:F, B10, NhatKy_ViPham!C:C, "T15") - SUMIFS(NhatKy_ViPham!K:K, NhatKy_ViPham!E:E, "12_Toan_A", NhatKy_ViPham!F:F, B10, NhatKy_ViPham!C:C, "T15")</f>
        <v>100</v>
      </c>
      <c r="AG10" s="6">
        <f>100 + SUMIFS(NhatKy_ViPham!J:J, NhatKy_ViPham!E:E, "12_Toan_A", NhatKy_ViPham!F:F, B10, NhatKy_ViPham!C:C, "T16") - SUMIFS(NhatKy_ViPham!K:K, NhatKy_ViPham!E:E, "12_Toan_A", NhatKy_ViPham!F:F, B10, NhatKy_ViPham!C:C, "T16")</f>
        <v>100</v>
      </c>
      <c r="AH10" s="6">
        <f>100 + SUMIFS(NhatKy_ViPham!J:J, NhatKy_ViPham!E:E, "12_Toan_A", NhatKy_ViPham!F:F, B10, NhatKy_ViPham!C:C, "T17") - SUMIFS(NhatKy_ViPham!K:K, NhatKy_ViPham!E:E, "12_Toan_A", NhatKy_ViPham!F:F, B10, NhatKy_ViPham!C:C, "T17")</f>
        <v>100</v>
      </c>
      <c r="AI10" s="6">
        <f>100 + SUMIFS(NhatKy_ViPham!J:J, NhatKy_ViPham!E:E, "12_Toan_A", NhatKy_ViPham!F:F, B10, NhatKy_ViPham!C:C, "T18") - SUMIFS(NhatKy_ViPham!K:K, NhatKy_ViPham!E:E, "12_Toan_A", NhatKy_ViPham!F:F, B10, NhatKy_ViPham!C:C, "T18")</f>
        <v>100</v>
      </c>
      <c r="AJ10" s="6">
        <f>100 + SUMIFS(NhatKy_ViPham!J:J, NhatKy_ViPham!E:E, "12_Toan_A", NhatKy_ViPham!F:F, B10, NhatKy_ViPham!C:C, "T19") - SUMIFS(NhatKy_ViPham!K:K, NhatKy_ViPham!E:E, "12_Toan_A", NhatKy_ViPham!F:F, B10, NhatKy_ViPham!C:C, "T19")</f>
        <v>100</v>
      </c>
      <c r="AK10" s="6">
        <f>100 + SUMIFS(NhatKy_ViPham!J:J, NhatKy_ViPham!E:E, "12_Toan_A", NhatKy_ViPham!F:F, B10, NhatKy_ViPham!C:C, "T20") - SUMIFS(NhatKy_ViPham!K:K, NhatKy_ViPham!E:E, "12_Toan_A", NhatKy_ViPham!F:F, B10, NhatKy_ViPham!C:C, "T20")</f>
        <v>100</v>
      </c>
      <c r="AL10" s="6">
        <f>100 + SUMIFS(NhatKy_ViPham!J:J, NhatKy_ViPham!E:E, "12_Toan_A", NhatKy_ViPham!F:F, B10, NhatKy_ViPham!C:C, "T21") - SUMIFS(NhatKy_ViPham!K:K, NhatKy_ViPham!E:E, "12_Toan_A", NhatKy_ViPham!F:F, B10, NhatKy_ViPham!C:C, "T21")</f>
        <v>100</v>
      </c>
      <c r="AM10" s="6">
        <f>100 + SUMIFS(NhatKy_ViPham!J:J, NhatKy_ViPham!E:E, "12_Toan_A", NhatKy_ViPham!F:F, B10, NhatKy_ViPham!C:C, "T22") - SUMIFS(NhatKy_ViPham!K:K, NhatKy_ViPham!E:E, "12_Toan_A", NhatKy_ViPham!F:F, B10, NhatKy_ViPham!C:C, "T22")</f>
        <v>100</v>
      </c>
      <c r="AN10" s="6">
        <f>100 + SUMIFS(NhatKy_ViPham!J:J, NhatKy_ViPham!E:E, "12_Toan_A", NhatKy_ViPham!F:F, B10, NhatKy_ViPham!C:C, "T23") - SUMIFS(NhatKy_ViPham!K:K, NhatKy_ViPham!E:E, "12_Toan_A", NhatKy_ViPham!F:F, B10, NhatKy_ViPham!C:C, "T23")</f>
        <v>100</v>
      </c>
      <c r="AO10" s="6">
        <f>100 + SUMIFS(NhatKy_ViPham!J:J, NhatKy_ViPham!E:E, "12_Toan_A", NhatKy_ViPham!F:F, B10, NhatKy_ViPham!C:C, "T24") - SUMIFS(NhatKy_ViPham!K:K, NhatKy_ViPham!E:E, "12_Toan_A", NhatKy_ViPham!F:F, B10, NhatKy_ViPham!C:C, "T24")</f>
        <v>100</v>
      </c>
      <c r="AP10" s="6">
        <f>100 + SUMIFS(NhatKy_ViPham!J:J, NhatKy_ViPham!E:E, "12_Toan_A", NhatKy_ViPham!F:F, B10, NhatKy_ViPham!C:C, "T25") - SUMIFS(NhatKy_ViPham!K:K, NhatKy_ViPham!E:E, "12_Toan_A", NhatKy_ViPham!F:F, B10, NhatKy_ViPham!C:C, "T25")</f>
        <v>100</v>
      </c>
      <c r="AQ10" s="6">
        <f>100 + SUMIFS(NhatKy_ViPham!J:J, NhatKy_ViPham!E:E, "12_Toan_A", NhatKy_ViPham!F:F, B10, NhatKy_ViPham!C:C, "T26") - SUMIFS(NhatKy_ViPham!K:K, NhatKy_ViPham!E:E, "12_Toan_A", NhatKy_ViPham!F:F, B10, NhatKy_ViPham!C:C, "T26")</f>
        <v>100</v>
      </c>
      <c r="AR10" s="6">
        <f>100 + SUMIFS(NhatKy_ViPham!J:J, NhatKy_ViPham!E:E, "12_Toan_A", NhatKy_ViPham!F:F, B10, NhatKy_ViPham!C:C, "T27") - SUMIFS(NhatKy_ViPham!K:K, NhatKy_ViPham!E:E, "12_Toan_A", NhatKy_ViPham!F:F, B10, NhatKy_ViPham!C:C, "T27")</f>
        <v>100</v>
      </c>
      <c r="AS10" s="6">
        <f>100 + SUMIFS(NhatKy_ViPham!J:J, NhatKy_ViPham!E:E, "12_Toan_A", NhatKy_ViPham!F:F, B10, NhatKy_ViPham!C:C, "T28") - SUMIFS(NhatKy_ViPham!K:K, NhatKy_ViPham!E:E, "12_Toan_A", NhatKy_ViPham!F:F, B10, NhatKy_ViPham!C:C, "T28")</f>
        <v>100</v>
      </c>
      <c r="AT10" s="6">
        <f>100 + SUMIFS(NhatKy_ViPham!J:J, NhatKy_ViPham!E:E, "12_Toan_A", NhatKy_ViPham!F:F, B10, NhatKy_ViPham!C:C, "T29") - SUMIFS(NhatKy_ViPham!K:K, NhatKy_ViPham!E:E, "12_Toan_A", NhatKy_ViPham!F:F, B10, NhatKy_ViPham!C:C, "T29")</f>
        <v>100</v>
      </c>
      <c r="AU10" s="6">
        <f>100 + SUMIFS(NhatKy_ViPham!J:J, NhatKy_ViPham!E:E, "12_Toan_A", NhatKy_ViPham!F:F, B10, NhatKy_ViPham!C:C, "T30") - SUMIFS(NhatKy_ViPham!K:K, NhatKy_ViPham!E:E, "12_Toan_A", NhatKy_ViPham!F:F, B10, NhatKy_ViPham!C:C, "T30")</f>
        <v>100</v>
      </c>
      <c r="AV10" s="6">
        <f>100 + SUMIFS(NhatKy_ViPham!J:J, NhatKy_ViPham!E:E, "12_Toan_A", NhatKy_ViPham!F:F, B10, NhatKy_ViPham!C:C, "T31") - SUMIFS(NhatKy_ViPham!K:K, NhatKy_ViPham!E:E, "12_Toan_A", NhatKy_ViPham!F:F, B10, NhatKy_ViPham!C:C, "T31")</f>
        <v>100</v>
      </c>
      <c r="AW10" s="6">
        <f>100 + SUMIFS(NhatKy_ViPham!J:J, NhatKy_ViPham!E:E, "12_Toan_A", NhatKy_ViPham!F:F, B10, NhatKy_ViPham!C:C, "T32") - SUMIFS(NhatKy_ViPham!K:K, NhatKy_ViPham!E:E, "12_Toan_A", NhatKy_ViPham!F:F, B10, NhatKy_ViPham!C:C, "T32")</f>
        <v>100</v>
      </c>
      <c r="AX10" s="6">
        <f>100 + SUMIFS(NhatKy_ViPham!J:J, NhatKy_ViPham!E:E, "12_Toan_A", NhatKy_ViPham!F:F, B10, NhatKy_ViPham!C:C, "T33") - SUMIFS(NhatKy_ViPham!K:K, NhatKy_ViPham!E:E, "12_Toan_A", NhatKy_ViPham!F:F, B10, NhatKy_ViPham!C:C, "T33")</f>
        <v>100</v>
      </c>
      <c r="AY10" s="6">
        <f>100 + SUMIFS(NhatKy_ViPham!J:J, NhatKy_ViPham!E:E, "12_Toan_A", NhatKy_ViPham!F:F, B10, NhatKy_ViPham!C:C, "T34") - SUMIFS(NhatKy_ViPham!K:K, NhatKy_ViPham!E:E, "12_Toan_A", NhatKy_ViPham!F:F, B10, NhatKy_ViPham!C:C, "T34")</f>
        <v>100</v>
      </c>
      <c r="AZ10" s="6">
        <f>100 + SUMIFS(NhatKy_ViPham!J:J, NhatKy_ViPham!E:E, "12_Toan_A", NhatKy_ViPham!F:F, B10, NhatKy_ViPham!C:C, "T35") - SUMIFS(NhatKy_ViPham!K:K, NhatKy_ViPham!E:E, "12_Toan_A", NhatKy_ViPham!F:F, B10, NhatKy_ViPham!C:C, "T35")</f>
        <v>100</v>
      </c>
      <c r="BA10" s="12">
        <f t="shared" si="0"/>
        <v>100</v>
      </c>
      <c r="BB10" s="11" t="s">
        <v>430</v>
      </c>
      <c r="BC10" s="16" t="str">
        <f t="shared" si="1"/>
        <v>Tốt</v>
      </c>
      <c r="BD10" s="15" t="str">
        <f t="shared" si="2"/>
        <v>🟢 BÌNH THƯỜNG</v>
      </c>
    </row>
    <row r="11" spans="1:56" x14ac:dyDescent="0.25">
      <c r="A11" s="4">
        <v>3</v>
      </c>
      <c r="B11" s="10" t="s">
        <v>2208</v>
      </c>
      <c r="C11" s="4" t="s">
        <v>2209</v>
      </c>
      <c r="D11" s="4" t="s">
        <v>435</v>
      </c>
      <c r="E11" s="11" t="s">
        <v>430</v>
      </c>
      <c r="F11" s="7">
        <f>SUMIFS(NhatKy_ViPham!K:K, NhatKy_ViPham!E:E, "12_Toan_A", NhatKy_ViPham!F:F, B11, NhatKy_ViPham!H:H, "L01")</f>
        <v>0</v>
      </c>
      <c r="G11" s="7">
        <f>SUMIFS(NhatKy_ViPham!K:K, NhatKy_ViPham!E:E, "12_Toan_A", NhatKy_ViPham!F:F, B11, NhatKy_ViPham!H:H, "L02")</f>
        <v>0</v>
      </c>
      <c r="H11" s="7">
        <f>SUMIFS(NhatKy_ViPham!K:K, NhatKy_ViPham!E:E, "12_Toan_A", NhatKy_ViPham!F:F, B11, NhatKy_ViPham!H:H, "L03")</f>
        <v>0</v>
      </c>
      <c r="I11" s="7">
        <f>SUMIFS(NhatKy_ViPham!K:K, NhatKy_ViPham!E:E, "12_Toan_A", NhatKy_ViPham!F:F, B11, NhatKy_ViPham!H:H, "L04")</f>
        <v>0</v>
      </c>
      <c r="J11" s="7">
        <f>SUMIFS(NhatKy_ViPham!K:K, NhatKy_ViPham!E:E, "12_Toan_A", NhatKy_ViPham!F:F, B11, NhatKy_ViPham!H:H, "L05")</f>
        <v>0</v>
      </c>
      <c r="K11" s="7">
        <f>SUMIFS(NhatKy_ViPham!K:K, NhatKy_ViPham!E:E, "12_Toan_A", NhatKy_ViPham!F:F, B11, NhatKy_ViPham!H:H, "L06")</f>
        <v>0</v>
      </c>
      <c r="L11" s="7">
        <f>SUMIFS(NhatKy_ViPham!K:K, NhatKy_ViPham!E:E, "12_Toan_A", NhatKy_ViPham!F:F, B11, NhatKy_ViPham!H:H, "L07")</f>
        <v>0</v>
      </c>
      <c r="M11" s="7">
        <f>SUMIFS(NhatKy_ViPham!K:K, NhatKy_ViPham!E:E, "12_Toan_A", NhatKy_ViPham!F:F, B11, NhatKy_ViPham!H:H, "L08")</f>
        <v>0</v>
      </c>
      <c r="N11" s="7">
        <f>SUMIFS(NhatKy_ViPham!K:K, NhatKy_ViPham!E:E, "12_Toan_A", NhatKy_ViPham!F:F, B11, NhatKy_ViPham!H:H, "L09")</f>
        <v>0</v>
      </c>
      <c r="O11" s="7">
        <f>SUMIFS(NhatKy_ViPham!K:K, NhatKy_ViPham!E:E, "12_Toan_A", NhatKy_ViPham!F:F, B11, NhatKy_ViPham!H:H, "L10")</f>
        <v>0</v>
      </c>
      <c r="P11" s="12">
        <f>SUMIFS(NhatKy_ViPham!J:J, NhatKy_ViPham!E:E, "12_Toan_A", NhatKy_ViPham!F:F, B11)</f>
        <v>0</v>
      </c>
      <c r="Q11" s="13">
        <f>SUMIFS(NhatKy_ViPham!K:K, NhatKy_ViPham!E:E, "12_Toan_A", NhatKy_ViPham!F:F, B11)</f>
        <v>0</v>
      </c>
      <c r="R11" s="7">
        <f>100 + SUMIFS(NhatKy_ViPham!J:J, NhatKy_ViPham!E:E, "12_Toan_A", NhatKy_ViPham!F:F, B11, NhatKy_ViPham!C:C, "T1") - SUMIFS(NhatKy_ViPham!K:K, NhatKy_ViPham!E:E, "12_Toan_A", NhatKy_ViPham!F:F, B11, NhatKy_ViPham!C:C, "T1")</f>
        <v>100</v>
      </c>
      <c r="S11" s="7">
        <f>100 + SUMIFS(NhatKy_ViPham!J:J, NhatKy_ViPham!E:E, "12_Toan_A", NhatKy_ViPham!F:F, B11, NhatKy_ViPham!C:C, "T2") - SUMIFS(NhatKy_ViPham!K:K, NhatKy_ViPham!E:E, "12_Toan_A", NhatKy_ViPham!F:F, B11, NhatKy_ViPham!C:C, "T2")</f>
        <v>100</v>
      </c>
      <c r="T11" s="7">
        <f>100 + SUMIFS(NhatKy_ViPham!J:J, NhatKy_ViPham!E:E, "12_Toan_A", NhatKy_ViPham!F:F, B11, NhatKy_ViPham!C:C, "T3") - SUMIFS(NhatKy_ViPham!K:K, NhatKy_ViPham!E:E, "12_Toan_A", NhatKy_ViPham!F:F, B11, NhatKy_ViPham!C:C, "T3")</f>
        <v>100</v>
      </c>
      <c r="U11" s="7">
        <f>100 + SUMIFS(NhatKy_ViPham!J:J, NhatKy_ViPham!E:E, "12_Toan_A", NhatKy_ViPham!F:F, B11, NhatKy_ViPham!C:C, "T4") - SUMIFS(NhatKy_ViPham!K:K, NhatKy_ViPham!E:E, "12_Toan_A", NhatKy_ViPham!F:F, B11, NhatKy_ViPham!C:C, "T4")</f>
        <v>100</v>
      </c>
      <c r="V11" s="7">
        <f>100 + SUMIFS(NhatKy_ViPham!J:J, NhatKy_ViPham!E:E, "12_Toan_A", NhatKy_ViPham!F:F, B11, NhatKy_ViPham!C:C, "T5") - SUMIFS(NhatKy_ViPham!K:K, NhatKy_ViPham!E:E, "12_Toan_A", NhatKy_ViPham!F:F, B11, NhatKy_ViPham!C:C, "T5")</f>
        <v>100</v>
      </c>
      <c r="W11" s="7">
        <f>100 + SUMIFS(NhatKy_ViPham!J:J, NhatKy_ViPham!E:E, "12_Toan_A", NhatKy_ViPham!F:F, B11, NhatKy_ViPham!C:C, "T6") - SUMIFS(NhatKy_ViPham!K:K, NhatKy_ViPham!E:E, "12_Toan_A", NhatKy_ViPham!F:F, B11, NhatKy_ViPham!C:C, "T6")</f>
        <v>100</v>
      </c>
      <c r="X11" s="7">
        <f>100 + SUMIFS(NhatKy_ViPham!J:J, NhatKy_ViPham!E:E, "12_Toan_A", NhatKy_ViPham!F:F, B11, NhatKy_ViPham!C:C, "T7") - SUMIFS(NhatKy_ViPham!K:K, NhatKy_ViPham!E:E, "12_Toan_A", NhatKy_ViPham!F:F, B11, NhatKy_ViPham!C:C, "T7")</f>
        <v>100</v>
      </c>
      <c r="Y11" s="7">
        <f>100 + SUMIFS(NhatKy_ViPham!J:J, NhatKy_ViPham!E:E, "12_Toan_A", NhatKy_ViPham!F:F, B11, NhatKy_ViPham!C:C, "T8") - SUMIFS(NhatKy_ViPham!K:K, NhatKy_ViPham!E:E, "12_Toan_A", NhatKy_ViPham!F:F, B11, NhatKy_ViPham!C:C, "T8")</f>
        <v>100</v>
      </c>
      <c r="Z11" s="7">
        <f>100 + SUMIFS(NhatKy_ViPham!J:J, NhatKy_ViPham!E:E, "12_Toan_A", NhatKy_ViPham!F:F, B11, NhatKy_ViPham!C:C, "T9") - SUMIFS(NhatKy_ViPham!K:K, NhatKy_ViPham!E:E, "12_Toan_A", NhatKy_ViPham!F:F, B11, NhatKy_ViPham!C:C, "T9")</f>
        <v>100</v>
      </c>
      <c r="AA11" s="7">
        <f>100 + SUMIFS(NhatKy_ViPham!J:J, NhatKy_ViPham!E:E, "12_Toan_A", NhatKy_ViPham!F:F, B11, NhatKy_ViPham!C:C, "T10") - SUMIFS(NhatKy_ViPham!K:K, NhatKy_ViPham!E:E, "12_Toan_A", NhatKy_ViPham!F:F, B11, NhatKy_ViPham!C:C, "T10")</f>
        <v>100</v>
      </c>
      <c r="AB11" s="7">
        <f>100 + SUMIFS(NhatKy_ViPham!J:J, NhatKy_ViPham!E:E, "12_Toan_A", NhatKy_ViPham!F:F, B11, NhatKy_ViPham!C:C, "T11") - SUMIFS(NhatKy_ViPham!K:K, NhatKy_ViPham!E:E, "12_Toan_A", NhatKy_ViPham!F:F, B11, NhatKy_ViPham!C:C, "T11")</f>
        <v>100</v>
      </c>
      <c r="AC11" s="7">
        <f>100 + SUMIFS(NhatKy_ViPham!J:J, NhatKy_ViPham!E:E, "12_Toan_A", NhatKy_ViPham!F:F, B11, NhatKy_ViPham!C:C, "T12") - SUMIFS(NhatKy_ViPham!K:K, NhatKy_ViPham!E:E, "12_Toan_A", NhatKy_ViPham!F:F, B11, NhatKy_ViPham!C:C, "T12")</f>
        <v>100</v>
      </c>
      <c r="AD11" s="7">
        <f>100 + SUMIFS(NhatKy_ViPham!J:J, NhatKy_ViPham!E:E, "12_Toan_A", NhatKy_ViPham!F:F, B11, NhatKy_ViPham!C:C, "T13") - SUMIFS(NhatKy_ViPham!K:K, NhatKy_ViPham!E:E, "12_Toan_A", NhatKy_ViPham!F:F, B11, NhatKy_ViPham!C:C, "T13")</f>
        <v>100</v>
      </c>
      <c r="AE11" s="7">
        <f>100 + SUMIFS(NhatKy_ViPham!J:J, NhatKy_ViPham!E:E, "12_Toan_A", NhatKy_ViPham!F:F, B11, NhatKy_ViPham!C:C, "T14") - SUMIFS(NhatKy_ViPham!K:K, NhatKy_ViPham!E:E, "12_Toan_A", NhatKy_ViPham!F:F, B11, NhatKy_ViPham!C:C, "T14")</f>
        <v>100</v>
      </c>
      <c r="AF11" s="7">
        <f>100 + SUMIFS(NhatKy_ViPham!J:J, NhatKy_ViPham!E:E, "12_Toan_A", NhatKy_ViPham!F:F, B11, NhatKy_ViPham!C:C, "T15") - SUMIFS(NhatKy_ViPham!K:K, NhatKy_ViPham!E:E, "12_Toan_A", NhatKy_ViPham!F:F, B11, NhatKy_ViPham!C:C, "T15")</f>
        <v>100</v>
      </c>
      <c r="AG11" s="7">
        <f>100 + SUMIFS(NhatKy_ViPham!J:J, NhatKy_ViPham!E:E, "12_Toan_A", NhatKy_ViPham!F:F, B11, NhatKy_ViPham!C:C, "T16") - SUMIFS(NhatKy_ViPham!K:K, NhatKy_ViPham!E:E, "12_Toan_A", NhatKy_ViPham!F:F, B11, NhatKy_ViPham!C:C, "T16")</f>
        <v>100</v>
      </c>
      <c r="AH11" s="7">
        <f>100 + SUMIFS(NhatKy_ViPham!J:J, NhatKy_ViPham!E:E, "12_Toan_A", NhatKy_ViPham!F:F, B11, NhatKy_ViPham!C:C, "T17") - SUMIFS(NhatKy_ViPham!K:K, NhatKy_ViPham!E:E, "12_Toan_A", NhatKy_ViPham!F:F, B11, NhatKy_ViPham!C:C, "T17")</f>
        <v>100</v>
      </c>
      <c r="AI11" s="7">
        <f>100 + SUMIFS(NhatKy_ViPham!J:J, NhatKy_ViPham!E:E, "12_Toan_A", NhatKy_ViPham!F:F, B11, NhatKy_ViPham!C:C, "T18") - SUMIFS(NhatKy_ViPham!K:K, NhatKy_ViPham!E:E, "12_Toan_A", NhatKy_ViPham!F:F, B11, NhatKy_ViPham!C:C, "T18")</f>
        <v>100</v>
      </c>
      <c r="AJ11" s="7">
        <f>100 + SUMIFS(NhatKy_ViPham!J:J, NhatKy_ViPham!E:E, "12_Toan_A", NhatKy_ViPham!F:F, B11, NhatKy_ViPham!C:C, "T19") - SUMIFS(NhatKy_ViPham!K:K, NhatKy_ViPham!E:E, "12_Toan_A", NhatKy_ViPham!F:F, B11, NhatKy_ViPham!C:C, "T19")</f>
        <v>100</v>
      </c>
      <c r="AK11" s="7">
        <f>100 + SUMIFS(NhatKy_ViPham!J:J, NhatKy_ViPham!E:E, "12_Toan_A", NhatKy_ViPham!F:F, B11, NhatKy_ViPham!C:C, "T20") - SUMIFS(NhatKy_ViPham!K:K, NhatKy_ViPham!E:E, "12_Toan_A", NhatKy_ViPham!F:F, B11, NhatKy_ViPham!C:C, "T20")</f>
        <v>100</v>
      </c>
      <c r="AL11" s="7">
        <f>100 + SUMIFS(NhatKy_ViPham!J:J, NhatKy_ViPham!E:E, "12_Toan_A", NhatKy_ViPham!F:F, B11, NhatKy_ViPham!C:C, "T21") - SUMIFS(NhatKy_ViPham!K:K, NhatKy_ViPham!E:E, "12_Toan_A", NhatKy_ViPham!F:F, B11, NhatKy_ViPham!C:C, "T21")</f>
        <v>100</v>
      </c>
      <c r="AM11" s="7">
        <f>100 + SUMIFS(NhatKy_ViPham!J:J, NhatKy_ViPham!E:E, "12_Toan_A", NhatKy_ViPham!F:F, B11, NhatKy_ViPham!C:C, "T22") - SUMIFS(NhatKy_ViPham!K:K, NhatKy_ViPham!E:E, "12_Toan_A", NhatKy_ViPham!F:F, B11, NhatKy_ViPham!C:C, "T22")</f>
        <v>100</v>
      </c>
      <c r="AN11" s="7">
        <f>100 + SUMIFS(NhatKy_ViPham!J:J, NhatKy_ViPham!E:E, "12_Toan_A", NhatKy_ViPham!F:F, B11, NhatKy_ViPham!C:C, "T23") - SUMIFS(NhatKy_ViPham!K:K, NhatKy_ViPham!E:E, "12_Toan_A", NhatKy_ViPham!F:F, B11, NhatKy_ViPham!C:C, "T23")</f>
        <v>100</v>
      </c>
      <c r="AO11" s="7">
        <f>100 + SUMIFS(NhatKy_ViPham!J:J, NhatKy_ViPham!E:E, "12_Toan_A", NhatKy_ViPham!F:F, B11, NhatKy_ViPham!C:C, "T24") - SUMIFS(NhatKy_ViPham!K:K, NhatKy_ViPham!E:E, "12_Toan_A", NhatKy_ViPham!F:F, B11, NhatKy_ViPham!C:C, "T24")</f>
        <v>100</v>
      </c>
      <c r="AP11" s="7">
        <f>100 + SUMIFS(NhatKy_ViPham!J:J, NhatKy_ViPham!E:E, "12_Toan_A", NhatKy_ViPham!F:F, B11, NhatKy_ViPham!C:C, "T25") - SUMIFS(NhatKy_ViPham!K:K, NhatKy_ViPham!E:E, "12_Toan_A", NhatKy_ViPham!F:F, B11, NhatKy_ViPham!C:C, "T25")</f>
        <v>100</v>
      </c>
      <c r="AQ11" s="7">
        <f>100 + SUMIFS(NhatKy_ViPham!J:J, NhatKy_ViPham!E:E, "12_Toan_A", NhatKy_ViPham!F:F, B11, NhatKy_ViPham!C:C, "T26") - SUMIFS(NhatKy_ViPham!K:K, NhatKy_ViPham!E:E, "12_Toan_A", NhatKy_ViPham!F:F, B11, NhatKy_ViPham!C:C, "T26")</f>
        <v>100</v>
      </c>
      <c r="AR11" s="7">
        <f>100 + SUMIFS(NhatKy_ViPham!J:J, NhatKy_ViPham!E:E, "12_Toan_A", NhatKy_ViPham!F:F, B11, NhatKy_ViPham!C:C, "T27") - SUMIFS(NhatKy_ViPham!K:K, NhatKy_ViPham!E:E, "12_Toan_A", NhatKy_ViPham!F:F, B11, NhatKy_ViPham!C:C, "T27")</f>
        <v>100</v>
      </c>
      <c r="AS11" s="7">
        <f>100 + SUMIFS(NhatKy_ViPham!J:J, NhatKy_ViPham!E:E, "12_Toan_A", NhatKy_ViPham!F:F, B11, NhatKy_ViPham!C:C, "T28") - SUMIFS(NhatKy_ViPham!K:K, NhatKy_ViPham!E:E, "12_Toan_A", NhatKy_ViPham!F:F, B11, NhatKy_ViPham!C:C, "T28")</f>
        <v>100</v>
      </c>
      <c r="AT11" s="7">
        <f>100 + SUMIFS(NhatKy_ViPham!J:J, NhatKy_ViPham!E:E, "12_Toan_A", NhatKy_ViPham!F:F, B11, NhatKy_ViPham!C:C, "T29") - SUMIFS(NhatKy_ViPham!K:K, NhatKy_ViPham!E:E, "12_Toan_A", NhatKy_ViPham!F:F, B11, NhatKy_ViPham!C:C, "T29")</f>
        <v>100</v>
      </c>
      <c r="AU11" s="7">
        <f>100 + SUMIFS(NhatKy_ViPham!J:J, NhatKy_ViPham!E:E, "12_Toan_A", NhatKy_ViPham!F:F, B11, NhatKy_ViPham!C:C, "T30") - SUMIFS(NhatKy_ViPham!K:K, NhatKy_ViPham!E:E, "12_Toan_A", NhatKy_ViPham!F:F, B11, NhatKy_ViPham!C:C, "T30")</f>
        <v>100</v>
      </c>
      <c r="AV11" s="7">
        <f>100 + SUMIFS(NhatKy_ViPham!J:J, NhatKy_ViPham!E:E, "12_Toan_A", NhatKy_ViPham!F:F, B11, NhatKy_ViPham!C:C, "T31") - SUMIFS(NhatKy_ViPham!K:K, NhatKy_ViPham!E:E, "12_Toan_A", NhatKy_ViPham!F:F, B11, NhatKy_ViPham!C:C, "T31")</f>
        <v>100</v>
      </c>
      <c r="AW11" s="7">
        <f>100 + SUMIFS(NhatKy_ViPham!J:J, NhatKy_ViPham!E:E, "12_Toan_A", NhatKy_ViPham!F:F, B11, NhatKy_ViPham!C:C, "T32") - SUMIFS(NhatKy_ViPham!K:K, NhatKy_ViPham!E:E, "12_Toan_A", NhatKy_ViPham!F:F, B11, NhatKy_ViPham!C:C, "T32")</f>
        <v>100</v>
      </c>
      <c r="AX11" s="7">
        <f>100 + SUMIFS(NhatKy_ViPham!J:J, NhatKy_ViPham!E:E, "12_Toan_A", NhatKy_ViPham!F:F, B11, NhatKy_ViPham!C:C, "T33") - SUMIFS(NhatKy_ViPham!K:K, NhatKy_ViPham!E:E, "12_Toan_A", NhatKy_ViPham!F:F, B11, NhatKy_ViPham!C:C, "T33")</f>
        <v>100</v>
      </c>
      <c r="AY11" s="7">
        <f>100 + SUMIFS(NhatKy_ViPham!J:J, NhatKy_ViPham!E:E, "12_Toan_A", NhatKy_ViPham!F:F, B11, NhatKy_ViPham!C:C, "T34") - SUMIFS(NhatKy_ViPham!K:K, NhatKy_ViPham!E:E, "12_Toan_A", NhatKy_ViPham!F:F, B11, NhatKy_ViPham!C:C, "T34")</f>
        <v>100</v>
      </c>
      <c r="AZ11" s="7">
        <f>100 + SUMIFS(NhatKy_ViPham!J:J, NhatKy_ViPham!E:E, "12_Toan_A", NhatKy_ViPham!F:F, B11, NhatKy_ViPham!C:C, "T35") - SUMIFS(NhatKy_ViPham!K:K, NhatKy_ViPham!E:E, "12_Toan_A", NhatKy_ViPham!F:F, B11, NhatKy_ViPham!C:C, "T35")</f>
        <v>100</v>
      </c>
      <c r="BA11" s="12">
        <f t="shared" si="0"/>
        <v>100</v>
      </c>
      <c r="BB11" s="11" t="s">
        <v>430</v>
      </c>
      <c r="BC11" s="14" t="str">
        <f t="shared" si="1"/>
        <v>Tốt</v>
      </c>
      <c r="BD11" s="10" t="str">
        <f t="shared" si="2"/>
        <v>🟢 BÌNH THƯỜNG</v>
      </c>
    </row>
    <row r="12" spans="1:56" x14ac:dyDescent="0.25">
      <c r="A12" s="5">
        <v>4</v>
      </c>
      <c r="B12" s="15" t="s">
        <v>2210</v>
      </c>
      <c r="C12" s="5" t="s">
        <v>2211</v>
      </c>
      <c r="D12" s="5" t="s">
        <v>435</v>
      </c>
      <c r="E12" s="11" t="s">
        <v>430</v>
      </c>
      <c r="F12" s="6">
        <f>SUMIFS(NhatKy_ViPham!K:K, NhatKy_ViPham!E:E, "12_Toan_A", NhatKy_ViPham!F:F, B12, NhatKy_ViPham!H:H, "L01")</f>
        <v>0</v>
      </c>
      <c r="G12" s="6">
        <f>SUMIFS(NhatKy_ViPham!K:K, NhatKy_ViPham!E:E, "12_Toan_A", NhatKy_ViPham!F:F, B12, NhatKy_ViPham!H:H, "L02")</f>
        <v>0</v>
      </c>
      <c r="H12" s="6">
        <f>SUMIFS(NhatKy_ViPham!K:K, NhatKy_ViPham!E:E, "12_Toan_A", NhatKy_ViPham!F:F, B12, NhatKy_ViPham!H:H, "L03")</f>
        <v>0</v>
      </c>
      <c r="I12" s="6">
        <f>SUMIFS(NhatKy_ViPham!K:K, NhatKy_ViPham!E:E, "12_Toan_A", NhatKy_ViPham!F:F, B12, NhatKy_ViPham!H:H, "L04")</f>
        <v>0</v>
      </c>
      <c r="J12" s="6">
        <f>SUMIFS(NhatKy_ViPham!K:K, NhatKy_ViPham!E:E, "12_Toan_A", NhatKy_ViPham!F:F, B12, NhatKy_ViPham!H:H, "L05")</f>
        <v>0</v>
      </c>
      <c r="K12" s="6">
        <f>SUMIFS(NhatKy_ViPham!K:K, NhatKy_ViPham!E:E, "12_Toan_A", NhatKy_ViPham!F:F, B12, NhatKy_ViPham!H:H, "L06")</f>
        <v>0</v>
      </c>
      <c r="L12" s="6">
        <f>SUMIFS(NhatKy_ViPham!K:K, NhatKy_ViPham!E:E, "12_Toan_A", NhatKy_ViPham!F:F, B12, NhatKy_ViPham!H:H, "L07")</f>
        <v>0</v>
      </c>
      <c r="M12" s="6">
        <f>SUMIFS(NhatKy_ViPham!K:K, NhatKy_ViPham!E:E, "12_Toan_A", NhatKy_ViPham!F:F, B12, NhatKy_ViPham!H:H, "L08")</f>
        <v>0</v>
      </c>
      <c r="N12" s="6">
        <f>SUMIFS(NhatKy_ViPham!K:K, NhatKy_ViPham!E:E, "12_Toan_A", NhatKy_ViPham!F:F, B12, NhatKy_ViPham!H:H, "L09")</f>
        <v>0</v>
      </c>
      <c r="O12" s="6">
        <f>SUMIFS(NhatKy_ViPham!K:K, NhatKy_ViPham!E:E, "12_Toan_A", NhatKy_ViPham!F:F, B12, NhatKy_ViPham!H:H, "L10")</f>
        <v>0</v>
      </c>
      <c r="P12" s="12">
        <f>SUMIFS(NhatKy_ViPham!J:J, NhatKy_ViPham!E:E, "12_Toan_A", NhatKy_ViPham!F:F, B12)</f>
        <v>0</v>
      </c>
      <c r="Q12" s="13">
        <f>SUMIFS(NhatKy_ViPham!K:K, NhatKy_ViPham!E:E, "12_Toan_A", NhatKy_ViPham!F:F, B12)</f>
        <v>0</v>
      </c>
      <c r="R12" s="6">
        <f>100 + SUMIFS(NhatKy_ViPham!J:J, NhatKy_ViPham!E:E, "12_Toan_A", NhatKy_ViPham!F:F, B12, NhatKy_ViPham!C:C, "T1") - SUMIFS(NhatKy_ViPham!K:K, NhatKy_ViPham!E:E, "12_Toan_A", NhatKy_ViPham!F:F, B12, NhatKy_ViPham!C:C, "T1")</f>
        <v>100</v>
      </c>
      <c r="S12" s="6">
        <f>100 + SUMIFS(NhatKy_ViPham!J:J, NhatKy_ViPham!E:E, "12_Toan_A", NhatKy_ViPham!F:F, B12, NhatKy_ViPham!C:C, "T2") - SUMIFS(NhatKy_ViPham!K:K, NhatKy_ViPham!E:E, "12_Toan_A", NhatKy_ViPham!F:F, B12, NhatKy_ViPham!C:C, "T2")</f>
        <v>100</v>
      </c>
      <c r="T12" s="6">
        <f>100 + SUMIFS(NhatKy_ViPham!J:J, NhatKy_ViPham!E:E, "12_Toan_A", NhatKy_ViPham!F:F, B12, NhatKy_ViPham!C:C, "T3") - SUMIFS(NhatKy_ViPham!K:K, NhatKy_ViPham!E:E, "12_Toan_A", NhatKy_ViPham!F:F, B12, NhatKy_ViPham!C:C, "T3")</f>
        <v>100</v>
      </c>
      <c r="U12" s="6">
        <f>100 + SUMIFS(NhatKy_ViPham!J:J, NhatKy_ViPham!E:E, "12_Toan_A", NhatKy_ViPham!F:F, B12, NhatKy_ViPham!C:C, "T4") - SUMIFS(NhatKy_ViPham!K:K, NhatKy_ViPham!E:E, "12_Toan_A", NhatKy_ViPham!F:F, B12, NhatKy_ViPham!C:C, "T4")</f>
        <v>100</v>
      </c>
      <c r="V12" s="6">
        <f>100 + SUMIFS(NhatKy_ViPham!J:J, NhatKy_ViPham!E:E, "12_Toan_A", NhatKy_ViPham!F:F, B12, NhatKy_ViPham!C:C, "T5") - SUMIFS(NhatKy_ViPham!K:K, NhatKy_ViPham!E:E, "12_Toan_A", NhatKy_ViPham!F:F, B12, NhatKy_ViPham!C:C, "T5")</f>
        <v>100</v>
      </c>
      <c r="W12" s="6">
        <f>100 + SUMIFS(NhatKy_ViPham!J:J, NhatKy_ViPham!E:E, "12_Toan_A", NhatKy_ViPham!F:F, B12, NhatKy_ViPham!C:C, "T6") - SUMIFS(NhatKy_ViPham!K:K, NhatKy_ViPham!E:E, "12_Toan_A", NhatKy_ViPham!F:F, B12, NhatKy_ViPham!C:C, "T6")</f>
        <v>100</v>
      </c>
      <c r="X12" s="6">
        <f>100 + SUMIFS(NhatKy_ViPham!J:J, NhatKy_ViPham!E:E, "12_Toan_A", NhatKy_ViPham!F:F, B12, NhatKy_ViPham!C:C, "T7") - SUMIFS(NhatKy_ViPham!K:K, NhatKy_ViPham!E:E, "12_Toan_A", NhatKy_ViPham!F:F, B12, NhatKy_ViPham!C:C, "T7")</f>
        <v>100</v>
      </c>
      <c r="Y12" s="6">
        <f>100 + SUMIFS(NhatKy_ViPham!J:J, NhatKy_ViPham!E:E, "12_Toan_A", NhatKy_ViPham!F:F, B12, NhatKy_ViPham!C:C, "T8") - SUMIFS(NhatKy_ViPham!K:K, NhatKy_ViPham!E:E, "12_Toan_A", NhatKy_ViPham!F:F, B12, NhatKy_ViPham!C:C, "T8")</f>
        <v>100</v>
      </c>
      <c r="Z12" s="6">
        <f>100 + SUMIFS(NhatKy_ViPham!J:J, NhatKy_ViPham!E:E, "12_Toan_A", NhatKy_ViPham!F:F, B12, NhatKy_ViPham!C:C, "T9") - SUMIFS(NhatKy_ViPham!K:K, NhatKy_ViPham!E:E, "12_Toan_A", NhatKy_ViPham!F:F, B12, NhatKy_ViPham!C:C, "T9")</f>
        <v>100</v>
      </c>
      <c r="AA12" s="6">
        <f>100 + SUMIFS(NhatKy_ViPham!J:J, NhatKy_ViPham!E:E, "12_Toan_A", NhatKy_ViPham!F:F, B12, NhatKy_ViPham!C:C, "T10") - SUMIFS(NhatKy_ViPham!K:K, NhatKy_ViPham!E:E, "12_Toan_A", NhatKy_ViPham!F:F, B12, NhatKy_ViPham!C:C, "T10")</f>
        <v>100</v>
      </c>
      <c r="AB12" s="6">
        <f>100 + SUMIFS(NhatKy_ViPham!J:J, NhatKy_ViPham!E:E, "12_Toan_A", NhatKy_ViPham!F:F, B12, NhatKy_ViPham!C:C, "T11") - SUMIFS(NhatKy_ViPham!K:K, NhatKy_ViPham!E:E, "12_Toan_A", NhatKy_ViPham!F:F, B12, NhatKy_ViPham!C:C, "T11")</f>
        <v>100</v>
      </c>
      <c r="AC12" s="6">
        <f>100 + SUMIFS(NhatKy_ViPham!J:J, NhatKy_ViPham!E:E, "12_Toan_A", NhatKy_ViPham!F:F, B12, NhatKy_ViPham!C:C, "T12") - SUMIFS(NhatKy_ViPham!K:K, NhatKy_ViPham!E:E, "12_Toan_A", NhatKy_ViPham!F:F, B12, NhatKy_ViPham!C:C, "T12")</f>
        <v>100</v>
      </c>
      <c r="AD12" s="6">
        <f>100 + SUMIFS(NhatKy_ViPham!J:J, NhatKy_ViPham!E:E, "12_Toan_A", NhatKy_ViPham!F:F, B12, NhatKy_ViPham!C:C, "T13") - SUMIFS(NhatKy_ViPham!K:K, NhatKy_ViPham!E:E, "12_Toan_A", NhatKy_ViPham!F:F, B12, NhatKy_ViPham!C:C, "T13")</f>
        <v>100</v>
      </c>
      <c r="AE12" s="6">
        <f>100 + SUMIFS(NhatKy_ViPham!J:J, NhatKy_ViPham!E:E, "12_Toan_A", NhatKy_ViPham!F:F, B12, NhatKy_ViPham!C:C, "T14") - SUMIFS(NhatKy_ViPham!K:K, NhatKy_ViPham!E:E, "12_Toan_A", NhatKy_ViPham!F:F, B12, NhatKy_ViPham!C:C, "T14")</f>
        <v>100</v>
      </c>
      <c r="AF12" s="6">
        <f>100 + SUMIFS(NhatKy_ViPham!J:J, NhatKy_ViPham!E:E, "12_Toan_A", NhatKy_ViPham!F:F, B12, NhatKy_ViPham!C:C, "T15") - SUMIFS(NhatKy_ViPham!K:K, NhatKy_ViPham!E:E, "12_Toan_A", NhatKy_ViPham!F:F, B12, NhatKy_ViPham!C:C, "T15")</f>
        <v>100</v>
      </c>
      <c r="AG12" s="6">
        <f>100 + SUMIFS(NhatKy_ViPham!J:J, NhatKy_ViPham!E:E, "12_Toan_A", NhatKy_ViPham!F:F, B12, NhatKy_ViPham!C:C, "T16") - SUMIFS(NhatKy_ViPham!K:K, NhatKy_ViPham!E:E, "12_Toan_A", NhatKy_ViPham!F:F, B12, NhatKy_ViPham!C:C, "T16")</f>
        <v>100</v>
      </c>
      <c r="AH12" s="6">
        <f>100 + SUMIFS(NhatKy_ViPham!J:J, NhatKy_ViPham!E:E, "12_Toan_A", NhatKy_ViPham!F:F, B12, NhatKy_ViPham!C:C, "T17") - SUMIFS(NhatKy_ViPham!K:K, NhatKy_ViPham!E:E, "12_Toan_A", NhatKy_ViPham!F:F, B12, NhatKy_ViPham!C:C, "T17")</f>
        <v>100</v>
      </c>
      <c r="AI12" s="6">
        <f>100 + SUMIFS(NhatKy_ViPham!J:J, NhatKy_ViPham!E:E, "12_Toan_A", NhatKy_ViPham!F:F, B12, NhatKy_ViPham!C:C, "T18") - SUMIFS(NhatKy_ViPham!K:K, NhatKy_ViPham!E:E, "12_Toan_A", NhatKy_ViPham!F:F, B12, NhatKy_ViPham!C:C, "T18")</f>
        <v>100</v>
      </c>
      <c r="AJ12" s="6">
        <f>100 + SUMIFS(NhatKy_ViPham!J:J, NhatKy_ViPham!E:E, "12_Toan_A", NhatKy_ViPham!F:F, B12, NhatKy_ViPham!C:C, "T19") - SUMIFS(NhatKy_ViPham!K:K, NhatKy_ViPham!E:E, "12_Toan_A", NhatKy_ViPham!F:F, B12, NhatKy_ViPham!C:C, "T19")</f>
        <v>100</v>
      </c>
      <c r="AK12" s="6">
        <f>100 + SUMIFS(NhatKy_ViPham!J:J, NhatKy_ViPham!E:E, "12_Toan_A", NhatKy_ViPham!F:F, B12, NhatKy_ViPham!C:C, "T20") - SUMIFS(NhatKy_ViPham!K:K, NhatKy_ViPham!E:E, "12_Toan_A", NhatKy_ViPham!F:F, B12, NhatKy_ViPham!C:C, "T20")</f>
        <v>100</v>
      </c>
      <c r="AL12" s="6">
        <f>100 + SUMIFS(NhatKy_ViPham!J:J, NhatKy_ViPham!E:E, "12_Toan_A", NhatKy_ViPham!F:F, B12, NhatKy_ViPham!C:C, "T21") - SUMIFS(NhatKy_ViPham!K:K, NhatKy_ViPham!E:E, "12_Toan_A", NhatKy_ViPham!F:F, B12, NhatKy_ViPham!C:C, "T21")</f>
        <v>100</v>
      </c>
      <c r="AM12" s="6">
        <f>100 + SUMIFS(NhatKy_ViPham!J:J, NhatKy_ViPham!E:E, "12_Toan_A", NhatKy_ViPham!F:F, B12, NhatKy_ViPham!C:C, "T22") - SUMIFS(NhatKy_ViPham!K:K, NhatKy_ViPham!E:E, "12_Toan_A", NhatKy_ViPham!F:F, B12, NhatKy_ViPham!C:C, "T22")</f>
        <v>100</v>
      </c>
      <c r="AN12" s="6">
        <f>100 + SUMIFS(NhatKy_ViPham!J:J, NhatKy_ViPham!E:E, "12_Toan_A", NhatKy_ViPham!F:F, B12, NhatKy_ViPham!C:C, "T23") - SUMIFS(NhatKy_ViPham!K:K, NhatKy_ViPham!E:E, "12_Toan_A", NhatKy_ViPham!F:F, B12, NhatKy_ViPham!C:C, "T23")</f>
        <v>100</v>
      </c>
      <c r="AO12" s="6">
        <f>100 + SUMIFS(NhatKy_ViPham!J:J, NhatKy_ViPham!E:E, "12_Toan_A", NhatKy_ViPham!F:F, B12, NhatKy_ViPham!C:C, "T24") - SUMIFS(NhatKy_ViPham!K:K, NhatKy_ViPham!E:E, "12_Toan_A", NhatKy_ViPham!F:F, B12, NhatKy_ViPham!C:C, "T24")</f>
        <v>100</v>
      </c>
      <c r="AP12" s="6">
        <f>100 + SUMIFS(NhatKy_ViPham!J:J, NhatKy_ViPham!E:E, "12_Toan_A", NhatKy_ViPham!F:F, B12, NhatKy_ViPham!C:C, "T25") - SUMIFS(NhatKy_ViPham!K:K, NhatKy_ViPham!E:E, "12_Toan_A", NhatKy_ViPham!F:F, B12, NhatKy_ViPham!C:C, "T25")</f>
        <v>100</v>
      </c>
      <c r="AQ12" s="6">
        <f>100 + SUMIFS(NhatKy_ViPham!J:J, NhatKy_ViPham!E:E, "12_Toan_A", NhatKy_ViPham!F:F, B12, NhatKy_ViPham!C:C, "T26") - SUMIFS(NhatKy_ViPham!K:K, NhatKy_ViPham!E:E, "12_Toan_A", NhatKy_ViPham!F:F, B12, NhatKy_ViPham!C:C, "T26")</f>
        <v>100</v>
      </c>
      <c r="AR12" s="6">
        <f>100 + SUMIFS(NhatKy_ViPham!J:J, NhatKy_ViPham!E:E, "12_Toan_A", NhatKy_ViPham!F:F, B12, NhatKy_ViPham!C:C, "T27") - SUMIFS(NhatKy_ViPham!K:K, NhatKy_ViPham!E:E, "12_Toan_A", NhatKy_ViPham!F:F, B12, NhatKy_ViPham!C:C, "T27")</f>
        <v>100</v>
      </c>
      <c r="AS12" s="6">
        <f>100 + SUMIFS(NhatKy_ViPham!J:J, NhatKy_ViPham!E:E, "12_Toan_A", NhatKy_ViPham!F:F, B12, NhatKy_ViPham!C:C, "T28") - SUMIFS(NhatKy_ViPham!K:K, NhatKy_ViPham!E:E, "12_Toan_A", NhatKy_ViPham!F:F, B12, NhatKy_ViPham!C:C, "T28")</f>
        <v>100</v>
      </c>
      <c r="AT12" s="6">
        <f>100 + SUMIFS(NhatKy_ViPham!J:J, NhatKy_ViPham!E:E, "12_Toan_A", NhatKy_ViPham!F:F, B12, NhatKy_ViPham!C:C, "T29") - SUMIFS(NhatKy_ViPham!K:K, NhatKy_ViPham!E:E, "12_Toan_A", NhatKy_ViPham!F:F, B12, NhatKy_ViPham!C:C, "T29")</f>
        <v>100</v>
      </c>
      <c r="AU12" s="6">
        <f>100 + SUMIFS(NhatKy_ViPham!J:J, NhatKy_ViPham!E:E, "12_Toan_A", NhatKy_ViPham!F:F, B12, NhatKy_ViPham!C:C, "T30") - SUMIFS(NhatKy_ViPham!K:K, NhatKy_ViPham!E:E, "12_Toan_A", NhatKy_ViPham!F:F, B12, NhatKy_ViPham!C:C, "T30")</f>
        <v>100</v>
      </c>
      <c r="AV12" s="6">
        <f>100 + SUMIFS(NhatKy_ViPham!J:J, NhatKy_ViPham!E:E, "12_Toan_A", NhatKy_ViPham!F:F, B12, NhatKy_ViPham!C:C, "T31") - SUMIFS(NhatKy_ViPham!K:K, NhatKy_ViPham!E:E, "12_Toan_A", NhatKy_ViPham!F:F, B12, NhatKy_ViPham!C:C, "T31")</f>
        <v>100</v>
      </c>
      <c r="AW12" s="6">
        <f>100 + SUMIFS(NhatKy_ViPham!J:J, NhatKy_ViPham!E:E, "12_Toan_A", NhatKy_ViPham!F:F, B12, NhatKy_ViPham!C:C, "T32") - SUMIFS(NhatKy_ViPham!K:K, NhatKy_ViPham!E:E, "12_Toan_A", NhatKy_ViPham!F:F, B12, NhatKy_ViPham!C:C, "T32")</f>
        <v>100</v>
      </c>
      <c r="AX12" s="6">
        <f>100 + SUMIFS(NhatKy_ViPham!J:J, NhatKy_ViPham!E:E, "12_Toan_A", NhatKy_ViPham!F:F, B12, NhatKy_ViPham!C:C, "T33") - SUMIFS(NhatKy_ViPham!K:K, NhatKy_ViPham!E:E, "12_Toan_A", NhatKy_ViPham!F:F, B12, NhatKy_ViPham!C:C, "T33")</f>
        <v>100</v>
      </c>
      <c r="AY12" s="6">
        <f>100 + SUMIFS(NhatKy_ViPham!J:J, NhatKy_ViPham!E:E, "12_Toan_A", NhatKy_ViPham!F:F, B12, NhatKy_ViPham!C:C, "T34") - SUMIFS(NhatKy_ViPham!K:K, NhatKy_ViPham!E:E, "12_Toan_A", NhatKy_ViPham!F:F, B12, NhatKy_ViPham!C:C, "T34")</f>
        <v>100</v>
      </c>
      <c r="AZ12" s="6">
        <f>100 + SUMIFS(NhatKy_ViPham!J:J, NhatKy_ViPham!E:E, "12_Toan_A", NhatKy_ViPham!F:F, B12, NhatKy_ViPham!C:C, "T35") - SUMIFS(NhatKy_ViPham!K:K, NhatKy_ViPham!E:E, "12_Toan_A", NhatKy_ViPham!F:F, B12, NhatKy_ViPham!C:C, "T35")</f>
        <v>100</v>
      </c>
      <c r="BA12" s="12">
        <f t="shared" si="0"/>
        <v>100</v>
      </c>
      <c r="BB12" s="11" t="s">
        <v>430</v>
      </c>
      <c r="BC12" s="16" t="str">
        <f t="shared" si="1"/>
        <v>Tốt</v>
      </c>
      <c r="BD12" s="15" t="str">
        <f t="shared" si="2"/>
        <v>🟢 BÌNH THƯỜNG</v>
      </c>
    </row>
    <row r="13" spans="1:56" x14ac:dyDescent="0.25">
      <c r="A13" s="4">
        <v>5</v>
      </c>
      <c r="B13" s="10" t="s">
        <v>2212</v>
      </c>
      <c r="C13" s="4" t="s">
        <v>2213</v>
      </c>
      <c r="D13" s="4" t="s">
        <v>435</v>
      </c>
      <c r="E13" s="11" t="s">
        <v>430</v>
      </c>
      <c r="F13" s="7">
        <f>SUMIFS(NhatKy_ViPham!K:K, NhatKy_ViPham!E:E, "12_Toan_A", NhatKy_ViPham!F:F, B13, NhatKy_ViPham!H:H, "L01")</f>
        <v>0</v>
      </c>
      <c r="G13" s="7">
        <f>SUMIFS(NhatKy_ViPham!K:K, NhatKy_ViPham!E:E, "12_Toan_A", NhatKy_ViPham!F:F, B13, NhatKy_ViPham!H:H, "L02")</f>
        <v>0</v>
      </c>
      <c r="H13" s="7">
        <f>SUMIFS(NhatKy_ViPham!K:K, NhatKy_ViPham!E:E, "12_Toan_A", NhatKy_ViPham!F:F, B13, NhatKy_ViPham!H:H, "L03")</f>
        <v>0</v>
      </c>
      <c r="I13" s="7">
        <f>SUMIFS(NhatKy_ViPham!K:K, NhatKy_ViPham!E:E, "12_Toan_A", NhatKy_ViPham!F:F, B13, NhatKy_ViPham!H:H, "L04")</f>
        <v>0</v>
      </c>
      <c r="J13" s="7">
        <f>SUMIFS(NhatKy_ViPham!K:K, NhatKy_ViPham!E:E, "12_Toan_A", NhatKy_ViPham!F:F, B13, NhatKy_ViPham!H:H, "L05")</f>
        <v>0</v>
      </c>
      <c r="K13" s="7">
        <f>SUMIFS(NhatKy_ViPham!K:K, NhatKy_ViPham!E:E, "12_Toan_A", NhatKy_ViPham!F:F, B13, NhatKy_ViPham!H:H, "L06")</f>
        <v>0</v>
      </c>
      <c r="L13" s="7">
        <f>SUMIFS(NhatKy_ViPham!K:K, NhatKy_ViPham!E:E, "12_Toan_A", NhatKy_ViPham!F:F, B13, NhatKy_ViPham!H:H, "L07")</f>
        <v>0</v>
      </c>
      <c r="M13" s="7">
        <f>SUMIFS(NhatKy_ViPham!K:K, NhatKy_ViPham!E:E, "12_Toan_A", NhatKy_ViPham!F:F, B13, NhatKy_ViPham!H:H, "L08")</f>
        <v>0</v>
      </c>
      <c r="N13" s="7">
        <f>SUMIFS(NhatKy_ViPham!K:K, NhatKy_ViPham!E:E, "12_Toan_A", NhatKy_ViPham!F:F, B13, NhatKy_ViPham!H:H, "L09")</f>
        <v>0</v>
      </c>
      <c r="O13" s="7">
        <f>SUMIFS(NhatKy_ViPham!K:K, NhatKy_ViPham!E:E, "12_Toan_A", NhatKy_ViPham!F:F, B13, NhatKy_ViPham!H:H, "L10")</f>
        <v>0</v>
      </c>
      <c r="P13" s="12">
        <f>SUMIFS(NhatKy_ViPham!J:J, NhatKy_ViPham!E:E, "12_Toan_A", NhatKy_ViPham!F:F, B13)</f>
        <v>0</v>
      </c>
      <c r="Q13" s="13">
        <f>SUMIFS(NhatKy_ViPham!K:K, NhatKy_ViPham!E:E, "12_Toan_A", NhatKy_ViPham!F:F, B13)</f>
        <v>0</v>
      </c>
      <c r="R13" s="7">
        <f>100 + SUMIFS(NhatKy_ViPham!J:J, NhatKy_ViPham!E:E, "12_Toan_A", NhatKy_ViPham!F:F, B13, NhatKy_ViPham!C:C, "T1") - SUMIFS(NhatKy_ViPham!K:K, NhatKy_ViPham!E:E, "12_Toan_A", NhatKy_ViPham!F:F, B13, NhatKy_ViPham!C:C, "T1")</f>
        <v>100</v>
      </c>
      <c r="S13" s="7">
        <f>100 + SUMIFS(NhatKy_ViPham!J:J, NhatKy_ViPham!E:E, "12_Toan_A", NhatKy_ViPham!F:F, B13, NhatKy_ViPham!C:C, "T2") - SUMIFS(NhatKy_ViPham!K:K, NhatKy_ViPham!E:E, "12_Toan_A", NhatKy_ViPham!F:F, B13, NhatKy_ViPham!C:C, "T2")</f>
        <v>100</v>
      </c>
      <c r="T13" s="7">
        <f>100 + SUMIFS(NhatKy_ViPham!J:J, NhatKy_ViPham!E:E, "12_Toan_A", NhatKy_ViPham!F:F, B13, NhatKy_ViPham!C:C, "T3") - SUMIFS(NhatKy_ViPham!K:K, NhatKy_ViPham!E:E, "12_Toan_A", NhatKy_ViPham!F:F, B13, NhatKy_ViPham!C:C, "T3")</f>
        <v>100</v>
      </c>
      <c r="U13" s="7">
        <f>100 + SUMIFS(NhatKy_ViPham!J:J, NhatKy_ViPham!E:E, "12_Toan_A", NhatKy_ViPham!F:F, B13, NhatKy_ViPham!C:C, "T4") - SUMIFS(NhatKy_ViPham!K:K, NhatKy_ViPham!E:E, "12_Toan_A", NhatKy_ViPham!F:F, B13, NhatKy_ViPham!C:C, "T4")</f>
        <v>100</v>
      </c>
      <c r="V13" s="7">
        <f>100 + SUMIFS(NhatKy_ViPham!J:J, NhatKy_ViPham!E:E, "12_Toan_A", NhatKy_ViPham!F:F, B13, NhatKy_ViPham!C:C, "T5") - SUMIFS(NhatKy_ViPham!K:K, NhatKy_ViPham!E:E, "12_Toan_A", NhatKy_ViPham!F:F, B13, NhatKy_ViPham!C:C, "T5")</f>
        <v>100</v>
      </c>
      <c r="W13" s="7">
        <f>100 + SUMIFS(NhatKy_ViPham!J:J, NhatKy_ViPham!E:E, "12_Toan_A", NhatKy_ViPham!F:F, B13, NhatKy_ViPham!C:C, "T6") - SUMIFS(NhatKy_ViPham!K:K, NhatKy_ViPham!E:E, "12_Toan_A", NhatKy_ViPham!F:F, B13, NhatKy_ViPham!C:C, "T6")</f>
        <v>100</v>
      </c>
      <c r="X13" s="7">
        <f>100 + SUMIFS(NhatKy_ViPham!J:J, NhatKy_ViPham!E:E, "12_Toan_A", NhatKy_ViPham!F:F, B13, NhatKy_ViPham!C:C, "T7") - SUMIFS(NhatKy_ViPham!K:K, NhatKy_ViPham!E:E, "12_Toan_A", NhatKy_ViPham!F:F, B13, NhatKy_ViPham!C:C, "T7")</f>
        <v>100</v>
      </c>
      <c r="Y13" s="7">
        <f>100 + SUMIFS(NhatKy_ViPham!J:J, NhatKy_ViPham!E:E, "12_Toan_A", NhatKy_ViPham!F:F, B13, NhatKy_ViPham!C:C, "T8") - SUMIFS(NhatKy_ViPham!K:K, NhatKy_ViPham!E:E, "12_Toan_A", NhatKy_ViPham!F:F, B13, NhatKy_ViPham!C:C, "T8")</f>
        <v>100</v>
      </c>
      <c r="Z13" s="7">
        <f>100 + SUMIFS(NhatKy_ViPham!J:J, NhatKy_ViPham!E:E, "12_Toan_A", NhatKy_ViPham!F:F, B13, NhatKy_ViPham!C:C, "T9") - SUMIFS(NhatKy_ViPham!K:K, NhatKy_ViPham!E:E, "12_Toan_A", NhatKy_ViPham!F:F, B13, NhatKy_ViPham!C:C, "T9")</f>
        <v>100</v>
      </c>
      <c r="AA13" s="7">
        <f>100 + SUMIFS(NhatKy_ViPham!J:J, NhatKy_ViPham!E:E, "12_Toan_A", NhatKy_ViPham!F:F, B13, NhatKy_ViPham!C:C, "T10") - SUMIFS(NhatKy_ViPham!K:K, NhatKy_ViPham!E:E, "12_Toan_A", NhatKy_ViPham!F:F, B13, NhatKy_ViPham!C:C, "T10")</f>
        <v>100</v>
      </c>
      <c r="AB13" s="7">
        <f>100 + SUMIFS(NhatKy_ViPham!J:J, NhatKy_ViPham!E:E, "12_Toan_A", NhatKy_ViPham!F:F, B13, NhatKy_ViPham!C:C, "T11") - SUMIFS(NhatKy_ViPham!K:K, NhatKy_ViPham!E:E, "12_Toan_A", NhatKy_ViPham!F:F, B13, NhatKy_ViPham!C:C, "T11")</f>
        <v>100</v>
      </c>
      <c r="AC13" s="7">
        <f>100 + SUMIFS(NhatKy_ViPham!J:J, NhatKy_ViPham!E:E, "12_Toan_A", NhatKy_ViPham!F:F, B13, NhatKy_ViPham!C:C, "T12") - SUMIFS(NhatKy_ViPham!K:K, NhatKy_ViPham!E:E, "12_Toan_A", NhatKy_ViPham!F:F, B13, NhatKy_ViPham!C:C, "T12")</f>
        <v>100</v>
      </c>
      <c r="AD13" s="7">
        <f>100 + SUMIFS(NhatKy_ViPham!J:J, NhatKy_ViPham!E:E, "12_Toan_A", NhatKy_ViPham!F:F, B13, NhatKy_ViPham!C:C, "T13") - SUMIFS(NhatKy_ViPham!K:K, NhatKy_ViPham!E:E, "12_Toan_A", NhatKy_ViPham!F:F, B13, NhatKy_ViPham!C:C, "T13")</f>
        <v>100</v>
      </c>
      <c r="AE13" s="7">
        <f>100 + SUMIFS(NhatKy_ViPham!J:J, NhatKy_ViPham!E:E, "12_Toan_A", NhatKy_ViPham!F:F, B13, NhatKy_ViPham!C:C, "T14") - SUMIFS(NhatKy_ViPham!K:K, NhatKy_ViPham!E:E, "12_Toan_A", NhatKy_ViPham!F:F, B13, NhatKy_ViPham!C:C, "T14")</f>
        <v>100</v>
      </c>
      <c r="AF13" s="7">
        <f>100 + SUMIFS(NhatKy_ViPham!J:J, NhatKy_ViPham!E:E, "12_Toan_A", NhatKy_ViPham!F:F, B13, NhatKy_ViPham!C:C, "T15") - SUMIFS(NhatKy_ViPham!K:K, NhatKy_ViPham!E:E, "12_Toan_A", NhatKy_ViPham!F:F, B13, NhatKy_ViPham!C:C, "T15")</f>
        <v>100</v>
      </c>
      <c r="AG13" s="7">
        <f>100 + SUMIFS(NhatKy_ViPham!J:J, NhatKy_ViPham!E:E, "12_Toan_A", NhatKy_ViPham!F:F, B13, NhatKy_ViPham!C:C, "T16") - SUMIFS(NhatKy_ViPham!K:K, NhatKy_ViPham!E:E, "12_Toan_A", NhatKy_ViPham!F:F, B13, NhatKy_ViPham!C:C, "T16")</f>
        <v>100</v>
      </c>
      <c r="AH13" s="7">
        <f>100 + SUMIFS(NhatKy_ViPham!J:J, NhatKy_ViPham!E:E, "12_Toan_A", NhatKy_ViPham!F:F, B13, NhatKy_ViPham!C:C, "T17") - SUMIFS(NhatKy_ViPham!K:K, NhatKy_ViPham!E:E, "12_Toan_A", NhatKy_ViPham!F:F, B13, NhatKy_ViPham!C:C, "T17")</f>
        <v>100</v>
      </c>
      <c r="AI13" s="7">
        <f>100 + SUMIFS(NhatKy_ViPham!J:J, NhatKy_ViPham!E:E, "12_Toan_A", NhatKy_ViPham!F:F, B13, NhatKy_ViPham!C:C, "T18") - SUMIFS(NhatKy_ViPham!K:K, NhatKy_ViPham!E:E, "12_Toan_A", NhatKy_ViPham!F:F, B13, NhatKy_ViPham!C:C, "T18")</f>
        <v>100</v>
      </c>
      <c r="AJ13" s="7">
        <f>100 + SUMIFS(NhatKy_ViPham!J:J, NhatKy_ViPham!E:E, "12_Toan_A", NhatKy_ViPham!F:F, B13, NhatKy_ViPham!C:C, "T19") - SUMIFS(NhatKy_ViPham!K:K, NhatKy_ViPham!E:E, "12_Toan_A", NhatKy_ViPham!F:F, B13, NhatKy_ViPham!C:C, "T19")</f>
        <v>100</v>
      </c>
      <c r="AK13" s="7">
        <f>100 + SUMIFS(NhatKy_ViPham!J:J, NhatKy_ViPham!E:E, "12_Toan_A", NhatKy_ViPham!F:F, B13, NhatKy_ViPham!C:C, "T20") - SUMIFS(NhatKy_ViPham!K:K, NhatKy_ViPham!E:E, "12_Toan_A", NhatKy_ViPham!F:F, B13, NhatKy_ViPham!C:C, "T20")</f>
        <v>100</v>
      </c>
      <c r="AL13" s="7">
        <f>100 + SUMIFS(NhatKy_ViPham!J:J, NhatKy_ViPham!E:E, "12_Toan_A", NhatKy_ViPham!F:F, B13, NhatKy_ViPham!C:C, "T21") - SUMIFS(NhatKy_ViPham!K:K, NhatKy_ViPham!E:E, "12_Toan_A", NhatKy_ViPham!F:F, B13, NhatKy_ViPham!C:C, "T21")</f>
        <v>100</v>
      </c>
      <c r="AM13" s="7">
        <f>100 + SUMIFS(NhatKy_ViPham!J:J, NhatKy_ViPham!E:E, "12_Toan_A", NhatKy_ViPham!F:F, B13, NhatKy_ViPham!C:C, "T22") - SUMIFS(NhatKy_ViPham!K:K, NhatKy_ViPham!E:E, "12_Toan_A", NhatKy_ViPham!F:F, B13, NhatKy_ViPham!C:C, "T22")</f>
        <v>100</v>
      </c>
      <c r="AN13" s="7">
        <f>100 + SUMIFS(NhatKy_ViPham!J:J, NhatKy_ViPham!E:E, "12_Toan_A", NhatKy_ViPham!F:F, B13, NhatKy_ViPham!C:C, "T23") - SUMIFS(NhatKy_ViPham!K:K, NhatKy_ViPham!E:E, "12_Toan_A", NhatKy_ViPham!F:F, B13, NhatKy_ViPham!C:C, "T23")</f>
        <v>100</v>
      </c>
      <c r="AO13" s="7">
        <f>100 + SUMIFS(NhatKy_ViPham!J:J, NhatKy_ViPham!E:E, "12_Toan_A", NhatKy_ViPham!F:F, B13, NhatKy_ViPham!C:C, "T24") - SUMIFS(NhatKy_ViPham!K:K, NhatKy_ViPham!E:E, "12_Toan_A", NhatKy_ViPham!F:F, B13, NhatKy_ViPham!C:C, "T24")</f>
        <v>100</v>
      </c>
      <c r="AP13" s="7">
        <f>100 + SUMIFS(NhatKy_ViPham!J:J, NhatKy_ViPham!E:E, "12_Toan_A", NhatKy_ViPham!F:F, B13, NhatKy_ViPham!C:C, "T25") - SUMIFS(NhatKy_ViPham!K:K, NhatKy_ViPham!E:E, "12_Toan_A", NhatKy_ViPham!F:F, B13, NhatKy_ViPham!C:C, "T25")</f>
        <v>100</v>
      </c>
      <c r="AQ13" s="7">
        <f>100 + SUMIFS(NhatKy_ViPham!J:J, NhatKy_ViPham!E:E, "12_Toan_A", NhatKy_ViPham!F:F, B13, NhatKy_ViPham!C:C, "T26") - SUMIFS(NhatKy_ViPham!K:K, NhatKy_ViPham!E:E, "12_Toan_A", NhatKy_ViPham!F:F, B13, NhatKy_ViPham!C:C, "T26")</f>
        <v>100</v>
      </c>
      <c r="AR13" s="7">
        <f>100 + SUMIFS(NhatKy_ViPham!J:J, NhatKy_ViPham!E:E, "12_Toan_A", NhatKy_ViPham!F:F, B13, NhatKy_ViPham!C:C, "T27") - SUMIFS(NhatKy_ViPham!K:K, NhatKy_ViPham!E:E, "12_Toan_A", NhatKy_ViPham!F:F, B13, NhatKy_ViPham!C:C, "T27")</f>
        <v>100</v>
      </c>
      <c r="AS13" s="7">
        <f>100 + SUMIFS(NhatKy_ViPham!J:J, NhatKy_ViPham!E:E, "12_Toan_A", NhatKy_ViPham!F:F, B13, NhatKy_ViPham!C:C, "T28") - SUMIFS(NhatKy_ViPham!K:K, NhatKy_ViPham!E:E, "12_Toan_A", NhatKy_ViPham!F:F, B13, NhatKy_ViPham!C:C, "T28")</f>
        <v>100</v>
      </c>
      <c r="AT13" s="7">
        <f>100 + SUMIFS(NhatKy_ViPham!J:J, NhatKy_ViPham!E:E, "12_Toan_A", NhatKy_ViPham!F:F, B13, NhatKy_ViPham!C:C, "T29") - SUMIFS(NhatKy_ViPham!K:K, NhatKy_ViPham!E:E, "12_Toan_A", NhatKy_ViPham!F:F, B13, NhatKy_ViPham!C:C, "T29")</f>
        <v>100</v>
      </c>
      <c r="AU13" s="7">
        <f>100 + SUMIFS(NhatKy_ViPham!J:J, NhatKy_ViPham!E:E, "12_Toan_A", NhatKy_ViPham!F:F, B13, NhatKy_ViPham!C:C, "T30") - SUMIFS(NhatKy_ViPham!K:K, NhatKy_ViPham!E:E, "12_Toan_A", NhatKy_ViPham!F:F, B13, NhatKy_ViPham!C:C, "T30")</f>
        <v>100</v>
      </c>
      <c r="AV13" s="7">
        <f>100 + SUMIFS(NhatKy_ViPham!J:J, NhatKy_ViPham!E:E, "12_Toan_A", NhatKy_ViPham!F:F, B13, NhatKy_ViPham!C:C, "T31") - SUMIFS(NhatKy_ViPham!K:K, NhatKy_ViPham!E:E, "12_Toan_A", NhatKy_ViPham!F:F, B13, NhatKy_ViPham!C:C, "T31")</f>
        <v>100</v>
      </c>
      <c r="AW13" s="7">
        <f>100 + SUMIFS(NhatKy_ViPham!J:J, NhatKy_ViPham!E:E, "12_Toan_A", NhatKy_ViPham!F:F, B13, NhatKy_ViPham!C:C, "T32") - SUMIFS(NhatKy_ViPham!K:K, NhatKy_ViPham!E:E, "12_Toan_A", NhatKy_ViPham!F:F, B13, NhatKy_ViPham!C:C, "T32")</f>
        <v>100</v>
      </c>
      <c r="AX13" s="7">
        <f>100 + SUMIFS(NhatKy_ViPham!J:J, NhatKy_ViPham!E:E, "12_Toan_A", NhatKy_ViPham!F:F, B13, NhatKy_ViPham!C:C, "T33") - SUMIFS(NhatKy_ViPham!K:K, NhatKy_ViPham!E:E, "12_Toan_A", NhatKy_ViPham!F:F, B13, NhatKy_ViPham!C:C, "T33")</f>
        <v>100</v>
      </c>
      <c r="AY13" s="7">
        <f>100 + SUMIFS(NhatKy_ViPham!J:J, NhatKy_ViPham!E:E, "12_Toan_A", NhatKy_ViPham!F:F, B13, NhatKy_ViPham!C:C, "T34") - SUMIFS(NhatKy_ViPham!K:K, NhatKy_ViPham!E:E, "12_Toan_A", NhatKy_ViPham!F:F, B13, NhatKy_ViPham!C:C, "T34")</f>
        <v>100</v>
      </c>
      <c r="AZ13" s="7">
        <f>100 + SUMIFS(NhatKy_ViPham!J:J, NhatKy_ViPham!E:E, "12_Toan_A", NhatKy_ViPham!F:F, B13, NhatKy_ViPham!C:C, "T35") - SUMIFS(NhatKy_ViPham!K:K, NhatKy_ViPham!E:E, "12_Toan_A", NhatKy_ViPham!F:F, B13, NhatKy_ViPham!C:C, "T35")</f>
        <v>100</v>
      </c>
      <c r="BA13" s="12">
        <f t="shared" si="0"/>
        <v>100</v>
      </c>
      <c r="BB13" s="11" t="s">
        <v>430</v>
      </c>
      <c r="BC13" s="14" t="str">
        <f t="shared" si="1"/>
        <v>Tốt</v>
      </c>
      <c r="BD13" s="10" t="str">
        <f t="shared" si="2"/>
        <v>🟢 BÌNH THƯỜNG</v>
      </c>
    </row>
    <row r="14" spans="1:56" x14ac:dyDescent="0.25">
      <c r="A14" s="5">
        <v>6</v>
      </c>
      <c r="B14" s="15" t="s">
        <v>2214</v>
      </c>
      <c r="C14" s="5" t="s">
        <v>2215</v>
      </c>
      <c r="D14" s="5" t="s">
        <v>435</v>
      </c>
      <c r="E14" s="11" t="s">
        <v>430</v>
      </c>
      <c r="F14" s="6">
        <f>SUMIFS(NhatKy_ViPham!K:K, NhatKy_ViPham!E:E, "12_Toan_A", NhatKy_ViPham!F:F, B14, NhatKy_ViPham!H:H, "L01")</f>
        <v>0</v>
      </c>
      <c r="G14" s="6">
        <f>SUMIFS(NhatKy_ViPham!K:K, NhatKy_ViPham!E:E, "12_Toan_A", NhatKy_ViPham!F:F, B14, NhatKy_ViPham!H:H, "L02")</f>
        <v>0</v>
      </c>
      <c r="H14" s="6">
        <f>SUMIFS(NhatKy_ViPham!K:K, NhatKy_ViPham!E:E, "12_Toan_A", NhatKy_ViPham!F:F, B14, NhatKy_ViPham!H:H, "L03")</f>
        <v>0</v>
      </c>
      <c r="I14" s="6">
        <f>SUMIFS(NhatKy_ViPham!K:K, NhatKy_ViPham!E:E, "12_Toan_A", NhatKy_ViPham!F:F, B14, NhatKy_ViPham!H:H, "L04")</f>
        <v>0</v>
      </c>
      <c r="J14" s="6">
        <f>SUMIFS(NhatKy_ViPham!K:K, NhatKy_ViPham!E:E, "12_Toan_A", NhatKy_ViPham!F:F, B14, NhatKy_ViPham!H:H, "L05")</f>
        <v>0</v>
      </c>
      <c r="K14" s="6">
        <f>SUMIFS(NhatKy_ViPham!K:K, NhatKy_ViPham!E:E, "12_Toan_A", NhatKy_ViPham!F:F, B14, NhatKy_ViPham!H:H, "L06")</f>
        <v>0</v>
      </c>
      <c r="L14" s="6">
        <f>SUMIFS(NhatKy_ViPham!K:K, NhatKy_ViPham!E:E, "12_Toan_A", NhatKy_ViPham!F:F, B14, NhatKy_ViPham!H:H, "L07")</f>
        <v>0</v>
      </c>
      <c r="M14" s="6">
        <f>SUMIFS(NhatKy_ViPham!K:K, NhatKy_ViPham!E:E, "12_Toan_A", NhatKy_ViPham!F:F, B14, NhatKy_ViPham!H:H, "L08")</f>
        <v>0</v>
      </c>
      <c r="N14" s="6">
        <f>SUMIFS(NhatKy_ViPham!K:K, NhatKy_ViPham!E:E, "12_Toan_A", NhatKy_ViPham!F:F, B14, NhatKy_ViPham!H:H, "L09")</f>
        <v>0</v>
      </c>
      <c r="O14" s="6">
        <f>SUMIFS(NhatKy_ViPham!K:K, NhatKy_ViPham!E:E, "12_Toan_A", NhatKy_ViPham!F:F, B14, NhatKy_ViPham!H:H, "L10")</f>
        <v>0</v>
      </c>
      <c r="P14" s="12">
        <f>SUMIFS(NhatKy_ViPham!J:J, NhatKy_ViPham!E:E, "12_Toan_A", NhatKy_ViPham!F:F, B14)</f>
        <v>0</v>
      </c>
      <c r="Q14" s="13">
        <f>SUMIFS(NhatKy_ViPham!K:K, NhatKy_ViPham!E:E, "12_Toan_A", NhatKy_ViPham!F:F, B14)</f>
        <v>0</v>
      </c>
      <c r="R14" s="6">
        <f>100 + SUMIFS(NhatKy_ViPham!J:J, NhatKy_ViPham!E:E, "12_Toan_A", NhatKy_ViPham!F:F, B14, NhatKy_ViPham!C:C, "T1") - SUMIFS(NhatKy_ViPham!K:K, NhatKy_ViPham!E:E, "12_Toan_A", NhatKy_ViPham!F:F, B14, NhatKy_ViPham!C:C, "T1")</f>
        <v>100</v>
      </c>
      <c r="S14" s="6">
        <f>100 + SUMIFS(NhatKy_ViPham!J:J, NhatKy_ViPham!E:E, "12_Toan_A", NhatKy_ViPham!F:F, B14, NhatKy_ViPham!C:C, "T2") - SUMIFS(NhatKy_ViPham!K:K, NhatKy_ViPham!E:E, "12_Toan_A", NhatKy_ViPham!F:F, B14, NhatKy_ViPham!C:C, "T2")</f>
        <v>100</v>
      </c>
      <c r="T14" s="6">
        <f>100 + SUMIFS(NhatKy_ViPham!J:J, NhatKy_ViPham!E:E, "12_Toan_A", NhatKy_ViPham!F:F, B14, NhatKy_ViPham!C:C, "T3") - SUMIFS(NhatKy_ViPham!K:K, NhatKy_ViPham!E:E, "12_Toan_A", NhatKy_ViPham!F:F, B14, NhatKy_ViPham!C:C, "T3")</f>
        <v>100</v>
      </c>
      <c r="U14" s="6">
        <f>100 + SUMIFS(NhatKy_ViPham!J:J, NhatKy_ViPham!E:E, "12_Toan_A", NhatKy_ViPham!F:F, B14, NhatKy_ViPham!C:C, "T4") - SUMIFS(NhatKy_ViPham!K:K, NhatKy_ViPham!E:E, "12_Toan_A", NhatKy_ViPham!F:F, B14, NhatKy_ViPham!C:C, "T4")</f>
        <v>100</v>
      </c>
      <c r="V14" s="6">
        <f>100 + SUMIFS(NhatKy_ViPham!J:J, NhatKy_ViPham!E:E, "12_Toan_A", NhatKy_ViPham!F:F, B14, NhatKy_ViPham!C:C, "T5") - SUMIFS(NhatKy_ViPham!K:K, NhatKy_ViPham!E:E, "12_Toan_A", NhatKy_ViPham!F:F, B14, NhatKy_ViPham!C:C, "T5")</f>
        <v>100</v>
      </c>
      <c r="W14" s="6">
        <f>100 + SUMIFS(NhatKy_ViPham!J:J, NhatKy_ViPham!E:E, "12_Toan_A", NhatKy_ViPham!F:F, B14, NhatKy_ViPham!C:C, "T6") - SUMIFS(NhatKy_ViPham!K:K, NhatKy_ViPham!E:E, "12_Toan_A", NhatKy_ViPham!F:F, B14, NhatKy_ViPham!C:C, "T6")</f>
        <v>100</v>
      </c>
      <c r="X14" s="6">
        <f>100 + SUMIFS(NhatKy_ViPham!J:J, NhatKy_ViPham!E:E, "12_Toan_A", NhatKy_ViPham!F:F, B14, NhatKy_ViPham!C:C, "T7") - SUMIFS(NhatKy_ViPham!K:K, NhatKy_ViPham!E:E, "12_Toan_A", NhatKy_ViPham!F:F, B14, NhatKy_ViPham!C:C, "T7")</f>
        <v>100</v>
      </c>
      <c r="Y14" s="6">
        <f>100 + SUMIFS(NhatKy_ViPham!J:J, NhatKy_ViPham!E:E, "12_Toan_A", NhatKy_ViPham!F:F, B14, NhatKy_ViPham!C:C, "T8") - SUMIFS(NhatKy_ViPham!K:K, NhatKy_ViPham!E:E, "12_Toan_A", NhatKy_ViPham!F:F, B14, NhatKy_ViPham!C:C, "T8")</f>
        <v>100</v>
      </c>
      <c r="Z14" s="6">
        <f>100 + SUMIFS(NhatKy_ViPham!J:J, NhatKy_ViPham!E:E, "12_Toan_A", NhatKy_ViPham!F:F, B14, NhatKy_ViPham!C:C, "T9") - SUMIFS(NhatKy_ViPham!K:K, NhatKy_ViPham!E:E, "12_Toan_A", NhatKy_ViPham!F:F, B14, NhatKy_ViPham!C:C, "T9")</f>
        <v>100</v>
      </c>
      <c r="AA14" s="6">
        <f>100 + SUMIFS(NhatKy_ViPham!J:J, NhatKy_ViPham!E:E, "12_Toan_A", NhatKy_ViPham!F:F, B14, NhatKy_ViPham!C:C, "T10") - SUMIFS(NhatKy_ViPham!K:K, NhatKy_ViPham!E:E, "12_Toan_A", NhatKy_ViPham!F:F, B14, NhatKy_ViPham!C:C, "T10")</f>
        <v>100</v>
      </c>
      <c r="AB14" s="6">
        <f>100 + SUMIFS(NhatKy_ViPham!J:J, NhatKy_ViPham!E:E, "12_Toan_A", NhatKy_ViPham!F:F, B14, NhatKy_ViPham!C:C, "T11") - SUMIFS(NhatKy_ViPham!K:K, NhatKy_ViPham!E:E, "12_Toan_A", NhatKy_ViPham!F:F, B14, NhatKy_ViPham!C:C, "T11")</f>
        <v>100</v>
      </c>
      <c r="AC14" s="6">
        <f>100 + SUMIFS(NhatKy_ViPham!J:J, NhatKy_ViPham!E:E, "12_Toan_A", NhatKy_ViPham!F:F, B14, NhatKy_ViPham!C:C, "T12") - SUMIFS(NhatKy_ViPham!K:K, NhatKy_ViPham!E:E, "12_Toan_A", NhatKy_ViPham!F:F, B14, NhatKy_ViPham!C:C, "T12")</f>
        <v>100</v>
      </c>
      <c r="AD14" s="6">
        <f>100 + SUMIFS(NhatKy_ViPham!J:J, NhatKy_ViPham!E:E, "12_Toan_A", NhatKy_ViPham!F:F, B14, NhatKy_ViPham!C:C, "T13") - SUMIFS(NhatKy_ViPham!K:K, NhatKy_ViPham!E:E, "12_Toan_A", NhatKy_ViPham!F:F, B14, NhatKy_ViPham!C:C, "T13")</f>
        <v>100</v>
      </c>
      <c r="AE14" s="6">
        <f>100 + SUMIFS(NhatKy_ViPham!J:J, NhatKy_ViPham!E:E, "12_Toan_A", NhatKy_ViPham!F:F, B14, NhatKy_ViPham!C:C, "T14") - SUMIFS(NhatKy_ViPham!K:K, NhatKy_ViPham!E:E, "12_Toan_A", NhatKy_ViPham!F:F, B14, NhatKy_ViPham!C:C, "T14")</f>
        <v>100</v>
      </c>
      <c r="AF14" s="6">
        <f>100 + SUMIFS(NhatKy_ViPham!J:J, NhatKy_ViPham!E:E, "12_Toan_A", NhatKy_ViPham!F:F, B14, NhatKy_ViPham!C:C, "T15") - SUMIFS(NhatKy_ViPham!K:K, NhatKy_ViPham!E:E, "12_Toan_A", NhatKy_ViPham!F:F, B14, NhatKy_ViPham!C:C, "T15")</f>
        <v>100</v>
      </c>
      <c r="AG14" s="6">
        <f>100 + SUMIFS(NhatKy_ViPham!J:J, NhatKy_ViPham!E:E, "12_Toan_A", NhatKy_ViPham!F:F, B14, NhatKy_ViPham!C:C, "T16") - SUMIFS(NhatKy_ViPham!K:K, NhatKy_ViPham!E:E, "12_Toan_A", NhatKy_ViPham!F:F, B14, NhatKy_ViPham!C:C, "T16")</f>
        <v>100</v>
      </c>
      <c r="AH14" s="6">
        <f>100 + SUMIFS(NhatKy_ViPham!J:J, NhatKy_ViPham!E:E, "12_Toan_A", NhatKy_ViPham!F:F, B14, NhatKy_ViPham!C:C, "T17") - SUMIFS(NhatKy_ViPham!K:K, NhatKy_ViPham!E:E, "12_Toan_A", NhatKy_ViPham!F:F, B14, NhatKy_ViPham!C:C, "T17")</f>
        <v>100</v>
      </c>
      <c r="AI14" s="6">
        <f>100 + SUMIFS(NhatKy_ViPham!J:J, NhatKy_ViPham!E:E, "12_Toan_A", NhatKy_ViPham!F:F, B14, NhatKy_ViPham!C:C, "T18") - SUMIFS(NhatKy_ViPham!K:K, NhatKy_ViPham!E:E, "12_Toan_A", NhatKy_ViPham!F:F, B14, NhatKy_ViPham!C:C, "T18")</f>
        <v>100</v>
      </c>
      <c r="AJ14" s="6">
        <f>100 + SUMIFS(NhatKy_ViPham!J:J, NhatKy_ViPham!E:E, "12_Toan_A", NhatKy_ViPham!F:F, B14, NhatKy_ViPham!C:C, "T19") - SUMIFS(NhatKy_ViPham!K:K, NhatKy_ViPham!E:E, "12_Toan_A", NhatKy_ViPham!F:F, B14, NhatKy_ViPham!C:C, "T19")</f>
        <v>100</v>
      </c>
      <c r="AK14" s="6">
        <f>100 + SUMIFS(NhatKy_ViPham!J:J, NhatKy_ViPham!E:E, "12_Toan_A", NhatKy_ViPham!F:F, B14, NhatKy_ViPham!C:C, "T20") - SUMIFS(NhatKy_ViPham!K:K, NhatKy_ViPham!E:E, "12_Toan_A", NhatKy_ViPham!F:F, B14, NhatKy_ViPham!C:C, "T20")</f>
        <v>100</v>
      </c>
      <c r="AL14" s="6">
        <f>100 + SUMIFS(NhatKy_ViPham!J:J, NhatKy_ViPham!E:E, "12_Toan_A", NhatKy_ViPham!F:F, B14, NhatKy_ViPham!C:C, "T21") - SUMIFS(NhatKy_ViPham!K:K, NhatKy_ViPham!E:E, "12_Toan_A", NhatKy_ViPham!F:F, B14, NhatKy_ViPham!C:C, "T21")</f>
        <v>100</v>
      </c>
      <c r="AM14" s="6">
        <f>100 + SUMIFS(NhatKy_ViPham!J:J, NhatKy_ViPham!E:E, "12_Toan_A", NhatKy_ViPham!F:F, B14, NhatKy_ViPham!C:C, "T22") - SUMIFS(NhatKy_ViPham!K:K, NhatKy_ViPham!E:E, "12_Toan_A", NhatKy_ViPham!F:F, B14, NhatKy_ViPham!C:C, "T22")</f>
        <v>100</v>
      </c>
      <c r="AN14" s="6">
        <f>100 + SUMIFS(NhatKy_ViPham!J:J, NhatKy_ViPham!E:E, "12_Toan_A", NhatKy_ViPham!F:F, B14, NhatKy_ViPham!C:C, "T23") - SUMIFS(NhatKy_ViPham!K:K, NhatKy_ViPham!E:E, "12_Toan_A", NhatKy_ViPham!F:F, B14, NhatKy_ViPham!C:C, "T23")</f>
        <v>100</v>
      </c>
      <c r="AO14" s="6">
        <f>100 + SUMIFS(NhatKy_ViPham!J:J, NhatKy_ViPham!E:E, "12_Toan_A", NhatKy_ViPham!F:F, B14, NhatKy_ViPham!C:C, "T24") - SUMIFS(NhatKy_ViPham!K:K, NhatKy_ViPham!E:E, "12_Toan_A", NhatKy_ViPham!F:F, B14, NhatKy_ViPham!C:C, "T24")</f>
        <v>100</v>
      </c>
      <c r="AP14" s="6">
        <f>100 + SUMIFS(NhatKy_ViPham!J:J, NhatKy_ViPham!E:E, "12_Toan_A", NhatKy_ViPham!F:F, B14, NhatKy_ViPham!C:C, "T25") - SUMIFS(NhatKy_ViPham!K:K, NhatKy_ViPham!E:E, "12_Toan_A", NhatKy_ViPham!F:F, B14, NhatKy_ViPham!C:C, "T25")</f>
        <v>100</v>
      </c>
      <c r="AQ14" s="6">
        <f>100 + SUMIFS(NhatKy_ViPham!J:J, NhatKy_ViPham!E:E, "12_Toan_A", NhatKy_ViPham!F:F, B14, NhatKy_ViPham!C:C, "T26") - SUMIFS(NhatKy_ViPham!K:K, NhatKy_ViPham!E:E, "12_Toan_A", NhatKy_ViPham!F:F, B14, NhatKy_ViPham!C:C, "T26")</f>
        <v>100</v>
      </c>
      <c r="AR14" s="6">
        <f>100 + SUMIFS(NhatKy_ViPham!J:J, NhatKy_ViPham!E:E, "12_Toan_A", NhatKy_ViPham!F:F, B14, NhatKy_ViPham!C:C, "T27") - SUMIFS(NhatKy_ViPham!K:K, NhatKy_ViPham!E:E, "12_Toan_A", NhatKy_ViPham!F:F, B14, NhatKy_ViPham!C:C, "T27")</f>
        <v>100</v>
      </c>
      <c r="AS14" s="6">
        <f>100 + SUMIFS(NhatKy_ViPham!J:J, NhatKy_ViPham!E:E, "12_Toan_A", NhatKy_ViPham!F:F, B14, NhatKy_ViPham!C:C, "T28") - SUMIFS(NhatKy_ViPham!K:K, NhatKy_ViPham!E:E, "12_Toan_A", NhatKy_ViPham!F:F, B14, NhatKy_ViPham!C:C, "T28")</f>
        <v>100</v>
      </c>
      <c r="AT14" s="6">
        <f>100 + SUMIFS(NhatKy_ViPham!J:J, NhatKy_ViPham!E:E, "12_Toan_A", NhatKy_ViPham!F:F, B14, NhatKy_ViPham!C:C, "T29") - SUMIFS(NhatKy_ViPham!K:K, NhatKy_ViPham!E:E, "12_Toan_A", NhatKy_ViPham!F:F, B14, NhatKy_ViPham!C:C, "T29")</f>
        <v>100</v>
      </c>
      <c r="AU14" s="6">
        <f>100 + SUMIFS(NhatKy_ViPham!J:J, NhatKy_ViPham!E:E, "12_Toan_A", NhatKy_ViPham!F:F, B14, NhatKy_ViPham!C:C, "T30") - SUMIFS(NhatKy_ViPham!K:K, NhatKy_ViPham!E:E, "12_Toan_A", NhatKy_ViPham!F:F, B14, NhatKy_ViPham!C:C, "T30")</f>
        <v>100</v>
      </c>
      <c r="AV14" s="6">
        <f>100 + SUMIFS(NhatKy_ViPham!J:J, NhatKy_ViPham!E:E, "12_Toan_A", NhatKy_ViPham!F:F, B14, NhatKy_ViPham!C:C, "T31") - SUMIFS(NhatKy_ViPham!K:K, NhatKy_ViPham!E:E, "12_Toan_A", NhatKy_ViPham!F:F, B14, NhatKy_ViPham!C:C, "T31")</f>
        <v>100</v>
      </c>
      <c r="AW14" s="6">
        <f>100 + SUMIFS(NhatKy_ViPham!J:J, NhatKy_ViPham!E:E, "12_Toan_A", NhatKy_ViPham!F:F, B14, NhatKy_ViPham!C:C, "T32") - SUMIFS(NhatKy_ViPham!K:K, NhatKy_ViPham!E:E, "12_Toan_A", NhatKy_ViPham!F:F, B14, NhatKy_ViPham!C:C, "T32")</f>
        <v>100</v>
      </c>
      <c r="AX14" s="6">
        <f>100 + SUMIFS(NhatKy_ViPham!J:J, NhatKy_ViPham!E:E, "12_Toan_A", NhatKy_ViPham!F:F, B14, NhatKy_ViPham!C:C, "T33") - SUMIFS(NhatKy_ViPham!K:K, NhatKy_ViPham!E:E, "12_Toan_A", NhatKy_ViPham!F:F, B14, NhatKy_ViPham!C:C, "T33")</f>
        <v>100</v>
      </c>
      <c r="AY14" s="6">
        <f>100 + SUMIFS(NhatKy_ViPham!J:J, NhatKy_ViPham!E:E, "12_Toan_A", NhatKy_ViPham!F:F, B14, NhatKy_ViPham!C:C, "T34") - SUMIFS(NhatKy_ViPham!K:K, NhatKy_ViPham!E:E, "12_Toan_A", NhatKy_ViPham!F:F, B14, NhatKy_ViPham!C:C, "T34")</f>
        <v>100</v>
      </c>
      <c r="AZ14" s="6">
        <f>100 + SUMIFS(NhatKy_ViPham!J:J, NhatKy_ViPham!E:E, "12_Toan_A", NhatKy_ViPham!F:F, B14, NhatKy_ViPham!C:C, "T35") - SUMIFS(NhatKy_ViPham!K:K, NhatKy_ViPham!E:E, "12_Toan_A", NhatKy_ViPham!F:F, B14, NhatKy_ViPham!C:C, "T35")</f>
        <v>100</v>
      </c>
      <c r="BA14" s="12">
        <f t="shared" si="0"/>
        <v>100</v>
      </c>
      <c r="BB14" s="11" t="s">
        <v>430</v>
      </c>
      <c r="BC14" s="16" t="str">
        <f t="shared" si="1"/>
        <v>Tốt</v>
      </c>
      <c r="BD14" s="15" t="str">
        <f t="shared" si="2"/>
        <v>🟢 BÌNH THƯỜNG</v>
      </c>
    </row>
    <row r="15" spans="1:56" x14ac:dyDescent="0.25">
      <c r="A15" s="4">
        <v>7</v>
      </c>
      <c r="B15" s="10" t="s">
        <v>2216</v>
      </c>
      <c r="C15" s="4" t="s">
        <v>2217</v>
      </c>
      <c r="D15" s="4" t="s">
        <v>435</v>
      </c>
      <c r="E15" s="11" t="s">
        <v>430</v>
      </c>
      <c r="F15" s="7">
        <f>SUMIFS(NhatKy_ViPham!K:K, NhatKy_ViPham!E:E, "12_Toan_A", NhatKy_ViPham!F:F, B15, NhatKy_ViPham!H:H, "L01")</f>
        <v>0</v>
      </c>
      <c r="G15" s="7">
        <f>SUMIFS(NhatKy_ViPham!K:K, NhatKy_ViPham!E:E, "12_Toan_A", NhatKy_ViPham!F:F, B15, NhatKy_ViPham!H:H, "L02")</f>
        <v>0</v>
      </c>
      <c r="H15" s="7">
        <f>SUMIFS(NhatKy_ViPham!K:K, NhatKy_ViPham!E:E, "12_Toan_A", NhatKy_ViPham!F:F, B15, NhatKy_ViPham!H:H, "L03")</f>
        <v>0</v>
      </c>
      <c r="I15" s="7">
        <f>SUMIFS(NhatKy_ViPham!K:K, NhatKy_ViPham!E:E, "12_Toan_A", NhatKy_ViPham!F:F, B15, NhatKy_ViPham!H:H, "L04")</f>
        <v>0</v>
      </c>
      <c r="J15" s="7">
        <f>SUMIFS(NhatKy_ViPham!K:K, NhatKy_ViPham!E:E, "12_Toan_A", NhatKy_ViPham!F:F, B15, NhatKy_ViPham!H:H, "L05")</f>
        <v>0</v>
      </c>
      <c r="K15" s="7">
        <f>SUMIFS(NhatKy_ViPham!K:K, NhatKy_ViPham!E:E, "12_Toan_A", NhatKy_ViPham!F:F, B15, NhatKy_ViPham!H:H, "L06")</f>
        <v>0</v>
      </c>
      <c r="L15" s="7">
        <f>SUMIFS(NhatKy_ViPham!K:K, NhatKy_ViPham!E:E, "12_Toan_A", NhatKy_ViPham!F:F, B15, NhatKy_ViPham!H:H, "L07")</f>
        <v>0</v>
      </c>
      <c r="M15" s="7">
        <f>SUMIFS(NhatKy_ViPham!K:K, NhatKy_ViPham!E:E, "12_Toan_A", NhatKy_ViPham!F:F, B15, NhatKy_ViPham!H:H, "L08")</f>
        <v>0</v>
      </c>
      <c r="N15" s="7">
        <f>SUMIFS(NhatKy_ViPham!K:K, NhatKy_ViPham!E:E, "12_Toan_A", NhatKy_ViPham!F:F, B15, NhatKy_ViPham!H:H, "L09")</f>
        <v>0</v>
      </c>
      <c r="O15" s="7">
        <f>SUMIFS(NhatKy_ViPham!K:K, NhatKy_ViPham!E:E, "12_Toan_A", NhatKy_ViPham!F:F, B15, NhatKy_ViPham!H:H, "L10")</f>
        <v>0</v>
      </c>
      <c r="P15" s="12">
        <f>SUMIFS(NhatKy_ViPham!J:J, NhatKy_ViPham!E:E, "12_Toan_A", NhatKy_ViPham!F:F, B15)</f>
        <v>0</v>
      </c>
      <c r="Q15" s="13">
        <f>SUMIFS(NhatKy_ViPham!K:K, NhatKy_ViPham!E:E, "12_Toan_A", NhatKy_ViPham!F:F, B15)</f>
        <v>0</v>
      </c>
      <c r="R15" s="7">
        <f>100 + SUMIFS(NhatKy_ViPham!J:J, NhatKy_ViPham!E:E, "12_Toan_A", NhatKy_ViPham!F:F, B15, NhatKy_ViPham!C:C, "T1") - SUMIFS(NhatKy_ViPham!K:K, NhatKy_ViPham!E:E, "12_Toan_A", NhatKy_ViPham!F:F, B15, NhatKy_ViPham!C:C, "T1")</f>
        <v>100</v>
      </c>
      <c r="S15" s="7">
        <f>100 + SUMIFS(NhatKy_ViPham!J:J, NhatKy_ViPham!E:E, "12_Toan_A", NhatKy_ViPham!F:F, B15, NhatKy_ViPham!C:C, "T2") - SUMIFS(NhatKy_ViPham!K:K, NhatKy_ViPham!E:E, "12_Toan_A", NhatKy_ViPham!F:F, B15, NhatKy_ViPham!C:C, "T2")</f>
        <v>100</v>
      </c>
      <c r="T15" s="7">
        <f>100 + SUMIFS(NhatKy_ViPham!J:J, NhatKy_ViPham!E:E, "12_Toan_A", NhatKy_ViPham!F:F, B15, NhatKy_ViPham!C:C, "T3") - SUMIFS(NhatKy_ViPham!K:K, NhatKy_ViPham!E:E, "12_Toan_A", NhatKy_ViPham!F:F, B15, NhatKy_ViPham!C:C, "T3")</f>
        <v>100</v>
      </c>
      <c r="U15" s="7">
        <f>100 + SUMIFS(NhatKy_ViPham!J:J, NhatKy_ViPham!E:E, "12_Toan_A", NhatKy_ViPham!F:F, B15, NhatKy_ViPham!C:C, "T4") - SUMIFS(NhatKy_ViPham!K:K, NhatKy_ViPham!E:E, "12_Toan_A", NhatKy_ViPham!F:F, B15, NhatKy_ViPham!C:C, "T4")</f>
        <v>100</v>
      </c>
      <c r="V15" s="7">
        <f>100 + SUMIFS(NhatKy_ViPham!J:J, NhatKy_ViPham!E:E, "12_Toan_A", NhatKy_ViPham!F:F, B15, NhatKy_ViPham!C:C, "T5") - SUMIFS(NhatKy_ViPham!K:K, NhatKy_ViPham!E:E, "12_Toan_A", NhatKy_ViPham!F:F, B15, NhatKy_ViPham!C:C, "T5")</f>
        <v>100</v>
      </c>
      <c r="W15" s="7">
        <f>100 + SUMIFS(NhatKy_ViPham!J:J, NhatKy_ViPham!E:E, "12_Toan_A", NhatKy_ViPham!F:F, B15, NhatKy_ViPham!C:C, "T6") - SUMIFS(NhatKy_ViPham!K:K, NhatKy_ViPham!E:E, "12_Toan_A", NhatKy_ViPham!F:F, B15, NhatKy_ViPham!C:C, "T6")</f>
        <v>100</v>
      </c>
      <c r="X15" s="7">
        <f>100 + SUMIFS(NhatKy_ViPham!J:J, NhatKy_ViPham!E:E, "12_Toan_A", NhatKy_ViPham!F:F, B15, NhatKy_ViPham!C:C, "T7") - SUMIFS(NhatKy_ViPham!K:K, NhatKy_ViPham!E:E, "12_Toan_A", NhatKy_ViPham!F:F, B15, NhatKy_ViPham!C:C, "T7")</f>
        <v>100</v>
      </c>
      <c r="Y15" s="7">
        <f>100 + SUMIFS(NhatKy_ViPham!J:J, NhatKy_ViPham!E:E, "12_Toan_A", NhatKy_ViPham!F:F, B15, NhatKy_ViPham!C:C, "T8") - SUMIFS(NhatKy_ViPham!K:K, NhatKy_ViPham!E:E, "12_Toan_A", NhatKy_ViPham!F:F, B15, NhatKy_ViPham!C:C, "T8")</f>
        <v>100</v>
      </c>
      <c r="Z15" s="7">
        <f>100 + SUMIFS(NhatKy_ViPham!J:J, NhatKy_ViPham!E:E, "12_Toan_A", NhatKy_ViPham!F:F, B15, NhatKy_ViPham!C:C, "T9") - SUMIFS(NhatKy_ViPham!K:K, NhatKy_ViPham!E:E, "12_Toan_A", NhatKy_ViPham!F:F, B15, NhatKy_ViPham!C:C, "T9")</f>
        <v>100</v>
      </c>
      <c r="AA15" s="7">
        <f>100 + SUMIFS(NhatKy_ViPham!J:J, NhatKy_ViPham!E:E, "12_Toan_A", NhatKy_ViPham!F:F, B15, NhatKy_ViPham!C:C, "T10") - SUMIFS(NhatKy_ViPham!K:K, NhatKy_ViPham!E:E, "12_Toan_A", NhatKy_ViPham!F:F, B15, NhatKy_ViPham!C:C, "T10")</f>
        <v>100</v>
      </c>
      <c r="AB15" s="7">
        <f>100 + SUMIFS(NhatKy_ViPham!J:J, NhatKy_ViPham!E:E, "12_Toan_A", NhatKy_ViPham!F:F, B15, NhatKy_ViPham!C:C, "T11") - SUMIFS(NhatKy_ViPham!K:K, NhatKy_ViPham!E:E, "12_Toan_A", NhatKy_ViPham!F:F, B15, NhatKy_ViPham!C:C, "T11")</f>
        <v>100</v>
      </c>
      <c r="AC15" s="7">
        <f>100 + SUMIFS(NhatKy_ViPham!J:J, NhatKy_ViPham!E:E, "12_Toan_A", NhatKy_ViPham!F:F, B15, NhatKy_ViPham!C:C, "T12") - SUMIFS(NhatKy_ViPham!K:K, NhatKy_ViPham!E:E, "12_Toan_A", NhatKy_ViPham!F:F, B15, NhatKy_ViPham!C:C, "T12")</f>
        <v>100</v>
      </c>
      <c r="AD15" s="7">
        <f>100 + SUMIFS(NhatKy_ViPham!J:J, NhatKy_ViPham!E:E, "12_Toan_A", NhatKy_ViPham!F:F, B15, NhatKy_ViPham!C:C, "T13") - SUMIFS(NhatKy_ViPham!K:K, NhatKy_ViPham!E:E, "12_Toan_A", NhatKy_ViPham!F:F, B15, NhatKy_ViPham!C:C, "T13")</f>
        <v>100</v>
      </c>
      <c r="AE15" s="7">
        <f>100 + SUMIFS(NhatKy_ViPham!J:J, NhatKy_ViPham!E:E, "12_Toan_A", NhatKy_ViPham!F:F, B15, NhatKy_ViPham!C:C, "T14") - SUMIFS(NhatKy_ViPham!K:K, NhatKy_ViPham!E:E, "12_Toan_A", NhatKy_ViPham!F:F, B15, NhatKy_ViPham!C:C, "T14")</f>
        <v>100</v>
      </c>
      <c r="AF15" s="7">
        <f>100 + SUMIFS(NhatKy_ViPham!J:J, NhatKy_ViPham!E:E, "12_Toan_A", NhatKy_ViPham!F:F, B15, NhatKy_ViPham!C:C, "T15") - SUMIFS(NhatKy_ViPham!K:K, NhatKy_ViPham!E:E, "12_Toan_A", NhatKy_ViPham!F:F, B15, NhatKy_ViPham!C:C, "T15")</f>
        <v>100</v>
      </c>
      <c r="AG15" s="7">
        <f>100 + SUMIFS(NhatKy_ViPham!J:J, NhatKy_ViPham!E:E, "12_Toan_A", NhatKy_ViPham!F:F, B15, NhatKy_ViPham!C:C, "T16") - SUMIFS(NhatKy_ViPham!K:K, NhatKy_ViPham!E:E, "12_Toan_A", NhatKy_ViPham!F:F, B15, NhatKy_ViPham!C:C, "T16")</f>
        <v>100</v>
      </c>
      <c r="AH15" s="7">
        <f>100 + SUMIFS(NhatKy_ViPham!J:J, NhatKy_ViPham!E:E, "12_Toan_A", NhatKy_ViPham!F:F, B15, NhatKy_ViPham!C:C, "T17") - SUMIFS(NhatKy_ViPham!K:K, NhatKy_ViPham!E:E, "12_Toan_A", NhatKy_ViPham!F:F, B15, NhatKy_ViPham!C:C, "T17")</f>
        <v>100</v>
      </c>
      <c r="AI15" s="7">
        <f>100 + SUMIFS(NhatKy_ViPham!J:J, NhatKy_ViPham!E:E, "12_Toan_A", NhatKy_ViPham!F:F, B15, NhatKy_ViPham!C:C, "T18") - SUMIFS(NhatKy_ViPham!K:K, NhatKy_ViPham!E:E, "12_Toan_A", NhatKy_ViPham!F:F, B15, NhatKy_ViPham!C:C, "T18")</f>
        <v>100</v>
      </c>
      <c r="AJ15" s="7">
        <f>100 + SUMIFS(NhatKy_ViPham!J:J, NhatKy_ViPham!E:E, "12_Toan_A", NhatKy_ViPham!F:F, B15, NhatKy_ViPham!C:C, "T19") - SUMIFS(NhatKy_ViPham!K:K, NhatKy_ViPham!E:E, "12_Toan_A", NhatKy_ViPham!F:F, B15, NhatKy_ViPham!C:C, "T19")</f>
        <v>100</v>
      </c>
      <c r="AK15" s="7">
        <f>100 + SUMIFS(NhatKy_ViPham!J:J, NhatKy_ViPham!E:E, "12_Toan_A", NhatKy_ViPham!F:F, B15, NhatKy_ViPham!C:C, "T20") - SUMIFS(NhatKy_ViPham!K:K, NhatKy_ViPham!E:E, "12_Toan_A", NhatKy_ViPham!F:F, B15, NhatKy_ViPham!C:C, "T20")</f>
        <v>100</v>
      </c>
      <c r="AL15" s="7">
        <f>100 + SUMIFS(NhatKy_ViPham!J:J, NhatKy_ViPham!E:E, "12_Toan_A", NhatKy_ViPham!F:F, B15, NhatKy_ViPham!C:C, "T21") - SUMIFS(NhatKy_ViPham!K:K, NhatKy_ViPham!E:E, "12_Toan_A", NhatKy_ViPham!F:F, B15, NhatKy_ViPham!C:C, "T21")</f>
        <v>100</v>
      </c>
      <c r="AM15" s="7">
        <f>100 + SUMIFS(NhatKy_ViPham!J:J, NhatKy_ViPham!E:E, "12_Toan_A", NhatKy_ViPham!F:F, B15, NhatKy_ViPham!C:C, "T22") - SUMIFS(NhatKy_ViPham!K:K, NhatKy_ViPham!E:E, "12_Toan_A", NhatKy_ViPham!F:F, B15, NhatKy_ViPham!C:C, "T22")</f>
        <v>100</v>
      </c>
      <c r="AN15" s="7">
        <f>100 + SUMIFS(NhatKy_ViPham!J:J, NhatKy_ViPham!E:E, "12_Toan_A", NhatKy_ViPham!F:F, B15, NhatKy_ViPham!C:C, "T23") - SUMIFS(NhatKy_ViPham!K:K, NhatKy_ViPham!E:E, "12_Toan_A", NhatKy_ViPham!F:F, B15, NhatKy_ViPham!C:C, "T23")</f>
        <v>100</v>
      </c>
      <c r="AO15" s="7">
        <f>100 + SUMIFS(NhatKy_ViPham!J:J, NhatKy_ViPham!E:E, "12_Toan_A", NhatKy_ViPham!F:F, B15, NhatKy_ViPham!C:C, "T24") - SUMIFS(NhatKy_ViPham!K:K, NhatKy_ViPham!E:E, "12_Toan_A", NhatKy_ViPham!F:F, B15, NhatKy_ViPham!C:C, "T24")</f>
        <v>100</v>
      </c>
      <c r="AP15" s="7">
        <f>100 + SUMIFS(NhatKy_ViPham!J:J, NhatKy_ViPham!E:E, "12_Toan_A", NhatKy_ViPham!F:F, B15, NhatKy_ViPham!C:C, "T25") - SUMIFS(NhatKy_ViPham!K:K, NhatKy_ViPham!E:E, "12_Toan_A", NhatKy_ViPham!F:F, B15, NhatKy_ViPham!C:C, "T25")</f>
        <v>100</v>
      </c>
      <c r="AQ15" s="7">
        <f>100 + SUMIFS(NhatKy_ViPham!J:J, NhatKy_ViPham!E:E, "12_Toan_A", NhatKy_ViPham!F:F, B15, NhatKy_ViPham!C:C, "T26") - SUMIFS(NhatKy_ViPham!K:K, NhatKy_ViPham!E:E, "12_Toan_A", NhatKy_ViPham!F:F, B15, NhatKy_ViPham!C:C, "T26")</f>
        <v>100</v>
      </c>
      <c r="AR15" s="7">
        <f>100 + SUMIFS(NhatKy_ViPham!J:J, NhatKy_ViPham!E:E, "12_Toan_A", NhatKy_ViPham!F:F, B15, NhatKy_ViPham!C:C, "T27") - SUMIFS(NhatKy_ViPham!K:K, NhatKy_ViPham!E:E, "12_Toan_A", NhatKy_ViPham!F:F, B15, NhatKy_ViPham!C:C, "T27")</f>
        <v>100</v>
      </c>
      <c r="AS15" s="7">
        <f>100 + SUMIFS(NhatKy_ViPham!J:J, NhatKy_ViPham!E:E, "12_Toan_A", NhatKy_ViPham!F:F, B15, NhatKy_ViPham!C:C, "T28") - SUMIFS(NhatKy_ViPham!K:K, NhatKy_ViPham!E:E, "12_Toan_A", NhatKy_ViPham!F:F, B15, NhatKy_ViPham!C:C, "T28")</f>
        <v>100</v>
      </c>
      <c r="AT15" s="7">
        <f>100 + SUMIFS(NhatKy_ViPham!J:J, NhatKy_ViPham!E:E, "12_Toan_A", NhatKy_ViPham!F:F, B15, NhatKy_ViPham!C:C, "T29") - SUMIFS(NhatKy_ViPham!K:K, NhatKy_ViPham!E:E, "12_Toan_A", NhatKy_ViPham!F:F, B15, NhatKy_ViPham!C:C, "T29")</f>
        <v>100</v>
      </c>
      <c r="AU15" s="7">
        <f>100 + SUMIFS(NhatKy_ViPham!J:J, NhatKy_ViPham!E:E, "12_Toan_A", NhatKy_ViPham!F:F, B15, NhatKy_ViPham!C:C, "T30") - SUMIFS(NhatKy_ViPham!K:K, NhatKy_ViPham!E:E, "12_Toan_A", NhatKy_ViPham!F:F, B15, NhatKy_ViPham!C:C, "T30")</f>
        <v>100</v>
      </c>
      <c r="AV15" s="7">
        <f>100 + SUMIFS(NhatKy_ViPham!J:J, NhatKy_ViPham!E:E, "12_Toan_A", NhatKy_ViPham!F:F, B15, NhatKy_ViPham!C:C, "T31") - SUMIFS(NhatKy_ViPham!K:K, NhatKy_ViPham!E:E, "12_Toan_A", NhatKy_ViPham!F:F, B15, NhatKy_ViPham!C:C, "T31")</f>
        <v>100</v>
      </c>
      <c r="AW15" s="7">
        <f>100 + SUMIFS(NhatKy_ViPham!J:J, NhatKy_ViPham!E:E, "12_Toan_A", NhatKy_ViPham!F:F, B15, NhatKy_ViPham!C:C, "T32") - SUMIFS(NhatKy_ViPham!K:K, NhatKy_ViPham!E:E, "12_Toan_A", NhatKy_ViPham!F:F, B15, NhatKy_ViPham!C:C, "T32")</f>
        <v>100</v>
      </c>
      <c r="AX15" s="7">
        <f>100 + SUMIFS(NhatKy_ViPham!J:J, NhatKy_ViPham!E:E, "12_Toan_A", NhatKy_ViPham!F:F, B15, NhatKy_ViPham!C:C, "T33") - SUMIFS(NhatKy_ViPham!K:K, NhatKy_ViPham!E:E, "12_Toan_A", NhatKy_ViPham!F:F, B15, NhatKy_ViPham!C:C, "T33")</f>
        <v>100</v>
      </c>
      <c r="AY15" s="7">
        <f>100 + SUMIFS(NhatKy_ViPham!J:J, NhatKy_ViPham!E:E, "12_Toan_A", NhatKy_ViPham!F:F, B15, NhatKy_ViPham!C:C, "T34") - SUMIFS(NhatKy_ViPham!K:K, NhatKy_ViPham!E:E, "12_Toan_A", NhatKy_ViPham!F:F, B15, NhatKy_ViPham!C:C, "T34")</f>
        <v>100</v>
      </c>
      <c r="AZ15" s="7">
        <f>100 + SUMIFS(NhatKy_ViPham!J:J, NhatKy_ViPham!E:E, "12_Toan_A", NhatKy_ViPham!F:F, B15, NhatKy_ViPham!C:C, "T35") - SUMIFS(NhatKy_ViPham!K:K, NhatKy_ViPham!E:E, "12_Toan_A", NhatKy_ViPham!F:F, B15, NhatKy_ViPham!C:C, "T35")</f>
        <v>100</v>
      </c>
      <c r="BA15" s="12">
        <f t="shared" si="0"/>
        <v>100</v>
      </c>
      <c r="BB15" s="11" t="s">
        <v>430</v>
      </c>
      <c r="BC15" s="14" t="str">
        <f t="shared" si="1"/>
        <v>Tốt</v>
      </c>
      <c r="BD15" s="10" t="str">
        <f t="shared" si="2"/>
        <v>🟢 BÌNH THƯỜNG</v>
      </c>
    </row>
    <row r="16" spans="1:56" x14ac:dyDescent="0.25">
      <c r="A16" s="5">
        <v>8</v>
      </c>
      <c r="B16" s="15" t="s">
        <v>1418</v>
      </c>
      <c r="C16" s="5" t="s">
        <v>2218</v>
      </c>
      <c r="D16" s="5" t="s">
        <v>435</v>
      </c>
      <c r="E16" s="11" t="s">
        <v>430</v>
      </c>
      <c r="F16" s="6">
        <f>SUMIFS(NhatKy_ViPham!K:K, NhatKy_ViPham!E:E, "12_Toan_A", NhatKy_ViPham!F:F, B16, NhatKy_ViPham!H:H, "L01")</f>
        <v>0</v>
      </c>
      <c r="G16" s="6">
        <f>SUMIFS(NhatKy_ViPham!K:K, NhatKy_ViPham!E:E, "12_Toan_A", NhatKy_ViPham!F:F, B16, NhatKy_ViPham!H:H, "L02")</f>
        <v>0</v>
      </c>
      <c r="H16" s="6">
        <f>SUMIFS(NhatKy_ViPham!K:K, NhatKy_ViPham!E:E, "12_Toan_A", NhatKy_ViPham!F:F, B16, NhatKy_ViPham!H:H, "L03")</f>
        <v>0</v>
      </c>
      <c r="I16" s="6">
        <f>SUMIFS(NhatKy_ViPham!K:K, NhatKy_ViPham!E:E, "12_Toan_A", NhatKy_ViPham!F:F, B16, NhatKy_ViPham!H:H, "L04")</f>
        <v>0</v>
      </c>
      <c r="J16" s="6">
        <f>SUMIFS(NhatKy_ViPham!K:K, NhatKy_ViPham!E:E, "12_Toan_A", NhatKy_ViPham!F:F, B16, NhatKy_ViPham!H:H, "L05")</f>
        <v>0</v>
      </c>
      <c r="K16" s="6">
        <f>SUMIFS(NhatKy_ViPham!K:K, NhatKy_ViPham!E:E, "12_Toan_A", NhatKy_ViPham!F:F, B16, NhatKy_ViPham!H:H, "L06")</f>
        <v>0</v>
      </c>
      <c r="L16" s="6">
        <f>SUMIFS(NhatKy_ViPham!K:K, NhatKy_ViPham!E:E, "12_Toan_A", NhatKy_ViPham!F:F, B16, NhatKy_ViPham!H:H, "L07")</f>
        <v>0</v>
      </c>
      <c r="M16" s="6">
        <f>SUMIFS(NhatKy_ViPham!K:K, NhatKy_ViPham!E:E, "12_Toan_A", NhatKy_ViPham!F:F, B16, NhatKy_ViPham!H:H, "L08")</f>
        <v>0</v>
      </c>
      <c r="N16" s="6">
        <f>SUMIFS(NhatKy_ViPham!K:K, NhatKy_ViPham!E:E, "12_Toan_A", NhatKy_ViPham!F:F, B16, NhatKy_ViPham!H:H, "L09")</f>
        <v>0</v>
      </c>
      <c r="O16" s="6">
        <f>SUMIFS(NhatKy_ViPham!K:K, NhatKy_ViPham!E:E, "12_Toan_A", NhatKy_ViPham!F:F, B16, NhatKy_ViPham!H:H, "L10")</f>
        <v>0</v>
      </c>
      <c r="P16" s="12">
        <f>SUMIFS(NhatKy_ViPham!J:J, NhatKy_ViPham!E:E, "12_Toan_A", NhatKy_ViPham!F:F, B16)</f>
        <v>0</v>
      </c>
      <c r="Q16" s="13">
        <f>SUMIFS(NhatKy_ViPham!K:K, NhatKy_ViPham!E:E, "12_Toan_A", NhatKy_ViPham!F:F, B16)</f>
        <v>0</v>
      </c>
      <c r="R16" s="6">
        <f>100 + SUMIFS(NhatKy_ViPham!J:J, NhatKy_ViPham!E:E, "12_Toan_A", NhatKy_ViPham!F:F, B16, NhatKy_ViPham!C:C, "T1") - SUMIFS(NhatKy_ViPham!K:K, NhatKy_ViPham!E:E, "12_Toan_A", NhatKy_ViPham!F:F, B16, NhatKy_ViPham!C:C, "T1")</f>
        <v>100</v>
      </c>
      <c r="S16" s="6">
        <f>100 + SUMIFS(NhatKy_ViPham!J:J, NhatKy_ViPham!E:E, "12_Toan_A", NhatKy_ViPham!F:F, B16, NhatKy_ViPham!C:C, "T2") - SUMIFS(NhatKy_ViPham!K:K, NhatKy_ViPham!E:E, "12_Toan_A", NhatKy_ViPham!F:F, B16, NhatKy_ViPham!C:C, "T2")</f>
        <v>100</v>
      </c>
      <c r="T16" s="6">
        <f>100 + SUMIFS(NhatKy_ViPham!J:J, NhatKy_ViPham!E:E, "12_Toan_A", NhatKy_ViPham!F:F, B16, NhatKy_ViPham!C:C, "T3") - SUMIFS(NhatKy_ViPham!K:K, NhatKy_ViPham!E:E, "12_Toan_A", NhatKy_ViPham!F:F, B16, NhatKy_ViPham!C:C, "T3")</f>
        <v>100</v>
      </c>
      <c r="U16" s="6">
        <f>100 + SUMIFS(NhatKy_ViPham!J:J, NhatKy_ViPham!E:E, "12_Toan_A", NhatKy_ViPham!F:F, B16, NhatKy_ViPham!C:C, "T4") - SUMIFS(NhatKy_ViPham!K:K, NhatKy_ViPham!E:E, "12_Toan_A", NhatKy_ViPham!F:F, B16, NhatKy_ViPham!C:C, "T4")</f>
        <v>100</v>
      </c>
      <c r="V16" s="6">
        <f>100 + SUMIFS(NhatKy_ViPham!J:J, NhatKy_ViPham!E:E, "12_Toan_A", NhatKy_ViPham!F:F, B16, NhatKy_ViPham!C:C, "T5") - SUMIFS(NhatKy_ViPham!K:K, NhatKy_ViPham!E:E, "12_Toan_A", NhatKy_ViPham!F:F, B16, NhatKy_ViPham!C:C, "T5")</f>
        <v>100</v>
      </c>
      <c r="W16" s="6">
        <f>100 + SUMIFS(NhatKy_ViPham!J:J, NhatKy_ViPham!E:E, "12_Toan_A", NhatKy_ViPham!F:F, B16, NhatKy_ViPham!C:C, "T6") - SUMIFS(NhatKy_ViPham!K:K, NhatKy_ViPham!E:E, "12_Toan_A", NhatKy_ViPham!F:F, B16, NhatKy_ViPham!C:C, "T6")</f>
        <v>100</v>
      </c>
      <c r="X16" s="6">
        <f>100 + SUMIFS(NhatKy_ViPham!J:J, NhatKy_ViPham!E:E, "12_Toan_A", NhatKy_ViPham!F:F, B16, NhatKy_ViPham!C:C, "T7") - SUMIFS(NhatKy_ViPham!K:K, NhatKy_ViPham!E:E, "12_Toan_A", NhatKy_ViPham!F:F, B16, NhatKy_ViPham!C:C, "T7")</f>
        <v>100</v>
      </c>
      <c r="Y16" s="6">
        <f>100 + SUMIFS(NhatKy_ViPham!J:J, NhatKy_ViPham!E:E, "12_Toan_A", NhatKy_ViPham!F:F, B16, NhatKy_ViPham!C:C, "T8") - SUMIFS(NhatKy_ViPham!K:K, NhatKy_ViPham!E:E, "12_Toan_A", NhatKy_ViPham!F:F, B16, NhatKy_ViPham!C:C, "T8")</f>
        <v>100</v>
      </c>
      <c r="Z16" s="6">
        <f>100 + SUMIFS(NhatKy_ViPham!J:J, NhatKy_ViPham!E:E, "12_Toan_A", NhatKy_ViPham!F:F, B16, NhatKy_ViPham!C:C, "T9") - SUMIFS(NhatKy_ViPham!K:K, NhatKy_ViPham!E:E, "12_Toan_A", NhatKy_ViPham!F:F, B16, NhatKy_ViPham!C:C, "T9")</f>
        <v>100</v>
      </c>
      <c r="AA16" s="6">
        <f>100 + SUMIFS(NhatKy_ViPham!J:J, NhatKy_ViPham!E:E, "12_Toan_A", NhatKy_ViPham!F:F, B16, NhatKy_ViPham!C:C, "T10") - SUMIFS(NhatKy_ViPham!K:K, NhatKy_ViPham!E:E, "12_Toan_A", NhatKy_ViPham!F:F, B16, NhatKy_ViPham!C:C, "T10")</f>
        <v>100</v>
      </c>
      <c r="AB16" s="6">
        <f>100 + SUMIFS(NhatKy_ViPham!J:J, NhatKy_ViPham!E:E, "12_Toan_A", NhatKy_ViPham!F:F, B16, NhatKy_ViPham!C:C, "T11") - SUMIFS(NhatKy_ViPham!K:K, NhatKy_ViPham!E:E, "12_Toan_A", NhatKy_ViPham!F:F, B16, NhatKy_ViPham!C:C, "T11")</f>
        <v>100</v>
      </c>
      <c r="AC16" s="6">
        <f>100 + SUMIFS(NhatKy_ViPham!J:J, NhatKy_ViPham!E:E, "12_Toan_A", NhatKy_ViPham!F:F, B16, NhatKy_ViPham!C:C, "T12") - SUMIFS(NhatKy_ViPham!K:K, NhatKy_ViPham!E:E, "12_Toan_A", NhatKy_ViPham!F:F, B16, NhatKy_ViPham!C:C, "T12")</f>
        <v>100</v>
      </c>
      <c r="AD16" s="6">
        <f>100 + SUMIFS(NhatKy_ViPham!J:J, NhatKy_ViPham!E:E, "12_Toan_A", NhatKy_ViPham!F:F, B16, NhatKy_ViPham!C:C, "T13") - SUMIFS(NhatKy_ViPham!K:K, NhatKy_ViPham!E:E, "12_Toan_A", NhatKy_ViPham!F:F, B16, NhatKy_ViPham!C:C, "T13")</f>
        <v>100</v>
      </c>
      <c r="AE16" s="6">
        <f>100 + SUMIFS(NhatKy_ViPham!J:J, NhatKy_ViPham!E:E, "12_Toan_A", NhatKy_ViPham!F:F, B16, NhatKy_ViPham!C:C, "T14") - SUMIFS(NhatKy_ViPham!K:K, NhatKy_ViPham!E:E, "12_Toan_A", NhatKy_ViPham!F:F, B16, NhatKy_ViPham!C:C, "T14")</f>
        <v>100</v>
      </c>
      <c r="AF16" s="6">
        <f>100 + SUMIFS(NhatKy_ViPham!J:J, NhatKy_ViPham!E:E, "12_Toan_A", NhatKy_ViPham!F:F, B16, NhatKy_ViPham!C:C, "T15") - SUMIFS(NhatKy_ViPham!K:K, NhatKy_ViPham!E:E, "12_Toan_A", NhatKy_ViPham!F:F, B16, NhatKy_ViPham!C:C, "T15")</f>
        <v>100</v>
      </c>
      <c r="AG16" s="6">
        <f>100 + SUMIFS(NhatKy_ViPham!J:J, NhatKy_ViPham!E:E, "12_Toan_A", NhatKy_ViPham!F:F, B16, NhatKy_ViPham!C:C, "T16") - SUMIFS(NhatKy_ViPham!K:K, NhatKy_ViPham!E:E, "12_Toan_A", NhatKy_ViPham!F:F, B16, NhatKy_ViPham!C:C, "T16")</f>
        <v>100</v>
      </c>
      <c r="AH16" s="6">
        <f>100 + SUMIFS(NhatKy_ViPham!J:J, NhatKy_ViPham!E:E, "12_Toan_A", NhatKy_ViPham!F:F, B16, NhatKy_ViPham!C:C, "T17") - SUMIFS(NhatKy_ViPham!K:K, NhatKy_ViPham!E:E, "12_Toan_A", NhatKy_ViPham!F:F, B16, NhatKy_ViPham!C:C, "T17")</f>
        <v>100</v>
      </c>
      <c r="AI16" s="6">
        <f>100 + SUMIFS(NhatKy_ViPham!J:J, NhatKy_ViPham!E:E, "12_Toan_A", NhatKy_ViPham!F:F, B16, NhatKy_ViPham!C:C, "T18") - SUMIFS(NhatKy_ViPham!K:K, NhatKy_ViPham!E:E, "12_Toan_A", NhatKy_ViPham!F:F, B16, NhatKy_ViPham!C:C, "T18")</f>
        <v>100</v>
      </c>
      <c r="AJ16" s="6">
        <f>100 + SUMIFS(NhatKy_ViPham!J:J, NhatKy_ViPham!E:E, "12_Toan_A", NhatKy_ViPham!F:F, B16, NhatKy_ViPham!C:C, "T19") - SUMIFS(NhatKy_ViPham!K:K, NhatKy_ViPham!E:E, "12_Toan_A", NhatKy_ViPham!F:F, B16, NhatKy_ViPham!C:C, "T19")</f>
        <v>100</v>
      </c>
      <c r="AK16" s="6">
        <f>100 + SUMIFS(NhatKy_ViPham!J:J, NhatKy_ViPham!E:E, "12_Toan_A", NhatKy_ViPham!F:F, B16, NhatKy_ViPham!C:C, "T20") - SUMIFS(NhatKy_ViPham!K:K, NhatKy_ViPham!E:E, "12_Toan_A", NhatKy_ViPham!F:F, B16, NhatKy_ViPham!C:C, "T20")</f>
        <v>100</v>
      </c>
      <c r="AL16" s="6">
        <f>100 + SUMIFS(NhatKy_ViPham!J:J, NhatKy_ViPham!E:E, "12_Toan_A", NhatKy_ViPham!F:F, B16, NhatKy_ViPham!C:C, "T21") - SUMIFS(NhatKy_ViPham!K:K, NhatKy_ViPham!E:E, "12_Toan_A", NhatKy_ViPham!F:F, B16, NhatKy_ViPham!C:C, "T21")</f>
        <v>100</v>
      </c>
      <c r="AM16" s="6">
        <f>100 + SUMIFS(NhatKy_ViPham!J:J, NhatKy_ViPham!E:E, "12_Toan_A", NhatKy_ViPham!F:F, B16, NhatKy_ViPham!C:C, "T22") - SUMIFS(NhatKy_ViPham!K:K, NhatKy_ViPham!E:E, "12_Toan_A", NhatKy_ViPham!F:F, B16, NhatKy_ViPham!C:C, "T22")</f>
        <v>100</v>
      </c>
      <c r="AN16" s="6">
        <f>100 + SUMIFS(NhatKy_ViPham!J:J, NhatKy_ViPham!E:E, "12_Toan_A", NhatKy_ViPham!F:F, B16, NhatKy_ViPham!C:C, "T23") - SUMIFS(NhatKy_ViPham!K:K, NhatKy_ViPham!E:E, "12_Toan_A", NhatKy_ViPham!F:F, B16, NhatKy_ViPham!C:C, "T23")</f>
        <v>100</v>
      </c>
      <c r="AO16" s="6">
        <f>100 + SUMIFS(NhatKy_ViPham!J:J, NhatKy_ViPham!E:E, "12_Toan_A", NhatKy_ViPham!F:F, B16, NhatKy_ViPham!C:C, "T24") - SUMIFS(NhatKy_ViPham!K:K, NhatKy_ViPham!E:E, "12_Toan_A", NhatKy_ViPham!F:F, B16, NhatKy_ViPham!C:C, "T24")</f>
        <v>100</v>
      </c>
      <c r="AP16" s="6">
        <f>100 + SUMIFS(NhatKy_ViPham!J:J, NhatKy_ViPham!E:E, "12_Toan_A", NhatKy_ViPham!F:F, B16, NhatKy_ViPham!C:C, "T25") - SUMIFS(NhatKy_ViPham!K:K, NhatKy_ViPham!E:E, "12_Toan_A", NhatKy_ViPham!F:F, B16, NhatKy_ViPham!C:C, "T25")</f>
        <v>100</v>
      </c>
      <c r="AQ16" s="6">
        <f>100 + SUMIFS(NhatKy_ViPham!J:J, NhatKy_ViPham!E:E, "12_Toan_A", NhatKy_ViPham!F:F, B16, NhatKy_ViPham!C:C, "T26") - SUMIFS(NhatKy_ViPham!K:K, NhatKy_ViPham!E:E, "12_Toan_A", NhatKy_ViPham!F:F, B16, NhatKy_ViPham!C:C, "T26")</f>
        <v>100</v>
      </c>
      <c r="AR16" s="6">
        <f>100 + SUMIFS(NhatKy_ViPham!J:J, NhatKy_ViPham!E:E, "12_Toan_A", NhatKy_ViPham!F:F, B16, NhatKy_ViPham!C:C, "T27") - SUMIFS(NhatKy_ViPham!K:K, NhatKy_ViPham!E:E, "12_Toan_A", NhatKy_ViPham!F:F, B16, NhatKy_ViPham!C:C, "T27")</f>
        <v>100</v>
      </c>
      <c r="AS16" s="6">
        <f>100 + SUMIFS(NhatKy_ViPham!J:J, NhatKy_ViPham!E:E, "12_Toan_A", NhatKy_ViPham!F:F, B16, NhatKy_ViPham!C:C, "T28") - SUMIFS(NhatKy_ViPham!K:K, NhatKy_ViPham!E:E, "12_Toan_A", NhatKy_ViPham!F:F, B16, NhatKy_ViPham!C:C, "T28")</f>
        <v>100</v>
      </c>
      <c r="AT16" s="6">
        <f>100 + SUMIFS(NhatKy_ViPham!J:J, NhatKy_ViPham!E:E, "12_Toan_A", NhatKy_ViPham!F:F, B16, NhatKy_ViPham!C:C, "T29") - SUMIFS(NhatKy_ViPham!K:K, NhatKy_ViPham!E:E, "12_Toan_A", NhatKy_ViPham!F:F, B16, NhatKy_ViPham!C:C, "T29")</f>
        <v>100</v>
      </c>
      <c r="AU16" s="6">
        <f>100 + SUMIFS(NhatKy_ViPham!J:J, NhatKy_ViPham!E:E, "12_Toan_A", NhatKy_ViPham!F:F, B16, NhatKy_ViPham!C:C, "T30") - SUMIFS(NhatKy_ViPham!K:K, NhatKy_ViPham!E:E, "12_Toan_A", NhatKy_ViPham!F:F, B16, NhatKy_ViPham!C:C, "T30")</f>
        <v>100</v>
      </c>
      <c r="AV16" s="6">
        <f>100 + SUMIFS(NhatKy_ViPham!J:J, NhatKy_ViPham!E:E, "12_Toan_A", NhatKy_ViPham!F:F, B16, NhatKy_ViPham!C:C, "T31") - SUMIFS(NhatKy_ViPham!K:K, NhatKy_ViPham!E:E, "12_Toan_A", NhatKy_ViPham!F:F, B16, NhatKy_ViPham!C:C, "T31")</f>
        <v>100</v>
      </c>
      <c r="AW16" s="6">
        <f>100 + SUMIFS(NhatKy_ViPham!J:J, NhatKy_ViPham!E:E, "12_Toan_A", NhatKy_ViPham!F:F, B16, NhatKy_ViPham!C:C, "T32") - SUMIFS(NhatKy_ViPham!K:K, NhatKy_ViPham!E:E, "12_Toan_A", NhatKy_ViPham!F:F, B16, NhatKy_ViPham!C:C, "T32")</f>
        <v>100</v>
      </c>
      <c r="AX16" s="6">
        <f>100 + SUMIFS(NhatKy_ViPham!J:J, NhatKy_ViPham!E:E, "12_Toan_A", NhatKy_ViPham!F:F, B16, NhatKy_ViPham!C:C, "T33") - SUMIFS(NhatKy_ViPham!K:K, NhatKy_ViPham!E:E, "12_Toan_A", NhatKy_ViPham!F:F, B16, NhatKy_ViPham!C:C, "T33")</f>
        <v>100</v>
      </c>
      <c r="AY16" s="6">
        <f>100 + SUMIFS(NhatKy_ViPham!J:J, NhatKy_ViPham!E:E, "12_Toan_A", NhatKy_ViPham!F:F, B16, NhatKy_ViPham!C:C, "T34") - SUMIFS(NhatKy_ViPham!K:K, NhatKy_ViPham!E:E, "12_Toan_A", NhatKy_ViPham!F:F, B16, NhatKy_ViPham!C:C, "T34")</f>
        <v>100</v>
      </c>
      <c r="AZ16" s="6">
        <f>100 + SUMIFS(NhatKy_ViPham!J:J, NhatKy_ViPham!E:E, "12_Toan_A", NhatKy_ViPham!F:F, B16, NhatKy_ViPham!C:C, "T35") - SUMIFS(NhatKy_ViPham!K:K, NhatKy_ViPham!E:E, "12_Toan_A", NhatKy_ViPham!F:F, B16, NhatKy_ViPham!C:C, "T35")</f>
        <v>100</v>
      </c>
      <c r="BA16" s="12">
        <f t="shared" si="0"/>
        <v>100</v>
      </c>
      <c r="BB16" s="11" t="s">
        <v>430</v>
      </c>
      <c r="BC16" s="16" t="str">
        <f t="shared" si="1"/>
        <v>Tốt</v>
      </c>
      <c r="BD16" s="15" t="str">
        <f t="shared" si="2"/>
        <v>🟢 BÌNH THƯỜNG</v>
      </c>
    </row>
    <row r="17" spans="1:56" x14ac:dyDescent="0.25">
      <c r="A17" s="4">
        <v>9</v>
      </c>
      <c r="B17" s="10" t="s">
        <v>2219</v>
      </c>
      <c r="C17" s="4" t="s">
        <v>2220</v>
      </c>
      <c r="D17" s="4" t="s">
        <v>435</v>
      </c>
      <c r="E17" s="11" t="s">
        <v>430</v>
      </c>
      <c r="F17" s="7">
        <f>SUMIFS(NhatKy_ViPham!K:K, NhatKy_ViPham!E:E, "12_Toan_A", NhatKy_ViPham!F:F, B17, NhatKy_ViPham!H:H, "L01")</f>
        <v>0</v>
      </c>
      <c r="G17" s="7">
        <f>SUMIFS(NhatKy_ViPham!K:K, NhatKy_ViPham!E:E, "12_Toan_A", NhatKy_ViPham!F:F, B17, NhatKy_ViPham!H:H, "L02")</f>
        <v>0</v>
      </c>
      <c r="H17" s="7">
        <f>SUMIFS(NhatKy_ViPham!K:K, NhatKy_ViPham!E:E, "12_Toan_A", NhatKy_ViPham!F:F, B17, NhatKy_ViPham!H:H, "L03")</f>
        <v>0</v>
      </c>
      <c r="I17" s="7">
        <f>SUMIFS(NhatKy_ViPham!K:K, NhatKy_ViPham!E:E, "12_Toan_A", NhatKy_ViPham!F:F, B17, NhatKy_ViPham!H:H, "L04")</f>
        <v>0</v>
      </c>
      <c r="J17" s="7">
        <f>SUMIFS(NhatKy_ViPham!K:K, NhatKy_ViPham!E:E, "12_Toan_A", NhatKy_ViPham!F:F, B17, NhatKy_ViPham!H:H, "L05")</f>
        <v>0</v>
      </c>
      <c r="K17" s="7">
        <f>SUMIFS(NhatKy_ViPham!K:K, NhatKy_ViPham!E:E, "12_Toan_A", NhatKy_ViPham!F:F, B17, NhatKy_ViPham!H:H, "L06")</f>
        <v>0</v>
      </c>
      <c r="L17" s="7">
        <f>SUMIFS(NhatKy_ViPham!K:K, NhatKy_ViPham!E:E, "12_Toan_A", NhatKy_ViPham!F:F, B17, NhatKy_ViPham!H:H, "L07")</f>
        <v>0</v>
      </c>
      <c r="M17" s="7">
        <f>SUMIFS(NhatKy_ViPham!K:K, NhatKy_ViPham!E:E, "12_Toan_A", NhatKy_ViPham!F:F, B17, NhatKy_ViPham!H:H, "L08")</f>
        <v>0</v>
      </c>
      <c r="N17" s="7">
        <f>SUMIFS(NhatKy_ViPham!K:K, NhatKy_ViPham!E:E, "12_Toan_A", NhatKy_ViPham!F:F, B17, NhatKy_ViPham!H:H, "L09")</f>
        <v>0</v>
      </c>
      <c r="O17" s="7">
        <f>SUMIFS(NhatKy_ViPham!K:K, NhatKy_ViPham!E:E, "12_Toan_A", NhatKy_ViPham!F:F, B17, NhatKy_ViPham!H:H, "L10")</f>
        <v>0</v>
      </c>
      <c r="P17" s="12">
        <f>SUMIFS(NhatKy_ViPham!J:J, NhatKy_ViPham!E:E, "12_Toan_A", NhatKy_ViPham!F:F, B17)</f>
        <v>0</v>
      </c>
      <c r="Q17" s="13">
        <f>SUMIFS(NhatKy_ViPham!K:K, NhatKy_ViPham!E:E, "12_Toan_A", NhatKy_ViPham!F:F, B17)</f>
        <v>0</v>
      </c>
      <c r="R17" s="7">
        <f>100 + SUMIFS(NhatKy_ViPham!J:J, NhatKy_ViPham!E:E, "12_Toan_A", NhatKy_ViPham!F:F, B17, NhatKy_ViPham!C:C, "T1") - SUMIFS(NhatKy_ViPham!K:K, NhatKy_ViPham!E:E, "12_Toan_A", NhatKy_ViPham!F:F, B17, NhatKy_ViPham!C:C, "T1")</f>
        <v>100</v>
      </c>
      <c r="S17" s="7">
        <f>100 + SUMIFS(NhatKy_ViPham!J:J, NhatKy_ViPham!E:E, "12_Toan_A", NhatKy_ViPham!F:F, B17, NhatKy_ViPham!C:C, "T2") - SUMIFS(NhatKy_ViPham!K:K, NhatKy_ViPham!E:E, "12_Toan_A", NhatKy_ViPham!F:F, B17, NhatKy_ViPham!C:C, "T2")</f>
        <v>100</v>
      </c>
      <c r="T17" s="7">
        <f>100 + SUMIFS(NhatKy_ViPham!J:J, NhatKy_ViPham!E:E, "12_Toan_A", NhatKy_ViPham!F:F, B17, NhatKy_ViPham!C:C, "T3") - SUMIFS(NhatKy_ViPham!K:K, NhatKy_ViPham!E:E, "12_Toan_A", NhatKy_ViPham!F:F, B17, NhatKy_ViPham!C:C, "T3")</f>
        <v>100</v>
      </c>
      <c r="U17" s="7">
        <f>100 + SUMIFS(NhatKy_ViPham!J:J, NhatKy_ViPham!E:E, "12_Toan_A", NhatKy_ViPham!F:F, B17, NhatKy_ViPham!C:C, "T4") - SUMIFS(NhatKy_ViPham!K:K, NhatKy_ViPham!E:E, "12_Toan_A", NhatKy_ViPham!F:F, B17, NhatKy_ViPham!C:C, "T4")</f>
        <v>100</v>
      </c>
      <c r="V17" s="7">
        <f>100 + SUMIFS(NhatKy_ViPham!J:J, NhatKy_ViPham!E:E, "12_Toan_A", NhatKy_ViPham!F:F, B17, NhatKy_ViPham!C:C, "T5") - SUMIFS(NhatKy_ViPham!K:K, NhatKy_ViPham!E:E, "12_Toan_A", NhatKy_ViPham!F:F, B17, NhatKy_ViPham!C:C, "T5")</f>
        <v>100</v>
      </c>
      <c r="W17" s="7">
        <f>100 + SUMIFS(NhatKy_ViPham!J:J, NhatKy_ViPham!E:E, "12_Toan_A", NhatKy_ViPham!F:F, B17, NhatKy_ViPham!C:C, "T6") - SUMIFS(NhatKy_ViPham!K:K, NhatKy_ViPham!E:E, "12_Toan_A", NhatKy_ViPham!F:F, B17, NhatKy_ViPham!C:C, "T6")</f>
        <v>100</v>
      </c>
      <c r="X17" s="7">
        <f>100 + SUMIFS(NhatKy_ViPham!J:J, NhatKy_ViPham!E:E, "12_Toan_A", NhatKy_ViPham!F:F, B17, NhatKy_ViPham!C:C, "T7") - SUMIFS(NhatKy_ViPham!K:K, NhatKy_ViPham!E:E, "12_Toan_A", NhatKy_ViPham!F:F, B17, NhatKy_ViPham!C:C, "T7")</f>
        <v>100</v>
      </c>
      <c r="Y17" s="7">
        <f>100 + SUMIFS(NhatKy_ViPham!J:J, NhatKy_ViPham!E:E, "12_Toan_A", NhatKy_ViPham!F:F, B17, NhatKy_ViPham!C:C, "T8") - SUMIFS(NhatKy_ViPham!K:K, NhatKy_ViPham!E:E, "12_Toan_A", NhatKy_ViPham!F:F, B17, NhatKy_ViPham!C:C, "T8")</f>
        <v>100</v>
      </c>
      <c r="Z17" s="7">
        <f>100 + SUMIFS(NhatKy_ViPham!J:J, NhatKy_ViPham!E:E, "12_Toan_A", NhatKy_ViPham!F:F, B17, NhatKy_ViPham!C:C, "T9") - SUMIFS(NhatKy_ViPham!K:K, NhatKy_ViPham!E:E, "12_Toan_A", NhatKy_ViPham!F:F, B17, NhatKy_ViPham!C:C, "T9")</f>
        <v>100</v>
      </c>
      <c r="AA17" s="7">
        <f>100 + SUMIFS(NhatKy_ViPham!J:J, NhatKy_ViPham!E:E, "12_Toan_A", NhatKy_ViPham!F:F, B17, NhatKy_ViPham!C:C, "T10") - SUMIFS(NhatKy_ViPham!K:K, NhatKy_ViPham!E:E, "12_Toan_A", NhatKy_ViPham!F:F, B17, NhatKy_ViPham!C:C, "T10")</f>
        <v>100</v>
      </c>
      <c r="AB17" s="7">
        <f>100 + SUMIFS(NhatKy_ViPham!J:J, NhatKy_ViPham!E:E, "12_Toan_A", NhatKy_ViPham!F:F, B17, NhatKy_ViPham!C:C, "T11") - SUMIFS(NhatKy_ViPham!K:K, NhatKy_ViPham!E:E, "12_Toan_A", NhatKy_ViPham!F:F, B17, NhatKy_ViPham!C:C, "T11")</f>
        <v>100</v>
      </c>
      <c r="AC17" s="7">
        <f>100 + SUMIFS(NhatKy_ViPham!J:J, NhatKy_ViPham!E:E, "12_Toan_A", NhatKy_ViPham!F:F, B17, NhatKy_ViPham!C:C, "T12") - SUMIFS(NhatKy_ViPham!K:K, NhatKy_ViPham!E:E, "12_Toan_A", NhatKy_ViPham!F:F, B17, NhatKy_ViPham!C:C, "T12")</f>
        <v>100</v>
      </c>
      <c r="AD17" s="7">
        <f>100 + SUMIFS(NhatKy_ViPham!J:J, NhatKy_ViPham!E:E, "12_Toan_A", NhatKy_ViPham!F:F, B17, NhatKy_ViPham!C:C, "T13") - SUMIFS(NhatKy_ViPham!K:K, NhatKy_ViPham!E:E, "12_Toan_A", NhatKy_ViPham!F:F, B17, NhatKy_ViPham!C:C, "T13")</f>
        <v>100</v>
      </c>
      <c r="AE17" s="7">
        <f>100 + SUMIFS(NhatKy_ViPham!J:J, NhatKy_ViPham!E:E, "12_Toan_A", NhatKy_ViPham!F:F, B17, NhatKy_ViPham!C:C, "T14") - SUMIFS(NhatKy_ViPham!K:K, NhatKy_ViPham!E:E, "12_Toan_A", NhatKy_ViPham!F:F, B17, NhatKy_ViPham!C:C, "T14")</f>
        <v>100</v>
      </c>
      <c r="AF17" s="7">
        <f>100 + SUMIFS(NhatKy_ViPham!J:J, NhatKy_ViPham!E:E, "12_Toan_A", NhatKy_ViPham!F:F, B17, NhatKy_ViPham!C:C, "T15") - SUMIFS(NhatKy_ViPham!K:K, NhatKy_ViPham!E:E, "12_Toan_A", NhatKy_ViPham!F:F, B17, NhatKy_ViPham!C:C, "T15")</f>
        <v>100</v>
      </c>
      <c r="AG17" s="7">
        <f>100 + SUMIFS(NhatKy_ViPham!J:J, NhatKy_ViPham!E:E, "12_Toan_A", NhatKy_ViPham!F:F, B17, NhatKy_ViPham!C:C, "T16") - SUMIFS(NhatKy_ViPham!K:K, NhatKy_ViPham!E:E, "12_Toan_A", NhatKy_ViPham!F:F, B17, NhatKy_ViPham!C:C, "T16")</f>
        <v>100</v>
      </c>
      <c r="AH17" s="7">
        <f>100 + SUMIFS(NhatKy_ViPham!J:J, NhatKy_ViPham!E:E, "12_Toan_A", NhatKy_ViPham!F:F, B17, NhatKy_ViPham!C:C, "T17") - SUMIFS(NhatKy_ViPham!K:K, NhatKy_ViPham!E:E, "12_Toan_A", NhatKy_ViPham!F:F, B17, NhatKy_ViPham!C:C, "T17")</f>
        <v>100</v>
      </c>
      <c r="AI17" s="7">
        <f>100 + SUMIFS(NhatKy_ViPham!J:J, NhatKy_ViPham!E:E, "12_Toan_A", NhatKy_ViPham!F:F, B17, NhatKy_ViPham!C:C, "T18") - SUMIFS(NhatKy_ViPham!K:K, NhatKy_ViPham!E:E, "12_Toan_A", NhatKy_ViPham!F:F, B17, NhatKy_ViPham!C:C, "T18")</f>
        <v>100</v>
      </c>
      <c r="AJ17" s="7">
        <f>100 + SUMIFS(NhatKy_ViPham!J:J, NhatKy_ViPham!E:E, "12_Toan_A", NhatKy_ViPham!F:F, B17, NhatKy_ViPham!C:C, "T19") - SUMIFS(NhatKy_ViPham!K:K, NhatKy_ViPham!E:E, "12_Toan_A", NhatKy_ViPham!F:F, B17, NhatKy_ViPham!C:C, "T19")</f>
        <v>100</v>
      </c>
      <c r="AK17" s="7">
        <f>100 + SUMIFS(NhatKy_ViPham!J:J, NhatKy_ViPham!E:E, "12_Toan_A", NhatKy_ViPham!F:F, B17, NhatKy_ViPham!C:C, "T20") - SUMIFS(NhatKy_ViPham!K:K, NhatKy_ViPham!E:E, "12_Toan_A", NhatKy_ViPham!F:F, B17, NhatKy_ViPham!C:C, "T20")</f>
        <v>100</v>
      </c>
      <c r="AL17" s="7">
        <f>100 + SUMIFS(NhatKy_ViPham!J:J, NhatKy_ViPham!E:E, "12_Toan_A", NhatKy_ViPham!F:F, B17, NhatKy_ViPham!C:C, "T21") - SUMIFS(NhatKy_ViPham!K:K, NhatKy_ViPham!E:E, "12_Toan_A", NhatKy_ViPham!F:F, B17, NhatKy_ViPham!C:C, "T21")</f>
        <v>100</v>
      </c>
      <c r="AM17" s="7">
        <f>100 + SUMIFS(NhatKy_ViPham!J:J, NhatKy_ViPham!E:E, "12_Toan_A", NhatKy_ViPham!F:F, B17, NhatKy_ViPham!C:C, "T22") - SUMIFS(NhatKy_ViPham!K:K, NhatKy_ViPham!E:E, "12_Toan_A", NhatKy_ViPham!F:F, B17, NhatKy_ViPham!C:C, "T22")</f>
        <v>100</v>
      </c>
      <c r="AN17" s="7">
        <f>100 + SUMIFS(NhatKy_ViPham!J:J, NhatKy_ViPham!E:E, "12_Toan_A", NhatKy_ViPham!F:F, B17, NhatKy_ViPham!C:C, "T23") - SUMIFS(NhatKy_ViPham!K:K, NhatKy_ViPham!E:E, "12_Toan_A", NhatKy_ViPham!F:F, B17, NhatKy_ViPham!C:C, "T23")</f>
        <v>100</v>
      </c>
      <c r="AO17" s="7">
        <f>100 + SUMIFS(NhatKy_ViPham!J:J, NhatKy_ViPham!E:E, "12_Toan_A", NhatKy_ViPham!F:F, B17, NhatKy_ViPham!C:C, "T24") - SUMIFS(NhatKy_ViPham!K:K, NhatKy_ViPham!E:E, "12_Toan_A", NhatKy_ViPham!F:F, B17, NhatKy_ViPham!C:C, "T24")</f>
        <v>100</v>
      </c>
      <c r="AP17" s="7">
        <f>100 + SUMIFS(NhatKy_ViPham!J:J, NhatKy_ViPham!E:E, "12_Toan_A", NhatKy_ViPham!F:F, B17, NhatKy_ViPham!C:C, "T25") - SUMIFS(NhatKy_ViPham!K:K, NhatKy_ViPham!E:E, "12_Toan_A", NhatKy_ViPham!F:F, B17, NhatKy_ViPham!C:C, "T25")</f>
        <v>100</v>
      </c>
      <c r="AQ17" s="7">
        <f>100 + SUMIFS(NhatKy_ViPham!J:J, NhatKy_ViPham!E:E, "12_Toan_A", NhatKy_ViPham!F:F, B17, NhatKy_ViPham!C:C, "T26") - SUMIFS(NhatKy_ViPham!K:K, NhatKy_ViPham!E:E, "12_Toan_A", NhatKy_ViPham!F:F, B17, NhatKy_ViPham!C:C, "T26")</f>
        <v>100</v>
      </c>
      <c r="AR17" s="7">
        <f>100 + SUMIFS(NhatKy_ViPham!J:J, NhatKy_ViPham!E:E, "12_Toan_A", NhatKy_ViPham!F:F, B17, NhatKy_ViPham!C:C, "T27") - SUMIFS(NhatKy_ViPham!K:K, NhatKy_ViPham!E:E, "12_Toan_A", NhatKy_ViPham!F:F, B17, NhatKy_ViPham!C:C, "T27")</f>
        <v>100</v>
      </c>
      <c r="AS17" s="7">
        <f>100 + SUMIFS(NhatKy_ViPham!J:J, NhatKy_ViPham!E:E, "12_Toan_A", NhatKy_ViPham!F:F, B17, NhatKy_ViPham!C:C, "T28") - SUMIFS(NhatKy_ViPham!K:K, NhatKy_ViPham!E:E, "12_Toan_A", NhatKy_ViPham!F:F, B17, NhatKy_ViPham!C:C, "T28")</f>
        <v>100</v>
      </c>
      <c r="AT17" s="7">
        <f>100 + SUMIFS(NhatKy_ViPham!J:J, NhatKy_ViPham!E:E, "12_Toan_A", NhatKy_ViPham!F:F, B17, NhatKy_ViPham!C:C, "T29") - SUMIFS(NhatKy_ViPham!K:K, NhatKy_ViPham!E:E, "12_Toan_A", NhatKy_ViPham!F:F, B17, NhatKy_ViPham!C:C, "T29")</f>
        <v>100</v>
      </c>
      <c r="AU17" s="7">
        <f>100 + SUMIFS(NhatKy_ViPham!J:J, NhatKy_ViPham!E:E, "12_Toan_A", NhatKy_ViPham!F:F, B17, NhatKy_ViPham!C:C, "T30") - SUMIFS(NhatKy_ViPham!K:K, NhatKy_ViPham!E:E, "12_Toan_A", NhatKy_ViPham!F:F, B17, NhatKy_ViPham!C:C, "T30")</f>
        <v>100</v>
      </c>
      <c r="AV17" s="7">
        <f>100 + SUMIFS(NhatKy_ViPham!J:J, NhatKy_ViPham!E:E, "12_Toan_A", NhatKy_ViPham!F:F, B17, NhatKy_ViPham!C:C, "T31") - SUMIFS(NhatKy_ViPham!K:K, NhatKy_ViPham!E:E, "12_Toan_A", NhatKy_ViPham!F:F, B17, NhatKy_ViPham!C:C, "T31")</f>
        <v>100</v>
      </c>
      <c r="AW17" s="7">
        <f>100 + SUMIFS(NhatKy_ViPham!J:J, NhatKy_ViPham!E:E, "12_Toan_A", NhatKy_ViPham!F:F, B17, NhatKy_ViPham!C:C, "T32") - SUMIFS(NhatKy_ViPham!K:K, NhatKy_ViPham!E:E, "12_Toan_A", NhatKy_ViPham!F:F, B17, NhatKy_ViPham!C:C, "T32")</f>
        <v>100</v>
      </c>
      <c r="AX17" s="7">
        <f>100 + SUMIFS(NhatKy_ViPham!J:J, NhatKy_ViPham!E:E, "12_Toan_A", NhatKy_ViPham!F:F, B17, NhatKy_ViPham!C:C, "T33") - SUMIFS(NhatKy_ViPham!K:K, NhatKy_ViPham!E:E, "12_Toan_A", NhatKy_ViPham!F:F, B17, NhatKy_ViPham!C:C, "T33")</f>
        <v>100</v>
      </c>
      <c r="AY17" s="7">
        <f>100 + SUMIFS(NhatKy_ViPham!J:J, NhatKy_ViPham!E:E, "12_Toan_A", NhatKy_ViPham!F:F, B17, NhatKy_ViPham!C:C, "T34") - SUMIFS(NhatKy_ViPham!K:K, NhatKy_ViPham!E:E, "12_Toan_A", NhatKy_ViPham!F:F, B17, NhatKy_ViPham!C:C, "T34")</f>
        <v>100</v>
      </c>
      <c r="AZ17" s="7">
        <f>100 + SUMIFS(NhatKy_ViPham!J:J, NhatKy_ViPham!E:E, "12_Toan_A", NhatKy_ViPham!F:F, B17, NhatKy_ViPham!C:C, "T35") - SUMIFS(NhatKy_ViPham!K:K, NhatKy_ViPham!E:E, "12_Toan_A", NhatKy_ViPham!F:F, B17, NhatKy_ViPham!C:C, "T35")</f>
        <v>100</v>
      </c>
      <c r="BA17" s="12">
        <f t="shared" si="0"/>
        <v>100</v>
      </c>
      <c r="BB17" s="11" t="s">
        <v>430</v>
      </c>
      <c r="BC17" s="14" t="str">
        <f t="shared" si="1"/>
        <v>Tốt</v>
      </c>
      <c r="BD17" s="10" t="str">
        <f t="shared" si="2"/>
        <v>🟢 BÌNH THƯỜNG</v>
      </c>
    </row>
    <row r="18" spans="1:56" x14ac:dyDescent="0.25">
      <c r="A18" s="5">
        <v>10</v>
      </c>
      <c r="B18" s="15" t="s">
        <v>2221</v>
      </c>
      <c r="C18" s="5" t="s">
        <v>2222</v>
      </c>
      <c r="D18" s="5" t="s">
        <v>435</v>
      </c>
      <c r="E18" s="11" t="s">
        <v>430</v>
      </c>
      <c r="F18" s="6">
        <f>SUMIFS(NhatKy_ViPham!K:K, NhatKy_ViPham!E:E, "12_Toan_A", NhatKy_ViPham!F:F, B18, NhatKy_ViPham!H:H, "L01")</f>
        <v>0</v>
      </c>
      <c r="G18" s="6">
        <f>SUMIFS(NhatKy_ViPham!K:K, NhatKy_ViPham!E:E, "12_Toan_A", NhatKy_ViPham!F:F, B18, NhatKy_ViPham!H:H, "L02")</f>
        <v>0</v>
      </c>
      <c r="H18" s="6">
        <f>SUMIFS(NhatKy_ViPham!K:K, NhatKy_ViPham!E:E, "12_Toan_A", NhatKy_ViPham!F:F, B18, NhatKy_ViPham!H:H, "L03")</f>
        <v>0</v>
      </c>
      <c r="I18" s="6">
        <f>SUMIFS(NhatKy_ViPham!K:K, NhatKy_ViPham!E:E, "12_Toan_A", NhatKy_ViPham!F:F, B18, NhatKy_ViPham!H:H, "L04")</f>
        <v>0</v>
      </c>
      <c r="J18" s="6">
        <f>SUMIFS(NhatKy_ViPham!K:K, NhatKy_ViPham!E:E, "12_Toan_A", NhatKy_ViPham!F:F, B18, NhatKy_ViPham!H:H, "L05")</f>
        <v>0</v>
      </c>
      <c r="K18" s="6">
        <f>SUMIFS(NhatKy_ViPham!K:K, NhatKy_ViPham!E:E, "12_Toan_A", NhatKy_ViPham!F:F, B18, NhatKy_ViPham!H:H, "L06")</f>
        <v>0</v>
      </c>
      <c r="L18" s="6">
        <f>SUMIFS(NhatKy_ViPham!K:K, NhatKy_ViPham!E:E, "12_Toan_A", NhatKy_ViPham!F:F, B18, NhatKy_ViPham!H:H, "L07")</f>
        <v>0</v>
      </c>
      <c r="M18" s="6">
        <f>SUMIFS(NhatKy_ViPham!K:K, NhatKy_ViPham!E:E, "12_Toan_A", NhatKy_ViPham!F:F, B18, NhatKy_ViPham!H:H, "L08")</f>
        <v>0</v>
      </c>
      <c r="N18" s="6">
        <f>SUMIFS(NhatKy_ViPham!K:K, NhatKy_ViPham!E:E, "12_Toan_A", NhatKy_ViPham!F:F, B18, NhatKy_ViPham!H:H, "L09")</f>
        <v>0</v>
      </c>
      <c r="O18" s="6">
        <f>SUMIFS(NhatKy_ViPham!K:K, NhatKy_ViPham!E:E, "12_Toan_A", NhatKy_ViPham!F:F, B18, NhatKy_ViPham!H:H, "L10")</f>
        <v>0</v>
      </c>
      <c r="P18" s="12">
        <f>SUMIFS(NhatKy_ViPham!J:J, NhatKy_ViPham!E:E, "12_Toan_A", NhatKy_ViPham!F:F, B18)</f>
        <v>0</v>
      </c>
      <c r="Q18" s="13">
        <f>SUMIFS(NhatKy_ViPham!K:K, NhatKy_ViPham!E:E, "12_Toan_A", NhatKy_ViPham!F:F, B18)</f>
        <v>0</v>
      </c>
      <c r="R18" s="6">
        <f>100 + SUMIFS(NhatKy_ViPham!J:J, NhatKy_ViPham!E:E, "12_Toan_A", NhatKy_ViPham!F:F, B18, NhatKy_ViPham!C:C, "T1") - SUMIFS(NhatKy_ViPham!K:K, NhatKy_ViPham!E:E, "12_Toan_A", NhatKy_ViPham!F:F, B18, NhatKy_ViPham!C:C, "T1")</f>
        <v>100</v>
      </c>
      <c r="S18" s="6">
        <f>100 + SUMIFS(NhatKy_ViPham!J:J, NhatKy_ViPham!E:E, "12_Toan_A", NhatKy_ViPham!F:F, B18, NhatKy_ViPham!C:C, "T2") - SUMIFS(NhatKy_ViPham!K:K, NhatKy_ViPham!E:E, "12_Toan_A", NhatKy_ViPham!F:F, B18, NhatKy_ViPham!C:C, "T2")</f>
        <v>100</v>
      </c>
      <c r="T18" s="6">
        <f>100 + SUMIFS(NhatKy_ViPham!J:J, NhatKy_ViPham!E:E, "12_Toan_A", NhatKy_ViPham!F:F, B18, NhatKy_ViPham!C:C, "T3") - SUMIFS(NhatKy_ViPham!K:K, NhatKy_ViPham!E:E, "12_Toan_A", NhatKy_ViPham!F:F, B18, NhatKy_ViPham!C:C, "T3")</f>
        <v>100</v>
      </c>
      <c r="U18" s="6">
        <f>100 + SUMIFS(NhatKy_ViPham!J:J, NhatKy_ViPham!E:E, "12_Toan_A", NhatKy_ViPham!F:F, B18, NhatKy_ViPham!C:C, "T4") - SUMIFS(NhatKy_ViPham!K:K, NhatKy_ViPham!E:E, "12_Toan_A", NhatKy_ViPham!F:F, B18, NhatKy_ViPham!C:C, "T4")</f>
        <v>100</v>
      </c>
      <c r="V18" s="6">
        <f>100 + SUMIFS(NhatKy_ViPham!J:J, NhatKy_ViPham!E:E, "12_Toan_A", NhatKy_ViPham!F:F, B18, NhatKy_ViPham!C:C, "T5") - SUMIFS(NhatKy_ViPham!K:K, NhatKy_ViPham!E:E, "12_Toan_A", NhatKy_ViPham!F:F, B18, NhatKy_ViPham!C:C, "T5")</f>
        <v>100</v>
      </c>
      <c r="W18" s="6">
        <f>100 + SUMIFS(NhatKy_ViPham!J:J, NhatKy_ViPham!E:E, "12_Toan_A", NhatKy_ViPham!F:F, B18, NhatKy_ViPham!C:C, "T6") - SUMIFS(NhatKy_ViPham!K:K, NhatKy_ViPham!E:E, "12_Toan_A", NhatKy_ViPham!F:F, B18, NhatKy_ViPham!C:C, "T6")</f>
        <v>100</v>
      </c>
      <c r="X18" s="6">
        <f>100 + SUMIFS(NhatKy_ViPham!J:J, NhatKy_ViPham!E:E, "12_Toan_A", NhatKy_ViPham!F:F, B18, NhatKy_ViPham!C:C, "T7") - SUMIFS(NhatKy_ViPham!K:K, NhatKy_ViPham!E:E, "12_Toan_A", NhatKy_ViPham!F:F, B18, NhatKy_ViPham!C:C, "T7")</f>
        <v>100</v>
      </c>
      <c r="Y18" s="6">
        <f>100 + SUMIFS(NhatKy_ViPham!J:J, NhatKy_ViPham!E:E, "12_Toan_A", NhatKy_ViPham!F:F, B18, NhatKy_ViPham!C:C, "T8") - SUMIFS(NhatKy_ViPham!K:K, NhatKy_ViPham!E:E, "12_Toan_A", NhatKy_ViPham!F:F, B18, NhatKy_ViPham!C:C, "T8")</f>
        <v>100</v>
      </c>
      <c r="Z18" s="6">
        <f>100 + SUMIFS(NhatKy_ViPham!J:J, NhatKy_ViPham!E:E, "12_Toan_A", NhatKy_ViPham!F:F, B18, NhatKy_ViPham!C:C, "T9") - SUMIFS(NhatKy_ViPham!K:K, NhatKy_ViPham!E:E, "12_Toan_A", NhatKy_ViPham!F:F, B18, NhatKy_ViPham!C:C, "T9")</f>
        <v>100</v>
      </c>
      <c r="AA18" s="6">
        <f>100 + SUMIFS(NhatKy_ViPham!J:J, NhatKy_ViPham!E:E, "12_Toan_A", NhatKy_ViPham!F:F, B18, NhatKy_ViPham!C:C, "T10") - SUMIFS(NhatKy_ViPham!K:K, NhatKy_ViPham!E:E, "12_Toan_A", NhatKy_ViPham!F:F, B18, NhatKy_ViPham!C:C, "T10")</f>
        <v>100</v>
      </c>
      <c r="AB18" s="6">
        <f>100 + SUMIFS(NhatKy_ViPham!J:J, NhatKy_ViPham!E:E, "12_Toan_A", NhatKy_ViPham!F:F, B18, NhatKy_ViPham!C:C, "T11") - SUMIFS(NhatKy_ViPham!K:K, NhatKy_ViPham!E:E, "12_Toan_A", NhatKy_ViPham!F:F, B18, NhatKy_ViPham!C:C, "T11")</f>
        <v>100</v>
      </c>
      <c r="AC18" s="6">
        <f>100 + SUMIFS(NhatKy_ViPham!J:J, NhatKy_ViPham!E:E, "12_Toan_A", NhatKy_ViPham!F:F, B18, NhatKy_ViPham!C:C, "T12") - SUMIFS(NhatKy_ViPham!K:K, NhatKy_ViPham!E:E, "12_Toan_A", NhatKy_ViPham!F:F, B18, NhatKy_ViPham!C:C, "T12")</f>
        <v>100</v>
      </c>
      <c r="AD18" s="6">
        <f>100 + SUMIFS(NhatKy_ViPham!J:J, NhatKy_ViPham!E:E, "12_Toan_A", NhatKy_ViPham!F:F, B18, NhatKy_ViPham!C:C, "T13") - SUMIFS(NhatKy_ViPham!K:K, NhatKy_ViPham!E:E, "12_Toan_A", NhatKy_ViPham!F:F, B18, NhatKy_ViPham!C:C, "T13")</f>
        <v>100</v>
      </c>
      <c r="AE18" s="6">
        <f>100 + SUMIFS(NhatKy_ViPham!J:J, NhatKy_ViPham!E:E, "12_Toan_A", NhatKy_ViPham!F:F, B18, NhatKy_ViPham!C:C, "T14") - SUMIFS(NhatKy_ViPham!K:K, NhatKy_ViPham!E:E, "12_Toan_A", NhatKy_ViPham!F:F, B18, NhatKy_ViPham!C:C, "T14")</f>
        <v>100</v>
      </c>
      <c r="AF18" s="6">
        <f>100 + SUMIFS(NhatKy_ViPham!J:J, NhatKy_ViPham!E:E, "12_Toan_A", NhatKy_ViPham!F:F, B18, NhatKy_ViPham!C:C, "T15") - SUMIFS(NhatKy_ViPham!K:K, NhatKy_ViPham!E:E, "12_Toan_A", NhatKy_ViPham!F:F, B18, NhatKy_ViPham!C:C, "T15")</f>
        <v>100</v>
      </c>
      <c r="AG18" s="6">
        <f>100 + SUMIFS(NhatKy_ViPham!J:J, NhatKy_ViPham!E:E, "12_Toan_A", NhatKy_ViPham!F:F, B18, NhatKy_ViPham!C:C, "T16") - SUMIFS(NhatKy_ViPham!K:K, NhatKy_ViPham!E:E, "12_Toan_A", NhatKy_ViPham!F:F, B18, NhatKy_ViPham!C:C, "T16")</f>
        <v>100</v>
      </c>
      <c r="AH18" s="6">
        <f>100 + SUMIFS(NhatKy_ViPham!J:J, NhatKy_ViPham!E:E, "12_Toan_A", NhatKy_ViPham!F:F, B18, NhatKy_ViPham!C:C, "T17") - SUMIFS(NhatKy_ViPham!K:K, NhatKy_ViPham!E:E, "12_Toan_A", NhatKy_ViPham!F:F, B18, NhatKy_ViPham!C:C, "T17")</f>
        <v>100</v>
      </c>
      <c r="AI18" s="6">
        <f>100 + SUMIFS(NhatKy_ViPham!J:J, NhatKy_ViPham!E:E, "12_Toan_A", NhatKy_ViPham!F:F, B18, NhatKy_ViPham!C:C, "T18") - SUMIFS(NhatKy_ViPham!K:K, NhatKy_ViPham!E:E, "12_Toan_A", NhatKy_ViPham!F:F, B18, NhatKy_ViPham!C:C, "T18")</f>
        <v>100</v>
      </c>
      <c r="AJ18" s="6">
        <f>100 + SUMIFS(NhatKy_ViPham!J:J, NhatKy_ViPham!E:E, "12_Toan_A", NhatKy_ViPham!F:F, B18, NhatKy_ViPham!C:C, "T19") - SUMIFS(NhatKy_ViPham!K:K, NhatKy_ViPham!E:E, "12_Toan_A", NhatKy_ViPham!F:F, B18, NhatKy_ViPham!C:C, "T19")</f>
        <v>100</v>
      </c>
      <c r="AK18" s="6">
        <f>100 + SUMIFS(NhatKy_ViPham!J:J, NhatKy_ViPham!E:E, "12_Toan_A", NhatKy_ViPham!F:F, B18, NhatKy_ViPham!C:C, "T20") - SUMIFS(NhatKy_ViPham!K:K, NhatKy_ViPham!E:E, "12_Toan_A", NhatKy_ViPham!F:F, B18, NhatKy_ViPham!C:C, "T20")</f>
        <v>100</v>
      </c>
      <c r="AL18" s="6">
        <f>100 + SUMIFS(NhatKy_ViPham!J:J, NhatKy_ViPham!E:E, "12_Toan_A", NhatKy_ViPham!F:F, B18, NhatKy_ViPham!C:C, "T21") - SUMIFS(NhatKy_ViPham!K:K, NhatKy_ViPham!E:E, "12_Toan_A", NhatKy_ViPham!F:F, B18, NhatKy_ViPham!C:C, "T21")</f>
        <v>100</v>
      </c>
      <c r="AM18" s="6">
        <f>100 + SUMIFS(NhatKy_ViPham!J:J, NhatKy_ViPham!E:E, "12_Toan_A", NhatKy_ViPham!F:F, B18, NhatKy_ViPham!C:C, "T22") - SUMIFS(NhatKy_ViPham!K:K, NhatKy_ViPham!E:E, "12_Toan_A", NhatKy_ViPham!F:F, B18, NhatKy_ViPham!C:C, "T22")</f>
        <v>100</v>
      </c>
      <c r="AN18" s="6">
        <f>100 + SUMIFS(NhatKy_ViPham!J:J, NhatKy_ViPham!E:E, "12_Toan_A", NhatKy_ViPham!F:F, B18, NhatKy_ViPham!C:C, "T23") - SUMIFS(NhatKy_ViPham!K:K, NhatKy_ViPham!E:E, "12_Toan_A", NhatKy_ViPham!F:F, B18, NhatKy_ViPham!C:C, "T23")</f>
        <v>100</v>
      </c>
      <c r="AO18" s="6">
        <f>100 + SUMIFS(NhatKy_ViPham!J:J, NhatKy_ViPham!E:E, "12_Toan_A", NhatKy_ViPham!F:F, B18, NhatKy_ViPham!C:C, "T24") - SUMIFS(NhatKy_ViPham!K:K, NhatKy_ViPham!E:E, "12_Toan_A", NhatKy_ViPham!F:F, B18, NhatKy_ViPham!C:C, "T24")</f>
        <v>100</v>
      </c>
      <c r="AP18" s="6">
        <f>100 + SUMIFS(NhatKy_ViPham!J:J, NhatKy_ViPham!E:E, "12_Toan_A", NhatKy_ViPham!F:F, B18, NhatKy_ViPham!C:C, "T25") - SUMIFS(NhatKy_ViPham!K:K, NhatKy_ViPham!E:E, "12_Toan_A", NhatKy_ViPham!F:F, B18, NhatKy_ViPham!C:C, "T25")</f>
        <v>100</v>
      </c>
      <c r="AQ18" s="6">
        <f>100 + SUMIFS(NhatKy_ViPham!J:J, NhatKy_ViPham!E:E, "12_Toan_A", NhatKy_ViPham!F:F, B18, NhatKy_ViPham!C:C, "T26") - SUMIFS(NhatKy_ViPham!K:K, NhatKy_ViPham!E:E, "12_Toan_A", NhatKy_ViPham!F:F, B18, NhatKy_ViPham!C:C, "T26")</f>
        <v>100</v>
      </c>
      <c r="AR18" s="6">
        <f>100 + SUMIFS(NhatKy_ViPham!J:J, NhatKy_ViPham!E:E, "12_Toan_A", NhatKy_ViPham!F:F, B18, NhatKy_ViPham!C:C, "T27") - SUMIFS(NhatKy_ViPham!K:K, NhatKy_ViPham!E:E, "12_Toan_A", NhatKy_ViPham!F:F, B18, NhatKy_ViPham!C:C, "T27")</f>
        <v>100</v>
      </c>
      <c r="AS18" s="6">
        <f>100 + SUMIFS(NhatKy_ViPham!J:J, NhatKy_ViPham!E:E, "12_Toan_A", NhatKy_ViPham!F:F, B18, NhatKy_ViPham!C:C, "T28") - SUMIFS(NhatKy_ViPham!K:K, NhatKy_ViPham!E:E, "12_Toan_A", NhatKy_ViPham!F:F, B18, NhatKy_ViPham!C:C, "T28")</f>
        <v>100</v>
      </c>
      <c r="AT18" s="6">
        <f>100 + SUMIFS(NhatKy_ViPham!J:J, NhatKy_ViPham!E:E, "12_Toan_A", NhatKy_ViPham!F:F, B18, NhatKy_ViPham!C:C, "T29") - SUMIFS(NhatKy_ViPham!K:K, NhatKy_ViPham!E:E, "12_Toan_A", NhatKy_ViPham!F:F, B18, NhatKy_ViPham!C:C, "T29")</f>
        <v>100</v>
      </c>
      <c r="AU18" s="6">
        <f>100 + SUMIFS(NhatKy_ViPham!J:J, NhatKy_ViPham!E:E, "12_Toan_A", NhatKy_ViPham!F:F, B18, NhatKy_ViPham!C:C, "T30") - SUMIFS(NhatKy_ViPham!K:K, NhatKy_ViPham!E:E, "12_Toan_A", NhatKy_ViPham!F:F, B18, NhatKy_ViPham!C:C, "T30")</f>
        <v>100</v>
      </c>
      <c r="AV18" s="6">
        <f>100 + SUMIFS(NhatKy_ViPham!J:J, NhatKy_ViPham!E:E, "12_Toan_A", NhatKy_ViPham!F:F, B18, NhatKy_ViPham!C:C, "T31") - SUMIFS(NhatKy_ViPham!K:K, NhatKy_ViPham!E:E, "12_Toan_A", NhatKy_ViPham!F:F, B18, NhatKy_ViPham!C:C, "T31")</f>
        <v>100</v>
      </c>
      <c r="AW18" s="6">
        <f>100 + SUMIFS(NhatKy_ViPham!J:J, NhatKy_ViPham!E:E, "12_Toan_A", NhatKy_ViPham!F:F, B18, NhatKy_ViPham!C:C, "T32") - SUMIFS(NhatKy_ViPham!K:K, NhatKy_ViPham!E:E, "12_Toan_A", NhatKy_ViPham!F:F, B18, NhatKy_ViPham!C:C, "T32")</f>
        <v>100</v>
      </c>
      <c r="AX18" s="6">
        <f>100 + SUMIFS(NhatKy_ViPham!J:J, NhatKy_ViPham!E:E, "12_Toan_A", NhatKy_ViPham!F:F, B18, NhatKy_ViPham!C:C, "T33") - SUMIFS(NhatKy_ViPham!K:K, NhatKy_ViPham!E:E, "12_Toan_A", NhatKy_ViPham!F:F, B18, NhatKy_ViPham!C:C, "T33")</f>
        <v>100</v>
      </c>
      <c r="AY18" s="6">
        <f>100 + SUMIFS(NhatKy_ViPham!J:J, NhatKy_ViPham!E:E, "12_Toan_A", NhatKy_ViPham!F:F, B18, NhatKy_ViPham!C:C, "T34") - SUMIFS(NhatKy_ViPham!K:K, NhatKy_ViPham!E:E, "12_Toan_A", NhatKy_ViPham!F:F, B18, NhatKy_ViPham!C:C, "T34")</f>
        <v>100</v>
      </c>
      <c r="AZ18" s="6">
        <f>100 + SUMIFS(NhatKy_ViPham!J:J, NhatKy_ViPham!E:E, "12_Toan_A", NhatKy_ViPham!F:F, B18, NhatKy_ViPham!C:C, "T35") - SUMIFS(NhatKy_ViPham!K:K, NhatKy_ViPham!E:E, "12_Toan_A", NhatKy_ViPham!F:F, B18, NhatKy_ViPham!C:C, "T35")</f>
        <v>100</v>
      </c>
      <c r="BA18" s="12">
        <f t="shared" si="0"/>
        <v>100</v>
      </c>
      <c r="BB18" s="11" t="s">
        <v>430</v>
      </c>
      <c r="BC18" s="16" t="str">
        <f t="shared" si="1"/>
        <v>Tốt</v>
      </c>
      <c r="BD18" s="15" t="str">
        <f t="shared" si="2"/>
        <v>🟢 BÌNH THƯỜNG</v>
      </c>
    </row>
    <row r="19" spans="1:56" x14ac:dyDescent="0.25">
      <c r="A19" s="4">
        <v>11</v>
      </c>
      <c r="B19" s="10" t="s">
        <v>2223</v>
      </c>
      <c r="C19" s="4" t="s">
        <v>2224</v>
      </c>
      <c r="D19" s="4" t="s">
        <v>435</v>
      </c>
      <c r="E19" s="11" t="s">
        <v>430</v>
      </c>
      <c r="F19" s="7">
        <f>SUMIFS(NhatKy_ViPham!K:K, NhatKy_ViPham!E:E, "12_Toan_A", NhatKy_ViPham!F:F, B19, NhatKy_ViPham!H:H, "L01")</f>
        <v>0</v>
      </c>
      <c r="G19" s="7">
        <f>SUMIFS(NhatKy_ViPham!K:K, NhatKy_ViPham!E:E, "12_Toan_A", NhatKy_ViPham!F:F, B19, NhatKy_ViPham!H:H, "L02")</f>
        <v>0</v>
      </c>
      <c r="H19" s="7">
        <f>SUMIFS(NhatKy_ViPham!K:K, NhatKy_ViPham!E:E, "12_Toan_A", NhatKy_ViPham!F:F, B19, NhatKy_ViPham!H:H, "L03")</f>
        <v>0</v>
      </c>
      <c r="I19" s="7">
        <f>SUMIFS(NhatKy_ViPham!K:K, NhatKy_ViPham!E:E, "12_Toan_A", NhatKy_ViPham!F:F, B19, NhatKy_ViPham!H:H, "L04")</f>
        <v>0</v>
      </c>
      <c r="J19" s="7">
        <f>SUMIFS(NhatKy_ViPham!K:K, NhatKy_ViPham!E:E, "12_Toan_A", NhatKy_ViPham!F:F, B19, NhatKy_ViPham!H:H, "L05")</f>
        <v>0</v>
      </c>
      <c r="K19" s="7">
        <f>SUMIFS(NhatKy_ViPham!K:K, NhatKy_ViPham!E:E, "12_Toan_A", NhatKy_ViPham!F:F, B19, NhatKy_ViPham!H:H, "L06")</f>
        <v>0</v>
      </c>
      <c r="L19" s="7">
        <f>SUMIFS(NhatKy_ViPham!K:K, NhatKy_ViPham!E:E, "12_Toan_A", NhatKy_ViPham!F:F, B19, NhatKy_ViPham!H:H, "L07")</f>
        <v>0</v>
      </c>
      <c r="M19" s="7">
        <f>SUMIFS(NhatKy_ViPham!K:K, NhatKy_ViPham!E:E, "12_Toan_A", NhatKy_ViPham!F:F, B19, NhatKy_ViPham!H:H, "L08")</f>
        <v>0</v>
      </c>
      <c r="N19" s="7">
        <f>SUMIFS(NhatKy_ViPham!K:K, NhatKy_ViPham!E:E, "12_Toan_A", NhatKy_ViPham!F:F, B19, NhatKy_ViPham!H:H, "L09")</f>
        <v>0</v>
      </c>
      <c r="O19" s="7">
        <f>SUMIFS(NhatKy_ViPham!K:K, NhatKy_ViPham!E:E, "12_Toan_A", NhatKy_ViPham!F:F, B19, NhatKy_ViPham!H:H, "L10")</f>
        <v>0</v>
      </c>
      <c r="P19" s="12">
        <f>SUMIFS(NhatKy_ViPham!J:J, NhatKy_ViPham!E:E, "12_Toan_A", NhatKy_ViPham!F:F, B19)</f>
        <v>0</v>
      </c>
      <c r="Q19" s="13">
        <f>SUMIFS(NhatKy_ViPham!K:K, NhatKy_ViPham!E:E, "12_Toan_A", NhatKy_ViPham!F:F, B19)</f>
        <v>0</v>
      </c>
      <c r="R19" s="7">
        <f>100 + SUMIFS(NhatKy_ViPham!J:J, NhatKy_ViPham!E:E, "12_Toan_A", NhatKy_ViPham!F:F, B19, NhatKy_ViPham!C:C, "T1") - SUMIFS(NhatKy_ViPham!K:K, NhatKy_ViPham!E:E, "12_Toan_A", NhatKy_ViPham!F:F, B19, NhatKy_ViPham!C:C, "T1")</f>
        <v>100</v>
      </c>
      <c r="S19" s="7">
        <f>100 + SUMIFS(NhatKy_ViPham!J:J, NhatKy_ViPham!E:E, "12_Toan_A", NhatKy_ViPham!F:F, B19, NhatKy_ViPham!C:C, "T2") - SUMIFS(NhatKy_ViPham!K:K, NhatKy_ViPham!E:E, "12_Toan_A", NhatKy_ViPham!F:F, B19, NhatKy_ViPham!C:C, "T2")</f>
        <v>100</v>
      </c>
      <c r="T19" s="7">
        <f>100 + SUMIFS(NhatKy_ViPham!J:J, NhatKy_ViPham!E:E, "12_Toan_A", NhatKy_ViPham!F:F, B19, NhatKy_ViPham!C:C, "T3") - SUMIFS(NhatKy_ViPham!K:K, NhatKy_ViPham!E:E, "12_Toan_A", NhatKy_ViPham!F:F, B19, NhatKy_ViPham!C:C, "T3")</f>
        <v>100</v>
      </c>
      <c r="U19" s="7">
        <f>100 + SUMIFS(NhatKy_ViPham!J:J, NhatKy_ViPham!E:E, "12_Toan_A", NhatKy_ViPham!F:F, B19, NhatKy_ViPham!C:C, "T4") - SUMIFS(NhatKy_ViPham!K:K, NhatKy_ViPham!E:E, "12_Toan_A", NhatKy_ViPham!F:F, B19, NhatKy_ViPham!C:C, "T4")</f>
        <v>100</v>
      </c>
      <c r="V19" s="7">
        <f>100 + SUMIFS(NhatKy_ViPham!J:J, NhatKy_ViPham!E:E, "12_Toan_A", NhatKy_ViPham!F:F, B19, NhatKy_ViPham!C:C, "T5") - SUMIFS(NhatKy_ViPham!K:K, NhatKy_ViPham!E:E, "12_Toan_A", NhatKy_ViPham!F:F, B19, NhatKy_ViPham!C:C, "T5")</f>
        <v>100</v>
      </c>
      <c r="W19" s="7">
        <f>100 + SUMIFS(NhatKy_ViPham!J:J, NhatKy_ViPham!E:E, "12_Toan_A", NhatKy_ViPham!F:F, B19, NhatKy_ViPham!C:C, "T6") - SUMIFS(NhatKy_ViPham!K:K, NhatKy_ViPham!E:E, "12_Toan_A", NhatKy_ViPham!F:F, B19, NhatKy_ViPham!C:C, "T6")</f>
        <v>100</v>
      </c>
      <c r="X19" s="7">
        <f>100 + SUMIFS(NhatKy_ViPham!J:J, NhatKy_ViPham!E:E, "12_Toan_A", NhatKy_ViPham!F:F, B19, NhatKy_ViPham!C:C, "T7") - SUMIFS(NhatKy_ViPham!K:K, NhatKy_ViPham!E:E, "12_Toan_A", NhatKy_ViPham!F:F, B19, NhatKy_ViPham!C:C, "T7")</f>
        <v>100</v>
      </c>
      <c r="Y19" s="7">
        <f>100 + SUMIFS(NhatKy_ViPham!J:J, NhatKy_ViPham!E:E, "12_Toan_A", NhatKy_ViPham!F:F, B19, NhatKy_ViPham!C:C, "T8") - SUMIFS(NhatKy_ViPham!K:K, NhatKy_ViPham!E:E, "12_Toan_A", NhatKy_ViPham!F:F, B19, NhatKy_ViPham!C:C, "T8")</f>
        <v>100</v>
      </c>
      <c r="Z19" s="7">
        <f>100 + SUMIFS(NhatKy_ViPham!J:J, NhatKy_ViPham!E:E, "12_Toan_A", NhatKy_ViPham!F:F, B19, NhatKy_ViPham!C:C, "T9") - SUMIFS(NhatKy_ViPham!K:K, NhatKy_ViPham!E:E, "12_Toan_A", NhatKy_ViPham!F:F, B19, NhatKy_ViPham!C:C, "T9")</f>
        <v>100</v>
      </c>
      <c r="AA19" s="7">
        <f>100 + SUMIFS(NhatKy_ViPham!J:J, NhatKy_ViPham!E:E, "12_Toan_A", NhatKy_ViPham!F:F, B19, NhatKy_ViPham!C:C, "T10") - SUMIFS(NhatKy_ViPham!K:K, NhatKy_ViPham!E:E, "12_Toan_A", NhatKy_ViPham!F:F, B19, NhatKy_ViPham!C:C, "T10")</f>
        <v>100</v>
      </c>
      <c r="AB19" s="7">
        <f>100 + SUMIFS(NhatKy_ViPham!J:J, NhatKy_ViPham!E:E, "12_Toan_A", NhatKy_ViPham!F:F, B19, NhatKy_ViPham!C:C, "T11") - SUMIFS(NhatKy_ViPham!K:K, NhatKy_ViPham!E:E, "12_Toan_A", NhatKy_ViPham!F:F, B19, NhatKy_ViPham!C:C, "T11")</f>
        <v>100</v>
      </c>
      <c r="AC19" s="7">
        <f>100 + SUMIFS(NhatKy_ViPham!J:J, NhatKy_ViPham!E:E, "12_Toan_A", NhatKy_ViPham!F:F, B19, NhatKy_ViPham!C:C, "T12") - SUMIFS(NhatKy_ViPham!K:K, NhatKy_ViPham!E:E, "12_Toan_A", NhatKy_ViPham!F:F, B19, NhatKy_ViPham!C:C, "T12")</f>
        <v>100</v>
      </c>
      <c r="AD19" s="7">
        <f>100 + SUMIFS(NhatKy_ViPham!J:J, NhatKy_ViPham!E:E, "12_Toan_A", NhatKy_ViPham!F:F, B19, NhatKy_ViPham!C:C, "T13") - SUMIFS(NhatKy_ViPham!K:K, NhatKy_ViPham!E:E, "12_Toan_A", NhatKy_ViPham!F:F, B19, NhatKy_ViPham!C:C, "T13")</f>
        <v>100</v>
      </c>
      <c r="AE19" s="7">
        <f>100 + SUMIFS(NhatKy_ViPham!J:J, NhatKy_ViPham!E:E, "12_Toan_A", NhatKy_ViPham!F:F, B19, NhatKy_ViPham!C:C, "T14") - SUMIFS(NhatKy_ViPham!K:K, NhatKy_ViPham!E:E, "12_Toan_A", NhatKy_ViPham!F:F, B19, NhatKy_ViPham!C:C, "T14")</f>
        <v>100</v>
      </c>
      <c r="AF19" s="7">
        <f>100 + SUMIFS(NhatKy_ViPham!J:J, NhatKy_ViPham!E:E, "12_Toan_A", NhatKy_ViPham!F:F, B19, NhatKy_ViPham!C:C, "T15") - SUMIFS(NhatKy_ViPham!K:K, NhatKy_ViPham!E:E, "12_Toan_A", NhatKy_ViPham!F:F, B19, NhatKy_ViPham!C:C, "T15")</f>
        <v>100</v>
      </c>
      <c r="AG19" s="7">
        <f>100 + SUMIFS(NhatKy_ViPham!J:J, NhatKy_ViPham!E:E, "12_Toan_A", NhatKy_ViPham!F:F, B19, NhatKy_ViPham!C:C, "T16") - SUMIFS(NhatKy_ViPham!K:K, NhatKy_ViPham!E:E, "12_Toan_A", NhatKy_ViPham!F:F, B19, NhatKy_ViPham!C:C, "T16")</f>
        <v>100</v>
      </c>
      <c r="AH19" s="7">
        <f>100 + SUMIFS(NhatKy_ViPham!J:J, NhatKy_ViPham!E:E, "12_Toan_A", NhatKy_ViPham!F:F, B19, NhatKy_ViPham!C:C, "T17") - SUMIFS(NhatKy_ViPham!K:K, NhatKy_ViPham!E:E, "12_Toan_A", NhatKy_ViPham!F:F, B19, NhatKy_ViPham!C:C, "T17")</f>
        <v>100</v>
      </c>
      <c r="AI19" s="7">
        <f>100 + SUMIFS(NhatKy_ViPham!J:J, NhatKy_ViPham!E:E, "12_Toan_A", NhatKy_ViPham!F:F, B19, NhatKy_ViPham!C:C, "T18") - SUMIFS(NhatKy_ViPham!K:K, NhatKy_ViPham!E:E, "12_Toan_A", NhatKy_ViPham!F:F, B19, NhatKy_ViPham!C:C, "T18")</f>
        <v>100</v>
      </c>
      <c r="AJ19" s="7">
        <f>100 + SUMIFS(NhatKy_ViPham!J:J, NhatKy_ViPham!E:E, "12_Toan_A", NhatKy_ViPham!F:F, B19, NhatKy_ViPham!C:C, "T19") - SUMIFS(NhatKy_ViPham!K:K, NhatKy_ViPham!E:E, "12_Toan_A", NhatKy_ViPham!F:F, B19, NhatKy_ViPham!C:C, "T19")</f>
        <v>100</v>
      </c>
      <c r="AK19" s="7">
        <f>100 + SUMIFS(NhatKy_ViPham!J:J, NhatKy_ViPham!E:E, "12_Toan_A", NhatKy_ViPham!F:F, B19, NhatKy_ViPham!C:C, "T20") - SUMIFS(NhatKy_ViPham!K:K, NhatKy_ViPham!E:E, "12_Toan_A", NhatKy_ViPham!F:F, B19, NhatKy_ViPham!C:C, "T20")</f>
        <v>100</v>
      </c>
      <c r="AL19" s="7">
        <f>100 + SUMIFS(NhatKy_ViPham!J:J, NhatKy_ViPham!E:E, "12_Toan_A", NhatKy_ViPham!F:F, B19, NhatKy_ViPham!C:C, "T21") - SUMIFS(NhatKy_ViPham!K:K, NhatKy_ViPham!E:E, "12_Toan_A", NhatKy_ViPham!F:F, B19, NhatKy_ViPham!C:C, "T21")</f>
        <v>100</v>
      </c>
      <c r="AM19" s="7">
        <f>100 + SUMIFS(NhatKy_ViPham!J:J, NhatKy_ViPham!E:E, "12_Toan_A", NhatKy_ViPham!F:F, B19, NhatKy_ViPham!C:C, "T22") - SUMIFS(NhatKy_ViPham!K:K, NhatKy_ViPham!E:E, "12_Toan_A", NhatKy_ViPham!F:F, B19, NhatKy_ViPham!C:C, "T22")</f>
        <v>100</v>
      </c>
      <c r="AN19" s="7">
        <f>100 + SUMIFS(NhatKy_ViPham!J:J, NhatKy_ViPham!E:E, "12_Toan_A", NhatKy_ViPham!F:F, B19, NhatKy_ViPham!C:C, "T23") - SUMIFS(NhatKy_ViPham!K:K, NhatKy_ViPham!E:E, "12_Toan_A", NhatKy_ViPham!F:F, B19, NhatKy_ViPham!C:C, "T23")</f>
        <v>100</v>
      </c>
      <c r="AO19" s="7">
        <f>100 + SUMIFS(NhatKy_ViPham!J:J, NhatKy_ViPham!E:E, "12_Toan_A", NhatKy_ViPham!F:F, B19, NhatKy_ViPham!C:C, "T24") - SUMIFS(NhatKy_ViPham!K:K, NhatKy_ViPham!E:E, "12_Toan_A", NhatKy_ViPham!F:F, B19, NhatKy_ViPham!C:C, "T24")</f>
        <v>100</v>
      </c>
      <c r="AP19" s="7">
        <f>100 + SUMIFS(NhatKy_ViPham!J:J, NhatKy_ViPham!E:E, "12_Toan_A", NhatKy_ViPham!F:F, B19, NhatKy_ViPham!C:C, "T25") - SUMIFS(NhatKy_ViPham!K:K, NhatKy_ViPham!E:E, "12_Toan_A", NhatKy_ViPham!F:F, B19, NhatKy_ViPham!C:C, "T25")</f>
        <v>100</v>
      </c>
      <c r="AQ19" s="7">
        <f>100 + SUMIFS(NhatKy_ViPham!J:J, NhatKy_ViPham!E:E, "12_Toan_A", NhatKy_ViPham!F:F, B19, NhatKy_ViPham!C:C, "T26") - SUMIFS(NhatKy_ViPham!K:K, NhatKy_ViPham!E:E, "12_Toan_A", NhatKy_ViPham!F:F, B19, NhatKy_ViPham!C:C, "T26")</f>
        <v>100</v>
      </c>
      <c r="AR19" s="7">
        <f>100 + SUMIFS(NhatKy_ViPham!J:J, NhatKy_ViPham!E:E, "12_Toan_A", NhatKy_ViPham!F:F, B19, NhatKy_ViPham!C:C, "T27") - SUMIFS(NhatKy_ViPham!K:K, NhatKy_ViPham!E:E, "12_Toan_A", NhatKy_ViPham!F:F, B19, NhatKy_ViPham!C:C, "T27")</f>
        <v>100</v>
      </c>
      <c r="AS19" s="7">
        <f>100 + SUMIFS(NhatKy_ViPham!J:J, NhatKy_ViPham!E:E, "12_Toan_A", NhatKy_ViPham!F:F, B19, NhatKy_ViPham!C:C, "T28") - SUMIFS(NhatKy_ViPham!K:K, NhatKy_ViPham!E:E, "12_Toan_A", NhatKy_ViPham!F:F, B19, NhatKy_ViPham!C:C, "T28")</f>
        <v>100</v>
      </c>
      <c r="AT19" s="7">
        <f>100 + SUMIFS(NhatKy_ViPham!J:J, NhatKy_ViPham!E:E, "12_Toan_A", NhatKy_ViPham!F:F, B19, NhatKy_ViPham!C:C, "T29") - SUMIFS(NhatKy_ViPham!K:K, NhatKy_ViPham!E:E, "12_Toan_A", NhatKy_ViPham!F:F, B19, NhatKy_ViPham!C:C, "T29")</f>
        <v>100</v>
      </c>
      <c r="AU19" s="7">
        <f>100 + SUMIFS(NhatKy_ViPham!J:J, NhatKy_ViPham!E:E, "12_Toan_A", NhatKy_ViPham!F:F, B19, NhatKy_ViPham!C:C, "T30") - SUMIFS(NhatKy_ViPham!K:K, NhatKy_ViPham!E:E, "12_Toan_A", NhatKy_ViPham!F:F, B19, NhatKy_ViPham!C:C, "T30")</f>
        <v>100</v>
      </c>
      <c r="AV19" s="7">
        <f>100 + SUMIFS(NhatKy_ViPham!J:J, NhatKy_ViPham!E:E, "12_Toan_A", NhatKy_ViPham!F:F, B19, NhatKy_ViPham!C:C, "T31") - SUMIFS(NhatKy_ViPham!K:K, NhatKy_ViPham!E:E, "12_Toan_A", NhatKy_ViPham!F:F, B19, NhatKy_ViPham!C:C, "T31")</f>
        <v>100</v>
      </c>
      <c r="AW19" s="7">
        <f>100 + SUMIFS(NhatKy_ViPham!J:J, NhatKy_ViPham!E:E, "12_Toan_A", NhatKy_ViPham!F:F, B19, NhatKy_ViPham!C:C, "T32") - SUMIFS(NhatKy_ViPham!K:K, NhatKy_ViPham!E:E, "12_Toan_A", NhatKy_ViPham!F:F, B19, NhatKy_ViPham!C:C, "T32")</f>
        <v>100</v>
      </c>
      <c r="AX19" s="7">
        <f>100 + SUMIFS(NhatKy_ViPham!J:J, NhatKy_ViPham!E:E, "12_Toan_A", NhatKy_ViPham!F:F, B19, NhatKy_ViPham!C:C, "T33") - SUMIFS(NhatKy_ViPham!K:K, NhatKy_ViPham!E:E, "12_Toan_A", NhatKy_ViPham!F:F, B19, NhatKy_ViPham!C:C, "T33")</f>
        <v>100</v>
      </c>
      <c r="AY19" s="7">
        <f>100 + SUMIFS(NhatKy_ViPham!J:J, NhatKy_ViPham!E:E, "12_Toan_A", NhatKy_ViPham!F:F, B19, NhatKy_ViPham!C:C, "T34") - SUMIFS(NhatKy_ViPham!K:K, NhatKy_ViPham!E:E, "12_Toan_A", NhatKy_ViPham!F:F, B19, NhatKy_ViPham!C:C, "T34")</f>
        <v>100</v>
      </c>
      <c r="AZ19" s="7">
        <f>100 + SUMIFS(NhatKy_ViPham!J:J, NhatKy_ViPham!E:E, "12_Toan_A", NhatKy_ViPham!F:F, B19, NhatKy_ViPham!C:C, "T35") - SUMIFS(NhatKy_ViPham!K:K, NhatKy_ViPham!E:E, "12_Toan_A", NhatKy_ViPham!F:F, B19, NhatKy_ViPham!C:C, "T35")</f>
        <v>100</v>
      </c>
      <c r="BA19" s="12">
        <f t="shared" si="0"/>
        <v>100</v>
      </c>
      <c r="BB19" s="11" t="s">
        <v>430</v>
      </c>
      <c r="BC19" s="14" t="str">
        <f t="shared" si="1"/>
        <v>Tốt</v>
      </c>
      <c r="BD19" s="10" t="str">
        <f t="shared" si="2"/>
        <v>🟢 BÌNH THƯỜNG</v>
      </c>
    </row>
    <row r="20" spans="1:56" x14ac:dyDescent="0.25">
      <c r="A20" s="5">
        <v>12</v>
      </c>
      <c r="B20" s="15" t="s">
        <v>2225</v>
      </c>
      <c r="C20" s="5" t="s">
        <v>2209</v>
      </c>
      <c r="D20" s="5" t="s">
        <v>435</v>
      </c>
      <c r="E20" s="11" t="s">
        <v>430</v>
      </c>
      <c r="F20" s="6">
        <f>SUMIFS(NhatKy_ViPham!K:K, NhatKy_ViPham!E:E, "12_Toan_A", NhatKy_ViPham!F:F, B20, NhatKy_ViPham!H:H, "L01")</f>
        <v>0</v>
      </c>
      <c r="G20" s="6">
        <f>SUMIFS(NhatKy_ViPham!K:K, NhatKy_ViPham!E:E, "12_Toan_A", NhatKy_ViPham!F:F, B20, NhatKy_ViPham!H:H, "L02")</f>
        <v>0</v>
      </c>
      <c r="H20" s="6">
        <f>SUMIFS(NhatKy_ViPham!K:K, NhatKy_ViPham!E:E, "12_Toan_A", NhatKy_ViPham!F:F, B20, NhatKy_ViPham!H:H, "L03")</f>
        <v>0</v>
      </c>
      <c r="I20" s="6">
        <f>SUMIFS(NhatKy_ViPham!K:K, NhatKy_ViPham!E:E, "12_Toan_A", NhatKy_ViPham!F:F, B20, NhatKy_ViPham!H:H, "L04")</f>
        <v>0</v>
      </c>
      <c r="J20" s="6">
        <f>SUMIFS(NhatKy_ViPham!K:K, NhatKy_ViPham!E:E, "12_Toan_A", NhatKy_ViPham!F:F, B20, NhatKy_ViPham!H:H, "L05")</f>
        <v>0</v>
      </c>
      <c r="K20" s="6">
        <f>SUMIFS(NhatKy_ViPham!K:K, NhatKy_ViPham!E:E, "12_Toan_A", NhatKy_ViPham!F:F, B20, NhatKy_ViPham!H:H, "L06")</f>
        <v>0</v>
      </c>
      <c r="L20" s="6">
        <f>SUMIFS(NhatKy_ViPham!K:K, NhatKy_ViPham!E:E, "12_Toan_A", NhatKy_ViPham!F:F, B20, NhatKy_ViPham!H:H, "L07")</f>
        <v>0</v>
      </c>
      <c r="M20" s="6">
        <f>SUMIFS(NhatKy_ViPham!K:K, NhatKy_ViPham!E:E, "12_Toan_A", NhatKy_ViPham!F:F, B20, NhatKy_ViPham!H:H, "L08")</f>
        <v>0</v>
      </c>
      <c r="N20" s="6">
        <f>SUMIFS(NhatKy_ViPham!K:K, NhatKy_ViPham!E:E, "12_Toan_A", NhatKy_ViPham!F:F, B20, NhatKy_ViPham!H:H, "L09")</f>
        <v>0</v>
      </c>
      <c r="O20" s="6">
        <f>SUMIFS(NhatKy_ViPham!K:K, NhatKy_ViPham!E:E, "12_Toan_A", NhatKy_ViPham!F:F, B20, NhatKy_ViPham!H:H, "L10")</f>
        <v>0</v>
      </c>
      <c r="P20" s="12">
        <f>SUMIFS(NhatKy_ViPham!J:J, NhatKy_ViPham!E:E, "12_Toan_A", NhatKy_ViPham!F:F, B20)</f>
        <v>0</v>
      </c>
      <c r="Q20" s="13">
        <f>SUMIFS(NhatKy_ViPham!K:K, NhatKy_ViPham!E:E, "12_Toan_A", NhatKy_ViPham!F:F, B20)</f>
        <v>0</v>
      </c>
      <c r="R20" s="6">
        <f>100 + SUMIFS(NhatKy_ViPham!J:J, NhatKy_ViPham!E:E, "12_Toan_A", NhatKy_ViPham!F:F, B20, NhatKy_ViPham!C:C, "T1") - SUMIFS(NhatKy_ViPham!K:K, NhatKy_ViPham!E:E, "12_Toan_A", NhatKy_ViPham!F:F, B20, NhatKy_ViPham!C:C, "T1")</f>
        <v>100</v>
      </c>
      <c r="S20" s="6">
        <f>100 + SUMIFS(NhatKy_ViPham!J:J, NhatKy_ViPham!E:E, "12_Toan_A", NhatKy_ViPham!F:F, B20, NhatKy_ViPham!C:C, "T2") - SUMIFS(NhatKy_ViPham!K:K, NhatKy_ViPham!E:E, "12_Toan_A", NhatKy_ViPham!F:F, B20, NhatKy_ViPham!C:C, "T2")</f>
        <v>100</v>
      </c>
      <c r="T20" s="6">
        <f>100 + SUMIFS(NhatKy_ViPham!J:J, NhatKy_ViPham!E:E, "12_Toan_A", NhatKy_ViPham!F:F, B20, NhatKy_ViPham!C:C, "T3") - SUMIFS(NhatKy_ViPham!K:K, NhatKy_ViPham!E:E, "12_Toan_A", NhatKy_ViPham!F:F, B20, NhatKy_ViPham!C:C, "T3")</f>
        <v>100</v>
      </c>
      <c r="U20" s="6">
        <f>100 + SUMIFS(NhatKy_ViPham!J:J, NhatKy_ViPham!E:E, "12_Toan_A", NhatKy_ViPham!F:F, B20, NhatKy_ViPham!C:C, "T4") - SUMIFS(NhatKy_ViPham!K:K, NhatKy_ViPham!E:E, "12_Toan_A", NhatKy_ViPham!F:F, B20, NhatKy_ViPham!C:C, "T4")</f>
        <v>100</v>
      </c>
      <c r="V20" s="6">
        <f>100 + SUMIFS(NhatKy_ViPham!J:J, NhatKy_ViPham!E:E, "12_Toan_A", NhatKy_ViPham!F:F, B20, NhatKy_ViPham!C:C, "T5") - SUMIFS(NhatKy_ViPham!K:K, NhatKy_ViPham!E:E, "12_Toan_A", NhatKy_ViPham!F:F, B20, NhatKy_ViPham!C:C, "T5")</f>
        <v>100</v>
      </c>
      <c r="W20" s="6">
        <f>100 + SUMIFS(NhatKy_ViPham!J:J, NhatKy_ViPham!E:E, "12_Toan_A", NhatKy_ViPham!F:F, B20, NhatKy_ViPham!C:C, "T6") - SUMIFS(NhatKy_ViPham!K:K, NhatKy_ViPham!E:E, "12_Toan_A", NhatKy_ViPham!F:F, B20, NhatKy_ViPham!C:C, "T6")</f>
        <v>100</v>
      </c>
      <c r="X20" s="6">
        <f>100 + SUMIFS(NhatKy_ViPham!J:J, NhatKy_ViPham!E:E, "12_Toan_A", NhatKy_ViPham!F:F, B20, NhatKy_ViPham!C:C, "T7") - SUMIFS(NhatKy_ViPham!K:K, NhatKy_ViPham!E:E, "12_Toan_A", NhatKy_ViPham!F:F, B20, NhatKy_ViPham!C:C, "T7")</f>
        <v>100</v>
      </c>
      <c r="Y20" s="6">
        <f>100 + SUMIFS(NhatKy_ViPham!J:J, NhatKy_ViPham!E:E, "12_Toan_A", NhatKy_ViPham!F:F, B20, NhatKy_ViPham!C:C, "T8") - SUMIFS(NhatKy_ViPham!K:K, NhatKy_ViPham!E:E, "12_Toan_A", NhatKy_ViPham!F:F, B20, NhatKy_ViPham!C:C, "T8")</f>
        <v>100</v>
      </c>
      <c r="Z20" s="6">
        <f>100 + SUMIFS(NhatKy_ViPham!J:J, NhatKy_ViPham!E:E, "12_Toan_A", NhatKy_ViPham!F:F, B20, NhatKy_ViPham!C:C, "T9") - SUMIFS(NhatKy_ViPham!K:K, NhatKy_ViPham!E:E, "12_Toan_A", NhatKy_ViPham!F:F, B20, NhatKy_ViPham!C:C, "T9")</f>
        <v>100</v>
      </c>
      <c r="AA20" s="6">
        <f>100 + SUMIFS(NhatKy_ViPham!J:J, NhatKy_ViPham!E:E, "12_Toan_A", NhatKy_ViPham!F:F, B20, NhatKy_ViPham!C:C, "T10") - SUMIFS(NhatKy_ViPham!K:K, NhatKy_ViPham!E:E, "12_Toan_A", NhatKy_ViPham!F:F, B20, NhatKy_ViPham!C:C, "T10")</f>
        <v>100</v>
      </c>
      <c r="AB20" s="6">
        <f>100 + SUMIFS(NhatKy_ViPham!J:J, NhatKy_ViPham!E:E, "12_Toan_A", NhatKy_ViPham!F:F, B20, NhatKy_ViPham!C:C, "T11") - SUMIFS(NhatKy_ViPham!K:K, NhatKy_ViPham!E:E, "12_Toan_A", NhatKy_ViPham!F:F, B20, NhatKy_ViPham!C:C, "T11")</f>
        <v>100</v>
      </c>
      <c r="AC20" s="6">
        <f>100 + SUMIFS(NhatKy_ViPham!J:J, NhatKy_ViPham!E:E, "12_Toan_A", NhatKy_ViPham!F:F, B20, NhatKy_ViPham!C:C, "T12") - SUMIFS(NhatKy_ViPham!K:K, NhatKy_ViPham!E:E, "12_Toan_A", NhatKy_ViPham!F:F, B20, NhatKy_ViPham!C:C, "T12")</f>
        <v>100</v>
      </c>
      <c r="AD20" s="6">
        <f>100 + SUMIFS(NhatKy_ViPham!J:J, NhatKy_ViPham!E:E, "12_Toan_A", NhatKy_ViPham!F:F, B20, NhatKy_ViPham!C:C, "T13") - SUMIFS(NhatKy_ViPham!K:K, NhatKy_ViPham!E:E, "12_Toan_A", NhatKy_ViPham!F:F, B20, NhatKy_ViPham!C:C, "T13")</f>
        <v>100</v>
      </c>
      <c r="AE20" s="6">
        <f>100 + SUMIFS(NhatKy_ViPham!J:J, NhatKy_ViPham!E:E, "12_Toan_A", NhatKy_ViPham!F:F, B20, NhatKy_ViPham!C:C, "T14") - SUMIFS(NhatKy_ViPham!K:K, NhatKy_ViPham!E:E, "12_Toan_A", NhatKy_ViPham!F:F, B20, NhatKy_ViPham!C:C, "T14")</f>
        <v>100</v>
      </c>
      <c r="AF20" s="6">
        <f>100 + SUMIFS(NhatKy_ViPham!J:J, NhatKy_ViPham!E:E, "12_Toan_A", NhatKy_ViPham!F:F, B20, NhatKy_ViPham!C:C, "T15") - SUMIFS(NhatKy_ViPham!K:K, NhatKy_ViPham!E:E, "12_Toan_A", NhatKy_ViPham!F:F, B20, NhatKy_ViPham!C:C, "T15")</f>
        <v>100</v>
      </c>
      <c r="AG20" s="6">
        <f>100 + SUMIFS(NhatKy_ViPham!J:J, NhatKy_ViPham!E:E, "12_Toan_A", NhatKy_ViPham!F:F, B20, NhatKy_ViPham!C:C, "T16") - SUMIFS(NhatKy_ViPham!K:K, NhatKy_ViPham!E:E, "12_Toan_A", NhatKy_ViPham!F:F, B20, NhatKy_ViPham!C:C, "T16")</f>
        <v>100</v>
      </c>
      <c r="AH20" s="6">
        <f>100 + SUMIFS(NhatKy_ViPham!J:J, NhatKy_ViPham!E:E, "12_Toan_A", NhatKy_ViPham!F:F, B20, NhatKy_ViPham!C:C, "T17") - SUMIFS(NhatKy_ViPham!K:K, NhatKy_ViPham!E:E, "12_Toan_A", NhatKy_ViPham!F:F, B20, NhatKy_ViPham!C:C, "T17")</f>
        <v>100</v>
      </c>
      <c r="AI20" s="6">
        <f>100 + SUMIFS(NhatKy_ViPham!J:J, NhatKy_ViPham!E:E, "12_Toan_A", NhatKy_ViPham!F:F, B20, NhatKy_ViPham!C:C, "T18") - SUMIFS(NhatKy_ViPham!K:K, NhatKy_ViPham!E:E, "12_Toan_A", NhatKy_ViPham!F:F, B20, NhatKy_ViPham!C:C, "T18")</f>
        <v>100</v>
      </c>
      <c r="AJ20" s="6">
        <f>100 + SUMIFS(NhatKy_ViPham!J:J, NhatKy_ViPham!E:E, "12_Toan_A", NhatKy_ViPham!F:F, B20, NhatKy_ViPham!C:C, "T19") - SUMIFS(NhatKy_ViPham!K:K, NhatKy_ViPham!E:E, "12_Toan_A", NhatKy_ViPham!F:F, B20, NhatKy_ViPham!C:C, "T19")</f>
        <v>100</v>
      </c>
      <c r="AK20" s="6">
        <f>100 + SUMIFS(NhatKy_ViPham!J:J, NhatKy_ViPham!E:E, "12_Toan_A", NhatKy_ViPham!F:F, B20, NhatKy_ViPham!C:C, "T20") - SUMIFS(NhatKy_ViPham!K:K, NhatKy_ViPham!E:E, "12_Toan_A", NhatKy_ViPham!F:F, B20, NhatKy_ViPham!C:C, "T20")</f>
        <v>100</v>
      </c>
      <c r="AL20" s="6">
        <f>100 + SUMIFS(NhatKy_ViPham!J:J, NhatKy_ViPham!E:E, "12_Toan_A", NhatKy_ViPham!F:F, B20, NhatKy_ViPham!C:C, "T21") - SUMIFS(NhatKy_ViPham!K:K, NhatKy_ViPham!E:E, "12_Toan_A", NhatKy_ViPham!F:F, B20, NhatKy_ViPham!C:C, "T21")</f>
        <v>100</v>
      </c>
      <c r="AM20" s="6">
        <f>100 + SUMIFS(NhatKy_ViPham!J:J, NhatKy_ViPham!E:E, "12_Toan_A", NhatKy_ViPham!F:F, B20, NhatKy_ViPham!C:C, "T22") - SUMIFS(NhatKy_ViPham!K:K, NhatKy_ViPham!E:E, "12_Toan_A", NhatKy_ViPham!F:F, B20, NhatKy_ViPham!C:C, "T22")</f>
        <v>100</v>
      </c>
      <c r="AN20" s="6">
        <f>100 + SUMIFS(NhatKy_ViPham!J:J, NhatKy_ViPham!E:E, "12_Toan_A", NhatKy_ViPham!F:F, B20, NhatKy_ViPham!C:C, "T23") - SUMIFS(NhatKy_ViPham!K:K, NhatKy_ViPham!E:E, "12_Toan_A", NhatKy_ViPham!F:F, B20, NhatKy_ViPham!C:C, "T23")</f>
        <v>100</v>
      </c>
      <c r="AO20" s="6">
        <f>100 + SUMIFS(NhatKy_ViPham!J:J, NhatKy_ViPham!E:E, "12_Toan_A", NhatKy_ViPham!F:F, B20, NhatKy_ViPham!C:C, "T24") - SUMIFS(NhatKy_ViPham!K:K, NhatKy_ViPham!E:E, "12_Toan_A", NhatKy_ViPham!F:F, B20, NhatKy_ViPham!C:C, "T24")</f>
        <v>100</v>
      </c>
      <c r="AP20" s="6">
        <f>100 + SUMIFS(NhatKy_ViPham!J:J, NhatKy_ViPham!E:E, "12_Toan_A", NhatKy_ViPham!F:F, B20, NhatKy_ViPham!C:C, "T25") - SUMIFS(NhatKy_ViPham!K:K, NhatKy_ViPham!E:E, "12_Toan_A", NhatKy_ViPham!F:F, B20, NhatKy_ViPham!C:C, "T25")</f>
        <v>100</v>
      </c>
      <c r="AQ20" s="6">
        <f>100 + SUMIFS(NhatKy_ViPham!J:J, NhatKy_ViPham!E:E, "12_Toan_A", NhatKy_ViPham!F:F, B20, NhatKy_ViPham!C:C, "T26") - SUMIFS(NhatKy_ViPham!K:K, NhatKy_ViPham!E:E, "12_Toan_A", NhatKy_ViPham!F:F, B20, NhatKy_ViPham!C:C, "T26")</f>
        <v>100</v>
      </c>
      <c r="AR20" s="6">
        <f>100 + SUMIFS(NhatKy_ViPham!J:J, NhatKy_ViPham!E:E, "12_Toan_A", NhatKy_ViPham!F:F, B20, NhatKy_ViPham!C:C, "T27") - SUMIFS(NhatKy_ViPham!K:K, NhatKy_ViPham!E:E, "12_Toan_A", NhatKy_ViPham!F:F, B20, NhatKy_ViPham!C:C, "T27")</f>
        <v>100</v>
      </c>
      <c r="AS20" s="6">
        <f>100 + SUMIFS(NhatKy_ViPham!J:J, NhatKy_ViPham!E:E, "12_Toan_A", NhatKy_ViPham!F:F, B20, NhatKy_ViPham!C:C, "T28") - SUMIFS(NhatKy_ViPham!K:K, NhatKy_ViPham!E:E, "12_Toan_A", NhatKy_ViPham!F:F, B20, NhatKy_ViPham!C:C, "T28")</f>
        <v>100</v>
      </c>
      <c r="AT20" s="6">
        <f>100 + SUMIFS(NhatKy_ViPham!J:J, NhatKy_ViPham!E:E, "12_Toan_A", NhatKy_ViPham!F:F, B20, NhatKy_ViPham!C:C, "T29") - SUMIFS(NhatKy_ViPham!K:K, NhatKy_ViPham!E:E, "12_Toan_A", NhatKy_ViPham!F:F, B20, NhatKy_ViPham!C:C, "T29")</f>
        <v>100</v>
      </c>
      <c r="AU20" s="6">
        <f>100 + SUMIFS(NhatKy_ViPham!J:J, NhatKy_ViPham!E:E, "12_Toan_A", NhatKy_ViPham!F:F, B20, NhatKy_ViPham!C:C, "T30") - SUMIFS(NhatKy_ViPham!K:K, NhatKy_ViPham!E:E, "12_Toan_A", NhatKy_ViPham!F:F, B20, NhatKy_ViPham!C:C, "T30")</f>
        <v>100</v>
      </c>
      <c r="AV20" s="6">
        <f>100 + SUMIFS(NhatKy_ViPham!J:J, NhatKy_ViPham!E:E, "12_Toan_A", NhatKy_ViPham!F:F, B20, NhatKy_ViPham!C:C, "T31") - SUMIFS(NhatKy_ViPham!K:K, NhatKy_ViPham!E:E, "12_Toan_A", NhatKy_ViPham!F:F, B20, NhatKy_ViPham!C:C, "T31")</f>
        <v>100</v>
      </c>
      <c r="AW20" s="6">
        <f>100 + SUMIFS(NhatKy_ViPham!J:J, NhatKy_ViPham!E:E, "12_Toan_A", NhatKy_ViPham!F:F, B20, NhatKy_ViPham!C:C, "T32") - SUMIFS(NhatKy_ViPham!K:K, NhatKy_ViPham!E:E, "12_Toan_A", NhatKy_ViPham!F:F, B20, NhatKy_ViPham!C:C, "T32")</f>
        <v>100</v>
      </c>
      <c r="AX20" s="6">
        <f>100 + SUMIFS(NhatKy_ViPham!J:J, NhatKy_ViPham!E:E, "12_Toan_A", NhatKy_ViPham!F:F, B20, NhatKy_ViPham!C:C, "T33") - SUMIFS(NhatKy_ViPham!K:K, NhatKy_ViPham!E:E, "12_Toan_A", NhatKy_ViPham!F:F, B20, NhatKy_ViPham!C:C, "T33")</f>
        <v>100</v>
      </c>
      <c r="AY20" s="6">
        <f>100 + SUMIFS(NhatKy_ViPham!J:J, NhatKy_ViPham!E:E, "12_Toan_A", NhatKy_ViPham!F:F, B20, NhatKy_ViPham!C:C, "T34") - SUMIFS(NhatKy_ViPham!K:K, NhatKy_ViPham!E:E, "12_Toan_A", NhatKy_ViPham!F:F, B20, NhatKy_ViPham!C:C, "T34")</f>
        <v>100</v>
      </c>
      <c r="AZ20" s="6">
        <f>100 + SUMIFS(NhatKy_ViPham!J:J, NhatKy_ViPham!E:E, "12_Toan_A", NhatKy_ViPham!F:F, B20, NhatKy_ViPham!C:C, "T35") - SUMIFS(NhatKy_ViPham!K:K, NhatKy_ViPham!E:E, "12_Toan_A", NhatKy_ViPham!F:F, B20, NhatKy_ViPham!C:C, "T35")</f>
        <v>100</v>
      </c>
      <c r="BA20" s="12">
        <f t="shared" si="0"/>
        <v>100</v>
      </c>
      <c r="BB20" s="11" t="s">
        <v>430</v>
      </c>
      <c r="BC20" s="16" t="str">
        <f t="shared" si="1"/>
        <v>Tốt</v>
      </c>
      <c r="BD20" s="15" t="str">
        <f t="shared" si="2"/>
        <v>🟢 BÌNH THƯỜNG</v>
      </c>
    </row>
    <row r="21" spans="1:56" x14ac:dyDescent="0.25">
      <c r="A21" s="4">
        <v>13</v>
      </c>
      <c r="B21" s="10" t="s">
        <v>2226</v>
      </c>
      <c r="C21" s="4" t="s">
        <v>2227</v>
      </c>
      <c r="D21" s="4" t="s">
        <v>435</v>
      </c>
      <c r="E21" s="11" t="s">
        <v>430</v>
      </c>
      <c r="F21" s="7">
        <f>SUMIFS(NhatKy_ViPham!K:K, NhatKy_ViPham!E:E, "12_Toan_A", NhatKy_ViPham!F:F, B21, NhatKy_ViPham!H:H, "L01")</f>
        <v>0</v>
      </c>
      <c r="G21" s="7">
        <f>SUMIFS(NhatKy_ViPham!K:K, NhatKy_ViPham!E:E, "12_Toan_A", NhatKy_ViPham!F:F, B21, NhatKy_ViPham!H:H, "L02")</f>
        <v>0</v>
      </c>
      <c r="H21" s="7">
        <f>SUMIFS(NhatKy_ViPham!K:K, NhatKy_ViPham!E:E, "12_Toan_A", NhatKy_ViPham!F:F, B21, NhatKy_ViPham!H:H, "L03")</f>
        <v>0</v>
      </c>
      <c r="I21" s="7">
        <f>SUMIFS(NhatKy_ViPham!K:K, NhatKy_ViPham!E:E, "12_Toan_A", NhatKy_ViPham!F:F, B21, NhatKy_ViPham!H:H, "L04")</f>
        <v>0</v>
      </c>
      <c r="J21" s="7">
        <f>SUMIFS(NhatKy_ViPham!K:K, NhatKy_ViPham!E:E, "12_Toan_A", NhatKy_ViPham!F:F, B21, NhatKy_ViPham!H:H, "L05")</f>
        <v>0</v>
      </c>
      <c r="K21" s="7">
        <f>SUMIFS(NhatKy_ViPham!K:K, NhatKy_ViPham!E:E, "12_Toan_A", NhatKy_ViPham!F:F, B21, NhatKy_ViPham!H:H, "L06")</f>
        <v>0</v>
      </c>
      <c r="L21" s="7">
        <f>SUMIFS(NhatKy_ViPham!K:K, NhatKy_ViPham!E:E, "12_Toan_A", NhatKy_ViPham!F:F, B21, NhatKy_ViPham!H:H, "L07")</f>
        <v>0</v>
      </c>
      <c r="M21" s="7">
        <f>SUMIFS(NhatKy_ViPham!K:K, NhatKy_ViPham!E:E, "12_Toan_A", NhatKy_ViPham!F:F, B21, NhatKy_ViPham!H:H, "L08")</f>
        <v>0</v>
      </c>
      <c r="N21" s="7">
        <f>SUMIFS(NhatKy_ViPham!K:K, NhatKy_ViPham!E:E, "12_Toan_A", NhatKy_ViPham!F:F, B21, NhatKy_ViPham!H:H, "L09")</f>
        <v>0</v>
      </c>
      <c r="O21" s="7">
        <f>SUMIFS(NhatKy_ViPham!K:K, NhatKy_ViPham!E:E, "12_Toan_A", NhatKy_ViPham!F:F, B21, NhatKy_ViPham!H:H, "L10")</f>
        <v>0</v>
      </c>
      <c r="P21" s="12">
        <f>SUMIFS(NhatKy_ViPham!J:J, NhatKy_ViPham!E:E, "12_Toan_A", NhatKy_ViPham!F:F, B21)</f>
        <v>0</v>
      </c>
      <c r="Q21" s="13">
        <f>SUMIFS(NhatKy_ViPham!K:K, NhatKy_ViPham!E:E, "12_Toan_A", NhatKy_ViPham!F:F, B21)</f>
        <v>0</v>
      </c>
      <c r="R21" s="7">
        <f>100 + SUMIFS(NhatKy_ViPham!J:J, NhatKy_ViPham!E:E, "12_Toan_A", NhatKy_ViPham!F:F, B21, NhatKy_ViPham!C:C, "T1") - SUMIFS(NhatKy_ViPham!K:K, NhatKy_ViPham!E:E, "12_Toan_A", NhatKy_ViPham!F:F, B21, NhatKy_ViPham!C:C, "T1")</f>
        <v>100</v>
      </c>
      <c r="S21" s="7">
        <f>100 + SUMIFS(NhatKy_ViPham!J:J, NhatKy_ViPham!E:E, "12_Toan_A", NhatKy_ViPham!F:F, B21, NhatKy_ViPham!C:C, "T2") - SUMIFS(NhatKy_ViPham!K:K, NhatKy_ViPham!E:E, "12_Toan_A", NhatKy_ViPham!F:F, B21, NhatKy_ViPham!C:C, "T2")</f>
        <v>100</v>
      </c>
      <c r="T21" s="7">
        <f>100 + SUMIFS(NhatKy_ViPham!J:J, NhatKy_ViPham!E:E, "12_Toan_A", NhatKy_ViPham!F:F, B21, NhatKy_ViPham!C:C, "T3") - SUMIFS(NhatKy_ViPham!K:K, NhatKy_ViPham!E:E, "12_Toan_A", NhatKy_ViPham!F:F, B21, NhatKy_ViPham!C:C, "T3")</f>
        <v>100</v>
      </c>
      <c r="U21" s="7">
        <f>100 + SUMIFS(NhatKy_ViPham!J:J, NhatKy_ViPham!E:E, "12_Toan_A", NhatKy_ViPham!F:F, B21, NhatKy_ViPham!C:C, "T4") - SUMIFS(NhatKy_ViPham!K:K, NhatKy_ViPham!E:E, "12_Toan_A", NhatKy_ViPham!F:F, B21, NhatKy_ViPham!C:C, "T4")</f>
        <v>100</v>
      </c>
      <c r="V21" s="7">
        <f>100 + SUMIFS(NhatKy_ViPham!J:J, NhatKy_ViPham!E:E, "12_Toan_A", NhatKy_ViPham!F:F, B21, NhatKy_ViPham!C:C, "T5") - SUMIFS(NhatKy_ViPham!K:K, NhatKy_ViPham!E:E, "12_Toan_A", NhatKy_ViPham!F:F, B21, NhatKy_ViPham!C:C, "T5")</f>
        <v>100</v>
      </c>
      <c r="W21" s="7">
        <f>100 + SUMIFS(NhatKy_ViPham!J:J, NhatKy_ViPham!E:E, "12_Toan_A", NhatKy_ViPham!F:F, B21, NhatKy_ViPham!C:C, "T6") - SUMIFS(NhatKy_ViPham!K:K, NhatKy_ViPham!E:E, "12_Toan_A", NhatKy_ViPham!F:F, B21, NhatKy_ViPham!C:C, "T6")</f>
        <v>100</v>
      </c>
      <c r="X21" s="7">
        <f>100 + SUMIFS(NhatKy_ViPham!J:J, NhatKy_ViPham!E:E, "12_Toan_A", NhatKy_ViPham!F:F, B21, NhatKy_ViPham!C:C, "T7") - SUMIFS(NhatKy_ViPham!K:K, NhatKy_ViPham!E:E, "12_Toan_A", NhatKy_ViPham!F:F, B21, NhatKy_ViPham!C:C, "T7")</f>
        <v>100</v>
      </c>
      <c r="Y21" s="7">
        <f>100 + SUMIFS(NhatKy_ViPham!J:J, NhatKy_ViPham!E:E, "12_Toan_A", NhatKy_ViPham!F:F, B21, NhatKy_ViPham!C:C, "T8") - SUMIFS(NhatKy_ViPham!K:K, NhatKy_ViPham!E:E, "12_Toan_A", NhatKy_ViPham!F:F, B21, NhatKy_ViPham!C:C, "T8")</f>
        <v>100</v>
      </c>
      <c r="Z21" s="7">
        <f>100 + SUMIFS(NhatKy_ViPham!J:J, NhatKy_ViPham!E:E, "12_Toan_A", NhatKy_ViPham!F:F, B21, NhatKy_ViPham!C:C, "T9") - SUMIFS(NhatKy_ViPham!K:K, NhatKy_ViPham!E:E, "12_Toan_A", NhatKy_ViPham!F:F, B21, NhatKy_ViPham!C:C, "T9")</f>
        <v>100</v>
      </c>
      <c r="AA21" s="7">
        <f>100 + SUMIFS(NhatKy_ViPham!J:J, NhatKy_ViPham!E:E, "12_Toan_A", NhatKy_ViPham!F:F, B21, NhatKy_ViPham!C:C, "T10") - SUMIFS(NhatKy_ViPham!K:K, NhatKy_ViPham!E:E, "12_Toan_A", NhatKy_ViPham!F:F, B21, NhatKy_ViPham!C:C, "T10")</f>
        <v>100</v>
      </c>
      <c r="AB21" s="7">
        <f>100 + SUMIFS(NhatKy_ViPham!J:J, NhatKy_ViPham!E:E, "12_Toan_A", NhatKy_ViPham!F:F, B21, NhatKy_ViPham!C:C, "T11") - SUMIFS(NhatKy_ViPham!K:K, NhatKy_ViPham!E:E, "12_Toan_A", NhatKy_ViPham!F:F, B21, NhatKy_ViPham!C:C, "T11")</f>
        <v>100</v>
      </c>
      <c r="AC21" s="7">
        <f>100 + SUMIFS(NhatKy_ViPham!J:J, NhatKy_ViPham!E:E, "12_Toan_A", NhatKy_ViPham!F:F, B21, NhatKy_ViPham!C:C, "T12") - SUMIFS(NhatKy_ViPham!K:K, NhatKy_ViPham!E:E, "12_Toan_A", NhatKy_ViPham!F:F, B21, NhatKy_ViPham!C:C, "T12")</f>
        <v>100</v>
      </c>
      <c r="AD21" s="7">
        <f>100 + SUMIFS(NhatKy_ViPham!J:J, NhatKy_ViPham!E:E, "12_Toan_A", NhatKy_ViPham!F:F, B21, NhatKy_ViPham!C:C, "T13") - SUMIFS(NhatKy_ViPham!K:K, NhatKy_ViPham!E:E, "12_Toan_A", NhatKy_ViPham!F:F, B21, NhatKy_ViPham!C:C, "T13")</f>
        <v>100</v>
      </c>
      <c r="AE21" s="7">
        <f>100 + SUMIFS(NhatKy_ViPham!J:J, NhatKy_ViPham!E:E, "12_Toan_A", NhatKy_ViPham!F:F, B21, NhatKy_ViPham!C:C, "T14") - SUMIFS(NhatKy_ViPham!K:K, NhatKy_ViPham!E:E, "12_Toan_A", NhatKy_ViPham!F:F, B21, NhatKy_ViPham!C:C, "T14")</f>
        <v>100</v>
      </c>
      <c r="AF21" s="7">
        <f>100 + SUMIFS(NhatKy_ViPham!J:J, NhatKy_ViPham!E:E, "12_Toan_A", NhatKy_ViPham!F:F, B21, NhatKy_ViPham!C:C, "T15") - SUMIFS(NhatKy_ViPham!K:K, NhatKy_ViPham!E:E, "12_Toan_A", NhatKy_ViPham!F:F, B21, NhatKy_ViPham!C:C, "T15")</f>
        <v>100</v>
      </c>
      <c r="AG21" s="7">
        <f>100 + SUMIFS(NhatKy_ViPham!J:J, NhatKy_ViPham!E:E, "12_Toan_A", NhatKy_ViPham!F:F, B21, NhatKy_ViPham!C:C, "T16") - SUMIFS(NhatKy_ViPham!K:K, NhatKy_ViPham!E:E, "12_Toan_A", NhatKy_ViPham!F:F, B21, NhatKy_ViPham!C:C, "T16")</f>
        <v>100</v>
      </c>
      <c r="AH21" s="7">
        <f>100 + SUMIFS(NhatKy_ViPham!J:J, NhatKy_ViPham!E:E, "12_Toan_A", NhatKy_ViPham!F:F, B21, NhatKy_ViPham!C:C, "T17") - SUMIFS(NhatKy_ViPham!K:K, NhatKy_ViPham!E:E, "12_Toan_A", NhatKy_ViPham!F:F, B21, NhatKy_ViPham!C:C, "T17")</f>
        <v>100</v>
      </c>
      <c r="AI21" s="7">
        <f>100 + SUMIFS(NhatKy_ViPham!J:J, NhatKy_ViPham!E:E, "12_Toan_A", NhatKy_ViPham!F:F, B21, NhatKy_ViPham!C:C, "T18") - SUMIFS(NhatKy_ViPham!K:K, NhatKy_ViPham!E:E, "12_Toan_A", NhatKy_ViPham!F:F, B21, NhatKy_ViPham!C:C, "T18")</f>
        <v>100</v>
      </c>
      <c r="AJ21" s="7">
        <f>100 + SUMIFS(NhatKy_ViPham!J:J, NhatKy_ViPham!E:E, "12_Toan_A", NhatKy_ViPham!F:F, B21, NhatKy_ViPham!C:C, "T19") - SUMIFS(NhatKy_ViPham!K:K, NhatKy_ViPham!E:E, "12_Toan_A", NhatKy_ViPham!F:F, B21, NhatKy_ViPham!C:C, "T19")</f>
        <v>100</v>
      </c>
      <c r="AK21" s="7">
        <f>100 + SUMIFS(NhatKy_ViPham!J:J, NhatKy_ViPham!E:E, "12_Toan_A", NhatKy_ViPham!F:F, B21, NhatKy_ViPham!C:C, "T20") - SUMIFS(NhatKy_ViPham!K:K, NhatKy_ViPham!E:E, "12_Toan_A", NhatKy_ViPham!F:F, B21, NhatKy_ViPham!C:C, "T20")</f>
        <v>100</v>
      </c>
      <c r="AL21" s="7">
        <f>100 + SUMIFS(NhatKy_ViPham!J:J, NhatKy_ViPham!E:E, "12_Toan_A", NhatKy_ViPham!F:F, B21, NhatKy_ViPham!C:C, "T21") - SUMIFS(NhatKy_ViPham!K:K, NhatKy_ViPham!E:E, "12_Toan_A", NhatKy_ViPham!F:F, B21, NhatKy_ViPham!C:C, "T21")</f>
        <v>100</v>
      </c>
      <c r="AM21" s="7">
        <f>100 + SUMIFS(NhatKy_ViPham!J:J, NhatKy_ViPham!E:E, "12_Toan_A", NhatKy_ViPham!F:F, B21, NhatKy_ViPham!C:C, "T22") - SUMIFS(NhatKy_ViPham!K:K, NhatKy_ViPham!E:E, "12_Toan_A", NhatKy_ViPham!F:F, B21, NhatKy_ViPham!C:C, "T22")</f>
        <v>100</v>
      </c>
      <c r="AN21" s="7">
        <f>100 + SUMIFS(NhatKy_ViPham!J:J, NhatKy_ViPham!E:E, "12_Toan_A", NhatKy_ViPham!F:F, B21, NhatKy_ViPham!C:C, "T23") - SUMIFS(NhatKy_ViPham!K:K, NhatKy_ViPham!E:E, "12_Toan_A", NhatKy_ViPham!F:F, B21, NhatKy_ViPham!C:C, "T23")</f>
        <v>100</v>
      </c>
      <c r="AO21" s="7">
        <f>100 + SUMIFS(NhatKy_ViPham!J:J, NhatKy_ViPham!E:E, "12_Toan_A", NhatKy_ViPham!F:F, B21, NhatKy_ViPham!C:C, "T24") - SUMIFS(NhatKy_ViPham!K:K, NhatKy_ViPham!E:E, "12_Toan_A", NhatKy_ViPham!F:F, B21, NhatKy_ViPham!C:C, "T24")</f>
        <v>100</v>
      </c>
      <c r="AP21" s="7">
        <f>100 + SUMIFS(NhatKy_ViPham!J:J, NhatKy_ViPham!E:E, "12_Toan_A", NhatKy_ViPham!F:F, B21, NhatKy_ViPham!C:C, "T25") - SUMIFS(NhatKy_ViPham!K:K, NhatKy_ViPham!E:E, "12_Toan_A", NhatKy_ViPham!F:F, B21, NhatKy_ViPham!C:C, "T25")</f>
        <v>100</v>
      </c>
      <c r="AQ21" s="7">
        <f>100 + SUMIFS(NhatKy_ViPham!J:J, NhatKy_ViPham!E:E, "12_Toan_A", NhatKy_ViPham!F:F, B21, NhatKy_ViPham!C:C, "T26") - SUMIFS(NhatKy_ViPham!K:K, NhatKy_ViPham!E:E, "12_Toan_A", NhatKy_ViPham!F:F, B21, NhatKy_ViPham!C:C, "T26")</f>
        <v>100</v>
      </c>
      <c r="AR21" s="7">
        <f>100 + SUMIFS(NhatKy_ViPham!J:J, NhatKy_ViPham!E:E, "12_Toan_A", NhatKy_ViPham!F:F, B21, NhatKy_ViPham!C:C, "T27") - SUMIFS(NhatKy_ViPham!K:K, NhatKy_ViPham!E:E, "12_Toan_A", NhatKy_ViPham!F:F, B21, NhatKy_ViPham!C:C, "T27")</f>
        <v>100</v>
      </c>
      <c r="AS21" s="7">
        <f>100 + SUMIFS(NhatKy_ViPham!J:J, NhatKy_ViPham!E:E, "12_Toan_A", NhatKy_ViPham!F:F, B21, NhatKy_ViPham!C:C, "T28") - SUMIFS(NhatKy_ViPham!K:K, NhatKy_ViPham!E:E, "12_Toan_A", NhatKy_ViPham!F:F, B21, NhatKy_ViPham!C:C, "T28")</f>
        <v>100</v>
      </c>
      <c r="AT21" s="7">
        <f>100 + SUMIFS(NhatKy_ViPham!J:J, NhatKy_ViPham!E:E, "12_Toan_A", NhatKy_ViPham!F:F, B21, NhatKy_ViPham!C:C, "T29") - SUMIFS(NhatKy_ViPham!K:K, NhatKy_ViPham!E:E, "12_Toan_A", NhatKy_ViPham!F:F, B21, NhatKy_ViPham!C:C, "T29")</f>
        <v>100</v>
      </c>
      <c r="AU21" s="7">
        <f>100 + SUMIFS(NhatKy_ViPham!J:J, NhatKy_ViPham!E:E, "12_Toan_A", NhatKy_ViPham!F:F, B21, NhatKy_ViPham!C:C, "T30") - SUMIFS(NhatKy_ViPham!K:K, NhatKy_ViPham!E:E, "12_Toan_A", NhatKy_ViPham!F:F, B21, NhatKy_ViPham!C:C, "T30")</f>
        <v>100</v>
      </c>
      <c r="AV21" s="7">
        <f>100 + SUMIFS(NhatKy_ViPham!J:J, NhatKy_ViPham!E:E, "12_Toan_A", NhatKy_ViPham!F:F, B21, NhatKy_ViPham!C:C, "T31") - SUMIFS(NhatKy_ViPham!K:K, NhatKy_ViPham!E:E, "12_Toan_A", NhatKy_ViPham!F:F, B21, NhatKy_ViPham!C:C, "T31")</f>
        <v>100</v>
      </c>
      <c r="AW21" s="7">
        <f>100 + SUMIFS(NhatKy_ViPham!J:J, NhatKy_ViPham!E:E, "12_Toan_A", NhatKy_ViPham!F:F, B21, NhatKy_ViPham!C:C, "T32") - SUMIFS(NhatKy_ViPham!K:K, NhatKy_ViPham!E:E, "12_Toan_A", NhatKy_ViPham!F:F, B21, NhatKy_ViPham!C:C, "T32")</f>
        <v>100</v>
      </c>
      <c r="AX21" s="7">
        <f>100 + SUMIFS(NhatKy_ViPham!J:J, NhatKy_ViPham!E:E, "12_Toan_A", NhatKy_ViPham!F:F, B21, NhatKy_ViPham!C:C, "T33") - SUMIFS(NhatKy_ViPham!K:K, NhatKy_ViPham!E:E, "12_Toan_A", NhatKy_ViPham!F:F, B21, NhatKy_ViPham!C:C, "T33")</f>
        <v>100</v>
      </c>
      <c r="AY21" s="7">
        <f>100 + SUMIFS(NhatKy_ViPham!J:J, NhatKy_ViPham!E:E, "12_Toan_A", NhatKy_ViPham!F:F, B21, NhatKy_ViPham!C:C, "T34") - SUMIFS(NhatKy_ViPham!K:K, NhatKy_ViPham!E:E, "12_Toan_A", NhatKy_ViPham!F:F, B21, NhatKy_ViPham!C:C, "T34")</f>
        <v>100</v>
      </c>
      <c r="AZ21" s="7">
        <f>100 + SUMIFS(NhatKy_ViPham!J:J, NhatKy_ViPham!E:E, "12_Toan_A", NhatKy_ViPham!F:F, B21, NhatKy_ViPham!C:C, "T35") - SUMIFS(NhatKy_ViPham!K:K, NhatKy_ViPham!E:E, "12_Toan_A", NhatKy_ViPham!F:F, B21, NhatKy_ViPham!C:C, "T35")</f>
        <v>100</v>
      </c>
      <c r="BA21" s="12">
        <f t="shared" si="0"/>
        <v>100</v>
      </c>
      <c r="BB21" s="11" t="s">
        <v>430</v>
      </c>
      <c r="BC21" s="14" t="str">
        <f t="shared" si="1"/>
        <v>Tốt</v>
      </c>
      <c r="BD21" s="10" t="str">
        <f t="shared" si="2"/>
        <v>🟢 BÌNH THƯỜNG</v>
      </c>
    </row>
    <row r="22" spans="1:56" x14ac:dyDescent="0.25">
      <c r="A22" s="5">
        <v>14</v>
      </c>
      <c r="B22" s="15" t="s">
        <v>2228</v>
      </c>
      <c r="C22" s="5" t="s">
        <v>2229</v>
      </c>
      <c r="D22" s="5" t="s">
        <v>435</v>
      </c>
      <c r="E22" s="11" t="s">
        <v>430</v>
      </c>
      <c r="F22" s="6">
        <f>SUMIFS(NhatKy_ViPham!K:K, NhatKy_ViPham!E:E, "12_Toan_A", NhatKy_ViPham!F:F, B22, NhatKy_ViPham!H:H, "L01")</f>
        <v>0</v>
      </c>
      <c r="G22" s="6">
        <f>SUMIFS(NhatKy_ViPham!K:K, NhatKy_ViPham!E:E, "12_Toan_A", NhatKy_ViPham!F:F, B22, NhatKy_ViPham!H:H, "L02")</f>
        <v>0</v>
      </c>
      <c r="H22" s="6">
        <f>SUMIFS(NhatKy_ViPham!K:K, NhatKy_ViPham!E:E, "12_Toan_A", NhatKy_ViPham!F:F, B22, NhatKy_ViPham!H:H, "L03")</f>
        <v>0</v>
      </c>
      <c r="I22" s="6">
        <f>SUMIFS(NhatKy_ViPham!K:K, NhatKy_ViPham!E:E, "12_Toan_A", NhatKy_ViPham!F:F, B22, NhatKy_ViPham!H:H, "L04")</f>
        <v>0</v>
      </c>
      <c r="J22" s="6">
        <f>SUMIFS(NhatKy_ViPham!K:K, NhatKy_ViPham!E:E, "12_Toan_A", NhatKy_ViPham!F:F, B22, NhatKy_ViPham!H:H, "L05")</f>
        <v>0</v>
      </c>
      <c r="K22" s="6">
        <f>SUMIFS(NhatKy_ViPham!K:K, NhatKy_ViPham!E:E, "12_Toan_A", NhatKy_ViPham!F:F, B22, NhatKy_ViPham!H:H, "L06")</f>
        <v>0</v>
      </c>
      <c r="L22" s="6">
        <f>SUMIFS(NhatKy_ViPham!K:K, NhatKy_ViPham!E:E, "12_Toan_A", NhatKy_ViPham!F:F, B22, NhatKy_ViPham!H:H, "L07")</f>
        <v>0</v>
      </c>
      <c r="M22" s="6">
        <f>SUMIFS(NhatKy_ViPham!K:K, NhatKy_ViPham!E:E, "12_Toan_A", NhatKy_ViPham!F:F, B22, NhatKy_ViPham!H:H, "L08")</f>
        <v>0</v>
      </c>
      <c r="N22" s="6">
        <f>SUMIFS(NhatKy_ViPham!K:K, NhatKy_ViPham!E:E, "12_Toan_A", NhatKy_ViPham!F:F, B22, NhatKy_ViPham!H:H, "L09")</f>
        <v>0</v>
      </c>
      <c r="O22" s="6">
        <f>SUMIFS(NhatKy_ViPham!K:K, NhatKy_ViPham!E:E, "12_Toan_A", NhatKy_ViPham!F:F, B22, NhatKy_ViPham!H:H, "L10")</f>
        <v>0</v>
      </c>
      <c r="P22" s="12">
        <f>SUMIFS(NhatKy_ViPham!J:J, NhatKy_ViPham!E:E, "12_Toan_A", NhatKy_ViPham!F:F, B22)</f>
        <v>0</v>
      </c>
      <c r="Q22" s="13">
        <f>SUMIFS(NhatKy_ViPham!K:K, NhatKy_ViPham!E:E, "12_Toan_A", NhatKy_ViPham!F:F, B22)</f>
        <v>0</v>
      </c>
      <c r="R22" s="6">
        <f>100 + SUMIFS(NhatKy_ViPham!J:J, NhatKy_ViPham!E:E, "12_Toan_A", NhatKy_ViPham!F:F, B22, NhatKy_ViPham!C:C, "T1") - SUMIFS(NhatKy_ViPham!K:K, NhatKy_ViPham!E:E, "12_Toan_A", NhatKy_ViPham!F:F, B22, NhatKy_ViPham!C:C, "T1")</f>
        <v>100</v>
      </c>
      <c r="S22" s="6">
        <f>100 + SUMIFS(NhatKy_ViPham!J:J, NhatKy_ViPham!E:E, "12_Toan_A", NhatKy_ViPham!F:F, B22, NhatKy_ViPham!C:C, "T2") - SUMIFS(NhatKy_ViPham!K:K, NhatKy_ViPham!E:E, "12_Toan_A", NhatKy_ViPham!F:F, B22, NhatKy_ViPham!C:C, "T2")</f>
        <v>100</v>
      </c>
      <c r="T22" s="6">
        <f>100 + SUMIFS(NhatKy_ViPham!J:J, NhatKy_ViPham!E:E, "12_Toan_A", NhatKy_ViPham!F:F, B22, NhatKy_ViPham!C:C, "T3") - SUMIFS(NhatKy_ViPham!K:K, NhatKy_ViPham!E:E, "12_Toan_A", NhatKy_ViPham!F:F, B22, NhatKy_ViPham!C:C, "T3")</f>
        <v>100</v>
      </c>
      <c r="U22" s="6">
        <f>100 + SUMIFS(NhatKy_ViPham!J:J, NhatKy_ViPham!E:E, "12_Toan_A", NhatKy_ViPham!F:F, B22, NhatKy_ViPham!C:C, "T4") - SUMIFS(NhatKy_ViPham!K:K, NhatKy_ViPham!E:E, "12_Toan_A", NhatKy_ViPham!F:F, B22, NhatKy_ViPham!C:C, "T4")</f>
        <v>100</v>
      </c>
      <c r="V22" s="6">
        <f>100 + SUMIFS(NhatKy_ViPham!J:J, NhatKy_ViPham!E:E, "12_Toan_A", NhatKy_ViPham!F:F, B22, NhatKy_ViPham!C:C, "T5") - SUMIFS(NhatKy_ViPham!K:K, NhatKy_ViPham!E:E, "12_Toan_A", NhatKy_ViPham!F:F, B22, NhatKy_ViPham!C:C, "T5")</f>
        <v>100</v>
      </c>
      <c r="W22" s="6">
        <f>100 + SUMIFS(NhatKy_ViPham!J:J, NhatKy_ViPham!E:E, "12_Toan_A", NhatKy_ViPham!F:F, B22, NhatKy_ViPham!C:C, "T6") - SUMIFS(NhatKy_ViPham!K:K, NhatKy_ViPham!E:E, "12_Toan_A", NhatKy_ViPham!F:F, B22, NhatKy_ViPham!C:C, "T6")</f>
        <v>100</v>
      </c>
      <c r="X22" s="6">
        <f>100 + SUMIFS(NhatKy_ViPham!J:J, NhatKy_ViPham!E:E, "12_Toan_A", NhatKy_ViPham!F:F, B22, NhatKy_ViPham!C:C, "T7") - SUMIFS(NhatKy_ViPham!K:K, NhatKy_ViPham!E:E, "12_Toan_A", NhatKy_ViPham!F:F, B22, NhatKy_ViPham!C:C, "T7")</f>
        <v>100</v>
      </c>
      <c r="Y22" s="6">
        <f>100 + SUMIFS(NhatKy_ViPham!J:J, NhatKy_ViPham!E:E, "12_Toan_A", NhatKy_ViPham!F:F, B22, NhatKy_ViPham!C:C, "T8") - SUMIFS(NhatKy_ViPham!K:K, NhatKy_ViPham!E:E, "12_Toan_A", NhatKy_ViPham!F:F, B22, NhatKy_ViPham!C:C, "T8")</f>
        <v>100</v>
      </c>
      <c r="Z22" s="6">
        <f>100 + SUMIFS(NhatKy_ViPham!J:J, NhatKy_ViPham!E:E, "12_Toan_A", NhatKy_ViPham!F:F, B22, NhatKy_ViPham!C:C, "T9") - SUMIFS(NhatKy_ViPham!K:K, NhatKy_ViPham!E:E, "12_Toan_A", NhatKy_ViPham!F:F, B22, NhatKy_ViPham!C:C, "T9")</f>
        <v>100</v>
      </c>
      <c r="AA22" s="6">
        <f>100 + SUMIFS(NhatKy_ViPham!J:J, NhatKy_ViPham!E:E, "12_Toan_A", NhatKy_ViPham!F:F, B22, NhatKy_ViPham!C:C, "T10") - SUMIFS(NhatKy_ViPham!K:K, NhatKy_ViPham!E:E, "12_Toan_A", NhatKy_ViPham!F:F, B22, NhatKy_ViPham!C:C, "T10")</f>
        <v>100</v>
      </c>
      <c r="AB22" s="6">
        <f>100 + SUMIFS(NhatKy_ViPham!J:J, NhatKy_ViPham!E:E, "12_Toan_A", NhatKy_ViPham!F:F, B22, NhatKy_ViPham!C:C, "T11") - SUMIFS(NhatKy_ViPham!K:K, NhatKy_ViPham!E:E, "12_Toan_A", NhatKy_ViPham!F:F, B22, NhatKy_ViPham!C:C, "T11")</f>
        <v>100</v>
      </c>
      <c r="AC22" s="6">
        <f>100 + SUMIFS(NhatKy_ViPham!J:J, NhatKy_ViPham!E:E, "12_Toan_A", NhatKy_ViPham!F:F, B22, NhatKy_ViPham!C:C, "T12") - SUMIFS(NhatKy_ViPham!K:K, NhatKy_ViPham!E:E, "12_Toan_A", NhatKy_ViPham!F:F, B22, NhatKy_ViPham!C:C, "T12")</f>
        <v>100</v>
      </c>
      <c r="AD22" s="6">
        <f>100 + SUMIFS(NhatKy_ViPham!J:J, NhatKy_ViPham!E:E, "12_Toan_A", NhatKy_ViPham!F:F, B22, NhatKy_ViPham!C:C, "T13") - SUMIFS(NhatKy_ViPham!K:K, NhatKy_ViPham!E:E, "12_Toan_A", NhatKy_ViPham!F:F, B22, NhatKy_ViPham!C:C, "T13")</f>
        <v>100</v>
      </c>
      <c r="AE22" s="6">
        <f>100 + SUMIFS(NhatKy_ViPham!J:J, NhatKy_ViPham!E:E, "12_Toan_A", NhatKy_ViPham!F:F, B22, NhatKy_ViPham!C:C, "T14") - SUMIFS(NhatKy_ViPham!K:K, NhatKy_ViPham!E:E, "12_Toan_A", NhatKy_ViPham!F:F, B22, NhatKy_ViPham!C:C, "T14")</f>
        <v>100</v>
      </c>
      <c r="AF22" s="6">
        <f>100 + SUMIFS(NhatKy_ViPham!J:J, NhatKy_ViPham!E:E, "12_Toan_A", NhatKy_ViPham!F:F, B22, NhatKy_ViPham!C:C, "T15") - SUMIFS(NhatKy_ViPham!K:K, NhatKy_ViPham!E:E, "12_Toan_A", NhatKy_ViPham!F:F, B22, NhatKy_ViPham!C:C, "T15")</f>
        <v>100</v>
      </c>
      <c r="AG22" s="6">
        <f>100 + SUMIFS(NhatKy_ViPham!J:J, NhatKy_ViPham!E:E, "12_Toan_A", NhatKy_ViPham!F:F, B22, NhatKy_ViPham!C:C, "T16") - SUMIFS(NhatKy_ViPham!K:K, NhatKy_ViPham!E:E, "12_Toan_A", NhatKy_ViPham!F:F, B22, NhatKy_ViPham!C:C, "T16")</f>
        <v>100</v>
      </c>
      <c r="AH22" s="6">
        <f>100 + SUMIFS(NhatKy_ViPham!J:J, NhatKy_ViPham!E:E, "12_Toan_A", NhatKy_ViPham!F:F, B22, NhatKy_ViPham!C:C, "T17") - SUMIFS(NhatKy_ViPham!K:K, NhatKy_ViPham!E:E, "12_Toan_A", NhatKy_ViPham!F:F, B22, NhatKy_ViPham!C:C, "T17")</f>
        <v>100</v>
      </c>
      <c r="AI22" s="6">
        <f>100 + SUMIFS(NhatKy_ViPham!J:J, NhatKy_ViPham!E:E, "12_Toan_A", NhatKy_ViPham!F:F, B22, NhatKy_ViPham!C:C, "T18") - SUMIFS(NhatKy_ViPham!K:K, NhatKy_ViPham!E:E, "12_Toan_A", NhatKy_ViPham!F:F, B22, NhatKy_ViPham!C:C, "T18")</f>
        <v>100</v>
      </c>
      <c r="AJ22" s="6">
        <f>100 + SUMIFS(NhatKy_ViPham!J:J, NhatKy_ViPham!E:E, "12_Toan_A", NhatKy_ViPham!F:F, B22, NhatKy_ViPham!C:C, "T19") - SUMIFS(NhatKy_ViPham!K:K, NhatKy_ViPham!E:E, "12_Toan_A", NhatKy_ViPham!F:F, B22, NhatKy_ViPham!C:C, "T19")</f>
        <v>100</v>
      </c>
      <c r="AK22" s="6">
        <f>100 + SUMIFS(NhatKy_ViPham!J:J, NhatKy_ViPham!E:E, "12_Toan_A", NhatKy_ViPham!F:F, B22, NhatKy_ViPham!C:C, "T20") - SUMIFS(NhatKy_ViPham!K:K, NhatKy_ViPham!E:E, "12_Toan_A", NhatKy_ViPham!F:F, B22, NhatKy_ViPham!C:C, "T20")</f>
        <v>100</v>
      </c>
      <c r="AL22" s="6">
        <f>100 + SUMIFS(NhatKy_ViPham!J:J, NhatKy_ViPham!E:E, "12_Toan_A", NhatKy_ViPham!F:F, B22, NhatKy_ViPham!C:C, "T21") - SUMIFS(NhatKy_ViPham!K:K, NhatKy_ViPham!E:E, "12_Toan_A", NhatKy_ViPham!F:F, B22, NhatKy_ViPham!C:C, "T21")</f>
        <v>100</v>
      </c>
      <c r="AM22" s="6">
        <f>100 + SUMIFS(NhatKy_ViPham!J:J, NhatKy_ViPham!E:E, "12_Toan_A", NhatKy_ViPham!F:F, B22, NhatKy_ViPham!C:C, "T22") - SUMIFS(NhatKy_ViPham!K:K, NhatKy_ViPham!E:E, "12_Toan_A", NhatKy_ViPham!F:F, B22, NhatKy_ViPham!C:C, "T22")</f>
        <v>100</v>
      </c>
      <c r="AN22" s="6">
        <f>100 + SUMIFS(NhatKy_ViPham!J:J, NhatKy_ViPham!E:E, "12_Toan_A", NhatKy_ViPham!F:F, B22, NhatKy_ViPham!C:C, "T23") - SUMIFS(NhatKy_ViPham!K:K, NhatKy_ViPham!E:E, "12_Toan_A", NhatKy_ViPham!F:F, B22, NhatKy_ViPham!C:C, "T23")</f>
        <v>100</v>
      </c>
      <c r="AO22" s="6">
        <f>100 + SUMIFS(NhatKy_ViPham!J:J, NhatKy_ViPham!E:E, "12_Toan_A", NhatKy_ViPham!F:F, B22, NhatKy_ViPham!C:C, "T24") - SUMIFS(NhatKy_ViPham!K:K, NhatKy_ViPham!E:E, "12_Toan_A", NhatKy_ViPham!F:F, B22, NhatKy_ViPham!C:C, "T24")</f>
        <v>100</v>
      </c>
      <c r="AP22" s="6">
        <f>100 + SUMIFS(NhatKy_ViPham!J:J, NhatKy_ViPham!E:E, "12_Toan_A", NhatKy_ViPham!F:F, B22, NhatKy_ViPham!C:C, "T25") - SUMIFS(NhatKy_ViPham!K:K, NhatKy_ViPham!E:E, "12_Toan_A", NhatKy_ViPham!F:F, B22, NhatKy_ViPham!C:C, "T25")</f>
        <v>100</v>
      </c>
      <c r="AQ22" s="6">
        <f>100 + SUMIFS(NhatKy_ViPham!J:J, NhatKy_ViPham!E:E, "12_Toan_A", NhatKy_ViPham!F:F, B22, NhatKy_ViPham!C:C, "T26") - SUMIFS(NhatKy_ViPham!K:K, NhatKy_ViPham!E:E, "12_Toan_A", NhatKy_ViPham!F:F, B22, NhatKy_ViPham!C:C, "T26")</f>
        <v>100</v>
      </c>
      <c r="AR22" s="6">
        <f>100 + SUMIFS(NhatKy_ViPham!J:J, NhatKy_ViPham!E:E, "12_Toan_A", NhatKy_ViPham!F:F, B22, NhatKy_ViPham!C:C, "T27") - SUMIFS(NhatKy_ViPham!K:K, NhatKy_ViPham!E:E, "12_Toan_A", NhatKy_ViPham!F:F, B22, NhatKy_ViPham!C:C, "T27")</f>
        <v>100</v>
      </c>
      <c r="AS22" s="6">
        <f>100 + SUMIFS(NhatKy_ViPham!J:J, NhatKy_ViPham!E:E, "12_Toan_A", NhatKy_ViPham!F:F, B22, NhatKy_ViPham!C:C, "T28") - SUMIFS(NhatKy_ViPham!K:K, NhatKy_ViPham!E:E, "12_Toan_A", NhatKy_ViPham!F:F, B22, NhatKy_ViPham!C:C, "T28")</f>
        <v>100</v>
      </c>
      <c r="AT22" s="6">
        <f>100 + SUMIFS(NhatKy_ViPham!J:J, NhatKy_ViPham!E:E, "12_Toan_A", NhatKy_ViPham!F:F, B22, NhatKy_ViPham!C:C, "T29") - SUMIFS(NhatKy_ViPham!K:K, NhatKy_ViPham!E:E, "12_Toan_A", NhatKy_ViPham!F:F, B22, NhatKy_ViPham!C:C, "T29")</f>
        <v>100</v>
      </c>
      <c r="AU22" s="6">
        <f>100 + SUMIFS(NhatKy_ViPham!J:J, NhatKy_ViPham!E:E, "12_Toan_A", NhatKy_ViPham!F:F, B22, NhatKy_ViPham!C:C, "T30") - SUMIFS(NhatKy_ViPham!K:K, NhatKy_ViPham!E:E, "12_Toan_A", NhatKy_ViPham!F:F, B22, NhatKy_ViPham!C:C, "T30")</f>
        <v>100</v>
      </c>
      <c r="AV22" s="6">
        <f>100 + SUMIFS(NhatKy_ViPham!J:J, NhatKy_ViPham!E:E, "12_Toan_A", NhatKy_ViPham!F:F, B22, NhatKy_ViPham!C:C, "T31") - SUMIFS(NhatKy_ViPham!K:K, NhatKy_ViPham!E:E, "12_Toan_A", NhatKy_ViPham!F:F, B22, NhatKy_ViPham!C:C, "T31")</f>
        <v>100</v>
      </c>
      <c r="AW22" s="6">
        <f>100 + SUMIFS(NhatKy_ViPham!J:J, NhatKy_ViPham!E:E, "12_Toan_A", NhatKy_ViPham!F:F, B22, NhatKy_ViPham!C:C, "T32") - SUMIFS(NhatKy_ViPham!K:K, NhatKy_ViPham!E:E, "12_Toan_A", NhatKy_ViPham!F:F, B22, NhatKy_ViPham!C:C, "T32")</f>
        <v>100</v>
      </c>
      <c r="AX22" s="6">
        <f>100 + SUMIFS(NhatKy_ViPham!J:J, NhatKy_ViPham!E:E, "12_Toan_A", NhatKy_ViPham!F:F, B22, NhatKy_ViPham!C:C, "T33") - SUMIFS(NhatKy_ViPham!K:K, NhatKy_ViPham!E:E, "12_Toan_A", NhatKy_ViPham!F:F, B22, NhatKy_ViPham!C:C, "T33")</f>
        <v>100</v>
      </c>
      <c r="AY22" s="6">
        <f>100 + SUMIFS(NhatKy_ViPham!J:J, NhatKy_ViPham!E:E, "12_Toan_A", NhatKy_ViPham!F:F, B22, NhatKy_ViPham!C:C, "T34") - SUMIFS(NhatKy_ViPham!K:K, NhatKy_ViPham!E:E, "12_Toan_A", NhatKy_ViPham!F:F, B22, NhatKy_ViPham!C:C, "T34")</f>
        <v>100</v>
      </c>
      <c r="AZ22" s="6">
        <f>100 + SUMIFS(NhatKy_ViPham!J:J, NhatKy_ViPham!E:E, "12_Toan_A", NhatKy_ViPham!F:F, B22, NhatKy_ViPham!C:C, "T35") - SUMIFS(NhatKy_ViPham!K:K, NhatKy_ViPham!E:E, "12_Toan_A", NhatKy_ViPham!F:F, B22, NhatKy_ViPham!C:C, "T35")</f>
        <v>100</v>
      </c>
      <c r="BA22" s="12">
        <f t="shared" si="0"/>
        <v>100</v>
      </c>
      <c r="BB22" s="11" t="s">
        <v>430</v>
      </c>
      <c r="BC22" s="16" t="str">
        <f t="shared" si="1"/>
        <v>Tốt</v>
      </c>
      <c r="BD22" s="15" t="str">
        <f t="shared" si="2"/>
        <v>🟢 BÌNH THƯỜNG</v>
      </c>
    </row>
    <row r="23" spans="1:56" x14ac:dyDescent="0.25">
      <c r="A23" s="4">
        <v>15</v>
      </c>
      <c r="B23" s="10" t="s">
        <v>2230</v>
      </c>
      <c r="C23" s="4" t="s">
        <v>2231</v>
      </c>
      <c r="D23" s="4" t="s">
        <v>435</v>
      </c>
      <c r="E23" s="11" t="s">
        <v>430</v>
      </c>
      <c r="F23" s="7">
        <f>SUMIFS(NhatKy_ViPham!K:K, NhatKy_ViPham!E:E, "12_Toan_A", NhatKy_ViPham!F:F, B23, NhatKy_ViPham!H:H, "L01")</f>
        <v>0</v>
      </c>
      <c r="G23" s="7">
        <f>SUMIFS(NhatKy_ViPham!K:K, NhatKy_ViPham!E:E, "12_Toan_A", NhatKy_ViPham!F:F, B23, NhatKy_ViPham!H:H, "L02")</f>
        <v>0</v>
      </c>
      <c r="H23" s="7">
        <f>SUMIFS(NhatKy_ViPham!K:K, NhatKy_ViPham!E:E, "12_Toan_A", NhatKy_ViPham!F:F, B23, NhatKy_ViPham!H:H, "L03")</f>
        <v>0</v>
      </c>
      <c r="I23" s="7">
        <f>SUMIFS(NhatKy_ViPham!K:K, NhatKy_ViPham!E:E, "12_Toan_A", NhatKy_ViPham!F:F, B23, NhatKy_ViPham!H:H, "L04")</f>
        <v>0</v>
      </c>
      <c r="J23" s="7">
        <f>SUMIFS(NhatKy_ViPham!K:K, NhatKy_ViPham!E:E, "12_Toan_A", NhatKy_ViPham!F:F, B23, NhatKy_ViPham!H:H, "L05")</f>
        <v>0</v>
      </c>
      <c r="K23" s="7">
        <f>SUMIFS(NhatKy_ViPham!K:K, NhatKy_ViPham!E:E, "12_Toan_A", NhatKy_ViPham!F:F, B23, NhatKy_ViPham!H:H, "L06")</f>
        <v>0</v>
      </c>
      <c r="L23" s="7">
        <f>SUMIFS(NhatKy_ViPham!K:K, NhatKy_ViPham!E:E, "12_Toan_A", NhatKy_ViPham!F:F, B23, NhatKy_ViPham!H:H, "L07")</f>
        <v>0</v>
      </c>
      <c r="M23" s="7">
        <f>SUMIFS(NhatKy_ViPham!K:K, NhatKy_ViPham!E:E, "12_Toan_A", NhatKy_ViPham!F:F, B23, NhatKy_ViPham!H:H, "L08")</f>
        <v>0</v>
      </c>
      <c r="N23" s="7">
        <f>SUMIFS(NhatKy_ViPham!K:K, NhatKy_ViPham!E:E, "12_Toan_A", NhatKy_ViPham!F:F, B23, NhatKy_ViPham!H:H, "L09")</f>
        <v>0</v>
      </c>
      <c r="O23" s="7">
        <f>SUMIFS(NhatKy_ViPham!K:K, NhatKy_ViPham!E:E, "12_Toan_A", NhatKy_ViPham!F:F, B23, NhatKy_ViPham!H:H, "L10")</f>
        <v>0</v>
      </c>
      <c r="P23" s="12">
        <f>SUMIFS(NhatKy_ViPham!J:J, NhatKy_ViPham!E:E, "12_Toan_A", NhatKy_ViPham!F:F, B23)</f>
        <v>0</v>
      </c>
      <c r="Q23" s="13">
        <f>SUMIFS(NhatKy_ViPham!K:K, NhatKy_ViPham!E:E, "12_Toan_A", NhatKy_ViPham!F:F, B23)</f>
        <v>0</v>
      </c>
      <c r="R23" s="7">
        <f>100 + SUMIFS(NhatKy_ViPham!J:J, NhatKy_ViPham!E:E, "12_Toan_A", NhatKy_ViPham!F:F, B23, NhatKy_ViPham!C:C, "T1") - SUMIFS(NhatKy_ViPham!K:K, NhatKy_ViPham!E:E, "12_Toan_A", NhatKy_ViPham!F:F, B23, NhatKy_ViPham!C:C, "T1")</f>
        <v>100</v>
      </c>
      <c r="S23" s="7">
        <f>100 + SUMIFS(NhatKy_ViPham!J:J, NhatKy_ViPham!E:E, "12_Toan_A", NhatKy_ViPham!F:F, B23, NhatKy_ViPham!C:C, "T2") - SUMIFS(NhatKy_ViPham!K:K, NhatKy_ViPham!E:E, "12_Toan_A", NhatKy_ViPham!F:F, B23, NhatKy_ViPham!C:C, "T2")</f>
        <v>100</v>
      </c>
      <c r="T23" s="7">
        <f>100 + SUMIFS(NhatKy_ViPham!J:J, NhatKy_ViPham!E:E, "12_Toan_A", NhatKy_ViPham!F:F, B23, NhatKy_ViPham!C:C, "T3") - SUMIFS(NhatKy_ViPham!K:K, NhatKy_ViPham!E:E, "12_Toan_A", NhatKy_ViPham!F:F, B23, NhatKy_ViPham!C:C, "T3")</f>
        <v>100</v>
      </c>
      <c r="U23" s="7">
        <f>100 + SUMIFS(NhatKy_ViPham!J:J, NhatKy_ViPham!E:E, "12_Toan_A", NhatKy_ViPham!F:F, B23, NhatKy_ViPham!C:C, "T4") - SUMIFS(NhatKy_ViPham!K:K, NhatKy_ViPham!E:E, "12_Toan_A", NhatKy_ViPham!F:F, B23, NhatKy_ViPham!C:C, "T4")</f>
        <v>100</v>
      </c>
      <c r="V23" s="7">
        <f>100 + SUMIFS(NhatKy_ViPham!J:J, NhatKy_ViPham!E:E, "12_Toan_A", NhatKy_ViPham!F:F, B23, NhatKy_ViPham!C:C, "T5") - SUMIFS(NhatKy_ViPham!K:K, NhatKy_ViPham!E:E, "12_Toan_A", NhatKy_ViPham!F:F, B23, NhatKy_ViPham!C:C, "T5")</f>
        <v>100</v>
      </c>
      <c r="W23" s="7">
        <f>100 + SUMIFS(NhatKy_ViPham!J:J, NhatKy_ViPham!E:E, "12_Toan_A", NhatKy_ViPham!F:F, B23, NhatKy_ViPham!C:C, "T6") - SUMIFS(NhatKy_ViPham!K:K, NhatKy_ViPham!E:E, "12_Toan_A", NhatKy_ViPham!F:F, B23, NhatKy_ViPham!C:C, "T6")</f>
        <v>100</v>
      </c>
      <c r="X23" s="7">
        <f>100 + SUMIFS(NhatKy_ViPham!J:J, NhatKy_ViPham!E:E, "12_Toan_A", NhatKy_ViPham!F:F, B23, NhatKy_ViPham!C:C, "T7") - SUMIFS(NhatKy_ViPham!K:K, NhatKy_ViPham!E:E, "12_Toan_A", NhatKy_ViPham!F:F, B23, NhatKy_ViPham!C:C, "T7")</f>
        <v>100</v>
      </c>
      <c r="Y23" s="7">
        <f>100 + SUMIFS(NhatKy_ViPham!J:J, NhatKy_ViPham!E:E, "12_Toan_A", NhatKy_ViPham!F:F, B23, NhatKy_ViPham!C:C, "T8") - SUMIFS(NhatKy_ViPham!K:K, NhatKy_ViPham!E:E, "12_Toan_A", NhatKy_ViPham!F:F, B23, NhatKy_ViPham!C:C, "T8")</f>
        <v>100</v>
      </c>
      <c r="Z23" s="7">
        <f>100 + SUMIFS(NhatKy_ViPham!J:J, NhatKy_ViPham!E:E, "12_Toan_A", NhatKy_ViPham!F:F, B23, NhatKy_ViPham!C:C, "T9") - SUMIFS(NhatKy_ViPham!K:K, NhatKy_ViPham!E:E, "12_Toan_A", NhatKy_ViPham!F:F, B23, NhatKy_ViPham!C:C, "T9")</f>
        <v>100</v>
      </c>
      <c r="AA23" s="7">
        <f>100 + SUMIFS(NhatKy_ViPham!J:J, NhatKy_ViPham!E:E, "12_Toan_A", NhatKy_ViPham!F:F, B23, NhatKy_ViPham!C:C, "T10") - SUMIFS(NhatKy_ViPham!K:K, NhatKy_ViPham!E:E, "12_Toan_A", NhatKy_ViPham!F:F, B23, NhatKy_ViPham!C:C, "T10")</f>
        <v>100</v>
      </c>
      <c r="AB23" s="7">
        <f>100 + SUMIFS(NhatKy_ViPham!J:J, NhatKy_ViPham!E:E, "12_Toan_A", NhatKy_ViPham!F:F, B23, NhatKy_ViPham!C:C, "T11") - SUMIFS(NhatKy_ViPham!K:K, NhatKy_ViPham!E:E, "12_Toan_A", NhatKy_ViPham!F:F, B23, NhatKy_ViPham!C:C, "T11")</f>
        <v>100</v>
      </c>
      <c r="AC23" s="7">
        <f>100 + SUMIFS(NhatKy_ViPham!J:J, NhatKy_ViPham!E:E, "12_Toan_A", NhatKy_ViPham!F:F, B23, NhatKy_ViPham!C:C, "T12") - SUMIFS(NhatKy_ViPham!K:K, NhatKy_ViPham!E:E, "12_Toan_A", NhatKy_ViPham!F:F, B23, NhatKy_ViPham!C:C, "T12")</f>
        <v>100</v>
      </c>
      <c r="AD23" s="7">
        <f>100 + SUMIFS(NhatKy_ViPham!J:J, NhatKy_ViPham!E:E, "12_Toan_A", NhatKy_ViPham!F:F, B23, NhatKy_ViPham!C:C, "T13") - SUMIFS(NhatKy_ViPham!K:K, NhatKy_ViPham!E:E, "12_Toan_A", NhatKy_ViPham!F:F, B23, NhatKy_ViPham!C:C, "T13")</f>
        <v>100</v>
      </c>
      <c r="AE23" s="7">
        <f>100 + SUMIFS(NhatKy_ViPham!J:J, NhatKy_ViPham!E:E, "12_Toan_A", NhatKy_ViPham!F:F, B23, NhatKy_ViPham!C:C, "T14") - SUMIFS(NhatKy_ViPham!K:K, NhatKy_ViPham!E:E, "12_Toan_A", NhatKy_ViPham!F:F, B23, NhatKy_ViPham!C:C, "T14")</f>
        <v>100</v>
      </c>
      <c r="AF23" s="7">
        <f>100 + SUMIFS(NhatKy_ViPham!J:J, NhatKy_ViPham!E:E, "12_Toan_A", NhatKy_ViPham!F:F, B23, NhatKy_ViPham!C:C, "T15") - SUMIFS(NhatKy_ViPham!K:K, NhatKy_ViPham!E:E, "12_Toan_A", NhatKy_ViPham!F:F, B23, NhatKy_ViPham!C:C, "T15")</f>
        <v>100</v>
      </c>
      <c r="AG23" s="7">
        <f>100 + SUMIFS(NhatKy_ViPham!J:J, NhatKy_ViPham!E:E, "12_Toan_A", NhatKy_ViPham!F:F, B23, NhatKy_ViPham!C:C, "T16") - SUMIFS(NhatKy_ViPham!K:K, NhatKy_ViPham!E:E, "12_Toan_A", NhatKy_ViPham!F:F, B23, NhatKy_ViPham!C:C, "T16")</f>
        <v>100</v>
      </c>
      <c r="AH23" s="7">
        <f>100 + SUMIFS(NhatKy_ViPham!J:J, NhatKy_ViPham!E:E, "12_Toan_A", NhatKy_ViPham!F:F, B23, NhatKy_ViPham!C:C, "T17") - SUMIFS(NhatKy_ViPham!K:K, NhatKy_ViPham!E:E, "12_Toan_A", NhatKy_ViPham!F:F, B23, NhatKy_ViPham!C:C, "T17")</f>
        <v>100</v>
      </c>
      <c r="AI23" s="7">
        <f>100 + SUMIFS(NhatKy_ViPham!J:J, NhatKy_ViPham!E:E, "12_Toan_A", NhatKy_ViPham!F:F, B23, NhatKy_ViPham!C:C, "T18") - SUMIFS(NhatKy_ViPham!K:K, NhatKy_ViPham!E:E, "12_Toan_A", NhatKy_ViPham!F:F, B23, NhatKy_ViPham!C:C, "T18")</f>
        <v>100</v>
      </c>
      <c r="AJ23" s="7">
        <f>100 + SUMIFS(NhatKy_ViPham!J:J, NhatKy_ViPham!E:E, "12_Toan_A", NhatKy_ViPham!F:F, B23, NhatKy_ViPham!C:C, "T19") - SUMIFS(NhatKy_ViPham!K:K, NhatKy_ViPham!E:E, "12_Toan_A", NhatKy_ViPham!F:F, B23, NhatKy_ViPham!C:C, "T19")</f>
        <v>100</v>
      </c>
      <c r="AK23" s="7">
        <f>100 + SUMIFS(NhatKy_ViPham!J:J, NhatKy_ViPham!E:E, "12_Toan_A", NhatKy_ViPham!F:F, B23, NhatKy_ViPham!C:C, "T20") - SUMIFS(NhatKy_ViPham!K:K, NhatKy_ViPham!E:E, "12_Toan_A", NhatKy_ViPham!F:F, B23, NhatKy_ViPham!C:C, "T20")</f>
        <v>100</v>
      </c>
      <c r="AL23" s="7">
        <f>100 + SUMIFS(NhatKy_ViPham!J:J, NhatKy_ViPham!E:E, "12_Toan_A", NhatKy_ViPham!F:F, B23, NhatKy_ViPham!C:C, "T21") - SUMIFS(NhatKy_ViPham!K:K, NhatKy_ViPham!E:E, "12_Toan_A", NhatKy_ViPham!F:F, B23, NhatKy_ViPham!C:C, "T21")</f>
        <v>100</v>
      </c>
      <c r="AM23" s="7">
        <f>100 + SUMIFS(NhatKy_ViPham!J:J, NhatKy_ViPham!E:E, "12_Toan_A", NhatKy_ViPham!F:F, B23, NhatKy_ViPham!C:C, "T22") - SUMIFS(NhatKy_ViPham!K:K, NhatKy_ViPham!E:E, "12_Toan_A", NhatKy_ViPham!F:F, B23, NhatKy_ViPham!C:C, "T22")</f>
        <v>100</v>
      </c>
      <c r="AN23" s="7">
        <f>100 + SUMIFS(NhatKy_ViPham!J:J, NhatKy_ViPham!E:E, "12_Toan_A", NhatKy_ViPham!F:F, B23, NhatKy_ViPham!C:C, "T23") - SUMIFS(NhatKy_ViPham!K:K, NhatKy_ViPham!E:E, "12_Toan_A", NhatKy_ViPham!F:F, B23, NhatKy_ViPham!C:C, "T23")</f>
        <v>100</v>
      </c>
      <c r="AO23" s="7">
        <f>100 + SUMIFS(NhatKy_ViPham!J:J, NhatKy_ViPham!E:E, "12_Toan_A", NhatKy_ViPham!F:F, B23, NhatKy_ViPham!C:C, "T24") - SUMIFS(NhatKy_ViPham!K:K, NhatKy_ViPham!E:E, "12_Toan_A", NhatKy_ViPham!F:F, B23, NhatKy_ViPham!C:C, "T24")</f>
        <v>100</v>
      </c>
      <c r="AP23" s="7">
        <f>100 + SUMIFS(NhatKy_ViPham!J:J, NhatKy_ViPham!E:E, "12_Toan_A", NhatKy_ViPham!F:F, B23, NhatKy_ViPham!C:C, "T25") - SUMIFS(NhatKy_ViPham!K:K, NhatKy_ViPham!E:E, "12_Toan_A", NhatKy_ViPham!F:F, B23, NhatKy_ViPham!C:C, "T25")</f>
        <v>100</v>
      </c>
      <c r="AQ23" s="7">
        <f>100 + SUMIFS(NhatKy_ViPham!J:J, NhatKy_ViPham!E:E, "12_Toan_A", NhatKy_ViPham!F:F, B23, NhatKy_ViPham!C:C, "T26") - SUMIFS(NhatKy_ViPham!K:K, NhatKy_ViPham!E:E, "12_Toan_A", NhatKy_ViPham!F:F, B23, NhatKy_ViPham!C:C, "T26")</f>
        <v>100</v>
      </c>
      <c r="AR23" s="7">
        <f>100 + SUMIFS(NhatKy_ViPham!J:J, NhatKy_ViPham!E:E, "12_Toan_A", NhatKy_ViPham!F:F, B23, NhatKy_ViPham!C:C, "T27") - SUMIFS(NhatKy_ViPham!K:K, NhatKy_ViPham!E:E, "12_Toan_A", NhatKy_ViPham!F:F, B23, NhatKy_ViPham!C:C, "T27")</f>
        <v>100</v>
      </c>
      <c r="AS23" s="7">
        <f>100 + SUMIFS(NhatKy_ViPham!J:J, NhatKy_ViPham!E:E, "12_Toan_A", NhatKy_ViPham!F:F, B23, NhatKy_ViPham!C:C, "T28") - SUMIFS(NhatKy_ViPham!K:K, NhatKy_ViPham!E:E, "12_Toan_A", NhatKy_ViPham!F:F, B23, NhatKy_ViPham!C:C, "T28")</f>
        <v>100</v>
      </c>
      <c r="AT23" s="7">
        <f>100 + SUMIFS(NhatKy_ViPham!J:J, NhatKy_ViPham!E:E, "12_Toan_A", NhatKy_ViPham!F:F, B23, NhatKy_ViPham!C:C, "T29") - SUMIFS(NhatKy_ViPham!K:K, NhatKy_ViPham!E:E, "12_Toan_A", NhatKy_ViPham!F:F, B23, NhatKy_ViPham!C:C, "T29")</f>
        <v>100</v>
      </c>
      <c r="AU23" s="7">
        <f>100 + SUMIFS(NhatKy_ViPham!J:J, NhatKy_ViPham!E:E, "12_Toan_A", NhatKy_ViPham!F:F, B23, NhatKy_ViPham!C:C, "T30") - SUMIFS(NhatKy_ViPham!K:K, NhatKy_ViPham!E:E, "12_Toan_A", NhatKy_ViPham!F:F, B23, NhatKy_ViPham!C:C, "T30")</f>
        <v>100</v>
      </c>
      <c r="AV23" s="7">
        <f>100 + SUMIFS(NhatKy_ViPham!J:J, NhatKy_ViPham!E:E, "12_Toan_A", NhatKy_ViPham!F:F, B23, NhatKy_ViPham!C:C, "T31") - SUMIFS(NhatKy_ViPham!K:K, NhatKy_ViPham!E:E, "12_Toan_A", NhatKy_ViPham!F:F, B23, NhatKy_ViPham!C:C, "T31")</f>
        <v>100</v>
      </c>
      <c r="AW23" s="7">
        <f>100 + SUMIFS(NhatKy_ViPham!J:J, NhatKy_ViPham!E:E, "12_Toan_A", NhatKy_ViPham!F:F, B23, NhatKy_ViPham!C:C, "T32") - SUMIFS(NhatKy_ViPham!K:K, NhatKy_ViPham!E:E, "12_Toan_A", NhatKy_ViPham!F:F, B23, NhatKy_ViPham!C:C, "T32")</f>
        <v>100</v>
      </c>
      <c r="AX23" s="7">
        <f>100 + SUMIFS(NhatKy_ViPham!J:J, NhatKy_ViPham!E:E, "12_Toan_A", NhatKy_ViPham!F:F, B23, NhatKy_ViPham!C:C, "T33") - SUMIFS(NhatKy_ViPham!K:K, NhatKy_ViPham!E:E, "12_Toan_A", NhatKy_ViPham!F:F, B23, NhatKy_ViPham!C:C, "T33")</f>
        <v>100</v>
      </c>
      <c r="AY23" s="7">
        <f>100 + SUMIFS(NhatKy_ViPham!J:J, NhatKy_ViPham!E:E, "12_Toan_A", NhatKy_ViPham!F:F, B23, NhatKy_ViPham!C:C, "T34") - SUMIFS(NhatKy_ViPham!K:K, NhatKy_ViPham!E:E, "12_Toan_A", NhatKy_ViPham!F:F, B23, NhatKy_ViPham!C:C, "T34")</f>
        <v>100</v>
      </c>
      <c r="AZ23" s="7">
        <f>100 + SUMIFS(NhatKy_ViPham!J:J, NhatKy_ViPham!E:E, "12_Toan_A", NhatKy_ViPham!F:F, B23, NhatKy_ViPham!C:C, "T35") - SUMIFS(NhatKy_ViPham!K:K, NhatKy_ViPham!E:E, "12_Toan_A", NhatKy_ViPham!F:F, B23, NhatKy_ViPham!C:C, "T35")</f>
        <v>100</v>
      </c>
      <c r="BA23" s="12">
        <f t="shared" si="0"/>
        <v>100</v>
      </c>
      <c r="BB23" s="11" t="s">
        <v>430</v>
      </c>
      <c r="BC23" s="14" t="str">
        <f t="shared" si="1"/>
        <v>Tốt</v>
      </c>
      <c r="BD23" s="10" t="str">
        <f t="shared" si="2"/>
        <v>🟢 BÌNH THƯỜNG</v>
      </c>
    </row>
    <row r="24" spans="1:56" x14ac:dyDescent="0.25">
      <c r="A24" s="5">
        <v>16</v>
      </c>
      <c r="B24" s="15" t="s">
        <v>2232</v>
      </c>
      <c r="C24" s="5" t="s">
        <v>2215</v>
      </c>
      <c r="D24" s="5" t="s">
        <v>435</v>
      </c>
      <c r="E24" s="11" t="s">
        <v>430</v>
      </c>
      <c r="F24" s="6">
        <f>SUMIFS(NhatKy_ViPham!K:K, NhatKy_ViPham!E:E, "12_Toan_A", NhatKy_ViPham!F:F, B24, NhatKy_ViPham!H:H, "L01")</f>
        <v>0</v>
      </c>
      <c r="G24" s="6">
        <f>SUMIFS(NhatKy_ViPham!K:K, NhatKy_ViPham!E:E, "12_Toan_A", NhatKy_ViPham!F:F, B24, NhatKy_ViPham!H:H, "L02")</f>
        <v>0</v>
      </c>
      <c r="H24" s="6">
        <f>SUMIFS(NhatKy_ViPham!K:K, NhatKy_ViPham!E:E, "12_Toan_A", NhatKy_ViPham!F:F, B24, NhatKy_ViPham!H:H, "L03")</f>
        <v>0</v>
      </c>
      <c r="I24" s="6">
        <f>SUMIFS(NhatKy_ViPham!K:K, NhatKy_ViPham!E:E, "12_Toan_A", NhatKy_ViPham!F:F, B24, NhatKy_ViPham!H:H, "L04")</f>
        <v>0</v>
      </c>
      <c r="J24" s="6">
        <f>SUMIFS(NhatKy_ViPham!K:K, NhatKy_ViPham!E:E, "12_Toan_A", NhatKy_ViPham!F:F, B24, NhatKy_ViPham!H:H, "L05")</f>
        <v>0</v>
      </c>
      <c r="K24" s="6">
        <f>SUMIFS(NhatKy_ViPham!K:K, NhatKy_ViPham!E:E, "12_Toan_A", NhatKy_ViPham!F:F, B24, NhatKy_ViPham!H:H, "L06")</f>
        <v>0</v>
      </c>
      <c r="L24" s="6">
        <f>SUMIFS(NhatKy_ViPham!K:K, NhatKy_ViPham!E:E, "12_Toan_A", NhatKy_ViPham!F:F, B24, NhatKy_ViPham!H:H, "L07")</f>
        <v>0</v>
      </c>
      <c r="M24" s="6">
        <f>SUMIFS(NhatKy_ViPham!K:K, NhatKy_ViPham!E:E, "12_Toan_A", NhatKy_ViPham!F:F, B24, NhatKy_ViPham!H:H, "L08")</f>
        <v>0</v>
      </c>
      <c r="N24" s="6">
        <f>SUMIFS(NhatKy_ViPham!K:K, NhatKy_ViPham!E:E, "12_Toan_A", NhatKy_ViPham!F:F, B24, NhatKy_ViPham!H:H, "L09")</f>
        <v>0</v>
      </c>
      <c r="O24" s="6">
        <f>SUMIFS(NhatKy_ViPham!K:K, NhatKy_ViPham!E:E, "12_Toan_A", NhatKy_ViPham!F:F, B24, NhatKy_ViPham!H:H, "L10")</f>
        <v>0</v>
      </c>
      <c r="P24" s="12">
        <f>SUMIFS(NhatKy_ViPham!J:J, NhatKy_ViPham!E:E, "12_Toan_A", NhatKy_ViPham!F:F, B24)</f>
        <v>0</v>
      </c>
      <c r="Q24" s="13">
        <f>SUMIFS(NhatKy_ViPham!K:K, NhatKy_ViPham!E:E, "12_Toan_A", NhatKy_ViPham!F:F, B24)</f>
        <v>0</v>
      </c>
      <c r="R24" s="6">
        <f>100 + SUMIFS(NhatKy_ViPham!J:J, NhatKy_ViPham!E:E, "12_Toan_A", NhatKy_ViPham!F:F, B24, NhatKy_ViPham!C:C, "T1") - SUMIFS(NhatKy_ViPham!K:K, NhatKy_ViPham!E:E, "12_Toan_A", NhatKy_ViPham!F:F, B24, NhatKy_ViPham!C:C, "T1")</f>
        <v>100</v>
      </c>
      <c r="S24" s="6">
        <f>100 + SUMIFS(NhatKy_ViPham!J:J, NhatKy_ViPham!E:E, "12_Toan_A", NhatKy_ViPham!F:F, B24, NhatKy_ViPham!C:C, "T2") - SUMIFS(NhatKy_ViPham!K:K, NhatKy_ViPham!E:E, "12_Toan_A", NhatKy_ViPham!F:F, B24, NhatKy_ViPham!C:C, "T2")</f>
        <v>100</v>
      </c>
      <c r="T24" s="6">
        <f>100 + SUMIFS(NhatKy_ViPham!J:J, NhatKy_ViPham!E:E, "12_Toan_A", NhatKy_ViPham!F:F, B24, NhatKy_ViPham!C:C, "T3") - SUMIFS(NhatKy_ViPham!K:K, NhatKy_ViPham!E:E, "12_Toan_A", NhatKy_ViPham!F:F, B24, NhatKy_ViPham!C:C, "T3")</f>
        <v>100</v>
      </c>
      <c r="U24" s="6">
        <f>100 + SUMIFS(NhatKy_ViPham!J:J, NhatKy_ViPham!E:E, "12_Toan_A", NhatKy_ViPham!F:F, B24, NhatKy_ViPham!C:C, "T4") - SUMIFS(NhatKy_ViPham!K:K, NhatKy_ViPham!E:E, "12_Toan_A", NhatKy_ViPham!F:F, B24, NhatKy_ViPham!C:C, "T4")</f>
        <v>100</v>
      </c>
      <c r="V24" s="6">
        <f>100 + SUMIFS(NhatKy_ViPham!J:J, NhatKy_ViPham!E:E, "12_Toan_A", NhatKy_ViPham!F:F, B24, NhatKy_ViPham!C:C, "T5") - SUMIFS(NhatKy_ViPham!K:K, NhatKy_ViPham!E:E, "12_Toan_A", NhatKy_ViPham!F:F, B24, NhatKy_ViPham!C:C, "T5")</f>
        <v>100</v>
      </c>
      <c r="W24" s="6">
        <f>100 + SUMIFS(NhatKy_ViPham!J:J, NhatKy_ViPham!E:E, "12_Toan_A", NhatKy_ViPham!F:F, B24, NhatKy_ViPham!C:C, "T6") - SUMIFS(NhatKy_ViPham!K:K, NhatKy_ViPham!E:E, "12_Toan_A", NhatKy_ViPham!F:F, B24, NhatKy_ViPham!C:C, "T6")</f>
        <v>100</v>
      </c>
      <c r="X24" s="6">
        <f>100 + SUMIFS(NhatKy_ViPham!J:J, NhatKy_ViPham!E:E, "12_Toan_A", NhatKy_ViPham!F:F, B24, NhatKy_ViPham!C:C, "T7") - SUMIFS(NhatKy_ViPham!K:K, NhatKy_ViPham!E:E, "12_Toan_A", NhatKy_ViPham!F:F, B24, NhatKy_ViPham!C:C, "T7")</f>
        <v>100</v>
      </c>
      <c r="Y24" s="6">
        <f>100 + SUMIFS(NhatKy_ViPham!J:J, NhatKy_ViPham!E:E, "12_Toan_A", NhatKy_ViPham!F:F, B24, NhatKy_ViPham!C:C, "T8") - SUMIFS(NhatKy_ViPham!K:K, NhatKy_ViPham!E:E, "12_Toan_A", NhatKy_ViPham!F:F, B24, NhatKy_ViPham!C:C, "T8")</f>
        <v>100</v>
      </c>
      <c r="Z24" s="6">
        <f>100 + SUMIFS(NhatKy_ViPham!J:J, NhatKy_ViPham!E:E, "12_Toan_A", NhatKy_ViPham!F:F, B24, NhatKy_ViPham!C:C, "T9") - SUMIFS(NhatKy_ViPham!K:K, NhatKy_ViPham!E:E, "12_Toan_A", NhatKy_ViPham!F:F, B24, NhatKy_ViPham!C:C, "T9")</f>
        <v>100</v>
      </c>
      <c r="AA24" s="6">
        <f>100 + SUMIFS(NhatKy_ViPham!J:J, NhatKy_ViPham!E:E, "12_Toan_A", NhatKy_ViPham!F:F, B24, NhatKy_ViPham!C:C, "T10") - SUMIFS(NhatKy_ViPham!K:K, NhatKy_ViPham!E:E, "12_Toan_A", NhatKy_ViPham!F:F, B24, NhatKy_ViPham!C:C, "T10")</f>
        <v>100</v>
      </c>
      <c r="AB24" s="6">
        <f>100 + SUMIFS(NhatKy_ViPham!J:J, NhatKy_ViPham!E:E, "12_Toan_A", NhatKy_ViPham!F:F, B24, NhatKy_ViPham!C:C, "T11") - SUMIFS(NhatKy_ViPham!K:K, NhatKy_ViPham!E:E, "12_Toan_A", NhatKy_ViPham!F:F, B24, NhatKy_ViPham!C:C, "T11")</f>
        <v>100</v>
      </c>
      <c r="AC24" s="6">
        <f>100 + SUMIFS(NhatKy_ViPham!J:J, NhatKy_ViPham!E:E, "12_Toan_A", NhatKy_ViPham!F:F, B24, NhatKy_ViPham!C:C, "T12") - SUMIFS(NhatKy_ViPham!K:K, NhatKy_ViPham!E:E, "12_Toan_A", NhatKy_ViPham!F:F, B24, NhatKy_ViPham!C:C, "T12")</f>
        <v>100</v>
      </c>
      <c r="AD24" s="6">
        <f>100 + SUMIFS(NhatKy_ViPham!J:J, NhatKy_ViPham!E:E, "12_Toan_A", NhatKy_ViPham!F:F, B24, NhatKy_ViPham!C:C, "T13") - SUMIFS(NhatKy_ViPham!K:K, NhatKy_ViPham!E:E, "12_Toan_A", NhatKy_ViPham!F:F, B24, NhatKy_ViPham!C:C, "T13")</f>
        <v>100</v>
      </c>
      <c r="AE24" s="6">
        <f>100 + SUMIFS(NhatKy_ViPham!J:J, NhatKy_ViPham!E:E, "12_Toan_A", NhatKy_ViPham!F:F, B24, NhatKy_ViPham!C:C, "T14") - SUMIFS(NhatKy_ViPham!K:K, NhatKy_ViPham!E:E, "12_Toan_A", NhatKy_ViPham!F:F, B24, NhatKy_ViPham!C:C, "T14")</f>
        <v>100</v>
      </c>
      <c r="AF24" s="6">
        <f>100 + SUMIFS(NhatKy_ViPham!J:J, NhatKy_ViPham!E:E, "12_Toan_A", NhatKy_ViPham!F:F, B24, NhatKy_ViPham!C:C, "T15") - SUMIFS(NhatKy_ViPham!K:K, NhatKy_ViPham!E:E, "12_Toan_A", NhatKy_ViPham!F:F, B24, NhatKy_ViPham!C:C, "T15")</f>
        <v>100</v>
      </c>
      <c r="AG24" s="6">
        <f>100 + SUMIFS(NhatKy_ViPham!J:J, NhatKy_ViPham!E:E, "12_Toan_A", NhatKy_ViPham!F:F, B24, NhatKy_ViPham!C:C, "T16") - SUMIFS(NhatKy_ViPham!K:K, NhatKy_ViPham!E:E, "12_Toan_A", NhatKy_ViPham!F:F, B24, NhatKy_ViPham!C:C, "T16")</f>
        <v>100</v>
      </c>
      <c r="AH24" s="6">
        <f>100 + SUMIFS(NhatKy_ViPham!J:J, NhatKy_ViPham!E:E, "12_Toan_A", NhatKy_ViPham!F:F, B24, NhatKy_ViPham!C:C, "T17") - SUMIFS(NhatKy_ViPham!K:K, NhatKy_ViPham!E:E, "12_Toan_A", NhatKy_ViPham!F:F, B24, NhatKy_ViPham!C:C, "T17")</f>
        <v>100</v>
      </c>
      <c r="AI24" s="6">
        <f>100 + SUMIFS(NhatKy_ViPham!J:J, NhatKy_ViPham!E:E, "12_Toan_A", NhatKy_ViPham!F:F, B24, NhatKy_ViPham!C:C, "T18") - SUMIFS(NhatKy_ViPham!K:K, NhatKy_ViPham!E:E, "12_Toan_A", NhatKy_ViPham!F:F, B24, NhatKy_ViPham!C:C, "T18")</f>
        <v>100</v>
      </c>
      <c r="AJ24" s="6">
        <f>100 + SUMIFS(NhatKy_ViPham!J:J, NhatKy_ViPham!E:E, "12_Toan_A", NhatKy_ViPham!F:F, B24, NhatKy_ViPham!C:C, "T19") - SUMIFS(NhatKy_ViPham!K:K, NhatKy_ViPham!E:E, "12_Toan_A", NhatKy_ViPham!F:F, B24, NhatKy_ViPham!C:C, "T19")</f>
        <v>100</v>
      </c>
      <c r="AK24" s="6">
        <f>100 + SUMIFS(NhatKy_ViPham!J:J, NhatKy_ViPham!E:E, "12_Toan_A", NhatKy_ViPham!F:F, B24, NhatKy_ViPham!C:C, "T20") - SUMIFS(NhatKy_ViPham!K:K, NhatKy_ViPham!E:E, "12_Toan_A", NhatKy_ViPham!F:F, B24, NhatKy_ViPham!C:C, "T20")</f>
        <v>100</v>
      </c>
      <c r="AL24" s="6">
        <f>100 + SUMIFS(NhatKy_ViPham!J:J, NhatKy_ViPham!E:E, "12_Toan_A", NhatKy_ViPham!F:F, B24, NhatKy_ViPham!C:C, "T21") - SUMIFS(NhatKy_ViPham!K:K, NhatKy_ViPham!E:E, "12_Toan_A", NhatKy_ViPham!F:F, B24, NhatKy_ViPham!C:C, "T21")</f>
        <v>100</v>
      </c>
      <c r="AM24" s="6">
        <f>100 + SUMIFS(NhatKy_ViPham!J:J, NhatKy_ViPham!E:E, "12_Toan_A", NhatKy_ViPham!F:F, B24, NhatKy_ViPham!C:C, "T22") - SUMIFS(NhatKy_ViPham!K:K, NhatKy_ViPham!E:E, "12_Toan_A", NhatKy_ViPham!F:F, B24, NhatKy_ViPham!C:C, "T22")</f>
        <v>100</v>
      </c>
      <c r="AN24" s="6">
        <f>100 + SUMIFS(NhatKy_ViPham!J:J, NhatKy_ViPham!E:E, "12_Toan_A", NhatKy_ViPham!F:F, B24, NhatKy_ViPham!C:C, "T23") - SUMIFS(NhatKy_ViPham!K:K, NhatKy_ViPham!E:E, "12_Toan_A", NhatKy_ViPham!F:F, B24, NhatKy_ViPham!C:C, "T23")</f>
        <v>100</v>
      </c>
      <c r="AO24" s="6">
        <f>100 + SUMIFS(NhatKy_ViPham!J:J, NhatKy_ViPham!E:E, "12_Toan_A", NhatKy_ViPham!F:F, B24, NhatKy_ViPham!C:C, "T24") - SUMIFS(NhatKy_ViPham!K:K, NhatKy_ViPham!E:E, "12_Toan_A", NhatKy_ViPham!F:F, B24, NhatKy_ViPham!C:C, "T24")</f>
        <v>100</v>
      </c>
      <c r="AP24" s="6">
        <f>100 + SUMIFS(NhatKy_ViPham!J:J, NhatKy_ViPham!E:E, "12_Toan_A", NhatKy_ViPham!F:F, B24, NhatKy_ViPham!C:C, "T25") - SUMIFS(NhatKy_ViPham!K:K, NhatKy_ViPham!E:E, "12_Toan_A", NhatKy_ViPham!F:F, B24, NhatKy_ViPham!C:C, "T25")</f>
        <v>100</v>
      </c>
      <c r="AQ24" s="6">
        <f>100 + SUMIFS(NhatKy_ViPham!J:J, NhatKy_ViPham!E:E, "12_Toan_A", NhatKy_ViPham!F:F, B24, NhatKy_ViPham!C:C, "T26") - SUMIFS(NhatKy_ViPham!K:K, NhatKy_ViPham!E:E, "12_Toan_A", NhatKy_ViPham!F:F, B24, NhatKy_ViPham!C:C, "T26")</f>
        <v>100</v>
      </c>
      <c r="AR24" s="6">
        <f>100 + SUMIFS(NhatKy_ViPham!J:J, NhatKy_ViPham!E:E, "12_Toan_A", NhatKy_ViPham!F:F, B24, NhatKy_ViPham!C:C, "T27") - SUMIFS(NhatKy_ViPham!K:K, NhatKy_ViPham!E:E, "12_Toan_A", NhatKy_ViPham!F:F, B24, NhatKy_ViPham!C:C, "T27")</f>
        <v>100</v>
      </c>
      <c r="AS24" s="6">
        <f>100 + SUMIFS(NhatKy_ViPham!J:J, NhatKy_ViPham!E:E, "12_Toan_A", NhatKy_ViPham!F:F, B24, NhatKy_ViPham!C:C, "T28") - SUMIFS(NhatKy_ViPham!K:K, NhatKy_ViPham!E:E, "12_Toan_A", NhatKy_ViPham!F:F, B24, NhatKy_ViPham!C:C, "T28")</f>
        <v>100</v>
      </c>
      <c r="AT24" s="6">
        <f>100 + SUMIFS(NhatKy_ViPham!J:J, NhatKy_ViPham!E:E, "12_Toan_A", NhatKy_ViPham!F:F, B24, NhatKy_ViPham!C:C, "T29") - SUMIFS(NhatKy_ViPham!K:K, NhatKy_ViPham!E:E, "12_Toan_A", NhatKy_ViPham!F:F, B24, NhatKy_ViPham!C:C, "T29")</f>
        <v>100</v>
      </c>
      <c r="AU24" s="6">
        <f>100 + SUMIFS(NhatKy_ViPham!J:J, NhatKy_ViPham!E:E, "12_Toan_A", NhatKy_ViPham!F:F, B24, NhatKy_ViPham!C:C, "T30") - SUMIFS(NhatKy_ViPham!K:K, NhatKy_ViPham!E:E, "12_Toan_A", NhatKy_ViPham!F:F, B24, NhatKy_ViPham!C:C, "T30")</f>
        <v>100</v>
      </c>
      <c r="AV24" s="6">
        <f>100 + SUMIFS(NhatKy_ViPham!J:J, NhatKy_ViPham!E:E, "12_Toan_A", NhatKy_ViPham!F:F, B24, NhatKy_ViPham!C:C, "T31") - SUMIFS(NhatKy_ViPham!K:K, NhatKy_ViPham!E:E, "12_Toan_A", NhatKy_ViPham!F:F, B24, NhatKy_ViPham!C:C, "T31")</f>
        <v>100</v>
      </c>
      <c r="AW24" s="6">
        <f>100 + SUMIFS(NhatKy_ViPham!J:J, NhatKy_ViPham!E:E, "12_Toan_A", NhatKy_ViPham!F:F, B24, NhatKy_ViPham!C:C, "T32") - SUMIFS(NhatKy_ViPham!K:K, NhatKy_ViPham!E:E, "12_Toan_A", NhatKy_ViPham!F:F, B24, NhatKy_ViPham!C:C, "T32")</f>
        <v>100</v>
      </c>
      <c r="AX24" s="6">
        <f>100 + SUMIFS(NhatKy_ViPham!J:J, NhatKy_ViPham!E:E, "12_Toan_A", NhatKy_ViPham!F:F, B24, NhatKy_ViPham!C:C, "T33") - SUMIFS(NhatKy_ViPham!K:K, NhatKy_ViPham!E:E, "12_Toan_A", NhatKy_ViPham!F:F, B24, NhatKy_ViPham!C:C, "T33")</f>
        <v>100</v>
      </c>
      <c r="AY24" s="6">
        <f>100 + SUMIFS(NhatKy_ViPham!J:J, NhatKy_ViPham!E:E, "12_Toan_A", NhatKy_ViPham!F:F, B24, NhatKy_ViPham!C:C, "T34") - SUMIFS(NhatKy_ViPham!K:K, NhatKy_ViPham!E:E, "12_Toan_A", NhatKy_ViPham!F:F, B24, NhatKy_ViPham!C:C, "T34")</f>
        <v>100</v>
      </c>
      <c r="AZ24" s="6">
        <f>100 + SUMIFS(NhatKy_ViPham!J:J, NhatKy_ViPham!E:E, "12_Toan_A", NhatKy_ViPham!F:F, B24, NhatKy_ViPham!C:C, "T35") - SUMIFS(NhatKy_ViPham!K:K, NhatKy_ViPham!E:E, "12_Toan_A", NhatKy_ViPham!F:F, B24, NhatKy_ViPham!C:C, "T35")</f>
        <v>100</v>
      </c>
      <c r="BA24" s="12">
        <f t="shared" si="0"/>
        <v>100</v>
      </c>
      <c r="BB24" s="11" t="s">
        <v>430</v>
      </c>
      <c r="BC24" s="16" t="str">
        <f t="shared" si="1"/>
        <v>Tốt</v>
      </c>
      <c r="BD24" s="15" t="str">
        <f t="shared" si="2"/>
        <v>🟢 BÌNH THƯỜNG</v>
      </c>
    </row>
    <row r="25" spans="1:56" x14ac:dyDescent="0.25">
      <c r="A25" s="4">
        <v>17</v>
      </c>
      <c r="B25" s="10" t="s">
        <v>2233</v>
      </c>
      <c r="C25" s="4" t="s">
        <v>2234</v>
      </c>
      <c r="D25" s="4" t="s">
        <v>435</v>
      </c>
      <c r="E25" s="11" t="s">
        <v>430</v>
      </c>
      <c r="F25" s="7">
        <f>SUMIFS(NhatKy_ViPham!K:K, NhatKy_ViPham!E:E, "12_Toan_A", NhatKy_ViPham!F:F, B25, NhatKy_ViPham!H:H, "L01")</f>
        <v>0</v>
      </c>
      <c r="G25" s="7">
        <f>SUMIFS(NhatKy_ViPham!K:K, NhatKy_ViPham!E:E, "12_Toan_A", NhatKy_ViPham!F:F, B25, NhatKy_ViPham!H:H, "L02")</f>
        <v>0</v>
      </c>
      <c r="H25" s="7">
        <f>SUMIFS(NhatKy_ViPham!K:K, NhatKy_ViPham!E:E, "12_Toan_A", NhatKy_ViPham!F:F, B25, NhatKy_ViPham!H:H, "L03")</f>
        <v>0</v>
      </c>
      <c r="I25" s="7">
        <f>SUMIFS(NhatKy_ViPham!K:K, NhatKy_ViPham!E:E, "12_Toan_A", NhatKy_ViPham!F:F, B25, NhatKy_ViPham!H:H, "L04")</f>
        <v>0</v>
      </c>
      <c r="J25" s="7">
        <f>SUMIFS(NhatKy_ViPham!K:K, NhatKy_ViPham!E:E, "12_Toan_A", NhatKy_ViPham!F:F, B25, NhatKy_ViPham!H:H, "L05")</f>
        <v>0</v>
      </c>
      <c r="K25" s="7">
        <f>SUMIFS(NhatKy_ViPham!K:K, NhatKy_ViPham!E:E, "12_Toan_A", NhatKy_ViPham!F:F, B25, NhatKy_ViPham!H:H, "L06")</f>
        <v>0</v>
      </c>
      <c r="L25" s="7">
        <f>SUMIFS(NhatKy_ViPham!K:K, NhatKy_ViPham!E:E, "12_Toan_A", NhatKy_ViPham!F:F, B25, NhatKy_ViPham!H:H, "L07")</f>
        <v>0</v>
      </c>
      <c r="M25" s="7">
        <f>SUMIFS(NhatKy_ViPham!K:K, NhatKy_ViPham!E:E, "12_Toan_A", NhatKy_ViPham!F:F, B25, NhatKy_ViPham!H:H, "L08")</f>
        <v>0</v>
      </c>
      <c r="N25" s="7">
        <f>SUMIFS(NhatKy_ViPham!K:K, NhatKy_ViPham!E:E, "12_Toan_A", NhatKy_ViPham!F:F, B25, NhatKy_ViPham!H:H, "L09")</f>
        <v>0</v>
      </c>
      <c r="O25" s="7">
        <f>SUMIFS(NhatKy_ViPham!K:K, NhatKy_ViPham!E:E, "12_Toan_A", NhatKy_ViPham!F:F, B25, NhatKy_ViPham!H:H, "L10")</f>
        <v>0</v>
      </c>
      <c r="P25" s="12">
        <f>SUMIFS(NhatKy_ViPham!J:J, NhatKy_ViPham!E:E, "12_Toan_A", NhatKy_ViPham!F:F, B25)</f>
        <v>0</v>
      </c>
      <c r="Q25" s="13">
        <f>SUMIFS(NhatKy_ViPham!K:K, NhatKy_ViPham!E:E, "12_Toan_A", NhatKy_ViPham!F:F, B25)</f>
        <v>0</v>
      </c>
      <c r="R25" s="7">
        <f>100 + SUMIFS(NhatKy_ViPham!J:J, NhatKy_ViPham!E:E, "12_Toan_A", NhatKy_ViPham!F:F, B25, NhatKy_ViPham!C:C, "T1") - SUMIFS(NhatKy_ViPham!K:K, NhatKy_ViPham!E:E, "12_Toan_A", NhatKy_ViPham!F:F, B25, NhatKy_ViPham!C:C, "T1")</f>
        <v>100</v>
      </c>
      <c r="S25" s="7">
        <f>100 + SUMIFS(NhatKy_ViPham!J:J, NhatKy_ViPham!E:E, "12_Toan_A", NhatKy_ViPham!F:F, B25, NhatKy_ViPham!C:C, "T2") - SUMIFS(NhatKy_ViPham!K:K, NhatKy_ViPham!E:E, "12_Toan_A", NhatKy_ViPham!F:F, B25, NhatKy_ViPham!C:C, "T2")</f>
        <v>100</v>
      </c>
      <c r="T25" s="7">
        <f>100 + SUMIFS(NhatKy_ViPham!J:J, NhatKy_ViPham!E:E, "12_Toan_A", NhatKy_ViPham!F:F, B25, NhatKy_ViPham!C:C, "T3") - SUMIFS(NhatKy_ViPham!K:K, NhatKy_ViPham!E:E, "12_Toan_A", NhatKy_ViPham!F:F, B25, NhatKy_ViPham!C:C, "T3")</f>
        <v>100</v>
      </c>
      <c r="U25" s="7">
        <f>100 + SUMIFS(NhatKy_ViPham!J:J, NhatKy_ViPham!E:E, "12_Toan_A", NhatKy_ViPham!F:F, B25, NhatKy_ViPham!C:C, "T4") - SUMIFS(NhatKy_ViPham!K:K, NhatKy_ViPham!E:E, "12_Toan_A", NhatKy_ViPham!F:F, B25, NhatKy_ViPham!C:C, "T4")</f>
        <v>100</v>
      </c>
      <c r="V25" s="7">
        <f>100 + SUMIFS(NhatKy_ViPham!J:J, NhatKy_ViPham!E:E, "12_Toan_A", NhatKy_ViPham!F:F, B25, NhatKy_ViPham!C:C, "T5") - SUMIFS(NhatKy_ViPham!K:K, NhatKy_ViPham!E:E, "12_Toan_A", NhatKy_ViPham!F:F, B25, NhatKy_ViPham!C:C, "T5")</f>
        <v>100</v>
      </c>
      <c r="W25" s="7">
        <f>100 + SUMIFS(NhatKy_ViPham!J:J, NhatKy_ViPham!E:E, "12_Toan_A", NhatKy_ViPham!F:F, B25, NhatKy_ViPham!C:C, "T6") - SUMIFS(NhatKy_ViPham!K:K, NhatKy_ViPham!E:E, "12_Toan_A", NhatKy_ViPham!F:F, B25, NhatKy_ViPham!C:C, "T6")</f>
        <v>100</v>
      </c>
      <c r="X25" s="7">
        <f>100 + SUMIFS(NhatKy_ViPham!J:J, NhatKy_ViPham!E:E, "12_Toan_A", NhatKy_ViPham!F:F, B25, NhatKy_ViPham!C:C, "T7") - SUMIFS(NhatKy_ViPham!K:K, NhatKy_ViPham!E:E, "12_Toan_A", NhatKy_ViPham!F:F, B25, NhatKy_ViPham!C:C, "T7")</f>
        <v>100</v>
      </c>
      <c r="Y25" s="7">
        <f>100 + SUMIFS(NhatKy_ViPham!J:J, NhatKy_ViPham!E:E, "12_Toan_A", NhatKy_ViPham!F:F, B25, NhatKy_ViPham!C:C, "T8") - SUMIFS(NhatKy_ViPham!K:K, NhatKy_ViPham!E:E, "12_Toan_A", NhatKy_ViPham!F:F, B25, NhatKy_ViPham!C:C, "T8")</f>
        <v>100</v>
      </c>
      <c r="Z25" s="7">
        <f>100 + SUMIFS(NhatKy_ViPham!J:J, NhatKy_ViPham!E:E, "12_Toan_A", NhatKy_ViPham!F:F, B25, NhatKy_ViPham!C:C, "T9") - SUMIFS(NhatKy_ViPham!K:K, NhatKy_ViPham!E:E, "12_Toan_A", NhatKy_ViPham!F:F, B25, NhatKy_ViPham!C:C, "T9")</f>
        <v>100</v>
      </c>
      <c r="AA25" s="7">
        <f>100 + SUMIFS(NhatKy_ViPham!J:J, NhatKy_ViPham!E:E, "12_Toan_A", NhatKy_ViPham!F:F, B25, NhatKy_ViPham!C:C, "T10") - SUMIFS(NhatKy_ViPham!K:K, NhatKy_ViPham!E:E, "12_Toan_A", NhatKy_ViPham!F:F, B25, NhatKy_ViPham!C:C, "T10")</f>
        <v>100</v>
      </c>
      <c r="AB25" s="7">
        <f>100 + SUMIFS(NhatKy_ViPham!J:J, NhatKy_ViPham!E:E, "12_Toan_A", NhatKy_ViPham!F:F, B25, NhatKy_ViPham!C:C, "T11") - SUMIFS(NhatKy_ViPham!K:K, NhatKy_ViPham!E:E, "12_Toan_A", NhatKy_ViPham!F:F, B25, NhatKy_ViPham!C:C, "T11")</f>
        <v>100</v>
      </c>
      <c r="AC25" s="7">
        <f>100 + SUMIFS(NhatKy_ViPham!J:J, NhatKy_ViPham!E:E, "12_Toan_A", NhatKy_ViPham!F:F, B25, NhatKy_ViPham!C:C, "T12") - SUMIFS(NhatKy_ViPham!K:K, NhatKy_ViPham!E:E, "12_Toan_A", NhatKy_ViPham!F:F, B25, NhatKy_ViPham!C:C, "T12")</f>
        <v>100</v>
      </c>
      <c r="AD25" s="7">
        <f>100 + SUMIFS(NhatKy_ViPham!J:J, NhatKy_ViPham!E:E, "12_Toan_A", NhatKy_ViPham!F:F, B25, NhatKy_ViPham!C:C, "T13") - SUMIFS(NhatKy_ViPham!K:K, NhatKy_ViPham!E:E, "12_Toan_A", NhatKy_ViPham!F:F, B25, NhatKy_ViPham!C:C, "T13")</f>
        <v>100</v>
      </c>
      <c r="AE25" s="7">
        <f>100 + SUMIFS(NhatKy_ViPham!J:J, NhatKy_ViPham!E:E, "12_Toan_A", NhatKy_ViPham!F:F, B25, NhatKy_ViPham!C:C, "T14") - SUMIFS(NhatKy_ViPham!K:K, NhatKy_ViPham!E:E, "12_Toan_A", NhatKy_ViPham!F:F, B25, NhatKy_ViPham!C:C, "T14")</f>
        <v>100</v>
      </c>
      <c r="AF25" s="7">
        <f>100 + SUMIFS(NhatKy_ViPham!J:J, NhatKy_ViPham!E:E, "12_Toan_A", NhatKy_ViPham!F:F, B25, NhatKy_ViPham!C:C, "T15") - SUMIFS(NhatKy_ViPham!K:K, NhatKy_ViPham!E:E, "12_Toan_A", NhatKy_ViPham!F:F, B25, NhatKy_ViPham!C:C, "T15")</f>
        <v>100</v>
      </c>
      <c r="AG25" s="7">
        <f>100 + SUMIFS(NhatKy_ViPham!J:J, NhatKy_ViPham!E:E, "12_Toan_A", NhatKy_ViPham!F:F, B25, NhatKy_ViPham!C:C, "T16") - SUMIFS(NhatKy_ViPham!K:K, NhatKy_ViPham!E:E, "12_Toan_A", NhatKy_ViPham!F:F, B25, NhatKy_ViPham!C:C, "T16")</f>
        <v>100</v>
      </c>
      <c r="AH25" s="7">
        <f>100 + SUMIFS(NhatKy_ViPham!J:J, NhatKy_ViPham!E:E, "12_Toan_A", NhatKy_ViPham!F:F, B25, NhatKy_ViPham!C:C, "T17") - SUMIFS(NhatKy_ViPham!K:K, NhatKy_ViPham!E:E, "12_Toan_A", NhatKy_ViPham!F:F, B25, NhatKy_ViPham!C:C, "T17")</f>
        <v>100</v>
      </c>
      <c r="AI25" s="7">
        <f>100 + SUMIFS(NhatKy_ViPham!J:J, NhatKy_ViPham!E:E, "12_Toan_A", NhatKy_ViPham!F:F, B25, NhatKy_ViPham!C:C, "T18") - SUMIFS(NhatKy_ViPham!K:K, NhatKy_ViPham!E:E, "12_Toan_A", NhatKy_ViPham!F:F, B25, NhatKy_ViPham!C:C, "T18")</f>
        <v>100</v>
      </c>
      <c r="AJ25" s="7">
        <f>100 + SUMIFS(NhatKy_ViPham!J:J, NhatKy_ViPham!E:E, "12_Toan_A", NhatKy_ViPham!F:F, B25, NhatKy_ViPham!C:C, "T19") - SUMIFS(NhatKy_ViPham!K:K, NhatKy_ViPham!E:E, "12_Toan_A", NhatKy_ViPham!F:F, B25, NhatKy_ViPham!C:C, "T19")</f>
        <v>100</v>
      </c>
      <c r="AK25" s="7">
        <f>100 + SUMIFS(NhatKy_ViPham!J:J, NhatKy_ViPham!E:E, "12_Toan_A", NhatKy_ViPham!F:F, B25, NhatKy_ViPham!C:C, "T20") - SUMIFS(NhatKy_ViPham!K:K, NhatKy_ViPham!E:E, "12_Toan_A", NhatKy_ViPham!F:F, B25, NhatKy_ViPham!C:C, "T20")</f>
        <v>100</v>
      </c>
      <c r="AL25" s="7">
        <f>100 + SUMIFS(NhatKy_ViPham!J:J, NhatKy_ViPham!E:E, "12_Toan_A", NhatKy_ViPham!F:F, B25, NhatKy_ViPham!C:C, "T21") - SUMIFS(NhatKy_ViPham!K:K, NhatKy_ViPham!E:E, "12_Toan_A", NhatKy_ViPham!F:F, B25, NhatKy_ViPham!C:C, "T21")</f>
        <v>100</v>
      </c>
      <c r="AM25" s="7">
        <f>100 + SUMIFS(NhatKy_ViPham!J:J, NhatKy_ViPham!E:E, "12_Toan_A", NhatKy_ViPham!F:F, B25, NhatKy_ViPham!C:C, "T22") - SUMIFS(NhatKy_ViPham!K:K, NhatKy_ViPham!E:E, "12_Toan_A", NhatKy_ViPham!F:F, B25, NhatKy_ViPham!C:C, "T22")</f>
        <v>100</v>
      </c>
      <c r="AN25" s="7">
        <f>100 + SUMIFS(NhatKy_ViPham!J:J, NhatKy_ViPham!E:E, "12_Toan_A", NhatKy_ViPham!F:F, B25, NhatKy_ViPham!C:C, "T23") - SUMIFS(NhatKy_ViPham!K:K, NhatKy_ViPham!E:E, "12_Toan_A", NhatKy_ViPham!F:F, B25, NhatKy_ViPham!C:C, "T23")</f>
        <v>100</v>
      </c>
      <c r="AO25" s="7">
        <f>100 + SUMIFS(NhatKy_ViPham!J:J, NhatKy_ViPham!E:E, "12_Toan_A", NhatKy_ViPham!F:F, B25, NhatKy_ViPham!C:C, "T24") - SUMIFS(NhatKy_ViPham!K:K, NhatKy_ViPham!E:E, "12_Toan_A", NhatKy_ViPham!F:F, B25, NhatKy_ViPham!C:C, "T24")</f>
        <v>100</v>
      </c>
      <c r="AP25" s="7">
        <f>100 + SUMIFS(NhatKy_ViPham!J:J, NhatKy_ViPham!E:E, "12_Toan_A", NhatKy_ViPham!F:F, B25, NhatKy_ViPham!C:C, "T25") - SUMIFS(NhatKy_ViPham!K:K, NhatKy_ViPham!E:E, "12_Toan_A", NhatKy_ViPham!F:F, B25, NhatKy_ViPham!C:C, "T25")</f>
        <v>100</v>
      </c>
      <c r="AQ25" s="7">
        <f>100 + SUMIFS(NhatKy_ViPham!J:J, NhatKy_ViPham!E:E, "12_Toan_A", NhatKy_ViPham!F:F, B25, NhatKy_ViPham!C:C, "T26") - SUMIFS(NhatKy_ViPham!K:K, NhatKy_ViPham!E:E, "12_Toan_A", NhatKy_ViPham!F:F, B25, NhatKy_ViPham!C:C, "T26")</f>
        <v>100</v>
      </c>
      <c r="AR25" s="7">
        <f>100 + SUMIFS(NhatKy_ViPham!J:J, NhatKy_ViPham!E:E, "12_Toan_A", NhatKy_ViPham!F:F, B25, NhatKy_ViPham!C:C, "T27") - SUMIFS(NhatKy_ViPham!K:K, NhatKy_ViPham!E:E, "12_Toan_A", NhatKy_ViPham!F:F, B25, NhatKy_ViPham!C:C, "T27")</f>
        <v>100</v>
      </c>
      <c r="AS25" s="7">
        <f>100 + SUMIFS(NhatKy_ViPham!J:J, NhatKy_ViPham!E:E, "12_Toan_A", NhatKy_ViPham!F:F, B25, NhatKy_ViPham!C:C, "T28") - SUMIFS(NhatKy_ViPham!K:K, NhatKy_ViPham!E:E, "12_Toan_A", NhatKy_ViPham!F:F, B25, NhatKy_ViPham!C:C, "T28")</f>
        <v>100</v>
      </c>
      <c r="AT25" s="7">
        <f>100 + SUMIFS(NhatKy_ViPham!J:J, NhatKy_ViPham!E:E, "12_Toan_A", NhatKy_ViPham!F:F, B25, NhatKy_ViPham!C:C, "T29") - SUMIFS(NhatKy_ViPham!K:K, NhatKy_ViPham!E:E, "12_Toan_A", NhatKy_ViPham!F:F, B25, NhatKy_ViPham!C:C, "T29")</f>
        <v>100</v>
      </c>
      <c r="AU25" s="7">
        <f>100 + SUMIFS(NhatKy_ViPham!J:J, NhatKy_ViPham!E:E, "12_Toan_A", NhatKy_ViPham!F:F, B25, NhatKy_ViPham!C:C, "T30") - SUMIFS(NhatKy_ViPham!K:K, NhatKy_ViPham!E:E, "12_Toan_A", NhatKy_ViPham!F:F, B25, NhatKy_ViPham!C:C, "T30")</f>
        <v>100</v>
      </c>
      <c r="AV25" s="7">
        <f>100 + SUMIFS(NhatKy_ViPham!J:J, NhatKy_ViPham!E:E, "12_Toan_A", NhatKy_ViPham!F:F, B25, NhatKy_ViPham!C:C, "T31") - SUMIFS(NhatKy_ViPham!K:K, NhatKy_ViPham!E:E, "12_Toan_A", NhatKy_ViPham!F:F, B25, NhatKy_ViPham!C:C, "T31")</f>
        <v>100</v>
      </c>
      <c r="AW25" s="7">
        <f>100 + SUMIFS(NhatKy_ViPham!J:J, NhatKy_ViPham!E:E, "12_Toan_A", NhatKy_ViPham!F:F, B25, NhatKy_ViPham!C:C, "T32") - SUMIFS(NhatKy_ViPham!K:K, NhatKy_ViPham!E:E, "12_Toan_A", NhatKy_ViPham!F:F, B25, NhatKy_ViPham!C:C, "T32")</f>
        <v>100</v>
      </c>
      <c r="AX25" s="7">
        <f>100 + SUMIFS(NhatKy_ViPham!J:J, NhatKy_ViPham!E:E, "12_Toan_A", NhatKy_ViPham!F:F, B25, NhatKy_ViPham!C:C, "T33") - SUMIFS(NhatKy_ViPham!K:K, NhatKy_ViPham!E:E, "12_Toan_A", NhatKy_ViPham!F:F, B25, NhatKy_ViPham!C:C, "T33")</f>
        <v>100</v>
      </c>
      <c r="AY25" s="7">
        <f>100 + SUMIFS(NhatKy_ViPham!J:J, NhatKy_ViPham!E:E, "12_Toan_A", NhatKy_ViPham!F:F, B25, NhatKy_ViPham!C:C, "T34") - SUMIFS(NhatKy_ViPham!K:K, NhatKy_ViPham!E:E, "12_Toan_A", NhatKy_ViPham!F:F, B25, NhatKy_ViPham!C:C, "T34")</f>
        <v>100</v>
      </c>
      <c r="AZ25" s="7">
        <f>100 + SUMIFS(NhatKy_ViPham!J:J, NhatKy_ViPham!E:E, "12_Toan_A", NhatKy_ViPham!F:F, B25, NhatKy_ViPham!C:C, "T35") - SUMIFS(NhatKy_ViPham!K:K, NhatKy_ViPham!E:E, "12_Toan_A", NhatKy_ViPham!F:F, B25, NhatKy_ViPham!C:C, "T35")</f>
        <v>100</v>
      </c>
      <c r="BA25" s="12">
        <f t="shared" si="0"/>
        <v>100</v>
      </c>
      <c r="BB25" s="11" t="s">
        <v>430</v>
      </c>
      <c r="BC25" s="14" t="str">
        <f t="shared" si="1"/>
        <v>Tốt</v>
      </c>
      <c r="BD25" s="10" t="str">
        <f t="shared" si="2"/>
        <v>🟢 BÌNH THƯỜNG</v>
      </c>
    </row>
    <row r="26" spans="1:56" x14ac:dyDescent="0.25">
      <c r="A26" s="5">
        <v>18</v>
      </c>
      <c r="B26" s="15" t="s">
        <v>2235</v>
      </c>
      <c r="C26" s="5" t="s">
        <v>2236</v>
      </c>
      <c r="D26" s="5" t="s">
        <v>435</v>
      </c>
      <c r="E26" s="11" t="s">
        <v>430</v>
      </c>
      <c r="F26" s="6">
        <f>SUMIFS(NhatKy_ViPham!K:K, NhatKy_ViPham!E:E, "12_Toan_A", NhatKy_ViPham!F:F, B26, NhatKy_ViPham!H:H, "L01")</f>
        <v>0</v>
      </c>
      <c r="G26" s="6">
        <f>SUMIFS(NhatKy_ViPham!K:K, NhatKy_ViPham!E:E, "12_Toan_A", NhatKy_ViPham!F:F, B26, NhatKy_ViPham!H:H, "L02")</f>
        <v>0</v>
      </c>
      <c r="H26" s="6">
        <f>SUMIFS(NhatKy_ViPham!K:K, NhatKy_ViPham!E:E, "12_Toan_A", NhatKy_ViPham!F:F, B26, NhatKy_ViPham!H:H, "L03")</f>
        <v>0</v>
      </c>
      <c r="I26" s="6">
        <f>SUMIFS(NhatKy_ViPham!K:K, NhatKy_ViPham!E:E, "12_Toan_A", NhatKy_ViPham!F:F, B26, NhatKy_ViPham!H:H, "L04")</f>
        <v>0</v>
      </c>
      <c r="J26" s="6">
        <f>SUMIFS(NhatKy_ViPham!K:K, NhatKy_ViPham!E:E, "12_Toan_A", NhatKy_ViPham!F:F, B26, NhatKy_ViPham!H:H, "L05")</f>
        <v>0</v>
      </c>
      <c r="K26" s="6">
        <f>SUMIFS(NhatKy_ViPham!K:K, NhatKy_ViPham!E:E, "12_Toan_A", NhatKy_ViPham!F:F, B26, NhatKy_ViPham!H:H, "L06")</f>
        <v>0</v>
      </c>
      <c r="L26" s="6">
        <f>SUMIFS(NhatKy_ViPham!K:K, NhatKy_ViPham!E:E, "12_Toan_A", NhatKy_ViPham!F:F, B26, NhatKy_ViPham!H:H, "L07")</f>
        <v>0</v>
      </c>
      <c r="M26" s="6">
        <f>SUMIFS(NhatKy_ViPham!K:K, NhatKy_ViPham!E:E, "12_Toan_A", NhatKy_ViPham!F:F, B26, NhatKy_ViPham!H:H, "L08")</f>
        <v>0</v>
      </c>
      <c r="N26" s="6">
        <f>SUMIFS(NhatKy_ViPham!K:K, NhatKy_ViPham!E:E, "12_Toan_A", NhatKy_ViPham!F:F, B26, NhatKy_ViPham!H:H, "L09")</f>
        <v>0</v>
      </c>
      <c r="O26" s="6">
        <f>SUMIFS(NhatKy_ViPham!K:K, NhatKy_ViPham!E:E, "12_Toan_A", NhatKy_ViPham!F:F, B26, NhatKy_ViPham!H:H, "L10")</f>
        <v>0</v>
      </c>
      <c r="P26" s="12">
        <f>SUMIFS(NhatKy_ViPham!J:J, NhatKy_ViPham!E:E, "12_Toan_A", NhatKy_ViPham!F:F, B26)</f>
        <v>0</v>
      </c>
      <c r="Q26" s="13">
        <f>SUMIFS(NhatKy_ViPham!K:K, NhatKy_ViPham!E:E, "12_Toan_A", NhatKy_ViPham!F:F, B26)</f>
        <v>0</v>
      </c>
      <c r="R26" s="6">
        <f>100 + SUMIFS(NhatKy_ViPham!J:J, NhatKy_ViPham!E:E, "12_Toan_A", NhatKy_ViPham!F:F, B26, NhatKy_ViPham!C:C, "T1") - SUMIFS(NhatKy_ViPham!K:K, NhatKy_ViPham!E:E, "12_Toan_A", NhatKy_ViPham!F:F, B26, NhatKy_ViPham!C:C, "T1")</f>
        <v>100</v>
      </c>
      <c r="S26" s="6">
        <f>100 + SUMIFS(NhatKy_ViPham!J:J, NhatKy_ViPham!E:E, "12_Toan_A", NhatKy_ViPham!F:F, B26, NhatKy_ViPham!C:C, "T2") - SUMIFS(NhatKy_ViPham!K:K, NhatKy_ViPham!E:E, "12_Toan_A", NhatKy_ViPham!F:F, B26, NhatKy_ViPham!C:C, "T2")</f>
        <v>100</v>
      </c>
      <c r="T26" s="6">
        <f>100 + SUMIFS(NhatKy_ViPham!J:J, NhatKy_ViPham!E:E, "12_Toan_A", NhatKy_ViPham!F:F, B26, NhatKy_ViPham!C:C, "T3") - SUMIFS(NhatKy_ViPham!K:K, NhatKy_ViPham!E:E, "12_Toan_A", NhatKy_ViPham!F:F, B26, NhatKy_ViPham!C:C, "T3")</f>
        <v>100</v>
      </c>
      <c r="U26" s="6">
        <f>100 + SUMIFS(NhatKy_ViPham!J:J, NhatKy_ViPham!E:E, "12_Toan_A", NhatKy_ViPham!F:F, B26, NhatKy_ViPham!C:C, "T4") - SUMIFS(NhatKy_ViPham!K:K, NhatKy_ViPham!E:E, "12_Toan_A", NhatKy_ViPham!F:F, B26, NhatKy_ViPham!C:C, "T4")</f>
        <v>100</v>
      </c>
      <c r="V26" s="6">
        <f>100 + SUMIFS(NhatKy_ViPham!J:J, NhatKy_ViPham!E:E, "12_Toan_A", NhatKy_ViPham!F:F, B26, NhatKy_ViPham!C:C, "T5") - SUMIFS(NhatKy_ViPham!K:K, NhatKy_ViPham!E:E, "12_Toan_A", NhatKy_ViPham!F:F, B26, NhatKy_ViPham!C:C, "T5")</f>
        <v>100</v>
      </c>
      <c r="W26" s="6">
        <f>100 + SUMIFS(NhatKy_ViPham!J:J, NhatKy_ViPham!E:E, "12_Toan_A", NhatKy_ViPham!F:F, B26, NhatKy_ViPham!C:C, "T6") - SUMIFS(NhatKy_ViPham!K:K, NhatKy_ViPham!E:E, "12_Toan_A", NhatKy_ViPham!F:F, B26, NhatKy_ViPham!C:C, "T6")</f>
        <v>100</v>
      </c>
      <c r="X26" s="6">
        <f>100 + SUMIFS(NhatKy_ViPham!J:J, NhatKy_ViPham!E:E, "12_Toan_A", NhatKy_ViPham!F:F, B26, NhatKy_ViPham!C:C, "T7") - SUMIFS(NhatKy_ViPham!K:K, NhatKy_ViPham!E:E, "12_Toan_A", NhatKy_ViPham!F:F, B26, NhatKy_ViPham!C:C, "T7")</f>
        <v>100</v>
      </c>
      <c r="Y26" s="6">
        <f>100 + SUMIFS(NhatKy_ViPham!J:J, NhatKy_ViPham!E:E, "12_Toan_A", NhatKy_ViPham!F:F, B26, NhatKy_ViPham!C:C, "T8") - SUMIFS(NhatKy_ViPham!K:K, NhatKy_ViPham!E:E, "12_Toan_A", NhatKy_ViPham!F:F, B26, NhatKy_ViPham!C:C, "T8")</f>
        <v>100</v>
      </c>
      <c r="Z26" s="6">
        <f>100 + SUMIFS(NhatKy_ViPham!J:J, NhatKy_ViPham!E:E, "12_Toan_A", NhatKy_ViPham!F:F, B26, NhatKy_ViPham!C:C, "T9") - SUMIFS(NhatKy_ViPham!K:K, NhatKy_ViPham!E:E, "12_Toan_A", NhatKy_ViPham!F:F, B26, NhatKy_ViPham!C:C, "T9")</f>
        <v>100</v>
      </c>
      <c r="AA26" s="6">
        <f>100 + SUMIFS(NhatKy_ViPham!J:J, NhatKy_ViPham!E:E, "12_Toan_A", NhatKy_ViPham!F:F, B26, NhatKy_ViPham!C:C, "T10") - SUMIFS(NhatKy_ViPham!K:K, NhatKy_ViPham!E:E, "12_Toan_A", NhatKy_ViPham!F:F, B26, NhatKy_ViPham!C:C, "T10")</f>
        <v>100</v>
      </c>
      <c r="AB26" s="6">
        <f>100 + SUMIFS(NhatKy_ViPham!J:J, NhatKy_ViPham!E:E, "12_Toan_A", NhatKy_ViPham!F:F, B26, NhatKy_ViPham!C:C, "T11") - SUMIFS(NhatKy_ViPham!K:K, NhatKy_ViPham!E:E, "12_Toan_A", NhatKy_ViPham!F:F, B26, NhatKy_ViPham!C:C, "T11")</f>
        <v>100</v>
      </c>
      <c r="AC26" s="6">
        <f>100 + SUMIFS(NhatKy_ViPham!J:J, NhatKy_ViPham!E:E, "12_Toan_A", NhatKy_ViPham!F:F, B26, NhatKy_ViPham!C:C, "T12") - SUMIFS(NhatKy_ViPham!K:K, NhatKy_ViPham!E:E, "12_Toan_A", NhatKy_ViPham!F:F, B26, NhatKy_ViPham!C:C, "T12")</f>
        <v>100</v>
      </c>
      <c r="AD26" s="6">
        <f>100 + SUMIFS(NhatKy_ViPham!J:J, NhatKy_ViPham!E:E, "12_Toan_A", NhatKy_ViPham!F:F, B26, NhatKy_ViPham!C:C, "T13") - SUMIFS(NhatKy_ViPham!K:K, NhatKy_ViPham!E:E, "12_Toan_A", NhatKy_ViPham!F:F, B26, NhatKy_ViPham!C:C, "T13")</f>
        <v>100</v>
      </c>
      <c r="AE26" s="6">
        <f>100 + SUMIFS(NhatKy_ViPham!J:J, NhatKy_ViPham!E:E, "12_Toan_A", NhatKy_ViPham!F:F, B26, NhatKy_ViPham!C:C, "T14") - SUMIFS(NhatKy_ViPham!K:K, NhatKy_ViPham!E:E, "12_Toan_A", NhatKy_ViPham!F:F, B26, NhatKy_ViPham!C:C, "T14")</f>
        <v>100</v>
      </c>
      <c r="AF26" s="6">
        <f>100 + SUMIFS(NhatKy_ViPham!J:J, NhatKy_ViPham!E:E, "12_Toan_A", NhatKy_ViPham!F:F, B26, NhatKy_ViPham!C:C, "T15") - SUMIFS(NhatKy_ViPham!K:K, NhatKy_ViPham!E:E, "12_Toan_A", NhatKy_ViPham!F:F, B26, NhatKy_ViPham!C:C, "T15")</f>
        <v>100</v>
      </c>
      <c r="AG26" s="6">
        <f>100 + SUMIFS(NhatKy_ViPham!J:J, NhatKy_ViPham!E:E, "12_Toan_A", NhatKy_ViPham!F:F, B26, NhatKy_ViPham!C:C, "T16") - SUMIFS(NhatKy_ViPham!K:K, NhatKy_ViPham!E:E, "12_Toan_A", NhatKy_ViPham!F:F, B26, NhatKy_ViPham!C:C, "T16")</f>
        <v>100</v>
      </c>
      <c r="AH26" s="6">
        <f>100 + SUMIFS(NhatKy_ViPham!J:J, NhatKy_ViPham!E:E, "12_Toan_A", NhatKy_ViPham!F:F, B26, NhatKy_ViPham!C:C, "T17") - SUMIFS(NhatKy_ViPham!K:K, NhatKy_ViPham!E:E, "12_Toan_A", NhatKy_ViPham!F:F, B26, NhatKy_ViPham!C:C, "T17")</f>
        <v>100</v>
      </c>
      <c r="AI26" s="6">
        <f>100 + SUMIFS(NhatKy_ViPham!J:J, NhatKy_ViPham!E:E, "12_Toan_A", NhatKy_ViPham!F:F, B26, NhatKy_ViPham!C:C, "T18") - SUMIFS(NhatKy_ViPham!K:K, NhatKy_ViPham!E:E, "12_Toan_A", NhatKy_ViPham!F:F, B26, NhatKy_ViPham!C:C, "T18")</f>
        <v>100</v>
      </c>
      <c r="AJ26" s="6">
        <f>100 + SUMIFS(NhatKy_ViPham!J:J, NhatKy_ViPham!E:E, "12_Toan_A", NhatKy_ViPham!F:F, B26, NhatKy_ViPham!C:C, "T19") - SUMIFS(NhatKy_ViPham!K:K, NhatKy_ViPham!E:E, "12_Toan_A", NhatKy_ViPham!F:F, B26, NhatKy_ViPham!C:C, "T19")</f>
        <v>100</v>
      </c>
      <c r="AK26" s="6">
        <f>100 + SUMIFS(NhatKy_ViPham!J:J, NhatKy_ViPham!E:E, "12_Toan_A", NhatKy_ViPham!F:F, B26, NhatKy_ViPham!C:C, "T20") - SUMIFS(NhatKy_ViPham!K:K, NhatKy_ViPham!E:E, "12_Toan_A", NhatKy_ViPham!F:F, B26, NhatKy_ViPham!C:C, "T20")</f>
        <v>100</v>
      </c>
      <c r="AL26" s="6">
        <f>100 + SUMIFS(NhatKy_ViPham!J:J, NhatKy_ViPham!E:E, "12_Toan_A", NhatKy_ViPham!F:F, B26, NhatKy_ViPham!C:C, "T21") - SUMIFS(NhatKy_ViPham!K:K, NhatKy_ViPham!E:E, "12_Toan_A", NhatKy_ViPham!F:F, B26, NhatKy_ViPham!C:C, "T21")</f>
        <v>100</v>
      </c>
      <c r="AM26" s="6">
        <f>100 + SUMIFS(NhatKy_ViPham!J:J, NhatKy_ViPham!E:E, "12_Toan_A", NhatKy_ViPham!F:F, B26, NhatKy_ViPham!C:C, "T22") - SUMIFS(NhatKy_ViPham!K:K, NhatKy_ViPham!E:E, "12_Toan_A", NhatKy_ViPham!F:F, B26, NhatKy_ViPham!C:C, "T22")</f>
        <v>100</v>
      </c>
      <c r="AN26" s="6">
        <f>100 + SUMIFS(NhatKy_ViPham!J:J, NhatKy_ViPham!E:E, "12_Toan_A", NhatKy_ViPham!F:F, B26, NhatKy_ViPham!C:C, "T23") - SUMIFS(NhatKy_ViPham!K:K, NhatKy_ViPham!E:E, "12_Toan_A", NhatKy_ViPham!F:F, B26, NhatKy_ViPham!C:C, "T23")</f>
        <v>100</v>
      </c>
      <c r="AO26" s="6">
        <f>100 + SUMIFS(NhatKy_ViPham!J:J, NhatKy_ViPham!E:E, "12_Toan_A", NhatKy_ViPham!F:F, B26, NhatKy_ViPham!C:C, "T24") - SUMIFS(NhatKy_ViPham!K:K, NhatKy_ViPham!E:E, "12_Toan_A", NhatKy_ViPham!F:F, B26, NhatKy_ViPham!C:C, "T24")</f>
        <v>100</v>
      </c>
      <c r="AP26" s="6">
        <f>100 + SUMIFS(NhatKy_ViPham!J:J, NhatKy_ViPham!E:E, "12_Toan_A", NhatKy_ViPham!F:F, B26, NhatKy_ViPham!C:C, "T25") - SUMIFS(NhatKy_ViPham!K:K, NhatKy_ViPham!E:E, "12_Toan_A", NhatKy_ViPham!F:F, B26, NhatKy_ViPham!C:C, "T25")</f>
        <v>100</v>
      </c>
      <c r="AQ26" s="6">
        <f>100 + SUMIFS(NhatKy_ViPham!J:J, NhatKy_ViPham!E:E, "12_Toan_A", NhatKy_ViPham!F:F, B26, NhatKy_ViPham!C:C, "T26") - SUMIFS(NhatKy_ViPham!K:K, NhatKy_ViPham!E:E, "12_Toan_A", NhatKy_ViPham!F:F, B26, NhatKy_ViPham!C:C, "T26")</f>
        <v>100</v>
      </c>
      <c r="AR26" s="6">
        <f>100 + SUMIFS(NhatKy_ViPham!J:J, NhatKy_ViPham!E:E, "12_Toan_A", NhatKy_ViPham!F:F, B26, NhatKy_ViPham!C:C, "T27") - SUMIFS(NhatKy_ViPham!K:K, NhatKy_ViPham!E:E, "12_Toan_A", NhatKy_ViPham!F:F, B26, NhatKy_ViPham!C:C, "T27")</f>
        <v>100</v>
      </c>
      <c r="AS26" s="6">
        <f>100 + SUMIFS(NhatKy_ViPham!J:J, NhatKy_ViPham!E:E, "12_Toan_A", NhatKy_ViPham!F:F, B26, NhatKy_ViPham!C:C, "T28") - SUMIFS(NhatKy_ViPham!K:K, NhatKy_ViPham!E:E, "12_Toan_A", NhatKy_ViPham!F:F, B26, NhatKy_ViPham!C:C, "T28")</f>
        <v>100</v>
      </c>
      <c r="AT26" s="6">
        <f>100 + SUMIFS(NhatKy_ViPham!J:J, NhatKy_ViPham!E:E, "12_Toan_A", NhatKy_ViPham!F:F, B26, NhatKy_ViPham!C:C, "T29") - SUMIFS(NhatKy_ViPham!K:K, NhatKy_ViPham!E:E, "12_Toan_A", NhatKy_ViPham!F:F, B26, NhatKy_ViPham!C:C, "T29")</f>
        <v>100</v>
      </c>
      <c r="AU26" s="6">
        <f>100 + SUMIFS(NhatKy_ViPham!J:J, NhatKy_ViPham!E:E, "12_Toan_A", NhatKy_ViPham!F:F, B26, NhatKy_ViPham!C:C, "T30") - SUMIFS(NhatKy_ViPham!K:K, NhatKy_ViPham!E:E, "12_Toan_A", NhatKy_ViPham!F:F, B26, NhatKy_ViPham!C:C, "T30")</f>
        <v>100</v>
      </c>
      <c r="AV26" s="6">
        <f>100 + SUMIFS(NhatKy_ViPham!J:J, NhatKy_ViPham!E:E, "12_Toan_A", NhatKy_ViPham!F:F, B26, NhatKy_ViPham!C:C, "T31") - SUMIFS(NhatKy_ViPham!K:K, NhatKy_ViPham!E:E, "12_Toan_A", NhatKy_ViPham!F:F, B26, NhatKy_ViPham!C:C, "T31")</f>
        <v>100</v>
      </c>
      <c r="AW26" s="6">
        <f>100 + SUMIFS(NhatKy_ViPham!J:J, NhatKy_ViPham!E:E, "12_Toan_A", NhatKy_ViPham!F:F, B26, NhatKy_ViPham!C:C, "T32") - SUMIFS(NhatKy_ViPham!K:K, NhatKy_ViPham!E:E, "12_Toan_A", NhatKy_ViPham!F:F, B26, NhatKy_ViPham!C:C, "T32")</f>
        <v>100</v>
      </c>
      <c r="AX26" s="6">
        <f>100 + SUMIFS(NhatKy_ViPham!J:J, NhatKy_ViPham!E:E, "12_Toan_A", NhatKy_ViPham!F:F, B26, NhatKy_ViPham!C:C, "T33") - SUMIFS(NhatKy_ViPham!K:K, NhatKy_ViPham!E:E, "12_Toan_A", NhatKy_ViPham!F:F, B26, NhatKy_ViPham!C:C, "T33")</f>
        <v>100</v>
      </c>
      <c r="AY26" s="6">
        <f>100 + SUMIFS(NhatKy_ViPham!J:J, NhatKy_ViPham!E:E, "12_Toan_A", NhatKy_ViPham!F:F, B26, NhatKy_ViPham!C:C, "T34") - SUMIFS(NhatKy_ViPham!K:K, NhatKy_ViPham!E:E, "12_Toan_A", NhatKy_ViPham!F:F, B26, NhatKy_ViPham!C:C, "T34")</f>
        <v>100</v>
      </c>
      <c r="AZ26" s="6">
        <f>100 + SUMIFS(NhatKy_ViPham!J:J, NhatKy_ViPham!E:E, "12_Toan_A", NhatKy_ViPham!F:F, B26, NhatKy_ViPham!C:C, "T35") - SUMIFS(NhatKy_ViPham!K:K, NhatKy_ViPham!E:E, "12_Toan_A", NhatKy_ViPham!F:F, B26, NhatKy_ViPham!C:C, "T35")</f>
        <v>100</v>
      </c>
      <c r="BA26" s="12">
        <f t="shared" si="0"/>
        <v>100</v>
      </c>
      <c r="BB26" s="11" t="s">
        <v>430</v>
      </c>
      <c r="BC26" s="16" t="str">
        <f t="shared" si="1"/>
        <v>Tốt</v>
      </c>
      <c r="BD26" s="15" t="str">
        <f t="shared" si="2"/>
        <v>🟢 BÌNH THƯỜNG</v>
      </c>
    </row>
    <row r="27" spans="1:56" x14ac:dyDescent="0.25">
      <c r="A27" s="4">
        <v>19</v>
      </c>
      <c r="B27" s="10" t="s">
        <v>2237</v>
      </c>
      <c r="C27" s="4" t="s">
        <v>2238</v>
      </c>
      <c r="D27" s="4" t="s">
        <v>435</v>
      </c>
      <c r="E27" s="11" t="s">
        <v>430</v>
      </c>
      <c r="F27" s="7">
        <f>SUMIFS(NhatKy_ViPham!K:K, NhatKy_ViPham!E:E, "12_Toan_A", NhatKy_ViPham!F:F, B27, NhatKy_ViPham!H:H, "L01")</f>
        <v>0</v>
      </c>
      <c r="G27" s="7">
        <f>SUMIFS(NhatKy_ViPham!K:K, NhatKy_ViPham!E:E, "12_Toan_A", NhatKy_ViPham!F:F, B27, NhatKy_ViPham!H:H, "L02")</f>
        <v>0</v>
      </c>
      <c r="H27" s="7">
        <f>SUMIFS(NhatKy_ViPham!K:K, NhatKy_ViPham!E:E, "12_Toan_A", NhatKy_ViPham!F:F, B27, NhatKy_ViPham!H:H, "L03")</f>
        <v>0</v>
      </c>
      <c r="I27" s="7">
        <f>SUMIFS(NhatKy_ViPham!K:K, NhatKy_ViPham!E:E, "12_Toan_A", NhatKy_ViPham!F:F, B27, NhatKy_ViPham!H:H, "L04")</f>
        <v>0</v>
      </c>
      <c r="J27" s="7">
        <f>SUMIFS(NhatKy_ViPham!K:K, NhatKy_ViPham!E:E, "12_Toan_A", NhatKy_ViPham!F:F, B27, NhatKy_ViPham!H:H, "L05")</f>
        <v>0</v>
      </c>
      <c r="K27" s="7">
        <f>SUMIFS(NhatKy_ViPham!K:K, NhatKy_ViPham!E:E, "12_Toan_A", NhatKy_ViPham!F:F, B27, NhatKy_ViPham!H:H, "L06")</f>
        <v>0</v>
      </c>
      <c r="L27" s="7">
        <f>SUMIFS(NhatKy_ViPham!K:K, NhatKy_ViPham!E:E, "12_Toan_A", NhatKy_ViPham!F:F, B27, NhatKy_ViPham!H:H, "L07")</f>
        <v>0</v>
      </c>
      <c r="M27" s="7">
        <f>SUMIFS(NhatKy_ViPham!K:K, NhatKy_ViPham!E:E, "12_Toan_A", NhatKy_ViPham!F:F, B27, NhatKy_ViPham!H:H, "L08")</f>
        <v>0</v>
      </c>
      <c r="N27" s="7">
        <f>SUMIFS(NhatKy_ViPham!K:K, NhatKy_ViPham!E:E, "12_Toan_A", NhatKy_ViPham!F:F, B27, NhatKy_ViPham!H:H, "L09")</f>
        <v>0</v>
      </c>
      <c r="O27" s="7">
        <f>SUMIFS(NhatKy_ViPham!K:K, NhatKy_ViPham!E:E, "12_Toan_A", NhatKy_ViPham!F:F, B27, NhatKy_ViPham!H:H, "L10")</f>
        <v>0</v>
      </c>
      <c r="P27" s="12">
        <f>SUMIFS(NhatKy_ViPham!J:J, NhatKy_ViPham!E:E, "12_Toan_A", NhatKy_ViPham!F:F, B27)</f>
        <v>0</v>
      </c>
      <c r="Q27" s="13">
        <f>SUMIFS(NhatKy_ViPham!K:K, NhatKy_ViPham!E:E, "12_Toan_A", NhatKy_ViPham!F:F, B27)</f>
        <v>0</v>
      </c>
      <c r="R27" s="7">
        <f>100 + SUMIFS(NhatKy_ViPham!J:J, NhatKy_ViPham!E:E, "12_Toan_A", NhatKy_ViPham!F:F, B27, NhatKy_ViPham!C:C, "T1") - SUMIFS(NhatKy_ViPham!K:K, NhatKy_ViPham!E:E, "12_Toan_A", NhatKy_ViPham!F:F, B27, NhatKy_ViPham!C:C, "T1")</f>
        <v>100</v>
      </c>
      <c r="S27" s="7">
        <f>100 + SUMIFS(NhatKy_ViPham!J:J, NhatKy_ViPham!E:E, "12_Toan_A", NhatKy_ViPham!F:F, B27, NhatKy_ViPham!C:C, "T2") - SUMIFS(NhatKy_ViPham!K:K, NhatKy_ViPham!E:E, "12_Toan_A", NhatKy_ViPham!F:F, B27, NhatKy_ViPham!C:C, "T2")</f>
        <v>100</v>
      </c>
      <c r="T27" s="7">
        <f>100 + SUMIFS(NhatKy_ViPham!J:J, NhatKy_ViPham!E:E, "12_Toan_A", NhatKy_ViPham!F:F, B27, NhatKy_ViPham!C:C, "T3") - SUMIFS(NhatKy_ViPham!K:K, NhatKy_ViPham!E:E, "12_Toan_A", NhatKy_ViPham!F:F, B27, NhatKy_ViPham!C:C, "T3")</f>
        <v>100</v>
      </c>
      <c r="U27" s="7">
        <f>100 + SUMIFS(NhatKy_ViPham!J:J, NhatKy_ViPham!E:E, "12_Toan_A", NhatKy_ViPham!F:F, B27, NhatKy_ViPham!C:C, "T4") - SUMIFS(NhatKy_ViPham!K:K, NhatKy_ViPham!E:E, "12_Toan_A", NhatKy_ViPham!F:F, B27, NhatKy_ViPham!C:C, "T4")</f>
        <v>100</v>
      </c>
      <c r="V27" s="7">
        <f>100 + SUMIFS(NhatKy_ViPham!J:J, NhatKy_ViPham!E:E, "12_Toan_A", NhatKy_ViPham!F:F, B27, NhatKy_ViPham!C:C, "T5") - SUMIFS(NhatKy_ViPham!K:K, NhatKy_ViPham!E:E, "12_Toan_A", NhatKy_ViPham!F:F, B27, NhatKy_ViPham!C:C, "T5")</f>
        <v>100</v>
      </c>
      <c r="W27" s="7">
        <f>100 + SUMIFS(NhatKy_ViPham!J:J, NhatKy_ViPham!E:E, "12_Toan_A", NhatKy_ViPham!F:F, B27, NhatKy_ViPham!C:C, "T6") - SUMIFS(NhatKy_ViPham!K:K, NhatKy_ViPham!E:E, "12_Toan_A", NhatKy_ViPham!F:F, B27, NhatKy_ViPham!C:C, "T6")</f>
        <v>100</v>
      </c>
      <c r="X27" s="7">
        <f>100 + SUMIFS(NhatKy_ViPham!J:J, NhatKy_ViPham!E:E, "12_Toan_A", NhatKy_ViPham!F:F, B27, NhatKy_ViPham!C:C, "T7") - SUMIFS(NhatKy_ViPham!K:K, NhatKy_ViPham!E:E, "12_Toan_A", NhatKy_ViPham!F:F, B27, NhatKy_ViPham!C:C, "T7")</f>
        <v>100</v>
      </c>
      <c r="Y27" s="7">
        <f>100 + SUMIFS(NhatKy_ViPham!J:J, NhatKy_ViPham!E:E, "12_Toan_A", NhatKy_ViPham!F:F, B27, NhatKy_ViPham!C:C, "T8") - SUMIFS(NhatKy_ViPham!K:K, NhatKy_ViPham!E:E, "12_Toan_A", NhatKy_ViPham!F:F, B27, NhatKy_ViPham!C:C, "T8")</f>
        <v>100</v>
      </c>
      <c r="Z27" s="7">
        <f>100 + SUMIFS(NhatKy_ViPham!J:J, NhatKy_ViPham!E:E, "12_Toan_A", NhatKy_ViPham!F:F, B27, NhatKy_ViPham!C:C, "T9") - SUMIFS(NhatKy_ViPham!K:K, NhatKy_ViPham!E:E, "12_Toan_A", NhatKy_ViPham!F:F, B27, NhatKy_ViPham!C:C, "T9")</f>
        <v>100</v>
      </c>
      <c r="AA27" s="7">
        <f>100 + SUMIFS(NhatKy_ViPham!J:J, NhatKy_ViPham!E:E, "12_Toan_A", NhatKy_ViPham!F:F, B27, NhatKy_ViPham!C:C, "T10") - SUMIFS(NhatKy_ViPham!K:K, NhatKy_ViPham!E:E, "12_Toan_A", NhatKy_ViPham!F:F, B27, NhatKy_ViPham!C:C, "T10")</f>
        <v>100</v>
      </c>
      <c r="AB27" s="7">
        <f>100 + SUMIFS(NhatKy_ViPham!J:J, NhatKy_ViPham!E:E, "12_Toan_A", NhatKy_ViPham!F:F, B27, NhatKy_ViPham!C:C, "T11") - SUMIFS(NhatKy_ViPham!K:K, NhatKy_ViPham!E:E, "12_Toan_A", NhatKy_ViPham!F:F, B27, NhatKy_ViPham!C:C, "T11")</f>
        <v>100</v>
      </c>
      <c r="AC27" s="7">
        <f>100 + SUMIFS(NhatKy_ViPham!J:J, NhatKy_ViPham!E:E, "12_Toan_A", NhatKy_ViPham!F:F, B27, NhatKy_ViPham!C:C, "T12") - SUMIFS(NhatKy_ViPham!K:K, NhatKy_ViPham!E:E, "12_Toan_A", NhatKy_ViPham!F:F, B27, NhatKy_ViPham!C:C, "T12")</f>
        <v>100</v>
      </c>
      <c r="AD27" s="7">
        <f>100 + SUMIFS(NhatKy_ViPham!J:J, NhatKy_ViPham!E:E, "12_Toan_A", NhatKy_ViPham!F:F, B27, NhatKy_ViPham!C:C, "T13") - SUMIFS(NhatKy_ViPham!K:K, NhatKy_ViPham!E:E, "12_Toan_A", NhatKy_ViPham!F:F, B27, NhatKy_ViPham!C:C, "T13")</f>
        <v>100</v>
      </c>
      <c r="AE27" s="7">
        <f>100 + SUMIFS(NhatKy_ViPham!J:J, NhatKy_ViPham!E:E, "12_Toan_A", NhatKy_ViPham!F:F, B27, NhatKy_ViPham!C:C, "T14") - SUMIFS(NhatKy_ViPham!K:K, NhatKy_ViPham!E:E, "12_Toan_A", NhatKy_ViPham!F:F, B27, NhatKy_ViPham!C:C, "T14")</f>
        <v>100</v>
      </c>
      <c r="AF27" s="7">
        <f>100 + SUMIFS(NhatKy_ViPham!J:J, NhatKy_ViPham!E:E, "12_Toan_A", NhatKy_ViPham!F:F, B27, NhatKy_ViPham!C:C, "T15") - SUMIFS(NhatKy_ViPham!K:K, NhatKy_ViPham!E:E, "12_Toan_A", NhatKy_ViPham!F:F, B27, NhatKy_ViPham!C:C, "T15")</f>
        <v>100</v>
      </c>
      <c r="AG27" s="7">
        <f>100 + SUMIFS(NhatKy_ViPham!J:J, NhatKy_ViPham!E:E, "12_Toan_A", NhatKy_ViPham!F:F, B27, NhatKy_ViPham!C:C, "T16") - SUMIFS(NhatKy_ViPham!K:K, NhatKy_ViPham!E:E, "12_Toan_A", NhatKy_ViPham!F:F, B27, NhatKy_ViPham!C:C, "T16")</f>
        <v>100</v>
      </c>
      <c r="AH27" s="7">
        <f>100 + SUMIFS(NhatKy_ViPham!J:J, NhatKy_ViPham!E:E, "12_Toan_A", NhatKy_ViPham!F:F, B27, NhatKy_ViPham!C:C, "T17") - SUMIFS(NhatKy_ViPham!K:K, NhatKy_ViPham!E:E, "12_Toan_A", NhatKy_ViPham!F:F, B27, NhatKy_ViPham!C:C, "T17")</f>
        <v>100</v>
      </c>
      <c r="AI27" s="7">
        <f>100 + SUMIFS(NhatKy_ViPham!J:J, NhatKy_ViPham!E:E, "12_Toan_A", NhatKy_ViPham!F:F, B27, NhatKy_ViPham!C:C, "T18") - SUMIFS(NhatKy_ViPham!K:K, NhatKy_ViPham!E:E, "12_Toan_A", NhatKy_ViPham!F:F, B27, NhatKy_ViPham!C:C, "T18")</f>
        <v>100</v>
      </c>
      <c r="AJ27" s="7">
        <f>100 + SUMIFS(NhatKy_ViPham!J:J, NhatKy_ViPham!E:E, "12_Toan_A", NhatKy_ViPham!F:F, B27, NhatKy_ViPham!C:C, "T19") - SUMIFS(NhatKy_ViPham!K:K, NhatKy_ViPham!E:E, "12_Toan_A", NhatKy_ViPham!F:F, B27, NhatKy_ViPham!C:C, "T19")</f>
        <v>100</v>
      </c>
      <c r="AK27" s="7">
        <f>100 + SUMIFS(NhatKy_ViPham!J:J, NhatKy_ViPham!E:E, "12_Toan_A", NhatKy_ViPham!F:F, B27, NhatKy_ViPham!C:C, "T20") - SUMIFS(NhatKy_ViPham!K:K, NhatKy_ViPham!E:E, "12_Toan_A", NhatKy_ViPham!F:F, B27, NhatKy_ViPham!C:C, "T20")</f>
        <v>100</v>
      </c>
      <c r="AL27" s="7">
        <f>100 + SUMIFS(NhatKy_ViPham!J:J, NhatKy_ViPham!E:E, "12_Toan_A", NhatKy_ViPham!F:F, B27, NhatKy_ViPham!C:C, "T21") - SUMIFS(NhatKy_ViPham!K:K, NhatKy_ViPham!E:E, "12_Toan_A", NhatKy_ViPham!F:F, B27, NhatKy_ViPham!C:C, "T21")</f>
        <v>100</v>
      </c>
      <c r="AM27" s="7">
        <f>100 + SUMIFS(NhatKy_ViPham!J:J, NhatKy_ViPham!E:E, "12_Toan_A", NhatKy_ViPham!F:F, B27, NhatKy_ViPham!C:C, "T22") - SUMIFS(NhatKy_ViPham!K:K, NhatKy_ViPham!E:E, "12_Toan_A", NhatKy_ViPham!F:F, B27, NhatKy_ViPham!C:C, "T22")</f>
        <v>100</v>
      </c>
      <c r="AN27" s="7">
        <f>100 + SUMIFS(NhatKy_ViPham!J:J, NhatKy_ViPham!E:E, "12_Toan_A", NhatKy_ViPham!F:F, B27, NhatKy_ViPham!C:C, "T23") - SUMIFS(NhatKy_ViPham!K:K, NhatKy_ViPham!E:E, "12_Toan_A", NhatKy_ViPham!F:F, B27, NhatKy_ViPham!C:C, "T23")</f>
        <v>100</v>
      </c>
      <c r="AO27" s="7">
        <f>100 + SUMIFS(NhatKy_ViPham!J:J, NhatKy_ViPham!E:E, "12_Toan_A", NhatKy_ViPham!F:F, B27, NhatKy_ViPham!C:C, "T24") - SUMIFS(NhatKy_ViPham!K:K, NhatKy_ViPham!E:E, "12_Toan_A", NhatKy_ViPham!F:F, B27, NhatKy_ViPham!C:C, "T24")</f>
        <v>100</v>
      </c>
      <c r="AP27" s="7">
        <f>100 + SUMIFS(NhatKy_ViPham!J:J, NhatKy_ViPham!E:E, "12_Toan_A", NhatKy_ViPham!F:F, B27, NhatKy_ViPham!C:C, "T25") - SUMIFS(NhatKy_ViPham!K:K, NhatKy_ViPham!E:E, "12_Toan_A", NhatKy_ViPham!F:F, B27, NhatKy_ViPham!C:C, "T25")</f>
        <v>100</v>
      </c>
      <c r="AQ27" s="7">
        <f>100 + SUMIFS(NhatKy_ViPham!J:J, NhatKy_ViPham!E:E, "12_Toan_A", NhatKy_ViPham!F:F, B27, NhatKy_ViPham!C:C, "T26") - SUMIFS(NhatKy_ViPham!K:K, NhatKy_ViPham!E:E, "12_Toan_A", NhatKy_ViPham!F:F, B27, NhatKy_ViPham!C:C, "T26")</f>
        <v>100</v>
      </c>
      <c r="AR27" s="7">
        <f>100 + SUMIFS(NhatKy_ViPham!J:J, NhatKy_ViPham!E:E, "12_Toan_A", NhatKy_ViPham!F:F, B27, NhatKy_ViPham!C:C, "T27") - SUMIFS(NhatKy_ViPham!K:K, NhatKy_ViPham!E:E, "12_Toan_A", NhatKy_ViPham!F:F, B27, NhatKy_ViPham!C:C, "T27")</f>
        <v>100</v>
      </c>
      <c r="AS27" s="7">
        <f>100 + SUMIFS(NhatKy_ViPham!J:J, NhatKy_ViPham!E:E, "12_Toan_A", NhatKy_ViPham!F:F, B27, NhatKy_ViPham!C:C, "T28") - SUMIFS(NhatKy_ViPham!K:K, NhatKy_ViPham!E:E, "12_Toan_A", NhatKy_ViPham!F:F, B27, NhatKy_ViPham!C:C, "T28")</f>
        <v>100</v>
      </c>
      <c r="AT27" s="7">
        <f>100 + SUMIFS(NhatKy_ViPham!J:J, NhatKy_ViPham!E:E, "12_Toan_A", NhatKy_ViPham!F:F, B27, NhatKy_ViPham!C:C, "T29") - SUMIFS(NhatKy_ViPham!K:K, NhatKy_ViPham!E:E, "12_Toan_A", NhatKy_ViPham!F:F, B27, NhatKy_ViPham!C:C, "T29")</f>
        <v>100</v>
      </c>
      <c r="AU27" s="7">
        <f>100 + SUMIFS(NhatKy_ViPham!J:J, NhatKy_ViPham!E:E, "12_Toan_A", NhatKy_ViPham!F:F, B27, NhatKy_ViPham!C:C, "T30") - SUMIFS(NhatKy_ViPham!K:K, NhatKy_ViPham!E:E, "12_Toan_A", NhatKy_ViPham!F:F, B27, NhatKy_ViPham!C:C, "T30")</f>
        <v>100</v>
      </c>
      <c r="AV27" s="7">
        <f>100 + SUMIFS(NhatKy_ViPham!J:J, NhatKy_ViPham!E:E, "12_Toan_A", NhatKy_ViPham!F:F, B27, NhatKy_ViPham!C:C, "T31") - SUMIFS(NhatKy_ViPham!K:K, NhatKy_ViPham!E:E, "12_Toan_A", NhatKy_ViPham!F:F, B27, NhatKy_ViPham!C:C, "T31")</f>
        <v>100</v>
      </c>
      <c r="AW27" s="7">
        <f>100 + SUMIFS(NhatKy_ViPham!J:J, NhatKy_ViPham!E:E, "12_Toan_A", NhatKy_ViPham!F:F, B27, NhatKy_ViPham!C:C, "T32") - SUMIFS(NhatKy_ViPham!K:K, NhatKy_ViPham!E:E, "12_Toan_A", NhatKy_ViPham!F:F, B27, NhatKy_ViPham!C:C, "T32")</f>
        <v>100</v>
      </c>
      <c r="AX27" s="7">
        <f>100 + SUMIFS(NhatKy_ViPham!J:J, NhatKy_ViPham!E:E, "12_Toan_A", NhatKy_ViPham!F:F, B27, NhatKy_ViPham!C:C, "T33") - SUMIFS(NhatKy_ViPham!K:K, NhatKy_ViPham!E:E, "12_Toan_A", NhatKy_ViPham!F:F, B27, NhatKy_ViPham!C:C, "T33")</f>
        <v>100</v>
      </c>
      <c r="AY27" s="7">
        <f>100 + SUMIFS(NhatKy_ViPham!J:J, NhatKy_ViPham!E:E, "12_Toan_A", NhatKy_ViPham!F:F, B27, NhatKy_ViPham!C:C, "T34") - SUMIFS(NhatKy_ViPham!K:K, NhatKy_ViPham!E:E, "12_Toan_A", NhatKy_ViPham!F:F, B27, NhatKy_ViPham!C:C, "T34")</f>
        <v>100</v>
      </c>
      <c r="AZ27" s="7">
        <f>100 + SUMIFS(NhatKy_ViPham!J:J, NhatKy_ViPham!E:E, "12_Toan_A", NhatKy_ViPham!F:F, B27, NhatKy_ViPham!C:C, "T35") - SUMIFS(NhatKy_ViPham!K:K, NhatKy_ViPham!E:E, "12_Toan_A", NhatKy_ViPham!F:F, B27, NhatKy_ViPham!C:C, "T35")</f>
        <v>100</v>
      </c>
      <c r="BA27" s="12">
        <f t="shared" si="0"/>
        <v>100</v>
      </c>
      <c r="BB27" s="11" t="s">
        <v>430</v>
      </c>
      <c r="BC27" s="14" t="str">
        <f t="shared" si="1"/>
        <v>Tốt</v>
      </c>
      <c r="BD27" s="10" t="str">
        <f t="shared" si="2"/>
        <v>🟢 BÌNH THƯỜNG</v>
      </c>
    </row>
    <row r="28" spans="1:56" x14ac:dyDescent="0.25">
      <c r="A28" s="5">
        <v>20</v>
      </c>
      <c r="B28" s="15" t="s">
        <v>2239</v>
      </c>
      <c r="C28" s="5" t="s">
        <v>2240</v>
      </c>
      <c r="D28" s="5" t="s">
        <v>435</v>
      </c>
      <c r="E28" s="11" t="s">
        <v>430</v>
      </c>
      <c r="F28" s="6">
        <f>SUMIFS(NhatKy_ViPham!K:K, NhatKy_ViPham!E:E, "12_Toan_A", NhatKy_ViPham!F:F, B28, NhatKy_ViPham!H:H, "L01")</f>
        <v>0</v>
      </c>
      <c r="G28" s="6">
        <f>SUMIFS(NhatKy_ViPham!K:K, NhatKy_ViPham!E:E, "12_Toan_A", NhatKy_ViPham!F:F, B28, NhatKy_ViPham!H:H, "L02")</f>
        <v>0</v>
      </c>
      <c r="H28" s="6">
        <f>SUMIFS(NhatKy_ViPham!K:K, NhatKy_ViPham!E:E, "12_Toan_A", NhatKy_ViPham!F:F, B28, NhatKy_ViPham!H:H, "L03")</f>
        <v>0</v>
      </c>
      <c r="I28" s="6">
        <f>SUMIFS(NhatKy_ViPham!K:K, NhatKy_ViPham!E:E, "12_Toan_A", NhatKy_ViPham!F:F, B28, NhatKy_ViPham!H:H, "L04")</f>
        <v>0</v>
      </c>
      <c r="J28" s="6">
        <f>SUMIFS(NhatKy_ViPham!K:K, NhatKy_ViPham!E:E, "12_Toan_A", NhatKy_ViPham!F:F, B28, NhatKy_ViPham!H:H, "L05")</f>
        <v>0</v>
      </c>
      <c r="K28" s="6">
        <f>SUMIFS(NhatKy_ViPham!K:K, NhatKy_ViPham!E:E, "12_Toan_A", NhatKy_ViPham!F:F, B28, NhatKy_ViPham!H:H, "L06")</f>
        <v>0</v>
      </c>
      <c r="L28" s="6">
        <f>SUMIFS(NhatKy_ViPham!K:K, NhatKy_ViPham!E:E, "12_Toan_A", NhatKy_ViPham!F:F, B28, NhatKy_ViPham!H:H, "L07")</f>
        <v>0</v>
      </c>
      <c r="M28" s="6">
        <f>SUMIFS(NhatKy_ViPham!K:K, NhatKy_ViPham!E:E, "12_Toan_A", NhatKy_ViPham!F:F, B28, NhatKy_ViPham!H:H, "L08")</f>
        <v>0</v>
      </c>
      <c r="N28" s="6">
        <f>SUMIFS(NhatKy_ViPham!K:K, NhatKy_ViPham!E:E, "12_Toan_A", NhatKy_ViPham!F:F, B28, NhatKy_ViPham!H:H, "L09")</f>
        <v>0</v>
      </c>
      <c r="O28" s="6">
        <f>SUMIFS(NhatKy_ViPham!K:K, NhatKy_ViPham!E:E, "12_Toan_A", NhatKy_ViPham!F:F, B28, NhatKy_ViPham!H:H, "L10")</f>
        <v>0</v>
      </c>
      <c r="P28" s="12">
        <f>SUMIFS(NhatKy_ViPham!J:J, NhatKy_ViPham!E:E, "12_Toan_A", NhatKy_ViPham!F:F, B28)</f>
        <v>0</v>
      </c>
      <c r="Q28" s="13">
        <f>SUMIFS(NhatKy_ViPham!K:K, NhatKy_ViPham!E:E, "12_Toan_A", NhatKy_ViPham!F:F, B28)</f>
        <v>0</v>
      </c>
      <c r="R28" s="6">
        <f>100 + SUMIFS(NhatKy_ViPham!J:J, NhatKy_ViPham!E:E, "12_Toan_A", NhatKy_ViPham!F:F, B28, NhatKy_ViPham!C:C, "T1") - SUMIFS(NhatKy_ViPham!K:K, NhatKy_ViPham!E:E, "12_Toan_A", NhatKy_ViPham!F:F, B28, NhatKy_ViPham!C:C, "T1")</f>
        <v>100</v>
      </c>
      <c r="S28" s="6">
        <f>100 + SUMIFS(NhatKy_ViPham!J:J, NhatKy_ViPham!E:E, "12_Toan_A", NhatKy_ViPham!F:F, B28, NhatKy_ViPham!C:C, "T2") - SUMIFS(NhatKy_ViPham!K:K, NhatKy_ViPham!E:E, "12_Toan_A", NhatKy_ViPham!F:F, B28, NhatKy_ViPham!C:C, "T2")</f>
        <v>100</v>
      </c>
      <c r="T28" s="6">
        <f>100 + SUMIFS(NhatKy_ViPham!J:J, NhatKy_ViPham!E:E, "12_Toan_A", NhatKy_ViPham!F:F, B28, NhatKy_ViPham!C:C, "T3") - SUMIFS(NhatKy_ViPham!K:K, NhatKy_ViPham!E:E, "12_Toan_A", NhatKy_ViPham!F:F, B28, NhatKy_ViPham!C:C, "T3")</f>
        <v>100</v>
      </c>
      <c r="U28" s="6">
        <f>100 + SUMIFS(NhatKy_ViPham!J:J, NhatKy_ViPham!E:E, "12_Toan_A", NhatKy_ViPham!F:F, B28, NhatKy_ViPham!C:C, "T4") - SUMIFS(NhatKy_ViPham!K:K, NhatKy_ViPham!E:E, "12_Toan_A", NhatKy_ViPham!F:F, B28, NhatKy_ViPham!C:C, "T4")</f>
        <v>100</v>
      </c>
      <c r="V28" s="6">
        <f>100 + SUMIFS(NhatKy_ViPham!J:J, NhatKy_ViPham!E:E, "12_Toan_A", NhatKy_ViPham!F:F, B28, NhatKy_ViPham!C:C, "T5") - SUMIFS(NhatKy_ViPham!K:K, NhatKy_ViPham!E:E, "12_Toan_A", NhatKy_ViPham!F:F, B28, NhatKy_ViPham!C:C, "T5")</f>
        <v>100</v>
      </c>
      <c r="W28" s="6">
        <f>100 + SUMIFS(NhatKy_ViPham!J:J, NhatKy_ViPham!E:E, "12_Toan_A", NhatKy_ViPham!F:F, B28, NhatKy_ViPham!C:C, "T6") - SUMIFS(NhatKy_ViPham!K:K, NhatKy_ViPham!E:E, "12_Toan_A", NhatKy_ViPham!F:F, B28, NhatKy_ViPham!C:C, "T6")</f>
        <v>100</v>
      </c>
      <c r="X28" s="6">
        <f>100 + SUMIFS(NhatKy_ViPham!J:J, NhatKy_ViPham!E:E, "12_Toan_A", NhatKy_ViPham!F:F, B28, NhatKy_ViPham!C:C, "T7") - SUMIFS(NhatKy_ViPham!K:K, NhatKy_ViPham!E:E, "12_Toan_A", NhatKy_ViPham!F:F, B28, NhatKy_ViPham!C:C, "T7")</f>
        <v>100</v>
      </c>
      <c r="Y28" s="6">
        <f>100 + SUMIFS(NhatKy_ViPham!J:J, NhatKy_ViPham!E:E, "12_Toan_A", NhatKy_ViPham!F:F, B28, NhatKy_ViPham!C:C, "T8") - SUMIFS(NhatKy_ViPham!K:K, NhatKy_ViPham!E:E, "12_Toan_A", NhatKy_ViPham!F:F, B28, NhatKy_ViPham!C:C, "T8")</f>
        <v>100</v>
      </c>
      <c r="Z28" s="6">
        <f>100 + SUMIFS(NhatKy_ViPham!J:J, NhatKy_ViPham!E:E, "12_Toan_A", NhatKy_ViPham!F:F, B28, NhatKy_ViPham!C:C, "T9") - SUMIFS(NhatKy_ViPham!K:K, NhatKy_ViPham!E:E, "12_Toan_A", NhatKy_ViPham!F:F, B28, NhatKy_ViPham!C:C, "T9")</f>
        <v>100</v>
      </c>
      <c r="AA28" s="6">
        <f>100 + SUMIFS(NhatKy_ViPham!J:J, NhatKy_ViPham!E:E, "12_Toan_A", NhatKy_ViPham!F:F, B28, NhatKy_ViPham!C:C, "T10") - SUMIFS(NhatKy_ViPham!K:K, NhatKy_ViPham!E:E, "12_Toan_A", NhatKy_ViPham!F:F, B28, NhatKy_ViPham!C:C, "T10")</f>
        <v>100</v>
      </c>
      <c r="AB28" s="6">
        <f>100 + SUMIFS(NhatKy_ViPham!J:J, NhatKy_ViPham!E:E, "12_Toan_A", NhatKy_ViPham!F:F, B28, NhatKy_ViPham!C:C, "T11") - SUMIFS(NhatKy_ViPham!K:K, NhatKy_ViPham!E:E, "12_Toan_A", NhatKy_ViPham!F:F, B28, NhatKy_ViPham!C:C, "T11")</f>
        <v>100</v>
      </c>
      <c r="AC28" s="6">
        <f>100 + SUMIFS(NhatKy_ViPham!J:J, NhatKy_ViPham!E:E, "12_Toan_A", NhatKy_ViPham!F:F, B28, NhatKy_ViPham!C:C, "T12") - SUMIFS(NhatKy_ViPham!K:K, NhatKy_ViPham!E:E, "12_Toan_A", NhatKy_ViPham!F:F, B28, NhatKy_ViPham!C:C, "T12")</f>
        <v>100</v>
      </c>
      <c r="AD28" s="6">
        <f>100 + SUMIFS(NhatKy_ViPham!J:J, NhatKy_ViPham!E:E, "12_Toan_A", NhatKy_ViPham!F:F, B28, NhatKy_ViPham!C:C, "T13") - SUMIFS(NhatKy_ViPham!K:K, NhatKy_ViPham!E:E, "12_Toan_A", NhatKy_ViPham!F:F, B28, NhatKy_ViPham!C:C, "T13")</f>
        <v>100</v>
      </c>
      <c r="AE28" s="6">
        <f>100 + SUMIFS(NhatKy_ViPham!J:J, NhatKy_ViPham!E:E, "12_Toan_A", NhatKy_ViPham!F:F, B28, NhatKy_ViPham!C:C, "T14") - SUMIFS(NhatKy_ViPham!K:K, NhatKy_ViPham!E:E, "12_Toan_A", NhatKy_ViPham!F:F, B28, NhatKy_ViPham!C:C, "T14")</f>
        <v>100</v>
      </c>
      <c r="AF28" s="6">
        <f>100 + SUMIFS(NhatKy_ViPham!J:J, NhatKy_ViPham!E:E, "12_Toan_A", NhatKy_ViPham!F:F, B28, NhatKy_ViPham!C:C, "T15") - SUMIFS(NhatKy_ViPham!K:K, NhatKy_ViPham!E:E, "12_Toan_A", NhatKy_ViPham!F:F, B28, NhatKy_ViPham!C:C, "T15")</f>
        <v>100</v>
      </c>
      <c r="AG28" s="6">
        <f>100 + SUMIFS(NhatKy_ViPham!J:J, NhatKy_ViPham!E:E, "12_Toan_A", NhatKy_ViPham!F:F, B28, NhatKy_ViPham!C:C, "T16") - SUMIFS(NhatKy_ViPham!K:K, NhatKy_ViPham!E:E, "12_Toan_A", NhatKy_ViPham!F:F, B28, NhatKy_ViPham!C:C, "T16")</f>
        <v>100</v>
      </c>
      <c r="AH28" s="6">
        <f>100 + SUMIFS(NhatKy_ViPham!J:J, NhatKy_ViPham!E:E, "12_Toan_A", NhatKy_ViPham!F:F, B28, NhatKy_ViPham!C:C, "T17") - SUMIFS(NhatKy_ViPham!K:K, NhatKy_ViPham!E:E, "12_Toan_A", NhatKy_ViPham!F:F, B28, NhatKy_ViPham!C:C, "T17")</f>
        <v>100</v>
      </c>
      <c r="AI28" s="6">
        <f>100 + SUMIFS(NhatKy_ViPham!J:J, NhatKy_ViPham!E:E, "12_Toan_A", NhatKy_ViPham!F:F, B28, NhatKy_ViPham!C:C, "T18") - SUMIFS(NhatKy_ViPham!K:K, NhatKy_ViPham!E:E, "12_Toan_A", NhatKy_ViPham!F:F, B28, NhatKy_ViPham!C:C, "T18")</f>
        <v>100</v>
      </c>
      <c r="AJ28" s="6">
        <f>100 + SUMIFS(NhatKy_ViPham!J:J, NhatKy_ViPham!E:E, "12_Toan_A", NhatKy_ViPham!F:F, B28, NhatKy_ViPham!C:C, "T19") - SUMIFS(NhatKy_ViPham!K:K, NhatKy_ViPham!E:E, "12_Toan_A", NhatKy_ViPham!F:F, B28, NhatKy_ViPham!C:C, "T19")</f>
        <v>100</v>
      </c>
      <c r="AK28" s="6">
        <f>100 + SUMIFS(NhatKy_ViPham!J:J, NhatKy_ViPham!E:E, "12_Toan_A", NhatKy_ViPham!F:F, B28, NhatKy_ViPham!C:C, "T20") - SUMIFS(NhatKy_ViPham!K:K, NhatKy_ViPham!E:E, "12_Toan_A", NhatKy_ViPham!F:F, B28, NhatKy_ViPham!C:C, "T20")</f>
        <v>100</v>
      </c>
      <c r="AL28" s="6">
        <f>100 + SUMIFS(NhatKy_ViPham!J:J, NhatKy_ViPham!E:E, "12_Toan_A", NhatKy_ViPham!F:F, B28, NhatKy_ViPham!C:C, "T21") - SUMIFS(NhatKy_ViPham!K:K, NhatKy_ViPham!E:E, "12_Toan_A", NhatKy_ViPham!F:F, B28, NhatKy_ViPham!C:C, "T21")</f>
        <v>100</v>
      </c>
      <c r="AM28" s="6">
        <f>100 + SUMIFS(NhatKy_ViPham!J:J, NhatKy_ViPham!E:E, "12_Toan_A", NhatKy_ViPham!F:F, B28, NhatKy_ViPham!C:C, "T22") - SUMIFS(NhatKy_ViPham!K:K, NhatKy_ViPham!E:E, "12_Toan_A", NhatKy_ViPham!F:F, B28, NhatKy_ViPham!C:C, "T22")</f>
        <v>100</v>
      </c>
      <c r="AN28" s="6">
        <f>100 + SUMIFS(NhatKy_ViPham!J:J, NhatKy_ViPham!E:E, "12_Toan_A", NhatKy_ViPham!F:F, B28, NhatKy_ViPham!C:C, "T23") - SUMIFS(NhatKy_ViPham!K:K, NhatKy_ViPham!E:E, "12_Toan_A", NhatKy_ViPham!F:F, B28, NhatKy_ViPham!C:C, "T23")</f>
        <v>100</v>
      </c>
      <c r="AO28" s="6">
        <f>100 + SUMIFS(NhatKy_ViPham!J:J, NhatKy_ViPham!E:E, "12_Toan_A", NhatKy_ViPham!F:F, B28, NhatKy_ViPham!C:C, "T24") - SUMIFS(NhatKy_ViPham!K:K, NhatKy_ViPham!E:E, "12_Toan_A", NhatKy_ViPham!F:F, B28, NhatKy_ViPham!C:C, "T24")</f>
        <v>100</v>
      </c>
      <c r="AP28" s="6">
        <f>100 + SUMIFS(NhatKy_ViPham!J:J, NhatKy_ViPham!E:E, "12_Toan_A", NhatKy_ViPham!F:F, B28, NhatKy_ViPham!C:C, "T25") - SUMIFS(NhatKy_ViPham!K:K, NhatKy_ViPham!E:E, "12_Toan_A", NhatKy_ViPham!F:F, B28, NhatKy_ViPham!C:C, "T25")</f>
        <v>100</v>
      </c>
      <c r="AQ28" s="6">
        <f>100 + SUMIFS(NhatKy_ViPham!J:J, NhatKy_ViPham!E:E, "12_Toan_A", NhatKy_ViPham!F:F, B28, NhatKy_ViPham!C:C, "T26") - SUMIFS(NhatKy_ViPham!K:K, NhatKy_ViPham!E:E, "12_Toan_A", NhatKy_ViPham!F:F, B28, NhatKy_ViPham!C:C, "T26")</f>
        <v>100</v>
      </c>
      <c r="AR28" s="6">
        <f>100 + SUMIFS(NhatKy_ViPham!J:J, NhatKy_ViPham!E:E, "12_Toan_A", NhatKy_ViPham!F:F, B28, NhatKy_ViPham!C:C, "T27") - SUMIFS(NhatKy_ViPham!K:K, NhatKy_ViPham!E:E, "12_Toan_A", NhatKy_ViPham!F:F, B28, NhatKy_ViPham!C:C, "T27")</f>
        <v>100</v>
      </c>
      <c r="AS28" s="6">
        <f>100 + SUMIFS(NhatKy_ViPham!J:J, NhatKy_ViPham!E:E, "12_Toan_A", NhatKy_ViPham!F:F, B28, NhatKy_ViPham!C:C, "T28") - SUMIFS(NhatKy_ViPham!K:K, NhatKy_ViPham!E:E, "12_Toan_A", NhatKy_ViPham!F:F, B28, NhatKy_ViPham!C:C, "T28")</f>
        <v>100</v>
      </c>
      <c r="AT28" s="6">
        <f>100 + SUMIFS(NhatKy_ViPham!J:J, NhatKy_ViPham!E:E, "12_Toan_A", NhatKy_ViPham!F:F, B28, NhatKy_ViPham!C:C, "T29") - SUMIFS(NhatKy_ViPham!K:K, NhatKy_ViPham!E:E, "12_Toan_A", NhatKy_ViPham!F:F, B28, NhatKy_ViPham!C:C, "T29")</f>
        <v>100</v>
      </c>
      <c r="AU28" s="6">
        <f>100 + SUMIFS(NhatKy_ViPham!J:J, NhatKy_ViPham!E:E, "12_Toan_A", NhatKy_ViPham!F:F, B28, NhatKy_ViPham!C:C, "T30") - SUMIFS(NhatKy_ViPham!K:K, NhatKy_ViPham!E:E, "12_Toan_A", NhatKy_ViPham!F:F, B28, NhatKy_ViPham!C:C, "T30")</f>
        <v>100</v>
      </c>
      <c r="AV28" s="6">
        <f>100 + SUMIFS(NhatKy_ViPham!J:J, NhatKy_ViPham!E:E, "12_Toan_A", NhatKy_ViPham!F:F, B28, NhatKy_ViPham!C:C, "T31") - SUMIFS(NhatKy_ViPham!K:K, NhatKy_ViPham!E:E, "12_Toan_A", NhatKy_ViPham!F:F, B28, NhatKy_ViPham!C:C, "T31")</f>
        <v>100</v>
      </c>
      <c r="AW28" s="6">
        <f>100 + SUMIFS(NhatKy_ViPham!J:J, NhatKy_ViPham!E:E, "12_Toan_A", NhatKy_ViPham!F:F, B28, NhatKy_ViPham!C:C, "T32") - SUMIFS(NhatKy_ViPham!K:K, NhatKy_ViPham!E:E, "12_Toan_A", NhatKy_ViPham!F:F, B28, NhatKy_ViPham!C:C, "T32")</f>
        <v>100</v>
      </c>
      <c r="AX28" s="6">
        <f>100 + SUMIFS(NhatKy_ViPham!J:J, NhatKy_ViPham!E:E, "12_Toan_A", NhatKy_ViPham!F:F, B28, NhatKy_ViPham!C:C, "T33") - SUMIFS(NhatKy_ViPham!K:K, NhatKy_ViPham!E:E, "12_Toan_A", NhatKy_ViPham!F:F, B28, NhatKy_ViPham!C:C, "T33")</f>
        <v>100</v>
      </c>
      <c r="AY28" s="6">
        <f>100 + SUMIFS(NhatKy_ViPham!J:J, NhatKy_ViPham!E:E, "12_Toan_A", NhatKy_ViPham!F:F, B28, NhatKy_ViPham!C:C, "T34") - SUMIFS(NhatKy_ViPham!K:K, NhatKy_ViPham!E:E, "12_Toan_A", NhatKy_ViPham!F:F, B28, NhatKy_ViPham!C:C, "T34")</f>
        <v>100</v>
      </c>
      <c r="AZ28" s="6">
        <f>100 + SUMIFS(NhatKy_ViPham!J:J, NhatKy_ViPham!E:E, "12_Toan_A", NhatKy_ViPham!F:F, B28, NhatKy_ViPham!C:C, "T35") - SUMIFS(NhatKy_ViPham!K:K, NhatKy_ViPham!E:E, "12_Toan_A", NhatKy_ViPham!F:F, B28, NhatKy_ViPham!C:C, "T35")</f>
        <v>100</v>
      </c>
      <c r="BA28" s="12">
        <f t="shared" si="0"/>
        <v>100</v>
      </c>
      <c r="BB28" s="11" t="s">
        <v>430</v>
      </c>
      <c r="BC28" s="16" t="str">
        <f t="shared" si="1"/>
        <v>Tốt</v>
      </c>
      <c r="BD28" s="15" t="str">
        <f t="shared" si="2"/>
        <v>🟢 BÌNH THƯỜNG</v>
      </c>
    </row>
    <row r="29" spans="1:56" x14ac:dyDescent="0.25">
      <c r="A29" s="4">
        <v>21</v>
      </c>
      <c r="B29" s="10" t="s">
        <v>1648</v>
      </c>
      <c r="C29" s="4" t="s">
        <v>2241</v>
      </c>
      <c r="D29" s="4" t="s">
        <v>435</v>
      </c>
      <c r="E29" s="11" t="s">
        <v>430</v>
      </c>
      <c r="F29" s="7">
        <f>SUMIFS(NhatKy_ViPham!K:K, NhatKy_ViPham!E:E, "12_Toan_A", NhatKy_ViPham!F:F, B29, NhatKy_ViPham!H:H, "L01")</f>
        <v>0</v>
      </c>
      <c r="G29" s="7">
        <f>SUMIFS(NhatKy_ViPham!K:K, NhatKy_ViPham!E:E, "12_Toan_A", NhatKy_ViPham!F:F, B29, NhatKy_ViPham!H:H, "L02")</f>
        <v>0</v>
      </c>
      <c r="H29" s="7">
        <f>SUMIFS(NhatKy_ViPham!K:K, NhatKy_ViPham!E:E, "12_Toan_A", NhatKy_ViPham!F:F, B29, NhatKy_ViPham!H:H, "L03")</f>
        <v>0</v>
      </c>
      <c r="I29" s="7">
        <f>SUMIFS(NhatKy_ViPham!K:K, NhatKy_ViPham!E:E, "12_Toan_A", NhatKy_ViPham!F:F, B29, NhatKy_ViPham!H:H, "L04")</f>
        <v>0</v>
      </c>
      <c r="J29" s="7">
        <f>SUMIFS(NhatKy_ViPham!K:K, NhatKy_ViPham!E:E, "12_Toan_A", NhatKy_ViPham!F:F, B29, NhatKy_ViPham!H:H, "L05")</f>
        <v>0</v>
      </c>
      <c r="K29" s="7">
        <f>SUMIFS(NhatKy_ViPham!K:K, NhatKy_ViPham!E:E, "12_Toan_A", NhatKy_ViPham!F:F, B29, NhatKy_ViPham!H:H, "L06")</f>
        <v>0</v>
      </c>
      <c r="L29" s="7">
        <f>SUMIFS(NhatKy_ViPham!K:K, NhatKy_ViPham!E:E, "12_Toan_A", NhatKy_ViPham!F:F, B29, NhatKy_ViPham!H:H, "L07")</f>
        <v>0</v>
      </c>
      <c r="M29" s="7">
        <f>SUMIFS(NhatKy_ViPham!K:K, NhatKy_ViPham!E:E, "12_Toan_A", NhatKy_ViPham!F:F, B29, NhatKy_ViPham!H:H, "L08")</f>
        <v>0</v>
      </c>
      <c r="N29" s="7">
        <f>SUMIFS(NhatKy_ViPham!K:K, NhatKy_ViPham!E:E, "12_Toan_A", NhatKy_ViPham!F:F, B29, NhatKy_ViPham!H:H, "L09")</f>
        <v>0</v>
      </c>
      <c r="O29" s="7">
        <f>SUMIFS(NhatKy_ViPham!K:K, NhatKy_ViPham!E:E, "12_Toan_A", NhatKy_ViPham!F:F, B29, NhatKy_ViPham!H:H, "L10")</f>
        <v>0</v>
      </c>
      <c r="P29" s="12">
        <f>SUMIFS(NhatKy_ViPham!J:J, NhatKy_ViPham!E:E, "12_Toan_A", NhatKy_ViPham!F:F, B29)</f>
        <v>0</v>
      </c>
      <c r="Q29" s="13">
        <f>SUMIFS(NhatKy_ViPham!K:K, NhatKy_ViPham!E:E, "12_Toan_A", NhatKy_ViPham!F:F, B29)</f>
        <v>0</v>
      </c>
      <c r="R29" s="7">
        <f>100 + SUMIFS(NhatKy_ViPham!J:J, NhatKy_ViPham!E:E, "12_Toan_A", NhatKy_ViPham!F:F, B29, NhatKy_ViPham!C:C, "T1") - SUMIFS(NhatKy_ViPham!K:K, NhatKy_ViPham!E:E, "12_Toan_A", NhatKy_ViPham!F:F, B29, NhatKy_ViPham!C:C, "T1")</f>
        <v>100</v>
      </c>
      <c r="S29" s="7">
        <f>100 + SUMIFS(NhatKy_ViPham!J:J, NhatKy_ViPham!E:E, "12_Toan_A", NhatKy_ViPham!F:F, B29, NhatKy_ViPham!C:C, "T2") - SUMIFS(NhatKy_ViPham!K:K, NhatKy_ViPham!E:E, "12_Toan_A", NhatKy_ViPham!F:F, B29, NhatKy_ViPham!C:C, "T2")</f>
        <v>100</v>
      </c>
      <c r="T29" s="7">
        <f>100 + SUMIFS(NhatKy_ViPham!J:J, NhatKy_ViPham!E:E, "12_Toan_A", NhatKy_ViPham!F:F, B29, NhatKy_ViPham!C:C, "T3") - SUMIFS(NhatKy_ViPham!K:K, NhatKy_ViPham!E:E, "12_Toan_A", NhatKy_ViPham!F:F, B29, NhatKy_ViPham!C:C, "T3")</f>
        <v>100</v>
      </c>
      <c r="U29" s="7">
        <f>100 + SUMIFS(NhatKy_ViPham!J:J, NhatKy_ViPham!E:E, "12_Toan_A", NhatKy_ViPham!F:F, B29, NhatKy_ViPham!C:C, "T4") - SUMIFS(NhatKy_ViPham!K:K, NhatKy_ViPham!E:E, "12_Toan_A", NhatKy_ViPham!F:F, B29, NhatKy_ViPham!C:C, "T4")</f>
        <v>100</v>
      </c>
      <c r="V29" s="7">
        <f>100 + SUMIFS(NhatKy_ViPham!J:J, NhatKy_ViPham!E:E, "12_Toan_A", NhatKy_ViPham!F:F, B29, NhatKy_ViPham!C:C, "T5") - SUMIFS(NhatKy_ViPham!K:K, NhatKy_ViPham!E:E, "12_Toan_A", NhatKy_ViPham!F:F, B29, NhatKy_ViPham!C:C, "T5")</f>
        <v>100</v>
      </c>
      <c r="W29" s="7">
        <f>100 + SUMIFS(NhatKy_ViPham!J:J, NhatKy_ViPham!E:E, "12_Toan_A", NhatKy_ViPham!F:F, B29, NhatKy_ViPham!C:C, "T6") - SUMIFS(NhatKy_ViPham!K:K, NhatKy_ViPham!E:E, "12_Toan_A", NhatKy_ViPham!F:F, B29, NhatKy_ViPham!C:C, "T6")</f>
        <v>100</v>
      </c>
      <c r="X29" s="7">
        <f>100 + SUMIFS(NhatKy_ViPham!J:J, NhatKy_ViPham!E:E, "12_Toan_A", NhatKy_ViPham!F:F, B29, NhatKy_ViPham!C:C, "T7") - SUMIFS(NhatKy_ViPham!K:K, NhatKy_ViPham!E:E, "12_Toan_A", NhatKy_ViPham!F:F, B29, NhatKy_ViPham!C:C, "T7")</f>
        <v>100</v>
      </c>
      <c r="Y29" s="7">
        <f>100 + SUMIFS(NhatKy_ViPham!J:J, NhatKy_ViPham!E:E, "12_Toan_A", NhatKy_ViPham!F:F, B29, NhatKy_ViPham!C:C, "T8") - SUMIFS(NhatKy_ViPham!K:K, NhatKy_ViPham!E:E, "12_Toan_A", NhatKy_ViPham!F:F, B29, NhatKy_ViPham!C:C, "T8")</f>
        <v>100</v>
      </c>
      <c r="Z29" s="7">
        <f>100 + SUMIFS(NhatKy_ViPham!J:J, NhatKy_ViPham!E:E, "12_Toan_A", NhatKy_ViPham!F:F, B29, NhatKy_ViPham!C:C, "T9") - SUMIFS(NhatKy_ViPham!K:K, NhatKy_ViPham!E:E, "12_Toan_A", NhatKy_ViPham!F:F, B29, NhatKy_ViPham!C:C, "T9")</f>
        <v>100</v>
      </c>
      <c r="AA29" s="7">
        <f>100 + SUMIFS(NhatKy_ViPham!J:J, NhatKy_ViPham!E:E, "12_Toan_A", NhatKy_ViPham!F:F, B29, NhatKy_ViPham!C:C, "T10") - SUMIFS(NhatKy_ViPham!K:K, NhatKy_ViPham!E:E, "12_Toan_A", NhatKy_ViPham!F:F, B29, NhatKy_ViPham!C:C, "T10")</f>
        <v>100</v>
      </c>
      <c r="AB29" s="7">
        <f>100 + SUMIFS(NhatKy_ViPham!J:J, NhatKy_ViPham!E:E, "12_Toan_A", NhatKy_ViPham!F:F, B29, NhatKy_ViPham!C:C, "T11") - SUMIFS(NhatKy_ViPham!K:K, NhatKy_ViPham!E:E, "12_Toan_A", NhatKy_ViPham!F:F, B29, NhatKy_ViPham!C:C, "T11")</f>
        <v>100</v>
      </c>
      <c r="AC29" s="7">
        <f>100 + SUMIFS(NhatKy_ViPham!J:J, NhatKy_ViPham!E:E, "12_Toan_A", NhatKy_ViPham!F:F, B29, NhatKy_ViPham!C:C, "T12") - SUMIFS(NhatKy_ViPham!K:K, NhatKy_ViPham!E:E, "12_Toan_A", NhatKy_ViPham!F:F, B29, NhatKy_ViPham!C:C, "T12")</f>
        <v>100</v>
      </c>
      <c r="AD29" s="7">
        <f>100 + SUMIFS(NhatKy_ViPham!J:J, NhatKy_ViPham!E:E, "12_Toan_A", NhatKy_ViPham!F:F, B29, NhatKy_ViPham!C:C, "T13") - SUMIFS(NhatKy_ViPham!K:K, NhatKy_ViPham!E:E, "12_Toan_A", NhatKy_ViPham!F:F, B29, NhatKy_ViPham!C:C, "T13")</f>
        <v>100</v>
      </c>
      <c r="AE29" s="7">
        <f>100 + SUMIFS(NhatKy_ViPham!J:J, NhatKy_ViPham!E:E, "12_Toan_A", NhatKy_ViPham!F:F, B29, NhatKy_ViPham!C:C, "T14") - SUMIFS(NhatKy_ViPham!K:K, NhatKy_ViPham!E:E, "12_Toan_A", NhatKy_ViPham!F:F, B29, NhatKy_ViPham!C:C, "T14")</f>
        <v>100</v>
      </c>
      <c r="AF29" s="7">
        <f>100 + SUMIFS(NhatKy_ViPham!J:J, NhatKy_ViPham!E:E, "12_Toan_A", NhatKy_ViPham!F:F, B29, NhatKy_ViPham!C:C, "T15") - SUMIFS(NhatKy_ViPham!K:K, NhatKy_ViPham!E:E, "12_Toan_A", NhatKy_ViPham!F:F, B29, NhatKy_ViPham!C:C, "T15")</f>
        <v>100</v>
      </c>
      <c r="AG29" s="7">
        <f>100 + SUMIFS(NhatKy_ViPham!J:J, NhatKy_ViPham!E:E, "12_Toan_A", NhatKy_ViPham!F:F, B29, NhatKy_ViPham!C:C, "T16") - SUMIFS(NhatKy_ViPham!K:K, NhatKy_ViPham!E:E, "12_Toan_A", NhatKy_ViPham!F:F, B29, NhatKy_ViPham!C:C, "T16")</f>
        <v>100</v>
      </c>
      <c r="AH29" s="7">
        <f>100 + SUMIFS(NhatKy_ViPham!J:J, NhatKy_ViPham!E:E, "12_Toan_A", NhatKy_ViPham!F:F, B29, NhatKy_ViPham!C:C, "T17") - SUMIFS(NhatKy_ViPham!K:K, NhatKy_ViPham!E:E, "12_Toan_A", NhatKy_ViPham!F:F, B29, NhatKy_ViPham!C:C, "T17")</f>
        <v>100</v>
      </c>
      <c r="AI29" s="7">
        <f>100 + SUMIFS(NhatKy_ViPham!J:J, NhatKy_ViPham!E:E, "12_Toan_A", NhatKy_ViPham!F:F, B29, NhatKy_ViPham!C:C, "T18") - SUMIFS(NhatKy_ViPham!K:K, NhatKy_ViPham!E:E, "12_Toan_A", NhatKy_ViPham!F:F, B29, NhatKy_ViPham!C:C, "T18")</f>
        <v>100</v>
      </c>
      <c r="AJ29" s="7">
        <f>100 + SUMIFS(NhatKy_ViPham!J:J, NhatKy_ViPham!E:E, "12_Toan_A", NhatKy_ViPham!F:F, B29, NhatKy_ViPham!C:C, "T19") - SUMIFS(NhatKy_ViPham!K:K, NhatKy_ViPham!E:E, "12_Toan_A", NhatKy_ViPham!F:F, B29, NhatKy_ViPham!C:C, "T19")</f>
        <v>100</v>
      </c>
      <c r="AK29" s="7">
        <f>100 + SUMIFS(NhatKy_ViPham!J:J, NhatKy_ViPham!E:E, "12_Toan_A", NhatKy_ViPham!F:F, B29, NhatKy_ViPham!C:C, "T20") - SUMIFS(NhatKy_ViPham!K:K, NhatKy_ViPham!E:E, "12_Toan_A", NhatKy_ViPham!F:F, B29, NhatKy_ViPham!C:C, "T20")</f>
        <v>100</v>
      </c>
      <c r="AL29" s="7">
        <f>100 + SUMIFS(NhatKy_ViPham!J:J, NhatKy_ViPham!E:E, "12_Toan_A", NhatKy_ViPham!F:F, B29, NhatKy_ViPham!C:C, "T21") - SUMIFS(NhatKy_ViPham!K:K, NhatKy_ViPham!E:E, "12_Toan_A", NhatKy_ViPham!F:F, B29, NhatKy_ViPham!C:C, "T21")</f>
        <v>100</v>
      </c>
      <c r="AM29" s="7">
        <f>100 + SUMIFS(NhatKy_ViPham!J:J, NhatKy_ViPham!E:E, "12_Toan_A", NhatKy_ViPham!F:F, B29, NhatKy_ViPham!C:C, "T22") - SUMIFS(NhatKy_ViPham!K:K, NhatKy_ViPham!E:E, "12_Toan_A", NhatKy_ViPham!F:F, B29, NhatKy_ViPham!C:C, "T22")</f>
        <v>100</v>
      </c>
      <c r="AN29" s="7">
        <f>100 + SUMIFS(NhatKy_ViPham!J:J, NhatKy_ViPham!E:E, "12_Toan_A", NhatKy_ViPham!F:F, B29, NhatKy_ViPham!C:C, "T23") - SUMIFS(NhatKy_ViPham!K:K, NhatKy_ViPham!E:E, "12_Toan_A", NhatKy_ViPham!F:F, B29, NhatKy_ViPham!C:C, "T23")</f>
        <v>100</v>
      </c>
      <c r="AO29" s="7">
        <f>100 + SUMIFS(NhatKy_ViPham!J:J, NhatKy_ViPham!E:E, "12_Toan_A", NhatKy_ViPham!F:F, B29, NhatKy_ViPham!C:C, "T24") - SUMIFS(NhatKy_ViPham!K:K, NhatKy_ViPham!E:E, "12_Toan_A", NhatKy_ViPham!F:F, B29, NhatKy_ViPham!C:C, "T24")</f>
        <v>100</v>
      </c>
      <c r="AP29" s="7">
        <f>100 + SUMIFS(NhatKy_ViPham!J:J, NhatKy_ViPham!E:E, "12_Toan_A", NhatKy_ViPham!F:F, B29, NhatKy_ViPham!C:C, "T25") - SUMIFS(NhatKy_ViPham!K:K, NhatKy_ViPham!E:E, "12_Toan_A", NhatKy_ViPham!F:F, B29, NhatKy_ViPham!C:C, "T25")</f>
        <v>100</v>
      </c>
      <c r="AQ29" s="7">
        <f>100 + SUMIFS(NhatKy_ViPham!J:J, NhatKy_ViPham!E:E, "12_Toan_A", NhatKy_ViPham!F:F, B29, NhatKy_ViPham!C:C, "T26") - SUMIFS(NhatKy_ViPham!K:K, NhatKy_ViPham!E:E, "12_Toan_A", NhatKy_ViPham!F:F, B29, NhatKy_ViPham!C:C, "T26")</f>
        <v>100</v>
      </c>
      <c r="AR29" s="7">
        <f>100 + SUMIFS(NhatKy_ViPham!J:J, NhatKy_ViPham!E:E, "12_Toan_A", NhatKy_ViPham!F:F, B29, NhatKy_ViPham!C:C, "T27") - SUMIFS(NhatKy_ViPham!K:K, NhatKy_ViPham!E:E, "12_Toan_A", NhatKy_ViPham!F:F, B29, NhatKy_ViPham!C:C, "T27")</f>
        <v>100</v>
      </c>
      <c r="AS29" s="7">
        <f>100 + SUMIFS(NhatKy_ViPham!J:J, NhatKy_ViPham!E:E, "12_Toan_A", NhatKy_ViPham!F:F, B29, NhatKy_ViPham!C:C, "T28") - SUMIFS(NhatKy_ViPham!K:K, NhatKy_ViPham!E:E, "12_Toan_A", NhatKy_ViPham!F:F, B29, NhatKy_ViPham!C:C, "T28")</f>
        <v>100</v>
      </c>
      <c r="AT29" s="7">
        <f>100 + SUMIFS(NhatKy_ViPham!J:J, NhatKy_ViPham!E:E, "12_Toan_A", NhatKy_ViPham!F:F, B29, NhatKy_ViPham!C:C, "T29") - SUMIFS(NhatKy_ViPham!K:K, NhatKy_ViPham!E:E, "12_Toan_A", NhatKy_ViPham!F:F, B29, NhatKy_ViPham!C:C, "T29")</f>
        <v>100</v>
      </c>
      <c r="AU29" s="7">
        <f>100 + SUMIFS(NhatKy_ViPham!J:J, NhatKy_ViPham!E:E, "12_Toan_A", NhatKy_ViPham!F:F, B29, NhatKy_ViPham!C:C, "T30") - SUMIFS(NhatKy_ViPham!K:K, NhatKy_ViPham!E:E, "12_Toan_A", NhatKy_ViPham!F:F, B29, NhatKy_ViPham!C:C, "T30")</f>
        <v>100</v>
      </c>
      <c r="AV29" s="7">
        <f>100 + SUMIFS(NhatKy_ViPham!J:J, NhatKy_ViPham!E:E, "12_Toan_A", NhatKy_ViPham!F:F, B29, NhatKy_ViPham!C:C, "T31") - SUMIFS(NhatKy_ViPham!K:K, NhatKy_ViPham!E:E, "12_Toan_A", NhatKy_ViPham!F:F, B29, NhatKy_ViPham!C:C, "T31")</f>
        <v>100</v>
      </c>
      <c r="AW29" s="7">
        <f>100 + SUMIFS(NhatKy_ViPham!J:J, NhatKy_ViPham!E:E, "12_Toan_A", NhatKy_ViPham!F:F, B29, NhatKy_ViPham!C:C, "T32") - SUMIFS(NhatKy_ViPham!K:K, NhatKy_ViPham!E:E, "12_Toan_A", NhatKy_ViPham!F:F, B29, NhatKy_ViPham!C:C, "T32")</f>
        <v>100</v>
      </c>
      <c r="AX29" s="7">
        <f>100 + SUMIFS(NhatKy_ViPham!J:J, NhatKy_ViPham!E:E, "12_Toan_A", NhatKy_ViPham!F:F, B29, NhatKy_ViPham!C:C, "T33") - SUMIFS(NhatKy_ViPham!K:K, NhatKy_ViPham!E:E, "12_Toan_A", NhatKy_ViPham!F:F, B29, NhatKy_ViPham!C:C, "T33")</f>
        <v>100</v>
      </c>
      <c r="AY29" s="7">
        <f>100 + SUMIFS(NhatKy_ViPham!J:J, NhatKy_ViPham!E:E, "12_Toan_A", NhatKy_ViPham!F:F, B29, NhatKy_ViPham!C:C, "T34") - SUMIFS(NhatKy_ViPham!K:K, NhatKy_ViPham!E:E, "12_Toan_A", NhatKy_ViPham!F:F, B29, NhatKy_ViPham!C:C, "T34")</f>
        <v>100</v>
      </c>
      <c r="AZ29" s="7">
        <f>100 + SUMIFS(NhatKy_ViPham!J:J, NhatKy_ViPham!E:E, "12_Toan_A", NhatKy_ViPham!F:F, B29, NhatKy_ViPham!C:C, "T35") - SUMIFS(NhatKy_ViPham!K:K, NhatKy_ViPham!E:E, "12_Toan_A", NhatKy_ViPham!F:F, B29, NhatKy_ViPham!C:C, "T35")</f>
        <v>100</v>
      </c>
      <c r="BA29" s="12">
        <f t="shared" si="0"/>
        <v>100</v>
      </c>
      <c r="BB29" s="11" t="s">
        <v>430</v>
      </c>
      <c r="BC29" s="14" t="str">
        <f t="shared" si="1"/>
        <v>Tốt</v>
      </c>
      <c r="BD29" s="10" t="str">
        <f t="shared" si="2"/>
        <v>🟢 BÌNH THƯỜNG</v>
      </c>
    </row>
    <row r="30" spans="1:56" x14ac:dyDescent="0.25">
      <c r="A30" s="5">
        <v>22</v>
      </c>
      <c r="B30" s="15" t="s">
        <v>2242</v>
      </c>
      <c r="C30" s="5" t="s">
        <v>2243</v>
      </c>
      <c r="D30" s="5" t="s">
        <v>435</v>
      </c>
      <c r="E30" s="11" t="s">
        <v>430</v>
      </c>
      <c r="F30" s="6">
        <f>SUMIFS(NhatKy_ViPham!K:K, NhatKy_ViPham!E:E, "12_Toan_A", NhatKy_ViPham!F:F, B30, NhatKy_ViPham!H:H, "L01")</f>
        <v>0</v>
      </c>
      <c r="G30" s="6">
        <f>SUMIFS(NhatKy_ViPham!K:K, NhatKy_ViPham!E:E, "12_Toan_A", NhatKy_ViPham!F:F, B30, NhatKy_ViPham!H:H, "L02")</f>
        <v>0</v>
      </c>
      <c r="H30" s="6">
        <f>SUMIFS(NhatKy_ViPham!K:K, NhatKy_ViPham!E:E, "12_Toan_A", NhatKy_ViPham!F:F, B30, NhatKy_ViPham!H:H, "L03")</f>
        <v>0</v>
      </c>
      <c r="I30" s="6">
        <f>SUMIFS(NhatKy_ViPham!K:K, NhatKy_ViPham!E:E, "12_Toan_A", NhatKy_ViPham!F:F, B30, NhatKy_ViPham!H:H, "L04")</f>
        <v>0</v>
      </c>
      <c r="J30" s="6">
        <f>SUMIFS(NhatKy_ViPham!K:K, NhatKy_ViPham!E:E, "12_Toan_A", NhatKy_ViPham!F:F, B30, NhatKy_ViPham!H:H, "L05")</f>
        <v>0</v>
      </c>
      <c r="K30" s="6">
        <f>SUMIFS(NhatKy_ViPham!K:K, NhatKy_ViPham!E:E, "12_Toan_A", NhatKy_ViPham!F:F, B30, NhatKy_ViPham!H:H, "L06")</f>
        <v>0</v>
      </c>
      <c r="L30" s="6">
        <f>SUMIFS(NhatKy_ViPham!K:K, NhatKy_ViPham!E:E, "12_Toan_A", NhatKy_ViPham!F:F, B30, NhatKy_ViPham!H:H, "L07")</f>
        <v>0</v>
      </c>
      <c r="M30" s="6">
        <f>SUMIFS(NhatKy_ViPham!K:K, NhatKy_ViPham!E:E, "12_Toan_A", NhatKy_ViPham!F:F, B30, NhatKy_ViPham!H:H, "L08")</f>
        <v>0</v>
      </c>
      <c r="N30" s="6">
        <f>SUMIFS(NhatKy_ViPham!K:K, NhatKy_ViPham!E:E, "12_Toan_A", NhatKy_ViPham!F:F, B30, NhatKy_ViPham!H:H, "L09")</f>
        <v>0</v>
      </c>
      <c r="O30" s="6">
        <f>SUMIFS(NhatKy_ViPham!K:K, NhatKy_ViPham!E:E, "12_Toan_A", NhatKy_ViPham!F:F, B30, NhatKy_ViPham!H:H, "L10")</f>
        <v>0</v>
      </c>
      <c r="P30" s="12">
        <f>SUMIFS(NhatKy_ViPham!J:J, NhatKy_ViPham!E:E, "12_Toan_A", NhatKy_ViPham!F:F, B30)</f>
        <v>0</v>
      </c>
      <c r="Q30" s="13">
        <f>SUMIFS(NhatKy_ViPham!K:K, NhatKy_ViPham!E:E, "12_Toan_A", NhatKy_ViPham!F:F, B30)</f>
        <v>0</v>
      </c>
      <c r="R30" s="6">
        <f>100 + SUMIFS(NhatKy_ViPham!J:J, NhatKy_ViPham!E:E, "12_Toan_A", NhatKy_ViPham!F:F, B30, NhatKy_ViPham!C:C, "T1") - SUMIFS(NhatKy_ViPham!K:K, NhatKy_ViPham!E:E, "12_Toan_A", NhatKy_ViPham!F:F, B30, NhatKy_ViPham!C:C, "T1")</f>
        <v>100</v>
      </c>
      <c r="S30" s="6">
        <f>100 + SUMIFS(NhatKy_ViPham!J:J, NhatKy_ViPham!E:E, "12_Toan_A", NhatKy_ViPham!F:F, B30, NhatKy_ViPham!C:C, "T2") - SUMIFS(NhatKy_ViPham!K:K, NhatKy_ViPham!E:E, "12_Toan_A", NhatKy_ViPham!F:F, B30, NhatKy_ViPham!C:C, "T2")</f>
        <v>100</v>
      </c>
      <c r="T30" s="6">
        <f>100 + SUMIFS(NhatKy_ViPham!J:J, NhatKy_ViPham!E:E, "12_Toan_A", NhatKy_ViPham!F:F, B30, NhatKy_ViPham!C:C, "T3") - SUMIFS(NhatKy_ViPham!K:K, NhatKy_ViPham!E:E, "12_Toan_A", NhatKy_ViPham!F:F, B30, NhatKy_ViPham!C:C, "T3")</f>
        <v>100</v>
      </c>
      <c r="U30" s="6">
        <f>100 + SUMIFS(NhatKy_ViPham!J:J, NhatKy_ViPham!E:E, "12_Toan_A", NhatKy_ViPham!F:F, B30, NhatKy_ViPham!C:C, "T4") - SUMIFS(NhatKy_ViPham!K:K, NhatKy_ViPham!E:E, "12_Toan_A", NhatKy_ViPham!F:F, B30, NhatKy_ViPham!C:C, "T4")</f>
        <v>100</v>
      </c>
      <c r="V30" s="6">
        <f>100 + SUMIFS(NhatKy_ViPham!J:J, NhatKy_ViPham!E:E, "12_Toan_A", NhatKy_ViPham!F:F, B30, NhatKy_ViPham!C:C, "T5") - SUMIFS(NhatKy_ViPham!K:K, NhatKy_ViPham!E:E, "12_Toan_A", NhatKy_ViPham!F:F, B30, NhatKy_ViPham!C:C, "T5")</f>
        <v>100</v>
      </c>
      <c r="W30" s="6">
        <f>100 + SUMIFS(NhatKy_ViPham!J:J, NhatKy_ViPham!E:E, "12_Toan_A", NhatKy_ViPham!F:F, B30, NhatKy_ViPham!C:C, "T6") - SUMIFS(NhatKy_ViPham!K:K, NhatKy_ViPham!E:E, "12_Toan_A", NhatKy_ViPham!F:F, B30, NhatKy_ViPham!C:C, "T6")</f>
        <v>100</v>
      </c>
      <c r="X30" s="6">
        <f>100 + SUMIFS(NhatKy_ViPham!J:J, NhatKy_ViPham!E:E, "12_Toan_A", NhatKy_ViPham!F:F, B30, NhatKy_ViPham!C:C, "T7") - SUMIFS(NhatKy_ViPham!K:K, NhatKy_ViPham!E:E, "12_Toan_A", NhatKy_ViPham!F:F, B30, NhatKy_ViPham!C:C, "T7")</f>
        <v>100</v>
      </c>
      <c r="Y30" s="6">
        <f>100 + SUMIFS(NhatKy_ViPham!J:J, NhatKy_ViPham!E:E, "12_Toan_A", NhatKy_ViPham!F:F, B30, NhatKy_ViPham!C:C, "T8") - SUMIFS(NhatKy_ViPham!K:K, NhatKy_ViPham!E:E, "12_Toan_A", NhatKy_ViPham!F:F, B30, NhatKy_ViPham!C:C, "T8")</f>
        <v>100</v>
      </c>
      <c r="Z30" s="6">
        <f>100 + SUMIFS(NhatKy_ViPham!J:J, NhatKy_ViPham!E:E, "12_Toan_A", NhatKy_ViPham!F:F, B30, NhatKy_ViPham!C:C, "T9") - SUMIFS(NhatKy_ViPham!K:K, NhatKy_ViPham!E:E, "12_Toan_A", NhatKy_ViPham!F:F, B30, NhatKy_ViPham!C:C, "T9")</f>
        <v>100</v>
      </c>
      <c r="AA30" s="6">
        <f>100 + SUMIFS(NhatKy_ViPham!J:J, NhatKy_ViPham!E:E, "12_Toan_A", NhatKy_ViPham!F:F, B30, NhatKy_ViPham!C:C, "T10") - SUMIFS(NhatKy_ViPham!K:K, NhatKy_ViPham!E:E, "12_Toan_A", NhatKy_ViPham!F:F, B30, NhatKy_ViPham!C:C, "T10")</f>
        <v>100</v>
      </c>
      <c r="AB30" s="6">
        <f>100 + SUMIFS(NhatKy_ViPham!J:J, NhatKy_ViPham!E:E, "12_Toan_A", NhatKy_ViPham!F:F, B30, NhatKy_ViPham!C:C, "T11") - SUMIFS(NhatKy_ViPham!K:K, NhatKy_ViPham!E:E, "12_Toan_A", NhatKy_ViPham!F:F, B30, NhatKy_ViPham!C:C, "T11")</f>
        <v>100</v>
      </c>
      <c r="AC30" s="6">
        <f>100 + SUMIFS(NhatKy_ViPham!J:J, NhatKy_ViPham!E:E, "12_Toan_A", NhatKy_ViPham!F:F, B30, NhatKy_ViPham!C:C, "T12") - SUMIFS(NhatKy_ViPham!K:K, NhatKy_ViPham!E:E, "12_Toan_A", NhatKy_ViPham!F:F, B30, NhatKy_ViPham!C:C, "T12")</f>
        <v>100</v>
      </c>
      <c r="AD30" s="6">
        <f>100 + SUMIFS(NhatKy_ViPham!J:J, NhatKy_ViPham!E:E, "12_Toan_A", NhatKy_ViPham!F:F, B30, NhatKy_ViPham!C:C, "T13") - SUMIFS(NhatKy_ViPham!K:K, NhatKy_ViPham!E:E, "12_Toan_A", NhatKy_ViPham!F:F, B30, NhatKy_ViPham!C:C, "T13")</f>
        <v>100</v>
      </c>
      <c r="AE30" s="6">
        <f>100 + SUMIFS(NhatKy_ViPham!J:J, NhatKy_ViPham!E:E, "12_Toan_A", NhatKy_ViPham!F:F, B30, NhatKy_ViPham!C:C, "T14") - SUMIFS(NhatKy_ViPham!K:K, NhatKy_ViPham!E:E, "12_Toan_A", NhatKy_ViPham!F:F, B30, NhatKy_ViPham!C:C, "T14")</f>
        <v>100</v>
      </c>
      <c r="AF30" s="6">
        <f>100 + SUMIFS(NhatKy_ViPham!J:J, NhatKy_ViPham!E:E, "12_Toan_A", NhatKy_ViPham!F:F, B30, NhatKy_ViPham!C:C, "T15") - SUMIFS(NhatKy_ViPham!K:K, NhatKy_ViPham!E:E, "12_Toan_A", NhatKy_ViPham!F:F, B30, NhatKy_ViPham!C:C, "T15")</f>
        <v>100</v>
      </c>
      <c r="AG30" s="6">
        <f>100 + SUMIFS(NhatKy_ViPham!J:J, NhatKy_ViPham!E:E, "12_Toan_A", NhatKy_ViPham!F:F, B30, NhatKy_ViPham!C:C, "T16") - SUMIFS(NhatKy_ViPham!K:K, NhatKy_ViPham!E:E, "12_Toan_A", NhatKy_ViPham!F:F, B30, NhatKy_ViPham!C:C, "T16")</f>
        <v>100</v>
      </c>
      <c r="AH30" s="6">
        <f>100 + SUMIFS(NhatKy_ViPham!J:J, NhatKy_ViPham!E:E, "12_Toan_A", NhatKy_ViPham!F:F, B30, NhatKy_ViPham!C:C, "T17") - SUMIFS(NhatKy_ViPham!K:K, NhatKy_ViPham!E:E, "12_Toan_A", NhatKy_ViPham!F:F, B30, NhatKy_ViPham!C:C, "T17")</f>
        <v>100</v>
      </c>
      <c r="AI30" s="6">
        <f>100 + SUMIFS(NhatKy_ViPham!J:J, NhatKy_ViPham!E:E, "12_Toan_A", NhatKy_ViPham!F:F, B30, NhatKy_ViPham!C:C, "T18") - SUMIFS(NhatKy_ViPham!K:K, NhatKy_ViPham!E:E, "12_Toan_A", NhatKy_ViPham!F:F, B30, NhatKy_ViPham!C:C, "T18")</f>
        <v>100</v>
      </c>
      <c r="AJ30" s="6">
        <f>100 + SUMIFS(NhatKy_ViPham!J:J, NhatKy_ViPham!E:E, "12_Toan_A", NhatKy_ViPham!F:F, B30, NhatKy_ViPham!C:C, "T19") - SUMIFS(NhatKy_ViPham!K:K, NhatKy_ViPham!E:E, "12_Toan_A", NhatKy_ViPham!F:F, B30, NhatKy_ViPham!C:C, "T19")</f>
        <v>100</v>
      </c>
      <c r="AK30" s="6">
        <f>100 + SUMIFS(NhatKy_ViPham!J:J, NhatKy_ViPham!E:E, "12_Toan_A", NhatKy_ViPham!F:F, B30, NhatKy_ViPham!C:C, "T20") - SUMIFS(NhatKy_ViPham!K:K, NhatKy_ViPham!E:E, "12_Toan_A", NhatKy_ViPham!F:F, B30, NhatKy_ViPham!C:C, "T20")</f>
        <v>100</v>
      </c>
      <c r="AL30" s="6">
        <f>100 + SUMIFS(NhatKy_ViPham!J:J, NhatKy_ViPham!E:E, "12_Toan_A", NhatKy_ViPham!F:F, B30, NhatKy_ViPham!C:C, "T21") - SUMIFS(NhatKy_ViPham!K:K, NhatKy_ViPham!E:E, "12_Toan_A", NhatKy_ViPham!F:F, B30, NhatKy_ViPham!C:C, "T21")</f>
        <v>100</v>
      </c>
      <c r="AM30" s="6">
        <f>100 + SUMIFS(NhatKy_ViPham!J:J, NhatKy_ViPham!E:E, "12_Toan_A", NhatKy_ViPham!F:F, B30, NhatKy_ViPham!C:C, "T22") - SUMIFS(NhatKy_ViPham!K:K, NhatKy_ViPham!E:E, "12_Toan_A", NhatKy_ViPham!F:F, B30, NhatKy_ViPham!C:C, "T22")</f>
        <v>100</v>
      </c>
      <c r="AN30" s="6">
        <f>100 + SUMIFS(NhatKy_ViPham!J:J, NhatKy_ViPham!E:E, "12_Toan_A", NhatKy_ViPham!F:F, B30, NhatKy_ViPham!C:C, "T23") - SUMIFS(NhatKy_ViPham!K:K, NhatKy_ViPham!E:E, "12_Toan_A", NhatKy_ViPham!F:F, B30, NhatKy_ViPham!C:C, "T23")</f>
        <v>100</v>
      </c>
      <c r="AO30" s="6">
        <f>100 + SUMIFS(NhatKy_ViPham!J:J, NhatKy_ViPham!E:E, "12_Toan_A", NhatKy_ViPham!F:F, B30, NhatKy_ViPham!C:C, "T24") - SUMIFS(NhatKy_ViPham!K:K, NhatKy_ViPham!E:E, "12_Toan_A", NhatKy_ViPham!F:F, B30, NhatKy_ViPham!C:C, "T24")</f>
        <v>100</v>
      </c>
      <c r="AP30" s="6">
        <f>100 + SUMIFS(NhatKy_ViPham!J:J, NhatKy_ViPham!E:E, "12_Toan_A", NhatKy_ViPham!F:F, B30, NhatKy_ViPham!C:C, "T25") - SUMIFS(NhatKy_ViPham!K:K, NhatKy_ViPham!E:E, "12_Toan_A", NhatKy_ViPham!F:F, B30, NhatKy_ViPham!C:C, "T25")</f>
        <v>100</v>
      </c>
      <c r="AQ30" s="6">
        <f>100 + SUMIFS(NhatKy_ViPham!J:J, NhatKy_ViPham!E:E, "12_Toan_A", NhatKy_ViPham!F:F, B30, NhatKy_ViPham!C:C, "T26") - SUMIFS(NhatKy_ViPham!K:K, NhatKy_ViPham!E:E, "12_Toan_A", NhatKy_ViPham!F:F, B30, NhatKy_ViPham!C:C, "T26")</f>
        <v>100</v>
      </c>
      <c r="AR30" s="6">
        <f>100 + SUMIFS(NhatKy_ViPham!J:J, NhatKy_ViPham!E:E, "12_Toan_A", NhatKy_ViPham!F:F, B30, NhatKy_ViPham!C:C, "T27") - SUMIFS(NhatKy_ViPham!K:K, NhatKy_ViPham!E:E, "12_Toan_A", NhatKy_ViPham!F:F, B30, NhatKy_ViPham!C:C, "T27")</f>
        <v>100</v>
      </c>
      <c r="AS30" s="6">
        <f>100 + SUMIFS(NhatKy_ViPham!J:J, NhatKy_ViPham!E:E, "12_Toan_A", NhatKy_ViPham!F:F, B30, NhatKy_ViPham!C:C, "T28") - SUMIFS(NhatKy_ViPham!K:K, NhatKy_ViPham!E:E, "12_Toan_A", NhatKy_ViPham!F:F, B30, NhatKy_ViPham!C:C, "T28")</f>
        <v>100</v>
      </c>
      <c r="AT30" s="6">
        <f>100 + SUMIFS(NhatKy_ViPham!J:J, NhatKy_ViPham!E:E, "12_Toan_A", NhatKy_ViPham!F:F, B30, NhatKy_ViPham!C:C, "T29") - SUMIFS(NhatKy_ViPham!K:K, NhatKy_ViPham!E:E, "12_Toan_A", NhatKy_ViPham!F:F, B30, NhatKy_ViPham!C:C, "T29")</f>
        <v>100</v>
      </c>
      <c r="AU30" s="6">
        <f>100 + SUMIFS(NhatKy_ViPham!J:J, NhatKy_ViPham!E:E, "12_Toan_A", NhatKy_ViPham!F:F, B30, NhatKy_ViPham!C:C, "T30") - SUMIFS(NhatKy_ViPham!K:K, NhatKy_ViPham!E:E, "12_Toan_A", NhatKy_ViPham!F:F, B30, NhatKy_ViPham!C:C, "T30")</f>
        <v>100</v>
      </c>
      <c r="AV30" s="6">
        <f>100 + SUMIFS(NhatKy_ViPham!J:J, NhatKy_ViPham!E:E, "12_Toan_A", NhatKy_ViPham!F:F, B30, NhatKy_ViPham!C:C, "T31") - SUMIFS(NhatKy_ViPham!K:K, NhatKy_ViPham!E:E, "12_Toan_A", NhatKy_ViPham!F:F, B30, NhatKy_ViPham!C:C, "T31")</f>
        <v>100</v>
      </c>
      <c r="AW30" s="6">
        <f>100 + SUMIFS(NhatKy_ViPham!J:J, NhatKy_ViPham!E:E, "12_Toan_A", NhatKy_ViPham!F:F, B30, NhatKy_ViPham!C:C, "T32") - SUMIFS(NhatKy_ViPham!K:K, NhatKy_ViPham!E:E, "12_Toan_A", NhatKy_ViPham!F:F, B30, NhatKy_ViPham!C:C, "T32")</f>
        <v>100</v>
      </c>
      <c r="AX30" s="6">
        <f>100 + SUMIFS(NhatKy_ViPham!J:J, NhatKy_ViPham!E:E, "12_Toan_A", NhatKy_ViPham!F:F, B30, NhatKy_ViPham!C:C, "T33") - SUMIFS(NhatKy_ViPham!K:K, NhatKy_ViPham!E:E, "12_Toan_A", NhatKy_ViPham!F:F, B30, NhatKy_ViPham!C:C, "T33")</f>
        <v>100</v>
      </c>
      <c r="AY30" s="6">
        <f>100 + SUMIFS(NhatKy_ViPham!J:J, NhatKy_ViPham!E:E, "12_Toan_A", NhatKy_ViPham!F:F, B30, NhatKy_ViPham!C:C, "T34") - SUMIFS(NhatKy_ViPham!K:K, NhatKy_ViPham!E:E, "12_Toan_A", NhatKy_ViPham!F:F, B30, NhatKy_ViPham!C:C, "T34")</f>
        <v>100</v>
      </c>
      <c r="AZ30" s="6">
        <f>100 + SUMIFS(NhatKy_ViPham!J:J, NhatKy_ViPham!E:E, "12_Toan_A", NhatKy_ViPham!F:F, B30, NhatKy_ViPham!C:C, "T35") - SUMIFS(NhatKy_ViPham!K:K, NhatKy_ViPham!E:E, "12_Toan_A", NhatKy_ViPham!F:F, B30, NhatKy_ViPham!C:C, "T35")</f>
        <v>100</v>
      </c>
      <c r="BA30" s="12">
        <f t="shared" si="0"/>
        <v>100</v>
      </c>
      <c r="BB30" s="11" t="s">
        <v>430</v>
      </c>
      <c r="BC30" s="16" t="str">
        <f t="shared" si="1"/>
        <v>Tốt</v>
      </c>
      <c r="BD30" s="15" t="str">
        <f t="shared" si="2"/>
        <v>🟢 BÌNH THƯỜNG</v>
      </c>
    </row>
    <row r="31" spans="1:56" x14ac:dyDescent="0.25">
      <c r="A31" s="4">
        <v>23</v>
      </c>
      <c r="B31" s="10" t="s">
        <v>2244</v>
      </c>
      <c r="C31" s="4" t="s">
        <v>2245</v>
      </c>
      <c r="D31" s="4" t="s">
        <v>435</v>
      </c>
      <c r="E31" s="11" t="s">
        <v>430</v>
      </c>
      <c r="F31" s="7">
        <f>SUMIFS(NhatKy_ViPham!K:K, NhatKy_ViPham!E:E, "12_Toan_A", NhatKy_ViPham!F:F, B31, NhatKy_ViPham!H:H, "L01")</f>
        <v>0</v>
      </c>
      <c r="G31" s="7">
        <f>SUMIFS(NhatKy_ViPham!K:K, NhatKy_ViPham!E:E, "12_Toan_A", NhatKy_ViPham!F:F, B31, NhatKy_ViPham!H:H, "L02")</f>
        <v>0</v>
      </c>
      <c r="H31" s="7">
        <f>SUMIFS(NhatKy_ViPham!K:K, NhatKy_ViPham!E:E, "12_Toan_A", NhatKy_ViPham!F:F, B31, NhatKy_ViPham!H:H, "L03")</f>
        <v>0</v>
      </c>
      <c r="I31" s="7">
        <f>SUMIFS(NhatKy_ViPham!K:K, NhatKy_ViPham!E:E, "12_Toan_A", NhatKy_ViPham!F:F, B31, NhatKy_ViPham!H:H, "L04")</f>
        <v>0</v>
      </c>
      <c r="J31" s="7">
        <f>SUMIFS(NhatKy_ViPham!K:K, NhatKy_ViPham!E:E, "12_Toan_A", NhatKy_ViPham!F:F, B31, NhatKy_ViPham!H:H, "L05")</f>
        <v>0</v>
      </c>
      <c r="K31" s="7">
        <f>SUMIFS(NhatKy_ViPham!K:K, NhatKy_ViPham!E:E, "12_Toan_A", NhatKy_ViPham!F:F, B31, NhatKy_ViPham!H:H, "L06")</f>
        <v>0</v>
      </c>
      <c r="L31" s="7">
        <f>SUMIFS(NhatKy_ViPham!K:K, NhatKy_ViPham!E:E, "12_Toan_A", NhatKy_ViPham!F:F, B31, NhatKy_ViPham!H:H, "L07")</f>
        <v>0</v>
      </c>
      <c r="M31" s="7">
        <f>SUMIFS(NhatKy_ViPham!K:K, NhatKy_ViPham!E:E, "12_Toan_A", NhatKy_ViPham!F:F, B31, NhatKy_ViPham!H:H, "L08")</f>
        <v>0</v>
      </c>
      <c r="N31" s="7">
        <f>SUMIFS(NhatKy_ViPham!K:K, NhatKy_ViPham!E:E, "12_Toan_A", NhatKy_ViPham!F:F, B31, NhatKy_ViPham!H:H, "L09")</f>
        <v>0</v>
      </c>
      <c r="O31" s="7">
        <f>SUMIFS(NhatKy_ViPham!K:K, NhatKy_ViPham!E:E, "12_Toan_A", NhatKy_ViPham!F:F, B31, NhatKy_ViPham!H:H, "L10")</f>
        <v>0</v>
      </c>
      <c r="P31" s="12">
        <f>SUMIFS(NhatKy_ViPham!J:J, NhatKy_ViPham!E:E, "12_Toan_A", NhatKy_ViPham!F:F, B31)</f>
        <v>0</v>
      </c>
      <c r="Q31" s="13">
        <f>SUMIFS(NhatKy_ViPham!K:K, NhatKy_ViPham!E:E, "12_Toan_A", NhatKy_ViPham!F:F, B31)</f>
        <v>0</v>
      </c>
      <c r="R31" s="7">
        <f>100 + SUMIFS(NhatKy_ViPham!J:J, NhatKy_ViPham!E:E, "12_Toan_A", NhatKy_ViPham!F:F, B31, NhatKy_ViPham!C:C, "T1") - SUMIFS(NhatKy_ViPham!K:K, NhatKy_ViPham!E:E, "12_Toan_A", NhatKy_ViPham!F:F, B31, NhatKy_ViPham!C:C, "T1")</f>
        <v>100</v>
      </c>
      <c r="S31" s="7">
        <f>100 + SUMIFS(NhatKy_ViPham!J:J, NhatKy_ViPham!E:E, "12_Toan_A", NhatKy_ViPham!F:F, B31, NhatKy_ViPham!C:C, "T2") - SUMIFS(NhatKy_ViPham!K:K, NhatKy_ViPham!E:E, "12_Toan_A", NhatKy_ViPham!F:F, B31, NhatKy_ViPham!C:C, "T2")</f>
        <v>100</v>
      </c>
      <c r="T31" s="7">
        <f>100 + SUMIFS(NhatKy_ViPham!J:J, NhatKy_ViPham!E:E, "12_Toan_A", NhatKy_ViPham!F:F, B31, NhatKy_ViPham!C:C, "T3") - SUMIFS(NhatKy_ViPham!K:K, NhatKy_ViPham!E:E, "12_Toan_A", NhatKy_ViPham!F:F, B31, NhatKy_ViPham!C:C, "T3")</f>
        <v>100</v>
      </c>
      <c r="U31" s="7">
        <f>100 + SUMIFS(NhatKy_ViPham!J:J, NhatKy_ViPham!E:E, "12_Toan_A", NhatKy_ViPham!F:F, B31, NhatKy_ViPham!C:C, "T4") - SUMIFS(NhatKy_ViPham!K:K, NhatKy_ViPham!E:E, "12_Toan_A", NhatKy_ViPham!F:F, B31, NhatKy_ViPham!C:C, "T4")</f>
        <v>100</v>
      </c>
      <c r="V31" s="7">
        <f>100 + SUMIFS(NhatKy_ViPham!J:J, NhatKy_ViPham!E:E, "12_Toan_A", NhatKy_ViPham!F:F, B31, NhatKy_ViPham!C:C, "T5") - SUMIFS(NhatKy_ViPham!K:K, NhatKy_ViPham!E:E, "12_Toan_A", NhatKy_ViPham!F:F, B31, NhatKy_ViPham!C:C, "T5")</f>
        <v>100</v>
      </c>
      <c r="W31" s="7">
        <f>100 + SUMIFS(NhatKy_ViPham!J:J, NhatKy_ViPham!E:E, "12_Toan_A", NhatKy_ViPham!F:F, B31, NhatKy_ViPham!C:C, "T6") - SUMIFS(NhatKy_ViPham!K:K, NhatKy_ViPham!E:E, "12_Toan_A", NhatKy_ViPham!F:F, B31, NhatKy_ViPham!C:C, "T6")</f>
        <v>100</v>
      </c>
      <c r="X31" s="7">
        <f>100 + SUMIFS(NhatKy_ViPham!J:J, NhatKy_ViPham!E:E, "12_Toan_A", NhatKy_ViPham!F:F, B31, NhatKy_ViPham!C:C, "T7") - SUMIFS(NhatKy_ViPham!K:K, NhatKy_ViPham!E:E, "12_Toan_A", NhatKy_ViPham!F:F, B31, NhatKy_ViPham!C:C, "T7")</f>
        <v>100</v>
      </c>
      <c r="Y31" s="7">
        <f>100 + SUMIFS(NhatKy_ViPham!J:J, NhatKy_ViPham!E:E, "12_Toan_A", NhatKy_ViPham!F:F, B31, NhatKy_ViPham!C:C, "T8") - SUMIFS(NhatKy_ViPham!K:K, NhatKy_ViPham!E:E, "12_Toan_A", NhatKy_ViPham!F:F, B31, NhatKy_ViPham!C:C, "T8")</f>
        <v>100</v>
      </c>
      <c r="Z31" s="7">
        <f>100 + SUMIFS(NhatKy_ViPham!J:J, NhatKy_ViPham!E:E, "12_Toan_A", NhatKy_ViPham!F:F, B31, NhatKy_ViPham!C:C, "T9") - SUMIFS(NhatKy_ViPham!K:K, NhatKy_ViPham!E:E, "12_Toan_A", NhatKy_ViPham!F:F, B31, NhatKy_ViPham!C:C, "T9")</f>
        <v>100</v>
      </c>
      <c r="AA31" s="7">
        <f>100 + SUMIFS(NhatKy_ViPham!J:J, NhatKy_ViPham!E:E, "12_Toan_A", NhatKy_ViPham!F:F, B31, NhatKy_ViPham!C:C, "T10") - SUMIFS(NhatKy_ViPham!K:K, NhatKy_ViPham!E:E, "12_Toan_A", NhatKy_ViPham!F:F, B31, NhatKy_ViPham!C:C, "T10")</f>
        <v>100</v>
      </c>
      <c r="AB31" s="7">
        <f>100 + SUMIFS(NhatKy_ViPham!J:J, NhatKy_ViPham!E:E, "12_Toan_A", NhatKy_ViPham!F:F, B31, NhatKy_ViPham!C:C, "T11") - SUMIFS(NhatKy_ViPham!K:K, NhatKy_ViPham!E:E, "12_Toan_A", NhatKy_ViPham!F:F, B31, NhatKy_ViPham!C:C, "T11")</f>
        <v>100</v>
      </c>
      <c r="AC31" s="7">
        <f>100 + SUMIFS(NhatKy_ViPham!J:J, NhatKy_ViPham!E:E, "12_Toan_A", NhatKy_ViPham!F:F, B31, NhatKy_ViPham!C:C, "T12") - SUMIFS(NhatKy_ViPham!K:K, NhatKy_ViPham!E:E, "12_Toan_A", NhatKy_ViPham!F:F, B31, NhatKy_ViPham!C:C, "T12")</f>
        <v>100</v>
      </c>
      <c r="AD31" s="7">
        <f>100 + SUMIFS(NhatKy_ViPham!J:J, NhatKy_ViPham!E:E, "12_Toan_A", NhatKy_ViPham!F:F, B31, NhatKy_ViPham!C:C, "T13") - SUMIFS(NhatKy_ViPham!K:K, NhatKy_ViPham!E:E, "12_Toan_A", NhatKy_ViPham!F:F, B31, NhatKy_ViPham!C:C, "T13")</f>
        <v>100</v>
      </c>
      <c r="AE31" s="7">
        <f>100 + SUMIFS(NhatKy_ViPham!J:J, NhatKy_ViPham!E:E, "12_Toan_A", NhatKy_ViPham!F:F, B31, NhatKy_ViPham!C:C, "T14") - SUMIFS(NhatKy_ViPham!K:K, NhatKy_ViPham!E:E, "12_Toan_A", NhatKy_ViPham!F:F, B31, NhatKy_ViPham!C:C, "T14")</f>
        <v>100</v>
      </c>
      <c r="AF31" s="7">
        <f>100 + SUMIFS(NhatKy_ViPham!J:J, NhatKy_ViPham!E:E, "12_Toan_A", NhatKy_ViPham!F:F, B31, NhatKy_ViPham!C:C, "T15") - SUMIFS(NhatKy_ViPham!K:K, NhatKy_ViPham!E:E, "12_Toan_A", NhatKy_ViPham!F:F, B31, NhatKy_ViPham!C:C, "T15")</f>
        <v>100</v>
      </c>
      <c r="AG31" s="7">
        <f>100 + SUMIFS(NhatKy_ViPham!J:J, NhatKy_ViPham!E:E, "12_Toan_A", NhatKy_ViPham!F:F, B31, NhatKy_ViPham!C:C, "T16") - SUMIFS(NhatKy_ViPham!K:K, NhatKy_ViPham!E:E, "12_Toan_A", NhatKy_ViPham!F:F, B31, NhatKy_ViPham!C:C, "T16")</f>
        <v>100</v>
      </c>
      <c r="AH31" s="7">
        <f>100 + SUMIFS(NhatKy_ViPham!J:J, NhatKy_ViPham!E:E, "12_Toan_A", NhatKy_ViPham!F:F, B31, NhatKy_ViPham!C:C, "T17") - SUMIFS(NhatKy_ViPham!K:K, NhatKy_ViPham!E:E, "12_Toan_A", NhatKy_ViPham!F:F, B31, NhatKy_ViPham!C:C, "T17")</f>
        <v>100</v>
      </c>
      <c r="AI31" s="7">
        <f>100 + SUMIFS(NhatKy_ViPham!J:J, NhatKy_ViPham!E:E, "12_Toan_A", NhatKy_ViPham!F:F, B31, NhatKy_ViPham!C:C, "T18") - SUMIFS(NhatKy_ViPham!K:K, NhatKy_ViPham!E:E, "12_Toan_A", NhatKy_ViPham!F:F, B31, NhatKy_ViPham!C:C, "T18")</f>
        <v>100</v>
      </c>
      <c r="AJ31" s="7">
        <f>100 + SUMIFS(NhatKy_ViPham!J:J, NhatKy_ViPham!E:E, "12_Toan_A", NhatKy_ViPham!F:F, B31, NhatKy_ViPham!C:C, "T19") - SUMIFS(NhatKy_ViPham!K:K, NhatKy_ViPham!E:E, "12_Toan_A", NhatKy_ViPham!F:F, B31, NhatKy_ViPham!C:C, "T19")</f>
        <v>100</v>
      </c>
      <c r="AK31" s="7">
        <f>100 + SUMIFS(NhatKy_ViPham!J:J, NhatKy_ViPham!E:E, "12_Toan_A", NhatKy_ViPham!F:F, B31, NhatKy_ViPham!C:C, "T20") - SUMIFS(NhatKy_ViPham!K:K, NhatKy_ViPham!E:E, "12_Toan_A", NhatKy_ViPham!F:F, B31, NhatKy_ViPham!C:C, "T20")</f>
        <v>100</v>
      </c>
      <c r="AL31" s="7">
        <f>100 + SUMIFS(NhatKy_ViPham!J:J, NhatKy_ViPham!E:E, "12_Toan_A", NhatKy_ViPham!F:F, B31, NhatKy_ViPham!C:C, "T21") - SUMIFS(NhatKy_ViPham!K:K, NhatKy_ViPham!E:E, "12_Toan_A", NhatKy_ViPham!F:F, B31, NhatKy_ViPham!C:C, "T21")</f>
        <v>100</v>
      </c>
      <c r="AM31" s="7">
        <f>100 + SUMIFS(NhatKy_ViPham!J:J, NhatKy_ViPham!E:E, "12_Toan_A", NhatKy_ViPham!F:F, B31, NhatKy_ViPham!C:C, "T22") - SUMIFS(NhatKy_ViPham!K:K, NhatKy_ViPham!E:E, "12_Toan_A", NhatKy_ViPham!F:F, B31, NhatKy_ViPham!C:C, "T22")</f>
        <v>100</v>
      </c>
      <c r="AN31" s="7">
        <f>100 + SUMIFS(NhatKy_ViPham!J:J, NhatKy_ViPham!E:E, "12_Toan_A", NhatKy_ViPham!F:F, B31, NhatKy_ViPham!C:C, "T23") - SUMIFS(NhatKy_ViPham!K:K, NhatKy_ViPham!E:E, "12_Toan_A", NhatKy_ViPham!F:F, B31, NhatKy_ViPham!C:C, "T23")</f>
        <v>100</v>
      </c>
      <c r="AO31" s="7">
        <f>100 + SUMIFS(NhatKy_ViPham!J:J, NhatKy_ViPham!E:E, "12_Toan_A", NhatKy_ViPham!F:F, B31, NhatKy_ViPham!C:C, "T24") - SUMIFS(NhatKy_ViPham!K:K, NhatKy_ViPham!E:E, "12_Toan_A", NhatKy_ViPham!F:F, B31, NhatKy_ViPham!C:C, "T24")</f>
        <v>100</v>
      </c>
      <c r="AP31" s="7">
        <f>100 + SUMIFS(NhatKy_ViPham!J:J, NhatKy_ViPham!E:E, "12_Toan_A", NhatKy_ViPham!F:F, B31, NhatKy_ViPham!C:C, "T25") - SUMIFS(NhatKy_ViPham!K:K, NhatKy_ViPham!E:E, "12_Toan_A", NhatKy_ViPham!F:F, B31, NhatKy_ViPham!C:C, "T25")</f>
        <v>100</v>
      </c>
      <c r="AQ31" s="7">
        <f>100 + SUMIFS(NhatKy_ViPham!J:J, NhatKy_ViPham!E:E, "12_Toan_A", NhatKy_ViPham!F:F, B31, NhatKy_ViPham!C:C, "T26") - SUMIFS(NhatKy_ViPham!K:K, NhatKy_ViPham!E:E, "12_Toan_A", NhatKy_ViPham!F:F, B31, NhatKy_ViPham!C:C, "T26")</f>
        <v>100</v>
      </c>
      <c r="AR31" s="7">
        <f>100 + SUMIFS(NhatKy_ViPham!J:J, NhatKy_ViPham!E:E, "12_Toan_A", NhatKy_ViPham!F:F, B31, NhatKy_ViPham!C:C, "T27") - SUMIFS(NhatKy_ViPham!K:K, NhatKy_ViPham!E:E, "12_Toan_A", NhatKy_ViPham!F:F, B31, NhatKy_ViPham!C:C, "T27")</f>
        <v>100</v>
      </c>
      <c r="AS31" s="7">
        <f>100 + SUMIFS(NhatKy_ViPham!J:J, NhatKy_ViPham!E:E, "12_Toan_A", NhatKy_ViPham!F:F, B31, NhatKy_ViPham!C:C, "T28") - SUMIFS(NhatKy_ViPham!K:K, NhatKy_ViPham!E:E, "12_Toan_A", NhatKy_ViPham!F:F, B31, NhatKy_ViPham!C:C, "T28")</f>
        <v>100</v>
      </c>
      <c r="AT31" s="7">
        <f>100 + SUMIFS(NhatKy_ViPham!J:J, NhatKy_ViPham!E:E, "12_Toan_A", NhatKy_ViPham!F:F, B31, NhatKy_ViPham!C:C, "T29") - SUMIFS(NhatKy_ViPham!K:K, NhatKy_ViPham!E:E, "12_Toan_A", NhatKy_ViPham!F:F, B31, NhatKy_ViPham!C:C, "T29")</f>
        <v>100</v>
      </c>
      <c r="AU31" s="7">
        <f>100 + SUMIFS(NhatKy_ViPham!J:J, NhatKy_ViPham!E:E, "12_Toan_A", NhatKy_ViPham!F:F, B31, NhatKy_ViPham!C:C, "T30") - SUMIFS(NhatKy_ViPham!K:K, NhatKy_ViPham!E:E, "12_Toan_A", NhatKy_ViPham!F:F, B31, NhatKy_ViPham!C:C, "T30")</f>
        <v>100</v>
      </c>
      <c r="AV31" s="7">
        <f>100 + SUMIFS(NhatKy_ViPham!J:J, NhatKy_ViPham!E:E, "12_Toan_A", NhatKy_ViPham!F:F, B31, NhatKy_ViPham!C:C, "T31") - SUMIFS(NhatKy_ViPham!K:K, NhatKy_ViPham!E:E, "12_Toan_A", NhatKy_ViPham!F:F, B31, NhatKy_ViPham!C:C, "T31")</f>
        <v>100</v>
      </c>
      <c r="AW31" s="7">
        <f>100 + SUMIFS(NhatKy_ViPham!J:J, NhatKy_ViPham!E:E, "12_Toan_A", NhatKy_ViPham!F:F, B31, NhatKy_ViPham!C:C, "T32") - SUMIFS(NhatKy_ViPham!K:K, NhatKy_ViPham!E:E, "12_Toan_A", NhatKy_ViPham!F:F, B31, NhatKy_ViPham!C:C, "T32")</f>
        <v>100</v>
      </c>
      <c r="AX31" s="7">
        <f>100 + SUMIFS(NhatKy_ViPham!J:J, NhatKy_ViPham!E:E, "12_Toan_A", NhatKy_ViPham!F:F, B31, NhatKy_ViPham!C:C, "T33") - SUMIFS(NhatKy_ViPham!K:K, NhatKy_ViPham!E:E, "12_Toan_A", NhatKy_ViPham!F:F, B31, NhatKy_ViPham!C:C, "T33")</f>
        <v>100</v>
      </c>
      <c r="AY31" s="7">
        <f>100 + SUMIFS(NhatKy_ViPham!J:J, NhatKy_ViPham!E:E, "12_Toan_A", NhatKy_ViPham!F:F, B31, NhatKy_ViPham!C:C, "T34") - SUMIFS(NhatKy_ViPham!K:K, NhatKy_ViPham!E:E, "12_Toan_A", NhatKy_ViPham!F:F, B31, NhatKy_ViPham!C:C, "T34")</f>
        <v>100</v>
      </c>
      <c r="AZ31" s="7">
        <f>100 + SUMIFS(NhatKy_ViPham!J:J, NhatKy_ViPham!E:E, "12_Toan_A", NhatKy_ViPham!F:F, B31, NhatKy_ViPham!C:C, "T35") - SUMIFS(NhatKy_ViPham!K:K, NhatKy_ViPham!E:E, "12_Toan_A", NhatKy_ViPham!F:F, B31, NhatKy_ViPham!C:C, "T35")</f>
        <v>100</v>
      </c>
      <c r="BA31" s="12">
        <f t="shared" si="0"/>
        <v>100</v>
      </c>
      <c r="BB31" s="11" t="s">
        <v>430</v>
      </c>
      <c r="BC31" s="14" t="str">
        <f t="shared" si="1"/>
        <v>Tốt</v>
      </c>
      <c r="BD31" s="10" t="str">
        <f t="shared" si="2"/>
        <v>🟢 BÌNH THƯỜNG</v>
      </c>
    </row>
    <row r="32" spans="1:56" x14ac:dyDescent="0.25">
      <c r="A32" s="5">
        <v>24</v>
      </c>
      <c r="B32" s="15" t="s">
        <v>2246</v>
      </c>
      <c r="C32" s="5" t="s">
        <v>2247</v>
      </c>
      <c r="D32" s="5" t="s">
        <v>435</v>
      </c>
      <c r="E32" s="11" t="s">
        <v>430</v>
      </c>
      <c r="F32" s="6">
        <f>SUMIFS(NhatKy_ViPham!K:K, NhatKy_ViPham!E:E, "12_Toan_A", NhatKy_ViPham!F:F, B32, NhatKy_ViPham!H:H, "L01")</f>
        <v>0</v>
      </c>
      <c r="G32" s="6">
        <f>SUMIFS(NhatKy_ViPham!K:K, NhatKy_ViPham!E:E, "12_Toan_A", NhatKy_ViPham!F:F, B32, NhatKy_ViPham!H:H, "L02")</f>
        <v>0</v>
      </c>
      <c r="H32" s="6">
        <f>SUMIFS(NhatKy_ViPham!K:K, NhatKy_ViPham!E:E, "12_Toan_A", NhatKy_ViPham!F:F, B32, NhatKy_ViPham!H:H, "L03")</f>
        <v>0</v>
      </c>
      <c r="I32" s="6">
        <f>SUMIFS(NhatKy_ViPham!K:K, NhatKy_ViPham!E:E, "12_Toan_A", NhatKy_ViPham!F:F, B32, NhatKy_ViPham!H:H, "L04")</f>
        <v>0</v>
      </c>
      <c r="J32" s="6">
        <f>SUMIFS(NhatKy_ViPham!K:K, NhatKy_ViPham!E:E, "12_Toan_A", NhatKy_ViPham!F:F, B32, NhatKy_ViPham!H:H, "L05")</f>
        <v>0</v>
      </c>
      <c r="K32" s="6">
        <f>SUMIFS(NhatKy_ViPham!K:K, NhatKy_ViPham!E:E, "12_Toan_A", NhatKy_ViPham!F:F, B32, NhatKy_ViPham!H:H, "L06")</f>
        <v>0</v>
      </c>
      <c r="L32" s="6">
        <f>SUMIFS(NhatKy_ViPham!K:K, NhatKy_ViPham!E:E, "12_Toan_A", NhatKy_ViPham!F:F, B32, NhatKy_ViPham!H:H, "L07")</f>
        <v>0</v>
      </c>
      <c r="M32" s="6">
        <f>SUMIFS(NhatKy_ViPham!K:K, NhatKy_ViPham!E:E, "12_Toan_A", NhatKy_ViPham!F:F, B32, NhatKy_ViPham!H:H, "L08")</f>
        <v>0</v>
      </c>
      <c r="N32" s="6">
        <f>SUMIFS(NhatKy_ViPham!K:K, NhatKy_ViPham!E:E, "12_Toan_A", NhatKy_ViPham!F:F, B32, NhatKy_ViPham!H:H, "L09")</f>
        <v>0</v>
      </c>
      <c r="O32" s="6">
        <f>SUMIFS(NhatKy_ViPham!K:K, NhatKy_ViPham!E:E, "12_Toan_A", NhatKy_ViPham!F:F, B32, NhatKy_ViPham!H:H, "L10")</f>
        <v>0</v>
      </c>
      <c r="P32" s="12">
        <f>SUMIFS(NhatKy_ViPham!J:J, NhatKy_ViPham!E:E, "12_Toan_A", NhatKy_ViPham!F:F, B32)</f>
        <v>0</v>
      </c>
      <c r="Q32" s="13">
        <f>SUMIFS(NhatKy_ViPham!K:K, NhatKy_ViPham!E:E, "12_Toan_A", NhatKy_ViPham!F:F, B32)</f>
        <v>0</v>
      </c>
      <c r="R32" s="6">
        <f>100 + SUMIFS(NhatKy_ViPham!J:J, NhatKy_ViPham!E:E, "12_Toan_A", NhatKy_ViPham!F:F, B32, NhatKy_ViPham!C:C, "T1") - SUMIFS(NhatKy_ViPham!K:K, NhatKy_ViPham!E:E, "12_Toan_A", NhatKy_ViPham!F:F, B32, NhatKy_ViPham!C:C, "T1")</f>
        <v>100</v>
      </c>
      <c r="S32" s="6">
        <f>100 + SUMIFS(NhatKy_ViPham!J:J, NhatKy_ViPham!E:E, "12_Toan_A", NhatKy_ViPham!F:F, B32, NhatKy_ViPham!C:C, "T2") - SUMIFS(NhatKy_ViPham!K:K, NhatKy_ViPham!E:E, "12_Toan_A", NhatKy_ViPham!F:F, B32, NhatKy_ViPham!C:C, "T2")</f>
        <v>100</v>
      </c>
      <c r="T32" s="6">
        <f>100 + SUMIFS(NhatKy_ViPham!J:J, NhatKy_ViPham!E:E, "12_Toan_A", NhatKy_ViPham!F:F, B32, NhatKy_ViPham!C:C, "T3") - SUMIFS(NhatKy_ViPham!K:K, NhatKy_ViPham!E:E, "12_Toan_A", NhatKy_ViPham!F:F, B32, NhatKy_ViPham!C:C, "T3")</f>
        <v>100</v>
      </c>
      <c r="U32" s="6">
        <f>100 + SUMIFS(NhatKy_ViPham!J:J, NhatKy_ViPham!E:E, "12_Toan_A", NhatKy_ViPham!F:F, B32, NhatKy_ViPham!C:C, "T4") - SUMIFS(NhatKy_ViPham!K:K, NhatKy_ViPham!E:E, "12_Toan_A", NhatKy_ViPham!F:F, B32, NhatKy_ViPham!C:C, "T4")</f>
        <v>100</v>
      </c>
      <c r="V32" s="6">
        <f>100 + SUMIFS(NhatKy_ViPham!J:J, NhatKy_ViPham!E:E, "12_Toan_A", NhatKy_ViPham!F:F, B32, NhatKy_ViPham!C:C, "T5") - SUMIFS(NhatKy_ViPham!K:K, NhatKy_ViPham!E:E, "12_Toan_A", NhatKy_ViPham!F:F, B32, NhatKy_ViPham!C:C, "T5")</f>
        <v>100</v>
      </c>
      <c r="W32" s="6">
        <f>100 + SUMIFS(NhatKy_ViPham!J:J, NhatKy_ViPham!E:E, "12_Toan_A", NhatKy_ViPham!F:F, B32, NhatKy_ViPham!C:C, "T6") - SUMIFS(NhatKy_ViPham!K:K, NhatKy_ViPham!E:E, "12_Toan_A", NhatKy_ViPham!F:F, B32, NhatKy_ViPham!C:C, "T6")</f>
        <v>100</v>
      </c>
      <c r="X32" s="6">
        <f>100 + SUMIFS(NhatKy_ViPham!J:J, NhatKy_ViPham!E:E, "12_Toan_A", NhatKy_ViPham!F:F, B32, NhatKy_ViPham!C:C, "T7") - SUMIFS(NhatKy_ViPham!K:K, NhatKy_ViPham!E:E, "12_Toan_A", NhatKy_ViPham!F:F, B32, NhatKy_ViPham!C:C, "T7")</f>
        <v>100</v>
      </c>
      <c r="Y32" s="6">
        <f>100 + SUMIFS(NhatKy_ViPham!J:J, NhatKy_ViPham!E:E, "12_Toan_A", NhatKy_ViPham!F:F, B32, NhatKy_ViPham!C:C, "T8") - SUMIFS(NhatKy_ViPham!K:K, NhatKy_ViPham!E:E, "12_Toan_A", NhatKy_ViPham!F:F, B32, NhatKy_ViPham!C:C, "T8")</f>
        <v>100</v>
      </c>
      <c r="Z32" s="6">
        <f>100 + SUMIFS(NhatKy_ViPham!J:J, NhatKy_ViPham!E:E, "12_Toan_A", NhatKy_ViPham!F:F, B32, NhatKy_ViPham!C:C, "T9") - SUMIFS(NhatKy_ViPham!K:K, NhatKy_ViPham!E:E, "12_Toan_A", NhatKy_ViPham!F:F, B32, NhatKy_ViPham!C:C, "T9")</f>
        <v>100</v>
      </c>
      <c r="AA32" s="6">
        <f>100 + SUMIFS(NhatKy_ViPham!J:J, NhatKy_ViPham!E:E, "12_Toan_A", NhatKy_ViPham!F:F, B32, NhatKy_ViPham!C:C, "T10") - SUMIFS(NhatKy_ViPham!K:K, NhatKy_ViPham!E:E, "12_Toan_A", NhatKy_ViPham!F:F, B32, NhatKy_ViPham!C:C, "T10")</f>
        <v>100</v>
      </c>
      <c r="AB32" s="6">
        <f>100 + SUMIFS(NhatKy_ViPham!J:J, NhatKy_ViPham!E:E, "12_Toan_A", NhatKy_ViPham!F:F, B32, NhatKy_ViPham!C:C, "T11") - SUMIFS(NhatKy_ViPham!K:K, NhatKy_ViPham!E:E, "12_Toan_A", NhatKy_ViPham!F:F, B32, NhatKy_ViPham!C:C, "T11")</f>
        <v>100</v>
      </c>
      <c r="AC32" s="6">
        <f>100 + SUMIFS(NhatKy_ViPham!J:J, NhatKy_ViPham!E:E, "12_Toan_A", NhatKy_ViPham!F:F, B32, NhatKy_ViPham!C:C, "T12") - SUMIFS(NhatKy_ViPham!K:K, NhatKy_ViPham!E:E, "12_Toan_A", NhatKy_ViPham!F:F, B32, NhatKy_ViPham!C:C, "T12")</f>
        <v>100</v>
      </c>
      <c r="AD32" s="6">
        <f>100 + SUMIFS(NhatKy_ViPham!J:J, NhatKy_ViPham!E:E, "12_Toan_A", NhatKy_ViPham!F:F, B32, NhatKy_ViPham!C:C, "T13") - SUMIFS(NhatKy_ViPham!K:K, NhatKy_ViPham!E:E, "12_Toan_A", NhatKy_ViPham!F:F, B32, NhatKy_ViPham!C:C, "T13")</f>
        <v>100</v>
      </c>
      <c r="AE32" s="6">
        <f>100 + SUMIFS(NhatKy_ViPham!J:J, NhatKy_ViPham!E:E, "12_Toan_A", NhatKy_ViPham!F:F, B32, NhatKy_ViPham!C:C, "T14") - SUMIFS(NhatKy_ViPham!K:K, NhatKy_ViPham!E:E, "12_Toan_A", NhatKy_ViPham!F:F, B32, NhatKy_ViPham!C:C, "T14")</f>
        <v>100</v>
      </c>
      <c r="AF32" s="6">
        <f>100 + SUMIFS(NhatKy_ViPham!J:J, NhatKy_ViPham!E:E, "12_Toan_A", NhatKy_ViPham!F:F, B32, NhatKy_ViPham!C:C, "T15") - SUMIFS(NhatKy_ViPham!K:K, NhatKy_ViPham!E:E, "12_Toan_A", NhatKy_ViPham!F:F, B32, NhatKy_ViPham!C:C, "T15")</f>
        <v>100</v>
      </c>
      <c r="AG32" s="6">
        <f>100 + SUMIFS(NhatKy_ViPham!J:J, NhatKy_ViPham!E:E, "12_Toan_A", NhatKy_ViPham!F:F, B32, NhatKy_ViPham!C:C, "T16") - SUMIFS(NhatKy_ViPham!K:K, NhatKy_ViPham!E:E, "12_Toan_A", NhatKy_ViPham!F:F, B32, NhatKy_ViPham!C:C, "T16")</f>
        <v>100</v>
      </c>
      <c r="AH32" s="6">
        <f>100 + SUMIFS(NhatKy_ViPham!J:J, NhatKy_ViPham!E:E, "12_Toan_A", NhatKy_ViPham!F:F, B32, NhatKy_ViPham!C:C, "T17") - SUMIFS(NhatKy_ViPham!K:K, NhatKy_ViPham!E:E, "12_Toan_A", NhatKy_ViPham!F:F, B32, NhatKy_ViPham!C:C, "T17")</f>
        <v>100</v>
      </c>
      <c r="AI32" s="6">
        <f>100 + SUMIFS(NhatKy_ViPham!J:J, NhatKy_ViPham!E:E, "12_Toan_A", NhatKy_ViPham!F:F, B32, NhatKy_ViPham!C:C, "T18") - SUMIFS(NhatKy_ViPham!K:K, NhatKy_ViPham!E:E, "12_Toan_A", NhatKy_ViPham!F:F, B32, NhatKy_ViPham!C:C, "T18")</f>
        <v>100</v>
      </c>
      <c r="AJ32" s="6">
        <f>100 + SUMIFS(NhatKy_ViPham!J:J, NhatKy_ViPham!E:E, "12_Toan_A", NhatKy_ViPham!F:F, B32, NhatKy_ViPham!C:C, "T19") - SUMIFS(NhatKy_ViPham!K:K, NhatKy_ViPham!E:E, "12_Toan_A", NhatKy_ViPham!F:F, B32, NhatKy_ViPham!C:C, "T19")</f>
        <v>100</v>
      </c>
      <c r="AK32" s="6">
        <f>100 + SUMIFS(NhatKy_ViPham!J:J, NhatKy_ViPham!E:E, "12_Toan_A", NhatKy_ViPham!F:F, B32, NhatKy_ViPham!C:C, "T20") - SUMIFS(NhatKy_ViPham!K:K, NhatKy_ViPham!E:E, "12_Toan_A", NhatKy_ViPham!F:F, B32, NhatKy_ViPham!C:C, "T20")</f>
        <v>100</v>
      </c>
      <c r="AL32" s="6">
        <f>100 + SUMIFS(NhatKy_ViPham!J:J, NhatKy_ViPham!E:E, "12_Toan_A", NhatKy_ViPham!F:F, B32, NhatKy_ViPham!C:C, "T21") - SUMIFS(NhatKy_ViPham!K:K, NhatKy_ViPham!E:E, "12_Toan_A", NhatKy_ViPham!F:F, B32, NhatKy_ViPham!C:C, "T21")</f>
        <v>100</v>
      </c>
      <c r="AM32" s="6">
        <f>100 + SUMIFS(NhatKy_ViPham!J:J, NhatKy_ViPham!E:E, "12_Toan_A", NhatKy_ViPham!F:F, B32, NhatKy_ViPham!C:C, "T22") - SUMIFS(NhatKy_ViPham!K:K, NhatKy_ViPham!E:E, "12_Toan_A", NhatKy_ViPham!F:F, B32, NhatKy_ViPham!C:C, "T22")</f>
        <v>100</v>
      </c>
      <c r="AN32" s="6">
        <f>100 + SUMIFS(NhatKy_ViPham!J:J, NhatKy_ViPham!E:E, "12_Toan_A", NhatKy_ViPham!F:F, B32, NhatKy_ViPham!C:C, "T23") - SUMIFS(NhatKy_ViPham!K:K, NhatKy_ViPham!E:E, "12_Toan_A", NhatKy_ViPham!F:F, B32, NhatKy_ViPham!C:C, "T23")</f>
        <v>100</v>
      </c>
      <c r="AO32" s="6">
        <f>100 + SUMIFS(NhatKy_ViPham!J:J, NhatKy_ViPham!E:E, "12_Toan_A", NhatKy_ViPham!F:F, B32, NhatKy_ViPham!C:C, "T24") - SUMIFS(NhatKy_ViPham!K:K, NhatKy_ViPham!E:E, "12_Toan_A", NhatKy_ViPham!F:F, B32, NhatKy_ViPham!C:C, "T24")</f>
        <v>100</v>
      </c>
      <c r="AP32" s="6">
        <f>100 + SUMIFS(NhatKy_ViPham!J:J, NhatKy_ViPham!E:E, "12_Toan_A", NhatKy_ViPham!F:F, B32, NhatKy_ViPham!C:C, "T25") - SUMIFS(NhatKy_ViPham!K:K, NhatKy_ViPham!E:E, "12_Toan_A", NhatKy_ViPham!F:F, B32, NhatKy_ViPham!C:C, "T25")</f>
        <v>100</v>
      </c>
      <c r="AQ32" s="6">
        <f>100 + SUMIFS(NhatKy_ViPham!J:J, NhatKy_ViPham!E:E, "12_Toan_A", NhatKy_ViPham!F:F, B32, NhatKy_ViPham!C:C, "T26") - SUMIFS(NhatKy_ViPham!K:K, NhatKy_ViPham!E:E, "12_Toan_A", NhatKy_ViPham!F:F, B32, NhatKy_ViPham!C:C, "T26")</f>
        <v>100</v>
      </c>
      <c r="AR32" s="6">
        <f>100 + SUMIFS(NhatKy_ViPham!J:J, NhatKy_ViPham!E:E, "12_Toan_A", NhatKy_ViPham!F:F, B32, NhatKy_ViPham!C:C, "T27") - SUMIFS(NhatKy_ViPham!K:K, NhatKy_ViPham!E:E, "12_Toan_A", NhatKy_ViPham!F:F, B32, NhatKy_ViPham!C:C, "T27")</f>
        <v>100</v>
      </c>
      <c r="AS32" s="6">
        <f>100 + SUMIFS(NhatKy_ViPham!J:J, NhatKy_ViPham!E:E, "12_Toan_A", NhatKy_ViPham!F:F, B32, NhatKy_ViPham!C:C, "T28") - SUMIFS(NhatKy_ViPham!K:K, NhatKy_ViPham!E:E, "12_Toan_A", NhatKy_ViPham!F:F, B32, NhatKy_ViPham!C:C, "T28")</f>
        <v>100</v>
      </c>
      <c r="AT32" s="6">
        <f>100 + SUMIFS(NhatKy_ViPham!J:J, NhatKy_ViPham!E:E, "12_Toan_A", NhatKy_ViPham!F:F, B32, NhatKy_ViPham!C:C, "T29") - SUMIFS(NhatKy_ViPham!K:K, NhatKy_ViPham!E:E, "12_Toan_A", NhatKy_ViPham!F:F, B32, NhatKy_ViPham!C:C, "T29")</f>
        <v>100</v>
      </c>
      <c r="AU32" s="6">
        <f>100 + SUMIFS(NhatKy_ViPham!J:J, NhatKy_ViPham!E:E, "12_Toan_A", NhatKy_ViPham!F:F, B32, NhatKy_ViPham!C:C, "T30") - SUMIFS(NhatKy_ViPham!K:K, NhatKy_ViPham!E:E, "12_Toan_A", NhatKy_ViPham!F:F, B32, NhatKy_ViPham!C:C, "T30")</f>
        <v>100</v>
      </c>
      <c r="AV32" s="6">
        <f>100 + SUMIFS(NhatKy_ViPham!J:J, NhatKy_ViPham!E:E, "12_Toan_A", NhatKy_ViPham!F:F, B32, NhatKy_ViPham!C:C, "T31") - SUMIFS(NhatKy_ViPham!K:K, NhatKy_ViPham!E:E, "12_Toan_A", NhatKy_ViPham!F:F, B32, NhatKy_ViPham!C:C, "T31")</f>
        <v>100</v>
      </c>
      <c r="AW32" s="6">
        <f>100 + SUMIFS(NhatKy_ViPham!J:J, NhatKy_ViPham!E:E, "12_Toan_A", NhatKy_ViPham!F:F, B32, NhatKy_ViPham!C:C, "T32") - SUMIFS(NhatKy_ViPham!K:K, NhatKy_ViPham!E:E, "12_Toan_A", NhatKy_ViPham!F:F, B32, NhatKy_ViPham!C:C, "T32")</f>
        <v>100</v>
      </c>
      <c r="AX32" s="6">
        <f>100 + SUMIFS(NhatKy_ViPham!J:J, NhatKy_ViPham!E:E, "12_Toan_A", NhatKy_ViPham!F:F, B32, NhatKy_ViPham!C:C, "T33") - SUMIFS(NhatKy_ViPham!K:K, NhatKy_ViPham!E:E, "12_Toan_A", NhatKy_ViPham!F:F, B32, NhatKy_ViPham!C:C, "T33")</f>
        <v>100</v>
      </c>
      <c r="AY32" s="6">
        <f>100 + SUMIFS(NhatKy_ViPham!J:J, NhatKy_ViPham!E:E, "12_Toan_A", NhatKy_ViPham!F:F, B32, NhatKy_ViPham!C:C, "T34") - SUMIFS(NhatKy_ViPham!K:K, NhatKy_ViPham!E:E, "12_Toan_A", NhatKy_ViPham!F:F, B32, NhatKy_ViPham!C:C, "T34")</f>
        <v>100</v>
      </c>
      <c r="AZ32" s="6">
        <f>100 + SUMIFS(NhatKy_ViPham!J:J, NhatKy_ViPham!E:E, "12_Toan_A", NhatKy_ViPham!F:F, B32, NhatKy_ViPham!C:C, "T35") - SUMIFS(NhatKy_ViPham!K:K, NhatKy_ViPham!E:E, "12_Toan_A", NhatKy_ViPham!F:F, B32, NhatKy_ViPham!C:C, "T35")</f>
        <v>100</v>
      </c>
      <c r="BA32" s="12">
        <f t="shared" si="0"/>
        <v>100</v>
      </c>
      <c r="BB32" s="11" t="s">
        <v>430</v>
      </c>
      <c r="BC32" s="16" t="str">
        <f t="shared" si="1"/>
        <v>Tốt</v>
      </c>
      <c r="BD32" s="15" t="str">
        <f t="shared" si="2"/>
        <v>🟢 BÌNH THƯỜNG</v>
      </c>
    </row>
    <row r="33" spans="1:56" x14ac:dyDescent="0.25">
      <c r="A33" s="4">
        <v>25</v>
      </c>
      <c r="B33" s="10" t="s">
        <v>2248</v>
      </c>
      <c r="C33" s="4" t="s">
        <v>2249</v>
      </c>
      <c r="D33" s="4" t="s">
        <v>435</v>
      </c>
      <c r="E33" s="11" t="s">
        <v>430</v>
      </c>
      <c r="F33" s="7">
        <f>SUMIFS(NhatKy_ViPham!K:K, NhatKy_ViPham!E:E, "12_Toan_A", NhatKy_ViPham!F:F, B33, NhatKy_ViPham!H:H, "L01")</f>
        <v>0</v>
      </c>
      <c r="G33" s="7">
        <f>SUMIFS(NhatKy_ViPham!K:K, NhatKy_ViPham!E:E, "12_Toan_A", NhatKy_ViPham!F:F, B33, NhatKy_ViPham!H:H, "L02")</f>
        <v>0</v>
      </c>
      <c r="H33" s="7">
        <f>SUMIFS(NhatKy_ViPham!K:K, NhatKy_ViPham!E:E, "12_Toan_A", NhatKy_ViPham!F:F, B33, NhatKy_ViPham!H:H, "L03")</f>
        <v>0</v>
      </c>
      <c r="I33" s="7">
        <f>SUMIFS(NhatKy_ViPham!K:K, NhatKy_ViPham!E:E, "12_Toan_A", NhatKy_ViPham!F:F, B33, NhatKy_ViPham!H:H, "L04")</f>
        <v>0</v>
      </c>
      <c r="J33" s="7">
        <f>SUMIFS(NhatKy_ViPham!K:K, NhatKy_ViPham!E:E, "12_Toan_A", NhatKy_ViPham!F:F, B33, NhatKy_ViPham!H:H, "L05")</f>
        <v>0</v>
      </c>
      <c r="K33" s="7">
        <f>SUMIFS(NhatKy_ViPham!K:K, NhatKy_ViPham!E:E, "12_Toan_A", NhatKy_ViPham!F:F, B33, NhatKy_ViPham!H:H, "L06")</f>
        <v>0</v>
      </c>
      <c r="L33" s="7">
        <f>SUMIFS(NhatKy_ViPham!K:K, NhatKy_ViPham!E:E, "12_Toan_A", NhatKy_ViPham!F:F, B33, NhatKy_ViPham!H:H, "L07")</f>
        <v>0</v>
      </c>
      <c r="M33" s="7">
        <f>SUMIFS(NhatKy_ViPham!K:K, NhatKy_ViPham!E:E, "12_Toan_A", NhatKy_ViPham!F:F, B33, NhatKy_ViPham!H:H, "L08")</f>
        <v>0</v>
      </c>
      <c r="N33" s="7">
        <f>SUMIFS(NhatKy_ViPham!K:K, NhatKy_ViPham!E:E, "12_Toan_A", NhatKy_ViPham!F:F, B33, NhatKy_ViPham!H:H, "L09")</f>
        <v>0</v>
      </c>
      <c r="O33" s="7">
        <f>SUMIFS(NhatKy_ViPham!K:K, NhatKy_ViPham!E:E, "12_Toan_A", NhatKy_ViPham!F:F, B33, NhatKy_ViPham!H:H, "L10")</f>
        <v>0</v>
      </c>
      <c r="P33" s="12">
        <f>SUMIFS(NhatKy_ViPham!J:J, NhatKy_ViPham!E:E, "12_Toan_A", NhatKy_ViPham!F:F, B33)</f>
        <v>0</v>
      </c>
      <c r="Q33" s="13">
        <f>SUMIFS(NhatKy_ViPham!K:K, NhatKy_ViPham!E:E, "12_Toan_A", NhatKy_ViPham!F:F, B33)</f>
        <v>0</v>
      </c>
      <c r="R33" s="7">
        <f>100 + SUMIFS(NhatKy_ViPham!J:J, NhatKy_ViPham!E:E, "12_Toan_A", NhatKy_ViPham!F:F, B33, NhatKy_ViPham!C:C, "T1") - SUMIFS(NhatKy_ViPham!K:K, NhatKy_ViPham!E:E, "12_Toan_A", NhatKy_ViPham!F:F, B33, NhatKy_ViPham!C:C, "T1")</f>
        <v>100</v>
      </c>
      <c r="S33" s="7">
        <f>100 + SUMIFS(NhatKy_ViPham!J:J, NhatKy_ViPham!E:E, "12_Toan_A", NhatKy_ViPham!F:F, B33, NhatKy_ViPham!C:C, "T2") - SUMIFS(NhatKy_ViPham!K:K, NhatKy_ViPham!E:E, "12_Toan_A", NhatKy_ViPham!F:F, B33, NhatKy_ViPham!C:C, "T2")</f>
        <v>100</v>
      </c>
      <c r="T33" s="7">
        <f>100 + SUMIFS(NhatKy_ViPham!J:J, NhatKy_ViPham!E:E, "12_Toan_A", NhatKy_ViPham!F:F, B33, NhatKy_ViPham!C:C, "T3") - SUMIFS(NhatKy_ViPham!K:K, NhatKy_ViPham!E:E, "12_Toan_A", NhatKy_ViPham!F:F, B33, NhatKy_ViPham!C:C, "T3")</f>
        <v>100</v>
      </c>
      <c r="U33" s="7">
        <f>100 + SUMIFS(NhatKy_ViPham!J:J, NhatKy_ViPham!E:E, "12_Toan_A", NhatKy_ViPham!F:F, B33, NhatKy_ViPham!C:C, "T4") - SUMIFS(NhatKy_ViPham!K:K, NhatKy_ViPham!E:E, "12_Toan_A", NhatKy_ViPham!F:F, B33, NhatKy_ViPham!C:C, "T4")</f>
        <v>100</v>
      </c>
      <c r="V33" s="7">
        <f>100 + SUMIFS(NhatKy_ViPham!J:J, NhatKy_ViPham!E:E, "12_Toan_A", NhatKy_ViPham!F:F, B33, NhatKy_ViPham!C:C, "T5") - SUMIFS(NhatKy_ViPham!K:K, NhatKy_ViPham!E:E, "12_Toan_A", NhatKy_ViPham!F:F, B33, NhatKy_ViPham!C:C, "T5")</f>
        <v>100</v>
      </c>
      <c r="W33" s="7">
        <f>100 + SUMIFS(NhatKy_ViPham!J:J, NhatKy_ViPham!E:E, "12_Toan_A", NhatKy_ViPham!F:F, B33, NhatKy_ViPham!C:C, "T6") - SUMIFS(NhatKy_ViPham!K:K, NhatKy_ViPham!E:E, "12_Toan_A", NhatKy_ViPham!F:F, B33, NhatKy_ViPham!C:C, "T6")</f>
        <v>100</v>
      </c>
      <c r="X33" s="7">
        <f>100 + SUMIFS(NhatKy_ViPham!J:J, NhatKy_ViPham!E:E, "12_Toan_A", NhatKy_ViPham!F:F, B33, NhatKy_ViPham!C:C, "T7") - SUMIFS(NhatKy_ViPham!K:K, NhatKy_ViPham!E:E, "12_Toan_A", NhatKy_ViPham!F:F, B33, NhatKy_ViPham!C:C, "T7")</f>
        <v>100</v>
      </c>
      <c r="Y33" s="7">
        <f>100 + SUMIFS(NhatKy_ViPham!J:J, NhatKy_ViPham!E:E, "12_Toan_A", NhatKy_ViPham!F:F, B33, NhatKy_ViPham!C:C, "T8") - SUMIFS(NhatKy_ViPham!K:K, NhatKy_ViPham!E:E, "12_Toan_A", NhatKy_ViPham!F:F, B33, NhatKy_ViPham!C:C, "T8")</f>
        <v>100</v>
      </c>
      <c r="Z33" s="7">
        <f>100 + SUMIFS(NhatKy_ViPham!J:J, NhatKy_ViPham!E:E, "12_Toan_A", NhatKy_ViPham!F:F, B33, NhatKy_ViPham!C:C, "T9") - SUMIFS(NhatKy_ViPham!K:K, NhatKy_ViPham!E:E, "12_Toan_A", NhatKy_ViPham!F:F, B33, NhatKy_ViPham!C:C, "T9")</f>
        <v>100</v>
      </c>
      <c r="AA33" s="7">
        <f>100 + SUMIFS(NhatKy_ViPham!J:J, NhatKy_ViPham!E:E, "12_Toan_A", NhatKy_ViPham!F:F, B33, NhatKy_ViPham!C:C, "T10") - SUMIFS(NhatKy_ViPham!K:K, NhatKy_ViPham!E:E, "12_Toan_A", NhatKy_ViPham!F:F, B33, NhatKy_ViPham!C:C, "T10")</f>
        <v>100</v>
      </c>
      <c r="AB33" s="7">
        <f>100 + SUMIFS(NhatKy_ViPham!J:J, NhatKy_ViPham!E:E, "12_Toan_A", NhatKy_ViPham!F:F, B33, NhatKy_ViPham!C:C, "T11") - SUMIFS(NhatKy_ViPham!K:K, NhatKy_ViPham!E:E, "12_Toan_A", NhatKy_ViPham!F:F, B33, NhatKy_ViPham!C:C, "T11")</f>
        <v>100</v>
      </c>
      <c r="AC33" s="7">
        <f>100 + SUMIFS(NhatKy_ViPham!J:J, NhatKy_ViPham!E:E, "12_Toan_A", NhatKy_ViPham!F:F, B33, NhatKy_ViPham!C:C, "T12") - SUMIFS(NhatKy_ViPham!K:K, NhatKy_ViPham!E:E, "12_Toan_A", NhatKy_ViPham!F:F, B33, NhatKy_ViPham!C:C, "T12")</f>
        <v>100</v>
      </c>
      <c r="AD33" s="7">
        <f>100 + SUMIFS(NhatKy_ViPham!J:J, NhatKy_ViPham!E:E, "12_Toan_A", NhatKy_ViPham!F:F, B33, NhatKy_ViPham!C:C, "T13") - SUMIFS(NhatKy_ViPham!K:K, NhatKy_ViPham!E:E, "12_Toan_A", NhatKy_ViPham!F:F, B33, NhatKy_ViPham!C:C, "T13")</f>
        <v>100</v>
      </c>
      <c r="AE33" s="7">
        <f>100 + SUMIFS(NhatKy_ViPham!J:J, NhatKy_ViPham!E:E, "12_Toan_A", NhatKy_ViPham!F:F, B33, NhatKy_ViPham!C:C, "T14") - SUMIFS(NhatKy_ViPham!K:K, NhatKy_ViPham!E:E, "12_Toan_A", NhatKy_ViPham!F:F, B33, NhatKy_ViPham!C:C, "T14")</f>
        <v>100</v>
      </c>
      <c r="AF33" s="7">
        <f>100 + SUMIFS(NhatKy_ViPham!J:J, NhatKy_ViPham!E:E, "12_Toan_A", NhatKy_ViPham!F:F, B33, NhatKy_ViPham!C:C, "T15") - SUMIFS(NhatKy_ViPham!K:K, NhatKy_ViPham!E:E, "12_Toan_A", NhatKy_ViPham!F:F, B33, NhatKy_ViPham!C:C, "T15")</f>
        <v>100</v>
      </c>
      <c r="AG33" s="7">
        <f>100 + SUMIFS(NhatKy_ViPham!J:J, NhatKy_ViPham!E:E, "12_Toan_A", NhatKy_ViPham!F:F, B33, NhatKy_ViPham!C:C, "T16") - SUMIFS(NhatKy_ViPham!K:K, NhatKy_ViPham!E:E, "12_Toan_A", NhatKy_ViPham!F:F, B33, NhatKy_ViPham!C:C, "T16")</f>
        <v>100</v>
      </c>
      <c r="AH33" s="7">
        <f>100 + SUMIFS(NhatKy_ViPham!J:J, NhatKy_ViPham!E:E, "12_Toan_A", NhatKy_ViPham!F:F, B33, NhatKy_ViPham!C:C, "T17") - SUMIFS(NhatKy_ViPham!K:K, NhatKy_ViPham!E:E, "12_Toan_A", NhatKy_ViPham!F:F, B33, NhatKy_ViPham!C:C, "T17")</f>
        <v>100</v>
      </c>
      <c r="AI33" s="7">
        <f>100 + SUMIFS(NhatKy_ViPham!J:J, NhatKy_ViPham!E:E, "12_Toan_A", NhatKy_ViPham!F:F, B33, NhatKy_ViPham!C:C, "T18") - SUMIFS(NhatKy_ViPham!K:K, NhatKy_ViPham!E:E, "12_Toan_A", NhatKy_ViPham!F:F, B33, NhatKy_ViPham!C:C, "T18")</f>
        <v>100</v>
      </c>
      <c r="AJ33" s="7">
        <f>100 + SUMIFS(NhatKy_ViPham!J:J, NhatKy_ViPham!E:E, "12_Toan_A", NhatKy_ViPham!F:F, B33, NhatKy_ViPham!C:C, "T19") - SUMIFS(NhatKy_ViPham!K:K, NhatKy_ViPham!E:E, "12_Toan_A", NhatKy_ViPham!F:F, B33, NhatKy_ViPham!C:C, "T19")</f>
        <v>100</v>
      </c>
      <c r="AK33" s="7">
        <f>100 + SUMIFS(NhatKy_ViPham!J:J, NhatKy_ViPham!E:E, "12_Toan_A", NhatKy_ViPham!F:F, B33, NhatKy_ViPham!C:C, "T20") - SUMIFS(NhatKy_ViPham!K:K, NhatKy_ViPham!E:E, "12_Toan_A", NhatKy_ViPham!F:F, B33, NhatKy_ViPham!C:C, "T20")</f>
        <v>100</v>
      </c>
      <c r="AL33" s="7">
        <f>100 + SUMIFS(NhatKy_ViPham!J:J, NhatKy_ViPham!E:E, "12_Toan_A", NhatKy_ViPham!F:F, B33, NhatKy_ViPham!C:C, "T21") - SUMIFS(NhatKy_ViPham!K:K, NhatKy_ViPham!E:E, "12_Toan_A", NhatKy_ViPham!F:F, B33, NhatKy_ViPham!C:C, "T21")</f>
        <v>100</v>
      </c>
      <c r="AM33" s="7">
        <f>100 + SUMIFS(NhatKy_ViPham!J:J, NhatKy_ViPham!E:E, "12_Toan_A", NhatKy_ViPham!F:F, B33, NhatKy_ViPham!C:C, "T22") - SUMIFS(NhatKy_ViPham!K:K, NhatKy_ViPham!E:E, "12_Toan_A", NhatKy_ViPham!F:F, B33, NhatKy_ViPham!C:C, "T22")</f>
        <v>100</v>
      </c>
      <c r="AN33" s="7">
        <f>100 + SUMIFS(NhatKy_ViPham!J:J, NhatKy_ViPham!E:E, "12_Toan_A", NhatKy_ViPham!F:F, B33, NhatKy_ViPham!C:C, "T23") - SUMIFS(NhatKy_ViPham!K:K, NhatKy_ViPham!E:E, "12_Toan_A", NhatKy_ViPham!F:F, B33, NhatKy_ViPham!C:C, "T23")</f>
        <v>100</v>
      </c>
      <c r="AO33" s="7">
        <f>100 + SUMIFS(NhatKy_ViPham!J:J, NhatKy_ViPham!E:E, "12_Toan_A", NhatKy_ViPham!F:F, B33, NhatKy_ViPham!C:C, "T24") - SUMIFS(NhatKy_ViPham!K:K, NhatKy_ViPham!E:E, "12_Toan_A", NhatKy_ViPham!F:F, B33, NhatKy_ViPham!C:C, "T24")</f>
        <v>100</v>
      </c>
      <c r="AP33" s="7">
        <f>100 + SUMIFS(NhatKy_ViPham!J:J, NhatKy_ViPham!E:E, "12_Toan_A", NhatKy_ViPham!F:F, B33, NhatKy_ViPham!C:C, "T25") - SUMIFS(NhatKy_ViPham!K:K, NhatKy_ViPham!E:E, "12_Toan_A", NhatKy_ViPham!F:F, B33, NhatKy_ViPham!C:C, "T25")</f>
        <v>100</v>
      </c>
      <c r="AQ33" s="7">
        <f>100 + SUMIFS(NhatKy_ViPham!J:J, NhatKy_ViPham!E:E, "12_Toan_A", NhatKy_ViPham!F:F, B33, NhatKy_ViPham!C:C, "T26") - SUMIFS(NhatKy_ViPham!K:K, NhatKy_ViPham!E:E, "12_Toan_A", NhatKy_ViPham!F:F, B33, NhatKy_ViPham!C:C, "T26")</f>
        <v>100</v>
      </c>
      <c r="AR33" s="7">
        <f>100 + SUMIFS(NhatKy_ViPham!J:J, NhatKy_ViPham!E:E, "12_Toan_A", NhatKy_ViPham!F:F, B33, NhatKy_ViPham!C:C, "T27") - SUMIFS(NhatKy_ViPham!K:K, NhatKy_ViPham!E:E, "12_Toan_A", NhatKy_ViPham!F:F, B33, NhatKy_ViPham!C:C, "T27")</f>
        <v>100</v>
      </c>
      <c r="AS33" s="7">
        <f>100 + SUMIFS(NhatKy_ViPham!J:J, NhatKy_ViPham!E:E, "12_Toan_A", NhatKy_ViPham!F:F, B33, NhatKy_ViPham!C:C, "T28") - SUMIFS(NhatKy_ViPham!K:K, NhatKy_ViPham!E:E, "12_Toan_A", NhatKy_ViPham!F:F, B33, NhatKy_ViPham!C:C, "T28")</f>
        <v>100</v>
      </c>
      <c r="AT33" s="7">
        <f>100 + SUMIFS(NhatKy_ViPham!J:J, NhatKy_ViPham!E:E, "12_Toan_A", NhatKy_ViPham!F:F, B33, NhatKy_ViPham!C:C, "T29") - SUMIFS(NhatKy_ViPham!K:K, NhatKy_ViPham!E:E, "12_Toan_A", NhatKy_ViPham!F:F, B33, NhatKy_ViPham!C:C, "T29")</f>
        <v>100</v>
      </c>
      <c r="AU33" s="7">
        <f>100 + SUMIFS(NhatKy_ViPham!J:J, NhatKy_ViPham!E:E, "12_Toan_A", NhatKy_ViPham!F:F, B33, NhatKy_ViPham!C:C, "T30") - SUMIFS(NhatKy_ViPham!K:K, NhatKy_ViPham!E:E, "12_Toan_A", NhatKy_ViPham!F:F, B33, NhatKy_ViPham!C:C, "T30")</f>
        <v>100</v>
      </c>
      <c r="AV33" s="7">
        <f>100 + SUMIFS(NhatKy_ViPham!J:J, NhatKy_ViPham!E:E, "12_Toan_A", NhatKy_ViPham!F:F, B33, NhatKy_ViPham!C:C, "T31") - SUMIFS(NhatKy_ViPham!K:K, NhatKy_ViPham!E:E, "12_Toan_A", NhatKy_ViPham!F:F, B33, NhatKy_ViPham!C:C, "T31")</f>
        <v>100</v>
      </c>
      <c r="AW33" s="7">
        <f>100 + SUMIFS(NhatKy_ViPham!J:J, NhatKy_ViPham!E:E, "12_Toan_A", NhatKy_ViPham!F:F, B33, NhatKy_ViPham!C:C, "T32") - SUMIFS(NhatKy_ViPham!K:K, NhatKy_ViPham!E:E, "12_Toan_A", NhatKy_ViPham!F:F, B33, NhatKy_ViPham!C:C, "T32")</f>
        <v>100</v>
      </c>
      <c r="AX33" s="7">
        <f>100 + SUMIFS(NhatKy_ViPham!J:J, NhatKy_ViPham!E:E, "12_Toan_A", NhatKy_ViPham!F:F, B33, NhatKy_ViPham!C:C, "T33") - SUMIFS(NhatKy_ViPham!K:K, NhatKy_ViPham!E:E, "12_Toan_A", NhatKy_ViPham!F:F, B33, NhatKy_ViPham!C:C, "T33")</f>
        <v>100</v>
      </c>
      <c r="AY33" s="7">
        <f>100 + SUMIFS(NhatKy_ViPham!J:J, NhatKy_ViPham!E:E, "12_Toan_A", NhatKy_ViPham!F:F, B33, NhatKy_ViPham!C:C, "T34") - SUMIFS(NhatKy_ViPham!K:K, NhatKy_ViPham!E:E, "12_Toan_A", NhatKy_ViPham!F:F, B33, NhatKy_ViPham!C:C, "T34")</f>
        <v>100</v>
      </c>
      <c r="AZ33" s="7">
        <f>100 + SUMIFS(NhatKy_ViPham!J:J, NhatKy_ViPham!E:E, "12_Toan_A", NhatKy_ViPham!F:F, B33, NhatKy_ViPham!C:C, "T35") - SUMIFS(NhatKy_ViPham!K:K, NhatKy_ViPham!E:E, "12_Toan_A", NhatKy_ViPham!F:F, B33, NhatKy_ViPham!C:C, "T35")</f>
        <v>100</v>
      </c>
      <c r="BA33" s="12">
        <f t="shared" si="0"/>
        <v>100</v>
      </c>
      <c r="BB33" s="11" t="s">
        <v>430</v>
      </c>
      <c r="BC33" s="14" t="str">
        <f t="shared" si="1"/>
        <v>Tốt</v>
      </c>
      <c r="BD33" s="10" t="str">
        <f t="shared" si="2"/>
        <v>🟢 BÌNH THƯỜNG</v>
      </c>
    </row>
    <row r="34" spans="1:56" x14ac:dyDescent="0.25">
      <c r="A34" s="5">
        <v>26</v>
      </c>
      <c r="B34" s="15" t="s">
        <v>2250</v>
      </c>
      <c r="C34" s="5" t="s">
        <v>2251</v>
      </c>
      <c r="D34" s="5" t="s">
        <v>435</v>
      </c>
      <c r="E34" s="11" t="s">
        <v>430</v>
      </c>
      <c r="F34" s="6">
        <f>SUMIFS(NhatKy_ViPham!K:K, NhatKy_ViPham!E:E, "12_Toan_A", NhatKy_ViPham!F:F, B34, NhatKy_ViPham!H:H, "L01")</f>
        <v>0</v>
      </c>
      <c r="G34" s="6">
        <f>SUMIFS(NhatKy_ViPham!K:K, NhatKy_ViPham!E:E, "12_Toan_A", NhatKy_ViPham!F:F, B34, NhatKy_ViPham!H:H, "L02")</f>
        <v>0</v>
      </c>
      <c r="H34" s="6">
        <f>SUMIFS(NhatKy_ViPham!K:K, NhatKy_ViPham!E:E, "12_Toan_A", NhatKy_ViPham!F:F, B34, NhatKy_ViPham!H:H, "L03")</f>
        <v>0</v>
      </c>
      <c r="I34" s="6">
        <f>SUMIFS(NhatKy_ViPham!K:K, NhatKy_ViPham!E:E, "12_Toan_A", NhatKy_ViPham!F:F, B34, NhatKy_ViPham!H:H, "L04")</f>
        <v>0</v>
      </c>
      <c r="J34" s="6">
        <f>SUMIFS(NhatKy_ViPham!K:K, NhatKy_ViPham!E:E, "12_Toan_A", NhatKy_ViPham!F:F, B34, NhatKy_ViPham!H:H, "L05")</f>
        <v>0</v>
      </c>
      <c r="K34" s="6">
        <f>SUMIFS(NhatKy_ViPham!K:K, NhatKy_ViPham!E:E, "12_Toan_A", NhatKy_ViPham!F:F, B34, NhatKy_ViPham!H:H, "L06")</f>
        <v>0</v>
      </c>
      <c r="L34" s="6">
        <f>SUMIFS(NhatKy_ViPham!K:K, NhatKy_ViPham!E:E, "12_Toan_A", NhatKy_ViPham!F:F, B34, NhatKy_ViPham!H:H, "L07")</f>
        <v>0</v>
      </c>
      <c r="M34" s="6">
        <f>SUMIFS(NhatKy_ViPham!K:K, NhatKy_ViPham!E:E, "12_Toan_A", NhatKy_ViPham!F:F, B34, NhatKy_ViPham!H:H, "L08")</f>
        <v>0</v>
      </c>
      <c r="N34" s="6">
        <f>SUMIFS(NhatKy_ViPham!K:K, NhatKy_ViPham!E:E, "12_Toan_A", NhatKy_ViPham!F:F, B34, NhatKy_ViPham!H:H, "L09")</f>
        <v>0</v>
      </c>
      <c r="O34" s="6">
        <f>SUMIFS(NhatKy_ViPham!K:K, NhatKy_ViPham!E:E, "12_Toan_A", NhatKy_ViPham!F:F, B34, NhatKy_ViPham!H:H, "L10")</f>
        <v>0</v>
      </c>
      <c r="P34" s="12">
        <f>SUMIFS(NhatKy_ViPham!J:J, NhatKy_ViPham!E:E, "12_Toan_A", NhatKy_ViPham!F:F, B34)</f>
        <v>0</v>
      </c>
      <c r="Q34" s="13">
        <f>SUMIFS(NhatKy_ViPham!K:K, NhatKy_ViPham!E:E, "12_Toan_A", NhatKy_ViPham!F:F, B34)</f>
        <v>0</v>
      </c>
      <c r="R34" s="6">
        <f>100 + SUMIFS(NhatKy_ViPham!J:J, NhatKy_ViPham!E:E, "12_Toan_A", NhatKy_ViPham!F:F, B34, NhatKy_ViPham!C:C, "T1") - SUMIFS(NhatKy_ViPham!K:K, NhatKy_ViPham!E:E, "12_Toan_A", NhatKy_ViPham!F:F, B34, NhatKy_ViPham!C:C, "T1")</f>
        <v>100</v>
      </c>
      <c r="S34" s="6">
        <f>100 + SUMIFS(NhatKy_ViPham!J:J, NhatKy_ViPham!E:E, "12_Toan_A", NhatKy_ViPham!F:F, B34, NhatKy_ViPham!C:C, "T2") - SUMIFS(NhatKy_ViPham!K:K, NhatKy_ViPham!E:E, "12_Toan_A", NhatKy_ViPham!F:F, B34, NhatKy_ViPham!C:C, "T2")</f>
        <v>100</v>
      </c>
      <c r="T34" s="6">
        <f>100 + SUMIFS(NhatKy_ViPham!J:J, NhatKy_ViPham!E:E, "12_Toan_A", NhatKy_ViPham!F:F, B34, NhatKy_ViPham!C:C, "T3") - SUMIFS(NhatKy_ViPham!K:K, NhatKy_ViPham!E:E, "12_Toan_A", NhatKy_ViPham!F:F, B34, NhatKy_ViPham!C:C, "T3")</f>
        <v>100</v>
      </c>
      <c r="U34" s="6">
        <f>100 + SUMIFS(NhatKy_ViPham!J:J, NhatKy_ViPham!E:E, "12_Toan_A", NhatKy_ViPham!F:F, B34, NhatKy_ViPham!C:C, "T4") - SUMIFS(NhatKy_ViPham!K:K, NhatKy_ViPham!E:E, "12_Toan_A", NhatKy_ViPham!F:F, B34, NhatKy_ViPham!C:C, "T4")</f>
        <v>100</v>
      </c>
      <c r="V34" s="6">
        <f>100 + SUMIFS(NhatKy_ViPham!J:J, NhatKy_ViPham!E:E, "12_Toan_A", NhatKy_ViPham!F:F, B34, NhatKy_ViPham!C:C, "T5") - SUMIFS(NhatKy_ViPham!K:K, NhatKy_ViPham!E:E, "12_Toan_A", NhatKy_ViPham!F:F, B34, NhatKy_ViPham!C:C, "T5")</f>
        <v>100</v>
      </c>
      <c r="W34" s="6">
        <f>100 + SUMIFS(NhatKy_ViPham!J:J, NhatKy_ViPham!E:E, "12_Toan_A", NhatKy_ViPham!F:F, B34, NhatKy_ViPham!C:C, "T6") - SUMIFS(NhatKy_ViPham!K:K, NhatKy_ViPham!E:E, "12_Toan_A", NhatKy_ViPham!F:F, B34, NhatKy_ViPham!C:C, "T6")</f>
        <v>100</v>
      </c>
      <c r="X34" s="6">
        <f>100 + SUMIFS(NhatKy_ViPham!J:J, NhatKy_ViPham!E:E, "12_Toan_A", NhatKy_ViPham!F:F, B34, NhatKy_ViPham!C:C, "T7") - SUMIFS(NhatKy_ViPham!K:K, NhatKy_ViPham!E:E, "12_Toan_A", NhatKy_ViPham!F:F, B34, NhatKy_ViPham!C:C, "T7")</f>
        <v>100</v>
      </c>
      <c r="Y34" s="6">
        <f>100 + SUMIFS(NhatKy_ViPham!J:J, NhatKy_ViPham!E:E, "12_Toan_A", NhatKy_ViPham!F:F, B34, NhatKy_ViPham!C:C, "T8") - SUMIFS(NhatKy_ViPham!K:K, NhatKy_ViPham!E:E, "12_Toan_A", NhatKy_ViPham!F:F, B34, NhatKy_ViPham!C:C, "T8")</f>
        <v>100</v>
      </c>
      <c r="Z34" s="6">
        <f>100 + SUMIFS(NhatKy_ViPham!J:J, NhatKy_ViPham!E:E, "12_Toan_A", NhatKy_ViPham!F:F, B34, NhatKy_ViPham!C:C, "T9") - SUMIFS(NhatKy_ViPham!K:K, NhatKy_ViPham!E:E, "12_Toan_A", NhatKy_ViPham!F:F, B34, NhatKy_ViPham!C:C, "T9")</f>
        <v>100</v>
      </c>
      <c r="AA34" s="6">
        <f>100 + SUMIFS(NhatKy_ViPham!J:J, NhatKy_ViPham!E:E, "12_Toan_A", NhatKy_ViPham!F:F, B34, NhatKy_ViPham!C:C, "T10") - SUMIFS(NhatKy_ViPham!K:K, NhatKy_ViPham!E:E, "12_Toan_A", NhatKy_ViPham!F:F, B34, NhatKy_ViPham!C:C, "T10")</f>
        <v>100</v>
      </c>
      <c r="AB34" s="6">
        <f>100 + SUMIFS(NhatKy_ViPham!J:J, NhatKy_ViPham!E:E, "12_Toan_A", NhatKy_ViPham!F:F, B34, NhatKy_ViPham!C:C, "T11") - SUMIFS(NhatKy_ViPham!K:K, NhatKy_ViPham!E:E, "12_Toan_A", NhatKy_ViPham!F:F, B34, NhatKy_ViPham!C:C, "T11")</f>
        <v>100</v>
      </c>
      <c r="AC34" s="6">
        <f>100 + SUMIFS(NhatKy_ViPham!J:J, NhatKy_ViPham!E:E, "12_Toan_A", NhatKy_ViPham!F:F, B34, NhatKy_ViPham!C:C, "T12") - SUMIFS(NhatKy_ViPham!K:K, NhatKy_ViPham!E:E, "12_Toan_A", NhatKy_ViPham!F:F, B34, NhatKy_ViPham!C:C, "T12")</f>
        <v>100</v>
      </c>
      <c r="AD34" s="6">
        <f>100 + SUMIFS(NhatKy_ViPham!J:J, NhatKy_ViPham!E:E, "12_Toan_A", NhatKy_ViPham!F:F, B34, NhatKy_ViPham!C:C, "T13") - SUMIFS(NhatKy_ViPham!K:K, NhatKy_ViPham!E:E, "12_Toan_A", NhatKy_ViPham!F:F, B34, NhatKy_ViPham!C:C, "T13")</f>
        <v>100</v>
      </c>
      <c r="AE34" s="6">
        <f>100 + SUMIFS(NhatKy_ViPham!J:J, NhatKy_ViPham!E:E, "12_Toan_A", NhatKy_ViPham!F:F, B34, NhatKy_ViPham!C:C, "T14") - SUMIFS(NhatKy_ViPham!K:K, NhatKy_ViPham!E:E, "12_Toan_A", NhatKy_ViPham!F:F, B34, NhatKy_ViPham!C:C, "T14")</f>
        <v>100</v>
      </c>
      <c r="AF34" s="6">
        <f>100 + SUMIFS(NhatKy_ViPham!J:J, NhatKy_ViPham!E:E, "12_Toan_A", NhatKy_ViPham!F:F, B34, NhatKy_ViPham!C:C, "T15") - SUMIFS(NhatKy_ViPham!K:K, NhatKy_ViPham!E:E, "12_Toan_A", NhatKy_ViPham!F:F, B34, NhatKy_ViPham!C:C, "T15")</f>
        <v>100</v>
      </c>
      <c r="AG34" s="6">
        <f>100 + SUMIFS(NhatKy_ViPham!J:J, NhatKy_ViPham!E:E, "12_Toan_A", NhatKy_ViPham!F:F, B34, NhatKy_ViPham!C:C, "T16") - SUMIFS(NhatKy_ViPham!K:K, NhatKy_ViPham!E:E, "12_Toan_A", NhatKy_ViPham!F:F, B34, NhatKy_ViPham!C:C, "T16")</f>
        <v>100</v>
      </c>
      <c r="AH34" s="6">
        <f>100 + SUMIFS(NhatKy_ViPham!J:J, NhatKy_ViPham!E:E, "12_Toan_A", NhatKy_ViPham!F:F, B34, NhatKy_ViPham!C:C, "T17") - SUMIFS(NhatKy_ViPham!K:K, NhatKy_ViPham!E:E, "12_Toan_A", NhatKy_ViPham!F:F, B34, NhatKy_ViPham!C:C, "T17")</f>
        <v>100</v>
      </c>
      <c r="AI34" s="6">
        <f>100 + SUMIFS(NhatKy_ViPham!J:J, NhatKy_ViPham!E:E, "12_Toan_A", NhatKy_ViPham!F:F, B34, NhatKy_ViPham!C:C, "T18") - SUMIFS(NhatKy_ViPham!K:K, NhatKy_ViPham!E:E, "12_Toan_A", NhatKy_ViPham!F:F, B34, NhatKy_ViPham!C:C, "T18")</f>
        <v>100</v>
      </c>
      <c r="AJ34" s="6">
        <f>100 + SUMIFS(NhatKy_ViPham!J:J, NhatKy_ViPham!E:E, "12_Toan_A", NhatKy_ViPham!F:F, B34, NhatKy_ViPham!C:C, "T19") - SUMIFS(NhatKy_ViPham!K:K, NhatKy_ViPham!E:E, "12_Toan_A", NhatKy_ViPham!F:F, B34, NhatKy_ViPham!C:C, "T19")</f>
        <v>100</v>
      </c>
      <c r="AK34" s="6">
        <f>100 + SUMIFS(NhatKy_ViPham!J:J, NhatKy_ViPham!E:E, "12_Toan_A", NhatKy_ViPham!F:F, B34, NhatKy_ViPham!C:C, "T20") - SUMIFS(NhatKy_ViPham!K:K, NhatKy_ViPham!E:E, "12_Toan_A", NhatKy_ViPham!F:F, B34, NhatKy_ViPham!C:C, "T20")</f>
        <v>100</v>
      </c>
      <c r="AL34" s="6">
        <f>100 + SUMIFS(NhatKy_ViPham!J:J, NhatKy_ViPham!E:E, "12_Toan_A", NhatKy_ViPham!F:F, B34, NhatKy_ViPham!C:C, "T21") - SUMIFS(NhatKy_ViPham!K:K, NhatKy_ViPham!E:E, "12_Toan_A", NhatKy_ViPham!F:F, B34, NhatKy_ViPham!C:C, "T21")</f>
        <v>100</v>
      </c>
      <c r="AM34" s="6">
        <f>100 + SUMIFS(NhatKy_ViPham!J:J, NhatKy_ViPham!E:E, "12_Toan_A", NhatKy_ViPham!F:F, B34, NhatKy_ViPham!C:C, "T22") - SUMIFS(NhatKy_ViPham!K:K, NhatKy_ViPham!E:E, "12_Toan_A", NhatKy_ViPham!F:F, B34, NhatKy_ViPham!C:C, "T22")</f>
        <v>100</v>
      </c>
      <c r="AN34" s="6">
        <f>100 + SUMIFS(NhatKy_ViPham!J:J, NhatKy_ViPham!E:E, "12_Toan_A", NhatKy_ViPham!F:F, B34, NhatKy_ViPham!C:C, "T23") - SUMIFS(NhatKy_ViPham!K:K, NhatKy_ViPham!E:E, "12_Toan_A", NhatKy_ViPham!F:F, B34, NhatKy_ViPham!C:C, "T23")</f>
        <v>100</v>
      </c>
      <c r="AO34" s="6">
        <f>100 + SUMIFS(NhatKy_ViPham!J:J, NhatKy_ViPham!E:E, "12_Toan_A", NhatKy_ViPham!F:F, B34, NhatKy_ViPham!C:C, "T24") - SUMIFS(NhatKy_ViPham!K:K, NhatKy_ViPham!E:E, "12_Toan_A", NhatKy_ViPham!F:F, B34, NhatKy_ViPham!C:C, "T24")</f>
        <v>100</v>
      </c>
      <c r="AP34" s="6">
        <f>100 + SUMIFS(NhatKy_ViPham!J:J, NhatKy_ViPham!E:E, "12_Toan_A", NhatKy_ViPham!F:F, B34, NhatKy_ViPham!C:C, "T25") - SUMIFS(NhatKy_ViPham!K:K, NhatKy_ViPham!E:E, "12_Toan_A", NhatKy_ViPham!F:F, B34, NhatKy_ViPham!C:C, "T25")</f>
        <v>100</v>
      </c>
      <c r="AQ34" s="6">
        <f>100 + SUMIFS(NhatKy_ViPham!J:J, NhatKy_ViPham!E:E, "12_Toan_A", NhatKy_ViPham!F:F, B34, NhatKy_ViPham!C:C, "T26") - SUMIFS(NhatKy_ViPham!K:K, NhatKy_ViPham!E:E, "12_Toan_A", NhatKy_ViPham!F:F, B34, NhatKy_ViPham!C:C, "T26")</f>
        <v>100</v>
      </c>
      <c r="AR34" s="6">
        <f>100 + SUMIFS(NhatKy_ViPham!J:J, NhatKy_ViPham!E:E, "12_Toan_A", NhatKy_ViPham!F:F, B34, NhatKy_ViPham!C:C, "T27") - SUMIFS(NhatKy_ViPham!K:K, NhatKy_ViPham!E:E, "12_Toan_A", NhatKy_ViPham!F:F, B34, NhatKy_ViPham!C:C, "T27")</f>
        <v>100</v>
      </c>
      <c r="AS34" s="6">
        <f>100 + SUMIFS(NhatKy_ViPham!J:J, NhatKy_ViPham!E:E, "12_Toan_A", NhatKy_ViPham!F:F, B34, NhatKy_ViPham!C:C, "T28") - SUMIFS(NhatKy_ViPham!K:K, NhatKy_ViPham!E:E, "12_Toan_A", NhatKy_ViPham!F:F, B34, NhatKy_ViPham!C:C, "T28")</f>
        <v>100</v>
      </c>
      <c r="AT34" s="6">
        <f>100 + SUMIFS(NhatKy_ViPham!J:J, NhatKy_ViPham!E:E, "12_Toan_A", NhatKy_ViPham!F:F, B34, NhatKy_ViPham!C:C, "T29") - SUMIFS(NhatKy_ViPham!K:K, NhatKy_ViPham!E:E, "12_Toan_A", NhatKy_ViPham!F:F, B34, NhatKy_ViPham!C:C, "T29")</f>
        <v>100</v>
      </c>
      <c r="AU34" s="6">
        <f>100 + SUMIFS(NhatKy_ViPham!J:J, NhatKy_ViPham!E:E, "12_Toan_A", NhatKy_ViPham!F:F, B34, NhatKy_ViPham!C:C, "T30") - SUMIFS(NhatKy_ViPham!K:K, NhatKy_ViPham!E:E, "12_Toan_A", NhatKy_ViPham!F:F, B34, NhatKy_ViPham!C:C, "T30")</f>
        <v>100</v>
      </c>
      <c r="AV34" s="6">
        <f>100 + SUMIFS(NhatKy_ViPham!J:J, NhatKy_ViPham!E:E, "12_Toan_A", NhatKy_ViPham!F:F, B34, NhatKy_ViPham!C:C, "T31") - SUMIFS(NhatKy_ViPham!K:K, NhatKy_ViPham!E:E, "12_Toan_A", NhatKy_ViPham!F:F, B34, NhatKy_ViPham!C:C, "T31")</f>
        <v>100</v>
      </c>
      <c r="AW34" s="6">
        <f>100 + SUMIFS(NhatKy_ViPham!J:J, NhatKy_ViPham!E:E, "12_Toan_A", NhatKy_ViPham!F:F, B34, NhatKy_ViPham!C:C, "T32") - SUMIFS(NhatKy_ViPham!K:K, NhatKy_ViPham!E:E, "12_Toan_A", NhatKy_ViPham!F:F, B34, NhatKy_ViPham!C:C, "T32")</f>
        <v>100</v>
      </c>
      <c r="AX34" s="6">
        <f>100 + SUMIFS(NhatKy_ViPham!J:J, NhatKy_ViPham!E:E, "12_Toan_A", NhatKy_ViPham!F:F, B34, NhatKy_ViPham!C:C, "T33") - SUMIFS(NhatKy_ViPham!K:K, NhatKy_ViPham!E:E, "12_Toan_A", NhatKy_ViPham!F:F, B34, NhatKy_ViPham!C:C, "T33")</f>
        <v>100</v>
      </c>
      <c r="AY34" s="6">
        <f>100 + SUMIFS(NhatKy_ViPham!J:J, NhatKy_ViPham!E:E, "12_Toan_A", NhatKy_ViPham!F:F, B34, NhatKy_ViPham!C:C, "T34") - SUMIFS(NhatKy_ViPham!K:K, NhatKy_ViPham!E:E, "12_Toan_A", NhatKy_ViPham!F:F, B34, NhatKy_ViPham!C:C, "T34")</f>
        <v>100</v>
      </c>
      <c r="AZ34" s="6">
        <f>100 + SUMIFS(NhatKy_ViPham!J:J, NhatKy_ViPham!E:E, "12_Toan_A", NhatKy_ViPham!F:F, B34, NhatKy_ViPham!C:C, "T35") - SUMIFS(NhatKy_ViPham!K:K, NhatKy_ViPham!E:E, "12_Toan_A", NhatKy_ViPham!F:F, B34, NhatKy_ViPham!C:C, "T35")</f>
        <v>100</v>
      </c>
      <c r="BA34" s="12">
        <f t="shared" si="0"/>
        <v>100</v>
      </c>
      <c r="BB34" s="11" t="s">
        <v>430</v>
      </c>
      <c r="BC34" s="16" t="str">
        <f t="shared" si="1"/>
        <v>Tốt</v>
      </c>
      <c r="BD34" s="15" t="str">
        <f t="shared" si="2"/>
        <v>🟢 BÌNH THƯỜNG</v>
      </c>
    </row>
    <row r="35" spans="1:56" x14ac:dyDescent="0.25">
      <c r="A35" s="4">
        <v>27</v>
      </c>
      <c r="B35" s="10" t="s">
        <v>2252</v>
      </c>
      <c r="C35" s="4" t="s">
        <v>2209</v>
      </c>
      <c r="D35" s="4" t="s">
        <v>435</v>
      </c>
      <c r="E35" s="11" t="s">
        <v>430</v>
      </c>
      <c r="F35" s="7">
        <f>SUMIFS(NhatKy_ViPham!K:K, NhatKy_ViPham!E:E, "12_Toan_A", NhatKy_ViPham!F:F, B35, NhatKy_ViPham!H:H, "L01")</f>
        <v>0</v>
      </c>
      <c r="G35" s="7">
        <f>SUMIFS(NhatKy_ViPham!K:K, NhatKy_ViPham!E:E, "12_Toan_A", NhatKy_ViPham!F:F, B35, NhatKy_ViPham!H:H, "L02")</f>
        <v>0</v>
      </c>
      <c r="H35" s="7">
        <f>SUMIFS(NhatKy_ViPham!K:K, NhatKy_ViPham!E:E, "12_Toan_A", NhatKy_ViPham!F:F, B35, NhatKy_ViPham!H:H, "L03")</f>
        <v>0</v>
      </c>
      <c r="I35" s="7">
        <f>SUMIFS(NhatKy_ViPham!K:K, NhatKy_ViPham!E:E, "12_Toan_A", NhatKy_ViPham!F:F, B35, NhatKy_ViPham!H:H, "L04")</f>
        <v>0</v>
      </c>
      <c r="J35" s="7">
        <f>SUMIFS(NhatKy_ViPham!K:K, NhatKy_ViPham!E:E, "12_Toan_A", NhatKy_ViPham!F:F, B35, NhatKy_ViPham!H:H, "L05")</f>
        <v>0</v>
      </c>
      <c r="K35" s="7">
        <f>SUMIFS(NhatKy_ViPham!K:K, NhatKy_ViPham!E:E, "12_Toan_A", NhatKy_ViPham!F:F, B35, NhatKy_ViPham!H:H, "L06")</f>
        <v>0</v>
      </c>
      <c r="L35" s="7">
        <f>SUMIFS(NhatKy_ViPham!K:K, NhatKy_ViPham!E:E, "12_Toan_A", NhatKy_ViPham!F:F, B35, NhatKy_ViPham!H:H, "L07")</f>
        <v>0</v>
      </c>
      <c r="M35" s="7">
        <f>SUMIFS(NhatKy_ViPham!K:K, NhatKy_ViPham!E:E, "12_Toan_A", NhatKy_ViPham!F:F, B35, NhatKy_ViPham!H:H, "L08")</f>
        <v>0</v>
      </c>
      <c r="N35" s="7">
        <f>SUMIFS(NhatKy_ViPham!K:K, NhatKy_ViPham!E:E, "12_Toan_A", NhatKy_ViPham!F:F, B35, NhatKy_ViPham!H:H, "L09")</f>
        <v>0</v>
      </c>
      <c r="O35" s="7">
        <f>SUMIFS(NhatKy_ViPham!K:K, NhatKy_ViPham!E:E, "12_Toan_A", NhatKy_ViPham!F:F, B35, NhatKy_ViPham!H:H, "L10")</f>
        <v>0</v>
      </c>
      <c r="P35" s="12">
        <f>SUMIFS(NhatKy_ViPham!J:J, NhatKy_ViPham!E:E, "12_Toan_A", NhatKy_ViPham!F:F, B35)</f>
        <v>0</v>
      </c>
      <c r="Q35" s="13">
        <f>SUMIFS(NhatKy_ViPham!K:K, NhatKy_ViPham!E:E, "12_Toan_A", NhatKy_ViPham!F:F, B35)</f>
        <v>0</v>
      </c>
      <c r="R35" s="7">
        <f>100 + SUMIFS(NhatKy_ViPham!J:J, NhatKy_ViPham!E:E, "12_Toan_A", NhatKy_ViPham!F:F, B35, NhatKy_ViPham!C:C, "T1") - SUMIFS(NhatKy_ViPham!K:K, NhatKy_ViPham!E:E, "12_Toan_A", NhatKy_ViPham!F:F, B35, NhatKy_ViPham!C:C, "T1")</f>
        <v>100</v>
      </c>
      <c r="S35" s="7">
        <f>100 + SUMIFS(NhatKy_ViPham!J:J, NhatKy_ViPham!E:E, "12_Toan_A", NhatKy_ViPham!F:F, B35, NhatKy_ViPham!C:C, "T2") - SUMIFS(NhatKy_ViPham!K:K, NhatKy_ViPham!E:E, "12_Toan_A", NhatKy_ViPham!F:F, B35, NhatKy_ViPham!C:C, "T2")</f>
        <v>100</v>
      </c>
      <c r="T35" s="7">
        <f>100 + SUMIFS(NhatKy_ViPham!J:J, NhatKy_ViPham!E:E, "12_Toan_A", NhatKy_ViPham!F:F, B35, NhatKy_ViPham!C:C, "T3") - SUMIFS(NhatKy_ViPham!K:K, NhatKy_ViPham!E:E, "12_Toan_A", NhatKy_ViPham!F:F, B35, NhatKy_ViPham!C:C, "T3")</f>
        <v>100</v>
      </c>
      <c r="U35" s="7">
        <f>100 + SUMIFS(NhatKy_ViPham!J:J, NhatKy_ViPham!E:E, "12_Toan_A", NhatKy_ViPham!F:F, B35, NhatKy_ViPham!C:C, "T4") - SUMIFS(NhatKy_ViPham!K:K, NhatKy_ViPham!E:E, "12_Toan_A", NhatKy_ViPham!F:F, B35, NhatKy_ViPham!C:C, "T4")</f>
        <v>100</v>
      </c>
      <c r="V35" s="7">
        <f>100 + SUMIFS(NhatKy_ViPham!J:J, NhatKy_ViPham!E:E, "12_Toan_A", NhatKy_ViPham!F:F, B35, NhatKy_ViPham!C:C, "T5") - SUMIFS(NhatKy_ViPham!K:K, NhatKy_ViPham!E:E, "12_Toan_A", NhatKy_ViPham!F:F, B35, NhatKy_ViPham!C:C, "T5")</f>
        <v>100</v>
      </c>
      <c r="W35" s="7">
        <f>100 + SUMIFS(NhatKy_ViPham!J:J, NhatKy_ViPham!E:E, "12_Toan_A", NhatKy_ViPham!F:F, B35, NhatKy_ViPham!C:C, "T6") - SUMIFS(NhatKy_ViPham!K:K, NhatKy_ViPham!E:E, "12_Toan_A", NhatKy_ViPham!F:F, B35, NhatKy_ViPham!C:C, "T6")</f>
        <v>100</v>
      </c>
      <c r="X35" s="7">
        <f>100 + SUMIFS(NhatKy_ViPham!J:J, NhatKy_ViPham!E:E, "12_Toan_A", NhatKy_ViPham!F:F, B35, NhatKy_ViPham!C:C, "T7") - SUMIFS(NhatKy_ViPham!K:K, NhatKy_ViPham!E:E, "12_Toan_A", NhatKy_ViPham!F:F, B35, NhatKy_ViPham!C:C, "T7")</f>
        <v>100</v>
      </c>
      <c r="Y35" s="7">
        <f>100 + SUMIFS(NhatKy_ViPham!J:J, NhatKy_ViPham!E:E, "12_Toan_A", NhatKy_ViPham!F:F, B35, NhatKy_ViPham!C:C, "T8") - SUMIFS(NhatKy_ViPham!K:K, NhatKy_ViPham!E:E, "12_Toan_A", NhatKy_ViPham!F:F, B35, NhatKy_ViPham!C:C, "T8")</f>
        <v>100</v>
      </c>
      <c r="Z35" s="7">
        <f>100 + SUMIFS(NhatKy_ViPham!J:J, NhatKy_ViPham!E:E, "12_Toan_A", NhatKy_ViPham!F:F, B35, NhatKy_ViPham!C:C, "T9") - SUMIFS(NhatKy_ViPham!K:K, NhatKy_ViPham!E:E, "12_Toan_A", NhatKy_ViPham!F:F, B35, NhatKy_ViPham!C:C, "T9")</f>
        <v>100</v>
      </c>
      <c r="AA35" s="7">
        <f>100 + SUMIFS(NhatKy_ViPham!J:J, NhatKy_ViPham!E:E, "12_Toan_A", NhatKy_ViPham!F:F, B35, NhatKy_ViPham!C:C, "T10") - SUMIFS(NhatKy_ViPham!K:K, NhatKy_ViPham!E:E, "12_Toan_A", NhatKy_ViPham!F:F, B35, NhatKy_ViPham!C:C, "T10")</f>
        <v>100</v>
      </c>
      <c r="AB35" s="7">
        <f>100 + SUMIFS(NhatKy_ViPham!J:J, NhatKy_ViPham!E:E, "12_Toan_A", NhatKy_ViPham!F:F, B35, NhatKy_ViPham!C:C, "T11") - SUMIFS(NhatKy_ViPham!K:K, NhatKy_ViPham!E:E, "12_Toan_A", NhatKy_ViPham!F:F, B35, NhatKy_ViPham!C:C, "T11")</f>
        <v>100</v>
      </c>
      <c r="AC35" s="7">
        <f>100 + SUMIFS(NhatKy_ViPham!J:J, NhatKy_ViPham!E:E, "12_Toan_A", NhatKy_ViPham!F:F, B35, NhatKy_ViPham!C:C, "T12") - SUMIFS(NhatKy_ViPham!K:K, NhatKy_ViPham!E:E, "12_Toan_A", NhatKy_ViPham!F:F, B35, NhatKy_ViPham!C:C, "T12")</f>
        <v>100</v>
      </c>
      <c r="AD35" s="7">
        <f>100 + SUMIFS(NhatKy_ViPham!J:J, NhatKy_ViPham!E:E, "12_Toan_A", NhatKy_ViPham!F:F, B35, NhatKy_ViPham!C:C, "T13") - SUMIFS(NhatKy_ViPham!K:K, NhatKy_ViPham!E:E, "12_Toan_A", NhatKy_ViPham!F:F, B35, NhatKy_ViPham!C:C, "T13")</f>
        <v>100</v>
      </c>
      <c r="AE35" s="7">
        <f>100 + SUMIFS(NhatKy_ViPham!J:J, NhatKy_ViPham!E:E, "12_Toan_A", NhatKy_ViPham!F:F, B35, NhatKy_ViPham!C:C, "T14") - SUMIFS(NhatKy_ViPham!K:K, NhatKy_ViPham!E:E, "12_Toan_A", NhatKy_ViPham!F:F, B35, NhatKy_ViPham!C:C, "T14")</f>
        <v>100</v>
      </c>
      <c r="AF35" s="7">
        <f>100 + SUMIFS(NhatKy_ViPham!J:J, NhatKy_ViPham!E:E, "12_Toan_A", NhatKy_ViPham!F:F, B35, NhatKy_ViPham!C:C, "T15") - SUMIFS(NhatKy_ViPham!K:K, NhatKy_ViPham!E:E, "12_Toan_A", NhatKy_ViPham!F:F, B35, NhatKy_ViPham!C:C, "T15")</f>
        <v>100</v>
      </c>
      <c r="AG35" s="7">
        <f>100 + SUMIFS(NhatKy_ViPham!J:J, NhatKy_ViPham!E:E, "12_Toan_A", NhatKy_ViPham!F:F, B35, NhatKy_ViPham!C:C, "T16") - SUMIFS(NhatKy_ViPham!K:K, NhatKy_ViPham!E:E, "12_Toan_A", NhatKy_ViPham!F:F, B35, NhatKy_ViPham!C:C, "T16")</f>
        <v>100</v>
      </c>
      <c r="AH35" s="7">
        <f>100 + SUMIFS(NhatKy_ViPham!J:J, NhatKy_ViPham!E:E, "12_Toan_A", NhatKy_ViPham!F:F, B35, NhatKy_ViPham!C:C, "T17") - SUMIFS(NhatKy_ViPham!K:K, NhatKy_ViPham!E:E, "12_Toan_A", NhatKy_ViPham!F:F, B35, NhatKy_ViPham!C:C, "T17")</f>
        <v>100</v>
      </c>
      <c r="AI35" s="7">
        <f>100 + SUMIFS(NhatKy_ViPham!J:J, NhatKy_ViPham!E:E, "12_Toan_A", NhatKy_ViPham!F:F, B35, NhatKy_ViPham!C:C, "T18") - SUMIFS(NhatKy_ViPham!K:K, NhatKy_ViPham!E:E, "12_Toan_A", NhatKy_ViPham!F:F, B35, NhatKy_ViPham!C:C, "T18")</f>
        <v>100</v>
      </c>
      <c r="AJ35" s="7">
        <f>100 + SUMIFS(NhatKy_ViPham!J:J, NhatKy_ViPham!E:E, "12_Toan_A", NhatKy_ViPham!F:F, B35, NhatKy_ViPham!C:C, "T19") - SUMIFS(NhatKy_ViPham!K:K, NhatKy_ViPham!E:E, "12_Toan_A", NhatKy_ViPham!F:F, B35, NhatKy_ViPham!C:C, "T19")</f>
        <v>100</v>
      </c>
      <c r="AK35" s="7">
        <f>100 + SUMIFS(NhatKy_ViPham!J:J, NhatKy_ViPham!E:E, "12_Toan_A", NhatKy_ViPham!F:F, B35, NhatKy_ViPham!C:C, "T20") - SUMIFS(NhatKy_ViPham!K:K, NhatKy_ViPham!E:E, "12_Toan_A", NhatKy_ViPham!F:F, B35, NhatKy_ViPham!C:C, "T20")</f>
        <v>100</v>
      </c>
      <c r="AL35" s="7">
        <f>100 + SUMIFS(NhatKy_ViPham!J:J, NhatKy_ViPham!E:E, "12_Toan_A", NhatKy_ViPham!F:F, B35, NhatKy_ViPham!C:C, "T21") - SUMIFS(NhatKy_ViPham!K:K, NhatKy_ViPham!E:E, "12_Toan_A", NhatKy_ViPham!F:F, B35, NhatKy_ViPham!C:C, "T21")</f>
        <v>100</v>
      </c>
      <c r="AM35" s="7">
        <f>100 + SUMIFS(NhatKy_ViPham!J:J, NhatKy_ViPham!E:E, "12_Toan_A", NhatKy_ViPham!F:F, B35, NhatKy_ViPham!C:C, "T22") - SUMIFS(NhatKy_ViPham!K:K, NhatKy_ViPham!E:E, "12_Toan_A", NhatKy_ViPham!F:F, B35, NhatKy_ViPham!C:C, "T22")</f>
        <v>100</v>
      </c>
      <c r="AN35" s="7">
        <f>100 + SUMIFS(NhatKy_ViPham!J:J, NhatKy_ViPham!E:E, "12_Toan_A", NhatKy_ViPham!F:F, B35, NhatKy_ViPham!C:C, "T23") - SUMIFS(NhatKy_ViPham!K:K, NhatKy_ViPham!E:E, "12_Toan_A", NhatKy_ViPham!F:F, B35, NhatKy_ViPham!C:C, "T23")</f>
        <v>100</v>
      </c>
      <c r="AO35" s="7">
        <f>100 + SUMIFS(NhatKy_ViPham!J:J, NhatKy_ViPham!E:E, "12_Toan_A", NhatKy_ViPham!F:F, B35, NhatKy_ViPham!C:C, "T24") - SUMIFS(NhatKy_ViPham!K:K, NhatKy_ViPham!E:E, "12_Toan_A", NhatKy_ViPham!F:F, B35, NhatKy_ViPham!C:C, "T24")</f>
        <v>100</v>
      </c>
      <c r="AP35" s="7">
        <f>100 + SUMIFS(NhatKy_ViPham!J:J, NhatKy_ViPham!E:E, "12_Toan_A", NhatKy_ViPham!F:F, B35, NhatKy_ViPham!C:C, "T25") - SUMIFS(NhatKy_ViPham!K:K, NhatKy_ViPham!E:E, "12_Toan_A", NhatKy_ViPham!F:F, B35, NhatKy_ViPham!C:C, "T25")</f>
        <v>100</v>
      </c>
      <c r="AQ35" s="7">
        <f>100 + SUMIFS(NhatKy_ViPham!J:J, NhatKy_ViPham!E:E, "12_Toan_A", NhatKy_ViPham!F:F, B35, NhatKy_ViPham!C:C, "T26") - SUMIFS(NhatKy_ViPham!K:K, NhatKy_ViPham!E:E, "12_Toan_A", NhatKy_ViPham!F:F, B35, NhatKy_ViPham!C:C, "T26")</f>
        <v>100</v>
      </c>
      <c r="AR35" s="7">
        <f>100 + SUMIFS(NhatKy_ViPham!J:J, NhatKy_ViPham!E:E, "12_Toan_A", NhatKy_ViPham!F:F, B35, NhatKy_ViPham!C:C, "T27") - SUMIFS(NhatKy_ViPham!K:K, NhatKy_ViPham!E:E, "12_Toan_A", NhatKy_ViPham!F:F, B35, NhatKy_ViPham!C:C, "T27")</f>
        <v>100</v>
      </c>
      <c r="AS35" s="7">
        <f>100 + SUMIFS(NhatKy_ViPham!J:J, NhatKy_ViPham!E:E, "12_Toan_A", NhatKy_ViPham!F:F, B35, NhatKy_ViPham!C:C, "T28") - SUMIFS(NhatKy_ViPham!K:K, NhatKy_ViPham!E:E, "12_Toan_A", NhatKy_ViPham!F:F, B35, NhatKy_ViPham!C:C, "T28")</f>
        <v>100</v>
      </c>
      <c r="AT35" s="7">
        <f>100 + SUMIFS(NhatKy_ViPham!J:J, NhatKy_ViPham!E:E, "12_Toan_A", NhatKy_ViPham!F:F, B35, NhatKy_ViPham!C:C, "T29") - SUMIFS(NhatKy_ViPham!K:K, NhatKy_ViPham!E:E, "12_Toan_A", NhatKy_ViPham!F:F, B35, NhatKy_ViPham!C:C, "T29")</f>
        <v>100</v>
      </c>
      <c r="AU35" s="7">
        <f>100 + SUMIFS(NhatKy_ViPham!J:J, NhatKy_ViPham!E:E, "12_Toan_A", NhatKy_ViPham!F:F, B35, NhatKy_ViPham!C:C, "T30") - SUMIFS(NhatKy_ViPham!K:K, NhatKy_ViPham!E:E, "12_Toan_A", NhatKy_ViPham!F:F, B35, NhatKy_ViPham!C:C, "T30")</f>
        <v>100</v>
      </c>
      <c r="AV35" s="7">
        <f>100 + SUMIFS(NhatKy_ViPham!J:J, NhatKy_ViPham!E:E, "12_Toan_A", NhatKy_ViPham!F:F, B35, NhatKy_ViPham!C:C, "T31") - SUMIFS(NhatKy_ViPham!K:K, NhatKy_ViPham!E:E, "12_Toan_A", NhatKy_ViPham!F:F, B35, NhatKy_ViPham!C:C, "T31")</f>
        <v>100</v>
      </c>
      <c r="AW35" s="7">
        <f>100 + SUMIFS(NhatKy_ViPham!J:J, NhatKy_ViPham!E:E, "12_Toan_A", NhatKy_ViPham!F:F, B35, NhatKy_ViPham!C:C, "T32") - SUMIFS(NhatKy_ViPham!K:K, NhatKy_ViPham!E:E, "12_Toan_A", NhatKy_ViPham!F:F, B35, NhatKy_ViPham!C:C, "T32")</f>
        <v>100</v>
      </c>
      <c r="AX35" s="7">
        <f>100 + SUMIFS(NhatKy_ViPham!J:J, NhatKy_ViPham!E:E, "12_Toan_A", NhatKy_ViPham!F:F, B35, NhatKy_ViPham!C:C, "T33") - SUMIFS(NhatKy_ViPham!K:K, NhatKy_ViPham!E:E, "12_Toan_A", NhatKy_ViPham!F:F, B35, NhatKy_ViPham!C:C, "T33")</f>
        <v>100</v>
      </c>
      <c r="AY35" s="7">
        <f>100 + SUMIFS(NhatKy_ViPham!J:J, NhatKy_ViPham!E:E, "12_Toan_A", NhatKy_ViPham!F:F, B35, NhatKy_ViPham!C:C, "T34") - SUMIFS(NhatKy_ViPham!K:K, NhatKy_ViPham!E:E, "12_Toan_A", NhatKy_ViPham!F:F, B35, NhatKy_ViPham!C:C, "T34")</f>
        <v>100</v>
      </c>
      <c r="AZ35" s="7">
        <f>100 + SUMIFS(NhatKy_ViPham!J:J, NhatKy_ViPham!E:E, "12_Toan_A", NhatKy_ViPham!F:F, B35, NhatKy_ViPham!C:C, "T35") - SUMIFS(NhatKy_ViPham!K:K, NhatKy_ViPham!E:E, "12_Toan_A", NhatKy_ViPham!F:F, B35, NhatKy_ViPham!C:C, "T35")</f>
        <v>100</v>
      </c>
      <c r="BA35" s="12">
        <f t="shared" si="0"/>
        <v>100</v>
      </c>
      <c r="BB35" s="11" t="s">
        <v>430</v>
      </c>
      <c r="BC35" s="14" t="str">
        <f t="shared" si="1"/>
        <v>Tốt</v>
      </c>
      <c r="BD35" s="10" t="str">
        <f t="shared" si="2"/>
        <v>🟢 BÌNH THƯỜNG</v>
      </c>
    </row>
    <row r="36" spans="1:56" x14ac:dyDescent="0.25">
      <c r="A36" s="5">
        <v>28</v>
      </c>
      <c r="B36" s="15" t="s">
        <v>2253</v>
      </c>
      <c r="C36" s="5" t="s">
        <v>2254</v>
      </c>
      <c r="D36" s="5" t="s">
        <v>435</v>
      </c>
      <c r="E36" s="11" t="s">
        <v>430</v>
      </c>
      <c r="F36" s="6">
        <f>SUMIFS(NhatKy_ViPham!K:K, NhatKy_ViPham!E:E, "12_Toan_A", NhatKy_ViPham!F:F, B36, NhatKy_ViPham!H:H, "L01")</f>
        <v>0</v>
      </c>
      <c r="G36" s="6">
        <f>SUMIFS(NhatKy_ViPham!K:K, NhatKy_ViPham!E:E, "12_Toan_A", NhatKy_ViPham!F:F, B36, NhatKy_ViPham!H:H, "L02")</f>
        <v>0</v>
      </c>
      <c r="H36" s="6">
        <f>SUMIFS(NhatKy_ViPham!K:K, NhatKy_ViPham!E:E, "12_Toan_A", NhatKy_ViPham!F:F, B36, NhatKy_ViPham!H:H, "L03")</f>
        <v>0</v>
      </c>
      <c r="I36" s="6">
        <f>SUMIFS(NhatKy_ViPham!K:K, NhatKy_ViPham!E:E, "12_Toan_A", NhatKy_ViPham!F:F, B36, NhatKy_ViPham!H:H, "L04")</f>
        <v>0</v>
      </c>
      <c r="J36" s="6">
        <f>SUMIFS(NhatKy_ViPham!K:K, NhatKy_ViPham!E:E, "12_Toan_A", NhatKy_ViPham!F:F, B36, NhatKy_ViPham!H:H, "L05")</f>
        <v>0</v>
      </c>
      <c r="K36" s="6">
        <f>SUMIFS(NhatKy_ViPham!K:K, NhatKy_ViPham!E:E, "12_Toan_A", NhatKy_ViPham!F:F, B36, NhatKy_ViPham!H:H, "L06")</f>
        <v>0</v>
      </c>
      <c r="L36" s="6">
        <f>SUMIFS(NhatKy_ViPham!K:K, NhatKy_ViPham!E:E, "12_Toan_A", NhatKy_ViPham!F:F, B36, NhatKy_ViPham!H:H, "L07")</f>
        <v>0</v>
      </c>
      <c r="M36" s="6">
        <f>SUMIFS(NhatKy_ViPham!K:K, NhatKy_ViPham!E:E, "12_Toan_A", NhatKy_ViPham!F:F, B36, NhatKy_ViPham!H:H, "L08")</f>
        <v>0</v>
      </c>
      <c r="N36" s="6">
        <f>SUMIFS(NhatKy_ViPham!K:K, NhatKy_ViPham!E:E, "12_Toan_A", NhatKy_ViPham!F:F, B36, NhatKy_ViPham!H:H, "L09")</f>
        <v>0</v>
      </c>
      <c r="O36" s="6">
        <f>SUMIFS(NhatKy_ViPham!K:K, NhatKy_ViPham!E:E, "12_Toan_A", NhatKy_ViPham!F:F, B36, NhatKy_ViPham!H:H, "L10")</f>
        <v>0</v>
      </c>
      <c r="P36" s="12">
        <f>SUMIFS(NhatKy_ViPham!J:J, NhatKy_ViPham!E:E, "12_Toan_A", NhatKy_ViPham!F:F, B36)</f>
        <v>0</v>
      </c>
      <c r="Q36" s="13">
        <f>SUMIFS(NhatKy_ViPham!K:K, NhatKy_ViPham!E:E, "12_Toan_A", NhatKy_ViPham!F:F, B36)</f>
        <v>0</v>
      </c>
      <c r="R36" s="6">
        <f>100 + SUMIFS(NhatKy_ViPham!J:J, NhatKy_ViPham!E:E, "12_Toan_A", NhatKy_ViPham!F:F, B36, NhatKy_ViPham!C:C, "T1") - SUMIFS(NhatKy_ViPham!K:K, NhatKy_ViPham!E:E, "12_Toan_A", NhatKy_ViPham!F:F, B36, NhatKy_ViPham!C:C, "T1")</f>
        <v>100</v>
      </c>
      <c r="S36" s="6">
        <f>100 + SUMIFS(NhatKy_ViPham!J:J, NhatKy_ViPham!E:E, "12_Toan_A", NhatKy_ViPham!F:F, B36, NhatKy_ViPham!C:C, "T2") - SUMIFS(NhatKy_ViPham!K:K, NhatKy_ViPham!E:E, "12_Toan_A", NhatKy_ViPham!F:F, B36, NhatKy_ViPham!C:C, "T2")</f>
        <v>100</v>
      </c>
      <c r="T36" s="6">
        <f>100 + SUMIFS(NhatKy_ViPham!J:J, NhatKy_ViPham!E:E, "12_Toan_A", NhatKy_ViPham!F:F, B36, NhatKy_ViPham!C:C, "T3") - SUMIFS(NhatKy_ViPham!K:K, NhatKy_ViPham!E:E, "12_Toan_A", NhatKy_ViPham!F:F, B36, NhatKy_ViPham!C:C, "T3")</f>
        <v>100</v>
      </c>
      <c r="U36" s="6">
        <f>100 + SUMIFS(NhatKy_ViPham!J:J, NhatKy_ViPham!E:E, "12_Toan_A", NhatKy_ViPham!F:F, B36, NhatKy_ViPham!C:C, "T4") - SUMIFS(NhatKy_ViPham!K:K, NhatKy_ViPham!E:E, "12_Toan_A", NhatKy_ViPham!F:F, B36, NhatKy_ViPham!C:C, "T4")</f>
        <v>100</v>
      </c>
      <c r="V36" s="6">
        <f>100 + SUMIFS(NhatKy_ViPham!J:J, NhatKy_ViPham!E:E, "12_Toan_A", NhatKy_ViPham!F:F, B36, NhatKy_ViPham!C:C, "T5") - SUMIFS(NhatKy_ViPham!K:K, NhatKy_ViPham!E:E, "12_Toan_A", NhatKy_ViPham!F:F, B36, NhatKy_ViPham!C:C, "T5")</f>
        <v>100</v>
      </c>
      <c r="W36" s="6">
        <f>100 + SUMIFS(NhatKy_ViPham!J:J, NhatKy_ViPham!E:E, "12_Toan_A", NhatKy_ViPham!F:F, B36, NhatKy_ViPham!C:C, "T6") - SUMIFS(NhatKy_ViPham!K:K, NhatKy_ViPham!E:E, "12_Toan_A", NhatKy_ViPham!F:F, B36, NhatKy_ViPham!C:C, "T6")</f>
        <v>100</v>
      </c>
      <c r="X36" s="6">
        <f>100 + SUMIFS(NhatKy_ViPham!J:J, NhatKy_ViPham!E:E, "12_Toan_A", NhatKy_ViPham!F:F, B36, NhatKy_ViPham!C:C, "T7") - SUMIFS(NhatKy_ViPham!K:K, NhatKy_ViPham!E:E, "12_Toan_A", NhatKy_ViPham!F:F, B36, NhatKy_ViPham!C:C, "T7")</f>
        <v>100</v>
      </c>
      <c r="Y36" s="6">
        <f>100 + SUMIFS(NhatKy_ViPham!J:J, NhatKy_ViPham!E:E, "12_Toan_A", NhatKy_ViPham!F:F, B36, NhatKy_ViPham!C:C, "T8") - SUMIFS(NhatKy_ViPham!K:K, NhatKy_ViPham!E:E, "12_Toan_A", NhatKy_ViPham!F:F, B36, NhatKy_ViPham!C:C, "T8")</f>
        <v>100</v>
      </c>
      <c r="Z36" s="6">
        <f>100 + SUMIFS(NhatKy_ViPham!J:J, NhatKy_ViPham!E:E, "12_Toan_A", NhatKy_ViPham!F:F, B36, NhatKy_ViPham!C:C, "T9") - SUMIFS(NhatKy_ViPham!K:K, NhatKy_ViPham!E:E, "12_Toan_A", NhatKy_ViPham!F:F, B36, NhatKy_ViPham!C:C, "T9")</f>
        <v>100</v>
      </c>
      <c r="AA36" s="6">
        <f>100 + SUMIFS(NhatKy_ViPham!J:J, NhatKy_ViPham!E:E, "12_Toan_A", NhatKy_ViPham!F:F, B36, NhatKy_ViPham!C:C, "T10") - SUMIFS(NhatKy_ViPham!K:K, NhatKy_ViPham!E:E, "12_Toan_A", NhatKy_ViPham!F:F, B36, NhatKy_ViPham!C:C, "T10")</f>
        <v>100</v>
      </c>
      <c r="AB36" s="6">
        <f>100 + SUMIFS(NhatKy_ViPham!J:J, NhatKy_ViPham!E:E, "12_Toan_A", NhatKy_ViPham!F:F, B36, NhatKy_ViPham!C:C, "T11") - SUMIFS(NhatKy_ViPham!K:K, NhatKy_ViPham!E:E, "12_Toan_A", NhatKy_ViPham!F:F, B36, NhatKy_ViPham!C:C, "T11")</f>
        <v>100</v>
      </c>
      <c r="AC36" s="6">
        <f>100 + SUMIFS(NhatKy_ViPham!J:J, NhatKy_ViPham!E:E, "12_Toan_A", NhatKy_ViPham!F:F, B36, NhatKy_ViPham!C:C, "T12") - SUMIFS(NhatKy_ViPham!K:K, NhatKy_ViPham!E:E, "12_Toan_A", NhatKy_ViPham!F:F, B36, NhatKy_ViPham!C:C, "T12")</f>
        <v>100</v>
      </c>
      <c r="AD36" s="6">
        <f>100 + SUMIFS(NhatKy_ViPham!J:J, NhatKy_ViPham!E:E, "12_Toan_A", NhatKy_ViPham!F:F, B36, NhatKy_ViPham!C:C, "T13") - SUMIFS(NhatKy_ViPham!K:K, NhatKy_ViPham!E:E, "12_Toan_A", NhatKy_ViPham!F:F, B36, NhatKy_ViPham!C:C, "T13")</f>
        <v>100</v>
      </c>
      <c r="AE36" s="6">
        <f>100 + SUMIFS(NhatKy_ViPham!J:J, NhatKy_ViPham!E:E, "12_Toan_A", NhatKy_ViPham!F:F, B36, NhatKy_ViPham!C:C, "T14") - SUMIFS(NhatKy_ViPham!K:K, NhatKy_ViPham!E:E, "12_Toan_A", NhatKy_ViPham!F:F, B36, NhatKy_ViPham!C:C, "T14")</f>
        <v>100</v>
      </c>
      <c r="AF36" s="6">
        <f>100 + SUMIFS(NhatKy_ViPham!J:J, NhatKy_ViPham!E:E, "12_Toan_A", NhatKy_ViPham!F:F, B36, NhatKy_ViPham!C:C, "T15") - SUMIFS(NhatKy_ViPham!K:K, NhatKy_ViPham!E:E, "12_Toan_A", NhatKy_ViPham!F:F, B36, NhatKy_ViPham!C:C, "T15")</f>
        <v>100</v>
      </c>
      <c r="AG36" s="6">
        <f>100 + SUMIFS(NhatKy_ViPham!J:J, NhatKy_ViPham!E:E, "12_Toan_A", NhatKy_ViPham!F:F, B36, NhatKy_ViPham!C:C, "T16") - SUMIFS(NhatKy_ViPham!K:K, NhatKy_ViPham!E:E, "12_Toan_A", NhatKy_ViPham!F:F, B36, NhatKy_ViPham!C:C, "T16")</f>
        <v>100</v>
      </c>
      <c r="AH36" s="6">
        <f>100 + SUMIFS(NhatKy_ViPham!J:J, NhatKy_ViPham!E:E, "12_Toan_A", NhatKy_ViPham!F:F, B36, NhatKy_ViPham!C:C, "T17") - SUMIFS(NhatKy_ViPham!K:K, NhatKy_ViPham!E:E, "12_Toan_A", NhatKy_ViPham!F:F, B36, NhatKy_ViPham!C:C, "T17")</f>
        <v>100</v>
      </c>
      <c r="AI36" s="6">
        <f>100 + SUMIFS(NhatKy_ViPham!J:J, NhatKy_ViPham!E:E, "12_Toan_A", NhatKy_ViPham!F:F, B36, NhatKy_ViPham!C:C, "T18") - SUMIFS(NhatKy_ViPham!K:K, NhatKy_ViPham!E:E, "12_Toan_A", NhatKy_ViPham!F:F, B36, NhatKy_ViPham!C:C, "T18")</f>
        <v>100</v>
      </c>
      <c r="AJ36" s="6">
        <f>100 + SUMIFS(NhatKy_ViPham!J:J, NhatKy_ViPham!E:E, "12_Toan_A", NhatKy_ViPham!F:F, B36, NhatKy_ViPham!C:C, "T19") - SUMIFS(NhatKy_ViPham!K:K, NhatKy_ViPham!E:E, "12_Toan_A", NhatKy_ViPham!F:F, B36, NhatKy_ViPham!C:C, "T19")</f>
        <v>100</v>
      </c>
      <c r="AK36" s="6">
        <f>100 + SUMIFS(NhatKy_ViPham!J:J, NhatKy_ViPham!E:E, "12_Toan_A", NhatKy_ViPham!F:F, B36, NhatKy_ViPham!C:C, "T20") - SUMIFS(NhatKy_ViPham!K:K, NhatKy_ViPham!E:E, "12_Toan_A", NhatKy_ViPham!F:F, B36, NhatKy_ViPham!C:C, "T20")</f>
        <v>100</v>
      </c>
      <c r="AL36" s="6">
        <f>100 + SUMIFS(NhatKy_ViPham!J:J, NhatKy_ViPham!E:E, "12_Toan_A", NhatKy_ViPham!F:F, B36, NhatKy_ViPham!C:C, "T21") - SUMIFS(NhatKy_ViPham!K:K, NhatKy_ViPham!E:E, "12_Toan_A", NhatKy_ViPham!F:F, B36, NhatKy_ViPham!C:C, "T21")</f>
        <v>100</v>
      </c>
      <c r="AM36" s="6">
        <f>100 + SUMIFS(NhatKy_ViPham!J:J, NhatKy_ViPham!E:E, "12_Toan_A", NhatKy_ViPham!F:F, B36, NhatKy_ViPham!C:C, "T22") - SUMIFS(NhatKy_ViPham!K:K, NhatKy_ViPham!E:E, "12_Toan_A", NhatKy_ViPham!F:F, B36, NhatKy_ViPham!C:C, "T22")</f>
        <v>100</v>
      </c>
      <c r="AN36" s="6">
        <f>100 + SUMIFS(NhatKy_ViPham!J:J, NhatKy_ViPham!E:E, "12_Toan_A", NhatKy_ViPham!F:F, B36, NhatKy_ViPham!C:C, "T23") - SUMIFS(NhatKy_ViPham!K:K, NhatKy_ViPham!E:E, "12_Toan_A", NhatKy_ViPham!F:F, B36, NhatKy_ViPham!C:C, "T23")</f>
        <v>100</v>
      </c>
      <c r="AO36" s="6">
        <f>100 + SUMIFS(NhatKy_ViPham!J:J, NhatKy_ViPham!E:E, "12_Toan_A", NhatKy_ViPham!F:F, B36, NhatKy_ViPham!C:C, "T24") - SUMIFS(NhatKy_ViPham!K:K, NhatKy_ViPham!E:E, "12_Toan_A", NhatKy_ViPham!F:F, B36, NhatKy_ViPham!C:C, "T24")</f>
        <v>100</v>
      </c>
      <c r="AP36" s="6">
        <f>100 + SUMIFS(NhatKy_ViPham!J:J, NhatKy_ViPham!E:E, "12_Toan_A", NhatKy_ViPham!F:F, B36, NhatKy_ViPham!C:C, "T25") - SUMIFS(NhatKy_ViPham!K:K, NhatKy_ViPham!E:E, "12_Toan_A", NhatKy_ViPham!F:F, B36, NhatKy_ViPham!C:C, "T25")</f>
        <v>100</v>
      </c>
      <c r="AQ36" s="6">
        <f>100 + SUMIFS(NhatKy_ViPham!J:J, NhatKy_ViPham!E:E, "12_Toan_A", NhatKy_ViPham!F:F, B36, NhatKy_ViPham!C:C, "T26") - SUMIFS(NhatKy_ViPham!K:K, NhatKy_ViPham!E:E, "12_Toan_A", NhatKy_ViPham!F:F, B36, NhatKy_ViPham!C:C, "T26")</f>
        <v>100</v>
      </c>
      <c r="AR36" s="6">
        <f>100 + SUMIFS(NhatKy_ViPham!J:J, NhatKy_ViPham!E:E, "12_Toan_A", NhatKy_ViPham!F:F, B36, NhatKy_ViPham!C:C, "T27") - SUMIFS(NhatKy_ViPham!K:K, NhatKy_ViPham!E:E, "12_Toan_A", NhatKy_ViPham!F:F, B36, NhatKy_ViPham!C:C, "T27")</f>
        <v>100</v>
      </c>
      <c r="AS36" s="6">
        <f>100 + SUMIFS(NhatKy_ViPham!J:J, NhatKy_ViPham!E:E, "12_Toan_A", NhatKy_ViPham!F:F, B36, NhatKy_ViPham!C:C, "T28") - SUMIFS(NhatKy_ViPham!K:K, NhatKy_ViPham!E:E, "12_Toan_A", NhatKy_ViPham!F:F, B36, NhatKy_ViPham!C:C, "T28")</f>
        <v>100</v>
      </c>
      <c r="AT36" s="6">
        <f>100 + SUMIFS(NhatKy_ViPham!J:J, NhatKy_ViPham!E:E, "12_Toan_A", NhatKy_ViPham!F:F, B36, NhatKy_ViPham!C:C, "T29") - SUMIFS(NhatKy_ViPham!K:K, NhatKy_ViPham!E:E, "12_Toan_A", NhatKy_ViPham!F:F, B36, NhatKy_ViPham!C:C, "T29")</f>
        <v>100</v>
      </c>
      <c r="AU36" s="6">
        <f>100 + SUMIFS(NhatKy_ViPham!J:J, NhatKy_ViPham!E:E, "12_Toan_A", NhatKy_ViPham!F:F, B36, NhatKy_ViPham!C:C, "T30") - SUMIFS(NhatKy_ViPham!K:K, NhatKy_ViPham!E:E, "12_Toan_A", NhatKy_ViPham!F:F, B36, NhatKy_ViPham!C:C, "T30")</f>
        <v>100</v>
      </c>
      <c r="AV36" s="6">
        <f>100 + SUMIFS(NhatKy_ViPham!J:J, NhatKy_ViPham!E:E, "12_Toan_A", NhatKy_ViPham!F:F, B36, NhatKy_ViPham!C:C, "T31") - SUMIFS(NhatKy_ViPham!K:K, NhatKy_ViPham!E:E, "12_Toan_A", NhatKy_ViPham!F:F, B36, NhatKy_ViPham!C:C, "T31")</f>
        <v>100</v>
      </c>
      <c r="AW36" s="6">
        <f>100 + SUMIFS(NhatKy_ViPham!J:J, NhatKy_ViPham!E:E, "12_Toan_A", NhatKy_ViPham!F:F, B36, NhatKy_ViPham!C:C, "T32") - SUMIFS(NhatKy_ViPham!K:K, NhatKy_ViPham!E:E, "12_Toan_A", NhatKy_ViPham!F:F, B36, NhatKy_ViPham!C:C, "T32")</f>
        <v>100</v>
      </c>
      <c r="AX36" s="6">
        <f>100 + SUMIFS(NhatKy_ViPham!J:J, NhatKy_ViPham!E:E, "12_Toan_A", NhatKy_ViPham!F:F, B36, NhatKy_ViPham!C:C, "T33") - SUMIFS(NhatKy_ViPham!K:K, NhatKy_ViPham!E:E, "12_Toan_A", NhatKy_ViPham!F:F, B36, NhatKy_ViPham!C:C, "T33")</f>
        <v>100</v>
      </c>
      <c r="AY36" s="6">
        <f>100 + SUMIFS(NhatKy_ViPham!J:J, NhatKy_ViPham!E:E, "12_Toan_A", NhatKy_ViPham!F:F, B36, NhatKy_ViPham!C:C, "T34") - SUMIFS(NhatKy_ViPham!K:K, NhatKy_ViPham!E:E, "12_Toan_A", NhatKy_ViPham!F:F, B36, NhatKy_ViPham!C:C, "T34")</f>
        <v>100</v>
      </c>
      <c r="AZ36" s="6">
        <f>100 + SUMIFS(NhatKy_ViPham!J:J, NhatKy_ViPham!E:E, "12_Toan_A", NhatKy_ViPham!F:F, B36, NhatKy_ViPham!C:C, "T35") - SUMIFS(NhatKy_ViPham!K:K, NhatKy_ViPham!E:E, "12_Toan_A", NhatKy_ViPham!F:F, B36, NhatKy_ViPham!C:C, "T35")</f>
        <v>100</v>
      </c>
      <c r="BA36" s="12">
        <f t="shared" si="0"/>
        <v>100</v>
      </c>
      <c r="BB36" s="11" t="s">
        <v>430</v>
      </c>
      <c r="BC36" s="16" t="str">
        <f t="shared" si="1"/>
        <v>Tốt</v>
      </c>
      <c r="BD36" s="15" t="str">
        <f t="shared" si="2"/>
        <v>🟢 BÌNH THƯỜNG</v>
      </c>
    </row>
    <row r="37" spans="1:56" x14ac:dyDescent="0.25">
      <c r="A37" s="4">
        <v>29</v>
      </c>
      <c r="B37" s="10" t="s">
        <v>1084</v>
      </c>
      <c r="C37" s="4" t="s">
        <v>2255</v>
      </c>
      <c r="D37" s="4" t="s">
        <v>429</v>
      </c>
      <c r="E37" s="11" t="s">
        <v>430</v>
      </c>
      <c r="F37" s="7">
        <f>SUMIFS(NhatKy_ViPham!K:K, NhatKy_ViPham!E:E, "12_Toan_A", NhatKy_ViPham!F:F, B37, NhatKy_ViPham!H:H, "L01")</f>
        <v>0</v>
      </c>
      <c r="G37" s="7">
        <f>SUMIFS(NhatKy_ViPham!K:K, NhatKy_ViPham!E:E, "12_Toan_A", NhatKy_ViPham!F:F, B37, NhatKy_ViPham!H:H, "L02")</f>
        <v>0</v>
      </c>
      <c r="H37" s="7">
        <f>SUMIFS(NhatKy_ViPham!K:K, NhatKy_ViPham!E:E, "12_Toan_A", NhatKy_ViPham!F:F, B37, NhatKy_ViPham!H:H, "L03")</f>
        <v>0</v>
      </c>
      <c r="I37" s="7">
        <f>SUMIFS(NhatKy_ViPham!K:K, NhatKy_ViPham!E:E, "12_Toan_A", NhatKy_ViPham!F:F, B37, NhatKy_ViPham!H:H, "L04")</f>
        <v>0</v>
      </c>
      <c r="J37" s="7">
        <f>SUMIFS(NhatKy_ViPham!K:K, NhatKy_ViPham!E:E, "12_Toan_A", NhatKy_ViPham!F:F, B37, NhatKy_ViPham!H:H, "L05")</f>
        <v>0</v>
      </c>
      <c r="K37" s="7">
        <f>SUMIFS(NhatKy_ViPham!K:K, NhatKy_ViPham!E:E, "12_Toan_A", NhatKy_ViPham!F:F, B37, NhatKy_ViPham!H:H, "L06")</f>
        <v>0</v>
      </c>
      <c r="L37" s="7">
        <f>SUMIFS(NhatKy_ViPham!K:K, NhatKy_ViPham!E:E, "12_Toan_A", NhatKy_ViPham!F:F, B37, NhatKy_ViPham!H:H, "L07")</f>
        <v>0</v>
      </c>
      <c r="M37" s="7">
        <f>SUMIFS(NhatKy_ViPham!K:K, NhatKy_ViPham!E:E, "12_Toan_A", NhatKy_ViPham!F:F, B37, NhatKy_ViPham!H:H, "L08")</f>
        <v>0</v>
      </c>
      <c r="N37" s="7">
        <f>SUMIFS(NhatKy_ViPham!K:K, NhatKy_ViPham!E:E, "12_Toan_A", NhatKy_ViPham!F:F, B37, NhatKy_ViPham!H:H, "L09")</f>
        <v>0</v>
      </c>
      <c r="O37" s="7">
        <f>SUMIFS(NhatKy_ViPham!K:K, NhatKy_ViPham!E:E, "12_Toan_A", NhatKy_ViPham!F:F, B37, NhatKy_ViPham!H:H, "L10")</f>
        <v>0</v>
      </c>
      <c r="P37" s="12">
        <f>SUMIFS(NhatKy_ViPham!J:J, NhatKy_ViPham!E:E, "12_Toan_A", NhatKy_ViPham!F:F, B37)</f>
        <v>0</v>
      </c>
      <c r="Q37" s="13">
        <f>SUMIFS(NhatKy_ViPham!K:K, NhatKy_ViPham!E:E, "12_Toan_A", NhatKy_ViPham!F:F, B37)</f>
        <v>0</v>
      </c>
      <c r="R37" s="7">
        <f>100 + SUMIFS(NhatKy_ViPham!J:J, NhatKy_ViPham!E:E, "12_Toan_A", NhatKy_ViPham!F:F, B37, NhatKy_ViPham!C:C, "T1") - SUMIFS(NhatKy_ViPham!K:K, NhatKy_ViPham!E:E, "12_Toan_A", NhatKy_ViPham!F:F, B37, NhatKy_ViPham!C:C, "T1")</f>
        <v>100</v>
      </c>
      <c r="S37" s="7">
        <f>100 + SUMIFS(NhatKy_ViPham!J:J, NhatKy_ViPham!E:E, "12_Toan_A", NhatKy_ViPham!F:F, B37, NhatKy_ViPham!C:C, "T2") - SUMIFS(NhatKy_ViPham!K:K, NhatKy_ViPham!E:E, "12_Toan_A", NhatKy_ViPham!F:F, B37, NhatKy_ViPham!C:C, "T2")</f>
        <v>100</v>
      </c>
      <c r="T37" s="7">
        <f>100 + SUMIFS(NhatKy_ViPham!J:J, NhatKy_ViPham!E:E, "12_Toan_A", NhatKy_ViPham!F:F, B37, NhatKy_ViPham!C:C, "T3") - SUMIFS(NhatKy_ViPham!K:K, NhatKy_ViPham!E:E, "12_Toan_A", NhatKy_ViPham!F:F, B37, NhatKy_ViPham!C:C, "T3")</f>
        <v>100</v>
      </c>
      <c r="U37" s="7">
        <f>100 + SUMIFS(NhatKy_ViPham!J:J, NhatKy_ViPham!E:E, "12_Toan_A", NhatKy_ViPham!F:F, B37, NhatKy_ViPham!C:C, "T4") - SUMIFS(NhatKy_ViPham!K:K, NhatKy_ViPham!E:E, "12_Toan_A", NhatKy_ViPham!F:F, B37, NhatKy_ViPham!C:C, "T4")</f>
        <v>100</v>
      </c>
      <c r="V37" s="7">
        <f>100 + SUMIFS(NhatKy_ViPham!J:J, NhatKy_ViPham!E:E, "12_Toan_A", NhatKy_ViPham!F:F, B37, NhatKy_ViPham!C:C, "T5") - SUMIFS(NhatKy_ViPham!K:K, NhatKy_ViPham!E:E, "12_Toan_A", NhatKy_ViPham!F:F, B37, NhatKy_ViPham!C:C, "T5")</f>
        <v>100</v>
      </c>
      <c r="W37" s="7">
        <f>100 + SUMIFS(NhatKy_ViPham!J:J, NhatKy_ViPham!E:E, "12_Toan_A", NhatKy_ViPham!F:F, B37, NhatKy_ViPham!C:C, "T6") - SUMIFS(NhatKy_ViPham!K:K, NhatKy_ViPham!E:E, "12_Toan_A", NhatKy_ViPham!F:F, B37, NhatKy_ViPham!C:C, "T6")</f>
        <v>100</v>
      </c>
      <c r="X37" s="7">
        <f>100 + SUMIFS(NhatKy_ViPham!J:J, NhatKy_ViPham!E:E, "12_Toan_A", NhatKy_ViPham!F:F, B37, NhatKy_ViPham!C:C, "T7") - SUMIFS(NhatKy_ViPham!K:K, NhatKy_ViPham!E:E, "12_Toan_A", NhatKy_ViPham!F:F, B37, NhatKy_ViPham!C:C, "T7")</f>
        <v>100</v>
      </c>
      <c r="Y37" s="7">
        <f>100 + SUMIFS(NhatKy_ViPham!J:J, NhatKy_ViPham!E:E, "12_Toan_A", NhatKy_ViPham!F:F, B37, NhatKy_ViPham!C:C, "T8") - SUMIFS(NhatKy_ViPham!K:K, NhatKy_ViPham!E:E, "12_Toan_A", NhatKy_ViPham!F:F, B37, NhatKy_ViPham!C:C, "T8")</f>
        <v>100</v>
      </c>
      <c r="Z37" s="7">
        <f>100 + SUMIFS(NhatKy_ViPham!J:J, NhatKy_ViPham!E:E, "12_Toan_A", NhatKy_ViPham!F:F, B37, NhatKy_ViPham!C:C, "T9") - SUMIFS(NhatKy_ViPham!K:K, NhatKy_ViPham!E:E, "12_Toan_A", NhatKy_ViPham!F:F, B37, NhatKy_ViPham!C:C, "T9")</f>
        <v>100</v>
      </c>
      <c r="AA37" s="7">
        <f>100 + SUMIFS(NhatKy_ViPham!J:J, NhatKy_ViPham!E:E, "12_Toan_A", NhatKy_ViPham!F:F, B37, NhatKy_ViPham!C:C, "T10") - SUMIFS(NhatKy_ViPham!K:K, NhatKy_ViPham!E:E, "12_Toan_A", NhatKy_ViPham!F:F, B37, NhatKy_ViPham!C:C, "T10")</f>
        <v>100</v>
      </c>
      <c r="AB37" s="7">
        <f>100 + SUMIFS(NhatKy_ViPham!J:J, NhatKy_ViPham!E:E, "12_Toan_A", NhatKy_ViPham!F:F, B37, NhatKy_ViPham!C:C, "T11") - SUMIFS(NhatKy_ViPham!K:K, NhatKy_ViPham!E:E, "12_Toan_A", NhatKy_ViPham!F:F, B37, NhatKy_ViPham!C:C, "T11")</f>
        <v>100</v>
      </c>
      <c r="AC37" s="7">
        <f>100 + SUMIFS(NhatKy_ViPham!J:J, NhatKy_ViPham!E:E, "12_Toan_A", NhatKy_ViPham!F:F, B37, NhatKy_ViPham!C:C, "T12") - SUMIFS(NhatKy_ViPham!K:K, NhatKy_ViPham!E:E, "12_Toan_A", NhatKy_ViPham!F:F, B37, NhatKy_ViPham!C:C, "T12")</f>
        <v>100</v>
      </c>
      <c r="AD37" s="7">
        <f>100 + SUMIFS(NhatKy_ViPham!J:J, NhatKy_ViPham!E:E, "12_Toan_A", NhatKy_ViPham!F:F, B37, NhatKy_ViPham!C:C, "T13") - SUMIFS(NhatKy_ViPham!K:K, NhatKy_ViPham!E:E, "12_Toan_A", NhatKy_ViPham!F:F, B37, NhatKy_ViPham!C:C, "T13")</f>
        <v>100</v>
      </c>
      <c r="AE37" s="7">
        <f>100 + SUMIFS(NhatKy_ViPham!J:J, NhatKy_ViPham!E:E, "12_Toan_A", NhatKy_ViPham!F:F, B37, NhatKy_ViPham!C:C, "T14") - SUMIFS(NhatKy_ViPham!K:K, NhatKy_ViPham!E:E, "12_Toan_A", NhatKy_ViPham!F:F, B37, NhatKy_ViPham!C:C, "T14")</f>
        <v>100</v>
      </c>
      <c r="AF37" s="7">
        <f>100 + SUMIFS(NhatKy_ViPham!J:J, NhatKy_ViPham!E:E, "12_Toan_A", NhatKy_ViPham!F:F, B37, NhatKy_ViPham!C:C, "T15") - SUMIFS(NhatKy_ViPham!K:K, NhatKy_ViPham!E:E, "12_Toan_A", NhatKy_ViPham!F:F, B37, NhatKy_ViPham!C:C, "T15")</f>
        <v>100</v>
      </c>
      <c r="AG37" s="7">
        <f>100 + SUMIFS(NhatKy_ViPham!J:J, NhatKy_ViPham!E:E, "12_Toan_A", NhatKy_ViPham!F:F, B37, NhatKy_ViPham!C:C, "T16") - SUMIFS(NhatKy_ViPham!K:K, NhatKy_ViPham!E:E, "12_Toan_A", NhatKy_ViPham!F:F, B37, NhatKy_ViPham!C:C, "T16")</f>
        <v>100</v>
      </c>
      <c r="AH37" s="7">
        <f>100 + SUMIFS(NhatKy_ViPham!J:J, NhatKy_ViPham!E:E, "12_Toan_A", NhatKy_ViPham!F:F, B37, NhatKy_ViPham!C:C, "T17") - SUMIFS(NhatKy_ViPham!K:K, NhatKy_ViPham!E:E, "12_Toan_A", NhatKy_ViPham!F:F, B37, NhatKy_ViPham!C:C, "T17")</f>
        <v>100</v>
      </c>
      <c r="AI37" s="7">
        <f>100 + SUMIFS(NhatKy_ViPham!J:J, NhatKy_ViPham!E:E, "12_Toan_A", NhatKy_ViPham!F:F, B37, NhatKy_ViPham!C:C, "T18") - SUMIFS(NhatKy_ViPham!K:K, NhatKy_ViPham!E:E, "12_Toan_A", NhatKy_ViPham!F:F, B37, NhatKy_ViPham!C:C, "T18")</f>
        <v>100</v>
      </c>
      <c r="AJ37" s="7">
        <f>100 + SUMIFS(NhatKy_ViPham!J:J, NhatKy_ViPham!E:E, "12_Toan_A", NhatKy_ViPham!F:F, B37, NhatKy_ViPham!C:C, "T19") - SUMIFS(NhatKy_ViPham!K:K, NhatKy_ViPham!E:E, "12_Toan_A", NhatKy_ViPham!F:F, B37, NhatKy_ViPham!C:C, "T19")</f>
        <v>100</v>
      </c>
      <c r="AK37" s="7">
        <f>100 + SUMIFS(NhatKy_ViPham!J:J, NhatKy_ViPham!E:E, "12_Toan_A", NhatKy_ViPham!F:F, B37, NhatKy_ViPham!C:C, "T20") - SUMIFS(NhatKy_ViPham!K:K, NhatKy_ViPham!E:E, "12_Toan_A", NhatKy_ViPham!F:F, B37, NhatKy_ViPham!C:C, "T20")</f>
        <v>100</v>
      </c>
      <c r="AL37" s="7">
        <f>100 + SUMIFS(NhatKy_ViPham!J:J, NhatKy_ViPham!E:E, "12_Toan_A", NhatKy_ViPham!F:F, B37, NhatKy_ViPham!C:C, "T21") - SUMIFS(NhatKy_ViPham!K:K, NhatKy_ViPham!E:E, "12_Toan_A", NhatKy_ViPham!F:F, B37, NhatKy_ViPham!C:C, "T21")</f>
        <v>100</v>
      </c>
      <c r="AM37" s="7">
        <f>100 + SUMIFS(NhatKy_ViPham!J:J, NhatKy_ViPham!E:E, "12_Toan_A", NhatKy_ViPham!F:F, B37, NhatKy_ViPham!C:C, "T22") - SUMIFS(NhatKy_ViPham!K:K, NhatKy_ViPham!E:E, "12_Toan_A", NhatKy_ViPham!F:F, B37, NhatKy_ViPham!C:C, "T22")</f>
        <v>100</v>
      </c>
      <c r="AN37" s="7">
        <f>100 + SUMIFS(NhatKy_ViPham!J:J, NhatKy_ViPham!E:E, "12_Toan_A", NhatKy_ViPham!F:F, B37, NhatKy_ViPham!C:C, "T23") - SUMIFS(NhatKy_ViPham!K:K, NhatKy_ViPham!E:E, "12_Toan_A", NhatKy_ViPham!F:F, B37, NhatKy_ViPham!C:C, "T23")</f>
        <v>100</v>
      </c>
      <c r="AO37" s="7">
        <f>100 + SUMIFS(NhatKy_ViPham!J:J, NhatKy_ViPham!E:E, "12_Toan_A", NhatKy_ViPham!F:F, B37, NhatKy_ViPham!C:C, "T24") - SUMIFS(NhatKy_ViPham!K:K, NhatKy_ViPham!E:E, "12_Toan_A", NhatKy_ViPham!F:F, B37, NhatKy_ViPham!C:C, "T24")</f>
        <v>100</v>
      </c>
      <c r="AP37" s="7">
        <f>100 + SUMIFS(NhatKy_ViPham!J:J, NhatKy_ViPham!E:E, "12_Toan_A", NhatKy_ViPham!F:F, B37, NhatKy_ViPham!C:C, "T25") - SUMIFS(NhatKy_ViPham!K:K, NhatKy_ViPham!E:E, "12_Toan_A", NhatKy_ViPham!F:F, B37, NhatKy_ViPham!C:C, "T25")</f>
        <v>100</v>
      </c>
      <c r="AQ37" s="7">
        <f>100 + SUMIFS(NhatKy_ViPham!J:J, NhatKy_ViPham!E:E, "12_Toan_A", NhatKy_ViPham!F:F, B37, NhatKy_ViPham!C:C, "T26") - SUMIFS(NhatKy_ViPham!K:K, NhatKy_ViPham!E:E, "12_Toan_A", NhatKy_ViPham!F:F, B37, NhatKy_ViPham!C:C, "T26")</f>
        <v>100</v>
      </c>
      <c r="AR37" s="7">
        <f>100 + SUMIFS(NhatKy_ViPham!J:J, NhatKy_ViPham!E:E, "12_Toan_A", NhatKy_ViPham!F:F, B37, NhatKy_ViPham!C:C, "T27") - SUMIFS(NhatKy_ViPham!K:K, NhatKy_ViPham!E:E, "12_Toan_A", NhatKy_ViPham!F:F, B37, NhatKy_ViPham!C:C, "T27")</f>
        <v>100</v>
      </c>
      <c r="AS37" s="7">
        <f>100 + SUMIFS(NhatKy_ViPham!J:J, NhatKy_ViPham!E:E, "12_Toan_A", NhatKy_ViPham!F:F, B37, NhatKy_ViPham!C:C, "T28") - SUMIFS(NhatKy_ViPham!K:K, NhatKy_ViPham!E:E, "12_Toan_A", NhatKy_ViPham!F:F, B37, NhatKy_ViPham!C:C, "T28")</f>
        <v>100</v>
      </c>
      <c r="AT37" s="7">
        <f>100 + SUMIFS(NhatKy_ViPham!J:J, NhatKy_ViPham!E:E, "12_Toan_A", NhatKy_ViPham!F:F, B37, NhatKy_ViPham!C:C, "T29") - SUMIFS(NhatKy_ViPham!K:K, NhatKy_ViPham!E:E, "12_Toan_A", NhatKy_ViPham!F:F, B37, NhatKy_ViPham!C:C, "T29")</f>
        <v>100</v>
      </c>
      <c r="AU37" s="7">
        <f>100 + SUMIFS(NhatKy_ViPham!J:J, NhatKy_ViPham!E:E, "12_Toan_A", NhatKy_ViPham!F:F, B37, NhatKy_ViPham!C:C, "T30") - SUMIFS(NhatKy_ViPham!K:K, NhatKy_ViPham!E:E, "12_Toan_A", NhatKy_ViPham!F:F, B37, NhatKy_ViPham!C:C, "T30")</f>
        <v>100</v>
      </c>
      <c r="AV37" s="7">
        <f>100 + SUMIFS(NhatKy_ViPham!J:J, NhatKy_ViPham!E:E, "12_Toan_A", NhatKy_ViPham!F:F, B37, NhatKy_ViPham!C:C, "T31") - SUMIFS(NhatKy_ViPham!K:K, NhatKy_ViPham!E:E, "12_Toan_A", NhatKy_ViPham!F:F, B37, NhatKy_ViPham!C:C, "T31")</f>
        <v>100</v>
      </c>
      <c r="AW37" s="7">
        <f>100 + SUMIFS(NhatKy_ViPham!J:J, NhatKy_ViPham!E:E, "12_Toan_A", NhatKy_ViPham!F:F, B37, NhatKy_ViPham!C:C, "T32") - SUMIFS(NhatKy_ViPham!K:K, NhatKy_ViPham!E:E, "12_Toan_A", NhatKy_ViPham!F:F, B37, NhatKy_ViPham!C:C, "T32")</f>
        <v>100</v>
      </c>
      <c r="AX37" s="7">
        <f>100 + SUMIFS(NhatKy_ViPham!J:J, NhatKy_ViPham!E:E, "12_Toan_A", NhatKy_ViPham!F:F, B37, NhatKy_ViPham!C:C, "T33") - SUMIFS(NhatKy_ViPham!K:K, NhatKy_ViPham!E:E, "12_Toan_A", NhatKy_ViPham!F:F, B37, NhatKy_ViPham!C:C, "T33")</f>
        <v>100</v>
      </c>
      <c r="AY37" s="7">
        <f>100 + SUMIFS(NhatKy_ViPham!J:J, NhatKy_ViPham!E:E, "12_Toan_A", NhatKy_ViPham!F:F, B37, NhatKy_ViPham!C:C, "T34") - SUMIFS(NhatKy_ViPham!K:K, NhatKy_ViPham!E:E, "12_Toan_A", NhatKy_ViPham!F:F, B37, NhatKy_ViPham!C:C, "T34")</f>
        <v>100</v>
      </c>
      <c r="AZ37" s="7">
        <f>100 + SUMIFS(NhatKy_ViPham!J:J, NhatKy_ViPham!E:E, "12_Toan_A", NhatKy_ViPham!F:F, B37, NhatKy_ViPham!C:C, "T35") - SUMIFS(NhatKy_ViPham!K:K, NhatKy_ViPham!E:E, "12_Toan_A", NhatKy_ViPham!F:F, B37, NhatKy_ViPham!C:C, "T35")</f>
        <v>100</v>
      </c>
      <c r="BA37" s="12">
        <f t="shared" si="0"/>
        <v>100</v>
      </c>
      <c r="BB37" s="11" t="s">
        <v>430</v>
      </c>
      <c r="BC37" s="14" t="str">
        <f t="shared" si="1"/>
        <v>Tốt</v>
      </c>
      <c r="BD37" s="10" t="str">
        <f t="shared" si="2"/>
        <v>🟢 BÌNH THƯỜNG</v>
      </c>
    </row>
    <row r="38" spans="1:56" x14ac:dyDescent="0.25">
      <c r="A38" s="5">
        <v>30</v>
      </c>
      <c r="B38" s="15" t="s">
        <v>2256</v>
      </c>
      <c r="C38" s="5" t="s">
        <v>2240</v>
      </c>
      <c r="D38" s="5" t="s">
        <v>429</v>
      </c>
      <c r="E38" s="11" t="s">
        <v>430</v>
      </c>
      <c r="F38" s="6">
        <f>SUMIFS(NhatKy_ViPham!K:K, NhatKy_ViPham!E:E, "12_Toan_A", NhatKy_ViPham!F:F, B38, NhatKy_ViPham!H:H, "L01")</f>
        <v>0</v>
      </c>
      <c r="G38" s="6">
        <f>SUMIFS(NhatKy_ViPham!K:K, NhatKy_ViPham!E:E, "12_Toan_A", NhatKy_ViPham!F:F, B38, NhatKy_ViPham!H:H, "L02")</f>
        <v>0</v>
      </c>
      <c r="H38" s="6">
        <f>SUMIFS(NhatKy_ViPham!K:K, NhatKy_ViPham!E:E, "12_Toan_A", NhatKy_ViPham!F:F, B38, NhatKy_ViPham!H:H, "L03")</f>
        <v>0</v>
      </c>
      <c r="I38" s="6">
        <f>SUMIFS(NhatKy_ViPham!K:K, NhatKy_ViPham!E:E, "12_Toan_A", NhatKy_ViPham!F:F, B38, NhatKy_ViPham!H:H, "L04")</f>
        <v>0</v>
      </c>
      <c r="J38" s="6">
        <f>SUMIFS(NhatKy_ViPham!K:K, NhatKy_ViPham!E:E, "12_Toan_A", NhatKy_ViPham!F:F, B38, NhatKy_ViPham!H:H, "L05")</f>
        <v>0</v>
      </c>
      <c r="K38" s="6">
        <f>SUMIFS(NhatKy_ViPham!K:K, NhatKy_ViPham!E:E, "12_Toan_A", NhatKy_ViPham!F:F, B38, NhatKy_ViPham!H:H, "L06")</f>
        <v>0</v>
      </c>
      <c r="L38" s="6">
        <f>SUMIFS(NhatKy_ViPham!K:K, NhatKy_ViPham!E:E, "12_Toan_A", NhatKy_ViPham!F:F, B38, NhatKy_ViPham!H:H, "L07")</f>
        <v>0</v>
      </c>
      <c r="M38" s="6">
        <f>SUMIFS(NhatKy_ViPham!K:K, NhatKy_ViPham!E:E, "12_Toan_A", NhatKy_ViPham!F:F, B38, NhatKy_ViPham!H:H, "L08")</f>
        <v>0</v>
      </c>
      <c r="N38" s="6">
        <f>SUMIFS(NhatKy_ViPham!K:K, NhatKy_ViPham!E:E, "12_Toan_A", NhatKy_ViPham!F:F, B38, NhatKy_ViPham!H:H, "L09")</f>
        <v>0</v>
      </c>
      <c r="O38" s="6">
        <f>SUMIFS(NhatKy_ViPham!K:K, NhatKy_ViPham!E:E, "12_Toan_A", NhatKy_ViPham!F:F, B38, NhatKy_ViPham!H:H, "L10")</f>
        <v>0</v>
      </c>
      <c r="P38" s="12">
        <f>SUMIFS(NhatKy_ViPham!J:J, NhatKy_ViPham!E:E, "12_Toan_A", NhatKy_ViPham!F:F, B38)</f>
        <v>0</v>
      </c>
      <c r="Q38" s="13">
        <f>SUMIFS(NhatKy_ViPham!K:K, NhatKy_ViPham!E:E, "12_Toan_A", NhatKy_ViPham!F:F, B38)</f>
        <v>0</v>
      </c>
      <c r="R38" s="6">
        <f>100 + SUMIFS(NhatKy_ViPham!J:J, NhatKy_ViPham!E:E, "12_Toan_A", NhatKy_ViPham!F:F, B38, NhatKy_ViPham!C:C, "T1") - SUMIFS(NhatKy_ViPham!K:K, NhatKy_ViPham!E:E, "12_Toan_A", NhatKy_ViPham!F:F, B38, NhatKy_ViPham!C:C, "T1")</f>
        <v>100</v>
      </c>
      <c r="S38" s="6">
        <f>100 + SUMIFS(NhatKy_ViPham!J:J, NhatKy_ViPham!E:E, "12_Toan_A", NhatKy_ViPham!F:F, B38, NhatKy_ViPham!C:C, "T2") - SUMIFS(NhatKy_ViPham!K:K, NhatKy_ViPham!E:E, "12_Toan_A", NhatKy_ViPham!F:F, B38, NhatKy_ViPham!C:C, "T2")</f>
        <v>100</v>
      </c>
      <c r="T38" s="6">
        <f>100 + SUMIFS(NhatKy_ViPham!J:J, NhatKy_ViPham!E:E, "12_Toan_A", NhatKy_ViPham!F:F, B38, NhatKy_ViPham!C:C, "T3") - SUMIFS(NhatKy_ViPham!K:K, NhatKy_ViPham!E:E, "12_Toan_A", NhatKy_ViPham!F:F, B38, NhatKy_ViPham!C:C, "T3")</f>
        <v>100</v>
      </c>
      <c r="U38" s="6">
        <f>100 + SUMIFS(NhatKy_ViPham!J:J, NhatKy_ViPham!E:E, "12_Toan_A", NhatKy_ViPham!F:F, B38, NhatKy_ViPham!C:C, "T4") - SUMIFS(NhatKy_ViPham!K:K, NhatKy_ViPham!E:E, "12_Toan_A", NhatKy_ViPham!F:F, B38, NhatKy_ViPham!C:C, "T4")</f>
        <v>100</v>
      </c>
      <c r="V38" s="6">
        <f>100 + SUMIFS(NhatKy_ViPham!J:J, NhatKy_ViPham!E:E, "12_Toan_A", NhatKy_ViPham!F:F, B38, NhatKy_ViPham!C:C, "T5") - SUMIFS(NhatKy_ViPham!K:K, NhatKy_ViPham!E:E, "12_Toan_A", NhatKy_ViPham!F:F, B38, NhatKy_ViPham!C:C, "T5")</f>
        <v>100</v>
      </c>
      <c r="W38" s="6">
        <f>100 + SUMIFS(NhatKy_ViPham!J:J, NhatKy_ViPham!E:E, "12_Toan_A", NhatKy_ViPham!F:F, B38, NhatKy_ViPham!C:C, "T6") - SUMIFS(NhatKy_ViPham!K:K, NhatKy_ViPham!E:E, "12_Toan_A", NhatKy_ViPham!F:F, B38, NhatKy_ViPham!C:C, "T6")</f>
        <v>100</v>
      </c>
      <c r="X38" s="6">
        <f>100 + SUMIFS(NhatKy_ViPham!J:J, NhatKy_ViPham!E:E, "12_Toan_A", NhatKy_ViPham!F:F, B38, NhatKy_ViPham!C:C, "T7") - SUMIFS(NhatKy_ViPham!K:K, NhatKy_ViPham!E:E, "12_Toan_A", NhatKy_ViPham!F:F, B38, NhatKy_ViPham!C:C, "T7")</f>
        <v>100</v>
      </c>
      <c r="Y38" s="6">
        <f>100 + SUMIFS(NhatKy_ViPham!J:J, NhatKy_ViPham!E:E, "12_Toan_A", NhatKy_ViPham!F:F, B38, NhatKy_ViPham!C:C, "T8") - SUMIFS(NhatKy_ViPham!K:K, NhatKy_ViPham!E:E, "12_Toan_A", NhatKy_ViPham!F:F, B38, NhatKy_ViPham!C:C, "T8")</f>
        <v>100</v>
      </c>
      <c r="Z38" s="6">
        <f>100 + SUMIFS(NhatKy_ViPham!J:J, NhatKy_ViPham!E:E, "12_Toan_A", NhatKy_ViPham!F:F, B38, NhatKy_ViPham!C:C, "T9") - SUMIFS(NhatKy_ViPham!K:K, NhatKy_ViPham!E:E, "12_Toan_A", NhatKy_ViPham!F:F, B38, NhatKy_ViPham!C:C, "T9")</f>
        <v>100</v>
      </c>
      <c r="AA38" s="6">
        <f>100 + SUMIFS(NhatKy_ViPham!J:J, NhatKy_ViPham!E:E, "12_Toan_A", NhatKy_ViPham!F:F, B38, NhatKy_ViPham!C:C, "T10") - SUMIFS(NhatKy_ViPham!K:K, NhatKy_ViPham!E:E, "12_Toan_A", NhatKy_ViPham!F:F, B38, NhatKy_ViPham!C:C, "T10")</f>
        <v>100</v>
      </c>
      <c r="AB38" s="6">
        <f>100 + SUMIFS(NhatKy_ViPham!J:J, NhatKy_ViPham!E:E, "12_Toan_A", NhatKy_ViPham!F:F, B38, NhatKy_ViPham!C:C, "T11") - SUMIFS(NhatKy_ViPham!K:K, NhatKy_ViPham!E:E, "12_Toan_A", NhatKy_ViPham!F:F, B38, NhatKy_ViPham!C:C, "T11")</f>
        <v>100</v>
      </c>
      <c r="AC38" s="6">
        <f>100 + SUMIFS(NhatKy_ViPham!J:J, NhatKy_ViPham!E:E, "12_Toan_A", NhatKy_ViPham!F:F, B38, NhatKy_ViPham!C:C, "T12") - SUMIFS(NhatKy_ViPham!K:K, NhatKy_ViPham!E:E, "12_Toan_A", NhatKy_ViPham!F:F, B38, NhatKy_ViPham!C:C, "T12")</f>
        <v>100</v>
      </c>
      <c r="AD38" s="6">
        <f>100 + SUMIFS(NhatKy_ViPham!J:J, NhatKy_ViPham!E:E, "12_Toan_A", NhatKy_ViPham!F:F, B38, NhatKy_ViPham!C:C, "T13") - SUMIFS(NhatKy_ViPham!K:K, NhatKy_ViPham!E:E, "12_Toan_A", NhatKy_ViPham!F:F, B38, NhatKy_ViPham!C:C, "T13")</f>
        <v>100</v>
      </c>
      <c r="AE38" s="6">
        <f>100 + SUMIFS(NhatKy_ViPham!J:J, NhatKy_ViPham!E:E, "12_Toan_A", NhatKy_ViPham!F:F, B38, NhatKy_ViPham!C:C, "T14") - SUMIFS(NhatKy_ViPham!K:K, NhatKy_ViPham!E:E, "12_Toan_A", NhatKy_ViPham!F:F, B38, NhatKy_ViPham!C:C, "T14")</f>
        <v>100</v>
      </c>
      <c r="AF38" s="6">
        <f>100 + SUMIFS(NhatKy_ViPham!J:J, NhatKy_ViPham!E:E, "12_Toan_A", NhatKy_ViPham!F:F, B38, NhatKy_ViPham!C:C, "T15") - SUMIFS(NhatKy_ViPham!K:K, NhatKy_ViPham!E:E, "12_Toan_A", NhatKy_ViPham!F:F, B38, NhatKy_ViPham!C:C, "T15")</f>
        <v>100</v>
      </c>
      <c r="AG38" s="6">
        <f>100 + SUMIFS(NhatKy_ViPham!J:J, NhatKy_ViPham!E:E, "12_Toan_A", NhatKy_ViPham!F:F, B38, NhatKy_ViPham!C:C, "T16") - SUMIFS(NhatKy_ViPham!K:K, NhatKy_ViPham!E:E, "12_Toan_A", NhatKy_ViPham!F:F, B38, NhatKy_ViPham!C:C, "T16")</f>
        <v>100</v>
      </c>
      <c r="AH38" s="6">
        <f>100 + SUMIFS(NhatKy_ViPham!J:J, NhatKy_ViPham!E:E, "12_Toan_A", NhatKy_ViPham!F:F, B38, NhatKy_ViPham!C:C, "T17") - SUMIFS(NhatKy_ViPham!K:K, NhatKy_ViPham!E:E, "12_Toan_A", NhatKy_ViPham!F:F, B38, NhatKy_ViPham!C:C, "T17")</f>
        <v>100</v>
      </c>
      <c r="AI38" s="6">
        <f>100 + SUMIFS(NhatKy_ViPham!J:J, NhatKy_ViPham!E:E, "12_Toan_A", NhatKy_ViPham!F:F, B38, NhatKy_ViPham!C:C, "T18") - SUMIFS(NhatKy_ViPham!K:K, NhatKy_ViPham!E:E, "12_Toan_A", NhatKy_ViPham!F:F, B38, NhatKy_ViPham!C:C, "T18")</f>
        <v>100</v>
      </c>
      <c r="AJ38" s="6">
        <f>100 + SUMIFS(NhatKy_ViPham!J:J, NhatKy_ViPham!E:E, "12_Toan_A", NhatKy_ViPham!F:F, B38, NhatKy_ViPham!C:C, "T19") - SUMIFS(NhatKy_ViPham!K:K, NhatKy_ViPham!E:E, "12_Toan_A", NhatKy_ViPham!F:F, B38, NhatKy_ViPham!C:C, "T19")</f>
        <v>100</v>
      </c>
      <c r="AK38" s="6">
        <f>100 + SUMIFS(NhatKy_ViPham!J:J, NhatKy_ViPham!E:E, "12_Toan_A", NhatKy_ViPham!F:F, B38, NhatKy_ViPham!C:C, "T20") - SUMIFS(NhatKy_ViPham!K:K, NhatKy_ViPham!E:E, "12_Toan_A", NhatKy_ViPham!F:F, B38, NhatKy_ViPham!C:C, "T20")</f>
        <v>100</v>
      </c>
      <c r="AL38" s="6">
        <f>100 + SUMIFS(NhatKy_ViPham!J:J, NhatKy_ViPham!E:E, "12_Toan_A", NhatKy_ViPham!F:F, B38, NhatKy_ViPham!C:C, "T21") - SUMIFS(NhatKy_ViPham!K:K, NhatKy_ViPham!E:E, "12_Toan_A", NhatKy_ViPham!F:F, B38, NhatKy_ViPham!C:C, "T21")</f>
        <v>100</v>
      </c>
      <c r="AM38" s="6">
        <f>100 + SUMIFS(NhatKy_ViPham!J:J, NhatKy_ViPham!E:E, "12_Toan_A", NhatKy_ViPham!F:F, B38, NhatKy_ViPham!C:C, "T22") - SUMIFS(NhatKy_ViPham!K:K, NhatKy_ViPham!E:E, "12_Toan_A", NhatKy_ViPham!F:F, B38, NhatKy_ViPham!C:C, "T22")</f>
        <v>100</v>
      </c>
      <c r="AN38" s="6">
        <f>100 + SUMIFS(NhatKy_ViPham!J:J, NhatKy_ViPham!E:E, "12_Toan_A", NhatKy_ViPham!F:F, B38, NhatKy_ViPham!C:C, "T23") - SUMIFS(NhatKy_ViPham!K:K, NhatKy_ViPham!E:E, "12_Toan_A", NhatKy_ViPham!F:F, B38, NhatKy_ViPham!C:C, "T23")</f>
        <v>100</v>
      </c>
      <c r="AO38" s="6">
        <f>100 + SUMIFS(NhatKy_ViPham!J:J, NhatKy_ViPham!E:E, "12_Toan_A", NhatKy_ViPham!F:F, B38, NhatKy_ViPham!C:C, "T24") - SUMIFS(NhatKy_ViPham!K:K, NhatKy_ViPham!E:E, "12_Toan_A", NhatKy_ViPham!F:F, B38, NhatKy_ViPham!C:C, "T24")</f>
        <v>100</v>
      </c>
      <c r="AP38" s="6">
        <f>100 + SUMIFS(NhatKy_ViPham!J:J, NhatKy_ViPham!E:E, "12_Toan_A", NhatKy_ViPham!F:F, B38, NhatKy_ViPham!C:C, "T25") - SUMIFS(NhatKy_ViPham!K:K, NhatKy_ViPham!E:E, "12_Toan_A", NhatKy_ViPham!F:F, B38, NhatKy_ViPham!C:C, "T25")</f>
        <v>100</v>
      </c>
      <c r="AQ38" s="6">
        <f>100 + SUMIFS(NhatKy_ViPham!J:J, NhatKy_ViPham!E:E, "12_Toan_A", NhatKy_ViPham!F:F, B38, NhatKy_ViPham!C:C, "T26") - SUMIFS(NhatKy_ViPham!K:K, NhatKy_ViPham!E:E, "12_Toan_A", NhatKy_ViPham!F:F, B38, NhatKy_ViPham!C:C, "T26")</f>
        <v>100</v>
      </c>
      <c r="AR38" s="6">
        <f>100 + SUMIFS(NhatKy_ViPham!J:J, NhatKy_ViPham!E:E, "12_Toan_A", NhatKy_ViPham!F:F, B38, NhatKy_ViPham!C:C, "T27") - SUMIFS(NhatKy_ViPham!K:K, NhatKy_ViPham!E:E, "12_Toan_A", NhatKy_ViPham!F:F, B38, NhatKy_ViPham!C:C, "T27")</f>
        <v>100</v>
      </c>
      <c r="AS38" s="6">
        <f>100 + SUMIFS(NhatKy_ViPham!J:J, NhatKy_ViPham!E:E, "12_Toan_A", NhatKy_ViPham!F:F, B38, NhatKy_ViPham!C:C, "T28") - SUMIFS(NhatKy_ViPham!K:K, NhatKy_ViPham!E:E, "12_Toan_A", NhatKy_ViPham!F:F, B38, NhatKy_ViPham!C:C, "T28")</f>
        <v>100</v>
      </c>
      <c r="AT38" s="6">
        <f>100 + SUMIFS(NhatKy_ViPham!J:J, NhatKy_ViPham!E:E, "12_Toan_A", NhatKy_ViPham!F:F, B38, NhatKy_ViPham!C:C, "T29") - SUMIFS(NhatKy_ViPham!K:K, NhatKy_ViPham!E:E, "12_Toan_A", NhatKy_ViPham!F:F, B38, NhatKy_ViPham!C:C, "T29")</f>
        <v>100</v>
      </c>
      <c r="AU38" s="6">
        <f>100 + SUMIFS(NhatKy_ViPham!J:J, NhatKy_ViPham!E:E, "12_Toan_A", NhatKy_ViPham!F:F, B38, NhatKy_ViPham!C:C, "T30") - SUMIFS(NhatKy_ViPham!K:K, NhatKy_ViPham!E:E, "12_Toan_A", NhatKy_ViPham!F:F, B38, NhatKy_ViPham!C:C, "T30")</f>
        <v>100</v>
      </c>
      <c r="AV38" s="6">
        <f>100 + SUMIFS(NhatKy_ViPham!J:J, NhatKy_ViPham!E:E, "12_Toan_A", NhatKy_ViPham!F:F, B38, NhatKy_ViPham!C:C, "T31") - SUMIFS(NhatKy_ViPham!K:K, NhatKy_ViPham!E:E, "12_Toan_A", NhatKy_ViPham!F:F, B38, NhatKy_ViPham!C:C, "T31")</f>
        <v>100</v>
      </c>
      <c r="AW38" s="6">
        <f>100 + SUMIFS(NhatKy_ViPham!J:J, NhatKy_ViPham!E:E, "12_Toan_A", NhatKy_ViPham!F:F, B38, NhatKy_ViPham!C:C, "T32") - SUMIFS(NhatKy_ViPham!K:K, NhatKy_ViPham!E:E, "12_Toan_A", NhatKy_ViPham!F:F, B38, NhatKy_ViPham!C:C, "T32")</f>
        <v>100</v>
      </c>
      <c r="AX38" s="6">
        <f>100 + SUMIFS(NhatKy_ViPham!J:J, NhatKy_ViPham!E:E, "12_Toan_A", NhatKy_ViPham!F:F, B38, NhatKy_ViPham!C:C, "T33") - SUMIFS(NhatKy_ViPham!K:K, NhatKy_ViPham!E:E, "12_Toan_A", NhatKy_ViPham!F:F, B38, NhatKy_ViPham!C:C, "T33")</f>
        <v>100</v>
      </c>
      <c r="AY38" s="6">
        <f>100 + SUMIFS(NhatKy_ViPham!J:J, NhatKy_ViPham!E:E, "12_Toan_A", NhatKy_ViPham!F:F, B38, NhatKy_ViPham!C:C, "T34") - SUMIFS(NhatKy_ViPham!K:K, NhatKy_ViPham!E:E, "12_Toan_A", NhatKy_ViPham!F:F, B38, NhatKy_ViPham!C:C, "T34")</f>
        <v>100</v>
      </c>
      <c r="AZ38" s="6">
        <f>100 + SUMIFS(NhatKy_ViPham!J:J, NhatKy_ViPham!E:E, "12_Toan_A", NhatKy_ViPham!F:F, B38, NhatKy_ViPham!C:C, "T35") - SUMIFS(NhatKy_ViPham!K:K, NhatKy_ViPham!E:E, "12_Toan_A", NhatKy_ViPham!F:F, B38, NhatKy_ViPham!C:C, "T35")</f>
        <v>100</v>
      </c>
      <c r="BA38" s="12">
        <f t="shared" si="0"/>
        <v>100</v>
      </c>
      <c r="BB38" s="11" t="s">
        <v>430</v>
      </c>
      <c r="BC38" s="16" t="str">
        <f t="shared" si="1"/>
        <v>Tốt</v>
      </c>
      <c r="BD38" s="15" t="str">
        <f t="shared" si="2"/>
        <v>🟢 BÌNH THƯỜNG</v>
      </c>
    </row>
    <row r="39" spans="1:56" x14ac:dyDescent="0.25">
      <c r="A39" s="4">
        <v>31</v>
      </c>
      <c r="B39" s="10" t="s">
        <v>2226</v>
      </c>
      <c r="C39" s="4" t="s">
        <v>2257</v>
      </c>
      <c r="D39" s="4" t="s">
        <v>429</v>
      </c>
      <c r="E39" s="11" t="s">
        <v>430</v>
      </c>
      <c r="F39" s="7">
        <f>SUMIFS(NhatKy_ViPham!K:K, NhatKy_ViPham!E:E, "12_Toan_A", NhatKy_ViPham!F:F, B39, NhatKy_ViPham!H:H, "L01")</f>
        <v>0</v>
      </c>
      <c r="G39" s="7">
        <f>SUMIFS(NhatKy_ViPham!K:K, NhatKy_ViPham!E:E, "12_Toan_A", NhatKy_ViPham!F:F, B39, NhatKy_ViPham!H:H, "L02")</f>
        <v>0</v>
      </c>
      <c r="H39" s="7">
        <f>SUMIFS(NhatKy_ViPham!K:K, NhatKy_ViPham!E:E, "12_Toan_A", NhatKy_ViPham!F:F, B39, NhatKy_ViPham!H:H, "L03")</f>
        <v>0</v>
      </c>
      <c r="I39" s="7">
        <f>SUMIFS(NhatKy_ViPham!K:K, NhatKy_ViPham!E:E, "12_Toan_A", NhatKy_ViPham!F:F, B39, NhatKy_ViPham!H:H, "L04")</f>
        <v>0</v>
      </c>
      <c r="J39" s="7">
        <f>SUMIFS(NhatKy_ViPham!K:K, NhatKy_ViPham!E:E, "12_Toan_A", NhatKy_ViPham!F:F, B39, NhatKy_ViPham!H:H, "L05")</f>
        <v>0</v>
      </c>
      <c r="K39" s="7">
        <f>SUMIFS(NhatKy_ViPham!K:K, NhatKy_ViPham!E:E, "12_Toan_A", NhatKy_ViPham!F:F, B39, NhatKy_ViPham!H:H, "L06")</f>
        <v>0</v>
      </c>
      <c r="L39" s="7">
        <f>SUMIFS(NhatKy_ViPham!K:K, NhatKy_ViPham!E:E, "12_Toan_A", NhatKy_ViPham!F:F, B39, NhatKy_ViPham!H:H, "L07")</f>
        <v>0</v>
      </c>
      <c r="M39" s="7">
        <f>SUMIFS(NhatKy_ViPham!K:K, NhatKy_ViPham!E:E, "12_Toan_A", NhatKy_ViPham!F:F, B39, NhatKy_ViPham!H:H, "L08")</f>
        <v>0</v>
      </c>
      <c r="N39" s="7">
        <f>SUMIFS(NhatKy_ViPham!K:K, NhatKy_ViPham!E:E, "12_Toan_A", NhatKy_ViPham!F:F, B39, NhatKy_ViPham!H:H, "L09")</f>
        <v>0</v>
      </c>
      <c r="O39" s="7">
        <f>SUMIFS(NhatKy_ViPham!K:K, NhatKy_ViPham!E:E, "12_Toan_A", NhatKy_ViPham!F:F, B39, NhatKy_ViPham!H:H, "L10")</f>
        <v>0</v>
      </c>
      <c r="P39" s="12">
        <f>SUMIFS(NhatKy_ViPham!J:J, NhatKy_ViPham!E:E, "12_Toan_A", NhatKy_ViPham!F:F, B39)</f>
        <v>0</v>
      </c>
      <c r="Q39" s="13">
        <f>SUMIFS(NhatKy_ViPham!K:K, NhatKy_ViPham!E:E, "12_Toan_A", NhatKy_ViPham!F:F, B39)</f>
        <v>0</v>
      </c>
      <c r="R39" s="7">
        <f>100 + SUMIFS(NhatKy_ViPham!J:J, NhatKy_ViPham!E:E, "12_Toan_A", NhatKy_ViPham!F:F, B39, NhatKy_ViPham!C:C, "T1") - SUMIFS(NhatKy_ViPham!K:K, NhatKy_ViPham!E:E, "12_Toan_A", NhatKy_ViPham!F:F, B39, NhatKy_ViPham!C:C, "T1")</f>
        <v>100</v>
      </c>
      <c r="S39" s="7">
        <f>100 + SUMIFS(NhatKy_ViPham!J:J, NhatKy_ViPham!E:E, "12_Toan_A", NhatKy_ViPham!F:F, B39, NhatKy_ViPham!C:C, "T2") - SUMIFS(NhatKy_ViPham!K:K, NhatKy_ViPham!E:E, "12_Toan_A", NhatKy_ViPham!F:F, B39, NhatKy_ViPham!C:C, "T2")</f>
        <v>100</v>
      </c>
      <c r="T39" s="7">
        <f>100 + SUMIFS(NhatKy_ViPham!J:J, NhatKy_ViPham!E:E, "12_Toan_A", NhatKy_ViPham!F:F, B39, NhatKy_ViPham!C:C, "T3") - SUMIFS(NhatKy_ViPham!K:K, NhatKy_ViPham!E:E, "12_Toan_A", NhatKy_ViPham!F:F, B39, NhatKy_ViPham!C:C, "T3")</f>
        <v>100</v>
      </c>
      <c r="U39" s="7">
        <f>100 + SUMIFS(NhatKy_ViPham!J:J, NhatKy_ViPham!E:E, "12_Toan_A", NhatKy_ViPham!F:F, B39, NhatKy_ViPham!C:C, "T4") - SUMIFS(NhatKy_ViPham!K:K, NhatKy_ViPham!E:E, "12_Toan_A", NhatKy_ViPham!F:F, B39, NhatKy_ViPham!C:C, "T4")</f>
        <v>100</v>
      </c>
      <c r="V39" s="7">
        <f>100 + SUMIFS(NhatKy_ViPham!J:J, NhatKy_ViPham!E:E, "12_Toan_A", NhatKy_ViPham!F:F, B39, NhatKy_ViPham!C:C, "T5") - SUMIFS(NhatKy_ViPham!K:K, NhatKy_ViPham!E:E, "12_Toan_A", NhatKy_ViPham!F:F, B39, NhatKy_ViPham!C:C, "T5")</f>
        <v>100</v>
      </c>
      <c r="W39" s="7">
        <f>100 + SUMIFS(NhatKy_ViPham!J:J, NhatKy_ViPham!E:E, "12_Toan_A", NhatKy_ViPham!F:F, B39, NhatKy_ViPham!C:C, "T6") - SUMIFS(NhatKy_ViPham!K:K, NhatKy_ViPham!E:E, "12_Toan_A", NhatKy_ViPham!F:F, B39, NhatKy_ViPham!C:C, "T6")</f>
        <v>100</v>
      </c>
      <c r="X39" s="7">
        <f>100 + SUMIFS(NhatKy_ViPham!J:J, NhatKy_ViPham!E:E, "12_Toan_A", NhatKy_ViPham!F:F, B39, NhatKy_ViPham!C:C, "T7") - SUMIFS(NhatKy_ViPham!K:K, NhatKy_ViPham!E:E, "12_Toan_A", NhatKy_ViPham!F:F, B39, NhatKy_ViPham!C:C, "T7")</f>
        <v>100</v>
      </c>
      <c r="Y39" s="7">
        <f>100 + SUMIFS(NhatKy_ViPham!J:J, NhatKy_ViPham!E:E, "12_Toan_A", NhatKy_ViPham!F:F, B39, NhatKy_ViPham!C:C, "T8") - SUMIFS(NhatKy_ViPham!K:K, NhatKy_ViPham!E:E, "12_Toan_A", NhatKy_ViPham!F:F, B39, NhatKy_ViPham!C:C, "T8")</f>
        <v>100</v>
      </c>
      <c r="Z39" s="7">
        <f>100 + SUMIFS(NhatKy_ViPham!J:J, NhatKy_ViPham!E:E, "12_Toan_A", NhatKy_ViPham!F:F, B39, NhatKy_ViPham!C:C, "T9") - SUMIFS(NhatKy_ViPham!K:K, NhatKy_ViPham!E:E, "12_Toan_A", NhatKy_ViPham!F:F, B39, NhatKy_ViPham!C:C, "T9")</f>
        <v>100</v>
      </c>
      <c r="AA39" s="7">
        <f>100 + SUMIFS(NhatKy_ViPham!J:J, NhatKy_ViPham!E:E, "12_Toan_A", NhatKy_ViPham!F:F, B39, NhatKy_ViPham!C:C, "T10") - SUMIFS(NhatKy_ViPham!K:K, NhatKy_ViPham!E:E, "12_Toan_A", NhatKy_ViPham!F:F, B39, NhatKy_ViPham!C:C, "T10")</f>
        <v>100</v>
      </c>
      <c r="AB39" s="7">
        <f>100 + SUMIFS(NhatKy_ViPham!J:J, NhatKy_ViPham!E:E, "12_Toan_A", NhatKy_ViPham!F:F, B39, NhatKy_ViPham!C:C, "T11") - SUMIFS(NhatKy_ViPham!K:K, NhatKy_ViPham!E:E, "12_Toan_A", NhatKy_ViPham!F:F, B39, NhatKy_ViPham!C:C, "T11")</f>
        <v>100</v>
      </c>
      <c r="AC39" s="7">
        <f>100 + SUMIFS(NhatKy_ViPham!J:J, NhatKy_ViPham!E:E, "12_Toan_A", NhatKy_ViPham!F:F, B39, NhatKy_ViPham!C:C, "T12") - SUMIFS(NhatKy_ViPham!K:K, NhatKy_ViPham!E:E, "12_Toan_A", NhatKy_ViPham!F:F, B39, NhatKy_ViPham!C:C, "T12")</f>
        <v>100</v>
      </c>
      <c r="AD39" s="7">
        <f>100 + SUMIFS(NhatKy_ViPham!J:J, NhatKy_ViPham!E:E, "12_Toan_A", NhatKy_ViPham!F:F, B39, NhatKy_ViPham!C:C, "T13") - SUMIFS(NhatKy_ViPham!K:K, NhatKy_ViPham!E:E, "12_Toan_A", NhatKy_ViPham!F:F, B39, NhatKy_ViPham!C:C, "T13")</f>
        <v>100</v>
      </c>
      <c r="AE39" s="7">
        <f>100 + SUMIFS(NhatKy_ViPham!J:J, NhatKy_ViPham!E:E, "12_Toan_A", NhatKy_ViPham!F:F, B39, NhatKy_ViPham!C:C, "T14") - SUMIFS(NhatKy_ViPham!K:K, NhatKy_ViPham!E:E, "12_Toan_A", NhatKy_ViPham!F:F, B39, NhatKy_ViPham!C:C, "T14")</f>
        <v>100</v>
      </c>
      <c r="AF39" s="7">
        <f>100 + SUMIFS(NhatKy_ViPham!J:J, NhatKy_ViPham!E:E, "12_Toan_A", NhatKy_ViPham!F:F, B39, NhatKy_ViPham!C:C, "T15") - SUMIFS(NhatKy_ViPham!K:K, NhatKy_ViPham!E:E, "12_Toan_A", NhatKy_ViPham!F:F, B39, NhatKy_ViPham!C:C, "T15")</f>
        <v>100</v>
      </c>
      <c r="AG39" s="7">
        <f>100 + SUMIFS(NhatKy_ViPham!J:J, NhatKy_ViPham!E:E, "12_Toan_A", NhatKy_ViPham!F:F, B39, NhatKy_ViPham!C:C, "T16") - SUMIFS(NhatKy_ViPham!K:K, NhatKy_ViPham!E:E, "12_Toan_A", NhatKy_ViPham!F:F, B39, NhatKy_ViPham!C:C, "T16")</f>
        <v>100</v>
      </c>
      <c r="AH39" s="7">
        <f>100 + SUMIFS(NhatKy_ViPham!J:J, NhatKy_ViPham!E:E, "12_Toan_A", NhatKy_ViPham!F:F, B39, NhatKy_ViPham!C:C, "T17") - SUMIFS(NhatKy_ViPham!K:K, NhatKy_ViPham!E:E, "12_Toan_A", NhatKy_ViPham!F:F, B39, NhatKy_ViPham!C:C, "T17")</f>
        <v>100</v>
      </c>
      <c r="AI39" s="7">
        <f>100 + SUMIFS(NhatKy_ViPham!J:J, NhatKy_ViPham!E:E, "12_Toan_A", NhatKy_ViPham!F:F, B39, NhatKy_ViPham!C:C, "T18") - SUMIFS(NhatKy_ViPham!K:K, NhatKy_ViPham!E:E, "12_Toan_A", NhatKy_ViPham!F:F, B39, NhatKy_ViPham!C:C, "T18")</f>
        <v>100</v>
      </c>
      <c r="AJ39" s="7">
        <f>100 + SUMIFS(NhatKy_ViPham!J:J, NhatKy_ViPham!E:E, "12_Toan_A", NhatKy_ViPham!F:F, B39, NhatKy_ViPham!C:C, "T19") - SUMIFS(NhatKy_ViPham!K:K, NhatKy_ViPham!E:E, "12_Toan_A", NhatKy_ViPham!F:F, B39, NhatKy_ViPham!C:C, "T19")</f>
        <v>100</v>
      </c>
      <c r="AK39" s="7">
        <f>100 + SUMIFS(NhatKy_ViPham!J:J, NhatKy_ViPham!E:E, "12_Toan_A", NhatKy_ViPham!F:F, B39, NhatKy_ViPham!C:C, "T20") - SUMIFS(NhatKy_ViPham!K:K, NhatKy_ViPham!E:E, "12_Toan_A", NhatKy_ViPham!F:F, B39, NhatKy_ViPham!C:C, "T20")</f>
        <v>100</v>
      </c>
      <c r="AL39" s="7">
        <f>100 + SUMIFS(NhatKy_ViPham!J:J, NhatKy_ViPham!E:E, "12_Toan_A", NhatKy_ViPham!F:F, B39, NhatKy_ViPham!C:C, "T21") - SUMIFS(NhatKy_ViPham!K:K, NhatKy_ViPham!E:E, "12_Toan_A", NhatKy_ViPham!F:F, B39, NhatKy_ViPham!C:C, "T21")</f>
        <v>100</v>
      </c>
      <c r="AM39" s="7">
        <f>100 + SUMIFS(NhatKy_ViPham!J:J, NhatKy_ViPham!E:E, "12_Toan_A", NhatKy_ViPham!F:F, B39, NhatKy_ViPham!C:C, "T22") - SUMIFS(NhatKy_ViPham!K:K, NhatKy_ViPham!E:E, "12_Toan_A", NhatKy_ViPham!F:F, B39, NhatKy_ViPham!C:C, "T22")</f>
        <v>100</v>
      </c>
      <c r="AN39" s="7">
        <f>100 + SUMIFS(NhatKy_ViPham!J:J, NhatKy_ViPham!E:E, "12_Toan_A", NhatKy_ViPham!F:F, B39, NhatKy_ViPham!C:C, "T23") - SUMIFS(NhatKy_ViPham!K:K, NhatKy_ViPham!E:E, "12_Toan_A", NhatKy_ViPham!F:F, B39, NhatKy_ViPham!C:C, "T23")</f>
        <v>100</v>
      </c>
      <c r="AO39" s="7">
        <f>100 + SUMIFS(NhatKy_ViPham!J:J, NhatKy_ViPham!E:E, "12_Toan_A", NhatKy_ViPham!F:F, B39, NhatKy_ViPham!C:C, "T24") - SUMIFS(NhatKy_ViPham!K:K, NhatKy_ViPham!E:E, "12_Toan_A", NhatKy_ViPham!F:F, B39, NhatKy_ViPham!C:C, "T24")</f>
        <v>100</v>
      </c>
      <c r="AP39" s="7">
        <f>100 + SUMIFS(NhatKy_ViPham!J:J, NhatKy_ViPham!E:E, "12_Toan_A", NhatKy_ViPham!F:F, B39, NhatKy_ViPham!C:C, "T25") - SUMIFS(NhatKy_ViPham!K:K, NhatKy_ViPham!E:E, "12_Toan_A", NhatKy_ViPham!F:F, B39, NhatKy_ViPham!C:C, "T25")</f>
        <v>100</v>
      </c>
      <c r="AQ39" s="7">
        <f>100 + SUMIFS(NhatKy_ViPham!J:J, NhatKy_ViPham!E:E, "12_Toan_A", NhatKy_ViPham!F:F, B39, NhatKy_ViPham!C:C, "T26") - SUMIFS(NhatKy_ViPham!K:K, NhatKy_ViPham!E:E, "12_Toan_A", NhatKy_ViPham!F:F, B39, NhatKy_ViPham!C:C, "T26")</f>
        <v>100</v>
      </c>
      <c r="AR39" s="7">
        <f>100 + SUMIFS(NhatKy_ViPham!J:J, NhatKy_ViPham!E:E, "12_Toan_A", NhatKy_ViPham!F:F, B39, NhatKy_ViPham!C:C, "T27") - SUMIFS(NhatKy_ViPham!K:K, NhatKy_ViPham!E:E, "12_Toan_A", NhatKy_ViPham!F:F, B39, NhatKy_ViPham!C:C, "T27")</f>
        <v>100</v>
      </c>
      <c r="AS39" s="7">
        <f>100 + SUMIFS(NhatKy_ViPham!J:J, NhatKy_ViPham!E:E, "12_Toan_A", NhatKy_ViPham!F:F, B39, NhatKy_ViPham!C:C, "T28") - SUMIFS(NhatKy_ViPham!K:K, NhatKy_ViPham!E:E, "12_Toan_A", NhatKy_ViPham!F:F, B39, NhatKy_ViPham!C:C, "T28")</f>
        <v>100</v>
      </c>
      <c r="AT39" s="7">
        <f>100 + SUMIFS(NhatKy_ViPham!J:J, NhatKy_ViPham!E:E, "12_Toan_A", NhatKy_ViPham!F:F, B39, NhatKy_ViPham!C:C, "T29") - SUMIFS(NhatKy_ViPham!K:K, NhatKy_ViPham!E:E, "12_Toan_A", NhatKy_ViPham!F:F, B39, NhatKy_ViPham!C:C, "T29")</f>
        <v>100</v>
      </c>
      <c r="AU39" s="7">
        <f>100 + SUMIFS(NhatKy_ViPham!J:J, NhatKy_ViPham!E:E, "12_Toan_A", NhatKy_ViPham!F:F, B39, NhatKy_ViPham!C:C, "T30") - SUMIFS(NhatKy_ViPham!K:K, NhatKy_ViPham!E:E, "12_Toan_A", NhatKy_ViPham!F:F, B39, NhatKy_ViPham!C:C, "T30")</f>
        <v>100</v>
      </c>
      <c r="AV39" s="7">
        <f>100 + SUMIFS(NhatKy_ViPham!J:J, NhatKy_ViPham!E:E, "12_Toan_A", NhatKy_ViPham!F:F, B39, NhatKy_ViPham!C:C, "T31") - SUMIFS(NhatKy_ViPham!K:K, NhatKy_ViPham!E:E, "12_Toan_A", NhatKy_ViPham!F:F, B39, NhatKy_ViPham!C:C, "T31")</f>
        <v>100</v>
      </c>
      <c r="AW39" s="7">
        <f>100 + SUMIFS(NhatKy_ViPham!J:J, NhatKy_ViPham!E:E, "12_Toan_A", NhatKy_ViPham!F:F, B39, NhatKy_ViPham!C:C, "T32") - SUMIFS(NhatKy_ViPham!K:K, NhatKy_ViPham!E:E, "12_Toan_A", NhatKy_ViPham!F:F, B39, NhatKy_ViPham!C:C, "T32")</f>
        <v>100</v>
      </c>
      <c r="AX39" s="7">
        <f>100 + SUMIFS(NhatKy_ViPham!J:J, NhatKy_ViPham!E:E, "12_Toan_A", NhatKy_ViPham!F:F, B39, NhatKy_ViPham!C:C, "T33") - SUMIFS(NhatKy_ViPham!K:K, NhatKy_ViPham!E:E, "12_Toan_A", NhatKy_ViPham!F:F, B39, NhatKy_ViPham!C:C, "T33")</f>
        <v>100</v>
      </c>
      <c r="AY39" s="7">
        <f>100 + SUMIFS(NhatKy_ViPham!J:J, NhatKy_ViPham!E:E, "12_Toan_A", NhatKy_ViPham!F:F, B39, NhatKy_ViPham!C:C, "T34") - SUMIFS(NhatKy_ViPham!K:K, NhatKy_ViPham!E:E, "12_Toan_A", NhatKy_ViPham!F:F, B39, NhatKy_ViPham!C:C, "T34")</f>
        <v>100</v>
      </c>
      <c r="AZ39" s="7">
        <f>100 + SUMIFS(NhatKy_ViPham!J:J, NhatKy_ViPham!E:E, "12_Toan_A", NhatKy_ViPham!F:F, B39, NhatKy_ViPham!C:C, "T35") - SUMIFS(NhatKy_ViPham!K:K, NhatKy_ViPham!E:E, "12_Toan_A", NhatKy_ViPham!F:F, B39, NhatKy_ViPham!C:C, "T35")</f>
        <v>100</v>
      </c>
      <c r="BA39" s="12">
        <f t="shared" si="0"/>
        <v>100</v>
      </c>
      <c r="BB39" s="11" t="s">
        <v>430</v>
      </c>
      <c r="BC39" s="14" t="str">
        <f t="shared" si="1"/>
        <v>Tốt</v>
      </c>
      <c r="BD39" s="10" t="str">
        <f t="shared" si="2"/>
        <v>🟢 BÌNH THƯỜNG</v>
      </c>
    </row>
    <row r="40" spans="1:56" x14ac:dyDescent="0.25">
      <c r="A40" s="5">
        <v>32</v>
      </c>
      <c r="B40" s="15" t="s">
        <v>2258</v>
      </c>
      <c r="C40" s="5" t="s">
        <v>2259</v>
      </c>
      <c r="D40" s="5" t="s">
        <v>429</v>
      </c>
      <c r="E40" s="11" t="s">
        <v>430</v>
      </c>
      <c r="F40" s="6">
        <f>SUMIFS(NhatKy_ViPham!K:K, NhatKy_ViPham!E:E, "12_Toan_A", NhatKy_ViPham!F:F, B40, NhatKy_ViPham!H:H, "L01")</f>
        <v>0</v>
      </c>
      <c r="G40" s="6">
        <f>SUMIFS(NhatKy_ViPham!K:K, NhatKy_ViPham!E:E, "12_Toan_A", NhatKy_ViPham!F:F, B40, NhatKy_ViPham!H:H, "L02")</f>
        <v>0</v>
      </c>
      <c r="H40" s="6">
        <f>SUMIFS(NhatKy_ViPham!K:K, NhatKy_ViPham!E:E, "12_Toan_A", NhatKy_ViPham!F:F, B40, NhatKy_ViPham!H:H, "L03")</f>
        <v>0</v>
      </c>
      <c r="I40" s="6">
        <f>SUMIFS(NhatKy_ViPham!K:K, NhatKy_ViPham!E:E, "12_Toan_A", NhatKy_ViPham!F:F, B40, NhatKy_ViPham!H:H, "L04")</f>
        <v>0</v>
      </c>
      <c r="J40" s="6">
        <f>SUMIFS(NhatKy_ViPham!K:K, NhatKy_ViPham!E:E, "12_Toan_A", NhatKy_ViPham!F:F, B40, NhatKy_ViPham!H:H, "L05")</f>
        <v>0</v>
      </c>
      <c r="K40" s="6">
        <f>SUMIFS(NhatKy_ViPham!K:K, NhatKy_ViPham!E:E, "12_Toan_A", NhatKy_ViPham!F:F, B40, NhatKy_ViPham!H:H, "L06")</f>
        <v>0</v>
      </c>
      <c r="L40" s="6">
        <f>SUMIFS(NhatKy_ViPham!K:K, NhatKy_ViPham!E:E, "12_Toan_A", NhatKy_ViPham!F:F, B40, NhatKy_ViPham!H:H, "L07")</f>
        <v>0</v>
      </c>
      <c r="M40" s="6">
        <f>SUMIFS(NhatKy_ViPham!K:K, NhatKy_ViPham!E:E, "12_Toan_A", NhatKy_ViPham!F:F, B40, NhatKy_ViPham!H:H, "L08")</f>
        <v>0</v>
      </c>
      <c r="N40" s="6">
        <f>SUMIFS(NhatKy_ViPham!K:K, NhatKy_ViPham!E:E, "12_Toan_A", NhatKy_ViPham!F:F, B40, NhatKy_ViPham!H:H, "L09")</f>
        <v>0</v>
      </c>
      <c r="O40" s="6">
        <f>SUMIFS(NhatKy_ViPham!K:K, NhatKy_ViPham!E:E, "12_Toan_A", NhatKy_ViPham!F:F, B40, NhatKy_ViPham!H:H, "L10")</f>
        <v>0</v>
      </c>
      <c r="P40" s="12">
        <f>SUMIFS(NhatKy_ViPham!J:J, NhatKy_ViPham!E:E, "12_Toan_A", NhatKy_ViPham!F:F, B40)</f>
        <v>0</v>
      </c>
      <c r="Q40" s="13">
        <f>SUMIFS(NhatKy_ViPham!K:K, NhatKy_ViPham!E:E, "12_Toan_A", NhatKy_ViPham!F:F, B40)</f>
        <v>0</v>
      </c>
      <c r="R40" s="6">
        <f>100 + SUMIFS(NhatKy_ViPham!J:J, NhatKy_ViPham!E:E, "12_Toan_A", NhatKy_ViPham!F:F, B40, NhatKy_ViPham!C:C, "T1") - SUMIFS(NhatKy_ViPham!K:K, NhatKy_ViPham!E:E, "12_Toan_A", NhatKy_ViPham!F:F, B40, NhatKy_ViPham!C:C, "T1")</f>
        <v>100</v>
      </c>
      <c r="S40" s="6">
        <f>100 + SUMIFS(NhatKy_ViPham!J:J, NhatKy_ViPham!E:E, "12_Toan_A", NhatKy_ViPham!F:F, B40, NhatKy_ViPham!C:C, "T2") - SUMIFS(NhatKy_ViPham!K:K, NhatKy_ViPham!E:E, "12_Toan_A", NhatKy_ViPham!F:F, B40, NhatKy_ViPham!C:C, "T2")</f>
        <v>100</v>
      </c>
      <c r="T40" s="6">
        <f>100 + SUMIFS(NhatKy_ViPham!J:J, NhatKy_ViPham!E:E, "12_Toan_A", NhatKy_ViPham!F:F, B40, NhatKy_ViPham!C:C, "T3") - SUMIFS(NhatKy_ViPham!K:K, NhatKy_ViPham!E:E, "12_Toan_A", NhatKy_ViPham!F:F, B40, NhatKy_ViPham!C:C, "T3")</f>
        <v>100</v>
      </c>
      <c r="U40" s="6">
        <f>100 + SUMIFS(NhatKy_ViPham!J:J, NhatKy_ViPham!E:E, "12_Toan_A", NhatKy_ViPham!F:F, B40, NhatKy_ViPham!C:C, "T4") - SUMIFS(NhatKy_ViPham!K:K, NhatKy_ViPham!E:E, "12_Toan_A", NhatKy_ViPham!F:F, B40, NhatKy_ViPham!C:C, "T4")</f>
        <v>100</v>
      </c>
      <c r="V40" s="6">
        <f>100 + SUMIFS(NhatKy_ViPham!J:J, NhatKy_ViPham!E:E, "12_Toan_A", NhatKy_ViPham!F:F, B40, NhatKy_ViPham!C:C, "T5") - SUMIFS(NhatKy_ViPham!K:K, NhatKy_ViPham!E:E, "12_Toan_A", NhatKy_ViPham!F:F, B40, NhatKy_ViPham!C:C, "T5")</f>
        <v>100</v>
      </c>
      <c r="W40" s="6">
        <f>100 + SUMIFS(NhatKy_ViPham!J:J, NhatKy_ViPham!E:E, "12_Toan_A", NhatKy_ViPham!F:F, B40, NhatKy_ViPham!C:C, "T6") - SUMIFS(NhatKy_ViPham!K:K, NhatKy_ViPham!E:E, "12_Toan_A", NhatKy_ViPham!F:F, B40, NhatKy_ViPham!C:C, "T6")</f>
        <v>100</v>
      </c>
      <c r="X40" s="6">
        <f>100 + SUMIFS(NhatKy_ViPham!J:J, NhatKy_ViPham!E:E, "12_Toan_A", NhatKy_ViPham!F:F, B40, NhatKy_ViPham!C:C, "T7") - SUMIFS(NhatKy_ViPham!K:K, NhatKy_ViPham!E:E, "12_Toan_A", NhatKy_ViPham!F:F, B40, NhatKy_ViPham!C:C, "T7")</f>
        <v>100</v>
      </c>
      <c r="Y40" s="6">
        <f>100 + SUMIFS(NhatKy_ViPham!J:J, NhatKy_ViPham!E:E, "12_Toan_A", NhatKy_ViPham!F:F, B40, NhatKy_ViPham!C:C, "T8") - SUMIFS(NhatKy_ViPham!K:K, NhatKy_ViPham!E:E, "12_Toan_A", NhatKy_ViPham!F:F, B40, NhatKy_ViPham!C:C, "T8")</f>
        <v>100</v>
      </c>
      <c r="Z40" s="6">
        <f>100 + SUMIFS(NhatKy_ViPham!J:J, NhatKy_ViPham!E:E, "12_Toan_A", NhatKy_ViPham!F:F, B40, NhatKy_ViPham!C:C, "T9") - SUMIFS(NhatKy_ViPham!K:K, NhatKy_ViPham!E:E, "12_Toan_A", NhatKy_ViPham!F:F, B40, NhatKy_ViPham!C:C, "T9")</f>
        <v>100</v>
      </c>
      <c r="AA40" s="6">
        <f>100 + SUMIFS(NhatKy_ViPham!J:J, NhatKy_ViPham!E:E, "12_Toan_A", NhatKy_ViPham!F:F, B40, NhatKy_ViPham!C:C, "T10") - SUMIFS(NhatKy_ViPham!K:K, NhatKy_ViPham!E:E, "12_Toan_A", NhatKy_ViPham!F:F, B40, NhatKy_ViPham!C:C, "T10")</f>
        <v>100</v>
      </c>
      <c r="AB40" s="6">
        <f>100 + SUMIFS(NhatKy_ViPham!J:J, NhatKy_ViPham!E:E, "12_Toan_A", NhatKy_ViPham!F:F, B40, NhatKy_ViPham!C:C, "T11") - SUMIFS(NhatKy_ViPham!K:K, NhatKy_ViPham!E:E, "12_Toan_A", NhatKy_ViPham!F:F, B40, NhatKy_ViPham!C:C, "T11")</f>
        <v>100</v>
      </c>
      <c r="AC40" s="6">
        <f>100 + SUMIFS(NhatKy_ViPham!J:J, NhatKy_ViPham!E:E, "12_Toan_A", NhatKy_ViPham!F:F, B40, NhatKy_ViPham!C:C, "T12") - SUMIFS(NhatKy_ViPham!K:K, NhatKy_ViPham!E:E, "12_Toan_A", NhatKy_ViPham!F:F, B40, NhatKy_ViPham!C:C, "T12")</f>
        <v>100</v>
      </c>
      <c r="AD40" s="6">
        <f>100 + SUMIFS(NhatKy_ViPham!J:J, NhatKy_ViPham!E:E, "12_Toan_A", NhatKy_ViPham!F:F, B40, NhatKy_ViPham!C:C, "T13") - SUMIFS(NhatKy_ViPham!K:K, NhatKy_ViPham!E:E, "12_Toan_A", NhatKy_ViPham!F:F, B40, NhatKy_ViPham!C:C, "T13")</f>
        <v>100</v>
      </c>
      <c r="AE40" s="6">
        <f>100 + SUMIFS(NhatKy_ViPham!J:J, NhatKy_ViPham!E:E, "12_Toan_A", NhatKy_ViPham!F:F, B40, NhatKy_ViPham!C:C, "T14") - SUMIFS(NhatKy_ViPham!K:K, NhatKy_ViPham!E:E, "12_Toan_A", NhatKy_ViPham!F:F, B40, NhatKy_ViPham!C:C, "T14")</f>
        <v>100</v>
      </c>
      <c r="AF40" s="6">
        <f>100 + SUMIFS(NhatKy_ViPham!J:J, NhatKy_ViPham!E:E, "12_Toan_A", NhatKy_ViPham!F:F, B40, NhatKy_ViPham!C:C, "T15") - SUMIFS(NhatKy_ViPham!K:K, NhatKy_ViPham!E:E, "12_Toan_A", NhatKy_ViPham!F:F, B40, NhatKy_ViPham!C:C, "T15")</f>
        <v>100</v>
      </c>
      <c r="AG40" s="6">
        <f>100 + SUMIFS(NhatKy_ViPham!J:J, NhatKy_ViPham!E:E, "12_Toan_A", NhatKy_ViPham!F:F, B40, NhatKy_ViPham!C:C, "T16") - SUMIFS(NhatKy_ViPham!K:K, NhatKy_ViPham!E:E, "12_Toan_A", NhatKy_ViPham!F:F, B40, NhatKy_ViPham!C:C, "T16")</f>
        <v>100</v>
      </c>
      <c r="AH40" s="6">
        <f>100 + SUMIFS(NhatKy_ViPham!J:J, NhatKy_ViPham!E:E, "12_Toan_A", NhatKy_ViPham!F:F, B40, NhatKy_ViPham!C:C, "T17") - SUMIFS(NhatKy_ViPham!K:K, NhatKy_ViPham!E:E, "12_Toan_A", NhatKy_ViPham!F:F, B40, NhatKy_ViPham!C:C, "T17")</f>
        <v>100</v>
      </c>
      <c r="AI40" s="6">
        <f>100 + SUMIFS(NhatKy_ViPham!J:J, NhatKy_ViPham!E:E, "12_Toan_A", NhatKy_ViPham!F:F, B40, NhatKy_ViPham!C:C, "T18") - SUMIFS(NhatKy_ViPham!K:K, NhatKy_ViPham!E:E, "12_Toan_A", NhatKy_ViPham!F:F, B40, NhatKy_ViPham!C:C, "T18")</f>
        <v>100</v>
      </c>
      <c r="AJ40" s="6">
        <f>100 + SUMIFS(NhatKy_ViPham!J:J, NhatKy_ViPham!E:E, "12_Toan_A", NhatKy_ViPham!F:F, B40, NhatKy_ViPham!C:C, "T19") - SUMIFS(NhatKy_ViPham!K:K, NhatKy_ViPham!E:E, "12_Toan_A", NhatKy_ViPham!F:F, B40, NhatKy_ViPham!C:C, "T19")</f>
        <v>100</v>
      </c>
      <c r="AK40" s="6">
        <f>100 + SUMIFS(NhatKy_ViPham!J:J, NhatKy_ViPham!E:E, "12_Toan_A", NhatKy_ViPham!F:F, B40, NhatKy_ViPham!C:C, "T20") - SUMIFS(NhatKy_ViPham!K:K, NhatKy_ViPham!E:E, "12_Toan_A", NhatKy_ViPham!F:F, B40, NhatKy_ViPham!C:C, "T20")</f>
        <v>100</v>
      </c>
      <c r="AL40" s="6">
        <f>100 + SUMIFS(NhatKy_ViPham!J:J, NhatKy_ViPham!E:E, "12_Toan_A", NhatKy_ViPham!F:F, B40, NhatKy_ViPham!C:C, "T21") - SUMIFS(NhatKy_ViPham!K:K, NhatKy_ViPham!E:E, "12_Toan_A", NhatKy_ViPham!F:F, B40, NhatKy_ViPham!C:C, "T21")</f>
        <v>100</v>
      </c>
      <c r="AM40" s="6">
        <f>100 + SUMIFS(NhatKy_ViPham!J:J, NhatKy_ViPham!E:E, "12_Toan_A", NhatKy_ViPham!F:F, B40, NhatKy_ViPham!C:C, "T22") - SUMIFS(NhatKy_ViPham!K:K, NhatKy_ViPham!E:E, "12_Toan_A", NhatKy_ViPham!F:F, B40, NhatKy_ViPham!C:C, "T22")</f>
        <v>100</v>
      </c>
      <c r="AN40" s="6">
        <f>100 + SUMIFS(NhatKy_ViPham!J:J, NhatKy_ViPham!E:E, "12_Toan_A", NhatKy_ViPham!F:F, B40, NhatKy_ViPham!C:C, "T23") - SUMIFS(NhatKy_ViPham!K:K, NhatKy_ViPham!E:E, "12_Toan_A", NhatKy_ViPham!F:F, B40, NhatKy_ViPham!C:C, "T23")</f>
        <v>100</v>
      </c>
      <c r="AO40" s="6">
        <f>100 + SUMIFS(NhatKy_ViPham!J:J, NhatKy_ViPham!E:E, "12_Toan_A", NhatKy_ViPham!F:F, B40, NhatKy_ViPham!C:C, "T24") - SUMIFS(NhatKy_ViPham!K:K, NhatKy_ViPham!E:E, "12_Toan_A", NhatKy_ViPham!F:F, B40, NhatKy_ViPham!C:C, "T24")</f>
        <v>100</v>
      </c>
      <c r="AP40" s="6">
        <f>100 + SUMIFS(NhatKy_ViPham!J:J, NhatKy_ViPham!E:E, "12_Toan_A", NhatKy_ViPham!F:F, B40, NhatKy_ViPham!C:C, "T25") - SUMIFS(NhatKy_ViPham!K:K, NhatKy_ViPham!E:E, "12_Toan_A", NhatKy_ViPham!F:F, B40, NhatKy_ViPham!C:C, "T25")</f>
        <v>100</v>
      </c>
      <c r="AQ40" s="6">
        <f>100 + SUMIFS(NhatKy_ViPham!J:J, NhatKy_ViPham!E:E, "12_Toan_A", NhatKy_ViPham!F:F, B40, NhatKy_ViPham!C:C, "T26") - SUMIFS(NhatKy_ViPham!K:K, NhatKy_ViPham!E:E, "12_Toan_A", NhatKy_ViPham!F:F, B40, NhatKy_ViPham!C:C, "T26")</f>
        <v>100</v>
      </c>
      <c r="AR40" s="6">
        <f>100 + SUMIFS(NhatKy_ViPham!J:J, NhatKy_ViPham!E:E, "12_Toan_A", NhatKy_ViPham!F:F, B40, NhatKy_ViPham!C:C, "T27") - SUMIFS(NhatKy_ViPham!K:K, NhatKy_ViPham!E:E, "12_Toan_A", NhatKy_ViPham!F:F, B40, NhatKy_ViPham!C:C, "T27")</f>
        <v>100</v>
      </c>
      <c r="AS40" s="6">
        <f>100 + SUMIFS(NhatKy_ViPham!J:J, NhatKy_ViPham!E:E, "12_Toan_A", NhatKy_ViPham!F:F, B40, NhatKy_ViPham!C:C, "T28") - SUMIFS(NhatKy_ViPham!K:K, NhatKy_ViPham!E:E, "12_Toan_A", NhatKy_ViPham!F:F, B40, NhatKy_ViPham!C:C, "T28")</f>
        <v>100</v>
      </c>
      <c r="AT40" s="6">
        <f>100 + SUMIFS(NhatKy_ViPham!J:J, NhatKy_ViPham!E:E, "12_Toan_A", NhatKy_ViPham!F:F, B40, NhatKy_ViPham!C:C, "T29") - SUMIFS(NhatKy_ViPham!K:K, NhatKy_ViPham!E:E, "12_Toan_A", NhatKy_ViPham!F:F, B40, NhatKy_ViPham!C:C, "T29")</f>
        <v>100</v>
      </c>
      <c r="AU40" s="6">
        <f>100 + SUMIFS(NhatKy_ViPham!J:J, NhatKy_ViPham!E:E, "12_Toan_A", NhatKy_ViPham!F:F, B40, NhatKy_ViPham!C:C, "T30") - SUMIFS(NhatKy_ViPham!K:K, NhatKy_ViPham!E:E, "12_Toan_A", NhatKy_ViPham!F:F, B40, NhatKy_ViPham!C:C, "T30")</f>
        <v>100</v>
      </c>
      <c r="AV40" s="6">
        <f>100 + SUMIFS(NhatKy_ViPham!J:J, NhatKy_ViPham!E:E, "12_Toan_A", NhatKy_ViPham!F:F, B40, NhatKy_ViPham!C:C, "T31") - SUMIFS(NhatKy_ViPham!K:K, NhatKy_ViPham!E:E, "12_Toan_A", NhatKy_ViPham!F:F, B40, NhatKy_ViPham!C:C, "T31")</f>
        <v>100</v>
      </c>
      <c r="AW40" s="6">
        <f>100 + SUMIFS(NhatKy_ViPham!J:J, NhatKy_ViPham!E:E, "12_Toan_A", NhatKy_ViPham!F:F, B40, NhatKy_ViPham!C:C, "T32") - SUMIFS(NhatKy_ViPham!K:K, NhatKy_ViPham!E:E, "12_Toan_A", NhatKy_ViPham!F:F, B40, NhatKy_ViPham!C:C, "T32")</f>
        <v>100</v>
      </c>
      <c r="AX40" s="6">
        <f>100 + SUMIFS(NhatKy_ViPham!J:J, NhatKy_ViPham!E:E, "12_Toan_A", NhatKy_ViPham!F:F, B40, NhatKy_ViPham!C:C, "T33") - SUMIFS(NhatKy_ViPham!K:K, NhatKy_ViPham!E:E, "12_Toan_A", NhatKy_ViPham!F:F, B40, NhatKy_ViPham!C:C, "T33")</f>
        <v>100</v>
      </c>
      <c r="AY40" s="6">
        <f>100 + SUMIFS(NhatKy_ViPham!J:J, NhatKy_ViPham!E:E, "12_Toan_A", NhatKy_ViPham!F:F, B40, NhatKy_ViPham!C:C, "T34") - SUMIFS(NhatKy_ViPham!K:K, NhatKy_ViPham!E:E, "12_Toan_A", NhatKy_ViPham!F:F, B40, NhatKy_ViPham!C:C, "T34")</f>
        <v>100</v>
      </c>
      <c r="AZ40" s="6">
        <f>100 + SUMIFS(NhatKy_ViPham!J:J, NhatKy_ViPham!E:E, "12_Toan_A", NhatKy_ViPham!F:F, B40, NhatKy_ViPham!C:C, "T35") - SUMIFS(NhatKy_ViPham!K:K, NhatKy_ViPham!E:E, "12_Toan_A", NhatKy_ViPham!F:F, B40, NhatKy_ViPham!C:C, "T35")</f>
        <v>100</v>
      </c>
      <c r="BA40" s="12">
        <f t="shared" si="0"/>
        <v>100</v>
      </c>
      <c r="BB40" s="11" t="s">
        <v>430</v>
      </c>
      <c r="BC40" s="16" t="str">
        <f t="shared" si="1"/>
        <v>Tốt</v>
      </c>
      <c r="BD40" s="15" t="str">
        <f t="shared" si="2"/>
        <v>🟢 BÌNH THƯỜNG</v>
      </c>
    </row>
    <row r="41" spans="1:56" x14ac:dyDescent="0.25">
      <c r="A41" s="4">
        <v>33</v>
      </c>
      <c r="B41" s="10" t="s">
        <v>2260</v>
      </c>
      <c r="C41" s="4" t="s">
        <v>2261</v>
      </c>
      <c r="D41" s="4" t="s">
        <v>429</v>
      </c>
      <c r="E41" s="11" t="s">
        <v>430</v>
      </c>
      <c r="F41" s="7">
        <f>SUMIFS(NhatKy_ViPham!K:K, NhatKy_ViPham!E:E, "12_Toan_A", NhatKy_ViPham!F:F, B41, NhatKy_ViPham!H:H, "L01")</f>
        <v>0</v>
      </c>
      <c r="G41" s="7">
        <f>SUMIFS(NhatKy_ViPham!K:K, NhatKy_ViPham!E:E, "12_Toan_A", NhatKy_ViPham!F:F, B41, NhatKy_ViPham!H:H, "L02")</f>
        <v>0</v>
      </c>
      <c r="H41" s="7">
        <f>SUMIFS(NhatKy_ViPham!K:K, NhatKy_ViPham!E:E, "12_Toan_A", NhatKy_ViPham!F:F, B41, NhatKy_ViPham!H:H, "L03")</f>
        <v>0</v>
      </c>
      <c r="I41" s="7">
        <f>SUMIFS(NhatKy_ViPham!K:K, NhatKy_ViPham!E:E, "12_Toan_A", NhatKy_ViPham!F:F, B41, NhatKy_ViPham!H:H, "L04")</f>
        <v>0</v>
      </c>
      <c r="J41" s="7">
        <f>SUMIFS(NhatKy_ViPham!K:K, NhatKy_ViPham!E:E, "12_Toan_A", NhatKy_ViPham!F:F, B41, NhatKy_ViPham!H:H, "L05")</f>
        <v>0</v>
      </c>
      <c r="K41" s="7">
        <f>SUMIFS(NhatKy_ViPham!K:K, NhatKy_ViPham!E:E, "12_Toan_A", NhatKy_ViPham!F:F, B41, NhatKy_ViPham!H:H, "L06")</f>
        <v>0</v>
      </c>
      <c r="L41" s="7">
        <f>SUMIFS(NhatKy_ViPham!K:K, NhatKy_ViPham!E:E, "12_Toan_A", NhatKy_ViPham!F:F, B41, NhatKy_ViPham!H:H, "L07")</f>
        <v>0</v>
      </c>
      <c r="M41" s="7">
        <f>SUMIFS(NhatKy_ViPham!K:K, NhatKy_ViPham!E:E, "12_Toan_A", NhatKy_ViPham!F:F, B41, NhatKy_ViPham!H:H, "L08")</f>
        <v>0</v>
      </c>
      <c r="N41" s="7">
        <f>SUMIFS(NhatKy_ViPham!K:K, NhatKy_ViPham!E:E, "12_Toan_A", NhatKy_ViPham!F:F, B41, NhatKy_ViPham!H:H, "L09")</f>
        <v>0</v>
      </c>
      <c r="O41" s="7">
        <f>SUMIFS(NhatKy_ViPham!K:K, NhatKy_ViPham!E:E, "12_Toan_A", NhatKy_ViPham!F:F, B41, NhatKy_ViPham!H:H, "L10")</f>
        <v>0</v>
      </c>
      <c r="P41" s="12">
        <f>SUMIFS(NhatKy_ViPham!J:J, NhatKy_ViPham!E:E, "12_Toan_A", NhatKy_ViPham!F:F, B41)</f>
        <v>0</v>
      </c>
      <c r="Q41" s="13">
        <f>SUMIFS(NhatKy_ViPham!K:K, NhatKy_ViPham!E:E, "12_Toan_A", NhatKy_ViPham!F:F, B41)</f>
        <v>0</v>
      </c>
      <c r="R41" s="7">
        <f>100 + SUMIFS(NhatKy_ViPham!J:J, NhatKy_ViPham!E:E, "12_Toan_A", NhatKy_ViPham!F:F, B41, NhatKy_ViPham!C:C, "T1") - SUMIFS(NhatKy_ViPham!K:K, NhatKy_ViPham!E:E, "12_Toan_A", NhatKy_ViPham!F:F, B41, NhatKy_ViPham!C:C, "T1")</f>
        <v>100</v>
      </c>
      <c r="S41" s="7">
        <f>100 + SUMIFS(NhatKy_ViPham!J:J, NhatKy_ViPham!E:E, "12_Toan_A", NhatKy_ViPham!F:F, B41, NhatKy_ViPham!C:C, "T2") - SUMIFS(NhatKy_ViPham!K:K, NhatKy_ViPham!E:E, "12_Toan_A", NhatKy_ViPham!F:F, B41, NhatKy_ViPham!C:C, "T2")</f>
        <v>100</v>
      </c>
      <c r="T41" s="7">
        <f>100 + SUMIFS(NhatKy_ViPham!J:J, NhatKy_ViPham!E:E, "12_Toan_A", NhatKy_ViPham!F:F, B41, NhatKy_ViPham!C:C, "T3") - SUMIFS(NhatKy_ViPham!K:K, NhatKy_ViPham!E:E, "12_Toan_A", NhatKy_ViPham!F:F, B41, NhatKy_ViPham!C:C, "T3")</f>
        <v>100</v>
      </c>
      <c r="U41" s="7">
        <f>100 + SUMIFS(NhatKy_ViPham!J:J, NhatKy_ViPham!E:E, "12_Toan_A", NhatKy_ViPham!F:F, B41, NhatKy_ViPham!C:C, "T4") - SUMIFS(NhatKy_ViPham!K:K, NhatKy_ViPham!E:E, "12_Toan_A", NhatKy_ViPham!F:F, B41, NhatKy_ViPham!C:C, "T4")</f>
        <v>100</v>
      </c>
      <c r="V41" s="7">
        <f>100 + SUMIFS(NhatKy_ViPham!J:J, NhatKy_ViPham!E:E, "12_Toan_A", NhatKy_ViPham!F:F, B41, NhatKy_ViPham!C:C, "T5") - SUMIFS(NhatKy_ViPham!K:K, NhatKy_ViPham!E:E, "12_Toan_A", NhatKy_ViPham!F:F, B41, NhatKy_ViPham!C:C, "T5")</f>
        <v>100</v>
      </c>
      <c r="W41" s="7">
        <f>100 + SUMIFS(NhatKy_ViPham!J:J, NhatKy_ViPham!E:E, "12_Toan_A", NhatKy_ViPham!F:F, B41, NhatKy_ViPham!C:C, "T6") - SUMIFS(NhatKy_ViPham!K:K, NhatKy_ViPham!E:E, "12_Toan_A", NhatKy_ViPham!F:F, B41, NhatKy_ViPham!C:C, "T6")</f>
        <v>100</v>
      </c>
      <c r="X41" s="7">
        <f>100 + SUMIFS(NhatKy_ViPham!J:J, NhatKy_ViPham!E:E, "12_Toan_A", NhatKy_ViPham!F:F, B41, NhatKy_ViPham!C:C, "T7") - SUMIFS(NhatKy_ViPham!K:K, NhatKy_ViPham!E:E, "12_Toan_A", NhatKy_ViPham!F:F, B41, NhatKy_ViPham!C:C, "T7")</f>
        <v>100</v>
      </c>
      <c r="Y41" s="7">
        <f>100 + SUMIFS(NhatKy_ViPham!J:J, NhatKy_ViPham!E:E, "12_Toan_A", NhatKy_ViPham!F:F, B41, NhatKy_ViPham!C:C, "T8") - SUMIFS(NhatKy_ViPham!K:K, NhatKy_ViPham!E:E, "12_Toan_A", NhatKy_ViPham!F:F, B41, NhatKy_ViPham!C:C, "T8")</f>
        <v>100</v>
      </c>
      <c r="Z41" s="7">
        <f>100 + SUMIFS(NhatKy_ViPham!J:J, NhatKy_ViPham!E:E, "12_Toan_A", NhatKy_ViPham!F:F, B41, NhatKy_ViPham!C:C, "T9") - SUMIFS(NhatKy_ViPham!K:K, NhatKy_ViPham!E:E, "12_Toan_A", NhatKy_ViPham!F:F, B41, NhatKy_ViPham!C:C, "T9")</f>
        <v>100</v>
      </c>
      <c r="AA41" s="7">
        <f>100 + SUMIFS(NhatKy_ViPham!J:J, NhatKy_ViPham!E:E, "12_Toan_A", NhatKy_ViPham!F:F, B41, NhatKy_ViPham!C:C, "T10") - SUMIFS(NhatKy_ViPham!K:K, NhatKy_ViPham!E:E, "12_Toan_A", NhatKy_ViPham!F:F, B41, NhatKy_ViPham!C:C, "T10")</f>
        <v>100</v>
      </c>
      <c r="AB41" s="7">
        <f>100 + SUMIFS(NhatKy_ViPham!J:J, NhatKy_ViPham!E:E, "12_Toan_A", NhatKy_ViPham!F:F, B41, NhatKy_ViPham!C:C, "T11") - SUMIFS(NhatKy_ViPham!K:K, NhatKy_ViPham!E:E, "12_Toan_A", NhatKy_ViPham!F:F, B41, NhatKy_ViPham!C:C, "T11")</f>
        <v>100</v>
      </c>
      <c r="AC41" s="7">
        <f>100 + SUMIFS(NhatKy_ViPham!J:J, NhatKy_ViPham!E:E, "12_Toan_A", NhatKy_ViPham!F:F, B41, NhatKy_ViPham!C:C, "T12") - SUMIFS(NhatKy_ViPham!K:K, NhatKy_ViPham!E:E, "12_Toan_A", NhatKy_ViPham!F:F, B41, NhatKy_ViPham!C:C, "T12")</f>
        <v>100</v>
      </c>
      <c r="AD41" s="7">
        <f>100 + SUMIFS(NhatKy_ViPham!J:J, NhatKy_ViPham!E:E, "12_Toan_A", NhatKy_ViPham!F:F, B41, NhatKy_ViPham!C:C, "T13") - SUMIFS(NhatKy_ViPham!K:K, NhatKy_ViPham!E:E, "12_Toan_A", NhatKy_ViPham!F:F, B41, NhatKy_ViPham!C:C, "T13")</f>
        <v>100</v>
      </c>
      <c r="AE41" s="7">
        <f>100 + SUMIFS(NhatKy_ViPham!J:J, NhatKy_ViPham!E:E, "12_Toan_A", NhatKy_ViPham!F:F, B41, NhatKy_ViPham!C:C, "T14") - SUMIFS(NhatKy_ViPham!K:K, NhatKy_ViPham!E:E, "12_Toan_A", NhatKy_ViPham!F:F, B41, NhatKy_ViPham!C:C, "T14")</f>
        <v>100</v>
      </c>
      <c r="AF41" s="7">
        <f>100 + SUMIFS(NhatKy_ViPham!J:J, NhatKy_ViPham!E:E, "12_Toan_A", NhatKy_ViPham!F:F, B41, NhatKy_ViPham!C:C, "T15") - SUMIFS(NhatKy_ViPham!K:K, NhatKy_ViPham!E:E, "12_Toan_A", NhatKy_ViPham!F:F, B41, NhatKy_ViPham!C:C, "T15")</f>
        <v>100</v>
      </c>
      <c r="AG41" s="7">
        <f>100 + SUMIFS(NhatKy_ViPham!J:J, NhatKy_ViPham!E:E, "12_Toan_A", NhatKy_ViPham!F:F, B41, NhatKy_ViPham!C:C, "T16") - SUMIFS(NhatKy_ViPham!K:K, NhatKy_ViPham!E:E, "12_Toan_A", NhatKy_ViPham!F:F, B41, NhatKy_ViPham!C:C, "T16")</f>
        <v>100</v>
      </c>
      <c r="AH41" s="7">
        <f>100 + SUMIFS(NhatKy_ViPham!J:J, NhatKy_ViPham!E:E, "12_Toan_A", NhatKy_ViPham!F:F, B41, NhatKy_ViPham!C:C, "T17") - SUMIFS(NhatKy_ViPham!K:K, NhatKy_ViPham!E:E, "12_Toan_A", NhatKy_ViPham!F:F, B41, NhatKy_ViPham!C:C, "T17")</f>
        <v>100</v>
      </c>
      <c r="AI41" s="7">
        <f>100 + SUMIFS(NhatKy_ViPham!J:J, NhatKy_ViPham!E:E, "12_Toan_A", NhatKy_ViPham!F:F, B41, NhatKy_ViPham!C:C, "T18") - SUMIFS(NhatKy_ViPham!K:K, NhatKy_ViPham!E:E, "12_Toan_A", NhatKy_ViPham!F:F, B41, NhatKy_ViPham!C:C, "T18")</f>
        <v>100</v>
      </c>
      <c r="AJ41" s="7">
        <f>100 + SUMIFS(NhatKy_ViPham!J:J, NhatKy_ViPham!E:E, "12_Toan_A", NhatKy_ViPham!F:F, B41, NhatKy_ViPham!C:C, "T19") - SUMIFS(NhatKy_ViPham!K:K, NhatKy_ViPham!E:E, "12_Toan_A", NhatKy_ViPham!F:F, B41, NhatKy_ViPham!C:C, "T19")</f>
        <v>100</v>
      </c>
      <c r="AK41" s="7">
        <f>100 + SUMIFS(NhatKy_ViPham!J:J, NhatKy_ViPham!E:E, "12_Toan_A", NhatKy_ViPham!F:F, B41, NhatKy_ViPham!C:C, "T20") - SUMIFS(NhatKy_ViPham!K:K, NhatKy_ViPham!E:E, "12_Toan_A", NhatKy_ViPham!F:F, B41, NhatKy_ViPham!C:C, "T20")</f>
        <v>100</v>
      </c>
      <c r="AL41" s="7">
        <f>100 + SUMIFS(NhatKy_ViPham!J:J, NhatKy_ViPham!E:E, "12_Toan_A", NhatKy_ViPham!F:F, B41, NhatKy_ViPham!C:C, "T21") - SUMIFS(NhatKy_ViPham!K:K, NhatKy_ViPham!E:E, "12_Toan_A", NhatKy_ViPham!F:F, B41, NhatKy_ViPham!C:C, "T21")</f>
        <v>100</v>
      </c>
      <c r="AM41" s="7">
        <f>100 + SUMIFS(NhatKy_ViPham!J:J, NhatKy_ViPham!E:E, "12_Toan_A", NhatKy_ViPham!F:F, B41, NhatKy_ViPham!C:C, "T22") - SUMIFS(NhatKy_ViPham!K:K, NhatKy_ViPham!E:E, "12_Toan_A", NhatKy_ViPham!F:F, B41, NhatKy_ViPham!C:C, "T22")</f>
        <v>100</v>
      </c>
      <c r="AN41" s="7">
        <f>100 + SUMIFS(NhatKy_ViPham!J:J, NhatKy_ViPham!E:E, "12_Toan_A", NhatKy_ViPham!F:F, B41, NhatKy_ViPham!C:C, "T23") - SUMIFS(NhatKy_ViPham!K:K, NhatKy_ViPham!E:E, "12_Toan_A", NhatKy_ViPham!F:F, B41, NhatKy_ViPham!C:C, "T23")</f>
        <v>100</v>
      </c>
      <c r="AO41" s="7">
        <f>100 + SUMIFS(NhatKy_ViPham!J:J, NhatKy_ViPham!E:E, "12_Toan_A", NhatKy_ViPham!F:F, B41, NhatKy_ViPham!C:C, "T24") - SUMIFS(NhatKy_ViPham!K:K, NhatKy_ViPham!E:E, "12_Toan_A", NhatKy_ViPham!F:F, B41, NhatKy_ViPham!C:C, "T24")</f>
        <v>100</v>
      </c>
      <c r="AP41" s="7">
        <f>100 + SUMIFS(NhatKy_ViPham!J:J, NhatKy_ViPham!E:E, "12_Toan_A", NhatKy_ViPham!F:F, B41, NhatKy_ViPham!C:C, "T25") - SUMIFS(NhatKy_ViPham!K:K, NhatKy_ViPham!E:E, "12_Toan_A", NhatKy_ViPham!F:F, B41, NhatKy_ViPham!C:C, "T25")</f>
        <v>100</v>
      </c>
      <c r="AQ41" s="7">
        <f>100 + SUMIFS(NhatKy_ViPham!J:J, NhatKy_ViPham!E:E, "12_Toan_A", NhatKy_ViPham!F:F, B41, NhatKy_ViPham!C:C, "T26") - SUMIFS(NhatKy_ViPham!K:K, NhatKy_ViPham!E:E, "12_Toan_A", NhatKy_ViPham!F:F, B41, NhatKy_ViPham!C:C, "T26")</f>
        <v>100</v>
      </c>
      <c r="AR41" s="7">
        <f>100 + SUMIFS(NhatKy_ViPham!J:J, NhatKy_ViPham!E:E, "12_Toan_A", NhatKy_ViPham!F:F, B41, NhatKy_ViPham!C:C, "T27") - SUMIFS(NhatKy_ViPham!K:K, NhatKy_ViPham!E:E, "12_Toan_A", NhatKy_ViPham!F:F, B41, NhatKy_ViPham!C:C, "T27")</f>
        <v>100</v>
      </c>
      <c r="AS41" s="7">
        <f>100 + SUMIFS(NhatKy_ViPham!J:J, NhatKy_ViPham!E:E, "12_Toan_A", NhatKy_ViPham!F:F, B41, NhatKy_ViPham!C:C, "T28") - SUMIFS(NhatKy_ViPham!K:K, NhatKy_ViPham!E:E, "12_Toan_A", NhatKy_ViPham!F:F, B41, NhatKy_ViPham!C:C, "T28")</f>
        <v>100</v>
      </c>
      <c r="AT41" s="7">
        <f>100 + SUMIFS(NhatKy_ViPham!J:J, NhatKy_ViPham!E:E, "12_Toan_A", NhatKy_ViPham!F:F, B41, NhatKy_ViPham!C:C, "T29") - SUMIFS(NhatKy_ViPham!K:K, NhatKy_ViPham!E:E, "12_Toan_A", NhatKy_ViPham!F:F, B41, NhatKy_ViPham!C:C, "T29")</f>
        <v>100</v>
      </c>
      <c r="AU41" s="7">
        <f>100 + SUMIFS(NhatKy_ViPham!J:J, NhatKy_ViPham!E:E, "12_Toan_A", NhatKy_ViPham!F:F, B41, NhatKy_ViPham!C:C, "T30") - SUMIFS(NhatKy_ViPham!K:K, NhatKy_ViPham!E:E, "12_Toan_A", NhatKy_ViPham!F:F, B41, NhatKy_ViPham!C:C, "T30")</f>
        <v>100</v>
      </c>
      <c r="AV41" s="7">
        <f>100 + SUMIFS(NhatKy_ViPham!J:J, NhatKy_ViPham!E:E, "12_Toan_A", NhatKy_ViPham!F:F, B41, NhatKy_ViPham!C:C, "T31") - SUMIFS(NhatKy_ViPham!K:K, NhatKy_ViPham!E:E, "12_Toan_A", NhatKy_ViPham!F:F, B41, NhatKy_ViPham!C:C, "T31")</f>
        <v>100</v>
      </c>
      <c r="AW41" s="7">
        <f>100 + SUMIFS(NhatKy_ViPham!J:J, NhatKy_ViPham!E:E, "12_Toan_A", NhatKy_ViPham!F:F, B41, NhatKy_ViPham!C:C, "T32") - SUMIFS(NhatKy_ViPham!K:K, NhatKy_ViPham!E:E, "12_Toan_A", NhatKy_ViPham!F:F, B41, NhatKy_ViPham!C:C, "T32")</f>
        <v>100</v>
      </c>
      <c r="AX41" s="7">
        <f>100 + SUMIFS(NhatKy_ViPham!J:J, NhatKy_ViPham!E:E, "12_Toan_A", NhatKy_ViPham!F:F, B41, NhatKy_ViPham!C:C, "T33") - SUMIFS(NhatKy_ViPham!K:K, NhatKy_ViPham!E:E, "12_Toan_A", NhatKy_ViPham!F:F, B41, NhatKy_ViPham!C:C, "T33")</f>
        <v>100</v>
      </c>
      <c r="AY41" s="7">
        <f>100 + SUMIFS(NhatKy_ViPham!J:J, NhatKy_ViPham!E:E, "12_Toan_A", NhatKy_ViPham!F:F, B41, NhatKy_ViPham!C:C, "T34") - SUMIFS(NhatKy_ViPham!K:K, NhatKy_ViPham!E:E, "12_Toan_A", NhatKy_ViPham!F:F, B41, NhatKy_ViPham!C:C, "T34")</f>
        <v>100</v>
      </c>
      <c r="AZ41" s="7">
        <f>100 + SUMIFS(NhatKy_ViPham!J:J, NhatKy_ViPham!E:E, "12_Toan_A", NhatKy_ViPham!F:F, B41, NhatKy_ViPham!C:C, "T35") - SUMIFS(NhatKy_ViPham!K:K, NhatKy_ViPham!E:E, "12_Toan_A", NhatKy_ViPham!F:F, B41, NhatKy_ViPham!C:C, "T35")</f>
        <v>100</v>
      </c>
      <c r="BA41" s="12">
        <f t="shared" si="0"/>
        <v>100</v>
      </c>
      <c r="BB41" s="11" t="s">
        <v>430</v>
      </c>
      <c r="BC41" s="14" t="str">
        <f t="shared" si="1"/>
        <v>Tốt</v>
      </c>
      <c r="BD41" s="10" t="str">
        <f t="shared" si="2"/>
        <v>🟢 BÌNH THƯỜNG</v>
      </c>
    </row>
    <row r="42" spans="1:56" x14ac:dyDescent="0.25">
      <c r="A42" s="5">
        <v>34</v>
      </c>
      <c r="B42" s="15" t="s">
        <v>2262</v>
      </c>
      <c r="C42" s="5" t="s">
        <v>2263</v>
      </c>
      <c r="D42" s="5" t="s">
        <v>435</v>
      </c>
      <c r="E42" s="11" t="s">
        <v>430</v>
      </c>
      <c r="F42" s="6">
        <f>SUMIFS(NhatKy_ViPham!K:K, NhatKy_ViPham!E:E, "12_Toan_A", NhatKy_ViPham!F:F, B42, NhatKy_ViPham!H:H, "L01")</f>
        <v>0</v>
      </c>
      <c r="G42" s="6">
        <f>SUMIFS(NhatKy_ViPham!K:K, NhatKy_ViPham!E:E, "12_Toan_A", NhatKy_ViPham!F:F, B42, NhatKy_ViPham!H:H, "L02")</f>
        <v>0</v>
      </c>
      <c r="H42" s="6">
        <f>SUMIFS(NhatKy_ViPham!K:K, NhatKy_ViPham!E:E, "12_Toan_A", NhatKy_ViPham!F:F, B42, NhatKy_ViPham!H:H, "L03")</f>
        <v>0</v>
      </c>
      <c r="I42" s="6">
        <f>SUMIFS(NhatKy_ViPham!K:K, NhatKy_ViPham!E:E, "12_Toan_A", NhatKy_ViPham!F:F, B42, NhatKy_ViPham!H:H, "L04")</f>
        <v>0</v>
      </c>
      <c r="J42" s="6">
        <f>SUMIFS(NhatKy_ViPham!K:K, NhatKy_ViPham!E:E, "12_Toan_A", NhatKy_ViPham!F:F, B42, NhatKy_ViPham!H:H, "L05")</f>
        <v>0</v>
      </c>
      <c r="K42" s="6">
        <f>SUMIFS(NhatKy_ViPham!K:K, NhatKy_ViPham!E:E, "12_Toan_A", NhatKy_ViPham!F:F, B42, NhatKy_ViPham!H:H, "L06")</f>
        <v>0</v>
      </c>
      <c r="L42" s="6">
        <f>SUMIFS(NhatKy_ViPham!K:K, NhatKy_ViPham!E:E, "12_Toan_A", NhatKy_ViPham!F:F, B42, NhatKy_ViPham!H:H, "L07")</f>
        <v>0</v>
      </c>
      <c r="M42" s="6">
        <f>SUMIFS(NhatKy_ViPham!K:K, NhatKy_ViPham!E:E, "12_Toan_A", NhatKy_ViPham!F:F, B42, NhatKy_ViPham!H:H, "L08")</f>
        <v>0</v>
      </c>
      <c r="N42" s="6">
        <f>SUMIFS(NhatKy_ViPham!K:K, NhatKy_ViPham!E:E, "12_Toan_A", NhatKy_ViPham!F:F, B42, NhatKy_ViPham!H:H, "L09")</f>
        <v>0</v>
      </c>
      <c r="O42" s="6">
        <f>SUMIFS(NhatKy_ViPham!K:K, NhatKy_ViPham!E:E, "12_Toan_A", NhatKy_ViPham!F:F, B42, NhatKy_ViPham!H:H, "L10")</f>
        <v>0</v>
      </c>
      <c r="P42" s="12">
        <f>SUMIFS(NhatKy_ViPham!J:J, NhatKy_ViPham!E:E, "12_Toan_A", NhatKy_ViPham!F:F, B42)</f>
        <v>0</v>
      </c>
      <c r="Q42" s="13">
        <f>SUMIFS(NhatKy_ViPham!K:K, NhatKy_ViPham!E:E, "12_Toan_A", NhatKy_ViPham!F:F, B42)</f>
        <v>0</v>
      </c>
      <c r="R42" s="6">
        <f>100 + SUMIFS(NhatKy_ViPham!J:J, NhatKy_ViPham!E:E, "12_Toan_A", NhatKy_ViPham!F:F, B42, NhatKy_ViPham!C:C, "T1") - SUMIFS(NhatKy_ViPham!K:K, NhatKy_ViPham!E:E, "12_Toan_A", NhatKy_ViPham!F:F, B42, NhatKy_ViPham!C:C, "T1")</f>
        <v>100</v>
      </c>
      <c r="S42" s="6">
        <f>100 + SUMIFS(NhatKy_ViPham!J:J, NhatKy_ViPham!E:E, "12_Toan_A", NhatKy_ViPham!F:F, B42, NhatKy_ViPham!C:C, "T2") - SUMIFS(NhatKy_ViPham!K:K, NhatKy_ViPham!E:E, "12_Toan_A", NhatKy_ViPham!F:F, B42, NhatKy_ViPham!C:C, "T2")</f>
        <v>100</v>
      </c>
      <c r="T42" s="6">
        <f>100 + SUMIFS(NhatKy_ViPham!J:J, NhatKy_ViPham!E:E, "12_Toan_A", NhatKy_ViPham!F:F, B42, NhatKy_ViPham!C:C, "T3") - SUMIFS(NhatKy_ViPham!K:K, NhatKy_ViPham!E:E, "12_Toan_A", NhatKy_ViPham!F:F, B42, NhatKy_ViPham!C:C, "T3")</f>
        <v>100</v>
      </c>
      <c r="U42" s="6">
        <f>100 + SUMIFS(NhatKy_ViPham!J:J, NhatKy_ViPham!E:E, "12_Toan_A", NhatKy_ViPham!F:F, B42, NhatKy_ViPham!C:C, "T4") - SUMIFS(NhatKy_ViPham!K:K, NhatKy_ViPham!E:E, "12_Toan_A", NhatKy_ViPham!F:F, B42, NhatKy_ViPham!C:C, "T4")</f>
        <v>100</v>
      </c>
      <c r="V42" s="6">
        <f>100 + SUMIFS(NhatKy_ViPham!J:J, NhatKy_ViPham!E:E, "12_Toan_A", NhatKy_ViPham!F:F, B42, NhatKy_ViPham!C:C, "T5") - SUMIFS(NhatKy_ViPham!K:K, NhatKy_ViPham!E:E, "12_Toan_A", NhatKy_ViPham!F:F, B42, NhatKy_ViPham!C:C, "T5")</f>
        <v>100</v>
      </c>
      <c r="W42" s="6">
        <f>100 + SUMIFS(NhatKy_ViPham!J:J, NhatKy_ViPham!E:E, "12_Toan_A", NhatKy_ViPham!F:F, B42, NhatKy_ViPham!C:C, "T6") - SUMIFS(NhatKy_ViPham!K:K, NhatKy_ViPham!E:E, "12_Toan_A", NhatKy_ViPham!F:F, B42, NhatKy_ViPham!C:C, "T6")</f>
        <v>100</v>
      </c>
      <c r="X42" s="6">
        <f>100 + SUMIFS(NhatKy_ViPham!J:J, NhatKy_ViPham!E:E, "12_Toan_A", NhatKy_ViPham!F:F, B42, NhatKy_ViPham!C:C, "T7") - SUMIFS(NhatKy_ViPham!K:K, NhatKy_ViPham!E:E, "12_Toan_A", NhatKy_ViPham!F:F, B42, NhatKy_ViPham!C:C, "T7")</f>
        <v>100</v>
      </c>
      <c r="Y42" s="6">
        <f>100 + SUMIFS(NhatKy_ViPham!J:J, NhatKy_ViPham!E:E, "12_Toan_A", NhatKy_ViPham!F:F, B42, NhatKy_ViPham!C:C, "T8") - SUMIFS(NhatKy_ViPham!K:K, NhatKy_ViPham!E:E, "12_Toan_A", NhatKy_ViPham!F:F, B42, NhatKy_ViPham!C:C, "T8")</f>
        <v>100</v>
      </c>
      <c r="Z42" s="6">
        <f>100 + SUMIFS(NhatKy_ViPham!J:J, NhatKy_ViPham!E:E, "12_Toan_A", NhatKy_ViPham!F:F, B42, NhatKy_ViPham!C:C, "T9") - SUMIFS(NhatKy_ViPham!K:K, NhatKy_ViPham!E:E, "12_Toan_A", NhatKy_ViPham!F:F, B42, NhatKy_ViPham!C:C, "T9")</f>
        <v>100</v>
      </c>
      <c r="AA42" s="6">
        <f>100 + SUMIFS(NhatKy_ViPham!J:J, NhatKy_ViPham!E:E, "12_Toan_A", NhatKy_ViPham!F:F, B42, NhatKy_ViPham!C:C, "T10") - SUMIFS(NhatKy_ViPham!K:K, NhatKy_ViPham!E:E, "12_Toan_A", NhatKy_ViPham!F:F, B42, NhatKy_ViPham!C:C, "T10")</f>
        <v>100</v>
      </c>
      <c r="AB42" s="6">
        <f>100 + SUMIFS(NhatKy_ViPham!J:J, NhatKy_ViPham!E:E, "12_Toan_A", NhatKy_ViPham!F:F, B42, NhatKy_ViPham!C:C, "T11") - SUMIFS(NhatKy_ViPham!K:K, NhatKy_ViPham!E:E, "12_Toan_A", NhatKy_ViPham!F:F, B42, NhatKy_ViPham!C:C, "T11")</f>
        <v>100</v>
      </c>
      <c r="AC42" s="6">
        <f>100 + SUMIFS(NhatKy_ViPham!J:J, NhatKy_ViPham!E:E, "12_Toan_A", NhatKy_ViPham!F:F, B42, NhatKy_ViPham!C:C, "T12") - SUMIFS(NhatKy_ViPham!K:K, NhatKy_ViPham!E:E, "12_Toan_A", NhatKy_ViPham!F:F, B42, NhatKy_ViPham!C:C, "T12")</f>
        <v>100</v>
      </c>
      <c r="AD42" s="6">
        <f>100 + SUMIFS(NhatKy_ViPham!J:J, NhatKy_ViPham!E:E, "12_Toan_A", NhatKy_ViPham!F:F, B42, NhatKy_ViPham!C:C, "T13") - SUMIFS(NhatKy_ViPham!K:K, NhatKy_ViPham!E:E, "12_Toan_A", NhatKy_ViPham!F:F, B42, NhatKy_ViPham!C:C, "T13")</f>
        <v>100</v>
      </c>
      <c r="AE42" s="6">
        <f>100 + SUMIFS(NhatKy_ViPham!J:J, NhatKy_ViPham!E:E, "12_Toan_A", NhatKy_ViPham!F:F, B42, NhatKy_ViPham!C:C, "T14") - SUMIFS(NhatKy_ViPham!K:K, NhatKy_ViPham!E:E, "12_Toan_A", NhatKy_ViPham!F:F, B42, NhatKy_ViPham!C:C, "T14")</f>
        <v>100</v>
      </c>
      <c r="AF42" s="6">
        <f>100 + SUMIFS(NhatKy_ViPham!J:J, NhatKy_ViPham!E:E, "12_Toan_A", NhatKy_ViPham!F:F, B42, NhatKy_ViPham!C:C, "T15") - SUMIFS(NhatKy_ViPham!K:K, NhatKy_ViPham!E:E, "12_Toan_A", NhatKy_ViPham!F:F, B42, NhatKy_ViPham!C:C, "T15")</f>
        <v>100</v>
      </c>
      <c r="AG42" s="6">
        <f>100 + SUMIFS(NhatKy_ViPham!J:J, NhatKy_ViPham!E:E, "12_Toan_A", NhatKy_ViPham!F:F, B42, NhatKy_ViPham!C:C, "T16") - SUMIFS(NhatKy_ViPham!K:K, NhatKy_ViPham!E:E, "12_Toan_A", NhatKy_ViPham!F:F, B42, NhatKy_ViPham!C:C, "T16")</f>
        <v>100</v>
      </c>
      <c r="AH42" s="6">
        <f>100 + SUMIFS(NhatKy_ViPham!J:J, NhatKy_ViPham!E:E, "12_Toan_A", NhatKy_ViPham!F:F, B42, NhatKy_ViPham!C:C, "T17") - SUMIFS(NhatKy_ViPham!K:K, NhatKy_ViPham!E:E, "12_Toan_A", NhatKy_ViPham!F:F, B42, NhatKy_ViPham!C:C, "T17")</f>
        <v>100</v>
      </c>
      <c r="AI42" s="6">
        <f>100 + SUMIFS(NhatKy_ViPham!J:J, NhatKy_ViPham!E:E, "12_Toan_A", NhatKy_ViPham!F:F, B42, NhatKy_ViPham!C:C, "T18") - SUMIFS(NhatKy_ViPham!K:K, NhatKy_ViPham!E:E, "12_Toan_A", NhatKy_ViPham!F:F, B42, NhatKy_ViPham!C:C, "T18")</f>
        <v>100</v>
      </c>
      <c r="AJ42" s="6">
        <f>100 + SUMIFS(NhatKy_ViPham!J:J, NhatKy_ViPham!E:E, "12_Toan_A", NhatKy_ViPham!F:F, B42, NhatKy_ViPham!C:C, "T19") - SUMIFS(NhatKy_ViPham!K:K, NhatKy_ViPham!E:E, "12_Toan_A", NhatKy_ViPham!F:F, B42, NhatKy_ViPham!C:C, "T19")</f>
        <v>100</v>
      </c>
      <c r="AK42" s="6">
        <f>100 + SUMIFS(NhatKy_ViPham!J:J, NhatKy_ViPham!E:E, "12_Toan_A", NhatKy_ViPham!F:F, B42, NhatKy_ViPham!C:C, "T20") - SUMIFS(NhatKy_ViPham!K:K, NhatKy_ViPham!E:E, "12_Toan_A", NhatKy_ViPham!F:F, B42, NhatKy_ViPham!C:C, "T20")</f>
        <v>100</v>
      </c>
      <c r="AL42" s="6">
        <f>100 + SUMIFS(NhatKy_ViPham!J:J, NhatKy_ViPham!E:E, "12_Toan_A", NhatKy_ViPham!F:F, B42, NhatKy_ViPham!C:C, "T21") - SUMIFS(NhatKy_ViPham!K:K, NhatKy_ViPham!E:E, "12_Toan_A", NhatKy_ViPham!F:F, B42, NhatKy_ViPham!C:C, "T21")</f>
        <v>100</v>
      </c>
      <c r="AM42" s="6">
        <f>100 + SUMIFS(NhatKy_ViPham!J:J, NhatKy_ViPham!E:E, "12_Toan_A", NhatKy_ViPham!F:F, B42, NhatKy_ViPham!C:C, "T22") - SUMIFS(NhatKy_ViPham!K:K, NhatKy_ViPham!E:E, "12_Toan_A", NhatKy_ViPham!F:F, B42, NhatKy_ViPham!C:C, "T22")</f>
        <v>100</v>
      </c>
      <c r="AN42" s="6">
        <f>100 + SUMIFS(NhatKy_ViPham!J:J, NhatKy_ViPham!E:E, "12_Toan_A", NhatKy_ViPham!F:F, B42, NhatKy_ViPham!C:C, "T23") - SUMIFS(NhatKy_ViPham!K:K, NhatKy_ViPham!E:E, "12_Toan_A", NhatKy_ViPham!F:F, B42, NhatKy_ViPham!C:C, "T23")</f>
        <v>100</v>
      </c>
      <c r="AO42" s="6">
        <f>100 + SUMIFS(NhatKy_ViPham!J:J, NhatKy_ViPham!E:E, "12_Toan_A", NhatKy_ViPham!F:F, B42, NhatKy_ViPham!C:C, "T24") - SUMIFS(NhatKy_ViPham!K:K, NhatKy_ViPham!E:E, "12_Toan_A", NhatKy_ViPham!F:F, B42, NhatKy_ViPham!C:C, "T24")</f>
        <v>100</v>
      </c>
      <c r="AP42" s="6">
        <f>100 + SUMIFS(NhatKy_ViPham!J:J, NhatKy_ViPham!E:E, "12_Toan_A", NhatKy_ViPham!F:F, B42, NhatKy_ViPham!C:C, "T25") - SUMIFS(NhatKy_ViPham!K:K, NhatKy_ViPham!E:E, "12_Toan_A", NhatKy_ViPham!F:F, B42, NhatKy_ViPham!C:C, "T25")</f>
        <v>100</v>
      </c>
      <c r="AQ42" s="6">
        <f>100 + SUMIFS(NhatKy_ViPham!J:J, NhatKy_ViPham!E:E, "12_Toan_A", NhatKy_ViPham!F:F, B42, NhatKy_ViPham!C:C, "T26") - SUMIFS(NhatKy_ViPham!K:K, NhatKy_ViPham!E:E, "12_Toan_A", NhatKy_ViPham!F:F, B42, NhatKy_ViPham!C:C, "T26")</f>
        <v>100</v>
      </c>
      <c r="AR42" s="6">
        <f>100 + SUMIFS(NhatKy_ViPham!J:J, NhatKy_ViPham!E:E, "12_Toan_A", NhatKy_ViPham!F:F, B42, NhatKy_ViPham!C:C, "T27") - SUMIFS(NhatKy_ViPham!K:K, NhatKy_ViPham!E:E, "12_Toan_A", NhatKy_ViPham!F:F, B42, NhatKy_ViPham!C:C, "T27")</f>
        <v>100</v>
      </c>
      <c r="AS42" s="6">
        <f>100 + SUMIFS(NhatKy_ViPham!J:J, NhatKy_ViPham!E:E, "12_Toan_A", NhatKy_ViPham!F:F, B42, NhatKy_ViPham!C:C, "T28") - SUMIFS(NhatKy_ViPham!K:K, NhatKy_ViPham!E:E, "12_Toan_A", NhatKy_ViPham!F:F, B42, NhatKy_ViPham!C:C, "T28")</f>
        <v>100</v>
      </c>
      <c r="AT42" s="6">
        <f>100 + SUMIFS(NhatKy_ViPham!J:J, NhatKy_ViPham!E:E, "12_Toan_A", NhatKy_ViPham!F:F, B42, NhatKy_ViPham!C:C, "T29") - SUMIFS(NhatKy_ViPham!K:K, NhatKy_ViPham!E:E, "12_Toan_A", NhatKy_ViPham!F:F, B42, NhatKy_ViPham!C:C, "T29")</f>
        <v>100</v>
      </c>
      <c r="AU42" s="6">
        <f>100 + SUMIFS(NhatKy_ViPham!J:J, NhatKy_ViPham!E:E, "12_Toan_A", NhatKy_ViPham!F:F, B42, NhatKy_ViPham!C:C, "T30") - SUMIFS(NhatKy_ViPham!K:K, NhatKy_ViPham!E:E, "12_Toan_A", NhatKy_ViPham!F:F, B42, NhatKy_ViPham!C:C, "T30")</f>
        <v>100</v>
      </c>
      <c r="AV42" s="6">
        <f>100 + SUMIFS(NhatKy_ViPham!J:J, NhatKy_ViPham!E:E, "12_Toan_A", NhatKy_ViPham!F:F, B42, NhatKy_ViPham!C:C, "T31") - SUMIFS(NhatKy_ViPham!K:K, NhatKy_ViPham!E:E, "12_Toan_A", NhatKy_ViPham!F:F, B42, NhatKy_ViPham!C:C, "T31")</f>
        <v>100</v>
      </c>
      <c r="AW42" s="6">
        <f>100 + SUMIFS(NhatKy_ViPham!J:J, NhatKy_ViPham!E:E, "12_Toan_A", NhatKy_ViPham!F:F, B42, NhatKy_ViPham!C:C, "T32") - SUMIFS(NhatKy_ViPham!K:K, NhatKy_ViPham!E:E, "12_Toan_A", NhatKy_ViPham!F:F, B42, NhatKy_ViPham!C:C, "T32")</f>
        <v>100</v>
      </c>
      <c r="AX42" s="6">
        <f>100 + SUMIFS(NhatKy_ViPham!J:J, NhatKy_ViPham!E:E, "12_Toan_A", NhatKy_ViPham!F:F, B42, NhatKy_ViPham!C:C, "T33") - SUMIFS(NhatKy_ViPham!K:K, NhatKy_ViPham!E:E, "12_Toan_A", NhatKy_ViPham!F:F, B42, NhatKy_ViPham!C:C, "T33")</f>
        <v>100</v>
      </c>
      <c r="AY42" s="6">
        <f>100 + SUMIFS(NhatKy_ViPham!J:J, NhatKy_ViPham!E:E, "12_Toan_A", NhatKy_ViPham!F:F, B42, NhatKy_ViPham!C:C, "T34") - SUMIFS(NhatKy_ViPham!K:K, NhatKy_ViPham!E:E, "12_Toan_A", NhatKy_ViPham!F:F, B42, NhatKy_ViPham!C:C, "T34")</f>
        <v>100</v>
      </c>
      <c r="AZ42" s="6">
        <f>100 + SUMIFS(NhatKy_ViPham!J:J, NhatKy_ViPham!E:E, "12_Toan_A", NhatKy_ViPham!F:F, B42, NhatKy_ViPham!C:C, "T35") - SUMIFS(NhatKy_ViPham!K:K, NhatKy_ViPham!E:E, "12_Toan_A", NhatKy_ViPham!F:F, B42, NhatKy_ViPham!C:C, "T35")</f>
        <v>100</v>
      </c>
      <c r="BA42" s="12">
        <f t="shared" si="0"/>
        <v>100</v>
      </c>
      <c r="BB42" s="11" t="s">
        <v>430</v>
      </c>
      <c r="BC42" s="16" t="str">
        <f t="shared" si="1"/>
        <v>Tốt</v>
      </c>
      <c r="BD42" s="15" t="str">
        <f t="shared" si="2"/>
        <v>🟢 BÌNH THƯỜNG</v>
      </c>
    </row>
    <row r="43" spans="1:56" x14ac:dyDescent="0.25">
      <c r="A43" s="4">
        <v>35</v>
      </c>
      <c r="B43" s="10" t="s">
        <v>2264</v>
      </c>
      <c r="C43" s="4" t="s">
        <v>2265</v>
      </c>
      <c r="D43" s="4" t="s">
        <v>429</v>
      </c>
      <c r="E43" s="11" t="s">
        <v>430</v>
      </c>
      <c r="F43" s="7">
        <f>SUMIFS(NhatKy_ViPham!K:K, NhatKy_ViPham!E:E, "12_Toan_A", NhatKy_ViPham!F:F, B43, NhatKy_ViPham!H:H, "L01")</f>
        <v>0</v>
      </c>
      <c r="G43" s="7">
        <f>SUMIFS(NhatKy_ViPham!K:K, NhatKy_ViPham!E:E, "12_Toan_A", NhatKy_ViPham!F:F, B43, NhatKy_ViPham!H:H, "L02")</f>
        <v>0</v>
      </c>
      <c r="H43" s="7">
        <f>SUMIFS(NhatKy_ViPham!K:K, NhatKy_ViPham!E:E, "12_Toan_A", NhatKy_ViPham!F:F, B43, NhatKy_ViPham!H:H, "L03")</f>
        <v>0</v>
      </c>
      <c r="I43" s="7">
        <f>SUMIFS(NhatKy_ViPham!K:K, NhatKy_ViPham!E:E, "12_Toan_A", NhatKy_ViPham!F:F, B43, NhatKy_ViPham!H:H, "L04")</f>
        <v>0</v>
      </c>
      <c r="J43" s="7">
        <f>SUMIFS(NhatKy_ViPham!K:K, NhatKy_ViPham!E:E, "12_Toan_A", NhatKy_ViPham!F:F, B43, NhatKy_ViPham!H:H, "L05")</f>
        <v>0</v>
      </c>
      <c r="K43" s="7">
        <f>SUMIFS(NhatKy_ViPham!K:K, NhatKy_ViPham!E:E, "12_Toan_A", NhatKy_ViPham!F:F, B43, NhatKy_ViPham!H:H, "L06")</f>
        <v>0</v>
      </c>
      <c r="L43" s="7">
        <f>SUMIFS(NhatKy_ViPham!K:K, NhatKy_ViPham!E:E, "12_Toan_A", NhatKy_ViPham!F:F, B43, NhatKy_ViPham!H:H, "L07")</f>
        <v>0</v>
      </c>
      <c r="M43" s="7">
        <f>SUMIFS(NhatKy_ViPham!K:K, NhatKy_ViPham!E:E, "12_Toan_A", NhatKy_ViPham!F:F, B43, NhatKy_ViPham!H:H, "L08")</f>
        <v>0</v>
      </c>
      <c r="N43" s="7">
        <f>SUMIFS(NhatKy_ViPham!K:K, NhatKy_ViPham!E:E, "12_Toan_A", NhatKy_ViPham!F:F, B43, NhatKy_ViPham!H:H, "L09")</f>
        <v>0</v>
      </c>
      <c r="O43" s="7">
        <f>SUMIFS(NhatKy_ViPham!K:K, NhatKy_ViPham!E:E, "12_Toan_A", NhatKy_ViPham!F:F, B43, NhatKy_ViPham!H:H, "L10")</f>
        <v>0</v>
      </c>
      <c r="P43" s="12">
        <f>SUMIFS(NhatKy_ViPham!J:J, NhatKy_ViPham!E:E, "12_Toan_A", NhatKy_ViPham!F:F, B43)</f>
        <v>0</v>
      </c>
      <c r="Q43" s="13">
        <f>SUMIFS(NhatKy_ViPham!K:K, NhatKy_ViPham!E:E, "12_Toan_A", NhatKy_ViPham!F:F, B43)</f>
        <v>0</v>
      </c>
      <c r="R43" s="7">
        <f>100 + SUMIFS(NhatKy_ViPham!J:J, NhatKy_ViPham!E:E, "12_Toan_A", NhatKy_ViPham!F:F, B43, NhatKy_ViPham!C:C, "T1") - SUMIFS(NhatKy_ViPham!K:K, NhatKy_ViPham!E:E, "12_Toan_A", NhatKy_ViPham!F:F, B43, NhatKy_ViPham!C:C, "T1")</f>
        <v>100</v>
      </c>
      <c r="S43" s="7">
        <f>100 + SUMIFS(NhatKy_ViPham!J:J, NhatKy_ViPham!E:E, "12_Toan_A", NhatKy_ViPham!F:F, B43, NhatKy_ViPham!C:C, "T2") - SUMIFS(NhatKy_ViPham!K:K, NhatKy_ViPham!E:E, "12_Toan_A", NhatKy_ViPham!F:F, B43, NhatKy_ViPham!C:C, "T2")</f>
        <v>100</v>
      </c>
      <c r="T43" s="7">
        <f>100 + SUMIFS(NhatKy_ViPham!J:J, NhatKy_ViPham!E:E, "12_Toan_A", NhatKy_ViPham!F:F, B43, NhatKy_ViPham!C:C, "T3") - SUMIFS(NhatKy_ViPham!K:K, NhatKy_ViPham!E:E, "12_Toan_A", NhatKy_ViPham!F:F, B43, NhatKy_ViPham!C:C, "T3")</f>
        <v>100</v>
      </c>
      <c r="U43" s="7">
        <f>100 + SUMIFS(NhatKy_ViPham!J:J, NhatKy_ViPham!E:E, "12_Toan_A", NhatKy_ViPham!F:F, B43, NhatKy_ViPham!C:C, "T4") - SUMIFS(NhatKy_ViPham!K:K, NhatKy_ViPham!E:E, "12_Toan_A", NhatKy_ViPham!F:F, B43, NhatKy_ViPham!C:C, "T4")</f>
        <v>100</v>
      </c>
      <c r="V43" s="7">
        <f>100 + SUMIFS(NhatKy_ViPham!J:J, NhatKy_ViPham!E:E, "12_Toan_A", NhatKy_ViPham!F:F, B43, NhatKy_ViPham!C:C, "T5") - SUMIFS(NhatKy_ViPham!K:K, NhatKy_ViPham!E:E, "12_Toan_A", NhatKy_ViPham!F:F, B43, NhatKy_ViPham!C:C, "T5")</f>
        <v>100</v>
      </c>
      <c r="W43" s="7">
        <f>100 + SUMIFS(NhatKy_ViPham!J:J, NhatKy_ViPham!E:E, "12_Toan_A", NhatKy_ViPham!F:F, B43, NhatKy_ViPham!C:C, "T6") - SUMIFS(NhatKy_ViPham!K:K, NhatKy_ViPham!E:E, "12_Toan_A", NhatKy_ViPham!F:F, B43, NhatKy_ViPham!C:C, "T6")</f>
        <v>100</v>
      </c>
      <c r="X43" s="7">
        <f>100 + SUMIFS(NhatKy_ViPham!J:J, NhatKy_ViPham!E:E, "12_Toan_A", NhatKy_ViPham!F:F, B43, NhatKy_ViPham!C:C, "T7") - SUMIFS(NhatKy_ViPham!K:K, NhatKy_ViPham!E:E, "12_Toan_A", NhatKy_ViPham!F:F, B43, NhatKy_ViPham!C:C, "T7")</f>
        <v>100</v>
      </c>
      <c r="Y43" s="7">
        <f>100 + SUMIFS(NhatKy_ViPham!J:J, NhatKy_ViPham!E:E, "12_Toan_A", NhatKy_ViPham!F:F, B43, NhatKy_ViPham!C:C, "T8") - SUMIFS(NhatKy_ViPham!K:K, NhatKy_ViPham!E:E, "12_Toan_A", NhatKy_ViPham!F:F, B43, NhatKy_ViPham!C:C, "T8")</f>
        <v>100</v>
      </c>
      <c r="Z43" s="7">
        <f>100 + SUMIFS(NhatKy_ViPham!J:J, NhatKy_ViPham!E:E, "12_Toan_A", NhatKy_ViPham!F:F, B43, NhatKy_ViPham!C:C, "T9") - SUMIFS(NhatKy_ViPham!K:K, NhatKy_ViPham!E:E, "12_Toan_A", NhatKy_ViPham!F:F, B43, NhatKy_ViPham!C:C, "T9")</f>
        <v>100</v>
      </c>
      <c r="AA43" s="7">
        <f>100 + SUMIFS(NhatKy_ViPham!J:J, NhatKy_ViPham!E:E, "12_Toan_A", NhatKy_ViPham!F:F, B43, NhatKy_ViPham!C:C, "T10") - SUMIFS(NhatKy_ViPham!K:K, NhatKy_ViPham!E:E, "12_Toan_A", NhatKy_ViPham!F:F, B43, NhatKy_ViPham!C:C, "T10")</f>
        <v>100</v>
      </c>
      <c r="AB43" s="7">
        <f>100 + SUMIFS(NhatKy_ViPham!J:J, NhatKy_ViPham!E:E, "12_Toan_A", NhatKy_ViPham!F:F, B43, NhatKy_ViPham!C:C, "T11") - SUMIFS(NhatKy_ViPham!K:K, NhatKy_ViPham!E:E, "12_Toan_A", NhatKy_ViPham!F:F, B43, NhatKy_ViPham!C:C, "T11")</f>
        <v>100</v>
      </c>
      <c r="AC43" s="7">
        <f>100 + SUMIFS(NhatKy_ViPham!J:J, NhatKy_ViPham!E:E, "12_Toan_A", NhatKy_ViPham!F:F, B43, NhatKy_ViPham!C:C, "T12") - SUMIFS(NhatKy_ViPham!K:K, NhatKy_ViPham!E:E, "12_Toan_A", NhatKy_ViPham!F:F, B43, NhatKy_ViPham!C:C, "T12")</f>
        <v>100</v>
      </c>
      <c r="AD43" s="7">
        <f>100 + SUMIFS(NhatKy_ViPham!J:J, NhatKy_ViPham!E:E, "12_Toan_A", NhatKy_ViPham!F:F, B43, NhatKy_ViPham!C:C, "T13") - SUMIFS(NhatKy_ViPham!K:K, NhatKy_ViPham!E:E, "12_Toan_A", NhatKy_ViPham!F:F, B43, NhatKy_ViPham!C:C, "T13")</f>
        <v>100</v>
      </c>
      <c r="AE43" s="7">
        <f>100 + SUMIFS(NhatKy_ViPham!J:J, NhatKy_ViPham!E:E, "12_Toan_A", NhatKy_ViPham!F:F, B43, NhatKy_ViPham!C:C, "T14") - SUMIFS(NhatKy_ViPham!K:K, NhatKy_ViPham!E:E, "12_Toan_A", NhatKy_ViPham!F:F, B43, NhatKy_ViPham!C:C, "T14")</f>
        <v>100</v>
      </c>
      <c r="AF43" s="7">
        <f>100 + SUMIFS(NhatKy_ViPham!J:J, NhatKy_ViPham!E:E, "12_Toan_A", NhatKy_ViPham!F:F, B43, NhatKy_ViPham!C:C, "T15") - SUMIFS(NhatKy_ViPham!K:K, NhatKy_ViPham!E:E, "12_Toan_A", NhatKy_ViPham!F:F, B43, NhatKy_ViPham!C:C, "T15")</f>
        <v>100</v>
      </c>
      <c r="AG43" s="7">
        <f>100 + SUMIFS(NhatKy_ViPham!J:J, NhatKy_ViPham!E:E, "12_Toan_A", NhatKy_ViPham!F:F, B43, NhatKy_ViPham!C:C, "T16") - SUMIFS(NhatKy_ViPham!K:K, NhatKy_ViPham!E:E, "12_Toan_A", NhatKy_ViPham!F:F, B43, NhatKy_ViPham!C:C, "T16")</f>
        <v>100</v>
      </c>
      <c r="AH43" s="7">
        <f>100 + SUMIFS(NhatKy_ViPham!J:J, NhatKy_ViPham!E:E, "12_Toan_A", NhatKy_ViPham!F:F, B43, NhatKy_ViPham!C:C, "T17") - SUMIFS(NhatKy_ViPham!K:K, NhatKy_ViPham!E:E, "12_Toan_A", NhatKy_ViPham!F:F, B43, NhatKy_ViPham!C:C, "T17")</f>
        <v>100</v>
      </c>
      <c r="AI43" s="7">
        <f>100 + SUMIFS(NhatKy_ViPham!J:J, NhatKy_ViPham!E:E, "12_Toan_A", NhatKy_ViPham!F:F, B43, NhatKy_ViPham!C:C, "T18") - SUMIFS(NhatKy_ViPham!K:K, NhatKy_ViPham!E:E, "12_Toan_A", NhatKy_ViPham!F:F, B43, NhatKy_ViPham!C:C, "T18")</f>
        <v>100</v>
      </c>
      <c r="AJ43" s="7">
        <f>100 + SUMIFS(NhatKy_ViPham!J:J, NhatKy_ViPham!E:E, "12_Toan_A", NhatKy_ViPham!F:F, B43, NhatKy_ViPham!C:C, "T19") - SUMIFS(NhatKy_ViPham!K:K, NhatKy_ViPham!E:E, "12_Toan_A", NhatKy_ViPham!F:F, B43, NhatKy_ViPham!C:C, "T19")</f>
        <v>100</v>
      </c>
      <c r="AK43" s="7">
        <f>100 + SUMIFS(NhatKy_ViPham!J:J, NhatKy_ViPham!E:E, "12_Toan_A", NhatKy_ViPham!F:F, B43, NhatKy_ViPham!C:C, "T20") - SUMIFS(NhatKy_ViPham!K:K, NhatKy_ViPham!E:E, "12_Toan_A", NhatKy_ViPham!F:F, B43, NhatKy_ViPham!C:C, "T20")</f>
        <v>100</v>
      </c>
      <c r="AL43" s="7">
        <f>100 + SUMIFS(NhatKy_ViPham!J:J, NhatKy_ViPham!E:E, "12_Toan_A", NhatKy_ViPham!F:F, B43, NhatKy_ViPham!C:C, "T21") - SUMIFS(NhatKy_ViPham!K:K, NhatKy_ViPham!E:E, "12_Toan_A", NhatKy_ViPham!F:F, B43, NhatKy_ViPham!C:C, "T21")</f>
        <v>100</v>
      </c>
      <c r="AM43" s="7">
        <f>100 + SUMIFS(NhatKy_ViPham!J:J, NhatKy_ViPham!E:E, "12_Toan_A", NhatKy_ViPham!F:F, B43, NhatKy_ViPham!C:C, "T22") - SUMIFS(NhatKy_ViPham!K:K, NhatKy_ViPham!E:E, "12_Toan_A", NhatKy_ViPham!F:F, B43, NhatKy_ViPham!C:C, "T22")</f>
        <v>100</v>
      </c>
      <c r="AN43" s="7">
        <f>100 + SUMIFS(NhatKy_ViPham!J:J, NhatKy_ViPham!E:E, "12_Toan_A", NhatKy_ViPham!F:F, B43, NhatKy_ViPham!C:C, "T23") - SUMIFS(NhatKy_ViPham!K:K, NhatKy_ViPham!E:E, "12_Toan_A", NhatKy_ViPham!F:F, B43, NhatKy_ViPham!C:C, "T23")</f>
        <v>100</v>
      </c>
      <c r="AO43" s="7">
        <f>100 + SUMIFS(NhatKy_ViPham!J:J, NhatKy_ViPham!E:E, "12_Toan_A", NhatKy_ViPham!F:F, B43, NhatKy_ViPham!C:C, "T24") - SUMIFS(NhatKy_ViPham!K:K, NhatKy_ViPham!E:E, "12_Toan_A", NhatKy_ViPham!F:F, B43, NhatKy_ViPham!C:C, "T24")</f>
        <v>100</v>
      </c>
      <c r="AP43" s="7">
        <f>100 + SUMIFS(NhatKy_ViPham!J:J, NhatKy_ViPham!E:E, "12_Toan_A", NhatKy_ViPham!F:F, B43, NhatKy_ViPham!C:C, "T25") - SUMIFS(NhatKy_ViPham!K:K, NhatKy_ViPham!E:E, "12_Toan_A", NhatKy_ViPham!F:F, B43, NhatKy_ViPham!C:C, "T25")</f>
        <v>100</v>
      </c>
      <c r="AQ43" s="7">
        <f>100 + SUMIFS(NhatKy_ViPham!J:J, NhatKy_ViPham!E:E, "12_Toan_A", NhatKy_ViPham!F:F, B43, NhatKy_ViPham!C:C, "T26") - SUMIFS(NhatKy_ViPham!K:K, NhatKy_ViPham!E:E, "12_Toan_A", NhatKy_ViPham!F:F, B43, NhatKy_ViPham!C:C, "T26")</f>
        <v>100</v>
      </c>
      <c r="AR43" s="7">
        <f>100 + SUMIFS(NhatKy_ViPham!J:J, NhatKy_ViPham!E:E, "12_Toan_A", NhatKy_ViPham!F:F, B43, NhatKy_ViPham!C:C, "T27") - SUMIFS(NhatKy_ViPham!K:K, NhatKy_ViPham!E:E, "12_Toan_A", NhatKy_ViPham!F:F, B43, NhatKy_ViPham!C:C, "T27")</f>
        <v>100</v>
      </c>
      <c r="AS43" s="7">
        <f>100 + SUMIFS(NhatKy_ViPham!J:J, NhatKy_ViPham!E:E, "12_Toan_A", NhatKy_ViPham!F:F, B43, NhatKy_ViPham!C:C, "T28") - SUMIFS(NhatKy_ViPham!K:K, NhatKy_ViPham!E:E, "12_Toan_A", NhatKy_ViPham!F:F, B43, NhatKy_ViPham!C:C, "T28")</f>
        <v>100</v>
      </c>
      <c r="AT43" s="7">
        <f>100 + SUMIFS(NhatKy_ViPham!J:J, NhatKy_ViPham!E:E, "12_Toan_A", NhatKy_ViPham!F:F, B43, NhatKy_ViPham!C:C, "T29") - SUMIFS(NhatKy_ViPham!K:K, NhatKy_ViPham!E:E, "12_Toan_A", NhatKy_ViPham!F:F, B43, NhatKy_ViPham!C:C, "T29")</f>
        <v>100</v>
      </c>
      <c r="AU43" s="7">
        <f>100 + SUMIFS(NhatKy_ViPham!J:J, NhatKy_ViPham!E:E, "12_Toan_A", NhatKy_ViPham!F:F, B43, NhatKy_ViPham!C:C, "T30") - SUMIFS(NhatKy_ViPham!K:K, NhatKy_ViPham!E:E, "12_Toan_A", NhatKy_ViPham!F:F, B43, NhatKy_ViPham!C:C, "T30")</f>
        <v>100</v>
      </c>
      <c r="AV43" s="7">
        <f>100 + SUMIFS(NhatKy_ViPham!J:J, NhatKy_ViPham!E:E, "12_Toan_A", NhatKy_ViPham!F:F, B43, NhatKy_ViPham!C:C, "T31") - SUMIFS(NhatKy_ViPham!K:K, NhatKy_ViPham!E:E, "12_Toan_A", NhatKy_ViPham!F:F, B43, NhatKy_ViPham!C:C, "T31")</f>
        <v>100</v>
      </c>
      <c r="AW43" s="7">
        <f>100 + SUMIFS(NhatKy_ViPham!J:J, NhatKy_ViPham!E:E, "12_Toan_A", NhatKy_ViPham!F:F, B43, NhatKy_ViPham!C:C, "T32") - SUMIFS(NhatKy_ViPham!K:K, NhatKy_ViPham!E:E, "12_Toan_A", NhatKy_ViPham!F:F, B43, NhatKy_ViPham!C:C, "T32")</f>
        <v>100</v>
      </c>
      <c r="AX43" s="7">
        <f>100 + SUMIFS(NhatKy_ViPham!J:J, NhatKy_ViPham!E:E, "12_Toan_A", NhatKy_ViPham!F:F, B43, NhatKy_ViPham!C:C, "T33") - SUMIFS(NhatKy_ViPham!K:K, NhatKy_ViPham!E:E, "12_Toan_A", NhatKy_ViPham!F:F, B43, NhatKy_ViPham!C:C, "T33")</f>
        <v>100</v>
      </c>
      <c r="AY43" s="7">
        <f>100 + SUMIFS(NhatKy_ViPham!J:J, NhatKy_ViPham!E:E, "12_Toan_A", NhatKy_ViPham!F:F, B43, NhatKy_ViPham!C:C, "T34") - SUMIFS(NhatKy_ViPham!K:K, NhatKy_ViPham!E:E, "12_Toan_A", NhatKy_ViPham!F:F, B43, NhatKy_ViPham!C:C, "T34")</f>
        <v>100</v>
      </c>
      <c r="AZ43" s="7">
        <f>100 + SUMIFS(NhatKy_ViPham!J:J, NhatKy_ViPham!E:E, "12_Toan_A", NhatKy_ViPham!F:F, B43, NhatKy_ViPham!C:C, "T35") - SUMIFS(NhatKy_ViPham!K:K, NhatKy_ViPham!E:E, "12_Toan_A", NhatKy_ViPham!F:F, B43, NhatKy_ViPham!C:C, "T35")</f>
        <v>100</v>
      </c>
      <c r="BA43" s="12">
        <f t="shared" si="0"/>
        <v>100</v>
      </c>
      <c r="BB43" s="11" t="s">
        <v>430</v>
      </c>
      <c r="BC43" s="14" t="str">
        <f t="shared" si="1"/>
        <v>Tốt</v>
      </c>
      <c r="BD43" s="10" t="str">
        <f t="shared" si="2"/>
        <v>🟢 BÌNH THƯỜNG</v>
      </c>
    </row>
  </sheetData>
  <mergeCells count="42">
    <mergeCell ref="A4:B4"/>
    <mergeCell ref="G4:H4"/>
    <mergeCell ref="BB7:BB8"/>
    <mergeCell ref="I4:J4"/>
    <mergeCell ref="BD7:BD8"/>
    <mergeCell ref="B7:B8"/>
    <mergeCell ref="F7:F8"/>
    <mergeCell ref="L7:L8"/>
    <mergeCell ref="K4:L4"/>
    <mergeCell ref="N7:N8"/>
    <mergeCell ref="BC7:BC8"/>
    <mergeCell ref="C4:D4"/>
    <mergeCell ref="AX7:AZ7"/>
    <mergeCell ref="E4:F4"/>
    <mergeCell ref="D7:D8"/>
    <mergeCell ref="AT7:AW7"/>
    <mergeCell ref="AH7:AK7"/>
    <mergeCell ref="BA7:BA8"/>
    <mergeCell ref="M7:M8"/>
    <mergeCell ref="AP7:AS7"/>
    <mergeCell ref="AL7:AO7"/>
    <mergeCell ref="O7:O8"/>
    <mergeCell ref="Q7:Q8"/>
    <mergeCell ref="R7:U7"/>
    <mergeCell ref="Z7:AC7"/>
    <mergeCell ref="V7:Y7"/>
    <mergeCell ref="P7:P8"/>
    <mergeCell ref="A7:A8"/>
    <mergeCell ref="G7:G8"/>
    <mergeCell ref="I7:I8"/>
    <mergeCell ref="A5:B5"/>
    <mergeCell ref="AD7:AG7"/>
    <mergeCell ref="I5:J5"/>
    <mergeCell ref="E7:E8"/>
    <mergeCell ref="K7:K8"/>
    <mergeCell ref="E5:F5"/>
    <mergeCell ref="K5:L5"/>
    <mergeCell ref="H7:H8"/>
    <mergeCell ref="J7:J8"/>
    <mergeCell ref="G5:H5"/>
    <mergeCell ref="C7:C8"/>
    <mergeCell ref="C5:D5"/>
  </mergeCells>
  <dataValidations count="1">
    <dataValidation type="list" allowBlank="1" sqref="E9:E43 BB9:BB43" xr:uid="{00000000-0002-0000-2700-000000000000}">
      <formula1>"Không,Có"</formula1>
    </dataValidation>
  </dataValidations>
  <hyperlinks>
    <hyperlink ref="AX1" location="'TOC_HuongDan'!A1" display="🏠 về Mục Lục" xr:uid="{00000000-0004-0000-2700-000000000000}"/>
    <hyperlink ref="AX2" location="'NhatKy_ViPham'!A4" display="📋 Nhật Ký Vi Phạm Lớp 12_Toan_A" xr:uid="{00000000-0004-0000-2700-000001000000}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BD43"/>
  <sheetViews>
    <sheetView showGridLines="0" workbookViewId="0"/>
  </sheetViews>
  <sheetFormatPr defaultRowHeight="15" x14ac:dyDescent="0.25"/>
  <cols>
    <col min="1" max="1" width="6" customWidth="1"/>
    <col min="2" max="2" width="25" customWidth="1"/>
    <col min="3" max="3" width="12" customWidth="1"/>
    <col min="4" max="5" width="10" customWidth="1"/>
    <col min="6" max="17" width="16" customWidth="1"/>
    <col min="18" max="52" width="7" customWidth="1"/>
    <col min="53" max="55" width="14" customWidth="1"/>
    <col min="56" max="56" width="22" customWidth="1"/>
  </cols>
  <sheetData>
    <row r="1" spans="1:56" ht="21" x14ac:dyDescent="0.35">
      <c r="A1" s="1" t="s">
        <v>2266</v>
      </c>
      <c r="AX1" s="8" t="s">
        <v>358</v>
      </c>
    </row>
    <row r="2" spans="1:56" x14ac:dyDescent="0.25">
      <c r="A2" s="2" t="s">
        <v>2267</v>
      </c>
      <c r="AX2" s="8" t="s">
        <v>2268</v>
      </c>
    </row>
    <row r="4" spans="1:56" x14ac:dyDescent="0.25">
      <c r="A4" s="55" t="s">
        <v>361</v>
      </c>
      <c r="B4" s="50"/>
      <c r="C4" s="55" t="s">
        <v>362</v>
      </c>
      <c r="D4" s="50"/>
      <c r="E4" s="55" t="s">
        <v>363</v>
      </c>
      <c r="F4" s="50"/>
      <c r="G4" s="55" t="s">
        <v>364</v>
      </c>
      <c r="H4" s="50"/>
      <c r="I4" s="55" t="s">
        <v>365</v>
      </c>
      <c r="J4" s="50"/>
      <c r="K4" s="55" t="s">
        <v>366</v>
      </c>
      <c r="L4" s="50"/>
    </row>
    <row r="5" spans="1:56" x14ac:dyDescent="0.25">
      <c r="A5" s="49">
        <f>COUNTA(A9:A43)</f>
        <v>35</v>
      </c>
      <c r="B5" s="50"/>
      <c r="C5" s="53">
        <f>COUNTIF(BC9:BC43, "Tốt")</f>
        <v>35</v>
      </c>
      <c r="D5" s="50"/>
      <c r="E5" s="49">
        <f>COUNTIF(BC9:BC43, "Khá")</f>
        <v>0</v>
      </c>
      <c r="F5" s="50"/>
      <c r="G5" s="49">
        <f>COUNTIF(BC9:BC43, "Đạt")</f>
        <v>0</v>
      </c>
      <c r="H5" s="50"/>
      <c r="I5" s="52">
        <f>COUNTIF(BC9:BC43, "Chưa đạt")</f>
        <v>0</v>
      </c>
      <c r="J5" s="50"/>
      <c r="K5" s="53">
        <f>ROUND(AVERAGE(BA9:BA43), 1)</f>
        <v>100</v>
      </c>
      <c r="L5" s="50"/>
    </row>
    <row r="7" spans="1:56" x14ac:dyDescent="0.25">
      <c r="A7" s="46" t="s">
        <v>3</v>
      </c>
      <c r="B7" s="46" t="s">
        <v>303</v>
      </c>
      <c r="C7" s="46" t="s">
        <v>367</v>
      </c>
      <c r="D7" s="46" t="s">
        <v>368</v>
      </c>
      <c r="E7" s="46" t="s">
        <v>369</v>
      </c>
      <c r="F7" s="48" t="s">
        <v>370</v>
      </c>
      <c r="G7" s="48" t="s">
        <v>371</v>
      </c>
      <c r="H7" s="48" t="s">
        <v>372</v>
      </c>
      <c r="I7" s="48" t="s">
        <v>373</v>
      </c>
      <c r="J7" s="48" t="s">
        <v>374</v>
      </c>
      <c r="K7" s="48" t="s">
        <v>375</v>
      </c>
      <c r="L7" s="48" t="s">
        <v>376</v>
      </c>
      <c r="M7" s="48" t="s">
        <v>377</v>
      </c>
      <c r="N7" s="48" t="s">
        <v>378</v>
      </c>
      <c r="O7" s="48" t="s">
        <v>379</v>
      </c>
      <c r="P7" s="54" t="s">
        <v>380</v>
      </c>
      <c r="Q7" s="48" t="s">
        <v>381</v>
      </c>
      <c r="R7" s="46" t="s">
        <v>382</v>
      </c>
      <c r="S7" s="51"/>
      <c r="T7" s="51"/>
      <c r="U7" s="51"/>
      <c r="V7" s="46" t="s">
        <v>383</v>
      </c>
      <c r="W7" s="51"/>
      <c r="X7" s="51"/>
      <c r="Y7" s="51"/>
      <c r="Z7" s="46" t="s">
        <v>384</v>
      </c>
      <c r="AA7" s="51"/>
      <c r="AB7" s="51"/>
      <c r="AC7" s="51"/>
      <c r="AD7" s="46" t="s">
        <v>385</v>
      </c>
      <c r="AE7" s="51"/>
      <c r="AF7" s="51"/>
      <c r="AG7" s="51"/>
      <c r="AH7" s="46" t="s">
        <v>386</v>
      </c>
      <c r="AI7" s="51"/>
      <c r="AJ7" s="51"/>
      <c r="AK7" s="51"/>
      <c r="AL7" s="46" t="s">
        <v>387</v>
      </c>
      <c r="AM7" s="51"/>
      <c r="AN7" s="51"/>
      <c r="AO7" s="51"/>
      <c r="AP7" s="46" t="s">
        <v>388</v>
      </c>
      <c r="AQ7" s="51"/>
      <c r="AR7" s="51"/>
      <c r="AS7" s="51"/>
      <c r="AT7" s="46" t="s">
        <v>389</v>
      </c>
      <c r="AU7" s="51"/>
      <c r="AV7" s="51"/>
      <c r="AW7" s="51"/>
      <c r="AX7" s="46" t="s">
        <v>390</v>
      </c>
      <c r="AY7" s="51"/>
      <c r="AZ7" s="51"/>
      <c r="BA7" s="46" t="s">
        <v>391</v>
      </c>
      <c r="BB7" s="46" t="s">
        <v>392</v>
      </c>
      <c r="BC7" s="46" t="s">
        <v>393</v>
      </c>
      <c r="BD7" s="46" t="s">
        <v>394</v>
      </c>
    </row>
    <row r="8" spans="1:56" x14ac:dyDescent="0.25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9" t="s">
        <v>311</v>
      </c>
      <c r="S8" s="9" t="s">
        <v>348</v>
      </c>
      <c r="T8" s="9" t="s">
        <v>395</v>
      </c>
      <c r="U8" s="9" t="s">
        <v>396</v>
      </c>
      <c r="V8" s="9" t="s">
        <v>397</v>
      </c>
      <c r="W8" s="9" t="s">
        <v>398</v>
      </c>
      <c r="X8" s="9" t="s">
        <v>399</v>
      </c>
      <c r="Y8" s="9" t="s">
        <v>400</v>
      </c>
      <c r="Z8" s="9" t="s">
        <v>401</v>
      </c>
      <c r="AA8" s="9" t="s">
        <v>402</v>
      </c>
      <c r="AB8" s="9" t="s">
        <v>403</v>
      </c>
      <c r="AC8" s="9" t="s">
        <v>404</v>
      </c>
      <c r="AD8" s="9" t="s">
        <v>405</v>
      </c>
      <c r="AE8" s="9" t="s">
        <v>406</v>
      </c>
      <c r="AF8" s="9" t="s">
        <v>407</v>
      </c>
      <c r="AG8" s="9" t="s">
        <v>408</v>
      </c>
      <c r="AH8" s="9" t="s">
        <v>409</v>
      </c>
      <c r="AI8" s="9" t="s">
        <v>410</v>
      </c>
      <c r="AJ8" s="9" t="s">
        <v>411</v>
      </c>
      <c r="AK8" s="9" t="s">
        <v>412</v>
      </c>
      <c r="AL8" s="9" t="s">
        <v>413</v>
      </c>
      <c r="AM8" s="9" t="s">
        <v>414</v>
      </c>
      <c r="AN8" s="9" t="s">
        <v>415</v>
      </c>
      <c r="AO8" s="9" t="s">
        <v>416</v>
      </c>
      <c r="AP8" s="9" t="s">
        <v>417</v>
      </c>
      <c r="AQ8" s="9" t="s">
        <v>418</v>
      </c>
      <c r="AR8" s="9" t="s">
        <v>419</v>
      </c>
      <c r="AS8" s="9" t="s">
        <v>420</v>
      </c>
      <c r="AT8" s="9" t="s">
        <v>421</v>
      </c>
      <c r="AU8" s="9" t="s">
        <v>422</v>
      </c>
      <c r="AV8" s="9" t="s">
        <v>423</v>
      </c>
      <c r="AW8" s="9" t="s">
        <v>424</v>
      </c>
      <c r="AX8" s="9" t="s">
        <v>425</v>
      </c>
      <c r="AY8" s="9" t="s">
        <v>426</v>
      </c>
      <c r="AZ8" s="9" t="s">
        <v>427</v>
      </c>
      <c r="BA8" s="47"/>
      <c r="BB8" s="47"/>
      <c r="BC8" s="47"/>
      <c r="BD8" s="47"/>
    </row>
    <row r="9" spans="1:56" x14ac:dyDescent="0.25">
      <c r="A9" s="4">
        <v>1</v>
      </c>
      <c r="B9" s="10" t="s">
        <v>2269</v>
      </c>
      <c r="C9" s="4" t="s">
        <v>2270</v>
      </c>
      <c r="D9" s="4" t="s">
        <v>435</v>
      </c>
      <c r="E9" s="11" t="s">
        <v>430</v>
      </c>
      <c r="F9" s="7">
        <f>SUMIFS(NhatKy_ViPham!K:K, NhatKy_ViPham!E:E, "12_Toan_B", NhatKy_ViPham!F:F, B9, NhatKy_ViPham!H:H, "L01")</f>
        <v>0</v>
      </c>
      <c r="G9" s="7">
        <f>SUMIFS(NhatKy_ViPham!K:K, NhatKy_ViPham!E:E, "12_Toan_B", NhatKy_ViPham!F:F, B9, NhatKy_ViPham!H:H, "L02")</f>
        <v>0</v>
      </c>
      <c r="H9" s="7">
        <f>SUMIFS(NhatKy_ViPham!K:K, NhatKy_ViPham!E:E, "12_Toan_B", NhatKy_ViPham!F:F, B9, NhatKy_ViPham!H:H, "L03")</f>
        <v>0</v>
      </c>
      <c r="I9" s="7">
        <f>SUMIFS(NhatKy_ViPham!K:K, NhatKy_ViPham!E:E, "12_Toan_B", NhatKy_ViPham!F:F, B9, NhatKy_ViPham!H:H, "L04")</f>
        <v>0</v>
      </c>
      <c r="J9" s="7">
        <f>SUMIFS(NhatKy_ViPham!K:K, NhatKy_ViPham!E:E, "12_Toan_B", NhatKy_ViPham!F:F, B9, NhatKy_ViPham!H:H, "L05")</f>
        <v>0</v>
      </c>
      <c r="K9" s="7">
        <f>SUMIFS(NhatKy_ViPham!K:K, NhatKy_ViPham!E:E, "12_Toan_B", NhatKy_ViPham!F:F, B9, NhatKy_ViPham!H:H, "L06")</f>
        <v>0</v>
      </c>
      <c r="L9" s="7">
        <f>SUMIFS(NhatKy_ViPham!K:K, NhatKy_ViPham!E:E, "12_Toan_B", NhatKy_ViPham!F:F, B9, NhatKy_ViPham!H:H, "L07")</f>
        <v>0</v>
      </c>
      <c r="M9" s="7">
        <f>SUMIFS(NhatKy_ViPham!K:K, NhatKy_ViPham!E:E, "12_Toan_B", NhatKy_ViPham!F:F, B9, NhatKy_ViPham!H:H, "L08")</f>
        <v>0</v>
      </c>
      <c r="N9" s="7">
        <f>SUMIFS(NhatKy_ViPham!K:K, NhatKy_ViPham!E:E, "12_Toan_B", NhatKy_ViPham!F:F, B9, NhatKy_ViPham!H:H, "L09")</f>
        <v>0</v>
      </c>
      <c r="O9" s="7">
        <f>SUMIFS(NhatKy_ViPham!K:K, NhatKy_ViPham!E:E, "12_Toan_B", NhatKy_ViPham!F:F, B9, NhatKy_ViPham!H:H, "L10")</f>
        <v>0</v>
      </c>
      <c r="P9" s="12">
        <f>SUMIFS(NhatKy_ViPham!J:J, NhatKy_ViPham!E:E, "12_Toan_B", NhatKy_ViPham!F:F, B9)</f>
        <v>0</v>
      </c>
      <c r="Q9" s="13">
        <f>SUMIFS(NhatKy_ViPham!K:K, NhatKy_ViPham!E:E, "12_Toan_B", NhatKy_ViPham!F:F, B9)</f>
        <v>0</v>
      </c>
      <c r="R9" s="7">
        <f>100 + SUMIFS(NhatKy_ViPham!J:J, NhatKy_ViPham!E:E, "12_Toan_B", NhatKy_ViPham!F:F, B9, NhatKy_ViPham!C:C, "T1") - SUMIFS(NhatKy_ViPham!K:K, NhatKy_ViPham!E:E, "12_Toan_B", NhatKy_ViPham!F:F, B9, NhatKy_ViPham!C:C, "T1")</f>
        <v>100</v>
      </c>
      <c r="S9" s="7">
        <f>100 + SUMIFS(NhatKy_ViPham!J:J, NhatKy_ViPham!E:E, "12_Toan_B", NhatKy_ViPham!F:F, B9, NhatKy_ViPham!C:C, "T2") - SUMIFS(NhatKy_ViPham!K:K, NhatKy_ViPham!E:E, "12_Toan_B", NhatKy_ViPham!F:F, B9, NhatKy_ViPham!C:C, "T2")</f>
        <v>100</v>
      </c>
      <c r="T9" s="7">
        <f>100 + SUMIFS(NhatKy_ViPham!J:J, NhatKy_ViPham!E:E, "12_Toan_B", NhatKy_ViPham!F:F, B9, NhatKy_ViPham!C:C, "T3") - SUMIFS(NhatKy_ViPham!K:K, NhatKy_ViPham!E:E, "12_Toan_B", NhatKy_ViPham!F:F, B9, NhatKy_ViPham!C:C, "T3")</f>
        <v>100</v>
      </c>
      <c r="U9" s="7">
        <f>100 + SUMIFS(NhatKy_ViPham!J:J, NhatKy_ViPham!E:E, "12_Toan_B", NhatKy_ViPham!F:F, B9, NhatKy_ViPham!C:C, "T4") - SUMIFS(NhatKy_ViPham!K:K, NhatKy_ViPham!E:E, "12_Toan_B", NhatKy_ViPham!F:F, B9, NhatKy_ViPham!C:C, "T4")</f>
        <v>100</v>
      </c>
      <c r="V9" s="7">
        <f>100 + SUMIFS(NhatKy_ViPham!J:J, NhatKy_ViPham!E:E, "12_Toan_B", NhatKy_ViPham!F:F, B9, NhatKy_ViPham!C:C, "T5") - SUMIFS(NhatKy_ViPham!K:K, NhatKy_ViPham!E:E, "12_Toan_B", NhatKy_ViPham!F:F, B9, NhatKy_ViPham!C:C, "T5")</f>
        <v>100</v>
      </c>
      <c r="W9" s="7">
        <f>100 + SUMIFS(NhatKy_ViPham!J:J, NhatKy_ViPham!E:E, "12_Toan_B", NhatKy_ViPham!F:F, B9, NhatKy_ViPham!C:C, "T6") - SUMIFS(NhatKy_ViPham!K:K, NhatKy_ViPham!E:E, "12_Toan_B", NhatKy_ViPham!F:F, B9, NhatKy_ViPham!C:C, "T6")</f>
        <v>100</v>
      </c>
      <c r="X9" s="7">
        <f>100 + SUMIFS(NhatKy_ViPham!J:J, NhatKy_ViPham!E:E, "12_Toan_B", NhatKy_ViPham!F:F, B9, NhatKy_ViPham!C:C, "T7") - SUMIFS(NhatKy_ViPham!K:K, NhatKy_ViPham!E:E, "12_Toan_B", NhatKy_ViPham!F:F, B9, NhatKy_ViPham!C:C, "T7")</f>
        <v>100</v>
      </c>
      <c r="Y9" s="7">
        <f>100 + SUMIFS(NhatKy_ViPham!J:J, NhatKy_ViPham!E:E, "12_Toan_B", NhatKy_ViPham!F:F, B9, NhatKy_ViPham!C:C, "T8") - SUMIFS(NhatKy_ViPham!K:K, NhatKy_ViPham!E:E, "12_Toan_B", NhatKy_ViPham!F:F, B9, NhatKy_ViPham!C:C, "T8")</f>
        <v>100</v>
      </c>
      <c r="Z9" s="7">
        <f>100 + SUMIFS(NhatKy_ViPham!J:J, NhatKy_ViPham!E:E, "12_Toan_B", NhatKy_ViPham!F:F, B9, NhatKy_ViPham!C:C, "T9") - SUMIFS(NhatKy_ViPham!K:K, NhatKy_ViPham!E:E, "12_Toan_B", NhatKy_ViPham!F:F, B9, NhatKy_ViPham!C:C, "T9")</f>
        <v>100</v>
      </c>
      <c r="AA9" s="7">
        <f>100 + SUMIFS(NhatKy_ViPham!J:J, NhatKy_ViPham!E:E, "12_Toan_B", NhatKy_ViPham!F:F, B9, NhatKy_ViPham!C:C, "T10") - SUMIFS(NhatKy_ViPham!K:K, NhatKy_ViPham!E:E, "12_Toan_B", NhatKy_ViPham!F:F, B9, NhatKy_ViPham!C:C, "T10")</f>
        <v>100</v>
      </c>
      <c r="AB9" s="7">
        <f>100 + SUMIFS(NhatKy_ViPham!J:J, NhatKy_ViPham!E:E, "12_Toan_B", NhatKy_ViPham!F:F, B9, NhatKy_ViPham!C:C, "T11") - SUMIFS(NhatKy_ViPham!K:K, NhatKy_ViPham!E:E, "12_Toan_B", NhatKy_ViPham!F:F, B9, NhatKy_ViPham!C:C, "T11")</f>
        <v>100</v>
      </c>
      <c r="AC9" s="7">
        <f>100 + SUMIFS(NhatKy_ViPham!J:J, NhatKy_ViPham!E:E, "12_Toan_B", NhatKy_ViPham!F:F, B9, NhatKy_ViPham!C:C, "T12") - SUMIFS(NhatKy_ViPham!K:K, NhatKy_ViPham!E:E, "12_Toan_B", NhatKy_ViPham!F:F, B9, NhatKy_ViPham!C:C, "T12")</f>
        <v>100</v>
      </c>
      <c r="AD9" s="7">
        <f>100 + SUMIFS(NhatKy_ViPham!J:J, NhatKy_ViPham!E:E, "12_Toan_B", NhatKy_ViPham!F:F, B9, NhatKy_ViPham!C:C, "T13") - SUMIFS(NhatKy_ViPham!K:K, NhatKy_ViPham!E:E, "12_Toan_B", NhatKy_ViPham!F:F, B9, NhatKy_ViPham!C:C, "T13")</f>
        <v>100</v>
      </c>
      <c r="AE9" s="7">
        <f>100 + SUMIFS(NhatKy_ViPham!J:J, NhatKy_ViPham!E:E, "12_Toan_B", NhatKy_ViPham!F:F, B9, NhatKy_ViPham!C:C, "T14") - SUMIFS(NhatKy_ViPham!K:K, NhatKy_ViPham!E:E, "12_Toan_B", NhatKy_ViPham!F:F, B9, NhatKy_ViPham!C:C, "T14")</f>
        <v>100</v>
      </c>
      <c r="AF9" s="7">
        <f>100 + SUMIFS(NhatKy_ViPham!J:J, NhatKy_ViPham!E:E, "12_Toan_B", NhatKy_ViPham!F:F, B9, NhatKy_ViPham!C:C, "T15") - SUMIFS(NhatKy_ViPham!K:K, NhatKy_ViPham!E:E, "12_Toan_B", NhatKy_ViPham!F:F, B9, NhatKy_ViPham!C:C, "T15")</f>
        <v>100</v>
      </c>
      <c r="AG9" s="7">
        <f>100 + SUMIFS(NhatKy_ViPham!J:J, NhatKy_ViPham!E:E, "12_Toan_B", NhatKy_ViPham!F:F, B9, NhatKy_ViPham!C:C, "T16") - SUMIFS(NhatKy_ViPham!K:K, NhatKy_ViPham!E:E, "12_Toan_B", NhatKy_ViPham!F:F, B9, NhatKy_ViPham!C:C, "T16")</f>
        <v>100</v>
      </c>
      <c r="AH9" s="7">
        <f>100 + SUMIFS(NhatKy_ViPham!J:J, NhatKy_ViPham!E:E, "12_Toan_B", NhatKy_ViPham!F:F, B9, NhatKy_ViPham!C:C, "T17") - SUMIFS(NhatKy_ViPham!K:K, NhatKy_ViPham!E:E, "12_Toan_B", NhatKy_ViPham!F:F, B9, NhatKy_ViPham!C:C, "T17")</f>
        <v>100</v>
      </c>
      <c r="AI9" s="7">
        <f>100 + SUMIFS(NhatKy_ViPham!J:J, NhatKy_ViPham!E:E, "12_Toan_B", NhatKy_ViPham!F:F, B9, NhatKy_ViPham!C:C, "T18") - SUMIFS(NhatKy_ViPham!K:K, NhatKy_ViPham!E:E, "12_Toan_B", NhatKy_ViPham!F:F, B9, NhatKy_ViPham!C:C, "T18")</f>
        <v>100</v>
      </c>
      <c r="AJ9" s="7">
        <f>100 + SUMIFS(NhatKy_ViPham!J:J, NhatKy_ViPham!E:E, "12_Toan_B", NhatKy_ViPham!F:F, B9, NhatKy_ViPham!C:C, "T19") - SUMIFS(NhatKy_ViPham!K:K, NhatKy_ViPham!E:E, "12_Toan_B", NhatKy_ViPham!F:F, B9, NhatKy_ViPham!C:C, "T19")</f>
        <v>100</v>
      </c>
      <c r="AK9" s="7">
        <f>100 + SUMIFS(NhatKy_ViPham!J:J, NhatKy_ViPham!E:E, "12_Toan_B", NhatKy_ViPham!F:F, B9, NhatKy_ViPham!C:C, "T20") - SUMIFS(NhatKy_ViPham!K:K, NhatKy_ViPham!E:E, "12_Toan_B", NhatKy_ViPham!F:F, B9, NhatKy_ViPham!C:C, "T20")</f>
        <v>100</v>
      </c>
      <c r="AL9" s="7">
        <f>100 + SUMIFS(NhatKy_ViPham!J:J, NhatKy_ViPham!E:E, "12_Toan_B", NhatKy_ViPham!F:F, B9, NhatKy_ViPham!C:C, "T21") - SUMIFS(NhatKy_ViPham!K:K, NhatKy_ViPham!E:E, "12_Toan_B", NhatKy_ViPham!F:F, B9, NhatKy_ViPham!C:C, "T21")</f>
        <v>100</v>
      </c>
      <c r="AM9" s="7">
        <f>100 + SUMIFS(NhatKy_ViPham!J:J, NhatKy_ViPham!E:E, "12_Toan_B", NhatKy_ViPham!F:F, B9, NhatKy_ViPham!C:C, "T22") - SUMIFS(NhatKy_ViPham!K:K, NhatKy_ViPham!E:E, "12_Toan_B", NhatKy_ViPham!F:F, B9, NhatKy_ViPham!C:C, "T22")</f>
        <v>100</v>
      </c>
      <c r="AN9" s="7">
        <f>100 + SUMIFS(NhatKy_ViPham!J:J, NhatKy_ViPham!E:E, "12_Toan_B", NhatKy_ViPham!F:F, B9, NhatKy_ViPham!C:C, "T23") - SUMIFS(NhatKy_ViPham!K:K, NhatKy_ViPham!E:E, "12_Toan_B", NhatKy_ViPham!F:F, B9, NhatKy_ViPham!C:C, "T23")</f>
        <v>100</v>
      </c>
      <c r="AO9" s="7">
        <f>100 + SUMIFS(NhatKy_ViPham!J:J, NhatKy_ViPham!E:E, "12_Toan_B", NhatKy_ViPham!F:F, B9, NhatKy_ViPham!C:C, "T24") - SUMIFS(NhatKy_ViPham!K:K, NhatKy_ViPham!E:E, "12_Toan_B", NhatKy_ViPham!F:F, B9, NhatKy_ViPham!C:C, "T24")</f>
        <v>100</v>
      </c>
      <c r="AP9" s="7">
        <f>100 + SUMIFS(NhatKy_ViPham!J:J, NhatKy_ViPham!E:E, "12_Toan_B", NhatKy_ViPham!F:F, B9, NhatKy_ViPham!C:C, "T25") - SUMIFS(NhatKy_ViPham!K:K, NhatKy_ViPham!E:E, "12_Toan_B", NhatKy_ViPham!F:F, B9, NhatKy_ViPham!C:C, "T25")</f>
        <v>100</v>
      </c>
      <c r="AQ9" s="7">
        <f>100 + SUMIFS(NhatKy_ViPham!J:J, NhatKy_ViPham!E:E, "12_Toan_B", NhatKy_ViPham!F:F, B9, NhatKy_ViPham!C:C, "T26") - SUMIFS(NhatKy_ViPham!K:K, NhatKy_ViPham!E:E, "12_Toan_B", NhatKy_ViPham!F:F, B9, NhatKy_ViPham!C:C, "T26")</f>
        <v>100</v>
      </c>
      <c r="AR9" s="7">
        <f>100 + SUMIFS(NhatKy_ViPham!J:J, NhatKy_ViPham!E:E, "12_Toan_B", NhatKy_ViPham!F:F, B9, NhatKy_ViPham!C:C, "T27") - SUMIFS(NhatKy_ViPham!K:K, NhatKy_ViPham!E:E, "12_Toan_B", NhatKy_ViPham!F:F, B9, NhatKy_ViPham!C:C, "T27")</f>
        <v>100</v>
      </c>
      <c r="AS9" s="7">
        <f>100 + SUMIFS(NhatKy_ViPham!J:J, NhatKy_ViPham!E:E, "12_Toan_B", NhatKy_ViPham!F:F, B9, NhatKy_ViPham!C:C, "T28") - SUMIFS(NhatKy_ViPham!K:K, NhatKy_ViPham!E:E, "12_Toan_B", NhatKy_ViPham!F:F, B9, NhatKy_ViPham!C:C, "T28")</f>
        <v>100</v>
      </c>
      <c r="AT9" s="7">
        <f>100 + SUMIFS(NhatKy_ViPham!J:J, NhatKy_ViPham!E:E, "12_Toan_B", NhatKy_ViPham!F:F, B9, NhatKy_ViPham!C:C, "T29") - SUMIFS(NhatKy_ViPham!K:K, NhatKy_ViPham!E:E, "12_Toan_B", NhatKy_ViPham!F:F, B9, NhatKy_ViPham!C:C, "T29")</f>
        <v>100</v>
      </c>
      <c r="AU9" s="7">
        <f>100 + SUMIFS(NhatKy_ViPham!J:J, NhatKy_ViPham!E:E, "12_Toan_B", NhatKy_ViPham!F:F, B9, NhatKy_ViPham!C:C, "T30") - SUMIFS(NhatKy_ViPham!K:K, NhatKy_ViPham!E:E, "12_Toan_B", NhatKy_ViPham!F:F, B9, NhatKy_ViPham!C:C, "T30")</f>
        <v>100</v>
      </c>
      <c r="AV9" s="7">
        <f>100 + SUMIFS(NhatKy_ViPham!J:J, NhatKy_ViPham!E:E, "12_Toan_B", NhatKy_ViPham!F:F, B9, NhatKy_ViPham!C:C, "T31") - SUMIFS(NhatKy_ViPham!K:K, NhatKy_ViPham!E:E, "12_Toan_B", NhatKy_ViPham!F:F, B9, NhatKy_ViPham!C:C, "T31")</f>
        <v>100</v>
      </c>
      <c r="AW9" s="7">
        <f>100 + SUMIFS(NhatKy_ViPham!J:J, NhatKy_ViPham!E:E, "12_Toan_B", NhatKy_ViPham!F:F, B9, NhatKy_ViPham!C:C, "T32") - SUMIFS(NhatKy_ViPham!K:K, NhatKy_ViPham!E:E, "12_Toan_B", NhatKy_ViPham!F:F, B9, NhatKy_ViPham!C:C, "T32")</f>
        <v>100</v>
      </c>
      <c r="AX9" s="7">
        <f>100 + SUMIFS(NhatKy_ViPham!J:J, NhatKy_ViPham!E:E, "12_Toan_B", NhatKy_ViPham!F:F, B9, NhatKy_ViPham!C:C, "T33") - SUMIFS(NhatKy_ViPham!K:K, NhatKy_ViPham!E:E, "12_Toan_B", NhatKy_ViPham!F:F, B9, NhatKy_ViPham!C:C, "T33")</f>
        <v>100</v>
      </c>
      <c r="AY9" s="7">
        <f>100 + SUMIFS(NhatKy_ViPham!J:J, NhatKy_ViPham!E:E, "12_Toan_B", NhatKy_ViPham!F:F, B9, NhatKy_ViPham!C:C, "T34") - SUMIFS(NhatKy_ViPham!K:K, NhatKy_ViPham!E:E, "12_Toan_B", NhatKy_ViPham!F:F, B9, NhatKy_ViPham!C:C, "T34")</f>
        <v>100</v>
      </c>
      <c r="AZ9" s="7">
        <f>100 + SUMIFS(NhatKy_ViPham!J:J, NhatKy_ViPham!E:E, "12_Toan_B", NhatKy_ViPham!F:F, B9, NhatKy_ViPham!C:C, "T35") - SUMIFS(NhatKy_ViPham!K:K, NhatKy_ViPham!E:E, "12_Toan_B", NhatKy_ViPham!F:F, B9, NhatKy_ViPham!C:C, "T35")</f>
        <v>100</v>
      </c>
      <c r="BA9" s="12">
        <f t="shared" ref="BA9:BA43" si="0">ROUND(AVERAGE(R9:AZ9), 1)</f>
        <v>100</v>
      </c>
      <c r="BB9" s="11" t="s">
        <v>430</v>
      </c>
      <c r="BC9" s="14" t="str">
        <f t="shared" ref="BC9:BC43" si="1">IF(BB9="Có", "Chưa đạt", IF(BA9&gt;=85, "Tốt", IF(BA9&gt;=70, "Khá", IF(BA9&gt;=50, "Đạt", "Chưa đạt"))))</f>
        <v>Tốt</v>
      </c>
      <c r="BD9" s="10" t="str">
        <f t="shared" ref="BD9:BD43" si="2">IF(BC9="Chưa đạt", "🔴 Nguy cơ CHƯA ĐẠT", IF(BC9="Đạt", "🟡 CẦN NHẮC NHỞ", "🟢 BÌNH THƯỜNG"))</f>
        <v>🟢 BÌNH THƯỜNG</v>
      </c>
    </row>
    <row r="10" spans="1:56" x14ac:dyDescent="0.25">
      <c r="A10" s="5">
        <v>2</v>
      </c>
      <c r="B10" s="15" t="s">
        <v>2271</v>
      </c>
      <c r="C10" s="5" t="s">
        <v>2272</v>
      </c>
      <c r="D10" s="5" t="s">
        <v>435</v>
      </c>
      <c r="E10" s="11" t="s">
        <v>430</v>
      </c>
      <c r="F10" s="6">
        <f>SUMIFS(NhatKy_ViPham!K:K, NhatKy_ViPham!E:E, "12_Toan_B", NhatKy_ViPham!F:F, B10, NhatKy_ViPham!H:H, "L01")</f>
        <v>0</v>
      </c>
      <c r="G10" s="6">
        <f>SUMIFS(NhatKy_ViPham!K:K, NhatKy_ViPham!E:E, "12_Toan_B", NhatKy_ViPham!F:F, B10, NhatKy_ViPham!H:H, "L02")</f>
        <v>0</v>
      </c>
      <c r="H10" s="6">
        <f>SUMIFS(NhatKy_ViPham!K:K, NhatKy_ViPham!E:E, "12_Toan_B", NhatKy_ViPham!F:F, B10, NhatKy_ViPham!H:H, "L03")</f>
        <v>0</v>
      </c>
      <c r="I10" s="6">
        <f>SUMIFS(NhatKy_ViPham!K:K, NhatKy_ViPham!E:E, "12_Toan_B", NhatKy_ViPham!F:F, B10, NhatKy_ViPham!H:H, "L04")</f>
        <v>0</v>
      </c>
      <c r="J10" s="6">
        <f>SUMIFS(NhatKy_ViPham!K:K, NhatKy_ViPham!E:E, "12_Toan_B", NhatKy_ViPham!F:F, B10, NhatKy_ViPham!H:H, "L05")</f>
        <v>0</v>
      </c>
      <c r="K10" s="6">
        <f>SUMIFS(NhatKy_ViPham!K:K, NhatKy_ViPham!E:E, "12_Toan_B", NhatKy_ViPham!F:F, B10, NhatKy_ViPham!H:H, "L06")</f>
        <v>0</v>
      </c>
      <c r="L10" s="6">
        <f>SUMIFS(NhatKy_ViPham!K:K, NhatKy_ViPham!E:E, "12_Toan_B", NhatKy_ViPham!F:F, B10, NhatKy_ViPham!H:H, "L07")</f>
        <v>0</v>
      </c>
      <c r="M10" s="6">
        <f>SUMIFS(NhatKy_ViPham!K:K, NhatKy_ViPham!E:E, "12_Toan_B", NhatKy_ViPham!F:F, B10, NhatKy_ViPham!H:H, "L08")</f>
        <v>0</v>
      </c>
      <c r="N10" s="6">
        <f>SUMIFS(NhatKy_ViPham!K:K, NhatKy_ViPham!E:E, "12_Toan_B", NhatKy_ViPham!F:F, B10, NhatKy_ViPham!H:H, "L09")</f>
        <v>0</v>
      </c>
      <c r="O10" s="6">
        <f>SUMIFS(NhatKy_ViPham!K:K, NhatKy_ViPham!E:E, "12_Toan_B", NhatKy_ViPham!F:F, B10, NhatKy_ViPham!H:H, "L10")</f>
        <v>0</v>
      </c>
      <c r="P10" s="12">
        <f>SUMIFS(NhatKy_ViPham!J:J, NhatKy_ViPham!E:E, "12_Toan_B", NhatKy_ViPham!F:F, B10)</f>
        <v>0</v>
      </c>
      <c r="Q10" s="13">
        <f>SUMIFS(NhatKy_ViPham!K:K, NhatKy_ViPham!E:E, "12_Toan_B", NhatKy_ViPham!F:F, B10)</f>
        <v>0</v>
      </c>
      <c r="R10" s="6">
        <f>100 + SUMIFS(NhatKy_ViPham!J:J, NhatKy_ViPham!E:E, "12_Toan_B", NhatKy_ViPham!F:F, B10, NhatKy_ViPham!C:C, "T1") - SUMIFS(NhatKy_ViPham!K:K, NhatKy_ViPham!E:E, "12_Toan_B", NhatKy_ViPham!F:F, B10, NhatKy_ViPham!C:C, "T1")</f>
        <v>100</v>
      </c>
      <c r="S10" s="6">
        <f>100 + SUMIFS(NhatKy_ViPham!J:J, NhatKy_ViPham!E:E, "12_Toan_B", NhatKy_ViPham!F:F, B10, NhatKy_ViPham!C:C, "T2") - SUMIFS(NhatKy_ViPham!K:K, NhatKy_ViPham!E:E, "12_Toan_B", NhatKy_ViPham!F:F, B10, NhatKy_ViPham!C:C, "T2")</f>
        <v>100</v>
      </c>
      <c r="T10" s="6">
        <f>100 + SUMIFS(NhatKy_ViPham!J:J, NhatKy_ViPham!E:E, "12_Toan_B", NhatKy_ViPham!F:F, B10, NhatKy_ViPham!C:C, "T3") - SUMIFS(NhatKy_ViPham!K:K, NhatKy_ViPham!E:E, "12_Toan_B", NhatKy_ViPham!F:F, B10, NhatKy_ViPham!C:C, "T3")</f>
        <v>100</v>
      </c>
      <c r="U10" s="6">
        <f>100 + SUMIFS(NhatKy_ViPham!J:J, NhatKy_ViPham!E:E, "12_Toan_B", NhatKy_ViPham!F:F, B10, NhatKy_ViPham!C:C, "T4") - SUMIFS(NhatKy_ViPham!K:K, NhatKy_ViPham!E:E, "12_Toan_B", NhatKy_ViPham!F:F, B10, NhatKy_ViPham!C:C, "T4")</f>
        <v>100</v>
      </c>
      <c r="V10" s="6">
        <f>100 + SUMIFS(NhatKy_ViPham!J:J, NhatKy_ViPham!E:E, "12_Toan_B", NhatKy_ViPham!F:F, B10, NhatKy_ViPham!C:C, "T5") - SUMIFS(NhatKy_ViPham!K:K, NhatKy_ViPham!E:E, "12_Toan_B", NhatKy_ViPham!F:F, B10, NhatKy_ViPham!C:C, "T5")</f>
        <v>100</v>
      </c>
      <c r="W10" s="6">
        <f>100 + SUMIFS(NhatKy_ViPham!J:J, NhatKy_ViPham!E:E, "12_Toan_B", NhatKy_ViPham!F:F, B10, NhatKy_ViPham!C:C, "T6") - SUMIFS(NhatKy_ViPham!K:K, NhatKy_ViPham!E:E, "12_Toan_B", NhatKy_ViPham!F:F, B10, NhatKy_ViPham!C:C, "T6")</f>
        <v>100</v>
      </c>
      <c r="X10" s="6">
        <f>100 + SUMIFS(NhatKy_ViPham!J:J, NhatKy_ViPham!E:E, "12_Toan_B", NhatKy_ViPham!F:F, B10, NhatKy_ViPham!C:C, "T7") - SUMIFS(NhatKy_ViPham!K:K, NhatKy_ViPham!E:E, "12_Toan_B", NhatKy_ViPham!F:F, B10, NhatKy_ViPham!C:C, "T7")</f>
        <v>100</v>
      </c>
      <c r="Y10" s="6">
        <f>100 + SUMIFS(NhatKy_ViPham!J:J, NhatKy_ViPham!E:E, "12_Toan_B", NhatKy_ViPham!F:F, B10, NhatKy_ViPham!C:C, "T8") - SUMIFS(NhatKy_ViPham!K:K, NhatKy_ViPham!E:E, "12_Toan_B", NhatKy_ViPham!F:F, B10, NhatKy_ViPham!C:C, "T8")</f>
        <v>100</v>
      </c>
      <c r="Z10" s="6">
        <f>100 + SUMIFS(NhatKy_ViPham!J:J, NhatKy_ViPham!E:E, "12_Toan_B", NhatKy_ViPham!F:F, B10, NhatKy_ViPham!C:C, "T9") - SUMIFS(NhatKy_ViPham!K:K, NhatKy_ViPham!E:E, "12_Toan_B", NhatKy_ViPham!F:F, B10, NhatKy_ViPham!C:C, "T9")</f>
        <v>100</v>
      </c>
      <c r="AA10" s="6">
        <f>100 + SUMIFS(NhatKy_ViPham!J:J, NhatKy_ViPham!E:E, "12_Toan_B", NhatKy_ViPham!F:F, B10, NhatKy_ViPham!C:C, "T10") - SUMIFS(NhatKy_ViPham!K:K, NhatKy_ViPham!E:E, "12_Toan_B", NhatKy_ViPham!F:F, B10, NhatKy_ViPham!C:C, "T10")</f>
        <v>100</v>
      </c>
      <c r="AB10" s="6">
        <f>100 + SUMIFS(NhatKy_ViPham!J:J, NhatKy_ViPham!E:E, "12_Toan_B", NhatKy_ViPham!F:F, B10, NhatKy_ViPham!C:C, "T11") - SUMIFS(NhatKy_ViPham!K:K, NhatKy_ViPham!E:E, "12_Toan_B", NhatKy_ViPham!F:F, B10, NhatKy_ViPham!C:C, "T11")</f>
        <v>100</v>
      </c>
      <c r="AC10" s="6">
        <f>100 + SUMIFS(NhatKy_ViPham!J:J, NhatKy_ViPham!E:E, "12_Toan_B", NhatKy_ViPham!F:F, B10, NhatKy_ViPham!C:C, "T12") - SUMIFS(NhatKy_ViPham!K:K, NhatKy_ViPham!E:E, "12_Toan_B", NhatKy_ViPham!F:F, B10, NhatKy_ViPham!C:C, "T12")</f>
        <v>100</v>
      </c>
      <c r="AD10" s="6">
        <f>100 + SUMIFS(NhatKy_ViPham!J:J, NhatKy_ViPham!E:E, "12_Toan_B", NhatKy_ViPham!F:F, B10, NhatKy_ViPham!C:C, "T13") - SUMIFS(NhatKy_ViPham!K:K, NhatKy_ViPham!E:E, "12_Toan_B", NhatKy_ViPham!F:F, B10, NhatKy_ViPham!C:C, "T13")</f>
        <v>100</v>
      </c>
      <c r="AE10" s="6">
        <f>100 + SUMIFS(NhatKy_ViPham!J:J, NhatKy_ViPham!E:E, "12_Toan_B", NhatKy_ViPham!F:F, B10, NhatKy_ViPham!C:C, "T14") - SUMIFS(NhatKy_ViPham!K:K, NhatKy_ViPham!E:E, "12_Toan_B", NhatKy_ViPham!F:F, B10, NhatKy_ViPham!C:C, "T14")</f>
        <v>100</v>
      </c>
      <c r="AF10" s="6">
        <f>100 + SUMIFS(NhatKy_ViPham!J:J, NhatKy_ViPham!E:E, "12_Toan_B", NhatKy_ViPham!F:F, B10, NhatKy_ViPham!C:C, "T15") - SUMIFS(NhatKy_ViPham!K:K, NhatKy_ViPham!E:E, "12_Toan_B", NhatKy_ViPham!F:F, B10, NhatKy_ViPham!C:C, "T15")</f>
        <v>100</v>
      </c>
      <c r="AG10" s="6">
        <f>100 + SUMIFS(NhatKy_ViPham!J:J, NhatKy_ViPham!E:E, "12_Toan_B", NhatKy_ViPham!F:F, B10, NhatKy_ViPham!C:C, "T16") - SUMIFS(NhatKy_ViPham!K:K, NhatKy_ViPham!E:E, "12_Toan_B", NhatKy_ViPham!F:F, B10, NhatKy_ViPham!C:C, "T16")</f>
        <v>100</v>
      </c>
      <c r="AH10" s="6">
        <f>100 + SUMIFS(NhatKy_ViPham!J:J, NhatKy_ViPham!E:E, "12_Toan_B", NhatKy_ViPham!F:F, B10, NhatKy_ViPham!C:C, "T17") - SUMIFS(NhatKy_ViPham!K:K, NhatKy_ViPham!E:E, "12_Toan_B", NhatKy_ViPham!F:F, B10, NhatKy_ViPham!C:C, "T17")</f>
        <v>100</v>
      </c>
      <c r="AI10" s="6">
        <f>100 + SUMIFS(NhatKy_ViPham!J:J, NhatKy_ViPham!E:E, "12_Toan_B", NhatKy_ViPham!F:F, B10, NhatKy_ViPham!C:C, "T18") - SUMIFS(NhatKy_ViPham!K:K, NhatKy_ViPham!E:E, "12_Toan_B", NhatKy_ViPham!F:F, B10, NhatKy_ViPham!C:C, "T18")</f>
        <v>100</v>
      </c>
      <c r="AJ10" s="6">
        <f>100 + SUMIFS(NhatKy_ViPham!J:J, NhatKy_ViPham!E:E, "12_Toan_B", NhatKy_ViPham!F:F, B10, NhatKy_ViPham!C:C, "T19") - SUMIFS(NhatKy_ViPham!K:K, NhatKy_ViPham!E:E, "12_Toan_B", NhatKy_ViPham!F:F, B10, NhatKy_ViPham!C:C, "T19")</f>
        <v>100</v>
      </c>
      <c r="AK10" s="6">
        <f>100 + SUMIFS(NhatKy_ViPham!J:J, NhatKy_ViPham!E:E, "12_Toan_B", NhatKy_ViPham!F:F, B10, NhatKy_ViPham!C:C, "T20") - SUMIFS(NhatKy_ViPham!K:K, NhatKy_ViPham!E:E, "12_Toan_B", NhatKy_ViPham!F:F, B10, NhatKy_ViPham!C:C, "T20")</f>
        <v>100</v>
      </c>
      <c r="AL10" s="6">
        <f>100 + SUMIFS(NhatKy_ViPham!J:J, NhatKy_ViPham!E:E, "12_Toan_B", NhatKy_ViPham!F:F, B10, NhatKy_ViPham!C:C, "T21") - SUMIFS(NhatKy_ViPham!K:K, NhatKy_ViPham!E:E, "12_Toan_B", NhatKy_ViPham!F:F, B10, NhatKy_ViPham!C:C, "T21")</f>
        <v>100</v>
      </c>
      <c r="AM10" s="6">
        <f>100 + SUMIFS(NhatKy_ViPham!J:J, NhatKy_ViPham!E:E, "12_Toan_B", NhatKy_ViPham!F:F, B10, NhatKy_ViPham!C:C, "T22") - SUMIFS(NhatKy_ViPham!K:K, NhatKy_ViPham!E:E, "12_Toan_B", NhatKy_ViPham!F:F, B10, NhatKy_ViPham!C:C, "T22")</f>
        <v>100</v>
      </c>
      <c r="AN10" s="6">
        <f>100 + SUMIFS(NhatKy_ViPham!J:J, NhatKy_ViPham!E:E, "12_Toan_B", NhatKy_ViPham!F:F, B10, NhatKy_ViPham!C:C, "T23") - SUMIFS(NhatKy_ViPham!K:K, NhatKy_ViPham!E:E, "12_Toan_B", NhatKy_ViPham!F:F, B10, NhatKy_ViPham!C:C, "T23")</f>
        <v>100</v>
      </c>
      <c r="AO10" s="6">
        <f>100 + SUMIFS(NhatKy_ViPham!J:J, NhatKy_ViPham!E:E, "12_Toan_B", NhatKy_ViPham!F:F, B10, NhatKy_ViPham!C:C, "T24") - SUMIFS(NhatKy_ViPham!K:K, NhatKy_ViPham!E:E, "12_Toan_B", NhatKy_ViPham!F:F, B10, NhatKy_ViPham!C:C, "T24")</f>
        <v>100</v>
      </c>
      <c r="AP10" s="6">
        <f>100 + SUMIFS(NhatKy_ViPham!J:J, NhatKy_ViPham!E:E, "12_Toan_B", NhatKy_ViPham!F:F, B10, NhatKy_ViPham!C:C, "T25") - SUMIFS(NhatKy_ViPham!K:K, NhatKy_ViPham!E:E, "12_Toan_B", NhatKy_ViPham!F:F, B10, NhatKy_ViPham!C:C, "T25")</f>
        <v>100</v>
      </c>
      <c r="AQ10" s="6">
        <f>100 + SUMIFS(NhatKy_ViPham!J:J, NhatKy_ViPham!E:E, "12_Toan_B", NhatKy_ViPham!F:F, B10, NhatKy_ViPham!C:C, "T26") - SUMIFS(NhatKy_ViPham!K:K, NhatKy_ViPham!E:E, "12_Toan_B", NhatKy_ViPham!F:F, B10, NhatKy_ViPham!C:C, "T26")</f>
        <v>100</v>
      </c>
      <c r="AR10" s="6">
        <f>100 + SUMIFS(NhatKy_ViPham!J:J, NhatKy_ViPham!E:E, "12_Toan_B", NhatKy_ViPham!F:F, B10, NhatKy_ViPham!C:C, "T27") - SUMIFS(NhatKy_ViPham!K:K, NhatKy_ViPham!E:E, "12_Toan_B", NhatKy_ViPham!F:F, B10, NhatKy_ViPham!C:C, "T27")</f>
        <v>100</v>
      </c>
      <c r="AS10" s="6">
        <f>100 + SUMIFS(NhatKy_ViPham!J:J, NhatKy_ViPham!E:E, "12_Toan_B", NhatKy_ViPham!F:F, B10, NhatKy_ViPham!C:C, "T28") - SUMIFS(NhatKy_ViPham!K:K, NhatKy_ViPham!E:E, "12_Toan_B", NhatKy_ViPham!F:F, B10, NhatKy_ViPham!C:C, "T28")</f>
        <v>100</v>
      </c>
      <c r="AT10" s="6">
        <f>100 + SUMIFS(NhatKy_ViPham!J:J, NhatKy_ViPham!E:E, "12_Toan_B", NhatKy_ViPham!F:F, B10, NhatKy_ViPham!C:C, "T29") - SUMIFS(NhatKy_ViPham!K:K, NhatKy_ViPham!E:E, "12_Toan_B", NhatKy_ViPham!F:F, B10, NhatKy_ViPham!C:C, "T29")</f>
        <v>100</v>
      </c>
      <c r="AU10" s="6">
        <f>100 + SUMIFS(NhatKy_ViPham!J:J, NhatKy_ViPham!E:E, "12_Toan_B", NhatKy_ViPham!F:F, B10, NhatKy_ViPham!C:C, "T30") - SUMIFS(NhatKy_ViPham!K:K, NhatKy_ViPham!E:E, "12_Toan_B", NhatKy_ViPham!F:F, B10, NhatKy_ViPham!C:C, "T30")</f>
        <v>100</v>
      </c>
      <c r="AV10" s="6">
        <f>100 + SUMIFS(NhatKy_ViPham!J:J, NhatKy_ViPham!E:E, "12_Toan_B", NhatKy_ViPham!F:F, B10, NhatKy_ViPham!C:C, "T31") - SUMIFS(NhatKy_ViPham!K:K, NhatKy_ViPham!E:E, "12_Toan_B", NhatKy_ViPham!F:F, B10, NhatKy_ViPham!C:C, "T31")</f>
        <v>100</v>
      </c>
      <c r="AW10" s="6">
        <f>100 + SUMIFS(NhatKy_ViPham!J:J, NhatKy_ViPham!E:E, "12_Toan_B", NhatKy_ViPham!F:F, B10, NhatKy_ViPham!C:C, "T32") - SUMIFS(NhatKy_ViPham!K:K, NhatKy_ViPham!E:E, "12_Toan_B", NhatKy_ViPham!F:F, B10, NhatKy_ViPham!C:C, "T32")</f>
        <v>100</v>
      </c>
      <c r="AX10" s="6">
        <f>100 + SUMIFS(NhatKy_ViPham!J:J, NhatKy_ViPham!E:E, "12_Toan_B", NhatKy_ViPham!F:F, B10, NhatKy_ViPham!C:C, "T33") - SUMIFS(NhatKy_ViPham!K:K, NhatKy_ViPham!E:E, "12_Toan_B", NhatKy_ViPham!F:F, B10, NhatKy_ViPham!C:C, "T33")</f>
        <v>100</v>
      </c>
      <c r="AY10" s="6">
        <f>100 + SUMIFS(NhatKy_ViPham!J:J, NhatKy_ViPham!E:E, "12_Toan_B", NhatKy_ViPham!F:F, B10, NhatKy_ViPham!C:C, "T34") - SUMIFS(NhatKy_ViPham!K:K, NhatKy_ViPham!E:E, "12_Toan_B", NhatKy_ViPham!F:F, B10, NhatKy_ViPham!C:C, "T34")</f>
        <v>100</v>
      </c>
      <c r="AZ10" s="6">
        <f>100 + SUMIFS(NhatKy_ViPham!J:J, NhatKy_ViPham!E:E, "12_Toan_B", NhatKy_ViPham!F:F, B10, NhatKy_ViPham!C:C, "T35") - SUMIFS(NhatKy_ViPham!K:K, NhatKy_ViPham!E:E, "12_Toan_B", NhatKy_ViPham!F:F, B10, NhatKy_ViPham!C:C, "T35")</f>
        <v>100</v>
      </c>
      <c r="BA10" s="12">
        <f t="shared" si="0"/>
        <v>100</v>
      </c>
      <c r="BB10" s="11" t="s">
        <v>430</v>
      </c>
      <c r="BC10" s="16" t="str">
        <f t="shared" si="1"/>
        <v>Tốt</v>
      </c>
      <c r="BD10" s="15" t="str">
        <f t="shared" si="2"/>
        <v>🟢 BÌNH THƯỜNG</v>
      </c>
    </row>
    <row r="11" spans="1:56" x14ac:dyDescent="0.25">
      <c r="A11" s="4">
        <v>3</v>
      </c>
      <c r="B11" s="10" t="s">
        <v>2273</v>
      </c>
      <c r="C11" s="4" t="s">
        <v>2274</v>
      </c>
      <c r="D11" s="4" t="s">
        <v>435</v>
      </c>
      <c r="E11" s="11" t="s">
        <v>430</v>
      </c>
      <c r="F11" s="7">
        <f>SUMIFS(NhatKy_ViPham!K:K, NhatKy_ViPham!E:E, "12_Toan_B", NhatKy_ViPham!F:F, B11, NhatKy_ViPham!H:H, "L01")</f>
        <v>0</v>
      </c>
      <c r="G11" s="7">
        <f>SUMIFS(NhatKy_ViPham!K:K, NhatKy_ViPham!E:E, "12_Toan_B", NhatKy_ViPham!F:F, B11, NhatKy_ViPham!H:H, "L02")</f>
        <v>0</v>
      </c>
      <c r="H11" s="7">
        <f>SUMIFS(NhatKy_ViPham!K:K, NhatKy_ViPham!E:E, "12_Toan_B", NhatKy_ViPham!F:F, B11, NhatKy_ViPham!H:H, "L03")</f>
        <v>0</v>
      </c>
      <c r="I11" s="7">
        <f>SUMIFS(NhatKy_ViPham!K:K, NhatKy_ViPham!E:E, "12_Toan_B", NhatKy_ViPham!F:F, B11, NhatKy_ViPham!H:H, "L04")</f>
        <v>0</v>
      </c>
      <c r="J11" s="7">
        <f>SUMIFS(NhatKy_ViPham!K:K, NhatKy_ViPham!E:E, "12_Toan_B", NhatKy_ViPham!F:F, B11, NhatKy_ViPham!H:H, "L05")</f>
        <v>0</v>
      </c>
      <c r="K11" s="7">
        <f>SUMIFS(NhatKy_ViPham!K:K, NhatKy_ViPham!E:E, "12_Toan_B", NhatKy_ViPham!F:F, B11, NhatKy_ViPham!H:H, "L06")</f>
        <v>0</v>
      </c>
      <c r="L11" s="7">
        <f>SUMIFS(NhatKy_ViPham!K:K, NhatKy_ViPham!E:E, "12_Toan_B", NhatKy_ViPham!F:F, B11, NhatKy_ViPham!H:H, "L07")</f>
        <v>0</v>
      </c>
      <c r="M11" s="7">
        <f>SUMIFS(NhatKy_ViPham!K:K, NhatKy_ViPham!E:E, "12_Toan_B", NhatKy_ViPham!F:F, B11, NhatKy_ViPham!H:H, "L08")</f>
        <v>0</v>
      </c>
      <c r="N11" s="7">
        <f>SUMIFS(NhatKy_ViPham!K:K, NhatKy_ViPham!E:E, "12_Toan_B", NhatKy_ViPham!F:F, B11, NhatKy_ViPham!H:H, "L09")</f>
        <v>0</v>
      </c>
      <c r="O11" s="7">
        <f>SUMIFS(NhatKy_ViPham!K:K, NhatKy_ViPham!E:E, "12_Toan_B", NhatKy_ViPham!F:F, B11, NhatKy_ViPham!H:H, "L10")</f>
        <v>0</v>
      </c>
      <c r="P11" s="12">
        <f>SUMIFS(NhatKy_ViPham!J:J, NhatKy_ViPham!E:E, "12_Toan_B", NhatKy_ViPham!F:F, B11)</f>
        <v>0</v>
      </c>
      <c r="Q11" s="13">
        <f>SUMIFS(NhatKy_ViPham!K:K, NhatKy_ViPham!E:E, "12_Toan_B", NhatKy_ViPham!F:F, B11)</f>
        <v>0</v>
      </c>
      <c r="R11" s="7">
        <f>100 + SUMIFS(NhatKy_ViPham!J:J, NhatKy_ViPham!E:E, "12_Toan_B", NhatKy_ViPham!F:F, B11, NhatKy_ViPham!C:C, "T1") - SUMIFS(NhatKy_ViPham!K:K, NhatKy_ViPham!E:E, "12_Toan_B", NhatKy_ViPham!F:F, B11, NhatKy_ViPham!C:C, "T1")</f>
        <v>100</v>
      </c>
      <c r="S11" s="7">
        <f>100 + SUMIFS(NhatKy_ViPham!J:J, NhatKy_ViPham!E:E, "12_Toan_B", NhatKy_ViPham!F:F, B11, NhatKy_ViPham!C:C, "T2") - SUMIFS(NhatKy_ViPham!K:K, NhatKy_ViPham!E:E, "12_Toan_B", NhatKy_ViPham!F:F, B11, NhatKy_ViPham!C:C, "T2")</f>
        <v>100</v>
      </c>
      <c r="T11" s="7">
        <f>100 + SUMIFS(NhatKy_ViPham!J:J, NhatKy_ViPham!E:E, "12_Toan_B", NhatKy_ViPham!F:F, B11, NhatKy_ViPham!C:C, "T3") - SUMIFS(NhatKy_ViPham!K:K, NhatKy_ViPham!E:E, "12_Toan_B", NhatKy_ViPham!F:F, B11, NhatKy_ViPham!C:C, "T3")</f>
        <v>100</v>
      </c>
      <c r="U11" s="7">
        <f>100 + SUMIFS(NhatKy_ViPham!J:J, NhatKy_ViPham!E:E, "12_Toan_B", NhatKy_ViPham!F:F, B11, NhatKy_ViPham!C:C, "T4") - SUMIFS(NhatKy_ViPham!K:K, NhatKy_ViPham!E:E, "12_Toan_B", NhatKy_ViPham!F:F, B11, NhatKy_ViPham!C:C, "T4")</f>
        <v>100</v>
      </c>
      <c r="V11" s="7">
        <f>100 + SUMIFS(NhatKy_ViPham!J:J, NhatKy_ViPham!E:E, "12_Toan_B", NhatKy_ViPham!F:F, B11, NhatKy_ViPham!C:C, "T5") - SUMIFS(NhatKy_ViPham!K:K, NhatKy_ViPham!E:E, "12_Toan_B", NhatKy_ViPham!F:F, B11, NhatKy_ViPham!C:C, "T5")</f>
        <v>100</v>
      </c>
      <c r="W11" s="7">
        <f>100 + SUMIFS(NhatKy_ViPham!J:J, NhatKy_ViPham!E:E, "12_Toan_B", NhatKy_ViPham!F:F, B11, NhatKy_ViPham!C:C, "T6") - SUMIFS(NhatKy_ViPham!K:K, NhatKy_ViPham!E:E, "12_Toan_B", NhatKy_ViPham!F:F, B11, NhatKy_ViPham!C:C, "T6")</f>
        <v>100</v>
      </c>
      <c r="X11" s="7">
        <f>100 + SUMIFS(NhatKy_ViPham!J:J, NhatKy_ViPham!E:E, "12_Toan_B", NhatKy_ViPham!F:F, B11, NhatKy_ViPham!C:C, "T7") - SUMIFS(NhatKy_ViPham!K:K, NhatKy_ViPham!E:E, "12_Toan_B", NhatKy_ViPham!F:F, B11, NhatKy_ViPham!C:C, "T7")</f>
        <v>100</v>
      </c>
      <c r="Y11" s="7">
        <f>100 + SUMIFS(NhatKy_ViPham!J:J, NhatKy_ViPham!E:E, "12_Toan_B", NhatKy_ViPham!F:F, B11, NhatKy_ViPham!C:C, "T8") - SUMIFS(NhatKy_ViPham!K:K, NhatKy_ViPham!E:E, "12_Toan_B", NhatKy_ViPham!F:F, B11, NhatKy_ViPham!C:C, "T8")</f>
        <v>100</v>
      </c>
      <c r="Z11" s="7">
        <f>100 + SUMIFS(NhatKy_ViPham!J:J, NhatKy_ViPham!E:E, "12_Toan_B", NhatKy_ViPham!F:F, B11, NhatKy_ViPham!C:C, "T9") - SUMIFS(NhatKy_ViPham!K:K, NhatKy_ViPham!E:E, "12_Toan_B", NhatKy_ViPham!F:F, B11, NhatKy_ViPham!C:C, "T9")</f>
        <v>100</v>
      </c>
      <c r="AA11" s="7">
        <f>100 + SUMIFS(NhatKy_ViPham!J:J, NhatKy_ViPham!E:E, "12_Toan_B", NhatKy_ViPham!F:F, B11, NhatKy_ViPham!C:C, "T10") - SUMIFS(NhatKy_ViPham!K:K, NhatKy_ViPham!E:E, "12_Toan_B", NhatKy_ViPham!F:F, B11, NhatKy_ViPham!C:C, "T10")</f>
        <v>100</v>
      </c>
      <c r="AB11" s="7">
        <f>100 + SUMIFS(NhatKy_ViPham!J:J, NhatKy_ViPham!E:E, "12_Toan_B", NhatKy_ViPham!F:F, B11, NhatKy_ViPham!C:C, "T11") - SUMIFS(NhatKy_ViPham!K:K, NhatKy_ViPham!E:E, "12_Toan_B", NhatKy_ViPham!F:F, B11, NhatKy_ViPham!C:C, "T11")</f>
        <v>100</v>
      </c>
      <c r="AC11" s="7">
        <f>100 + SUMIFS(NhatKy_ViPham!J:J, NhatKy_ViPham!E:E, "12_Toan_B", NhatKy_ViPham!F:F, B11, NhatKy_ViPham!C:C, "T12") - SUMIFS(NhatKy_ViPham!K:K, NhatKy_ViPham!E:E, "12_Toan_B", NhatKy_ViPham!F:F, B11, NhatKy_ViPham!C:C, "T12")</f>
        <v>100</v>
      </c>
      <c r="AD11" s="7">
        <f>100 + SUMIFS(NhatKy_ViPham!J:J, NhatKy_ViPham!E:E, "12_Toan_B", NhatKy_ViPham!F:F, B11, NhatKy_ViPham!C:C, "T13") - SUMIFS(NhatKy_ViPham!K:K, NhatKy_ViPham!E:E, "12_Toan_B", NhatKy_ViPham!F:F, B11, NhatKy_ViPham!C:C, "T13")</f>
        <v>100</v>
      </c>
      <c r="AE11" s="7">
        <f>100 + SUMIFS(NhatKy_ViPham!J:J, NhatKy_ViPham!E:E, "12_Toan_B", NhatKy_ViPham!F:F, B11, NhatKy_ViPham!C:C, "T14") - SUMIFS(NhatKy_ViPham!K:K, NhatKy_ViPham!E:E, "12_Toan_B", NhatKy_ViPham!F:F, B11, NhatKy_ViPham!C:C, "T14")</f>
        <v>100</v>
      </c>
      <c r="AF11" s="7">
        <f>100 + SUMIFS(NhatKy_ViPham!J:J, NhatKy_ViPham!E:E, "12_Toan_B", NhatKy_ViPham!F:F, B11, NhatKy_ViPham!C:C, "T15") - SUMIFS(NhatKy_ViPham!K:K, NhatKy_ViPham!E:E, "12_Toan_B", NhatKy_ViPham!F:F, B11, NhatKy_ViPham!C:C, "T15")</f>
        <v>100</v>
      </c>
      <c r="AG11" s="7">
        <f>100 + SUMIFS(NhatKy_ViPham!J:J, NhatKy_ViPham!E:E, "12_Toan_B", NhatKy_ViPham!F:F, B11, NhatKy_ViPham!C:C, "T16") - SUMIFS(NhatKy_ViPham!K:K, NhatKy_ViPham!E:E, "12_Toan_B", NhatKy_ViPham!F:F, B11, NhatKy_ViPham!C:C, "T16")</f>
        <v>100</v>
      </c>
      <c r="AH11" s="7">
        <f>100 + SUMIFS(NhatKy_ViPham!J:J, NhatKy_ViPham!E:E, "12_Toan_B", NhatKy_ViPham!F:F, B11, NhatKy_ViPham!C:C, "T17") - SUMIFS(NhatKy_ViPham!K:K, NhatKy_ViPham!E:E, "12_Toan_B", NhatKy_ViPham!F:F, B11, NhatKy_ViPham!C:C, "T17")</f>
        <v>100</v>
      </c>
      <c r="AI11" s="7">
        <f>100 + SUMIFS(NhatKy_ViPham!J:J, NhatKy_ViPham!E:E, "12_Toan_B", NhatKy_ViPham!F:F, B11, NhatKy_ViPham!C:C, "T18") - SUMIFS(NhatKy_ViPham!K:K, NhatKy_ViPham!E:E, "12_Toan_B", NhatKy_ViPham!F:F, B11, NhatKy_ViPham!C:C, "T18")</f>
        <v>100</v>
      </c>
      <c r="AJ11" s="7">
        <f>100 + SUMIFS(NhatKy_ViPham!J:J, NhatKy_ViPham!E:E, "12_Toan_B", NhatKy_ViPham!F:F, B11, NhatKy_ViPham!C:C, "T19") - SUMIFS(NhatKy_ViPham!K:K, NhatKy_ViPham!E:E, "12_Toan_B", NhatKy_ViPham!F:F, B11, NhatKy_ViPham!C:C, "T19")</f>
        <v>100</v>
      </c>
      <c r="AK11" s="7">
        <f>100 + SUMIFS(NhatKy_ViPham!J:J, NhatKy_ViPham!E:E, "12_Toan_B", NhatKy_ViPham!F:F, B11, NhatKy_ViPham!C:C, "T20") - SUMIFS(NhatKy_ViPham!K:K, NhatKy_ViPham!E:E, "12_Toan_B", NhatKy_ViPham!F:F, B11, NhatKy_ViPham!C:C, "T20")</f>
        <v>100</v>
      </c>
      <c r="AL11" s="7">
        <f>100 + SUMIFS(NhatKy_ViPham!J:J, NhatKy_ViPham!E:E, "12_Toan_B", NhatKy_ViPham!F:F, B11, NhatKy_ViPham!C:C, "T21") - SUMIFS(NhatKy_ViPham!K:K, NhatKy_ViPham!E:E, "12_Toan_B", NhatKy_ViPham!F:F, B11, NhatKy_ViPham!C:C, "T21")</f>
        <v>100</v>
      </c>
      <c r="AM11" s="7">
        <f>100 + SUMIFS(NhatKy_ViPham!J:J, NhatKy_ViPham!E:E, "12_Toan_B", NhatKy_ViPham!F:F, B11, NhatKy_ViPham!C:C, "T22") - SUMIFS(NhatKy_ViPham!K:K, NhatKy_ViPham!E:E, "12_Toan_B", NhatKy_ViPham!F:F, B11, NhatKy_ViPham!C:C, "T22")</f>
        <v>100</v>
      </c>
      <c r="AN11" s="7">
        <f>100 + SUMIFS(NhatKy_ViPham!J:J, NhatKy_ViPham!E:E, "12_Toan_B", NhatKy_ViPham!F:F, B11, NhatKy_ViPham!C:C, "T23") - SUMIFS(NhatKy_ViPham!K:K, NhatKy_ViPham!E:E, "12_Toan_B", NhatKy_ViPham!F:F, B11, NhatKy_ViPham!C:C, "T23")</f>
        <v>100</v>
      </c>
      <c r="AO11" s="7">
        <f>100 + SUMIFS(NhatKy_ViPham!J:J, NhatKy_ViPham!E:E, "12_Toan_B", NhatKy_ViPham!F:F, B11, NhatKy_ViPham!C:C, "T24") - SUMIFS(NhatKy_ViPham!K:K, NhatKy_ViPham!E:E, "12_Toan_B", NhatKy_ViPham!F:F, B11, NhatKy_ViPham!C:C, "T24")</f>
        <v>100</v>
      </c>
      <c r="AP11" s="7">
        <f>100 + SUMIFS(NhatKy_ViPham!J:J, NhatKy_ViPham!E:E, "12_Toan_B", NhatKy_ViPham!F:F, B11, NhatKy_ViPham!C:C, "T25") - SUMIFS(NhatKy_ViPham!K:K, NhatKy_ViPham!E:E, "12_Toan_B", NhatKy_ViPham!F:F, B11, NhatKy_ViPham!C:C, "T25")</f>
        <v>100</v>
      </c>
      <c r="AQ11" s="7">
        <f>100 + SUMIFS(NhatKy_ViPham!J:J, NhatKy_ViPham!E:E, "12_Toan_B", NhatKy_ViPham!F:F, B11, NhatKy_ViPham!C:C, "T26") - SUMIFS(NhatKy_ViPham!K:K, NhatKy_ViPham!E:E, "12_Toan_B", NhatKy_ViPham!F:F, B11, NhatKy_ViPham!C:C, "T26")</f>
        <v>100</v>
      </c>
      <c r="AR11" s="7">
        <f>100 + SUMIFS(NhatKy_ViPham!J:J, NhatKy_ViPham!E:E, "12_Toan_B", NhatKy_ViPham!F:F, B11, NhatKy_ViPham!C:C, "T27") - SUMIFS(NhatKy_ViPham!K:K, NhatKy_ViPham!E:E, "12_Toan_B", NhatKy_ViPham!F:F, B11, NhatKy_ViPham!C:C, "T27")</f>
        <v>100</v>
      </c>
      <c r="AS11" s="7">
        <f>100 + SUMIFS(NhatKy_ViPham!J:J, NhatKy_ViPham!E:E, "12_Toan_B", NhatKy_ViPham!F:F, B11, NhatKy_ViPham!C:C, "T28") - SUMIFS(NhatKy_ViPham!K:K, NhatKy_ViPham!E:E, "12_Toan_B", NhatKy_ViPham!F:F, B11, NhatKy_ViPham!C:C, "T28")</f>
        <v>100</v>
      </c>
      <c r="AT11" s="7">
        <f>100 + SUMIFS(NhatKy_ViPham!J:J, NhatKy_ViPham!E:E, "12_Toan_B", NhatKy_ViPham!F:F, B11, NhatKy_ViPham!C:C, "T29") - SUMIFS(NhatKy_ViPham!K:K, NhatKy_ViPham!E:E, "12_Toan_B", NhatKy_ViPham!F:F, B11, NhatKy_ViPham!C:C, "T29")</f>
        <v>100</v>
      </c>
      <c r="AU11" s="7">
        <f>100 + SUMIFS(NhatKy_ViPham!J:J, NhatKy_ViPham!E:E, "12_Toan_B", NhatKy_ViPham!F:F, B11, NhatKy_ViPham!C:C, "T30") - SUMIFS(NhatKy_ViPham!K:K, NhatKy_ViPham!E:E, "12_Toan_B", NhatKy_ViPham!F:F, B11, NhatKy_ViPham!C:C, "T30")</f>
        <v>100</v>
      </c>
      <c r="AV11" s="7">
        <f>100 + SUMIFS(NhatKy_ViPham!J:J, NhatKy_ViPham!E:E, "12_Toan_B", NhatKy_ViPham!F:F, B11, NhatKy_ViPham!C:C, "T31") - SUMIFS(NhatKy_ViPham!K:K, NhatKy_ViPham!E:E, "12_Toan_B", NhatKy_ViPham!F:F, B11, NhatKy_ViPham!C:C, "T31")</f>
        <v>100</v>
      </c>
      <c r="AW11" s="7">
        <f>100 + SUMIFS(NhatKy_ViPham!J:J, NhatKy_ViPham!E:E, "12_Toan_B", NhatKy_ViPham!F:F, B11, NhatKy_ViPham!C:C, "T32") - SUMIFS(NhatKy_ViPham!K:K, NhatKy_ViPham!E:E, "12_Toan_B", NhatKy_ViPham!F:F, B11, NhatKy_ViPham!C:C, "T32")</f>
        <v>100</v>
      </c>
      <c r="AX11" s="7">
        <f>100 + SUMIFS(NhatKy_ViPham!J:J, NhatKy_ViPham!E:E, "12_Toan_B", NhatKy_ViPham!F:F, B11, NhatKy_ViPham!C:C, "T33") - SUMIFS(NhatKy_ViPham!K:K, NhatKy_ViPham!E:E, "12_Toan_B", NhatKy_ViPham!F:F, B11, NhatKy_ViPham!C:C, "T33")</f>
        <v>100</v>
      </c>
      <c r="AY11" s="7">
        <f>100 + SUMIFS(NhatKy_ViPham!J:J, NhatKy_ViPham!E:E, "12_Toan_B", NhatKy_ViPham!F:F, B11, NhatKy_ViPham!C:C, "T34") - SUMIFS(NhatKy_ViPham!K:K, NhatKy_ViPham!E:E, "12_Toan_B", NhatKy_ViPham!F:F, B11, NhatKy_ViPham!C:C, "T34")</f>
        <v>100</v>
      </c>
      <c r="AZ11" s="7">
        <f>100 + SUMIFS(NhatKy_ViPham!J:J, NhatKy_ViPham!E:E, "12_Toan_B", NhatKy_ViPham!F:F, B11, NhatKy_ViPham!C:C, "T35") - SUMIFS(NhatKy_ViPham!K:K, NhatKy_ViPham!E:E, "12_Toan_B", NhatKy_ViPham!F:F, B11, NhatKy_ViPham!C:C, "T35")</f>
        <v>100</v>
      </c>
      <c r="BA11" s="12">
        <f t="shared" si="0"/>
        <v>100</v>
      </c>
      <c r="BB11" s="11" t="s">
        <v>430</v>
      </c>
      <c r="BC11" s="14" t="str">
        <f t="shared" si="1"/>
        <v>Tốt</v>
      </c>
      <c r="BD11" s="10" t="str">
        <f t="shared" si="2"/>
        <v>🟢 BÌNH THƯỜNG</v>
      </c>
    </row>
    <row r="12" spans="1:56" x14ac:dyDescent="0.25">
      <c r="A12" s="5">
        <v>4</v>
      </c>
      <c r="B12" s="15" t="s">
        <v>2275</v>
      </c>
      <c r="C12" s="5" t="s">
        <v>2276</v>
      </c>
      <c r="D12" s="5" t="s">
        <v>435</v>
      </c>
      <c r="E12" s="11" t="s">
        <v>430</v>
      </c>
      <c r="F12" s="6">
        <f>SUMIFS(NhatKy_ViPham!K:K, NhatKy_ViPham!E:E, "12_Toan_B", NhatKy_ViPham!F:F, B12, NhatKy_ViPham!H:H, "L01")</f>
        <v>0</v>
      </c>
      <c r="G12" s="6">
        <f>SUMIFS(NhatKy_ViPham!K:K, NhatKy_ViPham!E:E, "12_Toan_B", NhatKy_ViPham!F:F, B12, NhatKy_ViPham!H:H, "L02")</f>
        <v>0</v>
      </c>
      <c r="H12" s="6">
        <f>SUMIFS(NhatKy_ViPham!K:K, NhatKy_ViPham!E:E, "12_Toan_B", NhatKy_ViPham!F:F, B12, NhatKy_ViPham!H:H, "L03")</f>
        <v>0</v>
      </c>
      <c r="I12" s="6">
        <f>SUMIFS(NhatKy_ViPham!K:K, NhatKy_ViPham!E:E, "12_Toan_B", NhatKy_ViPham!F:F, B12, NhatKy_ViPham!H:H, "L04")</f>
        <v>0</v>
      </c>
      <c r="J12" s="6">
        <f>SUMIFS(NhatKy_ViPham!K:K, NhatKy_ViPham!E:E, "12_Toan_B", NhatKy_ViPham!F:F, B12, NhatKy_ViPham!H:H, "L05")</f>
        <v>0</v>
      </c>
      <c r="K12" s="6">
        <f>SUMIFS(NhatKy_ViPham!K:K, NhatKy_ViPham!E:E, "12_Toan_B", NhatKy_ViPham!F:F, B12, NhatKy_ViPham!H:H, "L06")</f>
        <v>0</v>
      </c>
      <c r="L12" s="6">
        <f>SUMIFS(NhatKy_ViPham!K:K, NhatKy_ViPham!E:E, "12_Toan_B", NhatKy_ViPham!F:F, B12, NhatKy_ViPham!H:H, "L07")</f>
        <v>0</v>
      </c>
      <c r="M12" s="6">
        <f>SUMIFS(NhatKy_ViPham!K:K, NhatKy_ViPham!E:E, "12_Toan_B", NhatKy_ViPham!F:F, B12, NhatKy_ViPham!H:H, "L08")</f>
        <v>0</v>
      </c>
      <c r="N12" s="6">
        <f>SUMIFS(NhatKy_ViPham!K:K, NhatKy_ViPham!E:E, "12_Toan_B", NhatKy_ViPham!F:F, B12, NhatKy_ViPham!H:H, "L09")</f>
        <v>0</v>
      </c>
      <c r="O12" s="6">
        <f>SUMIFS(NhatKy_ViPham!K:K, NhatKy_ViPham!E:E, "12_Toan_B", NhatKy_ViPham!F:F, B12, NhatKy_ViPham!H:H, "L10")</f>
        <v>0</v>
      </c>
      <c r="P12" s="12">
        <f>SUMIFS(NhatKy_ViPham!J:J, NhatKy_ViPham!E:E, "12_Toan_B", NhatKy_ViPham!F:F, B12)</f>
        <v>0</v>
      </c>
      <c r="Q12" s="13">
        <f>SUMIFS(NhatKy_ViPham!K:K, NhatKy_ViPham!E:E, "12_Toan_B", NhatKy_ViPham!F:F, B12)</f>
        <v>0</v>
      </c>
      <c r="R12" s="6">
        <f>100 + SUMIFS(NhatKy_ViPham!J:J, NhatKy_ViPham!E:E, "12_Toan_B", NhatKy_ViPham!F:F, B12, NhatKy_ViPham!C:C, "T1") - SUMIFS(NhatKy_ViPham!K:K, NhatKy_ViPham!E:E, "12_Toan_B", NhatKy_ViPham!F:F, B12, NhatKy_ViPham!C:C, "T1")</f>
        <v>100</v>
      </c>
      <c r="S12" s="6">
        <f>100 + SUMIFS(NhatKy_ViPham!J:J, NhatKy_ViPham!E:E, "12_Toan_B", NhatKy_ViPham!F:F, B12, NhatKy_ViPham!C:C, "T2") - SUMIFS(NhatKy_ViPham!K:K, NhatKy_ViPham!E:E, "12_Toan_B", NhatKy_ViPham!F:F, B12, NhatKy_ViPham!C:C, "T2")</f>
        <v>100</v>
      </c>
      <c r="T12" s="6">
        <f>100 + SUMIFS(NhatKy_ViPham!J:J, NhatKy_ViPham!E:E, "12_Toan_B", NhatKy_ViPham!F:F, B12, NhatKy_ViPham!C:C, "T3") - SUMIFS(NhatKy_ViPham!K:K, NhatKy_ViPham!E:E, "12_Toan_B", NhatKy_ViPham!F:F, B12, NhatKy_ViPham!C:C, "T3")</f>
        <v>100</v>
      </c>
      <c r="U12" s="6">
        <f>100 + SUMIFS(NhatKy_ViPham!J:J, NhatKy_ViPham!E:E, "12_Toan_B", NhatKy_ViPham!F:F, B12, NhatKy_ViPham!C:C, "T4") - SUMIFS(NhatKy_ViPham!K:K, NhatKy_ViPham!E:E, "12_Toan_B", NhatKy_ViPham!F:F, B12, NhatKy_ViPham!C:C, "T4")</f>
        <v>100</v>
      </c>
      <c r="V12" s="6">
        <f>100 + SUMIFS(NhatKy_ViPham!J:J, NhatKy_ViPham!E:E, "12_Toan_B", NhatKy_ViPham!F:F, B12, NhatKy_ViPham!C:C, "T5") - SUMIFS(NhatKy_ViPham!K:K, NhatKy_ViPham!E:E, "12_Toan_B", NhatKy_ViPham!F:F, B12, NhatKy_ViPham!C:C, "T5")</f>
        <v>100</v>
      </c>
      <c r="W12" s="6">
        <f>100 + SUMIFS(NhatKy_ViPham!J:J, NhatKy_ViPham!E:E, "12_Toan_B", NhatKy_ViPham!F:F, B12, NhatKy_ViPham!C:C, "T6") - SUMIFS(NhatKy_ViPham!K:K, NhatKy_ViPham!E:E, "12_Toan_B", NhatKy_ViPham!F:F, B12, NhatKy_ViPham!C:C, "T6")</f>
        <v>100</v>
      </c>
      <c r="X12" s="6">
        <f>100 + SUMIFS(NhatKy_ViPham!J:J, NhatKy_ViPham!E:E, "12_Toan_B", NhatKy_ViPham!F:F, B12, NhatKy_ViPham!C:C, "T7") - SUMIFS(NhatKy_ViPham!K:K, NhatKy_ViPham!E:E, "12_Toan_B", NhatKy_ViPham!F:F, B12, NhatKy_ViPham!C:C, "T7")</f>
        <v>100</v>
      </c>
      <c r="Y12" s="6">
        <f>100 + SUMIFS(NhatKy_ViPham!J:J, NhatKy_ViPham!E:E, "12_Toan_B", NhatKy_ViPham!F:F, B12, NhatKy_ViPham!C:C, "T8") - SUMIFS(NhatKy_ViPham!K:K, NhatKy_ViPham!E:E, "12_Toan_B", NhatKy_ViPham!F:F, B12, NhatKy_ViPham!C:C, "T8")</f>
        <v>100</v>
      </c>
      <c r="Z12" s="6">
        <f>100 + SUMIFS(NhatKy_ViPham!J:J, NhatKy_ViPham!E:E, "12_Toan_B", NhatKy_ViPham!F:F, B12, NhatKy_ViPham!C:C, "T9") - SUMIFS(NhatKy_ViPham!K:K, NhatKy_ViPham!E:E, "12_Toan_B", NhatKy_ViPham!F:F, B12, NhatKy_ViPham!C:C, "T9")</f>
        <v>100</v>
      </c>
      <c r="AA12" s="6">
        <f>100 + SUMIFS(NhatKy_ViPham!J:J, NhatKy_ViPham!E:E, "12_Toan_B", NhatKy_ViPham!F:F, B12, NhatKy_ViPham!C:C, "T10") - SUMIFS(NhatKy_ViPham!K:K, NhatKy_ViPham!E:E, "12_Toan_B", NhatKy_ViPham!F:F, B12, NhatKy_ViPham!C:C, "T10")</f>
        <v>100</v>
      </c>
      <c r="AB12" s="6">
        <f>100 + SUMIFS(NhatKy_ViPham!J:J, NhatKy_ViPham!E:E, "12_Toan_B", NhatKy_ViPham!F:F, B12, NhatKy_ViPham!C:C, "T11") - SUMIFS(NhatKy_ViPham!K:K, NhatKy_ViPham!E:E, "12_Toan_B", NhatKy_ViPham!F:F, B12, NhatKy_ViPham!C:C, "T11")</f>
        <v>100</v>
      </c>
      <c r="AC12" s="6">
        <f>100 + SUMIFS(NhatKy_ViPham!J:J, NhatKy_ViPham!E:E, "12_Toan_B", NhatKy_ViPham!F:F, B12, NhatKy_ViPham!C:C, "T12") - SUMIFS(NhatKy_ViPham!K:K, NhatKy_ViPham!E:E, "12_Toan_B", NhatKy_ViPham!F:F, B12, NhatKy_ViPham!C:C, "T12")</f>
        <v>100</v>
      </c>
      <c r="AD12" s="6">
        <f>100 + SUMIFS(NhatKy_ViPham!J:J, NhatKy_ViPham!E:E, "12_Toan_B", NhatKy_ViPham!F:F, B12, NhatKy_ViPham!C:C, "T13") - SUMIFS(NhatKy_ViPham!K:K, NhatKy_ViPham!E:E, "12_Toan_B", NhatKy_ViPham!F:F, B12, NhatKy_ViPham!C:C, "T13")</f>
        <v>100</v>
      </c>
      <c r="AE12" s="6">
        <f>100 + SUMIFS(NhatKy_ViPham!J:J, NhatKy_ViPham!E:E, "12_Toan_B", NhatKy_ViPham!F:F, B12, NhatKy_ViPham!C:C, "T14") - SUMIFS(NhatKy_ViPham!K:K, NhatKy_ViPham!E:E, "12_Toan_B", NhatKy_ViPham!F:F, B12, NhatKy_ViPham!C:C, "T14")</f>
        <v>100</v>
      </c>
      <c r="AF12" s="6">
        <f>100 + SUMIFS(NhatKy_ViPham!J:J, NhatKy_ViPham!E:E, "12_Toan_B", NhatKy_ViPham!F:F, B12, NhatKy_ViPham!C:C, "T15") - SUMIFS(NhatKy_ViPham!K:K, NhatKy_ViPham!E:E, "12_Toan_B", NhatKy_ViPham!F:F, B12, NhatKy_ViPham!C:C, "T15")</f>
        <v>100</v>
      </c>
      <c r="AG12" s="6">
        <f>100 + SUMIFS(NhatKy_ViPham!J:J, NhatKy_ViPham!E:E, "12_Toan_B", NhatKy_ViPham!F:F, B12, NhatKy_ViPham!C:C, "T16") - SUMIFS(NhatKy_ViPham!K:K, NhatKy_ViPham!E:E, "12_Toan_B", NhatKy_ViPham!F:F, B12, NhatKy_ViPham!C:C, "T16")</f>
        <v>100</v>
      </c>
      <c r="AH12" s="6">
        <f>100 + SUMIFS(NhatKy_ViPham!J:J, NhatKy_ViPham!E:E, "12_Toan_B", NhatKy_ViPham!F:F, B12, NhatKy_ViPham!C:C, "T17") - SUMIFS(NhatKy_ViPham!K:K, NhatKy_ViPham!E:E, "12_Toan_B", NhatKy_ViPham!F:F, B12, NhatKy_ViPham!C:C, "T17")</f>
        <v>100</v>
      </c>
      <c r="AI12" s="6">
        <f>100 + SUMIFS(NhatKy_ViPham!J:J, NhatKy_ViPham!E:E, "12_Toan_B", NhatKy_ViPham!F:F, B12, NhatKy_ViPham!C:C, "T18") - SUMIFS(NhatKy_ViPham!K:K, NhatKy_ViPham!E:E, "12_Toan_B", NhatKy_ViPham!F:F, B12, NhatKy_ViPham!C:C, "T18")</f>
        <v>100</v>
      </c>
      <c r="AJ12" s="6">
        <f>100 + SUMIFS(NhatKy_ViPham!J:J, NhatKy_ViPham!E:E, "12_Toan_B", NhatKy_ViPham!F:F, B12, NhatKy_ViPham!C:C, "T19") - SUMIFS(NhatKy_ViPham!K:K, NhatKy_ViPham!E:E, "12_Toan_B", NhatKy_ViPham!F:F, B12, NhatKy_ViPham!C:C, "T19")</f>
        <v>100</v>
      </c>
      <c r="AK12" s="6">
        <f>100 + SUMIFS(NhatKy_ViPham!J:J, NhatKy_ViPham!E:E, "12_Toan_B", NhatKy_ViPham!F:F, B12, NhatKy_ViPham!C:C, "T20") - SUMIFS(NhatKy_ViPham!K:K, NhatKy_ViPham!E:E, "12_Toan_B", NhatKy_ViPham!F:F, B12, NhatKy_ViPham!C:C, "T20")</f>
        <v>100</v>
      </c>
      <c r="AL12" s="6">
        <f>100 + SUMIFS(NhatKy_ViPham!J:J, NhatKy_ViPham!E:E, "12_Toan_B", NhatKy_ViPham!F:F, B12, NhatKy_ViPham!C:C, "T21") - SUMIFS(NhatKy_ViPham!K:K, NhatKy_ViPham!E:E, "12_Toan_B", NhatKy_ViPham!F:F, B12, NhatKy_ViPham!C:C, "T21")</f>
        <v>100</v>
      </c>
      <c r="AM12" s="6">
        <f>100 + SUMIFS(NhatKy_ViPham!J:J, NhatKy_ViPham!E:E, "12_Toan_B", NhatKy_ViPham!F:F, B12, NhatKy_ViPham!C:C, "T22") - SUMIFS(NhatKy_ViPham!K:K, NhatKy_ViPham!E:E, "12_Toan_B", NhatKy_ViPham!F:F, B12, NhatKy_ViPham!C:C, "T22")</f>
        <v>100</v>
      </c>
      <c r="AN12" s="6">
        <f>100 + SUMIFS(NhatKy_ViPham!J:J, NhatKy_ViPham!E:E, "12_Toan_B", NhatKy_ViPham!F:F, B12, NhatKy_ViPham!C:C, "T23") - SUMIFS(NhatKy_ViPham!K:K, NhatKy_ViPham!E:E, "12_Toan_B", NhatKy_ViPham!F:F, B12, NhatKy_ViPham!C:C, "T23")</f>
        <v>100</v>
      </c>
      <c r="AO12" s="6">
        <f>100 + SUMIFS(NhatKy_ViPham!J:J, NhatKy_ViPham!E:E, "12_Toan_B", NhatKy_ViPham!F:F, B12, NhatKy_ViPham!C:C, "T24") - SUMIFS(NhatKy_ViPham!K:K, NhatKy_ViPham!E:E, "12_Toan_B", NhatKy_ViPham!F:F, B12, NhatKy_ViPham!C:C, "T24")</f>
        <v>100</v>
      </c>
      <c r="AP12" s="6">
        <f>100 + SUMIFS(NhatKy_ViPham!J:J, NhatKy_ViPham!E:E, "12_Toan_B", NhatKy_ViPham!F:F, B12, NhatKy_ViPham!C:C, "T25") - SUMIFS(NhatKy_ViPham!K:K, NhatKy_ViPham!E:E, "12_Toan_B", NhatKy_ViPham!F:F, B12, NhatKy_ViPham!C:C, "T25")</f>
        <v>100</v>
      </c>
      <c r="AQ12" s="6">
        <f>100 + SUMIFS(NhatKy_ViPham!J:J, NhatKy_ViPham!E:E, "12_Toan_B", NhatKy_ViPham!F:F, B12, NhatKy_ViPham!C:C, "T26") - SUMIFS(NhatKy_ViPham!K:K, NhatKy_ViPham!E:E, "12_Toan_B", NhatKy_ViPham!F:F, B12, NhatKy_ViPham!C:C, "T26")</f>
        <v>100</v>
      </c>
      <c r="AR12" s="6">
        <f>100 + SUMIFS(NhatKy_ViPham!J:J, NhatKy_ViPham!E:E, "12_Toan_B", NhatKy_ViPham!F:F, B12, NhatKy_ViPham!C:C, "T27") - SUMIFS(NhatKy_ViPham!K:K, NhatKy_ViPham!E:E, "12_Toan_B", NhatKy_ViPham!F:F, B12, NhatKy_ViPham!C:C, "T27")</f>
        <v>100</v>
      </c>
      <c r="AS12" s="6">
        <f>100 + SUMIFS(NhatKy_ViPham!J:J, NhatKy_ViPham!E:E, "12_Toan_B", NhatKy_ViPham!F:F, B12, NhatKy_ViPham!C:C, "T28") - SUMIFS(NhatKy_ViPham!K:K, NhatKy_ViPham!E:E, "12_Toan_B", NhatKy_ViPham!F:F, B12, NhatKy_ViPham!C:C, "T28")</f>
        <v>100</v>
      </c>
      <c r="AT12" s="6">
        <f>100 + SUMIFS(NhatKy_ViPham!J:J, NhatKy_ViPham!E:E, "12_Toan_B", NhatKy_ViPham!F:F, B12, NhatKy_ViPham!C:C, "T29") - SUMIFS(NhatKy_ViPham!K:K, NhatKy_ViPham!E:E, "12_Toan_B", NhatKy_ViPham!F:F, B12, NhatKy_ViPham!C:C, "T29")</f>
        <v>100</v>
      </c>
      <c r="AU12" s="6">
        <f>100 + SUMIFS(NhatKy_ViPham!J:J, NhatKy_ViPham!E:E, "12_Toan_B", NhatKy_ViPham!F:F, B12, NhatKy_ViPham!C:C, "T30") - SUMIFS(NhatKy_ViPham!K:K, NhatKy_ViPham!E:E, "12_Toan_B", NhatKy_ViPham!F:F, B12, NhatKy_ViPham!C:C, "T30")</f>
        <v>100</v>
      </c>
      <c r="AV12" s="6">
        <f>100 + SUMIFS(NhatKy_ViPham!J:J, NhatKy_ViPham!E:E, "12_Toan_B", NhatKy_ViPham!F:F, B12, NhatKy_ViPham!C:C, "T31") - SUMIFS(NhatKy_ViPham!K:K, NhatKy_ViPham!E:E, "12_Toan_B", NhatKy_ViPham!F:F, B12, NhatKy_ViPham!C:C, "T31")</f>
        <v>100</v>
      </c>
      <c r="AW12" s="6">
        <f>100 + SUMIFS(NhatKy_ViPham!J:J, NhatKy_ViPham!E:E, "12_Toan_B", NhatKy_ViPham!F:F, B12, NhatKy_ViPham!C:C, "T32") - SUMIFS(NhatKy_ViPham!K:K, NhatKy_ViPham!E:E, "12_Toan_B", NhatKy_ViPham!F:F, B12, NhatKy_ViPham!C:C, "T32")</f>
        <v>100</v>
      </c>
      <c r="AX12" s="6">
        <f>100 + SUMIFS(NhatKy_ViPham!J:J, NhatKy_ViPham!E:E, "12_Toan_B", NhatKy_ViPham!F:F, B12, NhatKy_ViPham!C:C, "T33") - SUMIFS(NhatKy_ViPham!K:K, NhatKy_ViPham!E:E, "12_Toan_B", NhatKy_ViPham!F:F, B12, NhatKy_ViPham!C:C, "T33")</f>
        <v>100</v>
      </c>
      <c r="AY12" s="6">
        <f>100 + SUMIFS(NhatKy_ViPham!J:J, NhatKy_ViPham!E:E, "12_Toan_B", NhatKy_ViPham!F:F, B12, NhatKy_ViPham!C:C, "T34") - SUMIFS(NhatKy_ViPham!K:K, NhatKy_ViPham!E:E, "12_Toan_B", NhatKy_ViPham!F:F, B12, NhatKy_ViPham!C:C, "T34")</f>
        <v>100</v>
      </c>
      <c r="AZ12" s="6">
        <f>100 + SUMIFS(NhatKy_ViPham!J:J, NhatKy_ViPham!E:E, "12_Toan_B", NhatKy_ViPham!F:F, B12, NhatKy_ViPham!C:C, "T35") - SUMIFS(NhatKy_ViPham!K:K, NhatKy_ViPham!E:E, "12_Toan_B", NhatKy_ViPham!F:F, B12, NhatKy_ViPham!C:C, "T35")</f>
        <v>100</v>
      </c>
      <c r="BA12" s="12">
        <f t="shared" si="0"/>
        <v>100</v>
      </c>
      <c r="BB12" s="11" t="s">
        <v>430</v>
      </c>
      <c r="BC12" s="16" t="str">
        <f t="shared" si="1"/>
        <v>Tốt</v>
      </c>
      <c r="BD12" s="15" t="str">
        <f t="shared" si="2"/>
        <v>🟢 BÌNH THƯỜNG</v>
      </c>
    </row>
    <row r="13" spans="1:56" x14ac:dyDescent="0.25">
      <c r="A13" s="4">
        <v>5</v>
      </c>
      <c r="B13" s="10" t="s">
        <v>2277</v>
      </c>
      <c r="C13" s="4" t="s">
        <v>2278</v>
      </c>
      <c r="D13" s="4" t="s">
        <v>435</v>
      </c>
      <c r="E13" s="11" t="s">
        <v>430</v>
      </c>
      <c r="F13" s="7">
        <f>SUMIFS(NhatKy_ViPham!K:K, NhatKy_ViPham!E:E, "12_Toan_B", NhatKy_ViPham!F:F, B13, NhatKy_ViPham!H:H, "L01")</f>
        <v>0</v>
      </c>
      <c r="G13" s="7">
        <f>SUMIFS(NhatKy_ViPham!K:K, NhatKy_ViPham!E:E, "12_Toan_B", NhatKy_ViPham!F:F, B13, NhatKy_ViPham!H:H, "L02")</f>
        <v>0</v>
      </c>
      <c r="H13" s="7">
        <f>SUMIFS(NhatKy_ViPham!K:K, NhatKy_ViPham!E:E, "12_Toan_B", NhatKy_ViPham!F:F, B13, NhatKy_ViPham!H:H, "L03")</f>
        <v>0</v>
      </c>
      <c r="I13" s="7">
        <f>SUMIFS(NhatKy_ViPham!K:K, NhatKy_ViPham!E:E, "12_Toan_B", NhatKy_ViPham!F:F, B13, NhatKy_ViPham!H:H, "L04")</f>
        <v>0</v>
      </c>
      <c r="J13" s="7">
        <f>SUMIFS(NhatKy_ViPham!K:K, NhatKy_ViPham!E:E, "12_Toan_B", NhatKy_ViPham!F:F, B13, NhatKy_ViPham!H:H, "L05")</f>
        <v>0</v>
      </c>
      <c r="K13" s="7">
        <f>SUMIFS(NhatKy_ViPham!K:K, NhatKy_ViPham!E:E, "12_Toan_B", NhatKy_ViPham!F:F, B13, NhatKy_ViPham!H:H, "L06")</f>
        <v>0</v>
      </c>
      <c r="L13" s="7">
        <f>SUMIFS(NhatKy_ViPham!K:K, NhatKy_ViPham!E:E, "12_Toan_B", NhatKy_ViPham!F:F, B13, NhatKy_ViPham!H:H, "L07")</f>
        <v>0</v>
      </c>
      <c r="M13" s="7">
        <f>SUMIFS(NhatKy_ViPham!K:K, NhatKy_ViPham!E:E, "12_Toan_B", NhatKy_ViPham!F:F, B13, NhatKy_ViPham!H:H, "L08")</f>
        <v>0</v>
      </c>
      <c r="N13" s="7">
        <f>SUMIFS(NhatKy_ViPham!K:K, NhatKy_ViPham!E:E, "12_Toan_B", NhatKy_ViPham!F:F, B13, NhatKy_ViPham!H:H, "L09")</f>
        <v>0</v>
      </c>
      <c r="O13" s="7">
        <f>SUMIFS(NhatKy_ViPham!K:K, NhatKy_ViPham!E:E, "12_Toan_B", NhatKy_ViPham!F:F, B13, NhatKy_ViPham!H:H, "L10")</f>
        <v>0</v>
      </c>
      <c r="P13" s="12">
        <f>SUMIFS(NhatKy_ViPham!J:J, NhatKy_ViPham!E:E, "12_Toan_B", NhatKy_ViPham!F:F, B13)</f>
        <v>0</v>
      </c>
      <c r="Q13" s="13">
        <f>SUMIFS(NhatKy_ViPham!K:K, NhatKy_ViPham!E:E, "12_Toan_B", NhatKy_ViPham!F:F, B13)</f>
        <v>0</v>
      </c>
      <c r="R13" s="7">
        <f>100 + SUMIFS(NhatKy_ViPham!J:J, NhatKy_ViPham!E:E, "12_Toan_B", NhatKy_ViPham!F:F, B13, NhatKy_ViPham!C:C, "T1") - SUMIFS(NhatKy_ViPham!K:K, NhatKy_ViPham!E:E, "12_Toan_B", NhatKy_ViPham!F:F, B13, NhatKy_ViPham!C:C, "T1")</f>
        <v>100</v>
      </c>
      <c r="S13" s="7">
        <f>100 + SUMIFS(NhatKy_ViPham!J:J, NhatKy_ViPham!E:E, "12_Toan_B", NhatKy_ViPham!F:F, B13, NhatKy_ViPham!C:C, "T2") - SUMIFS(NhatKy_ViPham!K:K, NhatKy_ViPham!E:E, "12_Toan_B", NhatKy_ViPham!F:F, B13, NhatKy_ViPham!C:C, "T2")</f>
        <v>100</v>
      </c>
      <c r="T13" s="7">
        <f>100 + SUMIFS(NhatKy_ViPham!J:J, NhatKy_ViPham!E:E, "12_Toan_B", NhatKy_ViPham!F:F, B13, NhatKy_ViPham!C:C, "T3") - SUMIFS(NhatKy_ViPham!K:K, NhatKy_ViPham!E:E, "12_Toan_B", NhatKy_ViPham!F:F, B13, NhatKy_ViPham!C:C, "T3")</f>
        <v>100</v>
      </c>
      <c r="U13" s="7">
        <f>100 + SUMIFS(NhatKy_ViPham!J:J, NhatKy_ViPham!E:E, "12_Toan_B", NhatKy_ViPham!F:F, B13, NhatKy_ViPham!C:C, "T4") - SUMIFS(NhatKy_ViPham!K:K, NhatKy_ViPham!E:E, "12_Toan_B", NhatKy_ViPham!F:F, B13, NhatKy_ViPham!C:C, "T4")</f>
        <v>100</v>
      </c>
      <c r="V13" s="7">
        <f>100 + SUMIFS(NhatKy_ViPham!J:J, NhatKy_ViPham!E:E, "12_Toan_B", NhatKy_ViPham!F:F, B13, NhatKy_ViPham!C:C, "T5") - SUMIFS(NhatKy_ViPham!K:K, NhatKy_ViPham!E:E, "12_Toan_B", NhatKy_ViPham!F:F, B13, NhatKy_ViPham!C:C, "T5")</f>
        <v>100</v>
      </c>
      <c r="W13" s="7">
        <f>100 + SUMIFS(NhatKy_ViPham!J:J, NhatKy_ViPham!E:E, "12_Toan_B", NhatKy_ViPham!F:F, B13, NhatKy_ViPham!C:C, "T6") - SUMIFS(NhatKy_ViPham!K:K, NhatKy_ViPham!E:E, "12_Toan_B", NhatKy_ViPham!F:F, B13, NhatKy_ViPham!C:C, "T6")</f>
        <v>100</v>
      </c>
      <c r="X13" s="7">
        <f>100 + SUMIFS(NhatKy_ViPham!J:J, NhatKy_ViPham!E:E, "12_Toan_B", NhatKy_ViPham!F:F, B13, NhatKy_ViPham!C:C, "T7") - SUMIFS(NhatKy_ViPham!K:K, NhatKy_ViPham!E:E, "12_Toan_B", NhatKy_ViPham!F:F, B13, NhatKy_ViPham!C:C, "T7")</f>
        <v>100</v>
      </c>
      <c r="Y13" s="7">
        <f>100 + SUMIFS(NhatKy_ViPham!J:J, NhatKy_ViPham!E:E, "12_Toan_B", NhatKy_ViPham!F:F, B13, NhatKy_ViPham!C:C, "T8") - SUMIFS(NhatKy_ViPham!K:K, NhatKy_ViPham!E:E, "12_Toan_B", NhatKy_ViPham!F:F, B13, NhatKy_ViPham!C:C, "T8")</f>
        <v>100</v>
      </c>
      <c r="Z13" s="7">
        <f>100 + SUMIFS(NhatKy_ViPham!J:J, NhatKy_ViPham!E:E, "12_Toan_B", NhatKy_ViPham!F:F, B13, NhatKy_ViPham!C:C, "T9") - SUMIFS(NhatKy_ViPham!K:K, NhatKy_ViPham!E:E, "12_Toan_B", NhatKy_ViPham!F:F, B13, NhatKy_ViPham!C:C, "T9")</f>
        <v>100</v>
      </c>
      <c r="AA13" s="7">
        <f>100 + SUMIFS(NhatKy_ViPham!J:J, NhatKy_ViPham!E:E, "12_Toan_B", NhatKy_ViPham!F:F, B13, NhatKy_ViPham!C:C, "T10") - SUMIFS(NhatKy_ViPham!K:K, NhatKy_ViPham!E:E, "12_Toan_B", NhatKy_ViPham!F:F, B13, NhatKy_ViPham!C:C, "T10")</f>
        <v>100</v>
      </c>
      <c r="AB13" s="7">
        <f>100 + SUMIFS(NhatKy_ViPham!J:J, NhatKy_ViPham!E:E, "12_Toan_B", NhatKy_ViPham!F:F, B13, NhatKy_ViPham!C:C, "T11") - SUMIFS(NhatKy_ViPham!K:K, NhatKy_ViPham!E:E, "12_Toan_B", NhatKy_ViPham!F:F, B13, NhatKy_ViPham!C:C, "T11")</f>
        <v>100</v>
      </c>
      <c r="AC13" s="7">
        <f>100 + SUMIFS(NhatKy_ViPham!J:J, NhatKy_ViPham!E:E, "12_Toan_B", NhatKy_ViPham!F:F, B13, NhatKy_ViPham!C:C, "T12") - SUMIFS(NhatKy_ViPham!K:K, NhatKy_ViPham!E:E, "12_Toan_B", NhatKy_ViPham!F:F, B13, NhatKy_ViPham!C:C, "T12")</f>
        <v>100</v>
      </c>
      <c r="AD13" s="7">
        <f>100 + SUMIFS(NhatKy_ViPham!J:J, NhatKy_ViPham!E:E, "12_Toan_B", NhatKy_ViPham!F:F, B13, NhatKy_ViPham!C:C, "T13") - SUMIFS(NhatKy_ViPham!K:K, NhatKy_ViPham!E:E, "12_Toan_B", NhatKy_ViPham!F:F, B13, NhatKy_ViPham!C:C, "T13")</f>
        <v>100</v>
      </c>
      <c r="AE13" s="7">
        <f>100 + SUMIFS(NhatKy_ViPham!J:J, NhatKy_ViPham!E:E, "12_Toan_B", NhatKy_ViPham!F:F, B13, NhatKy_ViPham!C:C, "T14") - SUMIFS(NhatKy_ViPham!K:K, NhatKy_ViPham!E:E, "12_Toan_B", NhatKy_ViPham!F:F, B13, NhatKy_ViPham!C:C, "T14")</f>
        <v>100</v>
      </c>
      <c r="AF13" s="7">
        <f>100 + SUMIFS(NhatKy_ViPham!J:J, NhatKy_ViPham!E:E, "12_Toan_B", NhatKy_ViPham!F:F, B13, NhatKy_ViPham!C:C, "T15") - SUMIFS(NhatKy_ViPham!K:K, NhatKy_ViPham!E:E, "12_Toan_B", NhatKy_ViPham!F:F, B13, NhatKy_ViPham!C:C, "T15")</f>
        <v>100</v>
      </c>
      <c r="AG13" s="7">
        <f>100 + SUMIFS(NhatKy_ViPham!J:J, NhatKy_ViPham!E:E, "12_Toan_B", NhatKy_ViPham!F:F, B13, NhatKy_ViPham!C:C, "T16") - SUMIFS(NhatKy_ViPham!K:K, NhatKy_ViPham!E:E, "12_Toan_B", NhatKy_ViPham!F:F, B13, NhatKy_ViPham!C:C, "T16")</f>
        <v>100</v>
      </c>
      <c r="AH13" s="7">
        <f>100 + SUMIFS(NhatKy_ViPham!J:J, NhatKy_ViPham!E:E, "12_Toan_B", NhatKy_ViPham!F:F, B13, NhatKy_ViPham!C:C, "T17") - SUMIFS(NhatKy_ViPham!K:K, NhatKy_ViPham!E:E, "12_Toan_B", NhatKy_ViPham!F:F, B13, NhatKy_ViPham!C:C, "T17")</f>
        <v>100</v>
      </c>
      <c r="AI13" s="7">
        <f>100 + SUMIFS(NhatKy_ViPham!J:J, NhatKy_ViPham!E:E, "12_Toan_B", NhatKy_ViPham!F:F, B13, NhatKy_ViPham!C:C, "T18") - SUMIFS(NhatKy_ViPham!K:K, NhatKy_ViPham!E:E, "12_Toan_B", NhatKy_ViPham!F:F, B13, NhatKy_ViPham!C:C, "T18")</f>
        <v>100</v>
      </c>
      <c r="AJ13" s="7">
        <f>100 + SUMIFS(NhatKy_ViPham!J:J, NhatKy_ViPham!E:E, "12_Toan_B", NhatKy_ViPham!F:F, B13, NhatKy_ViPham!C:C, "T19") - SUMIFS(NhatKy_ViPham!K:K, NhatKy_ViPham!E:E, "12_Toan_B", NhatKy_ViPham!F:F, B13, NhatKy_ViPham!C:C, "T19")</f>
        <v>100</v>
      </c>
      <c r="AK13" s="7">
        <f>100 + SUMIFS(NhatKy_ViPham!J:J, NhatKy_ViPham!E:E, "12_Toan_B", NhatKy_ViPham!F:F, B13, NhatKy_ViPham!C:C, "T20") - SUMIFS(NhatKy_ViPham!K:K, NhatKy_ViPham!E:E, "12_Toan_B", NhatKy_ViPham!F:F, B13, NhatKy_ViPham!C:C, "T20")</f>
        <v>100</v>
      </c>
      <c r="AL13" s="7">
        <f>100 + SUMIFS(NhatKy_ViPham!J:J, NhatKy_ViPham!E:E, "12_Toan_B", NhatKy_ViPham!F:F, B13, NhatKy_ViPham!C:C, "T21") - SUMIFS(NhatKy_ViPham!K:K, NhatKy_ViPham!E:E, "12_Toan_B", NhatKy_ViPham!F:F, B13, NhatKy_ViPham!C:C, "T21")</f>
        <v>100</v>
      </c>
      <c r="AM13" s="7">
        <f>100 + SUMIFS(NhatKy_ViPham!J:J, NhatKy_ViPham!E:E, "12_Toan_B", NhatKy_ViPham!F:F, B13, NhatKy_ViPham!C:C, "T22") - SUMIFS(NhatKy_ViPham!K:K, NhatKy_ViPham!E:E, "12_Toan_B", NhatKy_ViPham!F:F, B13, NhatKy_ViPham!C:C, "T22")</f>
        <v>100</v>
      </c>
      <c r="AN13" s="7">
        <f>100 + SUMIFS(NhatKy_ViPham!J:J, NhatKy_ViPham!E:E, "12_Toan_B", NhatKy_ViPham!F:F, B13, NhatKy_ViPham!C:C, "T23") - SUMIFS(NhatKy_ViPham!K:K, NhatKy_ViPham!E:E, "12_Toan_B", NhatKy_ViPham!F:F, B13, NhatKy_ViPham!C:C, "T23")</f>
        <v>100</v>
      </c>
      <c r="AO13" s="7">
        <f>100 + SUMIFS(NhatKy_ViPham!J:J, NhatKy_ViPham!E:E, "12_Toan_B", NhatKy_ViPham!F:F, B13, NhatKy_ViPham!C:C, "T24") - SUMIFS(NhatKy_ViPham!K:K, NhatKy_ViPham!E:E, "12_Toan_B", NhatKy_ViPham!F:F, B13, NhatKy_ViPham!C:C, "T24")</f>
        <v>100</v>
      </c>
      <c r="AP13" s="7">
        <f>100 + SUMIFS(NhatKy_ViPham!J:J, NhatKy_ViPham!E:E, "12_Toan_B", NhatKy_ViPham!F:F, B13, NhatKy_ViPham!C:C, "T25") - SUMIFS(NhatKy_ViPham!K:K, NhatKy_ViPham!E:E, "12_Toan_B", NhatKy_ViPham!F:F, B13, NhatKy_ViPham!C:C, "T25")</f>
        <v>100</v>
      </c>
      <c r="AQ13" s="7">
        <f>100 + SUMIFS(NhatKy_ViPham!J:J, NhatKy_ViPham!E:E, "12_Toan_B", NhatKy_ViPham!F:F, B13, NhatKy_ViPham!C:C, "T26") - SUMIFS(NhatKy_ViPham!K:K, NhatKy_ViPham!E:E, "12_Toan_B", NhatKy_ViPham!F:F, B13, NhatKy_ViPham!C:C, "T26")</f>
        <v>100</v>
      </c>
      <c r="AR13" s="7">
        <f>100 + SUMIFS(NhatKy_ViPham!J:J, NhatKy_ViPham!E:E, "12_Toan_B", NhatKy_ViPham!F:F, B13, NhatKy_ViPham!C:C, "T27") - SUMIFS(NhatKy_ViPham!K:K, NhatKy_ViPham!E:E, "12_Toan_B", NhatKy_ViPham!F:F, B13, NhatKy_ViPham!C:C, "T27")</f>
        <v>100</v>
      </c>
      <c r="AS13" s="7">
        <f>100 + SUMIFS(NhatKy_ViPham!J:J, NhatKy_ViPham!E:E, "12_Toan_B", NhatKy_ViPham!F:F, B13, NhatKy_ViPham!C:C, "T28") - SUMIFS(NhatKy_ViPham!K:K, NhatKy_ViPham!E:E, "12_Toan_B", NhatKy_ViPham!F:F, B13, NhatKy_ViPham!C:C, "T28")</f>
        <v>100</v>
      </c>
      <c r="AT13" s="7">
        <f>100 + SUMIFS(NhatKy_ViPham!J:J, NhatKy_ViPham!E:E, "12_Toan_B", NhatKy_ViPham!F:F, B13, NhatKy_ViPham!C:C, "T29") - SUMIFS(NhatKy_ViPham!K:K, NhatKy_ViPham!E:E, "12_Toan_B", NhatKy_ViPham!F:F, B13, NhatKy_ViPham!C:C, "T29")</f>
        <v>100</v>
      </c>
      <c r="AU13" s="7">
        <f>100 + SUMIFS(NhatKy_ViPham!J:J, NhatKy_ViPham!E:E, "12_Toan_B", NhatKy_ViPham!F:F, B13, NhatKy_ViPham!C:C, "T30") - SUMIFS(NhatKy_ViPham!K:K, NhatKy_ViPham!E:E, "12_Toan_B", NhatKy_ViPham!F:F, B13, NhatKy_ViPham!C:C, "T30")</f>
        <v>100</v>
      </c>
      <c r="AV13" s="7">
        <f>100 + SUMIFS(NhatKy_ViPham!J:J, NhatKy_ViPham!E:E, "12_Toan_B", NhatKy_ViPham!F:F, B13, NhatKy_ViPham!C:C, "T31") - SUMIFS(NhatKy_ViPham!K:K, NhatKy_ViPham!E:E, "12_Toan_B", NhatKy_ViPham!F:F, B13, NhatKy_ViPham!C:C, "T31")</f>
        <v>100</v>
      </c>
      <c r="AW13" s="7">
        <f>100 + SUMIFS(NhatKy_ViPham!J:J, NhatKy_ViPham!E:E, "12_Toan_B", NhatKy_ViPham!F:F, B13, NhatKy_ViPham!C:C, "T32") - SUMIFS(NhatKy_ViPham!K:K, NhatKy_ViPham!E:E, "12_Toan_B", NhatKy_ViPham!F:F, B13, NhatKy_ViPham!C:C, "T32")</f>
        <v>100</v>
      </c>
      <c r="AX13" s="7">
        <f>100 + SUMIFS(NhatKy_ViPham!J:J, NhatKy_ViPham!E:E, "12_Toan_B", NhatKy_ViPham!F:F, B13, NhatKy_ViPham!C:C, "T33") - SUMIFS(NhatKy_ViPham!K:K, NhatKy_ViPham!E:E, "12_Toan_B", NhatKy_ViPham!F:F, B13, NhatKy_ViPham!C:C, "T33")</f>
        <v>100</v>
      </c>
      <c r="AY13" s="7">
        <f>100 + SUMIFS(NhatKy_ViPham!J:J, NhatKy_ViPham!E:E, "12_Toan_B", NhatKy_ViPham!F:F, B13, NhatKy_ViPham!C:C, "T34") - SUMIFS(NhatKy_ViPham!K:K, NhatKy_ViPham!E:E, "12_Toan_B", NhatKy_ViPham!F:F, B13, NhatKy_ViPham!C:C, "T34")</f>
        <v>100</v>
      </c>
      <c r="AZ13" s="7">
        <f>100 + SUMIFS(NhatKy_ViPham!J:J, NhatKy_ViPham!E:E, "12_Toan_B", NhatKy_ViPham!F:F, B13, NhatKy_ViPham!C:C, "T35") - SUMIFS(NhatKy_ViPham!K:K, NhatKy_ViPham!E:E, "12_Toan_B", NhatKy_ViPham!F:F, B13, NhatKy_ViPham!C:C, "T35")</f>
        <v>100</v>
      </c>
      <c r="BA13" s="12">
        <f t="shared" si="0"/>
        <v>100</v>
      </c>
      <c r="BB13" s="11" t="s">
        <v>430</v>
      </c>
      <c r="BC13" s="14" t="str">
        <f t="shared" si="1"/>
        <v>Tốt</v>
      </c>
      <c r="BD13" s="10" t="str">
        <f t="shared" si="2"/>
        <v>🟢 BÌNH THƯỜNG</v>
      </c>
    </row>
    <row r="14" spans="1:56" x14ac:dyDescent="0.25">
      <c r="A14" s="5">
        <v>6</v>
      </c>
      <c r="B14" s="15" t="s">
        <v>1820</v>
      </c>
      <c r="C14" s="5" t="s">
        <v>2279</v>
      </c>
      <c r="D14" s="5" t="s">
        <v>435</v>
      </c>
      <c r="E14" s="11" t="s">
        <v>430</v>
      </c>
      <c r="F14" s="6">
        <f>SUMIFS(NhatKy_ViPham!K:K, NhatKy_ViPham!E:E, "12_Toan_B", NhatKy_ViPham!F:F, B14, NhatKy_ViPham!H:H, "L01")</f>
        <v>0</v>
      </c>
      <c r="G14" s="6">
        <f>SUMIFS(NhatKy_ViPham!K:K, NhatKy_ViPham!E:E, "12_Toan_B", NhatKy_ViPham!F:F, B14, NhatKy_ViPham!H:H, "L02")</f>
        <v>0</v>
      </c>
      <c r="H14" s="6">
        <f>SUMIFS(NhatKy_ViPham!K:K, NhatKy_ViPham!E:E, "12_Toan_B", NhatKy_ViPham!F:F, B14, NhatKy_ViPham!H:H, "L03")</f>
        <v>0</v>
      </c>
      <c r="I14" s="6">
        <f>SUMIFS(NhatKy_ViPham!K:K, NhatKy_ViPham!E:E, "12_Toan_B", NhatKy_ViPham!F:F, B14, NhatKy_ViPham!H:H, "L04")</f>
        <v>0</v>
      </c>
      <c r="J14" s="6">
        <f>SUMIFS(NhatKy_ViPham!K:K, NhatKy_ViPham!E:E, "12_Toan_B", NhatKy_ViPham!F:F, B14, NhatKy_ViPham!H:H, "L05")</f>
        <v>0</v>
      </c>
      <c r="K14" s="6">
        <f>SUMIFS(NhatKy_ViPham!K:K, NhatKy_ViPham!E:E, "12_Toan_B", NhatKy_ViPham!F:F, B14, NhatKy_ViPham!H:H, "L06")</f>
        <v>0</v>
      </c>
      <c r="L14" s="6">
        <f>SUMIFS(NhatKy_ViPham!K:K, NhatKy_ViPham!E:E, "12_Toan_B", NhatKy_ViPham!F:F, B14, NhatKy_ViPham!H:H, "L07")</f>
        <v>0</v>
      </c>
      <c r="M14" s="6">
        <f>SUMIFS(NhatKy_ViPham!K:K, NhatKy_ViPham!E:E, "12_Toan_B", NhatKy_ViPham!F:F, B14, NhatKy_ViPham!H:H, "L08")</f>
        <v>0</v>
      </c>
      <c r="N14" s="6">
        <f>SUMIFS(NhatKy_ViPham!K:K, NhatKy_ViPham!E:E, "12_Toan_B", NhatKy_ViPham!F:F, B14, NhatKy_ViPham!H:H, "L09")</f>
        <v>0</v>
      </c>
      <c r="O14" s="6">
        <f>SUMIFS(NhatKy_ViPham!K:K, NhatKy_ViPham!E:E, "12_Toan_B", NhatKy_ViPham!F:F, B14, NhatKy_ViPham!H:H, "L10")</f>
        <v>0</v>
      </c>
      <c r="P14" s="12">
        <f>SUMIFS(NhatKy_ViPham!J:J, NhatKy_ViPham!E:E, "12_Toan_B", NhatKy_ViPham!F:F, B14)</f>
        <v>0</v>
      </c>
      <c r="Q14" s="13">
        <f>SUMIFS(NhatKy_ViPham!K:K, NhatKy_ViPham!E:E, "12_Toan_B", NhatKy_ViPham!F:F, B14)</f>
        <v>0</v>
      </c>
      <c r="R14" s="6">
        <f>100 + SUMIFS(NhatKy_ViPham!J:J, NhatKy_ViPham!E:E, "12_Toan_B", NhatKy_ViPham!F:F, B14, NhatKy_ViPham!C:C, "T1") - SUMIFS(NhatKy_ViPham!K:K, NhatKy_ViPham!E:E, "12_Toan_B", NhatKy_ViPham!F:F, B14, NhatKy_ViPham!C:C, "T1")</f>
        <v>100</v>
      </c>
      <c r="S14" s="6">
        <f>100 + SUMIFS(NhatKy_ViPham!J:J, NhatKy_ViPham!E:E, "12_Toan_B", NhatKy_ViPham!F:F, B14, NhatKy_ViPham!C:C, "T2") - SUMIFS(NhatKy_ViPham!K:K, NhatKy_ViPham!E:E, "12_Toan_B", NhatKy_ViPham!F:F, B14, NhatKy_ViPham!C:C, "T2")</f>
        <v>100</v>
      </c>
      <c r="T14" s="6">
        <f>100 + SUMIFS(NhatKy_ViPham!J:J, NhatKy_ViPham!E:E, "12_Toan_B", NhatKy_ViPham!F:F, B14, NhatKy_ViPham!C:C, "T3") - SUMIFS(NhatKy_ViPham!K:K, NhatKy_ViPham!E:E, "12_Toan_B", NhatKy_ViPham!F:F, B14, NhatKy_ViPham!C:C, "T3")</f>
        <v>100</v>
      </c>
      <c r="U14" s="6">
        <f>100 + SUMIFS(NhatKy_ViPham!J:J, NhatKy_ViPham!E:E, "12_Toan_B", NhatKy_ViPham!F:F, B14, NhatKy_ViPham!C:C, "T4") - SUMIFS(NhatKy_ViPham!K:K, NhatKy_ViPham!E:E, "12_Toan_B", NhatKy_ViPham!F:F, B14, NhatKy_ViPham!C:C, "T4")</f>
        <v>100</v>
      </c>
      <c r="V14" s="6">
        <f>100 + SUMIFS(NhatKy_ViPham!J:J, NhatKy_ViPham!E:E, "12_Toan_B", NhatKy_ViPham!F:F, B14, NhatKy_ViPham!C:C, "T5") - SUMIFS(NhatKy_ViPham!K:K, NhatKy_ViPham!E:E, "12_Toan_B", NhatKy_ViPham!F:F, B14, NhatKy_ViPham!C:C, "T5")</f>
        <v>100</v>
      </c>
      <c r="W14" s="6">
        <f>100 + SUMIFS(NhatKy_ViPham!J:J, NhatKy_ViPham!E:E, "12_Toan_B", NhatKy_ViPham!F:F, B14, NhatKy_ViPham!C:C, "T6") - SUMIFS(NhatKy_ViPham!K:K, NhatKy_ViPham!E:E, "12_Toan_B", NhatKy_ViPham!F:F, B14, NhatKy_ViPham!C:C, "T6")</f>
        <v>100</v>
      </c>
      <c r="X14" s="6">
        <f>100 + SUMIFS(NhatKy_ViPham!J:J, NhatKy_ViPham!E:E, "12_Toan_B", NhatKy_ViPham!F:F, B14, NhatKy_ViPham!C:C, "T7") - SUMIFS(NhatKy_ViPham!K:K, NhatKy_ViPham!E:E, "12_Toan_B", NhatKy_ViPham!F:F, B14, NhatKy_ViPham!C:C, "T7")</f>
        <v>100</v>
      </c>
      <c r="Y14" s="6">
        <f>100 + SUMIFS(NhatKy_ViPham!J:J, NhatKy_ViPham!E:E, "12_Toan_B", NhatKy_ViPham!F:F, B14, NhatKy_ViPham!C:C, "T8") - SUMIFS(NhatKy_ViPham!K:K, NhatKy_ViPham!E:E, "12_Toan_B", NhatKy_ViPham!F:F, B14, NhatKy_ViPham!C:C, "T8")</f>
        <v>100</v>
      </c>
      <c r="Z14" s="6">
        <f>100 + SUMIFS(NhatKy_ViPham!J:J, NhatKy_ViPham!E:E, "12_Toan_B", NhatKy_ViPham!F:F, B14, NhatKy_ViPham!C:C, "T9") - SUMIFS(NhatKy_ViPham!K:K, NhatKy_ViPham!E:E, "12_Toan_B", NhatKy_ViPham!F:F, B14, NhatKy_ViPham!C:C, "T9")</f>
        <v>100</v>
      </c>
      <c r="AA14" s="6">
        <f>100 + SUMIFS(NhatKy_ViPham!J:J, NhatKy_ViPham!E:E, "12_Toan_B", NhatKy_ViPham!F:F, B14, NhatKy_ViPham!C:C, "T10") - SUMIFS(NhatKy_ViPham!K:K, NhatKy_ViPham!E:E, "12_Toan_B", NhatKy_ViPham!F:F, B14, NhatKy_ViPham!C:C, "T10")</f>
        <v>100</v>
      </c>
      <c r="AB14" s="6">
        <f>100 + SUMIFS(NhatKy_ViPham!J:J, NhatKy_ViPham!E:E, "12_Toan_B", NhatKy_ViPham!F:F, B14, NhatKy_ViPham!C:C, "T11") - SUMIFS(NhatKy_ViPham!K:K, NhatKy_ViPham!E:E, "12_Toan_B", NhatKy_ViPham!F:F, B14, NhatKy_ViPham!C:C, "T11")</f>
        <v>100</v>
      </c>
      <c r="AC14" s="6">
        <f>100 + SUMIFS(NhatKy_ViPham!J:J, NhatKy_ViPham!E:E, "12_Toan_B", NhatKy_ViPham!F:F, B14, NhatKy_ViPham!C:C, "T12") - SUMIFS(NhatKy_ViPham!K:K, NhatKy_ViPham!E:E, "12_Toan_B", NhatKy_ViPham!F:F, B14, NhatKy_ViPham!C:C, "T12")</f>
        <v>100</v>
      </c>
      <c r="AD14" s="6">
        <f>100 + SUMIFS(NhatKy_ViPham!J:J, NhatKy_ViPham!E:E, "12_Toan_B", NhatKy_ViPham!F:F, B14, NhatKy_ViPham!C:C, "T13") - SUMIFS(NhatKy_ViPham!K:K, NhatKy_ViPham!E:E, "12_Toan_B", NhatKy_ViPham!F:F, B14, NhatKy_ViPham!C:C, "T13")</f>
        <v>100</v>
      </c>
      <c r="AE14" s="6">
        <f>100 + SUMIFS(NhatKy_ViPham!J:J, NhatKy_ViPham!E:E, "12_Toan_B", NhatKy_ViPham!F:F, B14, NhatKy_ViPham!C:C, "T14") - SUMIFS(NhatKy_ViPham!K:K, NhatKy_ViPham!E:E, "12_Toan_B", NhatKy_ViPham!F:F, B14, NhatKy_ViPham!C:C, "T14")</f>
        <v>100</v>
      </c>
      <c r="AF14" s="6">
        <f>100 + SUMIFS(NhatKy_ViPham!J:J, NhatKy_ViPham!E:E, "12_Toan_B", NhatKy_ViPham!F:F, B14, NhatKy_ViPham!C:C, "T15") - SUMIFS(NhatKy_ViPham!K:K, NhatKy_ViPham!E:E, "12_Toan_B", NhatKy_ViPham!F:F, B14, NhatKy_ViPham!C:C, "T15")</f>
        <v>100</v>
      </c>
      <c r="AG14" s="6">
        <f>100 + SUMIFS(NhatKy_ViPham!J:J, NhatKy_ViPham!E:E, "12_Toan_B", NhatKy_ViPham!F:F, B14, NhatKy_ViPham!C:C, "T16") - SUMIFS(NhatKy_ViPham!K:K, NhatKy_ViPham!E:E, "12_Toan_B", NhatKy_ViPham!F:F, B14, NhatKy_ViPham!C:C, "T16")</f>
        <v>100</v>
      </c>
      <c r="AH14" s="6">
        <f>100 + SUMIFS(NhatKy_ViPham!J:J, NhatKy_ViPham!E:E, "12_Toan_B", NhatKy_ViPham!F:F, B14, NhatKy_ViPham!C:C, "T17") - SUMIFS(NhatKy_ViPham!K:K, NhatKy_ViPham!E:E, "12_Toan_B", NhatKy_ViPham!F:F, B14, NhatKy_ViPham!C:C, "T17")</f>
        <v>100</v>
      </c>
      <c r="AI14" s="6">
        <f>100 + SUMIFS(NhatKy_ViPham!J:J, NhatKy_ViPham!E:E, "12_Toan_B", NhatKy_ViPham!F:F, B14, NhatKy_ViPham!C:C, "T18") - SUMIFS(NhatKy_ViPham!K:K, NhatKy_ViPham!E:E, "12_Toan_B", NhatKy_ViPham!F:F, B14, NhatKy_ViPham!C:C, "T18")</f>
        <v>100</v>
      </c>
      <c r="AJ14" s="6">
        <f>100 + SUMIFS(NhatKy_ViPham!J:J, NhatKy_ViPham!E:E, "12_Toan_B", NhatKy_ViPham!F:F, B14, NhatKy_ViPham!C:C, "T19") - SUMIFS(NhatKy_ViPham!K:K, NhatKy_ViPham!E:E, "12_Toan_B", NhatKy_ViPham!F:F, B14, NhatKy_ViPham!C:C, "T19")</f>
        <v>100</v>
      </c>
      <c r="AK14" s="6">
        <f>100 + SUMIFS(NhatKy_ViPham!J:J, NhatKy_ViPham!E:E, "12_Toan_B", NhatKy_ViPham!F:F, B14, NhatKy_ViPham!C:C, "T20") - SUMIFS(NhatKy_ViPham!K:K, NhatKy_ViPham!E:E, "12_Toan_B", NhatKy_ViPham!F:F, B14, NhatKy_ViPham!C:C, "T20")</f>
        <v>100</v>
      </c>
      <c r="AL14" s="6">
        <f>100 + SUMIFS(NhatKy_ViPham!J:J, NhatKy_ViPham!E:E, "12_Toan_B", NhatKy_ViPham!F:F, B14, NhatKy_ViPham!C:C, "T21") - SUMIFS(NhatKy_ViPham!K:K, NhatKy_ViPham!E:E, "12_Toan_B", NhatKy_ViPham!F:F, B14, NhatKy_ViPham!C:C, "T21")</f>
        <v>100</v>
      </c>
      <c r="AM14" s="6">
        <f>100 + SUMIFS(NhatKy_ViPham!J:J, NhatKy_ViPham!E:E, "12_Toan_B", NhatKy_ViPham!F:F, B14, NhatKy_ViPham!C:C, "T22") - SUMIFS(NhatKy_ViPham!K:K, NhatKy_ViPham!E:E, "12_Toan_B", NhatKy_ViPham!F:F, B14, NhatKy_ViPham!C:C, "T22")</f>
        <v>100</v>
      </c>
      <c r="AN14" s="6">
        <f>100 + SUMIFS(NhatKy_ViPham!J:J, NhatKy_ViPham!E:E, "12_Toan_B", NhatKy_ViPham!F:F, B14, NhatKy_ViPham!C:C, "T23") - SUMIFS(NhatKy_ViPham!K:K, NhatKy_ViPham!E:E, "12_Toan_B", NhatKy_ViPham!F:F, B14, NhatKy_ViPham!C:C, "T23")</f>
        <v>100</v>
      </c>
      <c r="AO14" s="6">
        <f>100 + SUMIFS(NhatKy_ViPham!J:J, NhatKy_ViPham!E:E, "12_Toan_B", NhatKy_ViPham!F:F, B14, NhatKy_ViPham!C:C, "T24") - SUMIFS(NhatKy_ViPham!K:K, NhatKy_ViPham!E:E, "12_Toan_B", NhatKy_ViPham!F:F, B14, NhatKy_ViPham!C:C, "T24")</f>
        <v>100</v>
      </c>
      <c r="AP14" s="6">
        <f>100 + SUMIFS(NhatKy_ViPham!J:J, NhatKy_ViPham!E:E, "12_Toan_B", NhatKy_ViPham!F:F, B14, NhatKy_ViPham!C:C, "T25") - SUMIFS(NhatKy_ViPham!K:K, NhatKy_ViPham!E:E, "12_Toan_B", NhatKy_ViPham!F:F, B14, NhatKy_ViPham!C:C, "T25")</f>
        <v>100</v>
      </c>
      <c r="AQ14" s="6">
        <f>100 + SUMIFS(NhatKy_ViPham!J:J, NhatKy_ViPham!E:E, "12_Toan_B", NhatKy_ViPham!F:F, B14, NhatKy_ViPham!C:C, "T26") - SUMIFS(NhatKy_ViPham!K:K, NhatKy_ViPham!E:E, "12_Toan_B", NhatKy_ViPham!F:F, B14, NhatKy_ViPham!C:C, "T26")</f>
        <v>100</v>
      </c>
      <c r="AR14" s="6">
        <f>100 + SUMIFS(NhatKy_ViPham!J:J, NhatKy_ViPham!E:E, "12_Toan_B", NhatKy_ViPham!F:F, B14, NhatKy_ViPham!C:C, "T27") - SUMIFS(NhatKy_ViPham!K:K, NhatKy_ViPham!E:E, "12_Toan_B", NhatKy_ViPham!F:F, B14, NhatKy_ViPham!C:C, "T27")</f>
        <v>100</v>
      </c>
      <c r="AS14" s="6">
        <f>100 + SUMIFS(NhatKy_ViPham!J:J, NhatKy_ViPham!E:E, "12_Toan_B", NhatKy_ViPham!F:F, B14, NhatKy_ViPham!C:C, "T28") - SUMIFS(NhatKy_ViPham!K:K, NhatKy_ViPham!E:E, "12_Toan_B", NhatKy_ViPham!F:F, B14, NhatKy_ViPham!C:C, "T28")</f>
        <v>100</v>
      </c>
      <c r="AT14" s="6">
        <f>100 + SUMIFS(NhatKy_ViPham!J:J, NhatKy_ViPham!E:E, "12_Toan_B", NhatKy_ViPham!F:F, B14, NhatKy_ViPham!C:C, "T29") - SUMIFS(NhatKy_ViPham!K:K, NhatKy_ViPham!E:E, "12_Toan_B", NhatKy_ViPham!F:F, B14, NhatKy_ViPham!C:C, "T29")</f>
        <v>100</v>
      </c>
      <c r="AU14" s="6">
        <f>100 + SUMIFS(NhatKy_ViPham!J:J, NhatKy_ViPham!E:E, "12_Toan_B", NhatKy_ViPham!F:F, B14, NhatKy_ViPham!C:C, "T30") - SUMIFS(NhatKy_ViPham!K:K, NhatKy_ViPham!E:E, "12_Toan_B", NhatKy_ViPham!F:F, B14, NhatKy_ViPham!C:C, "T30")</f>
        <v>100</v>
      </c>
      <c r="AV14" s="6">
        <f>100 + SUMIFS(NhatKy_ViPham!J:J, NhatKy_ViPham!E:E, "12_Toan_B", NhatKy_ViPham!F:F, B14, NhatKy_ViPham!C:C, "T31") - SUMIFS(NhatKy_ViPham!K:K, NhatKy_ViPham!E:E, "12_Toan_B", NhatKy_ViPham!F:F, B14, NhatKy_ViPham!C:C, "T31")</f>
        <v>100</v>
      </c>
      <c r="AW14" s="6">
        <f>100 + SUMIFS(NhatKy_ViPham!J:J, NhatKy_ViPham!E:E, "12_Toan_B", NhatKy_ViPham!F:F, B14, NhatKy_ViPham!C:C, "T32") - SUMIFS(NhatKy_ViPham!K:K, NhatKy_ViPham!E:E, "12_Toan_B", NhatKy_ViPham!F:F, B14, NhatKy_ViPham!C:C, "T32")</f>
        <v>100</v>
      </c>
      <c r="AX14" s="6">
        <f>100 + SUMIFS(NhatKy_ViPham!J:J, NhatKy_ViPham!E:E, "12_Toan_B", NhatKy_ViPham!F:F, B14, NhatKy_ViPham!C:C, "T33") - SUMIFS(NhatKy_ViPham!K:K, NhatKy_ViPham!E:E, "12_Toan_B", NhatKy_ViPham!F:F, B14, NhatKy_ViPham!C:C, "T33")</f>
        <v>100</v>
      </c>
      <c r="AY14" s="6">
        <f>100 + SUMIFS(NhatKy_ViPham!J:J, NhatKy_ViPham!E:E, "12_Toan_B", NhatKy_ViPham!F:F, B14, NhatKy_ViPham!C:C, "T34") - SUMIFS(NhatKy_ViPham!K:K, NhatKy_ViPham!E:E, "12_Toan_B", NhatKy_ViPham!F:F, B14, NhatKy_ViPham!C:C, "T34")</f>
        <v>100</v>
      </c>
      <c r="AZ14" s="6">
        <f>100 + SUMIFS(NhatKy_ViPham!J:J, NhatKy_ViPham!E:E, "12_Toan_B", NhatKy_ViPham!F:F, B14, NhatKy_ViPham!C:C, "T35") - SUMIFS(NhatKy_ViPham!K:K, NhatKy_ViPham!E:E, "12_Toan_B", NhatKy_ViPham!F:F, B14, NhatKy_ViPham!C:C, "T35")</f>
        <v>100</v>
      </c>
      <c r="BA14" s="12">
        <f t="shared" si="0"/>
        <v>100</v>
      </c>
      <c r="BB14" s="11" t="s">
        <v>430</v>
      </c>
      <c r="BC14" s="16" t="str">
        <f t="shared" si="1"/>
        <v>Tốt</v>
      </c>
      <c r="BD14" s="15" t="str">
        <f t="shared" si="2"/>
        <v>🟢 BÌNH THƯỜNG</v>
      </c>
    </row>
    <row r="15" spans="1:56" x14ac:dyDescent="0.25">
      <c r="A15" s="4">
        <v>7</v>
      </c>
      <c r="B15" s="10" t="s">
        <v>701</v>
      </c>
      <c r="C15" s="4" t="s">
        <v>2280</v>
      </c>
      <c r="D15" s="4" t="s">
        <v>435</v>
      </c>
      <c r="E15" s="11" t="s">
        <v>430</v>
      </c>
      <c r="F15" s="7">
        <f>SUMIFS(NhatKy_ViPham!K:K, NhatKy_ViPham!E:E, "12_Toan_B", NhatKy_ViPham!F:F, B15, NhatKy_ViPham!H:H, "L01")</f>
        <v>0</v>
      </c>
      <c r="G15" s="7">
        <f>SUMIFS(NhatKy_ViPham!K:K, NhatKy_ViPham!E:E, "12_Toan_B", NhatKy_ViPham!F:F, B15, NhatKy_ViPham!H:H, "L02")</f>
        <v>0</v>
      </c>
      <c r="H15" s="7">
        <f>SUMIFS(NhatKy_ViPham!K:K, NhatKy_ViPham!E:E, "12_Toan_B", NhatKy_ViPham!F:F, B15, NhatKy_ViPham!H:H, "L03")</f>
        <v>0</v>
      </c>
      <c r="I15" s="7">
        <f>SUMIFS(NhatKy_ViPham!K:K, NhatKy_ViPham!E:E, "12_Toan_B", NhatKy_ViPham!F:F, B15, NhatKy_ViPham!H:H, "L04")</f>
        <v>0</v>
      </c>
      <c r="J15" s="7">
        <f>SUMIFS(NhatKy_ViPham!K:K, NhatKy_ViPham!E:E, "12_Toan_B", NhatKy_ViPham!F:F, B15, NhatKy_ViPham!H:H, "L05")</f>
        <v>0</v>
      </c>
      <c r="K15" s="7">
        <f>SUMIFS(NhatKy_ViPham!K:K, NhatKy_ViPham!E:E, "12_Toan_B", NhatKy_ViPham!F:F, B15, NhatKy_ViPham!H:H, "L06")</f>
        <v>0</v>
      </c>
      <c r="L15" s="7">
        <f>SUMIFS(NhatKy_ViPham!K:K, NhatKy_ViPham!E:E, "12_Toan_B", NhatKy_ViPham!F:F, B15, NhatKy_ViPham!H:H, "L07")</f>
        <v>0</v>
      </c>
      <c r="M15" s="7">
        <f>SUMIFS(NhatKy_ViPham!K:K, NhatKy_ViPham!E:E, "12_Toan_B", NhatKy_ViPham!F:F, B15, NhatKy_ViPham!H:H, "L08")</f>
        <v>0</v>
      </c>
      <c r="N15" s="7">
        <f>SUMIFS(NhatKy_ViPham!K:K, NhatKy_ViPham!E:E, "12_Toan_B", NhatKy_ViPham!F:F, B15, NhatKy_ViPham!H:H, "L09")</f>
        <v>0</v>
      </c>
      <c r="O15" s="7">
        <f>SUMIFS(NhatKy_ViPham!K:K, NhatKy_ViPham!E:E, "12_Toan_B", NhatKy_ViPham!F:F, B15, NhatKy_ViPham!H:H, "L10")</f>
        <v>0</v>
      </c>
      <c r="P15" s="12">
        <f>SUMIFS(NhatKy_ViPham!J:J, NhatKy_ViPham!E:E, "12_Toan_B", NhatKy_ViPham!F:F, B15)</f>
        <v>0</v>
      </c>
      <c r="Q15" s="13">
        <f>SUMIFS(NhatKy_ViPham!K:K, NhatKy_ViPham!E:E, "12_Toan_B", NhatKy_ViPham!F:F, B15)</f>
        <v>0</v>
      </c>
      <c r="R15" s="7">
        <f>100 + SUMIFS(NhatKy_ViPham!J:J, NhatKy_ViPham!E:E, "12_Toan_B", NhatKy_ViPham!F:F, B15, NhatKy_ViPham!C:C, "T1") - SUMIFS(NhatKy_ViPham!K:K, NhatKy_ViPham!E:E, "12_Toan_B", NhatKy_ViPham!F:F, B15, NhatKy_ViPham!C:C, "T1")</f>
        <v>100</v>
      </c>
      <c r="S15" s="7">
        <f>100 + SUMIFS(NhatKy_ViPham!J:J, NhatKy_ViPham!E:E, "12_Toan_B", NhatKy_ViPham!F:F, B15, NhatKy_ViPham!C:C, "T2") - SUMIFS(NhatKy_ViPham!K:K, NhatKy_ViPham!E:E, "12_Toan_B", NhatKy_ViPham!F:F, B15, NhatKy_ViPham!C:C, "T2")</f>
        <v>100</v>
      </c>
      <c r="T15" s="7">
        <f>100 + SUMIFS(NhatKy_ViPham!J:J, NhatKy_ViPham!E:E, "12_Toan_B", NhatKy_ViPham!F:F, B15, NhatKy_ViPham!C:C, "T3") - SUMIFS(NhatKy_ViPham!K:K, NhatKy_ViPham!E:E, "12_Toan_B", NhatKy_ViPham!F:F, B15, NhatKy_ViPham!C:C, "T3")</f>
        <v>100</v>
      </c>
      <c r="U15" s="7">
        <f>100 + SUMIFS(NhatKy_ViPham!J:J, NhatKy_ViPham!E:E, "12_Toan_B", NhatKy_ViPham!F:F, B15, NhatKy_ViPham!C:C, "T4") - SUMIFS(NhatKy_ViPham!K:K, NhatKy_ViPham!E:E, "12_Toan_B", NhatKy_ViPham!F:F, B15, NhatKy_ViPham!C:C, "T4")</f>
        <v>100</v>
      </c>
      <c r="V15" s="7">
        <f>100 + SUMIFS(NhatKy_ViPham!J:J, NhatKy_ViPham!E:E, "12_Toan_B", NhatKy_ViPham!F:F, B15, NhatKy_ViPham!C:C, "T5") - SUMIFS(NhatKy_ViPham!K:K, NhatKy_ViPham!E:E, "12_Toan_B", NhatKy_ViPham!F:F, B15, NhatKy_ViPham!C:C, "T5")</f>
        <v>100</v>
      </c>
      <c r="W15" s="7">
        <f>100 + SUMIFS(NhatKy_ViPham!J:J, NhatKy_ViPham!E:E, "12_Toan_B", NhatKy_ViPham!F:F, B15, NhatKy_ViPham!C:C, "T6") - SUMIFS(NhatKy_ViPham!K:K, NhatKy_ViPham!E:E, "12_Toan_B", NhatKy_ViPham!F:F, B15, NhatKy_ViPham!C:C, "T6")</f>
        <v>100</v>
      </c>
      <c r="X15" s="7">
        <f>100 + SUMIFS(NhatKy_ViPham!J:J, NhatKy_ViPham!E:E, "12_Toan_B", NhatKy_ViPham!F:F, B15, NhatKy_ViPham!C:C, "T7") - SUMIFS(NhatKy_ViPham!K:K, NhatKy_ViPham!E:E, "12_Toan_B", NhatKy_ViPham!F:F, B15, NhatKy_ViPham!C:C, "T7")</f>
        <v>100</v>
      </c>
      <c r="Y15" s="7">
        <f>100 + SUMIFS(NhatKy_ViPham!J:J, NhatKy_ViPham!E:E, "12_Toan_B", NhatKy_ViPham!F:F, B15, NhatKy_ViPham!C:C, "T8") - SUMIFS(NhatKy_ViPham!K:K, NhatKy_ViPham!E:E, "12_Toan_B", NhatKy_ViPham!F:F, B15, NhatKy_ViPham!C:C, "T8")</f>
        <v>100</v>
      </c>
      <c r="Z15" s="7">
        <f>100 + SUMIFS(NhatKy_ViPham!J:J, NhatKy_ViPham!E:E, "12_Toan_B", NhatKy_ViPham!F:F, B15, NhatKy_ViPham!C:C, "T9") - SUMIFS(NhatKy_ViPham!K:K, NhatKy_ViPham!E:E, "12_Toan_B", NhatKy_ViPham!F:F, B15, NhatKy_ViPham!C:C, "T9")</f>
        <v>100</v>
      </c>
      <c r="AA15" s="7">
        <f>100 + SUMIFS(NhatKy_ViPham!J:J, NhatKy_ViPham!E:E, "12_Toan_B", NhatKy_ViPham!F:F, B15, NhatKy_ViPham!C:C, "T10") - SUMIFS(NhatKy_ViPham!K:K, NhatKy_ViPham!E:E, "12_Toan_B", NhatKy_ViPham!F:F, B15, NhatKy_ViPham!C:C, "T10")</f>
        <v>100</v>
      </c>
      <c r="AB15" s="7">
        <f>100 + SUMIFS(NhatKy_ViPham!J:J, NhatKy_ViPham!E:E, "12_Toan_B", NhatKy_ViPham!F:F, B15, NhatKy_ViPham!C:C, "T11") - SUMIFS(NhatKy_ViPham!K:K, NhatKy_ViPham!E:E, "12_Toan_B", NhatKy_ViPham!F:F, B15, NhatKy_ViPham!C:C, "T11")</f>
        <v>100</v>
      </c>
      <c r="AC15" s="7">
        <f>100 + SUMIFS(NhatKy_ViPham!J:J, NhatKy_ViPham!E:E, "12_Toan_B", NhatKy_ViPham!F:F, B15, NhatKy_ViPham!C:C, "T12") - SUMIFS(NhatKy_ViPham!K:K, NhatKy_ViPham!E:E, "12_Toan_B", NhatKy_ViPham!F:F, B15, NhatKy_ViPham!C:C, "T12")</f>
        <v>100</v>
      </c>
      <c r="AD15" s="7">
        <f>100 + SUMIFS(NhatKy_ViPham!J:J, NhatKy_ViPham!E:E, "12_Toan_B", NhatKy_ViPham!F:F, B15, NhatKy_ViPham!C:C, "T13") - SUMIFS(NhatKy_ViPham!K:K, NhatKy_ViPham!E:E, "12_Toan_B", NhatKy_ViPham!F:F, B15, NhatKy_ViPham!C:C, "T13")</f>
        <v>100</v>
      </c>
      <c r="AE15" s="7">
        <f>100 + SUMIFS(NhatKy_ViPham!J:J, NhatKy_ViPham!E:E, "12_Toan_B", NhatKy_ViPham!F:F, B15, NhatKy_ViPham!C:C, "T14") - SUMIFS(NhatKy_ViPham!K:K, NhatKy_ViPham!E:E, "12_Toan_B", NhatKy_ViPham!F:F, B15, NhatKy_ViPham!C:C, "T14")</f>
        <v>100</v>
      </c>
      <c r="AF15" s="7">
        <f>100 + SUMIFS(NhatKy_ViPham!J:J, NhatKy_ViPham!E:E, "12_Toan_B", NhatKy_ViPham!F:F, B15, NhatKy_ViPham!C:C, "T15") - SUMIFS(NhatKy_ViPham!K:K, NhatKy_ViPham!E:E, "12_Toan_B", NhatKy_ViPham!F:F, B15, NhatKy_ViPham!C:C, "T15")</f>
        <v>100</v>
      </c>
      <c r="AG15" s="7">
        <f>100 + SUMIFS(NhatKy_ViPham!J:J, NhatKy_ViPham!E:E, "12_Toan_B", NhatKy_ViPham!F:F, B15, NhatKy_ViPham!C:C, "T16") - SUMIFS(NhatKy_ViPham!K:K, NhatKy_ViPham!E:E, "12_Toan_B", NhatKy_ViPham!F:F, B15, NhatKy_ViPham!C:C, "T16")</f>
        <v>100</v>
      </c>
      <c r="AH15" s="7">
        <f>100 + SUMIFS(NhatKy_ViPham!J:J, NhatKy_ViPham!E:E, "12_Toan_B", NhatKy_ViPham!F:F, B15, NhatKy_ViPham!C:C, "T17") - SUMIFS(NhatKy_ViPham!K:K, NhatKy_ViPham!E:E, "12_Toan_B", NhatKy_ViPham!F:F, B15, NhatKy_ViPham!C:C, "T17")</f>
        <v>100</v>
      </c>
      <c r="AI15" s="7">
        <f>100 + SUMIFS(NhatKy_ViPham!J:J, NhatKy_ViPham!E:E, "12_Toan_B", NhatKy_ViPham!F:F, B15, NhatKy_ViPham!C:C, "T18") - SUMIFS(NhatKy_ViPham!K:K, NhatKy_ViPham!E:E, "12_Toan_B", NhatKy_ViPham!F:F, B15, NhatKy_ViPham!C:C, "T18")</f>
        <v>100</v>
      </c>
      <c r="AJ15" s="7">
        <f>100 + SUMIFS(NhatKy_ViPham!J:J, NhatKy_ViPham!E:E, "12_Toan_B", NhatKy_ViPham!F:F, B15, NhatKy_ViPham!C:C, "T19") - SUMIFS(NhatKy_ViPham!K:K, NhatKy_ViPham!E:E, "12_Toan_B", NhatKy_ViPham!F:F, B15, NhatKy_ViPham!C:C, "T19")</f>
        <v>100</v>
      </c>
      <c r="AK15" s="7">
        <f>100 + SUMIFS(NhatKy_ViPham!J:J, NhatKy_ViPham!E:E, "12_Toan_B", NhatKy_ViPham!F:F, B15, NhatKy_ViPham!C:C, "T20") - SUMIFS(NhatKy_ViPham!K:K, NhatKy_ViPham!E:E, "12_Toan_B", NhatKy_ViPham!F:F, B15, NhatKy_ViPham!C:C, "T20")</f>
        <v>100</v>
      </c>
      <c r="AL15" s="7">
        <f>100 + SUMIFS(NhatKy_ViPham!J:J, NhatKy_ViPham!E:E, "12_Toan_B", NhatKy_ViPham!F:F, B15, NhatKy_ViPham!C:C, "T21") - SUMIFS(NhatKy_ViPham!K:K, NhatKy_ViPham!E:E, "12_Toan_B", NhatKy_ViPham!F:F, B15, NhatKy_ViPham!C:C, "T21")</f>
        <v>100</v>
      </c>
      <c r="AM15" s="7">
        <f>100 + SUMIFS(NhatKy_ViPham!J:J, NhatKy_ViPham!E:E, "12_Toan_B", NhatKy_ViPham!F:F, B15, NhatKy_ViPham!C:C, "T22") - SUMIFS(NhatKy_ViPham!K:K, NhatKy_ViPham!E:E, "12_Toan_B", NhatKy_ViPham!F:F, B15, NhatKy_ViPham!C:C, "T22")</f>
        <v>100</v>
      </c>
      <c r="AN15" s="7">
        <f>100 + SUMIFS(NhatKy_ViPham!J:J, NhatKy_ViPham!E:E, "12_Toan_B", NhatKy_ViPham!F:F, B15, NhatKy_ViPham!C:C, "T23") - SUMIFS(NhatKy_ViPham!K:K, NhatKy_ViPham!E:E, "12_Toan_B", NhatKy_ViPham!F:F, B15, NhatKy_ViPham!C:C, "T23")</f>
        <v>100</v>
      </c>
      <c r="AO15" s="7">
        <f>100 + SUMIFS(NhatKy_ViPham!J:J, NhatKy_ViPham!E:E, "12_Toan_B", NhatKy_ViPham!F:F, B15, NhatKy_ViPham!C:C, "T24") - SUMIFS(NhatKy_ViPham!K:K, NhatKy_ViPham!E:E, "12_Toan_B", NhatKy_ViPham!F:F, B15, NhatKy_ViPham!C:C, "T24")</f>
        <v>100</v>
      </c>
      <c r="AP15" s="7">
        <f>100 + SUMIFS(NhatKy_ViPham!J:J, NhatKy_ViPham!E:E, "12_Toan_B", NhatKy_ViPham!F:F, B15, NhatKy_ViPham!C:C, "T25") - SUMIFS(NhatKy_ViPham!K:K, NhatKy_ViPham!E:E, "12_Toan_B", NhatKy_ViPham!F:F, B15, NhatKy_ViPham!C:C, "T25")</f>
        <v>100</v>
      </c>
      <c r="AQ15" s="7">
        <f>100 + SUMIFS(NhatKy_ViPham!J:J, NhatKy_ViPham!E:E, "12_Toan_B", NhatKy_ViPham!F:F, B15, NhatKy_ViPham!C:C, "T26") - SUMIFS(NhatKy_ViPham!K:K, NhatKy_ViPham!E:E, "12_Toan_B", NhatKy_ViPham!F:F, B15, NhatKy_ViPham!C:C, "T26")</f>
        <v>100</v>
      </c>
      <c r="AR15" s="7">
        <f>100 + SUMIFS(NhatKy_ViPham!J:J, NhatKy_ViPham!E:E, "12_Toan_B", NhatKy_ViPham!F:F, B15, NhatKy_ViPham!C:C, "T27") - SUMIFS(NhatKy_ViPham!K:K, NhatKy_ViPham!E:E, "12_Toan_B", NhatKy_ViPham!F:F, B15, NhatKy_ViPham!C:C, "T27")</f>
        <v>100</v>
      </c>
      <c r="AS15" s="7">
        <f>100 + SUMIFS(NhatKy_ViPham!J:J, NhatKy_ViPham!E:E, "12_Toan_B", NhatKy_ViPham!F:F, B15, NhatKy_ViPham!C:C, "T28") - SUMIFS(NhatKy_ViPham!K:K, NhatKy_ViPham!E:E, "12_Toan_B", NhatKy_ViPham!F:F, B15, NhatKy_ViPham!C:C, "T28")</f>
        <v>100</v>
      </c>
      <c r="AT15" s="7">
        <f>100 + SUMIFS(NhatKy_ViPham!J:J, NhatKy_ViPham!E:E, "12_Toan_B", NhatKy_ViPham!F:F, B15, NhatKy_ViPham!C:C, "T29") - SUMIFS(NhatKy_ViPham!K:K, NhatKy_ViPham!E:E, "12_Toan_B", NhatKy_ViPham!F:F, B15, NhatKy_ViPham!C:C, "T29")</f>
        <v>100</v>
      </c>
      <c r="AU15" s="7">
        <f>100 + SUMIFS(NhatKy_ViPham!J:J, NhatKy_ViPham!E:E, "12_Toan_B", NhatKy_ViPham!F:F, B15, NhatKy_ViPham!C:C, "T30") - SUMIFS(NhatKy_ViPham!K:K, NhatKy_ViPham!E:E, "12_Toan_B", NhatKy_ViPham!F:F, B15, NhatKy_ViPham!C:C, "T30")</f>
        <v>100</v>
      </c>
      <c r="AV15" s="7">
        <f>100 + SUMIFS(NhatKy_ViPham!J:J, NhatKy_ViPham!E:E, "12_Toan_B", NhatKy_ViPham!F:F, B15, NhatKy_ViPham!C:C, "T31") - SUMIFS(NhatKy_ViPham!K:K, NhatKy_ViPham!E:E, "12_Toan_B", NhatKy_ViPham!F:F, B15, NhatKy_ViPham!C:C, "T31")</f>
        <v>100</v>
      </c>
      <c r="AW15" s="7">
        <f>100 + SUMIFS(NhatKy_ViPham!J:J, NhatKy_ViPham!E:E, "12_Toan_B", NhatKy_ViPham!F:F, B15, NhatKy_ViPham!C:C, "T32") - SUMIFS(NhatKy_ViPham!K:K, NhatKy_ViPham!E:E, "12_Toan_B", NhatKy_ViPham!F:F, B15, NhatKy_ViPham!C:C, "T32")</f>
        <v>100</v>
      </c>
      <c r="AX15" s="7">
        <f>100 + SUMIFS(NhatKy_ViPham!J:J, NhatKy_ViPham!E:E, "12_Toan_B", NhatKy_ViPham!F:F, B15, NhatKy_ViPham!C:C, "T33") - SUMIFS(NhatKy_ViPham!K:K, NhatKy_ViPham!E:E, "12_Toan_B", NhatKy_ViPham!F:F, B15, NhatKy_ViPham!C:C, "T33")</f>
        <v>100</v>
      </c>
      <c r="AY15" s="7">
        <f>100 + SUMIFS(NhatKy_ViPham!J:J, NhatKy_ViPham!E:E, "12_Toan_B", NhatKy_ViPham!F:F, B15, NhatKy_ViPham!C:C, "T34") - SUMIFS(NhatKy_ViPham!K:K, NhatKy_ViPham!E:E, "12_Toan_B", NhatKy_ViPham!F:F, B15, NhatKy_ViPham!C:C, "T34")</f>
        <v>100</v>
      </c>
      <c r="AZ15" s="7">
        <f>100 + SUMIFS(NhatKy_ViPham!J:J, NhatKy_ViPham!E:E, "12_Toan_B", NhatKy_ViPham!F:F, B15, NhatKy_ViPham!C:C, "T35") - SUMIFS(NhatKy_ViPham!K:K, NhatKy_ViPham!E:E, "12_Toan_B", NhatKy_ViPham!F:F, B15, NhatKy_ViPham!C:C, "T35")</f>
        <v>100</v>
      </c>
      <c r="BA15" s="12">
        <f t="shared" si="0"/>
        <v>100</v>
      </c>
      <c r="BB15" s="11" t="s">
        <v>430</v>
      </c>
      <c r="BC15" s="14" t="str">
        <f t="shared" si="1"/>
        <v>Tốt</v>
      </c>
      <c r="BD15" s="10" t="str">
        <f t="shared" si="2"/>
        <v>🟢 BÌNH THƯỜNG</v>
      </c>
    </row>
    <row r="16" spans="1:56" x14ac:dyDescent="0.25">
      <c r="A16" s="5">
        <v>8</v>
      </c>
      <c r="B16" s="15" t="s">
        <v>2281</v>
      </c>
      <c r="C16" s="5" t="s">
        <v>2282</v>
      </c>
      <c r="D16" s="5" t="s">
        <v>435</v>
      </c>
      <c r="E16" s="11" t="s">
        <v>430</v>
      </c>
      <c r="F16" s="6">
        <f>SUMIFS(NhatKy_ViPham!K:K, NhatKy_ViPham!E:E, "12_Toan_B", NhatKy_ViPham!F:F, B16, NhatKy_ViPham!H:H, "L01")</f>
        <v>0</v>
      </c>
      <c r="G16" s="6">
        <f>SUMIFS(NhatKy_ViPham!K:K, NhatKy_ViPham!E:E, "12_Toan_B", NhatKy_ViPham!F:F, B16, NhatKy_ViPham!H:H, "L02")</f>
        <v>0</v>
      </c>
      <c r="H16" s="6">
        <f>SUMIFS(NhatKy_ViPham!K:K, NhatKy_ViPham!E:E, "12_Toan_B", NhatKy_ViPham!F:F, B16, NhatKy_ViPham!H:H, "L03")</f>
        <v>0</v>
      </c>
      <c r="I16" s="6">
        <f>SUMIFS(NhatKy_ViPham!K:K, NhatKy_ViPham!E:E, "12_Toan_B", NhatKy_ViPham!F:F, B16, NhatKy_ViPham!H:H, "L04")</f>
        <v>0</v>
      </c>
      <c r="J16" s="6">
        <f>SUMIFS(NhatKy_ViPham!K:K, NhatKy_ViPham!E:E, "12_Toan_B", NhatKy_ViPham!F:F, B16, NhatKy_ViPham!H:H, "L05")</f>
        <v>0</v>
      </c>
      <c r="K16" s="6">
        <f>SUMIFS(NhatKy_ViPham!K:K, NhatKy_ViPham!E:E, "12_Toan_B", NhatKy_ViPham!F:F, B16, NhatKy_ViPham!H:H, "L06")</f>
        <v>0</v>
      </c>
      <c r="L16" s="6">
        <f>SUMIFS(NhatKy_ViPham!K:K, NhatKy_ViPham!E:E, "12_Toan_B", NhatKy_ViPham!F:F, B16, NhatKy_ViPham!H:H, "L07")</f>
        <v>0</v>
      </c>
      <c r="M16" s="6">
        <f>SUMIFS(NhatKy_ViPham!K:K, NhatKy_ViPham!E:E, "12_Toan_B", NhatKy_ViPham!F:F, B16, NhatKy_ViPham!H:H, "L08")</f>
        <v>0</v>
      </c>
      <c r="N16" s="6">
        <f>SUMIFS(NhatKy_ViPham!K:K, NhatKy_ViPham!E:E, "12_Toan_B", NhatKy_ViPham!F:F, B16, NhatKy_ViPham!H:H, "L09")</f>
        <v>0</v>
      </c>
      <c r="O16" s="6">
        <f>SUMIFS(NhatKy_ViPham!K:K, NhatKy_ViPham!E:E, "12_Toan_B", NhatKy_ViPham!F:F, B16, NhatKy_ViPham!H:H, "L10")</f>
        <v>0</v>
      </c>
      <c r="P16" s="12">
        <f>SUMIFS(NhatKy_ViPham!J:J, NhatKy_ViPham!E:E, "12_Toan_B", NhatKy_ViPham!F:F, B16)</f>
        <v>0</v>
      </c>
      <c r="Q16" s="13">
        <f>SUMIFS(NhatKy_ViPham!K:K, NhatKy_ViPham!E:E, "12_Toan_B", NhatKy_ViPham!F:F, B16)</f>
        <v>0</v>
      </c>
      <c r="R16" s="6">
        <f>100 + SUMIFS(NhatKy_ViPham!J:J, NhatKy_ViPham!E:E, "12_Toan_B", NhatKy_ViPham!F:F, B16, NhatKy_ViPham!C:C, "T1") - SUMIFS(NhatKy_ViPham!K:K, NhatKy_ViPham!E:E, "12_Toan_B", NhatKy_ViPham!F:F, B16, NhatKy_ViPham!C:C, "T1")</f>
        <v>100</v>
      </c>
      <c r="S16" s="6">
        <f>100 + SUMIFS(NhatKy_ViPham!J:J, NhatKy_ViPham!E:E, "12_Toan_B", NhatKy_ViPham!F:F, B16, NhatKy_ViPham!C:C, "T2") - SUMIFS(NhatKy_ViPham!K:K, NhatKy_ViPham!E:E, "12_Toan_B", NhatKy_ViPham!F:F, B16, NhatKy_ViPham!C:C, "T2")</f>
        <v>100</v>
      </c>
      <c r="T16" s="6">
        <f>100 + SUMIFS(NhatKy_ViPham!J:J, NhatKy_ViPham!E:E, "12_Toan_B", NhatKy_ViPham!F:F, B16, NhatKy_ViPham!C:C, "T3") - SUMIFS(NhatKy_ViPham!K:K, NhatKy_ViPham!E:E, "12_Toan_B", NhatKy_ViPham!F:F, B16, NhatKy_ViPham!C:C, "T3")</f>
        <v>100</v>
      </c>
      <c r="U16" s="6">
        <f>100 + SUMIFS(NhatKy_ViPham!J:J, NhatKy_ViPham!E:E, "12_Toan_B", NhatKy_ViPham!F:F, B16, NhatKy_ViPham!C:C, "T4") - SUMIFS(NhatKy_ViPham!K:K, NhatKy_ViPham!E:E, "12_Toan_B", NhatKy_ViPham!F:F, B16, NhatKy_ViPham!C:C, "T4")</f>
        <v>100</v>
      </c>
      <c r="V16" s="6">
        <f>100 + SUMIFS(NhatKy_ViPham!J:J, NhatKy_ViPham!E:E, "12_Toan_B", NhatKy_ViPham!F:F, B16, NhatKy_ViPham!C:C, "T5") - SUMIFS(NhatKy_ViPham!K:K, NhatKy_ViPham!E:E, "12_Toan_B", NhatKy_ViPham!F:F, B16, NhatKy_ViPham!C:C, "T5")</f>
        <v>100</v>
      </c>
      <c r="W16" s="6">
        <f>100 + SUMIFS(NhatKy_ViPham!J:J, NhatKy_ViPham!E:E, "12_Toan_B", NhatKy_ViPham!F:F, B16, NhatKy_ViPham!C:C, "T6") - SUMIFS(NhatKy_ViPham!K:K, NhatKy_ViPham!E:E, "12_Toan_B", NhatKy_ViPham!F:F, B16, NhatKy_ViPham!C:C, "T6")</f>
        <v>100</v>
      </c>
      <c r="X16" s="6">
        <f>100 + SUMIFS(NhatKy_ViPham!J:J, NhatKy_ViPham!E:E, "12_Toan_B", NhatKy_ViPham!F:F, B16, NhatKy_ViPham!C:C, "T7") - SUMIFS(NhatKy_ViPham!K:K, NhatKy_ViPham!E:E, "12_Toan_B", NhatKy_ViPham!F:F, B16, NhatKy_ViPham!C:C, "T7")</f>
        <v>100</v>
      </c>
      <c r="Y16" s="6">
        <f>100 + SUMIFS(NhatKy_ViPham!J:J, NhatKy_ViPham!E:E, "12_Toan_B", NhatKy_ViPham!F:F, B16, NhatKy_ViPham!C:C, "T8") - SUMIFS(NhatKy_ViPham!K:K, NhatKy_ViPham!E:E, "12_Toan_B", NhatKy_ViPham!F:F, B16, NhatKy_ViPham!C:C, "T8")</f>
        <v>100</v>
      </c>
      <c r="Z16" s="6">
        <f>100 + SUMIFS(NhatKy_ViPham!J:J, NhatKy_ViPham!E:E, "12_Toan_B", NhatKy_ViPham!F:F, B16, NhatKy_ViPham!C:C, "T9") - SUMIFS(NhatKy_ViPham!K:K, NhatKy_ViPham!E:E, "12_Toan_B", NhatKy_ViPham!F:F, B16, NhatKy_ViPham!C:C, "T9")</f>
        <v>100</v>
      </c>
      <c r="AA16" s="6">
        <f>100 + SUMIFS(NhatKy_ViPham!J:J, NhatKy_ViPham!E:E, "12_Toan_B", NhatKy_ViPham!F:F, B16, NhatKy_ViPham!C:C, "T10") - SUMIFS(NhatKy_ViPham!K:K, NhatKy_ViPham!E:E, "12_Toan_B", NhatKy_ViPham!F:F, B16, NhatKy_ViPham!C:C, "T10")</f>
        <v>100</v>
      </c>
      <c r="AB16" s="6">
        <f>100 + SUMIFS(NhatKy_ViPham!J:J, NhatKy_ViPham!E:E, "12_Toan_B", NhatKy_ViPham!F:F, B16, NhatKy_ViPham!C:C, "T11") - SUMIFS(NhatKy_ViPham!K:K, NhatKy_ViPham!E:E, "12_Toan_B", NhatKy_ViPham!F:F, B16, NhatKy_ViPham!C:C, "T11")</f>
        <v>100</v>
      </c>
      <c r="AC16" s="6">
        <f>100 + SUMIFS(NhatKy_ViPham!J:J, NhatKy_ViPham!E:E, "12_Toan_B", NhatKy_ViPham!F:F, B16, NhatKy_ViPham!C:C, "T12") - SUMIFS(NhatKy_ViPham!K:K, NhatKy_ViPham!E:E, "12_Toan_B", NhatKy_ViPham!F:F, B16, NhatKy_ViPham!C:C, "T12")</f>
        <v>100</v>
      </c>
      <c r="AD16" s="6">
        <f>100 + SUMIFS(NhatKy_ViPham!J:J, NhatKy_ViPham!E:E, "12_Toan_B", NhatKy_ViPham!F:F, B16, NhatKy_ViPham!C:C, "T13") - SUMIFS(NhatKy_ViPham!K:K, NhatKy_ViPham!E:E, "12_Toan_B", NhatKy_ViPham!F:F, B16, NhatKy_ViPham!C:C, "T13")</f>
        <v>100</v>
      </c>
      <c r="AE16" s="6">
        <f>100 + SUMIFS(NhatKy_ViPham!J:J, NhatKy_ViPham!E:E, "12_Toan_B", NhatKy_ViPham!F:F, B16, NhatKy_ViPham!C:C, "T14") - SUMIFS(NhatKy_ViPham!K:K, NhatKy_ViPham!E:E, "12_Toan_B", NhatKy_ViPham!F:F, B16, NhatKy_ViPham!C:C, "T14")</f>
        <v>100</v>
      </c>
      <c r="AF16" s="6">
        <f>100 + SUMIFS(NhatKy_ViPham!J:J, NhatKy_ViPham!E:E, "12_Toan_B", NhatKy_ViPham!F:F, B16, NhatKy_ViPham!C:C, "T15") - SUMIFS(NhatKy_ViPham!K:K, NhatKy_ViPham!E:E, "12_Toan_B", NhatKy_ViPham!F:F, B16, NhatKy_ViPham!C:C, "T15")</f>
        <v>100</v>
      </c>
      <c r="AG16" s="6">
        <f>100 + SUMIFS(NhatKy_ViPham!J:J, NhatKy_ViPham!E:E, "12_Toan_B", NhatKy_ViPham!F:F, B16, NhatKy_ViPham!C:C, "T16") - SUMIFS(NhatKy_ViPham!K:K, NhatKy_ViPham!E:E, "12_Toan_B", NhatKy_ViPham!F:F, B16, NhatKy_ViPham!C:C, "T16")</f>
        <v>100</v>
      </c>
      <c r="AH16" s="6">
        <f>100 + SUMIFS(NhatKy_ViPham!J:J, NhatKy_ViPham!E:E, "12_Toan_B", NhatKy_ViPham!F:F, B16, NhatKy_ViPham!C:C, "T17") - SUMIFS(NhatKy_ViPham!K:K, NhatKy_ViPham!E:E, "12_Toan_B", NhatKy_ViPham!F:F, B16, NhatKy_ViPham!C:C, "T17")</f>
        <v>100</v>
      </c>
      <c r="AI16" s="6">
        <f>100 + SUMIFS(NhatKy_ViPham!J:J, NhatKy_ViPham!E:E, "12_Toan_B", NhatKy_ViPham!F:F, B16, NhatKy_ViPham!C:C, "T18") - SUMIFS(NhatKy_ViPham!K:K, NhatKy_ViPham!E:E, "12_Toan_B", NhatKy_ViPham!F:F, B16, NhatKy_ViPham!C:C, "T18")</f>
        <v>100</v>
      </c>
      <c r="AJ16" s="6">
        <f>100 + SUMIFS(NhatKy_ViPham!J:J, NhatKy_ViPham!E:E, "12_Toan_B", NhatKy_ViPham!F:F, B16, NhatKy_ViPham!C:C, "T19") - SUMIFS(NhatKy_ViPham!K:K, NhatKy_ViPham!E:E, "12_Toan_B", NhatKy_ViPham!F:F, B16, NhatKy_ViPham!C:C, "T19")</f>
        <v>100</v>
      </c>
      <c r="AK16" s="6">
        <f>100 + SUMIFS(NhatKy_ViPham!J:J, NhatKy_ViPham!E:E, "12_Toan_B", NhatKy_ViPham!F:F, B16, NhatKy_ViPham!C:C, "T20") - SUMIFS(NhatKy_ViPham!K:K, NhatKy_ViPham!E:E, "12_Toan_B", NhatKy_ViPham!F:F, B16, NhatKy_ViPham!C:C, "T20")</f>
        <v>100</v>
      </c>
      <c r="AL16" s="6">
        <f>100 + SUMIFS(NhatKy_ViPham!J:J, NhatKy_ViPham!E:E, "12_Toan_B", NhatKy_ViPham!F:F, B16, NhatKy_ViPham!C:C, "T21") - SUMIFS(NhatKy_ViPham!K:K, NhatKy_ViPham!E:E, "12_Toan_B", NhatKy_ViPham!F:F, B16, NhatKy_ViPham!C:C, "T21")</f>
        <v>100</v>
      </c>
      <c r="AM16" s="6">
        <f>100 + SUMIFS(NhatKy_ViPham!J:J, NhatKy_ViPham!E:E, "12_Toan_B", NhatKy_ViPham!F:F, B16, NhatKy_ViPham!C:C, "T22") - SUMIFS(NhatKy_ViPham!K:K, NhatKy_ViPham!E:E, "12_Toan_B", NhatKy_ViPham!F:F, B16, NhatKy_ViPham!C:C, "T22")</f>
        <v>100</v>
      </c>
      <c r="AN16" s="6">
        <f>100 + SUMIFS(NhatKy_ViPham!J:J, NhatKy_ViPham!E:E, "12_Toan_B", NhatKy_ViPham!F:F, B16, NhatKy_ViPham!C:C, "T23") - SUMIFS(NhatKy_ViPham!K:K, NhatKy_ViPham!E:E, "12_Toan_B", NhatKy_ViPham!F:F, B16, NhatKy_ViPham!C:C, "T23")</f>
        <v>100</v>
      </c>
      <c r="AO16" s="6">
        <f>100 + SUMIFS(NhatKy_ViPham!J:J, NhatKy_ViPham!E:E, "12_Toan_B", NhatKy_ViPham!F:F, B16, NhatKy_ViPham!C:C, "T24") - SUMIFS(NhatKy_ViPham!K:K, NhatKy_ViPham!E:E, "12_Toan_B", NhatKy_ViPham!F:F, B16, NhatKy_ViPham!C:C, "T24")</f>
        <v>100</v>
      </c>
      <c r="AP16" s="6">
        <f>100 + SUMIFS(NhatKy_ViPham!J:J, NhatKy_ViPham!E:E, "12_Toan_B", NhatKy_ViPham!F:F, B16, NhatKy_ViPham!C:C, "T25") - SUMIFS(NhatKy_ViPham!K:K, NhatKy_ViPham!E:E, "12_Toan_B", NhatKy_ViPham!F:F, B16, NhatKy_ViPham!C:C, "T25")</f>
        <v>100</v>
      </c>
      <c r="AQ16" s="6">
        <f>100 + SUMIFS(NhatKy_ViPham!J:J, NhatKy_ViPham!E:E, "12_Toan_B", NhatKy_ViPham!F:F, B16, NhatKy_ViPham!C:C, "T26") - SUMIFS(NhatKy_ViPham!K:K, NhatKy_ViPham!E:E, "12_Toan_B", NhatKy_ViPham!F:F, B16, NhatKy_ViPham!C:C, "T26")</f>
        <v>100</v>
      </c>
      <c r="AR16" s="6">
        <f>100 + SUMIFS(NhatKy_ViPham!J:J, NhatKy_ViPham!E:E, "12_Toan_B", NhatKy_ViPham!F:F, B16, NhatKy_ViPham!C:C, "T27") - SUMIFS(NhatKy_ViPham!K:K, NhatKy_ViPham!E:E, "12_Toan_B", NhatKy_ViPham!F:F, B16, NhatKy_ViPham!C:C, "T27")</f>
        <v>100</v>
      </c>
      <c r="AS16" s="6">
        <f>100 + SUMIFS(NhatKy_ViPham!J:J, NhatKy_ViPham!E:E, "12_Toan_B", NhatKy_ViPham!F:F, B16, NhatKy_ViPham!C:C, "T28") - SUMIFS(NhatKy_ViPham!K:K, NhatKy_ViPham!E:E, "12_Toan_B", NhatKy_ViPham!F:F, B16, NhatKy_ViPham!C:C, "T28")</f>
        <v>100</v>
      </c>
      <c r="AT16" s="6">
        <f>100 + SUMIFS(NhatKy_ViPham!J:J, NhatKy_ViPham!E:E, "12_Toan_B", NhatKy_ViPham!F:F, B16, NhatKy_ViPham!C:C, "T29") - SUMIFS(NhatKy_ViPham!K:K, NhatKy_ViPham!E:E, "12_Toan_B", NhatKy_ViPham!F:F, B16, NhatKy_ViPham!C:C, "T29")</f>
        <v>100</v>
      </c>
      <c r="AU16" s="6">
        <f>100 + SUMIFS(NhatKy_ViPham!J:J, NhatKy_ViPham!E:E, "12_Toan_B", NhatKy_ViPham!F:F, B16, NhatKy_ViPham!C:C, "T30") - SUMIFS(NhatKy_ViPham!K:K, NhatKy_ViPham!E:E, "12_Toan_B", NhatKy_ViPham!F:F, B16, NhatKy_ViPham!C:C, "T30")</f>
        <v>100</v>
      </c>
      <c r="AV16" s="6">
        <f>100 + SUMIFS(NhatKy_ViPham!J:J, NhatKy_ViPham!E:E, "12_Toan_B", NhatKy_ViPham!F:F, B16, NhatKy_ViPham!C:C, "T31") - SUMIFS(NhatKy_ViPham!K:K, NhatKy_ViPham!E:E, "12_Toan_B", NhatKy_ViPham!F:F, B16, NhatKy_ViPham!C:C, "T31")</f>
        <v>100</v>
      </c>
      <c r="AW16" s="6">
        <f>100 + SUMIFS(NhatKy_ViPham!J:J, NhatKy_ViPham!E:E, "12_Toan_B", NhatKy_ViPham!F:F, B16, NhatKy_ViPham!C:C, "T32") - SUMIFS(NhatKy_ViPham!K:K, NhatKy_ViPham!E:E, "12_Toan_B", NhatKy_ViPham!F:F, B16, NhatKy_ViPham!C:C, "T32")</f>
        <v>100</v>
      </c>
      <c r="AX16" s="6">
        <f>100 + SUMIFS(NhatKy_ViPham!J:J, NhatKy_ViPham!E:E, "12_Toan_B", NhatKy_ViPham!F:F, B16, NhatKy_ViPham!C:C, "T33") - SUMIFS(NhatKy_ViPham!K:K, NhatKy_ViPham!E:E, "12_Toan_B", NhatKy_ViPham!F:F, B16, NhatKy_ViPham!C:C, "T33")</f>
        <v>100</v>
      </c>
      <c r="AY16" s="6">
        <f>100 + SUMIFS(NhatKy_ViPham!J:J, NhatKy_ViPham!E:E, "12_Toan_B", NhatKy_ViPham!F:F, B16, NhatKy_ViPham!C:C, "T34") - SUMIFS(NhatKy_ViPham!K:K, NhatKy_ViPham!E:E, "12_Toan_B", NhatKy_ViPham!F:F, B16, NhatKy_ViPham!C:C, "T34")</f>
        <v>100</v>
      </c>
      <c r="AZ16" s="6">
        <f>100 + SUMIFS(NhatKy_ViPham!J:J, NhatKy_ViPham!E:E, "12_Toan_B", NhatKy_ViPham!F:F, B16, NhatKy_ViPham!C:C, "T35") - SUMIFS(NhatKy_ViPham!K:K, NhatKy_ViPham!E:E, "12_Toan_B", NhatKy_ViPham!F:F, B16, NhatKy_ViPham!C:C, "T35")</f>
        <v>100</v>
      </c>
      <c r="BA16" s="12">
        <f t="shared" si="0"/>
        <v>100</v>
      </c>
      <c r="BB16" s="11" t="s">
        <v>430</v>
      </c>
      <c r="BC16" s="16" t="str">
        <f t="shared" si="1"/>
        <v>Tốt</v>
      </c>
      <c r="BD16" s="15" t="str">
        <f t="shared" si="2"/>
        <v>🟢 BÌNH THƯỜNG</v>
      </c>
    </row>
    <row r="17" spans="1:56" x14ac:dyDescent="0.25">
      <c r="A17" s="4">
        <v>9</v>
      </c>
      <c r="B17" s="10" t="s">
        <v>2283</v>
      </c>
      <c r="C17" s="4" t="s">
        <v>2284</v>
      </c>
      <c r="D17" s="4" t="s">
        <v>435</v>
      </c>
      <c r="E17" s="11" t="s">
        <v>430</v>
      </c>
      <c r="F17" s="7">
        <f>SUMIFS(NhatKy_ViPham!K:K, NhatKy_ViPham!E:E, "12_Toan_B", NhatKy_ViPham!F:F, B17, NhatKy_ViPham!H:H, "L01")</f>
        <v>0</v>
      </c>
      <c r="G17" s="7">
        <f>SUMIFS(NhatKy_ViPham!K:K, NhatKy_ViPham!E:E, "12_Toan_B", NhatKy_ViPham!F:F, B17, NhatKy_ViPham!H:H, "L02")</f>
        <v>0</v>
      </c>
      <c r="H17" s="7">
        <f>SUMIFS(NhatKy_ViPham!K:K, NhatKy_ViPham!E:E, "12_Toan_B", NhatKy_ViPham!F:F, B17, NhatKy_ViPham!H:H, "L03")</f>
        <v>0</v>
      </c>
      <c r="I17" s="7">
        <f>SUMIFS(NhatKy_ViPham!K:K, NhatKy_ViPham!E:E, "12_Toan_B", NhatKy_ViPham!F:F, B17, NhatKy_ViPham!H:H, "L04")</f>
        <v>0</v>
      </c>
      <c r="J17" s="7">
        <f>SUMIFS(NhatKy_ViPham!K:K, NhatKy_ViPham!E:E, "12_Toan_B", NhatKy_ViPham!F:F, B17, NhatKy_ViPham!H:H, "L05")</f>
        <v>0</v>
      </c>
      <c r="K17" s="7">
        <f>SUMIFS(NhatKy_ViPham!K:K, NhatKy_ViPham!E:E, "12_Toan_B", NhatKy_ViPham!F:F, B17, NhatKy_ViPham!H:H, "L06")</f>
        <v>0</v>
      </c>
      <c r="L17" s="7">
        <f>SUMIFS(NhatKy_ViPham!K:K, NhatKy_ViPham!E:E, "12_Toan_B", NhatKy_ViPham!F:F, B17, NhatKy_ViPham!H:H, "L07")</f>
        <v>0</v>
      </c>
      <c r="M17" s="7">
        <f>SUMIFS(NhatKy_ViPham!K:K, NhatKy_ViPham!E:E, "12_Toan_B", NhatKy_ViPham!F:F, B17, NhatKy_ViPham!H:H, "L08")</f>
        <v>0</v>
      </c>
      <c r="N17" s="7">
        <f>SUMIFS(NhatKy_ViPham!K:K, NhatKy_ViPham!E:E, "12_Toan_B", NhatKy_ViPham!F:F, B17, NhatKy_ViPham!H:H, "L09")</f>
        <v>0</v>
      </c>
      <c r="O17" s="7">
        <f>SUMIFS(NhatKy_ViPham!K:K, NhatKy_ViPham!E:E, "12_Toan_B", NhatKy_ViPham!F:F, B17, NhatKy_ViPham!H:H, "L10")</f>
        <v>0</v>
      </c>
      <c r="P17" s="12">
        <f>SUMIFS(NhatKy_ViPham!J:J, NhatKy_ViPham!E:E, "12_Toan_B", NhatKy_ViPham!F:F, B17)</f>
        <v>0</v>
      </c>
      <c r="Q17" s="13">
        <f>SUMIFS(NhatKy_ViPham!K:K, NhatKy_ViPham!E:E, "12_Toan_B", NhatKy_ViPham!F:F, B17)</f>
        <v>0</v>
      </c>
      <c r="R17" s="7">
        <f>100 + SUMIFS(NhatKy_ViPham!J:J, NhatKy_ViPham!E:E, "12_Toan_B", NhatKy_ViPham!F:F, B17, NhatKy_ViPham!C:C, "T1") - SUMIFS(NhatKy_ViPham!K:K, NhatKy_ViPham!E:E, "12_Toan_B", NhatKy_ViPham!F:F, B17, NhatKy_ViPham!C:C, "T1")</f>
        <v>100</v>
      </c>
      <c r="S17" s="7">
        <f>100 + SUMIFS(NhatKy_ViPham!J:J, NhatKy_ViPham!E:E, "12_Toan_B", NhatKy_ViPham!F:F, B17, NhatKy_ViPham!C:C, "T2") - SUMIFS(NhatKy_ViPham!K:K, NhatKy_ViPham!E:E, "12_Toan_B", NhatKy_ViPham!F:F, B17, NhatKy_ViPham!C:C, "T2")</f>
        <v>100</v>
      </c>
      <c r="T17" s="7">
        <f>100 + SUMIFS(NhatKy_ViPham!J:J, NhatKy_ViPham!E:E, "12_Toan_B", NhatKy_ViPham!F:F, B17, NhatKy_ViPham!C:C, "T3") - SUMIFS(NhatKy_ViPham!K:K, NhatKy_ViPham!E:E, "12_Toan_B", NhatKy_ViPham!F:F, B17, NhatKy_ViPham!C:C, "T3")</f>
        <v>100</v>
      </c>
      <c r="U17" s="7">
        <f>100 + SUMIFS(NhatKy_ViPham!J:J, NhatKy_ViPham!E:E, "12_Toan_B", NhatKy_ViPham!F:F, B17, NhatKy_ViPham!C:C, "T4") - SUMIFS(NhatKy_ViPham!K:K, NhatKy_ViPham!E:E, "12_Toan_B", NhatKy_ViPham!F:F, B17, NhatKy_ViPham!C:C, "T4")</f>
        <v>100</v>
      </c>
      <c r="V17" s="7">
        <f>100 + SUMIFS(NhatKy_ViPham!J:J, NhatKy_ViPham!E:E, "12_Toan_B", NhatKy_ViPham!F:F, B17, NhatKy_ViPham!C:C, "T5") - SUMIFS(NhatKy_ViPham!K:K, NhatKy_ViPham!E:E, "12_Toan_B", NhatKy_ViPham!F:F, B17, NhatKy_ViPham!C:C, "T5")</f>
        <v>100</v>
      </c>
      <c r="W17" s="7">
        <f>100 + SUMIFS(NhatKy_ViPham!J:J, NhatKy_ViPham!E:E, "12_Toan_B", NhatKy_ViPham!F:F, B17, NhatKy_ViPham!C:C, "T6") - SUMIFS(NhatKy_ViPham!K:K, NhatKy_ViPham!E:E, "12_Toan_B", NhatKy_ViPham!F:F, B17, NhatKy_ViPham!C:C, "T6")</f>
        <v>100</v>
      </c>
      <c r="X17" s="7">
        <f>100 + SUMIFS(NhatKy_ViPham!J:J, NhatKy_ViPham!E:E, "12_Toan_B", NhatKy_ViPham!F:F, B17, NhatKy_ViPham!C:C, "T7") - SUMIFS(NhatKy_ViPham!K:K, NhatKy_ViPham!E:E, "12_Toan_B", NhatKy_ViPham!F:F, B17, NhatKy_ViPham!C:C, "T7")</f>
        <v>100</v>
      </c>
      <c r="Y17" s="7">
        <f>100 + SUMIFS(NhatKy_ViPham!J:J, NhatKy_ViPham!E:E, "12_Toan_B", NhatKy_ViPham!F:F, B17, NhatKy_ViPham!C:C, "T8") - SUMIFS(NhatKy_ViPham!K:K, NhatKy_ViPham!E:E, "12_Toan_B", NhatKy_ViPham!F:F, B17, NhatKy_ViPham!C:C, "T8")</f>
        <v>100</v>
      </c>
      <c r="Z17" s="7">
        <f>100 + SUMIFS(NhatKy_ViPham!J:J, NhatKy_ViPham!E:E, "12_Toan_B", NhatKy_ViPham!F:F, B17, NhatKy_ViPham!C:C, "T9") - SUMIFS(NhatKy_ViPham!K:K, NhatKy_ViPham!E:E, "12_Toan_B", NhatKy_ViPham!F:F, B17, NhatKy_ViPham!C:C, "T9")</f>
        <v>100</v>
      </c>
      <c r="AA17" s="7">
        <f>100 + SUMIFS(NhatKy_ViPham!J:J, NhatKy_ViPham!E:E, "12_Toan_B", NhatKy_ViPham!F:F, B17, NhatKy_ViPham!C:C, "T10") - SUMIFS(NhatKy_ViPham!K:K, NhatKy_ViPham!E:E, "12_Toan_B", NhatKy_ViPham!F:F, B17, NhatKy_ViPham!C:C, "T10")</f>
        <v>100</v>
      </c>
      <c r="AB17" s="7">
        <f>100 + SUMIFS(NhatKy_ViPham!J:J, NhatKy_ViPham!E:E, "12_Toan_B", NhatKy_ViPham!F:F, B17, NhatKy_ViPham!C:C, "T11") - SUMIFS(NhatKy_ViPham!K:K, NhatKy_ViPham!E:E, "12_Toan_B", NhatKy_ViPham!F:F, B17, NhatKy_ViPham!C:C, "T11")</f>
        <v>100</v>
      </c>
      <c r="AC17" s="7">
        <f>100 + SUMIFS(NhatKy_ViPham!J:J, NhatKy_ViPham!E:E, "12_Toan_B", NhatKy_ViPham!F:F, B17, NhatKy_ViPham!C:C, "T12") - SUMIFS(NhatKy_ViPham!K:K, NhatKy_ViPham!E:E, "12_Toan_B", NhatKy_ViPham!F:F, B17, NhatKy_ViPham!C:C, "T12")</f>
        <v>100</v>
      </c>
      <c r="AD17" s="7">
        <f>100 + SUMIFS(NhatKy_ViPham!J:J, NhatKy_ViPham!E:E, "12_Toan_B", NhatKy_ViPham!F:F, B17, NhatKy_ViPham!C:C, "T13") - SUMIFS(NhatKy_ViPham!K:K, NhatKy_ViPham!E:E, "12_Toan_B", NhatKy_ViPham!F:F, B17, NhatKy_ViPham!C:C, "T13")</f>
        <v>100</v>
      </c>
      <c r="AE17" s="7">
        <f>100 + SUMIFS(NhatKy_ViPham!J:J, NhatKy_ViPham!E:E, "12_Toan_B", NhatKy_ViPham!F:F, B17, NhatKy_ViPham!C:C, "T14") - SUMIFS(NhatKy_ViPham!K:K, NhatKy_ViPham!E:E, "12_Toan_B", NhatKy_ViPham!F:F, B17, NhatKy_ViPham!C:C, "T14")</f>
        <v>100</v>
      </c>
      <c r="AF17" s="7">
        <f>100 + SUMIFS(NhatKy_ViPham!J:J, NhatKy_ViPham!E:E, "12_Toan_B", NhatKy_ViPham!F:F, B17, NhatKy_ViPham!C:C, "T15") - SUMIFS(NhatKy_ViPham!K:K, NhatKy_ViPham!E:E, "12_Toan_B", NhatKy_ViPham!F:F, B17, NhatKy_ViPham!C:C, "T15")</f>
        <v>100</v>
      </c>
      <c r="AG17" s="7">
        <f>100 + SUMIFS(NhatKy_ViPham!J:J, NhatKy_ViPham!E:E, "12_Toan_B", NhatKy_ViPham!F:F, B17, NhatKy_ViPham!C:C, "T16") - SUMIFS(NhatKy_ViPham!K:K, NhatKy_ViPham!E:E, "12_Toan_B", NhatKy_ViPham!F:F, B17, NhatKy_ViPham!C:C, "T16")</f>
        <v>100</v>
      </c>
      <c r="AH17" s="7">
        <f>100 + SUMIFS(NhatKy_ViPham!J:J, NhatKy_ViPham!E:E, "12_Toan_B", NhatKy_ViPham!F:F, B17, NhatKy_ViPham!C:C, "T17") - SUMIFS(NhatKy_ViPham!K:K, NhatKy_ViPham!E:E, "12_Toan_B", NhatKy_ViPham!F:F, B17, NhatKy_ViPham!C:C, "T17")</f>
        <v>100</v>
      </c>
      <c r="AI17" s="7">
        <f>100 + SUMIFS(NhatKy_ViPham!J:J, NhatKy_ViPham!E:E, "12_Toan_B", NhatKy_ViPham!F:F, B17, NhatKy_ViPham!C:C, "T18") - SUMIFS(NhatKy_ViPham!K:K, NhatKy_ViPham!E:E, "12_Toan_B", NhatKy_ViPham!F:F, B17, NhatKy_ViPham!C:C, "T18")</f>
        <v>100</v>
      </c>
      <c r="AJ17" s="7">
        <f>100 + SUMIFS(NhatKy_ViPham!J:J, NhatKy_ViPham!E:E, "12_Toan_B", NhatKy_ViPham!F:F, B17, NhatKy_ViPham!C:C, "T19") - SUMIFS(NhatKy_ViPham!K:K, NhatKy_ViPham!E:E, "12_Toan_B", NhatKy_ViPham!F:F, B17, NhatKy_ViPham!C:C, "T19")</f>
        <v>100</v>
      </c>
      <c r="AK17" s="7">
        <f>100 + SUMIFS(NhatKy_ViPham!J:J, NhatKy_ViPham!E:E, "12_Toan_B", NhatKy_ViPham!F:F, B17, NhatKy_ViPham!C:C, "T20") - SUMIFS(NhatKy_ViPham!K:K, NhatKy_ViPham!E:E, "12_Toan_B", NhatKy_ViPham!F:F, B17, NhatKy_ViPham!C:C, "T20")</f>
        <v>100</v>
      </c>
      <c r="AL17" s="7">
        <f>100 + SUMIFS(NhatKy_ViPham!J:J, NhatKy_ViPham!E:E, "12_Toan_B", NhatKy_ViPham!F:F, B17, NhatKy_ViPham!C:C, "T21") - SUMIFS(NhatKy_ViPham!K:K, NhatKy_ViPham!E:E, "12_Toan_B", NhatKy_ViPham!F:F, B17, NhatKy_ViPham!C:C, "T21")</f>
        <v>100</v>
      </c>
      <c r="AM17" s="7">
        <f>100 + SUMIFS(NhatKy_ViPham!J:J, NhatKy_ViPham!E:E, "12_Toan_B", NhatKy_ViPham!F:F, B17, NhatKy_ViPham!C:C, "T22") - SUMIFS(NhatKy_ViPham!K:K, NhatKy_ViPham!E:E, "12_Toan_B", NhatKy_ViPham!F:F, B17, NhatKy_ViPham!C:C, "T22")</f>
        <v>100</v>
      </c>
      <c r="AN17" s="7">
        <f>100 + SUMIFS(NhatKy_ViPham!J:J, NhatKy_ViPham!E:E, "12_Toan_B", NhatKy_ViPham!F:F, B17, NhatKy_ViPham!C:C, "T23") - SUMIFS(NhatKy_ViPham!K:K, NhatKy_ViPham!E:E, "12_Toan_B", NhatKy_ViPham!F:F, B17, NhatKy_ViPham!C:C, "T23")</f>
        <v>100</v>
      </c>
      <c r="AO17" s="7">
        <f>100 + SUMIFS(NhatKy_ViPham!J:J, NhatKy_ViPham!E:E, "12_Toan_B", NhatKy_ViPham!F:F, B17, NhatKy_ViPham!C:C, "T24") - SUMIFS(NhatKy_ViPham!K:K, NhatKy_ViPham!E:E, "12_Toan_B", NhatKy_ViPham!F:F, B17, NhatKy_ViPham!C:C, "T24")</f>
        <v>100</v>
      </c>
      <c r="AP17" s="7">
        <f>100 + SUMIFS(NhatKy_ViPham!J:J, NhatKy_ViPham!E:E, "12_Toan_B", NhatKy_ViPham!F:F, B17, NhatKy_ViPham!C:C, "T25") - SUMIFS(NhatKy_ViPham!K:K, NhatKy_ViPham!E:E, "12_Toan_B", NhatKy_ViPham!F:F, B17, NhatKy_ViPham!C:C, "T25")</f>
        <v>100</v>
      </c>
      <c r="AQ17" s="7">
        <f>100 + SUMIFS(NhatKy_ViPham!J:J, NhatKy_ViPham!E:E, "12_Toan_B", NhatKy_ViPham!F:F, B17, NhatKy_ViPham!C:C, "T26") - SUMIFS(NhatKy_ViPham!K:K, NhatKy_ViPham!E:E, "12_Toan_B", NhatKy_ViPham!F:F, B17, NhatKy_ViPham!C:C, "T26")</f>
        <v>100</v>
      </c>
      <c r="AR17" s="7">
        <f>100 + SUMIFS(NhatKy_ViPham!J:J, NhatKy_ViPham!E:E, "12_Toan_B", NhatKy_ViPham!F:F, B17, NhatKy_ViPham!C:C, "T27") - SUMIFS(NhatKy_ViPham!K:K, NhatKy_ViPham!E:E, "12_Toan_B", NhatKy_ViPham!F:F, B17, NhatKy_ViPham!C:C, "T27")</f>
        <v>100</v>
      </c>
      <c r="AS17" s="7">
        <f>100 + SUMIFS(NhatKy_ViPham!J:J, NhatKy_ViPham!E:E, "12_Toan_B", NhatKy_ViPham!F:F, B17, NhatKy_ViPham!C:C, "T28") - SUMIFS(NhatKy_ViPham!K:K, NhatKy_ViPham!E:E, "12_Toan_B", NhatKy_ViPham!F:F, B17, NhatKy_ViPham!C:C, "T28")</f>
        <v>100</v>
      </c>
      <c r="AT17" s="7">
        <f>100 + SUMIFS(NhatKy_ViPham!J:J, NhatKy_ViPham!E:E, "12_Toan_B", NhatKy_ViPham!F:F, B17, NhatKy_ViPham!C:C, "T29") - SUMIFS(NhatKy_ViPham!K:K, NhatKy_ViPham!E:E, "12_Toan_B", NhatKy_ViPham!F:F, B17, NhatKy_ViPham!C:C, "T29")</f>
        <v>100</v>
      </c>
      <c r="AU17" s="7">
        <f>100 + SUMIFS(NhatKy_ViPham!J:J, NhatKy_ViPham!E:E, "12_Toan_B", NhatKy_ViPham!F:F, B17, NhatKy_ViPham!C:C, "T30") - SUMIFS(NhatKy_ViPham!K:K, NhatKy_ViPham!E:E, "12_Toan_B", NhatKy_ViPham!F:F, B17, NhatKy_ViPham!C:C, "T30")</f>
        <v>100</v>
      </c>
      <c r="AV17" s="7">
        <f>100 + SUMIFS(NhatKy_ViPham!J:J, NhatKy_ViPham!E:E, "12_Toan_B", NhatKy_ViPham!F:F, B17, NhatKy_ViPham!C:C, "T31") - SUMIFS(NhatKy_ViPham!K:K, NhatKy_ViPham!E:E, "12_Toan_B", NhatKy_ViPham!F:F, B17, NhatKy_ViPham!C:C, "T31")</f>
        <v>100</v>
      </c>
      <c r="AW17" s="7">
        <f>100 + SUMIFS(NhatKy_ViPham!J:J, NhatKy_ViPham!E:E, "12_Toan_B", NhatKy_ViPham!F:F, B17, NhatKy_ViPham!C:C, "T32") - SUMIFS(NhatKy_ViPham!K:K, NhatKy_ViPham!E:E, "12_Toan_B", NhatKy_ViPham!F:F, B17, NhatKy_ViPham!C:C, "T32")</f>
        <v>100</v>
      </c>
      <c r="AX17" s="7">
        <f>100 + SUMIFS(NhatKy_ViPham!J:J, NhatKy_ViPham!E:E, "12_Toan_B", NhatKy_ViPham!F:F, B17, NhatKy_ViPham!C:C, "T33") - SUMIFS(NhatKy_ViPham!K:K, NhatKy_ViPham!E:E, "12_Toan_B", NhatKy_ViPham!F:F, B17, NhatKy_ViPham!C:C, "T33")</f>
        <v>100</v>
      </c>
      <c r="AY17" s="7">
        <f>100 + SUMIFS(NhatKy_ViPham!J:J, NhatKy_ViPham!E:E, "12_Toan_B", NhatKy_ViPham!F:F, B17, NhatKy_ViPham!C:C, "T34") - SUMIFS(NhatKy_ViPham!K:K, NhatKy_ViPham!E:E, "12_Toan_B", NhatKy_ViPham!F:F, B17, NhatKy_ViPham!C:C, "T34")</f>
        <v>100</v>
      </c>
      <c r="AZ17" s="7">
        <f>100 + SUMIFS(NhatKy_ViPham!J:J, NhatKy_ViPham!E:E, "12_Toan_B", NhatKy_ViPham!F:F, B17, NhatKy_ViPham!C:C, "T35") - SUMIFS(NhatKy_ViPham!K:K, NhatKy_ViPham!E:E, "12_Toan_B", NhatKy_ViPham!F:F, B17, NhatKy_ViPham!C:C, "T35")</f>
        <v>100</v>
      </c>
      <c r="BA17" s="12">
        <f t="shared" si="0"/>
        <v>100</v>
      </c>
      <c r="BB17" s="11" t="s">
        <v>430</v>
      </c>
      <c r="BC17" s="14" t="str">
        <f t="shared" si="1"/>
        <v>Tốt</v>
      </c>
      <c r="BD17" s="10" t="str">
        <f t="shared" si="2"/>
        <v>🟢 BÌNH THƯỜNG</v>
      </c>
    </row>
    <row r="18" spans="1:56" x14ac:dyDescent="0.25">
      <c r="A18" s="5">
        <v>10</v>
      </c>
      <c r="B18" s="15" t="s">
        <v>2285</v>
      </c>
      <c r="C18" s="5" t="s">
        <v>2286</v>
      </c>
      <c r="D18" s="5" t="s">
        <v>435</v>
      </c>
      <c r="E18" s="11" t="s">
        <v>430</v>
      </c>
      <c r="F18" s="6">
        <f>SUMIFS(NhatKy_ViPham!K:K, NhatKy_ViPham!E:E, "12_Toan_B", NhatKy_ViPham!F:F, B18, NhatKy_ViPham!H:H, "L01")</f>
        <v>0</v>
      </c>
      <c r="G18" s="6">
        <f>SUMIFS(NhatKy_ViPham!K:K, NhatKy_ViPham!E:E, "12_Toan_B", NhatKy_ViPham!F:F, B18, NhatKy_ViPham!H:H, "L02")</f>
        <v>0</v>
      </c>
      <c r="H18" s="6">
        <f>SUMIFS(NhatKy_ViPham!K:K, NhatKy_ViPham!E:E, "12_Toan_B", NhatKy_ViPham!F:F, B18, NhatKy_ViPham!H:H, "L03")</f>
        <v>0</v>
      </c>
      <c r="I18" s="6">
        <f>SUMIFS(NhatKy_ViPham!K:K, NhatKy_ViPham!E:E, "12_Toan_B", NhatKy_ViPham!F:F, B18, NhatKy_ViPham!H:H, "L04")</f>
        <v>0</v>
      </c>
      <c r="J18" s="6">
        <f>SUMIFS(NhatKy_ViPham!K:K, NhatKy_ViPham!E:E, "12_Toan_B", NhatKy_ViPham!F:F, B18, NhatKy_ViPham!H:H, "L05")</f>
        <v>0</v>
      </c>
      <c r="K18" s="6">
        <f>SUMIFS(NhatKy_ViPham!K:K, NhatKy_ViPham!E:E, "12_Toan_B", NhatKy_ViPham!F:F, B18, NhatKy_ViPham!H:H, "L06")</f>
        <v>0</v>
      </c>
      <c r="L18" s="6">
        <f>SUMIFS(NhatKy_ViPham!K:K, NhatKy_ViPham!E:E, "12_Toan_B", NhatKy_ViPham!F:F, B18, NhatKy_ViPham!H:H, "L07")</f>
        <v>0</v>
      </c>
      <c r="M18" s="6">
        <f>SUMIFS(NhatKy_ViPham!K:K, NhatKy_ViPham!E:E, "12_Toan_B", NhatKy_ViPham!F:F, B18, NhatKy_ViPham!H:H, "L08")</f>
        <v>0</v>
      </c>
      <c r="N18" s="6">
        <f>SUMIFS(NhatKy_ViPham!K:K, NhatKy_ViPham!E:E, "12_Toan_B", NhatKy_ViPham!F:F, B18, NhatKy_ViPham!H:H, "L09")</f>
        <v>0</v>
      </c>
      <c r="O18" s="6">
        <f>SUMIFS(NhatKy_ViPham!K:K, NhatKy_ViPham!E:E, "12_Toan_B", NhatKy_ViPham!F:F, B18, NhatKy_ViPham!H:H, "L10")</f>
        <v>0</v>
      </c>
      <c r="P18" s="12">
        <f>SUMIFS(NhatKy_ViPham!J:J, NhatKy_ViPham!E:E, "12_Toan_B", NhatKy_ViPham!F:F, B18)</f>
        <v>0</v>
      </c>
      <c r="Q18" s="13">
        <f>SUMIFS(NhatKy_ViPham!K:K, NhatKy_ViPham!E:E, "12_Toan_B", NhatKy_ViPham!F:F, B18)</f>
        <v>0</v>
      </c>
      <c r="R18" s="6">
        <f>100 + SUMIFS(NhatKy_ViPham!J:J, NhatKy_ViPham!E:E, "12_Toan_B", NhatKy_ViPham!F:F, B18, NhatKy_ViPham!C:C, "T1") - SUMIFS(NhatKy_ViPham!K:K, NhatKy_ViPham!E:E, "12_Toan_B", NhatKy_ViPham!F:F, B18, NhatKy_ViPham!C:C, "T1")</f>
        <v>100</v>
      </c>
      <c r="S18" s="6">
        <f>100 + SUMIFS(NhatKy_ViPham!J:J, NhatKy_ViPham!E:E, "12_Toan_B", NhatKy_ViPham!F:F, B18, NhatKy_ViPham!C:C, "T2") - SUMIFS(NhatKy_ViPham!K:K, NhatKy_ViPham!E:E, "12_Toan_B", NhatKy_ViPham!F:F, B18, NhatKy_ViPham!C:C, "T2")</f>
        <v>100</v>
      </c>
      <c r="T18" s="6">
        <f>100 + SUMIFS(NhatKy_ViPham!J:J, NhatKy_ViPham!E:E, "12_Toan_B", NhatKy_ViPham!F:F, B18, NhatKy_ViPham!C:C, "T3") - SUMIFS(NhatKy_ViPham!K:K, NhatKy_ViPham!E:E, "12_Toan_B", NhatKy_ViPham!F:F, B18, NhatKy_ViPham!C:C, "T3")</f>
        <v>100</v>
      </c>
      <c r="U18" s="6">
        <f>100 + SUMIFS(NhatKy_ViPham!J:J, NhatKy_ViPham!E:E, "12_Toan_B", NhatKy_ViPham!F:F, B18, NhatKy_ViPham!C:C, "T4") - SUMIFS(NhatKy_ViPham!K:K, NhatKy_ViPham!E:E, "12_Toan_B", NhatKy_ViPham!F:F, B18, NhatKy_ViPham!C:C, "T4")</f>
        <v>100</v>
      </c>
      <c r="V18" s="6">
        <f>100 + SUMIFS(NhatKy_ViPham!J:J, NhatKy_ViPham!E:E, "12_Toan_B", NhatKy_ViPham!F:F, B18, NhatKy_ViPham!C:C, "T5") - SUMIFS(NhatKy_ViPham!K:K, NhatKy_ViPham!E:E, "12_Toan_B", NhatKy_ViPham!F:F, B18, NhatKy_ViPham!C:C, "T5")</f>
        <v>100</v>
      </c>
      <c r="W18" s="6">
        <f>100 + SUMIFS(NhatKy_ViPham!J:J, NhatKy_ViPham!E:E, "12_Toan_B", NhatKy_ViPham!F:F, B18, NhatKy_ViPham!C:C, "T6") - SUMIFS(NhatKy_ViPham!K:K, NhatKy_ViPham!E:E, "12_Toan_B", NhatKy_ViPham!F:F, B18, NhatKy_ViPham!C:C, "T6")</f>
        <v>100</v>
      </c>
      <c r="X18" s="6">
        <f>100 + SUMIFS(NhatKy_ViPham!J:J, NhatKy_ViPham!E:E, "12_Toan_B", NhatKy_ViPham!F:F, B18, NhatKy_ViPham!C:C, "T7") - SUMIFS(NhatKy_ViPham!K:K, NhatKy_ViPham!E:E, "12_Toan_B", NhatKy_ViPham!F:F, B18, NhatKy_ViPham!C:C, "T7")</f>
        <v>100</v>
      </c>
      <c r="Y18" s="6">
        <f>100 + SUMIFS(NhatKy_ViPham!J:J, NhatKy_ViPham!E:E, "12_Toan_B", NhatKy_ViPham!F:F, B18, NhatKy_ViPham!C:C, "T8") - SUMIFS(NhatKy_ViPham!K:K, NhatKy_ViPham!E:E, "12_Toan_B", NhatKy_ViPham!F:F, B18, NhatKy_ViPham!C:C, "T8")</f>
        <v>100</v>
      </c>
      <c r="Z18" s="6">
        <f>100 + SUMIFS(NhatKy_ViPham!J:J, NhatKy_ViPham!E:E, "12_Toan_B", NhatKy_ViPham!F:F, B18, NhatKy_ViPham!C:C, "T9") - SUMIFS(NhatKy_ViPham!K:K, NhatKy_ViPham!E:E, "12_Toan_B", NhatKy_ViPham!F:F, B18, NhatKy_ViPham!C:C, "T9")</f>
        <v>100</v>
      </c>
      <c r="AA18" s="6">
        <f>100 + SUMIFS(NhatKy_ViPham!J:J, NhatKy_ViPham!E:E, "12_Toan_B", NhatKy_ViPham!F:F, B18, NhatKy_ViPham!C:C, "T10") - SUMIFS(NhatKy_ViPham!K:K, NhatKy_ViPham!E:E, "12_Toan_B", NhatKy_ViPham!F:F, B18, NhatKy_ViPham!C:C, "T10")</f>
        <v>100</v>
      </c>
      <c r="AB18" s="6">
        <f>100 + SUMIFS(NhatKy_ViPham!J:J, NhatKy_ViPham!E:E, "12_Toan_B", NhatKy_ViPham!F:F, B18, NhatKy_ViPham!C:C, "T11") - SUMIFS(NhatKy_ViPham!K:K, NhatKy_ViPham!E:E, "12_Toan_B", NhatKy_ViPham!F:F, B18, NhatKy_ViPham!C:C, "T11")</f>
        <v>100</v>
      </c>
      <c r="AC18" s="6">
        <f>100 + SUMIFS(NhatKy_ViPham!J:J, NhatKy_ViPham!E:E, "12_Toan_B", NhatKy_ViPham!F:F, B18, NhatKy_ViPham!C:C, "T12") - SUMIFS(NhatKy_ViPham!K:K, NhatKy_ViPham!E:E, "12_Toan_B", NhatKy_ViPham!F:F, B18, NhatKy_ViPham!C:C, "T12")</f>
        <v>100</v>
      </c>
      <c r="AD18" s="6">
        <f>100 + SUMIFS(NhatKy_ViPham!J:J, NhatKy_ViPham!E:E, "12_Toan_B", NhatKy_ViPham!F:F, B18, NhatKy_ViPham!C:C, "T13") - SUMIFS(NhatKy_ViPham!K:K, NhatKy_ViPham!E:E, "12_Toan_B", NhatKy_ViPham!F:F, B18, NhatKy_ViPham!C:C, "T13")</f>
        <v>100</v>
      </c>
      <c r="AE18" s="6">
        <f>100 + SUMIFS(NhatKy_ViPham!J:J, NhatKy_ViPham!E:E, "12_Toan_B", NhatKy_ViPham!F:F, B18, NhatKy_ViPham!C:C, "T14") - SUMIFS(NhatKy_ViPham!K:K, NhatKy_ViPham!E:E, "12_Toan_B", NhatKy_ViPham!F:F, B18, NhatKy_ViPham!C:C, "T14")</f>
        <v>100</v>
      </c>
      <c r="AF18" s="6">
        <f>100 + SUMIFS(NhatKy_ViPham!J:J, NhatKy_ViPham!E:E, "12_Toan_B", NhatKy_ViPham!F:F, B18, NhatKy_ViPham!C:C, "T15") - SUMIFS(NhatKy_ViPham!K:K, NhatKy_ViPham!E:E, "12_Toan_B", NhatKy_ViPham!F:F, B18, NhatKy_ViPham!C:C, "T15")</f>
        <v>100</v>
      </c>
      <c r="AG18" s="6">
        <f>100 + SUMIFS(NhatKy_ViPham!J:J, NhatKy_ViPham!E:E, "12_Toan_B", NhatKy_ViPham!F:F, B18, NhatKy_ViPham!C:C, "T16") - SUMIFS(NhatKy_ViPham!K:K, NhatKy_ViPham!E:E, "12_Toan_B", NhatKy_ViPham!F:F, B18, NhatKy_ViPham!C:C, "T16")</f>
        <v>100</v>
      </c>
      <c r="AH18" s="6">
        <f>100 + SUMIFS(NhatKy_ViPham!J:J, NhatKy_ViPham!E:E, "12_Toan_B", NhatKy_ViPham!F:F, B18, NhatKy_ViPham!C:C, "T17") - SUMIFS(NhatKy_ViPham!K:K, NhatKy_ViPham!E:E, "12_Toan_B", NhatKy_ViPham!F:F, B18, NhatKy_ViPham!C:C, "T17")</f>
        <v>100</v>
      </c>
      <c r="AI18" s="6">
        <f>100 + SUMIFS(NhatKy_ViPham!J:J, NhatKy_ViPham!E:E, "12_Toan_B", NhatKy_ViPham!F:F, B18, NhatKy_ViPham!C:C, "T18") - SUMIFS(NhatKy_ViPham!K:K, NhatKy_ViPham!E:E, "12_Toan_B", NhatKy_ViPham!F:F, B18, NhatKy_ViPham!C:C, "T18")</f>
        <v>100</v>
      </c>
      <c r="AJ18" s="6">
        <f>100 + SUMIFS(NhatKy_ViPham!J:J, NhatKy_ViPham!E:E, "12_Toan_B", NhatKy_ViPham!F:F, B18, NhatKy_ViPham!C:C, "T19") - SUMIFS(NhatKy_ViPham!K:K, NhatKy_ViPham!E:E, "12_Toan_B", NhatKy_ViPham!F:F, B18, NhatKy_ViPham!C:C, "T19")</f>
        <v>100</v>
      </c>
      <c r="AK18" s="6">
        <f>100 + SUMIFS(NhatKy_ViPham!J:J, NhatKy_ViPham!E:E, "12_Toan_B", NhatKy_ViPham!F:F, B18, NhatKy_ViPham!C:C, "T20") - SUMIFS(NhatKy_ViPham!K:K, NhatKy_ViPham!E:E, "12_Toan_B", NhatKy_ViPham!F:F, B18, NhatKy_ViPham!C:C, "T20")</f>
        <v>100</v>
      </c>
      <c r="AL18" s="6">
        <f>100 + SUMIFS(NhatKy_ViPham!J:J, NhatKy_ViPham!E:E, "12_Toan_B", NhatKy_ViPham!F:F, B18, NhatKy_ViPham!C:C, "T21") - SUMIFS(NhatKy_ViPham!K:K, NhatKy_ViPham!E:E, "12_Toan_B", NhatKy_ViPham!F:F, B18, NhatKy_ViPham!C:C, "T21")</f>
        <v>100</v>
      </c>
      <c r="AM18" s="6">
        <f>100 + SUMIFS(NhatKy_ViPham!J:J, NhatKy_ViPham!E:E, "12_Toan_B", NhatKy_ViPham!F:F, B18, NhatKy_ViPham!C:C, "T22") - SUMIFS(NhatKy_ViPham!K:K, NhatKy_ViPham!E:E, "12_Toan_B", NhatKy_ViPham!F:F, B18, NhatKy_ViPham!C:C, "T22")</f>
        <v>100</v>
      </c>
      <c r="AN18" s="6">
        <f>100 + SUMIFS(NhatKy_ViPham!J:J, NhatKy_ViPham!E:E, "12_Toan_B", NhatKy_ViPham!F:F, B18, NhatKy_ViPham!C:C, "T23") - SUMIFS(NhatKy_ViPham!K:K, NhatKy_ViPham!E:E, "12_Toan_B", NhatKy_ViPham!F:F, B18, NhatKy_ViPham!C:C, "T23")</f>
        <v>100</v>
      </c>
      <c r="AO18" s="6">
        <f>100 + SUMIFS(NhatKy_ViPham!J:J, NhatKy_ViPham!E:E, "12_Toan_B", NhatKy_ViPham!F:F, B18, NhatKy_ViPham!C:C, "T24") - SUMIFS(NhatKy_ViPham!K:K, NhatKy_ViPham!E:E, "12_Toan_B", NhatKy_ViPham!F:F, B18, NhatKy_ViPham!C:C, "T24")</f>
        <v>100</v>
      </c>
      <c r="AP18" s="6">
        <f>100 + SUMIFS(NhatKy_ViPham!J:J, NhatKy_ViPham!E:E, "12_Toan_B", NhatKy_ViPham!F:F, B18, NhatKy_ViPham!C:C, "T25") - SUMIFS(NhatKy_ViPham!K:K, NhatKy_ViPham!E:E, "12_Toan_B", NhatKy_ViPham!F:F, B18, NhatKy_ViPham!C:C, "T25")</f>
        <v>100</v>
      </c>
      <c r="AQ18" s="6">
        <f>100 + SUMIFS(NhatKy_ViPham!J:J, NhatKy_ViPham!E:E, "12_Toan_B", NhatKy_ViPham!F:F, B18, NhatKy_ViPham!C:C, "T26") - SUMIFS(NhatKy_ViPham!K:K, NhatKy_ViPham!E:E, "12_Toan_B", NhatKy_ViPham!F:F, B18, NhatKy_ViPham!C:C, "T26")</f>
        <v>100</v>
      </c>
      <c r="AR18" s="6">
        <f>100 + SUMIFS(NhatKy_ViPham!J:J, NhatKy_ViPham!E:E, "12_Toan_B", NhatKy_ViPham!F:F, B18, NhatKy_ViPham!C:C, "T27") - SUMIFS(NhatKy_ViPham!K:K, NhatKy_ViPham!E:E, "12_Toan_B", NhatKy_ViPham!F:F, B18, NhatKy_ViPham!C:C, "T27")</f>
        <v>100</v>
      </c>
      <c r="AS18" s="6">
        <f>100 + SUMIFS(NhatKy_ViPham!J:J, NhatKy_ViPham!E:E, "12_Toan_B", NhatKy_ViPham!F:F, B18, NhatKy_ViPham!C:C, "T28") - SUMIFS(NhatKy_ViPham!K:K, NhatKy_ViPham!E:E, "12_Toan_B", NhatKy_ViPham!F:F, B18, NhatKy_ViPham!C:C, "T28")</f>
        <v>100</v>
      </c>
      <c r="AT18" s="6">
        <f>100 + SUMIFS(NhatKy_ViPham!J:J, NhatKy_ViPham!E:E, "12_Toan_B", NhatKy_ViPham!F:F, B18, NhatKy_ViPham!C:C, "T29") - SUMIFS(NhatKy_ViPham!K:K, NhatKy_ViPham!E:E, "12_Toan_B", NhatKy_ViPham!F:F, B18, NhatKy_ViPham!C:C, "T29")</f>
        <v>100</v>
      </c>
      <c r="AU18" s="6">
        <f>100 + SUMIFS(NhatKy_ViPham!J:J, NhatKy_ViPham!E:E, "12_Toan_B", NhatKy_ViPham!F:F, B18, NhatKy_ViPham!C:C, "T30") - SUMIFS(NhatKy_ViPham!K:K, NhatKy_ViPham!E:E, "12_Toan_B", NhatKy_ViPham!F:F, B18, NhatKy_ViPham!C:C, "T30")</f>
        <v>100</v>
      </c>
      <c r="AV18" s="6">
        <f>100 + SUMIFS(NhatKy_ViPham!J:J, NhatKy_ViPham!E:E, "12_Toan_B", NhatKy_ViPham!F:F, B18, NhatKy_ViPham!C:C, "T31") - SUMIFS(NhatKy_ViPham!K:K, NhatKy_ViPham!E:E, "12_Toan_B", NhatKy_ViPham!F:F, B18, NhatKy_ViPham!C:C, "T31")</f>
        <v>100</v>
      </c>
      <c r="AW18" s="6">
        <f>100 + SUMIFS(NhatKy_ViPham!J:J, NhatKy_ViPham!E:E, "12_Toan_B", NhatKy_ViPham!F:F, B18, NhatKy_ViPham!C:C, "T32") - SUMIFS(NhatKy_ViPham!K:K, NhatKy_ViPham!E:E, "12_Toan_B", NhatKy_ViPham!F:F, B18, NhatKy_ViPham!C:C, "T32")</f>
        <v>100</v>
      </c>
      <c r="AX18" s="6">
        <f>100 + SUMIFS(NhatKy_ViPham!J:J, NhatKy_ViPham!E:E, "12_Toan_B", NhatKy_ViPham!F:F, B18, NhatKy_ViPham!C:C, "T33") - SUMIFS(NhatKy_ViPham!K:K, NhatKy_ViPham!E:E, "12_Toan_B", NhatKy_ViPham!F:F, B18, NhatKy_ViPham!C:C, "T33")</f>
        <v>100</v>
      </c>
      <c r="AY18" s="6">
        <f>100 + SUMIFS(NhatKy_ViPham!J:J, NhatKy_ViPham!E:E, "12_Toan_B", NhatKy_ViPham!F:F, B18, NhatKy_ViPham!C:C, "T34") - SUMIFS(NhatKy_ViPham!K:K, NhatKy_ViPham!E:E, "12_Toan_B", NhatKy_ViPham!F:F, B18, NhatKy_ViPham!C:C, "T34")</f>
        <v>100</v>
      </c>
      <c r="AZ18" s="6">
        <f>100 + SUMIFS(NhatKy_ViPham!J:J, NhatKy_ViPham!E:E, "12_Toan_B", NhatKy_ViPham!F:F, B18, NhatKy_ViPham!C:C, "T35") - SUMIFS(NhatKy_ViPham!K:K, NhatKy_ViPham!E:E, "12_Toan_B", NhatKy_ViPham!F:F, B18, NhatKy_ViPham!C:C, "T35")</f>
        <v>100</v>
      </c>
      <c r="BA18" s="12">
        <f t="shared" si="0"/>
        <v>100</v>
      </c>
      <c r="BB18" s="11" t="s">
        <v>430</v>
      </c>
      <c r="BC18" s="16" t="str">
        <f t="shared" si="1"/>
        <v>Tốt</v>
      </c>
      <c r="BD18" s="15" t="str">
        <f t="shared" si="2"/>
        <v>🟢 BÌNH THƯỜNG</v>
      </c>
    </row>
    <row r="19" spans="1:56" x14ac:dyDescent="0.25">
      <c r="A19" s="4">
        <v>11</v>
      </c>
      <c r="B19" s="10" t="s">
        <v>2287</v>
      </c>
      <c r="C19" s="4" t="s">
        <v>2288</v>
      </c>
      <c r="D19" s="4" t="s">
        <v>435</v>
      </c>
      <c r="E19" s="11" t="s">
        <v>430</v>
      </c>
      <c r="F19" s="7">
        <f>SUMIFS(NhatKy_ViPham!K:K, NhatKy_ViPham!E:E, "12_Toan_B", NhatKy_ViPham!F:F, B19, NhatKy_ViPham!H:H, "L01")</f>
        <v>0</v>
      </c>
      <c r="G19" s="7">
        <f>SUMIFS(NhatKy_ViPham!K:K, NhatKy_ViPham!E:E, "12_Toan_B", NhatKy_ViPham!F:F, B19, NhatKy_ViPham!H:H, "L02")</f>
        <v>0</v>
      </c>
      <c r="H19" s="7">
        <f>SUMIFS(NhatKy_ViPham!K:K, NhatKy_ViPham!E:E, "12_Toan_B", NhatKy_ViPham!F:F, B19, NhatKy_ViPham!H:H, "L03")</f>
        <v>0</v>
      </c>
      <c r="I19" s="7">
        <f>SUMIFS(NhatKy_ViPham!K:K, NhatKy_ViPham!E:E, "12_Toan_B", NhatKy_ViPham!F:F, B19, NhatKy_ViPham!H:H, "L04")</f>
        <v>0</v>
      </c>
      <c r="J19" s="7">
        <f>SUMIFS(NhatKy_ViPham!K:K, NhatKy_ViPham!E:E, "12_Toan_B", NhatKy_ViPham!F:F, B19, NhatKy_ViPham!H:H, "L05")</f>
        <v>0</v>
      </c>
      <c r="K19" s="7">
        <f>SUMIFS(NhatKy_ViPham!K:K, NhatKy_ViPham!E:E, "12_Toan_B", NhatKy_ViPham!F:F, B19, NhatKy_ViPham!H:H, "L06")</f>
        <v>0</v>
      </c>
      <c r="L19" s="7">
        <f>SUMIFS(NhatKy_ViPham!K:K, NhatKy_ViPham!E:E, "12_Toan_B", NhatKy_ViPham!F:F, B19, NhatKy_ViPham!H:H, "L07")</f>
        <v>0</v>
      </c>
      <c r="M19" s="7">
        <f>SUMIFS(NhatKy_ViPham!K:K, NhatKy_ViPham!E:E, "12_Toan_B", NhatKy_ViPham!F:F, B19, NhatKy_ViPham!H:H, "L08")</f>
        <v>0</v>
      </c>
      <c r="N19" s="7">
        <f>SUMIFS(NhatKy_ViPham!K:K, NhatKy_ViPham!E:E, "12_Toan_B", NhatKy_ViPham!F:F, B19, NhatKy_ViPham!H:H, "L09")</f>
        <v>0</v>
      </c>
      <c r="O19" s="7">
        <f>SUMIFS(NhatKy_ViPham!K:K, NhatKy_ViPham!E:E, "12_Toan_B", NhatKy_ViPham!F:F, B19, NhatKy_ViPham!H:H, "L10")</f>
        <v>0</v>
      </c>
      <c r="P19" s="12">
        <f>SUMIFS(NhatKy_ViPham!J:J, NhatKy_ViPham!E:E, "12_Toan_B", NhatKy_ViPham!F:F, B19)</f>
        <v>0</v>
      </c>
      <c r="Q19" s="13">
        <f>SUMIFS(NhatKy_ViPham!K:K, NhatKy_ViPham!E:E, "12_Toan_B", NhatKy_ViPham!F:F, B19)</f>
        <v>0</v>
      </c>
      <c r="R19" s="7">
        <f>100 + SUMIFS(NhatKy_ViPham!J:J, NhatKy_ViPham!E:E, "12_Toan_B", NhatKy_ViPham!F:F, B19, NhatKy_ViPham!C:C, "T1") - SUMIFS(NhatKy_ViPham!K:K, NhatKy_ViPham!E:E, "12_Toan_B", NhatKy_ViPham!F:F, B19, NhatKy_ViPham!C:C, "T1")</f>
        <v>100</v>
      </c>
      <c r="S19" s="7">
        <f>100 + SUMIFS(NhatKy_ViPham!J:J, NhatKy_ViPham!E:E, "12_Toan_B", NhatKy_ViPham!F:F, B19, NhatKy_ViPham!C:C, "T2") - SUMIFS(NhatKy_ViPham!K:K, NhatKy_ViPham!E:E, "12_Toan_B", NhatKy_ViPham!F:F, B19, NhatKy_ViPham!C:C, "T2")</f>
        <v>100</v>
      </c>
      <c r="T19" s="7">
        <f>100 + SUMIFS(NhatKy_ViPham!J:J, NhatKy_ViPham!E:E, "12_Toan_B", NhatKy_ViPham!F:F, B19, NhatKy_ViPham!C:C, "T3") - SUMIFS(NhatKy_ViPham!K:K, NhatKy_ViPham!E:E, "12_Toan_B", NhatKy_ViPham!F:F, B19, NhatKy_ViPham!C:C, "T3")</f>
        <v>100</v>
      </c>
      <c r="U19" s="7">
        <f>100 + SUMIFS(NhatKy_ViPham!J:J, NhatKy_ViPham!E:E, "12_Toan_B", NhatKy_ViPham!F:F, B19, NhatKy_ViPham!C:C, "T4") - SUMIFS(NhatKy_ViPham!K:K, NhatKy_ViPham!E:E, "12_Toan_B", NhatKy_ViPham!F:F, B19, NhatKy_ViPham!C:C, "T4")</f>
        <v>100</v>
      </c>
      <c r="V19" s="7">
        <f>100 + SUMIFS(NhatKy_ViPham!J:J, NhatKy_ViPham!E:E, "12_Toan_B", NhatKy_ViPham!F:F, B19, NhatKy_ViPham!C:C, "T5") - SUMIFS(NhatKy_ViPham!K:K, NhatKy_ViPham!E:E, "12_Toan_B", NhatKy_ViPham!F:F, B19, NhatKy_ViPham!C:C, "T5")</f>
        <v>100</v>
      </c>
      <c r="W19" s="7">
        <f>100 + SUMIFS(NhatKy_ViPham!J:J, NhatKy_ViPham!E:E, "12_Toan_B", NhatKy_ViPham!F:F, B19, NhatKy_ViPham!C:C, "T6") - SUMIFS(NhatKy_ViPham!K:K, NhatKy_ViPham!E:E, "12_Toan_B", NhatKy_ViPham!F:F, B19, NhatKy_ViPham!C:C, "T6")</f>
        <v>100</v>
      </c>
      <c r="X19" s="7">
        <f>100 + SUMIFS(NhatKy_ViPham!J:J, NhatKy_ViPham!E:E, "12_Toan_B", NhatKy_ViPham!F:F, B19, NhatKy_ViPham!C:C, "T7") - SUMIFS(NhatKy_ViPham!K:K, NhatKy_ViPham!E:E, "12_Toan_B", NhatKy_ViPham!F:F, B19, NhatKy_ViPham!C:C, "T7")</f>
        <v>100</v>
      </c>
      <c r="Y19" s="7">
        <f>100 + SUMIFS(NhatKy_ViPham!J:J, NhatKy_ViPham!E:E, "12_Toan_B", NhatKy_ViPham!F:F, B19, NhatKy_ViPham!C:C, "T8") - SUMIFS(NhatKy_ViPham!K:K, NhatKy_ViPham!E:E, "12_Toan_B", NhatKy_ViPham!F:F, B19, NhatKy_ViPham!C:C, "T8")</f>
        <v>100</v>
      </c>
      <c r="Z19" s="7">
        <f>100 + SUMIFS(NhatKy_ViPham!J:J, NhatKy_ViPham!E:E, "12_Toan_B", NhatKy_ViPham!F:F, B19, NhatKy_ViPham!C:C, "T9") - SUMIFS(NhatKy_ViPham!K:K, NhatKy_ViPham!E:E, "12_Toan_B", NhatKy_ViPham!F:F, B19, NhatKy_ViPham!C:C, "T9")</f>
        <v>100</v>
      </c>
      <c r="AA19" s="7">
        <f>100 + SUMIFS(NhatKy_ViPham!J:J, NhatKy_ViPham!E:E, "12_Toan_B", NhatKy_ViPham!F:F, B19, NhatKy_ViPham!C:C, "T10") - SUMIFS(NhatKy_ViPham!K:K, NhatKy_ViPham!E:E, "12_Toan_B", NhatKy_ViPham!F:F, B19, NhatKy_ViPham!C:C, "T10")</f>
        <v>100</v>
      </c>
      <c r="AB19" s="7">
        <f>100 + SUMIFS(NhatKy_ViPham!J:J, NhatKy_ViPham!E:E, "12_Toan_B", NhatKy_ViPham!F:F, B19, NhatKy_ViPham!C:C, "T11") - SUMIFS(NhatKy_ViPham!K:K, NhatKy_ViPham!E:E, "12_Toan_B", NhatKy_ViPham!F:F, B19, NhatKy_ViPham!C:C, "T11")</f>
        <v>100</v>
      </c>
      <c r="AC19" s="7">
        <f>100 + SUMIFS(NhatKy_ViPham!J:J, NhatKy_ViPham!E:E, "12_Toan_B", NhatKy_ViPham!F:F, B19, NhatKy_ViPham!C:C, "T12") - SUMIFS(NhatKy_ViPham!K:K, NhatKy_ViPham!E:E, "12_Toan_B", NhatKy_ViPham!F:F, B19, NhatKy_ViPham!C:C, "T12")</f>
        <v>100</v>
      </c>
      <c r="AD19" s="7">
        <f>100 + SUMIFS(NhatKy_ViPham!J:J, NhatKy_ViPham!E:E, "12_Toan_B", NhatKy_ViPham!F:F, B19, NhatKy_ViPham!C:C, "T13") - SUMIFS(NhatKy_ViPham!K:K, NhatKy_ViPham!E:E, "12_Toan_B", NhatKy_ViPham!F:F, B19, NhatKy_ViPham!C:C, "T13")</f>
        <v>100</v>
      </c>
      <c r="AE19" s="7">
        <f>100 + SUMIFS(NhatKy_ViPham!J:J, NhatKy_ViPham!E:E, "12_Toan_B", NhatKy_ViPham!F:F, B19, NhatKy_ViPham!C:C, "T14") - SUMIFS(NhatKy_ViPham!K:K, NhatKy_ViPham!E:E, "12_Toan_B", NhatKy_ViPham!F:F, B19, NhatKy_ViPham!C:C, "T14")</f>
        <v>100</v>
      </c>
      <c r="AF19" s="7">
        <f>100 + SUMIFS(NhatKy_ViPham!J:J, NhatKy_ViPham!E:E, "12_Toan_B", NhatKy_ViPham!F:F, B19, NhatKy_ViPham!C:C, "T15") - SUMIFS(NhatKy_ViPham!K:K, NhatKy_ViPham!E:E, "12_Toan_B", NhatKy_ViPham!F:F, B19, NhatKy_ViPham!C:C, "T15")</f>
        <v>100</v>
      </c>
      <c r="AG19" s="7">
        <f>100 + SUMIFS(NhatKy_ViPham!J:J, NhatKy_ViPham!E:E, "12_Toan_B", NhatKy_ViPham!F:F, B19, NhatKy_ViPham!C:C, "T16") - SUMIFS(NhatKy_ViPham!K:K, NhatKy_ViPham!E:E, "12_Toan_B", NhatKy_ViPham!F:F, B19, NhatKy_ViPham!C:C, "T16")</f>
        <v>100</v>
      </c>
      <c r="AH19" s="7">
        <f>100 + SUMIFS(NhatKy_ViPham!J:J, NhatKy_ViPham!E:E, "12_Toan_B", NhatKy_ViPham!F:F, B19, NhatKy_ViPham!C:C, "T17") - SUMIFS(NhatKy_ViPham!K:K, NhatKy_ViPham!E:E, "12_Toan_B", NhatKy_ViPham!F:F, B19, NhatKy_ViPham!C:C, "T17")</f>
        <v>100</v>
      </c>
      <c r="AI19" s="7">
        <f>100 + SUMIFS(NhatKy_ViPham!J:J, NhatKy_ViPham!E:E, "12_Toan_B", NhatKy_ViPham!F:F, B19, NhatKy_ViPham!C:C, "T18") - SUMIFS(NhatKy_ViPham!K:K, NhatKy_ViPham!E:E, "12_Toan_B", NhatKy_ViPham!F:F, B19, NhatKy_ViPham!C:C, "T18")</f>
        <v>100</v>
      </c>
      <c r="AJ19" s="7">
        <f>100 + SUMIFS(NhatKy_ViPham!J:J, NhatKy_ViPham!E:E, "12_Toan_B", NhatKy_ViPham!F:F, B19, NhatKy_ViPham!C:C, "T19") - SUMIFS(NhatKy_ViPham!K:K, NhatKy_ViPham!E:E, "12_Toan_B", NhatKy_ViPham!F:F, B19, NhatKy_ViPham!C:C, "T19")</f>
        <v>100</v>
      </c>
      <c r="AK19" s="7">
        <f>100 + SUMIFS(NhatKy_ViPham!J:J, NhatKy_ViPham!E:E, "12_Toan_B", NhatKy_ViPham!F:F, B19, NhatKy_ViPham!C:C, "T20") - SUMIFS(NhatKy_ViPham!K:K, NhatKy_ViPham!E:E, "12_Toan_B", NhatKy_ViPham!F:F, B19, NhatKy_ViPham!C:C, "T20")</f>
        <v>100</v>
      </c>
      <c r="AL19" s="7">
        <f>100 + SUMIFS(NhatKy_ViPham!J:J, NhatKy_ViPham!E:E, "12_Toan_B", NhatKy_ViPham!F:F, B19, NhatKy_ViPham!C:C, "T21") - SUMIFS(NhatKy_ViPham!K:K, NhatKy_ViPham!E:E, "12_Toan_B", NhatKy_ViPham!F:F, B19, NhatKy_ViPham!C:C, "T21")</f>
        <v>100</v>
      </c>
      <c r="AM19" s="7">
        <f>100 + SUMIFS(NhatKy_ViPham!J:J, NhatKy_ViPham!E:E, "12_Toan_B", NhatKy_ViPham!F:F, B19, NhatKy_ViPham!C:C, "T22") - SUMIFS(NhatKy_ViPham!K:K, NhatKy_ViPham!E:E, "12_Toan_B", NhatKy_ViPham!F:F, B19, NhatKy_ViPham!C:C, "T22")</f>
        <v>100</v>
      </c>
      <c r="AN19" s="7">
        <f>100 + SUMIFS(NhatKy_ViPham!J:J, NhatKy_ViPham!E:E, "12_Toan_B", NhatKy_ViPham!F:F, B19, NhatKy_ViPham!C:C, "T23") - SUMIFS(NhatKy_ViPham!K:K, NhatKy_ViPham!E:E, "12_Toan_B", NhatKy_ViPham!F:F, B19, NhatKy_ViPham!C:C, "T23")</f>
        <v>100</v>
      </c>
      <c r="AO19" s="7">
        <f>100 + SUMIFS(NhatKy_ViPham!J:J, NhatKy_ViPham!E:E, "12_Toan_B", NhatKy_ViPham!F:F, B19, NhatKy_ViPham!C:C, "T24") - SUMIFS(NhatKy_ViPham!K:K, NhatKy_ViPham!E:E, "12_Toan_B", NhatKy_ViPham!F:F, B19, NhatKy_ViPham!C:C, "T24")</f>
        <v>100</v>
      </c>
      <c r="AP19" s="7">
        <f>100 + SUMIFS(NhatKy_ViPham!J:J, NhatKy_ViPham!E:E, "12_Toan_B", NhatKy_ViPham!F:F, B19, NhatKy_ViPham!C:C, "T25") - SUMIFS(NhatKy_ViPham!K:K, NhatKy_ViPham!E:E, "12_Toan_B", NhatKy_ViPham!F:F, B19, NhatKy_ViPham!C:C, "T25")</f>
        <v>100</v>
      </c>
      <c r="AQ19" s="7">
        <f>100 + SUMIFS(NhatKy_ViPham!J:J, NhatKy_ViPham!E:E, "12_Toan_B", NhatKy_ViPham!F:F, B19, NhatKy_ViPham!C:C, "T26") - SUMIFS(NhatKy_ViPham!K:K, NhatKy_ViPham!E:E, "12_Toan_B", NhatKy_ViPham!F:F, B19, NhatKy_ViPham!C:C, "T26")</f>
        <v>100</v>
      </c>
      <c r="AR19" s="7">
        <f>100 + SUMIFS(NhatKy_ViPham!J:J, NhatKy_ViPham!E:E, "12_Toan_B", NhatKy_ViPham!F:F, B19, NhatKy_ViPham!C:C, "T27") - SUMIFS(NhatKy_ViPham!K:K, NhatKy_ViPham!E:E, "12_Toan_B", NhatKy_ViPham!F:F, B19, NhatKy_ViPham!C:C, "T27")</f>
        <v>100</v>
      </c>
      <c r="AS19" s="7">
        <f>100 + SUMIFS(NhatKy_ViPham!J:J, NhatKy_ViPham!E:E, "12_Toan_B", NhatKy_ViPham!F:F, B19, NhatKy_ViPham!C:C, "T28") - SUMIFS(NhatKy_ViPham!K:K, NhatKy_ViPham!E:E, "12_Toan_B", NhatKy_ViPham!F:F, B19, NhatKy_ViPham!C:C, "T28")</f>
        <v>100</v>
      </c>
      <c r="AT19" s="7">
        <f>100 + SUMIFS(NhatKy_ViPham!J:J, NhatKy_ViPham!E:E, "12_Toan_B", NhatKy_ViPham!F:F, B19, NhatKy_ViPham!C:C, "T29") - SUMIFS(NhatKy_ViPham!K:K, NhatKy_ViPham!E:E, "12_Toan_B", NhatKy_ViPham!F:F, B19, NhatKy_ViPham!C:C, "T29")</f>
        <v>100</v>
      </c>
      <c r="AU19" s="7">
        <f>100 + SUMIFS(NhatKy_ViPham!J:J, NhatKy_ViPham!E:E, "12_Toan_B", NhatKy_ViPham!F:F, B19, NhatKy_ViPham!C:C, "T30") - SUMIFS(NhatKy_ViPham!K:K, NhatKy_ViPham!E:E, "12_Toan_B", NhatKy_ViPham!F:F, B19, NhatKy_ViPham!C:C, "T30")</f>
        <v>100</v>
      </c>
      <c r="AV19" s="7">
        <f>100 + SUMIFS(NhatKy_ViPham!J:J, NhatKy_ViPham!E:E, "12_Toan_B", NhatKy_ViPham!F:F, B19, NhatKy_ViPham!C:C, "T31") - SUMIFS(NhatKy_ViPham!K:K, NhatKy_ViPham!E:E, "12_Toan_B", NhatKy_ViPham!F:F, B19, NhatKy_ViPham!C:C, "T31")</f>
        <v>100</v>
      </c>
      <c r="AW19" s="7">
        <f>100 + SUMIFS(NhatKy_ViPham!J:J, NhatKy_ViPham!E:E, "12_Toan_B", NhatKy_ViPham!F:F, B19, NhatKy_ViPham!C:C, "T32") - SUMIFS(NhatKy_ViPham!K:K, NhatKy_ViPham!E:E, "12_Toan_B", NhatKy_ViPham!F:F, B19, NhatKy_ViPham!C:C, "T32")</f>
        <v>100</v>
      </c>
      <c r="AX19" s="7">
        <f>100 + SUMIFS(NhatKy_ViPham!J:J, NhatKy_ViPham!E:E, "12_Toan_B", NhatKy_ViPham!F:F, B19, NhatKy_ViPham!C:C, "T33") - SUMIFS(NhatKy_ViPham!K:K, NhatKy_ViPham!E:E, "12_Toan_B", NhatKy_ViPham!F:F, B19, NhatKy_ViPham!C:C, "T33")</f>
        <v>100</v>
      </c>
      <c r="AY19" s="7">
        <f>100 + SUMIFS(NhatKy_ViPham!J:J, NhatKy_ViPham!E:E, "12_Toan_B", NhatKy_ViPham!F:F, B19, NhatKy_ViPham!C:C, "T34") - SUMIFS(NhatKy_ViPham!K:K, NhatKy_ViPham!E:E, "12_Toan_B", NhatKy_ViPham!F:F, B19, NhatKy_ViPham!C:C, "T34")</f>
        <v>100</v>
      </c>
      <c r="AZ19" s="7">
        <f>100 + SUMIFS(NhatKy_ViPham!J:J, NhatKy_ViPham!E:E, "12_Toan_B", NhatKy_ViPham!F:F, B19, NhatKy_ViPham!C:C, "T35") - SUMIFS(NhatKy_ViPham!K:K, NhatKy_ViPham!E:E, "12_Toan_B", NhatKy_ViPham!F:F, B19, NhatKy_ViPham!C:C, "T35")</f>
        <v>100</v>
      </c>
      <c r="BA19" s="12">
        <f t="shared" si="0"/>
        <v>100</v>
      </c>
      <c r="BB19" s="11" t="s">
        <v>430</v>
      </c>
      <c r="BC19" s="14" t="str">
        <f t="shared" si="1"/>
        <v>Tốt</v>
      </c>
      <c r="BD19" s="10" t="str">
        <f t="shared" si="2"/>
        <v>🟢 BÌNH THƯỜNG</v>
      </c>
    </row>
    <row r="20" spans="1:56" x14ac:dyDescent="0.25">
      <c r="A20" s="5">
        <v>12</v>
      </c>
      <c r="B20" s="15" t="s">
        <v>2289</v>
      </c>
      <c r="C20" s="5" t="s">
        <v>2290</v>
      </c>
      <c r="D20" s="5" t="s">
        <v>435</v>
      </c>
      <c r="E20" s="11" t="s">
        <v>430</v>
      </c>
      <c r="F20" s="6">
        <f>SUMIFS(NhatKy_ViPham!K:K, NhatKy_ViPham!E:E, "12_Toan_B", NhatKy_ViPham!F:F, B20, NhatKy_ViPham!H:H, "L01")</f>
        <v>0</v>
      </c>
      <c r="G20" s="6">
        <f>SUMIFS(NhatKy_ViPham!K:K, NhatKy_ViPham!E:E, "12_Toan_B", NhatKy_ViPham!F:F, B20, NhatKy_ViPham!H:H, "L02")</f>
        <v>0</v>
      </c>
      <c r="H20" s="6">
        <f>SUMIFS(NhatKy_ViPham!K:K, NhatKy_ViPham!E:E, "12_Toan_B", NhatKy_ViPham!F:F, B20, NhatKy_ViPham!H:H, "L03")</f>
        <v>0</v>
      </c>
      <c r="I20" s="6">
        <f>SUMIFS(NhatKy_ViPham!K:K, NhatKy_ViPham!E:E, "12_Toan_B", NhatKy_ViPham!F:F, B20, NhatKy_ViPham!H:H, "L04")</f>
        <v>0</v>
      </c>
      <c r="J20" s="6">
        <f>SUMIFS(NhatKy_ViPham!K:K, NhatKy_ViPham!E:E, "12_Toan_B", NhatKy_ViPham!F:F, B20, NhatKy_ViPham!H:H, "L05")</f>
        <v>0</v>
      </c>
      <c r="K20" s="6">
        <f>SUMIFS(NhatKy_ViPham!K:K, NhatKy_ViPham!E:E, "12_Toan_B", NhatKy_ViPham!F:F, B20, NhatKy_ViPham!H:H, "L06")</f>
        <v>0</v>
      </c>
      <c r="L20" s="6">
        <f>SUMIFS(NhatKy_ViPham!K:K, NhatKy_ViPham!E:E, "12_Toan_B", NhatKy_ViPham!F:F, B20, NhatKy_ViPham!H:H, "L07")</f>
        <v>0</v>
      </c>
      <c r="M20" s="6">
        <f>SUMIFS(NhatKy_ViPham!K:K, NhatKy_ViPham!E:E, "12_Toan_B", NhatKy_ViPham!F:F, B20, NhatKy_ViPham!H:H, "L08")</f>
        <v>0</v>
      </c>
      <c r="N20" s="6">
        <f>SUMIFS(NhatKy_ViPham!K:K, NhatKy_ViPham!E:E, "12_Toan_B", NhatKy_ViPham!F:F, B20, NhatKy_ViPham!H:H, "L09")</f>
        <v>0</v>
      </c>
      <c r="O20" s="6">
        <f>SUMIFS(NhatKy_ViPham!K:K, NhatKy_ViPham!E:E, "12_Toan_B", NhatKy_ViPham!F:F, B20, NhatKy_ViPham!H:H, "L10")</f>
        <v>0</v>
      </c>
      <c r="P20" s="12">
        <f>SUMIFS(NhatKy_ViPham!J:J, NhatKy_ViPham!E:E, "12_Toan_B", NhatKy_ViPham!F:F, B20)</f>
        <v>0</v>
      </c>
      <c r="Q20" s="13">
        <f>SUMIFS(NhatKy_ViPham!K:K, NhatKy_ViPham!E:E, "12_Toan_B", NhatKy_ViPham!F:F, B20)</f>
        <v>0</v>
      </c>
      <c r="R20" s="6">
        <f>100 + SUMIFS(NhatKy_ViPham!J:J, NhatKy_ViPham!E:E, "12_Toan_B", NhatKy_ViPham!F:F, B20, NhatKy_ViPham!C:C, "T1") - SUMIFS(NhatKy_ViPham!K:K, NhatKy_ViPham!E:E, "12_Toan_B", NhatKy_ViPham!F:F, B20, NhatKy_ViPham!C:C, "T1")</f>
        <v>100</v>
      </c>
      <c r="S20" s="6">
        <f>100 + SUMIFS(NhatKy_ViPham!J:J, NhatKy_ViPham!E:E, "12_Toan_B", NhatKy_ViPham!F:F, B20, NhatKy_ViPham!C:C, "T2") - SUMIFS(NhatKy_ViPham!K:K, NhatKy_ViPham!E:E, "12_Toan_B", NhatKy_ViPham!F:F, B20, NhatKy_ViPham!C:C, "T2")</f>
        <v>100</v>
      </c>
      <c r="T20" s="6">
        <f>100 + SUMIFS(NhatKy_ViPham!J:J, NhatKy_ViPham!E:E, "12_Toan_B", NhatKy_ViPham!F:F, B20, NhatKy_ViPham!C:C, "T3") - SUMIFS(NhatKy_ViPham!K:K, NhatKy_ViPham!E:E, "12_Toan_B", NhatKy_ViPham!F:F, B20, NhatKy_ViPham!C:C, "T3")</f>
        <v>100</v>
      </c>
      <c r="U20" s="6">
        <f>100 + SUMIFS(NhatKy_ViPham!J:J, NhatKy_ViPham!E:E, "12_Toan_B", NhatKy_ViPham!F:F, B20, NhatKy_ViPham!C:C, "T4") - SUMIFS(NhatKy_ViPham!K:K, NhatKy_ViPham!E:E, "12_Toan_B", NhatKy_ViPham!F:F, B20, NhatKy_ViPham!C:C, "T4")</f>
        <v>100</v>
      </c>
      <c r="V20" s="6">
        <f>100 + SUMIFS(NhatKy_ViPham!J:J, NhatKy_ViPham!E:E, "12_Toan_B", NhatKy_ViPham!F:F, B20, NhatKy_ViPham!C:C, "T5") - SUMIFS(NhatKy_ViPham!K:K, NhatKy_ViPham!E:E, "12_Toan_B", NhatKy_ViPham!F:F, B20, NhatKy_ViPham!C:C, "T5")</f>
        <v>100</v>
      </c>
      <c r="W20" s="6">
        <f>100 + SUMIFS(NhatKy_ViPham!J:J, NhatKy_ViPham!E:E, "12_Toan_B", NhatKy_ViPham!F:F, B20, NhatKy_ViPham!C:C, "T6") - SUMIFS(NhatKy_ViPham!K:K, NhatKy_ViPham!E:E, "12_Toan_B", NhatKy_ViPham!F:F, B20, NhatKy_ViPham!C:C, "T6")</f>
        <v>100</v>
      </c>
      <c r="X20" s="6">
        <f>100 + SUMIFS(NhatKy_ViPham!J:J, NhatKy_ViPham!E:E, "12_Toan_B", NhatKy_ViPham!F:F, B20, NhatKy_ViPham!C:C, "T7") - SUMIFS(NhatKy_ViPham!K:K, NhatKy_ViPham!E:E, "12_Toan_B", NhatKy_ViPham!F:F, B20, NhatKy_ViPham!C:C, "T7")</f>
        <v>100</v>
      </c>
      <c r="Y20" s="6">
        <f>100 + SUMIFS(NhatKy_ViPham!J:J, NhatKy_ViPham!E:E, "12_Toan_B", NhatKy_ViPham!F:F, B20, NhatKy_ViPham!C:C, "T8") - SUMIFS(NhatKy_ViPham!K:K, NhatKy_ViPham!E:E, "12_Toan_B", NhatKy_ViPham!F:F, B20, NhatKy_ViPham!C:C, "T8")</f>
        <v>100</v>
      </c>
      <c r="Z20" s="6">
        <f>100 + SUMIFS(NhatKy_ViPham!J:J, NhatKy_ViPham!E:E, "12_Toan_B", NhatKy_ViPham!F:F, B20, NhatKy_ViPham!C:C, "T9") - SUMIFS(NhatKy_ViPham!K:K, NhatKy_ViPham!E:E, "12_Toan_B", NhatKy_ViPham!F:F, B20, NhatKy_ViPham!C:C, "T9")</f>
        <v>100</v>
      </c>
      <c r="AA20" s="6">
        <f>100 + SUMIFS(NhatKy_ViPham!J:J, NhatKy_ViPham!E:E, "12_Toan_B", NhatKy_ViPham!F:F, B20, NhatKy_ViPham!C:C, "T10") - SUMIFS(NhatKy_ViPham!K:K, NhatKy_ViPham!E:E, "12_Toan_B", NhatKy_ViPham!F:F, B20, NhatKy_ViPham!C:C, "T10")</f>
        <v>100</v>
      </c>
      <c r="AB20" s="6">
        <f>100 + SUMIFS(NhatKy_ViPham!J:J, NhatKy_ViPham!E:E, "12_Toan_B", NhatKy_ViPham!F:F, B20, NhatKy_ViPham!C:C, "T11") - SUMIFS(NhatKy_ViPham!K:K, NhatKy_ViPham!E:E, "12_Toan_B", NhatKy_ViPham!F:F, B20, NhatKy_ViPham!C:C, "T11")</f>
        <v>100</v>
      </c>
      <c r="AC20" s="6">
        <f>100 + SUMIFS(NhatKy_ViPham!J:J, NhatKy_ViPham!E:E, "12_Toan_B", NhatKy_ViPham!F:F, B20, NhatKy_ViPham!C:C, "T12") - SUMIFS(NhatKy_ViPham!K:K, NhatKy_ViPham!E:E, "12_Toan_B", NhatKy_ViPham!F:F, B20, NhatKy_ViPham!C:C, "T12")</f>
        <v>100</v>
      </c>
      <c r="AD20" s="6">
        <f>100 + SUMIFS(NhatKy_ViPham!J:J, NhatKy_ViPham!E:E, "12_Toan_B", NhatKy_ViPham!F:F, B20, NhatKy_ViPham!C:C, "T13") - SUMIFS(NhatKy_ViPham!K:K, NhatKy_ViPham!E:E, "12_Toan_B", NhatKy_ViPham!F:F, B20, NhatKy_ViPham!C:C, "T13")</f>
        <v>100</v>
      </c>
      <c r="AE20" s="6">
        <f>100 + SUMIFS(NhatKy_ViPham!J:J, NhatKy_ViPham!E:E, "12_Toan_B", NhatKy_ViPham!F:F, B20, NhatKy_ViPham!C:C, "T14") - SUMIFS(NhatKy_ViPham!K:K, NhatKy_ViPham!E:E, "12_Toan_B", NhatKy_ViPham!F:F, B20, NhatKy_ViPham!C:C, "T14")</f>
        <v>100</v>
      </c>
      <c r="AF20" s="6">
        <f>100 + SUMIFS(NhatKy_ViPham!J:J, NhatKy_ViPham!E:E, "12_Toan_B", NhatKy_ViPham!F:F, B20, NhatKy_ViPham!C:C, "T15") - SUMIFS(NhatKy_ViPham!K:K, NhatKy_ViPham!E:E, "12_Toan_B", NhatKy_ViPham!F:F, B20, NhatKy_ViPham!C:C, "T15")</f>
        <v>100</v>
      </c>
      <c r="AG20" s="6">
        <f>100 + SUMIFS(NhatKy_ViPham!J:J, NhatKy_ViPham!E:E, "12_Toan_B", NhatKy_ViPham!F:F, B20, NhatKy_ViPham!C:C, "T16") - SUMIFS(NhatKy_ViPham!K:K, NhatKy_ViPham!E:E, "12_Toan_B", NhatKy_ViPham!F:F, B20, NhatKy_ViPham!C:C, "T16")</f>
        <v>100</v>
      </c>
      <c r="AH20" s="6">
        <f>100 + SUMIFS(NhatKy_ViPham!J:J, NhatKy_ViPham!E:E, "12_Toan_B", NhatKy_ViPham!F:F, B20, NhatKy_ViPham!C:C, "T17") - SUMIFS(NhatKy_ViPham!K:K, NhatKy_ViPham!E:E, "12_Toan_B", NhatKy_ViPham!F:F, B20, NhatKy_ViPham!C:C, "T17")</f>
        <v>100</v>
      </c>
      <c r="AI20" s="6">
        <f>100 + SUMIFS(NhatKy_ViPham!J:J, NhatKy_ViPham!E:E, "12_Toan_B", NhatKy_ViPham!F:F, B20, NhatKy_ViPham!C:C, "T18") - SUMIFS(NhatKy_ViPham!K:K, NhatKy_ViPham!E:E, "12_Toan_B", NhatKy_ViPham!F:F, B20, NhatKy_ViPham!C:C, "T18")</f>
        <v>100</v>
      </c>
      <c r="AJ20" s="6">
        <f>100 + SUMIFS(NhatKy_ViPham!J:J, NhatKy_ViPham!E:E, "12_Toan_B", NhatKy_ViPham!F:F, B20, NhatKy_ViPham!C:C, "T19") - SUMIFS(NhatKy_ViPham!K:K, NhatKy_ViPham!E:E, "12_Toan_B", NhatKy_ViPham!F:F, B20, NhatKy_ViPham!C:C, "T19")</f>
        <v>100</v>
      </c>
      <c r="AK20" s="6">
        <f>100 + SUMIFS(NhatKy_ViPham!J:J, NhatKy_ViPham!E:E, "12_Toan_B", NhatKy_ViPham!F:F, B20, NhatKy_ViPham!C:C, "T20") - SUMIFS(NhatKy_ViPham!K:K, NhatKy_ViPham!E:E, "12_Toan_B", NhatKy_ViPham!F:F, B20, NhatKy_ViPham!C:C, "T20")</f>
        <v>100</v>
      </c>
      <c r="AL20" s="6">
        <f>100 + SUMIFS(NhatKy_ViPham!J:J, NhatKy_ViPham!E:E, "12_Toan_B", NhatKy_ViPham!F:F, B20, NhatKy_ViPham!C:C, "T21") - SUMIFS(NhatKy_ViPham!K:K, NhatKy_ViPham!E:E, "12_Toan_B", NhatKy_ViPham!F:F, B20, NhatKy_ViPham!C:C, "T21")</f>
        <v>100</v>
      </c>
      <c r="AM20" s="6">
        <f>100 + SUMIFS(NhatKy_ViPham!J:J, NhatKy_ViPham!E:E, "12_Toan_B", NhatKy_ViPham!F:F, B20, NhatKy_ViPham!C:C, "T22") - SUMIFS(NhatKy_ViPham!K:K, NhatKy_ViPham!E:E, "12_Toan_B", NhatKy_ViPham!F:F, B20, NhatKy_ViPham!C:C, "T22")</f>
        <v>100</v>
      </c>
      <c r="AN20" s="6">
        <f>100 + SUMIFS(NhatKy_ViPham!J:J, NhatKy_ViPham!E:E, "12_Toan_B", NhatKy_ViPham!F:F, B20, NhatKy_ViPham!C:C, "T23") - SUMIFS(NhatKy_ViPham!K:K, NhatKy_ViPham!E:E, "12_Toan_B", NhatKy_ViPham!F:F, B20, NhatKy_ViPham!C:C, "T23")</f>
        <v>100</v>
      </c>
      <c r="AO20" s="6">
        <f>100 + SUMIFS(NhatKy_ViPham!J:J, NhatKy_ViPham!E:E, "12_Toan_B", NhatKy_ViPham!F:F, B20, NhatKy_ViPham!C:C, "T24") - SUMIFS(NhatKy_ViPham!K:K, NhatKy_ViPham!E:E, "12_Toan_B", NhatKy_ViPham!F:F, B20, NhatKy_ViPham!C:C, "T24")</f>
        <v>100</v>
      </c>
      <c r="AP20" s="6">
        <f>100 + SUMIFS(NhatKy_ViPham!J:J, NhatKy_ViPham!E:E, "12_Toan_B", NhatKy_ViPham!F:F, B20, NhatKy_ViPham!C:C, "T25") - SUMIFS(NhatKy_ViPham!K:K, NhatKy_ViPham!E:E, "12_Toan_B", NhatKy_ViPham!F:F, B20, NhatKy_ViPham!C:C, "T25")</f>
        <v>100</v>
      </c>
      <c r="AQ20" s="6">
        <f>100 + SUMIFS(NhatKy_ViPham!J:J, NhatKy_ViPham!E:E, "12_Toan_B", NhatKy_ViPham!F:F, B20, NhatKy_ViPham!C:C, "T26") - SUMIFS(NhatKy_ViPham!K:K, NhatKy_ViPham!E:E, "12_Toan_B", NhatKy_ViPham!F:F, B20, NhatKy_ViPham!C:C, "T26")</f>
        <v>100</v>
      </c>
      <c r="AR20" s="6">
        <f>100 + SUMIFS(NhatKy_ViPham!J:J, NhatKy_ViPham!E:E, "12_Toan_B", NhatKy_ViPham!F:F, B20, NhatKy_ViPham!C:C, "T27") - SUMIFS(NhatKy_ViPham!K:K, NhatKy_ViPham!E:E, "12_Toan_B", NhatKy_ViPham!F:F, B20, NhatKy_ViPham!C:C, "T27")</f>
        <v>100</v>
      </c>
      <c r="AS20" s="6">
        <f>100 + SUMIFS(NhatKy_ViPham!J:J, NhatKy_ViPham!E:E, "12_Toan_B", NhatKy_ViPham!F:F, B20, NhatKy_ViPham!C:C, "T28") - SUMIFS(NhatKy_ViPham!K:K, NhatKy_ViPham!E:E, "12_Toan_B", NhatKy_ViPham!F:F, B20, NhatKy_ViPham!C:C, "T28")</f>
        <v>100</v>
      </c>
      <c r="AT20" s="6">
        <f>100 + SUMIFS(NhatKy_ViPham!J:J, NhatKy_ViPham!E:E, "12_Toan_B", NhatKy_ViPham!F:F, B20, NhatKy_ViPham!C:C, "T29") - SUMIFS(NhatKy_ViPham!K:K, NhatKy_ViPham!E:E, "12_Toan_B", NhatKy_ViPham!F:F, B20, NhatKy_ViPham!C:C, "T29")</f>
        <v>100</v>
      </c>
      <c r="AU20" s="6">
        <f>100 + SUMIFS(NhatKy_ViPham!J:J, NhatKy_ViPham!E:E, "12_Toan_B", NhatKy_ViPham!F:F, B20, NhatKy_ViPham!C:C, "T30") - SUMIFS(NhatKy_ViPham!K:K, NhatKy_ViPham!E:E, "12_Toan_B", NhatKy_ViPham!F:F, B20, NhatKy_ViPham!C:C, "T30")</f>
        <v>100</v>
      </c>
      <c r="AV20" s="6">
        <f>100 + SUMIFS(NhatKy_ViPham!J:J, NhatKy_ViPham!E:E, "12_Toan_B", NhatKy_ViPham!F:F, B20, NhatKy_ViPham!C:C, "T31") - SUMIFS(NhatKy_ViPham!K:K, NhatKy_ViPham!E:E, "12_Toan_B", NhatKy_ViPham!F:F, B20, NhatKy_ViPham!C:C, "T31")</f>
        <v>100</v>
      </c>
      <c r="AW20" s="6">
        <f>100 + SUMIFS(NhatKy_ViPham!J:J, NhatKy_ViPham!E:E, "12_Toan_B", NhatKy_ViPham!F:F, B20, NhatKy_ViPham!C:C, "T32") - SUMIFS(NhatKy_ViPham!K:K, NhatKy_ViPham!E:E, "12_Toan_B", NhatKy_ViPham!F:F, B20, NhatKy_ViPham!C:C, "T32")</f>
        <v>100</v>
      </c>
      <c r="AX20" s="6">
        <f>100 + SUMIFS(NhatKy_ViPham!J:J, NhatKy_ViPham!E:E, "12_Toan_B", NhatKy_ViPham!F:F, B20, NhatKy_ViPham!C:C, "T33") - SUMIFS(NhatKy_ViPham!K:K, NhatKy_ViPham!E:E, "12_Toan_B", NhatKy_ViPham!F:F, B20, NhatKy_ViPham!C:C, "T33")</f>
        <v>100</v>
      </c>
      <c r="AY20" s="6">
        <f>100 + SUMIFS(NhatKy_ViPham!J:J, NhatKy_ViPham!E:E, "12_Toan_B", NhatKy_ViPham!F:F, B20, NhatKy_ViPham!C:C, "T34") - SUMIFS(NhatKy_ViPham!K:K, NhatKy_ViPham!E:E, "12_Toan_B", NhatKy_ViPham!F:F, B20, NhatKy_ViPham!C:C, "T34")</f>
        <v>100</v>
      </c>
      <c r="AZ20" s="6">
        <f>100 + SUMIFS(NhatKy_ViPham!J:J, NhatKy_ViPham!E:E, "12_Toan_B", NhatKy_ViPham!F:F, B20, NhatKy_ViPham!C:C, "T35") - SUMIFS(NhatKy_ViPham!K:K, NhatKy_ViPham!E:E, "12_Toan_B", NhatKy_ViPham!F:F, B20, NhatKy_ViPham!C:C, "T35")</f>
        <v>100</v>
      </c>
      <c r="BA20" s="12">
        <f t="shared" si="0"/>
        <v>100</v>
      </c>
      <c r="BB20" s="11" t="s">
        <v>430</v>
      </c>
      <c r="BC20" s="16" t="str">
        <f t="shared" si="1"/>
        <v>Tốt</v>
      </c>
      <c r="BD20" s="15" t="str">
        <f t="shared" si="2"/>
        <v>🟢 BÌNH THƯỜNG</v>
      </c>
    </row>
    <row r="21" spans="1:56" x14ac:dyDescent="0.25">
      <c r="A21" s="4">
        <v>13</v>
      </c>
      <c r="B21" s="10" t="s">
        <v>2291</v>
      </c>
      <c r="C21" s="4" t="s">
        <v>2292</v>
      </c>
      <c r="D21" s="4" t="s">
        <v>435</v>
      </c>
      <c r="E21" s="11" t="s">
        <v>430</v>
      </c>
      <c r="F21" s="7">
        <f>SUMIFS(NhatKy_ViPham!K:K, NhatKy_ViPham!E:E, "12_Toan_B", NhatKy_ViPham!F:F, B21, NhatKy_ViPham!H:H, "L01")</f>
        <v>0</v>
      </c>
      <c r="G21" s="7">
        <f>SUMIFS(NhatKy_ViPham!K:K, NhatKy_ViPham!E:E, "12_Toan_B", NhatKy_ViPham!F:F, B21, NhatKy_ViPham!H:H, "L02")</f>
        <v>0</v>
      </c>
      <c r="H21" s="7">
        <f>SUMIFS(NhatKy_ViPham!K:K, NhatKy_ViPham!E:E, "12_Toan_B", NhatKy_ViPham!F:F, B21, NhatKy_ViPham!H:H, "L03")</f>
        <v>0</v>
      </c>
      <c r="I21" s="7">
        <f>SUMIFS(NhatKy_ViPham!K:K, NhatKy_ViPham!E:E, "12_Toan_B", NhatKy_ViPham!F:F, B21, NhatKy_ViPham!H:H, "L04")</f>
        <v>0</v>
      </c>
      <c r="J21" s="7">
        <f>SUMIFS(NhatKy_ViPham!K:K, NhatKy_ViPham!E:E, "12_Toan_B", NhatKy_ViPham!F:F, B21, NhatKy_ViPham!H:H, "L05")</f>
        <v>0</v>
      </c>
      <c r="K21" s="7">
        <f>SUMIFS(NhatKy_ViPham!K:K, NhatKy_ViPham!E:E, "12_Toan_B", NhatKy_ViPham!F:F, B21, NhatKy_ViPham!H:H, "L06")</f>
        <v>0</v>
      </c>
      <c r="L21" s="7">
        <f>SUMIFS(NhatKy_ViPham!K:K, NhatKy_ViPham!E:E, "12_Toan_B", NhatKy_ViPham!F:F, B21, NhatKy_ViPham!H:H, "L07")</f>
        <v>0</v>
      </c>
      <c r="M21" s="7">
        <f>SUMIFS(NhatKy_ViPham!K:K, NhatKy_ViPham!E:E, "12_Toan_B", NhatKy_ViPham!F:F, B21, NhatKy_ViPham!H:H, "L08")</f>
        <v>0</v>
      </c>
      <c r="N21" s="7">
        <f>SUMIFS(NhatKy_ViPham!K:K, NhatKy_ViPham!E:E, "12_Toan_B", NhatKy_ViPham!F:F, B21, NhatKy_ViPham!H:H, "L09")</f>
        <v>0</v>
      </c>
      <c r="O21" s="7">
        <f>SUMIFS(NhatKy_ViPham!K:K, NhatKy_ViPham!E:E, "12_Toan_B", NhatKy_ViPham!F:F, B21, NhatKy_ViPham!H:H, "L10")</f>
        <v>0</v>
      </c>
      <c r="P21" s="12">
        <f>SUMIFS(NhatKy_ViPham!J:J, NhatKy_ViPham!E:E, "12_Toan_B", NhatKy_ViPham!F:F, B21)</f>
        <v>0</v>
      </c>
      <c r="Q21" s="13">
        <f>SUMIFS(NhatKy_ViPham!K:K, NhatKy_ViPham!E:E, "12_Toan_B", NhatKy_ViPham!F:F, B21)</f>
        <v>0</v>
      </c>
      <c r="R21" s="7">
        <f>100 + SUMIFS(NhatKy_ViPham!J:J, NhatKy_ViPham!E:E, "12_Toan_B", NhatKy_ViPham!F:F, B21, NhatKy_ViPham!C:C, "T1") - SUMIFS(NhatKy_ViPham!K:K, NhatKy_ViPham!E:E, "12_Toan_B", NhatKy_ViPham!F:F, B21, NhatKy_ViPham!C:C, "T1")</f>
        <v>100</v>
      </c>
      <c r="S21" s="7">
        <f>100 + SUMIFS(NhatKy_ViPham!J:J, NhatKy_ViPham!E:E, "12_Toan_B", NhatKy_ViPham!F:F, B21, NhatKy_ViPham!C:C, "T2") - SUMIFS(NhatKy_ViPham!K:K, NhatKy_ViPham!E:E, "12_Toan_B", NhatKy_ViPham!F:F, B21, NhatKy_ViPham!C:C, "T2")</f>
        <v>100</v>
      </c>
      <c r="T21" s="7">
        <f>100 + SUMIFS(NhatKy_ViPham!J:J, NhatKy_ViPham!E:E, "12_Toan_B", NhatKy_ViPham!F:F, B21, NhatKy_ViPham!C:C, "T3") - SUMIFS(NhatKy_ViPham!K:K, NhatKy_ViPham!E:E, "12_Toan_B", NhatKy_ViPham!F:F, B21, NhatKy_ViPham!C:C, "T3")</f>
        <v>100</v>
      </c>
      <c r="U21" s="7">
        <f>100 + SUMIFS(NhatKy_ViPham!J:J, NhatKy_ViPham!E:E, "12_Toan_B", NhatKy_ViPham!F:F, B21, NhatKy_ViPham!C:C, "T4") - SUMIFS(NhatKy_ViPham!K:K, NhatKy_ViPham!E:E, "12_Toan_B", NhatKy_ViPham!F:F, B21, NhatKy_ViPham!C:C, "T4")</f>
        <v>100</v>
      </c>
      <c r="V21" s="7">
        <f>100 + SUMIFS(NhatKy_ViPham!J:J, NhatKy_ViPham!E:E, "12_Toan_B", NhatKy_ViPham!F:F, B21, NhatKy_ViPham!C:C, "T5") - SUMIFS(NhatKy_ViPham!K:K, NhatKy_ViPham!E:E, "12_Toan_B", NhatKy_ViPham!F:F, B21, NhatKy_ViPham!C:C, "T5")</f>
        <v>100</v>
      </c>
      <c r="W21" s="7">
        <f>100 + SUMIFS(NhatKy_ViPham!J:J, NhatKy_ViPham!E:E, "12_Toan_B", NhatKy_ViPham!F:F, B21, NhatKy_ViPham!C:C, "T6") - SUMIFS(NhatKy_ViPham!K:K, NhatKy_ViPham!E:E, "12_Toan_B", NhatKy_ViPham!F:F, B21, NhatKy_ViPham!C:C, "T6")</f>
        <v>100</v>
      </c>
      <c r="X21" s="7">
        <f>100 + SUMIFS(NhatKy_ViPham!J:J, NhatKy_ViPham!E:E, "12_Toan_B", NhatKy_ViPham!F:F, B21, NhatKy_ViPham!C:C, "T7") - SUMIFS(NhatKy_ViPham!K:K, NhatKy_ViPham!E:E, "12_Toan_B", NhatKy_ViPham!F:F, B21, NhatKy_ViPham!C:C, "T7")</f>
        <v>100</v>
      </c>
      <c r="Y21" s="7">
        <f>100 + SUMIFS(NhatKy_ViPham!J:J, NhatKy_ViPham!E:E, "12_Toan_B", NhatKy_ViPham!F:F, B21, NhatKy_ViPham!C:C, "T8") - SUMIFS(NhatKy_ViPham!K:K, NhatKy_ViPham!E:E, "12_Toan_B", NhatKy_ViPham!F:F, B21, NhatKy_ViPham!C:C, "T8")</f>
        <v>100</v>
      </c>
      <c r="Z21" s="7">
        <f>100 + SUMIFS(NhatKy_ViPham!J:J, NhatKy_ViPham!E:E, "12_Toan_B", NhatKy_ViPham!F:F, B21, NhatKy_ViPham!C:C, "T9") - SUMIFS(NhatKy_ViPham!K:K, NhatKy_ViPham!E:E, "12_Toan_B", NhatKy_ViPham!F:F, B21, NhatKy_ViPham!C:C, "T9")</f>
        <v>100</v>
      </c>
      <c r="AA21" s="7">
        <f>100 + SUMIFS(NhatKy_ViPham!J:J, NhatKy_ViPham!E:E, "12_Toan_B", NhatKy_ViPham!F:F, B21, NhatKy_ViPham!C:C, "T10") - SUMIFS(NhatKy_ViPham!K:K, NhatKy_ViPham!E:E, "12_Toan_B", NhatKy_ViPham!F:F, B21, NhatKy_ViPham!C:C, "T10")</f>
        <v>100</v>
      </c>
      <c r="AB21" s="7">
        <f>100 + SUMIFS(NhatKy_ViPham!J:J, NhatKy_ViPham!E:E, "12_Toan_B", NhatKy_ViPham!F:F, B21, NhatKy_ViPham!C:C, "T11") - SUMIFS(NhatKy_ViPham!K:K, NhatKy_ViPham!E:E, "12_Toan_B", NhatKy_ViPham!F:F, B21, NhatKy_ViPham!C:C, "T11")</f>
        <v>100</v>
      </c>
      <c r="AC21" s="7">
        <f>100 + SUMIFS(NhatKy_ViPham!J:J, NhatKy_ViPham!E:E, "12_Toan_B", NhatKy_ViPham!F:F, B21, NhatKy_ViPham!C:C, "T12") - SUMIFS(NhatKy_ViPham!K:K, NhatKy_ViPham!E:E, "12_Toan_B", NhatKy_ViPham!F:F, B21, NhatKy_ViPham!C:C, "T12")</f>
        <v>100</v>
      </c>
      <c r="AD21" s="7">
        <f>100 + SUMIFS(NhatKy_ViPham!J:J, NhatKy_ViPham!E:E, "12_Toan_B", NhatKy_ViPham!F:F, B21, NhatKy_ViPham!C:C, "T13") - SUMIFS(NhatKy_ViPham!K:K, NhatKy_ViPham!E:E, "12_Toan_B", NhatKy_ViPham!F:F, B21, NhatKy_ViPham!C:C, "T13")</f>
        <v>100</v>
      </c>
      <c r="AE21" s="7">
        <f>100 + SUMIFS(NhatKy_ViPham!J:J, NhatKy_ViPham!E:E, "12_Toan_B", NhatKy_ViPham!F:F, B21, NhatKy_ViPham!C:C, "T14") - SUMIFS(NhatKy_ViPham!K:K, NhatKy_ViPham!E:E, "12_Toan_B", NhatKy_ViPham!F:F, B21, NhatKy_ViPham!C:C, "T14")</f>
        <v>100</v>
      </c>
      <c r="AF21" s="7">
        <f>100 + SUMIFS(NhatKy_ViPham!J:J, NhatKy_ViPham!E:E, "12_Toan_B", NhatKy_ViPham!F:F, B21, NhatKy_ViPham!C:C, "T15") - SUMIFS(NhatKy_ViPham!K:K, NhatKy_ViPham!E:E, "12_Toan_B", NhatKy_ViPham!F:F, B21, NhatKy_ViPham!C:C, "T15")</f>
        <v>100</v>
      </c>
      <c r="AG21" s="7">
        <f>100 + SUMIFS(NhatKy_ViPham!J:J, NhatKy_ViPham!E:E, "12_Toan_B", NhatKy_ViPham!F:F, B21, NhatKy_ViPham!C:C, "T16") - SUMIFS(NhatKy_ViPham!K:K, NhatKy_ViPham!E:E, "12_Toan_B", NhatKy_ViPham!F:F, B21, NhatKy_ViPham!C:C, "T16")</f>
        <v>100</v>
      </c>
      <c r="AH21" s="7">
        <f>100 + SUMIFS(NhatKy_ViPham!J:J, NhatKy_ViPham!E:E, "12_Toan_B", NhatKy_ViPham!F:F, B21, NhatKy_ViPham!C:C, "T17") - SUMIFS(NhatKy_ViPham!K:K, NhatKy_ViPham!E:E, "12_Toan_B", NhatKy_ViPham!F:F, B21, NhatKy_ViPham!C:C, "T17")</f>
        <v>100</v>
      </c>
      <c r="AI21" s="7">
        <f>100 + SUMIFS(NhatKy_ViPham!J:J, NhatKy_ViPham!E:E, "12_Toan_B", NhatKy_ViPham!F:F, B21, NhatKy_ViPham!C:C, "T18") - SUMIFS(NhatKy_ViPham!K:K, NhatKy_ViPham!E:E, "12_Toan_B", NhatKy_ViPham!F:F, B21, NhatKy_ViPham!C:C, "T18")</f>
        <v>100</v>
      </c>
      <c r="AJ21" s="7">
        <f>100 + SUMIFS(NhatKy_ViPham!J:J, NhatKy_ViPham!E:E, "12_Toan_B", NhatKy_ViPham!F:F, B21, NhatKy_ViPham!C:C, "T19") - SUMIFS(NhatKy_ViPham!K:K, NhatKy_ViPham!E:E, "12_Toan_B", NhatKy_ViPham!F:F, B21, NhatKy_ViPham!C:C, "T19")</f>
        <v>100</v>
      </c>
      <c r="AK21" s="7">
        <f>100 + SUMIFS(NhatKy_ViPham!J:J, NhatKy_ViPham!E:E, "12_Toan_B", NhatKy_ViPham!F:F, B21, NhatKy_ViPham!C:C, "T20") - SUMIFS(NhatKy_ViPham!K:K, NhatKy_ViPham!E:E, "12_Toan_B", NhatKy_ViPham!F:F, B21, NhatKy_ViPham!C:C, "T20")</f>
        <v>100</v>
      </c>
      <c r="AL21" s="7">
        <f>100 + SUMIFS(NhatKy_ViPham!J:J, NhatKy_ViPham!E:E, "12_Toan_B", NhatKy_ViPham!F:F, B21, NhatKy_ViPham!C:C, "T21") - SUMIFS(NhatKy_ViPham!K:K, NhatKy_ViPham!E:E, "12_Toan_B", NhatKy_ViPham!F:F, B21, NhatKy_ViPham!C:C, "T21")</f>
        <v>100</v>
      </c>
      <c r="AM21" s="7">
        <f>100 + SUMIFS(NhatKy_ViPham!J:J, NhatKy_ViPham!E:E, "12_Toan_B", NhatKy_ViPham!F:F, B21, NhatKy_ViPham!C:C, "T22") - SUMIFS(NhatKy_ViPham!K:K, NhatKy_ViPham!E:E, "12_Toan_B", NhatKy_ViPham!F:F, B21, NhatKy_ViPham!C:C, "T22")</f>
        <v>100</v>
      </c>
      <c r="AN21" s="7">
        <f>100 + SUMIFS(NhatKy_ViPham!J:J, NhatKy_ViPham!E:E, "12_Toan_B", NhatKy_ViPham!F:F, B21, NhatKy_ViPham!C:C, "T23") - SUMIFS(NhatKy_ViPham!K:K, NhatKy_ViPham!E:E, "12_Toan_B", NhatKy_ViPham!F:F, B21, NhatKy_ViPham!C:C, "T23")</f>
        <v>100</v>
      </c>
      <c r="AO21" s="7">
        <f>100 + SUMIFS(NhatKy_ViPham!J:J, NhatKy_ViPham!E:E, "12_Toan_B", NhatKy_ViPham!F:F, B21, NhatKy_ViPham!C:C, "T24") - SUMIFS(NhatKy_ViPham!K:K, NhatKy_ViPham!E:E, "12_Toan_B", NhatKy_ViPham!F:F, B21, NhatKy_ViPham!C:C, "T24")</f>
        <v>100</v>
      </c>
      <c r="AP21" s="7">
        <f>100 + SUMIFS(NhatKy_ViPham!J:J, NhatKy_ViPham!E:E, "12_Toan_B", NhatKy_ViPham!F:F, B21, NhatKy_ViPham!C:C, "T25") - SUMIFS(NhatKy_ViPham!K:K, NhatKy_ViPham!E:E, "12_Toan_B", NhatKy_ViPham!F:F, B21, NhatKy_ViPham!C:C, "T25")</f>
        <v>100</v>
      </c>
      <c r="AQ21" s="7">
        <f>100 + SUMIFS(NhatKy_ViPham!J:J, NhatKy_ViPham!E:E, "12_Toan_B", NhatKy_ViPham!F:F, B21, NhatKy_ViPham!C:C, "T26") - SUMIFS(NhatKy_ViPham!K:K, NhatKy_ViPham!E:E, "12_Toan_B", NhatKy_ViPham!F:F, B21, NhatKy_ViPham!C:C, "T26")</f>
        <v>100</v>
      </c>
      <c r="AR21" s="7">
        <f>100 + SUMIFS(NhatKy_ViPham!J:J, NhatKy_ViPham!E:E, "12_Toan_B", NhatKy_ViPham!F:F, B21, NhatKy_ViPham!C:C, "T27") - SUMIFS(NhatKy_ViPham!K:K, NhatKy_ViPham!E:E, "12_Toan_B", NhatKy_ViPham!F:F, B21, NhatKy_ViPham!C:C, "T27")</f>
        <v>100</v>
      </c>
      <c r="AS21" s="7">
        <f>100 + SUMIFS(NhatKy_ViPham!J:J, NhatKy_ViPham!E:E, "12_Toan_B", NhatKy_ViPham!F:F, B21, NhatKy_ViPham!C:C, "T28") - SUMIFS(NhatKy_ViPham!K:K, NhatKy_ViPham!E:E, "12_Toan_B", NhatKy_ViPham!F:F, B21, NhatKy_ViPham!C:C, "T28")</f>
        <v>100</v>
      </c>
      <c r="AT21" s="7">
        <f>100 + SUMIFS(NhatKy_ViPham!J:J, NhatKy_ViPham!E:E, "12_Toan_B", NhatKy_ViPham!F:F, B21, NhatKy_ViPham!C:C, "T29") - SUMIFS(NhatKy_ViPham!K:K, NhatKy_ViPham!E:E, "12_Toan_B", NhatKy_ViPham!F:F, B21, NhatKy_ViPham!C:C, "T29")</f>
        <v>100</v>
      </c>
      <c r="AU21" s="7">
        <f>100 + SUMIFS(NhatKy_ViPham!J:J, NhatKy_ViPham!E:E, "12_Toan_B", NhatKy_ViPham!F:F, B21, NhatKy_ViPham!C:C, "T30") - SUMIFS(NhatKy_ViPham!K:K, NhatKy_ViPham!E:E, "12_Toan_B", NhatKy_ViPham!F:F, B21, NhatKy_ViPham!C:C, "T30")</f>
        <v>100</v>
      </c>
      <c r="AV21" s="7">
        <f>100 + SUMIFS(NhatKy_ViPham!J:J, NhatKy_ViPham!E:E, "12_Toan_B", NhatKy_ViPham!F:F, B21, NhatKy_ViPham!C:C, "T31") - SUMIFS(NhatKy_ViPham!K:K, NhatKy_ViPham!E:E, "12_Toan_B", NhatKy_ViPham!F:F, B21, NhatKy_ViPham!C:C, "T31")</f>
        <v>100</v>
      </c>
      <c r="AW21" s="7">
        <f>100 + SUMIFS(NhatKy_ViPham!J:J, NhatKy_ViPham!E:E, "12_Toan_B", NhatKy_ViPham!F:F, B21, NhatKy_ViPham!C:C, "T32") - SUMIFS(NhatKy_ViPham!K:K, NhatKy_ViPham!E:E, "12_Toan_B", NhatKy_ViPham!F:F, B21, NhatKy_ViPham!C:C, "T32")</f>
        <v>100</v>
      </c>
      <c r="AX21" s="7">
        <f>100 + SUMIFS(NhatKy_ViPham!J:J, NhatKy_ViPham!E:E, "12_Toan_B", NhatKy_ViPham!F:F, B21, NhatKy_ViPham!C:C, "T33") - SUMIFS(NhatKy_ViPham!K:K, NhatKy_ViPham!E:E, "12_Toan_B", NhatKy_ViPham!F:F, B21, NhatKy_ViPham!C:C, "T33")</f>
        <v>100</v>
      </c>
      <c r="AY21" s="7">
        <f>100 + SUMIFS(NhatKy_ViPham!J:J, NhatKy_ViPham!E:E, "12_Toan_B", NhatKy_ViPham!F:F, B21, NhatKy_ViPham!C:C, "T34") - SUMIFS(NhatKy_ViPham!K:K, NhatKy_ViPham!E:E, "12_Toan_B", NhatKy_ViPham!F:F, B21, NhatKy_ViPham!C:C, "T34")</f>
        <v>100</v>
      </c>
      <c r="AZ21" s="7">
        <f>100 + SUMIFS(NhatKy_ViPham!J:J, NhatKy_ViPham!E:E, "12_Toan_B", NhatKy_ViPham!F:F, B21, NhatKy_ViPham!C:C, "T35") - SUMIFS(NhatKy_ViPham!K:K, NhatKy_ViPham!E:E, "12_Toan_B", NhatKy_ViPham!F:F, B21, NhatKy_ViPham!C:C, "T35")</f>
        <v>100</v>
      </c>
      <c r="BA21" s="12">
        <f t="shared" si="0"/>
        <v>100</v>
      </c>
      <c r="BB21" s="11" t="s">
        <v>430</v>
      </c>
      <c r="BC21" s="14" t="str">
        <f t="shared" si="1"/>
        <v>Tốt</v>
      </c>
      <c r="BD21" s="10" t="str">
        <f t="shared" si="2"/>
        <v>🟢 BÌNH THƯỜNG</v>
      </c>
    </row>
    <row r="22" spans="1:56" x14ac:dyDescent="0.25">
      <c r="A22" s="5">
        <v>14</v>
      </c>
      <c r="B22" s="15" t="s">
        <v>2293</v>
      </c>
      <c r="C22" s="5" t="s">
        <v>2294</v>
      </c>
      <c r="D22" s="5" t="s">
        <v>435</v>
      </c>
      <c r="E22" s="11" t="s">
        <v>430</v>
      </c>
      <c r="F22" s="6">
        <f>SUMIFS(NhatKy_ViPham!K:K, NhatKy_ViPham!E:E, "12_Toan_B", NhatKy_ViPham!F:F, B22, NhatKy_ViPham!H:H, "L01")</f>
        <v>0</v>
      </c>
      <c r="G22" s="6">
        <f>SUMIFS(NhatKy_ViPham!K:K, NhatKy_ViPham!E:E, "12_Toan_B", NhatKy_ViPham!F:F, B22, NhatKy_ViPham!H:H, "L02")</f>
        <v>0</v>
      </c>
      <c r="H22" s="6">
        <f>SUMIFS(NhatKy_ViPham!K:K, NhatKy_ViPham!E:E, "12_Toan_B", NhatKy_ViPham!F:F, B22, NhatKy_ViPham!H:H, "L03")</f>
        <v>0</v>
      </c>
      <c r="I22" s="6">
        <f>SUMIFS(NhatKy_ViPham!K:K, NhatKy_ViPham!E:E, "12_Toan_B", NhatKy_ViPham!F:F, B22, NhatKy_ViPham!H:H, "L04")</f>
        <v>0</v>
      </c>
      <c r="J22" s="6">
        <f>SUMIFS(NhatKy_ViPham!K:K, NhatKy_ViPham!E:E, "12_Toan_B", NhatKy_ViPham!F:F, B22, NhatKy_ViPham!H:H, "L05")</f>
        <v>0</v>
      </c>
      <c r="K22" s="6">
        <f>SUMIFS(NhatKy_ViPham!K:K, NhatKy_ViPham!E:E, "12_Toan_B", NhatKy_ViPham!F:F, B22, NhatKy_ViPham!H:H, "L06")</f>
        <v>0</v>
      </c>
      <c r="L22" s="6">
        <f>SUMIFS(NhatKy_ViPham!K:K, NhatKy_ViPham!E:E, "12_Toan_B", NhatKy_ViPham!F:F, B22, NhatKy_ViPham!H:H, "L07")</f>
        <v>0</v>
      </c>
      <c r="M22" s="6">
        <f>SUMIFS(NhatKy_ViPham!K:K, NhatKy_ViPham!E:E, "12_Toan_B", NhatKy_ViPham!F:F, B22, NhatKy_ViPham!H:H, "L08")</f>
        <v>0</v>
      </c>
      <c r="N22" s="6">
        <f>SUMIFS(NhatKy_ViPham!K:K, NhatKy_ViPham!E:E, "12_Toan_B", NhatKy_ViPham!F:F, B22, NhatKy_ViPham!H:H, "L09")</f>
        <v>0</v>
      </c>
      <c r="O22" s="6">
        <f>SUMIFS(NhatKy_ViPham!K:K, NhatKy_ViPham!E:E, "12_Toan_B", NhatKy_ViPham!F:F, B22, NhatKy_ViPham!H:H, "L10")</f>
        <v>0</v>
      </c>
      <c r="P22" s="12">
        <f>SUMIFS(NhatKy_ViPham!J:J, NhatKy_ViPham!E:E, "12_Toan_B", NhatKy_ViPham!F:F, B22)</f>
        <v>0</v>
      </c>
      <c r="Q22" s="13">
        <f>SUMIFS(NhatKy_ViPham!K:K, NhatKy_ViPham!E:E, "12_Toan_B", NhatKy_ViPham!F:F, B22)</f>
        <v>0</v>
      </c>
      <c r="R22" s="6">
        <f>100 + SUMIFS(NhatKy_ViPham!J:J, NhatKy_ViPham!E:E, "12_Toan_B", NhatKy_ViPham!F:F, B22, NhatKy_ViPham!C:C, "T1") - SUMIFS(NhatKy_ViPham!K:K, NhatKy_ViPham!E:E, "12_Toan_B", NhatKy_ViPham!F:F, B22, NhatKy_ViPham!C:C, "T1")</f>
        <v>100</v>
      </c>
      <c r="S22" s="6">
        <f>100 + SUMIFS(NhatKy_ViPham!J:J, NhatKy_ViPham!E:E, "12_Toan_B", NhatKy_ViPham!F:F, B22, NhatKy_ViPham!C:C, "T2") - SUMIFS(NhatKy_ViPham!K:K, NhatKy_ViPham!E:E, "12_Toan_B", NhatKy_ViPham!F:F, B22, NhatKy_ViPham!C:C, "T2")</f>
        <v>100</v>
      </c>
      <c r="T22" s="6">
        <f>100 + SUMIFS(NhatKy_ViPham!J:J, NhatKy_ViPham!E:E, "12_Toan_B", NhatKy_ViPham!F:F, B22, NhatKy_ViPham!C:C, "T3") - SUMIFS(NhatKy_ViPham!K:K, NhatKy_ViPham!E:E, "12_Toan_B", NhatKy_ViPham!F:F, B22, NhatKy_ViPham!C:C, "T3")</f>
        <v>100</v>
      </c>
      <c r="U22" s="6">
        <f>100 + SUMIFS(NhatKy_ViPham!J:J, NhatKy_ViPham!E:E, "12_Toan_B", NhatKy_ViPham!F:F, B22, NhatKy_ViPham!C:C, "T4") - SUMIFS(NhatKy_ViPham!K:K, NhatKy_ViPham!E:E, "12_Toan_B", NhatKy_ViPham!F:F, B22, NhatKy_ViPham!C:C, "T4")</f>
        <v>100</v>
      </c>
      <c r="V22" s="6">
        <f>100 + SUMIFS(NhatKy_ViPham!J:J, NhatKy_ViPham!E:E, "12_Toan_B", NhatKy_ViPham!F:F, B22, NhatKy_ViPham!C:C, "T5") - SUMIFS(NhatKy_ViPham!K:K, NhatKy_ViPham!E:E, "12_Toan_B", NhatKy_ViPham!F:F, B22, NhatKy_ViPham!C:C, "T5")</f>
        <v>100</v>
      </c>
      <c r="W22" s="6">
        <f>100 + SUMIFS(NhatKy_ViPham!J:J, NhatKy_ViPham!E:E, "12_Toan_B", NhatKy_ViPham!F:F, B22, NhatKy_ViPham!C:C, "T6") - SUMIFS(NhatKy_ViPham!K:K, NhatKy_ViPham!E:E, "12_Toan_B", NhatKy_ViPham!F:F, B22, NhatKy_ViPham!C:C, "T6")</f>
        <v>100</v>
      </c>
      <c r="X22" s="6">
        <f>100 + SUMIFS(NhatKy_ViPham!J:J, NhatKy_ViPham!E:E, "12_Toan_B", NhatKy_ViPham!F:F, B22, NhatKy_ViPham!C:C, "T7") - SUMIFS(NhatKy_ViPham!K:K, NhatKy_ViPham!E:E, "12_Toan_B", NhatKy_ViPham!F:F, B22, NhatKy_ViPham!C:C, "T7")</f>
        <v>100</v>
      </c>
      <c r="Y22" s="6">
        <f>100 + SUMIFS(NhatKy_ViPham!J:J, NhatKy_ViPham!E:E, "12_Toan_B", NhatKy_ViPham!F:F, B22, NhatKy_ViPham!C:C, "T8") - SUMIFS(NhatKy_ViPham!K:K, NhatKy_ViPham!E:E, "12_Toan_B", NhatKy_ViPham!F:F, B22, NhatKy_ViPham!C:C, "T8")</f>
        <v>100</v>
      </c>
      <c r="Z22" s="6">
        <f>100 + SUMIFS(NhatKy_ViPham!J:J, NhatKy_ViPham!E:E, "12_Toan_B", NhatKy_ViPham!F:F, B22, NhatKy_ViPham!C:C, "T9") - SUMIFS(NhatKy_ViPham!K:K, NhatKy_ViPham!E:E, "12_Toan_B", NhatKy_ViPham!F:F, B22, NhatKy_ViPham!C:C, "T9")</f>
        <v>100</v>
      </c>
      <c r="AA22" s="6">
        <f>100 + SUMIFS(NhatKy_ViPham!J:J, NhatKy_ViPham!E:E, "12_Toan_B", NhatKy_ViPham!F:F, B22, NhatKy_ViPham!C:C, "T10") - SUMIFS(NhatKy_ViPham!K:K, NhatKy_ViPham!E:E, "12_Toan_B", NhatKy_ViPham!F:F, B22, NhatKy_ViPham!C:C, "T10")</f>
        <v>100</v>
      </c>
      <c r="AB22" s="6">
        <f>100 + SUMIFS(NhatKy_ViPham!J:J, NhatKy_ViPham!E:E, "12_Toan_B", NhatKy_ViPham!F:F, B22, NhatKy_ViPham!C:C, "T11") - SUMIFS(NhatKy_ViPham!K:K, NhatKy_ViPham!E:E, "12_Toan_B", NhatKy_ViPham!F:F, B22, NhatKy_ViPham!C:C, "T11")</f>
        <v>100</v>
      </c>
      <c r="AC22" s="6">
        <f>100 + SUMIFS(NhatKy_ViPham!J:J, NhatKy_ViPham!E:E, "12_Toan_B", NhatKy_ViPham!F:F, B22, NhatKy_ViPham!C:C, "T12") - SUMIFS(NhatKy_ViPham!K:K, NhatKy_ViPham!E:E, "12_Toan_B", NhatKy_ViPham!F:F, B22, NhatKy_ViPham!C:C, "T12")</f>
        <v>100</v>
      </c>
      <c r="AD22" s="6">
        <f>100 + SUMIFS(NhatKy_ViPham!J:J, NhatKy_ViPham!E:E, "12_Toan_B", NhatKy_ViPham!F:F, B22, NhatKy_ViPham!C:C, "T13") - SUMIFS(NhatKy_ViPham!K:K, NhatKy_ViPham!E:E, "12_Toan_B", NhatKy_ViPham!F:F, B22, NhatKy_ViPham!C:C, "T13")</f>
        <v>100</v>
      </c>
      <c r="AE22" s="6">
        <f>100 + SUMIFS(NhatKy_ViPham!J:J, NhatKy_ViPham!E:E, "12_Toan_B", NhatKy_ViPham!F:F, B22, NhatKy_ViPham!C:C, "T14") - SUMIFS(NhatKy_ViPham!K:K, NhatKy_ViPham!E:E, "12_Toan_B", NhatKy_ViPham!F:F, B22, NhatKy_ViPham!C:C, "T14")</f>
        <v>100</v>
      </c>
      <c r="AF22" s="6">
        <f>100 + SUMIFS(NhatKy_ViPham!J:J, NhatKy_ViPham!E:E, "12_Toan_B", NhatKy_ViPham!F:F, B22, NhatKy_ViPham!C:C, "T15") - SUMIFS(NhatKy_ViPham!K:K, NhatKy_ViPham!E:E, "12_Toan_B", NhatKy_ViPham!F:F, B22, NhatKy_ViPham!C:C, "T15")</f>
        <v>100</v>
      </c>
      <c r="AG22" s="6">
        <f>100 + SUMIFS(NhatKy_ViPham!J:J, NhatKy_ViPham!E:E, "12_Toan_B", NhatKy_ViPham!F:F, B22, NhatKy_ViPham!C:C, "T16") - SUMIFS(NhatKy_ViPham!K:K, NhatKy_ViPham!E:E, "12_Toan_B", NhatKy_ViPham!F:F, B22, NhatKy_ViPham!C:C, "T16")</f>
        <v>100</v>
      </c>
      <c r="AH22" s="6">
        <f>100 + SUMIFS(NhatKy_ViPham!J:J, NhatKy_ViPham!E:E, "12_Toan_B", NhatKy_ViPham!F:F, B22, NhatKy_ViPham!C:C, "T17") - SUMIFS(NhatKy_ViPham!K:K, NhatKy_ViPham!E:E, "12_Toan_B", NhatKy_ViPham!F:F, B22, NhatKy_ViPham!C:C, "T17")</f>
        <v>100</v>
      </c>
      <c r="AI22" s="6">
        <f>100 + SUMIFS(NhatKy_ViPham!J:J, NhatKy_ViPham!E:E, "12_Toan_B", NhatKy_ViPham!F:F, B22, NhatKy_ViPham!C:C, "T18") - SUMIFS(NhatKy_ViPham!K:K, NhatKy_ViPham!E:E, "12_Toan_B", NhatKy_ViPham!F:F, B22, NhatKy_ViPham!C:C, "T18")</f>
        <v>100</v>
      </c>
      <c r="AJ22" s="6">
        <f>100 + SUMIFS(NhatKy_ViPham!J:J, NhatKy_ViPham!E:E, "12_Toan_B", NhatKy_ViPham!F:F, B22, NhatKy_ViPham!C:C, "T19") - SUMIFS(NhatKy_ViPham!K:K, NhatKy_ViPham!E:E, "12_Toan_B", NhatKy_ViPham!F:F, B22, NhatKy_ViPham!C:C, "T19")</f>
        <v>100</v>
      </c>
      <c r="AK22" s="6">
        <f>100 + SUMIFS(NhatKy_ViPham!J:J, NhatKy_ViPham!E:E, "12_Toan_B", NhatKy_ViPham!F:F, B22, NhatKy_ViPham!C:C, "T20") - SUMIFS(NhatKy_ViPham!K:K, NhatKy_ViPham!E:E, "12_Toan_B", NhatKy_ViPham!F:F, B22, NhatKy_ViPham!C:C, "T20")</f>
        <v>100</v>
      </c>
      <c r="AL22" s="6">
        <f>100 + SUMIFS(NhatKy_ViPham!J:J, NhatKy_ViPham!E:E, "12_Toan_B", NhatKy_ViPham!F:F, B22, NhatKy_ViPham!C:C, "T21") - SUMIFS(NhatKy_ViPham!K:K, NhatKy_ViPham!E:E, "12_Toan_B", NhatKy_ViPham!F:F, B22, NhatKy_ViPham!C:C, "T21")</f>
        <v>100</v>
      </c>
      <c r="AM22" s="6">
        <f>100 + SUMIFS(NhatKy_ViPham!J:J, NhatKy_ViPham!E:E, "12_Toan_B", NhatKy_ViPham!F:F, B22, NhatKy_ViPham!C:C, "T22") - SUMIFS(NhatKy_ViPham!K:K, NhatKy_ViPham!E:E, "12_Toan_B", NhatKy_ViPham!F:F, B22, NhatKy_ViPham!C:C, "T22")</f>
        <v>100</v>
      </c>
      <c r="AN22" s="6">
        <f>100 + SUMIFS(NhatKy_ViPham!J:J, NhatKy_ViPham!E:E, "12_Toan_B", NhatKy_ViPham!F:F, B22, NhatKy_ViPham!C:C, "T23") - SUMIFS(NhatKy_ViPham!K:K, NhatKy_ViPham!E:E, "12_Toan_B", NhatKy_ViPham!F:F, B22, NhatKy_ViPham!C:C, "T23")</f>
        <v>100</v>
      </c>
      <c r="AO22" s="6">
        <f>100 + SUMIFS(NhatKy_ViPham!J:J, NhatKy_ViPham!E:E, "12_Toan_B", NhatKy_ViPham!F:F, B22, NhatKy_ViPham!C:C, "T24") - SUMIFS(NhatKy_ViPham!K:K, NhatKy_ViPham!E:E, "12_Toan_B", NhatKy_ViPham!F:F, B22, NhatKy_ViPham!C:C, "T24")</f>
        <v>100</v>
      </c>
      <c r="AP22" s="6">
        <f>100 + SUMIFS(NhatKy_ViPham!J:J, NhatKy_ViPham!E:E, "12_Toan_B", NhatKy_ViPham!F:F, B22, NhatKy_ViPham!C:C, "T25") - SUMIFS(NhatKy_ViPham!K:K, NhatKy_ViPham!E:E, "12_Toan_B", NhatKy_ViPham!F:F, B22, NhatKy_ViPham!C:C, "T25")</f>
        <v>100</v>
      </c>
      <c r="AQ22" s="6">
        <f>100 + SUMIFS(NhatKy_ViPham!J:J, NhatKy_ViPham!E:E, "12_Toan_B", NhatKy_ViPham!F:F, B22, NhatKy_ViPham!C:C, "T26") - SUMIFS(NhatKy_ViPham!K:K, NhatKy_ViPham!E:E, "12_Toan_B", NhatKy_ViPham!F:F, B22, NhatKy_ViPham!C:C, "T26")</f>
        <v>100</v>
      </c>
      <c r="AR22" s="6">
        <f>100 + SUMIFS(NhatKy_ViPham!J:J, NhatKy_ViPham!E:E, "12_Toan_B", NhatKy_ViPham!F:F, B22, NhatKy_ViPham!C:C, "T27") - SUMIFS(NhatKy_ViPham!K:K, NhatKy_ViPham!E:E, "12_Toan_B", NhatKy_ViPham!F:F, B22, NhatKy_ViPham!C:C, "T27")</f>
        <v>100</v>
      </c>
      <c r="AS22" s="6">
        <f>100 + SUMIFS(NhatKy_ViPham!J:J, NhatKy_ViPham!E:E, "12_Toan_B", NhatKy_ViPham!F:F, B22, NhatKy_ViPham!C:C, "T28") - SUMIFS(NhatKy_ViPham!K:K, NhatKy_ViPham!E:E, "12_Toan_B", NhatKy_ViPham!F:F, B22, NhatKy_ViPham!C:C, "T28")</f>
        <v>100</v>
      </c>
      <c r="AT22" s="6">
        <f>100 + SUMIFS(NhatKy_ViPham!J:J, NhatKy_ViPham!E:E, "12_Toan_B", NhatKy_ViPham!F:F, B22, NhatKy_ViPham!C:C, "T29") - SUMIFS(NhatKy_ViPham!K:K, NhatKy_ViPham!E:E, "12_Toan_B", NhatKy_ViPham!F:F, B22, NhatKy_ViPham!C:C, "T29")</f>
        <v>100</v>
      </c>
      <c r="AU22" s="6">
        <f>100 + SUMIFS(NhatKy_ViPham!J:J, NhatKy_ViPham!E:E, "12_Toan_B", NhatKy_ViPham!F:F, B22, NhatKy_ViPham!C:C, "T30") - SUMIFS(NhatKy_ViPham!K:K, NhatKy_ViPham!E:E, "12_Toan_B", NhatKy_ViPham!F:F, B22, NhatKy_ViPham!C:C, "T30")</f>
        <v>100</v>
      </c>
      <c r="AV22" s="6">
        <f>100 + SUMIFS(NhatKy_ViPham!J:J, NhatKy_ViPham!E:E, "12_Toan_B", NhatKy_ViPham!F:F, B22, NhatKy_ViPham!C:C, "T31") - SUMIFS(NhatKy_ViPham!K:K, NhatKy_ViPham!E:E, "12_Toan_B", NhatKy_ViPham!F:F, B22, NhatKy_ViPham!C:C, "T31")</f>
        <v>100</v>
      </c>
      <c r="AW22" s="6">
        <f>100 + SUMIFS(NhatKy_ViPham!J:J, NhatKy_ViPham!E:E, "12_Toan_B", NhatKy_ViPham!F:F, B22, NhatKy_ViPham!C:C, "T32") - SUMIFS(NhatKy_ViPham!K:K, NhatKy_ViPham!E:E, "12_Toan_B", NhatKy_ViPham!F:F, B22, NhatKy_ViPham!C:C, "T32")</f>
        <v>100</v>
      </c>
      <c r="AX22" s="6">
        <f>100 + SUMIFS(NhatKy_ViPham!J:J, NhatKy_ViPham!E:E, "12_Toan_B", NhatKy_ViPham!F:F, B22, NhatKy_ViPham!C:C, "T33") - SUMIFS(NhatKy_ViPham!K:K, NhatKy_ViPham!E:E, "12_Toan_B", NhatKy_ViPham!F:F, B22, NhatKy_ViPham!C:C, "T33")</f>
        <v>100</v>
      </c>
      <c r="AY22" s="6">
        <f>100 + SUMIFS(NhatKy_ViPham!J:J, NhatKy_ViPham!E:E, "12_Toan_B", NhatKy_ViPham!F:F, B22, NhatKy_ViPham!C:C, "T34") - SUMIFS(NhatKy_ViPham!K:K, NhatKy_ViPham!E:E, "12_Toan_B", NhatKy_ViPham!F:F, B22, NhatKy_ViPham!C:C, "T34")</f>
        <v>100</v>
      </c>
      <c r="AZ22" s="6">
        <f>100 + SUMIFS(NhatKy_ViPham!J:J, NhatKy_ViPham!E:E, "12_Toan_B", NhatKy_ViPham!F:F, B22, NhatKy_ViPham!C:C, "T35") - SUMIFS(NhatKy_ViPham!K:K, NhatKy_ViPham!E:E, "12_Toan_B", NhatKy_ViPham!F:F, B22, NhatKy_ViPham!C:C, "T35")</f>
        <v>100</v>
      </c>
      <c r="BA22" s="12">
        <f t="shared" si="0"/>
        <v>100</v>
      </c>
      <c r="BB22" s="11" t="s">
        <v>430</v>
      </c>
      <c r="BC22" s="16" t="str">
        <f t="shared" si="1"/>
        <v>Tốt</v>
      </c>
      <c r="BD22" s="15" t="str">
        <f t="shared" si="2"/>
        <v>🟢 BÌNH THƯỜNG</v>
      </c>
    </row>
    <row r="23" spans="1:56" x14ac:dyDescent="0.25">
      <c r="A23" s="4">
        <v>15</v>
      </c>
      <c r="B23" s="10" t="s">
        <v>2295</v>
      </c>
      <c r="C23" s="4" t="s">
        <v>2296</v>
      </c>
      <c r="D23" s="4" t="s">
        <v>435</v>
      </c>
      <c r="E23" s="11" t="s">
        <v>430</v>
      </c>
      <c r="F23" s="7">
        <f>SUMIFS(NhatKy_ViPham!K:K, NhatKy_ViPham!E:E, "12_Toan_B", NhatKy_ViPham!F:F, B23, NhatKy_ViPham!H:H, "L01")</f>
        <v>0</v>
      </c>
      <c r="G23" s="7">
        <f>SUMIFS(NhatKy_ViPham!K:K, NhatKy_ViPham!E:E, "12_Toan_B", NhatKy_ViPham!F:F, B23, NhatKy_ViPham!H:H, "L02")</f>
        <v>0</v>
      </c>
      <c r="H23" s="7">
        <f>SUMIFS(NhatKy_ViPham!K:K, NhatKy_ViPham!E:E, "12_Toan_B", NhatKy_ViPham!F:F, B23, NhatKy_ViPham!H:H, "L03")</f>
        <v>0</v>
      </c>
      <c r="I23" s="7">
        <f>SUMIFS(NhatKy_ViPham!K:K, NhatKy_ViPham!E:E, "12_Toan_B", NhatKy_ViPham!F:F, B23, NhatKy_ViPham!H:H, "L04")</f>
        <v>0</v>
      </c>
      <c r="J23" s="7">
        <f>SUMIFS(NhatKy_ViPham!K:K, NhatKy_ViPham!E:E, "12_Toan_B", NhatKy_ViPham!F:F, B23, NhatKy_ViPham!H:H, "L05")</f>
        <v>0</v>
      </c>
      <c r="K23" s="7">
        <f>SUMIFS(NhatKy_ViPham!K:K, NhatKy_ViPham!E:E, "12_Toan_B", NhatKy_ViPham!F:F, B23, NhatKy_ViPham!H:H, "L06")</f>
        <v>0</v>
      </c>
      <c r="L23" s="7">
        <f>SUMIFS(NhatKy_ViPham!K:K, NhatKy_ViPham!E:E, "12_Toan_B", NhatKy_ViPham!F:F, B23, NhatKy_ViPham!H:H, "L07")</f>
        <v>0</v>
      </c>
      <c r="M23" s="7">
        <f>SUMIFS(NhatKy_ViPham!K:K, NhatKy_ViPham!E:E, "12_Toan_B", NhatKy_ViPham!F:F, B23, NhatKy_ViPham!H:H, "L08")</f>
        <v>0</v>
      </c>
      <c r="N23" s="7">
        <f>SUMIFS(NhatKy_ViPham!K:K, NhatKy_ViPham!E:E, "12_Toan_B", NhatKy_ViPham!F:F, B23, NhatKy_ViPham!H:H, "L09")</f>
        <v>0</v>
      </c>
      <c r="O23" s="7">
        <f>SUMIFS(NhatKy_ViPham!K:K, NhatKy_ViPham!E:E, "12_Toan_B", NhatKy_ViPham!F:F, B23, NhatKy_ViPham!H:H, "L10")</f>
        <v>0</v>
      </c>
      <c r="P23" s="12">
        <f>SUMIFS(NhatKy_ViPham!J:J, NhatKy_ViPham!E:E, "12_Toan_B", NhatKy_ViPham!F:F, B23)</f>
        <v>0</v>
      </c>
      <c r="Q23" s="13">
        <f>SUMIFS(NhatKy_ViPham!K:K, NhatKy_ViPham!E:E, "12_Toan_B", NhatKy_ViPham!F:F, B23)</f>
        <v>0</v>
      </c>
      <c r="R23" s="7">
        <f>100 + SUMIFS(NhatKy_ViPham!J:J, NhatKy_ViPham!E:E, "12_Toan_B", NhatKy_ViPham!F:F, B23, NhatKy_ViPham!C:C, "T1") - SUMIFS(NhatKy_ViPham!K:K, NhatKy_ViPham!E:E, "12_Toan_B", NhatKy_ViPham!F:F, B23, NhatKy_ViPham!C:C, "T1")</f>
        <v>100</v>
      </c>
      <c r="S23" s="7">
        <f>100 + SUMIFS(NhatKy_ViPham!J:J, NhatKy_ViPham!E:E, "12_Toan_B", NhatKy_ViPham!F:F, B23, NhatKy_ViPham!C:C, "T2") - SUMIFS(NhatKy_ViPham!K:K, NhatKy_ViPham!E:E, "12_Toan_B", NhatKy_ViPham!F:F, B23, NhatKy_ViPham!C:C, "T2")</f>
        <v>100</v>
      </c>
      <c r="T23" s="7">
        <f>100 + SUMIFS(NhatKy_ViPham!J:J, NhatKy_ViPham!E:E, "12_Toan_B", NhatKy_ViPham!F:F, B23, NhatKy_ViPham!C:C, "T3") - SUMIFS(NhatKy_ViPham!K:K, NhatKy_ViPham!E:E, "12_Toan_B", NhatKy_ViPham!F:F, B23, NhatKy_ViPham!C:C, "T3")</f>
        <v>100</v>
      </c>
      <c r="U23" s="7">
        <f>100 + SUMIFS(NhatKy_ViPham!J:J, NhatKy_ViPham!E:E, "12_Toan_B", NhatKy_ViPham!F:F, B23, NhatKy_ViPham!C:C, "T4") - SUMIFS(NhatKy_ViPham!K:K, NhatKy_ViPham!E:E, "12_Toan_B", NhatKy_ViPham!F:F, B23, NhatKy_ViPham!C:C, "T4")</f>
        <v>100</v>
      </c>
      <c r="V23" s="7">
        <f>100 + SUMIFS(NhatKy_ViPham!J:J, NhatKy_ViPham!E:E, "12_Toan_B", NhatKy_ViPham!F:F, B23, NhatKy_ViPham!C:C, "T5") - SUMIFS(NhatKy_ViPham!K:K, NhatKy_ViPham!E:E, "12_Toan_B", NhatKy_ViPham!F:F, B23, NhatKy_ViPham!C:C, "T5")</f>
        <v>100</v>
      </c>
      <c r="W23" s="7">
        <f>100 + SUMIFS(NhatKy_ViPham!J:J, NhatKy_ViPham!E:E, "12_Toan_B", NhatKy_ViPham!F:F, B23, NhatKy_ViPham!C:C, "T6") - SUMIFS(NhatKy_ViPham!K:K, NhatKy_ViPham!E:E, "12_Toan_B", NhatKy_ViPham!F:F, B23, NhatKy_ViPham!C:C, "T6")</f>
        <v>100</v>
      </c>
      <c r="X23" s="7">
        <f>100 + SUMIFS(NhatKy_ViPham!J:J, NhatKy_ViPham!E:E, "12_Toan_B", NhatKy_ViPham!F:F, B23, NhatKy_ViPham!C:C, "T7") - SUMIFS(NhatKy_ViPham!K:K, NhatKy_ViPham!E:E, "12_Toan_B", NhatKy_ViPham!F:F, B23, NhatKy_ViPham!C:C, "T7")</f>
        <v>100</v>
      </c>
      <c r="Y23" s="7">
        <f>100 + SUMIFS(NhatKy_ViPham!J:J, NhatKy_ViPham!E:E, "12_Toan_B", NhatKy_ViPham!F:F, B23, NhatKy_ViPham!C:C, "T8") - SUMIFS(NhatKy_ViPham!K:K, NhatKy_ViPham!E:E, "12_Toan_B", NhatKy_ViPham!F:F, B23, NhatKy_ViPham!C:C, "T8")</f>
        <v>100</v>
      </c>
      <c r="Z23" s="7">
        <f>100 + SUMIFS(NhatKy_ViPham!J:J, NhatKy_ViPham!E:E, "12_Toan_B", NhatKy_ViPham!F:F, B23, NhatKy_ViPham!C:C, "T9") - SUMIFS(NhatKy_ViPham!K:K, NhatKy_ViPham!E:E, "12_Toan_B", NhatKy_ViPham!F:F, B23, NhatKy_ViPham!C:C, "T9")</f>
        <v>100</v>
      </c>
      <c r="AA23" s="7">
        <f>100 + SUMIFS(NhatKy_ViPham!J:J, NhatKy_ViPham!E:E, "12_Toan_B", NhatKy_ViPham!F:F, B23, NhatKy_ViPham!C:C, "T10") - SUMIFS(NhatKy_ViPham!K:K, NhatKy_ViPham!E:E, "12_Toan_B", NhatKy_ViPham!F:F, B23, NhatKy_ViPham!C:C, "T10")</f>
        <v>100</v>
      </c>
      <c r="AB23" s="7">
        <f>100 + SUMIFS(NhatKy_ViPham!J:J, NhatKy_ViPham!E:E, "12_Toan_B", NhatKy_ViPham!F:F, B23, NhatKy_ViPham!C:C, "T11") - SUMIFS(NhatKy_ViPham!K:K, NhatKy_ViPham!E:E, "12_Toan_B", NhatKy_ViPham!F:F, B23, NhatKy_ViPham!C:C, "T11")</f>
        <v>100</v>
      </c>
      <c r="AC23" s="7">
        <f>100 + SUMIFS(NhatKy_ViPham!J:J, NhatKy_ViPham!E:E, "12_Toan_B", NhatKy_ViPham!F:F, B23, NhatKy_ViPham!C:C, "T12") - SUMIFS(NhatKy_ViPham!K:K, NhatKy_ViPham!E:E, "12_Toan_B", NhatKy_ViPham!F:F, B23, NhatKy_ViPham!C:C, "T12")</f>
        <v>100</v>
      </c>
      <c r="AD23" s="7">
        <f>100 + SUMIFS(NhatKy_ViPham!J:J, NhatKy_ViPham!E:E, "12_Toan_B", NhatKy_ViPham!F:F, B23, NhatKy_ViPham!C:C, "T13") - SUMIFS(NhatKy_ViPham!K:K, NhatKy_ViPham!E:E, "12_Toan_B", NhatKy_ViPham!F:F, B23, NhatKy_ViPham!C:C, "T13")</f>
        <v>100</v>
      </c>
      <c r="AE23" s="7">
        <f>100 + SUMIFS(NhatKy_ViPham!J:J, NhatKy_ViPham!E:E, "12_Toan_B", NhatKy_ViPham!F:F, B23, NhatKy_ViPham!C:C, "T14") - SUMIFS(NhatKy_ViPham!K:K, NhatKy_ViPham!E:E, "12_Toan_B", NhatKy_ViPham!F:F, B23, NhatKy_ViPham!C:C, "T14")</f>
        <v>100</v>
      </c>
      <c r="AF23" s="7">
        <f>100 + SUMIFS(NhatKy_ViPham!J:J, NhatKy_ViPham!E:E, "12_Toan_B", NhatKy_ViPham!F:F, B23, NhatKy_ViPham!C:C, "T15") - SUMIFS(NhatKy_ViPham!K:K, NhatKy_ViPham!E:E, "12_Toan_B", NhatKy_ViPham!F:F, B23, NhatKy_ViPham!C:C, "T15")</f>
        <v>100</v>
      </c>
      <c r="AG23" s="7">
        <f>100 + SUMIFS(NhatKy_ViPham!J:J, NhatKy_ViPham!E:E, "12_Toan_B", NhatKy_ViPham!F:F, B23, NhatKy_ViPham!C:C, "T16") - SUMIFS(NhatKy_ViPham!K:K, NhatKy_ViPham!E:E, "12_Toan_B", NhatKy_ViPham!F:F, B23, NhatKy_ViPham!C:C, "T16")</f>
        <v>100</v>
      </c>
      <c r="AH23" s="7">
        <f>100 + SUMIFS(NhatKy_ViPham!J:J, NhatKy_ViPham!E:E, "12_Toan_B", NhatKy_ViPham!F:F, B23, NhatKy_ViPham!C:C, "T17") - SUMIFS(NhatKy_ViPham!K:K, NhatKy_ViPham!E:E, "12_Toan_B", NhatKy_ViPham!F:F, B23, NhatKy_ViPham!C:C, "T17")</f>
        <v>100</v>
      </c>
      <c r="AI23" s="7">
        <f>100 + SUMIFS(NhatKy_ViPham!J:J, NhatKy_ViPham!E:E, "12_Toan_B", NhatKy_ViPham!F:F, B23, NhatKy_ViPham!C:C, "T18") - SUMIFS(NhatKy_ViPham!K:K, NhatKy_ViPham!E:E, "12_Toan_B", NhatKy_ViPham!F:F, B23, NhatKy_ViPham!C:C, "T18")</f>
        <v>100</v>
      </c>
      <c r="AJ23" s="7">
        <f>100 + SUMIFS(NhatKy_ViPham!J:J, NhatKy_ViPham!E:E, "12_Toan_B", NhatKy_ViPham!F:F, B23, NhatKy_ViPham!C:C, "T19") - SUMIFS(NhatKy_ViPham!K:K, NhatKy_ViPham!E:E, "12_Toan_B", NhatKy_ViPham!F:F, B23, NhatKy_ViPham!C:C, "T19")</f>
        <v>100</v>
      </c>
      <c r="AK23" s="7">
        <f>100 + SUMIFS(NhatKy_ViPham!J:J, NhatKy_ViPham!E:E, "12_Toan_B", NhatKy_ViPham!F:F, B23, NhatKy_ViPham!C:C, "T20") - SUMIFS(NhatKy_ViPham!K:K, NhatKy_ViPham!E:E, "12_Toan_B", NhatKy_ViPham!F:F, B23, NhatKy_ViPham!C:C, "T20")</f>
        <v>100</v>
      </c>
      <c r="AL23" s="7">
        <f>100 + SUMIFS(NhatKy_ViPham!J:J, NhatKy_ViPham!E:E, "12_Toan_B", NhatKy_ViPham!F:F, B23, NhatKy_ViPham!C:C, "T21") - SUMIFS(NhatKy_ViPham!K:K, NhatKy_ViPham!E:E, "12_Toan_B", NhatKy_ViPham!F:F, B23, NhatKy_ViPham!C:C, "T21")</f>
        <v>100</v>
      </c>
      <c r="AM23" s="7">
        <f>100 + SUMIFS(NhatKy_ViPham!J:J, NhatKy_ViPham!E:E, "12_Toan_B", NhatKy_ViPham!F:F, B23, NhatKy_ViPham!C:C, "T22") - SUMIFS(NhatKy_ViPham!K:K, NhatKy_ViPham!E:E, "12_Toan_B", NhatKy_ViPham!F:F, B23, NhatKy_ViPham!C:C, "T22")</f>
        <v>100</v>
      </c>
      <c r="AN23" s="7">
        <f>100 + SUMIFS(NhatKy_ViPham!J:J, NhatKy_ViPham!E:E, "12_Toan_B", NhatKy_ViPham!F:F, B23, NhatKy_ViPham!C:C, "T23") - SUMIFS(NhatKy_ViPham!K:K, NhatKy_ViPham!E:E, "12_Toan_B", NhatKy_ViPham!F:F, B23, NhatKy_ViPham!C:C, "T23")</f>
        <v>100</v>
      </c>
      <c r="AO23" s="7">
        <f>100 + SUMIFS(NhatKy_ViPham!J:J, NhatKy_ViPham!E:E, "12_Toan_B", NhatKy_ViPham!F:F, B23, NhatKy_ViPham!C:C, "T24") - SUMIFS(NhatKy_ViPham!K:K, NhatKy_ViPham!E:E, "12_Toan_B", NhatKy_ViPham!F:F, B23, NhatKy_ViPham!C:C, "T24")</f>
        <v>100</v>
      </c>
      <c r="AP23" s="7">
        <f>100 + SUMIFS(NhatKy_ViPham!J:J, NhatKy_ViPham!E:E, "12_Toan_B", NhatKy_ViPham!F:F, B23, NhatKy_ViPham!C:C, "T25") - SUMIFS(NhatKy_ViPham!K:K, NhatKy_ViPham!E:E, "12_Toan_B", NhatKy_ViPham!F:F, B23, NhatKy_ViPham!C:C, "T25")</f>
        <v>100</v>
      </c>
      <c r="AQ23" s="7">
        <f>100 + SUMIFS(NhatKy_ViPham!J:J, NhatKy_ViPham!E:E, "12_Toan_B", NhatKy_ViPham!F:F, B23, NhatKy_ViPham!C:C, "T26") - SUMIFS(NhatKy_ViPham!K:K, NhatKy_ViPham!E:E, "12_Toan_B", NhatKy_ViPham!F:F, B23, NhatKy_ViPham!C:C, "T26")</f>
        <v>100</v>
      </c>
      <c r="AR23" s="7">
        <f>100 + SUMIFS(NhatKy_ViPham!J:J, NhatKy_ViPham!E:E, "12_Toan_B", NhatKy_ViPham!F:F, B23, NhatKy_ViPham!C:C, "T27") - SUMIFS(NhatKy_ViPham!K:K, NhatKy_ViPham!E:E, "12_Toan_B", NhatKy_ViPham!F:F, B23, NhatKy_ViPham!C:C, "T27")</f>
        <v>100</v>
      </c>
      <c r="AS23" s="7">
        <f>100 + SUMIFS(NhatKy_ViPham!J:J, NhatKy_ViPham!E:E, "12_Toan_B", NhatKy_ViPham!F:F, B23, NhatKy_ViPham!C:C, "T28") - SUMIFS(NhatKy_ViPham!K:K, NhatKy_ViPham!E:E, "12_Toan_B", NhatKy_ViPham!F:F, B23, NhatKy_ViPham!C:C, "T28")</f>
        <v>100</v>
      </c>
      <c r="AT23" s="7">
        <f>100 + SUMIFS(NhatKy_ViPham!J:J, NhatKy_ViPham!E:E, "12_Toan_B", NhatKy_ViPham!F:F, B23, NhatKy_ViPham!C:C, "T29") - SUMIFS(NhatKy_ViPham!K:K, NhatKy_ViPham!E:E, "12_Toan_B", NhatKy_ViPham!F:F, B23, NhatKy_ViPham!C:C, "T29")</f>
        <v>100</v>
      </c>
      <c r="AU23" s="7">
        <f>100 + SUMIFS(NhatKy_ViPham!J:J, NhatKy_ViPham!E:E, "12_Toan_B", NhatKy_ViPham!F:F, B23, NhatKy_ViPham!C:C, "T30") - SUMIFS(NhatKy_ViPham!K:K, NhatKy_ViPham!E:E, "12_Toan_B", NhatKy_ViPham!F:F, B23, NhatKy_ViPham!C:C, "T30")</f>
        <v>100</v>
      </c>
      <c r="AV23" s="7">
        <f>100 + SUMIFS(NhatKy_ViPham!J:J, NhatKy_ViPham!E:E, "12_Toan_B", NhatKy_ViPham!F:F, B23, NhatKy_ViPham!C:C, "T31") - SUMIFS(NhatKy_ViPham!K:K, NhatKy_ViPham!E:E, "12_Toan_B", NhatKy_ViPham!F:F, B23, NhatKy_ViPham!C:C, "T31")</f>
        <v>100</v>
      </c>
      <c r="AW23" s="7">
        <f>100 + SUMIFS(NhatKy_ViPham!J:J, NhatKy_ViPham!E:E, "12_Toan_B", NhatKy_ViPham!F:F, B23, NhatKy_ViPham!C:C, "T32") - SUMIFS(NhatKy_ViPham!K:K, NhatKy_ViPham!E:E, "12_Toan_B", NhatKy_ViPham!F:F, B23, NhatKy_ViPham!C:C, "T32")</f>
        <v>100</v>
      </c>
      <c r="AX23" s="7">
        <f>100 + SUMIFS(NhatKy_ViPham!J:J, NhatKy_ViPham!E:E, "12_Toan_B", NhatKy_ViPham!F:F, B23, NhatKy_ViPham!C:C, "T33") - SUMIFS(NhatKy_ViPham!K:K, NhatKy_ViPham!E:E, "12_Toan_B", NhatKy_ViPham!F:F, B23, NhatKy_ViPham!C:C, "T33")</f>
        <v>100</v>
      </c>
      <c r="AY23" s="7">
        <f>100 + SUMIFS(NhatKy_ViPham!J:J, NhatKy_ViPham!E:E, "12_Toan_B", NhatKy_ViPham!F:F, B23, NhatKy_ViPham!C:C, "T34") - SUMIFS(NhatKy_ViPham!K:K, NhatKy_ViPham!E:E, "12_Toan_B", NhatKy_ViPham!F:F, B23, NhatKy_ViPham!C:C, "T34")</f>
        <v>100</v>
      </c>
      <c r="AZ23" s="7">
        <f>100 + SUMIFS(NhatKy_ViPham!J:J, NhatKy_ViPham!E:E, "12_Toan_B", NhatKy_ViPham!F:F, B23, NhatKy_ViPham!C:C, "T35") - SUMIFS(NhatKy_ViPham!K:K, NhatKy_ViPham!E:E, "12_Toan_B", NhatKy_ViPham!F:F, B23, NhatKy_ViPham!C:C, "T35")</f>
        <v>100</v>
      </c>
      <c r="BA23" s="12">
        <f t="shared" si="0"/>
        <v>100</v>
      </c>
      <c r="BB23" s="11" t="s">
        <v>430</v>
      </c>
      <c r="BC23" s="14" t="str">
        <f t="shared" si="1"/>
        <v>Tốt</v>
      </c>
      <c r="BD23" s="10" t="str">
        <f t="shared" si="2"/>
        <v>🟢 BÌNH THƯỜNG</v>
      </c>
    </row>
    <row r="24" spans="1:56" x14ac:dyDescent="0.25">
      <c r="A24" s="5">
        <v>16</v>
      </c>
      <c r="B24" s="15" t="s">
        <v>577</v>
      </c>
      <c r="C24" s="5" t="s">
        <v>2297</v>
      </c>
      <c r="D24" s="5" t="s">
        <v>435</v>
      </c>
      <c r="E24" s="11" t="s">
        <v>430</v>
      </c>
      <c r="F24" s="6">
        <f>SUMIFS(NhatKy_ViPham!K:K, NhatKy_ViPham!E:E, "12_Toan_B", NhatKy_ViPham!F:F, B24, NhatKy_ViPham!H:H, "L01")</f>
        <v>0</v>
      </c>
      <c r="G24" s="6">
        <f>SUMIFS(NhatKy_ViPham!K:K, NhatKy_ViPham!E:E, "12_Toan_B", NhatKy_ViPham!F:F, B24, NhatKy_ViPham!H:H, "L02")</f>
        <v>0</v>
      </c>
      <c r="H24" s="6">
        <f>SUMIFS(NhatKy_ViPham!K:K, NhatKy_ViPham!E:E, "12_Toan_B", NhatKy_ViPham!F:F, B24, NhatKy_ViPham!H:H, "L03")</f>
        <v>0</v>
      </c>
      <c r="I24" s="6">
        <f>SUMIFS(NhatKy_ViPham!K:K, NhatKy_ViPham!E:E, "12_Toan_B", NhatKy_ViPham!F:F, B24, NhatKy_ViPham!H:H, "L04")</f>
        <v>0</v>
      </c>
      <c r="J24" s="6">
        <f>SUMIFS(NhatKy_ViPham!K:K, NhatKy_ViPham!E:E, "12_Toan_B", NhatKy_ViPham!F:F, B24, NhatKy_ViPham!H:H, "L05")</f>
        <v>0</v>
      </c>
      <c r="K24" s="6">
        <f>SUMIFS(NhatKy_ViPham!K:K, NhatKy_ViPham!E:E, "12_Toan_B", NhatKy_ViPham!F:F, B24, NhatKy_ViPham!H:H, "L06")</f>
        <v>0</v>
      </c>
      <c r="L24" s="6">
        <f>SUMIFS(NhatKy_ViPham!K:K, NhatKy_ViPham!E:E, "12_Toan_B", NhatKy_ViPham!F:F, B24, NhatKy_ViPham!H:H, "L07")</f>
        <v>0</v>
      </c>
      <c r="M24" s="6">
        <f>SUMIFS(NhatKy_ViPham!K:K, NhatKy_ViPham!E:E, "12_Toan_B", NhatKy_ViPham!F:F, B24, NhatKy_ViPham!H:H, "L08")</f>
        <v>0</v>
      </c>
      <c r="N24" s="6">
        <f>SUMIFS(NhatKy_ViPham!K:K, NhatKy_ViPham!E:E, "12_Toan_B", NhatKy_ViPham!F:F, B24, NhatKy_ViPham!H:H, "L09")</f>
        <v>0</v>
      </c>
      <c r="O24" s="6">
        <f>SUMIFS(NhatKy_ViPham!K:K, NhatKy_ViPham!E:E, "12_Toan_B", NhatKy_ViPham!F:F, B24, NhatKy_ViPham!H:H, "L10")</f>
        <v>0</v>
      </c>
      <c r="P24" s="12">
        <f>SUMIFS(NhatKy_ViPham!J:J, NhatKy_ViPham!E:E, "12_Toan_B", NhatKy_ViPham!F:F, B24)</f>
        <v>0</v>
      </c>
      <c r="Q24" s="13">
        <f>SUMIFS(NhatKy_ViPham!K:K, NhatKy_ViPham!E:E, "12_Toan_B", NhatKy_ViPham!F:F, B24)</f>
        <v>0</v>
      </c>
      <c r="R24" s="6">
        <f>100 + SUMIFS(NhatKy_ViPham!J:J, NhatKy_ViPham!E:E, "12_Toan_B", NhatKy_ViPham!F:F, B24, NhatKy_ViPham!C:C, "T1") - SUMIFS(NhatKy_ViPham!K:K, NhatKy_ViPham!E:E, "12_Toan_B", NhatKy_ViPham!F:F, B24, NhatKy_ViPham!C:C, "T1")</f>
        <v>100</v>
      </c>
      <c r="S24" s="6">
        <f>100 + SUMIFS(NhatKy_ViPham!J:J, NhatKy_ViPham!E:E, "12_Toan_B", NhatKy_ViPham!F:F, B24, NhatKy_ViPham!C:C, "T2") - SUMIFS(NhatKy_ViPham!K:K, NhatKy_ViPham!E:E, "12_Toan_B", NhatKy_ViPham!F:F, B24, NhatKy_ViPham!C:C, "T2")</f>
        <v>100</v>
      </c>
      <c r="T24" s="6">
        <f>100 + SUMIFS(NhatKy_ViPham!J:J, NhatKy_ViPham!E:E, "12_Toan_B", NhatKy_ViPham!F:F, B24, NhatKy_ViPham!C:C, "T3") - SUMIFS(NhatKy_ViPham!K:K, NhatKy_ViPham!E:E, "12_Toan_B", NhatKy_ViPham!F:F, B24, NhatKy_ViPham!C:C, "T3")</f>
        <v>100</v>
      </c>
      <c r="U24" s="6">
        <f>100 + SUMIFS(NhatKy_ViPham!J:J, NhatKy_ViPham!E:E, "12_Toan_B", NhatKy_ViPham!F:F, B24, NhatKy_ViPham!C:C, "T4") - SUMIFS(NhatKy_ViPham!K:K, NhatKy_ViPham!E:E, "12_Toan_B", NhatKy_ViPham!F:F, B24, NhatKy_ViPham!C:C, "T4")</f>
        <v>100</v>
      </c>
      <c r="V24" s="6">
        <f>100 + SUMIFS(NhatKy_ViPham!J:J, NhatKy_ViPham!E:E, "12_Toan_B", NhatKy_ViPham!F:F, B24, NhatKy_ViPham!C:C, "T5") - SUMIFS(NhatKy_ViPham!K:K, NhatKy_ViPham!E:E, "12_Toan_B", NhatKy_ViPham!F:F, B24, NhatKy_ViPham!C:C, "T5")</f>
        <v>100</v>
      </c>
      <c r="W24" s="6">
        <f>100 + SUMIFS(NhatKy_ViPham!J:J, NhatKy_ViPham!E:E, "12_Toan_B", NhatKy_ViPham!F:F, B24, NhatKy_ViPham!C:C, "T6") - SUMIFS(NhatKy_ViPham!K:K, NhatKy_ViPham!E:E, "12_Toan_B", NhatKy_ViPham!F:F, B24, NhatKy_ViPham!C:C, "T6")</f>
        <v>100</v>
      </c>
      <c r="X24" s="6">
        <f>100 + SUMIFS(NhatKy_ViPham!J:J, NhatKy_ViPham!E:E, "12_Toan_B", NhatKy_ViPham!F:F, B24, NhatKy_ViPham!C:C, "T7") - SUMIFS(NhatKy_ViPham!K:K, NhatKy_ViPham!E:E, "12_Toan_B", NhatKy_ViPham!F:F, B24, NhatKy_ViPham!C:C, "T7")</f>
        <v>100</v>
      </c>
      <c r="Y24" s="6">
        <f>100 + SUMIFS(NhatKy_ViPham!J:J, NhatKy_ViPham!E:E, "12_Toan_B", NhatKy_ViPham!F:F, B24, NhatKy_ViPham!C:C, "T8") - SUMIFS(NhatKy_ViPham!K:K, NhatKy_ViPham!E:E, "12_Toan_B", NhatKy_ViPham!F:F, B24, NhatKy_ViPham!C:C, "T8")</f>
        <v>100</v>
      </c>
      <c r="Z24" s="6">
        <f>100 + SUMIFS(NhatKy_ViPham!J:J, NhatKy_ViPham!E:E, "12_Toan_B", NhatKy_ViPham!F:F, B24, NhatKy_ViPham!C:C, "T9") - SUMIFS(NhatKy_ViPham!K:K, NhatKy_ViPham!E:E, "12_Toan_B", NhatKy_ViPham!F:F, B24, NhatKy_ViPham!C:C, "T9")</f>
        <v>100</v>
      </c>
      <c r="AA24" s="6">
        <f>100 + SUMIFS(NhatKy_ViPham!J:J, NhatKy_ViPham!E:E, "12_Toan_B", NhatKy_ViPham!F:F, B24, NhatKy_ViPham!C:C, "T10") - SUMIFS(NhatKy_ViPham!K:K, NhatKy_ViPham!E:E, "12_Toan_B", NhatKy_ViPham!F:F, B24, NhatKy_ViPham!C:C, "T10")</f>
        <v>100</v>
      </c>
      <c r="AB24" s="6">
        <f>100 + SUMIFS(NhatKy_ViPham!J:J, NhatKy_ViPham!E:E, "12_Toan_B", NhatKy_ViPham!F:F, B24, NhatKy_ViPham!C:C, "T11") - SUMIFS(NhatKy_ViPham!K:K, NhatKy_ViPham!E:E, "12_Toan_B", NhatKy_ViPham!F:F, B24, NhatKy_ViPham!C:C, "T11")</f>
        <v>100</v>
      </c>
      <c r="AC24" s="6">
        <f>100 + SUMIFS(NhatKy_ViPham!J:J, NhatKy_ViPham!E:E, "12_Toan_B", NhatKy_ViPham!F:F, B24, NhatKy_ViPham!C:C, "T12") - SUMIFS(NhatKy_ViPham!K:K, NhatKy_ViPham!E:E, "12_Toan_B", NhatKy_ViPham!F:F, B24, NhatKy_ViPham!C:C, "T12")</f>
        <v>100</v>
      </c>
      <c r="AD24" s="6">
        <f>100 + SUMIFS(NhatKy_ViPham!J:J, NhatKy_ViPham!E:E, "12_Toan_B", NhatKy_ViPham!F:F, B24, NhatKy_ViPham!C:C, "T13") - SUMIFS(NhatKy_ViPham!K:K, NhatKy_ViPham!E:E, "12_Toan_B", NhatKy_ViPham!F:F, B24, NhatKy_ViPham!C:C, "T13")</f>
        <v>100</v>
      </c>
      <c r="AE24" s="6">
        <f>100 + SUMIFS(NhatKy_ViPham!J:J, NhatKy_ViPham!E:E, "12_Toan_B", NhatKy_ViPham!F:F, B24, NhatKy_ViPham!C:C, "T14") - SUMIFS(NhatKy_ViPham!K:K, NhatKy_ViPham!E:E, "12_Toan_B", NhatKy_ViPham!F:F, B24, NhatKy_ViPham!C:C, "T14")</f>
        <v>100</v>
      </c>
      <c r="AF24" s="6">
        <f>100 + SUMIFS(NhatKy_ViPham!J:J, NhatKy_ViPham!E:E, "12_Toan_B", NhatKy_ViPham!F:F, B24, NhatKy_ViPham!C:C, "T15") - SUMIFS(NhatKy_ViPham!K:K, NhatKy_ViPham!E:E, "12_Toan_B", NhatKy_ViPham!F:F, B24, NhatKy_ViPham!C:C, "T15")</f>
        <v>100</v>
      </c>
      <c r="AG24" s="6">
        <f>100 + SUMIFS(NhatKy_ViPham!J:J, NhatKy_ViPham!E:E, "12_Toan_B", NhatKy_ViPham!F:F, B24, NhatKy_ViPham!C:C, "T16") - SUMIFS(NhatKy_ViPham!K:K, NhatKy_ViPham!E:E, "12_Toan_B", NhatKy_ViPham!F:F, B24, NhatKy_ViPham!C:C, "T16")</f>
        <v>100</v>
      </c>
      <c r="AH24" s="6">
        <f>100 + SUMIFS(NhatKy_ViPham!J:J, NhatKy_ViPham!E:E, "12_Toan_B", NhatKy_ViPham!F:F, B24, NhatKy_ViPham!C:C, "T17") - SUMIFS(NhatKy_ViPham!K:K, NhatKy_ViPham!E:E, "12_Toan_B", NhatKy_ViPham!F:F, B24, NhatKy_ViPham!C:C, "T17")</f>
        <v>100</v>
      </c>
      <c r="AI24" s="6">
        <f>100 + SUMIFS(NhatKy_ViPham!J:J, NhatKy_ViPham!E:E, "12_Toan_B", NhatKy_ViPham!F:F, B24, NhatKy_ViPham!C:C, "T18") - SUMIFS(NhatKy_ViPham!K:K, NhatKy_ViPham!E:E, "12_Toan_B", NhatKy_ViPham!F:F, B24, NhatKy_ViPham!C:C, "T18")</f>
        <v>100</v>
      </c>
      <c r="AJ24" s="6">
        <f>100 + SUMIFS(NhatKy_ViPham!J:J, NhatKy_ViPham!E:E, "12_Toan_B", NhatKy_ViPham!F:F, B24, NhatKy_ViPham!C:C, "T19") - SUMIFS(NhatKy_ViPham!K:K, NhatKy_ViPham!E:E, "12_Toan_B", NhatKy_ViPham!F:F, B24, NhatKy_ViPham!C:C, "T19")</f>
        <v>100</v>
      </c>
      <c r="AK24" s="6">
        <f>100 + SUMIFS(NhatKy_ViPham!J:J, NhatKy_ViPham!E:E, "12_Toan_B", NhatKy_ViPham!F:F, B24, NhatKy_ViPham!C:C, "T20") - SUMIFS(NhatKy_ViPham!K:K, NhatKy_ViPham!E:E, "12_Toan_B", NhatKy_ViPham!F:F, B24, NhatKy_ViPham!C:C, "T20")</f>
        <v>100</v>
      </c>
      <c r="AL24" s="6">
        <f>100 + SUMIFS(NhatKy_ViPham!J:J, NhatKy_ViPham!E:E, "12_Toan_B", NhatKy_ViPham!F:F, B24, NhatKy_ViPham!C:C, "T21") - SUMIFS(NhatKy_ViPham!K:K, NhatKy_ViPham!E:E, "12_Toan_B", NhatKy_ViPham!F:F, B24, NhatKy_ViPham!C:C, "T21")</f>
        <v>100</v>
      </c>
      <c r="AM24" s="6">
        <f>100 + SUMIFS(NhatKy_ViPham!J:J, NhatKy_ViPham!E:E, "12_Toan_B", NhatKy_ViPham!F:F, B24, NhatKy_ViPham!C:C, "T22") - SUMIFS(NhatKy_ViPham!K:K, NhatKy_ViPham!E:E, "12_Toan_B", NhatKy_ViPham!F:F, B24, NhatKy_ViPham!C:C, "T22")</f>
        <v>100</v>
      </c>
      <c r="AN24" s="6">
        <f>100 + SUMIFS(NhatKy_ViPham!J:J, NhatKy_ViPham!E:E, "12_Toan_B", NhatKy_ViPham!F:F, B24, NhatKy_ViPham!C:C, "T23") - SUMIFS(NhatKy_ViPham!K:K, NhatKy_ViPham!E:E, "12_Toan_B", NhatKy_ViPham!F:F, B24, NhatKy_ViPham!C:C, "T23")</f>
        <v>100</v>
      </c>
      <c r="AO24" s="6">
        <f>100 + SUMIFS(NhatKy_ViPham!J:J, NhatKy_ViPham!E:E, "12_Toan_B", NhatKy_ViPham!F:F, B24, NhatKy_ViPham!C:C, "T24") - SUMIFS(NhatKy_ViPham!K:K, NhatKy_ViPham!E:E, "12_Toan_B", NhatKy_ViPham!F:F, B24, NhatKy_ViPham!C:C, "T24")</f>
        <v>100</v>
      </c>
      <c r="AP24" s="6">
        <f>100 + SUMIFS(NhatKy_ViPham!J:J, NhatKy_ViPham!E:E, "12_Toan_B", NhatKy_ViPham!F:F, B24, NhatKy_ViPham!C:C, "T25") - SUMIFS(NhatKy_ViPham!K:K, NhatKy_ViPham!E:E, "12_Toan_B", NhatKy_ViPham!F:F, B24, NhatKy_ViPham!C:C, "T25")</f>
        <v>100</v>
      </c>
      <c r="AQ24" s="6">
        <f>100 + SUMIFS(NhatKy_ViPham!J:J, NhatKy_ViPham!E:E, "12_Toan_B", NhatKy_ViPham!F:F, B24, NhatKy_ViPham!C:C, "T26") - SUMIFS(NhatKy_ViPham!K:K, NhatKy_ViPham!E:E, "12_Toan_B", NhatKy_ViPham!F:F, B24, NhatKy_ViPham!C:C, "T26")</f>
        <v>100</v>
      </c>
      <c r="AR24" s="6">
        <f>100 + SUMIFS(NhatKy_ViPham!J:J, NhatKy_ViPham!E:E, "12_Toan_B", NhatKy_ViPham!F:F, B24, NhatKy_ViPham!C:C, "T27") - SUMIFS(NhatKy_ViPham!K:K, NhatKy_ViPham!E:E, "12_Toan_B", NhatKy_ViPham!F:F, B24, NhatKy_ViPham!C:C, "T27")</f>
        <v>100</v>
      </c>
      <c r="AS24" s="6">
        <f>100 + SUMIFS(NhatKy_ViPham!J:J, NhatKy_ViPham!E:E, "12_Toan_B", NhatKy_ViPham!F:F, B24, NhatKy_ViPham!C:C, "T28") - SUMIFS(NhatKy_ViPham!K:K, NhatKy_ViPham!E:E, "12_Toan_B", NhatKy_ViPham!F:F, B24, NhatKy_ViPham!C:C, "T28")</f>
        <v>100</v>
      </c>
      <c r="AT24" s="6">
        <f>100 + SUMIFS(NhatKy_ViPham!J:J, NhatKy_ViPham!E:E, "12_Toan_B", NhatKy_ViPham!F:F, B24, NhatKy_ViPham!C:C, "T29") - SUMIFS(NhatKy_ViPham!K:K, NhatKy_ViPham!E:E, "12_Toan_B", NhatKy_ViPham!F:F, B24, NhatKy_ViPham!C:C, "T29")</f>
        <v>100</v>
      </c>
      <c r="AU24" s="6">
        <f>100 + SUMIFS(NhatKy_ViPham!J:J, NhatKy_ViPham!E:E, "12_Toan_B", NhatKy_ViPham!F:F, B24, NhatKy_ViPham!C:C, "T30") - SUMIFS(NhatKy_ViPham!K:K, NhatKy_ViPham!E:E, "12_Toan_B", NhatKy_ViPham!F:F, B24, NhatKy_ViPham!C:C, "T30")</f>
        <v>100</v>
      </c>
      <c r="AV24" s="6">
        <f>100 + SUMIFS(NhatKy_ViPham!J:J, NhatKy_ViPham!E:E, "12_Toan_B", NhatKy_ViPham!F:F, B24, NhatKy_ViPham!C:C, "T31") - SUMIFS(NhatKy_ViPham!K:K, NhatKy_ViPham!E:E, "12_Toan_B", NhatKy_ViPham!F:F, B24, NhatKy_ViPham!C:C, "T31")</f>
        <v>100</v>
      </c>
      <c r="AW24" s="6">
        <f>100 + SUMIFS(NhatKy_ViPham!J:J, NhatKy_ViPham!E:E, "12_Toan_B", NhatKy_ViPham!F:F, B24, NhatKy_ViPham!C:C, "T32") - SUMIFS(NhatKy_ViPham!K:K, NhatKy_ViPham!E:E, "12_Toan_B", NhatKy_ViPham!F:F, B24, NhatKy_ViPham!C:C, "T32")</f>
        <v>100</v>
      </c>
      <c r="AX24" s="6">
        <f>100 + SUMIFS(NhatKy_ViPham!J:J, NhatKy_ViPham!E:E, "12_Toan_B", NhatKy_ViPham!F:F, B24, NhatKy_ViPham!C:C, "T33") - SUMIFS(NhatKy_ViPham!K:K, NhatKy_ViPham!E:E, "12_Toan_B", NhatKy_ViPham!F:F, B24, NhatKy_ViPham!C:C, "T33")</f>
        <v>100</v>
      </c>
      <c r="AY24" s="6">
        <f>100 + SUMIFS(NhatKy_ViPham!J:J, NhatKy_ViPham!E:E, "12_Toan_B", NhatKy_ViPham!F:F, B24, NhatKy_ViPham!C:C, "T34") - SUMIFS(NhatKy_ViPham!K:K, NhatKy_ViPham!E:E, "12_Toan_B", NhatKy_ViPham!F:F, B24, NhatKy_ViPham!C:C, "T34")</f>
        <v>100</v>
      </c>
      <c r="AZ24" s="6">
        <f>100 + SUMIFS(NhatKy_ViPham!J:J, NhatKy_ViPham!E:E, "12_Toan_B", NhatKy_ViPham!F:F, B24, NhatKy_ViPham!C:C, "T35") - SUMIFS(NhatKy_ViPham!K:K, NhatKy_ViPham!E:E, "12_Toan_B", NhatKy_ViPham!F:F, B24, NhatKy_ViPham!C:C, "T35")</f>
        <v>100</v>
      </c>
      <c r="BA24" s="12">
        <f t="shared" si="0"/>
        <v>100</v>
      </c>
      <c r="BB24" s="11" t="s">
        <v>430</v>
      </c>
      <c r="BC24" s="16" t="str">
        <f t="shared" si="1"/>
        <v>Tốt</v>
      </c>
      <c r="BD24" s="15" t="str">
        <f t="shared" si="2"/>
        <v>🟢 BÌNH THƯỜNG</v>
      </c>
    </row>
    <row r="25" spans="1:56" x14ac:dyDescent="0.25">
      <c r="A25" s="4">
        <v>17</v>
      </c>
      <c r="B25" s="10" t="s">
        <v>2298</v>
      </c>
      <c r="C25" s="4" t="s">
        <v>2299</v>
      </c>
      <c r="D25" s="4" t="s">
        <v>435</v>
      </c>
      <c r="E25" s="11" t="s">
        <v>430</v>
      </c>
      <c r="F25" s="7">
        <f>SUMIFS(NhatKy_ViPham!K:K, NhatKy_ViPham!E:E, "12_Toan_B", NhatKy_ViPham!F:F, B25, NhatKy_ViPham!H:H, "L01")</f>
        <v>0</v>
      </c>
      <c r="G25" s="7">
        <f>SUMIFS(NhatKy_ViPham!K:K, NhatKy_ViPham!E:E, "12_Toan_B", NhatKy_ViPham!F:F, B25, NhatKy_ViPham!H:H, "L02")</f>
        <v>0</v>
      </c>
      <c r="H25" s="7">
        <f>SUMIFS(NhatKy_ViPham!K:K, NhatKy_ViPham!E:E, "12_Toan_B", NhatKy_ViPham!F:F, B25, NhatKy_ViPham!H:H, "L03")</f>
        <v>0</v>
      </c>
      <c r="I25" s="7">
        <f>SUMIFS(NhatKy_ViPham!K:K, NhatKy_ViPham!E:E, "12_Toan_B", NhatKy_ViPham!F:F, B25, NhatKy_ViPham!H:H, "L04")</f>
        <v>0</v>
      </c>
      <c r="J25" s="7">
        <f>SUMIFS(NhatKy_ViPham!K:K, NhatKy_ViPham!E:E, "12_Toan_B", NhatKy_ViPham!F:F, B25, NhatKy_ViPham!H:H, "L05")</f>
        <v>0</v>
      </c>
      <c r="K25" s="7">
        <f>SUMIFS(NhatKy_ViPham!K:K, NhatKy_ViPham!E:E, "12_Toan_B", NhatKy_ViPham!F:F, B25, NhatKy_ViPham!H:H, "L06")</f>
        <v>0</v>
      </c>
      <c r="L25" s="7">
        <f>SUMIFS(NhatKy_ViPham!K:K, NhatKy_ViPham!E:E, "12_Toan_B", NhatKy_ViPham!F:F, B25, NhatKy_ViPham!H:H, "L07")</f>
        <v>0</v>
      </c>
      <c r="M25" s="7">
        <f>SUMIFS(NhatKy_ViPham!K:K, NhatKy_ViPham!E:E, "12_Toan_B", NhatKy_ViPham!F:F, B25, NhatKy_ViPham!H:H, "L08")</f>
        <v>0</v>
      </c>
      <c r="N25" s="7">
        <f>SUMIFS(NhatKy_ViPham!K:K, NhatKy_ViPham!E:E, "12_Toan_B", NhatKy_ViPham!F:F, B25, NhatKy_ViPham!H:H, "L09")</f>
        <v>0</v>
      </c>
      <c r="O25" s="7">
        <f>SUMIFS(NhatKy_ViPham!K:K, NhatKy_ViPham!E:E, "12_Toan_B", NhatKy_ViPham!F:F, B25, NhatKy_ViPham!H:H, "L10")</f>
        <v>0</v>
      </c>
      <c r="P25" s="12">
        <f>SUMIFS(NhatKy_ViPham!J:J, NhatKy_ViPham!E:E, "12_Toan_B", NhatKy_ViPham!F:F, B25)</f>
        <v>0</v>
      </c>
      <c r="Q25" s="13">
        <f>SUMIFS(NhatKy_ViPham!K:K, NhatKy_ViPham!E:E, "12_Toan_B", NhatKy_ViPham!F:F, B25)</f>
        <v>0</v>
      </c>
      <c r="R25" s="7">
        <f>100 + SUMIFS(NhatKy_ViPham!J:J, NhatKy_ViPham!E:E, "12_Toan_B", NhatKy_ViPham!F:F, B25, NhatKy_ViPham!C:C, "T1") - SUMIFS(NhatKy_ViPham!K:K, NhatKy_ViPham!E:E, "12_Toan_B", NhatKy_ViPham!F:F, B25, NhatKy_ViPham!C:C, "T1")</f>
        <v>100</v>
      </c>
      <c r="S25" s="7">
        <f>100 + SUMIFS(NhatKy_ViPham!J:J, NhatKy_ViPham!E:E, "12_Toan_B", NhatKy_ViPham!F:F, B25, NhatKy_ViPham!C:C, "T2") - SUMIFS(NhatKy_ViPham!K:K, NhatKy_ViPham!E:E, "12_Toan_B", NhatKy_ViPham!F:F, B25, NhatKy_ViPham!C:C, "T2")</f>
        <v>100</v>
      </c>
      <c r="T25" s="7">
        <f>100 + SUMIFS(NhatKy_ViPham!J:J, NhatKy_ViPham!E:E, "12_Toan_B", NhatKy_ViPham!F:F, B25, NhatKy_ViPham!C:C, "T3") - SUMIFS(NhatKy_ViPham!K:K, NhatKy_ViPham!E:E, "12_Toan_B", NhatKy_ViPham!F:F, B25, NhatKy_ViPham!C:C, "T3")</f>
        <v>100</v>
      </c>
      <c r="U25" s="7">
        <f>100 + SUMIFS(NhatKy_ViPham!J:J, NhatKy_ViPham!E:E, "12_Toan_B", NhatKy_ViPham!F:F, B25, NhatKy_ViPham!C:C, "T4") - SUMIFS(NhatKy_ViPham!K:K, NhatKy_ViPham!E:E, "12_Toan_B", NhatKy_ViPham!F:F, B25, NhatKy_ViPham!C:C, "T4")</f>
        <v>100</v>
      </c>
      <c r="V25" s="7">
        <f>100 + SUMIFS(NhatKy_ViPham!J:J, NhatKy_ViPham!E:E, "12_Toan_B", NhatKy_ViPham!F:F, B25, NhatKy_ViPham!C:C, "T5") - SUMIFS(NhatKy_ViPham!K:K, NhatKy_ViPham!E:E, "12_Toan_B", NhatKy_ViPham!F:F, B25, NhatKy_ViPham!C:C, "T5")</f>
        <v>100</v>
      </c>
      <c r="W25" s="7">
        <f>100 + SUMIFS(NhatKy_ViPham!J:J, NhatKy_ViPham!E:E, "12_Toan_B", NhatKy_ViPham!F:F, B25, NhatKy_ViPham!C:C, "T6") - SUMIFS(NhatKy_ViPham!K:K, NhatKy_ViPham!E:E, "12_Toan_B", NhatKy_ViPham!F:F, B25, NhatKy_ViPham!C:C, "T6")</f>
        <v>100</v>
      </c>
      <c r="X25" s="7">
        <f>100 + SUMIFS(NhatKy_ViPham!J:J, NhatKy_ViPham!E:E, "12_Toan_B", NhatKy_ViPham!F:F, B25, NhatKy_ViPham!C:C, "T7") - SUMIFS(NhatKy_ViPham!K:K, NhatKy_ViPham!E:E, "12_Toan_B", NhatKy_ViPham!F:F, B25, NhatKy_ViPham!C:C, "T7")</f>
        <v>100</v>
      </c>
      <c r="Y25" s="7">
        <f>100 + SUMIFS(NhatKy_ViPham!J:J, NhatKy_ViPham!E:E, "12_Toan_B", NhatKy_ViPham!F:F, B25, NhatKy_ViPham!C:C, "T8") - SUMIFS(NhatKy_ViPham!K:K, NhatKy_ViPham!E:E, "12_Toan_B", NhatKy_ViPham!F:F, B25, NhatKy_ViPham!C:C, "T8")</f>
        <v>100</v>
      </c>
      <c r="Z25" s="7">
        <f>100 + SUMIFS(NhatKy_ViPham!J:J, NhatKy_ViPham!E:E, "12_Toan_B", NhatKy_ViPham!F:F, B25, NhatKy_ViPham!C:C, "T9") - SUMIFS(NhatKy_ViPham!K:K, NhatKy_ViPham!E:E, "12_Toan_B", NhatKy_ViPham!F:F, B25, NhatKy_ViPham!C:C, "T9")</f>
        <v>100</v>
      </c>
      <c r="AA25" s="7">
        <f>100 + SUMIFS(NhatKy_ViPham!J:J, NhatKy_ViPham!E:E, "12_Toan_B", NhatKy_ViPham!F:F, B25, NhatKy_ViPham!C:C, "T10") - SUMIFS(NhatKy_ViPham!K:K, NhatKy_ViPham!E:E, "12_Toan_B", NhatKy_ViPham!F:F, B25, NhatKy_ViPham!C:C, "T10")</f>
        <v>100</v>
      </c>
      <c r="AB25" s="7">
        <f>100 + SUMIFS(NhatKy_ViPham!J:J, NhatKy_ViPham!E:E, "12_Toan_B", NhatKy_ViPham!F:F, B25, NhatKy_ViPham!C:C, "T11") - SUMIFS(NhatKy_ViPham!K:K, NhatKy_ViPham!E:E, "12_Toan_B", NhatKy_ViPham!F:F, B25, NhatKy_ViPham!C:C, "T11")</f>
        <v>100</v>
      </c>
      <c r="AC25" s="7">
        <f>100 + SUMIFS(NhatKy_ViPham!J:J, NhatKy_ViPham!E:E, "12_Toan_B", NhatKy_ViPham!F:F, B25, NhatKy_ViPham!C:C, "T12") - SUMIFS(NhatKy_ViPham!K:K, NhatKy_ViPham!E:E, "12_Toan_B", NhatKy_ViPham!F:F, B25, NhatKy_ViPham!C:C, "T12")</f>
        <v>100</v>
      </c>
      <c r="AD25" s="7">
        <f>100 + SUMIFS(NhatKy_ViPham!J:J, NhatKy_ViPham!E:E, "12_Toan_B", NhatKy_ViPham!F:F, B25, NhatKy_ViPham!C:C, "T13") - SUMIFS(NhatKy_ViPham!K:K, NhatKy_ViPham!E:E, "12_Toan_B", NhatKy_ViPham!F:F, B25, NhatKy_ViPham!C:C, "T13")</f>
        <v>100</v>
      </c>
      <c r="AE25" s="7">
        <f>100 + SUMIFS(NhatKy_ViPham!J:J, NhatKy_ViPham!E:E, "12_Toan_B", NhatKy_ViPham!F:F, B25, NhatKy_ViPham!C:C, "T14") - SUMIFS(NhatKy_ViPham!K:K, NhatKy_ViPham!E:E, "12_Toan_B", NhatKy_ViPham!F:F, B25, NhatKy_ViPham!C:C, "T14")</f>
        <v>100</v>
      </c>
      <c r="AF25" s="7">
        <f>100 + SUMIFS(NhatKy_ViPham!J:J, NhatKy_ViPham!E:E, "12_Toan_B", NhatKy_ViPham!F:F, B25, NhatKy_ViPham!C:C, "T15") - SUMIFS(NhatKy_ViPham!K:K, NhatKy_ViPham!E:E, "12_Toan_B", NhatKy_ViPham!F:F, B25, NhatKy_ViPham!C:C, "T15")</f>
        <v>100</v>
      </c>
      <c r="AG25" s="7">
        <f>100 + SUMIFS(NhatKy_ViPham!J:J, NhatKy_ViPham!E:E, "12_Toan_B", NhatKy_ViPham!F:F, B25, NhatKy_ViPham!C:C, "T16") - SUMIFS(NhatKy_ViPham!K:K, NhatKy_ViPham!E:E, "12_Toan_B", NhatKy_ViPham!F:F, B25, NhatKy_ViPham!C:C, "T16")</f>
        <v>100</v>
      </c>
      <c r="AH25" s="7">
        <f>100 + SUMIFS(NhatKy_ViPham!J:J, NhatKy_ViPham!E:E, "12_Toan_B", NhatKy_ViPham!F:F, B25, NhatKy_ViPham!C:C, "T17") - SUMIFS(NhatKy_ViPham!K:K, NhatKy_ViPham!E:E, "12_Toan_B", NhatKy_ViPham!F:F, B25, NhatKy_ViPham!C:C, "T17")</f>
        <v>100</v>
      </c>
      <c r="AI25" s="7">
        <f>100 + SUMIFS(NhatKy_ViPham!J:J, NhatKy_ViPham!E:E, "12_Toan_B", NhatKy_ViPham!F:F, B25, NhatKy_ViPham!C:C, "T18") - SUMIFS(NhatKy_ViPham!K:K, NhatKy_ViPham!E:E, "12_Toan_B", NhatKy_ViPham!F:F, B25, NhatKy_ViPham!C:C, "T18")</f>
        <v>100</v>
      </c>
      <c r="AJ25" s="7">
        <f>100 + SUMIFS(NhatKy_ViPham!J:J, NhatKy_ViPham!E:E, "12_Toan_B", NhatKy_ViPham!F:F, B25, NhatKy_ViPham!C:C, "T19") - SUMIFS(NhatKy_ViPham!K:K, NhatKy_ViPham!E:E, "12_Toan_B", NhatKy_ViPham!F:F, B25, NhatKy_ViPham!C:C, "T19")</f>
        <v>100</v>
      </c>
      <c r="AK25" s="7">
        <f>100 + SUMIFS(NhatKy_ViPham!J:J, NhatKy_ViPham!E:E, "12_Toan_B", NhatKy_ViPham!F:F, B25, NhatKy_ViPham!C:C, "T20") - SUMIFS(NhatKy_ViPham!K:K, NhatKy_ViPham!E:E, "12_Toan_B", NhatKy_ViPham!F:F, B25, NhatKy_ViPham!C:C, "T20")</f>
        <v>100</v>
      </c>
      <c r="AL25" s="7">
        <f>100 + SUMIFS(NhatKy_ViPham!J:J, NhatKy_ViPham!E:E, "12_Toan_B", NhatKy_ViPham!F:F, B25, NhatKy_ViPham!C:C, "T21") - SUMIFS(NhatKy_ViPham!K:K, NhatKy_ViPham!E:E, "12_Toan_B", NhatKy_ViPham!F:F, B25, NhatKy_ViPham!C:C, "T21")</f>
        <v>100</v>
      </c>
      <c r="AM25" s="7">
        <f>100 + SUMIFS(NhatKy_ViPham!J:J, NhatKy_ViPham!E:E, "12_Toan_B", NhatKy_ViPham!F:F, B25, NhatKy_ViPham!C:C, "T22") - SUMIFS(NhatKy_ViPham!K:K, NhatKy_ViPham!E:E, "12_Toan_B", NhatKy_ViPham!F:F, B25, NhatKy_ViPham!C:C, "T22")</f>
        <v>100</v>
      </c>
      <c r="AN25" s="7">
        <f>100 + SUMIFS(NhatKy_ViPham!J:J, NhatKy_ViPham!E:E, "12_Toan_B", NhatKy_ViPham!F:F, B25, NhatKy_ViPham!C:C, "T23") - SUMIFS(NhatKy_ViPham!K:K, NhatKy_ViPham!E:E, "12_Toan_B", NhatKy_ViPham!F:F, B25, NhatKy_ViPham!C:C, "T23")</f>
        <v>100</v>
      </c>
      <c r="AO25" s="7">
        <f>100 + SUMIFS(NhatKy_ViPham!J:J, NhatKy_ViPham!E:E, "12_Toan_B", NhatKy_ViPham!F:F, B25, NhatKy_ViPham!C:C, "T24") - SUMIFS(NhatKy_ViPham!K:K, NhatKy_ViPham!E:E, "12_Toan_B", NhatKy_ViPham!F:F, B25, NhatKy_ViPham!C:C, "T24")</f>
        <v>100</v>
      </c>
      <c r="AP25" s="7">
        <f>100 + SUMIFS(NhatKy_ViPham!J:J, NhatKy_ViPham!E:E, "12_Toan_B", NhatKy_ViPham!F:F, B25, NhatKy_ViPham!C:C, "T25") - SUMIFS(NhatKy_ViPham!K:K, NhatKy_ViPham!E:E, "12_Toan_B", NhatKy_ViPham!F:F, B25, NhatKy_ViPham!C:C, "T25")</f>
        <v>100</v>
      </c>
      <c r="AQ25" s="7">
        <f>100 + SUMIFS(NhatKy_ViPham!J:J, NhatKy_ViPham!E:E, "12_Toan_B", NhatKy_ViPham!F:F, B25, NhatKy_ViPham!C:C, "T26") - SUMIFS(NhatKy_ViPham!K:K, NhatKy_ViPham!E:E, "12_Toan_B", NhatKy_ViPham!F:F, B25, NhatKy_ViPham!C:C, "T26")</f>
        <v>100</v>
      </c>
      <c r="AR25" s="7">
        <f>100 + SUMIFS(NhatKy_ViPham!J:J, NhatKy_ViPham!E:E, "12_Toan_B", NhatKy_ViPham!F:F, B25, NhatKy_ViPham!C:C, "T27") - SUMIFS(NhatKy_ViPham!K:K, NhatKy_ViPham!E:E, "12_Toan_B", NhatKy_ViPham!F:F, B25, NhatKy_ViPham!C:C, "T27")</f>
        <v>100</v>
      </c>
      <c r="AS25" s="7">
        <f>100 + SUMIFS(NhatKy_ViPham!J:J, NhatKy_ViPham!E:E, "12_Toan_B", NhatKy_ViPham!F:F, B25, NhatKy_ViPham!C:C, "T28") - SUMIFS(NhatKy_ViPham!K:K, NhatKy_ViPham!E:E, "12_Toan_B", NhatKy_ViPham!F:F, B25, NhatKy_ViPham!C:C, "T28")</f>
        <v>100</v>
      </c>
      <c r="AT25" s="7">
        <f>100 + SUMIFS(NhatKy_ViPham!J:J, NhatKy_ViPham!E:E, "12_Toan_B", NhatKy_ViPham!F:F, B25, NhatKy_ViPham!C:C, "T29") - SUMIFS(NhatKy_ViPham!K:K, NhatKy_ViPham!E:E, "12_Toan_B", NhatKy_ViPham!F:F, B25, NhatKy_ViPham!C:C, "T29")</f>
        <v>100</v>
      </c>
      <c r="AU25" s="7">
        <f>100 + SUMIFS(NhatKy_ViPham!J:J, NhatKy_ViPham!E:E, "12_Toan_B", NhatKy_ViPham!F:F, B25, NhatKy_ViPham!C:C, "T30") - SUMIFS(NhatKy_ViPham!K:K, NhatKy_ViPham!E:E, "12_Toan_B", NhatKy_ViPham!F:F, B25, NhatKy_ViPham!C:C, "T30")</f>
        <v>100</v>
      </c>
      <c r="AV25" s="7">
        <f>100 + SUMIFS(NhatKy_ViPham!J:J, NhatKy_ViPham!E:E, "12_Toan_B", NhatKy_ViPham!F:F, B25, NhatKy_ViPham!C:C, "T31") - SUMIFS(NhatKy_ViPham!K:K, NhatKy_ViPham!E:E, "12_Toan_B", NhatKy_ViPham!F:F, B25, NhatKy_ViPham!C:C, "T31")</f>
        <v>100</v>
      </c>
      <c r="AW25" s="7">
        <f>100 + SUMIFS(NhatKy_ViPham!J:J, NhatKy_ViPham!E:E, "12_Toan_B", NhatKy_ViPham!F:F, B25, NhatKy_ViPham!C:C, "T32") - SUMIFS(NhatKy_ViPham!K:K, NhatKy_ViPham!E:E, "12_Toan_B", NhatKy_ViPham!F:F, B25, NhatKy_ViPham!C:C, "T32")</f>
        <v>100</v>
      </c>
      <c r="AX25" s="7">
        <f>100 + SUMIFS(NhatKy_ViPham!J:J, NhatKy_ViPham!E:E, "12_Toan_B", NhatKy_ViPham!F:F, B25, NhatKy_ViPham!C:C, "T33") - SUMIFS(NhatKy_ViPham!K:K, NhatKy_ViPham!E:E, "12_Toan_B", NhatKy_ViPham!F:F, B25, NhatKy_ViPham!C:C, "T33")</f>
        <v>100</v>
      </c>
      <c r="AY25" s="7">
        <f>100 + SUMIFS(NhatKy_ViPham!J:J, NhatKy_ViPham!E:E, "12_Toan_B", NhatKy_ViPham!F:F, B25, NhatKy_ViPham!C:C, "T34") - SUMIFS(NhatKy_ViPham!K:K, NhatKy_ViPham!E:E, "12_Toan_B", NhatKy_ViPham!F:F, B25, NhatKy_ViPham!C:C, "T34")</f>
        <v>100</v>
      </c>
      <c r="AZ25" s="7">
        <f>100 + SUMIFS(NhatKy_ViPham!J:J, NhatKy_ViPham!E:E, "12_Toan_B", NhatKy_ViPham!F:F, B25, NhatKy_ViPham!C:C, "T35") - SUMIFS(NhatKy_ViPham!K:K, NhatKy_ViPham!E:E, "12_Toan_B", NhatKy_ViPham!F:F, B25, NhatKy_ViPham!C:C, "T35")</f>
        <v>100</v>
      </c>
      <c r="BA25" s="12">
        <f t="shared" si="0"/>
        <v>100</v>
      </c>
      <c r="BB25" s="11" t="s">
        <v>430</v>
      </c>
      <c r="BC25" s="14" t="str">
        <f t="shared" si="1"/>
        <v>Tốt</v>
      </c>
      <c r="BD25" s="10" t="str">
        <f t="shared" si="2"/>
        <v>🟢 BÌNH THƯỜNG</v>
      </c>
    </row>
    <row r="26" spans="1:56" x14ac:dyDescent="0.25">
      <c r="A26" s="5">
        <v>18</v>
      </c>
      <c r="B26" s="15" t="s">
        <v>1354</v>
      </c>
      <c r="C26" s="5" t="s">
        <v>2300</v>
      </c>
      <c r="D26" s="5" t="s">
        <v>435</v>
      </c>
      <c r="E26" s="11" t="s">
        <v>430</v>
      </c>
      <c r="F26" s="6">
        <f>SUMIFS(NhatKy_ViPham!K:K, NhatKy_ViPham!E:E, "12_Toan_B", NhatKy_ViPham!F:F, B26, NhatKy_ViPham!H:H, "L01")</f>
        <v>0</v>
      </c>
      <c r="G26" s="6">
        <f>SUMIFS(NhatKy_ViPham!K:K, NhatKy_ViPham!E:E, "12_Toan_B", NhatKy_ViPham!F:F, B26, NhatKy_ViPham!H:H, "L02")</f>
        <v>0</v>
      </c>
      <c r="H26" s="6">
        <f>SUMIFS(NhatKy_ViPham!K:K, NhatKy_ViPham!E:E, "12_Toan_B", NhatKy_ViPham!F:F, B26, NhatKy_ViPham!H:H, "L03")</f>
        <v>0</v>
      </c>
      <c r="I26" s="6">
        <f>SUMIFS(NhatKy_ViPham!K:K, NhatKy_ViPham!E:E, "12_Toan_B", NhatKy_ViPham!F:F, B26, NhatKy_ViPham!H:H, "L04")</f>
        <v>0</v>
      </c>
      <c r="J26" s="6">
        <f>SUMIFS(NhatKy_ViPham!K:K, NhatKy_ViPham!E:E, "12_Toan_B", NhatKy_ViPham!F:F, B26, NhatKy_ViPham!H:H, "L05")</f>
        <v>0</v>
      </c>
      <c r="K26" s="6">
        <f>SUMIFS(NhatKy_ViPham!K:K, NhatKy_ViPham!E:E, "12_Toan_B", NhatKy_ViPham!F:F, B26, NhatKy_ViPham!H:H, "L06")</f>
        <v>0</v>
      </c>
      <c r="L26" s="6">
        <f>SUMIFS(NhatKy_ViPham!K:K, NhatKy_ViPham!E:E, "12_Toan_B", NhatKy_ViPham!F:F, B26, NhatKy_ViPham!H:H, "L07")</f>
        <v>0</v>
      </c>
      <c r="M26" s="6">
        <f>SUMIFS(NhatKy_ViPham!K:K, NhatKy_ViPham!E:E, "12_Toan_B", NhatKy_ViPham!F:F, B26, NhatKy_ViPham!H:H, "L08")</f>
        <v>0</v>
      </c>
      <c r="N26" s="6">
        <f>SUMIFS(NhatKy_ViPham!K:K, NhatKy_ViPham!E:E, "12_Toan_B", NhatKy_ViPham!F:F, B26, NhatKy_ViPham!H:H, "L09")</f>
        <v>0</v>
      </c>
      <c r="O26" s="6">
        <f>SUMIFS(NhatKy_ViPham!K:K, NhatKy_ViPham!E:E, "12_Toan_B", NhatKy_ViPham!F:F, B26, NhatKy_ViPham!H:H, "L10")</f>
        <v>0</v>
      </c>
      <c r="P26" s="12">
        <f>SUMIFS(NhatKy_ViPham!J:J, NhatKy_ViPham!E:E, "12_Toan_B", NhatKy_ViPham!F:F, B26)</f>
        <v>0</v>
      </c>
      <c r="Q26" s="13">
        <f>SUMIFS(NhatKy_ViPham!K:K, NhatKy_ViPham!E:E, "12_Toan_B", NhatKy_ViPham!F:F, B26)</f>
        <v>0</v>
      </c>
      <c r="R26" s="6">
        <f>100 + SUMIFS(NhatKy_ViPham!J:J, NhatKy_ViPham!E:E, "12_Toan_B", NhatKy_ViPham!F:F, B26, NhatKy_ViPham!C:C, "T1") - SUMIFS(NhatKy_ViPham!K:K, NhatKy_ViPham!E:E, "12_Toan_B", NhatKy_ViPham!F:F, B26, NhatKy_ViPham!C:C, "T1")</f>
        <v>100</v>
      </c>
      <c r="S26" s="6">
        <f>100 + SUMIFS(NhatKy_ViPham!J:J, NhatKy_ViPham!E:E, "12_Toan_B", NhatKy_ViPham!F:F, B26, NhatKy_ViPham!C:C, "T2") - SUMIFS(NhatKy_ViPham!K:K, NhatKy_ViPham!E:E, "12_Toan_B", NhatKy_ViPham!F:F, B26, NhatKy_ViPham!C:C, "T2")</f>
        <v>100</v>
      </c>
      <c r="T26" s="6">
        <f>100 + SUMIFS(NhatKy_ViPham!J:J, NhatKy_ViPham!E:E, "12_Toan_B", NhatKy_ViPham!F:F, B26, NhatKy_ViPham!C:C, "T3") - SUMIFS(NhatKy_ViPham!K:K, NhatKy_ViPham!E:E, "12_Toan_B", NhatKy_ViPham!F:F, B26, NhatKy_ViPham!C:C, "T3")</f>
        <v>100</v>
      </c>
      <c r="U26" s="6">
        <f>100 + SUMIFS(NhatKy_ViPham!J:J, NhatKy_ViPham!E:E, "12_Toan_B", NhatKy_ViPham!F:F, B26, NhatKy_ViPham!C:C, "T4") - SUMIFS(NhatKy_ViPham!K:K, NhatKy_ViPham!E:E, "12_Toan_B", NhatKy_ViPham!F:F, B26, NhatKy_ViPham!C:C, "T4")</f>
        <v>100</v>
      </c>
      <c r="V26" s="6">
        <f>100 + SUMIFS(NhatKy_ViPham!J:J, NhatKy_ViPham!E:E, "12_Toan_B", NhatKy_ViPham!F:F, B26, NhatKy_ViPham!C:C, "T5") - SUMIFS(NhatKy_ViPham!K:K, NhatKy_ViPham!E:E, "12_Toan_B", NhatKy_ViPham!F:F, B26, NhatKy_ViPham!C:C, "T5")</f>
        <v>100</v>
      </c>
      <c r="W26" s="6">
        <f>100 + SUMIFS(NhatKy_ViPham!J:J, NhatKy_ViPham!E:E, "12_Toan_B", NhatKy_ViPham!F:F, B26, NhatKy_ViPham!C:C, "T6") - SUMIFS(NhatKy_ViPham!K:K, NhatKy_ViPham!E:E, "12_Toan_B", NhatKy_ViPham!F:F, B26, NhatKy_ViPham!C:C, "T6")</f>
        <v>100</v>
      </c>
      <c r="X26" s="6">
        <f>100 + SUMIFS(NhatKy_ViPham!J:J, NhatKy_ViPham!E:E, "12_Toan_B", NhatKy_ViPham!F:F, B26, NhatKy_ViPham!C:C, "T7") - SUMIFS(NhatKy_ViPham!K:K, NhatKy_ViPham!E:E, "12_Toan_B", NhatKy_ViPham!F:F, B26, NhatKy_ViPham!C:C, "T7")</f>
        <v>100</v>
      </c>
      <c r="Y26" s="6">
        <f>100 + SUMIFS(NhatKy_ViPham!J:J, NhatKy_ViPham!E:E, "12_Toan_B", NhatKy_ViPham!F:F, B26, NhatKy_ViPham!C:C, "T8") - SUMIFS(NhatKy_ViPham!K:K, NhatKy_ViPham!E:E, "12_Toan_B", NhatKy_ViPham!F:F, B26, NhatKy_ViPham!C:C, "T8")</f>
        <v>100</v>
      </c>
      <c r="Z26" s="6">
        <f>100 + SUMIFS(NhatKy_ViPham!J:J, NhatKy_ViPham!E:E, "12_Toan_B", NhatKy_ViPham!F:F, B26, NhatKy_ViPham!C:C, "T9") - SUMIFS(NhatKy_ViPham!K:K, NhatKy_ViPham!E:E, "12_Toan_B", NhatKy_ViPham!F:F, B26, NhatKy_ViPham!C:C, "T9")</f>
        <v>100</v>
      </c>
      <c r="AA26" s="6">
        <f>100 + SUMIFS(NhatKy_ViPham!J:J, NhatKy_ViPham!E:E, "12_Toan_B", NhatKy_ViPham!F:F, B26, NhatKy_ViPham!C:C, "T10") - SUMIFS(NhatKy_ViPham!K:K, NhatKy_ViPham!E:E, "12_Toan_B", NhatKy_ViPham!F:F, B26, NhatKy_ViPham!C:C, "T10")</f>
        <v>100</v>
      </c>
      <c r="AB26" s="6">
        <f>100 + SUMIFS(NhatKy_ViPham!J:J, NhatKy_ViPham!E:E, "12_Toan_B", NhatKy_ViPham!F:F, B26, NhatKy_ViPham!C:C, "T11") - SUMIFS(NhatKy_ViPham!K:K, NhatKy_ViPham!E:E, "12_Toan_B", NhatKy_ViPham!F:F, B26, NhatKy_ViPham!C:C, "T11")</f>
        <v>100</v>
      </c>
      <c r="AC26" s="6">
        <f>100 + SUMIFS(NhatKy_ViPham!J:J, NhatKy_ViPham!E:E, "12_Toan_B", NhatKy_ViPham!F:F, B26, NhatKy_ViPham!C:C, "T12") - SUMIFS(NhatKy_ViPham!K:K, NhatKy_ViPham!E:E, "12_Toan_B", NhatKy_ViPham!F:F, B26, NhatKy_ViPham!C:C, "T12")</f>
        <v>100</v>
      </c>
      <c r="AD26" s="6">
        <f>100 + SUMIFS(NhatKy_ViPham!J:J, NhatKy_ViPham!E:E, "12_Toan_B", NhatKy_ViPham!F:F, B26, NhatKy_ViPham!C:C, "T13") - SUMIFS(NhatKy_ViPham!K:K, NhatKy_ViPham!E:E, "12_Toan_B", NhatKy_ViPham!F:F, B26, NhatKy_ViPham!C:C, "T13")</f>
        <v>100</v>
      </c>
      <c r="AE26" s="6">
        <f>100 + SUMIFS(NhatKy_ViPham!J:J, NhatKy_ViPham!E:E, "12_Toan_B", NhatKy_ViPham!F:F, B26, NhatKy_ViPham!C:C, "T14") - SUMIFS(NhatKy_ViPham!K:K, NhatKy_ViPham!E:E, "12_Toan_B", NhatKy_ViPham!F:F, B26, NhatKy_ViPham!C:C, "T14")</f>
        <v>100</v>
      </c>
      <c r="AF26" s="6">
        <f>100 + SUMIFS(NhatKy_ViPham!J:J, NhatKy_ViPham!E:E, "12_Toan_B", NhatKy_ViPham!F:F, B26, NhatKy_ViPham!C:C, "T15") - SUMIFS(NhatKy_ViPham!K:K, NhatKy_ViPham!E:E, "12_Toan_B", NhatKy_ViPham!F:F, B26, NhatKy_ViPham!C:C, "T15")</f>
        <v>100</v>
      </c>
      <c r="AG26" s="6">
        <f>100 + SUMIFS(NhatKy_ViPham!J:J, NhatKy_ViPham!E:E, "12_Toan_B", NhatKy_ViPham!F:F, B26, NhatKy_ViPham!C:C, "T16") - SUMIFS(NhatKy_ViPham!K:K, NhatKy_ViPham!E:E, "12_Toan_B", NhatKy_ViPham!F:F, B26, NhatKy_ViPham!C:C, "T16")</f>
        <v>100</v>
      </c>
      <c r="AH26" s="6">
        <f>100 + SUMIFS(NhatKy_ViPham!J:J, NhatKy_ViPham!E:E, "12_Toan_B", NhatKy_ViPham!F:F, B26, NhatKy_ViPham!C:C, "T17") - SUMIFS(NhatKy_ViPham!K:K, NhatKy_ViPham!E:E, "12_Toan_B", NhatKy_ViPham!F:F, B26, NhatKy_ViPham!C:C, "T17")</f>
        <v>100</v>
      </c>
      <c r="AI26" s="6">
        <f>100 + SUMIFS(NhatKy_ViPham!J:J, NhatKy_ViPham!E:E, "12_Toan_B", NhatKy_ViPham!F:F, B26, NhatKy_ViPham!C:C, "T18") - SUMIFS(NhatKy_ViPham!K:K, NhatKy_ViPham!E:E, "12_Toan_B", NhatKy_ViPham!F:F, B26, NhatKy_ViPham!C:C, "T18")</f>
        <v>100</v>
      </c>
      <c r="AJ26" s="6">
        <f>100 + SUMIFS(NhatKy_ViPham!J:J, NhatKy_ViPham!E:E, "12_Toan_B", NhatKy_ViPham!F:F, B26, NhatKy_ViPham!C:C, "T19") - SUMIFS(NhatKy_ViPham!K:K, NhatKy_ViPham!E:E, "12_Toan_B", NhatKy_ViPham!F:F, B26, NhatKy_ViPham!C:C, "T19")</f>
        <v>100</v>
      </c>
      <c r="AK26" s="6">
        <f>100 + SUMIFS(NhatKy_ViPham!J:J, NhatKy_ViPham!E:E, "12_Toan_B", NhatKy_ViPham!F:F, B26, NhatKy_ViPham!C:C, "T20") - SUMIFS(NhatKy_ViPham!K:K, NhatKy_ViPham!E:E, "12_Toan_B", NhatKy_ViPham!F:F, B26, NhatKy_ViPham!C:C, "T20")</f>
        <v>100</v>
      </c>
      <c r="AL26" s="6">
        <f>100 + SUMIFS(NhatKy_ViPham!J:J, NhatKy_ViPham!E:E, "12_Toan_B", NhatKy_ViPham!F:F, B26, NhatKy_ViPham!C:C, "T21") - SUMIFS(NhatKy_ViPham!K:K, NhatKy_ViPham!E:E, "12_Toan_B", NhatKy_ViPham!F:F, B26, NhatKy_ViPham!C:C, "T21")</f>
        <v>100</v>
      </c>
      <c r="AM26" s="6">
        <f>100 + SUMIFS(NhatKy_ViPham!J:J, NhatKy_ViPham!E:E, "12_Toan_B", NhatKy_ViPham!F:F, B26, NhatKy_ViPham!C:C, "T22") - SUMIFS(NhatKy_ViPham!K:K, NhatKy_ViPham!E:E, "12_Toan_B", NhatKy_ViPham!F:F, B26, NhatKy_ViPham!C:C, "T22")</f>
        <v>100</v>
      </c>
      <c r="AN26" s="6">
        <f>100 + SUMIFS(NhatKy_ViPham!J:J, NhatKy_ViPham!E:E, "12_Toan_B", NhatKy_ViPham!F:F, B26, NhatKy_ViPham!C:C, "T23") - SUMIFS(NhatKy_ViPham!K:K, NhatKy_ViPham!E:E, "12_Toan_B", NhatKy_ViPham!F:F, B26, NhatKy_ViPham!C:C, "T23")</f>
        <v>100</v>
      </c>
      <c r="AO26" s="6">
        <f>100 + SUMIFS(NhatKy_ViPham!J:J, NhatKy_ViPham!E:E, "12_Toan_B", NhatKy_ViPham!F:F, B26, NhatKy_ViPham!C:C, "T24") - SUMIFS(NhatKy_ViPham!K:K, NhatKy_ViPham!E:E, "12_Toan_B", NhatKy_ViPham!F:F, B26, NhatKy_ViPham!C:C, "T24")</f>
        <v>100</v>
      </c>
      <c r="AP26" s="6">
        <f>100 + SUMIFS(NhatKy_ViPham!J:J, NhatKy_ViPham!E:E, "12_Toan_B", NhatKy_ViPham!F:F, B26, NhatKy_ViPham!C:C, "T25") - SUMIFS(NhatKy_ViPham!K:K, NhatKy_ViPham!E:E, "12_Toan_B", NhatKy_ViPham!F:F, B26, NhatKy_ViPham!C:C, "T25")</f>
        <v>100</v>
      </c>
      <c r="AQ26" s="6">
        <f>100 + SUMIFS(NhatKy_ViPham!J:J, NhatKy_ViPham!E:E, "12_Toan_B", NhatKy_ViPham!F:F, B26, NhatKy_ViPham!C:C, "T26") - SUMIFS(NhatKy_ViPham!K:K, NhatKy_ViPham!E:E, "12_Toan_B", NhatKy_ViPham!F:F, B26, NhatKy_ViPham!C:C, "T26")</f>
        <v>100</v>
      </c>
      <c r="AR26" s="6">
        <f>100 + SUMIFS(NhatKy_ViPham!J:J, NhatKy_ViPham!E:E, "12_Toan_B", NhatKy_ViPham!F:F, B26, NhatKy_ViPham!C:C, "T27") - SUMIFS(NhatKy_ViPham!K:K, NhatKy_ViPham!E:E, "12_Toan_B", NhatKy_ViPham!F:F, B26, NhatKy_ViPham!C:C, "T27")</f>
        <v>100</v>
      </c>
      <c r="AS26" s="6">
        <f>100 + SUMIFS(NhatKy_ViPham!J:J, NhatKy_ViPham!E:E, "12_Toan_B", NhatKy_ViPham!F:F, B26, NhatKy_ViPham!C:C, "T28") - SUMIFS(NhatKy_ViPham!K:K, NhatKy_ViPham!E:E, "12_Toan_B", NhatKy_ViPham!F:F, B26, NhatKy_ViPham!C:C, "T28")</f>
        <v>100</v>
      </c>
      <c r="AT26" s="6">
        <f>100 + SUMIFS(NhatKy_ViPham!J:J, NhatKy_ViPham!E:E, "12_Toan_B", NhatKy_ViPham!F:F, B26, NhatKy_ViPham!C:C, "T29") - SUMIFS(NhatKy_ViPham!K:K, NhatKy_ViPham!E:E, "12_Toan_B", NhatKy_ViPham!F:F, B26, NhatKy_ViPham!C:C, "T29")</f>
        <v>100</v>
      </c>
      <c r="AU26" s="6">
        <f>100 + SUMIFS(NhatKy_ViPham!J:J, NhatKy_ViPham!E:E, "12_Toan_B", NhatKy_ViPham!F:F, B26, NhatKy_ViPham!C:C, "T30") - SUMIFS(NhatKy_ViPham!K:K, NhatKy_ViPham!E:E, "12_Toan_B", NhatKy_ViPham!F:F, B26, NhatKy_ViPham!C:C, "T30")</f>
        <v>100</v>
      </c>
      <c r="AV26" s="6">
        <f>100 + SUMIFS(NhatKy_ViPham!J:J, NhatKy_ViPham!E:E, "12_Toan_B", NhatKy_ViPham!F:F, B26, NhatKy_ViPham!C:C, "T31") - SUMIFS(NhatKy_ViPham!K:K, NhatKy_ViPham!E:E, "12_Toan_B", NhatKy_ViPham!F:F, B26, NhatKy_ViPham!C:C, "T31")</f>
        <v>100</v>
      </c>
      <c r="AW26" s="6">
        <f>100 + SUMIFS(NhatKy_ViPham!J:J, NhatKy_ViPham!E:E, "12_Toan_B", NhatKy_ViPham!F:F, B26, NhatKy_ViPham!C:C, "T32") - SUMIFS(NhatKy_ViPham!K:K, NhatKy_ViPham!E:E, "12_Toan_B", NhatKy_ViPham!F:F, B26, NhatKy_ViPham!C:C, "T32")</f>
        <v>100</v>
      </c>
      <c r="AX26" s="6">
        <f>100 + SUMIFS(NhatKy_ViPham!J:J, NhatKy_ViPham!E:E, "12_Toan_B", NhatKy_ViPham!F:F, B26, NhatKy_ViPham!C:C, "T33") - SUMIFS(NhatKy_ViPham!K:K, NhatKy_ViPham!E:E, "12_Toan_B", NhatKy_ViPham!F:F, B26, NhatKy_ViPham!C:C, "T33")</f>
        <v>100</v>
      </c>
      <c r="AY26" s="6">
        <f>100 + SUMIFS(NhatKy_ViPham!J:J, NhatKy_ViPham!E:E, "12_Toan_B", NhatKy_ViPham!F:F, B26, NhatKy_ViPham!C:C, "T34") - SUMIFS(NhatKy_ViPham!K:K, NhatKy_ViPham!E:E, "12_Toan_B", NhatKy_ViPham!F:F, B26, NhatKy_ViPham!C:C, "T34")</f>
        <v>100</v>
      </c>
      <c r="AZ26" s="6">
        <f>100 + SUMIFS(NhatKy_ViPham!J:J, NhatKy_ViPham!E:E, "12_Toan_B", NhatKy_ViPham!F:F, B26, NhatKy_ViPham!C:C, "T35") - SUMIFS(NhatKy_ViPham!K:K, NhatKy_ViPham!E:E, "12_Toan_B", NhatKy_ViPham!F:F, B26, NhatKy_ViPham!C:C, "T35")</f>
        <v>100</v>
      </c>
      <c r="BA26" s="12">
        <f t="shared" si="0"/>
        <v>100</v>
      </c>
      <c r="BB26" s="11" t="s">
        <v>430</v>
      </c>
      <c r="BC26" s="16" t="str">
        <f t="shared" si="1"/>
        <v>Tốt</v>
      </c>
      <c r="BD26" s="15" t="str">
        <f t="shared" si="2"/>
        <v>🟢 BÌNH THƯỜNG</v>
      </c>
    </row>
    <row r="27" spans="1:56" x14ac:dyDescent="0.25">
      <c r="A27" s="4">
        <v>19</v>
      </c>
      <c r="B27" s="10" t="s">
        <v>2301</v>
      </c>
      <c r="C27" s="4" t="s">
        <v>2302</v>
      </c>
      <c r="D27" s="4" t="s">
        <v>435</v>
      </c>
      <c r="E27" s="11" t="s">
        <v>430</v>
      </c>
      <c r="F27" s="7">
        <f>SUMIFS(NhatKy_ViPham!K:K, NhatKy_ViPham!E:E, "12_Toan_B", NhatKy_ViPham!F:F, B27, NhatKy_ViPham!H:H, "L01")</f>
        <v>0</v>
      </c>
      <c r="G27" s="7">
        <f>SUMIFS(NhatKy_ViPham!K:K, NhatKy_ViPham!E:E, "12_Toan_B", NhatKy_ViPham!F:F, B27, NhatKy_ViPham!H:H, "L02")</f>
        <v>0</v>
      </c>
      <c r="H27" s="7">
        <f>SUMIFS(NhatKy_ViPham!K:K, NhatKy_ViPham!E:E, "12_Toan_B", NhatKy_ViPham!F:F, B27, NhatKy_ViPham!H:H, "L03")</f>
        <v>0</v>
      </c>
      <c r="I27" s="7">
        <f>SUMIFS(NhatKy_ViPham!K:K, NhatKy_ViPham!E:E, "12_Toan_B", NhatKy_ViPham!F:F, B27, NhatKy_ViPham!H:H, "L04")</f>
        <v>0</v>
      </c>
      <c r="J27" s="7">
        <f>SUMIFS(NhatKy_ViPham!K:K, NhatKy_ViPham!E:E, "12_Toan_B", NhatKy_ViPham!F:F, B27, NhatKy_ViPham!H:H, "L05")</f>
        <v>0</v>
      </c>
      <c r="K27" s="7">
        <f>SUMIFS(NhatKy_ViPham!K:K, NhatKy_ViPham!E:E, "12_Toan_B", NhatKy_ViPham!F:F, B27, NhatKy_ViPham!H:H, "L06")</f>
        <v>0</v>
      </c>
      <c r="L27" s="7">
        <f>SUMIFS(NhatKy_ViPham!K:K, NhatKy_ViPham!E:E, "12_Toan_B", NhatKy_ViPham!F:F, B27, NhatKy_ViPham!H:H, "L07")</f>
        <v>0</v>
      </c>
      <c r="M27" s="7">
        <f>SUMIFS(NhatKy_ViPham!K:K, NhatKy_ViPham!E:E, "12_Toan_B", NhatKy_ViPham!F:F, B27, NhatKy_ViPham!H:H, "L08")</f>
        <v>0</v>
      </c>
      <c r="N27" s="7">
        <f>SUMIFS(NhatKy_ViPham!K:K, NhatKy_ViPham!E:E, "12_Toan_B", NhatKy_ViPham!F:F, B27, NhatKy_ViPham!H:H, "L09")</f>
        <v>0</v>
      </c>
      <c r="O27" s="7">
        <f>SUMIFS(NhatKy_ViPham!K:K, NhatKy_ViPham!E:E, "12_Toan_B", NhatKy_ViPham!F:F, B27, NhatKy_ViPham!H:H, "L10")</f>
        <v>0</v>
      </c>
      <c r="P27" s="12">
        <f>SUMIFS(NhatKy_ViPham!J:J, NhatKy_ViPham!E:E, "12_Toan_B", NhatKy_ViPham!F:F, B27)</f>
        <v>0</v>
      </c>
      <c r="Q27" s="13">
        <f>SUMIFS(NhatKy_ViPham!K:K, NhatKy_ViPham!E:E, "12_Toan_B", NhatKy_ViPham!F:F, B27)</f>
        <v>0</v>
      </c>
      <c r="R27" s="7">
        <f>100 + SUMIFS(NhatKy_ViPham!J:J, NhatKy_ViPham!E:E, "12_Toan_B", NhatKy_ViPham!F:F, B27, NhatKy_ViPham!C:C, "T1") - SUMIFS(NhatKy_ViPham!K:K, NhatKy_ViPham!E:E, "12_Toan_B", NhatKy_ViPham!F:F, B27, NhatKy_ViPham!C:C, "T1")</f>
        <v>100</v>
      </c>
      <c r="S27" s="7">
        <f>100 + SUMIFS(NhatKy_ViPham!J:J, NhatKy_ViPham!E:E, "12_Toan_B", NhatKy_ViPham!F:F, B27, NhatKy_ViPham!C:C, "T2") - SUMIFS(NhatKy_ViPham!K:K, NhatKy_ViPham!E:E, "12_Toan_B", NhatKy_ViPham!F:F, B27, NhatKy_ViPham!C:C, "T2")</f>
        <v>100</v>
      </c>
      <c r="T27" s="7">
        <f>100 + SUMIFS(NhatKy_ViPham!J:J, NhatKy_ViPham!E:E, "12_Toan_B", NhatKy_ViPham!F:F, B27, NhatKy_ViPham!C:C, "T3") - SUMIFS(NhatKy_ViPham!K:K, NhatKy_ViPham!E:E, "12_Toan_B", NhatKy_ViPham!F:F, B27, NhatKy_ViPham!C:C, "T3")</f>
        <v>100</v>
      </c>
      <c r="U27" s="7">
        <f>100 + SUMIFS(NhatKy_ViPham!J:J, NhatKy_ViPham!E:E, "12_Toan_B", NhatKy_ViPham!F:F, B27, NhatKy_ViPham!C:C, "T4") - SUMIFS(NhatKy_ViPham!K:K, NhatKy_ViPham!E:E, "12_Toan_B", NhatKy_ViPham!F:F, B27, NhatKy_ViPham!C:C, "T4")</f>
        <v>100</v>
      </c>
      <c r="V27" s="7">
        <f>100 + SUMIFS(NhatKy_ViPham!J:J, NhatKy_ViPham!E:E, "12_Toan_B", NhatKy_ViPham!F:F, B27, NhatKy_ViPham!C:C, "T5") - SUMIFS(NhatKy_ViPham!K:K, NhatKy_ViPham!E:E, "12_Toan_B", NhatKy_ViPham!F:F, B27, NhatKy_ViPham!C:C, "T5")</f>
        <v>100</v>
      </c>
      <c r="W27" s="7">
        <f>100 + SUMIFS(NhatKy_ViPham!J:J, NhatKy_ViPham!E:E, "12_Toan_B", NhatKy_ViPham!F:F, B27, NhatKy_ViPham!C:C, "T6") - SUMIFS(NhatKy_ViPham!K:K, NhatKy_ViPham!E:E, "12_Toan_B", NhatKy_ViPham!F:F, B27, NhatKy_ViPham!C:C, "T6")</f>
        <v>100</v>
      </c>
      <c r="X27" s="7">
        <f>100 + SUMIFS(NhatKy_ViPham!J:J, NhatKy_ViPham!E:E, "12_Toan_B", NhatKy_ViPham!F:F, B27, NhatKy_ViPham!C:C, "T7") - SUMIFS(NhatKy_ViPham!K:K, NhatKy_ViPham!E:E, "12_Toan_B", NhatKy_ViPham!F:F, B27, NhatKy_ViPham!C:C, "T7")</f>
        <v>100</v>
      </c>
      <c r="Y27" s="7">
        <f>100 + SUMIFS(NhatKy_ViPham!J:J, NhatKy_ViPham!E:E, "12_Toan_B", NhatKy_ViPham!F:F, B27, NhatKy_ViPham!C:C, "T8") - SUMIFS(NhatKy_ViPham!K:K, NhatKy_ViPham!E:E, "12_Toan_B", NhatKy_ViPham!F:F, B27, NhatKy_ViPham!C:C, "T8")</f>
        <v>100</v>
      </c>
      <c r="Z27" s="7">
        <f>100 + SUMIFS(NhatKy_ViPham!J:J, NhatKy_ViPham!E:E, "12_Toan_B", NhatKy_ViPham!F:F, B27, NhatKy_ViPham!C:C, "T9") - SUMIFS(NhatKy_ViPham!K:K, NhatKy_ViPham!E:E, "12_Toan_B", NhatKy_ViPham!F:F, B27, NhatKy_ViPham!C:C, "T9")</f>
        <v>100</v>
      </c>
      <c r="AA27" s="7">
        <f>100 + SUMIFS(NhatKy_ViPham!J:J, NhatKy_ViPham!E:E, "12_Toan_B", NhatKy_ViPham!F:F, B27, NhatKy_ViPham!C:C, "T10") - SUMIFS(NhatKy_ViPham!K:K, NhatKy_ViPham!E:E, "12_Toan_B", NhatKy_ViPham!F:F, B27, NhatKy_ViPham!C:C, "T10")</f>
        <v>100</v>
      </c>
      <c r="AB27" s="7">
        <f>100 + SUMIFS(NhatKy_ViPham!J:J, NhatKy_ViPham!E:E, "12_Toan_B", NhatKy_ViPham!F:F, B27, NhatKy_ViPham!C:C, "T11") - SUMIFS(NhatKy_ViPham!K:K, NhatKy_ViPham!E:E, "12_Toan_B", NhatKy_ViPham!F:F, B27, NhatKy_ViPham!C:C, "T11")</f>
        <v>100</v>
      </c>
      <c r="AC27" s="7">
        <f>100 + SUMIFS(NhatKy_ViPham!J:J, NhatKy_ViPham!E:E, "12_Toan_B", NhatKy_ViPham!F:F, B27, NhatKy_ViPham!C:C, "T12") - SUMIFS(NhatKy_ViPham!K:K, NhatKy_ViPham!E:E, "12_Toan_B", NhatKy_ViPham!F:F, B27, NhatKy_ViPham!C:C, "T12")</f>
        <v>100</v>
      </c>
      <c r="AD27" s="7">
        <f>100 + SUMIFS(NhatKy_ViPham!J:J, NhatKy_ViPham!E:E, "12_Toan_B", NhatKy_ViPham!F:F, B27, NhatKy_ViPham!C:C, "T13") - SUMIFS(NhatKy_ViPham!K:K, NhatKy_ViPham!E:E, "12_Toan_B", NhatKy_ViPham!F:F, B27, NhatKy_ViPham!C:C, "T13")</f>
        <v>100</v>
      </c>
      <c r="AE27" s="7">
        <f>100 + SUMIFS(NhatKy_ViPham!J:J, NhatKy_ViPham!E:E, "12_Toan_B", NhatKy_ViPham!F:F, B27, NhatKy_ViPham!C:C, "T14") - SUMIFS(NhatKy_ViPham!K:K, NhatKy_ViPham!E:E, "12_Toan_B", NhatKy_ViPham!F:F, B27, NhatKy_ViPham!C:C, "T14")</f>
        <v>100</v>
      </c>
      <c r="AF27" s="7">
        <f>100 + SUMIFS(NhatKy_ViPham!J:J, NhatKy_ViPham!E:E, "12_Toan_B", NhatKy_ViPham!F:F, B27, NhatKy_ViPham!C:C, "T15") - SUMIFS(NhatKy_ViPham!K:K, NhatKy_ViPham!E:E, "12_Toan_B", NhatKy_ViPham!F:F, B27, NhatKy_ViPham!C:C, "T15")</f>
        <v>100</v>
      </c>
      <c r="AG27" s="7">
        <f>100 + SUMIFS(NhatKy_ViPham!J:J, NhatKy_ViPham!E:E, "12_Toan_B", NhatKy_ViPham!F:F, B27, NhatKy_ViPham!C:C, "T16") - SUMIFS(NhatKy_ViPham!K:K, NhatKy_ViPham!E:E, "12_Toan_B", NhatKy_ViPham!F:F, B27, NhatKy_ViPham!C:C, "T16")</f>
        <v>100</v>
      </c>
      <c r="AH27" s="7">
        <f>100 + SUMIFS(NhatKy_ViPham!J:J, NhatKy_ViPham!E:E, "12_Toan_B", NhatKy_ViPham!F:F, B27, NhatKy_ViPham!C:C, "T17") - SUMIFS(NhatKy_ViPham!K:K, NhatKy_ViPham!E:E, "12_Toan_B", NhatKy_ViPham!F:F, B27, NhatKy_ViPham!C:C, "T17")</f>
        <v>100</v>
      </c>
      <c r="AI27" s="7">
        <f>100 + SUMIFS(NhatKy_ViPham!J:J, NhatKy_ViPham!E:E, "12_Toan_B", NhatKy_ViPham!F:F, B27, NhatKy_ViPham!C:C, "T18") - SUMIFS(NhatKy_ViPham!K:K, NhatKy_ViPham!E:E, "12_Toan_B", NhatKy_ViPham!F:F, B27, NhatKy_ViPham!C:C, "T18")</f>
        <v>100</v>
      </c>
      <c r="AJ27" s="7">
        <f>100 + SUMIFS(NhatKy_ViPham!J:J, NhatKy_ViPham!E:E, "12_Toan_B", NhatKy_ViPham!F:F, B27, NhatKy_ViPham!C:C, "T19") - SUMIFS(NhatKy_ViPham!K:K, NhatKy_ViPham!E:E, "12_Toan_B", NhatKy_ViPham!F:F, B27, NhatKy_ViPham!C:C, "T19")</f>
        <v>100</v>
      </c>
      <c r="AK27" s="7">
        <f>100 + SUMIFS(NhatKy_ViPham!J:J, NhatKy_ViPham!E:E, "12_Toan_B", NhatKy_ViPham!F:F, B27, NhatKy_ViPham!C:C, "T20") - SUMIFS(NhatKy_ViPham!K:K, NhatKy_ViPham!E:E, "12_Toan_B", NhatKy_ViPham!F:F, B27, NhatKy_ViPham!C:C, "T20")</f>
        <v>100</v>
      </c>
      <c r="AL27" s="7">
        <f>100 + SUMIFS(NhatKy_ViPham!J:J, NhatKy_ViPham!E:E, "12_Toan_B", NhatKy_ViPham!F:F, B27, NhatKy_ViPham!C:C, "T21") - SUMIFS(NhatKy_ViPham!K:K, NhatKy_ViPham!E:E, "12_Toan_B", NhatKy_ViPham!F:F, B27, NhatKy_ViPham!C:C, "T21")</f>
        <v>100</v>
      </c>
      <c r="AM27" s="7">
        <f>100 + SUMIFS(NhatKy_ViPham!J:J, NhatKy_ViPham!E:E, "12_Toan_B", NhatKy_ViPham!F:F, B27, NhatKy_ViPham!C:C, "T22") - SUMIFS(NhatKy_ViPham!K:K, NhatKy_ViPham!E:E, "12_Toan_B", NhatKy_ViPham!F:F, B27, NhatKy_ViPham!C:C, "T22")</f>
        <v>100</v>
      </c>
      <c r="AN27" s="7">
        <f>100 + SUMIFS(NhatKy_ViPham!J:J, NhatKy_ViPham!E:E, "12_Toan_B", NhatKy_ViPham!F:F, B27, NhatKy_ViPham!C:C, "T23") - SUMIFS(NhatKy_ViPham!K:K, NhatKy_ViPham!E:E, "12_Toan_B", NhatKy_ViPham!F:F, B27, NhatKy_ViPham!C:C, "T23")</f>
        <v>100</v>
      </c>
      <c r="AO27" s="7">
        <f>100 + SUMIFS(NhatKy_ViPham!J:J, NhatKy_ViPham!E:E, "12_Toan_B", NhatKy_ViPham!F:F, B27, NhatKy_ViPham!C:C, "T24") - SUMIFS(NhatKy_ViPham!K:K, NhatKy_ViPham!E:E, "12_Toan_B", NhatKy_ViPham!F:F, B27, NhatKy_ViPham!C:C, "T24")</f>
        <v>100</v>
      </c>
      <c r="AP27" s="7">
        <f>100 + SUMIFS(NhatKy_ViPham!J:J, NhatKy_ViPham!E:E, "12_Toan_B", NhatKy_ViPham!F:F, B27, NhatKy_ViPham!C:C, "T25") - SUMIFS(NhatKy_ViPham!K:K, NhatKy_ViPham!E:E, "12_Toan_B", NhatKy_ViPham!F:F, B27, NhatKy_ViPham!C:C, "T25")</f>
        <v>100</v>
      </c>
      <c r="AQ27" s="7">
        <f>100 + SUMIFS(NhatKy_ViPham!J:J, NhatKy_ViPham!E:E, "12_Toan_B", NhatKy_ViPham!F:F, B27, NhatKy_ViPham!C:C, "T26") - SUMIFS(NhatKy_ViPham!K:K, NhatKy_ViPham!E:E, "12_Toan_B", NhatKy_ViPham!F:F, B27, NhatKy_ViPham!C:C, "T26")</f>
        <v>100</v>
      </c>
      <c r="AR27" s="7">
        <f>100 + SUMIFS(NhatKy_ViPham!J:J, NhatKy_ViPham!E:E, "12_Toan_B", NhatKy_ViPham!F:F, B27, NhatKy_ViPham!C:C, "T27") - SUMIFS(NhatKy_ViPham!K:K, NhatKy_ViPham!E:E, "12_Toan_B", NhatKy_ViPham!F:F, B27, NhatKy_ViPham!C:C, "T27")</f>
        <v>100</v>
      </c>
      <c r="AS27" s="7">
        <f>100 + SUMIFS(NhatKy_ViPham!J:J, NhatKy_ViPham!E:E, "12_Toan_B", NhatKy_ViPham!F:F, B27, NhatKy_ViPham!C:C, "T28") - SUMIFS(NhatKy_ViPham!K:K, NhatKy_ViPham!E:E, "12_Toan_B", NhatKy_ViPham!F:F, B27, NhatKy_ViPham!C:C, "T28")</f>
        <v>100</v>
      </c>
      <c r="AT27" s="7">
        <f>100 + SUMIFS(NhatKy_ViPham!J:J, NhatKy_ViPham!E:E, "12_Toan_B", NhatKy_ViPham!F:F, B27, NhatKy_ViPham!C:C, "T29") - SUMIFS(NhatKy_ViPham!K:K, NhatKy_ViPham!E:E, "12_Toan_B", NhatKy_ViPham!F:F, B27, NhatKy_ViPham!C:C, "T29")</f>
        <v>100</v>
      </c>
      <c r="AU27" s="7">
        <f>100 + SUMIFS(NhatKy_ViPham!J:J, NhatKy_ViPham!E:E, "12_Toan_B", NhatKy_ViPham!F:F, B27, NhatKy_ViPham!C:C, "T30") - SUMIFS(NhatKy_ViPham!K:K, NhatKy_ViPham!E:E, "12_Toan_B", NhatKy_ViPham!F:F, B27, NhatKy_ViPham!C:C, "T30")</f>
        <v>100</v>
      </c>
      <c r="AV27" s="7">
        <f>100 + SUMIFS(NhatKy_ViPham!J:J, NhatKy_ViPham!E:E, "12_Toan_B", NhatKy_ViPham!F:F, B27, NhatKy_ViPham!C:C, "T31") - SUMIFS(NhatKy_ViPham!K:K, NhatKy_ViPham!E:E, "12_Toan_B", NhatKy_ViPham!F:F, B27, NhatKy_ViPham!C:C, "T31")</f>
        <v>100</v>
      </c>
      <c r="AW27" s="7">
        <f>100 + SUMIFS(NhatKy_ViPham!J:J, NhatKy_ViPham!E:E, "12_Toan_B", NhatKy_ViPham!F:F, B27, NhatKy_ViPham!C:C, "T32") - SUMIFS(NhatKy_ViPham!K:K, NhatKy_ViPham!E:E, "12_Toan_B", NhatKy_ViPham!F:F, B27, NhatKy_ViPham!C:C, "T32")</f>
        <v>100</v>
      </c>
      <c r="AX27" s="7">
        <f>100 + SUMIFS(NhatKy_ViPham!J:J, NhatKy_ViPham!E:E, "12_Toan_B", NhatKy_ViPham!F:F, B27, NhatKy_ViPham!C:C, "T33") - SUMIFS(NhatKy_ViPham!K:K, NhatKy_ViPham!E:E, "12_Toan_B", NhatKy_ViPham!F:F, B27, NhatKy_ViPham!C:C, "T33")</f>
        <v>100</v>
      </c>
      <c r="AY27" s="7">
        <f>100 + SUMIFS(NhatKy_ViPham!J:J, NhatKy_ViPham!E:E, "12_Toan_B", NhatKy_ViPham!F:F, B27, NhatKy_ViPham!C:C, "T34") - SUMIFS(NhatKy_ViPham!K:K, NhatKy_ViPham!E:E, "12_Toan_B", NhatKy_ViPham!F:F, B27, NhatKy_ViPham!C:C, "T34")</f>
        <v>100</v>
      </c>
      <c r="AZ27" s="7">
        <f>100 + SUMIFS(NhatKy_ViPham!J:J, NhatKy_ViPham!E:E, "12_Toan_B", NhatKy_ViPham!F:F, B27, NhatKy_ViPham!C:C, "T35") - SUMIFS(NhatKy_ViPham!K:K, NhatKy_ViPham!E:E, "12_Toan_B", NhatKy_ViPham!F:F, B27, NhatKy_ViPham!C:C, "T35")</f>
        <v>100</v>
      </c>
      <c r="BA27" s="12">
        <f t="shared" si="0"/>
        <v>100</v>
      </c>
      <c r="BB27" s="11" t="s">
        <v>430</v>
      </c>
      <c r="BC27" s="14" t="str">
        <f t="shared" si="1"/>
        <v>Tốt</v>
      </c>
      <c r="BD27" s="10" t="str">
        <f t="shared" si="2"/>
        <v>🟢 BÌNH THƯỜNG</v>
      </c>
    </row>
    <row r="28" spans="1:56" x14ac:dyDescent="0.25">
      <c r="A28" s="5">
        <v>20</v>
      </c>
      <c r="B28" s="15" t="s">
        <v>2303</v>
      </c>
      <c r="C28" s="5" t="s">
        <v>2304</v>
      </c>
      <c r="D28" s="5" t="s">
        <v>435</v>
      </c>
      <c r="E28" s="11" t="s">
        <v>430</v>
      </c>
      <c r="F28" s="6">
        <f>SUMIFS(NhatKy_ViPham!K:K, NhatKy_ViPham!E:E, "12_Toan_B", NhatKy_ViPham!F:F, B28, NhatKy_ViPham!H:H, "L01")</f>
        <v>0</v>
      </c>
      <c r="G28" s="6">
        <f>SUMIFS(NhatKy_ViPham!K:K, NhatKy_ViPham!E:E, "12_Toan_B", NhatKy_ViPham!F:F, B28, NhatKy_ViPham!H:H, "L02")</f>
        <v>0</v>
      </c>
      <c r="H28" s="6">
        <f>SUMIFS(NhatKy_ViPham!K:K, NhatKy_ViPham!E:E, "12_Toan_B", NhatKy_ViPham!F:F, B28, NhatKy_ViPham!H:H, "L03")</f>
        <v>0</v>
      </c>
      <c r="I28" s="6">
        <f>SUMIFS(NhatKy_ViPham!K:K, NhatKy_ViPham!E:E, "12_Toan_B", NhatKy_ViPham!F:F, B28, NhatKy_ViPham!H:H, "L04")</f>
        <v>0</v>
      </c>
      <c r="J28" s="6">
        <f>SUMIFS(NhatKy_ViPham!K:K, NhatKy_ViPham!E:E, "12_Toan_B", NhatKy_ViPham!F:F, B28, NhatKy_ViPham!H:H, "L05")</f>
        <v>0</v>
      </c>
      <c r="K28" s="6">
        <f>SUMIFS(NhatKy_ViPham!K:K, NhatKy_ViPham!E:E, "12_Toan_B", NhatKy_ViPham!F:F, B28, NhatKy_ViPham!H:H, "L06")</f>
        <v>0</v>
      </c>
      <c r="L28" s="6">
        <f>SUMIFS(NhatKy_ViPham!K:K, NhatKy_ViPham!E:E, "12_Toan_B", NhatKy_ViPham!F:F, B28, NhatKy_ViPham!H:H, "L07")</f>
        <v>0</v>
      </c>
      <c r="M28" s="6">
        <f>SUMIFS(NhatKy_ViPham!K:K, NhatKy_ViPham!E:E, "12_Toan_B", NhatKy_ViPham!F:F, B28, NhatKy_ViPham!H:H, "L08")</f>
        <v>0</v>
      </c>
      <c r="N28" s="6">
        <f>SUMIFS(NhatKy_ViPham!K:K, NhatKy_ViPham!E:E, "12_Toan_B", NhatKy_ViPham!F:F, B28, NhatKy_ViPham!H:H, "L09")</f>
        <v>0</v>
      </c>
      <c r="O28" s="6">
        <f>SUMIFS(NhatKy_ViPham!K:K, NhatKy_ViPham!E:E, "12_Toan_B", NhatKy_ViPham!F:F, B28, NhatKy_ViPham!H:H, "L10")</f>
        <v>0</v>
      </c>
      <c r="P28" s="12">
        <f>SUMIFS(NhatKy_ViPham!J:J, NhatKy_ViPham!E:E, "12_Toan_B", NhatKy_ViPham!F:F, B28)</f>
        <v>0</v>
      </c>
      <c r="Q28" s="13">
        <f>SUMIFS(NhatKy_ViPham!K:K, NhatKy_ViPham!E:E, "12_Toan_B", NhatKy_ViPham!F:F, B28)</f>
        <v>0</v>
      </c>
      <c r="R28" s="6">
        <f>100 + SUMIFS(NhatKy_ViPham!J:J, NhatKy_ViPham!E:E, "12_Toan_B", NhatKy_ViPham!F:F, B28, NhatKy_ViPham!C:C, "T1") - SUMIFS(NhatKy_ViPham!K:K, NhatKy_ViPham!E:E, "12_Toan_B", NhatKy_ViPham!F:F, B28, NhatKy_ViPham!C:C, "T1")</f>
        <v>100</v>
      </c>
      <c r="S28" s="6">
        <f>100 + SUMIFS(NhatKy_ViPham!J:J, NhatKy_ViPham!E:E, "12_Toan_B", NhatKy_ViPham!F:F, B28, NhatKy_ViPham!C:C, "T2") - SUMIFS(NhatKy_ViPham!K:K, NhatKy_ViPham!E:E, "12_Toan_B", NhatKy_ViPham!F:F, B28, NhatKy_ViPham!C:C, "T2")</f>
        <v>100</v>
      </c>
      <c r="T28" s="6">
        <f>100 + SUMIFS(NhatKy_ViPham!J:J, NhatKy_ViPham!E:E, "12_Toan_B", NhatKy_ViPham!F:F, B28, NhatKy_ViPham!C:C, "T3") - SUMIFS(NhatKy_ViPham!K:K, NhatKy_ViPham!E:E, "12_Toan_B", NhatKy_ViPham!F:F, B28, NhatKy_ViPham!C:C, "T3")</f>
        <v>100</v>
      </c>
      <c r="U28" s="6">
        <f>100 + SUMIFS(NhatKy_ViPham!J:J, NhatKy_ViPham!E:E, "12_Toan_B", NhatKy_ViPham!F:F, B28, NhatKy_ViPham!C:C, "T4") - SUMIFS(NhatKy_ViPham!K:K, NhatKy_ViPham!E:E, "12_Toan_B", NhatKy_ViPham!F:F, B28, NhatKy_ViPham!C:C, "T4")</f>
        <v>100</v>
      </c>
      <c r="V28" s="6">
        <f>100 + SUMIFS(NhatKy_ViPham!J:J, NhatKy_ViPham!E:E, "12_Toan_B", NhatKy_ViPham!F:F, B28, NhatKy_ViPham!C:C, "T5") - SUMIFS(NhatKy_ViPham!K:K, NhatKy_ViPham!E:E, "12_Toan_B", NhatKy_ViPham!F:F, B28, NhatKy_ViPham!C:C, "T5")</f>
        <v>100</v>
      </c>
      <c r="W28" s="6">
        <f>100 + SUMIFS(NhatKy_ViPham!J:J, NhatKy_ViPham!E:E, "12_Toan_B", NhatKy_ViPham!F:F, B28, NhatKy_ViPham!C:C, "T6") - SUMIFS(NhatKy_ViPham!K:K, NhatKy_ViPham!E:E, "12_Toan_B", NhatKy_ViPham!F:F, B28, NhatKy_ViPham!C:C, "T6")</f>
        <v>100</v>
      </c>
      <c r="X28" s="6">
        <f>100 + SUMIFS(NhatKy_ViPham!J:J, NhatKy_ViPham!E:E, "12_Toan_B", NhatKy_ViPham!F:F, B28, NhatKy_ViPham!C:C, "T7") - SUMIFS(NhatKy_ViPham!K:K, NhatKy_ViPham!E:E, "12_Toan_B", NhatKy_ViPham!F:F, B28, NhatKy_ViPham!C:C, "T7")</f>
        <v>100</v>
      </c>
      <c r="Y28" s="6">
        <f>100 + SUMIFS(NhatKy_ViPham!J:J, NhatKy_ViPham!E:E, "12_Toan_B", NhatKy_ViPham!F:F, B28, NhatKy_ViPham!C:C, "T8") - SUMIFS(NhatKy_ViPham!K:K, NhatKy_ViPham!E:E, "12_Toan_B", NhatKy_ViPham!F:F, B28, NhatKy_ViPham!C:C, "T8")</f>
        <v>100</v>
      </c>
      <c r="Z28" s="6">
        <f>100 + SUMIFS(NhatKy_ViPham!J:J, NhatKy_ViPham!E:E, "12_Toan_B", NhatKy_ViPham!F:F, B28, NhatKy_ViPham!C:C, "T9") - SUMIFS(NhatKy_ViPham!K:K, NhatKy_ViPham!E:E, "12_Toan_B", NhatKy_ViPham!F:F, B28, NhatKy_ViPham!C:C, "T9")</f>
        <v>100</v>
      </c>
      <c r="AA28" s="6">
        <f>100 + SUMIFS(NhatKy_ViPham!J:J, NhatKy_ViPham!E:E, "12_Toan_B", NhatKy_ViPham!F:F, B28, NhatKy_ViPham!C:C, "T10") - SUMIFS(NhatKy_ViPham!K:K, NhatKy_ViPham!E:E, "12_Toan_B", NhatKy_ViPham!F:F, B28, NhatKy_ViPham!C:C, "T10")</f>
        <v>100</v>
      </c>
      <c r="AB28" s="6">
        <f>100 + SUMIFS(NhatKy_ViPham!J:J, NhatKy_ViPham!E:E, "12_Toan_B", NhatKy_ViPham!F:F, B28, NhatKy_ViPham!C:C, "T11") - SUMIFS(NhatKy_ViPham!K:K, NhatKy_ViPham!E:E, "12_Toan_B", NhatKy_ViPham!F:F, B28, NhatKy_ViPham!C:C, "T11")</f>
        <v>100</v>
      </c>
      <c r="AC28" s="6">
        <f>100 + SUMIFS(NhatKy_ViPham!J:J, NhatKy_ViPham!E:E, "12_Toan_B", NhatKy_ViPham!F:F, B28, NhatKy_ViPham!C:C, "T12") - SUMIFS(NhatKy_ViPham!K:K, NhatKy_ViPham!E:E, "12_Toan_B", NhatKy_ViPham!F:F, B28, NhatKy_ViPham!C:C, "T12")</f>
        <v>100</v>
      </c>
      <c r="AD28" s="6">
        <f>100 + SUMIFS(NhatKy_ViPham!J:J, NhatKy_ViPham!E:E, "12_Toan_B", NhatKy_ViPham!F:F, B28, NhatKy_ViPham!C:C, "T13") - SUMIFS(NhatKy_ViPham!K:K, NhatKy_ViPham!E:E, "12_Toan_B", NhatKy_ViPham!F:F, B28, NhatKy_ViPham!C:C, "T13")</f>
        <v>100</v>
      </c>
      <c r="AE28" s="6">
        <f>100 + SUMIFS(NhatKy_ViPham!J:J, NhatKy_ViPham!E:E, "12_Toan_B", NhatKy_ViPham!F:F, B28, NhatKy_ViPham!C:C, "T14") - SUMIFS(NhatKy_ViPham!K:K, NhatKy_ViPham!E:E, "12_Toan_B", NhatKy_ViPham!F:F, B28, NhatKy_ViPham!C:C, "T14")</f>
        <v>100</v>
      </c>
      <c r="AF28" s="6">
        <f>100 + SUMIFS(NhatKy_ViPham!J:J, NhatKy_ViPham!E:E, "12_Toan_B", NhatKy_ViPham!F:F, B28, NhatKy_ViPham!C:C, "T15") - SUMIFS(NhatKy_ViPham!K:K, NhatKy_ViPham!E:E, "12_Toan_B", NhatKy_ViPham!F:F, B28, NhatKy_ViPham!C:C, "T15")</f>
        <v>100</v>
      </c>
      <c r="AG28" s="6">
        <f>100 + SUMIFS(NhatKy_ViPham!J:J, NhatKy_ViPham!E:E, "12_Toan_B", NhatKy_ViPham!F:F, B28, NhatKy_ViPham!C:C, "T16") - SUMIFS(NhatKy_ViPham!K:K, NhatKy_ViPham!E:E, "12_Toan_B", NhatKy_ViPham!F:F, B28, NhatKy_ViPham!C:C, "T16")</f>
        <v>100</v>
      </c>
      <c r="AH28" s="6">
        <f>100 + SUMIFS(NhatKy_ViPham!J:J, NhatKy_ViPham!E:E, "12_Toan_B", NhatKy_ViPham!F:F, B28, NhatKy_ViPham!C:C, "T17") - SUMIFS(NhatKy_ViPham!K:K, NhatKy_ViPham!E:E, "12_Toan_B", NhatKy_ViPham!F:F, B28, NhatKy_ViPham!C:C, "T17")</f>
        <v>100</v>
      </c>
      <c r="AI28" s="6">
        <f>100 + SUMIFS(NhatKy_ViPham!J:J, NhatKy_ViPham!E:E, "12_Toan_B", NhatKy_ViPham!F:F, B28, NhatKy_ViPham!C:C, "T18") - SUMIFS(NhatKy_ViPham!K:K, NhatKy_ViPham!E:E, "12_Toan_B", NhatKy_ViPham!F:F, B28, NhatKy_ViPham!C:C, "T18")</f>
        <v>100</v>
      </c>
      <c r="AJ28" s="6">
        <f>100 + SUMIFS(NhatKy_ViPham!J:J, NhatKy_ViPham!E:E, "12_Toan_B", NhatKy_ViPham!F:F, B28, NhatKy_ViPham!C:C, "T19") - SUMIFS(NhatKy_ViPham!K:K, NhatKy_ViPham!E:E, "12_Toan_B", NhatKy_ViPham!F:F, B28, NhatKy_ViPham!C:C, "T19")</f>
        <v>100</v>
      </c>
      <c r="AK28" s="6">
        <f>100 + SUMIFS(NhatKy_ViPham!J:J, NhatKy_ViPham!E:E, "12_Toan_B", NhatKy_ViPham!F:F, B28, NhatKy_ViPham!C:C, "T20") - SUMIFS(NhatKy_ViPham!K:K, NhatKy_ViPham!E:E, "12_Toan_B", NhatKy_ViPham!F:F, B28, NhatKy_ViPham!C:C, "T20")</f>
        <v>100</v>
      </c>
      <c r="AL28" s="6">
        <f>100 + SUMIFS(NhatKy_ViPham!J:J, NhatKy_ViPham!E:E, "12_Toan_B", NhatKy_ViPham!F:F, B28, NhatKy_ViPham!C:C, "T21") - SUMIFS(NhatKy_ViPham!K:K, NhatKy_ViPham!E:E, "12_Toan_B", NhatKy_ViPham!F:F, B28, NhatKy_ViPham!C:C, "T21")</f>
        <v>100</v>
      </c>
      <c r="AM28" s="6">
        <f>100 + SUMIFS(NhatKy_ViPham!J:J, NhatKy_ViPham!E:E, "12_Toan_B", NhatKy_ViPham!F:F, B28, NhatKy_ViPham!C:C, "T22") - SUMIFS(NhatKy_ViPham!K:K, NhatKy_ViPham!E:E, "12_Toan_B", NhatKy_ViPham!F:F, B28, NhatKy_ViPham!C:C, "T22")</f>
        <v>100</v>
      </c>
      <c r="AN28" s="6">
        <f>100 + SUMIFS(NhatKy_ViPham!J:J, NhatKy_ViPham!E:E, "12_Toan_B", NhatKy_ViPham!F:F, B28, NhatKy_ViPham!C:C, "T23") - SUMIFS(NhatKy_ViPham!K:K, NhatKy_ViPham!E:E, "12_Toan_B", NhatKy_ViPham!F:F, B28, NhatKy_ViPham!C:C, "T23")</f>
        <v>100</v>
      </c>
      <c r="AO28" s="6">
        <f>100 + SUMIFS(NhatKy_ViPham!J:J, NhatKy_ViPham!E:E, "12_Toan_B", NhatKy_ViPham!F:F, B28, NhatKy_ViPham!C:C, "T24") - SUMIFS(NhatKy_ViPham!K:K, NhatKy_ViPham!E:E, "12_Toan_B", NhatKy_ViPham!F:F, B28, NhatKy_ViPham!C:C, "T24")</f>
        <v>100</v>
      </c>
      <c r="AP28" s="6">
        <f>100 + SUMIFS(NhatKy_ViPham!J:J, NhatKy_ViPham!E:E, "12_Toan_B", NhatKy_ViPham!F:F, B28, NhatKy_ViPham!C:C, "T25") - SUMIFS(NhatKy_ViPham!K:K, NhatKy_ViPham!E:E, "12_Toan_B", NhatKy_ViPham!F:F, B28, NhatKy_ViPham!C:C, "T25")</f>
        <v>100</v>
      </c>
      <c r="AQ28" s="6">
        <f>100 + SUMIFS(NhatKy_ViPham!J:J, NhatKy_ViPham!E:E, "12_Toan_B", NhatKy_ViPham!F:F, B28, NhatKy_ViPham!C:C, "T26") - SUMIFS(NhatKy_ViPham!K:K, NhatKy_ViPham!E:E, "12_Toan_B", NhatKy_ViPham!F:F, B28, NhatKy_ViPham!C:C, "T26")</f>
        <v>100</v>
      </c>
      <c r="AR28" s="6">
        <f>100 + SUMIFS(NhatKy_ViPham!J:J, NhatKy_ViPham!E:E, "12_Toan_B", NhatKy_ViPham!F:F, B28, NhatKy_ViPham!C:C, "T27") - SUMIFS(NhatKy_ViPham!K:K, NhatKy_ViPham!E:E, "12_Toan_B", NhatKy_ViPham!F:F, B28, NhatKy_ViPham!C:C, "T27")</f>
        <v>100</v>
      </c>
      <c r="AS28" s="6">
        <f>100 + SUMIFS(NhatKy_ViPham!J:J, NhatKy_ViPham!E:E, "12_Toan_B", NhatKy_ViPham!F:F, B28, NhatKy_ViPham!C:C, "T28") - SUMIFS(NhatKy_ViPham!K:K, NhatKy_ViPham!E:E, "12_Toan_B", NhatKy_ViPham!F:F, B28, NhatKy_ViPham!C:C, "T28")</f>
        <v>100</v>
      </c>
      <c r="AT28" s="6">
        <f>100 + SUMIFS(NhatKy_ViPham!J:J, NhatKy_ViPham!E:E, "12_Toan_B", NhatKy_ViPham!F:F, B28, NhatKy_ViPham!C:C, "T29") - SUMIFS(NhatKy_ViPham!K:K, NhatKy_ViPham!E:E, "12_Toan_B", NhatKy_ViPham!F:F, B28, NhatKy_ViPham!C:C, "T29")</f>
        <v>100</v>
      </c>
      <c r="AU28" s="6">
        <f>100 + SUMIFS(NhatKy_ViPham!J:J, NhatKy_ViPham!E:E, "12_Toan_B", NhatKy_ViPham!F:F, B28, NhatKy_ViPham!C:C, "T30") - SUMIFS(NhatKy_ViPham!K:K, NhatKy_ViPham!E:E, "12_Toan_B", NhatKy_ViPham!F:F, B28, NhatKy_ViPham!C:C, "T30")</f>
        <v>100</v>
      </c>
      <c r="AV28" s="6">
        <f>100 + SUMIFS(NhatKy_ViPham!J:J, NhatKy_ViPham!E:E, "12_Toan_B", NhatKy_ViPham!F:F, B28, NhatKy_ViPham!C:C, "T31") - SUMIFS(NhatKy_ViPham!K:K, NhatKy_ViPham!E:E, "12_Toan_B", NhatKy_ViPham!F:F, B28, NhatKy_ViPham!C:C, "T31")</f>
        <v>100</v>
      </c>
      <c r="AW28" s="6">
        <f>100 + SUMIFS(NhatKy_ViPham!J:J, NhatKy_ViPham!E:E, "12_Toan_B", NhatKy_ViPham!F:F, B28, NhatKy_ViPham!C:C, "T32") - SUMIFS(NhatKy_ViPham!K:K, NhatKy_ViPham!E:E, "12_Toan_B", NhatKy_ViPham!F:F, B28, NhatKy_ViPham!C:C, "T32")</f>
        <v>100</v>
      </c>
      <c r="AX28" s="6">
        <f>100 + SUMIFS(NhatKy_ViPham!J:J, NhatKy_ViPham!E:E, "12_Toan_B", NhatKy_ViPham!F:F, B28, NhatKy_ViPham!C:C, "T33") - SUMIFS(NhatKy_ViPham!K:K, NhatKy_ViPham!E:E, "12_Toan_B", NhatKy_ViPham!F:F, B28, NhatKy_ViPham!C:C, "T33")</f>
        <v>100</v>
      </c>
      <c r="AY28" s="6">
        <f>100 + SUMIFS(NhatKy_ViPham!J:J, NhatKy_ViPham!E:E, "12_Toan_B", NhatKy_ViPham!F:F, B28, NhatKy_ViPham!C:C, "T34") - SUMIFS(NhatKy_ViPham!K:K, NhatKy_ViPham!E:E, "12_Toan_B", NhatKy_ViPham!F:F, B28, NhatKy_ViPham!C:C, "T34")</f>
        <v>100</v>
      </c>
      <c r="AZ28" s="6">
        <f>100 + SUMIFS(NhatKy_ViPham!J:J, NhatKy_ViPham!E:E, "12_Toan_B", NhatKy_ViPham!F:F, B28, NhatKy_ViPham!C:C, "T35") - SUMIFS(NhatKy_ViPham!K:K, NhatKy_ViPham!E:E, "12_Toan_B", NhatKy_ViPham!F:F, B28, NhatKy_ViPham!C:C, "T35")</f>
        <v>100</v>
      </c>
      <c r="BA28" s="12">
        <f t="shared" si="0"/>
        <v>100</v>
      </c>
      <c r="BB28" s="11" t="s">
        <v>430</v>
      </c>
      <c r="BC28" s="16" t="str">
        <f t="shared" si="1"/>
        <v>Tốt</v>
      </c>
      <c r="BD28" s="15" t="str">
        <f t="shared" si="2"/>
        <v>🟢 BÌNH THƯỜNG</v>
      </c>
    </row>
    <row r="29" spans="1:56" x14ac:dyDescent="0.25">
      <c r="A29" s="4">
        <v>21</v>
      </c>
      <c r="B29" s="10" t="s">
        <v>2305</v>
      </c>
      <c r="C29" s="4" t="s">
        <v>2306</v>
      </c>
      <c r="D29" s="4" t="s">
        <v>429</v>
      </c>
      <c r="E29" s="11" t="s">
        <v>430</v>
      </c>
      <c r="F29" s="7">
        <f>SUMIFS(NhatKy_ViPham!K:K, NhatKy_ViPham!E:E, "12_Toan_B", NhatKy_ViPham!F:F, B29, NhatKy_ViPham!H:H, "L01")</f>
        <v>0</v>
      </c>
      <c r="G29" s="7">
        <f>SUMIFS(NhatKy_ViPham!K:K, NhatKy_ViPham!E:E, "12_Toan_B", NhatKy_ViPham!F:F, B29, NhatKy_ViPham!H:H, "L02")</f>
        <v>0</v>
      </c>
      <c r="H29" s="7">
        <f>SUMIFS(NhatKy_ViPham!K:K, NhatKy_ViPham!E:E, "12_Toan_B", NhatKy_ViPham!F:F, B29, NhatKy_ViPham!H:H, "L03")</f>
        <v>0</v>
      </c>
      <c r="I29" s="7">
        <f>SUMIFS(NhatKy_ViPham!K:K, NhatKy_ViPham!E:E, "12_Toan_B", NhatKy_ViPham!F:F, B29, NhatKy_ViPham!H:H, "L04")</f>
        <v>0</v>
      </c>
      <c r="J29" s="7">
        <f>SUMIFS(NhatKy_ViPham!K:K, NhatKy_ViPham!E:E, "12_Toan_B", NhatKy_ViPham!F:F, B29, NhatKy_ViPham!H:H, "L05")</f>
        <v>0</v>
      </c>
      <c r="K29" s="7">
        <f>SUMIFS(NhatKy_ViPham!K:K, NhatKy_ViPham!E:E, "12_Toan_B", NhatKy_ViPham!F:F, B29, NhatKy_ViPham!H:H, "L06")</f>
        <v>0</v>
      </c>
      <c r="L29" s="7">
        <f>SUMIFS(NhatKy_ViPham!K:K, NhatKy_ViPham!E:E, "12_Toan_B", NhatKy_ViPham!F:F, B29, NhatKy_ViPham!H:H, "L07")</f>
        <v>0</v>
      </c>
      <c r="M29" s="7">
        <f>SUMIFS(NhatKy_ViPham!K:K, NhatKy_ViPham!E:E, "12_Toan_B", NhatKy_ViPham!F:F, B29, NhatKy_ViPham!H:H, "L08")</f>
        <v>0</v>
      </c>
      <c r="N29" s="7">
        <f>SUMIFS(NhatKy_ViPham!K:K, NhatKy_ViPham!E:E, "12_Toan_B", NhatKy_ViPham!F:F, B29, NhatKy_ViPham!H:H, "L09")</f>
        <v>0</v>
      </c>
      <c r="O29" s="7">
        <f>SUMIFS(NhatKy_ViPham!K:K, NhatKy_ViPham!E:E, "12_Toan_B", NhatKy_ViPham!F:F, B29, NhatKy_ViPham!H:H, "L10")</f>
        <v>0</v>
      </c>
      <c r="P29" s="12">
        <f>SUMIFS(NhatKy_ViPham!J:J, NhatKy_ViPham!E:E, "12_Toan_B", NhatKy_ViPham!F:F, B29)</f>
        <v>0</v>
      </c>
      <c r="Q29" s="13">
        <f>SUMIFS(NhatKy_ViPham!K:K, NhatKy_ViPham!E:E, "12_Toan_B", NhatKy_ViPham!F:F, B29)</f>
        <v>0</v>
      </c>
      <c r="R29" s="7">
        <f>100 + SUMIFS(NhatKy_ViPham!J:J, NhatKy_ViPham!E:E, "12_Toan_B", NhatKy_ViPham!F:F, B29, NhatKy_ViPham!C:C, "T1") - SUMIFS(NhatKy_ViPham!K:K, NhatKy_ViPham!E:E, "12_Toan_B", NhatKy_ViPham!F:F, B29, NhatKy_ViPham!C:C, "T1")</f>
        <v>100</v>
      </c>
      <c r="S29" s="7">
        <f>100 + SUMIFS(NhatKy_ViPham!J:J, NhatKy_ViPham!E:E, "12_Toan_B", NhatKy_ViPham!F:F, B29, NhatKy_ViPham!C:C, "T2") - SUMIFS(NhatKy_ViPham!K:K, NhatKy_ViPham!E:E, "12_Toan_B", NhatKy_ViPham!F:F, B29, NhatKy_ViPham!C:C, "T2")</f>
        <v>100</v>
      </c>
      <c r="T29" s="7">
        <f>100 + SUMIFS(NhatKy_ViPham!J:J, NhatKy_ViPham!E:E, "12_Toan_B", NhatKy_ViPham!F:F, B29, NhatKy_ViPham!C:C, "T3") - SUMIFS(NhatKy_ViPham!K:K, NhatKy_ViPham!E:E, "12_Toan_B", NhatKy_ViPham!F:F, B29, NhatKy_ViPham!C:C, "T3")</f>
        <v>100</v>
      </c>
      <c r="U29" s="7">
        <f>100 + SUMIFS(NhatKy_ViPham!J:J, NhatKy_ViPham!E:E, "12_Toan_B", NhatKy_ViPham!F:F, B29, NhatKy_ViPham!C:C, "T4") - SUMIFS(NhatKy_ViPham!K:K, NhatKy_ViPham!E:E, "12_Toan_B", NhatKy_ViPham!F:F, B29, NhatKy_ViPham!C:C, "T4")</f>
        <v>100</v>
      </c>
      <c r="V29" s="7">
        <f>100 + SUMIFS(NhatKy_ViPham!J:J, NhatKy_ViPham!E:E, "12_Toan_B", NhatKy_ViPham!F:F, B29, NhatKy_ViPham!C:C, "T5") - SUMIFS(NhatKy_ViPham!K:K, NhatKy_ViPham!E:E, "12_Toan_B", NhatKy_ViPham!F:F, B29, NhatKy_ViPham!C:C, "T5")</f>
        <v>100</v>
      </c>
      <c r="W29" s="7">
        <f>100 + SUMIFS(NhatKy_ViPham!J:J, NhatKy_ViPham!E:E, "12_Toan_B", NhatKy_ViPham!F:F, B29, NhatKy_ViPham!C:C, "T6") - SUMIFS(NhatKy_ViPham!K:K, NhatKy_ViPham!E:E, "12_Toan_B", NhatKy_ViPham!F:F, B29, NhatKy_ViPham!C:C, "T6")</f>
        <v>100</v>
      </c>
      <c r="X29" s="7">
        <f>100 + SUMIFS(NhatKy_ViPham!J:J, NhatKy_ViPham!E:E, "12_Toan_B", NhatKy_ViPham!F:F, B29, NhatKy_ViPham!C:C, "T7") - SUMIFS(NhatKy_ViPham!K:K, NhatKy_ViPham!E:E, "12_Toan_B", NhatKy_ViPham!F:F, B29, NhatKy_ViPham!C:C, "T7")</f>
        <v>100</v>
      </c>
      <c r="Y29" s="7">
        <f>100 + SUMIFS(NhatKy_ViPham!J:J, NhatKy_ViPham!E:E, "12_Toan_B", NhatKy_ViPham!F:F, B29, NhatKy_ViPham!C:C, "T8") - SUMIFS(NhatKy_ViPham!K:K, NhatKy_ViPham!E:E, "12_Toan_B", NhatKy_ViPham!F:F, B29, NhatKy_ViPham!C:C, "T8")</f>
        <v>100</v>
      </c>
      <c r="Z29" s="7">
        <f>100 + SUMIFS(NhatKy_ViPham!J:J, NhatKy_ViPham!E:E, "12_Toan_B", NhatKy_ViPham!F:F, B29, NhatKy_ViPham!C:C, "T9") - SUMIFS(NhatKy_ViPham!K:K, NhatKy_ViPham!E:E, "12_Toan_B", NhatKy_ViPham!F:F, B29, NhatKy_ViPham!C:C, "T9")</f>
        <v>100</v>
      </c>
      <c r="AA29" s="7">
        <f>100 + SUMIFS(NhatKy_ViPham!J:J, NhatKy_ViPham!E:E, "12_Toan_B", NhatKy_ViPham!F:F, B29, NhatKy_ViPham!C:C, "T10") - SUMIFS(NhatKy_ViPham!K:K, NhatKy_ViPham!E:E, "12_Toan_B", NhatKy_ViPham!F:F, B29, NhatKy_ViPham!C:C, "T10")</f>
        <v>100</v>
      </c>
      <c r="AB29" s="7">
        <f>100 + SUMIFS(NhatKy_ViPham!J:J, NhatKy_ViPham!E:E, "12_Toan_B", NhatKy_ViPham!F:F, B29, NhatKy_ViPham!C:C, "T11") - SUMIFS(NhatKy_ViPham!K:K, NhatKy_ViPham!E:E, "12_Toan_B", NhatKy_ViPham!F:F, B29, NhatKy_ViPham!C:C, "T11")</f>
        <v>100</v>
      </c>
      <c r="AC29" s="7">
        <f>100 + SUMIFS(NhatKy_ViPham!J:J, NhatKy_ViPham!E:E, "12_Toan_B", NhatKy_ViPham!F:F, B29, NhatKy_ViPham!C:C, "T12") - SUMIFS(NhatKy_ViPham!K:K, NhatKy_ViPham!E:E, "12_Toan_B", NhatKy_ViPham!F:F, B29, NhatKy_ViPham!C:C, "T12")</f>
        <v>100</v>
      </c>
      <c r="AD29" s="7">
        <f>100 + SUMIFS(NhatKy_ViPham!J:J, NhatKy_ViPham!E:E, "12_Toan_B", NhatKy_ViPham!F:F, B29, NhatKy_ViPham!C:C, "T13") - SUMIFS(NhatKy_ViPham!K:K, NhatKy_ViPham!E:E, "12_Toan_B", NhatKy_ViPham!F:F, B29, NhatKy_ViPham!C:C, "T13")</f>
        <v>100</v>
      </c>
      <c r="AE29" s="7">
        <f>100 + SUMIFS(NhatKy_ViPham!J:J, NhatKy_ViPham!E:E, "12_Toan_B", NhatKy_ViPham!F:F, B29, NhatKy_ViPham!C:C, "T14") - SUMIFS(NhatKy_ViPham!K:K, NhatKy_ViPham!E:E, "12_Toan_B", NhatKy_ViPham!F:F, B29, NhatKy_ViPham!C:C, "T14")</f>
        <v>100</v>
      </c>
      <c r="AF29" s="7">
        <f>100 + SUMIFS(NhatKy_ViPham!J:J, NhatKy_ViPham!E:E, "12_Toan_B", NhatKy_ViPham!F:F, B29, NhatKy_ViPham!C:C, "T15") - SUMIFS(NhatKy_ViPham!K:K, NhatKy_ViPham!E:E, "12_Toan_B", NhatKy_ViPham!F:F, B29, NhatKy_ViPham!C:C, "T15")</f>
        <v>100</v>
      </c>
      <c r="AG29" s="7">
        <f>100 + SUMIFS(NhatKy_ViPham!J:J, NhatKy_ViPham!E:E, "12_Toan_B", NhatKy_ViPham!F:F, B29, NhatKy_ViPham!C:C, "T16") - SUMIFS(NhatKy_ViPham!K:K, NhatKy_ViPham!E:E, "12_Toan_B", NhatKy_ViPham!F:F, B29, NhatKy_ViPham!C:C, "T16")</f>
        <v>100</v>
      </c>
      <c r="AH29" s="7">
        <f>100 + SUMIFS(NhatKy_ViPham!J:J, NhatKy_ViPham!E:E, "12_Toan_B", NhatKy_ViPham!F:F, B29, NhatKy_ViPham!C:C, "T17") - SUMIFS(NhatKy_ViPham!K:K, NhatKy_ViPham!E:E, "12_Toan_B", NhatKy_ViPham!F:F, B29, NhatKy_ViPham!C:C, "T17")</f>
        <v>100</v>
      </c>
      <c r="AI29" s="7">
        <f>100 + SUMIFS(NhatKy_ViPham!J:J, NhatKy_ViPham!E:E, "12_Toan_B", NhatKy_ViPham!F:F, B29, NhatKy_ViPham!C:C, "T18") - SUMIFS(NhatKy_ViPham!K:K, NhatKy_ViPham!E:E, "12_Toan_B", NhatKy_ViPham!F:F, B29, NhatKy_ViPham!C:C, "T18")</f>
        <v>100</v>
      </c>
      <c r="AJ29" s="7">
        <f>100 + SUMIFS(NhatKy_ViPham!J:J, NhatKy_ViPham!E:E, "12_Toan_B", NhatKy_ViPham!F:F, B29, NhatKy_ViPham!C:C, "T19") - SUMIFS(NhatKy_ViPham!K:K, NhatKy_ViPham!E:E, "12_Toan_B", NhatKy_ViPham!F:F, B29, NhatKy_ViPham!C:C, "T19")</f>
        <v>100</v>
      </c>
      <c r="AK29" s="7">
        <f>100 + SUMIFS(NhatKy_ViPham!J:J, NhatKy_ViPham!E:E, "12_Toan_B", NhatKy_ViPham!F:F, B29, NhatKy_ViPham!C:C, "T20") - SUMIFS(NhatKy_ViPham!K:K, NhatKy_ViPham!E:E, "12_Toan_B", NhatKy_ViPham!F:F, B29, NhatKy_ViPham!C:C, "T20")</f>
        <v>100</v>
      </c>
      <c r="AL29" s="7">
        <f>100 + SUMIFS(NhatKy_ViPham!J:J, NhatKy_ViPham!E:E, "12_Toan_B", NhatKy_ViPham!F:F, B29, NhatKy_ViPham!C:C, "T21") - SUMIFS(NhatKy_ViPham!K:K, NhatKy_ViPham!E:E, "12_Toan_B", NhatKy_ViPham!F:F, B29, NhatKy_ViPham!C:C, "T21")</f>
        <v>100</v>
      </c>
      <c r="AM29" s="7">
        <f>100 + SUMIFS(NhatKy_ViPham!J:J, NhatKy_ViPham!E:E, "12_Toan_B", NhatKy_ViPham!F:F, B29, NhatKy_ViPham!C:C, "T22") - SUMIFS(NhatKy_ViPham!K:K, NhatKy_ViPham!E:E, "12_Toan_B", NhatKy_ViPham!F:F, B29, NhatKy_ViPham!C:C, "T22")</f>
        <v>100</v>
      </c>
      <c r="AN29" s="7">
        <f>100 + SUMIFS(NhatKy_ViPham!J:J, NhatKy_ViPham!E:E, "12_Toan_B", NhatKy_ViPham!F:F, B29, NhatKy_ViPham!C:C, "T23") - SUMIFS(NhatKy_ViPham!K:K, NhatKy_ViPham!E:E, "12_Toan_B", NhatKy_ViPham!F:F, B29, NhatKy_ViPham!C:C, "T23")</f>
        <v>100</v>
      </c>
      <c r="AO29" s="7">
        <f>100 + SUMIFS(NhatKy_ViPham!J:J, NhatKy_ViPham!E:E, "12_Toan_B", NhatKy_ViPham!F:F, B29, NhatKy_ViPham!C:C, "T24") - SUMIFS(NhatKy_ViPham!K:K, NhatKy_ViPham!E:E, "12_Toan_B", NhatKy_ViPham!F:F, B29, NhatKy_ViPham!C:C, "T24")</f>
        <v>100</v>
      </c>
      <c r="AP29" s="7">
        <f>100 + SUMIFS(NhatKy_ViPham!J:J, NhatKy_ViPham!E:E, "12_Toan_B", NhatKy_ViPham!F:F, B29, NhatKy_ViPham!C:C, "T25") - SUMIFS(NhatKy_ViPham!K:K, NhatKy_ViPham!E:E, "12_Toan_B", NhatKy_ViPham!F:F, B29, NhatKy_ViPham!C:C, "T25")</f>
        <v>100</v>
      </c>
      <c r="AQ29" s="7">
        <f>100 + SUMIFS(NhatKy_ViPham!J:J, NhatKy_ViPham!E:E, "12_Toan_B", NhatKy_ViPham!F:F, B29, NhatKy_ViPham!C:C, "T26") - SUMIFS(NhatKy_ViPham!K:K, NhatKy_ViPham!E:E, "12_Toan_B", NhatKy_ViPham!F:F, B29, NhatKy_ViPham!C:C, "T26")</f>
        <v>100</v>
      </c>
      <c r="AR29" s="7">
        <f>100 + SUMIFS(NhatKy_ViPham!J:J, NhatKy_ViPham!E:E, "12_Toan_B", NhatKy_ViPham!F:F, B29, NhatKy_ViPham!C:C, "T27") - SUMIFS(NhatKy_ViPham!K:K, NhatKy_ViPham!E:E, "12_Toan_B", NhatKy_ViPham!F:F, B29, NhatKy_ViPham!C:C, "T27")</f>
        <v>100</v>
      </c>
      <c r="AS29" s="7">
        <f>100 + SUMIFS(NhatKy_ViPham!J:J, NhatKy_ViPham!E:E, "12_Toan_B", NhatKy_ViPham!F:F, B29, NhatKy_ViPham!C:C, "T28") - SUMIFS(NhatKy_ViPham!K:K, NhatKy_ViPham!E:E, "12_Toan_B", NhatKy_ViPham!F:F, B29, NhatKy_ViPham!C:C, "T28")</f>
        <v>100</v>
      </c>
      <c r="AT29" s="7">
        <f>100 + SUMIFS(NhatKy_ViPham!J:J, NhatKy_ViPham!E:E, "12_Toan_B", NhatKy_ViPham!F:F, B29, NhatKy_ViPham!C:C, "T29") - SUMIFS(NhatKy_ViPham!K:K, NhatKy_ViPham!E:E, "12_Toan_B", NhatKy_ViPham!F:F, B29, NhatKy_ViPham!C:C, "T29")</f>
        <v>100</v>
      </c>
      <c r="AU29" s="7">
        <f>100 + SUMIFS(NhatKy_ViPham!J:J, NhatKy_ViPham!E:E, "12_Toan_B", NhatKy_ViPham!F:F, B29, NhatKy_ViPham!C:C, "T30") - SUMIFS(NhatKy_ViPham!K:K, NhatKy_ViPham!E:E, "12_Toan_B", NhatKy_ViPham!F:F, B29, NhatKy_ViPham!C:C, "T30")</f>
        <v>100</v>
      </c>
      <c r="AV29" s="7">
        <f>100 + SUMIFS(NhatKy_ViPham!J:J, NhatKy_ViPham!E:E, "12_Toan_B", NhatKy_ViPham!F:F, B29, NhatKy_ViPham!C:C, "T31") - SUMIFS(NhatKy_ViPham!K:K, NhatKy_ViPham!E:E, "12_Toan_B", NhatKy_ViPham!F:F, B29, NhatKy_ViPham!C:C, "T31")</f>
        <v>100</v>
      </c>
      <c r="AW29" s="7">
        <f>100 + SUMIFS(NhatKy_ViPham!J:J, NhatKy_ViPham!E:E, "12_Toan_B", NhatKy_ViPham!F:F, B29, NhatKy_ViPham!C:C, "T32") - SUMIFS(NhatKy_ViPham!K:K, NhatKy_ViPham!E:E, "12_Toan_B", NhatKy_ViPham!F:F, B29, NhatKy_ViPham!C:C, "T32")</f>
        <v>100</v>
      </c>
      <c r="AX29" s="7">
        <f>100 + SUMIFS(NhatKy_ViPham!J:J, NhatKy_ViPham!E:E, "12_Toan_B", NhatKy_ViPham!F:F, B29, NhatKy_ViPham!C:C, "T33") - SUMIFS(NhatKy_ViPham!K:K, NhatKy_ViPham!E:E, "12_Toan_B", NhatKy_ViPham!F:F, B29, NhatKy_ViPham!C:C, "T33")</f>
        <v>100</v>
      </c>
      <c r="AY29" s="7">
        <f>100 + SUMIFS(NhatKy_ViPham!J:J, NhatKy_ViPham!E:E, "12_Toan_B", NhatKy_ViPham!F:F, B29, NhatKy_ViPham!C:C, "T34") - SUMIFS(NhatKy_ViPham!K:K, NhatKy_ViPham!E:E, "12_Toan_B", NhatKy_ViPham!F:F, B29, NhatKy_ViPham!C:C, "T34")</f>
        <v>100</v>
      </c>
      <c r="AZ29" s="7">
        <f>100 + SUMIFS(NhatKy_ViPham!J:J, NhatKy_ViPham!E:E, "12_Toan_B", NhatKy_ViPham!F:F, B29, NhatKy_ViPham!C:C, "T35") - SUMIFS(NhatKy_ViPham!K:K, NhatKy_ViPham!E:E, "12_Toan_B", NhatKy_ViPham!F:F, B29, NhatKy_ViPham!C:C, "T35")</f>
        <v>100</v>
      </c>
      <c r="BA29" s="12">
        <f t="shared" si="0"/>
        <v>100</v>
      </c>
      <c r="BB29" s="11" t="s">
        <v>430</v>
      </c>
      <c r="BC29" s="14" t="str">
        <f t="shared" si="1"/>
        <v>Tốt</v>
      </c>
      <c r="BD29" s="10" t="str">
        <f t="shared" si="2"/>
        <v>🟢 BÌNH THƯỜNG</v>
      </c>
    </row>
    <row r="30" spans="1:56" x14ac:dyDescent="0.25">
      <c r="A30" s="5">
        <v>22</v>
      </c>
      <c r="B30" s="15" t="s">
        <v>2307</v>
      </c>
      <c r="C30" s="5" t="s">
        <v>2308</v>
      </c>
      <c r="D30" s="5" t="s">
        <v>429</v>
      </c>
      <c r="E30" s="11" t="s">
        <v>430</v>
      </c>
      <c r="F30" s="6">
        <f>SUMIFS(NhatKy_ViPham!K:K, NhatKy_ViPham!E:E, "12_Toan_B", NhatKy_ViPham!F:F, B30, NhatKy_ViPham!H:H, "L01")</f>
        <v>0</v>
      </c>
      <c r="G30" s="6">
        <f>SUMIFS(NhatKy_ViPham!K:K, NhatKy_ViPham!E:E, "12_Toan_B", NhatKy_ViPham!F:F, B30, NhatKy_ViPham!H:H, "L02")</f>
        <v>0</v>
      </c>
      <c r="H30" s="6">
        <f>SUMIFS(NhatKy_ViPham!K:K, NhatKy_ViPham!E:E, "12_Toan_B", NhatKy_ViPham!F:F, B30, NhatKy_ViPham!H:H, "L03")</f>
        <v>0</v>
      </c>
      <c r="I30" s="6">
        <f>SUMIFS(NhatKy_ViPham!K:K, NhatKy_ViPham!E:E, "12_Toan_B", NhatKy_ViPham!F:F, B30, NhatKy_ViPham!H:H, "L04")</f>
        <v>0</v>
      </c>
      <c r="J30" s="6">
        <f>SUMIFS(NhatKy_ViPham!K:K, NhatKy_ViPham!E:E, "12_Toan_B", NhatKy_ViPham!F:F, B30, NhatKy_ViPham!H:H, "L05")</f>
        <v>0</v>
      </c>
      <c r="K30" s="6">
        <f>SUMIFS(NhatKy_ViPham!K:K, NhatKy_ViPham!E:E, "12_Toan_B", NhatKy_ViPham!F:F, B30, NhatKy_ViPham!H:H, "L06")</f>
        <v>0</v>
      </c>
      <c r="L30" s="6">
        <f>SUMIFS(NhatKy_ViPham!K:K, NhatKy_ViPham!E:E, "12_Toan_B", NhatKy_ViPham!F:F, B30, NhatKy_ViPham!H:H, "L07")</f>
        <v>0</v>
      </c>
      <c r="M30" s="6">
        <f>SUMIFS(NhatKy_ViPham!K:K, NhatKy_ViPham!E:E, "12_Toan_B", NhatKy_ViPham!F:F, B30, NhatKy_ViPham!H:H, "L08")</f>
        <v>0</v>
      </c>
      <c r="N30" s="6">
        <f>SUMIFS(NhatKy_ViPham!K:K, NhatKy_ViPham!E:E, "12_Toan_B", NhatKy_ViPham!F:F, B30, NhatKy_ViPham!H:H, "L09")</f>
        <v>0</v>
      </c>
      <c r="O30" s="6">
        <f>SUMIFS(NhatKy_ViPham!K:K, NhatKy_ViPham!E:E, "12_Toan_B", NhatKy_ViPham!F:F, B30, NhatKy_ViPham!H:H, "L10")</f>
        <v>0</v>
      </c>
      <c r="P30" s="12">
        <f>SUMIFS(NhatKy_ViPham!J:J, NhatKy_ViPham!E:E, "12_Toan_B", NhatKy_ViPham!F:F, B30)</f>
        <v>0</v>
      </c>
      <c r="Q30" s="13">
        <f>SUMIFS(NhatKy_ViPham!K:K, NhatKy_ViPham!E:E, "12_Toan_B", NhatKy_ViPham!F:F, B30)</f>
        <v>0</v>
      </c>
      <c r="R30" s="6">
        <f>100 + SUMIFS(NhatKy_ViPham!J:J, NhatKy_ViPham!E:E, "12_Toan_B", NhatKy_ViPham!F:F, B30, NhatKy_ViPham!C:C, "T1") - SUMIFS(NhatKy_ViPham!K:K, NhatKy_ViPham!E:E, "12_Toan_B", NhatKy_ViPham!F:F, B30, NhatKy_ViPham!C:C, "T1")</f>
        <v>100</v>
      </c>
      <c r="S30" s="6">
        <f>100 + SUMIFS(NhatKy_ViPham!J:J, NhatKy_ViPham!E:E, "12_Toan_B", NhatKy_ViPham!F:F, B30, NhatKy_ViPham!C:C, "T2") - SUMIFS(NhatKy_ViPham!K:K, NhatKy_ViPham!E:E, "12_Toan_B", NhatKy_ViPham!F:F, B30, NhatKy_ViPham!C:C, "T2")</f>
        <v>100</v>
      </c>
      <c r="T30" s="6">
        <f>100 + SUMIFS(NhatKy_ViPham!J:J, NhatKy_ViPham!E:E, "12_Toan_B", NhatKy_ViPham!F:F, B30, NhatKy_ViPham!C:C, "T3") - SUMIFS(NhatKy_ViPham!K:K, NhatKy_ViPham!E:E, "12_Toan_B", NhatKy_ViPham!F:F, B30, NhatKy_ViPham!C:C, "T3")</f>
        <v>100</v>
      </c>
      <c r="U30" s="6">
        <f>100 + SUMIFS(NhatKy_ViPham!J:J, NhatKy_ViPham!E:E, "12_Toan_B", NhatKy_ViPham!F:F, B30, NhatKy_ViPham!C:C, "T4") - SUMIFS(NhatKy_ViPham!K:K, NhatKy_ViPham!E:E, "12_Toan_B", NhatKy_ViPham!F:F, B30, NhatKy_ViPham!C:C, "T4")</f>
        <v>100</v>
      </c>
      <c r="V30" s="6">
        <f>100 + SUMIFS(NhatKy_ViPham!J:J, NhatKy_ViPham!E:E, "12_Toan_B", NhatKy_ViPham!F:F, B30, NhatKy_ViPham!C:C, "T5") - SUMIFS(NhatKy_ViPham!K:K, NhatKy_ViPham!E:E, "12_Toan_B", NhatKy_ViPham!F:F, B30, NhatKy_ViPham!C:C, "T5")</f>
        <v>100</v>
      </c>
      <c r="W30" s="6">
        <f>100 + SUMIFS(NhatKy_ViPham!J:J, NhatKy_ViPham!E:E, "12_Toan_B", NhatKy_ViPham!F:F, B30, NhatKy_ViPham!C:C, "T6") - SUMIFS(NhatKy_ViPham!K:K, NhatKy_ViPham!E:E, "12_Toan_B", NhatKy_ViPham!F:F, B30, NhatKy_ViPham!C:C, "T6")</f>
        <v>100</v>
      </c>
      <c r="X30" s="6">
        <f>100 + SUMIFS(NhatKy_ViPham!J:J, NhatKy_ViPham!E:E, "12_Toan_B", NhatKy_ViPham!F:F, B30, NhatKy_ViPham!C:C, "T7") - SUMIFS(NhatKy_ViPham!K:K, NhatKy_ViPham!E:E, "12_Toan_B", NhatKy_ViPham!F:F, B30, NhatKy_ViPham!C:C, "T7")</f>
        <v>100</v>
      </c>
      <c r="Y30" s="6">
        <f>100 + SUMIFS(NhatKy_ViPham!J:J, NhatKy_ViPham!E:E, "12_Toan_B", NhatKy_ViPham!F:F, B30, NhatKy_ViPham!C:C, "T8") - SUMIFS(NhatKy_ViPham!K:K, NhatKy_ViPham!E:E, "12_Toan_B", NhatKy_ViPham!F:F, B30, NhatKy_ViPham!C:C, "T8")</f>
        <v>100</v>
      </c>
      <c r="Z30" s="6">
        <f>100 + SUMIFS(NhatKy_ViPham!J:J, NhatKy_ViPham!E:E, "12_Toan_B", NhatKy_ViPham!F:F, B30, NhatKy_ViPham!C:C, "T9") - SUMIFS(NhatKy_ViPham!K:K, NhatKy_ViPham!E:E, "12_Toan_B", NhatKy_ViPham!F:F, B30, NhatKy_ViPham!C:C, "T9")</f>
        <v>100</v>
      </c>
      <c r="AA30" s="6">
        <f>100 + SUMIFS(NhatKy_ViPham!J:J, NhatKy_ViPham!E:E, "12_Toan_B", NhatKy_ViPham!F:F, B30, NhatKy_ViPham!C:C, "T10") - SUMIFS(NhatKy_ViPham!K:K, NhatKy_ViPham!E:E, "12_Toan_B", NhatKy_ViPham!F:F, B30, NhatKy_ViPham!C:C, "T10")</f>
        <v>100</v>
      </c>
      <c r="AB30" s="6">
        <f>100 + SUMIFS(NhatKy_ViPham!J:J, NhatKy_ViPham!E:E, "12_Toan_B", NhatKy_ViPham!F:F, B30, NhatKy_ViPham!C:C, "T11") - SUMIFS(NhatKy_ViPham!K:K, NhatKy_ViPham!E:E, "12_Toan_B", NhatKy_ViPham!F:F, B30, NhatKy_ViPham!C:C, "T11")</f>
        <v>100</v>
      </c>
      <c r="AC30" s="6">
        <f>100 + SUMIFS(NhatKy_ViPham!J:J, NhatKy_ViPham!E:E, "12_Toan_B", NhatKy_ViPham!F:F, B30, NhatKy_ViPham!C:C, "T12") - SUMIFS(NhatKy_ViPham!K:K, NhatKy_ViPham!E:E, "12_Toan_B", NhatKy_ViPham!F:F, B30, NhatKy_ViPham!C:C, "T12")</f>
        <v>100</v>
      </c>
      <c r="AD30" s="6">
        <f>100 + SUMIFS(NhatKy_ViPham!J:J, NhatKy_ViPham!E:E, "12_Toan_B", NhatKy_ViPham!F:F, B30, NhatKy_ViPham!C:C, "T13") - SUMIFS(NhatKy_ViPham!K:K, NhatKy_ViPham!E:E, "12_Toan_B", NhatKy_ViPham!F:F, B30, NhatKy_ViPham!C:C, "T13")</f>
        <v>100</v>
      </c>
      <c r="AE30" s="6">
        <f>100 + SUMIFS(NhatKy_ViPham!J:J, NhatKy_ViPham!E:E, "12_Toan_B", NhatKy_ViPham!F:F, B30, NhatKy_ViPham!C:C, "T14") - SUMIFS(NhatKy_ViPham!K:K, NhatKy_ViPham!E:E, "12_Toan_B", NhatKy_ViPham!F:F, B30, NhatKy_ViPham!C:C, "T14")</f>
        <v>100</v>
      </c>
      <c r="AF30" s="6">
        <f>100 + SUMIFS(NhatKy_ViPham!J:J, NhatKy_ViPham!E:E, "12_Toan_B", NhatKy_ViPham!F:F, B30, NhatKy_ViPham!C:C, "T15") - SUMIFS(NhatKy_ViPham!K:K, NhatKy_ViPham!E:E, "12_Toan_B", NhatKy_ViPham!F:F, B30, NhatKy_ViPham!C:C, "T15")</f>
        <v>100</v>
      </c>
      <c r="AG30" s="6">
        <f>100 + SUMIFS(NhatKy_ViPham!J:J, NhatKy_ViPham!E:E, "12_Toan_B", NhatKy_ViPham!F:F, B30, NhatKy_ViPham!C:C, "T16") - SUMIFS(NhatKy_ViPham!K:K, NhatKy_ViPham!E:E, "12_Toan_B", NhatKy_ViPham!F:F, B30, NhatKy_ViPham!C:C, "T16")</f>
        <v>100</v>
      </c>
      <c r="AH30" s="6">
        <f>100 + SUMIFS(NhatKy_ViPham!J:J, NhatKy_ViPham!E:E, "12_Toan_B", NhatKy_ViPham!F:F, B30, NhatKy_ViPham!C:C, "T17") - SUMIFS(NhatKy_ViPham!K:K, NhatKy_ViPham!E:E, "12_Toan_B", NhatKy_ViPham!F:F, B30, NhatKy_ViPham!C:C, "T17")</f>
        <v>100</v>
      </c>
      <c r="AI30" s="6">
        <f>100 + SUMIFS(NhatKy_ViPham!J:J, NhatKy_ViPham!E:E, "12_Toan_B", NhatKy_ViPham!F:F, B30, NhatKy_ViPham!C:C, "T18") - SUMIFS(NhatKy_ViPham!K:K, NhatKy_ViPham!E:E, "12_Toan_B", NhatKy_ViPham!F:F, B30, NhatKy_ViPham!C:C, "T18")</f>
        <v>100</v>
      </c>
      <c r="AJ30" s="6">
        <f>100 + SUMIFS(NhatKy_ViPham!J:J, NhatKy_ViPham!E:E, "12_Toan_B", NhatKy_ViPham!F:F, B30, NhatKy_ViPham!C:C, "T19") - SUMIFS(NhatKy_ViPham!K:K, NhatKy_ViPham!E:E, "12_Toan_B", NhatKy_ViPham!F:F, B30, NhatKy_ViPham!C:C, "T19")</f>
        <v>100</v>
      </c>
      <c r="AK30" s="6">
        <f>100 + SUMIFS(NhatKy_ViPham!J:J, NhatKy_ViPham!E:E, "12_Toan_B", NhatKy_ViPham!F:F, B30, NhatKy_ViPham!C:C, "T20") - SUMIFS(NhatKy_ViPham!K:K, NhatKy_ViPham!E:E, "12_Toan_B", NhatKy_ViPham!F:F, B30, NhatKy_ViPham!C:C, "T20")</f>
        <v>100</v>
      </c>
      <c r="AL30" s="6">
        <f>100 + SUMIFS(NhatKy_ViPham!J:J, NhatKy_ViPham!E:E, "12_Toan_B", NhatKy_ViPham!F:F, B30, NhatKy_ViPham!C:C, "T21") - SUMIFS(NhatKy_ViPham!K:K, NhatKy_ViPham!E:E, "12_Toan_B", NhatKy_ViPham!F:F, B30, NhatKy_ViPham!C:C, "T21")</f>
        <v>100</v>
      </c>
      <c r="AM30" s="6">
        <f>100 + SUMIFS(NhatKy_ViPham!J:J, NhatKy_ViPham!E:E, "12_Toan_B", NhatKy_ViPham!F:F, B30, NhatKy_ViPham!C:C, "T22") - SUMIFS(NhatKy_ViPham!K:K, NhatKy_ViPham!E:E, "12_Toan_B", NhatKy_ViPham!F:F, B30, NhatKy_ViPham!C:C, "T22")</f>
        <v>100</v>
      </c>
      <c r="AN30" s="6">
        <f>100 + SUMIFS(NhatKy_ViPham!J:J, NhatKy_ViPham!E:E, "12_Toan_B", NhatKy_ViPham!F:F, B30, NhatKy_ViPham!C:C, "T23") - SUMIFS(NhatKy_ViPham!K:K, NhatKy_ViPham!E:E, "12_Toan_B", NhatKy_ViPham!F:F, B30, NhatKy_ViPham!C:C, "T23")</f>
        <v>100</v>
      </c>
      <c r="AO30" s="6">
        <f>100 + SUMIFS(NhatKy_ViPham!J:J, NhatKy_ViPham!E:E, "12_Toan_B", NhatKy_ViPham!F:F, B30, NhatKy_ViPham!C:C, "T24") - SUMIFS(NhatKy_ViPham!K:K, NhatKy_ViPham!E:E, "12_Toan_B", NhatKy_ViPham!F:F, B30, NhatKy_ViPham!C:C, "T24")</f>
        <v>100</v>
      </c>
      <c r="AP30" s="6">
        <f>100 + SUMIFS(NhatKy_ViPham!J:J, NhatKy_ViPham!E:E, "12_Toan_B", NhatKy_ViPham!F:F, B30, NhatKy_ViPham!C:C, "T25") - SUMIFS(NhatKy_ViPham!K:K, NhatKy_ViPham!E:E, "12_Toan_B", NhatKy_ViPham!F:F, B30, NhatKy_ViPham!C:C, "T25")</f>
        <v>100</v>
      </c>
      <c r="AQ30" s="6">
        <f>100 + SUMIFS(NhatKy_ViPham!J:J, NhatKy_ViPham!E:E, "12_Toan_B", NhatKy_ViPham!F:F, B30, NhatKy_ViPham!C:C, "T26") - SUMIFS(NhatKy_ViPham!K:K, NhatKy_ViPham!E:E, "12_Toan_B", NhatKy_ViPham!F:F, B30, NhatKy_ViPham!C:C, "T26")</f>
        <v>100</v>
      </c>
      <c r="AR30" s="6">
        <f>100 + SUMIFS(NhatKy_ViPham!J:J, NhatKy_ViPham!E:E, "12_Toan_B", NhatKy_ViPham!F:F, B30, NhatKy_ViPham!C:C, "T27") - SUMIFS(NhatKy_ViPham!K:K, NhatKy_ViPham!E:E, "12_Toan_B", NhatKy_ViPham!F:F, B30, NhatKy_ViPham!C:C, "T27")</f>
        <v>100</v>
      </c>
      <c r="AS30" s="6">
        <f>100 + SUMIFS(NhatKy_ViPham!J:J, NhatKy_ViPham!E:E, "12_Toan_B", NhatKy_ViPham!F:F, B30, NhatKy_ViPham!C:C, "T28") - SUMIFS(NhatKy_ViPham!K:K, NhatKy_ViPham!E:E, "12_Toan_B", NhatKy_ViPham!F:F, B30, NhatKy_ViPham!C:C, "T28")</f>
        <v>100</v>
      </c>
      <c r="AT30" s="6">
        <f>100 + SUMIFS(NhatKy_ViPham!J:J, NhatKy_ViPham!E:E, "12_Toan_B", NhatKy_ViPham!F:F, B30, NhatKy_ViPham!C:C, "T29") - SUMIFS(NhatKy_ViPham!K:K, NhatKy_ViPham!E:E, "12_Toan_B", NhatKy_ViPham!F:F, B30, NhatKy_ViPham!C:C, "T29")</f>
        <v>100</v>
      </c>
      <c r="AU30" s="6">
        <f>100 + SUMIFS(NhatKy_ViPham!J:J, NhatKy_ViPham!E:E, "12_Toan_B", NhatKy_ViPham!F:F, B30, NhatKy_ViPham!C:C, "T30") - SUMIFS(NhatKy_ViPham!K:K, NhatKy_ViPham!E:E, "12_Toan_B", NhatKy_ViPham!F:F, B30, NhatKy_ViPham!C:C, "T30")</f>
        <v>100</v>
      </c>
      <c r="AV30" s="6">
        <f>100 + SUMIFS(NhatKy_ViPham!J:J, NhatKy_ViPham!E:E, "12_Toan_B", NhatKy_ViPham!F:F, B30, NhatKy_ViPham!C:C, "T31") - SUMIFS(NhatKy_ViPham!K:K, NhatKy_ViPham!E:E, "12_Toan_B", NhatKy_ViPham!F:F, B30, NhatKy_ViPham!C:C, "T31")</f>
        <v>100</v>
      </c>
      <c r="AW30" s="6">
        <f>100 + SUMIFS(NhatKy_ViPham!J:J, NhatKy_ViPham!E:E, "12_Toan_B", NhatKy_ViPham!F:F, B30, NhatKy_ViPham!C:C, "T32") - SUMIFS(NhatKy_ViPham!K:K, NhatKy_ViPham!E:E, "12_Toan_B", NhatKy_ViPham!F:F, B30, NhatKy_ViPham!C:C, "T32")</f>
        <v>100</v>
      </c>
      <c r="AX30" s="6">
        <f>100 + SUMIFS(NhatKy_ViPham!J:J, NhatKy_ViPham!E:E, "12_Toan_B", NhatKy_ViPham!F:F, B30, NhatKy_ViPham!C:C, "T33") - SUMIFS(NhatKy_ViPham!K:K, NhatKy_ViPham!E:E, "12_Toan_B", NhatKy_ViPham!F:F, B30, NhatKy_ViPham!C:C, "T33")</f>
        <v>100</v>
      </c>
      <c r="AY30" s="6">
        <f>100 + SUMIFS(NhatKy_ViPham!J:J, NhatKy_ViPham!E:E, "12_Toan_B", NhatKy_ViPham!F:F, B30, NhatKy_ViPham!C:C, "T34") - SUMIFS(NhatKy_ViPham!K:K, NhatKy_ViPham!E:E, "12_Toan_B", NhatKy_ViPham!F:F, B30, NhatKy_ViPham!C:C, "T34")</f>
        <v>100</v>
      </c>
      <c r="AZ30" s="6">
        <f>100 + SUMIFS(NhatKy_ViPham!J:J, NhatKy_ViPham!E:E, "12_Toan_B", NhatKy_ViPham!F:F, B30, NhatKy_ViPham!C:C, "T35") - SUMIFS(NhatKy_ViPham!K:K, NhatKy_ViPham!E:E, "12_Toan_B", NhatKy_ViPham!F:F, B30, NhatKy_ViPham!C:C, "T35")</f>
        <v>100</v>
      </c>
      <c r="BA30" s="12">
        <f t="shared" si="0"/>
        <v>100</v>
      </c>
      <c r="BB30" s="11" t="s">
        <v>430</v>
      </c>
      <c r="BC30" s="16" t="str">
        <f t="shared" si="1"/>
        <v>Tốt</v>
      </c>
      <c r="BD30" s="15" t="str">
        <f t="shared" si="2"/>
        <v>🟢 BÌNH THƯỜNG</v>
      </c>
    </row>
    <row r="31" spans="1:56" x14ac:dyDescent="0.25">
      <c r="A31" s="4">
        <v>23</v>
      </c>
      <c r="B31" s="10" t="s">
        <v>2309</v>
      </c>
      <c r="C31" s="4" t="s">
        <v>2310</v>
      </c>
      <c r="D31" s="4" t="s">
        <v>429</v>
      </c>
      <c r="E31" s="11" t="s">
        <v>430</v>
      </c>
      <c r="F31" s="7">
        <f>SUMIFS(NhatKy_ViPham!K:K, NhatKy_ViPham!E:E, "12_Toan_B", NhatKy_ViPham!F:F, B31, NhatKy_ViPham!H:H, "L01")</f>
        <v>0</v>
      </c>
      <c r="G31" s="7">
        <f>SUMIFS(NhatKy_ViPham!K:K, NhatKy_ViPham!E:E, "12_Toan_B", NhatKy_ViPham!F:F, B31, NhatKy_ViPham!H:H, "L02")</f>
        <v>0</v>
      </c>
      <c r="H31" s="7">
        <f>SUMIFS(NhatKy_ViPham!K:K, NhatKy_ViPham!E:E, "12_Toan_B", NhatKy_ViPham!F:F, B31, NhatKy_ViPham!H:H, "L03")</f>
        <v>0</v>
      </c>
      <c r="I31" s="7">
        <f>SUMIFS(NhatKy_ViPham!K:K, NhatKy_ViPham!E:E, "12_Toan_B", NhatKy_ViPham!F:F, B31, NhatKy_ViPham!H:H, "L04")</f>
        <v>0</v>
      </c>
      <c r="J31" s="7">
        <f>SUMIFS(NhatKy_ViPham!K:K, NhatKy_ViPham!E:E, "12_Toan_B", NhatKy_ViPham!F:F, B31, NhatKy_ViPham!H:H, "L05")</f>
        <v>0</v>
      </c>
      <c r="K31" s="7">
        <f>SUMIFS(NhatKy_ViPham!K:K, NhatKy_ViPham!E:E, "12_Toan_B", NhatKy_ViPham!F:F, B31, NhatKy_ViPham!H:H, "L06")</f>
        <v>0</v>
      </c>
      <c r="L31" s="7">
        <f>SUMIFS(NhatKy_ViPham!K:K, NhatKy_ViPham!E:E, "12_Toan_B", NhatKy_ViPham!F:F, B31, NhatKy_ViPham!H:H, "L07")</f>
        <v>0</v>
      </c>
      <c r="M31" s="7">
        <f>SUMIFS(NhatKy_ViPham!K:K, NhatKy_ViPham!E:E, "12_Toan_B", NhatKy_ViPham!F:F, B31, NhatKy_ViPham!H:H, "L08")</f>
        <v>0</v>
      </c>
      <c r="N31" s="7">
        <f>SUMIFS(NhatKy_ViPham!K:K, NhatKy_ViPham!E:E, "12_Toan_B", NhatKy_ViPham!F:F, B31, NhatKy_ViPham!H:H, "L09")</f>
        <v>0</v>
      </c>
      <c r="O31" s="7">
        <f>SUMIFS(NhatKy_ViPham!K:K, NhatKy_ViPham!E:E, "12_Toan_B", NhatKy_ViPham!F:F, B31, NhatKy_ViPham!H:H, "L10")</f>
        <v>0</v>
      </c>
      <c r="P31" s="12">
        <f>SUMIFS(NhatKy_ViPham!J:J, NhatKy_ViPham!E:E, "12_Toan_B", NhatKy_ViPham!F:F, B31)</f>
        <v>0</v>
      </c>
      <c r="Q31" s="13">
        <f>SUMIFS(NhatKy_ViPham!K:K, NhatKy_ViPham!E:E, "12_Toan_B", NhatKy_ViPham!F:F, B31)</f>
        <v>0</v>
      </c>
      <c r="R31" s="7">
        <f>100 + SUMIFS(NhatKy_ViPham!J:J, NhatKy_ViPham!E:E, "12_Toan_B", NhatKy_ViPham!F:F, B31, NhatKy_ViPham!C:C, "T1") - SUMIFS(NhatKy_ViPham!K:K, NhatKy_ViPham!E:E, "12_Toan_B", NhatKy_ViPham!F:F, B31, NhatKy_ViPham!C:C, "T1")</f>
        <v>100</v>
      </c>
      <c r="S31" s="7">
        <f>100 + SUMIFS(NhatKy_ViPham!J:J, NhatKy_ViPham!E:E, "12_Toan_B", NhatKy_ViPham!F:F, B31, NhatKy_ViPham!C:C, "T2") - SUMIFS(NhatKy_ViPham!K:K, NhatKy_ViPham!E:E, "12_Toan_B", NhatKy_ViPham!F:F, B31, NhatKy_ViPham!C:C, "T2")</f>
        <v>100</v>
      </c>
      <c r="T31" s="7">
        <f>100 + SUMIFS(NhatKy_ViPham!J:J, NhatKy_ViPham!E:E, "12_Toan_B", NhatKy_ViPham!F:F, B31, NhatKy_ViPham!C:C, "T3") - SUMIFS(NhatKy_ViPham!K:K, NhatKy_ViPham!E:E, "12_Toan_B", NhatKy_ViPham!F:F, B31, NhatKy_ViPham!C:C, "T3")</f>
        <v>100</v>
      </c>
      <c r="U31" s="7">
        <f>100 + SUMIFS(NhatKy_ViPham!J:J, NhatKy_ViPham!E:E, "12_Toan_B", NhatKy_ViPham!F:F, B31, NhatKy_ViPham!C:C, "T4") - SUMIFS(NhatKy_ViPham!K:K, NhatKy_ViPham!E:E, "12_Toan_B", NhatKy_ViPham!F:F, B31, NhatKy_ViPham!C:C, "T4")</f>
        <v>100</v>
      </c>
      <c r="V31" s="7">
        <f>100 + SUMIFS(NhatKy_ViPham!J:J, NhatKy_ViPham!E:E, "12_Toan_B", NhatKy_ViPham!F:F, B31, NhatKy_ViPham!C:C, "T5") - SUMIFS(NhatKy_ViPham!K:K, NhatKy_ViPham!E:E, "12_Toan_B", NhatKy_ViPham!F:F, B31, NhatKy_ViPham!C:C, "T5")</f>
        <v>100</v>
      </c>
      <c r="W31" s="7">
        <f>100 + SUMIFS(NhatKy_ViPham!J:J, NhatKy_ViPham!E:E, "12_Toan_B", NhatKy_ViPham!F:F, B31, NhatKy_ViPham!C:C, "T6") - SUMIFS(NhatKy_ViPham!K:K, NhatKy_ViPham!E:E, "12_Toan_B", NhatKy_ViPham!F:F, B31, NhatKy_ViPham!C:C, "T6")</f>
        <v>100</v>
      </c>
      <c r="X31" s="7">
        <f>100 + SUMIFS(NhatKy_ViPham!J:J, NhatKy_ViPham!E:E, "12_Toan_B", NhatKy_ViPham!F:F, B31, NhatKy_ViPham!C:C, "T7") - SUMIFS(NhatKy_ViPham!K:K, NhatKy_ViPham!E:E, "12_Toan_B", NhatKy_ViPham!F:F, B31, NhatKy_ViPham!C:C, "T7")</f>
        <v>100</v>
      </c>
      <c r="Y31" s="7">
        <f>100 + SUMIFS(NhatKy_ViPham!J:J, NhatKy_ViPham!E:E, "12_Toan_B", NhatKy_ViPham!F:F, B31, NhatKy_ViPham!C:C, "T8") - SUMIFS(NhatKy_ViPham!K:K, NhatKy_ViPham!E:E, "12_Toan_B", NhatKy_ViPham!F:F, B31, NhatKy_ViPham!C:C, "T8")</f>
        <v>100</v>
      </c>
      <c r="Z31" s="7">
        <f>100 + SUMIFS(NhatKy_ViPham!J:J, NhatKy_ViPham!E:E, "12_Toan_B", NhatKy_ViPham!F:F, B31, NhatKy_ViPham!C:C, "T9") - SUMIFS(NhatKy_ViPham!K:K, NhatKy_ViPham!E:E, "12_Toan_B", NhatKy_ViPham!F:F, B31, NhatKy_ViPham!C:C, "T9")</f>
        <v>100</v>
      </c>
      <c r="AA31" s="7">
        <f>100 + SUMIFS(NhatKy_ViPham!J:J, NhatKy_ViPham!E:E, "12_Toan_B", NhatKy_ViPham!F:F, B31, NhatKy_ViPham!C:C, "T10") - SUMIFS(NhatKy_ViPham!K:K, NhatKy_ViPham!E:E, "12_Toan_B", NhatKy_ViPham!F:F, B31, NhatKy_ViPham!C:C, "T10")</f>
        <v>100</v>
      </c>
      <c r="AB31" s="7">
        <f>100 + SUMIFS(NhatKy_ViPham!J:J, NhatKy_ViPham!E:E, "12_Toan_B", NhatKy_ViPham!F:F, B31, NhatKy_ViPham!C:C, "T11") - SUMIFS(NhatKy_ViPham!K:K, NhatKy_ViPham!E:E, "12_Toan_B", NhatKy_ViPham!F:F, B31, NhatKy_ViPham!C:C, "T11")</f>
        <v>100</v>
      </c>
      <c r="AC31" s="7">
        <f>100 + SUMIFS(NhatKy_ViPham!J:J, NhatKy_ViPham!E:E, "12_Toan_B", NhatKy_ViPham!F:F, B31, NhatKy_ViPham!C:C, "T12") - SUMIFS(NhatKy_ViPham!K:K, NhatKy_ViPham!E:E, "12_Toan_B", NhatKy_ViPham!F:F, B31, NhatKy_ViPham!C:C, "T12")</f>
        <v>100</v>
      </c>
      <c r="AD31" s="7">
        <f>100 + SUMIFS(NhatKy_ViPham!J:J, NhatKy_ViPham!E:E, "12_Toan_B", NhatKy_ViPham!F:F, B31, NhatKy_ViPham!C:C, "T13") - SUMIFS(NhatKy_ViPham!K:K, NhatKy_ViPham!E:E, "12_Toan_B", NhatKy_ViPham!F:F, B31, NhatKy_ViPham!C:C, "T13")</f>
        <v>100</v>
      </c>
      <c r="AE31" s="7">
        <f>100 + SUMIFS(NhatKy_ViPham!J:J, NhatKy_ViPham!E:E, "12_Toan_B", NhatKy_ViPham!F:F, B31, NhatKy_ViPham!C:C, "T14") - SUMIFS(NhatKy_ViPham!K:K, NhatKy_ViPham!E:E, "12_Toan_B", NhatKy_ViPham!F:F, B31, NhatKy_ViPham!C:C, "T14")</f>
        <v>100</v>
      </c>
      <c r="AF31" s="7">
        <f>100 + SUMIFS(NhatKy_ViPham!J:J, NhatKy_ViPham!E:E, "12_Toan_B", NhatKy_ViPham!F:F, B31, NhatKy_ViPham!C:C, "T15") - SUMIFS(NhatKy_ViPham!K:K, NhatKy_ViPham!E:E, "12_Toan_B", NhatKy_ViPham!F:F, B31, NhatKy_ViPham!C:C, "T15")</f>
        <v>100</v>
      </c>
      <c r="AG31" s="7">
        <f>100 + SUMIFS(NhatKy_ViPham!J:J, NhatKy_ViPham!E:E, "12_Toan_B", NhatKy_ViPham!F:F, B31, NhatKy_ViPham!C:C, "T16") - SUMIFS(NhatKy_ViPham!K:K, NhatKy_ViPham!E:E, "12_Toan_B", NhatKy_ViPham!F:F, B31, NhatKy_ViPham!C:C, "T16")</f>
        <v>100</v>
      </c>
      <c r="AH31" s="7">
        <f>100 + SUMIFS(NhatKy_ViPham!J:J, NhatKy_ViPham!E:E, "12_Toan_B", NhatKy_ViPham!F:F, B31, NhatKy_ViPham!C:C, "T17") - SUMIFS(NhatKy_ViPham!K:K, NhatKy_ViPham!E:E, "12_Toan_B", NhatKy_ViPham!F:F, B31, NhatKy_ViPham!C:C, "T17")</f>
        <v>100</v>
      </c>
      <c r="AI31" s="7">
        <f>100 + SUMIFS(NhatKy_ViPham!J:J, NhatKy_ViPham!E:E, "12_Toan_B", NhatKy_ViPham!F:F, B31, NhatKy_ViPham!C:C, "T18") - SUMIFS(NhatKy_ViPham!K:K, NhatKy_ViPham!E:E, "12_Toan_B", NhatKy_ViPham!F:F, B31, NhatKy_ViPham!C:C, "T18")</f>
        <v>100</v>
      </c>
      <c r="AJ31" s="7">
        <f>100 + SUMIFS(NhatKy_ViPham!J:J, NhatKy_ViPham!E:E, "12_Toan_B", NhatKy_ViPham!F:F, B31, NhatKy_ViPham!C:C, "T19") - SUMIFS(NhatKy_ViPham!K:K, NhatKy_ViPham!E:E, "12_Toan_B", NhatKy_ViPham!F:F, B31, NhatKy_ViPham!C:C, "T19")</f>
        <v>100</v>
      </c>
      <c r="AK31" s="7">
        <f>100 + SUMIFS(NhatKy_ViPham!J:J, NhatKy_ViPham!E:E, "12_Toan_B", NhatKy_ViPham!F:F, B31, NhatKy_ViPham!C:C, "T20") - SUMIFS(NhatKy_ViPham!K:K, NhatKy_ViPham!E:E, "12_Toan_B", NhatKy_ViPham!F:F, B31, NhatKy_ViPham!C:C, "T20")</f>
        <v>100</v>
      </c>
      <c r="AL31" s="7">
        <f>100 + SUMIFS(NhatKy_ViPham!J:J, NhatKy_ViPham!E:E, "12_Toan_B", NhatKy_ViPham!F:F, B31, NhatKy_ViPham!C:C, "T21") - SUMIFS(NhatKy_ViPham!K:K, NhatKy_ViPham!E:E, "12_Toan_B", NhatKy_ViPham!F:F, B31, NhatKy_ViPham!C:C, "T21")</f>
        <v>100</v>
      </c>
      <c r="AM31" s="7">
        <f>100 + SUMIFS(NhatKy_ViPham!J:J, NhatKy_ViPham!E:E, "12_Toan_B", NhatKy_ViPham!F:F, B31, NhatKy_ViPham!C:C, "T22") - SUMIFS(NhatKy_ViPham!K:K, NhatKy_ViPham!E:E, "12_Toan_B", NhatKy_ViPham!F:F, B31, NhatKy_ViPham!C:C, "T22")</f>
        <v>100</v>
      </c>
      <c r="AN31" s="7">
        <f>100 + SUMIFS(NhatKy_ViPham!J:J, NhatKy_ViPham!E:E, "12_Toan_B", NhatKy_ViPham!F:F, B31, NhatKy_ViPham!C:C, "T23") - SUMIFS(NhatKy_ViPham!K:K, NhatKy_ViPham!E:E, "12_Toan_B", NhatKy_ViPham!F:F, B31, NhatKy_ViPham!C:C, "T23")</f>
        <v>100</v>
      </c>
      <c r="AO31" s="7">
        <f>100 + SUMIFS(NhatKy_ViPham!J:J, NhatKy_ViPham!E:E, "12_Toan_B", NhatKy_ViPham!F:F, B31, NhatKy_ViPham!C:C, "T24") - SUMIFS(NhatKy_ViPham!K:K, NhatKy_ViPham!E:E, "12_Toan_B", NhatKy_ViPham!F:F, B31, NhatKy_ViPham!C:C, "T24")</f>
        <v>100</v>
      </c>
      <c r="AP31" s="7">
        <f>100 + SUMIFS(NhatKy_ViPham!J:J, NhatKy_ViPham!E:E, "12_Toan_B", NhatKy_ViPham!F:F, B31, NhatKy_ViPham!C:C, "T25") - SUMIFS(NhatKy_ViPham!K:K, NhatKy_ViPham!E:E, "12_Toan_B", NhatKy_ViPham!F:F, B31, NhatKy_ViPham!C:C, "T25")</f>
        <v>100</v>
      </c>
      <c r="AQ31" s="7">
        <f>100 + SUMIFS(NhatKy_ViPham!J:J, NhatKy_ViPham!E:E, "12_Toan_B", NhatKy_ViPham!F:F, B31, NhatKy_ViPham!C:C, "T26") - SUMIFS(NhatKy_ViPham!K:K, NhatKy_ViPham!E:E, "12_Toan_B", NhatKy_ViPham!F:F, B31, NhatKy_ViPham!C:C, "T26")</f>
        <v>100</v>
      </c>
      <c r="AR31" s="7">
        <f>100 + SUMIFS(NhatKy_ViPham!J:J, NhatKy_ViPham!E:E, "12_Toan_B", NhatKy_ViPham!F:F, B31, NhatKy_ViPham!C:C, "T27") - SUMIFS(NhatKy_ViPham!K:K, NhatKy_ViPham!E:E, "12_Toan_B", NhatKy_ViPham!F:F, B31, NhatKy_ViPham!C:C, "T27")</f>
        <v>100</v>
      </c>
      <c r="AS31" s="7">
        <f>100 + SUMIFS(NhatKy_ViPham!J:J, NhatKy_ViPham!E:E, "12_Toan_B", NhatKy_ViPham!F:F, B31, NhatKy_ViPham!C:C, "T28") - SUMIFS(NhatKy_ViPham!K:K, NhatKy_ViPham!E:E, "12_Toan_B", NhatKy_ViPham!F:F, B31, NhatKy_ViPham!C:C, "T28")</f>
        <v>100</v>
      </c>
      <c r="AT31" s="7">
        <f>100 + SUMIFS(NhatKy_ViPham!J:J, NhatKy_ViPham!E:E, "12_Toan_B", NhatKy_ViPham!F:F, B31, NhatKy_ViPham!C:C, "T29") - SUMIFS(NhatKy_ViPham!K:K, NhatKy_ViPham!E:E, "12_Toan_B", NhatKy_ViPham!F:F, B31, NhatKy_ViPham!C:C, "T29")</f>
        <v>100</v>
      </c>
      <c r="AU31" s="7">
        <f>100 + SUMIFS(NhatKy_ViPham!J:J, NhatKy_ViPham!E:E, "12_Toan_B", NhatKy_ViPham!F:F, B31, NhatKy_ViPham!C:C, "T30") - SUMIFS(NhatKy_ViPham!K:K, NhatKy_ViPham!E:E, "12_Toan_B", NhatKy_ViPham!F:F, B31, NhatKy_ViPham!C:C, "T30")</f>
        <v>100</v>
      </c>
      <c r="AV31" s="7">
        <f>100 + SUMIFS(NhatKy_ViPham!J:J, NhatKy_ViPham!E:E, "12_Toan_B", NhatKy_ViPham!F:F, B31, NhatKy_ViPham!C:C, "T31") - SUMIFS(NhatKy_ViPham!K:K, NhatKy_ViPham!E:E, "12_Toan_B", NhatKy_ViPham!F:F, B31, NhatKy_ViPham!C:C, "T31")</f>
        <v>100</v>
      </c>
      <c r="AW31" s="7">
        <f>100 + SUMIFS(NhatKy_ViPham!J:J, NhatKy_ViPham!E:E, "12_Toan_B", NhatKy_ViPham!F:F, B31, NhatKy_ViPham!C:C, "T32") - SUMIFS(NhatKy_ViPham!K:K, NhatKy_ViPham!E:E, "12_Toan_B", NhatKy_ViPham!F:F, B31, NhatKy_ViPham!C:C, "T32")</f>
        <v>100</v>
      </c>
      <c r="AX31" s="7">
        <f>100 + SUMIFS(NhatKy_ViPham!J:J, NhatKy_ViPham!E:E, "12_Toan_B", NhatKy_ViPham!F:F, B31, NhatKy_ViPham!C:C, "T33") - SUMIFS(NhatKy_ViPham!K:K, NhatKy_ViPham!E:E, "12_Toan_B", NhatKy_ViPham!F:F, B31, NhatKy_ViPham!C:C, "T33")</f>
        <v>100</v>
      </c>
      <c r="AY31" s="7">
        <f>100 + SUMIFS(NhatKy_ViPham!J:J, NhatKy_ViPham!E:E, "12_Toan_B", NhatKy_ViPham!F:F, B31, NhatKy_ViPham!C:C, "T34") - SUMIFS(NhatKy_ViPham!K:K, NhatKy_ViPham!E:E, "12_Toan_B", NhatKy_ViPham!F:F, B31, NhatKy_ViPham!C:C, "T34")</f>
        <v>100</v>
      </c>
      <c r="AZ31" s="7">
        <f>100 + SUMIFS(NhatKy_ViPham!J:J, NhatKy_ViPham!E:E, "12_Toan_B", NhatKy_ViPham!F:F, B31, NhatKy_ViPham!C:C, "T35") - SUMIFS(NhatKy_ViPham!K:K, NhatKy_ViPham!E:E, "12_Toan_B", NhatKy_ViPham!F:F, B31, NhatKy_ViPham!C:C, "T35")</f>
        <v>100</v>
      </c>
      <c r="BA31" s="12">
        <f t="shared" si="0"/>
        <v>100</v>
      </c>
      <c r="BB31" s="11" t="s">
        <v>430</v>
      </c>
      <c r="BC31" s="14" t="str">
        <f t="shared" si="1"/>
        <v>Tốt</v>
      </c>
      <c r="BD31" s="10" t="str">
        <f t="shared" si="2"/>
        <v>🟢 BÌNH THƯỜNG</v>
      </c>
    </row>
    <row r="32" spans="1:56" x14ac:dyDescent="0.25">
      <c r="A32" s="5">
        <v>24</v>
      </c>
      <c r="B32" s="15" t="s">
        <v>2311</v>
      </c>
      <c r="C32" s="5" t="s">
        <v>2312</v>
      </c>
      <c r="D32" s="5" t="s">
        <v>429</v>
      </c>
      <c r="E32" s="11" t="s">
        <v>430</v>
      </c>
      <c r="F32" s="6">
        <f>SUMIFS(NhatKy_ViPham!K:K, NhatKy_ViPham!E:E, "12_Toan_B", NhatKy_ViPham!F:F, B32, NhatKy_ViPham!H:H, "L01")</f>
        <v>0</v>
      </c>
      <c r="G32" s="6">
        <f>SUMIFS(NhatKy_ViPham!K:K, NhatKy_ViPham!E:E, "12_Toan_B", NhatKy_ViPham!F:F, B32, NhatKy_ViPham!H:H, "L02")</f>
        <v>0</v>
      </c>
      <c r="H32" s="6">
        <f>SUMIFS(NhatKy_ViPham!K:K, NhatKy_ViPham!E:E, "12_Toan_B", NhatKy_ViPham!F:F, B32, NhatKy_ViPham!H:H, "L03")</f>
        <v>0</v>
      </c>
      <c r="I32" s="6">
        <f>SUMIFS(NhatKy_ViPham!K:K, NhatKy_ViPham!E:E, "12_Toan_B", NhatKy_ViPham!F:F, B32, NhatKy_ViPham!H:H, "L04")</f>
        <v>0</v>
      </c>
      <c r="J32" s="6">
        <f>SUMIFS(NhatKy_ViPham!K:K, NhatKy_ViPham!E:E, "12_Toan_B", NhatKy_ViPham!F:F, B32, NhatKy_ViPham!H:H, "L05")</f>
        <v>0</v>
      </c>
      <c r="K32" s="6">
        <f>SUMIFS(NhatKy_ViPham!K:K, NhatKy_ViPham!E:E, "12_Toan_B", NhatKy_ViPham!F:F, B32, NhatKy_ViPham!H:H, "L06")</f>
        <v>0</v>
      </c>
      <c r="L32" s="6">
        <f>SUMIFS(NhatKy_ViPham!K:K, NhatKy_ViPham!E:E, "12_Toan_B", NhatKy_ViPham!F:F, B32, NhatKy_ViPham!H:H, "L07")</f>
        <v>0</v>
      </c>
      <c r="M32" s="6">
        <f>SUMIFS(NhatKy_ViPham!K:K, NhatKy_ViPham!E:E, "12_Toan_B", NhatKy_ViPham!F:F, B32, NhatKy_ViPham!H:H, "L08")</f>
        <v>0</v>
      </c>
      <c r="N32" s="6">
        <f>SUMIFS(NhatKy_ViPham!K:K, NhatKy_ViPham!E:E, "12_Toan_B", NhatKy_ViPham!F:F, B32, NhatKy_ViPham!H:H, "L09")</f>
        <v>0</v>
      </c>
      <c r="O32" s="6">
        <f>SUMIFS(NhatKy_ViPham!K:K, NhatKy_ViPham!E:E, "12_Toan_B", NhatKy_ViPham!F:F, B32, NhatKy_ViPham!H:H, "L10")</f>
        <v>0</v>
      </c>
      <c r="P32" s="12">
        <f>SUMIFS(NhatKy_ViPham!J:J, NhatKy_ViPham!E:E, "12_Toan_B", NhatKy_ViPham!F:F, B32)</f>
        <v>0</v>
      </c>
      <c r="Q32" s="13">
        <f>SUMIFS(NhatKy_ViPham!K:K, NhatKy_ViPham!E:E, "12_Toan_B", NhatKy_ViPham!F:F, B32)</f>
        <v>0</v>
      </c>
      <c r="R32" s="6">
        <f>100 + SUMIFS(NhatKy_ViPham!J:J, NhatKy_ViPham!E:E, "12_Toan_B", NhatKy_ViPham!F:F, B32, NhatKy_ViPham!C:C, "T1") - SUMIFS(NhatKy_ViPham!K:K, NhatKy_ViPham!E:E, "12_Toan_B", NhatKy_ViPham!F:F, B32, NhatKy_ViPham!C:C, "T1")</f>
        <v>100</v>
      </c>
      <c r="S32" s="6">
        <f>100 + SUMIFS(NhatKy_ViPham!J:J, NhatKy_ViPham!E:E, "12_Toan_B", NhatKy_ViPham!F:F, B32, NhatKy_ViPham!C:C, "T2") - SUMIFS(NhatKy_ViPham!K:K, NhatKy_ViPham!E:E, "12_Toan_B", NhatKy_ViPham!F:F, B32, NhatKy_ViPham!C:C, "T2")</f>
        <v>100</v>
      </c>
      <c r="T32" s="6">
        <f>100 + SUMIFS(NhatKy_ViPham!J:J, NhatKy_ViPham!E:E, "12_Toan_B", NhatKy_ViPham!F:F, B32, NhatKy_ViPham!C:C, "T3") - SUMIFS(NhatKy_ViPham!K:K, NhatKy_ViPham!E:E, "12_Toan_B", NhatKy_ViPham!F:F, B32, NhatKy_ViPham!C:C, "T3")</f>
        <v>100</v>
      </c>
      <c r="U32" s="6">
        <f>100 + SUMIFS(NhatKy_ViPham!J:J, NhatKy_ViPham!E:E, "12_Toan_B", NhatKy_ViPham!F:F, B32, NhatKy_ViPham!C:C, "T4") - SUMIFS(NhatKy_ViPham!K:K, NhatKy_ViPham!E:E, "12_Toan_B", NhatKy_ViPham!F:F, B32, NhatKy_ViPham!C:C, "T4")</f>
        <v>100</v>
      </c>
      <c r="V32" s="6">
        <f>100 + SUMIFS(NhatKy_ViPham!J:J, NhatKy_ViPham!E:E, "12_Toan_B", NhatKy_ViPham!F:F, B32, NhatKy_ViPham!C:C, "T5") - SUMIFS(NhatKy_ViPham!K:K, NhatKy_ViPham!E:E, "12_Toan_B", NhatKy_ViPham!F:F, B32, NhatKy_ViPham!C:C, "T5")</f>
        <v>100</v>
      </c>
      <c r="W32" s="6">
        <f>100 + SUMIFS(NhatKy_ViPham!J:J, NhatKy_ViPham!E:E, "12_Toan_B", NhatKy_ViPham!F:F, B32, NhatKy_ViPham!C:C, "T6") - SUMIFS(NhatKy_ViPham!K:K, NhatKy_ViPham!E:E, "12_Toan_B", NhatKy_ViPham!F:F, B32, NhatKy_ViPham!C:C, "T6")</f>
        <v>100</v>
      </c>
      <c r="X32" s="6">
        <f>100 + SUMIFS(NhatKy_ViPham!J:J, NhatKy_ViPham!E:E, "12_Toan_B", NhatKy_ViPham!F:F, B32, NhatKy_ViPham!C:C, "T7") - SUMIFS(NhatKy_ViPham!K:K, NhatKy_ViPham!E:E, "12_Toan_B", NhatKy_ViPham!F:F, B32, NhatKy_ViPham!C:C, "T7")</f>
        <v>100</v>
      </c>
      <c r="Y32" s="6">
        <f>100 + SUMIFS(NhatKy_ViPham!J:J, NhatKy_ViPham!E:E, "12_Toan_B", NhatKy_ViPham!F:F, B32, NhatKy_ViPham!C:C, "T8") - SUMIFS(NhatKy_ViPham!K:K, NhatKy_ViPham!E:E, "12_Toan_B", NhatKy_ViPham!F:F, B32, NhatKy_ViPham!C:C, "T8")</f>
        <v>100</v>
      </c>
      <c r="Z32" s="6">
        <f>100 + SUMIFS(NhatKy_ViPham!J:J, NhatKy_ViPham!E:E, "12_Toan_B", NhatKy_ViPham!F:F, B32, NhatKy_ViPham!C:C, "T9") - SUMIFS(NhatKy_ViPham!K:K, NhatKy_ViPham!E:E, "12_Toan_B", NhatKy_ViPham!F:F, B32, NhatKy_ViPham!C:C, "T9")</f>
        <v>100</v>
      </c>
      <c r="AA32" s="6">
        <f>100 + SUMIFS(NhatKy_ViPham!J:J, NhatKy_ViPham!E:E, "12_Toan_B", NhatKy_ViPham!F:F, B32, NhatKy_ViPham!C:C, "T10") - SUMIFS(NhatKy_ViPham!K:K, NhatKy_ViPham!E:E, "12_Toan_B", NhatKy_ViPham!F:F, B32, NhatKy_ViPham!C:C, "T10")</f>
        <v>100</v>
      </c>
      <c r="AB32" s="6">
        <f>100 + SUMIFS(NhatKy_ViPham!J:J, NhatKy_ViPham!E:E, "12_Toan_B", NhatKy_ViPham!F:F, B32, NhatKy_ViPham!C:C, "T11") - SUMIFS(NhatKy_ViPham!K:K, NhatKy_ViPham!E:E, "12_Toan_B", NhatKy_ViPham!F:F, B32, NhatKy_ViPham!C:C, "T11")</f>
        <v>100</v>
      </c>
      <c r="AC32" s="6">
        <f>100 + SUMIFS(NhatKy_ViPham!J:J, NhatKy_ViPham!E:E, "12_Toan_B", NhatKy_ViPham!F:F, B32, NhatKy_ViPham!C:C, "T12") - SUMIFS(NhatKy_ViPham!K:K, NhatKy_ViPham!E:E, "12_Toan_B", NhatKy_ViPham!F:F, B32, NhatKy_ViPham!C:C, "T12")</f>
        <v>100</v>
      </c>
      <c r="AD32" s="6">
        <f>100 + SUMIFS(NhatKy_ViPham!J:J, NhatKy_ViPham!E:E, "12_Toan_B", NhatKy_ViPham!F:F, B32, NhatKy_ViPham!C:C, "T13") - SUMIFS(NhatKy_ViPham!K:K, NhatKy_ViPham!E:E, "12_Toan_B", NhatKy_ViPham!F:F, B32, NhatKy_ViPham!C:C, "T13")</f>
        <v>100</v>
      </c>
      <c r="AE32" s="6">
        <f>100 + SUMIFS(NhatKy_ViPham!J:J, NhatKy_ViPham!E:E, "12_Toan_B", NhatKy_ViPham!F:F, B32, NhatKy_ViPham!C:C, "T14") - SUMIFS(NhatKy_ViPham!K:K, NhatKy_ViPham!E:E, "12_Toan_B", NhatKy_ViPham!F:F, B32, NhatKy_ViPham!C:C, "T14")</f>
        <v>100</v>
      </c>
      <c r="AF32" s="6">
        <f>100 + SUMIFS(NhatKy_ViPham!J:J, NhatKy_ViPham!E:E, "12_Toan_B", NhatKy_ViPham!F:F, B32, NhatKy_ViPham!C:C, "T15") - SUMIFS(NhatKy_ViPham!K:K, NhatKy_ViPham!E:E, "12_Toan_B", NhatKy_ViPham!F:F, B32, NhatKy_ViPham!C:C, "T15")</f>
        <v>100</v>
      </c>
      <c r="AG32" s="6">
        <f>100 + SUMIFS(NhatKy_ViPham!J:J, NhatKy_ViPham!E:E, "12_Toan_B", NhatKy_ViPham!F:F, B32, NhatKy_ViPham!C:C, "T16") - SUMIFS(NhatKy_ViPham!K:K, NhatKy_ViPham!E:E, "12_Toan_B", NhatKy_ViPham!F:F, B32, NhatKy_ViPham!C:C, "T16")</f>
        <v>100</v>
      </c>
      <c r="AH32" s="6">
        <f>100 + SUMIFS(NhatKy_ViPham!J:J, NhatKy_ViPham!E:E, "12_Toan_B", NhatKy_ViPham!F:F, B32, NhatKy_ViPham!C:C, "T17") - SUMIFS(NhatKy_ViPham!K:K, NhatKy_ViPham!E:E, "12_Toan_B", NhatKy_ViPham!F:F, B32, NhatKy_ViPham!C:C, "T17")</f>
        <v>100</v>
      </c>
      <c r="AI32" s="6">
        <f>100 + SUMIFS(NhatKy_ViPham!J:J, NhatKy_ViPham!E:E, "12_Toan_B", NhatKy_ViPham!F:F, B32, NhatKy_ViPham!C:C, "T18") - SUMIFS(NhatKy_ViPham!K:K, NhatKy_ViPham!E:E, "12_Toan_B", NhatKy_ViPham!F:F, B32, NhatKy_ViPham!C:C, "T18")</f>
        <v>100</v>
      </c>
      <c r="AJ32" s="6">
        <f>100 + SUMIFS(NhatKy_ViPham!J:J, NhatKy_ViPham!E:E, "12_Toan_B", NhatKy_ViPham!F:F, B32, NhatKy_ViPham!C:C, "T19") - SUMIFS(NhatKy_ViPham!K:K, NhatKy_ViPham!E:E, "12_Toan_B", NhatKy_ViPham!F:F, B32, NhatKy_ViPham!C:C, "T19")</f>
        <v>100</v>
      </c>
      <c r="AK32" s="6">
        <f>100 + SUMIFS(NhatKy_ViPham!J:J, NhatKy_ViPham!E:E, "12_Toan_B", NhatKy_ViPham!F:F, B32, NhatKy_ViPham!C:C, "T20") - SUMIFS(NhatKy_ViPham!K:K, NhatKy_ViPham!E:E, "12_Toan_B", NhatKy_ViPham!F:F, B32, NhatKy_ViPham!C:C, "T20")</f>
        <v>100</v>
      </c>
      <c r="AL32" s="6">
        <f>100 + SUMIFS(NhatKy_ViPham!J:J, NhatKy_ViPham!E:E, "12_Toan_B", NhatKy_ViPham!F:F, B32, NhatKy_ViPham!C:C, "T21") - SUMIFS(NhatKy_ViPham!K:K, NhatKy_ViPham!E:E, "12_Toan_B", NhatKy_ViPham!F:F, B32, NhatKy_ViPham!C:C, "T21")</f>
        <v>100</v>
      </c>
      <c r="AM32" s="6">
        <f>100 + SUMIFS(NhatKy_ViPham!J:J, NhatKy_ViPham!E:E, "12_Toan_B", NhatKy_ViPham!F:F, B32, NhatKy_ViPham!C:C, "T22") - SUMIFS(NhatKy_ViPham!K:K, NhatKy_ViPham!E:E, "12_Toan_B", NhatKy_ViPham!F:F, B32, NhatKy_ViPham!C:C, "T22")</f>
        <v>100</v>
      </c>
      <c r="AN32" s="6">
        <f>100 + SUMIFS(NhatKy_ViPham!J:J, NhatKy_ViPham!E:E, "12_Toan_B", NhatKy_ViPham!F:F, B32, NhatKy_ViPham!C:C, "T23") - SUMIFS(NhatKy_ViPham!K:K, NhatKy_ViPham!E:E, "12_Toan_B", NhatKy_ViPham!F:F, B32, NhatKy_ViPham!C:C, "T23")</f>
        <v>100</v>
      </c>
      <c r="AO32" s="6">
        <f>100 + SUMIFS(NhatKy_ViPham!J:J, NhatKy_ViPham!E:E, "12_Toan_B", NhatKy_ViPham!F:F, B32, NhatKy_ViPham!C:C, "T24") - SUMIFS(NhatKy_ViPham!K:K, NhatKy_ViPham!E:E, "12_Toan_B", NhatKy_ViPham!F:F, B32, NhatKy_ViPham!C:C, "T24")</f>
        <v>100</v>
      </c>
      <c r="AP32" s="6">
        <f>100 + SUMIFS(NhatKy_ViPham!J:J, NhatKy_ViPham!E:E, "12_Toan_B", NhatKy_ViPham!F:F, B32, NhatKy_ViPham!C:C, "T25") - SUMIFS(NhatKy_ViPham!K:K, NhatKy_ViPham!E:E, "12_Toan_B", NhatKy_ViPham!F:F, B32, NhatKy_ViPham!C:C, "T25")</f>
        <v>100</v>
      </c>
      <c r="AQ32" s="6">
        <f>100 + SUMIFS(NhatKy_ViPham!J:J, NhatKy_ViPham!E:E, "12_Toan_B", NhatKy_ViPham!F:F, B32, NhatKy_ViPham!C:C, "T26") - SUMIFS(NhatKy_ViPham!K:K, NhatKy_ViPham!E:E, "12_Toan_B", NhatKy_ViPham!F:F, B32, NhatKy_ViPham!C:C, "T26")</f>
        <v>100</v>
      </c>
      <c r="AR32" s="6">
        <f>100 + SUMIFS(NhatKy_ViPham!J:J, NhatKy_ViPham!E:E, "12_Toan_B", NhatKy_ViPham!F:F, B32, NhatKy_ViPham!C:C, "T27") - SUMIFS(NhatKy_ViPham!K:K, NhatKy_ViPham!E:E, "12_Toan_B", NhatKy_ViPham!F:F, B32, NhatKy_ViPham!C:C, "T27")</f>
        <v>100</v>
      </c>
      <c r="AS32" s="6">
        <f>100 + SUMIFS(NhatKy_ViPham!J:J, NhatKy_ViPham!E:E, "12_Toan_B", NhatKy_ViPham!F:F, B32, NhatKy_ViPham!C:C, "T28") - SUMIFS(NhatKy_ViPham!K:K, NhatKy_ViPham!E:E, "12_Toan_B", NhatKy_ViPham!F:F, B32, NhatKy_ViPham!C:C, "T28")</f>
        <v>100</v>
      </c>
      <c r="AT32" s="6">
        <f>100 + SUMIFS(NhatKy_ViPham!J:J, NhatKy_ViPham!E:E, "12_Toan_B", NhatKy_ViPham!F:F, B32, NhatKy_ViPham!C:C, "T29") - SUMIFS(NhatKy_ViPham!K:K, NhatKy_ViPham!E:E, "12_Toan_B", NhatKy_ViPham!F:F, B32, NhatKy_ViPham!C:C, "T29")</f>
        <v>100</v>
      </c>
      <c r="AU32" s="6">
        <f>100 + SUMIFS(NhatKy_ViPham!J:J, NhatKy_ViPham!E:E, "12_Toan_B", NhatKy_ViPham!F:F, B32, NhatKy_ViPham!C:C, "T30") - SUMIFS(NhatKy_ViPham!K:K, NhatKy_ViPham!E:E, "12_Toan_B", NhatKy_ViPham!F:F, B32, NhatKy_ViPham!C:C, "T30")</f>
        <v>100</v>
      </c>
      <c r="AV32" s="6">
        <f>100 + SUMIFS(NhatKy_ViPham!J:J, NhatKy_ViPham!E:E, "12_Toan_B", NhatKy_ViPham!F:F, B32, NhatKy_ViPham!C:C, "T31") - SUMIFS(NhatKy_ViPham!K:K, NhatKy_ViPham!E:E, "12_Toan_B", NhatKy_ViPham!F:F, B32, NhatKy_ViPham!C:C, "T31")</f>
        <v>100</v>
      </c>
      <c r="AW32" s="6">
        <f>100 + SUMIFS(NhatKy_ViPham!J:J, NhatKy_ViPham!E:E, "12_Toan_B", NhatKy_ViPham!F:F, B32, NhatKy_ViPham!C:C, "T32") - SUMIFS(NhatKy_ViPham!K:K, NhatKy_ViPham!E:E, "12_Toan_B", NhatKy_ViPham!F:F, B32, NhatKy_ViPham!C:C, "T32")</f>
        <v>100</v>
      </c>
      <c r="AX32" s="6">
        <f>100 + SUMIFS(NhatKy_ViPham!J:J, NhatKy_ViPham!E:E, "12_Toan_B", NhatKy_ViPham!F:F, B32, NhatKy_ViPham!C:C, "T33") - SUMIFS(NhatKy_ViPham!K:K, NhatKy_ViPham!E:E, "12_Toan_B", NhatKy_ViPham!F:F, B32, NhatKy_ViPham!C:C, "T33")</f>
        <v>100</v>
      </c>
      <c r="AY32" s="6">
        <f>100 + SUMIFS(NhatKy_ViPham!J:J, NhatKy_ViPham!E:E, "12_Toan_B", NhatKy_ViPham!F:F, B32, NhatKy_ViPham!C:C, "T34") - SUMIFS(NhatKy_ViPham!K:K, NhatKy_ViPham!E:E, "12_Toan_B", NhatKy_ViPham!F:F, B32, NhatKy_ViPham!C:C, "T34")</f>
        <v>100</v>
      </c>
      <c r="AZ32" s="6">
        <f>100 + SUMIFS(NhatKy_ViPham!J:J, NhatKy_ViPham!E:E, "12_Toan_B", NhatKy_ViPham!F:F, B32, NhatKy_ViPham!C:C, "T35") - SUMIFS(NhatKy_ViPham!K:K, NhatKy_ViPham!E:E, "12_Toan_B", NhatKy_ViPham!F:F, B32, NhatKy_ViPham!C:C, "T35")</f>
        <v>100</v>
      </c>
      <c r="BA32" s="12">
        <f t="shared" si="0"/>
        <v>100</v>
      </c>
      <c r="BB32" s="11" t="s">
        <v>430</v>
      </c>
      <c r="BC32" s="16" t="str">
        <f t="shared" si="1"/>
        <v>Tốt</v>
      </c>
      <c r="BD32" s="15" t="str">
        <f t="shared" si="2"/>
        <v>🟢 BÌNH THƯỜNG</v>
      </c>
    </row>
    <row r="33" spans="1:56" x14ac:dyDescent="0.25">
      <c r="A33" s="4">
        <v>25</v>
      </c>
      <c r="B33" s="10" t="s">
        <v>1869</v>
      </c>
      <c r="C33" s="4" t="s">
        <v>2313</v>
      </c>
      <c r="D33" s="4" t="s">
        <v>429</v>
      </c>
      <c r="E33" s="11" t="s">
        <v>430</v>
      </c>
      <c r="F33" s="7">
        <f>SUMIFS(NhatKy_ViPham!K:K, NhatKy_ViPham!E:E, "12_Toan_B", NhatKy_ViPham!F:F, B33, NhatKy_ViPham!H:H, "L01")</f>
        <v>0</v>
      </c>
      <c r="G33" s="7">
        <f>SUMIFS(NhatKy_ViPham!K:K, NhatKy_ViPham!E:E, "12_Toan_B", NhatKy_ViPham!F:F, B33, NhatKy_ViPham!H:H, "L02")</f>
        <v>0</v>
      </c>
      <c r="H33" s="7">
        <f>SUMIFS(NhatKy_ViPham!K:K, NhatKy_ViPham!E:E, "12_Toan_B", NhatKy_ViPham!F:F, B33, NhatKy_ViPham!H:H, "L03")</f>
        <v>0</v>
      </c>
      <c r="I33" s="7">
        <f>SUMIFS(NhatKy_ViPham!K:K, NhatKy_ViPham!E:E, "12_Toan_B", NhatKy_ViPham!F:F, B33, NhatKy_ViPham!H:H, "L04")</f>
        <v>0</v>
      </c>
      <c r="J33" s="7">
        <f>SUMIFS(NhatKy_ViPham!K:K, NhatKy_ViPham!E:E, "12_Toan_B", NhatKy_ViPham!F:F, B33, NhatKy_ViPham!H:H, "L05")</f>
        <v>0</v>
      </c>
      <c r="K33" s="7">
        <f>SUMIFS(NhatKy_ViPham!K:K, NhatKy_ViPham!E:E, "12_Toan_B", NhatKy_ViPham!F:F, B33, NhatKy_ViPham!H:H, "L06")</f>
        <v>0</v>
      </c>
      <c r="L33" s="7">
        <f>SUMIFS(NhatKy_ViPham!K:K, NhatKy_ViPham!E:E, "12_Toan_B", NhatKy_ViPham!F:F, B33, NhatKy_ViPham!H:H, "L07")</f>
        <v>0</v>
      </c>
      <c r="M33" s="7">
        <f>SUMIFS(NhatKy_ViPham!K:K, NhatKy_ViPham!E:E, "12_Toan_B", NhatKy_ViPham!F:F, B33, NhatKy_ViPham!H:H, "L08")</f>
        <v>0</v>
      </c>
      <c r="N33" s="7">
        <f>SUMIFS(NhatKy_ViPham!K:K, NhatKy_ViPham!E:E, "12_Toan_B", NhatKy_ViPham!F:F, B33, NhatKy_ViPham!H:H, "L09")</f>
        <v>0</v>
      </c>
      <c r="O33" s="7">
        <f>SUMIFS(NhatKy_ViPham!K:K, NhatKy_ViPham!E:E, "12_Toan_B", NhatKy_ViPham!F:F, B33, NhatKy_ViPham!H:H, "L10")</f>
        <v>0</v>
      </c>
      <c r="P33" s="12">
        <f>SUMIFS(NhatKy_ViPham!J:J, NhatKy_ViPham!E:E, "12_Toan_B", NhatKy_ViPham!F:F, B33)</f>
        <v>0</v>
      </c>
      <c r="Q33" s="13">
        <f>SUMIFS(NhatKy_ViPham!K:K, NhatKy_ViPham!E:E, "12_Toan_B", NhatKy_ViPham!F:F, B33)</f>
        <v>0</v>
      </c>
      <c r="R33" s="7">
        <f>100 + SUMIFS(NhatKy_ViPham!J:J, NhatKy_ViPham!E:E, "12_Toan_B", NhatKy_ViPham!F:F, B33, NhatKy_ViPham!C:C, "T1") - SUMIFS(NhatKy_ViPham!K:K, NhatKy_ViPham!E:E, "12_Toan_B", NhatKy_ViPham!F:F, B33, NhatKy_ViPham!C:C, "T1")</f>
        <v>100</v>
      </c>
      <c r="S33" s="7">
        <f>100 + SUMIFS(NhatKy_ViPham!J:J, NhatKy_ViPham!E:E, "12_Toan_B", NhatKy_ViPham!F:F, B33, NhatKy_ViPham!C:C, "T2") - SUMIFS(NhatKy_ViPham!K:K, NhatKy_ViPham!E:E, "12_Toan_B", NhatKy_ViPham!F:F, B33, NhatKy_ViPham!C:C, "T2")</f>
        <v>100</v>
      </c>
      <c r="T33" s="7">
        <f>100 + SUMIFS(NhatKy_ViPham!J:J, NhatKy_ViPham!E:E, "12_Toan_B", NhatKy_ViPham!F:F, B33, NhatKy_ViPham!C:C, "T3") - SUMIFS(NhatKy_ViPham!K:K, NhatKy_ViPham!E:E, "12_Toan_B", NhatKy_ViPham!F:F, B33, NhatKy_ViPham!C:C, "T3")</f>
        <v>100</v>
      </c>
      <c r="U33" s="7">
        <f>100 + SUMIFS(NhatKy_ViPham!J:J, NhatKy_ViPham!E:E, "12_Toan_B", NhatKy_ViPham!F:F, B33, NhatKy_ViPham!C:C, "T4") - SUMIFS(NhatKy_ViPham!K:K, NhatKy_ViPham!E:E, "12_Toan_B", NhatKy_ViPham!F:F, B33, NhatKy_ViPham!C:C, "T4")</f>
        <v>100</v>
      </c>
      <c r="V33" s="7">
        <f>100 + SUMIFS(NhatKy_ViPham!J:J, NhatKy_ViPham!E:E, "12_Toan_B", NhatKy_ViPham!F:F, B33, NhatKy_ViPham!C:C, "T5") - SUMIFS(NhatKy_ViPham!K:K, NhatKy_ViPham!E:E, "12_Toan_B", NhatKy_ViPham!F:F, B33, NhatKy_ViPham!C:C, "T5")</f>
        <v>100</v>
      </c>
      <c r="W33" s="7">
        <f>100 + SUMIFS(NhatKy_ViPham!J:J, NhatKy_ViPham!E:E, "12_Toan_B", NhatKy_ViPham!F:F, B33, NhatKy_ViPham!C:C, "T6") - SUMIFS(NhatKy_ViPham!K:K, NhatKy_ViPham!E:E, "12_Toan_B", NhatKy_ViPham!F:F, B33, NhatKy_ViPham!C:C, "T6")</f>
        <v>100</v>
      </c>
      <c r="X33" s="7">
        <f>100 + SUMIFS(NhatKy_ViPham!J:J, NhatKy_ViPham!E:E, "12_Toan_B", NhatKy_ViPham!F:F, B33, NhatKy_ViPham!C:C, "T7") - SUMIFS(NhatKy_ViPham!K:K, NhatKy_ViPham!E:E, "12_Toan_B", NhatKy_ViPham!F:F, B33, NhatKy_ViPham!C:C, "T7")</f>
        <v>100</v>
      </c>
      <c r="Y33" s="7">
        <f>100 + SUMIFS(NhatKy_ViPham!J:J, NhatKy_ViPham!E:E, "12_Toan_B", NhatKy_ViPham!F:F, B33, NhatKy_ViPham!C:C, "T8") - SUMIFS(NhatKy_ViPham!K:K, NhatKy_ViPham!E:E, "12_Toan_B", NhatKy_ViPham!F:F, B33, NhatKy_ViPham!C:C, "T8")</f>
        <v>100</v>
      </c>
      <c r="Z33" s="7">
        <f>100 + SUMIFS(NhatKy_ViPham!J:J, NhatKy_ViPham!E:E, "12_Toan_B", NhatKy_ViPham!F:F, B33, NhatKy_ViPham!C:C, "T9") - SUMIFS(NhatKy_ViPham!K:K, NhatKy_ViPham!E:E, "12_Toan_B", NhatKy_ViPham!F:F, B33, NhatKy_ViPham!C:C, "T9")</f>
        <v>100</v>
      </c>
      <c r="AA33" s="7">
        <f>100 + SUMIFS(NhatKy_ViPham!J:J, NhatKy_ViPham!E:E, "12_Toan_B", NhatKy_ViPham!F:F, B33, NhatKy_ViPham!C:C, "T10") - SUMIFS(NhatKy_ViPham!K:K, NhatKy_ViPham!E:E, "12_Toan_B", NhatKy_ViPham!F:F, B33, NhatKy_ViPham!C:C, "T10")</f>
        <v>100</v>
      </c>
      <c r="AB33" s="7">
        <f>100 + SUMIFS(NhatKy_ViPham!J:J, NhatKy_ViPham!E:E, "12_Toan_B", NhatKy_ViPham!F:F, B33, NhatKy_ViPham!C:C, "T11") - SUMIFS(NhatKy_ViPham!K:K, NhatKy_ViPham!E:E, "12_Toan_B", NhatKy_ViPham!F:F, B33, NhatKy_ViPham!C:C, "T11")</f>
        <v>100</v>
      </c>
      <c r="AC33" s="7">
        <f>100 + SUMIFS(NhatKy_ViPham!J:J, NhatKy_ViPham!E:E, "12_Toan_B", NhatKy_ViPham!F:F, B33, NhatKy_ViPham!C:C, "T12") - SUMIFS(NhatKy_ViPham!K:K, NhatKy_ViPham!E:E, "12_Toan_B", NhatKy_ViPham!F:F, B33, NhatKy_ViPham!C:C, "T12")</f>
        <v>100</v>
      </c>
      <c r="AD33" s="7">
        <f>100 + SUMIFS(NhatKy_ViPham!J:J, NhatKy_ViPham!E:E, "12_Toan_B", NhatKy_ViPham!F:F, B33, NhatKy_ViPham!C:C, "T13") - SUMIFS(NhatKy_ViPham!K:K, NhatKy_ViPham!E:E, "12_Toan_B", NhatKy_ViPham!F:F, B33, NhatKy_ViPham!C:C, "T13")</f>
        <v>100</v>
      </c>
      <c r="AE33" s="7">
        <f>100 + SUMIFS(NhatKy_ViPham!J:J, NhatKy_ViPham!E:E, "12_Toan_B", NhatKy_ViPham!F:F, B33, NhatKy_ViPham!C:C, "T14") - SUMIFS(NhatKy_ViPham!K:K, NhatKy_ViPham!E:E, "12_Toan_B", NhatKy_ViPham!F:F, B33, NhatKy_ViPham!C:C, "T14")</f>
        <v>100</v>
      </c>
      <c r="AF33" s="7">
        <f>100 + SUMIFS(NhatKy_ViPham!J:J, NhatKy_ViPham!E:E, "12_Toan_B", NhatKy_ViPham!F:F, B33, NhatKy_ViPham!C:C, "T15") - SUMIFS(NhatKy_ViPham!K:K, NhatKy_ViPham!E:E, "12_Toan_B", NhatKy_ViPham!F:F, B33, NhatKy_ViPham!C:C, "T15")</f>
        <v>100</v>
      </c>
      <c r="AG33" s="7">
        <f>100 + SUMIFS(NhatKy_ViPham!J:J, NhatKy_ViPham!E:E, "12_Toan_B", NhatKy_ViPham!F:F, B33, NhatKy_ViPham!C:C, "T16") - SUMIFS(NhatKy_ViPham!K:K, NhatKy_ViPham!E:E, "12_Toan_B", NhatKy_ViPham!F:F, B33, NhatKy_ViPham!C:C, "T16")</f>
        <v>100</v>
      </c>
      <c r="AH33" s="7">
        <f>100 + SUMIFS(NhatKy_ViPham!J:J, NhatKy_ViPham!E:E, "12_Toan_B", NhatKy_ViPham!F:F, B33, NhatKy_ViPham!C:C, "T17") - SUMIFS(NhatKy_ViPham!K:K, NhatKy_ViPham!E:E, "12_Toan_B", NhatKy_ViPham!F:F, B33, NhatKy_ViPham!C:C, "T17")</f>
        <v>100</v>
      </c>
      <c r="AI33" s="7">
        <f>100 + SUMIFS(NhatKy_ViPham!J:J, NhatKy_ViPham!E:E, "12_Toan_B", NhatKy_ViPham!F:F, B33, NhatKy_ViPham!C:C, "T18") - SUMIFS(NhatKy_ViPham!K:K, NhatKy_ViPham!E:E, "12_Toan_B", NhatKy_ViPham!F:F, B33, NhatKy_ViPham!C:C, "T18")</f>
        <v>100</v>
      </c>
      <c r="AJ33" s="7">
        <f>100 + SUMIFS(NhatKy_ViPham!J:J, NhatKy_ViPham!E:E, "12_Toan_B", NhatKy_ViPham!F:F, B33, NhatKy_ViPham!C:C, "T19") - SUMIFS(NhatKy_ViPham!K:K, NhatKy_ViPham!E:E, "12_Toan_B", NhatKy_ViPham!F:F, B33, NhatKy_ViPham!C:C, "T19")</f>
        <v>100</v>
      </c>
      <c r="AK33" s="7">
        <f>100 + SUMIFS(NhatKy_ViPham!J:J, NhatKy_ViPham!E:E, "12_Toan_B", NhatKy_ViPham!F:F, B33, NhatKy_ViPham!C:C, "T20") - SUMIFS(NhatKy_ViPham!K:K, NhatKy_ViPham!E:E, "12_Toan_B", NhatKy_ViPham!F:F, B33, NhatKy_ViPham!C:C, "T20")</f>
        <v>100</v>
      </c>
      <c r="AL33" s="7">
        <f>100 + SUMIFS(NhatKy_ViPham!J:J, NhatKy_ViPham!E:E, "12_Toan_B", NhatKy_ViPham!F:F, B33, NhatKy_ViPham!C:C, "T21") - SUMIFS(NhatKy_ViPham!K:K, NhatKy_ViPham!E:E, "12_Toan_B", NhatKy_ViPham!F:F, B33, NhatKy_ViPham!C:C, "T21")</f>
        <v>100</v>
      </c>
      <c r="AM33" s="7">
        <f>100 + SUMIFS(NhatKy_ViPham!J:J, NhatKy_ViPham!E:E, "12_Toan_B", NhatKy_ViPham!F:F, B33, NhatKy_ViPham!C:C, "T22") - SUMIFS(NhatKy_ViPham!K:K, NhatKy_ViPham!E:E, "12_Toan_B", NhatKy_ViPham!F:F, B33, NhatKy_ViPham!C:C, "T22")</f>
        <v>100</v>
      </c>
      <c r="AN33" s="7">
        <f>100 + SUMIFS(NhatKy_ViPham!J:J, NhatKy_ViPham!E:E, "12_Toan_B", NhatKy_ViPham!F:F, B33, NhatKy_ViPham!C:C, "T23") - SUMIFS(NhatKy_ViPham!K:K, NhatKy_ViPham!E:E, "12_Toan_B", NhatKy_ViPham!F:F, B33, NhatKy_ViPham!C:C, "T23")</f>
        <v>100</v>
      </c>
      <c r="AO33" s="7">
        <f>100 + SUMIFS(NhatKy_ViPham!J:J, NhatKy_ViPham!E:E, "12_Toan_B", NhatKy_ViPham!F:F, B33, NhatKy_ViPham!C:C, "T24") - SUMIFS(NhatKy_ViPham!K:K, NhatKy_ViPham!E:E, "12_Toan_B", NhatKy_ViPham!F:F, B33, NhatKy_ViPham!C:C, "T24")</f>
        <v>100</v>
      </c>
      <c r="AP33" s="7">
        <f>100 + SUMIFS(NhatKy_ViPham!J:J, NhatKy_ViPham!E:E, "12_Toan_B", NhatKy_ViPham!F:F, B33, NhatKy_ViPham!C:C, "T25") - SUMIFS(NhatKy_ViPham!K:K, NhatKy_ViPham!E:E, "12_Toan_B", NhatKy_ViPham!F:F, B33, NhatKy_ViPham!C:C, "T25")</f>
        <v>100</v>
      </c>
      <c r="AQ33" s="7">
        <f>100 + SUMIFS(NhatKy_ViPham!J:J, NhatKy_ViPham!E:E, "12_Toan_B", NhatKy_ViPham!F:F, B33, NhatKy_ViPham!C:C, "T26") - SUMIFS(NhatKy_ViPham!K:K, NhatKy_ViPham!E:E, "12_Toan_B", NhatKy_ViPham!F:F, B33, NhatKy_ViPham!C:C, "T26")</f>
        <v>100</v>
      </c>
      <c r="AR33" s="7">
        <f>100 + SUMIFS(NhatKy_ViPham!J:J, NhatKy_ViPham!E:E, "12_Toan_B", NhatKy_ViPham!F:F, B33, NhatKy_ViPham!C:C, "T27") - SUMIFS(NhatKy_ViPham!K:K, NhatKy_ViPham!E:E, "12_Toan_B", NhatKy_ViPham!F:F, B33, NhatKy_ViPham!C:C, "T27")</f>
        <v>100</v>
      </c>
      <c r="AS33" s="7">
        <f>100 + SUMIFS(NhatKy_ViPham!J:J, NhatKy_ViPham!E:E, "12_Toan_B", NhatKy_ViPham!F:F, B33, NhatKy_ViPham!C:C, "T28") - SUMIFS(NhatKy_ViPham!K:K, NhatKy_ViPham!E:E, "12_Toan_B", NhatKy_ViPham!F:F, B33, NhatKy_ViPham!C:C, "T28")</f>
        <v>100</v>
      </c>
      <c r="AT33" s="7">
        <f>100 + SUMIFS(NhatKy_ViPham!J:J, NhatKy_ViPham!E:E, "12_Toan_B", NhatKy_ViPham!F:F, B33, NhatKy_ViPham!C:C, "T29") - SUMIFS(NhatKy_ViPham!K:K, NhatKy_ViPham!E:E, "12_Toan_B", NhatKy_ViPham!F:F, B33, NhatKy_ViPham!C:C, "T29")</f>
        <v>100</v>
      </c>
      <c r="AU33" s="7">
        <f>100 + SUMIFS(NhatKy_ViPham!J:J, NhatKy_ViPham!E:E, "12_Toan_B", NhatKy_ViPham!F:F, B33, NhatKy_ViPham!C:C, "T30") - SUMIFS(NhatKy_ViPham!K:K, NhatKy_ViPham!E:E, "12_Toan_B", NhatKy_ViPham!F:F, B33, NhatKy_ViPham!C:C, "T30")</f>
        <v>100</v>
      </c>
      <c r="AV33" s="7">
        <f>100 + SUMIFS(NhatKy_ViPham!J:J, NhatKy_ViPham!E:E, "12_Toan_B", NhatKy_ViPham!F:F, B33, NhatKy_ViPham!C:C, "T31") - SUMIFS(NhatKy_ViPham!K:K, NhatKy_ViPham!E:E, "12_Toan_B", NhatKy_ViPham!F:F, B33, NhatKy_ViPham!C:C, "T31")</f>
        <v>100</v>
      </c>
      <c r="AW33" s="7">
        <f>100 + SUMIFS(NhatKy_ViPham!J:J, NhatKy_ViPham!E:E, "12_Toan_B", NhatKy_ViPham!F:F, B33, NhatKy_ViPham!C:C, "T32") - SUMIFS(NhatKy_ViPham!K:K, NhatKy_ViPham!E:E, "12_Toan_B", NhatKy_ViPham!F:F, B33, NhatKy_ViPham!C:C, "T32")</f>
        <v>100</v>
      </c>
      <c r="AX33" s="7">
        <f>100 + SUMIFS(NhatKy_ViPham!J:J, NhatKy_ViPham!E:E, "12_Toan_B", NhatKy_ViPham!F:F, B33, NhatKy_ViPham!C:C, "T33") - SUMIFS(NhatKy_ViPham!K:K, NhatKy_ViPham!E:E, "12_Toan_B", NhatKy_ViPham!F:F, B33, NhatKy_ViPham!C:C, "T33")</f>
        <v>100</v>
      </c>
      <c r="AY33" s="7">
        <f>100 + SUMIFS(NhatKy_ViPham!J:J, NhatKy_ViPham!E:E, "12_Toan_B", NhatKy_ViPham!F:F, B33, NhatKy_ViPham!C:C, "T34") - SUMIFS(NhatKy_ViPham!K:K, NhatKy_ViPham!E:E, "12_Toan_B", NhatKy_ViPham!F:F, B33, NhatKy_ViPham!C:C, "T34")</f>
        <v>100</v>
      </c>
      <c r="AZ33" s="7">
        <f>100 + SUMIFS(NhatKy_ViPham!J:J, NhatKy_ViPham!E:E, "12_Toan_B", NhatKy_ViPham!F:F, B33, NhatKy_ViPham!C:C, "T35") - SUMIFS(NhatKy_ViPham!K:K, NhatKy_ViPham!E:E, "12_Toan_B", NhatKy_ViPham!F:F, B33, NhatKy_ViPham!C:C, "T35")</f>
        <v>100</v>
      </c>
      <c r="BA33" s="12">
        <f t="shared" si="0"/>
        <v>100</v>
      </c>
      <c r="BB33" s="11" t="s">
        <v>430</v>
      </c>
      <c r="BC33" s="14" t="str">
        <f t="shared" si="1"/>
        <v>Tốt</v>
      </c>
      <c r="BD33" s="10" t="str">
        <f t="shared" si="2"/>
        <v>🟢 BÌNH THƯỜNG</v>
      </c>
    </row>
    <row r="34" spans="1:56" x14ac:dyDescent="0.25">
      <c r="A34" s="5">
        <v>26</v>
      </c>
      <c r="B34" s="15" t="s">
        <v>2314</v>
      </c>
      <c r="C34" s="5" t="s">
        <v>2300</v>
      </c>
      <c r="D34" s="5" t="s">
        <v>429</v>
      </c>
      <c r="E34" s="11" t="s">
        <v>430</v>
      </c>
      <c r="F34" s="6">
        <f>SUMIFS(NhatKy_ViPham!K:K, NhatKy_ViPham!E:E, "12_Toan_B", NhatKy_ViPham!F:F, B34, NhatKy_ViPham!H:H, "L01")</f>
        <v>0</v>
      </c>
      <c r="G34" s="6">
        <f>SUMIFS(NhatKy_ViPham!K:K, NhatKy_ViPham!E:E, "12_Toan_B", NhatKy_ViPham!F:F, B34, NhatKy_ViPham!H:H, "L02")</f>
        <v>0</v>
      </c>
      <c r="H34" s="6">
        <f>SUMIFS(NhatKy_ViPham!K:K, NhatKy_ViPham!E:E, "12_Toan_B", NhatKy_ViPham!F:F, B34, NhatKy_ViPham!H:H, "L03")</f>
        <v>0</v>
      </c>
      <c r="I34" s="6">
        <f>SUMIFS(NhatKy_ViPham!K:K, NhatKy_ViPham!E:E, "12_Toan_B", NhatKy_ViPham!F:F, B34, NhatKy_ViPham!H:H, "L04")</f>
        <v>0</v>
      </c>
      <c r="J34" s="6">
        <f>SUMIFS(NhatKy_ViPham!K:K, NhatKy_ViPham!E:E, "12_Toan_B", NhatKy_ViPham!F:F, B34, NhatKy_ViPham!H:H, "L05")</f>
        <v>0</v>
      </c>
      <c r="K34" s="6">
        <f>SUMIFS(NhatKy_ViPham!K:K, NhatKy_ViPham!E:E, "12_Toan_B", NhatKy_ViPham!F:F, B34, NhatKy_ViPham!H:H, "L06")</f>
        <v>0</v>
      </c>
      <c r="L34" s="6">
        <f>SUMIFS(NhatKy_ViPham!K:K, NhatKy_ViPham!E:E, "12_Toan_B", NhatKy_ViPham!F:F, B34, NhatKy_ViPham!H:H, "L07")</f>
        <v>0</v>
      </c>
      <c r="M34" s="6">
        <f>SUMIFS(NhatKy_ViPham!K:K, NhatKy_ViPham!E:E, "12_Toan_B", NhatKy_ViPham!F:F, B34, NhatKy_ViPham!H:H, "L08")</f>
        <v>0</v>
      </c>
      <c r="N34" s="6">
        <f>SUMIFS(NhatKy_ViPham!K:K, NhatKy_ViPham!E:E, "12_Toan_B", NhatKy_ViPham!F:F, B34, NhatKy_ViPham!H:H, "L09")</f>
        <v>0</v>
      </c>
      <c r="O34" s="6">
        <f>SUMIFS(NhatKy_ViPham!K:K, NhatKy_ViPham!E:E, "12_Toan_B", NhatKy_ViPham!F:F, B34, NhatKy_ViPham!H:H, "L10")</f>
        <v>0</v>
      </c>
      <c r="P34" s="12">
        <f>SUMIFS(NhatKy_ViPham!J:J, NhatKy_ViPham!E:E, "12_Toan_B", NhatKy_ViPham!F:F, B34)</f>
        <v>0</v>
      </c>
      <c r="Q34" s="13">
        <f>SUMIFS(NhatKy_ViPham!K:K, NhatKy_ViPham!E:E, "12_Toan_B", NhatKy_ViPham!F:F, B34)</f>
        <v>0</v>
      </c>
      <c r="R34" s="6">
        <f>100 + SUMIFS(NhatKy_ViPham!J:J, NhatKy_ViPham!E:E, "12_Toan_B", NhatKy_ViPham!F:F, B34, NhatKy_ViPham!C:C, "T1") - SUMIFS(NhatKy_ViPham!K:K, NhatKy_ViPham!E:E, "12_Toan_B", NhatKy_ViPham!F:F, B34, NhatKy_ViPham!C:C, "T1")</f>
        <v>100</v>
      </c>
      <c r="S34" s="6">
        <f>100 + SUMIFS(NhatKy_ViPham!J:J, NhatKy_ViPham!E:E, "12_Toan_B", NhatKy_ViPham!F:F, B34, NhatKy_ViPham!C:C, "T2") - SUMIFS(NhatKy_ViPham!K:K, NhatKy_ViPham!E:E, "12_Toan_B", NhatKy_ViPham!F:F, B34, NhatKy_ViPham!C:C, "T2")</f>
        <v>100</v>
      </c>
      <c r="T34" s="6">
        <f>100 + SUMIFS(NhatKy_ViPham!J:J, NhatKy_ViPham!E:E, "12_Toan_B", NhatKy_ViPham!F:F, B34, NhatKy_ViPham!C:C, "T3") - SUMIFS(NhatKy_ViPham!K:K, NhatKy_ViPham!E:E, "12_Toan_B", NhatKy_ViPham!F:F, B34, NhatKy_ViPham!C:C, "T3")</f>
        <v>100</v>
      </c>
      <c r="U34" s="6">
        <f>100 + SUMIFS(NhatKy_ViPham!J:J, NhatKy_ViPham!E:E, "12_Toan_B", NhatKy_ViPham!F:F, B34, NhatKy_ViPham!C:C, "T4") - SUMIFS(NhatKy_ViPham!K:K, NhatKy_ViPham!E:E, "12_Toan_B", NhatKy_ViPham!F:F, B34, NhatKy_ViPham!C:C, "T4")</f>
        <v>100</v>
      </c>
      <c r="V34" s="6">
        <f>100 + SUMIFS(NhatKy_ViPham!J:J, NhatKy_ViPham!E:E, "12_Toan_B", NhatKy_ViPham!F:F, B34, NhatKy_ViPham!C:C, "T5") - SUMIFS(NhatKy_ViPham!K:K, NhatKy_ViPham!E:E, "12_Toan_B", NhatKy_ViPham!F:F, B34, NhatKy_ViPham!C:C, "T5")</f>
        <v>100</v>
      </c>
      <c r="W34" s="6">
        <f>100 + SUMIFS(NhatKy_ViPham!J:J, NhatKy_ViPham!E:E, "12_Toan_B", NhatKy_ViPham!F:F, B34, NhatKy_ViPham!C:C, "T6") - SUMIFS(NhatKy_ViPham!K:K, NhatKy_ViPham!E:E, "12_Toan_B", NhatKy_ViPham!F:F, B34, NhatKy_ViPham!C:C, "T6")</f>
        <v>100</v>
      </c>
      <c r="X34" s="6">
        <f>100 + SUMIFS(NhatKy_ViPham!J:J, NhatKy_ViPham!E:E, "12_Toan_B", NhatKy_ViPham!F:F, B34, NhatKy_ViPham!C:C, "T7") - SUMIFS(NhatKy_ViPham!K:K, NhatKy_ViPham!E:E, "12_Toan_B", NhatKy_ViPham!F:F, B34, NhatKy_ViPham!C:C, "T7")</f>
        <v>100</v>
      </c>
      <c r="Y34" s="6">
        <f>100 + SUMIFS(NhatKy_ViPham!J:J, NhatKy_ViPham!E:E, "12_Toan_B", NhatKy_ViPham!F:F, B34, NhatKy_ViPham!C:C, "T8") - SUMIFS(NhatKy_ViPham!K:K, NhatKy_ViPham!E:E, "12_Toan_B", NhatKy_ViPham!F:F, B34, NhatKy_ViPham!C:C, "T8")</f>
        <v>100</v>
      </c>
      <c r="Z34" s="6">
        <f>100 + SUMIFS(NhatKy_ViPham!J:J, NhatKy_ViPham!E:E, "12_Toan_B", NhatKy_ViPham!F:F, B34, NhatKy_ViPham!C:C, "T9") - SUMIFS(NhatKy_ViPham!K:K, NhatKy_ViPham!E:E, "12_Toan_B", NhatKy_ViPham!F:F, B34, NhatKy_ViPham!C:C, "T9")</f>
        <v>100</v>
      </c>
      <c r="AA34" s="6">
        <f>100 + SUMIFS(NhatKy_ViPham!J:J, NhatKy_ViPham!E:E, "12_Toan_B", NhatKy_ViPham!F:F, B34, NhatKy_ViPham!C:C, "T10") - SUMIFS(NhatKy_ViPham!K:K, NhatKy_ViPham!E:E, "12_Toan_B", NhatKy_ViPham!F:F, B34, NhatKy_ViPham!C:C, "T10")</f>
        <v>100</v>
      </c>
      <c r="AB34" s="6">
        <f>100 + SUMIFS(NhatKy_ViPham!J:J, NhatKy_ViPham!E:E, "12_Toan_B", NhatKy_ViPham!F:F, B34, NhatKy_ViPham!C:C, "T11") - SUMIFS(NhatKy_ViPham!K:K, NhatKy_ViPham!E:E, "12_Toan_B", NhatKy_ViPham!F:F, B34, NhatKy_ViPham!C:C, "T11")</f>
        <v>100</v>
      </c>
      <c r="AC34" s="6">
        <f>100 + SUMIFS(NhatKy_ViPham!J:J, NhatKy_ViPham!E:E, "12_Toan_B", NhatKy_ViPham!F:F, B34, NhatKy_ViPham!C:C, "T12") - SUMIFS(NhatKy_ViPham!K:K, NhatKy_ViPham!E:E, "12_Toan_B", NhatKy_ViPham!F:F, B34, NhatKy_ViPham!C:C, "T12")</f>
        <v>100</v>
      </c>
      <c r="AD34" s="6">
        <f>100 + SUMIFS(NhatKy_ViPham!J:J, NhatKy_ViPham!E:E, "12_Toan_B", NhatKy_ViPham!F:F, B34, NhatKy_ViPham!C:C, "T13") - SUMIFS(NhatKy_ViPham!K:K, NhatKy_ViPham!E:E, "12_Toan_B", NhatKy_ViPham!F:F, B34, NhatKy_ViPham!C:C, "T13")</f>
        <v>100</v>
      </c>
      <c r="AE34" s="6">
        <f>100 + SUMIFS(NhatKy_ViPham!J:J, NhatKy_ViPham!E:E, "12_Toan_B", NhatKy_ViPham!F:F, B34, NhatKy_ViPham!C:C, "T14") - SUMIFS(NhatKy_ViPham!K:K, NhatKy_ViPham!E:E, "12_Toan_B", NhatKy_ViPham!F:F, B34, NhatKy_ViPham!C:C, "T14")</f>
        <v>100</v>
      </c>
      <c r="AF34" s="6">
        <f>100 + SUMIFS(NhatKy_ViPham!J:J, NhatKy_ViPham!E:E, "12_Toan_B", NhatKy_ViPham!F:F, B34, NhatKy_ViPham!C:C, "T15") - SUMIFS(NhatKy_ViPham!K:K, NhatKy_ViPham!E:E, "12_Toan_B", NhatKy_ViPham!F:F, B34, NhatKy_ViPham!C:C, "T15")</f>
        <v>100</v>
      </c>
      <c r="AG34" s="6">
        <f>100 + SUMIFS(NhatKy_ViPham!J:J, NhatKy_ViPham!E:E, "12_Toan_B", NhatKy_ViPham!F:F, B34, NhatKy_ViPham!C:C, "T16") - SUMIFS(NhatKy_ViPham!K:K, NhatKy_ViPham!E:E, "12_Toan_B", NhatKy_ViPham!F:F, B34, NhatKy_ViPham!C:C, "T16")</f>
        <v>100</v>
      </c>
      <c r="AH34" s="6">
        <f>100 + SUMIFS(NhatKy_ViPham!J:J, NhatKy_ViPham!E:E, "12_Toan_B", NhatKy_ViPham!F:F, B34, NhatKy_ViPham!C:C, "T17") - SUMIFS(NhatKy_ViPham!K:K, NhatKy_ViPham!E:E, "12_Toan_B", NhatKy_ViPham!F:F, B34, NhatKy_ViPham!C:C, "T17")</f>
        <v>100</v>
      </c>
      <c r="AI34" s="6">
        <f>100 + SUMIFS(NhatKy_ViPham!J:J, NhatKy_ViPham!E:E, "12_Toan_B", NhatKy_ViPham!F:F, B34, NhatKy_ViPham!C:C, "T18") - SUMIFS(NhatKy_ViPham!K:K, NhatKy_ViPham!E:E, "12_Toan_B", NhatKy_ViPham!F:F, B34, NhatKy_ViPham!C:C, "T18")</f>
        <v>100</v>
      </c>
      <c r="AJ34" s="6">
        <f>100 + SUMIFS(NhatKy_ViPham!J:J, NhatKy_ViPham!E:E, "12_Toan_B", NhatKy_ViPham!F:F, B34, NhatKy_ViPham!C:C, "T19") - SUMIFS(NhatKy_ViPham!K:K, NhatKy_ViPham!E:E, "12_Toan_B", NhatKy_ViPham!F:F, B34, NhatKy_ViPham!C:C, "T19")</f>
        <v>100</v>
      </c>
      <c r="AK34" s="6">
        <f>100 + SUMIFS(NhatKy_ViPham!J:J, NhatKy_ViPham!E:E, "12_Toan_B", NhatKy_ViPham!F:F, B34, NhatKy_ViPham!C:C, "T20") - SUMIFS(NhatKy_ViPham!K:K, NhatKy_ViPham!E:E, "12_Toan_B", NhatKy_ViPham!F:F, B34, NhatKy_ViPham!C:C, "T20")</f>
        <v>100</v>
      </c>
      <c r="AL34" s="6">
        <f>100 + SUMIFS(NhatKy_ViPham!J:J, NhatKy_ViPham!E:E, "12_Toan_B", NhatKy_ViPham!F:F, B34, NhatKy_ViPham!C:C, "T21") - SUMIFS(NhatKy_ViPham!K:K, NhatKy_ViPham!E:E, "12_Toan_B", NhatKy_ViPham!F:F, B34, NhatKy_ViPham!C:C, "T21")</f>
        <v>100</v>
      </c>
      <c r="AM34" s="6">
        <f>100 + SUMIFS(NhatKy_ViPham!J:J, NhatKy_ViPham!E:E, "12_Toan_B", NhatKy_ViPham!F:F, B34, NhatKy_ViPham!C:C, "T22") - SUMIFS(NhatKy_ViPham!K:K, NhatKy_ViPham!E:E, "12_Toan_B", NhatKy_ViPham!F:F, B34, NhatKy_ViPham!C:C, "T22")</f>
        <v>100</v>
      </c>
      <c r="AN34" s="6">
        <f>100 + SUMIFS(NhatKy_ViPham!J:J, NhatKy_ViPham!E:E, "12_Toan_B", NhatKy_ViPham!F:F, B34, NhatKy_ViPham!C:C, "T23") - SUMIFS(NhatKy_ViPham!K:K, NhatKy_ViPham!E:E, "12_Toan_B", NhatKy_ViPham!F:F, B34, NhatKy_ViPham!C:C, "T23")</f>
        <v>100</v>
      </c>
      <c r="AO34" s="6">
        <f>100 + SUMIFS(NhatKy_ViPham!J:J, NhatKy_ViPham!E:E, "12_Toan_B", NhatKy_ViPham!F:F, B34, NhatKy_ViPham!C:C, "T24") - SUMIFS(NhatKy_ViPham!K:K, NhatKy_ViPham!E:E, "12_Toan_B", NhatKy_ViPham!F:F, B34, NhatKy_ViPham!C:C, "T24")</f>
        <v>100</v>
      </c>
      <c r="AP34" s="6">
        <f>100 + SUMIFS(NhatKy_ViPham!J:J, NhatKy_ViPham!E:E, "12_Toan_B", NhatKy_ViPham!F:F, B34, NhatKy_ViPham!C:C, "T25") - SUMIFS(NhatKy_ViPham!K:K, NhatKy_ViPham!E:E, "12_Toan_B", NhatKy_ViPham!F:F, B34, NhatKy_ViPham!C:C, "T25")</f>
        <v>100</v>
      </c>
      <c r="AQ34" s="6">
        <f>100 + SUMIFS(NhatKy_ViPham!J:J, NhatKy_ViPham!E:E, "12_Toan_B", NhatKy_ViPham!F:F, B34, NhatKy_ViPham!C:C, "T26") - SUMIFS(NhatKy_ViPham!K:K, NhatKy_ViPham!E:E, "12_Toan_B", NhatKy_ViPham!F:F, B34, NhatKy_ViPham!C:C, "T26")</f>
        <v>100</v>
      </c>
      <c r="AR34" s="6">
        <f>100 + SUMIFS(NhatKy_ViPham!J:J, NhatKy_ViPham!E:E, "12_Toan_B", NhatKy_ViPham!F:F, B34, NhatKy_ViPham!C:C, "T27") - SUMIFS(NhatKy_ViPham!K:K, NhatKy_ViPham!E:E, "12_Toan_B", NhatKy_ViPham!F:F, B34, NhatKy_ViPham!C:C, "T27")</f>
        <v>100</v>
      </c>
      <c r="AS34" s="6">
        <f>100 + SUMIFS(NhatKy_ViPham!J:J, NhatKy_ViPham!E:E, "12_Toan_B", NhatKy_ViPham!F:F, B34, NhatKy_ViPham!C:C, "T28") - SUMIFS(NhatKy_ViPham!K:K, NhatKy_ViPham!E:E, "12_Toan_B", NhatKy_ViPham!F:F, B34, NhatKy_ViPham!C:C, "T28")</f>
        <v>100</v>
      </c>
      <c r="AT34" s="6">
        <f>100 + SUMIFS(NhatKy_ViPham!J:J, NhatKy_ViPham!E:E, "12_Toan_B", NhatKy_ViPham!F:F, B34, NhatKy_ViPham!C:C, "T29") - SUMIFS(NhatKy_ViPham!K:K, NhatKy_ViPham!E:E, "12_Toan_B", NhatKy_ViPham!F:F, B34, NhatKy_ViPham!C:C, "T29")</f>
        <v>100</v>
      </c>
      <c r="AU34" s="6">
        <f>100 + SUMIFS(NhatKy_ViPham!J:J, NhatKy_ViPham!E:E, "12_Toan_B", NhatKy_ViPham!F:F, B34, NhatKy_ViPham!C:C, "T30") - SUMIFS(NhatKy_ViPham!K:K, NhatKy_ViPham!E:E, "12_Toan_B", NhatKy_ViPham!F:F, B34, NhatKy_ViPham!C:C, "T30")</f>
        <v>100</v>
      </c>
      <c r="AV34" s="6">
        <f>100 + SUMIFS(NhatKy_ViPham!J:J, NhatKy_ViPham!E:E, "12_Toan_B", NhatKy_ViPham!F:F, B34, NhatKy_ViPham!C:C, "T31") - SUMIFS(NhatKy_ViPham!K:K, NhatKy_ViPham!E:E, "12_Toan_B", NhatKy_ViPham!F:F, B34, NhatKy_ViPham!C:C, "T31")</f>
        <v>100</v>
      </c>
      <c r="AW34" s="6">
        <f>100 + SUMIFS(NhatKy_ViPham!J:J, NhatKy_ViPham!E:E, "12_Toan_B", NhatKy_ViPham!F:F, B34, NhatKy_ViPham!C:C, "T32") - SUMIFS(NhatKy_ViPham!K:K, NhatKy_ViPham!E:E, "12_Toan_B", NhatKy_ViPham!F:F, B34, NhatKy_ViPham!C:C, "T32")</f>
        <v>100</v>
      </c>
      <c r="AX34" s="6">
        <f>100 + SUMIFS(NhatKy_ViPham!J:J, NhatKy_ViPham!E:E, "12_Toan_B", NhatKy_ViPham!F:F, B34, NhatKy_ViPham!C:C, "T33") - SUMIFS(NhatKy_ViPham!K:K, NhatKy_ViPham!E:E, "12_Toan_B", NhatKy_ViPham!F:F, B34, NhatKy_ViPham!C:C, "T33")</f>
        <v>100</v>
      </c>
      <c r="AY34" s="6">
        <f>100 + SUMIFS(NhatKy_ViPham!J:J, NhatKy_ViPham!E:E, "12_Toan_B", NhatKy_ViPham!F:F, B34, NhatKy_ViPham!C:C, "T34") - SUMIFS(NhatKy_ViPham!K:K, NhatKy_ViPham!E:E, "12_Toan_B", NhatKy_ViPham!F:F, B34, NhatKy_ViPham!C:C, "T34")</f>
        <v>100</v>
      </c>
      <c r="AZ34" s="6">
        <f>100 + SUMIFS(NhatKy_ViPham!J:J, NhatKy_ViPham!E:E, "12_Toan_B", NhatKy_ViPham!F:F, B34, NhatKy_ViPham!C:C, "T35") - SUMIFS(NhatKy_ViPham!K:K, NhatKy_ViPham!E:E, "12_Toan_B", NhatKy_ViPham!F:F, B34, NhatKy_ViPham!C:C, "T35")</f>
        <v>100</v>
      </c>
      <c r="BA34" s="12">
        <f t="shared" si="0"/>
        <v>100</v>
      </c>
      <c r="BB34" s="11" t="s">
        <v>430</v>
      </c>
      <c r="BC34" s="16" t="str">
        <f t="shared" si="1"/>
        <v>Tốt</v>
      </c>
      <c r="BD34" s="15" t="str">
        <f t="shared" si="2"/>
        <v>🟢 BÌNH THƯỜNG</v>
      </c>
    </row>
    <row r="35" spans="1:56" x14ac:dyDescent="0.25">
      <c r="A35" s="4">
        <v>27</v>
      </c>
      <c r="B35" s="10" t="s">
        <v>2315</v>
      </c>
      <c r="C35" s="4" t="s">
        <v>2316</v>
      </c>
      <c r="D35" s="4" t="s">
        <v>429</v>
      </c>
      <c r="E35" s="11" t="s">
        <v>430</v>
      </c>
      <c r="F35" s="7">
        <f>SUMIFS(NhatKy_ViPham!K:K, NhatKy_ViPham!E:E, "12_Toan_B", NhatKy_ViPham!F:F, B35, NhatKy_ViPham!H:H, "L01")</f>
        <v>0</v>
      </c>
      <c r="G35" s="7">
        <f>SUMIFS(NhatKy_ViPham!K:K, NhatKy_ViPham!E:E, "12_Toan_B", NhatKy_ViPham!F:F, B35, NhatKy_ViPham!H:H, "L02")</f>
        <v>0</v>
      </c>
      <c r="H35" s="7">
        <f>SUMIFS(NhatKy_ViPham!K:K, NhatKy_ViPham!E:E, "12_Toan_B", NhatKy_ViPham!F:F, B35, NhatKy_ViPham!H:H, "L03")</f>
        <v>0</v>
      </c>
      <c r="I35" s="7">
        <f>SUMIFS(NhatKy_ViPham!K:K, NhatKy_ViPham!E:E, "12_Toan_B", NhatKy_ViPham!F:F, B35, NhatKy_ViPham!H:H, "L04")</f>
        <v>0</v>
      </c>
      <c r="J35" s="7">
        <f>SUMIFS(NhatKy_ViPham!K:K, NhatKy_ViPham!E:E, "12_Toan_B", NhatKy_ViPham!F:F, B35, NhatKy_ViPham!H:H, "L05")</f>
        <v>0</v>
      </c>
      <c r="K35" s="7">
        <f>SUMIFS(NhatKy_ViPham!K:K, NhatKy_ViPham!E:E, "12_Toan_B", NhatKy_ViPham!F:F, B35, NhatKy_ViPham!H:H, "L06")</f>
        <v>0</v>
      </c>
      <c r="L35" s="7">
        <f>SUMIFS(NhatKy_ViPham!K:K, NhatKy_ViPham!E:E, "12_Toan_B", NhatKy_ViPham!F:F, B35, NhatKy_ViPham!H:H, "L07")</f>
        <v>0</v>
      </c>
      <c r="M35" s="7">
        <f>SUMIFS(NhatKy_ViPham!K:K, NhatKy_ViPham!E:E, "12_Toan_B", NhatKy_ViPham!F:F, B35, NhatKy_ViPham!H:H, "L08")</f>
        <v>0</v>
      </c>
      <c r="N35" s="7">
        <f>SUMIFS(NhatKy_ViPham!K:K, NhatKy_ViPham!E:E, "12_Toan_B", NhatKy_ViPham!F:F, B35, NhatKy_ViPham!H:H, "L09")</f>
        <v>0</v>
      </c>
      <c r="O35" s="7">
        <f>SUMIFS(NhatKy_ViPham!K:K, NhatKy_ViPham!E:E, "12_Toan_B", NhatKy_ViPham!F:F, B35, NhatKy_ViPham!H:H, "L10")</f>
        <v>0</v>
      </c>
      <c r="P35" s="12">
        <f>SUMIFS(NhatKy_ViPham!J:J, NhatKy_ViPham!E:E, "12_Toan_B", NhatKy_ViPham!F:F, B35)</f>
        <v>0</v>
      </c>
      <c r="Q35" s="13">
        <f>SUMIFS(NhatKy_ViPham!K:K, NhatKy_ViPham!E:E, "12_Toan_B", NhatKy_ViPham!F:F, B35)</f>
        <v>0</v>
      </c>
      <c r="R35" s="7">
        <f>100 + SUMIFS(NhatKy_ViPham!J:J, NhatKy_ViPham!E:E, "12_Toan_B", NhatKy_ViPham!F:F, B35, NhatKy_ViPham!C:C, "T1") - SUMIFS(NhatKy_ViPham!K:K, NhatKy_ViPham!E:E, "12_Toan_B", NhatKy_ViPham!F:F, B35, NhatKy_ViPham!C:C, "T1")</f>
        <v>100</v>
      </c>
      <c r="S35" s="7">
        <f>100 + SUMIFS(NhatKy_ViPham!J:J, NhatKy_ViPham!E:E, "12_Toan_B", NhatKy_ViPham!F:F, B35, NhatKy_ViPham!C:C, "T2") - SUMIFS(NhatKy_ViPham!K:K, NhatKy_ViPham!E:E, "12_Toan_B", NhatKy_ViPham!F:F, B35, NhatKy_ViPham!C:C, "T2")</f>
        <v>100</v>
      </c>
      <c r="T35" s="7">
        <f>100 + SUMIFS(NhatKy_ViPham!J:J, NhatKy_ViPham!E:E, "12_Toan_B", NhatKy_ViPham!F:F, B35, NhatKy_ViPham!C:C, "T3") - SUMIFS(NhatKy_ViPham!K:K, NhatKy_ViPham!E:E, "12_Toan_B", NhatKy_ViPham!F:F, B35, NhatKy_ViPham!C:C, "T3")</f>
        <v>100</v>
      </c>
      <c r="U35" s="7">
        <f>100 + SUMIFS(NhatKy_ViPham!J:J, NhatKy_ViPham!E:E, "12_Toan_B", NhatKy_ViPham!F:F, B35, NhatKy_ViPham!C:C, "T4") - SUMIFS(NhatKy_ViPham!K:K, NhatKy_ViPham!E:E, "12_Toan_B", NhatKy_ViPham!F:F, B35, NhatKy_ViPham!C:C, "T4")</f>
        <v>100</v>
      </c>
      <c r="V35" s="7">
        <f>100 + SUMIFS(NhatKy_ViPham!J:J, NhatKy_ViPham!E:E, "12_Toan_B", NhatKy_ViPham!F:F, B35, NhatKy_ViPham!C:C, "T5") - SUMIFS(NhatKy_ViPham!K:K, NhatKy_ViPham!E:E, "12_Toan_B", NhatKy_ViPham!F:F, B35, NhatKy_ViPham!C:C, "T5")</f>
        <v>100</v>
      </c>
      <c r="W35" s="7">
        <f>100 + SUMIFS(NhatKy_ViPham!J:J, NhatKy_ViPham!E:E, "12_Toan_B", NhatKy_ViPham!F:F, B35, NhatKy_ViPham!C:C, "T6") - SUMIFS(NhatKy_ViPham!K:K, NhatKy_ViPham!E:E, "12_Toan_B", NhatKy_ViPham!F:F, B35, NhatKy_ViPham!C:C, "T6")</f>
        <v>100</v>
      </c>
      <c r="X35" s="7">
        <f>100 + SUMIFS(NhatKy_ViPham!J:J, NhatKy_ViPham!E:E, "12_Toan_B", NhatKy_ViPham!F:F, B35, NhatKy_ViPham!C:C, "T7") - SUMIFS(NhatKy_ViPham!K:K, NhatKy_ViPham!E:E, "12_Toan_B", NhatKy_ViPham!F:F, B35, NhatKy_ViPham!C:C, "T7")</f>
        <v>100</v>
      </c>
      <c r="Y35" s="7">
        <f>100 + SUMIFS(NhatKy_ViPham!J:J, NhatKy_ViPham!E:E, "12_Toan_B", NhatKy_ViPham!F:F, B35, NhatKy_ViPham!C:C, "T8") - SUMIFS(NhatKy_ViPham!K:K, NhatKy_ViPham!E:E, "12_Toan_B", NhatKy_ViPham!F:F, B35, NhatKy_ViPham!C:C, "T8")</f>
        <v>100</v>
      </c>
      <c r="Z35" s="7">
        <f>100 + SUMIFS(NhatKy_ViPham!J:J, NhatKy_ViPham!E:E, "12_Toan_B", NhatKy_ViPham!F:F, B35, NhatKy_ViPham!C:C, "T9") - SUMIFS(NhatKy_ViPham!K:K, NhatKy_ViPham!E:E, "12_Toan_B", NhatKy_ViPham!F:F, B35, NhatKy_ViPham!C:C, "T9")</f>
        <v>100</v>
      </c>
      <c r="AA35" s="7">
        <f>100 + SUMIFS(NhatKy_ViPham!J:J, NhatKy_ViPham!E:E, "12_Toan_B", NhatKy_ViPham!F:F, B35, NhatKy_ViPham!C:C, "T10") - SUMIFS(NhatKy_ViPham!K:K, NhatKy_ViPham!E:E, "12_Toan_B", NhatKy_ViPham!F:F, B35, NhatKy_ViPham!C:C, "T10")</f>
        <v>100</v>
      </c>
      <c r="AB35" s="7">
        <f>100 + SUMIFS(NhatKy_ViPham!J:J, NhatKy_ViPham!E:E, "12_Toan_B", NhatKy_ViPham!F:F, B35, NhatKy_ViPham!C:C, "T11") - SUMIFS(NhatKy_ViPham!K:K, NhatKy_ViPham!E:E, "12_Toan_B", NhatKy_ViPham!F:F, B35, NhatKy_ViPham!C:C, "T11")</f>
        <v>100</v>
      </c>
      <c r="AC35" s="7">
        <f>100 + SUMIFS(NhatKy_ViPham!J:J, NhatKy_ViPham!E:E, "12_Toan_B", NhatKy_ViPham!F:F, B35, NhatKy_ViPham!C:C, "T12") - SUMIFS(NhatKy_ViPham!K:K, NhatKy_ViPham!E:E, "12_Toan_B", NhatKy_ViPham!F:F, B35, NhatKy_ViPham!C:C, "T12")</f>
        <v>100</v>
      </c>
      <c r="AD35" s="7">
        <f>100 + SUMIFS(NhatKy_ViPham!J:J, NhatKy_ViPham!E:E, "12_Toan_B", NhatKy_ViPham!F:F, B35, NhatKy_ViPham!C:C, "T13") - SUMIFS(NhatKy_ViPham!K:K, NhatKy_ViPham!E:E, "12_Toan_B", NhatKy_ViPham!F:F, B35, NhatKy_ViPham!C:C, "T13")</f>
        <v>100</v>
      </c>
      <c r="AE35" s="7">
        <f>100 + SUMIFS(NhatKy_ViPham!J:J, NhatKy_ViPham!E:E, "12_Toan_B", NhatKy_ViPham!F:F, B35, NhatKy_ViPham!C:C, "T14") - SUMIFS(NhatKy_ViPham!K:K, NhatKy_ViPham!E:E, "12_Toan_B", NhatKy_ViPham!F:F, B35, NhatKy_ViPham!C:C, "T14")</f>
        <v>100</v>
      </c>
      <c r="AF35" s="7">
        <f>100 + SUMIFS(NhatKy_ViPham!J:J, NhatKy_ViPham!E:E, "12_Toan_B", NhatKy_ViPham!F:F, B35, NhatKy_ViPham!C:C, "T15") - SUMIFS(NhatKy_ViPham!K:K, NhatKy_ViPham!E:E, "12_Toan_B", NhatKy_ViPham!F:F, B35, NhatKy_ViPham!C:C, "T15")</f>
        <v>100</v>
      </c>
      <c r="AG35" s="7">
        <f>100 + SUMIFS(NhatKy_ViPham!J:J, NhatKy_ViPham!E:E, "12_Toan_B", NhatKy_ViPham!F:F, B35, NhatKy_ViPham!C:C, "T16") - SUMIFS(NhatKy_ViPham!K:K, NhatKy_ViPham!E:E, "12_Toan_B", NhatKy_ViPham!F:F, B35, NhatKy_ViPham!C:C, "T16")</f>
        <v>100</v>
      </c>
      <c r="AH35" s="7">
        <f>100 + SUMIFS(NhatKy_ViPham!J:J, NhatKy_ViPham!E:E, "12_Toan_B", NhatKy_ViPham!F:F, B35, NhatKy_ViPham!C:C, "T17") - SUMIFS(NhatKy_ViPham!K:K, NhatKy_ViPham!E:E, "12_Toan_B", NhatKy_ViPham!F:F, B35, NhatKy_ViPham!C:C, "T17")</f>
        <v>100</v>
      </c>
      <c r="AI35" s="7">
        <f>100 + SUMIFS(NhatKy_ViPham!J:J, NhatKy_ViPham!E:E, "12_Toan_B", NhatKy_ViPham!F:F, B35, NhatKy_ViPham!C:C, "T18") - SUMIFS(NhatKy_ViPham!K:K, NhatKy_ViPham!E:E, "12_Toan_B", NhatKy_ViPham!F:F, B35, NhatKy_ViPham!C:C, "T18")</f>
        <v>100</v>
      </c>
      <c r="AJ35" s="7">
        <f>100 + SUMIFS(NhatKy_ViPham!J:J, NhatKy_ViPham!E:E, "12_Toan_B", NhatKy_ViPham!F:F, B35, NhatKy_ViPham!C:C, "T19") - SUMIFS(NhatKy_ViPham!K:K, NhatKy_ViPham!E:E, "12_Toan_B", NhatKy_ViPham!F:F, B35, NhatKy_ViPham!C:C, "T19")</f>
        <v>100</v>
      </c>
      <c r="AK35" s="7">
        <f>100 + SUMIFS(NhatKy_ViPham!J:J, NhatKy_ViPham!E:E, "12_Toan_B", NhatKy_ViPham!F:F, B35, NhatKy_ViPham!C:C, "T20") - SUMIFS(NhatKy_ViPham!K:K, NhatKy_ViPham!E:E, "12_Toan_B", NhatKy_ViPham!F:F, B35, NhatKy_ViPham!C:C, "T20")</f>
        <v>100</v>
      </c>
      <c r="AL35" s="7">
        <f>100 + SUMIFS(NhatKy_ViPham!J:J, NhatKy_ViPham!E:E, "12_Toan_B", NhatKy_ViPham!F:F, B35, NhatKy_ViPham!C:C, "T21") - SUMIFS(NhatKy_ViPham!K:K, NhatKy_ViPham!E:E, "12_Toan_B", NhatKy_ViPham!F:F, B35, NhatKy_ViPham!C:C, "T21")</f>
        <v>100</v>
      </c>
      <c r="AM35" s="7">
        <f>100 + SUMIFS(NhatKy_ViPham!J:J, NhatKy_ViPham!E:E, "12_Toan_B", NhatKy_ViPham!F:F, B35, NhatKy_ViPham!C:C, "T22") - SUMIFS(NhatKy_ViPham!K:K, NhatKy_ViPham!E:E, "12_Toan_B", NhatKy_ViPham!F:F, B35, NhatKy_ViPham!C:C, "T22")</f>
        <v>100</v>
      </c>
      <c r="AN35" s="7">
        <f>100 + SUMIFS(NhatKy_ViPham!J:J, NhatKy_ViPham!E:E, "12_Toan_B", NhatKy_ViPham!F:F, B35, NhatKy_ViPham!C:C, "T23") - SUMIFS(NhatKy_ViPham!K:K, NhatKy_ViPham!E:E, "12_Toan_B", NhatKy_ViPham!F:F, B35, NhatKy_ViPham!C:C, "T23")</f>
        <v>100</v>
      </c>
      <c r="AO35" s="7">
        <f>100 + SUMIFS(NhatKy_ViPham!J:J, NhatKy_ViPham!E:E, "12_Toan_B", NhatKy_ViPham!F:F, B35, NhatKy_ViPham!C:C, "T24") - SUMIFS(NhatKy_ViPham!K:K, NhatKy_ViPham!E:E, "12_Toan_B", NhatKy_ViPham!F:F, B35, NhatKy_ViPham!C:C, "T24")</f>
        <v>100</v>
      </c>
      <c r="AP35" s="7">
        <f>100 + SUMIFS(NhatKy_ViPham!J:J, NhatKy_ViPham!E:E, "12_Toan_B", NhatKy_ViPham!F:F, B35, NhatKy_ViPham!C:C, "T25") - SUMIFS(NhatKy_ViPham!K:K, NhatKy_ViPham!E:E, "12_Toan_B", NhatKy_ViPham!F:F, B35, NhatKy_ViPham!C:C, "T25")</f>
        <v>100</v>
      </c>
      <c r="AQ35" s="7">
        <f>100 + SUMIFS(NhatKy_ViPham!J:J, NhatKy_ViPham!E:E, "12_Toan_B", NhatKy_ViPham!F:F, B35, NhatKy_ViPham!C:C, "T26") - SUMIFS(NhatKy_ViPham!K:K, NhatKy_ViPham!E:E, "12_Toan_B", NhatKy_ViPham!F:F, B35, NhatKy_ViPham!C:C, "T26")</f>
        <v>100</v>
      </c>
      <c r="AR35" s="7">
        <f>100 + SUMIFS(NhatKy_ViPham!J:J, NhatKy_ViPham!E:E, "12_Toan_B", NhatKy_ViPham!F:F, B35, NhatKy_ViPham!C:C, "T27") - SUMIFS(NhatKy_ViPham!K:K, NhatKy_ViPham!E:E, "12_Toan_B", NhatKy_ViPham!F:F, B35, NhatKy_ViPham!C:C, "T27")</f>
        <v>100</v>
      </c>
      <c r="AS35" s="7">
        <f>100 + SUMIFS(NhatKy_ViPham!J:J, NhatKy_ViPham!E:E, "12_Toan_B", NhatKy_ViPham!F:F, B35, NhatKy_ViPham!C:C, "T28") - SUMIFS(NhatKy_ViPham!K:K, NhatKy_ViPham!E:E, "12_Toan_B", NhatKy_ViPham!F:F, B35, NhatKy_ViPham!C:C, "T28")</f>
        <v>100</v>
      </c>
      <c r="AT35" s="7">
        <f>100 + SUMIFS(NhatKy_ViPham!J:J, NhatKy_ViPham!E:E, "12_Toan_B", NhatKy_ViPham!F:F, B35, NhatKy_ViPham!C:C, "T29") - SUMIFS(NhatKy_ViPham!K:K, NhatKy_ViPham!E:E, "12_Toan_B", NhatKy_ViPham!F:F, B35, NhatKy_ViPham!C:C, "T29")</f>
        <v>100</v>
      </c>
      <c r="AU35" s="7">
        <f>100 + SUMIFS(NhatKy_ViPham!J:J, NhatKy_ViPham!E:E, "12_Toan_B", NhatKy_ViPham!F:F, B35, NhatKy_ViPham!C:C, "T30") - SUMIFS(NhatKy_ViPham!K:K, NhatKy_ViPham!E:E, "12_Toan_B", NhatKy_ViPham!F:F, B35, NhatKy_ViPham!C:C, "T30")</f>
        <v>100</v>
      </c>
      <c r="AV35" s="7">
        <f>100 + SUMIFS(NhatKy_ViPham!J:J, NhatKy_ViPham!E:E, "12_Toan_B", NhatKy_ViPham!F:F, B35, NhatKy_ViPham!C:C, "T31") - SUMIFS(NhatKy_ViPham!K:K, NhatKy_ViPham!E:E, "12_Toan_B", NhatKy_ViPham!F:F, B35, NhatKy_ViPham!C:C, "T31")</f>
        <v>100</v>
      </c>
      <c r="AW35" s="7">
        <f>100 + SUMIFS(NhatKy_ViPham!J:J, NhatKy_ViPham!E:E, "12_Toan_B", NhatKy_ViPham!F:F, B35, NhatKy_ViPham!C:C, "T32") - SUMIFS(NhatKy_ViPham!K:K, NhatKy_ViPham!E:E, "12_Toan_B", NhatKy_ViPham!F:F, B35, NhatKy_ViPham!C:C, "T32")</f>
        <v>100</v>
      </c>
      <c r="AX35" s="7">
        <f>100 + SUMIFS(NhatKy_ViPham!J:J, NhatKy_ViPham!E:E, "12_Toan_B", NhatKy_ViPham!F:F, B35, NhatKy_ViPham!C:C, "T33") - SUMIFS(NhatKy_ViPham!K:K, NhatKy_ViPham!E:E, "12_Toan_B", NhatKy_ViPham!F:F, B35, NhatKy_ViPham!C:C, "T33")</f>
        <v>100</v>
      </c>
      <c r="AY35" s="7">
        <f>100 + SUMIFS(NhatKy_ViPham!J:J, NhatKy_ViPham!E:E, "12_Toan_B", NhatKy_ViPham!F:F, B35, NhatKy_ViPham!C:C, "T34") - SUMIFS(NhatKy_ViPham!K:K, NhatKy_ViPham!E:E, "12_Toan_B", NhatKy_ViPham!F:F, B35, NhatKy_ViPham!C:C, "T34")</f>
        <v>100</v>
      </c>
      <c r="AZ35" s="7">
        <f>100 + SUMIFS(NhatKy_ViPham!J:J, NhatKy_ViPham!E:E, "12_Toan_B", NhatKy_ViPham!F:F, B35, NhatKy_ViPham!C:C, "T35") - SUMIFS(NhatKy_ViPham!K:K, NhatKy_ViPham!E:E, "12_Toan_B", NhatKy_ViPham!F:F, B35, NhatKy_ViPham!C:C, "T35")</f>
        <v>100</v>
      </c>
      <c r="BA35" s="12">
        <f t="shared" si="0"/>
        <v>100</v>
      </c>
      <c r="BB35" s="11" t="s">
        <v>430</v>
      </c>
      <c r="BC35" s="14" t="str">
        <f t="shared" si="1"/>
        <v>Tốt</v>
      </c>
      <c r="BD35" s="10" t="str">
        <f t="shared" si="2"/>
        <v>🟢 BÌNH THƯỜNG</v>
      </c>
    </row>
    <row r="36" spans="1:56" x14ac:dyDescent="0.25">
      <c r="A36" s="5">
        <v>28</v>
      </c>
      <c r="B36" s="15" t="s">
        <v>2317</v>
      </c>
      <c r="C36" s="5" t="s">
        <v>2318</v>
      </c>
      <c r="D36" s="5" t="s">
        <v>429</v>
      </c>
      <c r="E36" s="11" t="s">
        <v>430</v>
      </c>
      <c r="F36" s="6">
        <f>SUMIFS(NhatKy_ViPham!K:K, NhatKy_ViPham!E:E, "12_Toan_B", NhatKy_ViPham!F:F, B36, NhatKy_ViPham!H:H, "L01")</f>
        <v>0</v>
      </c>
      <c r="G36" s="6">
        <f>SUMIFS(NhatKy_ViPham!K:K, NhatKy_ViPham!E:E, "12_Toan_B", NhatKy_ViPham!F:F, B36, NhatKy_ViPham!H:H, "L02")</f>
        <v>0</v>
      </c>
      <c r="H36" s="6">
        <f>SUMIFS(NhatKy_ViPham!K:K, NhatKy_ViPham!E:E, "12_Toan_B", NhatKy_ViPham!F:F, B36, NhatKy_ViPham!H:H, "L03")</f>
        <v>0</v>
      </c>
      <c r="I36" s="6">
        <f>SUMIFS(NhatKy_ViPham!K:K, NhatKy_ViPham!E:E, "12_Toan_B", NhatKy_ViPham!F:F, B36, NhatKy_ViPham!H:H, "L04")</f>
        <v>0</v>
      </c>
      <c r="J36" s="6">
        <f>SUMIFS(NhatKy_ViPham!K:K, NhatKy_ViPham!E:E, "12_Toan_B", NhatKy_ViPham!F:F, B36, NhatKy_ViPham!H:H, "L05")</f>
        <v>0</v>
      </c>
      <c r="K36" s="6">
        <f>SUMIFS(NhatKy_ViPham!K:K, NhatKy_ViPham!E:E, "12_Toan_B", NhatKy_ViPham!F:F, B36, NhatKy_ViPham!H:H, "L06")</f>
        <v>0</v>
      </c>
      <c r="L36" s="6">
        <f>SUMIFS(NhatKy_ViPham!K:K, NhatKy_ViPham!E:E, "12_Toan_B", NhatKy_ViPham!F:F, B36, NhatKy_ViPham!H:H, "L07")</f>
        <v>0</v>
      </c>
      <c r="M36" s="6">
        <f>SUMIFS(NhatKy_ViPham!K:K, NhatKy_ViPham!E:E, "12_Toan_B", NhatKy_ViPham!F:F, B36, NhatKy_ViPham!H:H, "L08")</f>
        <v>0</v>
      </c>
      <c r="N36" s="6">
        <f>SUMIFS(NhatKy_ViPham!K:K, NhatKy_ViPham!E:E, "12_Toan_B", NhatKy_ViPham!F:F, B36, NhatKy_ViPham!H:H, "L09")</f>
        <v>0</v>
      </c>
      <c r="O36" s="6">
        <f>SUMIFS(NhatKy_ViPham!K:K, NhatKy_ViPham!E:E, "12_Toan_B", NhatKy_ViPham!F:F, B36, NhatKy_ViPham!H:H, "L10")</f>
        <v>0</v>
      </c>
      <c r="P36" s="12">
        <f>SUMIFS(NhatKy_ViPham!J:J, NhatKy_ViPham!E:E, "12_Toan_B", NhatKy_ViPham!F:F, B36)</f>
        <v>0</v>
      </c>
      <c r="Q36" s="13">
        <f>SUMIFS(NhatKy_ViPham!K:K, NhatKy_ViPham!E:E, "12_Toan_B", NhatKy_ViPham!F:F, B36)</f>
        <v>0</v>
      </c>
      <c r="R36" s="6">
        <f>100 + SUMIFS(NhatKy_ViPham!J:J, NhatKy_ViPham!E:E, "12_Toan_B", NhatKy_ViPham!F:F, B36, NhatKy_ViPham!C:C, "T1") - SUMIFS(NhatKy_ViPham!K:K, NhatKy_ViPham!E:E, "12_Toan_B", NhatKy_ViPham!F:F, B36, NhatKy_ViPham!C:C, "T1")</f>
        <v>100</v>
      </c>
      <c r="S36" s="6">
        <f>100 + SUMIFS(NhatKy_ViPham!J:J, NhatKy_ViPham!E:E, "12_Toan_B", NhatKy_ViPham!F:F, B36, NhatKy_ViPham!C:C, "T2") - SUMIFS(NhatKy_ViPham!K:K, NhatKy_ViPham!E:E, "12_Toan_B", NhatKy_ViPham!F:F, B36, NhatKy_ViPham!C:C, "T2")</f>
        <v>100</v>
      </c>
      <c r="T36" s="6">
        <f>100 + SUMIFS(NhatKy_ViPham!J:J, NhatKy_ViPham!E:E, "12_Toan_B", NhatKy_ViPham!F:F, B36, NhatKy_ViPham!C:C, "T3") - SUMIFS(NhatKy_ViPham!K:K, NhatKy_ViPham!E:E, "12_Toan_B", NhatKy_ViPham!F:F, B36, NhatKy_ViPham!C:C, "T3")</f>
        <v>100</v>
      </c>
      <c r="U36" s="6">
        <f>100 + SUMIFS(NhatKy_ViPham!J:J, NhatKy_ViPham!E:E, "12_Toan_B", NhatKy_ViPham!F:F, B36, NhatKy_ViPham!C:C, "T4") - SUMIFS(NhatKy_ViPham!K:K, NhatKy_ViPham!E:E, "12_Toan_B", NhatKy_ViPham!F:F, B36, NhatKy_ViPham!C:C, "T4")</f>
        <v>100</v>
      </c>
      <c r="V36" s="6">
        <f>100 + SUMIFS(NhatKy_ViPham!J:J, NhatKy_ViPham!E:E, "12_Toan_B", NhatKy_ViPham!F:F, B36, NhatKy_ViPham!C:C, "T5") - SUMIFS(NhatKy_ViPham!K:K, NhatKy_ViPham!E:E, "12_Toan_B", NhatKy_ViPham!F:F, B36, NhatKy_ViPham!C:C, "T5")</f>
        <v>100</v>
      </c>
      <c r="W36" s="6">
        <f>100 + SUMIFS(NhatKy_ViPham!J:J, NhatKy_ViPham!E:E, "12_Toan_B", NhatKy_ViPham!F:F, B36, NhatKy_ViPham!C:C, "T6") - SUMIFS(NhatKy_ViPham!K:K, NhatKy_ViPham!E:E, "12_Toan_B", NhatKy_ViPham!F:F, B36, NhatKy_ViPham!C:C, "T6")</f>
        <v>100</v>
      </c>
      <c r="X36" s="6">
        <f>100 + SUMIFS(NhatKy_ViPham!J:J, NhatKy_ViPham!E:E, "12_Toan_B", NhatKy_ViPham!F:F, B36, NhatKy_ViPham!C:C, "T7") - SUMIFS(NhatKy_ViPham!K:K, NhatKy_ViPham!E:E, "12_Toan_B", NhatKy_ViPham!F:F, B36, NhatKy_ViPham!C:C, "T7")</f>
        <v>100</v>
      </c>
      <c r="Y36" s="6">
        <f>100 + SUMIFS(NhatKy_ViPham!J:J, NhatKy_ViPham!E:E, "12_Toan_B", NhatKy_ViPham!F:F, B36, NhatKy_ViPham!C:C, "T8") - SUMIFS(NhatKy_ViPham!K:K, NhatKy_ViPham!E:E, "12_Toan_B", NhatKy_ViPham!F:F, B36, NhatKy_ViPham!C:C, "T8")</f>
        <v>100</v>
      </c>
      <c r="Z36" s="6">
        <f>100 + SUMIFS(NhatKy_ViPham!J:J, NhatKy_ViPham!E:E, "12_Toan_B", NhatKy_ViPham!F:F, B36, NhatKy_ViPham!C:C, "T9") - SUMIFS(NhatKy_ViPham!K:K, NhatKy_ViPham!E:E, "12_Toan_B", NhatKy_ViPham!F:F, B36, NhatKy_ViPham!C:C, "T9")</f>
        <v>100</v>
      </c>
      <c r="AA36" s="6">
        <f>100 + SUMIFS(NhatKy_ViPham!J:J, NhatKy_ViPham!E:E, "12_Toan_B", NhatKy_ViPham!F:F, B36, NhatKy_ViPham!C:C, "T10") - SUMIFS(NhatKy_ViPham!K:K, NhatKy_ViPham!E:E, "12_Toan_B", NhatKy_ViPham!F:F, B36, NhatKy_ViPham!C:C, "T10")</f>
        <v>100</v>
      </c>
      <c r="AB36" s="6">
        <f>100 + SUMIFS(NhatKy_ViPham!J:J, NhatKy_ViPham!E:E, "12_Toan_B", NhatKy_ViPham!F:F, B36, NhatKy_ViPham!C:C, "T11") - SUMIFS(NhatKy_ViPham!K:K, NhatKy_ViPham!E:E, "12_Toan_B", NhatKy_ViPham!F:F, B36, NhatKy_ViPham!C:C, "T11")</f>
        <v>100</v>
      </c>
      <c r="AC36" s="6">
        <f>100 + SUMIFS(NhatKy_ViPham!J:J, NhatKy_ViPham!E:E, "12_Toan_B", NhatKy_ViPham!F:F, B36, NhatKy_ViPham!C:C, "T12") - SUMIFS(NhatKy_ViPham!K:K, NhatKy_ViPham!E:E, "12_Toan_B", NhatKy_ViPham!F:F, B36, NhatKy_ViPham!C:C, "T12")</f>
        <v>100</v>
      </c>
      <c r="AD36" s="6">
        <f>100 + SUMIFS(NhatKy_ViPham!J:J, NhatKy_ViPham!E:E, "12_Toan_B", NhatKy_ViPham!F:F, B36, NhatKy_ViPham!C:C, "T13") - SUMIFS(NhatKy_ViPham!K:K, NhatKy_ViPham!E:E, "12_Toan_B", NhatKy_ViPham!F:F, B36, NhatKy_ViPham!C:C, "T13")</f>
        <v>100</v>
      </c>
      <c r="AE36" s="6">
        <f>100 + SUMIFS(NhatKy_ViPham!J:J, NhatKy_ViPham!E:E, "12_Toan_B", NhatKy_ViPham!F:F, B36, NhatKy_ViPham!C:C, "T14") - SUMIFS(NhatKy_ViPham!K:K, NhatKy_ViPham!E:E, "12_Toan_B", NhatKy_ViPham!F:F, B36, NhatKy_ViPham!C:C, "T14")</f>
        <v>100</v>
      </c>
      <c r="AF36" s="6">
        <f>100 + SUMIFS(NhatKy_ViPham!J:J, NhatKy_ViPham!E:E, "12_Toan_B", NhatKy_ViPham!F:F, B36, NhatKy_ViPham!C:C, "T15") - SUMIFS(NhatKy_ViPham!K:K, NhatKy_ViPham!E:E, "12_Toan_B", NhatKy_ViPham!F:F, B36, NhatKy_ViPham!C:C, "T15")</f>
        <v>100</v>
      </c>
      <c r="AG36" s="6">
        <f>100 + SUMIFS(NhatKy_ViPham!J:J, NhatKy_ViPham!E:E, "12_Toan_B", NhatKy_ViPham!F:F, B36, NhatKy_ViPham!C:C, "T16") - SUMIFS(NhatKy_ViPham!K:K, NhatKy_ViPham!E:E, "12_Toan_B", NhatKy_ViPham!F:F, B36, NhatKy_ViPham!C:C, "T16")</f>
        <v>100</v>
      </c>
      <c r="AH36" s="6">
        <f>100 + SUMIFS(NhatKy_ViPham!J:J, NhatKy_ViPham!E:E, "12_Toan_B", NhatKy_ViPham!F:F, B36, NhatKy_ViPham!C:C, "T17") - SUMIFS(NhatKy_ViPham!K:K, NhatKy_ViPham!E:E, "12_Toan_B", NhatKy_ViPham!F:F, B36, NhatKy_ViPham!C:C, "T17")</f>
        <v>100</v>
      </c>
      <c r="AI36" s="6">
        <f>100 + SUMIFS(NhatKy_ViPham!J:J, NhatKy_ViPham!E:E, "12_Toan_B", NhatKy_ViPham!F:F, B36, NhatKy_ViPham!C:C, "T18") - SUMIFS(NhatKy_ViPham!K:K, NhatKy_ViPham!E:E, "12_Toan_B", NhatKy_ViPham!F:F, B36, NhatKy_ViPham!C:C, "T18")</f>
        <v>100</v>
      </c>
      <c r="AJ36" s="6">
        <f>100 + SUMIFS(NhatKy_ViPham!J:J, NhatKy_ViPham!E:E, "12_Toan_B", NhatKy_ViPham!F:F, B36, NhatKy_ViPham!C:C, "T19") - SUMIFS(NhatKy_ViPham!K:K, NhatKy_ViPham!E:E, "12_Toan_B", NhatKy_ViPham!F:F, B36, NhatKy_ViPham!C:C, "T19")</f>
        <v>100</v>
      </c>
      <c r="AK36" s="6">
        <f>100 + SUMIFS(NhatKy_ViPham!J:J, NhatKy_ViPham!E:E, "12_Toan_B", NhatKy_ViPham!F:F, B36, NhatKy_ViPham!C:C, "T20") - SUMIFS(NhatKy_ViPham!K:K, NhatKy_ViPham!E:E, "12_Toan_B", NhatKy_ViPham!F:F, B36, NhatKy_ViPham!C:C, "T20")</f>
        <v>100</v>
      </c>
      <c r="AL36" s="6">
        <f>100 + SUMIFS(NhatKy_ViPham!J:J, NhatKy_ViPham!E:E, "12_Toan_B", NhatKy_ViPham!F:F, B36, NhatKy_ViPham!C:C, "T21") - SUMIFS(NhatKy_ViPham!K:K, NhatKy_ViPham!E:E, "12_Toan_B", NhatKy_ViPham!F:F, B36, NhatKy_ViPham!C:C, "T21")</f>
        <v>100</v>
      </c>
      <c r="AM36" s="6">
        <f>100 + SUMIFS(NhatKy_ViPham!J:J, NhatKy_ViPham!E:E, "12_Toan_B", NhatKy_ViPham!F:F, B36, NhatKy_ViPham!C:C, "T22") - SUMIFS(NhatKy_ViPham!K:K, NhatKy_ViPham!E:E, "12_Toan_B", NhatKy_ViPham!F:F, B36, NhatKy_ViPham!C:C, "T22")</f>
        <v>100</v>
      </c>
      <c r="AN36" s="6">
        <f>100 + SUMIFS(NhatKy_ViPham!J:J, NhatKy_ViPham!E:E, "12_Toan_B", NhatKy_ViPham!F:F, B36, NhatKy_ViPham!C:C, "T23") - SUMIFS(NhatKy_ViPham!K:K, NhatKy_ViPham!E:E, "12_Toan_B", NhatKy_ViPham!F:F, B36, NhatKy_ViPham!C:C, "T23")</f>
        <v>100</v>
      </c>
      <c r="AO36" s="6">
        <f>100 + SUMIFS(NhatKy_ViPham!J:J, NhatKy_ViPham!E:E, "12_Toan_B", NhatKy_ViPham!F:F, B36, NhatKy_ViPham!C:C, "T24") - SUMIFS(NhatKy_ViPham!K:K, NhatKy_ViPham!E:E, "12_Toan_B", NhatKy_ViPham!F:F, B36, NhatKy_ViPham!C:C, "T24")</f>
        <v>100</v>
      </c>
      <c r="AP36" s="6">
        <f>100 + SUMIFS(NhatKy_ViPham!J:J, NhatKy_ViPham!E:E, "12_Toan_B", NhatKy_ViPham!F:F, B36, NhatKy_ViPham!C:C, "T25") - SUMIFS(NhatKy_ViPham!K:K, NhatKy_ViPham!E:E, "12_Toan_B", NhatKy_ViPham!F:F, B36, NhatKy_ViPham!C:C, "T25")</f>
        <v>100</v>
      </c>
      <c r="AQ36" s="6">
        <f>100 + SUMIFS(NhatKy_ViPham!J:J, NhatKy_ViPham!E:E, "12_Toan_B", NhatKy_ViPham!F:F, B36, NhatKy_ViPham!C:C, "T26") - SUMIFS(NhatKy_ViPham!K:K, NhatKy_ViPham!E:E, "12_Toan_B", NhatKy_ViPham!F:F, B36, NhatKy_ViPham!C:C, "T26")</f>
        <v>100</v>
      </c>
      <c r="AR36" s="6">
        <f>100 + SUMIFS(NhatKy_ViPham!J:J, NhatKy_ViPham!E:E, "12_Toan_B", NhatKy_ViPham!F:F, B36, NhatKy_ViPham!C:C, "T27") - SUMIFS(NhatKy_ViPham!K:K, NhatKy_ViPham!E:E, "12_Toan_B", NhatKy_ViPham!F:F, B36, NhatKy_ViPham!C:C, "T27")</f>
        <v>100</v>
      </c>
      <c r="AS36" s="6">
        <f>100 + SUMIFS(NhatKy_ViPham!J:J, NhatKy_ViPham!E:E, "12_Toan_B", NhatKy_ViPham!F:F, B36, NhatKy_ViPham!C:C, "T28") - SUMIFS(NhatKy_ViPham!K:K, NhatKy_ViPham!E:E, "12_Toan_B", NhatKy_ViPham!F:F, B36, NhatKy_ViPham!C:C, "T28")</f>
        <v>100</v>
      </c>
      <c r="AT36" s="6">
        <f>100 + SUMIFS(NhatKy_ViPham!J:J, NhatKy_ViPham!E:E, "12_Toan_B", NhatKy_ViPham!F:F, B36, NhatKy_ViPham!C:C, "T29") - SUMIFS(NhatKy_ViPham!K:K, NhatKy_ViPham!E:E, "12_Toan_B", NhatKy_ViPham!F:F, B36, NhatKy_ViPham!C:C, "T29")</f>
        <v>100</v>
      </c>
      <c r="AU36" s="6">
        <f>100 + SUMIFS(NhatKy_ViPham!J:J, NhatKy_ViPham!E:E, "12_Toan_B", NhatKy_ViPham!F:F, B36, NhatKy_ViPham!C:C, "T30") - SUMIFS(NhatKy_ViPham!K:K, NhatKy_ViPham!E:E, "12_Toan_B", NhatKy_ViPham!F:F, B36, NhatKy_ViPham!C:C, "T30")</f>
        <v>100</v>
      </c>
      <c r="AV36" s="6">
        <f>100 + SUMIFS(NhatKy_ViPham!J:J, NhatKy_ViPham!E:E, "12_Toan_B", NhatKy_ViPham!F:F, B36, NhatKy_ViPham!C:C, "T31") - SUMIFS(NhatKy_ViPham!K:K, NhatKy_ViPham!E:E, "12_Toan_B", NhatKy_ViPham!F:F, B36, NhatKy_ViPham!C:C, "T31")</f>
        <v>100</v>
      </c>
      <c r="AW36" s="6">
        <f>100 + SUMIFS(NhatKy_ViPham!J:J, NhatKy_ViPham!E:E, "12_Toan_B", NhatKy_ViPham!F:F, B36, NhatKy_ViPham!C:C, "T32") - SUMIFS(NhatKy_ViPham!K:K, NhatKy_ViPham!E:E, "12_Toan_B", NhatKy_ViPham!F:F, B36, NhatKy_ViPham!C:C, "T32")</f>
        <v>100</v>
      </c>
      <c r="AX36" s="6">
        <f>100 + SUMIFS(NhatKy_ViPham!J:J, NhatKy_ViPham!E:E, "12_Toan_B", NhatKy_ViPham!F:F, B36, NhatKy_ViPham!C:C, "T33") - SUMIFS(NhatKy_ViPham!K:K, NhatKy_ViPham!E:E, "12_Toan_B", NhatKy_ViPham!F:F, B36, NhatKy_ViPham!C:C, "T33")</f>
        <v>100</v>
      </c>
      <c r="AY36" s="6">
        <f>100 + SUMIFS(NhatKy_ViPham!J:J, NhatKy_ViPham!E:E, "12_Toan_B", NhatKy_ViPham!F:F, B36, NhatKy_ViPham!C:C, "T34") - SUMIFS(NhatKy_ViPham!K:K, NhatKy_ViPham!E:E, "12_Toan_B", NhatKy_ViPham!F:F, B36, NhatKy_ViPham!C:C, "T34")</f>
        <v>100</v>
      </c>
      <c r="AZ36" s="6">
        <f>100 + SUMIFS(NhatKy_ViPham!J:J, NhatKy_ViPham!E:E, "12_Toan_B", NhatKy_ViPham!F:F, B36, NhatKy_ViPham!C:C, "T35") - SUMIFS(NhatKy_ViPham!K:K, NhatKy_ViPham!E:E, "12_Toan_B", NhatKy_ViPham!F:F, B36, NhatKy_ViPham!C:C, "T35")</f>
        <v>100</v>
      </c>
      <c r="BA36" s="12">
        <f t="shared" si="0"/>
        <v>100</v>
      </c>
      <c r="BB36" s="11" t="s">
        <v>430</v>
      </c>
      <c r="BC36" s="16" t="str">
        <f t="shared" si="1"/>
        <v>Tốt</v>
      </c>
      <c r="BD36" s="15" t="str">
        <f t="shared" si="2"/>
        <v>🟢 BÌNH THƯỜNG</v>
      </c>
    </row>
    <row r="37" spans="1:56" x14ac:dyDescent="0.25">
      <c r="A37" s="4">
        <v>29</v>
      </c>
      <c r="B37" s="10" t="s">
        <v>2319</v>
      </c>
      <c r="C37" s="4" t="s">
        <v>2320</v>
      </c>
      <c r="D37" s="4" t="s">
        <v>435</v>
      </c>
      <c r="E37" s="11" t="s">
        <v>430</v>
      </c>
      <c r="F37" s="7">
        <f>SUMIFS(NhatKy_ViPham!K:K, NhatKy_ViPham!E:E, "12_Toan_B", NhatKy_ViPham!F:F, B37, NhatKy_ViPham!H:H, "L01")</f>
        <v>0</v>
      </c>
      <c r="G37" s="7">
        <f>SUMIFS(NhatKy_ViPham!K:K, NhatKy_ViPham!E:E, "12_Toan_B", NhatKy_ViPham!F:F, B37, NhatKy_ViPham!H:H, "L02")</f>
        <v>0</v>
      </c>
      <c r="H37" s="7">
        <f>SUMIFS(NhatKy_ViPham!K:K, NhatKy_ViPham!E:E, "12_Toan_B", NhatKy_ViPham!F:F, B37, NhatKy_ViPham!H:H, "L03")</f>
        <v>0</v>
      </c>
      <c r="I37" s="7">
        <f>SUMIFS(NhatKy_ViPham!K:K, NhatKy_ViPham!E:E, "12_Toan_B", NhatKy_ViPham!F:F, B37, NhatKy_ViPham!H:H, "L04")</f>
        <v>0</v>
      </c>
      <c r="J37" s="7">
        <f>SUMIFS(NhatKy_ViPham!K:K, NhatKy_ViPham!E:E, "12_Toan_B", NhatKy_ViPham!F:F, B37, NhatKy_ViPham!H:H, "L05")</f>
        <v>0</v>
      </c>
      <c r="K37" s="7">
        <f>SUMIFS(NhatKy_ViPham!K:K, NhatKy_ViPham!E:E, "12_Toan_B", NhatKy_ViPham!F:F, B37, NhatKy_ViPham!H:H, "L06")</f>
        <v>0</v>
      </c>
      <c r="L37" s="7">
        <f>SUMIFS(NhatKy_ViPham!K:K, NhatKy_ViPham!E:E, "12_Toan_B", NhatKy_ViPham!F:F, B37, NhatKy_ViPham!H:H, "L07")</f>
        <v>0</v>
      </c>
      <c r="M37" s="7">
        <f>SUMIFS(NhatKy_ViPham!K:K, NhatKy_ViPham!E:E, "12_Toan_B", NhatKy_ViPham!F:F, B37, NhatKy_ViPham!H:H, "L08")</f>
        <v>0</v>
      </c>
      <c r="N37" s="7">
        <f>SUMIFS(NhatKy_ViPham!K:K, NhatKy_ViPham!E:E, "12_Toan_B", NhatKy_ViPham!F:F, B37, NhatKy_ViPham!H:H, "L09")</f>
        <v>0</v>
      </c>
      <c r="O37" s="7">
        <f>SUMIFS(NhatKy_ViPham!K:K, NhatKy_ViPham!E:E, "12_Toan_B", NhatKy_ViPham!F:F, B37, NhatKy_ViPham!H:H, "L10")</f>
        <v>0</v>
      </c>
      <c r="P37" s="12">
        <f>SUMIFS(NhatKy_ViPham!J:J, NhatKy_ViPham!E:E, "12_Toan_B", NhatKy_ViPham!F:F, B37)</f>
        <v>0</v>
      </c>
      <c r="Q37" s="13">
        <f>SUMIFS(NhatKy_ViPham!K:K, NhatKy_ViPham!E:E, "12_Toan_B", NhatKy_ViPham!F:F, B37)</f>
        <v>0</v>
      </c>
      <c r="R37" s="7">
        <f>100 + SUMIFS(NhatKy_ViPham!J:J, NhatKy_ViPham!E:E, "12_Toan_B", NhatKy_ViPham!F:F, B37, NhatKy_ViPham!C:C, "T1") - SUMIFS(NhatKy_ViPham!K:K, NhatKy_ViPham!E:E, "12_Toan_B", NhatKy_ViPham!F:F, B37, NhatKy_ViPham!C:C, "T1")</f>
        <v>100</v>
      </c>
      <c r="S37" s="7">
        <f>100 + SUMIFS(NhatKy_ViPham!J:J, NhatKy_ViPham!E:E, "12_Toan_B", NhatKy_ViPham!F:F, B37, NhatKy_ViPham!C:C, "T2") - SUMIFS(NhatKy_ViPham!K:K, NhatKy_ViPham!E:E, "12_Toan_B", NhatKy_ViPham!F:F, B37, NhatKy_ViPham!C:C, "T2")</f>
        <v>100</v>
      </c>
      <c r="T37" s="7">
        <f>100 + SUMIFS(NhatKy_ViPham!J:J, NhatKy_ViPham!E:E, "12_Toan_B", NhatKy_ViPham!F:F, B37, NhatKy_ViPham!C:C, "T3") - SUMIFS(NhatKy_ViPham!K:K, NhatKy_ViPham!E:E, "12_Toan_B", NhatKy_ViPham!F:F, B37, NhatKy_ViPham!C:C, "T3")</f>
        <v>100</v>
      </c>
      <c r="U37" s="7">
        <f>100 + SUMIFS(NhatKy_ViPham!J:J, NhatKy_ViPham!E:E, "12_Toan_B", NhatKy_ViPham!F:F, B37, NhatKy_ViPham!C:C, "T4") - SUMIFS(NhatKy_ViPham!K:K, NhatKy_ViPham!E:E, "12_Toan_B", NhatKy_ViPham!F:F, B37, NhatKy_ViPham!C:C, "T4")</f>
        <v>100</v>
      </c>
      <c r="V37" s="7">
        <f>100 + SUMIFS(NhatKy_ViPham!J:J, NhatKy_ViPham!E:E, "12_Toan_B", NhatKy_ViPham!F:F, B37, NhatKy_ViPham!C:C, "T5") - SUMIFS(NhatKy_ViPham!K:K, NhatKy_ViPham!E:E, "12_Toan_B", NhatKy_ViPham!F:F, B37, NhatKy_ViPham!C:C, "T5")</f>
        <v>100</v>
      </c>
      <c r="W37" s="7">
        <f>100 + SUMIFS(NhatKy_ViPham!J:J, NhatKy_ViPham!E:E, "12_Toan_B", NhatKy_ViPham!F:F, B37, NhatKy_ViPham!C:C, "T6") - SUMIFS(NhatKy_ViPham!K:K, NhatKy_ViPham!E:E, "12_Toan_B", NhatKy_ViPham!F:F, B37, NhatKy_ViPham!C:C, "T6")</f>
        <v>100</v>
      </c>
      <c r="X37" s="7">
        <f>100 + SUMIFS(NhatKy_ViPham!J:J, NhatKy_ViPham!E:E, "12_Toan_B", NhatKy_ViPham!F:F, B37, NhatKy_ViPham!C:C, "T7") - SUMIFS(NhatKy_ViPham!K:K, NhatKy_ViPham!E:E, "12_Toan_B", NhatKy_ViPham!F:F, B37, NhatKy_ViPham!C:C, "T7")</f>
        <v>100</v>
      </c>
      <c r="Y37" s="7">
        <f>100 + SUMIFS(NhatKy_ViPham!J:J, NhatKy_ViPham!E:E, "12_Toan_B", NhatKy_ViPham!F:F, B37, NhatKy_ViPham!C:C, "T8") - SUMIFS(NhatKy_ViPham!K:K, NhatKy_ViPham!E:E, "12_Toan_B", NhatKy_ViPham!F:F, B37, NhatKy_ViPham!C:C, "T8")</f>
        <v>100</v>
      </c>
      <c r="Z37" s="7">
        <f>100 + SUMIFS(NhatKy_ViPham!J:J, NhatKy_ViPham!E:E, "12_Toan_B", NhatKy_ViPham!F:F, B37, NhatKy_ViPham!C:C, "T9") - SUMIFS(NhatKy_ViPham!K:K, NhatKy_ViPham!E:E, "12_Toan_B", NhatKy_ViPham!F:F, B37, NhatKy_ViPham!C:C, "T9")</f>
        <v>100</v>
      </c>
      <c r="AA37" s="7">
        <f>100 + SUMIFS(NhatKy_ViPham!J:J, NhatKy_ViPham!E:E, "12_Toan_B", NhatKy_ViPham!F:F, B37, NhatKy_ViPham!C:C, "T10") - SUMIFS(NhatKy_ViPham!K:K, NhatKy_ViPham!E:E, "12_Toan_B", NhatKy_ViPham!F:F, B37, NhatKy_ViPham!C:C, "T10")</f>
        <v>100</v>
      </c>
      <c r="AB37" s="7">
        <f>100 + SUMIFS(NhatKy_ViPham!J:J, NhatKy_ViPham!E:E, "12_Toan_B", NhatKy_ViPham!F:F, B37, NhatKy_ViPham!C:C, "T11") - SUMIFS(NhatKy_ViPham!K:K, NhatKy_ViPham!E:E, "12_Toan_B", NhatKy_ViPham!F:F, B37, NhatKy_ViPham!C:C, "T11")</f>
        <v>100</v>
      </c>
      <c r="AC37" s="7">
        <f>100 + SUMIFS(NhatKy_ViPham!J:J, NhatKy_ViPham!E:E, "12_Toan_B", NhatKy_ViPham!F:F, B37, NhatKy_ViPham!C:C, "T12") - SUMIFS(NhatKy_ViPham!K:K, NhatKy_ViPham!E:E, "12_Toan_B", NhatKy_ViPham!F:F, B37, NhatKy_ViPham!C:C, "T12")</f>
        <v>100</v>
      </c>
      <c r="AD37" s="7">
        <f>100 + SUMIFS(NhatKy_ViPham!J:J, NhatKy_ViPham!E:E, "12_Toan_B", NhatKy_ViPham!F:F, B37, NhatKy_ViPham!C:C, "T13") - SUMIFS(NhatKy_ViPham!K:K, NhatKy_ViPham!E:E, "12_Toan_B", NhatKy_ViPham!F:F, B37, NhatKy_ViPham!C:C, "T13")</f>
        <v>100</v>
      </c>
      <c r="AE37" s="7">
        <f>100 + SUMIFS(NhatKy_ViPham!J:J, NhatKy_ViPham!E:E, "12_Toan_B", NhatKy_ViPham!F:F, B37, NhatKy_ViPham!C:C, "T14") - SUMIFS(NhatKy_ViPham!K:K, NhatKy_ViPham!E:E, "12_Toan_B", NhatKy_ViPham!F:F, B37, NhatKy_ViPham!C:C, "T14")</f>
        <v>100</v>
      </c>
      <c r="AF37" s="7">
        <f>100 + SUMIFS(NhatKy_ViPham!J:J, NhatKy_ViPham!E:E, "12_Toan_B", NhatKy_ViPham!F:F, B37, NhatKy_ViPham!C:C, "T15") - SUMIFS(NhatKy_ViPham!K:K, NhatKy_ViPham!E:E, "12_Toan_B", NhatKy_ViPham!F:F, B37, NhatKy_ViPham!C:C, "T15")</f>
        <v>100</v>
      </c>
      <c r="AG37" s="7">
        <f>100 + SUMIFS(NhatKy_ViPham!J:J, NhatKy_ViPham!E:E, "12_Toan_B", NhatKy_ViPham!F:F, B37, NhatKy_ViPham!C:C, "T16") - SUMIFS(NhatKy_ViPham!K:K, NhatKy_ViPham!E:E, "12_Toan_B", NhatKy_ViPham!F:F, B37, NhatKy_ViPham!C:C, "T16")</f>
        <v>100</v>
      </c>
      <c r="AH37" s="7">
        <f>100 + SUMIFS(NhatKy_ViPham!J:J, NhatKy_ViPham!E:E, "12_Toan_B", NhatKy_ViPham!F:F, B37, NhatKy_ViPham!C:C, "T17") - SUMIFS(NhatKy_ViPham!K:K, NhatKy_ViPham!E:E, "12_Toan_B", NhatKy_ViPham!F:F, B37, NhatKy_ViPham!C:C, "T17")</f>
        <v>100</v>
      </c>
      <c r="AI37" s="7">
        <f>100 + SUMIFS(NhatKy_ViPham!J:J, NhatKy_ViPham!E:E, "12_Toan_B", NhatKy_ViPham!F:F, B37, NhatKy_ViPham!C:C, "T18") - SUMIFS(NhatKy_ViPham!K:K, NhatKy_ViPham!E:E, "12_Toan_B", NhatKy_ViPham!F:F, B37, NhatKy_ViPham!C:C, "T18")</f>
        <v>100</v>
      </c>
      <c r="AJ37" s="7">
        <f>100 + SUMIFS(NhatKy_ViPham!J:J, NhatKy_ViPham!E:E, "12_Toan_B", NhatKy_ViPham!F:F, B37, NhatKy_ViPham!C:C, "T19") - SUMIFS(NhatKy_ViPham!K:K, NhatKy_ViPham!E:E, "12_Toan_B", NhatKy_ViPham!F:F, B37, NhatKy_ViPham!C:C, "T19")</f>
        <v>100</v>
      </c>
      <c r="AK37" s="7">
        <f>100 + SUMIFS(NhatKy_ViPham!J:J, NhatKy_ViPham!E:E, "12_Toan_B", NhatKy_ViPham!F:F, B37, NhatKy_ViPham!C:C, "T20") - SUMIFS(NhatKy_ViPham!K:K, NhatKy_ViPham!E:E, "12_Toan_B", NhatKy_ViPham!F:F, B37, NhatKy_ViPham!C:C, "T20")</f>
        <v>100</v>
      </c>
      <c r="AL37" s="7">
        <f>100 + SUMIFS(NhatKy_ViPham!J:J, NhatKy_ViPham!E:E, "12_Toan_B", NhatKy_ViPham!F:F, B37, NhatKy_ViPham!C:C, "T21") - SUMIFS(NhatKy_ViPham!K:K, NhatKy_ViPham!E:E, "12_Toan_B", NhatKy_ViPham!F:F, B37, NhatKy_ViPham!C:C, "T21")</f>
        <v>100</v>
      </c>
      <c r="AM37" s="7">
        <f>100 + SUMIFS(NhatKy_ViPham!J:J, NhatKy_ViPham!E:E, "12_Toan_B", NhatKy_ViPham!F:F, B37, NhatKy_ViPham!C:C, "T22") - SUMIFS(NhatKy_ViPham!K:K, NhatKy_ViPham!E:E, "12_Toan_B", NhatKy_ViPham!F:F, B37, NhatKy_ViPham!C:C, "T22")</f>
        <v>100</v>
      </c>
      <c r="AN37" s="7">
        <f>100 + SUMIFS(NhatKy_ViPham!J:J, NhatKy_ViPham!E:E, "12_Toan_B", NhatKy_ViPham!F:F, B37, NhatKy_ViPham!C:C, "T23") - SUMIFS(NhatKy_ViPham!K:K, NhatKy_ViPham!E:E, "12_Toan_B", NhatKy_ViPham!F:F, B37, NhatKy_ViPham!C:C, "T23")</f>
        <v>100</v>
      </c>
      <c r="AO37" s="7">
        <f>100 + SUMIFS(NhatKy_ViPham!J:J, NhatKy_ViPham!E:E, "12_Toan_B", NhatKy_ViPham!F:F, B37, NhatKy_ViPham!C:C, "T24") - SUMIFS(NhatKy_ViPham!K:K, NhatKy_ViPham!E:E, "12_Toan_B", NhatKy_ViPham!F:F, B37, NhatKy_ViPham!C:C, "T24")</f>
        <v>100</v>
      </c>
      <c r="AP37" s="7">
        <f>100 + SUMIFS(NhatKy_ViPham!J:J, NhatKy_ViPham!E:E, "12_Toan_B", NhatKy_ViPham!F:F, B37, NhatKy_ViPham!C:C, "T25") - SUMIFS(NhatKy_ViPham!K:K, NhatKy_ViPham!E:E, "12_Toan_B", NhatKy_ViPham!F:F, B37, NhatKy_ViPham!C:C, "T25")</f>
        <v>100</v>
      </c>
      <c r="AQ37" s="7">
        <f>100 + SUMIFS(NhatKy_ViPham!J:J, NhatKy_ViPham!E:E, "12_Toan_B", NhatKy_ViPham!F:F, B37, NhatKy_ViPham!C:C, "T26") - SUMIFS(NhatKy_ViPham!K:K, NhatKy_ViPham!E:E, "12_Toan_B", NhatKy_ViPham!F:F, B37, NhatKy_ViPham!C:C, "T26")</f>
        <v>100</v>
      </c>
      <c r="AR37" s="7">
        <f>100 + SUMIFS(NhatKy_ViPham!J:J, NhatKy_ViPham!E:E, "12_Toan_B", NhatKy_ViPham!F:F, B37, NhatKy_ViPham!C:C, "T27") - SUMIFS(NhatKy_ViPham!K:K, NhatKy_ViPham!E:E, "12_Toan_B", NhatKy_ViPham!F:F, B37, NhatKy_ViPham!C:C, "T27")</f>
        <v>100</v>
      </c>
      <c r="AS37" s="7">
        <f>100 + SUMIFS(NhatKy_ViPham!J:J, NhatKy_ViPham!E:E, "12_Toan_B", NhatKy_ViPham!F:F, B37, NhatKy_ViPham!C:C, "T28") - SUMIFS(NhatKy_ViPham!K:K, NhatKy_ViPham!E:E, "12_Toan_B", NhatKy_ViPham!F:F, B37, NhatKy_ViPham!C:C, "T28")</f>
        <v>100</v>
      </c>
      <c r="AT37" s="7">
        <f>100 + SUMIFS(NhatKy_ViPham!J:J, NhatKy_ViPham!E:E, "12_Toan_B", NhatKy_ViPham!F:F, B37, NhatKy_ViPham!C:C, "T29") - SUMIFS(NhatKy_ViPham!K:K, NhatKy_ViPham!E:E, "12_Toan_B", NhatKy_ViPham!F:F, B37, NhatKy_ViPham!C:C, "T29")</f>
        <v>100</v>
      </c>
      <c r="AU37" s="7">
        <f>100 + SUMIFS(NhatKy_ViPham!J:J, NhatKy_ViPham!E:E, "12_Toan_B", NhatKy_ViPham!F:F, B37, NhatKy_ViPham!C:C, "T30") - SUMIFS(NhatKy_ViPham!K:K, NhatKy_ViPham!E:E, "12_Toan_B", NhatKy_ViPham!F:F, B37, NhatKy_ViPham!C:C, "T30")</f>
        <v>100</v>
      </c>
      <c r="AV37" s="7">
        <f>100 + SUMIFS(NhatKy_ViPham!J:J, NhatKy_ViPham!E:E, "12_Toan_B", NhatKy_ViPham!F:F, B37, NhatKy_ViPham!C:C, "T31") - SUMIFS(NhatKy_ViPham!K:K, NhatKy_ViPham!E:E, "12_Toan_B", NhatKy_ViPham!F:F, B37, NhatKy_ViPham!C:C, "T31")</f>
        <v>100</v>
      </c>
      <c r="AW37" s="7">
        <f>100 + SUMIFS(NhatKy_ViPham!J:J, NhatKy_ViPham!E:E, "12_Toan_B", NhatKy_ViPham!F:F, B37, NhatKy_ViPham!C:C, "T32") - SUMIFS(NhatKy_ViPham!K:K, NhatKy_ViPham!E:E, "12_Toan_B", NhatKy_ViPham!F:F, B37, NhatKy_ViPham!C:C, "T32")</f>
        <v>100</v>
      </c>
      <c r="AX37" s="7">
        <f>100 + SUMIFS(NhatKy_ViPham!J:J, NhatKy_ViPham!E:E, "12_Toan_B", NhatKy_ViPham!F:F, B37, NhatKy_ViPham!C:C, "T33") - SUMIFS(NhatKy_ViPham!K:K, NhatKy_ViPham!E:E, "12_Toan_B", NhatKy_ViPham!F:F, B37, NhatKy_ViPham!C:C, "T33")</f>
        <v>100</v>
      </c>
      <c r="AY37" s="7">
        <f>100 + SUMIFS(NhatKy_ViPham!J:J, NhatKy_ViPham!E:E, "12_Toan_B", NhatKy_ViPham!F:F, B37, NhatKy_ViPham!C:C, "T34") - SUMIFS(NhatKy_ViPham!K:K, NhatKy_ViPham!E:E, "12_Toan_B", NhatKy_ViPham!F:F, B37, NhatKy_ViPham!C:C, "T34")</f>
        <v>100</v>
      </c>
      <c r="AZ37" s="7">
        <f>100 + SUMIFS(NhatKy_ViPham!J:J, NhatKy_ViPham!E:E, "12_Toan_B", NhatKy_ViPham!F:F, B37, NhatKy_ViPham!C:C, "T35") - SUMIFS(NhatKy_ViPham!K:K, NhatKy_ViPham!E:E, "12_Toan_B", NhatKy_ViPham!F:F, B37, NhatKy_ViPham!C:C, "T35")</f>
        <v>100</v>
      </c>
      <c r="BA37" s="12">
        <f t="shared" si="0"/>
        <v>100</v>
      </c>
      <c r="BB37" s="11" t="s">
        <v>430</v>
      </c>
      <c r="BC37" s="14" t="str">
        <f t="shared" si="1"/>
        <v>Tốt</v>
      </c>
      <c r="BD37" s="10" t="str">
        <f t="shared" si="2"/>
        <v>🟢 BÌNH THƯỜNG</v>
      </c>
    </row>
    <row r="38" spans="1:56" x14ac:dyDescent="0.25">
      <c r="A38" s="5">
        <v>30</v>
      </c>
      <c r="B38" s="15" t="s">
        <v>2321</v>
      </c>
      <c r="C38" s="5" t="s">
        <v>2322</v>
      </c>
      <c r="D38" s="5" t="s">
        <v>435</v>
      </c>
      <c r="E38" s="11" t="s">
        <v>430</v>
      </c>
      <c r="F38" s="6">
        <f>SUMIFS(NhatKy_ViPham!K:K, NhatKy_ViPham!E:E, "12_Toan_B", NhatKy_ViPham!F:F, B38, NhatKy_ViPham!H:H, "L01")</f>
        <v>0</v>
      </c>
      <c r="G38" s="6">
        <f>SUMIFS(NhatKy_ViPham!K:K, NhatKy_ViPham!E:E, "12_Toan_B", NhatKy_ViPham!F:F, B38, NhatKy_ViPham!H:H, "L02")</f>
        <v>0</v>
      </c>
      <c r="H38" s="6">
        <f>SUMIFS(NhatKy_ViPham!K:K, NhatKy_ViPham!E:E, "12_Toan_B", NhatKy_ViPham!F:F, B38, NhatKy_ViPham!H:H, "L03")</f>
        <v>0</v>
      </c>
      <c r="I38" s="6">
        <f>SUMIFS(NhatKy_ViPham!K:K, NhatKy_ViPham!E:E, "12_Toan_B", NhatKy_ViPham!F:F, B38, NhatKy_ViPham!H:H, "L04")</f>
        <v>0</v>
      </c>
      <c r="J38" s="6">
        <f>SUMIFS(NhatKy_ViPham!K:K, NhatKy_ViPham!E:E, "12_Toan_B", NhatKy_ViPham!F:F, B38, NhatKy_ViPham!H:H, "L05")</f>
        <v>0</v>
      </c>
      <c r="K38" s="6">
        <f>SUMIFS(NhatKy_ViPham!K:K, NhatKy_ViPham!E:E, "12_Toan_B", NhatKy_ViPham!F:F, B38, NhatKy_ViPham!H:H, "L06")</f>
        <v>0</v>
      </c>
      <c r="L38" s="6">
        <f>SUMIFS(NhatKy_ViPham!K:K, NhatKy_ViPham!E:E, "12_Toan_B", NhatKy_ViPham!F:F, B38, NhatKy_ViPham!H:H, "L07")</f>
        <v>0</v>
      </c>
      <c r="M38" s="6">
        <f>SUMIFS(NhatKy_ViPham!K:K, NhatKy_ViPham!E:E, "12_Toan_B", NhatKy_ViPham!F:F, B38, NhatKy_ViPham!H:H, "L08")</f>
        <v>0</v>
      </c>
      <c r="N38" s="6">
        <f>SUMIFS(NhatKy_ViPham!K:K, NhatKy_ViPham!E:E, "12_Toan_B", NhatKy_ViPham!F:F, B38, NhatKy_ViPham!H:H, "L09")</f>
        <v>0</v>
      </c>
      <c r="O38" s="6">
        <f>SUMIFS(NhatKy_ViPham!K:K, NhatKy_ViPham!E:E, "12_Toan_B", NhatKy_ViPham!F:F, B38, NhatKy_ViPham!H:H, "L10")</f>
        <v>0</v>
      </c>
      <c r="P38" s="12">
        <f>SUMIFS(NhatKy_ViPham!J:J, NhatKy_ViPham!E:E, "12_Toan_B", NhatKy_ViPham!F:F, B38)</f>
        <v>0</v>
      </c>
      <c r="Q38" s="13">
        <f>SUMIFS(NhatKy_ViPham!K:K, NhatKy_ViPham!E:E, "12_Toan_B", NhatKy_ViPham!F:F, B38)</f>
        <v>0</v>
      </c>
      <c r="R38" s="6">
        <f>100 + SUMIFS(NhatKy_ViPham!J:J, NhatKy_ViPham!E:E, "12_Toan_B", NhatKy_ViPham!F:F, B38, NhatKy_ViPham!C:C, "T1") - SUMIFS(NhatKy_ViPham!K:K, NhatKy_ViPham!E:E, "12_Toan_B", NhatKy_ViPham!F:F, B38, NhatKy_ViPham!C:C, "T1")</f>
        <v>100</v>
      </c>
      <c r="S38" s="6">
        <f>100 + SUMIFS(NhatKy_ViPham!J:J, NhatKy_ViPham!E:E, "12_Toan_B", NhatKy_ViPham!F:F, B38, NhatKy_ViPham!C:C, "T2") - SUMIFS(NhatKy_ViPham!K:K, NhatKy_ViPham!E:E, "12_Toan_B", NhatKy_ViPham!F:F, B38, NhatKy_ViPham!C:C, "T2")</f>
        <v>100</v>
      </c>
      <c r="T38" s="6">
        <f>100 + SUMIFS(NhatKy_ViPham!J:J, NhatKy_ViPham!E:E, "12_Toan_B", NhatKy_ViPham!F:F, B38, NhatKy_ViPham!C:C, "T3") - SUMIFS(NhatKy_ViPham!K:K, NhatKy_ViPham!E:E, "12_Toan_B", NhatKy_ViPham!F:F, B38, NhatKy_ViPham!C:C, "T3")</f>
        <v>100</v>
      </c>
      <c r="U38" s="6">
        <f>100 + SUMIFS(NhatKy_ViPham!J:J, NhatKy_ViPham!E:E, "12_Toan_B", NhatKy_ViPham!F:F, B38, NhatKy_ViPham!C:C, "T4") - SUMIFS(NhatKy_ViPham!K:K, NhatKy_ViPham!E:E, "12_Toan_B", NhatKy_ViPham!F:F, B38, NhatKy_ViPham!C:C, "T4")</f>
        <v>100</v>
      </c>
      <c r="V38" s="6">
        <f>100 + SUMIFS(NhatKy_ViPham!J:J, NhatKy_ViPham!E:E, "12_Toan_B", NhatKy_ViPham!F:F, B38, NhatKy_ViPham!C:C, "T5") - SUMIFS(NhatKy_ViPham!K:K, NhatKy_ViPham!E:E, "12_Toan_B", NhatKy_ViPham!F:F, B38, NhatKy_ViPham!C:C, "T5")</f>
        <v>100</v>
      </c>
      <c r="W38" s="6">
        <f>100 + SUMIFS(NhatKy_ViPham!J:J, NhatKy_ViPham!E:E, "12_Toan_B", NhatKy_ViPham!F:F, B38, NhatKy_ViPham!C:C, "T6") - SUMIFS(NhatKy_ViPham!K:K, NhatKy_ViPham!E:E, "12_Toan_B", NhatKy_ViPham!F:F, B38, NhatKy_ViPham!C:C, "T6")</f>
        <v>100</v>
      </c>
      <c r="X38" s="6">
        <f>100 + SUMIFS(NhatKy_ViPham!J:J, NhatKy_ViPham!E:E, "12_Toan_B", NhatKy_ViPham!F:F, B38, NhatKy_ViPham!C:C, "T7") - SUMIFS(NhatKy_ViPham!K:K, NhatKy_ViPham!E:E, "12_Toan_B", NhatKy_ViPham!F:F, B38, NhatKy_ViPham!C:C, "T7")</f>
        <v>100</v>
      </c>
      <c r="Y38" s="6">
        <f>100 + SUMIFS(NhatKy_ViPham!J:J, NhatKy_ViPham!E:E, "12_Toan_B", NhatKy_ViPham!F:F, B38, NhatKy_ViPham!C:C, "T8") - SUMIFS(NhatKy_ViPham!K:K, NhatKy_ViPham!E:E, "12_Toan_B", NhatKy_ViPham!F:F, B38, NhatKy_ViPham!C:C, "T8")</f>
        <v>100</v>
      </c>
      <c r="Z38" s="6">
        <f>100 + SUMIFS(NhatKy_ViPham!J:J, NhatKy_ViPham!E:E, "12_Toan_B", NhatKy_ViPham!F:F, B38, NhatKy_ViPham!C:C, "T9") - SUMIFS(NhatKy_ViPham!K:K, NhatKy_ViPham!E:E, "12_Toan_B", NhatKy_ViPham!F:F, B38, NhatKy_ViPham!C:C, "T9")</f>
        <v>100</v>
      </c>
      <c r="AA38" s="6">
        <f>100 + SUMIFS(NhatKy_ViPham!J:J, NhatKy_ViPham!E:E, "12_Toan_B", NhatKy_ViPham!F:F, B38, NhatKy_ViPham!C:C, "T10") - SUMIFS(NhatKy_ViPham!K:K, NhatKy_ViPham!E:E, "12_Toan_B", NhatKy_ViPham!F:F, B38, NhatKy_ViPham!C:C, "T10")</f>
        <v>100</v>
      </c>
      <c r="AB38" s="6">
        <f>100 + SUMIFS(NhatKy_ViPham!J:J, NhatKy_ViPham!E:E, "12_Toan_B", NhatKy_ViPham!F:F, B38, NhatKy_ViPham!C:C, "T11") - SUMIFS(NhatKy_ViPham!K:K, NhatKy_ViPham!E:E, "12_Toan_B", NhatKy_ViPham!F:F, B38, NhatKy_ViPham!C:C, "T11")</f>
        <v>100</v>
      </c>
      <c r="AC38" s="6">
        <f>100 + SUMIFS(NhatKy_ViPham!J:J, NhatKy_ViPham!E:E, "12_Toan_B", NhatKy_ViPham!F:F, B38, NhatKy_ViPham!C:C, "T12") - SUMIFS(NhatKy_ViPham!K:K, NhatKy_ViPham!E:E, "12_Toan_B", NhatKy_ViPham!F:F, B38, NhatKy_ViPham!C:C, "T12")</f>
        <v>100</v>
      </c>
      <c r="AD38" s="6">
        <f>100 + SUMIFS(NhatKy_ViPham!J:J, NhatKy_ViPham!E:E, "12_Toan_B", NhatKy_ViPham!F:F, B38, NhatKy_ViPham!C:C, "T13") - SUMIFS(NhatKy_ViPham!K:K, NhatKy_ViPham!E:E, "12_Toan_B", NhatKy_ViPham!F:F, B38, NhatKy_ViPham!C:C, "T13")</f>
        <v>100</v>
      </c>
      <c r="AE38" s="6">
        <f>100 + SUMIFS(NhatKy_ViPham!J:J, NhatKy_ViPham!E:E, "12_Toan_B", NhatKy_ViPham!F:F, B38, NhatKy_ViPham!C:C, "T14") - SUMIFS(NhatKy_ViPham!K:K, NhatKy_ViPham!E:E, "12_Toan_B", NhatKy_ViPham!F:F, B38, NhatKy_ViPham!C:C, "T14")</f>
        <v>100</v>
      </c>
      <c r="AF38" s="6">
        <f>100 + SUMIFS(NhatKy_ViPham!J:J, NhatKy_ViPham!E:E, "12_Toan_B", NhatKy_ViPham!F:F, B38, NhatKy_ViPham!C:C, "T15") - SUMIFS(NhatKy_ViPham!K:K, NhatKy_ViPham!E:E, "12_Toan_B", NhatKy_ViPham!F:F, B38, NhatKy_ViPham!C:C, "T15")</f>
        <v>100</v>
      </c>
      <c r="AG38" s="6">
        <f>100 + SUMIFS(NhatKy_ViPham!J:J, NhatKy_ViPham!E:E, "12_Toan_B", NhatKy_ViPham!F:F, B38, NhatKy_ViPham!C:C, "T16") - SUMIFS(NhatKy_ViPham!K:K, NhatKy_ViPham!E:E, "12_Toan_B", NhatKy_ViPham!F:F, B38, NhatKy_ViPham!C:C, "T16")</f>
        <v>100</v>
      </c>
      <c r="AH38" s="6">
        <f>100 + SUMIFS(NhatKy_ViPham!J:J, NhatKy_ViPham!E:E, "12_Toan_B", NhatKy_ViPham!F:F, B38, NhatKy_ViPham!C:C, "T17") - SUMIFS(NhatKy_ViPham!K:K, NhatKy_ViPham!E:E, "12_Toan_B", NhatKy_ViPham!F:F, B38, NhatKy_ViPham!C:C, "T17")</f>
        <v>100</v>
      </c>
      <c r="AI38" s="6">
        <f>100 + SUMIFS(NhatKy_ViPham!J:J, NhatKy_ViPham!E:E, "12_Toan_B", NhatKy_ViPham!F:F, B38, NhatKy_ViPham!C:C, "T18") - SUMIFS(NhatKy_ViPham!K:K, NhatKy_ViPham!E:E, "12_Toan_B", NhatKy_ViPham!F:F, B38, NhatKy_ViPham!C:C, "T18")</f>
        <v>100</v>
      </c>
      <c r="AJ38" s="6">
        <f>100 + SUMIFS(NhatKy_ViPham!J:J, NhatKy_ViPham!E:E, "12_Toan_B", NhatKy_ViPham!F:F, B38, NhatKy_ViPham!C:C, "T19") - SUMIFS(NhatKy_ViPham!K:K, NhatKy_ViPham!E:E, "12_Toan_B", NhatKy_ViPham!F:F, B38, NhatKy_ViPham!C:C, "T19")</f>
        <v>100</v>
      </c>
      <c r="AK38" s="6">
        <f>100 + SUMIFS(NhatKy_ViPham!J:J, NhatKy_ViPham!E:E, "12_Toan_B", NhatKy_ViPham!F:F, B38, NhatKy_ViPham!C:C, "T20") - SUMIFS(NhatKy_ViPham!K:K, NhatKy_ViPham!E:E, "12_Toan_B", NhatKy_ViPham!F:F, B38, NhatKy_ViPham!C:C, "T20")</f>
        <v>100</v>
      </c>
      <c r="AL38" s="6">
        <f>100 + SUMIFS(NhatKy_ViPham!J:J, NhatKy_ViPham!E:E, "12_Toan_B", NhatKy_ViPham!F:F, B38, NhatKy_ViPham!C:C, "T21") - SUMIFS(NhatKy_ViPham!K:K, NhatKy_ViPham!E:E, "12_Toan_B", NhatKy_ViPham!F:F, B38, NhatKy_ViPham!C:C, "T21")</f>
        <v>100</v>
      </c>
      <c r="AM38" s="6">
        <f>100 + SUMIFS(NhatKy_ViPham!J:J, NhatKy_ViPham!E:E, "12_Toan_B", NhatKy_ViPham!F:F, B38, NhatKy_ViPham!C:C, "T22") - SUMIFS(NhatKy_ViPham!K:K, NhatKy_ViPham!E:E, "12_Toan_B", NhatKy_ViPham!F:F, B38, NhatKy_ViPham!C:C, "T22")</f>
        <v>100</v>
      </c>
      <c r="AN38" s="6">
        <f>100 + SUMIFS(NhatKy_ViPham!J:J, NhatKy_ViPham!E:E, "12_Toan_B", NhatKy_ViPham!F:F, B38, NhatKy_ViPham!C:C, "T23") - SUMIFS(NhatKy_ViPham!K:K, NhatKy_ViPham!E:E, "12_Toan_B", NhatKy_ViPham!F:F, B38, NhatKy_ViPham!C:C, "T23")</f>
        <v>100</v>
      </c>
      <c r="AO38" s="6">
        <f>100 + SUMIFS(NhatKy_ViPham!J:J, NhatKy_ViPham!E:E, "12_Toan_B", NhatKy_ViPham!F:F, B38, NhatKy_ViPham!C:C, "T24") - SUMIFS(NhatKy_ViPham!K:K, NhatKy_ViPham!E:E, "12_Toan_B", NhatKy_ViPham!F:F, B38, NhatKy_ViPham!C:C, "T24")</f>
        <v>100</v>
      </c>
      <c r="AP38" s="6">
        <f>100 + SUMIFS(NhatKy_ViPham!J:J, NhatKy_ViPham!E:E, "12_Toan_B", NhatKy_ViPham!F:F, B38, NhatKy_ViPham!C:C, "T25") - SUMIFS(NhatKy_ViPham!K:K, NhatKy_ViPham!E:E, "12_Toan_B", NhatKy_ViPham!F:F, B38, NhatKy_ViPham!C:C, "T25")</f>
        <v>100</v>
      </c>
      <c r="AQ38" s="6">
        <f>100 + SUMIFS(NhatKy_ViPham!J:J, NhatKy_ViPham!E:E, "12_Toan_B", NhatKy_ViPham!F:F, B38, NhatKy_ViPham!C:C, "T26") - SUMIFS(NhatKy_ViPham!K:K, NhatKy_ViPham!E:E, "12_Toan_B", NhatKy_ViPham!F:F, B38, NhatKy_ViPham!C:C, "T26")</f>
        <v>100</v>
      </c>
      <c r="AR38" s="6">
        <f>100 + SUMIFS(NhatKy_ViPham!J:J, NhatKy_ViPham!E:E, "12_Toan_B", NhatKy_ViPham!F:F, B38, NhatKy_ViPham!C:C, "T27") - SUMIFS(NhatKy_ViPham!K:K, NhatKy_ViPham!E:E, "12_Toan_B", NhatKy_ViPham!F:F, B38, NhatKy_ViPham!C:C, "T27")</f>
        <v>100</v>
      </c>
      <c r="AS38" s="6">
        <f>100 + SUMIFS(NhatKy_ViPham!J:J, NhatKy_ViPham!E:E, "12_Toan_B", NhatKy_ViPham!F:F, B38, NhatKy_ViPham!C:C, "T28") - SUMIFS(NhatKy_ViPham!K:K, NhatKy_ViPham!E:E, "12_Toan_B", NhatKy_ViPham!F:F, B38, NhatKy_ViPham!C:C, "T28")</f>
        <v>100</v>
      </c>
      <c r="AT38" s="6">
        <f>100 + SUMIFS(NhatKy_ViPham!J:J, NhatKy_ViPham!E:E, "12_Toan_B", NhatKy_ViPham!F:F, B38, NhatKy_ViPham!C:C, "T29") - SUMIFS(NhatKy_ViPham!K:K, NhatKy_ViPham!E:E, "12_Toan_B", NhatKy_ViPham!F:F, B38, NhatKy_ViPham!C:C, "T29")</f>
        <v>100</v>
      </c>
      <c r="AU38" s="6">
        <f>100 + SUMIFS(NhatKy_ViPham!J:J, NhatKy_ViPham!E:E, "12_Toan_B", NhatKy_ViPham!F:F, B38, NhatKy_ViPham!C:C, "T30") - SUMIFS(NhatKy_ViPham!K:K, NhatKy_ViPham!E:E, "12_Toan_B", NhatKy_ViPham!F:F, B38, NhatKy_ViPham!C:C, "T30")</f>
        <v>100</v>
      </c>
      <c r="AV38" s="6">
        <f>100 + SUMIFS(NhatKy_ViPham!J:J, NhatKy_ViPham!E:E, "12_Toan_B", NhatKy_ViPham!F:F, B38, NhatKy_ViPham!C:C, "T31") - SUMIFS(NhatKy_ViPham!K:K, NhatKy_ViPham!E:E, "12_Toan_B", NhatKy_ViPham!F:F, B38, NhatKy_ViPham!C:C, "T31")</f>
        <v>100</v>
      </c>
      <c r="AW38" s="6">
        <f>100 + SUMIFS(NhatKy_ViPham!J:J, NhatKy_ViPham!E:E, "12_Toan_B", NhatKy_ViPham!F:F, B38, NhatKy_ViPham!C:C, "T32") - SUMIFS(NhatKy_ViPham!K:K, NhatKy_ViPham!E:E, "12_Toan_B", NhatKy_ViPham!F:F, B38, NhatKy_ViPham!C:C, "T32")</f>
        <v>100</v>
      </c>
      <c r="AX38" s="6">
        <f>100 + SUMIFS(NhatKy_ViPham!J:J, NhatKy_ViPham!E:E, "12_Toan_B", NhatKy_ViPham!F:F, B38, NhatKy_ViPham!C:C, "T33") - SUMIFS(NhatKy_ViPham!K:K, NhatKy_ViPham!E:E, "12_Toan_B", NhatKy_ViPham!F:F, B38, NhatKy_ViPham!C:C, "T33")</f>
        <v>100</v>
      </c>
      <c r="AY38" s="6">
        <f>100 + SUMIFS(NhatKy_ViPham!J:J, NhatKy_ViPham!E:E, "12_Toan_B", NhatKy_ViPham!F:F, B38, NhatKy_ViPham!C:C, "T34") - SUMIFS(NhatKy_ViPham!K:K, NhatKy_ViPham!E:E, "12_Toan_B", NhatKy_ViPham!F:F, B38, NhatKy_ViPham!C:C, "T34")</f>
        <v>100</v>
      </c>
      <c r="AZ38" s="6">
        <f>100 + SUMIFS(NhatKy_ViPham!J:J, NhatKy_ViPham!E:E, "12_Toan_B", NhatKy_ViPham!F:F, B38, NhatKy_ViPham!C:C, "T35") - SUMIFS(NhatKy_ViPham!K:K, NhatKy_ViPham!E:E, "12_Toan_B", NhatKy_ViPham!F:F, B38, NhatKy_ViPham!C:C, "T35")</f>
        <v>100</v>
      </c>
      <c r="BA38" s="12">
        <f t="shared" si="0"/>
        <v>100</v>
      </c>
      <c r="BB38" s="11" t="s">
        <v>430</v>
      </c>
      <c r="BC38" s="16" t="str">
        <f t="shared" si="1"/>
        <v>Tốt</v>
      </c>
      <c r="BD38" s="15" t="str">
        <f t="shared" si="2"/>
        <v>🟢 BÌNH THƯỜNG</v>
      </c>
    </row>
    <row r="39" spans="1:56" x14ac:dyDescent="0.25">
      <c r="A39" s="4">
        <v>31</v>
      </c>
      <c r="B39" s="10" t="s">
        <v>2323</v>
      </c>
      <c r="C39" s="4" t="s">
        <v>2229</v>
      </c>
      <c r="D39" s="4" t="s">
        <v>435</v>
      </c>
      <c r="E39" s="11" t="s">
        <v>430</v>
      </c>
      <c r="F39" s="7">
        <f>SUMIFS(NhatKy_ViPham!K:K, NhatKy_ViPham!E:E, "12_Toan_B", NhatKy_ViPham!F:F, B39, NhatKy_ViPham!H:H, "L01")</f>
        <v>0</v>
      </c>
      <c r="G39" s="7">
        <f>SUMIFS(NhatKy_ViPham!K:K, NhatKy_ViPham!E:E, "12_Toan_B", NhatKy_ViPham!F:F, B39, NhatKy_ViPham!H:H, "L02")</f>
        <v>0</v>
      </c>
      <c r="H39" s="7">
        <f>SUMIFS(NhatKy_ViPham!K:K, NhatKy_ViPham!E:E, "12_Toan_B", NhatKy_ViPham!F:F, B39, NhatKy_ViPham!H:H, "L03")</f>
        <v>0</v>
      </c>
      <c r="I39" s="7">
        <f>SUMIFS(NhatKy_ViPham!K:K, NhatKy_ViPham!E:E, "12_Toan_B", NhatKy_ViPham!F:F, B39, NhatKy_ViPham!H:H, "L04")</f>
        <v>0</v>
      </c>
      <c r="J39" s="7">
        <f>SUMIFS(NhatKy_ViPham!K:K, NhatKy_ViPham!E:E, "12_Toan_B", NhatKy_ViPham!F:F, B39, NhatKy_ViPham!H:H, "L05")</f>
        <v>0</v>
      </c>
      <c r="K39" s="7">
        <f>SUMIFS(NhatKy_ViPham!K:K, NhatKy_ViPham!E:E, "12_Toan_B", NhatKy_ViPham!F:F, B39, NhatKy_ViPham!H:H, "L06")</f>
        <v>0</v>
      </c>
      <c r="L39" s="7">
        <f>SUMIFS(NhatKy_ViPham!K:K, NhatKy_ViPham!E:E, "12_Toan_B", NhatKy_ViPham!F:F, B39, NhatKy_ViPham!H:H, "L07")</f>
        <v>0</v>
      </c>
      <c r="M39" s="7">
        <f>SUMIFS(NhatKy_ViPham!K:K, NhatKy_ViPham!E:E, "12_Toan_B", NhatKy_ViPham!F:F, B39, NhatKy_ViPham!H:H, "L08")</f>
        <v>0</v>
      </c>
      <c r="N39" s="7">
        <f>SUMIFS(NhatKy_ViPham!K:K, NhatKy_ViPham!E:E, "12_Toan_B", NhatKy_ViPham!F:F, B39, NhatKy_ViPham!H:H, "L09")</f>
        <v>0</v>
      </c>
      <c r="O39" s="7">
        <f>SUMIFS(NhatKy_ViPham!K:K, NhatKy_ViPham!E:E, "12_Toan_B", NhatKy_ViPham!F:F, B39, NhatKy_ViPham!H:H, "L10")</f>
        <v>0</v>
      </c>
      <c r="P39" s="12">
        <f>SUMIFS(NhatKy_ViPham!J:J, NhatKy_ViPham!E:E, "12_Toan_B", NhatKy_ViPham!F:F, B39)</f>
        <v>0</v>
      </c>
      <c r="Q39" s="13">
        <f>SUMIFS(NhatKy_ViPham!K:K, NhatKy_ViPham!E:E, "12_Toan_B", NhatKy_ViPham!F:F, B39)</f>
        <v>0</v>
      </c>
      <c r="R39" s="7">
        <f>100 + SUMIFS(NhatKy_ViPham!J:J, NhatKy_ViPham!E:E, "12_Toan_B", NhatKy_ViPham!F:F, B39, NhatKy_ViPham!C:C, "T1") - SUMIFS(NhatKy_ViPham!K:K, NhatKy_ViPham!E:E, "12_Toan_B", NhatKy_ViPham!F:F, B39, NhatKy_ViPham!C:C, "T1")</f>
        <v>100</v>
      </c>
      <c r="S39" s="7">
        <f>100 + SUMIFS(NhatKy_ViPham!J:J, NhatKy_ViPham!E:E, "12_Toan_B", NhatKy_ViPham!F:F, B39, NhatKy_ViPham!C:C, "T2") - SUMIFS(NhatKy_ViPham!K:K, NhatKy_ViPham!E:E, "12_Toan_B", NhatKy_ViPham!F:F, B39, NhatKy_ViPham!C:C, "T2")</f>
        <v>100</v>
      </c>
      <c r="T39" s="7">
        <f>100 + SUMIFS(NhatKy_ViPham!J:J, NhatKy_ViPham!E:E, "12_Toan_B", NhatKy_ViPham!F:F, B39, NhatKy_ViPham!C:C, "T3") - SUMIFS(NhatKy_ViPham!K:K, NhatKy_ViPham!E:E, "12_Toan_B", NhatKy_ViPham!F:F, B39, NhatKy_ViPham!C:C, "T3")</f>
        <v>100</v>
      </c>
      <c r="U39" s="7">
        <f>100 + SUMIFS(NhatKy_ViPham!J:J, NhatKy_ViPham!E:E, "12_Toan_B", NhatKy_ViPham!F:F, B39, NhatKy_ViPham!C:C, "T4") - SUMIFS(NhatKy_ViPham!K:K, NhatKy_ViPham!E:E, "12_Toan_B", NhatKy_ViPham!F:F, B39, NhatKy_ViPham!C:C, "T4")</f>
        <v>100</v>
      </c>
      <c r="V39" s="7">
        <f>100 + SUMIFS(NhatKy_ViPham!J:J, NhatKy_ViPham!E:E, "12_Toan_B", NhatKy_ViPham!F:F, B39, NhatKy_ViPham!C:C, "T5") - SUMIFS(NhatKy_ViPham!K:K, NhatKy_ViPham!E:E, "12_Toan_B", NhatKy_ViPham!F:F, B39, NhatKy_ViPham!C:C, "T5")</f>
        <v>100</v>
      </c>
      <c r="W39" s="7">
        <f>100 + SUMIFS(NhatKy_ViPham!J:J, NhatKy_ViPham!E:E, "12_Toan_B", NhatKy_ViPham!F:F, B39, NhatKy_ViPham!C:C, "T6") - SUMIFS(NhatKy_ViPham!K:K, NhatKy_ViPham!E:E, "12_Toan_B", NhatKy_ViPham!F:F, B39, NhatKy_ViPham!C:C, "T6")</f>
        <v>100</v>
      </c>
      <c r="X39" s="7">
        <f>100 + SUMIFS(NhatKy_ViPham!J:J, NhatKy_ViPham!E:E, "12_Toan_B", NhatKy_ViPham!F:F, B39, NhatKy_ViPham!C:C, "T7") - SUMIFS(NhatKy_ViPham!K:K, NhatKy_ViPham!E:E, "12_Toan_B", NhatKy_ViPham!F:F, B39, NhatKy_ViPham!C:C, "T7")</f>
        <v>100</v>
      </c>
      <c r="Y39" s="7">
        <f>100 + SUMIFS(NhatKy_ViPham!J:J, NhatKy_ViPham!E:E, "12_Toan_B", NhatKy_ViPham!F:F, B39, NhatKy_ViPham!C:C, "T8") - SUMIFS(NhatKy_ViPham!K:K, NhatKy_ViPham!E:E, "12_Toan_B", NhatKy_ViPham!F:F, B39, NhatKy_ViPham!C:C, "T8")</f>
        <v>100</v>
      </c>
      <c r="Z39" s="7">
        <f>100 + SUMIFS(NhatKy_ViPham!J:J, NhatKy_ViPham!E:E, "12_Toan_B", NhatKy_ViPham!F:F, B39, NhatKy_ViPham!C:C, "T9") - SUMIFS(NhatKy_ViPham!K:K, NhatKy_ViPham!E:E, "12_Toan_B", NhatKy_ViPham!F:F, B39, NhatKy_ViPham!C:C, "T9")</f>
        <v>100</v>
      </c>
      <c r="AA39" s="7">
        <f>100 + SUMIFS(NhatKy_ViPham!J:J, NhatKy_ViPham!E:E, "12_Toan_B", NhatKy_ViPham!F:F, B39, NhatKy_ViPham!C:C, "T10") - SUMIFS(NhatKy_ViPham!K:K, NhatKy_ViPham!E:E, "12_Toan_B", NhatKy_ViPham!F:F, B39, NhatKy_ViPham!C:C, "T10")</f>
        <v>100</v>
      </c>
      <c r="AB39" s="7">
        <f>100 + SUMIFS(NhatKy_ViPham!J:J, NhatKy_ViPham!E:E, "12_Toan_B", NhatKy_ViPham!F:F, B39, NhatKy_ViPham!C:C, "T11") - SUMIFS(NhatKy_ViPham!K:K, NhatKy_ViPham!E:E, "12_Toan_B", NhatKy_ViPham!F:F, B39, NhatKy_ViPham!C:C, "T11")</f>
        <v>100</v>
      </c>
      <c r="AC39" s="7">
        <f>100 + SUMIFS(NhatKy_ViPham!J:J, NhatKy_ViPham!E:E, "12_Toan_B", NhatKy_ViPham!F:F, B39, NhatKy_ViPham!C:C, "T12") - SUMIFS(NhatKy_ViPham!K:K, NhatKy_ViPham!E:E, "12_Toan_B", NhatKy_ViPham!F:F, B39, NhatKy_ViPham!C:C, "T12")</f>
        <v>100</v>
      </c>
      <c r="AD39" s="7">
        <f>100 + SUMIFS(NhatKy_ViPham!J:J, NhatKy_ViPham!E:E, "12_Toan_B", NhatKy_ViPham!F:F, B39, NhatKy_ViPham!C:C, "T13") - SUMIFS(NhatKy_ViPham!K:K, NhatKy_ViPham!E:E, "12_Toan_B", NhatKy_ViPham!F:F, B39, NhatKy_ViPham!C:C, "T13")</f>
        <v>100</v>
      </c>
      <c r="AE39" s="7">
        <f>100 + SUMIFS(NhatKy_ViPham!J:J, NhatKy_ViPham!E:E, "12_Toan_B", NhatKy_ViPham!F:F, B39, NhatKy_ViPham!C:C, "T14") - SUMIFS(NhatKy_ViPham!K:K, NhatKy_ViPham!E:E, "12_Toan_B", NhatKy_ViPham!F:F, B39, NhatKy_ViPham!C:C, "T14")</f>
        <v>100</v>
      </c>
      <c r="AF39" s="7">
        <f>100 + SUMIFS(NhatKy_ViPham!J:J, NhatKy_ViPham!E:E, "12_Toan_B", NhatKy_ViPham!F:F, B39, NhatKy_ViPham!C:C, "T15") - SUMIFS(NhatKy_ViPham!K:K, NhatKy_ViPham!E:E, "12_Toan_B", NhatKy_ViPham!F:F, B39, NhatKy_ViPham!C:C, "T15")</f>
        <v>100</v>
      </c>
      <c r="AG39" s="7">
        <f>100 + SUMIFS(NhatKy_ViPham!J:J, NhatKy_ViPham!E:E, "12_Toan_B", NhatKy_ViPham!F:F, B39, NhatKy_ViPham!C:C, "T16") - SUMIFS(NhatKy_ViPham!K:K, NhatKy_ViPham!E:E, "12_Toan_B", NhatKy_ViPham!F:F, B39, NhatKy_ViPham!C:C, "T16")</f>
        <v>100</v>
      </c>
      <c r="AH39" s="7">
        <f>100 + SUMIFS(NhatKy_ViPham!J:J, NhatKy_ViPham!E:E, "12_Toan_B", NhatKy_ViPham!F:F, B39, NhatKy_ViPham!C:C, "T17") - SUMIFS(NhatKy_ViPham!K:K, NhatKy_ViPham!E:E, "12_Toan_B", NhatKy_ViPham!F:F, B39, NhatKy_ViPham!C:C, "T17")</f>
        <v>100</v>
      </c>
      <c r="AI39" s="7">
        <f>100 + SUMIFS(NhatKy_ViPham!J:J, NhatKy_ViPham!E:E, "12_Toan_B", NhatKy_ViPham!F:F, B39, NhatKy_ViPham!C:C, "T18") - SUMIFS(NhatKy_ViPham!K:K, NhatKy_ViPham!E:E, "12_Toan_B", NhatKy_ViPham!F:F, B39, NhatKy_ViPham!C:C, "T18")</f>
        <v>100</v>
      </c>
      <c r="AJ39" s="7">
        <f>100 + SUMIFS(NhatKy_ViPham!J:J, NhatKy_ViPham!E:E, "12_Toan_B", NhatKy_ViPham!F:F, B39, NhatKy_ViPham!C:C, "T19") - SUMIFS(NhatKy_ViPham!K:K, NhatKy_ViPham!E:E, "12_Toan_B", NhatKy_ViPham!F:F, B39, NhatKy_ViPham!C:C, "T19")</f>
        <v>100</v>
      </c>
      <c r="AK39" s="7">
        <f>100 + SUMIFS(NhatKy_ViPham!J:J, NhatKy_ViPham!E:E, "12_Toan_B", NhatKy_ViPham!F:F, B39, NhatKy_ViPham!C:C, "T20") - SUMIFS(NhatKy_ViPham!K:K, NhatKy_ViPham!E:E, "12_Toan_B", NhatKy_ViPham!F:F, B39, NhatKy_ViPham!C:C, "T20")</f>
        <v>100</v>
      </c>
      <c r="AL39" s="7">
        <f>100 + SUMIFS(NhatKy_ViPham!J:J, NhatKy_ViPham!E:E, "12_Toan_B", NhatKy_ViPham!F:F, B39, NhatKy_ViPham!C:C, "T21") - SUMIFS(NhatKy_ViPham!K:K, NhatKy_ViPham!E:E, "12_Toan_B", NhatKy_ViPham!F:F, B39, NhatKy_ViPham!C:C, "T21")</f>
        <v>100</v>
      </c>
      <c r="AM39" s="7">
        <f>100 + SUMIFS(NhatKy_ViPham!J:J, NhatKy_ViPham!E:E, "12_Toan_B", NhatKy_ViPham!F:F, B39, NhatKy_ViPham!C:C, "T22") - SUMIFS(NhatKy_ViPham!K:K, NhatKy_ViPham!E:E, "12_Toan_B", NhatKy_ViPham!F:F, B39, NhatKy_ViPham!C:C, "T22")</f>
        <v>100</v>
      </c>
      <c r="AN39" s="7">
        <f>100 + SUMIFS(NhatKy_ViPham!J:J, NhatKy_ViPham!E:E, "12_Toan_B", NhatKy_ViPham!F:F, B39, NhatKy_ViPham!C:C, "T23") - SUMIFS(NhatKy_ViPham!K:K, NhatKy_ViPham!E:E, "12_Toan_B", NhatKy_ViPham!F:F, B39, NhatKy_ViPham!C:C, "T23")</f>
        <v>100</v>
      </c>
      <c r="AO39" s="7">
        <f>100 + SUMIFS(NhatKy_ViPham!J:J, NhatKy_ViPham!E:E, "12_Toan_B", NhatKy_ViPham!F:F, B39, NhatKy_ViPham!C:C, "T24") - SUMIFS(NhatKy_ViPham!K:K, NhatKy_ViPham!E:E, "12_Toan_B", NhatKy_ViPham!F:F, B39, NhatKy_ViPham!C:C, "T24")</f>
        <v>100</v>
      </c>
      <c r="AP39" s="7">
        <f>100 + SUMIFS(NhatKy_ViPham!J:J, NhatKy_ViPham!E:E, "12_Toan_B", NhatKy_ViPham!F:F, B39, NhatKy_ViPham!C:C, "T25") - SUMIFS(NhatKy_ViPham!K:K, NhatKy_ViPham!E:E, "12_Toan_B", NhatKy_ViPham!F:F, B39, NhatKy_ViPham!C:C, "T25")</f>
        <v>100</v>
      </c>
      <c r="AQ39" s="7">
        <f>100 + SUMIFS(NhatKy_ViPham!J:J, NhatKy_ViPham!E:E, "12_Toan_B", NhatKy_ViPham!F:F, B39, NhatKy_ViPham!C:C, "T26") - SUMIFS(NhatKy_ViPham!K:K, NhatKy_ViPham!E:E, "12_Toan_B", NhatKy_ViPham!F:F, B39, NhatKy_ViPham!C:C, "T26")</f>
        <v>100</v>
      </c>
      <c r="AR39" s="7">
        <f>100 + SUMIFS(NhatKy_ViPham!J:J, NhatKy_ViPham!E:E, "12_Toan_B", NhatKy_ViPham!F:F, B39, NhatKy_ViPham!C:C, "T27") - SUMIFS(NhatKy_ViPham!K:K, NhatKy_ViPham!E:E, "12_Toan_B", NhatKy_ViPham!F:F, B39, NhatKy_ViPham!C:C, "T27")</f>
        <v>100</v>
      </c>
      <c r="AS39" s="7">
        <f>100 + SUMIFS(NhatKy_ViPham!J:J, NhatKy_ViPham!E:E, "12_Toan_B", NhatKy_ViPham!F:F, B39, NhatKy_ViPham!C:C, "T28") - SUMIFS(NhatKy_ViPham!K:K, NhatKy_ViPham!E:E, "12_Toan_B", NhatKy_ViPham!F:F, B39, NhatKy_ViPham!C:C, "T28")</f>
        <v>100</v>
      </c>
      <c r="AT39" s="7">
        <f>100 + SUMIFS(NhatKy_ViPham!J:J, NhatKy_ViPham!E:E, "12_Toan_B", NhatKy_ViPham!F:F, B39, NhatKy_ViPham!C:C, "T29") - SUMIFS(NhatKy_ViPham!K:K, NhatKy_ViPham!E:E, "12_Toan_B", NhatKy_ViPham!F:F, B39, NhatKy_ViPham!C:C, "T29")</f>
        <v>100</v>
      </c>
      <c r="AU39" s="7">
        <f>100 + SUMIFS(NhatKy_ViPham!J:J, NhatKy_ViPham!E:E, "12_Toan_B", NhatKy_ViPham!F:F, B39, NhatKy_ViPham!C:C, "T30") - SUMIFS(NhatKy_ViPham!K:K, NhatKy_ViPham!E:E, "12_Toan_B", NhatKy_ViPham!F:F, B39, NhatKy_ViPham!C:C, "T30")</f>
        <v>100</v>
      </c>
      <c r="AV39" s="7">
        <f>100 + SUMIFS(NhatKy_ViPham!J:J, NhatKy_ViPham!E:E, "12_Toan_B", NhatKy_ViPham!F:F, B39, NhatKy_ViPham!C:C, "T31") - SUMIFS(NhatKy_ViPham!K:K, NhatKy_ViPham!E:E, "12_Toan_B", NhatKy_ViPham!F:F, B39, NhatKy_ViPham!C:C, "T31")</f>
        <v>100</v>
      </c>
      <c r="AW39" s="7">
        <f>100 + SUMIFS(NhatKy_ViPham!J:J, NhatKy_ViPham!E:E, "12_Toan_B", NhatKy_ViPham!F:F, B39, NhatKy_ViPham!C:C, "T32") - SUMIFS(NhatKy_ViPham!K:K, NhatKy_ViPham!E:E, "12_Toan_B", NhatKy_ViPham!F:F, B39, NhatKy_ViPham!C:C, "T32")</f>
        <v>100</v>
      </c>
      <c r="AX39" s="7">
        <f>100 + SUMIFS(NhatKy_ViPham!J:J, NhatKy_ViPham!E:E, "12_Toan_B", NhatKy_ViPham!F:F, B39, NhatKy_ViPham!C:C, "T33") - SUMIFS(NhatKy_ViPham!K:K, NhatKy_ViPham!E:E, "12_Toan_B", NhatKy_ViPham!F:F, B39, NhatKy_ViPham!C:C, "T33")</f>
        <v>100</v>
      </c>
      <c r="AY39" s="7">
        <f>100 + SUMIFS(NhatKy_ViPham!J:J, NhatKy_ViPham!E:E, "12_Toan_B", NhatKy_ViPham!F:F, B39, NhatKy_ViPham!C:C, "T34") - SUMIFS(NhatKy_ViPham!K:K, NhatKy_ViPham!E:E, "12_Toan_B", NhatKy_ViPham!F:F, B39, NhatKy_ViPham!C:C, "T34")</f>
        <v>100</v>
      </c>
      <c r="AZ39" s="7">
        <f>100 + SUMIFS(NhatKy_ViPham!J:J, NhatKy_ViPham!E:E, "12_Toan_B", NhatKy_ViPham!F:F, B39, NhatKy_ViPham!C:C, "T35") - SUMIFS(NhatKy_ViPham!K:K, NhatKy_ViPham!E:E, "12_Toan_B", NhatKy_ViPham!F:F, B39, NhatKy_ViPham!C:C, "T35")</f>
        <v>100</v>
      </c>
      <c r="BA39" s="12">
        <f t="shared" si="0"/>
        <v>100</v>
      </c>
      <c r="BB39" s="11" t="s">
        <v>430</v>
      </c>
      <c r="BC39" s="14" t="str">
        <f t="shared" si="1"/>
        <v>Tốt</v>
      </c>
      <c r="BD39" s="10" t="str">
        <f t="shared" si="2"/>
        <v>🟢 BÌNH THƯỜNG</v>
      </c>
    </row>
    <row r="40" spans="1:56" x14ac:dyDescent="0.25">
      <c r="A40" s="5">
        <v>32</v>
      </c>
      <c r="B40" s="15" t="s">
        <v>2324</v>
      </c>
      <c r="C40" s="5" t="s">
        <v>2325</v>
      </c>
      <c r="D40" s="5" t="s">
        <v>435</v>
      </c>
      <c r="E40" s="11" t="s">
        <v>430</v>
      </c>
      <c r="F40" s="6">
        <f>SUMIFS(NhatKy_ViPham!K:K, NhatKy_ViPham!E:E, "12_Toan_B", NhatKy_ViPham!F:F, B40, NhatKy_ViPham!H:H, "L01")</f>
        <v>0</v>
      </c>
      <c r="G40" s="6">
        <f>SUMIFS(NhatKy_ViPham!K:K, NhatKy_ViPham!E:E, "12_Toan_B", NhatKy_ViPham!F:F, B40, NhatKy_ViPham!H:H, "L02")</f>
        <v>0</v>
      </c>
      <c r="H40" s="6">
        <f>SUMIFS(NhatKy_ViPham!K:K, NhatKy_ViPham!E:E, "12_Toan_B", NhatKy_ViPham!F:F, B40, NhatKy_ViPham!H:H, "L03")</f>
        <v>0</v>
      </c>
      <c r="I40" s="6">
        <f>SUMIFS(NhatKy_ViPham!K:K, NhatKy_ViPham!E:E, "12_Toan_B", NhatKy_ViPham!F:F, B40, NhatKy_ViPham!H:H, "L04")</f>
        <v>0</v>
      </c>
      <c r="J40" s="6">
        <f>SUMIFS(NhatKy_ViPham!K:K, NhatKy_ViPham!E:E, "12_Toan_B", NhatKy_ViPham!F:F, B40, NhatKy_ViPham!H:H, "L05")</f>
        <v>0</v>
      </c>
      <c r="K40" s="6">
        <f>SUMIFS(NhatKy_ViPham!K:K, NhatKy_ViPham!E:E, "12_Toan_B", NhatKy_ViPham!F:F, B40, NhatKy_ViPham!H:H, "L06")</f>
        <v>0</v>
      </c>
      <c r="L40" s="6">
        <f>SUMIFS(NhatKy_ViPham!K:K, NhatKy_ViPham!E:E, "12_Toan_B", NhatKy_ViPham!F:F, B40, NhatKy_ViPham!H:H, "L07")</f>
        <v>0</v>
      </c>
      <c r="M40" s="6">
        <f>SUMIFS(NhatKy_ViPham!K:K, NhatKy_ViPham!E:E, "12_Toan_B", NhatKy_ViPham!F:F, B40, NhatKy_ViPham!H:H, "L08")</f>
        <v>0</v>
      </c>
      <c r="N40" s="6">
        <f>SUMIFS(NhatKy_ViPham!K:K, NhatKy_ViPham!E:E, "12_Toan_B", NhatKy_ViPham!F:F, B40, NhatKy_ViPham!H:H, "L09")</f>
        <v>0</v>
      </c>
      <c r="O40" s="6">
        <f>SUMIFS(NhatKy_ViPham!K:K, NhatKy_ViPham!E:E, "12_Toan_B", NhatKy_ViPham!F:F, B40, NhatKy_ViPham!H:H, "L10")</f>
        <v>0</v>
      </c>
      <c r="P40" s="12">
        <f>SUMIFS(NhatKy_ViPham!J:J, NhatKy_ViPham!E:E, "12_Toan_B", NhatKy_ViPham!F:F, B40)</f>
        <v>0</v>
      </c>
      <c r="Q40" s="13">
        <f>SUMIFS(NhatKy_ViPham!K:K, NhatKy_ViPham!E:E, "12_Toan_B", NhatKy_ViPham!F:F, B40)</f>
        <v>0</v>
      </c>
      <c r="R40" s="6">
        <f>100 + SUMIFS(NhatKy_ViPham!J:J, NhatKy_ViPham!E:E, "12_Toan_B", NhatKy_ViPham!F:F, B40, NhatKy_ViPham!C:C, "T1") - SUMIFS(NhatKy_ViPham!K:K, NhatKy_ViPham!E:E, "12_Toan_B", NhatKy_ViPham!F:F, B40, NhatKy_ViPham!C:C, "T1")</f>
        <v>100</v>
      </c>
      <c r="S40" s="6">
        <f>100 + SUMIFS(NhatKy_ViPham!J:J, NhatKy_ViPham!E:E, "12_Toan_B", NhatKy_ViPham!F:F, B40, NhatKy_ViPham!C:C, "T2") - SUMIFS(NhatKy_ViPham!K:K, NhatKy_ViPham!E:E, "12_Toan_B", NhatKy_ViPham!F:F, B40, NhatKy_ViPham!C:C, "T2")</f>
        <v>100</v>
      </c>
      <c r="T40" s="6">
        <f>100 + SUMIFS(NhatKy_ViPham!J:J, NhatKy_ViPham!E:E, "12_Toan_B", NhatKy_ViPham!F:F, B40, NhatKy_ViPham!C:C, "T3") - SUMIFS(NhatKy_ViPham!K:K, NhatKy_ViPham!E:E, "12_Toan_B", NhatKy_ViPham!F:F, B40, NhatKy_ViPham!C:C, "T3")</f>
        <v>100</v>
      </c>
      <c r="U40" s="6">
        <f>100 + SUMIFS(NhatKy_ViPham!J:J, NhatKy_ViPham!E:E, "12_Toan_B", NhatKy_ViPham!F:F, B40, NhatKy_ViPham!C:C, "T4") - SUMIFS(NhatKy_ViPham!K:K, NhatKy_ViPham!E:E, "12_Toan_B", NhatKy_ViPham!F:F, B40, NhatKy_ViPham!C:C, "T4")</f>
        <v>100</v>
      </c>
      <c r="V40" s="6">
        <f>100 + SUMIFS(NhatKy_ViPham!J:J, NhatKy_ViPham!E:E, "12_Toan_B", NhatKy_ViPham!F:F, B40, NhatKy_ViPham!C:C, "T5") - SUMIFS(NhatKy_ViPham!K:K, NhatKy_ViPham!E:E, "12_Toan_B", NhatKy_ViPham!F:F, B40, NhatKy_ViPham!C:C, "T5")</f>
        <v>100</v>
      </c>
      <c r="W40" s="6">
        <f>100 + SUMIFS(NhatKy_ViPham!J:J, NhatKy_ViPham!E:E, "12_Toan_B", NhatKy_ViPham!F:F, B40, NhatKy_ViPham!C:C, "T6") - SUMIFS(NhatKy_ViPham!K:K, NhatKy_ViPham!E:E, "12_Toan_B", NhatKy_ViPham!F:F, B40, NhatKy_ViPham!C:C, "T6")</f>
        <v>100</v>
      </c>
      <c r="X40" s="6">
        <f>100 + SUMIFS(NhatKy_ViPham!J:J, NhatKy_ViPham!E:E, "12_Toan_B", NhatKy_ViPham!F:F, B40, NhatKy_ViPham!C:C, "T7") - SUMIFS(NhatKy_ViPham!K:K, NhatKy_ViPham!E:E, "12_Toan_B", NhatKy_ViPham!F:F, B40, NhatKy_ViPham!C:C, "T7")</f>
        <v>100</v>
      </c>
      <c r="Y40" s="6">
        <f>100 + SUMIFS(NhatKy_ViPham!J:J, NhatKy_ViPham!E:E, "12_Toan_B", NhatKy_ViPham!F:F, B40, NhatKy_ViPham!C:C, "T8") - SUMIFS(NhatKy_ViPham!K:K, NhatKy_ViPham!E:E, "12_Toan_B", NhatKy_ViPham!F:F, B40, NhatKy_ViPham!C:C, "T8")</f>
        <v>100</v>
      </c>
      <c r="Z40" s="6">
        <f>100 + SUMIFS(NhatKy_ViPham!J:J, NhatKy_ViPham!E:E, "12_Toan_B", NhatKy_ViPham!F:F, B40, NhatKy_ViPham!C:C, "T9") - SUMIFS(NhatKy_ViPham!K:K, NhatKy_ViPham!E:E, "12_Toan_B", NhatKy_ViPham!F:F, B40, NhatKy_ViPham!C:C, "T9")</f>
        <v>100</v>
      </c>
      <c r="AA40" s="6">
        <f>100 + SUMIFS(NhatKy_ViPham!J:J, NhatKy_ViPham!E:E, "12_Toan_B", NhatKy_ViPham!F:F, B40, NhatKy_ViPham!C:C, "T10") - SUMIFS(NhatKy_ViPham!K:K, NhatKy_ViPham!E:E, "12_Toan_B", NhatKy_ViPham!F:F, B40, NhatKy_ViPham!C:C, "T10")</f>
        <v>100</v>
      </c>
      <c r="AB40" s="6">
        <f>100 + SUMIFS(NhatKy_ViPham!J:J, NhatKy_ViPham!E:E, "12_Toan_B", NhatKy_ViPham!F:F, B40, NhatKy_ViPham!C:C, "T11") - SUMIFS(NhatKy_ViPham!K:K, NhatKy_ViPham!E:E, "12_Toan_B", NhatKy_ViPham!F:F, B40, NhatKy_ViPham!C:C, "T11")</f>
        <v>100</v>
      </c>
      <c r="AC40" s="6">
        <f>100 + SUMIFS(NhatKy_ViPham!J:J, NhatKy_ViPham!E:E, "12_Toan_B", NhatKy_ViPham!F:F, B40, NhatKy_ViPham!C:C, "T12") - SUMIFS(NhatKy_ViPham!K:K, NhatKy_ViPham!E:E, "12_Toan_B", NhatKy_ViPham!F:F, B40, NhatKy_ViPham!C:C, "T12")</f>
        <v>100</v>
      </c>
      <c r="AD40" s="6">
        <f>100 + SUMIFS(NhatKy_ViPham!J:J, NhatKy_ViPham!E:E, "12_Toan_B", NhatKy_ViPham!F:F, B40, NhatKy_ViPham!C:C, "T13") - SUMIFS(NhatKy_ViPham!K:K, NhatKy_ViPham!E:E, "12_Toan_B", NhatKy_ViPham!F:F, B40, NhatKy_ViPham!C:C, "T13")</f>
        <v>100</v>
      </c>
      <c r="AE40" s="6">
        <f>100 + SUMIFS(NhatKy_ViPham!J:J, NhatKy_ViPham!E:E, "12_Toan_B", NhatKy_ViPham!F:F, B40, NhatKy_ViPham!C:C, "T14") - SUMIFS(NhatKy_ViPham!K:K, NhatKy_ViPham!E:E, "12_Toan_B", NhatKy_ViPham!F:F, B40, NhatKy_ViPham!C:C, "T14")</f>
        <v>100</v>
      </c>
      <c r="AF40" s="6">
        <f>100 + SUMIFS(NhatKy_ViPham!J:J, NhatKy_ViPham!E:E, "12_Toan_B", NhatKy_ViPham!F:F, B40, NhatKy_ViPham!C:C, "T15") - SUMIFS(NhatKy_ViPham!K:K, NhatKy_ViPham!E:E, "12_Toan_B", NhatKy_ViPham!F:F, B40, NhatKy_ViPham!C:C, "T15")</f>
        <v>100</v>
      </c>
      <c r="AG40" s="6">
        <f>100 + SUMIFS(NhatKy_ViPham!J:J, NhatKy_ViPham!E:E, "12_Toan_B", NhatKy_ViPham!F:F, B40, NhatKy_ViPham!C:C, "T16") - SUMIFS(NhatKy_ViPham!K:K, NhatKy_ViPham!E:E, "12_Toan_B", NhatKy_ViPham!F:F, B40, NhatKy_ViPham!C:C, "T16")</f>
        <v>100</v>
      </c>
      <c r="AH40" s="6">
        <f>100 + SUMIFS(NhatKy_ViPham!J:J, NhatKy_ViPham!E:E, "12_Toan_B", NhatKy_ViPham!F:F, B40, NhatKy_ViPham!C:C, "T17") - SUMIFS(NhatKy_ViPham!K:K, NhatKy_ViPham!E:E, "12_Toan_B", NhatKy_ViPham!F:F, B40, NhatKy_ViPham!C:C, "T17")</f>
        <v>100</v>
      </c>
      <c r="AI40" s="6">
        <f>100 + SUMIFS(NhatKy_ViPham!J:J, NhatKy_ViPham!E:E, "12_Toan_B", NhatKy_ViPham!F:F, B40, NhatKy_ViPham!C:C, "T18") - SUMIFS(NhatKy_ViPham!K:K, NhatKy_ViPham!E:E, "12_Toan_B", NhatKy_ViPham!F:F, B40, NhatKy_ViPham!C:C, "T18")</f>
        <v>100</v>
      </c>
      <c r="AJ40" s="6">
        <f>100 + SUMIFS(NhatKy_ViPham!J:J, NhatKy_ViPham!E:E, "12_Toan_B", NhatKy_ViPham!F:F, B40, NhatKy_ViPham!C:C, "T19") - SUMIFS(NhatKy_ViPham!K:K, NhatKy_ViPham!E:E, "12_Toan_B", NhatKy_ViPham!F:F, B40, NhatKy_ViPham!C:C, "T19")</f>
        <v>100</v>
      </c>
      <c r="AK40" s="6">
        <f>100 + SUMIFS(NhatKy_ViPham!J:J, NhatKy_ViPham!E:E, "12_Toan_B", NhatKy_ViPham!F:F, B40, NhatKy_ViPham!C:C, "T20") - SUMIFS(NhatKy_ViPham!K:K, NhatKy_ViPham!E:E, "12_Toan_B", NhatKy_ViPham!F:F, B40, NhatKy_ViPham!C:C, "T20")</f>
        <v>100</v>
      </c>
      <c r="AL40" s="6">
        <f>100 + SUMIFS(NhatKy_ViPham!J:J, NhatKy_ViPham!E:E, "12_Toan_B", NhatKy_ViPham!F:F, B40, NhatKy_ViPham!C:C, "T21") - SUMIFS(NhatKy_ViPham!K:K, NhatKy_ViPham!E:E, "12_Toan_B", NhatKy_ViPham!F:F, B40, NhatKy_ViPham!C:C, "T21")</f>
        <v>100</v>
      </c>
      <c r="AM40" s="6">
        <f>100 + SUMIFS(NhatKy_ViPham!J:J, NhatKy_ViPham!E:E, "12_Toan_B", NhatKy_ViPham!F:F, B40, NhatKy_ViPham!C:C, "T22") - SUMIFS(NhatKy_ViPham!K:K, NhatKy_ViPham!E:E, "12_Toan_B", NhatKy_ViPham!F:F, B40, NhatKy_ViPham!C:C, "T22")</f>
        <v>100</v>
      </c>
      <c r="AN40" s="6">
        <f>100 + SUMIFS(NhatKy_ViPham!J:J, NhatKy_ViPham!E:E, "12_Toan_B", NhatKy_ViPham!F:F, B40, NhatKy_ViPham!C:C, "T23") - SUMIFS(NhatKy_ViPham!K:K, NhatKy_ViPham!E:E, "12_Toan_B", NhatKy_ViPham!F:F, B40, NhatKy_ViPham!C:C, "T23")</f>
        <v>100</v>
      </c>
      <c r="AO40" s="6">
        <f>100 + SUMIFS(NhatKy_ViPham!J:J, NhatKy_ViPham!E:E, "12_Toan_B", NhatKy_ViPham!F:F, B40, NhatKy_ViPham!C:C, "T24") - SUMIFS(NhatKy_ViPham!K:K, NhatKy_ViPham!E:E, "12_Toan_B", NhatKy_ViPham!F:F, B40, NhatKy_ViPham!C:C, "T24")</f>
        <v>100</v>
      </c>
      <c r="AP40" s="6">
        <f>100 + SUMIFS(NhatKy_ViPham!J:J, NhatKy_ViPham!E:E, "12_Toan_B", NhatKy_ViPham!F:F, B40, NhatKy_ViPham!C:C, "T25") - SUMIFS(NhatKy_ViPham!K:K, NhatKy_ViPham!E:E, "12_Toan_B", NhatKy_ViPham!F:F, B40, NhatKy_ViPham!C:C, "T25")</f>
        <v>100</v>
      </c>
      <c r="AQ40" s="6">
        <f>100 + SUMIFS(NhatKy_ViPham!J:J, NhatKy_ViPham!E:E, "12_Toan_B", NhatKy_ViPham!F:F, B40, NhatKy_ViPham!C:C, "T26") - SUMIFS(NhatKy_ViPham!K:K, NhatKy_ViPham!E:E, "12_Toan_B", NhatKy_ViPham!F:F, B40, NhatKy_ViPham!C:C, "T26")</f>
        <v>100</v>
      </c>
      <c r="AR40" s="6">
        <f>100 + SUMIFS(NhatKy_ViPham!J:J, NhatKy_ViPham!E:E, "12_Toan_B", NhatKy_ViPham!F:F, B40, NhatKy_ViPham!C:C, "T27") - SUMIFS(NhatKy_ViPham!K:K, NhatKy_ViPham!E:E, "12_Toan_B", NhatKy_ViPham!F:F, B40, NhatKy_ViPham!C:C, "T27")</f>
        <v>100</v>
      </c>
      <c r="AS40" s="6">
        <f>100 + SUMIFS(NhatKy_ViPham!J:J, NhatKy_ViPham!E:E, "12_Toan_B", NhatKy_ViPham!F:F, B40, NhatKy_ViPham!C:C, "T28") - SUMIFS(NhatKy_ViPham!K:K, NhatKy_ViPham!E:E, "12_Toan_B", NhatKy_ViPham!F:F, B40, NhatKy_ViPham!C:C, "T28")</f>
        <v>100</v>
      </c>
      <c r="AT40" s="6">
        <f>100 + SUMIFS(NhatKy_ViPham!J:J, NhatKy_ViPham!E:E, "12_Toan_B", NhatKy_ViPham!F:F, B40, NhatKy_ViPham!C:C, "T29") - SUMIFS(NhatKy_ViPham!K:K, NhatKy_ViPham!E:E, "12_Toan_B", NhatKy_ViPham!F:F, B40, NhatKy_ViPham!C:C, "T29")</f>
        <v>100</v>
      </c>
      <c r="AU40" s="6">
        <f>100 + SUMIFS(NhatKy_ViPham!J:J, NhatKy_ViPham!E:E, "12_Toan_B", NhatKy_ViPham!F:F, B40, NhatKy_ViPham!C:C, "T30") - SUMIFS(NhatKy_ViPham!K:K, NhatKy_ViPham!E:E, "12_Toan_B", NhatKy_ViPham!F:F, B40, NhatKy_ViPham!C:C, "T30")</f>
        <v>100</v>
      </c>
      <c r="AV40" s="6">
        <f>100 + SUMIFS(NhatKy_ViPham!J:J, NhatKy_ViPham!E:E, "12_Toan_B", NhatKy_ViPham!F:F, B40, NhatKy_ViPham!C:C, "T31") - SUMIFS(NhatKy_ViPham!K:K, NhatKy_ViPham!E:E, "12_Toan_B", NhatKy_ViPham!F:F, B40, NhatKy_ViPham!C:C, "T31")</f>
        <v>100</v>
      </c>
      <c r="AW40" s="6">
        <f>100 + SUMIFS(NhatKy_ViPham!J:J, NhatKy_ViPham!E:E, "12_Toan_B", NhatKy_ViPham!F:F, B40, NhatKy_ViPham!C:C, "T32") - SUMIFS(NhatKy_ViPham!K:K, NhatKy_ViPham!E:E, "12_Toan_B", NhatKy_ViPham!F:F, B40, NhatKy_ViPham!C:C, "T32")</f>
        <v>100</v>
      </c>
      <c r="AX40" s="6">
        <f>100 + SUMIFS(NhatKy_ViPham!J:J, NhatKy_ViPham!E:E, "12_Toan_B", NhatKy_ViPham!F:F, B40, NhatKy_ViPham!C:C, "T33") - SUMIFS(NhatKy_ViPham!K:K, NhatKy_ViPham!E:E, "12_Toan_B", NhatKy_ViPham!F:F, B40, NhatKy_ViPham!C:C, "T33")</f>
        <v>100</v>
      </c>
      <c r="AY40" s="6">
        <f>100 + SUMIFS(NhatKy_ViPham!J:J, NhatKy_ViPham!E:E, "12_Toan_B", NhatKy_ViPham!F:F, B40, NhatKy_ViPham!C:C, "T34") - SUMIFS(NhatKy_ViPham!K:K, NhatKy_ViPham!E:E, "12_Toan_B", NhatKy_ViPham!F:F, B40, NhatKy_ViPham!C:C, "T34")</f>
        <v>100</v>
      </c>
      <c r="AZ40" s="6">
        <f>100 + SUMIFS(NhatKy_ViPham!J:J, NhatKy_ViPham!E:E, "12_Toan_B", NhatKy_ViPham!F:F, B40, NhatKy_ViPham!C:C, "T35") - SUMIFS(NhatKy_ViPham!K:K, NhatKy_ViPham!E:E, "12_Toan_B", NhatKy_ViPham!F:F, B40, NhatKy_ViPham!C:C, "T35")</f>
        <v>100</v>
      </c>
      <c r="BA40" s="12">
        <f t="shared" si="0"/>
        <v>100</v>
      </c>
      <c r="BB40" s="11" t="s">
        <v>430</v>
      </c>
      <c r="BC40" s="16" t="str">
        <f t="shared" si="1"/>
        <v>Tốt</v>
      </c>
      <c r="BD40" s="15" t="str">
        <f t="shared" si="2"/>
        <v>🟢 BÌNH THƯỜNG</v>
      </c>
    </row>
    <row r="41" spans="1:56" x14ac:dyDescent="0.25">
      <c r="A41" s="4">
        <v>33</v>
      </c>
      <c r="B41" s="10" t="s">
        <v>2326</v>
      </c>
      <c r="C41" s="4" t="s">
        <v>2220</v>
      </c>
      <c r="D41" s="4" t="s">
        <v>429</v>
      </c>
      <c r="E41" s="11" t="s">
        <v>430</v>
      </c>
      <c r="F41" s="7">
        <f>SUMIFS(NhatKy_ViPham!K:K, NhatKy_ViPham!E:E, "12_Toan_B", NhatKy_ViPham!F:F, B41, NhatKy_ViPham!H:H, "L01")</f>
        <v>0</v>
      </c>
      <c r="G41" s="7">
        <f>SUMIFS(NhatKy_ViPham!K:K, NhatKy_ViPham!E:E, "12_Toan_B", NhatKy_ViPham!F:F, B41, NhatKy_ViPham!H:H, "L02")</f>
        <v>0</v>
      </c>
      <c r="H41" s="7">
        <f>SUMIFS(NhatKy_ViPham!K:K, NhatKy_ViPham!E:E, "12_Toan_B", NhatKy_ViPham!F:F, B41, NhatKy_ViPham!H:H, "L03")</f>
        <v>0</v>
      </c>
      <c r="I41" s="7">
        <f>SUMIFS(NhatKy_ViPham!K:K, NhatKy_ViPham!E:E, "12_Toan_B", NhatKy_ViPham!F:F, B41, NhatKy_ViPham!H:H, "L04")</f>
        <v>0</v>
      </c>
      <c r="J41" s="7">
        <f>SUMIFS(NhatKy_ViPham!K:K, NhatKy_ViPham!E:E, "12_Toan_B", NhatKy_ViPham!F:F, B41, NhatKy_ViPham!H:H, "L05")</f>
        <v>0</v>
      </c>
      <c r="K41" s="7">
        <f>SUMIFS(NhatKy_ViPham!K:K, NhatKy_ViPham!E:E, "12_Toan_B", NhatKy_ViPham!F:F, B41, NhatKy_ViPham!H:H, "L06")</f>
        <v>0</v>
      </c>
      <c r="L41" s="7">
        <f>SUMIFS(NhatKy_ViPham!K:K, NhatKy_ViPham!E:E, "12_Toan_B", NhatKy_ViPham!F:F, B41, NhatKy_ViPham!H:H, "L07")</f>
        <v>0</v>
      </c>
      <c r="M41" s="7">
        <f>SUMIFS(NhatKy_ViPham!K:K, NhatKy_ViPham!E:E, "12_Toan_B", NhatKy_ViPham!F:F, B41, NhatKy_ViPham!H:H, "L08")</f>
        <v>0</v>
      </c>
      <c r="N41" s="7">
        <f>SUMIFS(NhatKy_ViPham!K:K, NhatKy_ViPham!E:E, "12_Toan_B", NhatKy_ViPham!F:F, B41, NhatKy_ViPham!H:H, "L09")</f>
        <v>0</v>
      </c>
      <c r="O41" s="7">
        <f>SUMIFS(NhatKy_ViPham!K:K, NhatKy_ViPham!E:E, "12_Toan_B", NhatKy_ViPham!F:F, B41, NhatKy_ViPham!H:H, "L10")</f>
        <v>0</v>
      </c>
      <c r="P41" s="12">
        <f>SUMIFS(NhatKy_ViPham!J:J, NhatKy_ViPham!E:E, "12_Toan_B", NhatKy_ViPham!F:F, B41)</f>
        <v>0</v>
      </c>
      <c r="Q41" s="13">
        <f>SUMIFS(NhatKy_ViPham!K:K, NhatKy_ViPham!E:E, "12_Toan_B", NhatKy_ViPham!F:F, B41)</f>
        <v>0</v>
      </c>
      <c r="R41" s="7">
        <f>100 + SUMIFS(NhatKy_ViPham!J:J, NhatKy_ViPham!E:E, "12_Toan_B", NhatKy_ViPham!F:F, B41, NhatKy_ViPham!C:C, "T1") - SUMIFS(NhatKy_ViPham!K:K, NhatKy_ViPham!E:E, "12_Toan_B", NhatKy_ViPham!F:F, B41, NhatKy_ViPham!C:C, "T1")</f>
        <v>100</v>
      </c>
      <c r="S41" s="7">
        <f>100 + SUMIFS(NhatKy_ViPham!J:J, NhatKy_ViPham!E:E, "12_Toan_B", NhatKy_ViPham!F:F, B41, NhatKy_ViPham!C:C, "T2") - SUMIFS(NhatKy_ViPham!K:K, NhatKy_ViPham!E:E, "12_Toan_B", NhatKy_ViPham!F:F, B41, NhatKy_ViPham!C:C, "T2")</f>
        <v>100</v>
      </c>
      <c r="T41" s="7">
        <f>100 + SUMIFS(NhatKy_ViPham!J:J, NhatKy_ViPham!E:E, "12_Toan_B", NhatKy_ViPham!F:F, B41, NhatKy_ViPham!C:C, "T3") - SUMIFS(NhatKy_ViPham!K:K, NhatKy_ViPham!E:E, "12_Toan_B", NhatKy_ViPham!F:F, B41, NhatKy_ViPham!C:C, "T3")</f>
        <v>100</v>
      </c>
      <c r="U41" s="7">
        <f>100 + SUMIFS(NhatKy_ViPham!J:J, NhatKy_ViPham!E:E, "12_Toan_B", NhatKy_ViPham!F:F, B41, NhatKy_ViPham!C:C, "T4") - SUMIFS(NhatKy_ViPham!K:K, NhatKy_ViPham!E:E, "12_Toan_B", NhatKy_ViPham!F:F, B41, NhatKy_ViPham!C:C, "T4")</f>
        <v>100</v>
      </c>
      <c r="V41" s="7">
        <f>100 + SUMIFS(NhatKy_ViPham!J:J, NhatKy_ViPham!E:E, "12_Toan_B", NhatKy_ViPham!F:F, B41, NhatKy_ViPham!C:C, "T5") - SUMIFS(NhatKy_ViPham!K:K, NhatKy_ViPham!E:E, "12_Toan_B", NhatKy_ViPham!F:F, B41, NhatKy_ViPham!C:C, "T5")</f>
        <v>100</v>
      </c>
      <c r="W41" s="7">
        <f>100 + SUMIFS(NhatKy_ViPham!J:J, NhatKy_ViPham!E:E, "12_Toan_B", NhatKy_ViPham!F:F, B41, NhatKy_ViPham!C:C, "T6") - SUMIFS(NhatKy_ViPham!K:K, NhatKy_ViPham!E:E, "12_Toan_B", NhatKy_ViPham!F:F, B41, NhatKy_ViPham!C:C, "T6")</f>
        <v>100</v>
      </c>
      <c r="X41" s="7">
        <f>100 + SUMIFS(NhatKy_ViPham!J:J, NhatKy_ViPham!E:E, "12_Toan_B", NhatKy_ViPham!F:F, B41, NhatKy_ViPham!C:C, "T7") - SUMIFS(NhatKy_ViPham!K:K, NhatKy_ViPham!E:E, "12_Toan_B", NhatKy_ViPham!F:F, B41, NhatKy_ViPham!C:C, "T7")</f>
        <v>100</v>
      </c>
      <c r="Y41" s="7">
        <f>100 + SUMIFS(NhatKy_ViPham!J:J, NhatKy_ViPham!E:E, "12_Toan_B", NhatKy_ViPham!F:F, B41, NhatKy_ViPham!C:C, "T8") - SUMIFS(NhatKy_ViPham!K:K, NhatKy_ViPham!E:E, "12_Toan_B", NhatKy_ViPham!F:F, B41, NhatKy_ViPham!C:C, "T8")</f>
        <v>100</v>
      </c>
      <c r="Z41" s="7">
        <f>100 + SUMIFS(NhatKy_ViPham!J:J, NhatKy_ViPham!E:E, "12_Toan_B", NhatKy_ViPham!F:F, B41, NhatKy_ViPham!C:C, "T9") - SUMIFS(NhatKy_ViPham!K:K, NhatKy_ViPham!E:E, "12_Toan_B", NhatKy_ViPham!F:F, B41, NhatKy_ViPham!C:C, "T9")</f>
        <v>100</v>
      </c>
      <c r="AA41" s="7">
        <f>100 + SUMIFS(NhatKy_ViPham!J:J, NhatKy_ViPham!E:E, "12_Toan_B", NhatKy_ViPham!F:F, B41, NhatKy_ViPham!C:C, "T10") - SUMIFS(NhatKy_ViPham!K:K, NhatKy_ViPham!E:E, "12_Toan_B", NhatKy_ViPham!F:F, B41, NhatKy_ViPham!C:C, "T10")</f>
        <v>100</v>
      </c>
      <c r="AB41" s="7">
        <f>100 + SUMIFS(NhatKy_ViPham!J:J, NhatKy_ViPham!E:E, "12_Toan_B", NhatKy_ViPham!F:F, B41, NhatKy_ViPham!C:C, "T11") - SUMIFS(NhatKy_ViPham!K:K, NhatKy_ViPham!E:E, "12_Toan_B", NhatKy_ViPham!F:F, B41, NhatKy_ViPham!C:C, "T11")</f>
        <v>100</v>
      </c>
      <c r="AC41" s="7">
        <f>100 + SUMIFS(NhatKy_ViPham!J:J, NhatKy_ViPham!E:E, "12_Toan_B", NhatKy_ViPham!F:F, B41, NhatKy_ViPham!C:C, "T12") - SUMIFS(NhatKy_ViPham!K:K, NhatKy_ViPham!E:E, "12_Toan_B", NhatKy_ViPham!F:F, B41, NhatKy_ViPham!C:C, "T12")</f>
        <v>100</v>
      </c>
      <c r="AD41" s="7">
        <f>100 + SUMIFS(NhatKy_ViPham!J:J, NhatKy_ViPham!E:E, "12_Toan_B", NhatKy_ViPham!F:F, B41, NhatKy_ViPham!C:C, "T13") - SUMIFS(NhatKy_ViPham!K:K, NhatKy_ViPham!E:E, "12_Toan_B", NhatKy_ViPham!F:F, B41, NhatKy_ViPham!C:C, "T13")</f>
        <v>100</v>
      </c>
      <c r="AE41" s="7">
        <f>100 + SUMIFS(NhatKy_ViPham!J:J, NhatKy_ViPham!E:E, "12_Toan_B", NhatKy_ViPham!F:F, B41, NhatKy_ViPham!C:C, "T14") - SUMIFS(NhatKy_ViPham!K:K, NhatKy_ViPham!E:E, "12_Toan_B", NhatKy_ViPham!F:F, B41, NhatKy_ViPham!C:C, "T14")</f>
        <v>100</v>
      </c>
      <c r="AF41" s="7">
        <f>100 + SUMIFS(NhatKy_ViPham!J:J, NhatKy_ViPham!E:E, "12_Toan_B", NhatKy_ViPham!F:F, B41, NhatKy_ViPham!C:C, "T15") - SUMIFS(NhatKy_ViPham!K:K, NhatKy_ViPham!E:E, "12_Toan_B", NhatKy_ViPham!F:F, B41, NhatKy_ViPham!C:C, "T15")</f>
        <v>100</v>
      </c>
      <c r="AG41" s="7">
        <f>100 + SUMIFS(NhatKy_ViPham!J:J, NhatKy_ViPham!E:E, "12_Toan_B", NhatKy_ViPham!F:F, B41, NhatKy_ViPham!C:C, "T16") - SUMIFS(NhatKy_ViPham!K:K, NhatKy_ViPham!E:E, "12_Toan_B", NhatKy_ViPham!F:F, B41, NhatKy_ViPham!C:C, "T16")</f>
        <v>100</v>
      </c>
      <c r="AH41" s="7">
        <f>100 + SUMIFS(NhatKy_ViPham!J:J, NhatKy_ViPham!E:E, "12_Toan_B", NhatKy_ViPham!F:F, B41, NhatKy_ViPham!C:C, "T17") - SUMIFS(NhatKy_ViPham!K:K, NhatKy_ViPham!E:E, "12_Toan_B", NhatKy_ViPham!F:F, B41, NhatKy_ViPham!C:C, "T17")</f>
        <v>100</v>
      </c>
      <c r="AI41" s="7">
        <f>100 + SUMIFS(NhatKy_ViPham!J:J, NhatKy_ViPham!E:E, "12_Toan_B", NhatKy_ViPham!F:F, B41, NhatKy_ViPham!C:C, "T18") - SUMIFS(NhatKy_ViPham!K:K, NhatKy_ViPham!E:E, "12_Toan_B", NhatKy_ViPham!F:F, B41, NhatKy_ViPham!C:C, "T18")</f>
        <v>100</v>
      </c>
      <c r="AJ41" s="7">
        <f>100 + SUMIFS(NhatKy_ViPham!J:J, NhatKy_ViPham!E:E, "12_Toan_B", NhatKy_ViPham!F:F, B41, NhatKy_ViPham!C:C, "T19") - SUMIFS(NhatKy_ViPham!K:K, NhatKy_ViPham!E:E, "12_Toan_B", NhatKy_ViPham!F:F, B41, NhatKy_ViPham!C:C, "T19")</f>
        <v>100</v>
      </c>
      <c r="AK41" s="7">
        <f>100 + SUMIFS(NhatKy_ViPham!J:J, NhatKy_ViPham!E:E, "12_Toan_B", NhatKy_ViPham!F:F, B41, NhatKy_ViPham!C:C, "T20") - SUMIFS(NhatKy_ViPham!K:K, NhatKy_ViPham!E:E, "12_Toan_B", NhatKy_ViPham!F:F, B41, NhatKy_ViPham!C:C, "T20")</f>
        <v>100</v>
      </c>
      <c r="AL41" s="7">
        <f>100 + SUMIFS(NhatKy_ViPham!J:J, NhatKy_ViPham!E:E, "12_Toan_B", NhatKy_ViPham!F:F, B41, NhatKy_ViPham!C:C, "T21") - SUMIFS(NhatKy_ViPham!K:K, NhatKy_ViPham!E:E, "12_Toan_B", NhatKy_ViPham!F:F, B41, NhatKy_ViPham!C:C, "T21")</f>
        <v>100</v>
      </c>
      <c r="AM41" s="7">
        <f>100 + SUMIFS(NhatKy_ViPham!J:J, NhatKy_ViPham!E:E, "12_Toan_B", NhatKy_ViPham!F:F, B41, NhatKy_ViPham!C:C, "T22") - SUMIFS(NhatKy_ViPham!K:K, NhatKy_ViPham!E:E, "12_Toan_B", NhatKy_ViPham!F:F, B41, NhatKy_ViPham!C:C, "T22")</f>
        <v>100</v>
      </c>
      <c r="AN41" s="7">
        <f>100 + SUMIFS(NhatKy_ViPham!J:J, NhatKy_ViPham!E:E, "12_Toan_B", NhatKy_ViPham!F:F, B41, NhatKy_ViPham!C:C, "T23") - SUMIFS(NhatKy_ViPham!K:K, NhatKy_ViPham!E:E, "12_Toan_B", NhatKy_ViPham!F:F, B41, NhatKy_ViPham!C:C, "T23")</f>
        <v>100</v>
      </c>
      <c r="AO41" s="7">
        <f>100 + SUMIFS(NhatKy_ViPham!J:J, NhatKy_ViPham!E:E, "12_Toan_B", NhatKy_ViPham!F:F, B41, NhatKy_ViPham!C:C, "T24") - SUMIFS(NhatKy_ViPham!K:K, NhatKy_ViPham!E:E, "12_Toan_B", NhatKy_ViPham!F:F, B41, NhatKy_ViPham!C:C, "T24")</f>
        <v>100</v>
      </c>
      <c r="AP41" s="7">
        <f>100 + SUMIFS(NhatKy_ViPham!J:J, NhatKy_ViPham!E:E, "12_Toan_B", NhatKy_ViPham!F:F, B41, NhatKy_ViPham!C:C, "T25") - SUMIFS(NhatKy_ViPham!K:K, NhatKy_ViPham!E:E, "12_Toan_B", NhatKy_ViPham!F:F, B41, NhatKy_ViPham!C:C, "T25")</f>
        <v>100</v>
      </c>
      <c r="AQ41" s="7">
        <f>100 + SUMIFS(NhatKy_ViPham!J:J, NhatKy_ViPham!E:E, "12_Toan_B", NhatKy_ViPham!F:F, B41, NhatKy_ViPham!C:C, "T26") - SUMIFS(NhatKy_ViPham!K:K, NhatKy_ViPham!E:E, "12_Toan_B", NhatKy_ViPham!F:F, B41, NhatKy_ViPham!C:C, "T26")</f>
        <v>100</v>
      </c>
      <c r="AR41" s="7">
        <f>100 + SUMIFS(NhatKy_ViPham!J:J, NhatKy_ViPham!E:E, "12_Toan_B", NhatKy_ViPham!F:F, B41, NhatKy_ViPham!C:C, "T27") - SUMIFS(NhatKy_ViPham!K:K, NhatKy_ViPham!E:E, "12_Toan_B", NhatKy_ViPham!F:F, B41, NhatKy_ViPham!C:C, "T27")</f>
        <v>100</v>
      </c>
      <c r="AS41" s="7">
        <f>100 + SUMIFS(NhatKy_ViPham!J:J, NhatKy_ViPham!E:E, "12_Toan_B", NhatKy_ViPham!F:F, B41, NhatKy_ViPham!C:C, "T28") - SUMIFS(NhatKy_ViPham!K:K, NhatKy_ViPham!E:E, "12_Toan_B", NhatKy_ViPham!F:F, B41, NhatKy_ViPham!C:C, "T28")</f>
        <v>100</v>
      </c>
      <c r="AT41" s="7">
        <f>100 + SUMIFS(NhatKy_ViPham!J:J, NhatKy_ViPham!E:E, "12_Toan_B", NhatKy_ViPham!F:F, B41, NhatKy_ViPham!C:C, "T29") - SUMIFS(NhatKy_ViPham!K:K, NhatKy_ViPham!E:E, "12_Toan_B", NhatKy_ViPham!F:F, B41, NhatKy_ViPham!C:C, "T29")</f>
        <v>100</v>
      </c>
      <c r="AU41" s="7">
        <f>100 + SUMIFS(NhatKy_ViPham!J:J, NhatKy_ViPham!E:E, "12_Toan_B", NhatKy_ViPham!F:F, B41, NhatKy_ViPham!C:C, "T30") - SUMIFS(NhatKy_ViPham!K:K, NhatKy_ViPham!E:E, "12_Toan_B", NhatKy_ViPham!F:F, B41, NhatKy_ViPham!C:C, "T30")</f>
        <v>100</v>
      </c>
      <c r="AV41" s="7">
        <f>100 + SUMIFS(NhatKy_ViPham!J:J, NhatKy_ViPham!E:E, "12_Toan_B", NhatKy_ViPham!F:F, B41, NhatKy_ViPham!C:C, "T31") - SUMIFS(NhatKy_ViPham!K:K, NhatKy_ViPham!E:E, "12_Toan_B", NhatKy_ViPham!F:F, B41, NhatKy_ViPham!C:C, "T31")</f>
        <v>100</v>
      </c>
      <c r="AW41" s="7">
        <f>100 + SUMIFS(NhatKy_ViPham!J:J, NhatKy_ViPham!E:E, "12_Toan_B", NhatKy_ViPham!F:F, B41, NhatKy_ViPham!C:C, "T32") - SUMIFS(NhatKy_ViPham!K:K, NhatKy_ViPham!E:E, "12_Toan_B", NhatKy_ViPham!F:F, B41, NhatKy_ViPham!C:C, "T32")</f>
        <v>100</v>
      </c>
      <c r="AX41" s="7">
        <f>100 + SUMIFS(NhatKy_ViPham!J:J, NhatKy_ViPham!E:E, "12_Toan_B", NhatKy_ViPham!F:F, B41, NhatKy_ViPham!C:C, "T33") - SUMIFS(NhatKy_ViPham!K:K, NhatKy_ViPham!E:E, "12_Toan_B", NhatKy_ViPham!F:F, B41, NhatKy_ViPham!C:C, "T33")</f>
        <v>100</v>
      </c>
      <c r="AY41" s="7">
        <f>100 + SUMIFS(NhatKy_ViPham!J:J, NhatKy_ViPham!E:E, "12_Toan_B", NhatKy_ViPham!F:F, B41, NhatKy_ViPham!C:C, "T34") - SUMIFS(NhatKy_ViPham!K:K, NhatKy_ViPham!E:E, "12_Toan_B", NhatKy_ViPham!F:F, B41, NhatKy_ViPham!C:C, "T34")</f>
        <v>100</v>
      </c>
      <c r="AZ41" s="7">
        <f>100 + SUMIFS(NhatKy_ViPham!J:J, NhatKy_ViPham!E:E, "12_Toan_B", NhatKy_ViPham!F:F, B41, NhatKy_ViPham!C:C, "T35") - SUMIFS(NhatKy_ViPham!K:K, NhatKy_ViPham!E:E, "12_Toan_B", NhatKy_ViPham!F:F, B41, NhatKy_ViPham!C:C, "T35")</f>
        <v>100</v>
      </c>
      <c r="BA41" s="12">
        <f t="shared" si="0"/>
        <v>100</v>
      </c>
      <c r="BB41" s="11" t="s">
        <v>430</v>
      </c>
      <c r="BC41" s="14" t="str">
        <f t="shared" si="1"/>
        <v>Tốt</v>
      </c>
      <c r="BD41" s="10" t="str">
        <f t="shared" si="2"/>
        <v>🟢 BÌNH THƯỜNG</v>
      </c>
    </row>
    <row r="42" spans="1:56" x14ac:dyDescent="0.25">
      <c r="A42" s="5">
        <v>34</v>
      </c>
      <c r="B42" s="15" t="s">
        <v>2327</v>
      </c>
      <c r="C42" s="5" t="s">
        <v>2328</v>
      </c>
      <c r="D42" s="5" t="s">
        <v>429</v>
      </c>
      <c r="E42" s="11" t="s">
        <v>430</v>
      </c>
      <c r="F42" s="6">
        <f>SUMIFS(NhatKy_ViPham!K:K, NhatKy_ViPham!E:E, "12_Toan_B", NhatKy_ViPham!F:F, B42, NhatKy_ViPham!H:H, "L01")</f>
        <v>0</v>
      </c>
      <c r="G42" s="6">
        <f>SUMIFS(NhatKy_ViPham!K:K, NhatKy_ViPham!E:E, "12_Toan_B", NhatKy_ViPham!F:F, B42, NhatKy_ViPham!H:H, "L02")</f>
        <v>0</v>
      </c>
      <c r="H42" s="6">
        <f>SUMIFS(NhatKy_ViPham!K:K, NhatKy_ViPham!E:E, "12_Toan_B", NhatKy_ViPham!F:F, B42, NhatKy_ViPham!H:H, "L03")</f>
        <v>0</v>
      </c>
      <c r="I42" s="6">
        <f>SUMIFS(NhatKy_ViPham!K:K, NhatKy_ViPham!E:E, "12_Toan_B", NhatKy_ViPham!F:F, B42, NhatKy_ViPham!H:H, "L04")</f>
        <v>0</v>
      </c>
      <c r="J42" s="6">
        <f>SUMIFS(NhatKy_ViPham!K:K, NhatKy_ViPham!E:E, "12_Toan_B", NhatKy_ViPham!F:F, B42, NhatKy_ViPham!H:H, "L05")</f>
        <v>0</v>
      </c>
      <c r="K42" s="6">
        <f>SUMIFS(NhatKy_ViPham!K:K, NhatKy_ViPham!E:E, "12_Toan_B", NhatKy_ViPham!F:F, B42, NhatKy_ViPham!H:H, "L06")</f>
        <v>0</v>
      </c>
      <c r="L42" s="6">
        <f>SUMIFS(NhatKy_ViPham!K:K, NhatKy_ViPham!E:E, "12_Toan_B", NhatKy_ViPham!F:F, B42, NhatKy_ViPham!H:H, "L07")</f>
        <v>0</v>
      </c>
      <c r="M42" s="6">
        <f>SUMIFS(NhatKy_ViPham!K:K, NhatKy_ViPham!E:E, "12_Toan_B", NhatKy_ViPham!F:F, B42, NhatKy_ViPham!H:H, "L08")</f>
        <v>0</v>
      </c>
      <c r="N42" s="6">
        <f>SUMIFS(NhatKy_ViPham!K:K, NhatKy_ViPham!E:E, "12_Toan_B", NhatKy_ViPham!F:F, B42, NhatKy_ViPham!H:H, "L09")</f>
        <v>0</v>
      </c>
      <c r="O42" s="6">
        <f>SUMIFS(NhatKy_ViPham!K:K, NhatKy_ViPham!E:E, "12_Toan_B", NhatKy_ViPham!F:F, B42, NhatKy_ViPham!H:H, "L10")</f>
        <v>0</v>
      </c>
      <c r="P42" s="12">
        <f>SUMIFS(NhatKy_ViPham!J:J, NhatKy_ViPham!E:E, "12_Toan_B", NhatKy_ViPham!F:F, B42)</f>
        <v>0</v>
      </c>
      <c r="Q42" s="13">
        <f>SUMIFS(NhatKy_ViPham!K:K, NhatKy_ViPham!E:E, "12_Toan_B", NhatKy_ViPham!F:F, B42)</f>
        <v>0</v>
      </c>
      <c r="R42" s="6">
        <f>100 + SUMIFS(NhatKy_ViPham!J:J, NhatKy_ViPham!E:E, "12_Toan_B", NhatKy_ViPham!F:F, B42, NhatKy_ViPham!C:C, "T1") - SUMIFS(NhatKy_ViPham!K:K, NhatKy_ViPham!E:E, "12_Toan_B", NhatKy_ViPham!F:F, B42, NhatKy_ViPham!C:C, "T1")</f>
        <v>100</v>
      </c>
      <c r="S42" s="6">
        <f>100 + SUMIFS(NhatKy_ViPham!J:J, NhatKy_ViPham!E:E, "12_Toan_B", NhatKy_ViPham!F:F, B42, NhatKy_ViPham!C:C, "T2") - SUMIFS(NhatKy_ViPham!K:K, NhatKy_ViPham!E:E, "12_Toan_B", NhatKy_ViPham!F:F, B42, NhatKy_ViPham!C:C, "T2")</f>
        <v>100</v>
      </c>
      <c r="T42" s="6">
        <f>100 + SUMIFS(NhatKy_ViPham!J:J, NhatKy_ViPham!E:E, "12_Toan_B", NhatKy_ViPham!F:F, B42, NhatKy_ViPham!C:C, "T3") - SUMIFS(NhatKy_ViPham!K:K, NhatKy_ViPham!E:E, "12_Toan_B", NhatKy_ViPham!F:F, B42, NhatKy_ViPham!C:C, "T3")</f>
        <v>100</v>
      </c>
      <c r="U42" s="6">
        <f>100 + SUMIFS(NhatKy_ViPham!J:J, NhatKy_ViPham!E:E, "12_Toan_B", NhatKy_ViPham!F:F, B42, NhatKy_ViPham!C:C, "T4") - SUMIFS(NhatKy_ViPham!K:K, NhatKy_ViPham!E:E, "12_Toan_B", NhatKy_ViPham!F:F, B42, NhatKy_ViPham!C:C, "T4")</f>
        <v>100</v>
      </c>
      <c r="V42" s="6">
        <f>100 + SUMIFS(NhatKy_ViPham!J:J, NhatKy_ViPham!E:E, "12_Toan_B", NhatKy_ViPham!F:F, B42, NhatKy_ViPham!C:C, "T5") - SUMIFS(NhatKy_ViPham!K:K, NhatKy_ViPham!E:E, "12_Toan_B", NhatKy_ViPham!F:F, B42, NhatKy_ViPham!C:C, "T5")</f>
        <v>100</v>
      </c>
      <c r="W42" s="6">
        <f>100 + SUMIFS(NhatKy_ViPham!J:J, NhatKy_ViPham!E:E, "12_Toan_B", NhatKy_ViPham!F:F, B42, NhatKy_ViPham!C:C, "T6") - SUMIFS(NhatKy_ViPham!K:K, NhatKy_ViPham!E:E, "12_Toan_B", NhatKy_ViPham!F:F, B42, NhatKy_ViPham!C:C, "T6")</f>
        <v>100</v>
      </c>
      <c r="X42" s="6">
        <f>100 + SUMIFS(NhatKy_ViPham!J:J, NhatKy_ViPham!E:E, "12_Toan_B", NhatKy_ViPham!F:F, B42, NhatKy_ViPham!C:C, "T7") - SUMIFS(NhatKy_ViPham!K:K, NhatKy_ViPham!E:E, "12_Toan_B", NhatKy_ViPham!F:F, B42, NhatKy_ViPham!C:C, "T7")</f>
        <v>100</v>
      </c>
      <c r="Y42" s="6">
        <f>100 + SUMIFS(NhatKy_ViPham!J:J, NhatKy_ViPham!E:E, "12_Toan_B", NhatKy_ViPham!F:F, B42, NhatKy_ViPham!C:C, "T8") - SUMIFS(NhatKy_ViPham!K:K, NhatKy_ViPham!E:E, "12_Toan_B", NhatKy_ViPham!F:F, B42, NhatKy_ViPham!C:C, "T8")</f>
        <v>100</v>
      </c>
      <c r="Z42" s="6">
        <f>100 + SUMIFS(NhatKy_ViPham!J:J, NhatKy_ViPham!E:E, "12_Toan_B", NhatKy_ViPham!F:F, B42, NhatKy_ViPham!C:C, "T9") - SUMIFS(NhatKy_ViPham!K:K, NhatKy_ViPham!E:E, "12_Toan_B", NhatKy_ViPham!F:F, B42, NhatKy_ViPham!C:C, "T9")</f>
        <v>100</v>
      </c>
      <c r="AA42" s="6">
        <f>100 + SUMIFS(NhatKy_ViPham!J:J, NhatKy_ViPham!E:E, "12_Toan_B", NhatKy_ViPham!F:F, B42, NhatKy_ViPham!C:C, "T10") - SUMIFS(NhatKy_ViPham!K:K, NhatKy_ViPham!E:E, "12_Toan_B", NhatKy_ViPham!F:F, B42, NhatKy_ViPham!C:C, "T10")</f>
        <v>100</v>
      </c>
      <c r="AB42" s="6">
        <f>100 + SUMIFS(NhatKy_ViPham!J:J, NhatKy_ViPham!E:E, "12_Toan_B", NhatKy_ViPham!F:F, B42, NhatKy_ViPham!C:C, "T11") - SUMIFS(NhatKy_ViPham!K:K, NhatKy_ViPham!E:E, "12_Toan_B", NhatKy_ViPham!F:F, B42, NhatKy_ViPham!C:C, "T11")</f>
        <v>100</v>
      </c>
      <c r="AC42" s="6">
        <f>100 + SUMIFS(NhatKy_ViPham!J:J, NhatKy_ViPham!E:E, "12_Toan_B", NhatKy_ViPham!F:F, B42, NhatKy_ViPham!C:C, "T12") - SUMIFS(NhatKy_ViPham!K:K, NhatKy_ViPham!E:E, "12_Toan_B", NhatKy_ViPham!F:F, B42, NhatKy_ViPham!C:C, "T12")</f>
        <v>100</v>
      </c>
      <c r="AD42" s="6">
        <f>100 + SUMIFS(NhatKy_ViPham!J:J, NhatKy_ViPham!E:E, "12_Toan_B", NhatKy_ViPham!F:F, B42, NhatKy_ViPham!C:C, "T13") - SUMIFS(NhatKy_ViPham!K:K, NhatKy_ViPham!E:E, "12_Toan_B", NhatKy_ViPham!F:F, B42, NhatKy_ViPham!C:C, "T13")</f>
        <v>100</v>
      </c>
      <c r="AE42" s="6">
        <f>100 + SUMIFS(NhatKy_ViPham!J:J, NhatKy_ViPham!E:E, "12_Toan_B", NhatKy_ViPham!F:F, B42, NhatKy_ViPham!C:C, "T14") - SUMIFS(NhatKy_ViPham!K:K, NhatKy_ViPham!E:E, "12_Toan_B", NhatKy_ViPham!F:F, B42, NhatKy_ViPham!C:C, "T14")</f>
        <v>100</v>
      </c>
      <c r="AF42" s="6">
        <f>100 + SUMIFS(NhatKy_ViPham!J:J, NhatKy_ViPham!E:E, "12_Toan_B", NhatKy_ViPham!F:F, B42, NhatKy_ViPham!C:C, "T15") - SUMIFS(NhatKy_ViPham!K:K, NhatKy_ViPham!E:E, "12_Toan_B", NhatKy_ViPham!F:F, B42, NhatKy_ViPham!C:C, "T15")</f>
        <v>100</v>
      </c>
      <c r="AG42" s="6">
        <f>100 + SUMIFS(NhatKy_ViPham!J:J, NhatKy_ViPham!E:E, "12_Toan_B", NhatKy_ViPham!F:F, B42, NhatKy_ViPham!C:C, "T16") - SUMIFS(NhatKy_ViPham!K:K, NhatKy_ViPham!E:E, "12_Toan_B", NhatKy_ViPham!F:F, B42, NhatKy_ViPham!C:C, "T16")</f>
        <v>100</v>
      </c>
      <c r="AH42" s="6">
        <f>100 + SUMIFS(NhatKy_ViPham!J:J, NhatKy_ViPham!E:E, "12_Toan_B", NhatKy_ViPham!F:F, B42, NhatKy_ViPham!C:C, "T17") - SUMIFS(NhatKy_ViPham!K:K, NhatKy_ViPham!E:E, "12_Toan_B", NhatKy_ViPham!F:F, B42, NhatKy_ViPham!C:C, "T17")</f>
        <v>100</v>
      </c>
      <c r="AI42" s="6">
        <f>100 + SUMIFS(NhatKy_ViPham!J:J, NhatKy_ViPham!E:E, "12_Toan_B", NhatKy_ViPham!F:F, B42, NhatKy_ViPham!C:C, "T18") - SUMIFS(NhatKy_ViPham!K:K, NhatKy_ViPham!E:E, "12_Toan_B", NhatKy_ViPham!F:F, B42, NhatKy_ViPham!C:C, "T18")</f>
        <v>100</v>
      </c>
      <c r="AJ42" s="6">
        <f>100 + SUMIFS(NhatKy_ViPham!J:J, NhatKy_ViPham!E:E, "12_Toan_B", NhatKy_ViPham!F:F, B42, NhatKy_ViPham!C:C, "T19") - SUMIFS(NhatKy_ViPham!K:K, NhatKy_ViPham!E:E, "12_Toan_B", NhatKy_ViPham!F:F, B42, NhatKy_ViPham!C:C, "T19")</f>
        <v>100</v>
      </c>
      <c r="AK42" s="6">
        <f>100 + SUMIFS(NhatKy_ViPham!J:J, NhatKy_ViPham!E:E, "12_Toan_B", NhatKy_ViPham!F:F, B42, NhatKy_ViPham!C:C, "T20") - SUMIFS(NhatKy_ViPham!K:K, NhatKy_ViPham!E:E, "12_Toan_B", NhatKy_ViPham!F:F, B42, NhatKy_ViPham!C:C, "T20")</f>
        <v>100</v>
      </c>
      <c r="AL42" s="6">
        <f>100 + SUMIFS(NhatKy_ViPham!J:J, NhatKy_ViPham!E:E, "12_Toan_B", NhatKy_ViPham!F:F, B42, NhatKy_ViPham!C:C, "T21") - SUMIFS(NhatKy_ViPham!K:K, NhatKy_ViPham!E:E, "12_Toan_B", NhatKy_ViPham!F:F, B42, NhatKy_ViPham!C:C, "T21")</f>
        <v>100</v>
      </c>
      <c r="AM42" s="6">
        <f>100 + SUMIFS(NhatKy_ViPham!J:J, NhatKy_ViPham!E:E, "12_Toan_B", NhatKy_ViPham!F:F, B42, NhatKy_ViPham!C:C, "T22") - SUMIFS(NhatKy_ViPham!K:K, NhatKy_ViPham!E:E, "12_Toan_B", NhatKy_ViPham!F:F, B42, NhatKy_ViPham!C:C, "T22")</f>
        <v>100</v>
      </c>
      <c r="AN42" s="6">
        <f>100 + SUMIFS(NhatKy_ViPham!J:J, NhatKy_ViPham!E:E, "12_Toan_B", NhatKy_ViPham!F:F, B42, NhatKy_ViPham!C:C, "T23") - SUMIFS(NhatKy_ViPham!K:K, NhatKy_ViPham!E:E, "12_Toan_B", NhatKy_ViPham!F:F, B42, NhatKy_ViPham!C:C, "T23")</f>
        <v>100</v>
      </c>
      <c r="AO42" s="6">
        <f>100 + SUMIFS(NhatKy_ViPham!J:J, NhatKy_ViPham!E:E, "12_Toan_B", NhatKy_ViPham!F:F, B42, NhatKy_ViPham!C:C, "T24") - SUMIFS(NhatKy_ViPham!K:K, NhatKy_ViPham!E:E, "12_Toan_B", NhatKy_ViPham!F:F, B42, NhatKy_ViPham!C:C, "T24")</f>
        <v>100</v>
      </c>
      <c r="AP42" s="6">
        <f>100 + SUMIFS(NhatKy_ViPham!J:J, NhatKy_ViPham!E:E, "12_Toan_B", NhatKy_ViPham!F:F, B42, NhatKy_ViPham!C:C, "T25") - SUMIFS(NhatKy_ViPham!K:K, NhatKy_ViPham!E:E, "12_Toan_B", NhatKy_ViPham!F:F, B42, NhatKy_ViPham!C:C, "T25")</f>
        <v>100</v>
      </c>
      <c r="AQ42" s="6">
        <f>100 + SUMIFS(NhatKy_ViPham!J:J, NhatKy_ViPham!E:E, "12_Toan_B", NhatKy_ViPham!F:F, B42, NhatKy_ViPham!C:C, "T26") - SUMIFS(NhatKy_ViPham!K:K, NhatKy_ViPham!E:E, "12_Toan_B", NhatKy_ViPham!F:F, B42, NhatKy_ViPham!C:C, "T26")</f>
        <v>100</v>
      </c>
      <c r="AR42" s="6">
        <f>100 + SUMIFS(NhatKy_ViPham!J:J, NhatKy_ViPham!E:E, "12_Toan_B", NhatKy_ViPham!F:F, B42, NhatKy_ViPham!C:C, "T27") - SUMIFS(NhatKy_ViPham!K:K, NhatKy_ViPham!E:E, "12_Toan_B", NhatKy_ViPham!F:F, B42, NhatKy_ViPham!C:C, "T27")</f>
        <v>100</v>
      </c>
      <c r="AS42" s="6">
        <f>100 + SUMIFS(NhatKy_ViPham!J:J, NhatKy_ViPham!E:E, "12_Toan_B", NhatKy_ViPham!F:F, B42, NhatKy_ViPham!C:C, "T28") - SUMIFS(NhatKy_ViPham!K:K, NhatKy_ViPham!E:E, "12_Toan_B", NhatKy_ViPham!F:F, B42, NhatKy_ViPham!C:C, "T28")</f>
        <v>100</v>
      </c>
      <c r="AT42" s="6">
        <f>100 + SUMIFS(NhatKy_ViPham!J:J, NhatKy_ViPham!E:E, "12_Toan_B", NhatKy_ViPham!F:F, B42, NhatKy_ViPham!C:C, "T29") - SUMIFS(NhatKy_ViPham!K:K, NhatKy_ViPham!E:E, "12_Toan_B", NhatKy_ViPham!F:F, B42, NhatKy_ViPham!C:C, "T29")</f>
        <v>100</v>
      </c>
      <c r="AU42" s="6">
        <f>100 + SUMIFS(NhatKy_ViPham!J:J, NhatKy_ViPham!E:E, "12_Toan_B", NhatKy_ViPham!F:F, B42, NhatKy_ViPham!C:C, "T30") - SUMIFS(NhatKy_ViPham!K:K, NhatKy_ViPham!E:E, "12_Toan_B", NhatKy_ViPham!F:F, B42, NhatKy_ViPham!C:C, "T30")</f>
        <v>100</v>
      </c>
      <c r="AV42" s="6">
        <f>100 + SUMIFS(NhatKy_ViPham!J:J, NhatKy_ViPham!E:E, "12_Toan_B", NhatKy_ViPham!F:F, B42, NhatKy_ViPham!C:C, "T31") - SUMIFS(NhatKy_ViPham!K:K, NhatKy_ViPham!E:E, "12_Toan_B", NhatKy_ViPham!F:F, B42, NhatKy_ViPham!C:C, "T31")</f>
        <v>100</v>
      </c>
      <c r="AW42" s="6">
        <f>100 + SUMIFS(NhatKy_ViPham!J:J, NhatKy_ViPham!E:E, "12_Toan_B", NhatKy_ViPham!F:F, B42, NhatKy_ViPham!C:C, "T32") - SUMIFS(NhatKy_ViPham!K:K, NhatKy_ViPham!E:E, "12_Toan_B", NhatKy_ViPham!F:F, B42, NhatKy_ViPham!C:C, "T32")</f>
        <v>100</v>
      </c>
      <c r="AX42" s="6">
        <f>100 + SUMIFS(NhatKy_ViPham!J:J, NhatKy_ViPham!E:E, "12_Toan_B", NhatKy_ViPham!F:F, B42, NhatKy_ViPham!C:C, "T33") - SUMIFS(NhatKy_ViPham!K:K, NhatKy_ViPham!E:E, "12_Toan_B", NhatKy_ViPham!F:F, B42, NhatKy_ViPham!C:C, "T33")</f>
        <v>100</v>
      </c>
      <c r="AY42" s="6">
        <f>100 + SUMIFS(NhatKy_ViPham!J:J, NhatKy_ViPham!E:E, "12_Toan_B", NhatKy_ViPham!F:F, B42, NhatKy_ViPham!C:C, "T34") - SUMIFS(NhatKy_ViPham!K:K, NhatKy_ViPham!E:E, "12_Toan_B", NhatKy_ViPham!F:F, B42, NhatKy_ViPham!C:C, "T34")</f>
        <v>100</v>
      </c>
      <c r="AZ42" s="6">
        <f>100 + SUMIFS(NhatKy_ViPham!J:J, NhatKy_ViPham!E:E, "12_Toan_B", NhatKy_ViPham!F:F, B42, NhatKy_ViPham!C:C, "T35") - SUMIFS(NhatKy_ViPham!K:K, NhatKy_ViPham!E:E, "12_Toan_B", NhatKy_ViPham!F:F, B42, NhatKy_ViPham!C:C, "T35")</f>
        <v>100</v>
      </c>
      <c r="BA42" s="12">
        <f t="shared" si="0"/>
        <v>100</v>
      </c>
      <c r="BB42" s="11" t="s">
        <v>430</v>
      </c>
      <c r="BC42" s="16" t="str">
        <f t="shared" si="1"/>
        <v>Tốt</v>
      </c>
      <c r="BD42" s="15" t="str">
        <f t="shared" si="2"/>
        <v>🟢 BÌNH THƯỜNG</v>
      </c>
    </row>
    <row r="43" spans="1:56" x14ac:dyDescent="0.25">
      <c r="A43" s="4">
        <v>35</v>
      </c>
      <c r="B43" s="10" t="s">
        <v>2329</v>
      </c>
      <c r="C43" s="4" t="s">
        <v>2330</v>
      </c>
      <c r="D43" s="4" t="s">
        <v>435</v>
      </c>
      <c r="E43" s="11" t="s">
        <v>430</v>
      </c>
      <c r="F43" s="7">
        <f>SUMIFS(NhatKy_ViPham!K:K, NhatKy_ViPham!E:E, "12_Toan_B", NhatKy_ViPham!F:F, B43, NhatKy_ViPham!H:H, "L01")</f>
        <v>0</v>
      </c>
      <c r="G43" s="7">
        <f>SUMIFS(NhatKy_ViPham!K:K, NhatKy_ViPham!E:E, "12_Toan_B", NhatKy_ViPham!F:F, B43, NhatKy_ViPham!H:H, "L02")</f>
        <v>0</v>
      </c>
      <c r="H43" s="7">
        <f>SUMIFS(NhatKy_ViPham!K:K, NhatKy_ViPham!E:E, "12_Toan_B", NhatKy_ViPham!F:F, B43, NhatKy_ViPham!H:H, "L03")</f>
        <v>0</v>
      </c>
      <c r="I43" s="7">
        <f>SUMIFS(NhatKy_ViPham!K:K, NhatKy_ViPham!E:E, "12_Toan_B", NhatKy_ViPham!F:F, B43, NhatKy_ViPham!H:H, "L04")</f>
        <v>0</v>
      </c>
      <c r="J43" s="7">
        <f>SUMIFS(NhatKy_ViPham!K:K, NhatKy_ViPham!E:E, "12_Toan_B", NhatKy_ViPham!F:F, B43, NhatKy_ViPham!H:H, "L05")</f>
        <v>0</v>
      </c>
      <c r="K43" s="7">
        <f>SUMIFS(NhatKy_ViPham!K:K, NhatKy_ViPham!E:E, "12_Toan_B", NhatKy_ViPham!F:F, B43, NhatKy_ViPham!H:H, "L06")</f>
        <v>0</v>
      </c>
      <c r="L43" s="7">
        <f>SUMIFS(NhatKy_ViPham!K:K, NhatKy_ViPham!E:E, "12_Toan_B", NhatKy_ViPham!F:F, B43, NhatKy_ViPham!H:H, "L07")</f>
        <v>0</v>
      </c>
      <c r="M43" s="7">
        <f>SUMIFS(NhatKy_ViPham!K:K, NhatKy_ViPham!E:E, "12_Toan_B", NhatKy_ViPham!F:F, B43, NhatKy_ViPham!H:H, "L08")</f>
        <v>0</v>
      </c>
      <c r="N43" s="7">
        <f>SUMIFS(NhatKy_ViPham!K:K, NhatKy_ViPham!E:E, "12_Toan_B", NhatKy_ViPham!F:F, B43, NhatKy_ViPham!H:H, "L09")</f>
        <v>0</v>
      </c>
      <c r="O43" s="7">
        <f>SUMIFS(NhatKy_ViPham!K:K, NhatKy_ViPham!E:E, "12_Toan_B", NhatKy_ViPham!F:F, B43, NhatKy_ViPham!H:H, "L10")</f>
        <v>0</v>
      </c>
      <c r="P43" s="12">
        <f>SUMIFS(NhatKy_ViPham!J:J, NhatKy_ViPham!E:E, "12_Toan_B", NhatKy_ViPham!F:F, B43)</f>
        <v>0</v>
      </c>
      <c r="Q43" s="13">
        <f>SUMIFS(NhatKy_ViPham!K:K, NhatKy_ViPham!E:E, "12_Toan_B", NhatKy_ViPham!F:F, B43)</f>
        <v>0</v>
      </c>
      <c r="R43" s="7">
        <f>100 + SUMIFS(NhatKy_ViPham!J:J, NhatKy_ViPham!E:E, "12_Toan_B", NhatKy_ViPham!F:F, B43, NhatKy_ViPham!C:C, "T1") - SUMIFS(NhatKy_ViPham!K:K, NhatKy_ViPham!E:E, "12_Toan_B", NhatKy_ViPham!F:F, B43, NhatKy_ViPham!C:C, "T1")</f>
        <v>100</v>
      </c>
      <c r="S43" s="7">
        <f>100 + SUMIFS(NhatKy_ViPham!J:J, NhatKy_ViPham!E:E, "12_Toan_B", NhatKy_ViPham!F:F, B43, NhatKy_ViPham!C:C, "T2") - SUMIFS(NhatKy_ViPham!K:K, NhatKy_ViPham!E:E, "12_Toan_B", NhatKy_ViPham!F:F, B43, NhatKy_ViPham!C:C, "T2")</f>
        <v>100</v>
      </c>
      <c r="T43" s="7">
        <f>100 + SUMIFS(NhatKy_ViPham!J:J, NhatKy_ViPham!E:E, "12_Toan_B", NhatKy_ViPham!F:F, B43, NhatKy_ViPham!C:C, "T3") - SUMIFS(NhatKy_ViPham!K:K, NhatKy_ViPham!E:E, "12_Toan_B", NhatKy_ViPham!F:F, B43, NhatKy_ViPham!C:C, "T3")</f>
        <v>100</v>
      </c>
      <c r="U43" s="7">
        <f>100 + SUMIFS(NhatKy_ViPham!J:J, NhatKy_ViPham!E:E, "12_Toan_B", NhatKy_ViPham!F:F, B43, NhatKy_ViPham!C:C, "T4") - SUMIFS(NhatKy_ViPham!K:K, NhatKy_ViPham!E:E, "12_Toan_B", NhatKy_ViPham!F:F, B43, NhatKy_ViPham!C:C, "T4")</f>
        <v>100</v>
      </c>
      <c r="V43" s="7">
        <f>100 + SUMIFS(NhatKy_ViPham!J:J, NhatKy_ViPham!E:E, "12_Toan_B", NhatKy_ViPham!F:F, B43, NhatKy_ViPham!C:C, "T5") - SUMIFS(NhatKy_ViPham!K:K, NhatKy_ViPham!E:E, "12_Toan_B", NhatKy_ViPham!F:F, B43, NhatKy_ViPham!C:C, "T5")</f>
        <v>100</v>
      </c>
      <c r="W43" s="7">
        <f>100 + SUMIFS(NhatKy_ViPham!J:J, NhatKy_ViPham!E:E, "12_Toan_B", NhatKy_ViPham!F:F, B43, NhatKy_ViPham!C:C, "T6") - SUMIFS(NhatKy_ViPham!K:K, NhatKy_ViPham!E:E, "12_Toan_B", NhatKy_ViPham!F:F, B43, NhatKy_ViPham!C:C, "T6")</f>
        <v>100</v>
      </c>
      <c r="X43" s="7">
        <f>100 + SUMIFS(NhatKy_ViPham!J:J, NhatKy_ViPham!E:E, "12_Toan_B", NhatKy_ViPham!F:F, B43, NhatKy_ViPham!C:C, "T7") - SUMIFS(NhatKy_ViPham!K:K, NhatKy_ViPham!E:E, "12_Toan_B", NhatKy_ViPham!F:F, B43, NhatKy_ViPham!C:C, "T7")</f>
        <v>100</v>
      </c>
      <c r="Y43" s="7">
        <f>100 + SUMIFS(NhatKy_ViPham!J:J, NhatKy_ViPham!E:E, "12_Toan_B", NhatKy_ViPham!F:F, B43, NhatKy_ViPham!C:C, "T8") - SUMIFS(NhatKy_ViPham!K:K, NhatKy_ViPham!E:E, "12_Toan_B", NhatKy_ViPham!F:F, B43, NhatKy_ViPham!C:C, "T8")</f>
        <v>100</v>
      </c>
      <c r="Z43" s="7">
        <f>100 + SUMIFS(NhatKy_ViPham!J:J, NhatKy_ViPham!E:E, "12_Toan_B", NhatKy_ViPham!F:F, B43, NhatKy_ViPham!C:C, "T9") - SUMIFS(NhatKy_ViPham!K:K, NhatKy_ViPham!E:E, "12_Toan_B", NhatKy_ViPham!F:F, B43, NhatKy_ViPham!C:C, "T9")</f>
        <v>100</v>
      </c>
      <c r="AA43" s="7">
        <f>100 + SUMIFS(NhatKy_ViPham!J:J, NhatKy_ViPham!E:E, "12_Toan_B", NhatKy_ViPham!F:F, B43, NhatKy_ViPham!C:C, "T10") - SUMIFS(NhatKy_ViPham!K:K, NhatKy_ViPham!E:E, "12_Toan_B", NhatKy_ViPham!F:F, B43, NhatKy_ViPham!C:C, "T10")</f>
        <v>100</v>
      </c>
      <c r="AB43" s="7">
        <f>100 + SUMIFS(NhatKy_ViPham!J:J, NhatKy_ViPham!E:E, "12_Toan_B", NhatKy_ViPham!F:F, B43, NhatKy_ViPham!C:C, "T11") - SUMIFS(NhatKy_ViPham!K:K, NhatKy_ViPham!E:E, "12_Toan_B", NhatKy_ViPham!F:F, B43, NhatKy_ViPham!C:C, "T11")</f>
        <v>100</v>
      </c>
      <c r="AC43" s="7">
        <f>100 + SUMIFS(NhatKy_ViPham!J:J, NhatKy_ViPham!E:E, "12_Toan_B", NhatKy_ViPham!F:F, B43, NhatKy_ViPham!C:C, "T12") - SUMIFS(NhatKy_ViPham!K:K, NhatKy_ViPham!E:E, "12_Toan_B", NhatKy_ViPham!F:F, B43, NhatKy_ViPham!C:C, "T12")</f>
        <v>100</v>
      </c>
      <c r="AD43" s="7">
        <f>100 + SUMIFS(NhatKy_ViPham!J:J, NhatKy_ViPham!E:E, "12_Toan_B", NhatKy_ViPham!F:F, B43, NhatKy_ViPham!C:C, "T13") - SUMIFS(NhatKy_ViPham!K:K, NhatKy_ViPham!E:E, "12_Toan_B", NhatKy_ViPham!F:F, B43, NhatKy_ViPham!C:C, "T13")</f>
        <v>100</v>
      </c>
      <c r="AE43" s="7">
        <f>100 + SUMIFS(NhatKy_ViPham!J:J, NhatKy_ViPham!E:E, "12_Toan_B", NhatKy_ViPham!F:F, B43, NhatKy_ViPham!C:C, "T14") - SUMIFS(NhatKy_ViPham!K:K, NhatKy_ViPham!E:E, "12_Toan_B", NhatKy_ViPham!F:F, B43, NhatKy_ViPham!C:C, "T14")</f>
        <v>100</v>
      </c>
      <c r="AF43" s="7">
        <f>100 + SUMIFS(NhatKy_ViPham!J:J, NhatKy_ViPham!E:E, "12_Toan_B", NhatKy_ViPham!F:F, B43, NhatKy_ViPham!C:C, "T15") - SUMIFS(NhatKy_ViPham!K:K, NhatKy_ViPham!E:E, "12_Toan_B", NhatKy_ViPham!F:F, B43, NhatKy_ViPham!C:C, "T15")</f>
        <v>100</v>
      </c>
      <c r="AG43" s="7">
        <f>100 + SUMIFS(NhatKy_ViPham!J:J, NhatKy_ViPham!E:E, "12_Toan_B", NhatKy_ViPham!F:F, B43, NhatKy_ViPham!C:C, "T16") - SUMIFS(NhatKy_ViPham!K:K, NhatKy_ViPham!E:E, "12_Toan_B", NhatKy_ViPham!F:F, B43, NhatKy_ViPham!C:C, "T16")</f>
        <v>100</v>
      </c>
      <c r="AH43" s="7">
        <f>100 + SUMIFS(NhatKy_ViPham!J:J, NhatKy_ViPham!E:E, "12_Toan_B", NhatKy_ViPham!F:F, B43, NhatKy_ViPham!C:C, "T17") - SUMIFS(NhatKy_ViPham!K:K, NhatKy_ViPham!E:E, "12_Toan_B", NhatKy_ViPham!F:F, B43, NhatKy_ViPham!C:C, "T17")</f>
        <v>100</v>
      </c>
      <c r="AI43" s="7">
        <f>100 + SUMIFS(NhatKy_ViPham!J:J, NhatKy_ViPham!E:E, "12_Toan_B", NhatKy_ViPham!F:F, B43, NhatKy_ViPham!C:C, "T18") - SUMIFS(NhatKy_ViPham!K:K, NhatKy_ViPham!E:E, "12_Toan_B", NhatKy_ViPham!F:F, B43, NhatKy_ViPham!C:C, "T18")</f>
        <v>100</v>
      </c>
      <c r="AJ43" s="7">
        <f>100 + SUMIFS(NhatKy_ViPham!J:J, NhatKy_ViPham!E:E, "12_Toan_B", NhatKy_ViPham!F:F, B43, NhatKy_ViPham!C:C, "T19") - SUMIFS(NhatKy_ViPham!K:K, NhatKy_ViPham!E:E, "12_Toan_B", NhatKy_ViPham!F:F, B43, NhatKy_ViPham!C:C, "T19")</f>
        <v>100</v>
      </c>
      <c r="AK43" s="7">
        <f>100 + SUMIFS(NhatKy_ViPham!J:J, NhatKy_ViPham!E:E, "12_Toan_B", NhatKy_ViPham!F:F, B43, NhatKy_ViPham!C:C, "T20") - SUMIFS(NhatKy_ViPham!K:K, NhatKy_ViPham!E:E, "12_Toan_B", NhatKy_ViPham!F:F, B43, NhatKy_ViPham!C:C, "T20")</f>
        <v>100</v>
      </c>
      <c r="AL43" s="7">
        <f>100 + SUMIFS(NhatKy_ViPham!J:J, NhatKy_ViPham!E:E, "12_Toan_B", NhatKy_ViPham!F:F, B43, NhatKy_ViPham!C:C, "T21") - SUMIFS(NhatKy_ViPham!K:K, NhatKy_ViPham!E:E, "12_Toan_B", NhatKy_ViPham!F:F, B43, NhatKy_ViPham!C:C, "T21")</f>
        <v>100</v>
      </c>
      <c r="AM43" s="7">
        <f>100 + SUMIFS(NhatKy_ViPham!J:J, NhatKy_ViPham!E:E, "12_Toan_B", NhatKy_ViPham!F:F, B43, NhatKy_ViPham!C:C, "T22") - SUMIFS(NhatKy_ViPham!K:K, NhatKy_ViPham!E:E, "12_Toan_B", NhatKy_ViPham!F:F, B43, NhatKy_ViPham!C:C, "T22")</f>
        <v>100</v>
      </c>
      <c r="AN43" s="7">
        <f>100 + SUMIFS(NhatKy_ViPham!J:J, NhatKy_ViPham!E:E, "12_Toan_B", NhatKy_ViPham!F:F, B43, NhatKy_ViPham!C:C, "T23") - SUMIFS(NhatKy_ViPham!K:K, NhatKy_ViPham!E:E, "12_Toan_B", NhatKy_ViPham!F:F, B43, NhatKy_ViPham!C:C, "T23")</f>
        <v>100</v>
      </c>
      <c r="AO43" s="7">
        <f>100 + SUMIFS(NhatKy_ViPham!J:J, NhatKy_ViPham!E:E, "12_Toan_B", NhatKy_ViPham!F:F, B43, NhatKy_ViPham!C:C, "T24") - SUMIFS(NhatKy_ViPham!K:K, NhatKy_ViPham!E:E, "12_Toan_B", NhatKy_ViPham!F:F, B43, NhatKy_ViPham!C:C, "T24")</f>
        <v>100</v>
      </c>
      <c r="AP43" s="7">
        <f>100 + SUMIFS(NhatKy_ViPham!J:J, NhatKy_ViPham!E:E, "12_Toan_B", NhatKy_ViPham!F:F, B43, NhatKy_ViPham!C:C, "T25") - SUMIFS(NhatKy_ViPham!K:K, NhatKy_ViPham!E:E, "12_Toan_B", NhatKy_ViPham!F:F, B43, NhatKy_ViPham!C:C, "T25")</f>
        <v>100</v>
      </c>
      <c r="AQ43" s="7">
        <f>100 + SUMIFS(NhatKy_ViPham!J:J, NhatKy_ViPham!E:E, "12_Toan_B", NhatKy_ViPham!F:F, B43, NhatKy_ViPham!C:C, "T26") - SUMIFS(NhatKy_ViPham!K:K, NhatKy_ViPham!E:E, "12_Toan_B", NhatKy_ViPham!F:F, B43, NhatKy_ViPham!C:C, "T26")</f>
        <v>100</v>
      </c>
      <c r="AR43" s="7">
        <f>100 + SUMIFS(NhatKy_ViPham!J:J, NhatKy_ViPham!E:E, "12_Toan_B", NhatKy_ViPham!F:F, B43, NhatKy_ViPham!C:C, "T27") - SUMIFS(NhatKy_ViPham!K:K, NhatKy_ViPham!E:E, "12_Toan_B", NhatKy_ViPham!F:F, B43, NhatKy_ViPham!C:C, "T27")</f>
        <v>100</v>
      </c>
      <c r="AS43" s="7">
        <f>100 + SUMIFS(NhatKy_ViPham!J:J, NhatKy_ViPham!E:E, "12_Toan_B", NhatKy_ViPham!F:F, B43, NhatKy_ViPham!C:C, "T28") - SUMIFS(NhatKy_ViPham!K:K, NhatKy_ViPham!E:E, "12_Toan_B", NhatKy_ViPham!F:F, B43, NhatKy_ViPham!C:C, "T28")</f>
        <v>100</v>
      </c>
      <c r="AT43" s="7">
        <f>100 + SUMIFS(NhatKy_ViPham!J:J, NhatKy_ViPham!E:E, "12_Toan_B", NhatKy_ViPham!F:F, B43, NhatKy_ViPham!C:C, "T29") - SUMIFS(NhatKy_ViPham!K:K, NhatKy_ViPham!E:E, "12_Toan_B", NhatKy_ViPham!F:F, B43, NhatKy_ViPham!C:C, "T29")</f>
        <v>100</v>
      </c>
      <c r="AU43" s="7">
        <f>100 + SUMIFS(NhatKy_ViPham!J:J, NhatKy_ViPham!E:E, "12_Toan_B", NhatKy_ViPham!F:F, B43, NhatKy_ViPham!C:C, "T30") - SUMIFS(NhatKy_ViPham!K:K, NhatKy_ViPham!E:E, "12_Toan_B", NhatKy_ViPham!F:F, B43, NhatKy_ViPham!C:C, "T30")</f>
        <v>100</v>
      </c>
      <c r="AV43" s="7">
        <f>100 + SUMIFS(NhatKy_ViPham!J:J, NhatKy_ViPham!E:E, "12_Toan_B", NhatKy_ViPham!F:F, B43, NhatKy_ViPham!C:C, "T31") - SUMIFS(NhatKy_ViPham!K:K, NhatKy_ViPham!E:E, "12_Toan_B", NhatKy_ViPham!F:F, B43, NhatKy_ViPham!C:C, "T31")</f>
        <v>100</v>
      </c>
      <c r="AW43" s="7">
        <f>100 + SUMIFS(NhatKy_ViPham!J:J, NhatKy_ViPham!E:E, "12_Toan_B", NhatKy_ViPham!F:F, B43, NhatKy_ViPham!C:C, "T32") - SUMIFS(NhatKy_ViPham!K:K, NhatKy_ViPham!E:E, "12_Toan_B", NhatKy_ViPham!F:F, B43, NhatKy_ViPham!C:C, "T32")</f>
        <v>100</v>
      </c>
      <c r="AX43" s="7">
        <f>100 + SUMIFS(NhatKy_ViPham!J:J, NhatKy_ViPham!E:E, "12_Toan_B", NhatKy_ViPham!F:F, B43, NhatKy_ViPham!C:C, "T33") - SUMIFS(NhatKy_ViPham!K:K, NhatKy_ViPham!E:E, "12_Toan_B", NhatKy_ViPham!F:F, B43, NhatKy_ViPham!C:C, "T33")</f>
        <v>100</v>
      </c>
      <c r="AY43" s="7">
        <f>100 + SUMIFS(NhatKy_ViPham!J:J, NhatKy_ViPham!E:E, "12_Toan_B", NhatKy_ViPham!F:F, B43, NhatKy_ViPham!C:C, "T34") - SUMIFS(NhatKy_ViPham!K:K, NhatKy_ViPham!E:E, "12_Toan_B", NhatKy_ViPham!F:F, B43, NhatKy_ViPham!C:C, "T34")</f>
        <v>100</v>
      </c>
      <c r="AZ43" s="7">
        <f>100 + SUMIFS(NhatKy_ViPham!J:J, NhatKy_ViPham!E:E, "12_Toan_B", NhatKy_ViPham!F:F, B43, NhatKy_ViPham!C:C, "T35") - SUMIFS(NhatKy_ViPham!K:K, NhatKy_ViPham!E:E, "12_Toan_B", NhatKy_ViPham!F:F, B43, NhatKy_ViPham!C:C, "T35")</f>
        <v>100</v>
      </c>
      <c r="BA43" s="12">
        <f t="shared" si="0"/>
        <v>100</v>
      </c>
      <c r="BB43" s="11" t="s">
        <v>430</v>
      </c>
      <c r="BC43" s="14" t="str">
        <f t="shared" si="1"/>
        <v>Tốt</v>
      </c>
      <c r="BD43" s="10" t="str">
        <f t="shared" si="2"/>
        <v>🟢 BÌNH THƯỜNG</v>
      </c>
    </row>
  </sheetData>
  <mergeCells count="42">
    <mergeCell ref="A4:B4"/>
    <mergeCell ref="G4:H4"/>
    <mergeCell ref="BB7:BB8"/>
    <mergeCell ref="I4:J4"/>
    <mergeCell ref="BD7:BD8"/>
    <mergeCell ref="B7:B8"/>
    <mergeCell ref="F7:F8"/>
    <mergeCell ref="L7:L8"/>
    <mergeCell ref="K4:L4"/>
    <mergeCell ref="N7:N8"/>
    <mergeCell ref="BC7:BC8"/>
    <mergeCell ref="C4:D4"/>
    <mergeCell ref="AX7:AZ7"/>
    <mergeCell ref="E4:F4"/>
    <mergeCell ref="D7:D8"/>
    <mergeCell ref="AT7:AW7"/>
    <mergeCell ref="AH7:AK7"/>
    <mergeCell ref="BA7:BA8"/>
    <mergeCell ref="M7:M8"/>
    <mergeCell ref="AP7:AS7"/>
    <mergeCell ref="AL7:AO7"/>
    <mergeCell ref="O7:O8"/>
    <mergeCell ref="Q7:Q8"/>
    <mergeCell ref="R7:U7"/>
    <mergeCell ref="Z7:AC7"/>
    <mergeCell ref="V7:Y7"/>
    <mergeCell ref="P7:P8"/>
    <mergeCell ref="A7:A8"/>
    <mergeCell ref="G7:G8"/>
    <mergeCell ref="I7:I8"/>
    <mergeCell ref="A5:B5"/>
    <mergeCell ref="AD7:AG7"/>
    <mergeCell ref="I5:J5"/>
    <mergeCell ref="E7:E8"/>
    <mergeCell ref="K7:K8"/>
    <mergeCell ref="E5:F5"/>
    <mergeCell ref="K5:L5"/>
    <mergeCell ref="H7:H8"/>
    <mergeCell ref="J7:J8"/>
    <mergeCell ref="G5:H5"/>
    <mergeCell ref="C7:C8"/>
    <mergeCell ref="C5:D5"/>
  </mergeCells>
  <dataValidations count="1">
    <dataValidation type="list" allowBlank="1" sqref="E9:E43 BB9:BB43" xr:uid="{00000000-0002-0000-2800-000000000000}">
      <formula1>"Không,Có"</formula1>
    </dataValidation>
  </dataValidations>
  <hyperlinks>
    <hyperlink ref="AX1" location="'TOC_HuongDan'!A1" display="🏠 về Mục Lục" xr:uid="{00000000-0004-0000-2800-000000000000}"/>
    <hyperlink ref="AX2" location="'NhatKy_ViPham'!A4" display="📋 Nhật Ký Vi Phạm Lớp 12_Toan_B" xr:uid="{00000000-0004-0000-2800-000001000000}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BD43"/>
  <sheetViews>
    <sheetView showGridLines="0" workbookViewId="0"/>
  </sheetViews>
  <sheetFormatPr defaultRowHeight="15" x14ac:dyDescent="0.25"/>
  <cols>
    <col min="1" max="1" width="6" customWidth="1"/>
    <col min="2" max="2" width="25" customWidth="1"/>
    <col min="3" max="3" width="12" customWidth="1"/>
    <col min="4" max="5" width="10" customWidth="1"/>
    <col min="6" max="17" width="16" customWidth="1"/>
    <col min="18" max="52" width="7" customWidth="1"/>
    <col min="53" max="55" width="14" customWidth="1"/>
    <col min="56" max="56" width="22" customWidth="1"/>
  </cols>
  <sheetData>
    <row r="1" spans="1:56" ht="21" x14ac:dyDescent="0.35">
      <c r="A1" s="1" t="s">
        <v>2331</v>
      </c>
      <c r="AX1" s="8" t="s">
        <v>358</v>
      </c>
    </row>
    <row r="2" spans="1:56" x14ac:dyDescent="0.25">
      <c r="A2" s="2" t="s">
        <v>2332</v>
      </c>
      <c r="AX2" s="8" t="s">
        <v>2333</v>
      </c>
    </row>
    <row r="4" spans="1:56" x14ac:dyDescent="0.25">
      <c r="A4" s="55" t="s">
        <v>361</v>
      </c>
      <c r="B4" s="50"/>
      <c r="C4" s="55" t="s">
        <v>362</v>
      </c>
      <c r="D4" s="50"/>
      <c r="E4" s="55" t="s">
        <v>363</v>
      </c>
      <c r="F4" s="50"/>
      <c r="G4" s="55" t="s">
        <v>364</v>
      </c>
      <c r="H4" s="50"/>
      <c r="I4" s="55" t="s">
        <v>365</v>
      </c>
      <c r="J4" s="50"/>
      <c r="K4" s="55" t="s">
        <v>366</v>
      </c>
      <c r="L4" s="50"/>
    </row>
    <row r="5" spans="1:56" x14ac:dyDescent="0.25">
      <c r="A5" s="49">
        <f>COUNTA(A9:A43)</f>
        <v>35</v>
      </c>
      <c r="B5" s="50"/>
      <c r="C5" s="53">
        <f>COUNTIF(BC9:BC43, "Tốt")</f>
        <v>35</v>
      </c>
      <c r="D5" s="50"/>
      <c r="E5" s="49">
        <f>COUNTIF(BC9:BC43, "Khá")</f>
        <v>0</v>
      </c>
      <c r="F5" s="50"/>
      <c r="G5" s="49">
        <f>COUNTIF(BC9:BC43, "Đạt")</f>
        <v>0</v>
      </c>
      <c r="H5" s="50"/>
      <c r="I5" s="52">
        <f>COUNTIF(BC9:BC43, "Chưa đạt")</f>
        <v>0</v>
      </c>
      <c r="J5" s="50"/>
      <c r="K5" s="53">
        <f>ROUND(AVERAGE(BA9:BA43), 1)</f>
        <v>100</v>
      </c>
      <c r="L5" s="50"/>
    </row>
    <row r="7" spans="1:56" x14ac:dyDescent="0.25">
      <c r="A7" s="46" t="s">
        <v>3</v>
      </c>
      <c r="B7" s="46" t="s">
        <v>303</v>
      </c>
      <c r="C7" s="46" t="s">
        <v>367</v>
      </c>
      <c r="D7" s="46" t="s">
        <v>368</v>
      </c>
      <c r="E7" s="46" t="s">
        <v>369</v>
      </c>
      <c r="F7" s="48" t="s">
        <v>370</v>
      </c>
      <c r="G7" s="48" t="s">
        <v>371</v>
      </c>
      <c r="H7" s="48" t="s">
        <v>372</v>
      </c>
      <c r="I7" s="48" t="s">
        <v>373</v>
      </c>
      <c r="J7" s="48" t="s">
        <v>374</v>
      </c>
      <c r="K7" s="48" t="s">
        <v>375</v>
      </c>
      <c r="L7" s="48" t="s">
        <v>376</v>
      </c>
      <c r="M7" s="48" t="s">
        <v>377</v>
      </c>
      <c r="N7" s="48" t="s">
        <v>378</v>
      </c>
      <c r="O7" s="48" t="s">
        <v>379</v>
      </c>
      <c r="P7" s="54" t="s">
        <v>380</v>
      </c>
      <c r="Q7" s="48" t="s">
        <v>381</v>
      </c>
      <c r="R7" s="46" t="s">
        <v>382</v>
      </c>
      <c r="S7" s="51"/>
      <c r="T7" s="51"/>
      <c r="U7" s="51"/>
      <c r="V7" s="46" t="s">
        <v>383</v>
      </c>
      <c r="W7" s="51"/>
      <c r="X7" s="51"/>
      <c r="Y7" s="51"/>
      <c r="Z7" s="46" t="s">
        <v>384</v>
      </c>
      <c r="AA7" s="51"/>
      <c r="AB7" s="51"/>
      <c r="AC7" s="51"/>
      <c r="AD7" s="46" t="s">
        <v>385</v>
      </c>
      <c r="AE7" s="51"/>
      <c r="AF7" s="51"/>
      <c r="AG7" s="51"/>
      <c r="AH7" s="46" t="s">
        <v>386</v>
      </c>
      <c r="AI7" s="51"/>
      <c r="AJ7" s="51"/>
      <c r="AK7" s="51"/>
      <c r="AL7" s="46" t="s">
        <v>387</v>
      </c>
      <c r="AM7" s="51"/>
      <c r="AN7" s="51"/>
      <c r="AO7" s="51"/>
      <c r="AP7" s="46" t="s">
        <v>388</v>
      </c>
      <c r="AQ7" s="51"/>
      <c r="AR7" s="51"/>
      <c r="AS7" s="51"/>
      <c r="AT7" s="46" t="s">
        <v>389</v>
      </c>
      <c r="AU7" s="51"/>
      <c r="AV7" s="51"/>
      <c r="AW7" s="51"/>
      <c r="AX7" s="46" t="s">
        <v>390</v>
      </c>
      <c r="AY7" s="51"/>
      <c r="AZ7" s="51"/>
      <c r="BA7" s="46" t="s">
        <v>391</v>
      </c>
      <c r="BB7" s="46" t="s">
        <v>392</v>
      </c>
      <c r="BC7" s="46" t="s">
        <v>393</v>
      </c>
      <c r="BD7" s="46" t="s">
        <v>394</v>
      </c>
    </row>
    <row r="8" spans="1:56" x14ac:dyDescent="0.25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9" t="s">
        <v>311</v>
      </c>
      <c r="S8" s="9" t="s">
        <v>348</v>
      </c>
      <c r="T8" s="9" t="s">
        <v>395</v>
      </c>
      <c r="U8" s="9" t="s">
        <v>396</v>
      </c>
      <c r="V8" s="9" t="s">
        <v>397</v>
      </c>
      <c r="W8" s="9" t="s">
        <v>398</v>
      </c>
      <c r="X8" s="9" t="s">
        <v>399</v>
      </c>
      <c r="Y8" s="9" t="s">
        <v>400</v>
      </c>
      <c r="Z8" s="9" t="s">
        <v>401</v>
      </c>
      <c r="AA8" s="9" t="s">
        <v>402</v>
      </c>
      <c r="AB8" s="9" t="s">
        <v>403</v>
      </c>
      <c r="AC8" s="9" t="s">
        <v>404</v>
      </c>
      <c r="AD8" s="9" t="s">
        <v>405</v>
      </c>
      <c r="AE8" s="9" t="s">
        <v>406</v>
      </c>
      <c r="AF8" s="9" t="s">
        <v>407</v>
      </c>
      <c r="AG8" s="9" t="s">
        <v>408</v>
      </c>
      <c r="AH8" s="9" t="s">
        <v>409</v>
      </c>
      <c r="AI8" s="9" t="s">
        <v>410</v>
      </c>
      <c r="AJ8" s="9" t="s">
        <v>411</v>
      </c>
      <c r="AK8" s="9" t="s">
        <v>412</v>
      </c>
      <c r="AL8" s="9" t="s">
        <v>413</v>
      </c>
      <c r="AM8" s="9" t="s">
        <v>414</v>
      </c>
      <c r="AN8" s="9" t="s">
        <v>415</v>
      </c>
      <c r="AO8" s="9" t="s">
        <v>416</v>
      </c>
      <c r="AP8" s="9" t="s">
        <v>417</v>
      </c>
      <c r="AQ8" s="9" t="s">
        <v>418</v>
      </c>
      <c r="AR8" s="9" t="s">
        <v>419</v>
      </c>
      <c r="AS8" s="9" t="s">
        <v>420</v>
      </c>
      <c r="AT8" s="9" t="s">
        <v>421</v>
      </c>
      <c r="AU8" s="9" t="s">
        <v>422</v>
      </c>
      <c r="AV8" s="9" t="s">
        <v>423</v>
      </c>
      <c r="AW8" s="9" t="s">
        <v>424</v>
      </c>
      <c r="AX8" s="9" t="s">
        <v>425</v>
      </c>
      <c r="AY8" s="9" t="s">
        <v>426</v>
      </c>
      <c r="AZ8" s="9" t="s">
        <v>427</v>
      </c>
      <c r="BA8" s="47"/>
      <c r="BB8" s="47"/>
      <c r="BC8" s="47"/>
      <c r="BD8" s="47"/>
    </row>
    <row r="9" spans="1:56" x14ac:dyDescent="0.25">
      <c r="A9" s="4">
        <v>1</v>
      </c>
      <c r="B9" s="10" t="s">
        <v>2334</v>
      </c>
      <c r="C9" s="4" t="s">
        <v>2335</v>
      </c>
      <c r="D9" s="4" t="s">
        <v>435</v>
      </c>
      <c r="E9" s="11" t="s">
        <v>430</v>
      </c>
      <c r="F9" s="7">
        <f>SUMIFS(NhatKy_ViPham!K:K, NhatKy_ViPham!E:E, "12_Toan_C", NhatKy_ViPham!F:F, B9, NhatKy_ViPham!H:H, "L01")</f>
        <v>0</v>
      </c>
      <c r="G9" s="7">
        <f>SUMIFS(NhatKy_ViPham!K:K, NhatKy_ViPham!E:E, "12_Toan_C", NhatKy_ViPham!F:F, B9, NhatKy_ViPham!H:H, "L02")</f>
        <v>0</v>
      </c>
      <c r="H9" s="7">
        <f>SUMIFS(NhatKy_ViPham!K:K, NhatKy_ViPham!E:E, "12_Toan_C", NhatKy_ViPham!F:F, B9, NhatKy_ViPham!H:H, "L03")</f>
        <v>0</v>
      </c>
      <c r="I9" s="7">
        <f>SUMIFS(NhatKy_ViPham!K:K, NhatKy_ViPham!E:E, "12_Toan_C", NhatKy_ViPham!F:F, B9, NhatKy_ViPham!H:H, "L04")</f>
        <v>0</v>
      </c>
      <c r="J9" s="7">
        <f>SUMIFS(NhatKy_ViPham!K:K, NhatKy_ViPham!E:E, "12_Toan_C", NhatKy_ViPham!F:F, B9, NhatKy_ViPham!H:H, "L05")</f>
        <v>0</v>
      </c>
      <c r="K9" s="7">
        <f>SUMIFS(NhatKy_ViPham!K:K, NhatKy_ViPham!E:E, "12_Toan_C", NhatKy_ViPham!F:F, B9, NhatKy_ViPham!H:H, "L06")</f>
        <v>0</v>
      </c>
      <c r="L9" s="7">
        <f>SUMIFS(NhatKy_ViPham!K:K, NhatKy_ViPham!E:E, "12_Toan_C", NhatKy_ViPham!F:F, B9, NhatKy_ViPham!H:H, "L07")</f>
        <v>0</v>
      </c>
      <c r="M9" s="7">
        <f>SUMIFS(NhatKy_ViPham!K:K, NhatKy_ViPham!E:E, "12_Toan_C", NhatKy_ViPham!F:F, B9, NhatKy_ViPham!H:H, "L08")</f>
        <v>0</v>
      </c>
      <c r="N9" s="7">
        <f>SUMIFS(NhatKy_ViPham!K:K, NhatKy_ViPham!E:E, "12_Toan_C", NhatKy_ViPham!F:F, B9, NhatKy_ViPham!H:H, "L09")</f>
        <v>0</v>
      </c>
      <c r="O9" s="7">
        <f>SUMIFS(NhatKy_ViPham!K:K, NhatKy_ViPham!E:E, "12_Toan_C", NhatKy_ViPham!F:F, B9, NhatKy_ViPham!H:H, "L10")</f>
        <v>0</v>
      </c>
      <c r="P9" s="12">
        <f>SUMIFS(NhatKy_ViPham!J:J, NhatKy_ViPham!E:E, "12_Toan_C", NhatKy_ViPham!F:F, B9)</f>
        <v>0</v>
      </c>
      <c r="Q9" s="13">
        <f>SUMIFS(NhatKy_ViPham!K:K, NhatKy_ViPham!E:E, "12_Toan_C", NhatKy_ViPham!F:F, B9)</f>
        <v>0</v>
      </c>
      <c r="R9" s="7">
        <f>100 + SUMIFS(NhatKy_ViPham!J:J, NhatKy_ViPham!E:E, "12_Toan_C", NhatKy_ViPham!F:F, B9, NhatKy_ViPham!C:C, "T1") - SUMIFS(NhatKy_ViPham!K:K, NhatKy_ViPham!E:E, "12_Toan_C", NhatKy_ViPham!F:F, B9, NhatKy_ViPham!C:C, "T1")</f>
        <v>100</v>
      </c>
      <c r="S9" s="7">
        <f>100 + SUMIFS(NhatKy_ViPham!J:J, NhatKy_ViPham!E:E, "12_Toan_C", NhatKy_ViPham!F:F, B9, NhatKy_ViPham!C:C, "T2") - SUMIFS(NhatKy_ViPham!K:K, NhatKy_ViPham!E:E, "12_Toan_C", NhatKy_ViPham!F:F, B9, NhatKy_ViPham!C:C, "T2")</f>
        <v>100</v>
      </c>
      <c r="T9" s="7">
        <f>100 + SUMIFS(NhatKy_ViPham!J:J, NhatKy_ViPham!E:E, "12_Toan_C", NhatKy_ViPham!F:F, B9, NhatKy_ViPham!C:C, "T3") - SUMIFS(NhatKy_ViPham!K:K, NhatKy_ViPham!E:E, "12_Toan_C", NhatKy_ViPham!F:F, B9, NhatKy_ViPham!C:C, "T3")</f>
        <v>100</v>
      </c>
      <c r="U9" s="7">
        <f>100 + SUMIFS(NhatKy_ViPham!J:J, NhatKy_ViPham!E:E, "12_Toan_C", NhatKy_ViPham!F:F, B9, NhatKy_ViPham!C:C, "T4") - SUMIFS(NhatKy_ViPham!K:K, NhatKy_ViPham!E:E, "12_Toan_C", NhatKy_ViPham!F:F, B9, NhatKy_ViPham!C:C, "T4")</f>
        <v>100</v>
      </c>
      <c r="V9" s="7">
        <f>100 + SUMIFS(NhatKy_ViPham!J:J, NhatKy_ViPham!E:E, "12_Toan_C", NhatKy_ViPham!F:F, B9, NhatKy_ViPham!C:C, "T5") - SUMIFS(NhatKy_ViPham!K:K, NhatKy_ViPham!E:E, "12_Toan_C", NhatKy_ViPham!F:F, B9, NhatKy_ViPham!C:C, "T5")</f>
        <v>100</v>
      </c>
      <c r="W9" s="7">
        <f>100 + SUMIFS(NhatKy_ViPham!J:J, NhatKy_ViPham!E:E, "12_Toan_C", NhatKy_ViPham!F:F, B9, NhatKy_ViPham!C:C, "T6") - SUMIFS(NhatKy_ViPham!K:K, NhatKy_ViPham!E:E, "12_Toan_C", NhatKy_ViPham!F:F, B9, NhatKy_ViPham!C:C, "T6")</f>
        <v>100</v>
      </c>
      <c r="X9" s="7">
        <f>100 + SUMIFS(NhatKy_ViPham!J:J, NhatKy_ViPham!E:E, "12_Toan_C", NhatKy_ViPham!F:F, B9, NhatKy_ViPham!C:C, "T7") - SUMIFS(NhatKy_ViPham!K:K, NhatKy_ViPham!E:E, "12_Toan_C", NhatKy_ViPham!F:F, B9, NhatKy_ViPham!C:C, "T7")</f>
        <v>100</v>
      </c>
      <c r="Y9" s="7">
        <f>100 + SUMIFS(NhatKy_ViPham!J:J, NhatKy_ViPham!E:E, "12_Toan_C", NhatKy_ViPham!F:F, B9, NhatKy_ViPham!C:C, "T8") - SUMIFS(NhatKy_ViPham!K:K, NhatKy_ViPham!E:E, "12_Toan_C", NhatKy_ViPham!F:F, B9, NhatKy_ViPham!C:C, "T8")</f>
        <v>100</v>
      </c>
      <c r="Z9" s="7">
        <f>100 + SUMIFS(NhatKy_ViPham!J:J, NhatKy_ViPham!E:E, "12_Toan_C", NhatKy_ViPham!F:F, B9, NhatKy_ViPham!C:C, "T9") - SUMIFS(NhatKy_ViPham!K:K, NhatKy_ViPham!E:E, "12_Toan_C", NhatKy_ViPham!F:F, B9, NhatKy_ViPham!C:C, "T9")</f>
        <v>100</v>
      </c>
      <c r="AA9" s="7">
        <f>100 + SUMIFS(NhatKy_ViPham!J:J, NhatKy_ViPham!E:E, "12_Toan_C", NhatKy_ViPham!F:F, B9, NhatKy_ViPham!C:C, "T10") - SUMIFS(NhatKy_ViPham!K:K, NhatKy_ViPham!E:E, "12_Toan_C", NhatKy_ViPham!F:F, B9, NhatKy_ViPham!C:C, "T10")</f>
        <v>100</v>
      </c>
      <c r="AB9" s="7">
        <f>100 + SUMIFS(NhatKy_ViPham!J:J, NhatKy_ViPham!E:E, "12_Toan_C", NhatKy_ViPham!F:F, B9, NhatKy_ViPham!C:C, "T11") - SUMIFS(NhatKy_ViPham!K:K, NhatKy_ViPham!E:E, "12_Toan_C", NhatKy_ViPham!F:F, B9, NhatKy_ViPham!C:C, "T11")</f>
        <v>100</v>
      </c>
      <c r="AC9" s="7">
        <f>100 + SUMIFS(NhatKy_ViPham!J:J, NhatKy_ViPham!E:E, "12_Toan_C", NhatKy_ViPham!F:F, B9, NhatKy_ViPham!C:C, "T12") - SUMIFS(NhatKy_ViPham!K:K, NhatKy_ViPham!E:E, "12_Toan_C", NhatKy_ViPham!F:F, B9, NhatKy_ViPham!C:C, "T12")</f>
        <v>100</v>
      </c>
      <c r="AD9" s="7">
        <f>100 + SUMIFS(NhatKy_ViPham!J:J, NhatKy_ViPham!E:E, "12_Toan_C", NhatKy_ViPham!F:F, B9, NhatKy_ViPham!C:C, "T13") - SUMIFS(NhatKy_ViPham!K:K, NhatKy_ViPham!E:E, "12_Toan_C", NhatKy_ViPham!F:F, B9, NhatKy_ViPham!C:C, "T13")</f>
        <v>100</v>
      </c>
      <c r="AE9" s="7">
        <f>100 + SUMIFS(NhatKy_ViPham!J:J, NhatKy_ViPham!E:E, "12_Toan_C", NhatKy_ViPham!F:F, B9, NhatKy_ViPham!C:C, "T14") - SUMIFS(NhatKy_ViPham!K:K, NhatKy_ViPham!E:E, "12_Toan_C", NhatKy_ViPham!F:F, B9, NhatKy_ViPham!C:C, "T14")</f>
        <v>100</v>
      </c>
      <c r="AF9" s="7">
        <f>100 + SUMIFS(NhatKy_ViPham!J:J, NhatKy_ViPham!E:E, "12_Toan_C", NhatKy_ViPham!F:F, B9, NhatKy_ViPham!C:C, "T15") - SUMIFS(NhatKy_ViPham!K:K, NhatKy_ViPham!E:E, "12_Toan_C", NhatKy_ViPham!F:F, B9, NhatKy_ViPham!C:C, "T15")</f>
        <v>100</v>
      </c>
      <c r="AG9" s="7">
        <f>100 + SUMIFS(NhatKy_ViPham!J:J, NhatKy_ViPham!E:E, "12_Toan_C", NhatKy_ViPham!F:F, B9, NhatKy_ViPham!C:C, "T16") - SUMIFS(NhatKy_ViPham!K:K, NhatKy_ViPham!E:E, "12_Toan_C", NhatKy_ViPham!F:F, B9, NhatKy_ViPham!C:C, "T16")</f>
        <v>100</v>
      </c>
      <c r="AH9" s="7">
        <f>100 + SUMIFS(NhatKy_ViPham!J:J, NhatKy_ViPham!E:E, "12_Toan_C", NhatKy_ViPham!F:F, B9, NhatKy_ViPham!C:C, "T17") - SUMIFS(NhatKy_ViPham!K:K, NhatKy_ViPham!E:E, "12_Toan_C", NhatKy_ViPham!F:F, B9, NhatKy_ViPham!C:C, "T17")</f>
        <v>100</v>
      </c>
      <c r="AI9" s="7">
        <f>100 + SUMIFS(NhatKy_ViPham!J:J, NhatKy_ViPham!E:E, "12_Toan_C", NhatKy_ViPham!F:F, B9, NhatKy_ViPham!C:C, "T18") - SUMIFS(NhatKy_ViPham!K:K, NhatKy_ViPham!E:E, "12_Toan_C", NhatKy_ViPham!F:F, B9, NhatKy_ViPham!C:C, "T18")</f>
        <v>100</v>
      </c>
      <c r="AJ9" s="7">
        <f>100 + SUMIFS(NhatKy_ViPham!J:J, NhatKy_ViPham!E:E, "12_Toan_C", NhatKy_ViPham!F:F, B9, NhatKy_ViPham!C:C, "T19") - SUMIFS(NhatKy_ViPham!K:K, NhatKy_ViPham!E:E, "12_Toan_C", NhatKy_ViPham!F:F, B9, NhatKy_ViPham!C:C, "T19")</f>
        <v>100</v>
      </c>
      <c r="AK9" s="7">
        <f>100 + SUMIFS(NhatKy_ViPham!J:J, NhatKy_ViPham!E:E, "12_Toan_C", NhatKy_ViPham!F:F, B9, NhatKy_ViPham!C:C, "T20") - SUMIFS(NhatKy_ViPham!K:K, NhatKy_ViPham!E:E, "12_Toan_C", NhatKy_ViPham!F:F, B9, NhatKy_ViPham!C:C, "T20")</f>
        <v>100</v>
      </c>
      <c r="AL9" s="7">
        <f>100 + SUMIFS(NhatKy_ViPham!J:J, NhatKy_ViPham!E:E, "12_Toan_C", NhatKy_ViPham!F:F, B9, NhatKy_ViPham!C:C, "T21") - SUMIFS(NhatKy_ViPham!K:K, NhatKy_ViPham!E:E, "12_Toan_C", NhatKy_ViPham!F:F, B9, NhatKy_ViPham!C:C, "T21")</f>
        <v>100</v>
      </c>
      <c r="AM9" s="7">
        <f>100 + SUMIFS(NhatKy_ViPham!J:J, NhatKy_ViPham!E:E, "12_Toan_C", NhatKy_ViPham!F:F, B9, NhatKy_ViPham!C:C, "T22") - SUMIFS(NhatKy_ViPham!K:K, NhatKy_ViPham!E:E, "12_Toan_C", NhatKy_ViPham!F:F, B9, NhatKy_ViPham!C:C, "T22")</f>
        <v>100</v>
      </c>
      <c r="AN9" s="7">
        <f>100 + SUMIFS(NhatKy_ViPham!J:J, NhatKy_ViPham!E:E, "12_Toan_C", NhatKy_ViPham!F:F, B9, NhatKy_ViPham!C:C, "T23") - SUMIFS(NhatKy_ViPham!K:K, NhatKy_ViPham!E:E, "12_Toan_C", NhatKy_ViPham!F:F, B9, NhatKy_ViPham!C:C, "T23")</f>
        <v>100</v>
      </c>
      <c r="AO9" s="7">
        <f>100 + SUMIFS(NhatKy_ViPham!J:J, NhatKy_ViPham!E:E, "12_Toan_C", NhatKy_ViPham!F:F, B9, NhatKy_ViPham!C:C, "T24") - SUMIFS(NhatKy_ViPham!K:K, NhatKy_ViPham!E:E, "12_Toan_C", NhatKy_ViPham!F:F, B9, NhatKy_ViPham!C:C, "T24")</f>
        <v>100</v>
      </c>
      <c r="AP9" s="7">
        <f>100 + SUMIFS(NhatKy_ViPham!J:J, NhatKy_ViPham!E:E, "12_Toan_C", NhatKy_ViPham!F:F, B9, NhatKy_ViPham!C:C, "T25") - SUMIFS(NhatKy_ViPham!K:K, NhatKy_ViPham!E:E, "12_Toan_C", NhatKy_ViPham!F:F, B9, NhatKy_ViPham!C:C, "T25")</f>
        <v>100</v>
      </c>
      <c r="AQ9" s="7">
        <f>100 + SUMIFS(NhatKy_ViPham!J:J, NhatKy_ViPham!E:E, "12_Toan_C", NhatKy_ViPham!F:F, B9, NhatKy_ViPham!C:C, "T26") - SUMIFS(NhatKy_ViPham!K:K, NhatKy_ViPham!E:E, "12_Toan_C", NhatKy_ViPham!F:F, B9, NhatKy_ViPham!C:C, "T26")</f>
        <v>100</v>
      </c>
      <c r="AR9" s="7">
        <f>100 + SUMIFS(NhatKy_ViPham!J:J, NhatKy_ViPham!E:E, "12_Toan_C", NhatKy_ViPham!F:F, B9, NhatKy_ViPham!C:C, "T27") - SUMIFS(NhatKy_ViPham!K:K, NhatKy_ViPham!E:E, "12_Toan_C", NhatKy_ViPham!F:F, B9, NhatKy_ViPham!C:C, "T27")</f>
        <v>100</v>
      </c>
      <c r="AS9" s="7">
        <f>100 + SUMIFS(NhatKy_ViPham!J:J, NhatKy_ViPham!E:E, "12_Toan_C", NhatKy_ViPham!F:F, B9, NhatKy_ViPham!C:C, "T28") - SUMIFS(NhatKy_ViPham!K:K, NhatKy_ViPham!E:E, "12_Toan_C", NhatKy_ViPham!F:F, B9, NhatKy_ViPham!C:C, "T28")</f>
        <v>100</v>
      </c>
      <c r="AT9" s="7">
        <f>100 + SUMIFS(NhatKy_ViPham!J:J, NhatKy_ViPham!E:E, "12_Toan_C", NhatKy_ViPham!F:F, B9, NhatKy_ViPham!C:C, "T29") - SUMIFS(NhatKy_ViPham!K:K, NhatKy_ViPham!E:E, "12_Toan_C", NhatKy_ViPham!F:F, B9, NhatKy_ViPham!C:C, "T29")</f>
        <v>100</v>
      </c>
      <c r="AU9" s="7">
        <f>100 + SUMIFS(NhatKy_ViPham!J:J, NhatKy_ViPham!E:E, "12_Toan_C", NhatKy_ViPham!F:F, B9, NhatKy_ViPham!C:C, "T30") - SUMIFS(NhatKy_ViPham!K:K, NhatKy_ViPham!E:E, "12_Toan_C", NhatKy_ViPham!F:F, B9, NhatKy_ViPham!C:C, "T30")</f>
        <v>100</v>
      </c>
      <c r="AV9" s="7">
        <f>100 + SUMIFS(NhatKy_ViPham!J:J, NhatKy_ViPham!E:E, "12_Toan_C", NhatKy_ViPham!F:F, B9, NhatKy_ViPham!C:C, "T31") - SUMIFS(NhatKy_ViPham!K:K, NhatKy_ViPham!E:E, "12_Toan_C", NhatKy_ViPham!F:F, B9, NhatKy_ViPham!C:C, "T31")</f>
        <v>100</v>
      </c>
      <c r="AW9" s="7">
        <f>100 + SUMIFS(NhatKy_ViPham!J:J, NhatKy_ViPham!E:E, "12_Toan_C", NhatKy_ViPham!F:F, B9, NhatKy_ViPham!C:C, "T32") - SUMIFS(NhatKy_ViPham!K:K, NhatKy_ViPham!E:E, "12_Toan_C", NhatKy_ViPham!F:F, B9, NhatKy_ViPham!C:C, "T32")</f>
        <v>100</v>
      </c>
      <c r="AX9" s="7">
        <f>100 + SUMIFS(NhatKy_ViPham!J:J, NhatKy_ViPham!E:E, "12_Toan_C", NhatKy_ViPham!F:F, B9, NhatKy_ViPham!C:C, "T33") - SUMIFS(NhatKy_ViPham!K:K, NhatKy_ViPham!E:E, "12_Toan_C", NhatKy_ViPham!F:F, B9, NhatKy_ViPham!C:C, "T33")</f>
        <v>100</v>
      </c>
      <c r="AY9" s="7">
        <f>100 + SUMIFS(NhatKy_ViPham!J:J, NhatKy_ViPham!E:E, "12_Toan_C", NhatKy_ViPham!F:F, B9, NhatKy_ViPham!C:C, "T34") - SUMIFS(NhatKy_ViPham!K:K, NhatKy_ViPham!E:E, "12_Toan_C", NhatKy_ViPham!F:F, B9, NhatKy_ViPham!C:C, "T34")</f>
        <v>100</v>
      </c>
      <c r="AZ9" s="7">
        <f>100 + SUMIFS(NhatKy_ViPham!J:J, NhatKy_ViPham!E:E, "12_Toan_C", NhatKy_ViPham!F:F, B9, NhatKy_ViPham!C:C, "T35") - SUMIFS(NhatKy_ViPham!K:K, NhatKy_ViPham!E:E, "12_Toan_C", NhatKy_ViPham!F:F, B9, NhatKy_ViPham!C:C, "T35")</f>
        <v>100</v>
      </c>
      <c r="BA9" s="12">
        <f t="shared" ref="BA9:BA43" si="0">ROUND(AVERAGE(R9:AZ9), 1)</f>
        <v>100</v>
      </c>
      <c r="BB9" s="11" t="s">
        <v>430</v>
      </c>
      <c r="BC9" s="14" t="str">
        <f t="shared" ref="BC9:BC43" si="1">IF(BB9="Có", "Chưa đạt", IF(BA9&gt;=85, "Tốt", IF(BA9&gt;=70, "Khá", IF(BA9&gt;=50, "Đạt", "Chưa đạt"))))</f>
        <v>Tốt</v>
      </c>
      <c r="BD9" s="10" t="str">
        <f t="shared" ref="BD9:BD43" si="2">IF(BC9="Chưa đạt", "🔴 Nguy cơ CHƯA ĐẠT", IF(BC9="Đạt", "🟡 CẦN NHẮC NHỞ", "🟢 BÌNH THƯỜNG"))</f>
        <v>🟢 BÌNH THƯỜNG</v>
      </c>
    </row>
    <row r="10" spans="1:56" x14ac:dyDescent="0.25">
      <c r="A10" s="5">
        <v>2</v>
      </c>
      <c r="B10" s="15" t="s">
        <v>2336</v>
      </c>
      <c r="C10" s="5" t="s">
        <v>2337</v>
      </c>
      <c r="D10" s="5" t="s">
        <v>435</v>
      </c>
      <c r="E10" s="11" t="s">
        <v>430</v>
      </c>
      <c r="F10" s="6">
        <f>SUMIFS(NhatKy_ViPham!K:K, NhatKy_ViPham!E:E, "12_Toan_C", NhatKy_ViPham!F:F, B10, NhatKy_ViPham!H:H, "L01")</f>
        <v>0</v>
      </c>
      <c r="G10" s="6">
        <f>SUMIFS(NhatKy_ViPham!K:K, NhatKy_ViPham!E:E, "12_Toan_C", NhatKy_ViPham!F:F, B10, NhatKy_ViPham!H:H, "L02")</f>
        <v>0</v>
      </c>
      <c r="H10" s="6">
        <f>SUMIFS(NhatKy_ViPham!K:K, NhatKy_ViPham!E:E, "12_Toan_C", NhatKy_ViPham!F:F, B10, NhatKy_ViPham!H:H, "L03")</f>
        <v>0</v>
      </c>
      <c r="I10" s="6">
        <f>SUMIFS(NhatKy_ViPham!K:K, NhatKy_ViPham!E:E, "12_Toan_C", NhatKy_ViPham!F:F, B10, NhatKy_ViPham!H:H, "L04")</f>
        <v>0</v>
      </c>
      <c r="J10" s="6">
        <f>SUMIFS(NhatKy_ViPham!K:K, NhatKy_ViPham!E:E, "12_Toan_C", NhatKy_ViPham!F:F, B10, NhatKy_ViPham!H:H, "L05")</f>
        <v>0</v>
      </c>
      <c r="K10" s="6">
        <f>SUMIFS(NhatKy_ViPham!K:K, NhatKy_ViPham!E:E, "12_Toan_C", NhatKy_ViPham!F:F, B10, NhatKy_ViPham!H:H, "L06")</f>
        <v>0</v>
      </c>
      <c r="L10" s="6">
        <f>SUMIFS(NhatKy_ViPham!K:K, NhatKy_ViPham!E:E, "12_Toan_C", NhatKy_ViPham!F:F, B10, NhatKy_ViPham!H:H, "L07")</f>
        <v>0</v>
      </c>
      <c r="M10" s="6">
        <f>SUMIFS(NhatKy_ViPham!K:K, NhatKy_ViPham!E:E, "12_Toan_C", NhatKy_ViPham!F:F, B10, NhatKy_ViPham!H:H, "L08")</f>
        <v>0</v>
      </c>
      <c r="N10" s="6">
        <f>SUMIFS(NhatKy_ViPham!K:K, NhatKy_ViPham!E:E, "12_Toan_C", NhatKy_ViPham!F:F, B10, NhatKy_ViPham!H:H, "L09")</f>
        <v>0</v>
      </c>
      <c r="O10" s="6">
        <f>SUMIFS(NhatKy_ViPham!K:K, NhatKy_ViPham!E:E, "12_Toan_C", NhatKy_ViPham!F:F, B10, NhatKy_ViPham!H:H, "L10")</f>
        <v>0</v>
      </c>
      <c r="P10" s="12">
        <f>SUMIFS(NhatKy_ViPham!J:J, NhatKy_ViPham!E:E, "12_Toan_C", NhatKy_ViPham!F:F, B10)</f>
        <v>0</v>
      </c>
      <c r="Q10" s="13">
        <f>SUMIFS(NhatKy_ViPham!K:K, NhatKy_ViPham!E:E, "12_Toan_C", NhatKy_ViPham!F:F, B10)</f>
        <v>0</v>
      </c>
      <c r="R10" s="6">
        <f>100 + SUMIFS(NhatKy_ViPham!J:J, NhatKy_ViPham!E:E, "12_Toan_C", NhatKy_ViPham!F:F, B10, NhatKy_ViPham!C:C, "T1") - SUMIFS(NhatKy_ViPham!K:K, NhatKy_ViPham!E:E, "12_Toan_C", NhatKy_ViPham!F:F, B10, NhatKy_ViPham!C:C, "T1")</f>
        <v>100</v>
      </c>
      <c r="S10" s="6">
        <f>100 + SUMIFS(NhatKy_ViPham!J:J, NhatKy_ViPham!E:E, "12_Toan_C", NhatKy_ViPham!F:F, B10, NhatKy_ViPham!C:C, "T2") - SUMIFS(NhatKy_ViPham!K:K, NhatKy_ViPham!E:E, "12_Toan_C", NhatKy_ViPham!F:F, B10, NhatKy_ViPham!C:C, "T2")</f>
        <v>100</v>
      </c>
      <c r="T10" s="6">
        <f>100 + SUMIFS(NhatKy_ViPham!J:J, NhatKy_ViPham!E:E, "12_Toan_C", NhatKy_ViPham!F:F, B10, NhatKy_ViPham!C:C, "T3") - SUMIFS(NhatKy_ViPham!K:K, NhatKy_ViPham!E:E, "12_Toan_C", NhatKy_ViPham!F:F, B10, NhatKy_ViPham!C:C, "T3")</f>
        <v>100</v>
      </c>
      <c r="U10" s="6">
        <f>100 + SUMIFS(NhatKy_ViPham!J:J, NhatKy_ViPham!E:E, "12_Toan_C", NhatKy_ViPham!F:F, B10, NhatKy_ViPham!C:C, "T4") - SUMIFS(NhatKy_ViPham!K:K, NhatKy_ViPham!E:E, "12_Toan_C", NhatKy_ViPham!F:F, B10, NhatKy_ViPham!C:C, "T4")</f>
        <v>100</v>
      </c>
      <c r="V10" s="6">
        <f>100 + SUMIFS(NhatKy_ViPham!J:J, NhatKy_ViPham!E:E, "12_Toan_C", NhatKy_ViPham!F:F, B10, NhatKy_ViPham!C:C, "T5") - SUMIFS(NhatKy_ViPham!K:K, NhatKy_ViPham!E:E, "12_Toan_C", NhatKy_ViPham!F:F, B10, NhatKy_ViPham!C:C, "T5")</f>
        <v>100</v>
      </c>
      <c r="W10" s="6">
        <f>100 + SUMIFS(NhatKy_ViPham!J:J, NhatKy_ViPham!E:E, "12_Toan_C", NhatKy_ViPham!F:F, B10, NhatKy_ViPham!C:C, "T6") - SUMIFS(NhatKy_ViPham!K:K, NhatKy_ViPham!E:E, "12_Toan_C", NhatKy_ViPham!F:F, B10, NhatKy_ViPham!C:C, "T6")</f>
        <v>100</v>
      </c>
      <c r="X10" s="6">
        <f>100 + SUMIFS(NhatKy_ViPham!J:J, NhatKy_ViPham!E:E, "12_Toan_C", NhatKy_ViPham!F:F, B10, NhatKy_ViPham!C:C, "T7") - SUMIFS(NhatKy_ViPham!K:K, NhatKy_ViPham!E:E, "12_Toan_C", NhatKy_ViPham!F:F, B10, NhatKy_ViPham!C:C, "T7")</f>
        <v>100</v>
      </c>
      <c r="Y10" s="6">
        <f>100 + SUMIFS(NhatKy_ViPham!J:J, NhatKy_ViPham!E:E, "12_Toan_C", NhatKy_ViPham!F:F, B10, NhatKy_ViPham!C:C, "T8") - SUMIFS(NhatKy_ViPham!K:K, NhatKy_ViPham!E:E, "12_Toan_C", NhatKy_ViPham!F:F, B10, NhatKy_ViPham!C:C, "T8")</f>
        <v>100</v>
      </c>
      <c r="Z10" s="6">
        <f>100 + SUMIFS(NhatKy_ViPham!J:J, NhatKy_ViPham!E:E, "12_Toan_C", NhatKy_ViPham!F:F, B10, NhatKy_ViPham!C:C, "T9") - SUMIFS(NhatKy_ViPham!K:K, NhatKy_ViPham!E:E, "12_Toan_C", NhatKy_ViPham!F:F, B10, NhatKy_ViPham!C:C, "T9")</f>
        <v>100</v>
      </c>
      <c r="AA10" s="6">
        <f>100 + SUMIFS(NhatKy_ViPham!J:J, NhatKy_ViPham!E:E, "12_Toan_C", NhatKy_ViPham!F:F, B10, NhatKy_ViPham!C:C, "T10") - SUMIFS(NhatKy_ViPham!K:K, NhatKy_ViPham!E:E, "12_Toan_C", NhatKy_ViPham!F:F, B10, NhatKy_ViPham!C:C, "T10")</f>
        <v>100</v>
      </c>
      <c r="AB10" s="6">
        <f>100 + SUMIFS(NhatKy_ViPham!J:J, NhatKy_ViPham!E:E, "12_Toan_C", NhatKy_ViPham!F:F, B10, NhatKy_ViPham!C:C, "T11") - SUMIFS(NhatKy_ViPham!K:K, NhatKy_ViPham!E:E, "12_Toan_C", NhatKy_ViPham!F:F, B10, NhatKy_ViPham!C:C, "T11")</f>
        <v>100</v>
      </c>
      <c r="AC10" s="6">
        <f>100 + SUMIFS(NhatKy_ViPham!J:J, NhatKy_ViPham!E:E, "12_Toan_C", NhatKy_ViPham!F:F, B10, NhatKy_ViPham!C:C, "T12") - SUMIFS(NhatKy_ViPham!K:K, NhatKy_ViPham!E:E, "12_Toan_C", NhatKy_ViPham!F:F, B10, NhatKy_ViPham!C:C, "T12")</f>
        <v>100</v>
      </c>
      <c r="AD10" s="6">
        <f>100 + SUMIFS(NhatKy_ViPham!J:J, NhatKy_ViPham!E:E, "12_Toan_C", NhatKy_ViPham!F:F, B10, NhatKy_ViPham!C:C, "T13") - SUMIFS(NhatKy_ViPham!K:K, NhatKy_ViPham!E:E, "12_Toan_C", NhatKy_ViPham!F:F, B10, NhatKy_ViPham!C:C, "T13")</f>
        <v>100</v>
      </c>
      <c r="AE10" s="6">
        <f>100 + SUMIFS(NhatKy_ViPham!J:J, NhatKy_ViPham!E:E, "12_Toan_C", NhatKy_ViPham!F:F, B10, NhatKy_ViPham!C:C, "T14") - SUMIFS(NhatKy_ViPham!K:K, NhatKy_ViPham!E:E, "12_Toan_C", NhatKy_ViPham!F:F, B10, NhatKy_ViPham!C:C, "T14")</f>
        <v>100</v>
      </c>
      <c r="AF10" s="6">
        <f>100 + SUMIFS(NhatKy_ViPham!J:J, NhatKy_ViPham!E:E, "12_Toan_C", NhatKy_ViPham!F:F, B10, NhatKy_ViPham!C:C, "T15") - SUMIFS(NhatKy_ViPham!K:K, NhatKy_ViPham!E:E, "12_Toan_C", NhatKy_ViPham!F:F, B10, NhatKy_ViPham!C:C, "T15")</f>
        <v>100</v>
      </c>
      <c r="AG10" s="6">
        <f>100 + SUMIFS(NhatKy_ViPham!J:J, NhatKy_ViPham!E:E, "12_Toan_C", NhatKy_ViPham!F:F, B10, NhatKy_ViPham!C:C, "T16") - SUMIFS(NhatKy_ViPham!K:K, NhatKy_ViPham!E:E, "12_Toan_C", NhatKy_ViPham!F:F, B10, NhatKy_ViPham!C:C, "T16")</f>
        <v>100</v>
      </c>
      <c r="AH10" s="6">
        <f>100 + SUMIFS(NhatKy_ViPham!J:J, NhatKy_ViPham!E:E, "12_Toan_C", NhatKy_ViPham!F:F, B10, NhatKy_ViPham!C:C, "T17") - SUMIFS(NhatKy_ViPham!K:K, NhatKy_ViPham!E:E, "12_Toan_C", NhatKy_ViPham!F:F, B10, NhatKy_ViPham!C:C, "T17")</f>
        <v>100</v>
      </c>
      <c r="AI10" s="6">
        <f>100 + SUMIFS(NhatKy_ViPham!J:J, NhatKy_ViPham!E:E, "12_Toan_C", NhatKy_ViPham!F:F, B10, NhatKy_ViPham!C:C, "T18") - SUMIFS(NhatKy_ViPham!K:K, NhatKy_ViPham!E:E, "12_Toan_C", NhatKy_ViPham!F:F, B10, NhatKy_ViPham!C:C, "T18")</f>
        <v>100</v>
      </c>
      <c r="AJ10" s="6">
        <f>100 + SUMIFS(NhatKy_ViPham!J:J, NhatKy_ViPham!E:E, "12_Toan_C", NhatKy_ViPham!F:F, B10, NhatKy_ViPham!C:C, "T19") - SUMIFS(NhatKy_ViPham!K:K, NhatKy_ViPham!E:E, "12_Toan_C", NhatKy_ViPham!F:F, B10, NhatKy_ViPham!C:C, "T19")</f>
        <v>100</v>
      </c>
      <c r="AK10" s="6">
        <f>100 + SUMIFS(NhatKy_ViPham!J:J, NhatKy_ViPham!E:E, "12_Toan_C", NhatKy_ViPham!F:F, B10, NhatKy_ViPham!C:C, "T20") - SUMIFS(NhatKy_ViPham!K:K, NhatKy_ViPham!E:E, "12_Toan_C", NhatKy_ViPham!F:F, B10, NhatKy_ViPham!C:C, "T20")</f>
        <v>100</v>
      </c>
      <c r="AL10" s="6">
        <f>100 + SUMIFS(NhatKy_ViPham!J:J, NhatKy_ViPham!E:E, "12_Toan_C", NhatKy_ViPham!F:F, B10, NhatKy_ViPham!C:C, "T21") - SUMIFS(NhatKy_ViPham!K:K, NhatKy_ViPham!E:E, "12_Toan_C", NhatKy_ViPham!F:F, B10, NhatKy_ViPham!C:C, "T21")</f>
        <v>100</v>
      </c>
      <c r="AM10" s="6">
        <f>100 + SUMIFS(NhatKy_ViPham!J:J, NhatKy_ViPham!E:E, "12_Toan_C", NhatKy_ViPham!F:F, B10, NhatKy_ViPham!C:C, "T22") - SUMIFS(NhatKy_ViPham!K:K, NhatKy_ViPham!E:E, "12_Toan_C", NhatKy_ViPham!F:F, B10, NhatKy_ViPham!C:C, "T22")</f>
        <v>100</v>
      </c>
      <c r="AN10" s="6">
        <f>100 + SUMIFS(NhatKy_ViPham!J:J, NhatKy_ViPham!E:E, "12_Toan_C", NhatKy_ViPham!F:F, B10, NhatKy_ViPham!C:C, "T23") - SUMIFS(NhatKy_ViPham!K:K, NhatKy_ViPham!E:E, "12_Toan_C", NhatKy_ViPham!F:F, B10, NhatKy_ViPham!C:C, "T23")</f>
        <v>100</v>
      </c>
      <c r="AO10" s="6">
        <f>100 + SUMIFS(NhatKy_ViPham!J:J, NhatKy_ViPham!E:E, "12_Toan_C", NhatKy_ViPham!F:F, B10, NhatKy_ViPham!C:C, "T24") - SUMIFS(NhatKy_ViPham!K:K, NhatKy_ViPham!E:E, "12_Toan_C", NhatKy_ViPham!F:F, B10, NhatKy_ViPham!C:C, "T24")</f>
        <v>100</v>
      </c>
      <c r="AP10" s="6">
        <f>100 + SUMIFS(NhatKy_ViPham!J:J, NhatKy_ViPham!E:E, "12_Toan_C", NhatKy_ViPham!F:F, B10, NhatKy_ViPham!C:C, "T25") - SUMIFS(NhatKy_ViPham!K:K, NhatKy_ViPham!E:E, "12_Toan_C", NhatKy_ViPham!F:F, B10, NhatKy_ViPham!C:C, "T25")</f>
        <v>100</v>
      </c>
      <c r="AQ10" s="6">
        <f>100 + SUMIFS(NhatKy_ViPham!J:J, NhatKy_ViPham!E:E, "12_Toan_C", NhatKy_ViPham!F:F, B10, NhatKy_ViPham!C:C, "T26") - SUMIFS(NhatKy_ViPham!K:K, NhatKy_ViPham!E:E, "12_Toan_C", NhatKy_ViPham!F:F, B10, NhatKy_ViPham!C:C, "T26")</f>
        <v>100</v>
      </c>
      <c r="AR10" s="6">
        <f>100 + SUMIFS(NhatKy_ViPham!J:J, NhatKy_ViPham!E:E, "12_Toan_C", NhatKy_ViPham!F:F, B10, NhatKy_ViPham!C:C, "T27") - SUMIFS(NhatKy_ViPham!K:K, NhatKy_ViPham!E:E, "12_Toan_C", NhatKy_ViPham!F:F, B10, NhatKy_ViPham!C:C, "T27")</f>
        <v>100</v>
      </c>
      <c r="AS10" s="6">
        <f>100 + SUMIFS(NhatKy_ViPham!J:J, NhatKy_ViPham!E:E, "12_Toan_C", NhatKy_ViPham!F:F, B10, NhatKy_ViPham!C:C, "T28") - SUMIFS(NhatKy_ViPham!K:K, NhatKy_ViPham!E:E, "12_Toan_C", NhatKy_ViPham!F:F, B10, NhatKy_ViPham!C:C, "T28")</f>
        <v>100</v>
      </c>
      <c r="AT10" s="6">
        <f>100 + SUMIFS(NhatKy_ViPham!J:J, NhatKy_ViPham!E:E, "12_Toan_C", NhatKy_ViPham!F:F, B10, NhatKy_ViPham!C:C, "T29") - SUMIFS(NhatKy_ViPham!K:K, NhatKy_ViPham!E:E, "12_Toan_C", NhatKy_ViPham!F:F, B10, NhatKy_ViPham!C:C, "T29")</f>
        <v>100</v>
      </c>
      <c r="AU10" s="6">
        <f>100 + SUMIFS(NhatKy_ViPham!J:J, NhatKy_ViPham!E:E, "12_Toan_C", NhatKy_ViPham!F:F, B10, NhatKy_ViPham!C:C, "T30") - SUMIFS(NhatKy_ViPham!K:K, NhatKy_ViPham!E:E, "12_Toan_C", NhatKy_ViPham!F:F, B10, NhatKy_ViPham!C:C, "T30")</f>
        <v>100</v>
      </c>
      <c r="AV10" s="6">
        <f>100 + SUMIFS(NhatKy_ViPham!J:J, NhatKy_ViPham!E:E, "12_Toan_C", NhatKy_ViPham!F:F, B10, NhatKy_ViPham!C:C, "T31") - SUMIFS(NhatKy_ViPham!K:K, NhatKy_ViPham!E:E, "12_Toan_C", NhatKy_ViPham!F:F, B10, NhatKy_ViPham!C:C, "T31")</f>
        <v>100</v>
      </c>
      <c r="AW10" s="6">
        <f>100 + SUMIFS(NhatKy_ViPham!J:J, NhatKy_ViPham!E:E, "12_Toan_C", NhatKy_ViPham!F:F, B10, NhatKy_ViPham!C:C, "T32") - SUMIFS(NhatKy_ViPham!K:K, NhatKy_ViPham!E:E, "12_Toan_C", NhatKy_ViPham!F:F, B10, NhatKy_ViPham!C:C, "T32")</f>
        <v>100</v>
      </c>
      <c r="AX10" s="6">
        <f>100 + SUMIFS(NhatKy_ViPham!J:J, NhatKy_ViPham!E:E, "12_Toan_C", NhatKy_ViPham!F:F, B10, NhatKy_ViPham!C:C, "T33") - SUMIFS(NhatKy_ViPham!K:K, NhatKy_ViPham!E:E, "12_Toan_C", NhatKy_ViPham!F:F, B10, NhatKy_ViPham!C:C, "T33")</f>
        <v>100</v>
      </c>
      <c r="AY10" s="6">
        <f>100 + SUMIFS(NhatKy_ViPham!J:J, NhatKy_ViPham!E:E, "12_Toan_C", NhatKy_ViPham!F:F, B10, NhatKy_ViPham!C:C, "T34") - SUMIFS(NhatKy_ViPham!K:K, NhatKy_ViPham!E:E, "12_Toan_C", NhatKy_ViPham!F:F, B10, NhatKy_ViPham!C:C, "T34")</f>
        <v>100</v>
      </c>
      <c r="AZ10" s="6">
        <f>100 + SUMIFS(NhatKy_ViPham!J:J, NhatKy_ViPham!E:E, "12_Toan_C", NhatKy_ViPham!F:F, B10, NhatKy_ViPham!C:C, "T35") - SUMIFS(NhatKy_ViPham!K:K, NhatKy_ViPham!E:E, "12_Toan_C", NhatKy_ViPham!F:F, B10, NhatKy_ViPham!C:C, "T35")</f>
        <v>100</v>
      </c>
      <c r="BA10" s="12">
        <f t="shared" si="0"/>
        <v>100</v>
      </c>
      <c r="BB10" s="11" t="s">
        <v>430</v>
      </c>
      <c r="BC10" s="16" t="str">
        <f t="shared" si="1"/>
        <v>Tốt</v>
      </c>
      <c r="BD10" s="15" t="str">
        <f t="shared" si="2"/>
        <v>🟢 BÌNH THƯỜNG</v>
      </c>
    </row>
    <row r="11" spans="1:56" x14ac:dyDescent="0.25">
      <c r="A11" s="4">
        <v>3</v>
      </c>
      <c r="B11" s="10" t="s">
        <v>2338</v>
      </c>
      <c r="C11" s="4" t="s">
        <v>2339</v>
      </c>
      <c r="D11" s="4" t="s">
        <v>435</v>
      </c>
      <c r="E11" s="11" t="s">
        <v>430</v>
      </c>
      <c r="F11" s="7">
        <f>SUMIFS(NhatKy_ViPham!K:K, NhatKy_ViPham!E:E, "12_Toan_C", NhatKy_ViPham!F:F, B11, NhatKy_ViPham!H:H, "L01")</f>
        <v>0</v>
      </c>
      <c r="G11" s="7">
        <f>SUMIFS(NhatKy_ViPham!K:K, NhatKy_ViPham!E:E, "12_Toan_C", NhatKy_ViPham!F:F, B11, NhatKy_ViPham!H:H, "L02")</f>
        <v>0</v>
      </c>
      <c r="H11" s="7">
        <f>SUMIFS(NhatKy_ViPham!K:K, NhatKy_ViPham!E:E, "12_Toan_C", NhatKy_ViPham!F:F, B11, NhatKy_ViPham!H:H, "L03")</f>
        <v>0</v>
      </c>
      <c r="I11" s="7">
        <f>SUMIFS(NhatKy_ViPham!K:K, NhatKy_ViPham!E:E, "12_Toan_C", NhatKy_ViPham!F:F, B11, NhatKy_ViPham!H:H, "L04")</f>
        <v>0</v>
      </c>
      <c r="J11" s="7">
        <f>SUMIFS(NhatKy_ViPham!K:K, NhatKy_ViPham!E:E, "12_Toan_C", NhatKy_ViPham!F:F, B11, NhatKy_ViPham!H:H, "L05")</f>
        <v>0</v>
      </c>
      <c r="K11" s="7">
        <f>SUMIFS(NhatKy_ViPham!K:K, NhatKy_ViPham!E:E, "12_Toan_C", NhatKy_ViPham!F:F, B11, NhatKy_ViPham!H:H, "L06")</f>
        <v>0</v>
      </c>
      <c r="L11" s="7">
        <f>SUMIFS(NhatKy_ViPham!K:K, NhatKy_ViPham!E:E, "12_Toan_C", NhatKy_ViPham!F:F, B11, NhatKy_ViPham!H:H, "L07")</f>
        <v>0</v>
      </c>
      <c r="M11" s="7">
        <f>SUMIFS(NhatKy_ViPham!K:K, NhatKy_ViPham!E:E, "12_Toan_C", NhatKy_ViPham!F:F, B11, NhatKy_ViPham!H:H, "L08")</f>
        <v>0</v>
      </c>
      <c r="N11" s="7">
        <f>SUMIFS(NhatKy_ViPham!K:K, NhatKy_ViPham!E:E, "12_Toan_C", NhatKy_ViPham!F:F, B11, NhatKy_ViPham!H:H, "L09")</f>
        <v>0</v>
      </c>
      <c r="O11" s="7">
        <f>SUMIFS(NhatKy_ViPham!K:K, NhatKy_ViPham!E:E, "12_Toan_C", NhatKy_ViPham!F:F, B11, NhatKy_ViPham!H:H, "L10")</f>
        <v>0</v>
      </c>
      <c r="P11" s="12">
        <f>SUMIFS(NhatKy_ViPham!J:J, NhatKy_ViPham!E:E, "12_Toan_C", NhatKy_ViPham!F:F, B11)</f>
        <v>0</v>
      </c>
      <c r="Q11" s="13">
        <f>SUMIFS(NhatKy_ViPham!K:K, NhatKy_ViPham!E:E, "12_Toan_C", NhatKy_ViPham!F:F, B11)</f>
        <v>0</v>
      </c>
      <c r="R11" s="7">
        <f>100 + SUMIFS(NhatKy_ViPham!J:J, NhatKy_ViPham!E:E, "12_Toan_C", NhatKy_ViPham!F:F, B11, NhatKy_ViPham!C:C, "T1") - SUMIFS(NhatKy_ViPham!K:K, NhatKy_ViPham!E:E, "12_Toan_C", NhatKy_ViPham!F:F, B11, NhatKy_ViPham!C:C, "T1")</f>
        <v>100</v>
      </c>
      <c r="S11" s="7">
        <f>100 + SUMIFS(NhatKy_ViPham!J:J, NhatKy_ViPham!E:E, "12_Toan_C", NhatKy_ViPham!F:F, B11, NhatKy_ViPham!C:C, "T2") - SUMIFS(NhatKy_ViPham!K:K, NhatKy_ViPham!E:E, "12_Toan_C", NhatKy_ViPham!F:F, B11, NhatKy_ViPham!C:C, "T2")</f>
        <v>100</v>
      </c>
      <c r="T11" s="7">
        <f>100 + SUMIFS(NhatKy_ViPham!J:J, NhatKy_ViPham!E:E, "12_Toan_C", NhatKy_ViPham!F:F, B11, NhatKy_ViPham!C:C, "T3") - SUMIFS(NhatKy_ViPham!K:K, NhatKy_ViPham!E:E, "12_Toan_C", NhatKy_ViPham!F:F, B11, NhatKy_ViPham!C:C, "T3")</f>
        <v>100</v>
      </c>
      <c r="U11" s="7">
        <f>100 + SUMIFS(NhatKy_ViPham!J:J, NhatKy_ViPham!E:E, "12_Toan_C", NhatKy_ViPham!F:F, B11, NhatKy_ViPham!C:C, "T4") - SUMIFS(NhatKy_ViPham!K:K, NhatKy_ViPham!E:E, "12_Toan_C", NhatKy_ViPham!F:F, B11, NhatKy_ViPham!C:C, "T4")</f>
        <v>100</v>
      </c>
      <c r="V11" s="7">
        <f>100 + SUMIFS(NhatKy_ViPham!J:J, NhatKy_ViPham!E:E, "12_Toan_C", NhatKy_ViPham!F:F, B11, NhatKy_ViPham!C:C, "T5") - SUMIFS(NhatKy_ViPham!K:K, NhatKy_ViPham!E:E, "12_Toan_C", NhatKy_ViPham!F:F, B11, NhatKy_ViPham!C:C, "T5")</f>
        <v>100</v>
      </c>
      <c r="W11" s="7">
        <f>100 + SUMIFS(NhatKy_ViPham!J:J, NhatKy_ViPham!E:E, "12_Toan_C", NhatKy_ViPham!F:F, B11, NhatKy_ViPham!C:C, "T6") - SUMIFS(NhatKy_ViPham!K:K, NhatKy_ViPham!E:E, "12_Toan_C", NhatKy_ViPham!F:F, B11, NhatKy_ViPham!C:C, "T6")</f>
        <v>100</v>
      </c>
      <c r="X11" s="7">
        <f>100 + SUMIFS(NhatKy_ViPham!J:J, NhatKy_ViPham!E:E, "12_Toan_C", NhatKy_ViPham!F:F, B11, NhatKy_ViPham!C:C, "T7") - SUMIFS(NhatKy_ViPham!K:K, NhatKy_ViPham!E:E, "12_Toan_C", NhatKy_ViPham!F:F, B11, NhatKy_ViPham!C:C, "T7")</f>
        <v>100</v>
      </c>
      <c r="Y11" s="7">
        <f>100 + SUMIFS(NhatKy_ViPham!J:J, NhatKy_ViPham!E:E, "12_Toan_C", NhatKy_ViPham!F:F, B11, NhatKy_ViPham!C:C, "T8") - SUMIFS(NhatKy_ViPham!K:K, NhatKy_ViPham!E:E, "12_Toan_C", NhatKy_ViPham!F:F, B11, NhatKy_ViPham!C:C, "T8")</f>
        <v>100</v>
      </c>
      <c r="Z11" s="7">
        <f>100 + SUMIFS(NhatKy_ViPham!J:J, NhatKy_ViPham!E:E, "12_Toan_C", NhatKy_ViPham!F:F, B11, NhatKy_ViPham!C:C, "T9") - SUMIFS(NhatKy_ViPham!K:K, NhatKy_ViPham!E:E, "12_Toan_C", NhatKy_ViPham!F:F, B11, NhatKy_ViPham!C:C, "T9")</f>
        <v>100</v>
      </c>
      <c r="AA11" s="7">
        <f>100 + SUMIFS(NhatKy_ViPham!J:J, NhatKy_ViPham!E:E, "12_Toan_C", NhatKy_ViPham!F:F, B11, NhatKy_ViPham!C:C, "T10") - SUMIFS(NhatKy_ViPham!K:K, NhatKy_ViPham!E:E, "12_Toan_C", NhatKy_ViPham!F:F, B11, NhatKy_ViPham!C:C, "T10")</f>
        <v>100</v>
      </c>
      <c r="AB11" s="7">
        <f>100 + SUMIFS(NhatKy_ViPham!J:J, NhatKy_ViPham!E:E, "12_Toan_C", NhatKy_ViPham!F:F, B11, NhatKy_ViPham!C:C, "T11") - SUMIFS(NhatKy_ViPham!K:K, NhatKy_ViPham!E:E, "12_Toan_C", NhatKy_ViPham!F:F, B11, NhatKy_ViPham!C:C, "T11")</f>
        <v>100</v>
      </c>
      <c r="AC11" s="7">
        <f>100 + SUMIFS(NhatKy_ViPham!J:J, NhatKy_ViPham!E:E, "12_Toan_C", NhatKy_ViPham!F:F, B11, NhatKy_ViPham!C:C, "T12") - SUMIFS(NhatKy_ViPham!K:K, NhatKy_ViPham!E:E, "12_Toan_C", NhatKy_ViPham!F:F, B11, NhatKy_ViPham!C:C, "T12")</f>
        <v>100</v>
      </c>
      <c r="AD11" s="7">
        <f>100 + SUMIFS(NhatKy_ViPham!J:J, NhatKy_ViPham!E:E, "12_Toan_C", NhatKy_ViPham!F:F, B11, NhatKy_ViPham!C:C, "T13") - SUMIFS(NhatKy_ViPham!K:K, NhatKy_ViPham!E:E, "12_Toan_C", NhatKy_ViPham!F:F, B11, NhatKy_ViPham!C:C, "T13")</f>
        <v>100</v>
      </c>
      <c r="AE11" s="7">
        <f>100 + SUMIFS(NhatKy_ViPham!J:J, NhatKy_ViPham!E:E, "12_Toan_C", NhatKy_ViPham!F:F, B11, NhatKy_ViPham!C:C, "T14") - SUMIFS(NhatKy_ViPham!K:K, NhatKy_ViPham!E:E, "12_Toan_C", NhatKy_ViPham!F:F, B11, NhatKy_ViPham!C:C, "T14")</f>
        <v>100</v>
      </c>
      <c r="AF11" s="7">
        <f>100 + SUMIFS(NhatKy_ViPham!J:J, NhatKy_ViPham!E:E, "12_Toan_C", NhatKy_ViPham!F:F, B11, NhatKy_ViPham!C:C, "T15") - SUMIFS(NhatKy_ViPham!K:K, NhatKy_ViPham!E:E, "12_Toan_C", NhatKy_ViPham!F:F, B11, NhatKy_ViPham!C:C, "T15")</f>
        <v>100</v>
      </c>
      <c r="AG11" s="7">
        <f>100 + SUMIFS(NhatKy_ViPham!J:J, NhatKy_ViPham!E:E, "12_Toan_C", NhatKy_ViPham!F:F, B11, NhatKy_ViPham!C:C, "T16") - SUMIFS(NhatKy_ViPham!K:K, NhatKy_ViPham!E:E, "12_Toan_C", NhatKy_ViPham!F:F, B11, NhatKy_ViPham!C:C, "T16")</f>
        <v>100</v>
      </c>
      <c r="AH11" s="7">
        <f>100 + SUMIFS(NhatKy_ViPham!J:J, NhatKy_ViPham!E:E, "12_Toan_C", NhatKy_ViPham!F:F, B11, NhatKy_ViPham!C:C, "T17") - SUMIFS(NhatKy_ViPham!K:K, NhatKy_ViPham!E:E, "12_Toan_C", NhatKy_ViPham!F:F, B11, NhatKy_ViPham!C:C, "T17")</f>
        <v>100</v>
      </c>
      <c r="AI11" s="7">
        <f>100 + SUMIFS(NhatKy_ViPham!J:J, NhatKy_ViPham!E:E, "12_Toan_C", NhatKy_ViPham!F:F, B11, NhatKy_ViPham!C:C, "T18") - SUMIFS(NhatKy_ViPham!K:K, NhatKy_ViPham!E:E, "12_Toan_C", NhatKy_ViPham!F:F, B11, NhatKy_ViPham!C:C, "T18")</f>
        <v>100</v>
      </c>
      <c r="AJ11" s="7">
        <f>100 + SUMIFS(NhatKy_ViPham!J:J, NhatKy_ViPham!E:E, "12_Toan_C", NhatKy_ViPham!F:F, B11, NhatKy_ViPham!C:C, "T19") - SUMIFS(NhatKy_ViPham!K:K, NhatKy_ViPham!E:E, "12_Toan_C", NhatKy_ViPham!F:F, B11, NhatKy_ViPham!C:C, "T19")</f>
        <v>100</v>
      </c>
      <c r="AK11" s="7">
        <f>100 + SUMIFS(NhatKy_ViPham!J:J, NhatKy_ViPham!E:E, "12_Toan_C", NhatKy_ViPham!F:F, B11, NhatKy_ViPham!C:C, "T20") - SUMIFS(NhatKy_ViPham!K:K, NhatKy_ViPham!E:E, "12_Toan_C", NhatKy_ViPham!F:F, B11, NhatKy_ViPham!C:C, "T20")</f>
        <v>100</v>
      </c>
      <c r="AL11" s="7">
        <f>100 + SUMIFS(NhatKy_ViPham!J:J, NhatKy_ViPham!E:E, "12_Toan_C", NhatKy_ViPham!F:F, B11, NhatKy_ViPham!C:C, "T21") - SUMIFS(NhatKy_ViPham!K:K, NhatKy_ViPham!E:E, "12_Toan_C", NhatKy_ViPham!F:F, B11, NhatKy_ViPham!C:C, "T21")</f>
        <v>100</v>
      </c>
      <c r="AM11" s="7">
        <f>100 + SUMIFS(NhatKy_ViPham!J:J, NhatKy_ViPham!E:E, "12_Toan_C", NhatKy_ViPham!F:F, B11, NhatKy_ViPham!C:C, "T22") - SUMIFS(NhatKy_ViPham!K:K, NhatKy_ViPham!E:E, "12_Toan_C", NhatKy_ViPham!F:F, B11, NhatKy_ViPham!C:C, "T22")</f>
        <v>100</v>
      </c>
      <c r="AN11" s="7">
        <f>100 + SUMIFS(NhatKy_ViPham!J:J, NhatKy_ViPham!E:E, "12_Toan_C", NhatKy_ViPham!F:F, B11, NhatKy_ViPham!C:C, "T23") - SUMIFS(NhatKy_ViPham!K:K, NhatKy_ViPham!E:E, "12_Toan_C", NhatKy_ViPham!F:F, B11, NhatKy_ViPham!C:C, "T23")</f>
        <v>100</v>
      </c>
      <c r="AO11" s="7">
        <f>100 + SUMIFS(NhatKy_ViPham!J:J, NhatKy_ViPham!E:E, "12_Toan_C", NhatKy_ViPham!F:F, B11, NhatKy_ViPham!C:C, "T24") - SUMIFS(NhatKy_ViPham!K:K, NhatKy_ViPham!E:E, "12_Toan_C", NhatKy_ViPham!F:F, B11, NhatKy_ViPham!C:C, "T24")</f>
        <v>100</v>
      </c>
      <c r="AP11" s="7">
        <f>100 + SUMIFS(NhatKy_ViPham!J:J, NhatKy_ViPham!E:E, "12_Toan_C", NhatKy_ViPham!F:F, B11, NhatKy_ViPham!C:C, "T25") - SUMIFS(NhatKy_ViPham!K:K, NhatKy_ViPham!E:E, "12_Toan_C", NhatKy_ViPham!F:F, B11, NhatKy_ViPham!C:C, "T25")</f>
        <v>100</v>
      </c>
      <c r="AQ11" s="7">
        <f>100 + SUMIFS(NhatKy_ViPham!J:J, NhatKy_ViPham!E:E, "12_Toan_C", NhatKy_ViPham!F:F, B11, NhatKy_ViPham!C:C, "T26") - SUMIFS(NhatKy_ViPham!K:K, NhatKy_ViPham!E:E, "12_Toan_C", NhatKy_ViPham!F:F, B11, NhatKy_ViPham!C:C, "T26")</f>
        <v>100</v>
      </c>
      <c r="AR11" s="7">
        <f>100 + SUMIFS(NhatKy_ViPham!J:J, NhatKy_ViPham!E:E, "12_Toan_C", NhatKy_ViPham!F:F, B11, NhatKy_ViPham!C:C, "T27") - SUMIFS(NhatKy_ViPham!K:K, NhatKy_ViPham!E:E, "12_Toan_C", NhatKy_ViPham!F:F, B11, NhatKy_ViPham!C:C, "T27")</f>
        <v>100</v>
      </c>
      <c r="AS11" s="7">
        <f>100 + SUMIFS(NhatKy_ViPham!J:J, NhatKy_ViPham!E:E, "12_Toan_C", NhatKy_ViPham!F:F, B11, NhatKy_ViPham!C:C, "T28") - SUMIFS(NhatKy_ViPham!K:K, NhatKy_ViPham!E:E, "12_Toan_C", NhatKy_ViPham!F:F, B11, NhatKy_ViPham!C:C, "T28")</f>
        <v>100</v>
      </c>
      <c r="AT11" s="7">
        <f>100 + SUMIFS(NhatKy_ViPham!J:J, NhatKy_ViPham!E:E, "12_Toan_C", NhatKy_ViPham!F:F, B11, NhatKy_ViPham!C:C, "T29") - SUMIFS(NhatKy_ViPham!K:K, NhatKy_ViPham!E:E, "12_Toan_C", NhatKy_ViPham!F:F, B11, NhatKy_ViPham!C:C, "T29")</f>
        <v>100</v>
      </c>
      <c r="AU11" s="7">
        <f>100 + SUMIFS(NhatKy_ViPham!J:J, NhatKy_ViPham!E:E, "12_Toan_C", NhatKy_ViPham!F:F, B11, NhatKy_ViPham!C:C, "T30") - SUMIFS(NhatKy_ViPham!K:K, NhatKy_ViPham!E:E, "12_Toan_C", NhatKy_ViPham!F:F, B11, NhatKy_ViPham!C:C, "T30")</f>
        <v>100</v>
      </c>
      <c r="AV11" s="7">
        <f>100 + SUMIFS(NhatKy_ViPham!J:J, NhatKy_ViPham!E:E, "12_Toan_C", NhatKy_ViPham!F:F, B11, NhatKy_ViPham!C:C, "T31") - SUMIFS(NhatKy_ViPham!K:K, NhatKy_ViPham!E:E, "12_Toan_C", NhatKy_ViPham!F:F, B11, NhatKy_ViPham!C:C, "T31")</f>
        <v>100</v>
      </c>
      <c r="AW11" s="7">
        <f>100 + SUMIFS(NhatKy_ViPham!J:J, NhatKy_ViPham!E:E, "12_Toan_C", NhatKy_ViPham!F:F, B11, NhatKy_ViPham!C:C, "T32") - SUMIFS(NhatKy_ViPham!K:K, NhatKy_ViPham!E:E, "12_Toan_C", NhatKy_ViPham!F:F, B11, NhatKy_ViPham!C:C, "T32")</f>
        <v>100</v>
      </c>
      <c r="AX11" s="7">
        <f>100 + SUMIFS(NhatKy_ViPham!J:J, NhatKy_ViPham!E:E, "12_Toan_C", NhatKy_ViPham!F:F, B11, NhatKy_ViPham!C:C, "T33") - SUMIFS(NhatKy_ViPham!K:K, NhatKy_ViPham!E:E, "12_Toan_C", NhatKy_ViPham!F:F, B11, NhatKy_ViPham!C:C, "T33")</f>
        <v>100</v>
      </c>
      <c r="AY11" s="7">
        <f>100 + SUMIFS(NhatKy_ViPham!J:J, NhatKy_ViPham!E:E, "12_Toan_C", NhatKy_ViPham!F:F, B11, NhatKy_ViPham!C:C, "T34") - SUMIFS(NhatKy_ViPham!K:K, NhatKy_ViPham!E:E, "12_Toan_C", NhatKy_ViPham!F:F, B11, NhatKy_ViPham!C:C, "T34")</f>
        <v>100</v>
      </c>
      <c r="AZ11" s="7">
        <f>100 + SUMIFS(NhatKy_ViPham!J:J, NhatKy_ViPham!E:E, "12_Toan_C", NhatKy_ViPham!F:F, B11, NhatKy_ViPham!C:C, "T35") - SUMIFS(NhatKy_ViPham!K:K, NhatKy_ViPham!E:E, "12_Toan_C", NhatKy_ViPham!F:F, B11, NhatKy_ViPham!C:C, "T35")</f>
        <v>100</v>
      </c>
      <c r="BA11" s="12">
        <f t="shared" si="0"/>
        <v>100</v>
      </c>
      <c r="BB11" s="11" t="s">
        <v>430</v>
      </c>
      <c r="BC11" s="14" t="str">
        <f t="shared" si="1"/>
        <v>Tốt</v>
      </c>
      <c r="BD11" s="10" t="str">
        <f t="shared" si="2"/>
        <v>🟢 BÌNH THƯỜNG</v>
      </c>
    </row>
    <row r="12" spans="1:56" x14ac:dyDescent="0.25">
      <c r="A12" s="5">
        <v>4</v>
      </c>
      <c r="B12" s="15" t="s">
        <v>2340</v>
      </c>
      <c r="C12" s="5" t="s">
        <v>2341</v>
      </c>
      <c r="D12" s="5" t="s">
        <v>435</v>
      </c>
      <c r="E12" s="11" t="s">
        <v>430</v>
      </c>
      <c r="F12" s="6">
        <f>SUMIFS(NhatKy_ViPham!K:K, NhatKy_ViPham!E:E, "12_Toan_C", NhatKy_ViPham!F:F, B12, NhatKy_ViPham!H:H, "L01")</f>
        <v>0</v>
      </c>
      <c r="G12" s="6">
        <f>SUMIFS(NhatKy_ViPham!K:K, NhatKy_ViPham!E:E, "12_Toan_C", NhatKy_ViPham!F:F, B12, NhatKy_ViPham!H:H, "L02")</f>
        <v>0</v>
      </c>
      <c r="H12" s="6">
        <f>SUMIFS(NhatKy_ViPham!K:K, NhatKy_ViPham!E:E, "12_Toan_C", NhatKy_ViPham!F:F, B12, NhatKy_ViPham!H:H, "L03")</f>
        <v>0</v>
      </c>
      <c r="I12" s="6">
        <f>SUMIFS(NhatKy_ViPham!K:K, NhatKy_ViPham!E:E, "12_Toan_C", NhatKy_ViPham!F:F, B12, NhatKy_ViPham!H:H, "L04")</f>
        <v>0</v>
      </c>
      <c r="J12" s="6">
        <f>SUMIFS(NhatKy_ViPham!K:K, NhatKy_ViPham!E:E, "12_Toan_C", NhatKy_ViPham!F:F, B12, NhatKy_ViPham!H:H, "L05")</f>
        <v>0</v>
      </c>
      <c r="K12" s="6">
        <f>SUMIFS(NhatKy_ViPham!K:K, NhatKy_ViPham!E:E, "12_Toan_C", NhatKy_ViPham!F:F, B12, NhatKy_ViPham!H:H, "L06")</f>
        <v>0</v>
      </c>
      <c r="L12" s="6">
        <f>SUMIFS(NhatKy_ViPham!K:K, NhatKy_ViPham!E:E, "12_Toan_C", NhatKy_ViPham!F:F, B12, NhatKy_ViPham!H:H, "L07")</f>
        <v>0</v>
      </c>
      <c r="M12" s="6">
        <f>SUMIFS(NhatKy_ViPham!K:K, NhatKy_ViPham!E:E, "12_Toan_C", NhatKy_ViPham!F:F, B12, NhatKy_ViPham!H:H, "L08")</f>
        <v>0</v>
      </c>
      <c r="N12" s="6">
        <f>SUMIFS(NhatKy_ViPham!K:K, NhatKy_ViPham!E:E, "12_Toan_C", NhatKy_ViPham!F:F, B12, NhatKy_ViPham!H:H, "L09")</f>
        <v>0</v>
      </c>
      <c r="O12" s="6">
        <f>SUMIFS(NhatKy_ViPham!K:K, NhatKy_ViPham!E:E, "12_Toan_C", NhatKy_ViPham!F:F, B12, NhatKy_ViPham!H:H, "L10")</f>
        <v>0</v>
      </c>
      <c r="P12" s="12">
        <f>SUMIFS(NhatKy_ViPham!J:J, NhatKy_ViPham!E:E, "12_Toan_C", NhatKy_ViPham!F:F, B12)</f>
        <v>0</v>
      </c>
      <c r="Q12" s="13">
        <f>SUMIFS(NhatKy_ViPham!K:K, NhatKy_ViPham!E:E, "12_Toan_C", NhatKy_ViPham!F:F, B12)</f>
        <v>0</v>
      </c>
      <c r="R12" s="6">
        <f>100 + SUMIFS(NhatKy_ViPham!J:J, NhatKy_ViPham!E:E, "12_Toan_C", NhatKy_ViPham!F:F, B12, NhatKy_ViPham!C:C, "T1") - SUMIFS(NhatKy_ViPham!K:K, NhatKy_ViPham!E:E, "12_Toan_C", NhatKy_ViPham!F:F, B12, NhatKy_ViPham!C:C, "T1")</f>
        <v>100</v>
      </c>
      <c r="S12" s="6">
        <f>100 + SUMIFS(NhatKy_ViPham!J:J, NhatKy_ViPham!E:E, "12_Toan_C", NhatKy_ViPham!F:F, B12, NhatKy_ViPham!C:C, "T2") - SUMIFS(NhatKy_ViPham!K:K, NhatKy_ViPham!E:E, "12_Toan_C", NhatKy_ViPham!F:F, B12, NhatKy_ViPham!C:C, "T2")</f>
        <v>100</v>
      </c>
      <c r="T12" s="6">
        <f>100 + SUMIFS(NhatKy_ViPham!J:J, NhatKy_ViPham!E:E, "12_Toan_C", NhatKy_ViPham!F:F, B12, NhatKy_ViPham!C:C, "T3") - SUMIFS(NhatKy_ViPham!K:K, NhatKy_ViPham!E:E, "12_Toan_C", NhatKy_ViPham!F:F, B12, NhatKy_ViPham!C:C, "T3")</f>
        <v>100</v>
      </c>
      <c r="U12" s="6">
        <f>100 + SUMIFS(NhatKy_ViPham!J:J, NhatKy_ViPham!E:E, "12_Toan_C", NhatKy_ViPham!F:F, B12, NhatKy_ViPham!C:C, "T4") - SUMIFS(NhatKy_ViPham!K:K, NhatKy_ViPham!E:E, "12_Toan_C", NhatKy_ViPham!F:F, B12, NhatKy_ViPham!C:C, "T4")</f>
        <v>100</v>
      </c>
      <c r="V12" s="6">
        <f>100 + SUMIFS(NhatKy_ViPham!J:J, NhatKy_ViPham!E:E, "12_Toan_C", NhatKy_ViPham!F:F, B12, NhatKy_ViPham!C:C, "T5") - SUMIFS(NhatKy_ViPham!K:K, NhatKy_ViPham!E:E, "12_Toan_C", NhatKy_ViPham!F:F, B12, NhatKy_ViPham!C:C, "T5")</f>
        <v>100</v>
      </c>
      <c r="W12" s="6">
        <f>100 + SUMIFS(NhatKy_ViPham!J:J, NhatKy_ViPham!E:E, "12_Toan_C", NhatKy_ViPham!F:F, B12, NhatKy_ViPham!C:C, "T6") - SUMIFS(NhatKy_ViPham!K:K, NhatKy_ViPham!E:E, "12_Toan_C", NhatKy_ViPham!F:F, B12, NhatKy_ViPham!C:C, "T6")</f>
        <v>100</v>
      </c>
      <c r="X12" s="6">
        <f>100 + SUMIFS(NhatKy_ViPham!J:J, NhatKy_ViPham!E:E, "12_Toan_C", NhatKy_ViPham!F:F, B12, NhatKy_ViPham!C:C, "T7") - SUMIFS(NhatKy_ViPham!K:K, NhatKy_ViPham!E:E, "12_Toan_C", NhatKy_ViPham!F:F, B12, NhatKy_ViPham!C:C, "T7")</f>
        <v>100</v>
      </c>
      <c r="Y12" s="6">
        <f>100 + SUMIFS(NhatKy_ViPham!J:J, NhatKy_ViPham!E:E, "12_Toan_C", NhatKy_ViPham!F:F, B12, NhatKy_ViPham!C:C, "T8") - SUMIFS(NhatKy_ViPham!K:K, NhatKy_ViPham!E:E, "12_Toan_C", NhatKy_ViPham!F:F, B12, NhatKy_ViPham!C:C, "T8")</f>
        <v>100</v>
      </c>
      <c r="Z12" s="6">
        <f>100 + SUMIFS(NhatKy_ViPham!J:J, NhatKy_ViPham!E:E, "12_Toan_C", NhatKy_ViPham!F:F, B12, NhatKy_ViPham!C:C, "T9") - SUMIFS(NhatKy_ViPham!K:K, NhatKy_ViPham!E:E, "12_Toan_C", NhatKy_ViPham!F:F, B12, NhatKy_ViPham!C:C, "T9")</f>
        <v>100</v>
      </c>
      <c r="AA12" s="6">
        <f>100 + SUMIFS(NhatKy_ViPham!J:J, NhatKy_ViPham!E:E, "12_Toan_C", NhatKy_ViPham!F:F, B12, NhatKy_ViPham!C:C, "T10") - SUMIFS(NhatKy_ViPham!K:K, NhatKy_ViPham!E:E, "12_Toan_C", NhatKy_ViPham!F:F, B12, NhatKy_ViPham!C:C, "T10")</f>
        <v>100</v>
      </c>
      <c r="AB12" s="6">
        <f>100 + SUMIFS(NhatKy_ViPham!J:J, NhatKy_ViPham!E:E, "12_Toan_C", NhatKy_ViPham!F:F, B12, NhatKy_ViPham!C:C, "T11") - SUMIFS(NhatKy_ViPham!K:K, NhatKy_ViPham!E:E, "12_Toan_C", NhatKy_ViPham!F:F, B12, NhatKy_ViPham!C:C, "T11")</f>
        <v>100</v>
      </c>
      <c r="AC12" s="6">
        <f>100 + SUMIFS(NhatKy_ViPham!J:J, NhatKy_ViPham!E:E, "12_Toan_C", NhatKy_ViPham!F:F, B12, NhatKy_ViPham!C:C, "T12") - SUMIFS(NhatKy_ViPham!K:K, NhatKy_ViPham!E:E, "12_Toan_C", NhatKy_ViPham!F:F, B12, NhatKy_ViPham!C:C, "T12")</f>
        <v>100</v>
      </c>
      <c r="AD12" s="6">
        <f>100 + SUMIFS(NhatKy_ViPham!J:J, NhatKy_ViPham!E:E, "12_Toan_C", NhatKy_ViPham!F:F, B12, NhatKy_ViPham!C:C, "T13") - SUMIFS(NhatKy_ViPham!K:K, NhatKy_ViPham!E:E, "12_Toan_C", NhatKy_ViPham!F:F, B12, NhatKy_ViPham!C:C, "T13")</f>
        <v>100</v>
      </c>
      <c r="AE12" s="6">
        <f>100 + SUMIFS(NhatKy_ViPham!J:J, NhatKy_ViPham!E:E, "12_Toan_C", NhatKy_ViPham!F:F, B12, NhatKy_ViPham!C:C, "T14") - SUMIFS(NhatKy_ViPham!K:K, NhatKy_ViPham!E:E, "12_Toan_C", NhatKy_ViPham!F:F, B12, NhatKy_ViPham!C:C, "T14")</f>
        <v>100</v>
      </c>
      <c r="AF12" s="6">
        <f>100 + SUMIFS(NhatKy_ViPham!J:J, NhatKy_ViPham!E:E, "12_Toan_C", NhatKy_ViPham!F:F, B12, NhatKy_ViPham!C:C, "T15") - SUMIFS(NhatKy_ViPham!K:K, NhatKy_ViPham!E:E, "12_Toan_C", NhatKy_ViPham!F:F, B12, NhatKy_ViPham!C:C, "T15")</f>
        <v>100</v>
      </c>
      <c r="AG12" s="6">
        <f>100 + SUMIFS(NhatKy_ViPham!J:J, NhatKy_ViPham!E:E, "12_Toan_C", NhatKy_ViPham!F:F, B12, NhatKy_ViPham!C:C, "T16") - SUMIFS(NhatKy_ViPham!K:K, NhatKy_ViPham!E:E, "12_Toan_C", NhatKy_ViPham!F:F, B12, NhatKy_ViPham!C:C, "T16")</f>
        <v>100</v>
      </c>
      <c r="AH12" s="6">
        <f>100 + SUMIFS(NhatKy_ViPham!J:J, NhatKy_ViPham!E:E, "12_Toan_C", NhatKy_ViPham!F:F, B12, NhatKy_ViPham!C:C, "T17") - SUMIFS(NhatKy_ViPham!K:K, NhatKy_ViPham!E:E, "12_Toan_C", NhatKy_ViPham!F:F, B12, NhatKy_ViPham!C:C, "T17")</f>
        <v>100</v>
      </c>
      <c r="AI12" s="6">
        <f>100 + SUMIFS(NhatKy_ViPham!J:J, NhatKy_ViPham!E:E, "12_Toan_C", NhatKy_ViPham!F:F, B12, NhatKy_ViPham!C:C, "T18") - SUMIFS(NhatKy_ViPham!K:K, NhatKy_ViPham!E:E, "12_Toan_C", NhatKy_ViPham!F:F, B12, NhatKy_ViPham!C:C, "T18")</f>
        <v>100</v>
      </c>
      <c r="AJ12" s="6">
        <f>100 + SUMIFS(NhatKy_ViPham!J:J, NhatKy_ViPham!E:E, "12_Toan_C", NhatKy_ViPham!F:F, B12, NhatKy_ViPham!C:C, "T19") - SUMIFS(NhatKy_ViPham!K:K, NhatKy_ViPham!E:E, "12_Toan_C", NhatKy_ViPham!F:F, B12, NhatKy_ViPham!C:C, "T19")</f>
        <v>100</v>
      </c>
      <c r="AK12" s="6">
        <f>100 + SUMIFS(NhatKy_ViPham!J:J, NhatKy_ViPham!E:E, "12_Toan_C", NhatKy_ViPham!F:F, B12, NhatKy_ViPham!C:C, "T20") - SUMIFS(NhatKy_ViPham!K:K, NhatKy_ViPham!E:E, "12_Toan_C", NhatKy_ViPham!F:F, B12, NhatKy_ViPham!C:C, "T20")</f>
        <v>100</v>
      </c>
      <c r="AL12" s="6">
        <f>100 + SUMIFS(NhatKy_ViPham!J:J, NhatKy_ViPham!E:E, "12_Toan_C", NhatKy_ViPham!F:F, B12, NhatKy_ViPham!C:C, "T21") - SUMIFS(NhatKy_ViPham!K:K, NhatKy_ViPham!E:E, "12_Toan_C", NhatKy_ViPham!F:F, B12, NhatKy_ViPham!C:C, "T21")</f>
        <v>100</v>
      </c>
      <c r="AM12" s="6">
        <f>100 + SUMIFS(NhatKy_ViPham!J:J, NhatKy_ViPham!E:E, "12_Toan_C", NhatKy_ViPham!F:F, B12, NhatKy_ViPham!C:C, "T22") - SUMIFS(NhatKy_ViPham!K:K, NhatKy_ViPham!E:E, "12_Toan_C", NhatKy_ViPham!F:F, B12, NhatKy_ViPham!C:C, "T22")</f>
        <v>100</v>
      </c>
      <c r="AN12" s="6">
        <f>100 + SUMIFS(NhatKy_ViPham!J:J, NhatKy_ViPham!E:E, "12_Toan_C", NhatKy_ViPham!F:F, B12, NhatKy_ViPham!C:C, "T23") - SUMIFS(NhatKy_ViPham!K:K, NhatKy_ViPham!E:E, "12_Toan_C", NhatKy_ViPham!F:F, B12, NhatKy_ViPham!C:C, "T23")</f>
        <v>100</v>
      </c>
      <c r="AO12" s="6">
        <f>100 + SUMIFS(NhatKy_ViPham!J:J, NhatKy_ViPham!E:E, "12_Toan_C", NhatKy_ViPham!F:F, B12, NhatKy_ViPham!C:C, "T24") - SUMIFS(NhatKy_ViPham!K:K, NhatKy_ViPham!E:E, "12_Toan_C", NhatKy_ViPham!F:F, B12, NhatKy_ViPham!C:C, "T24")</f>
        <v>100</v>
      </c>
      <c r="AP12" s="6">
        <f>100 + SUMIFS(NhatKy_ViPham!J:J, NhatKy_ViPham!E:E, "12_Toan_C", NhatKy_ViPham!F:F, B12, NhatKy_ViPham!C:C, "T25") - SUMIFS(NhatKy_ViPham!K:K, NhatKy_ViPham!E:E, "12_Toan_C", NhatKy_ViPham!F:F, B12, NhatKy_ViPham!C:C, "T25")</f>
        <v>100</v>
      </c>
      <c r="AQ12" s="6">
        <f>100 + SUMIFS(NhatKy_ViPham!J:J, NhatKy_ViPham!E:E, "12_Toan_C", NhatKy_ViPham!F:F, B12, NhatKy_ViPham!C:C, "T26") - SUMIFS(NhatKy_ViPham!K:K, NhatKy_ViPham!E:E, "12_Toan_C", NhatKy_ViPham!F:F, B12, NhatKy_ViPham!C:C, "T26")</f>
        <v>100</v>
      </c>
      <c r="AR12" s="6">
        <f>100 + SUMIFS(NhatKy_ViPham!J:J, NhatKy_ViPham!E:E, "12_Toan_C", NhatKy_ViPham!F:F, B12, NhatKy_ViPham!C:C, "T27") - SUMIFS(NhatKy_ViPham!K:K, NhatKy_ViPham!E:E, "12_Toan_C", NhatKy_ViPham!F:F, B12, NhatKy_ViPham!C:C, "T27")</f>
        <v>100</v>
      </c>
      <c r="AS12" s="6">
        <f>100 + SUMIFS(NhatKy_ViPham!J:J, NhatKy_ViPham!E:E, "12_Toan_C", NhatKy_ViPham!F:F, B12, NhatKy_ViPham!C:C, "T28") - SUMIFS(NhatKy_ViPham!K:K, NhatKy_ViPham!E:E, "12_Toan_C", NhatKy_ViPham!F:F, B12, NhatKy_ViPham!C:C, "T28")</f>
        <v>100</v>
      </c>
      <c r="AT12" s="6">
        <f>100 + SUMIFS(NhatKy_ViPham!J:J, NhatKy_ViPham!E:E, "12_Toan_C", NhatKy_ViPham!F:F, B12, NhatKy_ViPham!C:C, "T29") - SUMIFS(NhatKy_ViPham!K:K, NhatKy_ViPham!E:E, "12_Toan_C", NhatKy_ViPham!F:F, B12, NhatKy_ViPham!C:C, "T29")</f>
        <v>100</v>
      </c>
      <c r="AU12" s="6">
        <f>100 + SUMIFS(NhatKy_ViPham!J:J, NhatKy_ViPham!E:E, "12_Toan_C", NhatKy_ViPham!F:F, B12, NhatKy_ViPham!C:C, "T30") - SUMIFS(NhatKy_ViPham!K:K, NhatKy_ViPham!E:E, "12_Toan_C", NhatKy_ViPham!F:F, B12, NhatKy_ViPham!C:C, "T30")</f>
        <v>100</v>
      </c>
      <c r="AV12" s="6">
        <f>100 + SUMIFS(NhatKy_ViPham!J:J, NhatKy_ViPham!E:E, "12_Toan_C", NhatKy_ViPham!F:F, B12, NhatKy_ViPham!C:C, "T31") - SUMIFS(NhatKy_ViPham!K:K, NhatKy_ViPham!E:E, "12_Toan_C", NhatKy_ViPham!F:F, B12, NhatKy_ViPham!C:C, "T31")</f>
        <v>100</v>
      </c>
      <c r="AW12" s="6">
        <f>100 + SUMIFS(NhatKy_ViPham!J:J, NhatKy_ViPham!E:E, "12_Toan_C", NhatKy_ViPham!F:F, B12, NhatKy_ViPham!C:C, "T32") - SUMIFS(NhatKy_ViPham!K:K, NhatKy_ViPham!E:E, "12_Toan_C", NhatKy_ViPham!F:F, B12, NhatKy_ViPham!C:C, "T32")</f>
        <v>100</v>
      </c>
      <c r="AX12" s="6">
        <f>100 + SUMIFS(NhatKy_ViPham!J:J, NhatKy_ViPham!E:E, "12_Toan_C", NhatKy_ViPham!F:F, B12, NhatKy_ViPham!C:C, "T33") - SUMIFS(NhatKy_ViPham!K:K, NhatKy_ViPham!E:E, "12_Toan_C", NhatKy_ViPham!F:F, B12, NhatKy_ViPham!C:C, "T33")</f>
        <v>100</v>
      </c>
      <c r="AY12" s="6">
        <f>100 + SUMIFS(NhatKy_ViPham!J:J, NhatKy_ViPham!E:E, "12_Toan_C", NhatKy_ViPham!F:F, B12, NhatKy_ViPham!C:C, "T34") - SUMIFS(NhatKy_ViPham!K:K, NhatKy_ViPham!E:E, "12_Toan_C", NhatKy_ViPham!F:F, B12, NhatKy_ViPham!C:C, "T34")</f>
        <v>100</v>
      </c>
      <c r="AZ12" s="6">
        <f>100 + SUMIFS(NhatKy_ViPham!J:J, NhatKy_ViPham!E:E, "12_Toan_C", NhatKy_ViPham!F:F, B12, NhatKy_ViPham!C:C, "T35") - SUMIFS(NhatKy_ViPham!K:K, NhatKy_ViPham!E:E, "12_Toan_C", NhatKy_ViPham!F:F, B12, NhatKy_ViPham!C:C, "T35")</f>
        <v>100</v>
      </c>
      <c r="BA12" s="12">
        <f t="shared" si="0"/>
        <v>100</v>
      </c>
      <c r="BB12" s="11" t="s">
        <v>430</v>
      </c>
      <c r="BC12" s="16" t="str">
        <f t="shared" si="1"/>
        <v>Tốt</v>
      </c>
      <c r="BD12" s="15" t="str">
        <f t="shared" si="2"/>
        <v>🟢 BÌNH THƯỜNG</v>
      </c>
    </row>
    <row r="13" spans="1:56" x14ac:dyDescent="0.25">
      <c r="A13" s="4">
        <v>5</v>
      </c>
      <c r="B13" s="10" t="s">
        <v>952</v>
      </c>
      <c r="C13" s="4" t="s">
        <v>2342</v>
      </c>
      <c r="D13" s="4" t="s">
        <v>435</v>
      </c>
      <c r="E13" s="11" t="s">
        <v>430</v>
      </c>
      <c r="F13" s="7">
        <f>SUMIFS(NhatKy_ViPham!K:K, NhatKy_ViPham!E:E, "12_Toan_C", NhatKy_ViPham!F:F, B13, NhatKy_ViPham!H:H, "L01")</f>
        <v>0</v>
      </c>
      <c r="G13" s="7">
        <f>SUMIFS(NhatKy_ViPham!K:K, NhatKy_ViPham!E:E, "12_Toan_C", NhatKy_ViPham!F:F, B13, NhatKy_ViPham!H:H, "L02")</f>
        <v>0</v>
      </c>
      <c r="H13" s="7">
        <f>SUMIFS(NhatKy_ViPham!K:K, NhatKy_ViPham!E:E, "12_Toan_C", NhatKy_ViPham!F:F, B13, NhatKy_ViPham!H:H, "L03")</f>
        <v>0</v>
      </c>
      <c r="I13" s="7">
        <f>SUMIFS(NhatKy_ViPham!K:K, NhatKy_ViPham!E:E, "12_Toan_C", NhatKy_ViPham!F:F, B13, NhatKy_ViPham!H:H, "L04")</f>
        <v>0</v>
      </c>
      <c r="J13" s="7">
        <f>SUMIFS(NhatKy_ViPham!K:K, NhatKy_ViPham!E:E, "12_Toan_C", NhatKy_ViPham!F:F, B13, NhatKy_ViPham!H:H, "L05")</f>
        <v>0</v>
      </c>
      <c r="K13" s="7">
        <f>SUMIFS(NhatKy_ViPham!K:K, NhatKy_ViPham!E:E, "12_Toan_C", NhatKy_ViPham!F:F, B13, NhatKy_ViPham!H:H, "L06")</f>
        <v>0</v>
      </c>
      <c r="L13" s="7">
        <f>SUMIFS(NhatKy_ViPham!K:K, NhatKy_ViPham!E:E, "12_Toan_C", NhatKy_ViPham!F:F, B13, NhatKy_ViPham!H:H, "L07")</f>
        <v>0</v>
      </c>
      <c r="M13" s="7">
        <f>SUMIFS(NhatKy_ViPham!K:K, NhatKy_ViPham!E:E, "12_Toan_C", NhatKy_ViPham!F:F, B13, NhatKy_ViPham!H:H, "L08")</f>
        <v>0</v>
      </c>
      <c r="N13" s="7">
        <f>SUMIFS(NhatKy_ViPham!K:K, NhatKy_ViPham!E:E, "12_Toan_C", NhatKy_ViPham!F:F, B13, NhatKy_ViPham!H:H, "L09")</f>
        <v>0</v>
      </c>
      <c r="O13" s="7">
        <f>SUMIFS(NhatKy_ViPham!K:K, NhatKy_ViPham!E:E, "12_Toan_C", NhatKy_ViPham!F:F, B13, NhatKy_ViPham!H:H, "L10")</f>
        <v>0</v>
      </c>
      <c r="P13" s="12">
        <f>SUMIFS(NhatKy_ViPham!J:J, NhatKy_ViPham!E:E, "12_Toan_C", NhatKy_ViPham!F:F, B13)</f>
        <v>0</v>
      </c>
      <c r="Q13" s="13">
        <f>SUMIFS(NhatKy_ViPham!K:K, NhatKy_ViPham!E:E, "12_Toan_C", NhatKy_ViPham!F:F, B13)</f>
        <v>0</v>
      </c>
      <c r="R13" s="7">
        <f>100 + SUMIFS(NhatKy_ViPham!J:J, NhatKy_ViPham!E:E, "12_Toan_C", NhatKy_ViPham!F:F, B13, NhatKy_ViPham!C:C, "T1") - SUMIFS(NhatKy_ViPham!K:K, NhatKy_ViPham!E:E, "12_Toan_C", NhatKy_ViPham!F:F, B13, NhatKy_ViPham!C:C, "T1")</f>
        <v>100</v>
      </c>
      <c r="S13" s="7">
        <f>100 + SUMIFS(NhatKy_ViPham!J:J, NhatKy_ViPham!E:E, "12_Toan_C", NhatKy_ViPham!F:F, B13, NhatKy_ViPham!C:C, "T2") - SUMIFS(NhatKy_ViPham!K:K, NhatKy_ViPham!E:E, "12_Toan_C", NhatKy_ViPham!F:F, B13, NhatKy_ViPham!C:C, "T2")</f>
        <v>100</v>
      </c>
      <c r="T13" s="7">
        <f>100 + SUMIFS(NhatKy_ViPham!J:J, NhatKy_ViPham!E:E, "12_Toan_C", NhatKy_ViPham!F:F, B13, NhatKy_ViPham!C:C, "T3") - SUMIFS(NhatKy_ViPham!K:K, NhatKy_ViPham!E:E, "12_Toan_C", NhatKy_ViPham!F:F, B13, NhatKy_ViPham!C:C, "T3")</f>
        <v>100</v>
      </c>
      <c r="U13" s="7">
        <f>100 + SUMIFS(NhatKy_ViPham!J:J, NhatKy_ViPham!E:E, "12_Toan_C", NhatKy_ViPham!F:F, B13, NhatKy_ViPham!C:C, "T4") - SUMIFS(NhatKy_ViPham!K:K, NhatKy_ViPham!E:E, "12_Toan_C", NhatKy_ViPham!F:F, B13, NhatKy_ViPham!C:C, "T4")</f>
        <v>100</v>
      </c>
      <c r="V13" s="7">
        <f>100 + SUMIFS(NhatKy_ViPham!J:J, NhatKy_ViPham!E:E, "12_Toan_C", NhatKy_ViPham!F:F, B13, NhatKy_ViPham!C:C, "T5") - SUMIFS(NhatKy_ViPham!K:K, NhatKy_ViPham!E:E, "12_Toan_C", NhatKy_ViPham!F:F, B13, NhatKy_ViPham!C:C, "T5")</f>
        <v>100</v>
      </c>
      <c r="W13" s="7">
        <f>100 + SUMIFS(NhatKy_ViPham!J:J, NhatKy_ViPham!E:E, "12_Toan_C", NhatKy_ViPham!F:F, B13, NhatKy_ViPham!C:C, "T6") - SUMIFS(NhatKy_ViPham!K:K, NhatKy_ViPham!E:E, "12_Toan_C", NhatKy_ViPham!F:F, B13, NhatKy_ViPham!C:C, "T6")</f>
        <v>100</v>
      </c>
      <c r="X13" s="7">
        <f>100 + SUMIFS(NhatKy_ViPham!J:J, NhatKy_ViPham!E:E, "12_Toan_C", NhatKy_ViPham!F:F, B13, NhatKy_ViPham!C:C, "T7") - SUMIFS(NhatKy_ViPham!K:K, NhatKy_ViPham!E:E, "12_Toan_C", NhatKy_ViPham!F:F, B13, NhatKy_ViPham!C:C, "T7")</f>
        <v>100</v>
      </c>
      <c r="Y13" s="7">
        <f>100 + SUMIFS(NhatKy_ViPham!J:J, NhatKy_ViPham!E:E, "12_Toan_C", NhatKy_ViPham!F:F, B13, NhatKy_ViPham!C:C, "T8") - SUMIFS(NhatKy_ViPham!K:K, NhatKy_ViPham!E:E, "12_Toan_C", NhatKy_ViPham!F:F, B13, NhatKy_ViPham!C:C, "T8")</f>
        <v>100</v>
      </c>
      <c r="Z13" s="7">
        <f>100 + SUMIFS(NhatKy_ViPham!J:J, NhatKy_ViPham!E:E, "12_Toan_C", NhatKy_ViPham!F:F, B13, NhatKy_ViPham!C:C, "T9") - SUMIFS(NhatKy_ViPham!K:K, NhatKy_ViPham!E:E, "12_Toan_C", NhatKy_ViPham!F:F, B13, NhatKy_ViPham!C:C, "T9")</f>
        <v>100</v>
      </c>
      <c r="AA13" s="7">
        <f>100 + SUMIFS(NhatKy_ViPham!J:J, NhatKy_ViPham!E:E, "12_Toan_C", NhatKy_ViPham!F:F, B13, NhatKy_ViPham!C:C, "T10") - SUMIFS(NhatKy_ViPham!K:K, NhatKy_ViPham!E:E, "12_Toan_C", NhatKy_ViPham!F:F, B13, NhatKy_ViPham!C:C, "T10")</f>
        <v>100</v>
      </c>
      <c r="AB13" s="7">
        <f>100 + SUMIFS(NhatKy_ViPham!J:J, NhatKy_ViPham!E:E, "12_Toan_C", NhatKy_ViPham!F:F, B13, NhatKy_ViPham!C:C, "T11") - SUMIFS(NhatKy_ViPham!K:K, NhatKy_ViPham!E:E, "12_Toan_C", NhatKy_ViPham!F:F, B13, NhatKy_ViPham!C:C, "T11")</f>
        <v>100</v>
      </c>
      <c r="AC13" s="7">
        <f>100 + SUMIFS(NhatKy_ViPham!J:J, NhatKy_ViPham!E:E, "12_Toan_C", NhatKy_ViPham!F:F, B13, NhatKy_ViPham!C:C, "T12") - SUMIFS(NhatKy_ViPham!K:K, NhatKy_ViPham!E:E, "12_Toan_C", NhatKy_ViPham!F:F, B13, NhatKy_ViPham!C:C, "T12")</f>
        <v>100</v>
      </c>
      <c r="AD13" s="7">
        <f>100 + SUMIFS(NhatKy_ViPham!J:J, NhatKy_ViPham!E:E, "12_Toan_C", NhatKy_ViPham!F:F, B13, NhatKy_ViPham!C:C, "T13") - SUMIFS(NhatKy_ViPham!K:K, NhatKy_ViPham!E:E, "12_Toan_C", NhatKy_ViPham!F:F, B13, NhatKy_ViPham!C:C, "T13")</f>
        <v>100</v>
      </c>
      <c r="AE13" s="7">
        <f>100 + SUMIFS(NhatKy_ViPham!J:J, NhatKy_ViPham!E:E, "12_Toan_C", NhatKy_ViPham!F:F, B13, NhatKy_ViPham!C:C, "T14") - SUMIFS(NhatKy_ViPham!K:K, NhatKy_ViPham!E:E, "12_Toan_C", NhatKy_ViPham!F:F, B13, NhatKy_ViPham!C:C, "T14")</f>
        <v>100</v>
      </c>
      <c r="AF13" s="7">
        <f>100 + SUMIFS(NhatKy_ViPham!J:J, NhatKy_ViPham!E:E, "12_Toan_C", NhatKy_ViPham!F:F, B13, NhatKy_ViPham!C:C, "T15") - SUMIFS(NhatKy_ViPham!K:K, NhatKy_ViPham!E:E, "12_Toan_C", NhatKy_ViPham!F:F, B13, NhatKy_ViPham!C:C, "T15")</f>
        <v>100</v>
      </c>
      <c r="AG13" s="7">
        <f>100 + SUMIFS(NhatKy_ViPham!J:J, NhatKy_ViPham!E:E, "12_Toan_C", NhatKy_ViPham!F:F, B13, NhatKy_ViPham!C:C, "T16") - SUMIFS(NhatKy_ViPham!K:K, NhatKy_ViPham!E:E, "12_Toan_C", NhatKy_ViPham!F:F, B13, NhatKy_ViPham!C:C, "T16")</f>
        <v>100</v>
      </c>
      <c r="AH13" s="7">
        <f>100 + SUMIFS(NhatKy_ViPham!J:J, NhatKy_ViPham!E:E, "12_Toan_C", NhatKy_ViPham!F:F, B13, NhatKy_ViPham!C:C, "T17") - SUMIFS(NhatKy_ViPham!K:K, NhatKy_ViPham!E:E, "12_Toan_C", NhatKy_ViPham!F:F, B13, NhatKy_ViPham!C:C, "T17")</f>
        <v>100</v>
      </c>
      <c r="AI13" s="7">
        <f>100 + SUMIFS(NhatKy_ViPham!J:J, NhatKy_ViPham!E:E, "12_Toan_C", NhatKy_ViPham!F:F, B13, NhatKy_ViPham!C:C, "T18") - SUMIFS(NhatKy_ViPham!K:K, NhatKy_ViPham!E:E, "12_Toan_C", NhatKy_ViPham!F:F, B13, NhatKy_ViPham!C:C, "T18")</f>
        <v>100</v>
      </c>
      <c r="AJ13" s="7">
        <f>100 + SUMIFS(NhatKy_ViPham!J:J, NhatKy_ViPham!E:E, "12_Toan_C", NhatKy_ViPham!F:F, B13, NhatKy_ViPham!C:C, "T19") - SUMIFS(NhatKy_ViPham!K:K, NhatKy_ViPham!E:E, "12_Toan_C", NhatKy_ViPham!F:F, B13, NhatKy_ViPham!C:C, "T19")</f>
        <v>100</v>
      </c>
      <c r="AK13" s="7">
        <f>100 + SUMIFS(NhatKy_ViPham!J:J, NhatKy_ViPham!E:E, "12_Toan_C", NhatKy_ViPham!F:F, B13, NhatKy_ViPham!C:C, "T20") - SUMIFS(NhatKy_ViPham!K:K, NhatKy_ViPham!E:E, "12_Toan_C", NhatKy_ViPham!F:F, B13, NhatKy_ViPham!C:C, "T20")</f>
        <v>100</v>
      </c>
      <c r="AL13" s="7">
        <f>100 + SUMIFS(NhatKy_ViPham!J:J, NhatKy_ViPham!E:E, "12_Toan_C", NhatKy_ViPham!F:F, B13, NhatKy_ViPham!C:C, "T21") - SUMIFS(NhatKy_ViPham!K:K, NhatKy_ViPham!E:E, "12_Toan_C", NhatKy_ViPham!F:F, B13, NhatKy_ViPham!C:C, "T21")</f>
        <v>100</v>
      </c>
      <c r="AM13" s="7">
        <f>100 + SUMIFS(NhatKy_ViPham!J:J, NhatKy_ViPham!E:E, "12_Toan_C", NhatKy_ViPham!F:F, B13, NhatKy_ViPham!C:C, "T22") - SUMIFS(NhatKy_ViPham!K:K, NhatKy_ViPham!E:E, "12_Toan_C", NhatKy_ViPham!F:F, B13, NhatKy_ViPham!C:C, "T22")</f>
        <v>100</v>
      </c>
      <c r="AN13" s="7">
        <f>100 + SUMIFS(NhatKy_ViPham!J:J, NhatKy_ViPham!E:E, "12_Toan_C", NhatKy_ViPham!F:F, B13, NhatKy_ViPham!C:C, "T23") - SUMIFS(NhatKy_ViPham!K:K, NhatKy_ViPham!E:E, "12_Toan_C", NhatKy_ViPham!F:F, B13, NhatKy_ViPham!C:C, "T23")</f>
        <v>100</v>
      </c>
      <c r="AO13" s="7">
        <f>100 + SUMIFS(NhatKy_ViPham!J:J, NhatKy_ViPham!E:E, "12_Toan_C", NhatKy_ViPham!F:F, B13, NhatKy_ViPham!C:C, "T24") - SUMIFS(NhatKy_ViPham!K:K, NhatKy_ViPham!E:E, "12_Toan_C", NhatKy_ViPham!F:F, B13, NhatKy_ViPham!C:C, "T24")</f>
        <v>100</v>
      </c>
      <c r="AP13" s="7">
        <f>100 + SUMIFS(NhatKy_ViPham!J:J, NhatKy_ViPham!E:E, "12_Toan_C", NhatKy_ViPham!F:F, B13, NhatKy_ViPham!C:C, "T25") - SUMIFS(NhatKy_ViPham!K:K, NhatKy_ViPham!E:E, "12_Toan_C", NhatKy_ViPham!F:F, B13, NhatKy_ViPham!C:C, "T25")</f>
        <v>100</v>
      </c>
      <c r="AQ13" s="7">
        <f>100 + SUMIFS(NhatKy_ViPham!J:J, NhatKy_ViPham!E:E, "12_Toan_C", NhatKy_ViPham!F:F, B13, NhatKy_ViPham!C:C, "T26") - SUMIFS(NhatKy_ViPham!K:K, NhatKy_ViPham!E:E, "12_Toan_C", NhatKy_ViPham!F:F, B13, NhatKy_ViPham!C:C, "T26")</f>
        <v>100</v>
      </c>
      <c r="AR13" s="7">
        <f>100 + SUMIFS(NhatKy_ViPham!J:J, NhatKy_ViPham!E:E, "12_Toan_C", NhatKy_ViPham!F:F, B13, NhatKy_ViPham!C:C, "T27") - SUMIFS(NhatKy_ViPham!K:K, NhatKy_ViPham!E:E, "12_Toan_C", NhatKy_ViPham!F:F, B13, NhatKy_ViPham!C:C, "T27")</f>
        <v>100</v>
      </c>
      <c r="AS13" s="7">
        <f>100 + SUMIFS(NhatKy_ViPham!J:J, NhatKy_ViPham!E:E, "12_Toan_C", NhatKy_ViPham!F:F, B13, NhatKy_ViPham!C:C, "T28") - SUMIFS(NhatKy_ViPham!K:K, NhatKy_ViPham!E:E, "12_Toan_C", NhatKy_ViPham!F:F, B13, NhatKy_ViPham!C:C, "T28")</f>
        <v>100</v>
      </c>
      <c r="AT13" s="7">
        <f>100 + SUMIFS(NhatKy_ViPham!J:J, NhatKy_ViPham!E:E, "12_Toan_C", NhatKy_ViPham!F:F, B13, NhatKy_ViPham!C:C, "T29") - SUMIFS(NhatKy_ViPham!K:K, NhatKy_ViPham!E:E, "12_Toan_C", NhatKy_ViPham!F:F, B13, NhatKy_ViPham!C:C, "T29")</f>
        <v>100</v>
      </c>
      <c r="AU13" s="7">
        <f>100 + SUMIFS(NhatKy_ViPham!J:J, NhatKy_ViPham!E:E, "12_Toan_C", NhatKy_ViPham!F:F, B13, NhatKy_ViPham!C:C, "T30") - SUMIFS(NhatKy_ViPham!K:K, NhatKy_ViPham!E:E, "12_Toan_C", NhatKy_ViPham!F:F, B13, NhatKy_ViPham!C:C, "T30")</f>
        <v>100</v>
      </c>
      <c r="AV13" s="7">
        <f>100 + SUMIFS(NhatKy_ViPham!J:J, NhatKy_ViPham!E:E, "12_Toan_C", NhatKy_ViPham!F:F, B13, NhatKy_ViPham!C:C, "T31") - SUMIFS(NhatKy_ViPham!K:K, NhatKy_ViPham!E:E, "12_Toan_C", NhatKy_ViPham!F:F, B13, NhatKy_ViPham!C:C, "T31")</f>
        <v>100</v>
      </c>
      <c r="AW13" s="7">
        <f>100 + SUMIFS(NhatKy_ViPham!J:J, NhatKy_ViPham!E:E, "12_Toan_C", NhatKy_ViPham!F:F, B13, NhatKy_ViPham!C:C, "T32") - SUMIFS(NhatKy_ViPham!K:K, NhatKy_ViPham!E:E, "12_Toan_C", NhatKy_ViPham!F:F, B13, NhatKy_ViPham!C:C, "T32")</f>
        <v>100</v>
      </c>
      <c r="AX13" s="7">
        <f>100 + SUMIFS(NhatKy_ViPham!J:J, NhatKy_ViPham!E:E, "12_Toan_C", NhatKy_ViPham!F:F, B13, NhatKy_ViPham!C:C, "T33") - SUMIFS(NhatKy_ViPham!K:K, NhatKy_ViPham!E:E, "12_Toan_C", NhatKy_ViPham!F:F, B13, NhatKy_ViPham!C:C, "T33")</f>
        <v>100</v>
      </c>
      <c r="AY13" s="7">
        <f>100 + SUMIFS(NhatKy_ViPham!J:J, NhatKy_ViPham!E:E, "12_Toan_C", NhatKy_ViPham!F:F, B13, NhatKy_ViPham!C:C, "T34") - SUMIFS(NhatKy_ViPham!K:K, NhatKy_ViPham!E:E, "12_Toan_C", NhatKy_ViPham!F:F, B13, NhatKy_ViPham!C:C, "T34")</f>
        <v>100</v>
      </c>
      <c r="AZ13" s="7">
        <f>100 + SUMIFS(NhatKy_ViPham!J:J, NhatKy_ViPham!E:E, "12_Toan_C", NhatKy_ViPham!F:F, B13, NhatKy_ViPham!C:C, "T35") - SUMIFS(NhatKy_ViPham!K:K, NhatKy_ViPham!E:E, "12_Toan_C", NhatKy_ViPham!F:F, B13, NhatKy_ViPham!C:C, "T35")</f>
        <v>100</v>
      </c>
      <c r="BA13" s="12">
        <f t="shared" si="0"/>
        <v>100</v>
      </c>
      <c r="BB13" s="11" t="s">
        <v>430</v>
      </c>
      <c r="BC13" s="14" t="str">
        <f t="shared" si="1"/>
        <v>Tốt</v>
      </c>
      <c r="BD13" s="10" t="str">
        <f t="shared" si="2"/>
        <v>🟢 BÌNH THƯỜNG</v>
      </c>
    </row>
    <row r="14" spans="1:56" x14ac:dyDescent="0.25">
      <c r="A14" s="5">
        <v>6</v>
      </c>
      <c r="B14" s="15" t="s">
        <v>2343</v>
      </c>
      <c r="C14" s="5" t="s">
        <v>2344</v>
      </c>
      <c r="D14" s="5" t="s">
        <v>435</v>
      </c>
      <c r="E14" s="11" t="s">
        <v>430</v>
      </c>
      <c r="F14" s="6">
        <f>SUMIFS(NhatKy_ViPham!K:K, NhatKy_ViPham!E:E, "12_Toan_C", NhatKy_ViPham!F:F, B14, NhatKy_ViPham!H:H, "L01")</f>
        <v>0</v>
      </c>
      <c r="G14" s="6">
        <f>SUMIFS(NhatKy_ViPham!K:K, NhatKy_ViPham!E:E, "12_Toan_C", NhatKy_ViPham!F:F, B14, NhatKy_ViPham!H:H, "L02")</f>
        <v>0</v>
      </c>
      <c r="H14" s="6">
        <f>SUMIFS(NhatKy_ViPham!K:K, NhatKy_ViPham!E:E, "12_Toan_C", NhatKy_ViPham!F:F, B14, NhatKy_ViPham!H:H, "L03")</f>
        <v>0</v>
      </c>
      <c r="I14" s="6">
        <f>SUMIFS(NhatKy_ViPham!K:K, NhatKy_ViPham!E:E, "12_Toan_C", NhatKy_ViPham!F:F, B14, NhatKy_ViPham!H:H, "L04")</f>
        <v>0</v>
      </c>
      <c r="J14" s="6">
        <f>SUMIFS(NhatKy_ViPham!K:K, NhatKy_ViPham!E:E, "12_Toan_C", NhatKy_ViPham!F:F, B14, NhatKy_ViPham!H:H, "L05")</f>
        <v>0</v>
      </c>
      <c r="K14" s="6">
        <f>SUMIFS(NhatKy_ViPham!K:K, NhatKy_ViPham!E:E, "12_Toan_C", NhatKy_ViPham!F:F, B14, NhatKy_ViPham!H:H, "L06")</f>
        <v>0</v>
      </c>
      <c r="L14" s="6">
        <f>SUMIFS(NhatKy_ViPham!K:K, NhatKy_ViPham!E:E, "12_Toan_C", NhatKy_ViPham!F:F, B14, NhatKy_ViPham!H:H, "L07")</f>
        <v>0</v>
      </c>
      <c r="M14" s="6">
        <f>SUMIFS(NhatKy_ViPham!K:K, NhatKy_ViPham!E:E, "12_Toan_C", NhatKy_ViPham!F:F, B14, NhatKy_ViPham!H:H, "L08")</f>
        <v>0</v>
      </c>
      <c r="N14" s="6">
        <f>SUMIFS(NhatKy_ViPham!K:K, NhatKy_ViPham!E:E, "12_Toan_C", NhatKy_ViPham!F:F, B14, NhatKy_ViPham!H:H, "L09")</f>
        <v>0</v>
      </c>
      <c r="O14" s="6">
        <f>SUMIFS(NhatKy_ViPham!K:K, NhatKy_ViPham!E:E, "12_Toan_C", NhatKy_ViPham!F:F, B14, NhatKy_ViPham!H:H, "L10")</f>
        <v>0</v>
      </c>
      <c r="P14" s="12">
        <f>SUMIFS(NhatKy_ViPham!J:J, NhatKy_ViPham!E:E, "12_Toan_C", NhatKy_ViPham!F:F, B14)</f>
        <v>0</v>
      </c>
      <c r="Q14" s="13">
        <f>SUMIFS(NhatKy_ViPham!K:K, NhatKy_ViPham!E:E, "12_Toan_C", NhatKy_ViPham!F:F, B14)</f>
        <v>0</v>
      </c>
      <c r="R14" s="6">
        <f>100 + SUMIFS(NhatKy_ViPham!J:J, NhatKy_ViPham!E:E, "12_Toan_C", NhatKy_ViPham!F:F, B14, NhatKy_ViPham!C:C, "T1") - SUMIFS(NhatKy_ViPham!K:K, NhatKy_ViPham!E:E, "12_Toan_C", NhatKy_ViPham!F:F, B14, NhatKy_ViPham!C:C, "T1")</f>
        <v>100</v>
      </c>
      <c r="S14" s="6">
        <f>100 + SUMIFS(NhatKy_ViPham!J:J, NhatKy_ViPham!E:E, "12_Toan_C", NhatKy_ViPham!F:F, B14, NhatKy_ViPham!C:C, "T2") - SUMIFS(NhatKy_ViPham!K:K, NhatKy_ViPham!E:E, "12_Toan_C", NhatKy_ViPham!F:F, B14, NhatKy_ViPham!C:C, "T2")</f>
        <v>100</v>
      </c>
      <c r="T14" s="6">
        <f>100 + SUMIFS(NhatKy_ViPham!J:J, NhatKy_ViPham!E:E, "12_Toan_C", NhatKy_ViPham!F:F, B14, NhatKy_ViPham!C:C, "T3") - SUMIFS(NhatKy_ViPham!K:K, NhatKy_ViPham!E:E, "12_Toan_C", NhatKy_ViPham!F:F, B14, NhatKy_ViPham!C:C, "T3")</f>
        <v>100</v>
      </c>
      <c r="U14" s="6">
        <f>100 + SUMIFS(NhatKy_ViPham!J:J, NhatKy_ViPham!E:E, "12_Toan_C", NhatKy_ViPham!F:F, B14, NhatKy_ViPham!C:C, "T4") - SUMIFS(NhatKy_ViPham!K:K, NhatKy_ViPham!E:E, "12_Toan_C", NhatKy_ViPham!F:F, B14, NhatKy_ViPham!C:C, "T4")</f>
        <v>100</v>
      </c>
      <c r="V14" s="6">
        <f>100 + SUMIFS(NhatKy_ViPham!J:J, NhatKy_ViPham!E:E, "12_Toan_C", NhatKy_ViPham!F:F, B14, NhatKy_ViPham!C:C, "T5") - SUMIFS(NhatKy_ViPham!K:K, NhatKy_ViPham!E:E, "12_Toan_C", NhatKy_ViPham!F:F, B14, NhatKy_ViPham!C:C, "T5")</f>
        <v>100</v>
      </c>
      <c r="W14" s="6">
        <f>100 + SUMIFS(NhatKy_ViPham!J:J, NhatKy_ViPham!E:E, "12_Toan_C", NhatKy_ViPham!F:F, B14, NhatKy_ViPham!C:C, "T6") - SUMIFS(NhatKy_ViPham!K:K, NhatKy_ViPham!E:E, "12_Toan_C", NhatKy_ViPham!F:F, B14, NhatKy_ViPham!C:C, "T6")</f>
        <v>100</v>
      </c>
      <c r="X14" s="6">
        <f>100 + SUMIFS(NhatKy_ViPham!J:J, NhatKy_ViPham!E:E, "12_Toan_C", NhatKy_ViPham!F:F, B14, NhatKy_ViPham!C:C, "T7") - SUMIFS(NhatKy_ViPham!K:K, NhatKy_ViPham!E:E, "12_Toan_C", NhatKy_ViPham!F:F, B14, NhatKy_ViPham!C:C, "T7")</f>
        <v>100</v>
      </c>
      <c r="Y14" s="6">
        <f>100 + SUMIFS(NhatKy_ViPham!J:J, NhatKy_ViPham!E:E, "12_Toan_C", NhatKy_ViPham!F:F, B14, NhatKy_ViPham!C:C, "T8") - SUMIFS(NhatKy_ViPham!K:K, NhatKy_ViPham!E:E, "12_Toan_C", NhatKy_ViPham!F:F, B14, NhatKy_ViPham!C:C, "T8")</f>
        <v>100</v>
      </c>
      <c r="Z14" s="6">
        <f>100 + SUMIFS(NhatKy_ViPham!J:J, NhatKy_ViPham!E:E, "12_Toan_C", NhatKy_ViPham!F:F, B14, NhatKy_ViPham!C:C, "T9") - SUMIFS(NhatKy_ViPham!K:K, NhatKy_ViPham!E:E, "12_Toan_C", NhatKy_ViPham!F:F, B14, NhatKy_ViPham!C:C, "T9")</f>
        <v>100</v>
      </c>
      <c r="AA14" s="6">
        <f>100 + SUMIFS(NhatKy_ViPham!J:J, NhatKy_ViPham!E:E, "12_Toan_C", NhatKy_ViPham!F:F, B14, NhatKy_ViPham!C:C, "T10") - SUMIFS(NhatKy_ViPham!K:K, NhatKy_ViPham!E:E, "12_Toan_C", NhatKy_ViPham!F:F, B14, NhatKy_ViPham!C:C, "T10")</f>
        <v>100</v>
      </c>
      <c r="AB14" s="6">
        <f>100 + SUMIFS(NhatKy_ViPham!J:J, NhatKy_ViPham!E:E, "12_Toan_C", NhatKy_ViPham!F:F, B14, NhatKy_ViPham!C:C, "T11") - SUMIFS(NhatKy_ViPham!K:K, NhatKy_ViPham!E:E, "12_Toan_C", NhatKy_ViPham!F:F, B14, NhatKy_ViPham!C:C, "T11")</f>
        <v>100</v>
      </c>
      <c r="AC14" s="6">
        <f>100 + SUMIFS(NhatKy_ViPham!J:J, NhatKy_ViPham!E:E, "12_Toan_C", NhatKy_ViPham!F:F, B14, NhatKy_ViPham!C:C, "T12") - SUMIFS(NhatKy_ViPham!K:K, NhatKy_ViPham!E:E, "12_Toan_C", NhatKy_ViPham!F:F, B14, NhatKy_ViPham!C:C, "T12")</f>
        <v>100</v>
      </c>
      <c r="AD14" s="6">
        <f>100 + SUMIFS(NhatKy_ViPham!J:J, NhatKy_ViPham!E:E, "12_Toan_C", NhatKy_ViPham!F:F, B14, NhatKy_ViPham!C:C, "T13") - SUMIFS(NhatKy_ViPham!K:K, NhatKy_ViPham!E:E, "12_Toan_C", NhatKy_ViPham!F:F, B14, NhatKy_ViPham!C:C, "T13")</f>
        <v>100</v>
      </c>
      <c r="AE14" s="6">
        <f>100 + SUMIFS(NhatKy_ViPham!J:J, NhatKy_ViPham!E:E, "12_Toan_C", NhatKy_ViPham!F:F, B14, NhatKy_ViPham!C:C, "T14") - SUMIFS(NhatKy_ViPham!K:K, NhatKy_ViPham!E:E, "12_Toan_C", NhatKy_ViPham!F:F, B14, NhatKy_ViPham!C:C, "T14")</f>
        <v>100</v>
      </c>
      <c r="AF14" s="6">
        <f>100 + SUMIFS(NhatKy_ViPham!J:J, NhatKy_ViPham!E:E, "12_Toan_C", NhatKy_ViPham!F:F, B14, NhatKy_ViPham!C:C, "T15") - SUMIFS(NhatKy_ViPham!K:K, NhatKy_ViPham!E:E, "12_Toan_C", NhatKy_ViPham!F:F, B14, NhatKy_ViPham!C:C, "T15")</f>
        <v>100</v>
      </c>
      <c r="AG14" s="6">
        <f>100 + SUMIFS(NhatKy_ViPham!J:J, NhatKy_ViPham!E:E, "12_Toan_C", NhatKy_ViPham!F:F, B14, NhatKy_ViPham!C:C, "T16") - SUMIFS(NhatKy_ViPham!K:K, NhatKy_ViPham!E:E, "12_Toan_C", NhatKy_ViPham!F:F, B14, NhatKy_ViPham!C:C, "T16")</f>
        <v>100</v>
      </c>
      <c r="AH14" s="6">
        <f>100 + SUMIFS(NhatKy_ViPham!J:J, NhatKy_ViPham!E:E, "12_Toan_C", NhatKy_ViPham!F:F, B14, NhatKy_ViPham!C:C, "T17") - SUMIFS(NhatKy_ViPham!K:K, NhatKy_ViPham!E:E, "12_Toan_C", NhatKy_ViPham!F:F, B14, NhatKy_ViPham!C:C, "T17")</f>
        <v>100</v>
      </c>
      <c r="AI14" s="6">
        <f>100 + SUMIFS(NhatKy_ViPham!J:J, NhatKy_ViPham!E:E, "12_Toan_C", NhatKy_ViPham!F:F, B14, NhatKy_ViPham!C:C, "T18") - SUMIFS(NhatKy_ViPham!K:K, NhatKy_ViPham!E:E, "12_Toan_C", NhatKy_ViPham!F:F, B14, NhatKy_ViPham!C:C, "T18")</f>
        <v>100</v>
      </c>
      <c r="AJ14" s="6">
        <f>100 + SUMIFS(NhatKy_ViPham!J:J, NhatKy_ViPham!E:E, "12_Toan_C", NhatKy_ViPham!F:F, B14, NhatKy_ViPham!C:C, "T19") - SUMIFS(NhatKy_ViPham!K:K, NhatKy_ViPham!E:E, "12_Toan_C", NhatKy_ViPham!F:F, B14, NhatKy_ViPham!C:C, "T19")</f>
        <v>100</v>
      </c>
      <c r="AK14" s="6">
        <f>100 + SUMIFS(NhatKy_ViPham!J:J, NhatKy_ViPham!E:E, "12_Toan_C", NhatKy_ViPham!F:F, B14, NhatKy_ViPham!C:C, "T20") - SUMIFS(NhatKy_ViPham!K:K, NhatKy_ViPham!E:E, "12_Toan_C", NhatKy_ViPham!F:F, B14, NhatKy_ViPham!C:C, "T20")</f>
        <v>100</v>
      </c>
      <c r="AL14" s="6">
        <f>100 + SUMIFS(NhatKy_ViPham!J:J, NhatKy_ViPham!E:E, "12_Toan_C", NhatKy_ViPham!F:F, B14, NhatKy_ViPham!C:C, "T21") - SUMIFS(NhatKy_ViPham!K:K, NhatKy_ViPham!E:E, "12_Toan_C", NhatKy_ViPham!F:F, B14, NhatKy_ViPham!C:C, "T21")</f>
        <v>100</v>
      </c>
      <c r="AM14" s="6">
        <f>100 + SUMIFS(NhatKy_ViPham!J:J, NhatKy_ViPham!E:E, "12_Toan_C", NhatKy_ViPham!F:F, B14, NhatKy_ViPham!C:C, "T22") - SUMIFS(NhatKy_ViPham!K:K, NhatKy_ViPham!E:E, "12_Toan_C", NhatKy_ViPham!F:F, B14, NhatKy_ViPham!C:C, "T22")</f>
        <v>100</v>
      </c>
      <c r="AN14" s="6">
        <f>100 + SUMIFS(NhatKy_ViPham!J:J, NhatKy_ViPham!E:E, "12_Toan_C", NhatKy_ViPham!F:F, B14, NhatKy_ViPham!C:C, "T23") - SUMIFS(NhatKy_ViPham!K:K, NhatKy_ViPham!E:E, "12_Toan_C", NhatKy_ViPham!F:F, B14, NhatKy_ViPham!C:C, "T23")</f>
        <v>100</v>
      </c>
      <c r="AO14" s="6">
        <f>100 + SUMIFS(NhatKy_ViPham!J:J, NhatKy_ViPham!E:E, "12_Toan_C", NhatKy_ViPham!F:F, B14, NhatKy_ViPham!C:C, "T24") - SUMIFS(NhatKy_ViPham!K:K, NhatKy_ViPham!E:E, "12_Toan_C", NhatKy_ViPham!F:F, B14, NhatKy_ViPham!C:C, "T24")</f>
        <v>100</v>
      </c>
      <c r="AP14" s="6">
        <f>100 + SUMIFS(NhatKy_ViPham!J:J, NhatKy_ViPham!E:E, "12_Toan_C", NhatKy_ViPham!F:F, B14, NhatKy_ViPham!C:C, "T25") - SUMIFS(NhatKy_ViPham!K:K, NhatKy_ViPham!E:E, "12_Toan_C", NhatKy_ViPham!F:F, B14, NhatKy_ViPham!C:C, "T25")</f>
        <v>100</v>
      </c>
      <c r="AQ14" s="6">
        <f>100 + SUMIFS(NhatKy_ViPham!J:J, NhatKy_ViPham!E:E, "12_Toan_C", NhatKy_ViPham!F:F, B14, NhatKy_ViPham!C:C, "T26") - SUMIFS(NhatKy_ViPham!K:K, NhatKy_ViPham!E:E, "12_Toan_C", NhatKy_ViPham!F:F, B14, NhatKy_ViPham!C:C, "T26")</f>
        <v>100</v>
      </c>
      <c r="AR14" s="6">
        <f>100 + SUMIFS(NhatKy_ViPham!J:J, NhatKy_ViPham!E:E, "12_Toan_C", NhatKy_ViPham!F:F, B14, NhatKy_ViPham!C:C, "T27") - SUMIFS(NhatKy_ViPham!K:K, NhatKy_ViPham!E:E, "12_Toan_C", NhatKy_ViPham!F:F, B14, NhatKy_ViPham!C:C, "T27")</f>
        <v>100</v>
      </c>
      <c r="AS14" s="6">
        <f>100 + SUMIFS(NhatKy_ViPham!J:J, NhatKy_ViPham!E:E, "12_Toan_C", NhatKy_ViPham!F:F, B14, NhatKy_ViPham!C:C, "T28") - SUMIFS(NhatKy_ViPham!K:K, NhatKy_ViPham!E:E, "12_Toan_C", NhatKy_ViPham!F:F, B14, NhatKy_ViPham!C:C, "T28")</f>
        <v>100</v>
      </c>
      <c r="AT14" s="6">
        <f>100 + SUMIFS(NhatKy_ViPham!J:J, NhatKy_ViPham!E:E, "12_Toan_C", NhatKy_ViPham!F:F, B14, NhatKy_ViPham!C:C, "T29") - SUMIFS(NhatKy_ViPham!K:K, NhatKy_ViPham!E:E, "12_Toan_C", NhatKy_ViPham!F:F, B14, NhatKy_ViPham!C:C, "T29")</f>
        <v>100</v>
      </c>
      <c r="AU14" s="6">
        <f>100 + SUMIFS(NhatKy_ViPham!J:J, NhatKy_ViPham!E:E, "12_Toan_C", NhatKy_ViPham!F:F, B14, NhatKy_ViPham!C:C, "T30") - SUMIFS(NhatKy_ViPham!K:K, NhatKy_ViPham!E:E, "12_Toan_C", NhatKy_ViPham!F:F, B14, NhatKy_ViPham!C:C, "T30")</f>
        <v>100</v>
      </c>
      <c r="AV14" s="6">
        <f>100 + SUMIFS(NhatKy_ViPham!J:J, NhatKy_ViPham!E:E, "12_Toan_C", NhatKy_ViPham!F:F, B14, NhatKy_ViPham!C:C, "T31") - SUMIFS(NhatKy_ViPham!K:K, NhatKy_ViPham!E:E, "12_Toan_C", NhatKy_ViPham!F:F, B14, NhatKy_ViPham!C:C, "T31")</f>
        <v>100</v>
      </c>
      <c r="AW14" s="6">
        <f>100 + SUMIFS(NhatKy_ViPham!J:J, NhatKy_ViPham!E:E, "12_Toan_C", NhatKy_ViPham!F:F, B14, NhatKy_ViPham!C:C, "T32") - SUMIFS(NhatKy_ViPham!K:K, NhatKy_ViPham!E:E, "12_Toan_C", NhatKy_ViPham!F:F, B14, NhatKy_ViPham!C:C, "T32")</f>
        <v>100</v>
      </c>
      <c r="AX14" s="6">
        <f>100 + SUMIFS(NhatKy_ViPham!J:J, NhatKy_ViPham!E:E, "12_Toan_C", NhatKy_ViPham!F:F, B14, NhatKy_ViPham!C:C, "T33") - SUMIFS(NhatKy_ViPham!K:K, NhatKy_ViPham!E:E, "12_Toan_C", NhatKy_ViPham!F:F, B14, NhatKy_ViPham!C:C, "T33")</f>
        <v>100</v>
      </c>
      <c r="AY14" s="6">
        <f>100 + SUMIFS(NhatKy_ViPham!J:J, NhatKy_ViPham!E:E, "12_Toan_C", NhatKy_ViPham!F:F, B14, NhatKy_ViPham!C:C, "T34") - SUMIFS(NhatKy_ViPham!K:K, NhatKy_ViPham!E:E, "12_Toan_C", NhatKy_ViPham!F:F, B14, NhatKy_ViPham!C:C, "T34")</f>
        <v>100</v>
      </c>
      <c r="AZ14" s="6">
        <f>100 + SUMIFS(NhatKy_ViPham!J:J, NhatKy_ViPham!E:E, "12_Toan_C", NhatKy_ViPham!F:F, B14, NhatKy_ViPham!C:C, "T35") - SUMIFS(NhatKy_ViPham!K:K, NhatKy_ViPham!E:E, "12_Toan_C", NhatKy_ViPham!F:F, B14, NhatKy_ViPham!C:C, "T35")</f>
        <v>100</v>
      </c>
      <c r="BA14" s="12">
        <f t="shared" si="0"/>
        <v>100</v>
      </c>
      <c r="BB14" s="11" t="s">
        <v>430</v>
      </c>
      <c r="BC14" s="16" t="str">
        <f t="shared" si="1"/>
        <v>Tốt</v>
      </c>
      <c r="BD14" s="15" t="str">
        <f t="shared" si="2"/>
        <v>🟢 BÌNH THƯỜNG</v>
      </c>
    </row>
    <row r="15" spans="1:56" x14ac:dyDescent="0.25">
      <c r="A15" s="4">
        <v>7</v>
      </c>
      <c r="B15" s="10" t="s">
        <v>1439</v>
      </c>
      <c r="C15" s="4" t="s">
        <v>2345</v>
      </c>
      <c r="D15" s="4" t="s">
        <v>435</v>
      </c>
      <c r="E15" s="11" t="s">
        <v>430</v>
      </c>
      <c r="F15" s="7">
        <f>SUMIFS(NhatKy_ViPham!K:K, NhatKy_ViPham!E:E, "12_Toan_C", NhatKy_ViPham!F:F, B15, NhatKy_ViPham!H:H, "L01")</f>
        <v>0</v>
      </c>
      <c r="G15" s="7">
        <f>SUMIFS(NhatKy_ViPham!K:K, NhatKy_ViPham!E:E, "12_Toan_C", NhatKy_ViPham!F:F, B15, NhatKy_ViPham!H:H, "L02")</f>
        <v>0</v>
      </c>
      <c r="H15" s="7">
        <f>SUMIFS(NhatKy_ViPham!K:K, NhatKy_ViPham!E:E, "12_Toan_C", NhatKy_ViPham!F:F, B15, NhatKy_ViPham!H:H, "L03")</f>
        <v>0</v>
      </c>
      <c r="I15" s="7">
        <f>SUMIFS(NhatKy_ViPham!K:K, NhatKy_ViPham!E:E, "12_Toan_C", NhatKy_ViPham!F:F, B15, NhatKy_ViPham!H:H, "L04")</f>
        <v>0</v>
      </c>
      <c r="J15" s="7">
        <f>SUMIFS(NhatKy_ViPham!K:K, NhatKy_ViPham!E:E, "12_Toan_C", NhatKy_ViPham!F:F, B15, NhatKy_ViPham!H:H, "L05")</f>
        <v>0</v>
      </c>
      <c r="K15" s="7">
        <f>SUMIFS(NhatKy_ViPham!K:K, NhatKy_ViPham!E:E, "12_Toan_C", NhatKy_ViPham!F:F, B15, NhatKy_ViPham!H:H, "L06")</f>
        <v>0</v>
      </c>
      <c r="L15" s="7">
        <f>SUMIFS(NhatKy_ViPham!K:K, NhatKy_ViPham!E:E, "12_Toan_C", NhatKy_ViPham!F:F, B15, NhatKy_ViPham!H:H, "L07")</f>
        <v>0</v>
      </c>
      <c r="M15" s="7">
        <f>SUMIFS(NhatKy_ViPham!K:K, NhatKy_ViPham!E:E, "12_Toan_C", NhatKy_ViPham!F:F, B15, NhatKy_ViPham!H:H, "L08")</f>
        <v>0</v>
      </c>
      <c r="N15" s="7">
        <f>SUMIFS(NhatKy_ViPham!K:K, NhatKy_ViPham!E:E, "12_Toan_C", NhatKy_ViPham!F:F, B15, NhatKy_ViPham!H:H, "L09")</f>
        <v>0</v>
      </c>
      <c r="O15" s="7">
        <f>SUMIFS(NhatKy_ViPham!K:K, NhatKy_ViPham!E:E, "12_Toan_C", NhatKy_ViPham!F:F, B15, NhatKy_ViPham!H:H, "L10")</f>
        <v>0</v>
      </c>
      <c r="P15" s="12">
        <f>SUMIFS(NhatKy_ViPham!J:J, NhatKy_ViPham!E:E, "12_Toan_C", NhatKy_ViPham!F:F, B15)</f>
        <v>0</v>
      </c>
      <c r="Q15" s="13">
        <f>SUMIFS(NhatKy_ViPham!K:K, NhatKy_ViPham!E:E, "12_Toan_C", NhatKy_ViPham!F:F, B15)</f>
        <v>0</v>
      </c>
      <c r="R15" s="7">
        <f>100 + SUMIFS(NhatKy_ViPham!J:J, NhatKy_ViPham!E:E, "12_Toan_C", NhatKy_ViPham!F:F, B15, NhatKy_ViPham!C:C, "T1") - SUMIFS(NhatKy_ViPham!K:K, NhatKy_ViPham!E:E, "12_Toan_C", NhatKy_ViPham!F:F, B15, NhatKy_ViPham!C:C, "T1")</f>
        <v>100</v>
      </c>
      <c r="S15" s="7">
        <f>100 + SUMIFS(NhatKy_ViPham!J:J, NhatKy_ViPham!E:E, "12_Toan_C", NhatKy_ViPham!F:F, B15, NhatKy_ViPham!C:C, "T2") - SUMIFS(NhatKy_ViPham!K:K, NhatKy_ViPham!E:E, "12_Toan_C", NhatKy_ViPham!F:F, B15, NhatKy_ViPham!C:C, "T2")</f>
        <v>100</v>
      </c>
      <c r="T15" s="7">
        <f>100 + SUMIFS(NhatKy_ViPham!J:J, NhatKy_ViPham!E:E, "12_Toan_C", NhatKy_ViPham!F:F, B15, NhatKy_ViPham!C:C, "T3") - SUMIFS(NhatKy_ViPham!K:K, NhatKy_ViPham!E:E, "12_Toan_C", NhatKy_ViPham!F:F, B15, NhatKy_ViPham!C:C, "T3")</f>
        <v>100</v>
      </c>
      <c r="U15" s="7">
        <f>100 + SUMIFS(NhatKy_ViPham!J:J, NhatKy_ViPham!E:E, "12_Toan_C", NhatKy_ViPham!F:F, B15, NhatKy_ViPham!C:C, "T4") - SUMIFS(NhatKy_ViPham!K:K, NhatKy_ViPham!E:E, "12_Toan_C", NhatKy_ViPham!F:F, B15, NhatKy_ViPham!C:C, "T4")</f>
        <v>100</v>
      </c>
      <c r="V15" s="7">
        <f>100 + SUMIFS(NhatKy_ViPham!J:J, NhatKy_ViPham!E:E, "12_Toan_C", NhatKy_ViPham!F:F, B15, NhatKy_ViPham!C:C, "T5") - SUMIFS(NhatKy_ViPham!K:K, NhatKy_ViPham!E:E, "12_Toan_C", NhatKy_ViPham!F:F, B15, NhatKy_ViPham!C:C, "T5")</f>
        <v>100</v>
      </c>
      <c r="W15" s="7">
        <f>100 + SUMIFS(NhatKy_ViPham!J:J, NhatKy_ViPham!E:E, "12_Toan_C", NhatKy_ViPham!F:F, B15, NhatKy_ViPham!C:C, "T6") - SUMIFS(NhatKy_ViPham!K:K, NhatKy_ViPham!E:E, "12_Toan_C", NhatKy_ViPham!F:F, B15, NhatKy_ViPham!C:C, "T6")</f>
        <v>100</v>
      </c>
      <c r="X15" s="7">
        <f>100 + SUMIFS(NhatKy_ViPham!J:J, NhatKy_ViPham!E:E, "12_Toan_C", NhatKy_ViPham!F:F, B15, NhatKy_ViPham!C:C, "T7") - SUMIFS(NhatKy_ViPham!K:K, NhatKy_ViPham!E:E, "12_Toan_C", NhatKy_ViPham!F:F, B15, NhatKy_ViPham!C:C, "T7")</f>
        <v>100</v>
      </c>
      <c r="Y15" s="7">
        <f>100 + SUMIFS(NhatKy_ViPham!J:J, NhatKy_ViPham!E:E, "12_Toan_C", NhatKy_ViPham!F:F, B15, NhatKy_ViPham!C:C, "T8") - SUMIFS(NhatKy_ViPham!K:K, NhatKy_ViPham!E:E, "12_Toan_C", NhatKy_ViPham!F:F, B15, NhatKy_ViPham!C:C, "T8")</f>
        <v>100</v>
      </c>
      <c r="Z15" s="7">
        <f>100 + SUMIFS(NhatKy_ViPham!J:J, NhatKy_ViPham!E:E, "12_Toan_C", NhatKy_ViPham!F:F, B15, NhatKy_ViPham!C:C, "T9") - SUMIFS(NhatKy_ViPham!K:K, NhatKy_ViPham!E:E, "12_Toan_C", NhatKy_ViPham!F:F, B15, NhatKy_ViPham!C:C, "T9")</f>
        <v>100</v>
      </c>
      <c r="AA15" s="7">
        <f>100 + SUMIFS(NhatKy_ViPham!J:J, NhatKy_ViPham!E:E, "12_Toan_C", NhatKy_ViPham!F:F, B15, NhatKy_ViPham!C:C, "T10") - SUMIFS(NhatKy_ViPham!K:K, NhatKy_ViPham!E:E, "12_Toan_C", NhatKy_ViPham!F:F, B15, NhatKy_ViPham!C:C, "T10")</f>
        <v>100</v>
      </c>
      <c r="AB15" s="7">
        <f>100 + SUMIFS(NhatKy_ViPham!J:J, NhatKy_ViPham!E:E, "12_Toan_C", NhatKy_ViPham!F:F, B15, NhatKy_ViPham!C:C, "T11") - SUMIFS(NhatKy_ViPham!K:K, NhatKy_ViPham!E:E, "12_Toan_C", NhatKy_ViPham!F:F, B15, NhatKy_ViPham!C:C, "T11")</f>
        <v>100</v>
      </c>
      <c r="AC15" s="7">
        <f>100 + SUMIFS(NhatKy_ViPham!J:J, NhatKy_ViPham!E:E, "12_Toan_C", NhatKy_ViPham!F:F, B15, NhatKy_ViPham!C:C, "T12") - SUMIFS(NhatKy_ViPham!K:K, NhatKy_ViPham!E:E, "12_Toan_C", NhatKy_ViPham!F:F, B15, NhatKy_ViPham!C:C, "T12")</f>
        <v>100</v>
      </c>
      <c r="AD15" s="7">
        <f>100 + SUMIFS(NhatKy_ViPham!J:J, NhatKy_ViPham!E:E, "12_Toan_C", NhatKy_ViPham!F:F, B15, NhatKy_ViPham!C:C, "T13") - SUMIFS(NhatKy_ViPham!K:K, NhatKy_ViPham!E:E, "12_Toan_C", NhatKy_ViPham!F:F, B15, NhatKy_ViPham!C:C, "T13")</f>
        <v>100</v>
      </c>
      <c r="AE15" s="7">
        <f>100 + SUMIFS(NhatKy_ViPham!J:J, NhatKy_ViPham!E:E, "12_Toan_C", NhatKy_ViPham!F:F, B15, NhatKy_ViPham!C:C, "T14") - SUMIFS(NhatKy_ViPham!K:K, NhatKy_ViPham!E:E, "12_Toan_C", NhatKy_ViPham!F:F, B15, NhatKy_ViPham!C:C, "T14")</f>
        <v>100</v>
      </c>
      <c r="AF15" s="7">
        <f>100 + SUMIFS(NhatKy_ViPham!J:J, NhatKy_ViPham!E:E, "12_Toan_C", NhatKy_ViPham!F:F, B15, NhatKy_ViPham!C:C, "T15") - SUMIFS(NhatKy_ViPham!K:K, NhatKy_ViPham!E:E, "12_Toan_C", NhatKy_ViPham!F:F, B15, NhatKy_ViPham!C:C, "T15")</f>
        <v>100</v>
      </c>
      <c r="AG15" s="7">
        <f>100 + SUMIFS(NhatKy_ViPham!J:J, NhatKy_ViPham!E:E, "12_Toan_C", NhatKy_ViPham!F:F, B15, NhatKy_ViPham!C:C, "T16") - SUMIFS(NhatKy_ViPham!K:K, NhatKy_ViPham!E:E, "12_Toan_C", NhatKy_ViPham!F:F, B15, NhatKy_ViPham!C:C, "T16")</f>
        <v>100</v>
      </c>
      <c r="AH15" s="7">
        <f>100 + SUMIFS(NhatKy_ViPham!J:J, NhatKy_ViPham!E:E, "12_Toan_C", NhatKy_ViPham!F:F, B15, NhatKy_ViPham!C:C, "T17") - SUMIFS(NhatKy_ViPham!K:K, NhatKy_ViPham!E:E, "12_Toan_C", NhatKy_ViPham!F:F, B15, NhatKy_ViPham!C:C, "T17")</f>
        <v>100</v>
      </c>
      <c r="AI15" s="7">
        <f>100 + SUMIFS(NhatKy_ViPham!J:J, NhatKy_ViPham!E:E, "12_Toan_C", NhatKy_ViPham!F:F, B15, NhatKy_ViPham!C:C, "T18") - SUMIFS(NhatKy_ViPham!K:K, NhatKy_ViPham!E:E, "12_Toan_C", NhatKy_ViPham!F:F, B15, NhatKy_ViPham!C:C, "T18")</f>
        <v>100</v>
      </c>
      <c r="AJ15" s="7">
        <f>100 + SUMIFS(NhatKy_ViPham!J:J, NhatKy_ViPham!E:E, "12_Toan_C", NhatKy_ViPham!F:F, B15, NhatKy_ViPham!C:C, "T19") - SUMIFS(NhatKy_ViPham!K:K, NhatKy_ViPham!E:E, "12_Toan_C", NhatKy_ViPham!F:F, B15, NhatKy_ViPham!C:C, "T19")</f>
        <v>100</v>
      </c>
      <c r="AK15" s="7">
        <f>100 + SUMIFS(NhatKy_ViPham!J:J, NhatKy_ViPham!E:E, "12_Toan_C", NhatKy_ViPham!F:F, B15, NhatKy_ViPham!C:C, "T20") - SUMIFS(NhatKy_ViPham!K:K, NhatKy_ViPham!E:E, "12_Toan_C", NhatKy_ViPham!F:F, B15, NhatKy_ViPham!C:C, "T20")</f>
        <v>100</v>
      </c>
      <c r="AL15" s="7">
        <f>100 + SUMIFS(NhatKy_ViPham!J:J, NhatKy_ViPham!E:E, "12_Toan_C", NhatKy_ViPham!F:F, B15, NhatKy_ViPham!C:C, "T21") - SUMIFS(NhatKy_ViPham!K:K, NhatKy_ViPham!E:E, "12_Toan_C", NhatKy_ViPham!F:F, B15, NhatKy_ViPham!C:C, "T21")</f>
        <v>100</v>
      </c>
      <c r="AM15" s="7">
        <f>100 + SUMIFS(NhatKy_ViPham!J:J, NhatKy_ViPham!E:E, "12_Toan_C", NhatKy_ViPham!F:F, B15, NhatKy_ViPham!C:C, "T22") - SUMIFS(NhatKy_ViPham!K:K, NhatKy_ViPham!E:E, "12_Toan_C", NhatKy_ViPham!F:F, B15, NhatKy_ViPham!C:C, "T22")</f>
        <v>100</v>
      </c>
      <c r="AN15" s="7">
        <f>100 + SUMIFS(NhatKy_ViPham!J:J, NhatKy_ViPham!E:E, "12_Toan_C", NhatKy_ViPham!F:F, B15, NhatKy_ViPham!C:C, "T23") - SUMIFS(NhatKy_ViPham!K:K, NhatKy_ViPham!E:E, "12_Toan_C", NhatKy_ViPham!F:F, B15, NhatKy_ViPham!C:C, "T23")</f>
        <v>100</v>
      </c>
      <c r="AO15" s="7">
        <f>100 + SUMIFS(NhatKy_ViPham!J:J, NhatKy_ViPham!E:E, "12_Toan_C", NhatKy_ViPham!F:F, B15, NhatKy_ViPham!C:C, "T24") - SUMIFS(NhatKy_ViPham!K:K, NhatKy_ViPham!E:E, "12_Toan_C", NhatKy_ViPham!F:F, B15, NhatKy_ViPham!C:C, "T24")</f>
        <v>100</v>
      </c>
      <c r="AP15" s="7">
        <f>100 + SUMIFS(NhatKy_ViPham!J:J, NhatKy_ViPham!E:E, "12_Toan_C", NhatKy_ViPham!F:F, B15, NhatKy_ViPham!C:C, "T25") - SUMIFS(NhatKy_ViPham!K:K, NhatKy_ViPham!E:E, "12_Toan_C", NhatKy_ViPham!F:F, B15, NhatKy_ViPham!C:C, "T25")</f>
        <v>100</v>
      </c>
      <c r="AQ15" s="7">
        <f>100 + SUMIFS(NhatKy_ViPham!J:J, NhatKy_ViPham!E:E, "12_Toan_C", NhatKy_ViPham!F:F, B15, NhatKy_ViPham!C:C, "T26") - SUMIFS(NhatKy_ViPham!K:K, NhatKy_ViPham!E:E, "12_Toan_C", NhatKy_ViPham!F:F, B15, NhatKy_ViPham!C:C, "T26")</f>
        <v>100</v>
      </c>
      <c r="AR15" s="7">
        <f>100 + SUMIFS(NhatKy_ViPham!J:J, NhatKy_ViPham!E:E, "12_Toan_C", NhatKy_ViPham!F:F, B15, NhatKy_ViPham!C:C, "T27") - SUMIFS(NhatKy_ViPham!K:K, NhatKy_ViPham!E:E, "12_Toan_C", NhatKy_ViPham!F:F, B15, NhatKy_ViPham!C:C, "T27")</f>
        <v>100</v>
      </c>
      <c r="AS15" s="7">
        <f>100 + SUMIFS(NhatKy_ViPham!J:J, NhatKy_ViPham!E:E, "12_Toan_C", NhatKy_ViPham!F:F, B15, NhatKy_ViPham!C:C, "T28") - SUMIFS(NhatKy_ViPham!K:K, NhatKy_ViPham!E:E, "12_Toan_C", NhatKy_ViPham!F:F, B15, NhatKy_ViPham!C:C, "T28")</f>
        <v>100</v>
      </c>
      <c r="AT15" s="7">
        <f>100 + SUMIFS(NhatKy_ViPham!J:J, NhatKy_ViPham!E:E, "12_Toan_C", NhatKy_ViPham!F:F, B15, NhatKy_ViPham!C:C, "T29") - SUMIFS(NhatKy_ViPham!K:K, NhatKy_ViPham!E:E, "12_Toan_C", NhatKy_ViPham!F:F, B15, NhatKy_ViPham!C:C, "T29")</f>
        <v>100</v>
      </c>
      <c r="AU15" s="7">
        <f>100 + SUMIFS(NhatKy_ViPham!J:J, NhatKy_ViPham!E:E, "12_Toan_C", NhatKy_ViPham!F:F, B15, NhatKy_ViPham!C:C, "T30") - SUMIFS(NhatKy_ViPham!K:K, NhatKy_ViPham!E:E, "12_Toan_C", NhatKy_ViPham!F:F, B15, NhatKy_ViPham!C:C, "T30")</f>
        <v>100</v>
      </c>
      <c r="AV15" s="7">
        <f>100 + SUMIFS(NhatKy_ViPham!J:J, NhatKy_ViPham!E:E, "12_Toan_C", NhatKy_ViPham!F:F, B15, NhatKy_ViPham!C:C, "T31") - SUMIFS(NhatKy_ViPham!K:K, NhatKy_ViPham!E:E, "12_Toan_C", NhatKy_ViPham!F:F, B15, NhatKy_ViPham!C:C, "T31")</f>
        <v>100</v>
      </c>
      <c r="AW15" s="7">
        <f>100 + SUMIFS(NhatKy_ViPham!J:J, NhatKy_ViPham!E:E, "12_Toan_C", NhatKy_ViPham!F:F, B15, NhatKy_ViPham!C:C, "T32") - SUMIFS(NhatKy_ViPham!K:K, NhatKy_ViPham!E:E, "12_Toan_C", NhatKy_ViPham!F:F, B15, NhatKy_ViPham!C:C, "T32")</f>
        <v>100</v>
      </c>
      <c r="AX15" s="7">
        <f>100 + SUMIFS(NhatKy_ViPham!J:J, NhatKy_ViPham!E:E, "12_Toan_C", NhatKy_ViPham!F:F, B15, NhatKy_ViPham!C:C, "T33") - SUMIFS(NhatKy_ViPham!K:K, NhatKy_ViPham!E:E, "12_Toan_C", NhatKy_ViPham!F:F, B15, NhatKy_ViPham!C:C, "T33")</f>
        <v>100</v>
      </c>
      <c r="AY15" s="7">
        <f>100 + SUMIFS(NhatKy_ViPham!J:J, NhatKy_ViPham!E:E, "12_Toan_C", NhatKy_ViPham!F:F, B15, NhatKy_ViPham!C:C, "T34") - SUMIFS(NhatKy_ViPham!K:K, NhatKy_ViPham!E:E, "12_Toan_C", NhatKy_ViPham!F:F, B15, NhatKy_ViPham!C:C, "T34")</f>
        <v>100</v>
      </c>
      <c r="AZ15" s="7">
        <f>100 + SUMIFS(NhatKy_ViPham!J:J, NhatKy_ViPham!E:E, "12_Toan_C", NhatKy_ViPham!F:F, B15, NhatKy_ViPham!C:C, "T35") - SUMIFS(NhatKy_ViPham!K:K, NhatKy_ViPham!E:E, "12_Toan_C", NhatKy_ViPham!F:F, B15, NhatKy_ViPham!C:C, "T35")</f>
        <v>100</v>
      </c>
      <c r="BA15" s="12">
        <f t="shared" si="0"/>
        <v>100</v>
      </c>
      <c r="BB15" s="11" t="s">
        <v>430</v>
      </c>
      <c r="BC15" s="14" t="str">
        <f t="shared" si="1"/>
        <v>Tốt</v>
      </c>
      <c r="BD15" s="10" t="str">
        <f t="shared" si="2"/>
        <v>🟢 BÌNH THƯỜNG</v>
      </c>
    </row>
    <row r="16" spans="1:56" x14ac:dyDescent="0.25">
      <c r="A16" s="5">
        <v>8</v>
      </c>
      <c r="B16" s="15" t="s">
        <v>2346</v>
      </c>
      <c r="C16" s="5" t="s">
        <v>2347</v>
      </c>
      <c r="D16" s="5" t="s">
        <v>435</v>
      </c>
      <c r="E16" s="11" t="s">
        <v>430</v>
      </c>
      <c r="F16" s="6">
        <f>SUMIFS(NhatKy_ViPham!K:K, NhatKy_ViPham!E:E, "12_Toan_C", NhatKy_ViPham!F:F, B16, NhatKy_ViPham!H:H, "L01")</f>
        <v>0</v>
      </c>
      <c r="G16" s="6">
        <f>SUMIFS(NhatKy_ViPham!K:K, NhatKy_ViPham!E:E, "12_Toan_C", NhatKy_ViPham!F:F, B16, NhatKy_ViPham!H:H, "L02")</f>
        <v>0</v>
      </c>
      <c r="H16" s="6">
        <f>SUMIFS(NhatKy_ViPham!K:K, NhatKy_ViPham!E:E, "12_Toan_C", NhatKy_ViPham!F:F, B16, NhatKy_ViPham!H:H, "L03")</f>
        <v>0</v>
      </c>
      <c r="I16" s="6">
        <f>SUMIFS(NhatKy_ViPham!K:K, NhatKy_ViPham!E:E, "12_Toan_C", NhatKy_ViPham!F:F, B16, NhatKy_ViPham!H:H, "L04")</f>
        <v>0</v>
      </c>
      <c r="J16" s="6">
        <f>SUMIFS(NhatKy_ViPham!K:K, NhatKy_ViPham!E:E, "12_Toan_C", NhatKy_ViPham!F:F, B16, NhatKy_ViPham!H:H, "L05")</f>
        <v>0</v>
      </c>
      <c r="K16" s="6">
        <f>SUMIFS(NhatKy_ViPham!K:K, NhatKy_ViPham!E:E, "12_Toan_C", NhatKy_ViPham!F:F, B16, NhatKy_ViPham!H:H, "L06")</f>
        <v>0</v>
      </c>
      <c r="L16" s="6">
        <f>SUMIFS(NhatKy_ViPham!K:K, NhatKy_ViPham!E:E, "12_Toan_C", NhatKy_ViPham!F:F, B16, NhatKy_ViPham!H:H, "L07")</f>
        <v>0</v>
      </c>
      <c r="M16" s="6">
        <f>SUMIFS(NhatKy_ViPham!K:K, NhatKy_ViPham!E:E, "12_Toan_C", NhatKy_ViPham!F:F, B16, NhatKy_ViPham!H:H, "L08")</f>
        <v>0</v>
      </c>
      <c r="N16" s="6">
        <f>SUMIFS(NhatKy_ViPham!K:K, NhatKy_ViPham!E:E, "12_Toan_C", NhatKy_ViPham!F:F, B16, NhatKy_ViPham!H:H, "L09")</f>
        <v>0</v>
      </c>
      <c r="O16" s="6">
        <f>SUMIFS(NhatKy_ViPham!K:K, NhatKy_ViPham!E:E, "12_Toan_C", NhatKy_ViPham!F:F, B16, NhatKy_ViPham!H:H, "L10")</f>
        <v>0</v>
      </c>
      <c r="P16" s="12">
        <f>SUMIFS(NhatKy_ViPham!J:J, NhatKy_ViPham!E:E, "12_Toan_C", NhatKy_ViPham!F:F, B16)</f>
        <v>0</v>
      </c>
      <c r="Q16" s="13">
        <f>SUMIFS(NhatKy_ViPham!K:K, NhatKy_ViPham!E:E, "12_Toan_C", NhatKy_ViPham!F:F, B16)</f>
        <v>0</v>
      </c>
      <c r="R16" s="6">
        <f>100 + SUMIFS(NhatKy_ViPham!J:J, NhatKy_ViPham!E:E, "12_Toan_C", NhatKy_ViPham!F:F, B16, NhatKy_ViPham!C:C, "T1") - SUMIFS(NhatKy_ViPham!K:K, NhatKy_ViPham!E:E, "12_Toan_C", NhatKy_ViPham!F:F, B16, NhatKy_ViPham!C:C, "T1")</f>
        <v>100</v>
      </c>
      <c r="S16" s="6">
        <f>100 + SUMIFS(NhatKy_ViPham!J:J, NhatKy_ViPham!E:E, "12_Toan_C", NhatKy_ViPham!F:F, B16, NhatKy_ViPham!C:C, "T2") - SUMIFS(NhatKy_ViPham!K:K, NhatKy_ViPham!E:E, "12_Toan_C", NhatKy_ViPham!F:F, B16, NhatKy_ViPham!C:C, "T2")</f>
        <v>100</v>
      </c>
      <c r="T16" s="6">
        <f>100 + SUMIFS(NhatKy_ViPham!J:J, NhatKy_ViPham!E:E, "12_Toan_C", NhatKy_ViPham!F:F, B16, NhatKy_ViPham!C:C, "T3") - SUMIFS(NhatKy_ViPham!K:K, NhatKy_ViPham!E:E, "12_Toan_C", NhatKy_ViPham!F:F, B16, NhatKy_ViPham!C:C, "T3")</f>
        <v>100</v>
      </c>
      <c r="U16" s="6">
        <f>100 + SUMIFS(NhatKy_ViPham!J:J, NhatKy_ViPham!E:E, "12_Toan_C", NhatKy_ViPham!F:F, B16, NhatKy_ViPham!C:C, "T4") - SUMIFS(NhatKy_ViPham!K:K, NhatKy_ViPham!E:E, "12_Toan_C", NhatKy_ViPham!F:F, B16, NhatKy_ViPham!C:C, "T4")</f>
        <v>100</v>
      </c>
      <c r="V16" s="6">
        <f>100 + SUMIFS(NhatKy_ViPham!J:J, NhatKy_ViPham!E:E, "12_Toan_C", NhatKy_ViPham!F:F, B16, NhatKy_ViPham!C:C, "T5") - SUMIFS(NhatKy_ViPham!K:K, NhatKy_ViPham!E:E, "12_Toan_C", NhatKy_ViPham!F:F, B16, NhatKy_ViPham!C:C, "T5")</f>
        <v>100</v>
      </c>
      <c r="W16" s="6">
        <f>100 + SUMIFS(NhatKy_ViPham!J:J, NhatKy_ViPham!E:E, "12_Toan_C", NhatKy_ViPham!F:F, B16, NhatKy_ViPham!C:C, "T6") - SUMIFS(NhatKy_ViPham!K:K, NhatKy_ViPham!E:E, "12_Toan_C", NhatKy_ViPham!F:F, B16, NhatKy_ViPham!C:C, "T6")</f>
        <v>100</v>
      </c>
      <c r="X16" s="6">
        <f>100 + SUMIFS(NhatKy_ViPham!J:J, NhatKy_ViPham!E:E, "12_Toan_C", NhatKy_ViPham!F:F, B16, NhatKy_ViPham!C:C, "T7") - SUMIFS(NhatKy_ViPham!K:K, NhatKy_ViPham!E:E, "12_Toan_C", NhatKy_ViPham!F:F, B16, NhatKy_ViPham!C:C, "T7")</f>
        <v>100</v>
      </c>
      <c r="Y16" s="6">
        <f>100 + SUMIFS(NhatKy_ViPham!J:J, NhatKy_ViPham!E:E, "12_Toan_C", NhatKy_ViPham!F:F, B16, NhatKy_ViPham!C:C, "T8") - SUMIFS(NhatKy_ViPham!K:K, NhatKy_ViPham!E:E, "12_Toan_C", NhatKy_ViPham!F:F, B16, NhatKy_ViPham!C:C, "T8")</f>
        <v>100</v>
      </c>
      <c r="Z16" s="6">
        <f>100 + SUMIFS(NhatKy_ViPham!J:J, NhatKy_ViPham!E:E, "12_Toan_C", NhatKy_ViPham!F:F, B16, NhatKy_ViPham!C:C, "T9") - SUMIFS(NhatKy_ViPham!K:K, NhatKy_ViPham!E:E, "12_Toan_C", NhatKy_ViPham!F:F, B16, NhatKy_ViPham!C:C, "T9")</f>
        <v>100</v>
      </c>
      <c r="AA16" s="6">
        <f>100 + SUMIFS(NhatKy_ViPham!J:J, NhatKy_ViPham!E:E, "12_Toan_C", NhatKy_ViPham!F:F, B16, NhatKy_ViPham!C:C, "T10") - SUMIFS(NhatKy_ViPham!K:K, NhatKy_ViPham!E:E, "12_Toan_C", NhatKy_ViPham!F:F, B16, NhatKy_ViPham!C:C, "T10")</f>
        <v>100</v>
      </c>
      <c r="AB16" s="6">
        <f>100 + SUMIFS(NhatKy_ViPham!J:J, NhatKy_ViPham!E:E, "12_Toan_C", NhatKy_ViPham!F:F, B16, NhatKy_ViPham!C:C, "T11") - SUMIFS(NhatKy_ViPham!K:K, NhatKy_ViPham!E:E, "12_Toan_C", NhatKy_ViPham!F:F, B16, NhatKy_ViPham!C:C, "T11")</f>
        <v>100</v>
      </c>
      <c r="AC16" s="6">
        <f>100 + SUMIFS(NhatKy_ViPham!J:J, NhatKy_ViPham!E:E, "12_Toan_C", NhatKy_ViPham!F:F, B16, NhatKy_ViPham!C:C, "T12") - SUMIFS(NhatKy_ViPham!K:K, NhatKy_ViPham!E:E, "12_Toan_C", NhatKy_ViPham!F:F, B16, NhatKy_ViPham!C:C, "T12")</f>
        <v>100</v>
      </c>
      <c r="AD16" s="6">
        <f>100 + SUMIFS(NhatKy_ViPham!J:J, NhatKy_ViPham!E:E, "12_Toan_C", NhatKy_ViPham!F:F, B16, NhatKy_ViPham!C:C, "T13") - SUMIFS(NhatKy_ViPham!K:K, NhatKy_ViPham!E:E, "12_Toan_C", NhatKy_ViPham!F:F, B16, NhatKy_ViPham!C:C, "T13")</f>
        <v>100</v>
      </c>
      <c r="AE16" s="6">
        <f>100 + SUMIFS(NhatKy_ViPham!J:J, NhatKy_ViPham!E:E, "12_Toan_C", NhatKy_ViPham!F:F, B16, NhatKy_ViPham!C:C, "T14") - SUMIFS(NhatKy_ViPham!K:K, NhatKy_ViPham!E:E, "12_Toan_C", NhatKy_ViPham!F:F, B16, NhatKy_ViPham!C:C, "T14")</f>
        <v>100</v>
      </c>
      <c r="AF16" s="6">
        <f>100 + SUMIFS(NhatKy_ViPham!J:J, NhatKy_ViPham!E:E, "12_Toan_C", NhatKy_ViPham!F:F, B16, NhatKy_ViPham!C:C, "T15") - SUMIFS(NhatKy_ViPham!K:K, NhatKy_ViPham!E:E, "12_Toan_C", NhatKy_ViPham!F:F, B16, NhatKy_ViPham!C:C, "T15")</f>
        <v>100</v>
      </c>
      <c r="AG16" s="6">
        <f>100 + SUMIFS(NhatKy_ViPham!J:J, NhatKy_ViPham!E:E, "12_Toan_C", NhatKy_ViPham!F:F, B16, NhatKy_ViPham!C:C, "T16") - SUMIFS(NhatKy_ViPham!K:K, NhatKy_ViPham!E:E, "12_Toan_C", NhatKy_ViPham!F:F, B16, NhatKy_ViPham!C:C, "T16")</f>
        <v>100</v>
      </c>
      <c r="AH16" s="6">
        <f>100 + SUMIFS(NhatKy_ViPham!J:J, NhatKy_ViPham!E:E, "12_Toan_C", NhatKy_ViPham!F:F, B16, NhatKy_ViPham!C:C, "T17") - SUMIFS(NhatKy_ViPham!K:K, NhatKy_ViPham!E:E, "12_Toan_C", NhatKy_ViPham!F:F, B16, NhatKy_ViPham!C:C, "T17")</f>
        <v>100</v>
      </c>
      <c r="AI16" s="6">
        <f>100 + SUMIFS(NhatKy_ViPham!J:J, NhatKy_ViPham!E:E, "12_Toan_C", NhatKy_ViPham!F:F, B16, NhatKy_ViPham!C:C, "T18") - SUMIFS(NhatKy_ViPham!K:K, NhatKy_ViPham!E:E, "12_Toan_C", NhatKy_ViPham!F:F, B16, NhatKy_ViPham!C:C, "T18")</f>
        <v>100</v>
      </c>
      <c r="AJ16" s="6">
        <f>100 + SUMIFS(NhatKy_ViPham!J:J, NhatKy_ViPham!E:E, "12_Toan_C", NhatKy_ViPham!F:F, B16, NhatKy_ViPham!C:C, "T19") - SUMIFS(NhatKy_ViPham!K:K, NhatKy_ViPham!E:E, "12_Toan_C", NhatKy_ViPham!F:F, B16, NhatKy_ViPham!C:C, "T19")</f>
        <v>100</v>
      </c>
      <c r="AK16" s="6">
        <f>100 + SUMIFS(NhatKy_ViPham!J:J, NhatKy_ViPham!E:E, "12_Toan_C", NhatKy_ViPham!F:F, B16, NhatKy_ViPham!C:C, "T20") - SUMIFS(NhatKy_ViPham!K:K, NhatKy_ViPham!E:E, "12_Toan_C", NhatKy_ViPham!F:F, B16, NhatKy_ViPham!C:C, "T20")</f>
        <v>100</v>
      </c>
      <c r="AL16" s="6">
        <f>100 + SUMIFS(NhatKy_ViPham!J:J, NhatKy_ViPham!E:E, "12_Toan_C", NhatKy_ViPham!F:F, B16, NhatKy_ViPham!C:C, "T21") - SUMIFS(NhatKy_ViPham!K:K, NhatKy_ViPham!E:E, "12_Toan_C", NhatKy_ViPham!F:F, B16, NhatKy_ViPham!C:C, "T21")</f>
        <v>100</v>
      </c>
      <c r="AM16" s="6">
        <f>100 + SUMIFS(NhatKy_ViPham!J:J, NhatKy_ViPham!E:E, "12_Toan_C", NhatKy_ViPham!F:F, B16, NhatKy_ViPham!C:C, "T22") - SUMIFS(NhatKy_ViPham!K:K, NhatKy_ViPham!E:E, "12_Toan_C", NhatKy_ViPham!F:F, B16, NhatKy_ViPham!C:C, "T22")</f>
        <v>100</v>
      </c>
      <c r="AN16" s="6">
        <f>100 + SUMIFS(NhatKy_ViPham!J:J, NhatKy_ViPham!E:E, "12_Toan_C", NhatKy_ViPham!F:F, B16, NhatKy_ViPham!C:C, "T23") - SUMIFS(NhatKy_ViPham!K:K, NhatKy_ViPham!E:E, "12_Toan_C", NhatKy_ViPham!F:F, B16, NhatKy_ViPham!C:C, "T23")</f>
        <v>100</v>
      </c>
      <c r="AO16" s="6">
        <f>100 + SUMIFS(NhatKy_ViPham!J:J, NhatKy_ViPham!E:E, "12_Toan_C", NhatKy_ViPham!F:F, B16, NhatKy_ViPham!C:C, "T24") - SUMIFS(NhatKy_ViPham!K:K, NhatKy_ViPham!E:E, "12_Toan_C", NhatKy_ViPham!F:F, B16, NhatKy_ViPham!C:C, "T24")</f>
        <v>100</v>
      </c>
      <c r="AP16" s="6">
        <f>100 + SUMIFS(NhatKy_ViPham!J:J, NhatKy_ViPham!E:E, "12_Toan_C", NhatKy_ViPham!F:F, B16, NhatKy_ViPham!C:C, "T25") - SUMIFS(NhatKy_ViPham!K:K, NhatKy_ViPham!E:E, "12_Toan_C", NhatKy_ViPham!F:F, B16, NhatKy_ViPham!C:C, "T25")</f>
        <v>100</v>
      </c>
      <c r="AQ16" s="6">
        <f>100 + SUMIFS(NhatKy_ViPham!J:J, NhatKy_ViPham!E:E, "12_Toan_C", NhatKy_ViPham!F:F, B16, NhatKy_ViPham!C:C, "T26") - SUMIFS(NhatKy_ViPham!K:K, NhatKy_ViPham!E:E, "12_Toan_C", NhatKy_ViPham!F:F, B16, NhatKy_ViPham!C:C, "T26")</f>
        <v>100</v>
      </c>
      <c r="AR16" s="6">
        <f>100 + SUMIFS(NhatKy_ViPham!J:J, NhatKy_ViPham!E:E, "12_Toan_C", NhatKy_ViPham!F:F, B16, NhatKy_ViPham!C:C, "T27") - SUMIFS(NhatKy_ViPham!K:K, NhatKy_ViPham!E:E, "12_Toan_C", NhatKy_ViPham!F:F, B16, NhatKy_ViPham!C:C, "T27")</f>
        <v>100</v>
      </c>
      <c r="AS16" s="6">
        <f>100 + SUMIFS(NhatKy_ViPham!J:J, NhatKy_ViPham!E:E, "12_Toan_C", NhatKy_ViPham!F:F, B16, NhatKy_ViPham!C:C, "T28") - SUMIFS(NhatKy_ViPham!K:K, NhatKy_ViPham!E:E, "12_Toan_C", NhatKy_ViPham!F:F, B16, NhatKy_ViPham!C:C, "T28")</f>
        <v>100</v>
      </c>
      <c r="AT16" s="6">
        <f>100 + SUMIFS(NhatKy_ViPham!J:J, NhatKy_ViPham!E:E, "12_Toan_C", NhatKy_ViPham!F:F, B16, NhatKy_ViPham!C:C, "T29") - SUMIFS(NhatKy_ViPham!K:K, NhatKy_ViPham!E:E, "12_Toan_C", NhatKy_ViPham!F:F, B16, NhatKy_ViPham!C:C, "T29")</f>
        <v>100</v>
      </c>
      <c r="AU16" s="6">
        <f>100 + SUMIFS(NhatKy_ViPham!J:J, NhatKy_ViPham!E:E, "12_Toan_C", NhatKy_ViPham!F:F, B16, NhatKy_ViPham!C:C, "T30") - SUMIFS(NhatKy_ViPham!K:K, NhatKy_ViPham!E:E, "12_Toan_C", NhatKy_ViPham!F:F, B16, NhatKy_ViPham!C:C, "T30")</f>
        <v>100</v>
      </c>
      <c r="AV16" s="6">
        <f>100 + SUMIFS(NhatKy_ViPham!J:J, NhatKy_ViPham!E:E, "12_Toan_C", NhatKy_ViPham!F:F, B16, NhatKy_ViPham!C:C, "T31") - SUMIFS(NhatKy_ViPham!K:K, NhatKy_ViPham!E:E, "12_Toan_C", NhatKy_ViPham!F:F, B16, NhatKy_ViPham!C:C, "T31")</f>
        <v>100</v>
      </c>
      <c r="AW16" s="6">
        <f>100 + SUMIFS(NhatKy_ViPham!J:J, NhatKy_ViPham!E:E, "12_Toan_C", NhatKy_ViPham!F:F, B16, NhatKy_ViPham!C:C, "T32") - SUMIFS(NhatKy_ViPham!K:K, NhatKy_ViPham!E:E, "12_Toan_C", NhatKy_ViPham!F:F, B16, NhatKy_ViPham!C:C, "T32")</f>
        <v>100</v>
      </c>
      <c r="AX16" s="6">
        <f>100 + SUMIFS(NhatKy_ViPham!J:J, NhatKy_ViPham!E:E, "12_Toan_C", NhatKy_ViPham!F:F, B16, NhatKy_ViPham!C:C, "T33") - SUMIFS(NhatKy_ViPham!K:K, NhatKy_ViPham!E:E, "12_Toan_C", NhatKy_ViPham!F:F, B16, NhatKy_ViPham!C:C, "T33")</f>
        <v>100</v>
      </c>
      <c r="AY16" s="6">
        <f>100 + SUMIFS(NhatKy_ViPham!J:J, NhatKy_ViPham!E:E, "12_Toan_C", NhatKy_ViPham!F:F, B16, NhatKy_ViPham!C:C, "T34") - SUMIFS(NhatKy_ViPham!K:K, NhatKy_ViPham!E:E, "12_Toan_C", NhatKy_ViPham!F:F, B16, NhatKy_ViPham!C:C, "T34")</f>
        <v>100</v>
      </c>
      <c r="AZ16" s="6">
        <f>100 + SUMIFS(NhatKy_ViPham!J:J, NhatKy_ViPham!E:E, "12_Toan_C", NhatKy_ViPham!F:F, B16, NhatKy_ViPham!C:C, "T35") - SUMIFS(NhatKy_ViPham!K:K, NhatKy_ViPham!E:E, "12_Toan_C", NhatKy_ViPham!F:F, B16, NhatKy_ViPham!C:C, "T35")</f>
        <v>100</v>
      </c>
      <c r="BA16" s="12">
        <f t="shared" si="0"/>
        <v>100</v>
      </c>
      <c r="BB16" s="11" t="s">
        <v>430</v>
      </c>
      <c r="BC16" s="16" t="str">
        <f t="shared" si="1"/>
        <v>Tốt</v>
      </c>
      <c r="BD16" s="15" t="str">
        <f t="shared" si="2"/>
        <v>🟢 BÌNH THƯỜNG</v>
      </c>
    </row>
    <row r="17" spans="1:56" x14ac:dyDescent="0.25">
      <c r="A17" s="4">
        <v>9</v>
      </c>
      <c r="B17" s="10" t="s">
        <v>2348</v>
      </c>
      <c r="C17" s="4" t="s">
        <v>2349</v>
      </c>
      <c r="D17" s="4" t="s">
        <v>435</v>
      </c>
      <c r="E17" s="11" t="s">
        <v>430</v>
      </c>
      <c r="F17" s="7">
        <f>SUMIFS(NhatKy_ViPham!K:K, NhatKy_ViPham!E:E, "12_Toan_C", NhatKy_ViPham!F:F, B17, NhatKy_ViPham!H:H, "L01")</f>
        <v>0</v>
      </c>
      <c r="G17" s="7">
        <f>SUMIFS(NhatKy_ViPham!K:K, NhatKy_ViPham!E:E, "12_Toan_C", NhatKy_ViPham!F:F, B17, NhatKy_ViPham!H:H, "L02")</f>
        <v>0</v>
      </c>
      <c r="H17" s="7">
        <f>SUMIFS(NhatKy_ViPham!K:K, NhatKy_ViPham!E:E, "12_Toan_C", NhatKy_ViPham!F:F, B17, NhatKy_ViPham!H:H, "L03")</f>
        <v>0</v>
      </c>
      <c r="I17" s="7">
        <f>SUMIFS(NhatKy_ViPham!K:K, NhatKy_ViPham!E:E, "12_Toan_C", NhatKy_ViPham!F:F, B17, NhatKy_ViPham!H:H, "L04")</f>
        <v>0</v>
      </c>
      <c r="J17" s="7">
        <f>SUMIFS(NhatKy_ViPham!K:K, NhatKy_ViPham!E:E, "12_Toan_C", NhatKy_ViPham!F:F, B17, NhatKy_ViPham!H:H, "L05")</f>
        <v>0</v>
      </c>
      <c r="K17" s="7">
        <f>SUMIFS(NhatKy_ViPham!K:K, NhatKy_ViPham!E:E, "12_Toan_C", NhatKy_ViPham!F:F, B17, NhatKy_ViPham!H:H, "L06")</f>
        <v>0</v>
      </c>
      <c r="L17" s="7">
        <f>SUMIFS(NhatKy_ViPham!K:K, NhatKy_ViPham!E:E, "12_Toan_C", NhatKy_ViPham!F:F, B17, NhatKy_ViPham!H:H, "L07")</f>
        <v>0</v>
      </c>
      <c r="M17" s="7">
        <f>SUMIFS(NhatKy_ViPham!K:K, NhatKy_ViPham!E:E, "12_Toan_C", NhatKy_ViPham!F:F, B17, NhatKy_ViPham!H:H, "L08")</f>
        <v>0</v>
      </c>
      <c r="N17" s="7">
        <f>SUMIFS(NhatKy_ViPham!K:K, NhatKy_ViPham!E:E, "12_Toan_C", NhatKy_ViPham!F:F, B17, NhatKy_ViPham!H:H, "L09")</f>
        <v>0</v>
      </c>
      <c r="O17" s="7">
        <f>SUMIFS(NhatKy_ViPham!K:K, NhatKy_ViPham!E:E, "12_Toan_C", NhatKy_ViPham!F:F, B17, NhatKy_ViPham!H:H, "L10")</f>
        <v>0</v>
      </c>
      <c r="P17" s="12">
        <f>SUMIFS(NhatKy_ViPham!J:J, NhatKy_ViPham!E:E, "12_Toan_C", NhatKy_ViPham!F:F, B17)</f>
        <v>0</v>
      </c>
      <c r="Q17" s="13">
        <f>SUMIFS(NhatKy_ViPham!K:K, NhatKy_ViPham!E:E, "12_Toan_C", NhatKy_ViPham!F:F, B17)</f>
        <v>0</v>
      </c>
      <c r="R17" s="7">
        <f>100 + SUMIFS(NhatKy_ViPham!J:J, NhatKy_ViPham!E:E, "12_Toan_C", NhatKy_ViPham!F:F, B17, NhatKy_ViPham!C:C, "T1") - SUMIFS(NhatKy_ViPham!K:K, NhatKy_ViPham!E:E, "12_Toan_C", NhatKy_ViPham!F:F, B17, NhatKy_ViPham!C:C, "T1")</f>
        <v>100</v>
      </c>
      <c r="S17" s="7">
        <f>100 + SUMIFS(NhatKy_ViPham!J:J, NhatKy_ViPham!E:E, "12_Toan_C", NhatKy_ViPham!F:F, B17, NhatKy_ViPham!C:C, "T2") - SUMIFS(NhatKy_ViPham!K:K, NhatKy_ViPham!E:E, "12_Toan_C", NhatKy_ViPham!F:F, B17, NhatKy_ViPham!C:C, "T2")</f>
        <v>100</v>
      </c>
      <c r="T17" s="7">
        <f>100 + SUMIFS(NhatKy_ViPham!J:J, NhatKy_ViPham!E:E, "12_Toan_C", NhatKy_ViPham!F:F, B17, NhatKy_ViPham!C:C, "T3") - SUMIFS(NhatKy_ViPham!K:K, NhatKy_ViPham!E:E, "12_Toan_C", NhatKy_ViPham!F:F, B17, NhatKy_ViPham!C:C, "T3")</f>
        <v>100</v>
      </c>
      <c r="U17" s="7">
        <f>100 + SUMIFS(NhatKy_ViPham!J:J, NhatKy_ViPham!E:E, "12_Toan_C", NhatKy_ViPham!F:F, B17, NhatKy_ViPham!C:C, "T4") - SUMIFS(NhatKy_ViPham!K:K, NhatKy_ViPham!E:E, "12_Toan_C", NhatKy_ViPham!F:F, B17, NhatKy_ViPham!C:C, "T4")</f>
        <v>100</v>
      </c>
      <c r="V17" s="7">
        <f>100 + SUMIFS(NhatKy_ViPham!J:J, NhatKy_ViPham!E:E, "12_Toan_C", NhatKy_ViPham!F:F, B17, NhatKy_ViPham!C:C, "T5") - SUMIFS(NhatKy_ViPham!K:K, NhatKy_ViPham!E:E, "12_Toan_C", NhatKy_ViPham!F:F, B17, NhatKy_ViPham!C:C, "T5")</f>
        <v>100</v>
      </c>
      <c r="W17" s="7">
        <f>100 + SUMIFS(NhatKy_ViPham!J:J, NhatKy_ViPham!E:E, "12_Toan_C", NhatKy_ViPham!F:F, B17, NhatKy_ViPham!C:C, "T6") - SUMIFS(NhatKy_ViPham!K:K, NhatKy_ViPham!E:E, "12_Toan_C", NhatKy_ViPham!F:F, B17, NhatKy_ViPham!C:C, "T6")</f>
        <v>100</v>
      </c>
      <c r="X17" s="7">
        <f>100 + SUMIFS(NhatKy_ViPham!J:J, NhatKy_ViPham!E:E, "12_Toan_C", NhatKy_ViPham!F:F, B17, NhatKy_ViPham!C:C, "T7") - SUMIFS(NhatKy_ViPham!K:K, NhatKy_ViPham!E:E, "12_Toan_C", NhatKy_ViPham!F:F, B17, NhatKy_ViPham!C:C, "T7")</f>
        <v>100</v>
      </c>
      <c r="Y17" s="7">
        <f>100 + SUMIFS(NhatKy_ViPham!J:J, NhatKy_ViPham!E:E, "12_Toan_C", NhatKy_ViPham!F:F, B17, NhatKy_ViPham!C:C, "T8") - SUMIFS(NhatKy_ViPham!K:K, NhatKy_ViPham!E:E, "12_Toan_C", NhatKy_ViPham!F:F, B17, NhatKy_ViPham!C:C, "T8")</f>
        <v>100</v>
      </c>
      <c r="Z17" s="7">
        <f>100 + SUMIFS(NhatKy_ViPham!J:J, NhatKy_ViPham!E:E, "12_Toan_C", NhatKy_ViPham!F:F, B17, NhatKy_ViPham!C:C, "T9") - SUMIFS(NhatKy_ViPham!K:K, NhatKy_ViPham!E:E, "12_Toan_C", NhatKy_ViPham!F:F, B17, NhatKy_ViPham!C:C, "T9")</f>
        <v>100</v>
      </c>
      <c r="AA17" s="7">
        <f>100 + SUMIFS(NhatKy_ViPham!J:J, NhatKy_ViPham!E:E, "12_Toan_C", NhatKy_ViPham!F:F, B17, NhatKy_ViPham!C:C, "T10") - SUMIFS(NhatKy_ViPham!K:K, NhatKy_ViPham!E:E, "12_Toan_C", NhatKy_ViPham!F:F, B17, NhatKy_ViPham!C:C, "T10")</f>
        <v>100</v>
      </c>
      <c r="AB17" s="7">
        <f>100 + SUMIFS(NhatKy_ViPham!J:J, NhatKy_ViPham!E:E, "12_Toan_C", NhatKy_ViPham!F:F, B17, NhatKy_ViPham!C:C, "T11") - SUMIFS(NhatKy_ViPham!K:K, NhatKy_ViPham!E:E, "12_Toan_C", NhatKy_ViPham!F:F, B17, NhatKy_ViPham!C:C, "T11")</f>
        <v>100</v>
      </c>
      <c r="AC17" s="7">
        <f>100 + SUMIFS(NhatKy_ViPham!J:J, NhatKy_ViPham!E:E, "12_Toan_C", NhatKy_ViPham!F:F, B17, NhatKy_ViPham!C:C, "T12") - SUMIFS(NhatKy_ViPham!K:K, NhatKy_ViPham!E:E, "12_Toan_C", NhatKy_ViPham!F:F, B17, NhatKy_ViPham!C:C, "T12")</f>
        <v>100</v>
      </c>
      <c r="AD17" s="7">
        <f>100 + SUMIFS(NhatKy_ViPham!J:J, NhatKy_ViPham!E:E, "12_Toan_C", NhatKy_ViPham!F:F, B17, NhatKy_ViPham!C:C, "T13") - SUMIFS(NhatKy_ViPham!K:K, NhatKy_ViPham!E:E, "12_Toan_C", NhatKy_ViPham!F:F, B17, NhatKy_ViPham!C:C, "T13")</f>
        <v>100</v>
      </c>
      <c r="AE17" s="7">
        <f>100 + SUMIFS(NhatKy_ViPham!J:J, NhatKy_ViPham!E:E, "12_Toan_C", NhatKy_ViPham!F:F, B17, NhatKy_ViPham!C:C, "T14") - SUMIFS(NhatKy_ViPham!K:K, NhatKy_ViPham!E:E, "12_Toan_C", NhatKy_ViPham!F:F, B17, NhatKy_ViPham!C:C, "T14")</f>
        <v>100</v>
      </c>
      <c r="AF17" s="7">
        <f>100 + SUMIFS(NhatKy_ViPham!J:J, NhatKy_ViPham!E:E, "12_Toan_C", NhatKy_ViPham!F:F, B17, NhatKy_ViPham!C:C, "T15") - SUMIFS(NhatKy_ViPham!K:K, NhatKy_ViPham!E:E, "12_Toan_C", NhatKy_ViPham!F:F, B17, NhatKy_ViPham!C:C, "T15")</f>
        <v>100</v>
      </c>
      <c r="AG17" s="7">
        <f>100 + SUMIFS(NhatKy_ViPham!J:J, NhatKy_ViPham!E:E, "12_Toan_C", NhatKy_ViPham!F:F, B17, NhatKy_ViPham!C:C, "T16") - SUMIFS(NhatKy_ViPham!K:K, NhatKy_ViPham!E:E, "12_Toan_C", NhatKy_ViPham!F:F, B17, NhatKy_ViPham!C:C, "T16")</f>
        <v>100</v>
      </c>
      <c r="AH17" s="7">
        <f>100 + SUMIFS(NhatKy_ViPham!J:J, NhatKy_ViPham!E:E, "12_Toan_C", NhatKy_ViPham!F:F, B17, NhatKy_ViPham!C:C, "T17") - SUMIFS(NhatKy_ViPham!K:K, NhatKy_ViPham!E:E, "12_Toan_C", NhatKy_ViPham!F:F, B17, NhatKy_ViPham!C:C, "T17")</f>
        <v>100</v>
      </c>
      <c r="AI17" s="7">
        <f>100 + SUMIFS(NhatKy_ViPham!J:J, NhatKy_ViPham!E:E, "12_Toan_C", NhatKy_ViPham!F:F, B17, NhatKy_ViPham!C:C, "T18") - SUMIFS(NhatKy_ViPham!K:K, NhatKy_ViPham!E:E, "12_Toan_C", NhatKy_ViPham!F:F, B17, NhatKy_ViPham!C:C, "T18")</f>
        <v>100</v>
      </c>
      <c r="AJ17" s="7">
        <f>100 + SUMIFS(NhatKy_ViPham!J:J, NhatKy_ViPham!E:E, "12_Toan_C", NhatKy_ViPham!F:F, B17, NhatKy_ViPham!C:C, "T19") - SUMIFS(NhatKy_ViPham!K:K, NhatKy_ViPham!E:E, "12_Toan_C", NhatKy_ViPham!F:F, B17, NhatKy_ViPham!C:C, "T19")</f>
        <v>100</v>
      </c>
      <c r="AK17" s="7">
        <f>100 + SUMIFS(NhatKy_ViPham!J:J, NhatKy_ViPham!E:E, "12_Toan_C", NhatKy_ViPham!F:F, B17, NhatKy_ViPham!C:C, "T20") - SUMIFS(NhatKy_ViPham!K:K, NhatKy_ViPham!E:E, "12_Toan_C", NhatKy_ViPham!F:F, B17, NhatKy_ViPham!C:C, "T20")</f>
        <v>100</v>
      </c>
      <c r="AL17" s="7">
        <f>100 + SUMIFS(NhatKy_ViPham!J:J, NhatKy_ViPham!E:E, "12_Toan_C", NhatKy_ViPham!F:F, B17, NhatKy_ViPham!C:C, "T21") - SUMIFS(NhatKy_ViPham!K:K, NhatKy_ViPham!E:E, "12_Toan_C", NhatKy_ViPham!F:F, B17, NhatKy_ViPham!C:C, "T21")</f>
        <v>100</v>
      </c>
      <c r="AM17" s="7">
        <f>100 + SUMIFS(NhatKy_ViPham!J:J, NhatKy_ViPham!E:E, "12_Toan_C", NhatKy_ViPham!F:F, B17, NhatKy_ViPham!C:C, "T22") - SUMIFS(NhatKy_ViPham!K:K, NhatKy_ViPham!E:E, "12_Toan_C", NhatKy_ViPham!F:F, B17, NhatKy_ViPham!C:C, "T22")</f>
        <v>100</v>
      </c>
      <c r="AN17" s="7">
        <f>100 + SUMIFS(NhatKy_ViPham!J:J, NhatKy_ViPham!E:E, "12_Toan_C", NhatKy_ViPham!F:F, B17, NhatKy_ViPham!C:C, "T23") - SUMIFS(NhatKy_ViPham!K:K, NhatKy_ViPham!E:E, "12_Toan_C", NhatKy_ViPham!F:F, B17, NhatKy_ViPham!C:C, "T23")</f>
        <v>100</v>
      </c>
      <c r="AO17" s="7">
        <f>100 + SUMIFS(NhatKy_ViPham!J:J, NhatKy_ViPham!E:E, "12_Toan_C", NhatKy_ViPham!F:F, B17, NhatKy_ViPham!C:C, "T24") - SUMIFS(NhatKy_ViPham!K:K, NhatKy_ViPham!E:E, "12_Toan_C", NhatKy_ViPham!F:F, B17, NhatKy_ViPham!C:C, "T24")</f>
        <v>100</v>
      </c>
      <c r="AP17" s="7">
        <f>100 + SUMIFS(NhatKy_ViPham!J:J, NhatKy_ViPham!E:E, "12_Toan_C", NhatKy_ViPham!F:F, B17, NhatKy_ViPham!C:C, "T25") - SUMIFS(NhatKy_ViPham!K:K, NhatKy_ViPham!E:E, "12_Toan_C", NhatKy_ViPham!F:F, B17, NhatKy_ViPham!C:C, "T25")</f>
        <v>100</v>
      </c>
      <c r="AQ17" s="7">
        <f>100 + SUMIFS(NhatKy_ViPham!J:J, NhatKy_ViPham!E:E, "12_Toan_C", NhatKy_ViPham!F:F, B17, NhatKy_ViPham!C:C, "T26") - SUMIFS(NhatKy_ViPham!K:K, NhatKy_ViPham!E:E, "12_Toan_C", NhatKy_ViPham!F:F, B17, NhatKy_ViPham!C:C, "T26")</f>
        <v>100</v>
      </c>
      <c r="AR17" s="7">
        <f>100 + SUMIFS(NhatKy_ViPham!J:J, NhatKy_ViPham!E:E, "12_Toan_C", NhatKy_ViPham!F:F, B17, NhatKy_ViPham!C:C, "T27") - SUMIFS(NhatKy_ViPham!K:K, NhatKy_ViPham!E:E, "12_Toan_C", NhatKy_ViPham!F:F, B17, NhatKy_ViPham!C:C, "T27")</f>
        <v>100</v>
      </c>
      <c r="AS17" s="7">
        <f>100 + SUMIFS(NhatKy_ViPham!J:J, NhatKy_ViPham!E:E, "12_Toan_C", NhatKy_ViPham!F:F, B17, NhatKy_ViPham!C:C, "T28") - SUMIFS(NhatKy_ViPham!K:K, NhatKy_ViPham!E:E, "12_Toan_C", NhatKy_ViPham!F:F, B17, NhatKy_ViPham!C:C, "T28")</f>
        <v>100</v>
      </c>
      <c r="AT17" s="7">
        <f>100 + SUMIFS(NhatKy_ViPham!J:J, NhatKy_ViPham!E:E, "12_Toan_C", NhatKy_ViPham!F:F, B17, NhatKy_ViPham!C:C, "T29") - SUMIFS(NhatKy_ViPham!K:K, NhatKy_ViPham!E:E, "12_Toan_C", NhatKy_ViPham!F:F, B17, NhatKy_ViPham!C:C, "T29")</f>
        <v>100</v>
      </c>
      <c r="AU17" s="7">
        <f>100 + SUMIFS(NhatKy_ViPham!J:J, NhatKy_ViPham!E:E, "12_Toan_C", NhatKy_ViPham!F:F, B17, NhatKy_ViPham!C:C, "T30") - SUMIFS(NhatKy_ViPham!K:K, NhatKy_ViPham!E:E, "12_Toan_C", NhatKy_ViPham!F:F, B17, NhatKy_ViPham!C:C, "T30")</f>
        <v>100</v>
      </c>
      <c r="AV17" s="7">
        <f>100 + SUMIFS(NhatKy_ViPham!J:J, NhatKy_ViPham!E:E, "12_Toan_C", NhatKy_ViPham!F:F, B17, NhatKy_ViPham!C:C, "T31") - SUMIFS(NhatKy_ViPham!K:K, NhatKy_ViPham!E:E, "12_Toan_C", NhatKy_ViPham!F:F, B17, NhatKy_ViPham!C:C, "T31")</f>
        <v>100</v>
      </c>
      <c r="AW17" s="7">
        <f>100 + SUMIFS(NhatKy_ViPham!J:J, NhatKy_ViPham!E:E, "12_Toan_C", NhatKy_ViPham!F:F, B17, NhatKy_ViPham!C:C, "T32") - SUMIFS(NhatKy_ViPham!K:K, NhatKy_ViPham!E:E, "12_Toan_C", NhatKy_ViPham!F:F, B17, NhatKy_ViPham!C:C, "T32")</f>
        <v>100</v>
      </c>
      <c r="AX17" s="7">
        <f>100 + SUMIFS(NhatKy_ViPham!J:J, NhatKy_ViPham!E:E, "12_Toan_C", NhatKy_ViPham!F:F, B17, NhatKy_ViPham!C:C, "T33") - SUMIFS(NhatKy_ViPham!K:K, NhatKy_ViPham!E:E, "12_Toan_C", NhatKy_ViPham!F:F, B17, NhatKy_ViPham!C:C, "T33")</f>
        <v>100</v>
      </c>
      <c r="AY17" s="7">
        <f>100 + SUMIFS(NhatKy_ViPham!J:J, NhatKy_ViPham!E:E, "12_Toan_C", NhatKy_ViPham!F:F, B17, NhatKy_ViPham!C:C, "T34") - SUMIFS(NhatKy_ViPham!K:K, NhatKy_ViPham!E:E, "12_Toan_C", NhatKy_ViPham!F:F, B17, NhatKy_ViPham!C:C, "T34")</f>
        <v>100</v>
      </c>
      <c r="AZ17" s="7">
        <f>100 + SUMIFS(NhatKy_ViPham!J:J, NhatKy_ViPham!E:E, "12_Toan_C", NhatKy_ViPham!F:F, B17, NhatKy_ViPham!C:C, "T35") - SUMIFS(NhatKy_ViPham!K:K, NhatKy_ViPham!E:E, "12_Toan_C", NhatKy_ViPham!F:F, B17, NhatKy_ViPham!C:C, "T35")</f>
        <v>100</v>
      </c>
      <c r="BA17" s="12">
        <f t="shared" si="0"/>
        <v>100</v>
      </c>
      <c r="BB17" s="11" t="s">
        <v>430</v>
      </c>
      <c r="BC17" s="14" t="str">
        <f t="shared" si="1"/>
        <v>Tốt</v>
      </c>
      <c r="BD17" s="10" t="str">
        <f t="shared" si="2"/>
        <v>🟢 BÌNH THƯỜNG</v>
      </c>
    </row>
    <row r="18" spans="1:56" x14ac:dyDescent="0.25">
      <c r="A18" s="5">
        <v>10</v>
      </c>
      <c r="B18" s="15" t="s">
        <v>1540</v>
      </c>
      <c r="C18" s="5" t="s">
        <v>2350</v>
      </c>
      <c r="D18" s="5" t="s">
        <v>435</v>
      </c>
      <c r="E18" s="11" t="s">
        <v>430</v>
      </c>
      <c r="F18" s="6">
        <f>SUMIFS(NhatKy_ViPham!K:K, NhatKy_ViPham!E:E, "12_Toan_C", NhatKy_ViPham!F:F, B18, NhatKy_ViPham!H:H, "L01")</f>
        <v>0</v>
      </c>
      <c r="G18" s="6">
        <f>SUMIFS(NhatKy_ViPham!K:K, NhatKy_ViPham!E:E, "12_Toan_C", NhatKy_ViPham!F:F, B18, NhatKy_ViPham!H:H, "L02")</f>
        <v>0</v>
      </c>
      <c r="H18" s="6">
        <f>SUMIFS(NhatKy_ViPham!K:K, NhatKy_ViPham!E:E, "12_Toan_C", NhatKy_ViPham!F:F, B18, NhatKy_ViPham!H:H, "L03")</f>
        <v>0</v>
      </c>
      <c r="I18" s="6">
        <f>SUMIFS(NhatKy_ViPham!K:K, NhatKy_ViPham!E:E, "12_Toan_C", NhatKy_ViPham!F:F, B18, NhatKy_ViPham!H:H, "L04")</f>
        <v>0</v>
      </c>
      <c r="J18" s="6">
        <f>SUMIFS(NhatKy_ViPham!K:K, NhatKy_ViPham!E:E, "12_Toan_C", NhatKy_ViPham!F:F, B18, NhatKy_ViPham!H:H, "L05")</f>
        <v>0</v>
      </c>
      <c r="K18" s="6">
        <f>SUMIFS(NhatKy_ViPham!K:K, NhatKy_ViPham!E:E, "12_Toan_C", NhatKy_ViPham!F:F, B18, NhatKy_ViPham!H:H, "L06")</f>
        <v>0</v>
      </c>
      <c r="L18" s="6">
        <f>SUMIFS(NhatKy_ViPham!K:K, NhatKy_ViPham!E:E, "12_Toan_C", NhatKy_ViPham!F:F, B18, NhatKy_ViPham!H:H, "L07")</f>
        <v>0</v>
      </c>
      <c r="M18" s="6">
        <f>SUMIFS(NhatKy_ViPham!K:K, NhatKy_ViPham!E:E, "12_Toan_C", NhatKy_ViPham!F:F, B18, NhatKy_ViPham!H:H, "L08")</f>
        <v>0</v>
      </c>
      <c r="N18" s="6">
        <f>SUMIFS(NhatKy_ViPham!K:K, NhatKy_ViPham!E:E, "12_Toan_C", NhatKy_ViPham!F:F, B18, NhatKy_ViPham!H:H, "L09")</f>
        <v>0</v>
      </c>
      <c r="O18" s="6">
        <f>SUMIFS(NhatKy_ViPham!K:K, NhatKy_ViPham!E:E, "12_Toan_C", NhatKy_ViPham!F:F, B18, NhatKy_ViPham!H:H, "L10")</f>
        <v>0</v>
      </c>
      <c r="P18" s="12">
        <f>SUMIFS(NhatKy_ViPham!J:J, NhatKy_ViPham!E:E, "12_Toan_C", NhatKy_ViPham!F:F, B18)</f>
        <v>0</v>
      </c>
      <c r="Q18" s="13">
        <f>SUMIFS(NhatKy_ViPham!K:K, NhatKy_ViPham!E:E, "12_Toan_C", NhatKy_ViPham!F:F, B18)</f>
        <v>0</v>
      </c>
      <c r="R18" s="6">
        <f>100 + SUMIFS(NhatKy_ViPham!J:J, NhatKy_ViPham!E:E, "12_Toan_C", NhatKy_ViPham!F:F, B18, NhatKy_ViPham!C:C, "T1") - SUMIFS(NhatKy_ViPham!K:K, NhatKy_ViPham!E:E, "12_Toan_C", NhatKy_ViPham!F:F, B18, NhatKy_ViPham!C:C, "T1")</f>
        <v>100</v>
      </c>
      <c r="S18" s="6">
        <f>100 + SUMIFS(NhatKy_ViPham!J:J, NhatKy_ViPham!E:E, "12_Toan_C", NhatKy_ViPham!F:F, B18, NhatKy_ViPham!C:C, "T2") - SUMIFS(NhatKy_ViPham!K:K, NhatKy_ViPham!E:E, "12_Toan_C", NhatKy_ViPham!F:F, B18, NhatKy_ViPham!C:C, "T2")</f>
        <v>100</v>
      </c>
      <c r="T18" s="6">
        <f>100 + SUMIFS(NhatKy_ViPham!J:J, NhatKy_ViPham!E:E, "12_Toan_C", NhatKy_ViPham!F:F, B18, NhatKy_ViPham!C:C, "T3") - SUMIFS(NhatKy_ViPham!K:K, NhatKy_ViPham!E:E, "12_Toan_C", NhatKy_ViPham!F:F, B18, NhatKy_ViPham!C:C, "T3")</f>
        <v>100</v>
      </c>
      <c r="U18" s="6">
        <f>100 + SUMIFS(NhatKy_ViPham!J:J, NhatKy_ViPham!E:E, "12_Toan_C", NhatKy_ViPham!F:F, B18, NhatKy_ViPham!C:C, "T4") - SUMIFS(NhatKy_ViPham!K:K, NhatKy_ViPham!E:E, "12_Toan_C", NhatKy_ViPham!F:F, B18, NhatKy_ViPham!C:C, "T4")</f>
        <v>100</v>
      </c>
      <c r="V18" s="6">
        <f>100 + SUMIFS(NhatKy_ViPham!J:J, NhatKy_ViPham!E:E, "12_Toan_C", NhatKy_ViPham!F:F, B18, NhatKy_ViPham!C:C, "T5") - SUMIFS(NhatKy_ViPham!K:K, NhatKy_ViPham!E:E, "12_Toan_C", NhatKy_ViPham!F:F, B18, NhatKy_ViPham!C:C, "T5")</f>
        <v>100</v>
      </c>
      <c r="W18" s="6">
        <f>100 + SUMIFS(NhatKy_ViPham!J:J, NhatKy_ViPham!E:E, "12_Toan_C", NhatKy_ViPham!F:F, B18, NhatKy_ViPham!C:C, "T6") - SUMIFS(NhatKy_ViPham!K:K, NhatKy_ViPham!E:E, "12_Toan_C", NhatKy_ViPham!F:F, B18, NhatKy_ViPham!C:C, "T6")</f>
        <v>100</v>
      </c>
      <c r="X18" s="6">
        <f>100 + SUMIFS(NhatKy_ViPham!J:J, NhatKy_ViPham!E:E, "12_Toan_C", NhatKy_ViPham!F:F, B18, NhatKy_ViPham!C:C, "T7") - SUMIFS(NhatKy_ViPham!K:K, NhatKy_ViPham!E:E, "12_Toan_C", NhatKy_ViPham!F:F, B18, NhatKy_ViPham!C:C, "T7")</f>
        <v>100</v>
      </c>
      <c r="Y18" s="6">
        <f>100 + SUMIFS(NhatKy_ViPham!J:J, NhatKy_ViPham!E:E, "12_Toan_C", NhatKy_ViPham!F:F, B18, NhatKy_ViPham!C:C, "T8") - SUMIFS(NhatKy_ViPham!K:K, NhatKy_ViPham!E:E, "12_Toan_C", NhatKy_ViPham!F:F, B18, NhatKy_ViPham!C:C, "T8")</f>
        <v>100</v>
      </c>
      <c r="Z18" s="6">
        <f>100 + SUMIFS(NhatKy_ViPham!J:J, NhatKy_ViPham!E:E, "12_Toan_C", NhatKy_ViPham!F:F, B18, NhatKy_ViPham!C:C, "T9") - SUMIFS(NhatKy_ViPham!K:K, NhatKy_ViPham!E:E, "12_Toan_C", NhatKy_ViPham!F:F, B18, NhatKy_ViPham!C:C, "T9")</f>
        <v>100</v>
      </c>
      <c r="AA18" s="6">
        <f>100 + SUMIFS(NhatKy_ViPham!J:J, NhatKy_ViPham!E:E, "12_Toan_C", NhatKy_ViPham!F:F, B18, NhatKy_ViPham!C:C, "T10") - SUMIFS(NhatKy_ViPham!K:K, NhatKy_ViPham!E:E, "12_Toan_C", NhatKy_ViPham!F:F, B18, NhatKy_ViPham!C:C, "T10")</f>
        <v>100</v>
      </c>
      <c r="AB18" s="6">
        <f>100 + SUMIFS(NhatKy_ViPham!J:J, NhatKy_ViPham!E:E, "12_Toan_C", NhatKy_ViPham!F:F, B18, NhatKy_ViPham!C:C, "T11") - SUMIFS(NhatKy_ViPham!K:K, NhatKy_ViPham!E:E, "12_Toan_C", NhatKy_ViPham!F:F, B18, NhatKy_ViPham!C:C, "T11")</f>
        <v>100</v>
      </c>
      <c r="AC18" s="6">
        <f>100 + SUMIFS(NhatKy_ViPham!J:J, NhatKy_ViPham!E:E, "12_Toan_C", NhatKy_ViPham!F:F, B18, NhatKy_ViPham!C:C, "T12") - SUMIFS(NhatKy_ViPham!K:K, NhatKy_ViPham!E:E, "12_Toan_C", NhatKy_ViPham!F:F, B18, NhatKy_ViPham!C:C, "T12")</f>
        <v>100</v>
      </c>
      <c r="AD18" s="6">
        <f>100 + SUMIFS(NhatKy_ViPham!J:J, NhatKy_ViPham!E:E, "12_Toan_C", NhatKy_ViPham!F:F, B18, NhatKy_ViPham!C:C, "T13") - SUMIFS(NhatKy_ViPham!K:K, NhatKy_ViPham!E:E, "12_Toan_C", NhatKy_ViPham!F:F, B18, NhatKy_ViPham!C:C, "T13")</f>
        <v>100</v>
      </c>
      <c r="AE18" s="6">
        <f>100 + SUMIFS(NhatKy_ViPham!J:J, NhatKy_ViPham!E:E, "12_Toan_C", NhatKy_ViPham!F:F, B18, NhatKy_ViPham!C:C, "T14") - SUMIFS(NhatKy_ViPham!K:K, NhatKy_ViPham!E:E, "12_Toan_C", NhatKy_ViPham!F:F, B18, NhatKy_ViPham!C:C, "T14")</f>
        <v>100</v>
      </c>
      <c r="AF18" s="6">
        <f>100 + SUMIFS(NhatKy_ViPham!J:J, NhatKy_ViPham!E:E, "12_Toan_C", NhatKy_ViPham!F:F, B18, NhatKy_ViPham!C:C, "T15") - SUMIFS(NhatKy_ViPham!K:K, NhatKy_ViPham!E:E, "12_Toan_C", NhatKy_ViPham!F:F, B18, NhatKy_ViPham!C:C, "T15")</f>
        <v>100</v>
      </c>
      <c r="AG18" s="6">
        <f>100 + SUMIFS(NhatKy_ViPham!J:J, NhatKy_ViPham!E:E, "12_Toan_C", NhatKy_ViPham!F:F, B18, NhatKy_ViPham!C:C, "T16") - SUMIFS(NhatKy_ViPham!K:K, NhatKy_ViPham!E:E, "12_Toan_C", NhatKy_ViPham!F:F, B18, NhatKy_ViPham!C:C, "T16")</f>
        <v>100</v>
      </c>
      <c r="AH18" s="6">
        <f>100 + SUMIFS(NhatKy_ViPham!J:J, NhatKy_ViPham!E:E, "12_Toan_C", NhatKy_ViPham!F:F, B18, NhatKy_ViPham!C:C, "T17") - SUMIFS(NhatKy_ViPham!K:K, NhatKy_ViPham!E:E, "12_Toan_C", NhatKy_ViPham!F:F, B18, NhatKy_ViPham!C:C, "T17")</f>
        <v>100</v>
      </c>
      <c r="AI18" s="6">
        <f>100 + SUMIFS(NhatKy_ViPham!J:J, NhatKy_ViPham!E:E, "12_Toan_C", NhatKy_ViPham!F:F, B18, NhatKy_ViPham!C:C, "T18") - SUMIFS(NhatKy_ViPham!K:K, NhatKy_ViPham!E:E, "12_Toan_C", NhatKy_ViPham!F:F, B18, NhatKy_ViPham!C:C, "T18")</f>
        <v>100</v>
      </c>
      <c r="AJ18" s="6">
        <f>100 + SUMIFS(NhatKy_ViPham!J:J, NhatKy_ViPham!E:E, "12_Toan_C", NhatKy_ViPham!F:F, B18, NhatKy_ViPham!C:C, "T19") - SUMIFS(NhatKy_ViPham!K:K, NhatKy_ViPham!E:E, "12_Toan_C", NhatKy_ViPham!F:F, B18, NhatKy_ViPham!C:C, "T19")</f>
        <v>100</v>
      </c>
      <c r="AK18" s="6">
        <f>100 + SUMIFS(NhatKy_ViPham!J:J, NhatKy_ViPham!E:E, "12_Toan_C", NhatKy_ViPham!F:F, B18, NhatKy_ViPham!C:C, "T20") - SUMIFS(NhatKy_ViPham!K:K, NhatKy_ViPham!E:E, "12_Toan_C", NhatKy_ViPham!F:F, B18, NhatKy_ViPham!C:C, "T20")</f>
        <v>100</v>
      </c>
      <c r="AL18" s="6">
        <f>100 + SUMIFS(NhatKy_ViPham!J:J, NhatKy_ViPham!E:E, "12_Toan_C", NhatKy_ViPham!F:F, B18, NhatKy_ViPham!C:C, "T21") - SUMIFS(NhatKy_ViPham!K:K, NhatKy_ViPham!E:E, "12_Toan_C", NhatKy_ViPham!F:F, B18, NhatKy_ViPham!C:C, "T21")</f>
        <v>100</v>
      </c>
      <c r="AM18" s="6">
        <f>100 + SUMIFS(NhatKy_ViPham!J:J, NhatKy_ViPham!E:E, "12_Toan_C", NhatKy_ViPham!F:F, B18, NhatKy_ViPham!C:C, "T22") - SUMIFS(NhatKy_ViPham!K:K, NhatKy_ViPham!E:E, "12_Toan_C", NhatKy_ViPham!F:F, B18, NhatKy_ViPham!C:C, "T22")</f>
        <v>100</v>
      </c>
      <c r="AN18" s="6">
        <f>100 + SUMIFS(NhatKy_ViPham!J:J, NhatKy_ViPham!E:E, "12_Toan_C", NhatKy_ViPham!F:F, B18, NhatKy_ViPham!C:C, "T23") - SUMIFS(NhatKy_ViPham!K:K, NhatKy_ViPham!E:E, "12_Toan_C", NhatKy_ViPham!F:F, B18, NhatKy_ViPham!C:C, "T23")</f>
        <v>100</v>
      </c>
      <c r="AO18" s="6">
        <f>100 + SUMIFS(NhatKy_ViPham!J:J, NhatKy_ViPham!E:E, "12_Toan_C", NhatKy_ViPham!F:F, B18, NhatKy_ViPham!C:C, "T24") - SUMIFS(NhatKy_ViPham!K:K, NhatKy_ViPham!E:E, "12_Toan_C", NhatKy_ViPham!F:F, B18, NhatKy_ViPham!C:C, "T24")</f>
        <v>100</v>
      </c>
      <c r="AP18" s="6">
        <f>100 + SUMIFS(NhatKy_ViPham!J:J, NhatKy_ViPham!E:E, "12_Toan_C", NhatKy_ViPham!F:F, B18, NhatKy_ViPham!C:C, "T25") - SUMIFS(NhatKy_ViPham!K:K, NhatKy_ViPham!E:E, "12_Toan_C", NhatKy_ViPham!F:F, B18, NhatKy_ViPham!C:C, "T25")</f>
        <v>100</v>
      </c>
      <c r="AQ18" s="6">
        <f>100 + SUMIFS(NhatKy_ViPham!J:J, NhatKy_ViPham!E:E, "12_Toan_C", NhatKy_ViPham!F:F, B18, NhatKy_ViPham!C:C, "T26") - SUMIFS(NhatKy_ViPham!K:K, NhatKy_ViPham!E:E, "12_Toan_C", NhatKy_ViPham!F:F, B18, NhatKy_ViPham!C:C, "T26")</f>
        <v>100</v>
      </c>
      <c r="AR18" s="6">
        <f>100 + SUMIFS(NhatKy_ViPham!J:J, NhatKy_ViPham!E:E, "12_Toan_C", NhatKy_ViPham!F:F, B18, NhatKy_ViPham!C:C, "T27") - SUMIFS(NhatKy_ViPham!K:K, NhatKy_ViPham!E:E, "12_Toan_C", NhatKy_ViPham!F:F, B18, NhatKy_ViPham!C:C, "T27")</f>
        <v>100</v>
      </c>
      <c r="AS18" s="6">
        <f>100 + SUMIFS(NhatKy_ViPham!J:J, NhatKy_ViPham!E:E, "12_Toan_C", NhatKy_ViPham!F:F, B18, NhatKy_ViPham!C:C, "T28") - SUMIFS(NhatKy_ViPham!K:K, NhatKy_ViPham!E:E, "12_Toan_C", NhatKy_ViPham!F:F, B18, NhatKy_ViPham!C:C, "T28")</f>
        <v>100</v>
      </c>
      <c r="AT18" s="6">
        <f>100 + SUMIFS(NhatKy_ViPham!J:J, NhatKy_ViPham!E:E, "12_Toan_C", NhatKy_ViPham!F:F, B18, NhatKy_ViPham!C:C, "T29") - SUMIFS(NhatKy_ViPham!K:K, NhatKy_ViPham!E:E, "12_Toan_C", NhatKy_ViPham!F:F, B18, NhatKy_ViPham!C:C, "T29")</f>
        <v>100</v>
      </c>
      <c r="AU18" s="6">
        <f>100 + SUMIFS(NhatKy_ViPham!J:J, NhatKy_ViPham!E:E, "12_Toan_C", NhatKy_ViPham!F:F, B18, NhatKy_ViPham!C:C, "T30") - SUMIFS(NhatKy_ViPham!K:K, NhatKy_ViPham!E:E, "12_Toan_C", NhatKy_ViPham!F:F, B18, NhatKy_ViPham!C:C, "T30")</f>
        <v>100</v>
      </c>
      <c r="AV18" s="6">
        <f>100 + SUMIFS(NhatKy_ViPham!J:J, NhatKy_ViPham!E:E, "12_Toan_C", NhatKy_ViPham!F:F, B18, NhatKy_ViPham!C:C, "T31") - SUMIFS(NhatKy_ViPham!K:K, NhatKy_ViPham!E:E, "12_Toan_C", NhatKy_ViPham!F:F, B18, NhatKy_ViPham!C:C, "T31")</f>
        <v>100</v>
      </c>
      <c r="AW18" s="6">
        <f>100 + SUMIFS(NhatKy_ViPham!J:J, NhatKy_ViPham!E:E, "12_Toan_C", NhatKy_ViPham!F:F, B18, NhatKy_ViPham!C:C, "T32") - SUMIFS(NhatKy_ViPham!K:K, NhatKy_ViPham!E:E, "12_Toan_C", NhatKy_ViPham!F:F, B18, NhatKy_ViPham!C:C, "T32")</f>
        <v>100</v>
      </c>
      <c r="AX18" s="6">
        <f>100 + SUMIFS(NhatKy_ViPham!J:J, NhatKy_ViPham!E:E, "12_Toan_C", NhatKy_ViPham!F:F, B18, NhatKy_ViPham!C:C, "T33") - SUMIFS(NhatKy_ViPham!K:K, NhatKy_ViPham!E:E, "12_Toan_C", NhatKy_ViPham!F:F, B18, NhatKy_ViPham!C:C, "T33")</f>
        <v>100</v>
      </c>
      <c r="AY18" s="6">
        <f>100 + SUMIFS(NhatKy_ViPham!J:J, NhatKy_ViPham!E:E, "12_Toan_C", NhatKy_ViPham!F:F, B18, NhatKy_ViPham!C:C, "T34") - SUMIFS(NhatKy_ViPham!K:K, NhatKy_ViPham!E:E, "12_Toan_C", NhatKy_ViPham!F:F, B18, NhatKy_ViPham!C:C, "T34")</f>
        <v>100</v>
      </c>
      <c r="AZ18" s="6">
        <f>100 + SUMIFS(NhatKy_ViPham!J:J, NhatKy_ViPham!E:E, "12_Toan_C", NhatKy_ViPham!F:F, B18, NhatKy_ViPham!C:C, "T35") - SUMIFS(NhatKy_ViPham!K:K, NhatKy_ViPham!E:E, "12_Toan_C", NhatKy_ViPham!F:F, B18, NhatKy_ViPham!C:C, "T35")</f>
        <v>100</v>
      </c>
      <c r="BA18" s="12">
        <f t="shared" si="0"/>
        <v>100</v>
      </c>
      <c r="BB18" s="11" t="s">
        <v>430</v>
      </c>
      <c r="BC18" s="16" t="str">
        <f t="shared" si="1"/>
        <v>Tốt</v>
      </c>
      <c r="BD18" s="15" t="str">
        <f t="shared" si="2"/>
        <v>🟢 BÌNH THƯỜNG</v>
      </c>
    </row>
    <row r="19" spans="1:56" x14ac:dyDescent="0.25">
      <c r="A19" s="4">
        <v>11</v>
      </c>
      <c r="B19" s="10" t="s">
        <v>2351</v>
      </c>
      <c r="C19" s="4" t="s">
        <v>2352</v>
      </c>
      <c r="D19" s="4" t="s">
        <v>435</v>
      </c>
      <c r="E19" s="11" t="s">
        <v>430</v>
      </c>
      <c r="F19" s="7">
        <f>SUMIFS(NhatKy_ViPham!K:K, NhatKy_ViPham!E:E, "12_Toan_C", NhatKy_ViPham!F:F, B19, NhatKy_ViPham!H:H, "L01")</f>
        <v>0</v>
      </c>
      <c r="G19" s="7">
        <f>SUMIFS(NhatKy_ViPham!K:K, NhatKy_ViPham!E:E, "12_Toan_C", NhatKy_ViPham!F:F, B19, NhatKy_ViPham!H:H, "L02")</f>
        <v>0</v>
      </c>
      <c r="H19" s="7">
        <f>SUMIFS(NhatKy_ViPham!K:K, NhatKy_ViPham!E:E, "12_Toan_C", NhatKy_ViPham!F:F, B19, NhatKy_ViPham!H:H, "L03")</f>
        <v>0</v>
      </c>
      <c r="I19" s="7">
        <f>SUMIFS(NhatKy_ViPham!K:K, NhatKy_ViPham!E:E, "12_Toan_C", NhatKy_ViPham!F:F, B19, NhatKy_ViPham!H:H, "L04")</f>
        <v>0</v>
      </c>
      <c r="J19" s="7">
        <f>SUMIFS(NhatKy_ViPham!K:K, NhatKy_ViPham!E:E, "12_Toan_C", NhatKy_ViPham!F:F, B19, NhatKy_ViPham!H:H, "L05")</f>
        <v>0</v>
      </c>
      <c r="K19" s="7">
        <f>SUMIFS(NhatKy_ViPham!K:K, NhatKy_ViPham!E:E, "12_Toan_C", NhatKy_ViPham!F:F, B19, NhatKy_ViPham!H:H, "L06")</f>
        <v>0</v>
      </c>
      <c r="L19" s="7">
        <f>SUMIFS(NhatKy_ViPham!K:K, NhatKy_ViPham!E:E, "12_Toan_C", NhatKy_ViPham!F:F, B19, NhatKy_ViPham!H:H, "L07")</f>
        <v>0</v>
      </c>
      <c r="M19" s="7">
        <f>SUMIFS(NhatKy_ViPham!K:K, NhatKy_ViPham!E:E, "12_Toan_C", NhatKy_ViPham!F:F, B19, NhatKy_ViPham!H:H, "L08")</f>
        <v>0</v>
      </c>
      <c r="N19" s="7">
        <f>SUMIFS(NhatKy_ViPham!K:K, NhatKy_ViPham!E:E, "12_Toan_C", NhatKy_ViPham!F:F, B19, NhatKy_ViPham!H:H, "L09")</f>
        <v>0</v>
      </c>
      <c r="O19" s="7">
        <f>SUMIFS(NhatKy_ViPham!K:K, NhatKy_ViPham!E:E, "12_Toan_C", NhatKy_ViPham!F:F, B19, NhatKy_ViPham!H:H, "L10")</f>
        <v>0</v>
      </c>
      <c r="P19" s="12">
        <f>SUMIFS(NhatKy_ViPham!J:J, NhatKy_ViPham!E:E, "12_Toan_C", NhatKy_ViPham!F:F, B19)</f>
        <v>0</v>
      </c>
      <c r="Q19" s="13">
        <f>SUMIFS(NhatKy_ViPham!K:K, NhatKy_ViPham!E:E, "12_Toan_C", NhatKy_ViPham!F:F, B19)</f>
        <v>0</v>
      </c>
      <c r="R19" s="7">
        <f>100 + SUMIFS(NhatKy_ViPham!J:J, NhatKy_ViPham!E:E, "12_Toan_C", NhatKy_ViPham!F:F, B19, NhatKy_ViPham!C:C, "T1") - SUMIFS(NhatKy_ViPham!K:K, NhatKy_ViPham!E:E, "12_Toan_C", NhatKy_ViPham!F:F, B19, NhatKy_ViPham!C:C, "T1")</f>
        <v>100</v>
      </c>
      <c r="S19" s="7">
        <f>100 + SUMIFS(NhatKy_ViPham!J:J, NhatKy_ViPham!E:E, "12_Toan_C", NhatKy_ViPham!F:F, B19, NhatKy_ViPham!C:C, "T2") - SUMIFS(NhatKy_ViPham!K:K, NhatKy_ViPham!E:E, "12_Toan_C", NhatKy_ViPham!F:F, B19, NhatKy_ViPham!C:C, "T2")</f>
        <v>100</v>
      </c>
      <c r="T19" s="7">
        <f>100 + SUMIFS(NhatKy_ViPham!J:J, NhatKy_ViPham!E:E, "12_Toan_C", NhatKy_ViPham!F:F, B19, NhatKy_ViPham!C:C, "T3") - SUMIFS(NhatKy_ViPham!K:K, NhatKy_ViPham!E:E, "12_Toan_C", NhatKy_ViPham!F:F, B19, NhatKy_ViPham!C:C, "T3")</f>
        <v>100</v>
      </c>
      <c r="U19" s="7">
        <f>100 + SUMIFS(NhatKy_ViPham!J:J, NhatKy_ViPham!E:E, "12_Toan_C", NhatKy_ViPham!F:F, B19, NhatKy_ViPham!C:C, "T4") - SUMIFS(NhatKy_ViPham!K:K, NhatKy_ViPham!E:E, "12_Toan_C", NhatKy_ViPham!F:F, B19, NhatKy_ViPham!C:C, "T4")</f>
        <v>100</v>
      </c>
      <c r="V19" s="7">
        <f>100 + SUMIFS(NhatKy_ViPham!J:J, NhatKy_ViPham!E:E, "12_Toan_C", NhatKy_ViPham!F:F, B19, NhatKy_ViPham!C:C, "T5") - SUMIFS(NhatKy_ViPham!K:K, NhatKy_ViPham!E:E, "12_Toan_C", NhatKy_ViPham!F:F, B19, NhatKy_ViPham!C:C, "T5")</f>
        <v>100</v>
      </c>
      <c r="W19" s="7">
        <f>100 + SUMIFS(NhatKy_ViPham!J:J, NhatKy_ViPham!E:E, "12_Toan_C", NhatKy_ViPham!F:F, B19, NhatKy_ViPham!C:C, "T6") - SUMIFS(NhatKy_ViPham!K:K, NhatKy_ViPham!E:E, "12_Toan_C", NhatKy_ViPham!F:F, B19, NhatKy_ViPham!C:C, "T6")</f>
        <v>100</v>
      </c>
      <c r="X19" s="7">
        <f>100 + SUMIFS(NhatKy_ViPham!J:J, NhatKy_ViPham!E:E, "12_Toan_C", NhatKy_ViPham!F:F, B19, NhatKy_ViPham!C:C, "T7") - SUMIFS(NhatKy_ViPham!K:K, NhatKy_ViPham!E:E, "12_Toan_C", NhatKy_ViPham!F:F, B19, NhatKy_ViPham!C:C, "T7")</f>
        <v>100</v>
      </c>
      <c r="Y19" s="7">
        <f>100 + SUMIFS(NhatKy_ViPham!J:J, NhatKy_ViPham!E:E, "12_Toan_C", NhatKy_ViPham!F:F, B19, NhatKy_ViPham!C:C, "T8") - SUMIFS(NhatKy_ViPham!K:K, NhatKy_ViPham!E:E, "12_Toan_C", NhatKy_ViPham!F:F, B19, NhatKy_ViPham!C:C, "T8")</f>
        <v>100</v>
      </c>
      <c r="Z19" s="7">
        <f>100 + SUMIFS(NhatKy_ViPham!J:J, NhatKy_ViPham!E:E, "12_Toan_C", NhatKy_ViPham!F:F, B19, NhatKy_ViPham!C:C, "T9") - SUMIFS(NhatKy_ViPham!K:K, NhatKy_ViPham!E:E, "12_Toan_C", NhatKy_ViPham!F:F, B19, NhatKy_ViPham!C:C, "T9")</f>
        <v>100</v>
      </c>
      <c r="AA19" s="7">
        <f>100 + SUMIFS(NhatKy_ViPham!J:J, NhatKy_ViPham!E:E, "12_Toan_C", NhatKy_ViPham!F:F, B19, NhatKy_ViPham!C:C, "T10") - SUMIFS(NhatKy_ViPham!K:K, NhatKy_ViPham!E:E, "12_Toan_C", NhatKy_ViPham!F:F, B19, NhatKy_ViPham!C:C, "T10")</f>
        <v>100</v>
      </c>
      <c r="AB19" s="7">
        <f>100 + SUMIFS(NhatKy_ViPham!J:J, NhatKy_ViPham!E:E, "12_Toan_C", NhatKy_ViPham!F:F, B19, NhatKy_ViPham!C:C, "T11") - SUMIFS(NhatKy_ViPham!K:K, NhatKy_ViPham!E:E, "12_Toan_C", NhatKy_ViPham!F:F, B19, NhatKy_ViPham!C:C, "T11")</f>
        <v>100</v>
      </c>
      <c r="AC19" s="7">
        <f>100 + SUMIFS(NhatKy_ViPham!J:J, NhatKy_ViPham!E:E, "12_Toan_C", NhatKy_ViPham!F:F, B19, NhatKy_ViPham!C:C, "T12") - SUMIFS(NhatKy_ViPham!K:K, NhatKy_ViPham!E:E, "12_Toan_C", NhatKy_ViPham!F:F, B19, NhatKy_ViPham!C:C, "T12")</f>
        <v>100</v>
      </c>
      <c r="AD19" s="7">
        <f>100 + SUMIFS(NhatKy_ViPham!J:J, NhatKy_ViPham!E:E, "12_Toan_C", NhatKy_ViPham!F:F, B19, NhatKy_ViPham!C:C, "T13") - SUMIFS(NhatKy_ViPham!K:K, NhatKy_ViPham!E:E, "12_Toan_C", NhatKy_ViPham!F:F, B19, NhatKy_ViPham!C:C, "T13")</f>
        <v>100</v>
      </c>
      <c r="AE19" s="7">
        <f>100 + SUMIFS(NhatKy_ViPham!J:J, NhatKy_ViPham!E:E, "12_Toan_C", NhatKy_ViPham!F:F, B19, NhatKy_ViPham!C:C, "T14") - SUMIFS(NhatKy_ViPham!K:K, NhatKy_ViPham!E:E, "12_Toan_C", NhatKy_ViPham!F:F, B19, NhatKy_ViPham!C:C, "T14")</f>
        <v>100</v>
      </c>
      <c r="AF19" s="7">
        <f>100 + SUMIFS(NhatKy_ViPham!J:J, NhatKy_ViPham!E:E, "12_Toan_C", NhatKy_ViPham!F:F, B19, NhatKy_ViPham!C:C, "T15") - SUMIFS(NhatKy_ViPham!K:K, NhatKy_ViPham!E:E, "12_Toan_C", NhatKy_ViPham!F:F, B19, NhatKy_ViPham!C:C, "T15")</f>
        <v>100</v>
      </c>
      <c r="AG19" s="7">
        <f>100 + SUMIFS(NhatKy_ViPham!J:J, NhatKy_ViPham!E:E, "12_Toan_C", NhatKy_ViPham!F:F, B19, NhatKy_ViPham!C:C, "T16") - SUMIFS(NhatKy_ViPham!K:K, NhatKy_ViPham!E:E, "12_Toan_C", NhatKy_ViPham!F:F, B19, NhatKy_ViPham!C:C, "T16")</f>
        <v>100</v>
      </c>
      <c r="AH19" s="7">
        <f>100 + SUMIFS(NhatKy_ViPham!J:J, NhatKy_ViPham!E:E, "12_Toan_C", NhatKy_ViPham!F:F, B19, NhatKy_ViPham!C:C, "T17") - SUMIFS(NhatKy_ViPham!K:K, NhatKy_ViPham!E:E, "12_Toan_C", NhatKy_ViPham!F:F, B19, NhatKy_ViPham!C:C, "T17")</f>
        <v>100</v>
      </c>
      <c r="AI19" s="7">
        <f>100 + SUMIFS(NhatKy_ViPham!J:J, NhatKy_ViPham!E:E, "12_Toan_C", NhatKy_ViPham!F:F, B19, NhatKy_ViPham!C:C, "T18") - SUMIFS(NhatKy_ViPham!K:K, NhatKy_ViPham!E:E, "12_Toan_C", NhatKy_ViPham!F:F, B19, NhatKy_ViPham!C:C, "T18")</f>
        <v>100</v>
      </c>
      <c r="AJ19" s="7">
        <f>100 + SUMIFS(NhatKy_ViPham!J:J, NhatKy_ViPham!E:E, "12_Toan_C", NhatKy_ViPham!F:F, B19, NhatKy_ViPham!C:C, "T19") - SUMIFS(NhatKy_ViPham!K:K, NhatKy_ViPham!E:E, "12_Toan_C", NhatKy_ViPham!F:F, B19, NhatKy_ViPham!C:C, "T19")</f>
        <v>100</v>
      </c>
      <c r="AK19" s="7">
        <f>100 + SUMIFS(NhatKy_ViPham!J:J, NhatKy_ViPham!E:E, "12_Toan_C", NhatKy_ViPham!F:F, B19, NhatKy_ViPham!C:C, "T20") - SUMIFS(NhatKy_ViPham!K:K, NhatKy_ViPham!E:E, "12_Toan_C", NhatKy_ViPham!F:F, B19, NhatKy_ViPham!C:C, "T20")</f>
        <v>100</v>
      </c>
      <c r="AL19" s="7">
        <f>100 + SUMIFS(NhatKy_ViPham!J:J, NhatKy_ViPham!E:E, "12_Toan_C", NhatKy_ViPham!F:F, B19, NhatKy_ViPham!C:C, "T21") - SUMIFS(NhatKy_ViPham!K:K, NhatKy_ViPham!E:E, "12_Toan_C", NhatKy_ViPham!F:F, B19, NhatKy_ViPham!C:C, "T21")</f>
        <v>100</v>
      </c>
      <c r="AM19" s="7">
        <f>100 + SUMIFS(NhatKy_ViPham!J:J, NhatKy_ViPham!E:E, "12_Toan_C", NhatKy_ViPham!F:F, B19, NhatKy_ViPham!C:C, "T22") - SUMIFS(NhatKy_ViPham!K:K, NhatKy_ViPham!E:E, "12_Toan_C", NhatKy_ViPham!F:F, B19, NhatKy_ViPham!C:C, "T22")</f>
        <v>100</v>
      </c>
      <c r="AN19" s="7">
        <f>100 + SUMIFS(NhatKy_ViPham!J:J, NhatKy_ViPham!E:E, "12_Toan_C", NhatKy_ViPham!F:F, B19, NhatKy_ViPham!C:C, "T23") - SUMIFS(NhatKy_ViPham!K:K, NhatKy_ViPham!E:E, "12_Toan_C", NhatKy_ViPham!F:F, B19, NhatKy_ViPham!C:C, "T23")</f>
        <v>100</v>
      </c>
      <c r="AO19" s="7">
        <f>100 + SUMIFS(NhatKy_ViPham!J:J, NhatKy_ViPham!E:E, "12_Toan_C", NhatKy_ViPham!F:F, B19, NhatKy_ViPham!C:C, "T24") - SUMIFS(NhatKy_ViPham!K:K, NhatKy_ViPham!E:E, "12_Toan_C", NhatKy_ViPham!F:F, B19, NhatKy_ViPham!C:C, "T24")</f>
        <v>100</v>
      </c>
      <c r="AP19" s="7">
        <f>100 + SUMIFS(NhatKy_ViPham!J:J, NhatKy_ViPham!E:E, "12_Toan_C", NhatKy_ViPham!F:F, B19, NhatKy_ViPham!C:C, "T25") - SUMIFS(NhatKy_ViPham!K:K, NhatKy_ViPham!E:E, "12_Toan_C", NhatKy_ViPham!F:F, B19, NhatKy_ViPham!C:C, "T25")</f>
        <v>100</v>
      </c>
      <c r="AQ19" s="7">
        <f>100 + SUMIFS(NhatKy_ViPham!J:J, NhatKy_ViPham!E:E, "12_Toan_C", NhatKy_ViPham!F:F, B19, NhatKy_ViPham!C:C, "T26") - SUMIFS(NhatKy_ViPham!K:K, NhatKy_ViPham!E:E, "12_Toan_C", NhatKy_ViPham!F:F, B19, NhatKy_ViPham!C:C, "T26")</f>
        <v>100</v>
      </c>
      <c r="AR19" s="7">
        <f>100 + SUMIFS(NhatKy_ViPham!J:J, NhatKy_ViPham!E:E, "12_Toan_C", NhatKy_ViPham!F:F, B19, NhatKy_ViPham!C:C, "T27") - SUMIFS(NhatKy_ViPham!K:K, NhatKy_ViPham!E:E, "12_Toan_C", NhatKy_ViPham!F:F, B19, NhatKy_ViPham!C:C, "T27")</f>
        <v>100</v>
      </c>
      <c r="AS19" s="7">
        <f>100 + SUMIFS(NhatKy_ViPham!J:J, NhatKy_ViPham!E:E, "12_Toan_C", NhatKy_ViPham!F:F, B19, NhatKy_ViPham!C:C, "T28") - SUMIFS(NhatKy_ViPham!K:K, NhatKy_ViPham!E:E, "12_Toan_C", NhatKy_ViPham!F:F, B19, NhatKy_ViPham!C:C, "T28")</f>
        <v>100</v>
      </c>
      <c r="AT19" s="7">
        <f>100 + SUMIFS(NhatKy_ViPham!J:J, NhatKy_ViPham!E:E, "12_Toan_C", NhatKy_ViPham!F:F, B19, NhatKy_ViPham!C:C, "T29") - SUMIFS(NhatKy_ViPham!K:K, NhatKy_ViPham!E:E, "12_Toan_C", NhatKy_ViPham!F:F, B19, NhatKy_ViPham!C:C, "T29")</f>
        <v>100</v>
      </c>
      <c r="AU19" s="7">
        <f>100 + SUMIFS(NhatKy_ViPham!J:J, NhatKy_ViPham!E:E, "12_Toan_C", NhatKy_ViPham!F:F, B19, NhatKy_ViPham!C:C, "T30") - SUMIFS(NhatKy_ViPham!K:K, NhatKy_ViPham!E:E, "12_Toan_C", NhatKy_ViPham!F:F, B19, NhatKy_ViPham!C:C, "T30")</f>
        <v>100</v>
      </c>
      <c r="AV19" s="7">
        <f>100 + SUMIFS(NhatKy_ViPham!J:J, NhatKy_ViPham!E:E, "12_Toan_C", NhatKy_ViPham!F:F, B19, NhatKy_ViPham!C:C, "T31") - SUMIFS(NhatKy_ViPham!K:K, NhatKy_ViPham!E:E, "12_Toan_C", NhatKy_ViPham!F:F, B19, NhatKy_ViPham!C:C, "T31")</f>
        <v>100</v>
      </c>
      <c r="AW19" s="7">
        <f>100 + SUMIFS(NhatKy_ViPham!J:J, NhatKy_ViPham!E:E, "12_Toan_C", NhatKy_ViPham!F:F, B19, NhatKy_ViPham!C:C, "T32") - SUMIFS(NhatKy_ViPham!K:K, NhatKy_ViPham!E:E, "12_Toan_C", NhatKy_ViPham!F:F, B19, NhatKy_ViPham!C:C, "T32")</f>
        <v>100</v>
      </c>
      <c r="AX19" s="7">
        <f>100 + SUMIFS(NhatKy_ViPham!J:J, NhatKy_ViPham!E:E, "12_Toan_C", NhatKy_ViPham!F:F, B19, NhatKy_ViPham!C:C, "T33") - SUMIFS(NhatKy_ViPham!K:K, NhatKy_ViPham!E:E, "12_Toan_C", NhatKy_ViPham!F:F, B19, NhatKy_ViPham!C:C, "T33")</f>
        <v>100</v>
      </c>
      <c r="AY19" s="7">
        <f>100 + SUMIFS(NhatKy_ViPham!J:J, NhatKy_ViPham!E:E, "12_Toan_C", NhatKy_ViPham!F:F, B19, NhatKy_ViPham!C:C, "T34") - SUMIFS(NhatKy_ViPham!K:K, NhatKy_ViPham!E:E, "12_Toan_C", NhatKy_ViPham!F:F, B19, NhatKy_ViPham!C:C, "T34")</f>
        <v>100</v>
      </c>
      <c r="AZ19" s="7">
        <f>100 + SUMIFS(NhatKy_ViPham!J:J, NhatKy_ViPham!E:E, "12_Toan_C", NhatKy_ViPham!F:F, B19, NhatKy_ViPham!C:C, "T35") - SUMIFS(NhatKy_ViPham!K:K, NhatKy_ViPham!E:E, "12_Toan_C", NhatKy_ViPham!F:F, B19, NhatKy_ViPham!C:C, "T35")</f>
        <v>100</v>
      </c>
      <c r="BA19" s="12">
        <f t="shared" si="0"/>
        <v>100</v>
      </c>
      <c r="BB19" s="11" t="s">
        <v>430</v>
      </c>
      <c r="BC19" s="14" t="str">
        <f t="shared" si="1"/>
        <v>Tốt</v>
      </c>
      <c r="BD19" s="10" t="str">
        <f t="shared" si="2"/>
        <v>🟢 BÌNH THƯỜNG</v>
      </c>
    </row>
    <row r="20" spans="1:56" x14ac:dyDescent="0.25">
      <c r="A20" s="5">
        <v>12</v>
      </c>
      <c r="B20" s="15" t="s">
        <v>2353</v>
      </c>
      <c r="C20" s="5" t="s">
        <v>2354</v>
      </c>
      <c r="D20" s="5" t="s">
        <v>435</v>
      </c>
      <c r="E20" s="11" t="s">
        <v>430</v>
      </c>
      <c r="F20" s="6">
        <f>SUMIFS(NhatKy_ViPham!K:K, NhatKy_ViPham!E:E, "12_Toan_C", NhatKy_ViPham!F:F, B20, NhatKy_ViPham!H:H, "L01")</f>
        <v>0</v>
      </c>
      <c r="G20" s="6">
        <f>SUMIFS(NhatKy_ViPham!K:K, NhatKy_ViPham!E:E, "12_Toan_C", NhatKy_ViPham!F:F, B20, NhatKy_ViPham!H:H, "L02")</f>
        <v>0</v>
      </c>
      <c r="H20" s="6">
        <f>SUMIFS(NhatKy_ViPham!K:K, NhatKy_ViPham!E:E, "12_Toan_C", NhatKy_ViPham!F:F, B20, NhatKy_ViPham!H:H, "L03")</f>
        <v>0</v>
      </c>
      <c r="I20" s="6">
        <f>SUMIFS(NhatKy_ViPham!K:K, NhatKy_ViPham!E:E, "12_Toan_C", NhatKy_ViPham!F:F, B20, NhatKy_ViPham!H:H, "L04")</f>
        <v>0</v>
      </c>
      <c r="J20" s="6">
        <f>SUMIFS(NhatKy_ViPham!K:K, NhatKy_ViPham!E:E, "12_Toan_C", NhatKy_ViPham!F:F, B20, NhatKy_ViPham!H:H, "L05")</f>
        <v>0</v>
      </c>
      <c r="K20" s="6">
        <f>SUMIFS(NhatKy_ViPham!K:K, NhatKy_ViPham!E:E, "12_Toan_C", NhatKy_ViPham!F:F, B20, NhatKy_ViPham!H:H, "L06")</f>
        <v>0</v>
      </c>
      <c r="L20" s="6">
        <f>SUMIFS(NhatKy_ViPham!K:K, NhatKy_ViPham!E:E, "12_Toan_C", NhatKy_ViPham!F:F, B20, NhatKy_ViPham!H:H, "L07")</f>
        <v>0</v>
      </c>
      <c r="M20" s="6">
        <f>SUMIFS(NhatKy_ViPham!K:K, NhatKy_ViPham!E:E, "12_Toan_C", NhatKy_ViPham!F:F, B20, NhatKy_ViPham!H:H, "L08")</f>
        <v>0</v>
      </c>
      <c r="N20" s="6">
        <f>SUMIFS(NhatKy_ViPham!K:K, NhatKy_ViPham!E:E, "12_Toan_C", NhatKy_ViPham!F:F, B20, NhatKy_ViPham!H:H, "L09")</f>
        <v>0</v>
      </c>
      <c r="O20" s="6">
        <f>SUMIFS(NhatKy_ViPham!K:K, NhatKy_ViPham!E:E, "12_Toan_C", NhatKy_ViPham!F:F, B20, NhatKy_ViPham!H:H, "L10")</f>
        <v>0</v>
      </c>
      <c r="P20" s="12">
        <f>SUMIFS(NhatKy_ViPham!J:J, NhatKy_ViPham!E:E, "12_Toan_C", NhatKy_ViPham!F:F, B20)</f>
        <v>0</v>
      </c>
      <c r="Q20" s="13">
        <f>SUMIFS(NhatKy_ViPham!K:K, NhatKy_ViPham!E:E, "12_Toan_C", NhatKy_ViPham!F:F, B20)</f>
        <v>0</v>
      </c>
      <c r="R20" s="6">
        <f>100 + SUMIFS(NhatKy_ViPham!J:J, NhatKy_ViPham!E:E, "12_Toan_C", NhatKy_ViPham!F:F, B20, NhatKy_ViPham!C:C, "T1") - SUMIFS(NhatKy_ViPham!K:K, NhatKy_ViPham!E:E, "12_Toan_C", NhatKy_ViPham!F:F, B20, NhatKy_ViPham!C:C, "T1")</f>
        <v>100</v>
      </c>
      <c r="S20" s="6">
        <f>100 + SUMIFS(NhatKy_ViPham!J:J, NhatKy_ViPham!E:E, "12_Toan_C", NhatKy_ViPham!F:F, B20, NhatKy_ViPham!C:C, "T2") - SUMIFS(NhatKy_ViPham!K:K, NhatKy_ViPham!E:E, "12_Toan_C", NhatKy_ViPham!F:F, B20, NhatKy_ViPham!C:C, "T2")</f>
        <v>100</v>
      </c>
      <c r="T20" s="6">
        <f>100 + SUMIFS(NhatKy_ViPham!J:J, NhatKy_ViPham!E:E, "12_Toan_C", NhatKy_ViPham!F:F, B20, NhatKy_ViPham!C:C, "T3") - SUMIFS(NhatKy_ViPham!K:K, NhatKy_ViPham!E:E, "12_Toan_C", NhatKy_ViPham!F:F, B20, NhatKy_ViPham!C:C, "T3")</f>
        <v>100</v>
      </c>
      <c r="U20" s="6">
        <f>100 + SUMIFS(NhatKy_ViPham!J:J, NhatKy_ViPham!E:E, "12_Toan_C", NhatKy_ViPham!F:F, B20, NhatKy_ViPham!C:C, "T4") - SUMIFS(NhatKy_ViPham!K:K, NhatKy_ViPham!E:E, "12_Toan_C", NhatKy_ViPham!F:F, B20, NhatKy_ViPham!C:C, "T4")</f>
        <v>100</v>
      </c>
      <c r="V20" s="6">
        <f>100 + SUMIFS(NhatKy_ViPham!J:J, NhatKy_ViPham!E:E, "12_Toan_C", NhatKy_ViPham!F:F, B20, NhatKy_ViPham!C:C, "T5") - SUMIFS(NhatKy_ViPham!K:K, NhatKy_ViPham!E:E, "12_Toan_C", NhatKy_ViPham!F:F, B20, NhatKy_ViPham!C:C, "T5")</f>
        <v>100</v>
      </c>
      <c r="W20" s="6">
        <f>100 + SUMIFS(NhatKy_ViPham!J:J, NhatKy_ViPham!E:E, "12_Toan_C", NhatKy_ViPham!F:F, B20, NhatKy_ViPham!C:C, "T6") - SUMIFS(NhatKy_ViPham!K:K, NhatKy_ViPham!E:E, "12_Toan_C", NhatKy_ViPham!F:F, B20, NhatKy_ViPham!C:C, "T6")</f>
        <v>100</v>
      </c>
      <c r="X20" s="6">
        <f>100 + SUMIFS(NhatKy_ViPham!J:J, NhatKy_ViPham!E:E, "12_Toan_C", NhatKy_ViPham!F:F, B20, NhatKy_ViPham!C:C, "T7") - SUMIFS(NhatKy_ViPham!K:K, NhatKy_ViPham!E:E, "12_Toan_C", NhatKy_ViPham!F:F, B20, NhatKy_ViPham!C:C, "T7")</f>
        <v>100</v>
      </c>
      <c r="Y20" s="6">
        <f>100 + SUMIFS(NhatKy_ViPham!J:J, NhatKy_ViPham!E:E, "12_Toan_C", NhatKy_ViPham!F:F, B20, NhatKy_ViPham!C:C, "T8") - SUMIFS(NhatKy_ViPham!K:K, NhatKy_ViPham!E:E, "12_Toan_C", NhatKy_ViPham!F:F, B20, NhatKy_ViPham!C:C, "T8")</f>
        <v>100</v>
      </c>
      <c r="Z20" s="6">
        <f>100 + SUMIFS(NhatKy_ViPham!J:J, NhatKy_ViPham!E:E, "12_Toan_C", NhatKy_ViPham!F:F, B20, NhatKy_ViPham!C:C, "T9") - SUMIFS(NhatKy_ViPham!K:K, NhatKy_ViPham!E:E, "12_Toan_C", NhatKy_ViPham!F:F, B20, NhatKy_ViPham!C:C, "T9")</f>
        <v>100</v>
      </c>
      <c r="AA20" s="6">
        <f>100 + SUMIFS(NhatKy_ViPham!J:J, NhatKy_ViPham!E:E, "12_Toan_C", NhatKy_ViPham!F:F, B20, NhatKy_ViPham!C:C, "T10") - SUMIFS(NhatKy_ViPham!K:K, NhatKy_ViPham!E:E, "12_Toan_C", NhatKy_ViPham!F:F, B20, NhatKy_ViPham!C:C, "T10")</f>
        <v>100</v>
      </c>
      <c r="AB20" s="6">
        <f>100 + SUMIFS(NhatKy_ViPham!J:J, NhatKy_ViPham!E:E, "12_Toan_C", NhatKy_ViPham!F:F, B20, NhatKy_ViPham!C:C, "T11") - SUMIFS(NhatKy_ViPham!K:K, NhatKy_ViPham!E:E, "12_Toan_C", NhatKy_ViPham!F:F, B20, NhatKy_ViPham!C:C, "T11")</f>
        <v>100</v>
      </c>
      <c r="AC20" s="6">
        <f>100 + SUMIFS(NhatKy_ViPham!J:J, NhatKy_ViPham!E:E, "12_Toan_C", NhatKy_ViPham!F:F, B20, NhatKy_ViPham!C:C, "T12") - SUMIFS(NhatKy_ViPham!K:K, NhatKy_ViPham!E:E, "12_Toan_C", NhatKy_ViPham!F:F, B20, NhatKy_ViPham!C:C, "T12")</f>
        <v>100</v>
      </c>
      <c r="AD20" s="6">
        <f>100 + SUMIFS(NhatKy_ViPham!J:J, NhatKy_ViPham!E:E, "12_Toan_C", NhatKy_ViPham!F:F, B20, NhatKy_ViPham!C:C, "T13") - SUMIFS(NhatKy_ViPham!K:K, NhatKy_ViPham!E:E, "12_Toan_C", NhatKy_ViPham!F:F, B20, NhatKy_ViPham!C:C, "T13")</f>
        <v>100</v>
      </c>
      <c r="AE20" s="6">
        <f>100 + SUMIFS(NhatKy_ViPham!J:J, NhatKy_ViPham!E:E, "12_Toan_C", NhatKy_ViPham!F:F, B20, NhatKy_ViPham!C:C, "T14") - SUMIFS(NhatKy_ViPham!K:K, NhatKy_ViPham!E:E, "12_Toan_C", NhatKy_ViPham!F:F, B20, NhatKy_ViPham!C:C, "T14")</f>
        <v>100</v>
      </c>
      <c r="AF20" s="6">
        <f>100 + SUMIFS(NhatKy_ViPham!J:J, NhatKy_ViPham!E:E, "12_Toan_C", NhatKy_ViPham!F:F, B20, NhatKy_ViPham!C:C, "T15") - SUMIFS(NhatKy_ViPham!K:K, NhatKy_ViPham!E:E, "12_Toan_C", NhatKy_ViPham!F:F, B20, NhatKy_ViPham!C:C, "T15")</f>
        <v>100</v>
      </c>
      <c r="AG20" s="6">
        <f>100 + SUMIFS(NhatKy_ViPham!J:J, NhatKy_ViPham!E:E, "12_Toan_C", NhatKy_ViPham!F:F, B20, NhatKy_ViPham!C:C, "T16") - SUMIFS(NhatKy_ViPham!K:K, NhatKy_ViPham!E:E, "12_Toan_C", NhatKy_ViPham!F:F, B20, NhatKy_ViPham!C:C, "T16")</f>
        <v>100</v>
      </c>
      <c r="AH20" s="6">
        <f>100 + SUMIFS(NhatKy_ViPham!J:J, NhatKy_ViPham!E:E, "12_Toan_C", NhatKy_ViPham!F:F, B20, NhatKy_ViPham!C:C, "T17") - SUMIFS(NhatKy_ViPham!K:K, NhatKy_ViPham!E:E, "12_Toan_C", NhatKy_ViPham!F:F, B20, NhatKy_ViPham!C:C, "T17")</f>
        <v>100</v>
      </c>
      <c r="AI20" s="6">
        <f>100 + SUMIFS(NhatKy_ViPham!J:J, NhatKy_ViPham!E:E, "12_Toan_C", NhatKy_ViPham!F:F, B20, NhatKy_ViPham!C:C, "T18") - SUMIFS(NhatKy_ViPham!K:K, NhatKy_ViPham!E:E, "12_Toan_C", NhatKy_ViPham!F:F, B20, NhatKy_ViPham!C:C, "T18")</f>
        <v>100</v>
      </c>
      <c r="AJ20" s="6">
        <f>100 + SUMIFS(NhatKy_ViPham!J:J, NhatKy_ViPham!E:E, "12_Toan_C", NhatKy_ViPham!F:F, B20, NhatKy_ViPham!C:C, "T19") - SUMIFS(NhatKy_ViPham!K:K, NhatKy_ViPham!E:E, "12_Toan_C", NhatKy_ViPham!F:F, B20, NhatKy_ViPham!C:C, "T19")</f>
        <v>100</v>
      </c>
      <c r="AK20" s="6">
        <f>100 + SUMIFS(NhatKy_ViPham!J:J, NhatKy_ViPham!E:E, "12_Toan_C", NhatKy_ViPham!F:F, B20, NhatKy_ViPham!C:C, "T20") - SUMIFS(NhatKy_ViPham!K:K, NhatKy_ViPham!E:E, "12_Toan_C", NhatKy_ViPham!F:F, B20, NhatKy_ViPham!C:C, "T20")</f>
        <v>100</v>
      </c>
      <c r="AL20" s="6">
        <f>100 + SUMIFS(NhatKy_ViPham!J:J, NhatKy_ViPham!E:E, "12_Toan_C", NhatKy_ViPham!F:F, B20, NhatKy_ViPham!C:C, "T21") - SUMIFS(NhatKy_ViPham!K:K, NhatKy_ViPham!E:E, "12_Toan_C", NhatKy_ViPham!F:F, B20, NhatKy_ViPham!C:C, "T21")</f>
        <v>100</v>
      </c>
      <c r="AM20" s="6">
        <f>100 + SUMIFS(NhatKy_ViPham!J:J, NhatKy_ViPham!E:E, "12_Toan_C", NhatKy_ViPham!F:F, B20, NhatKy_ViPham!C:C, "T22") - SUMIFS(NhatKy_ViPham!K:K, NhatKy_ViPham!E:E, "12_Toan_C", NhatKy_ViPham!F:F, B20, NhatKy_ViPham!C:C, "T22")</f>
        <v>100</v>
      </c>
      <c r="AN20" s="6">
        <f>100 + SUMIFS(NhatKy_ViPham!J:J, NhatKy_ViPham!E:E, "12_Toan_C", NhatKy_ViPham!F:F, B20, NhatKy_ViPham!C:C, "T23") - SUMIFS(NhatKy_ViPham!K:K, NhatKy_ViPham!E:E, "12_Toan_C", NhatKy_ViPham!F:F, B20, NhatKy_ViPham!C:C, "T23")</f>
        <v>100</v>
      </c>
      <c r="AO20" s="6">
        <f>100 + SUMIFS(NhatKy_ViPham!J:J, NhatKy_ViPham!E:E, "12_Toan_C", NhatKy_ViPham!F:F, B20, NhatKy_ViPham!C:C, "T24") - SUMIFS(NhatKy_ViPham!K:K, NhatKy_ViPham!E:E, "12_Toan_C", NhatKy_ViPham!F:F, B20, NhatKy_ViPham!C:C, "T24")</f>
        <v>100</v>
      </c>
      <c r="AP20" s="6">
        <f>100 + SUMIFS(NhatKy_ViPham!J:J, NhatKy_ViPham!E:E, "12_Toan_C", NhatKy_ViPham!F:F, B20, NhatKy_ViPham!C:C, "T25") - SUMIFS(NhatKy_ViPham!K:K, NhatKy_ViPham!E:E, "12_Toan_C", NhatKy_ViPham!F:F, B20, NhatKy_ViPham!C:C, "T25")</f>
        <v>100</v>
      </c>
      <c r="AQ20" s="6">
        <f>100 + SUMIFS(NhatKy_ViPham!J:J, NhatKy_ViPham!E:E, "12_Toan_C", NhatKy_ViPham!F:F, B20, NhatKy_ViPham!C:C, "T26") - SUMIFS(NhatKy_ViPham!K:K, NhatKy_ViPham!E:E, "12_Toan_C", NhatKy_ViPham!F:F, B20, NhatKy_ViPham!C:C, "T26")</f>
        <v>100</v>
      </c>
      <c r="AR20" s="6">
        <f>100 + SUMIFS(NhatKy_ViPham!J:J, NhatKy_ViPham!E:E, "12_Toan_C", NhatKy_ViPham!F:F, B20, NhatKy_ViPham!C:C, "T27") - SUMIFS(NhatKy_ViPham!K:K, NhatKy_ViPham!E:E, "12_Toan_C", NhatKy_ViPham!F:F, B20, NhatKy_ViPham!C:C, "T27")</f>
        <v>100</v>
      </c>
      <c r="AS20" s="6">
        <f>100 + SUMIFS(NhatKy_ViPham!J:J, NhatKy_ViPham!E:E, "12_Toan_C", NhatKy_ViPham!F:F, B20, NhatKy_ViPham!C:C, "T28") - SUMIFS(NhatKy_ViPham!K:K, NhatKy_ViPham!E:E, "12_Toan_C", NhatKy_ViPham!F:F, B20, NhatKy_ViPham!C:C, "T28")</f>
        <v>100</v>
      </c>
      <c r="AT20" s="6">
        <f>100 + SUMIFS(NhatKy_ViPham!J:J, NhatKy_ViPham!E:E, "12_Toan_C", NhatKy_ViPham!F:F, B20, NhatKy_ViPham!C:C, "T29") - SUMIFS(NhatKy_ViPham!K:K, NhatKy_ViPham!E:E, "12_Toan_C", NhatKy_ViPham!F:F, B20, NhatKy_ViPham!C:C, "T29")</f>
        <v>100</v>
      </c>
      <c r="AU20" s="6">
        <f>100 + SUMIFS(NhatKy_ViPham!J:J, NhatKy_ViPham!E:E, "12_Toan_C", NhatKy_ViPham!F:F, B20, NhatKy_ViPham!C:C, "T30") - SUMIFS(NhatKy_ViPham!K:K, NhatKy_ViPham!E:E, "12_Toan_C", NhatKy_ViPham!F:F, B20, NhatKy_ViPham!C:C, "T30")</f>
        <v>100</v>
      </c>
      <c r="AV20" s="6">
        <f>100 + SUMIFS(NhatKy_ViPham!J:J, NhatKy_ViPham!E:E, "12_Toan_C", NhatKy_ViPham!F:F, B20, NhatKy_ViPham!C:C, "T31") - SUMIFS(NhatKy_ViPham!K:K, NhatKy_ViPham!E:E, "12_Toan_C", NhatKy_ViPham!F:F, B20, NhatKy_ViPham!C:C, "T31")</f>
        <v>100</v>
      </c>
      <c r="AW20" s="6">
        <f>100 + SUMIFS(NhatKy_ViPham!J:J, NhatKy_ViPham!E:E, "12_Toan_C", NhatKy_ViPham!F:F, B20, NhatKy_ViPham!C:C, "T32") - SUMIFS(NhatKy_ViPham!K:K, NhatKy_ViPham!E:E, "12_Toan_C", NhatKy_ViPham!F:F, B20, NhatKy_ViPham!C:C, "T32")</f>
        <v>100</v>
      </c>
      <c r="AX20" s="6">
        <f>100 + SUMIFS(NhatKy_ViPham!J:J, NhatKy_ViPham!E:E, "12_Toan_C", NhatKy_ViPham!F:F, B20, NhatKy_ViPham!C:C, "T33") - SUMIFS(NhatKy_ViPham!K:K, NhatKy_ViPham!E:E, "12_Toan_C", NhatKy_ViPham!F:F, B20, NhatKy_ViPham!C:C, "T33")</f>
        <v>100</v>
      </c>
      <c r="AY20" s="6">
        <f>100 + SUMIFS(NhatKy_ViPham!J:J, NhatKy_ViPham!E:E, "12_Toan_C", NhatKy_ViPham!F:F, B20, NhatKy_ViPham!C:C, "T34") - SUMIFS(NhatKy_ViPham!K:K, NhatKy_ViPham!E:E, "12_Toan_C", NhatKy_ViPham!F:F, B20, NhatKy_ViPham!C:C, "T34")</f>
        <v>100</v>
      </c>
      <c r="AZ20" s="6">
        <f>100 + SUMIFS(NhatKy_ViPham!J:J, NhatKy_ViPham!E:E, "12_Toan_C", NhatKy_ViPham!F:F, B20, NhatKy_ViPham!C:C, "T35") - SUMIFS(NhatKy_ViPham!K:K, NhatKy_ViPham!E:E, "12_Toan_C", NhatKy_ViPham!F:F, B20, NhatKy_ViPham!C:C, "T35")</f>
        <v>100</v>
      </c>
      <c r="BA20" s="12">
        <f t="shared" si="0"/>
        <v>100</v>
      </c>
      <c r="BB20" s="11" t="s">
        <v>430</v>
      </c>
      <c r="BC20" s="16" t="str">
        <f t="shared" si="1"/>
        <v>Tốt</v>
      </c>
      <c r="BD20" s="15" t="str">
        <f t="shared" si="2"/>
        <v>🟢 BÌNH THƯỜNG</v>
      </c>
    </row>
    <row r="21" spans="1:56" x14ac:dyDescent="0.25">
      <c r="A21" s="4">
        <v>13</v>
      </c>
      <c r="B21" s="10" t="s">
        <v>2355</v>
      </c>
      <c r="C21" s="4" t="s">
        <v>2347</v>
      </c>
      <c r="D21" s="4" t="s">
        <v>435</v>
      </c>
      <c r="E21" s="11" t="s">
        <v>430</v>
      </c>
      <c r="F21" s="7">
        <f>SUMIFS(NhatKy_ViPham!K:K, NhatKy_ViPham!E:E, "12_Toan_C", NhatKy_ViPham!F:F, B21, NhatKy_ViPham!H:H, "L01")</f>
        <v>0</v>
      </c>
      <c r="G21" s="7">
        <f>SUMIFS(NhatKy_ViPham!K:K, NhatKy_ViPham!E:E, "12_Toan_C", NhatKy_ViPham!F:F, B21, NhatKy_ViPham!H:H, "L02")</f>
        <v>0</v>
      </c>
      <c r="H21" s="7">
        <f>SUMIFS(NhatKy_ViPham!K:K, NhatKy_ViPham!E:E, "12_Toan_C", NhatKy_ViPham!F:F, B21, NhatKy_ViPham!H:H, "L03")</f>
        <v>0</v>
      </c>
      <c r="I21" s="7">
        <f>SUMIFS(NhatKy_ViPham!K:K, NhatKy_ViPham!E:E, "12_Toan_C", NhatKy_ViPham!F:F, B21, NhatKy_ViPham!H:H, "L04")</f>
        <v>0</v>
      </c>
      <c r="J21" s="7">
        <f>SUMIFS(NhatKy_ViPham!K:K, NhatKy_ViPham!E:E, "12_Toan_C", NhatKy_ViPham!F:F, B21, NhatKy_ViPham!H:H, "L05")</f>
        <v>0</v>
      </c>
      <c r="K21" s="7">
        <f>SUMIFS(NhatKy_ViPham!K:K, NhatKy_ViPham!E:E, "12_Toan_C", NhatKy_ViPham!F:F, B21, NhatKy_ViPham!H:H, "L06")</f>
        <v>0</v>
      </c>
      <c r="L21" s="7">
        <f>SUMIFS(NhatKy_ViPham!K:K, NhatKy_ViPham!E:E, "12_Toan_C", NhatKy_ViPham!F:F, B21, NhatKy_ViPham!H:H, "L07")</f>
        <v>0</v>
      </c>
      <c r="M21" s="7">
        <f>SUMIFS(NhatKy_ViPham!K:K, NhatKy_ViPham!E:E, "12_Toan_C", NhatKy_ViPham!F:F, B21, NhatKy_ViPham!H:H, "L08")</f>
        <v>0</v>
      </c>
      <c r="N21" s="7">
        <f>SUMIFS(NhatKy_ViPham!K:K, NhatKy_ViPham!E:E, "12_Toan_C", NhatKy_ViPham!F:F, B21, NhatKy_ViPham!H:H, "L09")</f>
        <v>0</v>
      </c>
      <c r="O21" s="7">
        <f>SUMIFS(NhatKy_ViPham!K:K, NhatKy_ViPham!E:E, "12_Toan_C", NhatKy_ViPham!F:F, B21, NhatKy_ViPham!H:H, "L10")</f>
        <v>0</v>
      </c>
      <c r="P21" s="12">
        <f>SUMIFS(NhatKy_ViPham!J:J, NhatKy_ViPham!E:E, "12_Toan_C", NhatKy_ViPham!F:F, B21)</f>
        <v>0</v>
      </c>
      <c r="Q21" s="13">
        <f>SUMIFS(NhatKy_ViPham!K:K, NhatKy_ViPham!E:E, "12_Toan_C", NhatKy_ViPham!F:F, B21)</f>
        <v>0</v>
      </c>
      <c r="R21" s="7">
        <f>100 + SUMIFS(NhatKy_ViPham!J:J, NhatKy_ViPham!E:E, "12_Toan_C", NhatKy_ViPham!F:F, B21, NhatKy_ViPham!C:C, "T1") - SUMIFS(NhatKy_ViPham!K:K, NhatKy_ViPham!E:E, "12_Toan_C", NhatKy_ViPham!F:F, B21, NhatKy_ViPham!C:C, "T1")</f>
        <v>100</v>
      </c>
      <c r="S21" s="7">
        <f>100 + SUMIFS(NhatKy_ViPham!J:J, NhatKy_ViPham!E:E, "12_Toan_C", NhatKy_ViPham!F:F, B21, NhatKy_ViPham!C:C, "T2") - SUMIFS(NhatKy_ViPham!K:K, NhatKy_ViPham!E:E, "12_Toan_C", NhatKy_ViPham!F:F, B21, NhatKy_ViPham!C:C, "T2")</f>
        <v>100</v>
      </c>
      <c r="T21" s="7">
        <f>100 + SUMIFS(NhatKy_ViPham!J:J, NhatKy_ViPham!E:E, "12_Toan_C", NhatKy_ViPham!F:F, B21, NhatKy_ViPham!C:C, "T3") - SUMIFS(NhatKy_ViPham!K:K, NhatKy_ViPham!E:E, "12_Toan_C", NhatKy_ViPham!F:F, B21, NhatKy_ViPham!C:C, "T3")</f>
        <v>100</v>
      </c>
      <c r="U21" s="7">
        <f>100 + SUMIFS(NhatKy_ViPham!J:J, NhatKy_ViPham!E:E, "12_Toan_C", NhatKy_ViPham!F:F, B21, NhatKy_ViPham!C:C, "T4") - SUMIFS(NhatKy_ViPham!K:K, NhatKy_ViPham!E:E, "12_Toan_C", NhatKy_ViPham!F:F, B21, NhatKy_ViPham!C:C, "T4")</f>
        <v>100</v>
      </c>
      <c r="V21" s="7">
        <f>100 + SUMIFS(NhatKy_ViPham!J:J, NhatKy_ViPham!E:E, "12_Toan_C", NhatKy_ViPham!F:F, B21, NhatKy_ViPham!C:C, "T5") - SUMIFS(NhatKy_ViPham!K:K, NhatKy_ViPham!E:E, "12_Toan_C", NhatKy_ViPham!F:F, B21, NhatKy_ViPham!C:C, "T5")</f>
        <v>100</v>
      </c>
      <c r="W21" s="7">
        <f>100 + SUMIFS(NhatKy_ViPham!J:J, NhatKy_ViPham!E:E, "12_Toan_C", NhatKy_ViPham!F:F, B21, NhatKy_ViPham!C:C, "T6") - SUMIFS(NhatKy_ViPham!K:K, NhatKy_ViPham!E:E, "12_Toan_C", NhatKy_ViPham!F:F, B21, NhatKy_ViPham!C:C, "T6")</f>
        <v>100</v>
      </c>
      <c r="X21" s="7">
        <f>100 + SUMIFS(NhatKy_ViPham!J:J, NhatKy_ViPham!E:E, "12_Toan_C", NhatKy_ViPham!F:F, B21, NhatKy_ViPham!C:C, "T7") - SUMIFS(NhatKy_ViPham!K:K, NhatKy_ViPham!E:E, "12_Toan_C", NhatKy_ViPham!F:F, B21, NhatKy_ViPham!C:C, "T7")</f>
        <v>100</v>
      </c>
      <c r="Y21" s="7">
        <f>100 + SUMIFS(NhatKy_ViPham!J:J, NhatKy_ViPham!E:E, "12_Toan_C", NhatKy_ViPham!F:F, B21, NhatKy_ViPham!C:C, "T8") - SUMIFS(NhatKy_ViPham!K:K, NhatKy_ViPham!E:E, "12_Toan_C", NhatKy_ViPham!F:F, B21, NhatKy_ViPham!C:C, "T8")</f>
        <v>100</v>
      </c>
      <c r="Z21" s="7">
        <f>100 + SUMIFS(NhatKy_ViPham!J:J, NhatKy_ViPham!E:E, "12_Toan_C", NhatKy_ViPham!F:F, B21, NhatKy_ViPham!C:C, "T9") - SUMIFS(NhatKy_ViPham!K:K, NhatKy_ViPham!E:E, "12_Toan_C", NhatKy_ViPham!F:F, B21, NhatKy_ViPham!C:C, "T9")</f>
        <v>100</v>
      </c>
      <c r="AA21" s="7">
        <f>100 + SUMIFS(NhatKy_ViPham!J:J, NhatKy_ViPham!E:E, "12_Toan_C", NhatKy_ViPham!F:F, B21, NhatKy_ViPham!C:C, "T10") - SUMIFS(NhatKy_ViPham!K:K, NhatKy_ViPham!E:E, "12_Toan_C", NhatKy_ViPham!F:F, B21, NhatKy_ViPham!C:C, "T10")</f>
        <v>100</v>
      </c>
      <c r="AB21" s="7">
        <f>100 + SUMIFS(NhatKy_ViPham!J:J, NhatKy_ViPham!E:E, "12_Toan_C", NhatKy_ViPham!F:F, B21, NhatKy_ViPham!C:C, "T11") - SUMIFS(NhatKy_ViPham!K:K, NhatKy_ViPham!E:E, "12_Toan_C", NhatKy_ViPham!F:F, B21, NhatKy_ViPham!C:C, "T11")</f>
        <v>100</v>
      </c>
      <c r="AC21" s="7">
        <f>100 + SUMIFS(NhatKy_ViPham!J:J, NhatKy_ViPham!E:E, "12_Toan_C", NhatKy_ViPham!F:F, B21, NhatKy_ViPham!C:C, "T12") - SUMIFS(NhatKy_ViPham!K:K, NhatKy_ViPham!E:E, "12_Toan_C", NhatKy_ViPham!F:F, B21, NhatKy_ViPham!C:C, "T12")</f>
        <v>100</v>
      </c>
      <c r="AD21" s="7">
        <f>100 + SUMIFS(NhatKy_ViPham!J:J, NhatKy_ViPham!E:E, "12_Toan_C", NhatKy_ViPham!F:F, B21, NhatKy_ViPham!C:C, "T13") - SUMIFS(NhatKy_ViPham!K:K, NhatKy_ViPham!E:E, "12_Toan_C", NhatKy_ViPham!F:F, B21, NhatKy_ViPham!C:C, "T13")</f>
        <v>100</v>
      </c>
      <c r="AE21" s="7">
        <f>100 + SUMIFS(NhatKy_ViPham!J:J, NhatKy_ViPham!E:E, "12_Toan_C", NhatKy_ViPham!F:F, B21, NhatKy_ViPham!C:C, "T14") - SUMIFS(NhatKy_ViPham!K:K, NhatKy_ViPham!E:E, "12_Toan_C", NhatKy_ViPham!F:F, B21, NhatKy_ViPham!C:C, "T14")</f>
        <v>100</v>
      </c>
      <c r="AF21" s="7">
        <f>100 + SUMIFS(NhatKy_ViPham!J:J, NhatKy_ViPham!E:E, "12_Toan_C", NhatKy_ViPham!F:F, B21, NhatKy_ViPham!C:C, "T15") - SUMIFS(NhatKy_ViPham!K:K, NhatKy_ViPham!E:E, "12_Toan_C", NhatKy_ViPham!F:F, B21, NhatKy_ViPham!C:C, "T15")</f>
        <v>100</v>
      </c>
      <c r="AG21" s="7">
        <f>100 + SUMIFS(NhatKy_ViPham!J:J, NhatKy_ViPham!E:E, "12_Toan_C", NhatKy_ViPham!F:F, B21, NhatKy_ViPham!C:C, "T16") - SUMIFS(NhatKy_ViPham!K:K, NhatKy_ViPham!E:E, "12_Toan_C", NhatKy_ViPham!F:F, B21, NhatKy_ViPham!C:C, "T16")</f>
        <v>100</v>
      </c>
      <c r="AH21" s="7">
        <f>100 + SUMIFS(NhatKy_ViPham!J:J, NhatKy_ViPham!E:E, "12_Toan_C", NhatKy_ViPham!F:F, B21, NhatKy_ViPham!C:C, "T17") - SUMIFS(NhatKy_ViPham!K:K, NhatKy_ViPham!E:E, "12_Toan_C", NhatKy_ViPham!F:F, B21, NhatKy_ViPham!C:C, "T17")</f>
        <v>100</v>
      </c>
      <c r="AI21" s="7">
        <f>100 + SUMIFS(NhatKy_ViPham!J:J, NhatKy_ViPham!E:E, "12_Toan_C", NhatKy_ViPham!F:F, B21, NhatKy_ViPham!C:C, "T18") - SUMIFS(NhatKy_ViPham!K:K, NhatKy_ViPham!E:E, "12_Toan_C", NhatKy_ViPham!F:F, B21, NhatKy_ViPham!C:C, "T18")</f>
        <v>100</v>
      </c>
      <c r="AJ21" s="7">
        <f>100 + SUMIFS(NhatKy_ViPham!J:J, NhatKy_ViPham!E:E, "12_Toan_C", NhatKy_ViPham!F:F, B21, NhatKy_ViPham!C:C, "T19") - SUMIFS(NhatKy_ViPham!K:K, NhatKy_ViPham!E:E, "12_Toan_C", NhatKy_ViPham!F:F, B21, NhatKy_ViPham!C:C, "T19")</f>
        <v>100</v>
      </c>
      <c r="AK21" s="7">
        <f>100 + SUMIFS(NhatKy_ViPham!J:J, NhatKy_ViPham!E:E, "12_Toan_C", NhatKy_ViPham!F:F, B21, NhatKy_ViPham!C:C, "T20") - SUMIFS(NhatKy_ViPham!K:K, NhatKy_ViPham!E:E, "12_Toan_C", NhatKy_ViPham!F:F, B21, NhatKy_ViPham!C:C, "T20")</f>
        <v>100</v>
      </c>
      <c r="AL21" s="7">
        <f>100 + SUMIFS(NhatKy_ViPham!J:J, NhatKy_ViPham!E:E, "12_Toan_C", NhatKy_ViPham!F:F, B21, NhatKy_ViPham!C:C, "T21") - SUMIFS(NhatKy_ViPham!K:K, NhatKy_ViPham!E:E, "12_Toan_C", NhatKy_ViPham!F:F, B21, NhatKy_ViPham!C:C, "T21")</f>
        <v>100</v>
      </c>
      <c r="AM21" s="7">
        <f>100 + SUMIFS(NhatKy_ViPham!J:J, NhatKy_ViPham!E:E, "12_Toan_C", NhatKy_ViPham!F:F, B21, NhatKy_ViPham!C:C, "T22") - SUMIFS(NhatKy_ViPham!K:K, NhatKy_ViPham!E:E, "12_Toan_C", NhatKy_ViPham!F:F, B21, NhatKy_ViPham!C:C, "T22")</f>
        <v>100</v>
      </c>
      <c r="AN21" s="7">
        <f>100 + SUMIFS(NhatKy_ViPham!J:J, NhatKy_ViPham!E:E, "12_Toan_C", NhatKy_ViPham!F:F, B21, NhatKy_ViPham!C:C, "T23") - SUMIFS(NhatKy_ViPham!K:K, NhatKy_ViPham!E:E, "12_Toan_C", NhatKy_ViPham!F:F, B21, NhatKy_ViPham!C:C, "T23")</f>
        <v>100</v>
      </c>
      <c r="AO21" s="7">
        <f>100 + SUMIFS(NhatKy_ViPham!J:J, NhatKy_ViPham!E:E, "12_Toan_C", NhatKy_ViPham!F:F, B21, NhatKy_ViPham!C:C, "T24") - SUMIFS(NhatKy_ViPham!K:K, NhatKy_ViPham!E:E, "12_Toan_C", NhatKy_ViPham!F:F, B21, NhatKy_ViPham!C:C, "T24")</f>
        <v>100</v>
      </c>
      <c r="AP21" s="7">
        <f>100 + SUMIFS(NhatKy_ViPham!J:J, NhatKy_ViPham!E:E, "12_Toan_C", NhatKy_ViPham!F:F, B21, NhatKy_ViPham!C:C, "T25") - SUMIFS(NhatKy_ViPham!K:K, NhatKy_ViPham!E:E, "12_Toan_C", NhatKy_ViPham!F:F, B21, NhatKy_ViPham!C:C, "T25")</f>
        <v>100</v>
      </c>
      <c r="AQ21" s="7">
        <f>100 + SUMIFS(NhatKy_ViPham!J:J, NhatKy_ViPham!E:E, "12_Toan_C", NhatKy_ViPham!F:F, B21, NhatKy_ViPham!C:C, "T26") - SUMIFS(NhatKy_ViPham!K:K, NhatKy_ViPham!E:E, "12_Toan_C", NhatKy_ViPham!F:F, B21, NhatKy_ViPham!C:C, "T26")</f>
        <v>100</v>
      </c>
      <c r="AR21" s="7">
        <f>100 + SUMIFS(NhatKy_ViPham!J:J, NhatKy_ViPham!E:E, "12_Toan_C", NhatKy_ViPham!F:F, B21, NhatKy_ViPham!C:C, "T27") - SUMIFS(NhatKy_ViPham!K:K, NhatKy_ViPham!E:E, "12_Toan_C", NhatKy_ViPham!F:F, B21, NhatKy_ViPham!C:C, "T27")</f>
        <v>100</v>
      </c>
      <c r="AS21" s="7">
        <f>100 + SUMIFS(NhatKy_ViPham!J:J, NhatKy_ViPham!E:E, "12_Toan_C", NhatKy_ViPham!F:F, B21, NhatKy_ViPham!C:C, "T28") - SUMIFS(NhatKy_ViPham!K:K, NhatKy_ViPham!E:E, "12_Toan_C", NhatKy_ViPham!F:F, B21, NhatKy_ViPham!C:C, "T28")</f>
        <v>100</v>
      </c>
      <c r="AT21" s="7">
        <f>100 + SUMIFS(NhatKy_ViPham!J:J, NhatKy_ViPham!E:E, "12_Toan_C", NhatKy_ViPham!F:F, B21, NhatKy_ViPham!C:C, "T29") - SUMIFS(NhatKy_ViPham!K:K, NhatKy_ViPham!E:E, "12_Toan_C", NhatKy_ViPham!F:F, B21, NhatKy_ViPham!C:C, "T29")</f>
        <v>100</v>
      </c>
      <c r="AU21" s="7">
        <f>100 + SUMIFS(NhatKy_ViPham!J:J, NhatKy_ViPham!E:E, "12_Toan_C", NhatKy_ViPham!F:F, B21, NhatKy_ViPham!C:C, "T30") - SUMIFS(NhatKy_ViPham!K:K, NhatKy_ViPham!E:E, "12_Toan_C", NhatKy_ViPham!F:F, B21, NhatKy_ViPham!C:C, "T30")</f>
        <v>100</v>
      </c>
      <c r="AV21" s="7">
        <f>100 + SUMIFS(NhatKy_ViPham!J:J, NhatKy_ViPham!E:E, "12_Toan_C", NhatKy_ViPham!F:F, B21, NhatKy_ViPham!C:C, "T31") - SUMIFS(NhatKy_ViPham!K:K, NhatKy_ViPham!E:E, "12_Toan_C", NhatKy_ViPham!F:F, B21, NhatKy_ViPham!C:C, "T31")</f>
        <v>100</v>
      </c>
      <c r="AW21" s="7">
        <f>100 + SUMIFS(NhatKy_ViPham!J:J, NhatKy_ViPham!E:E, "12_Toan_C", NhatKy_ViPham!F:F, B21, NhatKy_ViPham!C:C, "T32") - SUMIFS(NhatKy_ViPham!K:K, NhatKy_ViPham!E:E, "12_Toan_C", NhatKy_ViPham!F:F, B21, NhatKy_ViPham!C:C, "T32")</f>
        <v>100</v>
      </c>
      <c r="AX21" s="7">
        <f>100 + SUMIFS(NhatKy_ViPham!J:J, NhatKy_ViPham!E:E, "12_Toan_C", NhatKy_ViPham!F:F, B21, NhatKy_ViPham!C:C, "T33") - SUMIFS(NhatKy_ViPham!K:K, NhatKy_ViPham!E:E, "12_Toan_C", NhatKy_ViPham!F:F, B21, NhatKy_ViPham!C:C, "T33")</f>
        <v>100</v>
      </c>
      <c r="AY21" s="7">
        <f>100 + SUMIFS(NhatKy_ViPham!J:J, NhatKy_ViPham!E:E, "12_Toan_C", NhatKy_ViPham!F:F, B21, NhatKy_ViPham!C:C, "T34") - SUMIFS(NhatKy_ViPham!K:K, NhatKy_ViPham!E:E, "12_Toan_C", NhatKy_ViPham!F:F, B21, NhatKy_ViPham!C:C, "T34")</f>
        <v>100</v>
      </c>
      <c r="AZ21" s="7">
        <f>100 + SUMIFS(NhatKy_ViPham!J:J, NhatKy_ViPham!E:E, "12_Toan_C", NhatKy_ViPham!F:F, B21, NhatKy_ViPham!C:C, "T35") - SUMIFS(NhatKy_ViPham!K:K, NhatKy_ViPham!E:E, "12_Toan_C", NhatKy_ViPham!F:F, B21, NhatKy_ViPham!C:C, "T35")</f>
        <v>100</v>
      </c>
      <c r="BA21" s="12">
        <f t="shared" si="0"/>
        <v>100</v>
      </c>
      <c r="BB21" s="11" t="s">
        <v>430</v>
      </c>
      <c r="BC21" s="14" t="str">
        <f t="shared" si="1"/>
        <v>Tốt</v>
      </c>
      <c r="BD21" s="10" t="str">
        <f t="shared" si="2"/>
        <v>🟢 BÌNH THƯỜNG</v>
      </c>
    </row>
    <row r="22" spans="1:56" x14ac:dyDescent="0.25">
      <c r="A22" s="5">
        <v>14</v>
      </c>
      <c r="B22" s="15" t="s">
        <v>2356</v>
      </c>
      <c r="C22" s="5" t="s">
        <v>2357</v>
      </c>
      <c r="D22" s="5" t="s">
        <v>435</v>
      </c>
      <c r="E22" s="11" t="s">
        <v>430</v>
      </c>
      <c r="F22" s="6">
        <f>SUMIFS(NhatKy_ViPham!K:K, NhatKy_ViPham!E:E, "12_Toan_C", NhatKy_ViPham!F:F, B22, NhatKy_ViPham!H:H, "L01")</f>
        <v>0</v>
      </c>
      <c r="G22" s="6">
        <f>SUMIFS(NhatKy_ViPham!K:K, NhatKy_ViPham!E:E, "12_Toan_C", NhatKy_ViPham!F:F, B22, NhatKy_ViPham!H:H, "L02")</f>
        <v>0</v>
      </c>
      <c r="H22" s="6">
        <f>SUMIFS(NhatKy_ViPham!K:K, NhatKy_ViPham!E:E, "12_Toan_C", NhatKy_ViPham!F:F, B22, NhatKy_ViPham!H:H, "L03")</f>
        <v>0</v>
      </c>
      <c r="I22" s="6">
        <f>SUMIFS(NhatKy_ViPham!K:K, NhatKy_ViPham!E:E, "12_Toan_C", NhatKy_ViPham!F:F, B22, NhatKy_ViPham!H:H, "L04")</f>
        <v>0</v>
      </c>
      <c r="J22" s="6">
        <f>SUMIFS(NhatKy_ViPham!K:K, NhatKy_ViPham!E:E, "12_Toan_C", NhatKy_ViPham!F:F, B22, NhatKy_ViPham!H:H, "L05")</f>
        <v>0</v>
      </c>
      <c r="K22" s="6">
        <f>SUMIFS(NhatKy_ViPham!K:K, NhatKy_ViPham!E:E, "12_Toan_C", NhatKy_ViPham!F:F, B22, NhatKy_ViPham!H:H, "L06")</f>
        <v>0</v>
      </c>
      <c r="L22" s="6">
        <f>SUMIFS(NhatKy_ViPham!K:K, NhatKy_ViPham!E:E, "12_Toan_C", NhatKy_ViPham!F:F, B22, NhatKy_ViPham!H:H, "L07")</f>
        <v>0</v>
      </c>
      <c r="M22" s="6">
        <f>SUMIFS(NhatKy_ViPham!K:K, NhatKy_ViPham!E:E, "12_Toan_C", NhatKy_ViPham!F:F, B22, NhatKy_ViPham!H:H, "L08")</f>
        <v>0</v>
      </c>
      <c r="N22" s="6">
        <f>SUMIFS(NhatKy_ViPham!K:K, NhatKy_ViPham!E:E, "12_Toan_C", NhatKy_ViPham!F:F, B22, NhatKy_ViPham!H:H, "L09")</f>
        <v>0</v>
      </c>
      <c r="O22" s="6">
        <f>SUMIFS(NhatKy_ViPham!K:K, NhatKy_ViPham!E:E, "12_Toan_C", NhatKy_ViPham!F:F, B22, NhatKy_ViPham!H:H, "L10")</f>
        <v>0</v>
      </c>
      <c r="P22" s="12">
        <f>SUMIFS(NhatKy_ViPham!J:J, NhatKy_ViPham!E:E, "12_Toan_C", NhatKy_ViPham!F:F, B22)</f>
        <v>0</v>
      </c>
      <c r="Q22" s="13">
        <f>SUMIFS(NhatKy_ViPham!K:K, NhatKy_ViPham!E:E, "12_Toan_C", NhatKy_ViPham!F:F, B22)</f>
        <v>0</v>
      </c>
      <c r="R22" s="6">
        <f>100 + SUMIFS(NhatKy_ViPham!J:J, NhatKy_ViPham!E:E, "12_Toan_C", NhatKy_ViPham!F:F, B22, NhatKy_ViPham!C:C, "T1") - SUMIFS(NhatKy_ViPham!K:K, NhatKy_ViPham!E:E, "12_Toan_C", NhatKy_ViPham!F:F, B22, NhatKy_ViPham!C:C, "T1")</f>
        <v>100</v>
      </c>
      <c r="S22" s="6">
        <f>100 + SUMIFS(NhatKy_ViPham!J:J, NhatKy_ViPham!E:E, "12_Toan_C", NhatKy_ViPham!F:F, B22, NhatKy_ViPham!C:C, "T2") - SUMIFS(NhatKy_ViPham!K:K, NhatKy_ViPham!E:E, "12_Toan_C", NhatKy_ViPham!F:F, B22, NhatKy_ViPham!C:C, "T2")</f>
        <v>100</v>
      </c>
      <c r="T22" s="6">
        <f>100 + SUMIFS(NhatKy_ViPham!J:J, NhatKy_ViPham!E:E, "12_Toan_C", NhatKy_ViPham!F:F, B22, NhatKy_ViPham!C:C, "T3") - SUMIFS(NhatKy_ViPham!K:K, NhatKy_ViPham!E:E, "12_Toan_C", NhatKy_ViPham!F:F, B22, NhatKy_ViPham!C:C, "T3")</f>
        <v>100</v>
      </c>
      <c r="U22" s="6">
        <f>100 + SUMIFS(NhatKy_ViPham!J:J, NhatKy_ViPham!E:E, "12_Toan_C", NhatKy_ViPham!F:F, B22, NhatKy_ViPham!C:C, "T4") - SUMIFS(NhatKy_ViPham!K:K, NhatKy_ViPham!E:E, "12_Toan_C", NhatKy_ViPham!F:F, B22, NhatKy_ViPham!C:C, "T4")</f>
        <v>100</v>
      </c>
      <c r="V22" s="6">
        <f>100 + SUMIFS(NhatKy_ViPham!J:J, NhatKy_ViPham!E:E, "12_Toan_C", NhatKy_ViPham!F:F, B22, NhatKy_ViPham!C:C, "T5") - SUMIFS(NhatKy_ViPham!K:K, NhatKy_ViPham!E:E, "12_Toan_C", NhatKy_ViPham!F:F, B22, NhatKy_ViPham!C:C, "T5")</f>
        <v>100</v>
      </c>
      <c r="W22" s="6">
        <f>100 + SUMIFS(NhatKy_ViPham!J:J, NhatKy_ViPham!E:E, "12_Toan_C", NhatKy_ViPham!F:F, B22, NhatKy_ViPham!C:C, "T6") - SUMIFS(NhatKy_ViPham!K:K, NhatKy_ViPham!E:E, "12_Toan_C", NhatKy_ViPham!F:F, B22, NhatKy_ViPham!C:C, "T6")</f>
        <v>100</v>
      </c>
      <c r="X22" s="6">
        <f>100 + SUMIFS(NhatKy_ViPham!J:J, NhatKy_ViPham!E:E, "12_Toan_C", NhatKy_ViPham!F:F, B22, NhatKy_ViPham!C:C, "T7") - SUMIFS(NhatKy_ViPham!K:K, NhatKy_ViPham!E:E, "12_Toan_C", NhatKy_ViPham!F:F, B22, NhatKy_ViPham!C:C, "T7")</f>
        <v>100</v>
      </c>
      <c r="Y22" s="6">
        <f>100 + SUMIFS(NhatKy_ViPham!J:J, NhatKy_ViPham!E:E, "12_Toan_C", NhatKy_ViPham!F:F, B22, NhatKy_ViPham!C:C, "T8") - SUMIFS(NhatKy_ViPham!K:K, NhatKy_ViPham!E:E, "12_Toan_C", NhatKy_ViPham!F:F, B22, NhatKy_ViPham!C:C, "T8")</f>
        <v>100</v>
      </c>
      <c r="Z22" s="6">
        <f>100 + SUMIFS(NhatKy_ViPham!J:J, NhatKy_ViPham!E:E, "12_Toan_C", NhatKy_ViPham!F:F, B22, NhatKy_ViPham!C:C, "T9") - SUMIFS(NhatKy_ViPham!K:K, NhatKy_ViPham!E:E, "12_Toan_C", NhatKy_ViPham!F:F, B22, NhatKy_ViPham!C:C, "T9")</f>
        <v>100</v>
      </c>
      <c r="AA22" s="6">
        <f>100 + SUMIFS(NhatKy_ViPham!J:J, NhatKy_ViPham!E:E, "12_Toan_C", NhatKy_ViPham!F:F, B22, NhatKy_ViPham!C:C, "T10") - SUMIFS(NhatKy_ViPham!K:K, NhatKy_ViPham!E:E, "12_Toan_C", NhatKy_ViPham!F:F, B22, NhatKy_ViPham!C:C, "T10")</f>
        <v>100</v>
      </c>
      <c r="AB22" s="6">
        <f>100 + SUMIFS(NhatKy_ViPham!J:J, NhatKy_ViPham!E:E, "12_Toan_C", NhatKy_ViPham!F:F, B22, NhatKy_ViPham!C:C, "T11") - SUMIFS(NhatKy_ViPham!K:K, NhatKy_ViPham!E:E, "12_Toan_C", NhatKy_ViPham!F:F, B22, NhatKy_ViPham!C:C, "T11")</f>
        <v>100</v>
      </c>
      <c r="AC22" s="6">
        <f>100 + SUMIFS(NhatKy_ViPham!J:J, NhatKy_ViPham!E:E, "12_Toan_C", NhatKy_ViPham!F:F, B22, NhatKy_ViPham!C:C, "T12") - SUMIFS(NhatKy_ViPham!K:K, NhatKy_ViPham!E:E, "12_Toan_C", NhatKy_ViPham!F:F, B22, NhatKy_ViPham!C:C, "T12")</f>
        <v>100</v>
      </c>
      <c r="AD22" s="6">
        <f>100 + SUMIFS(NhatKy_ViPham!J:J, NhatKy_ViPham!E:E, "12_Toan_C", NhatKy_ViPham!F:F, B22, NhatKy_ViPham!C:C, "T13") - SUMIFS(NhatKy_ViPham!K:K, NhatKy_ViPham!E:E, "12_Toan_C", NhatKy_ViPham!F:F, B22, NhatKy_ViPham!C:C, "T13")</f>
        <v>100</v>
      </c>
      <c r="AE22" s="6">
        <f>100 + SUMIFS(NhatKy_ViPham!J:J, NhatKy_ViPham!E:E, "12_Toan_C", NhatKy_ViPham!F:F, B22, NhatKy_ViPham!C:C, "T14") - SUMIFS(NhatKy_ViPham!K:K, NhatKy_ViPham!E:E, "12_Toan_C", NhatKy_ViPham!F:F, B22, NhatKy_ViPham!C:C, "T14")</f>
        <v>100</v>
      </c>
      <c r="AF22" s="6">
        <f>100 + SUMIFS(NhatKy_ViPham!J:J, NhatKy_ViPham!E:E, "12_Toan_C", NhatKy_ViPham!F:F, B22, NhatKy_ViPham!C:C, "T15") - SUMIFS(NhatKy_ViPham!K:K, NhatKy_ViPham!E:E, "12_Toan_C", NhatKy_ViPham!F:F, B22, NhatKy_ViPham!C:C, "T15")</f>
        <v>100</v>
      </c>
      <c r="AG22" s="6">
        <f>100 + SUMIFS(NhatKy_ViPham!J:J, NhatKy_ViPham!E:E, "12_Toan_C", NhatKy_ViPham!F:F, B22, NhatKy_ViPham!C:C, "T16") - SUMIFS(NhatKy_ViPham!K:K, NhatKy_ViPham!E:E, "12_Toan_C", NhatKy_ViPham!F:F, B22, NhatKy_ViPham!C:C, "T16")</f>
        <v>100</v>
      </c>
      <c r="AH22" s="6">
        <f>100 + SUMIFS(NhatKy_ViPham!J:J, NhatKy_ViPham!E:E, "12_Toan_C", NhatKy_ViPham!F:F, B22, NhatKy_ViPham!C:C, "T17") - SUMIFS(NhatKy_ViPham!K:K, NhatKy_ViPham!E:E, "12_Toan_C", NhatKy_ViPham!F:F, B22, NhatKy_ViPham!C:C, "T17")</f>
        <v>100</v>
      </c>
      <c r="AI22" s="6">
        <f>100 + SUMIFS(NhatKy_ViPham!J:J, NhatKy_ViPham!E:E, "12_Toan_C", NhatKy_ViPham!F:F, B22, NhatKy_ViPham!C:C, "T18") - SUMIFS(NhatKy_ViPham!K:K, NhatKy_ViPham!E:E, "12_Toan_C", NhatKy_ViPham!F:F, B22, NhatKy_ViPham!C:C, "T18")</f>
        <v>100</v>
      </c>
      <c r="AJ22" s="6">
        <f>100 + SUMIFS(NhatKy_ViPham!J:J, NhatKy_ViPham!E:E, "12_Toan_C", NhatKy_ViPham!F:F, B22, NhatKy_ViPham!C:C, "T19") - SUMIFS(NhatKy_ViPham!K:K, NhatKy_ViPham!E:E, "12_Toan_C", NhatKy_ViPham!F:F, B22, NhatKy_ViPham!C:C, "T19")</f>
        <v>100</v>
      </c>
      <c r="AK22" s="6">
        <f>100 + SUMIFS(NhatKy_ViPham!J:J, NhatKy_ViPham!E:E, "12_Toan_C", NhatKy_ViPham!F:F, B22, NhatKy_ViPham!C:C, "T20") - SUMIFS(NhatKy_ViPham!K:K, NhatKy_ViPham!E:E, "12_Toan_C", NhatKy_ViPham!F:F, B22, NhatKy_ViPham!C:C, "T20")</f>
        <v>100</v>
      </c>
      <c r="AL22" s="6">
        <f>100 + SUMIFS(NhatKy_ViPham!J:J, NhatKy_ViPham!E:E, "12_Toan_C", NhatKy_ViPham!F:F, B22, NhatKy_ViPham!C:C, "T21") - SUMIFS(NhatKy_ViPham!K:K, NhatKy_ViPham!E:E, "12_Toan_C", NhatKy_ViPham!F:F, B22, NhatKy_ViPham!C:C, "T21")</f>
        <v>100</v>
      </c>
      <c r="AM22" s="6">
        <f>100 + SUMIFS(NhatKy_ViPham!J:J, NhatKy_ViPham!E:E, "12_Toan_C", NhatKy_ViPham!F:F, B22, NhatKy_ViPham!C:C, "T22") - SUMIFS(NhatKy_ViPham!K:K, NhatKy_ViPham!E:E, "12_Toan_C", NhatKy_ViPham!F:F, B22, NhatKy_ViPham!C:C, "T22")</f>
        <v>100</v>
      </c>
      <c r="AN22" s="6">
        <f>100 + SUMIFS(NhatKy_ViPham!J:J, NhatKy_ViPham!E:E, "12_Toan_C", NhatKy_ViPham!F:F, B22, NhatKy_ViPham!C:C, "T23") - SUMIFS(NhatKy_ViPham!K:K, NhatKy_ViPham!E:E, "12_Toan_C", NhatKy_ViPham!F:F, B22, NhatKy_ViPham!C:C, "T23")</f>
        <v>100</v>
      </c>
      <c r="AO22" s="6">
        <f>100 + SUMIFS(NhatKy_ViPham!J:J, NhatKy_ViPham!E:E, "12_Toan_C", NhatKy_ViPham!F:F, B22, NhatKy_ViPham!C:C, "T24") - SUMIFS(NhatKy_ViPham!K:K, NhatKy_ViPham!E:E, "12_Toan_C", NhatKy_ViPham!F:F, B22, NhatKy_ViPham!C:C, "T24")</f>
        <v>100</v>
      </c>
      <c r="AP22" s="6">
        <f>100 + SUMIFS(NhatKy_ViPham!J:J, NhatKy_ViPham!E:E, "12_Toan_C", NhatKy_ViPham!F:F, B22, NhatKy_ViPham!C:C, "T25") - SUMIFS(NhatKy_ViPham!K:K, NhatKy_ViPham!E:E, "12_Toan_C", NhatKy_ViPham!F:F, B22, NhatKy_ViPham!C:C, "T25")</f>
        <v>100</v>
      </c>
      <c r="AQ22" s="6">
        <f>100 + SUMIFS(NhatKy_ViPham!J:J, NhatKy_ViPham!E:E, "12_Toan_C", NhatKy_ViPham!F:F, B22, NhatKy_ViPham!C:C, "T26") - SUMIFS(NhatKy_ViPham!K:K, NhatKy_ViPham!E:E, "12_Toan_C", NhatKy_ViPham!F:F, B22, NhatKy_ViPham!C:C, "T26")</f>
        <v>100</v>
      </c>
      <c r="AR22" s="6">
        <f>100 + SUMIFS(NhatKy_ViPham!J:J, NhatKy_ViPham!E:E, "12_Toan_C", NhatKy_ViPham!F:F, B22, NhatKy_ViPham!C:C, "T27") - SUMIFS(NhatKy_ViPham!K:K, NhatKy_ViPham!E:E, "12_Toan_C", NhatKy_ViPham!F:F, B22, NhatKy_ViPham!C:C, "T27")</f>
        <v>100</v>
      </c>
      <c r="AS22" s="6">
        <f>100 + SUMIFS(NhatKy_ViPham!J:J, NhatKy_ViPham!E:E, "12_Toan_C", NhatKy_ViPham!F:F, B22, NhatKy_ViPham!C:C, "T28") - SUMIFS(NhatKy_ViPham!K:K, NhatKy_ViPham!E:E, "12_Toan_C", NhatKy_ViPham!F:F, B22, NhatKy_ViPham!C:C, "T28")</f>
        <v>100</v>
      </c>
      <c r="AT22" s="6">
        <f>100 + SUMIFS(NhatKy_ViPham!J:J, NhatKy_ViPham!E:E, "12_Toan_C", NhatKy_ViPham!F:F, B22, NhatKy_ViPham!C:C, "T29") - SUMIFS(NhatKy_ViPham!K:K, NhatKy_ViPham!E:E, "12_Toan_C", NhatKy_ViPham!F:F, B22, NhatKy_ViPham!C:C, "T29")</f>
        <v>100</v>
      </c>
      <c r="AU22" s="6">
        <f>100 + SUMIFS(NhatKy_ViPham!J:J, NhatKy_ViPham!E:E, "12_Toan_C", NhatKy_ViPham!F:F, B22, NhatKy_ViPham!C:C, "T30") - SUMIFS(NhatKy_ViPham!K:K, NhatKy_ViPham!E:E, "12_Toan_C", NhatKy_ViPham!F:F, B22, NhatKy_ViPham!C:C, "T30")</f>
        <v>100</v>
      </c>
      <c r="AV22" s="6">
        <f>100 + SUMIFS(NhatKy_ViPham!J:J, NhatKy_ViPham!E:E, "12_Toan_C", NhatKy_ViPham!F:F, B22, NhatKy_ViPham!C:C, "T31") - SUMIFS(NhatKy_ViPham!K:K, NhatKy_ViPham!E:E, "12_Toan_C", NhatKy_ViPham!F:F, B22, NhatKy_ViPham!C:C, "T31")</f>
        <v>100</v>
      </c>
      <c r="AW22" s="6">
        <f>100 + SUMIFS(NhatKy_ViPham!J:J, NhatKy_ViPham!E:E, "12_Toan_C", NhatKy_ViPham!F:F, B22, NhatKy_ViPham!C:C, "T32") - SUMIFS(NhatKy_ViPham!K:K, NhatKy_ViPham!E:E, "12_Toan_C", NhatKy_ViPham!F:F, B22, NhatKy_ViPham!C:C, "T32")</f>
        <v>100</v>
      </c>
      <c r="AX22" s="6">
        <f>100 + SUMIFS(NhatKy_ViPham!J:J, NhatKy_ViPham!E:E, "12_Toan_C", NhatKy_ViPham!F:F, B22, NhatKy_ViPham!C:C, "T33") - SUMIFS(NhatKy_ViPham!K:K, NhatKy_ViPham!E:E, "12_Toan_C", NhatKy_ViPham!F:F, B22, NhatKy_ViPham!C:C, "T33")</f>
        <v>100</v>
      </c>
      <c r="AY22" s="6">
        <f>100 + SUMIFS(NhatKy_ViPham!J:J, NhatKy_ViPham!E:E, "12_Toan_C", NhatKy_ViPham!F:F, B22, NhatKy_ViPham!C:C, "T34") - SUMIFS(NhatKy_ViPham!K:K, NhatKy_ViPham!E:E, "12_Toan_C", NhatKy_ViPham!F:F, B22, NhatKy_ViPham!C:C, "T34")</f>
        <v>100</v>
      </c>
      <c r="AZ22" s="6">
        <f>100 + SUMIFS(NhatKy_ViPham!J:J, NhatKy_ViPham!E:E, "12_Toan_C", NhatKy_ViPham!F:F, B22, NhatKy_ViPham!C:C, "T35") - SUMIFS(NhatKy_ViPham!K:K, NhatKy_ViPham!E:E, "12_Toan_C", NhatKy_ViPham!F:F, B22, NhatKy_ViPham!C:C, "T35")</f>
        <v>100</v>
      </c>
      <c r="BA22" s="12">
        <f t="shared" si="0"/>
        <v>100</v>
      </c>
      <c r="BB22" s="11" t="s">
        <v>430</v>
      </c>
      <c r="BC22" s="16" t="str">
        <f t="shared" si="1"/>
        <v>Tốt</v>
      </c>
      <c r="BD22" s="15" t="str">
        <f t="shared" si="2"/>
        <v>🟢 BÌNH THƯỜNG</v>
      </c>
    </row>
    <row r="23" spans="1:56" x14ac:dyDescent="0.25">
      <c r="A23" s="4">
        <v>15</v>
      </c>
      <c r="B23" s="10" t="s">
        <v>2358</v>
      </c>
      <c r="C23" s="4" t="s">
        <v>2300</v>
      </c>
      <c r="D23" s="4" t="s">
        <v>435</v>
      </c>
      <c r="E23" s="11" t="s">
        <v>430</v>
      </c>
      <c r="F23" s="7">
        <f>SUMIFS(NhatKy_ViPham!K:K, NhatKy_ViPham!E:E, "12_Toan_C", NhatKy_ViPham!F:F, B23, NhatKy_ViPham!H:H, "L01")</f>
        <v>0</v>
      </c>
      <c r="G23" s="7">
        <f>SUMIFS(NhatKy_ViPham!K:K, NhatKy_ViPham!E:E, "12_Toan_C", NhatKy_ViPham!F:F, B23, NhatKy_ViPham!H:H, "L02")</f>
        <v>0</v>
      </c>
      <c r="H23" s="7">
        <f>SUMIFS(NhatKy_ViPham!K:K, NhatKy_ViPham!E:E, "12_Toan_C", NhatKy_ViPham!F:F, B23, NhatKy_ViPham!H:H, "L03")</f>
        <v>0</v>
      </c>
      <c r="I23" s="7">
        <f>SUMIFS(NhatKy_ViPham!K:K, NhatKy_ViPham!E:E, "12_Toan_C", NhatKy_ViPham!F:F, B23, NhatKy_ViPham!H:H, "L04")</f>
        <v>0</v>
      </c>
      <c r="J23" s="7">
        <f>SUMIFS(NhatKy_ViPham!K:K, NhatKy_ViPham!E:E, "12_Toan_C", NhatKy_ViPham!F:F, B23, NhatKy_ViPham!H:H, "L05")</f>
        <v>0</v>
      </c>
      <c r="K23" s="7">
        <f>SUMIFS(NhatKy_ViPham!K:K, NhatKy_ViPham!E:E, "12_Toan_C", NhatKy_ViPham!F:F, B23, NhatKy_ViPham!H:H, "L06")</f>
        <v>0</v>
      </c>
      <c r="L23" s="7">
        <f>SUMIFS(NhatKy_ViPham!K:K, NhatKy_ViPham!E:E, "12_Toan_C", NhatKy_ViPham!F:F, B23, NhatKy_ViPham!H:H, "L07")</f>
        <v>0</v>
      </c>
      <c r="M23" s="7">
        <f>SUMIFS(NhatKy_ViPham!K:K, NhatKy_ViPham!E:E, "12_Toan_C", NhatKy_ViPham!F:F, B23, NhatKy_ViPham!H:H, "L08")</f>
        <v>0</v>
      </c>
      <c r="N23" s="7">
        <f>SUMIFS(NhatKy_ViPham!K:K, NhatKy_ViPham!E:E, "12_Toan_C", NhatKy_ViPham!F:F, B23, NhatKy_ViPham!H:H, "L09")</f>
        <v>0</v>
      </c>
      <c r="O23" s="7">
        <f>SUMIFS(NhatKy_ViPham!K:K, NhatKy_ViPham!E:E, "12_Toan_C", NhatKy_ViPham!F:F, B23, NhatKy_ViPham!H:H, "L10")</f>
        <v>0</v>
      </c>
      <c r="P23" s="12">
        <f>SUMIFS(NhatKy_ViPham!J:J, NhatKy_ViPham!E:E, "12_Toan_C", NhatKy_ViPham!F:F, B23)</f>
        <v>0</v>
      </c>
      <c r="Q23" s="13">
        <f>SUMIFS(NhatKy_ViPham!K:K, NhatKy_ViPham!E:E, "12_Toan_C", NhatKy_ViPham!F:F, B23)</f>
        <v>0</v>
      </c>
      <c r="R23" s="7">
        <f>100 + SUMIFS(NhatKy_ViPham!J:J, NhatKy_ViPham!E:E, "12_Toan_C", NhatKy_ViPham!F:F, B23, NhatKy_ViPham!C:C, "T1") - SUMIFS(NhatKy_ViPham!K:K, NhatKy_ViPham!E:E, "12_Toan_C", NhatKy_ViPham!F:F, B23, NhatKy_ViPham!C:C, "T1")</f>
        <v>100</v>
      </c>
      <c r="S23" s="7">
        <f>100 + SUMIFS(NhatKy_ViPham!J:J, NhatKy_ViPham!E:E, "12_Toan_C", NhatKy_ViPham!F:F, B23, NhatKy_ViPham!C:C, "T2") - SUMIFS(NhatKy_ViPham!K:K, NhatKy_ViPham!E:E, "12_Toan_C", NhatKy_ViPham!F:F, B23, NhatKy_ViPham!C:C, "T2")</f>
        <v>100</v>
      </c>
      <c r="T23" s="7">
        <f>100 + SUMIFS(NhatKy_ViPham!J:J, NhatKy_ViPham!E:E, "12_Toan_C", NhatKy_ViPham!F:F, B23, NhatKy_ViPham!C:C, "T3") - SUMIFS(NhatKy_ViPham!K:K, NhatKy_ViPham!E:E, "12_Toan_C", NhatKy_ViPham!F:F, B23, NhatKy_ViPham!C:C, "T3")</f>
        <v>100</v>
      </c>
      <c r="U23" s="7">
        <f>100 + SUMIFS(NhatKy_ViPham!J:J, NhatKy_ViPham!E:E, "12_Toan_C", NhatKy_ViPham!F:F, B23, NhatKy_ViPham!C:C, "T4") - SUMIFS(NhatKy_ViPham!K:K, NhatKy_ViPham!E:E, "12_Toan_C", NhatKy_ViPham!F:F, B23, NhatKy_ViPham!C:C, "T4")</f>
        <v>100</v>
      </c>
      <c r="V23" s="7">
        <f>100 + SUMIFS(NhatKy_ViPham!J:J, NhatKy_ViPham!E:E, "12_Toan_C", NhatKy_ViPham!F:F, B23, NhatKy_ViPham!C:C, "T5") - SUMIFS(NhatKy_ViPham!K:K, NhatKy_ViPham!E:E, "12_Toan_C", NhatKy_ViPham!F:F, B23, NhatKy_ViPham!C:C, "T5")</f>
        <v>100</v>
      </c>
      <c r="W23" s="7">
        <f>100 + SUMIFS(NhatKy_ViPham!J:J, NhatKy_ViPham!E:E, "12_Toan_C", NhatKy_ViPham!F:F, B23, NhatKy_ViPham!C:C, "T6") - SUMIFS(NhatKy_ViPham!K:K, NhatKy_ViPham!E:E, "12_Toan_C", NhatKy_ViPham!F:F, B23, NhatKy_ViPham!C:C, "T6")</f>
        <v>100</v>
      </c>
      <c r="X23" s="7">
        <f>100 + SUMIFS(NhatKy_ViPham!J:J, NhatKy_ViPham!E:E, "12_Toan_C", NhatKy_ViPham!F:F, B23, NhatKy_ViPham!C:C, "T7") - SUMIFS(NhatKy_ViPham!K:K, NhatKy_ViPham!E:E, "12_Toan_C", NhatKy_ViPham!F:F, B23, NhatKy_ViPham!C:C, "T7")</f>
        <v>100</v>
      </c>
      <c r="Y23" s="7">
        <f>100 + SUMIFS(NhatKy_ViPham!J:J, NhatKy_ViPham!E:E, "12_Toan_C", NhatKy_ViPham!F:F, B23, NhatKy_ViPham!C:C, "T8") - SUMIFS(NhatKy_ViPham!K:K, NhatKy_ViPham!E:E, "12_Toan_C", NhatKy_ViPham!F:F, B23, NhatKy_ViPham!C:C, "T8")</f>
        <v>100</v>
      </c>
      <c r="Z23" s="7">
        <f>100 + SUMIFS(NhatKy_ViPham!J:J, NhatKy_ViPham!E:E, "12_Toan_C", NhatKy_ViPham!F:F, B23, NhatKy_ViPham!C:C, "T9") - SUMIFS(NhatKy_ViPham!K:K, NhatKy_ViPham!E:E, "12_Toan_C", NhatKy_ViPham!F:F, B23, NhatKy_ViPham!C:C, "T9")</f>
        <v>100</v>
      </c>
      <c r="AA23" s="7">
        <f>100 + SUMIFS(NhatKy_ViPham!J:J, NhatKy_ViPham!E:E, "12_Toan_C", NhatKy_ViPham!F:F, B23, NhatKy_ViPham!C:C, "T10") - SUMIFS(NhatKy_ViPham!K:K, NhatKy_ViPham!E:E, "12_Toan_C", NhatKy_ViPham!F:F, B23, NhatKy_ViPham!C:C, "T10")</f>
        <v>100</v>
      </c>
      <c r="AB23" s="7">
        <f>100 + SUMIFS(NhatKy_ViPham!J:J, NhatKy_ViPham!E:E, "12_Toan_C", NhatKy_ViPham!F:F, B23, NhatKy_ViPham!C:C, "T11") - SUMIFS(NhatKy_ViPham!K:K, NhatKy_ViPham!E:E, "12_Toan_C", NhatKy_ViPham!F:F, B23, NhatKy_ViPham!C:C, "T11")</f>
        <v>100</v>
      </c>
      <c r="AC23" s="7">
        <f>100 + SUMIFS(NhatKy_ViPham!J:J, NhatKy_ViPham!E:E, "12_Toan_C", NhatKy_ViPham!F:F, B23, NhatKy_ViPham!C:C, "T12") - SUMIFS(NhatKy_ViPham!K:K, NhatKy_ViPham!E:E, "12_Toan_C", NhatKy_ViPham!F:F, B23, NhatKy_ViPham!C:C, "T12")</f>
        <v>100</v>
      </c>
      <c r="AD23" s="7">
        <f>100 + SUMIFS(NhatKy_ViPham!J:J, NhatKy_ViPham!E:E, "12_Toan_C", NhatKy_ViPham!F:F, B23, NhatKy_ViPham!C:C, "T13") - SUMIFS(NhatKy_ViPham!K:K, NhatKy_ViPham!E:E, "12_Toan_C", NhatKy_ViPham!F:F, B23, NhatKy_ViPham!C:C, "T13")</f>
        <v>100</v>
      </c>
      <c r="AE23" s="7">
        <f>100 + SUMIFS(NhatKy_ViPham!J:J, NhatKy_ViPham!E:E, "12_Toan_C", NhatKy_ViPham!F:F, B23, NhatKy_ViPham!C:C, "T14") - SUMIFS(NhatKy_ViPham!K:K, NhatKy_ViPham!E:E, "12_Toan_C", NhatKy_ViPham!F:F, B23, NhatKy_ViPham!C:C, "T14")</f>
        <v>100</v>
      </c>
      <c r="AF23" s="7">
        <f>100 + SUMIFS(NhatKy_ViPham!J:J, NhatKy_ViPham!E:E, "12_Toan_C", NhatKy_ViPham!F:F, B23, NhatKy_ViPham!C:C, "T15") - SUMIFS(NhatKy_ViPham!K:K, NhatKy_ViPham!E:E, "12_Toan_C", NhatKy_ViPham!F:F, B23, NhatKy_ViPham!C:C, "T15")</f>
        <v>100</v>
      </c>
      <c r="AG23" s="7">
        <f>100 + SUMIFS(NhatKy_ViPham!J:J, NhatKy_ViPham!E:E, "12_Toan_C", NhatKy_ViPham!F:F, B23, NhatKy_ViPham!C:C, "T16") - SUMIFS(NhatKy_ViPham!K:K, NhatKy_ViPham!E:E, "12_Toan_C", NhatKy_ViPham!F:F, B23, NhatKy_ViPham!C:C, "T16")</f>
        <v>100</v>
      </c>
      <c r="AH23" s="7">
        <f>100 + SUMIFS(NhatKy_ViPham!J:J, NhatKy_ViPham!E:E, "12_Toan_C", NhatKy_ViPham!F:F, B23, NhatKy_ViPham!C:C, "T17") - SUMIFS(NhatKy_ViPham!K:K, NhatKy_ViPham!E:E, "12_Toan_C", NhatKy_ViPham!F:F, B23, NhatKy_ViPham!C:C, "T17")</f>
        <v>100</v>
      </c>
      <c r="AI23" s="7">
        <f>100 + SUMIFS(NhatKy_ViPham!J:J, NhatKy_ViPham!E:E, "12_Toan_C", NhatKy_ViPham!F:F, B23, NhatKy_ViPham!C:C, "T18") - SUMIFS(NhatKy_ViPham!K:K, NhatKy_ViPham!E:E, "12_Toan_C", NhatKy_ViPham!F:F, B23, NhatKy_ViPham!C:C, "T18")</f>
        <v>100</v>
      </c>
      <c r="AJ23" s="7">
        <f>100 + SUMIFS(NhatKy_ViPham!J:J, NhatKy_ViPham!E:E, "12_Toan_C", NhatKy_ViPham!F:F, B23, NhatKy_ViPham!C:C, "T19") - SUMIFS(NhatKy_ViPham!K:K, NhatKy_ViPham!E:E, "12_Toan_C", NhatKy_ViPham!F:F, B23, NhatKy_ViPham!C:C, "T19")</f>
        <v>100</v>
      </c>
      <c r="AK23" s="7">
        <f>100 + SUMIFS(NhatKy_ViPham!J:J, NhatKy_ViPham!E:E, "12_Toan_C", NhatKy_ViPham!F:F, B23, NhatKy_ViPham!C:C, "T20") - SUMIFS(NhatKy_ViPham!K:K, NhatKy_ViPham!E:E, "12_Toan_C", NhatKy_ViPham!F:F, B23, NhatKy_ViPham!C:C, "T20")</f>
        <v>100</v>
      </c>
      <c r="AL23" s="7">
        <f>100 + SUMIFS(NhatKy_ViPham!J:J, NhatKy_ViPham!E:E, "12_Toan_C", NhatKy_ViPham!F:F, B23, NhatKy_ViPham!C:C, "T21") - SUMIFS(NhatKy_ViPham!K:K, NhatKy_ViPham!E:E, "12_Toan_C", NhatKy_ViPham!F:F, B23, NhatKy_ViPham!C:C, "T21")</f>
        <v>100</v>
      </c>
      <c r="AM23" s="7">
        <f>100 + SUMIFS(NhatKy_ViPham!J:J, NhatKy_ViPham!E:E, "12_Toan_C", NhatKy_ViPham!F:F, B23, NhatKy_ViPham!C:C, "T22") - SUMIFS(NhatKy_ViPham!K:K, NhatKy_ViPham!E:E, "12_Toan_C", NhatKy_ViPham!F:F, B23, NhatKy_ViPham!C:C, "T22")</f>
        <v>100</v>
      </c>
      <c r="AN23" s="7">
        <f>100 + SUMIFS(NhatKy_ViPham!J:J, NhatKy_ViPham!E:E, "12_Toan_C", NhatKy_ViPham!F:F, B23, NhatKy_ViPham!C:C, "T23") - SUMIFS(NhatKy_ViPham!K:K, NhatKy_ViPham!E:E, "12_Toan_C", NhatKy_ViPham!F:F, B23, NhatKy_ViPham!C:C, "T23")</f>
        <v>100</v>
      </c>
      <c r="AO23" s="7">
        <f>100 + SUMIFS(NhatKy_ViPham!J:J, NhatKy_ViPham!E:E, "12_Toan_C", NhatKy_ViPham!F:F, B23, NhatKy_ViPham!C:C, "T24") - SUMIFS(NhatKy_ViPham!K:K, NhatKy_ViPham!E:E, "12_Toan_C", NhatKy_ViPham!F:F, B23, NhatKy_ViPham!C:C, "T24")</f>
        <v>100</v>
      </c>
      <c r="AP23" s="7">
        <f>100 + SUMIFS(NhatKy_ViPham!J:J, NhatKy_ViPham!E:E, "12_Toan_C", NhatKy_ViPham!F:F, B23, NhatKy_ViPham!C:C, "T25") - SUMIFS(NhatKy_ViPham!K:K, NhatKy_ViPham!E:E, "12_Toan_C", NhatKy_ViPham!F:F, B23, NhatKy_ViPham!C:C, "T25")</f>
        <v>100</v>
      </c>
      <c r="AQ23" s="7">
        <f>100 + SUMIFS(NhatKy_ViPham!J:J, NhatKy_ViPham!E:E, "12_Toan_C", NhatKy_ViPham!F:F, B23, NhatKy_ViPham!C:C, "T26") - SUMIFS(NhatKy_ViPham!K:K, NhatKy_ViPham!E:E, "12_Toan_C", NhatKy_ViPham!F:F, B23, NhatKy_ViPham!C:C, "T26")</f>
        <v>100</v>
      </c>
      <c r="AR23" s="7">
        <f>100 + SUMIFS(NhatKy_ViPham!J:J, NhatKy_ViPham!E:E, "12_Toan_C", NhatKy_ViPham!F:F, B23, NhatKy_ViPham!C:C, "T27") - SUMIFS(NhatKy_ViPham!K:K, NhatKy_ViPham!E:E, "12_Toan_C", NhatKy_ViPham!F:F, B23, NhatKy_ViPham!C:C, "T27")</f>
        <v>100</v>
      </c>
      <c r="AS23" s="7">
        <f>100 + SUMIFS(NhatKy_ViPham!J:J, NhatKy_ViPham!E:E, "12_Toan_C", NhatKy_ViPham!F:F, B23, NhatKy_ViPham!C:C, "T28") - SUMIFS(NhatKy_ViPham!K:K, NhatKy_ViPham!E:E, "12_Toan_C", NhatKy_ViPham!F:F, B23, NhatKy_ViPham!C:C, "T28")</f>
        <v>100</v>
      </c>
      <c r="AT23" s="7">
        <f>100 + SUMIFS(NhatKy_ViPham!J:J, NhatKy_ViPham!E:E, "12_Toan_C", NhatKy_ViPham!F:F, B23, NhatKy_ViPham!C:C, "T29") - SUMIFS(NhatKy_ViPham!K:K, NhatKy_ViPham!E:E, "12_Toan_C", NhatKy_ViPham!F:F, B23, NhatKy_ViPham!C:C, "T29")</f>
        <v>100</v>
      </c>
      <c r="AU23" s="7">
        <f>100 + SUMIFS(NhatKy_ViPham!J:J, NhatKy_ViPham!E:E, "12_Toan_C", NhatKy_ViPham!F:F, B23, NhatKy_ViPham!C:C, "T30") - SUMIFS(NhatKy_ViPham!K:K, NhatKy_ViPham!E:E, "12_Toan_C", NhatKy_ViPham!F:F, B23, NhatKy_ViPham!C:C, "T30")</f>
        <v>100</v>
      </c>
      <c r="AV23" s="7">
        <f>100 + SUMIFS(NhatKy_ViPham!J:J, NhatKy_ViPham!E:E, "12_Toan_C", NhatKy_ViPham!F:F, B23, NhatKy_ViPham!C:C, "T31") - SUMIFS(NhatKy_ViPham!K:K, NhatKy_ViPham!E:E, "12_Toan_C", NhatKy_ViPham!F:F, B23, NhatKy_ViPham!C:C, "T31")</f>
        <v>100</v>
      </c>
      <c r="AW23" s="7">
        <f>100 + SUMIFS(NhatKy_ViPham!J:J, NhatKy_ViPham!E:E, "12_Toan_C", NhatKy_ViPham!F:F, B23, NhatKy_ViPham!C:C, "T32") - SUMIFS(NhatKy_ViPham!K:K, NhatKy_ViPham!E:E, "12_Toan_C", NhatKy_ViPham!F:F, B23, NhatKy_ViPham!C:C, "T32")</f>
        <v>100</v>
      </c>
      <c r="AX23" s="7">
        <f>100 + SUMIFS(NhatKy_ViPham!J:J, NhatKy_ViPham!E:E, "12_Toan_C", NhatKy_ViPham!F:F, B23, NhatKy_ViPham!C:C, "T33") - SUMIFS(NhatKy_ViPham!K:K, NhatKy_ViPham!E:E, "12_Toan_C", NhatKy_ViPham!F:F, B23, NhatKy_ViPham!C:C, "T33")</f>
        <v>100</v>
      </c>
      <c r="AY23" s="7">
        <f>100 + SUMIFS(NhatKy_ViPham!J:J, NhatKy_ViPham!E:E, "12_Toan_C", NhatKy_ViPham!F:F, B23, NhatKy_ViPham!C:C, "T34") - SUMIFS(NhatKy_ViPham!K:K, NhatKy_ViPham!E:E, "12_Toan_C", NhatKy_ViPham!F:F, B23, NhatKy_ViPham!C:C, "T34")</f>
        <v>100</v>
      </c>
      <c r="AZ23" s="7">
        <f>100 + SUMIFS(NhatKy_ViPham!J:J, NhatKy_ViPham!E:E, "12_Toan_C", NhatKy_ViPham!F:F, B23, NhatKy_ViPham!C:C, "T35") - SUMIFS(NhatKy_ViPham!K:K, NhatKy_ViPham!E:E, "12_Toan_C", NhatKy_ViPham!F:F, B23, NhatKy_ViPham!C:C, "T35")</f>
        <v>100</v>
      </c>
      <c r="BA23" s="12">
        <f t="shared" si="0"/>
        <v>100</v>
      </c>
      <c r="BB23" s="11" t="s">
        <v>430</v>
      </c>
      <c r="BC23" s="14" t="str">
        <f t="shared" si="1"/>
        <v>Tốt</v>
      </c>
      <c r="BD23" s="10" t="str">
        <f t="shared" si="2"/>
        <v>🟢 BÌNH THƯỜNG</v>
      </c>
    </row>
    <row r="24" spans="1:56" x14ac:dyDescent="0.25">
      <c r="A24" s="5">
        <v>16</v>
      </c>
      <c r="B24" s="15" t="s">
        <v>2359</v>
      </c>
      <c r="C24" s="5" t="s">
        <v>2360</v>
      </c>
      <c r="D24" s="5" t="s">
        <v>435</v>
      </c>
      <c r="E24" s="11" t="s">
        <v>430</v>
      </c>
      <c r="F24" s="6">
        <f>SUMIFS(NhatKy_ViPham!K:K, NhatKy_ViPham!E:E, "12_Toan_C", NhatKy_ViPham!F:F, B24, NhatKy_ViPham!H:H, "L01")</f>
        <v>0</v>
      </c>
      <c r="G24" s="6">
        <f>SUMIFS(NhatKy_ViPham!K:K, NhatKy_ViPham!E:E, "12_Toan_C", NhatKy_ViPham!F:F, B24, NhatKy_ViPham!H:H, "L02")</f>
        <v>0</v>
      </c>
      <c r="H24" s="6">
        <f>SUMIFS(NhatKy_ViPham!K:K, NhatKy_ViPham!E:E, "12_Toan_C", NhatKy_ViPham!F:F, B24, NhatKy_ViPham!H:H, "L03")</f>
        <v>0</v>
      </c>
      <c r="I24" s="6">
        <f>SUMIFS(NhatKy_ViPham!K:K, NhatKy_ViPham!E:E, "12_Toan_C", NhatKy_ViPham!F:F, B24, NhatKy_ViPham!H:H, "L04")</f>
        <v>0</v>
      </c>
      <c r="J24" s="6">
        <f>SUMIFS(NhatKy_ViPham!K:K, NhatKy_ViPham!E:E, "12_Toan_C", NhatKy_ViPham!F:F, B24, NhatKy_ViPham!H:H, "L05")</f>
        <v>0</v>
      </c>
      <c r="K24" s="6">
        <f>SUMIFS(NhatKy_ViPham!K:K, NhatKy_ViPham!E:E, "12_Toan_C", NhatKy_ViPham!F:F, B24, NhatKy_ViPham!H:H, "L06")</f>
        <v>0</v>
      </c>
      <c r="L24" s="6">
        <f>SUMIFS(NhatKy_ViPham!K:K, NhatKy_ViPham!E:E, "12_Toan_C", NhatKy_ViPham!F:F, B24, NhatKy_ViPham!H:H, "L07")</f>
        <v>0</v>
      </c>
      <c r="M24" s="6">
        <f>SUMIFS(NhatKy_ViPham!K:K, NhatKy_ViPham!E:E, "12_Toan_C", NhatKy_ViPham!F:F, B24, NhatKy_ViPham!H:H, "L08")</f>
        <v>0</v>
      </c>
      <c r="N24" s="6">
        <f>SUMIFS(NhatKy_ViPham!K:K, NhatKy_ViPham!E:E, "12_Toan_C", NhatKy_ViPham!F:F, B24, NhatKy_ViPham!H:H, "L09")</f>
        <v>0</v>
      </c>
      <c r="O24" s="6">
        <f>SUMIFS(NhatKy_ViPham!K:K, NhatKy_ViPham!E:E, "12_Toan_C", NhatKy_ViPham!F:F, B24, NhatKy_ViPham!H:H, "L10")</f>
        <v>0</v>
      </c>
      <c r="P24" s="12">
        <f>SUMIFS(NhatKy_ViPham!J:J, NhatKy_ViPham!E:E, "12_Toan_C", NhatKy_ViPham!F:F, B24)</f>
        <v>0</v>
      </c>
      <c r="Q24" s="13">
        <f>SUMIFS(NhatKy_ViPham!K:K, NhatKy_ViPham!E:E, "12_Toan_C", NhatKy_ViPham!F:F, B24)</f>
        <v>0</v>
      </c>
      <c r="R24" s="6">
        <f>100 + SUMIFS(NhatKy_ViPham!J:J, NhatKy_ViPham!E:E, "12_Toan_C", NhatKy_ViPham!F:F, B24, NhatKy_ViPham!C:C, "T1") - SUMIFS(NhatKy_ViPham!K:K, NhatKy_ViPham!E:E, "12_Toan_C", NhatKy_ViPham!F:F, B24, NhatKy_ViPham!C:C, "T1")</f>
        <v>100</v>
      </c>
      <c r="S24" s="6">
        <f>100 + SUMIFS(NhatKy_ViPham!J:J, NhatKy_ViPham!E:E, "12_Toan_C", NhatKy_ViPham!F:F, B24, NhatKy_ViPham!C:C, "T2") - SUMIFS(NhatKy_ViPham!K:K, NhatKy_ViPham!E:E, "12_Toan_C", NhatKy_ViPham!F:F, B24, NhatKy_ViPham!C:C, "T2")</f>
        <v>100</v>
      </c>
      <c r="T24" s="6">
        <f>100 + SUMIFS(NhatKy_ViPham!J:J, NhatKy_ViPham!E:E, "12_Toan_C", NhatKy_ViPham!F:F, B24, NhatKy_ViPham!C:C, "T3") - SUMIFS(NhatKy_ViPham!K:K, NhatKy_ViPham!E:E, "12_Toan_C", NhatKy_ViPham!F:F, B24, NhatKy_ViPham!C:C, "T3")</f>
        <v>100</v>
      </c>
      <c r="U24" s="6">
        <f>100 + SUMIFS(NhatKy_ViPham!J:J, NhatKy_ViPham!E:E, "12_Toan_C", NhatKy_ViPham!F:F, B24, NhatKy_ViPham!C:C, "T4") - SUMIFS(NhatKy_ViPham!K:K, NhatKy_ViPham!E:E, "12_Toan_C", NhatKy_ViPham!F:F, B24, NhatKy_ViPham!C:C, "T4")</f>
        <v>100</v>
      </c>
      <c r="V24" s="6">
        <f>100 + SUMIFS(NhatKy_ViPham!J:J, NhatKy_ViPham!E:E, "12_Toan_C", NhatKy_ViPham!F:F, B24, NhatKy_ViPham!C:C, "T5") - SUMIFS(NhatKy_ViPham!K:K, NhatKy_ViPham!E:E, "12_Toan_C", NhatKy_ViPham!F:F, B24, NhatKy_ViPham!C:C, "T5")</f>
        <v>100</v>
      </c>
      <c r="W24" s="6">
        <f>100 + SUMIFS(NhatKy_ViPham!J:J, NhatKy_ViPham!E:E, "12_Toan_C", NhatKy_ViPham!F:F, B24, NhatKy_ViPham!C:C, "T6") - SUMIFS(NhatKy_ViPham!K:K, NhatKy_ViPham!E:E, "12_Toan_C", NhatKy_ViPham!F:F, B24, NhatKy_ViPham!C:C, "T6")</f>
        <v>100</v>
      </c>
      <c r="X24" s="6">
        <f>100 + SUMIFS(NhatKy_ViPham!J:J, NhatKy_ViPham!E:E, "12_Toan_C", NhatKy_ViPham!F:F, B24, NhatKy_ViPham!C:C, "T7") - SUMIFS(NhatKy_ViPham!K:K, NhatKy_ViPham!E:E, "12_Toan_C", NhatKy_ViPham!F:F, B24, NhatKy_ViPham!C:C, "T7")</f>
        <v>100</v>
      </c>
      <c r="Y24" s="6">
        <f>100 + SUMIFS(NhatKy_ViPham!J:J, NhatKy_ViPham!E:E, "12_Toan_C", NhatKy_ViPham!F:F, B24, NhatKy_ViPham!C:C, "T8") - SUMIFS(NhatKy_ViPham!K:K, NhatKy_ViPham!E:E, "12_Toan_C", NhatKy_ViPham!F:F, B24, NhatKy_ViPham!C:C, "T8")</f>
        <v>100</v>
      </c>
      <c r="Z24" s="6">
        <f>100 + SUMIFS(NhatKy_ViPham!J:J, NhatKy_ViPham!E:E, "12_Toan_C", NhatKy_ViPham!F:F, B24, NhatKy_ViPham!C:C, "T9") - SUMIFS(NhatKy_ViPham!K:K, NhatKy_ViPham!E:E, "12_Toan_C", NhatKy_ViPham!F:F, B24, NhatKy_ViPham!C:C, "T9")</f>
        <v>100</v>
      </c>
      <c r="AA24" s="6">
        <f>100 + SUMIFS(NhatKy_ViPham!J:J, NhatKy_ViPham!E:E, "12_Toan_C", NhatKy_ViPham!F:F, B24, NhatKy_ViPham!C:C, "T10") - SUMIFS(NhatKy_ViPham!K:K, NhatKy_ViPham!E:E, "12_Toan_C", NhatKy_ViPham!F:F, B24, NhatKy_ViPham!C:C, "T10")</f>
        <v>100</v>
      </c>
      <c r="AB24" s="6">
        <f>100 + SUMIFS(NhatKy_ViPham!J:J, NhatKy_ViPham!E:E, "12_Toan_C", NhatKy_ViPham!F:F, B24, NhatKy_ViPham!C:C, "T11") - SUMIFS(NhatKy_ViPham!K:K, NhatKy_ViPham!E:E, "12_Toan_C", NhatKy_ViPham!F:F, B24, NhatKy_ViPham!C:C, "T11")</f>
        <v>100</v>
      </c>
      <c r="AC24" s="6">
        <f>100 + SUMIFS(NhatKy_ViPham!J:J, NhatKy_ViPham!E:E, "12_Toan_C", NhatKy_ViPham!F:F, B24, NhatKy_ViPham!C:C, "T12") - SUMIFS(NhatKy_ViPham!K:K, NhatKy_ViPham!E:E, "12_Toan_C", NhatKy_ViPham!F:F, B24, NhatKy_ViPham!C:C, "T12")</f>
        <v>100</v>
      </c>
      <c r="AD24" s="6">
        <f>100 + SUMIFS(NhatKy_ViPham!J:J, NhatKy_ViPham!E:E, "12_Toan_C", NhatKy_ViPham!F:F, B24, NhatKy_ViPham!C:C, "T13") - SUMIFS(NhatKy_ViPham!K:K, NhatKy_ViPham!E:E, "12_Toan_C", NhatKy_ViPham!F:F, B24, NhatKy_ViPham!C:C, "T13")</f>
        <v>100</v>
      </c>
      <c r="AE24" s="6">
        <f>100 + SUMIFS(NhatKy_ViPham!J:J, NhatKy_ViPham!E:E, "12_Toan_C", NhatKy_ViPham!F:F, B24, NhatKy_ViPham!C:C, "T14") - SUMIFS(NhatKy_ViPham!K:K, NhatKy_ViPham!E:E, "12_Toan_C", NhatKy_ViPham!F:F, B24, NhatKy_ViPham!C:C, "T14")</f>
        <v>100</v>
      </c>
      <c r="AF24" s="6">
        <f>100 + SUMIFS(NhatKy_ViPham!J:J, NhatKy_ViPham!E:E, "12_Toan_C", NhatKy_ViPham!F:F, B24, NhatKy_ViPham!C:C, "T15") - SUMIFS(NhatKy_ViPham!K:K, NhatKy_ViPham!E:E, "12_Toan_C", NhatKy_ViPham!F:F, B24, NhatKy_ViPham!C:C, "T15")</f>
        <v>100</v>
      </c>
      <c r="AG24" s="6">
        <f>100 + SUMIFS(NhatKy_ViPham!J:J, NhatKy_ViPham!E:E, "12_Toan_C", NhatKy_ViPham!F:F, B24, NhatKy_ViPham!C:C, "T16") - SUMIFS(NhatKy_ViPham!K:K, NhatKy_ViPham!E:E, "12_Toan_C", NhatKy_ViPham!F:F, B24, NhatKy_ViPham!C:C, "T16")</f>
        <v>100</v>
      </c>
      <c r="AH24" s="6">
        <f>100 + SUMIFS(NhatKy_ViPham!J:J, NhatKy_ViPham!E:E, "12_Toan_C", NhatKy_ViPham!F:F, B24, NhatKy_ViPham!C:C, "T17") - SUMIFS(NhatKy_ViPham!K:K, NhatKy_ViPham!E:E, "12_Toan_C", NhatKy_ViPham!F:F, B24, NhatKy_ViPham!C:C, "T17")</f>
        <v>100</v>
      </c>
      <c r="AI24" s="6">
        <f>100 + SUMIFS(NhatKy_ViPham!J:J, NhatKy_ViPham!E:E, "12_Toan_C", NhatKy_ViPham!F:F, B24, NhatKy_ViPham!C:C, "T18") - SUMIFS(NhatKy_ViPham!K:K, NhatKy_ViPham!E:E, "12_Toan_C", NhatKy_ViPham!F:F, B24, NhatKy_ViPham!C:C, "T18")</f>
        <v>100</v>
      </c>
      <c r="AJ24" s="6">
        <f>100 + SUMIFS(NhatKy_ViPham!J:J, NhatKy_ViPham!E:E, "12_Toan_C", NhatKy_ViPham!F:F, B24, NhatKy_ViPham!C:C, "T19") - SUMIFS(NhatKy_ViPham!K:K, NhatKy_ViPham!E:E, "12_Toan_C", NhatKy_ViPham!F:F, B24, NhatKy_ViPham!C:C, "T19")</f>
        <v>100</v>
      </c>
      <c r="AK24" s="6">
        <f>100 + SUMIFS(NhatKy_ViPham!J:J, NhatKy_ViPham!E:E, "12_Toan_C", NhatKy_ViPham!F:F, B24, NhatKy_ViPham!C:C, "T20") - SUMIFS(NhatKy_ViPham!K:K, NhatKy_ViPham!E:E, "12_Toan_C", NhatKy_ViPham!F:F, B24, NhatKy_ViPham!C:C, "T20")</f>
        <v>100</v>
      </c>
      <c r="AL24" s="6">
        <f>100 + SUMIFS(NhatKy_ViPham!J:J, NhatKy_ViPham!E:E, "12_Toan_C", NhatKy_ViPham!F:F, B24, NhatKy_ViPham!C:C, "T21") - SUMIFS(NhatKy_ViPham!K:K, NhatKy_ViPham!E:E, "12_Toan_C", NhatKy_ViPham!F:F, B24, NhatKy_ViPham!C:C, "T21")</f>
        <v>100</v>
      </c>
      <c r="AM24" s="6">
        <f>100 + SUMIFS(NhatKy_ViPham!J:J, NhatKy_ViPham!E:E, "12_Toan_C", NhatKy_ViPham!F:F, B24, NhatKy_ViPham!C:C, "T22") - SUMIFS(NhatKy_ViPham!K:K, NhatKy_ViPham!E:E, "12_Toan_C", NhatKy_ViPham!F:F, B24, NhatKy_ViPham!C:C, "T22")</f>
        <v>100</v>
      </c>
      <c r="AN24" s="6">
        <f>100 + SUMIFS(NhatKy_ViPham!J:J, NhatKy_ViPham!E:E, "12_Toan_C", NhatKy_ViPham!F:F, B24, NhatKy_ViPham!C:C, "T23") - SUMIFS(NhatKy_ViPham!K:K, NhatKy_ViPham!E:E, "12_Toan_C", NhatKy_ViPham!F:F, B24, NhatKy_ViPham!C:C, "T23")</f>
        <v>100</v>
      </c>
      <c r="AO24" s="6">
        <f>100 + SUMIFS(NhatKy_ViPham!J:J, NhatKy_ViPham!E:E, "12_Toan_C", NhatKy_ViPham!F:F, B24, NhatKy_ViPham!C:C, "T24") - SUMIFS(NhatKy_ViPham!K:K, NhatKy_ViPham!E:E, "12_Toan_C", NhatKy_ViPham!F:F, B24, NhatKy_ViPham!C:C, "T24")</f>
        <v>100</v>
      </c>
      <c r="AP24" s="6">
        <f>100 + SUMIFS(NhatKy_ViPham!J:J, NhatKy_ViPham!E:E, "12_Toan_C", NhatKy_ViPham!F:F, B24, NhatKy_ViPham!C:C, "T25") - SUMIFS(NhatKy_ViPham!K:K, NhatKy_ViPham!E:E, "12_Toan_C", NhatKy_ViPham!F:F, B24, NhatKy_ViPham!C:C, "T25")</f>
        <v>100</v>
      </c>
      <c r="AQ24" s="6">
        <f>100 + SUMIFS(NhatKy_ViPham!J:J, NhatKy_ViPham!E:E, "12_Toan_C", NhatKy_ViPham!F:F, B24, NhatKy_ViPham!C:C, "T26") - SUMIFS(NhatKy_ViPham!K:K, NhatKy_ViPham!E:E, "12_Toan_C", NhatKy_ViPham!F:F, B24, NhatKy_ViPham!C:C, "T26")</f>
        <v>100</v>
      </c>
      <c r="AR24" s="6">
        <f>100 + SUMIFS(NhatKy_ViPham!J:J, NhatKy_ViPham!E:E, "12_Toan_C", NhatKy_ViPham!F:F, B24, NhatKy_ViPham!C:C, "T27") - SUMIFS(NhatKy_ViPham!K:K, NhatKy_ViPham!E:E, "12_Toan_C", NhatKy_ViPham!F:F, B24, NhatKy_ViPham!C:C, "T27")</f>
        <v>100</v>
      </c>
      <c r="AS24" s="6">
        <f>100 + SUMIFS(NhatKy_ViPham!J:J, NhatKy_ViPham!E:E, "12_Toan_C", NhatKy_ViPham!F:F, B24, NhatKy_ViPham!C:C, "T28") - SUMIFS(NhatKy_ViPham!K:K, NhatKy_ViPham!E:E, "12_Toan_C", NhatKy_ViPham!F:F, B24, NhatKy_ViPham!C:C, "T28")</f>
        <v>100</v>
      </c>
      <c r="AT24" s="6">
        <f>100 + SUMIFS(NhatKy_ViPham!J:J, NhatKy_ViPham!E:E, "12_Toan_C", NhatKy_ViPham!F:F, B24, NhatKy_ViPham!C:C, "T29") - SUMIFS(NhatKy_ViPham!K:K, NhatKy_ViPham!E:E, "12_Toan_C", NhatKy_ViPham!F:F, B24, NhatKy_ViPham!C:C, "T29")</f>
        <v>100</v>
      </c>
      <c r="AU24" s="6">
        <f>100 + SUMIFS(NhatKy_ViPham!J:J, NhatKy_ViPham!E:E, "12_Toan_C", NhatKy_ViPham!F:F, B24, NhatKy_ViPham!C:C, "T30") - SUMIFS(NhatKy_ViPham!K:K, NhatKy_ViPham!E:E, "12_Toan_C", NhatKy_ViPham!F:F, B24, NhatKy_ViPham!C:C, "T30")</f>
        <v>100</v>
      </c>
      <c r="AV24" s="6">
        <f>100 + SUMIFS(NhatKy_ViPham!J:J, NhatKy_ViPham!E:E, "12_Toan_C", NhatKy_ViPham!F:F, B24, NhatKy_ViPham!C:C, "T31") - SUMIFS(NhatKy_ViPham!K:K, NhatKy_ViPham!E:E, "12_Toan_C", NhatKy_ViPham!F:F, B24, NhatKy_ViPham!C:C, "T31")</f>
        <v>100</v>
      </c>
      <c r="AW24" s="6">
        <f>100 + SUMIFS(NhatKy_ViPham!J:J, NhatKy_ViPham!E:E, "12_Toan_C", NhatKy_ViPham!F:F, B24, NhatKy_ViPham!C:C, "T32") - SUMIFS(NhatKy_ViPham!K:K, NhatKy_ViPham!E:E, "12_Toan_C", NhatKy_ViPham!F:F, B24, NhatKy_ViPham!C:C, "T32")</f>
        <v>100</v>
      </c>
      <c r="AX24" s="6">
        <f>100 + SUMIFS(NhatKy_ViPham!J:J, NhatKy_ViPham!E:E, "12_Toan_C", NhatKy_ViPham!F:F, B24, NhatKy_ViPham!C:C, "T33") - SUMIFS(NhatKy_ViPham!K:K, NhatKy_ViPham!E:E, "12_Toan_C", NhatKy_ViPham!F:F, B24, NhatKy_ViPham!C:C, "T33")</f>
        <v>100</v>
      </c>
      <c r="AY24" s="6">
        <f>100 + SUMIFS(NhatKy_ViPham!J:J, NhatKy_ViPham!E:E, "12_Toan_C", NhatKy_ViPham!F:F, B24, NhatKy_ViPham!C:C, "T34") - SUMIFS(NhatKy_ViPham!K:K, NhatKy_ViPham!E:E, "12_Toan_C", NhatKy_ViPham!F:F, B24, NhatKy_ViPham!C:C, "T34")</f>
        <v>100</v>
      </c>
      <c r="AZ24" s="6">
        <f>100 + SUMIFS(NhatKy_ViPham!J:J, NhatKy_ViPham!E:E, "12_Toan_C", NhatKy_ViPham!F:F, B24, NhatKy_ViPham!C:C, "T35") - SUMIFS(NhatKy_ViPham!K:K, NhatKy_ViPham!E:E, "12_Toan_C", NhatKy_ViPham!F:F, B24, NhatKy_ViPham!C:C, "T35")</f>
        <v>100</v>
      </c>
      <c r="BA24" s="12">
        <f t="shared" si="0"/>
        <v>100</v>
      </c>
      <c r="BB24" s="11" t="s">
        <v>430</v>
      </c>
      <c r="BC24" s="16" t="str">
        <f t="shared" si="1"/>
        <v>Tốt</v>
      </c>
      <c r="BD24" s="15" t="str">
        <f t="shared" si="2"/>
        <v>🟢 BÌNH THƯỜNG</v>
      </c>
    </row>
    <row r="25" spans="1:56" x14ac:dyDescent="0.25">
      <c r="A25" s="4">
        <v>17</v>
      </c>
      <c r="B25" s="10" t="s">
        <v>1820</v>
      </c>
      <c r="C25" s="4" t="s">
        <v>2361</v>
      </c>
      <c r="D25" s="4" t="s">
        <v>435</v>
      </c>
      <c r="E25" s="11" t="s">
        <v>430</v>
      </c>
      <c r="F25" s="7">
        <f>SUMIFS(NhatKy_ViPham!K:K, NhatKy_ViPham!E:E, "12_Toan_C", NhatKy_ViPham!F:F, B25, NhatKy_ViPham!H:H, "L01")</f>
        <v>0</v>
      </c>
      <c r="G25" s="7">
        <f>SUMIFS(NhatKy_ViPham!K:K, NhatKy_ViPham!E:E, "12_Toan_C", NhatKy_ViPham!F:F, B25, NhatKy_ViPham!H:H, "L02")</f>
        <v>0</v>
      </c>
      <c r="H25" s="7">
        <f>SUMIFS(NhatKy_ViPham!K:K, NhatKy_ViPham!E:E, "12_Toan_C", NhatKy_ViPham!F:F, B25, NhatKy_ViPham!H:H, "L03")</f>
        <v>0</v>
      </c>
      <c r="I25" s="7">
        <f>SUMIFS(NhatKy_ViPham!K:K, NhatKy_ViPham!E:E, "12_Toan_C", NhatKy_ViPham!F:F, B25, NhatKy_ViPham!H:H, "L04")</f>
        <v>0</v>
      </c>
      <c r="J25" s="7">
        <f>SUMIFS(NhatKy_ViPham!K:K, NhatKy_ViPham!E:E, "12_Toan_C", NhatKy_ViPham!F:F, B25, NhatKy_ViPham!H:H, "L05")</f>
        <v>0</v>
      </c>
      <c r="K25" s="7">
        <f>SUMIFS(NhatKy_ViPham!K:K, NhatKy_ViPham!E:E, "12_Toan_C", NhatKy_ViPham!F:F, B25, NhatKy_ViPham!H:H, "L06")</f>
        <v>0</v>
      </c>
      <c r="L25" s="7">
        <f>SUMIFS(NhatKy_ViPham!K:K, NhatKy_ViPham!E:E, "12_Toan_C", NhatKy_ViPham!F:F, B25, NhatKy_ViPham!H:H, "L07")</f>
        <v>0</v>
      </c>
      <c r="M25" s="7">
        <f>SUMIFS(NhatKy_ViPham!K:K, NhatKy_ViPham!E:E, "12_Toan_C", NhatKy_ViPham!F:F, B25, NhatKy_ViPham!H:H, "L08")</f>
        <v>0</v>
      </c>
      <c r="N25" s="7">
        <f>SUMIFS(NhatKy_ViPham!K:K, NhatKy_ViPham!E:E, "12_Toan_C", NhatKy_ViPham!F:F, B25, NhatKy_ViPham!H:H, "L09")</f>
        <v>0</v>
      </c>
      <c r="O25" s="7">
        <f>SUMIFS(NhatKy_ViPham!K:K, NhatKy_ViPham!E:E, "12_Toan_C", NhatKy_ViPham!F:F, B25, NhatKy_ViPham!H:H, "L10")</f>
        <v>0</v>
      </c>
      <c r="P25" s="12">
        <f>SUMIFS(NhatKy_ViPham!J:J, NhatKy_ViPham!E:E, "12_Toan_C", NhatKy_ViPham!F:F, B25)</f>
        <v>0</v>
      </c>
      <c r="Q25" s="13">
        <f>SUMIFS(NhatKy_ViPham!K:K, NhatKy_ViPham!E:E, "12_Toan_C", NhatKy_ViPham!F:F, B25)</f>
        <v>0</v>
      </c>
      <c r="R25" s="7">
        <f>100 + SUMIFS(NhatKy_ViPham!J:J, NhatKy_ViPham!E:E, "12_Toan_C", NhatKy_ViPham!F:F, B25, NhatKy_ViPham!C:C, "T1") - SUMIFS(NhatKy_ViPham!K:K, NhatKy_ViPham!E:E, "12_Toan_C", NhatKy_ViPham!F:F, B25, NhatKy_ViPham!C:C, "T1")</f>
        <v>100</v>
      </c>
      <c r="S25" s="7">
        <f>100 + SUMIFS(NhatKy_ViPham!J:J, NhatKy_ViPham!E:E, "12_Toan_C", NhatKy_ViPham!F:F, B25, NhatKy_ViPham!C:C, "T2") - SUMIFS(NhatKy_ViPham!K:K, NhatKy_ViPham!E:E, "12_Toan_C", NhatKy_ViPham!F:F, B25, NhatKy_ViPham!C:C, "T2")</f>
        <v>100</v>
      </c>
      <c r="T25" s="7">
        <f>100 + SUMIFS(NhatKy_ViPham!J:J, NhatKy_ViPham!E:E, "12_Toan_C", NhatKy_ViPham!F:F, B25, NhatKy_ViPham!C:C, "T3") - SUMIFS(NhatKy_ViPham!K:K, NhatKy_ViPham!E:E, "12_Toan_C", NhatKy_ViPham!F:F, B25, NhatKy_ViPham!C:C, "T3")</f>
        <v>100</v>
      </c>
      <c r="U25" s="7">
        <f>100 + SUMIFS(NhatKy_ViPham!J:J, NhatKy_ViPham!E:E, "12_Toan_C", NhatKy_ViPham!F:F, B25, NhatKy_ViPham!C:C, "T4") - SUMIFS(NhatKy_ViPham!K:K, NhatKy_ViPham!E:E, "12_Toan_C", NhatKy_ViPham!F:F, B25, NhatKy_ViPham!C:C, "T4")</f>
        <v>100</v>
      </c>
      <c r="V25" s="7">
        <f>100 + SUMIFS(NhatKy_ViPham!J:J, NhatKy_ViPham!E:E, "12_Toan_C", NhatKy_ViPham!F:F, B25, NhatKy_ViPham!C:C, "T5") - SUMIFS(NhatKy_ViPham!K:K, NhatKy_ViPham!E:E, "12_Toan_C", NhatKy_ViPham!F:F, B25, NhatKy_ViPham!C:C, "T5")</f>
        <v>100</v>
      </c>
      <c r="W25" s="7">
        <f>100 + SUMIFS(NhatKy_ViPham!J:J, NhatKy_ViPham!E:E, "12_Toan_C", NhatKy_ViPham!F:F, B25, NhatKy_ViPham!C:C, "T6") - SUMIFS(NhatKy_ViPham!K:K, NhatKy_ViPham!E:E, "12_Toan_C", NhatKy_ViPham!F:F, B25, NhatKy_ViPham!C:C, "T6")</f>
        <v>100</v>
      </c>
      <c r="X25" s="7">
        <f>100 + SUMIFS(NhatKy_ViPham!J:J, NhatKy_ViPham!E:E, "12_Toan_C", NhatKy_ViPham!F:F, B25, NhatKy_ViPham!C:C, "T7") - SUMIFS(NhatKy_ViPham!K:K, NhatKy_ViPham!E:E, "12_Toan_C", NhatKy_ViPham!F:F, B25, NhatKy_ViPham!C:C, "T7")</f>
        <v>100</v>
      </c>
      <c r="Y25" s="7">
        <f>100 + SUMIFS(NhatKy_ViPham!J:J, NhatKy_ViPham!E:E, "12_Toan_C", NhatKy_ViPham!F:F, B25, NhatKy_ViPham!C:C, "T8") - SUMIFS(NhatKy_ViPham!K:K, NhatKy_ViPham!E:E, "12_Toan_C", NhatKy_ViPham!F:F, B25, NhatKy_ViPham!C:C, "T8")</f>
        <v>100</v>
      </c>
      <c r="Z25" s="7">
        <f>100 + SUMIFS(NhatKy_ViPham!J:J, NhatKy_ViPham!E:E, "12_Toan_C", NhatKy_ViPham!F:F, B25, NhatKy_ViPham!C:C, "T9") - SUMIFS(NhatKy_ViPham!K:K, NhatKy_ViPham!E:E, "12_Toan_C", NhatKy_ViPham!F:F, B25, NhatKy_ViPham!C:C, "T9")</f>
        <v>100</v>
      </c>
      <c r="AA25" s="7">
        <f>100 + SUMIFS(NhatKy_ViPham!J:J, NhatKy_ViPham!E:E, "12_Toan_C", NhatKy_ViPham!F:F, B25, NhatKy_ViPham!C:C, "T10") - SUMIFS(NhatKy_ViPham!K:K, NhatKy_ViPham!E:E, "12_Toan_C", NhatKy_ViPham!F:F, B25, NhatKy_ViPham!C:C, "T10")</f>
        <v>100</v>
      </c>
      <c r="AB25" s="7">
        <f>100 + SUMIFS(NhatKy_ViPham!J:J, NhatKy_ViPham!E:E, "12_Toan_C", NhatKy_ViPham!F:F, B25, NhatKy_ViPham!C:C, "T11") - SUMIFS(NhatKy_ViPham!K:K, NhatKy_ViPham!E:E, "12_Toan_C", NhatKy_ViPham!F:F, B25, NhatKy_ViPham!C:C, "T11")</f>
        <v>100</v>
      </c>
      <c r="AC25" s="7">
        <f>100 + SUMIFS(NhatKy_ViPham!J:J, NhatKy_ViPham!E:E, "12_Toan_C", NhatKy_ViPham!F:F, B25, NhatKy_ViPham!C:C, "T12") - SUMIFS(NhatKy_ViPham!K:K, NhatKy_ViPham!E:E, "12_Toan_C", NhatKy_ViPham!F:F, B25, NhatKy_ViPham!C:C, "T12")</f>
        <v>100</v>
      </c>
      <c r="AD25" s="7">
        <f>100 + SUMIFS(NhatKy_ViPham!J:J, NhatKy_ViPham!E:E, "12_Toan_C", NhatKy_ViPham!F:F, B25, NhatKy_ViPham!C:C, "T13") - SUMIFS(NhatKy_ViPham!K:K, NhatKy_ViPham!E:E, "12_Toan_C", NhatKy_ViPham!F:F, B25, NhatKy_ViPham!C:C, "T13")</f>
        <v>100</v>
      </c>
      <c r="AE25" s="7">
        <f>100 + SUMIFS(NhatKy_ViPham!J:J, NhatKy_ViPham!E:E, "12_Toan_C", NhatKy_ViPham!F:F, B25, NhatKy_ViPham!C:C, "T14") - SUMIFS(NhatKy_ViPham!K:K, NhatKy_ViPham!E:E, "12_Toan_C", NhatKy_ViPham!F:F, B25, NhatKy_ViPham!C:C, "T14")</f>
        <v>100</v>
      </c>
      <c r="AF25" s="7">
        <f>100 + SUMIFS(NhatKy_ViPham!J:J, NhatKy_ViPham!E:E, "12_Toan_C", NhatKy_ViPham!F:F, B25, NhatKy_ViPham!C:C, "T15") - SUMIFS(NhatKy_ViPham!K:K, NhatKy_ViPham!E:E, "12_Toan_C", NhatKy_ViPham!F:F, B25, NhatKy_ViPham!C:C, "T15")</f>
        <v>100</v>
      </c>
      <c r="AG25" s="7">
        <f>100 + SUMIFS(NhatKy_ViPham!J:J, NhatKy_ViPham!E:E, "12_Toan_C", NhatKy_ViPham!F:F, B25, NhatKy_ViPham!C:C, "T16") - SUMIFS(NhatKy_ViPham!K:K, NhatKy_ViPham!E:E, "12_Toan_C", NhatKy_ViPham!F:F, B25, NhatKy_ViPham!C:C, "T16")</f>
        <v>100</v>
      </c>
      <c r="AH25" s="7">
        <f>100 + SUMIFS(NhatKy_ViPham!J:J, NhatKy_ViPham!E:E, "12_Toan_C", NhatKy_ViPham!F:F, B25, NhatKy_ViPham!C:C, "T17") - SUMIFS(NhatKy_ViPham!K:K, NhatKy_ViPham!E:E, "12_Toan_C", NhatKy_ViPham!F:F, B25, NhatKy_ViPham!C:C, "T17")</f>
        <v>100</v>
      </c>
      <c r="AI25" s="7">
        <f>100 + SUMIFS(NhatKy_ViPham!J:J, NhatKy_ViPham!E:E, "12_Toan_C", NhatKy_ViPham!F:F, B25, NhatKy_ViPham!C:C, "T18") - SUMIFS(NhatKy_ViPham!K:K, NhatKy_ViPham!E:E, "12_Toan_C", NhatKy_ViPham!F:F, B25, NhatKy_ViPham!C:C, "T18")</f>
        <v>100</v>
      </c>
      <c r="AJ25" s="7">
        <f>100 + SUMIFS(NhatKy_ViPham!J:J, NhatKy_ViPham!E:E, "12_Toan_C", NhatKy_ViPham!F:F, B25, NhatKy_ViPham!C:C, "T19") - SUMIFS(NhatKy_ViPham!K:K, NhatKy_ViPham!E:E, "12_Toan_C", NhatKy_ViPham!F:F, B25, NhatKy_ViPham!C:C, "T19")</f>
        <v>100</v>
      </c>
      <c r="AK25" s="7">
        <f>100 + SUMIFS(NhatKy_ViPham!J:J, NhatKy_ViPham!E:E, "12_Toan_C", NhatKy_ViPham!F:F, B25, NhatKy_ViPham!C:C, "T20") - SUMIFS(NhatKy_ViPham!K:K, NhatKy_ViPham!E:E, "12_Toan_C", NhatKy_ViPham!F:F, B25, NhatKy_ViPham!C:C, "T20")</f>
        <v>100</v>
      </c>
      <c r="AL25" s="7">
        <f>100 + SUMIFS(NhatKy_ViPham!J:J, NhatKy_ViPham!E:E, "12_Toan_C", NhatKy_ViPham!F:F, B25, NhatKy_ViPham!C:C, "T21") - SUMIFS(NhatKy_ViPham!K:K, NhatKy_ViPham!E:E, "12_Toan_C", NhatKy_ViPham!F:F, B25, NhatKy_ViPham!C:C, "T21")</f>
        <v>100</v>
      </c>
      <c r="AM25" s="7">
        <f>100 + SUMIFS(NhatKy_ViPham!J:J, NhatKy_ViPham!E:E, "12_Toan_C", NhatKy_ViPham!F:F, B25, NhatKy_ViPham!C:C, "T22") - SUMIFS(NhatKy_ViPham!K:K, NhatKy_ViPham!E:E, "12_Toan_C", NhatKy_ViPham!F:F, B25, NhatKy_ViPham!C:C, "T22")</f>
        <v>100</v>
      </c>
      <c r="AN25" s="7">
        <f>100 + SUMIFS(NhatKy_ViPham!J:J, NhatKy_ViPham!E:E, "12_Toan_C", NhatKy_ViPham!F:F, B25, NhatKy_ViPham!C:C, "T23") - SUMIFS(NhatKy_ViPham!K:K, NhatKy_ViPham!E:E, "12_Toan_C", NhatKy_ViPham!F:F, B25, NhatKy_ViPham!C:C, "T23")</f>
        <v>100</v>
      </c>
      <c r="AO25" s="7">
        <f>100 + SUMIFS(NhatKy_ViPham!J:J, NhatKy_ViPham!E:E, "12_Toan_C", NhatKy_ViPham!F:F, B25, NhatKy_ViPham!C:C, "T24") - SUMIFS(NhatKy_ViPham!K:K, NhatKy_ViPham!E:E, "12_Toan_C", NhatKy_ViPham!F:F, B25, NhatKy_ViPham!C:C, "T24")</f>
        <v>100</v>
      </c>
      <c r="AP25" s="7">
        <f>100 + SUMIFS(NhatKy_ViPham!J:J, NhatKy_ViPham!E:E, "12_Toan_C", NhatKy_ViPham!F:F, B25, NhatKy_ViPham!C:C, "T25") - SUMIFS(NhatKy_ViPham!K:K, NhatKy_ViPham!E:E, "12_Toan_C", NhatKy_ViPham!F:F, B25, NhatKy_ViPham!C:C, "T25")</f>
        <v>100</v>
      </c>
      <c r="AQ25" s="7">
        <f>100 + SUMIFS(NhatKy_ViPham!J:J, NhatKy_ViPham!E:E, "12_Toan_C", NhatKy_ViPham!F:F, B25, NhatKy_ViPham!C:C, "T26") - SUMIFS(NhatKy_ViPham!K:K, NhatKy_ViPham!E:E, "12_Toan_C", NhatKy_ViPham!F:F, B25, NhatKy_ViPham!C:C, "T26")</f>
        <v>100</v>
      </c>
      <c r="AR25" s="7">
        <f>100 + SUMIFS(NhatKy_ViPham!J:J, NhatKy_ViPham!E:E, "12_Toan_C", NhatKy_ViPham!F:F, B25, NhatKy_ViPham!C:C, "T27") - SUMIFS(NhatKy_ViPham!K:K, NhatKy_ViPham!E:E, "12_Toan_C", NhatKy_ViPham!F:F, B25, NhatKy_ViPham!C:C, "T27")</f>
        <v>100</v>
      </c>
      <c r="AS25" s="7">
        <f>100 + SUMIFS(NhatKy_ViPham!J:J, NhatKy_ViPham!E:E, "12_Toan_C", NhatKy_ViPham!F:F, B25, NhatKy_ViPham!C:C, "T28") - SUMIFS(NhatKy_ViPham!K:K, NhatKy_ViPham!E:E, "12_Toan_C", NhatKy_ViPham!F:F, B25, NhatKy_ViPham!C:C, "T28")</f>
        <v>100</v>
      </c>
      <c r="AT25" s="7">
        <f>100 + SUMIFS(NhatKy_ViPham!J:J, NhatKy_ViPham!E:E, "12_Toan_C", NhatKy_ViPham!F:F, B25, NhatKy_ViPham!C:C, "T29") - SUMIFS(NhatKy_ViPham!K:K, NhatKy_ViPham!E:E, "12_Toan_C", NhatKy_ViPham!F:F, B25, NhatKy_ViPham!C:C, "T29")</f>
        <v>100</v>
      </c>
      <c r="AU25" s="7">
        <f>100 + SUMIFS(NhatKy_ViPham!J:J, NhatKy_ViPham!E:E, "12_Toan_C", NhatKy_ViPham!F:F, B25, NhatKy_ViPham!C:C, "T30") - SUMIFS(NhatKy_ViPham!K:K, NhatKy_ViPham!E:E, "12_Toan_C", NhatKy_ViPham!F:F, B25, NhatKy_ViPham!C:C, "T30")</f>
        <v>100</v>
      </c>
      <c r="AV25" s="7">
        <f>100 + SUMIFS(NhatKy_ViPham!J:J, NhatKy_ViPham!E:E, "12_Toan_C", NhatKy_ViPham!F:F, B25, NhatKy_ViPham!C:C, "T31") - SUMIFS(NhatKy_ViPham!K:K, NhatKy_ViPham!E:E, "12_Toan_C", NhatKy_ViPham!F:F, B25, NhatKy_ViPham!C:C, "T31")</f>
        <v>100</v>
      </c>
      <c r="AW25" s="7">
        <f>100 + SUMIFS(NhatKy_ViPham!J:J, NhatKy_ViPham!E:E, "12_Toan_C", NhatKy_ViPham!F:F, B25, NhatKy_ViPham!C:C, "T32") - SUMIFS(NhatKy_ViPham!K:K, NhatKy_ViPham!E:E, "12_Toan_C", NhatKy_ViPham!F:F, B25, NhatKy_ViPham!C:C, "T32")</f>
        <v>100</v>
      </c>
      <c r="AX25" s="7">
        <f>100 + SUMIFS(NhatKy_ViPham!J:J, NhatKy_ViPham!E:E, "12_Toan_C", NhatKy_ViPham!F:F, B25, NhatKy_ViPham!C:C, "T33") - SUMIFS(NhatKy_ViPham!K:K, NhatKy_ViPham!E:E, "12_Toan_C", NhatKy_ViPham!F:F, B25, NhatKy_ViPham!C:C, "T33")</f>
        <v>100</v>
      </c>
      <c r="AY25" s="7">
        <f>100 + SUMIFS(NhatKy_ViPham!J:J, NhatKy_ViPham!E:E, "12_Toan_C", NhatKy_ViPham!F:F, B25, NhatKy_ViPham!C:C, "T34") - SUMIFS(NhatKy_ViPham!K:K, NhatKy_ViPham!E:E, "12_Toan_C", NhatKy_ViPham!F:F, B25, NhatKy_ViPham!C:C, "T34")</f>
        <v>100</v>
      </c>
      <c r="AZ25" s="7">
        <f>100 + SUMIFS(NhatKy_ViPham!J:J, NhatKy_ViPham!E:E, "12_Toan_C", NhatKy_ViPham!F:F, B25, NhatKy_ViPham!C:C, "T35") - SUMIFS(NhatKy_ViPham!K:K, NhatKy_ViPham!E:E, "12_Toan_C", NhatKy_ViPham!F:F, B25, NhatKy_ViPham!C:C, "T35")</f>
        <v>100</v>
      </c>
      <c r="BA25" s="12">
        <f t="shared" si="0"/>
        <v>100</v>
      </c>
      <c r="BB25" s="11" t="s">
        <v>430</v>
      </c>
      <c r="BC25" s="14" t="str">
        <f t="shared" si="1"/>
        <v>Tốt</v>
      </c>
      <c r="BD25" s="10" t="str">
        <f t="shared" si="2"/>
        <v>🟢 BÌNH THƯỜNG</v>
      </c>
    </row>
    <row r="26" spans="1:56" x14ac:dyDescent="0.25">
      <c r="A26" s="5">
        <v>18</v>
      </c>
      <c r="B26" s="15" t="s">
        <v>1281</v>
      </c>
      <c r="C26" s="5" t="s">
        <v>2330</v>
      </c>
      <c r="D26" s="5" t="s">
        <v>435</v>
      </c>
      <c r="E26" s="11" t="s">
        <v>430</v>
      </c>
      <c r="F26" s="6">
        <f>SUMIFS(NhatKy_ViPham!K:K, NhatKy_ViPham!E:E, "12_Toan_C", NhatKy_ViPham!F:F, B26, NhatKy_ViPham!H:H, "L01")</f>
        <v>0</v>
      </c>
      <c r="G26" s="6">
        <f>SUMIFS(NhatKy_ViPham!K:K, NhatKy_ViPham!E:E, "12_Toan_C", NhatKy_ViPham!F:F, B26, NhatKy_ViPham!H:H, "L02")</f>
        <v>0</v>
      </c>
      <c r="H26" s="6">
        <f>SUMIFS(NhatKy_ViPham!K:K, NhatKy_ViPham!E:E, "12_Toan_C", NhatKy_ViPham!F:F, B26, NhatKy_ViPham!H:H, "L03")</f>
        <v>0</v>
      </c>
      <c r="I26" s="6">
        <f>SUMIFS(NhatKy_ViPham!K:K, NhatKy_ViPham!E:E, "12_Toan_C", NhatKy_ViPham!F:F, B26, NhatKy_ViPham!H:H, "L04")</f>
        <v>0</v>
      </c>
      <c r="J26" s="6">
        <f>SUMIFS(NhatKy_ViPham!K:K, NhatKy_ViPham!E:E, "12_Toan_C", NhatKy_ViPham!F:F, B26, NhatKy_ViPham!H:H, "L05")</f>
        <v>0</v>
      </c>
      <c r="K26" s="6">
        <f>SUMIFS(NhatKy_ViPham!K:K, NhatKy_ViPham!E:E, "12_Toan_C", NhatKy_ViPham!F:F, B26, NhatKy_ViPham!H:H, "L06")</f>
        <v>0</v>
      </c>
      <c r="L26" s="6">
        <f>SUMIFS(NhatKy_ViPham!K:K, NhatKy_ViPham!E:E, "12_Toan_C", NhatKy_ViPham!F:F, B26, NhatKy_ViPham!H:H, "L07")</f>
        <v>0</v>
      </c>
      <c r="M26" s="6">
        <f>SUMIFS(NhatKy_ViPham!K:K, NhatKy_ViPham!E:E, "12_Toan_C", NhatKy_ViPham!F:F, B26, NhatKy_ViPham!H:H, "L08")</f>
        <v>0</v>
      </c>
      <c r="N26" s="6">
        <f>SUMIFS(NhatKy_ViPham!K:K, NhatKy_ViPham!E:E, "12_Toan_C", NhatKy_ViPham!F:F, B26, NhatKy_ViPham!H:H, "L09")</f>
        <v>0</v>
      </c>
      <c r="O26" s="6">
        <f>SUMIFS(NhatKy_ViPham!K:K, NhatKy_ViPham!E:E, "12_Toan_C", NhatKy_ViPham!F:F, B26, NhatKy_ViPham!H:H, "L10")</f>
        <v>0</v>
      </c>
      <c r="P26" s="12">
        <f>SUMIFS(NhatKy_ViPham!J:J, NhatKy_ViPham!E:E, "12_Toan_C", NhatKy_ViPham!F:F, B26)</f>
        <v>0</v>
      </c>
      <c r="Q26" s="13">
        <f>SUMIFS(NhatKy_ViPham!K:K, NhatKy_ViPham!E:E, "12_Toan_C", NhatKy_ViPham!F:F, B26)</f>
        <v>0</v>
      </c>
      <c r="R26" s="6">
        <f>100 + SUMIFS(NhatKy_ViPham!J:J, NhatKy_ViPham!E:E, "12_Toan_C", NhatKy_ViPham!F:F, B26, NhatKy_ViPham!C:C, "T1") - SUMIFS(NhatKy_ViPham!K:K, NhatKy_ViPham!E:E, "12_Toan_C", NhatKy_ViPham!F:F, B26, NhatKy_ViPham!C:C, "T1")</f>
        <v>100</v>
      </c>
      <c r="S26" s="6">
        <f>100 + SUMIFS(NhatKy_ViPham!J:J, NhatKy_ViPham!E:E, "12_Toan_C", NhatKy_ViPham!F:F, B26, NhatKy_ViPham!C:C, "T2") - SUMIFS(NhatKy_ViPham!K:K, NhatKy_ViPham!E:E, "12_Toan_C", NhatKy_ViPham!F:F, B26, NhatKy_ViPham!C:C, "T2")</f>
        <v>100</v>
      </c>
      <c r="T26" s="6">
        <f>100 + SUMIFS(NhatKy_ViPham!J:J, NhatKy_ViPham!E:E, "12_Toan_C", NhatKy_ViPham!F:F, B26, NhatKy_ViPham!C:C, "T3") - SUMIFS(NhatKy_ViPham!K:K, NhatKy_ViPham!E:E, "12_Toan_C", NhatKy_ViPham!F:F, B26, NhatKy_ViPham!C:C, "T3")</f>
        <v>100</v>
      </c>
      <c r="U26" s="6">
        <f>100 + SUMIFS(NhatKy_ViPham!J:J, NhatKy_ViPham!E:E, "12_Toan_C", NhatKy_ViPham!F:F, B26, NhatKy_ViPham!C:C, "T4") - SUMIFS(NhatKy_ViPham!K:K, NhatKy_ViPham!E:E, "12_Toan_C", NhatKy_ViPham!F:F, B26, NhatKy_ViPham!C:C, "T4")</f>
        <v>100</v>
      </c>
      <c r="V26" s="6">
        <f>100 + SUMIFS(NhatKy_ViPham!J:J, NhatKy_ViPham!E:E, "12_Toan_C", NhatKy_ViPham!F:F, B26, NhatKy_ViPham!C:C, "T5") - SUMIFS(NhatKy_ViPham!K:K, NhatKy_ViPham!E:E, "12_Toan_C", NhatKy_ViPham!F:F, B26, NhatKy_ViPham!C:C, "T5")</f>
        <v>100</v>
      </c>
      <c r="W26" s="6">
        <f>100 + SUMIFS(NhatKy_ViPham!J:J, NhatKy_ViPham!E:E, "12_Toan_C", NhatKy_ViPham!F:F, B26, NhatKy_ViPham!C:C, "T6") - SUMIFS(NhatKy_ViPham!K:K, NhatKy_ViPham!E:E, "12_Toan_C", NhatKy_ViPham!F:F, B26, NhatKy_ViPham!C:C, "T6")</f>
        <v>100</v>
      </c>
      <c r="X26" s="6">
        <f>100 + SUMIFS(NhatKy_ViPham!J:J, NhatKy_ViPham!E:E, "12_Toan_C", NhatKy_ViPham!F:F, B26, NhatKy_ViPham!C:C, "T7") - SUMIFS(NhatKy_ViPham!K:K, NhatKy_ViPham!E:E, "12_Toan_C", NhatKy_ViPham!F:F, B26, NhatKy_ViPham!C:C, "T7")</f>
        <v>100</v>
      </c>
      <c r="Y26" s="6">
        <f>100 + SUMIFS(NhatKy_ViPham!J:J, NhatKy_ViPham!E:E, "12_Toan_C", NhatKy_ViPham!F:F, B26, NhatKy_ViPham!C:C, "T8") - SUMIFS(NhatKy_ViPham!K:K, NhatKy_ViPham!E:E, "12_Toan_C", NhatKy_ViPham!F:F, B26, NhatKy_ViPham!C:C, "T8")</f>
        <v>100</v>
      </c>
      <c r="Z26" s="6">
        <f>100 + SUMIFS(NhatKy_ViPham!J:J, NhatKy_ViPham!E:E, "12_Toan_C", NhatKy_ViPham!F:F, B26, NhatKy_ViPham!C:C, "T9") - SUMIFS(NhatKy_ViPham!K:K, NhatKy_ViPham!E:E, "12_Toan_C", NhatKy_ViPham!F:F, B26, NhatKy_ViPham!C:C, "T9")</f>
        <v>100</v>
      </c>
      <c r="AA26" s="6">
        <f>100 + SUMIFS(NhatKy_ViPham!J:J, NhatKy_ViPham!E:E, "12_Toan_C", NhatKy_ViPham!F:F, B26, NhatKy_ViPham!C:C, "T10") - SUMIFS(NhatKy_ViPham!K:K, NhatKy_ViPham!E:E, "12_Toan_C", NhatKy_ViPham!F:F, B26, NhatKy_ViPham!C:C, "T10")</f>
        <v>100</v>
      </c>
      <c r="AB26" s="6">
        <f>100 + SUMIFS(NhatKy_ViPham!J:J, NhatKy_ViPham!E:E, "12_Toan_C", NhatKy_ViPham!F:F, B26, NhatKy_ViPham!C:C, "T11") - SUMIFS(NhatKy_ViPham!K:K, NhatKy_ViPham!E:E, "12_Toan_C", NhatKy_ViPham!F:F, B26, NhatKy_ViPham!C:C, "T11")</f>
        <v>100</v>
      </c>
      <c r="AC26" s="6">
        <f>100 + SUMIFS(NhatKy_ViPham!J:J, NhatKy_ViPham!E:E, "12_Toan_C", NhatKy_ViPham!F:F, B26, NhatKy_ViPham!C:C, "T12") - SUMIFS(NhatKy_ViPham!K:K, NhatKy_ViPham!E:E, "12_Toan_C", NhatKy_ViPham!F:F, B26, NhatKy_ViPham!C:C, "T12")</f>
        <v>100</v>
      </c>
      <c r="AD26" s="6">
        <f>100 + SUMIFS(NhatKy_ViPham!J:J, NhatKy_ViPham!E:E, "12_Toan_C", NhatKy_ViPham!F:F, B26, NhatKy_ViPham!C:C, "T13") - SUMIFS(NhatKy_ViPham!K:K, NhatKy_ViPham!E:E, "12_Toan_C", NhatKy_ViPham!F:F, B26, NhatKy_ViPham!C:C, "T13")</f>
        <v>100</v>
      </c>
      <c r="AE26" s="6">
        <f>100 + SUMIFS(NhatKy_ViPham!J:J, NhatKy_ViPham!E:E, "12_Toan_C", NhatKy_ViPham!F:F, B26, NhatKy_ViPham!C:C, "T14") - SUMIFS(NhatKy_ViPham!K:K, NhatKy_ViPham!E:E, "12_Toan_C", NhatKy_ViPham!F:F, B26, NhatKy_ViPham!C:C, "T14")</f>
        <v>100</v>
      </c>
      <c r="AF26" s="6">
        <f>100 + SUMIFS(NhatKy_ViPham!J:J, NhatKy_ViPham!E:E, "12_Toan_C", NhatKy_ViPham!F:F, B26, NhatKy_ViPham!C:C, "T15") - SUMIFS(NhatKy_ViPham!K:K, NhatKy_ViPham!E:E, "12_Toan_C", NhatKy_ViPham!F:F, B26, NhatKy_ViPham!C:C, "T15")</f>
        <v>100</v>
      </c>
      <c r="AG26" s="6">
        <f>100 + SUMIFS(NhatKy_ViPham!J:J, NhatKy_ViPham!E:E, "12_Toan_C", NhatKy_ViPham!F:F, B26, NhatKy_ViPham!C:C, "T16") - SUMIFS(NhatKy_ViPham!K:K, NhatKy_ViPham!E:E, "12_Toan_C", NhatKy_ViPham!F:F, B26, NhatKy_ViPham!C:C, "T16")</f>
        <v>100</v>
      </c>
      <c r="AH26" s="6">
        <f>100 + SUMIFS(NhatKy_ViPham!J:J, NhatKy_ViPham!E:E, "12_Toan_C", NhatKy_ViPham!F:F, B26, NhatKy_ViPham!C:C, "T17") - SUMIFS(NhatKy_ViPham!K:K, NhatKy_ViPham!E:E, "12_Toan_C", NhatKy_ViPham!F:F, B26, NhatKy_ViPham!C:C, "T17")</f>
        <v>100</v>
      </c>
      <c r="AI26" s="6">
        <f>100 + SUMIFS(NhatKy_ViPham!J:J, NhatKy_ViPham!E:E, "12_Toan_C", NhatKy_ViPham!F:F, B26, NhatKy_ViPham!C:C, "T18") - SUMIFS(NhatKy_ViPham!K:K, NhatKy_ViPham!E:E, "12_Toan_C", NhatKy_ViPham!F:F, B26, NhatKy_ViPham!C:C, "T18")</f>
        <v>100</v>
      </c>
      <c r="AJ26" s="6">
        <f>100 + SUMIFS(NhatKy_ViPham!J:J, NhatKy_ViPham!E:E, "12_Toan_C", NhatKy_ViPham!F:F, B26, NhatKy_ViPham!C:C, "T19") - SUMIFS(NhatKy_ViPham!K:K, NhatKy_ViPham!E:E, "12_Toan_C", NhatKy_ViPham!F:F, B26, NhatKy_ViPham!C:C, "T19")</f>
        <v>100</v>
      </c>
      <c r="AK26" s="6">
        <f>100 + SUMIFS(NhatKy_ViPham!J:J, NhatKy_ViPham!E:E, "12_Toan_C", NhatKy_ViPham!F:F, B26, NhatKy_ViPham!C:C, "T20") - SUMIFS(NhatKy_ViPham!K:K, NhatKy_ViPham!E:E, "12_Toan_C", NhatKy_ViPham!F:F, B26, NhatKy_ViPham!C:C, "T20")</f>
        <v>100</v>
      </c>
      <c r="AL26" s="6">
        <f>100 + SUMIFS(NhatKy_ViPham!J:J, NhatKy_ViPham!E:E, "12_Toan_C", NhatKy_ViPham!F:F, B26, NhatKy_ViPham!C:C, "T21") - SUMIFS(NhatKy_ViPham!K:K, NhatKy_ViPham!E:E, "12_Toan_C", NhatKy_ViPham!F:F, B26, NhatKy_ViPham!C:C, "T21")</f>
        <v>100</v>
      </c>
      <c r="AM26" s="6">
        <f>100 + SUMIFS(NhatKy_ViPham!J:J, NhatKy_ViPham!E:E, "12_Toan_C", NhatKy_ViPham!F:F, B26, NhatKy_ViPham!C:C, "T22") - SUMIFS(NhatKy_ViPham!K:K, NhatKy_ViPham!E:E, "12_Toan_C", NhatKy_ViPham!F:F, B26, NhatKy_ViPham!C:C, "T22")</f>
        <v>100</v>
      </c>
      <c r="AN26" s="6">
        <f>100 + SUMIFS(NhatKy_ViPham!J:J, NhatKy_ViPham!E:E, "12_Toan_C", NhatKy_ViPham!F:F, B26, NhatKy_ViPham!C:C, "T23") - SUMIFS(NhatKy_ViPham!K:K, NhatKy_ViPham!E:E, "12_Toan_C", NhatKy_ViPham!F:F, B26, NhatKy_ViPham!C:C, "T23")</f>
        <v>100</v>
      </c>
      <c r="AO26" s="6">
        <f>100 + SUMIFS(NhatKy_ViPham!J:J, NhatKy_ViPham!E:E, "12_Toan_C", NhatKy_ViPham!F:F, B26, NhatKy_ViPham!C:C, "T24") - SUMIFS(NhatKy_ViPham!K:K, NhatKy_ViPham!E:E, "12_Toan_C", NhatKy_ViPham!F:F, B26, NhatKy_ViPham!C:C, "T24")</f>
        <v>100</v>
      </c>
      <c r="AP26" s="6">
        <f>100 + SUMIFS(NhatKy_ViPham!J:J, NhatKy_ViPham!E:E, "12_Toan_C", NhatKy_ViPham!F:F, B26, NhatKy_ViPham!C:C, "T25") - SUMIFS(NhatKy_ViPham!K:K, NhatKy_ViPham!E:E, "12_Toan_C", NhatKy_ViPham!F:F, B26, NhatKy_ViPham!C:C, "T25")</f>
        <v>100</v>
      </c>
      <c r="AQ26" s="6">
        <f>100 + SUMIFS(NhatKy_ViPham!J:J, NhatKy_ViPham!E:E, "12_Toan_C", NhatKy_ViPham!F:F, B26, NhatKy_ViPham!C:C, "T26") - SUMIFS(NhatKy_ViPham!K:K, NhatKy_ViPham!E:E, "12_Toan_C", NhatKy_ViPham!F:F, B26, NhatKy_ViPham!C:C, "T26")</f>
        <v>100</v>
      </c>
      <c r="AR26" s="6">
        <f>100 + SUMIFS(NhatKy_ViPham!J:J, NhatKy_ViPham!E:E, "12_Toan_C", NhatKy_ViPham!F:F, B26, NhatKy_ViPham!C:C, "T27") - SUMIFS(NhatKy_ViPham!K:K, NhatKy_ViPham!E:E, "12_Toan_C", NhatKy_ViPham!F:F, B26, NhatKy_ViPham!C:C, "T27")</f>
        <v>100</v>
      </c>
      <c r="AS26" s="6">
        <f>100 + SUMIFS(NhatKy_ViPham!J:J, NhatKy_ViPham!E:E, "12_Toan_C", NhatKy_ViPham!F:F, B26, NhatKy_ViPham!C:C, "T28") - SUMIFS(NhatKy_ViPham!K:K, NhatKy_ViPham!E:E, "12_Toan_C", NhatKy_ViPham!F:F, B26, NhatKy_ViPham!C:C, "T28")</f>
        <v>100</v>
      </c>
      <c r="AT26" s="6">
        <f>100 + SUMIFS(NhatKy_ViPham!J:J, NhatKy_ViPham!E:E, "12_Toan_C", NhatKy_ViPham!F:F, B26, NhatKy_ViPham!C:C, "T29") - SUMIFS(NhatKy_ViPham!K:K, NhatKy_ViPham!E:E, "12_Toan_C", NhatKy_ViPham!F:F, B26, NhatKy_ViPham!C:C, "T29")</f>
        <v>100</v>
      </c>
      <c r="AU26" s="6">
        <f>100 + SUMIFS(NhatKy_ViPham!J:J, NhatKy_ViPham!E:E, "12_Toan_C", NhatKy_ViPham!F:F, B26, NhatKy_ViPham!C:C, "T30") - SUMIFS(NhatKy_ViPham!K:K, NhatKy_ViPham!E:E, "12_Toan_C", NhatKy_ViPham!F:F, B26, NhatKy_ViPham!C:C, "T30")</f>
        <v>100</v>
      </c>
      <c r="AV26" s="6">
        <f>100 + SUMIFS(NhatKy_ViPham!J:J, NhatKy_ViPham!E:E, "12_Toan_C", NhatKy_ViPham!F:F, B26, NhatKy_ViPham!C:C, "T31") - SUMIFS(NhatKy_ViPham!K:K, NhatKy_ViPham!E:E, "12_Toan_C", NhatKy_ViPham!F:F, B26, NhatKy_ViPham!C:C, "T31")</f>
        <v>100</v>
      </c>
      <c r="AW26" s="6">
        <f>100 + SUMIFS(NhatKy_ViPham!J:J, NhatKy_ViPham!E:E, "12_Toan_C", NhatKy_ViPham!F:F, B26, NhatKy_ViPham!C:C, "T32") - SUMIFS(NhatKy_ViPham!K:K, NhatKy_ViPham!E:E, "12_Toan_C", NhatKy_ViPham!F:F, B26, NhatKy_ViPham!C:C, "T32")</f>
        <v>100</v>
      </c>
      <c r="AX26" s="6">
        <f>100 + SUMIFS(NhatKy_ViPham!J:J, NhatKy_ViPham!E:E, "12_Toan_C", NhatKy_ViPham!F:F, B26, NhatKy_ViPham!C:C, "T33") - SUMIFS(NhatKy_ViPham!K:K, NhatKy_ViPham!E:E, "12_Toan_C", NhatKy_ViPham!F:F, B26, NhatKy_ViPham!C:C, "T33")</f>
        <v>100</v>
      </c>
      <c r="AY26" s="6">
        <f>100 + SUMIFS(NhatKy_ViPham!J:J, NhatKy_ViPham!E:E, "12_Toan_C", NhatKy_ViPham!F:F, B26, NhatKy_ViPham!C:C, "T34") - SUMIFS(NhatKy_ViPham!K:K, NhatKy_ViPham!E:E, "12_Toan_C", NhatKy_ViPham!F:F, B26, NhatKy_ViPham!C:C, "T34")</f>
        <v>100</v>
      </c>
      <c r="AZ26" s="6">
        <f>100 + SUMIFS(NhatKy_ViPham!J:J, NhatKy_ViPham!E:E, "12_Toan_C", NhatKy_ViPham!F:F, B26, NhatKy_ViPham!C:C, "T35") - SUMIFS(NhatKy_ViPham!K:K, NhatKy_ViPham!E:E, "12_Toan_C", NhatKy_ViPham!F:F, B26, NhatKy_ViPham!C:C, "T35")</f>
        <v>100</v>
      </c>
      <c r="BA26" s="12">
        <f t="shared" si="0"/>
        <v>100</v>
      </c>
      <c r="BB26" s="11" t="s">
        <v>430</v>
      </c>
      <c r="BC26" s="16" t="str">
        <f t="shared" si="1"/>
        <v>Tốt</v>
      </c>
      <c r="BD26" s="15" t="str">
        <f t="shared" si="2"/>
        <v>🟢 BÌNH THƯỜNG</v>
      </c>
    </row>
    <row r="27" spans="1:56" x14ac:dyDescent="0.25">
      <c r="A27" s="4">
        <v>19</v>
      </c>
      <c r="B27" s="10" t="s">
        <v>2362</v>
      </c>
      <c r="C27" s="4" t="s">
        <v>2363</v>
      </c>
      <c r="D27" s="4" t="s">
        <v>435</v>
      </c>
      <c r="E27" s="11" t="s">
        <v>430</v>
      </c>
      <c r="F27" s="7">
        <f>SUMIFS(NhatKy_ViPham!K:K, NhatKy_ViPham!E:E, "12_Toan_C", NhatKy_ViPham!F:F, B27, NhatKy_ViPham!H:H, "L01")</f>
        <v>0</v>
      </c>
      <c r="G27" s="7">
        <f>SUMIFS(NhatKy_ViPham!K:K, NhatKy_ViPham!E:E, "12_Toan_C", NhatKy_ViPham!F:F, B27, NhatKy_ViPham!H:H, "L02")</f>
        <v>0</v>
      </c>
      <c r="H27" s="7">
        <f>SUMIFS(NhatKy_ViPham!K:K, NhatKy_ViPham!E:E, "12_Toan_C", NhatKy_ViPham!F:F, B27, NhatKy_ViPham!H:H, "L03")</f>
        <v>0</v>
      </c>
      <c r="I27" s="7">
        <f>SUMIFS(NhatKy_ViPham!K:K, NhatKy_ViPham!E:E, "12_Toan_C", NhatKy_ViPham!F:F, B27, NhatKy_ViPham!H:H, "L04")</f>
        <v>0</v>
      </c>
      <c r="J27" s="7">
        <f>SUMIFS(NhatKy_ViPham!K:K, NhatKy_ViPham!E:E, "12_Toan_C", NhatKy_ViPham!F:F, B27, NhatKy_ViPham!H:H, "L05")</f>
        <v>0</v>
      </c>
      <c r="K27" s="7">
        <f>SUMIFS(NhatKy_ViPham!K:K, NhatKy_ViPham!E:E, "12_Toan_C", NhatKy_ViPham!F:F, B27, NhatKy_ViPham!H:H, "L06")</f>
        <v>0</v>
      </c>
      <c r="L27" s="7">
        <f>SUMIFS(NhatKy_ViPham!K:K, NhatKy_ViPham!E:E, "12_Toan_C", NhatKy_ViPham!F:F, B27, NhatKy_ViPham!H:H, "L07")</f>
        <v>0</v>
      </c>
      <c r="M27" s="7">
        <f>SUMIFS(NhatKy_ViPham!K:K, NhatKy_ViPham!E:E, "12_Toan_C", NhatKy_ViPham!F:F, B27, NhatKy_ViPham!H:H, "L08")</f>
        <v>0</v>
      </c>
      <c r="N27" s="7">
        <f>SUMIFS(NhatKy_ViPham!K:K, NhatKy_ViPham!E:E, "12_Toan_C", NhatKy_ViPham!F:F, B27, NhatKy_ViPham!H:H, "L09")</f>
        <v>0</v>
      </c>
      <c r="O27" s="7">
        <f>SUMIFS(NhatKy_ViPham!K:K, NhatKy_ViPham!E:E, "12_Toan_C", NhatKy_ViPham!F:F, B27, NhatKy_ViPham!H:H, "L10")</f>
        <v>0</v>
      </c>
      <c r="P27" s="12">
        <f>SUMIFS(NhatKy_ViPham!J:J, NhatKy_ViPham!E:E, "12_Toan_C", NhatKy_ViPham!F:F, B27)</f>
        <v>0</v>
      </c>
      <c r="Q27" s="13">
        <f>SUMIFS(NhatKy_ViPham!K:K, NhatKy_ViPham!E:E, "12_Toan_C", NhatKy_ViPham!F:F, B27)</f>
        <v>0</v>
      </c>
      <c r="R27" s="7">
        <f>100 + SUMIFS(NhatKy_ViPham!J:J, NhatKy_ViPham!E:E, "12_Toan_C", NhatKy_ViPham!F:F, B27, NhatKy_ViPham!C:C, "T1") - SUMIFS(NhatKy_ViPham!K:K, NhatKy_ViPham!E:E, "12_Toan_C", NhatKy_ViPham!F:F, B27, NhatKy_ViPham!C:C, "T1")</f>
        <v>100</v>
      </c>
      <c r="S27" s="7">
        <f>100 + SUMIFS(NhatKy_ViPham!J:J, NhatKy_ViPham!E:E, "12_Toan_C", NhatKy_ViPham!F:F, B27, NhatKy_ViPham!C:C, "T2") - SUMIFS(NhatKy_ViPham!K:K, NhatKy_ViPham!E:E, "12_Toan_C", NhatKy_ViPham!F:F, B27, NhatKy_ViPham!C:C, "T2")</f>
        <v>100</v>
      </c>
      <c r="T27" s="7">
        <f>100 + SUMIFS(NhatKy_ViPham!J:J, NhatKy_ViPham!E:E, "12_Toan_C", NhatKy_ViPham!F:F, B27, NhatKy_ViPham!C:C, "T3") - SUMIFS(NhatKy_ViPham!K:K, NhatKy_ViPham!E:E, "12_Toan_C", NhatKy_ViPham!F:F, B27, NhatKy_ViPham!C:C, "T3")</f>
        <v>100</v>
      </c>
      <c r="U27" s="7">
        <f>100 + SUMIFS(NhatKy_ViPham!J:J, NhatKy_ViPham!E:E, "12_Toan_C", NhatKy_ViPham!F:F, B27, NhatKy_ViPham!C:C, "T4") - SUMIFS(NhatKy_ViPham!K:K, NhatKy_ViPham!E:E, "12_Toan_C", NhatKy_ViPham!F:F, B27, NhatKy_ViPham!C:C, "T4")</f>
        <v>100</v>
      </c>
      <c r="V27" s="7">
        <f>100 + SUMIFS(NhatKy_ViPham!J:J, NhatKy_ViPham!E:E, "12_Toan_C", NhatKy_ViPham!F:F, B27, NhatKy_ViPham!C:C, "T5") - SUMIFS(NhatKy_ViPham!K:K, NhatKy_ViPham!E:E, "12_Toan_C", NhatKy_ViPham!F:F, B27, NhatKy_ViPham!C:C, "T5")</f>
        <v>100</v>
      </c>
      <c r="W27" s="7">
        <f>100 + SUMIFS(NhatKy_ViPham!J:J, NhatKy_ViPham!E:E, "12_Toan_C", NhatKy_ViPham!F:F, B27, NhatKy_ViPham!C:C, "T6") - SUMIFS(NhatKy_ViPham!K:K, NhatKy_ViPham!E:E, "12_Toan_C", NhatKy_ViPham!F:F, B27, NhatKy_ViPham!C:C, "T6")</f>
        <v>100</v>
      </c>
      <c r="X27" s="7">
        <f>100 + SUMIFS(NhatKy_ViPham!J:J, NhatKy_ViPham!E:E, "12_Toan_C", NhatKy_ViPham!F:F, B27, NhatKy_ViPham!C:C, "T7") - SUMIFS(NhatKy_ViPham!K:K, NhatKy_ViPham!E:E, "12_Toan_C", NhatKy_ViPham!F:F, B27, NhatKy_ViPham!C:C, "T7")</f>
        <v>100</v>
      </c>
      <c r="Y27" s="7">
        <f>100 + SUMIFS(NhatKy_ViPham!J:J, NhatKy_ViPham!E:E, "12_Toan_C", NhatKy_ViPham!F:F, B27, NhatKy_ViPham!C:C, "T8") - SUMIFS(NhatKy_ViPham!K:K, NhatKy_ViPham!E:E, "12_Toan_C", NhatKy_ViPham!F:F, B27, NhatKy_ViPham!C:C, "T8")</f>
        <v>100</v>
      </c>
      <c r="Z27" s="7">
        <f>100 + SUMIFS(NhatKy_ViPham!J:J, NhatKy_ViPham!E:E, "12_Toan_C", NhatKy_ViPham!F:F, B27, NhatKy_ViPham!C:C, "T9") - SUMIFS(NhatKy_ViPham!K:K, NhatKy_ViPham!E:E, "12_Toan_C", NhatKy_ViPham!F:F, B27, NhatKy_ViPham!C:C, "T9")</f>
        <v>100</v>
      </c>
      <c r="AA27" s="7">
        <f>100 + SUMIFS(NhatKy_ViPham!J:J, NhatKy_ViPham!E:E, "12_Toan_C", NhatKy_ViPham!F:F, B27, NhatKy_ViPham!C:C, "T10") - SUMIFS(NhatKy_ViPham!K:K, NhatKy_ViPham!E:E, "12_Toan_C", NhatKy_ViPham!F:F, B27, NhatKy_ViPham!C:C, "T10")</f>
        <v>100</v>
      </c>
      <c r="AB27" s="7">
        <f>100 + SUMIFS(NhatKy_ViPham!J:J, NhatKy_ViPham!E:E, "12_Toan_C", NhatKy_ViPham!F:F, B27, NhatKy_ViPham!C:C, "T11") - SUMIFS(NhatKy_ViPham!K:K, NhatKy_ViPham!E:E, "12_Toan_C", NhatKy_ViPham!F:F, B27, NhatKy_ViPham!C:C, "T11")</f>
        <v>100</v>
      </c>
      <c r="AC27" s="7">
        <f>100 + SUMIFS(NhatKy_ViPham!J:J, NhatKy_ViPham!E:E, "12_Toan_C", NhatKy_ViPham!F:F, B27, NhatKy_ViPham!C:C, "T12") - SUMIFS(NhatKy_ViPham!K:K, NhatKy_ViPham!E:E, "12_Toan_C", NhatKy_ViPham!F:F, B27, NhatKy_ViPham!C:C, "T12")</f>
        <v>100</v>
      </c>
      <c r="AD27" s="7">
        <f>100 + SUMIFS(NhatKy_ViPham!J:J, NhatKy_ViPham!E:E, "12_Toan_C", NhatKy_ViPham!F:F, B27, NhatKy_ViPham!C:C, "T13") - SUMIFS(NhatKy_ViPham!K:K, NhatKy_ViPham!E:E, "12_Toan_C", NhatKy_ViPham!F:F, B27, NhatKy_ViPham!C:C, "T13")</f>
        <v>100</v>
      </c>
      <c r="AE27" s="7">
        <f>100 + SUMIFS(NhatKy_ViPham!J:J, NhatKy_ViPham!E:E, "12_Toan_C", NhatKy_ViPham!F:F, B27, NhatKy_ViPham!C:C, "T14") - SUMIFS(NhatKy_ViPham!K:K, NhatKy_ViPham!E:E, "12_Toan_C", NhatKy_ViPham!F:F, B27, NhatKy_ViPham!C:C, "T14")</f>
        <v>100</v>
      </c>
      <c r="AF27" s="7">
        <f>100 + SUMIFS(NhatKy_ViPham!J:J, NhatKy_ViPham!E:E, "12_Toan_C", NhatKy_ViPham!F:F, B27, NhatKy_ViPham!C:C, "T15") - SUMIFS(NhatKy_ViPham!K:K, NhatKy_ViPham!E:E, "12_Toan_C", NhatKy_ViPham!F:F, B27, NhatKy_ViPham!C:C, "T15")</f>
        <v>100</v>
      </c>
      <c r="AG27" s="7">
        <f>100 + SUMIFS(NhatKy_ViPham!J:J, NhatKy_ViPham!E:E, "12_Toan_C", NhatKy_ViPham!F:F, B27, NhatKy_ViPham!C:C, "T16") - SUMIFS(NhatKy_ViPham!K:K, NhatKy_ViPham!E:E, "12_Toan_C", NhatKy_ViPham!F:F, B27, NhatKy_ViPham!C:C, "T16")</f>
        <v>100</v>
      </c>
      <c r="AH27" s="7">
        <f>100 + SUMIFS(NhatKy_ViPham!J:J, NhatKy_ViPham!E:E, "12_Toan_C", NhatKy_ViPham!F:F, B27, NhatKy_ViPham!C:C, "T17") - SUMIFS(NhatKy_ViPham!K:K, NhatKy_ViPham!E:E, "12_Toan_C", NhatKy_ViPham!F:F, B27, NhatKy_ViPham!C:C, "T17")</f>
        <v>100</v>
      </c>
      <c r="AI27" s="7">
        <f>100 + SUMIFS(NhatKy_ViPham!J:J, NhatKy_ViPham!E:E, "12_Toan_C", NhatKy_ViPham!F:F, B27, NhatKy_ViPham!C:C, "T18") - SUMIFS(NhatKy_ViPham!K:K, NhatKy_ViPham!E:E, "12_Toan_C", NhatKy_ViPham!F:F, B27, NhatKy_ViPham!C:C, "T18")</f>
        <v>100</v>
      </c>
      <c r="AJ27" s="7">
        <f>100 + SUMIFS(NhatKy_ViPham!J:J, NhatKy_ViPham!E:E, "12_Toan_C", NhatKy_ViPham!F:F, B27, NhatKy_ViPham!C:C, "T19") - SUMIFS(NhatKy_ViPham!K:K, NhatKy_ViPham!E:E, "12_Toan_C", NhatKy_ViPham!F:F, B27, NhatKy_ViPham!C:C, "T19")</f>
        <v>100</v>
      </c>
      <c r="AK27" s="7">
        <f>100 + SUMIFS(NhatKy_ViPham!J:J, NhatKy_ViPham!E:E, "12_Toan_C", NhatKy_ViPham!F:F, B27, NhatKy_ViPham!C:C, "T20") - SUMIFS(NhatKy_ViPham!K:K, NhatKy_ViPham!E:E, "12_Toan_C", NhatKy_ViPham!F:F, B27, NhatKy_ViPham!C:C, "T20")</f>
        <v>100</v>
      </c>
      <c r="AL27" s="7">
        <f>100 + SUMIFS(NhatKy_ViPham!J:J, NhatKy_ViPham!E:E, "12_Toan_C", NhatKy_ViPham!F:F, B27, NhatKy_ViPham!C:C, "T21") - SUMIFS(NhatKy_ViPham!K:K, NhatKy_ViPham!E:E, "12_Toan_C", NhatKy_ViPham!F:F, B27, NhatKy_ViPham!C:C, "T21")</f>
        <v>100</v>
      </c>
      <c r="AM27" s="7">
        <f>100 + SUMIFS(NhatKy_ViPham!J:J, NhatKy_ViPham!E:E, "12_Toan_C", NhatKy_ViPham!F:F, B27, NhatKy_ViPham!C:C, "T22") - SUMIFS(NhatKy_ViPham!K:K, NhatKy_ViPham!E:E, "12_Toan_C", NhatKy_ViPham!F:F, B27, NhatKy_ViPham!C:C, "T22")</f>
        <v>100</v>
      </c>
      <c r="AN27" s="7">
        <f>100 + SUMIFS(NhatKy_ViPham!J:J, NhatKy_ViPham!E:E, "12_Toan_C", NhatKy_ViPham!F:F, B27, NhatKy_ViPham!C:C, "T23") - SUMIFS(NhatKy_ViPham!K:K, NhatKy_ViPham!E:E, "12_Toan_C", NhatKy_ViPham!F:F, B27, NhatKy_ViPham!C:C, "T23")</f>
        <v>100</v>
      </c>
      <c r="AO27" s="7">
        <f>100 + SUMIFS(NhatKy_ViPham!J:J, NhatKy_ViPham!E:E, "12_Toan_C", NhatKy_ViPham!F:F, B27, NhatKy_ViPham!C:C, "T24") - SUMIFS(NhatKy_ViPham!K:K, NhatKy_ViPham!E:E, "12_Toan_C", NhatKy_ViPham!F:F, B27, NhatKy_ViPham!C:C, "T24")</f>
        <v>100</v>
      </c>
      <c r="AP27" s="7">
        <f>100 + SUMIFS(NhatKy_ViPham!J:J, NhatKy_ViPham!E:E, "12_Toan_C", NhatKy_ViPham!F:F, B27, NhatKy_ViPham!C:C, "T25") - SUMIFS(NhatKy_ViPham!K:K, NhatKy_ViPham!E:E, "12_Toan_C", NhatKy_ViPham!F:F, B27, NhatKy_ViPham!C:C, "T25")</f>
        <v>100</v>
      </c>
      <c r="AQ27" s="7">
        <f>100 + SUMIFS(NhatKy_ViPham!J:J, NhatKy_ViPham!E:E, "12_Toan_C", NhatKy_ViPham!F:F, B27, NhatKy_ViPham!C:C, "T26") - SUMIFS(NhatKy_ViPham!K:K, NhatKy_ViPham!E:E, "12_Toan_C", NhatKy_ViPham!F:F, B27, NhatKy_ViPham!C:C, "T26")</f>
        <v>100</v>
      </c>
      <c r="AR27" s="7">
        <f>100 + SUMIFS(NhatKy_ViPham!J:J, NhatKy_ViPham!E:E, "12_Toan_C", NhatKy_ViPham!F:F, B27, NhatKy_ViPham!C:C, "T27") - SUMIFS(NhatKy_ViPham!K:K, NhatKy_ViPham!E:E, "12_Toan_C", NhatKy_ViPham!F:F, B27, NhatKy_ViPham!C:C, "T27")</f>
        <v>100</v>
      </c>
      <c r="AS27" s="7">
        <f>100 + SUMIFS(NhatKy_ViPham!J:J, NhatKy_ViPham!E:E, "12_Toan_C", NhatKy_ViPham!F:F, B27, NhatKy_ViPham!C:C, "T28") - SUMIFS(NhatKy_ViPham!K:K, NhatKy_ViPham!E:E, "12_Toan_C", NhatKy_ViPham!F:F, B27, NhatKy_ViPham!C:C, "T28")</f>
        <v>100</v>
      </c>
      <c r="AT27" s="7">
        <f>100 + SUMIFS(NhatKy_ViPham!J:J, NhatKy_ViPham!E:E, "12_Toan_C", NhatKy_ViPham!F:F, B27, NhatKy_ViPham!C:C, "T29") - SUMIFS(NhatKy_ViPham!K:K, NhatKy_ViPham!E:E, "12_Toan_C", NhatKy_ViPham!F:F, B27, NhatKy_ViPham!C:C, "T29")</f>
        <v>100</v>
      </c>
      <c r="AU27" s="7">
        <f>100 + SUMIFS(NhatKy_ViPham!J:J, NhatKy_ViPham!E:E, "12_Toan_C", NhatKy_ViPham!F:F, B27, NhatKy_ViPham!C:C, "T30") - SUMIFS(NhatKy_ViPham!K:K, NhatKy_ViPham!E:E, "12_Toan_C", NhatKy_ViPham!F:F, B27, NhatKy_ViPham!C:C, "T30")</f>
        <v>100</v>
      </c>
      <c r="AV27" s="7">
        <f>100 + SUMIFS(NhatKy_ViPham!J:J, NhatKy_ViPham!E:E, "12_Toan_C", NhatKy_ViPham!F:F, B27, NhatKy_ViPham!C:C, "T31") - SUMIFS(NhatKy_ViPham!K:K, NhatKy_ViPham!E:E, "12_Toan_C", NhatKy_ViPham!F:F, B27, NhatKy_ViPham!C:C, "T31")</f>
        <v>100</v>
      </c>
      <c r="AW27" s="7">
        <f>100 + SUMIFS(NhatKy_ViPham!J:J, NhatKy_ViPham!E:E, "12_Toan_C", NhatKy_ViPham!F:F, B27, NhatKy_ViPham!C:C, "T32") - SUMIFS(NhatKy_ViPham!K:K, NhatKy_ViPham!E:E, "12_Toan_C", NhatKy_ViPham!F:F, B27, NhatKy_ViPham!C:C, "T32")</f>
        <v>100</v>
      </c>
      <c r="AX27" s="7">
        <f>100 + SUMIFS(NhatKy_ViPham!J:J, NhatKy_ViPham!E:E, "12_Toan_C", NhatKy_ViPham!F:F, B27, NhatKy_ViPham!C:C, "T33") - SUMIFS(NhatKy_ViPham!K:K, NhatKy_ViPham!E:E, "12_Toan_C", NhatKy_ViPham!F:F, B27, NhatKy_ViPham!C:C, "T33")</f>
        <v>100</v>
      </c>
      <c r="AY27" s="7">
        <f>100 + SUMIFS(NhatKy_ViPham!J:J, NhatKy_ViPham!E:E, "12_Toan_C", NhatKy_ViPham!F:F, B27, NhatKy_ViPham!C:C, "T34") - SUMIFS(NhatKy_ViPham!K:K, NhatKy_ViPham!E:E, "12_Toan_C", NhatKy_ViPham!F:F, B27, NhatKy_ViPham!C:C, "T34")</f>
        <v>100</v>
      </c>
      <c r="AZ27" s="7">
        <f>100 + SUMIFS(NhatKy_ViPham!J:J, NhatKy_ViPham!E:E, "12_Toan_C", NhatKy_ViPham!F:F, B27, NhatKy_ViPham!C:C, "T35") - SUMIFS(NhatKy_ViPham!K:K, NhatKy_ViPham!E:E, "12_Toan_C", NhatKy_ViPham!F:F, B27, NhatKy_ViPham!C:C, "T35")</f>
        <v>100</v>
      </c>
      <c r="BA27" s="12">
        <f t="shared" si="0"/>
        <v>100</v>
      </c>
      <c r="BB27" s="11" t="s">
        <v>430</v>
      </c>
      <c r="BC27" s="14" t="str">
        <f t="shared" si="1"/>
        <v>Tốt</v>
      </c>
      <c r="BD27" s="10" t="str">
        <f t="shared" si="2"/>
        <v>🟢 BÌNH THƯỜNG</v>
      </c>
    </row>
    <row r="28" spans="1:56" x14ac:dyDescent="0.25">
      <c r="A28" s="5">
        <v>20</v>
      </c>
      <c r="B28" s="15" t="s">
        <v>833</v>
      </c>
      <c r="C28" s="5" t="s">
        <v>2350</v>
      </c>
      <c r="D28" s="5" t="s">
        <v>435</v>
      </c>
      <c r="E28" s="11" t="s">
        <v>430</v>
      </c>
      <c r="F28" s="6">
        <f>SUMIFS(NhatKy_ViPham!K:K, NhatKy_ViPham!E:E, "12_Toan_C", NhatKy_ViPham!F:F, B28, NhatKy_ViPham!H:H, "L01")</f>
        <v>0</v>
      </c>
      <c r="G28" s="6">
        <f>SUMIFS(NhatKy_ViPham!K:K, NhatKy_ViPham!E:E, "12_Toan_C", NhatKy_ViPham!F:F, B28, NhatKy_ViPham!H:H, "L02")</f>
        <v>0</v>
      </c>
      <c r="H28" s="6">
        <f>SUMIFS(NhatKy_ViPham!K:K, NhatKy_ViPham!E:E, "12_Toan_C", NhatKy_ViPham!F:F, B28, NhatKy_ViPham!H:H, "L03")</f>
        <v>0</v>
      </c>
      <c r="I28" s="6">
        <f>SUMIFS(NhatKy_ViPham!K:K, NhatKy_ViPham!E:E, "12_Toan_C", NhatKy_ViPham!F:F, B28, NhatKy_ViPham!H:H, "L04")</f>
        <v>0</v>
      </c>
      <c r="J28" s="6">
        <f>SUMIFS(NhatKy_ViPham!K:K, NhatKy_ViPham!E:E, "12_Toan_C", NhatKy_ViPham!F:F, B28, NhatKy_ViPham!H:H, "L05")</f>
        <v>0</v>
      </c>
      <c r="K28" s="6">
        <f>SUMIFS(NhatKy_ViPham!K:K, NhatKy_ViPham!E:E, "12_Toan_C", NhatKy_ViPham!F:F, B28, NhatKy_ViPham!H:H, "L06")</f>
        <v>0</v>
      </c>
      <c r="L28" s="6">
        <f>SUMIFS(NhatKy_ViPham!K:K, NhatKy_ViPham!E:E, "12_Toan_C", NhatKy_ViPham!F:F, B28, NhatKy_ViPham!H:H, "L07")</f>
        <v>0</v>
      </c>
      <c r="M28" s="6">
        <f>SUMIFS(NhatKy_ViPham!K:K, NhatKy_ViPham!E:E, "12_Toan_C", NhatKy_ViPham!F:F, B28, NhatKy_ViPham!H:H, "L08")</f>
        <v>0</v>
      </c>
      <c r="N28" s="6">
        <f>SUMIFS(NhatKy_ViPham!K:K, NhatKy_ViPham!E:E, "12_Toan_C", NhatKy_ViPham!F:F, B28, NhatKy_ViPham!H:H, "L09")</f>
        <v>0</v>
      </c>
      <c r="O28" s="6">
        <f>SUMIFS(NhatKy_ViPham!K:K, NhatKy_ViPham!E:E, "12_Toan_C", NhatKy_ViPham!F:F, B28, NhatKy_ViPham!H:H, "L10")</f>
        <v>0</v>
      </c>
      <c r="P28" s="12">
        <f>SUMIFS(NhatKy_ViPham!J:J, NhatKy_ViPham!E:E, "12_Toan_C", NhatKy_ViPham!F:F, B28)</f>
        <v>0</v>
      </c>
      <c r="Q28" s="13">
        <f>SUMIFS(NhatKy_ViPham!K:K, NhatKy_ViPham!E:E, "12_Toan_C", NhatKy_ViPham!F:F, B28)</f>
        <v>0</v>
      </c>
      <c r="R28" s="6">
        <f>100 + SUMIFS(NhatKy_ViPham!J:J, NhatKy_ViPham!E:E, "12_Toan_C", NhatKy_ViPham!F:F, B28, NhatKy_ViPham!C:C, "T1") - SUMIFS(NhatKy_ViPham!K:K, NhatKy_ViPham!E:E, "12_Toan_C", NhatKy_ViPham!F:F, B28, NhatKy_ViPham!C:C, "T1")</f>
        <v>100</v>
      </c>
      <c r="S28" s="6">
        <f>100 + SUMIFS(NhatKy_ViPham!J:J, NhatKy_ViPham!E:E, "12_Toan_C", NhatKy_ViPham!F:F, B28, NhatKy_ViPham!C:C, "T2") - SUMIFS(NhatKy_ViPham!K:K, NhatKy_ViPham!E:E, "12_Toan_C", NhatKy_ViPham!F:F, B28, NhatKy_ViPham!C:C, "T2")</f>
        <v>100</v>
      </c>
      <c r="T28" s="6">
        <f>100 + SUMIFS(NhatKy_ViPham!J:J, NhatKy_ViPham!E:E, "12_Toan_C", NhatKy_ViPham!F:F, B28, NhatKy_ViPham!C:C, "T3") - SUMIFS(NhatKy_ViPham!K:K, NhatKy_ViPham!E:E, "12_Toan_C", NhatKy_ViPham!F:F, B28, NhatKy_ViPham!C:C, "T3")</f>
        <v>100</v>
      </c>
      <c r="U28" s="6">
        <f>100 + SUMIFS(NhatKy_ViPham!J:J, NhatKy_ViPham!E:E, "12_Toan_C", NhatKy_ViPham!F:F, B28, NhatKy_ViPham!C:C, "T4") - SUMIFS(NhatKy_ViPham!K:K, NhatKy_ViPham!E:E, "12_Toan_C", NhatKy_ViPham!F:F, B28, NhatKy_ViPham!C:C, "T4")</f>
        <v>100</v>
      </c>
      <c r="V28" s="6">
        <f>100 + SUMIFS(NhatKy_ViPham!J:J, NhatKy_ViPham!E:E, "12_Toan_C", NhatKy_ViPham!F:F, B28, NhatKy_ViPham!C:C, "T5") - SUMIFS(NhatKy_ViPham!K:K, NhatKy_ViPham!E:E, "12_Toan_C", NhatKy_ViPham!F:F, B28, NhatKy_ViPham!C:C, "T5")</f>
        <v>100</v>
      </c>
      <c r="W28" s="6">
        <f>100 + SUMIFS(NhatKy_ViPham!J:J, NhatKy_ViPham!E:E, "12_Toan_C", NhatKy_ViPham!F:F, B28, NhatKy_ViPham!C:C, "T6") - SUMIFS(NhatKy_ViPham!K:K, NhatKy_ViPham!E:E, "12_Toan_C", NhatKy_ViPham!F:F, B28, NhatKy_ViPham!C:C, "T6")</f>
        <v>100</v>
      </c>
      <c r="X28" s="6">
        <f>100 + SUMIFS(NhatKy_ViPham!J:J, NhatKy_ViPham!E:E, "12_Toan_C", NhatKy_ViPham!F:F, B28, NhatKy_ViPham!C:C, "T7") - SUMIFS(NhatKy_ViPham!K:K, NhatKy_ViPham!E:E, "12_Toan_C", NhatKy_ViPham!F:F, B28, NhatKy_ViPham!C:C, "T7")</f>
        <v>100</v>
      </c>
      <c r="Y28" s="6">
        <f>100 + SUMIFS(NhatKy_ViPham!J:J, NhatKy_ViPham!E:E, "12_Toan_C", NhatKy_ViPham!F:F, B28, NhatKy_ViPham!C:C, "T8") - SUMIFS(NhatKy_ViPham!K:K, NhatKy_ViPham!E:E, "12_Toan_C", NhatKy_ViPham!F:F, B28, NhatKy_ViPham!C:C, "T8")</f>
        <v>100</v>
      </c>
      <c r="Z28" s="6">
        <f>100 + SUMIFS(NhatKy_ViPham!J:J, NhatKy_ViPham!E:E, "12_Toan_C", NhatKy_ViPham!F:F, B28, NhatKy_ViPham!C:C, "T9") - SUMIFS(NhatKy_ViPham!K:K, NhatKy_ViPham!E:E, "12_Toan_C", NhatKy_ViPham!F:F, B28, NhatKy_ViPham!C:C, "T9")</f>
        <v>100</v>
      </c>
      <c r="AA28" s="6">
        <f>100 + SUMIFS(NhatKy_ViPham!J:J, NhatKy_ViPham!E:E, "12_Toan_C", NhatKy_ViPham!F:F, B28, NhatKy_ViPham!C:C, "T10") - SUMIFS(NhatKy_ViPham!K:K, NhatKy_ViPham!E:E, "12_Toan_C", NhatKy_ViPham!F:F, B28, NhatKy_ViPham!C:C, "T10")</f>
        <v>100</v>
      </c>
      <c r="AB28" s="6">
        <f>100 + SUMIFS(NhatKy_ViPham!J:J, NhatKy_ViPham!E:E, "12_Toan_C", NhatKy_ViPham!F:F, B28, NhatKy_ViPham!C:C, "T11") - SUMIFS(NhatKy_ViPham!K:K, NhatKy_ViPham!E:E, "12_Toan_C", NhatKy_ViPham!F:F, B28, NhatKy_ViPham!C:C, "T11")</f>
        <v>100</v>
      </c>
      <c r="AC28" s="6">
        <f>100 + SUMIFS(NhatKy_ViPham!J:J, NhatKy_ViPham!E:E, "12_Toan_C", NhatKy_ViPham!F:F, B28, NhatKy_ViPham!C:C, "T12") - SUMIFS(NhatKy_ViPham!K:K, NhatKy_ViPham!E:E, "12_Toan_C", NhatKy_ViPham!F:F, B28, NhatKy_ViPham!C:C, "T12")</f>
        <v>100</v>
      </c>
      <c r="AD28" s="6">
        <f>100 + SUMIFS(NhatKy_ViPham!J:J, NhatKy_ViPham!E:E, "12_Toan_C", NhatKy_ViPham!F:F, B28, NhatKy_ViPham!C:C, "T13") - SUMIFS(NhatKy_ViPham!K:K, NhatKy_ViPham!E:E, "12_Toan_C", NhatKy_ViPham!F:F, B28, NhatKy_ViPham!C:C, "T13")</f>
        <v>100</v>
      </c>
      <c r="AE28" s="6">
        <f>100 + SUMIFS(NhatKy_ViPham!J:J, NhatKy_ViPham!E:E, "12_Toan_C", NhatKy_ViPham!F:F, B28, NhatKy_ViPham!C:C, "T14") - SUMIFS(NhatKy_ViPham!K:K, NhatKy_ViPham!E:E, "12_Toan_C", NhatKy_ViPham!F:F, B28, NhatKy_ViPham!C:C, "T14")</f>
        <v>100</v>
      </c>
      <c r="AF28" s="6">
        <f>100 + SUMIFS(NhatKy_ViPham!J:J, NhatKy_ViPham!E:E, "12_Toan_C", NhatKy_ViPham!F:F, B28, NhatKy_ViPham!C:C, "T15") - SUMIFS(NhatKy_ViPham!K:K, NhatKy_ViPham!E:E, "12_Toan_C", NhatKy_ViPham!F:F, B28, NhatKy_ViPham!C:C, "T15")</f>
        <v>100</v>
      </c>
      <c r="AG28" s="6">
        <f>100 + SUMIFS(NhatKy_ViPham!J:J, NhatKy_ViPham!E:E, "12_Toan_C", NhatKy_ViPham!F:F, B28, NhatKy_ViPham!C:C, "T16") - SUMIFS(NhatKy_ViPham!K:K, NhatKy_ViPham!E:E, "12_Toan_C", NhatKy_ViPham!F:F, B28, NhatKy_ViPham!C:C, "T16")</f>
        <v>100</v>
      </c>
      <c r="AH28" s="6">
        <f>100 + SUMIFS(NhatKy_ViPham!J:J, NhatKy_ViPham!E:E, "12_Toan_C", NhatKy_ViPham!F:F, B28, NhatKy_ViPham!C:C, "T17") - SUMIFS(NhatKy_ViPham!K:K, NhatKy_ViPham!E:E, "12_Toan_C", NhatKy_ViPham!F:F, B28, NhatKy_ViPham!C:C, "T17")</f>
        <v>100</v>
      </c>
      <c r="AI28" s="6">
        <f>100 + SUMIFS(NhatKy_ViPham!J:J, NhatKy_ViPham!E:E, "12_Toan_C", NhatKy_ViPham!F:F, B28, NhatKy_ViPham!C:C, "T18") - SUMIFS(NhatKy_ViPham!K:K, NhatKy_ViPham!E:E, "12_Toan_C", NhatKy_ViPham!F:F, B28, NhatKy_ViPham!C:C, "T18")</f>
        <v>100</v>
      </c>
      <c r="AJ28" s="6">
        <f>100 + SUMIFS(NhatKy_ViPham!J:J, NhatKy_ViPham!E:E, "12_Toan_C", NhatKy_ViPham!F:F, B28, NhatKy_ViPham!C:C, "T19") - SUMIFS(NhatKy_ViPham!K:K, NhatKy_ViPham!E:E, "12_Toan_C", NhatKy_ViPham!F:F, B28, NhatKy_ViPham!C:C, "T19")</f>
        <v>100</v>
      </c>
      <c r="AK28" s="6">
        <f>100 + SUMIFS(NhatKy_ViPham!J:J, NhatKy_ViPham!E:E, "12_Toan_C", NhatKy_ViPham!F:F, B28, NhatKy_ViPham!C:C, "T20") - SUMIFS(NhatKy_ViPham!K:K, NhatKy_ViPham!E:E, "12_Toan_C", NhatKy_ViPham!F:F, B28, NhatKy_ViPham!C:C, "T20")</f>
        <v>100</v>
      </c>
      <c r="AL28" s="6">
        <f>100 + SUMIFS(NhatKy_ViPham!J:J, NhatKy_ViPham!E:E, "12_Toan_C", NhatKy_ViPham!F:F, B28, NhatKy_ViPham!C:C, "T21") - SUMIFS(NhatKy_ViPham!K:K, NhatKy_ViPham!E:E, "12_Toan_C", NhatKy_ViPham!F:F, B28, NhatKy_ViPham!C:C, "T21")</f>
        <v>100</v>
      </c>
      <c r="AM28" s="6">
        <f>100 + SUMIFS(NhatKy_ViPham!J:J, NhatKy_ViPham!E:E, "12_Toan_C", NhatKy_ViPham!F:F, B28, NhatKy_ViPham!C:C, "T22") - SUMIFS(NhatKy_ViPham!K:K, NhatKy_ViPham!E:E, "12_Toan_C", NhatKy_ViPham!F:F, B28, NhatKy_ViPham!C:C, "T22")</f>
        <v>100</v>
      </c>
      <c r="AN28" s="6">
        <f>100 + SUMIFS(NhatKy_ViPham!J:J, NhatKy_ViPham!E:E, "12_Toan_C", NhatKy_ViPham!F:F, B28, NhatKy_ViPham!C:C, "T23") - SUMIFS(NhatKy_ViPham!K:K, NhatKy_ViPham!E:E, "12_Toan_C", NhatKy_ViPham!F:F, B28, NhatKy_ViPham!C:C, "T23")</f>
        <v>100</v>
      </c>
      <c r="AO28" s="6">
        <f>100 + SUMIFS(NhatKy_ViPham!J:J, NhatKy_ViPham!E:E, "12_Toan_C", NhatKy_ViPham!F:F, B28, NhatKy_ViPham!C:C, "T24") - SUMIFS(NhatKy_ViPham!K:K, NhatKy_ViPham!E:E, "12_Toan_C", NhatKy_ViPham!F:F, B28, NhatKy_ViPham!C:C, "T24")</f>
        <v>100</v>
      </c>
      <c r="AP28" s="6">
        <f>100 + SUMIFS(NhatKy_ViPham!J:J, NhatKy_ViPham!E:E, "12_Toan_C", NhatKy_ViPham!F:F, B28, NhatKy_ViPham!C:C, "T25") - SUMIFS(NhatKy_ViPham!K:K, NhatKy_ViPham!E:E, "12_Toan_C", NhatKy_ViPham!F:F, B28, NhatKy_ViPham!C:C, "T25")</f>
        <v>100</v>
      </c>
      <c r="AQ28" s="6">
        <f>100 + SUMIFS(NhatKy_ViPham!J:J, NhatKy_ViPham!E:E, "12_Toan_C", NhatKy_ViPham!F:F, B28, NhatKy_ViPham!C:C, "T26") - SUMIFS(NhatKy_ViPham!K:K, NhatKy_ViPham!E:E, "12_Toan_C", NhatKy_ViPham!F:F, B28, NhatKy_ViPham!C:C, "T26")</f>
        <v>100</v>
      </c>
      <c r="AR28" s="6">
        <f>100 + SUMIFS(NhatKy_ViPham!J:J, NhatKy_ViPham!E:E, "12_Toan_C", NhatKy_ViPham!F:F, B28, NhatKy_ViPham!C:C, "T27") - SUMIFS(NhatKy_ViPham!K:K, NhatKy_ViPham!E:E, "12_Toan_C", NhatKy_ViPham!F:F, B28, NhatKy_ViPham!C:C, "T27")</f>
        <v>100</v>
      </c>
      <c r="AS28" s="6">
        <f>100 + SUMIFS(NhatKy_ViPham!J:J, NhatKy_ViPham!E:E, "12_Toan_C", NhatKy_ViPham!F:F, B28, NhatKy_ViPham!C:C, "T28") - SUMIFS(NhatKy_ViPham!K:K, NhatKy_ViPham!E:E, "12_Toan_C", NhatKy_ViPham!F:F, B28, NhatKy_ViPham!C:C, "T28")</f>
        <v>100</v>
      </c>
      <c r="AT28" s="6">
        <f>100 + SUMIFS(NhatKy_ViPham!J:J, NhatKy_ViPham!E:E, "12_Toan_C", NhatKy_ViPham!F:F, B28, NhatKy_ViPham!C:C, "T29") - SUMIFS(NhatKy_ViPham!K:K, NhatKy_ViPham!E:E, "12_Toan_C", NhatKy_ViPham!F:F, B28, NhatKy_ViPham!C:C, "T29")</f>
        <v>100</v>
      </c>
      <c r="AU28" s="6">
        <f>100 + SUMIFS(NhatKy_ViPham!J:J, NhatKy_ViPham!E:E, "12_Toan_C", NhatKy_ViPham!F:F, B28, NhatKy_ViPham!C:C, "T30") - SUMIFS(NhatKy_ViPham!K:K, NhatKy_ViPham!E:E, "12_Toan_C", NhatKy_ViPham!F:F, B28, NhatKy_ViPham!C:C, "T30")</f>
        <v>100</v>
      </c>
      <c r="AV28" s="6">
        <f>100 + SUMIFS(NhatKy_ViPham!J:J, NhatKy_ViPham!E:E, "12_Toan_C", NhatKy_ViPham!F:F, B28, NhatKy_ViPham!C:C, "T31") - SUMIFS(NhatKy_ViPham!K:K, NhatKy_ViPham!E:E, "12_Toan_C", NhatKy_ViPham!F:F, B28, NhatKy_ViPham!C:C, "T31")</f>
        <v>100</v>
      </c>
      <c r="AW28" s="6">
        <f>100 + SUMIFS(NhatKy_ViPham!J:J, NhatKy_ViPham!E:E, "12_Toan_C", NhatKy_ViPham!F:F, B28, NhatKy_ViPham!C:C, "T32") - SUMIFS(NhatKy_ViPham!K:K, NhatKy_ViPham!E:E, "12_Toan_C", NhatKy_ViPham!F:F, B28, NhatKy_ViPham!C:C, "T32")</f>
        <v>100</v>
      </c>
      <c r="AX28" s="6">
        <f>100 + SUMIFS(NhatKy_ViPham!J:J, NhatKy_ViPham!E:E, "12_Toan_C", NhatKy_ViPham!F:F, B28, NhatKy_ViPham!C:C, "T33") - SUMIFS(NhatKy_ViPham!K:K, NhatKy_ViPham!E:E, "12_Toan_C", NhatKy_ViPham!F:F, B28, NhatKy_ViPham!C:C, "T33")</f>
        <v>100</v>
      </c>
      <c r="AY28" s="6">
        <f>100 + SUMIFS(NhatKy_ViPham!J:J, NhatKy_ViPham!E:E, "12_Toan_C", NhatKy_ViPham!F:F, B28, NhatKy_ViPham!C:C, "T34") - SUMIFS(NhatKy_ViPham!K:K, NhatKy_ViPham!E:E, "12_Toan_C", NhatKy_ViPham!F:F, B28, NhatKy_ViPham!C:C, "T34")</f>
        <v>100</v>
      </c>
      <c r="AZ28" s="6">
        <f>100 + SUMIFS(NhatKy_ViPham!J:J, NhatKy_ViPham!E:E, "12_Toan_C", NhatKy_ViPham!F:F, B28, NhatKy_ViPham!C:C, "T35") - SUMIFS(NhatKy_ViPham!K:K, NhatKy_ViPham!E:E, "12_Toan_C", NhatKy_ViPham!F:F, B28, NhatKy_ViPham!C:C, "T35")</f>
        <v>100</v>
      </c>
      <c r="BA28" s="12">
        <f t="shared" si="0"/>
        <v>100</v>
      </c>
      <c r="BB28" s="11" t="s">
        <v>430</v>
      </c>
      <c r="BC28" s="16" t="str">
        <f t="shared" si="1"/>
        <v>Tốt</v>
      </c>
      <c r="BD28" s="15" t="str">
        <f t="shared" si="2"/>
        <v>🟢 BÌNH THƯỜNG</v>
      </c>
    </row>
    <row r="29" spans="1:56" x14ac:dyDescent="0.25">
      <c r="A29" s="4">
        <v>21</v>
      </c>
      <c r="B29" s="10" t="s">
        <v>2364</v>
      </c>
      <c r="C29" s="4" t="s">
        <v>2365</v>
      </c>
      <c r="D29" s="4" t="s">
        <v>435</v>
      </c>
      <c r="E29" s="11" t="s">
        <v>430</v>
      </c>
      <c r="F29" s="7">
        <f>SUMIFS(NhatKy_ViPham!K:K, NhatKy_ViPham!E:E, "12_Toan_C", NhatKy_ViPham!F:F, B29, NhatKy_ViPham!H:H, "L01")</f>
        <v>0</v>
      </c>
      <c r="G29" s="7">
        <f>SUMIFS(NhatKy_ViPham!K:K, NhatKy_ViPham!E:E, "12_Toan_C", NhatKy_ViPham!F:F, B29, NhatKy_ViPham!H:H, "L02")</f>
        <v>0</v>
      </c>
      <c r="H29" s="7">
        <f>SUMIFS(NhatKy_ViPham!K:K, NhatKy_ViPham!E:E, "12_Toan_C", NhatKy_ViPham!F:F, B29, NhatKy_ViPham!H:H, "L03")</f>
        <v>0</v>
      </c>
      <c r="I29" s="7">
        <f>SUMIFS(NhatKy_ViPham!K:K, NhatKy_ViPham!E:E, "12_Toan_C", NhatKy_ViPham!F:F, B29, NhatKy_ViPham!H:H, "L04")</f>
        <v>0</v>
      </c>
      <c r="J29" s="7">
        <f>SUMIFS(NhatKy_ViPham!K:K, NhatKy_ViPham!E:E, "12_Toan_C", NhatKy_ViPham!F:F, B29, NhatKy_ViPham!H:H, "L05")</f>
        <v>0</v>
      </c>
      <c r="K29" s="7">
        <f>SUMIFS(NhatKy_ViPham!K:K, NhatKy_ViPham!E:E, "12_Toan_C", NhatKy_ViPham!F:F, B29, NhatKy_ViPham!H:H, "L06")</f>
        <v>0</v>
      </c>
      <c r="L29" s="7">
        <f>SUMIFS(NhatKy_ViPham!K:K, NhatKy_ViPham!E:E, "12_Toan_C", NhatKy_ViPham!F:F, B29, NhatKy_ViPham!H:H, "L07")</f>
        <v>0</v>
      </c>
      <c r="M29" s="7">
        <f>SUMIFS(NhatKy_ViPham!K:K, NhatKy_ViPham!E:E, "12_Toan_C", NhatKy_ViPham!F:F, B29, NhatKy_ViPham!H:H, "L08")</f>
        <v>0</v>
      </c>
      <c r="N29" s="7">
        <f>SUMIFS(NhatKy_ViPham!K:K, NhatKy_ViPham!E:E, "12_Toan_C", NhatKy_ViPham!F:F, B29, NhatKy_ViPham!H:H, "L09")</f>
        <v>0</v>
      </c>
      <c r="O29" s="7">
        <f>SUMIFS(NhatKy_ViPham!K:K, NhatKy_ViPham!E:E, "12_Toan_C", NhatKy_ViPham!F:F, B29, NhatKy_ViPham!H:H, "L10")</f>
        <v>0</v>
      </c>
      <c r="P29" s="12">
        <f>SUMIFS(NhatKy_ViPham!J:J, NhatKy_ViPham!E:E, "12_Toan_C", NhatKy_ViPham!F:F, B29)</f>
        <v>0</v>
      </c>
      <c r="Q29" s="13">
        <f>SUMIFS(NhatKy_ViPham!K:K, NhatKy_ViPham!E:E, "12_Toan_C", NhatKy_ViPham!F:F, B29)</f>
        <v>0</v>
      </c>
      <c r="R29" s="7">
        <f>100 + SUMIFS(NhatKy_ViPham!J:J, NhatKy_ViPham!E:E, "12_Toan_C", NhatKy_ViPham!F:F, B29, NhatKy_ViPham!C:C, "T1") - SUMIFS(NhatKy_ViPham!K:K, NhatKy_ViPham!E:E, "12_Toan_C", NhatKy_ViPham!F:F, B29, NhatKy_ViPham!C:C, "T1")</f>
        <v>100</v>
      </c>
      <c r="S29" s="7">
        <f>100 + SUMIFS(NhatKy_ViPham!J:J, NhatKy_ViPham!E:E, "12_Toan_C", NhatKy_ViPham!F:F, B29, NhatKy_ViPham!C:C, "T2") - SUMIFS(NhatKy_ViPham!K:K, NhatKy_ViPham!E:E, "12_Toan_C", NhatKy_ViPham!F:F, B29, NhatKy_ViPham!C:C, "T2")</f>
        <v>100</v>
      </c>
      <c r="T29" s="7">
        <f>100 + SUMIFS(NhatKy_ViPham!J:J, NhatKy_ViPham!E:E, "12_Toan_C", NhatKy_ViPham!F:F, B29, NhatKy_ViPham!C:C, "T3") - SUMIFS(NhatKy_ViPham!K:K, NhatKy_ViPham!E:E, "12_Toan_C", NhatKy_ViPham!F:F, B29, NhatKy_ViPham!C:C, "T3")</f>
        <v>100</v>
      </c>
      <c r="U29" s="7">
        <f>100 + SUMIFS(NhatKy_ViPham!J:J, NhatKy_ViPham!E:E, "12_Toan_C", NhatKy_ViPham!F:F, B29, NhatKy_ViPham!C:C, "T4") - SUMIFS(NhatKy_ViPham!K:K, NhatKy_ViPham!E:E, "12_Toan_C", NhatKy_ViPham!F:F, B29, NhatKy_ViPham!C:C, "T4")</f>
        <v>100</v>
      </c>
      <c r="V29" s="7">
        <f>100 + SUMIFS(NhatKy_ViPham!J:J, NhatKy_ViPham!E:E, "12_Toan_C", NhatKy_ViPham!F:F, B29, NhatKy_ViPham!C:C, "T5") - SUMIFS(NhatKy_ViPham!K:K, NhatKy_ViPham!E:E, "12_Toan_C", NhatKy_ViPham!F:F, B29, NhatKy_ViPham!C:C, "T5")</f>
        <v>100</v>
      </c>
      <c r="W29" s="7">
        <f>100 + SUMIFS(NhatKy_ViPham!J:J, NhatKy_ViPham!E:E, "12_Toan_C", NhatKy_ViPham!F:F, B29, NhatKy_ViPham!C:C, "T6") - SUMIFS(NhatKy_ViPham!K:K, NhatKy_ViPham!E:E, "12_Toan_C", NhatKy_ViPham!F:F, B29, NhatKy_ViPham!C:C, "T6")</f>
        <v>100</v>
      </c>
      <c r="X29" s="7">
        <f>100 + SUMIFS(NhatKy_ViPham!J:J, NhatKy_ViPham!E:E, "12_Toan_C", NhatKy_ViPham!F:F, B29, NhatKy_ViPham!C:C, "T7") - SUMIFS(NhatKy_ViPham!K:K, NhatKy_ViPham!E:E, "12_Toan_C", NhatKy_ViPham!F:F, B29, NhatKy_ViPham!C:C, "T7")</f>
        <v>100</v>
      </c>
      <c r="Y29" s="7">
        <f>100 + SUMIFS(NhatKy_ViPham!J:J, NhatKy_ViPham!E:E, "12_Toan_C", NhatKy_ViPham!F:F, B29, NhatKy_ViPham!C:C, "T8") - SUMIFS(NhatKy_ViPham!K:K, NhatKy_ViPham!E:E, "12_Toan_C", NhatKy_ViPham!F:F, B29, NhatKy_ViPham!C:C, "T8")</f>
        <v>100</v>
      </c>
      <c r="Z29" s="7">
        <f>100 + SUMIFS(NhatKy_ViPham!J:J, NhatKy_ViPham!E:E, "12_Toan_C", NhatKy_ViPham!F:F, B29, NhatKy_ViPham!C:C, "T9") - SUMIFS(NhatKy_ViPham!K:K, NhatKy_ViPham!E:E, "12_Toan_C", NhatKy_ViPham!F:F, B29, NhatKy_ViPham!C:C, "T9")</f>
        <v>100</v>
      </c>
      <c r="AA29" s="7">
        <f>100 + SUMIFS(NhatKy_ViPham!J:J, NhatKy_ViPham!E:E, "12_Toan_C", NhatKy_ViPham!F:F, B29, NhatKy_ViPham!C:C, "T10") - SUMIFS(NhatKy_ViPham!K:K, NhatKy_ViPham!E:E, "12_Toan_C", NhatKy_ViPham!F:F, B29, NhatKy_ViPham!C:C, "T10")</f>
        <v>100</v>
      </c>
      <c r="AB29" s="7">
        <f>100 + SUMIFS(NhatKy_ViPham!J:J, NhatKy_ViPham!E:E, "12_Toan_C", NhatKy_ViPham!F:F, B29, NhatKy_ViPham!C:C, "T11") - SUMIFS(NhatKy_ViPham!K:K, NhatKy_ViPham!E:E, "12_Toan_C", NhatKy_ViPham!F:F, B29, NhatKy_ViPham!C:C, "T11")</f>
        <v>100</v>
      </c>
      <c r="AC29" s="7">
        <f>100 + SUMIFS(NhatKy_ViPham!J:J, NhatKy_ViPham!E:E, "12_Toan_C", NhatKy_ViPham!F:F, B29, NhatKy_ViPham!C:C, "T12") - SUMIFS(NhatKy_ViPham!K:K, NhatKy_ViPham!E:E, "12_Toan_C", NhatKy_ViPham!F:F, B29, NhatKy_ViPham!C:C, "T12")</f>
        <v>100</v>
      </c>
      <c r="AD29" s="7">
        <f>100 + SUMIFS(NhatKy_ViPham!J:J, NhatKy_ViPham!E:E, "12_Toan_C", NhatKy_ViPham!F:F, B29, NhatKy_ViPham!C:C, "T13") - SUMIFS(NhatKy_ViPham!K:K, NhatKy_ViPham!E:E, "12_Toan_C", NhatKy_ViPham!F:F, B29, NhatKy_ViPham!C:C, "T13")</f>
        <v>100</v>
      </c>
      <c r="AE29" s="7">
        <f>100 + SUMIFS(NhatKy_ViPham!J:J, NhatKy_ViPham!E:E, "12_Toan_C", NhatKy_ViPham!F:F, B29, NhatKy_ViPham!C:C, "T14") - SUMIFS(NhatKy_ViPham!K:K, NhatKy_ViPham!E:E, "12_Toan_C", NhatKy_ViPham!F:F, B29, NhatKy_ViPham!C:C, "T14")</f>
        <v>100</v>
      </c>
      <c r="AF29" s="7">
        <f>100 + SUMIFS(NhatKy_ViPham!J:J, NhatKy_ViPham!E:E, "12_Toan_C", NhatKy_ViPham!F:F, B29, NhatKy_ViPham!C:C, "T15") - SUMIFS(NhatKy_ViPham!K:K, NhatKy_ViPham!E:E, "12_Toan_C", NhatKy_ViPham!F:F, B29, NhatKy_ViPham!C:C, "T15")</f>
        <v>100</v>
      </c>
      <c r="AG29" s="7">
        <f>100 + SUMIFS(NhatKy_ViPham!J:J, NhatKy_ViPham!E:E, "12_Toan_C", NhatKy_ViPham!F:F, B29, NhatKy_ViPham!C:C, "T16") - SUMIFS(NhatKy_ViPham!K:K, NhatKy_ViPham!E:E, "12_Toan_C", NhatKy_ViPham!F:F, B29, NhatKy_ViPham!C:C, "T16")</f>
        <v>100</v>
      </c>
      <c r="AH29" s="7">
        <f>100 + SUMIFS(NhatKy_ViPham!J:J, NhatKy_ViPham!E:E, "12_Toan_C", NhatKy_ViPham!F:F, B29, NhatKy_ViPham!C:C, "T17") - SUMIFS(NhatKy_ViPham!K:K, NhatKy_ViPham!E:E, "12_Toan_C", NhatKy_ViPham!F:F, B29, NhatKy_ViPham!C:C, "T17")</f>
        <v>100</v>
      </c>
      <c r="AI29" s="7">
        <f>100 + SUMIFS(NhatKy_ViPham!J:J, NhatKy_ViPham!E:E, "12_Toan_C", NhatKy_ViPham!F:F, B29, NhatKy_ViPham!C:C, "T18") - SUMIFS(NhatKy_ViPham!K:K, NhatKy_ViPham!E:E, "12_Toan_C", NhatKy_ViPham!F:F, B29, NhatKy_ViPham!C:C, "T18")</f>
        <v>100</v>
      </c>
      <c r="AJ29" s="7">
        <f>100 + SUMIFS(NhatKy_ViPham!J:J, NhatKy_ViPham!E:E, "12_Toan_C", NhatKy_ViPham!F:F, B29, NhatKy_ViPham!C:C, "T19") - SUMIFS(NhatKy_ViPham!K:K, NhatKy_ViPham!E:E, "12_Toan_C", NhatKy_ViPham!F:F, B29, NhatKy_ViPham!C:C, "T19")</f>
        <v>100</v>
      </c>
      <c r="AK29" s="7">
        <f>100 + SUMIFS(NhatKy_ViPham!J:J, NhatKy_ViPham!E:E, "12_Toan_C", NhatKy_ViPham!F:F, B29, NhatKy_ViPham!C:C, "T20") - SUMIFS(NhatKy_ViPham!K:K, NhatKy_ViPham!E:E, "12_Toan_C", NhatKy_ViPham!F:F, B29, NhatKy_ViPham!C:C, "T20")</f>
        <v>100</v>
      </c>
      <c r="AL29" s="7">
        <f>100 + SUMIFS(NhatKy_ViPham!J:J, NhatKy_ViPham!E:E, "12_Toan_C", NhatKy_ViPham!F:F, B29, NhatKy_ViPham!C:C, "T21") - SUMIFS(NhatKy_ViPham!K:K, NhatKy_ViPham!E:E, "12_Toan_C", NhatKy_ViPham!F:F, B29, NhatKy_ViPham!C:C, "T21")</f>
        <v>100</v>
      </c>
      <c r="AM29" s="7">
        <f>100 + SUMIFS(NhatKy_ViPham!J:J, NhatKy_ViPham!E:E, "12_Toan_C", NhatKy_ViPham!F:F, B29, NhatKy_ViPham!C:C, "T22") - SUMIFS(NhatKy_ViPham!K:K, NhatKy_ViPham!E:E, "12_Toan_C", NhatKy_ViPham!F:F, B29, NhatKy_ViPham!C:C, "T22")</f>
        <v>100</v>
      </c>
      <c r="AN29" s="7">
        <f>100 + SUMIFS(NhatKy_ViPham!J:J, NhatKy_ViPham!E:E, "12_Toan_C", NhatKy_ViPham!F:F, B29, NhatKy_ViPham!C:C, "T23") - SUMIFS(NhatKy_ViPham!K:K, NhatKy_ViPham!E:E, "12_Toan_C", NhatKy_ViPham!F:F, B29, NhatKy_ViPham!C:C, "T23")</f>
        <v>100</v>
      </c>
      <c r="AO29" s="7">
        <f>100 + SUMIFS(NhatKy_ViPham!J:J, NhatKy_ViPham!E:E, "12_Toan_C", NhatKy_ViPham!F:F, B29, NhatKy_ViPham!C:C, "T24") - SUMIFS(NhatKy_ViPham!K:K, NhatKy_ViPham!E:E, "12_Toan_C", NhatKy_ViPham!F:F, B29, NhatKy_ViPham!C:C, "T24")</f>
        <v>100</v>
      </c>
      <c r="AP29" s="7">
        <f>100 + SUMIFS(NhatKy_ViPham!J:J, NhatKy_ViPham!E:E, "12_Toan_C", NhatKy_ViPham!F:F, B29, NhatKy_ViPham!C:C, "T25") - SUMIFS(NhatKy_ViPham!K:K, NhatKy_ViPham!E:E, "12_Toan_C", NhatKy_ViPham!F:F, B29, NhatKy_ViPham!C:C, "T25")</f>
        <v>100</v>
      </c>
      <c r="AQ29" s="7">
        <f>100 + SUMIFS(NhatKy_ViPham!J:J, NhatKy_ViPham!E:E, "12_Toan_C", NhatKy_ViPham!F:F, B29, NhatKy_ViPham!C:C, "T26") - SUMIFS(NhatKy_ViPham!K:K, NhatKy_ViPham!E:E, "12_Toan_C", NhatKy_ViPham!F:F, B29, NhatKy_ViPham!C:C, "T26")</f>
        <v>100</v>
      </c>
      <c r="AR29" s="7">
        <f>100 + SUMIFS(NhatKy_ViPham!J:J, NhatKy_ViPham!E:E, "12_Toan_C", NhatKy_ViPham!F:F, B29, NhatKy_ViPham!C:C, "T27") - SUMIFS(NhatKy_ViPham!K:K, NhatKy_ViPham!E:E, "12_Toan_C", NhatKy_ViPham!F:F, B29, NhatKy_ViPham!C:C, "T27")</f>
        <v>100</v>
      </c>
      <c r="AS29" s="7">
        <f>100 + SUMIFS(NhatKy_ViPham!J:J, NhatKy_ViPham!E:E, "12_Toan_C", NhatKy_ViPham!F:F, B29, NhatKy_ViPham!C:C, "T28") - SUMIFS(NhatKy_ViPham!K:K, NhatKy_ViPham!E:E, "12_Toan_C", NhatKy_ViPham!F:F, B29, NhatKy_ViPham!C:C, "T28")</f>
        <v>100</v>
      </c>
      <c r="AT29" s="7">
        <f>100 + SUMIFS(NhatKy_ViPham!J:J, NhatKy_ViPham!E:E, "12_Toan_C", NhatKy_ViPham!F:F, B29, NhatKy_ViPham!C:C, "T29") - SUMIFS(NhatKy_ViPham!K:K, NhatKy_ViPham!E:E, "12_Toan_C", NhatKy_ViPham!F:F, B29, NhatKy_ViPham!C:C, "T29")</f>
        <v>100</v>
      </c>
      <c r="AU29" s="7">
        <f>100 + SUMIFS(NhatKy_ViPham!J:J, NhatKy_ViPham!E:E, "12_Toan_C", NhatKy_ViPham!F:F, B29, NhatKy_ViPham!C:C, "T30") - SUMIFS(NhatKy_ViPham!K:K, NhatKy_ViPham!E:E, "12_Toan_C", NhatKy_ViPham!F:F, B29, NhatKy_ViPham!C:C, "T30")</f>
        <v>100</v>
      </c>
      <c r="AV29" s="7">
        <f>100 + SUMIFS(NhatKy_ViPham!J:J, NhatKy_ViPham!E:E, "12_Toan_C", NhatKy_ViPham!F:F, B29, NhatKy_ViPham!C:C, "T31") - SUMIFS(NhatKy_ViPham!K:K, NhatKy_ViPham!E:E, "12_Toan_C", NhatKy_ViPham!F:F, B29, NhatKy_ViPham!C:C, "T31")</f>
        <v>100</v>
      </c>
      <c r="AW29" s="7">
        <f>100 + SUMIFS(NhatKy_ViPham!J:J, NhatKy_ViPham!E:E, "12_Toan_C", NhatKy_ViPham!F:F, B29, NhatKy_ViPham!C:C, "T32") - SUMIFS(NhatKy_ViPham!K:K, NhatKy_ViPham!E:E, "12_Toan_C", NhatKy_ViPham!F:F, B29, NhatKy_ViPham!C:C, "T32")</f>
        <v>100</v>
      </c>
      <c r="AX29" s="7">
        <f>100 + SUMIFS(NhatKy_ViPham!J:J, NhatKy_ViPham!E:E, "12_Toan_C", NhatKy_ViPham!F:F, B29, NhatKy_ViPham!C:C, "T33") - SUMIFS(NhatKy_ViPham!K:K, NhatKy_ViPham!E:E, "12_Toan_C", NhatKy_ViPham!F:F, B29, NhatKy_ViPham!C:C, "T33")</f>
        <v>100</v>
      </c>
      <c r="AY29" s="7">
        <f>100 + SUMIFS(NhatKy_ViPham!J:J, NhatKy_ViPham!E:E, "12_Toan_C", NhatKy_ViPham!F:F, B29, NhatKy_ViPham!C:C, "T34") - SUMIFS(NhatKy_ViPham!K:K, NhatKy_ViPham!E:E, "12_Toan_C", NhatKy_ViPham!F:F, B29, NhatKy_ViPham!C:C, "T34")</f>
        <v>100</v>
      </c>
      <c r="AZ29" s="7">
        <f>100 + SUMIFS(NhatKy_ViPham!J:J, NhatKy_ViPham!E:E, "12_Toan_C", NhatKy_ViPham!F:F, B29, NhatKy_ViPham!C:C, "T35") - SUMIFS(NhatKy_ViPham!K:K, NhatKy_ViPham!E:E, "12_Toan_C", NhatKy_ViPham!F:F, B29, NhatKy_ViPham!C:C, "T35")</f>
        <v>100</v>
      </c>
      <c r="BA29" s="12">
        <f t="shared" si="0"/>
        <v>100</v>
      </c>
      <c r="BB29" s="11" t="s">
        <v>430</v>
      </c>
      <c r="BC29" s="14" t="str">
        <f t="shared" si="1"/>
        <v>Tốt</v>
      </c>
      <c r="BD29" s="10" t="str">
        <f t="shared" si="2"/>
        <v>🟢 BÌNH THƯỜNG</v>
      </c>
    </row>
    <row r="30" spans="1:56" x14ac:dyDescent="0.25">
      <c r="A30" s="5">
        <v>22</v>
      </c>
      <c r="B30" s="15" t="s">
        <v>2366</v>
      </c>
      <c r="C30" s="5" t="s">
        <v>2367</v>
      </c>
      <c r="D30" s="5" t="s">
        <v>429</v>
      </c>
      <c r="E30" s="11" t="s">
        <v>430</v>
      </c>
      <c r="F30" s="6">
        <f>SUMIFS(NhatKy_ViPham!K:K, NhatKy_ViPham!E:E, "12_Toan_C", NhatKy_ViPham!F:F, B30, NhatKy_ViPham!H:H, "L01")</f>
        <v>0</v>
      </c>
      <c r="G30" s="6">
        <f>SUMIFS(NhatKy_ViPham!K:K, NhatKy_ViPham!E:E, "12_Toan_C", NhatKy_ViPham!F:F, B30, NhatKy_ViPham!H:H, "L02")</f>
        <v>0</v>
      </c>
      <c r="H30" s="6">
        <f>SUMIFS(NhatKy_ViPham!K:K, NhatKy_ViPham!E:E, "12_Toan_C", NhatKy_ViPham!F:F, B30, NhatKy_ViPham!H:H, "L03")</f>
        <v>0</v>
      </c>
      <c r="I30" s="6">
        <f>SUMIFS(NhatKy_ViPham!K:K, NhatKy_ViPham!E:E, "12_Toan_C", NhatKy_ViPham!F:F, B30, NhatKy_ViPham!H:H, "L04")</f>
        <v>0</v>
      </c>
      <c r="J30" s="6">
        <f>SUMIFS(NhatKy_ViPham!K:K, NhatKy_ViPham!E:E, "12_Toan_C", NhatKy_ViPham!F:F, B30, NhatKy_ViPham!H:H, "L05")</f>
        <v>0</v>
      </c>
      <c r="K30" s="6">
        <f>SUMIFS(NhatKy_ViPham!K:K, NhatKy_ViPham!E:E, "12_Toan_C", NhatKy_ViPham!F:F, B30, NhatKy_ViPham!H:H, "L06")</f>
        <v>0</v>
      </c>
      <c r="L30" s="6">
        <f>SUMIFS(NhatKy_ViPham!K:K, NhatKy_ViPham!E:E, "12_Toan_C", NhatKy_ViPham!F:F, B30, NhatKy_ViPham!H:H, "L07")</f>
        <v>0</v>
      </c>
      <c r="M30" s="6">
        <f>SUMIFS(NhatKy_ViPham!K:K, NhatKy_ViPham!E:E, "12_Toan_C", NhatKy_ViPham!F:F, B30, NhatKy_ViPham!H:H, "L08")</f>
        <v>0</v>
      </c>
      <c r="N30" s="6">
        <f>SUMIFS(NhatKy_ViPham!K:K, NhatKy_ViPham!E:E, "12_Toan_C", NhatKy_ViPham!F:F, B30, NhatKy_ViPham!H:H, "L09")</f>
        <v>0</v>
      </c>
      <c r="O30" s="6">
        <f>SUMIFS(NhatKy_ViPham!K:K, NhatKy_ViPham!E:E, "12_Toan_C", NhatKy_ViPham!F:F, B30, NhatKy_ViPham!H:H, "L10")</f>
        <v>0</v>
      </c>
      <c r="P30" s="12">
        <f>SUMIFS(NhatKy_ViPham!J:J, NhatKy_ViPham!E:E, "12_Toan_C", NhatKy_ViPham!F:F, B30)</f>
        <v>0</v>
      </c>
      <c r="Q30" s="13">
        <f>SUMIFS(NhatKy_ViPham!K:K, NhatKy_ViPham!E:E, "12_Toan_C", NhatKy_ViPham!F:F, B30)</f>
        <v>0</v>
      </c>
      <c r="R30" s="6">
        <f>100 + SUMIFS(NhatKy_ViPham!J:J, NhatKy_ViPham!E:E, "12_Toan_C", NhatKy_ViPham!F:F, B30, NhatKy_ViPham!C:C, "T1") - SUMIFS(NhatKy_ViPham!K:K, NhatKy_ViPham!E:E, "12_Toan_C", NhatKy_ViPham!F:F, B30, NhatKy_ViPham!C:C, "T1")</f>
        <v>100</v>
      </c>
      <c r="S30" s="6">
        <f>100 + SUMIFS(NhatKy_ViPham!J:J, NhatKy_ViPham!E:E, "12_Toan_C", NhatKy_ViPham!F:F, B30, NhatKy_ViPham!C:C, "T2") - SUMIFS(NhatKy_ViPham!K:K, NhatKy_ViPham!E:E, "12_Toan_C", NhatKy_ViPham!F:F, B30, NhatKy_ViPham!C:C, "T2")</f>
        <v>100</v>
      </c>
      <c r="T30" s="6">
        <f>100 + SUMIFS(NhatKy_ViPham!J:J, NhatKy_ViPham!E:E, "12_Toan_C", NhatKy_ViPham!F:F, B30, NhatKy_ViPham!C:C, "T3") - SUMIFS(NhatKy_ViPham!K:K, NhatKy_ViPham!E:E, "12_Toan_C", NhatKy_ViPham!F:F, B30, NhatKy_ViPham!C:C, "T3")</f>
        <v>100</v>
      </c>
      <c r="U30" s="6">
        <f>100 + SUMIFS(NhatKy_ViPham!J:J, NhatKy_ViPham!E:E, "12_Toan_C", NhatKy_ViPham!F:F, B30, NhatKy_ViPham!C:C, "T4") - SUMIFS(NhatKy_ViPham!K:K, NhatKy_ViPham!E:E, "12_Toan_C", NhatKy_ViPham!F:F, B30, NhatKy_ViPham!C:C, "T4")</f>
        <v>100</v>
      </c>
      <c r="V30" s="6">
        <f>100 + SUMIFS(NhatKy_ViPham!J:J, NhatKy_ViPham!E:E, "12_Toan_C", NhatKy_ViPham!F:F, B30, NhatKy_ViPham!C:C, "T5") - SUMIFS(NhatKy_ViPham!K:K, NhatKy_ViPham!E:E, "12_Toan_C", NhatKy_ViPham!F:F, B30, NhatKy_ViPham!C:C, "T5")</f>
        <v>100</v>
      </c>
      <c r="W30" s="6">
        <f>100 + SUMIFS(NhatKy_ViPham!J:J, NhatKy_ViPham!E:E, "12_Toan_C", NhatKy_ViPham!F:F, B30, NhatKy_ViPham!C:C, "T6") - SUMIFS(NhatKy_ViPham!K:K, NhatKy_ViPham!E:E, "12_Toan_C", NhatKy_ViPham!F:F, B30, NhatKy_ViPham!C:C, "T6")</f>
        <v>100</v>
      </c>
      <c r="X30" s="6">
        <f>100 + SUMIFS(NhatKy_ViPham!J:J, NhatKy_ViPham!E:E, "12_Toan_C", NhatKy_ViPham!F:F, B30, NhatKy_ViPham!C:C, "T7") - SUMIFS(NhatKy_ViPham!K:K, NhatKy_ViPham!E:E, "12_Toan_C", NhatKy_ViPham!F:F, B30, NhatKy_ViPham!C:C, "T7")</f>
        <v>100</v>
      </c>
      <c r="Y30" s="6">
        <f>100 + SUMIFS(NhatKy_ViPham!J:J, NhatKy_ViPham!E:E, "12_Toan_C", NhatKy_ViPham!F:F, B30, NhatKy_ViPham!C:C, "T8") - SUMIFS(NhatKy_ViPham!K:K, NhatKy_ViPham!E:E, "12_Toan_C", NhatKy_ViPham!F:F, B30, NhatKy_ViPham!C:C, "T8")</f>
        <v>100</v>
      </c>
      <c r="Z30" s="6">
        <f>100 + SUMIFS(NhatKy_ViPham!J:J, NhatKy_ViPham!E:E, "12_Toan_C", NhatKy_ViPham!F:F, B30, NhatKy_ViPham!C:C, "T9") - SUMIFS(NhatKy_ViPham!K:K, NhatKy_ViPham!E:E, "12_Toan_C", NhatKy_ViPham!F:F, B30, NhatKy_ViPham!C:C, "T9")</f>
        <v>100</v>
      </c>
      <c r="AA30" s="6">
        <f>100 + SUMIFS(NhatKy_ViPham!J:J, NhatKy_ViPham!E:E, "12_Toan_C", NhatKy_ViPham!F:F, B30, NhatKy_ViPham!C:C, "T10") - SUMIFS(NhatKy_ViPham!K:K, NhatKy_ViPham!E:E, "12_Toan_C", NhatKy_ViPham!F:F, B30, NhatKy_ViPham!C:C, "T10")</f>
        <v>100</v>
      </c>
      <c r="AB30" s="6">
        <f>100 + SUMIFS(NhatKy_ViPham!J:J, NhatKy_ViPham!E:E, "12_Toan_C", NhatKy_ViPham!F:F, B30, NhatKy_ViPham!C:C, "T11") - SUMIFS(NhatKy_ViPham!K:K, NhatKy_ViPham!E:E, "12_Toan_C", NhatKy_ViPham!F:F, B30, NhatKy_ViPham!C:C, "T11")</f>
        <v>100</v>
      </c>
      <c r="AC30" s="6">
        <f>100 + SUMIFS(NhatKy_ViPham!J:J, NhatKy_ViPham!E:E, "12_Toan_C", NhatKy_ViPham!F:F, B30, NhatKy_ViPham!C:C, "T12") - SUMIFS(NhatKy_ViPham!K:K, NhatKy_ViPham!E:E, "12_Toan_C", NhatKy_ViPham!F:F, B30, NhatKy_ViPham!C:C, "T12")</f>
        <v>100</v>
      </c>
      <c r="AD30" s="6">
        <f>100 + SUMIFS(NhatKy_ViPham!J:J, NhatKy_ViPham!E:E, "12_Toan_C", NhatKy_ViPham!F:F, B30, NhatKy_ViPham!C:C, "T13") - SUMIFS(NhatKy_ViPham!K:K, NhatKy_ViPham!E:E, "12_Toan_C", NhatKy_ViPham!F:F, B30, NhatKy_ViPham!C:C, "T13")</f>
        <v>100</v>
      </c>
      <c r="AE30" s="6">
        <f>100 + SUMIFS(NhatKy_ViPham!J:J, NhatKy_ViPham!E:E, "12_Toan_C", NhatKy_ViPham!F:F, B30, NhatKy_ViPham!C:C, "T14") - SUMIFS(NhatKy_ViPham!K:K, NhatKy_ViPham!E:E, "12_Toan_C", NhatKy_ViPham!F:F, B30, NhatKy_ViPham!C:C, "T14")</f>
        <v>100</v>
      </c>
      <c r="AF30" s="6">
        <f>100 + SUMIFS(NhatKy_ViPham!J:J, NhatKy_ViPham!E:E, "12_Toan_C", NhatKy_ViPham!F:F, B30, NhatKy_ViPham!C:C, "T15") - SUMIFS(NhatKy_ViPham!K:K, NhatKy_ViPham!E:E, "12_Toan_C", NhatKy_ViPham!F:F, B30, NhatKy_ViPham!C:C, "T15")</f>
        <v>100</v>
      </c>
      <c r="AG30" s="6">
        <f>100 + SUMIFS(NhatKy_ViPham!J:J, NhatKy_ViPham!E:E, "12_Toan_C", NhatKy_ViPham!F:F, B30, NhatKy_ViPham!C:C, "T16") - SUMIFS(NhatKy_ViPham!K:K, NhatKy_ViPham!E:E, "12_Toan_C", NhatKy_ViPham!F:F, B30, NhatKy_ViPham!C:C, "T16")</f>
        <v>100</v>
      </c>
      <c r="AH30" s="6">
        <f>100 + SUMIFS(NhatKy_ViPham!J:J, NhatKy_ViPham!E:E, "12_Toan_C", NhatKy_ViPham!F:F, B30, NhatKy_ViPham!C:C, "T17") - SUMIFS(NhatKy_ViPham!K:K, NhatKy_ViPham!E:E, "12_Toan_C", NhatKy_ViPham!F:F, B30, NhatKy_ViPham!C:C, "T17")</f>
        <v>100</v>
      </c>
      <c r="AI30" s="6">
        <f>100 + SUMIFS(NhatKy_ViPham!J:J, NhatKy_ViPham!E:E, "12_Toan_C", NhatKy_ViPham!F:F, B30, NhatKy_ViPham!C:C, "T18") - SUMIFS(NhatKy_ViPham!K:K, NhatKy_ViPham!E:E, "12_Toan_C", NhatKy_ViPham!F:F, B30, NhatKy_ViPham!C:C, "T18")</f>
        <v>100</v>
      </c>
      <c r="AJ30" s="6">
        <f>100 + SUMIFS(NhatKy_ViPham!J:J, NhatKy_ViPham!E:E, "12_Toan_C", NhatKy_ViPham!F:F, B30, NhatKy_ViPham!C:C, "T19") - SUMIFS(NhatKy_ViPham!K:K, NhatKy_ViPham!E:E, "12_Toan_C", NhatKy_ViPham!F:F, B30, NhatKy_ViPham!C:C, "T19")</f>
        <v>100</v>
      </c>
      <c r="AK30" s="6">
        <f>100 + SUMIFS(NhatKy_ViPham!J:J, NhatKy_ViPham!E:E, "12_Toan_C", NhatKy_ViPham!F:F, B30, NhatKy_ViPham!C:C, "T20") - SUMIFS(NhatKy_ViPham!K:K, NhatKy_ViPham!E:E, "12_Toan_C", NhatKy_ViPham!F:F, B30, NhatKy_ViPham!C:C, "T20")</f>
        <v>100</v>
      </c>
      <c r="AL30" s="6">
        <f>100 + SUMIFS(NhatKy_ViPham!J:J, NhatKy_ViPham!E:E, "12_Toan_C", NhatKy_ViPham!F:F, B30, NhatKy_ViPham!C:C, "T21") - SUMIFS(NhatKy_ViPham!K:K, NhatKy_ViPham!E:E, "12_Toan_C", NhatKy_ViPham!F:F, B30, NhatKy_ViPham!C:C, "T21")</f>
        <v>100</v>
      </c>
      <c r="AM30" s="6">
        <f>100 + SUMIFS(NhatKy_ViPham!J:J, NhatKy_ViPham!E:E, "12_Toan_C", NhatKy_ViPham!F:F, B30, NhatKy_ViPham!C:C, "T22") - SUMIFS(NhatKy_ViPham!K:K, NhatKy_ViPham!E:E, "12_Toan_C", NhatKy_ViPham!F:F, B30, NhatKy_ViPham!C:C, "T22")</f>
        <v>100</v>
      </c>
      <c r="AN30" s="6">
        <f>100 + SUMIFS(NhatKy_ViPham!J:J, NhatKy_ViPham!E:E, "12_Toan_C", NhatKy_ViPham!F:F, B30, NhatKy_ViPham!C:C, "T23") - SUMIFS(NhatKy_ViPham!K:K, NhatKy_ViPham!E:E, "12_Toan_C", NhatKy_ViPham!F:F, B30, NhatKy_ViPham!C:C, "T23")</f>
        <v>100</v>
      </c>
      <c r="AO30" s="6">
        <f>100 + SUMIFS(NhatKy_ViPham!J:J, NhatKy_ViPham!E:E, "12_Toan_C", NhatKy_ViPham!F:F, B30, NhatKy_ViPham!C:C, "T24") - SUMIFS(NhatKy_ViPham!K:K, NhatKy_ViPham!E:E, "12_Toan_C", NhatKy_ViPham!F:F, B30, NhatKy_ViPham!C:C, "T24")</f>
        <v>100</v>
      </c>
      <c r="AP30" s="6">
        <f>100 + SUMIFS(NhatKy_ViPham!J:J, NhatKy_ViPham!E:E, "12_Toan_C", NhatKy_ViPham!F:F, B30, NhatKy_ViPham!C:C, "T25") - SUMIFS(NhatKy_ViPham!K:K, NhatKy_ViPham!E:E, "12_Toan_C", NhatKy_ViPham!F:F, B30, NhatKy_ViPham!C:C, "T25")</f>
        <v>100</v>
      </c>
      <c r="AQ30" s="6">
        <f>100 + SUMIFS(NhatKy_ViPham!J:J, NhatKy_ViPham!E:E, "12_Toan_C", NhatKy_ViPham!F:F, B30, NhatKy_ViPham!C:C, "T26") - SUMIFS(NhatKy_ViPham!K:K, NhatKy_ViPham!E:E, "12_Toan_C", NhatKy_ViPham!F:F, B30, NhatKy_ViPham!C:C, "T26")</f>
        <v>100</v>
      </c>
      <c r="AR30" s="6">
        <f>100 + SUMIFS(NhatKy_ViPham!J:J, NhatKy_ViPham!E:E, "12_Toan_C", NhatKy_ViPham!F:F, B30, NhatKy_ViPham!C:C, "T27") - SUMIFS(NhatKy_ViPham!K:K, NhatKy_ViPham!E:E, "12_Toan_C", NhatKy_ViPham!F:F, B30, NhatKy_ViPham!C:C, "T27")</f>
        <v>100</v>
      </c>
      <c r="AS30" s="6">
        <f>100 + SUMIFS(NhatKy_ViPham!J:J, NhatKy_ViPham!E:E, "12_Toan_C", NhatKy_ViPham!F:F, B30, NhatKy_ViPham!C:C, "T28") - SUMIFS(NhatKy_ViPham!K:K, NhatKy_ViPham!E:E, "12_Toan_C", NhatKy_ViPham!F:F, B30, NhatKy_ViPham!C:C, "T28")</f>
        <v>100</v>
      </c>
      <c r="AT30" s="6">
        <f>100 + SUMIFS(NhatKy_ViPham!J:J, NhatKy_ViPham!E:E, "12_Toan_C", NhatKy_ViPham!F:F, B30, NhatKy_ViPham!C:C, "T29") - SUMIFS(NhatKy_ViPham!K:K, NhatKy_ViPham!E:E, "12_Toan_C", NhatKy_ViPham!F:F, B30, NhatKy_ViPham!C:C, "T29")</f>
        <v>100</v>
      </c>
      <c r="AU30" s="6">
        <f>100 + SUMIFS(NhatKy_ViPham!J:J, NhatKy_ViPham!E:E, "12_Toan_C", NhatKy_ViPham!F:F, B30, NhatKy_ViPham!C:C, "T30") - SUMIFS(NhatKy_ViPham!K:K, NhatKy_ViPham!E:E, "12_Toan_C", NhatKy_ViPham!F:F, B30, NhatKy_ViPham!C:C, "T30")</f>
        <v>100</v>
      </c>
      <c r="AV30" s="6">
        <f>100 + SUMIFS(NhatKy_ViPham!J:J, NhatKy_ViPham!E:E, "12_Toan_C", NhatKy_ViPham!F:F, B30, NhatKy_ViPham!C:C, "T31") - SUMIFS(NhatKy_ViPham!K:K, NhatKy_ViPham!E:E, "12_Toan_C", NhatKy_ViPham!F:F, B30, NhatKy_ViPham!C:C, "T31")</f>
        <v>100</v>
      </c>
      <c r="AW30" s="6">
        <f>100 + SUMIFS(NhatKy_ViPham!J:J, NhatKy_ViPham!E:E, "12_Toan_C", NhatKy_ViPham!F:F, B30, NhatKy_ViPham!C:C, "T32") - SUMIFS(NhatKy_ViPham!K:K, NhatKy_ViPham!E:E, "12_Toan_C", NhatKy_ViPham!F:F, B30, NhatKy_ViPham!C:C, "T32")</f>
        <v>100</v>
      </c>
      <c r="AX30" s="6">
        <f>100 + SUMIFS(NhatKy_ViPham!J:J, NhatKy_ViPham!E:E, "12_Toan_C", NhatKy_ViPham!F:F, B30, NhatKy_ViPham!C:C, "T33") - SUMIFS(NhatKy_ViPham!K:K, NhatKy_ViPham!E:E, "12_Toan_C", NhatKy_ViPham!F:F, B30, NhatKy_ViPham!C:C, "T33")</f>
        <v>100</v>
      </c>
      <c r="AY30" s="6">
        <f>100 + SUMIFS(NhatKy_ViPham!J:J, NhatKy_ViPham!E:E, "12_Toan_C", NhatKy_ViPham!F:F, B30, NhatKy_ViPham!C:C, "T34") - SUMIFS(NhatKy_ViPham!K:K, NhatKy_ViPham!E:E, "12_Toan_C", NhatKy_ViPham!F:F, B30, NhatKy_ViPham!C:C, "T34")</f>
        <v>100</v>
      </c>
      <c r="AZ30" s="6">
        <f>100 + SUMIFS(NhatKy_ViPham!J:J, NhatKy_ViPham!E:E, "12_Toan_C", NhatKy_ViPham!F:F, B30, NhatKy_ViPham!C:C, "T35") - SUMIFS(NhatKy_ViPham!K:K, NhatKy_ViPham!E:E, "12_Toan_C", NhatKy_ViPham!F:F, B30, NhatKy_ViPham!C:C, "T35")</f>
        <v>100</v>
      </c>
      <c r="BA30" s="12">
        <f t="shared" si="0"/>
        <v>100</v>
      </c>
      <c r="BB30" s="11" t="s">
        <v>430</v>
      </c>
      <c r="BC30" s="16" t="str">
        <f t="shared" si="1"/>
        <v>Tốt</v>
      </c>
      <c r="BD30" s="15" t="str">
        <f t="shared" si="2"/>
        <v>🟢 BÌNH THƯỜNG</v>
      </c>
    </row>
    <row r="31" spans="1:56" x14ac:dyDescent="0.25">
      <c r="A31" s="4">
        <v>23</v>
      </c>
      <c r="B31" s="10" t="s">
        <v>2368</v>
      </c>
      <c r="C31" s="4" t="s">
        <v>2369</v>
      </c>
      <c r="D31" s="4" t="s">
        <v>429</v>
      </c>
      <c r="E31" s="11" t="s">
        <v>430</v>
      </c>
      <c r="F31" s="7">
        <f>SUMIFS(NhatKy_ViPham!K:K, NhatKy_ViPham!E:E, "12_Toan_C", NhatKy_ViPham!F:F, B31, NhatKy_ViPham!H:H, "L01")</f>
        <v>0</v>
      </c>
      <c r="G31" s="7">
        <f>SUMIFS(NhatKy_ViPham!K:K, NhatKy_ViPham!E:E, "12_Toan_C", NhatKy_ViPham!F:F, B31, NhatKy_ViPham!H:H, "L02")</f>
        <v>0</v>
      </c>
      <c r="H31" s="7">
        <f>SUMIFS(NhatKy_ViPham!K:K, NhatKy_ViPham!E:E, "12_Toan_C", NhatKy_ViPham!F:F, B31, NhatKy_ViPham!H:H, "L03")</f>
        <v>0</v>
      </c>
      <c r="I31" s="7">
        <f>SUMIFS(NhatKy_ViPham!K:K, NhatKy_ViPham!E:E, "12_Toan_C", NhatKy_ViPham!F:F, B31, NhatKy_ViPham!H:H, "L04")</f>
        <v>0</v>
      </c>
      <c r="J31" s="7">
        <f>SUMIFS(NhatKy_ViPham!K:K, NhatKy_ViPham!E:E, "12_Toan_C", NhatKy_ViPham!F:F, B31, NhatKy_ViPham!H:H, "L05")</f>
        <v>0</v>
      </c>
      <c r="K31" s="7">
        <f>SUMIFS(NhatKy_ViPham!K:K, NhatKy_ViPham!E:E, "12_Toan_C", NhatKy_ViPham!F:F, B31, NhatKy_ViPham!H:H, "L06")</f>
        <v>0</v>
      </c>
      <c r="L31" s="7">
        <f>SUMIFS(NhatKy_ViPham!K:K, NhatKy_ViPham!E:E, "12_Toan_C", NhatKy_ViPham!F:F, B31, NhatKy_ViPham!H:H, "L07")</f>
        <v>0</v>
      </c>
      <c r="M31" s="7">
        <f>SUMIFS(NhatKy_ViPham!K:K, NhatKy_ViPham!E:E, "12_Toan_C", NhatKy_ViPham!F:F, B31, NhatKy_ViPham!H:H, "L08")</f>
        <v>0</v>
      </c>
      <c r="N31" s="7">
        <f>SUMIFS(NhatKy_ViPham!K:K, NhatKy_ViPham!E:E, "12_Toan_C", NhatKy_ViPham!F:F, B31, NhatKy_ViPham!H:H, "L09")</f>
        <v>0</v>
      </c>
      <c r="O31" s="7">
        <f>SUMIFS(NhatKy_ViPham!K:K, NhatKy_ViPham!E:E, "12_Toan_C", NhatKy_ViPham!F:F, B31, NhatKy_ViPham!H:H, "L10")</f>
        <v>0</v>
      </c>
      <c r="P31" s="12">
        <f>SUMIFS(NhatKy_ViPham!J:J, NhatKy_ViPham!E:E, "12_Toan_C", NhatKy_ViPham!F:F, B31)</f>
        <v>0</v>
      </c>
      <c r="Q31" s="13">
        <f>SUMIFS(NhatKy_ViPham!K:K, NhatKy_ViPham!E:E, "12_Toan_C", NhatKy_ViPham!F:F, B31)</f>
        <v>0</v>
      </c>
      <c r="R31" s="7">
        <f>100 + SUMIFS(NhatKy_ViPham!J:J, NhatKy_ViPham!E:E, "12_Toan_C", NhatKy_ViPham!F:F, B31, NhatKy_ViPham!C:C, "T1") - SUMIFS(NhatKy_ViPham!K:K, NhatKy_ViPham!E:E, "12_Toan_C", NhatKy_ViPham!F:F, B31, NhatKy_ViPham!C:C, "T1")</f>
        <v>100</v>
      </c>
      <c r="S31" s="7">
        <f>100 + SUMIFS(NhatKy_ViPham!J:J, NhatKy_ViPham!E:E, "12_Toan_C", NhatKy_ViPham!F:F, B31, NhatKy_ViPham!C:C, "T2") - SUMIFS(NhatKy_ViPham!K:K, NhatKy_ViPham!E:E, "12_Toan_C", NhatKy_ViPham!F:F, B31, NhatKy_ViPham!C:C, "T2")</f>
        <v>100</v>
      </c>
      <c r="T31" s="7">
        <f>100 + SUMIFS(NhatKy_ViPham!J:J, NhatKy_ViPham!E:E, "12_Toan_C", NhatKy_ViPham!F:F, B31, NhatKy_ViPham!C:C, "T3") - SUMIFS(NhatKy_ViPham!K:K, NhatKy_ViPham!E:E, "12_Toan_C", NhatKy_ViPham!F:F, B31, NhatKy_ViPham!C:C, "T3")</f>
        <v>100</v>
      </c>
      <c r="U31" s="7">
        <f>100 + SUMIFS(NhatKy_ViPham!J:J, NhatKy_ViPham!E:E, "12_Toan_C", NhatKy_ViPham!F:F, B31, NhatKy_ViPham!C:C, "T4") - SUMIFS(NhatKy_ViPham!K:K, NhatKy_ViPham!E:E, "12_Toan_C", NhatKy_ViPham!F:F, B31, NhatKy_ViPham!C:C, "T4")</f>
        <v>100</v>
      </c>
      <c r="V31" s="7">
        <f>100 + SUMIFS(NhatKy_ViPham!J:J, NhatKy_ViPham!E:E, "12_Toan_C", NhatKy_ViPham!F:F, B31, NhatKy_ViPham!C:C, "T5") - SUMIFS(NhatKy_ViPham!K:K, NhatKy_ViPham!E:E, "12_Toan_C", NhatKy_ViPham!F:F, B31, NhatKy_ViPham!C:C, "T5")</f>
        <v>100</v>
      </c>
      <c r="W31" s="7">
        <f>100 + SUMIFS(NhatKy_ViPham!J:J, NhatKy_ViPham!E:E, "12_Toan_C", NhatKy_ViPham!F:F, B31, NhatKy_ViPham!C:C, "T6") - SUMIFS(NhatKy_ViPham!K:K, NhatKy_ViPham!E:E, "12_Toan_C", NhatKy_ViPham!F:F, B31, NhatKy_ViPham!C:C, "T6")</f>
        <v>100</v>
      </c>
      <c r="X31" s="7">
        <f>100 + SUMIFS(NhatKy_ViPham!J:J, NhatKy_ViPham!E:E, "12_Toan_C", NhatKy_ViPham!F:F, B31, NhatKy_ViPham!C:C, "T7") - SUMIFS(NhatKy_ViPham!K:K, NhatKy_ViPham!E:E, "12_Toan_C", NhatKy_ViPham!F:F, B31, NhatKy_ViPham!C:C, "T7")</f>
        <v>100</v>
      </c>
      <c r="Y31" s="7">
        <f>100 + SUMIFS(NhatKy_ViPham!J:J, NhatKy_ViPham!E:E, "12_Toan_C", NhatKy_ViPham!F:F, B31, NhatKy_ViPham!C:C, "T8") - SUMIFS(NhatKy_ViPham!K:K, NhatKy_ViPham!E:E, "12_Toan_C", NhatKy_ViPham!F:F, B31, NhatKy_ViPham!C:C, "T8")</f>
        <v>100</v>
      </c>
      <c r="Z31" s="7">
        <f>100 + SUMIFS(NhatKy_ViPham!J:J, NhatKy_ViPham!E:E, "12_Toan_C", NhatKy_ViPham!F:F, B31, NhatKy_ViPham!C:C, "T9") - SUMIFS(NhatKy_ViPham!K:K, NhatKy_ViPham!E:E, "12_Toan_C", NhatKy_ViPham!F:F, B31, NhatKy_ViPham!C:C, "T9")</f>
        <v>100</v>
      </c>
      <c r="AA31" s="7">
        <f>100 + SUMIFS(NhatKy_ViPham!J:J, NhatKy_ViPham!E:E, "12_Toan_C", NhatKy_ViPham!F:F, B31, NhatKy_ViPham!C:C, "T10") - SUMIFS(NhatKy_ViPham!K:K, NhatKy_ViPham!E:E, "12_Toan_C", NhatKy_ViPham!F:F, B31, NhatKy_ViPham!C:C, "T10")</f>
        <v>100</v>
      </c>
      <c r="AB31" s="7">
        <f>100 + SUMIFS(NhatKy_ViPham!J:J, NhatKy_ViPham!E:E, "12_Toan_C", NhatKy_ViPham!F:F, B31, NhatKy_ViPham!C:C, "T11") - SUMIFS(NhatKy_ViPham!K:K, NhatKy_ViPham!E:E, "12_Toan_C", NhatKy_ViPham!F:F, B31, NhatKy_ViPham!C:C, "T11")</f>
        <v>100</v>
      </c>
      <c r="AC31" s="7">
        <f>100 + SUMIFS(NhatKy_ViPham!J:J, NhatKy_ViPham!E:E, "12_Toan_C", NhatKy_ViPham!F:F, B31, NhatKy_ViPham!C:C, "T12") - SUMIFS(NhatKy_ViPham!K:K, NhatKy_ViPham!E:E, "12_Toan_C", NhatKy_ViPham!F:F, B31, NhatKy_ViPham!C:C, "T12")</f>
        <v>100</v>
      </c>
      <c r="AD31" s="7">
        <f>100 + SUMIFS(NhatKy_ViPham!J:J, NhatKy_ViPham!E:E, "12_Toan_C", NhatKy_ViPham!F:F, B31, NhatKy_ViPham!C:C, "T13") - SUMIFS(NhatKy_ViPham!K:K, NhatKy_ViPham!E:E, "12_Toan_C", NhatKy_ViPham!F:F, B31, NhatKy_ViPham!C:C, "T13")</f>
        <v>100</v>
      </c>
      <c r="AE31" s="7">
        <f>100 + SUMIFS(NhatKy_ViPham!J:J, NhatKy_ViPham!E:E, "12_Toan_C", NhatKy_ViPham!F:F, B31, NhatKy_ViPham!C:C, "T14") - SUMIFS(NhatKy_ViPham!K:K, NhatKy_ViPham!E:E, "12_Toan_C", NhatKy_ViPham!F:F, B31, NhatKy_ViPham!C:C, "T14")</f>
        <v>100</v>
      </c>
      <c r="AF31" s="7">
        <f>100 + SUMIFS(NhatKy_ViPham!J:J, NhatKy_ViPham!E:E, "12_Toan_C", NhatKy_ViPham!F:F, B31, NhatKy_ViPham!C:C, "T15") - SUMIFS(NhatKy_ViPham!K:K, NhatKy_ViPham!E:E, "12_Toan_C", NhatKy_ViPham!F:F, B31, NhatKy_ViPham!C:C, "T15")</f>
        <v>100</v>
      </c>
      <c r="AG31" s="7">
        <f>100 + SUMIFS(NhatKy_ViPham!J:J, NhatKy_ViPham!E:E, "12_Toan_C", NhatKy_ViPham!F:F, B31, NhatKy_ViPham!C:C, "T16") - SUMIFS(NhatKy_ViPham!K:K, NhatKy_ViPham!E:E, "12_Toan_C", NhatKy_ViPham!F:F, B31, NhatKy_ViPham!C:C, "T16")</f>
        <v>100</v>
      </c>
      <c r="AH31" s="7">
        <f>100 + SUMIFS(NhatKy_ViPham!J:J, NhatKy_ViPham!E:E, "12_Toan_C", NhatKy_ViPham!F:F, B31, NhatKy_ViPham!C:C, "T17") - SUMIFS(NhatKy_ViPham!K:K, NhatKy_ViPham!E:E, "12_Toan_C", NhatKy_ViPham!F:F, B31, NhatKy_ViPham!C:C, "T17")</f>
        <v>100</v>
      </c>
      <c r="AI31" s="7">
        <f>100 + SUMIFS(NhatKy_ViPham!J:J, NhatKy_ViPham!E:E, "12_Toan_C", NhatKy_ViPham!F:F, B31, NhatKy_ViPham!C:C, "T18") - SUMIFS(NhatKy_ViPham!K:K, NhatKy_ViPham!E:E, "12_Toan_C", NhatKy_ViPham!F:F, B31, NhatKy_ViPham!C:C, "T18")</f>
        <v>100</v>
      </c>
      <c r="AJ31" s="7">
        <f>100 + SUMIFS(NhatKy_ViPham!J:J, NhatKy_ViPham!E:E, "12_Toan_C", NhatKy_ViPham!F:F, B31, NhatKy_ViPham!C:C, "T19") - SUMIFS(NhatKy_ViPham!K:K, NhatKy_ViPham!E:E, "12_Toan_C", NhatKy_ViPham!F:F, B31, NhatKy_ViPham!C:C, "T19")</f>
        <v>100</v>
      </c>
      <c r="AK31" s="7">
        <f>100 + SUMIFS(NhatKy_ViPham!J:J, NhatKy_ViPham!E:E, "12_Toan_C", NhatKy_ViPham!F:F, B31, NhatKy_ViPham!C:C, "T20") - SUMIFS(NhatKy_ViPham!K:K, NhatKy_ViPham!E:E, "12_Toan_C", NhatKy_ViPham!F:F, B31, NhatKy_ViPham!C:C, "T20")</f>
        <v>100</v>
      </c>
      <c r="AL31" s="7">
        <f>100 + SUMIFS(NhatKy_ViPham!J:J, NhatKy_ViPham!E:E, "12_Toan_C", NhatKy_ViPham!F:F, B31, NhatKy_ViPham!C:C, "T21") - SUMIFS(NhatKy_ViPham!K:K, NhatKy_ViPham!E:E, "12_Toan_C", NhatKy_ViPham!F:F, B31, NhatKy_ViPham!C:C, "T21")</f>
        <v>100</v>
      </c>
      <c r="AM31" s="7">
        <f>100 + SUMIFS(NhatKy_ViPham!J:J, NhatKy_ViPham!E:E, "12_Toan_C", NhatKy_ViPham!F:F, B31, NhatKy_ViPham!C:C, "T22") - SUMIFS(NhatKy_ViPham!K:K, NhatKy_ViPham!E:E, "12_Toan_C", NhatKy_ViPham!F:F, B31, NhatKy_ViPham!C:C, "T22")</f>
        <v>100</v>
      </c>
      <c r="AN31" s="7">
        <f>100 + SUMIFS(NhatKy_ViPham!J:J, NhatKy_ViPham!E:E, "12_Toan_C", NhatKy_ViPham!F:F, B31, NhatKy_ViPham!C:C, "T23") - SUMIFS(NhatKy_ViPham!K:K, NhatKy_ViPham!E:E, "12_Toan_C", NhatKy_ViPham!F:F, B31, NhatKy_ViPham!C:C, "T23")</f>
        <v>100</v>
      </c>
      <c r="AO31" s="7">
        <f>100 + SUMIFS(NhatKy_ViPham!J:J, NhatKy_ViPham!E:E, "12_Toan_C", NhatKy_ViPham!F:F, B31, NhatKy_ViPham!C:C, "T24") - SUMIFS(NhatKy_ViPham!K:K, NhatKy_ViPham!E:E, "12_Toan_C", NhatKy_ViPham!F:F, B31, NhatKy_ViPham!C:C, "T24")</f>
        <v>100</v>
      </c>
      <c r="AP31" s="7">
        <f>100 + SUMIFS(NhatKy_ViPham!J:J, NhatKy_ViPham!E:E, "12_Toan_C", NhatKy_ViPham!F:F, B31, NhatKy_ViPham!C:C, "T25") - SUMIFS(NhatKy_ViPham!K:K, NhatKy_ViPham!E:E, "12_Toan_C", NhatKy_ViPham!F:F, B31, NhatKy_ViPham!C:C, "T25")</f>
        <v>100</v>
      </c>
      <c r="AQ31" s="7">
        <f>100 + SUMIFS(NhatKy_ViPham!J:J, NhatKy_ViPham!E:E, "12_Toan_C", NhatKy_ViPham!F:F, B31, NhatKy_ViPham!C:C, "T26") - SUMIFS(NhatKy_ViPham!K:K, NhatKy_ViPham!E:E, "12_Toan_C", NhatKy_ViPham!F:F, B31, NhatKy_ViPham!C:C, "T26")</f>
        <v>100</v>
      </c>
      <c r="AR31" s="7">
        <f>100 + SUMIFS(NhatKy_ViPham!J:J, NhatKy_ViPham!E:E, "12_Toan_C", NhatKy_ViPham!F:F, B31, NhatKy_ViPham!C:C, "T27") - SUMIFS(NhatKy_ViPham!K:K, NhatKy_ViPham!E:E, "12_Toan_C", NhatKy_ViPham!F:F, B31, NhatKy_ViPham!C:C, "T27")</f>
        <v>100</v>
      </c>
      <c r="AS31" s="7">
        <f>100 + SUMIFS(NhatKy_ViPham!J:J, NhatKy_ViPham!E:E, "12_Toan_C", NhatKy_ViPham!F:F, B31, NhatKy_ViPham!C:C, "T28") - SUMIFS(NhatKy_ViPham!K:K, NhatKy_ViPham!E:E, "12_Toan_C", NhatKy_ViPham!F:F, B31, NhatKy_ViPham!C:C, "T28")</f>
        <v>100</v>
      </c>
      <c r="AT31" s="7">
        <f>100 + SUMIFS(NhatKy_ViPham!J:J, NhatKy_ViPham!E:E, "12_Toan_C", NhatKy_ViPham!F:F, B31, NhatKy_ViPham!C:C, "T29") - SUMIFS(NhatKy_ViPham!K:K, NhatKy_ViPham!E:E, "12_Toan_C", NhatKy_ViPham!F:F, B31, NhatKy_ViPham!C:C, "T29")</f>
        <v>100</v>
      </c>
      <c r="AU31" s="7">
        <f>100 + SUMIFS(NhatKy_ViPham!J:J, NhatKy_ViPham!E:E, "12_Toan_C", NhatKy_ViPham!F:F, B31, NhatKy_ViPham!C:C, "T30") - SUMIFS(NhatKy_ViPham!K:K, NhatKy_ViPham!E:E, "12_Toan_C", NhatKy_ViPham!F:F, B31, NhatKy_ViPham!C:C, "T30")</f>
        <v>100</v>
      </c>
      <c r="AV31" s="7">
        <f>100 + SUMIFS(NhatKy_ViPham!J:J, NhatKy_ViPham!E:E, "12_Toan_C", NhatKy_ViPham!F:F, B31, NhatKy_ViPham!C:C, "T31") - SUMIFS(NhatKy_ViPham!K:K, NhatKy_ViPham!E:E, "12_Toan_C", NhatKy_ViPham!F:F, B31, NhatKy_ViPham!C:C, "T31")</f>
        <v>100</v>
      </c>
      <c r="AW31" s="7">
        <f>100 + SUMIFS(NhatKy_ViPham!J:J, NhatKy_ViPham!E:E, "12_Toan_C", NhatKy_ViPham!F:F, B31, NhatKy_ViPham!C:C, "T32") - SUMIFS(NhatKy_ViPham!K:K, NhatKy_ViPham!E:E, "12_Toan_C", NhatKy_ViPham!F:F, B31, NhatKy_ViPham!C:C, "T32")</f>
        <v>100</v>
      </c>
      <c r="AX31" s="7">
        <f>100 + SUMIFS(NhatKy_ViPham!J:J, NhatKy_ViPham!E:E, "12_Toan_C", NhatKy_ViPham!F:F, B31, NhatKy_ViPham!C:C, "T33") - SUMIFS(NhatKy_ViPham!K:K, NhatKy_ViPham!E:E, "12_Toan_C", NhatKy_ViPham!F:F, B31, NhatKy_ViPham!C:C, "T33")</f>
        <v>100</v>
      </c>
      <c r="AY31" s="7">
        <f>100 + SUMIFS(NhatKy_ViPham!J:J, NhatKy_ViPham!E:E, "12_Toan_C", NhatKy_ViPham!F:F, B31, NhatKy_ViPham!C:C, "T34") - SUMIFS(NhatKy_ViPham!K:K, NhatKy_ViPham!E:E, "12_Toan_C", NhatKy_ViPham!F:F, B31, NhatKy_ViPham!C:C, "T34")</f>
        <v>100</v>
      </c>
      <c r="AZ31" s="7">
        <f>100 + SUMIFS(NhatKy_ViPham!J:J, NhatKy_ViPham!E:E, "12_Toan_C", NhatKy_ViPham!F:F, B31, NhatKy_ViPham!C:C, "T35") - SUMIFS(NhatKy_ViPham!K:K, NhatKy_ViPham!E:E, "12_Toan_C", NhatKy_ViPham!F:F, B31, NhatKy_ViPham!C:C, "T35")</f>
        <v>100</v>
      </c>
      <c r="BA31" s="12">
        <f t="shared" si="0"/>
        <v>100</v>
      </c>
      <c r="BB31" s="11" t="s">
        <v>430</v>
      </c>
      <c r="BC31" s="14" t="str">
        <f t="shared" si="1"/>
        <v>Tốt</v>
      </c>
      <c r="BD31" s="10" t="str">
        <f t="shared" si="2"/>
        <v>🟢 BÌNH THƯỜNG</v>
      </c>
    </row>
    <row r="32" spans="1:56" x14ac:dyDescent="0.25">
      <c r="A32" s="5">
        <v>24</v>
      </c>
      <c r="B32" s="15" t="s">
        <v>2370</v>
      </c>
      <c r="C32" s="5" t="s">
        <v>2371</v>
      </c>
      <c r="D32" s="5" t="s">
        <v>429</v>
      </c>
      <c r="E32" s="11" t="s">
        <v>430</v>
      </c>
      <c r="F32" s="6">
        <f>SUMIFS(NhatKy_ViPham!K:K, NhatKy_ViPham!E:E, "12_Toan_C", NhatKy_ViPham!F:F, B32, NhatKy_ViPham!H:H, "L01")</f>
        <v>0</v>
      </c>
      <c r="G32" s="6">
        <f>SUMIFS(NhatKy_ViPham!K:K, NhatKy_ViPham!E:E, "12_Toan_C", NhatKy_ViPham!F:F, B32, NhatKy_ViPham!H:H, "L02")</f>
        <v>0</v>
      </c>
      <c r="H32" s="6">
        <f>SUMIFS(NhatKy_ViPham!K:K, NhatKy_ViPham!E:E, "12_Toan_C", NhatKy_ViPham!F:F, B32, NhatKy_ViPham!H:H, "L03")</f>
        <v>0</v>
      </c>
      <c r="I32" s="6">
        <f>SUMIFS(NhatKy_ViPham!K:K, NhatKy_ViPham!E:E, "12_Toan_C", NhatKy_ViPham!F:F, B32, NhatKy_ViPham!H:H, "L04")</f>
        <v>0</v>
      </c>
      <c r="J32" s="6">
        <f>SUMIFS(NhatKy_ViPham!K:K, NhatKy_ViPham!E:E, "12_Toan_C", NhatKy_ViPham!F:F, B32, NhatKy_ViPham!H:H, "L05")</f>
        <v>0</v>
      </c>
      <c r="K32" s="6">
        <f>SUMIFS(NhatKy_ViPham!K:K, NhatKy_ViPham!E:E, "12_Toan_C", NhatKy_ViPham!F:F, B32, NhatKy_ViPham!H:H, "L06")</f>
        <v>0</v>
      </c>
      <c r="L32" s="6">
        <f>SUMIFS(NhatKy_ViPham!K:K, NhatKy_ViPham!E:E, "12_Toan_C", NhatKy_ViPham!F:F, B32, NhatKy_ViPham!H:H, "L07")</f>
        <v>0</v>
      </c>
      <c r="M32" s="6">
        <f>SUMIFS(NhatKy_ViPham!K:K, NhatKy_ViPham!E:E, "12_Toan_C", NhatKy_ViPham!F:F, B32, NhatKy_ViPham!H:H, "L08")</f>
        <v>0</v>
      </c>
      <c r="N32" s="6">
        <f>SUMIFS(NhatKy_ViPham!K:K, NhatKy_ViPham!E:E, "12_Toan_C", NhatKy_ViPham!F:F, B32, NhatKy_ViPham!H:H, "L09")</f>
        <v>0</v>
      </c>
      <c r="O32" s="6">
        <f>SUMIFS(NhatKy_ViPham!K:K, NhatKy_ViPham!E:E, "12_Toan_C", NhatKy_ViPham!F:F, B32, NhatKy_ViPham!H:H, "L10")</f>
        <v>0</v>
      </c>
      <c r="P32" s="12">
        <f>SUMIFS(NhatKy_ViPham!J:J, NhatKy_ViPham!E:E, "12_Toan_C", NhatKy_ViPham!F:F, B32)</f>
        <v>0</v>
      </c>
      <c r="Q32" s="13">
        <f>SUMIFS(NhatKy_ViPham!K:K, NhatKy_ViPham!E:E, "12_Toan_C", NhatKy_ViPham!F:F, B32)</f>
        <v>0</v>
      </c>
      <c r="R32" s="6">
        <f>100 + SUMIFS(NhatKy_ViPham!J:J, NhatKy_ViPham!E:E, "12_Toan_C", NhatKy_ViPham!F:F, B32, NhatKy_ViPham!C:C, "T1") - SUMIFS(NhatKy_ViPham!K:K, NhatKy_ViPham!E:E, "12_Toan_C", NhatKy_ViPham!F:F, B32, NhatKy_ViPham!C:C, "T1")</f>
        <v>100</v>
      </c>
      <c r="S32" s="6">
        <f>100 + SUMIFS(NhatKy_ViPham!J:J, NhatKy_ViPham!E:E, "12_Toan_C", NhatKy_ViPham!F:F, B32, NhatKy_ViPham!C:C, "T2") - SUMIFS(NhatKy_ViPham!K:K, NhatKy_ViPham!E:E, "12_Toan_C", NhatKy_ViPham!F:F, B32, NhatKy_ViPham!C:C, "T2")</f>
        <v>100</v>
      </c>
      <c r="T32" s="6">
        <f>100 + SUMIFS(NhatKy_ViPham!J:J, NhatKy_ViPham!E:E, "12_Toan_C", NhatKy_ViPham!F:F, B32, NhatKy_ViPham!C:C, "T3") - SUMIFS(NhatKy_ViPham!K:K, NhatKy_ViPham!E:E, "12_Toan_C", NhatKy_ViPham!F:F, B32, NhatKy_ViPham!C:C, "T3")</f>
        <v>100</v>
      </c>
      <c r="U32" s="6">
        <f>100 + SUMIFS(NhatKy_ViPham!J:J, NhatKy_ViPham!E:E, "12_Toan_C", NhatKy_ViPham!F:F, B32, NhatKy_ViPham!C:C, "T4") - SUMIFS(NhatKy_ViPham!K:K, NhatKy_ViPham!E:E, "12_Toan_C", NhatKy_ViPham!F:F, B32, NhatKy_ViPham!C:C, "T4")</f>
        <v>100</v>
      </c>
      <c r="V32" s="6">
        <f>100 + SUMIFS(NhatKy_ViPham!J:J, NhatKy_ViPham!E:E, "12_Toan_C", NhatKy_ViPham!F:F, B32, NhatKy_ViPham!C:C, "T5") - SUMIFS(NhatKy_ViPham!K:K, NhatKy_ViPham!E:E, "12_Toan_C", NhatKy_ViPham!F:F, B32, NhatKy_ViPham!C:C, "T5")</f>
        <v>100</v>
      </c>
      <c r="W32" s="6">
        <f>100 + SUMIFS(NhatKy_ViPham!J:J, NhatKy_ViPham!E:E, "12_Toan_C", NhatKy_ViPham!F:F, B32, NhatKy_ViPham!C:C, "T6") - SUMIFS(NhatKy_ViPham!K:K, NhatKy_ViPham!E:E, "12_Toan_C", NhatKy_ViPham!F:F, B32, NhatKy_ViPham!C:C, "T6")</f>
        <v>100</v>
      </c>
      <c r="X32" s="6">
        <f>100 + SUMIFS(NhatKy_ViPham!J:J, NhatKy_ViPham!E:E, "12_Toan_C", NhatKy_ViPham!F:F, B32, NhatKy_ViPham!C:C, "T7") - SUMIFS(NhatKy_ViPham!K:K, NhatKy_ViPham!E:E, "12_Toan_C", NhatKy_ViPham!F:F, B32, NhatKy_ViPham!C:C, "T7")</f>
        <v>100</v>
      </c>
      <c r="Y32" s="6">
        <f>100 + SUMIFS(NhatKy_ViPham!J:J, NhatKy_ViPham!E:E, "12_Toan_C", NhatKy_ViPham!F:F, B32, NhatKy_ViPham!C:C, "T8") - SUMIFS(NhatKy_ViPham!K:K, NhatKy_ViPham!E:E, "12_Toan_C", NhatKy_ViPham!F:F, B32, NhatKy_ViPham!C:C, "T8")</f>
        <v>100</v>
      </c>
      <c r="Z32" s="6">
        <f>100 + SUMIFS(NhatKy_ViPham!J:J, NhatKy_ViPham!E:E, "12_Toan_C", NhatKy_ViPham!F:F, B32, NhatKy_ViPham!C:C, "T9") - SUMIFS(NhatKy_ViPham!K:K, NhatKy_ViPham!E:E, "12_Toan_C", NhatKy_ViPham!F:F, B32, NhatKy_ViPham!C:C, "T9")</f>
        <v>100</v>
      </c>
      <c r="AA32" s="6">
        <f>100 + SUMIFS(NhatKy_ViPham!J:J, NhatKy_ViPham!E:E, "12_Toan_C", NhatKy_ViPham!F:F, B32, NhatKy_ViPham!C:C, "T10") - SUMIFS(NhatKy_ViPham!K:K, NhatKy_ViPham!E:E, "12_Toan_C", NhatKy_ViPham!F:F, B32, NhatKy_ViPham!C:C, "T10")</f>
        <v>100</v>
      </c>
      <c r="AB32" s="6">
        <f>100 + SUMIFS(NhatKy_ViPham!J:J, NhatKy_ViPham!E:E, "12_Toan_C", NhatKy_ViPham!F:F, B32, NhatKy_ViPham!C:C, "T11") - SUMIFS(NhatKy_ViPham!K:K, NhatKy_ViPham!E:E, "12_Toan_C", NhatKy_ViPham!F:F, B32, NhatKy_ViPham!C:C, "T11")</f>
        <v>100</v>
      </c>
      <c r="AC32" s="6">
        <f>100 + SUMIFS(NhatKy_ViPham!J:J, NhatKy_ViPham!E:E, "12_Toan_C", NhatKy_ViPham!F:F, B32, NhatKy_ViPham!C:C, "T12") - SUMIFS(NhatKy_ViPham!K:K, NhatKy_ViPham!E:E, "12_Toan_C", NhatKy_ViPham!F:F, B32, NhatKy_ViPham!C:C, "T12")</f>
        <v>100</v>
      </c>
      <c r="AD32" s="6">
        <f>100 + SUMIFS(NhatKy_ViPham!J:J, NhatKy_ViPham!E:E, "12_Toan_C", NhatKy_ViPham!F:F, B32, NhatKy_ViPham!C:C, "T13") - SUMIFS(NhatKy_ViPham!K:K, NhatKy_ViPham!E:E, "12_Toan_C", NhatKy_ViPham!F:F, B32, NhatKy_ViPham!C:C, "T13")</f>
        <v>100</v>
      </c>
      <c r="AE32" s="6">
        <f>100 + SUMIFS(NhatKy_ViPham!J:J, NhatKy_ViPham!E:E, "12_Toan_C", NhatKy_ViPham!F:F, B32, NhatKy_ViPham!C:C, "T14") - SUMIFS(NhatKy_ViPham!K:K, NhatKy_ViPham!E:E, "12_Toan_C", NhatKy_ViPham!F:F, B32, NhatKy_ViPham!C:C, "T14")</f>
        <v>100</v>
      </c>
      <c r="AF32" s="6">
        <f>100 + SUMIFS(NhatKy_ViPham!J:J, NhatKy_ViPham!E:E, "12_Toan_C", NhatKy_ViPham!F:F, B32, NhatKy_ViPham!C:C, "T15") - SUMIFS(NhatKy_ViPham!K:K, NhatKy_ViPham!E:E, "12_Toan_C", NhatKy_ViPham!F:F, B32, NhatKy_ViPham!C:C, "T15")</f>
        <v>100</v>
      </c>
      <c r="AG32" s="6">
        <f>100 + SUMIFS(NhatKy_ViPham!J:J, NhatKy_ViPham!E:E, "12_Toan_C", NhatKy_ViPham!F:F, B32, NhatKy_ViPham!C:C, "T16") - SUMIFS(NhatKy_ViPham!K:K, NhatKy_ViPham!E:E, "12_Toan_C", NhatKy_ViPham!F:F, B32, NhatKy_ViPham!C:C, "T16")</f>
        <v>100</v>
      </c>
      <c r="AH32" s="6">
        <f>100 + SUMIFS(NhatKy_ViPham!J:J, NhatKy_ViPham!E:E, "12_Toan_C", NhatKy_ViPham!F:F, B32, NhatKy_ViPham!C:C, "T17") - SUMIFS(NhatKy_ViPham!K:K, NhatKy_ViPham!E:E, "12_Toan_C", NhatKy_ViPham!F:F, B32, NhatKy_ViPham!C:C, "T17")</f>
        <v>100</v>
      </c>
      <c r="AI32" s="6">
        <f>100 + SUMIFS(NhatKy_ViPham!J:J, NhatKy_ViPham!E:E, "12_Toan_C", NhatKy_ViPham!F:F, B32, NhatKy_ViPham!C:C, "T18") - SUMIFS(NhatKy_ViPham!K:K, NhatKy_ViPham!E:E, "12_Toan_C", NhatKy_ViPham!F:F, B32, NhatKy_ViPham!C:C, "T18")</f>
        <v>100</v>
      </c>
      <c r="AJ32" s="6">
        <f>100 + SUMIFS(NhatKy_ViPham!J:J, NhatKy_ViPham!E:E, "12_Toan_C", NhatKy_ViPham!F:F, B32, NhatKy_ViPham!C:C, "T19") - SUMIFS(NhatKy_ViPham!K:K, NhatKy_ViPham!E:E, "12_Toan_C", NhatKy_ViPham!F:F, B32, NhatKy_ViPham!C:C, "T19")</f>
        <v>100</v>
      </c>
      <c r="AK32" s="6">
        <f>100 + SUMIFS(NhatKy_ViPham!J:J, NhatKy_ViPham!E:E, "12_Toan_C", NhatKy_ViPham!F:F, B32, NhatKy_ViPham!C:C, "T20") - SUMIFS(NhatKy_ViPham!K:K, NhatKy_ViPham!E:E, "12_Toan_C", NhatKy_ViPham!F:F, B32, NhatKy_ViPham!C:C, "T20")</f>
        <v>100</v>
      </c>
      <c r="AL32" s="6">
        <f>100 + SUMIFS(NhatKy_ViPham!J:J, NhatKy_ViPham!E:E, "12_Toan_C", NhatKy_ViPham!F:F, B32, NhatKy_ViPham!C:C, "T21") - SUMIFS(NhatKy_ViPham!K:K, NhatKy_ViPham!E:E, "12_Toan_C", NhatKy_ViPham!F:F, B32, NhatKy_ViPham!C:C, "T21")</f>
        <v>100</v>
      </c>
      <c r="AM32" s="6">
        <f>100 + SUMIFS(NhatKy_ViPham!J:J, NhatKy_ViPham!E:E, "12_Toan_C", NhatKy_ViPham!F:F, B32, NhatKy_ViPham!C:C, "T22") - SUMIFS(NhatKy_ViPham!K:K, NhatKy_ViPham!E:E, "12_Toan_C", NhatKy_ViPham!F:F, B32, NhatKy_ViPham!C:C, "T22")</f>
        <v>100</v>
      </c>
      <c r="AN32" s="6">
        <f>100 + SUMIFS(NhatKy_ViPham!J:J, NhatKy_ViPham!E:E, "12_Toan_C", NhatKy_ViPham!F:F, B32, NhatKy_ViPham!C:C, "T23") - SUMIFS(NhatKy_ViPham!K:K, NhatKy_ViPham!E:E, "12_Toan_C", NhatKy_ViPham!F:F, B32, NhatKy_ViPham!C:C, "T23")</f>
        <v>100</v>
      </c>
      <c r="AO32" s="6">
        <f>100 + SUMIFS(NhatKy_ViPham!J:J, NhatKy_ViPham!E:E, "12_Toan_C", NhatKy_ViPham!F:F, B32, NhatKy_ViPham!C:C, "T24") - SUMIFS(NhatKy_ViPham!K:K, NhatKy_ViPham!E:E, "12_Toan_C", NhatKy_ViPham!F:F, B32, NhatKy_ViPham!C:C, "T24")</f>
        <v>100</v>
      </c>
      <c r="AP32" s="6">
        <f>100 + SUMIFS(NhatKy_ViPham!J:J, NhatKy_ViPham!E:E, "12_Toan_C", NhatKy_ViPham!F:F, B32, NhatKy_ViPham!C:C, "T25") - SUMIFS(NhatKy_ViPham!K:K, NhatKy_ViPham!E:E, "12_Toan_C", NhatKy_ViPham!F:F, B32, NhatKy_ViPham!C:C, "T25")</f>
        <v>100</v>
      </c>
      <c r="AQ32" s="6">
        <f>100 + SUMIFS(NhatKy_ViPham!J:J, NhatKy_ViPham!E:E, "12_Toan_C", NhatKy_ViPham!F:F, B32, NhatKy_ViPham!C:C, "T26") - SUMIFS(NhatKy_ViPham!K:K, NhatKy_ViPham!E:E, "12_Toan_C", NhatKy_ViPham!F:F, B32, NhatKy_ViPham!C:C, "T26")</f>
        <v>100</v>
      </c>
      <c r="AR32" s="6">
        <f>100 + SUMIFS(NhatKy_ViPham!J:J, NhatKy_ViPham!E:E, "12_Toan_C", NhatKy_ViPham!F:F, B32, NhatKy_ViPham!C:C, "T27") - SUMIFS(NhatKy_ViPham!K:K, NhatKy_ViPham!E:E, "12_Toan_C", NhatKy_ViPham!F:F, B32, NhatKy_ViPham!C:C, "T27")</f>
        <v>100</v>
      </c>
      <c r="AS32" s="6">
        <f>100 + SUMIFS(NhatKy_ViPham!J:J, NhatKy_ViPham!E:E, "12_Toan_C", NhatKy_ViPham!F:F, B32, NhatKy_ViPham!C:C, "T28") - SUMIFS(NhatKy_ViPham!K:K, NhatKy_ViPham!E:E, "12_Toan_C", NhatKy_ViPham!F:F, B32, NhatKy_ViPham!C:C, "T28")</f>
        <v>100</v>
      </c>
      <c r="AT32" s="6">
        <f>100 + SUMIFS(NhatKy_ViPham!J:J, NhatKy_ViPham!E:E, "12_Toan_C", NhatKy_ViPham!F:F, B32, NhatKy_ViPham!C:C, "T29") - SUMIFS(NhatKy_ViPham!K:K, NhatKy_ViPham!E:E, "12_Toan_C", NhatKy_ViPham!F:F, B32, NhatKy_ViPham!C:C, "T29")</f>
        <v>100</v>
      </c>
      <c r="AU32" s="6">
        <f>100 + SUMIFS(NhatKy_ViPham!J:J, NhatKy_ViPham!E:E, "12_Toan_C", NhatKy_ViPham!F:F, B32, NhatKy_ViPham!C:C, "T30") - SUMIFS(NhatKy_ViPham!K:K, NhatKy_ViPham!E:E, "12_Toan_C", NhatKy_ViPham!F:F, B32, NhatKy_ViPham!C:C, "T30")</f>
        <v>100</v>
      </c>
      <c r="AV32" s="6">
        <f>100 + SUMIFS(NhatKy_ViPham!J:J, NhatKy_ViPham!E:E, "12_Toan_C", NhatKy_ViPham!F:F, B32, NhatKy_ViPham!C:C, "T31") - SUMIFS(NhatKy_ViPham!K:K, NhatKy_ViPham!E:E, "12_Toan_C", NhatKy_ViPham!F:F, B32, NhatKy_ViPham!C:C, "T31")</f>
        <v>100</v>
      </c>
      <c r="AW32" s="6">
        <f>100 + SUMIFS(NhatKy_ViPham!J:J, NhatKy_ViPham!E:E, "12_Toan_C", NhatKy_ViPham!F:F, B32, NhatKy_ViPham!C:C, "T32") - SUMIFS(NhatKy_ViPham!K:K, NhatKy_ViPham!E:E, "12_Toan_C", NhatKy_ViPham!F:F, B32, NhatKy_ViPham!C:C, "T32")</f>
        <v>100</v>
      </c>
      <c r="AX32" s="6">
        <f>100 + SUMIFS(NhatKy_ViPham!J:J, NhatKy_ViPham!E:E, "12_Toan_C", NhatKy_ViPham!F:F, B32, NhatKy_ViPham!C:C, "T33") - SUMIFS(NhatKy_ViPham!K:K, NhatKy_ViPham!E:E, "12_Toan_C", NhatKy_ViPham!F:F, B32, NhatKy_ViPham!C:C, "T33")</f>
        <v>100</v>
      </c>
      <c r="AY32" s="6">
        <f>100 + SUMIFS(NhatKy_ViPham!J:J, NhatKy_ViPham!E:E, "12_Toan_C", NhatKy_ViPham!F:F, B32, NhatKy_ViPham!C:C, "T34") - SUMIFS(NhatKy_ViPham!K:K, NhatKy_ViPham!E:E, "12_Toan_C", NhatKy_ViPham!F:F, B32, NhatKy_ViPham!C:C, "T34")</f>
        <v>100</v>
      </c>
      <c r="AZ32" s="6">
        <f>100 + SUMIFS(NhatKy_ViPham!J:J, NhatKy_ViPham!E:E, "12_Toan_C", NhatKy_ViPham!F:F, B32, NhatKy_ViPham!C:C, "T35") - SUMIFS(NhatKy_ViPham!K:K, NhatKy_ViPham!E:E, "12_Toan_C", NhatKy_ViPham!F:F, B32, NhatKy_ViPham!C:C, "T35")</f>
        <v>100</v>
      </c>
      <c r="BA32" s="12">
        <f t="shared" si="0"/>
        <v>100</v>
      </c>
      <c r="BB32" s="11" t="s">
        <v>430</v>
      </c>
      <c r="BC32" s="16" t="str">
        <f t="shared" si="1"/>
        <v>Tốt</v>
      </c>
      <c r="BD32" s="15" t="str">
        <f t="shared" si="2"/>
        <v>🟢 BÌNH THƯỜNG</v>
      </c>
    </row>
    <row r="33" spans="1:56" x14ac:dyDescent="0.25">
      <c r="A33" s="4">
        <v>25</v>
      </c>
      <c r="B33" s="10" t="s">
        <v>2372</v>
      </c>
      <c r="C33" s="4" t="s">
        <v>2373</v>
      </c>
      <c r="D33" s="4" t="s">
        <v>429</v>
      </c>
      <c r="E33" s="11" t="s">
        <v>430</v>
      </c>
      <c r="F33" s="7">
        <f>SUMIFS(NhatKy_ViPham!K:K, NhatKy_ViPham!E:E, "12_Toan_C", NhatKy_ViPham!F:F, B33, NhatKy_ViPham!H:H, "L01")</f>
        <v>0</v>
      </c>
      <c r="G33" s="7">
        <f>SUMIFS(NhatKy_ViPham!K:K, NhatKy_ViPham!E:E, "12_Toan_C", NhatKy_ViPham!F:F, B33, NhatKy_ViPham!H:H, "L02")</f>
        <v>0</v>
      </c>
      <c r="H33" s="7">
        <f>SUMIFS(NhatKy_ViPham!K:K, NhatKy_ViPham!E:E, "12_Toan_C", NhatKy_ViPham!F:F, B33, NhatKy_ViPham!H:H, "L03")</f>
        <v>0</v>
      </c>
      <c r="I33" s="7">
        <f>SUMIFS(NhatKy_ViPham!K:K, NhatKy_ViPham!E:E, "12_Toan_C", NhatKy_ViPham!F:F, B33, NhatKy_ViPham!H:H, "L04")</f>
        <v>0</v>
      </c>
      <c r="J33" s="7">
        <f>SUMIFS(NhatKy_ViPham!K:K, NhatKy_ViPham!E:E, "12_Toan_C", NhatKy_ViPham!F:F, B33, NhatKy_ViPham!H:H, "L05")</f>
        <v>0</v>
      </c>
      <c r="K33" s="7">
        <f>SUMIFS(NhatKy_ViPham!K:K, NhatKy_ViPham!E:E, "12_Toan_C", NhatKy_ViPham!F:F, B33, NhatKy_ViPham!H:H, "L06")</f>
        <v>0</v>
      </c>
      <c r="L33" s="7">
        <f>SUMIFS(NhatKy_ViPham!K:K, NhatKy_ViPham!E:E, "12_Toan_C", NhatKy_ViPham!F:F, B33, NhatKy_ViPham!H:H, "L07")</f>
        <v>0</v>
      </c>
      <c r="M33" s="7">
        <f>SUMIFS(NhatKy_ViPham!K:K, NhatKy_ViPham!E:E, "12_Toan_C", NhatKy_ViPham!F:F, B33, NhatKy_ViPham!H:H, "L08")</f>
        <v>0</v>
      </c>
      <c r="N33" s="7">
        <f>SUMIFS(NhatKy_ViPham!K:K, NhatKy_ViPham!E:E, "12_Toan_C", NhatKy_ViPham!F:F, B33, NhatKy_ViPham!H:H, "L09")</f>
        <v>0</v>
      </c>
      <c r="O33" s="7">
        <f>SUMIFS(NhatKy_ViPham!K:K, NhatKy_ViPham!E:E, "12_Toan_C", NhatKy_ViPham!F:F, B33, NhatKy_ViPham!H:H, "L10")</f>
        <v>0</v>
      </c>
      <c r="P33" s="12">
        <f>SUMIFS(NhatKy_ViPham!J:J, NhatKy_ViPham!E:E, "12_Toan_C", NhatKy_ViPham!F:F, B33)</f>
        <v>0</v>
      </c>
      <c r="Q33" s="13">
        <f>SUMIFS(NhatKy_ViPham!K:K, NhatKy_ViPham!E:E, "12_Toan_C", NhatKy_ViPham!F:F, B33)</f>
        <v>0</v>
      </c>
      <c r="R33" s="7">
        <f>100 + SUMIFS(NhatKy_ViPham!J:J, NhatKy_ViPham!E:E, "12_Toan_C", NhatKy_ViPham!F:F, B33, NhatKy_ViPham!C:C, "T1") - SUMIFS(NhatKy_ViPham!K:K, NhatKy_ViPham!E:E, "12_Toan_C", NhatKy_ViPham!F:F, B33, NhatKy_ViPham!C:C, "T1")</f>
        <v>100</v>
      </c>
      <c r="S33" s="7">
        <f>100 + SUMIFS(NhatKy_ViPham!J:J, NhatKy_ViPham!E:E, "12_Toan_C", NhatKy_ViPham!F:F, B33, NhatKy_ViPham!C:C, "T2") - SUMIFS(NhatKy_ViPham!K:K, NhatKy_ViPham!E:E, "12_Toan_C", NhatKy_ViPham!F:F, B33, NhatKy_ViPham!C:C, "T2")</f>
        <v>100</v>
      </c>
      <c r="T33" s="7">
        <f>100 + SUMIFS(NhatKy_ViPham!J:J, NhatKy_ViPham!E:E, "12_Toan_C", NhatKy_ViPham!F:F, B33, NhatKy_ViPham!C:C, "T3") - SUMIFS(NhatKy_ViPham!K:K, NhatKy_ViPham!E:E, "12_Toan_C", NhatKy_ViPham!F:F, B33, NhatKy_ViPham!C:C, "T3")</f>
        <v>100</v>
      </c>
      <c r="U33" s="7">
        <f>100 + SUMIFS(NhatKy_ViPham!J:J, NhatKy_ViPham!E:E, "12_Toan_C", NhatKy_ViPham!F:F, B33, NhatKy_ViPham!C:C, "T4") - SUMIFS(NhatKy_ViPham!K:K, NhatKy_ViPham!E:E, "12_Toan_C", NhatKy_ViPham!F:F, B33, NhatKy_ViPham!C:C, "T4")</f>
        <v>100</v>
      </c>
      <c r="V33" s="7">
        <f>100 + SUMIFS(NhatKy_ViPham!J:J, NhatKy_ViPham!E:E, "12_Toan_C", NhatKy_ViPham!F:F, B33, NhatKy_ViPham!C:C, "T5") - SUMIFS(NhatKy_ViPham!K:K, NhatKy_ViPham!E:E, "12_Toan_C", NhatKy_ViPham!F:F, B33, NhatKy_ViPham!C:C, "T5")</f>
        <v>100</v>
      </c>
      <c r="W33" s="7">
        <f>100 + SUMIFS(NhatKy_ViPham!J:J, NhatKy_ViPham!E:E, "12_Toan_C", NhatKy_ViPham!F:F, B33, NhatKy_ViPham!C:C, "T6") - SUMIFS(NhatKy_ViPham!K:K, NhatKy_ViPham!E:E, "12_Toan_C", NhatKy_ViPham!F:F, B33, NhatKy_ViPham!C:C, "T6")</f>
        <v>100</v>
      </c>
      <c r="X33" s="7">
        <f>100 + SUMIFS(NhatKy_ViPham!J:J, NhatKy_ViPham!E:E, "12_Toan_C", NhatKy_ViPham!F:F, B33, NhatKy_ViPham!C:C, "T7") - SUMIFS(NhatKy_ViPham!K:K, NhatKy_ViPham!E:E, "12_Toan_C", NhatKy_ViPham!F:F, B33, NhatKy_ViPham!C:C, "T7")</f>
        <v>100</v>
      </c>
      <c r="Y33" s="7">
        <f>100 + SUMIFS(NhatKy_ViPham!J:J, NhatKy_ViPham!E:E, "12_Toan_C", NhatKy_ViPham!F:F, B33, NhatKy_ViPham!C:C, "T8") - SUMIFS(NhatKy_ViPham!K:K, NhatKy_ViPham!E:E, "12_Toan_C", NhatKy_ViPham!F:F, B33, NhatKy_ViPham!C:C, "T8")</f>
        <v>100</v>
      </c>
      <c r="Z33" s="7">
        <f>100 + SUMIFS(NhatKy_ViPham!J:J, NhatKy_ViPham!E:E, "12_Toan_C", NhatKy_ViPham!F:F, B33, NhatKy_ViPham!C:C, "T9") - SUMIFS(NhatKy_ViPham!K:K, NhatKy_ViPham!E:E, "12_Toan_C", NhatKy_ViPham!F:F, B33, NhatKy_ViPham!C:C, "T9")</f>
        <v>100</v>
      </c>
      <c r="AA33" s="7">
        <f>100 + SUMIFS(NhatKy_ViPham!J:J, NhatKy_ViPham!E:E, "12_Toan_C", NhatKy_ViPham!F:F, B33, NhatKy_ViPham!C:C, "T10") - SUMIFS(NhatKy_ViPham!K:K, NhatKy_ViPham!E:E, "12_Toan_C", NhatKy_ViPham!F:F, B33, NhatKy_ViPham!C:C, "T10")</f>
        <v>100</v>
      </c>
      <c r="AB33" s="7">
        <f>100 + SUMIFS(NhatKy_ViPham!J:J, NhatKy_ViPham!E:E, "12_Toan_C", NhatKy_ViPham!F:F, B33, NhatKy_ViPham!C:C, "T11") - SUMIFS(NhatKy_ViPham!K:K, NhatKy_ViPham!E:E, "12_Toan_C", NhatKy_ViPham!F:F, B33, NhatKy_ViPham!C:C, "T11")</f>
        <v>100</v>
      </c>
      <c r="AC33" s="7">
        <f>100 + SUMIFS(NhatKy_ViPham!J:J, NhatKy_ViPham!E:E, "12_Toan_C", NhatKy_ViPham!F:F, B33, NhatKy_ViPham!C:C, "T12") - SUMIFS(NhatKy_ViPham!K:K, NhatKy_ViPham!E:E, "12_Toan_C", NhatKy_ViPham!F:F, B33, NhatKy_ViPham!C:C, "T12")</f>
        <v>100</v>
      </c>
      <c r="AD33" s="7">
        <f>100 + SUMIFS(NhatKy_ViPham!J:J, NhatKy_ViPham!E:E, "12_Toan_C", NhatKy_ViPham!F:F, B33, NhatKy_ViPham!C:C, "T13") - SUMIFS(NhatKy_ViPham!K:K, NhatKy_ViPham!E:E, "12_Toan_C", NhatKy_ViPham!F:F, B33, NhatKy_ViPham!C:C, "T13")</f>
        <v>100</v>
      </c>
      <c r="AE33" s="7">
        <f>100 + SUMIFS(NhatKy_ViPham!J:J, NhatKy_ViPham!E:E, "12_Toan_C", NhatKy_ViPham!F:F, B33, NhatKy_ViPham!C:C, "T14") - SUMIFS(NhatKy_ViPham!K:K, NhatKy_ViPham!E:E, "12_Toan_C", NhatKy_ViPham!F:F, B33, NhatKy_ViPham!C:C, "T14")</f>
        <v>100</v>
      </c>
      <c r="AF33" s="7">
        <f>100 + SUMIFS(NhatKy_ViPham!J:J, NhatKy_ViPham!E:E, "12_Toan_C", NhatKy_ViPham!F:F, B33, NhatKy_ViPham!C:C, "T15") - SUMIFS(NhatKy_ViPham!K:K, NhatKy_ViPham!E:E, "12_Toan_C", NhatKy_ViPham!F:F, B33, NhatKy_ViPham!C:C, "T15")</f>
        <v>100</v>
      </c>
      <c r="AG33" s="7">
        <f>100 + SUMIFS(NhatKy_ViPham!J:J, NhatKy_ViPham!E:E, "12_Toan_C", NhatKy_ViPham!F:F, B33, NhatKy_ViPham!C:C, "T16") - SUMIFS(NhatKy_ViPham!K:K, NhatKy_ViPham!E:E, "12_Toan_C", NhatKy_ViPham!F:F, B33, NhatKy_ViPham!C:C, "T16")</f>
        <v>100</v>
      </c>
      <c r="AH33" s="7">
        <f>100 + SUMIFS(NhatKy_ViPham!J:J, NhatKy_ViPham!E:E, "12_Toan_C", NhatKy_ViPham!F:F, B33, NhatKy_ViPham!C:C, "T17") - SUMIFS(NhatKy_ViPham!K:K, NhatKy_ViPham!E:E, "12_Toan_C", NhatKy_ViPham!F:F, B33, NhatKy_ViPham!C:C, "T17")</f>
        <v>100</v>
      </c>
      <c r="AI33" s="7">
        <f>100 + SUMIFS(NhatKy_ViPham!J:J, NhatKy_ViPham!E:E, "12_Toan_C", NhatKy_ViPham!F:F, B33, NhatKy_ViPham!C:C, "T18") - SUMIFS(NhatKy_ViPham!K:K, NhatKy_ViPham!E:E, "12_Toan_C", NhatKy_ViPham!F:F, B33, NhatKy_ViPham!C:C, "T18")</f>
        <v>100</v>
      </c>
      <c r="AJ33" s="7">
        <f>100 + SUMIFS(NhatKy_ViPham!J:J, NhatKy_ViPham!E:E, "12_Toan_C", NhatKy_ViPham!F:F, B33, NhatKy_ViPham!C:C, "T19") - SUMIFS(NhatKy_ViPham!K:K, NhatKy_ViPham!E:E, "12_Toan_C", NhatKy_ViPham!F:F, B33, NhatKy_ViPham!C:C, "T19")</f>
        <v>100</v>
      </c>
      <c r="AK33" s="7">
        <f>100 + SUMIFS(NhatKy_ViPham!J:J, NhatKy_ViPham!E:E, "12_Toan_C", NhatKy_ViPham!F:F, B33, NhatKy_ViPham!C:C, "T20") - SUMIFS(NhatKy_ViPham!K:K, NhatKy_ViPham!E:E, "12_Toan_C", NhatKy_ViPham!F:F, B33, NhatKy_ViPham!C:C, "T20")</f>
        <v>100</v>
      </c>
      <c r="AL33" s="7">
        <f>100 + SUMIFS(NhatKy_ViPham!J:J, NhatKy_ViPham!E:E, "12_Toan_C", NhatKy_ViPham!F:F, B33, NhatKy_ViPham!C:C, "T21") - SUMIFS(NhatKy_ViPham!K:K, NhatKy_ViPham!E:E, "12_Toan_C", NhatKy_ViPham!F:F, B33, NhatKy_ViPham!C:C, "T21")</f>
        <v>100</v>
      </c>
      <c r="AM33" s="7">
        <f>100 + SUMIFS(NhatKy_ViPham!J:J, NhatKy_ViPham!E:E, "12_Toan_C", NhatKy_ViPham!F:F, B33, NhatKy_ViPham!C:C, "T22") - SUMIFS(NhatKy_ViPham!K:K, NhatKy_ViPham!E:E, "12_Toan_C", NhatKy_ViPham!F:F, B33, NhatKy_ViPham!C:C, "T22")</f>
        <v>100</v>
      </c>
      <c r="AN33" s="7">
        <f>100 + SUMIFS(NhatKy_ViPham!J:J, NhatKy_ViPham!E:E, "12_Toan_C", NhatKy_ViPham!F:F, B33, NhatKy_ViPham!C:C, "T23") - SUMIFS(NhatKy_ViPham!K:K, NhatKy_ViPham!E:E, "12_Toan_C", NhatKy_ViPham!F:F, B33, NhatKy_ViPham!C:C, "T23")</f>
        <v>100</v>
      </c>
      <c r="AO33" s="7">
        <f>100 + SUMIFS(NhatKy_ViPham!J:J, NhatKy_ViPham!E:E, "12_Toan_C", NhatKy_ViPham!F:F, B33, NhatKy_ViPham!C:C, "T24") - SUMIFS(NhatKy_ViPham!K:K, NhatKy_ViPham!E:E, "12_Toan_C", NhatKy_ViPham!F:F, B33, NhatKy_ViPham!C:C, "T24")</f>
        <v>100</v>
      </c>
      <c r="AP33" s="7">
        <f>100 + SUMIFS(NhatKy_ViPham!J:J, NhatKy_ViPham!E:E, "12_Toan_C", NhatKy_ViPham!F:F, B33, NhatKy_ViPham!C:C, "T25") - SUMIFS(NhatKy_ViPham!K:K, NhatKy_ViPham!E:E, "12_Toan_C", NhatKy_ViPham!F:F, B33, NhatKy_ViPham!C:C, "T25")</f>
        <v>100</v>
      </c>
      <c r="AQ33" s="7">
        <f>100 + SUMIFS(NhatKy_ViPham!J:J, NhatKy_ViPham!E:E, "12_Toan_C", NhatKy_ViPham!F:F, B33, NhatKy_ViPham!C:C, "T26") - SUMIFS(NhatKy_ViPham!K:K, NhatKy_ViPham!E:E, "12_Toan_C", NhatKy_ViPham!F:F, B33, NhatKy_ViPham!C:C, "T26")</f>
        <v>100</v>
      </c>
      <c r="AR33" s="7">
        <f>100 + SUMIFS(NhatKy_ViPham!J:J, NhatKy_ViPham!E:E, "12_Toan_C", NhatKy_ViPham!F:F, B33, NhatKy_ViPham!C:C, "T27") - SUMIFS(NhatKy_ViPham!K:K, NhatKy_ViPham!E:E, "12_Toan_C", NhatKy_ViPham!F:F, B33, NhatKy_ViPham!C:C, "T27")</f>
        <v>100</v>
      </c>
      <c r="AS33" s="7">
        <f>100 + SUMIFS(NhatKy_ViPham!J:J, NhatKy_ViPham!E:E, "12_Toan_C", NhatKy_ViPham!F:F, B33, NhatKy_ViPham!C:C, "T28") - SUMIFS(NhatKy_ViPham!K:K, NhatKy_ViPham!E:E, "12_Toan_C", NhatKy_ViPham!F:F, B33, NhatKy_ViPham!C:C, "T28")</f>
        <v>100</v>
      </c>
      <c r="AT33" s="7">
        <f>100 + SUMIFS(NhatKy_ViPham!J:J, NhatKy_ViPham!E:E, "12_Toan_C", NhatKy_ViPham!F:F, B33, NhatKy_ViPham!C:C, "T29") - SUMIFS(NhatKy_ViPham!K:K, NhatKy_ViPham!E:E, "12_Toan_C", NhatKy_ViPham!F:F, B33, NhatKy_ViPham!C:C, "T29")</f>
        <v>100</v>
      </c>
      <c r="AU33" s="7">
        <f>100 + SUMIFS(NhatKy_ViPham!J:J, NhatKy_ViPham!E:E, "12_Toan_C", NhatKy_ViPham!F:F, B33, NhatKy_ViPham!C:C, "T30") - SUMIFS(NhatKy_ViPham!K:K, NhatKy_ViPham!E:E, "12_Toan_C", NhatKy_ViPham!F:F, B33, NhatKy_ViPham!C:C, "T30")</f>
        <v>100</v>
      </c>
      <c r="AV33" s="7">
        <f>100 + SUMIFS(NhatKy_ViPham!J:J, NhatKy_ViPham!E:E, "12_Toan_C", NhatKy_ViPham!F:F, B33, NhatKy_ViPham!C:C, "T31") - SUMIFS(NhatKy_ViPham!K:K, NhatKy_ViPham!E:E, "12_Toan_C", NhatKy_ViPham!F:F, B33, NhatKy_ViPham!C:C, "T31")</f>
        <v>100</v>
      </c>
      <c r="AW33" s="7">
        <f>100 + SUMIFS(NhatKy_ViPham!J:J, NhatKy_ViPham!E:E, "12_Toan_C", NhatKy_ViPham!F:F, B33, NhatKy_ViPham!C:C, "T32") - SUMIFS(NhatKy_ViPham!K:K, NhatKy_ViPham!E:E, "12_Toan_C", NhatKy_ViPham!F:F, B33, NhatKy_ViPham!C:C, "T32")</f>
        <v>100</v>
      </c>
      <c r="AX33" s="7">
        <f>100 + SUMIFS(NhatKy_ViPham!J:J, NhatKy_ViPham!E:E, "12_Toan_C", NhatKy_ViPham!F:F, B33, NhatKy_ViPham!C:C, "T33") - SUMIFS(NhatKy_ViPham!K:K, NhatKy_ViPham!E:E, "12_Toan_C", NhatKy_ViPham!F:F, B33, NhatKy_ViPham!C:C, "T33")</f>
        <v>100</v>
      </c>
      <c r="AY33" s="7">
        <f>100 + SUMIFS(NhatKy_ViPham!J:J, NhatKy_ViPham!E:E, "12_Toan_C", NhatKy_ViPham!F:F, B33, NhatKy_ViPham!C:C, "T34") - SUMIFS(NhatKy_ViPham!K:K, NhatKy_ViPham!E:E, "12_Toan_C", NhatKy_ViPham!F:F, B33, NhatKy_ViPham!C:C, "T34")</f>
        <v>100</v>
      </c>
      <c r="AZ33" s="7">
        <f>100 + SUMIFS(NhatKy_ViPham!J:J, NhatKy_ViPham!E:E, "12_Toan_C", NhatKy_ViPham!F:F, B33, NhatKy_ViPham!C:C, "T35") - SUMIFS(NhatKy_ViPham!K:K, NhatKy_ViPham!E:E, "12_Toan_C", NhatKy_ViPham!F:F, B33, NhatKy_ViPham!C:C, "T35")</f>
        <v>100</v>
      </c>
      <c r="BA33" s="12">
        <f t="shared" si="0"/>
        <v>100</v>
      </c>
      <c r="BB33" s="11" t="s">
        <v>430</v>
      </c>
      <c r="BC33" s="14" t="str">
        <f t="shared" si="1"/>
        <v>Tốt</v>
      </c>
      <c r="BD33" s="10" t="str">
        <f t="shared" si="2"/>
        <v>🟢 BÌNH THƯỜNG</v>
      </c>
    </row>
    <row r="34" spans="1:56" x14ac:dyDescent="0.25">
      <c r="A34" s="5">
        <v>26</v>
      </c>
      <c r="B34" s="15" t="s">
        <v>2374</v>
      </c>
      <c r="C34" s="5" t="s">
        <v>2375</v>
      </c>
      <c r="D34" s="5" t="s">
        <v>429</v>
      </c>
      <c r="E34" s="11" t="s">
        <v>430</v>
      </c>
      <c r="F34" s="6">
        <f>SUMIFS(NhatKy_ViPham!K:K, NhatKy_ViPham!E:E, "12_Toan_C", NhatKy_ViPham!F:F, B34, NhatKy_ViPham!H:H, "L01")</f>
        <v>0</v>
      </c>
      <c r="G34" s="6">
        <f>SUMIFS(NhatKy_ViPham!K:K, NhatKy_ViPham!E:E, "12_Toan_C", NhatKy_ViPham!F:F, B34, NhatKy_ViPham!H:H, "L02")</f>
        <v>0</v>
      </c>
      <c r="H34" s="6">
        <f>SUMIFS(NhatKy_ViPham!K:K, NhatKy_ViPham!E:E, "12_Toan_C", NhatKy_ViPham!F:F, B34, NhatKy_ViPham!H:H, "L03")</f>
        <v>0</v>
      </c>
      <c r="I34" s="6">
        <f>SUMIFS(NhatKy_ViPham!K:K, NhatKy_ViPham!E:E, "12_Toan_C", NhatKy_ViPham!F:F, B34, NhatKy_ViPham!H:H, "L04")</f>
        <v>0</v>
      </c>
      <c r="J34" s="6">
        <f>SUMIFS(NhatKy_ViPham!K:K, NhatKy_ViPham!E:E, "12_Toan_C", NhatKy_ViPham!F:F, B34, NhatKy_ViPham!H:H, "L05")</f>
        <v>0</v>
      </c>
      <c r="K34" s="6">
        <f>SUMIFS(NhatKy_ViPham!K:K, NhatKy_ViPham!E:E, "12_Toan_C", NhatKy_ViPham!F:F, B34, NhatKy_ViPham!H:H, "L06")</f>
        <v>0</v>
      </c>
      <c r="L34" s="6">
        <f>SUMIFS(NhatKy_ViPham!K:K, NhatKy_ViPham!E:E, "12_Toan_C", NhatKy_ViPham!F:F, B34, NhatKy_ViPham!H:H, "L07")</f>
        <v>0</v>
      </c>
      <c r="M34" s="6">
        <f>SUMIFS(NhatKy_ViPham!K:K, NhatKy_ViPham!E:E, "12_Toan_C", NhatKy_ViPham!F:F, B34, NhatKy_ViPham!H:H, "L08")</f>
        <v>0</v>
      </c>
      <c r="N34" s="6">
        <f>SUMIFS(NhatKy_ViPham!K:K, NhatKy_ViPham!E:E, "12_Toan_C", NhatKy_ViPham!F:F, B34, NhatKy_ViPham!H:H, "L09")</f>
        <v>0</v>
      </c>
      <c r="O34" s="6">
        <f>SUMIFS(NhatKy_ViPham!K:K, NhatKy_ViPham!E:E, "12_Toan_C", NhatKy_ViPham!F:F, B34, NhatKy_ViPham!H:H, "L10")</f>
        <v>0</v>
      </c>
      <c r="P34" s="12">
        <f>SUMIFS(NhatKy_ViPham!J:J, NhatKy_ViPham!E:E, "12_Toan_C", NhatKy_ViPham!F:F, B34)</f>
        <v>0</v>
      </c>
      <c r="Q34" s="13">
        <f>SUMIFS(NhatKy_ViPham!K:K, NhatKy_ViPham!E:E, "12_Toan_C", NhatKy_ViPham!F:F, B34)</f>
        <v>0</v>
      </c>
      <c r="R34" s="6">
        <f>100 + SUMIFS(NhatKy_ViPham!J:J, NhatKy_ViPham!E:E, "12_Toan_C", NhatKy_ViPham!F:F, B34, NhatKy_ViPham!C:C, "T1") - SUMIFS(NhatKy_ViPham!K:K, NhatKy_ViPham!E:E, "12_Toan_C", NhatKy_ViPham!F:F, B34, NhatKy_ViPham!C:C, "T1")</f>
        <v>100</v>
      </c>
      <c r="S34" s="6">
        <f>100 + SUMIFS(NhatKy_ViPham!J:J, NhatKy_ViPham!E:E, "12_Toan_C", NhatKy_ViPham!F:F, B34, NhatKy_ViPham!C:C, "T2") - SUMIFS(NhatKy_ViPham!K:K, NhatKy_ViPham!E:E, "12_Toan_C", NhatKy_ViPham!F:F, B34, NhatKy_ViPham!C:C, "T2")</f>
        <v>100</v>
      </c>
      <c r="T34" s="6">
        <f>100 + SUMIFS(NhatKy_ViPham!J:J, NhatKy_ViPham!E:E, "12_Toan_C", NhatKy_ViPham!F:F, B34, NhatKy_ViPham!C:C, "T3") - SUMIFS(NhatKy_ViPham!K:K, NhatKy_ViPham!E:E, "12_Toan_C", NhatKy_ViPham!F:F, B34, NhatKy_ViPham!C:C, "T3")</f>
        <v>100</v>
      </c>
      <c r="U34" s="6">
        <f>100 + SUMIFS(NhatKy_ViPham!J:J, NhatKy_ViPham!E:E, "12_Toan_C", NhatKy_ViPham!F:F, B34, NhatKy_ViPham!C:C, "T4") - SUMIFS(NhatKy_ViPham!K:K, NhatKy_ViPham!E:E, "12_Toan_C", NhatKy_ViPham!F:F, B34, NhatKy_ViPham!C:C, "T4")</f>
        <v>100</v>
      </c>
      <c r="V34" s="6">
        <f>100 + SUMIFS(NhatKy_ViPham!J:J, NhatKy_ViPham!E:E, "12_Toan_C", NhatKy_ViPham!F:F, B34, NhatKy_ViPham!C:C, "T5") - SUMIFS(NhatKy_ViPham!K:K, NhatKy_ViPham!E:E, "12_Toan_C", NhatKy_ViPham!F:F, B34, NhatKy_ViPham!C:C, "T5")</f>
        <v>100</v>
      </c>
      <c r="W34" s="6">
        <f>100 + SUMIFS(NhatKy_ViPham!J:J, NhatKy_ViPham!E:E, "12_Toan_C", NhatKy_ViPham!F:F, B34, NhatKy_ViPham!C:C, "T6") - SUMIFS(NhatKy_ViPham!K:K, NhatKy_ViPham!E:E, "12_Toan_C", NhatKy_ViPham!F:F, B34, NhatKy_ViPham!C:C, "T6")</f>
        <v>100</v>
      </c>
      <c r="X34" s="6">
        <f>100 + SUMIFS(NhatKy_ViPham!J:J, NhatKy_ViPham!E:E, "12_Toan_C", NhatKy_ViPham!F:F, B34, NhatKy_ViPham!C:C, "T7") - SUMIFS(NhatKy_ViPham!K:K, NhatKy_ViPham!E:E, "12_Toan_C", NhatKy_ViPham!F:F, B34, NhatKy_ViPham!C:C, "T7")</f>
        <v>100</v>
      </c>
      <c r="Y34" s="6">
        <f>100 + SUMIFS(NhatKy_ViPham!J:J, NhatKy_ViPham!E:E, "12_Toan_C", NhatKy_ViPham!F:F, B34, NhatKy_ViPham!C:C, "T8") - SUMIFS(NhatKy_ViPham!K:K, NhatKy_ViPham!E:E, "12_Toan_C", NhatKy_ViPham!F:F, B34, NhatKy_ViPham!C:C, "T8")</f>
        <v>100</v>
      </c>
      <c r="Z34" s="6">
        <f>100 + SUMIFS(NhatKy_ViPham!J:J, NhatKy_ViPham!E:E, "12_Toan_C", NhatKy_ViPham!F:F, B34, NhatKy_ViPham!C:C, "T9") - SUMIFS(NhatKy_ViPham!K:K, NhatKy_ViPham!E:E, "12_Toan_C", NhatKy_ViPham!F:F, B34, NhatKy_ViPham!C:C, "T9")</f>
        <v>100</v>
      </c>
      <c r="AA34" s="6">
        <f>100 + SUMIFS(NhatKy_ViPham!J:J, NhatKy_ViPham!E:E, "12_Toan_C", NhatKy_ViPham!F:F, B34, NhatKy_ViPham!C:C, "T10") - SUMIFS(NhatKy_ViPham!K:K, NhatKy_ViPham!E:E, "12_Toan_C", NhatKy_ViPham!F:F, B34, NhatKy_ViPham!C:C, "T10")</f>
        <v>100</v>
      </c>
      <c r="AB34" s="6">
        <f>100 + SUMIFS(NhatKy_ViPham!J:J, NhatKy_ViPham!E:E, "12_Toan_C", NhatKy_ViPham!F:F, B34, NhatKy_ViPham!C:C, "T11") - SUMIFS(NhatKy_ViPham!K:K, NhatKy_ViPham!E:E, "12_Toan_C", NhatKy_ViPham!F:F, B34, NhatKy_ViPham!C:C, "T11")</f>
        <v>100</v>
      </c>
      <c r="AC34" s="6">
        <f>100 + SUMIFS(NhatKy_ViPham!J:J, NhatKy_ViPham!E:E, "12_Toan_C", NhatKy_ViPham!F:F, B34, NhatKy_ViPham!C:C, "T12") - SUMIFS(NhatKy_ViPham!K:K, NhatKy_ViPham!E:E, "12_Toan_C", NhatKy_ViPham!F:F, B34, NhatKy_ViPham!C:C, "T12")</f>
        <v>100</v>
      </c>
      <c r="AD34" s="6">
        <f>100 + SUMIFS(NhatKy_ViPham!J:J, NhatKy_ViPham!E:E, "12_Toan_C", NhatKy_ViPham!F:F, B34, NhatKy_ViPham!C:C, "T13") - SUMIFS(NhatKy_ViPham!K:K, NhatKy_ViPham!E:E, "12_Toan_C", NhatKy_ViPham!F:F, B34, NhatKy_ViPham!C:C, "T13")</f>
        <v>100</v>
      </c>
      <c r="AE34" s="6">
        <f>100 + SUMIFS(NhatKy_ViPham!J:J, NhatKy_ViPham!E:E, "12_Toan_C", NhatKy_ViPham!F:F, B34, NhatKy_ViPham!C:C, "T14") - SUMIFS(NhatKy_ViPham!K:K, NhatKy_ViPham!E:E, "12_Toan_C", NhatKy_ViPham!F:F, B34, NhatKy_ViPham!C:C, "T14")</f>
        <v>100</v>
      </c>
      <c r="AF34" s="6">
        <f>100 + SUMIFS(NhatKy_ViPham!J:J, NhatKy_ViPham!E:E, "12_Toan_C", NhatKy_ViPham!F:F, B34, NhatKy_ViPham!C:C, "T15") - SUMIFS(NhatKy_ViPham!K:K, NhatKy_ViPham!E:E, "12_Toan_C", NhatKy_ViPham!F:F, B34, NhatKy_ViPham!C:C, "T15")</f>
        <v>100</v>
      </c>
      <c r="AG34" s="6">
        <f>100 + SUMIFS(NhatKy_ViPham!J:J, NhatKy_ViPham!E:E, "12_Toan_C", NhatKy_ViPham!F:F, B34, NhatKy_ViPham!C:C, "T16") - SUMIFS(NhatKy_ViPham!K:K, NhatKy_ViPham!E:E, "12_Toan_C", NhatKy_ViPham!F:F, B34, NhatKy_ViPham!C:C, "T16")</f>
        <v>100</v>
      </c>
      <c r="AH34" s="6">
        <f>100 + SUMIFS(NhatKy_ViPham!J:J, NhatKy_ViPham!E:E, "12_Toan_C", NhatKy_ViPham!F:F, B34, NhatKy_ViPham!C:C, "T17") - SUMIFS(NhatKy_ViPham!K:K, NhatKy_ViPham!E:E, "12_Toan_C", NhatKy_ViPham!F:F, B34, NhatKy_ViPham!C:C, "T17")</f>
        <v>100</v>
      </c>
      <c r="AI34" s="6">
        <f>100 + SUMIFS(NhatKy_ViPham!J:J, NhatKy_ViPham!E:E, "12_Toan_C", NhatKy_ViPham!F:F, B34, NhatKy_ViPham!C:C, "T18") - SUMIFS(NhatKy_ViPham!K:K, NhatKy_ViPham!E:E, "12_Toan_C", NhatKy_ViPham!F:F, B34, NhatKy_ViPham!C:C, "T18")</f>
        <v>100</v>
      </c>
      <c r="AJ34" s="6">
        <f>100 + SUMIFS(NhatKy_ViPham!J:J, NhatKy_ViPham!E:E, "12_Toan_C", NhatKy_ViPham!F:F, B34, NhatKy_ViPham!C:C, "T19") - SUMIFS(NhatKy_ViPham!K:K, NhatKy_ViPham!E:E, "12_Toan_C", NhatKy_ViPham!F:F, B34, NhatKy_ViPham!C:C, "T19")</f>
        <v>100</v>
      </c>
      <c r="AK34" s="6">
        <f>100 + SUMIFS(NhatKy_ViPham!J:J, NhatKy_ViPham!E:E, "12_Toan_C", NhatKy_ViPham!F:F, B34, NhatKy_ViPham!C:C, "T20") - SUMIFS(NhatKy_ViPham!K:K, NhatKy_ViPham!E:E, "12_Toan_C", NhatKy_ViPham!F:F, B34, NhatKy_ViPham!C:C, "T20")</f>
        <v>100</v>
      </c>
      <c r="AL34" s="6">
        <f>100 + SUMIFS(NhatKy_ViPham!J:J, NhatKy_ViPham!E:E, "12_Toan_C", NhatKy_ViPham!F:F, B34, NhatKy_ViPham!C:C, "T21") - SUMIFS(NhatKy_ViPham!K:K, NhatKy_ViPham!E:E, "12_Toan_C", NhatKy_ViPham!F:F, B34, NhatKy_ViPham!C:C, "T21")</f>
        <v>100</v>
      </c>
      <c r="AM34" s="6">
        <f>100 + SUMIFS(NhatKy_ViPham!J:J, NhatKy_ViPham!E:E, "12_Toan_C", NhatKy_ViPham!F:F, B34, NhatKy_ViPham!C:C, "T22") - SUMIFS(NhatKy_ViPham!K:K, NhatKy_ViPham!E:E, "12_Toan_C", NhatKy_ViPham!F:F, B34, NhatKy_ViPham!C:C, "T22")</f>
        <v>100</v>
      </c>
      <c r="AN34" s="6">
        <f>100 + SUMIFS(NhatKy_ViPham!J:J, NhatKy_ViPham!E:E, "12_Toan_C", NhatKy_ViPham!F:F, B34, NhatKy_ViPham!C:C, "T23") - SUMIFS(NhatKy_ViPham!K:K, NhatKy_ViPham!E:E, "12_Toan_C", NhatKy_ViPham!F:F, B34, NhatKy_ViPham!C:C, "T23")</f>
        <v>100</v>
      </c>
      <c r="AO34" s="6">
        <f>100 + SUMIFS(NhatKy_ViPham!J:J, NhatKy_ViPham!E:E, "12_Toan_C", NhatKy_ViPham!F:F, B34, NhatKy_ViPham!C:C, "T24") - SUMIFS(NhatKy_ViPham!K:K, NhatKy_ViPham!E:E, "12_Toan_C", NhatKy_ViPham!F:F, B34, NhatKy_ViPham!C:C, "T24")</f>
        <v>100</v>
      </c>
      <c r="AP34" s="6">
        <f>100 + SUMIFS(NhatKy_ViPham!J:J, NhatKy_ViPham!E:E, "12_Toan_C", NhatKy_ViPham!F:F, B34, NhatKy_ViPham!C:C, "T25") - SUMIFS(NhatKy_ViPham!K:K, NhatKy_ViPham!E:E, "12_Toan_C", NhatKy_ViPham!F:F, B34, NhatKy_ViPham!C:C, "T25")</f>
        <v>100</v>
      </c>
      <c r="AQ34" s="6">
        <f>100 + SUMIFS(NhatKy_ViPham!J:J, NhatKy_ViPham!E:E, "12_Toan_C", NhatKy_ViPham!F:F, B34, NhatKy_ViPham!C:C, "T26") - SUMIFS(NhatKy_ViPham!K:K, NhatKy_ViPham!E:E, "12_Toan_C", NhatKy_ViPham!F:F, B34, NhatKy_ViPham!C:C, "T26")</f>
        <v>100</v>
      </c>
      <c r="AR34" s="6">
        <f>100 + SUMIFS(NhatKy_ViPham!J:J, NhatKy_ViPham!E:E, "12_Toan_C", NhatKy_ViPham!F:F, B34, NhatKy_ViPham!C:C, "T27") - SUMIFS(NhatKy_ViPham!K:K, NhatKy_ViPham!E:E, "12_Toan_C", NhatKy_ViPham!F:F, B34, NhatKy_ViPham!C:C, "T27")</f>
        <v>100</v>
      </c>
      <c r="AS34" s="6">
        <f>100 + SUMIFS(NhatKy_ViPham!J:J, NhatKy_ViPham!E:E, "12_Toan_C", NhatKy_ViPham!F:F, B34, NhatKy_ViPham!C:C, "T28") - SUMIFS(NhatKy_ViPham!K:K, NhatKy_ViPham!E:E, "12_Toan_C", NhatKy_ViPham!F:F, B34, NhatKy_ViPham!C:C, "T28")</f>
        <v>100</v>
      </c>
      <c r="AT34" s="6">
        <f>100 + SUMIFS(NhatKy_ViPham!J:J, NhatKy_ViPham!E:E, "12_Toan_C", NhatKy_ViPham!F:F, B34, NhatKy_ViPham!C:C, "T29") - SUMIFS(NhatKy_ViPham!K:K, NhatKy_ViPham!E:E, "12_Toan_C", NhatKy_ViPham!F:F, B34, NhatKy_ViPham!C:C, "T29")</f>
        <v>100</v>
      </c>
      <c r="AU34" s="6">
        <f>100 + SUMIFS(NhatKy_ViPham!J:J, NhatKy_ViPham!E:E, "12_Toan_C", NhatKy_ViPham!F:F, B34, NhatKy_ViPham!C:C, "T30") - SUMIFS(NhatKy_ViPham!K:K, NhatKy_ViPham!E:E, "12_Toan_C", NhatKy_ViPham!F:F, B34, NhatKy_ViPham!C:C, "T30")</f>
        <v>100</v>
      </c>
      <c r="AV34" s="6">
        <f>100 + SUMIFS(NhatKy_ViPham!J:J, NhatKy_ViPham!E:E, "12_Toan_C", NhatKy_ViPham!F:F, B34, NhatKy_ViPham!C:C, "T31") - SUMIFS(NhatKy_ViPham!K:K, NhatKy_ViPham!E:E, "12_Toan_C", NhatKy_ViPham!F:F, B34, NhatKy_ViPham!C:C, "T31")</f>
        <v>100</v>
      </c>
      <c r="AW34" s="6">
        <f>100 + SUMIFS(NhatKy_ViPham!J:J, NhatKy_ViPham!E:E, "12_Toan_C", NhatKy_ViPham!F:F, B34, NhatKy_ViPham!C:C, "T32") - SUMIFS(NhatKy_ViPham!K:K, NhatKy_ViPham!E:E, "12_Toan_C", NhatKy_ViPham!F:F, B34, NhatKy_ViPham!C:C, "T32")</f>
        <v>100</v>
      </c>
      <c r="AX34" s="6">
        <f>100 + SUMIFS(NhatKy_ViPham!J:J, NhatKy_ViPham!E:E, "12_Toan_C", NhatKy_ViPham!F:F, B34, NhatKy_ViPham!C:C, "T33") - SUMIFS(NhatKy_ViPham!K:K, NhatKy_ViPham!E:E, "12_Toan_C", NhatKy_ViPham!F:F, B34, NhatKy_ViPham!C:C, "T33")</f>
        <v>100</v>
      </c>
      <c r="AY34" s="6">
        <f>100 + SUMIFS(NhatKy_ViPham!J:J, NhatKy_ViPham!E:E, "12_Toan_C", NhatKy_ViPham!F:F, B34, NhatKy_ViPham!C:C, "T34") - SUMIFS(NhatKy_ViPham!K:K, NhatKy_ViPham!E:E, "12_Toan_C", NhatKy_ViPham!F:F, B34, NhatKy_ViPham!C:C, "T34")</f>
        <v>100</v>
      </c>
      <c r="AZ34" s="6">
        <f>100 + SUMIFS(NhatKy_ViPham!J:J, NhatKy_ViPham!E:E, "12_Toan_C", NhatKy_ViPham!F:F, B34, NhatKy_ViPham!C:C, "T35") - SUMIFS(NhatKy_ViPham!K:K, NhatKy_ViPham!E:E, "12_Toan_C", NhatKy_ViPham!F:F, B34, NhatKy_ViPham!C:C, "T35")</f>
        <v>100</v>
      </c>
      <c r="BA34" s="12">
        <f t="shared" si="0"/>
        <v>100</v>
      </c>
      <c r="BB34" s="11" t="s">
        <v>430</v>
      </c>
      <c r="BC34" s="16" t="str">
        <f t="shared" si="1"/>
        <v>Tốt</v>
      </c>
      <c r="BD34" s="15" t="str">
        <f t="shared" si="2"/>
        <v>🟢 BÌNH THƯỜNG</v>
      </c>
    </row>
    <row r="35" spans="1:56" x14ac:dyDescent="0.25">
      <c r="A35" s="4">
        <v>27</v>
      </c>
      <c r="B35" s="10" t="s">
        <v>2376</v>
      </c>
      <c r="C35" s="4" t="s">
        <v>2308</v>
      </c>
      <c r="D35" s="4" t="s">
        <v>429</v>
      </c>
      <c r="E35" s="11" t="s">
        <v>430</v>
      </c>
      <c r="F35" s="7">
        <f>SUMIFS(NhatKy_ViPham!K:K, NhatKy_ViPham!E:E, "12_Toan_C", NhatKy_ViPham!F:F, B35, NhatKy_ViPham!H:H, "L01")</f>
        <v>0</v>
      </c>
      <c r="G35" s="7">
        <f>SUMIFS(NhatKy_ViPham!K:K, NhatKy_ViPham!E:E, "12_Toan_C", NhatKy_ViPham!F:F, B35, NhatKy_ViPham!H:H, "L02")</f>
        <v>0</v>
      </c>
      <c r="H35" s="7">
        <f>SUMIFS(NhatKy_ViPham!K:K, NhatKy_ViPham!E:E, "12_Toan_C", NhatKy_ViPham!F:F, B35, NhatKy_ViPham!H:H, "L03")</f>
        <v>0</v>
      </c>
      <c r="I35" s="7">
        <f>SUMIFS(NhatKy_ViPham!K:K, NhatKy_ViPham!E:E, "12_Toan_C", NhatKy_ViPham!F:F, B35, NhatKy_ViPham!H:H, "L04")</f>
        <v>0</v>
      </c>
      <c r="J35" s="7">
        <f>SUMIFS(NhatKy_ViPham!K:K, NhatKy_ViPham!E:E, "12_Toan_C", NhatKy_ViPham!F:F, B35, NhatKy_ViPham!H:H, "L05")</f>
        <v>0</v>
      </c>
      <c r="K35" s="7">
        <f>SUMIFS(NhatKy_ViPham!K:K, NhatKy_ViPham!E:E, "12_Toan_C", NhatKy_ViPham!F:F, B35, NhatKy_ViPham!H:H, "L06")</f>
        <v>0</v>
      </c>
      <c r="L35" s="7">
        <f>SUMIFS(NhatKy_ViPham!K:K, NhatKy_ViPham!E:E, "12_Toan_C", NhatKy_ViPham!F:F, B35, NhatKy_ViPham!H:H, "L07")</f>
        <v>0</v>
      </c>
      <c r="M35" s="7">
        <f>SUMIFS(NhatKy_ViPham!K:K, NhatKy_ViPham!E:E, "12_Toan_C", NhatKy_ViPham!F:F, B35, NhatKy_ViPham!H:H, "L08")</f>
        <v>0</v>
      </c>
      <c r="N35" s="7">
        <f>SUMIFS(NhatKy_ViPham!K:K, NhatKy_ViPham!E:E, "12_Toan_C", NhatKy_ViPham!F:F, B35, NhatKy_ViPham!H:H, "L09")</f>
        <v>0</v>
      </c>
      <c r="O35" s="7">
        <f>SUMIFS(NhatKy_ViPham!K:K, NhatKy_ViPham!E:E, "12_Toan_C", NhatKy_ViPham!F:F, B35, NhatKy_ViPham!H:H, "L10")</f>
        <v>0</v>
      </c>
      <c r="P35" s="12">
        <f>SUMIFS(NhatKy_ViPham!J:J, NhatKy_ViPham!E:E, "12_Toan_C", NhatKy_ViPham!F:F, B35)</f>
        <v>0</v>
      </c>
      <c r="Q35" s="13">
        <f>SUMIFS(NhatKy_ViPham!K:K, NhatKy_ViPham!E:E, "12_Toan_C", NhatKy_ViPham!F:F, B35)</f>
        <v>0</v>
      </c>
      <c r="R35" s="7">
        <f>100 + SUMIFS(NhatKy_ViPham!J:J, NhatKy_ViPham!E:E, "12_Toan_C", NhatKy_ViPham!F:F, B35, NhatKy_ViPham!C:C, "T1") - SUMIFS(NhatKy_ViPham!K:K, NhatKy_ViPham!E:E, "12_Toan_C", NhatKy_ViPham!F:F, B35, NhatKy_ViPham!C:C, "T1")</f>
        <v>100</v>
      </c>
      <c r="S35" s="7">
        <f>100 + SUMIFS(NhatKy_ViPham!J:J, NhatKy_ViPham!E:E, "12_Toan_C", NhatKy_ViPham!F:F, B35, NhatKy_ViPham!C:C, "T2") - SUMIFS(NhatKy_ViPham!K:K, NhatKy_ViPham!E:E, "12_Toan_C", NhatKy_ViPham!F:F, B35, NhatKy_ViPham!C:C, "T2")</f>
        <v>100</v>
      </c>
      <c r="T35" s="7">
        <f>100 + SUMIFS(NhatKy_ViPham!J:J, NhatKy_ViPham!E:E, "12_Toan_C", NhatKy_ViPham!F:F, B35, NhatKy_ViPham!C:C, "T3") - SUMIFS(NhatKy_ViPham!K:K, NhatKy_ViPham!E:E, "12_Toan_C", NhatKy_ViPham!F:F, B35, NhatKy_ViPham!C:C, "T3")</f>
        <v>100</v>
      </c>
      <c r="U35" s="7">
        <f>100 + SUMIFS(NhatKy_ViPham!J:J, NhatKy_ViPham!E:E, "12_Toan_C", NhatKy_ViPham!F:F, B35, NhatKy_ViPham!C:C, "T4") - SUMIFS(NhatKy_ViPham!K:K, NhatKy_ViPham!E:E, "12_Toan_C", NhatKy_ViPham!F:F, B35, NhatKy_ViPham!C:C, "T4")</f>
        <v>100</v>
      </c>
      <c r="V35" s="7">
        <f>100 + SUMIFS(NhatKy_ViPham!J:J, NhatKy_ViPham!E:E, "12_Toan_C", NhatKy_ViPham!F:F, B35, NhatKy_ViPham!C:C, "T5") - SUMIFS(NhatKy_ViPham!K:K, NhatKy_ViPham!E:E, "12_Toan_C", NhatKy_ViPham!F:F, B35, NhatKy_ViPham!C:C, "T5")</f>
        <v>100</v>
      </c>
      <c r="W35" s="7">
        <f>100 + SUMIFS(NhatKy_ViPham!J:J, NhatKy_ViPham!E:E, "12_Toan_C", NhatKy_ViPham!F:F, B35, NhatKy_ViPham!C:C, "T6") - SUMIFS(NhatKy_ViPham!K:K, NhatKy_ViPham!E:E, "12_Toan_C", NhatKy_ViPham!F:F, B35, NhatKy_ViPham!C:C, "T6")</f>
        <v>100</v>
      </c>
      <c r="X35" s="7">
        <f>100 + SUMIFS(NhatKy_ViPham!J:J, NhatKy_ViPham!E:E, "12_Toan_C", NhatKy_ViPham!F:F, B35, NhatKy_ViPham!C:C, "T7") - SUMIFS(NhatKy_ViPham!K:K, NhatKy_ViPham!E:E, "12_Toan_C", NhatKy_ViPham!F:F, B35, NhatKy_ViPham!C:C, "T7")</f>
        <v>100</v>
      </c>
      <c r="Y35" s="7">
        <f>100 + SUMIFS(NhatKy_ViPham!J:J, NhatKy_ViPham!E:E, "12_Toan_C", NhatKy_ViPham!F:F, B35, NhatKy_ViPham!C:C, "T8") - SUMIFS(NhatKy_ViPham!K:K, NhatKy_ViPham!E:E, "12_Toan_C", NhatKy_ViPham!F:F, B35, NhatKy_ViPham!C:C, "T8")</f>
        <v>100</v>
      </c>
      <c r="Z35" s="7">
        <f>100 + SUMIFS(NhatKy_ViPham!J:J, NhatKy_ViPham!E:E, "12_Toan_C", NhatKy_ViPham!F:F, B35, NhatKy_ViPham!C:C, "T9") - SUMIFS(NhatKy_ViPham!K:K, NhatKy_ViPham!E:E, "12_Toan_C", NhatKy_ViPham!F:F, B35, NhatKy_ViPham!C:C, "T9")</f>
        <v>100</v>
      </c>
      <c r="AA35" s="7">
        <f>100 + SUMIFS(NhatKy_ViPham!J:J, NhatKy_ViPham!E:E, "12_Toan_C", NhatKy_ViPham!F:F, B35, NhatKy_ViPham!C:C, "T10") - SUMIFS(NhatKy_ViPham!K:K, NhatKy_ViPham!E:E, "12_Toan_C", NhatKy_ViPham!F:F, B35, NhatKy_ViPham!C:C, "T10")</f>
        <v>100</v>
      </c>
      <c r="AB35" s="7">
        <f>100 + SUMIFS(NhatKy_ViPham!J:J, NhatKy_ViPham!E:E, "12_Toan_C", NhatKy_ViPham!F:F, B35, NhatKy_ViPham!C:C, "T11") - SUMIFS(NhatKy_ViPham!K:K, NhatKy_ViPham!E:E, "12_Toan_C", NhatKy_ViPham!F:F, B35, NhatKy_ViPham!C:C, "T11")</f>
        <v>100</v>
      </c>
      <c r="AC35" s="7">
        <f>100 + SUMIFS(NhatKy_ViPham!J:J, NhatKy_ViPham!E:E, "12_Toan_C", NhatKy_ViPham!F:F, B35, NhatKy_ViPham!C:C, "T12") - SUMIFS(NhatKy_ViPham!K:K, NhatKy_ViPham!E:E, "12_Toan_C", NhatKy_ViPham!F:F, B35, NhatKy_ViPham!C:C, "T12")</f>
        <v>100</v>
      </c>
      <c r="AD35" s="7">
        <f>100 + SUMIFS(NhatKy_ViPham!J:J, NhatKy_ViPham!E:E, "12_Toan_C", NhatKy_ViPham!F:F, B35, NhatKy_ViPham!C:C, "T13") - SUMIFS(NhatKy_ViPham!K:K, NhatKy_ViPham!E:E, "12_Toan_C", NhatKy_ViPham!F:F, B35, NhatKy_ViPham!C:C, "T13")</f>
        <v>100</v>
      </c>
      <c r="AE35" s="7">
        <f>100 + SUMIFS(NhatKy_ViPham!J:J, NhatKy_ViPham!E:E, "12_Toan_C", NhatKy_ViPham!F:F, B35, NhatKy_ViPham!C:C, "T14") - SUMIFS(NhatKy_ViPham!K:K, NhatKy_ViPham!E:E, "12_Toan_C", NhatKy_ViPham!F:F, B35, NhatKy_ViPham!C:C, "T14")</f>
        <v>100</v>
      </c>
      <c r="AF35" s="7">
        <f>100 + SUMIFS(NhatKy_ViPham!J:J, NhatKy_ViPham!E:E, "12_Toan_C", NhatKy_ViPham!F:F, B35, NhatKy_ViPham!C:C, "T15") - SUMIFS(NhatKy_ViPham!K:K, NhatKy_ViPham!E:E, "12_Toan_C", NhatKy_ViPham!F:F, B35, NhatKy_ViPham!C:C, "T15")</f>
        <v>100</v>
      </c>
      <c r="AG35" s="7">
        <f>100 + SUMIFS(NhatKy_ViPham!J:J, NhatKy_ViPham!E:E, "12_Toan_C", NhatKy_ViPham!F:F, B35, NhatKy_ViPham!C:C, "T16") - SUMIFS(NhatKy_ViPham!K:K, NhatKy_ViPham!E:E, "12_Toan_C", NhatKy_ViPham!F:F, B35, NhatKy_ViPham!C:C, "T16")</f>
        <v>100</v>
      </c>
      <c r="AH35" s="7">
        <f>100 + SUMIFS(NhatKy_ViPham!J:J, NhatKy_ViPham!E:E, "12_Toan_C", NhatKy_ViPham!F:F, B35, NhatKy_ViPham!C:C, "T17") - SUMIFS(NhatKy_ViPham!K:K, NhatKy_ViPham!E:E, "12_Toan_C", NhatKy_ViPham!F:F, B35, NhatKy_ViPham!C:C, "T17")</f>
        <v>100</v>
      </c>
      <c r="AI35" s="7">
        <f>100 + SUMIFS(NhatKy_ViPham!J:J, NhatKy_ViPham!E:E, "12_Toan_C", NhatKy_ViPham!F:F, B35, NhatKy_ViPham!C:C, "T18") - SUMIFS(NhatKy_ViPham!K:K, NhatKy_ViPham!E:E, "12_Toan_C", NhatKy_ViPham!F:F, B35, NhatKy_ViPham!C:C, "T18")</f>
        <v>100</v>
      </c>
      <c r="AJ35" s="7">
        <f>100 + SUMIFS(NhatKy_ViPham!J:J, NhatKy_ViPham!E:E, "12_Toan_C", NhatKy_ViPham!F:F, B35, NhatKy_ViPham!C:C, "T19") - SUMIFS(NhatKy_ViPham!K:K, NhatKy_ViPham!E:E, "12_Toan_C", NhatKy_ViPham!F:F, B35, NhatKy_ViPham!C:C, "T19")</f>
        <v>100</v>
      </c>
      <c r="AK35" s="7">
        <f>100 + SUMIFS(NhatKy_ViPham!J:J, NhatKy_ViPham!E:E, "12_Toan_C", NhatKy_ViPham!F:F, B35, NhatKy_ViPham!C:C, "T20") - SUMIFS(NhatKy_ViPham!K:K, NhatKy_ViPham!E:E, "12_Toan_C", NhatKy_ViPham!F:F, B35, NhatKy_ViPham!C:C, "T20")</f>
        <v>100</v>
      </c>
      <c r="AL35" s="7">
        <f>100 + SUMIFS(NhatKy_ViPham!J:J, NhatKy_ViPham!E:E, "12_Toan_C", NhatKy_ViPham!F:F, B35, NhatKy_ViPham!C:C, "T21") - SUMIFS(NhatKy_ViPham!K:K, NhatKy_ViPham!E:E, "12_Toan_C", NhatKy_ViPham!F:F, B35, NhatKy_ViPham!C:C, "T21")</f>
        <v>100</v>
      </c>
      <c r="AM35" s="7">
        <f>100 + SUMIFS(NhatKy_ViPham!J:J, NhatKy_ViPham!E:E, "12_Toan_C", NhatKy_ViPham!F:F, B35, NhatKy_ViPham!C:C, "T22") - SUMIFS(NhatKy_ViPham!K:K, NhatKy_ViPham!E:E, "12_Toan_C", NhatKy_ViPham!F:F, B35, NhatKy_ViPham!C:C, "T22")</f>
        <v>100</v>
      </c>
      <c r="AN35" s="7">
        <f>100 + SUMIFS(NhatKy_ViPham!J:J, NhatKy_ViPham!E:E, "12_Toan_C", NhatKy_ViPham!F:F, B35, NhatKy_ViPham!C:C, "T23") - SUMIFS(NhatKy_ViPham!K:K, NhatKy_ViPham!E:E, "12_Toan_C", NhatKy_ViPham!F:F, B35, NhatKy_ViPham!C:C, "T23")</f>
        <v>100</v>
      </c>
      <c r="AO35" s="7">
        <f>100 + SUMIFS(NhatKy_ViPham!J:J, NhatKy_ViPham!E:E, "12_Toan_C", NhatKy_ViPham!F:F, B35, NhatKy_ViPham!C:C, "T24") - SUMIFS(NhatKy_ViPham!K:K, NhatKy_ViPham!E:E, "12_Toan_C", NhatKy_ViPham!F:F, B35, NhatKy_ViPham!C:C, "T24")</f>
        <v>100</v>
      </c>
      <c r="AP35" s="7">
        <f>100 + SUMIFS(NhatKy_ViPham!J:J, NhatKy_ViPham!E:E, "12_Toan_C", NhatKy_ViPham!F:F, B35, NhatKy_ViPham!C:C, "T25") - SUMIFS(NhatKy_ViPham!K:K, NhatKy_ViPham!E:E, "12_Toan_C", NhatKy_ViPham!F:F, B35, NhatKy_ViPham!C:C, "T25")</f>
        <v>100</v>
      </c>
      <c r="AQ35" s="7">
        <f>100 + SUMIFS(NhatKy_ViPham!J:J, NhatKy_ViPham!E:E, "12_Toan_C", NhatKy_ViPham!F:F, B35, NhatKy_ViPham!C:C, "T26") - SUMIFS(NhatKy_ViPham!K:K, NhatKy_ViPham!E:E, "12_Toan_C", NhatKy_ViPham!F:F, B35, NhatKy_ViPham!C:C, "T26")</f>
        <v>100</v>
      </c>
      <c r="AR35" s="7">
        <f>100 + SUMIFS(NhatKy_ViPham!J:J, NhatKy_ViPham!E:E, "12_Toan_C", NhatKy_ViPham!F:F, B35, NhatKy_ViPham!C:C, "T27") - SUMIFS(NhatKy_ViPham!K:K, NhatKy_ViPham!E:E, "12_Toan_C", NhatKy_ViPham!F:F, B35, NhatKy_ViPham!C:C, "T27")</f>
        <v>100</v>
      </c>
      <c r="AS35" s="7">
        <f>100 + SUMIFS(NhatKy_ViPham!J:J, NhatKy_ViPham!E:E, "12_Toan_C", NhatKy_ViPham!F:F, B35, NhatKy_ViPham!C:C, "T28") - SUMIFS(NhatKy_ViPham!K:K, NhatKy_ViPham!E:E, "12_Toan_C", NhatKy_ViPham!F:F, B35, NhatKy_ViPham!C:C, "T28")</f>
        <v>100</v>
      </c>
      <c r="AT35" s="7">
        <f>100 + SUMIFS(NhatKy_ViPham!J:J, NhatKy_ViPham!E:E, "12_Toan_C", NhatKy_ViPham!F:F, B35, NhatKy_ViPham!C:C, "T29") - SUMIFS(NhatKy_ViPham!K:K, NhatKy_ViPham!E:E, "12_Toan_C", NhatKy_ViPham!F:F, B35, NhatKy_ViPham!C:C, "T29")</f>
        <v>100</v>
      </c>
      <c r="AU35" s="7">
        <f>100 + SUMIFS(NhatKy_ViPham!J:J, NhatKy_ViPham!E:E, "12_Toan_C", NhatKy_ViPham!F:F, B35, NhatKy_ViPham!C:C, "T30") - SUMIFS(NhatKy_ViPham!K:K, NhatKy_ViPham!E:E, "12_Toan_C", NhatKy_ViPham!F:F, B35, NhatKy_ViPham!C:C, "T30")</f>
        <v>100</v>
      </c>
      <c r="AV35" s="7">
        <f>100 + SUMIFS(NhatKy_ViPham!J:J, NhatKy_ViPham!E:E, "12_Toan_C", NhatKy_ViPham!F:F, B35, NhatKy_ViPham!C:C, "T31") - SUMIFS(NhatKy_ViPham!K:K, NhatKy_ViPham!E:E, "12_Toan_C", NhatKy_ViPham!F:F, B35, NhatKy_ViPham!C:C, "T31")</f>
        <v>100</v>
      </c>
      <c r="AW35" s="7">
        <f>100 + SUMIFS(NhatKy_ViPham!J:J, NhatKy_ViPham!E:E, "12_Toan_C", NhatKy_ViPham!F:F, B35, NhatKy_ViPham!C:C, "T32") - SUMIFS(NhatKy_ViPham!K:K, NhatKy_ViPham!E:E, "12_Toan_C", NhatKy_ViPham!F:F, B35, NhatKy_ViPham!C:C, "T32")</f>
        <v>100</v>
      </c>
      <c r="AX35" s="7">
        <f>100 + SUMIFS(NhatKy_ViPham!J:J, NhatKy_ViPham!E:E, "12_Toan_C", NhatKy_ViPham!F:F, B35, NhatKy_ViPham!C:C, "T33") - SUMIFS(NhatKy_ViPham!K:K, NhatKy_ViPham!E:E, "12_Toan_C", NhatKy_ViPham!F:F, B35, NhatKy_ViPham!C:C, "T33")</f>
        <v>100</v>
      </c>
      <c r="AY35" s="7">
        <f>100 + SUMIFS(NhatKy_ViPham!J:J, NhatKy_ViPham!E:E, "12_Toan_C", NhatKy_ViPham!F:F, B35, NhatKy_ViPham!C:C, "T34") - SUMIFS(NhatKy_ViPham!K:K, NhatKy_ViPham!E:E, "12_Toan_C", NhatKy_ViPham!F:F, B35, NhatKy_ViPham!C:C, "T34")</f>
        <v>100</v>
      </c>
      <c r="AZ35" s="7">
        <f>100 + SUMIFS(NhatKy_ViPham!J:J, NhatKy_ViPham!E:E, "12_Toan_C", NhatKy_ViPham!F:F, B35, NhatKy_ViPham!C:C, "T35") - SUMIFS(NhatKy_ViPham!K:K, NhatKy_ViPham!E:E, "12_Toan_C", NhatKy_ViPham!F:F, B35, NhatKy_ViPham!C:C, "T35")</f>
        <v>100</v>
      </c>
      <c r="BA35" s="12">
        <f t="shared" si="0"/>
        <v>100</v>
      </c>
      <c r="BB35" s="11" t="s">
        <v>430</v>
      </c>
      <c r="BC35" s="14" t="str">
        <f t="shared" si="1"/>
        <v>Tốt</v>
      </c>
      <c r="BD35" s="10" t="str">
        <f t="shared" si="2"/>
        <v>🟢 BÌNH THƯỜNG</v>
      </c>
    </row>
    <row r="36" spans="1:56" x14ac:dyDescent="0.25">
      <c r="A36" s="5">
        <v>28</v>
      </c>
      <c r="B36" s="15" t="s">
        <v>2377</v>
      </c>
      <c r="C36" s="5" t="s">
        <v>2378</v>
      </c>
      <c r="D36" s="5" t="s">
        <v>429</v>
      </c>
      <c r="E36" s="11" t="s">
        <v>430</v>
      </c>
      <c r="F36" s="6">
        <f>SUMIFS(NhatKy_ViPham!K:K, NhatKy_ViPham!E:E, "12_Toan_C", NhatKy_ViPham!F:F, B36, NhatKy_ViPham!H:H, "L01")</f>
        <v>0</v>
      </c>
      <c r="G36" s="6">
        <f>SUMIFS(NhatKy_ViPham!K:K, NhatKy_ViPham!E:E, "12_Toan_C", NhatKy_ViPham!F:F, B36, NhatKy_ViPham!H:H, "L02")</f>
        <v>0</v>
      </c>
      <c r="H36" s="6">
        <f>SUMIFS(NhatKy_ViPham!K:K, NhatKy_ViPham!E:E, "12_Toan_C", NhatKy_ViPham!F:F, B36, NhatKy_ViPham!H:H, "L03")</f>
        <v>0</v>
      </c>
      <c r="I36" s="6">
        <f>SUMIFS(NhatKy_ViPham!K:K, NhatKy_ViPham!E:E, "12_Toan_C", NhatKy_ViPham!F:F, B36, NhatKy_ViPham!H:H, "L04")</f>
        <v>0</v>
      </c>
      <c r="J36" s="6">
        <f>SUMIFS(NhatKy_ViPham!K:K, NhatKy_ViPham!E:E, "12_Toan_C", NhatKy_ViPham!F:F, B36, NhatKy_ViPham!H:H, "L05")</f>
        <v>0</v>
      </c>
      <c r="K36" s="6">
        <f>SUMIFS(NhatKy_ViPham!K:K, NhatKy_ViPham!E:E, "12_Toan_C", NhatKy_ViPham!F:F, B36, NhatKy_ViPham!H:H, "L06")</f>
        <v>0</v>
      </c>
      <c r="L36" s="6">
        <f>SUMIFS(NhatKy_ViPham!K:K, NhatKy_ViPham!E:E, "12_Toan_C", NhatKy_ViPham!F:F, B36, NhatKy_ViPham!H:H, "L07")</f>
        <v>0</v>
      </c>
      <c r="M36" s="6">
        <f>SUMIFS(NhatKy_ViPham!K:K, NhatKy_ViPham!E:E, "12_Toan_C", NhatKy_ViPham!F:F, B36, NhatKy_ViPham!H:H, "L08")</f>
        <v>0</v>
      </c>
      <c r="N36" s="6">
        <f>SUMIFS(NhatKy_ViPham!K:K, NhatKy_ViPham!E:E, "12_Toan_C", NhatKy_ViPham!F:F, B36, NhatKy_ViPham!H:H, "L09")</f>
        <v>0</v>
      </c>
      <c r="O36" s="6">
        <f>SUMIFS(NhatKy_ViPham!K:K, NhatKy_ViPham!E:E, "12_Toan_C", NhatKy_ViPham!F:F, B36, NhatKy_ViPham!H:H, "L10")</f>
        <v>0</v>
      </c>
      <c r="P36" s="12">
        <f>SUMIFS(NhatKy_ViPham!J:J, NhatKy_ViPham!E:E, "12_Toan_C", NhatKy_ViPham!F:F, B36)</f>
        <v>0</v>
      </c>
      <c r="Q36" s="13">
        <f>SUMIFS(NhatKy_ViPham!K:K, NhatKy_ViPham!E:E, "12_Toan_C", NhatKy_ViPham!F:F, B36)</f>
        <v>0</v>
      </c>
      <c r="R36" s="6">
        <f>100 + SUMIFS(NhatKy_ViPham!J:J, NhatKy_ViPham!E:E, "12_Toan_C", NhatKy_ViPham!F:F, B36, NhatKy_ViPham!C:C, "T1") - SUMIFS(NhatKy_ViPham!K:K, NhatKy_ViPham!E:E, "12_Toan_C", NhatKy_ViPham!F:F, B36, NhatKy_ViPham!C:C, "T1")</f>
        <v>100</v>
      </c>
      <c r="S36" s="6">
        <f>100 + SUMIFS(NhatKy_ViPham!J:J, NhatKy_ViPham!E:E, "12_Toan_C", NhatKy_ViPham!F:F, B36, NhatKy_ViPham!C:C, "T2") - SUMIFS(NhatKy_ViPham!K:K, NhatKy_ViPham!E:E, "12_Toan_C", NhatKy_ViPham!F:F, B36, NhatKy_ViPham!C:C, "T2")</f>
        <v>100</v>
      </c>
      <c r="T36" s="6">
        <f>100 + SUMIFS(NhatKy_ViPham!J:J, NhatKy_ViPham!E:E, "12_Toan_C", NhatKy_ViPham!F:F, B36, NhatKy_ViPham!C:C, "T3") - SUMIFS(NhatKy_ViPham!K:K, NhatKy_ViPham!E:E, "12_Toan_C", NhatKy_ViPham!F:F, B36, NhatKy_ViPham!C:C, "T3")</f>
        <v>100</v>
      </c>
      <c r="U36" s="6">
        <f>100 + SUMIFS(NhatKy_ViPham!J:J, NhatKy_ViPham!E:E, "12_Toan_C", NhatKy_ViPham!F:F, B36, NhatKy_ViPham!C:C, "T4") - SUMIFS(NhatKy_ViPham!K:K, NhatKy_ViPham!E:E, "12_Toan_C", NhatKy_ViPham!F:F, B36, NhatKy_ViPham!C:C, "T4")</f>
        <v>100</v>
      </c>
      <c r="V36" s="6">
        <f>100 + SUMIFS(NhatKy_ViPham!J:J, NhatKy_ViPham!E:E, "12_Toan_C", NhatKy_ViPham!F:F, B36, NhatKy_ViPham!C:C, "T5") - SUMIFS(NhatKy_ViPham!K:K, NhatKy_ViPham!E:E, "12_Toan_C", NhatKy_ViPham!F:F, B36, NhatKy_ViPham!C:C, "T5")</f>
        <v>100</v>
      </c>
      <c r="W36" s="6">
        <f>100 + SUMIFS(NhatKy_ViPham!J:J, NhatKy_ViPham!E:E, "12_Toan_C", NhatKy_ViPham!F:F, B36, NhatKy_ViPham!C:C, "T6") - SUMIFS(NhatKy_ViPham!K:K, NhatKy_ViPham!E:E, "12_Toan_C", NhatKy_ViPham!F:F, B36, NhatKy_ViPham!C:C, "T6")</f>
        <v>100</v>
      </c>
      <c r="X36" s="6">
        <f>100 + SUMIFS(NhatKy_ViPham!J:J, NhatKy_ViPham!E:E, "12_Toan_C", NhatKy_ViPham!F:F, B36, NhatKy_ViPham!C:C, "T7") - SUMIFS(NhatKy_ViPham!K:K, NhatKy_ViPham!E:E, "12_Toan_C", NhatKy_ViPham!F:F, B36, NhatKy_ViPham!C:C, "T7")</f>
        <v>100</v>
      </c>
      <c r="Y36" s="6">
        <f>100 + SUMIFS(NhatKy_ViPham!J:J, NhatKy_ViPham!E:E, "12_Toan_C", NhatKy_ViPham!F:F, B36, NhatKy_ViPham!C:C, "T8") - SUMIFS(NhatKy_ViPham!K:K, NhatKy_ViPham!E:E, "12_Toan_C", NhatKy_ViPham!F:F, B36, NhatKy_ViPham!C:C, "T8")</f>
        <v>100</v>
      </c>
      <c r="Z36" s="6">
        <f>100 + SUMIFS(NhatKy_ViPham!J:J, NhatKy_ViPham!E:E, "12_Toan_C", NhatKy_ViPham!F:F, B36, NhatKy_ViPham!C:C, "T9") - SUMIFS(NhatKy_ViPham!K:K, NhatKy_ViPham!E:E, "12_Toan_C", NhatKy_ViPham!F:F, B36, NhatKy_ViPham!C:C, "T9")</f>
        <v>100</v>
      </c>
      <c r="AA36" s="6">
        <f>100 + SUMIFS(NhatKy_ViPham!J:J, NhatKy_ViPham!E:E, "12_Toan_C", NhatKy_ViPham!F:F, B36, NhatKy_ViPham!C:C, "T10") - SUMIFS(NhatKy_ViPham!K:K, NhatKy_ViPham!E:E, "12_Toan_C", NhatKy_ViPham!F:F, B36, NhatKy_ViPham!C:C, "T10")</f>
        <v>100</v>
      </c>
      <c r="AB36" s="6">
        <f>100 + SUMIFS(NhatKy_ViPham!J:J, NhatKy_ViPham!E:E, "12_Toan_C", NhatKy_ViPham!F:F, B36, NhatKy_ViPham!C:C, "T11") - SUMIFS(NhatKy_ViPham!K:K, NhatKy_ViPham!E:E, "12_Toan_C", NhatKy_ViPham!F:F, B36, NhatKy_ViPham!C:C, "T11")</f>
        <v>100</v>
      </c>
      <c r="AC36" s="6">
        <f>100 + SUMIFS(NhatKy_ViPham!J:J, NhatKy_ViPham!E:E, "12_Toan_C", NhatKy_ViPham!F:F, B36, NhatKy_ViPham!C:C, "T12") - SUMIFS(NhatKy_ViPham!K:K, NhatKy_ViPham!E:E, "12_Toan_C", NhatKy_ViPham!F:F, B36, NhatKy_ViPham!C:C, "T12")</f>
        <v>100</v>
      </c>
      <c r="AD36" s="6">
        <f>100 + SUMIFS(NhatKy_ViPham!J:J, NhatKy_ViPham!E:E, "12_Toan_C", NhatKy_ViPham!F:F, B36, NhatKy_ViPham!C:C, "T13") - SUMIFS(NhatKy_ViPham!K:K, NhatKy_ViPham!E:E, "12_Toan_C", NhatKy_ViPham!F:F, B36, NhatKy_ViPham!C:C, "T13")</f>
        <v>100</v>
      </c>
      <c r="AE36" s="6">
        <f>100 + SUMIFS(NhatKy_ViPham!J:J, NhatKy_ViPham!E:E, "12_Toan_C", NhatKy_ViPham!F:F, B36, NhatKy_ViPham!C:C, "T14") - SUMIFS(NhatKy_ViPham!K:K, NhatKy_ViPham!E:E, "12_Toan_C", NhatKy_ViPham!F:F, B36, NhatKy_ViPham!C:C, "T14")</f>
        <v>100</v>
      </c>
      <c r="AF36" s="6">
        <f>100 + SUMIFS(NhatKy_ViPham!J:J, NhatKy_ViPham!E:E, "12_Toan_C", NhatKy_ViPham!F:F, B36, NhatKy_ViPham!C:C, "T15") - SUMIFS(NhatKy_ViPham!K:K, NhatKy_ViPham!E:E, "12_Toan_C", NhatKy_ViPham!F:F, B36, NhatKy_ViPham!C:C, "T15")</f>
        <v>100</v>
      </c>
      <c r="AG36" s="6">
        <f>100 + SUMIFS(NhatKy_ViPham!J:J, NhatKy_ViPham!E:E, "12_Toan_C", NhatKy_ViPham!F:F, B36, NhatKy_ViPham!C:C, "T16") - SUMIFS(NhatKy_ViPham!K:K, NhatKy_ViPham!E:E, "12_Toan_C", NhatKy_ViPham!F:F, B36, NhatKy_ViPham!C:C, "T16")</f>
        <v>100</v>
      </c>
      <c r="AH36" s="6">
        <f>100 + SUMIFS(NhatKy_ViPham!J:J, NhatKy_ViPham!E:E, "12_Toan_C", NhatKy_ViPham!F:F, B36, NhatKy_ViPham!C:C, "T17") - SUMIFS(NhatKy_ViPham!K:K, NhatKy_ViPham!E:E, "12_Toan_C", NhatKy_ViPham!F:F, B36, NhatKy_ViPham!C:C, "T17")</f>
        <v>100</v>
      </c>
      <c r="AI36" s="6">
        <f>100 + SUMIFS(NhatKy_ViPham!J:J, NhatKy_ViPham!E:E, "12_Toan_C", NhatKy_ViPham!F:F, B36, NhatKy_ViPham!C:C, "T18") - SUMIFS(NhatKy_ViPham!K:K, NhatKy_ViPham!E:E, "12_Toan_C", NhatKy_ViPham!F:F, B36, NhatKy_ViPham!C:C, "T18")</f>
        <v>100</v>
      </c>
      <c r="AJ36" s="6">
        <f>100 + SUMIFS(NhatKy_ViPham!J:J, NhatKy_ViPham!E:E, "12_Toan_C", NhatKy_ViPham!F:F, B36, NhatKy_ViPham!C:C, "T19") - SUMIFS(NhatKy_ViPham!K:K, NhatKy_ViPham!E:E, "12_Toan_C", NhatKy_ViPham!F:F, B36, NhatKy_ViPham!C:C, "T19")</f>
        <v>100</v>
      </c>
      <c r="AK36" s="6">
        <f>100 + SUMIFS(NhatKy_ViPham!J:J, NhatKy_ViPham!E:E, "12_Toan_C", NhatKy_ViPham!F:F, B36, NhatKy_ViPham!C:C, "T20") - SUMIFS(NhatKy_ViPham!K:K, NhatKy_ViPham!E:E, "12_Toan_C", NhatKy_ViPham!F:F, B36, NhatKy_ViPham!C:C, "T20")</f>
        <v>100</v>
      </c>
      <c r="AL36" s="6">
        <f>100 + SUMIFS(NhatKy_ViPham!J:J, NhatKy_ViPham!E:E, "12_Toan_C", NhatKy_ViPham!F:F, B36, NhatKy_ViPham!C:C, "T21") - SUMIFS(NhatKy_ViPham!K:K, NhatKy_ViPham!E:E, "12_Toan_C", NhatKy_ViPham!F:F, B36, NhatKy_ViPham!C:C, "T21")</f>
        <v>100</v>
      </c>
      <c r="AM36" s="6">
        <f>100 + SUMIFS(NhatKy_ViPham!J:J, NhatKy_ViPham!E:E, "12_Toan_C", NhatKy_ViPham!F:F, B36, NhatKy_ViPham!C:C, "T22") - SUMIFS(NhatKy_ViPham!K:K, NhatKy_ViPham!E:E, "12_Toan_C", NhatKy_ViPham!F:F, B36, NhatKy_ViPham!C:C, "T22")</f>
        <v>100</v>
      </c>
      <c r="AN36" s="6">
        <f>100 + SUMIFS(NhatKy_ViPham!J:J, NhatKy_ViPham!E:E, "12_Toan_C", NhatKy_ViPham!F:F, B36, NhatKy_ViPham!C:C, "T23") - SUMIFS(NhatKy_ViPham!K:K, NhatKy_ViPham!E:E, "12_Toan_C", NhatKy_ViPham!F:F, B36, NhatKy_ViPham!C:C, "T23")</f>
        <v>100</v>
      </c>
      <c r="AO36" s="6">
        <f>100 + SUMIFS(NhatKy_ViPham!J:J, NhatKy_ViPham!E:E, "12_Toan_C", NhatKy_ViPham!F:F, B36, NhatKy_ViPham!C:C, "T24") - SUMIFS(NhatKy_ViPham!K:K, NhatKy_ViPham!E:E, "12_Toan_C", NhatKy_ViPham!F:F, B36, NhatKy_ViPham!C:C, "T24")</f>
        <v>100</v>
      </c>
      <c r="AP36" s="6">
        <f>100 + SUMIFS(NhatKy_ViPham!J:J, NhatKy_ViPham!E:E, "12_Toan_C", NhatKy_ViPham!F:F, B36, NhatKy_ViPham!C:C, "T25") - SUMIFS(NhatKy_ViPham!K:K, NhatKy_ViPham!E:E, "12_Toan_C", NhatKy_ViPham!F:F, B36, NhatKy_ViPham!C:C, "T25")</f>
        <v>100</v>
      </c>
      <c r="AQ36" s="6">
        <f>100 + SUMIFS(NhatKy_ViPham!J:J, NhatKy_ViPham!E:E, "12_Toan_C", NhatKy_ViPham!F:F, B36, NhatKy_ViPham!C:C, "T26") - SUMIFS(NhatKy_ViPham!K:K, NhatKy_ViPham!E:E, "12_Toan_C", NhatKy_ViPham!F:F, B36, NhatKy_ViPham!C:C, "T26")</f>
        <v>100</v>
      </c>
      <c r="AR36" s="6">
        <f>100 + SUMIFS(NhatKy_ViPham!J:J, NhatKy_ViPham!E:E, "12_Toan_C", NhatKy_ViPham!F:F, B36, NhatKy_ViPham!C:C, "T27") - SUMIFS(NhatKy_ViPham!K:K, NhatKy_ViPham!E:E, "12_Toan_C", NhatKy_ViPham!F:F, B36, NhatKy_ViPham!C:C, "T27")</f>
        <v>100</v>
      </c>
      <c r="AS36" s="6">
        <f>100 + SUMIFS(NhatKy_ViPham!J:J, NhatKy_ViPham!E:E, "12_Toan_C", NhatKy_ViPham!F:F, B36, NhatKy_ViPham!C:C, "T28") - SUMIFS(NhatKy_ViPham!K:K, NhatKy_ViPham!E:E, "12_Toan_C", NhatKy_ViPham!F:F, B36, NhatKy_ViPham!C:C, "T28")</f>
        <v>100</v>
      </c>
      <c r="AT36" s="6">
        <f>100 + SUMIFS(NhatKy_ViPham!J:J, NhatKy_ViPham!E:E, "12_Toan_C", NhatKy_ViPham!F:F, B36, NhatKy_ViPham!C:C, "T29") - SUMIFS(NhatKy_ViPham!K:K, NhatKy_ViPham!E:E, "12_Toan_C", NhatKy_ViPham!F:F, B36, NhatKy_ViPham!C:C, "T29")</f>
        <v>100</v>
      </c>
      <c r="AU36" s="6">
        <f>100 + SUMIFS(NhatKy_ViPham!J:J, NhatKy_ViPham!E:E, "12_Toan_C", NhatKy_ViPham!F:F, B36, NhatKy_ViPham!C:C, "T30") - SUMIFS(NhatKy_ViPham!K:K, NhatKy_ViPham!E:E, "12_Toan_C", NhatKy_ViPham!F:F, B36, NhatKy_ViPham!C:C, "T30")</f>
        <v>100</v>
      </c>
      <c r="AV36" s="6">
        <f>100 + SUMIFS(NhatKy_ViPham!J:J, NhatKy_ViPham!E:E, "12_Toan_C", NhatKy_ViPham!F:F, B36, NhatKy_ViPham!C:C, "T31") - SUMIFS(NhatKy_ViPham!K:K, NhatKy_ViPham!E:E, "12_Toan_C", NhatKy_ViPham!F:F, B36, NhatKy_ViPham!C:C, "T31")</f>
        <v>100</v>
      </c>
      <c r="AW36" s="6">
        <f>100 + SUMIFS(NhatKy_ViPham!J:J, NhatKy_ViPham!E:E, "12_Toan_C", NhatKy_ViPham!F:F, B36, NhatKy_ViPham!C:C, "T32") - SUMIFS(NhatKy_ViPham!K:K, NhatKy_ViPham!E:E, "12_Toan_C", NhatKy_ViPham!F:F, B36, NhatKy_ViPham!C:C, "T32")</f>
        <v>100</v>
      </c>
      <c r="AX36" s="6">
        <f>100 + SUMIFS(NhatKy_ViPham!J:J, NhatKy_ViPham!E:E, "12_Toan_C", NhatKy_ViPham!F:F, B36, NhatKy_ViPham!C:C, "T33") - SUMIFS(NhatKy_ViPham!K:K, NhatKy_ViPham!E:E, "12_Toan_C", NhatKy_ViPham!F:F, B36, NhatKy_ViPham!C:C, "T33")</f>
        <v>100</v>
      </c>
      <c r="AY36" s="6">
        <f>100 + SUMIFS(NhatKy_ViPham!J:J, NhatKy_ViPham!E:E, "12_Toan_C", NhatKy_ViPham!F:F, B36, NhatKy_ViPham!C:C, "T34") - SUMIFS(NhatKy_ViPham!K:K, NhatKy_ViPham!E:E, "12_Toan_C", NhatKy_ViPham!F:F, B36, NhatKy_ViPham!C:C, "T34")</f>
        <v>100</v>
      </c>
      <c r="AZ36" s="6">
        <f>100 + SUMIFS(NhatKy_ViPham!J:J, NhatKy_ViPham!E:E, "12_Toan_C", NhatKy_ViPham!F:F, B36, NhatKy_ViPham!C:C, "T35") - SUMIFS(NhatKy_ViPham!K:K, NhatKy_ViPham!E:E, "12_Toan_C", NhatKy_ViPham!F:F, B36, NhatKy_ViPham!C:C, "T35")</f>
        <v>100</v>
      </c>
      <c r="BA36" s="12">
        <f t="shared" si="0"/>
        <v>100</v>
      </c>
      <c r="BB36" s="11" t="s">
        <v>430</v>
      </c>
      <c r="BC36" s="16" t="str">
        <f t="shared" si="1"/>
        <v>Tốt</v>
      </c>
      <c r="BD36" s="15" t="str">
        <f t="shared" si="2"/>
        <v>🟢 BÌNH THƯỜNG</v>
      </c>
    </row>
    <row r="37" spans="1:56" x14ac:dyDescent="0.25">
      <c r="A37" s="4">
        <v>29</v>
      </c>
      <c r="B37" s="10" t="s">
        <v>2379</v>
      </c>
      <c r="C37" s="4" t="s">
        <v>2380</v>
      </c>
      <c r="D37" s="4" t="s">
        <v>429</v>
      </c>
      <c r="E37" s="11" t="s">
        <v>430</v>
      </c>
      <c r="F37" s="7">
        <f>SUMIFS(NhatKy_ViPham!K:K, NhatKy_ViPham!E:E, "12_Toan_C", NhatKy_ViPham!F:F, B37, NhatKy_ViPham!H:H, "L01")</f>
        <v>0</v>
      </c>
      <c r="G37" s="7">
        <f>SUMIFS(NhatKy_ViPham!K:K, NhatKy_ViPham!E:E, "12_Toan_C", NhatKy_ViPham!F:F, B37, NhatKy_ViPham!H:H, "L02")</f>
        <v>0</v>
      </c>
      <c r="H37" s="7">
        <f>SUMIFS(NhatKy_ViPham!K:K, NhatKy_ViPham!E:E, "12_Toan_C", NhatKy_ViPham!F:F, B37, NhatKy_ViPham!H:H, "L03")</f>
        <v>0</v>
      </c>
      <c r="I37" s="7">
        <f>SUMIFS(NhatKy_ViPham!K:K, NhatKy_ViPham!E:E, "12_Toan_C", NhatKy_ViPham!F:F, B37, NhatKy_ViPham!H:H, "L04")</f>
        <v>0</v>
      </c>
      <c r="J37" s="7">
        <f>SUMIFS(NhatKy_ViPham!K:K, NhatKy_ViPham!E:E, "12_Toan_C", NhatKy_ViPham!F:F, B37, NhatKy_ViPham!H:H, "L05")</f>
        <v>0</v>
      </c>
      <c r="K37" s="7">
        <f>SUMIFS(NhatKy_ViPham!K:K, NhatKy_ViPham!E:E, "12_Toan_C", NhatKy_ViPham!F:F, B37, NhatKy_ViPham!H:H, "L06")</f>
        <v>0</v>
      </c>
      <c r="L37" s="7">
        <f>SUMIFS(NhatKy_ViPham!K:K, NhatKy_ViPham!E:E, "12_Toan_C", NhatKy_ViPham!F:F, B37, NhatKy_ViPham!H:H, "L07")</f>
        <v>0</v>
      </c>
      <c r="M37" s="7">
        <f>SUMIFS(NhatKy_ViPham!K:K, NhatKy_ViPham!E:E, "12_Toan_C", NhatKy_ViPham!F:F, B37, NhatKy_ViPham!H:H, "L08")</f>
        <v>0</v>
      </c>
      <c r="N37" s="7">
        <f>SUMIFS(NhatKy_ViPham!K:K, NhatKy_ViPham!E:E, "12_Toan_C", NhatKy_ViPham!F:F, B37, NhatKy_ViPham!H:H, "L09")</f>
        <v>0</v>
      </c>
      <c r="O37" s="7">
        <f>SUMIFS(NhatKy_ViPham!K:K, NhatKy_ViPham!E:E, "12_Toan_C", NhatKy_ViPham!F:F, B37, NhatKy_ViPham!H:H, "L10")</f>
        <v>0</v>
      </c>
      <c r="P37" s="12">
        <f>SUMIFS(NhatKy_ViPham!J:J, NhatKy_ViPham!E:E, "12_Toan_C", NhatKy_ViPham!F:F, B37)</f>
        <v>0</v>
      </c>
      <c r="Q37" s="13">
        <f>SUMIFS(NhatKy_ViPham!K:K, NhatKy_ViPham!E:E, "12_Toan_C", NhatKy_ViPham!F:F, B37)</f>
        <v>0</v>
      </c>
      <c r="R37" s="7">
        <f>100 + SUMIFS(NhatKy_ViPham!J:J, NhatKy_ViPham!E:E, "12_Toan_C", NhatKy_ViPham!F:F, B37, NhatKy_ViPham!C:C, "T1") - SUMIFS(NhatKy_ViPham!K:K, NhatKy_ViPham!E:E, "12_Toan_C", NhatKy_ViPham!F:F, B37, NhatKy_ViPham!C:C, "T1")</f>
        <v>100</v>
      </c>
      <c r="S37" s="7">
        <f>100 + SUMIFS(NhatKy_ViPham!J:J, NhatKy_ViPham!E:E, "12_Toan_C", NhatKy_ViPham!F:F, B37, NhatKy_ViPham!C:C, "T2") - SUMIFS(NhatKy_ViPham!K:K, NhatKy_ViPham!E:E, "12_Toan_C", NhatKy_ViPham!F:F, B37, NhatKy_ViPham!C:C, "T2")</f>
        <v>100</v>
      </c>
      <c r="T37" s="7">
        <f>100 + SUMIFS(NhatKy_ViPham!J:J, NhatKy_ViPham!E:E, "12_Toan_C", NhatKy_ViPham!F:F, B37, NhatKy_ViPham!C:C, "T3") - SUMIFS(NhatKy_ViPham!K:K, NhatKy_ViPham!E:E, "12_Toan_C", NhatKy_ViPham!F:F, B37, NhatKy_ViPham!C:C, "T3")</f>
        <v>100</v>
      </c>
      <c r="U37" s="7">
        <f>100 + SUMIFS(NhatKy_ViPham!J:J, NhatKy_ViPham!E:E, "12_Toan_C", NhatKy_ViPham!F:F, B37, NhatKy_ViPham!C:C, "T4") - SUMIFS(NhatKy_ViPham!K:K, NhatKy_ViPham!E:E, "12_Toan_C", NhatKy_ViPham!F:F, B37, NhatKy_ViPham!C:C, "T4")</f>
        <v>100</v>
      </c>
      <c r="V37" s="7">
        <f>100 + SUMIFS(NhatKy_ViPham!J:J, NhatKy_ViPham!E:E, "12_Toan_C", NhatKy_ViPham!F:F, B37, NhatKy_ViPham!C:C, "T5") - SUMIFS(NhatKy_ViPham!K:K, NhatKy_ViPham!E:E, "12_Toan_C", NhatKy_ViPham!F:F, B37, NhatKy_ViPham!C:C, "T5")</f>
        <v>100</v>
      </c>
      <c r="W37" s="7">
        <f>100 + SUMIFS(NhatKy_ViPham!J:J, NhatKy_ViPham!E:E, "12_Toan_C", NhatKy_ViPham!F:F, B37, NhatKy_ViPham!C:C, "T6") - SUMIFS(NhatKy_ViPham!K:K, NhatKy_ViPham!E:E, "12_Toan_C", NhatKy_ViPham!F:F, B37, NhatKy_ViPham!C:C, "T6")</f>
        <v>100</v>
      </c>
      <c r="X37" s="7">
        <f>100 + SUMIFS(NhatKy_ViPham!J:J, NhatKy_ViPham!E:E, "12_Toan_C", NhatKy_ViPham!F:F, B37, NhatKy_ViPham!C:C, "T7") - SUMIFS(NhatKy_ViPham!K:K, NhatKy_ViPham!E:E, "12_Toan_C", NhatKy_ViPham!F:F, B37, NhatKy_ViPham!C:C, "T7")</f>
        <v>100</v>
      </c>
      <c r="Y37" s="7">
        <f>100 + SUMIFS(NhatKy_ViPham!J:J, NhatKy_ViPham!E:E, "12_Toan_C", NhatKy_ViPham!F:F, B37, NhatKy_ViPham!C:C, "T8") - SUMIFS(NhatKy_ViPham!K:K, NhatKy_ViPham!E:E, "12_Toan_C", NhatKy_ViPham!F:F, B37, NhatKy_ViPham!C:C, "T8")</f>
        <v>100</v>
      </c>
      <c r="Z37" s="7">
        <f>100 + SUMIFS(NhatKy_ViPham!J:J, NhatKy_ViPham!E:E, "12_Toan_C", NhatKy_ViPham!F:F, B37, NhatKy_ViPham!C:C, "T9") - SUMIFS(NhatKy_ViPham!K:K, NhatKy_ViPham!E:E, "12_Toan_C", NhatKy_ViPham!F:F, B37, NhatKy_ViPham!C:C, "T9")</f>
        <v>100</v>
      </c>
      <c r="AA37" s="7">
        <f>100 + SUMIFS(NhatKy_ViPham!J:J, NhatKy_ViPham!E:E, "12_Toan_C", NhatKy_ViPham!F:F, B37, NhatKy_ViPham!C:C, "T10") - SUMIFS(NhatKy_ViPham!K:K, NhatKy_ViPham!E:E, "12_Toan_C", NhatKy_ViPham!F:F, B37, NhatKy_ViPham!C:C, "T10")</f>
        <v>100</v>
      </c>
      <c r="AB37" s="7">
        <f>100 + SUMIFS(NhatKy_ViPham!J:J, NhatKy_ViPham!E:E, "12_Toan_C", NhatKy_ViPham!F:F, B37, NhatKy_ViPham!C:C, "T11") - SUMIFS(NhatKy_ViPham!K:K, NhatKy_ViPham!E:E, "12_Toan_C", NhatKy_ViPham!F:F, B37, NhatKy_ViPham!C:C, "T11")</f>
        <v>100</v>
      </c>
      <c r="AC37" s="7">
        <f>100 + SUMIFS(NhatKy_ViPham!J:J, NhatKy_ViPham!E:E, "12_Toan_C", NhatKy_ViPham!F:F, B37, NhatKy_ViPham!C:C, "T12") - SUMIFS(NhatKy_ViPham!K:K, NhatKy_ViPham!E:E, "12_Toan_C", NhatKy_ViPham!F:F, B37, NhatKy_ViPham!C:C, "T12")</f>
        <v>100</v>
      </c>
      <c r="AD37" s="7">
        <f>100 + SUMIFS(NhatKy_ViPham!J:J, NhatKy_ViPham!E:E, "12_Toan_C", NhatKy_ViPham!F:F, B37, NhatKy_ViPham!C:C, "T13") - SUMIFS(NhatKy_ViPham!K:K, NhatKy_ViPham!E:E, "12_Toan_C", NhatKy_ViPham!F:F, B37, NhatKy_ViPham!C:C, "T13")</f>
        <v>100</v>
      </c>
      <c r="AE37" s="7">
        <f>100 + SUMIFS(NhatKy_ViPham!J:J, NhatKy_ViPham!E:E, "12_Toan_C", NhatKy_ViPham!F:F, B37, NhatKy_ViPham!C:C, "T14") - SUMIFS(NhatKy_ViPham!K:K, NhatKy_ViPham!E:E, "12_Toan_C", NhatKy_ViPham!F:F, B37, NhatKy_ViPham!C:C, "T14")</f>
        <v>100</v>
      </c>
      <c r="AF37" s="7">
        <f>100 + SUMIFS(NhatKy_ViPham!J:J, NhatKy_ViPham!E:E, "12_Toan_C", NhatKy_ViPham!F:F, B37, NhatKy_ViPham!C:C, "T15") - SUMIFS(NhatKy_ViPham!K:K, NhatKy_ViPham!E:E, "12_Toan_C", NhatKy_ViPham!F:F, B37, NhatKy_ViPham!C:C, "T15")</f>
        <v>100</v>
      </c>
      <c r="AG37" s="7">
        <f>100 + SUMIFS(NhatKy_ViPham!J:J, NhatKy_ViPham!E:E, "12_Toan_C", NhatKy_ViPham!F:F, B37, NhatKy_ViPham!C:C, "T16") - SUMIFS(NhatKy_ViPham!K:K, NhatKy_ViPham!E:E, "12_Toan_C", NhatKy_ViPham!F:F, B37, NhatKy_ViPham!C:C, "T16")</f>
        <v>100</v>
      </c>
      <c r="AH37" s="7">
        <f>100 + SUMIFS(NhatKy_ViPham!J:J, NhatKy_ViPham!E:E, "12_Toan_C", NhatKy_ViPham!F:F, B37, NhatKy_ViPham!C:C, "T17") - SUMIFS(NhatKy_ViPham!K:K, NhatKy_ViPham!E:E, "12_Toan_C", NhatKy_ViPham!F:F, B37, NhatKy_ViPham!C:C, "T17")</f>
        <v>100</v>
      </c>
      <c r="AI37" s="7">
        <f>100 + SUMIFS(NhatKy_ViPham!J:J, NhatKy_ViPham!E:E, "12_Toan_C", NhatKy_ViPham!F:F, B37, NhatKy_ViPham!C:C, "T18") - SUMIFS(NhatKy_ViPham!K:K, NhatKy_ViPham!E:E, "12_Toan_C", NhatKy_ViPham!F:F, B37, NhatKy_ViPham!C:C, "T18")</f>
        <v>100</v>
      </c>
      <c r="AJ37" s="7">
        <f>100 + SUMIFS(NhatKy_ViPham!J:J, NhatKy_ViPham!E:E, "12_Toan_C", NhatKy_ViPham!F:F, B37, NhatKy_ViPham!C:C, "T19") - SUMIFS(NhatKy_ViPham!K:K, NhatKy_ViPham!E:E, "12_Toan_C", NhatKy_ViPham!F:F, B37, NhatKy_ViPham!C:C, "T19")</f>
        <v>100</v>
      </c>
      <c r="AK37" s="7">
        <f>100 + SUMIFS(NhatKy_ViPham!J:J, NhatKy_ViPham!E:E, "12_Toan_C", NhatKy_ViPham!F:F, B37, NhatKy_ViPham!C:C, "T20") - SUMIFS(NhatKy_ViPham!K:K, NhatKy_ViPham!E:E, "12_Toan_C", NhatKy_ViPham!F:F, B37, NhatKy_ViPham!C:C, "T20")</f>
        <v>100</v>
      </c>
      <c r="AL37" s="7">
        <f>100 + SUMIFS(NhatKy_ViPham!J:J, NhatKy_ViPham!E:E, "12_Toan_C", NhatKy_ViPham!F:F, B37, NhatKy_ViPham!C:C, "T21") - SUMIFS(NhatKy_ViPham!K:K, NhatKy_ViPham!E:E, "12_Toan_C", NhatKy_ViPham!F:F, B37, NhatKy_ViPham!C:C, "T21")</f>
        <v>100</v>
      </c>
      <c r="AM37" s="7">
        <f>100 + SUMIFS(NhatKy_ViPham!J:J, NhatKy_ViPham!E:E, "12_Toan_C", NhatKy_ViPham!F:F, B37, NhatKy_ViPham!C:C, "T22") - SUMIFS(NhatKy_ViPham!K:K, NhatKy_ViPham!E:E, "12_Toan_C", NhatKy_ViPham!F:F, B37, NhatKy_ViPham!C:C, "T22")</f>
        <v>100</v>
      </c>
      <c r="AN37" s="7">
        <f>100 + SUMIFS(NhatKy_ViPham!J:J, NhatKy_ViPham!E:E, "12_Toan_C", NhatKy_ViPham!F:F, B37, NhatKy_ViPham!C:C, "T23") - SUMIFS(NhatKy_ViPham!K:K, NhatKy_ViPham!E:E, "12_Toan_C", NhatKy_ViPham!F:F, B37, NhatKy_ViPham!C:C, "T23")</f>
        <v>100</v>
      </c>
      <c r="AO37" s="7">
        <f>100 + SUMIFS(NhatKy_ViPham!J:J, NhatKy_ViPham!E:E, "12_Toan_C", NhatKy_ViPham!F:F, B37, NhatKy_ViPham!C:C, "T24") - SUMIFS(NhatKy_ViPham!K:K, NhatKy_ViPham!E:E, "12_Toan_C", NhatKy_ViPham!F:F, B37, NhatKy_ViPham!C:C, "T24")</f>
        <v>100</v>
      </c>
      <c r="AP37" s="7">
        <f>100 + SUMIFS(NhatKy_ViPham!J:J, NhatKy_ViPham!E:E, "12_Toan_C", NhatKy_ViPham!F:F, B37, NhatKy_ViPham!C:C, "T25") - SUMIFS(NhatKy_ViPham!K:K, NhatKy_ViPham!E:E, "12_Toan_C", NhatKy_ViPham!F:F, B37, NhatKy_ViPham!C:C, "T25")</f>
        <v>100</v>
      </c>
      <c r="AQ37" s="7">
        <f>100 + SUMIFS(NhatKy_ViPham!J:J, NhatKy_ViPham!E:E, "12_Toan_C", NhatKy_ViPham!F:F, B37, NhatKy_ViPham!C:C, "T26") - SUMIFS(NhatKy_ViPham!K:K, NhatKy_ViPham!E:E, "12_Toan_C", NhatKy_ViPham!F:F, B37, NhatKy_ViPham!C:C, "T26")</f>
        <v>100</v>
      </c>
      <c r="AR37" s="7">
        <f>100 + SUMIFS(NhatKy_ViPham!J:J, NhatKy_ViPham!E:E, "12_Toan_C", NhatKy_ViPham!F:F, B37, NhatKy_ViPham!C:C, "T27") - SUMIFS(NhatKy_ViPham!K:K, NhatKy_ViPham!E:E, "12_Toan_C", NhatKy_ViPham!F:F, B37, NhatKy_ViPham!C:C, "T27")</f>
        <v>100</v>
      </c>
      <c r="AS37" s="7">
        <f>100 + SUMIFS(NhatKy_ViPham!J:J, NhatKy_ViPham!E:E, "12_Toan_C", NhatKy_ViPham!F:F, B37, NhatKy_ViPham!C:C, "T28") - SUMIFS(NhatKy_ViPham!K:K, NhatKy_ViPham!E:E, "12_Toan_C", NhatKy_ViPham!F:F, B37, NhatKy_ViPham!C:C, "T28")</f>
        <v>100</v>
      </c>
      <c r="AT37" s="7">
        <f>100 + SUMIFS(NhatKy_ViPham!J:J, NhatKy_ViPham!E:E, "12_Toan_C", NhatKy_ViPham!F:F, B37, NhatKy_ViPham!C:C, "T29") - SUMIFS(NhatKy_ViPham!K:K, NhatKy_ViPham!E:E, "12_Toan_C", NhatKy_ViPham!F:F, B37, NhatKy_ViPham!C:C, "T29")</f>
        <v>100</v>
      </c>
      <c r="AU37" s="7">
        <f>100 + SUMIFS(NhatKy_ViPham!J:J, NhatKy_ViPham!E:E, "12_Toan_C", NhatKy_ViPham!F:F, B37, NhatKy_ViPham!C:C, "T30") - SUMIFS(NhatKy_ViPham!K:K, NhatKy_ViPham!E:E, "12_Toan_C", NhatKy_ViPham!F:F, B37, NhatKy_ViPham!C:C, "T30")</f>
        <v>100</v>
      </c>
      <c r="AV37" s="7">
        <f>100 + SUMIFS(NhatKy_ViPham!J:J, NhatKy_ViPham!E:E, "12_Toan_C", NhatKy_ViPham!F:F, B37, NhatKy_ViPham!C:C, "T31") - SUMIFS(NhatKy_ViPham!K:K, NhatKy_ViPham!E:E, "12_Toan_C", NhatKy_ViPham!F:F, B37, NhatKy_ViPham!C:C, "T31")</f>
        <v>100</v>
      </c>
      <c r="AW37" s="7">
        <f>100 + SUMIFS(NhatKy_ViPham!J:J, NhatKy_ViPham!E:E, "12_Toan_C", NhatKy_ViPham!F:F, B37, NhatKy_ViPham!C:C, "T32") - SUMIFS(NhatKy_ViPham!K:K, NhatKy_ViPham!E:E, "12_Toan_C", NhatKy_ViPham!F:F, B37, NhatKy_ViPham!C:C, "T32")</f>
        <v>100</v>
      </c>
      <c r="AX37" s="7">
        <f>100 + SUMIFS(NhatKy_ViPham!J:J, NhatKy_ViPham!E:E, "12_Toan_C", NhatKy_ViPham!F:F, B37, NhatKy_ViPham!C:C, "T33") - SUMIFS(NhatKy_ViPham!K:K, NhatKy_ViPham!E:E, "12_Toan_C", NhatKy_ViPham!F:F, B37, NhatKy_ViPham!C:C, "T33")</f>
        <v>100</v>
      </c>
      <c r="AY37" s="7">
        <f>100 + SUMIFS(NhatKy_ViPham!J:J, NhatKy_ViPham!E:E, "12_Toan_C", NhatKy_ViPham!F:F, B37, NhatKy_ViPham!C:C, "T34") - SUMIFS(NhatKy_ViPham!K:K, NhatKy_ViPham!E:E, "12_Toan_C", NhatKy_ViPham!F:F, B37, NhatKy_ViPham!C:C, "T34")</f>
        <v>100</v>
      </c>
      <c r="AZ37" s="7">
        <f>100 + SUMIFS(NhatKy_ViPham!J:J, NhatKy_ViPham!E:E, "12_Toan_C", NhatKy_ViPham!F:F, B37, NhatKy_ViPham!C:C, "T35") - SUMIFS(NhatKy_ViPham!K:K, NhatKy_ViPham!E:E, "12_Toan_C", NhatKy_ViPham!F:F, B37, NhatKy_ViPham!C:C, "T35")</f>
        <v>100</v>
      </c>
      <c r="BA37" s="12">
        <f t="shared" si="0"/>
        <v>100</v>
      </c>
      <c r="BB37" s="11" t="s">
        <v>430</v>
      </c>
      <c r="BC37" s="14" t="str">
        <f t="shared" si="1"/>
        <v>Tốt</v>
      </c>
      <c r="BD37" s="10" t="str">
        <f t="shared" si="2"/>
        <v>🟢 BÌNH THƯỜNG</v>
      </c>
    </row>
    <row r="38" spans="1:56" x14ac:dyDescent="0.25">
      <c r="A38" s="5">
        <v>30</v>
      </c>
      <c r="B38" s="15" t="s">
        <v>2105</v>
      </c>
      <c r="C38" s="5" t="s">
        <v>2381</v>
      </c>
      <c r="D38" s="5" t="s">
        <v>429</v>
      </c>
      <c r="E38" s="11" t="s">
        <v>430</v>
      </c>
      <c r="F38" s="6">
        <f>SUMIFS(NhatKy_ViPham!K:K, NhatKy_ViPham!E:E, "12_Toan_C", NhatKy_ViPham!F:F, B38, NhatKy_ViPham!H:H, "L01")</f>
        <v>0</v>
      </c>
      <c r="G38" s="6">
        <f>SUMIFS(NhatKy_ViPham!K:K, NhatKy_ViPham!E:E, "12_Toan_C", NhatKy_ViPham!F:F, B38, NhatKy_ViPham!H:H, "L02")</f>
        <v>0</v>
      </c>
      <c r="H38" s="6">
        <f>SUMIFS(NhatKy_ViPham!K:K, NhatKy_ViPham!E:E, "12_Toan_C", NhatKy_ViPham!F:F, B38, NhatKy_ViPham!H:H, "L03")</f>
        <v>0</v>
      </c>
      <c r="I38" s="6">
        <f>SUMIFS(NhatKy_ViPham!K:K, NhatKy_ViPham!E:E, "12_Toan_C", NhatKy_ViPham!F:F, B38, NhatKy_ViPham!H:H, "L04")</f>
        <v>0</v>
      </c>
      <c r="J38" s="6">
        <f>SUMIFS(NhatKy_ViPham!K:K, NhatKy_ViPham!E:E, "12_Toan_C", NhatKy_ViPham!F:F, B38, NhatKy_ViPham!H:H, "L05")</f>
        <v>0</v>
      </c>
      <c r="K38" s="6">
        <f>SUMIFS(NhatKy_ViPham!K:K, NhatKy_ViPham!E:E, "12_Toan_C", NhatKy_ViPham!F:F, B38, NhatKy_ViPham!H:H, "L06")</f>
        <v>0</v>
      </c>
      <c r="L38" s="6">
        <f>SUMIFS(NhatKy_ViPham!K:K, NhatKy_ViPham!E:E, "12_Toan_C", NhatKy_ViPham!F:F, B38, NhatKy_ViPham!H:H, "L07")</f>
        <v>0</v>
      </c>
      <c r="M38" s="6">
        <f>SUMIFS(NhatKy_ViPham!K:K, NhatKy_ViPham!E:E, "12_Toan_C", NhatKy_ViPham!F:F, B38, NhatKy_ViPham!H:H, "L08")</f>
        <v>0</v>
      </c>
      <c r="N38" s="6">
        <f>SUMIFS(NhatKy_ViPham!K:K, NhatKy_ViPham!E:E, "12_Toan_C", NhatKy_ViPham!F:F, B38, NhatKy_ViPham!H:H, "L09")</f>
        <v>0</v>
      </c>
      <c r="O38" s="6">
        <f>SUMIFS(NhatKy_ViPham!K:K, NhatKy_ViPham!E:E, "12_Toan_C", NhatKy_ViPham!F:F, B38, NhatKy_ViPham!H:H, "L10")</f>
        <v>0</v>
      </c>
      <c r="P38" s="12">
        <f>SUMIFS(NhatKy_ViPham!J:J, NhatKy_ViPham!E:E, "12_Toan_C", NhatKy_ViPham!F:F, B38)</f>
        <v>0</v>
      </c>
      <c r="Q38" s="13">
        <f>SUMIFS(NhatKy_ViPham!K:K, NhatKy_ViPham!E:E, "12_Toan_C", NhatKy_ViPham!F:F, B38)</f>
        <v>0</v>
      </c>
      <c r="R38" s="6">
        <f>100 + SUMIFS(NhatKy_ViPham!J:J, NhatKy_ViPham!E:E, "12_Toan_C", NhatKy_ViPham!F:F, B38, NhatKy_ViPham!C:C, "T1") - SUMIFS(NhatKy_ViPham!K:K, NhatKy_ViPham!E:E, "12_Toan_C", NhatKy_ViPham!F:F, B38, NhatKy_ViPham!C:C, "T1")</f>
        <v>100</v>
      </c>
      <c r="S38" s="6">
        <f>100 + SUMIFS(NhatKy_ViPham!J:J, NhatKy_ViPham!E:E, "12_Toan_C", NhatKy_ViPham!F:F, B38, NhatKy_ViPham!C:C, "T2") - SUMIFS(NhatKy_ViPham!K:K, NhatKy_ViPham!E:E, "12_Toan_C", NhatKy_ViPham!F:F, B38, NhatKy_ViPham!C:C, "T2")</f>
        <v>100</v>
      </c>
      <c r="T38" s="6">
        <f>100 + SUMIFS(NhatKy_ViPham!J:J, NhatKy_ViPham!E:E, "12_Toan_C", NhatKy_ViPham!F:F, B38, NhatKy_ViPham!C:C, "T3") - SUMIFS(NhatKy_ViPham!K:K, NhatKy_ViPham!E:E, "12_Toan_C", NhatKy_ViPham!F:F, B38, NhatKy_ViPham!C:C, "T3")</f>
        <v>100</v>
      </c>
      <c r="U38" s="6">
        <f>100 + SUMIFS(NhatKy_ViPham!J:J, NhatKy_ViPham!E:E, "12_Toan_C", NhatKy_ViPham!F:F, B38, NhatKy_ViPham!C:C, "T4") - SUMIFS(NhatKy_ViPham!K:K, NhatKy_ViPham!E:E, "12_Toan_C", NhatKy_ViPham!F:F, B38, NhatKy_ViPham!C:C, "T4")</f>
        <v>100</v>
      </c>
      <c r="V38" s="6">
        <f>100 + SUMIFS(NhatKy_ViPham!J:J, NhatKy_ViPham!E:E, "12_Toan_C", NhatKy_ViPham!F:F, B38, NhatKy_ViPham!C:C, "T5") - SUMIFS(NhatKy_ViPham!K:K, NhatKy_ViPham!E:E, "12_Toan_C", NhatKy_ViPham!F:F, B38, NhatKy_ViPham!C:C, "T5")</f>
        <v>100</v>
      </c>
      <c r="W38" s="6">
        <f>100 + SUMIFS(NhatKy_ViPham!J:J, NhatKy_ViPham!E:E, "12_Toan_C", NhatKy_ViPham!F:F, B38, NhatKy_ViPham!C:C, "T6") - SUMIFS(NhatKy_ViPham!K:K, NhatKy_ViPham!E:E, "12_Toan_C", NhatKy_ViPham!F:F, B38, NhatKy_ViPham!C:C, "T6")</f>
        <v>100</v>
      </c>
      <c r="X38" s="6">
        <f>100 + SUMIFS(NhatKy_ViPham!J:J, NhatKy_ViPham!E:E, "12_Toan_C", NhatKy_ViPham!F:F, B38, NhatKy_ViPham!C:C, "T7") - SUMIFS(NhatKy_ViPham!K:K, NhatKy_ViPham!E:E, "12_Toan_C", NhatKy_ViPham!F:F, B38, NhatKy_ViPham!C:C, "T7")</f>
        <v>100</v>
      </c>
      <c r="Y38" s="6">
        <f>100 + SUMIFS(NhatKy_ViPham!J:J, NhatKy_ViPham!E:E, "12_Toan_C", NhatKy_ViPham!F:F, B38, NhatKy_ViPham!C:C, "T8") - SUMIFS(NhatKy_ViPham!K:K, NhatKy_ViPham!E:E, "12_Toan_C", NhatKy_ViPham!F:F, B38, NhatKy_ViPham!C:C, "T8")</f>
        <v>100</v>
      </c>
      <c r="Z38" s="6">
        <f>100 + SUMIFS(NhatKy_ViPham!J:J, NhatKy_ViPham!E:E, "12_Toan_C", NhatKy_ViPham!F:F, B38, NhatKy_ViPham!C:C, "T9") - SUMIFS(NhatKy_ViPham!K:K, NhatKy_ViPham!E:E, "12_Toan_C", NhatKy_ViPham!F:F, B38, NhatKy_ViPham!C:C, "T9")</f>
        <v>100</v>
      </c>
      <c r="AA38" s="6">
        <f>100 + SUMIFS(NhatKy_ViPham!J:J, NhatKy_ViPham!E:E, "12_Toan_C", NhatKy_ViPham!F:F, B38, NhatKy_ViPham!C:C, "T10") - SUMIFS(NhatKy_ViPham!K:K, NhatKy_ViPham!E:E, "12_Toan_C", NhatKy_ViPham!F:F, B38, NhatKy_ViPham!C:C, "T10")</f>
        <v>100</v>
      </c>
      <c r="AB38" s="6">
        <f>100 + SUMIFS(NhatKy_ViPham!J:J, NhatKy_ViPham!E:E, "12_Toan_C", NhatKy_ViPham!F:F, B38, NhatKy_ViPham!C:C, "T11") - SUMIFS(NhatKy_ViPham!K:K, NhatKy_ViPham!E:E, "12_Toan_C", NhatKy_ViPham!F:F, B38, NhatKy_ViPham!C:C, "T11")</f>
        <v>100</v>
      </c>
      <c r="AC38" s="6">
        <f>100 + SUMIFS(NhatKy_ViPham!J:J, NhatKy_ViPham!E:E, "12_Toan_C", NhatKy_ViPham!F:F, B38, NhatKy_ViPham!C:C, "T12") - SUMIFS(NhatKy_ViPham!K:K, NhatKy_ViPham!E:E, "12_Toan_C", NhatKy_ViPham!F:F, B38, NhatKy_ViPham!C:C, "T12")</f>
        <v>100</v>
      </c>
      <c r="AD38" s="6">
        <f>100 + SUMIFS(NhatKy_ViPham!J:J, NhatKy_ViPham!E:E, "12_Toan_C", NhatKy_ViPham!F:F, B38, NhatKy_ViPham!C:C, "T13") - SUMIFS(NhatKy_ViPham!K:K, NhatKy_ViPham!E:E, "12_Toan_C", NhatKy_ViPham!F:F, B38, NhatKy_ViPham!C:C, "T13")</f>
        <v>100</v>
      </c>
      <c r="AE38" s="6">
        <f>100 + SUMIFS(NhatKy_ViPham!J:J, NhatKy_ViPham!E:E, "12_Toan_C", NhatKy_ViPham!F:F, B38, NhatKy_ViPham!C:C, "T14") - SUMIFS(NhatKy_ViPham!K:K, NhatKy_ViPham!E:E, "12_Toan_C", NhatKy_ViPham!F:F, B38, NhatKy_ViPham!C:C, "T14")</f>
        <v>100</v>
      </c>
      <c r="AF38" s="6">
        <f>100 + SUMIFS(NhatKy_ViPham!J:J, NhatKy_ViPham!E:E, "12_Toan_C", NhatKy_ViPham!F:F, B38, NhatKy_ViPham!C:C, "T15") - SUMIFS(NhatKy_ViPham!K:K, NhatKy_ViPham!E:E, "12_Toan_C", NhatKy_ViPham!F:F, B38, NhatKy_ViPham!C:C, "T15")</f>
        <v>100</v>
      </c>
      <c r="AG38" s="6">
        <f>100 + SUMIFS(NhatKy_ViPham!J:J, NhatKy_ViPham!E:E, "12_Toan_C", NhatKy_ViPham!F:F, B38, NhatKy_ViPham!C:C, "T16") - SUMIFS(NhatKy_ViPham!K:K, NhatKy_ViPham!E:E, "12_Toan_C", NhatKy_ViPham!F:F, B38, NhatKy_ViPham!C:C, "T16")</f>
        <v>100</v>
      </c>
      <c r="AH38" s="6">
        <f>100 + SUMIFS(NhatKy_ViPham!J:J, NhatKy_ViPham!E:E, "12_Toan_C", NhatKy_ViPham!F:F, B38, NhatKy_ViPham!C:C, "T17") - SUMIFS(NhatKy_ViPham!K:K, NhatKy_ViPham!E:E, "12_Toan_C", NhatKy_ViPham!F:F, B38, NhatKy_ViPham!C:C, "T17")</f>
        <v>100</v>
      </c>
      <c r="AI38" s="6">
        <f>100 + SUMIFS(NhatKy_ViPham!J:J, NhatKy_ViPham!E:E, "12_Toan_C", NhatKy_ViPham!F:F, B38, NhatKy_ViPham!C:C, "T18") - SUMIFS(NhatKy_ViPham!K:K, NhatKy_ViPham!E:E, "12_Toan_C", NhatKy_ViPham!F:F, B38, NhatKy_ViPham!C:C, "T18")</f>
        <v>100</v>
      </c>
      <c r="AJ38" s="6">
        <f>100 + SUMIFS(NhatKy_ViPham!J:J, NhatKy_ViPham!E:E, "12_Toan_C", NhatKy_ViPham!F:F, B38, NhatKy_ViPham!C:C, "T19") - SUMIFS(NhatKy_ViPham!K:K, NhatKy_ViPham!E:E, "12_Toan_C", NhatKy_ViPham!F:F, B38, NhatKy_ViPham!C:C, "T19")</f>
        <v>100</v>
      </c>
      <c r="AK38" s="6">
        <f>100 + SUMIFS(NhatKy_ViPham!J:J, NhatKy_ViPham!E:E, "12_Toan_C", NhatKy_ViPham!F:F, B38, NhatKy_ViPham!C:C, "T20") - SUMIFS(NhatKy_ViPham!K:K, NhatKy_ViPham!E:E, "12_Toan_C", NhatKy_ViPham!F:F, B38, NhatKy_ViPham!C:C, "T20")</f>
        <v>100</v>
      </c>
      <c r="AL38" s="6">
        <f>100 + SUMIFS(NhatKy_ViPham!J:J, NhatKy_ViPham!E:E, "12_Toan_C", NhatKy_ViPham!F:F, B38, NhatKy_ViPham!C:C, "T21") - SUMIFS(NhatKy_ViPham!K:K, NhatKy_ViPham!E:E, "12_Toan_C", NhatKy_ViPham!F:F, B38, NhatKy_ViPham!C:C, "T21")</f>
        <v>100</v>
      </c>
      <c r="AM38" s="6">
        <f>100 + SUMIFS(NhatKy_ViPham!J:J, NhatKy_ViPham!E:E, "12_Toan_C", NhatKy_ViPham!F:F, B38, NhatKy_ViPham!C:C, "T22") - SUMIFS(NhatKy_ViPham!K:K, NhatKy_ViPham!E:E, "12_Toan_C", NhatKy_ViPham!F:F, B38, NhatKy_ViPham!C:C, "T22")</f>
        <v>100</v>
      </c>
      <c r="AN38" s="6">
        <f>100 + SUMIFS(NhatKy_ViPham!J:J, NhatKy_ViPham!E:E, "12_Toan_C", NhatKy_ViPham!F:F, B38, NhatKy_ViPham!C:C, "T23") - SUMIFS(NhatKy_ViPham!K:K, NhatKy_ViPham!E:E, "12_Toan_C", NhatKy_ViPham!F:F, B38, NhatKy_ViPham!C:C, "T23")</f>
        <v>100</v>
      </c>
      <c r="AO38" s="6">
        <f>100 + SUMIFS(NhatKy_ViPham!J:J, NhatKy_ViPham!E:E, "12_Toan_C", NhatKy_ViPham!F:F, B38, NhatKy_ViPham!C:C, "T24") - SUMIFS(NhatKy_ViPham!K:K, NhatKy_ViPham!E:E, "12_Toan_C", NhatKy_ViPham!F:F, B38, NhatKy_ViPham!C:C, "T24")</f>
        <v>100</v>
      </c>
      <c r="AP38" s="6">
        <f>100 + SUMIFS(NhatKy_ViPham!J:J, NhatKy_ViPham!E:E, "12_Toan_C", NhatKy_ViPham!F:F, B38, NhatKy_ViPham!C:C, "T25") - SUMIFS(NhatKy_ViPham!K:K, NhatKy_ViPham!E:E, "12_Toan_C", NhatKy_ViPham!F:F, B38, NhatKy_ViPham!C:C, "T25")</f>
        <v>100</v>
      </c>
      <c r="AQ38" s="6">
        <f>100 + SUMIFS(NhatKy_ViPham!J:J, NhatKy_ViPham!E:E, "12_Toan_C", NhatKy_ViPham!F:F, B38, NhatKy_ViPham!C:C, "T26") - SUMIFS(NhatKy_ViPham!K:K, NhatKy_ViPham!E:E, "12_Toan_C", NhatKy_ViPham!F:F, B38, NhatKy_ViPham!C:C, "T26")</f>
        <v>100</v>
      </c>
      <c r="AR38" s="6">
        <f>100 + SUMIFS(NhatKy_ViPham!J:J, NhatKy_ViPham!E:E, "12_Toan_C", NhatKy_ViPham!F:F, B38, NhatKy_ViPham!C:C, "T27") - SUMIFS(NhatKy_ViPham!K:K, NhatKy_ViPham!E:E, "12_Toan_C", NhatKy_ViPham!F:F, B38, NhatKy_ViPham!C:C, "T27")</f>
        <v>100</v>
      </c>
      <c r="AS38" s="6">
        <f>100 + SUMIFS(NhatKy_ViPham!J:J, NhatKy_ViPham!E:E, "12_Toan_C", NhatKy_ViPham!F:F, B38, NhatKy_ViPham!C:C, "T28") - SUMIFS(NhatKy_ViPham!K:K, NhatKy_ViPham!E:E, "12_Toan_C", NhatKy_ViPham!F:F, B38, NhatKy_ViPham!C:C, "T28")</f>
        <v>100</v>
      </c>
      <c r="AT38" s="6">
        <f>100 + SUMIFS(NhatKy_ViPham!J:J, NhatKy_ViPham!E:E, "12_Toan_C", NhatKy_ViPham!F:F, B38, NhatKy_ViPham!C:C, "T29") - SUMIFS(NhatKy_ViPham!K:K, NhatKy_ViPham!E:E, "12_Toan_C", NhatKy_ViPham!F:F, B38, NhatKy_ViPham!C:C, "T29")</f>
        <v>100</v>
      </c>
      <c r="AU38" s="6">
        <f>100 + SUMIFS(NhatKy_ViPham!J:J, NhatKy_ViPham!E:E, "12_Toan_C", NhatKy_ViPham!F:F, B38, NhatKy_ViPham!C:C, "T30") - SUMIFS(NhatKy_ViPham!K:K, NhatKy_ViPham!E:E, "12_Toan_C", NhatKy_ViPham!F:F, B38, NhatKy_ViPham!C:C, "T30")</f>
        <v>100</v>
      </c>
      <c r="AV38" s="6">
        <f>100 + SUMIFS(NhatKy_ViPham!J:J, NhatKy_ViPham!E:E, "12_Toan_C", NhatKy_ViPham!F:F, B38, NhatKy_ViPham!C:C, "T31") - SUMIFS(NhatKy_ViPham!K:K, NhatKy_ViPham!E:E, "12_Toan_C", NhatKy_ViPham!F:F, B38, NhatKy_ViPham!C:C, "T31")</f>
        <v>100</v>
      </c>
      <c r="AW38" s="6">
        <f>100 + SUMIFS(NhatKy_ViPham!J:J, NhatKy_ViPham!E:E, "12_Toan_C", NhatKy_ViPham!F:F, B38, NhatKy_ViPham!C:C, "T32") - SUMIFS(NhatKy_ViPham!K:K, NhatKy_ViPham!E:E, "12_Toan_C", NhatKy_ViPham!F:F, B38, NhatKy_ViPham!C:C, "T32")</f>
        <v>100</v>
      </c>
      <c r="AX38" s="6">
        <f>100 + SUMIFS(NhatKy_ViPham!J:J, NhatKy_ViPham!E:E, "12_Toan_C", NhatKy_ViPham!F:F, B38, NhatKy_ViPham!C:C, "T33") - SUMIFS(NhatKy_ViPham!K:K, NhatKy_ViPham!E:E, "12_Toan_C", NhatKy_ViPham!F:F, B38, NhatKy_ViPham!C:C, "T33")</f>
        <v>100</v>
      </c>
      <c r="AY38" s="6">
        <f>100 + SUMIFS(NhatKy_ViPham!J:J, NhatKy_ViPham!E:E, "12_Toan_C", NhatKy_ViPham!F:F, B38, NhatKy_ViPham!C:C, "T34") - SUMIFS(NhatKy_ViPham!K:K, NhatKy_ViPham!E:E, "12_Toan_C", NhatKy_ViPham!F:F, B38, NhatKy_ViPham!C:C, "T34")</f>
        <v>100</v>
      </c>
      <c r="AZ38" s="6">
        <f>100 + SUMIFS(NhatKy_ViPham!J:J, NhatKy_ViPham!E:E, "12_Toan_C", NhatKy_ViPham!F:F, B38, NhatKy_ViPham!C:C, "T35") - SUMIFS(NhatKy_ViPham!K:K, NhatKy_ViPham!E:E, "12_Toan_C", NhatKy_ViPham!F:F, B38, NhatKy_ViPham!C:C, "T35")</f>
        <v>100</v>
      </c>
      <c r="BA38" s="12">
        <f t="shared" si="0"/>
        <v>100</v>
      </c>
      <c r="BB38" s="11" t="s">
        <v>430</v>
      </c>
      <c r="BC38" s="16" t="str">
        <f t="shared" si="1"/>
        <v>Tốt</v>
      </c>
      <c r="BD38" s="15" t="str">
        <f t="shared" si="2"/>
        <v>🟢 BÌNH THƯỜNG</v>
      </c>
    </row>
    <row r="39" spans="1:56" x14ac:dyDescent="0.25">
      <c r="A39" s="4">
        <v>31</v>
      </c>
      <c r="B39" s="10" t="s">
        <v>2382</v>
      </c>
      <c r="C39" s="4" t="s">
        <v>2383</v>
      </c>
      <c r="D39" s="4" t="s">
        <v>429</v>
      </c>
      <c r="E39" s="11" t="s">
        <v>430</v>
      </c>
      <c r="F39" s="7">
        <f>SUMIFS(NhatKy_ViPham!K:K, NhatKy_ViPham!E:E, "12_Toan_C", NhatKy_ViPham!F:F, B39, NhatKy_ViPham!H:H, "L01")</f>
        <v>0</v>
      </c>
      <c r="G39" s="7">
        <f>SUMIFS(NhatKy_ViPham!K:K, NhatKy_ViPham!E:E, "12_Toan_C", NhatKy_ViPham!F:F, B39, NhatKy_ViPham!H:H, "L02")</f>
        <v>0</v>
      </c>
      <c r="H39" s="7">
        <f>SUMIFS(NhatKy_ViPham!K:K, NhatKy_ViPham!E:E, "12_Toan_C", NhatKy_ViPham!F:F, B39, NhatKy_ViPham!H:H, "L03")</f>
        <v>0</v>
      </c>
      <c r="I39" s="7">
        <f>SUMIFS(NhatKy_ViPham!K:K, NhatKy_ViPham!E:E, "12_Toan_C", NhatKy_ViPham!F:F, B39, NhatKy_ViPham!H:H, "L04")</f>
        <v>0</v>
      </c>
      <c r="J39" s="7">
        <f>SUMIFS(NhatKy_ViPham!K:K, NhatKy_ViPham!E:E, "12_Toan_C", NhatKy_ViPham!F:F, B39, NhatKy_ViPham!H:H, "L05")</f>
        <v>0</v>
      </c>
      <c r="K39" s="7">
        <f>SUMIFS(NhatKy_ViPham!K:K, NhatKy_ViPham!E:E, "12_Toan_C", NhatKy_ViPham!F:F, B39, NhatKy_ViPham!H:H, "L06")</f>
        <v>0</v>
      </c>
      <c r="L39" s="7">
        <f>SUMIFS(NhatKy_ViPham!K:K, NhatKy_ViPham!E:E, "12_Toan_C", NhatKy_ViPham!F:F, B39, NhatKy_ViPham!H:H, "L07")</f>
        <v>0</v>
      </c>
      <c r="M39" s="7">
        <f>SUMIFS(NhatKy_ViPham!K:K, NhatKy_ViPham!E:E, "12_Toan_C", NhatKy_ViPham!F:F, B39, NhatKy_ViPham!H:H, "L08")</f>
        <v>0</v>
      </c>
      <c r="N39" s="7">
        <f>SUMIFS(NhatKy_ViPham!K:K, NhatKy_ViPham!E:E, "12_Toan_C", NhatKy_ViPham!F:F, B39, NhatKy_ViPham!H:H, "L09")</f>
        <v>0</v>
      </c>
      <c r="O39" s="7">
        <f>SUMIFS(NhatKy_ViPham!K:K, NhatKy_ViPham!E:E, "12_Toan_C", NhatKy_ViPham!F:F, B39, NhatKy_ViPham!H:H, "L10")</f>
        <v>0</v>
      </c>
      <c r="P39" s="12">
        <f>SUMIFS(NhatKy_ViPham!J:J, NhatKy_ViPham!E:E, "12_Toan_C", NhatKy_ViPham!F:F, B39)</f>
        <v>0</v>
      </c>
      <c r="Q39" s="13">
        <f>SUMIFS(NhatKy_ViPham!K:K, NhatKy_ViPham!E:E, "12_Toan_C", NhatKy_ViPham!F:F, B39)</f>
        <v>0</v>
      </c>
      <c r="R39" s="7">
        <f>100 + SUMIFS(NhatKy_ViPham!J:J, NhatKy_ViPham!E:E, "12_Toan_C", NhatKy_ViPham!F:F, B39, NhatKy_ViPham!C:C, "T1") - SUMIFS(NhatKy_ViPham!K:K, NhatKy_ViPham!E:E, "12_Toan_C", NhatKy_ViPham!F:F, B39, NhatKy_ViPham!C:C, "T1")</f>
        <v>100</v>
      </c>
      <c r="S39" s="7">
        <f>100 + SUMIFS(NhatKy_ViPham!J:J, NhatKy_ViPham!E:E, "12_Toan_C", NhatKy_ViPham!F:F, B39, NhatKy_ViPham!C:C, "T2") - SUMIFS(NhatKy_ViPham!K:K, NhatKy_ViPham!E:E, "12_Toan_C", NhatKy_ViPham!F:F, B39, NhatKy_ViPham!C:C, "T2")</f>
        <v>100</v>
      </c>
      <c r="T39" s="7">
        <f>100 + SUMIFS(NhatKy_ViPham!J:J, NhatKy_ViPham!E:E, "12_Toan_C", NhatKy_ViPham!F:F, B39, NhatKy_ViPham!C:C, "T3") - SUMIFS(NhatKy_ViPham!K:K, NhatKy_ViPham!E:E, "12_Toan_C", NhatKy_ViPham!F:F, B39, NhatKy_ViPham!C:C, "T3")</f>
        <v>100</v>
      </c>
      <c r="U39" s="7">
        <f>100 + SUMIFS(NhatKy_ViPham!J:J, NhatKy_ViPham!E:E, "12_Toan_C", NhatKy_ViPham!F:F, B39, NhatKy_ViPham!C:C, "T4") - SUMIFS(NhatKy_ViPham!K:K, NhatKy_ViPham!E:E, "12_Toan_C", NhatKy_ViPham!F:F, B39, NhatKy_ViPham!C:C, "T4")</f>
        <v>100</v>
      </c>
      <c r="V39" s="7">
        <f>100 + SUMIFS(NhatKy_ViPham!J:J, NhatKy_ViPham!E:E, "12_Toan_C", NhatKy_ViPham!F:F, B39, NhatKy_ViPham!C:C, "T5") - SUMIFS(NhatKy_ViPham!K:K, NhatKy_ViPham!E:E, "12_Toan_C", NhatKy_ViPham!F:F, B39, NhatKy_ViPham!C:C, "T5")</f>
        <v>100</v>
      </c>
      <c r="W39" s="7">
        <f>100 + SUMIFS(NhatKy_ViPham!J:J, NhatKy_ViPham!E:E, "12_Toan_C", NhatKy_ViPham!F:F, B39, NhatKy_ViPham!C:C, "T6") - SUMIFS(NhatKy_ViPham!K:K, NhatKy_ViPham!E:E, "12_Toan_C", NhatKy_ViPham!F:F, B39, NhatKy_ViPham!C:C, "T6")</f>
        <v>100</v>
      </c>
      <c r="X39" s="7">
        <f>100 + SUMIFS(NhatKy_ViPham!J:J, NhatKy_ViPham!E:E, "12_Toan_C", NhatKy_ViPham!F:F, B39, NhatKy_ViPham!C:C, "T7") - SUMIFS(NhatKy_ViPham!K:K, NhatKy_ViPham!E:E, "12_Toan_C", NhatKy_ViPham!F:F, B39, NhatKy_ViPham!C:C, "T7")</f>
        <v>100</v>
      </c>
      <c r="Y39" s="7">
        <f>100 + SUMIFS(NhatKy_ViPham!J:J, NhatKy_ViPham!E:E, "12_Toan_C", NhatKy_ViPham!F:F, B39, NhatKy_ViPham!C:C, "T8") - SUMIFS(NhatKy_ViPham!K:K, NhatKy_ViPham!E:E, "12_Toan_C", NhatKy_ViPham!F:F, B39, NhatKy_ViPham!C:C, "T8")</f>
        <v>100</v>
      </c>
      <c r="Z39" s="7">
        <f>100 + SUMIFS(NhatKy_ViPham!J:J, NhatKy_ViPham!E:E, "12_Toan_C", NhatKy_ViPham!F:F, B39, NhatKy_ViPham!C:C, "T9") - SUMIFS(NhatKy_ViPham!K:K, NhatKy_ViPham!E:E, "12_Toan_C", NhatKy_ViPham!F:F, B39, NhatKy_ViPham!C:C, "T9")</f>
        <v>100</v>
      </c>
      <c r="AA39" s="7">
        <f>100 + SUMIFS(NhatKy_ViPham!J:J, NhatKy_ViPham!E:E, "12_Toan_C", NhatKy_ViPham!F:F, B39, NhatKy_ViPham!C:C, "T10") - SUMIFS(NhatKy_ViPham!K:K, NhatKy_ViPham!E:E, "12_Toan_C", NhatKy_ViPham!F:F, B39, NhatKy_ViPham!C:C, "T10")</f>
        <v>100</v>
      </c>
      <c r="AB39" s="7">
        <f>100 + SUMIFS(NhatKy_ViPham!J:J, NhatKy_ViPham!E:E, "12_Toan_C", NhatKy_ViPham!F:F, B39, NhatKy_ViPham!C:C, "T11") - SUMIFS(NhatKy_ViPham!K:K, NhatKy_ViPham!E:E, "12_Toan_C", NhatKy_ViPham!F:F, B39, NhatKy_ViPham!C:C, "T11")</f>
        <v>100</v>
      </c>
      <c r="AC39" s="7">
        <f>100 + SUMIFS(NhatKy_ViPham!J:J, NhatKy_ViPham!E:E, "12_Toan_C", NhatKy_ViPham!F:F, B39, NhatKy_ViPham!C:C, "T12") - SUMIFS(NhatKy_ViPham!K:K, NhatKy_ViPham!E:E, "12_Toan_C", NhatKy_ViPham!F:F, B39, NhatKy_ViPham!C:C, "T12")</f>
        <v>100</v>
      </c>
      <c r="AD39" s="7">
        <f>100 + SUMIFS(NhatKy_ViPham!J:J, NhatKy_ViPham!E:E, "12_Toan_C", NhatKy_ViPham!F:F, B39, NhatKy_ViPham!C:C, "T13") - SUMIFS(NhatKy_ViPham!K:K, NhatKy_ViPham!E:E, "12_Toan_C", NhatKy_ViPham!F:F, B39, NhatKy_ViPham!C:C, "T13")</f>
        <v>100</v>
      </c>
      <c r="AE39" s="7">
        <f>100 + SUMIFS(NhatKy_ViPham!J:J, NhatKy_ViPham!E:E, "12_Toan_C", NhatKy_ViPham!F:F, B39, NhatKy_ViPham!C:C, "T14") - SUMIFS(NhatKy_ViPham!K:K, NhatKy_ViPham!E:E, "12_Toan_C", NhatKy_ViPham!F:F, B39, NhatKy_ViPham!C:C, "T14")</f>
        <v>100</v>
      </c>
      <c r="AF39" s="7">
        <f>100 + SUMIFS(NhatKy_ViPham!J:J, NhatKy_ViPham!E:E, "12_Toan_C", NhatKy_ViPham!F:F, B39, NhatKy_ViPham!C:C, "T15") - SUMIFS(NhatKy_ViPham!K:K, NhatKy_ViPham!E:E, "12_Toan_C", NhatKy_ViPham!F:F, B39, NhatKy_ViPham!C:C, "T15")</f>
        <v>100</v>
      </c>
      <c r="AG39" s="7">
        <f>100 + SUMIFS(NhatKy_ViPham!J:J, NhatKy_ViPham!E:E, "12_Toan_C", NhatKy_ViPham!F:F, B39, NhatKy_ViPham!C:C, "T16") - SUMIFS(NhatKy_ViPham!K:K, NhatKy_ViPham!E:E, "12_Toan_C", NhatKy_ViPham!F:F, B39, NhatKy_ViPham!C:C, "T16")</f>
        <v>100</v>
      </c>
      <c r="AH39" s="7">
        <f>100 + SUMIFS(NhatKy_ViPham!J:J, NhatKy_ViPham!E:E, "12_Toan_C", NhatKy_ViPham!F:F, B39, NhatKy_ViPham!C:C, "T17") - SUMIFS(NhatKy_ViPham!K:K, NhatKy_ViPham!E:E, "12_Toan_C", NhatKy_ViPham!F:F, B39, NhatKy_ViPham!C:C, "T17")</f>
        <v>100</v>
      </c>
      <c r="AI39" s="7">
        <f>100 + SUMIFS(NhatKy_ViPham!J:J, NhatKy_ViPham!E:E, "12_Toan_C", NhatKy_ViPham!F:F, B39, NhatKy_ViPham!C:C, "T18") - SUMIFS(NhatKy_ViPham!K:K, NhatKy_ViPham!E:E, "12_Toan_C", NhatKy_ViPham!F:F, B39, NhatKy_ViPham!C:C, "T18")</f>
        <v>100</v>
      </c>
      <c r="AJ39" s="7">
        <f>100 + SUMIFS(NhatKy_ViPham!J:J, NhatKy_ViPham!E:E, "12_Toan_C", NhatKy_ViPham!F:F, B39, NhatKy_ViPham!C:C, "T19") - SUMIFS(NhatKy_ViPham!K:K, NhatKy_ViPham!E:E, "12_Toan_C", NhatKy_ViPham!F:F, B39, NhatKy_ViPham!C:C, "T19")</f>
        <v>100</v>
      </c>
      <c r="AK39" s="7">
        <f>100 + SUMIFS(NhatKy_ViPham!J:J, NhatKy_ViPham!E:E, "12_Toan_C", NhatKy_ViPham!F:F, B39, NhatKy_ViPham!C:C, "T20") - SUMIFS(NhatKy_ViPham!K:K, NhatKy_ViPham!E:E, "12_Toan_C", NhatKy_ViPham!F:F, B39, NhatKy_ViPham!C:C, "T20")</f>
        <v>100</v>
      </c>
      <c r="AL39" s="7">
        <f>100 + SUMIFS(NhatKy_ViPham!J:J, NhatKy_ViPham!E:E, "12_Toan_C", NhatKy_ViPham!F:F, B39, NhatKy_ViPham!C:C, "T21") - SUMIFS(NhatKy_ViPham!K:K, NhatKy_ViPham!E:E, "12_Toan_C", NhatKy_ViPham!F:F, B39, NhatKy_ViPham!C:C, "T21")</f>
        <v>100</v>
      </c>
      <c r="AM39" s="7">
        <f>100 + SUMIFS(NhatKy_ViPham!J:J, NhatKy_ViPham!E:E, "12_Toan_C", NhatKy_ViPham!F:F, B39, NhatKy_ViPham!C:C, "T22") - SUMIFS(NhatKy_ViPham!K:K, NhatKy_ViPham!E:E, "12_Toan_C", NhatKy_ViPham!F:F, B39, NhatKy_ViPham!C:C, "T22")</f>
        <v>100</v>
      </c>
      <c r="AN39" s="7">
        <f>100 + SUMIFS(NhatKy_ViPham!J:J, NhatKy_ViPham!E:E, "12_Toan_C", NhatKy_ViPham!F:F, B39, NhatKy_ViPham!C:C, "T23") - SUMIFS(NhatKy_ViPham!K:K, NhatKy_ViPham!E:E, "12_Toan_C", NhatKy_ViPham!F:F, B39, NhatKy_ViPham!C:C, "T23")</f>
        <v>100</v>
      </c>
      <c r="AO39" s="7">
        <f>100 + SUMIFS(NhatKy_ViPham!J:J, NhatKy_ViPham!E:E, "12_Toan_C", NhatKy_ViPham!F:F, B39, NhatKy_ViPham!C:C, "T24") - SUMIFS(NhatKy_ViPham!K:K, NhatKy_ViPham!E:E, "12_Toan_C", NhatKy_ViPham!F:F, B39, NhatKy_ViPham!C:C, "T24")</f>
        <v>100</v>
      </c>
      <c r="AP39" s="7">
        <f>100 + SUMIFS(NhatKy_ViPham!J:J, NhatKy_ViPham!E:E, "12_Toan_C", NhatKy_ViPham!F:F, B39, NhatKy_ViPham!C:C, "T25") - SUMIFS(NhatKy_ViPham!K:K, NhatKy_ViPham!E:E, "12_Toan_C", NhatKy_ViPham!F:F, B39, NhatKy_ViPham!C:C, "T25")</f>
        <v>100</v>
      </c>
      <c r="AQ39" s="7">
        <f>100 + SUMIFS(NhatKy_ViPham!J:J, NhatKy_ViPham!E:E, "12_Toan_C", NhatKy_ViPham!F:F, B39, NhatKy_ViPham!C:C, "T26") - SUMIFS(NhatKy_ViPham!K:K, NhatKy_ViPham!E:E, "12_Toan_C", NhatKy_ViPham!F:F, B39, NhatKy_ViPham!C:C, "T26")</f>
        <v>100</v>
      </c>
      <c r="AR39" s="7">
        <f>100 + SUMIFS(NhatKy_ViPham!J:J, NhatKy_ViPham!E:E, "12_Toan_C", NhatKy_ViPham!F:F, B39, NhatKy_ViPham!C:C, "T27") - SUMIFS(NhatKy_ViPham!K:K, NhatKy_ViPham!E:E, "12_Toan_C", NhatKy_ViPham!F:F, B39, NhatKy_ViPham!C:C, "T27")</f>
        <v>100</v>
      </c>
      <c r="AS39" s="7">
        <f>100 + SUMIFS(NhatKy_ViPham!J:J, NhatKy_ViPham!E:E, "12_Toan_C", NhatKy_ViPham!F:F, B39, NhatKy_ViPham!C:C, "T28") - SUMIFS(NhatKy_ViPham!K:K, NhatKy_ViPham!E:E, "12_Toan_C", NhatKy_ViPham!F:F, B39, NhatKy_ViPham!C:C, "T28")</f>
        <v>100</v>
      </c>
      <c r="AT39" s="7">
        <f>100 + SUMIFS(NhatKy_ViPham!J:J, NhatKy_ViPham!E:E, "12_Toan_C", NhatKy_ViPham!F:F, B39, NhatKy_ViPham!C:C, "T29") - SUMIFS(NhatKy_ViPham!K:K, NhatKy_ViPham!E:E, "12_Toan_C", NhatKy_ViPham!F:F, B39, NhatKy_ViPham!C:C, "T29")</f>
        <v>100</v>
      </c>
      <c r="AU39" s="7">
        <f>100 + SUMIFS(NhatKy_ViPham!J:J, NhatKy_ViPham!E:E, "12_Toan_C", NhatKy_ViPham!F:F, B39, NhatKy_ViPham!C:C, "T30") - SUMIFS(NhatKy_ViPham!K:K, NhatKy_ViPham!E:E, "12_Toan_C", NhatKy_ViPham!F:F, B39, NhatKy_ViPham!C:C, "T30")</f>
        <v>100</v>
      </c>
      <c r="AV39" s="7">
        <f>100 + SUMIFS(NhatKy_ViPham!J:J, NhatKy_ViPham!E:E, "12_Toan_C", NhatKy_ViPham!F:F, B39, NhatKy_ViPham!C:C, "T31") - SUMIFS(NhatKy_ViPham!K:K, NhatKy_ViPham!E:E, "12_Toan_C", NhatKy_ViPham!F:F, B39, NhatKy_ViPham!C:C, "T31")</f>
        <v>100</v>
      </c>
      <c r="AW39" s="7">
        <f>100 + SUMIFS(NhatKy_ViPham!J:J, NhatKy_ViPham!E:E, "12_Toan_C", NhatKy_ViPham!F:F, B39, NhatKy_ViPham!C:C, "T32") - SUMIFS(NhatKy_ViPham!K:K, NhatKy_ViPham!E:E, "12_Toan_C", NhatKy_ViPham!F:F, B39, NhatKy_ViPham!C:C, "T32")</f>
        <v>100</v>
      </c>
      <c r="AX39" s="7">
        <f>100 + SUMIFS(NhatKy_ViPham!J:J, NhatKy_ViPham!E:E, "12_Toan_C", NhatKy_ViPham!F:F, B39, NhatKy_ViPham!C:C, "T33") - SUMIFS(NhatKy_ViPham!K:K, NhatKy_ViPham!E:E, "12_Toan_C", NhatKy_ViPham!F:F, B39, NhatKy_ViPham!C:C, "T33")</f>
        <v>100</v>
      </c>
      <c r="AY39" s="7">
        <f>100 + SUMIFS(NhatKy_ViPham!J:J, NhatKy_ViPham!E:E, "12_Toan_C", NhatKy_ViPham!F:F, B39, NhatKy_ViPham!C:C, "T34") - SUMIFS(NhatKy_ViPham!K:K, NhatKy_ViPham!E:E, "12_Toan_C", NhatKy_ViPham!F:F, B39, NhatKy_ViPham!C:C, "T34")</f>
        <v>100</v>
      </c>
      <c r="AZ39" s="7">
        <f>100 + SUMIFS(NhatKy_ViPham!J:J, NhatKy_ViPham!E:E, "12_Toan_C", NhatKy_ViPham!F:F, B39, NhatKy_ViPham!C:C, "T35") - SUMIFS(NhatKy_ViPham!K:K, NhatKy_ViPham!E:E, "12_Toan_C", NhatKy_ViPham!F:F, B39, NhatKy_ViPham!C:C, "T35")</f>
        <v>100</v>
      </c>
      <c r="BA39" s="12">
        <f t="shared" si="0"/>
        <v>100</v>
      </c>
      <c r="BB39" s="11" t="s">
        <v>430</v>
      </c>
      <c r="BC39" s="14" t="str">
        <f t="shared" si="1"/>
        <v>Tốt</v>
      </c>
      <c r="BD39" s="10" t="str">
        <f t="shared" si="2"/>
        <v>🟢 BÌNH THƯỜNG</v>
      </c>
    </row>
    <row r="40" spans="1:56" x14ac:dyDescent="0.25">
      <c r="A40" s="5">
        <v>32</v>
      </c>
      <c r="B40" s="15" t="s">
        <v>1820</v>
      </c>
      <c r="C40" s="5" t="s">
        <v>2384</v>
      </c>
      <c r="D40" s="5" t="s">
        <v>435</v>
      </c>
      <c r="E40" s="11" t="s">
        <v>430</v>
      </c>
      <c r="F40" s="6">
        <f>SUMIFS(NhatKy_ViPham!K:K, NhatKy_ViPham!E:E, "12_Toan_C", NhatKy_ViPham!F:F, B40, NhatKy_ViPham!H:H, "L01")</f>
        <v>0</v>
      </c>
      <c r="G40" s="6">
        <f>SUMIFS(NhatKy_ViPham!K:K, NhatKy_ViPham!E:E, "12_Toan_C", NhatKy_ViPham!F:F, B40, NhatKy_ViPham!H:H, "L02")</f>
        <v>0</v>
      </c>
      <c r="H40" s="6">
        <f>SUMIFS(NhatKy_ViPham!K:K, NhatKy_ViPham!E:E, "12_Toan_C", NhatKy_ViPham!F:F, B40, NhatKy_ViPham!H:H, "L03")</f>
        <v>0</v>
      </c>
      <c r="I40" s="6">
        <f>SUMIFS(NhatKy_ViPham!K:K, NhatKy_ViPham!E:E, "12_Toan_C", NhatKy_ViPham!F:F, B40, NhatKy_ViPham!H:H, "L04")</f>
        <v>0</v>
      </c>
      <c r="J40" s="6">
        <f>SUMIFS(NhatKy_ViPham!K:K, NhatKy_ViPham!E:E, "12_Toan_C", NhatKy_ViPham!F:F, B40, NhatKy_ViPham!H:H, "L05")</f>
        <v>0</v>
      </c>
      <c r="K40" s="6">
        <f>SUMIFS(NhatKy_ViPham!K:K, NhatKy_ViPham!E:E, "12_Toan_C", NhatKy_ViPham!F:F, B40, NhatKy_ViPham!H:H, "L06")</f>
        <v>0</v>
      </c>
      <c r="L40" s="6">
        <f>SUMIFS(NhatKy_ViPham!K:K, NhatKy_ViPham!E:E, "12_Toan_C", NhatKy_ViPham!F:F, B40, NhatKy_ViPham!H:H, "L07")</f>
        <v>0</v>
      </c>
      <c r="M40" s="6">
        <f>SUMIFS(NhatKy_ViPham!K:K, NhatKy_ViPham!E:E, "12_Toan_C", NhatKy_ViPham!F:F, B40, NhatKy_ViPham!H:H, "L08")</f>
        <v>0</v>
      </c>
      <c r="N40" s="6">
        <f>SUMIFS(NhatKy_ViPham!K:K, NhatKy_ViPham!E:E, "12_Toan_C", NhatKy_ViPham!F:F, B40, NhatKy_ViPham!H:H, "L09")</f>
        <v>0</v>
      </c>
      <c r="O40" s="6">
        <f>SUMIFS(NhatKy_ViPham!K:K, NhatKy_ViPham!E:E, "12_Toan_C", NhatKy_ViPham!F:F, B40, NhatKy_ViPham!H:H, "L10")</f>
        <v>0</v>
      </c>
      <c r="P40" s="12">
        <f>SUMIFS(NhatKy_ViPham!J:J, NhatKy_ViPham!E:E, "12_Toan_C", NhatKy_ViPham!F:F, B40)</f>
        <v>0</v>
      </c>
      <c r="Q40" s="13">
        <f>SUMIFS(NhatKy_ViPham!K:K, NhatKy_ViPham!E:E, "12_Toan_C", NhatKy_ViPham!F:F, B40)</f>
        <v>0</v>
      </c>
      <c r="R40" s="6">
        <f>100 + SUMIFS(NhatKy_ViPham!J:J, NhatKy_ViPham!E:E, "12_Toan_C", NhatKy_ViPham!F:F, B40, NhatKy_ViPham!C:C, "T1") - SUMIFS(NhatKy_ViPham!K:K, NhatKy_ViPham!E:E, "12_Toan_C", NhatKy_ViPham!F:F, B40, NhatKy_ViPham!C:C, "T1")</f>
        <v>100</v>
      </c>
      <c r="S40" s="6">
        <f>100 + SUMIFS(NhatKy_ViPham!J:J, NhatKy_ViPham!E:E, "12_Toan_C", NhatKy_ViPham!F:F, B40, NhatKy_ViPham!C:C, "T2") - SUMIFS(NhatKy_ViPham!K:K, NhatKy_ViPham!E:E, "12_Toan_C", NhatKy_ViPham!F:F, B40, NhatKy_ViPham!C:C, "T2")</f>
        <v>100</v>
      </c>
      <c r="T40" s="6">
        <f>100 + SUMIFS(NhatKy_ViPham!J:J, NhatKy_ViPham!E:E, "12_Toan_C", NhatKy_ViPham!F:F, B40, NhatKy_ViPham!C:C, "T3") - SUMIFS(NhatKy_ViPham!K:K, NhatKy_ViPham!E:E, "12_Toan_C", NhatKy_ViPham!F:F, B40, NhatKy_ViPham!C:C, "T3")</f>
        <v>100</v>
      </c>
      <c r="U40" s="6">
        <f>100 + SUMIFS(NhatKy_ViPham!J:J, NhatKy_ViPham!E:E, "12_Toan_C", NhatKy_ViPham!F:F, B40, NhatKy_ViPham!C:C, "T4") - SUMIFS(NhatKy_ViPham!K:K, NhatKy_ViPham!E:E, "12_Toan_C", NhatKy_ViPham!F:F, B40, NhatKy_ViPham!C:C, "T4")</f>
        <v>100</v>
      </c>
      <c r="V40" s="6">
        <f>100 + SUMIFS(NhatKy_ViPham!J:J, NhatKy_ViPham!E:E, "12_Toan_C", NhatKy_ViPham!F:F, B40, NhatKy_ViPham!C:C, "T5") - SUMIFS(NhatKy_ViPham!K:K, NhatKy_ViPham!E:E, "12_Toan_C", NhatKy_ViPham!F:F, B40, NhatKy_ViPham!C:C, "T5")</f>
        <v>100</v>
      </c>
      <c r="W40" s="6">
        <f>100 + SUMIFS(NhatKy_ViPham!J:J, NhatKy_ViPham!E:E, "12_Toan_C", NhatKy_ViPham!F:F, B40, NhatKy_ViPham!C:C, "T6") - SUMIFS(NhatKy_ViPham!K:K, NhatKy_ViPham!E:E, "12_Toan_C", NhatKy_ViPham!F:F, B40, NhatKy_ViPham!C:C, "T6")</f>
        <v>100</v>
      </c>
      <c r="X40" s="6">
        <f>100 + SUMIFS(NhatKy_ViPham!J:J, NhatKy_ViPham!E:E, "12_Toan_C", NhatKy_ViPham!F:F, B40, NhatKy_ViPham!C:C, "T7") - SUMIFS(NhatKy_ViPham!K:K, NhatKy_ViPham!E:E, "12_Toan_C", NhatKy_ViPham!F:F, B40, NhatKy_ViPham!C:C, "T7")</f>
        <v>100</v>
      </c>
      <c r="Y40" s="6">
        <f>100 + SUMIFS(NhatKy_ViPham!J:J, NhatKy_ViPham!E:E, "12_Toan_C", NhatKy_ViPham!F:F, B40, NhatKy_ViPham!C:C, "T8") - SUMIFS(NhatKy_ViPham!K:K, NhatKy_ViPham!E:E, "12_Toan_C", NhatKy_ViPham!F:F, B40, NhatKy_ViPham!C:C, "T8")</f>
        <v>100</v>
      </c>
      <c r="Z40" s="6">
        <f>100 + SUMIFS(NhatKy_ViPham!J:J, NhatKy_ViPham!E:E, "12_Toan_C", NhatKy_ViPham!F:F, B40, NhatKy_ViPham!C:C, "T9") - SUMIFS(NhatKy_ViPham!K:K, NhatKy_ViPham!E:E, "12_Toan_C", NhatKy_ViPham!F:F, B40, NhatKy_ViPham!C:C, "T9")</f>
        <v>100</v>
      </c>
      <c r="AA40" s="6">
        <f>100 + SUMIFS(NhatKy_ViPham!J:J, NhatKy_ViPham!E:E, "12_Toan_C", NhatKy_ViPham!F:F, B40, NhatKy_ViPham!C:C, "T10") - SUMIFS(NhatKy_ViPham!K:K, NhatKy_ViPham!E:E, "12_Toan_C", NhatKy_ViPham!F:F, B40, NhatKy_ViPham!C:C, "T10")</f>
        <v>100</v>
      </c>
      <c r="AB40" s="6">
        <f>100 + SUMIFS(NhatKy_ViPham!J:J, NhatKy_ViPham!E:E, "12_Toan_C", NhatKy_ViPham!F:F, B40, NhatKy_ViPham!C:C, "T11") - SUMIFS(NhatKy_ViPham!K:K, NhatKy_ViPham!E:E, "12_Toan_C", NhatKy_ViPham!F:F, B40, NhatKy_ViPham!C:C, "T11")</f>
        <v>100</v>
      </c>
      <c r="AC40" s="6">
        <f>100 + SUMIFS(NhatKy_ViPham!J:J, NhatKy_ViPham!E:E, "12_Toan_C", NhatKy_ViPham!F:F, B40, NhatKy_ViPham!C:C, "T12") - SUMIFS(NhatKy_ViPham!K:K, NhatKy_ViPham!E:E, "12_Toan_C", NhatKy_ViPham!F:F, B40, NhatKy_ViPham!C:C, "T12")</f>
        <v>100</v>
      </c>
      <c r="AD40" s="6">
        <f>100 + SUMIFS(NhatKy_ViPham!J:J, NhatKy_ViPham!E:E, "12_Toan_C", NhatKy_ViPham!F:F, B40, NhatKy_ViPham!C:C, "T13") - SUMIFS(NhatKy_ViPham!K:K, NhatKy_ViPham!E:E, "12_Toan_C", NhatKy_ViPham!F:F, B40, NhatKy_ViPham!C:C, "T13")</f>
        <v>100</v>
      </c>
      <c r="AE40" s="6">
        <f>100 + SUMIFS(NhatKy_ViPham!J:J, NhatKy_ViPham!E:E, "12_Toan_C", NhatKy_ViPham!F:F, B40, NhatKy_ViPham!C:C, "T14") - SUMIFS(NhatKy_ViPham!K:K, NhatKy_ViPham!E:E, "12_Toan_C", NhatKy_ViPham!F:F, B40, NhatKy_ViPham!C:C, "T14")</f>
        <v>100</v>
      </c>
      <c r="AF40" s="6">
        <f>100 + SUMIFS(NhatKy_ViPham!J:J, NhatKy_ViPham!E:E, "12_Toan_C", NhatKy_ViPham!F:F, B40, NhatKy_ViPham!C:C, "T15") - SUMIFS(NhatKy_ViPham!K:K, NhatKy_ViPham!E:E, "12_Toan_C", NhatKy_ViPham!F:F, B40, NhatKy_ViPham!C:C, "T15")</f>
        <v>100</v>
      </c>
      <c r="AG40" s="6">
        <f>100 + SUMIFS(NhatKy_ViPham!J:J, NhatKy_ViPham!E:E, "12_Toan_C", NhatKy_ViPham!F:F, B40, NhatKy_ViPham!C:C, "T16") - SUMIFS(NhatKy_ViPham!K:K, NhatKy_ViPham!E:E, "12_Toan_C", NhatKy_ViPham!F:F, B40, NhatKy_ViPham!C:C, "T16")</f>
        <v>100</v>
      </c>
      <c r="AH40" s="6">
        <f>100 + SUMIFS(NhatKy_ViPham!J:J, NhatKy_ViPham!E:E, "12_Toan_C", NhatKy_ViPham!F:F, B40, NhatKy_ViPham!C:C, "T17") - SUMIFS(NhatKy_ViPham!K:K, NhatKy_ViPham!E:E, "12_Toan_C", NhatKy_ViPham!F:F, B40, NhatKy_ViPham!C:C, "T17")</f>
        <v>100</v>
      </c>
      <c r="AI40" s="6">
        <f>100 + SUMIFS(NhatKy_ViPham!J:J, NhatKy_ViPham!E:E, "12_Toan_C", NhatKy_ViPham!F:F, B40, NhatKy_ViPham!C:C, "T18") - SUMIFS(NhatKy_ViPham!K:K, NhatKy_ViPham!E:E, "12_Toan_C", NhatKy_ViPham!F:F, B40, NhatKy_ViPham!C:C, "T18")</f>
        <v>100</v>
      </c>
      <c r="AJ40" s="6">
        <f>100 + SUMIFS(NhatKy_ViPham!J:J, NhatKy_ViPham!E:E, "12_Toan_C", NhatKy_ViPham!F:F, B40, NhatKy_ViPham!C:C, "T19") - SUMIFS(NhatKy_ViPham!K:K, NhatKy_ViPham!E:E, "12_Toan_C", NhatKy_ViPham!F:F, B40, NhatKy_ViPham!C:C, "T19")</f>
        <v>100</v>
      </c>
      <c r="AK40" s="6">
        <f>100 + SUMIFS(NhatKy_ViPham!J:J, NhatKy_ViPham!E:E, "12_Toan_C", NhatKy_ViPham!F:F, B40, NhatKy_ViPham!C:C, "T20") - SUMIFS(NhatKy_ViPham!K:K, NhatKy_ViPham!E:E, "12_Toan_C", NhatKy_ViPham!F:F, B40, NhatKy_ViPham!C:C, "T20")</f>
        <v>100</v>
      </c>
      <c r="AL40" s="6">
        <f>100 + SUMIFS(NhatKy_ViPham!J:J, NhatKy_ViPham!E:E, "12_Toan_C", NhatKy_ViPham!F:F, B40, NhatKy_ViPham!C:C, "T21") - SUMIFS(NhatKy_ViPham!K:K, NhatKy_ViPham!E:E, "12_Toan_C", NhatKy_ViPham!F:F, B40, NhatKy_ViPham!C:C, "T21")</f>
        <v>100</v>
      </c>
      <c r="AM40" s="6">
        <f>100 + SUMIFS(NhatKy_ViPham!J:J, NhatKy_ViPham!E:E, "12_Toan_C", NhatKy_ViPham!F:F, B40, NhatKy_ViPham!C:C, "T22") - SUMIFS(NhatKy_ViPham!K:K, NhatKy_ViPham!E:E, "12_Toan_C", NhatKy_ViPham!F:F, B40, NhatKy_ViPham!C:C, "T22")</f>
        <v>100</v>
      </c>
      <c r="AN40" s="6">
        <f>100 + SUMIFS(NhatKy_ViPham!J:J, NhatKy_ViPham!E:E, "12_Toan_C", NhatKy_ViPham!F:F, B40, NhatKy_ViPham!C:C, "T23") - SUMIFS(NhatKy_ViPham!K:K, NhatKy_ViPham!E:E, "12_Toan_C", NhatKy_ViPham!F:F, B40, NhatKy_ViPham!C:C, "T23")</f>
        <v>100</v>
      </c>
      <c r="AO40" s="6">
        <f>100 + SUMIFS(NhatKy_ViPham!J:J, NhatKy_ViPham!E:E, "12_Toan_C", NhatKy_ViPham!F:F, B40, NhatKy_ViPham!C:C, "T24") - SUMIFS(NhatKy_ViPham!K:K, NhatKy_ViPham!E:E, "12_Toan_C", NhatKy_ViPham!F:F, B40, NhatKy_ViPham!C:C, "T24")</f>
        <v>100</v>
      </c>
      <c r="AP40" s="6">
        <f>100 + SUMIFS(NhatKy_ViPham!J:J, NhatKy_ViPham!E:E, "12_Toan_C", NhatKy_ViPham!F:F, B40, NhatKy_ViPham!C:C, "T25") - SUMIFS(NhatKy_ViPham!K:K, NhatKy_ViPham!E:E, "12_Toan_C", NhatKy_ViPham!F:F, B40, NhatKy_ViPham!C:C, "T25")</f>
        <v>100</v>
      </c>
      <c r="AQ40" s="6">
        <f>100 + SUMIFS(NhatKy_ViPham!J:J, NhatKy_ViPham!E:E, "12_Toan_C", NhatKy_ViPham!F:F, B40, NhatKy_ViPham!C:C, "T26") - SUMIFS(NhatKy_ViPham!K:K, NhatKy_ViPham!E:E, "12_Toan_C", NhatKy_ViPham!F:F, B40, NhatKy_ViPham!C:C, "T26")</f>
        <v>100</v>
      </c>
      <c r="AR40" s="6">
        <f>100 + SUMIFS(NhatKy_ViPham!J:J, NhatKy_ViPham!E:E, "12_Toan_C", NhatKy_ViPham!F:F, B40, NhatKy_ViPham!C:C, "T27") - SUMIFS(NhatKy_ViPham!K:K, NhatKy_ViPham!E:E, "12_Toan_C", NhatKy_ViPham!F:F, B40, NhatKy_ViPham!C:C, "T27")</f>
        <v>100</v>
      </c>
      <c r="AS40" s="6">
        <f>100 + SUMIFS(NhatKy_ViPham!J:J, NhatKy_ViPham!E:E, "12_Toan_C", NhatKy_ViPham!F:F, B40, NhatKy_ViPham!C:C, "T28") - SUMIFS(NhatKy_ViPham!K:K, NhatKy_ViPham!E:E, "12_Toan_C", NhatKy_ViPham!F:F, B40, NhatKy_ViPham!C:C, "T28")</f>
        <v>100</v>
      </c>
      <c r="AT40" s="6">
        <f>100 + SUMIFS(NhatKy_ViPham!J:J, NhatKy_ViPham!E:E, "12_Toan_C", NhatKy_ViPham!F:F, B40, NhatKy_ViPham!C:C, "T29") - SUMIFS(NhatKy_ViPham!K:K, NhatKy_ViPham!E:E, "12_Toan_C", NhatKy_ViPham!F:F, B40, NhatKy_ViPham!C:C, "T29")</f>
        <v>100</v>
      </c>
      <c r="AU40" s="6">
        <f>100 + SUMIFS(NhatKy_ViPham!J:J, NhatKy_ViPham!E:E, "12_Toan_C", NhatKy_ViPham!F:F, B40, NhatKy_ViPham!C:C, "T30") - SUMIFS(NhatKy_ViPham!K:K, NhatKy_ViPham!E:E, "12_Toan_C", NhatKy_ViPham!F:F, B40, NhatKy_ViPham!C:C, "T30")</f>
        <v>100</v>
      </c>
      <c r="AV40" s="6">
        <f>100 + SUMIFS(NhatKy_ViPham!J:J, NhatKy_ViPham!E:E, "12_Toan_C", NhatKy_ViPham!F:F, B40, NhatKy_ViPham!C:C, "T31") - SUMIFS(NhatKy_ViPham!K:K, NhatKy_ViPham!E:E, "12_Toan_C", NhatKy_ViPham!F:F, B40, NhatKy_ViPham!C:C, "T31")</f>
        <v>100</v>
      </c>
      <c r="AW40" s="6">
        <f>100 + SUMIFS(NhatKy_ViPham!J:J, NhatKy_ViPham!E:E, "12_Toan_C", NhatKy_ViPham!F:F, B40, NhatKy_ViPham!C:C, "T32") - SUMIFS(NhatKy_ViPham!K:K, NhatKy_ViPham!E:E, "12_Toan_C", NhatKy_ViPham!F:F, B40, NhatKy_ViPham!C:C, "T32")</f>
        <v>100</v>
      </c>
      <c r="AX40" s="6">
        <f>100 + SUMIFS(NhatKy_ViPham!J:J, NhatKy_ViPham!E:E, "12_Toan_C", NhatKy_ViPham!F:F, B40, NhatKy_ViPham!C:C, "T33") - SUMIFS(NhatKy_ViPham!K:K, NhatKy_ViPham!E:E, "12_Toan_C", NhatKy_ViPham!F:F, B40, NhatKy_ViPham!C:C, "T33")</f>
        <v>100</v>
      </c>
      <c r="AY40" s="6">
        <f>100 + SUMIFS(NhatKy_ViPham!J:J, NhatKy_ViPham!E:E, "12_Toan_C", NhatKy_ViPham!F:F, B40, NhatKy_ViPham!C:C, "T34") - SUMIFS(NhatKy_ViPham!K:K, NhatKy_ViPham!E:E, "12_Toan_C", NhatKy_ViPham!F:F, B40, NhatKy_ViPham!C:C, "T34")</f>
        <v>100</v>
      </c>
      <c r="AZ40" s="6">
        <f>100 + SUMIFS(NhatKy_ViPham!J:J, NhatKy_ViPham!E:E, "12_Toan_C", NhatKy_ViPham!F:F, B40, NhatKy_ViPham!C:C, "T35") - SUMIFS(NhatKy_ViPham!K:K, NhatKy_ViPham!E:E, "12_Toan_C", NhatKy_ViPham!F:F, B40, NhatKy_ViPham!C:C, "T35")</f>
        <v>100</v>
      </c>
      <c r="BA40" s="12">
        <f t="shared" si="0"/>
        <v>100</v>
      </c>
      <c r="BB40" s="11" t="s">
        <v>430</v>
      </c>
      <c r="BC40" s="16" t="str">
        <f t="shared" si="1"/>
        <v>Tốt</v>
      </c>
      <c r="BD40" s="15" t="str">
        <f t="shared" si="2"/>
        <v>🟢 BÌNH THƯỜNG</v>
      </c>
    </row>
    <row r="41" spans="1:56" x14ac:dyDescent="0.25">
      <c r="A41" s="4">
        <v>33</v>
      </c>
      <c r="B41" s="10" t="s">
        <v>2385</v>
      </c>
      <c r="C41" s="4" t="s">
        <v>2386</v>
      </c>
      <c r="D41" s="4" t="s">
        <v>429</v>
      </c>
      <c r="E41" s="11" t="s">
        <v>430</v>
      </c>
      <c r="F41" s="7">
        <f>SUMIFS(NhatKy_ViPham!K:K, NhatKy_ViPham!E:E, "12_Toan_C", NhatKy_ViPham!F:F, B41, NhatKy_ViPham!H:H, "L01")</f>
        <v>0</v>
      </c>
      <c r="G41" s="7">
        <f>SUMIFS(NhatKy_ViPham!K:K, NhatKy_ViPham!E:E, "12_Toan_C", NhatKy_ViPham!F:F, B41, NhatKy_ViPham!H:H, "L02")</f>
        <v>0</v>
      </c>
      <c r="H41" s="7">
        <f>SUMIFS(NhatKy_ViPham!K:K, NhatKy_ViPham!E:E, "12_Toan_C", NhatKy_ViPham!F:F, B41, NhatKy_ViPham!H:H, "L03")</f>
        <v>0</v>
      </c>
      <c r="I41" s="7">
        <f>SUMIFS(NhatKy_ViPham!K:K, NhatKy_ViPham!E:E, "12_Toan_C", NhatKy_ViPham!F:F, B41, NhatKy_ViPham!H:H, "L04")</f>
        <v>0</v>
      </c>
      <c r="J41" s="7">
        <f>SUMIFS(NhatKy_ViPham!K:K, NhatKy_ViPham!E:E, "12_Toan_C", NhatKy_ViPham!F:F, B41, NhatKy_ViPham!H:H, "L05")</f>
        <v>0</v>
      </c>
      <c r="K41" s="7">
        <f>SUMIFS(NhatKy_ViPham!K:K, NhatKy_ViPham!E:E, "12_Toan_C", NhatKy_ViPham!F:F, B41, NhatKy_ViPham!H:H, "L06")</f>
        <v>0</v>
      </c>
      <c r="L41" s="7">
        <f>SUMIFS(NhatKy_ViPham!K:K, NhatKy_ViPham!E:E, "12_Toan_C", NhatKy_ViPham!F:F, B41, NhatKy_ViPham!H:H, "L07")</f>
        <v>0</v>
      </c>
      <c r="M41" s="7">
        <f>SUMIFS(NhatKy_ViPham!K:K, NhatKy_ViPham!E:E, "12_Toan_C", NhatKy_ViPham!F:F, B41, NhatKy_ViPham!H:H, "L08")</f>
        <v>0</v>
      </c>
      <c r="N41" s="7">
        <f>SUMIFS(NhatKy_ViPham!K:K, NhatKy_ViPham!E:E, "12_Toan_C", NhatKy_ViPham!F:F, B41, NhatKy_ViPham!H:H, "L09")</f>
        <v>0</v>
      </c>
      <c r="O41" s="7">
        <f>SUMIFS(NhatKy_ViPham!K:K, NhatKy_ViPham!E:E, "12_Toan_C", NhatKy_ViPham!F:F, B41, NhatKy_ViPham!H:H, "L10")</f>
        <v>0</v>
      </c>
      <c r="P41" s="12">
        <f>SUMIFS(NhatKy_ViPham!J:J, NhatKy_ViPham!E:E, "12_Toan_C", NhatKy_ViPham!F:F, B41)</f>
        <v>0</v>
      </c>
      <c r="Q41" s="13">
        <f>SUMIFS(NhatKy_ViPham!K:K, NhatKy_ViPham!E:E, "12_Toan_C", NhatKy_ViPham!F:F, B41)</f>
        <v>0</v>
      </c>
      <c r="R41" s="7">
        <f>100 + SUMIFS(NhatKy_ViPham!J:J, NhatKy_ViPham!E:E, "12_Toan_C", NhatKy_ViPham!F:F, B41, NhatKy_ViPham!C:C, "T1") - SUMIFS(NhatKy_ViPham!K:K, NhatKy_ViPham!E:E, "12_Toan_C", NhatKy_ViPham!F:F, B41, NhatKy_ViPham!C:C, "T1")</f>
        <v>100</v>
      </c>
      <c r="S41" s="7">
        <f>100 + SUMIFS(NhatKy_ViPham!J:J, NhatKy_ViPham!E:E, "12_Toan_C", NhatKy_ViPham!F:F, B41, NhatKy_ViPham!C:C, "T2") - SUMIFS(NhatKy_ViPham!K:K, NhatKy_ViPham!E:E, "12_Toan_C", NhatKy_ViPham!F:F, B41, NhatKy_ViPham!C:C, "T2")</f>
        <v>100</v>
      </c>
      <c r="T41" s="7">
        <f>100 + SUMIFS(NhatKy_ViPham!J:J, NhatKy_ViPham!E:E, "12_Toan_C", NhatKy_ViPham!F:F, B41, NhatKy_ViPham!C:C, "T3") - SUMIFS(NhatKy_ViPham!K:K, NhatKy_ViPham!E:E, "12_Toan_C", NhatKy_ViPham!F:F, B41, NhatKy_ViPham!C:C, "T3")</f>
        <v>100</v>
      </c>
      <c r="U41" s="7">
        <f>100 + SUMIFS(NhatKy_ViPham!J:J, NhatKy_ViPham!E:E, "12_Toan_C", NhatKy_ViPham!F:F, B41, NhatKy_ViPham!C:C, "T4") - SUMIFS(NhatKy_ViPham!K:K, NhatKy_ViPham!E:E, "12_Toan_C", NhatKy_ViPham!F:F, B41, NhatKy_ViPham!C:C, "T4")</f>
        <v>100</v>
      </c>
      <c r="V41" s="7">
        <f>100 + SUMIFS(NhatKy_ViPham!J:J, NhatKy_ViPham!E:E, "12_Toan_C", NhatKy_ViPham!F:F, B41, NhatKy_ViPham!C:C, "T5") - SUMIFS(NhatKy_ViPham!K:K, NhatKy_ViPham!E:E, "12_Toan_C", NhatKy_ViPham!F:F, B41, NhatKy_ViPham!C:C, "T5")</f>
        <v>100</v>
      </c>
      <c r="W41" s="7">
        <f>100 + SUMIFS(NhatKy_ViPham!J:J, NhatKy_ViPham!E:E, "12_Toan_C", NhatKy_ViPham!F:F, B41, NhatKy_ViPham!C:C, "T6") - SUMIFS(NhatKy_ViPham!K:K, NhatKy_ViPham!E:E, "12_Toan_C", NhatKy_ViPham!F:F, B41, NhatKy_ViPham!C:C, "T6")</f>
        <v>100</v>
      </c>
      <c r="X41" s="7">
        <f>100 + SUMIFS(NhatKy_ViPham!J:J, NhatKy_ViPham!E:E, "12_Toan_C", NhatKy_ViPham!F:F, B41, NhatKy_ViPham!C:C, "T7") - SUMIFS(NhatKy_ViPham!K:K, NhatKy_ViPham!E:E, "12_Toan_C", NhatKy_ViPham!F:F, B41, NhatKy_ViPham!C:C, "T7")</f>
        <v>100</v>
      </c>
      <c r="Y41" s="7">
        <f>100 + SUMIFS(NhatKy_ViPham!J:J, NhatKy_ViPham!E:E, "12_Toan_C", NhatKy_ViPham!F:F, B41, NhatKy_ViPham!C:C, "T8") - SUMIFS(NhatKy_ViPham!K:K, NhatKy_ViPham!E:E, "12_Toan_C", NhatKy_ViPham!F:F, B41, NhatKy_ViPham!C:C, "T8")</f>
        <v>100</v>
      </c>
      <c r="Z41" s="7">
        <f>100 + SUMIFS(NhatKy_ViPham!J:J, NhatKy_ViPham!E:E, "12_Toan_C", NhatKy_ViPham!F:F, B41, NhatKy_ViPham!C:C, "T9") - SUMIFS(NhatKy_ViPham!K:K, NhatKy_ViPham!E:E, "12_Toan_C", NhatKy_ViPham!F:F, B41, NhatKy_ViPham!C:C, "T9")</f>
        <v>100</v>
      </c>
      <c r="AA41" s="7">
        <f>100 + SUMIFS(NhatKy_ViPham!J:J, NhatKy_ViPham!E:E, "12_Toan_C", NhatKy_ViPham!F:F, B41, NhatKy_ViPham!C:C, "T10") - SUMIFS(NhatKy_ViPham!K:K, NhatKy_ViPham!E:E, "12_Toan_C", NhatKy_ViPham!F:F, B41, NhatKy_ViPham!C:C, "T10")</f>
        <v>100</v>
      </c>
      <c r="AB41" s="7">
        <f>100 + SUMIFS(NhatKy_ViPham!J:J, NhatKy_ViPham!E:E, "12_Toan_C", NhatKy_ViPham!F:F, B41, NhatKy_ViPham!C:C, "T11") - SUMIFS(NhatKy_ViPham!K:K, NhatKy_ViPham!E:E, "12_Toan_C", NhatKy_ViPham!F:F, B41, NhatKy_ViPham!C:C, "T11")</f>
        <v>100</v>
      </c>
      <c r="AC41" s="7">
        <f>100 + SUMIFS(NhatKy_ViPham!J:J, NhatKy_ViPham!E:E, "12_Toan_C", NhatKy_ViPham!F:F, B41, NhatKy_ViPham!C:C, "T12") - SUMIFS(NhatKy_ViPham!K:K, NhatKy_ViPham!E:E, "12_Toan_C", NhatKy_ViPham!F:F, B41, NhatKy_ViPham!C:C, "T12")</f>
        <v>100</v>
      </c>
      <c r="AD41" s="7">
        <f>100 + SUMIFS(NhatKy_ViPham!J:J, NhatKy_ViPham!E:E, "12_Toan_C", NhatKy_ViPham!F:F, B41, NhatKy_ViPham!C:C, "T13") - SUMIFS(NhatKy_ViPham!K:K, NhatKy_ViPham!E:E, "12_Toan_C", NhatKy_ViPham!F:F, B41, NhatKy_ViPham!C:C, "T13")</f>
        <v>100</v>
      </c>
      <c r="AE41" s="7">
        <f>100 + SUMIFS(NhatKy_ViPham!J:J, NhatKy_ViPham!E:E, "12_Toan_C", NhatKy_ViPham!F:F, B41, NhatKy_ViPham!C:C, "T14") - SUMIFS(NhatKy_ViPham!K:K, NhatKy_ViPham!E:E, "12_Toan_C", NhatKy_ViPham!F:F, B41, NhatKy_ViPham!C:C, "T14")</f>
        <v>100</v>
      </c>
      <c r="AF41" s="7">
        <f>100 + SUMIFS(NhatKy_ViPham!J:J, NhatKy_ViPham!E:E, "12_Toan_C", NhatKy_ViPham!F:F, B41, NhatKy_ViPham!C:C, "T15") - SUMIFS(NhatKy_ViPham!K:K, NhatKy_ViPham!E:E, "12_Toan_C", NhatKy_ViPham!F:F, B41, NhatKy_ViPham!C:C, "T15")</f>
        <v>100</v>
      </c>
      <c r="AG41" s="7">
        <f>100 + SUMIFS(NhatKy_ViPham!J:J, NhatKy_ViPham!E:E, "12_Toan_C", NhatKy_ViPham!F:F, B41, NhatKy_ViPham!C:C, "T16") - SUMIFS(NhatKy_ViPham!K:K, NhatKy_ViPham!E:E, "12_Toan_C", NhatKy_ViPham!F:F, B41, NhatKy_ViPham!C:C, "T16")</f>
        <v>100</v>
      </c>
      <c r="AH41" s="7">
        <f>100 + SUMIFS(NhatKy_ViPham!J:J, NhatKy_ViPham!E:E, "12_Toan_C", NhatKy_ViPham!F:F, B41, NhatKy_ViPham!C:C, "T17") - SUMIFS(NhatKy_ViPham!K:K, NhatKy_ViPham!E:E, "12_Toan_C", NhatKy_ViPham!F:F, B41, NhatKy_ViPham!C:C, "T17")</f>
        <v>100</v>
      </c>
      <c r="AI41" s="7">
        <f>100 + SUMIFS(NhatKy_ViPham!J:J, NhatKy_ViPham!E:E, "12_Toan_C", NhatKy_ViPham!F:F, B41, NhatKy_ViPham!C:C, "T18") - SUMIFS(NhatKy_ViPham!K:K, NhatKy_ViPham!E:E, "12_Toan_C", NhatKy_ViPham!F:F, B41, NhatKy_ViPham!C:C, "T18")</f>
        <v>100</v>
      </c>
      <c r="AJ41" s="7">
        <f>100 + SUMIFS(NhatKy_ViPham!J:J, NhatKy_ViPham!E:E, "12_Toan_C", NhatKy_ViPham!F:F, B41, NhatKy_ViPham!C:C, "T19") - SUMIFS(NhatKy_ViPham!K:K, NhatKy_ViPham!E:E, "12_Toan_C", NhatKy_ViPham!F:F, B41, NhatKy_ViPham!C:C, "T19")</f>
        <v>100</v>
      </c>
      <c r="AK41" s="7">
        <f>100 + SUMIFS(NhatKy_ViPham!J:J, NhatKy_ViPham!E:E, "12_Toan_C", NhatKy_ViPham!F:F, B41, NhatKy_ViPham!C:C, "T20") - SUMIFS(NhatKy_ViPham!K:K, NhatKy_ViPham!E:E, "12_Toan_C", NhatKy_ViPham!F:F, B41, NhatKy_ViPham!C:C, "T20")</f>
        <v>100</v>
      </c>
      <c r="AL41" s="7">
        <f>100 + SUMIFS(NhatKy_ViPham!J:J, NhatKy_ViPham!E:E, "12_Toan_C", NhatKy_ViPham!F:F, B41, NhatKy_ViPham!C:C, "T21") - SUMIFS(NhatKy_ViPham!K:K, NhatKy_ViPham!E:E, "12_Toan_C", NhatKy_ViPham!F:F, B41, NhatKy_ViPham!C:C, "T21")</f>
        <v>100</v>
      </c>
      <c r="AM41" s="7">
        <f>100 + SUMIFS(NhatKy_ViPham!J:J, NhatKy_ViPham!E:E, "12_Toan_C", NhatKy_ViPham!F:F, B41, NhatKy_ViPham!C:C, "T22") - SUMIFS(NhatKy_ViPham!K:K, NhatKy_ViPham!E:E, "12_Toan_C", NhatKy_ViPham!F:F, B41, NhatKy_ViPham!C:C, "T22")</f>
        <v>100</v>
      </c>
      <c r="AN41" s="7">
        <f>100 + SUMIFS(NhatKy_ViPham!J:J, NhatKy_ViPham!E:E, "12_Toan_C", NhatKy_ViPham!F:F, B41, NhatKy_ViPham!C:C, "T23") - SUMIFS(NhatKy_ViPham!K:K, NhatKy_ViPham!E:E, "12_Toan_C", NhatKy_ViPham!F:F, B41, NhatKy_ViPham!C:C, "T23")</f>
        <v>100</v>
      </c>
      <c r="AO41" s="7">
        <f>100 + SUMIFS(NhatKy_ViPham!J:J, NhatKy_ViPham!E:E, "12_Toan_C", NhatKy_ViPham!F:F, B41, NhatKy_ViPham!C:C, "T24") - SUMIFS(NhatKy_ViPham!K:K, NhatKy_ViPham!E:E, "12_Toan_C", NhatKy_ViPham!F:F, B41, NhatKy_ViPham!C:C, "T24")</f>
        <v>100</v>
      </c>
      <c r="AP41" s="7">
        <f>100 + SUMIFS(NhatKy_ViPham!J:J, NhatKy_ViPham!E:E, "12_Toan_C", NhatKy_ViPham!F:F, B41, NhatKy_ViPham!C:C, "T25") - SUMIFS(NhatKy_ViPham!K:K, NhatKy_ViPham!E:E, "12_Toan_C", NhatKy_ViPham!F:F, B41, NhatKy_ViPham!C:C, "T25")</f>
        <v>100</v>
      </c>
      <c r="AQ41" s="7">
        <f>100 + SUMIFS(NhatKy_ViPham!J:J, NhatKy_ViPham!E:E, "12_Toan_C", NhatKy_ViPham!F:F, B41, NhatKy_ViPham!C:C, "T26") - SUMIFS(NhatKy_ViPham!K:K, NhatKy_ViPham!E:E, "12_Toan_C", NhatKy_ViPham!F:F, B41, NhatKy_ViPham!C:C, "T26")</f>
        <v>100</v>
      </c>
      <c r="AR41" s="7">
        <f>100 + SUMIFS(NhatKy_ViPham!J:J, NhatKy_ViPham!E:E, "12_Toan_C", NhatKy_ViPham!F:F, B41, NhatKy_ViPham!C:C, "T27") - SUMIFS(NhatKy_ViPham!K:K, NhatKy_ViPham!E:E, "12_Toan_C", NhatKy_ViPham!F:F, B41, NhatKy_ViPham!C:C, "T27")</f>
        <v>100</v>
      </c>
      <c r="AS41" s="7">
        <f>100 + SUMIFS(NhatKy_ViPham!J:J, NhatKy_ViPham!E:E, "12_Toan_C", NhatKy_ViPham!F:F, B41, NhatKy_ViPham!C:C, "T28") - SUMIFS(NhatKy_ViPham!K:K, NhatKy_ViPham!E:E, "12_Toan_C", NhatKy_ViPham!F:F, B41, NhatKy_ViPham!C:C, "T28")</f>
        <v>100</v>
      </c>
      <c r="AT41" s="7">
        <f>100 + SUMIFS(NhatKy_ViPham!J:J, NhatKy_ViPham!E:E, "12_Toan_C", NhatKy_ViPham!F:F, B41, NhatKy_ViPham!C:C, "T29") - SUMIFS(NhatKy_ViPham!K:K, NhatKy_ViPham!E:E, "12_Toan_C", NhatKy_ViPham!F:F, B41, NhatKy_ViPham!C:C, "T29")</f>
        <v>100</v>
      </c>
      <c r="AU41" s="7">
        <f>100 + SUMIFS(NhatKy_ViPham!J:J, NhatKy_ViPham!E:E, "12_Toan_C", NhatKy_ViPham!F:F, B41, NhatKy_ViPham!C:C, "T30") - SUMIFS(NhatKy_ViPham!K:K, NhatKy_ViPham!E:E, "12_Toan_C", NhatKy_ViPham!F:F, B41, NhatKy_ViPham!C:C, "T30")</f>
        <v>100</v>
      </c>
      <c r="AV41" s="7">
        <f>100 + SUMIFS(NhatKy_ViPham!J:J, NhatKy_ViPham!E:E, "12_Toan_C", NhatKy_ViPham!F:F, B41, NhatKy_ViPham!C:C, "T31") - SUMIFS(NhatKy_ViPham!K:K, NhatKy_ViPham!E:E, "12_Toan_C", NhatKy_ViPham!F:F, B41, NhatKy_ViPham!C:C, "T31")</f>
        <v>100</v>
      </c>
      <c r="AW41" s="7">
        <f>100 + SUMIFS(NhatKy_ViPham!J:J, NhatKy_ViPham!E:E, "12_Toan_C", NhatKy_ViPham!F:F, B41, NhatKy_ViPham!C:C, "T32") - SUMIFS(NhatKy_ViPham!K:K, NhatKy_ViPham!E:E, "12_Toan_C", NhatKy_ViPham!F:F, B41, NhatKy_ViPham!C:C, "T32")</f>
        <v>100</v>
      </c>
      <c r="AX41" s="7">
        <f>100 + SUMIFS(NhatKy_ViPham!J:J, NhatKy_ViPham!E:E, "12_Toan_C", NhatKy_ViPham!F:F, B41, NhatKy_ViPham!C:C, "T33") - SUMIFS(NhatKy_ViPham!K:K, NhatKy_ViPham!E:E, "12_Toan_C", NhatKy_ViPham!F:F, B41, NhatKy_ViPham!C:C, "T33")</f>
        <v>100</v>
      </c>
      <c r="AY41" s="7">
        <f>100 + SUMIFS(NhatKy_ViPham!J:J, NhatKy_ViPham!E:E, "12_Toan_C", NhatKy_ViPham!F:F, B41, NhatKy_ViPham!C:C, "T34") - SUMIFS(NhatKy_ViPham!K:K, NhatKy_ViPham!E:E, "12_Toan_C", NhatKy_ViPham!F:F, B41, NhatKy_ViPham!C:C, "T34")</f>
        <v>100</v>
      </c>
      <c r="AZ41" s="7">
        <f>100 + SUMIFS(NhatKy_ViPham!J:J, NhatKy_ViPham!E:E, "12_Toan_C", NhatKy_ViPham!F:F, B41, NhatKy_ViPham!C:C, "T35") - SUMIFS(NhatKy_ViPham!K:K, NhatKy_ViPham!E:E, "12_Toan_C", NhatKy_ViPham!F:F, B41, NhatKy_ViPham!C:C, "T35")</f>
        <v>100</v>
      </c>
      <c r="BA41" s="12">
        <f t="shared" si="0"/>
        <v>100</v>
      </c>
      <c r="BB41" s="11" t="s">
        <v>430</v>
      </c>
      <c r="BC41" s="14" t="str">
        <f t="shared" si="1"/>
        <v>Tốt</v>
      </c>
      <c r="BD41" s="10" t="str">
        <f t="shared" si="2"/>
        <v>🟢 BÌNH THƯỜNG</v>
      </c>
    </row>
    <row r="42" spans="1:56" x14ac:dyDescent="0.25">
      <c r="A42" s="5">
        <v>34</v>
      </c>
      <c r="B42" s="15" t="s">
        <v>2387</v>
      </c>
      <c r="C42" s="5" t="s">
        <v>2388</v>
      </c>
      <c r="D42" s="5" t="s">
        <v>429</v>
      </c>
      <c r="E42" s="11" t="s">
        <v>430</v>
      </c>
      <c r="F42" s="6">
        <f>SUMIFS(NhatKy_ViPham!K:K, NhatKy_ViPham!E:E, "12_Toan_C", NhatKy_ViPham!F:F, B42, NhatKy_ViPham!H:H, "L01")</f>
        <v>0</v>
      </c>
      <c r="G42" s="6">
        <f>SUMIFS(NhatKy_ViPham!K:K, NhatKy_ViPham!E:E, "12_Toan_C", NhatKy_ViPham!F:F, B42, NhatKy_ViPham!H:H, "L02")</f>
        <v>0</v>
      </c>
      <c r="H42" s="6">
        <f>SUMIFS(NhatKy_ViPham!K:K, NhatKy_ViPham!E:E, "12_Toan_C", NhatKy_ViPham!F:F, B42, NhatKy_ViPham!H:H, "L03")</f>
        <v>0</v>
      </c>
      <c r="I42" s="6">
        <f>SUMIFS(NhatKy_ViPham!K:K, NhatKy_ViPham!E:E, "12_Toan_C", NhatKy_ViPham!F:F, B42, NhatKy_ViPham!H:H, "L04")</f>
        <v>0</v>
      </c>
      <c r="J42" s="6">
        <f>SUMIFS(NhatKy_ViPham!K:K, NhatKy_ViPham!E:E, "12_Toan_C", NhatKy_ViPham!F:F, B42, NhatKy_ViPham!H:H, "L05")</f>
        <v>0</v>
      </c>
      <c r="K42" s="6">
        <f>SUMIFS(NhatKy_ViPham!K:K, NhatKy_ViPham!E:E, "12_Toan_C", NhatKy_ViPham!F:F, B42, NhatKy_ViPham!H:H, "L06")</f>
        <v>0</v>
      </c>
      <c r="L42" s="6">
        <f>SUMIFS(NhatKy_ViPham!K:K, NhatKy_ViPham!E:E, "12_Toan_C", NhatKy_ViPham!F:F, B42, NhatKy_ViPham!H:H, "L07")</f>
        <v>0</v>
      </c>
      <c r="M42" s="6">
        <f>SUMIFS(NhatKy_ViPham!K:K, NhatKy_ViPham!E:E, "12_Toan_C", NhatKy_ViPham!F:F, B42, NhatKy_ViPham!H:H, "L08")</f>
        <v>0</v>
      </c>
      <c r="N42" s="6">
        <f>SUMIFS(NhatKy_ViPham!K:K, NhatKy_ViPham!E:E, "12_Toan_C", NhatKy_ViPham!F:F, B42, NhatKy_ViPham!H:H, "L09")</f>
        <v>0</v>
      </c>
      <c r="O42" s="6">
        <f>SUMIFS(NhatKy_ViPham!K:K, NhatKy_ViPham!E:E, "12_Toan_C", NhatKy_ViPham!F:F, B42, NhatKy_ViPham!H:H, "L10")</f>
        <v>0</v>
      </c>
      <c r="P42" s="12">
        <f>SUMIFS(NhatKy_ViPham!J:J, NhatKy_ViPham!E:E, "12_Toan_C", NhatKy_ViPham!F:F, B42)</f>
        <v>0</v>
      </c>
      <c r="Q42" s="13">
        <f>SUMIFS(NhatKy_ViPham!K:K, NhatKy_ViPham!E:E, "12_Toan_C", NhatKy_ViPham!F:F, B42)</f>
        <v>0</v>
      </c>
      <c r="R42" s="6">
        <f>100 + SUMIFS(NhatKy_ViPham!J:J, NhatKy_ViPham!E:E, "12_Toan_C", NhatKy_ViPham!F:F, B42, NhatKy_ViPham!C:C, "T1") - SUMIFS(NhatKy_ViPham!K:K, NhatKy_ViPham!E:E, "12_Toan_C", NhatKy_ViPham!F:F, B42, NhatKy_ViPham!C:C, "T1")</f>
        <v>100</v>
      </c>
      <c r="S42" s="6">
        <f>100 + SUMIFS(NhatKy_ViPham!J:J, NhatKy_ViPham!E:E, "12_Toan_C", NhatKy_ViPham!F:F, B42, NhatKy_ViPham!C:C, "T2") - SUMIFS(NhatKy_ViPham!K:K, NhatKy_ViPham!E:E, "12_Toan_C", NhatKy_ViPham!F:F, B42, NhatKy_ViPham!C:C, "T2")</f>
        <v>100</v>
      </c>
      <c r="T42" s="6">
        <f>100 + SUMIFS(NhatKy_ViPham!J:J, NhatKy_ViPham!E:E, "12_Toan_C", NhatKy_ViPham!F:F, B42, NhatKy_ViPham!C:C, "T3") - SUMIFS(NhatKy_ViPham!K:K, NhatKy_ViPham!E:E, "12_Toan_C", NhatKy_ViPham!F:F, B42, NhatKy_ViPham!C:C, "T3")</f>
        <v>100</v>
      </c>
      <c r="U42" s="6">
        <f>100 + SUMIFS(NhatKy_ViPham!J:J, NhatKy_ViPham!E:E, "12_Toan_C", NhatKy_ViPham!F:F, B42, NhatKy_ViPham!C:C, "T4") - SUMIFS(NhatKy_ViPham!K:K, NhatKy_ViPham!E:E, "12_Toan_C", NhatKy_ViPham!F:F, B42, NhatKy_ViPham!C:C, "T4")</f>
        <v>100</v>
      </c>
      <c r="V42" s="6">
        <f>100 + SUMIFS(NhatKy_ViPham!J:J, NhatKy_ViPham!E:E, "12_Toan_C", NhatKy_ViPham!F:F, B42, NhatKy_ViPham!C:C, "T5") - SUMIFS(NhatKy_ViPham!K:K, NhatKy_ViPham!E:E, "12_Toan_C", NhatKy_ViPham!F:F, B42, NhatKy_ViPham!C:C, "T5")</f>
        <v>100</v>
      </c>
      <c r="W42" s="6">
        <f>100 + SUMIFS(NhatKy_ViPham!J:J, NhatKy_ViPham!E:E, "12_Toan_C", NhatKy_ViPham!F:F, B42, NhatKy_ViPham!C:C, "T6") - SUMIFS(NhatKy_ViPham!K:K, NhatKy_ViPham!E:E, "12_Toan_C", NhatKy_ViPham!F:F, B42, NhatKy_ViPham!C:C, "T6")</f>
        <v>100</v>
      </c>
      <c r="X42" s="6">
        <f>100 + SUMIFS(NhatKy_ViPham!J:J, NhatKy_ViPham!E:E, "12_Toan_C", NhatKy_ViPham!F:F, B42, NhatKy_ViPham!C:C, "T7") - SUMIFS(NhatKy_ViPham!K:K, NhatKy_ViPham!E:E, "12_Toan_C", NhatKy_ViPham!F:F, B42, NhatKy_ViPham!C:C, "T7")</f>
        <v>100</v>
      </c>
      <c r="Y42" s="6">
        <f>100 + SUMIFS(NhatKy_ViPham!J:J, NhatKy_ViPham!E:E, "12_Toan_C", NhatKy_ViPham!F:F, B42, NhatKy_ViPham!C:C, "T8") - SUMIFS(NhatKy_ViPham!K:K, NhatKy_ViPham!E:E, "12_Toan_C", NhatKy_ViPham!F:F, B42, NhatKy_ViPham!C:C, "T8")</f>
        <v>100</v>
      </c>
      <c r="Z42" s="6">
        <f>100 + SUMIFS(NhatKy_ViPham!J:J, NhatKy_ViPham!E:E, "12_Toan_C", NhatKy_ViPham!F:F, B42, NhatKy_ViPham!C:C, "T9") - SUMIFS(NhatKy_ViPham!K:K, NhatKy_ViPham!E:E, "12_Toan_C", NhatKy_ViPham!F:F, B42, NhatKy_ViPham!C:C, "T9")</f>
        <v>100</v>
      </c>
      <c r="AA42" s="6">
        <f>100 + SUMIFS(NhatKy_ViPham!J:J, NhatKy_ViPham!E:E, "12_Toan_C", NhatKy_ViPham!F:F, B42, NhatKy_ViPham!C:C, "T10") - SUMIFS(NhatKy_ViPham!K:K, NhatKy_ViPham!E:E, "12_Toan_C", NhatKy_ViPham!F:F, B42, NhatKy_ViPham!C:C, "T10")</f>
        <v>100</v>
      </c>
      <c r="AB42" s="6">
        <f>100 + SUMIFS(NhatKy_ViPham!J:J, NhatKy_ViPham!E:E, "12_Toan_C", NhatKy_ViPham!F:F, B42, NhatKy_ViPham!C:C, "T11") - SUMIFS(NhatKy_ViPham!K:K, NhatKy_ViPham!E:E, "12_Toan_C", NhatKy_ViPham!F:F, B42, NhatKy_ViPham!C:C, "T11")</f>
        <v>100</v>
      </c>
      <c r="AC42" s="6">
        <f>100 + SUMIFS(NhatKy_ViPham!J:J, NhatKy_ViPham!E:E, "12_Toan_C", NhatKy_ViPham!F:F, B42, NhatKy_ViPham!C:C, "T12") - SUMIFS(NhatKy_ViPham!K:K, NhatKy_ViPham!E:E, "12_Toan_C", NhatKy_ViPham!F:F, B42, NhatKy_ViPham!C:C, "T12")</f>
        <v>100</v>
      </c>
      <c r="AD42" s="6">
        <f>100 + SUMIFS(NhatKy_ViPham!J:J, NhatKy_ViPham!E:E, "12_Toan_C", NhatKy_ViPham!F:F, B42, NhatKy_ViPham!C:C, "T13") - SUMIFS(NhatKy_ViPham!K:K, NhatKy_ViPham!E:E, "12_Toan_C", NhatKy_ViPham!F:F, B42, NhatKy_ViPham!C:C, "T13")</f>
        <v>100</v>
      </c>
      <c r="AE42" s="6">
        <f>100 + SUMIFS(NhatKy_ViPham!J:J, NhatKy_ViPham!E:E, "12_Toan_C", NhatKy_ViPham!F:F, B42, NhatKy_ViPham!C:C, "T14") - SUMIFS(NhatKy_ViPham!K:K, NhatKy_ViPham!E:E, "12_Toan_C", NhatKy_ViPham!F:F, B42, NhatKy_ViPham!C:C, "T14")</f>
        <v>100</v>
      </c>
      <c r="AF42" s="6">
        <f>100 + SUMIFS(NhatKy_ViPham!J:J, NhatKy_ViPham!E:E, "12_Toan_C", NhatKy_ViPham!F:F, B42, NhatKy_ViPham!C:C, "T15") - SUMIFS(NhatKy_ViPham!K:K, NhatKy_ViPham!E:E, "12_Toan_C", NhatKy_ViPham!F:F, B42, NhatKy_ViPham!C:C, "T15")</f>
        <v>100</v>
      </c>
      <c r="AG42" s="6">
        <f>100 + SUMIFS(NhatKy_ViPham!J:J, NhatKy_ViPham!E:E, "12_Toan_C", NhatKy_ViPham!F:F, B42, NhatKy_ViPham!C:C, "T16") - SUMIFS(NhatKy_ViPham!K:K, NhatKy_ViPham!E:E, "12_Toan_C", NhatKy_ViPham!F:F, B42, NhatKy_ViPham!C:C, "T16")</f>
        <v>100</v>
      </c>
      <c r="AH42" s="6">
        <f>100 + SUMIFS(NhatKy_ViPham!J:J, NhatKy_ViPham!E:E, "12_Toan_C", NhatKy_ViPham!F:F, B42, NhatKy_ViPham!C:C, "T17") - SUMIFS(NhatKy_ViPham!K:K, NhatKy_ViPham!E:E, "12_Toan_C", NhatKy_ViPham!F:F, B42, NhatKy_ViPham!C:C, "T17")</f>
        <v>100</v>
      </c>
      <c r="AI42" s="6">
        <f>100 + SUMIFS(NhatKy_ViPham!J:J, NhatKy_ViPham!E:E, "12_Toan_C", NhatKy_ViPham!F:F, B42, NhatKy_ViPham!C:C, "T18") - SUMIFS(NhatKy_ViPham!K:K, NhatKy_ViPham!E:E, "12_Toan_C", NhatKy_ViPham!F:F, B42, NhatKy_ViPham!C:C, "T18")</f>
        <v>100</v>
      </c>
      <c r="AJ42" s="6">
        <f>100 + SUMIFS(NhatKy_ViPham!J:J, NhatKy_ViPham!E:E, "12_Toan_C", NhatKy_ViPham!F:F, B42, NhatKy_ViPham!C:C, "T19") - SUMIFS(NhatKy_ViPham!K:K, NhatKy_ViPham!E:E, "12_Toan_C", NhatKy_ViPham!F:F, B42, NhatKy_ViPham!C:C, "T19")</f>
        <v>100</v>
      </c>
      <c r="AK42" s="6">
        <f>100 + SUMIFS(NhatKy_ViPham!J:J, NhatKy_ViPham!E:E, "12_Toan_C", NhatKy_ViPham!F:F, B42, NhatKy_ViPham!C:C, "T20") - SUMIFS(NhatKy_ViPham!K:K, NhatKy_ViPham!E:E, "12_Toan_C", NhatKy_ViPham!F:F, B42, NhatKy_ViPham!C:C, "T20")</f>
        <v>100</v>
      </c>
      <c r="AL42" s="6">
        <f>100 + SUMIFS(NhatKy_ViPham!J:J, NhatKy_ViPham!E:E, "12_Toan_C", NhatKy_ViPham!F:F, B42, NhatKy_ViPham!C:C, "T21") - SUMIFS(NhatKy_ViPham!K:K, NhatKy_ViPham!E:E, "12_Toan_C", NhatKy_ViPham!F:F, B42, NhatKy_ViPham!C:C, "T21")</f>
        <v>100</v>
      </c>
      <c r="AM42" s="6">
        <f>100 + SUMIFS(NhatKy_ViPham!J:J, NhatKy_ViPham!E:E, "12_Toan_C", NhatKy_ViPham!F:F, B42, NhatKy_ViPham!C:C, "T22") - SUMIFS(NhatKy_ViPham!K:K, NhatKy_ViPham!E:E, "12_Toan_C", NhatKy_ViPham!F:F, B42, NhatKy_ViPham!C:C, "T22")</f>
        <v>100</v>
      </c>
      <c r="AN42" s="6">
        <f>100 + SUMIFS(NhatKy_ViPham!J:J, NhatKy_ViPham!E:E, "12_Toan_C", NhatKy_ViPham!F:F, B42, NhatKy_ViPham!C:C, "T23") - SUMIFS(NhatKy_ViPham!K:K, NhatKy_ViPham!E:E, "12_Toan_C", NhatKy_ViPham!F:F, B42, NhatKy_ViPham!C:C, "T23")</f>
        <v>100</v>
      </c>
      <c r="AO42" s="6">
        <f>100 + SUMIFS(NhatKy_ViPham!J:J, NhatKy_ViPham!E:E, "12_Toan_C", NhatKy_ViPham!F:F, B42, NhatKy_ViPham!C:C, "T24") - SUMIFS(NhatKy_ViPham!K:K, NhatKy_ViPham!E:E, "12_Toan_C", NhatKy_ViPham!F:F, B42, NhatKy_ViPham!C:C, "T24")</f>
        <v>100</v>
      </c>
      <c r="AP42" s="6">
        <f>100 + SUMIFS(NhatKy_ViPham!J:J, NhatKy_ViPham!E:E, "12_Toan_C", NhatKy_ViPham!F:F, B42, NhatKy_ViPham!C:C, "T25") - SUMIFS(NhatKy_ViPham!K:K, NhatKy_ViPham!E:E, "12_Toan_C", NhatKy_ViPham!F:F, B42, NhatKy_ViPham!C:C, "T25")</f>
        <v>100</v>
      </c>
      <c r="AQ42" s="6">
        <f>100 + SUMIFS(NhatKy_ViPham!J:J, NhatKy_ViPham!E:E, "12_Toan_C", NhatKy_ViPham!F:F, B42, NhatKy_ViPham!C:C, "T26") - SUMIFS(NhatKy_ViPham!K:K, NhatKy_ViPham!E:E, "12_Toan_C", NhatKy_ViPham!F:F, B42, NhatKy_ViPham!C:C, "T26")</f>
        <v>100</v>
      </c>
      <c r="AR42" s="6">
        <f>100 + SUMIFS(NhatKy_ViPham!J:J, NhatKy_ViPham!E:E, "12_Toan_C", NhatKy_ViPham!F:F, B42, NhatKy_ViPham!C:C, "T27") - SUMIFS(NhatKy_ViPham!K:K, NhatKy_ViPham!E:E, "12_Toan_C", NhatKy_ViPham!F:F, B42, NhatKy_ViPham!C:C, "T27")</f>
        <v>100</v>
      </c>
      <c r="AS42" s="6">
        <f>100 + SUMIFS(NhatKy_ViPham!J:J, NhatKy_ViPham!E:E, "12_Toan_C", NhatKy_ViPham!F:F, B42, NhatKy_ViPham!C:C, "T28") - SUMIFS(NhatKy_ViPham!K:K, NhatKy_ViPham!E:E, "12_Toan_C", NhatKy_ViPham!F:F, B42, NhatKy_ViPham!C:C, "T28")</f>
        <v>100</v>
      </c>
      <c r="AT42" s="6">
        <f>100 + SUMIFS(NhatKy_ViPham!J:J, NhatKy_ViPham!E:E, "12_Toan_C", NhatKy_ViPham!F:F, B42, NhatKy_ViPham!C:C, "T29") - SUMIFS(NhatKy_ViPham!K:K, NhatKy_ViPham!E:E, "12_Toan_C", NhatKy_ViPham!F:F, B42, NhatKy_ViPham!C:C, "T29")</f>
        <v>100</v>
      </c>
      <c r="AU42" s="6">
        <f>100 + SUMIFS(NhatKy_ViPham!J:J, NhatKy_ViPham!E:E, "12_Toan_C", NhatKy_ViPham!F:F, B42, NhatKy_ViPham!C:C, "T30") - SUMIFS(NhatKy_ViPham!K:K, NhatKy_ViPham!E:E, "12_Toan_C", NhatKy_ViPham!F:F, B42, NhatKy_ViPham!C:C, "T30")</f>
        <v>100</v>
      </c>
      <c r="AV42" s="6">
        <f>100 + SUMIFS(NhatKy_ViPham!J:J, NhatKy_ViPham!E:E, "12_Toan_C", NhatKy_ViPham!F:F, B42, NhatKy_ViPham!C:C, "T31") - SUMIFS(NhatKy_ViPham!K:K, NhatKy_ViPham!E:E, "12_Toan_C", NhatKy_ViPham!F:F, B42, NhatKy_ViPham!C:C, "T31")</f>
        <v>100</v>
      </c>
      <c r="AW42" s="6">
        <f>100 + SUMIFS(NhatKy_ViPham!J:J, NhatKy_ViPham!E:E, "12_Toan_C", NhatKy_ViPham!F:F, B42, NhatKy_ViPham!C:C, "T32") - SUMIFS(NhatKy_ViPham!K:K, NhatKy_ViPham!E:E, "12_Toan_C", NhatKy_ViPham!F:F, B42, NhatKy_ViPham!C:C, "T32")</f>
        <v>100</v>
      </c>
      <c r="AX42" s="6">
        <f>100 + SUMIFS(NhatKy_ViPham!J:J, NhatKy_ViPham!E:E, "12_Toan_C", NhatKy_ViPham!F:F, B42, NhatKy_ViPham!C:C, "T33") - SUMIFS(NhatKy_ViPham!K:K, NhatKy_ViPham!E:E, "12_Toan_C", NhatKy_ViPham!F:F, B42, NhatKy_ViPham!C:C, "T33")</f>
        <v>100</v>
      </c>
      <c r="AY42" s="6">
        <f>100 + SUMIFS(NhatKy_ViPham!J:J, NhatKy_ViPham!E:E, "12_Toan_C", NhatKy_ViPham!F:F, B42, NhatKy_ViPham!C:C, "T34") - SUMIFS(NhatKy_ViPham!K:K, NhatKy_ViPham!E:E, "12_Toan_C", NhatKy_ViPham!F:F, B42, NhatKy_ViPham!C:C, "T34")</f>
        <v>100</v>
      </c>
      <c r="AZ42" s="6">
        <f>100 + SUMIFS(NhatKy_ViPham!J:J, NhatKy_ViPham!E:E, "12_Toan_C", NhatKy_ViPham!F:F, B42, NhatKy_ViPham!C:C, "T35") - SUMIFS(NhatKy_ViPham!K:K, NhatKy_ViPham!E:E, "12_Toan_C", NhatKy_ViPham!F:F, B42, NhatKy_ViPham!C:C, "T35")</f>
        <v>100</v>
      </c>
      <c r="BA42" s="12">
        <f t="shared" si="0"/>
        <v>100</v>
      </c>
      <c r="BB42" s="11" t="s">
        <v>430</v>
      </c>
      <c r="BC42" s="16" t="str">
        <f t="shared" si="1"/>
        <v>Tốt</v>
      </c>
      <c r="BD42" s="15" t="str">
        <f t="shared" si="2"/>
        <v>🟢 BÌNH THƯỜNG</v>
      </c>
    </row>
    <row r="43" spans="1:56" x14ac:dyDescent="0.25">
      <c r="A43" s="4">
        <v>35</v>
      </c>
      <c r="B43" s="10" t="s">
        <v>2389</v>
      </c>
      <c r="C43" s="4" t="s">
        <v>2390</v>
      </c>
      <c r="D43" s="4" t="s">
        <v>429</v>
      </c>
      <c r="E43" s="11" t="s">
        <v>430</v>
      </c>
      <c r="F43" s="7">
        <f>SUMIFS(NhatKy_ViPham!K:K, NhatKy_ViPham!E:E, "12_Toan_C", NhatKy_ViPham!F:F, B43, NhatKy_ViPham!H:H, "L01")</f>
        <v>0</v>
      </c>
      <c r="G43" s="7">
        <f>SUMIFS(NhatKy_ViPham!K:K, NhatKy_ViPham!E:E, "12_Toan_C", NhatKy_ViPham!F:F, B43, NhatKy_ViPham!H:H, "L02")</f>
        <v>0</v>
      </c>
      <c r="H43" s="7">
        <f>SUMIFS(NhatKy_ViPham!K:K, NhatKy_ViPham!E:E, "12_Toan_C", NhatKy_ViPham!F:F, B43, NhatKy_ViPham!H:H, "L03")</f>
        <v>0</v>
      </c>
      <c r="I43" s="7">
        <f>SUMIFS(NhatKy_ViPham!K:K, NhatKy_ViPham!E:E, "12_Toan_C", NhatKy_ViPham!F:F, B43, NhatKy_ViPham!H:H, "L04")</f>
        <v>0</v>
      </c>
      <c r="J43" s="7">
        <f>SUMIFS(NhatKy_ViPham!K:K, NhatKy_ViPham!E:E, "12_Toan_C", NhatKy_ViPham!F:F, B43, NhatKy_ViPham!H:H, "L05")</f>
        <v>0</v>
      </c>
      <c r="K43" s="7">
        <f>SUMIFS(NhatKy_ViPham!K:K, NhatKy_ViPham!E:E, "12_Toan_C", NhatKy_ViPham!F:F, B43, NhatKy_ViPham!H:H, "L06")</f>
        <v>0</v>
      </c>
      <c r="L43" s="7">
        <f>SUMIFS(NhatKy_ViPham!K:K, NhatKy_ViPham!E:E, "12_Toan_C", NhatKy_ViPham!F:F, B43, NhatKy_ViPham!H:H, "L07")</f>
        <v>0</v>
      </c>
      <c r="M43" s="7">
        <f>SUMIFS(NhatKy_ViPham!K:K, NhatKy_ViPham!E:E, "12_Toan_C", NhatKy_ViPham!F:F, B43, NhatKy_ViPham!H:H, "L08")</f>
        <v>0</v>
      </c>
      <c r="N43" s="7">
        <f>SUMIFS(NhatKy_ViPham!K:K, NhatKy_ViPham!E:E, "12_Toan_C", NhatKy_ViPham!F:F, B43, NhatKy_ViPham!H:H, "L09")</f>
        <v>0</v>
      </c>
      <c r="O43" s="7">
        <f>SUMIFS(NhatKy_ViPham!K:K, NhatKy_ViPham!E:E, "12_Toan_C", NhatKy_ViPham!F:F, B43, NhatKy_ViPham!H:H, "L10")</f>
        <v>0</v>
      </c>
      <c r="P43" s="12">
        <f>SUMIFS(NhatKy_ViPham!J:J, NhatKy_ViPham!E:E, "12_Toan_C", NhatKy_ViPham!F:F, B43)</f>
        <v>0</v>
      </c>
      <c r="Q43" s="13">
        <f>SUMIFS(NhatKy_ViPham!K:K, NhatKy_ViPham!E:E, "12_Toan_C", NhatKy_ViPham!F:F, B43)</f>
        <v>0</v>
      </c>
      <c r="R43" s="7">
        <f>100 + SUMIFS(NhatKy_ViPham!J:J, NhatKy_ViPham!E:E, "12_Toan_C", NhatKy_ViPham!F:F, B43, NhatKy_ViPham!C:C, "T1") - SUMIFS(NhatKy_ViPham!K:K, NhatKy_ViPham!E:E, "12_Toan_C", NhatKy_ViPham!F:F, B43, NhatKy_ViPham!C:C, "T1")</f>
        <v>100</v>
      </c>
      <c r="S43" s="7">
        <f>100 + SUMIFS(NhatKy_ViPham!J:J, NhatKy_ViPham!E:E, "12_Toan_C", NhatKy_ViPham!F:F, B43, NhatKy_ViPham!C:C, "T2") - SUMIFS(NhatKy_ViPham!K:K, NhatKy_ViPham!E:E, "12_Toan_C", NhatKy_ViPham!F:F, B43, NhatKy_ViPham!C:C, "T2")</f>
        <v>100</v>
      </c>
      <c r="T43" s="7">
        <f>100 + SUMIFS(NhatKy_ViPham!J:J, NhatKy_ViPham!E:E, "12_Toan_C", NhatKy_ViPham!F:F, B43, NhatKy_ViPham!C:C, "T3") - SUMIFS(NhatKy_ViPham!K:K, NhatKy_ViPham!E:E, "12_Toan_C", NhatKy_ViPham!F:F, B43, NhatKy_ViPham!C:C, "T3")</f>
        <v>100</v>
      </c>
      <c r="U43" s="7">
        <f>100 + SUMIFS(NhatKy_ViPham!J:J, NhatKy_ViPham!E:E, "12_Toan_C", NhatKy_ViPham!F:F, B43, NhatKy_ViPham!C:C, "T4") - SUMIFS(NhatKy_ViPham!K:K, NhatKy_ViPham!E:E, "12_Toan_C", NhatKy_ViPham!F:F, B43, NhatKy_ViPham!C:C, "T4")</f>
        <v>100</v>
      </c>
      <c r="V43" s="7">
        <f>100 + SUMIFS(NhatKy_ViPham!J:J, NhatKy_ViPham!E:E, "12_Toan_C", NhatKy_ViPham!F:F, B43, NhatKy_ViPham!C:C, "T5") - SUMIFS(NhatKy_ViPham!K:K, NhatKy_ViPham!E:E, "12_Toan_C", NhatKy_ViPham!F:F, B43, NhatKy_ViPham!C:C, "T5")</f>
        <v>100</v>
      </c>
      <c r="W43" s="7">
        <f>100 + SUMIFS(NhatKy_ViPham!J:J, NhatKy_ViPham!E:E, "12_Toan_C", NhatKy_ViPham!F:F, B43, NhatKy_ViPham!C:C, "T6") - SUMIFS(NhatKy_ViPham!K:K, NhatKy_ViPham!E:E, "12_Toan_C", NhatKy_ViPham!F:F, B43, NhatKy_ViPham!C:C, "T6")</f>
        <v>100</v>
      </c>
      <c r="X43" s="7">
        <f>100 + SUMIFS(NhatKy_ViPham!J:J, NhatKy_ViPham!E:E, "12_Toan_C", NhatKy_ViPham!F:F, B43, NhatKy_ViPham!C:C, "T7") - SUMIFS(NhatKy_ViPham!K:K, NhatKy_ViPham!E:E, "12_Toan_C", NhatKy_ViPham!F:F, B43, NhatKy_ViPham!C:C, "T7")</f>
        <v>100</v>
      </c>
      <c r="Y43" s="7">
        <f>100 + SUMIFS(NhatKy_ViPham!J:J, NhatKy_ViPham!E:E, "12_Toan_C", NhatKy_ViPham!F:F, B43, NhatKy_ViPham!C:C, "T8") - SUMIFS(NhatKy_ViPham!K:K, NhatKy_ViPham!E:E, "12_Toan_C", NhatKy_ViPham!F:F, B43, NhatKy_ViPham!C:C, "T8")</f>
        <v>100</v>
      </c>
      <c r="Z43" s="7">
        <f>100 + SUMIFS(NhatKy_ViPham!J:J, NhatKy_ViPham!E:E, "12_Toan_C", NhatKy_ViPham!F:F, B43, NhatKy_ViPham!C:C, "T9") - SUMIFS(NhatKy_ViPham!K:K, NhatKy_ViPham!E:E, "12_Toan_C", NhatKy_ViPham!F:F, B43, NhatKy_ViPham!C:C, "T9")</f>
        <v>100</v>
      </c>
      <c r="AA43" s="7">
        <f>100 + SUMIFS(NhatKy_ViPham!J:J, NhatKy_ViPham!E:E, "12_Toan_C", NhatKy_ViPham!F:F, B43, NhatKy_ViPham!C:C, "T10") - SUMIFS(NhatKy_ViPham!K:K, NhatKy_ViPham!E:E, "12_Toan_C", NhatKy_ViPham!F:F, B43, NhatKy_ViPham!C:C, "T10")</f>
        <v>100</v>
      </c>
      <c r="AB43" s="7">
        <f>100 + SUMIFS(NhatKy_ViPham!J:J, NhatKy_ViPham!E:E, "12_Toan_C", NhatKy_ViPham!F:F, B43, NhatKy_ViPham!C:C, "T11") - SUMIFS(NhatKy_ViPham!K:K, NhatKy_ViPham!E:E, "12_Toan_C", NhatKy_ViPham!F:F, B43, NhatKy_ViPham!C:C, "T11")</f>
        <v>100</v>
      </c>
      <c r="AC43" s="7">
        <f>100 + SUMIFS(NhatKy_ViPham!J:J, NhatKy_ViPham!E:E, "12_Toan_C", NhatKy_ViPham!F:F, B43, NhatKy_ViPham!C:C, "T12") - SUMIFS(NhatKy_ViPham!K:K, NhatKy_ViPham!E:E, "12_Toan_C", NhatKy_ViPham!F:F, B43, NhatKy_ViPham!C:C, "T12")</f>
        <v>100</v>
      </c>
      <c r="AD43" s="7">
        <f>100 + SUMIFS(NhatKy_ViPham!J:J, NhatKy_ViPham!E:E, "12_Toan_C", NhatKy_ViPham!F:F, B43, NhatKy_ViPham!C:C, "T13") - SUMIFS(NhatKy_ViPham!K:K, NhatKy_ViPham!E:E, "12_Toan_C", NhatKy_ViPham!F:F, B43, NhatKy_ViPham!C:C, "T13")</f>
        <v>100</v>
      </c>
      <c r="AE43" s="7">
        <f>100 + SUMIFS(NhatKy_ViPham!J:J, NhatKy_ViPham!E:E, "12_Toan_C", NhatKy_ViPham!F:F, B43, NhatKy_ViPham!C:C, "T14") - SUMIFS(NhatKy_ViPham!K:K, NhatKy_ViPham!E:E, "12_Toan_C", NhatKy_ViPham!F:F, B43, NhatKy_ViPham!C:C, "T14")</f>
        <v>100</v>
      </c>
      <c r="AF43" s="7">
        <f>100 + SUMIFS(NhatKy_ViPham!J:J, NhatKy_ViPham!E:E, "12_Toan_C", NhatKy_ViPham!F:F, B43, NhatKy_ViPham!C:C, "T15") - SUMIFS(NhatKy_ViPham!K:K, NhatKy_ViPham!E:E, "12_Toan_C", NhatKy_ViPham!F:F, B43, NhatKy_ViPham!C:C, "T15")</f>
        <v>100</v>
      </c>
      <c r="AG43" s="7">
        <f>100 + SUMIFS(NhatKy_ViPham!J:J, NhatKy_ViPham!E:E, "12_Toan_C", NhatKy_ViPham!F:F, B43, NhatKy_ViPham!C:C, "T16") - SUMIFS(NhatKy_ViPham!K:K, NhatKy_ViPham!E:E, "12_Toan_C", NhatKy_ViPham!F:F, B43, NhatKy_ViPham!C:C, "T16")</f>
        <v>100</v>
      </c>
      <c r="AH43" s="7">
        <f>100 + SUMIFS(NhatKy_ViPham!J:J, NhatKy_ViPham!E:E, "12_Toan_C", NhatKy_ViPham!F:F, B43, NhatKy_ViPham!C:C, "T17") - SUMIFS(NhatKy_ViPham!K:K, NhatKy_ViPham!E:E, "12_Toan_C", NhatKy_ViPham!F:F, B43, NhatKy_ViPham!C:C, "T17")</f>
        <v>100</v>
      </c>
      <c r="AI43" s="7">
        <f>100 + SUMIFS(NhatKy_ViPham!J:J, NhatKy_ViPham!E:E, "12_Toan_C", NhatKy_ViPham!F:F, B43, NhatKy_ViPham!C:C, "T18") - SUMIFS(NhatKy_ViPham!K:K, NhatKy_ViPham!E:E, "12_Toan_C", NhatKy_ViPham!F:F, B43, NhatKy_ViPham!C:C, "T18")</f>
        <v>100</v>
      </c>
      <c r="AJ43" s="7">
        <f>100 + SUMIFS(NhatKy_ViPham!J:J, NhatKy_ViPham!E:E, "12_Toan_C", NhatKy_ViPham!F:F, B43, NhatKy_ViPham!C:C, "T19") - SUMIFS(NhatKy_ViPham!K:K, NhatKy_ViPham!E:E, "12_Toan_C", NhatKy_ViPham!F:F, B43, NhatKy_ViPham!C:C, "T19")</f>
        <v>100</v>
      </c>
      <c r="AK43" s="7">
        <f>100 + SUMIFS(NhatKy_ViPham!J:J, NhatKy_ViPham!E:E, "12_Toan_C", NhatKy_ViPham!F:F, B43, NhatKy_ViPham!C:C, "T20") - SUMIFS(NhatKy_ViPham!K:K, NhatKy_ViPham!E:E, "12_Toan_C", NhatKy_ViPham!F:F, B43, NhatKy_ViPham!C:C, "T20")</f>
        <v>100</v>
      </c>
      <c r="AL43" s="7">
        <f>100 + SUMIFS(NhatKy_ViPham!J:J, NhatKy_ViPham!E:E, "12_Toan_C", NhatKy_ViPham!F:F, B43, NhatKy_ViPham!C:C, "T21") - SUMIFS(NhatKy_ViPham!K:K, NhatKy_ViPham!E:E, "12_Toan_C", NhatKy_ViPham!F:F, B43, NhatKy_ViPham!C:C, "T21")</f>
        <v>100</v>
      </c>
      <c r="AM43" s="7">
        <f>100 + SUMIFS(NhatKy_ViPham!J:J, NhatKy_ViPham!E:E, "12_Toan_C", NhatKy_ViPham!F:F, B43, NhatKy_ViPham!C:C, "T22") - SUMIFS(NhatKy_ViPham!K:K, NhatKy_ViPham!E:E, "12_Toan_C", NhatKy_ViPham!F:F, B43, NhatKy_ViPham!C:C, "T22")</f>
        <v>100</v>
      </c>
      <c r="AN43" s="7">
        <f>100 + SUMIFS(NhatKy_ViPham!J:J, NhatKy_ViPham!E:E, "12_Toan_C", NhatKy_ViPham!F:F, B43, NhatKy_ViPham!C:C, "T23") - SUMIFS(NhatKy_ViPham!K:K, NhatKy_ViPham!E:E, "12_Toan_C", NhatKy_ViPham!F:F, B43, NhatKy_ViPham!C:C, "T23")</f>
        <v>100</v>
      </c>
      <c r="AO43" s="7">
        <f>100 + SUMIFS(NhatKy_ViPham!J:J, NhatKy_ViPham!E:E, "12_Toan_C", NhatKy_ViPham!F:F, B43, NhatKy_ViPham!C:C, "T24") - SUMIFS(NhatKy_ViPham!K:K, NhatKy_ViPham!E:E, "12_Toan_C", NhatKy_ViPham!F:F, B43, NhatKy_ViPham!C:C, "T24")</f>
        <v>100</v>
      </c>
      <c r="AP43" s="7">
        <f>100 + SUMIFS(NhatKy_ViPham!J:J, NhatKy_ViPham!E:E, "12_Toan_C", NhatKy_ViPham!F:F, B43, NhatKy_ViPham!C:C, "T25") - SUMIFS(NhatKy_ViPham!K:K, NhatKy_ViPham!E:E, "12_Toan_C", NhatKy_ViPham!F:F, B43, NhatKy_ViPham!C:C, "T25")</f>
        <v>100</v>
      </c>
      <c r="AQ43" s="7">
        <f>100 + SUMIFS(NhatKy_ViPham!J:J, NhatKy_ViPham!E:E, "12_Toan_C", NhatKy_ViPham!F:F, B43, NhatKy_ViPham!C:C, "T26") - SUMIFS(NhatKy_ViPham!K:K, NhatKy_ViPham!E:E, "12_Toan_C", NhatKy_ViPham!F:F, B43, NhatKy_ViPham!C:C, "T26")</f>
        <v>100</v>
      </c>
      <c r="AR43" s="7">
        <f>100 + SUMIFS(NhatKy_ViPham!J:J, NhatKy_ViPham!E:E, "12_Toan_C", NhatKy_ViPham!F:F, B43, NhatKy_ViPham!C:C, "T27") - SUMIFS(NhatKy_ViPham!K:K, NhatKy_ViPham!E:E, "12_Toan_C", NhatKy_ViPham!F:F, B43, NhatKy_ViPham!C:C, "T27")</f>
        <v>100</v>
      </c>
      <c r="AS43" s="7">
        <f>100 + SUMIFS(NhatKy_ViPham!J:J, NhatKy_ViPham!E:E, "12_Toan_C", NhatKy_ViPham!F:F, B43, NhatKy_ViPham!C:C, "T28") - SUMIFS(NhatKy_ViPham!K:K, NhatKy_ViPham!E:E, "12_Toan_C", NhatKy_ViPham!F:F, B43, NhatKy_ViPham!C:C, "T28")</f>
        <v>100</v>
      </c>
      <c r="AT43" s="7">
        <f>100 + SUMIFS(NhatKy_ViPham!J:J, NhatKy_ViPham!E:E, "12_Toan_C", NhatKy_ViPham!F:F, B43, NhatKy_ViPham!C:C, "T29") - SUMIFS(NhatKy_ViPham!K:K, NhatKy_ViPham!E:E, "12_Toan_C", NhatKy_ViPham!F:F, B43, NhatKy_ViPham!C:C, "T29")</f>
        <v>100</v>
      </c>
      <c r="AU43" s="7">
        <f>100 + SUMIFS(NhatKy_ViPham!J:J, NhatKy_ViPham!E:E, "12_Toan_C", NhatKy_ViPham!F:F, B43, NhatKy_ViPham!C:C, "T30") - SUMIFS(NhatKy_ViPham!K:K, NhatKy_ViPham!E:E, "12_Toan_C", NhatKy_ViPham!F:F, B43, NhatKy_ViPham!C:C, "T30")</f>
        <v>100</v>
      </c>
      <c r="AV43" s="7">
        <f>100 + SUMIFS(NhatKy_ViPham!J:J, NhatKy_ViPham!E:E, "12_Toan_C", NhatKy_ViPham!F:F, B43, NhatKy_ViPham!C:C, "T31") - SUMIFS(NhatKy_ViPham!K:K, NhatKy_ViPham!E:E, "12_Toan_C", NhatKy_ViPham!F:F, B43, NhatKy_ViPham!C:C, "T31")</f>
        <v>100</v>
      </c>
      <c r="AW43" s="7">
        <f>100 + SUMIFS(NhatKy_ViPham!J:J, NhatKy_ViPham!E:E, "12_Toan_C", NhatKy_ViPham!F:F, B43, NhatKy_ViPham!C:C, "T32") - SUMIFS(NhatKy_ViPham!K:K, NhatKy_ViPham!E:E, "12_Toan_C", NhatKy_ViPham!F:F, B43, NhatKy_ViPham!C:C, "T32")</f>
        <v>100</v>
      </c>
      <c r="AX43" s="7">
        <f>100 + SUMIFS(NhatKy_ViPham!J:J, NhatKy_ViPham!E:E, "12_Toan_C", NhatKy_ViPham!F:F, B43, NhatKy_ViPham!C:C, "T33") - SUMIFS(NhatKy_ViPham!K:K, NhatKy_ViPham!E:E, "12_Toan_C", NhatKy_ViPham!F:F, B43, NhatKy_ViPham!C:C, "T33")</f>
        <v>100</v>
      </c>
      <c r="AY43" s="7">
        <f>100 + SUMIFS(NhatKy_ViPham!J:J, NhatKy_ViPham!E:E, "12_Toan_C", NhatKy_ViPham!F:F, B43, NhatKy_ViPham!C:C, "T34") - SUMIFS(NhatKy_ViPham!K:K, NhatKy_ViPham!E:E, "12_Toan_C", NhatKy_ViPham!F:F, B43, NhatKy_ViPham!C:C, "T34")</f>
        <v>100</v>
      </c>
      <c r="AZ43" s="7">
        <f>100 + SUMIFS(NhatKy_ViPham!J:J, NhatKy_ViPham!E:E, "12_Toan_C", NhatKy_ViPham!F:F, B43, NhatKy_ViPham!C:C, "T35") - SUMIFS(NhatKy_ViPham!K:K, NhatKy_ViPham!E:E, "12_Toan_C", NhatKy_ViPham!F:F, B43, NhatKy_ViPham!C:C, "T35")</f>
        <v>100</v>
      </c>
      <c r="BA43" s="12">
        <f t="shared" si="0"/>
        <v>100</v>
      </c>
      <c r="BB43" s="11" t="s">
        <v>430</v>
      </c>
      <c r="BC43" s="14" t="str">
        <f t="shared" si="1"/>
        <v>Tốt</v>
      </c>
      <c r="BD43" s="10" t="str">
        <f t="shared" si="2"/>
        <v>🟢 BÌNH THƯỜNG</v>
      </c>
    </row>
  </sheetData>
  <mergeCells count="42">
    <mergeCell ref="A4:B4"/>
    <mergeCell ref="G4:H4"/>
    <mergeCell ref="BB7:BB8"/>
    <mergeCell ref="I4:J4"/>
    <mergeCell ref="BD7:BD8"/>
    <mergeCell ref="B7:B8"/>
    <mergeCell ref="F7:F8"/>
    <mergeCell ref="L7:L8"/>
    <mergeCell ref="K4:L4"/>
    <mergeCell ref="N7:N8"/>
    <mergeCell ref="BC7:BC8"/>
    <mergeCell ref="C4:D4"/>
    <mergeCell ref="AX7:AZ7"/>
    <mergeCell ref="E4:F4"/>
    <mergeCell ref="D7:D8"/>
    <mergeCell ref="AT7:AW7"/>
    <mergeCell ref="AH7:AK7"/>
    <mergeCell ref="BA7:BA8"/>
    <mergeCell ref="M7:M8"/>
    <mergeCell ref="AP7:AS7"/>
    <mergeCell ref="AL7:AO7"/>
    <mergeCell ref="O7:O8"/>
    <mergeCell ref="Q7:Q8"/>
    <mergeCell ref="R7:U7"/>
    <mergeCell ref="Z7:AC7"/>
    <mergeCell ref="V7:Y7"/>
    <mergeCell ref="P7:P8"/>
    <mergeCell ref="A7:A8"/>
    <mergeCell ref="G7:G8"/>
    <mergeCell ref="I7:I8"/>
    <mergeCell ref="A5:B5"/>
    <mergeCell ref="AD7:AG7"/>
    <mergeCell ref="I5:J5"/>
    <mergeCell ref="E7:E8"/>
    <mergeCell ref="K7:K8"/>
    <mergeCell ref="E5:F5"/>
    <mergeCell ref="K5:L5"/>
    <mergeCell ref="H7:H8"/>
    <mergeCell ref="J7:J8"/>
    <mergeCell ref="G5:H5"/>
    <mergeCell ref="C7:C8"/>
    <mergeCell ref="C5:D5"/>
  </mergeCells>
  <dataValidations count="1">
    <dataValidation type="list" allowBlank="1" sqref="E9:E43 BB9:BB43" xr:uid="{00000000-0002-0000-2900-000000000000}">
      <formula1>"Không,Có"</formula1>
    </dataValidation>
  </dataValidations>
  <hyperlinks>
    <hyperlink ref="AX1" location="'TOC_HuongDan'!A1" display="🏠 về Mục Lục" xr:uid="{00000000-0004-0000-2900-000000000000}"/>
    <hyperlink ref="AX2" location="'NhatKy_ViPham'!A4" display="📋 Nhật Ký Vi Phạm Lớp 12_Toan_C" xr:uid="{00000000-0004-0000-2900-000001000000}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BD42"/>
  <sheetViews>
    <sheetView showGridLines="0" workbookViewId="0"/>
  </sheetViews>
  <sheetFormatPr defaultRowHeight="15" x14ac:dyDescent="0.25"/>
  <cols>
    <col min="1" max="1" width="6" customWidth="1"/>
    <col min="2" max="2" width="25" customWidth="1"/>
    <col min="3" max="3" width="12" customWidth="1"/>
    <col min="4" max="5" width="10" customWidth="1"/>
    <col min="6" max="17" width="16" customWidth="1"/>
    <col min="18" max="52" width="7" customWidth="1"/>
    <col min="53" max="55" width="14" customWidth="1"/>
    <col min="56" max="56" width="22" customWidth="1"/>
  </cols>
  <sheetData>
    <row r="1" spans="1:56" ht="21" x14ac:dyDescent="0.35">
      <c r="A1" s="1" t="s">
        <v>2391</v>
      </c>
      <c r="AX1" s="8" t="s">
        <v>358</v>
      </c>
    </row>
    <row r="2" spans="1:56" x14ac:dyDescent="0.25">
      <c r="A2" s="2" t="s">
        <v>2392</v>
      </c>
      <c r="AX2" s="8" t="s">
        <v>2393</v>
      </c>
    </row>
    <row r="4" spans="1:56" x14ac:dyDescent="0.25">
      <c r="A4" s="55" t="s">
        <v>361</v>
      </c>
      <c r="B4" s="50"/>
      <c r="C4" s="55" t="s">
        <v>362</v>
      </c>
      <c r="D4" s="50"/>
      <c r="E4" s="55" t="s">
        <v>363</v>
      </c>
      <c r="F4" s="50"/>
      <c r="G4" s="55" t="s">
        <v>364</v>
      </c>
      <c r="H4" s="50"/>
      <c r="I4" s="55" t="s">
        <v>365</v>
      </c>
      <c r="J4" s="50"/>
      <c r="K4" s="55" t="s">
        <v>366</v>
      </c>
      <c r="L4" s="50"/>
    </row>
    <row r="5" spans="1:56" x14ac:dyDescent="0.25">
      <c r="A5" s="49">
        <f>COUNTA(A9:A42)</f>
        <v>34</v>
      </c>
      <c r="B5" s="50"/>
      <c r="C5" s="53">
        <f>COUNTIF(BC9:BC42, "Tốt")</f>
        <v>34</v>
      </c>
      <c r="D5" s="50"/>
      <c r="E5" s="49">
        <f>COUNTIF(BC9:BC42, "Khá")</f>
        <v>0</v>
      </c>
      <c r="F5" s="50"/>
      <c r="G5" s="49">
        <f>COUNTIF(BC9:BC42, "Đạt")</f>
        <v>0</v>
      </c>
      <c r="H5" s="50"/>
      <c r="I5" s="52">
        <f>COUNTIF(BC9:BC42, "Chưa đạt")</f>
        <v>0</v>
      </c>
      <c r="J5" s="50"/>
      <c r="K5" s="53">
        <f>ROUND(AVERAGE(BA9:BA42), 1)</f>
        <v>100</v>
      </c>
      <c r="L5" s="50"/>
    </row>
    <row r="7" spans="1:56" x14ac:dyDescent="0.25">
      <c r="A7" s="46" t="s">
        <v>3</v>
      </c>
      <c r="B7" s="46" t="s">
        <v>303</v>
      </c>
      <c r="C7" s="46" t="s">
        <v>367</v>
      </c>
      <c r="D7" s="46" t="s">
        <v>368</v>
      </c>
      <c r="E7" s="46" t="s">
        <v>369</v>
      </c>
      <c r="F7" s="48" t="s">
        <v>370</v>
      </c>
      <c r="G7" s="48" t="s">
        <v>371</v>
      </c>
      <c r="H7" s="48" t="s">
        <v>372</v>
      </c>
      <c r="I7" s="48" t="s">
        <v>373</v>
      </c>
      <c r="J7" s="48" t="s">
        <v>374</v>
      </c>
      <c r="K7" s="48" t="s">
        <v>375</v>
      </c>
      <c r="L7" s="48" t="s">
        <v>376</v>
      </c>
      <c r="M7" s="48" t="s">
        <v>377</v>
      </c>
      <c r="N7" s="48" t="s">
        <v>378</v>
      </c>
      <c r="O7" s="48" t="s">
        <v>379</v>
      </c>
      <c r="P7" s="54" t="s">
        <v>380</v>
      </c>
      <c r="Q7" s="48" t="s">
        <v>381</v>
      </c>
      <c r="R7" s="46" t="s">
        <v>382</v>
      </c>
      <c r="S7" s="51"/>
      <c r="T7" s="51"/>
      <c r="U7" s="51"/>
      <c r="V7" s="46" t="s">
        <v>383</v>
      </c>
      <c r="W7" s="51"/>
      <c r="X7" s="51"/>
      <c r="Y7" s="51"/>
      <c r="Z7" s="46" t="s">
        <v>384</v>
      </c>
      <c r="AA7" s="51"/>
      <c r="AB7" s="51"/>
      <c r="AC7" s="51"/>
      <c r="AD7" s="46" t="s">
        <v>385</v>
      </c>
      <c r="AE7" s="51"/>
      <c r="AF7" s="51"/>
      <c r="AG7" s="51"/>
      <c r="AH7" s="46" t="s">
        <v>386</v>
      </c>
      <c r="AI7" s="51"/>
      <c r="AJ7" s="51"/>
      <c r="AK7" s="51"/>
      <c r="AL7" s="46" t="s">
        <v>387</v>
      </c>
      <c r="AM7" s="51"/>
      <c r="AN7" s="51"/>
      <c r="AO7" s="51"/>
      <c r="AP7" s="46" t="s">
        <v>388</v>
      </c>
      <c r="AQ7" s="51"/>
      <c r="AR7" s="51"/>
      <c r="AS7" s="51"/>
      <c r="AT7" s="46" t="s">
        <v>389</v>
      </c>
      <c r="AU7" s="51"/>
      <c r="AV7" s="51"/>
      <c r="AW7" s="51"/>
      <c r="AX7" s="46" t="s">
        <v>390</v>
      </c>
      <c r="AY7" s="51"/>
      <c r="AZ7" s="51"/>
      <c r="BA7" s="46" t="s">
        <v>391</v>
      </c>
      <c r="BB7" s="46" t="s">
        <v>392</v>
      </c>
      <c r="BC7" s="46" t="s">
        <v>393</v>
      </c>
      <c r="BD7" s="46" t="s">
        <v>394</v>
      </c>
    </row>
    <row r="8" spans="1:56" x14ac:dyDescent="0.25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9" t="s">
        <v>311</v>
      </c>
      <c r="S8" s="9" t="s">
        <v>348</v>
      </c>
      <c r="T8" s="9" t="s">
        <v>395</v>
      </c>
      <c r="U8" s="9" t="s">
        <v>396</v>
      </c>
      <c r="V8" s="9" t="s">
        <v>397</v>
      </c>
      <c r="W8" s="9" t="s">
        <v>398</v>
      </c>
      <c r="X8" s="9" t="s">
        <v>399</v>
      </c>
      <c r="Y8" s="9" t="s">
        <v>400</v>
      </c>
      <c r="Z8" s="9" t="s">
        <v>401</v>
      </c>
      <c r="AA8" s="9" t="s">
        <v>402</v>
      </c>
      <c r="AB8" s="9" t="s">
        <v>403</v>
      </c>
      <c r="AC8" s="9" t="s">
        <v>404</v>
      </c>
      <c r="AD8" s="9" t="s">
        <v>405</v>
      </c>
      <c r="AE8" s="9" t="s">
        <v>406</v>
      </c>
      <c r="AF8" s="9" t="s">
        <v>407</v>
      </c>
      <c r="AG8" s="9" t="s">
        <v>408</v>
      </c>
      <c r="AH8" s="9" t="s">
        <v>409</v>
      </c>
      <c r="AI8" s="9" t="s">
        <v>410</v>
      </c>
      <c r="AJ8" s="9" t="s">
        <v>411</v>
      </c>
      <c r="AK8" s="9" t="s">
        <v>412</v>
      </c>
      <c r="AL8" s="9" t="s">
        <v>413</v>
      </c>
      <c r="AM8" s="9" t="s">
        <v>414</v>
      </c>
      <c r="AN8" s="9" t="s">
        <v>415</v>
      </c>
      <c r="AO8" s="9" t="s">
        <v>416</v>
      </c>
      <c r="AP8" s="9" t="s">
        <v>417</v>
      </c>
      <c r="AQ8" s="9" t="s">
        <v>418</v>
      </c>
      <c r="AR8" s="9" t="s">
        <v>419</v>
      </c>
      <c r="AS8" s="9" t="s">
        <v>420</v>
      </c>
      <c r="AT8" s="9" t="s">
        <v>421</v>
      </c>
      <c r="AU8" s="9" t="s">
        <v>422</v>
      </c>
      <c r="AV8" s="9" t="s">
        <v>423</v>
      </c>
      <c r="AW8" s="9" t="s">
        <v>424</v>
      </c>
      <c r="AX8" s="9" t="s">
        <v>425</v>
      </c>
      <c r="AY8" s="9" t="s">
        <v>426</v>
      </c>
      <c r="AZ8" s="9" t="s">
        <v>427</v>
      </c>
      <c r="BA8" s="47"/>
      <c r="BB8" s="47"/>
      <c r="BC8" s="47"/>
      <c r="BD8" s="47"/>
    </row>
    <row r="9" spans="1:56" x14ac:dyDescent="0.25">
      <c r="A9" s="4">
        <v>1</v>
      </c>
      <c r="B9" s="10" t="s">
        <v>2394</v>
      </c>
      <c r="C9" s="4" t="s">
        <v>2395</v>
      </c>
      <c r="D9" s="4" t="s">
        <v>435</v>
      </c>
      <c r="E9" s="11" t="s">
        <v>430</v>
      </c>
      <c r="F9" s="7">
        <f>SUMIFS(NhatKy_ViPham!K:K, NhatKy_ViPham!E:E, "12_Ly_A", NhatKy_ViPham!F:F, B9, NhatKy_ViPham!H:H, "L01")</f>
        <v>0</v>
      </c>
      <c r="G9" s="7">
        <f>SUMIFS(NhatKy_ViPham!K:K, NhatKy_ViPham!E:E, "12_Ly_A", NhatKy_ViPham!F:F, B9, NhatKy_ViPham!H:H, "L02")</f>
        <v>0</v>
      </c>
      <c r="H9" s="7">
        <f>SUMIFS(NhatKy_ViPham!K:K, NhatKy_ViPham!E:E, "12_Ly_A", NhatKy_ViPham!F:F, B9, NhatKy_ViPham!H:H, "L03")</f>
        <v>0</v>
      </c>
      <c r="I9" s="7">
        <f>SUMIFS(NhatKy_ViPham!K:K, NhatKy_ViPham!E:E, "12_Ly_A", NhatKy_ViPham!F:F, B9, NhatKy_ViPham!H:H, "L04")</f>
        <v>0</v>
      </c>
      <c r="J9" s="7">
        <f>SUMIFS(NhatKy_ViPham!K:K, NhatKy_ViPham!E:E, "12_Ly_A", NhatKy_ViPham!F:F, B9, NhatKy_ViPham!H:H, "L05")</f>
        <v>0</v>
      </c>
      <c r="K9" s="7">
        <f>SUMIFS(NhatKy_ViPham!K:K, NhatKy_ViPham!E:E, "12_Ly_A", NhatKy_ViPham!F:F, B9, NhatKy_ViPham!H:H, "L06")</f>
        <v>0</v>
      </c>
      <c r="L9" s="7">
        <f>SUMIFS(NhatKy_ViPham!K:K, NhatKy_ViPham!E:E, "12_Ly_A", NhatKy_ViPham!F:F, B9, NhatKy_ViPham!H:H, "L07")</f>
        <v>0</v>
      </c>
      <c r="M9" s="7">
        <f>SUMIFS(NhatKy_ViPham!K:K, NhatKy_ViPham!E:E, "12_Ly_A", NhatKy_ViPham!F:F, B9, NhatKy_ViPham!H:H, "L08")</f>
        <v>0</v>
      </c>
      <c r="N9" s="7">
        <f>SUMIFS(NhatKy_ViPham!K:K, NhatKy_ViPham!E:E, "12_Ly_A", NhatKy_ViPham!F:F, B9, NhatKy_ViPham!H:H, "L09")</f>
        <v>0</v>
      </c>
      <c r="O9" s="7">
        <f>SUMIFS(NhatKy_ViPham!K:K, NhatKy_ViPham!E:E, "12_Ly_A", NhatKy_ViPham!F:F, B9, NhatKy_ViPham!H:H, "L10")</f>
        <v>0</v>
      </c>
      <c r="P9" s="12">
        <f>SUMIFS(NhatKy_ViPham!J:J, NhatKy_ViPham!E:E, "12_Ly_A", NhatKy_ViPham!F:F, B9)</f>
        <v>0</v>
      </c>
      <c r="Q9" s="13">
        <f>SUMIFS(NhatKy_ViPham!K:K, NhatKy_ViPham!E:E, "12_Ly_A", NhatKy_ViPham!F:F, B9)</f>
        <v>0</v>
      </c>
      <c r="R9" s="7">
        <f>100 + SUMIFS(NhatKy_ViPham!J:J, NhatKy_ViPham!E:E, "12_Ly_A", NhatKy_ViPham!F:F, B9, NhatKy_ViPham!C:C, "T1") - SUMIFS(NhatKy_ViPham!K:K, NhatKy_ViPham!E:E, "12_Ly_A", NhatKy_ViPham!F:F, B9, NhatKy_ViPham!C:C, "T1")</f>
        <v>100</v>
      </c>
      <c r="S9" s="7">
        <f>100 + SUMIFS(NhatKy_ViPham!J:J, NhatKy_ViPham!E:E, "12_Ly_A", NhatKy_ViPham!F:F, B9, NhatKy_ViPham!C:C, "T2") - SUMIFS(NhatKy_ViPham!K:K, NhatKy_ViPham!E:E, "12_Ly_A", NhatKy_ViPham!F:F, B9, NhatKy_ViPham!C:C, "T2")</f>
        <v>100</v>
      </c>
      <c r="T9" s="7">
        <f>100 + SUMIFS(NhatKy_ViPham!J:J, NhatKy_ViPham!E:E, "12_Ly_A", NhatKy_ViPham!F:F, B9, NhatKy_ViPham!C:C, "T3") - SUMIFS(NhatKy_ViPham!K:K, NhatKy_ViPham!E:E, "12_Ly_A", NhatKy_ViPham!F:F, B9, NhatKy_ViPham!C:C, "T3")</f>
        <v>100</v>
      </c>
      <c r="U9" s="7">
        <f>100 + SUMIFS(NhatKy_ViPham!J:J, NhatKy_ViPham!E:E, "12_Ly_A", NhatKy_ViPham!F:F, B9, NhatKy_ViPham!C:C, "T4") - SUMIFS(NhatKy_ViPham!K:K, NhatKy_ViPham!E:E, "12_Ly_A", NhatKy_ViPham!F:F, B9, NhatKy_ViPham!C:C, "T4")</f>
        <v>100</v>
      </c>
      <c r="V9" s="7">
        <f>100 + SUMIFS(NhatKy_ViPham!J:J, NhatKy_ViPham!E:E, "12_Ly_A", NhatKy_ViPham!F:F, B9, NhatKy_ViPham!C:C, "T5") - SUMIFS(NhatKy_ViPham!K:K, NhatKy_ViPham!E:E, "12_Ly_A", NhatKy_ViPham!F:F, B9, NhatKy_ViPham!C:C, "T5")</f>
        <v>100</v>
      </c>
      <c r="W9" s="7">
        <f>100 + SUMIFS(NhatKy_ViPham!J:J, NhatKy_ViPham!E:E, "12_Ly_A", NhatKy_ViPham!F:F, B9, NhatKy_ViPham!C:C, "T6") - SUMIFS(NhatKy_ViPham!K:K, NhatKy_ViPham!E:E, "12_Ly_A", NhatKy_ViPham!F:F, B9, NhatKy_ViPham!C:C, "T6")</f>
        <v>100</v>
      </c>
      <c r="X9" s="7">
        <f>100 + SUMIFS(NhatKy_ViPham!J:J, NhatKy_ViPham!E:E, "12_Ly_A", NhatKy_ViPham!F:F, B9, NhatKy_ViPham!C:C, "T7") - SUMIFS(NhatKy_ViPham!K:K, NhatKy_ViPham!E:E, "12_Ly_A", NhatKy_ViPham!F:F, B9, NhatKy_ViPham!C:C, "T7")</f>
        <v>100</v>
      </c>
      <c r="Y9" s="7">
        <f>100 + SUMIFS(NhatKy_ViPham!J:J, NhatKy_ViPham!E:E, "12_Ly_A", NhatKy_ViPham!F:F, B9, NhatKy_ViPham!C:C, "T8") - SUMIFS(NhatKy_ViPham!K:K, NhatKy_ViPham!E:E, "12_Ly_A", NhatKy_ViPham!F:F, B9, NhatKy_ViPham!C:C, "T8")</f>
        <v>100</v>
      </c>
      <c r="Z9" s="7">
        <f>100 + SUMIFS(NhatKy_ViPham!J:J, NhatKy_ViPham!E:E, "12_Ly_A", NhatKy_ViPham!F:F, B9, NhatKy_ViPham!C:C, "T9") - SUMIFS(NhatKy_ViPham!K:K, NhatKy_ViPham!E:E, "12_Ly_A", NhatKy_ViPham!F:F, B9, NhatKy_ViPham!C:C, "T9")</f>
        <v>100</v>
      </c>
      <c r="AA9" s="7">
        <f>100 + SUMIFS(NhatKy_ViPham!J:J, NhatKy_ViPham!E:E, "12_Ly_A", NhatKy_ViPham!F:F, B9, NhatKy_ViPham!C:C, "T10") - SUMIFS(NhatKy_ViPham!K:K, NhatKy_ViPham!E:E, "12_Ly_A", NhatKy_ViPham!F:F, B9, NhatKy_ViPham!C:C, "T10")</f>
        <v>100</v>
      </c>
      <c r="AB9" s="7">
        <f>100 + SUMIFS(NhatKy_ViPham!J:J, NhatKy_ViPham!E:E, "12_Ly_A", NhatKy_ViPham!F:F, B9, NhatKy_ViPham!C:C, "T11") - SUMIFS(NhatKy_ViPham!K:K, NhatKy_ViPham!E:E, "12_Ly_A", NhatKy_ViPham!F:F, B9, NhatKy_ViPham!C:C, "T11")</f>
        <v>100</v>
      </c>
      <c r="AC9" s="7">
        <f>100 + SUMIFS(NhatKy_ViPham!J:J, NhatKy_ViPham!E:E, "12_Ly_A", NhatKy_ViPham!F:F, B9, NhatKy_ViPham!C:C, "T12") - SUMIFS(NhatKy_ViPham!K:K, NhatKy_ViPham!E:E, "12_Ly_A", NhatKy_ViPham!F:F, B9, NhatKy_ViPham!C:C, "T12")</f>
        <v>100</v>
      </c>
      <c r="AD9" s="7">
        <f>100 + SUMIFS(NhatKy_ViPham!J:J, NhatKy_ViPham!E:E, "12_Ly_A", NhatKy_ViPham!F:F, B9, NhatKy_ViPham!C:C, "T13") - SUMIFS(NhatKy_ViPham!K:K, NhatKy_ViPham!E:E, "12_Ly_A", NhatKy_ViPham!F:F, B9, NhatKy_ViPham!C:C, "T13")</f>
        <v>100</v>
      </c>
      <c r="AE9" s="7">
        <f>100 + SUMIFS(NhatKy_ViPham!J:J, NhatKy_ViPham!E:E, "12_Ly_A", NhatKy_ViPham!F:F, B9, NhatKy_ViPham!C:C, "T14") - SUMIFS(NhatKy_ViPham!K:K, NhatKy_ViPham!E:E, "12_Ly_A", NhatKy_ViPham!F:F, B9, NhatKy_ViPham!C:C, "T14")</f>
        <v>100</v>
      </c>
      <c r="AF9" s="7">
        <f>100 + SUMIFS(NhatKy_ViPham!J:J, NhatKy_ViPham!E:E, "12_Ly_A", NhatKy_ViPham!F:F, B9, NhatKy_ViPham!C:C, "T15") - SUMIFS(NhatKy_ViPham!K:K, NhatKy_ViPham!E:E, "12_Ly_A", NhatKy_ViPham!F:F, B9, NhatKy_ViPham!C:C, "T15")</f>
        <v>100</v>
      </c>
      <c r="AG9" s="7">
        <f>100 + SUMIFS(NhatKy_ViPham!J:J, NhatKy_ViPham!E:E, "12_Ly_A", NhatKy_ViPham!F:F, B9, NhatKy_ViPham!C:C, "T16") - SUMIFS(NhatKy_ViPham!K:K, NhatKy_ViPham!E:E, "12_Ly_A", NhatKy_ViPham!F:F, B9, NhatKy_ViPham!C:C, "T16")</f>
        <v>100</v>
      </c>
      <c r="AH9" s="7">
        <f>100 + SUMIFS(NhatKy_ViPham!J:J, NhatKy_ViPham!E:E, "12_Ly_A", NhatKy_ViPham!F:F, B9, NhatKy_ViPham!C:C, "T17") - SUMIFS(NhatKy_ViPham!K:K, NhatKy_ViPham!E:E, "12_Ly_A", NhatKy_ViPham!F:F, B9, NhatKy_ViPham!C:C, "T17")</f>
        <v>100</v>
      </c>
      <c r="AI9" s="7">
        <f>100 + SUMIFS(NhatKy_ViPham!J:J, NhatKy_ViPham!E:E, "12_Ly_A", NhatKy_ViPham!F:F, B9, NhatKy_ViPham!C:C, "T18") - SUMIFS(NhatKy_ViPham!K:K, NhatKy_ViPham!E:E, "12_Ly_A", NhatKy_ViPham!F:F, B9, NhatKy_ViPham!C:C, "T18")</f>
        <v>100</v>
      </c>
      <c r="AJ9" s="7">
        <f>100 + SUMIFS(NhatKy_ViPham!J:J, NhatKy_ViPham!E:E, "12_Ly_A", NhatKy_ViPham!F:F, B9, NhatKy_ViPham!C:C, "T19") - SUMIFS(NhatKy_ViPham!K:K, NhatKy_ViPham!E:E, "12_Ly_A", NhatKy_ViPham!F:F, B9, NhatKy_ViPham!C:C, "T19")</f>
        <v>100</v>
      </c>
      <c r="AK9" s="7">
        <f>100 + SUMIFS(NhatKy_ViPham!J:J, NhatKy_ViPham!E:E, "12_Ly_A", NhatKy_ViPham!F:F, B9, NhatKy_ViPham!C:C, "T20") - SUMIFS(NhatKy_ViPham!K:K, NhatKy_ViPham!E:E, "12_Ly_A", NhatKy_ViPham!F:F, B9, NhatKy_ViPham!C:C, "T20")</f>
        <v>100</v>
      </c>
      <c r="AL9" s="7">
        <f>100 + SUMIFS(NhatKy_ViPham!J:J, NhatKy_ViPham!E:E, "12_Ly_A", NhatKy_ViPham!F:F, B9, NhatKy_ViPham!C:C, "T21") - SUMIFS(NhatKy_ViPham!K:K, NhatKy_ViPham!E:E, "12_Ly_A", NhatKy_ViPham!F:F, B9, NhatKy_ViPham!C:C, "T21")</f>
        <v>100</v>
      </c>
      <c r="AM9" s="7">
        <f>100 + SUMIFS(NhatKy_ViPham!J:J, NhatKy_ViPham!E:E, "12_Ly_A", NhatKy_ViPham!F:F, B9, NhatKy_ViPham!C:C, "T22") - SUMIFS(NhatKy_ViPham!K:K, NhatKy_ViPham!E:E, "12_Ly_A", NhatKy_ViPham!F:F, B9, NhatKy_ViPham!C:C, "T22")</f>
        <v>100</v>
      </c>
      <c r="AN9" s="7">
        <f>100 + SUMIFS(NhatKy_ViPham!J:J, NhatKy_ViPham!E:E, "12_Ly_A", NhatKy_ViPham!F:F, B9, NhatKy_ViPham!C:C, "T23") - SUMIFS(NhatKy_ViPham!K:K, NhatKy_ViPham!E:E, "12_Ly_A", NhatKy_ViPham!F:F, B9, NhatKy_ViPham!C:C, "T23")</f>
        <v>100</v>
      </c>
      <c r="AO9" s="7">
        <f>100 + SUMIFS(NhatKy_ViPham!J:J, NhatKy_ViPham!E:E, "12_Ly_A", NhatKy_ViPham!F:F, B9, NhatKy_ViPham!C:C, "T24") - SUMIFS(NhatKy_ViPham!K:K, NhatKy_ViPham!E:E, "12_Ly_A", NhatKy_ViPham!F:F, B9, NhatKy_ViPham!C:C, "T24")</f>
        <v>100</v>
      </c>
      <c r="AP9" s="7">
        <f>100 + SUMIFS(NhatKy_ViPham!J:J, NhatKy_ViPham!E:E, "12_Ly_A", NhatKy_ViPham!F:F, B9, NhatKy_ViPham!C:C, "T25") - SUMIFS(NhatKy_ViPham!K:K, NhatKy_ViPham!E:E, "12_Ly_A", NhatKy_ViPham!F:F, B9, NhatKy_ViPham!C:C, "T25")</f>
        <v>100</v>
      </c>
      <c r="AQ9" s="7">
        <f>100 + SUMIFS(NhatKy_ViPham!J:J, NhatKy_ViPham!E:E, "12_Ly_A", NhatKy_ViPham!F:F, B9, NhatKy_ViPham!C:C, "T26") - SUMIFS(NhatKy_ViPham!K:K, NhatKy_ViPham!E:E, "12_Ly_A", NhatKy_ViPham!F:F, B9, NhatKy_ViPham!C:C, "T26")</f>
        <v>100</v>
      </c>
      <c r="AR9" s="7">
        <f>100 + SUMIFS(NhatKy_ViPham!J:J, NhatKy_ViPham!E:E, "12_Ly_A", NhatKy_ViPham!F:F, B9, NhatKy_ViPham!C:C, "T27") - SUMIFS(NhatKy_ViPham!K:K, NhatKy_ViPham!E:E, "12_Ly_A", NhatKy_ViPham!F:F, B9, NhatKy_ViPham!C:C, "T27")</f>
        <v>100</v>
      </c>
      <c r="AS9" s="7">
        <f>100 + SUMIFS(NhatKy_ViPham!J:J, NhatKy_ViPham!E:E, "12_Ly_A", NhatKy_ViPham!F:F, B9, NhatKy_ViPham!C:C, "T28") - SUMIFS(NhatKy_ViPham!K:K, NhatKy_ViPham!E:E, "12_Ly_A", NhatKy_ViPham!F:F, B9, NhatKy_ViPham!C:C, "T28")</f>
        <v>100</v>
      </c>
      <c r="AT9" s="7">
        <f>100 + SUMIFS(NhatKy_ViPham!J:J, NhatKy_ViPham!E:E, "12_Ly_A", NhatKy_ViPham!F:F, B9, NhatKy_ViPham!C:C, "T29") - SUMIFS(NhatKy_ViPham!K:K, NhatKy_ViPham!E:E, "12_Ly_A", NhatKy_ViPham!F:F, B9, NhatKy_ViPham!C:C, "T29")</f>
        <v>100</v>
      </c>
      <c r="AU9" s="7">
        <f>100 + SUMIFS(NhatKy_ViPham!J:J, NhatKy_ViPham!E:E, "12_Ly_A", NhatKy_ViPham!F:F, B9, NhatKy_ViPham!C:C, "T30") - SUMIFS(NhatKy_ViPham!K:K, NhatKy_ViPham!E:E, "12_Ly_A", NhatKy_ViPham!F:F, B9, NhatKy_ViPham!C:C, "T30")</f>
        <v>100</v>
      </c>
      <c r="AV9" s="7">
        <f>100 + SUMIFS(NhatKy_ViPham!J:J, NhatKy_ViPham!E:E, "12_Ly_A", NhatKy_ViPham!F:F, B9, NhatKy_ViPham!C:C, "T31") - SUMIFS(NhatKy_ViPham!K:K, NhatKy_ViPham!E:E, "12_Ly_A", NhatKy_ViPham!F:F, B9, NhatKy_ViPham!C:C, "T31")</f>
        <v>100</v>
      </c>
      <c r="AW9" s="7">
        <f>100 + SUMIFS(NhatKy_ViPham!J:J, NhatKy_ViPham!E:E, "12_Ly_A", NhatKy_ViPham!F:F, B9, NhatKy_ViPham!C:C, "T32") - SUMIFS(NhatKy_ViPham!K:K, NhatKy_ViPham!E:E, "12_Ly_A", NhatKy_ViPham!F:F, B9, NhatKy_ViPham!C:C, "T32")</f>
        <v>100</v>
      </c>
      <c r="AX9" s="7">
        <f>100 + SUMIFS(NhatKy_ViPham!J:J, NhatKy_ViPham!E:E, "12_Ly_A", NhatKy_ViPham!F:F, B9, NhatKy_ViPham!C:C, "T33") - SUMIFS(NhatKy_ViPham!K:K, NhatKy_ViPham!E:E, "12_Ly_A", NhatKy_ViPham!F:F, B9, NhatKy_ViPham!C:C, "T33")</f>
        <v>100</v>
      </c>
      <c r="AY9" s="7">
        <f>100 + SUMIFS(NhatKy_ViPham!J:J, NhatKy_ViPham!E:E, "12_Ly_A", NhatKy_ViPham!F:F, B9, NhatKy_ViPham!C:C, "T34") - SUMIFS(NhatKy_ViPham!K:K, NhatKy_ViPham!E:E, "12_Ly_A", NhatKy_ViPham!F:F, B9, NhatKy_ViPham!C:C, "T34")</f>
        <v>100</v>
      </c>
      <c r="AZ9" s="7">
        <f>100 + SUMIFS(NhatKy_ViPham!J:J, NhatKy_ViPham!E:E, "12_Ly_A", NhatKy_ViPham!F:F, B9, NhatKy_ViPham!C:C, "T35") - SUMIFS(NhatKy_ViPham!K:K, NhatKy_ViPham!E:E, "12_Ly_A", NhatKy_ViPham!F:F, B9, NhatKy_ViPham!C:C, "T35")</f>
        <v>100</v>
      </c>
      <c r="BA9" s="12">
        <f t="shared" ref="BA9:BA42" si="0">ROUND(AVERAGE(R9:AZ9), 1)</f>
        <v>100</v>
      </c>
      <c r="BB9" s="11" t="s">
        <v>430</v>
      </c>
      <c r="BC9" s="14" t="str">
        <f t="shared" ref="BC9:BC42" si="1">IF(BB9="Có", "Chưa đạt", IF(BA9&gt;=85, "Tốt", IF(BA9&gt;=70, "Khá", IF(BA9&gt;=50, "Đạt", "Chưa đạt"))))</f>
        <v>Tốt</v>
      </c>
      <c r="BD9" s="10" t="str">
        <f t="shared" ref="BD9:BD42" si="2">IF(BC9="Chưa đạt", "🔴 Nguy cơ CHƯA ĐẠT", IF(BC9="Đạt", "🟡 CẦN NHẮC NHỞ", "🟢 BÌNH THƯỜNG"))</f>
        <v>🟢 BÌNH THƯỜNG</v>
      </c>
    </row>
    <row r="10" spans="1:56" x14ac:dyDescent="0.25">
      <c r="A10" s="5">
        <v>2</v>
      </c>
      <c r="B10" s="15" t="s">
        <v>2396</v>
      </c>
      <c r="C10" s="5" t="s">
        <v>2397</v>
      </c>
      <c r="D10" s="5" t="s">
        <v>435</v>
      </c>
      <c r="E10" s="11" t="s">
        <v>430</v>
      </c>
      <c r="F10" s="6">
        <f>SUMIFS(NhatKy_ViPham!K:K, NhatKy_ViPham!E:E, "12_Ly_A", NhatKy_ViPham!F:F, B10, NhatKy_ViPham!H:H, "L01")</f>
        <v>0</v>
      </c>
      <c r="G10" s="6">
        <f>SUMIFS(NhatKy_ViPham!K:K, NhatKy_ViPham!E:E, "12_Ly_A", NhatKy_ViPham!F:F, B10, NhatKy_ViPham!H:H, "L02")</f>
        <v>0</v>
      </c>
      <c r="H10" s="6">
        <f>SUMIFS(NhatKy_ViPham!K:K, NhatKy_ViPham!E:E, "12_Ly_A", NhatKy_ViPham!F:F, B10, NhatKy_ViPham!H:H, "L03")</f>
        <v>0</v>
      </c>
      <c r="I10" s="6">
        <f>SUMIFS(NhatKy_ViPham!K:K, NhatKy_ViPham!E:E, "12_Ly_A", NhatKy_ViPham!F:F, B10, NhatKy_ViPham!H:H, "L04")</f>
        <v>0</v>
      </c>
      <c r="J10" s="6">
        <f>SUMIFS(NhatKy_ViPham!K:K, NhatKy_ViPham!E:E, "12_Ly_A", NhatKy_ViPham!F:F, B10, NhatKy_ViPham!H:H, "L05")</f>
        <v>0</v>
      </c>
      <c r="K10" s="6">
        <f>SUMIFS(NhatKy_ViPham!K:K, NhatKy_ViPham!E:E, "12_Ly_A", NhatKy_ViPham!F:F, B10, NhatKy_ViPham!H:H, "L06")</f>
        <v>0</v>
      </c>
      <c r="L10" s="6">
        <f>SUMIFS(NhatKy_ViPham!K:K, NhatKy_ViPham!E:E, "12_Ly_A", NhatKy_ViPham!F:F, B10, NhatKy_ViPham!H:H, "L07")</f>
        <v>0</v>
      </c>
      <c r="M10" s="6">
        <f>SUMIFS(NhatKy_ViPham!K:K, NhatKy_ViPham!E:E, "12_Ly_A", NhatKy_ViPham!F:F, B10, NhatKy_ViPham!H:H, "L08")</f>
        <v>0</v>
      </c>
      <c r="N10" s="6">
        <f>SUMIFS(NhatKy_ViPham!K:K, NhatKy_ViPham!E:E, "12_Ly_A", NhatKy_ViPham!F:F, B10, NhatKy_ViPham!H:H, "L09")</f>
        <v>0</v>
      </c>
      <c r="O10" s="6">
        <f>SUMIFS(NhatKy_ViPham!K:K, NhatKy_ViPham!E:E, "12_Ly_A", NhatKy_ViPham!F:F, B10, NhatKy_ViPham!H:H, "L10")</f>
        <v>0</v>
      </c>
      <c r="P10" s="12">
        <f>SUMIFS(NhatKy_ViPham!J:J, NhatKy_ViPham!E:E, "12_Ly_A", NhatKy_ViPham!F:F, B10)</f>
        <v>0</v>
      </c>
      <c r="Q10" s="13">
        <f>SUMIFS(NhatKy_ViPham!K:K, NhatKy_ViPham!E:E, "12_Ly_A", NhatKy_ViPham!F:F, B10)</f>
        <v>0</v>
      </c>
      <c r="R10" s="6">
        <f>100 + SUMIFS(NhatKy_ViPham!J:J, NhatKy_ViPham!E:E, "12_Ly_A", NhatKy_ViPham!F:F, B10, NhatKy_ViPham!C:C, "T1") - SUMIFS(NhatKy_ViPham!K:K, NhatKy_ViPham!E:E, "12_Ly_A", NhatKy_ViPham!F:F, B10, NhatKy_ViPham!C:C, "T1")</f>
        <v>100</v>
      </c>
      <c r="S10" s="6">
        <f>100 + SUMIFS(NhatKy_ViPham!J:J, NhatKy_ViPham!E:E, "12_Ly_A", NhatKy_ViPham!F:F, B10, NhatKy_ViPham!C:C, "T2") - SUMIFS(NhatKy_ViPham!K:K, NhatKy_ViPham!E:E, "12_Ly_A", NhatKy_ViPham!F:F, B10, NhatKy_ViPham!C:C, "T2")</f>
        <v>100</v>
      </c>
      <c r="T10" s="6">
        <f>100 + SUMIFS(NhatKy_ViPham!J:J, NhatKy_ViPham!E:E, "12_Ly_A", NhatKy_ViPham!F:F, B10, NhatKy_ViPham!C:C, "T3") - SUMIFS(NhatKy_ViPham!K:K, NhatKy_ViPham!E:E, "12_Ly_A", NhatKy_ViPham!F:F, B10, NhatKy_ViPham!C:C, "T3")</f>
        <v>100</v>
      </c>
      <c r="U10" s="6">
        <f>100 + SUMIFS(NhatKy_ViPham!J:J, NhatKy_ViPham!E:E, "12_Ly_A", NhatKy_ViPham!F:F, B10, NhatKy_ViPham!C:C, "T4") - SUMIFS(NhatKy_ViPham!K:K, NhatKy_ViPham!E:E, "12_Ly_A", NhatKy_ViPham!F:F, B10, NhatKy_ViPham!C:C, "T4")</f>
        <v>100</v>
      </c>
      <c r="V10" s="6">
        <f>100 + SUMIFS(NhatKy_ViPham!J:J, NhatKy_ViPham!E:E, "12_Ly_A", NhatKy_ViPham!F:F, B10, NhatKy_ViPham!C:C, "T5") - SUMIFS(NhatKy_ViPham!K:K, NhatKy_ViPham!E:E, "12_Ly_A", NhatKy_ViPham!F:F, B10, NhatKy_ViPham!C:C, "T5")</f>
        <v>100</v>
      </c>
      <c r="W10" s="6">
        <f>100 + SUMIFS(NhatKy_ViPham!J:J, NhatKy_ViPham!E:E, "12_Ly_A", NhatKy_ViPham!F:F, B10, NhatKy_ViPham!C:C, "T6") - SUMIFS(NhatKy_ViPham!K:K, NhatKy_ViPham!E:E, "12_Ly_A", NhatKy_ViPham!F:F, B10, NhatKy_ViPham!C:C, "T6")</f>
        <v>100</v>
      </c>
      <c r="X10" s="6">
        <f>100 + SUMIFS(NhatKy_ViPham!J:J, NhatKy_ViPham!E:E, "12_Ly_A", NhatKy_ViPham!F:F, B10, NhatKy_ViPham!C:C, "T7") - SUMIFS(NhatKy_ViPham!K:K, NhatKy_ViPham!E:E, "12_Ly_A", NhatKy_ViPham!F:F, B10, NhatKy_ViPham!C:C, "T7")</f>
        <v>100</v>
      </c>
      <c r="Y10" s="6">
        <f>100 + SUMIFS(NhatKy_ViPham!J:J, NhatKy_ViPham!E:E, "12_Ly_A", NhatKy_ViPham!F:F, B10, NhatKy_ViPham!C:C, "T8") - SUMIFS(NhatKy_ViPham!K:K, NhatKy_ViPham!E:E, "12_Ly_A", NhatKy_ViPham!F:F, B10, NhatKy_ViPham!C:C, "T8")</f>
        <v>100</v>
      </c>
      <c r="Z10" s="6">
        <f>100 + SUMIFS(NhatKy_ViPham!J:J, NhatKy_ViPham!E:E, "12_Ly_A", NhatKy_ViPham!F:F, B10, NhatKy_ViPham!C:C, "T9") - SUMIFS(NhatKy_ViPham!K:K, NhatKy_ViPham!E:E, "12_Ly_A", NhatKy_ViPham!F:F, B10, NhatKy_ViPham!C:C, "T9")</f>
        <v>100</v>
      </c>
      <c r="AA10" s="6">
        <f>100 + SUMIFS(NhatKy_ViPham!J:J, NhatKy_ViPham!E:E, "12_Ly_A", NhatKy_ViPham!F:F, B10, NhatKy_ViPham!C:C, "T10") - SUMIFS(NhatKy_ViPham!K:K, NhatKy_ViPham!E:E, "12_Ly_A", NhatKy_ViPham!F:F, B10, NhatKy_ViPham!C:C, "T10")</f>
        <v>100</v>
      </c>
      <c r="AB10" s="6">
        <f>100 + SUMIFS(NhatKy_ViPham!J:J, NhatKy_ViPham!E:E, "12_Ly_A", NhatKy_ViPham!F:F, B10, NhatKy_ViPham!C:C, "T11") - SUMIFS(NhatKy_ViPham!K:K, NhatKy_ViPham!E:E, "12_Ly_A", NhatKy_ViPham!F:F, B10, NhatKy_ViPham!C:C, "T11")</f>
        <v>100</v>
      </c>
      <c r="AC10" s="6">
        <f>100 + SUMIFS(NhatKy_ViPham!J:J, NhatKy_ViPham!E:E, "12_Ly_A", NhatKy_ViPham!F:F, B10, NhatKy_ViPham!C:C, "T12") - SUMIFS(NhatKy_ViPham!K:K, NhatKy_ViPham!E:E, "12_Ly_A", NhatKy_ViPham!F:F, B10, NhatKy_ViPham!C:C, "T12")</f>
        <v>100</v>
      </c>
      <c r="AD10" s="6">
        <f>100 + SUMIFS(NhatKy_ViPham!J:J, NhatKy_ViPham!E:E, "12_Ly_A", NhatKy_ViPham!F:F, B10, NhatKy_ViPham!C:C, "T13") - SUMIFS(NhatKy_ViPham!K:K, NhatKy_ViPham!E:E, "12_Ly_A", NhatKy_ViPham!F:F, B10, NhatKy_ViPham!C:C, "T13")</f>
        <v>100</v>
      </c>
      <c r="AE10" s="6">
        <f>100 + SUMIFS(NhatKy_ViPham!J:J, NhatKy_ViPham!E:E, "12_Ly_A", NhatKy_ViPham!F:F, B10, NhatKy_ViPham!C:C, "T14") - SUMIFS(NhatKy_ViPham!K:K, NhatKy_ViPham!E:E, "12_Ly_A", NhatKy_ViPham!F:F, B10, NhatKy_ViPham!C:C, "T14")</f>
        <v>100</v>
      </c>
      <c r="AF10" s="6">
        <f>100 + SUMIFS(NhatKy_ViPham!J:J, NhatKy_ViPham!E:E, "12_Ly_A", NhatKy_ViPham!F:F, B10, NhatKy_ViPham!C:C, "T15") - SUMIFS(NhatKy_ViPham!K:K, NhatKy_ViPham!E:E, "12_Ly_A", NhatKy_ViPham!F:F, B10, NhatKy_ViPham!C:C, "T15")</f>
        <v>100</v>
      </c>
      <c r="AG10" s="6">
        <f>100 + SUMIFS(NhatKy_ViPham!J:J, NhatKy_ViPham!E:E, "12_Ly_A", NhatKy_ViPham!F:F, B10, NhatKy_ViPham!C:C, "T16") - SUMIFS(NhatKy_ViPham!K:K, NhatKy_ViPham!E:E, "12_Ly_A", NhatKy_ViPham!F:F, B10, NhatKy_ViPham!C:C, "T16")</f>
        <v>100</v>
      </c>
      <c r="AH10" s="6">
        <f>100 + SUMIFS(NhatKy_ViPham!J:J, NhatKy_ViPham!E:E, "12_Ly_A", NhatKy_ViPham!F:F, B10, NhatKy_ViPham!C:C, "T17") - SUMIFS(NhatKy_ViPham!K:K, NhatKy_ViPham!E:E, "12_Ly_A", NhatKy_ViPham!F:F, B10, NhatKy_ViPham!C:C, "T17")</f>
        <v>100</v>
      </c>
      <c r="AI10" s="6">
        <f>100 + SUMIFS(NhatKy_ViPham!J:J, NhatKy_ViPham!E:E, "12_Ly_A", NhatKy_ViPham!F:F, B10, NhatKy_ViPham!C:C, "T18") - SUMIFS(NhatKy_ViPham!K:K, NhatKy_ViPham!E:E, "12_Ly_A", NhatKy_ViPham!F:F, B10, NhatKy_ViPham!C:C, "T18")</f>
        <v>100</v>
      </c>
      <c r="AJ10" s="6">
        <f>100 + SUMIFS(NhatKy_ViPham!J:J, NhatKy_ViPham!E:E, "12_Ly_A", NhatKy_ViPham!F:F, B10, NhatKy_ViPham!C:C, "T19") - SUMIFS(NhatKy_ViPham!K:K, NhatKy_ViPham!E:E, "12_Ly_A", NhatKy_ViPham!F:F, B10, NhatKy_ViPham!C:C, "T19")</f>
        <v>100</v>
      </c>
      <c r="AK10" s="6">
        <f>100 + SUMIFS(NhatKy_ViPham!J:J, NhatKy_ViPham!E:E, "12_Ly_A", NhatKy_ViPham!F:F, B10, NhatKy_ViPham!C:C, "T20") - SUMIFS(NhatKy_ViPham!K:K, NhatKy_ViPham!E:E, "12_Ly_A", NhatKy_ViPham!F:F, B10, NhatKy_ViPham!C:C, "T20")</f>
        <v>100</v>
      </c>
      <c r="AL10" s="6">
        <f>100 + SUMIFS(NhatKy_ViPham!J:J, NhatKy_ViPham!E:E, "12_Ly_A", NhatKy_ViPham!F:F, B10, NhatKy_ViPham!C:C, "T21") - SUMIFS(NhatKy_ViPham!K:K, NhatKy_ViPham!E:E, "12_Ly_A", NhatKy_ViPham!F:F, B10, NhatKy_ViPham!C:C, "T21")</f>
        <v>100</v>
      </c>
      <c r="AM10" s="6">
        <f>100 + SUMIFS(NhatKy_ViPham!J:J, NhatKy_ViPham!E:E, "12_Ly_A", NhatKy_ViPham!F:F, B10, NhatKy_ViPham!C:C, "T22") - SUMIFS(NhatKy_ViPham!K:K, NhatKy_ViPham!E:E, "12_Ly_A", NhatKy_ViPham!F:F, B10, NhatKy_ViPham!C:C, "T22")</f>
        <v>100</v>
      </c>
      <c r="AN10" s="6">
        <f>100 + SUMIFS(NhatKy_ViPham!J:J, NhatKy_ViPham!E:E, "12_Ly_A", NhatKy_ViPham!F:F, B10, NhatKy_ViPham!C:C, "T23") - SUMIFS(NhatKy_ViPham!K:K, NhatKy_ViPham!E:E, "12_Ly_A", NhatKy_ViPham!F:F, B10, NhatKy_ViPham!C:C, "T23")</f>
        <v>100</v>
      </c>
      <c r="AO10" s="6">
        <f>100 + SUMIFS(NhatKy_ViPham!J:J, NhatKy_ViPham!E:E, "12_Ly_A", NhatKy_ViPham!F:F, B10, NhatKy_ViPham!C:C, "T24") - SUMIFS(NhatKy_ViPham!K:K, NhatKy_ViPham!E:E, "12_Ly_A", NhatKy_ViPham!F:F, B10, NhatKy_ViPham!C:C, "T24")</f>
        <v>100</v>
      </c>
      <c r="AP10" s="6">
        <f>100 + SUMIFS(NhatKy_ViPham!J:J, NhatKy_ViPham!E:E, "12_Ly_A", NhatKy_ViPham!F:F, B10, NhatKy_ViPham!C:C, "T25") - SUMIFS(NhatKy_ViPham!K:K, NhatKy_ViPham!E:E, "12_Ly_A", NhatKy_ViPham!F:F, B10, NhatKy_ViPham!C:C, "T25")</f>
        <v>100</v>
      </c>
      <c r="AQ10" s="6">
        <f>100 + SUMIFS(NhatKy_ViPham!J:J, NhatKy_ViPham!E:E, "12_Ly_A", NhatKy_ViPham!F:F, B10, NhatKy_ViPham!C:C, "T26") - SUMIFS(NhatKy_ViPham!K:K, NhatKy_ViPham!E:E, "12_Ly_A", NhatKy_ViPham!F:F, B10, NhatKy_ViPham!C:C, "T26")</f>
        <v>100</v>
      </c>
      <c r="AR10" s="6">
        <f>100 + SUMIFS(NhatKy_ViPham!J:J, NhatKy_ViPham!E:E, "12_Ly_A", NhatKy_ViPham!F:F, B10, NhatKy_ViPham!C:C, "T27") - SUMIFS(NhatKy_ViPham!K:K, NhatKy_ViPham!E:E, "12_Ly_A", NhatKy_ViPham!F:F, B10, NhatKy_ViPham!C:C, "T27")</f>
        <v>100</v>
      </c>
      <c r="AS10" s="6">
        <f>100 + SUMIFS(NhatKy_ViPham!J:J, NhatKy_ViPham!E:E, "12_Ly_A", NhatKy_ViPham!F:F, B10, NhatKy_ViPham!C:C, "T28") - SUMIFS(NhatKy_ViPham!K:K, NhatKy_ViPham!E:E, "12_Ly_A", NhatKy_ViPham!F:F, B10, NhatKy_ViPham!C:C, "T28")</f>
        <v>100</v>
      </c>
      <c r="AT10" s="6">
        <f>100 + SUMIFS(NhatKy_ViPham!J:J, NhatKy_ViPham!E:E, "12_Ly_A", NhatKy_ViPham!F:F, B10, NhatKy_ViPham!C:C, "T29") - SUMIFS(NhatKy_ViPham!K:K, NhatKy_ViPham!E:E, "12_Ly_A", NhatKy_ViPham!F:F, B10, NhatKy_ViPham!C:C, "T29")</f>
        <v>100</v>
      </c>
      <c r="AU10" s="6">
        <f>100 + SUMIFS(NhatKy_ViPham!J:J, NhatKy_ViPham!E:E, "12_Ly_A", NhatKy_ViPham!F:F, B10, NhatKy_ViPham!C:C, "T30") - SUMIFS(NhatKy_ViPham!K:K, NhatKy_ViPham!E:E, "12_Ly_A", NhatKy_ViPham!F:F, B10, NhatKy_ViPham!C:C, "T30")</f>
        <v>100</v>
      </c>
      <c r="AV10" s="6">
        <f>100 + SUMIFS(NhatKy_ViPham!J:J, NhatKy_ViPham!E:E, "12_Ly_A", NhatKy_ViPham!F:F, B10, NhatKy_ViPham!C:C, "T31") - SUMIFS(NhatKy_ViPham!K:K, NhatKy_ViPham!E:E, "12_Ly_A", NhatKy_ViPham!F:F, B10, NhatKy_ViPham!C:C, "T31")</f>
        <v>100</v>
      </c>
      <c r="AW10" s="6">
        <f>100 + SUMIFS(NhatKy_ViPham!J:J, NhatKy_ViPham!E:E, "12_Ly_A", NhatKy_ViPham!F:F, B10, NhatKy_ViPham!C:C, "T32") - SUMIFS(NhatKy_ViPham!K:K, NhatKy_ViPham!E:E, "12_Ly_A", NhatKy_ViPham!F:F, B10, NhatKy_ViPham!C:C, "T32")</f>
        <v>100</v>
      </c>
      <c r="AX10" s="6">
        <f>100 + SUMIFS(NhatKy_ViPham!J:J, NhatKy_ViPham!E:E, "12_Ly_A", NhatKy_ViPham!F:F, B10, NhatKy_ViPham!C:C, "T33") - SUMIFS(NhatKy_ViPham!K:K, NhatKy_ViPham!E:E, "12_Ly_A", NhatKy_ViPham!F:F, B10, NhatKy_ViPham!C:C, "T33")</f>
        <v>100</v>
      </c>
      <c r="AY10" s="6">
        <f>100 + SUMIFS(NhatKy_ViPham!J:J, NhatKy_ViPham!E:E, "12_Ly_A", NhatKy_ViPham!F:F, B10, NhatKy_ViPham!C:C, "T34") - SUMIFS(NhatKy_ViPham!K:K, NhatKy_ViPham!E:E, "12_Ly_A", NhatKy_ViPham!F:F, B10, NhatKy_ViPham!C:C, "T34")</f>
        <v>100</v>
      </c>
      <c r="AZ10" s="6">
        <f>100 + SUMIFS(NhatKy_ViPham!J:J, NhatKy_ViPham!E:E, "12_Ly_A", NhatKy_ViPham!F:F, B10, NhatKy_ViPham!C:C, "T35") - SUMIFS(NhatKy_ViPham!K:K, NhatKy_ViPham!E:E, "12_Ly_A", NhatKy_ViPham!F:F, B10, NhatKy_ViPham!C:C, "T35")</f>
        <v>100</v>
      </c>
      <c r="BA10" s="12">
        <f t="shared" si="0"/>
        <v>100</v>
      </c>
      <c r="BB10" s="11" t="s">
        <v>430</v>
      </c>
      <c r="BC10" s="16" t="str">
        <f t="shared" si="1"/>
        <v>Tốt</v>
      </c>
      <c r="BD10" s="15" t="str">
        <f t="shared" si="2"/>
        <v>🟢 BÌNH THƯỜNG</v>
      </c>
    </row>
    <row r="11" spans="1:56" x14ac:dyDescent="0.25">
      <c r="A11" s="4">
        <v>3</v>
      </c>
      <c r="B11" s="10" t="s">
        <v>1418</v>
      </c>
      <c r="C11" s="4" t="s">
        <v>2279</v>
      </c>
      <c r="D11" s="4" t="s">
        <v>435</v>
      </c>
      <c r="E11" s="11" t="s">
        <v>430</v>
      </c>
      <c r="F11" s="7">
        <f>SUMIFS(NhatKy_ViPham!K:K, NhatKy_ViPham!E:E, "12_Ly_A", NhatKy_ViPham!F:F, B11, NhatKy_ViPham!H:H, "L01")</f>
        <v>0</v>
      </c>
      <c r="G11" s="7">
        <f>SUMIFS(NhatKy_ViPham!K:K, NhatKy_ViPham!E:E, "12_Ly_A", NhatKy_ViPham!F:F, B11, NhatKy_ViPham!H:H, "L02")</f>
        <v>0</v>
      </c>
      <c r="H11" s="7">
        <f>SUMIFS(NhatKy_ViPham!K:K, NhatKy_ViPham!E:E, "12_Ly_A", NhatKy_ViPham!F:F, B11, NhatKy_ViPham!H:H, "L03")</f>
        <v>0</v>
      </c>
      <c r="I11" s="7">
        <f>SUMIFS(NhatKy_ViPham!K:K, NhatKy_ViPham!E:E, "12_Ly_A", NhatKy_ViPham!F:F, B11, NhatKy_ViPham!H:H, "L04")</f>
        <v>0</v>
      </c>
      <c r="J11" s="7">
        <f>SUMIFS(NhatKy_ViPham!K:K, NhatKy_ViPham!E:E, "12_Ly_A", NhatKy_ViPham!F:F, B11, NhatKy_ViPham!H:H, "L05")</f>
        <v>0</v>
      </c>
      <c r="K11" s="7">
        <f>SUMIFS(NhatKy_ViPham!K:K, NhatKy_ViPham!E:E, "12_Ly_A", NhatKy_ViPham!F:F, B11, NhatKy_ViPham!H:H, "L06")</f>
        <v>0</v>
      </c>
      <c r="L11" s="7">
        <f>SUMIFS(NhatKy_ViPham!K:K, NhatKy_ViPham!E:E, "12_Ly_A", NhatKy_ViPham!F:F, B11, NhatKy_ViPham!H:H, "L07")</f>
        <v>0</v>
      </c>
      <c r="M11" s="7">
        <f>SUMIFS(NhatKy_ViPham!K:K, NhatKy_ViPham!E:E, "12_Ly_A", NhatKy_ViPham!F:F, B11, NhatKy_ViPham!H:H, "L08")</f>
        <v>0</v>
      </c>
      <c r="N11" s="7">
        <f>SUMIFS(NhatKy_ViPham!K:K, NhatKy_ViPham!E:E, "12_Ly_A", NhatKy_ViPham!F:F, B11, NhatKy_ViPham!H:H, "L09")</f>
        <v>0</v>
      </c>
      <c r="O11" s="7">
        <f>SUMIFS(NhatKy_ViPham!K:K, NhatKy_ViPham!E:E, "12_Ly_A", NhatKy_ViPham!F:F, B11, NhatKy_ViPham!H:H, "L10")</f>
        <v>0</v>
      </c>
      <c r="P11" s="12">
        <f>SUMIFS(NhatKy_ViPham!J:J, NhatKy_ViPham!E:E, "12_Ly_A", NhatKy_ViPham!F:F, B11)</f>
        <v>0</v>
      </c>
      <c r="Q11" s="13">
        <f>SUMIFS(NhatKy_ViPham!K:K, NhatKy_ViPham!E:E, "12_Ly_A", NhatKy_ViPham!F:F, B11)</f>
        <v>0</v>
      </c>
      <c r="R11" s="7">
        <f>100 + SUMIFS(NhatKy_ViPham!J:J, NhatKy_ViPham!E:E, "12_Ly_A", NhatKy_ViPham!F:F, B11, NhatKy_ViPham!C:C, "T1") - SUMIFS(NhatKy_ViPham!K:K, NhatKy_ViPham!E:E, "12_Ly_A", NhatKy_ViPham!F:F, B11, NhatKy_ViPham!C:C, "T1")</f>
        <v>100</v>
      </c>
      <c r="S11" s="7">
        <f>100 + SUMIFS(NhatKy_ViPham!J:J, NhatKy_ViPham!E:E, "12_Ly_A", NhatKy_ViPham!F:F, B11, NhatKy_ViPham!C:C, "T2") - SUMIFS(NhatKy_ViPham!K:K, NhatKy_ViPham!E:E, "12_Ly_A", NhatKy_ViPham!F:F, B11, NhatKy_ViPham!C:C, "T2")</f>
        <v>100</v>
      </c>
      <c r="T11" s="7">
        <f>100 + SUMIFS(NhatKy_ViPham!J:J, NhatKy_ViPham!E:E, "12_Ly_A", NhatKy_ViPham!F:F, B11, NhatKy_ViPham!C:C, "T3") - SUMIFS(NhatKy_ViPham!K:K, NhatKy_ViPham!E:E, "12_Ly_A", NhatKy_ViPham!F:F, B11, NhatKy_ViPham!C:C, "T3")</f>
        <v>100</v>
      </c>
      <c r="U11" s="7">
        <f>100 + SUMIFS(NhatKy_ViPham!J:J, NhatKy_ViPham!E:E, "12_Ly_A", NhatKy_ViPham!F:F, B11, NhatKy_ViPham!C:C, "T4") - SUMIFS(NhatKy_ViPham!K:K, NhatKy_ViPham!E:E, "12_Ly_A", NhatKy_ViPham!F:F, B11, NhatKy_ViPham!C:C, "T4")</f>
        <v>100</v>
      </c>
      <c r="V11" s="7">
        <f>100 + SUMIFS(NhatKy_ViPham!J:J, NhatKy_ViPham!E:E, "12_Ly_A", NhatKy_ViPham!F:F, B11, NhatKy_ViPham!C:C, "T5") - SUMIFS(NhatKy_ViPham!K:K, NhatKy_ViPham!E:E, "12_Ly_A", NhatKy_ViPham!F:F, B11, NhatKy_ViPham!C:C, "T5")</f>
        <v>100</v>
      </c>
      <c r="W11" s="7">
        <f>100 + SUMIFS(NhatKy_ViPham!J:J, NhatKy_ViPham!E:E, "12_Ly_A", NhatKy_ViPham!F:F, B11, NhatKy_ViPham!C:C, "T6") - SUMIFS(NhatKy_ViPham!K:K, NhatKy_ViPham!E:E, "12_Ly_A", NhatKy_ViPham!F:F, B11, NhatKy_ViPham!C:C, "T6")</f>
        <v>100</v>
      </c>
      <c r="X11" s="7">
        <f>100 + SUMIFS(NhatKy_ViPham!J:J, NhatKy_ViPham!E:E, "12_Ly_A", NhatKy_ViPham!F:F, B11, NhatKy_ViPham!C:C, "T7") - SUMIFS(NhatKy_ViPham!K:K, NhatKy_ViPham!E:E, "12_Ly_A", NhatKy_ViPham!F:F, B11, NhatKy_ViPham!C:C, "T7")</f>
        <v>100</v>
      </c>
      <c r="Y11" s="7">
        <f>100 + SUMIFS(NhatKy_ViPham!J:J, NhatKy_ViPham!E:E, "12_Ly_A", NhatKy_ViPham!F:F, B11, NhatKy_ViPham!C:C, "T8") - SUMIFS(NhatKy_ViPham!K:K, NhatKy_ViPham!E:E, "12_Ly_A", NhatKy_ViPham!F:F, B11, NhatKy_ViPham!C:C, "T8")</f>
        <v>100</v>
      </c>
      <c r="Z11" s="7">
        <f>100 + SUMIFS(NhatKy_ViPham!J:J, NhatKy_ViPham!E:E, "12_Ly_A", NhatKy_ViPham!F:F, B11, NhatKy_ViPham!C:C, "T9") - SUMIFS(NhatKy_ViPham!K:K, NhatKy_ViPham!E:E, "12_Ly_A", NhatKy_ViPham!F:F, B11, NhatKy_ViPham!C:C, "T9")</f>
        <v>100</v>
      </c>
      <c r="AA11" s="7">
        <f>100 + SUMIFS(NhatKy_ViPham!J:J, NhatKy_ViPham!E:E, "12_Ly_A", NhatKy_ViPham!F:F, B11, NhatKy_ViPham!C:C, "T10") - SUMIFS(NhatKy_ViPham!K:K, NhatKy_ViPham!E:E, "12_Ly_A", NhatKy_ViPham!F:F, B11, NhatKy_ViPham!C:C, "T10")</f>
        <v>100</v>
      </c>
      <c r="AB11" s="7">
        <f>100 + SUMIFS(NhatKy_ViPham!J:J, NhatKy_ViPham!E:E, "12_Ly_A", NhatKy_ViPham!F:F, B11, NhatKy_ViPham!C:C, "T11") - SUMIFS(NhatKy_ViPham!K:K, NhatKy_ViPham!E:E, "12_Ly_A", NhatKy_ViPham!F:F, B11, NhatKy_ViPham!C:C, "T11")</f>
        <v>100</v>
      </c>
      <c r="AC11" s="7">
        <f>100 + SUMIFS(NhatKy_ViPham!J:J, NhatKy_ViPham!E:E, "12_Ly_A", NhatKy_ViPham!F:F, B11, NhatKy_ViPham!C:C, "T12") - SUMIFS(NhatKy_ViPham!K:K, NhatKy_ViPham!E:E, "12_Ly_A", NhatKy_ViPham!F:F, B11, NhatKy_ViPham!C:C, "T12")</f>
        <v>100</v>
      </c>
      <c r="AD11" s="7">
        <f>100 + SUMIFS(NhatKy_ViPham!J:J, NhatKy_ViPham!E:E, "12_Ly_A", NhatKy_ViPham!F:F, B11, NhatKy_ViPham!C:C, "T13") - SUMIFS(NhatKy_ViPham!K:K, NhatKy_ViPham!E:E, "12_Ly_A", NhatKy_ViPham!F:F, B11, NhatKy_ViPham!C:C, "T13")</f>
        <v>100</v>
      </c>
      <c r="AE11" s="7">
        <f>100 + SUMIFS(NhatKy_ViPham!J:J, NhatKy_ViPham!E:E, "12_Ly_A", NhatKy_ViPham!F:F, B11, NhatKy_ViPham!C:C, "T14") - SUMIFS(NhatKy_ViPham!K:K, NhatKy_ViPham!E:E, "12_Ly_A", NhatKy_ViPham!F:F, B11, NhatKy_ViPham!C:C, "T14")</f>
        <v>100</v>
      </c>
      <c r="AF11" s="7">
        <f>100 + SUMIFS(NhatKy_ViPham!J:J, NhatKy_ViPham!E:E, "12_Ly_A", NhatKy_ViPham!F:F, B11, NhatKy_ViPham!C:C, "T15") - SUMIFS(NhatKy_ViPham!K:K, NhatKy_ViPham!E:E, "12_Ly_A", NhatKy_ViPham!F:F, B11, NhatKy_ViPham!C:C, "T15")</f>
        <v>100</v>
      </c>
      <c r="AG11" s="7">
        <f>100 + SUMIFS(NhatKy_ViPham!J:J, NhatKy_ViPham!E:E, "12_Ly_A", NhatKy_ViPham!F:F, B11, NhatKy_ViPham!C:C, "T16") - SUMIFS(NhatKy_ViPham!K:K, NhatKy_ViPham!E:E, "12_Ly_A", NhatKy_ViPham!F:F, B11, NhatKy_ViPham!C:C, "T16")</f>
        <v>100</v>
      </c>
      <c r="AH11" s="7">
        <f>100 + SUMIFS(NhatKy_ViPham!J:J, NhatKy_ViPham!E:E, "12_Ly_A", NhatKy_ViPham!F:F, B11, NhatKy_ViPham!C:C, "T17") - SUMIFS(NhatKy_ViPham!K:K, NhatKy_ViPham!E:E, "12_Ly_A", NhatKy_ViPham!F:F, B11, NhatKy_ViPham!C:C, "T17")</f>
        <v>100</v>
      </c>
      <c r="AI11" s="7">
        <f>100 + SUMIFS(NhatKy_ViPham!J:J, NhatKy_ViPham!E:E, "12_Ly_A", NhatKy_ViPham!F:F, B11, NhatKy_ViPham!C:C, "T18") - SUMIFS(NhatKy_ViPham!K:K, NhatKy_ViPham!E:E, "12_Ly_A", NhatKy_ViPham!F:F, B11, NhatKy_ViPham!C:C, "T18")</f>
        <v>100</v>
      </c>
      <c r="AJ11" s="7">
        <f>100 + SUMIFS(NhatKy_ViPham!J:J, NhatKy_ViPham!E:E, "12_Ly_A", NhatKy_ViPham!F:F, B11, NhatKy_ViPham!C:C, "T19") - SUMIFS(NhatKy_ViPham!K:K, NhatKy_ViPham!E:E, "12_Ly_A", NhatKy_ViPham!F:F, B11, NhatKy_ViPham!C:C, "T19")</f>
        <v>100</v>
      </c>
      <c r="AK11" s="7">
        <f>100 + SUMIFS(NhatKy_ViPham!J:J, NhatKy_ViPham!E:E, "12_Ly_A", NhatKy_ViPham!F:F, B11, NhatKy_ViPham!C:C, "T20") - SUMIFS(NhatKy_ViPham!K:K, NhatKy_ViPham!E:E, "12_Ly_A", NhatKy_ViPham!F:F, B11, NhatKy_ViPham!C:C, "T20")</f>
        <v>100</v>
      </c>
      <c r="AL11" s="7">
        <f>100 + SUMIFS(NhatKy_ViPham!J:J, NhatKy_ViPham!E:E, "12_Ly_A", NhatKy_ViPham!F:F, B11, NhatKy_ViPham!C:C, "T21") - SUMIFS(NhatKy_ViPham!K:K, NhatKy_ViPham!E:E, "12_Ly_A", NhatKy_ViPham!F:F, B11, NhatKy_ViPham!C:C, "T21")</f>
        <v>100</v>
      </c>
      <c r="AM11" s="7">
        <f>100 + SUMIFS(NhatKy_ViPham!J:J, NhatKy_ViPham!E:E, "12_Ly_A", NhatKy_ViPham!F:F, B11, NhatKy_ViPham!C:C, "T22") - SUMIFS(NhatKy_ViPham!K:K, NhatKy_ViPham!E:E, "12_Ly_A", NhatKy_ViPham!F:F, B11, NhatKy_ViPham!C:C, "T22")</f>
        <v>100</v>
      </c>
      <c r="AN11" s="7">
        <f>100 + SUMIFS(NhatKy_ViPham!J:J, NhatKy_ViPham!E:E, "12_Ly_A", NhatKy_ViPham!F:F, B11, NhatKy_ViPham!C:C, "T23") - SUMIFS(NhatKy_ViPham!K:K, NhatKy_ViPham!E:E, "12_Ly_A", NhatKy_ViPham!F:F, B11, NhatKy_ViPham!C:C, "T23")</f>
        <v>100</v>
      </c>
      <c r="AO11" s="7">
        <f>100 + SUMIFS(NhatKy_ViPham!J:J, NhatKy_ViPham!E:E, "12_Ly_A", NhatKy_ViPham!F:F, B11, NhatKy_ViPham!C:C, "T24") - SUMIFS(NhatKy_ViPham!K:K, NhatKy_ViPham!E:E, "12_Ly_A", NhatKy_ViPham!F:F, B11, NhatKy_ViPham!C:C, "T24")</f>
        <v>100</v>
      </c>
      <c r="AP11" s="7">
        <f>100 + SUMIFS(NhatKy_ViPham!J:J, NhatKy_ViPham!E:E, "12_Ly_A", NhatKy_ViPham!F:F, B11, NhatKy_ViPham!C:C, "T25") - SUMIFS(NhatKy_ViPham!K:K, NhatKy_ViPham!E:E, "12_Ly_A", NhatKy_ViPham!F:F, B11, NhatKy_ViPham!C:C, "T25")</f>
        <v>100</v>
      </c>
      <c r="AQ11" s="7">
        <f>100 + SUMIFS(NhatKy_ViPham!J:J, NhatKy_ViPham!E:E, "12_Ly_A", NhatKy_ViPham!F:F, B11, NhatKy_ViPham!C:C, "T26") - SUMIFS(NhatKy_ViPham!K:K, NhatKy_ViPham!E:E, "12_Ly_A", NhatKy_ViPham!F:F, B11, NhatKy_ViPham!C:C, "T26")</f>
        <v>100</v>
      </c>
      <c r="AR11" s="7">
        <f>100 + SUMIFS(NhatKy_ViPham!J:J, NhatKy_ViPham!E:E, "12_Ly_A", NhatKy_ViPham!F:F, B11, NhatKy_ViPham!C:C, "T27") - SUMIFS(NhatKy_ViPham!K:K, NhatKy_ViPham!E:E, "12_Ly_A", NhatKy_ViPham!F:F, B11, NhatKy_ViPham!C:C, "T27")</f>
        <v>100</v>
      </c>
      <c r="AS11" s="7">
        <f>100 + SUMIFS(NhatKy_ViPham!J:J, NhatKy_ViPham!E:E, "12_Ly_A", NhatKy_ViPham!F:F, B11, NhatKy_ViPham!C:C, "T28") - SUMIFS(NhatKy_ViPham!K:K, NhatKy_ViPham!E:E, "12_Ly_A", NhatKy_ViPham!F:F, B11, NhatKy_ViPham!C:C, "T28")</f>
        <v>100</v>
      </c>
      <c r="AT11" s="7">
        <f>100 + SUMIFS(NhatKy_ViPham!J:J, NhatKy_ViPham!E:E, "12_Ly_A", NhatKy_ViPham!F:F, B11, NhatKy_ViPham!C:C, "T29") - SUMIFS(NhatKy_ViPham!K:K, NhatKy_ViPham!E:E, "12_Ly_A", NhatKy_ViPham!F:F, B11, NhatKy_ViPham!C:C, "T29")</f>
        <v>100</v>
      </c>
      <c r="AU11" s="7">
        <f>100 + SUMIFS(NhatKy_ViPham!J:J, NhatKy_ViPham!E:E, "12_Ly_A", NhatKy_ViPham!F:F, B11, NhatKy_ViPham!C:C, "T30") - SUMIFS(NhatKy_ViPham!K:K, NhatKy_ViPham!E:E, "12_Ly_A", NhatKy_ViPham!F:F, B11, NhatKy_ViPham!C:C, "T30")</f>
        <v>100</v>
      </c>
      <c r="AV11" s="7">
        <f>100 + SUMIFS(NhatKy_ViPham!J:J, NhatKy_ViPham!E:E, "12_Ly_A", NhatKy_ViPham!F:F, B11, NhatKy_ViPham!C:C, "T31") - SUMIFS(NhatKy_ViPham!K:K, NhatKy_ViPham!E:E, "12_Ly_A", NhatKy_ViPham!F:F, B11, NhatKy_ViPham!C:C, "T31")</f>
        <v>100</v>
      </c>
      <c r="AW11" s="7">
        <f>100 + SUMIFS(NhatKy_ViPham!J:J, NhatKy_ViPham!E:E, "12_Ly_A", NhatKy_ViPham!F:F, B11, NhatKy_ViPham!C:C, "T32") - SUMIFS(NhatKy_ViPham!K:K, NhatKy_ViPham!E:E, "12_Ly_A", NhatKy_ViPham!F:F, B11, NhatKy_ViPham!C:C, "T32")</f>
        <v>100</v>
      </c>
      <c r="AX11" s="7">
        <f>100 + SUMIFS(NhatKy_ViPham!J:J, NhatKy_ViPham!E:E, "12_Ly_A", NhatKy_ViPham!F:F, B11, NhatKy_ViPham!C:C, "T33") - SUMIFS(NhatKy_ViPham!K:K, NhatKy_ViPham!E:E, "12_Ly_A", NhatKy_ViPham!F:F, B11, NhatKy_ViPham!C:C, "T33")</f>
        <v>100</v>
      </c>
      <c r="AY11" s="7">
        <f>100 + SUMIFS(NhatKy_ViPham!J:J, NhatKy_ViPham!E:E, "12_Ly_A", NhatKy_ViPham!F:F, B11, NhatKy_ViPham!C:C, "T34") - SUMIFS(NhatKy_ViPham!K:K, NhatKy_ViPham!E:E, "12_Ly_A", NhatKy_ViPham!F:F, B11, NhatKy_ViPham!C:C, "T34")</f>
        <v>100</v>
      </c>
      <c r="AZ11" s="7">
        <f>100 + SUMIFS(NhatKy_ViPham!J:J, NhatKy_ViPham!E:E, "12_Ly_A", NhatKy_ViPham!F:F, B11, NhatKy_ViPham!C:C, "T35") - SUMIFS(NhatKy_ViPham!K:K, NhatKy_ViPham!E:E, "12_Ly_A", NhatKy_ViPham!F:F, B11, NhatKy_ViPham!C:C, "T35")</f>
        <v>100</v>
      </c>
      <c r="BA11" s="12">
        <f t="shared" si="0"/>
        <v>100</v>
      </c>
      <c r="BB11" s="11" t="s">
        <v>430</v>
      </c>
      <c r="BC11" s="14" t="str">
        <f t="shared" si="1"/>
        <v>Tốt</v>
      </c>
      <c r="BD11" s="10" t="str">
        <f t="shared" si="2"/>
        <v>🟢 BÌNH THƯỜNG</v>
      </c>
    </row>
    <row r="12" spans="1:56" x14ac:dyDescent="0.25">
      <c r="A12" s="5">
        <v>4</v>
      </c>
      <c r="B12" s="15" t="s">
        <v>2398</v>
      </c>
      <c r="C12" s="5" t="s">
        <v>2261</v>
      </c>
      <c r="D12" s="5" t="s">
        <v>435</v>
      </c>
      <c r="E12" s="11" t="s">
        <v>430</v>
      </c>
      <c r="F12" s="6">
        <f>SUMIFS(NhatKy_ViPham!K:K, NhatKy_ViPham!E:E, "12_Ly_A", NhatKy_ViPham!F:F, B12, NhatKy_ViPham!H:H, "L01")</f>
        <v>0</v>
      </c>
      <c r="G12" s="6">
        <f>SUMIFS(NhatKy_ViPham!K:K, NhatKy_ViPham!E:E, "12_Ly_A", NhatKy_ViPham!F:F, B12, NhatKy_ViPham!H:H, "L02")</f>
        <v>0</v>
      </c>
      <c r="H12" s="6">
        <f>SUMIFS(NhatKy_ViPham!K:K, NhatKy_ViPham!E:E, "12_Ly_A", NhatKy_ViPham!F:F, B12, NhatKy_ViPham!H:H, "L03")</f>
        <v>0</v>
      </c>
      <c r="I12" s="6">
        <f>SUMIFS(NhatKy_ViPham!K:K, NhatKy_ViPham!E:E, "12_Ly_A", NhatKy_ViPham!F:F, B12, NhatKy_ViPham!H:H, "L04")</f>
        <v>0</v>
      </c>
      <c r="J12" s="6">
        <f>SUMIFS(NhatKy_ViPham!K:K, NhatKy_ViPham!E:E, "12_Ly_A", NhatKy_ViPham!F:F, B12, NhatKy_ViPham!H:H, "L05")</f>
        <v>0</v>
      </c>
      <c r="K12" s="6">
        <f>SUMIFS(NhatKy_ViPham!K:K, NhatKy_ViPham!E:E, "12_Ly_A", NhatKy_ViPham!F:F, B12, NhatKy_ViPham!H:H, "L06")</f>
        <v>0</v>
      </c>
      <c r="L12" s="6">
        <f>SUMIFS(NhatKy_ViPham!K:K, NhatKy_ViPham!E:E, "12_Ly_A", NhatKy_ViPham!F:F, B12, NhatKy_ViPham!H:H, "L07")</f>
        <v>0</v>
      </c>
      <c r="M12" s="6">
        <f>SUMIFS(NhatKy_ViPham!K:K, NhatKy_ViPham!E:E, "12_Ly_A", NhatKy_ViPham!F:F, B12, NhatKy_ViPham!H:H, "L08")</f>
        <v>0</v>
      </c>
      <c r="N12" s="6">
        <f>SUMIFS(NhatKy_ViPham!K:K, NhatKy_ViPham!E:E, "12_Ly_A", NhatKy_ViPham!F:F, B12, NhatKy_ViPham!H:H, "L09")</f>
        <v>0</v>
      </c>
      <c r="O12" s="6">
        <f>SUMIFS(NhatKy_ViPham!K:K, NhatKy_ViPham!E:E, "12_Ly_A", NhatKy_ViPham!F:F, B12, NhatKy_ViPham!H:H, "L10")</f>
        <v>0</v>
      </c>
      <c r="P12" s="12">
        <f>SUMIFS(NhatKy_ViPham!J:J, NhatKy_ViPham!E:E, "12_Ly_A", NhatKy_ViPham!F:F, B12)</f>
        <v>0</v>
      </c>
      <c r="Q12" s="13">
        <f>SUMIFS(NhatKy_ViPham!K:K, NhatKy_ViPham!E:E, "12_Ly_A", NhatKy_ViPham!F:F, B12)</f>
        <v>0</v>
      </c>
      <c r="R12" s="6">
        <f>100 + SUMIFS(NhatKy_ViPham!J:J, NhatKy_ViPham!E:E, "12_Ly_A", NhatKy_ViPham!F:F, B12, NhatKy_ViPham!C:C, "T1") - SUMIFS(NhatKy_ViPham!K:K, NhatKy_ViPham!E:E, "12_Ly_A", NhatKy_ViPham!F:F, B12, NhatKy_ViPham!C:C, "T1")</f>
        <v>100</v>
      </c>
      <c r="S12" s="6">
        <f>100 + SUMIFS(NhatKy_ViPham!J:J, NhatKy_ViPham!E:E, "12_Ly_A", NhatKy_ViPham!F:F, B12, NhatKy_ViPham!C:C, "T2") - SUMIFS(NhatKy_ViPham!K:K, NhatKy_ViPham!E:E, "12_Ly_A", NhatKy_ViPham!F:F, B12, NhatKy_ViPham!C:C, "T2")</f>
        <v>100</v>
      </c>
      <c r="T12" s="6">
        <f>100 + SUMIFS(NhatKy_ViPham!J:J, NhatKy_ViPham!E:E, "12_Ly_A", NhatKy_ViPham!F:F, B12, NhatKy_ViPham!C:C, "T3") - SUMIFS(NhatKy_ViPham!K:K, NhatKy_ViPham!E:E, "12_Ly_A", NhatKy_ViPham!F:F, B12, NhatKy_ViPham!C:C, "T3")</f>
        <v>100</v>
      </c>
      <c r="U12" s="6">
        <f>100 + SUMIFS(NhatKy_ViPham!J:J, NhatKy_ViPham!E:E, "12_Ly_A", NhatKy_ViPham!F:F, B12, NhatKy_ViPham!C:C, "T4") - SUMIFS(NhatKy_ViPham!K:K, NhatKy_ViPham!E:E, "12_Ly_A", NhatKy_ViPham!F:F, B12, NhatKy_ViPham!C:C, "T4")</f>
        <v>100</v>
      </c>
      <c r="V12" s="6">
        <f>100 + SUMIFS(NhatKy_ViPham!J:J, NhatKy_ViPham!E:E, "12_Ly_A", NhatKy_ViPham!F:F, B12, NhatKy_ViPham!C:C, "T5") - SUMIFS(NhatKy_ViPham!K:K, NhatKy_ViPham!E:E, "12_Ly_A", NhatKy_ViPham!F:F, B12, NhatKy_ViPham!C:C, "T5")</f>
        <v>100</v>
      </c>
      <c r="W12" s="6">
        <f>100 + SUMIFS(NhatKy_ViPham!J:J, NhatKy_ViPham!E:E, "12_Ly_A", NhatKy_ViPham!F:F, B12, NhatKy_ViPham!C:C, "T6") - SUMIFS(NhatKy_ViPham!K:K, NhatKy_ViPham!E:E, "12_Ly_A", NhatKy_ViPham!F:F, B12, NhatKy_ViPham!C:C, "T6")</f>
        <v>100</v>
      </c>
      <c r="X12" s="6">
        <f>100 + SUMIFS(NhatKy_ViPham!J:J, NhatKy_ViPham!E:E, "12_Ly_A", NhatKy_ViPham!F:F, B12, NhatKy_ViPham!C:C, "T7") - SUMIFS(NhatKy_ViPham!K:K, NhatKy_ViPham!E:E, "12_Ly_A", NhatKy_ViPham!F:F, B12, NhatKy_ViPham!C:C, "T7")</f>
        <v>100</v>
      </c>
      <c r="Y12" s="6">
        <f>100 + SUMIFS(NhatKy_ViPham!J:J, NhatKy_ViPham!E:E, "12_Ly_A", NhatKy_ViPham!F:F, B12, NhatKy_ViPham!C:C, "T8") - SUMIFS(NhatKy_ViPham!K:K, NhatKy_ViPham!E:E, "12_Ly_A", NhatKy_ViPham!F:F, B12, NhatKy_ViPham!C:C, "T8")</f>
        <v>100</v>
      </c>
      <c r="Z12" s="6">
        <f>100 + SUMIFS(NhatKy_ViPham!J:J, NhatKy_ViPham!E:E, "12_Ly_A", NhatKy_ViPham!F:F, B12, NhatKy_ViPham!C:C, "T9") - SUMIFS(NhatKy_ViPham!K:K, NhatKy_ViPham!E:E, "12_Ly_A", NhatKy_ViPham!F:F, B12, NhatKy_ViPham!C:C, "T9")</f>
        <v>100</v>
      </c>
      <c r="AA12" s="6">
        <f>100 + SUMIFS(NhatKy_ViPham!J:J, NhatKy_ViPham!E:E, "12_Ly_A", NhatKy_ViPham!F:F, B12, NhatKy_ViPham!C:C, "T10") - SUMIFS(NhatKy_ViPham!K:K, NhatKy_ViPham!E:E, "12_Ly_A", NhatKy_ViPham!F:F, B12, NhatKy_ViPham!C:C, "T10")</f>
        <v>100</v>
      </c>
      <c r="AB12" s="6">
        <f>100 + SUMIFS(NhatKy_ViPham!J:J, NhatKy_ViPham!E:E, "12_Ly_A", NhatKy_ViPham!F:F, B12, NhatKy_ViPham!C:C, "T11") - SUMIFS(NhatKy_ViPham!K:K, NhatKy_ViPham!E:E, "12_Ly_A", NhatKy_ViPham!F:F, B12, NhatKy_ViPham!C:C, "T11")</f>
        <v>100</v>
      </c>
      <c r="AC12" s="6">
        <f>100 + SUMIFS(NhatKy_ViPham!J:J, NhatKy_ViPham!E:E, "12_Ly_A", NhatKy_ViPham!F:F, B12, NhatKy_ViPham!C:C, "T12") - SUMIFS(NhatKy_ViPham!K:K, NhatKy_ViPham!E:E, "12_Ly_A", NhatKy_ViPham!F:F, B12, NhatKy_ViPham!C:C, "T12")</f>
        <v>100</v>
      </c>
      <c r="AD12" s="6">
        <f>100 + SUMIFS(NhatKy_ViPham!J:J, NhatKy_ViPham!E:E, "12_Ly_A", NhatKy_ViPham!F:F, B12, NhatKy_ViPham!C:C, "T13") - SUMIFS(NhatKy_ViPham!K:K, NhatKy_ViPham!E:E, "12_Ly_A", NhatKy_ViPham!F:F, B12, NhatKy_ViPham!C:C, "T13")</f>
        <v>100</v>
      </c>
      <c r="AE12" s="6">
        <f>100 + SUMIFS(NhatKy_ViPham!J:J, NhatKy_ViPham!E:E, "12_Ly_A", NhatKy_ViPham!F:F, B12, NhatKy_ViPham!C:C, "T14") - SUMIFS(NhatKy_ViPham!K:K, NhatKy_ViPham!E:E, "12_Ly_A", NhatKy_ViPham!F:F, B12, NhatKy_ViPham!C:C, "T14")</f>
        <v>100</v>
      </c>
      <c r="AF12" s="6">
        <f>100 + SUMIFS(NhatKy_ViPham!J:J, NhatKy_ViPham!E:E, "12_Ly_A", NhatKy_ViPham!F:F, B12, NhatKy_ViPham!C:C, "T15") - SUMIFS(NhatKy_ViPham!K:K, NhatKy_ViPham!E:E, "12_Ly_A", NhatKy_ViPham!F:F, B12, NhatKy_ViPham!C:C, "T15")</f>
        <v>100</v>
      </c>
      <c r="AG12" s="6">
        <f>100 + SUMIFS(NhatKy_ViPham!J:J, NhatKy_ViPham!E:E, "12_Ly_A", NhatKy_ViPham!F:F, B12, NhatKy_ViPham!C:C, "T16") - SUMIFS(NhatKy_ViPham!K:K, NhatKy_ViPham!E:E, "12_Ly_A", NhatKy_ViPham!F:F, B12, NhatKy_ViPham!C:C, "T16")</f>
        <v>100</v>
      </c>
      <c r="AH12" s="6">
        <f>100 + SUMIFS(NhatKy_ViPham!J:J, NhatKy_ViPham!E:E, "12_Ly_A", NhatKy_ViPham!F:F, B12, NhatKy_ViPham!C:C, "T17") - SUMIFS(NhatKy_ViPham!K:K, NhatKy_ViPham!E:E, "12_Ly_A", NhatKy_ViPham!F:F, B12, NhatKy_ViPham!C:C, "T17")</f>
        <v>100</v>
      </c>
      <c r="AI12" s="6">
        <f>100 + SUMIFS(NhatKy_ViPham!J:J, NhatKy_ViPham!E:E, "12_Ly_A", NhatKy_ViPham!F:F, B12, NhatKy_ViPham!C:C, "T18") - SUMIFS(NhatKy_ViPham!K:K, NhatKy_ViPham!E:E, "12_Ly_A", NhatKy_ViPham!F:F, B12, NhatKy_ViPham!C:C, "T18")</f>
        <v>100</v>
      </c>
      <c r="AJ12" s="6">
        <f>100 + SUMIFS(NhatKy_ViPham!J:J, NhatKy_ViPham!E:E, "12_Ly_A", NhatKy_ViPham!F:F, B12, NhatKy_ViPham!C:C, "T19") - SUMIFS(NhatKy_ViPham!K:K, NhatKy_ViPham!E:E, "12_Ly_A", NhatKy_ViPham!F:F, B12, NhatKy_ViPham!C:C, "T19")</f>
        <v>100</v>
      </c>
      <c r="AK12" s="6">
        <f>100 + SUMIFS(NhatKy_ViPham!J:J, NhatKy_ViPham!E:E, "12_Ly_A", NhatKy_ViPham!F:F, B12, NhatKy_ViPham!C:C, "T20") - SUMIFS(NhatKy_ViPham!K:K, NhatKy_ViPham!E:E, "12_Ly_A", NhatKy_ViPham!F:F, B12, NhatKy_ViPham!C:C, "T20")</f>
        <v>100</v>
      </c>
      <c r="AL12" s="6">
        <f>100 + SUMIFS(NhatKy_ViPham!J:J, NhatKy_ViPham!E:E, "12_Ly_A", NhatKy_ViPham!F:F, B12, NhatKy_ViPham!C:C, "T21") - SUMIFS(NhatKy_ViPham!K:K, NhatKy_ViPham!E:E, "12_Ly_A", NhatKy_ViPham!F:F, B12, NhatKy_ViPham!C:C, "T21")</f>
        <v>100</v>
      </c>
      <c r="AM12" s="6">
        <f>100 + SUMIFS(NhatKy_ViPham!J:J, NhatKy_ViPham!E:E, "12_Ly_A", NhatKy_ViPham!F:F, B12, NhatKy_ViPham!C:C, "T22") - SUMIFS(NhatKy_ViPham!K:K, NhatKy_ViPham!E:E, "12_Ly_A", NhatKy_ViPham!F:F, B12, NhatKy_ViPham!C:C, "T22")</f>
        <v>100</v>
      </c>
      <c r="AN12" s="6">
        <f>100 + SUMIFS(NhatKy_ViPham!J:J, NhatKy_ViPham!E:E, "12_Ly_A", NhatKy_ViPham!F:F, B12, NhatKy_ViPham!C:C, "T23") - SUMIFS(NhatKy_ViPham!K:K, NhatKy_ViPham!E:E, "12_Ly_A", NhatKy_ViPham!F:F, B12, NhatKy_ViPham!C:C, "T23")</f>
        <v>100</v>
      </c>
      <c r="AO12" s="6">
        <f>100 + SUMIFS(NhatKy_ViPham!J:J, NhatKy_ViPham!E:E, "12_Ly_A", NhatKy_ViPham!F:F, B12, NhatKy_ViPham!C:C, "T24") - SUMIFS(NhatKy_ViPham!K:K, NhatKy_ViPham!E:E, "12_Ly_A", NhatKy_ViPham!F:F, B12, NhatKy_ViPham!C:C, "T24")</f>
        <v>100</v>
      </c>
      <c r="AP12" s="6">
        <f>100 + SUMIFS(NhatKy_ViPham!J:J, NhatKy_ViPham!E:E, "12_Ly_A", NhatKy_ViPham!F:F, B12, NhatKy_ViPham!C:C, "T25") - SUMIFS(NhatKy_ViPham!K:K, NhatKy_ViPham!E:E, "12_Ly_A", NhatKy_ViPham!F:F, B12, NhatKy_ViPham!C:C, "T25")</f>
        <v>100</v>
      </c>
      <c r="AQ12" s="6">
        <f>100 + SUMIFS(NhatKy_ViPham!J:J, NhatKy_ViPham!E:E, "12_Ly_A", NhatKy_ViPham!F:F, B12, NhatKy_ViPham!C:C, "T26") - SUMIFS(NhatKy_ViPham!K:K, NhatKy_ViPham!E:E, "12_Ly_A", NhatKy_ViPham!F:F, B12, NhatKy_ViPham!C:C, "T26")</f>
        <v>100</v>
      </c>
      <c r="AR12" s="6">
        <f>100 + SUMIFS(NhatKy_ViPham!J:J, NhatKy_ViPham!E:E, "12_Ly_A", NhatKy_ViPham!F:F, B12, NhatKy_ViPham!C:C, "T27") - SUMIFS(NhatKy_ViPham!K:K, NhatKy_ViPham!E:E, "12_Ly_A", NhatKy_ViPham!F:F, B12, NhatKy_ViPham!C:C, "T27")</f>
        <v>100</v>
      </c>
      <c r="AS12" s="6">
        <f>100 + SUMIFS(NhatKy_ViPham!J:J, NhatKy_ViPham!E:E, "12_Ly_A", NhatKy_ViPham!F:F, B12, NhatKy_ViPham!C:C, "T28") - SUMIFS(NhatKy_ViPham!K:K, NhatKy_ViPham!E:E, "12_Ly_A", NhatKy_ViPham!F:F, B12, NhatKy_ViPham!C:C, "T28")</f>
        <v>100</v>
      </c>
      <c r="AT12" s="6">
        <f>100 + SUMIFS(NhatKy_ViPham!J:J, NhatKy_ViPham!E:E, "12_Ly_A", NhatKy_ViPham!F:F, B12, NhatKy_ViPham!C:C, "T29") - SUMIFS(NhatKy_ViPham!K:K, NhatKy_ViPham!E:E, "12_Ly_A", NhatKy_ViPham!F:F, B12, NhatKy_ViPham!C:C, "T29")</f>
        <v>100</v>
      </c>
      <c r="AU12" s="6">
        <f>100 + SUMIFS(NhatKy_ViPham!J:J, NhatKy_ViPham!E:E, "12_Ly_A", NhatKy_ViPham!F:F, B12, NhatKy_ViPham!C:C, "T30") - SUMIFS(NhatKy_ViPham!K:K, NhatKy_ViPham!E:E, "12_Ly_A", NhatKy_ViPham!F:F, B12, NhatKy_ViPham!C:C, "T30")</f>
        <v>100</v>
      </c>
      <c r="AV12" s="6">
        <f>100 + SUMIFS(NhatKy_ViPham!J:J, NhatKy_ViPham!E:E, "12_Ly_A", NhatKy_ViPham!F:F, B12, NhatKy_ViPham!C:C, "T31") - SUMIFS(NhatKy_ViPham!K:K, NhatKy_ViPham!E:E, "12_Ly_A", NhatKy_ViPham!F:F, B12, NhatKy_ViPham!C:C, "T31")</f>
        <v>100</v>
      </c>
      <c r="AW12" s="6">
        <f>100 + SUMIFS(NhatKy_ViPham!J:J, NhatKy_ViPham!E:E, "12_Ly_A", NhatKy_ViPham!F:F, B12, NhatKy_ViPham!C:C, "T32") - SUMIFS(NhatKy_ViPham!K:K, NhatKy_ViPham!E:E, "12_Ly_A", NhatKy_ViPham!F:F, B12, NhatKy_ViPham!C:C, "T32")</f>
        <v>100</v>
      </c>
      <c r="AX12" s="6">
        <f>100 + SUMIFS(NhatKy_ViPham!J:J, NhatKy_ViPham!E:E, "12_Ly_A", NhatKy_ViPham!F:F, B12, NhatKy_ViPham!C:C, "T33") - SUMIFS(NhatKy_ViPham!K:K, NhatKy_ViPham!E:E, "12_Ly_A", NhatKy_ViPham!F:F, B12, NhatKy_ViPham!C:C, "T33")</f>
        <v>100</v>
      </c>
      <c r="AY12" s="6">
        <f>100 + SUMIFS(NhatKy_ViPham!J:J, NhatKy_ViPham!E:E, "12_Ly_A", NhatKy_ViPham!F:F, B12, NhatKy_ViPham!C:C, "T34") - SUMIFS(NhatKy_ViPham!K:K, NhatKy_ViPham!E:E, "12_Ly_A", NhatKy_ViPham!F:F, B12, NhatKy_ViPham!C:C, "T34")</f>
        <v>100</v>
      </c>
      <c r="AZ12" s="6">
        <f>100 + SUMIFS(NhatKy_ViPham!J:J, NhatKy_ViPham!E:E, "12_Ly_A", NhatKy_ViPham!F:F, B12, NhatKy_ViPham!C:C, "T35") - SUMIFS(NhatKy_ViPham!K:K, NhatKy_ViPham!E:E, "12_Ly_A", NhatKy_ViPham!F:F, B12, NhatKy_ViPham!C:C, "T35")</f>
        <v>100</v>
      </c>
      <c r="BA12" s="12">
        <f t="shared" si="0"/>
        <v>100</v>
      </c>
      <c r="BB12" s="11" t="s">
        <v>430</v>
      </c>
      <c r="BC12" s="16" t="str">
        <f t="shared" si="1"/>
        <v>Tốt</v>
      </c>
      <c r="BD12" s="15" t="str">
        <f t="shared" si="2"/>
        <v>🟢 BÌNH THƯỜNG</v>
      </c>
    </row>
    <row r="13" spans="1:56" x14ac:dyDescent="0.25">
      <c r="A13" s="4">
        <v>5</v>
      </c>
      <c r="B13" s="10" t="s">
        <v>1711</v>
      </c>
      <c r="C13" s="4" t="s">
        <v>2383</v>
      </c>
      <c r="D13" s="4" t="s">
        <v>435</v>
      </c>
      <c r="E13" s="11" t="s">
        <v>430</v>
      </c>
      <c r="F13" s="7">
        <f>SUMIFS(NhatKy_ViPham!K:K, NhatKy_ViPham!E:E, "12_Ly_A", NhatKy_ViPham!F:F, B13, NhatKy_ViPham!H:H, "L01")</f>
        <v>0</v>
      </c>
      <c r="G13" s="7">
        <f>SUMIFS(NhatKy_ViPham!K:K, NhatKy_ViPham!E:E, "12_Ly_A", NhatKy_ViPham!F:F, B13, NhatKy_ViPham!H:H, "L02")</f>
        <v>0</v>
      </c>
      <c r="H13" s="7">
        <f>SUMIFS(NhatKy_ViPham!K:K, NhatKy_ViPham!E:E, "12_Ly_A", NhatKy_ViPham!F:F, B13, NhatKy_ViPham!H:H, "L03")</f>
        <v>0</v>
      </c>
      <c r="I13" s="7">
        <f>SUMIFS(NhatKy_ViPham!K:K, NhatKy_ViPham!E:E, "12_Ly_A", NhatKy_ViPham!F:F, B13, NhatKy_ViPham!H:H, "L04")</f>
        <v>0</v>
      </c>
      <c r="J13" s="7">
        <f>SUMIFS(NhatKy_ViPham!K:K, NhatKy_ViPham!E:E, "12_Ly_A", NhatKy_ViPham!F:F, B13, NhatKy_ViPham!H:H, "L05")</f>
        <v>0</v>
      </c>
      <c r="K13" s="7">
        <f>SUMIFS(NhatKy_ViPham!K:K, NhatKy_ViPham!E:E, "12_Ly_A", NhatKy_ViPham!F:F, B13, NhatKy_ViPham!H:H, "L06")</f>
        <v>0</v>
      </c>
      <c r="L13" s="7">
        <f>SUMIFS(NhatKy_ViPham!K:K, NhatKy_ViPham!E:E, "12_Ly_A", NhatKy_ViPham!F:F, B13, NhatKy_ViPham!H:H, "L07")</f>
        <v>0</v>
      </c>
      <c r="M13" s="7">
        <f>SUMIFS(NhatKy_ViPham!K:K, NhatKy_ViPham!E:E, "12_Ly_A", NhatKy_ViPham!F:F, B13, NhatKy_ViPham!H:H, "L08")</f>
        <v>0</v>
      </c>
      <c r="N13" s="7">
        <f>SUMIFS(NhatKy_ViPham!K:K, NhatKy_ViPham!E:E, "12_Ly_A", NhatKy_ViPham!F:F, B13, NhatKy_ViPham!H:H, "L09")</f>
        <v>0</v>
      </c>
      <c r="O13" s="7">
        <f>SUMIFS(NhatKy_ViPham!K:K, NhatKy_ViPham!E:E, "12_Ly_A", NhatKy_ViPham!F:F, B13, NhatKy_ViPham!H:H, "L10")</f>
        <v>0</v>
      </c>
      <c r="P13" s="12">
        <f>SUMIFS(NhatKy_ViPham!J:J, NhatKy_ViPham!E:E, "12_Ly_A", NhatKy_ViPham!F:F, B13)</f>
        <v>0</v>
      </c>
      <c r="Q13" s="13">
        <f>SUMIFS(NhatKy_ViPham!K:K, NhatKy_ViPham!E:E, "12_Ly_A", NhatKy_ViPham!F:F, B13)</f>
        <v>0</v>
      </c>
      <c r="R13" s="7">
        <f>100 + SUMIFS(NhatKy_ViPham!J:J, NhatKy_ViPham!E:E, "12_Ly_A", NhatKy_ViPham!F:F, B13, NhatKy_ViPham!C:C, "T1") - SUMIFS(NhatKy_ViPham!K:K, NhatKy_ViPham!E:E, "12_Ly_A", NhatKy_ViPham!F:F, B13, NhatKy_ViPham!C:C, "T1")</f>
        <v>100</v>
      </c>
      <c r="S13" s="7">
        <f>100 + SUMIFS(NhatKy_ViPham!J:J, NhatKy_ViPham!E:E, "12_Ly_A", NhatKy_ViPham!F:F, B13, NhatKy_ViPham!C:C, "T2") - SUMIFS(NhatKy_ViPham!K:K, NhatKy_ViPham!E:E, "12_Ly_A", NhatKy_ViPham!F:F, B13, NhatKy_ViPham!C:C, "T2")</f>
        <v>100</v>
      </c>
      <c r="T13" s="7">
        <f>100 + SUMIFS(NhatKy_ViPham!J:J, NhatKy_ViPham!E:E, "12_Ly_A", NhatKy_ViPham!F:F, B13, NhatKy_ViPham!C:C, "T3") - SUMIFS(NhatKy_ViPham!K:K, NhatKy_ViPham!E:E, "12_Ly_A", NhatKy_ViPham!F:F, B13, NhatKy_ViPham!C:C, "T3")</f>
        <v>100</v>
      </c>
      <c r="U13" s="7">
        <f>100 + SUMIFS(NhatKy_ViPham!J:J, NhatKy_ViPham!E:E, "12_Ly_A", NhatKy_ViPham!F:F, B13, NhatKy_ViPham!C:C, "T4") - SUMIFS(NhatKy_ViPham!K:K, NhatKy_ViPham!E:E, "12_Ly_A", NhatKy_ViPham!F:F, B13, NhatKy_ViPham!C:C, "T4")</f>
        <v>100</v>
      </c>
      <c r="V13" s="7">
        <f>100 + SUMIFS(NhatKy_ViPham!J:J, NhatKy_ViPham!E:E, "12_Ly_A", NhatKy_ViPham!F:F, B13, NhatKy_ViPham!C:C, "T5") - SUMIFS(NhatKy_ViPham!K:K, NhatKy_ViPham!E:E, "12_Ly_A", NhatKy_ViPham!F:F, B13, NhatKy_ViPham!C:C, "T5")</f>
        <v>100</v>
      </c>
      <c r="W13" s="7">
        <f>100 + SUMIFS(NhatKy_ViPham!J:J, NhatKy_ViPham!E:E, "12_Ly_A", NhatKy_ViPham!F:F, B13, NhatKy_ViPham!C:C, "T6") - SUMIFS(NhatKy_ViPham!K:K, NhatKy_ViPham!E:E, "12_Ly_A", NhatKy_ViPham!F:F, B13, NhatKy_ViPham!C:C, "T6")</f>
        <v>100</v>
      </c>
      <c r="X13" s="7">
        <f>100 + SUMIFS(NhatKy_ViPham!J:J, NhatKy_ViPham!E:E, "12_Ly_A", NhatKy_ViPham!F:F, B13, NhatKy_ViPham!C:C, "T7") - SUMIFS(NhatKy_ViPham!K:K, NhatKy_ViPham!E:E, "12_Ly_A", NhatKy_ViPham!F:F, B13, NhatKy_ViPham!C:C, "T7")</f>
        <v>100</v>
      </c>
      <c r="Y13" s="7">
        <f>100 + SUMIFS(NhatKy_ViPham!J:J, NhatKy_ViPham!E:E, "12_Ly_A", NhatKy_ViPham!F:F, B13, NhatKy_ViPham!C:C, "T8") - SUMIFS(NhatKy_ViPham!K:K, NhatKy_ViPham!E:E, "12_Ly_A", NhatKy_ViPham!F:F, B13, NhatKy_ViPham!C:C, "T8")</f>
        <v>100</v>
      </c>
      <c r="Z13" s="7">
        <f>100 + SUMIFS(NhatKy_ViPham!J:J, NhatKy_ViPham!E:E, "12_Ly_A", NhatKy_ViPham!F:F, B13, NhatKy_ViPham!C:C, "T9") - SUMIFS(NhatKy_ViPham!K:K, NhatKy_ViPham!E:E, "12_Ly_A", NhatKy_ViPham!F:F, B13, NhatKy_ViPham!C:C, "T9")</f>
        <v>100</v>
      </c>
      <c r="AA13" s="7">
        <f>100 + SUMIFS(NhatKy_ViPham!J:J, NhatKy_ViPham!E:E, "12_Ly_A", NhatKy_ViPham!F:F, B13, NhatKy_ViPham!C:C, "T10") - SUMIFS(NhatKy_ViPham!K:K, NhatKy_ViPham!E:E, "12_Ly_A", NhatKy_ViPham!F:F, B13, NhatKy_ViPham!C:C, "T10")</f>
        <v>100</v>
      </c>
      <c r="AB13" s="7">
        <f>100 + SUMIFS(NhatKy_ViPham!J:J, NhatKy_ViPham!E:E, "12_Ly_A", NhatKy_ViPham!F:F, B13, NhatKy_ViPham!C:C, "T11") - SUMIFS(NhatKy_ViPham!K:K, NhatKy_ViPham!E:E, "12_Ly_A", NhatKy_ViPham!F:F, B13, NhatKy_ViPham!C:C, "T11")</f>
        <v>100</v>
      </c>
      <c r="AC13" s="7">
        <f>100 + SUMIFS(NhatKy_ViPham!J:J, NhatKy_ViPham!E:E, "12_Ly_A", NhatKy_ViPham!F:F, B13, NhatKy_ViPham!C:C, "T12") - SUMIFS(NhatKy_ViPham!K:K, NhatKy_ViPham!E:E, "12_Ly_A", NhatKy_ViPham!F:F, B13, NhatKy_ViPham!C:C, "T12")</f>
        <v>100</v>
      </c>
      <c r="AD13" s="7">
        <f>100 + SUMIFS(NhatKy_ViPham!J:J, NhatKy_ViPham!E:E, "12_Ly_A", NhatKy_ViPham!F:F, B13, NhatKy_ViPham!C:C, "T13") - SUMIFS(NhatKy_ViPham!K:K, NhatKy_ViPham!E:E, "12_Ly_A", NhatKy_ViPham!F:F, B13, NhatKy_ViPham!C:C, "T13")</f>
        <v>100</v>
      </c>
      <c r="AE13" s="7">
        <f>100 + SUMIFS(NhatKy_ViPham!J:J, NhatKy_ViPham!E:E, "12_Ly_A", NhatKy_ViPham!F:F, B13, NhatKy_ViPham!C:C, "T14") - SUMIFS(NhatKy_ViPham!K:K, NhatKy_ViPham!E:E, "12_Ly_A", NhatKy_ViPham!F:F, B13, NhatKy_ViPham!C:C, "T14")</f>
        <v>100</v>
      </c>
      <c r="AF13" s="7">
        <f>100 + SUMIFS(NhatKy_ViPham!J:J, NhatKy_ViPham!E:E, "12_Ly_A", NhatKy_ViPham!F:F, B13, NhatKy_ViPham!C:C, "T15") - SUMIFS(NhatKy_ViPham!K:K, NhatKy_ViPham!E:E, "12_Ly_A", NhatKy_ViPham!F:F, B13, NhatKy_ViPham!C:C, "T15")</f>
        <v>100</v>
      </c>
      <c r="AG13" s="7">
        <f>100 + SUMIFS(NhatKy_ViPham!J:J, NhatKy_ViPham!E:E, "12_Ly_A", NhatKy_ViPham!F:F, B13, NhatKy_ViPham!C:C, "T16") - SUMIFS(NhatKy_ViPham!K:K, NhatKy_ViPham!E:E, "12_Ly_A", NhatKy_ViPham!F:F, B13, NhatKy_ViPham!C:C, "T16")</f>
        <v>100</v>
      </c>
      <c r="AH13" s="7">
        <f>100 + SUMIFS(NhatKy_ViPham!J:J, NhatKy_ViPham!E:E, "12_Ly_A", NhatKy_ViPham!F:F, B13, NhatKy_ViPham!C:C, "T17") - SUMIFS(NhatKy_ViPham!K:K, NhatKy_ViPham!E:E, "12_Ly_A", NhatKy_ViPham!F:F, B13, NhatKy_ViPham!C:C, "T17")</f>
        <v>100</v>
      </c>
      <c r="AI13" s="7">
        <f>100 + SUMIFS(NhatKy_ViPham!J:J, NhatKy_ViPham!E:E, "12_Ly_A", NhatKy_ViPham!F:F, B13, NhatKy_ViPham!C:C, "T18") - SUMIFS(NhatKy_ViPham!K:K, NhatKy_ViPham!E:E, "12_Ly_A", NhatKy_ViPham!F:F, B13, NhatKy_ViPham!C:C, "T18")</f>
        <v>100</v>
      </c>
      <c r="AJ13" s="7">
        <f>100 + SUMIFS(NhatKy_ViPham!J:J, NhatKy_ViPham!E:E, "12_Ly_A", NhatKy_ViPham!F:F, B13, NhatKy_ViPham!C:C, "T19") - SUMIFS(NhatKy_ViPham!K:K, NhatKy_ViPham!E:E, "12_Ly_A", NhatKy_ViPham!F:F, B13, NhatKy_ViPham!C:C, "T19")</f>
        <v>100</v>
      </c>
      <c r="AK13" s="7">
        <f>100 + SUMIFS(NhatKy_ViPham!J:J, NhatKy_ViPham!E:E, "12_Ly_A", NhatKy_ViPham!F:F, B13, NhatKy_ViPham!C:C, "T20") - SUMIFS(NhatKy_ViPham!K:K, NhatKy_ViPham!E:E, "12_Ly_A", NhatKy_ViPham!F:F, B13, NhatKy_ViPham!C:C, "T20")</f>
        <v>100</v>
      </c>
      <c r="AL13" s="7">
        <f>100 + SUMIFS(NhatKy_ViPham!J:J, NhatKy_ViPham!E:E, "12_Ly_A", NhatKy_ViPham!F:F, B13, NhatKy_ViPham!C:C, "T21") - SUMIFS(NhatKy_ViPham!K:K, NhatKy_ViPham!E:E, "12_Ly_A", NhatKy_ViPham!F:F, B13, NhatKy_ViPham!C:C, "T21")</f>
        <v>100</v>
      </c>
      <c r="AM13" s="7">
        <f>100 + SUMIFS(NhatKy_ViPham!J:J, NhatKy_ViPham!E:E, "12_Ly_A", NhatKy_ViPham!F:F, B13, NhatKy_ViPham!C:C, "T22") - SUMIFS(NhatKy_ViPham!K:K, NhatKy_ViPham!E:E, "12_Ly_A", NhatKy_ViPham!F:F, B13, NhatKy_ViPham!C:C, "T22")</f>
        <v>100</v>
      </c>
      <c r="AN13" s="7">
        <f>100 + SUMIFS(NhatKy_ViPham!J:J, NhatKy_ViPham!E:E, "12_Ly_A", NhatKy_ViPham!F:F, B13, NhatKy_ViPham!C:C, "T23") - SUMIFS(NhatKy_ViPham!K:K, NhatKy_ViPham!E:E, "12_Ly_A", NhatKy_ViPham!F:F, B13, NhatKy_ViPham!C:C, "T23")</f>
        <v>100</v>
      </c>
      <c r="AO13" s="7">
        <f>100 + SUMIFS(NhatKy_ViPham!J:J, NhatKy_ViPham!E:E, "12_Ly_A", NhatKy_ViPham!F:F, B13, NhatKy_ViPham!C:C, "T24") - SUMIFS(NhatKy_ViPham!K:K, NhatKy_ViPham!E:E, "12_Ly_A", NhatKy_ViPham!F:F, B13, NhatKy_ViPham!C:C, "T24")</f>
        <v>100</v>
      </c>
      <c r="AP13" s="7">
        <f>100 + SUMIFS(NhatKy_ViPham!J:J, NhatKy_ViPham!E:E, "12_Ly_A", NhatKy_ViPham!F:F, B13, NhatKy_ViPham!C:C, "T25") - SUMIFS(NhatKy_ViPham!K:K, NhatKy_ViPham!E:E, "12_Ly_A", NhatKy_ViPham!F:F, B13, NhatKy_ViPham!C:C, "T25")</f>
        <v>100</v>
      </c>
      <c r="AQ13" s="7">
        <f>100 + SUMIFS(NhatKy_ViPham!J:J, NhatKy_ViPham!E:E, "12_Ly_A", NhatKy_ViPham!F:F, B13, NhatKy_ViPham!C:C, "T26") - SUMIFS(NhatKy_ViPham!K:K, NhatKy_ViPham!E:E, "12_Ly_A", NhatKy_ViPham!F:F, B13, NhatKy_ViPham!C:C, "T26")</f>
        <v>100</v>
      </c>
      <c r="AR13" s="7">
        <f>100 + SUMIFS(NhatKy_ViPham!J:J, NhatKy_ViPham!E:E, "12_Ly_A", NhatKy_ViPham!F:F, B13, NhatKy_ViPham!C:C, "T27") - SUMIFS(NhatKy_ViPham!K:K, NhatKy_ViPham!E:E, "12_Ly_A", NhatKy_ViPham!F:F, B13, NhatKy_ViPham!C:C, "T27")</f>
        <v>100</v>
      </c>
      <c r="AS13" s="7">
        <f>100 + SUMIFS(NhatKy_ViPham!J:J, NhatKy_ViPham!E:E, "12_Ly_A", NhatKy_ViPham!F:F, B13, NhatKy_ViPham!C:C, "T28") - SUMIFS(NhatKy_ViPham!K:K, NhatKy_ViPham!E:E, "12_Ly_A", NhatKy_ViPham!F:F, B13, NhatKy_ViPham!C:C, "T28")</f>
        <v>100</v>
      </c>
      <c r="AT13" s="7">
        <f>100 + SUMIFS(NhatKy_ViPham!J:J, NhatKy_ViPham!E:E, "12_Ly_A", NhatKy_ViPham!F:F, B13, NhatKy_ViPham!C:C, "T29") - SUMIFS(NhatKy_ViPham!K:K, NhatKy_ViPham!E:E, "12_Ly_A", NhatKy_ViPham!F:F, B13, NhatKy_ViPham!C:C, "T29")</f>
        <v>100</v>
      </c>
      <c r="AU13" s="7">
        <f>100 + SUMIFS(NhatKy_ViPham!J:J, NhatKy_ViPham!E:E, "12_Ly_A", NhatKy_ViPham!F:F, B13, NhatKy_ViPham!C:C, "T30") - SUMIFS(NhatKy_ViPham!K:K, NhatKy_ViPham!E:E, "12_Ly_A", NhatKy_ViPham!F:F, B13, NhatKy_ViPham!C:C, "T30")</f>
        <v>100</v>
      </c>
      <c r="AV13" s="7">
        <f>100 + SUMIFS(NhatKy_ViPham!J:J, NhatKy_ViPham!E:E, "12_Ly_A", NhatKy_ViPham!F:F, B13, NhatKy_ViPham!C:C, "T31") - SUMIFS(NhatKy_ViPham!K:K, NhatKy_ViPham!E:E, "12_Ly_A", NhatKy_ViPham!F:F, B13, NhatKy_ViPham!C:C, "T31")</f>
        <v>100</v>
      </c>
      <c r="AW13" s="7">
        <f>100 + SUMIFS(NhatKy_ViPham!J:J, NhatKy_ViPham!E:E, "12_Ly_A", NhatKy_ViPham!F:F, B13, NhatKy_ViPham!C:C, "T32") - SUMIFS(NhatKy_ViPham!K:K, NhatKy_ViPham!E:E, "12_Ly_A", NhatKy_ViPham!F:F, B13, NhatKy_ViPham!C:C, "T32")</f>
        <v>100</v>
      </c>
      <c r="AX13" s="7">
        <f>100 + SUMIFS(NhatKy_ViPham!J:J, NhatKy_ViPham!E:E, "12_Ly_A", NhatKy_ViPham!F:F, B13, NhatKy_ViPham!C:C, "T33") - SUMIFS(NhatKy_ViPham!K:K, NhatKy_ViPham!E:E, "12_Ly_A", NhatKy_ViPham!F:F, B13, NhatKy_ViPham!C:C, "T33")</f>
        <v>100</v>
      </c>
      <c r="AY13" s="7">
        <f>100 + SUMIFS(NhatKy_ViPham!J:J, NhatKy_ViPham!E:E, "12_Ly_A", NhatKy_ViPham!F:F, B13, NhatKy_ViPham!C:C, "T34") - SUMIFS(NhatKy_ViPham!K:K, NhatKy_ViPham!E:E, "12_Ly_A", NhatKy_ViPham!F:F, B13, NhatKy_ViPham!C:C, "T34")</f>
        <v>100</v>
      </c>
      <c r="AZ13" s="7">
        <f>100 + SUMIFS(NhatKy_ViPham!J:J, NhatKy_ViPham!E:E, "12_Ly_A", NhatKy_ViPham!F:F, B13, NhatKy_ViPham!C:C, "T35") - SUMIFS(NhatKy_ViPham!K:K, NhatKy_ViPham!E:E, "12_Ly_A", NhatKy_ViPham!F:F, B13, NhatKy_ViPham!C:C, "T35")</f>
        <v>100</v>
      </c>
      <c r="BA13" s="12">
        <f t="shared" si="0"/>
        <v>100</v>
      </c>
      <c r="BB13" s="11" t="s">
        <v>430</v>
      </c>
      <c r="BC13" s="14" t="str">
        <f t="shared" si="1"/>
        <v>Tốt</v>
      </c>
      <c r="BD13" s="10" t="str">
        <f t="shared" si="2"/>
        <v>🟢 BÌNH THƯỜNG</v>
      </c>
    </row>
    <row r="14" spans="1:56" x14ac:dyDescent="0.25">
      <c r="A14" s="5">
        <v>6</v>
      </c>
      <c r="B14" s="15" t="s">
        <v>2399</v>
      </c>
      <c r="C14" s="5" t="s">
        <v>2400</v>
      </c>
      <c r="D14" s="5" t="s">
        <v>435</v>
      </c>
      <c r="E14" s="11" t="s">
        <v>430</v>
      </c>
      <c r="F14" s="6">
        <f>SUMIFS(NhatKy_ViPham!K:K, NhatKy_ViPham!E:E, "12_Ly_A", NhatKy_ViPham!F:F, B14, NhatKy_ViPham!H:H, "L01")</f>
        <v>0</v>
      </c>
      <c r="G14" s="6">
        <f>SUMIFS(NhatKy_ViPham!K:K, NhatKy_ViPham!E:E, "12_Ly_A", NhatKy_ViPham!F:F, B14, NhatKy_ViPham!H:H, "L02")</f>
        <v>0</v>
      </c>
      <c r="H14" s="6">
        <f>SUMIFS(NhatKy_ViPham!K:K, NhatKy_ViPham!E:E, "12_Ly_A", NhatKy_ViPham!F:F, B14, NhatKy_ViPham!H:H, "L03")</f>
        <v>0</v>
      </c>
      <c r="I14" s="6">
        <f>SUMIFS(NhatKy_ViPham!K:K, NhatKy_ViPham!E:E, "12_Ly_A", NhatKy_ViPham!F:F, B14, NhatKy_ViPham!H:H, "L04")</f>
        <v>0</v>
      </c>
      <c r="J14" s="6">
        <f>SUMIFS(NhatKy_ViPham!K:K, NhatKy_ViPham!E:E, "12_Ly_A", NhatKy_ViPham!F:F, B14, NhatKy_ViPham!H:H, "L05")</f>
        <v>0</v>
      </c>
      <c r="K14" s="6">
        <f>SUMIFS(NhatKy_ViPham!K:K, NhatKy_ViPham!E:E, "12_Ly_A", NhatKy_ViPham!F:F, B14, NhatKy_ViPham!H:H, "L06")</f>
        <v>0</v>
      </c>
      <c r="L14" s="6">
        <f>SUMIFS(NhatKy_ViPham!K:K, NhatKy_ViPham!E:E, "12_Ly_A", NhatKy_ViPham!F:F, B14, NhatKy_ViPham!H:H, "L07")</f>
        <v>0</v>
      </c>
      <c r="M14" s="6">
        <f>SUMIFS(NhatKy_ViPham!K:K, NhatKy_ViPham!E:E, "12_Ly_A", NhatKy_ViPham!F:F, B14, NhatKy_ViPham!H:H, "L08")</f>
        <v>0</v>
      </c>
      <c r="N14" s="6">
        <f>SUMIFS(NhatKy_ViPham!K:K, NhatKy_ViPham!E:E, "12_Ly_A", NhatKy_ViPham!F:F, B14, NhatKy_ViPham!H:H, "L09")</f>
        <v>0</v>
      </c>
      <c r="O14" s="6">
        <f>SUMIFS(NhatKy_ViPham!K:K, NhatKy_ViPham!E:E, "12_Ly_A", NhatKy_ViPham!F:F, B14, NhatKy_ViPham!H:H, "L10")</f>
        <v>0</v>
      </c>
      <c r="P14" s="12">
        <f>SUMIFS(NhatKy_ViPham!J:J, NhatKy_ViPham!E:E, "12_Ly_A", NhatKy_ViPham!F:F, B14)</f>
        <v>0</v>
      </c>
      <c r="Q14" s="13">
        <f>SUMIFS(NhatKy_ViPham!K:K, NhatKy_ViPham!E:E, "12_Ly_A", NhatKy_ViPham!F:F, B14)</f>
        <v>0</v>
      </c>
      <c r="R14" s="6">
        <f>100 + SUMIFS(NhatKy_ViPham!J:J, NhatKy_ViPham!E:E, "12_Ly_A", NhatKy_ViPham!F:F, B14, NhatKy_ViPham!C:C, "T1") - SUMIFS(NhatKy_ViPham!K:K, NhatKy_ViPham!E:E, "12_Ly_A", NhatKy_ViPham!F:F, B14, NhatKy_ViPham!C:C, "T1")</f>
        <v>100</v>
      </c>
      <c r="S14" s="6">
        <f>100 + SUMIFS(NhatKy_ViPham!J:J, NhatKy_ViPham!E:E, "12_Ly_A", NhatKy_ViPham!F:F, B14, NhatKy_ViPham!C:C, "T2") - SUMIFS(NhatKy_ViPham!K:K, NhatKy_ViPham!E:E, "12_Ly_A", NhatKy_ViPham!F:F, B14, NhatKy_ViPham!C:C, "T2")</f>
        <v>100</v>
      </c>
      <c r="T14" s="6">
        <f>100 + SUMIFS(NhatKy_ViPham!J:J, NhatKy_ViPham!E:E, "12_Ly_A", NhatKy_ViPham!F:F, B14, NhatKy_ViPham!C:C, "T3") - SUMIFS(NhatKy_ViPham!K:K, NhatKy_ViPham!E:E, "12_Ly_A", NhatKy_ViPham!F:F, B14, NhatKy_ViPham!C:C, "T3")</f>
        <v>100</v>
      </c>
      <c r="U14" s="6">
        <f>100 + SUMIFS(NhatKy_ViPham!J:J, NhatKy_ViPham!E:E, "12_Ly_A", NhatKy_ViPham!F:F, B14, NhatKy_ViPham!C:C, "T4") - SUMIFS(NhatKy_ViPham!K:K, NhatKy_ViPham!E:E, "12_Ly_A", NhatKy_ViPham!F:F, B14, NhatKy_ViPham!C:C, "T4")</f>
        <v>100</v>
      </c>
      <c r="V14" s="6">
        <f>100 + SUMIFS(NhatKy_ViPham!J:J, NhatKy_ViPham!E:E, "12_Ly_A", NhatKy_ViPham!F:F, B14, NhatKy_ViPham!C:C, "T5") - SUMIFS(NhatKy_ViPham!K:K, NhatKy_ViPham!E:E, "12_Ly_A", NhatKy_ViPham!F:F, B14, NhatKy_ViPham!C:C, "T5")</f>
        <v>100</v>
      </c>
      <c r="W14" s="6">
        <f>100 + SUMIFS(NhatKy_ViPham!J:J, NhatKy_ViPham!E:E, "12_Ly_A", NhatKy_ViPham!F:F, B14, NhatKy_ViPham!C:C, "T6") - SUMIFS(NhatKy_ViPham!K:K, NhatKy_ViPham!E:E, "12_Ly_A", NhatKy_ViPham!F:F, B14, NhatKy_ViPham!C:C, "T6")</f>
        <v>100</v>
      </c>
      <c r="X14" s="6">
        <f>100 + SUMIFS(NhatKy_ViPham!J:J, NhatKy_ViPham!E:E, "12_Ly_A", NhatKy_ViPham!F:F, B14, NhatKy_ViPham!C:C, "T7") - SUMIFS(NhatKy_ViPham!K:K, NhatKy_ViPham!E:E, "12_Ly_A", NhatKy_ViPham!F:F, B14, NhatKy_ViPham!C:C, "T7")</f>
        <v>100</v>
      </c>
      <c r="Y14" s="6">
        <f>100 + SUMIFS(NhatKy_ViPham!J:J, NhatKy_ViPham!E:E, "12_Ly_A", NhatKy_ViPham!F:F, B14, NhatKy_ViPham!C:C, "T8") - SUMIFS(NhatKy_ViPham!K:K, NhatKy_ViPham!E:E, "12_Ly_A", NhatKy_ViPham!F:F, B14, NhatKy_ViPham!C:C, "T8")</f>
        <v>100</v>
      </c>
      <c r="Z14" s="6">
        <f>100 + SUMIFS(NhatKy_ViPham!J:J, NhatKy_ViPham!E:E, "12_Ly_A", NhatKy_ViPham!F:F, B14, NhatKy_ViPham!C:C, "T9") - SUMIFS(NhatKy_ViPham!K:K, NhatKy_ViPham!E:E, "12_Ly_A", NhatKy_ViPham!F:F, B14, NhatKy_ViPham!C:C, "T9")</f>
        <v>100</v>
      </c>
      <c r="AA14" s="6">
        <f>100 + SUMIFS(NhatKy_ViPham!J:J, NhatKy_ViPham!E:E, "12_Ly_A", NhatKy_ViPham!F:F, B14, NhatKy_ViPham!C:C, "T10") - SUMIFS(NhatKy_ViPham!K:K, NhatKy_ViPham!E:E, "12_Ly_A", NhatKy_ViPham!F:F, B14, NhatKy_ViPham!C:C, "T10")</f>
        <v>100</v>
      </c>
      <c r="AB14" s="6">
        <f>100 + SUMIFS(NhatKy_ViPham!J:J, NhatKy_ViPham!E:E, "12_Ly_A", NhatKy_ViPham!F:F, B14, NhatKy_ViPham!C:C, "T11") - SUMIFS(NhatKy_ViPham!K:K, NhatKy_ViPham!E:E, "12_Ly_A", NhatKy_ViPham!F:F, B14, NhatKy_ViPham!C:C, "T11")</f>
        <v>100</v>
      </c>
      <c r="AC14" s="6">
        <f>100 + SUMIFS(NhatKy_ViPham!J:J, NhatKy_ViPham!E:E, "12_Ly_A", NhatKy_ViPham!F:F, B14, NhatKy_ViPham!C:C, "T12") - SUMIFS(NhatKy_ViPham!K:K, NhatKy_ViPham!E:E, "12_Ly_A", NhatKy_ViPham!F:F, B14, NhatKy_ViPham!C:C, "T12")</f>
        <v>100</v>
      </c>
      <c r="AD14" s="6">
        <f>100 + SUMIFS(NhatKy_ViPham!J:J, NhatKy_ViPham!E:E, "12_Ly_A", NhatKy_ViPham!F:F, B14, NhatKy_ViPham!C:C, "T13") - SUMIFS(NhatKy_ViPham!K:K, NhatKy_ViPham!E:E, "12_Ly_A", NhatKy_ViPham!F:F, B14, NhatKy_ViPham!C:C, "T13")</f>
        <v>100</v>
      </c>
      <c r="AE14" s="6">
        <f>100 + SUMIFS(NhatKy_ViPham!J:J, NhatKy_ViPham!E:E, "12_Ly_A", NhatKy_ViPham!F:F, B14, NhatKy_ViPham!C:C, "T14") - SUMIFS(NhatKy_ViPham!K:K, NhatKy_ViPham!E:E, "12_Ly_A", NhatKy_ViPham!F:F, B14, NhatKy_ViPham!C:C, "T14")</f>
        <v>100</v>
      </c>
      <c r="AF14" s="6">
        <f>100 + SUMIFS(NhatKy_ViPham!J:J, NhatKy_ViPham!E:E, "12_Ly_A", NhatKy_ViPham!F:F, B14, NhatKy_ViPham!C:C, "T15") - SUMIFS(NhatKy_ViPham!K:K, NhatKy_ViPham!E:E, "12_Ly_A", NhatKy_ViPham!F:F, B14, NhatKy_ViPham!C:C, "T15")</f>
        <v>100</v>
      </c>
      <c r="AG14" s="6">
        <f>100 + SUMIFS(NhatKy_ViPham!J:J, NhatKy_ViPham!E:E, "12_Ly_A", NhatKy_ViPham!F:F, B14, NhatKy_ViPham!C:C, "T16") - SUMIFS(NhatKy_ViPham!K:K, NhatKy_ViPham!E:E, "12_Ly_A", NhatKy_ViPham!F:F, B14, NhatKy_ViPham!C:C, "T16")</f>
        <v>100</v>
      </c>
      <c r="AH14" s="6">
        <f>100 + SUMIFS(NhatKy_ViPham!J:J, NhatKy_ViPham!E:E, "12_Ly_A", NhatKy_ViPham!F:F, B14, NhatKy_ViPham!C:C, "T17") - SUMIFS(NhatKy_ViPham!K:K, NhatKy_ViPham!E:E, "12_Ly_A", NhatKy_ViPham!F:F, B14, NhatKy_ViPham!C:C, "T17")</f>
        <v>100</v>
      </c>
      <c r="AI14" s="6">
        <f>100 + SUMIFS(NhatKy_ViPham!J:J, NhatKy_ViPham!E:E, "12_Ly_A", NhatKy_ViPham!F:F, B14, NhatKy_ViPham!C:C, "T18") - SUMIFS(NhatKy_ViPham!K:K, NhatKy_ViPham!E:E, "12_Ly_A", NhatKy_ViPham!F:F, B14, NhatKy_ViPham!C:C, "T18")</f>
        <v>100</v>
      </c>
      <c r="AJ14" s="6">
        <f>100 + SUMIFS(NhatKy_ViPham!J:J, NhatKy_ViPham!E:E, "12_Ly_A", NhatKy_ViPham!F:F, B14, NhatKy_ViPham!C:C, "T19") - SUMIFS(NhatKy_ViPham!K:K, NhatKy_ViPham!E:E, "12_Ly_A", NhatKy_ViPham!F:F, B14, NhatKy_ViPham!C:C, "T19")</f>
        <v>100</v>
      </c>
      <c r="AK14" s="6">
        <f>100 + SUMIFS(NhatKy_ViPham!J:J, NhatKy_ViPham!E:E, "12_Ly_A", NhatKy_ViPham!F:F, B14, NhatKy_ViPham!C:C, "T20") - SUMIFS(NhatKy_ViPham!K:K, NhatKy_ViPham!E:E, "12_Ly_A", NhatKy_ViPham!F:F, B14, NhatKy_ViPham!C:C, "T20")</f>
        <v>100</v>
      </c>
      <c r="AL14" s="6">
        <f>100 + SUMIFS(NhatKy_ViPham!J:J, NhatKy_ViPham!E:E, "12_Ly_A", NhatKy_ViPham!F:F, B14, NhatKy_ViPham!C:C, "T21") - SUMIFS(NhatKy_ViPham!K:K, NhatKy_ViPham!E:E, "12_Ly_A", NhatKy_ViPham!F:F, B14, NhatKy_ViPham!C:C, "T21")</f>
        <v>100</v>
      </c>
      <c r="AM14" s="6">
        <f>100 + SUMIFS(NhatKy_ViPham!J:J, NhatKy_ViPham!E:E, "12_Ly_A", NhatKy_ViPham!F:F, B14, NhatKy_ViPham!C:C, "T22") - SUMIFS(NhatKy_ViPham!K:K, NhatKy_ViPham!E:E, "12_Ly_A", NhatKy_ViPham!F:F, B14, NhatKy_ViPham!C:C, "T22")</f>
        <v>100</v>
      </c>
      <c r="AN14" s="6">
        <f>100 + SUMIFS(NhatKy_ViPham!J:J, NhatKy_ViPham!E:E, "12_Ly_A", NhatKy_ViPham!F:F, B14, NhatKy_ViPham!C:C, "T23") - SUMIFS(NhatKy_ViPham!K:K, NhatKy_ViPham!E:E, "12_Ly_A", NhatKy_ViPham!F:F, B14, NhatKy_ViPham!C:C, "T23")</f>
        <v>100</v>
      </c>
      <c r="AO14" s="6">
        <f>100 + SUMIFS(NhatKy_ViPham!J:J, NhatKy_ViPham!E:E, "12_Ly_A", NhatKy_ViPham!F:F, B14, NhatKy_ViPham!C:C, "T24") - SUMIFS(NhatKy_ViPham!K:K, NhatKy_ViPham!E:E, "12_Ly_A", NhatKy_ViPham!F:F, B14, NhatKy_ViPham!C:C, "T24")</f>
        <v>100</v>
      </c>
      <c r="AP14" s="6">
        <f>100 + SUMIFS(NhatKy_ViPham!J:J, NhatKy_ViPham!E:E, "12_Ly_A", NhatKy_ViPham!F:F, B14, NhatKy_ViPham!C:C, "T25") - SUMIFS(NhatKy_ViPham!K:K, NhatKy_ViPham!E:E, "12_Ly_A", NhatKy_ViPham!F:F, B14, NhatKy_ViPham!C:C, "T25")</f>
        <v>100</v>
      </c>
      <c r="AQ14" s="6">
        <f>100 + SUMIFS(NhatKy_ViPham!J:J, NhatKy_ViPham!E:E, "12_Ly_A", NhatKy_ViPham!F:F, B14, NhatKy_ViPham!C:C, "T26") - SUMIFS(NhatKy_ViPham!K:K, NhatKy_ViPham!E:E, "12_Ly_A", NhatKy_ViPham!F:F, B14, NhatKy_ViPham!C:C, "T26")</f>
        <v>100</v>
      </c>
      <c r="AR14" s="6">
        <f>100 + SUMIFS(NhatKy_ViPham!J:J, NhatKy_ViPham!E:E, "12_Ly_A", NhatKy_ViPham!F:F, B14, NhatKy_ViPham!C:C, "T27") - SUMIFS(NhatKy_ViPham!K:K, NhatKy_ViPham!E:E, "12_Ly_A", NhatKy_ViPham!F:F, B14, NhatKy_ViPham!C:C, "T27")</f>
        <v>100</v>
      </c>
      <c r="AS14" s="6">
        <f>100 + SUMIFS(NhatKy_ViPham!J:J, NhatKy_ViPham!E:E, "12_Ly_A", NhatKy_ViPham!F:F, B14, NhatKy_ViPham!C:C, "T28") - SUMIFS(NhatKy_ViPham!K:K, NhatKy_ViPham!E:E, "12_Ly_A", NhatKy_ViPham!F:F, B14, NhatKy_ViPham!C:C, "T28")</f>
        <v>100</v>
      </c>
      <c r="AT14" s="6">
        <f>100 + SUMIFS(NhatKy_ViPham!J:J, NhatKy_ViPham!E:E, "12_Ly_A", NhatKy_ViPham!F:F, B14, NhatKy_ViPham!C:C, "T29") - SUMIFS(NhatKy_ViPham!K:K, NhatKy_ViPham!E:E, "12_Ly_A", NhatKy_ViPham!F:F, B14, NhatKy_ViPham!C:C, "T29")</f>
        <v>100</v>
      </c>
      <c r="AU14" s="6">
        <f>100 + SUMIFS(NhatKy_ViPham!J:J, NhatKy_ViPham!E:E, "12_Ly_A", NhatKy_ViPham!F:F, B14, NhatKy_ViPham!C:C, "T30") - SUMIFS(NhatKy_ViPham!K:K, NhatKy_ViPham!E:E, "12_Ly_A", NhatKy_ViPham!F:F, B14, NhatKy_ViPham!C:C, "T30")</f>
        <v>100</v>
      </c>
      <c r="AV14" s="6">
        <f>100 + SUMIFS(NhatKy_ViPham!J:J, NhatKy_ViPham!E:E, "12_Ly_A", NhatKy_ViPham!F:F, B14, NhatKy_ViPham!C:C, "T31") - SUMIFS(NhatKy_ViPham!K:K, NhatKy_ViPham!E:E, "12_Ly_A", NhatKy_ViPham!F:F, B14, NhatKy_ViPham!C:C, "T31")</f>
        <v>100</v>
      </c>
      <c r="AW14" s="6">
        <f>100 + SUMIFS(NhatKy_ViPham!J:J, NhatKy_ViPham!E:E, "12_Ly_A", NhatKy_ViPham!F:F, B14, NhatKy_ViPham!C:C, "T32") - SUMIFS(NhatKy_ViPham!K:K, NhatKy_ViPham!E:E, "12_Ly_A", NhatKy_ViPham!F:F, B14, NhatKy_ViPham!C:C, "T32")</f>
        <v>100</v>
      </c>
      <c r="AX14" s="6">
        <f>100 + SUMIFS(NhatKy_ViPham!J:J, NhatKy_ViPham!E:E, "12_Ly_A", NhatKy_ViPham!F:F, B14, NhatKy_ViPham!C:C, "T33") - SUMIFS(NhatKy_ViPham!K:K, NhatKy_ViPham!E:E, "12_Ly_A", NhatKy_ViPham!F:F, B14, NhatKy_ViPham!C:C, "T33")</f>
        <v>100</v>
      </c>
      <c r="AY14" s="6">
        <f>100 + SUMIFS(NhatKy_ViPham!J:J, NhatKy_ViPham!E:E, "12_Ly_A", NhatKy_ViPham!F:F, B14, NhatKy_ViPham!C:C, "T34") - SUMIFS(NhatKy_ViPham!K:K, NhatKy_ViPham!E:E, "12_Ly_A", NhatKy_ViPham!F:F, B14, NhatKy_ViPham!C:C, "T34")</f>
        <v>100</v>
      </c>
      <c r="AZ14" s="6">
        <f>100 + SUMIFS(NhatKy_ViPham!J:J, NhatKy_ViPham!E:E, "12_Ly_A", NhatKy_ViPham!F:F, B14, NhatKy_ViPham!C:C, "T35") - SUMIFS(NhatKy_ViPham!K:K, NhatKy_ViPham!E:E, "12_Ly_A", NhatKy_ViPham!F:F, B14, NhatKy_ViPham!C:C, "T35")</f>
        <v>100</v>
      </c>
      <c r="BA14" s="12">
        <f t="shared" si="0"/>
        <v>100</v>
      </c>
      <c r="BB14" s="11" t="s">
        <v>430</v>
      </c>
      <c r="BC14" s="16" t="str">
        <f t="shared" si="1"/>
        <v>Tốt</v>
      </c>
      <c r="BD14" s="15" t="str">
        <f t="shared" si="2"/>
        <v>🟢 BÌNH THƯỜNG</v>
      </c>
    </row>
    <row r="15" spans="1:56" x14ac:dyDescent="0.25">
      <c r="A15" s="4">
        <v>7</v>
      </c>
      <c r="B15" s="10" t="s">
        <v>2401</v>
      </c>
      <c r="C15" s="4" t="s">
        <v>2322</v>
      </c>
      <c r="D15" s="4" t="s">
        <v>435</v>
      </c>
      <c r="E15" s="11" t="s">
        <v>430</v>
      </c>
      <c r="F15" s="7">
        <f>SUMIFS(NhatKy_ViPham!K:K, NhatKy_ViPham!E:E, "12_Ly_A", NhatKy_ViPham!F:F, B15, NhatKy_ViPham!H:H, "L01")</f>
        <v>0</v>
      </c>
      <c r="G15" s="7">
        <f>SUMIFS(NhatKy_ViPham!K:K, NhatKy_ViPham!E:E, "12_Ly_A", NhatKy_ViPham!F:F, B15, NhatKy_ViPham!H:H, "L02")</f>
        <v>0</v>
      </c>
      <c r="H15" s="7">
        <f>SUMIFS(NhatKy_ViPham!K:K, NhatKy_ViPham!E:E, "12_Ly_A", NhatKy_ViPham!F:F, B15, NhatKy_ViPham!H:H, "L03")</f>
        <v>0</v>
      </c>
      <c r="I15" s="7">
        <f>SUMIFS(NhatKy_ViPham!K:K, NhatKy_ViPham!E:E, "12_Ly_A", NhatKy_ViPham!F:F, B15, NhatKy_ViPham!H:H, "L04")</f>
        <v>0</v>
      </c>
      <c r="J15" s="7">
        <f>SUMIFS(NhatKy_ViPham!K:K, NhatKy_ViPham!E:E, "12_Ly_A", NhatKy_ViPham!F:F, B15, NhatKy_ViPham!H:H, "L05")</f>
        <v>0</v>
      </c>
      <c r="K15" s="7">
        <f>SUMIFS(NhatKy_ViPham!K:K, NhatKy_ViPham!E:E, "12_Ly_A", NhatKy_ViPham!F:F, B15, NhatKy_ViPham!H:H, "L06")</f>
        <v>0</v>
      </c>
      <c r="L15" s="7">
        <f>SUMIFS(NhatKy_ViPham!K:K, NhatKy_ViPham!E:E, "12_Ly_A", NhatKy_ViPham!F:F, B15, NhatKy_ViPham!H:H, "L07")</f>
        <v>0</v>
      </c>
      <c r="M15" s="7">
        <f>SUMIFS(NhatKy_ViPham!K:K, NhatKy_ViPham!E:E, "12_Ly_A", NhatKy_ViPham!F:F, B15, NhatKy_ViPham!H:H, "L08")</f>
        <v>0</v>
      </c>
      <c r="N15" s="7">
        <f>SUMIFS(NhatKy_ViPham!K:K, NhatKy_ViPham!E:E, "12_Ly_A", NhatKy_ViPham!F:F, B15, NhatKy_ViPham!H:H, "L09")</f>
        <v>0</v>
      </c>
      <c r="O15" s="7">
        <f>SUMIFS(NhatKy_ViPham!K:K, NhatKy_ViPham!E:E, "12_Ly_A", NhatKy_ViPham!F:F, B15, NhatKy_ViPham!H:H, "L10")</f>
        <v>0</v>
      </c>
      <c r="P15" s="12">
        <f>SUMIFS(NhatKy_ViPham!J:J, NhatKy_ViPham!E:E, "12_Ly_A", NhatKy_ViPham!F:F, B15)</f>
        <v>0</v>
      </c>
      <c r="Q15" s="13">
        <f>SUMIFS(NhatKy_ViPham!K:K, NhatKy_ViPham!E:E, "12_Ly_A", NhatKy_ViPham!F:F, B15)</f>
        <v>0</v>
      </c>
      <c r="R15" s="7">
        <f>100 + SUMIFS(NhatKy_ViPham!J:J, NhatKy_ViPham!E:E, "12_Ly_A", NhatKy_ViPham!F:F, B15, NhatKy_ViPham!C:C, "T1") - SUMIFS(NhatKy_ViPham!K:K, NhatKy_ViPham!E:E, "12_Ly_A", NhatKy_ViPham!F:F, B15, NhatKy_ViPham!C:C, "T1")</f>
        <v>100</v>
      </c>
      <c r="S15" s="7">
        <f>100 + SUMIFS(NhatKy_ViPham!J:J, NhatKy_ViPham!E:E, "12_Ly_A", NhatKy_ViPham!F:F, B15, NhatKy_ViPham!C:C, "T2") - SUMIFS(NhatKy_ViPham!K:K, NhatKy_ViPham!E:E, "12_Ly_A", NhatKy_ViPham!F:F, B15, NhatKy_ViPham!C:C, "T2")</f>
        <v>100</v>
      </c>
      <c r="T15" s="7">
        <f>100 + SUMIFS(NhatKy_ViPham!J:J, NhatKy_ViPham!E:E, "12_Ly_A", NhatKy_ViPham!F:F, B15, NhatKy_ViPham!C:C, "T3") - SUMIFS(NhatKy_ViPham!K:K, NhatKy_ViPham!E:E, "12_Ly_A", NhatKy_ViPham!F:F, B15, NhatKy_ViPham!C:C, "T3")</f>
        <v>100</v>
      </c>
      <c r="U15" s="7">
        <f>100 + SUMIFS(NhatKy_ViPham!J:J, NhatKy_ViPham!E:E, "12_Ly_A", NhatKy_ViPham!F:F, B15, NhatKy_ViPham!C:C, "T4") - SUMIFS(NhatKy_ViPham!K:K, NhatKy_ViPham!E:E, "12_Ly_A", NhatKy_ViPham!F:F, B15, NhatKy_ViPham!C:C, "T4")</f>
        <v>100</v>
      </c>
      <c r="V15" s="7">
        <f>100 + SUMIFS(NhatKy_ViPham!J:J, NhatKy_ViPham!E:E, "12_Ly_A", NhatKy_ViPham!F:F, B15, NhatKy_ViPham!C:C, "T5") - SUMIFS(NhatKy_ViPham!K:K, NhatKy_ViPham!E:E, "12_Ly_A", NhatKy_ViPham!F:F, B15, NhatKy_ViPham!C:C, "T5")</f>
        <v>100</v>
      </c>
      <c r="W15" s="7">
        <f>100 + SUMIFS(NhatKy_ViPham!J:J, NhatKy_ViPham!E:E, "12_Ly_A", NhatKy_ViPham!F:F, B15, NhatKy_ViPham!C:C, "T6") - SUMIFS(NhatKy_ViPham!K:K, NhatKy_ViPham!E:E, "12_Ly_A", NhatKy_ViPham!F:F, B15, NhatKy_ViPham!C:C, "T6")</f>
        <v>100</v>
      </c>
      <c r="X15" s="7">
        <f>100 + SUMIFS(NhatKy_ViPham!J:J, NhatKy_ViPham!E:E, "12_Ly_A", NhatKy_ViPham!F:F, B15, NhatKy_ViPham!C:C, "T7") - SUMIFS(NhatKy_ViPham!K:K, NhatKy_ViPham!E:E, "12_Ly_A", NhatKy_ViPham!F:F, B15, NhatKy_ViPham!C:C, "T7")</f>
        <v>100</v>
      </c>
      <c r="Y15" s="7">
        <f>100 + SUMIFS(NhatKy_ViPham!J:J, NhatKy_ViPham!E:E, "12_Ly_A", NhatKy_ViPham!F:F, B15, NhatKy_ViPham!C:C, "T8") - SUMIFS(NhatKy_ViPham!K:K, NhatKy_ViPham!E:E, "12_Ly_A", NhatKy_ViPham!F:F, B15, NhatKy_ViPham!C:C, "T8")</f>
        <v>100</v>
      </c>
      <c r="Z15" s="7">
        <f>100 + SUMIFS(NhatKy_ViPham!J:J, NhatKy_ViPham!E:E, "12_Ly_A", NhatKy_ViPham!F:F, B15, NhatKy_ViPham!C:C, "T9") - SUMIFS(NhatKy_ViPham!K:K, NhatKy_ViPham!E:E, "12_Ly_A", NhatKy_ViPham!F:F, B15, NhatKy_ViPham!C:C, "T9")</f>
        <v>100</v>
      </c>
      <c r="AA15" s="7">
        <f>100 + SUMIFS(NhatKy_ViPham!J:J, NhatKy_ViPham!E:E, "12_Ly_A", NhatKy_ViPham!F:F, B15, NhatKy_ViPham!C:C, "T10") - SUMIFS(NhatKy_ViPham!K:K, NhatKy_ViPham!E:E, "12_Ly_A", NhatKy_ViPham!F:F, B15, NhatKy_ViPham!C:C, "T10")</f>
        <v>100</v>
      </c>
      <c r="AB15" s="7">
        <f>100 + SUMIFS(NhatKy_ViPham!J:J, NhatKy_ViPham!E:E, "12_Ly_A", NhatKy_ViPham!F:F, B15, NhatKy_ViPham!C:C, "T11") - SUMIFS(NhatKy_ViPham!K:K, NhatKy_ViPham!E:E, "12_Ly_A", NhatKy_ViPham!F:F, B15, NhatKy_ViPham!C:C, "T11")</f>
        <v>100</v>
      </c>
      <c r="AC15" s="7">
        <f>100 + SUMIFS(NhatKy_ViPham!J:J, NhatKy_ViPham!E:E, "12_Ly_A", NhatKy_ViPham!F:F, B15, NhatKy_ViPham!C:C, "T12") - SUMIFS(NhatKy_ViPham!K:K, NhatKy_ViPham!E:E, "12_Ly_A", NhatKy_ViPham!F:F, B15, NhatKy_ViPham!C:C, "T12")</f>
        <v>100</v>
      </c>
      <c r="AD15" s="7">
        <f>100 + SUMIFS(NhatKy_ViPham!J:J, NhatKy_ViPham!E:E, "12_Ly_A", NhatKy_ViPham!F:F, B15, NhatKy_ViPham!C:C, "T13") - SUMIFS(NhatKy_ViPham!K:K, NhatKy_ViPham!E:E, "12_Ly_A", NhatKy_ViPham!F:F, B15, NhatKy_ViPham!C:C, "T13")</f>
        <v>100</v>
      </c>
      <c r="AE15" s="7">
        <f>100 + SUMIFS(NhatKy_ViPham!J:J, NhatKy_ViPham!E:E, "12_Ly_A", NhatKy_ViPham!F:F, B15, NhatKy_ViPham!C:C, "T14") - SUMIFS(NhatKy_ViPham!K:K, NhatKy_ViPham!E:E, "12_Ly_A", NhatKy_ViPham!F:F, B15, NhatKy_ViPham!C:C, "T14")</f>
        <v>100</v>
      </c>
      <c r="AF15" s="7">
        <f>100 + SUMIFS(NhatKy_ViPham!J:J, NhatKy_ViPham!E:E, "12_Ly_A", NhatKy_ViPham!F:F, B15, NhatKy_ViPham!C:C, "T15") - SUMIFS(NhatKy_ViPham!K:K, NhatKy_ViPham!E:E, "12_Ly_A", NhatKy_ViPham!F:F, B15, NhatKy_ViPham!C:C, "T15")</f>
        <v>100</v>
      </c>
      <c r="AG15" s="7">
        <f>100 + SUMIFS(NhatKy_ViPham!J:J, NhatKy_ViPham!E:E, "12_Ly_A", NhatKy_ViPham!F:F, B15, NhatKy_ViPham!C:C, "T16") - SUMIFS(NhatKy_ViPham!K:K, NhatKy_ViPham!E:E, "12_Ly_A", NhatKy_ViPham!F:F, B15, NhatKy_ViPham!C:C, "T16")</f>
        <v>100</v>
      </c>
      <c r="AH15" s="7">
        <f>100 + SUMIFS(NhatKy_ViPham!J:J, NhatKy_ViPham!E:E, "12_Ly_A", NhatKy_ViPham!F:F, B15, NhatKy_ViPham!C:C, "T17") - SUMIFS(NhatKy_ViPham!K:K, NhatKy_ViPham!E:E, "12_Ly_A", NhatKy_ViPham!F:F, B15, NhatKy_ViPham!C:C, "T17")</f>
        <v>100</v>
      </c>
      <c r="AI15" s="7">
        <f>100 + SUMIFS(NhatKy_ViPham!J:J, NhatKy_ViPham!E:E, "12_Ly_A", NhatKy_ViPham!F:F, B15, NhatKy_ViPham!C:C, "T18") - SUMIFS(NhatKy_ViPham!K:K, NhatKy_ViPham!E:E, "12_Ly_A", NhatKy_ViPham!F:F, B15, NhatKy_ViPham!C:C, "T18")</f>
        <v>100</v>
      </c>
      <c r="AJ15" s="7">
        <f>100 + SUMIFS(NhatKy_ViPham!J:J, NhatKy_ViPham!E:E, "12_Ly_A", NhatKy_ViPham!F:F, B15, NhatKy_ViPham!C:C, "T19") - SUMIFS(NhatKy_ViPham!K:K, NhatKy_ViPham!E:E, "12_Ly_A", NhatKy_ViPham!F:F, B15, NhatKy_ViPham!C:C, "T19")</f>
        <v>100</v>
      </c>
      <c r="AK15" s="7">
        <f>100 + SUMIFS(NhatKy_ViPham!J:J, NhatKy_ViPham!E:E, "12_Ly_A", NhatKy_ViPham!F:F, B15, NhatKy_ViPham!C:C, "T20") - SUMIFS(NhatKy_ViPham!K:K, NhatKy_ViPham!E:E, "12_Ly_A", NhatKy_ViPham!F:F, B15, NhatKy_ViPham!C:C, "T20")</f>
        <v>100</v>
      </c>
      <c r="AL15" s="7">
        <f>100 + SUMIFS(NhatKy_ViPham!J:J, NhatKy_ViPham!E:E, "12_Ly_A", NhatKy_ViPham!F:F, B15, NhatKy_ViPham!C:C, "T21") - SUMIFS(NhatKy_ViPham!K:K, NhatKy_ViPham!E:E, "12_Ly_A", NhatKy_ViPham!F:F, B15, NhatKy_ViPham!C:C, "T21")</f>
        <v>100</v>
      </c>
      <c r="AM15" s="7">
        <f>100 + SUMIFS(NhatKy_ViPham!J:J, NhatKy_ViPham!E:E, "12_Ly_A", NhatKy_ViPham!F:F, B15, NhatKy_ViPham!C:C, "T22") - SUMIFS(NhatKy_ViPham!K:K, NhatKy_ViPham!E:E, "12_Ly_A", NhatKy_ViPham!F:F, B15, NhatKy_ViPham!C:C, "T22")</f>
        <v>100</v>
      </c>
      <c r="AN15" s="7">
        <f>100 + SUMIFS(NhatKy_ViPham!J:J, NhatKy_ViPham!E:E, "12_Ly_A", NhatKy_ViPham!F:F, B15, NhatKy_ViPham!C:C, "T23") - SUMIFS(NhatKy_ViPham!K:K, NhatKy_ViPham!E:E, "12_Ly_A", NhatKy_ViPham!F:F, B15, NhatKy_ViPham!C:C, "T23")</f>
        <v>100</v>
      </c>
      <c r="AO15" s="7">
        <f>100 + SUMIFS(NhatKy_ViPham!J:J, NhatKy_ViPham!E:E, "12_Ly_A", NhatKy_ViPham!F:F, B15, NhatKy_ViPham!C:C, "T24") - SUMIFS(NhatKy_ViPham!K:K, NhatKy_ViPham!E:E, "12_Ly_A", NhatKy_ViPham!F:F, B15, NhatKy_ViPham!C:C, "T24")</f>
        <v>100</v>
      </c>
      <c r="AP15" s="7">
        <f>100 + SUMIFS(NhatKy_ViPham!J:J, NhatKy_ViPham!E:E, "12_Ly_A", NhatKy_ViPham!F:F, B15, NhatKy_ViPham!C:C, "T25") - SUMIFS(NhatKy_ViPham!K:K, NhatKy_ViPham!E:E, "12_Ly_A", NhatKy_ViPham!F:F, B15, NhatKy_ViPham!C:C, "T25")</f>
        <v>100</v>
      </c>
      <c r="AQ15" s="7">
        <f>100 + SUMIFS(NhatKy_ViPham!J:J, NhatKy_ViPham!E:E, "12_Ly_A", NhatKy_ViPham!F:F, B15, NhatKy_ViPham!C:C, "T26") - SUMIFS(NhatKy_ViPham!K:K, NhatKy_ViPham!E:E, "12_Ly_A", NhatKy_ViPham!F:F, B15, NhatKy_ViPham!C:C, "T26")</f>
        <v>100</v>
      </c>
      <c r="AR15" s="7">
        <f>100 + SUMIFS(NhatKy_ViPham!J:J, NhatKy_ViPham!E:E, "12_Ly_A", NhatKy_ViPham!F:F, B15, NhatKy_ViPham!C:C, "T27") - SUMIFS(NhatKy_ViPham!K:K, NhatKy_ViPham!E:E, "12_Ly_A", NhatKy_ViPham!F:F, B15, NhatKy_ViPham!C:C, "T27")</f>
        <v>100</v>
      </c>
      <c r="AS15" s="7">
        <f>100 + SUMIFS(NhatKy_ViPham!J:J, NhatKy_ViPham!E:E, "12_Ly_A", NhatKy_ViPham!F:F, B15, NhatKy_ViPham!C:C, "T28") - SUMIFS(NhatKy_ViPham!K:K, NhatKy_ViPham!E:E, "12_Ly_A", NhatKy_ViPham!F:F, B15, NhatKy_ViPham!C:C, "T28")</f>
        <v>100</v>
      </c>
      <c r="AT15" s="7">
        <f>100 + SUMIFS(NhatKy_ViPham!J:J, NhatKy_ViPham!E:E, "12_Ly_A", NhatKy_ViPham!F:F, B15, NhatKy_ViPham!C:C, "T29") - SUMIFS(NhatKy_ViPham!K:K, NhatKy_ViPham!E:E, "12_Ly_A", NhatKy_ViPham!F:F, B15, NhatKy_ViPham!C:C, "T29")</f>
        <v>100</v>
      </c>
      <c r="AU15" s="7">
        <f>100 + SUMIFS(NhatKy_ViPham!J:J, NhatKy_ViPham!E:E, "12_Ly_A", NhatKy_ViPham!F:F, B15, NhatKy_ViPham!C:C, "T30") - SUMIFS(NhatKy_ViPham!K:K, NhatKy_ViPham!E:E, "12_Ly_A", NhatKy_ViPham!F:F, B15, NhatKy_ViPham!C:C, "T30")</f>
        <v>100</v>
      </c>
      <c r="AV15" s="7">
        <f>100 + SUMIFS(NhatKy_ViPham!J:J, NhatKy_ViPham!E:E, "12_Ly_A", NhatKy_ViPham!F:F, B15, NhatKy_ViPham!C:C, "T31") - SUMIFS(NhatKy_ViPham!K:K, NhatKy_ViPham!E:E, "12_Ly_A", NhatKy_ViPham!F:F, B15, NhatKy_ViPham!C:C, "T31")</f>
        <v>100</v>
      </c>
      <c r="AW15" s="7">
        <f>100 + SUMIFS(NhatKy_ViPham!J:J, NhatKy_ViPham!E:E, "12_Ly_A", NhatKy_ViPham!F:F, B15, NhatKy_ViPham!C:C, "T32") - SUMIFS(NhatKy_ViPham!K:K, NhatKy_ViPham!E:E, "12_Ly_A", NhatKy_ViPham!F:F, B15, NhatKy_ViPham!C:C, "T32")</f>
        <v>100</v>
      </c>
      <c r="AX15" s="7">
        <f>100 + SUMIFS(NhatKy_ViPham!J:J, NhatKy_ViPham!E:E, "12_Ly_A", NhatKy_ViPham!F:F, B15, NhatKy_ViPham!C:C, "T33") - SUMIFS(NhatKy_ViPham!K:K, NhatKy_ViPham!E:E, "12_Ly_A", NhatKy_ViPham!F:F, B15, NhatKy_ViPham!C:C, "T33")</f>
        <v>100</v>
      </c>
      <c r="AY15" s="7">
        <f>100 + SUMIFS(NhatKy_ViPham!J:J, NhatKy_ViPham!E:E, "12_Ly_A", NhatKy_ViPham!F:F, B15, NhatKy_ViPham!C:C, "T34") - SUMIFS(NhatKy_ViPham!K:K, NhatKy_ViPham!E:E, "12_Ly_A", NhatKy_ViPham!F:F, B15, NhatKy_ViPham!C:C, "T34")</f>
        <v>100</v>
      </c>
      <c r="AZ15" s="7">
        <f>100 + SUMIFS(NhatKy_ViPham!J:J, NhatKy_ViPham!E:E, "12_Ly_A", NhatKy_ViPham!F:F, B15, NhatKy_ViPham!C:C, "T35") - SUMIFS(NhatKy_ViPham!K:K, NhatKy_ViPham!E:E, "12_Ly_A", NhatKy_ViPham!F:F, B15, NhatKy_ViPham!C:C, "T35")</f>
        <v>100</v>
      </c>
      <c r="BA15" s="12">
        <f t="shared" si="0"/>
        <v>100</v>
      </c>
      <c r="BB15" s="11" t="s">
        <v>430</v>
      </c>
      <c r="BC15" s="14" t="str">
        <f t="shared" si="1"/>
        <v>Tốt</v>
      </c>
      <c r="BD15" s="10" t="str">
        <f t="shared" si="2"/>
        <v>🟢 BÌNH THƯỜNG</v>
      </c>
    </row>
    <row r="16" spans="1:56" x14ac:dyDescent="0.25">
      <c r="A16" s="5">
        <v>8</v>
      </c>
      <c r="B16" s="15" t="s">
        <v>2402</v>
      </c>
      <c r="C16" s="5" t="s">
        <v>2215</v>
      </c>
      <c r="D16" s="5" t="s">
        <v>435</v>
      </c>
      <c r="E16" s="11" t="s">
        <v>430</v>
      </c>
      <c r="F16" s="6">
        <f>SUMIFS(NhatKy_ViPham!K:K, NhatKy_ViPham!E:E, "12_Ly_A", NhatKy_ViPham!F:F, B16, NhatKy_ViPham!H:H, "L01")</f>
        <v>0</v>
      </c>
      <c r="G16" s="6">
        <f>SUMIFS(NhatKy_ViPham!K:K, NhatKy_ViPham!E:E, "12_Ly_A", NhatKy_ViPham!F:F, B16, NhatKy_ViPham!H:H, "L02")</f>
        <v>0</v>
      </c>
      <c r="H16" s="6">
        <f>SUMIFS(NhatKy_ViPham!K:K, NhatKy_ViPham!E:E, "12_Ly_A", NhatKy_ViPham!F:F, B16, NhatKy_ViPham!H:H, "L03")</f>
        <v>0</v>
      </c>
      <c r="I16" s="6">
        <f>SUMIFS(NhatKy_ViPham!K:K, NhatKy_ViPham!E:E, "12_Ly_A", NhatKy_ViPham!F:F, B16, NhatKy_ViPham!H:H, "L04")</f>
        <v>0</v>
      </c>
      <c r="J16" s="6">
        <f>SUMIFS(NhatKy_ViPham!K:K, NhatKy_ViPham!E:E, "12_Ly_A", NhatKy_ViPham!F:F, B16, NhatKy_ViPham!H:H, "L05")</f>
        <v>0</v>
      </c>
      <c r="K16" s="6">
        <f>SUMIFS(NhatKy_ViPham!K:K, NhatKy_ViPham!E:E, "12_Ly_A", NhatKy_ViPham!F:F, B16, NhatKy_ViPham!H:H, "L06")</f>
        <v>0</v>
      </c>
      <c r="L16" s="6">
        <f>SUMIFS(NhatKy_ViPham!K:K, NhatKy_ViPham!E:E, "12_Ly_A", NhatKy_ViPham!F:F, B16, NhatKy_ViPham!H:H, "L07")</f>
        <v>0</v>
      </c>
      <c r="M16" s="6">
        <f>SUMIFS(NhatKy_ViPham!K:K, NhatKy_ViPham!E:E, "12_Ly_A", NhatKy_ViPham!F:F, B16, NhatKy_ViPham!H:H, "L08")</f>
        <v>0</v>
      </c>
      <c r="N16" s="6">
        <f>SUMIFS(NhatKy_ViPham!K:K, NhatKy_ViPham!E:E, "12_Ly_A", NhatKy_ViPham!F:F, B16, NhatKy_ViPham!H:H, "L09")</f>
        <v>0</v>
      </c>
      <c r="O16" s="6">
        <f>SUMIFS(NhatKy_ViPham!K:K, NhatKy_ViPham!E:E, "12_Ly_A", NhatKy_ViPham!F:F, B16, NhatKy_ViPham!H:H, "L10")</f>
        <v>0</v>
      </c>
      <c r="P16" s="12">
        <f>SUMIFS(NhatKy_ViPham!J:J, NhatKy_ViPham!E:E, "12_Ly_A", NhatKy_ViPham!F:F, B16)</f>
        <v>0</v>
      </c>
      <c r="Q16" s="13">
        <f>SUMIFS(NhatKy_ViPham!K:K, NhatKy_ViPham!E:E, "12_Ly_A", NhatKy_ViPham!F:F, B16)</f>
        <v>0</v>
      </c>
      <c r="R16" s="6">
        <f>100 + SUMIFS(NhatKy_ViPham!J:J, NhatKy_ViPham!E:E, "12_Ly_A", NhatKy_ViPham!F:F, B16, NhatKy_ViPham!C:C, "T1") - SUMIFS(NhatKy_ViPham!K:K, NhatKy_ViPham!E:E, "12_Ly_A", NhatKy_ViPham!F:F, B16, NhatKy_ViPham!C:C, "T1")</f>
        <v>100</v>
      </c>
      <c r="S16" s="6">
        <f>100 + SUMIFS(NhatKy_ViPham!J:J, NhatKy_ViPham!E:E, "12_Ly_A", NhatKy_ViPham!F:F, B16, NhatKy_ViPham!C:C, "T2") - SUMIFS(NhatKy_ViPham!K:K, NhatKy_ViPham!E:E, "12_Ly_A", NhatKy_ViPham!F:F, B16, NhatKy_ViPham!C:C, "T2")</f>
        <v>100</v>
      </c>
      <c r="T16" s="6">
        <f>100 + SUMIFS(NhatKy_ViPham!J:J, NhatKy_ViPham!E:E, "12_Ly_A", NhatKy_ViPham!F:F, B16, NhatKy_ViPham!C:C, "T3") - SUMIFS(NhatKy_ViPham!K:K, NhatKy_ViPham!E:E, "12_Ly_A", NhatKy_ViPham!F:F, B16, NhatKy_ViPham!C:C, "T3")</f>
        <v>100</v>
      </c>
      <c r="U16" s="6">
        <f>100 + SUMIFS(NhatKy_ViPham!J:J, NhatKy_ViPham!E:E, "12_Ly_A", NhatKy_ViPham!F:F, B16, NhatKy_ViPham!C:C, "T4") - SUMIFS(NhatKy_ViPham!K:K, NhatKy_ViPham!E:E, "12_Ly_A", NhatKy_ViPham!F:F, B16, NhatKy_ViPham!C:C, "T4")</f>
        <v>100</v>
      </c>
      <c r="V16" s="6">
        <f>100 + SUMIFS(NhatKy_ViPham!J:J, NhatKy_ViPham!E:E, "12_Ly_A", NhatKy_ViPham!F:F, B16, NhatKy_ViPham!C:C, "T5") - SUMIFS(NhatKy_ViPham!K:K, NhatKy_ViPham!E:E, "12_Ly_A", NhatKy_ViPham!F:F, B16, NhatKy_ViPham!C:C, "T5")</f>
        <v>100</v>
      </c>
      <c r="W16" s="6">
        <f>100 + SUMIFS(NhatKy_ViPham!J:J, NhatKy_ViPham!E:E, "12_Ly_A", NhatKy_ViPham!F:F, B16, NhatKy_ViPham!C:C, "T6") - SUMIFS(NhatKy_ViPham!K:K, NhatKy_ViPham!E:E, "12_Ly_A", NhatKy_ViPham!F:F, B16, NhatKy_ViPham!C:C, "T6")</f>
        <v>100</v>
      </c>
      <c r="X16" s="6">
        <f>100 + SUMIFS(NhatKy_ViPham!J:J, NhatKy_ViPham!E:E, "12_Ly_A", NhatKy_ViPham!F:F, B16, NhatKy_ViPham!C:C, "T7") - SUMIFS(NhatKy_ViPham!K:K, NhatKy_ViPham!E:E, "12_Ly_A", NhatKy_ViPham!F:F, B16, NhatKy_ViPham!C:C, "T7")</f>
        <v>100</v>
      </c>
      <c r="Y16" s="6">
        <f>100 + SUMIFS(NhatKy_ViPham!J:J, NhatKy_ViPham!E:E, "12_Ly_A", NhatKy_ViPham!F:F, B16, NhatKy_ViPham!C:C, "T8") - SUMIFS(NhatKy_ViPham!K:K, NhatKy_ViPham!E:E, "12_Ly_A", NhatKy_ViPham!F:F, B16, NhatKy_ViPham!C:C, "T8")</f>
        <v>100</v>
      </c>
      <c r="Z16" s="6">
        <f>100 + SUMIFS(NhatKy_ViPham!J:J, NhatKy_ViPham!E:E, "12_Ly_A", NhatKy_ViPham!F:F, B16, NhatKy_ViPham!C:C, "T9") - SUMIFS(NhatKy_ViPham!K:K, NhatKy_ViPham!E:E, "12_Ly_A", NhatKy_ViPham!F:F, B16, NhatKy_ViPham!C:C, "T9")</f>
        <v>100</v>
      </c>
      <c r="AA16" s="6">
        <f>100 + SUMIFS(NhatKy_ViPham!J:J, NhatKy_ViPham!E:E, "12_Ly_A", NhatKy_ViPham!F:F, B16, NhatKy_ViPham!C:C, "T10") - SUMIFS(NhatKy_ViPham!K:K, NhatKy_ViPham!E:E, "12_Ly_A", NhatKy_ViPham!F:F, B16, NhatKy_ViPham!C:C, "T10")</f>
        <v>100</v>
      </c>
      <c r="AB16" s="6">
        <f>100 + SUMIFS(NhatKy_ViPham!J:J, NhatKy_ViPham!E:E, "12_Ly_A", NhatKy_ViPham!F:F, B16, NhatKy_ViPham!C:C, "T11") - SUMIFS(NhatKy_ViPham!K:K, NhatKy_ViPham!E:E, "12_Ly_A", NhatKy_ViPham!F:F, B16, NhatKy_ViPham!C:C, "T11")</f>
        <v>100</v>
      </c>
      <c r="AC16" s="6">
        <f>100 + SUMIFS(NhatKy_ViPham!J:J, NhatKy_ViPham!E:E, "12_Ly_A", NhatKy_ViPham!F:F, B16, NhatKy_ViPham!C:C, "T12") - SUMIFS(NhatKy_ViPham!K:K, NhatKy_ViPham!E:E, "12_Ly_A", NhatKy_ViPham!F:F, B16, NhatKy_ViPham!C:C, "T12")</f>
        <v>100</v>
      </c>
      <c r="AD16" s="6">
        <f>100 + SUMIFS(NhatKy_ViPham!J:J, NhatKy_ViPham!E:E, "12_Ly_A", NhatKy_ViPham!F:F, B16, NhatKy_ViPham!C:C, "T13") - SUMIFS(NhatKy_ViPham!K:K, NhatKy_ViPham!E:E, "12_Ly_A", NhatKy_ViPham!F:F, B16, NhatKy_ViPham!C:C, "T13")</f>
        <v>100</v>
      </c>
      <c r="AE16" s="6">
        <f>100 + SUMIFS(NhatKy_ViPham!J:J, NhatKy_ViPham!E:E, "12_Ly_A", NhatKy_ViPham!F:F, B16, NhatKy_ViPham!C:C, "T14") - SUMIFS(NhatKy_ViPham!K:K, NhatKy_ViPham!E:E, "12_Ly_A", NhatKy_ViPham!F:F, B16, NhatKy_ViPham!C:C, "T14")</f>
        <v>100</v>
      </c>
      <c r="AF16" s="6">
        <f>100 + SUMIFS(NhatKy_ViPham!J:J, NhatKy_ViPham!E:E, "12_Ly_A", NhatKy_ViPham!F:F, B16, NhatKy_ViPham!C:C, "T15") - SUMIFS(NhatKy_ViPham!K:K, NhatKy_ViPham!E:E, "12_Ly_A", NhatKy_ViPham!F:F, B16, NhatKy_ViPham!C:C, "T15")</f>
        <v>100</v>
      </c>
      <c r="AG16" s="6">
        <f>100 + SUMIFS(NhatKy_ViPham!J:J, NhatKy_ViPham!E:E, "12_Ly_A", NhatKy_ViPham!F:F, B16, NhatKy_ViPham!C:C, "T16") - SUMIFS(NhatKy_ViPham!K:K, NhatKy_ViPham!E:E, "12_Ly_A", NhatKy_ViPham!F:F, B16, NhatKy_ViPham!C:C, "T16")</f>
        <v>100</v>
      </c>
      <c r="AH16" s="6">
        <f>100 + SUMIFS(NhatKy_ViPham!J:J, NhatKy_ViPham!E:E, "12_Ly_A", NhatKy_ViPham!F:F, B16, NhatKy_ViPham!C:C, "T17") - SUMIFS(NhatKy_ViPham!K:K, NhatKy_ViPham!E:E, "12_Ly_A", NhatKy_ViPham!F:F, B16, NhatKy_ViPham!C:C, "T17")</f>
        <v>100</v>
      </c>
      <c r="AI16" s="6">
        <f>100 + SUMIFS(NhatKy_ViPham!J:J, NhatKy_ViPham!E:E, "12_Ly_A", NhatKy_ViPham!F:F, B16, NhatKy_ViPham!C:C, "T18") - SUMIFS(NhatKy_ViPham!K:K, NhatKy_ViPham!E:E, "12_Ly_A", NhatKy_ViPham!F:F, B16, NhatKy_ViPham!C:C, "T18")</f>
        <v>100</v>
      </c>
      <c r="AJ16" s="6">
        <f>100 + SUMIFS(NhatKy_ViPham!J:J, NhatKy_ViPham!E:E, "12_Ly_A", NhatKy_ViPham!F:F, B16, NhatKy_ViPham!C:C, "T19") - SUMIFS(NhatKy_ViPham!K:K, NhatKy_ViPham!E:E, "12_Ly_A", NhatKy_ViPham!F:F, B16, NhatKy_ViPham!C:C, "T19")</f>
        <v>100</v>
      </c>
      <c r="AK16" s="6">
        <f>100 + SUMIFS(NhatKy_ViPham!J:J, NhatKy_ViPham!E:E, "12_Ly_A", NhatKy_ViPham!F:F, B16, NhatKy_ViPham!C:C, "T20") - SUMIFS(NhatKy_ViPham!K:K, NhatKy_ViPham!E:E, "12_Ly_A", NhatKy_ViPham!F:F, B16, NhatKy_ViPham!C:C, "T20")</f>
        <v>100</v>
      </c>
      <c r="AL16" s="6">
        <f>100 + SUMIFS(NhatKy_ViPham!J:J, NhatKy_ViPham!E:E, "12_Ly_A", NhatKy_ViPham!F:F, B16, NhatKy_ViPham!C:C, "T21") - SUMIFS(NhatKy_ViPham!K:K, NhatKy_ViPham!E:E, "12_Ly_A", NhatKy_ViPham!F:F, B16, NhatKy_ViPham!C:C, "T21")</f>
        <v>100</v>
      </c>
      <c r="AM16" s="6">
        <f>100 + SUMIFS(NhatKy_ViPham!J:J, NhatKy_ViPham!E:E, "12_Ly_A", NhatKy_ViPham!F:F, B16, NhatKy_ViPham!C:C, "T22") - SUMIFS(NhatKy_ViPham!K:K, NhatKy_ViPham!E:E, "12_Ly_A", NhatKy_ViPham!F:F, B16, NhatKy_ViPham!C:C, "T22")</f>
        <v>100</v>
      </c>
      <c r="AN16" s="6">
        <f>100 + SUMIFS(NhatKy_ViPham!J:J, NhatKy_ViPham!E:E, "12_Ly_A", NhatKy_ViPham!F:F, B16, NhatKy_ViPham!C:C, "T23") - SUMIFS(NhatKy_ViPham!K:K, NhatKy_ViPham!E:E, "12_Ly_A", NhatKy_ViPham!F:F, B16, NhatKy_ViPham!C:C, "T23")</f>
        <v>100</v>
      </c>
      <c r="AO16" s="6">
        <f>100 + SUMIFS(NhatKy_ViPham!J:J, NhatKy_ViPham!E:E, "12_Ly_A", NhatKy_ViPham!F:F, B16, NhatKy_ViPham!C:C, "T24") - SUMIFS(NhatKy_ViPham!K:K, NhatKy_ViPham!E:E, "12_Ly_A", NhatKy_ViPham!F:F, B16, NhatKy_ViPham!C:C, "T24")</f>
        <v>100</v>
      </c>
      <c r="AP16" s="6">
        <f>100 + SUMIFS(NhatKy_ViPham!J:J, NhatKy_ViPham!E:E, "12_Ly_A", NhatKy_ViPham!F:F, B16, NhatKy_ViPham!C:C, "T25") - SUMIFS(NhatKy_ViPham!K:K, NhatKy_ViPham!E:E, "12_Ly_A", NhatKy_ViPham!F:F, B16, NhatKy_ViPham!C:C, "T25")</f>
        <v>100</v>
      </c>
      <c r="AQ16" s="6">
        <f>100 + SUMIFS(NhatKy_ViPham!J:J, NhatKy_ViPham!E:E, "12_Ly_A", NhatKy_ViPham!F:F, B16, NhatKy_ViPham!C:C, "T26") - SUMIFS(NhatKy_ViPham!K:K, NhatKy_ViPham!E:E, "12_Ly_A", NhatKy_ViPham!F:F, B16, NhatKy_ViPham!C:C, "T26")</f>
        <v>100</v>
      </c>
      <c r="AR16" s="6">
        <f>100 + SUMIFS(NhatKy_ViPham!J:J, NhatKy_ViPham!E:E, "12_Ly_A", NhatKy_ViPham!F:F, B16, NhatKy_ViPham!C:C, "T27") - SUMIFS(NhatKy_ViPham!K:K, NhatKy_ViPham!E:E, "12_Ly_A", NhatKy_ViPham!F:F, B16, NhatKy_ViPham!C:C, "T27")</f>
        <v>100</v>
      </c>
      <c r="AS16" s="6">
        <f>100 + SUMIFS(NhatKy_ViPham!J:J, NhatKy_ViPham!E:E, "12_Ly_A", NhatKy_ViPham!F:F, B16, NhatKy_ViPham!C:C, "T28") - SUMIFS(NhatKy_ViPham!K:K, NhatKy_ViPham!E:E, "12_Ly_A", NhatKy_ViPham!F:F, B16, NhatKy_ViPham!C:C, "T28")</f>
        <v>100</v>
      </c>
      <c r="AT16" s="6">
        <f>100 + SUMIFS(NhatKy_ViPham!J:J, NhatKy_ViPham!E:E, "12_Ly_A", NhatKy_ViPham!F:F, B16, NhatKy_ViPham!C:C, "T29") - SUMIFS(NhatKy_ViPham!K:K, NhatKy_ViPham!E:E, "12_Ly_A", NhatKy_ViPham!F:F, B16, NhatKy_ViPham!C:C, "T29")</f>
        <v>100</v>
      </c>
      <c r="AU16" s="6">
        <f>100 + SUMIFS(NhatKy_ViPham!J:J, NhatKy_ViPham!E:E, "12_Ly_A", NhatKy_ViPham!F:F, B16, NhatKy_ViPham!C:C, "T30") - SUMIFS(NhatKy_ViPham!K:K, NhatKy_ViPham!E:E, "12_Ly_A", NhatKy_ViPham!F:F, B16, NhatKy_ViPham!C:C, "T30")</f>
        <v>100</v>
      </c>
      <c r="AV16" s="6">
        <f>100 + SUMIFS(NhatKy_ViPham!J:J, NhatKy_ViPham!E:E, "12_Ly_A", NhatKy_ViPham!F:F, B16, NhatKy_ViPham!C:C, "T31") - SUMIFS(NhatKy_ViPham!K:K, NhatKy_ViPham!E:E, "12_Ly_A", NhatKy_ViPham!F:F, B16, NhatKy_ViPham!C:C, "T31")</f>
        <v>100</v>
      </c>
      <c r="AW16" s="6">
        <f>100 + SUMIFS(NhatKy_ViPham!J:J, NhatKy_ViPham!E:E, "12_Ly_A", NhatKy_ViPham!F:F, B16, NhatKy_ViPham!C:C, "T32") - SUMIFS(NhatKy_ViPham!K:K, NhatKy_ViPham!E:E, "12_Ly_A", NhatKy_ViPham!F:F, B16, NhatKy_ViPham!C:C, "T32")</f>
        <v>100</v>
      </c>
      <c r="AX16" s="6">
        <f>100 + SUMIFS(NhatKy_ViPham!J:J, NhatKy_ViPham!E:E, "12_Ly_A", NhatKy_ViPham!F:F, B16, NhatKy_ViPham!C:C, "T33") - SUMIFS(NhatKy_ViPham!K:K, NhatKy_ViPham!E:E, "12_Ly_A", NhatKy_ViPham!F:F, B16, NhatKy_ViPham!C:C, "T33")</f>
        <v>100</v>
      </c>
      <c r="AY16" s="6">
        <f>100 + SUMIFS(NhatKy_ViPham!J:J, NhatKy_ViPham!E:E, "12_Ly_A", NhatKy_ViPham!F:F, B16, NhatKy_ViPham!C:C, "T34") - SUMIFS(NhatKy_ViPham!K:K, NhatKy_ViPham!E:E, "12_Ly_A", NhatKy_ViPham!F:F, B16, NhatKy_ViPham!C:C, "T34")</f>
        <v>100</v>
      </c>
      <c r="AZ16" s="6">
        <f>100 + SUMIFS(NhatKy_ViPham!J:J, NhatKy_ViPham!E:E, "12_Ly_A", NhatKy_ViPham!F:F, B16, NhatKy_ViPham!C:C, "T35") - SUMIFS(NhatKy_ViPham!K:K, NhatKy_ViPham!E:E, "12_Ly_A", NhatKy_ViPham!F:F, B16, NhatKy_ViPham!C:C, "T35")</f>
        <v>100</v>
      </c>
      <c r="BA16" s="12">
        <f t="shared" si="0"/>
        <v>100</v>
      </c>
      <c r="BB16" s="11" t="s">
        <v>430</v>
      </c>
      <c r="BC16" s="16" t="str">
        <f t="shared" si="1"/>
        <v>Tốt</v>
      </c>
      <c r="BD16" s="15" t="str">
        <f t="shared" si="2"/>
        <v>🟢 BÌNH THƯỜNG</v>
      </c>
    </row>
    <row r="17" spans="1:56" x14ac:dyDescent="0.25">
      <c r="A17" s="4">
        <v>9</v>
      </c>
      <c r="B17" s="10" t="s">
        <v>2403</v>
      </c>
      <c r="C17" s="4" t="s">
        <v>2363</v>
      </c>
      <c r="D17" s="4" t="s">
        <v>435</v>
      </c>
      <c r="E17" s="11" t="s">
        <v>430</v>
      </c>
      <c r="F17" s="7">
        <f>SUMIFS(NhatKy_ViPham!K:K, NhatKy_ViPham!E:E, "12_Ly_A", NhatKy_ViPham!F:F, B17, NhatKy_ViPham!H:H, "L01")</f>
        <v>0</v>
      </c>
      <c r="G17" s="7">
        <f>SUMIFS(NhatKy_ViPham!K:K, NhatKy_ViPham!E:E, "12_Ly_A", NhatKy_ViPham!F:F, B17, NhatKy_ViPham!H:H, "L02")</f>
        <v>0</v>
      </c>
      <c r="H17" s="7">
        <f>SUMIFS(NhatKy_ViPham!K:K, NhatKy_ViPham!E:E, "12_Ly_A", NhatKy_ViPham!F:F, B17, NhatKy_ViPham!H:H, "L03")</f>
        <v>0</v>
      </c>
      <c r="I17" s="7">
        <f>SUMIFS(NhatKy_ViPham!K:K, NhatKy_ViPham!E:E, "12_Ly_A", NhatKy_ViPham!F:F, B17, NhatKy_ViPham!H:H, "L04")</f>
        <v>0</v>
      </c>
      <c r="J17" s="7">
        <f>SUMIFS(NhatKy_ViPham!K:K, NhatKy_ViPham!E:E, "12_Ly_A", NhatKy_ViPham!F:F, B17, NhatKy_ViPham!H:H, "L05")</f>
        <v>0</v>
      </c>
      <c r="K17" s="7">
        <f>SUMIFS(NhatKy_ViPham!K:K, NhatKy_ViPham!E:E, "12_Ly_A", NhatKy_ViPham!F:F, B17, NhatKy_ViPham!H:H, "L06")</f>
        <v>0</v>
      </c>
      <c r="L17" s="7">
        <f>SUMIFS(NhatKy_ViPham!K:K, NhatKy_ViPham!E:E, "12_Ly_A", NhatKy_ViPham!F:F, B17, NhatKy_ViPham!H:H, "L07")</f>
        <v>0</v>
      </c>
      <c r="M17" s="7">
        <f>SUMIFS(NhatKy_ViPham!K:K, NhatKy_ViPham!E:E, "12_Ly_A", NhatKy_ViPham!F:F, B17, NhatKy_ViPham!H:H, "L08")</f>
        <v>0</v>
      </c>
      <c r="N17" s="7">
        <f>SUMIFS(NhatKy_ViPham!K:K, NhatKy_ViPham!E:E, "12_Ly_A", NhatKy_ViPham!F:F, B17, NhatKy_ViPham!H:H, "L09")</f>
        <v>0</v>
      </c>
      <c r="O17" s="7">
        <f>SUMIFS(NhatKy_ViPham!K:K, NhatKy_ViPham!E:E, "12_Ly_A", NhatKy_ViPham!F:F, B17, NhatKy_ViPham!H:H, "L10")</f>
        <v>0</v>
      </c>
      <c r="P17" s="12">
        <f>SUMIFS(NhatKy_ViPham!J:J, NhatKy_ViPham!E:E, "12_Ly_A", NhatKy_ViPham!F:F, B17)</f>
        <v>0</v>
      </c>
      <c r="Q17" s="13">
        <f>SUMIFS(NhatKy_ViPham!K:K, NhatKy_ViPham!E:E, "12_Ly_A", NhatKy_ViPham!F:F, B17)</f>
        <v>0</v>
      </c>
      <c r="R17" s="7">
        <f>100 + SUMIFS(NhatKy_ViPham!J:J, NhatKy_ViPham!E:E, "12_Ly_A", NhatKy_ViPham!F:F, B17, NhatKy_ViPham!C:C, "T1") - SUMIFS(NhatKy_ViPham!K:K, NhatKy_ViPham!E:E, "12_Ly_A", NhatKy_ViPham!F:F, B17, NhatKy_ViPham!C:C, "T1")</f>
        <v>100</v>
      </c>
      <c r="S17" s="7">
        <f>100 + SUMIFS(NhatKy_ViPham!J:J, NhatKy_ViPham!E:E, "12_Ly_A", NhatKy_ViPham!F:F, B17, NhatKy_ViPham!C:C, "T2") - SUMIFS(NhatKy_ViPham!K:K, NhatKy_ViPham!E:E, "12_Ly_A", NhatKy_ViPham!F:F, B17, NhatKy_ViPham!C:C, "T2")</f>
        <v>100</v>
      </c>
      <c r="T17" s="7">
        <f>100 + SUMIFS(NhatKy_ViPham!J:J, NhatKy_ViPham!E:E, "12_Ly_A", NhatKy_ViPham!F:F, B17, NhatKy_ViPham!C:C, "T3") - SUMIFS(NhatKy_ViPham!K:K, NhatKy_ViPham!E:E, "12_Ly_A", NhatKy_ViPham!F:F, B17, NhatKy_ViPham!C:C, "T3")</f>
        <v>100</v>
      </c>
      <c r="U17" s="7">
        <f>100 + SUMIFS(NhatKy_ViPham!J:J, NhatKy_ViPham!E:E, "12_Ly_A", NhatKy_ViPham!F:F, B17, NhatKy_ViPham!C:C, "T4") - SUMIFS(NhatKy_ViPham!K:K, NhatKy_ViPham!E:E, "12_Ly_A", NhatKy_ViPham!F:F, B17, NhatKy_ViPham!C:C, "T4")</f>
        <v>100</v>
      </c>
      <c r="V17" s="7">
        <f>100 + SUMIFS(NhatKy_ViPham!J:J, NhatKy_ViPham!E:E, "12_Ly_A", NhatKy_ViPham!F:F, B17, NhatKy_ViPham!C:C, "T5") - SUMIFS(NhatKy_ViPham!K:K, NhatKy_ViPham!E:E, "12_Ly_A", NhatKy_ViPham!F:F, B17, NhatKy_ViPham!C:C, "T5")</f>
        <v>100</v>
      </c>
      <c r="W17" s="7">
        <f>100 + SUMIFS(NhatKy_ViPham!J:J, NhatKy_ViPham!E:E, "12_Ly_A", NhatKy_ViPham!F:F, B17, NhatKy_ViPham!C:C, "T6") - SUMIFS(NhatKy_ViPham!K:K, NhatKy_ViPham!E:E, "12_Ly_A", NhatKy_ViPham!F:F, B17, NhatKy_ViPham!C:C, "T6")</f>
        <v>100</v>
      </c>
      <c r="X17" s="7">
        <f>100 + SUMIFS(NhatKy_ViPham!J:J, NhatKy_ViPham!E:E, "12_Ly_A", NhatKy_ViPham!F:F, B17, NhatKy_ViPham!C:C, "T7") - SUMIFS(NhatKy_ViPham!K:K, NhatKy_ViPham!E:E, "12_Ly_A", NhatKy_ViPham!F:F, B17, NhatKy_ViPham!C:C, "T7")</f>
        <v>100</v>
      </c>
      <c r="Y17" s="7">
        <f>100 + SUMIFS(NhatKy_ViPham!J:J, NhatKy_ViPham!E:E, "12_Ly_A", NhatKy_ViPham!F:F, B17, NhatKy_ViPham!C:C, "T8") - SUMIFS(NhatKy_ViPham!K:K, NhatKy_ViPham!E:E, "12_Ly_A", NhatKy_ViPham!F:F, B17, NhatKy_ViPham!C:C, "T8")</f>
        <v>100</v>
      </c>
      <c r="Z17" s="7">
        <f>100 + SUMIFS(NhatKy_ViPham!J:J, NhatKy_ViPham!E:E, "12_Ly_A", NhatKy_ViPham!F:F, B17, NhatKy_ViPham!C:C, "T9") - SUMIFS(NhatKy_ViPham!K:K, NhatKy_ViPham!E:E, "12_Ly_A", NhatKy_ViPham!F:F, B17, NhatKy_ViPham!C:C, "T9")</f>
        <v>100</v>
      </c>
      <c r="AA17" s="7">
        <f>100 + SUMIFS(NhatKy_ViPham!J:J, NhatKy_ViPham!E:E, "12_Ly_A", NhatKy_ViPham!F:F, B17, NhatKy_ViPham!C:C, "T10") - SUMIFS(NhatKy_ViPham!K:K, NhatKy_ViPham!E:E, "12_Ly_A", NhatKy_ViPham!F:F, B17, NhatKy_ViPham!C:C, "T10")</f>
        <v>100</v>
      </c>
      <c r="AB17" s="7">
        <f>100 + SUMIFS(NhatKy_ViPham!J:J, NhatKy_ViPham!E:E, "12_Ly_A", NhatKy_ViPham!F:F, B17, NhatKy_ViPham!C:C, "T11") - SUMIFS(NhatKy_ViPham!K:K, NhatKy_ViPham!E:E, "12_Ly_A", NhatKy_ViPham!F:F, B17, NhatKy_ViPham!C:C, "T11")</f>
        <v>100</v>
      </c>
      <c r="AC17" s="7">
        <f>100 + SUMIFS(NhatKy_ViPham!J:J, NhatKy_ViPham!E:E, "12_Ly_A", NhatKy_ViPham!F:F, B17, NhatKy_ViPham!C:C, "T12") - SUMIFS(NhatKy_ViPham!K:K, NhatKy_ViPham!E:E, "12_Ly_A", NhatKy_ViPham!F:F, B17, NhatKy_ViPham!C:C, "T12")</f>
        <v>100</v>
      </c>
      <c r="AD17" s="7">
        <f>100 + SUMIFS(NhatKy_ViPham!J:J, NhatKy_ViPham!E:E, "12_Ly_A", NhatKy_ViPham!F:F, B17, NhatKy_ViPham!C:C, "T13") - SUMIFS(NhatKy_ViPham!K:K, NhatKy_ViPham!E:E, "12_Ly_A", NhatKy_ViPham!F:F, B17, NhatKy_ViPham!C:C, "T13")</f>
        <v>100</v>
      </c>
      <c r="AE17" s="7">
        <f>100 + SUMIFS(NhatKy_ViPham!J:J, NhatKy_ViPham!E:E, "12_Ly_A", NhatKy_ViPham!F:F, B17, NhatKy_ViPham!C:C, "T14") - SUMIFS(NhatKy_ViPham!K:K, NhatKy_ViPham!E:E, "12_Ly_A", NhatKy_ViPham!F:F, B17, NhatKy_ViPham!C:C, "T14")</f>
        <v>100</v>
      </c>
      <c r="AF17" s="7">
        <f>100 + SUMIFS(NhatKy_ViPham!J:J, NhatKy_ViPham!E:E, "12_Ly_A", NhatKy_ViPham!F:F, B17, NhatKy_ViPham!C:C, "T15") - SUMIFS(NhatKy_ViPham!K:K, NhatKy_ViPham!E:E, "12_Ly_A", NhatKy_ViPham!F:F, B17, NhatKy_ViPham!C:C, "T15")</f>
        <v>100</v>
      </c>
      <c r="AG17" s="7">
        <f>100 + SUMIFS(NhatKy_ViPham!J:J, NhatKy_ViPham!E:E, "12_Ly_A", NhatKy_ViPham!F:F, B17, NhatKy_ViPham!C:C, "T16") - SUMIFS(NhatKy_ViPham!K:K, NhatKy_ViPham!E:E, "12_Ly_A", NhatKy_ViPham!F:F, B17, NhatKy_ViPham!C:C, "T16")</f>
        <v>100</v>
      </c>
      <c r="AH17" s="7">
        <f>100 + SUMIFS(NhatKy_ViPham!J:J, NhatKy_ViPham!E:E, "12_Ly_A", NhatKy_ViPham!F:F, B17, NhatKy_ViPham!C:C, "T17") - SUMIFS(NhatKy_ViPham!K:K, NhatKy_ViPham!E:E, "12_Ly_A", NhatKy_ViPham!F:F, B17, NhatKy_ViPham!C:C, "T17")</f>
        <v>100</v>
      </c>
      <c r="AI17" s="7">
        <f>100 + SUMIFS(NhatKy_ViPham!J:J, NhatKy_ViPham!E:E, "12_Ly_A", NhatKy_ViPham!F:F, B17, NhatKy_ViPham!C:C, "T18") - SUMIFS(NhatKy_ViPham!K:K, NhatKy_ViPham!E:E, "12_Ly_A", NhatKy_ViPham!F:F, B17, NhatKy_ViPham!C:C, "T18")</f>
        <v>100</v>
      </c>
      <c r="AJ17" s="7">
        <f>100 + SUMIFS(NhatKy_ViPham!J:J, NhatKy_ViPham!E:E, "12_Ly_A", NhatKy_ViPham!F:F, B17, NhatKy_ViPham!C:C, "T19") - SUMIFS(NhatKy_ViPham!K:K, NhatKy_ViPham!E:E, "12_Ly_A", NhatKy_ViPham!F:F, B17, NhatKy_ViPham!C:C, "T19")</f>
        <v>100</v>
      </c>
      <c r="AK17" s="7">
        <f>100 + SUMIFS(NhatKy_ViPham!J:J, NhatKy_ViPham!E:E, "12_Ly_A", NhatKy_ViPham!F:F, B17, NhatKy_ViPham!C:C, "T20") - SUMIFS(NhatKy_ViPham!K:K, NhatKy_ViPham!E:E, "12_Ly_A", NhatKy_ViPham!F:F, B17, NhatKy_ViPham!C:C, "T20")</f>
        <v>100</v>
      </c>
      <c r="AL17" s="7">
        <f>100 + SUMIFS(NhatKy_ViPham!J:J, NhatKy_ViPham!E:E, "12_Ly_A", NhatKy_ViPham!F:F, B17, NhatKy_ViPham!C:C, "T21") - SUMIFS(NhatKy_ViPham!K:K, NhatKy_ViPham!E:E, "12_Ly_A", NhatKy_ViPham!F:F, B17, NhatKy_ViPham!C:C, "T21")</f>
        <v>100</v>
      </c>
      <c r="AM17" s="7">
        <f>100 + SUMIFS(NhatKy_ViPham!J:J, NhatKy_ViPham!E:E, "12_Ly_A", NhatKy_ViPham!F:F, B17, NhatKy_ViPham!C:C, "T22") - SUMIFS(NhatKy_ViPham!K:K, NhatKy_ViPham!E:E, "12_Ly_A", NhatKy_ViPham!F:F, B17, NhatKy_ViPham!C:C, "T22")</f>
        <v>100</v>
      </c>
      <c r="AN17" s="7">
        <f>100 + SUMIFS(NhatKy_ViPham!J:J, NhatKy_ViPham!E:E, "12_Ly_A", NhatKy_ViPham!F:F, B17, NhatKy_ViPham!C:C, "T23") - SUMIFS(NhatKy_ViPham!K:K, NhatKy_ViPham!E:E, "12_Ly_A", NhatKy_ViPham!F:F, B17, NhatKy_ViPham!C:C, "T23")</f>
        <v>100</v>
      </c>
      <c r="AO17" s="7">
        <f>100 + SUMIFS(NhatKy_ViPham!J:J, NhatKy_ViPham!E:E, "12_Ly_A", NhatKy_ViPham!F:F, B17, NhatKy_ViPham!C:C, "T24") - SUMIFS(NhatKy_ViPham!K:K, NhatKy_ViPham!E:E, "12_Ly_A", NhatKy_ViPham!F:F, B17, NhatKy_ViPham!C:C, "T24")</f>
        <v>100</v>
      </c>
      <c r="AP17" s="7">
        <f>100 + SUMIFS(NhatKy_ViPham!J:J, NhatKy_ViPham!E:E, "12_Ly_A", NhatKy_ViPham!F:F, B17, NhatKy_ViPham!C:C, "T25") - SUMIFS(NhatKy_ViPham!K:K, NhatKy_ViPham!E:E, "12_Ly_A", NhatKy_ViPham!F:F, B17, NhatKy_ViPham!C:C, "T25")</f>
        <v>100</v>
      </c>
      <c r="AQ17" s="7">
        <f>100 + SUMIFS(NhatKy_ViPham!J:J, NhatKy_ViPham!E:E, "12_Ly_A", NhatKy_ViPham!F:F, B17, NhatKy_ViPham!C:C, "T26") - SUMIFS(NhatKy_ViPham!K:K, NhatKy_ViPham!E:E, "12_Ly_A", NhatKy_ViPham!F:F, B17, NhatKy_ViPham!C:C, "T26")</f>
        <v>100</v>
      </c>
      <c r="AR17" s="7">
        <f>100 + SUMIFS(NhatKy_ViPham!J:J, NhatKy_ViPham!E:E, "12_Ly_A", NhatKy_ViPham!F:F, B17, NhatKy_ViPham!C:C, "T27") - SUMIFS(NhatKy_ViPham!K:K, NhatKy_ViPham!E:E, "12_Ly_A", NhatKy_ViPham!F:F, B17, NhatKy_ViPham!C:C, "T27")</f>
        <v>100</v>
      </c>
      <c r="AS17" s="7">
        <f>100 + SUMIFS(NhatKy_ViPham!J:J, NhatKy_ViPham!E:E, "12_Ly_A", NhatKy_ViPham!F:F, B17, NhatKy_ViPham!C:C, "T28") - SUMIFS(NhatKy_ViPham!K:K, NhatKy_ViPham!E:E, "12_Ly_A", NhatKy_ViPham!F:F, B17, NhatKy_ViPham!C:C, "T28")</f>
        <v>100</v>
      </c>
      <c r="AT17" s="7">
        <f>100 + SUMIFS(NhatKy_ViPham!J:J, NhatKy_ViPham!E:E, "12_Ly_A", NhatKy_ViPham!F:F, B17, NhatKy_ViPham!C:C, "T29") - SUMIFS(NhatKy_ViPham!K:K, NhatKy_ViPham!E:E, "12_Ly_A", NhatKy_ViPham!F:F, B17, NhatKy_ViPham!C:C, "T29")</f>
        <v>100</v>
      </c>
      <c r="AU17" s="7">
        <f>100 + SUMIFS(NhatKy_ViPham!J:J, NhatKy_ViPham!E:E, "12_Ly_A", NhatKy_ViPham!F:F, B17, NhatKy_ViPham!C:C, "T30") - SUMIFS(NhatKy_ViPham!K:K, NhatKy_ViPham!E:E, "12_Ly_A", NhatKy_ViPham!F:F, B17, NhatKy_ViPham!C:C, "T30")</f>
        <v>100</v>
      </c>
      <c r="AV17" s="7">
        <f>100 + SUMIFS(NhatKy_ViPham!J:J, NhatKy_ViPham!E:E, "12_Ly_A", NhatKy_ViPham!F:F, B17, NhatKy_ViPham!C:C, "T31") - SUMIFS(NhatKy_ViPham!K:K, NhatKy_ViPham!E:E, "12_Ly_A", NhatKy_ViPham!F:F, B17, NhatKy_ViPham!C:C, "T31")</f>
        <v>100</v>
      </c>
      <c r="AW17" s="7">
        <f>100 + SUMIFS(NhatKy_ViPham!J:J, NhatKy_ViPham!E:E, "12_Ly_A", NhatKy_ViPham!F:F, B17, NhatKy_ViPham!C:C, "T32") - SUMIFS(NhatKy_ViPham!K:K, NhatKy_ViPham!E:E, "12_Ly_A", NhatKy_ViPham!F:F, B17, NhatKy_ViPham!C:C, "T32")</f>
        <v>100</v>
      </c>
      <c r="AX17" s="7">
        <f>100 + SUMIFS(NhatKy_ViPham!J:J, NhatKy_ViPham!E:E, "12_Ly_A", NhatKy_ViPham!F:F, B17, NhatKy_ViPham!C:C, "T33") - SUMIFS(NhatKy_ViPham!K:K, NhatKy_ViPham!E:E, "12_Ly_A", NhatKy_ViPham!F:F, B17, NhatKy_ViPham!C:C, "T33")</f>
        <v>100</v>
      </c>
      <c r="AY17" s="7">
        <f>100 + SUMIFS(NhatKy_ViPham!J:J, NhatKy_ViPham!E:E, "12_Ly_A", NhatKy_ViPham!F:F, B17, NhatKy_ViPham!C:C, "T34") - SUMIFS(NhatKy_ViPham!K:K, NhatKy_ViPham!E:E, "12_Ly_A", NhatKy_ViPham!F:F, B17, NhatKy_ViPham!C:C, "T34")</f>
        <v>100</v>
      </c>
      <c r="AZ17" s="7">
        <f>100 + SUMIFS(NhatKy_ViPham!J:J, NhatKy_ViPham!E:E, "12_Ly_A", NhatKy_ViPham!F:F, B17, NhatKy_ViPham!C:C, "T35") - SUMIFS(NhatKy_ViPham!K:K, NhatKy_ViPham!E:E, "12_Ly_A", NhatKy_ViPham!F:F, B17, NhatKy_ViPham!C:C, "T35")</f>
        <v>100</v>
      </c>
      <c r="BA17" s="12">
        <f t="shared" si="0"/>
        <v>100</v>
      </c>
      <c r="BB17" s="11" t="s">
        <v>430</v>
      </c>
      <c r="BC17" s="14" t="str">
        <f t="shared" si="1"/>
        <v>Tốt</v>
      </c>
      <c r="BD17" s="10" t="str">
        <f t="shared" si="2"/>
        <v>🟢 BÌNH THƯỜNG</v>
      </c>
    </row>
    <row r="18" spans="1:56" x14ac:dyDescent="0.25">
      <c r="A18" s="5">
        <v>10</v>
      </c>
      <c r="B18" s="15" t="s">
        <v>2404</v>
      </c>
      <c r="C18" s="5" t="s">
        <v>2405</v>
      </c>
      <c r="D18" s="5" t="s">
        <v>435</v>
      </c>
      <c r="E18" s="11" t="s">
        <v>430</v>
      </c>
      <c r="F18" s="6">
        <f>SUMIFS(NhatKy_ViPham!K:K, NhatKy_ViPham!E:E, "12_Ly_A", NhatKy_ViPham!F:F, B18, NhatKy_ViPham!H:H, "L01")</f>
        <v>0</v>
      </c>
      <c r="G18" s="6">
        <f>SUMIFS(NhatKy_ViPham!K:K, NhatKy_ViPham!E:E, "12_Ly_A", NhatKy_ViPham!F:F, B18, NhatKy_ViPham!H:H, "L02")</f>
        <v>0</v>
      </c>
      <c r="H18" s="6">
        <f>SUMIFS(NhatKy_ViPham!K:K, NhatKy_ViPham!E:E, "12_Ly_A", NhatKy_ViPham!F:F, B18, NhatKy_ViPham!H:H, "L03")</f>
        <v>0</v>
      </c>
      <c r="I18" s="6">
        <f>SUMIFS(NhatKy_ViPham!K:K, NhatKy_ViPham!E:E, "12_Ly_A", NhatKy_ViPham!F:F, B18, NhatKy_ViPham!H:H, "L04")</f>
        <v>0</v>
      </c>
      <c r="J18" s="6">
        <f>SUMIFS(NhatKy_ViPham!K:K, NhatKy_ViPham!E:E, "12_Ly_A", NhatKy_ViPham!F:F, B18, NhatKy_ViPham!H:H, "L05")</f>
        <v>0</v>
      </c>
      <c r="K18" s="6">
        <f>SUMIFS(NhatKy_ViPham!K:K, NhatKy_ViPham!E:E, "12_Ly_A", NhatKy_ViPham!F:F, B18, NhatKy_ViPham!H:H, "L06")</f>
        <v>0</v>
      </c>
      <c r="L18" s="6">
        <f>SUMIFS(NhatKy_ViPham!K:K, NhatKy_ViPham!E:E, "12_Ly_A", NhatKy_ViPham!F:F, B18, NhatKy_ViPham!H:H, "L07")</f>
        <v>0</v>
      </c>
      <c r="M18" s="6">
        <f>SUMIFS(NhatKy_ViPham!K:K, NhatKy_ViPham!E:E, "12_Ly_A", NhatKy_ViPham!F:F, B18, NhatKy_ViPham!H:H, "L08")</f>
        <v>0</v>
      </c>
      <c r="N18" s="6">
        <f>SUMIFS(NhatKy_ViPham!K:K, NhatKy_ViPham!E:E, "12_Ly_A", NhatKy_ViPham!F:F, B18, NhatKy_ViPham!H:H, "L09")</f>
        <v>0</v>
      </c>
      <c r="O18" s="6">
        <f>SUMIFS(NhatKy_ViPham!K:K, NhatKy_ViPham!E:E, "12_Ly_A", NhatKy_ViPham!F:F, B18, NhatKy_ViPham!H:H, "L10")</f>
        <v>0</v>
      </c>
      <c r="P18" s="12">
        <f>SUMIFS(NhatKy_ViPham!J:J, NhatKy_ViPham!E:E, "12_Ly_A", NhatKy_ViPham!F:F, B18)</f>
        <v>0</v>
      </c>
      <c r="Q18" s="13">
        <f>SUMIFS(NhatKy_ViPham!K:K, NhatKy_ViPham!E:E, "12_Ly_A", NhatKy_ViPham!F:F, B18)</f>
        <v>0</v>
      </c>
      <c r="R18" s="6">
        <f>100 + SUMIFS(NhatKy_ViPham!J:J, NhatKy_ViPham!E:E, "12_Ly_A", NhatKy_ViPham!F:F, B18, NhatKy_ViPham!C:C, "T1") - SUMIFS(NhatKy_ViPham!K:K, NhatKy_ViPham!E:E, "12_Ly_A", NhatKy_ViPham!F:F, B18, NhatKy_ViPham!C:C, "T1")</f>
        <v>100</v>
      </c>
      <c r="S18" s="6">
        <f>100 + SUMIFS(NhatKy_ViPham!J:J, NhatKy_ViPham!E:E, "12_Ly_A", NhatKy_ViPham!F:F, B18, NhatKy_ViPham!C:C, "T2") - SUMIFS(NhatKy_ViPham!K:K, NhatKy_ViPham!E:E, "12_Ly_A", NhatKy_ViPham!F:F, B18, NhatKy_ViPham!C:C, "T2")</f>
        <v>100</v>
      </c>
      <c r="T18" s="6">
        <f>100 + SUMIFS(NhatKy_ViPham!J:J, NhatKy_ViPham!E:E, "12_Ly_A", NhatKy_ViPham!F:F, B18, NhatKy_ViPham!C:C, "T3") - SUMIFS(NhatKy_ViPham!K:K, NhatKy_ViPham!E:E, "12_Ly_A", NhatKy_ViPham!F:F, B18, NhatKy_ViPham!C:C, "T3")</f>
        <v>100</v>
      </c>
      <c r="U18" s="6">
        <f>100 + SUMIFS(NhatKy_ViPham!J:J, NhatKy_ViPham!E:E, "12_Ly_A", NhatKy_ViPham!F:F, B18, NhatKy_ViPham!C:C, "T4") - SUMIFS(NhatKy_ViPham!K:K, NhatKy_ViPham!E:E, "12_Ly_A", NhatKy_ViPham!F:F, B18, NhatKy_ViPham!C:C, "T4")</f>
        <v>100</v>
      </c>
      <c r="V18" s="6">
        <f>100 + SUMIFS(NhatKy_ViPham!J:J, NhatKy_ViPham!E:E, "12_Ly_A", NhatKy_ViPham!F:F, B18, NhatKy_ViPham!C:C, "T5") - SUMIFS(NhatKy_ViPham!K:K, NhatKy_ViPham!E:E, "12_Ly_A", NhatKy_ViPham!F:F, B18, NhatKy_ViPham!C:C, "T5")</f>
        <v>100</v>
      </c>
      <c r="W18" s="6">
        <f>100 + SUMIFS(NhatKy_ViPham!J:J, NhatKy_ViPham!E:E, "12_Ly_A", NhatKy_ViPham!F:F, B18, NhatKy_ViPham!C:C, "T6") - SUMIFS(NhatKy_ViPham!K:K, NhatKy_ViPham!E:E, "12_Ly_A", NhatKy_ViPham!F:F, B18, NhatKy_ViPham!C:C, "T6")</f>
        <v>100</v>
      </c>
      <c r="X18" s="6">
        <f>100 + SUMIFS(NhatKy_ViPham!J:J, NhatKy_ViPham!E:E, "12_Ly_A", NhatKy_ViPham!F:F, B18, NhatKy_ViPham!C:C, "T7") - SUMIFS(NhatKy_ViPham!K:K, NhatKy_ViPham!E:E, "12_Ly_A", NhatKy_ViPham!F:F, B18, NhatKy_ViPham!C:C, "T7")</f>
        <v>100</v>
      </c>
      <c r="Y18" s="6">
        <f>100 + SUMIFS(NhatKy_ViPham!J:J, NhatKy_ViPham!E:E, "12_Ly_A", NhatKy_ViPham!F:F, B18, NhatKy_ViPham!C:C, "T8") - SUMIFS(NhatKy_ViPham!K:K, NhatKy_ViPham!E:E, "12_Ly_A", NhatKy_ViPham!F:F, B18, NhatKy_ViPham!C:C, "T8")</f>
        <v>100</v>
      </c>
      <c r="Z18" s="6">
        <f>100 + SUMIFS(NhatKy_ViPham!J:J, NhatKy_ViPham!E:E, "12_Ly_A", NhatKy_ViPham!F:F, B18, NhatKy_ViPham!C:C, "T9") - SUMIFS(NhatKy_ViPham!K:K, NhatKy_ViPham!E:E, "12_Ly_A", NhatKy_ViPham!F:F, B18, NhatKy_ViPham!C:C, "T9")</f>
        <v>100</v>
      </c>
      <c r="AA18" s="6">
        <f>100 + SUMIFS(NhatKy_ViPham!J:J, NhatKy_ViPham!E:E, "12_Ly_A", NhatKy_ViPham!F:F, B18, NhatKy_ViPham!C:C, "T10") - SUMIFS(NhatKy_ViPham!K:K, NhatKy_ViPham!E:E, "12_Ly_A", NhatKy_ViPham!F:F, B18, NhatKy_ViPham!C:C, "T10")</f>
        <v>100</v>
      </c>
      <c r="AB18" s="6">
        <f>100 + SUMIFS(NhatKy_ViPham!J:J, NhatKy_ViPham!E:E, "12_Ly_A", NhatKy_ViPham!F:F, B18, NhatKy_ViPham!C:C, "T11") - SUMIFS(NhatKy_ViPham!K:K, NhatKy_ViPham!E:E, "12_Ly_A", NhatKy_ViPham!F:F, B18, NhatKy_ViPham!C:C, "T11")</f>
        <v>100</v>
      </c>
      <c r="AC18" s="6">
        <f>100 + SUMIFS(NhatKy_ViPham!J:J, NhatKy_ViPham!E:E, "12_Ly_A", NhatKy_ViPham!F:F, B18, NhatKy_ViPham!C:C, "T12") - SUMIFS(NhatKy_ViPham!K:K, NhatKy_ViPham!E:E, "12_Ly_A", NhatKy_ViPham!F:F, B18, NhatKy_ViPham!C:C, "T12")</f>
        <v>100</v>
      </c>
      <c r="AD18" s="6">
        <f>100 + SUMIFS(NhatKy_ViPham!J:J, NhatKy_ViPham!E:E, "12_Ly_A", NhatKy_ViPham!F:F, B18, NhatKy_ViPham!C:C, "T13") - SUMIFS(NhatKy_ViPham!K:K, NhatKy_ViPham!E:E, "12_Ly_A", NhatKy_ViPham!F:F, B18, NhatKy_ViPham!C:C, "T13")</f>
        <v>100</v>
      </c>
      <c r="AE18" s="6">
        <f>100 + SUMIFS(NhatKy_ViPham!J:J, NhatKy_ViPham!E:E, "12_Ly_A", NhatKy_ViPham!F:F, B18, NhatKy_ViPham!C:C, "T14") - SUMIFS(NhatKy_ViPham!K:K, NhatKy_ViPham!E:E, "12_Ly_A", NhatKy_ViPham!F:F, B18, NhatKy_ViPham!C:C, "T14")</f>
        <v>100</v>
      </c>
      <c r="AF18" s="6">
        <f>100 + SUMIFS(NhatKy_ViPham!J:J, NhatKy_ViPham!E:E, "12_Ly_A", NhatKy_ViPham!F:F, B18, NhatKy_ViPham!C:C, "T15") - SUMIFS(NhatKy_ViPham!K:K, NhatKy_ViPham!E:E, "12_Ly_A", NhatKy_ViPham!F:F, B18, NhatKy_ViPham!C:C, "T15")</f>
        <v>100</v>
      </c>
      <c r="AG18" s="6">
        <f>100 + SUMIFS(NhatKy_ViPham!J:J, NhatKy_ViPham!E:E, "12_Ly_A", NhatKy_ViPham!F:F, B18, NhatKy_ViPham!C:C, "T16") - SUMIFS(NhatKy_ViPham!K:K, NhatKy_ViPham!E:E, "12_Ly_A", NhatKy_ViPham!F:F, B18, NhatKy_ViPham!C:C, "T16")</f>
        <v>100</v>
      </c>
      <c r="AH18" s="6">
        <f>100 + SUMIFS(NhatKy_ViPham!J:J, NhatKy_ViPham!E:E, "12_Ly_A", NhatKy_ViPham!F:F, B18, NhatKy_ViPham!C:C, "T17") - SUMIFS(NhatKy_ViPham!K:K, NhatKy_ViPham!E:E, "12_Ly_A", NhatKy_ViPham!F:F, B18, NhatKy_ViPham!C:C, "T17")</f>
        <v>100</v>
      </c>
      <c r="AI18" s="6">
        <f>100 + SUMIFS(NhatKy_ViPham!J:J, NhatKy_ViPham!E:E, "12_Ly_A", NhatKy_ViPham!F:F, B18, NhatKy_ViPham!C:C, "T18") - SUMIFS(NhatKy_ViPham!K:K, NhatKy_ViPham!E:E, "12_Ly_A", NhatKy_ViPham!F:F, B18, NhatKy_ViPham!C:C, "T18")</f>
        <v>100</v>
      </c>
      <c r="AJ18" s="6">
        <f>100 + SUMIFS(NhatKy_ViPham!J:J, NhatKy_ViPham!E:E, "12_Ly_A", NhatKy_ViPham!F:F, B18, NhatKy_ViPham!C:C, "T19") - SUMIFS(NhatKy_ViPham!K:K, NhatKy_ViPham!E:E, "12_Ly_A", NhatKy_ViPham!F:F, B18, NhatKy_ViPham!C:C, "T19")</f>
        <v>100</v>
      </c>
      <c r="AK18" s="6">
        <f>100 + SUMIFS(NhatKy_ViPham!J:J, NhatKy_ViPham!E:E, "12_Ly_A", NhatKy_ViPham!F:F, B18, NhatKy_ViPham!C:C, "T20") - SUMIFS(NhatKy_ViPham!K:K, NhatKy_ViPham!E:E, "12_Ly_A", NhatKy_ViPham!F:F, B18, NhatKy_ViPham!C:C, "T20")</f>
        <v>100</v>
      </c>
      <c r="AL18" s="6">
        <f>100 + SUMIFS(NhatKy_ViPham!J:J, NhatKy_ViPham!E:E, "12_Ly_A", NhatKy_ViPham!F:F, B18, NhatKy_ViPham!C:C, "T21") - SUMIFS(NhatKy_ViPham!K:K, NhatKy_ViPham!E:E, "12_Ly_A", NhatKy_ViPham!F:F, B18, NhatKy_ViPham!C:C, "T21")</f>
        <v>100</v>
      </c>
      <c r="AM18" s="6">
        <f>100 + SUMIFS(NhatKy_ViPham!J:J, NhatKy_ViPham!E:E, "12_Ly_A", NhatKy_ViPham!F:F, B18, NhatKy_ViPham!C:C, "T22") - SUMIFS(NhatKy_ViPham!K:K, NhatKy_ViPham!E:E, "12_Ly_A", NhatKy_ViPham!F:F, B18, NhatKy_ViPham!C:C, "T22")</f>
        <v>100</v>
      </c>
      <c r="AN18" s="6">
        <f>100 + SUMIFS(NhatKy_ViPham!J:J, NhatKy_ViPham!E:E, "12_Ly_A", NhatKy_ViPham!F:F, B18, NhatKy_ViPham!C:C, "T23") - SUMIFS(NhatKy_ViPham!K:K, NhatKy_ViPham!E:E, "12_Ly_A", NhatKy_ViPham!F:F, B18, NhatKy_ViPham!C:C, "T23")</f>
        <v>100</v>
      </c>
      <c r="AO18" s="6">
        <f>100 + SUMIFS(NhatKy_ViPham!J:J, NhatKy_ViPham!E:E, "12_Ly_A", NhatKy_ViPham!F:F, B18, NhatKy_ViPham!C:C, "T24") - SUMIFS(NhatKy_ViPham!K:K, NhatKy_ViPham!E:E, "12_Ly_A", NhatKy_ViPham!F:F, B18, NhatKy_ViPham!C:C, "T24")</f>
        <v>100</v>
      </c>
      <c r="AP18" s="6">
        <f>100 + SUMIFS(NhatKy_ViPham!J:J, NhatKy_ViPham!E:E, "12_Ly_A", NhatKy_ViPham!F:F, B18, NhatKy_ViPham!C:C, "T25") - SUMIFS(NhatKy_ViPham!K:K, NhatKy_ViPham!E:E, "12_Ly_A", NhatKy_ViPham!F:F, B18, NhatKy_ViPham!C:C, "T25")</f>
        <v>100</v>
      </c>
      <c r="AQ18" s="6">
        <f>100 + SUMIFS(NhatKy_ViPham!J:J, NhatKy_ViPham!E:E, "12_Ly_A", NhatKy_ViPham!F:F, B18, NhatKy_ViPham!C:C, "T26") - SUMIFS(NhatKy_ViPham!K:K, NhatKy_ViPham!E:E, "12_Ly_A", NhatKy_ViPham!F:F, B18, NhatKy_ViPham!C:C, "T26")</f>
        <v>100</v>
      </c>
      <c r="AR18" s="6">
        <f>100 + SUMIFS(NhatKy_ViPham!J:J, NhatKy_ViPham!E:E, "12_Ly_A", NhatKy_ViPham!F:F, B18, NhatKy_ViPham!C:C, "T27") - SUMIFS(NhatKy_ViPham!K:K, NhatKy_ViPham!E:E, "12_Ly_A", NhatKy_ViPham!F:F, B18, NhatKy_ViPham!C:C, "T27")</f>
        <v>100</v>
      </c>
      <c r="AS18" s="6">
        <f>100 + SUMIFS(NhatKy_ViPham!J:J, NhatKy_ViPham!E:E, "12_Ly_A", NhatKy_ViPham!F:F, B18, NhatKy_ViPham!C:C, "T28") - SUMIFS(NhatKy_ViPham!K:K, NhatKy_ViPham!E:E, "12_Ly_A", NhatKy_ViPham!F:F, B18, NhatKy_ViPham!C:C, "T28")</f>
        <v>100</v>
      </c>
      <c r="AT18" s="6">
        <f>100 + SUMIFS(NhatKy_ViPham!J:J, NhatKy_ViPham!E:E, "12_Ly_A", NhatKy_ViPham!F:F, B18, NhatKy_ViPham!C:C, "T29") - SUMIFS(NhatKy_ViPham!K:K, NhatKy_ViPham!E:E, "12_Ly_A", NhatKy_ViPham!F:F, B18, NhatKy_ViPham!C:C, "T29")</f>
        <v>100</v>
      </c>
      <c r="AU18" s="6">
        <f>100 + SUMIFS(NhatKy_ViPham!J:J, NhatKy_ViPham!E:E, "12_Ly_A", NhatKy_ViPham!F:F, B18, NhatKy_ViPham!C:C, "T30") - SUMIFS(NhatKy_ViPham!K:K, NhatKy_ViPham!E:E, "12_Ly_A", NhatKy_ViPham!F:F, B18, NhatKy_ViPham!C:C, "T30")</f>
        <v>100</v>
      </c>
      <c r="AV18" s="6">
        <f>100 + SUMIFS(NhatKy_ViPham!J:J, NhatKy_ViPham!E:E, "12_Ly_A", NhatKy_ViPham!F:F, B18, NhatKy_ViPham!C:C, "T31") - SUMIFS(NhatKy_ViPham!K:K, NhatKy_ViPham!E:E, "12_Ly_A", NhatKy_ViPham!F:F, B18, NhatKy_ViPham!C:C, "T31")</f>
        <v>100</v>
      </c>
      <c r="AW18" s="6">
        <f>100 + SUMIFS(NhatKy_ViPham!J:J, NhatKy_ViPham!E:E, "12_Ly_A", NhatKy_ViPham!F:F, B18, NhatKy_ViPham!C:C, "T32") - SUMIFS(NhatKy_ViPham!K:K, NhatKy_ViPham!E:E, "12_Ly_A", NhatKy_ViPham!F:F, B18, NhatKy_ViPham!C:C, "T32")</f>
        <v>100</v>
      </c>
      <c r="AX18" s="6">
        <f>100 + SUMIFS(NhatKy_ViPham!J:J, NhatKy_ViPham!E:E, "12_Ly_A", NhatKy_ViPham!F:F, B18, NhatKy_ViPham!C:C, "T33") - SUMIFS(NhatKy_ViPham!K:K, NhatKy_ViPham!E:E, "12_Ly_A", NhatKy_ViPham!F:F, B18, NhatKy_ViPham!C:C, "T33")</f>
        <v>100</v>
      </c>
      <c r="AY18" s="6">
        <f>100 + SUMIFS(NhatKy_ViPham!J:J, NhatKy_ViPham!E:E, "12_Ly_A", NhatKy_ViPham!F:F, B18, NhatKy_ViPham!C:C, "T34") - SUMIFS(NhatKy_ViPham!K:K, NhatKy_ViPham!E:E, "12_Ly_A", NhatKy_ViPham!F:F, B18, NhatKy_ViPham!C:C, "T34")</f>
        <v>100</v>
      </c>
      <c r="AZ18" s="6">
        <f>100 + SUMIFS(NhatKy_ViPham!J:J, NhatKy_ViPham!E:E, "12_Ly_A", NhatKy_ViPham!F:F, B18, NhatKy_ViPham!C:C, "T35") - SUMIFS(NhatKy_ViPham!K:K, NhatKy_ViPham!E:E, "12_Ly_A", NhatKy_ViPham!F:F, B18, NhatKy_ViPham!C:C, "T35")</f>
        <v>100</v>
      </c>
      <c r="BA18" s="12">
        <f t="shared" si="0"/>
        <v>100</v>
      </c>
      <c r="BB18" s="11" t="s">
        <v>430</v>
      </c>
      <c r="BC18" s="16" t="str">
        <f t="shared" si="1"/>
        <v>Tốt</v>
      </c>
      <c r="BD18" s="15" t="str">
        <f t="shared" si="2"/>
        <v>🟢 BÌNH THƯỜNG</v>
      </c>
    </row>
    <row r="19" spans="1:56" x14ac:dyDescent="0.25">
      <c r="A19" s="4">
        <v>11</v>
      </c>
      <c r="B19" s="10" t="s">
        <v>2406</v>
      </c>
      <c r="C19" s="4" t="s">
        <v>2407</v>
      </c>
      <c r="D19" s="4" t="s">
        <v>435</v>
      </c>
      <c r="E19" s="11" t="s">
        <v>430</v>
      </c>
      <c r="F19" s="7">
        <f>SUMIFS(NhatKy_ViPham!K:K, NhatKy_ViPham!E:E, "12_Ly_A", NhatKy_ViPham!F:F, B19, NhatKy_ViPham!H:H, "L01")</f>
        <v>0</v>
      </c>
      <c r="G19" s="7">
        <f>SUMIFS(NhatKy_ViPham!K:K, NhatKy_ViPham!E:E, "12_Ly_A", NhatKy_ViPham!F:F, B19, NhatKy_ViPham!H:H, "L02")</f>
        <v>0</v>
      </c>
      <c r="H19" s="7">
        <f>SUMIFS(NhatKy_ViPham!K:K, NhatKy_ViPham!E:E, "12_Ly_A", NhatKy_ViPham!F:F, B19, NhatKy_ViPham!H:H, "L03")</f>
        <v>0</v>
      </c>
      <c r="I19" s="7">
        <f>SUMIFS(NhatKy_ViPham!K:K, NhatKy_ViPham!E:E, "12_Ly_A", NhatKy_ViPham!F:F, B19, NhatKy_ViPham!H:H, "L04")</f>
        <v>0</v>
      </c>
      <c r="J19" s="7">
        <f>SUMIFS(NhatKy_ViPham!K:K, NhatKy_ViPham!E:E, "12_Ly_A", NhatKy_ViPham!F:F, B19, NhatKy_ViPham!H:H, "L05")</f>
        <v>0</v>
      </c>
      <c r="K19" s="7">
        <f>SUMIFS(NhatKy_ViPham!K:K, NhatKy_ViPham!E:E, "12_Ly_A", NhatKy_ViPham!F:F, B19, NhatKy_ViPham!H:H, "L06")</f>
        <v>0</v>
      </c>
      <c r="L19" s="7">
        <f>SUMIFS(NhatKy_ViPham!K:K, NhatKy_ViPham!E:E, "12_Ly_A", NhatKy_ViPham!F:F, B19, NhatKy_ViPham!H:H, "L07")</f>
        <v>0</v>
      </c>
      <c r="M19" s="7">
        <f>SUMIFS(NhatKy_ViPham!K:K, NhatKy_ViPham!E:E, "12_Ly_A", NhatKy_ViPham!F:F, B19, NhatKy_ViPham!H:H, "L08")</f>
        <v>0</v>
      </c>
      <c r="N19" s="7">
        <f>SUMIFS(NhatKy_ViPham!K:K, NhatKy_ViPham!E:E, "12_Ly_A", NhatKy_ViPham!F:F, B19, NhatKy_ViPham!H:H, "L09")</f>
        <v>0</v>
      </c>
      <c r="O19" s="7">
        <f>SUMIFS(NhatKy_ViPham!K:K, NhatKy_ViPham!E:E, "12_Ly_A", NhatKy_ViPham!F:F, B19, NhatKy_ViPham!H:H, "L10")</f>
        <v>0</v>
      </c>
      <c r="P19" s="12">
        <f>SUMIFS(NhatKy_ViPham!J:J, NhatKy_ViPham!E:E, "12_Ly_A", NhatKy_ViPham!F:F, B19)</f>
        <v>0</v>
      </c>
      <c r="Q19" s="13">
        <f>SUMIFS(NhatKy_ViPham!K:K, NhatKy_ViPham!E:E, "12_Ly_A", NhatKy_ViPham!F:F, B19)</f>
        <v>0</v>
      </c>
      <c r="R19" s="7">
        <f>100 + SUMIFS(NhatKy_ViPham!J:J, NhatKy_ViPham!E:E, "12_Ly_A", NhatKy_ViPham!F:F, B19, NhatKy_ViPham!C:C, "T1") - SUMIFS(NhatKy_ViPham!K:K, NhatKy_ViPham!E:E, "12_Ly_A", NhatKy_ViPham!F:F, B19, NhatKy_ViPham!C:C, "T1")</f>
        <v>100</v>
      </c>
      <c r="S19" s="7">
        <f>100 + SUMIFS(NhatKy_ViPham!J:J, NhatKy_ViPham!E:E, "12_Ly_A", NhatKy_ViPham!F:F, B19, NhatKy_ViPham!C:C, "T2") - SUMIFS(NhatKy_ViPham!K:K, NhatKy_ViPham!E:E, "12_Ly_A", NhatKy_ViPham!F:F, B19, NhatKy_ViPham!C:C, "T2")</f>
        <v>100</v>
      </c>
      <c r="T19" s="7">
        <f>100 + SUMIFS(NhatKy_ViPham!J:J, NhatKy_ViPham!E:E, "12_Ly_A", NhatKy_ViPham!F:F, B19, NhatKy_ViPham!C:C, "T3") - SUMIFS(NhatKy_ViPham!K:K, NhatKy_ViPham!E:E, "12_Ly_A", NhatKy_ViPham!F:F, B19, NhatKy_ViPham!C:C, "T3")</f>
        <v>100</v>
      </c>
      <c r="U19" s="7">
        <f>100 + SUMIFS(NhatKy_ViPham!J:J, NhatKy_ViPham!E:E, "12_Ly_A", NhatKy_ViPham!F:F, B19, NhatKy_ViPham!C:C, "T4") - SUMIFS(NhatKy_ViPham!K:K, NhatKy_ViPham!E:E, "12_Ly_A", NhatKy_ViPham!F:F, B19, NhatKy_ViPham!C:C, "T4")</f>
        <v>100</v>
      </c>
      <c r="V19" s="7">
        <f>100 + SUMIFS(NhatKy_ViPham!J:J, NhatKy_ViPham!E:E, "12_Ly_A", NhatKy_ViPham!F:F, B19, NhatKy_ViPham!C:C, "T5") - SUMIFS(NhatKy_ViPham!K:K, NhatKy_ViPham!E:E, "12_Ly_A", NhatKy_ViPham!F:F, B19, NhatKy_ViPham!C:C, "T5")</f>
        <v>100</v>
      </c>
      <c r="W19" s="7">
        <f>100 + SUMIFS(NhatKy_ViPham!J:J, NhatKy_ViPham!E:E, "12_Ly_A", NhatKy_ViPham!F:F, B19, NhatKy_ViPham!C:C, "T6") - SUMIFS(NhatKy_ViPham!K:K, NhatKy_ViPham!E:E, "12_Ly_A", NhatKy_ViPham!F:F, B19, NhatKy_ViPham!C:C, "T6")</f>
        <v>100</v>
      </c>
      <c r="X19" s="7">
        <f>100 + SUMIFS(NhatKy_ViPham!J:J, NhatKy_ViPham!E:E, "12_Ly_A", NhatKy_ViPham!F:F, B19, NhatKy_ViPham!C:C, "T7") - SUMIFS(NhatKy_ViPham!K:K, NhatKy_ViPham!E:E, "12_Ly_A", NhatKy_ViPham!F:F, B19, NhatKy_ViPham!C:C, "T7")</f>
        <v>100</v>
      </c>
      <c r="Y19" s="7">
        <f>100 + SUMIFS(NhatKy_ViPham!J:J, NhatKy_ViPham!E:E, "12_Ly_A", NhatKy_ViPham!F:F, B19, NhatKy_ViPham!C:C, "T8") - SUMIFS(NhatKy_ViPham!K:K, NhatKy_ViPham!E:E, "12_Ly_A", NhatKy_ViPham!F:F, B19, NhatKy_ViPham!C:C, "T8")</f>
        <v>100</v>
      </c>
      <c r="Z19" s="7">
        <f>100 + SUMIFS(NhatKy_ViPham!J:J, NhatKy_ViPham!E:E, "12_Ly_A", NhatKy_ViPham!F:F, B19, NhatKy_ViPham!C:C, "T9") - SUMIFS(NhatKy_ViPham!K:K, NhatKy_ViPham!E:E, "12_Ly_A", NhatKy_ViPham!F:F, B19, NhatKy_ViPham!C:C, "T9")</f>
        <v>100</v>
      </c>
      <c r="AA19" s="7">
        <f>100 + SUMIFS(NhatKy_ViPham!J:J, NhatKy_ViPham!E:E, "12_Ly_A", NhatKy_ViPham!F:F, B19, NhatKy_ViPham!C:C, "T10") - SUMIFS(NhatKy_ViPham!K:K, NhatKy_ViPham!E:E, "12_Ly_A", NhatKy_ViPham!F:F, B19, NhatKy_ViPham!C:C, "T10")</f>
        <v>100</v>
      </c>
      <c r="AB19" s="7">
        <f>100 + SUMIFS(NhatKy_ViPham!J:J, NhatKy_ViPham!E:E, "12_Ly_A", NhatKy_ViPham!F:F, B19, NhatKy_ViPham!C:C, "T11") - SUMIFS(NhatKy_ViPham!K:K, NhatKy_ViPham!E:E, "12_Ly_A", NhatKy_ViPham!F:F, B19, NhatKy_ViPham!C:C, "T11")</f>
        <v>100</v>
      </c>
      <c r="AC19" s="7">
        <f>100 + SUMIFS(NhatKy_ViPham!J:J, NhatKy_ViPham!E:E, "12_Ly_A", NhatKy_ViPham!F:F, B19, NhatKy_ViPham!C:C, "T12") - SUMIFS(NhatKy_ViPham!K:K, NhatKy_ViPham!E:E, "12_Ly_A", NhatKy_ViPham!F:F, B19, NhatKy_ViPham!C:C, "T12")</f>
        <v>100</v>
      </c>
      <c r="AD19" s="7">
        <f>100 + SUMIFS(NhatKy_ViPham!J:J, NhatKy_ViPham!E:E, "12_Ly_A", NhatKy_ViPham!F:F, B19, NhatKy_ViPham!C:C, "T13") - SUMIFS(NhatKy_ViPham!K:K, NhatKy_ViPham!E:E, "12_Ly_A", NhatKy_ViPham!F:F, B19, NhatKy_ViPham!C:C, "T13")</f>
        <v>100</v>
      </c>
      <c r="AE19" s="7">
        <f>100 + SUMIFS(NhatKy_ViPham!J:J, NhatKy_ViPham!E:E, "12_Ly_A", NhatKy_ViPham!F:F, B19, NhatKy_ViPham!C:C, "T14") - SUMIFS(NhatKy_ViPham!K:K, NhatKy_ViPham!E:E, "12_Ly_A", NhatKy_ViPham!F:F, B19, NhatKy_ViPham!C:C, "T14")</f>
        <v>100</v>
      </c>
      <c r="AF19" s="7">
        <f>100 + SUMIFS(NhatKy_ViPham!J:J, NhatKy_ViPham!E:E, "12_Ly_A", NhatKy_ViPham!F:F, B19, NhatKy_ViPham!C:C, "T15") - SUMIFS(NhatKy_ViPham!K:K, NhatKy_ViPham!E:E, "12_Ly_A", NhatKy_ViPham!F:F, B19, NhatKy_ViPham!C:C, "T15")</f>
        <v>100</v>
      </c>
      <c r="AG19" s="7">
        <f>100 + SUMIFS(NhatKy_ViPham!J:J, NhatKy_ViPham!E:E, "12_Ly_A", NhatKy_ViPham!F:F, B19, NhatKy_ViPham!C:C, "T16") - SUMIFS(NhatKy_ViPham!K:K, NhatKy_ViPham!E:E, "12_Ly_A", NhatKy_ViPham!F:F, B19, NhatKy_ViPham!C:C, "T16")</f>
        <v>100</v>
      </c>
      <c r="AH19" s="7">
        <f>100 + SUMIFS(NhatKy_ViPham!J:J, NhatKy_ViPham!E:E, "12_Ly_A", NhatKy_ViPham!F:F, B19, NhatKy_ViPham!C:C, "T17") - SUMIFS(NhatKy_ViPham!K:K, NhatKy_ViPham!E:E, "12_Ly_A", NhatKy_ViPham!F:F, B19, NhatKy_ViPham!C:C, "T17")</f>
        <v>100</v>
      </c>
      <c r="AI19" s="7">
        <f>100 + SUMIFS(NhatKy_ViPham!J:J, NhatKy_ViPham!E:E, "12_Ly_A", NhatKy_ViPham!F:F, B19, NhatKy_ViPham!C:C, "T18") - SUMIFS(NhatKy_ViPham!K:K, NhatKy_ViPham!E:E, "12_Ly_A", NhatKy_ViPham!F:F, B19, NhatKy_ViPham!C:C, "T18")</f>
        <v>100</v>
      </c>
      <c r="AJ19" s="7">
        <f>100 + SUMIFS(NhatKy_ViPham!J:J, NhatKy_ViPham!E:E, "12_Ly_A", NhatKy_ViPham!F:F, B19, NhatKy_ViPham!C:C, "T19") - SUMIFS(NhatKy_ViPham!K:K, NhatKy_ViPham!E:E, "12_Ly_A", NhatKy_ViPham!F:F, B19, NhatKy_ViPham!C:C, "T19")</f>
        <v>100</v>
      </c>
      <c r="AK19" s="7">
        <f>100 + SUMIFS(NhatKy_ViPham!J:J, NhatKy_ViPham!E:E, "12_Ly_A", NhatKy_ViPham!F:F, B19, NhatKy_ViPham!C:C, "T20") - SUMIFS(NhatKy_ViPham!K:K, NhatKy_ViPham!E:E, "12_Ly_A", NhatKy_ViPham!F:F, B19, NhatKy_ViPham!C:C, "T20")</f>
        <v>100</v>
      </c>
      <c r="AL19" s="7">
        <f>100 + SUMIFS(NhatKy_ViPham!J:J, NhatKy_ViPham!E:E, "12_Ly_A", NhatKy_ViPham!F:F, B19, NhatKy_ViPham!C:C, "T21") - SUMIFS(NhatKy_ViPham!K:K, NhatKy_ViPham!E:E, "12_Ly_A", NhatKy_ViPham!F:F, B19, NhatKy_ViPham!C:C, "T21")</f>
        <v>100</v>
      </c>
      <c r="AM19" s="7">
        <f>100 + SUMIFS(NhatKy_ViPham!J:J, NhatKy_ViPham!E:E, "12_Ly_A", NhatKy_ViPham!F:F, B19, NhatKy_ViPham!C:C, "T22") - SUMIFS(NhatKy_ViPham!K:K, NhatKy_ViPham!E:E, "12_Ly_A", NhatKy_ViPham!F:F, B19, NhatKy_ViPham!C:C, "T22")</f>
        <v>100</v>
      </c>
      <c r="AN19" s="7">
        <f>100 + SUMIFS(NhatKy_ViPham!J:J, NhatKy_ViPham!E:E, "12_Ly_A", NhatKy_ViPham!F:F, B19, NhatKy_ViPham!C:C, "T23") - SUMIFS(NhatKy_ViPham!K:K, NhatKy_ViPham!E:E, "12_Ly_A", NhatKy_ViPham!F:F, B19, NhatKy_ViPham!C:C, "T23")</f>
        <v>100</v>
      </c>
      <c r="AO19" s="7">
        <f>100 + SUMIFS(NhatKy_ViPham!J:J, NhatKy_ViPham!E:E, "12_Ly_A", NhatKy_ViPham!F:F, B19, NhatKy_ViPham!C:C, "T24") - SUMIFS(NhatKy_ViPham!K:K, NhatKy_ViPham!E:E, "12_Ly_A", NhatKy_ViPham!F:F, B19, NhatKy_ViPham!C:C, "T24")</f>
        <v>100</v>
      </c>
      <c r="AP19" s="7">
        <f>100 + SUMIFS(NhatKy_ViPham!J:J, NhatKy_ViPham!E:E, "12_Ly_A", NhatKy_ViPham!F:F, B19, NhatKy_ViPham!C:C, "T25") - SUMIFS(NhatKy_ViPham!K:K, NhatKy_ViPham!E:E, "12_Ly_A", NhatKy_ViPham!F:F, B19, NhatKy_ViPham!C:C, "T25")</f>
        <v>100</v>
      </c>
      <c r="AQ19" s="7">
        <f>100 + SUMIFS(NhatKy_ViPham!J:J, NhatKy_ViPham!E:E, "12_Ly_A", NhatKy_ViPham!F:F, B19, NhatKy_ViPham!C:C, "T26") - SUMIFS(NhatKy_ViPham!K:K, NhatKy_ViPham!E:E, "12_Ly_A", NhatKy_ViPham!F:F, B19, NhatKy_ViPham!C:C, "T26")</f>
        <v>100</v>
      </c>
      <c r="AR19" s="7">
        <f>100 + SUMIFS(NhatKy_ViPham!J:J, NhatKy_ViPham!E:E, "12_Ly_A", NhatKy_ViPham!F:F, B19, NhatKy_ViPham!C:C, "T27") - SUMIFS(NhatKy_ViPham!K:K, NhatKy_ViPham!E:E, "12_Ly_A", NhatKy_ViPham!F:F, B19, NhatKy_ViPham!C:C, "T27")</f>
        <v>100</v>
      </c>
      <c r="AS19" s="7">
        <f>100 + SUMIFS(NhatKy_ViPham!J:J, NhatKy_ViPham!E:E, "12_Ly_A", NhatKy_ViPham!F:F, B19, NhatKy_ViPham!C:C, "T28") - SUMIFS(NhatKy_ViPham!K:K, NhatKy_ViPham!E:E, "12_Ly_A", NhatKy_ViPham!F:F, B19, NhatKy_ViPham!C:C, "T28")</f>
        <v>100</v>
      </c>
      <c r="AT19" s="7">
        <f>100 + SUMIFS(NhatKy_ViPham!J:J, NhatKy_ViPham!E:E, "12_Ly_A", NhatKy_ViPham!F:F, B19, NhatKy_ViPham!C:C, "T29") - SUMIFS(NhatKy_ViPham!K:K, NhatKy_ViPham!E:E, "12_Ly_A", NhatKy_ViPham!F:F, B19, NhatKy_ViPham!C:C, "T29")</f>
        <v>100</v>
      </c>
      <c r="AU19" s="7">
        <f>100 + SUMIFS(NhatKy_ViPham!J:J, NhatKy_ViPham!E:E, "12_Ly_A", NhatKy_ViPham!F:F, B19, NhatKy_ViPham!C:C, "T30") - SUMIFS(NhatKy_ViPham!K:K, NhatKy_ViPham!E:E, "12_Ly_A", NhatKy_ViPham!F:F, B19, NhatKy_ViPham!C:C, "T30")</f>
        <v>100</v>
      </c>
      <c r="AV19" s="7">
        <f>100 + SUMIFS(NhatKy_ViPham!J:J, NhatKy_ViPham!E:E, "12_Ly_A", NhatKy_ViPham!F:F, B19, NhatKy_ViPham!C:C, "T31") - SUMIFS(NhatKy_ViPham!K:K, NhatKy_ViPham!E:E, "12_Ly_A", NhatKy_ViPham!F:F, B19, NhatKy_ViPham!C:C, "T31")</f>
        <v>100</v>
      </c>
      <c r="AW19" s="7">
        <f>100 + SUMIFS(NhatKy_ViPham!J:J, NhatKy_ViPham!E:E, "12_Ly_A", NhatKy_ViPham!F:F, B19, NhatKy_ViPham!C:C, "T32") - SUMIFS(NhatKy_ViPham!K:K, NhatKy_ViPham!E:E, "12_Ly_A", NhatKy_ViPham!F:F, B19, NhatKy_ViPham!C:C, "T32")</f>
        <v>100</v>
      </c>
      <c r="AX19" s="7">
        <f>100 + SUMIFS(NhatKy_ViPham!J:J, NhatKy_ViPham!E:E, "12_Ly_A", NhatKy_ViPham!F:F, B19, NhatKy_ViPham!C:C, "T33") - SUMIFS(NhatKy_ViPham!K:K, NhatKy_ViPham!E:E, "12_Ly_A", NhatKy_ViPham!F:F, B19, NhatKy_ViPham!C:C, "T33")</f>
        <v>100</v>
      </c>
      <c r="AY19" s="7">
        <f>100 + SUMIFS(NhatKy_ViPham!J:J, NhatKy_ViPham!E:E, "12_Ly_A", NhatKy_ViPham!F:F, B19, NhatKy_ViPham!C:C, "T34") - SUMIFS(NhatKy_ViPham!K:K, NhatKy_ViPham!E:E, "12_Ly_A", NhatKy_ViPham!F:F, B19, NhatKy_ViPham!C:C, "T34")</f>
        <v>100</v>
      </c>
      <c r="AZ19" s="7">
        <f>100 + SUMIFS(NhatKy_ViPham!J:J, NhatKy_ViPham!E:E, "12_Ly_A", NhatKy_ViPham!F:F, B19, NhatKy_ViPham!C:C, "T35") - SUMIFS(NhatKy_ViPham!K:K, NhatKy_ViPham!E:E, "12_Ly_A", NhatKy_ViPham!F:F, B19, NhatKy_ViPham!C:C, "T35")</f>
        <v>100</v>
      </c>
      <c r="BA19" s="12">
        <f t="shared" si="0"/>
        <v>100</v>
      </c>
      <c r="BB19" s="11" t="s">
        <v>430</v>
      </c>
      <c r="BC19" s="14" t="str">
        <f t="shared" si="1"/>
        <v>Tốt</v>
      </c>
      <c r="BD19" s="10" t="str">
        <f t="shared" si="2"/>
        <v>🟢 BÌNH THƯỜNG</v>
      </c>
    </row>
    <row r="20" spans="1:56" x14ac:dyDescent="0.25">
      <c r="A20" s="5">
        <v>12</v>
      </c>
      <c r="B20" s="15" t="s">
        <v>2120</v>
      </c>
      <c r="C20" s="5" t="s">
        <v>2207</v>
      </c>
      <c r="D20" s="5" t="s">
        <v>435</v>
      </c>
      <c r="E20" s="11" t="s">
        <v>430</v>
      </c>
      <c r="F20" s="6">
        <f>SUMIFS(NhatKy_ViPham!K:K, NhatKy_ViPham!E:E, "12_Ly_A", NhatKy_ViPham!F:F, B20, NhatKy_ViPham!H:H, "L01")</f>
        <v>0</v>
      </c>
      <c r="G20" s="6">
        <f>SUMIFS(NhatKy_ViPham!K:K, NhatKy_ViPham!E:E, "12_Ly_A", NhatKy_ViPham!F:F, B20, NhatKy_ViPham!H:H, "L02")</f>
        <v>0</v>
      </c>
      <c r="H20" s="6">
        <f>SUMIFS(NhatKy_ViPham!K:K, NhatKy_ViPham!E:E, "12_Ly_A", NhatKy_ViPham!F:F, B20, NhatKy_ViPham!H:H, "L03")</f>
        <v>0</v>
      </c>
      <c r="I20" s="6">
        <f>SUMIFS(NhatKy_ViPham!K:K, NhatKy_ViPham!E:E, "12_Ly_A", NhatKy_ViPham!F:F, B20, NhatKy_ViPham!H:H, "L04")</f>
        <v>0</v>
      </c>
      <c r="J20" s="6">
        <f>SUMIFS(NhatKy_ViPham!K:K, NhatKy_ViPham!E:E, "12_Ly_A", NhatKy_ViPham!F:F, B20, NhatKy_ViPham!H:H, "L05")</f>
        <v>0</v>
      </c>
      <c r="K20" s="6">
        <f>SUMIFS(NhatKy_ViPham!K:K, NhatKy_ViPham!E:E, "12_Ly_A", NhatKy_ViPham!F:F, B20, NhatKy_ViPham!H:H, "L06")</f>
        <v>0</v>
      </c>
      <c r="L20" s="6">
        <f>SUMIFS(NhatKy_ViPham!K:K, NhatKy_ViPham!E:E, "12_Ly_A", NhatKy_ViPham!F:F, B20, NhatKy_ViPham!H:H, "L07")</f>
        <v>0</v>
      </c>
      <c r="M20" s="6">
        <f>SUMIFS(NhatKy_ViPham!K:K, NhatKy_ViPham!E:E, "12_Ly_A", NhatKy_ViPham!F:F, B20, NhatKy_ViPham!H:H, "L08")</f>
        <v>0</v>
      </c>
      <c r="N20" s="6">
        <f>SUMIFS(NhatKy_ViPham!K:K, NhatKy_ViPham!E:E, "12_Ly_A", NhatKy_ViPham!F:F, B20, NhatKy_ViPham!H:H, "L09")</f>
        <v>0</v>
      </c>
      <c r="O20" s="6">
        <f>SUMIFS(NhatKy_ViPham!K:K, NhatKy_ViPham!E:E, "12_Ly_A", NhatKy_ViPham!F:F, B20, NhatKy_ViPham!H:H, "L10")</f>
        <v>0</v>
      </c>
      <c r="P20" s="12">
        <f>SUMIFS(NhatKy_ViPham!J:J, NhatKy_ViPham!E:E, "12_Ly_A", NhatKy_ViPham!F:F, B20)</f>
        <v>0</v>
      </c>
      <c r="Q20" s="13">
        <f>SUMIFS(NhatKy_ViPham!K:K, NhatKy_ViPham!E:E, "12_Ly_A", NhatKy_ViPham!F:F, B20)</f>
        <v>0</v>
      </c>
      <c r="R20" s="6">
        <f>100 + SUMIFS(NhatKy_ViPham!J:J, NhatKy_ViPham!E:E, "12_Ly_A", NhatKy_ViPham!F:F, B20, NhatKy_ViPham!C:C, "T1") - SUMIFS(NhatKy_ViPham!K:K, NhatKy_ViPham!E:E, "12_Ly_A", NhatKy_ViPham!F:F, B20, NhatKy_ViPham!C:C, "T1")</f>
        <v>100</v>
      </c>
      <c r="S20" s="6">
        <f>100 + SUMIFS(NhatKy_ViPham!J:J, NhatKy_ViPham!E:E, "12_Ly_A", NhatKy_ViPham!F:F, B20, NhatKy_ViPham!C:C, "T2") - SUMIFS(NhatKy_ViPham!K:K, NhatKy_ViPham!E:E, "12_Ly_A", NhatKy_ViPham!F:F, B20, NhatKy_ViPham!C:C, "T2")</f>
        <v>100</v>
      </c>
      <c r="T20" s="6">
        <f>100 + SUMIFS(NhatKy_ViPham!J:J, NhatKy_ViPham!E:E, "12_Ly_A", NhatKy_ViPham!F:F, B20, NhatKy_ViPham!C:C, "T3") - SUMIFS(NhatKy_ViPham!K:K, NhatKy_ViPham!E:E, "12_Ly_A", NhatKy_ViPham!F:F, B20, NhatKy_ViPham!C:C, "T3")</f>
        <v>100</v>
      </c>
      <c r="U20" s="6">
        <f>100 + SUMIFS(NhatKy_ViPham!J:J, NhatKy_ViPham!E:E, "12_Ly_A", NhatKy_ViPham!F:F, B20, NhatKy_ViPham!C:C, "T4") - SUMIFS(NhatKy_ViPham!K:K, NhatKy_ViPham!E:E, "12_Ly_A", NhatKy_ViPham!F:F, B20, NhatKy_ViPham!C:C, "T4")</f>
        <v>100</v>
      </c>
      <c r="V20" s="6">
        <f>100 + SUMIFS(NhatKy_ViPham!J:J, NhatKy_ViPham!E:E, "12_Ly_A", NhatKy_ViPham!F:F, B20, NhatKy_ViPham!C:C, "T5") - SUMIFS(NhatKy_ViPham!K:K, NhatKy_ViPham!E:E, "12_Ly_A", NhatKy_ViPham!F:F, B20, NhatKy_ViPham!C:C, "T5")</f>
        <v>100</v>
      </c>
      <c r="W20" s="6">
        <f>100 + SUMIFS(NhatKy_ViPham!J:J, NhatKy_ViPham!E:E, "12_Ly_A", NhatKy_ViPham!F:F, B20, NhatKy_ViPham!C:C, "T6") - SUMIFS(NhatKy_ViPham!K:K, NhatKy_ViPham!E:E, "12_Ly_A", NhatKy_ViPham!F:F, B20, NhatKy_ViPham!C:C, "T6")</f>
        <v>100</v>
      </c>
      <c r="X20" s="6">
        <f>100 + SUMIFS(NhatKy_ViPham!J:J, NhatKy_ViPham!E:E, "12_Ly_A", NhatKy_ViPham!F:F, B20, NhatKy_ViPham!C:C, "T7") - SUMIFS(NhatKy_ViPham!K:K, NhatKy_ViPham!E:E, "12_Ly_A", NhatKy_ViPham!F:F, B20, NhatKy_ViPham!C:C, "T7")</f>
        <v>100</v>
      </c>
      <c r="Y20" s="6">
        <f>100 + SUMIFS(NhatKy_ViPham!J:J, NhatKy_ViPham!E:E, "12_Ly_A", NhatKy_ViPham!F:F, B20, NhatKy_ViPham!C:C, "T8") - SUMIFS(NhatKy_ViPham!K:K, NhatKy_ViPham!E:E, "12_Ly_A", NhatKy_ViPham!F:F, B20, NhatKy_ViPham!C:C, "T8")</f>
        <v>100</v>
      </c>
      <c r="Z20" s="6">
        <f>100 + SUMIFS(NhatKy_ViPham!J:J, NhatKy_ViPham!E:E, "12_Ly_A", NhatKy_ViPham!F:F, B20, NhatKy_ViPham!C:C, "T9") - SUMIFS(NhatKy_ViPham!K:K, NhatKy_ViPham!E:E, "12_Ly_A", NhatKy_ViPham!F:F, B20, NhatKy_ViPham!C:C, "T9")</f>
        <v>100</v>
      </c>
      <c r="AA20" s="6">
        <f>100 + SUMIFS(NhatKy_ViPham!J:J, NhatKy_ViPham!E:E, "12_Ly_A", NhatKy_ViPham!F:F, B20, NhatKy_ViPham!C:C, "T10") - SUMIFS(NhatKy_ViPham!K:K, NhatKy_ViPham!E:E, "12_Ly_A", NhatKy_ViPham!F:F, B20, NhatKy_ViPham!C:C, "T10")</f>
        <v>100</v>
      </c>
      <c r="AB20" s="6">
        <f>100 + SUMIFS(NhatKy_ViPham!J:J, NhatKy_ViPham!E:E, "12_Ly_A", NhatKy_ViPham!F:F, B20, NhatKy_ViPham!C:C, "T11") - SUMIFS(NhatKy_ViPham!K:K, NhatKy_ViPham!E:E, "12_Ly_A", NhatKy_ViPham!F:F, B20, NhatKy_ViPham!C:C, "T11")</f>
        <v>100</v>
      </c>
      <c r="AC20" s="6">
        <f>100 + SUMIFS(NhatKy_ViPham!J:J, NhatKy_ViPham!E:E, "12_Ly_A", NhatKy_ViPham!F:F, B20, NhatKy_ViPham!C:C, "T12") - SUMIFS(NhatKy_ViPham!K:K, NhatKy_ViPham!E:E, "12_Ly_A", NhatKy_ViPham!F:F, B20, NhatKy_ViPham!C:C, "T12")</f>
        <v>100</v>
      </c>
      <c r="AD20" s="6">
        <f>100 + SUMIFS(NhatKy_ViPham!J:J, NhatKy_ViPham!E:E, "12_Ly_A", NhatKy_ViPham!F:F, B20, NhatKy_ViPham!C:C, "T13") - SUMIFS(NhatKy_ViPham!K:K, NhatKy_ViPham!E:E, "12_Ly_A", NhatKy_ViPham!F:F, B20, NhatKy_ViPham!C:C, "T13")</f>
        <v>100</v>
      </c>
      <c r="AE20" s="6">
        <f>100 + SUMIFS(NhatKy_ViPham!J:J, NhatKy_ViPham!E:E, "12_Ly_A", NhatKy_ViPham!F:F, B20, NhatKy_ViPham!C:C, "T14") - SUMIFS(NhatKy_ViPham!K:K, NhatKy_ViPham!E:E, "12_Ly_A", NhatKy_ViPham!F:F, B20, NhatKy_ViPham!C:C, "T14")</f>
        <v>100</v>
      </c>
      <c r="AF20" s="6">
        <f>100 + SUMIFS(NhatKy_ViPham!J:J, NhatKy_ViPham!E:E, "12_Ly_A", NhatKy_ViPham!F:F, B20, NhatKy_ViPham!C:C, "T15") - SUMIFS(NhatKy_ViPham!K:K, NhatKy_ViPham!E:E, "12_Ly_A", NhatKy_ViPham!F:F, B20, NhatKy_ViPham!C:C, "T15")</f>
        <v>100</v>
      </c>
      <c r="AG20" s="6">
        <f>100 + SUMIFS(NhatKy_ViPham!J:J, NhatKy_ViPham!E:E, "12_Ly_A", NhatKy_ViPham!F:F, B20, NhatKy_ViPham!C:C, "T16") - SUMIFS(NhatKy_ViPham!K:K, NhatKy_ViPham!E:E, "12_Ly_A", NhatKy_ViPham!F:F, B20, NhatKy_ViPham!C:C, "T16")</f>
        <v>100</v>
      </c>
      <c r="AH20" s="6">
        <f>100 + SUMIFS(NhatKy_ViPham!J:J, NhatKy_ViPham!E:E, "12_Ly_A", NhatKy_ViPham!F:F, B20, NhatKy_ViPham!C:C, "T17") - SUMIFS(NhatKy_ViPham!K:K, NhatKy_ViPham!E:E, "12_Ly_A", NhatKy_ViPham!F:F, B20, NhatKy_ViPham!C:C, "T17")</f>
        <v>100</v>
      </c>
      <c r="AI20" s="6">
        <f>100 + SUMIFS(NhatKy_ViPham!J:J, NhatKy_ViPham!E:E, "12_Ly_A", NhatKy_ViPham!F:F, B20, NhatKy_ViPham!C:C, "T18") - SUMIFS(NhatKy_ViPham!K:K, NhatKy_ViPham!E:E, "12_Ly_A", NhatKy_ViPham!F:F, B20, NhatKy_ViPham!C:C, "T18")</f>
        <v>100</v>
      </c>
      <c r="AJ20" s="6">
        <f>100 + SUMIFS(NhatKy_ViPham!J:J, NhatKy_ViPham!E:E, "12_Ly_A", NhatKy_ViPham!F:F, B20, NhatKy_ViPham!C:C, "T19") - SUMIFS(NhatKy_ViPham!K:K, NhatKy_ViPham!E:E, "12_Ly_A", NhatKy_ViPham!F:F, B20, NhatKy_ViPham!C:C, "T19")</f>
        <v>100</v>
      </c>
      <c r="AK20" s="6">
        <f>100 + SUMIFS(NhatKy_ViPham!J:J, NhatKy_ViPham!E:E, "12_Ly_A", NhatKy_ViPham!F:F, B20, NhatKy_ViPham!C:C, "T20") - SUMIFS(NhatKy_ViPham!K:K, NhatKy_ViPham!E:E, "12_Ly_A", NhatKy_ViPham!F:F, B20, NhatKy_ViPham!C:C, "T20")</f>
        <v>100</v>
      </c>
      <c r="AL20" s="6">
        <f>100 + SUMIFS(NhatKy_ViPham!J:J, NhatKy_ViPham!E:E, "12_Ly_A", NhatKy_ViPham!F:F, B20, NhatKy_ViPham!C:C, "T21") - SUMIFS(NhatKy_ViPham!K:K, NhatKy_ViPham!E:E, "12_Ly_A", NhatKy_ViPham!F:F, B20, NhatKy_ViPham!C:C, "T21")</f>
        <v>100</v>
      </c>
      <c r="AM20" s="6">
        <f>100 + SUMIFS(NhatKy_ViPham!J:J, NhatKy_ViPham!E:E, "12_Ly_A", NhatKy_ViPham!F:F, B20, NhatKy_ViPham!C:C, "T22") - SUMIFS(NhatKy_ViPham!K:K, NhatKy_ViPham!E:E, "12_Ly_A", NhatKy_ViPham!F:F, B20, NhatKy_ViPham!C:C, "T22")</f>
        <v>100</v>
      </c>
      <c r="AN20" s="6">
        <f>100 + SUMIFS(NhatKy_ViPham!J:J, NhatKy_ViPham!E:E, "12_Ly_A", NhatKy_ViPham!F:F, B20, NhatKy_ViPham!C:C, "T23") - SUMIFS(NhatKy_ViPham!K:K, NhatKy_ViPham!E:E, "12_Ly_A", NhatKy_ViPham!F:F, B20, NhatKy_ViPham!C:C, "T23")</f>
        <v>100</v>
      </c>
      <c r="AO20" s="6">
        <f>100 + SUMIFS(NhatKy_ViPham!J:J, NhatKy_ViPham!E:E, "12_Ly_A", NhatKy_ViPham!F:F, B20, NhatKy_ViPham!C:C, "T24") - SUMIFS(NhatKy_ViPham!K:K, NhatKy_ViPham!E:E, "12_Ly_A", NhatKy_ViPham!F:F, B20, NhatKy_ViPham!C:C, "T24")</f>
        <v>100</v>
      </c>
      <c r="AP20" s="6">
        <f>100 + SUMIFS(NhatKy_ViPham!J:J, NhatKy_ViPham!E:E, "12_Ly_A", NhatKy_ViPham!F:F, B20, NhatKy_ViPham!C:C, "T25") - SUMIFS(NhatKy_ViPham!K:K, NhatKy_ViPham!E:E, "12_Ly_A", NhatKy_ViPham!F:F, B20, NhatKy_ViPham!C:C, "T25")</f>
        <v>100</v>
      </c>
      <c r="AQ20" s="6">
        <f>100 + SUMIFS(NhatKy_ViPham!J:J, NhatKy_ViPham!E:E, "12_Ly_A", NhatKy_ViPham!F:F, B20, NhatKy_ViPham!C:C, "T26") - SUMIFS(NhatKy_ViPham!K:K, NhatKy_ViPham!E:E, "12_Ly_A", NhatKy_ViPham!F:F, B20, NhatKy_ViPham!C:C, "T26")</f>
        <v>100</v>
      </c>
      <c r="AR20" s="6">
        <f>100 + SUMIFS(NhatKy_ViPham!J:J, NhatKy_ViPham!E:E, "12_Ly_A", NhatKy_ViPham!F:F, B20, NhatKy_ViPham!C:C, "T27") - SUMIFS(NhatKy_ViPham!K:K, NhatKy_ViPham!E:E, "12_Ly_A", NhatKy_ViPham!F:F, B20, NhatKy_ViPham!C:C, "T27")</f>
        <v>100</v>
      </c>
      <c r="AS20" s="6">
        <f>100 + SUMIFS(NhatKy_ViPham!J:J, NhatKy_ViPham!E:E, "12_Ly_A", NhatKy_ViPham!F:F, B20, NhatKy_ViPham!C:C, "T28") - SUMIFS(NhatKy_ViPham!K:K, NhatKy_ViPham!E:E, "12_Ly_A", NhatKy_ViPham!F:F, B20, NhatKy_ViPham!C:C, "T28")</f>
        <v>100</v>
      </c>
      <c r="AT20" s="6">
        <f>100 + SUMIFS(NhatKy_ViPham!J:J, NhatKy_ViPham!E:E, "12_Ly_A", NhatKy_ViPham!F:F, B20, NhatKy_ViPham!C:C, "T29") - SUMIFS(NhatKy_ViPham!K:K, NhatKy_ViPham!E:E, "12_Ly_A", NhatKy_ViPham!F:F, B20, NhatKy_ViPham!C:C, "T29")</f>
        <v>100</v>
      </c>
      <c r="AU20" s="6">
        <f>100 + SUMIFS(NhatKy_ViPham!J:J, NhatKy_ViPham!E:E, "12_Ly_A", NhatKy_ViPham!F:F, B20, NhatKy_ViPham!C:C, "T30") - SUMIFS(NhatKy_ViPham!K:K, NhatKy_ViPham!E:E, "12_Ly_A", NhatKy_ViPham!F:F, B20, NhatKy_ViPham!C:C, "T30")</f>
        <v>100</v>
      </c>
      <c r="AV20" s="6">
        <f>100 + SUMIFS(NhatKy_ViPham!J:J, NhatKy_ViPham!E:E, "12_Ly_A", NhatKy_ViPham!F:F, B20, NhatKy_ViPham!C:C, "T31") - SUMIFS(NhatKy_ViPham!K:K, NhatKy_ViPham!E:E, "12_Ly_A", NhatKy_ViPham!F:F, B20, NhatKy_ViPham!C:C, "T31")</f>
        <v>100</v>
      </c>
      <c r="AW20" s="6">
        <f>100 + SUMIFS(NhatKy_ViPham!J:J, NhatKy_ViPham!E:E, "12_Ly_A", NhatKy_ViPham!F:F, B20, NhatKy_ViPham!C:C, "T32") - SUMIFS(NhatKy_ViPham!K:K, NhatKy_ViPham!E:E, "12_Ly_A", NhatKy_ViPham!F:F, B20, NhatKy_ViPham!C:C, "T32")</f>
        <v>100</v>
      </c>
      <c r="AX20" s="6">
        <f>100 + SUMIFS(NhatKy_ViPham!J:J, NhatKy_ViPham!E:E, "12_Ly_A", NhatKy_ViPham!F:F, B20, NhatKy_ViPham!C:C, "T33") - SUMIFS(NhatKy_ViPham!K:K, NhatKy_ViPham!E:E, "12_Ly_A", NhatKy_ViPham!F:F, B20, NhatKy_ViPham!C:C, "T33")</f>
        <v>100</v>
      </c>
      <c r="AY20" s="6">
        <f>100 + SUMIFS(NhatKy_ViPham!J:J, NhatKy_ViPham!E:E, "12_Ly_A", NhatKy_ViPham!F:F, B20, NhatKy_ViPham!C:C, "T34") - SUMIFS(NhatKy_ViPham!K:K, NhatKy_ViPham!E:E, "12_Ly_A", NhatKy_ViPham!F:F, B20, NhatKy_ViPham!C:C, "T34")</f>
        <v>100</v>
      </c>
      <c r="AZ20" s="6">
        <f>100 + SUMIFS(NhatKy_ViPham!J:J, NhatKy_ViPham!E:E, "12_Ly_A", NhatKy_ViPham!F:F, B20, NhatKy_ViPham!C:C, "T35") - SUMIFS(NhatKy_ViPham!K:K, NhatKy_ViPham!E:E, "12_Ly_A", NhatKy_ViPham!F:F, B20, NhatKy_ViPham!C:C, "T35")</f>
        <v>100</v>
      </c>
      <c r="BA20" s="12">
        <f t="shared" si="0"/>
        <v>100</v>
      </c>
      <c r="BB20" s="11" t="s">
        <v>430</v>
      </c>
      <c r="BC20" s="16" t="str">
        <f t="shared" si="1"/>
        <v>Tốt</v>
      </c>
      <c r="BD20" s="15" t="str">
        <f t="shared" si="2"/>
        <v>🟢 BÌNH THƯỜNG</v>
      </c>
    </row>
    <row r="21" spans="1:56" x14ac:dyDescent="0.25">
      <c r="A21" s="4">
        <v>13</v>
      </c>
      <c r="B21" s="10" t="s">
        <v>2408</v>
      </c>
      <c r="C21" s="4" t="s">
        <v>2409</v>
      </c>
      <c r="D21" s="4" t="s">
        <v>435</v>
      </c>
      <c r="E21" s="11" t="s">
        <v>430</v>
      </c>
      <c r="F21" s="7">
        <f>SUMIFS(NhatKy_ViPham!K:K, NhatKy_ViPham!E:E, "12_Ly_A", NhatKy_ViPham!F:F, B21, NhatKy_ViPham!H:H, "L01")</f>
        <v>0</v>
      </c>
      <c r="G21" s="7">
        <f>SUMIFS(NhatKy_ViPham!K:K, NhatKy_ViPham!E:E, "12_Ly_A", NhatKy_ViPham!F:F, B21, NhatKy_ViPham!H:H, "L02")</f>
        <v>0</v>
      </c>
      <c r="H21" s="7">
        <f>SUMIFS(NhatKy_ViPham!K:K, NhatKy_ViPham!E:E, "12_Ly_A", NhatKy_ViPham!F:F, B21, NhatKy_ViPham!H:H, "L03")</f>
        <v>0</v>
      </c>
      <c r="I21" s="7">
        <f>SUMIFS(NhatKy_ViPham!K:K, NhatKy_ViPham!E:E, "12_Ly_A", NhatKy_ViPham!F:F, B21, NhatKy_ViPham!H:H, "L04")</f>
        <v>0</v>
      </c>
      <c r="J21" s="7">
        <f>SUMIFS(NhatKy_ViPham!K:K, NhatKy_ViPham!E:E, "12_Ly_A", NhatKy_ViPham!F:F, B21, NhatKy_ViPham!H:H, "L05")</f>
        <v>0</v>
      </c>
      <c r="K21" s="7">
        <f>SUMIFS(NhatKy_ViPham!K:K, NhatKy_ViPham!E:E, "12_Ly_A", NhatKy_ViPham!F:F, B21, NhatKy_ViPham!H:H, "L06")</f>
        <v>0</v>
      </c>
      <c r="L21" s="7">
        <f>SUMIFS(NhatKy_ViPham!K:K, NhatKy_ViPham!E:E, "12_Ly_A", NhatKy_ViPham!F:F, B21, NhatKy_ViPham!H:H, "L07")</f>
        <v>0</v>
      </c>
      <c r="M21" s="7">
        <f>SUMIFS(NhatKy_ViPham!K:K, NhatKy_ViPham!E:E, "12_Ly_A", NhatKy_ViPham!F:F, B21, NhatKy_ViPham!H:H, "L08")</f>
        <v>0</v>
      </c>
      <c r="N21" s="7">
        <f>SUMIFS(NhatKy_ViPham!K:K, NhatKy_ViPham!E:E, "12_Ly_A", NhatKy_ViPham!F:F, B21, NhatKy_ViPham!H:H, "L09")</f>
        <v>0</v>
      </c>
      <c r="O21" s="7">
        <f>SUMIFS(NhatKy_ViPham!K:K, NhatKy_ViPham!E:E, "12_Ly_A", NhatKy_ViPham!F:F, B21, NhatKy_ViPham!H:H, "L10")</f>
        <v>0</v>
      </c>
      <c r="P21" s="12">
        <f>SUMIFS(NhatKy_ViPham!J:J, NhatKy_ViPham!E:E, "12_Ly_A", NhatKy_ViPham!F:F, B21)</f>
        <v>0</v>
      </c>
      <c r="Q21" s="13">
        <f>SUMIFS(NhatKy_ViPham!K:K, NhatKy_ViPham!E:E, "12_Ly_A", NhatKy_ViPham!F:F, B21)</f>
        <v>0</v>
      </c>
      <c r="R21" s="7">
        <f>100 + SUMIFS(NhatKy_ViPham!J:J, NhatKy_ViPham!E:E, "12_Ly_A", NhatKy_ViPham!F:F, B21, NhatKy_ViPham!C:C, "T1") - SUMIFS(NhatKy_ViPham!K:K, NhatKy_ViPham!E:E, "12_Ly_A", NhatKy_ViPham!F:F, B21, NhatKy_ViPham!C:C, "T1")</f>
        <v>100</v>
      </c>
      <c r="S21" s="7">
        <f>100 + SUMIFS(NhatKy_ViPham!J:J, NhatKy_ViPham!E:E, "12_Ly_A", NhatKy_ViPham!F:F, B21, NhatKy_ViPham!C:C, "T2") - SUMIFS(NhatKy_ViPham!K:K, NhatKy_ViPham!E:E, "12_Ly_A", NhatKy_ViPham!F:F, B21, NhatKy_ViPham!C:C, "T2")</f>
        <v>100</v>
      </c>
      <c r="T21" s="7">
        <f>100 + SUMIFS(NhatKy_ViPham!J:J, NhatKy_ViPham!E:E, "12_Ly_A", NhatKy_ViPham!F:F, B21, NhatKy_ViPham!C:C, "T3") - SUMIFS(NhatKy_ViPham!K:K, NhatKy_ViPham!E:E, "12_Ly_A", NhatKy_ViPham!F:F, B21, NhatKy_ViPham!C:C, "T3")</f>
        <v>100</v>
      </c>
      <c r="U21" s="7">
        <f>100 + SUMIFS(NhatKy_ViPham!J:J, NhatKy_ViPham!E:E, "12_Ly_A", NhatKy_ViPham!F:F, B21, NhatKy_ViPham!C:C, "T4") - SUMIFS(NhatKy_ViPham!K:K, NhatKy_ViPham!E:E, "12_Ly_A", NhatKy_ViPham!F:F, B21, NhatKy_ViPham!C:C, "T4")</f>
        <v>100</v>
      </c>
      <c r="V21" s="7">
        <f>100 + SUMIFS(NhatKy_ViPham!J:J, NhatKy_ViPham!E:E, "12_Ly_A", NhatKy_ViPham!F:F, B21, NhatKy_ViPham!C:C, "T5") - SUMIFS(NhatKy_ViPham!K:K, NhatKy_ViPham!E:E, "12_Ly_A", NhatKy_ViPham!F:F, B21, NhatKy_ViPham!C:C, "T5")</f>
        <v>100</v>
      </c>
      <c r="W21" s="7">
        <f>100 + SUMIFS(NhatKy_ViPham!J:J, NhatKy_ViPham!E:E, "12_Ly_A", NhatKy_ViPham!F:F, B21, NhatKy_ViPham!C:C, "T6") - SUMIFS(NhatKy_ViPham!K:K, NhatKy_ViPham!E:E, "12_Ly_A", NhatKy_ViPham!F:F, B21, NhatKy_ViPham!C:C, "T6")</f>
        <v>100</v>
      </c>
      <c r="X21" s="7">
        <f>100 + SUMIFS(NhatKy_ViPham!J:J, NhatKy_ViPham!E:E, "12_Ly_A", NhatKy_ViPham!F:F, B21, NhatKy_ViPham!C:C, "T7") - SUMIFS(NhatKy_ViPham!K:K, NhatKy_ViPham!E:E, "12_Ly_A", NhatKy_ViPham!F:F, B21, NhatKy_ViPham!C:C, "T7")</f>
        <v>100</v>
      </c>
      <c r="Y21" s="7">
        <f>100 + SUMIFS(NhatKy_ViPham!J:J, NhatKy_ViPham!E:E, "12_Ly_A", NhatKy_ViPham!F:F, B21, NhatKy_ViPham!C:C, "T8") - SUMIFS(NhatKy_ViPham!K:K, NhatKy_ViPham!E:E, "12_Ly_A", NhatKy_ViPham!F:F, B21, NhatKy_ViPham!C:C, "T8")</f>
        <v>100</v>
      </c>
      <c r="Z21" s="7">
        <f>100 + SUMIFS(NhatKy_ViPham!J:J, NhatKy_ViPham!E:E, "12_Ly_A", NhatKy_ViPham!F:F, B21, NhatKy_ViPham!C:C, "T9") - SUMIFS(NhatKy_ViPham!K:K, NhatKy_ViPham!E:E, "12_Ly_A", NhatKy_ViPham!F:F, B21, NhatKy_ViPham!C:C, "T9")</f>
        <v>100</v>
      </c>
      <c r="AA21" s="7">
        <f>100 + SUMIFS(NhatKy_ViPham!J:J, NhatKy_ViPham!E:E, "12_Ly_A", NhatKy_ViPham!F:F, B21, NhatKy_ViPham!C:C, "T10") - SUMIFS(NhatKy_ViPham!K:K, NhatKy_ViPham!E:E, "12_Ly_A", NhatKy_ViPham!F:F, B21, NhatKy_ViPham!C:C, "T10")</f>
        <v>100</v>
      </c>
      <c r="AB21" s="7">
        <f>100 + SUMIFS(NhatKy_ViPham!J:J, NhatKy_ViPham!E:E, "12_Ly_A", NhatKy_ViPham!F:F, B21, NhatKy_ViPham!C:C, "T11") - SUMIFS(NhatKy_ViPham!K:K, NhatKy_ViPham!E:E, "12_Ly_A", NhatKy_ViPham!F:F, B21, NhatKy_ViPham!C:C, "T11")</f>
        <v>100</v>
      </c>
      <c r="AC21" s="7">
        <f>100 + SUMIFS(NhatKy_ViPham!J:J, NhatKy_ViPham!E:E, "12_Ly_A", NhatKy_ViPham!F:F, B21, NhatKy_ViPham!C:C, "T12") - SUMIFS(NhatKy_ViPham!K:K, NhatKy_ViPham!E:E, "12_Ly_A", NhatKy_ViPham!F:F, B21, NhatKy_ViPham!C:C, "T12")</f>
        <v>100</v>
      </c>
      <c r="AD21" s="7">
        <f>100 + SUMIFS(NhatKy_ViPham!J:J, NhatKy_ViPham!E:E, "12_Ly_A", NhatKy_ViPham!F:F, B21, NhatKy_ViPham!C:C, "T13") - SUMIFS(NhatKy_ViPham!K:K, NhatKy_ViPham!E:E, "12_Ly_A", NhatKy_ViPham!F:F, B21, NhatKy_ViPham!C:C, "T13")</f>
        <v>100</v>
      </c>
      <c r="AE21" s="7">
        <f>100 + SUMIFS(NhatKy_ViPham!J:J, NhatKy_ViPham!E:E, "12_Ly_A", NhatKy_ViPham!F:F, B21, NhatKy_ViPham!C:C, "T14") - SUMIFS(NhatKy_ViPham!K:K, NhatKy_ViPham!E:E, "12_Ly_A", NhatKy_ViPham!F:F, B21, NhatKy_ViPham!C:C, "T14")</f>
        <v>100</v>
      </c>
      <c r="AF21" s="7">
        <f>100 + SUMIFS(NhatKy_ViPham!J:J, NhatKy_ViPham!E:E, "12_Ly_A", NhatKy_ViPham!F:F, B21, NhatKy_ViPham!C:C, "T15") - SUMIFS(NhatKy_ViPham!K:K, NhatKy_ViPham!E:E, "12_Ly_A", NhatKy_ViPham!F:F, B21, NhatKy_ViPham!C:C, "T15")</f>
        <v>100</v>
      </c>
      <c r="AG21" s="7">
        <f>100 + SUMIFS(NhatKy_ViPham!J:J, NhatKy_ViPham!E:E, "12_Ly_A", NhatKy_ViPham!F:F, B21, NhatKy_ViPham!C:C, "T16") - SUMIFS(NhatKy_ViPham!K:K, NhatKy_ViPham!E:E, "12_Ly_A", NhatKy_ViPham!F:F, B21, NhatKy_ViPham!C:C, "T16")</f>
        <v>100</v>
      </c>
      <c r="AH21" s="7">
        <f>100 + SUMIFS(NhatKy_ViPham!J:J, NhatKy_ViPham!E:E, "12_Ly_A", NhatKy_ViPham!F:F, B21, NhatKy_ViPham!C:C, "T17") - SUMIFS(NhatKy_ViPham!K:K, NhatKy_ViPham!E:E, "12_Ly_A", NhatKy_ViPham!F:F, B21, NhatKy_ViPham!C:C, "T17")</f>
        <v>100</v>
      </c>
      <c r="AI21" s="7">
        <f>100 + SUMIFS(NhatKy_ViPham!J:J, NhatKy_ViPham!E:E, "12_Ly_A", NhatKy_ViPham!F:F, B21, NhatKy_ViPham!C:C, "T18") - SUMIFS(NhatKy_ViPham!K:K, NhatKy_ViPham!E:E, "12_Ly_A", NhatKy_ViPham!F:F, B21, NhatKy_ViPham!C:C, "T18")</f>
        <v>100</v>
      </c>
      <c r="AJ21" s="7">
        <f>100 + SUMIFS(NhatKy_ViPham!J:J, NhatKy_ViPham!E:E, "12_Ly_A", NhatKy_ViPham!F:F, B21, NhatKy_ViPham!C:C, "T19") - SUMIFS(NhatKy_ViPham!K:K, NhatKy_ViPham!E:E, "12_Ly_A", NhatKy_ViPham!F:F, B21, NhatKy_ViPham!C:C, "T19")</f>
        <v>100</v>
      </c>
      <c r="AK21" s="7">
        <f>100 + SUMIFS(NhatKy_ViPham!J:J, NhatKy_ViPham!E:E, "12_Ly_A", NhatKy_ViPham!F:F, B21, NhatKy_ViPham!C:C, "T20") - SUMIFS(NhatKy_ViPham!K:K, NhatKy_ViPham!E:E, "12_Ly_A", NhatKy_ViPham!F:F, B21, NhatKy_ViPham!C:C, "T20")</f>
        <v>100</v>
      </c>
      <c r="AL21" s="7">
        <f>100 + SUMIFS(NhatKy_ViPham!J:J, NhatKy_ViPham!E:E, "12_Ly_A", NhatKy_ViPham!F:F, B21, NhatKy_ViPham!C:C, "T21") - SUMIFS(NhatKy_ViPham!K:K, NhatKy_ViPham!E:E, "12_Ly_A", NhatKy_ViPham!F:F, B21, NhatKy_ViPham!C:C, "T21")</f>
        <v>100</v>
      </c>
      <c r="AM21" s="7">
        <f>100 + SUMIFS(NhatKy_ViPham!J:J, NhatKy_ViPham!E:E, "12_Ly_A", NhatKy_ViPham!F:F, B21, NhatKy_ViPham!C:C, "T22") - SUMIFS(NhatKy_ViPham!K:K, NhatKy_ViPham!E:E, "12_Ly_A", NhatKy_ViPham!F:F, B21, NhatKy_ViPham!C:C, "T22")</f>
        <v>100</v>
      </c>
      <c r="AN21" s="7">
        <f>100 + SUMIFS(NhatKy_ViPham!J:J, NhatKy_ViPham!E:E, "12_Ly_A", NhatKy_ViPham!F:F, B21, NhatKy_ViPham!C:C, "T23") - SUMIFS(NhatKy_ViPham!K:K, NhatKy_ViPham!E:E, "12_Ly_A", NhatKy_ViPham!F:F, B21, NhatKy_ViPham!C:C, "T23")</f>
        <v>100</v>
      </c>
      <c r="AO21" s="7">
        <f>100 + SUMIFS(NhatKy_ViPham!J:J, NhatKy_ViPham!E:E, "12_Ly_A", NhatKy_ViPham!F:F, B21, NhatKy_ViPham!C:C, "T24") - SUMIFS(NhatKy_ViPham!K:K, NhatKy_ViPham!E:E, "12_Ly_A", NhatKy_ViPham!F:F, B21, NhatKy_ViPham!C:C, "T24")</f>
        <v>100</v>
      </c>
      <c r="AP21" s="7">
        <f>100 + SUMIFS(NhatKy_ViPham!J:J, NhatKy_ViPham!E:E, "12_Ly_A", NhatKy_ViPham!F:F, B21, NhatKy_ViPham!C:C, "T25") - SUMIFS(NhatKy_ViPham!K:K, NhatKy_ViPham!E:E, "12_Ly_A", NhatKy_ViPham!F:F, B21, NhatKy_ViPham!C:C, "T25")</f>
        <v>100</v>
      </c>
      <c r="AQ21" s="7">
        <f>100 + SUMIFS(NhatKy_ViPham!J:J, NhatKy_ViPham!E:E, "12_Ly_A", NhatKy_ViPham!F:F, B21, NhatKy_ViPham!C:C, "T26") - SUMIFS(NhatKy_ViPham!K:K, NhatKy_ViPham!E:E, "12_Ly_A", NhatKy_ViPham!F:F, B21, NhatKy_ViPham!C:C, "T26")</f>
        <v>100</v>
      </c>
      <c r="AR21" s="7">
        <f>100 + SUMIFS(NhatKy_ViPham!J:J, NhatKy_ViPham!E:E, "12_Ly_A", NhatKy_ViPham!F:F, B21, NhatKy_ViPham!C:C, "T27") - SUMIFS(NhatKy_ViPham!K:K, NhatKy_ViPham!E:E, "12_Ly_A", NhatKy_ViPham!F:F, B21, NhatKy_ViPham!C:C, "T27")</f>
        <v>100</v>
      </c>
      <c r="AS21" s="7">
        <f>100 + SUMIFS(NhatKy_ViPham!J:J, NhatKy_ViPham!E:E, "12_Ly_A", NhatKy_ViPham!F:F, B21, NhatKy_ViPham!C:C, "T28") - SUMIFS(NhatKy_ViPham!K:K, NhatKy_ViPham!E:E, "12_Ly_A", NhatKy_ViPham!F:F, B21, NhatKy_ViPham!C:C, "T28")</f>
        <v>100</v>
      </c>
      <c r="AT21" s="7">
        <f>100 + SUMIFS(NhatKy_ViPham!J:J, NhatKy_ViPham!E:E, "12_Ly_A", NhatKy_ViPham!F:F, B21, NhatKy_ViPham!C:C, "T29") - SUMIFS(NhatKy_ViPham!K:K, NhatKy_ViPham!E:E, "12_Ly_A", NhatKy_ViPham!F:F, B21, NhatKy_ViPham!C:C, "T29")</f>
        <v>100</v>
      </c>
      <c r="AU21" s="7">
        <f>100 + SUMIFS(NhatKy_ViPham!J:J, NhatKy_ViPham!E:E, "12_Ly_A", NhatKy_ViPham!F:F, B21, NhatKy_ViPham!C:C, "T30") - SUMIFS(NhatKy_ViPham!K:K, NhatKy_ViPham!E:E, "12_Ly_A", NhatKy_ViPham!F:F, B21, NhatKy_ViPham!C:C, "T30")</f>
        <v>100</v>
      </c>
      <c r="AV21" s="7">
        <f>100 + SUMIFS(NhatKy_ViPham!J:J, NhatKy_ViPham!E:E, "12_Ly_A", NhatKy_ViPham!F:F, B21, NhatKy_ViPham!C:C, "T31") - SUMIFS(NhatKy_ViPham!K:K, NhatKy_ViPham!E:E, "12_Ly_A", NhatKy_ViPham!F:F, B21, NhatKy_ViPham!C:C, "T31")</f>
        <v>100</v>
      </c>
      <c r="AW21" s="7">
        <f>100 + SUMIFS(NhatKy_ViPham!J:J, NhatKy_ViPham!E:E, "12_Ly_A", NhatKy_ViPham!F:F, B21, NhatKy_ViPham!C:C, "T32") - SUMIFS(NhatKy_ViPham!K:K, NhatKy_ViPham!E:E, "12_Ly_A", NhatKy_ViPham!F:F, B21, NhatKy_ViPham!C:C, "T32")</f>
        <v>100</v>
      </c>
      <c r="AX21" s="7">
        <f>100 + SUMIFS(NhatKy_ViPham!J:J, NhatKy_ViPham!E:E, "12_Ly_A", NhatKy_ViPham!F:F, B21, NhatKy_ViPham!C:C, "T33") - SUMIFS(NhatKy_ViPham!K:K, NhatKy_ViPham!E:E, "12_Ly_A", NhatKy_ViPham!F:F, B21, NhatKy_ViPham!C:C, "T33")</f>
        <v>100</v>
      </c>
      <c r="AY21" s="7">
        <f>100 + SUMIFS(NhatKy_ViPham!J:J, NhatKy_ViPham!E:E, "12_Ly_A", NhatKy_ViPham!F:F, B21, NhatKy_ViPham!C:C, "T34") - SUMIFS(NhatKy_ViPham!K:K, NhatKy_ViPham!E:E, "12_Ly_A", NhatKy_ViPham!F:F, B21, NhatKy_ViPham!C:C, "T34")</f>
        <v>100</v>
      </c>
      <c r="AZ21" s="7">
        <f>100 + SUMIFS(NhatKy_ViPham!J:J, NhatKy_ViPham!E:E, "12_Ly_A", NhatKy_ViPham!F:F, B21, NhatKy_ViPham!C:C, "T35") - SUMIFS(NhatKy_ViPham!K:K, NhatKy_ViPham!E:E, "12_Ly_A", NhatKy_ViPham!F:F, B21, NhatKy_ViPham!C:C, "T35")</f>
        <v>100</v>
      </c>
      <c r="BA21" s="12">
        <f t="shared" si="0"/>
        <v>100</v>
      </c>
      <c r="BB21" s="11" t="s">
        <v>430</v>
      </c>
      <c r="BC21" s="14" t="str">
        <f t="shared" si="1"/>
        <v>Tốt</v>
      </c>
      <c r="BD21" s="10" t="str">
        <f t="shared" si="2"/>
        <v>🟢 BÌNH THƯỜNG</v>
      </c>
    </row>
    <row r="22" spans="1:56" x14ac:dyDescent="0.25">
      <c r="A22" s="5">
        <v>14</v>
      </c>
      <c r="B22" s="15" t="s">
        <v>2410</v>
      </c>
      <c r="C22" s="5" t="s">
        <v>2231</v>
      </c>
      <c r="D22" s="5" t="s">
        <v>435</v>
      </c>
      <c r="E22" s="11" t="s">
        <v>430</v>
      </c>
      <c r="F22" s="6">
        <f>SUMIFS(NhatKy_ViPham!K:K, NhatKy_ViPham!E:E, "12_Ly_A", NhatKy_ViPham!F:F, B22, NhatKy_ViPham!H:H, "L01")</f>
        <v>0</v>
      </c>
      <c r="G22" s="6">
        <f>SUMIFS(NhatKy_ViPham!K:K, NhatKy_ViPham!E:E, "12_Ly_A", NhatKy_ViPham!F:F, B22, NhatKy_ViPham!H:H, "L02")</f>
        <v>0</v>
      </c>
      <c r="H22" s="6">
        <f>SUMIFS(NhatKy_ViPham!K:K, NhatKy_ViPham!E:E, "12_Ly_A", NhatKy_ViPham!F:F, B22, NhatKy_ViPham!H:H, "L03")</f>
        <v>0</v>
      </c>
      <c r="I22" s="6">
        <f>SUMIFS(NhatKy_ViPham!K:K, NhatKy_ViPham!E:E, "12_Ly_A", NhatKy_ViPham!F:F, B22, NhatKy_ViPham!H:H, "L04")</f>
        <v>0</v>
      </c>
      <c r="J22" s="6">
        <f>SUMIFS(NhatKy_ViPham!K:K, NhatKy_ViPham!E:E, "12_Ly_A", NhatKy_ViPham!F:F, B22, NhatKy_ViPham!H:H, "L05")</f>
        <v>0</v>
      </c>
      <c r="K22" s="6">
        <f>SUMIFS(NhatKy_ViPham!K:K, NhatKy_ViPham!E:E, "12_Ly_A", NhatKy_ViPham!F:F, B22, NhatKy_ViPham!H:H, "L06")</f>
        <v>0</v>
      </c>
      <c r="L22" s="6">
        <f>SUMIFS(NhatKy_ViPham!K:K, NhatKy_ViPham!E:E, "12_Ly_A", NhatKy_ViPham!F:F, B22, NhatKy_ViPham!H:H, "L07")</f>
        <v>0</v>
      </c>
      <c r="M22" s="6">
        <f>SUMIFS(NhatKy_ViPham!K:K, NhatKy_ViPham!E:E, "12_Ly_A", NhatKy_ViPham!F:F, B22, NhatKy_ViPham!H:H, "L08")</f>
        <v>0</v>
      </c>
      <c r="N22" s="6">
        <f>SUMIFS(NhatKy_ViPham!K:K, NhatKy_ViPham!E:E, "12_Ly_A", NhatKy_ViPham!F:F, B22, NhatKy_ViPham!H:H, "L09")</f>
        <v>0</v>
      </c>
      <c r="O22" s="6">
        <f>SUMIFS(NhatKy_ViPham!K:K, NhatKy_ViPham!E:E, "12_Ly_A", NhatKy_ViPham!F:F, B22, NhatKy_ViPham!H:H, "L10")</f>
        <v>0</v>
      </c>
      <c r="P22" s="12">
        <f>SUMIFS(NhatKy_ViPham!J:J, NhatKy_ViPham!E:E, "12_Ly_A", NhatKy_ViPham!F:F, B22)</f>
        <v>0</v>
      </c>
      <c r="Q22" s="13">
        <f>SUMIFS(NhatKy_ViPham!K:K, NhatKy_ViPham!E:E, "12_Ly_A", NhatKy_ViPham!F:F, B22)</f>
        <v>0</v>
      </c>
      <c r="R22" s="6">
        <f>100 + SUMIFS(NhatKy_ViPham!J:J, NhatKy_ViPham!E:E, "12_Ly_A", NhatKy_ViPham!F:F, B22, NhatKy_ViPham!C:C, "T1") - SUMIFS(NhatKy_ViPham!K:K, NhatKy_ViPham!E:E, "12_Ly_A", NhatKy_ViPham!F:F, B22, NhatKy_ViPham!C:C, "T1")</f>
        <v>100</v>
      </c>
      <c r="S22" s="6">
        <f>100 + SUMIFS(NhatKy_ViPham!J:J, NhatKy_ViPham!E:E, "12_Ly_A", NhatKy_ViPham!F:F, B22, NhatKy_ViPham!C:C, "T2") - SUMIFS(NhatKy_ViPham!K:K, NhatKy_ViPham!E:E, "12_Ly_A", NhatKy_ViPham!F:F, B22, NhatKy_ViPham!C:C, "T2")</f>
        <v>100</v>
      </c>
      <c r="T22" s="6">
        <f>100 + SUMIFS(NhatKy_ViPham!J:J, NhatKy_ViPham!E:E, "12_Ly_A", NhatKy_ViPham!F:F, B22, NhatKy_ViPham!C:C, "T3") - SUMIFS(NhatKy_ViPham!K:K, NhatKy_ViPham!E:E, "12_Ly_A", NhatKy_ViPham!F:F, B22, NhatKy_ViPham!C:C, "T3")</f>
        <v>100</v>
      </c>
      <c r="U22" s="6">
        <f>100 + SUMIFS(NhatKy_ViPham!J:J, NhatKy_ViPham!E:E, "12_Ly_A", NhatKy_ViPham!F:F, B22, NhatKy_ViPham!C:C, "T4") - SUMIFS(NhatKy_ViPham!K:K, NhatKy_ViPham!E:E, "12_Ly_A", NhatKy_ViPham!F:F, B22, NhatKy_ViPham!C:C, "T4")</f>
        <v>100</v>
      </c>
      <c r="V22" s="6">
        <f>100 + SUMIFS(NhatKy_ViPham!J:J, NhatKy_ViPham!E:E, "12_Ly_A", NhatKy_ViPham!F:F, B22, NhatKy_ViPham!C:C, "T5") - SUMIFS(NhatKy_ViPham!K:K, NhatKy_ViPham!E:E, "12_Ly_A", NhatKy_ViPham!F:F, B22, NhatKy_ViPham!C:C, "T5")</f>
        <v>100</v>
      </c>
      <c r="W22" s="6">
        <f>100 + SUMIFS(NhatKy_ViPham!J:J, NhatKy_ViPham!E:E, "12_Ly_A", NhatKy_ViPham!F:F, B22, NhatKy_ViPham!C:C, "T6") - SUMIFS(NhatKy_ViPham!K:K, NhatKy_ViPham!E:E, "12_Ly_A", NhatKy_ViPham!F:F, B22, NhatKy_ViPham!C:C, "T6")</f>
        <v>100</v>
      </c>
      <c r="X22" s="6">
        <f>100 + SUMIFS(NhatKy_ViPham!J:J, NhatKy_ViPham!E:E, "12_Ly_A", NhatKy_ViPham!F:F, B22, NhatKy_ViPham!C:C, "T7") - SUMIFS(NhatKy_ViPham!K:K, NhatKy_ViPham!E:E, "12_Ly_A", NhatKy_ViPham!F:F, B22, NhatKy_ViPham!C:C, "T7")</f>
        <v>100</v>
      </c>
      <c r="Y22" s="6">
        <f>100 + SUMIFS(NhatKy_ViPham!J:J, NhatKy_ViPham!E:E, "12_Ly_A", NhatKy_ViPham!F:F, B22, NhatKy_ViPham!C:C, "T8") - SUMIFS(NhatKy_ViPham!K:K, NhatKy_ViPham!E:E, "12_Ly_A", NhatKy_ViPham!F:F, B22, NhatKy_ViPham!C:C, "T8")</f>
        <v>100</v>
      </c>
      <c r="Z22" s="6">
        <f>100 + SUMIFS(NhatKy_ViPham!J:J, NhatKy_ViPham!E:E, "12_Ly_A", NhatKy_ViPham!F:F, B22, NhatKy_ViPham!C:C, "T9") - SUMIFS(NhatKy_ViPham!K:K, NhatKy_ViPham!E:E, "12_Ly_A", NhatKy_ViPham!F:F, B22, NhatKy_ViPham!C:C, "T9")</f>
        <v>100</v>
      </c>
      <c r="AA22" s="6">
        <f>100 + SUMIFS(NhatKy_ViPham!J:J, NhatKy_ViPham!E:E, "12_Ly_A", NhatKy_ViPham!F:F, B22, NhatKy_ViPham!C:C, "T10") - SUMIFS(NhatKy_ViPham!K:K, NhatKy_ViPham!E:E, "12_Ly_A", NhatKy_ViPham!F:F, B22, NhatKy_ViPham!C:C, "T10")</f>
        <v>100</v>
      </c>
      <c r="AB22" s="6">
        <f>100 + SUMIFS(NhatKy_ViPham!J:J, NhatKy_ViPham!E:E, "12_Ly_A", NhatKy_ViPham!F:F, B22, NhatKy_ViPham!C:C, "T11") - SUMIFS(NhatKy_ViPham!K:K, NhatKy_ViPham!E:E, "12_Ly_A", NhatKy_ViPham!F:F, B22, NhatKy_ViPham!C:C, "T11")</f>
        <v>100</v>
      </c>
      <c r="AC22" s="6">
        <f>100 + SUMIFS(NhatKy_ViPham!J:J, NhatKy_ViPham!E:E, "12_Ly_A", NhatKy_ViPham!F:F, B22, NhatKy_ViPham!C:C, "T12") - SUMIFS(NhatKy_ViPham!K:K, NhatKy_ViPham!E:E, "12_Ly_A", NhatKy_ViPham!F:F, B22, NhatKy_ViPham!C:C, "T12")</f>
        <v>100</v>
      </c>
      <c r="AD22" s="6">
        <f>100 + SUMIFS(NhatKy_ViPham!J:J, NhatKy_ViPham!E:E, "12_Ly_A", NhatKy_ViPham!F:F, B22, NhatKy_ViPham!C:C, "T13") - SUMIFS(NhatKy_ViPham!K:K, NhatKy_ViPham!E:E, "12_Ly_A", NhatKy_ViPham!F:F, B22, NhatKy_ViPham!C:C, "T13")</f>
        <v>100</v>
      </c>
      <c r="AE22" s="6">
        <f>100 + SUMIFS(NhatKy_ViPham!J:J, NhatKy_ViPham!E:E, "12_Ly_A", NhatKy_ViPham!F:F, B22, NhatKy_ViPham!C:C, "T14") - SUMIFS(NhatKy_ViPham!K:K, NhatKy_ViPham!E:E, "12_Ly_A", NhatKy_ViPham!F:F, B22, NhatKy_ViPham!C:C, "T14")</f>
        <v>100</v>
      </c>
      <c r="AF22" s="6">
        <f>100 + SUMIFS(NhatKy_ViPham!J:J, NhatKy_ViPham!E:E, "12_Ly_A", NhatKy_ViPham!F:F, B22, NhatKy_ViPham!C:C, "T15") - SUMIFS(NhatKy_ViPham!K:K, NhatKy_ViPham!E:E, "12_Ly_A", NhatKy_ViPham!F:F, B22, NhatKy_ViPham!C:C, "T15")</f>
        <v>100</v>
      </c>
      <c r="AG22" s="6">
        <f>100 + SUMIFS(NhatKy_ViPham!J:J, NhatKy_ViPham!E:E, "12_Ly_A", NhatKy_ViPham!F:F, B22, NhatKy_ViPham!C:C, "T16") - SUMIFS(NhatKy_ViPham!K:K, NhatKy_ViPham!E:E, "12_Ly_A", NhatKy_ViPham!F:F, B22, NhatKy_ViPham!C:C, "T16")</f>
        <v>100</v>
      </c>
      <c r="AH22" s="6">
        <f>100 + SUMIFS(NhatKy_ViPham!J:J, NhatKy_ViPham!E:E, "12_Ly_A", NhatKy_ViPham!F:F, B22, NhatKy_ViPham!C:C, "T17") - SUMIFS(NhatKy_ViPham!K:K, NhatKy_ViPham!E:E, "12_Ly_A", NhatKy_ViPham!F:F, B22, NhatKy_ViPham!C:C, "T17")</f>
        <v>100</v>
      </c>
      <c r="AI22" s="6">
        <f>100 + SUMIFS(NhatKy_ViPham!J:J, NhatKy_ViPham!E:E, "12_Ly_A", NhatKy_ViPham!F:F, B22, NhatKy_ViPham!C:C, "T18") - SUMIFS(NhatKy_ViPham!K:K, NhatKy_ViPham!E:E, "12_Ly_A", NhatKy_ViPham!F:F, B22, NhatKy_ViPham!C:C, "T18")</f>
        <v>100</v>
      </c>
      <c r="AJ22" s="6">
        <f>100 + SUMIFS(NhatKy_ViPham!J:J, NhatKy_ViPham!E:E, "12_Ly_A", NhatKy_ViPham!F:F, B22, NhatKy_ViPham!C:C, "T19") - SUMIFS(NhatKy_ViPham!K:K, NhatKy_ViPham!E:E, "12_Ly_A", NhatKy_ViPham!F:F, B22, NhatKy_ViPham!C:C, "T19")</f>
        <v>100</v>
      </c>
      <c r="AK22" s="6">
        <f>100 + SUMIFS(NhatKy_ViPham!J:J, NhatKy_ViPham!E:E, "12_Ly_A", NhatKy_ViPham!F:F, B22, NhatKy_ViPham!C:C, "T20") - SUMIFS(NhatKy_ViPham!K:K, NhatKy_ViPham!E:E, "12_Ly_A", NhatKy_ViPham!F:F, B22, NhatKy_ViPham!C:C, "T20")</f>
        <v>100</v>
      </c>
      <c r="AL22" s="6">
        <f>100 + SUMIFS(NhatKy_ViPham!J:J, NhatKy_ViPham!E:E, "12_Ly_A", NhatKy_ViPham!F:F, B22, NhatKy_ViPham!C:C, "T21") - SUMIFS(NhatKy_ViPham!K:K, NhatKy_ViPham!E:E, "12_Ly_A", NhatKy_ViPham!F:F, B22, NhatKy_ViPham!C:C, "T21")</f>
        <v>100</v>
      </c>
      <c r="AM22" s="6">
        <f>100 + SUMIFS(NhatKy_ViPham!J:J, NhatKy_ViPham!E:E, "12_Ly_A", NhatKy_ViPham!F:F, B22, NhatKy_ViPham!C:C, "T22") - SUMIFS(NhatKy_ViPham!K:K, NhatKy_ViPham!E:E, "12_Ly_A", NhatKy_ViPham!F:F, B22, NhatKy_ViPham!C:C, "T22")</f>
        <v>100</v>
      </c>
      <c r="AN22" s="6">
        <f>100 + SUMIFS(NhatKy_ViPham!J:J, NhatKy_ViPham!E:E, "12_Ly_A", NhatKy_ViPham!F:F, B22, NhatKy_ViPham!C:C, "T23") - SUMIFS(NhatKy_ViPham!K:K, NhatKy_ViPham!E:E, "12_Ly_A", NhatKy_ViPham!F:F, B22, NhatKy_ViPham!C:C, "T23")</f>
        <v>100</v>
      </c>
      <c r="AO22" s="6">
        <f>100 + SUMIFS(NhatKy_ViPham!J:J, NhatKy_ViPham!E:E, "12_Ly_A", NhatKy_ViPham!F:F, B22, NhatKy_ViPham!C:C, "T24") - SUMIFS(NhatKy_ViPham!K:K, NhatKy_ViPham!E:E, "12_Ly_A", NhatKy_ViPham!F:F, B22, NhatKy_ViPham!C:C, "T24")</f>
        <v>100</v>
      </c>
      <c r="AP22" s="6">
        <f>100 + SUMIFS(NhatKy_ViPham!J:J, NhatKy_ViPham!E:E, "12_Ly_A", NhatKy_ViPham!F:F, B22, NhatKy_ViPham!C:C, "T25") - SUMIFS(NhatKy_ViPham!K:K, NhatKy_ViPham!E:E, "12_Ly_A", NhatKy_ViPham!F:F, B22, NhatKy_ViPham!C:C, "T25")</f>
        <v>100</v>
      </c>
      <c r="AQ22" s="6">
        <f>100 + SUMIFS(NhatKy_ViPham!J:J, NhatKy_ViPham!E:E, "12_Ly_A", NhatKy_ViPham!F:F, B22, NhatKy_ViPham!C:C, "T26") - SUMIFS(NhatKy_ViPham!K:K, NhatKy_ViPham!E:E, "12_Ly_A", NhatKy_ViPham!F:F, B22, NhatKy_ViPham!C:C, "T26")</f>
        <v>100</v>
      </c>
      <c r="AR22" s="6">
        <f>100 + SUMIFS(NhatKy_ViPham!J:J, NhatKy_ViPham!E:E, "12_Ly_A", NhatKy_ViPham!F:F, B22, NhatKy_ViPham!C:C, "T27") - SUMIFS(NhatKy_ViPham!K:K, NhatKy_ViPham!E:E, "12_Ly_A", NhatKy_ViPham!F:F, B22, NhatKy_ViPham!C:C, "T27")</f>
        <v>100</v>
      </c>
      <c r="AS22" s="6">
        <f>100 + SUMIFS(NhatKy_ViPham!J:J, NhatKy_ViPham!E:E, "12_Ly_A", NhatKy_ViPham!F:F, B22, NhatKy_ViPham!C:C, "T28") - SUMIFS(NhatKy_ViPham!K:K, NhatKy_ViPham!E:E, "12_Ly_A", NhatKy_ViPham!F:F, B22, NhatKy_ViPham!C:C, "T28")</f>
        <v>100</v>
      </c>
      <c r="AT22" s="6">
        <f>100 + SUMIFS(NhatKy_ViPham!J:J, NhatKy_ViPham!E:E, "12_Ly_A", NhatKy_ViPham!F:F, B22, NhatKy_ViPham!C:C, "T29") - SUMIFS(NhatKy_ViPham!K:K, NhatKy_ViPham!E:E, "12_Ly_A", NhatKy_ViPham!F:F, B22, NhatKy_ViPham!C:C, "T29")</f>
        <v>100</v>
      </c>
      <c r="AU22" s="6">
        <f>100 + SUMIFS(NhatKy_ViPham!J:J, NhatKy_ViPham!E:E, "12_Ly_A", NhatKy_ViPham!F:F, B22, NhatKy_ViPham!C:C, "T30") - SUMIFS(NhatKy_ViPham!K:K, NhatKy_ViPham!E:E, "12_Ly_A", NhatKy_ViPham!F:F, B22, NhatKy_ViPham!C:C, "T30")</f>
        <v>100</v>
      </c>
      <c r="AV22" s="6">
        <f>100 + SUMIFS(NhatKy_ViPham!J:J, NhatKy_ViPham!E:E, "12_Ly_A", NhatKy_ViPham!F:F, B22, NhatKy_ViPham!C:C, "T31") - SUMIFS(NhatKy_ViPham!K:K, NhatKy_ViPham!E:E, "12_Ly_A", NhatKy_ViPham!F:F, B22, NhatKy_ViPham!C:C, "T31")</f>
        <v>100</v>
      </c>
      <c r="AW22" s="6">
        <f>100 + SUMIFS(NhatKy_ViPham!J:J, NhatKy_ViPham!E:E, "12_Ly_A", NhatKy_ViPham!F:F, B22, NhatKy_ViPham!C:C, "T32") - SUMIFS(NhatKy_ViPham!K:K, NhatKy_ViPham!E:E, "12_Ly_A", NhatKy_ViPham!F:F, B22, NhatKy_ViPham!C:C, "T32")</f>
        <v>100</v>
      </c>
      <c r="AX22" s="6">
        <f>100 + SUMIFS(NhatKy_ViPham!J:J, NhatKy_ViPham!E:E, "12_Ly_A", NhatKy_ViPham!F:F, B22, NhatKy_ViPham!C:C, "T33") - SUMIFS(NhatKy_ViPham!K:K, NhatKy_ViPham!E:E, "12_Ly_A", NhatKy_ViPham!F:F, B22, NhatKy_ViPham!C:C, "T33")</f>
        <v>100</v>
      </c>
      <c r="AY22" s="6">
        <f>100 + SUMIFS(NhatKy_ViPham!J:J, NhatKy_ViPham!E:E, "12_Ly_A", NhatKy_ViPham!F:F, B22, NhatKy_ViPham!C:C, "T34") - SUMIFS(NhatKy_ViPham!K:K, NhatKy_ViPham!E:E, "12_Ly_A", NhatKy_ViPham!F:F, B22, NhatKy_ViPham!C:C, "T34")</f>
        <v>100</v>
      </c>
      <c r="AZ22" s="6">
        <f>100 + SUMIFS(NhatKy_ViPham!J:J, NhatKy_ViPham!E:E, "12_Ly_A", NhatKy_ViPham!F:F, B22, NhatKy_ViPham!C:C, "T35") - SUMIFS(NhatKy_ViPham!K:K, NhatKy_ViPham!E:E, "12_Ly_A", NhatKy_ViPham!F:F, B22, NhatKy_ViPham!C:C, "T35")</f>
        <v>100</v>
      </c>
      <c r="BA22" s="12">
        <f t="shared" si="0"/>
        <v>100</v>
      </c>
      <c r="BB22" s="11" t="s">
        <v>430</v>
      </c>
      <c r="BC22" s="16" t="str">
        <f t="shared" si="1"/>
        <v>Tốt</v>
      </c>
      <c r="BD22" s="15" t="str">
        <f t="shared" si="2"/>
        <v>🟢 BÌNH THƯỜNG</v>
      </c>
    </row>
    <row r="23" spans="1:56" x14ac:dyDescent="0.25">
      <c r="A23" s="4">
        <v>15</v>
      </c>
      <c r="B23" s="10" t="s">
        <v>2411</v>
      </c>
      <c r="C23" s="4" t="s">
        <v>2339</v>
      </c>
      <c r="D23" s="4" t="s">
        <v>435</v>
      </c>
      <c r="E23" s="11" t="s">
        <v>430</v>
      </c>
      <c r="F23" s="7">
        <f>SUMIFS(NhatKy_ViPham!K:K, NhatKy_ViPham!E:E, "12_Ly_A", NhatKy_ViPham!F:F, B23, NhatKy_ViPham!H:H, "L01")</f>
        <v>0</v>
      </c>
      <c r="G23" s="7">
        <f>SUMIFS(NhatKy_ViPham!K:K, NhatKy_ViPham!E:E, "12_Ly_A", NhatKy_ViPham!F:F, B23, NhatKy_ViPham!H:H, "L02")</f>
        <v>0</v>
      </c>
      <c r="H23" s="7">
        <f>SUMIFS(NhatKy_ViPham!K:K, NhatKy_ViPham!E:E, "12_Ly_A", NhatKy_ViPham!F:F, B23, NhatKy_ViPham!H:H, "L03")</f>
        <v>0</v>
      </c>
      <c r="I23" s="7">
        <f>SUMIFS(NhatKy_ViPham!K:K, NhatKy_ViPham!E:E, "12_Ly_A", NhatKy_ViPham!F:F, B23, NhatKy_ViPham!H:H, "L04")</f>
        <v>0</v>
      </c>
      <c r="J23" s="7">
        <f>SUMIFS(NhatKy_ViPham!K:K, NhatKy_ViPham!E:E, "12_Ly_A", NhatKy_ViPham!F:F, B23, NhatKy_ViPham!H:H, "L05")</f>
        <v>0</v>
      </c>
      <c r="K23" s="7">
        <f>SUMIFS(NhatKy_ViPham!K:K, NhatKy_ViPham!E:E, "12_Ly_A", NhatKy_ViPham!F:F, B23, NhatKy_ViPham!H:H, "L06")</f>
        <v>0</v>
      </c>
      <c r="L23" s="7">
        <f>SUMIFS(NhatKy_ViPham!K:K, NhatKy_ViPham!E:E, "12_Ly_A", NhatKy_ViPham!F:F, B23, NhatKy_ViPham!H:H, "L07")</f>
        <v>0</v>
      </c>
      <c r="M23" s="7">
        <f>SUMIFS(NhatKy_ViPham!K:K, NhatKy_ViPham!E:E, "12_Ly_A", NhatKy_ViPham!F:F, B23, NhatKy_ViPham!H:H, "L08")</f>
        <v>0</v>
      </c>
      <c r="N23" s="7">
        <f>SUMIFS(NhatKy_ViPham!K:K, NhatKy_ViPham!E:E, "12_Ly_A", NhatKy_ViPham!F:F, B23, NhatKy_ViPham!H:H, "L09")</f>
        <v>0</v>
      </c>
      <c r="O23" s="7">
        <f>SUMIFS(NhatKy_ViPham!K:K, NhatKy_ViPham!E:E, "12_Ly_A", NhatKy_ViPham!F:F, B23, NhatKy_ViPham!H:H, "L10")</f>
        <v>0</v>
      </c>
      <c r="P23" s="12">
        <f>SUMIFS(NhatKy_ViPham!J:J, NhatKy_ViPham!E:E, "12_Ly_A", NhatKy_ViPham!F:F, B23)</f>
        <v>0</v>
      </c>
      <c r="Q23" s="13">
        <f>SUMIFS(NhatKy_ViPham!K:K, NhatKy_ViPham!E:E, "12_Ly_A", NhatKy_ViPham!F:F, B23)</f>
        <v>0</v>
      </c>
      <c r="R23" s="7">
        <f>100 + SUMIFS(NhatKy_ViPham!J:J, NhatKy_ViPham!E:E, "12_Ly_A", NhatKy_ViPham!F:F, B23, NhatKy_ViPham!C:C, "T1") - SUMIFS(NhatKy_ViPham!K:K, NhatKy_ViPham!E:E, "12_Ly_A", NhatKy_ViPham!F:F, B23, NhatKy_ViPham!C:C, "T1")</f>
        <v>100</v>
      </c>
      <c r="S23" s="7">
        <f>100 + SUMIFS(NhatKy_ViPham!J:J, NhatKy_ViPham!E:E, "12_Ly_A", NhatKy_ViPham!F:F, B23, NhatKy_ViPham!C:C, "T2") - SUMIFS(NhatKy_ViPham!K:K, NhatKy_ViPham!E:E, "12_Ly_A", NhatKy_ViPham!F:F, B23, NhatKy_ViPham!C:C, "T2")</f>
        <v>100</v>
      </c>
      <c r="T23" s="7">
        <f>100 + SUMIFS(NhatKy_ViPham!J:J, NhatKy_ViPham!E:E, "12_Ly_A", NhatKy_ViPham!F:F, B23, NhatKy_ViPham!C:C, "T3") - SUMIFS(NhatKy_ViPham!K:K, NhatKy_ViPham!E:E, "12_Ly_A", NhatKy_ViPham!F:F, B23, NhatKy_ViPham!C:C, "T3")</f>
        <v>100</v>
      </c>
      <c r="U23" s="7">
        <f>100 + SUMIFS(NhatKy_ViPham!J:J, NhatKy_ViPham!E:E, "12_Ly_A", NhatKy_ViPham!F:F, B23, NhatKy_ViPham!C:C, "T4") - SUMIFS(NhatKy_ViPham!K:K, NhatKy_ViPham!E:E, "12_Ly_A", NhatKy_ViPham!F:F, B23, NhatKy_ViPham!C:C, "T4")</f>
        <v>100</v>
      </c>
      <c r="V23" s="7">
        <f>100 + SUMIFS(NhatKy_ViPham!J:J, NhatKy_ViPham!E:E, "12_Ly_A", NhatKy_ViPham!F:F, B23, NhatKy_ViPham!C:C, "T5") - SUMIFS(NhatKy_ViPham!K:K, NhatKy_ViPham!E:E, "12_Ly_A", NhatKy_ViPham!F:F, B23, NhatKy_ViPham!C:C, "T5")</f>
        <v>100</v>
      </c>
      <c r="W23" s="7">
        <f>100 + SUMIFS(NhatKy_ViPham!J:J, NhatKy_ViPham!E:E, "12_Ly_A", NhatKy_ViPham!F:F, B23, NhatKy_ViPham!C:C, "T6") - SUMIFS(NhatKy_ViPham!K:K, NhatKy_ViPham!E:E, "12_Ly_A", NhatKy_ViPham!F:F, B23, NhatKy_ViPham!C:C, "T6")</f>
        <v>100</v>
      </c>
      <c r="X23" s="7">
        <f>100 + SUMIFS(NhatKy_ViPham!J:J, NhatKy_ViPham!E:E, "12_Ly_A", NhatKy_ViPham!F:F, B23, NhatKy_ViPham!C:C, "T7") - SUMIFS(NhatKy_ViPham!K:K, NhatKy_ViPham!E:E, "12_Ly_A", NhatKy_ViPham!F:F, B23, NhatKy_ViPham!C:C, "T7")</f>
        <v>100</v>
      </c>
      <c r="Y23" s="7">
        <f>100 + SUMIFS(NhatKy_ViPham!J:J, NhatKy_ViPham!E:E, "12_Ly_A", NhatKy_ViPham!F:F, B23, NhatKy_ViPham!C:C, "T8") - SUMIFS(NhatKy_ViPham!K:K, NhatKy_ViPham!E:E, "12_Ly_A", NhatKy_ViPham!F:F, B23, NhatKy_ViPham!C:C, "T8")</f>
        <v>100</v>
      </c>
      <c r="Z23" s="7">
        <f>100 + SUMIFS(NhatKy_ViPham!J:J, NhatKy_ViPham!E:E, "12_Ly_A", NhatKy_ViPham!F:F, B23, NhatKy_ViPham!C:C, "T9") - SUMIFS(NhatKy_ViPham!K:K, NhatKy_ViPham!E:E, "12_Ly_A", NhatKy_ViPham!F:F, B23, NhatKy_ViPham!C:C, "T9")</f>
        <v>100</v>
      </c>
      <c r="AA23" s="7">
        <f>100 + SUMIFS(NhatKy_ViPham!J:J, NhatKy_ViPham!E:E, "12_Ly_A", NhatKy_ViPham!F:F, B23, NhatKy_ViPham!C:C, "T10") - SUMIFS(NhatKy_ViPham!K:K, NhatKy_ViPham!E:E, "12_Ly_A", NhatKy_ViPham!F:F, B23, NhatKy_ViPham!C:C, "T10")</f>
        <v>100</v>
      </c>
      <c r="AB23" s="7">
        <f>100 + SUMIFS(NhatKy_ViPham!J:J, NhatKy_ViPham!E:E, "12_Ly_A", NhatKy_ViPham!F:F, B23, NhatKy_ViPham!C:C, "T11") - SUMIFS(NhatKy_ViPham!K:K, NhatKy_ViPham!E:E, "12_Ly_A", NhatKy_ViPham!F:F, B23, NhatKy_ViPham!C:C, "T11")</f>
        <v>100</v>
      </c>
      <c r="AC23" s="7">
        <f>100 + SUMIFS(NhatKy_ViPham!J:J, NhatKy_ViPham!E:E, "12_Ly_A", NhatKy_ViPham!F:F, B23, NhatKy_ViPham!C:C, "T12") - SUMIFS(NhatKy_ViPham!K:K, NhatKy_ViPham!E:E, "12_Ly_A", NhatKy_ViPham!F:F, B23, NhatKy_ViPham!C:C, "T12")</f>
        <v>100</v>
      </c>
      <c r="AD23" s="7">
        <f>100 + SUMIFS(NhatKy_ViPham!J:J, NhatKy_ViPham!E:E, "12_Ly_A", NhatKy_ViPham!F:F, B23, NhatKy_ViPham!C:C, "T13") - SUMIFS(NhatKy_ViPham!K:K, NhatKy_ViPham!E:E, "12_Ly_A", NhatKy_ViPham!F:F, B23, NhatKy_ViPham!C:C, "T13")</f>
        <v>100</v>
      </c>
      <c r="AE23" s="7">
        <f>100 + SUMIFS(NhatKy_ViPham!J:J, NhatKy_ViPham!E:E, "12_Ly_A", NhatKy_ViPham!F:F, B23, NhatKy_ViPham!C:C, "T14") - SUMIFS(NhatKy_ViPham!K:K, NhatKy_ViPham!E:E, "12_Ly_A", NhatKy_ViPham!F:F, B23, NhatKy_ViPham!C:C, "T14")</f>
        <v>100</v>
      </c>
      <c r="AF23" s="7">
        <f>100 + SUMIFS(NhatKy_ViPham!J:J, NhatKy_ViPham!E:E, "12_Ly_A", NhatKy_ViPham!F:F, B23, NhatKy_ViPham!C:C, "T15") - SUMIFS(NhatKy_ViPham!K:K, NhatKy_ViPham!E:E, "12_Ly_A", NhatKy_ViPham!F:F, B23, NhatKy_ViPham!C:C, "T15")</f>
        <v>100</v>
      </c>
      <c r="AG23" s="7">
        <f>100 + SUMIFS(NhatKy_ViPham!J:J, NhatKy_ViPham!E:E, "12_Ly_A", NhatKy_ViPham!F:F, B23, NhatKy_ViPham!C:C, "T16") - SUMIFS(NhatKy_ViPham!K:K, NhatKy_ViPham!E:E, "12_Ly_A", NhatKy_ViPham!F:F, B23, NhatKy_ViPham!C:C, "T16")</f>
        <v>100</v>
      </c>
      <c r="AH23" s="7">
        <f>100 + SUMIFS(NhatKy_ViPham!J:J, NhatKy_ViPham!E:E, "12_Ly_A", NhatKy_ViPham!F:F, B23, NhatKy_ViPham!C:C, "T17") - SUMIFS(NhatKy_ViPham!K:K, NhatKy_ViPham!E:E, "12_Ly_A", NhatKy_ViPham!F:F, B23, NhatKy_ViPham!C:C, "T17")</f>
        <v>100</v>
      </c>
      <c r="AI23" s="7">
        <f>100 + SUMIFS(NhatKy_ViPham!J:J, NhatKy_ViPham!E:E, "12_Ly_A", NhatKy_ViPham!F:F, B23, NhatKy_ViPham!C:C, "T18") - SUMIFS(NhatKy_ViPham!K:K, NhatKy_ViPham!E:E, "12_Ly_A", NhatKy_ViPham!F:F, B23, NhatKy_ViPham!C:C, "T18")</f>
        <v>100</v>
      </c>
      <c r="AJ23" s="7">
        <f>100 + SUMIFS(NhatKy_ViPham!J:J, NhatKy_ViPham!E:E, "12_Ly_A", NhatKy_ViPham!F:F, B23, NhatKy_ViPham!C:C, "T19") - SUMIFS(NhatKy_ViPham!K:K, NhatKy_ViPham!E:E, "12_Ly_A", NhatKy_ViPham!F:F, B23, NhatKy_ViPham!C:C, "T19")</f>
        <v>100</v>
      </c>
      <c r="AK23" s="7">
        <f>100 + SUMIFS(NhatKy_ViPham!J:J, NhatKy_ViPham!E:E, "12_Ly_A", NhatKy_ViPham!F:F, B23, NhatKy_ViPham!C:C, "T20") - SUMIFS(NhatKy_ViPham!K:K, NhatKy_ViPham!E:E, "12_Ly_A", NhatKy_ViPham!F:F, B23, NhatKy_ViPham!C:C, "T20")</f>
        <v>100</v>
      </c>
      <c r="AL23" s="7">
        <f>100 + SUMIFS(NhatKy_ViPham!J:J, NhatKy_ViPham!E:E, "12_Ly_A", NhatKy_ViPham!F:F, B23, NhatKy_ViPham!C:C, "T21") - SUMIFS(NhatKy_ViPham!K:K, NhatKy_ViPham!E:E, "12_Ly_A", NhatKy_ViPham!F:F, B23, NhatKy_ViPham!C:C, "T21")</f>
        <v>100</v>
      </c>
      <c r="AM23" s="7">
        <f>100 + SUMIFS(NhatKy_ViPham!J:J, NhatKy_ViPham!E:E, "12_Ly_A", NhatKy_ViPham!F:F, B23, NhatKy_ViPham!C:C, "T22") - SUMIFS(NhatKy_ViPham!K:K, NhatKy_ViPham!E:E, "12_Ly_A", NhatKy_ViPham!F:F, B23, NhatKy_ViPham!C:C, "T22")</f>
        <v>100</v>
      </c>
      <c r="AN23" s="7">
        <f>100 + SUMIFS(NhatKy_ViPham!J:J, NhatKy_ViPham!E:E, "12_Ly_A", NhatKy_ViPham!F:F, B23, NhatKy_ViPham!C:C, "T23") - SUMIFS(NhatKy_ViPham!K:K, NhatKy_ViPham!E:E, "12_Ly_A", NhatKy_ViPham!F:F, B23, NhatKy_ViPham!C:C, "T23")</f>
        <v>100</v>
      </c>
      <c r="AO23" s="7">
        <f>100 + SUMIFS(NhatKy_ViPham!J:J, NhatKy_ViPham!E:E, "12_Ly_A", NhatKy_ViPham!F:F, B23, NhatKy_ViPham!C:C, "T24") - SUMIFS(NhatKy_ViPham!K:K, NhatKy_ViPham!E:E, "12_Ly_A", NhatKy_ViPham!F:F, B23, NhatKy_ViPham!C:C, "T24")</f>
        <v>100</v>
      </c>
      <c r="AP23" s="7">
        <f>100 + SUMIFS(NhatKy_ViPham!J:J, NhatKy_ViPham!E:E, "12_Ly_A", NhatKy_ViPham!F:F, B23, NhatKy_ViPham!C:C, "T25") - SUMIFS(NhatKy_ViPham!K:K, NhatKy_ViPham!E:E, "12_Ly_A", NhatKy_ViPham!F:F, B23, NhatKy_ViPham!C:C, "T25")</f>
        <v>100</v>
      </c>
      <c r="AQ23" s="7">
        <f>100 + SUMIFS(NhatKy_ViPham!J:J, NhatKy_ViPham!E:E, "12_Ly_A", NhatKy_ViPham!F:F, B23, NhatKy_ViPham!C:C, "T26") - SUMIFS(NhatKy_ViPham!K:K, NhatKy_ViPham!E:E, "12_Ly_A", NhatKy_ViPham!F:F, B23, NhatKy_ViPham!C:C, "T26")</f>
        <v>100</v>
      </c>
      <c r="AR23" s="7">
        <f>100 + SUMIFS(NhatKy_ViPham!J:J, NhatKy_ViPham!E:E, "12_Ly_A", NhatKy_ViPham!F:F, B23, NhatKy_ViPham!C:C, "T27") - SUMIFS(NhatKy_ViPham!K:K, NhatKy_ViPham!E:E, "12_Ly_A", NhatKy_ViPham!F:F, B23, NhatKy_ViPham!C:C, "T27")</f>
        <v>100</v>
      </c>
      <c r="AS23" s="7">
        <f>100 + SUMIFS(NhatKy_ViPham!J:J, NhatKy_ViPham!E:E, "12_Ly_A", NhatKy_ViPham!F:F, B23, NhatKy_ViPham!C:C, "T28") - SUMIFS(NhatKy_ViPham!K:K, NhatKy_ViPham!E:E, "12_Ly_A", NhatKy_ViPham!F:F, B23, NhatKy_ViPham!C:C, "T28")</f>
        <v>100</v>
      </c>
      <c r="AT23" s="7">
        <f>100 + SUMIFS(NhatKy_ViPham!J:J, NhatKy_ViPham!E:E, "12_Ly_A", NhatKy_ViPham!F:F, B23, NhatKy_ViPham!C:C, "T29") - SUMIFS(NhatKy_ViPham!K:K, NhatKy_ViPham!E:E, "12_Ly_A", NhatKy_ViPham!F:F, B23, NhatKy_ViPham!C:C, "T29")</f>
        <v>100</v>
      </c>
      <c r="AU23" s="7">
        <f>100 + SUMIFS(NhatKy_ViPham!J:J, NhatKy_ViPham!E:E, "12_Ly_A", NhatKy_ViPham!F:F, B23, NhatKy_ViPham!C:C, "T30") - SUMIFS(NhatKy_ViPham!K:K, NhatKy_ViPham!E:E, "12_Ly_A", NhatKy_ViPham!F:F, B23, NhatKy_ViPham!C:C, "T30")</f>
        <v>100</v>
      </c>
      <c r="AV23" s="7">
        <f>100 + SUMIFS(NhatKy_ViPham!J:J, NhatKy_ViPham!E:E, "12_Ly_A", NhatKy_ViPham!F:F, B23, NhatKy_ViPham!C:C, "T31") - SUMIFS(NhatKy_ViPham!K:K, NhatKy_ViPham!E:E, "12_Ly_A", NhatKy_ViPham!F:F, B23, NhatKy_ViPham!C:C, "T31")</f>
        <v>100</v>
      </c>
      <c r="AW23" s="7">
        <f>100 + SUMIFS(NhatKy_ViPham!J:J, NhatKy_ViPham!E:E, "12_Ly_A", NhatKy_ViPham!F:F, B23, NhatKy_ViPham!C:C, "T32") - SUMIFS(NhatKy_ViPham!K:K, NhatKy_ViPham!E:E, "12_Ly_A", NhatKy_ViPham!F:F, B23, NhatKy_ViPham!C:C, "T32")</f>
        <v>100</v>
      </c>
      <c r="AX23" s="7">
        <f>100 + SUMIFS(NhatKy_ViPham!J:J, NhatKy_ViPham!E:E, "12_Ly_A", NhatKy_ViPham!F:F, B23, NhatKy_ViPham!C:C, "T33") - SUMIFS(NhatKy_ViPham!K:K, NhatKy_ViPham!E:E, "12_Ly_A", NhatKy_ViPham!F:F, B23, NhatKy_ViPham!C:C, "T33")</f>
        <v>100</v>
      </c>
      <c r="AY23" s="7">
        <f>100 + SUMIFS(NhatKy_ViPham!J:J, NhatKy_ViPham!E:E, "12_Ly_A", NhatKy_ViPham!F:F, B23, NhatKy_ViPham!C:C, "T34") - SUMIFS(NhatKy_ViPham!K:K, NhatKy_ViPham!E:E, "12_Ly_A", NhatKy_ViPham!F:F, B23, NhatKy_ViPham!C:C, "T34")</f>
        <v>100</v>
      </c>
      <c r="AZ23" s="7">
        <f>100 + SUMIFS(NhatKy_ViPham!J:J, NhatKy_ViPham!E:E, "12_Ly_A", NhatKy_ViPham!F:F, B23, NhatKy_ViPham!C:C, "T35") - SUMIFS(NhatKy_ViPham!K:K, NhatKy_ViPham!E:E, "12_Ly_A", NhatKy_ViPham!F:F, B23, NhatKy_ViPham!C:C, "T35")</f>
        <v>100</v>
      </c>
      <c r="BA23" s="12">
        <f t="shared" si="0"/>
        <v>100</v>
      </c>
      <c r="BB23" s="11" t="s">
        <v>430</v>
      </c>
      <c r="BC23" s="14" t="str">
        <f t="shared" si="1"/>
        <v>Tốt</v>
      </c>
      <c r="BD23" s="10" t="str">
        <f t="shared" si="2"/>
        <v>🟢 BÌNH THƯỜNG</v>
      </c>
    </row>
    <row r="24" spans="1:56" x14ac:dyDescent="0.25">
      <c r="A24" s="5">
        <v>16</v>
      </c>
      <c r="B24" s="15" t="s">
        <v>2412</v>
      </c>
      <c r="C24" s="5" t="s">
        <v>2413</v>
      </c>
      <c r="D24" s="5" t="s">
        <v>435</v>
      </c>
      <c r="E24" s="11" t="s">
        <v>430</v>
      </c>
      <c r="F24" s="6">
        <f>SUMIFS(NhatKy_ViPham!K:K, NhatKy_ViPham!E:E, "12_Ly_A", NhatKy_ViPham!F:F, B24, NhatKy_ViPham!H:H, "L01")</f>
        <v>0</v>
      </c>
      <c r="G24" s="6">
        <f>SUMIFS(NhatKy_ViPham!K:K, NhatKy_ViPham!E:E, "12_Ly_A", NhatKy_ViPham!F:F, B24, NhatKy_ViPham!H:H, "L02")</f>
        <v>0</v>
      </c>
      <c r="H24" s="6">
        <f>SUMIFS(NhatKy_ViPham!K:K, NhatKy_ViPham!E:E, "12_Ly_A", NhatKy_ViPham!F:F, B24, NhatKy_ViPham!H:H, "L03")</f>
        <v>0</v>
      </c>
      <c r="I24" s="6">
        <f>SUMIFS(NhatKy_ViPham!K:K, NhatKy_ViPham!E:E, "12_Ly_A", NhatKy_ViPham!F:F, B24, NhatKy_ViPham!H:H, "L04")</f>
        <v>0</v>
      </c>
      <c r="J24" s="6">
        <f>SUMIFS(NhatKy_ViPham!K:K, NhatKy_ViPham!E:E, "12_Ly_A", NhatKy_ViPham!F:F, B24, NhatKy_ViPham!H:H, "L05")</f>
        <v>0</v>
      </c>
      <c r="K24" s="6">
        <f>SUMIFS(NhatKy_ViPham!K:K, NhatKy_ViPham!E:E, "12_Ly_A", NhatKy_ViPham!F:F, B24, NhatKy_ViPham!H:H, "L06")</f>
        <v>0</v>
      </c>
      <c r="L24" s="6">
        <f>SUMIFS(NhatKy_ViPham!K:K, NhatKy_ViPham!E:E, "12_Ly_A", NhatKy_ViPham!F:F, B24, NhatKy_ViPham!H:H, "L07")</f>
        <v>0</v>
      </c>
      <c r="M24" s="6">
        <f>SUMIFS(NhatKy_ViPham!K:K, NhatKy_ViPham!E:E, "12_Ly_A", NhatKy_ViPham!F:F, B24, NhatKy_ViPham!H:H, "L08")</f>
        <v>0</v>
      </c>
      <c r="N24" s="6">
        <f>SUMIFS(NhatKy_ViPham!K:K, NhatKy_ViPham!E:E, "12_Ly_A", NhatKy_ViPham!F:F, B24, NhatKy_ViPham!H:H, "L09")</f>
        <v>0</v>
      </c>
      <c r="O24" s="6">
        <f>SUMIFS(NhatKy_ViPham!K:K, NhatKy_ViPham!E:E, "12_Ly_A", NhatKy_ViPham!F:F, B24, NhatKy_ViPham!H:H, "L10")</f>
        <v>0</v>
      </c>
      <c r="P24" s="12">
        <f>SUMIFS(NhatKy_ViPham!J:J, NhatKy_ViPham!E:E, "12_Ly_A", NhatKy_ViPham!F:F, B24)</f>
        <v>0</v>
      </c>
      <c r="Q24" s="13">
        <f>SUMIFS(NhatKy_ViPham!K:K, NhatKy_ViPham!E:E, "12_Ly_A", NhatKy_ViPham!F:F, B24)</f>
        <v>0</v>
      </c>
      <c r="R24" s="6">
        <f>100 + SUMIFS(NhatKy_ViPham!J:J, NhatKy_ViPham!E:E, "12_Ly_A", NhatKy_ViPham!F:F, B24, NhatKy_ViPham!C:C, "T1") - SUMIFS(NhatKy_ViPham!K:K, NhatKy_ViPham!E:E, "12_Ly_A", NhatKy_ViPham!F:F, B24, NhatKy_ViPham!C:C, "T1")</f>
        <v>100</v>
      </c>
      <c r="S24" s="6">
        <f>100 + SUMIFS(NhatKy_ViPham!J:J, NhatKy_ViPham!E:E, "12_Ly_A", NhatKy_ViPham!F:F, B24, NhatKy_ViPham!C:C, "T2") - SUMIFS(NhatKy_ViPham!K:K, NhatKy_ViPham!E:E, "12_Ly_A", NhatKy_ViPham!F:F, B24, NhatKy_ViPham!C:C, "T2")</f>
        <v>100</v>
      </c>
      <c r="T24" s="6">
        <f>100 + SUMIFS(NhatKy_ViPham!J:J, NhatKy_ViPham!E:E, "12_Ly_A", NhatKy_ViPham!F:F, B24, NhatKy_ViPham!C:C, "T3") - SUMIFS(NhatKy_ViPham!K:K, NhatKy_ViPham!E:E, "12_Ly_A", NhatKy_ViPham!F:F, B24, NhatKy_ViPham!C:C, "T3")</f>
        <v>100</v>
      </c>
      <c r="U24" s="6">
        <f>100 + SUMIFS(NhatKy_ViPham!J:J, NhatKy_ViPham!E:E, "12_Ly_A", NhatKy_ViPham!F:F, B24, NhatKy_ViPham!C:C, "T4") - SUMIFS(NhatKy_ViPham!K:K, NhatKy_ViPham!E:E, "12_Ly_A", NhatKy_ViPham!F:F, B24, NhatKy_ViPham!C:C, "T4")</f>
        <v>100</v>
      </c>
      <c r="V24" s="6">
        <f>100 + SUMIFS(NhatKy_ViPham!J:J, NhatKy_ViPham!E:E, "12_Ly_A", NhatKy_ViPham!F:F, B24, NhatKy_ViPham!C:C, "T5") - SUMIFS(NhatKy_ViPham!K:K, NhatKy_ViPham!E:E, "12_Ly_A", NhatKy_ViPham!F:F, B24, NhatKy_ViPham!C:C, "T5")</f>
        <v>100</v>
      </c>
      <c r="W24" s="6">
        <f>100 + SUMIFS(NhatKy_ViPham!J:J, NhatKy_ViPham!E:E, "12_Ly_A", NhatKy_ViPham!F:F, B24, NhatKy_ViPham!C:C, "T6") - SUMIFS(NhatKy_ViPham!K:K, NhatKy_ViPham!E:E, "12_Ly_A", NhatKy_ViPham!F:F, B24, NhatKy_ViPham!C:C, "T6")</f>
        <v>100</v>
      </c>
      <c r="X24" s="6">
        <f>100 + SUMIFS(NhatKy_ViPham!J:J, NhatKy_ViPham!E:E, "12_Ly_A", NhatKy_ViPham!F:F, B24, NhatKy_ViPham!C:C, "T7") - SUMIFS(NhatKy_ViPham!K:K, NhatKy_ViPham!E:E, "12_Ly_A", NhatKy_ViPham!F:F, B24, NhatKy_ViPham!C:C, "T7")</f>
        <v>100</v>
      </c>
      <c r="Y24" s="6">
        <f>100 + SUMIFS(NhatKy_ViPham!J:J, NhatKy_ViPham!E:E, "12_Ly_A", NhatKy_ViPham!F:F, B24, NhatKy_ViPham!C:C, "T8") - SUMIFS(NhatKy_ViPham!K:K, NhatKy_ViPham!E:E, "12_Ly_A", NhatKy_ViPham!F:F, B24, NhatKy_ViPham!C:C, "T8")</f>
        <v>100</v>
      </c>
      <c r="Z24" s="6">
        <f>100 + SUMIFS(NhatKy_ViPham!J:J, NhatKy_ViPham!E:E, "12_Ly_A", NhatKy_ViPham!F:F, B24, NhatKy_ViPham!C:C, "T9") - SUMIFS(NhatKy_ViPham!K:K, NhatKy_ViPham!E:E, "12_Ly_A", NhatKy_ViPham!F:F, B24, NhatKy_ViPham!C:C, "T9")</f>
        <v>100</v>
      </c>
      <c r="AA24" s="6">
        <f>100 + SUMIFS(NhatKy_ViPham!J:J, NhatKy_ViPham!E:E, "12_Ly_A", NhatKy_ViPham!F:F, B24, NhatKy_ViPham!C:C, "T10") - SUMIFS(NhatKy_ViPham!K:K, NhatKy_ViPham!E:E, "12_Ly_A", NhatKy_ViPham!F:F, B24, NhatKy_ViPham!C:C, "T10")</f>
        <v>100</v>
      </c>
      <c r="AB24" s="6">
        <f>100 + SUMIFS(NhatKy_ViPham!J:J, NhatKy_ViPham!E:E, "12_Ly_A", NhatKy_ViPham!F:F, B24, NhatKy_ViPham!C:C, "T11") - SUMIFS(NhatKy_ViPham!K:K, NhatKy_ViPham!E:E, "12_Ly_A", NhatKy_ViPham!F:F, B24, NhatKy_ViPham!C:C, "T11")</f>
        <v>100</v>
      </c>
      <c r="AC24" s="6">
        <f>100 + SUMIFS(NhatKy_ViPham!J:J, NhatKy_ViPham!E:E, "12_Ly_A", NhatKy_ViPham!F:F, B24, NhatKy_ViPham!C:C, "T12") - SUMIFS(NhatKy_ViPham!K:K, NhatKy_ViPham!E:E, "12_Ly_A", NhatKy_ViPham!F:F, B24, NhatKy_ViPham!C:C, "T12")</f>
        <v>100</v>
      </c>
      <c r="AD24" s="6">
        <f>100 + SUMIFS(NhatKy_ViPham!J:J, NhatKy_ViPham!E:E, "12_Ly_A", NhatKy_ViPham!F:F, B24, NhatKy_ViPham!C:C, "T13") - SUMIFS(NhatKy_ViPham!K:K, NhatKy_ViPham!E:E, "12_Ly_A", NhatKy_ViPham!F:F, B24, NhatKy_ViPham!C:C, "T13")</f>
        <v>100</v>
      </c>
      <c r="AE24" s="6">
        <f>100 + SUMIFS(NhatKy_ViPham!J:J, NhatKy_ViPham!E:E, "12_Ly_A", NhatKy_ViPham!F:F, B24, NhatKy_ViPham!C:C, "T14") - SUMIFS(NhatKy_ViPham!K:K, NhatKy_ViPham!E:E, "12_Ly_A", NhatKy_ViPham!F:F, B24, NhatKy_ViPham!C:C, "T14")</f>
        <v>100</v>
      </c>
      <c r="AF24" s="6">
        <f>100 + SUMIFS(NhatKy_ViPham!J:J, NhatKy_ViPham!E:E, "12_Ly_A", NhatKy_ViPham!F:F, B24, NhatKy_ViPham!C:C, "T15") - SUMIFS(NhatKy_ViPham!K:K, NhatKy_ViPham!E:E, "12_Ly_A", NhatKy_ViPham!F:F, B24, NhatKy_ViPham!C:C, "T15")</f>
        <v>100</v>
      </c>
      <c r="AG24" s="6">
        <f>100 + SUMIFS(NhatKy_ViPham!J:J, NhatKy_ViPham!E:E, "12_Ly_A", NhatKy_ViPham!F:F, B24, NhatKy_ViPham!C:C, "T16") - SUMIFS(NhatKy_ViPham!K:K, NhatKy_ViPham!E:E, "12_Ly_A", NhatKy_ViPham!F:F, B24, NhatKy_ViPham!C:C, "T16")</f>
        <v>100</v>
      </c>
      <c r="AH24" s="6">
        <f>100 + SUMIFS(NhatKy_ViPham!J:J, NhatKy_ViPham!E:E, "12_Ly_A", NhatKy_ViPham!F:F, B24, NhatKy_ViPham!C:C, "T17") - SUMIFS(NhatKy_ViPham!K:K, NhatKy_ViPham!E:E, "12_Ly_A", NhatKy_ViPham!F:F, B24, NhatKy_ViPham!C:C, "T17")</f>
        <v>100</v>
      </c>
      <c r="AI24" s="6">
        <f>100 + SUMIFS(NhatKy_ViPham!J:J, NhatKy_ViPham!E:E, "12_Ly_A", NhatKy_ViPham!F:F, B24, NhatKy_ViPham!C:C, "T18") - SUMIFS(NhatKy_ViPham!K:K, NhatKy_ViPham!E:E, "12_Ly_A", NhatKy_ViPham!F:F, B24, NhatKy_ViPham!C:C, "T18")</f>
        <v>100</v>
      </c>
      <c r="AJ24" s="6">
        <f>100 + SUMIFS(NhatKy_ViPham!J:J, NhatKy_ViPham!E:E, "12_Ly_A", NhatKy_ViPham!F:F, B24, NhatKy_ViPham!C:C, "T19") - SUMIFS(NhatKy_ViPham!K:K, NhatKy_ViPham!E:E, "12_Ly_A", NhatKy_ViPham!F:F, B24, NhatKy_ViPham!C:C, "T19")</f>
        <v>100</v>
      </c>
      <c r="AK24" s="6">
        <f>100 + SUMIFS(NhatKy_ViPham!J:J, NhatKy_ViPham!E:E, "12_Ly_A", NhatKy_ViPham!F:F, B24, NhatKy_ViPham!C:C, "T20") - SUMIFS(NhatKy_ViPham!K:K, NhatKy_ViPham!E:E, "12_Ly_A", NhatKy_ViPham!F:F, B24, NhatKy_ViPham!C:C, "T20")</f>
        <v>100</v>
      </c>
      <c r="AL24" s="6">
        <f>100 + SUMIFS(NhatKy_ViPham!J:J, NhatKy_ViPham!E:E, "12_Ly_A", NhatKy_ViPham!F:F, B24, NhatKy_ViPham!C:C, "T21") - SUMIFS(NhatKy_ViPham!K:K, NhatKy_ViPham!E:E, "12_Ly_A", NhatKy_ViPham!F:F, B24, NhatKy_ViPham!C:C, "T21")</f>
        <v>100</v>
      </c>
      <c r="AM24" s="6">
        <f>100 + SUMIFS(NhatKy_ViPham!J:J, NhatKy_ViPham!E:E, "12_Ly_A", NhatKy_ViPham!F:F, B24, NhatKy_ViPham!C:C, "T22") - SUMIFS(NhatKy_ViPham!K:K, NhatKy_ViPham!E:E, "12_Ly_A", NhatKy_ViPham!F:F, B24, NhatKy_ViPham!C:C, "T22")</f>
        <v>100</v>
      </c>
      <c r="AN24" s="6">
        <f>100 + SUMIFS(NhatKy_ViPham!J:J, NhatKy_ViPham!E:E, "12_Ly_A", NhatKy_ViPham!F:F, B24, NhatKy_ViPham!C:C, "T23") - SUMIFS(NhatKy_ViPham!K:K, NhatKy_ViPham!E:E, "12_Ly_A", NhatKy_ViPham!F:F, B24, NhatKy_ViPham!C:C, "T23")</f>
        <v>100</v>
      </c>
      <c r="AO24" s="6">
        <f>100 + SUMIFS(NhatKy_ViPham!J:J, NhatKy_ViPham!E:E, "12_Ly_A", NhatKy_ViPham!F:F, B24, NhatKy_ViPham!C:C, "T24") - SUMIFS(NhatKy_ViPham!K:K, NhatKy_ViPham!E:E, "12_Ly_A", NhatKy_ViPham!F:F, B24, NhatKy_ViPham!C:C, "T24")</f>
        <v>100</v>
      </c>
      <c r="AP24" s="6">
        <f>100 + SUMIFS(NhatKy_ViPham!J:J, NhatKy_ViPham!E:E, "12_Ly_A", NhatKy_ViPham!F:F, B24, NhatKy_ViPham!C:C, "T25") - SUMIFS(NhatKy_ViPham!K:K, NhatKy_ViPham!E:E, "12_Ly_A", NhatKy_ViPham!F:F, B24, NhatKy_ViPham!C:C, "T25")</f>
        <v>100</v>
      </c>
      <c r="AQ24" s="6">
        <f>100 + SUMIFS(NhatKy_ViPham!J:J, NhatKy_ViPham!E:E, "12_Ly_A", NhatKy_ViPham!F:F, B24, NhatKy_ViPham!C:C, "T26") - SUMIFS(NhatKy_ViPham!K:K, NhatKy_ViPham!E:E, "12_Ly_A", NhatKy_ViPham!F:F, B24, NhatKy_ViPham!C:C, "T26")</f>
        <v>100</v>
      </c>
      <c r="AR24" s="6">
        <f>100 + SUMIFS(NhatKy_ViPham!J:J, NhatKy_ViPham!E:E, "12_Ly_A", NhatKy_ViPham!F:F, B24, NhatKy_ViPham!C:C, "T27") - SUMIFS(NhatKy_ViPham!K:K, NhatKy_ViPham!E:E, "12_Ly_A", NhatKy_ViPham!F:F, B24, NhatKy_ViPham!C:C, "T27")</f>
        <v>100</v>
      </c>
      <c r="AS24" s="6">
        <f>100 + SUMIFS(NhatKy_ViPham!J:J, NhatKy_ViPham!E:E, "12_Ly_A", NhatKy_ViPham!F:F, B24, NhatKy_ViPham!C:C, "T28") - SUMIFS(NhatKy_ViPham!K:K, NhatKy_ViPham!E:E, "12_Ly_A", NhatKy_ViPham!F:F, B24, NhatKy_ViPham!C:C, "T28")</f>
        <v>100</v>
      </c>
      <c r="AT24" s="6">
        <f>100 + SUMIFS(NhatKy_ViPham!J:J, NhatKy_ViPham!E:E, "12_Ly_A", NhatKy_ViPham!F:F, B24, NhatKy_ViPham!C:C, "T29") - SUMIFS(NhatKy_ViPham!K:K, NhatKy_ViPham!E:E, "12_Ly_A", NhatKy_ViPham!F:F, B24, NhatKy_ViPham!C:C, "T29")</f>
        <v>100</v>
      </c>
      <c r="AU24" s="6">
        <f>100 + SUMIFS(NhatKy_ViPham!J:J, NhatKy_ViPham!E:E, "12_Ly_A", NhatKy_ViPham!F:F, B24, NhatKy_ViPham!C:C, "T30") - SUMIFS(NhatKy_ViPham!K:K, NhatKy_ViPham!E:E, "12_Ly_A", NhatKy_ViPham!F:F, B24, NhatKy_ViPham!C:C, "T30")</f>
        <v>100</v>
      </c>
      <c r="AV24" s="6">
        <f>100 + SUMIFS(NhatKy_ViPham!J:J, NhatKy_ViPham!E:E, "12_Ly_A", NhatKy_ViPham!F:F, B24, NhatKy_ViPham!C:C, "T31") - SUMIFS(NhatKy_ViPham!K:K, NhatKy_ViPham!E:E, "12_Ly_A", NhatKy_ViPham!F:F, B24, NhatKy_ViPham!C:C, "T31")</f>
        <v>100</v>
      </c>
      <c r="AW24" s="6">
        <f>100 + SUMIFS(NhatKy_ViPham!J:J, NhatKy_ViPham!E:E, "12_Ly_A", NhatKy_ViPham!F:F, B24, NhatKy_ViPham!C:C, "T32") - SUMIFS(NhatKy_ViPham!K:K, NhatKy_ViPham!E:E, "12_Ly_A", NhatKy_ViPham!F:F, B24, NhatKy_ViPham!C:C, "T32")</f>
        <v>100</v>
      </c>
      <c r="AX24" s="6">
        <f>100 + SUMIFS(NhatKy_ViPham!J:J, NhatKy_ViPham!E:E, "12_Ly_A", NhatKy_ViPham!F:F, B24, NhatKy_ViPham!C:C, "T33") - SUMIFS(NhatKy_ViPham!K:K, NhatKy_ViPham!E:E, "12_Ly_A", NhatKy_ViPham!F:F, B24, NhatKy_ViPham!C:C, "T33")</f>
        <v>100</v>
      </c>
      <c r="AY24" s="6">
        <f>100 + SUMIFS(NhatKy_ViPham!J:J, NhatKy_ViPham!E:E, "12_Ly_A", NhatKy_ViPham!F:F, B24, NhatKy_ViPham!C:C, "T34") - SUMIFS(NhatKy_ViPham!K:K, NhatKy_ViPham!E:E, "12_Ly_A", NhatKy_ViPham!F:F, B24, NhatKy_ViPham!C:C, "T34")</f>
        <v>100</v>
      </c>
      <c r="AZ24" s="6">
        <f>100 + SUMIFS(NhatKy_ViPham!J:J, NhatKy_ViPham!E:E, "12_Ly_A", NhatKy_ViPham!F:F, B24, NhatKy_ViPham!C:C, "T35") - SUMIFS(NhatKy_ViPham!K:K, NhatKy_ViPham!E:E, "12_Ly_A", NhatKy_ViPham!F:F, B24, NhatKy_ViPham!C:C, "T35")</f>
        <v>100</v>
      </c>
      <c r="BA24" s="12">
        <f t="shared" si="0"/>
        <v>100</v>
      </c>
      <c r="BB24" s="11" t="s">
        <v>430</v>
      </c>
      <c r="BC24" s="16" t="str">
        <f t="shared" si="1"/>
        <v>Tốt</v>
      </c>
      <c r="BD24" s="15" t="str">
        <f t="shared" si="2"/>
        <v>🟢 BÌNH THƯỜNG</v>
      </c>
    </row>
    <row r="25" spans="1:56" x14ac:dyDescent="0.25">
      <c r="A25" s="4">
        <v>17</v>
      </c>
      <c r="B25" s="10" t="s">
        <v>2414</v>
      </c>
      <c r="C25" s="4" t="s">
        <v>2415</v>
      </c>
      <c r="D25" s="4" t="s">
        <v>435</v>
      </c>
      <c r="E25" s="11" t="s">
        <v>430</v>
      </c>
      <c r="F25" s="7">
        <f>SUMIFS(NhatKy_ViPham!K:K, NhatKy_ViPham!E:E, "12_Ly_A", NhatKy_ViPham!F:F, B25, NhatKy_ViPham!H:H, "L01")</f>
        <v>0</v>
      </c>
      <c r="G25" s="7">
        <f>SUMIFS(NhatKy_ViPham!K:K, NhatKy_ViPham!E:E, "12_Ly_A", NhatKy_ViPham!F:F, B25, NhatKy_ViPham!H:H, "L02")</f>
        <v>0</v>
      </c>
      <c r="H25" s="7">
        <f>SUMIFS(NhatKy_ViPham!K:K, NhatKy_ViPham!E:E, "12_Ly_A", NhatKy_ViPham!F:F, B25, NhatKy_ViPham!H:H, "L03")</f>
        <v>0</v>
      </c>
      <c r="I25" s="7">
        <f>SUMIFS(NhatKy_ViPham!K:K, NhatKy_ViPham!E:E, "12_Ly_A", NhatKy_ViPham!F:F, B25, NhatKy_ViPham!H:H, "L04")</f>
        <v>0</v>
      </c>
      <c r="J25" s="7">
        <f>SUMIFS(NhatKy_ViPham!K:K, NhatKy_ViPham!E:E, "12_Ly_A", NhatKy_ViPham!F:F, B25, NhatKy_ViPham!H:H, "L05")</f>
        <v>0</v>
      </c>
      <c r="K25" s="7">
        <f>SUMIFS(NhatKy_ViPham!K:K, NhatKy_ViPham!E:E, "12_Ly_A", NhatKy_ViPham!F:F, B25, NhatKy_ViPham!H:H, "L06")</f>
        <v>0</v>
      </c>
      <c r="L25" s="7">
        <f>SUMIFS(NhatKy_ViPham!K:K, NhatKy_ViPham!E:E, "12_Ly_A", NhatKy_ViPham!F:F, B25, NhatKy_ViPham!H:H, "L07")</f>
        <v>0</v>
      </c>
      <c r="M25" s="7">
        <f>SUMIFS(NhatKy_ViPham!K:K, NhatKy_ViPham!E:E, "12_Ly_A", NhatKy_ViPham!F:F, B25, NhatKy_ViPham!H:H, "L08")</f>
        <v>0</v>
      </c>
      <c r="N25" s="7">
        <f>SUMIFS(NhatKy_ViPham!K:K, NhatKy_ViPham!E:E, "12_Ly_A", NhatKy_ViPham!F:F, B25, NhatKy_ViPham!H:H, "L09")</f>
        <v>0</v>
      </c>
      <c r="O25" s="7">
        <f>SUMIFS(NhatKy_ViPham!K:K, NhatKy_ViPham!E:E, "12_Ly_A", NhatKy_ViPham!F:F, B25, NhatKy_ViPham!H:H, "L10")</f>
        <v>0</v>
      </c>
      <c r="P25" s="12">
        <f>SUMIFS(NhatKy_ViPham!J:J, NhatKy_ViPham!E:E, "12_Ly_A", NhatKy_ViPham!F:F, B25)</f>
        <v>0</v>
      </c>
      <c r="Q25" s="13">
        <f>SUMIFS(NhatKy_ViPham!K:K, NhatKy_ViPham!E:E, "12_Ly_A", NhatKy_ViPham!F:F, B25)</f>
        <v>0</v>
      </c>
      <c r="R25" s="7">
        <f>100 + SUMIFS(NhatKy_ViPham!J:J, NhatKy_ViPham!E:E, "12_Ly_A", NhatKy_ViPham!F:F, B25, NhatKy_ViPham!C:C, "T1") - SUMIFS(NhatKy_ViPham!K:K, NhatKy_ViPham!E:E, "12_Ly_A", NhatKy_ViPham!F:F, B25, NhatKy_ViPham!C:C, "T1")</f>
        <v>100</v>
      </c>
      <c r="S25" s="7">
        <f>100 + SUMIFS(NhatKy_ViPham!J:J, NhatKy_ViPham!E:E, "12_Ly_A", NhatKy_ViPham!F:F, B25, NhatKy_ViPham!C:C, "T2") - SUMIFS(NhatKy_ViPham!K:K, NhatKy_ViPham!E:E, "12_Ly_A", NhatKy_ViPham!F:F, B25, NhatKy_ViPham!C:C, "T2")</f>
        <v>100</v>
      </c>
      <c r="T25" s="7">
        <f>100 + SUMIFS(NhatKy_ViPham!J:J, NhatKy_ViPham!E:E, "12_Ly_A", NhatKy_ViPham!F:F, B25, NhatKy_ViPham!C:C, "T3") - SUMIFS(NhatKy_ViPham!K:K, NhatKy_ViPham!E:E, "12_Ly_A", NhatKy_ViPham!F:F, B25, NhatKy_ViPham!C:C, "T3")</f>
        <v>100</v>
      </c>
      <c r="U25" s="7">
        <f>100 + SUMIFS(NhatKy_ViPham!J:J, NhatKy_ViPham!E:E, "12_Ly_A", NhatKy_ViPham!F:F, B25, NhatKy_ViPham!C:C, "T4") - SUMIFS(NhatKy_ViPham!K:K, NhatKy_ViPham!E:E, "12_Ly_A", NhatKy_ViPham!F:F, B25, NhatKy_ViPham!C:C, "T4")</f>
        <v>100</v>
      </c>
      <c r="V25" s="7">
        <f>100 + SUMIFS(NhatKy_ViPham!J:J, NhatKy_ViPham!E:E, "12_Ly_A", NhatKy_ViPham!F:F, B25, NhatKy_ViPham!C:C, "T5") - SUMIFS(NhatKy_ViPham!K:K, NhatKy_ViPham!E:E, "12_Ly_A", NhatKy_ViPham!F:F, B25, NhatKy_ViPham!C:C, "T5")</f>
        <v>100</v>
      </c>
      <c r="W25" s="7">
        <f>100 + SUMIFS(NhatKy_ViPham!J:J, NhatKy_ViPham!E:E, "12_Ly_A", NhatKy_ViPham!F:F, B25, NhatKy_ViPham!C:C, "T6") - SUMIFS(NhatKy_ViPham!K:K, NhatKy_ViPham!E:E, "12_Ly_A", NhatKy_ViPham!F:F, B25, NhatKy_ViPham!C:C, "T6")</f>
        <v>100</v>
      </c>
      <c r="X25" s="7">
        <f>100 + SUMIFS(NhatKy_ViPham!J:J, NhatKy_ViPham!E:E, "12_Ly_A", NhatKy_ViPham!F:F, B25, NhatKy_ViPham!C:C, "T7") - SUMIFS(NhatKy_ViPham!K:K, NhatKy_ViPham!E:E, "12_Ly_A", NhatKy_ViPham!F:F, B25, NhatKy_ViPham!C:C, "T7")</f>
        <v>100</v>
      </c>
      <c r="Y25" s="7">
        <f>100 + SUMIFS(NhatKy_ViPham!J:J, NhatKy_ViPham!E:E, "12_Ly_A", NhatKy_ViPham!F:F, B25, NhatKy_ViPham!C:C, "T8") - SUMIFS(NhatKy_ViPham!K:K, NhatKy_ViPham!E:E, "12_Ly_A", NhatKy_ViPham!F:F, B25, NhatKy_ViPham!C:C, "T8")</f>
        <v>100</v>
      </c>
      <c r="Z25" s="7">
        <f>100 + SUMIFS(NhatKy_ViPham!J:J, NhatKy_ViPham!E:E, "12_Ly_A", NhatKy_ViPham!F:F, B25, NhatKy_ViPham!C:C, "T9") - SUMIFS(NhatKy_ViPham!K:K, NhatKy_ViPham!E:E, "12_Ly_A", NhatKy_ViPham!F:F, B25, NhatKy_ViPham!C:C, "T9")</f>
        <v>100</v>
      </c>
      <c r="AA25" s="7">
        <f>100 + SUMIFS(NhatKy_ViPham!J:J, NhatKy_ViPham!E:E, "12_Ly_A", NhatKy_ViPham!F:F, B25, NhatKy_ViPham!C:C, "T10") - SUMIFS(NhatKy_ViPham!K:K, NhatKy_ViPham!E:E, "12_Ly_A", NhatKy_ViPham!F:F, B25, NhatKy_ViPham!C:C, "T10")</f>
        <v>100</v>
      </c>
      <c r="AB25" s="7">
        <f>100 + SUMIFS(NhatKy_ViPham!J:J, NhatKy_ViPham!E:E, "12_Ly_A", NhatKy_ViPham!F:F, B25, NhatKy_ViPham!C:C, "T11") - SUMIFS(NhatKy_ViPham!K:K, NhatKy_ViPham!E:E, "12_Ly_A", NhatKy_ViPham!F:F, B25, NhatKy_ViPham!C:C, "T11")</f>
        <v>100</v>
      </c>
      <c r="AC25" s="7">
        <f>100 + SUMIFS(NhatKy_ViPham!J:J, NhatKy_ViPham!E:E, "12_Ly_A", NhatKy_ViPham!F:F, B25, NhatKy_ViPham!C:C, "T12") - SUMIFS(NhatKy_ViPham!K:K, NhatKy_ViPham!E:E, "12_Ly_A", NhatKy_ViPham!F:F, B25, NhatKy_ViPham!C:C, "T12")</f>
        <v>100</v>
      </c>
      <c r="AD25" s="7">
        <f>100 + SUMIFS(NhatKy_ViPham!J:J, NhatKy_ViPham!E:E, "12_Ly_A", NhatKy_ViPham!F:F, B25, NhatKy_ViPham!C:C, "T13") - SUMIFS(NhatKy_ViPham!K:K, NhatKy_ViPham!E:E, "12_Ly_A", NhatKy_ViPham!F:F, B25, NhatKy_ViPham!C:C, "T13")</f>
        <v>100</v>
      </c>
      <c r="AE25" s="7">
        <f>100 + SUMIFS(NhatKy_ViPham!J:J, NhatKy_ViPham!E:E, "12_Ly_A", NhatKy_ViPham!F:F, B25, NhatKy_ViPham!C:C, "T14") - SUMIFS(NhatKy_ViPham!K:K, NhatKy_ViPham!E:E, "12_Ly_A", NhatKy_ViPham!F:F, B25, NhatKy_ViPham!C:C, "T14")</f>
        <v>100</v>
      </c>
      <c r="AF25" s="7">
        <f>100 + SUMIFS(NhatKy_ViPham!J:J, NhatKy_ViPham!E:E, "12_Ly_A", NhatKy_ViPham!F:F, B25, NhatKy_ViPham!C:C, "T15") - SUMIFS(NhatKy_ViPham!K:K, NhatKy_ViPham!E:E, "12_Ly_A", NhatKy_ViPham!F:F, B25, NhatKy_ViPham!C:C, "T15")</f>
        <v>100</v>
      </c>
      <c r="AG25" s="7">
        <f>100 + SUMIFS(NhatKy_ViPham!J:J, NhatKy_ViPham!E:E, "12_Ly_A", NhatKy_ViPham!F:F, B25, NhatKy_ViPham!C:C, "T16") - SUMIFS(NhatKy_ViPham!K:K, NhatKy_ViPham!E:E, "12_Ly_A", NhatKy_ViPham!F:F, B25, NhatKy_ViPham!C:C, "T16")</f>
        <v>100</v>
      </c>
      <c r="AH25" s="7">
        <f>100 + SUMIFS(NhatKy_ViPham!J:J, NhatKy_ViPham!E:E, "12_Ly_A", NhatKy_ViPham!F:F, B25, NhatKy_ViPham!C:C, "T17") - SUMIFS(NhatKy_ViPham!K:K, NhatKy_ViPham!E:E, "12_Ly_A", NhatKy_ViPham!F:F, B25, NhatKy_ViPham!C:C, "T17")</f>
        <v>100</v>
      </c>
      <c r="AI25" s="7">
        <f>100 + SUMIFS(NhatKy_ViPham!J:J, NhatKy_ViPham!E:E, "12_Ly_A", NhatKy_ViPham!F:F, B25, NhatKy_ViPham!C:C, "T18") - SUMIFS(NhatKy_ViPham!K:K, NhatKy_ViPham!E:E, "12_Ly_A", NhatKy_ViPham!F:F, B25, NhatKy_ViPham!C:C, "T18")</f>
        <v>100</v>
      </c>
      <c r="AJ25" s="7">
        <f>100 + SUMIFS(NhatKy_ViPham!J:J, NhatKy_ViPham!E:E, "12_Ly_A", NhatKy_ViPham!F:F, B25, NhatKy_ViPham!C:C, "T19") - SUMIFS(NhatKy_ViPham!K:K, NhatKy_ViPham!E:E, "12_Ly_A", NhatKy_ViPham!F:F, B25, NhatKy_ViPham!C:C, "T19")</f>
        <v>100</v>
      </c>
      <c r="AK25" s="7">
        <f>100 + SUMIFS(NhatKy_ViPham!J:J, NhatKy_ViPham!E:E, "12_Ly_A", NhatKy_ViPham!F:F, B25, NhatKy_ViPham!C:C, "T20") - SUMIFS(NhatKy_ViPham!K:K, NhatKy_ViPham!E:E, "12_Ly_A", NhatKy_ViPham!F:F, B25, NhatKy_ViPham!C:C, "T20")</f>
        <v>100</v>
      </c>
      <c r="AL25" s="7">
        <f>100 + SUMIFS(NhatKy_ViPham!J:J, NhatKy_ViPham!E:E, "12_Ly_A", NhatKy_ViPham!F:F, B25, NhatKy_ViPham!C:C, "T21") - SUMIFS(NhatKy_ViPham!K:K, NhatKy_ViPham!E:E, "12_Ly_A", NhatKy_ViPham!F:F, B25, NhatKy_ViPham!C:C, "T21")</f>
        <v>100</v>
      </c>
      <c r="AM25" s="7">
        <f>100 + SUMIFS(NhatKy_ViPham!J:J, NhatKy_ViPham!E:E, "12_Ly_A", NhatKy_ViPham!F:F, B25, NhatKy_ViPham!C:C, "T22") - SUMIFS(NhatKy_ViPham!K:K, NhatKy_ViPham!E:E, "12_Ly_A", NhatKy_ViPham!F:F, B25, NhatKy_ViPham!C:C, "T22")</f>
        <v>100</v>
      </c>
      <c r="AN25" s="7">
        <f>100 + SUMIFS(NhatKy_ViPham!J:J, NhatKy_ViPham!E:E, "12_Ly_A", NhatKy_ViPham!F:F, B25, NhatKy_ViPham!C:C, "T23") - SUMIFS(NhatKy_ViPham!K:K, NhatKy_ViPham!E:E, "12_Ly_A", NhatKy_ViPham!F:F, B25, NhatKy_ViPham!C:C, "T23")</f>
        <v>100</v>
      </c>
      <c r="AO25" s="7">
        <f>100 + SUMIFS(NhatKy_ViPham!J:J, NhatKy_ViPham!E:E, "12_Ly_A", NhatKy_ViPham!F:F, B25, NhatKy_ViPham!C:C, "T24") - SUMIFS(NhatKy_ViPham!K:K, NhatKy_ViPham!E:E, "12_Ly_A", NhatKy_ViPham!F:F, B25, NhatKy_ViPham!C:C, "T24")</f>
        <v>100</v>
      </c>
      <c r="AP25" s="7">
        <f>100 + SUMIFS(NhatKy_ViPham!J:J, NhatKy_ViPham!E:E, "12_Ly_A", NhatKy_ViPham!F:F, B25, NhatKy_ViPham!C:C, "T25") - SUMIFS(NhatKy_ViPham!K:K, NhatKy_ViPham!E:E, "12_Ly_A", NhatKy_ViPham!F:F, B25, NhatKy_ViPham!C:C, "T25")</f>
        <v>100</v>
      </c>
      <c r="AQ25" s="7">
        <f>100 + SUMIFS(NhatKy_ViPham!J:J, NhatKy_ViPham!E:E, "12_Ly_A", NhatKy_ViPham!F:F, B25, NhatKy_ViPham!C:C, "T26") - SUMIFS(NhatKy_ViPham!K:K, NhatKy_ViPham!E:E, "12_Ly_A", NhatKy_ViPham!F:F, B25, NhatKy_ViPham!C:C, "T26")</f>
        <v>100</v>
      </c>
      <c r="AR25" s="7">
        <f>100 + SUMIFS(NhatKy_ViPham!J:J, NhatKy_ViPham!E:E, "12_Ly_A", NhatKy_ViPham!F:F, B25, NhatKy_ViPham!C:C, "T27") - SUMIFS(NhatKy_ViPham!K:K, NhatKy_ViPham!E:E, "12_Ly_A", NhatKy_ViPham!F:F, B25, NhatKy_ViPham!C:C, "T27")</f>
        <v>100</v>
      </c>
      <c r="AS25" s="7">
        <f>100 + SUMIFS(NhatKy_ViPham!J:J, NhatKy_ViPham!E:E, "12_Ly_A", NhatKy_ViPham!F:F, B25, NhatKy_ViPham!C:C, "T28") - SUMIFS(NhatKy_ViPham!K:K, NhatKy_ViPham!E:E, "12_Ly_A", NhatKy_ViPham!F:F, B25, NhatKy_ViPham!C:C, "T28")</f>
        <v>100</v>
      </c>
      <c r="AT25" s="7">
        <f>100 + SUMIFS(NhatKy_ViPham!J:J, NhatKy_ViPham!E:E, "12_Ly_A", NhatKy_ViPham!F:F, B25, NhatKy_ViPham!C:C, "T29") - SUMIFS(NhatKy_ViPham!K:K, NhatKy_ViPham!E:E, "12_Ly_A", NhatKy_ViPham!F:F, B25, NhatKy_ViPham!C:C, "T29")</f>
        <v>100</v>
      </c>
      <c r="AU25" s="7">
        <f>100 + SUMIFS(NhatKy_ViPham!J:J, NhatKy_ViPham!E:E, "12_Ly_A", NhatKy_ViPham!F:F, B25, NhatKy_ViPham!C:C, "T30") - SUMIFS(NhatKy_ViPham!K:K, NhatKy_ViPham!E:E, "12_Ly_A", NhatKy_ViPham!F:F, B25, NhatKy_ViPham!C:C, "T30")</f>
        <v>100</v>
      </c>
      <c r="AV25" s="7">
        <f>100 + SUMIFS(NhatKy_ViPham!J:J, NhatKy_ViPham!E:E, "12_Ly_A", NhatKy_ViPham!F:F, B25, NhatKy_ViPham!C:C, "T31") - SUMIFS(NhatKy_ViPham!K:K, NhatKy_ViPham!E:E, "12_Ly_A", NhatKy_ViPham!F:F, B25, NhatKy_ViPham!C:C, "T31")</f>
        <v>100</v>
      </c>
      <c r="AW25" s="7">
        <f>100 + SUMIFS(NhatKy_ViPham!J:J, NhatKy_ViPham!E:E, "12_Ly_A", NhatKy_ViPham!F:F, B25, NhatKy_ViPham!C:C, "T32") - SUMIFS(NhatKy_ViPham!K:K, NhatKy_ViPham!E:E, "12_Ly_A", NhatKy_ViPham!F:F, B25, NhatKy_ViPham!C:C, "T32")</f>
        <v>100</v>
      </c>
      <c r="AX25" s="7">
        <f>100 + SUMIFS(NhatKy_ViPham!J:J, NhatKy_ViPham!E:E, "12_Ly_A", NhatKy_ViPham!F:F, B25, NhatKy_ViPham!C:C, "T33") - SUMIFS(NhatKy_ViPham!K:K, NhatKy_ViPham!E:E, "12_Ly_A", NhatKy_ViPham!F:F, B25, NhatKy_ViPham!C:C, "T33")</f>
        <v>100</v>
      </c>
      <c r="AY25" s="7">
        <f>100 + SUMIFS(NhatKy_ViPham!J:J, NhatKy_ViPham!E:E, "12_Ly_A", NhatKy_ViPham!F:F, B25, NhatKy_ViPham!C:C, "T34") - SUMIFS(NhatKy_ViPham!K:K, NhatKy_ViPham!E:E, "12_Ly_A", NhatKy_ViPham!F:F, B25, NhatKy_ViPham!C:C, "T34")</f>
        <v>100</v>
      </c>
      <c r="AZ25" s="7">
        <f>100 + SUMIFS(NhatKy_ViPham!J:J, NhatKy_ViPham!E:E, "12_Ly_A", NhatKy_ViPham!F:F, B25, NhatKy_ViPham!C:C, "T35") - SUMIFS(NhatKy_ViPham!K:K, NhatKy_ViPham!E:E, "12_Ly_A", NhatKy_ViPham!F:F, B25, NhatKy_ViPham!C:C, "T35")</f>
        <v>100</v>
      </c>
      <c r="BA25" s="12">
        <f t="shared" si="0"/>
        <v>100</v>
      </c>
      <c r="BB25" s="11" t="s">
        <v>430</v>
      </c>
      <c r="BC25" s="14" t="str">
        <f t="shared" si="1"/>
        <v>Tốt</v>
      </c>
      <c r="BD25" s="10" t="str">
        <f t="shared" si="2"/>
        <v>🟢 BÌNH THƯỜNG</v>
      </c>
    </row>
    <row r="26" spans="1:56" x14ac:dyDescent="0.25">
      <c r="A26" s="5">
        <v>18</v>
      </c>
      <c r="B26" s="15" t="s">
        <v>2416</v>
      </c>
      <c r="C26" s="5" t="s">
        <v>2231</v>
      </c>
      <c r="D26" s="5" t="s">
        <v>435</v>
      </c>
      <c r="E26" s="11" t="s">
        <v>430</v>
      </c>
      <c r="F26" s="6">
        <f>SUMIFS(NhatKy_ViPham!K:K, NhatKy_ViPham!E:E, "12_Ly_A", NhatKy_ViPham!F:F, B26, NhatKy_ViPham!H:H, "L01")</f>
        <v>0</v>
      </c>
      <c r="G26" s="6">
        <f>SUMIFS(NhatKy_ViPham!K:K, NhatKy_ViPham!E:E, "12_Ly_A", NhatKy_ViPham!F:F, B26, NhatKy_ViPham!H:H, "L02")</f>
        <v>0</v>
      </c>
      <c r="H26" s="6">
        <f>SUMIFS(NhatKy_ViPham!K:K, NhatKy_ViPham!E:E, "12_Ly_A", NhatKy_ViPham!F:F, B26, NhatKy_ViPham!H:H, "L03")</f>
        <v>0</v>
      </c>
      <c r="I26" s="6">
        <f>SUMIFS(NhatKy_ViPham!K:K, NhatKy_ViPham!E:E, "12_Ly_A", NhatKy_ViPham!F:F, B26, NhatKy_ViPham!H:H, "L04")</f>
        <v>0</v>
      </c>
      <c r="J26" s="6">
        <f>SUMIFS(NhatKy_ViPham!K:K, NhatKy_ViPham!E:E, "12_Ly_A", NhatKy_ViPham!F:F, B26, NhatKy_ViPham!H:H, "L05")</f>
        <v>0</v>
      </c>
      <c r="K26" s="6">
        <f>SUMIFS(NhatKy_ViPham!K:K, NhatKy_ViPham!E:E, "12_Ly_A", NhatKy_ViPham!F:F, B26, NhatKy_ViPham!H:H, "L06")</f>
        <v>0</v>
      </c>
      <c r="L26" s="6">
        <f>SUMIFS(NhatKy_ViPham!K:K, NhatKy_ViPham!E:E, "12_Ly_A", NhatKy_ViPham!F:F, B26, NhatKy_ViPham!H:H, "L07")</f>
        <v>0</v>
      </c>
      <c r="M26" s="6">
        <f>SUMIFS(NhatKy_ViPham!K:K, NhatKy_ViPham!E:E, "12_Ly_A", NhatKy_ViPham!F:F, B26, NhatKy_ViPham!H:H, "L08")</f>
        <v>0</v>
      </c>
      <c r="N26" s="6">
        <f>SUMIFS(NhatKy_ViPham!K:K, NhatKy_ViPham!E:E, "12_Ly_A", NhatKy_ViPham!F:F, B26, NhatKy_ViPham!H:H, "L09")</f>
        <v>0</v>
      </c>
      <c r="O26" s="6">
        <f>SUMIFS(NhatKy_ViPham!K:K, NhatKy_ViPham!E:E, "12_Ly_A", NhatKy_ViPham!F:F, B26, NhatKy_ViPham!H:H, "L10")</f>
        <v>0</v>
      </c>
      <c r="P26" s="12">
        <f>SUMIFS(NhatKy_ViPham!J:J, NhatKy_ViPham!E:E, "12_Ly_A", NhatKy_ViPham!F:F, B26)</f>
        <v>0</v>
      </c>
      <c r="Q26" s="13">
        <f>SUMIFS(NhatKy_ViPham!K:K, NhatKy_ViPham!E:E, "12_Ly_A", NhatKy_ViPham!F:F, B26)</f>
        <v>0</v>
      </c>
      <c r="R26" s="6">
        <f>100 + SUMIFS(NhatKy_ViPham!J:J, NhatKy_ViPham!E:E, "12_Ly_A", NhatKy_ViPham!F:F, B26, NhatKy_ViPham!C:C, "T1") - SUMIFS(NhatKy_ViPham!K:K, NhatKy_ViPham!E:E, "12_Ly_A", NhatKy_ViPham!F:F, B26, NhatKy_ViPham!C:C, "T1")</f>
        <v>100</v>
      </c>
      <c r="S26" s="6">
        <f>100 + SUMIFS(NhatKy_ViPham!J:J, NhatKy_ViPham!E:E, "12_Ly_A", NhatKy_ViPham!F:F, B26, NhatKy_ViPham!C:C, "T2") - SUMIFS(NhatKy_ViPham!K:K, NhatKy_ViPham!E:E, "12_Ly_A", NhatKy_ViPham!F:F, B26, NhatKy_ViPham!C:C, "T2")</f>
        <v>100</v>
      </c>
      <c r="T26" s="6">
        <f>100 + SUMIFS(NhatKy_ViPham!J:J, NhatKy_ViPham!E:E, "12_Ly_A", NhatKy_ViPham!F:F, B26, NhatKy_ViPham!C:C, "T3") - SUMIFS(NhatKy_ViPham!K:K, NhatKy_ViPham!E:E, "12_Ly_A", NhatKy_ViPham!F:F, B26, NhatKy_ViPham!C:C, "T3")</f>
        <v>100</v>
      </c>
      <c r="U26" s="6">
        <f>100 + SUMIFS(NhatKy_ViPham!J:J, NhatKy_ViPham!E:E, "12_Ly_A", NhatKy_ViPham!F:F, B26, NhatKy_ViPham!C:C, "T4") - SUMIFS(NhatKy_ViPham!K:K, NhatKy_ViPham!E:E, "12_Ly_A", NhatKy_ViPham!F:F, B26, NhatKy_ViPham!C:C, "T4")</f>
        <v>100</v>
      </c>
      <c r="V26" s="6">
        <f>100 + SUMIFS(NhatKy_ViPham!J:J, NhatKy_ViPham!E:E, "12_Ly_A", NhatKy_ViPham!F:F, B26, NhatKy_ViPham!C:C, "T5") - SUMIFS(NhatKy_ViPham!K:K, NhatKy_ViPham!E:E, "12_Ly_A", NhatKy_ViPham!F:F, B26, NhatKy_ViPham!C:C, "T5")</f>
        <v>100</v>
      </c>
      <c r="W26" s="6">
        <f>100 + SUMIFS(NhatKy_ViPham!J:J, NhatKy_ViPham!E:E, "12_Ly_A", NhatKy_ViPham!F:F, B26, NhatKy_ViPham!C:C, "T6") - SUMIFS(NhatKy_ViPham!K:K, NhatKy_ViPham!E:E, "12_Ly_A", NhatKy_ViPham!F:F, B26, NhatKy_ViPham!C:C, "T6")</f>
        <v>100</v>
      </c>
      <c r="X26" s="6">
        <f>100 + SUMIFS(NhatKy_ViPham!J:J, NhatKy_ViPham!E:E, "12_Ly_A", NhatKy_ViPham!F:F, B26, NhatKy_ViPham!C:C, "T7") - SUMIFS(NhatKy_ViPham!K:K, NhatKy_ViPham!E:E, "12_Ly_A", NhatKy_ViPham!F:F, B26, NhatKy_ViPham!C:C, "T7")</f>
        <v>100</v>
      </c>
      <c r="Y26" s="6">
        <f>100 + SUMIFS(NhatKy_ViPham!J:J, NhatKy_ViPham!E:E, "12_Ly_A", NhatKy_ViPham!F:F, B26, NhatKy_ViPham!C:C, "T8") - SUMIFS(NhatKy_ViPham!K:K, NhatKy_ViPham!E:E, "12_Ly_A", NhatKy_ViPham!F:F, B26, NhatKy_ViPham!C:C, "T8")</f>
        <v>100</v>
      </c>
      <c r="Z26" s="6">
        <f>100 + SUMIFS(NhatKy_ViPham!J:J, NhatKy_ViPham!E:E, "12_Ly_A", NhatKy_ViPham!F:F, B26, NhatKy_ViPham!C:C, "T9") - SUMIFS(NhatKy_ViPham!K:K, NhatKy_ViPham!E:E, "12_Ly_A", NhatKy_ViPham!F:F, B26, NhatKy_ViPham!C:C, "T9")</f>
        <v>100</v>
      </c>
      <c r="AA26" s="6">
        <f>100 + SUMIFS(NhatKy_ViPham!J:J, NhatKy_ViPham!E:E, "12_Ly_A", NhatKy_ViPham!F:F, B26, NhatKy_ViPham!C:C, "T10") - SUMIFS(NhatKy_ViPham!K:K, NhatKy_ViPham!E:E, "12_Ly_A", NhatKy_ViPham!F:F, B26, NhatKy_ViPham!C:C, "T10")</f>
        <v>100</v>
      </c>
      <c r="AB26" s="6">
        <f>100 + SUMIFS(NhatKy_ViPham!J:J, NhatKy_ViPham!E:E, "12_Ly_A", NhatKy_ViPham!F:F, B26, NhatKy_ViPham!C:C, "T11") - SUMIFS(NhatKy_ViPham!K:K, NhatKy_ViPham!E:E, "12_Ly_A", NhatKy_ViPham!F:F, B26, NhatKy_ViPham!C:C, "T11")</f>
        <v>100</v>
      </c>
      <c r="AC26" s="6">
        <f>100 + SUMIFS(NhatKy_ViPham!J:J, NhatKy_ViPham!E:E, "12_Ly_A", NhatKy_ViPham!F:F, B26, NhatKy_ViPham!C:C, "T12") - SUMIFS(NhatKy_ViPham!K:K, NhatKy_ViPham!E:E, "12_Ly_A", NhatKy_ViPham!F:F, B26, NhatKy_ViPham!C:C, "T12")</f>
        <v>100</v>
      </c>
      <c r="AD26" s="6">
        <f>100 + SUMIFS(NhatKy_ViPham!J:J, NhatKy_ViPham!E:E, "12_Ly_A", NhatKy_ViPham!F:F, B26, NhatKy_ViPham!C:C, "T13") - SUMIFS(NhatKy_ViPham!K:K, NhatKy_ViPham!E:E, "12_Ly_A", NhatKy_ViPham!F:F, B26, NhatKy_ViPham!C:C, "T13")</f>
        <v>100</v>
      </c>
      <c r="AE26" s="6">
        <f>100 + SUMIFS(NhatKy_ViPham!J:J, NhatKy_ViPham!E:E, "12_Ly_A", NhatKy_ViPham!F:F, B26, NhatKy_ViPham!C:C, "T14") - SUMIFS(NhatKy_ViPham!K:K, NhatKy_ViPham!E:E, "12_Ly_A", NhatKy_ViPham!F:F, B26, NhatKy_ViPham!C:C, "T14")</f>
        <v>100</v>
      </c>
      <c r="AF26" s="6">
        <f>100 + SUMIFS(NhatKy_ViPham!J:J, NhatKy_ViPham!E:E, "12_Ly_A", NhatKy_ViPham!F:F, B26, NhatKy_ViPham!C:C, "T15") - SUMIFS(NhatKy_ViPham!K:K, NhatKy_ViPham!E:E, "12_Ly_A", NhatKy_ViPham!F:F, B26, NhatKy_ViPham!C:C, "T15")</f>
        <v>100</v>
      </c>
      <c r="AG26" s="6">
        <f>100 + SUMIFS(NhatKy_ViPham!J:J, NhatKy_ViPham!E:E, "12_Ly_A", NhatKy_ViPham!F:F, B26, NhatKy_ViPham!C:C, "T16") - SUMIFS(NhatKy_ViPham!K:K, NhatKy_ViPham!E:E, "12_Ly_A", NhatKy_ViPham!F:F, B26, NhatKy_ViPham!C:C, "T16")</f>
        <v>100</v>
      </c>
      <c r="AH26" s="6">
        <f>100 + SUMIFS(NhatKy_ViPham!J:J, NhatKy_ViPham!E:E, "12_Ly_A", NhatKy_ViPham!F:F, B26, NhatKy_ViPham!C:C, "T17") - SUMIFS(NhatKy_ViPham!K:K, NhatKy_ViPham!E:E, "12_Ly_A", NhatKy_ViPham!F:F, B26, NhatKy_ViPham!C:C, "T17")</f>
        <v>100</v>
      </c>
      <c r="AI26" s="6">
        <f>100 + SUMIFS(NhatKy_ViPham!J:J, NhatKy_ViPham!E:E, "12_Ly_A", NhatKy_ViPham!F:F, B26, NhatKy_ViPham!C:C, "T18") - SUMIFS(NhatKy_ViPham!K:K, NhatKy_ViPham!E:E, "12_Ly_A", NhatKy_ViPham!F:F, B26, NhatKy_ViPham!C:C, "T18")</f>
        <v>100</v>
      </c>
      <c r="AJ26" s="6">
        <f>100 + SUMIFS(NhatKy_ViPham!J:J, NhatKy_ViPham!E:E, "12_Ly_A", NhatKy_ViPham!F:F, B26, NhatKy_ViPham!C:C, "T19") - SUMIFS(NhatKy_ViPham!K:K, NhatKy_ViPham!E:E, "12_Ly_A", NhatKy_ViPham!F:F, B26, NhatKy_ViPham!C:C, "T19")</f>
        <v>100</v>
      </c>
      <c r="AK26" s="6">
        <f>100 + SUMIFS(NhatKy_ViPham!J:J, NhatKy_ViPham!E:E, "12_Ly_A", NhatKy_ViPham!F:F, B26, NhatKy_ViPham!C:C, "T20") - SUMIFS(NhatKy_ViPham!K:K, NhatKy_ViPham!E:E, "12_Ly_A", NhatKy_ViPham!F:F, B26, NhatKy_ViPham!C:C, "T20")</f>
        <v>100</v>
      </c>
      <c r="AL26" s="6">
        <f>100 + SUMIFS(NhatKy_ViPham!J:J, NhatKy_ViPham!E:E, "12_Ly_A", NhatKy_ViPham!F:F, B26, NhatKy_ViPham!C:C, "T21") - SUMIFS(NhatKy_ViPham!K:K, NhatKy_ViPham!E:E, "12_Ly_A", NhatKy_ViPham!F:F, B26, NhatKy_ViPham!C:C, "T21")</f>
        <v>100</v>
      </c>
      <c r="AM26" s="6">
        <f>100 + SUMIFS(NhatKy_ViPham!J:J, NhatKy_ViPham!E:E, "12_Ly_A", NhatKy_ViPham!F:F, B26, NhatKy_ViPham!C:C, "T22") - SUMIFS(NhatKy_ViPham!K:K, NhatKy_ViPham!E:E, "12_Ly_A", NhatKy_ViPham!F:F, B26, NhatKy_ViPham!C:C, "T22")</f>
        <v>100</v>
      </c>
      <c r="AN26" s="6">
        <f>100 + SUMIFS(NhatKy_ViPham!J:J, NhatKy_ViPham!E:E, "12_Ly_A", NhatKy_ViPham!F:F, B26, NhatKy_ViPham!C:C, "T23") - SUMIFS(NhatKy_ViPham!K:K, NhatKy_ViPham!E:E, "12_Ly_A", NhatKy_ViPham!F:F, B26, NhatKy_ViPham!C:C, "T23")</f>
        <v>100</v>
      </c>
      <c r="AO26" s="6">
        <f>100 + SUMIFS(NhatKy_ViPham!J:J, NhatKy_ViPham!E:E, "12_Ly_A", NhatKy_ViPham!F:F, B26, NhatKy_ViPham!C:C, "T24") - SUMIFS(NhatKy_ViPham!K:K, NhatKy_ViPham!E:E, "12_Ly_A", NhatKy_ViPham!F:F, B26, NhatKy_ViPham!C:C, "T24")</f>
        <v>100</v>
      </c>
      <c r="AP26" s="6">
        <f>100 + SUMIFS(NhatKy_ViPham!J:J, NhatKy_ViPham!E:E, "12_Ly_A", NhatKy_ViPham!F:F, B26, NhatKy_ViPham!C:C, "T25") - SUMIFS(NhatKy_ViPham!K:K, NhatKy_ViPham!E:E, "12_Ly_A", NhatKy_ViPham!F:F, B26, NhatKy_ViPham!C:C, "T25")</f>
        <v>100</v>
      </c>
      <c r="AQ26" s="6">
        <f>100 + SUMIFS(NhatKy_ViPham!J:J, NhatKy_ViPham!E:E, "12_Ly_A", NhatKy_ViPham!F:F, B26, NhatKy_ViPham!C:C, "T26") - SUMIFS(NhatKy_ViPham!K:K, NhatKy_ViPham!E:E, "12_Ly_A", NhatKy_ViPham!F:F, B26, NhatKy_ViPham!C:C, "T26")</f>
        <v>100</v>
      </c>
      <c r="AR26" s="6">
        <f>100 + SUMIFS(NhatKy_ViPham!J:J, NhatKy_ViPham!E:E, "12_Ly_A", NhatKy_ViPham!F:F, B26, NhatKy_ViPham!C:C, "T27") - SUMIFS(NhatKy_ViPham!K:K, NhatKy_ViPham!E:E, "12_Ly_A", NhatKy_ViPham!F:F, B26, NhatKy_ViPham!C:C, "T27")</f>
        <v>100</v>
      </c>
      <c r="AS26" s="6">
        <f>100 + SUMIFS(NhatKy_ViPham!J:J, NhatKy_ViPham!E:E, "12_Ly_A", NhatKy_ViPham!F:F, B26, NhatKy_ViPham!C:C, "T28") - SUMIFS(NhatKy_ViPham!K:K, NhatKy_ViPham!E:E, "12_Ly_A", NhatKy_ViPham!F:F, B26, NhatKy_ViPham!C:C, "T28")</f>
        <v>100</v>
      </c>
      <c r="AT26" s="6">
        <f>100 + SUMIFS(NhatKy_ViPham!J:J, NhatKy_ViPham!E:E, "12_Ly_A", NhatKy_ViPham!F:F, B26, NhatKy_ViPham!C:C, "T29") - SUMIFS(NhatKy_ViPham!K:K, NhatKy_ViPham!E:E, "12_Ly_A", NhatKy_ViPham!F:F, B26, NhatKy_ViPham!C:C, "T29")</f>
        <v>100</v>
      </c>
      <c r="AU26" s="6">
        <f>100 + SUMIFS(NhatKy_ViPham!J:J, NhatKy_ViPham!E:E, "12_Ly_A", NhatKy_ViPham!F:F, B26, NhatKy_ViPham!C:C, "T30") - SUMIFS(NhatKy_ViPham!K:K, NhatKy_ViPham!E:E, "12_Ly_A", NhatKy_ViPham!F:F, B26, NhatKy_ViPham!C:C, "T30")</f>
        <v>100</v>
      </c>
      <c r="AV26" s="6">
        <f>100 + SUMIFS(NhatKy_ViPham!J:J, NhatKy_ViPham!E:E, "12_Ly_A", NhatKy_ViPham!F:F, B26, NhatKy_ViPham!C:C, "T31") - SUMIFS(NhatKy_ViPham!K:K, NhatKy_ViPham!E:E, "12_Ly_A", NhatKy_ViPham!F:F, B26, NhatKy_ViPham!C:C, "T31")</f>
        <v>100</v>
      </c>
      <c r="AW26" s="6">
        <f>100 + SUMIFS(NhatKy_ViPham!J:J, NhatKy_ViPham!E:E, "12_Ly_A", NhatKy_ViPham!F:F, B26, NhatKy_ViPham!C:C, "T32") - SUMIFS(NhatKy_ViPham!K:K, NhatKy_ViPham!E:E, "12_Ly_A", NhatKy_ViPham!F:F, B26, NhatKy_ViPham!C:C, "T32")</f>
        <v>100</v>
      </c>
      <c r="AX26" s="6">
        <f>100 + SUMIFS(NhatKy_ViPham!J:J, NhatKy_ViPham!E:E, "12_Ly_A", NhatKy_ViPham!F:F, B26, NhatKy_ViPham!C:C, "T33") - SUMIFS(NhatKy_ViPham!K:K, NhatKy_ViPham!E:E, "12_Ly_A", NhatKy_ViPham!F:F, B26, NhatKy_ViPham!C:C, "T33")</f>
        <v>100</v>
      </c>
      <c r="AY26" s="6">
        <f>100 + SUMIFS(NhatKy_ViPham!J:J, NhatKy_ViPham!E:E, "12_Ly_A", NhatKy_ViPham!F:F, B26, NhatKy_ViPham!C:C, "T34") - SUMIFS(NhatKy_ViPham!K:K, NhatKy_ViPham!E:E, "12_Ly_A", NhatKy_ViPham!F:F, B26, NhatKy_ViPham!C:C, "T34")</f>
        <v>100</v>
      </c>
      <c r="AZ26" s="6">
        <f>100 + SUMIFS(NhatKy_ViPham!J:J, NhatKy_ViPham!E:E, "12_Ly_A", NhatKy_ViPham!F:F, B26, NhatKy_ViPham!C:C, "T35") - SUMIFS(NhatKy_ViPham!K:K, NhatKy_ViPham!E:E, "12_Ly_A", NhatKy_ViPham!F:F, B26, NhatKy_ViPham!C:C, "T35")</f>
        <v>100</v>
      </c>
      <c r="BA26" s="12">
        <f t="shared" si="0"/>
        <v>100</v>
      </c>
      <c r="BB26" s="11" t="s">
        <v>430</v>
      </c>
      <c r="BC26" s="16" t="str">
        <f t="shared" si="1"/>
        <v>Tốt</v>
      </c>
      <c r="BD26" s="15" t="str">
        <f t="shared" si="2"/>
        <v>🟢 BÌNH THƯỜNG</v>
      </c>
    </row>
    <row r="27" spans="1:56" x14ac:dyDescent="0.25">
      <c r="A27" s="4">
        <v>19</v>
      </c>
      <c r="B27" s="10" t="s">
        <v>2417</v>
      </c>
      <c r="C27" s="4" t="s">
        <v>2418</v>
      </c>
      <c r="D27" s="4" t="s">
        <v>435</v>
      </c>
      <c r="E27" s="11" t="s">
        <v>430</v>
      </c>
      <c r="F27" s="7">
        <f>SUMIFS(NhatKy_ViPham!K:K, NhatKy_ViPham!E:E, "12_Ly_A", NhatKy_ViPham!F:F, B27, NhatKy_ViPham!H:H, "L01")</f>
        <v>0</v>
      </c>
      <c r="G27" s="7">
        <f>SUMIFS(NhatKy_ViPham!K:K, NhatKy_ViPham!E:E, "12_Ly_A", NhatKy_ViPham!F:F, B27, NhatKy_ViPham!H:H, "L02")</f>
        <v>0</v>
      </c>
      <c r="H27" s="7">
        <f>SUMIFS(NhatKy_ViPham!K:K, NhatKy_ViPham!E:E, "12_Ly_A", NhatKy_ViPham!F:F, B27, NhatKy_ViPham!H:H, "L03")</f>
        <v>0</v>
      </c>
      <c r="I27" s="7">
        <f>SUMIFS(NhatKy_ViPham!K:K, NhatKy_ViPham!E:E, "12_Ly_A", NhatKy_ViPham!F:F, B27, NhatKy_ViPham!H:H, "L04")</f>
        <v>0</v>
      </c>
      <c r="J27" s="7">
        <f>SUMIFS(NhatKy_ViPham!K:K, NhatKy_ViPham!E:E, "12_Ly_A", NhatKy_ViPham!F:F, B27, NhatKy_ViPham!H:H, "L05")</f>
        <v>0</v>
      </c>
      <c r="K27" s="7">
        <f>SUMIFS(NhatKy_ViPham!K:K, NhatKy_ViPham!E:E, "12_Ly_A", NhatKy_ViPham!F:F, B27, NhatKy_ViPham!H:H, "L06")</f>
        <v>0</v>
      </c>
      <c r="L27" s="7">
        <f>SUMIFS(NhatKy_ViPham!K:K, NhatKy_ViPham!E:E, "12_Ly_A", NhatKy_ViPham!F:F, B27, NhatKy_ViPham!H:H, "L07")</f>
        <v>0</v>
      </c>
      <c r="M27" s="7">
        <f>SUMIFS(NhatKy_ViPham!K:K, NhatKy_ViPham!E:E, "12_Ly_A", NhatKy_ViPham!F:F, B27, NhatKy_ViPham!H:H, "L08")</f>
        <v>0</v>
      </c>
      <c r="N27" s="7">
        <f>SUMIFS(NhatKy_ViPham!K:K, NhatKy_ViPham!E:E, "12_Ly_A", NhatKy_ViPham!F:F, B27, NhatKy_ViPham!H:H, "L09")</f>
        <v>0</v>
      </c>
      <c r="O27" s="7">
        <f>SUMIFS(NhatKy_ViPham!K:K, NhatKy_ViPham!E:E, "12_Ly_A", NhatKy_ViPham!F:F, B27, NhatKy_ViPham!H:H, "L10")</f>
        <v>0</v>
      </c>
      <c r="P27" s="12">
        <f>SUMIFS(NhatKy_ViPham!J:J, NhatKy_ViPham!E:E, "12_Ly_A", NhatKy_ViPham!F:F, B27)</f>
        <v>0</v>
      </c>
      <c r="Q27" s="13">
        <f>SUMIFS(NhatKy_ViPham!K:K, NhatKy_ViPham!E:E, "12_Ly_A", NhatKy_ViPham!F:F, B27)</f>
        <v>0</v>
      </c>
      <c r="R27" s="7">
        <f>100 + SUMIFS(NhatKy_ViPham!J:J, NhatKy_ViPham!E:E, "12_Ly_A", NhatKy_ViPham!F:F, B27, NhatKy_ViPham!C:C, "T1") - SUMIFS(NhatKy_ViPham!K:K, NhatKy_ViPham!E:E, "12_Ly_A", NhatKy_ViPham!F:F, B27, NhatKy_ViPham!C:C, "T1")</f>
        <v>100</v>
      </c>
      <c r="S27" s="7">
        <f>100 + SUMIFS(NhatKy_ViPham!J:J, NhatKy_ViPham!E:E, "12_Ly_A", NhatKy_ViPham!F:F, B27, NhatKy_ViPham!C:C, "T2") - SUMIFS(NhatKy_ViPham!K:K, NhatKy_ViPham!E:E, "12_Ly_A", NhatKy_ViPham!F:F, B27, NhatKy_ViPham!C:C, "T2")</f>
        <v>100</v>
      </c>
      <c r="T27" s="7">
        <f>100 + SUMIFS(NhatKy_ViPham!J:J, NhatKy_ViPham!E:E, "12_Ly_A", NhatKy_ViPham!F:F, B27, NhatKy_ViPham!C:C, "T3") - SUMIFS(NhatKy_ViPham!K:K, NhatKy_ViPham!E:E, "12_Ly_A", NhatKy_ViPham!F:F, B27, NhatKy_ViPham!C:C, "T3")</f>
        <v>100</v>
      </c>
      <c r="U27" s="7">
        <f>100 + SUMIFS(NhatKy_ViPham!J:J, NhatKy_ViPham!E:E, "12_Ly_A", NhatKy_ViPham!F:F, B27, NhatKy_ViPham!C:C, "T4") - SUMIFS(NhatKy_ViPham!K:K, NhatKy_ViPham!E:E, "12_Ly_A", NhatKy_ViPham!F:F, B27, NhatKy_ViPham!C:C, "T4")</f>
        <v>100</v>
      </c>
      <c r="V27" s="7">
        <f>100 + SUMIFS(NhatKy_ViPham!J:J, NhatKy_ViPham!E:E, "12_Ly_A", NhatKy_ViPham!F:F, B27, NhatKy_ViPham!C:C, "T5") - SUMIFS(NhatKy_ViPham!K:K, NhatKy_ViPham!E:E, "12_Ly_A", NhatKy_ViPham!F:F, B27, NhatKy_ViPham!C:C, "T5")</f>
        <v>100</v>
      </c>
      <c r="W27" s="7">
        <f>100 + SUMIFS(NhatKy_ViPham!J:J, NhatKy_ViPham!E:E, "12_Ly_A", NhatKy_ViPham!F:F, B27, NhatKy_ViPham!C:C, "T6") - SUMIFS(NhatKy_ViPham!K:K, NhatKy_ViPham!E:E, "12_Ly_A", NhatKy_ViPham!F:F, B27, NhatKy_ViPham!C:C, "T6")</f>
        <v>100</v>
      </c>
      <c r="X27" s="7">
        <f>100 + SUMIFS(NhatKy_ViPham!J:J, NhatKy_ViPham!E:E, "12_Ly_A", NhatKy_ViPham!F:F, B27, NhatKy_ViPham!C:C, "T7") - SUMIFS(NhatKy_ViPham!K:K, NhatKy_ViPham!E:E, "12_Ly_A", NhatKy_ViPham!F:F, B27, NhatKy_ViPham!C:C, "T7")</f>
        <v>100</v>
      </c>
      <c r="Y27" s="7">
        <f>100 + SUMIFS(NhatKy_ViPham!J:J, NhatKy_ViPham!E:E, "12_Ly_A", NhatKy_ViPham!F:F, B27, NhatKy_ViPham!C:C, "T8") - SUMIFS(NhatKy_ViPham!K:K, NhatKy_ViPham!E:E, "12_Ly_A", NhatKy_ViPham!F:F, B27, NhatKy_ViPham!C:C, "T8")</f>
        <v>100</v>
      </c>
      <c r="Z27" s="7">
        <f>100 + SUMIFS(NhatKy_ViPham!J:J, NhatKy_ViPham!E:E, "12_Ly_A", NhatKy_ViPham!F:F, B27, NhatKy_ViPham!C:C, "T9") - SUMIFS(NhatKy_ViPham!K:K, NhatKy_ViPham!E:E, "12_Ly_A", NhatKy_ViPham!F:F, B27, NhatKy_ViPham!C:C, "T9")</f>
        <v>100</v>
      </c>
      <c r="AA27" s="7">
        <f>100 + SUMIFS(NhatKy_ViPham!J:J, NhatKy_ViPham!E:E, "12_Ly_A", NhatKy_ViPham!F:F, B27, NhatKy_ViPham!C:C, "T10") - SUMIFS(NhatKy_ViPham!K:K, NhatKy_ViPham!E:E, "12_Ly_A", NhatKy_ViPham!F:F, B27, NhatKy_ViPham!C:C, "T10")</f>
        <v>100</v>
      </c>
      <c r="AB27" s="7">
        <f>100 + SUMIFS(NhatKy_ViPham!J:J, NhatKy_ViPham!E:E, "12_Ly_A", NhatKy_ViPham!F:F, B27, NhatKy_ViPham!C:C, "T11") - SUMIFS(NhatKy_ViPham!K:K, NhatKy_ViPham!E:E, "12_Ly_A", NhatKy_ViPham!F:F, B27, NhatKy_ViPham!C:C, "T11")</f>
        <v>100</v>
      </c>
      <c r="AC27" s="7">
        <f>100 + SUMIFS(NhatKy_ViPham!J:J, NhatKy_ViPham!E:E, "12_Ly_A", NhatKy_ViPham!F:F, B27, NhatKy_ViPham!C:C, "T12") - SUMIFS(NhatKy_ViPham!K:K, NhatKy_ViPham!E:E, "12_Ly_A", NhatKy_ViPham!F:F, B27, NhatKy_ViPham!C:C, "T12")</f>
        <v>100</v>
      </c>
      <c r="AD27" s="7">
        <f>100 + SUMIFS(NhatKy_ViPham!J:J, NhatKy_ViPham!E:E, "12_Ly_A", NhatKy_ViPham!F:F, B27, NhatKy_ViPham!C:C, "T13") - SUMIFS(NhatKy_ViPham!K:K, NhatKy_ViPham!E:E, "12_Ly_A", NhatKy_ViPham!F:F, B27, NhatKy_ViPham!C:C, "T13")</f>
        <v>100</v>
      </c>
      <c r="AE27" s="7">
        <f>100 + SUMIFS(NhatKy_ViPham!J:J, NhatKy_ViPham!E:E, "12_Ly_A", NhatKy_ViPham!F:F, B27, NhatKy_ViPham!C:C, "T14") - SUMIFS(NhatKy_ViPham!K:K, NhatKy_ViPham!E:E, "12_Ly_A", NhatKy_ViPham!F:F, B27, NhatKy_ViPham!C:C, "T14")</f>
        <v>100</v>
      </c>
      <c r="AF27" s="7">
        <f>100 + SUMIFS(NhatKy_ViPham!J:J, NhatKy_ViPham!E:E, "12_Ly_A", NhatKy_ViPham!F:F, B27, NhatKy_ViPham!C:C, "T15") - SUMIFS(NhatKy_ViPham!K:K, NhatKy_ViPham!E:E, "12_Ly_A", NhatKy_ViPham!F:F, B27, NhatKy_ViPham!C:C, "T15")</f>
        <v>100</v>
      </c>
      <c r="AG27" s="7">
        <f>100 + SUMIFS(NhatKy_ViPham!J:J, NhatKy_ViPham!E:E, "12_Ly_A", NhatKy_ViPham!F:F, B27, NhatKy_ViPham!C:C, "T16") - SUMIFS(NhatKy_ViPham!K:K, NhatKy_ViPham!E:E, "12_Ly_A", NhatKy_ViPham!F:F, B27, NhatKy_ViPham!C:C, "T16")</f>
        <v>100</v>
      </c>
      <c r="AH27" s="7">
        <f>100 + SUMIFS(NhatKy_ViPham!J:J, NhatKy_ViPham!E:E, "12_Ly_A", NhatKy_ViPham!F:F, B27, NhatKy_ViPham!C:C, "T17") - SUMIFS(NhatKy_ViPham!K:K, NhatKy_ViPham!E:E, "12_Ly_A", NhatKy_ViPham!F:F, B27, NhatKy_ViPham!C:C, "T17")</f>
        <v>100</v>
      </c>
      <c r="AI27" s="7">
        <f>100 + SUMIFS(NhatKy_ViPham!J:J, NhatKy_ViPham!E:E, "12_Ly_A", NhatKy_ViPham!F:F, B27, NhatKy_ViPham!C:C, "T18") - SUMIFS(NhatKy_ViPham!K:K, NhatKy_ViPham!E:E, "12_Ly_A", NhatKy_ViPham!F:F, B27, NhatKy_ViPham!C:C, "T18")</f>
        <v>100</v>
      </c>
      <c r="AJ27" s="7">
        <f>100 + SUMIFS(NhatKy_ViPham!J:J, NhatKy_ViPham!E:E, "12_Ly_A", NhatKy_ViPham!F:F, B27, NhatKy_ViPham!C:C, "T19") - SUMIFS(NhatKy_ViPham!K:K, NhatKy_ViPham!E:E, "12_Ly_A", NhatKy_ViPham!F:F, B27, NhatKy_ViPham!C:C, "T19")</f>
        <v>100</v>
      </c>
      <c r="AK27" s="7">
        <f>100 + SUMIFS(NhatKy_ViPham!J:J, NhatKy_ViPham!E:E, "12_Ly_A", NhatKy_ViPham!F:F, B27, NhatKy_ViPham!C:C, "T20") - SUMIFS(NhatKy_ViPham!K:K, NhatKy_ViPham!E:E, "12_Ly_A", NhatKy_ViPham!F:F, B27, NhatKy_ViPham!C:C, "T20")</f>
        <v>100</v>
      </c>
      <c r="AL27" s="7">
        <f>100 + SUMIFS(NhatKy_ViPham!J:J, NhatKy_ViPham!E:E, "12_Ly_A", NhatKy_ViPham!F:F, B27, NhatKy_ViPham!C:C, "T21") - SUMIFS(NhatKy_ViPham!K:K, NhatKy_ViPham!E:E, "12_Ly_A", NhatKy_ViPham!F:F, B27, NhatKy_ViPham!C:C, "T21")</f>
        <v>100</v>
      </c>
      <c r="AM27" s="7">
        <f>100 + SUMIFS(NhatKy_ViPham!J:J, NhatKy_ViPham!E:E, "12_Ly_A", NhatKy_ViPham!F:F, B27, NhatKy_ViPham!C:C, "T22") - SUMIFS(NhatKy_ViPham!K:K, NhatKy_ViPham!E:E, "12_Ly_A", NhatKy_ViPham!F:F, B27, NhatKy_ViPham!C:C, "T22")</f>
        <v>100</v>
      </c>
      <c r="AN27" s="7">
        <f>100 + SUMIFS(NhatKy_ViPham!J:J, NhatKy_ViPham!E:E, "12_Ly_A", NhatKy_ViPham!F:F, B27, NhatKy_ViPham!C:C, "T23") - SUMIFS(NhatKy_ViPham!K:K, NhatKy_ViPham!E:E, "12_Ly_A", NhatKy_ViPham!F:F, B27, NhatKy_ViPham!C:C, "T23")</f>
        <v>100</v>
      </c>
      <c r="AO27" s="7">
        <f>100 + SUMIFS(NhatKy_ViPham!J:J, NhatKy_ViPham!E:E, "12_Ly_A", NhatKy_ViPham!F:F, B27, NhatKy_ViPham!C:C, "T24") - SUMIFS(NhatKy_ViPham!K:K, NhatKy_ViPham!E:E, "12_Ly_A", NhatKy_ViPham!F:F, B27, NhatKy_ViPham!C:C, "T24")</f>
        <v>100</v>
      </c>
      <c r="AP27" s="7">
        <f>100 + SUMIFS(NhatKy_ViPham!J:J, NhatKy_ViPham!E:E, "12_Ly_A", NhatKy_ViPham!F:F, B27, NhatKy_ViPham!C:C, "T25") - SUMIFS(NhatKy_ViPham!K:K, NhatKy_ViPham!E:E, "12_Ly_A", NhatKy_ViPham!F:F, B27, NhatKy_ViPham!C:C, "T25")</f>
        <v>100</v>
      </c>
      <c r="AQ27" s="7">
        <f>100 + SUMIFS(NhatKy_ViPham!J:J, NhatKy_ViPham!E:E, "12_Ly_A", NhatKy_ViPham!F:F, B27, NhatKy_ViPham!C:C, "T26") - SUMIFS(NhatKy_ViPham!K:K, NhatKy_ViPham!E:E, "12_Ly_A", NhatKy_ViPham!F:F, B27, NhatKy_ViPham!C:C, "T26")</f>
        <v>100</v>
      </c>
      <c r="AR27" s="7">
        <f>100 + SUMIFS(NhatKy_ViPham!J:J, NhatKy_ViPham!E:E, "12_Ly_A", NhatKy_ViPham!F:F, B27, NhatKy_ViPham!C:C, "T27") - SUMIFS(NhatKy_ViPham!K:K, NhatKy_ViPham!E:E, "12_Ly_A", NhatKy_ViPham!F:F, B27, NhatKy_ViPham!C:C, "T27")</f>
        <v>100</v>
      </c>
      <c r="AS27" s="7">
        <f>100 + SUMIFS(NhatKy_ViPham!J:J, NhatKy_ViPham!E:E, "12_Ly_A", NhatKy_ViPham!F:F, B27, NhatKy_ViPham!C:C, "T28") - SUMIFS(NhatKy_ViPham!K:K, NhatKy_ViPham!E:E, "12_Ly_A", NhatKy_ViPham!F:F, B27, NhatKy_ViPham!C:C, "T28")</f>
        <v>100</v>
      </c>
      <c r="AT27" s="7">
        <f>100 + SUMIFS(NhatKy_ViPham!J:J, NhatKy_ViPham!E:E, "12_Ly_A", NhatKy_ViPham!F:F, B27, NhatKy_ViPham!C:C, "T29") - SUMIFS(NhatKy_ViPham!K:K, NhatKy_ViPham!E:E, "12_Ly_A", NhatKy_ViPham!F:F, B27, NhatKy_ViPham!C:C, "T29")</f>
        <v>100</v>
      </c>
      <c r="AU27" s="7">
        <f>100 + SUMIFS(NhatKy_ViPham!J:J, NhatKy_ViPham!E:E, "12_Ly_A", NhatKy_ViPham!F:F, B27, NhatKy_ViPham!C:C, "T30") - SUMIFS(NhatKy_ViPham!K:K, NhatKy_ViPham!E:E, "12_Ly_A", NhatKy_ViPham!F:F, B27, NhatKy_ViPham!C:C, "T30")</f>
        <v>100</v>
      </c>
      <c r="AV27" s="7">
        <f>100 + SUMIFS(NhatKy_ViPham!J:J, NhatKy_ViPham!E:E, "12_Ly_A", NhatKy_ViPham!F:F, B27, NhatKy_ViPham!C:C, "T31") - SUMIFS(NhatKy_ViPham!K:K, NhatKy_ViPham!E:E, "12_Ly_A", NhatKy_ViPham!F:F, B27, NhatKy_ViPham!C:C, "T31")</f>
        <v>100</v>
      </c>
      <c r="AW27" s="7">
        <f>100 + SUMIFS(NhatKy_ViPham!J:J, NhatKy_ViPham!E:E, "12_Ly_A", NhatKy_ViPham!F:F, B27, NhatKy_ViPham!C:C, "T32") - SUMIFS(NhatKy_ViPham!K:K, NhatKy_ViPham!E:E, "12_Ly_A", NhatKy_ViPham!F:F, B27, NhatKy_ViPham!C:C, "T32")</f>
        <v>100</v>
      </c>
      <c r="AX27" s="7">
        <f>100 + SUMIFS(NhatKy_ViPham!J:J, NhatKy_ViPham!E:E, "12_Ly_A", NhatKy_ViPham!F:F, B27, NhatKy_ViPham!C:C, "T33") - SUMIFS(NhatKy_ViPham!K:K, NhatKy_ViPham!E:E, "12_Ly_A", NhatKy_ViPham!F:F, B27, NhatKy_ViPham!C:C, "T33")</f>
        <v>100</v>
      </c>
      <c r="AY27" s="7">
        <f>100 + SUMIFS(NhatKy_ViPham!J:J, NhatKy_ViPham!E:E, "12_Ly_A", NhatKy_ViPham!F:F, B27, NhatKy_ViPham!C:C, "T34") - SUMIFS(NhatKy_ViPham!K:K, NhatKy_ViPham!E:E, "12_Ly_A", NhatKy_ViPham!F:F, B27, NhatKy_ViPham!C:C, "T34")</f>
        <v>100</v>
      </c>
      <c r="AZ27" s="7">
        <f>100 + SUMIFS(NhatKy_ViPham!J:J, NhatKy_ViPham!E:E, "12_Ly_A", NhatKy_ViPham!F:F, B27, NhatKy_ViPham!C:C, "T35") - SUMIFS(NhatKy_ViPham!K:K, NhatKy_ViPham!E:E, "12_Ly_A", NhatKy_ViPham!F:F, B27, NhatKy_ViPham!C:C, "T35")</f>
        <v>100</v>
      </c>
      <c r="BA27" s="12">
        <f t="shared" si="0"/>
        <v>100</v>
      </c>
      <c r="BB27" s="11" t="s">
        <v>430</v>
      </c>
      <c r="BC27" s="14" t="str">
        <f t="shared" si="1"/>
        <v>Tốt</v>
      </c>
      <c r="BD27" s="10" t="str">
        <f t="shared" si="2"/>
        <v>🟢 BÌNH THƯỜNG</v>
      </c>
    </row>
    <row r="28" spans="1:56" x14ac:dyDescent="0.25">
      <c r="A28" s="5">
        <v>20</v>
      </c>
      <c r="B28" s="15" t="s">
        <v>2419</v>
      </c>
      <c r="C28" s="5" t="s">
        <v>2420</v>
      </c>
      <c r="D28" s="5" t="s">
        <v>435</v>
      </c>
      <c r="E28" s="11" t="s">
        <v>430</v>
      </c>
      <c r="F28" s="6">
        <f>SUMIFS(NhatKy_ViPham!K:K, NhatKy_ViPham!E:E, "12_Ly_A", NhatKy_ViPham!F:F, B28, NhatKy_ViPham!H:H, "L01")</f>
        <v>0</v>
      </c>
      <c r="G28" s="6">
        <f>SUMIFS(NhatKy_ViPham!K:K, NhatKy_ViPham!E:E, "12_Ly_A", NhatKy_ViPham!F:F, B28, NhatKy_ViPham!H:H, "L02")</f>
        <v>0</v>
      </c>
      <c r="H28" s="6">
        <f>SUMIFS(NhatKy_ViPham!K:K, NhatKy_ViPham!E:E, "12_Ly_A", NhatKy_ViPham!F:F, B28, NhatKy_ViPham!H:H, "L03")</f>
        <v>0</v>
      </c>
      <c r="I28" s="6">
        <f>SUMIFS(NhatKy_ViPham!K:K, NhatKy_ViPham!E:E, "12_Ly_A", NhatKy_ViPham!F:F, B28, NhatKy_ViPham!H:H, "L04")</f>
        <v>0</v>
      </c>
      <c r="J28" s="6">
        <f>SUMIFS(NhatKy_ViPham!K:K, NhatKy_ViPham!E:E, "12_Ly_A", NhatKy_ViPham!F:F, B28, NhatKy_ViPham!H:H, "L05")</f>
        <v>0</v>
      </c>
      <c r="K28" s="6">
        <f>SUMIFS(NhatKy_ViPham!K:K, NhatKy_ViPham!E:E, "12_Ly_A", NhatKy_ViPham!F:F, B28, NhatKy_ViPham!H:H, "L06")</f>
        <v>0</v>
      </c>
      <c r="L28" s="6">
        <f>SUMIFS(NhatKy_ViPham!K:K, NhatKy_ViPham!E:E, "12_Ly_A", NhatKy_ViPham!F:F, B28, NhatKy_ViPham!H:H, "L07")</f>
        <v>0</v>
      </c>
      <c r="M28" s="6">
        <f>SUMIFS(NhatKy_ViPham!K:K, NhatKy_ViPham!E:E, "12_Ly_A", NhatKy_ViPham!F:F, B28, NhatKy_ViPham!H:H, "L08")</f>
        <v>0</v>
      </c>
      <c r="N28" s="6">
        <f>SUMIFS(NhatKy_ViPham!K:K, NhatKy_ViPham!E:E, "12_Ly_A", NhatKy_ViPham!F:F, B28, NhatKy_ViPham!H:H, "L09")</f>
        <v>0</v>
      </c>
      <c r="O28" s="6">
        <f>SUMIFS(NhatKy_ViPham!K:K, NhatKy_ViPham!E:E, "12_Ly_A", NhatKy_ViPham!F:F, B28, NhatKy_ViPham!H:H, "L10")</f>
        <v>0</v>
      </c>
      <c r="P28" s="12">
        <f>SUMIFS(NhatKy_ViPham!J:J, NhatKy_ViPham!E:E, "12_Ly_A", NhatKy_ViPham!F:F, B28)</f>
        <v>0</v>
      </c>
      <c r="Q28" s="13">
        <f>SUMIFS(NhatKy_ViPham!K:K, NhatKy_ViPham!E:E, "12_Ly_A", NhatKy_ViPham!F:F, B28)</f>
        <v>0</v>
      </c>
      <c r="R28" s="6">
        <f>100 + SUMIFS(NhatKy_ViPham!J:J, NhatKy_ViPham!E:E, "12_Ly_A", NhatKy_ViPham!F:F, B28, NhatKy_ViPham!C:C, "T1") - SUMIFS(NhatKy_ViPham!K:K, NhatKy_ViPham!E:E, "12_Ly_A", NhatKy_ViPham!F:F, B28, NhatKy_ViPham!C:C, "T1")</f>
        <v>100</v>
      </c>
      <c r="S28" s="6">
        <f>100 + SUMIFS(NhatKy_ViPham!J:J, NhatKy_ViPham!E:E, "12_Ly_A", NhatKy_ViPham!F:F, B28, NhatKy_ViPham!C:C, "T2") - SUMIFS(NhatKy_ViPham!K:K, NhatKy_ViPham!E:E, "12_Ly_A", NhatKy_ViPham!F:F, B28, NhatKy_ViPham!C:C, "T2")</f>
        <v>100</v>
      </c>
      <c r="T28" s="6">
        <f>100 + SUMIFS(NhatKy_ViPham!J:J, NhatKy_ViPham!E:E, "12_Ly_A", NhatKy_ViPham!F:F, B28, NhatKy_ViPham!C:C, "T3") - SUMIFS(NhatKy_ViPham!K:K, NhatKy_ViPham!E:E, "12_Ly_A", NhatKy_ViPham!F:F, B28, NhatKy_ViPham!C:C, "T3")</f>
        <v>100</v>
      </c>
      <c r="U28" s="6">
        <f>100 + SUMIFS(NhatKy_ViPham!J:J, NhatKy_ViPham!E:E, "12_Ly_A", NhatKy_ViPham!F:F, B28, NhatKy_ViPham!C:C, "T4") - SUMIFS(NhatKy_ViPham!K:K, NhatKy_ViPham!E:E, "12_Ly_A", NhatKy_ViPham!F:F, B28, NhatKy_ViPham!C:C, "T4")</f>
        <v>100</v>
      </c>
      <c r="V28" s="6">
        <f>100 + SUMIFS(NhatKy_ViPham!J:J, NhatKy_ViPham!E:E, "12_Ly_A", NhatKy_ViPham!F:F, B28, NhatKy_ViPham!C:C, "T5") - SUMIFS(NhatKy_ViPham!K:K, NhatKy_ViPham!E:E, "12_Ly_A", NhatKy_ViPham!F:F, B28, NhatKy_ViPham!C:C, "T5")</f>
        <v>100</v>
      </c>
      <c r="W28" s="6">
        <f>100 + SUMIFS(NhatKy_ViPham!J:J, NhatKy_ViPham!E:E, "12_Ly_A", NhatKy_ViPham!F:F, B28, NhatKy_ViPham!C:C, "T6") - SUMIFS(NhatKy_ViPham!K:K, NhatKy_ViPham!E:E, "12_Ly_A", NhatKy_ViPham!F:F, B28, NhatKy_ViPham!C:C, "T6")</f>
        <v>100</v>
      </c>
      <c r="X28" s="6">
        <f>100 + SUMIFS(NhatKy_ViPham!J:J, NhatKy_ViPham!E:E, "12_Ly_A", NhatKy_ViPham!F:F, B28, NhatKy_ViPham!C:C, "T7") - SUMIFS(NhatKy_ViPham!K:K, NhatKy_ViPham!E:E, "12_Ly_A", NhatKy_ViPham!F:F, B28, NhatKy_ViPham!C:C, "T7")</f>
        <v>100</v>
      </c>
      <c r="Y28" s="6">
        <f>100 + SUMIFS(NhatKy_ViPham!J:J, NhatKy_ViPham!E:E, "12_Ly_A", NhatKy_ViPham!F:F, B28, NhatKy_ViPham!C:C, "T8") - SUMIFS(NhatKy_ViPham!K:K, NhatKy_ViPham!E:E, "12_Ly_A", NhatKy_ViPham!F:F, B28, NhatKy_ViPham!C:C, "T8")</f>
        <v>100</v>
      </c>
      <c r="Z28" s="6">
        <f>100 + SUMIFS(NhatKy_ViPham!J:J, NhatKy_ViPham!E:E, "12_Ly_A", NhatKy_ViPham!F:F, B28, NhatKy_ViPham!C:C, "T9") - SUMIFS(NhatKy_ViPham!K:K, NhatKy_ViPham!E:E, "12_Ly_A", NhatKy_ViPham!F:F, B28, NhatKy_ViPham!C:C, "T9")</f>
        <v>100</v>
      </c>
      <c r="AA28" s="6">
        <f>100 + SUMIFS(NhatKy_ViPham!J:J, NhatKy_ViPham!E:E, "12_Ly_A", NhatKy_ViPham!F:F, B28, NhatKy_ViPham!C:C, "T10") - SUMIFS(NhatKy_ViPham!K:K, NhatKy_ViPham!E:E, "12_Ly_A", NhatKy_ViPham!F:F, B28, NhatKy_ViPham!C:C, "T10")</f>
        <v>100</v>
      </c>
      <c r="AB28" s="6">
        <f>100 + SUMIFS(NhatKy_ViPham!J:J, NhatKy_ViPham!E:E, "12_Ly_A", NhatKy_ViPham!F:F, B28, NhatKy_ViPham!C:C, "T11") - SUMIFS(NhatKy_ViPham!K:K, NhatKy_ViPham!E:E, "12_Ly_A", NhatKy_ViPham!F:F, B28, NhatKy_ViPham!C:C, "T11")</f>
        <v>100</v>
      </c>
      <c r="AC28" s="6">
        <f>100 + SUMIFS(NhatKy_ViPham!J:J, NhatKy_ViPham!E:E, "12_Ly_A", NhatKy_ViPham!F:F, B28, NhatKy_ViPham!C:C, "T12") - SUMIFS(NhatKy_ViPham!K:K, NhatKy_ViPham!E:E, "12_Ly_A", NhatKy_ViPham!F:F, B28, NhatKy_ViPham!C:C, "T12")</f>
        <v>100</v>
      </c>
      <c r="AD28" s="6">
        <f>100 + SUMIFS(NhatKy_ViPham!J:J, NhatKy_ViPham!E:E, "12_Ly_A", NhatKy_ViPham!F:F, B28, NhatKy_ViPham!C:C, "T13") - SUMIFS(NhatKy_ViPham!K:K, NhatKy_ViPham!E:E, "12_Ly_A", NhatKy_ViPham!F:F, B28, NhatKy_ViPham!C:C, "T13")</f>
        <v>100</v>
      </c>
      <c r="AE28" s="6">
        <f>100 + SUMIFS(NhatKy_ViPham!J:J, NhatKy_ViPham!E:E, "12_Ly_A", NhatKy_ViPham!F:F, B28, NhatKy_ViPham!C:C, "T14") - SUMIFS(NhatKy_ViPham!K:K, NhatKy_ViPham!E:E, "12_Ly_A", NhatKy_ViPham!F:F, B28, NhatKy_ViPham!C:C, "T14")</f>
        <v>100</v>
      </c>
      <c r="AF28" s="6">
        <f>100 + SUMIFS(NhatKy_ViPham!J:J, NhatKy_ViPham!E:E, "12_Ly_A", NhatKy_ViPham!F:F, B28, NhatKy_ViPham!C:C, "T15") - SUMIFS(NhatKy_ViPham!K:K, NhatKy_ViPham!E:E, "12_Ly_A", NhatKy_ViPham!F:F, B28, NhatKy_ViPham!C:C, "T15")</f>
        <v>100</v>
      </c>
      <c r="AG28" s="6">
        <f>100 + SUMIFS(NhatKy_ViPham!J:J, NhatKy_ViPham!E:E, "12_Ly_A", NhatKy_ViPham!F:F, B28, NhatKy_ViPham!C:C, "T16") - SUMIFS(NhatKy_ViPham!K:K, NhatKy_ViPham!E:E, "12_Ly_A", NhatKy_ViPham!F:F, B28, NhatKy_ViPham!C:C, "T16")</f>
        <v>100</v>
      </c>
      <c r="AH28" s="6">
        <f>100 + SUMIFS(NhatKy_ViPham!J:J, NhatKy_ViPham!E:E, "12_Ly_A", NhatKy_ViPham!F:F, B28, NhatKy_ViPham!C:C, "T17") - SUMIFS(NhatKy_ViPham!K:K, NhatKy_ViPham!E:E, "12_Ly_A", NhatKy_ViPham!F:F, B28, NhatKy_ViPham!C:C, "T17")</f>
        <v>100</v>
      </c>
      <c r="AI28" s="6">
        <f>100 + SUMIFS(NhatKy_ViPham!J:J, NhatKy_ViPham!E:E, "12_Ly_A", NhatKy_ViPham!F:F, B28, NhatKy_ViPham!C:C, "T18") - SUMIFS(NhatKy_ViPham!K:K, NhatKy_ViPham!E:E, "12_Ly_A", NhatKy_ViPham!F:F, B28, NhatKy_ViPham!C:C, "T18")</f>
        <v>100</v>
      </c>
      <c r="AJ28" s="6">
        <f>100 + SUMIFS(NhatKy_ViPham!J:J, NhatKy_ViPham!E:E, "12_Ly_A", NhatKy_ViPham!F:F, B28, NhatKy_ViPham!C:C, "T19") - SUMIFS(NhatKy_ViPham!K:K, NhatKy_ViPham!E:E, "12_Ly_A", NhatKy_ViPham!F:F, B28, NhatKy_ViPham!C:C, "T19")</f>
        <v>100</v>
      </c>
      <c r="AK28" s="6">
        <f>100 + SUMIFS(NhatKy_ViPham!J:J, NhatKy_ViPham!E:E, "12_Ly_A", NhatKy_ViPham!F:F, B28, NhatKy_ViPham!C:C, "T20") - SUMIFS(NhatKy_ViPham!K:K, NhatKy_ViPham!E:E, "12_Ly_A", NhatKy_ViPham!F:F, B28, NhatKy_ViPham!C:C, "T20")</f>
        <v>100</v>
      </c>
      <c r="AL28" s="6">
        <f>100 + SUMIFS(NhatKy_ViPham!J:J, NhatKy_ViPham!E:E, "12_Ly_A", NhatKy_ViPham!F:F, B28, NhatKy_ViPham!C:C, "T21") - SUMIFS(NhatKy_ViPham!K:K, NhatKy_ViPham!E:E, "12_Ly_A", NhatKy_ViPham!F:F, B28, NhatKy_ViPham!C:C, "T21")</f>
        <v>100</v>
      </c>
      <c r="AM28" s="6">
        <f>100 + SUMIFS(NhatKy_ViPham!J:J, NhatKy_ViPham!E:E, "12_Ly_A", NhatKy_ViPham!F:F, B28, NhatKy_ViPham!C:C, "T22") - SUMIFS(NhatKy_ViPham!K:K, NhatKy_ViPham!E:E, "12_Ly_A", NhatKy_ViPham!F:F, B28, NhatKy_ViPham!C:C, "T22")</f>
        <v>100</v>
      </c>
      <c r="AN28" s="6">
        <f>100 + SUMIFS(NhatKy_ViPham!J:J, NhatKy_ViPham!E:E, "12_Ly_A", NhatKy_ViPham!F:F, B28, NhatKy_ViPham!C:C, "T23") - SUMIFS(NhatKy_ViPham!K:K, NhatKy_ViPham!E:E, "12_Ly_A", NhatKy_ViPham!F:F, B28, NhatKy_ViPham!C:C, "T23")</f>
        <v>100</v>
      </c>
      <c r="AO28" s="6">
        <f>100 + SUMIFS(NhatKy_ViPham!J:J, NhatKy_ViPham!E:E, "12_Ly_A", NhatKy_ViPham!F:F, B28, NhatKy_ViPham!C:C, "T24") - SUMIFS(NhatKy_ViPham!K:K, NhatKy_ViPham!E:E, "12_Ly_A", NhatKy_ViPham!F:F, B28, NhatKy_ViPham!C:C, "T24")</f>
        <v>100</v>
      </c>
      <c r="AP28" s="6">
        <f>100 + SUMIFS(NhatKy_ViPham!J:J, NhatKy_ViPham!E:E, "12_Ly_A", NhatKy_ViPham!F:F, B28, NhatKy_ViPham!C:C, "T25") - SUMIFS(NhatKy_ViPham!K:K, NhatKy_ViPham!E:E, "12_Ly_A", NhatKy_ViPham!F:F, B28, NhatKy_ViPham!C:C, "T25")</f>
        <v>100</v>
      </c>
      <c r="AQ28" s="6">
        <f>100 + SUMIFS(NhatKy_ViPham!J:J, NhatKy_ViPham!E:E, "12_Ly_A", NhatKy_ViPham!F:F, B28, NhatKy_ViPham!C:C, "T26") - SUMIFS(NhatKy_ViPham!K:K, NhatKy_ViPham!E:E, "12_Ly_A", NhatKy_ViPham!F:F, B28, NhatKy_ViPham!C:C, "T26")</f>
        <v>100</v>
      </c>
      <c r="AR28" s="6">
        <f>100 + SUMIFS(NhatKy_ViPham!J:J, NhatKy_ViPham!E:E, "12_Ly_A", NhatKy_ViPham!F:F, B28, NhatKy_ViPham!C:C, "T27") - SUMIFS(NhatKy_ViPham!K:K, NhatKy_ViPham!E:E, "12_Ly_A", NhatKy_ViPham!F:F, B28, NhatKy_ViPham!C:C, "T27")</f>
        <v>100</v>
      </c>
      <c r="AS28" s="6">
        <f>100 + SUMIFS(NhatKy_ViPham!J:J, NhatKy_ViPham!E:E, "12_Ly_A", NhatKy_ViPham!F:F, B28, NhatKy_ViPham!C:C, "T28") - SUMIFS(NhatKy_ViPham!K:K, NhatKy_ViPham!E:E, "12_Ly_A", NhatKy_ViPham!F:F, B28, NhatKy_ViPham!C:C, "T28")</f>
        <v>100</v>
      </c>
      <c r="AT28" s="6">
        <f>100 + SUMIFS(NhatKy_ViPham!J:J, NhatKy_ViPham!E:E, "12_Ly_A", NhatKy_ViPham!F:F, B28, NhatKy_ViPham!C:C, "T29") - SUMIFS(NhatKy_ViPham!K:K, NhatKy_ViPham!E:E, "12_Ly_A", NhatKy_ViPham!F:F, B28, NhatKy_ViPham!C:C, "T29")</f>
        <v>100</v>
      </c>
      <c r="AU28" s="6">
        <f>100 + SUMIFS(NhatKy_ViPham!J:J, NhatKy_ViPham!E:E, "12_Ly_A", NhatKy_ViPham!F:F, B28, NhatKy_ViPham!C:C, "T30") - SUMIFS(NhatKy_ViPham!K:K, NhatKy_ViPham!E:E, "12_Ly_A", NhatKy_ViPham!F:F, B28, NhatKy_ViPham!C:C, "T30")</f>
        <v>100</v>
      </c>
      <c r="AV28" s="6">
        <f>100 + SUMIFS(NhatKy_ViPham!J:J, NhatKy_ViPham!E:E, "12_Ly_A", NhatKy_ViPham!F:F, B28, NhatKy_ViPham!C:C, "T31") - SUMIFS(NhatKy_ViPham!K:K, NhatKy_ViPham!E:E, "12_Ly_A", NhatKy_ViPham!F:F, B28, NhatKy_ViPham!C:C, "T31")</f>
        <v>100</v>
      </c>
      <c r="AW28" s="6">
        <f>100 + SUMIFS(NhatKy_ViPham!J:J, NhatKy_ViPham!E:E, "12_Ly_A", NhatKy_ViPham!F:F, B28, NhatKy_ViPham!C:C, "T32") - SUMIFS(NhatKy_ViPham!K:K, NhatKy_ViPham!E:E, "12_Ly_A", NhatKy_ViPham!F:F, B28, NhatKy_ViPham!C:C, "T32")</f>
        <v>100</v>
      </c>
      <c r="AX28" s="6">
        <f>100 + SUMIFS(NhatKy_ViPham!J:J, NhatKy_ViPham!E:E, "12_Ly_A", NhatKy_ViPham!F:F, B28, NhatKy_ViPham!C:C, "T33") - SUMIFS(NhatKy_ViPham!K:K, NhatKy_ViPham!E:E, "12_Ly_A", NhatKy_ViPham!F:F, B28, NhatKy_ViPham!C:C, "T33")</f>
        <v>100</v>
      </c>
      <c r="AY28" s="6">
        <f>100 + SUMIFS(NhatKy_ViPham!J:J, NhatKy_ViPham!E:E, "12_Ly_A", NhatKy_ViPham!F:F, B28, NhatKy_ViPham!C:C, "T34") - SUMIFS(NhatKy_ViPham!K:K, NhatKy_ViPham!E:E, "12_Ly_A", NhatKy_ViPham!F:F, B28, NhatKy_ViPham!C:C, "T34")</f>
        <v>100</v>
      </c>
      <c r="AZ28" s="6">
        <f>100 + SUMIFS(NhatKy_ViPham!J:J, NhatKy_ViPham!E:E, "12_Ly_A", NhatKy_ViPham!F:F, B28, NhatKy_ViPham!C:C, "T35") - SUMIFS(NhatKy_ViPham!K:K, NhatKy_ViPham!E:E, "12_Ly_A", NhatKy_ViPham!F:F, B28, NhatKy_ViPham!C:C, "T35")</f>
        <v>100</v>
      </c>
      <c r="BA28" s="12">
        <f t="shared" si="0"/>
        <v>100</v>
      </c>
      <c r="BB28" s="11" t="s">
        <v>430</v>
      </c>
      <c r="BC28" s="16" t="str">
        <f t="shared" si="1"/>
        <v>Tốt</v>
      </c>
      <c r="BD28" s="15" t="str">
        <f t="shared" si="2"/>
        <v>🟢 BÌNH THƯỜNG</v>
      </c>
    </row>
    <row r="29" spans="1:56" x14ac:dyDescent="0.25">
      <c r="A29" s="4">
        <v>21</v>
      </c>
      <c r="B29" s="10" t="s">
        <v>2421</v>
      </c>
      <c r="C29" s="4" t="s">
        <v>2422</v>
      </c>
      <c r="D29" s="4" t="s">
        <v>435</v>
      </c>
      <c r="E29" s="11" t="s">
        <v>430</v>
      </c>
      <c r="F29" s="7">
        <f>SUMIFS(NhatKy_ViPham!K:K, NhatKy_ViPham!E:E, "12_Ly_A", NhatKy_ViPham!F:F, B29, NhatKy_ViPham!H:H, "L01")</f>
        <v>0</v>
      </c>
      <c r="G29" s="7">
        <f>SUMIFS(NhatKy_ViPham!K:K, NhatKy_ViPham!E:E, "12_Ly_A", NhatKy_ViPham!F:F, B29, NhatKy_ViPham!H:H, "L02")</f>
        <v>0</v>
      </c>
      <c r="H29" s="7">
        <f>SUMIFS(NhatKy_ViPham!K:K, NhatKy_ViPham!E:E, "12_Ly_A", NhatKy_ViPham!F:F, B29, NhatKy_ViPham!H:H, "L03")</f>
        <v>0</v>
      </c>
      <c r="I29" s="7">
        <f>SUMIFS(NhatKy_ViPham!K:K, NhatKy_ViPham!E:E, "12_Ly_A", NhatKy_ViPham!F:F, B29, NhatKy_ViPham!H:H, "L04")</f>
        <v>0</v>
      </c>
      <c r="J29" s="7">
        <f>SUMIFS(NhatKy_ViPham!K:K, NhatKy_ViPham!E:E, "12_Ly_A", NhatKy_ViPham!F:F, B29, NhatKy_ViPham!H:H, "L05")</f>
        <v>0</v>
      </c>
      <c r="K29" s="7">
        <f>SUMIFS(NhatKy_ViPham!K:K, NhatKy_ViPham!E:E, "12_Ly_A", NhatKy_ViPham!F:F, B29, NhatKy_ViPham!H:H, "L06")</f>
        <v>0</v>
      </c>
      <c r="L29" s="7">
        <f>SUMIFS(NhatKy_ViPham!K:K, NhatKy_ViPham!E:E, "12_Ly_A", NhatKy_ViPham!F:F, B29, NhatKy_ViPham!H:H, "L07")</f>
        <v>0</v>
      </c>
      <c r="M29" s="7">
        <f>SUMIFS(NhatKy_ViPham!K:K, NhatKy_ViPham!E:E, "12_Ly_A", NhatKy_ViPham!F:F, B29, NhatKy_ViPham!H:H, "L08")</f>
        <v>0</v>
      </c>
      <c r="N29" s="7">
        <f>SUMIFS(NhatKy_ViPham!K:K, NhatKy_ViPham!E:E, "12_Ly_A", NhatKy_ViPham!F:F, B29, NhatKy_ViPham!H:H, "L09")</f>
        <v>0</v>
      </c>
      <c r="O29" s="7">
        <f>SUMIFS(NhatKy_ViPham!K:K, NhatKy_ViPham!E:E, "12_Ly_A", NhatKy_ViPham!F:F, B29, NhatKy_ViPham!H:H, "L10")</f>
        <v>0</v>
      </c>
      <c r="P29" s="12">
        <f>SUMIFS(NhatKy_ViPham!J:J, NhatKy_ViPham!E:E, "12_Ly_A", NhatKy_ViPham!F:F, B29)</f>
        <v>0</v>
      </c>
      <c r="Q29" s="13">
        <f>SUMIFS(NhatKy_ViPham!K:K, NhatKy_ViPham!E:E, "12_Ly_A", NhatKy_ViPham!F:F, B29)</f>
        <v>0</v>
      </c>
      <c r="R29" s="7">
        <f>100 + SUMIFS(NhatKy_ViPham!J:J, NhatKy_ViPham!E:E, "12_Ly_A", NhatKy_ViPham!F:F, B29, NhatKy_ViPham!C:C, "T1") - SUMIFS(NhatKy_ViPham!K:K, NhatKy_ViPham!E:E, "12_Ly_A", NhatKy_ViPham!F:F, B29, NhatKy_ViPham!C:C, "T1")</f>
        <v>100</v>
      </c>
      <c r="S29" s="7">
        <f>100 + SUMIFS(NhatKy_ViPham!J:J, NhatKy_ViPham!E:E, "12_Ly_A", NhatKy_ViPham!F:F, B29, NhatKy_ViPham!C:C, "T2") - SUMIFS(NhatKy_ViPham!K:K, NhatKy_ViPham!E:E, "12_Ly_A", NhatKy_ViPham!F:F, B29, NhatKy_ViPham!C:C, "T2")</f>
        <v>100</v>
      </c>
      <c r="T29" s="7">
        <f>100 + SUMIFS(NhatKy_ViPham!J:J, NhatKy_ViPham!E:E, "12_Ly_A", NhatKy_ViPham!F:F, B29, NhatKy_ViPham!C:C, "T3") - SUMIFS(NhatKy_ViPham!K:K, NhatKy_ViPham!E:E, "12_Ly_A", NhatKy_ViPham!F:F, B29, NhatKy_ViPham!C:C, "T3")</f>
        <v>100</v>
      </c>
      <c r="U29" s="7">
        <f>100 + SUMIFS(NhatKy_ViPham!J:J, NhatKy_ViPham!E:E, "12_Ly_A", NhatKy_ViPham!F:F, B29, NhatKy_ViPham!C:C, "T4") - SUMIFS(NhatKy_ViPham!K:K, NhatKy_ViPham!E:E, "12_Ly_A", NhatKy_ViPham!F:F, B29, NhatKy_ViPham!C:C, "T4")</f>
        <v>100</v>
      </c>
      <c r="V29" s="7">
        <f>100 + SUMIFS(NhatKy_ViPham!J:J, NhatKy_ViPham!E:E, "12_Ly_A", NhatKy_ViPham!F:F, B29, NhatKy_ViPham!C:C, "T5") - SUMIFS(NhatKy_ViPham!K:K, NhatKy_ViPham!E:E, "12_Ly_A", NhatKy_ViPham!F:F, B29, NhatKy_ViPham!C:C, "T5")</f>
        <v>100</v>
      </c>
      <c r="W29" s="7">
        <f>100 + SUMIFS(NhatKy_ViPham!J:J, NhatKy_ViPham!E:E, "12_Ly_A", NhatKy_ViPham!F:F, B29, NhatKy_ViPham!C:C, "T6") - SUMIFS(NhatKy_ViPham!K:K, NhatKy_ViPham!E:E, "12_Ly_A", NhatKy_ViPham!F:F, B29, NhatKy_ViPham!C:C, "T6")</f>
        <v>100</v>
      </c>
      <c r="X29" s="7">
        <f>100 + SUMIFS(NhatKy_ViPham!J:J, NhatKy_ViPham!E:E, "12_Ly_A", NhatKy_ViPham!F:F, B29, NhatKy_ViPham!C:C, "T7") - SUMIFS(NhatKy_ViPham!K:K, NhatKy_ViPham!E:E, "12_Ly_A", NhatKy_ViPham!F:F, B29, NhatKy_ViPham!C:C, "T7")</f>
        <v>100</v>
      </c>
      <c r="Y29" s="7">
        <f>100 + SUMIFS(NhatKy_ViPham!J:J, NhatKy_ViPham!E:E, "12_Ly_A", NhatKy_ViPham!F:F, B29, NhatKy_ViPham!C:C, "T8") - SUMIFS(NhatKy_ViPham!K:K, NhatKy_ViPham!E:E, "12_Ly_A", NhatKy_ViPham!F:F, B29, NhatKy_ViPham!C:C, "T8")</f>
        <v>100</v>
      </c>
      <c r="Z29" s="7">
        <f>100 + SUMIFS(NhatKy_ViPham!J:J, NhatKy_ViPham!E:E, "12_Ly_A", NhatKy_ViPham!F:F, B29, NhatKy_ViPham!C:C, "T9") - SUMIFS(NhatKy_ViPham!K:K, NhatKy_ViPham!E:E, "12_Ly_A", NhatKy_ViPham!F:F, B29, NhatKy_ViPham!C:C, "T9")</f>
        <v>100</v>
      </c>
      <c r="AA29" s="7">
        <f>100 + SUMIFS(NhatKy_ViPham!J:J, NhatKy_ViPham!E:E, "12_Ly_A", NhatKy_ViPham!F:F, B29, NhatKy_ViPham!C:C, "T10") - SUMIFS(NhatKy_ViPham!K:K, NhatKy_ViPham!E:E, "12_Ly_A", NhatKy_ViPham!F:F, B29, NhatKy_ViPham!C:C, "T10")</f>
        <v>100</v>
      </c>
      <c r="AB29" s="7">
        <f>100 + SUMIFS(NhatKy_ViPham!J:J, NhatKy_ViPham!E:E, "12_Ly_A", NhatKy_ViPham!F:F, B29, NhatKy_ViPham!C:C, "T11") - SUMIFS(NhatKy_ViPham!K:K, NhatKy_ViPham!E:E, "12_Ly_A", NhatKy_ViPham!F:F, B29, NhatKy_ViPham!C:C, "T11")</f>
        <v>100</v>
      </c>
      <c r="AC29" s="7">
        <f>100 + SUMIFS(NhatKy_ViPham!J:J, NhatKy_ViPham!E:E, "12_Ly_A", NhatKy_ViPham!F:F, B29, NhatKy_ViPham!C:C, "T12") - SUMIFS(NhatKy_ViPham!K:K, NhatKy_ViPham!E:E, "12_Ly_A", NhatKy_ViPham!F:F, B29, NhatKy_ViPham!C:C, "T12")</f>
        <v>100</v>
      </c>
      <c r="AD29" s="7">
        <f>100 + SUMIFS(NhatKy_ViPham!J:J, NhatKy_ViPham!E:E, "12_Ly_A", NhatKy_ViPham!F:F, B29, NhatKy_ViPham!C:C, "T13") - SUMIFS(NhatKy_ViPham!K:K, NhatKy_ViPham!E:E, "12_Ly_A", NhatKy_ViPham!F:F, B29, NhatKy_ViPham!C:C, "T13")</f>
        <v>100</v>
      </c>
      <c r="AE29" s="7">
        <f>100 + SUMIFS(NhatKy_ViPham!J:J, NhatKy_ViPham!E:E, "12_Ly_A", NhatKy_ViPham!F:F, B29, NhatKy_ViPham!C:C, "T14") - SUMIFS(NhatKy_ViPham!K:K, NhatKy_ViPham!E:E, "12_Ly_A", NhatKy_ViPham!F:F, B29, NhatKy_ViPham!C:C, "T14")</f>
        <v>100</v>
      </c>
      <c r="AF29" s="7">
        <f>100 + SUMIFS(NhatKy_ViPham!J:J, NhatKy_ViPham!E:E, "12_Ly_A", NhatKy_ViPham!F:F, B29, NhatKy_ViPham!C:C, "T15") - SUMIFS(NhatKy_ViPham!K:K, NhatKy_ViPham!E:E, "12_Ly_A", NhatKy_ViPham!F:F, B29, NhatKy_ViPham!C:C, "T15")</f>
        <v>100</v>
      </c>
      <c r="AG29" s="7">
        <f>100 + SUMIFS(NhatKy_ViPham!J:J, NhatKy_ViPham!E:E, "12_Ly_A", NhatKy_ViPham!F:F, B29, NhatKy_ViPham!C:C, "T16") - SUMIFS(NhatKy_ViPham!K:K, NhatKy_ViPham!E:E, "12_Ly_A", NhatKy_ViPham!F:F, B29, NhatKy_ViPham!C:C, "T16")</f>
        <v>100</v>
      </c>
      <c r="AH29" s="7">
        <f>100 + SUMIFS(NhatKy_ViPham!J:J, NhatKy_ViPham!E:E, "12_Ly_A", NhatKy_ViPham!F:F, B29, NhatKy_ViPham!C:C, "T17") - SUMIFS(NhatKy_ViPham!K:K, NhatKy_ViPham!E:E, "12_Ly_A", NhatKy_ViPham!F:F, B29, NhatKy_ViPham!C:C, "T17")</f>
        <v>100</v>
      </c>
      <c r="AI29" s="7">
        <f>100 + SUMIFS(NhatKy_ViPham!J:J, NhatKy_ViPham!E:E, "12_Ly_A", NhatKy_ViPham!F:F, B29, NhatKy_ViPham!C:C, "T18") - SUMIFS(NhatKy_ViPham!K:K, NhatKy_ViPham!E:E, "12_Ly_A", NhatKy_ViPham!F:F, B29, NhatKy_ViPham!C:C, "T18")</f>
        <v>100</v>
      </c>
      <c r="AJ29" s="7">
        <f>100 + SUMIFS(NhatKy_ViPham!J:J, NhatKy_ViPham!E:E, "12_Ly_A", NhatKy_ViPham!F:F, B29, NhatKy_ViPham!C:C, "T19") - SUMIFS(NhatKy_ViPham!K:K, NhatKy_ViPham!E:E, "12_Ly_A", NhatKy_ViPham!F:F, B29, NhatKy_ViPham!C:C, "T19")</f>
        <v>100</v>
      </c>
      <c r="AK29" s="7">
        <f>100 + SUMIFS(NhatKy_ViPham!J:J, NhatKy_ViPham!E:E, "12_Ly_A", NhatKy_ViPham!F:F, B29, NhatKy_ViPham!C:C, "T20") - SUMIFS(NhatKy_ViPham!K:K, NhatKy_ViPham!E:E, "12_Ly_A", NhatKy_ViPham!F:F, B29, NhatKy_ViPham!C:C, "T20")</f>
        <v>100</v>
      </c>
      <c r="AL29" s="7">
        <f>100 + SUMIFS(NhatKy_ViPham!J:J, NhatKy_ViPham!E:E, "12_Ly_A", NhatKy_ViPham!F:F, B29, NhatKy_ViPham!C:C, "T21") - SUMIFS(NhatKy_ViPham!K:K, NhatKy_ViPham!E:E, "12_Ly_A", NhatKy_ViPham!F:F, B29, NhatKy_ViPham!C:C, "T21")</f>
        <v>100</v>
      </c>
      <c r="AM29" s="7">
        <f>100 + SUMIFS(NhatKy_ViPham!J:J, NhatKy_ViPham!E:E, "12_Ly_A", NhatKy_ViPham!F:F, B29, NhatKy_ViPham!C:C, "T22") - SUMIFS(NhatKy_ViPham!K:K, NhatKy_ViPham!E:E, "12_Ly_A", NhatKy_ViPham!F:F, B29, NhatKy_ViPham!C:C, "T22")</f>
        <v>100</v>
      </c>
      <c r="AN29" s="7">
        <f>100 + SUMIFS(NhatKy_ViPham!J:J, NhatKy_ViPham!E:E, "12_Ly_A", NhatKy_ViPham!F:F, B29, NhatKy_ViPham!C:C, "T23") - SUMIFS(NhatKy_ViPham!K:K, NhatKy_ViPham!E:E, "12_Ly_A", NhatKy_ViPham!F:F, B29, NhatKy_ViPham!C:C, "T23")</f>
        <v>100</v>
      </c>
      <c r="AO29" s="7">
        <f>100 + SUMIFS(NhatKy_ViPham!J:J, NhatKy_ViPham!E:E, "12_Ly_A", NhatKy_ViPham!F:F, B29, NhatKy_ViPham!C:C, "T24") - SUMIFS(NhatKy_ViPham!K:K, NhatKy_ViPham!E:E, "12_Ly_A", NhatKy_ViPham!F:F, B29, NhatKy_ViPham!C:C, "T24")</f>
        <v>100</v>
      </c>
      <c r="AP29" s="7">
        <f>100 + SUMIFS(NhatKy_ViPham!J:J, NhatKy_ViPham!E:E, "12_Ly_A", NhatKy_ViPham!F:F, B29, NhatKy_ViPham!C:C, "T25") - SUMIFS(NhatKy_ViPham!K:K, NhatKy_ViPham!E:E, "12_Ly_A", NhatKy_ViPham!F:F, B29, NhatKy_ViPham!C:C, "T25")</f>
        <v>100</v>
      </c>
      <c r="AQ29" s="7">
        <f>100 + SUMIFS(NhatKy_ViPham!J:J, NhatKy_ViPham!E:E, "12_Ly_A", NhatKy_ViPham!F:F, B29, NhatKy_ViPham!C:C, "T26") - SUMIFS(NhatKy_ViPham!K:K, NhatKy_ViPham!E:E, "12_Ly_A", NhatKy_ViPham!F:F, B29, NhatKy_ViPham!C:C, "T26")</f>
        <v>100</v>
      </c>
      <c r="AR29" s="7">
        <f>100 + SUMIFS(NhatKy_ViPham!J:J, NhatKy_ViPham!E:E, "12_Ly_A", NhatKy_ViPham!F:F, B29, NhatKy_ViPham!C:C, "T27") - SUMIFS(NhatKy_ViPham!K:K, NhatKy_ViPham!E:E, "12_Ly_A", NhatKy_ViPham!F:F, B29, NhatKy_ViPham!C:C, "T27")</f>
        <v>100</v>
      </c>
      <c r="AS29" s="7">
        <f>100 + SUMIFS(NhatKy_ViPham!J:J, NhatKy_ViPham!E:E, "12_Ly_A", NhatKy_ViPham!F:F, B29, NhatKy_ViPham!C:C, "T28") - SUMIFS(NhatKy_ViPham!K:K, NhatKy_ViPham!E:E, "12_Ly_A", NhatKy_ViPham!F:F, B29, NhatKy_ViPham!C:C, "T28")</f>
        <v>100</v>
      </c>
      <c r="AT29" s="7">
        <f>100 + SUMIFS(NhatKy_ViPham!J:J, NhatKy_ViPham!E:E, "12_Ly_A", NhatKy_ViPham!F:F, B29, NhatKy_ViPham!C:C, "T29") - SUMIFS(NhatKy_ViPham!K:K, NhatKy_ViPham!E:E, "12_Ly_A", NhatKy_ViPham!F:F, B29, NhatKy_ViPham!C:C, "T29")</f>
        <v>100</v>
      </c>
      <c r="AU29" s="7">
        <f>100 + SUMIFS(NhatKy_ViPham!J:J, NhatKy_ViPham!E:E, "12_Ly_A", NhatKy_ViPham!F:F, B29, NhatKy_ViPham!C:C, "T30") - SUMIFS(NhatKy_ViPham!K:K, NhatKy_ViPham!E:E, "12_Ly_A", NhatKy_ViPham!F:F, B29, NhatKy_ViPham!C:C, "T30")</f>
        <v>100</v>
      </c>
      <c r="AV29" s="7">
        <f>100 + SUMIFS(NhatKy_ViPham!J:J, NhatKy_ViPham!E:E, "12_Ly_A", NhatKy_ViPham!F:F, B29, NhatKy_ViPham!C:C, "T31") - SUMIFS(NhatKy_ViPham!K:K, NhatKy_ViPham!E:E, "12_Ly_A", NhatKy_ViPham!F:F, B29, NhatKy_ViPham!C:C, "T31")</f>
        <v>100</v>
      </c>
      <c r="AW29" s="7">
        <f>100 + SUMIFS(NhatKy_ViPham!J:J, NhatKy_ViPham!E:E, "12_Ly_A", NhatKy_ViPham!F:F, B29, NhatKy_ViPham!C:C, "T32") - SUMIFS(NhatKy_ViPham!K:K, NhatKy_ViPham!E:E, "12_Ly_A", NhatKy_ViPham!F:F, B29, NhatKy_ViPham!C:C, "T32")</f>
        <v>100</v>
      </c>
      <c r="AX29" s="7">
        <f>100 + SUMIFS(NhatKy_ViPham!J:J, NhatKy_ViPham!E:E, "12_Ly_A", NhatKy_ViPham!F:F, B29, NhatKy_ViPham!C:C, "T33") - SUMIFS(NhatKy_ViPham!K:K, NhatKy_ViPham!E:E, "12_Ly_A", NhatKy_ViPham!F:F, B29, NhatKy_ViPham!C:C, "T33")</f>
        <v>100</v>
      </c>
      <c r="AY29" s="7">
        <f>100 + SUMIFS(NhatKy_ViPham!J:J, NhatKy_ViPham!E:E, "12_Ly_A", NhatKy_ViPham!F:F, B29, NhatKy_ViPham!C:C, "T34") - SUMIFS(NhatKy_ViPham!K:K, NhatKy_ViPham!E:E, "12_Ly_A", NhatKy_ViPham!F:F, B29, NhatKy_ViPham!C:C, "T34")</f>
        <v>100</v>
      </c>
      <c r="AZ29" s="7">
        <f>100 + SUMIFS(NhatKy_ViPham!J:J, NhatKy_ViPham!E:E, "12_Ly_A", NhatKy_ViPham!F:F, B29, NhatKy_ViPham!C:C, "T35") - SUMIFS(NhatKy_ViPham!K:K, NhatKy_ViPham!E:E, "12_Ly_A", NhatKy_ViPham!F:F, B29, NhatKy_ViPham!C:C, "T35")</f>
        <v>100</v>
      </c>
      <c r="BA29" s="12">
        <f t="shared" si="0"/>
        <v>100</v>
      </c>
      <c r="BB29" s="11" t="s">
        <v>430</v>
      </c>
      <c r="BC29" s="14" t="str">
        <f t="shared" si="1"/>
        <v>Tốt</v>
      </c>
      <c r="BD29" s="10" t="str">
        <f t="shared" si="2"/>
        <v>🟢 BÌNH THƯỜNG</v>
      </c>
    </row>
    <row r="30" spans="1:56" x14ac:dyDescent="0.25">
      <c r="A30" s="5">
        <v>22</v>
      </c>
      <c r="B30" s="15" t="s">
        <v>2423</v>
      </c>
      <c r="C30" s="5" t="s">
        <v>2424</v>
      </c>
      <c r="D30" s="5" t="s">
        <v>435</v>
      </c>
      <c r="E30" s="11" t="s">
        <v>430</v>
      </c>
      <c r="F30" s="6">
        <f>SUMIFS(NhatKy_ViPham!K:K, NhatKy_ViPham!E:E, "12_Ly_A", NhatKy_ViPham!F:F, B30, NhatKy_ViPham!H:H, "L01")</f>
        <v>0</v>
      </c>
      <c r="G30" s="6">
        <f>SUMIFS(NhatKy_ViPham!K:K, NhatKy_ViPham!E:E, "12_Ly_A", NhatKy_ViPham!F:F, B30, NhatKy_ViPham!H:H, "L02")</f>
        <v>0</v>
      </c>
      <c r="H30" s="6">
        <f>SUMIFS(NhatKy_ViPham!K:K, NhatKy_ViPham!E:E, "12_Ly_A", NhatKy_ViPham!F:F, B30, NhatKy_ViPham!H:H, "L03")</f>
        <v>0</v>
      </c>
      <c r="I30" s="6">
        <f>SUMIFS(NhatKy_ViPham!K:K, NhatKy_ViPham!E:E, "12_Ly_A", NhatKy_ViPham!F:F, B30, NhatKy_ViPham!H:H, "L04")</f>
        <v>0</v>
      </c>
      <c r="J30" s="6">
        <f>SUMIFS(NhatKy_ViPham!K:K, NhatKy_ViPham!E:E, "12_Ly_A", NhatKy_ViPham!F:F, B30, NhatKy_ViPham!H:H, "L05")</f>
        <v>0</v>
      </c>
      <c r="K30" s="6">
        <f>SUMIFS(NhatKy_ViPham!K:K, NhatKy_ViPham!E:E, "12_Ly_A", NhatKy_ViPham!F:F, B30, NhatKy_ViPham!H:H, "L06")</f>
        <v>0</v>
      </c>
      <c r="L30" s="6">
        <f>SUMIFS(NhatKy_ViPham!K:K, NhatKy_ViPham!E:E, "12_Ly_A", NhatKy_ViPham!F:F, B30, NhatKy_ViPham!H:H, "L07")</f>
        <v>0</v>
      </c>
      <c r="M30" s="6">
        <f>SUMIFS(NhatKy_ViPham!K:K, NhatKy_ViPham!E:E, "12_Ly_A", NhatKy_ViPham!F:F, B30, NhatKy_ViPham!H:H, "L08")</f>
        <v>0</v>
      </c>
      <c r="N30" s="6">
        <f>SUMIFS(NhatKy_ViPham!K:K, NhatKy_ViPham!E:E, "12_Ly_A", NhatKy_ViPham!F:F, B30, NhatKy_ViPham!H:H, "L09")</f>
        <v>0</v>
      </c>
      <c r="O30" s="6">
        <f>SUMIFS(NhatKy_ViPham!K:K, NhatKy_ViPham!E:E, "12_Ly_A", NhatKy_ViPham!F:F, B30, NhatKy_ViPham!H:H, "L10")</f>
        <v>0</v>
      </c>
      <c r="P30" s="12">
        <f>SUMIFS(NhatKy_ViPham!J:J, NhatKy_ViPham!E:E, "12_Ly_A", NhatKy_ViPham!F:F, B30)</f>
        <v>0</v>
      </c>
      <c r="Q30" s="13">
        <f>SUMIFS(NhatKy_ViPham!K:K, NhatKy_ViPham!E:E, "12_Ly_A", NhatKy_ViPham!F:F, B30)</f>
        <v>0</v>
      </c>
      <c r="R30" s="6">
        <f>100 + SUMIFS(NhatKy_ViPham!J:J, NhatKy_ViPham!E:E, "12_Ly_A", NhatKy_ViPham!F:F, B30, NhatKy_ViPham!C:C, "T1") - SUMIFS(NhatKy_ViPham!K:K, NhatKy_ViPham!E:E, "12_Ly_A", NhatKy_ViPham!F:F, B30, NhatKy_ViPham!C:C, "T1")</f>
        <v>100</v>
      </c>
      <c r="S30" s="6">
        <f>100 + SUMIFS(NhatKy_ViPham!J:J, NhatKy_ViPham!E:E, "12_Ly_A", NhatKy_ViPham!F:F, B30, NhatKy_ViPham!C:C, "T2") - SUMIFS(NhatKy_ViPham!K:K, NhatKy_ViPham!E:E, "12_Ly_A", NhatKy_ViPham!F:F, B30, NhatKy_ViPham!C:C, "T2")</f>
        <v>100</v>
      </c>
      <c r="T30" s="6">
        <f>100 + SUMIFS(NhatKy_ViPham!J:J, NhatKy_ViPham!E:E, "12_Ly_A", NhatKy_ViPham!F:F, B30, NhatKy_ViPham!C:C, "T3") - SUMIFS(NhatKy_ViPham!K:K, NhatKy_ViPham!E:E, "12_Ly_A", NhatKy_ViPham!F:F, B30, NhatKy_ViPham!C:C, "T3")</f>
        <v>100</v>
      </c>
      <c r="U30" s="6">
        <f>100 + SUMIFS(NhatKy_ViPham!J:J, NhatKy_ViPham!E:E, "12_Ly_A", NhatKy_ViPham!F:F, B30, NhatKy_ViPham!C:C, "T4") - SUMIFS(NhatKy_ViPham!K:K, NhatKy_ViPham!E:E, "12_Ly_A", NhatKy_ViPham!F:F, B30, NhatKy_ViPham!C:C, "T4")</f>
        <v>100</v>
      </c>
      <c r="V30" s="6">
        <f>100 + SUMIFS(NhatKy_ViPham!J:J, NhatKy_ViPham!E:E, "12_Ly_A", NhatKy_ViPham!F:F, B30, NhatKy_ViPham!C:C, "T5") - SUMIFS(NhatKy_ViPham!K:K, NhatKy_ViPham!E:E, "12_Ly_A", NhatKy_ViPham!F:F, B30, NhatKy_ViPham!C:C, "T5")</f>
        <v>100</v>
      </c>
      <c r="W30" s="6">
        <f>100 + SUMIFS(NhatKy_ViPham!J:J, NhatKy_ViPham!E:E, "12_Ly_A", NhatKy_ViPham!F:F, B30, NhatKy_ViPham!C:C, "T6") - SUMIFS(NhatKy_ViPham!K:K, NhatKy_ViPham!E:E, "12_Ly_A", NhatKy_ViPham!F:F, B30, NhatKy_ViPham!C:C, "T6")</f>
        <v>100</v>
      </c>
      <c r="X30" s="6">
        <f>100 + SUMIFS(NhatKy_ViPham!J:J, NhatKy_ViPham!E:E, "12_Ly_A", NhatKy_ViPham!F:F, B30, NhatKy_ViPham!C:C, "T7") - SUMIFS(NhatKy_ViPham!K:K, NhatKy_ViPham!E:E, "12_Ly_A", NhatKy_ViPham!F:F, B30, NhatKy_ViPham!C:C, "T7")</f>
        <v>100</v>
      </c>
      <c r="Y30" s="6">
        <f>100 + SUMIFS(NhatKy_ViPham!J:J, NhatKy_ViPham!E:E, "12_Ly_A", NhatKy_ViPham!F:F, B30, NhatKy_ViPham!C:C, "T8") - SUMIFS(NhatKy_ViPham!K:K, NhatKy_ViPham!E:E, "12_Ly_A", NhatKy_ViPham!F:F, B30, NhatKy_ViPham!C:C, "T8")</f>
        <v>100</v>
      </c>
      <c r="Z30" s="6">
        <f>100 + SUMIFS(NhatKy_ViPham!J:J, NhatKy_ViPham!E:E, "12_Ly_A", NhatKy_ViPham!F:F, B30, NhatKy_ViPham!C:C, "T9") - SUMIFS(NhatKy_ViPham!K:K, NhatKy_ViPham!E:E, "12_Ly_A", NhatKy_ViPham!F:F, B30, NhatKy_ViPham!C:C, "T9")</f>
        <v>100</v>
      </c>
      <c r="AA30" s="6">
        <f>100 + SUMIFS(NhatKy_ViPham!J:J, NhatKy_ViPham!E:E, "12_Ly_A", NhatKy_ViPham!F:F, B30, NhatKy_ViPham!C:C, "T10") - SUMIFS(NhatKy_ViPham!K:K, NhatKy_ViPham!E:E, "12_Ly_A", NhatKy_ViPham!F:F, B30, NhatKy_ViPham!C:C, "T10")</f>
        <v>100</v>
      </c>
      <c r="AB30" s="6">
        <f>100 + SUMIFS(NhatKy_ViPham!J:J, NhatKy_ViPham!E:E, "12_Ly_A", NhatKy_ViPham!F:F, B30, NhatKy_ViPham!C:C, "T11") - SUMIFS(NhatKy_ViPham!K:K, NhatKy_ViPham!E:E, "12_Ly_A", NhatKy_ViPham!F:F, B30, NhatKy_ViPham!C:C, "T11")</f>
        <v>100</v>
      </c>
      <c r="AC30" s="6">
        <f>100 + SUMIFS(NhatKy_ViPham!J:J, NhatKy_ViPham!E:E, "12_Ly_A", NhatKy_ViPham!F:F, B30, NhatKy_ViPham!C:C, "T12") - SUMIFS(NhatKy_ViPham!K:K, NhatKy_ViPham!E:E, "12_Ly_A", NhatKy_ViPham!F:F, B30, NhatKy_ViPham!C:C, "T12")</f>
        <v>100</v>
      </c>
      <c r="AD30" s="6">
        <f>100 + SUMIFS(NhatKy_ViPham!J:J, NhatKy_ViPham!E:E, "12_Ly_A", NhatKy_ViPham!F:F, B30, NhatKy_ViPham!C:C, "T13") - SUMIFS(NhatKy_ViPham!K:K, NhatKy_ViPham!E:E, "12_Ly_A", NhatKy_ViPham!F:F, B30, NhatKy_ViPham!C:C, "T13")</f>
        <v>100</v>
      </c>
      <c r="AE30" s="6">
        <f>100 + SUMIFS(NhatKy_ViPham!J:J, NhatKy_ViPham!E:E, "12_Ly_A", NhatKy_ViPham!F:F, B30, NhatKy_ViPham!C:C, "T14") - SUMIFS(NhatKy_ViPham!K:K, NhatKy_ViPham!E:E, "12_Ly_A", NhatKy_ViPham!F:F, B30, NhatKy_ViPham!C:C, "T14")</f>
        <v>100</v>
      </c>
      <c r="AF30" s="6">
        <f>100 + SUMIFS(NhatKy_ViPham!J:J, NhatKy_ViPham!E:E, "12_Ly_A", NhatKy_ViPham!F:F, B30, NhatKy_ViPham!C:C, "T15") - SUMIFS(NhatKy_ViPham!K:K, NhatKy_ViPham!E:E, "12_Ly_A", NhatKy_ViPham!F:F, B30, NhatKy_ViPham!C:C, "T15")</f>
        <v>100</v>
      </c>
      <c r="AG30" s="6">
        <f>100 + SUMIFS(NhatKy_ViPham!J:J, NhatKy_ViPham!E:E, "12_Ly_A", NhatKy_ViPham!F:F, B30, NhatKy_ViPham!C:C, "T16") - SUMIFS(NhatKy_ViPham!K:K, NhatKy_ViPham!E:E, "12_Ly_A", NhatKy_ViPham!F:F, B30, NhatKy_ViPham!C:C, "T16")</f>
        <v>100</v>
      </c>
      <c r="AH30" s="6">
        <f>100 + SUMIFS(NhatKy_ViPham!J:J, NhatKy_ViPham!E:E, "12_Ly_A", NhatKy_ViPham!F:F, B30, NhatKy_ViPham!C:C, "T17") - SUMIFS(NhatKy_ViPham!K:K, NhatKy_ViPham!E:E, "12_Ly_A", NhatKy_ViPham!F:F, B30, NhatKy_ViPham!C:C, "T17")</f>
        <v>100</v>
      </c>
      <c r="AI30" s="6">
        <f>100 + SUMIFS(NhatKy_ViPham!J:J, NhatKy_ViPham!E:E, "12_Ly_A", NhatKy_ViPham!F:F, B30, NhatKy_ViPham!C:C, "T18") - SUMIFS(NhatKy_ViPham!K:K, NhatKy_ViPham!E:E, "12_Ly_A", NhatKy_ViPham!F:F, B30, NhatKy_ViPham!C:C, "T18")</f>
        <v>100</v>
      </c>
      <c r="AJ30" s="6">
        <f>100 + SUMIFS(NhatKy_ViPham!J:J, NhatKy_ViPham!E:E, "12_Ly_A", NhatKy_ViPham!F:F, B30, NhatKy_ViPham!C:C, "T19") - SUMIFS(NhatKy_ViPham!K:K, NhatKy_ViPham!E:E, "12_Ly_A", NhatKy_ViPham!F:F, B30, NhatKy_ViPham!C:C, "T19")</f>
        <v>100</v>
      </c>
      <c r="AK30" s="6">
        <f>100 + SUMIFS(NhatKy_ViPham!J:J, NhatKy_ViPham!E:E, "12_Ly_A", NhatKy_ViPham!F:F, B30, NhatKy_ViPham!C:C, "T20") - SUMIFS(NhatKy_ViPham!K:K, NhatKy_ViPham!E:E, "12_Ly_A", NhatKy_ViPham!F:F, B30, NhatKy_ViPham!C:C, "T20")</f>
        <v>100</v>
      </c>
      <c r="AL30" s="6">
        <f>100 + SUMIFS(NhatKy_ViPham!J:J, NhatKy_ViPham!E:E, "12_Ly_A", NhatKy_ViPham!F:F, B30, NhatKy_ViPham!C:C, "T21") - SUMIFS(NhatKy_ViPham!K:K, NhatKy_ViPham!E:E, "12_Ly_A", NhatKy_ViPham!F:F, B30, NhatKy_ViPham!C:C, "T21")</f>
        <v>100</v>
      </c>
      <c r="AM30" s="6">
        <f>100 + SUMIFS(NhatKy_ViPham!J:J, NhatKy_ViPham!E:E, "12_Ly_A", NhatKy_ViPham!F:F, B30, NhatKy_ViPham!C:C, "T22") - SUMIFS(NhatKy_ViPham!K:K, NhatKy_ViPham!E:E, "12_Ly_A", NhatKy_ViPham!F:F, B30, NhatKy_ViPham!C:C, "T22")</f>
        <v>100</v>
      </c>
      <c r="AN30" s="6">
        <f>100 + SUMIFS(NhatKy_ViPham!J:J, NhatKy_ViPham!E:E, "12_Ly_A", NhatKy_ViPham!F:F, B30, NhatKy_ViPham!C:C, "T23") - SUMIFS(NhatKy_ViPham!K:K, NhatKy_ViPham!E:E, "12_Ly_A", NhatKy_ViPham!F:F, B30, NhatKy_ViPham!C:C, "T23")</f>
        <v>100</v>
      </c>
      <c r="AO30" s="6">
        <f>100 + SUMIFS(NhatKy_ViPham!J:J, NhatKy_ViPham!E:E, "12_Ly_A", NhatKy_ViPham!F:F, B30, NhatKy_ViPham!C:C, "T24") - SUMIFS(NhatKy_ViPham!K:K, NhatKy_ViPham!E:E, "12_Ly_A", NhatKy_ViPham!F:F, B30, NhatKy_ViPham!C:C, "T24")</f>
        <v>100</v>
      </c>
      <c r="AP30" s="6">
        <f>100 + SUMIFS(NhatKy_ViPham!J:J, NhatKy_ViPham!E:E, "12_Ly_A", NhatKy_ViPham!F:F, B30, NhatKy_ViPham!C:C, "T25") - SUMIFS(NhatKy_ViPham!K:K, NhatKy_ViPham!E:E, "12_Ly_A", NhatKy_ViPham!F:F, B30, NhatKy_ViPham!C:C, "T25")</f>
        <v>100</v>
      </c>
      <c r="AQ30" s="6">
        <f>100 + SUMIFS(NhatKy_ViPham!J:J, NhatKy_ViPham!E:E, "12_Ly_A", NhatKy_ViPham!F:F, B30, NhatKy_ViPham!C:C, "T26") - SUMIFS(NhatKy_ViPham!K:K, NhatKy_ViPham!E:E, "12_Ly_A", NhatKy_ViPham!F:F, B30, NhatKy_ViPham!C:C, "T26")</f>
        <v>100</v>
      </c>
      <c r="AR30" s="6">
        <f>100 + SUMIFS(NhatKy_ViPham!J:J, NhatKy_ViPham!E:E, "12_Ly_A", NhatKy_ViPham!F:F, B30, NhatKy_ViPham!C:C, "T27") - SUMIFS(NhatKy_ViPham!K:K, NhatKy_ViPham!E:E, "12_Ly_A", NhatKy_ViPham!F:F, B30, NhatKy_ViPham!C:C, "T27")</f>
        <v>100</v>
      </c>
      <c r="AS30" s="6">
        <f>100 + SUMIFS(NhatKy_ViPham!J:J, NhatKy_ViPham!E:E, "12_Ly_A", NhatKy_ViPham!F:F, B30, NhatKy_ViPham!C:C, "T28") - SUMIFS(NhatKy_ViPham!K:K, NhatKy_ViPham!E:E, "12_Ly_A", NhatKy_ViPham!F:F, B30, NhatKy_ViPham!C:C, "T28")</f>
        <v>100</v>
      </c>
      <c r="AT30" s="6">
        <f>100 + SUMIFS(NhatKy_ViPham!J:J, NhatKy_ViPham!E:E, "12_Ly_A", NhatKy_ViPham!F:F, B30, NhatKy_ViPham!C:C, "T29") - SUMIFS(NhatKy_ViPham!K:K, NhatKy_ViPham!E:E, "12_Ly_A", NhatKy_ViPham!F:F, B30, NhatKy_ViPham!C:C, "T29")</f>
        <v>100</v>
      </c>
      <c r="AU30" s="6">
        <f>100 + SUMIFS(NhatKy_ViPham!J:J, NhatKy_ViPham!E:E, "12_Ly_A", NhatKy_ViPham!F:F, B30, NhatKy_ViPham!C:C, "T30") - SUMIFS(NhatKy_ViPham!K:K, NhatKy_ViPham!E:E, "12_Ly_A", NhatKy_ViPham!F:F, B30, NhatKy_ViPham!C:C, "T30")</f>
        <v>100</v>
      </c>
      <c r="AV30" s="6">
        <f>100 + SUMIFS(NhatKy_ViPham!J:J, NhatKy_ViPham!E:E, "12_Ly_A", NhatKy_ViPham!F:F, B30, NhatKy_ViPham!C:C, "T31") - SUMIFS(NhatKy_ViPham!K:K, NhatKy_ViPham!E:E, "12_Ly_A", NhatKy_ViPham!F:F, B30, NhatKy_ViPham!C:C, "T31")</f>
        <v>100</v>
      </c>
      <c r="AW30" s="6">
        <f>100 + SUMIFS(NhatKy_ViPham!J:J, NhatKy_ViPham!E:E, "12_Ly_A", NhatKy_ViPham!F:F, B30, NhatKy_ViPham!C:C, "T32") - SUMIFS(NhatKy_ViPham!K:K, NhatKy_ViPham!E:E, "12_Ly_A", NhatKy_ViPham!F:F, B30, NhatKy_ViPham!C:C, "T32")</f>
        <v>100</v>
      </c>
      <c r="AX30" s="6">
        <f>100 + SUMIFS(NhatKy_ViPham!J:J, NhatKy_ViPham!E:E, "12_Ly_A", NhatKy_ViPham!F:F, B30, NhatKy_ViPham!C:C, "T33") - SUMIFS(NhatKy_ViPham!K:K, NhatKy_ViPham!E:E, "12_Ly_A", NhatKy_ViPham!F:F, B30, NhatKy_ViPham!C:C, "T33")</f>
        <v>100</v>
      </c>
      <c r="AY30" s="6">
        <f>100 + SUMIFS(NhatKy_ViPham!J:J, NhatKy_ViPham!E:E, "12_Ly_A", NhatKy_ViPham!F:F, B30, NhatKy_ViPham!C:C, "T34") - SUMIFS(NhatKy_ViPham!K:K, NhatKy_ViPham!E:E, "12_Ly_A", NhatKy_ViPham!F:F, B30, NhatKy_ViPham!C:C, "T34")</f>
        <v>100</v>
      </c>
      <c r="AZ30" s="6">
        <f>100 + SUMIFS(NhatKy_ViPham!J:J, NhatKy_ViPham!E:E, "12_Ly_A", NhatKy_ViPham!F:F, B30, NhatKy_ViPham!C:C, "T35") - SUMIFS(NhatKy_ViPham!K:K, NhatKy_ViPham!E:E, "12_Ly_A", NhatKy_ViPham!F:F, B30, NhatKy_ViPham!C:C, "T35")</f>
        <v>100</v>
      </c>
      <c r="BA30" s="12">
        <f t="shared" si="0"/>
        <v>100</v>
      </c>
      <c r="BB30" s="11" t="s">
        <v>430</v>
      </c>
      <c r="BC30" s="16" t="str">
        <f t="shared" si="1"/>
        <v>Tốt</v>
      </c>
      <c r="BD30" s="15" t="str">
        <f t="shared" si="2"/>
        <v>🟢 BÌNH THƯỜNG</v>
      </c>
    </row>
    <row r="31" spans="1:56" x14ac:dyDescent="0.25">
      <c r="A31" s="4">
        <v>23</v>
      </c>
      <c r="B31" s="10" t="s">
        <v>2425</v>
      </c>
      <c r="C31" s="4" t="s">
        <v>2292</v>
      </c>
      <c r="D31" s="4" t="s">
        <v>435</v>
      </c>
      <c r="E31" s="11" t="s">
        <v>430</v>
      </c>
      <c r="F31" s="7">
        <f>SUMIFS(NhatKy_ViPham!K:K, NhatKy_ViPham!E:E, "12_Ly_A", NhatKy_ViPham!F:F, B31, NhatKy_ViPham!H:H, "L01")</f>
        <v>0</v>
      </c>
      <c r="G31" s="7">
        <f>SUMIFS(NhatKy_ViPham!K:K, NhatKy_ViPham!E:E, "12_Ly_A", NhatKy_ViPham!F:F, B31, NhatKy_ViPham!H:H, "L02")</f>
        <v>0</v>
      </c>
      <c r="H31" s="7">
        <f>SUMIFS(NhatKy_ViPham!K:K, NhatKy_ViPham!E:E, "12_Ly_A", NhatKy_ViPham!F:F, B31, NhatKy_ViPham!H:H, "L03")</f>
        <v>0</v>
      </c>
      <c r="I31" s="7">
        <f>SUMIFS(NhatKy_ViPham!K:K, NhatKy_ViPham!E:E, "12_Ly_A", NhatKy_ViPham!F:F, B31, NhatKy_ViPham!H:H, "L04")</f>
        <v>0</v>
      </c>
      <c r="J31" s="7">
        <f>SUMIFS(NhatKy_ViPham!K:K, NhatKy_ViPham!E:E, "12_Ly_A", NhatKy_ViPham!F:F, B31, NhatKy_ViPham!H:H, "L05")</f>
        <v>0</v>
      </c>
      <c r="K31" s="7">
        <f>SUMIFS(NhatKy_ViPham!K:K, NhatKy_ViPham!E:E, "12_Ly_A", NhatKy_ViPham!F:F, B31, NhatKy_ViPham!H:H, "L06")</f>
        <v>0</v>
      </c>
      <c r="L31" s="7">
        <f>SUMIFS(NhatKy_ViPham!K:K, NhatKy_ViPham!E:E, "12_Ly_A", NhatKy_ViPham!F:F, B31, NhatKy_ViPham!H:H, "L07")</f>
        <v>0</v>
      </c>
      <c r="M31" s="7">
        <f>SUMIFS(NhatKy_ViPham!K:K, NhatKy_ViPham!E:E, "12_Ly_A", NhatKy_ViPham!F:F, B31, NhatKy_ViPham!H:H, "L08")</f>
        <v>0</v>
      </c>
      <c r="N31" s="7">
        <f>SUMIFS(NhatKy_ViPham!K:K, NhatKy_ViPham!E:E, "12_Ly_A", NhatKy_ViPham!F:F, B31, NhatKy_ViPham!H:H, "L09")</f>
        <v>0</v>
      </c>
      <c r="O31" s="7">
        <f>SUMIFS(NhatKy_ViPham!K:K, NhatKy_ViPham!E:E, "12_Ly_A", NhatKy_ViPham!F:F, B31, NhatKy_ViPham!H:H, "L10")</f>
        <v>0</v>
      </c>
      <c r="P31" s="12">
        <f>SUMIFS(NhatKy_ViPham!J:J, NhatKy_ViPham!E:E, "12_Ly_A", NhatKy_ViPham!F:F, B31)</f>
        <v>0</v>
      </c>
      <c r="Q31" s="13">
        <f>SUMIFS(NhatKy_ViPham!K:K, NhatKy_ViPham!E:E, "12_Ly_A", NhatKy_ViPham!F:F, B31)</f>
        <v>0</v>
      </c>
      <c r="R31" s="7">
        <f>100 + SUMIFS(NhatKy_ViPham!J:J, NhatKy_ViPham!E:E, "12_Ly_A", NhatKy_ViPham!F:F, B31, NhatKy_ViPham!C:C, "T1") - SUMIFS(NhatKy_ViPham!K:K, NhatKy_ViPham!E:E, "12_Ly_A", NhatKy_ViPham!F:F, B31, NhatKy_ViPham!C:C, "T1")</f>
        <v>100</v>
      </c>
      <c r="S31" s="7">
        <f>100 + SUMIFS(NhatKy_ViPham!J:J, NhatKy_ViPham!E:E, "12_Ly_A", NhatKy_ViPham!F:F, B31, NhatKy_ViPham!C:C, "T2") - SUMIFS(NhatKy_ViPham!K:K, NhatKy_ViPham!E:E, "12_Ly_A", NhatKy_ViPham!F:F, B31, NhatKy_ViPham!C:C, "T2")</f>
        <v>100</v>
      </c>
      <c r="T31" s="7">
        <f>100 + SUMIFS(NhatKy_ViPham!J:J, NhatKy_ViPham!E:E, "12_Ly_A", NhatKy_ViPham!F:F, B31, NhatKy_ViPham!C:C, "T3") - SUMIFS(NhatKy_ViPham!K:K, NhatKy_ViPham!E:E, "12_Ly_A", NhatKy_ViPham!F:F, B31, NhatKy_ViPham!C:C, "T3")</f>
        <v>100</v>
      </c>
      <c r="U31" s="7">
        <f>100 + SUMIFS(NhatKy_ViPham!J:J, NhatKy_ViPham!E:E, "12_Ly_A", NhatKy_ViPham!F:F, B31, NhatKy_ViPham!C:C, "T4") - SUMIFS(NhatKy_ViPham!K:K, NhatKy_ViPham!E:E, "12_Ly_A", NhatKy_ViPham!F:F, B31, NhatKy_ViPham!C:C, "T4")</f>
        <v>100</v>
      </c>
      <c r="V31" s="7">
        <f>100 + SUMIFS(NhatKy_ViPham!J:J, NhatKy_ViPham!E:E, "12_Ly_A", NhatKy_ViPham!F:F, B31, NhatKy_ViPham!C:C, "T5") - SUMIFS(NhatKy_ViPham!K:K, NhatKy_ViPham!E:E, "12_Ly_A", NhatKy_ViPham!F:F, B31, NhatKy_ViPham!C:C, "T5")</f>
        <v>100</v>
      </c>
      <c r="W31" s="7">
        <f>100 + SUMIFS(NhatKy_ViPham!J:J, NhatKy_ViPham!E:E, "12_Ly_A", NhatKy_ViPham!F:F, B31, NhatKy_ViPham!C:C, "T6") - SUMIFS(NhatKy_ViPham!K:K, NhatKy_ViPham!E:E, "12_Ly_A", NhatKy_ViPham!F:F, B31, NhatKy_ViPham!C:C, "T6")</f>
        <v>100</v>
      </c>
      <c r="X31" s="7">
        <f>100 + SUMIFS(NhatKy_ViPham!J:J, NhatKy_ViPham!E:E, "12_Ly_A", NhatKy_ViPham!F:F, B31, NhatKy_ViPham!C:C, "T7") - SUMIFS(NhatKy_ViPham!K:K, NhatKy_ViPham!E:E, "12_Ly_A", NhatKy_ViPham!F:F, B31, NhatKy_ViPham!C:C, "T7")</f>
        <v>100</v>
      </c>
      <c r="Y31" s="7">
        <f>100 + SUMIFS(NhatKy_ViPham!J:J, NhatKy_ViPham!E:E, "12_Ly_A", NhatKy_ViPham!F:F, B31, NhatKy_ViPham!C:C, "T8") - SUMIFS(NhatKy_ViPham!K:K, NhatKy_ViPham!E:E, "12_Ly_A", NhatKy_ViPham!F:F, B31, NhatKy_ViPham!C:C, "T8")</f>
        <v>100</v>
      </c>
      <c r="Z31" s="7">
        <f>100 + SUMIFS(NhatKy_ViPham!J:J, NhatKy_ViPham!E:E, "12_Ly_A", NhatKy_ViPham!F:F, B31, NhatKy_ViPham!C:C, "T9") - SUMIFS(NhatKy_ViPham!K:K, NhatKy_ViPham!E:E, "12_Ly_A", NhatKy_ViPham!F:F, B31, NhatKy_ViPham!C:C, "T9")</f>
        <v>100</v>
      </c>
      <c r="AA31" s="7">
        <f>100 + SUMIFS(NhatKy_ViPham!J:J, NhatKy_ViPham!E:E, "12_Ly_A", NhatKy_ViPham!F:F, B31, NhatKy_ViPham!C:C, "T10") - SUMIFS(NhatKy_ViPham!K:K, NhatKy_ViPham!E:E, "12_Ly_A", NhatKy_ViPham!F:F, B31, NhatKy_ViPham!C:C, "T10")</f>
        <v>100</v>
      </c>
      <c r="AB31" s="7">
        <f>100 + SUMIFS(NhatKy_ViPham!J:J, NhatKy_ViPham!E:E, "12_Ly_A", NhatKy_ViPham!F:F, B31, NhatKy_ViPham!C:C, "T11") - SUMIFS(NhatKy_ViPham!K:K, NhatKy_ViPham!E:E, "12_Ly_A", NhatKy_ViPham!F:F, B31, NhatKy_ViPham!C:C, "T11")</f>
        <v>100</v>
      </c>
      <c r="AC31" s="7">
        <f>100 + SUMIFS(NhatKy_ViPham!J:J, NhatKy_ViPham!E:E, "12_Ly_A", NhatKy_ViPham!F:F, B31, NhatKy_ViPham!C:C, "T12") - SUMIFS(NhatKy_ViPham!K:K, NhatKy_ViPham!E:E, "12_Ly_A", NhatKy_ViPham!F:F, B31, NhatKy_ViPham!C:C, "T12")</f>
        <v>100</v>
      </c>
      <c r="AD31" s="7">
        <f>100 + SUMIFS(NhatKy_ViPham!J:J, NhatKy_ViPham!E:E, "12_Ly_A", NhatKy_ViPham!F:F, B31, NhatKy_ViPham!C:C, "T13") - SUMIFS(NhatKy_ViPham!K:K, NhatKy_ViPham!E:E, "12_Ly_A", NhatKy_ViPham!F:F, B31, NhatKy_ViPham!C:C, "T13")</f>
        <v>100</v>
      </c>
      <c r="AE31" s="7">
        <f>100 + SUMIFS(NhatKy_ViPham!J:J, NhatKy_ViPham!E:E, "12_Ly_A", NhatKy_ViPham!F:F, B31, NhatKy_ViPham!C:C, "T14") - SUMIFS(NhatKy_ViPham!K:K, NhatKy_ViPham!E:E, "12_Ly_A", NhatKy_ViPham!F:F, B31, NhatKy_ViPham!C:C, "T14")</f>
        <v>100</v>
      </c>
      <c r="AF31" s="7">
        <f>100 + SUMIFS(NhatKy_ViPham!J:J, NhatKy_ViPham!E:E, "12_Ly_A", NhatKy_ViPham!F:F, B31, NhatKy_ViPham!C:C, "T15") - SUMIFS(NhatKy_ViPham!K:K, NhatKy_ViPham!E:E, "12_Ly_A", NhatKy_ViPham!F:F, B31, NhatKy_ViPham!C:C, "T15")</f>
        <v>100</v>
      </c>
      <c r="AG31" s="7">
        <f>100 + SUMIFS(NhatKy_ViPham!J:J, NhatKy_ViPham!E:E, "12_Ly_A", NhatKy_ViPham!F:F, B31, NhatKy_ViPham!C:C, "T16") - SUMIFS(NhatKy_ViPham!K:K, NhatKy_ViPham!E:E, "12_Ly_A", NhatKy_ViPham!F:F, B31, NhatKy_ViPham!C:C, "T16")</f>
        <v>100</v>
      </c>
      <c r="AH31" s="7">
        <f>100 + SUMIFS(NhatKy_ViPham!J:J, NhatKy_ViPham!E:E, "12_Ly_A", NhatKy_ViPham!F:F, B31, NhatKy_ViPham!C:C, "T17") - SUMIFS(NhatKy_ViPham!K:K, NhatKy_ViPham!E:E, "12_Ly_A", NhatKy_ViPham!F:F, B31, NhatKy_ViPham!C:C, "T17")</f>
        <v>100</v>
      </c>
      <c r="AI31" s="7">
        <f>100 + SUMIFS(NhatKy_ViPham!J:J, NhatKy_ViPham!E:E, "12_Ly_A", NhatKy_ViPham!F:F, B31, NhatKy_ViPham!C:C, "T18") - SUMIFS(NhatKy_ViPham!K:K, NhatKy_ViPham!E:E, "12_Ly_A", NhatKy_ViPham!F:F, B31, NhatKy_ViPham!C:C, "T18")</f>
        <v>100</v>
      </c>
      <c r="AJ31" s="7">
        <f>100 + SUMIFS(NhatKy_ViPham!J:J, NhatKy_ViPham!E:E, "12_Ly_A", NhatKy_ViPham!F:F, B31, NhatKy_ViPham!C:C, "T19") - SUMIFS(NhatKy_ViPham!K:K, NhatKy_ViPham!E:E, "12_Ly_A", NhatKy_ViPham!F:F, B31, NhatKy_ViPham!C:C, "T19")</f>
        <v>100</v>
      </c>
      <c r="AK31" s="7">
        <f>100 + SUMIFS(NhatKy_ViPham!J:J, NhatKy_ViPham!E:E, "12_Ly_A", NhatKy_ViPham!F:F, B31, NhatKy_ViPham!C:C, "T20") - SUMIFS(NhatKy_ViPham!K:K, NhatKy_ViPham!E:E, "12_Ly_A", NhatKy_ViPham!F:F, B31, NhatKy_ViPham!C:C, "T20")</f>
        <v>100</v>
      </c>
      <c r="AL31" s="7">
        <f>100 + SUMIFS(NhatKy_ViPham!J:J, NhatKy_ViPham!E:E, "12_Ly_A", NhatKy_ViPham!F:F, B31, NhatKy_ViPham!C:C, "T21") - SUMIFS(NhatKy_ViPham!K:K, NhatKy_ViPham!E:E, "12_Ly_A", NhatKy_ViPham!F:F, B31, NhatKy_ViPham!C:C, "T21")</f>
        <v>100</v>
      </c>
      <c r="AM31" s="7">
        <f>100 + SUMIFS(NhatKy_ViPham!J:J, NhatKy_ViPham!E:E, "12_Ly_A", NhatKy_ViPham!F:F, B31, NhatKy_ViPham!C:C, "T22") - SUMIFS(NhatKy_ViPham!K:K, NhatKy_ViPham!E:E, "12_Ly_A", NhatKy_ViPham!F:F, B31, NhatKy_ViPham!C:C, "T22")</f>
        <v>100</v>
      </c>
      <c r="AN31" s="7">
        <f>100 + SUMIFS(NhatKy_ViPham!J:J, NhatKy_ViPham!E:E, "12_Ly_A", NhatKy_ViPham!F:F, B31, NhatKy_ViPham!C:C, "T23") - SUMIFS(NhatKy_ViPham!K:K, NhatKy_ViPham!E:E, "12_Ly_A", NhatKy_ViPham!F:F, B31, NhatKy_ViPham!C:C, "T23")</f>
        <v>100</v>
      </c>
      <c r="AO31" s="7">
        <f>100 + SUMIFS(NhatKy_ViPham!J:J, NhatKy_ViPham!E:E, "12_Ly_A", NhatKy_ViPham!F:F, B31, NhatKy_ViPham!C:C, "T24") - SUMIFS(NhatKy_ViPham!K:K, NhatKy_ViPham!E:E, "12_Ly_A", NhatKy_ViPham!F:F, B31, NhatKy_ViPham!C:C, "T24")</f>
        <v>100</v>
      </c>
      <c r="AP31" s="7">
        <f>100 + SUMIFS(NhatKy_ViPham!J:J, NhatKy_ViPham!E:E, "12_Ly_A", NhatKy_ViPham!F:F, B31, NhatKy_ViPham!C:C, "T25") - SUMIFS(NhatKy_ViPham!K:K, NhatKy_ViPham!E:E, "12_Ly_A", NhatKy_ViPham!F:F, B31, NhatKy_ViPham!C:C, "T25")</f>
        <v>100</v>
      </c>
      <c r="AQ31" s="7">
        <f>100 + SUMIFS(NhatKy_ViPham!J:J, NhatKy_ViPham!E:E, "12_Ly_A", NhatKy_ViPham!F:F, B31, NhatKy_ViPham!C:C, "T26") - SUMIFS(NhatKy_ViPham!K:K, NhatKy_ViPham!E:E, "12_Ly_A", NhatKy_ViPham!F:F, B31, NhatKy_ViPham!C:C, "T26")</f>
        <v>100</v>
      </c>
      <c r="AR31" s="7">
        <f>100 + SUMIFS(NhatKy_ViPham!J:J, NhatKy_ViPham!E:E, "12_Ly_A", NhatKy_ViPham!F:F, B31, NhatKy_ViPham!C:C, "T27") - SUMIFS(NhatKy_ViPham!K:K, NhatKy_ViPham!E:E, "12_Ly_A", NhatKy_ViPham!F:F, B31, NhatKy_ViPham!C:C, "T27")</f>
        <v>100</v>
      </c>
      <c r="AS31" s="7">
        <f>100 + SUMIFS(NhatKy_ViPham!J:J, NhatKy_ViPham!E:E, "12_Ly_A", NhatKy_ViPham!F:F, B31, NhatKy_ViPham!C:C, "T28") - SUMIFS(NhatKy_ViPham!K:K, NhatKy_ViPham!E:E, "12_Ly_A", NhatKy_ViPham!F:F, B31, NhatKy_ViPham!C:C, "T28")</f>
        <v>100</v>
      </c>
      <c r="AT31" s="7">
        <f>100 + SUMIFS(NhatKy_ViPham!J:J, NhatKy_ViPham!E:E, "12_Ly_A", NhatKy_ViPham!F:F, B31, NhatKy_ViPham!C:C, "T29") - SUMIFS(NhatKy_ViPham!K:K, NhatKy_ViPham!E:E, "12_Ly_A", NhatKy_ViPham!F:F, B31, NhatKy_ViPham!C:C, "T29")</f>
        <v>100</v>
      </c>
      <c r="AU31" s="7">
        <f>100 + SUMIFS(NhatKy_ViPham!J:J, NhatKy_ViPham!E:E, "12_Ly_A", NhatKy_ViPham!F:F, B31, NhatKy_ViPham!C:C, "T30") - SUMIFS(NhatKy_ViPham!K:K, NhatKy_ViPham!E:E, "12_Ly_A", NhatKy_ViPham!F:F, B31, NhatKy_ViPham!C:C, "T30")</f>
        <v>100</v>
      </c>
      <c r="AV31" s="7">
        <f>100 + SUMIFS(NhatKy_ViPham!J:J, NhatKy_ViPham!E:E, "12_Ly_A", NhatKy_ViPham!F:F, B31, NhatKy_ViPham!C:C, "T31") - SUMIFS(NhatKy_ViPham!K:K, NhatKy_ViPham!E:E, "12_Ly_A", NhatKy_ViPham!F:F, B31, NhatKy_ViPham!C:C, "T31")</f>
        <v>100</v>
      </c>
      <c r="AW31" s="7">
        <f>100 + SUMIFS(NhatKy_ViPham!J:J, NhatKy_ViPham!E:E, "12_Ly_A", NhatKy_ViPham!F:F, B31, NhatKy_ViPham!C:C, "T32") - SUMIFS(NhatKy_ViPham!K:K, NhatKy_ViPham!E:E, "12_Ly_A", NhatKy_ViPham!F:F, B31, NhatKy_ViPham!C:C, "T32")</f>
        <v>100</v>
      </c>
      <c r="AX31" s="7">
        <f>100 + SUMIFS(NhatKy_ViPham!J:J, NhatKy_ViPham!E:E, "12_Ly_A", NhatKy_ViPham!F:F, B31, NhatKy_ViPham!C:C, "T33") - SUMIFS(NhatKy_ViPham!K:K, NhatKy_ViPham!E:E, "12_Ly_A", NhatKy_ViPham!F:F, B31, NhatKy_ViPham!C:C, "T33")</f>
        <v>100</v>
      </c>
      <c r="AY31" s="7">
        <f>100 + SUMIFS(NhatKy_ViPham!J:J, NhatKy_ViPham!E:E, "12_Ly_A", NhatKy_ViPham!F:F, B31, NhatKy_ViPham!C:C, "T34") - SUMIFS(NhatKy_ViPham!K:K, NhatKy_ViPham!E:E, "12_Ly_A", NhatKy_ViPham!F:F, B31, NhatKy_ViPham!C:C, "T34")</f>
        <v>100</v>
      </c>
      <c r="AZ31" s="7">
        <f>100 + SUMIFS(NhatKy_ViPham!J:J, NhatKy_ViPham!E:E, "12_Ly_A", NhatKy_ViPham!F:F, B31, NhatKy_ViPham!C:C, "T35") - SUMIFS(NhatKy_ViPham!K:K, NhatKy_ViPham!E:E, "12_Ly_A", NhatKy_ViPham!F:F, B31, NhatKy_ViPham!C:C, "T35")</f>
        <v>100</v>
      </c>
      <c r="BA31" s="12">
        <f t="shared" si="0"/>
        <v>100</v>
      </c>
      <c r="BB31" s="11" t="s">
        <v>430</v>
      </c>
      <c r="BC31" s="14" t="str">
        <f t="shared" si="1"/>
        <v>Tốt</v>
      </c>
      <c r="BD31" s="10" t="str">
        <f t="shared" si="2"/>
        <v>🟢 BÌNH THƯỜNG</v>
      </c>
    </row>
    <row r="32" spans="1:56" x14ac:dyDescent="0.25">
      <c r="A32" s="5">
        <v>24</v>
      </c>
      <c r="B32" s="15" t="s">
        <v>2426</v>
      </c>
      <c r="C32" s="5" t="s">
        <v>2261</v>
      </c>
      <c r="D32" s="5" t="s">
        <v>435</v>
      </c>
      <c r="E32" s="11" t="s">
        <v>430</v>
      </c>
      <c r="F32" s="6">
        <f>SUMIFS(NhatKy_ViPham!K:K, NhatKy_ViPham!E:E, "12_Ly_A", NhatKy_ViPham!F:F, B32, NhatKy_ViPham!H:H, "L01")</f>
        <v>0</v>
      </c>
      <c r="G32" s="6">
        <f>SUMIFS(NhatKy_ViPham!K:K, NhatKy_ViPham!E:E, "12_Ly_A", NhatKy_ViPham!F:F, B32, NhatKy_ViPham!H:H, "L02")</f>
        <v>0</v>
      </c>
      <c r="H32" s="6">
        <f>SUMIFS(NhatKy_ViPham!K:K, NhatKy_ViPham!E:E, "12_Ly_A", NhatKy_ViPham!F:F, B32, NhatKy_ViPham!H:H, "L03")</f>
        <v>0</v>
      </c>
      <c r="I32" s="6">
        <f>SUMIFS(NhatKy_ViPham!K:K, NhatKy_ViPham!E:E, "12_Ly_A", NhatKy_ViPham!F:F, B32, NhatKy_ViPham!H:H, "L04")</f>
        <v>0</v>
      </c>
      <c r="J32" s="6">
        <f>SUMIFS(NhatKy_ViPham!K:K, NhatKy_ViPham!E:E, "12_Ly_A", NhatKy_ViPham!F:F, B32, NhatKy_ViPham!H:H, "L05")</f>
        <v>0</v>
      </c>
      <c r="K32" s="6">
        <f>SUMIFS(NhatKy_ViPham!K:K, NhatKy_ViPham!E:E, "12_Ly_A", NhatKy_ViPham!F:F, B32, NhatKy_ViPham!H:H, "L06")</f>
        <v>0</v>
      </c>
      <c r="L32" s="6">
        <f>SUMIFS(NhatKy_ViPham!K:K, NhatKy_ViPham!E:E, "12_Ly_A", NhatKy_ViPham!F:F, B32, NhatKy_ViPham!H:H, "L07")</f>
        <v>0</v>
      </c>
      <c r="M32" s="6">
        <f>SUMIFS(NhatKy_ViPham!K:K, NhatKy_ViPham!E:E, "12_Ly_A", NhatKy_ViPham!F:F, B32, NhatKy_ViPham!H:H, "L08")</f>
        <v>0</v>
      </c>
      <c r="N32" s="6">
        <f>SUMIFS(NhatKy_ViPham!K:K, NhatKy_ViPham!E:E, "12_Ly_A", NhatKy_ViPham!F:F, B32, NhatKy_ViPham!H:H, "L09")</f>
        <v>0</v>
      </c>
      <c r="O32" s="6">
        <f>SUMIFS(NhatKy_ViPham!K:K, NhatKy_ViPham!E:E, "12_Ly_A", NhatKy_ViPham!F:F, B32, NhatKy_ViPham!H:H, "L10")</f>
        <v>0</v>
      </c>
      <c r="P32" s="12">
        <f>SUMIFS(NhatKy_ViPham!J:J, NhatKy_ViPham!E:E, "12_Ly_A", NhatKy_ViPham!F:F, B32)</f>
        <v>0</v>
      </c>
      <c r="Q32" s="13">
        <f>SUMIFS(NhatKy_ViPham!K:K, NhatKy_ViPham!E:E, "12_Ly_A", NhatKy_ViPham!F:F, B32)</f>
        <v>0</v>
      </c>
      <c r="R32" s="6">
        <f>100 + SUMIFS(NhatKy_ViPham!J:J, NhatKy_ViPham!E:E, "12_Ly_A", NhatKy_ViPham!F:F, B32, NhatKy_ViPham!C:C, "T1") - SUMIFS(NhatKy_ViPham!K:K, NhatKy_ViPham!E:E, "12_Ly_A", NhatKy_ViPham!F:F, B32, NhatKy_ViPham!C:C, "T1")</f>
        <v>100</v>
      </c>
      <c r="S32" s="6">
        <f>100 + SUMIFS(NhatKy_ViPham!J:J, NhatKy_ViPham!E:E, "12_Ly_A", NhatKy_ViPham!F:F, B32, NhatKy_ViPham!C:C, "T2") - SUMIFS(NhatKy_ViPham!K:K, NhatKy_ViPham!E:E, "12_Ly_A", NhatKy_ViPham!F:F, B32, NhatKy_ViPham!C:C, "T2")</f>
        <v>100</v>
      </c>
      <c r="T32" s="6">
        <f>100 + SUMIFS(NhatKy_ViPham!J:J, NhatKy_ViPham!E:E, "12_Ly_A", NhatKy_ViPham!F:F, B32, NhatKy_ViPham!C:C, "T3") - SUMIFS(NhatKy_ViPham!K:K, NhatKy_ViPham!E:E, "12_Ly_A", NhatKy_ViPham!F:F, B32, NhatKy_ViPham!C:C, "T3")</f>
        <v>100</v>
      </c>
      <c r="U32" s="6">
        <f>100 + SUMIFS(NhatKy_ViPham!J:J, NhatKy_ViPham!E:E, "12_Ly_A", NhatKy_ViPham!F:F, B32, NhatKy_ViPham!C:C, "T4") - SUMIFS(NhatKy_ViPham!K:K, NhatKy_ViPham!E:E, "12_Ly_A", NhatKy_ViPham!F:F, B32, NhatKy_ViPham!C:C, "T4")</f>
        <v>100</v>
      </c>
      <c r="V32" s="6">
        <f>100 + SUMIFS(NhatKy_ViPham!J:J, NhatKy_ViPham!E:E, "12_Ly_A", NhatKy_ViPham!F:F, B32, NhatKy_ViPham!C:C, "T5") - SUMIFS(NhatKy_ViPham!K:K, NhatKy_ViPham!E:E, "12_Ly_A", NhatKy_ViPham!F:F, B32, NhatKy_ViPham!C:C, "T5")</f>
        <v>100</v>
      </c>
      <c r="W32" s="6">
        <f>100 + SUMIFS(NhatKy_ViPham!J:J, NhatKy_ViPham!E:E, "12_Ly_A", NhatKy_ViPham!F:F, B32, NhatKy_ViPham!C:C, "T6") - SUMIFS(NhatKy_ViPham!K:K, NhatKy_ViPham!E:E, "12_Ly_A", NhatKy_ViPham!F:F, B32, NhatKy_ViPham!C:C, "T6")</f>
        <v>100</v>
      </c>
      <c r="X32" s="6">
        <f>100 + SUMIFS(NhatKy_ViPham!J:J, NhatKy_ViPham!E:E, "12_Ly_A", NhatKy_ViPham!F:F, B32, NhatKy_ViPham!C:C, "T7") - SUMIFS(NhatKy_ViPham!K:K, NhatKy_ViPham!E:E, "12_Ly_A", NhatKy_ViPham!F:F, B32, NhatKy_ViPham!C:C, "T7")</f>
        <v>100</v>
      </c>
      <c r="Y32" s="6">
        <f>100 + SUMIFS(NhatKy_ViPham!J:J, NhatKy_ViPham!E:E, "12_Ly_A", NhatKy_ViPham!F:F, B32, NhatKy_ViPham!C:C, "T8") - SUMIFS(NhatKy_ViPham!K:K, NhatKy_ViPham!E:E, "12_Ly_A", NhatKy_ViPham!F:F, B32, NhatKy_ViPham!C:C, "T8")</f>
        <v>100</v>
      </c>
      <c r="Z32" s="6">
        <f>100 + SUMIFS(NhatKy_ViPham!J:J, NhatKy_ViPham!E:E, "12_Ly_A", NhatKy_ViPham!F:F, B32, NhatKy_ViPham!C:C, "T9") - SUMIFS(NhatKy_ViPham!K:K, NhatKy_ViPham!E:E, "12_Ly_A", NhatKy_ViPham!F:F, B32, NhatKy_ViPham!C:C, "T9")</f>
        <v>100</v>
      </c>
      <c r="AA32" s="6">
        <f>100 + SUMIFS(NhatKy_ViPham!J:J, NhatKy_ViPham!E:E, "12_Ly_A", NhatKy_ViPham!F:F, B32, NhatKy_ViPham!C:C, "T10") - SUMIFS(NhatKy_ViPham!K:K, NhatKy_ViPham!E:E, "12_Ly_A", NhatKy_ViPham!F:F, B32, NhatKy_ViPham!C:C, "T10")</f>
        <v>100</v>
      </c>
      <c r="AB32" s="6">
        <f>100 + SUMIFS(NhatKy_ViPham!J:J, NhatKy_ViPham!E:E, "12_Ly_A", NhatKy_ViPham!F:F, B32, NhatKy_ViPham!C:C, "T11") - SUMIFS(NhatKy_ViPham!K:K, NhatKy_ViPham!E:E, "12_Ly_A", NhatKy_ViPham!F:F, B32, NhatKy_ViPham!C:C, "T11")</f>
        <v>100</v>
      </c>
      <c r="AC32" s="6">
        <f>100 + SUMIFS(NhatKy_ViPham!J:J, NhatKy_ViPham!E:E, "12_Ly_A", NhatKy_ViPham!F:F, B32, NhatKy_ViPham!C:C, "T12") - SUMIFS(NhatKy_ViPham!K:K, NhatKy_ViPham!E:E, "12_Ly_A", NhatKy_ViPham!F:F, B32, NhatKy_ViPham!C:C, "T12")</f>
        <v>100</v>
      </c>
      <c r="AD32" s="6">
        <f>100 + SUMIFS(NhatKy_ViPham!J:J, NhatKy_ViPham!E:E, "12_Ly_A", NhatKy_ViPham!F:F, B32, NhatKy_ViPham!C:C, "T13") - SUMIFS(NhatKy_ViPham!K:K, NhatKy_ViPham!E:E, "12_Ly_A", NhatKy_ViPham!F:F, B32, NhatKy_ViPham!C:C, "T13")</f>
        <v>100</v>
      </c>
      <c r="AE32" s="6">
        <f>100 + SUMIFS(NhatKy_ViPham!J:J, NhatKy_ViPham!E:E, "12_Ly_A", NhatKy_ViPham!F:F, B32, NhatKy_ViPham!C:C, "T14") - SUMIFS(NhatKy_ViPham!K:K, NhatKy_ViPham!E:E, "12_Ly_A", NhatKy_ViPham!F:F, B32, NhatKy_ViPham!C:C, "T14")</f>
        <v>100</v>
      </c>
      <c r="AF32" s="6">
        <f>100 + SUMIFS(NhatKy_ViPham!J:J, NhatKy_ViPham!E:E, "12_Ly_A", NhatKy_ViPham!F:F, B32, NhatKy_ViPham!C:C, "T15") - SUMIFS(NhatKy_ViPham!K:K, NhatKy_ViPham!E:E, "12_Ly_A", NhatKy_ViPham!F:F, B32, NhatKy_ViPham!C:C, "T15")</f>
        <v>100</v>
      </c>
      <c r="AG32" s="6">
        <f>100 + SUMIFS(NhatKy_ViPham!J:J, NhatKy_ViPham!E:E, "12_Ly_A", NhatKy_ViPham!F:F, B32, NhatKy_ViPham!C:C, "T16") - SUMIFS(NhatKy_ViPham!K:K, NhatKy_ViPham!E:E, "12_Ly_A", NhatKy_ViPham!F:F, B32, NhatKy_ViPham!C:C, "T16")</f>
        <v>100</v>
      </c>
      <c r="AH32" s="6">
        <f>100 + SUMIFS(NhatKy_ViPham!J:J, NhatKy_ViPham!E:E, "12_Ly_A", NhatKy_ViPham!F:F, B32, NhatKy_ViPham!C:C, "T17") - SUMIFS(NhatKy_ViPham!K:K, NhatKy_ViPham!E:E, "12_Ly_A", NhatKy_ViPham!F:F, B32, NhatKy_ViPham!C:C, "T17")</f>
        <v>100</v>
      </c>
      <c r="AI32" s="6">
        <f>100 + SUMIFS(NhatKy_ViPham!J:J, NhatKy_ViPham!E:E, "12_Ly_A", NhatKy_ViPham!F:F, B32, NhatKy_ViPham!C:C, "T18") - SUMIFS(NhatKy_ViPham!K:K, NhatKy_ViPham!E:E, "12_Ly_A", NhatKy_ViPham!F:F, B32, NhatKy_ViPham!C:C, "T18")</f>
        <v>100</v>
      </c>
      <c r="AJ32" s="6">
        <f>100 + SUMIFS(NhatKy_ViPham!J:J, NhatKy_ViPham!E:E, "12_Ly_A", NhatKy_ViPham!F:F, B32, NhatKy_ViPham!C:C, "T19") - SUMIFS(NhatKy_ViPham!K:K, NhatKy_ViPham!E:E, "12_Ly_A", NhatKy_ViPham!F:F, B32, NhatKy_ViPham!C:C, "T19")</f>
        <v>100</v>
      </c>
      <c r="AK32" s="6">
        <f>100 + SUMIFS(NhatKy_ViPham!J:J, NhatKy_ViPham!E:E, "12_Ly_A", NhatKy_ViPham!F:F, B32, NhatKy_ViPham!C:C, "T20") - SUMIFS(NhatKy_ViPham!K:K, NhatKy_ViPham!E:E, "12_Ly_A", NhatKy_ViPham!F:F, B32, NhatKy_ViPham!C:C, "T20")</f>
        <v>100</v>
      </c>
      <c r="AL32" s="6">
        <f>100 + SUMIFS(NhatKy_ViPham!J:J, NhatKy_ViPham!E:E, "12_Ly_A", NhatKy_ViPham!F:F, B32, NhatKy_ViPham!C:C, "T21") - SUMIFS(NhatKy_ViPham!K:K, NhatKy_ViPham!E:E, "12_Ly_A", NhatKy_ViPham!F:F, B32, NhatKy_ViPham!C:C, "T21")</f>
        <v>100</v>
      </c>
      <c r="AM32" s="6">
        <f>100 + SUMIFS(NhatKy_ViPham!J:J, NhatKy_ViPham!E:E, "12_Ly_A", NhatKy_ViPham!F:F, B32, NhatKy_ViPham!C:C, "T22") - SUMIFS(NhatKy_ViPham!K:K, NhatKy_ViPham!E:E, "12_Ly_A", NhatKy_ViPham!F:F, B32, NhatKy_ViPham!C:C, "T22")</f>
        <v>100</v>
      </c>
      <c r="AN32" s="6">
        <f>100 + SUMIFS(NhatKy_ViPham!J:J, NhatKy_ViPham!E:E, "12_Ly_A", NhatKy_ViPham!F:F, B32, NhatKy_ViPham!C:C, "T23") - SUMIFS(NhatKy_ViPham!K:K, NhatKy_ViPham!E:E, "12_Ly_A", NhatKy_ViPham!F:F, B32, NhatKy_ViPham!C:C, "T23")</f>
        <v>100</v>
      </c>
      <c r="AO32" s="6">
        <f>100 + SUMIFS(NhatKy_ViPham!J:J, NhatKy_ViPham!E:E, "12_Ly_A", NhatKy_ViPham!F:F, B32, NhatKy_ViPham!C:C, "T24") - SUMIFS(NhatKy_ViPham!K:K, NhatKy_ViPham!E:E, "12_Ly_A", NhatKy_ViPham!F:F, B32, NhatKy_ViPham!C:C, "T24")</f>
        <v>100</v>
      </c>
      <c r="AP32" s="6">
        <f>100 + SUMIFS(NhatKy_ViPham!J:J, NhatKy_ViPham!E:E, "12_Ly_A", NhatKy_ViPham!F:F, B32, NhatKy_ViPham!C:C, "T25") - SUMIFS(NhatKy_ViPham!K:K, NhatKy_ViPham!E:E, "12_Ly_A", NhatKy_ViPham!F:F, B32, NhatKy_ViPham!C:C, "T25")</f>
        <v>100</v>
      </c>
      <c r="AQ32" s="6">
        <f>100 + SUMIFS(NhatKy_ViPham!J:J, NhatKy_ViPham!E:E, "12_Ly_A", NhatKy_ViPham!F:F, B32, NhatKy_ViPham!C:C, "T26") - SUMIFS(NhatKy_ViPham!K:K, NhatKy_ViPham!E:E, "12_Ly_A", NhatKy_ViPham!F:F, B32, NhatKy_ViPham!C:C, "T26")</f>
        <v>100</v>
      </c>
      <c r="AR32" s="6">
        <f>100 + SUMIFS(NhatKy_ViPham!J:J, NhatKy_ViPham!E:E, "12_Ly_A", NhatKy_ViPham!F:F, B32, NhatKy_ViPham!C:C, "T27") - SUMIFS(NhatKy_ViPham!K:K, NhatKy_ViPham!E:E, "12_Ly_A", NhatKy_ViPham!F:F, B32, NhatKy_ViPham!C:C, "T27")</f>
        <v>100</v>
      </c>
      <c r="AS32" s="6">
        <f>100 + SUMIFS(NhatKy_ViPham!J:J, NhatKy_ViPham!E:E, "12_Ly_A", NhatKy_ViPham!F:F, B32, NhatKy_ViPham!C:C, "T28") - SUMIFS(NhatKy_ViPham!K:K, NhatKy_ViPham!E:E, "12_Ly_A", NhatKy_ViPham!F:F, B32, NhatKy_ViPham!C:C, "T28")</f>
        <v>100</v>
      </c>
      <c r="AT32" s="6">
        <f>100 + SUMIFS(NhatKy_ViPham!J:J, NhatKy_ViPham!E:E, "12_Ly_A", NhatKy_ViPham!F:F, B32, NhatKy_ViPham!C:C, "T29") - SUMIFS(NhatKy_ViPham!K:K, NhatKy_ViPham!E:E, "12_Ly_A", NhatKy_ViPham!F:F, B32, NhatKy_ViPham!C:C, "T29")</f>
        <v>100</v>
      </c>
      <c r="AU32" s="6">
        <f>100 + SUMIFS(NhatKy_ViPham!J:J, NhatKy_ViPham!E:E, "12_Ly_A", NhatKy_ViPham!F:F, B32, NhatKy_ViPham!C:C, "T30") - SUMIFS(NhatKy_ViPham!K:K, NhatKy_ViPham!E:E, "12_Ly_A", NhatKy_ViPham!F:F, B32, NhatKy_ViPham!C:C, "T30")</f>
        <v>100</v>
      </c>
      <c r="AV32" s="6">
        <f>100 + SUMIFS(NhatKy_ViPham!J:J, NhatKy_ViPham!E:E, "12_Ly_A", NhatKy_ViPham!F:F, B32, NhatKy_ViPham!C:C, "T31") - SUMIFS(NhatKy_ViPham!K:K, NhatKy_ViPham!E:E, "12_Ly_A", NhatKy_ViPham!F:F, B32, NhatKy_ViPham!C:C, "T31")</f>
        <v>100</v>
      </c>
      <c r="AW32" s="6">
        <f>100 + SUMIFS(NhatKy_ViPham!J:J, NhatKy_ViPham!E:E, "12_Ly_A", NhatKy_ViPham!F:F, B32, NhatKy_ViPham!C:C, "T32") - SUMIFS(NhatKy_ViPham!K:K, NhatKy_ViPham!E:E, "12_Ly_A", NhatKy_ViPham!F:F, B32, NhatKy_ViPham!C:C, "T32")</f>
        <v>100</v>
      </c>
      <c r="AX32" s="6">
        <f>100 + SUMIFS(NhatKy_ViPham!J:J, NhatKy_ViPham!E:E, "12_Ly_A", NhatKy_ViPham!F:F, B32, NhatKy_ViPham!C:C, "T33") - SUMIFS(NhatKy_ViPham!K:K, NhatKy_ViPham!E:E, "12_Ly_A", NhatKy_ViPham!F:F, B32, NhatKy_ViPham!C:C, "T33")</f>
        <v>100</v>
      </c>
      <c r="AY32" s="6">
        <f>100 + SUMIFS(NhatKy_ViPham!J:J, NhatKy_ViPham!E:E, "12_Ly_A", NhatKy_ViPham!F:F, B32, NhatKy_ViPham!C:C, "T34") - SUMIFS(NhatKy_ViPham!K:K, NhatKy_ViPham!E:E, "12_Ly_A", NhatKy_ViPham!F:F, B32, NhatKy_ViPham!C:C, "T34")</f>
        <v>100</v>
      </c>
      <c r="AZ32" s="6">
        <f>100 + SUMIFS(NhatKy_ViPham!J:J, NhatKy_ViPham!E:E, "12_Ly_A", NhatKy_ViPham!F:F, B32, NhatKy_ViPham!C:C, "T35") - SUMIFS(NhatKy_ViPham!K:K, NhatKy_ViPham!E:E, "12_Ly_A", NhatKy_ViPham!F:F, B32, NhatKy_ViPham!C:C, "T35")</f>
        <v>100</v>
      </c>
      <c r="BA32" s="12">
        <f t="shared" si="0"/>
        <v>100</v>
      </c>
      <c r="BB32" s="11" t="s">
        <v>430</v>
      </c>
      <c r="BC32" s="16" t="str">
        <f t="shared" si="1"/>
        <v>Tốt</v>
      </c>
      <c r="BD32" s="15" t="str">
        <f t="shared" si="2"/>
        <v>🟢 BÌNH THƯỜNG</v>
      </c>
    </row>
    <row r="33" spans="1:56" x14ac:dyDescent="0.25">
      <c r="A33" s="4">
        <v>25</v>
      </c>
      <c r="B33" s="10" t="s">
        <v>2427</v>
      </c>
      <c r="C33" s="4" t="s">
        <v>2428</v>
      </c>
      <c r="D33" s="4" t="s">
        <v>429</v>
      </c>
      <c r="E33" s="11" t="s">
        <v>430</v>
      </c>
      <c r="F33" s="7">
        <f>SUMIFS(NhatKy_ViPham!K:K, NhatKy_ViPham!E:E, "12_Ly_A", NhatKy_ViPham!F:F, B33, NhatKy_ViPham!H:H, "L01")</f>
        <v>0</v>
      </c>
      <c r="G33" s="7">
        <f>SUMIFS(NhatKy_ViPham!K:K, NhatKy_ViPham!E:E, "12_Ly_A", NhatKy_ViPham!F:F, B33, NhatKy_ViPham!H:H, "L02")</f>
        <v>0</v>
      </c>
      <c r="H33" s="7">
        <f>SUMIFS(NhatKy_ViPham!K:K, NhatKy_ViPham!E:E, "12_Ly_A", NhatKy_ViPham!F:F, B33, NhatKy_ViPham!H:H, "L03")</f>
        <v>0</v>
      </c>
      <c r="I33" s="7">
        <f>SUMIFS(NhatKy_ViPham!K:K, NhatKy_ViPham!E:E, "12_Ly_A", NhatKy_ViPham!F:F, B33, NhatKy_ViPham!H:H, "L04")</f>
        <v>0</v>
      </c>
      <c r="J33" s="7">
        <f>SUMIFS(NhatKy_ViPham!K:K, NhatKy_ViPham!E:E, "12_Ly_A", NhatKy_ViPham!F:F, B33, NhatKy_ViPham!H:H, "L05")</f>
        <v>0</v>
      </c>
      <c r="K33" s="7">
        <f>SUMIFS(NhatKy_ViPham!K:K, NhatKy_ViPham!E:E, "12_Ly_A", NhatKy_ViPham!F:F, B33, NhatKy_ViPham!H:H, "L06")</f>
        <v>0</v>
      </c>
      <c r="L33" s="7">
        <f>SUMIFS(NhatKy_ViPham!K:K, NhatKy_ViPham!E:E, "12_Ly_A", NhatKy_ViPham!F:F, B33, NhatKy_ViPham!H:H, "L07")</f>
        <v>0</v>
      </c>
      <c r="M33" s="7">
        <f>SUMIFS(NhatKy_ViPham!K:K, NhatKy_ViPham!E:E, "12_Ly_A", NhatKy_ViPham!F:F, B33, NhatKy_ViPham!H:H, "L08")</f>
        <v>0</v>
      </c>
      <c r="N33" s="7">
        <f>SUMIFS(NhatKy_ViPham!K:K, NhatKy_ViPham!E:E, "12_Ly_A", NhatKy_ViPham!F:F, B33, NhatKy_ViPham!H:H, "L09")</f>
        <v>0</v>
      </c>
      <c r="O33" s="7">
        <f>SUMIFS(NhatKy_ViPham!K:K, NhatKy_ViPham!E:E, "12_Ly_A", NhatKy_ViPham!F:F, B33, NhatKy_ViPham!H:H, "L10")</f>
        <v>0</v>
      </c>
      <c r="P33" s="12">
        <f>SUMIFS(NhatKy_ViPham!J:J, NhatKy_ViPham!E:E, "12_Ly_A", NhatKy_ViPham!F:F, B33)</f>
        <v>0</v>
      </c>
      <c r="Q33" s="13">
        <f>SUMIFS(NhatKy_ViPham!K:K, NhatKy_ViPham!E:E, "12_Ly_A", NhatKy_ViPham!F:F, B33)</f>
        <v>0</v>
      </c>
      <c r="R33" s="7">
        <f>100 + SUMIFS(NhatKy_ViPham!J:J, NhatKy_ViPham!E:E, "12_Ly_A", NhatKy_ViPham!F:F, B33, NhatKy_ViPham!C:C, "T1") - SUMIFS(NhatKy_ViPham!K:K, NhatKy_ViPham!E:E, "12_Ly_A", NhatKy_ViPham!F:F, B33, NhatKy_ViPham!C:C, "T1")</f>
        <v>100</v>
      </c>
      <c r="S33" s="7">
        <f>100 + SUMIFS(NhatKy_ViPham!J:J, NhatKy_ViPham!E:E, "12_Ly_A", NhatKy_ViPham!F:F, B33, NhatKy_ViPham!C:C, "T2") - SUMIFS(NhatKy_ViPham!K:K, NhatKy_ViPham!E:E, "12_Ly_A", NhatKy_ViPham!F:F, B33, NhatKy_ViPham!C:C, "T2")</f>
        <v>100</v>
      </c>
      <c r="T33" s="7">
        <f>100 + SUMIFS(NhatKy_ViPham!J:J, NhatKy_ViPham!E:E, "12_Ly_A", NhatKy_ViPham!F:F, B33, NhatKy_ViPham!C:C, "T3") - SUMIFS(NhatKy_ViPham!K:K, NhatKy_ViPham!E:E, "12_Ly_A", NhatKy_ViPham!F:F, B33, NhatKy_ViPham!C:C, "T3")</f>
        <v>100</v>
      </c>
      <c r="U33" s="7">
        <f>100 + SUMIFS(NhatKy_ViPham!J:J, NhatKy_ViPham!E:E, "12_Ly_A", NhatKy_ViPham!F:F, B33, NhatKy_ViPham!C:C, "T4") - SUMIFS(NhatKy_ViPham!K:K, NhatKy_ViPham!E:E, "12_Ly_A", NhatKy_ViPham!F:F, B33, NhatKy_ViPham!C:C, "T4")</f>
        <v>100</v>
      </c>
      <c r="V33" s="7">
        <f>100 + SUMIFS(NhatKy_ViPham!J:J, NhatKy_ViPham!E:E, "12_Ly_A", NhatKy_ViPham!F:F, B33, NhatKy_ViPham!C:C, "T5") - SUMIFS(NhatKy_ViPham!K:K, NhatKy_ViPham!E:E, "12_Ly_A", NhatKy_ViPham!F:F, B33, NhatKy_ViPham!C:C, "T5")</f>
        <v>100</v>
      </c>
      <c r="W33" s="7">
        <f>100 + SUMIFS(NhatKy_ViPham!J:J, NhatKy_ViPham!E:E, "12_Ly_A", NhatKy_ViPham!F:F, B33, NhatKy_ViPham!C:C, "T6") - SUMIFS(NhatKy_ViPham!K:K, NhatKy_ViPham!E:E, "12_Ly_A", NhatKy_ViPham!F:F, B33, NhatKy_ViPham!C:C, "T6")</f>
        <v>100</v>
      </c>
      <c r="X33" s="7">
        <f>100 + SUMIFS(NhatKy_ViPham!J:J, NhatKy_ViPham!E:E, "12_Ly_A", NhatKy_ViPham!F:F, B33, NhatKy_ViPham!C:C, "T7") - SUMIFS(NhatKy_ViPham!K:K, NhatKy_ViPham!E:E, "12_Ly_A", NhatKy_ViPham!F:F, B33, NhatKy_ViPham!C:C, "T7")</f>
        <v>100</v>
      </c>
      <c r="Y33" s="7">
        <f>100 + SUMIFS(NhatKy_ViPham!J:J, NhatKy_ViPham!E:E, "12_Ly_A", NhatKy_ViPham!F:F, B33, NhatKy_ViPham!C:C, "T8") - SUMIFS(NhatKy_ViPham!K:K, NhatKy_ViPham!E:E, "12_Ly_A", NhatKy_ViPham!F:F, B33, NhatKy_ViPham!C:C, "T8")</f>
        <v>100</v>
      </c>
      <c r="Z33" s="7">
        <f>100 + SUMIFS(NhatKy_ViPham!J:J, NhatKy_ViPham!E:E, "12_Ly_A", NhatKy_ViPham!F:F, B33, NhatKy_ViPham!C:C, "T9") - SUMIFS(NhatKy_ViPham!K:K, NhatKy_ViPham!E:E, "12_Ly_A", NhatKy_ViPham!F:F, B33, NhatKy_ViPham!C:C, "T9")</f>
        <v>100</v>
      </c>
      <c r="AA33" s="7">
        <f>100 + SUMIFS(NhatKy_ViPham!J:J, NhatKy_ViPham!E:E, "12_Ly_A", NhatKy_ViPham!F:F, B33, NhatKy_ViPham!C:C, "T10") - SUMIFS(NhatKy_ViPham!K:K, NhatKy_ViPham!E:E, "12_Ly_A", NhatKy_ViPham!F:F, B33, NhatKy_ViPham!C:C, "T10")</f>
        <v>100</v>
      </c>
      <c r="AB33" s="7">
        <f>100 + SUMIFS(NhatKy_ViPham!J:J, NhatKy_ViPham!E:E, "12_Ly_A", NhatKy_ViPham!F:F, B33, NhatKy_ViPham!C:C, "T11") - SUMIFS(NhatKy_ViPham!K:K, NhatKy_ViPham!E:E, "12_Ly_A", NhatKy_ViPham!F:F, B33, NhatKy_ViPham!C:C, "T11")</f>
        <v>100</v>
      </c>
      <c r="AC33" s="7">
        <f>100 + SUMIFS(NhatKy_ViPham!J:J, NhatKy_ViPham!E:E, "12_Ly_A", NhatKy_ViPham!F:F, B33, NhatKy_ViPham!C:C, "T12") - SUMIFS(NhatKy_ViPham!K:K, NhatKy_ViPham!E:E, "12_Ly_A", NhatKy_ViPham!F:F, B33, NhatKy_ViPham!C:C, "T12")</f>
        <v>100</v>
      </c>
      <c r="AD33" s="7">
        <f>100 + SUMIFS(NhatKy_ViPham!J:J, NhatKy_ViPham!E:E, "12_Ly_A", NhatKy_ViPham!F:F, B33, NhatKy_ViPham!C:C, "T13") - SUMIFS(NhatKy_ViPham!K:K, NhatKy_ViPham!E:E, "12_Ly_A", NhatKy_ViPham!F:F, B33, NhatKy_ViPham!C:C, "T13")</f>
        <v>100</v>
      </c>
      <c r="AE33" s="7">
        <f>100 + SUMIFS(NhatKy_ViPham!J:J, NhatKy_ViPham!E:E, "12_Ly_A", NhatKy_ViPham!F:F, B33, NhatKy_ViPham!C:C, "T14") - SUMIFS(NhatKy_ViPham!K:K, NhatKy_ViPham!E:E, "12_Ly_A", NhatKy_ViPham!F:F, B33, NhatKy_ViPham!C:C, "T14")</f>
        <v>100</v>
      </c>
      <c r="AF33" s="7">
        <f>100 + SUMIFS(NhatKy_ViPham!J:J, NhatKy_ViPham!E:E, "12_Ly_A", NhatKy_ViPham!F:F, B33, NhatKy_ViPham!C:C, "T15") - SUMIFS(NhatKy_ViPham!K:K, NhatKy_ViPham!E:E, "12_Ly_A", NhatKy_ViPham!F:F, B33, NhatKy_ViPham!C:C, "T15")</f>
        <v>100</v>
      </c>
      <c r="AG33" s="7">
        <f>100 + SUMIFS(NhatKy_ViPham!J:J, NhatKy_ViPham!E:E, "12_Ly_A", NhatKy_ViPham!F:F, B33, NhatKy_ViPham!C:C, "T16") - SUMIFS(NhatKy_ViPham!K:K, NhatKy_ViPham!E:E, "12_Ly_A", NhatKy_ViPham!F:F, B33, NhatKy_ViPham!C:C, "T16")</f>
        <v>100</v>
      </c>
      <c r="AH33" s="7">
        <f>100 + SUMIFS(NhatKy_ViPham!J:J, NhatKy_ViPham!E:E, "12_Ly_A", NhatKy_ViPham!F:F, B33, NhatKy_ViPham!C:C, "T17") - SUMIFS(NhatKy_ViPham!K:K, NhatKy_ViPham!E:E, "12_Ly_A", NhatKy_ViPham!F:F, B33, NhatKy_ViPham!C:C, "T17")</f>
        <v>100</v>
      </c>
      <c r="AI33" s="7">
        <f>100 + SUMIFS(NhatKy_ViPham!J:J, NhatKy_ViPham!E:E, "12_Ly_A", NhatKy_ViPham!F:F, B33, NhatKy_ViPham!C:C, "T18") - SUMIFS(NhatKy_ViPham!K:K, NhatKy_ViPham!E:E, "12_Ly_A", NhatKy_ViPham!F:F, B33, NhatKy_ViPham!C:C, "T18")</f>
        <v>100</v>
      </c>
      <c r="AJ33" s="7">
        <f>100 + SUMIFS(NhatKy_ViPham!J:J, NhatKy_ViPham!E:E, "12_Ly_A", NhatKy_ViPham!F:F, B33, NhatKy_ViPham!C:C, "T19") - SUMIFS(NhatKy_ViPham!K:K, NhatKy_ViPham!E:E, "12_Ly_A", NhatKy_ViPham!F:F, B33, NhatKy_ViPham!C:C, "T19")</f>
        <v>100</v>
      </c>
      <c r="AK33" s="7">
        <f>100 + SUMIFS(NhatKy_ViPham!J:J, NhatKy_ViPham!E:E, "12_Ly_A", NhatKy_ViPham!F:F, B33, NhatKy_ViPham!C:C, "T20") - SUMIFS(NhatKy_ViPham!K:K, NhatKy_ViPham!E:E, "12_Ly_A", NhatKy_ViPham!F:F, B33, NhatKy_ViPham!C:C, "T20")</f>
        <v>100</v>
      </c>
      <c r="AL33" s="7">
        <f>100 + SUMIFS(NhatKy_ViPham!J:J, NhatKy_ViPham!E:E, "12_Ly_A", NhatKy_ViPham!F:F, B33, NhatKy_ViPham!C:C, "T21") - SUMIFS(NhatKy_ViPham!K:K, NhatKy_ViPham!E:E, "12_Ly_A", NhatKy_ViPham!F:F, B33, NhatKy_ViPham!C:C, "T21")</f>
        <v>100</v>
      </c>
      <c r="AM33" s="7">
        <f>100 + SUMIFS(NhatKy_ViPham!J:J, NhatKy_ViPham!E:E, "12_Ly_A", NhatKy_ViPham!F:F, B33, NhatKy_ViPham!C:C, "T22") - SUMIFS(NhatKy_ViPham!K:K, NhatKy_ViPham!E:E, "12_Ly_A", NhatKy_ViPham!F:F, B33, NhatKy_ViPham!C:C, "T22")</f>
        <v>100</v>
      </c>
      <c r="AN33" s="7">
        <f>100 + SUMIFS(NhatKy_ViPham!J:J, NhatKy_ViPham!E:E, "12_Ly_A", NhatKy_ViPham!F:F, B33, NhatKy_ViPham!C:C, "T23") - SUMIFS(NhatKy_ViPham!K:K, NhatKy_ViPham!E:E, "12_Ly_A", NhatKy_ViPham!F:F, B33, NhatKy_ViPham!C:C, "T23")</f>
        <v>100</v>
      </c>
      <c r="AO33" s="7">
        <f>100 + SUMIFS(NhatKy_ViPham!J:J, NhatKy_ViPham!E:E, "12_Ly_A", NhatKy_ViPham!F:F, B33, NhatKy_ViPham!C:C, "T24") - SUMIFS(NhatKy_ViPham!K:K, NhatKy_ViPham!E:E, "12_Ly_A", NhatKy_ViPham!F:F, B33, NhatKy_ViPham!C:C, "T24")</f>
        <v>100</v>
      </c>
      <c r="AP33" s="7">
        <f>100 + SUMIFS(NhatKy_ViPham!J:J, NhatKy_ViPham!E:E, "12_Ly_A", NhatKy_ViPham!F:F, B33, NhatKy_ViPham!C:C, "T25") - SUMIFS(NhatKy_ViPham!K:K, NhatKy_ViPham!E:E, "12_Ly_A", NhatKy_ViPham!F:F, B33, NhatKy_ViPham!C:C, "T25")</f>
        <v>100</v>
      </c>
      <c r="AQ33" s="7">
        <f>100 + SUMIFS(NhatKy_ViPham!J:J, NhatKy_ViPham!E:E, "12_Ly_A", NhatKy_ViPham!F:F, B33, NhatKy_ViPham!C:C, "T26") - SUMIFS(NhatKy_ViPham!K:K, NhatKy_ViPham!E:E, "12_Ly_A", NhatKy_ViPham!F:F, B33, NhatKy_ViPham!C:C, "T26")</f>
        <v>100</v>
      </c>
      <c r="AR33" s="7">
        <f>100 + SUMIFS(NhatKy_ViPham!J:J, NhatKy_ViPham!E:E, "12_Ly_A", NhatKy_ViPham!F:F, B33, NhatKy_ViPham!C:C, "T27") - SUMIFS(NhatKy_ViPham!K:K, NhatKy_ViPham!E:E, "12_Ly_A", NhatKy_ViPham!F:F, B33, NhatKy_ViPham!C:C, "T27")</f>
        <v>100</v>
      </c>
      <c r="AS33" s="7">
        <f>100 + SUMIFS(NhatKy_ViPham!J:J, NhatKy_ViPham!E:E, "12_Ly_A", NhatKy_ViPham!F:F, B33, NhatKy_ViPham!C:C, "T28") - SUMIFS(NhatKy_ViPham!K:K, NhatKy_ViPham!E:E, "12_Ly_A", NhatKy_ViPham!F:F, B33, NhatKy_ViPham!C:C, "T28")</f>
        <v>100</v>
      </c>
      <c r="AT33" s="7">
        <f>100 + SUMIFS(NhatKy_ViPham!J:J, NhatKy_ViPham!E:E, "12_Ly_A", NhatKy_ViPham!F:F, B33, NhatKy_ViPham!C:C, "T29") - SUMIFS(NhatKy_ViPham!K:K, NhatKy_ViPham!E:E, "12_Ly_A", NhatKy_ViPham!F:F, B33, NhatKy_ViPham!C:C, "T29")</f>
        <v>100</v>
      </c>
      <c r="AU33" s="7">
        <f>100 + SUMIFS(NhatKy_ViPham!J:J, NhatKy_ViPham!E:E, "12_Ly_A", NhatKy_ViPham!F:F, B33, NhatKy_ViPham!C:C, "T30") - SUMIFS(NhatKy_ViPham!K:K, NhatKy_ViPham!E:E, "12_Ly_A", NhatKy_ViPham!F:F, B33, NhatKy_ViPham!C:C, "T30")</f>
        <v>100</v>
      </c>
      <c r="AV33" s="7">
        <f>100 + SUMIFS(NhatKy_ViPham!J:J, NhatKy_ViPham!E:E, "12_Ly_A", NhatKy_ViPham!F:F, B33, NhatKy_ViPham!C:C, "T31") - SUMIFS(NhatKy_ViPham!K:K, NhatKy_ViPham!E:E, "12_Ly_A", NhatKy_ViPham!F:F, B33, NhatKy_ViPham!C:C, "T31")</f>
        <v>100</v>
      </c>
      <c r="AW33" s="7">
        <f>100 + SUMIFS(NhatKy_ViPham!J:J, NhatKy_ViPham!E:E, "12_Ly_A", NhatKy_ViPham!F:F, B33, NhatKy_ViPham!C:C, "T32") - SUMIFS(NhatKy_ViPham!K:K, NhatKy_ViPham!E:E, "12_Ly_A", NhatKy_ViPham!F:F, B33, NhatKy_ViPham!C:C, "T32")</f>
        <v>100</v>
      </c>
      <c r="AX33" s="7">
        <f>100 + SUMIFS(NhatKy_ViPham!J:J, NhatKy_ViPham!E:E, "12_Ly_A", NhatKy_ViPham!F:F, B33, NhatKy_ViPham!C:C, "T33") - SUMIFS(NhatKy_ViPham!K:K, NhatKy_ViPham!E:E, "12_Ly_A", NhatKy_ViPham!F:F, B33, NhatKy_ViPham!C:C, "T33")</f>
        <v>100</v>
      </c>
      <c r="AY33" s="7">
        <f>100 + SUMIFS(NhatKy_ViPham!J:J, NhatKy_ViPham!E:E, "12_Ly_A", NhatKy_ViPham!F:F, B33, NhatKy_ViPham!C:C, "T34") - SUMIFS(NhatKy_ViPham!K:K, NhatKy_ViPham!E:E, "12_Ly_A", NhatKy_ViPham!F:F, B33, NhatKy_ViPham!C:C, "T34")</f>
        <v>100</v>
      </c>
      <c r="AZ33" s="7">
        <f>100 + SUMIFS(NhatKy_ViPham!J:J, NhatKy_ViPham!E:E, "12_Ly_A", NhatKy_ViPham!F:F, B33, NhatKy_ViPham!C:C, "T35") - SUMIFS(NhatKy_ViPham!K:K, NhatKy_ViPham!E:E, "12_Ly_A", NhatKy_ViPham!F:F, B33, NhatKy_ViPham!C:C, "T35")</f>
        <v>100</v>
      </c>
      <c r="BA33" s="12">
        <f t="shared" si="0"/>
        <v>100</v>
      </c>
      <c r="BB33" s="11" t="s">
        <v>430</v>
      </c>
      <c r="BC33" s="14" t="str">
        <f t="shared" si="1"/>
        <v>Tốt</v>
      </c>
      <c r="BD33" s="10" t="str">
        <f t="shared" si="2"/>
        <v>🟢 BÌNH THƯỜNG</v>
      </c>
    </row>
    <row r="34" spans="1:56" x14ac:dyDescent="0.25">
      <c r="A34" s="5">
        <v>26</v>
      </c>
      <c r="B34" s="15" t="s">
        <v>2429</v>
      </c>
      <c r="C34" s="5" t="s">
        <v>2430</v>
      </c>
      <c r="D34" s="5" t="s">
        <v>429</v>
      </c>
      <c r="E34" s="11" t="s">
        <v>430</v>
      </c>
      <c r="F34" s="6">
        <f>SUMIFS(NhatKy_ViPham!K:K, NhatKy_ViPham!E:E, "12_Ly_A", NhatKy_ViPham!F:F, B34, NhatKy_ViPham!H:H, "L01")</f>
        <v>0</v>
      </c>
      <c r="G34" s="6">
        <f>SUMIFS(NhatKy_ViPham!K:K, NhatKy_ViPham!E:E, "12_Ly_A", NhatKy_ViPham!F:F, B34, NhatKy_ViPham!H:H, "L02")</f>
        <v>0</v>
      </c>
      <c r="H34" s="6">
        <f>SUMIFS(NhatKy_ViPham!K:K, NhatKy_ViPham!E:E, "12_Ly_A", NhatKy_ViPham!F:F, B34, NhatKy_ViPham!H:H, "L03")</f>
        <v>0</v>
      </c>
      <c r="I34" s="6">
        <f>SUMIFS(NhatKy_ViPham!K:K, NhatKy_ViPham!E:E, "12_Ly_A", NhatKy_ViPham!F:F, B34, NhatKy_ViPham!H:H, "L04")</f>
        <v>0</v>
      </c>
      <c r="J34" s="6">
        <f>SUMIFS(NhatKy_ViPham!K:K, NhatKy_ViPham!E:E, "12_Ly_A", NhatKy_ViPham!F:F, B34, NhatKy_ViPham!H:H, "L05")</f>
        <v>0</v>
      </c>
      <c r="K34" s="6">
        <f>SUMIFS(NhatKy_ViPham!K:K, NhatKy_ViPham!E:E, "12_Ly_A", NhatKy_ViPham!F:F, B34, NhatKy_ViPham!H:H, "L06")</f>
        <v>0</v>
      </c>
      <c r="L34" s="6">
        <f>SUMIFS(NhatKy_ViPham!K:K, NhatKy_ViPham!E:E, "12_Ly_A", NhatKy_ViPham!F:F, B34, NhatKy_ViPham!H:H, "L07")</f>
        <v>0</v>
      </c>
      <c r="M34" s="6">
        <f>SUMIFS(NhatKy_ViPham!K:K, NhatKy_ViPham!E:E, "12_Ly_A", NhatKy_ViPham!F:F, B34, NhatKy_ViPham!H:H, "L08")</f>
        <v>0</v>
      </c>
      <c r="N34" s="6">
        <f>SUMIFS(NhatKy_ViPham!K:K, NhatKy_ViPham!E:E, "12_Ly_A", NhatKy_ViPham!F:F, B34, NhatKy_ViPham!H:H, "L09")</f>
        <v>0</v>
      </c>
      <c r="O34" s="6">
        <f>SUMIFS(NhatKy_ViPham!K:K, NhatKy_ViPham!E:E, "12_Ly_A", NhatKy_ViPham!F:F, B34, NhatKy_ViPham!H:H, "L10")</f>
        <v>0</v>
      </c>
      <c r="P34" s="12">
        <f>SUMIFS(NhatKy_ViPham!J:J, NhatKy_ViPham!E:E, "12_Ly_A", NhatKy_ViPham!F:F, B34)</f>
        <v>0</v>
      </c>
      <c r="Q34" s="13">
        <f>SUMIFS(NhatKy_ViPham!K:K, NhatKy_ViPham!E:E, "12_Ly_A", NhatKy_ViPham!F:F, B34)</f>
        <v>0</v>
      </c>
      <c r="R34" s="6">
        <f>100 + SUMIFS(NhatKy_ViPham!J:J, NhatKy_ViPham!E:E, "12_Ly_A", NhatKy_ViPham!F:F, B34, NhatKy_ViPham!C:C, "T1") - SUMIFS(NhatKy_ViPham!K:K, NhatKy_ViPham!E:E, "12_Ly_A", NhatKy_ViPham!F:F, B34, NhatKy_ViPham!C:C, "T1")</f>
        <v>100</v>
      </c>
      <c r="S34" s="6">
        <f>100 + SUMIFS(NhatKy_ViPham!J:J, NhatKy_ViPham!E:E, "12_Ly_A", NhatKy_ViPham!F:F, B34, NhatKy_ViPham!C:C, "T2") - SUMIFS(NhatKy_ViPham!K:K, NhatKy_ViPham!E:E, "12_Ly_A", NhatKy_ViPham!F:F, B34, NhatKy_ViPham!C:C, "T2")</f>
        <v>100</v>
      </c>
      <c r="T34" s="6">
        <f>100 + SUMIFS(NhatKy_ViPham!J:J, NhatKy_ViPham!E:E, "12_Ly_A", NhatKy_ViPham!F:F, B34, NhatKy_ViPham!C:C, "T3") - SUMIFS(NhatKy_ViPham!K:K, NhatKy_ViPham!E:E, "12_Ly_A", NhatKy_ViPham!F:F, B34, NhatKy_ViPham!C:C, "T3")</f>
        <v>100</v>
      </c>
      <c r="U34" s="6">
        <f>100 + SUMIFS(NhatKy_ViPham!J:J, NhatKy_ViPham!E:E, "12_Ly_A", NhatKy_ViPham!F:F, B34, NhatKy_ViPham!C:C, "T4") - SUMIFS(NhatKy_ViPham!K:K, NhatKy_ViPham!E:E, "12_Ly_A", NhatKy_ViPham!F:F, B34, NhatKy_ViPham!C:C, "T4")</f>
        <v>100</v>
      </c>
      <c r="V34" s="6">
        <f>100 + SUMIFS(NhatKy_ViPham!J:J, NhatKy_ViPham!E:E, "12_Ly_A", NhatKy_ViPham!F:F, B34, NhatKy_ViPham!C:C, "T5") - SUMIFS(NhatKy_ViPham!K:K, NhatKy_ViPham!E:E, "12_Ly_A", NhatKy_ViPham!F:F, B34, NhatKy_ViPham!C:C, "T5")</f>
        <v>100</v>
      </c>
      <c r="W34" s="6">
        <f>100 + SUMIFS(NhatKy_ViPham!J:J, NhatKy_ViPham!E:E, "12_Ly_A", NhatKy_ViPham!F:F, B34, NhatKy_ViPham!C:C, "T6") - SUMIFS(NhatKy_ViPham!K:K, NhatKy_ViPham!E:E, "12_Ly_A", NhatKy_ViPham!F:F, B34, NhatKy_ViPham!C:C, "T6")</f>
        <v>100</v>
      </c>
      <c r="X34" s="6">
        <f>100 + SUMIFS(NhatKy_ViPham!J:J, NhatKy_ViPham!E:E, "12_Ly_A", NhatKy_ViPham!F:F, B34, NhatKy_ViPham!C:C, "T7") - SUMIFS(NhatKy_ViPham!K:K, NhatKy_ViPham!E:E, "12_Ly_A", NhatKy_ViPham!F:F, B34, NhatKy_ViPham!C:C, "T7")</f>
        <v>100</v>
      </c>
      <c r="Y34" s="6">
        <f>100 + SUMIFS(NhatKy_ViPham!J:J, NhatKy_ViPham!E:E, "12_Ly_A", NhatKy_ViPham!F:F, B34, NhatKy_ViPham!C:C, "T8") - SUMIFS(NhatKy_ViPham!K:K, NhatKy_ViPham!E:E, "12_Ly_A", NhatKy_ViPham!F:F, B34, NhatKy_ViPham!C:C, "T8")</f>
        <v>100</v>
      </c>
      <c r="Z34" s="6">
        <f>100 + SUMIFS(NhatKy_ViPham!J:J, NhatKy_ViPham!E:E, "12_Ly_A", NhatKy_ViPham!F:F, B34, NhatKy_ViPham!C:C, "T9") - SUMIFS(NhatKy_ViPham!K:K, NhatKy_ViPham!E:E, "12_Ly_A", NhatKy_ViPham!F:F, B34, NhatKy_ViPham!C:C, "T9")</f>
        <v>100</v>
      </c>
      <c r="AA34" s="6">
        <f>100 + SUMIFS(NhatKy_ViPham!J:J, NhatKy_ViPham!E:E, "12_Ly_A", NhatKy_ViPham!F:F, B34, NhatKy_ViPham!C:C, "T10") - SUMIFS(NhatKy_ViPham!K:K, NhatKy_ViPham!E:E, "12_Ly_A", NhatKy_ViPham!F:F, B34, NhatKy_ViPham!C:C, "T10")</f>
        <v>100</v>
      </c>
      <c r="AB34" s="6">
        <f>100 + SUMIFS(NhatKy_ViPham!J:J, NhatKy_ViPham!E:E, "12_Ly_A", NhatKy_ViPham!F:F, B34, NhatKy_ViPham!C:C, "T11") - SUMIFS(NhatKy_ViPham!K:K, NhatKy_ViPham!E:E, "12_Ly_A", NhatKy_ViPham!F:F, B34, NhatKy_ViPham!C:C, "T11")</f>
        <v>100</v>
      </c>
      <c r="AC34" s="6">
        <f>100 + SUMIFS(NhatKy_ViPham!J:J, NhatKy_ViPham!E:E, "12_Ly_A", NhatKy_ViPham!F:F, B34, NhatKy_ViPham!C:C, "T12") - SUMIFS(NhatKy_ViPham!K:K, NhatKy_ViPham!E:E, "12_Ly_A", NhatKy_ViPham!F:F, B34, NhatKy_ViPham!C:C, "T12")</f>
        <v>100</v>
      </c>
      <c r="AD34" s="6">
        <f>100 + SUMIFS(NhatKy_ViPham!J:J, NhatKy_ViPham!E:E, "12_Ly_A", NhatKy_ViPham!F:F, B34, NhatKy_ViPham!C:C, "T13") - SUMIFS(NhatKy_ViPham!K:K, NhatKy_ViPham!E:E, "12_Ly_A", NhatKy_ViPham!F:F, B34, NhatKy_ViPham!C:C, "T13")</f>
        <v>100</v>
      </c>
      <c r="AE34" s="6">
        <f>100 + SUMIFS(NhatKy_ViPham!J:J, NhatKy_ViPham!E:E, "12_Ly_A", NhatKy_ViPham!F:F, B34, NhatKy_ViPham!C:C, "T14") - SUMIFS(NhatKy_ViPham!K:K, NhatKy_ViPham!E:E, "12_Ly_A", NhatKy_ViPham!F:F, B34, NhatKy_ViPham!C:C, "T14")</f>
        <v>100</v>
      </c>
      <c r="AF34" s="6">
        <f>100 + SUMIFS(NhatKy_ViPham!J:J, NhatKy_ViPham!E:E, "12_Ly_A", NhatKy_ViPham!F:F, B34, NhatKy_ViPham!C:C, "T15") - SUMIFS(NhatKy_ViPham!K:K, NhatKy_ViPham!E:E, "12_Ly_A", NhatKy_ViPham!F:F, B34, NhatKy_ViPham!C:C, "T15")</f>
        <v>100</v>
      </c>
      <c r="AG34" s="6">
        <f>100 + SUMIFS(NhatKy_ViPham!J:J, NhatKy_ViPham!E:E, "12_Ly_A", NhatKy_ViPham!F:F, B34, NhatKy_ViPham!C:C, "T16") - SUMIFS(NhatKy_ViPham!K:K, NhatKy_ViPham!E:E, "12_Ly_A", NhatKy_ViPham!F:F, B34, NhatKy_ViPham!C:C, "T16")</f>
        <v>100</v>
      </c>
      <c r="AH34" s="6">
        <f>100 + SUMIFS(NhatKy_ViPham!J:J, NhatKy_ViPham!E:E, "12_Ly_A", NhatKy_ViPham!F:F, B34, NhatKy_ViPham!C:C, "T17") - SUMIFS(NhatKy_ViPham!K:K, NhatKy_ViPham!E:E, "12_Ly_A", NhatKy_ViPham!F:F, B34, NhatKy_ViPham!C:C, "T17")</f>
        <v>100</v>
      </c>
      <c r="AI34" s="6">
        <f>100 + SUMIFS(NhatKy_ViPham!J:J, NhatKy_ViPham!E:E, "12_Ly_A", NhatKy_ViPham!F:F, B34, NhatKy_ViPham!C:C, "T18") - SUMIFS(NhatKy_ViPham!K:K, NhatKy_ViPham!E:E, "12_Ly_A", NhatKy_ViPham!F:F, B34, NhatKy_ViPham!C:C, "T18")</f>
        <v>100</v>
      </c>
      <c r="AJ34" s="6">
        <f>100 + SUMIFS(NhatKy_ViPham!J:J, NhatKy_ViPham!E:E, "12_Ly_A", NhatKy_ViPham!F:F, B34, NhatKy_ViPham!C:C, "T19") - SUMIFS(NhatKy_ViPham!K:K, NhatKy_ViPham!E:E, "12_Ly_A", NhatKy_ViPham!F:F, B34, NhatKy_ViPham!C:C, "T19")</f>
        <v>100</v>
      </c>
      <c r="AK34" s="6">
        <f>100 + SUMIFS(NhatKy_ViPham!J:J, NhatKy_ViPham!E:E, "12_Ly_A", NhatKy_ViPham!F:F, B34, NhatKy_ViPham!C:C, "T20") - SUMIFS(NhatKy_ViPham!K:K, NhatKy_ViPham!E:E, "12_Ly_A", NhatKy_ViPham!F:F, B34, NhatKy_ViPham!C:C, "T20")</f>
        <v>100</v>
      </c>
      <c r="AL34" s="6">
        <f>100 + SUMIFS(NhatKy_ViPham!J:J, NhatKy_ViPham!E:E, "12_Ly_A", NhatKy_ViPham!F:F, B34, NhatKy_ViPham!C:C, "T21") - SUMIFS(NhatKy_ViPham!K:K, NhatKy_ViPham!E:E, "12_Ly_A", NhatKy_ViPham!F:F, B34, NhatKy_ViPham!C:C, "T21")</f>
        <v>100</v>
      </c>
      <c r="AM34" s="6">
        <f>100 + SUMIFS(NhatKy_ViPham!J:J, NhatKy_ViPham!E:E, "12_Ly_A", NhatKy_ViPham!F:F, B34, NhatKy_ViPham!C:C, "T22") - SUMIFS(NhatKy_ViPham!K:K, NhatKy_ViPham!E:E, "12_Ly_A", NhatKy_ViPham!F:F, B34, NhatKy_ViPham!C:C, "T22")</f>
        <v>100</v>
      </c>
      <c r="AN34" s="6">
        <f>100 + SUMIFS(NhatKy_ViPham!J:J, NhatKy_ViPham!E:E, "12_Ly_A", NhatKy_ViPham!F:F, B34, NhatKy_ViPham!C:C, "T23") - SUMIFS(NhatKy_ViPham!K:K, NhatKy_ViPham!E:E, "12_Ly_A", NhatKy_ViPham!F:F, B34, NhatKy_ViPham!C:C, "T23")</f>
        <v>100</v>
      </c>
      <c r="AO34" s="6">
        <f>100 + SUMIFS(NhatKy_ViPham!J:J, NhatKy_ViPham!E:E, "12_Ly_A", NhatKy_ViPham!F:F, B34, NhatKy_ViPham!C:C, "T24") - SUMIFS(NhatKy_ViPham!K:K, NhatKy_ViPham!E:E, "12_Ly_A", NhatKy_ViPham!F:F, B34, NhatKy_ViPham!C:C, "T24")</f>
        <v>100</v>
      </c>
      <c r="AP34" s="6">
        <f>100 + SUMIFS(NhatKy_ViPham!J:J, NhatKy_ViPham!E:E, "12_Ly_A", NhatKy_ViPham!F:F, B34, NhatKy_ViPham!C:C, "T25") - SUMIFS(NhatKy_ViPham!K:K, NhatKy_ViPham!E:E, "12_Ly_A", NhatKy_ViPham!F:F, B34, NhatKy_ViPham!C:C, "T25")</f>
        <v>100</v>
      </c>
      <c r="AQ34" s="6">
        <f>100 + SUMIFS(NhatKy_ViPham!J:J, NhatKy_ViPham!E:E, "12_Ly_A", NhatKy_ViPham!F:F, B34, NhatKy_ViPham!C:C, "T26") - SUMIFS(NhatKy_ViPham!K:K, NhatKy_ViPham!E:E, "12_Ly_A", NhatKy_ViPham!F:F, B34, NhatKy_ViPham!C:C, "T26")</f>
        <v>100</v>
      </c>
      <c r="AR34" s="6">
        <f>100 + SUMIFS(NhatKy_ViPham!J:J, NhatKy_ViPham!E:E, "12_Ly_A", NhatKy_ViPham!F:F, B34, NhatKy_ViPham!C:C, "T27") - SUMIFS(NhatKy_ViPham!K:K, NhatKy_ViPham!E:E, "12_Ly_A", NhatKy_ViPham!F:F, B34, NhatKy_ViPham!C:C, "T27")</f>
        <v>100</v>
      </c>
      <c r="AS34" s="6">
        <f>100 + SUMIFS(NhatKy_ViPham!J:J, NhatKy_ViPham!E:E, "12_Ly_A", NhatKy_ViPham!F:F, B34, NhatKy_ViPham!C:C, "T28") - SUMIFS(NhatKy_ViPham!K:K, NhatKy_ViPham!E:E, "12_Ly_A", NhatKy_ViPham!F:F, B34, NhatKy_ViPham!C:C, "T28")</f>
        <v>100</v>
      </c>
      <c r="AT34" s="6">
        <f>100 + SUMIFS(NhatKy_ViPham!J:J, NhatKy_ViPham!E:E, "12_Ly_A", NhatKy_ViPham!F:F, B34, NhatKy_ViPham!C:C, "T29") - SUMIFS(NhatKy_ViPham!K:K, NhatKy_ViPham!E:E, "12_Ly_A", NhatKy_ViPham!F:F, B34, NhatKy_ViPham!C:C, "T29")</f>
        <v>100</v>
      </c>
      <c r="AU34" s="6">
        <f>100 + SUMIFS(NhatKy_ViPham!J:J, NhatKy_ViPham!E:E, "12_Ly_A", NhatKy_ViPham!F:F, B34, NhatKy_ViPham!C:C, "T30") - SUMIFS(NhatKy_ViPham!K:K, NhatKy_ViPham!E:E, "12_Ly_A", NhatKy_ViPham!F:F, B34, NhatKy_ViPham!C:C, "T30")</f>
        <v>100</v>
      </c>
      <c r="AV34" s="6">
        <f>100 + SUMIFS(NhatKy_ViPham!J:J, NhatKy_ViPham!E:E, "12_Ly_A", NhatKy_ViPham!F:F, B34, NhatKy_ViPham!C:C, "T31") - SUMIFS(NhatKy_ViPham!K:K, NhatKy_ViPham!E:E, "12_Ly_A", NhatKy_ViPham!F:F, B34, NhatKy_ViPham!C:C, "T31")</f>
        <v>100</v>
      </c>
      <c r="AW34" s="6">
        <f>100 + SUMIFS(NhatKy_ViPham!J:J, NhatKy_ViPham!E:E, "12_Ly_A", NhatKy_ViPham!F:F, B34, NhatKy_ViPham!C:C, "T32") - SUMIFS(NhatKy_ViPham!K:K, NhatKy_ViPham!E:E, "12_Ly_A", NhatKy_ViPham!F:F, B34, NhatKy_ViPham!C:C, "T32")</f>
        <v>100</v>
      </c>
      <c r="AX34" s="6">
        <f>100 + SUMIFS(NhatKy_ViPham!J:J, NhatKy_ViPham!E:E, "12_Ly_A", NhatKy_ViPham!F:F, B34, NhatKy_ViPham!C:C, "T33") - SUMIFS(NhatKy_ViPham!K:K, NhatKy_ViPham!E:E, "12_Ly_A", NhatKy_ViPham!F:F, B34, NhatKy_ViPham!C:C, "T33")</f>
        <v>100</v>
      </c>
      <c r="AY34" s="6">
        <f>100 + SUMIFS(NhatKy_ViPham!J:J, NhatKy_ViPham!E:E, "12_Ly_A", NhatKy_ViPham!F:F, B34, NhatKy_ViPham!C:C, "T34") - SUMIFS(NhatKy_ViPham!K:K, NhatKy_ViPham!E:E, "12_Ly_A", NhatKy_ViPham!F:F, B34, NhatKy_ViPham!C:C, "T34")</f>
        <v>100</v>
      </c>
      <c r="AZ34" s="6">
        <f>100 + SUMIFS(NhatKy_ViPham!J:J, NhatKy_ViPham!E:E, "12_Ly_A", NhatKy_ViPham!F:F, B34, NhatKy_ViPham!C:C, "T35") - SUMIFS(NhatKy_ViPham!K:K, NhatKy_ViPham!E:E, "12_Ly_A", NhatKy_ViPham!F:F, B34, NhatKy_ViPham!C:C, "T35")</f>
        <v>100</v>
      </c>
      <c r="BA34" s="12">
        <f t="shared" si="0"/>
        <v>100</v>
      </c>
      <c r="BB34" s="11" t="s">
        <v>430</v>
      </c>
      <c r="BC34" s="16" t="str">
        <f t="shared" si="1"/>
        <v>Tốt</v>
      </c>
      <c r="BD34" s="15" t="str">
        <f t="shared" si="2"/>
        <v>🟢 BÌNH THƯỜNG</v>
      </c>
    </row>
    <row r="35" spans="1:56" x14ac:dyDescent="0.25">
      <c r="A35" s="4">
        <v>27</v>
      </c>
      <c r="B35" s="10" t="s">
        <v>2431</v>
      </c>
      <c r="C35" s="4" t="s">
        <v>2432</v>
      </c>
      <c r="D35" s="4" t="s">
        <v>429</v>
      </c>
      <c r="E35" s="11" t="s">
        <v>430</v>
      </c>
      <c r="F35" s="7">
        <f>SUMIFS(NhatKy_ViPham!K:K, NhatKy_ViPham!E:E, "12_Ly_A", NhatKy_ViPham!F:F, B35, NhatKy_ViPham!H:H, "L01")</f>
        <v>0</v>
      </c>
      <c r="G35" s="7">
        <f>SUMIFS(NhatKy_ViPham!K:K, NhatKy_ViPham!E:E, "12_Ly_A", NhatKy_ViPham!F:F, B35, NhatKy_ViPham!H:H, "L02")</f>
        <v>0</v>
      </c>
      <c r="H35" s="7">
        <f>SUMIFS(NhatKy_ViPham!K:K, NhatKy_ViPham!E:E, "12_Ly_A", NhatKy_ViPham!F:F, B35, NhatKy_ViPham!H:H, "L03")</f>
        <v>0</v>
      </c>
      <c r="I35" s="7">
        <f>SUMIFS(NhatKy_ViPham!K:K, NhatKy_ViPham!E:E, "12_Ly_A", NhatKy_ViPham!F:F, B35, NhatKy_ViPham!H:H, "L04")</f>
        <v>0</v>
      </c>
      <c r="J35" s="7">
        <f>SUMIFS(NhatKy_ViPham!K:K, NhatKy_ViPham!E:E, "12_Ly_A", NhatKy_ViPham!F:F, B35, NhatKy_ViPham!H:H, "L05")</f>
        <v>0</v>
      </c>
      <c r="K35" s="7">
        <f>SUMIFS(NhatKy_ViPham!K:K, NhatKy_ViPham!E:E, "12_Ly_A", NhatKy_ViPham!F:F, B35, NhatKy_ViPham!H:H, "L06")</f>
        <v>0</v>
      </c>
      <c r="L35" s="7">
        <f>SUMIFS(NhatKy_ViPham!K:K, NhatKy_ViPham!E:E, "12_Ly_A", NhatKy_ViPham!F:F, B35, NhatKy_ViPham!H:H, "L07")</f>
        <v>0</v>
      </c>
      <c r="M35" s="7">
        <f>SUMIFS(NhatKy_ViPham!K:K, NhatKy_ViPham!E:E, "12_Ly_A", NhatKy_ViPham!F:F, B35, NhatKy_ViPham!H:H, "L08")</f>
        <v>0</v>
      </c>
      <c r="N35" s="7">
        <f>SUMIFS(NhatKy_ViPham!K:K, NhatKy_ViPham!E:E, "12_Ly_A", NhatKy_ViPham!F:F, B35, NhatKy_ViPham!H:H, "L09")</f>
        <v>0</v>
      </c>
      <c r="O35" s="7">
        <f>SUMIFS(NhatKy_ViPham!K:K, NhatKy_ViPham!E:E, "12_Ly_A", NhatKy_ViPham!F:F, B35, NhatKy_ViPham!H:H, "L10")</f>
        <v>0</v>
      </c>
      <c r="P35" s="12">
        <f>SUMIFS(NhatKy_ViPham!J:J, NhatKy_ViPham!E:E, "12_Ly_A", NhatKy_ViPham!F:F, B35)</f>
        <v>0</v>
      </c>
      <c r="Q35" s="13">
        <f>SUMIFS(NhatKy_ViPham!K:K, NhatKy_ViPham!E:E, "12_Ly_A", NhatKy_ViPham!F:F, B35)</f>
        <v>0</v>
      </c>
      <c r="R35" s="7">
        <f>100 + SUMIFS(NhatKy_ViPham!J:J, NhatKy_ViPham!E:E, "12_Ly_A", NhatKy_ViPham!F:F, B35, NhatKy_ViPham!C:C, "T1") - SUMIFS(NhatKy_ViPham!K:K, NhatKy_ViPham!E:E, "12_Ly_A", NhatKy_ViPham!F:F, B35, NhatKy_ViPham!C:C, "T1")</f>
        <v>100</v>
      </c>
      <c r="S35" s="7">
        <f>100 + SUMIFS(NhatKy_ViPham!J:J, NhatKy_ViPham!E:E, "12_Ly_A", NhatKy_ViPham!F:F, B35, NhatKy_ViPham!C:C, "T2") - SUMIFS(NhatKy_ViPham!K:K, NhatKy_ViPham!E:E, "12_Ly_A", NhatKy_ViPham!F:F, B35, NhatKy_ViPham!C:C, "T2")</f>
        <v>100</v>
      </c>
      <c r="T35" s="7">
        <f>100 + SUMIFS(NhatKy_ViPham!J:J, NhatKy_ViPham!E:E, "12_Ly_A", NhatKy_ViPham!F:F, B35, NhatKy_ViPham!C:C, "T3") - SUMIFS(NhatKy_ViPham!K:K, NhatKy_ViPham!E:E, "12_Ly_A", NhatKy_ViPham!F:F, B35, NhatKy_ViPham!C:C, "T3")</f>
        <v>100</v>
      </c>
      <c r="U35" s="7">
        <f>100 + SUMIFS(NhatKy_ViPham!J:J, NhatKy_ViPham!E:E, "12_Ly_A", NhatKy_ViPham!F:F, B35, NhatKy_ViPham!C:C, "T4") - SUMIFS(NhatKy_ViPham!K:K, NhatKy_ViPham!E:E, "12_Ly_A", NhatKy_ViPham!F:F, B35, NhatKy_ViPham!C:C, "T4")</f>
        <v>100</v>
      </c>
      <c r="V35" s="7">
        <f>100 + SUMIFS(NhatKy_ViPham!J:J, NhatKy_ViPham!E:E, "12_Ly_A", NhatKy_ViPham!F:F, B35, NhatKy_ViPham!C:C, "T5") - SUMIFS(NhatKy_ViPham!K:K, NhatKy_ViPham!E:E, "12_Ly_A", NhatKy_ViPham!F:F, B35, NhatKy_ViPham!C:C, "T5")</f>
        <v>100</v>
      </c>
      <c r="W35" s="7">
        <f>100 + SUMIFS(NhatKy_ViPham!J:J, NhatKy_ViPham!E:E, "12_Ly_A", NhatKy_ViPham!F:F, B35, NhatKy_ViPham!C:C, "T6") - SUMIFS(NhatKy_ViPham!K:K, NhatKy_ViPham!E:E, "12_Ly_A", NhatKy_ViPham!F:F, B35, NhatKy_ViPham!C:C, "T6")</f>
        <v>100</v>
      </c>
      <c r="X35" s="7">
        <f>100 + SUMIFS(NhatKy_ViPham!J:J, NhatKy_ViPham!E:E, "12_Ly_A", NhatKy_ViPham!F:F, B35, NhatKy_ViPham!C:C, "T7") - SUMIFS(NhatKy_ViPham!K:K, NhatKy_ViPham!E:E, "12_Ly_A", NhatKy_ViPham!F:F, B35, NhatKy_ViPham!C:C, "T7")</f>
        <v>100</v>
      </c>
      <c r="Y35" s="7">
        <f>100 + SUMIFS(NhatKy_ViPham!J:J, NhatKy_ViPham!E:E, "12_Ly_A", NhatKy_ViPham!F:F, B35, NhatKy_ViPham!C:C, "T8") - SUMIFS(NhatKy_ViPham!K:K, NhatKy_ViPham!E:E, "12_Ly_A", NhatKy_ViPham!F:F, B35, NhatKy_ViPham!C:C, "T8")</f>
        <v>100</v>
      </c>
      <c r="Z35" s="7">
        <f>100 + SUMIFS(NhatKy_ViPham!J:J, NhatKy_ViPham!E:E, "12_Ly_A", NhatKy_ViPham!F:F, B35, NhatKy_ViPham!C:C, "T9") - SUMIFS(NhatKy_ViPham!K:K, NhatKy_ViPham!E:E, "12_Ly_A", NhatKy_ViPham!F:F, B35, NhatKy_ViPham!C:C, "T9")</f>
        <v>100</v>
      </c>
      <c r="AA35" s="7">
        <f>100 + SUMIFS(NhatKy_ViPham!J:J, NhatKy_ViPham!E:E, "12_Ly_A", NhatKy_ViPham!F:F, B35, NhatKy_ViPham!C:C, "T10") - SUMIFS(NhatKy_ViPham!K:K, NhatKy_ViPham!E:E, "12_Ly_A", NhatKy_ViPham!F:F, B35, NhatKy_ViPham!C:C, "T10")</f>
        <v>100</v>
      </c>
      <c r="AB35" s="7">
        <f>100 + SUMIFS(NhatKy_ViPham!J:J, NhatKy_ViPham!E:E, "12_Ly_A", NhatKy_ViPham!F:F, B35, NhatKy_ViPham!C:C, "T11") - SUMIFS(NhatKy_ViPham!K:K, NhatKy_ViPham!E:E, "12_Ly_A", NhatKy_ViPham!F:F, B35, NhatKy_ViPham!C:C, "T11")</f>
        <v>100</v>
      </c>
      <c r="AC35" s="7">
        <f>100 + SUMIFS(NhatKy_ViPham!J:J, NhatKy_ViPham!E:E, "12_Ly_A", NhatKy_ViPham!F:F, B35, NhatKy_ViPham!C:C, "T12") - SUMIFS(NhatKy_ViPham!K:K, NhatKy_ViPham!E:E, "12_Ly_A", NhatKy_ViPham!F:F, B35, NhatKy_ViPham!C:C, "T12")</f>
        <v>100</v>
      </c>
      <c r="AD35" s="7">
        <f>100 + SUMIFS(NhatKy_ViPham!J:J, NhatKy_ViPham!E:E, "12_Ly_A", NhatKy_ViPham!F:F, B35, NhatKy_ViPham!C:C, "T13") - SUMIFS(NhatKy_ViPham!K:K, NhatKy_ViPham!E:E, "12_Ly_A", NhatKy_ViPham!F:F, B35, NhatKy_ViPham!C:C, "T13")</f>
        <v>100</v>
      </c>
      <c r="AE35" s="7">
        <f>100 + SUMIFS(NhatKy_ViPham!J:J, NhatKy_ViPham!E:E, "12_Ly_A", NhatKy_ViPham!F:F, B35, NhatKy_ViPham!C:C, "T14") - SUMIFS(NhatKy_ViPham!K:K, NhatKy_ViPham!E:E, "12_Ly_A", NhatKy_ViPham!F:F, B35, NhatKy_ViPham!C:C, "T14")</f>
        <v>100</v>
      </c>
      <c r="AF35" s="7">
        <f>100 + SUMIFS(NhatKy_ViPham!J:J, NhatKy_ViPham!E:E, "12_Ly_A", NhatKy_ViPham!F:F, B35, NhatKy_ViPham!C:C, "T15") - SUMIFS(NhatKy_ViPham!K:K, NhatKy_ViPham!E:E, "12_Ly_A", NhatKy_ViPham!F:F, B35, NhatKy_ViPham!C:C, "T15")</f>
        <v>100</v>
      </c>
      <c r="AG35" s="7">
        <f>100 + SUMIFS(NhatKy_ViPham!J:J, NhatKy_ViPham!E:E, "12_Ly_A", NhatKy_ViPham!F:F, B35, NhatKy_ViPham!C:C, "T16") - SUMIFS(NhatKy_ViPham!K:K, NhatKy_ViPham!E:E, "12_Ly_A", NhatKy_ViPham!F:F, B35, NhatKy_ViPham!C:C, "T16")</f>
        <v>100</v>
      </c>
      <c r="AH35" s="7">
        <f>100 + SUMIFS(NhatKy_ViPham!J:J, NhatKy_ViPham!E:E, "12_Ly_A", NhatKy_ViPham!F:F, B35, NhatKy_ViPham!C:C, "T17") - SUMIFS(NhatKy_ViPham!K:K, NhatKy_ViPham!E:E, "12_Ly_A", NhatKy_ViPham!F:F, B35, NhatKy_ViPham!C:C, "T17")</f>
        <v>100</v>
      </c>
      <c r="AI35" s="7">
        <f>100 + SUMIFS(NhatKy_ViPham!J:J, NhatKy_ViPham!E:E, "12_Ly_A", NhatKy_ViPham!F:F, B35, NhatKy_ViPham!C:C, "T18") - SUMIFS(NhatKy_ViPham!K:K, NhatKy_ViPham!E:E, "12_Ly_A", NhatKy_ViPham!F:F, B35, NhatKy_ViPham!C:C, "T18")</f>
        <v>100</v>
      </c>
      <c r="AJ35" s="7">
        <f>100 + SUMIFS(NhatKy_ViPham!J:J, NhatKy_ViPham!E:E, "12_Ly_A", NhatKy_ViPham!F:F, B35, NhatKy_ViPham!C:C, "T19") - SUMIFS(NhatKy_ViPham!K:K, NhatKy_ViPham!E:E, "12_Ly_A", NhatKy_ViPham!F:F, B35, NhatKy_ViPham!C:C, "T19")</f>
        <v>100</v>
      </c>
      <c r="AK35" s="7">
        <f>100 + SUMIFS(NhatKy_ViPham!J:J, NhatKy_ViPham!E:E, "12_Ly_A", NhatKy_ViPham!F:F, B35, NhatKy_ViPham!C:C, "T20") - SUMIFS(NhatKy_ViPham!K:K, NhatKy_ViPham!E:E, "12_Ly_A", NhatKy_ViPham!F:F, B35, NhatKy_ViPham!C:C, "T20")</f>
        <v>100</v>
      </c>
      <c r="AL35" s="7">
        <f>100 + SUMIFS(NhatKy_ViPham!J:J, NhatKy_ViPham!E:E, "12_Ly_A", NhatKy_ViPham!F:F, B35, NhatKy_ViPham!C:C, "T21") - SUMIFS(NhatKy_ViPham!K:K, NhatKy_ViPham!E:E, "12_Ly_A", NhatKy_ViPham!F:F, B35, NhatKy_ViPham!C:C, "T21")</f>
        <v>100</v>
      </c>
      <c r="AM35" s="7">
        <f>100 + SUMIFS(NhatKy_ViPham!J:J, NhatKy_ViPham!E:E, "12_Ly_A", NhatKy_ViPham!F:F, B35, NhatKy_ViPham!C:C, "T22") - SUMIFS(NhatKy_ViPham!K:K, NhatKy_ViPham!E:E, "12_Ly_A", NhatKy_ViPham!F:F, B35, NhatKy_ViPham!C:C, "T22")</f>
        <v>100</v>
      </c>
      <c r="AN35" s="7">
        <f>100 + SUMIFS(NhatKy_ViPham!J:J, NhatKy_ViPham!E:E, "12_Ly_A", NhatKy_ViPham!F:F, B35, NhatKy_ViPham!C:C, "T23") - SUMIFS(NhatKy_ViPham!K:K, NhatKy_ViPham!E:E, "12_Ly_A", NhatKy_ViPham!F:F, B35, NhatKy_ViPham!C:C, "T23")</f>
        <v>100</v>
      </c>
      <c r="AO35" s="7">
        <f>100 + SUMIFS(NhatKy_ViPham!J:J, NhatKy_ViPham!E:E, "12_Ly_A", NhatKy_ViPham!F:F, B35, NhatKy_ViPham!C:C, "T24") - SUMIFS(NhatKy_ViPham!K:K, NhatKy_ViPham!E:E, "12_Ly_A", NhatKy_ViPham!F:F, B35, NhatKy_ViPham!C:C, "T24")</f>
        <v>100</v>
      </c>
      <c r="AP35" s="7">
        <f>100 + SUMIFS(NhatKy_ViPham!J:J, NhatKy_ViPham!E:E, "12_Ly_A", NhatKy_ViPham!F:F, B35, NhatKy_ViPham!C:C, "T25") - SUMIFS(NhatKy_ViPham!K:K, NhatKy_ViPham!E:E, "12_Ly_A", NhatKy_ViPham!F:F, B35, NhatKy_ViPham!C:C, "T25")</f>
        <v>100</v>
      </c>
      <c r="AQ35" s="7">
        <f>100 + SUMIFS(NhatKy_ViPham!J:J, NhatKy_ViPham!E:E, "12_Ly_A", NhatKy_ViPham!F:F, B35, NhatKy_ViPham!C:C, "T26") - SUMIFS(NhatKy_ViPham!K:K, NhatKy_ViPham!E:E, "12_Ly_A", NhatKy_ViPham!F:F, B35, NhatKy_ViPham!C:C, "T26")</f>
        <v>100</v>
      </c>
      <c r="AR35" s="7">
        <f>100 + SUMIFS(NhatKy_ViPham!J:J, NhatKy_ViPham!E:E, "12_Ly_A", NhatKy_ViPham!F:F, B35, NhatKy_ViPham!C:C, "T27") - SUMIFS(NhatKy_ViPham!K:K, NhatKy_ViPham!E:E, "12_Ly_A", NhatKy_ViPham!F:F, B35, NhatKy_ViPham!C:C, "T27")</f>
        <v>100</v>
      </c>
      <c r="AS35" s="7">
        <f>100 + SUMIFS(NhatKy_ViPham!J:J, NhatKy_ViPham!E:E, "12_Ly_A", NhatKy_ViPham!F:F, B35, NhatKy_ViPham!C:C, "T28") - SUMIFS(NhatKy_ViPham!K:K, NhatKy_ViPham!E:E, "12_Ly_A", NhatKy_ViPham!F:F, B35, NhatKy_ViPham!C:C, "T28")</f>
        <v>100</v>
      </c>
      <c r="AT35" s="7">
        <f>100 + SUMIFS(NhatKy_ViPham!J:J, NhatKy_ViPham!E:E, "12_Ly_A", NhatKy_ViPham!F:F, B35, NhatKy_ViPham!C:C, "T29") - SUMIFS(NhatKy_ViPham!K:K, NhatKy_ViPham!E:E, "12_Ly_A", NhatKy_ViPham!F:F, B35, NhatKy_ViPham!C:C, "T29")</f>
        <v>100</v>
      </c>
      <c r="AU35" s="7">
        <f>100 + SUMIFS(NhatKy_ViPham!J:J, NhatKy_ViPham!E:E, "12_Ly_A", NhatKy_ViPham!F:F, B35, NhatKy_ViPham!C:C, "T30") - SUMIFS(NhatKy_ViPham!K:K, NhatKy_ViPham!E:E, "12_Ly_A", NhatKy_ViPham!F:F, B35, NhatKy_ViPham!C:C, "T30")</f>
        <v>100</v>
      </c>
      <c r="AV35" s="7">
        <f>100 + SUMIFS(NhatKy_ViPham!J:J, NhatKy_ViPham!E:E, "12_Ly_A", NhatKy_ViPham!F:F, B35, NhatKy_ViPham!C:C, "T31") - SUMIFS(NhatKy_ViPham!K:K, NhatKy_ViPham!E:E, "12_Ly_A", NhatKy_ViPham!F:F, B35, NhatKy_ViPham!C:C, "T31")</f>
        <v>100</v>
      </c>
      <c r="AW35" s="7">
        <f>100 + SUMIFS(NhatKy_ViPham!J:J, NhatKy_ViPham!E:E, "12_Ly_A", NhatKy_ViPham!F:F, B35, NhatKy_ViPham!C:C, "T32") - SUMIFS(NhatKy_ViPham!K:K, NhatKy_ViPham!E:E, "12_Ly_A", NhatKy_ViPham!F:F, B35, NhatKy_ViPham!C:C, "T32")</f>
        <v>100</v>
      </c>
      <c r="AX35" s="7">
        <f>100 + SUMIFS(NhatKy_ViPham!J:J, NhatKy_ViPham!E:E, "12_Ly_A", NhatKy_ViPham!F:F, B35, NhatKy_ViPham!C:C, "T33") - SUMIFS(NhatKy_ViPham!K:K, NhatKy_ViPham!E:E, "12_Ly_A", NhatKy_ViPham!F:F, B35, NhatKy_ViPham!C:C, "T33")</f>
        <v>100</v>
      </c>
      <c r="AY35" s="7">
        <f>100 + SUMIFS(NhatKy_ViPham!J:J, NhatKy_ViPham!E:E, "12_Ly_A", NhatKy_ViPham!F:F, B35, NhatKy_ViPham!C:C, "T34") - SUMIFS(NhatKy_ViPham!K:K, NhatKy_ViPham!E:E, "12_Ly_A", NhatKy_ViPham!F:F, B35, NhatKy_ViPham!C:C, "T34")</f>
        <v>100</v>
      </c>
      <c r="AZ35" s="7">
        <f>100 + SUMIFS(NhatKy_ViPham!J:J, NhatKy_ViPham!E:E, "12_Ly_A", NhatKy_ViPham!F:F, B35, NhatKy_ViPham!C:C, "T35") - SUMIFS(NhatKy_ViPham!K:K, NhatKy_ViPham!E:E, "12_Ly_A", NhatKy_ViPham!F:F, B35, NhatKy_ViPham!C:C, "T35")</f>
        <v>100</v>
      </c>
      <c r="BA35" s="12">
        <f t="shared" si="0"/>
        <v>100</v>
      </c>
      <c r="BB35" s="11" t="s">
        <v>430</v>
      </c>
      <c r="BC35" s="14" t="str">
        <f t="shared" si="1"/>
        <v>Tốt</v>
      </c>
      <c r="BD35" s="10" t="str">
        <f t="shared" si="2"/>
        <v>🟢 BÌNH THƯỜNG</v>
      </c>
    </row>
    <row r="36" spans="1:56" x14ac:dyDescent="0.25">
      <c r="A36" s="5">
        <v>28</v>
      </c>
      <c r="B36" s="15" t="s">
        <v>2433</v>
      </c>
      <c r="C36" s="5" t="s">
        <v>2388</v>
      </c>
      <c r="D36" s="5" t="s">
        <v>429</v>
      </c>
      <c r="E36" s="11" t="s">
        <v>430</v>
      </c>
      <c r="F36" s="6">
        <f>SUMIFS(NhatKy_ViPham!K:K, NhatKy_ViPham!E:E, "12_Ly_A", NhatKy_ViPham!F:F, B36, NhatKy_ViPham!H:H, "L01")</f>
        <v>0</v>
      </c>
      <c r="G36" s="6">
        <f>SUMIFS(NhatKy_ViPham!K:K, NhatKy_ViPham!E:E, "12_Ly_A", NhatKy_ViPham!F:F, B36, NhatKy_ViPham!H:H, "L02")</f>
        <v>0</v>
      </c>
      <c r="H36" s="6">
        <f>SUMIFS(NhatKy_ViPham!K:K, NhatKy_ViPham!E:E, "12_Ly_A", NhatKy_ViPham!F:F, B36, NhatKy_ViPham!H:H, "L03")</f>
        <v>0</v>
      </c>
      <c r="I36" s="6">
        <f>SUMIFS(NhatKy_ViPham!K:K, NhatKy_ViPham!E:E, "12_Ly_A", NhatKy_ViPham!F:F, B36, NhatKy_ViPham!H:H, "L04")</f>
        <v>0</v>
      </c>
      <c r="J36" s="6">
        <f>SUMIFS(NhatKy_ViPham!K:K, NhatKy_ViPham!E:E, "12_Ly_A", NhatKy_ViPham!F:F, B36, NhatKy_ViPham!H:H, "L05")</f>
        <v>0</v>
      </c>
      <c r="K36" s="6">
        <f>SUMIFS(NhatKy_ViPham!K:K, NhatKy_ViPham!E:E, "12_Ly_A", NhatKy_ViPham!F:F, B36, NhatKy_ViPham!H:H, "L06")</f>
        <v>0</v>
      </c>
      <c r="L36" s="6">
        <f>SUMIFS(NhatKy_ViPham!K:K, NhatKy_ViPham!E:E, "12_Ly_A", NhatKy_ViPham!F:F, B36, NhatKy_ViPham!H:H, "L07")</f>
        <v>0</v>
      </c>
      <c r="M36" s="6">
        <f>SUMIFS(NhatKy_ViPham!K:K, NhatKy_ViPham!E:E, "12_Ly_A", NhatKy_ViPham!F:F, B36, NhatKy_ViPham!H:H, "L08")</f>
        <v>0</v>
      </c>
      <c r="N36" s="6">
        <f>SUMIFS(NhatKy_ViPham!K:K, NhatKy_ViPham!E:E, "12_Ly_A", NhatKy_ViPham!F:F, B36, NhatKy_ViPham!H:H, "L09")</f>
        <v>0</v>
      </c>
      <c r="O36" s="6">
        <f>SUMIFS(NhatKy_ViPham!K:K, NhatKy_ViPham!E:E, "12_Ly_A", NhatKy_ViPham!F:F, B36, NhatKy_ViPham!H:H, "L10")</f>
        <v>0</v>
      </c>
      <c r="P36" s="12">
        <f>SUMIFS(NhatKy_ViPham!J:J, NhatKy_ViPham!E:E, "12_Ly_A", NhatKy_ViPham!F:F, B36)</f>
        <v>0</v>
      </c>
      <c r="Q36" s="13">
        <f>SUMIFS(NhatKy_ViPham!K:K, NhatKy_ViPham!E:E, "12_Ly_A", NhatKy_ViPham!F:F, B36)</f>
        <v>0</v>
      </c>
      <c r="R36" s="6">
        <f>100 + SUMIFS(NhatKy_ViPham!J:J, NhatKy_ViPham!E:E, "12_Ly_A", NhatKy_ViPham!F:F, B36, NhatKy_ViPham!C:C, "T1") - SUMIFS(NhatKy_ViPham!K:K, NhatKy_ViPham!E:E, "12_Ly_A", NhatKy_ViPham!F:F, B36, NhatKy_ViPham!C:C, "T1")</f>
        <v>100</v>
      </c>
      <c r="S36" s="6">
        <f>100 + SUMIFS(NhatKy_ViPham!J:J, NhatKy_ViPham!E:E, "12_Ly_A", NhatKy_ViPham!F:F, B36, NhatKy_ViPham!C:C, "T2") - SUMIFS(NhatKy_ViPham!K:K, NhatKy_ViPham!E:E, "12_Ly_A", NhatKy_ViPham!F:F, B36, NhatKy_ViPham!C:C, "T2")</f>
        <v>100</v>
      </c>
      <c r="T36" s="6">
        <f>100 + SUMIFS(NhatKy_ViPham!J:J, NhatKy_ViPham!E:E, "12_Ly_A", NhatKy_ViPham!F:F, B36, NhatKy_ViPham!C:C, "T3") - SUMIFS(NhatKy_ViPham!K:K, NhatKy_ViPham!E:E, "12_Ly_A", NhatKy_ViPham!F:F, B36, NhatKy_ViPham!C:C, "T3")</f>
        <v>100</v>
      </c>
      <c r="U36" s="6">
        <f>100 + SUMIFS(NhatKy_ViPham!J:J, NhatKy_ViPham!E:E, "12_Ly_A", NhatKy_ViPham!F:F, B36, NhatKy_ViPham!C:C, "T4") - SUMIFS(NhatKy_ViPham!K:K, NhatKy_ViPham!E:E, "12_Ly_A", NhatKy_ViPham!F:F, B36, NhatKy_ViPham!C:C, "T4")</f>
        <v>100</v>
      </c>
      <c r="V36" s="6">
        <f>100 + SUMIFS(NhatKy_ViPham!J:J, NhatKy_ViPham!E:E, "12_Ly_A", NhatKy_ViPham!F:F, B36, NhatKy_ViPham!C:C, "T5") - SUMIFS(NhatKy_ViPham!K:K, NhatKy_ViPham!E:E, "12_Ly_A", NhatKy_ViPham!F:F, B36, NhatKy_ViPham!C:C, "T5")</f>
        <v>100</v>
      </c>
      <c r="W36" s="6">
        <f>100 + SUMIFS(NhatKy_ViPham!J:J, NhatKy_ViPham!E:E, "12_Ly_A", NhatKy_ViPham!F:F, B36, NhatKy_ViPham!C:C, "T6") - SUMIFS(NhatKy_ViPham!K:K, NhatKy_ViPham!E:E, "12_Ly_A", NhatKy_ViPham!F:F, B36, NhatKy_ViPham!C:C, "T6")</f>
        <v>100</v>
      </c>
      <c r="X36" s="6">
        <f>100 + SUMIFS(NhatKy_ViPham!J:J, NhatKy_ViPham!E:E, "12_Ly_A", NhatKy_ViPham!F:F, B36, NhatKy_ViPham!C:C, "T7") - SUMIFS(NhatKy_ViPham!K:K, NhatKy_ViPham!E:E, "12_Ly_A", NhatKy_ViPham!F:F, B36, NhatKy_ViPham!C:C, "T7")</f>
        <v>100</v>
      </c>
      <c r="Y36" s="6">
        <f>100 + SUMIFS(NhatKy_ViPham!J:J, NhatKy_ViPham!E:E, "12_Ly_A", NhatKy_ViPham!F:F, B36, NhatKy_ViPham!C:C, "T8") - SUMIFS(NhatKy_ViPham!K:K, NhatKy_ViPham!E:E, "12_Ly_A", NhatKy_ViPham!F:F, B36, NhatKy_ViPham!C:C, "T8")</f>
        <v>100</v>
      </c>
      <c r="Z36" s="6">
        <f>100 + SUMIFS(NhatKy_ViPham!J:J, NhatKy_ViPham!E:E, "12_Ly_A", NhatKy_ViPham!F:F, B36, NhatKy_ViPham!C:C, "T9") - SUMIFS(NhatKy_ViPham!K:K, NhatKy_ViPham!E:E, "12_Ly_A", NhatKy_ViPham!F:F, B36, NhatKy_ViPham!C:C, "T9")</f>
        <v>100</v>
      </c>
      <c r="AA36" s="6">
        <f>100 + SUMIFS(NhatKy_ViPham!J:J, NhatKy_ViPham!E:E, "12_Ly_A", NhatKy_ViPham!F:F, B36, NhatKy_ViPham!C:C, "T10") - SUMIFS(NhatKy_ViPham!K:K, NhatKy_ViPham!E:E, "12_Ly_A", NhatKy_ViPham!F:F, B36, NhatKy_ViPham!C:C, "T10")</f>
        <v>100</v>
      </c>
      <c r="AB36" s="6">
        <f>100 + SUMIFS(NhatKy_ViPham!J:J, NhatKy_ViPham!E:E, "12_Ly_A", NhatKy_ViPham!F:F, B36, NhatKy_ViPham!C:C, "T11") - SUMIFS(NhatKy_ViPham!K:K, NhatKy_ViPham!E:E, "12_Ly_A", NhatKy_ViPham!F:F, B36, NhatKy_ViPham!C:C, "T11")</f>
        <v>100</v>
      </c>
      <c r="AC36" s="6">
        <f>100 + SUMIFS(NhatKy_ViPham!J:J, NhatKy_ViPham!E:E, "12_Ly_A", NhatKy_ViPham!F:F, B36, NhatKy_ViPham!C:C, "T12") - SUMIFS(NhatKy_ViPham!K:K, NhatKy_ViPham!E:E, "12_Ly_A", NhatKy_ViPham!F:F, B36, NhatKy_ViPham!C:C, "T12")</f>
        <v>100</v>
      </c>
      <c r="AD36" s="6">
        <f>100 + SUMIFS(NhatKy_ViPham!J:J, NhatKy_ViPham!E:E, "12_Ly_A", NhatKy_ViPham!F:F, B36, NhatKy_ViPham!C:C, "T13") - SUMIFS(NhatKy_ViPham!K:K, NhatKy_ViPham!E:E, "12_Ly_A", NhatKy_ViPham!F:F, B36, NhatKy_ViPham!C:C, "T13")</f>
        <v>100</v>
      </c>
      <c r="AE36" s="6">
        <f>100 + SUMIFS(NhatKy_ViPham!J:J, NhatKy_ViPham!E:E, "12_Ly_A", NhatKy_ViPham!F:F, B36, NhatKy_ViPham!C:C, "T14") - SUMIFS(NhatKy_ViPham!K:K, NhatKy_ViPham!E:E, "12_Ly_A", NhatKy_ViPham!F:F, B36, NhatKy_ViPham!C:C, "T14")</f>
        <v>100</v>
      </c>
      <c r="AF36" s="6">
        <f>100 + SUMIFS(NhatKy_ViPham!J:J, NhatKy_ViPham!E:E, "12_Ly_A", NhatKy_ViPham!F:F, B36, NhatKy_ViPham!C:C, "T15") - SUMIFS(NhatKy_ViPham!K:K, NhatKy_ViPham!E:E, "12_Ly_A", NhatKy_ViPham!F:F, B36, NhatKy_ViPham!C:C, "T15")</f>
        <v>100</v>
      </c>
      <c r="AG36" s="6">
        <f>100 + SUMIFS(NhatKy_ViPham!J:J, NhatKy_ViPham!E:E, "12_Ly_A", NhatKy_ViPham!F:F, B36, NhatKy_ViPham!C:C, "T16") - SUMIFS(NhatKy_ViPham!K:K, NhatKy_ViPham!E:E, "12_Ly_A", NhatKy_ViPham!F:F, B36, NhatKy_ViPham!C:C, "T16")</f>
        <v>100</v>
      </c>
      <c r="AH36" s="6">
        <f>100 + SUMIFS(NhatKy_ViPham!J:J, NhatKy_ViPham!E:E, "12_Ly_A", NhatKy_ViPham!F:F, B36, NhatKy_ViPham!C:C, "T17") - SUMIFS(NhatKy_ViPham!K:K, NhatKy_ViPham!E:E, "12_Ly_A", NhatKy_ViPham!F:F, B36, NhatKy_ViPham!C:C, "T17")</f>
        <v>100</v>
      </c>
      <c r="AI36" s="6">
        <f>100 + SUMIFS(NhatKy_ViPham!J:J, NhatKy_ViPham!E:E, "12_Ly_A", NhatKy_ViPham!F:F, B36, NhatKy_ViPham!C:C, "T18") - SUMIFS(NhatKy_ViPham!K:K, NhatKy_ViPham!E:E, "12_Ly_A", NhatKy_ViPham!F:F, B36, NhatKy_ViPham!C:C, "T18")</f>
        <v>100</v>
      </c>
      <c r="AJ36" s="6">
        <f>100 + SUMIFS(NhatKy_ViPham!J:J, NhatKy_ViPham!E:E, "12_Ly_A", NhatKy_ViPham!F:F, B36, NhatKy_ViPham!C:C, "T19") - SUMIFS(NhatKy_ViPham!K:K, NhatKy_ViPham!E:E, "12_Ly_A", NhatKy_ViPham!F:F, B36, NhatKy_ViPham!C:C, "T19")</f>
        <v>100</v>
      </c>
      <c r="AK36" s="6">
        <f>100 + SUMIFS(NhatKy_ViPham!J:J, NhatKy_ViPham!E:E, "12_Ly_A", NhatKy_ViPham!F:F, B36, NhatKy_ViPham!C:C, "T20") - SUMIFS(NhatKy_ViPham!K:K, NhatKy_ViPham!E:E, "12_Ly_A", NhatKy_ViPham!F:F, B36, NhatKy_ViPham!C:C, "T20")</f>
        <v>100</v>
      </c>
      <c r="AL36" s="6">
        <f>100 + SUMIFS(NhatKy_ViPham!J:J, NhatKy_ViPham!E:E, "12_Ly_A", NhatKy_ViPham!F:F, B36, NhatKy_ViPham!C:C, "T21") - SUMIFS(NhatKy_ViPham!K:K, NhatKy_ViPham!E:E, "12_Ly_A", NhatKy_ViPham!F:F, B36, NhatKy_ViPham!C:C, "T21")</f>
        <v>100</v>
      </c>
      <c r="AM36" s="6">
        <f>100 + SUMIFS(NhatKy_ViPham!J:J, NhatKy_ViPham!E:E, "12_Ly_A", NhatKy_ViPham!F:F, B36, NhatKy_ViPham!C:C, "T22") - SUMIFS(NhatKy_ViPham!K:K, NhatKy_ViPham!E:E, "12_Ly_A", NhatKy_ViPham!F:F, B36, NhatKy_ViPham!C:C, "T22")</f>
        <v>100</v>
      </c>
      <c r="AN36" s="6">
        <f>100 + SUMIFS(NhatKy_ViPham!J:J, NhatKy_ViPham!E:E, "12_Ly_A", NhatKy_ViPham!F:F, B36, NhatKy_ViPham!C:C, "T23") - SUMIFS(NhatKy_ViPham!K:K, NhatKy_ViPham!E:E, "12_Ly_A", NhatKy_ViPham!F:F, B36, NhatKy_ViPham!C:C, "T23")</f>
        <v>100</v>
      </c>
      <c r="AO36" s="6">
        <f>100 + SUMIFS(NhatKy_ViPham!J:J, NhatKy_ViPham!E:E, "12_Ly_A", NhatKy_ViPham!F:F, B36, NhatKy_ViPham!C:C, "T24") - SUMIFS(NhatKy_ViPham!K:K, NhatKy_ViPham!E:E, "12_Ly_A", NhatKy_ViPham!F:F, B36, NhatKy_ViPham!C:C, "T24")</f>
        <v>100</v>
      </c>
      <c r="AP36" s="6">
        <f>100 + SUMIFS(NhatKy_ViPham!J:J, NhatKy_ViPham!E:E, "12_Ly_A", NhatKy_ViPham!F:F, B36, NhatKy_ViPham!C:C, "T25") - SUMIFS(NhatKy_ViPham!K:K, NhatKy_ViPham!E:E, "12_Ly_A", NhatKy_ViPham!F:F, B36, NhatKy_ViPham!C:C, "T25")</f>
        <v>100</v>
      </c>
      <c r="AQ36" s="6">
        <f>100 + SUMIFS(NhatKy_ViPham!J:J, NhatKy_ViPham!E:E, "12_Ly_A", NhatKy_ViPham!F:F, B36, NhatKy_ViPham!C:C, "T26") - SUMIFS(NhatKy_ViPham!K:K, NhatKy_ViPham!E:E, "12_Ly_A", NhatKy_ViPham!F:F, B36, NhatKy_ViPham!C:C, "T26")</f>
        <v>100</v>
      </c>
      <c r="AR36" s="6">
        <f>100 + SUMIFS(NhatKy_ViPham!J:J, NhatKy_ViPham!E:E, "12_Ly_A", NhatKy_ViPham!F:F, B36, NhatKy_ViPham!C:C, "T27") - SUMIFS(NhatKy_ViPham!K:K, NhatKy_ViPham!E:E, "12_Ly_A", NhatKy_ViPham!F:F, B36, NhatKy_ViPham!C:C, "T27")</f>
        <v>100</v>
      </c>
      <c r="AS36" s="6">
        <f>100 + SUMIFS(NhatKy_ViPham!J:J, NhatKy_ViPham!E:E, "12_Ly_A", NhatKy_ViPham!F:F, B36, NhatKy_ViPham!C:C, "T28") - SUMIFS(NhatKy_ViPham!K:K, NhatKy_ViPham!E:E, "12_Ly_A", NhatKy_ViPham!F:F, B36, NhatKy_ViPham!C:C, "T28")</f>
        <v>100</v>
      </c>
      <c r="AT36" s="6">
        <f>100 + SUMIFS(NhatKy_ViPham!J:J, NhatKy_ViPham!E:E, "12_Ly_A", NhatKy_ViPham!F:F, B36, NhatKy_ViPham!C:C, "T29") - SUMIFS(NhatKy_ViPham!K:K, NhatKy_ViPham!E:E, "12_Ly_A", NhatKy_ViPham!F:F, B36, NhatKy_ViPham!C:C, "T29")</f>
        <v>100</v>
      </c>
      <c r="AU36" s="6">
        <f>100 + SUMIFS(NhatKy_ViPham!J:J, NhatKy_ViPham!E:E, "12_Ly_A", NhatKy_ViPham!F:F, B36, NhatKy_ViPham!C:C, "T30") - SUMIFS(NhatKy_ViPham!K:K, NhatKy_ViPham!E:E, "12_Ly_A", NhatKy_ViPham!F:F, B36, NhatKy_ViPham!C:C, "T30")</f>
        <v>100</v>
      </c>
      <c r="AV36" s="6">
        <f>100 + SUMIFS(NhatKy_ViPham!J:J, NhatKy_ViPham!E:E, "12_Ly_A", NhatKy_ViPham!F:F, B36, NhatKy_ViPham!C:C, "T31") - SUMIFS(NhatKy_ViPham!K:K, NhatKy_ViPham!E:E, "12_Ly_A", NhatKy_ViPham!F:F, B36, NhatKy_ViPham!C:C, "T31")</f>
        <v>100</v>
      </c>
      <c r="AW36" s="6">
        <f>100 + SUMIFS(NhatKy_ViPham!J:J, NhatKy_ViPham!E:E, "12_Ly_A", NhatKy_ViPham!F:F, B36, NhatKy_ViPham!C:C, "T32") - SUMIFS(NhatKy_ViPham!K:K, NhatKy_ViPham!E:E, "12_Ly_A", NhatKy_ViPham!F:F, B36, NhatKy_ViPham!C:C, "T32")</f>
        <v>100</v>
      </c>
      <c r="AX36" s="6">
        <f>100 + SUMIFS(NhatKy_ViPham!J:J, NhatKy_ViPham!E:E, "12_Ly_A", NhatKy_ViPham!F:F, B36, NhatKy_ViPham!C:C, "T33") - SUMIFS(NhatKy_ViPham!K:K, NhatKy_ViPham!E:E, "12_Ly_A", NhatKy_ViPham!F:F, B36, NhatKy_ViPham!C:C, "T33")</f>
        <v>100</v>
      </c>
      <c r="AY36" s="6">
        <f>100 + SUMIFS(NhatKy_ViPham!J:J, NhatKy_ViPham!E:E, "12_Ly_A", NhatKy_ViPham!F:F, B36, NhatKy_ViPham!C:C, "T34") - SUMIFS(NhatKy_ViPham!K:K, NhatKy_ViPham!E:E, "12_Ly_A", NhatKy_ViPham!F:F, B36, NhatKy_ViPham!C:C, "T34")</f>
        <v>100</v>
      </c>
      <c r="AZ36" s="6">
        <f>100 + SUMIFS(NhatKy_ViPham!J:J, NhatKy_ViPham!E:E, "12_Ly_A", NhatKy_ViPham!F:F, B36, NhatKy_ViPham!C:C, "T35") - SUMIFS(NhatKy_ViPham!K:K, NhatKy_ViPham!E:E, "12_Ly_A", NhatKy_ViPham!F:F, B36, NhatKy_ViPham!C:C, "T35")</f>
        <v>100</v>
      </c>
      <c r="BA36" s="12">
        <f t="shared" si="0"/>
        <v>100</v>
      </c>
      <c r="BB36" s="11" t="s">
        <v>430</v>
      </c>
      <c r="BC36" s="16" t="str">
        <f t="shared" si="1"/>
        <v>Tốt</v>
      </c>
      <c r="BD36" s="15" t="str">
        <f t="shared" si="2"/>
        <v>🟢 BÌNH THƯỜNG</v>
      </c>
    </row>
    <row r="37" spans="1:56" x14ac:dyDescent="0.25">
      <c r="A37" s="4">
        <v>29</v>
      </c>
      <c r="B37" s="10" t="s">
        <v>2434</v>
      </c>
      <c r="C37" s="4" t="s">
        <v>2345</v>
      </c>
      <c r="D37" s="4" t="s">
        <v>429</v>
      </c>
      <c r="E37" s="11" t="s">
        <v>430</v>
      </c>
      <c r="F37" s="7">
        <f>SUMIFS(NhatKy_ViPham!K:K, NhatKy_ViPham!E:E, "12_Ly_A", NhatKy_ViPham!F:F, B37, NhatKy_ViPham!H:H, "L01")</f>
        <v>0</v>
      </c>
      <c r="G37" s="7">
        <f>SUMIFS(NhatKy_ViPham!K:K, NhatKy_ViPham!E:E, "12_Ly_A", NhatKy_ViPham!F:F, B37, NhatKy_ViPham!H:H, "L02")</f>
        <v>0</v>
      </c>
      <c r="H37" s="7">
        <f>SUMIFS(NhatKy_ViPham!K:K, NhatKy_ViPham!E:E, "12_Ly_A", NhatKy_ViPham!F:F, B37, NhatKy_ViPham!H:H, "L03")</f>
        <v>0</v>
      </c>
      <c r="I37" s="7">
        <f>SUMIFS(NhatKy_ViPham!K:K, NhatKy_ViPham!E:E, "12_Ly_A", NhatKy_ViPham!F:F, B37, NhatKy_ViPham!H:H, "L04")</f>
        <v>0</v>
      </c>
      <c r="J37" s="7">
        <f>SUMIFS(NhatKy_ViPham!K:K, NhatKy_ViPham!E:E, "12_Ly_A", NhatKy_ViPham!F:F, B37, NhatKy_ViPham!H:H, "L05")</f>
        <v>0</v>
      </c>
      <c r="K37" s="7">
        <f>SUMIFS(NhatKy_ViPham!K:K, NhatKy_ViPham!E:E, "12_Ly_A", NhatKy_ViPham!F:F, B37, NhatKy_ViPham!H:H, "L06")</f>
        <v>0</v>
      </c>
      <c r="L37" s="7">
        <f>SUMIFS(NhatKy_ViPham!K:K, NhatKy_ViPham!E:E, "12_Ly_A", NhatKy_ViPham!F:F, B37, NhatKy_ViPham!H:H, "L07")</f>
        <v>0</v>
      </c>
      <c r="M37" s="7">
        <f>SUMIFS(NhatKy_ViPham!K:K, NhatKy_ViPham!E:E, "12_Ly_A", NhatKy_ViPham!F:F, B37, NhatKy_ViPham!H:H, "L08")</f>
        <v>0</v>
      </c>
      <c r="N37" s="7">
        <f>SUMIFS(NhatKy_ViPham!K:K, NhatKy_ViPham!E:E, "12_Ly_A", NhatKy_ViPham!F:F, B37, NhatKy_ViPham!H:H, "L09")</f>
        <v>0</v>
      </c>
      <c r="O37" s="7">
        <f>SUMIFS(NhatKy_ViPham!K:K, NhatKy_ViPham!E:E, "12_Ly_A", NhatKy_ViPham!F:F, B37, NhatKy_ViPham!H:H, "L10")</f>
        <v>0</v>
      </c>
      <c r="P37" s="12">
        <f>SUMIFS(NhatKy_ViPham!J:J, NhatKy_ViPham!E:E, "12_Ly_A", NhatKy_ViPham!F:F, B37)</f>
        <v>0</v>
      </c>
      <c r="Q37" s="13">
        <f>SUMIFS(NhatKy_ViPham!K:K, NhatKy_ViPham!E:E, "12_Ly_A", NhatKy_ViPham!F:F, B37)</f>
        <v>0</v>
      </c>
      <c r="R37" s="7">
        <f>100 + SUMIFS(NhatKy_ViPham!J:J, NhatKy_ViPham!E:E, "12_Ly_A", NhatKy_ViPham!F:F, B37, NhatKy_ViPham!C:C, "T1") - SUMIFS(NhatKy_ViPham!K:K, NhatKy_ViPham!E:E, "12_Ly_A", NhatKy_ViPham!F:F, B37, NhatKy_ViPham!C:C, "T1")</f>
        <v>100</v>
      </c>
      <c r="S37" s="7">
        <f>100 + SUMIFS(NhatKy_ViPham!J:J, NhatKy_ViPham!E:E, "12_Ly_A", NhatKy_ViPham!F:F, B37, NhatKy_ViPham!C:C, "T2") - SUMIFS(NhatKy_ViPham!K:K, NhatKy_ViPham!E:E, "12_Ly_A", NhatKy_ViPham!F:F, B37, NhatKy_ViPham!C:C, "T2")</f>
        <v>100</v>
      </c>
      <c r="T37" s="7">
        <f>100 + SUMIFS(NhatKy_ViPham!J:J, NhatKy_ViPham!E:E, "12_Ly_A", NhatKy_ViPham!F:F, B37, NhatKy_ViPham!C:C, "T3") - SUMIFS(NhatKy_ViPham!K:K, NhatKy_ViPham!E:E, "12_Ly_A", NhatKy_ViPham!F:F, B37, NhatKy_ViPham!C:C, "T3")</f>
        <v>100</v>
      </c>
      <c r="U37" s="7">
        <f>100 + SUMIFS(NhatKy_ViPham!J:J, NhatKy_ViPham!E:E, "12_Ly_A", NhatKy_ViPham!F:F, B37, NhatKy_ViPham!C:C, "T4") - SUMIFS(NhatKy_ViPham!K:K, NhatKy_ViPham!E:E, "12_Ly_A", NhatKy_ViPham!F:F, B37, NhatKy_ViPham!C:C, "T4")</f>
        <v>100</v>
      </c>
      <c r="V37" s="7">
        <f>100 + SUMIFS(NhatKy_ViPham!J:J, NhatKy_ViPham!E:E, "12_Ly_A", NhatKy_ViPham!F:F, B37, NhatKy_ViPham!C:C, "T5") - SUMIFS(NhatKy_ViPham!K:K, NhatKy_ViPham!E:E, "12_Ly_A", NhatKy_ViPham!F:F, B37, NhatKy_ViPham!C:C, "T5")</f>
        <v>100</v>
      </c>
      <c r="W37" s="7">
        <f>100 + SUMIFS(NhatKy_ViPham!J:J, NhatKy_ViPham!E:E, "12_Ly_A", NhatKy_ViPham!F:F, B37, NhatKy_ViPham!C:C, "T6") - SUMIFS(NhatKy_ViPham!K:K, NhatKy_ViPham!E:E, "12_Ly_A", NhatKy_ViPham!F:F, B37, NhatKy_ViPham!C:C, "T6")</f>
        <v>100</v>
      </c>
      <c r="X37" s="7">
        <f>100 + SUMIFS(NhatKy_ViPham!J:J, NhatKy_ViPham!E:E, "12_Ly_A", NhatKy_ViPham!F:F, B37, NhatKy_ViPham!C:C, "T7") - SUMIFS(NhatKy_ViPham!K:K, NhatKy_ViPham!E:E, "12_Ly_A", NhatKy_ViPham!F:F, B37, NhatKy_ViPham!C:C, "T7")</f>
        <v>100</v>
      </c>
      <c r="Y37" s="7">
        <f>100 + SUMIFS(NhatKy_ViPham!J:J, NhatKy_ViPham!E:E, "12_Ly_A", NhatKy_ViPham!F:F, B37, NhatKy_ViPham!C:C, "T8") - SUMIFS(NhatKy_ViPham!K:K, NhatKy_ViPham!E:E, "12_Ly_A", NhatKy_ViPham!F:F, B37, NhatKy_ViPham!C:C, "T8")</f>
        <v>100</v>
      </c>
      <c r="Z37" s="7">
        <f>100 + SUMIFS(NhatKy_ViPham!J:J, NhatKy_ViPham!E:E, "12_Ly_A", NhatKy_ViPham!F:F, B37, NhatKy_ViPham!C:C, "T9") - SUMIFS(NhatKy_ViPham!K:K, NhatKy_ViPham!E:E, "12_Ly_A", NhatKy_ViPham!F:F, B37, NhatKy_ViPham!C:C, "T9")</f>
        <v>100</v>
      </c>
      <c r="AA37" s="7">
        <f>100 + SUMIFS(NhatKy_ViPham!J:J, NhatKy_ViPham!E:E, "12_Ly_A", NhatKy_ViPham!F:F, B37, NhatKy_ViPham!C:C, "T10") - SUMIFS(NhatKy_ViPham!K:K, NhatKy_ViPham!E:E, "12_Ly_A", NhatKy_ViPham!F:F, B37, NhatKy_ViPham!C:C, "T10")</f>
        <v>100</v>
      </c>
      <c r="AB37" s="7">
        <f>100 + SUMIFS(NhatKy_ViPham!J:J, NhatKy_ViPham!E:E, "12_Ly_A", NhatKy_ViPham!F:F, B37, NhatKy_ViPham!C:C, "T11") - SUMIFS(NhatKy_ViPham!K:K, NhatKy_ViPham!E:E, "12_Ly_A", NhatKy_ViPham!F:F, B37, NhatKy_ViPham!C:C, "T11")</f>
        <v>100</v>
      </c>
      <c r="AC37" s="7">
        <f>100 + SUMIFS(NhatKy_ViPham!J:J, NhatKy_ViPham!E:E, "12_Ly_A", NhatKy_ViPham!F:F, B37, NhatKy_ViPham!C:C, "T12") - SUMIFS(NhatKy_ViPham!K:K, NhatKy_ViPham!E:E, "12_Ly_A", NhatKy_ViPham!F:F, B37, NhatKy_ViPham!C:C, "T12")</f>
        <v>100</v>
      </c>
      <c r="AD37" s="7">
        <f>100 + SUMIFS(NhatKy_ViPham!J:J, NhatKy_ViPham!E:E, "12_Ly_A", NhatKy_ViPham!F:F, B37, NhatKy_ViPham!C:C, "T13") - SUMIFS(NhatKy_ViPham!K:K, NhatKy_ViPham!E:E, "12_Ly_A", NhatKy_ViPham!F:F, B37, NhatKy_ViPham!C:C, "T13")</f>
        <v>100</v>
      </c>
      <c r="AE37" s="7">
        <f>100 + SUMIFS(NhatKy_ViPham!J:J, NhatKy_ViPham!E:E, "12_Ly_A", NhatKy_ViPham!F:F, B37, NhatKy_ViPham!C:C, "T14") - SUMIFS(NhatKy_ViPham!K:K, NhatKy_ViPham!E:E, "12_Ly_A", NhatKy_ViPham!F:F, B37, NhatKy_ViPham!C:C, "T14")</f>
        <v>100</v>
      </c>
      <c r="AF37" s="7">
        <f>100 + SUMIFS(NhatKy_ViPham!J:J, NhatKy_ViPham!E:E, "12_Ly_A", NhatKy_ViPham!F:F, B37, NhatKy_ViPham!C:C, "T15") - SUMIFS(NhatKy_ViPham!K:K, NhatKy_ViPham!E:E, "12_Ly_A", NhatKy_ViPham!F:F, B37, NhatKy_ViPham!C:C, "T15")</f>
        <v>100</v>
      </c>
      <c r="AG37" s="7">
        <f>100 + SUMIFS(NhatKy_ViPham!J:J, NhatKy_ViPham!E:E, "12_Ly_A", NhatKy_ViPham!F:F, B37, NhatKy_ViPham!C:C, "T16") - SUMIFS(NhatKy_ViPham!K:K, NhatKy_ViPham!E:E, "12_Ly_A", NhatKy_ViPham!F:F, B37, NhatKy_ViPham!C:C, "T16")</f>
        <v>100</v>
      </c>
      <c r="AH37" s="7">
        <f>100 + SUMIFS(NhatKy_ViPham!J:J, NhatKy_ViPham!E:E, "12_Ly_A", NhatKy_ViPham!F:F, B37, NhatKy_ViPham!C:C, "T17") - SUMIFS(NhatKy_ViPham!K:K, NhatKy_ViPham!E:E, "12_Ly_A", NhatKy_ViPham!F:F, B37, NhatKy_ViPham!C:C, "T17")</f>
        <v>100</v>
      </c>
      <c r="AI37" s="7">
        <f>100 + SUMIFS(NhatKy_ViPham!J:J, NhatKy_ViPham!E:E, "12_Ly_A", NhatKy_ViPham!F:F, B37, NhatKy_ViPham!C:C, "T18") - SUMIFS(NhatKy_ViPham!K:K, NhatKy_ViPham!E:E, "12_Ly_A", NhatKy_ViPham!F:F, B37, NhatKy_ViPham!C:C, "T18")</f>
        <v>100</v>
      </c>
      <c r="AJ37" s="7">
        <f>100 + SUMIFS(NhatKy_ViPham!J:J, NhatKy_ViPham!E:E, "12_Ly_A", NhatKy_ViPham!F:F, B37, NhatKy_ViPham!C:C, "T19") - SUMIFS(NhatKy_ViPham!K:K, NhatKy_ViPham!E:E, "12_Ly_A", NhatKy_ViPham!F:F, B37, NhatKy_ViPham!C:C, "T19")</f>
        <v>100</v>
      </c>
      <c r="AK37" s="7">
        <f>100 + SUMIFS(NhatKy_ViPham!J:J, NhatKy_ViPham!E:E, "12_Ly_A", NhatKy_ViPham!F:F, B37, NhatKy_ViPham!C:C, "T20") - SUMIFS(NhatKy_ViPham!K:K, NhatKy_ViPham!E:E, "12_Ly_A", NhatKy_ViPham!F:F, B37, NhatKy_ViPham!C:C, "T20")</f>
        <v>100</v>
      </c>
      <c r="AL37" s="7">
        <f>100 + SUMIFS(NhatKy_ViPham!J:J, NhatKy_ViPham!E:E, "12_Ly_A", NhatKy_ViPham!F:F, B37, NhatKy_ViPham!C:C, "T21") - SUMIFS(NhatKy_ViPham!K:K, NhatKy_ViPham!E:E, "12_Ly_A", NhatKy_ViPham!F:F, B37, NhatKy_ViPham!C:C, "T21")</f>
        <v>100</v>
      </c>
      <c r="AM37" s="7">
        <f>100 + SUMIFS(NhatKy_ViPham!J:J, NhatKy_ViPham!E:E, "12_Ly_A", NhatKy_ViPham!F:F, B37, NhatKy_ViPham!C:C, "T22") - SUMIFS(NhatKy_ViPham!K:K, NhatKy_ViPham!E:E, "12_Ly_A", NhatKy_ViPham!F:F, B37, NhatKy_ViPham!C:C, "T22")</f>
        <v>100</v>
      </c>
      <c r="AN37" s="7">
        <f>100 + SUMIFS(NhatKy_ViPham!J:J, NhatKy_ViPham!E:E, "12_Ly_A", NhatKy_ViPham!F:F, B37, NhatKy_ViPham!C:C, "T23") - SUMIFS(NhatKy_ViPham!K:K, NhatKy_ViPham!E:E, "12_Ly_A", NhatKy_ViPham!F:F, B37, NhatKy_ViPham!C:C, "T23")</f>
        <v>100</v>
      </c>
      <c r="AO37" s="7">
        <f>100 + SUMIFS(NhatKy_ViPham!J:J, NhatKy_ViPham!E:E, "12_Ly_A", NhatKy_ViPham!F:F, B37, NhatKy_ViPham!C:C, "T24") - SUMIFS(NhatKy_ViPham!K:K, NhatKy_ViPham!E:E, "12_Ly_A", NhatKy_ViPham!F:F, B37, NhatKy_ViPham!C:C, "T24")</f>
        <v>100</v>
      </c>
      <c r="AP37" s="7">
        <f>100 + SUMIFS(NhatKy_ViPham!J:J, NhatKy_ViPham!E:E, "12_Ly_A", NhatKy_ViPham!F:F, B37, NhatKy_ViPham!C:C, "T25") - SUMIFS(NhatKy_ViPham!K:K, NhatKy_ViPham!E:E, "12_Ly_A", NhatKy_ViPham!F:F, B37, NhatKy_ViPham!C:C, "T25")</f>
        <v>100</v>
      </c>
      <c r="AQ37" s="7">
        <f>100 + SUMIFS(NhatKy_ViPham!J:J, NhatKy_ViPham!E:E, "12_Ly_A", NhatKy_ViPham!F:F, B37, NhatKy_ViPham!C:C, "T26") - SUMIFS(NhatKy_ViPham!K:K, NhatKy_ViPham!E:E, "12_Ly_A", NhatKy_ViPham!F:F, B37, NhatKy_ViPham!C:C, "T26")</f>
        <v>100</v>
      </c>
      <c r="AR37" s="7">
        <f>100 + SUMIFS(NhatKy_ViPham!J:J, NhatKy_ViPham!E:E, "12_Ly_A", NhatKy_ViPham!F:F, B37, NhatKy_ViPham!C:C, "T27") - SUMIFS(NhatKy_ViPham!K:K, NhatKy_ViPham!E:E, "12_Ly_A", NhatKy_ViPham!F:F, B37, NhatKy_ViPham!C:C, "T27")</f>
        <v>100</v>
      </c>
      <c r="AS37" s="7">
        <f>100 + SUMIFS(NhatKy_ViPham!J:J, NhatKy_ViPham!E:E, "12_Ly_A", NhatKy_ViPham!F:F, B37, NhatKy_ViPham!C:C, "T28") - SUMIFS(NhatKy_ViPham!K:K, NhatKy_ViPham!E:E, "12_Ly_A", NhatKy_ViPham!F:F, B37, NhatKy_ViPham!C:C, "T28")</f>
        <v>100</v>
      </c>
      <c r="AT37" s="7">
        <f>100 + SUMIFS(NhatKy_ViPham!J:J, NhatKy_ViPham!E:E, "12_Ly_A", NhatKy_ViPham!F:F, B37, NhatKy_ViPham!C:C, "T29") - SUMIFS(NhatKy_ViPham!K:K, NhatKy_ViPham!E:E, "12_Ly_A", NhatKy_ViPham!F:F, B37, NhatKy_ViPham!C:C, "T29")</f>
        <v>100</v>
      </c>
      <c r="AU37" s="7">
        <f>100 + SUMIFS(NhatKy_ViPham!J:J, NhatKy_ViPham!E:E, "12_Ly_A", NhatKy_ViPham!F:F, B37, NhatKy_ViPham!C:C, "T30") - SUMIFS(NhatKy_ViPham!K:K, NhatKy_ViPham!E:E, "12_Ly_A", NhatKy_ViPham!F:F, B37, NhatKy_ViPham!C:C, "T30")</f>
        <v>100</v>
      </c>
      <c r="AV37" s="7">
        <f>100 + SUMIFS(NhatKy_ViPham!J:J, NhatKy_ViPham!E:E, "12_Ly_A", NhatKy_ViPham!F:F, B37, NhatKy_ViPham!C:C, "T31") - SUMIFS(NhatKy_ViPham!K:K, NhatKy_ViPham!E:E, "12_Ly_A", NhatKy_ViPham!F:F, B37, NhatKy_ViPham!C:C, "T31")</f>
        <v>100</v>
      </c>
      <c r="AW37" s="7">
        <f>100 + SUMIFS(NhatKy_ViPham!J:J, NhatKy_ViPham!E:E, "12_Ly_A", NhatKy_ViPham!F:F, B37, NhatKy_ViPham!C:C, "T32") - SUMIFS(NhatKy_ViPham!K:K, NhatKy_ViPham!E:E, "12_Ly_A", NhatKy_ViPham!F:F, B37, NhatKy_ViPham!C:C, "T32")</f>
        <v>100</v>
      </c>
      <c r="AX37" s="7">
        <f>100 + SUMIFS(NhatKy_ViPham!J:J, NhatKy_ViPham!E:E, "12_Ly_A", NhatKy_ViPham!F:F, B37, NhatKy_ViPham!C:C, "T33") - SUMIFS(NhatKy_ViPham!K:K, NhatKy_ViPham!E:E, "12_Ly_A", NhatKy_ViPham!F:F, B37, NhatKy_ViPham!C:C, "T33")</f>
        <v>100</v>
      </c>
      <c r="AY37" s="7">
        <f>100 + SUMIFS(NhatKy_ViPham!J:J, NhatKy_ViPham!E:E, "12_Ly_A", NhatKy_ViPham!F:F, B37, NhatKy_ViPham!C:C, "T34") - SUMIFS(NhatKy_ViPham!K:K, NhatKy_ViPham!E:E, "12_Ly_A", NhatKy_ViPham!F:F, B37, NhatKy_ViPham!C:C, "T34")</f>
        <v>100</v>
      </c>
      <c r="AZ37" s="7">
        <f>100 + SUMIFS(NhatKy_ViPham!J:J, NhatKy_ViPham!E:E, "12_Ly_A", NhatKy_ViPham!F:F, B37, NhatKy_ViPham!C:C, "T35") - SUMIFS(NhatKy_ViPham!K:K, NhatKy_ViPham!E:E, "12_Ly_A", NhatKy_ViPham!F:F, B37, NhatKy_ViPham!C:C, "T35")</f>
        <v>100</v>
      </c>
      <c r="BA37" s="12">
        <f t="shared" si="0"/>
        <v>100</v>
      </c>
      <c r="BB37" s="11" t="s">
        <v>430</v>
      </c>
      <c r="BC37" s="14" t="str">
        <f t="shared" si="1"/>
        <v>Tốt</v>
      </c>
      <c r="BD37" s="10" t="str">
        <f t="shared" si="2"/>
        <v>🟢 BÌNH THƯỜNG</v>
      </c>
    </row>
    <row r="38" spans="1:56" x14ac:dyDescent="0.25">
      <c r="A38" s="5">
        <v>30</v>
      </c>
      <c r="B38" s="15" t="s">
        <v>2435</v>
      </c>
      <c r="C38" s="5" t="s">
        <v>2436</v>
      </c>
      <c r="D38" s="5" t="s">
        <v>435</v>
      </c>
      <c r="E38" s="11" t="s">
        <v>430</v>
      </c>
      <c r="F38" s="6">
        <f>SUMIFS(NhatKy_ViPham!K:K, NhatKy_ViPham!E:E, "12_Ly_A", NhatKy_ViPham!F:F, B38, NhatKy_ViPham!H:H, "L01")</f>
        <v>0</v>
      </c>
      <c r="G38" s="6">
        <f>SUMIFS(NhatKy_ViPham!K:K, NhatKy_ViPham!E:E, "12_Ly_A", NhatKy_ViPham!F:F, B38, NhatKy_ViPham!H:H, "L02")</f>
        <v>0</v>
      </c>
      <c r="H38" s="6">
        <f>SUMIFS(NhatKy_ViPham!K:K, NhatKy_ViPham!E:E, "12_Ly_A", NhatKy_ViPham!F:F, B38, NhatKy_ViPham!H:H, "L03")</f>
        <v>0</v>
      </c>
      <c r="I38" s="6">
        <f>SUMIFS(NhatKy_ViPham!K:K, NhatKy_ViPham!E:E, "12_Ly_A", NhatKy_ViPham!F:F, B38, NhatKy_ViPham!H:H, "L04")</f>
        <v>0</v>
      </c>
      <c r="J38" s="6">
        <f>SUMIFS(NhatKy_ViPham!K:K, NhatKy_ViPham!E:E, "12_Ly_A", NhatKy_ViPham!F:F, B38, NhatKy_ViPham!H:H, "L05")</f>
        <v>0</v>
      </c>
      <c r="K38" s="6">
        <f>SUMIFS(NhatKy_ViPham!K:K, NhatKy_ViPham!E:E, "12_Ly_A", NhatKy_ViPham!F:F, B38, NhatKy_ViPham!H:H, "L06")</f>
        <v>0</v>
      </c>
      <c r="L38" s="6">
        <f>SUMIFS(NhatKy_ViPham!K:K, NhatKy_ViPham!E:E, "12_Ly_A", NhatKy_ViPham!F:F, B38, NhatKy_ViPham!H:H, "L07")</f>
        <v>0</v>
      </c>
      <c r="M38" s="6">
        <f>SUMIFS(NhatKy_ViPham!K:K, NhatKy_ViPham!E:E, "12_Ly_A", NhatKy_ViPham!F:F, B38, NhatKy_ViPham!H:H, "L08")</f>
        <v>0</v>
      </c>
      <c r="N38" s="6">
        <f>SUMIFS(NhatKy_ViPham!K:K, NhatKy_ViPham!E:E, "12_Ly_A", NhatKy_ViPham!F:F, B38, NhatKy_ViPham!H:H, "L09")</f>
        <v>0</v>
      </c>
      <c r="O38" s="6">
        <f>SUMIFS(NhatKy_ViPham!K:K, NhatKy_ViPham!E:E, "12_Ly_A", NhatKy_ViPham!F:F, B38, NhatKy_ViPham!H:H, "L10")</f>
        <v>0</v>
      </c>
      <c r="P38" s="12">
        <f>SUMIFS(NhatKy_ViPham!J:J, NhatKy_ViPham!E:E, "12_Ly_A", NhatKy_ViPham!F:F, B38)</f>
        <v>0</v>
      </c>
      <c r="Q38" s="13">
        <f>SUMIFS(NhatKy_ViPham!K:K, NhatKy_ViPham!E:E, "12_Ly_A", NhatKy_ViPham!F:F, B38)</f>
        <v>0</v>
      </c>
      <c r="R38" s="6">
        <f>100 + SUMIFS(NhatKy_ViPham!J:J, NhatKy_ViPham!E:E, "12_Ly_A", NhatKy_ViPham!F:F, B38, NhatKy_ViPham!C:C, "T1") - SUMIFS(NhatKy_ViPham!K:K, NhatKy_ViPham!E:E, "12_Ly_A", NhatKy_ViPham!F:F, B38, NhatKy_ViPham!C:C, "T1")</f>
        <v>100</v>
      </c>
      <c r="S38" s="6">
        <f>100 + SUMIFS(NhatKy_ViPham!J:J, NhatKy_ViPham!E:E, "12_Ly_A", NhatKy_ViPham!F:F, B38, NhatKy_ViPham!C:C, "T2") - SUMIFS(NhatKy_ViPham!K:K, NhatKy_ViPham!E:E, "12_Ly_A", NhatKy_ViPham!F:F, B38, NhatKy_ViPham!C:C, "T2")</f>
        <v>100</v>
      </c>
      <c r="T38" s="6">
        <f>100 + SUMIFS(NhatKy_ViPham!J:J, NhatKy_ViPham!E:E, "12_Ly_A", NhatKy_ViPham!F:F, B38, NhatKy_ViPham!C:C, "T3") - SUMIFS(NhatKy_ViPham!K:K, NhatKy_ViPham!E:E, "12_Ly_A", NhatKy_ViPham!F:F, B38, NhatKy_ViPham!C:C, "T3")</f>
        <v>100</v>
      </c>
      <c r="U38" s="6">
        <f>100 + SUMIFS(NhatKy_ViPham!J:J, NhatKy_ViPham!E:E, "12_Ly_A", NhatKy_ViPham!F:F, B38, NhatKy_ViPham!C:C, "T4") - SUMIFS(NhatKy_ViPham!K:K, NhatKy_ViPham!E:E, "12_Ly_A", NhatKy_ViPham!F:F, B38, NhatKy_ViPham!C:C, "T4")</f>
        <v>100</v>
      </c>
      <c r="V38" s="6">
        <f>100 + SUMIFS(NhatKy_ViPham!J:J, NhatKy_ViPham!E:E, "12_Ly_A", NhatKy_ViPham!F:F, B38, NhatKy_ViPham!C:C, "T5") - SUMIFS(NhatKy_ViPham!K:K, NhatKy_ViPham!E:E, "12_Ly_A", NhatKy_ViPham!F:F, B38, NhatKy_ViPham!C:C, "T5")</f>
        <v>100</v>
      </c>
      <c r="W38" s="6">
        <f>100 + SUMIFS(NhatKy_ViPham!J:J, NhatKy_ViPham!E:E, "12_Ly_A", NhatKy_ViPham!F:F, B38, NhatKy_ViPham!C:C, "T6") - SUMIFS(NhatKy_ViPham!K:K, NhatKy_ViPham!E:E, "12_Ly_A", NhatKy_ViPham!F:F, B38, NhatKy_ViPham!C:C, "T6")</f>
        <v>100</v>
      </c>
      <c r="X38" s="6">
        <f>100 + SUMIFS(NhatKy_ViPham!J:J, NhatKy_ViPham!E:E, "12_Ly_A", NhatKy_ViPham!F:F, B38, NhatKy_ViPham!C:C, "T7") - SUMIFS(NhatKy_ViPham!K:K, NhatKy_ViPham!E:E, "12_Ly_A", NhatKy_ViPham!F:F, B38, NhatKy_ViPham!C:C, "T7")</f>
        <v>100</v>
      </c>
      <c r="Y38" s="6">
        <f>100 + SUMIFS(NhatKy_ViPham!J:J, NhatKy_ViPham!E:E, "12_Ly_A", NhatKy_ViPham!F:F, B38, NhatKy_ViPham!C:C, "T8") - SUMIFS(NhatKy_ViPham!K:K, NhatKy_ViPham!E:E, "12_Ly_A", NhatKy_ViPham!F:F, B38, NhatKy_ViPham!C:C, "T8")</f>
        <v>100</v>
      </c>
      <c r="Z38" s="6">
        <f>100 + SUMIFS(NhatKy_ViPham!J:J, NhatKy_ViPham!E:E, "12_Ly_A", NhatKy_ViPham!F:F, B38, NhatKy_ViPham!C:C, "T9") - SUMIFS(NhatKy_ViPham!K:K, NhatKy_ViPham!E:E, "12_Ly_A", NhatKy_ViPham!F:F, B38, NhatKy_ViPham!C:C, "T9")</f>
        <v>100</v>
      </c>
      <c r="AA38" s="6">
        <f>100 + SUMIFS(NhatKy_ViPham!J:J, NhatKy_ViPham!E:E, "12_Ly_A", NhatKy_ViPham!F:F, B38, NhatKy_ViPham!C:C, "T10") - SUMIFS(NhatKy_ViPham!K:K, NhatKy_ViPham!E:E, "12_Ly_A", NhatKy_ViPham!F:F, B38, NhatKy_ViPham!C:C, "T10")</f>
        <v>100</v>
      </c>
      <c r="AB38" s="6">
        <f>100 + SUMIFS(NhatKy_ViPham!J:J, NhatKy_ViPham!E:E, "12_Ly_A", NhatKy_ViPham!F:F, B38, NhatKy_ViPham!C:C, "T11") - SUMIFS(NhatKy_ViPham!K:K, NhatKy_ViPham!E:E, "12_Ly_A", NhatKy_ViPham!F:F, B38, NhatKy_ViPham!C:C, "T11")</f>
        <v>100</v>
      </c>
      <c r="AC38" s="6">
        <f>100 + SUMIFS(NhatKy_ViPham!J:J, NhatKy_ViPham!E:E, "12_Ly_A", NhatKy_ViPham!F:F, B38, NhatKy_ViPham!C:C, "T12") - SUMIFS(NhatKy_ViPham!K:K, NhatKy_ViPham!E:E, "12_Ly_A", NhatKy_ViPham!F:F, B38, NhatKy_ViPham!C:C, "T12")</f>
        <v>100</v>
      </c>
      <c r="AD38" s="6">
        <f>100 + SUMIFS(NhatKy_ViPham!J:J, NhatKy_ViPham!E:E, "12_Ly_A", NhatKy_ViPham!F:F, B38, NhatKy_ViPham!C:C, "T13") - SUMIFS(NhatKy_ViPham!K:K, NhatKy_ViPham!E:E, "12_Ly_A", NhatKy_ViPham!F:F, B38, NhatKy_ViPham!C:C, "T13")</f>
        <v>100</v>
      </c>
      <c r="AE38" s="6">
        <f>100 + SUMIFS(NhatKy_ViPham!J:J, NhatKy_ViPham!E:E, "12_Ly_A", NhatKy_ViPham!F:F, B38, NhatKy_ViPham!C:C, "T14") - SUMIFS(NhatKy_ViPham!K:K, NhatKy_ViPham!E:E, "12_Ly_A", NhatKy_ViPham!F:F, B38, NhatKy_ViPham!C:C, "T14")</f>
        <v>100</v>
      </c>
      <c r="AF38" s="6">
        <f>100 + SUMIFS(NhatKy_ViPham!J:J, NhatKy_ViPham!E:E, "12_Ly_A", NhatKy_ViPham!F:F, B38, NhatKy_ViPham!C:C, "T15") - SUMIFS(NhatKy_ViPham!K:K, NhatKy_ViPham!E:E, "12_Ly_A", NhatKy_ViPham!F:F, B38, NhatKy_ViPham!C:C, "T15")</f>
        <v>100</v>
      </c>
      <c r="AG38" s="6">
        <f>100 + SUMIFS(NhatKy_ViPham!J:J, NhatKy_ViPham!E:E, "12_Ly_A", NhatKy_ViPham!F:F, B38, NhatKy_ViPham!C:C, "T16") - SUMIFS(NhatKy_ViPham!K:K, NhatKy_ViPham!E:E, "12_Ly_A", NhatKy_ViPham!F:F, B38, NhatKy_ViPham!C:C, "T16")</f>
        <v>100</v>
      </c>
      <c r="AH38" s="6">
        <f>100 + SUMIFS(NhatKy_ViPham!J:J, NhatKy_ViPham!E:E, "12_Ly_A", NhatKy_ViPham!F:F, B38, NhatKy_ViPham!C:C, "T17") - SUMIFS(NhatKy_ViPham!K:K, NhatKy_ViPham!E:E, "12_Ly_A", NhatKy_ViPham!F:F, B38, NhatKy_ViPham!C:C, "T17")</f>
        <v>100</v>
      </c>
      <c r="AI38" s="6">
        <f>100 + SUMIFS(NhatKy_ViPham!J:J, NhatKy_ViPham!E:E, "12_Ly_A", NhatKy_ViPham!F:F, B38, NhatKy_ViPham!C:C, "T18") - SUMIFS(NhatKy_ViPham!K:K, NhatKy_ViPham!E:E, "12_Ly_A", NhatKy_ViPham!F:F, B38, NhatKy_ViPham!C:C, "T18")</f>
        <v>100</v>
      </c>
      <c r="AJ38" s="6">
        <f>100 + SUMIFS(NhatKy_ViPham!J:J, NhatKy_ViPham!E:E, "12_Ly_A", NhatKy_ViPham!F:F, B38, NhatKy_ViPham!C:C, "T19") - SUMIFS(NhatKy_ViPham!K:K, NhatKy_ViPham!E:E, "12_Ly_A", NhatKy_ViPham!F:F, B38, NhatKy_ViPham!C:C, "T19")</f>
        <v>100</v>
      </c>
      <c r="AK38" s="6">
        <f>100 + SUMIFS(NhatKy_ViPham!J:J, NhatKy_ViPham!E:E, "12_Ly_A", NhatKy_ViPham!F:F, B38, NhatKy_ViPham!C:C, "T20") - SUMIFS(NhatKy_ViPham!K:K, NhatKy_ViPham!E:E, "12_Ly_A", NhatKy_ViPham!F:F, B38, NhatKy_ViPham!C:C, "T20")</f>
        <v>100</v>
      </c>
      <c r="AL38" s="6">
        <f>100 + SUMIFS(NhatKy_ViPham!J:J, NhatKy_ViPham!E:E, "12_Ly_A", NhatKy_ViPham!F:F, B38, NhatKy_ViPham!C:C, "T21") - SUMIFS(NhatKy_ViPham!K:K, NhatKy_ViPham!E:E, "12_Ly_A", NhatKy_ViPham!F:F, B38, NhatKy_ViPham!C:C, "T21")</f>
        <v>100</v>
      </c>
      <c r="AM38" s="6">
        <f>100 + SUMIFS(NhatKy_ViPham!J:J, NhatKy_ViPham!E:E, "12_Ly_A", NhatKy_ViPham!F:F, B38, NhatKy_ViPham!C:C, "T22") - SUMIFS(NhatKy_ViPham!K:K, NhatKy_ViPham!E:E, "12_Ly_A", NhatKy_ViPham!F:F, B38, NhatKy_ViPham!C:C, "T22")</f>
        <v>100</v>
      </c>
      <c r="AN38" s="6">
        <f>100 + SUMIFS(NhatKy_ViPham!J:J, NhatKy_ViPham!E:E, "12_Ly_A", NhatKy_ViPham!F:F, B38, NhatKy_ViPham!C:C, "T23") - SUMIFS(NhatKy_ViPham!K:K, NhatKy_ViPham!E:E, "12_Ly_A", NhatKy_ViPham!F:F, B38, NhatKy_ViPham!C:C, "T23")</f>
        <v>100</v>
      </c>
      <c r="AO38" s="6">
        <f>100 + SUMIFS(NhatKy_ViPham!J:J, NhatKy_ViPham!E:E, "12_Ly_A", NhatKy_ViPham!F:F, B38, NhatKy_ViPham!C:C, "T24") - SUMIFS(NhatKy_ViPham!K:K, NhatKy_ViPham!E:E, "12_Ly_A", NhatKy_ViPham!F:F, B38, NhatKy_ViPham!C:C, "T24")</f>
        <v>100</v>
      </c>
      <c r="AP38" s="6">
        <f>100 + SUMIFS(NhatKy_ViPham!J:J, NhatKy_ViPham!E:E, "12_Ly_A", NhatKy_ViPham!F:F, B38, NhatKy_ViPham!C:C, "T25") - SUMIFS(NhatKy_ViPham!K:K, NhatKy_ViPham!E:E, "12_Ly_A", NhatKy_ViPham!F:F, B38, NhatKy_ViPham!C:C, "T25")</f>
        <v>100</v>
      </c>
      <c r="AQ38" s="6">
        <f>100 + SUMIFS(NhatKy_ViPham!J:J, NhatKy_ViPham!E:E, "12_Ly_A", NhatKy_ViPham!F:F, B38, NhatKy_ViPham!C:C, "T26") - SUMIFS(NhatKy_ViPham!K:K, NhatKy_ViPham!E:E, "12_Ly_A", NhatKy_ViPham!F:F, B38, NhatKy_ViPham!C:C, "T26")</f>
        <v>100</v>
      </c>
      <c r="AR38" s="6">
        <f>100 + SUMIFS(NhatKy_ViPham!J:J, NhatKy_ViPham!E:E, "12_Ly_A", NhatKy_ViPham!F:F, B38, NhatKy_ViPham!C:C, "T27") - SUMIFS(NhatKy_ViPham!K:K, NhatKy_ViPham!E:E, "12_Ly_A", NhatKy_ViPham!F:F, B38, NhatKy_ViPham!C:C, "T27")</f>
        <v>100</v>
      </c>
      <c r="AS38" s="6">
        <f>100 + SUMIFS(NhatKy_ViPham!J:J, NhatKy_ViPham!E:E, "12_Ly_A", NhatKy_ViPham!F:F, B38, NhatKy_ViPham!C:C, "T28") - SUMIFS(NhatKy_ViPham!K:K, NhatKy_ViPham!E:E, "12_Ly_A", NhatKy_ViPham!F:F, B38, NhatKy_ViPham!C:C, "T28")</f>
        <v>100</v>
      </c>
      <c r="AT38" s="6">
        <f>100 + SUMIFS(NhatKy_ViPham!J:J, NhatKy_ViPham!E:E, "12_Ly_A", NhatKy_ViPham!F:F, B38, NhatKy_ViPham!C:C, "T29") - SUMIFS(NhatKy_ViPham!K:K, NhatKy_ViPham!E:E, "12_Ly_A", NhatKy_ViPham!F:F, B38, NhatKy_ViPham!C:C, "T29")</f>
        <v>100</v>
      </c>
      <c r="AU38" s="6">
        <f>100 + SUMIFS(NhatKy_ViPham!J:J, NhatKy_ViPham!E:E, "12_Ly_A", NhatKy_ViPham!F:F, B38, NhatKy_ViPham!C:C, "T30") - SUMIFS(NhatKy_ViPham!K:K, NhatKy_ViPham!E:E, "12_Ly_A", NhatKy_ViPham!F:F, B38, NhatKy_ViPham!C:C, "T30")</f>
        <v>100</v>
      </c>
      <c r="AV38" s="6">
        <f>100 + SUMIFS(NhatKy_ViPham!J:J, NhatKy_ViPham!E:E, "12_Ly_A", NhatKy_ViPham!F:F, B38, NhatKy_ViPham!C:C, "T31") - SUMIFS(NhatKy_ViPham!K:K, NhatKy_ViPham!E:E, "12_Ly_A", NhatKy_ViPham!F:F, B38, NhatKy_ViPham!C:C, "T31")</f>
        <v>100</v>
      </c>
      <c r="AW38" s="6">
        <f>100 + SUMIFS(NhatKy_ViPham!J:J, NhatKy_ViPham!E:E, "12_Ly_A", NhatKy_ViPham!F:F, B38, NhatKy_ViPham!C:C, "T32") - SUMIFS(NhatKy_ViPham!K:K, NhatKy_ViPham!E:E, "12_Ly_A", NhatKy_ViPham!F:F, B38, NhatKy_ViPham!C:C, "T32")</f>
        <v>100</v>
      </c>
      <c r="AX38" s="6">
        <f>100 + SUMIFS(NhatKy_ViPham!J:J, NhatKy_ViPham!E:E, "12_Ly_A", NhatKy_ViPham!F:F, B38, NhatKy_ViPham!C:C, "T33") - SUMIFS(NhatKy_ViPham!K:K, NhatKy_ViPham!E:E, "12_Ly_A", NhatKy_ViPham!F:F, B38, NhatKy_ViPham!C:C, "T33")</f>
        <v>100</v>
      </c>
      <c r="AY38" s="6">
        <f>100 + SUMIFS(NhatKy_ViPham!J:J, NhatKy_ViPham!E:E, "12_Ly_A", NhatKy_ViPham!F:F, B38, NhatKy_ViPham!C:C, "T34") - SUMIFS(NhatKy_ViPham!K:K, NhatKy_ViPham!E:E, "12_Ly_A", NhatKy_ViPham!F:F, B38, NhatKy_ViPham!C:C, "T34")</f>
        <v>100</v>
      </c>
      <c r="AZ38" s="6">
        <f>100 + SUMIFS(NhatKy_ViPham!J:J, NhatKy_ViPham!E:E, "12_Ly_A", NhatKy_ViPham!F:F, B38, NhatKy_ViPham!C:C, "T35") - SUMIFS(NhatKy_ViPham!K:K, NhatKy_ViPham!E:E, "12_Ly_A", NhatKy_ViPham!F:F, B38, NhatKy_ViPham!C:C, "T35")</f>
        <v>100</v>
      </c>
      <c r="BA38" s="12">
        <f t="shared" si="0"/>
        <v>100</v>
      </c>
      <c r="BB38" s="11" t="s">
        <v>430</v>
      </c>
      <c r="BC38" s="16" t="str">
        <f t="shared" si="1"/>
        <v>Tốt</v>
      </c>
      <c r="BD38" s="15" t="str">
        <f t="shared" si="2"/>
        <v>🟢 BÌNH THƯỜNG</v>
      </c>
    </row>
    <row r="39" spans="1:56" x14ac:dyDescent="0.25">
      <c r="A39" s="4">
        <v>31</v>
      </c>
      <c r="B39" s="10" t="s">
        <v>2437</v>
      </c>
      <c r="C39" s="4" t="s">
        <v>2438</v>
      </c>
      <c r="D39" s="4" t="s">
        <v>435</v>
      </c>
      <c r="E39" s="11" t="s">
        <v>430</v>
      </c>
      <c r="F39" s="7">
        <f>SUMIFS(NhatKy_ViPham!K:K, NhatKy_ViPham!E:E, "12_Ly_A", NhatKy_ViPham!F:F, B39, NhatKy_ViPham!H:H, "L01")</f>
        <v>0</v>
      </c>
      <c r="G39" s="7">
        <f>SUMIFS(NhatKy_ViPham!K:K, NhatKy_ViPham!E:E, "12_Ly_A", NhatKy_ViPham!F:F, B39, NhatKy_ViPham!H:H, "L02")</f>
        <v>0</v>
      </c>
      <c r="H39" s="7">
        <f>SUMIFS(NhatKy_ViPham!K:K, NhatKy_ViPham!E:E, "12_Ly_A", NhatKy_ViPham!F:F, B39, NhatKy_ViPham!H:H, "L03")</f>
        <v>0</v>
      </c>
      <c r="I39" s="7">
        <f>SUMIFS(NhatKy_ViPham!K:K, NhatKy_ViPham!E:E, "12_Ly_A", NhatKy_ViPham!F:F, B39, NhatKy_ViPham!H:H, "L04")</f>
        <v>0</v>
      </c>
      <c r="J39" s="7">
        <f>SUMIFS(NhatKy_ViPham!K:K, NhatKy_ViPham!E:E, "12_Ly_A", NhatKy_ViPham!F:F, B39, NhatKy_ViPham!H:H, "L05")</f>
        <v>0</v>
      </c>
      <c r="K39" s="7">
        <f>SUMIFS(NhatKy_ViPham!K:K, NhatKy_ViPham!E:E, "12_Ly_A", NhatKy_ViPham!F:F, B39, NhatKy_ViPham!H:H, "L06")</f>
        <v>0</v>
      </c>
      <c r="L39" s="7">
        <f>SUMIFS(NhatKy_ViPham!K:K, NhatKy_ViPham!E:E, "12_Ly_A", NhatKy_ViPham!F:F, B39, NhatKy_ViPham!H:H, "L07")</f>
        <v>0</v>
      </c>
      <c r="M39" s="7">
        <f>SUMIFS(NhatKy_ViPham!K:K, NhatKy_ViPham!E:E, "12_Ly_A", NhatKy_ViPham!F:F, B39, NhatKy_ViPham!H:H, "L08")</f>
        <v>0</v>
      </c>
      <c r="N39" s="7">
        <f>SUMIFS(NhatKy_ViPham!K:K, NhatKy_ViPham!E:E, "12_Ly_A", NhatKy_ViPham!F:F, B39, NhatKy_ViPham!H:H, "L09")</f>
        <v>0</v>
      </c>
      <c r="O39" s="7">
        <f>SUMIFS(NhatKy_ViPham!K:K, NhatKy_ViPham!E:E, "12_Ly_A", NhatKy_ViPham!F:F, B39, NhatKy_ViPham!H:H, "L10")</f>
        <v>0</v>
      </c>
      <c r="P39" s="12">
        <f>SUMIFS(NhatKy_ViPham!J:J, NhatKy_ViPham!E:E, "12_Ly_A", NhatKy_ViPham!F:F, B39)</f>
        <v>0</v>
      </c>
      <c r="Q39" s="13">
        <f>SUMIFS(NhatKy_ViPham!K:K, NhatKy_ViPham!E:E, "12_Ly_A", NhatKy_ViPham!F:F, B39)</f>
        <v>0</v>
      </c>
      <c r="R39" s="7">
        <f>100 + SUMIFS(NhatKy_ViPham!J:J, NhatKy_ViPham!E:E, "12_Ly_A", NhatKy_ViPham!F:F, B39, NhatKy_ViPham!C:C, "T1") - SUMIFS(NhatKy_ViPham!K:K, NhatKy_ViPham!E:E, "12_Ly_A", NhatKy_ViPham!F:F, B39, NhatKy_ViPham!C:C, "T1")</f>
        <v>100</v>
      </c>
      <c r="S39" s="7">
        <f>100 + SUMIFS(NhatKy_ViPham!J:J, NhatKy_ViPham!E:E, "12_Ly_A", NhatKy_ViPham!F:F, B39, NhatKy_ViPham!C:C, "T2") - SUMIFS(NhatKy_ViPham!K:K, NhatKy_ViPham!E:E, "12_Ly_A", NhatKy_ViPham!F:F, B39, NhatKy_ViPham!C:C, "T2")</f>
        <v>100</v>
      </c>
      <c r="T39" s="7">
        <f>100 + SUMIFS(NhatKy_ViPham!J:J, NhatKy_ViPham!E:E, "12_Ly_A", NhatKy_ViPham!F:F, B39, NhatKy_ViPham!C:C, "T3") - SUMIFS(NhatKy_ViPham!K:K, NhatKy_ViPham!E:E, "12_Ly_A", NhatKy_ViPham!F:F, B39, NhatKy_ViPham!C:C, "T3")</f>
        <v>100</v>
      </c>
      <c r="U39" s="7">
        <f>100 + SUMIFS(NhatKy_ViPham!J:J, NhatKy_ViPham!E:E, "12_Ly_A", NhatKy_ViPham!F:F, B39, NhatKy_ViPham!C:C, "T4") - SUMIFS(NhatKy_ViPham!K:K, NhatKy_ViPham!E:E, "12_Ly_A", NhatKy_ViPham!F:F, B39, NhatKy_ViPham!C:C, "T4")</f>
        <v>100</v>
      </c>
      <c r="V39" s="7">
        <f>100 + SUMIFS(NhatKy_ViPham!J:J, NhatKy_ViPham!E:E, "12_Ly_A", NhatKy_ViPham!F:F, B39, NhatKy_ViPham!C:C, "T5") - SUMIFS(NhatKy_ViPham!K:K, NhatKy_ViPham!E:E, "12_Ly_A", NhatKy_ViPham!F:F, B39, NhatKy_ViPham!C:C, "T5")</f>
        <v>100</v>
      </c>
      <c r="W39" s="7">
        <f>100 + SUMIFS(NhatKy_ViPham!J:J, NhatKy_ViPham!E:E, "12_Ly_A", NhatKy_ViPham!F:F, B39, NhatKy_ViPham!C:C, "T6") - SUMIFS(NhatKy_ViPham!K:K, NhatKy_ViPham!E:E, "12_Ly_A", NhatKy_ViPham!F:F, B39, NhatKy_ViPham!C:C, "T6")</f>
        <v>100</v>
      </c>
      <c r="X39" s="7">
        <f>100 + SUMIFS(NhatKy_ViPham!J:J, NhatKy_ViPham!E:E, "12_Ly_A", NhatKy_ViPham!F:F, B39, NhatKy_ViPham!C:C, "T7") - SUMIFS(NhatKy_ViPham!K:K, NhatKy_ViPham!E:E, "12_Ly_A", NhatKy_ViPham!F:F, B39, NhatKy_ViPham!C:C, "T7")</f>
        <v>100</v>
      </c>
      <c r="Y39" s="7">
        <f>100 + SUMIFS(NhatKy_ViPham!J:J, NhatKy_ViPham!E:E, "12_Ly_A", NhatKy_ViPham!F:F, B39, NhatKy_ViPham!C:C, "T8") - SUMIFS(NhatKy_ViPham!K:K, NhatKy_ViPham!E:E, "12_Ly_A", NhatKy_ViPham!F:F, B39, NhatKy_ViPham!C:C, "T8")</f>
        <v>100</v>
      </c>
      <c r="Z39" s="7">
        <f>100 + SUMIFS(NhatKy_ViPham!J:J, NhatKy_ViPham!E:E, "12_Ly_A", NhatKy_ViPham!F:F, B39, NhatKy_ViPham!C:C, "T9") - SUMIFS(NhatKy_ViPham!K:K, NhatKy_ViPham!E:E, "12_Ly_A", NhatKy_ViPham!F:F, B39, NhatKy_ViPham!C:C, "T9")</f>
        <v>100</v>
      </c>
      <c r="AA39" s="7">
        <f>100 + SUMIFS(NhatKy_ViPham!J:J, NhatKy_ViPham!E:E, "12_Ly_A", NhatKy_ViPham!F:F, B39, NhatKy_ViPham!C:C, "T10") - SUMIFS(NhatKy_ViPham!K:K, NhatKy_ViPham!E:E, "12_Ly_A", NhatKy_ViPham!F:F, B39, NhatKy_ViPham!C:C, "T10")</f>
        <v>100</v>
      </c>
      <c r="AB39" s="7">
        <f>100 + SUMIFS(NhatKy_ViPham!J:J, NhatKy_ViPham!E:E, "12_Ly_A", NhatKy_ViPham!F:F, B39, NhatKy_ViPham!C:C, "T11") - SUMIFS(NhatKy_ViPham!K:K, NhatKy_ViPham!E:E, "12_Ly_A", NhatKy_ViPham!F:F, B39, NhatKy_ViPham!C:C, "T11")</f>
        <v>100</v>
      </c>
      <c r="AC39" s="7">
        <f>100 + SUMIFS(NhatKy_ViPham!J:J, NhatKy_ViPham!E:E, "12_Ly_A", NhatKy_ViPham!F:F, B39, NhatKy_ViPham!C:C, "T12") - SUMIFS(NhatKy_ViPham!K:K, NhatKy_ViPham!E:E, "12_Ly_A", NhatKy_ViPham!F:F, B39, NhatKy_ViPham!C:C, "T12")</f>
        <v>100</v>
      </c>
      <c r="AD39" s="7">
        <f>100 + SUMIFS(NhatKy_ViPham!J:J, NhatKy_ViPham!E:E, "12_Ly_A", NhatKy_ViPham!F:F, B39, NhatKy_ViPham!C:C, "T13") - SUMIFS(NhatKy_ViPham!K:K, NhatKy_ViPham!E:E, "12_Ly_A", NhatKy_ViPham!F:F, B39, NhatKy_ViPham!C:C, "T13")</f>
        <v>100</v>
      </c>
      <c r="AE39" s="7">
        <f>100 + SUMIFS(NhatKy_ViPham!J:J, NhatKy_ViPham!E:E, "12_Ly_A", NhatKy_ViPham!F:F, B39, NhatKy_ViPham!C:C, "T14") - SUMIFS(NhatKy_ViPham!K:K, NhatKy_ViPham!E:E, "12_Ly_A", NhatKy_ViPham!F:F, B39, NhatKy_ViPham!C:C, "T14")</f>
        <v>100</v>
      </c>
      <c r="AF39" s="7">
        <f>100 + SUMIFS(NhatKy_ViPham!J:J, NhatKy_ViPham!E:E, "12_Ly_A", NhatKy_ViPham!F:F, B39, NhatKy_ViPham!C:C, "T15") - SUMIFS(NhatKy_ViPham!K:K, NhatKy_ViPham!E:E, "12_Ly_A", NhatKy_ViPham!F:F, B39, NhatKy_ViPham!C:C, "T15")</f>
        <v>100</v>
      </c>
      <c r="AG39" s="7">
        <f>100 + SUMIFS(NhatKy_ViPham!J:J, NhatKy_ViPham!E:E, "12_Ly_A", NhatKy_ViPham!F:F, B39, NhatKy_ViPham!C:C, "T16") - SUMIFS(NhatKy_ViPham!K:K, NhatKy_ViPham!E:E, "12_Ly_A", NhatKy_ViPham!F:F, B39, NhatKy_ViPham!C:C, "T16")</f>
        <v>100</v>
      </c>
      <c r="AH39" s="7">
        <f>100 + SUMIFS(NhatKy_ViPham!J:J, NhatKy_ViPham!E:E, "12_Ly_A", NhatKy_ViPham!F:F, B39, NhatKy_ViPham!C:C, "T17") - SUMIFS(NhatKy_ViPham!K:K, NhatKy_ViPham!E:E, "12_Ly_A", NhatKy_ViPham!F:F, B39, NhatKy_ViPham!C:C, "T17")</f>
        <v>100</v>
      </c>
      <c r="AI39" s="7">
        <f>100 + SUMIFS(NhatKy_ViPham!J:J, NhatKy_ViPham!E:E, "12_Ly_A", NhatKy_ViPham!F:F, B39, NhatKy_ViPham!C:C, "T18") - SUMIFS(NhatKy_ViPham!K:K, NhatKy_ViPham!E:E, "12_Ly_A", NhatKy_ViPham!F:F, B39, NhatKy_ViPham!C:C, "T18")</f>
        <v>100</v>
      </c>
      <c r="AJ39" s="7">
        <f>100 + SUMIFS(NhatKy_ViPham!J:J, NhatKy_ViPham!E:E, "12_Ly_A", NhatKy_ViPham!F:F, B39, NhatKy_ViPham!C:C, "T19") - SUMIFS(NhatKy_ViPham!K:K, NhatKy_ViPham!E:E, "12_Ly_A", NhatKy_ViPham!F:F, B39, NhatKy_ViPham!C:C, "T19")</f>
        <v>100</v>
      </c>
      <c r="AK39" s="7">
        <f>100 + SUMIFS(NhatKy_ViPham!J:J, NhatKy_ViPham!E:E, "12_Ly_A", NhatKy_ViPham!F:F, B39, NhatKy_ViPham!C:C, "T20") - SUMIFS(NhatKy_ViPham!K:K, NhatKy_ViPham!E:E, "12_Ly_A", NhatKy_ViPham!F:F, B39, NhatKy_ViPham!C:C, "T20")</f>
        <v>100</v>
      </c>
      <c r="AL39" s="7">
        <f>100 + SUMIFS(NhatKy_ViPham!J:J, NhatKy_ViPham!E:E, "12_Ly_A", NhatKy_ViPham!F:F, B39, NhatKy_ViPham!C:C, "T21") - SUMIFS(NhatKy_ViPham!K:K, NhatKy_ViPham!E:E, "12_Ly_A", NhatKy_ViPham!F:F, B39, NhatKy_ViPham!C:C, "T21")</f>
        <v>100</v>
      </c>
      <c r="AM39" s="7">
        <f>100 + SUMIFS(NhatKy_ViPham!J:J, NhatKy_ViPham!E:E, "12_Ly_A", NhatKy_ViPham!F:F, B39, NhatKy_ViPham!C:C, "T22") - SUMIFS(NhatKy_ViPham!K:K, NhatKy_ViPham!E:E, "12_Ly_A", NhatKy_ViPham!F:F, B39, NhatKy_ViPham!C:C, "T22")</f>
        <v>100</v>
      </c>
      <c r="AN39" s="7">
        <f>100 + SUMIFS(NhatKy_ViPham!J:J, NhatKy_ViPham!E:E, "12_Ly_A", NhatKy_ViPham!F:F, B39, NhatKy_ViPham!C:C, "T23") - SUMIFS(NhatKy_ViPham!K:K, NhatKy_ViPham!E:E, "12_Ly_A", NhatKy_ViPham!F:F, B39, NhatKy_ViPham!C:C, "T23")</f>
        <v>100</v>
      </c>
      <c r="AO39" s="7">
        <f>100 + SUMIFS(NhatKy_ViPham!J:J, NhatKy_ViPham!E:E, "12_Ly_A", NhatKy_ViPham!F:F, B39, NhatKy_ViPham!C:C, "T24") - SUMIFS(NhatKy_ViPham!K:K, NhatKy_ViPham!E:E, "12_Ly_A", NhatKy_ViPham!F:F, B39, NhatKy_ViPham!C:C, "T24")</f>
        <v>100</v>
      </c>
      <c r="AP39" s="7">
        <f>100 + SUMIFS(NhatKy_ViPham!J:J, NhatKy_ViPham!E:E, "12_Ly_A", NhatKy_ViPham!F:F, B39, NhatKy_ViPham!C:C, "T25") - SUMIFS(NhatKy_ViPham!K:K, NhatKy_ViPham!E:E, "12_Ly_A", NhatKy_ViPham!F:F, B39, NhatKy_ViPham!C:C, "T25")</f>
        <v>100</v>
      </c>
      <c r="AQ39" s="7">
        <f>100 + SUMIFS(NhatKy_ViPham!J:J, NhatKy_ViPham!E:E, "12_Ly_A", NhatKy_ViPham!F:F, B39, NhatKy_ViPham!C:C, "T26") - SUMIFS(NhatKy_ViPham!K:K, NhatKy_ViPham!E:E, "12_Ly_A", NhatKy_ViPham!F:F, B39, NhatKy_ViPham!C:C, "T26")</f>
        <v>100</v>
      </c>
      <c r="AR39" s="7">
        <f>100 + SUMIFS(NhatKy_ViPham!J:J, NhatKy_ViPham!E:E, "12_Ly_A", NhatKy_ViPham!F:F, B39, NhatKy_ViPham!C:C, "T27") - SUMIFS(NhatKy_ViPham!K:K, NhatKy_ViPham!E:E, "12_Ly_A", NhatKy_ViPham!F:F, B39, NhatKy_ViPham!C:C, "T27")</f>
        <v>100</v>
      </c>
      <c r="AS39" s="7">
        <f>100 + SUMIFS(NhatKy_ViPham!J:J, NhatKy_ViPham!E:E, "12_Ly_A", NhatKy_ViPham!F:F, B39, NhatKy_ViPham!C:C, "T28") - SUMIFS(NhatKy_ViPham!K:K, NhatKy_ViPham!E:E, "12_Ly_A", NhatKy_ViPham!F:F, B39, NhatKy_ViPham!C:C, "T28")</f>
        <v>100</v>
      </c>
      <c r="AT39" s="7">
        <f>100 + SUMIFS(NhatKy_ViPham!J:J, NhatKy_ViPham!E:E, "12_Ly_A", NhatKy_ViPham!F:F, B39, NhatKy_ViPham!C:C, "T29") - SUMIFS(NhatKy_ViPham!K:K, NhatKy_ViPham!E:E, "12_Ly_A", NhatKy_ViPham!F:F, B39, NhatKy_ViPham!C:C, "T29")</f>
        <v>100</v>
      </c>
      <c r="AU39" s="7">
        <f>100 + SUMIFS(NhatKy_ViPham!J:J, NhatKy_ViPham!E:E, "12_Ly_A", NhatKy_ViPham!F:F, B39, NhatKy_ViPham!C:C, "T30") - SUMIFS(NhatKy_ViPham!K:K, NhatKy_ViPham!E:E, "12_Ly_A", NhatKy_ViPham!F:F, B39, NhatKy_ViPham!C:C, "T30")</f>
        <v>100</v>
      </c>
      <c r="AV39" s="7">
        <f>100 + SUMIFS(NhatKy_ViPham!J:J, NhatKy_ViPham!E:E, "12_Ly_A", NhatKy_ViPham!F:F, B39, NhatKy_ViPham!C:C, "T31") - SUMIFS(NhatKy_ViPham!K:K, NhatKy_ViPham!E:E, "12_Ly_A", NhatKy_ViPham!F:F, B39, NhatKy_ViPham!C:C, "T31")</f>
        <v>100</v>
      </c>
      <c r="AW39" s="7">
        <f>100 + SUMIFS(NhatKy_ViPham!J:J, NhatKy_ViPham!E:E, "12_Ly_A", NhatKy_ViPham!F:F, B39, NhatKy_ViPham!C:C, "T32") - SUMIFS(NhatKy_ViPham!K:K, NhatKy_ViPham!E:E, "12_Ly_A", NhatKy_ViPham!F:F, B39, NhatKy_ViPham!C:C, "T32")</f>
        <v>100</v>
      </c>
      <c r="AX39" s="7">
        <f>100 + SUMIFS(NhatKy_ViPham!J:J, NhatKy_ViPham!E:E, "12_Ly_A", NhatKy_ViPham!F:F, B39, NhatKy_ViPham!C:C, "T33") - SUMIFS(NhatKy_ViPham!K:K, NhatKy_ViPham!E:E, "12_Ly_A", NhatKy_ViPham!F:F, B39, NhatKy_ViPham!C:C, "T33")</f>
        <v>100</v>
      </c>
      <c r="AY39" s="7">
        <f>100 + SUMIFS(NhatKy_ViPham!J:J, NhatKy_ViPham!E:E, "12_Ly_A", NhatKy_ViPham!F:F, B39, NhatKy_ViPham!C:C, "T34") - SUMIFS(NhatKy_ViPham!K:K, NhatKy_ViPham!E:E, "12_Ly_A", NhatKy_ViPham!F:F, B39, NhatKy_ViPham!C:C, "T34")</f>
        <v>100</v>
      </c>
      <c r="AZ39" s="7">
        <f>100 + SUMIFS(NhatKy_ViPham!J:J, NhatKy_ViPham!E:E, "12_Ly_A", NhatKy_ViPham!F:F, B39, NhatKy_ViPham!C:C, "T35") - SUMIFS(NhatKy_ViPham!K:K, NhatKy_ViPham!E:E, "12_Ly_A", NhatKy_ViPham!F:F, B39, NhatKy_ViPham!C:C, "T35")</f>
        <v>100</v>
      </c>
      <c r="BA39" s="12">
        <f t="shared" si="0"/>
        <v>100</v>
      </c>
      <c r="BB39" s="11" t="s">
        <v>430</v>
      </c>
      <c r="BC39" s="14" t="str">
        <f t="shared" si="1"/>
        <v>Tốt</v>
      </c>
      <c r="BD39" s="10" t="str">
        <f t="shared" si="2"/>
        <v>🟢 BÌNH THƯỜNG</v>
      </c>
    </row>
    <row r="40" spans="1:56" x14ac:dyDescent="0.25">
      <c r="A40" s="5">
        <v>32</v>
      </c>
      <c r="B40" s="15" t="s">
        <v>2439</v>
      </c>
      <c r="C40" s="5" t="s">
        <v>2440</v>
      </c>
      <c r="D40" s="5" t="s">
        <v>435</v>
      </c>
      <c r="E40" s="11" t="s">
        <v>430</v>
      </c>
      <c r="F40" s="6">
        <f>SUMIFS(NhatKy_ViPham!K:K, NhatKy_ViPham!E:E, "12_Ly_A", NhatKy_ViPham!F:F, B40, NhatKy_ViPham!H:H, "L01")</f>
        <v>0</v>
      </c>
      <c r="G40" s="6">
        <f>SUMIFS(NhatKy_ViPham!K:K, NhatKy_ViPham!E:E, "12_Ly_A", NhatKy_ViPham!F:F, B40, NhatKy_ViPham!H:H, "L02")</f>
        <v>0</v>
      </c>
      <c r="H40" s="6">
        <f>SUMIFS(NhatKy_ViPham!K:K, NhatKy_ViPham!E:E, "12_Ly_A", NhatKy_ViPham!F:F, B40, NhatKy_ViPham!H:H, "L03")</f>
        <v>0</v>
      </c>
      <c r="I40" s="6">
        <f>SUMIFS(NhatKy_ViPham!K:K, NhatKy_ViPham!E:E, "12_Ly_A", NhatKy_ViPham!F:F, B40, NhatKy_ViPham!H:H, "L04")</f>
        <v>0</v>
      </c>
      <c r="J40" s="6">
        <f>SUMIFS(NhatKy_ViPham!K:K, NhatKy_ViPham!E:E, "12_Ly_A", NhatKy_ViPham!F:F, B40, NhatKy_ViPham!H:H, "L05")</f>
        <v>0</v>
      </c>
      <c r="K40" s="6">
        <f>SUMIFS(NhatKy_ViPham!K:K, NhatKy_ViPham!E:E, "12_Ly_A", NhatKy_ViPham!F:F, B40, NhatKy_ViPham!H:H, "L06")</f>
        <v>0</v>
      </c>
      <c r="L40" s="6">
        <f>SUMIFS(NhatKy_ViPham!K:K, NhatKy_ViPham!E:E, "12_Ly_A", NhatKy_ViPham!F:F, B40, NhatKy_ViPham!H:H, "L07")</f>
        <v>0</v>
      </c>
      <c r="M40" s="6">
        <f>SUMIFS(NhatKy_ViPham!K:K, NhatKy_ViPham!E:E, "12_Ly_A", NhatKy_ViPham!F:F, B40, NhatKy_ViPham!H:H, "L08")</f>
        <v>0</v>
      </c>
      <c r="N40" s="6">
        <f>SUMIFS(NhatKy_ViPham!K:K, NhatKy_ViPham!E:E, "12_Ly_A", NhatKy_ViPham!F:F, B40, NhatKy_ViPham!H:H, "L09")</f>
        <v>0</v>
      </c>
      <c r="O40" s="6">
        <f>SUMIFS(NhatKy_ViPham!K:K, NhatKy_ViPham!E:E, "12_Ly_A", NhatKy_ViPham!F:F, B40, NhatKy_ViPham!H:H, "L10")</f>
        <v>0</v>
      </c>
      <c r="P40" s="12">
        <f>SUMIFS(NhatKy_ViPham!J:J, NhatKy_ViPham!E:E, "12_Ly_A", NhatKy_ViPham!F:F, B40)</f>
        <v>0</v>
      </c>
      <c r="Q40" s="13">
        <f>SUMIFS(NhatKy_ViPham!K:K, NhatKy_ViPham!E:E, "12_Ly_A", NhatKy_ViPham!F:F, B40)</f>
        <v>0</v>
      </c>
      <c r="R40" s="6">
        <f>100 + SUMIFS(NhatKy_ViPham!J:J, NhatKy_ViPham!E:E, "12_Ly_A", NhatKy_ViPham!F:F, B40, NhatKy_ViPham!C:C, "T1") - SUMIFS(NhatKy_ViPham!K:K, NhatKy_ViPham!E:E, "12_Ly_A", NhatKy_ViPham!F:F, B40, NhatKy_ViPham!C:C, "T1")</f>
        <v>100</v>
      </c>
      <c r="S40" s="6">
        <f>100 + SUMIFS(NhatKy_ViPham!J:J, NhatKy_ViPham!E:E, "12_Ly_A", NhatKy_ViPham!F:F, B40, NhatKy_ViPham!C:C, "T2") - SUMIFS(NhatKy_ViPham!K:K, NhatKy_ViPham!E:E, "12_Ly_A", NhatKy_ViPham!F:F, B40, NhatKy_ViPham!C:C, "T2")</f>
        <v>100</v>
      </c>
      <c r="T40" s="6">
        <f>100 + SUMIFS(NhatKy_ViPham!J:J, NhatKy_ViPham!E:E, "12_Ly_A", NhatKy_ViPham!F:F, B40, NhatKy_ViPham!C:C, "T3") - SUMIFS(NhatKy_ViPham!K:K, NhatKy_ViPham!E:E, "12_Ly_A", NhatKy_ViPham!F:F, B40, NhatKy_ViPham!C:C, "T3")</f>
        <v>100</v>
      </c>
      <c r="U40" s="6">
        <f>100 + SUMIFS(NhatKy_ViPham!J:J, NhatKy_ViPham!E:E, "12_Ly_A", NhatKy_ViPham!F:F, B40, NhatKy_ViPham!C:C, "T4") - SUMIFS(NhatKy_ViPham!K:K, NhatKy_ViPham!E:E, "12_Ly_A", NhatKy_ViPham!F:F, B40, NhatKy_ViPham!C:C, "T4")</f>
        <v>100</v>
      </c>
      <c r="V40" s="6">
        <f>100 + SUMIFS(NhatKy_ViPham!J:J, NhatKy_ViPham!E:E, "12_Ly_A", NhatKy_ViPham!F:F, B40, NhatKy_ViPham!C:C, "T5") - SUMIFS(NhatKy_ViPham!K:K, NhatKy_ViPham!E:E, "12_Ly_A", NhatKy_ViPham!F:F, B40, NhatKy_ViPham!C:C, "T5")</f>
        <v>100</v>
      </c>
      <c r="W40" s="6">
        <f>100 + SUMIFS(NhatKy_ViPham!J:J, NhatKy_ViPham!E:E, "12_Ly_A", NhatKy_ViPham!F:F, B40, NhatKy_ViPham!C:C, "T6") - SUMIFS(NhatKy_ViPham!K:K, NhatKy_ViPham!E:E, "12_Ly_A", NhatKy_ViPham!F:F, B40, NhatKy_ViPham!C:C, "T6")</f>
        <v>100</v>
      </c>
      <c r="X40" s="6">
        <f>100 + SUMIFS(NhatKy_ViPham!J:J, NhatKy_ViPham!E:E, "12_Ly_A", NhatKy_ViPham!F:F, B40, NhatKy_ViPham!C:C, "T7") - SUMIFS(NhatKy_ViPham!K:K, NhatKy_ViPham!E:E, "12_Ly_A", NhatKy_ViPham!F:F, B40, NhatKy_ViPham!C:C, "T7")</f>
        <v>100</v>
      </c>
      <c r="Y40" s="6">
        <f>100 + SUMIFS(NhatKy_ViPham!J:J, NhatKy_ViPham!E:E, "12_Ly_A", NhatKy_ViPham!F:F, B40, NhatKy_ViPham!C:C, "T8") - SUMIFS(NhatKy_ViPham!K:K, NhatKy_ViPham!E:E, "12_Ly_A", NhatKy_ViPham!F:F, B40, NhatKy_ViPham!C:C, "T8")</f>
        <v>100</v>
      </c>
      <c r="Z40" s="6">
        <f>100 + SUMIFS(NhatKy_ViPham!J:J, NhatKy_ViPham!E:E, "12_Ly_A", NhatKy_ViPham!F:F, B40, NhatKy_ViPham!C:C, "T9") - SUMIFS(NhatKy_ViPham!K:K, NhatKy_ViPham!E:E, "12_Ly_A", NhatKy_ViPham!F:F, B40, NhatKy_ViPham!C:C, "T9")</f>
        <v>100</v>
      </c>
      <c r="AA40" s="6">
        <f>100 + SUMIFS(NhatKy_ViPham!J:J, NhatKy_ViPham!E:E, "12_Ly_A", NhatKy_ViPham!F:F, B40, NhatKy_ViPham!C:C, "T10") - SUMIFS(NhatKy_ViPham!K:K, NhatKy_ViPham!E:E, "12_Ly_A", NhatKy_ViPham!F:F, B40, NhatKy_ViPham!C:C, "T10")</f>
        <v>100</v>
      </c>
      <c r="AB40" s="6">
        <f>100 + SUMIFS(NhatKy_ViPham!J:J, NhatKy_ViPham!E:E, "12_Ly_A", NhatKy_ViPham!F:F, B40, NhatKy_ViPham!C:C, "T11") - SUMIFS(NhatKy_ViPham!K:K, NhatKy_ViPham!E:E, "12_Ly_A", NhatKy_ViPham!F:F, B40, NhatKy_ViPham!C:C, "T11")</f>
        <v>100</v>
      </c>
      <c r="AC40" s="6">
        <f>100 + SUMIFS(NhatKy_ViPham!J:J, NhatKy_ViPham!E:E, "12_Ly_A", NhatKy_ViPham!F:F, B40, NhatKy_ViPham!C:C, "T12") - SUMIFS(NhatKy_ViPham!K:K, NhatKy_ViPham!E:E, "12_Ly_A", NhatKy_ViPham!F:F, B40, NhatKy_ViPham!C:C, "T12")</f>
        <v>100</v>
      </c>
      <c r="AD40" s="6">
        <f>100 + SUMIFS(NhatKy_ViPham!J:J, NhatKy_ViPham!E:E, "12_Ly_A", NhatKy_ViPham!F:F, B40, NhatKy_ViPham!C:C, "T13") - SUMIFS(NhatKy_ViPham!K:K, NhatKy_ViPham!E:E, "12_Ly_A", NhatKy_ViPham!F:F, B40, NhatKy_ViPham!C:C, "T13")</f>
        <v>100</v>
      </c>
      <c r="AE40" s="6">
        <f>100 + SUMIFS(NhatKy_ViPham!J:J, NhatKy_ViPham!E:E, "12_Ly_A", NhatKy_ViPham!F:F, B40, NhatKy_ViPham!C:C, "T14") - SUMIFS(NhatKy_ViPham!K:K, NhatKy_ViPham!E:E, "12_Ly_A", NhatKy_ViPham!F:F, B40, NhatKy_ViPham!C:C, "T14")</f>
        <v>100</v>
      </c>
      <c r="AF40" s="6">
        <f>100 + SUMIFS(NhatKy_ViPham!J:J, NhatKy_ViPham!E:E, "12_Ly_A", NhatKy_ViPham!F:F, B40, NhatKy_ViPham!C:C, "T15") - SUMIFS(NhatKy_ViPham!K:K, NhatKy_ViPham!E:E, "12_Ly_A", NhatKy_ViPham!F:F, B40, NhatKy_ViPham!C:C, "T15")</f>
        <v>100</v>
      </c>
      <c r="AG40" s="6">
        <f>100 + SUMIFS(NhatKy_ViPham!J:J, NhatKy_ViPham!E:E, "12_Ly_A", NhatKy_ViPham!F:F, B40, NhatKy_ViPham!C:C, "T16") - SUMIFS(NhatKy_ViPham!K:K, NhatKy_ViPham!E:E, "12_Ly_A", NhatKy_ViPham!F:F, B40, NhatKy_ViPham!C:C, "T16")</f>
        <v>100</v>
      </c>
      <c r="AH40" s="6">
        <f>100 + SUMIFS(NhatKy_ViPham!J:J, NhatKy_ViPham!E:E, "12_Ly_A", NhatKy_ViPham!F:F, B40, NhatKy_ViPham!C:C, "T17") - SUMIFS(NhatKy_ViPham!K:K, NhatKy_ViPham!E:E, "12_Ly_A", NhatKy_ViPham!F:F, B40, NhatKy_ViPham!C:C, "T17")</f>
        <v>100</v>
      </c>
      <c r="AI40" s="6">
        <f>100 + SUMIFS(NhatKy_ViPham!J:J, NhatKy_ViPham!E:E, "12_Ly_A", NhatKy_ViPham!F:F, B40, NhatKy_ViPham!C:C, "T18") - SUMIFS(NhatKy_ViPham!K:K, NhatKy_ViPham!E:E, "12_Ly_A", NhatKy_ViPham!F:F, B40, NhatKy_ViPham!C:C, "T18")</f>
        <v>100</v>
      </c>
      <c r="AJ40" s="6">
        <f>100 + SUMIFS(NhatKy_ViPham!J:J, NhatKy_ViPham!E:E, "12_Ly_A", NhatKy_ViPham!F:F, B40, NhatKy_ViPham!C:C, "T19") - SUMIFS(NhatKy_ViPham!K:K, NhatKy_ViPham!E:E, "12_Ly_A", NhatKy_ViPham!F:F, B40, NhatKy_ViPham!C:C, "T19")</f>
        <v>100</v>
      </c>
      <c r="AK40" s="6">
        <f>100 + SUMIFS(NhatKy_ViPham!J:J, NhatKy_ViPham!E:E, "12_Ly_A", NhatKy_ViPham!F:F, B40, NhatKy_ViPham!C:C, "T20") - SUMIFS(NhatKy_ViPham!K:K, NhatKy_ViPham!E:E, "12_Ly_A", NhatKy_ViPham!F:F, B40, NhatKy_ViPham!C:C, "T20")</f>
        <v>100</v>
      </c>
      <c r="AL40" s="6">
        <f>100 + SUMIFS(NhatKy_ViPham!J:J, NhatKy_ViPham!E:E, "12_Ly_A", NhatKy_ViPham!F:F, B40, NhatKy_ViPham!C:C, "T21") - SUMIFS(NhatKy_ViPham!K:K, NhatKy_ViPham!E:E, "12_Ly_A", NhatKy_ViPham!F:F, B40, NhatKy_ViPham!C:C, "T21")</f>
        <v>100</v>
      </c>
      <c r="AM40" s="6">
        <f>100 + SUMIFS(NhatKy_ViPham!J:J, NhatKy_ViPham!E:E, "12_Ly_A", NhatKy_ViPham!F:F, B40, NhatKy_ViPham!C:C, "T22") - SUMIFS(NhatKy_ViPham!K:K, NhatKy_ViPham!E:E, "12_Ly_A", NhatKy_ViPham!F:F, B40, NhatKy_ViPham!C:C, "T22")</f>
        <v>100</v>
      </c>
      <c r="AN40" s="6">
        <f>100 + SUMIFS(NhatKy_ViPham!J:J, NhatKy_ViPham!E:E, "12_Ly_A", NhatKy_ViPham!F:F, B40, NhatKy_ViPham!C:C, "T23") - SUMIFS(NhatKy_ViPham!K:K, NhatKy_ViPham!E:E, "12_Ly_A", NhatKy_ViPham!F:F, B40, NhatKy_ViPham!C:C, "T23")</f>
        <v>100</v>
      </c>
      <c r="AO40" s="6">
        <f>100 + SUMIFS(NhatKy_ViPham!J:J, NhatKy_ViPham!E:E, "12_Ly_A", NhatKy_ViPham!F:F, B40, NhatKy_ViPham!C:C, "T24") - SUMIFS(NhatKy_ViPham!K:K, NhatKy_ViPham!E:E, "12_Ly_A", NhatKy_ViPham!F:F, B40, NhatKy_ViPham!C:C, "T24")</f>
        <v>100</v>
      </c>
      <c r="AP40" s="6">
        <f>100 + SUMIFS(NhatKy_ViPham!J:J, NhatKy_ViPham!E:E, "12_Ly_A", NhatKy_ViPham!F:F, B40, NhatKy_ViPham!C:C, "T25") - SUMIFS(NhatKy_ViPham!K:K, NhatKy_ViPham!E:E, "12_Ly_A", NhatKy_ViPham!F:F, B40, NhatKy_ViPham!C:C, "T25")</f>
        <v>100</v>
      </c>
      <c r="AQ40" s="6">
        <f>100 + SUMIFS(NhatKy_ViPham!J:J, NhatKy_ViPham!E:E, "12_Ly_A", NhatKy_ViPham!F:F, B40, NhatKy_ViPham!C:C, "T26") - SUMIFS(NhatKy_ViPham!K:K, NhatKy_ViPham!E:E, "12_Ly_A", NhatKy_ViPham!F:F, B40, NhatKy_ViPham!C:C, "T26")</f>
        <v>100</v>
      </c>
      <c r="AR40" s="6">
        <f>100 + SUMIFS(NhatKy_ViPham!J:J, NhatKy_ViPham!E:E, "12_Ly_A", NhatKy_ViPham!F:F, B40, NhatKy_ViPham!C:C, "T27") - SUMIFS(NhatKy_ViPham!K:K, NhatKy_ViPham!E:E, "12_Ly_A", NhatKy_ViPham!F:F, B40, NhatKy_ViPham!C:C, "T27")</f>
        <v>100</v>
      </c>
      <c r="AS40" s="6">
        <f>100 + SUMIFS(NhatKy_ViPham!J:J, NhatKy_ViPham!E:E, "12_Ly_A", NhatKy_ViPham!F:F, B40, NhatKy_ViPham!C:C, "T28") - SUMIFS(NhatKy_ViPham!K:K, NhatKy_ViPham!E:E, "12_Ly_A", NhatKy_ViPham!F:F, B40, NhatKy_ViPham!C:C, "T28")</f>
        <v>100</v>
      </c>
      <c r="AT40" s="6">
        <f>100 + SUMIFS(NhatKy_ViPham!J:J, NhatKy_ViPham!E:E, "12_Ly_A", NhatKy_ViPham!F:F, B40, NhatKy_ViPham!C:C, "T29") - SUMIFS(NhatKy_ViPham!K:K, NhatKy_ViPham!E:E, "12_Ly_A", NhatKy_ViPham!F:F, B40, NhatKy_ViPham!C:C, "T29")</f>
        <v>100</v>
      </c>
      <c r="AU40" s="6">
        <f>100 + SUMIFS(NhatKy_ViPham!J:J, NhatKy_ViPham!E:E, "12_Ly_A", NhatKy_ViPham!F:F, B40, NhatKy_ViPham!C:C, "T30") - SUMIFS(NhatKy_ViPham!K:K, NhatKy_ViPham!E:E, "12_Ly_A", NhatKy_ViPham!F:F, B40, NhatKy_ViPham!C:C, "T30")</f>
        <v>100</v>
      </c>
      <c r="AV40" s="6">
        <f>100 + SUMIFS(NhatKy_ViPham!J:J, NhatKy_ViPham!E:E, "12_Ly_A", NhatKy_ViPham!F:F, B40, NhatKy_ViPham!C:C, "T31") - SUMIFS(NhatKy_ViPham!K:K, NhatKy_ViPham!E:E, "12_Ly_A", NhatKy_ViPham!F:F, B40, NhatKy_ViPham!C:C, "T31")</f>
        <v>100</v>
      </c>
      <c r="AW40" s="6">
        <f>100 + SUMIFS(NhatKy_ViPham!J:J, NhatKy_ViPham!E:E, "12_Ly_A", NhatKy_ViPham!F:F, B40, NhatKy_ViPham!C:C, "T32") - SUMIFS(NhatKy_ViPham!K:K, NhatKy_ViPham!E:E, "12_Ly_A", NhatKy_ViPham!F:F, B40, NhatKy_ViPham!C:C, "T32")</f>
        <v>100</v>
      </c>
      <c r="AX40" s="6">
        <f>100 + SUMIFS(NhatKy_ViPham!J:J, NhatKy_ViPham!E:E, "12_Ly_A", NhatKy_ViPham!F:F, B40, NhatKy_ViPham!C:C, "T33") - SUMIFS(NhatKy_ViPham!K:K, NhatKy_ViPham!E:E, "12_Ly_A", NhatKy_ViPham!F:F, B40, NhatKy_ViPham!C:C, "T33")</f>
        <v>100</v>
      </c>
      <c r="AY40" s="6">
        <f>100 + SUMIFS(NhatKy_ViPham!J:J, NhatKy_ViPham!E:E, "12_Ly_A", NhatKy_ViPham!F:F, B40, NhatKy_ViPham!C:C, "T34") - SUMIFS(NhatKy_ViPham!K:K, NhatKy_ViPham!E:E, "12_Ly_A", NhatKy_ViPham!F:F, B40, NhatKy_ViPham!C:C, "T34")</f>
        <v>100</v>
      </c>
      <c r="AZ40" s="6">
        <f>100 + SUMIFS(NhatKy_ViPham!J:J, NhatKy_ViPham!E:E, "12_Ly_A", NhatKy_ViPham!F:F, B40, NhatKy_ViPham!C:C, "T35") - SUMIFS(NhatKy_ViPham!K:K, NhatKy_ViPham!E:E, "12_Ly_A", NhatKy_ViPham!F:F, B40, NhatKy_ViPham!C:C, "T35")</f>
        <v>100</v>
      </c>
      <c r="BA40" s="12">
        <f t="shared" si="0"/>
        <v>100</v>
      </c>
      <c r="BB40" s="11" t="s">
        <v>430</v>
      </c>
      <c r="BC40" s="16" t="str">
        <f t="shared" si="1"/>
        <v>Tốt</v>
      </c>
      <c r="BD40" s="15" t="str">
        <f t="shared" si="2"/>
        <v>🟢 BÌNH THƯỜNG</v>
      </c>
    </row>
    <row r="41" spans="1:56" x14ac:dyDescent="0.25">
      <c r="A41" s="4">
        <v>33</v>
      </c>
      <c r="B41" s="10" t="s">
        <v>701</v>
      </c>
      <c r="C41" s="4" t="s">
        <v>2441</v>
      </c>
      <c r="D41" s="4" t="s">
        <v>435</v>
      </c>
      <c r="E41" s="11" t="s">
        <v>430</v>
      </c>
      <c r="F41" s="7">
        <f>SUMIFS(NhatKy_ViPham!K:K, NhatKy_ViPham!E:E, "12_Ly_A", NhatKy_ViPham!F:F, B41, NhatKy_ViPham!H:H, "L01")</f>
        <v>0</v>
      </c>
      <c r="G41" s="7">
        <f>SUMIFS(NhatKy_ViPham!K:K, NhatKy_ViPham!E:E, "12_Ly_A", NhatKy_ViPham!F:F, B41, NhatKy_ViPham!H:H, "L02")</f>
        <v>0</v>
      </c>
      <c r="H41" s="7">
        <f>SUMIFS(NhatKy_ViPham!K:K, NhatKy_ViPham!E:E, "12_Ly_A", NhatKy_ViPham!F:F, B41, NhatKy_ViPham!H:H, "L03")</f>
        <v>0</v>
      </c>
      <c r="I41" s="7">
        <f>SUMIFS(NhatKy_ViPham!K:K, NhatKy_ViPham!E:E, "12_Ly_A", NhatKy_ViPham!F:F, B41, NhatKy_ViPham!H:H, "L04")</f>
        <v>0</v>
      </c>
      <c r="J41" s="7">
        <f>SUMIFS(NhatKy_ViPham!K:K, NhatKy_ViPham!E:E, "12_Ly_A", NhatKy_ViPham!F:F, B41, NhatKy_ViPham!H:H, "L05")</f>
        <v>0</v>
      </c>
      <c r="K41" s="7">
        <f>SUMIFS(NhatKy_ViPham!K:K, NhatKy_ViPham!E:E, "12_Ly_A", NhatKy_ViPham!F:F, B41, NhatKy_ViPham!H:H, "L06")</f>
        <v>0</v>
      </c>
      <c r="L41" s="7">
        <f>SUMIFS(NhatKy_ViPham!K:K, NhatKy_ViPham!E:E, "12_Ly_A", NhatKy_ViPham!F:F, B41, NhatKy_ViPham!H:H, "L07")</f>
        <v>0</v>
      </c>
      <c r="M41" s="7">
        <f>SUMIFS(NhatKy_ViPham!K:K, NhatKy_ViPham!E:E, "12_Ly_A", NhatKy_ViPham!F:F, B41, NhatKy_ViPham!H:H, "L08")</f>
        <v>0</v>
      </c>
      <c r="N41" s="7">
        <f>SUMIFS(NhatKy_ViPham!K:K, NhatKy_ViPham!E:E, "12_Ly_A", NhatKy_ViPham!F:F, B41, NhatKy_ViPham!H:H, "L09")</f>
        <v>0</v>
      </c>
      <c r="O41" s="7">
        <f>SUMIFS(NhatKy_ViPham!K:K, NhatKy_ViPham!E:E, "12_Ly_A", NhatKy_ViPham!F:F, B41, NhatKy_ViPham!H:H, "L10")</f>
        <v>0</v>
      </c>
      <c r="P41" s="12">
        <f>SUMIFS(NhatKy_ViPham!J:J, NhatKy_ViPham!E:E, "12_Ly_A", NhatKy_ViPham!F:F, B41)</f>
        <v>0</v>
      </c>
      <c r="Q41" s="13">
        <f>SUMIFS(NhatKy_ViPham!K:K, NhatKy_ViPham!E:E, "12_Ly_A", NhatKy_ViPham!F:F, B41)</f>
        <v>0</v>
      </c>
      <c r="R41" s="7">
        <f>100 + SUMIFS(NhatKy_ViPham!J:J, NhatKy_ViPham!E:E, "12_Ly_A", NhatKy_ViPham!F:F, B41, NhatKy_ViPham!C:C, "T1") - SUMIFS(NhatKy_ViPham!K:K, NhatKy_ViPham!E:E, "12_Ly_A", NhatKy_ViPham!F:F, B41, NhatKy_ViPham!C:C, "T1")</f>
        <v>100</v>
      </c>
      <c r="S41" s="7">
        <f>100 + SUMIFS(NhatKy_ViPham!J:J, NhatKy_ViPham!E:E, "12_Ly_A", NhatKy_ViPham!F:F, B41, NhatKy_ViPham!C:C, "T2") - SUMIFS(NhatKy_ViPham!K:K, NhatKy_ViPham!E:E, "12_Ly_A", NhatKy_ViPham!F:F, B41, NhatKy_ViPham!C:C, "T2")</f>
        <v>100</v>
      </c>
      <c r="T41" s="7">
        <f>100 + SUMIFS(NhatKy_ViPham!J:J, NhatKy_ViPham!E:E, "12_Ly_A", NhatKy_ViPham!F:F, B41, NhatKy_ViPham!C:C, "T3") - SUMIFS(NhatKy_ViPham!K:K, NhatKy_ViPham!E:E, "12_Ly_A", NhatKy_ViPham!F:F, B41, NhatKy_ViPham!C:C, "T3")</f>
        <v>100</v>
      </c>
      <c r="U41" s="7">
        <f>100 + SUMIFS(NhatKy_ViPham!J:J, NhatKy_ViPham!E:E, "12_Ly_A", NhatKy_ViPham!F:F, B41, NhatKy_ViPham!C:C, "T4") - SUMIFS(NhatKy_ViPham!K:K, NhatKy_ViPham!E:E, "12_Ly_A", NhatKy_ViPham!F:F, B41, NhatKy_ViPham!C:C, "T4")</f>
        <v>100</v>
      </c>
      <c r="V41" s="7">
        <f>100 + SUMIFS(NhatKy_ViPham!J:J, NhatKy_ViPham!E:E, "12_Ly_A", NhatKy_ViPham!F:F, B41, NhatKy_ViPham!C:C, "T5") - SUMIFS(NhatKy_ViPham!K:K, NhatKy_ViPham!E:E, "12_Ly_A", NhatKy_ViPham!F:F, B41, NhatKy_ViPham!C:C, "T5")</f>
        <v>100</v>
      </c>
      <c r="W41" s="7">
        <f>100 + SUMIFS(NhatKy_ViPham!J:J, NhatKy_ViPham!E:E, "12_Ly_A", NhatKy_ViPham!F:F, B41, NhatKy_ViPham!C:C, "T6") - SUMIFS(NhatKy_ViPham!K:K, NhatKy_ViPham!E:E, "12_Ly_A", NhatKy_ViPham!F:F, B41, NhatKy_ViPham!C:C, "T6")</f>
        <v>100</v>
      </c>
      <c r="X41" s="7">
        <f>100 + SUMIFS(NhatKy_ViPham!J:J, NhatKy_ViPham!E:E, "12_Ly_A", NhatKy_ViPham!F:F, B41, NhatKy_ViPham!C:C, "T7") - SUMIFS(NhatKy_ViPham!K:K, NhatKy_ViPham!E:E, "12_Ly_A", NhatKy_ViPham!F:F, B41, NhatKy_ViPham!C:C, "T7")</f>
        <v>100</v>
      </c>
      <c r="Y41" s="7">
        <f>100 + SUMIFS(NhatKy_ViPham!J:J, NhatKy_ViPham!E:E, "12_Ly_A", NhatKy_ViPham!F:F, B41, NhatKy_ViPham!C:C, "T8") - SUMIFS(NhatKy_ViPham!K:K, NhatKy_ViPham!E:E, "12_Ly_A", NhatKy_ViPham!F:F, B41, NhatKy_ViPham!C:C, "T8")</f>
        <v>100</v>
      </c>
      <c r="Z41" s="7">
        <f>100 + SUMIFS(NhatKy_ViPham!J:J, NhatKy_ViPham!E:E, "12_Ly_A", NhatKy_ViPham!F:F, B41, NhatKy_ViPham!C:C, "T9") - SUMIFS(NhatKy_ViPham!K:K, NhatKy_ViPham!E:E, "12_Ly_A", NhatKy_ViPham!F:F, B41, NhatKy_ViPham!C:C, "T9")</f>
        <v>100</v>
      </c>
      <c r="AA41" s="7">
        <f>100 + SUMIFS(NhatKy_ViPham!J:J, NhatKy_ViPham!E:E, "12_Ly_A", NhatKy_ViPham!F:F, B41, NhatKy_ViPham!C:C, "T10") - SUMIFS(NhatKy_ViPham!K:K, NhatKy_ViPham!E:E, "12_Ly_A", NhatKy_ViPham!F:F, B41, NhatKy_ViPham!C:C, "T10")</f>
        <v>100</v>
      </c>
      <c r="AB41" s="7">
        <f>100 + SUMIFS(NhatKy_ViPham!J:J, NhatKy_ViPham!E:E, "12_Ly_A", NhatKy_ViPham!F:F, B41, NhatKy_ViPham!C:C, "T11") - SUMIFS(NhatKy_ViPham!K:K, NhatKy_ViPham!E:E, "12_Ly_A", NhatKy_ViPham!F:F, B41, NhatKy_ViPham!C:C, "T11")</f>
        <v>100</v>
      </c>
      <c r="AC41" s="7">
        <f>100 + SUMIFS(NhatKy_ViPham!J:J, NhatKy_ViPham!E:E, "12_Ly_A", NhatKy_ViPham!F:F, B41, NhatKy_ViPham!C:C, "T12") - SUMIFS(NhatKy_ViPham!K:K, NhatKy_ViPham!E:E, "12_Ly_A", NhatKy_ViPham!F:F, B41, NhatKy_ViPham!C:C, "T12")</f>
        <v>100</v>
      </c>
      <c r="AD41" s="7">
        <f>100 + SUMIFS(NhatKy_ViPham!J:J, NhatKy_ViPham!E:E, "12_Ly_A", NhatKy_ViPham!F:F, B41, NhatKy_ViPham!C:C, "T13") - SUMIFS(NhatKy_ViPham!K:K, NhatKy_ViPham!E:E, "12_Ly_A", NhatKy_ViPham!F:F, B41, NhatKy_ViPham!C:C, "T13")</f>
        <v>100</v>
      </c>
      <c r="AE41" s="7">
        <f>100 + SUMIFS(NhatKy_ViPham!J:J, NhatKy_ViPham!E:E, "12_Ly_A", NhatKy_ViPham!F:F, B41, NhatKy_ViPham!C:C, "T14") - SUMIFS(NhatKy_ViPham!K:K, NhatKy_ViPham!E:E, "12_Ly_A", NhatKy_ViPham!F:F, B41, NhatKy_ViPham!C:C, "T14")</f>
        <v>100</v>
      </c>
      <c r="AF41" s="7">
        <f>100 + SUMIFS(NhatKy_ViPham!J:J, NhatKy_ViPham!E:E, "12_Ly_A", NhatKy_ViPham!F:F, B41, NhatKy_ViPham!C:C, "T15") - SUMIFS(NhatKy_ViPham!K:K, NhatKy_ViPham!E:E, "12_Ly_A", NhatKy_ViPham!F:F, B41, NhatKy_ViPham!C:C, "T15")</f>
        <v>100</v>
      </c>
      <c r="AG41" s="7">
        <f>100 + SUMIFS(NhatKy_ViPham!J:J, NhatKy_ViPham!E:E, "12_Ly_A", NhatKy_ViPham!F:F, B41, NhatKy_ViPham!C:C, "T16") - SUMIFS(NhatKy_ViPham!K:K, NhatKy_ViPham!E:E, "12_Ly_A", NhatKy_ViPham!F:F, B41, NhatKy_ViPham!C:C, "T16")</f>
        <v>100</v>
      </c>
      <c r="AH41" s="7">
        <f>100 + SUMIFS(NhatKy_ViPham!J:J, NhatKy_ViPham!E:E, "12_Ly_A", NhatKy_ViPham!F:F, B41, NhatKy_ViPham!C:C, "T17") - SUMIFS(NhatKy_ViPham!K:K, NhatKy_ViPham!E:E, "12_Ly_A", NhatKy_ViPham!F:F, B41, NhatKy_ViPham!C:C, "T17")</f>
        <v>100</v>
      </c>
      <c r="AI41" s="7">
        <f>100 + SUMIFS(NhatKy_ViPham!J:J, NhatKy_ViPham!E:E, "12_Ly_A", NhatKy_ViPham!F:F, B41, NhatKy_ViPham!C:C, "T18") - SUMIFS(NhatKy_ViPham!K:K, NhatKy_ViPham!E:E, "12_Ly_A", NhatKy_ViPham!F:F, B41, NhatKy_ViPham!C:C, "T18")</f>
        <v>100</v>
      </c>
      <c r="AJ41" s="7">
        <f>100 + SUMIFS(NhatKy_ViPham!J:J, NhatKy_ViPham!E:E, "12_Ly_A", NhatKy_ViPham!F:F, B41, NhatKy_ViPham!C:C, "T19") - SUMIFS(NhatKy_ViPham!K:K, NhatKy_ViPham!E:E, "12_Ly_A", NhatKy_ViPham!F:F, B41, NhatKy_ViPham!C:C, "T19")</f>
        <v>100</v>
      </c>
      <c r="AK41" s="7">
        <f>100 + SUMIFS(NhatKy_ViPham!J:J, NhatKy_ViPham!E:E, "12_Ly_A", NhatKy_ViPham!F:F, B41, NhatKy_ViPham!C:C, "T20") - SUMIFS(NhatKy_ViPham!K:K, NhatKy_ViPham!E:E, "12_Ly_A", NhatKy_ViPham!F:F, B41, NhatKy_ViPham!C:C, "T20")</f>
        <v>100</v>
      </c>
      <c r="AL41" s="7">
        <f>100 + SUMIFS(NhatKy_ViPham!J:J, NhatKy_ViPham!E:E, "12_Ly_A", NhatKy_ViPham!F:F, B41, NhatKy_ViPham!C:C, "T21") - SUMIFS(NhatKy_ViPham!K:K, NhatKy_ViPham!E:E, "12_Ly_A", NhatKy_ViPham!F:F, B41, NhatKy_ViPham!C:C, "T21")</f>
        <v>100</v>
      </c>
      <c r="AM41" s="7">
        <f>100 + SUMIFS(NhatKy_ViPham!J:J, NhatKy_ViPham!E:E, "12_Ly_A", NhatKy_ViPham!F:F, B41, NhatKy_ViPham!C:C, "T22") - SUMIFS(NhatKy_ViPham!K:K, NhatKy_ViPham!E:E, "12_Ly_A", NhatKy_ViPham!F:F, B41, NhatKy_ViPham!C:C, "T22")</f>
        <v>100</v>
      </c>
      <c r="AN41" s="7">
        <f>100 + SUMIFS(NhatKy_ViPham!J:J, NhatKy_ViPham!E:E, "12_Ly_A", NhatKy_ViPham!F:F, B41, NhatKy_ViPham!C:C, "T23") - SUMIFS(NhatKy_ViPham!K:K, NhatKy_ViPham!E:E, "12_Ly_A", NhatKy_ViPham!F:F, B41, NhatKy_ViPham!C:C, "T23")</f>
        <v>100</v>
      </c>
      <c r="AO41" s="7">
        <f>100 + SUMIFS(NhatKy_ViPham!J:J, NhatKy_ViPham!E:E, "12_Ly_A", NhatKy_ViPham!F:F, B41, NhatKy_ViPham!C:C, "T24") - SUMIFS(NhatKy_ViPham!K:K, NhatKy_ViPham!E:E, "12_Ly_A", NhatKy_ViPham!F:F, B41, NhatKy_ViPham!C:C, "T24")</f>
        <v>100</v>
      </c>
      <c r="AP41" s="7">
        <f>100 + SUMIFS(NhatKy_ViPham!J:J, NhatKy_ViPham!E:E, "12_Ly_A", NhatKy_ViPham!F:F, B41, NhatKy_ViPham!C:C, "T25") - SUMIFS(NhatKy_ViPham!K:K, NhatKy_ViPham!E:E, "12_Ly_A", NhatKy_ViPham!F:F, B41, NhatKy_ViPham!C:C, "T25")</f>
        <v>100</v>
      </c>
      <c r="AQ41" s="7">
        <f>100 + SUMIFS(NhatKy_ViPham!J:J, NhatKy_ViPham!E:E, "12_Ly_A", NhatKy_ViPham!F:F, B41, NhatKy_ViPham!C:C, "T26") - SUMIFS(NhatKy_ViPham!K:K, NhatKy_ViPham!E:E, "12_Ly_A", NhatKy_ViPham!F:F, B41, NhatKy_ViPham!C:C, "T26")</f>
        <v>100</v>
      </c>
      <c r="AR41" s="7">
        <f>100 + SUMIFS(NhatKy_ViPham!J:J, NhatKy_ViPham!E:E, "12_Ly_A", NhatKy_ViPham!F:F, B41, NhatKy_ViPham!C:C, "T27") - SUMIFS(NhatKy_ViPham!K:K, NhatKy_ViPham!E:E, "12_Ly_A", NhatKy_ViPham!F:F, B41, NhatKy_ViPham!C:C, "T27")</f>
        <v>100</v>
      </c>
      <c r="AS41" s="7">
        <f>100 + SUMIFS(NhatKy_ViPham!J:J, NhatKy_ViPham!E:E, "12_Ly_A", NhatKy_ViPham!F:F, B41, NhatKy_ViPham!C:C, "T28") - SUMIFS(NhatKy_ViPham!K:K, NhatKy_ViPham!E:E, "12_Ly_A", NhatKy_ViPham!F:F, B41, NhatKy_ViPham!C:C, "T28")</f>
        <v>100</v>
      </c>
      <c r="AT41" s="7">
        <f>100 + SUMIFS(NhatKy_ViPham!J:J, NhatKy_ViPham!E:E, "12_Ly_A", NhatKy_ViPham!F:F, B41, NhatKy_ViPham!C:C, "T29") - SUMIFS(NhatKy_ViPham!K:K, NhatKy_ViPham!E:E, "12_Ly_A", NhatKy_ViPham!F:F, B41, NhatKy_ViPham!C:C, "T29")</f>
        <v>100</v>
      </c>
      <c r="AU41" s="7">
        <f>100 + SUMIFS(NhatKy_ViPham!J:J, NhatKy_ViPham!E:E, "12_Ly_A", NhatKy_ViPham!F:F, B41, NhatKy_ViPham!C:C, "T30") - SUMIFS(NhatKy_ViPham!K:K, NhatKy_ViPham!E:E, "12_Ly_A", NhatKy_ViPham!F:F, B41, NhatKy_ViPham!C:C, "T30")</f>
        <v>100</v>
      </c>
      <c r="AV41" s="7">
        <f>100 + SUMIFS(NhatKy_ViPham!J:J, NhatKy_ViPham!E:E, "12_Ly_A", NhatKy_ViPham!F:F, B41, NhatKy_ViPham!C:C, "T31") - SUMIFS(NhatKy_ViPham!K:K, NhatKy_ViPham!E:E, "12_Ly_A", NhatKy_ViPham!F:F, B41, NhatKy_ViPham!C:C, "T31")</f>
        <v>100</v>
      </c>
      <c r="AW41" s="7">
        <f>100 + SUMIFS(NhatKy_ViPham!J:J, NhatKy_ViPham!E:E, "12_Ly_A", NhatKy_ViPham!F:F, B41, NhatKy_ViPham!C:C, "T32") - SUMIFS(NhatKy_ViPham!K:K, NhatKy_ViPham!E:E, "12_Ly_A", NhatKy_ViPham!F:F, B41, NhatKy_ViPham!C:C, "T32")</f>
        <v>100</v>
      </c>
      <c r="AX41" s="7">
        <f>100 + SUMIFS(NhatKy_ViPham!J:J, NhatKy_ViPham!E:E, "12_Ly_A", NhatKy_ViPham!F:F, B41, NhatKy_ViPham!C:C, "T33") - SUMIFS(NhatKy_ViPham!K:K, NhatKy_ViPham!E:E, "12_Ly_A", NhatKy_ViPham!F:F, B41, NhatKy_ViPham!C:C, "T33")</f>
        <v>100</v>
      </c>
      <c r="AY41" s="7">
        <f>100 + SUMIFS(NhatKy_ViPham!J:J, NhatKy_ViPham!E:E, "12_Ly_A", NhatKy_ViPham!F:F, B41, NhatKy_ViPham!C:C, "T34") - SUMIFS(NhatKy_ViPham!K:K, NhatKy_ViPham!E:E, "12_Ly_A", NhatKy_ViPham!F:F, B41, NhatKy_ViPham!C:C, "T34")</f>
        <v>100</v>
      </c>
      <c r="AZ41" s="7">
        <f>100 + SUMIFS(NhatKy_ViPham!J:J, NhatKy_ViPham!E:E, "12_Ly_A", NhatKy_ViPham!F:F, B41, NhatKy_ViPham!C:C, "T35") - SUMIFS(NhatKy_ViPham!K:K, NhatKy_ViPham!E:E, "12_Ly_A", NhatKy_ViPham!F:F, B41, NhatKy_ViPham!C:C, "T35")</f>
        <v>100</v>
      </c>
      <c r="BA41" s="12">
        <f t="shared" si="0"/>
        <v>100</v>
      </c>
      <c r="BB41" s="11" t="s">
        <v>430</v>
      </c>
      <c r="BC41" s="14" t="str">
        <f t="shared" si="1"/>
        <v>Tốt</v>
      </c>
      <c r="BD41" s="10" t="str">
        <f t="shared" si="2"/>
        <v>🟢 BÌNH THƯỜNG</v>
      </c>
    </row>
    <row r="42" spans="1:56" x14ac:dyDescent="0.25">
      <c r="A42" s="5">
        <v>34</v>
      </c>
      <c r="B42" s="15" t="s">
        <v>2442</v>
      </c>
      <c r="C42" s="5" t="s">
        <v>2341</v>
      </c>
      <c r="D42" s="5" t="s">
        <v>429</v>
      </c>
      <c r="E42" s="11" t="s">
        <v>430</v>
      </c>
      <c r="F42" s="6">
        <f>SUMIFS(NhatKy_ViPham!K:K, NhatKy_ViPham!E:E, "12_Ly_A", NhatKy_ViPham!F:F, B42, NhatKy_ViPham!H:H, "L01")</f>
        <v>0</v>
      </c>
      <c r="G42" s="6">
        <f>SUMIFS(NhatKy_ViPham!K:K, NhatKy_ViPham!E:E, "12_Ly_A", NhatKy_ViPham!F:F, B42, NhatKy_ViPham!H:H, "L02")</f>
        <v>0</v>
      </c>
      <c r="H42" s="6">
        <f>SUMIFS(NhatKy_ViPham!K:K, NhatKy_ViPham!E:E, "12_Ly_A", NhatKy_ViPham!F:F, B42, NhatKy_ViPham!H:H, "L03")</f>
        <v>0</v>
      </c>
      <c r="I42" s="6">
        <f>SUMIFS(NhatKy_ViPham!K:K, NhatKy_ViPham!E:E, "12_Ly_A", NhatKy_ViPham!F:F, B42, NhatKy_ViPham!H:H, "L04")</f>
        <v>0</v>
      </c>
      <c r="J42" s="6">
        <f>SUMIFS(NhatKy_ViPham!K:K, NhatKy_ViPham!E:E, "12_Ly_A", NhatKy_ViPham!F:F, B42, NhatKy_ViPham!H:H, "L05")</f>
        <v>0</v>
      </c>
      <c r="K42" s="6">
        <f>SUMIFS(NhatKy_ViPham!K:K, NhatKy_ViPham!E:E, "12_Ly_A", NhatKy_ViPham!F:F, B42, NhatKy_ViPham!H:H, "L06")</f>
        <v>0</v>
      </c>
      <c r="L42" s="6">
        <f>SUMIFS(NhatKy_ViPham!K:K, NhatKy_ViPham!E:E, "12_Ly_A", NhatKy_ViPham!F:F, B42, NhatKy_ViPham!H:H, "L07")</f>
        <v>0</v>
      </c>
      <c r="M42" s="6">
        <f>SUMIFS(NhatKy_ViPham!K:K, NhatKy_ViPham!E:E, "12_Ly_A", NhatKy_ViPham!F:F, B42, NhatKy_ViPham!H:H, "L08")</f>
        <v>0</v>
      </c>
      <c r="N42" s="6">
        <f>SUMIFS(NhatKy_ViPham!K:K, NhatKy_ViPham!E:E, "12_Ly_A", NhatKy_ViPham!F:F, B42, NhatKy_ViPham!H:H, "L09")</f>
        <v>0</v>
      </c>
      <c r="O42" s="6">
        <f>SUMIFS(NhatKy_ViPham!K:K, NhatKy_ViPham!E:E, "12_Ly_A", NhatKy_ViPham!F:F, B42, NhatKy_ViPham!H:H, "L10")</f>
        <v>0</v>
      </c>
      <c r="P42" s="12">
        <f>SUMIFS(NhatKy_ViPham!J:J, NhatKy_ViPham!E:E, "12_Ly_A", NhatKy_ViPham!F:F, B42)</f>
        <v>0</v>
      </c>
      <c r="Q42" s="13">
        <f>SUMIFS(NhatKy_ViPham!K:K, NhatKy_ViPham!E:E, "12_Ly_A", NhatKy_ViPham!F:F, B42)</f>
        <v>0</v>
      </c>
      <c r="R42" s="6">
        <f>100 + SUMIFS(NhatKy_ViPham!J:J, NhatKy_ViPham!E:E, "12_Ly_A", NhatKy_ViPham!F:F, B42, NhatKy_ViPham!C:C, "T1") - SUMIFS(NhatKy_ViPham!K:K, NhatKy_ViPham!E:E, "12_Ly_A", NhatKy_ViPham!F:F, B42, NhatKy_ViPham!C:C, "T1")</f>
        <v>100</v>
      </c>
      <c r="S42" s="6">
        <f>100 + SUMIFS(NhatKy_ViPham!J:J, NhatKy_ViPham!E:E, "12_Ly_A", NhatKy_ViPham!F:F, B42, NhatKy_ViPham!C:C, "T2") - SUMIFS(NhatKy_ViPham!K:K, NhatKy_ViPham!E:E, "12_Ly_A", NhatKy_ViPham!F:F, B42, NhatKy_ViPham!C:C, "T2")</f>
        <v>100</v>
      </c>
      <c r="T42" s="6">
        <f>100 + SUMIFS(NhatKy_ViPham!J:J, NhatKy_ViPham!E:E, "12_Ly_A", NhatKy_ViPham!F:F, B42, NhatKy_ViPham!C:C, "T3") - SUMIFS(NhatKy_ViPham!K:K, NhatKy_ViPham!E:E, "12_Ly_A", NhatKy_ViPham!F:F, B42, NhatKy_ViPham!C:C, "T3")</f>
        <v>100</v>
      </c>
      <c r="U42" s="6">
        <f>100 + SUMIFS(NhatKy_ViPham!J:J, NhatKy_ViPham!E:E, "12_Ly_A", NhatKy_ViPham!F:F, B42, NhatKy_ViPham!C:C, "T4") - SUMIFS(NhatKy_ViPham!K:K, NhatKy_ViPham!E:E, "12_Ly_A", NhatKy_ViPham!F:F, B42, NhatKy_ViPham!C:C, "T4")</f>
        <v>100</v>
      </c>
      <c r="V42" s="6">
        <f>100 + SUMIFS(NhatKy_ViPham!J:J, NhatKy_ViPham!E:E, "12_Ly_A", NhatKy_ViPham!F:F, B42, NhatKy_ViPham!C:C, "T5") - SUMIFS(NhatKy_ViPham!K:K, NhatKy_ViPham!E:E, "12_Ly_A", NhatKy_ViPham!F:F, B42, NhatKy_ViPham!C:C, "T5")</f>
        <v>100</v>
      </c>
      <c r="W42" s="6">
        <f>100 + SUMIFS(NhatKy_ViPham!J:J, NhatKy_ViPham!E:E, "12_Ly_A", NhatKy_ViPham!F:F, B42, NhatKy_ViPham!C:C, "T6") - SUMIFS(NhatKy_ViPham!K:K, NhatKy_ViPham!E:E, "12_Ly_A", NhatKy_ViPham!F:F, B42, NhatKy_ViPham!C:C, "T6")</f>
        <v>100</v>
      </c>
      <c r="X42" s="6">
        <f>100 + SUMIFS(NhatKy_ViPham!J:J, NhatKy_ViPham!E:E, "12_Ly_A", NhatKy_ViPham!F:F, B42, NhatKy_ViPham!C:C, "T7") - SUMIFS(NhatKy_ViPham!K:K, NhatKy_ViPham!E:E, "12_Ly_A", NhatKy_ViPham!F:F, B42, NhatKy_ViPham!C:C, "T7")</f>
        <v>100</v>
      </c>
      <c r="Y42" s="6">
        <f>100 + SUMIFS(NhatKy_ViPham!J:J, NhatKy_ViPham!E:E, "12_Ly_A", NhatKy_ViPham!F:F, B42, NhatKy_ViPham!C:C, "T8") - SUMIFS(NhatKy_ViPham!K:K, NhatKy_ViPham!E:E, "12_Ly_A", NhatKy_ViPham!F:F, B42, NhatKy_ViPham!C:C, "T8")</f>
        <v>100</v>
      </c>
      <c r="Z42" s="6">
        <f>100 + SUMIFS(NhatKy_ViPham!J:J, NhatKy_ViPham!E:E, "12_Ly_A", NhatKy_ViPham!F:F, B42, NhatKy_ViPham!C:C, "T9") - SUMIFS(NhatKy_ViPham!K:K, NhatKy_ViPham!E:E, "12_Ly_A", NhatKy_ViPham!F:F, B42, NhatKy_ViPham!C:C, "T9")</f>
        <v>100</v>
      </c>
      <c r="AA42" s="6">
        <f>100 + SUMIFS(NhatKy_ViPham!J:J, NhatKy_ViPham!E:E, "12_Ly_A", NhatKy_ViPham!F:F, B42, NhatKy_ViPham!C:C, "T10") - SUMIFS(NhatKy_ViPham!K:K, NhatKy_ViPham!E:E, "12_Ly_A", NhatKy_ViPham!F:F, B42, NhatKy_ViPham!C:C, "T10")</f>
        <v>100</v>
      </c>
      <c r="AB42" s="6">
        <f>100 + SUMIFS(NhatKy_ViPham!J:J, NhatKy_ViPham!E:E, "12_Ly_A", NhatKy_ViPham!F:F, B42, NhatKy_ViPham!C:C, "T11") - SUMIFS(NhatKy_ViPham!K:K, NhatKy_ViPham!E:E, "12_Ly_A", NhatKy_ViPham!F:F, B42, NhatKy_ViPham!C:C, "T11")</f>
        <v>100</v>
      </c>
      <c r="AC42" s="6">
        <f>100 + SUMIFS(NhatKy_ViPham!J:J, NhatKy_ViPham!E:E, "12_Ly_A", NhatKy_ViPham!F:F, B42, NhatKy_ViPham!C:C, "T12") - SUMIFS(NhatKy_ViPham!K:K, NhatKy_ViPham!E:E, "12_Ly_A", NhatKy_ViPham!F:F, B42, NhatKy_ViPham!C:C, "T12")</f>
        <v>100</v>
      </c>
      <c r="AD42" s="6">
        <f>100 + SUMIFS(NhatKy_ViPham!J:J, NhatKy_ViPham!E:E, "12_Ly_A", NhatKy_ViPham!F:F, B42, NhatKy_ViPham!C:C, "T13") - SUMIFS(NhatKy_ViPham!K:K, NhatKy_ViPham!E:E, "12_Ly_A", NhatKy_ViPham!F:F, B42, NhatKy_ViPham!C:C, "T13")</f>
        <v>100</v>
      </c>
      <c r="AE42" s="6">
        <f>100 + SUMIFS(NhatKy_ViPham!J:J, NhatKy_ViPham!E:E, "12_Ly_A", NhatKy_ViPham!F:F, B42, NhatKy_ViPham!C:C, "T14") - SUMIFS(NhatKy_ViPham!K:K, NhatKy_ViPham!E:E, "12_Ly_A", NhatKy_ViPham!F:F, B42, NhatKy_ViPham!C:C, "T14")</f>
        <v>100</v>
      </c>
      <c r="AF42" s="6">
        <f>100 + SUMIFS(NhatKy_ViPham!J:J, NhatKy_ViPham!E:E, "12_Ly_A", NhatKy_ViPham!F:F, B42, NhatKy_ViPham!C:C, "T15") - SUMIFS(NhatKy_ViPham!K:K, NhatKy_ViPham!E:E, "12_Ly_A", NhatKy_ViPham!F:F, B42, NhatKy_ViPham!C:C, "T15")</f>
        <v>100</v>
      </c>
      <c r="AG42" s="6">
        <f>100 + SUMIFS(NhatKy_ViPham!J:J, NhatKy_ViPham!E:E, "12_Ly_A", NhatKy_ViPham!F:F, B42, NhatKy_ViPham!C:C, "T16") - SUMIFS(NhatKy_ViPham!K:K, NhatKy_ViPham!E:E, "12_Ly_A", NhatKy_ViPham!F:F, B42, NhatKy_ViPham!C:C, "T16")</f>
        <v>100</v>
      </c>
      <c r="AH42" s="6">
        <f>100 + SUMIFS(NhatKy_ViPham!J:J, NhatKy_ViPham!E:E, "12_Ly_A", NhatKy_ViPham!F:F, B42, NhatKy_ViPham!C:C, "T17") - SUMIFS(NhatKy_ViPham!K:K, NhatKy_ViPham!E:E, "12_Ly_A", NhatKy_ViPham!F:F, B42, NhatKy_ViPham!C:C, "T17")</f>
        <v>100</v>
      </c>
      <c r="AI42" s="6">
        <f>100 + SUMIFS(NhatKy_ViPham!J:J, NhatKy_ViPham!E:E, "12_Ly_A", NhatKy_ViPham!F:F, B42, NhatKy_ViPham!C:C, "T18") - SUMIFS(NhatKy_ViPham!K:K, NhatKy_ViPham!E:E, "12_Ly_A", NhatKy_ViPham!F:F, B42, NhatKy_ViPham!C:C, "T18")</f>
        <v>100</v>
      </c>
      <c r="AJ42" s="6">
        <f>100 + SUMIFS(NhatKy_ViPham!J:J, NhatKy_ViPham!E:E, "12_Ly_A", NhatKy_ViPham!F:F, B42, NhatKy_ViPham!C:C, "T19") - SUMIFS(NhatKy_ViPham!K:K, NhatKy_ViPham!E:E, "12_Ly_A", NhatKy_ViPham!F:F, B42, NhatKy_ViPham!C:C, "T19")</f>
        <v>100</v>
      </c>
      <c r="AK42" s="6">
        <f>100 + SUMIFS(NhatKy_ViPham!J:J, NhatKy_ViPham!E:E, "12_Ly_A", NhatKy_ViPham!F:F, B42, NhatKy_ViPham!C:C, "T20") - SUMIFS(NhatKy_ViPham!K:K, NhatKy_ViPham!E:E, "12_Ly_A", NhatKy_ViPham!F:F, B42, NhatKy_ViPham!C:C, "T20")</f>
        <v>100</v>
      </c>
      <c r="AL42" s="6">
        <f>100 + SUMIFS(NhatKy_ViPham!J:J, NhatKy_ViPham!E:E, "12_Ly_A", NhatKy_ViPham!F:F, B42, NhatKy_ViPham!C:C, "T21") - SUMIFS(NhatKy_ViPham!K:K, NhatKy_ViPham!E:E, "12_Ly_A", NhatKy_ViPham!F:F, B42, NhatKy_ViPham!C:C, "T21")</f>
        <v>100</v>
      </c>
      <c r="AM42" s="6">
        <f>100 + SUMIFS(NhatKy_ViPham!J:J, NhatKy_ViPham!E:E, "12_Ly_A", NhatKy_ViPham!F:F, B42, NhatKy_ViPham!C:C, "T22") - SUMIFS(NhatKy_ViPham!K:K, NhatKy_ViPham!E:E, "12_Ly_A", NhatKy_ViPham!F:F, B42, NhatKy_ViPham!C:C, "T22")</f>
        <v>100</v>
      </c>
      <c r="AN42" s="6">
        <f>100 + SUMIFS(NhatKy_ViPham!J:J, NhatKy_ViPham!E:E, "12_Ly_A", NhatKy_ViPham!F:F, B42, NhatKy_ViPham!C:C, "T23") - SUMIFS(NhatKy_ViPham!K:K, NhatKy_ViPham!E:E, "12_Ly_A", NhatKy_ViPham!F:F, B42, NhatKy_ViPham!C:C, "T23")</f>
        <v>100</v>
      </c>
      <c r="AO42" s="6">
        <f>100 + SUMIFS(NhatKy_ViPham!J:J, NhatKy_ViPham!E:E, "12_Ly_A", NhatKy_ViPham!F:F, B42, NhatKy_ViPham!C:C, "T24") - SUMIFS(NhatKy_ViPham!K:K, NhatKy_ViPham!E:E, "12_Ly_A", NhatKy_ViPham!F:F, B42, NhatKy_ViPham!C:C, "T24")</f>
        <v>100</v>
      </c>
      <c r="AP42" s="6">
        <f>100 + SUMIFS(NhatKy_ViPham!J:J, NhatKy_ViPham!E:E, "12_Ly_A", NhatKy_ViPham!F:F, B42, NhatKy_ViPham!C:C, "T25") - SUMIFS(NhatKy_ViPham!K:K, NhatKy_ViPham!E:E, "12_Ly_A", NhatKy_ViPham!F:F, B42, NhatKy_ViPham!C:C, "T25")</f>
        <v>100</v>
      </c>
      <c r="AQ42" s="6">
        <f>100 + SUMIFS(NhatKy_ViPham!J:J, NhatKy_ViPham!E:E, "12_Ly_A", NhatKy_ViPham!F:F, B42, NhatKy_ViPham!C:C, "T26") - SUMIFS(NhatKy_ViPham!K:K, NhatKy_ViPham!E:E, "12_Ly_A", NhatKy_ViPham!F:F, B42, NhatKy_ViPham!C:C, "T26")</f>
        <v>100</v>
      </c>
      <c r="AR42" s="6">
        <f>100 + SUMIFS(NhatKy_ViPham!J:J, NhatKy_ViPham!E:E, "12_Ly_A", NhatKy_ViPham!F:F, B42, NhatKy_ViPham!C:C, "T27") - SUMIFS(NhatKy_ViPham!K:K, NhatKy_ViPham!E:E, "12_Ly_A", NhatKy_ViPham!F:F, B42, NhatKy_ViPham!C:C, "T27")</f>
        <v>100</v>
      </c>
      <c r="AS42" s="6">
        <f>100 + SUMIFS(NhatKy_ViPham!J:J, NhatKy_ViPham!E:E, "12_Ly_A", NhatKy_ViPham!F:F, B42, NhatKy_ViPham!C:C, "T28") - SUMIFS(NhatKy_ViPham!K:K, NhatKy_ViPham!E:E, "12_Ly_A", NhatKy_ViPham!F:F, B42, NhatKy_ViPham!C:C, "T28")</f>
        <v>100</v>
      </c>
      <c r="AT42" s="6">
        <f>100 + SUMIFS(NhatKy_ViPham!J:J, NhatKy_ViPham!E:E, "12_Ly_A", NhatKy_ViPham!F:F, B42, NhatKy_ViPham!C:C, "T29") - SUMIFS(NhatKy_ViPham!K:K, NhatKy_ViPham!E:E, "12_Ly_A", NhatKy_ViPham!F:F, B42, NhatKy_ViPham!C:C, "T29")</f>
        <v>100</v>
      </c>
      <c r="AU42" s="6">
        <f>100 + SUMIFS(NhatKy_ViPham!J:J, NhatKy_ViPham!E:E, "12_Ly_A", NhatKy_ViPham!F:F, B42, NhatKy_ViPham!C:C, "T30") - SUMIFS(NhatKy_ViPham!K:K, NhatKy_ViPham!E:E, "12_Ly_A", NhatKy_ViPham!F:F, B42, NhatKy_ViPham!C:C, "T30")</f>
        <v>100</v>
      </c>
      <c r="AV42" s="6">
        <f>100 + SUMIFS(NhatKy_ViPham!J:J, NhatKy_ViPham!E:E, "12_Ly_A", NhatKy_ViPham!F:F, B42, NhatKy_ViPham!C:C, "T31") - SUMIFS(NhatKy_ViPham!K:K, NhatKy_ViPham!E:E, "12_Ly_A", NhatKy_ViPham!F:F, B42, NhatKy_ViPham!C:C, "T31")</f>
        <v>100</v>
      </c>
      <c r="AW42" s="6">
        <f>100 + SUMIFS(NhatKy_ViPham!J:J, NhatKy_ViPham!E:E, "12_Ly_A", NhatKy_ViPham!F:F, B42, NhatKy_ViPham!C:C, "T32") - SUMIFS(NhatKy_ViPham!K:K, NhatKy_ViPham!E:E, "12_Ly_A", NhatKy_ViPham!F:F, B42, NhatKy_ViPham!C:C, "T32")</f>
        <v>100</v>
      </c>
      <c r="AX42" s="6">
        <f>100 + SUMIFS(NhatKy_ViPham!J:J, NhatKy_ViPham!E:E, "12_Ly_A", NhatKy_ViPham!F:F, B42, NhatKy_ViPham!C:C, "T33") - SUMIFS(NhatKy_ViPham!K:K, NhatKy_ViPham!E:E, "12_Ly_A", NhatKy_ViPham!F:F, B42, NhatKy_ViPham!C:C, "T33")</f>
        <v>100</v>
      </c>
      <c r="AY42" s="6">
        <f>100 + SUMIFS(NhatKy_ViPham!J:J, NhatKy_ViPham!E:E, "12_Ly_A", NhatKy_ViPham!F:F, B42, NhatKy_ViPham!C:C, "T34") - SUMIFS(NhatKy_ViPham!K:K, NhatKy_ViPham!E:E, "12_Ly_A", NhatKy_ViPham!F:F, B42, NhatKy_ViPham!C:C, "T34")</f>
        <v>100</v>
      </c>
      <c r="AZ42" s="6">
        <f>100 + SUMIFS(NhatKy_ViPham!J:J, NhatKy_ViPham!E:E, "12_Ly_A", NhatKy_ViPham!F:F, B42, NhatKy_ViPham!C:C, "T35") - SUMIFS(NhatKy_ViPham!K:K, NhatKy_ViPham!E:E, "12_Ly_A", NhatKy_ViPham!F:F, B42, NhatKy_ViPham!C:C, "T35")</f>
        <v>100</v>
      </c>
      <c r="BA42" s="12">
        <f t="shared" si="0"/>
        <v>100</v>
      </c>
      <c r="BB42" s="11" t="s">
        <v>430</v>
      </c>
      <c r="BC42" s="16" t="str">
        <f t="shared" si="1"/>
        <v>Tốt</v>
      </c>
      <c r="BD42" s="15" t="str">
        <f t="shared" si="2"/>
        <v>🟢 BÌNH THƯỜNG</v>
      </c>
    </row>
  </sheetData>
  <mergeCells count="42">
    <mergeCell ref="A4:B4"/>
    <mergeCell ref="G4:H4"/>
    <mergeCell ref="BB7:BB8"/>
    <mergeCell ref="I4:J4"/>
    <mergeCell ref="BD7:BD8"/>
    <mergeCell ref="B7:B8"/>
    <mergeCell ref="F7:F8"/>
    <mergeCell ref="L7:L8"/>
    <mergeCell ref="K4:L4"/>
    <mergeCell ref="N7:N8"/>
    <mergeCell ref="BC7:BC8"/>
    <mergeCell ref="C4:D4"/>
    <mergeCell ref="AX7:AZ7"/>
    <mergeCell ref="E4:F4"/>
    <mergeCell ref="D7:D8"/>
    <mergeCell ref="AT7:AW7"/>
    <mergeCell ref="AH7:AK7"/>
    <mergeCell ref="BA7:BA8"/>
    <mergeCell ref="M7:M8"/>
    <mergeCell ref="AP7:AS7"/>
    <mergeCell ref="AL7:AO7"/>
    <mergeCell ref="O7:O8"/>
    <mergeCell ref="Q7:Q8"/>
    <mergeCell ref="R7:U7"/>
    <mergeCell ref="Z7:AC7"/>
    <mergeCell ref="V7:Y7"/>
    <mergeCell ref="P7:P8"/>
    <mergeCell ref="A7:A8"/>
    <mergeCell ref="G7:G8"/>
    <mergeCell ref="I7:I8"/>
    <mergeCell ref="A5:B5"/>
    <mergeCell ref="AD7:AG7"/>
    <mergeCell ref="I5:J5"/>
    <mergeCell ref="E7:E8"/>
    <mergeCell ref="K7:K8"/>
    <mergeCell ref="E5:F5"/>
    <mergeCell ref="K5:L5"/>
    <mergeCell ref="H7:H8"/>
    <mergeCell ref="J7:J8"/>
    <mergeCell ref="G5:H5"/>
    <mergeCell ref="C7:C8"/>
    <mergeCell ref="C5:D5"/>
  </mergeCells>
  <dataValidations count="1">
    <dataValidation type="list" allowBlank="1" sqref="E9:E42 BB9:BB42" xr:uid="{00000000-0002-0000-2A00-000000000000}">
      <formula1>"Không,Có"</formula1>
    </dataValidation>
  </dataValidations>
  <hyperlinks>
    <hyperlink ref="AX1" location="'TOC_HuongDan'!A1" display="🏠 về Mục Lục" xr:uid="{00000000-0004-0000-2A00-000000000000}"/>
    <hyperlink ref="AX2" location="'NhatKy_ViPham'!A4" display="📋 Nhật Ký Vi Phạm Lớp 12_Ly_A" xr:uid="{00000000-0004-0000-2A00-000001000000}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BD43"/>
  <sheetViews>
    <sheetView showGridLines="0" workbookViewId="0"/>
  </sheetViews>
  <sheetFormatPr defaultRowHeight="15" x14ac:dyDescent="0.25"/>
  <cols>
    <col min="1" max="1" width="6" customWidth="1"/>
    <col min="2" max="2" width="25" customWidth="1"/>
    <col min="3" max="3" width="12" customWidth="1"/>
    <col min="4" max="5" width="10" customWidth="1"/>
    <col min="6" max="17" width="16" customWidth="1"/>
    <col min="18" max="52" width="7" customWidth="1"/>
    <col min="53" max="55" width="14" customWidth="1"/>
    <col min="56" max="56" width="22" customWidth="1"/>
  </cols>
  <sheetData>
    <row r="1" spans="1:56" ht="21" x14ac:dyDescent="0.35">
      <c r="A1" s="1" t="s">
        <v>2443</v>
      </c>
      <c r="AX1" s="8" t="s">
        <v>358</v>
      </c>
    </row>
    <row r="2" spans="1:56" x14ac:dyDescent="0.25">
      <c r="A2" s="2" t="s">
        <v>2444</v>
      </c>
      <c r="AX2" s="8" t="s">
        <v>2445</v>
      </c>
    </row>
    <row r="4" spans="1:56" x14ac:dyDescent="0.25">
      <c r="A4" s="55" t="s">
        <v>361</v>
      </c>
      <c r="B4" s="50"/>
      <c r="C4" s="55" t="s">
        <v>362</v>
      </c>
      <c r="D4" s="50"/>
      <c r="E4" s="55" t="s">
        <v>363</v>
      </c>
      <c r="F4" s="50"/>
      <c r="G4" s="55" t="s">
        <v>364</v>
      </c>
      <c r="H4" s="50"/>
      <c r="I4" s="55" t="s">
        <v>365</v>
      </c>
      <c r="J4" s="50"/>
      <c r="K4" s="55" t="s">
        <v>366</v>
      </c>
      <c r="L4" s="50"/>
    </row>
    <row r="5" spans="1:56" x14ac:dyDescent="0.25">
      <c r="A5" s="49">
        <f>COUNTA(A9:A43)</f>
        <v>35</v>
      </c>
      <c r="B5" s="50"/>
      <c r="C5" s="53">
        <f>COUNTIF(BC9:BC43, "Tốt")</f>
        <v>35</v>
      </c>
      <c r="D5" s="50"/>
      <c r="E5" s="49">
        <f>COUNTIF(BC9:BC43, "Khá")</f>
        <v>0</v>
      </c>
      <c r="F5" s="50"/>
      <c r="G5" s="49">
        <f>COUNTIF(BC9:BC43, "Đạt")</f>
        <v>0</v>
      </c>
      <c r="H5" s="50"/>
      <c r="I5" s="52">
        <f>COUNTIF(BC9:BC43, "Chưa đạt")</f>
        <v>0</v>
      </c>
      <c r="J5" s="50"/>
      <c r="K5" s="53">
        <f>ROUND(AVERAGE(BA9:BA43), 1)</f>
        <v>100</v>
      </c>
      <c r="L5" s="50"/>
    </row>
    <row r="7" spans="1:56" x14ac:dyDescent="0.25">
      <c r="A7" s="46" t="s">
        <v>3</v>
      </c>
      <c r="B7" s="46" t="s">
        <v>303</v>
      </c>
      <c r="C7" s="46" t="s">
        <v>367</v>
      </c>
      <c r="D7" s="46" t="s">
        <v>368</v>
      </c>
      <c r="E7" s="46" t="s">
        <v>369</v>
      </c>
      <c r="F7" s="48" t="s">
        <v>370</v>
      </c>
      <c r="G7" s="48" t="s">
        <v>371</v>
      </c>
      <c r="H7" s="48" t="s">
        <v>372</v>
      </c>
      <c r="I7" s="48" t="s">
        <v>373</v>
      </c>
      <c r="J7" s="48" t="s">
        <v>374</v>
      </c>
      <c r="K7" s="48" t="s">
        <v>375</v>
      </c>
      <c r="L7" s="48" t="s">
        <v>376</v>
      </c>
      <c r="M7" s="48" t="s">
        <v>377</v>
      </c>
      <c r="N7" s="48" t="s">
        <v>378</v>
      </c>
      <c r="O7" s="48" t="s">
        <v>379</v>
      </c>
      <c r="P7" s="54" t="s">
        <v>380</v>
      </c>
      <c r="Q7" s="48" t="s">
        <v>381</v>
      </c>
      <c r="R7" s="46" t="s">
        <v>382</v>
      </c>
      <c r="S7" s="51"/>
      <c r="T7" s="51"/>
      <c r="U7" s="51"/>
      <c r="V7" s="46" t="s">
        <v>383</v>
      </c>
      <c r="W7" s="51"/>
      <c r="X7" s="51"/>
      <c r="Y7" s="51"/>
      <c r="Z7" s="46" t="s">
        <v>384</v>
      </c>
      <c r="AA7" s="51"/>
      <c r="AB7" s="51"/>
      <c r="AC7" s="51"/>
      <c r="AD7" s="46" t="s">
        <v>385</v>
      </c>
      <c r="AE7" s="51"/>
      <c r="AF7" s="51"/>
      <c r="AG7" s="51"/>
      <c r="AH7" s="46" t="s">
        <v>386</v>
      </c>
      <c r="AI7" s="51"/>
      <c r="AJ7" s="51"/>
      <c r="AK7" s="51"/>
      <c r="AL7" s="46" t="s">
        <v>387</v>
      </c>
      <c r="AM7" s="51"/>
      <c r="AN7" s="51"/>
      <c r="AO7" s="51"/>
      <c r="AP7" s="46" t="s">
        <v>388</v>
      </c>
      <c r="AQ7" s="51"/>
      <c r="AR7" s="51"/>
      <c r="AS7" s="51"/>
      <c r="AT7" s="46" t="s">
        <v>389</v>
      </c>
      <c r="AU7" s="51"/>
      <c r="AV7" s="51"/>
      <c r="AW7" s="51"/>
      <c r="AX7" s="46" t="s">
        <v>390</v>
      </c>
      <c r="AY7" s="51"/>
      <c r="AZ7" s="51"/>
      <c r="BA7" s="46" t="s">
        <v>391</v>
      </c>
      <c r="BB7" s="46" t="s">
        <v>392</v>
      </c>
      <c r="BC7" s="46" t="s">
        <v>393</v>
      </c>
      <c r="BD7" s="46" t="s">
        <v>394</v>
      </c>
    </row>
    <row r="8" spans="1:56" x14ac:dyDescent="0.25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9" t="s">
        <v>311</v>
      </c>
      <c r="S8" s="9" t="s">
        <v>348</v>
      </c>
      <c r="T8" s="9" t="s">
        <v>395</v>
      </c>
      <c r="U8" s="9" t="s">
        <v>396</v>
      </c>
      <c r="V8" s="9" t="s">
        <v>397</v>
      </c>
      <c r="W8" s="9" t="s">
        <v>398</v>
      </c>
      <c r="X8" s="9" t="s">
        <v>399</v>
      </c>
      <c r="Y8" s="9" t="s">
        <v>400</v>
      </c>
      <c r="Z8" s="9" t="s">
        <v>401</v>
      </c>
      <c r="AA8" s="9" t="s">
        <v>402</v>
      </c>
      <c r="AB8" s="9" t="s">
        <v>403</v>
      </c>
      <c r="AC8" s="9" t="s">
        <v>404</v>
      </c>
      <c r="AD8" s="9" t="s">
        <v>405</v>
      </c>
      <c r="AE8" s="9" t="s">
        <v>406</v>
      </c>
      <c r="AF8" s="9" t="s">
        <v>407</v>
      </c>
      <c r="AG8" s="9" t="s">
        <v>408</v>
      </c>
      <c r="AH8" s="9" t="s">
        <v>409</v>
      </c>
      <c r="AI8" s="9" t="s">
        <v>410</v>
      </c>
      <c r="AJ8" s="9" t="s">
        <v>411</v>
      </c>
      <c r="AK8" s="9" t="s">
        <v>412</v>
      </c>
      <c r="AL8" s="9" t="s">
        <v>413</v>
      </c>
      <c r="AM8" s="9" t="s">
        <v>414</v>
      </c>
      <c r="AN8" s="9" t="s">
        <v>415</v>
      </c>
      <c r="AO8" s="9" t="s">
        <v>416</v>
      </c>
      <c r="AP8" s="9" t="s">
        <v>417</v>
      </c>
      <c r="AQ8" s="9" t="s">
        <v>418</v>
      </c>
      <c r="AR8" s="9" t="s">
        <v>419</v>
      </c>
      <c r="AS8" s="9" t="s">
        <v>420</v>
      </c>
      <c r="AT8" s="9" t="s">
        <v>421</v>
      </c>
      <c r="AU8" s="9" t="s">
        <v>422</v>
      </c>
      <c r="AV8" s="9" t="s">
        <v>423</v>
      </c>
      <c r="AW8" s="9" t="s">
        <v>424</v>
      </c>
      <c r="AX8" s="9" t="s">
        <v>425</v>
      </c>
      <c r="AY8" s="9" t="s">
        <v>426</v>
      </c>
      <c r="AZ8" s="9" t="s">
        <v>427</v>
      </c>
      <c r="BA8" s="47"/>
      <c r="BB8" s="47"/>
      <c r="BC8" s="47"/>
      <c r="BD8" s="47"/>
    </row>
    <row r="9" spans="1:56" x14ac:dyDescent="0.25">
      <c r="A9" s="4">
        <v>1</v>
      </c>
      <c r="B9" s="10" t="s">
        <v>2446</v>
      </c>
      <c r="C9" s="4" t="s">
        <v>2249</v>
      </c>
      <c r="D9" s="4" t="s">
        <v>435</v>
      </c>
      <c r="E9" s="11" t="s">
        <v>430</v>
      </c>
      <c r="F9" s="7">
        <f>SUMIFS(NhatKy_ViPham!K:K, NhatKy_ViPham!E:E, "12_Ly_B", NhatKy_ViPham!F:F, B9, NhatKy_ViPham!H:H, "L01")</f>
        <v>0</v>
      </c>
      <c r="G9" s="7">
        <f>SUMIFS(NhatKy_ViPham!K:K, NhatKy_ViPham!E:E, "12_Ly_B", NhatKy_ViPham!F:F, B9, NhatKy_ViPham!H:H, "L02")</f>
        <v>0</v>
      </c>
      <c r="H9" s="7">
        <f>SUMIFS(NhatKy_ViPham!K:K, NhatKy_ViPham!E:E, "12_Ly_B", NhatKy_ViPham!F:F, B9, NhatKy_ViPham!H:H, "L03")</f>
        <v>0</v>
      </c>
      <c r="I9" s="7">
        <f>SUMIFS(NhatKy_ViPham!K:K, NhatKy_ViPham!E:E, "12_Ly_B", NhatKy_ViPham!F:F, B9, NhatKy_ViPham!H:H, "L04")</f>
        <v>0</v>
      </c>
      <c r="J9" s="7">
        <f>SUMIFS(NhatKy_ViPham!K:K, NhatKy_ViPham!E:E, "12_Ly_B", NhatKy_ViPham!F:F, B9, NhatKy_ViPham!H:H, "L05")</f>
        <v>0</v>
      </c>
      <c r="K9" s="7">
        <f>SUMIFS(NhatKy_ViPham!K:K, NhatKy_ViPham!E:E, "12_Ly_B", NhatKy_ViPham!F:F, B9, NhatKy_ViPham!H:H, "L06")</f>
        <v>0</v>
      </c>
      <c r="L9" s="7">
        <f>SUMIFS(NhatKy_ViPham!K:K, NhatKy_ViPham!E:E, "12_Ly_B", NhatKy_ViPham!F:F, B9, NhatKy_ViPham!H:H, "L07")</f>
        <v>0</v>
      </c>
      <c r="M9" s="7">
        <f>SUMIFS(NhatKy_ViPham!K:K, NhatKy_ViPham!E:E, "12_Ly_B", NhatKy_ViPham!F:F, B9, NhatKy_ViPham!H:H, "L08")</f>
        <v>0</v>
      </c>
      <c r="N9" s="7">
        <f>SUMIFS(NhatKy_ViPham!K:K, NhatKy_ViPham!E:E, "12_Ly_B", NhatKy_ViPham!F:F, B9, NhatKy_ViPham!H:H, "L09")</f>
        <v>0</v>
      </c>
      <c r="O9" s="7">
        <f>SUMIFS(NhatKy_ViPham!K:K, NhatKy_ViPham!E:E, "12_Ly_B", NhatKy_ViPham!F:F, B9, NhatKy_ViPham!H:H, "L10")</f>
        <v>0</v>
      </c>
      <c r="P9" s="12">
        <f>SUMIFS(NhatKy_ViPham!J:J, NhatKy_ViPham!E:E, "12_Ly_B", NhatKy_ViPham!F:F, B9)</f>
        <v>0</v>
      </c>
      <c r="Q9" s="13">
        <f>SUMIFS(NhatKy_ViPham!K:K, NhatKy_ViPham!E:E, "12_Ly_B", NhatKy_ViPham!F:F, B9)</f>
        <v>0</v>
      </c>
      <c r="R9" s="7">
        <f>100 + SUMIFS(NhatKy_ViPham!J:J, NhatKy_ViPham!E:E, "12_Ly_B", NhatKy_ViPham!F:F, B9, NhatKy_ViPham!C:C, "T1") - SUMIFS(NhatKy_ViPham!K:K, NhatKy_ViPham!E:E, "12_Ly_B", NhatKy_ViPham!F:F, B9, NhatKy_ViPham!C:C, "T1")</f>
        <v>100</v>
      </c>
      <c r="S9" s="7">
        <f>100 + SUMIFS(NhatKy_ViPham!J:J, NhatKy_ViPham!E:E, "12_Ly_B", NhatKy_ViPham!F:F, B9, NhatKy_ViPham!C:C, "T2") - SUMIFS(NhatKy_ViPham!K:K, NhatKy_ViPham!E:E, "12_Ly_B", NhatKy_ViPham!F:F, B9, NhatKy_ViPham!C:C, "T2")</f>
        <v>100</v>
      </c>
      <c r="T9" s="7">
        <f>100 + SUMIFS(NhatKy_ViPham!J:J, NhatKy_ViPham!E:E, "12_Ly_B", NhatKy_ViPham!F:F, B9, NhatKy_ViPham!C:C, "T3") - SUMIFS(NhatKy_ViPham!K:K, NhatKy_ViPham!E:E, "12_Ly_B", NhatKy_ViPham!F:F, B9, NhatKy_ViPham!C:C, "T3")</f>
        <v>100</v>
      </c>
      <c r="U9" s="7">
        <f>100 + SUMIFS(NhatKy_ViPham!J:J, NhatKy_ViPham!E:E, "12_Ly_B", NhatKy_ViPham!F:F, B9, NhatKy_ViPham!C:C, "T4") - SUMIFS(NhatKy_ViPham!K:K, NhatKy_ViPham!E:E, "12_Ly_B", NhatKy_ViPham!F:F, B9, NhatKy_ViPham!C:C, "T4")</f>
        <v>100</v>
      </c>
      <c r="V9" s="7">
        <f>100 + SUMIFS(NhatKy_ViPham!J:J, NhatKy_ViPham!E:E, "12_Ly_B", NhatKy_ViPham!F:F, B9, NhatKy_ViPham!C:C, "T5") - SUMIFS(NhatKy_ViPham!K:K, NhatKy_ViPham!E:E, "12_Ly_B", NhatKy_ViPham!F:F, B9, NhatKy_ViPham!C:C, "T5")</f>
        <v>100</v>
      </c>
      <c r="W9" s="7">
        <f>100 + SUMIFS(NhatKy_ViPham!J:J, NhatKy_ViPham!E:E, "12_Ly_B", NhatKy_ViPham!F:F, B9, NhatKy_ViPham!C:C, "T6") - SUMIFS(NhatKy_ViPham!K:K, NhatKy_ViPham!E:E, "12_Ly_B", NhatKy_ViPham!F:F, B9, NhatKy_ViPham!C:C, "T6")</f>
        <v>100</v>
      </c>
      <c r="X9" s="7">
        <f>100 + SUMIFS(NhatKy_ViPham!J:J, NhatKy_ViPham!E:E, "12_Ly_B", NhatKy_ViPham!F:F, B9, NhatKy_ViPham!C:C, "T7") - SUMIFS(NhatKy_ViPham!K:K, NhatKy_ViPham!E:E, "12_Ly_B", NhatKy_ViPham!F:F, B9, NhatKy_ViPham!C:C, "T7")</f>
        <v>100</v>
      </c>
      <c r="Y9" s="7">
        <f>100 + SUMIFS(NhatKy_ViPham!J:J, NhatKy_ViPham!E:E, "12_Ly_B", NhatKy_ViPham!F:F, B9, NhatKy_ViPham!C:C, "T8") - SUMIFS(NhatKy_ViPham!K:K, NhatKy_ViPham!E:E, "12_Ly_B", NhatKy_ViPham!F:F, B9, NhatKy_ViPham!C:C, "T8")</f>
        <v>100</v>
      </c>
      <c r="Z9" s="7">
        <f>100 + SUMIFS(NhatKy_ViPham!J:J, NhatKy_ViPham!E:E, "12_Ly_B", NhatKy_ViPham!F:F, B9, NhatKy_ViPham!C:C, "T9") - SUMIFS(NhatKy_ViPham!K:K, NhatKy_ViPham!E:E, "12_Ly_B", NhatKy_ViPham!F:F, B9, NhatKy_ViPham!C:C, "T9")</f>
        <v>100</v>
      </c>
      <c r="AA9" s="7">
        <f>100 + SUMIFS(NhatKy_ViPham!J:J, NhatKy_ViPham!E:E, "12_Ly_B", NhatKy_ViPham!F:F, B9, NhatKy_ViPham!C:C, "T10") - SUMIFS(NhatKy_ViPham!K:K, NhatKy_ViPham!E:E, "12_Ly_B", NhatKy_ViPham!F:F, B9, NhatKy_ViPham!C:C, "T10")</f>
        <v>100</v>
      </c>
      <c r="AB9" s="7">
        <f>100 + SUMIFS(NhatKy_ViPham!J:J, NhatKy_ViPham!E:E, "12_Ly_B", NhatKy_ViPham!F:F, B9, NhatKy_ViPham!C:C, "T11") - SUMIFS(NhatKy_ViPham!K:K, NhatKy_ViPham!E:E, "12_Ly_B", NhatKy_ViPham!F:F, B9, NhatKy_ViPham!C:C, "T11")</f>
        <v>100</v>
      </c>
      <c r="AC9" s="7">
        <f>100 + SUMIFS(NhatKy_ViPham!J:J, NhatKy_ViPham!E:E, "12_Ly_B", NhatKy_ViPham!F:F, B9, NhatKy_ViPham!C:C, "T12") - SUMIFS(NhatKy_ViPham!K:K, NhatKy_ViPham!E:E, "12_Ly_B", NhatKy_ViPham!F:F, B9, NhatKy_ViPham!C:C, "T12")</f>
        <v>100</v>
      </c>
      <c r="AD9" s="7">
        <f>100 + SUMIFS(NhatKy_ViPham!J:J, NhatKy_ViPham!E:E, "12_Ly_B", NhatKy_ViPham!F:F, B9, NhatKy_ViPham!C:C, "T13") - SUMIFS(NhatKy_ViPham!K:K, NhatKy_ViPham!E:E, "12_Ly_B", NhatKy_ViPham!F:F, B9, NhatKy_ViPham!C:C, "T13")</f>
        <v>100</v>
      </c>
      <c r="AE9" s="7">
        <f>100 + SUMIFS(NhatKy_ViPham!J:J, NhatKy_ViPham!E:E, "12_Ly_B", NhatKy_ViPham!F:F, B9, NhatKy_ViPham!C:C, "T14") - SUMIFS(NhatKy_ViPham!K:K, NhatKy_ViPham!E:E, "12_Ly_B", NhatKy_ViPham!F:F, B9, NhatKy_ViPham!C:C, "T14")</f>
        <v>100</v>
      </c>
      <c r="AF9" s="7">
        <f>100 + SUMIFS(NhatKy_ViPham!J:J, NhatKy_ViPham!E:E, "12_Ly_B", NhatKy_ViPham!F:F, B9, NhatKy_ViPham!C:C, "T15") - SUMIFS(NhatKy_ViPham!K:K, NhatKy_ViPham!E:E, "12_Ly_B", NhatKy_ViPham!F:F, B9, NhatKy_ViPham!C:C, "T15")</f>
        <v>100</v>
      </c>
      <c r="AG9" s="7">
        <f>100 + SUMIFS(NhatKy_ViPham!J:J, NhatKy_ViPham!E:E, "12_Ly_B", NhatKy_ViPham!F:F, B9, NhatKy_ViPham!C:C, "T16") - SUMIFS(NhatKy_ViPham!K:K, NhatKy_ViPham!E:E, "12_Ly_B", NhatKy_ViPham!F:F, B9, NhatKy_ViPham!C:C, "T16")</f>
        <v>100</v>
      </c>
      <c r="AH9" s="7">
        <f>100 + SUMIFS(NhatKy_ViPham!J:J, NhatKy_ViPham!E:E, "12_Ly_B", NhatKy_ViPham!F:F, B9, NhatKy_ViPham!C:C, "T17") - SUMIFS(NhatKy_ViPham!K:K, NhatKy_ViPham!E:E, "12_Ly_B", NhatKy_ViPham!F:F, B9, NhatKy_ViPham!C:C, "T17")</f>
        <v>100</v>
      </c>
      <c r="AI9" s="7">
        <f>100 + SUMIFS(NhatKy_ViPham!J:J, NhatKy_ViPham!E:E, "12_Ly_B", NhatKy_ViPham!F:F, B9, NhatKy_ViPham!C:C, "T18") - SUMIFS(NhatKy_ViPham!K:K, NhatKy_ViPham!E:E, "12_Ly_B", NhatKy_ViPham!F:F, B9, NhatKy_ViPham!C:C, "T18")</f>
        <v>100</v>
      </c>
      <c r="AJ9" s="7">
        <f>100 + SUMIFS(NhatKy_ViPham!J:J, NhatKy_ViPham!E:E, "12_Ly_B", NhatKy_ViPham!F:F, B9, NhatKy_ViPham!C:C, "T19") - SUMIFS(NhatKy_ViPham!K:K, NhatKy_ViPham!E:E, "12_Ly_B", NhatKy_ViPham!F:F, B9, NhatKy_ViPham!C:C, "T19")</f>
        <v>100</v>
      </c>
      <c r="AK9" s="7">
        <f>100 + SUMIFS(NhatKy_ViPham!J:J, NhatKy_ViPham!E:E, "12_Ly_B", NhatKy_ViPham!F:F, B9, NhatKy_ViPham!C:C, "T20") - SUMIFS(NhatKy_ViPham!K:K, NhatKy_ViPham!E:E, "12_Ly_B", NhatKy_ViPham!F:F, B9, NhatKy_ViPham!C:C, "T20")</f>
        <v>100</v>
      </c>
      <c r="AL9" s="7">
        <f>100 + SUMIFS(NhatKy_ViPham!J:J, NhatKy_ViPham!E:E, "12_Ly_B", NhatKy_ViPham!F:F, B9, NhatKy_ViPham!C:C, "T21") - SUMIFS(NhatKy_ViPham!K:K, NhatKy_ViPham!E:E, "12_Ly_B", NhatKy_ViPham!F:F, B9, NhatKy_ViPham!C:C, "T21")</f>
        <v>100</v>
      </c>
      <c r="AM9" s="7">
        <f>100 + SUMIFS(NhatKy_ViPham!J:J, NhatKy_ViPham!E:E, "12_Ly_B", NhatKy_ViPham!F:F, B9, NhatKy_ViPham!C:C, "T22") - SUMIFS(NhatKy_ViPham!K:K, NhatKy_ViPham!E:E, "12_Ly_B", NhatKy_ViPham!F:F, B9, NhatKy_ViPham!C:C, "T22")</f>
        <v>100</v>
      </c>
      <c r="AN9" s="7">
        <f>100 + SUMIFS(NhatKy_ViPham!J:J, NhatKy_ViPham!E:E, "12_Ly_B", NhatKy_ViPham!F:F, B9, NhatKy_ViPham!C:C, "T23") - SUMIFS(NhatKy_ViPham!K:K, NhatKy_ViPham!E:E, "12_Ly_B", NhatKy_ViPham!F:F, B9, NhatKy_ViPham!C:C, "T23")</f>
        <v>100</v>
      </c>
      <c r="AO9" s="7">
        <f>100 + SUMIFS(NhatKy_ViPham!J:J, NhatKy_ViPham!E:E, "12_Ly_B", NhatKy_ViPham!F:F, B9, NhatKy_ViPham!C:C, "T24") - SUMIFS(NhatKy_ViPham!K:K, NhatKy_ViPham!E:E, "12_Ly_B", NhatKy_ViPham!F:F, B9, NhatKy_ViPham!C:C, "T24")</f>
        <v>100</v>
      </c>
      <c r="AP9" s="7">
        <f>100 + SUMIFS(NhatKy_ViPham!J:J, NhatKy_ViPham!E:E, "12_Ly_B", NhatKy_ViPham!F:F, B9, NhatKy_ViPham!C:C, "T25") - SUMIFS(NhatKy_ViPham!K:K, NhatKy_ViPham!E:E, "12_Ly_B", NhatKy_ViPham!F:F, B9, NhatKy_ViPham!C:C, "T25")</f>
        <v>100</v>
      </c>
      <c r="AQ9" s="7">
        <f>100 + SUMIFS(NhatKy_ViPham!J:J, NhatKy_ViPham!E:E, "12_Ly_B", NhatKy_ViPham!F:F, B9, NhatKy_ViPham!C:C, "T26") - SUMIFS(NhatKy_ViPham!K:K, NhatKy_ViPham!E:E, "12_Ly_B", NhatKy_ViPham!F:F, B9, NhatKy_ViPham!C:C, "T26")</f>
        <v>100</v>
      </c>
      <c r="AR9" s="7">
        <f>100 + SUMIFS(NhatKy_ViPham!J:J, NhatKy_ViPham!E:E, "12_Ly_B", NhatKy_ViPham!F:F, B9, NhatKy_ViPham!C:C, "T27") - SUMIFS(NhatKy_ViPham!K:K, NhatKy_ViPham!E:E, "12_Ly_B", NhatKy_ViPham!F:F, B9, NhatKy_ViPham!C:C, "T27")</f>
        <v>100</v>
      </c>
      <c r="AS9" s="7">
        <f>100 + SUMIFS(NhatKy_ViPham!J:J, NhatKy_ViPham!E:E, "12_Ly_B", NhatKy_ViPham!F:F, B9, NhatKy_ViPham!C:C, "T28") - SUMIFS(NhatKy_ViPham!K:K, NhatKy_ViPham!E:E, "12_Ly_B", NhatKy_ViPham!F:F, B9, NhatKy_ViPham!C:C, "T28")</f>
        <v>100</v>
      </c>
      <c r="AT9" s="7">
        <f>100 + SUMIFS(NhatKy_ViPham!J:J, NhatKy_ViPham!E:E, "12_Ly_B", NhatKy_ViPham!F:F, B9, NhatKy_ViPham!C:C, "T29") - SUMIFS(NhatKy_ViPham!K:K, NhatKy_ViPham!E:E, "12_Ly_B", NhatKy_ViPham!F:F, B9, NhatKy_ViPham!C:C, "T29")</f>
        <v>100</v>
      </c>
      <c r="AU9" s="7">
        <f>100 + SUMIFS(NhatKy_ViPham!J:J, NhatKy_ViPham!E:E, "12_Ly_B", NhatKy_ViPham!F:F, B9, NhatKy_ViPham!C:C, "T30") - SUMIFS(NhatKy_ViPham!K:K, NhatKy_ViPham!E:E, "12_Ly_B", NhatKy_ViPham!F:F, B9, NhatKy_ViPham!C:C, "T30")</f>
        <v>100</v>
      </c>
      <c r="AV9" s="7">
        <f>100 + SUMIFS(NhatKy_ViPham!J:J, NhatKy_ViPham!E:E, "12_Ly_B", NhatKy_ViPham!F:F, B9, NhatKy_ViPham!C:C, "T31") - SUMIFS(NhatKy_ViPham!K:K, NhatKy_ViPham!E:E, "12_Ly_B", NhatKy_ViPham!F:F, B9, NhatKy_ViPham!C:C, "T31")</f>
        <v>100</v>
      </c>
      <c r="AW9" s="7">
        <f>100 + SUMIFS(NhatKy_ViPham!J:J, NhatKy_ViPham!E:E, "12_Ly_B", NhatKy_ViPham!F:F, B9, NhatKy_ViPham!C:C, "T32") - SUMIFS(NhatKy_ViPham!K:K, NhatKy_ViPham!E:E, "12_Ly_B", NhatKy_ViPham!F:F, B9, NhatKy_ViPham!C:C, "T32")</f>
        <v>100</v>
      </c>
      <c r="AX9" s="7">
        <f>100 + SUMIFS(NhatKy_ViPham!J:J, NhatKy_ViPham!E:E, "12_Ly_B", NhatKy_ViPham!F:F, B9, NhatKy_ViPham!C:C, "T33") - SUMIFS(NhatKy_ViPham!K:K, NhatKy_ViPham!E:E, "12_Ly_B", NhatKy_ViPham!F:F, B9, NhatKy_ViPham!C:C, "T33")</f>
        <v>100</v>
      </c>
      <c r="AY9" s="7">
        <f>100 + SUMIFS(NhatKy_ViPham!J:J, NhatKy_ViPham!E:E, "12_Ly_B", NhatKy_ViPham!F:F, B9, NhatKy_ViPham!C:C, "T34") - SUMIFS(NhatKy_ViPham!K:K, NhatKy_ViPham!E:E, "12_Ly_B", NhatKy_ViPham!F:F, B9, NhatKy_ViPham!C:C, "T34")</f>
        <v>100</v>
      </c>
      <c r="AZ9" s="7">
        <f>100 + SUMIFS(NhatKy_ViPham!J:J, NhatKy_ViPham!E:E, "12_Ly_B", NhatKy_ViPham!F:F, B9, NhatKy_ViPham!C:C, "T35") - SUMIFS(NhatKy_ViPham!K:K, NhatKy_ViPham!E:E, "12_Ly_B", NhatKy_ViPham!F:F, B9, NhatKy_ViPham!C:C, "T35")</f>
        <v>100</v>
      </c>
      <c r="BA9" s="12">
        <f t="shared" ref="BA9:BA43" si="0">ROUND(AVERAGE(R9:AZ9), 1)</f>
        <v>100</v>
      </c>
      <c r="BB9" s="11" t="s">
        <v>430</v>
      </c>
      <c r="BC9" s="14" t="str">
        <f t="shared" ref="BC9:BC43" si="1">IF(BB9="Có", "Chưa đạt", IF(BA9&gt;=85, "Tốt", IF(BA9&gt;=70, "Khá", IF(BA9&gt;=50, "Đạt", "Chưa đạt"))))</f>
        <v>Tốt</v>
      </c>
      <c r="BD9" s="10" t="str">
        <f t="shared" ref="BD9:BD43" si="2">IF(BC9="Chưa đạt", "🔴 Nguy cơ CHƯA ĐẠT", IF(BC9="Đạt", "🟡 CẦN NHẮC NHỞ", "🟢 BÌNH THƯỜNG"))</f>
        <v>🟢 BÌNH THƯỜNG</v>
      </c>
    </row>
    <row r="10" spans="1:56" x14ac:dyDescent="0.25">
      <c r="A10" s="5">
        <v>2</v>
      </c>
      <c r="B10" s="15" t="s">
        <v>2447</v>
      </c>
      <c r="C10" s="5" t="s">
        <v>2448</v>
      </c>
      <c r="D10" s="5" t="s">
        <v>435</v>
      </c>
      <c r="E10" s="11" t="s">
        <v>430</v>
      </c>
      <c r="F10" s="6">
        <f>SUMIFS(NhatKy_ViPham!K:K, NhatKy_ViPham!E:E, "12_Ly_B", NhatKy_ViPham!F:F, B10, NhatKy_ViPham!H:H, "L01")</f>
        <v>0</v>
      </c>
      <c r="G10" s="6">
        <f>SUMIFS(NhatKy_ViPham!K:K, NhatKy_ViPham!E:E, "12_Ly_B", NhatKy_ViPham!F:F, B10, NhatKy_ViPham!H:H, "L02")</f>
        <v>0</v>
      </c>
      <c r="H10" s="6">
        <f>SUMIFS(NhatKy_ViPham!K:K, NhatKy_ViPham!E:E, "12_Ly_B", NhatKy_ViPham!F:F, B10, NhatKy_ViPham!H:H, "L03")</f>
        <v>0</v>
      </c>
      <c r="I10" s="6">
        <f>SUMIFS(NhatKy_ViPham!K:K, NhatKy_ViPham!E:E, "12_Ly_B", NhatKy_ViPham!F:F, B10, NhatKy_ViPham!H:H, "L04")</f>
        <v>0</v>
      </c>
      <c r="J10" s="6">
        <f>SUMIFS(NhatKy_ViPham!K:K, NhatKy_ViPham!E:E, "12_Ly_B", NhatKy_ViPham!F:F, B10, NhatKy_ViPham!H:H, "L05")</f>
        <v>0</v>
      </c>
      <c r="K10" s="6">
        <f>SUMIFS(NhatKy_ViPham!K:K, NhatKy_ViPham!E:E, "12_Ly_B", NhatKy_ViPham!F:F, B10, NhatKy_ViPham!H:H, "L06")</f>
        <v>0</v>
      </c>
      <c r="L10" s="6">
        <f>SUMIFS(NhatKy_ViPham!K:K, NhatKy_ViPham!E:E, "12_Ly_B", NhatKy_ViPham!F:F, B10, NhatKy_ViPham!H:H, "L07")</f>
        <v>0</v>
      </c>
      <c r="M10" s="6">
        <f>SUMIFS(NhatKy_ViPham!K:K, NhatKy_ViPham!E:E, "12_Ly_B", NhatKy_ViPham!F:F, B10, NhatKy_ViPham!H:H, "L08")</f>
        <v>0</v>
      </c>
      <c r="N10" s="6">
        <f>SUMIFS(NhatKy_ViPham!K:K, NhatKy_ViPham!E:E, "12_Ly_B", NhatKy_ViPham!F:F, B10, NhatKy_ViPham!H:H, "L09")</f>
        <v>0</v>
      </c>
      <c r="O10" s="6">
        <f>SUMIFS(NhatKy_ViPham!K:K, NhatKy_ViPham!E:E, "12_Ly_B", NhatKy_ViPham!F:F, B10, NhatKy_ViPham!H:H, "L10")</f>
        <v>0</v>
      </c>
      <c r="P10" s="12">
        <f>SUMIFS(NhatKy_ViPham!J:J, NhatKy_ViPham!E:E, "12_Ly_B", NhatKy_ViPham!F:F, B10)</f>
        <v>0</v>
      </c>
      <c r="Q10" s="13">
        <f>SUMIFS(NhatKy_ViPham!K:K, NhatKy_ViPham!E:E, "12_Ly_B", NhatKy_ViPham!F:F, B10)</f>
        <v>0</v>
      </c>
      <c r="R10" s="6">
        <f>100 + SUMIFS(NhatKy_ViPham!J:J, NhatKy_ViPham!E:E, "12_Ly_B", NhatKy_ViPham!F:F, B10, NhatKy_ViPham!C:C, "T1") - SUMIFS(NhatKy_ViPham!K:K, NhatKy_ViPham!E:E, "12_Ly_B", NhatKy_ViPham!F:F, B10, NhatKy_ViPham!C:C, "T1")</f>
        <v>100</v>
      </c>
      <c r="S10" s="6">
        <f>100 + SUMIFS(NhatKy_ViPham!J:J, NhatKy_ViPham!E:E, "12_Ly_B", NhatKy_ViPham!F:F, B10, NhatKy_ViPham!C:C, "T2") - SUMIFS(NhatKy_ViPham!K:K, NhatKy_ViPham!E:E, "12_Ly_B", NhatKy_ViPham!F:F, B10, NhatKy_ViPham!C:C, "T2")</f>
        <v>100</v>
      </c>
      <c r="T10" s="6">
        <f>100 + SUMIFS(NhatKy_ViPham!J:J, NhatKy_ViPham!E:E, "12_Ly_B", NhatKy_ViPham!F:F, B10, NhatKy_ViPham!C:C, "T3") - SUMIFS(NhatKy_ViPham!K:K, NhatKy_ViPham!E:E, "12_Ly_B", NhatKy_ViPham!F:F, B10, NhatKy_ViPham!C:C, "T3")</f>
        <v>100</v>
      </c>
      <c r="U10" s="6">
        <f>100 + SUMIFS(NhatKy_ViPham!J:J, NhatKy_ViPham!E:E, "12_Ly_B", NhatKy_ViPham!F:F, B10, NhatKy_ViPham!C:C, "T4") - SUMIFS(NhatKy_ViPham!K:K, NhatKy_ViPham!E:E, "12_Ly_B", NhatKy_ViPham!F:F, B10, NhatKy_ViPham!C:C, "T4")</f>
        <v>100</v>
      </c>
      <c r="V10" s="6">
        <f>100 + SUMIFS(NhatKy_ViPham!J:J, NhatKy_ViPham!E:E, "12_Ly_B", NhatKy_ViPham!F:F, B10, NhatKy_ViPham!C:C, "T5") - SUMIFS(NhatKy_ViPham!K:K, NhatKy_ViPham!E:E, "12_Ly_B", NhatKy_ViPham!F:F, B10, NhatKy_ViPham!C:C, "T5")</f>
        <v>100</v>
      </c>
      <c r="W10" s="6">
        <f>100 + SUMIFS(NhatKy_ViPham!J:J, NhatKy_ViPham!E:E, "12_Ly_B", NhatKy_ViPham!F:F, B10, NhatKy_ViPham!C:C, "T6") - SUMIFS(NhatKy_ViPham!K:K, NhatKy_ViPham!E:E, "12_Ly_B", NhatKy_ViPham!F:F, B10, NhatKy_ViPham!C:C, "T6")</f>
        <v>100</v>
      </c>
      <c r="X10" s="6">
        <f>100 + SUMIFS(NhatKy_ViPham!J:J, NhatKy_ViPham!E:E, "12_Ly_B", NhatKy_ViPham!F:F, B10, NhatKy_ViPham!C:C, "T7") - SUMIFS(NhatKy_ViPham!K:K, NhatKy_ViPham!E:E, "12_Ly_B", NhatKy_ViPham!F:F, B10, NhatKy_ViPham!C:C, "T7")</f>
        <v>100</v>
      </c>
      <c r="Y10" s="6">
        <f>100 + SUMIFS(NhatKy_ViPham!J:J, NhatKy_ViPham!E:E, "12_Ly_B", NhatKy_ViPham!F:F, B10, NhatKy_ViPham!C:C, "T8") - SUMIFS(NhatKy_ViPham!K:K, NhatKy_ViPham!E:E, "12_Ly_B", NhatKy_ViPham!F:F, B10, NhatKy_ViPham!C:C, "T8")</f>
        <v>100</v>
      </c>
      <c r="Z10" s="6">
        <f>100 + SUMIFS(NhatKy_ViPham!J:J, NhatKy_ViPham!E:E, "12_Ly_B", NhatKy_ViPham!F:F, B10, NhatKy_ViPham!C:C, "T9") - SUMIFS(NhatKy_ViPham!K:K, NhatKy_ViPham!E:E, "12_Ly_B", NhatKy_ViPham!F:F, B10, NhatKy_ViPham!C:C, "T9")</f>
        <v>100</v>
      </c>
      <c r="AA10" s="6">
        <f>100 + SUMIFS(NhatKy_ViPham!J:J, NhatKy_ViPham!E:E, "12_Ly_B", NhatKy_ViPham!F:F, B10, NhatKy_ViPham!C:C, "T10") - SUMIFS(NhatKy_ViPham!K:K, NhatKy_ViPham!E:E, "12_Ly_B", NhatKy_ViPham!F:F, B10, NhatKy_ViPham!C:C, "T10")</f>
        <v>100</v>
      </c>
      <c r="AB10" s="6">
        <f>100 + SUMIFS(NhatKy_ViPham!J:J, NhatKy_ViPham!E:E, "12_Ly_B", NhatKy_ViPham!F:F, B10, NhatKy_ViPham!C:C, "T11") - SUMIFS(NhatKy_ViPham!K:K, NhatKy_ViPham!E:E, "12_Ly_B", NhatKy_ViPham!F:F, B10, NhatKy_ViPham!C:C, "T11")</f>
        <v>100</v>
      </c>
      <c r="AC10" s="6">
        <f>100 + SUMIFS(NhatKy_ViPham!J:J, NhatKy_ViPham!E:E, "12_Ly_B", NhatKy_ViPham!F:F, B10, NhatKy_ViPham!C:C, "T12") - SUMIFS(NhatKy_ViPham!K:K, NhatKy_ViPham!E:E, "12_Ly_B", NhatKy_ViPham!F:F, B10, NhatKy_ViPham!C:C, "T12")</f>
        <v>100</v>
      </c>
      <c r="AD10" s="6">
        <f>100 + SUMIFS(NhatKy_ViPham!J:J, NhatKy_ViPham!E:E, "12_Ly_B", NhatKy_ViPham!F:F, B10, NhatKy_ViPham!C:C, "T13") - SUMIFS(NhatKy_ViPham!K:K, NhatKy_ViPham!E:E, "12_Ly_B", NhatKy_ViPham!F:F, B10, NhatKy_ViPham!C:C, "T13")</f>
        <v>100</v>
      </c>
      <c r="AE10" s="6">
        <f>100 + SUMIFS(NhatKy_ViPham!J:J, NhatKy_ViPham!E:E, "12_Ly_B", NhatKy_ViPham!F:F, B10, NhatKy_ViPham!C:C, "T14") - SUMIFS(NhatKy_ViPham!K:K, NhatKy_ViPham!E:E, "12_Ly_B", NhatKy_ViPham!F:F, B10, NhatKy_ViPham!C:C, "T14")</f>
        <v>100</v>
      </c>
      <c r="AF10" s="6">
        <f>100 + SUMIFS(NhatKy_ViPham!J:J, NhatKy_ViPham!E:E, "12_Ly_B", NhatKy_ViPham!F:F, B10, NhatKy_ViPham!C:C, "T15") - SUMIFS(NhatKy_ViPham!K:K, NhatKy_ViPham!E:E, "12_Ly_B", NhatKy_ViPham!F:F, B10, NhatKy_ViPham!C:C, "T15")</f>
        <v>100</v>
      </c>
      <c r="AG10" s="6">
        <f>100 + SUMIFS(NhatKy_ViPham!J:J, NhatKy_ViPham!E:E, "12_Ly_B", NhatKy_ViPham!F:F, B10, NhatKy_ViPham!C:C, "T16") - SUMIFS(NhatKy_ViPham!K:K, NhatKy_ViPham!E:E, "12_Ly_B", NhatKy_ViPham!F:F, B10, NhatKy_ViPham!C:C, "T16")</f>
        <v>100</v>
      </c>
      <c r="AH10" s="6">
        <f>100 + SUMIFS(NhatKy_ViPham!J:J, NhatKy_ViPham!E:E, "12_Ly_B", NhatKy_ViPham!F:F, B10, NhatKy_ViPham!C:C, "T17") - SUMIFS(NhatKy_ViPham!K:K, NhatKy_ViPham!E:E, "12_Ly_B", NhatKy_ViPham!F:F, B10, NhatKy_ViPham!C:C, "T17")</f>
        <v>100</v>
      </c>
      <c r="AI10" s="6">
        <f>100 + SUMIFS(NhatKy_ViPham!J:J, NhatKy_ViPham!E:E, "12_Ly_B", NhatKy_ViPham!F:F, B10, NhatKy_ViPham!C:C, "T18") - SUMIFS(NhatKy_ViPham!K:K, NhatKy_ViPham!E:E, "12_Ly_B", NhatKy_ViPham!F:F, B10, NhatKy_ViPham!C:C, "T18")</f>
        <v>100</v>
      </c>
      <c r="AJ10" s="6">
        <f>100 + SUMIFS(NhatKy_ViPham!J:J, NhatKy_ViPham!E:E, "12_Ly_B", NhatKy_ViPham!F:F, B10, NhatKy_ViPham!C:C, "T19") - SUMIFS(NhatKy_ViPham!K:K, NhatKy_ViPham!E:E, "12_Ly_B", NhatKy_ViPham!F:F, B10, NhatKy_ViPham!C:C, "T19")</f>
        <v>100</v>
      </c>
      <c r="AK10" s="6">
        <f>100 + SUMIFS(NhatKy_ViPham!J:J, NhatKy_ViPham!E:E, "12_Ly_B", NhatKy_ViPham!F:F, B10, NhatKy_ViPham!C:C, "T20") - SUMIFS(NhatKy_ViPham!K:K, NhatKy_ViPham!E:E, "12_Ly_B", NhatKy_ViPham!F:F, B10, NhatKy_ViPham!C:C, "T20")</f>
        <v>100</v>
      </c>
      <c r="AL10" s="6">
        <f>100 + SUMIFS(NhatKy_ViPham!J:J, NhatKy_ViPham!E:E, "12_Ly_B", NhatKy_ViPham!F:F, B10, NhatKy_ViPham!C:C, "T21") - SUMIFS(NhatKy_ViPham!K:K, NhatKy_ViPham!E:E, "12_Ly_B", NhatKy_ViPham!F:F, B10, NhatKy_ViPham!C:C, "T21")</f>
        <v>100</v>
      </c>
      <c r="AM10" s="6">
        <f>100 + SUMIFS(NhatKy_ViPham!J:J, NhatKy_ViPham!E:E, "12_Ly_B", NhatKy_ViPham!F:F, B10, NhatKy_ViPham!C:C, "T22") - SUMIFS(NhatKy_ViPham!K:K, NhatKy_ViPham!E:E, "12_Ly_B", NhatKy_ViPham!F:F, B10, NhatKy_ViPham!C:C, "T22")</f>
        <v>100</v>
      </c>
      <c r="AN10" s="6">
        <f>100 + SUMIFS(NhatKy_ViPham!J:J, NhatKy_ViPham!E:E, "12_Ly_B", NhatKy_ViPham!F:F, B10, NhatKy_ViPham!C:C, "T23") - SUMIFS(NhatKy_ViPham!K:K, NhatKy_ViPham!E:E, "12_Ly_B", NhatKy_ViPham!F:F, B10, NhatKy_ViPham!C:C, "T23")</f>
        <v>100</v>
      </c>
      <c r="AO10" s="6">
        <f>100 + SUMIFS(NhatKy_ViPham!J:J, NhatKy_ViPham!E:E, "12_Ly_B", NhatKy_ViPham!F:F, B10, NhatKy_ViPham!C:C, "T24") - SUMIFS(NhatKy_ViPham!K:K, NhatKy_ViPham!E:E, "12_Ly_B", NhatKy_ViPham!F:F, B10, NhatKy_ViPham!C:C, "T24")</f>
        <v>100</v>
      </c>
      <c r="AP10" s="6">
        <f>100 + SUMIFS(NhatKy_ViPham!J:J, NhatKy_ViPham!E:E, "12_Ly_B", NhatKy_ViPham!F:F, B10, NhatKy_ViPham!C:C, "T25") - SUMIFS(NhatKy_ViPham!K:K, NhatKy_ViPham!E:E, "12_Ly_B", NhatKy_ViPham!F:F, B10, NhatKy_ViPham!C:C, "T25")</f>
        <v>100</v>
      </c>
      <c r="AQ10" s="6">
        <f>100 + SUMIFS(NhatKy_ViPham!J:J, NhatKy_ViPham!E:E, "12_Ly_B", NhatKy_ViPham!F:F, B10, NhatKy_ViPham!C:C, "T26") - SUMIFS(NhatKy_ViPham!K:K, NhatKy_ViPham!E:E, "12_Ly_B", NhatKy_ViPham!F:F, B10, NhatKy_ViPham!C:C, "T26")</f>
        <v>100</v>
      </c>
      <c r="AR10" s="6">
        <f>100 + SUMIFS(NhatKy_ViPham!J:J, NhatKy_ViPham!E:E, "12_Ly_B", NhatKy_ViPham!F:F, B10, NhatKy_ViPham!C:C, "T27") - SUMIFS(NhatKy_ViPham!K:K, NhatKy_ViPham!E:E, "12_Ly_B", NhatKy_ViPham!F:F, B10, NhatKy_ViPham!C:C, "T27")</f>
        <v>100</v>
      </c>
      <c r="AS10" s="6">
        <f>100 + SUMIFS(NhatKy_ViPham!J:J, NhatKy_ViPham!E:E, "12_Ly_B", NhatKy_ViPham!F:F, B10, NhatKy_ViPham!C:C, "T28") - SUMIFS(NhatKy_ViPham!K:K, NhatKy_ViPham!E:E, "12_Ly_B", NhatKy_ViPham!F:F, B10, NhatKy_ViPham!C:C, "T28")</f>
        <v>100</v>
      </c>
      <c r="AT10" s="6">
        <f>100 + SUMIFS(NhatKy_ViPham!J:J, NhatKy_ViPham!E:E, "12_Ly_B", NhatKy_ViPham!F:F, B10, NhatKy_ViPham!C:C, "T29") - SUMIFS(NhatKy_ViPham!K:K, NhatKy_ViPham!E:E, "12_Ly_B", NhatKy_ViPham!F:F, B10, NhatKy_ViPham!C:C, "T29")</f>
        <v>100</v>
      </c>
      <c r="AU10" s="6">
        <f>100 + SUMIFS(NhatKy_ViPham!J:J, NhatKy_ViPham!E:E, "12_Ly_B", NhatKy_ViPham!F:F, B10, NhatKy_ViPham!C:C, "T30") - SUMIFS(NhatKy_ViPham!K:K, NhatKy_ViPham!E:E, "12_Ly_B", NhatKy_ViPham!F:F, B10, NhatKy_ViPham!C:C, "T30")</f>
        <v>100</v>
      </c>
      <c r="AV10" s="6">
        <f>100 + SUMIFS(NhatKy_ViPham!J:J, NhatKy_ViPham!E:E, "12_Ly_B", NhatKy_ViPham!F:F, B10, NhatKy_ViPham!C:C, "T31") - SUMIFS(NhatKy_ViPham!K:K, NhatKy_ViPham!E:E, "12_Ly_B", NhatKy_ViPham!F:F, B10, NhatKy_ViPham!C:C, "T31")</f>
        <v>100</v>
      </c>
      <c r="AW10" s="6">
        <f>100 + SUMIFS(NhatKy_ViPham!J:J, NhatKy_ViPham!E:E, "12_Ly_B", NhatKy_ViPham!F:F, B10, NhatKy_ViPham!C:C, "T32") - SUMIFS(NhatKy_ViPham!K:K, NhatKy_ViPham!E:E, "12_Ly_B", NhatKy_ViPham!F:F, B10, NhatKy_ViPham!C:C, "T32")</f>
        <v>100</v>
      </c>
      <c r="AX10" s="6">
        <f>100 + SUMIFS(NhatKy_ViPham!J:J, NhatKy_ViPham!E:E, "12_Ly_B", NhatKy_ViPham!F:F, B10, NhatKy_ViPham!C:C, "T33") - SUMIFS(NhatKy_ViPham!K:K, NhatKy_ViPham!E:E, "12_Ly_B", NhatKy_ViPham!F:F, B10, NhatKy_ViPham!C:C, "T33")</f>
        <v>100</v>
      </c>
      <c r="AY10" s="6">
        <f>100 + SUMIFS(NhatKy_ViPham!J:J, NhatKy_ViPham!E:E, "12_Ly_B", NhatKy_ViPham!F:F, B10, NhatKy_ViPham!C:C, "T34") - SUMIFS(NhatKy_ViPham!K:K, NhatKy_ViPham!E:E, "12_Ly_B", NhatKy_ViPham!F:F, B10, NhatKy_ViPham!C:C, "T34")</f>
        <v>100</v>
      </c>
      <c r="AZ10" s="6">
        <f>100 + SUMIFS(NhatKy_ViPham!J:J, NhatKy_ViPham!E:E, "12_Ly_B", NhatKy_ViPham!F:F, B10, NhatKy_ViPham!C:C, "T35") - SUMIFS(NhatKy_ViPham!K:K, NhatKy_ViPham!E:E, "12_Ly_B", NhatKy_ViPham!F:F, B10, NhatKy_ViPham!C:C, "T35")</f>
        <v>100</v>
      </c>
      <c r="BA10" s="12">
        <f t="shared" si="0"/>
        <v>100</v>
      </c>
      <c r="BB10" s="11" t="s">
        <v>430</v>
      </c>
      <c r="BC10" s="16" t="str">
        <f t="shared" si="1"/>
        <v>Tốt</v>
      </c>
      <c r="BD10" s="15" t="str">
        <f t="shared" si="2"/>
        <v>🟢 BÌNH THƯỜNG</v>
      </c>
    </row>
    <row r="11" spans="1:56" x14ac:dyDescent="0.25">
      <c r="A11" s="4">
        <v>3</v>
      </c>
      <c r="B11" s="10" t="s">
        <v>2449</v>
      </c>
      <c r="C11" s="4" t="s">
        <v>2320</v>
      </c>
      <c r="D11" s="4" t="s">
        <v>435</v>
      </c>
      <c r="E11" s="11" t="s">
        <v>430</v>
      </c>
      <c r="F11" s="7">
        <f>SUMIFS(NhatKy_ViPham!K:K, NhatKy_ViPham!E:E, "12_Ly_B", NhatKy_ViPham!F:F, B11, NhatKy_ViPham!H:H, "L01")</f>
        <v>0</v>
      </c>
      <c r="G11" s="7">
        <f>SUMIFS(NhatKy_ViPham!K:K, NhatKy_ViPham!E:E, "12_Ly_B", NhatKy_ViPham!F:F, B11, NhatKy_ViPham!H:H, "L02")</f>
        <v>0</v>
      </c>
      <c r="H11" s="7">
        <f>SUMIFS(NhatKy_ViPham!K:K, NhatKy_ViPham!E:E, "12_Ly_B", NhatKy_ViPham!F:F, B11, NhatKy_ViPham!H:H, "L03")</f>
        <v>0</v>
      </c>
      <c r="I11" s="7">
        <f>SUMIFS(NhatKy_ViPham!K:K, NhatKy_ViPham!E:E, "12_Ly_B", NhatKy_ViPham!F:F, B11, NhatKy_ViPham!H:H, "L04")</f>
        <v>0</v>
      </c>
      <c r="J11" s="7">
        <f>SUMIFS(NhatKy_ViPham!K:K, NhatKy_ViPham!E:E, "12_Ly_B", NhatKy_ViPham!F:F, B11, NhatKy_ViPham!H:H, "L05")</f>
        <v>0</v>
      </c>
      <c r="K11" s="7">
        <f>SUMIFS(NhatKy_ViPham!K:K, NhatKy_ViPham!E:E, "12_Ly_B", NhatKy_ViPham!F:F, B11, NhatKy_ViPham!H:H, "L06")</f>
        <v>0</v>
      </c>
      <c r="L11" s="7">
        <f>SUMIFS(NhatKy_ViPham!K:K, NhatKy_ViPham!E:E, "12_Ly_B", NhatKy_ViPham!F:F, B11, NhatKy_ViPham!H:H, "L07")</f>
        <v>0</v>
      </c>
      <c r="M11" s="7">
        <f>SUMIFS(NhatKy_ViPham!K:K, NhatKy_ViPham!E:E, "12_Ly_B", NhatKy_ViPham!F:F, B11, NhatKy_ViPham!H:H, "L08")</f>
        <v>0</v>
      </c>
      <c r="N11" s="7">
        <f>SUMIFS(NhatKy_ViPham!K:K, NhatKy_ViPham!E:E, "12_Ly_B", NhatKy_ViPham!F:F, B11, NhatKy_ViPham!H:H, "L09")</f>
        <v>0</v>
      </c>
      <c r="O11" s="7">
        <f>SUMIFS(NhatKy_ViPham!K:K, NhatKy_ViPham!E:E, "12_Ly_B", NhatKy_ViPham!F:F, B11, NhatKy_ViPham!H:H, "L10")</f>
        <v>0</v>
      </c>
      <c r="P11" s="12">
        <f>SUMIFS(NhatKy_ViPham!J:J, NhatKy_ViPham!E:E, "12_Ly_B", NhatKy_ViPham!F:F, B11)</f>
        <v>0</v>
      </c>
      <c r="Q11" s="13">
        <f>SUMIFS(NhatKy_ViPham!K:K, NhatKy_ViPham!E:E, "12_Ly_B", NhatKy_ViPham!F:F, B11)</f>
        <v>0</v>
      </c>
      <c r="R11" s="7">
        <f>100 + SUMIFS(NhatKy_ViPham!J:J, NhatKy_ViPham!E:E, "12_Ly_B", NhatKy_ViPham!F:F, B11, NhatKy_ViPham!C:C, "T1") - SUMIFS(NhatKy_ViPham!K:K, NhatKy_ViPham!E:E, "12_Ly_B", NhatKy_ViPham!F:F, B11, NhatKy_ViPham!C:C, "T1")</f>
        <v>100</v>
      </c>
      <c r="S11" s="7">
        <f>100 + SUMIFS(NhatKy_ViPham!J:J, NhatKy_ViPham!E:E, "12_Ly_B", NhatKy_ViPham!F:F, B11, NhatKy_ViPham!C:C, "T2") - SUMIFS(NhatKy_ViPham!K:K, NhatKy_ViPham!E:E, "12_Ly_B", NhatKy_ViPham!F:F, B11, NhatKy_ViPham!C:C, "T2")</f>
        <v>100</v>
      </c>
      <c r="T11" s="7">
        <f>100 + SUMIFS(NhatKy_ViPham!J:J, NhatKy_ViPham!E:E, "12_Ly_B", NhatKy_ViPham!F:F, B11, NhatKy_ViPham!C:C, "T3") - SUMIFS(NhatKy_ViPham!K:K, NhatKy_ViPham!E:E, "12_Ly_B", NhatKy_ViPham!F:F, B11, NhatKy_ViPham!C:C, "T3")</f>
        <v>100</v>
      </c>
      <c r="U11" s="7">
        <f>100 + SUMIFS(NhatKy_ViPham!J:J, NhatKy_ViPham!E:E, "12_Ly_B", NhatKy_ViPham!F:F, B11, NhatKy_ViPham!C:C, "T4") - SUMIFS(NhatKy_ViPham!K:K, NhatKy_ViPham!E:E, "12_Ly_B", NhatKy_ViPham!F:F, B11, NhatKy_ViPham!C:C, "T4")</f>
        <v>100</v>
      </c>
      <c r="V11" s="7">
        <f>100 + SUMIFS(NhatKy_ViPham!J:J, NhatKy_ViPham!E:E, "12_Ly_B", NhatKy_ViPham!F:F, B11, NhatKy_ViPham!C:C, "T5") - SUMIFS(NhatKy_ViPham!K:K, NhatKy_ViPham!E:E, "12_Ly_B", NhatKy_ViPham!F:F, B11, NhatKy_ViPham!C:C, "T5")</f>
        <v>100</v>
      </c>
      <c r="W11" s="7">
        <f>100 + SUMIFS(NhatKy_ViPham!J:J, NhatKy_ViPham!E:E, "12_Ly_B", NhatKy_ViPham!F:F, B11, NhatKy_ViPham!C:C, "T6") - SUMIFS(NhatKy_ViPham!K:K, NhatKy_ViPham!E:E, "12_Ly_B", NhatKy_ViPham!F:F, B11, NhatKy_ViPham!C:C, "T6")</f>
        <v>100</v>
      </c>
      <c r="X11" s="7">
        <f>100 + SUMIFS(NhatKy_ViPham!J:J, NhatKy_ViPham!E:E, "12_Ly_B", NhatKy_ViPham!F:F, B11, NhatKy_ViPham!C:C, "T7") - SUMIFS(NhatKy_ViPham!K:K, NhatKy_ViPham!E:E, "12_Ly_B", NhatKy_ViPham!F:F, B11, NhatKy_ViPham!C:C, "T7")</f>
        <v>100</v>
      </c>
      <c r="Y11" s="7">
        <f>100 + SUMIFS(NhatKy_ViPham!J:J, NhatKy_ViPham!E:E, "12_Ly_B", NhatKy_ViPham!F:F, B11, NhatKy_ViPham!C:C, "T8") - SUMIFS(NhatKy_ViPham!K:K, NhatKy_ViPham!E:E, "12_Ly_B", NhatKy_ViPham!F:F, B11, NhatKy_ViPham!C:C, "T8")</f>
        <v>100</v>
      </c>
      <c r="Z11" s="7">
        <f>100 + SUMIFS(NhatKy_ViPham!J:J, NhatKy_ViPham!E:E, "12_Ly_B", NhatKy_ViPham!F:F, B11, NhatKy_ViPham!C:C, "T9") - SUMIFS(NhatKy_ViPham!K:K, NhatKy_ViPham!E:E, "12_Ly_B", NhatKy_ViPham!F:F, B11, NhatKy_ViPham!C:C, "T9")</f>
        <v>100</v>
      </c>
      <c r="AA11" s="7">
        <f>100 + SUMIFS(NhatKy_ViPham!J:J, NhatKy_ViPham!E:E, "12_Ly_B", NhatKy_ViPham!F:F, B11, NhatKy_ViPham!C:C, "T10") - SUMIFS(NhatKy_ViPham!K:K, NhatKy_ViPham!E:E, "12_Ly_B", NhatKy_ViPham!F:F, B11, NhatKy_ViPham!C:C, "T10")</f>
        <v>100</v>
      </c>
      <c r="AB11" s="7">
        <f>100 + SUMIFS(NhatKy_ViPham!J:J, NhatKy_ViPham!E:E, "12_Ly_B", NhatKy_ViPham!F:F, B11, NhatKy_ViPham!C:C, "T11") - SUMIFS(NhatKy_ViPham!K:K, NhatKy_ViPham!E:E, "12_Ly_B", NhatKy_ViPham!F:F, B11, NhatKy_ViPham!C:C, "T11")</f>
        <v>100</v>
      </c>
      <c r="AC11" s="7">
        <f>100 + SUMIFS(NhatKy_ViPham!J:J, NhatKy_ViPham!E:E, "12_Ly_B", NhatKy_ViPham!F:F, B11, NhatKy_ViPham!C:C, "T12") - SUMIFS(NhatKy_ViPham!K:K, NhatKy_ViPham!E:E, "12_Ly_B", NhatKy_ViPham!F:F, B11, NhatKy_ViPham!C:C, "T12")</f>
        <v>100</v>
      </c>
      <c r="AD11" s="7">
        <f>100 + SUMIFS(NhatKy_ViPham!J:J, NhatKy_ViPham!E:E, "12_Ly_B", NhatKy_ViPham!F:F, B11, NhatKy_ViPham!C:C, "T13") - SUMIFS(NhatKy_ViPham!K:K, NhatKy_ViPham!E:E, "12_Ly_B", NhatKy_ViPham!F:F, B11, NhatKy_ViPham!C:C, "T13")</f>
        <v>100</v>
      </c>
      <c r="AE11" s="7">
        <f>100 + SUMIFS(NhatKy_ViPham!J:J, NhatKy_ViPham!E:E, "12_Ly_B", NhatKy_ViPham!F:F, B11, NhatKy_ViPham!C:C, "T14") - SUMIFS(NhatKy_ViPham!K:K, NhatKy_ViPham!E:E, "12_Ly_B", NhatKy_ViPham!F:F, B11, NhatKy_ViPham!C:C, "T14")</f>
        <v>100</v>
      </c>
      <c r="AF11" s="7">
        <f>100 + SUMIFS(NhatKy_ViPham!J:J, NhatKy_ViPham!E:E, "12_Ly_B", NhatKy_ViPham!F:F, B11, NhatKy_ViPham!C:C, "T15") - SUMIFS(NhatKy_ViPham!K:K, NhatKy_ViPham!E:E, "12_Ly_B", NhatKy_ViPham!F:F, B11, NhatKy_ViPham!C:C, "T15")</f>
        <v>100</v>
      </c>
      <c r="AG11" s="7">
        <f>100 + SUMIFS(NhatKy_ViPham!J:J, NhatKy_ViPham!E:E, "12_Ly_B", NhatKy_ViPham!F:F, B11, NhatKy_ViPham!C:C, "T16") - SUMIFS(NhatKy_ViPham!K:K, NhatKy_ViPham!E:E, "12_Ly_B", NhatKy_ViPham!F:F, B11, NhatKy_ViPham!C:C, "T16")</f>
        <v>100</v>
      </c>
      <c r="AH11" s="7">
        <f>100 + SUMIFS(NhatKy_ViPham!J:J, NhatKy_ViPham!E:E, "12_Ly_B", NhatKy_ViPham!F:F, B11, NhatKy_ViPham!C:C, "T17") - SUMIFS(NhatKy_ViPham!K:K, NhatKy_ViPham!E:E, "12_Ly_B", NhatKy_ViPham!F:F, B11, NhatKy_ViPham!C:C, "T17")</f>
        <v>100</v>
      </c>
      <c r="AI11" s="7">
        <f>100 + SUMIFS(NhatKy_ViPham!J:J, NhatKy_ViPham!E:E, "12_Ly_B", NhatKy_ViPham!F:F, B11, NhatKy_ViPham!C:C, "T18") - SUMIFS(NhatKy_ViPham!K:K, NhatKy_ViPham!E:E, "12_Ly_B", NhatKy_ViPham!F:F, B11, NhatKy_ViPham!C:C, "T18")</f>
        <v>100</v>
      </c>
      <c r="AJ11" s="7">
        <f>100 + SUMIFS(NhatKy_ViPham!J:J, NhatKy_ViPham!E:E, "12_Ly_B", NhatKy_ViPham!F:F, B11, NhatKy_ViPham!C:C, "T19") - SUMIFS(NhatKy_ViPham!K:K, NhatKy_ViPham!E:E, "12_Ly_B", NhatKy_ViPham!F:F, B11, NhatKy_ViPham!C:C, "T19")</f>
        <v>100</v>
      </c>
      <c r="AK11" s="7">
        <f>100 + SUMIFS(NhatKy_ViPham!J:J, NhatKy_ViPham!E:E, "12_Ly_B", NhatKy_ViPham!F:F, B11, NhatKy_ViPham!C:C, "T20") - SUMIFS(NhatKy_ViPham!K:K, NhatKy_ViPham!E:E, "12_Ly_B", NhatKy_ViPham!F:F, B11, NhatKy_ViPham!C:C, "T20")</f>
        <v>100</v>
      </c>
      <c r="AL11" s="7">
        <f>100 + SUMIFS(NhatKy_ViPham!J:J, NhatKy_ViPham!E:E, "12_Ly_B", NhatKy_ViPham!F:F, B11, NhatKy_ViPham!C:C, "T21") - SUMIFS(NhatKy_ViPham!K:K, NhatKy_ViPham!E:E, "12_Ly_B", NhatKy_ViPham!F:F, B11, NhatKy_ViPham!C:C, "T21")</f>
        <v>100</v>
      </c>
      <c r="AM11" s="7">
        <f>100 + SUMIFS(NhatKy_ViPham!J:J, NhatKy_ViPham!E:E, "12_Ly_B", NhatKy_ViPham!F:F, B11, NhatKy_ViPham!C:C, "T22") - SUMIFS(NhatKy_ViPham!K:K, NhatKy_ViPham!E:E, "12_Ly_B", NhatKy_ViPham!F:F, B11, NhatKy_ViPham!C:C, "T22")</f>
        <v>100</v>
      </c>
      <c r="AN11" s="7">
        <f>100 + SUMIFS(NhatKy_ViPham!J:J, NhatKy_ViPham!E:E, "12_Ly_B", NhatKy_ViPham!F:F, B11, NhatKy_ViPham!C:C, "T23") - SUMIFS(NhatKy_ViPham!K:K, NhatKy_ViPham!E:E, "12_Ly_B", NhatKy_ViPham!F:F, B11, NhatKy_ViPham!C:C, "T23")</f>
        <v>100</v>
      </c>
      <c r="AO11" s="7">
        <f>100 + SUMIFS(NhatKy_ViPham!J:J, NhatKy_ViPham!E:E, "12_Ly_B", NhatKy_ViPham!F:F, B11, NhatKy_ViPham!C:C, "T24") - SUMIFS(NhatKy_ViPham!K:K, NhatKy_ViPham!E:E, "12_Ly_B", NhatKy_ViPham!F:F, B11, NhatKy_ViPham!C:C, "T24")</f>
        <v>100</v>
      </c>
      <c r="AP11" s="7">
        <f>100 + SUMIFS(NhatKy_ViPham!J:J, NhatKy_ViPham!E:E, "12_Ly_B", NhatKy_ViPham!F:F, B11, NhatKy_ViPham!C:C, "T25") - SUMIFS(NhatKy_ViPham!K:K, NhatKy_ViPham!E:E, "12_Ly_B", NhatKy_ViPham!F:F, B11, NhatKy_ViPham!C:C, "T25")</f>
        <v>100</v>
      </c>
      <c r="AQ11" s="7">
        <f>100 + SUMIFS(NhatKy_ViPham!J:J, NhatKy_ViPham!E:E, "12_Ly_B", NhatKy_ViPham!F:F, B11, NhatKy_ViPham!C:C, "T26") - SUMIFS(NhatKy_ViPham!K:K, NhatKy_ViPham!E:E, "12_Ly_B", NhatKy_ViPham!F:F, B11, NhatKy_ViPham!C:C, "T26")</f>
        <v>100</v>
      </c>
      <c r="AR11" s="7">
        <f>100 + SUMIFS(NhatKy_ViPham!J:J, NhatKy_ViPham!E:E, "12_Ly_B", NhatKy_ViPham!F:F, B11, NhatKy_ViPham!C:C, "T27") - SUMIFS(NhatKy_ViPham!K:K, NhatKy_ViPham!E:E, "12_Ly_B", NhatKy_ViPham!F:F, B11, NhatKy_ViPham!C:C, "T27")</f>
        <v>100</v>
      </c>
      <c r="AS11" s="7">
        <f>100 + SUMIFS(NhatKy_ViPham!J:J, NhatKy_ViPham!E:E, "12_Ly_B", NhatKy_ViPham!F:F, B11, NhatKy_ViPham!C:C, "T28") - SUMIFS(NhatKy_ViPham!K:K, NhatKy_ViPham!E:E, "12_Ly_B", NhatKy_ViPham!F:F, B11, NhatKy_ViPham!C:C, "T28")</f>
        <v>100</v>
      </c>
      <c r="AT11" s="7">
        <f>100 + SUMIFS(NhatKy_ViPham!J:J, NhatKy_ViPham!E:E, "12_Ly_B", NhatKy_ViPham!F:F, B11, NhatKy_ViPham!C:C, "T29") - SUMIFS(NhatKy_ViPham!K:K, NhatKy_ViPham!E:E, "12_Ly_B", NhatKy_ViPham!F:F, B11, NhatKy_ViPham!C:C, "T29")</f>
        <v>100</v>
      </c>
      <c r="AU11" s="7">
        <f>100 + SUMIFS(NhatKy_ViPham!J:J, NhatKy_ViPham!E:E, "12_Ly_B", NhatKy_ViPham!F:F, B11, NhatKy_ViPham!C:C, "T30") - SUMIFS(NhatKy_ViPham!K:K, NhatKy_ViPham!E:E, "12_Ly_B", NhatKy_ViPham!F:F, B11, NhatKy_ViPham!C:C, "T30")</f>
        <v>100</v>
      </c>
      <c r="AV11" s="7">
        <f>100 + SUMIFS(NhatKy_ViPham!J:J, NhatKy_ViPham!E:E, "12_Ly_B", NhatKy_ViPham!F:F, B11, NhatKy_ViPham!C:C, "T31") - SUMIFS(NhatKy_ViPham!K:K, NhatKy_ViPham!E:E, "12_Ly_B", NhatKy_ViPham!F:F, B11, NhatKy_ViPham!C:C, "T31")</f>
        <v>100</v>
      </c>
      <c r="AW11" s="7">
        <f>100 + SUMIFS(NhatKy_ViPham!J:J, NhatKy_ViPham!E:E, "12_Ly_B", NhatKy_ViPham!F:F, B11, NhatKy_ViPham!C:C, "T32") - SUMIFS(NhatKy_ViPham!K:K, NhatKy_ViPham!E:E, "12_Ly_B", NhatKy_ViPham!F:F, B11, NhatKy_ViPham!C:C, "T32")</f>
        <v>100</v>
      </c>
      <c r="AX11" s="7">
        <f>100 + SUMIFS(NhatKy_ViPham!J:J, NhatKy_ViPham!E:E, "12_Ly_B", NhatKy_ViPham!F:F, B11, NhatKy_ViPham!C:C, "T33") - SUMIFS(NhatKy_ViPham!K:K, NhatKy_ViPham!E:E, "12_Ly_B", NhatKy_ViPham!F:F, B11, NhatKy_ViPham!C:C, "T33")</f>
        <v>100</v>
      </c>
      <c r="AY11" s="7">
        <f>100 + SUMIFS(NhatKy_ViPham!J:J, NhatKy_ViPham!E:E, "12_Ly_B", NhatKy_ViPham!F:F, B11, NhatKy_ViPham!C:C, "T34") - SUMIFS(NhatKy_ViPham!K:K, NhatKy_ViPham!E:E, "12_Ly_B", NhatKy_ViPham!F:F, B11, NhatKy_ViPham!C:C, "T34")</f>
        <v>100</v>
      </c>
      <c r="AZ11" s="7">
        <f>100 + SUMIFS(NhatKy_ViPham!J:J, NhatKy_ViPham!E:E, "12_Ly_B", NhatKy_ViPham!F:F, B11, NhatKy_ViPham!C:C, "T35") - SUMIFS(NhatKy_ViPham!K:K, NhatKy_ViPham!E:E, "12_Ly_B", NhatKy_ViPham!F:F, B11, NhatKy_ViPham!C:C, "T35")</f>
        <v>100</v>
      </c>
      <c r="BA11" s="12">
        <f t="shared" si="0"/>
        <v>100</v>
      </c>
      <c r="BB11" s="11" t="s">
        <v>430</v>
      </c>
      <c r="BC11" s="14" t="str">
        <f t="shared" si="1"/>
        <v>Tốt</v>
      </c>
      <c r="BD11" s="10" t="str">
        <f t="shared" si="2"/>
        <v>🟢 BÌNH THƯỜNG</v>
      </c>
    </row>
    <row r="12" spans="1:56" x14ac:dyDescent="0.25">
      <c r="A12" s="5">
        <v>4</v>
      </c>
      <c r="B12" s="15" t="s">
        <v>2450</v>
      </c>
      <c r="C12" s="5" t="s">
        <v>2451</v>
      </c>
      <c r="D12" s="5" t="s">
        <v>435</v>
      </c>
      <c r="E12" s="11" t="s">
        <v>430</v>
      </c>
      <c r="F12" s="6">
        <f>SUMIFS(NhatKy_ViPham!K:K, NhatKy_ViPham!E:E, "12_Ly_B", NhatKy_ViPham!F:F, B12, NhatKy_ViPham!H:H, "L01")</f>
        <v>0</v>
      </c>
      <c r="G12" s="6">
        <f>SUMIFS(NhatKy_ViPham!K:K, NhatKy_ViPham!E:E, "12_Ly_B", NhatKy_ViPham!F:F, B12, NhatKy_ViPham!H:H, "L02")</f>
        <v>0</v>
      </c>
      <c r="H12" s="6">
        <f>SUMIFS(NhatKy_ViPham!K:K, NhatKy_ViPham!E:E, "12_Ly_B", NhatKy_ViPham!F:F, B12, NhatKy_ViPham!H:H, "L03")</f>
        <v>0</v>
      </c>
      <c r="I12" s="6">
        <f>SUMIFS(NhatKy_ViPham!K:K, NhatKy_ViPham!E:E, "12_Ly_B", NhatKy_ViPham!F:F, B12, NhatKy_ViPham!H:H, "L04")</f>
        <v>0</v>
      </c>
      <c r="J12" s="6">
        <f>SUMIFS(NhatKy_ViPham!K:K, NhatKy_ViPham!E:E, "12_Ly_B", NhatKy_ViPham!F:F, B12, NhatKy_ViPham!H:H, "L05")</f>
        <v>0</v>
      </c>
      <c r="K12" s="6">
        <f>SUMIFS(NhatKy_ViPham!K:K, NhatKy_ViPham!E:E, "12_Ly_B", NhatKy_ViPham!F:F, B12, NhatKy_ViPham!H:H, "L06")</f>
        <v>0</v>
      </c>
      <c r="L12" s="6">
        <f>SUMIFS(NhatKy_ViPham!K:K, NhatKy_ViPham!E:E, "12_Ly_B", NhatKy_ViPham!F:F, B12, NhatKy_ViPham!H:H, "L07")</f>
        <v>0</v>
      </c>
      <c r="M12" s="6">
        <f>SUMIFS(NhatKy_ViPham!K:K, NhatKy_ViPham!E:E, "12_Ly_B", NhatKy_ViPham!F:F, B12, NhatKy_ViPham!H:H, "L08")</f>
        <v>0</v>
      </c>
      <c r="N12" s="6">
        <f>SUMIFS(NhatKy_ViPham!K:K, NhatKy_ViPham!E:E, "12_Ly_B", NhatKy_ViPham!F:F, B12, NhatKy_ViPham!H:H, "L09")</f>
        <v>0</v>
      </c>
      <c r="O12" s="6">
        <f>SUMIFS(NhatKy_ViPham!K:K, NhatKy_ViPham!E:E, "12_Ly_B", NhatKy_ViPham!F:F, B12, NhatKy_ViPham!H:H, "L10")</f>
        <v>0</v>
      </c>
      <c r="P12" s="12">
        <f>SUMIFS(NhatKy_ViPham!J:J, NhatKy_ViPham!E:E, "12_Ly_B", NhatKy_ViPham!F:F, B12)</f>
        <v>0</v>
      </c>
      <c r="Q12" s="13">
        <f>SUMIFS(NhatKy_ViPham!K:K, NhatKy_ViPham!E:E, "12_Ly_B", NhatKy_ViPham!F:F, B12)</f>
        <v>0</v>
      </c>
      <c r="R12" s="6">
        <f>100 + SUMIFS(NhatKy_ViPham!J:J, NhatKy_ViPham!E:E, "12_Ly_B", NhatKy_ViPham!F:F, B12, NhatKy_ViPham!C:C, "T1") - SUMIFS(NhatKy_ViPham!K:K, NhatKy_ViPham!E:E, "12_Ly_B", NhatKy_ViPham!F:F, B12, NhatKy_ViPham!C:C, "T1")</f>
        <v>100</v>
      </c>
      <c r="S12" s="6">
        <f>100 + SUMIFS(NhatKy_ViPham!J:J, NhatKy_ViPham!E:E, "12_Ly_B", NhatKy_ViPham!F:F, B12, NhatKy_ViPham!C:C, "T2") - SUMIFS(NhatKy_ViPham!K:K, NhatKy_ViPham!E:E, "12_Ly_B", NhatKy_ViPham!F:F, B12, NhatKy_ViPham!C:C, "T2")</f>
        <v>100</v>
      </c>
      <c r="T12" s="6">
        <f>100 + SUMIFS(NhatKy_ViPham!J:J, NhatKy_ViPham!E:E, "12_Ly_B", NhatKy_ViPham!F:F, B12, NhatKy_ViPham!C:C, "T3") - SUMIFS(NhatKy_ViPham!K:K, NhatKy_ViPham!E:E, "12_Ly_B", NhatKy_ViPham!F:F, B12, NhatKy_ViPham!C:C, "T3")</f>
        <v>100</v>
      </c>
      <c r="U12" s="6">
        <f>100 + SUMIFS(NhatKy_ViPham!J:J, NhatKy_ViPham!E:E, "12_Ly_B", NhatKy_ViPham!F:F, B12, NhatKy_ViPham!C:C, "T4") - SUMIFS(NhatKy_ViPham!K:K, NhatKy_ViPham!E:E, "12_Ly_B", NhatKy_ViPham!F:F, B12, NhatKy_ViPham!C:C, "T4")</f>
        <v>100</v>
      </c>
      <c r="V12" s="6">
        <f>100 + SUMIFS(NhatKy_ViPham!J:J, NhatKy_ViPham!E:E, "12_Ly_B", NhatKy_ViPham!F:F, B12, NhatKy_ViPham!C:C, "T5") - SUMIFS(NhatKy_ViPham!K:K, NhatKy_ViPham!E:E, "12_Ly_B", NhatKy_ViPham!F:F, B12, NhatKy_ViPham!C:C, "T5")</f>
        <v>100</v>
      </c>
      <c r="W12" s="6">
        <f>100 + SUMIFS(NhatKy_ViPham!J:J, NhatKy_ViPham!E:E, "12_Ly_B", NhatKy_ViPham!F:F, B12, NhatKy_ViPham!C:C, "T6") - SUMIFS(NhatKy_ViPham!K:K, NhatKy_ViPham!E:E, "12_Ly_B", NhatKy_ViPham!F:F, B12, NhatKy_ViPham!C:C, "T6")</f>
        <v>100</v>
      </c>
      <c r="X12" s="6">
        <f>100 + SUMIFS(NhatKy_ViPham!J:J, NhatKy_ViPham!E:E, "12_Ly_B", NhatKy_ViPham!F:F, B12, NhatKy_ViPham!C:C, "T7") - SUMIFS(NhatKy_ViPham!K:K, NhatKy_ViPham!E:E, "12_Ly_B", NhatKy_ViPham!F:F, B12, NhatKy_ViPham!C:C, "T7")</f>
        <v>100</v>
      </c>
      <c r="Y12" s="6">
        <f>100 + SUMIFS(NhatKy_ViPham!J:J, NhatKy_ViPham!E:E, "12_Ly_B", NhatKy_ViPham!F:F, B12, NhatKy_ViPham!C:C, "T8") - SUMIFS(NhatKy_ViPham!K:K, NhatKy_ViPham!E:E, "12_Ly_B", NhatKy_ViPham!F:F, B12, NhatKy_ViPham!C:C, "T8")</f>
        <v>100</v>
      </c>
      <c r="Z12" s="6">
        <f>100 + SUMIFS(NhatKy_ViPham!J:J, NhatKy_ViPham!E:E, "12_Ly_B", NhatKy_ViPham!F:F, B12, NhatKy_ViPham!C:C, "T9") - SUMIFS(NhatKy_ViPham!K:K, NhatKy_ViPham!E:E, "12_Ly_B", NhatKy_ViPham!F:F, B12, NhatKy_ViPham!C:C, "T9")</f>
        <v>100</v>
      </c>
      <c r="AA12" s="6">
        <f>100 + SUMIFS(NhatKy_ViPham!J:J, NhatKy_ViPham!E:E, "12_Ly_B", NhatKy_ViPham!F:F, B12, NhatKy_ViPham!C:C, "T10") - SUMIFS(NhatKy_ViPham!K:K, NhatKy_ViPham!E:E, "12_Ly_B", NhatKy_ViPham!F:F, B12, NhatKy_ViPham!C:C, "T10")</f>
        <v>100</v>
      </c>
      <c r="AB12" s="6">
        <f>100 + SUMIFS(NhatKy_ViPham!J:J, NhatKy_ViPham!E:E, "12_Ly_B", NhatKy_ViPham!F:F, B12, NhatKy_ViPham!C:C, "T11") - SUMIFS(NhatKy_ViPham!K:K, NhatKy_ViPham!E:E, "12_Ly_B", NhatKy_ViPham!F:F, B12, NhatKy_ViPham!C:C, "T11")</f>
        <v>100</v>
      </c>
      <c r="AC12" s="6">
        <f>100 + SUMIFS(NhatKy_ViPham!J:J, NhatKy_ViPham!E:E, "12_Ly_B", NhatKy_ViPham!F:F, B12, NhatKy_ViPham!C:C, "T12") - SUMIFS(NhatKy_ViPham!K:K, NhatKy_ViPham!E:E, "12_Ly_B", NhatKy_ViPham!F:F, B12, NhatKy_ViPham!C:C, "T12")</f>
        <v>100</v>
      </c>
      <c r="AD12" s="6">
        <f>100 + SUMIFS(NhatKy_ViPham!J:J, NhatKy_ViPham!E:E, "12_Ly_B", NhatKy_ViPham!F:F, B12, NhatKy_ViPham!C:C, "T13") - SUMIFS(NhatKy_ViPham!K:K, NhatKy_ViPham!E:E, "12_Ly_B", NhatKy_ViPham!F:F, B12, NhatKy_ViPham!C:C, "T13")</f>
        <v>100</v>
      </c>
      <c r="AE12" s="6">
        <f>100 + SUMIFS(NhatKy_ViPham!J:J, NhatKy_ViPham!E:E, "12_Ly_B", NhatKy_ViPham!F:F, B12, NhatKy_ViPham!C:C, "T14") - SUMIFS(NhatKy_ViPham!K:K, NhatKy_ViPham!E:E, "12_Ly_B", NhatKy_ViPham!F:F, B12, NhatKy_ViPham!C:C, "T14")</f>
        <v>100</v>
      </c>
      <c r="AF12" s="6">
        <f>100 + SUMIFS(NhatKy_ViPham!J:J, NhatKy_ViPham!E:E, "12_Ly_B", NhatKy_ViPham!F:F, B12, NhatKy_ViPham!C:C, "T15") - SUMIFS(NhatKy_ViPham!K:K, NhatKy_ViPham!E:E, "12_Ly_B", NhatKy_ViPham!F:F, B12, NhatKy_ViPham!C:C, "T15")</f>
        <v>100</v>
      </c>
      <c r="AG12" s="6">
        <f>100 + SUMIFS(NhatKy_ViPham!J:J, NhatKy_ViPham!E:E, "12_Ly_B", NhatKy_ViPham!F:F, B12, NhatKy_ViPham!C:C, "T16") - SUMIFS(NhatKy_ViPham!K:K, NhatKy_ViPham!E:E, "12_Ly_B", NhatKy_ViPham!F:F, B12, NhatKy_ViPham!C:C, "T16")</f>
        <v>100</v>
      </c>
      <c r="AH12" s="6">
        <f>100 + SUMIFS(NhatKy_ViPham!J:J, NhatKy_ViPham!E:E, "12_Ly_B", NhatKy_ViPham!F:F, B12, NhatKy_ViPham!C:C, "T17") - SUMIFS(NhatKy_ViPham!K:K, NhatKy_ViPham!E:E, "12_Ly_B", NhatKy_ViPham!F:F, B12, NhatKy_ViPham!C:C, "T17")</f>
        <v>100</v>
      </c>
      <c r="AI12" s="6">
        <f>100 + SUMIFS(NhatKy_ViPham!J:J, NhatKy_ViPham!E:E, "12_Ly_B", NhatKy_ViPham!F:F, B12, NhatKy_ViPham!C:C, "T18") - SUMIFS(NhatKy_ViPham!K:K, NhatKy_ViPham!E:E, "12_Ly_B", NhatKy_ViPham!F:F, B12, NhatKy_ViPham!C:C, "T18")</f>
        <v>100</v>
      </c>
      <c r="AJ12" s="6">
        <f>100 + SUMIFS(NhatKy_ViPham!J:J, NhatKy_ViPham!E:E, "12_Ly_B", NhatKy_ViPham!F:F, B12, NhatKy_ViPham!C:C, "T19") - SUMIFS(NhatKy_ViPham!K:K, NhatKy_ViPham!E:E, "12_Ly_B", NhatKy_ViPham!F:F, B12, NhatKy_ViPham!C:C, "T19")</f>
        <v>100</v>
      </c>
      <c r="AK12" s="6">
        <f>100 + SUMIFS(NhatKy_ViPham!J:J, NhatKy_ViPham!E:E, "12_Ly_B", NhatKy_ViPham!F:F, B12, NhatKy_ViPham!C:C, "T20") - SUMIFS(NhatKy_ViPham!K:K, NhatKy_ViPham!E:E, "12_Ly_B", NhatKy_ViPham!F:F, B12, NhatKy_ViPham!C:C, "T20")</f>
        <v>100</v>
      </c>
      <c r="AL12" s="6">
        <f>100 + SUMIFS(NhatKy_ViPham!J:J, NhatKy_ViPham!E:E, "12_Ly_B", NhatKy_ViPham!F:F, B12, NhatKy_ViPham!C:C, "T21") - SUMIFS(NhatKy_ViPham!K:K, NhatKy_ViPham!E:E, "12_Ly_B", NhatKy_ViPham!F:F, B12, NhatKy_ViPham!C:C, "T21")</f>
        <v>100</v>
      </c>
      <c r="AM12" s="6">
        <f>100 + SUMIFS(NhatKy_ViPham!J:J, NhatKy_ViPham!E:E, "12_Ly_B", NhatKy_ViPham!F:F, B12, NhatKy_ViPham!C:C, "T22") - SUMIFS(NhatKy_ViPham!K:K, NhatKy_ViPham!E:E, "12_Ly_B", NhatKy_ViPham!F:F, B12, NhatKy_ViPham!C:C, "T22")</f>
        <v>100</v>
      </c>
      <c r="AN12" s="6">
        <f>100 + SUMIFS(NhatKy_ViPham!J:J, NhatKy_ViPham!E:E, "12_Ly_B", NhatKy_ViPham!F:F, B12, NhatKy_ViPham!C:C, "T23") - SUMIFS(NhatKy_ViPham!K:K, NhatKy_ViPham!E:E, "12_Ly_B", NhatKy_ViPham!F:F, B12, NhatKy_ViPham!C:C, "T23")</f>
        <v>100</v>
      </c>
      <c r="AO12" s="6">
        <f>100 + SUMIFS(NhatKy_ViPham!J:J, NhatKy_ViPham!E:E, "12_Ly_B", NhatKy_ViPham!F:F, B12, NhatKy_ViPham!C:C, "T24") - SUMIFS(NhatKy_ViPham!K:K, NhatKy_ViPham!E:E, "12_Ly_B", NhatKy_ViPham!F:F, B12, NhatKy_ViPham!C:C, "T24")</f>
        <v>100</v>
      </c>
      <c r="AP12" s="6">
        <f>100 + SUMIFS(NhatKy_ViPham!J:J, NhatKy_ViPham!E:E, "12_Ly_B", NhatKy_ViPham!F:F, B12, NhatKy_ViPham!C:C, "T25") - SUMIFS(NhatKy_ViPham!K:K, NhatKy_ViPham!E:E, "12_Ly_B", NhatKy_ViPham!F:F, B12, NhatKy_ViPham!C:C, "T25")</f>
        <v>100</v>
      </c>
      <c r="AQ12" s="6">
        <f>100 + SUMIFS(NhatKy_ViPham!J:J, NhatKy_ViPham!E:E, "12_Ly_B", NhatKy_ViPham!F:F, B12, NhatKy_ViPham!C:C, "T26") - SUMIFS(NhatKy_ViPham!K:K, NhatKy_ViPham!E:E, "12_Ly_B", NhatKy_ViPham!F:F, B12, NhatKy_ViPham!C:C, "T26")</f>
        <v>100</v>
      </c>
      <c r="AR12" s="6">
        <f>100 + SUMIFS(NhatKy_ViPham!J:J, NhatKy_ViPham!E:E, "12_Ly_B", NhatKy_ViPham!F:F, B12, NhatKy_ViPham!C:C, "T27") - SUMIFS(NhatKy_ViPham!K:K, NhatKy_ViPham!E:E, "12_Ly_B", NhatKy_ViPham!F:F, B12, NhatKy_ViPham!C:C, "T27")</f>
        <v>100</v>
      </c>
      <c r="AS12" s="6">
        <f>100 + SUMIFS(NhatKy_ViPham!J:J, NhatKy_ViPham!E:E, "12_Ly_B", NhatKy_ViPham!F:F, B12, NhatKy_ViPham!C:C, "T28") - SUMIFS(NhatKy_ViPham!K:K, NhatKy_ViPham!E:E, "12_Ly_B", NhatKy_ViPham!F:F, B12, NhatKy_ViPham!C:C, "T28")</f>
        <v>100</v>
      </c>
      <c r="AT12" s="6">
        <f>100 + SUMIFS(NhatKy_ViPham!J:J, NhatKy_ViPham!E:E, "12_Ly_B", NhatKy_ViPham!F:F, B12, NhatKy_ViPham!C:C, "T29") - SUMIFS(NhatKy_ViPham!K:K, NhatKy_ViPham!E:E, "12_Ly_B", NhatKy_ViPham!F:F, B12, NhatKy_ViPham!C:C, "T29")</f>
        <v>100</v>
      </c>
      <c r="AU12" s="6">
        <f>100 + SUMIFS(NhatKy_ViPham!J:J, NhatKy_ViPham!E:E, "12_Ly_B", NhatKy_ViPham!F:F, B12, NhatKy_ViPham!C:C, "T30") - SUMIFS(NhatKy_ViPham!K:K, NhatKy_ViPham!E:E, "12_Ly_B", NhatKy_ViPham!F:F, B12, NhatKy_ViPham!C:C, "T30")</f>
        <v>100</v>
      </c>
      <c r="AV12" s="6">
        <f>100 + SUMIFS(NhatKy_ViPham!J:J, NhatKy_ViPham!E:E, "12_Ly_B", NhatKy_ViPham!F:F, B12, NhatKy_ViPham!C:C, "T31") - SUMIFS(NhatKy_ViPham!K:K, NhatKy_ViPham!E:E, "12_Ly_B", NhatKy_ViPham!F:F, B12, NhatKy_ViPham!C:C, "T31")</f>
        <v>100</v>
      </c>
      <c r="AW12" s="6">
        <f>100 + SUMIFS(NhatKy_ViPham!J:J, NhatKy_ViPham!E:E, "12_Ly_B", NhatKy_ViPham!F:F, B12, NhatKy_ViPham!C:C, "T32") - SUMIFS(NhatKy_ViPham!K:K, NhatKy_ViPham!E:E, "12_Ly_B", NhatKy_ViPham!F:F, B12, NhatKy_ViPham!C:C, "T32")</f>
        <v>100</v>
      </c>
      <c r="AX12" s="6">
        <f>100 + SUMIFS(NhatKy_ViPham!J:J, NhatKy_ViPham!E:E, "12_Ly_B", NhatKy_ViPham!F:F, B12, NhatKy_ViPham!C:C, "T33") - SUMIFS(NhatKy_ViPham!K:K, NhatKy_ViPham!E:E, "12_Ly_B", NhatKy_ViPham!F:F, B12, NhatKy_ViPham!C:C, "T33")</f>
        <v>100</v>
      </c>
      <c r="AY12" s="6">
        <f>100 + SUMIFS(NhatKy_ViPham!J:J, NhatKy_ViPham!E:E, "12_Ly_B", NhatKy_ViPham!F:F, B12, NhatKy_ViPham!C:C, "T34") - SUMIFS(NhatKy_ViPham!K:K, NhatKy_ViPham!E:E, "12_Ly_B", NhatKy_ViPham!F:F, B12, NhatKy_ViPham!C:C, "T34")</f>
        <v>100</v>
      </c>
      <c r="AZ12" s="6">
        <f>100 + SUMIFS(NhatKy_ViPham!J:J, NhatKy_ViPham!E:E, "12_Ly_B", NhatKy_ViPham!F:F, B12, NhatKy_ViPham!C:C, "T35") - SUMIFS(NhatKy_ViPham!K:K, NhatKy_ViPham!E:E, "12_Ly_B", NhatKy_ViPham!F:F, B12, NhatKy_ViPham!C:C, "T35")</f>
        <v>100</v>
      </c>
      <c r="BA12" s="12">
        <f t="shared" si="0"/>
        <v>100</v>
      </c>
      <c r="BB12" s="11" t="s">
        <v>430</v>
      </c>
      <c r="BC12" s="16" t="str">
        <f t="shared" si="1"/>
        <v>Tốt</v>
      </c>
      <c r="BD12" s="15" t="str">
        <f t="shared" si="2"/>
        <v>🟢 BÌNH THƯỜNG</v>
      </c>
    </row>
    <row r="13" spans="1:56" x14ac:dyDescent="0.25">
      <c r="A13" s="4">
        <v>5</v>
      </c>
      <c r="B13" s="10" t="s">
        <v>2452</v>
      </c>
      <c r="C13" s="4" t="s">
        <v>2263</v>
      </c>
      <c r="D13" s="4" t="s">
        <v>435</v>
      </c>
      <c r="E13" s="11" t="s">
        <v>430</v>
      </c>
      <c r="F13" s="7">
        <f>SUMIFS(NhatKy_ViPham!K:K, NhatKy_ViPham!E:E, "12_Ly_B", NhatKy_ViPham!F:F, B13, NhatKy_ViPham!H:H, "L01")</f>
        <v>0</v>
      </c>
      <c r="G13" s="7">
        <f>SUMIFS(NhatKy_ViPham!K:K, NhatKy_ViPham!E:E, "12_Ly_B", NhatKy_ViPham!F:F, B13, NhatKy_ViPham!H:H, "L02")</f>
        <v>0</v>
      </c>
      <c r="H13" s="7">
        <f>SUMIFS(NhatKy_ViPham!K:K, NhatKy_ViPham!E:E, "12_Ly_B", NhatKy_ViPham!F:F, B13, NhatKy_ViPham!H:H, "L03")</f>
        <v>0</v>
      </c>
      <c r="I13" s="7">
        <f>SUMIFS(NhatKy_ViPham!K:K, NhatKy_ViPham!E:E, "12_Ly_B", NhatKy_ViPham!F:F, B13, NhatKy_ViPham!H:H, "L04")</f>
        <v>0</v>
      </c>
      <c r="J13" s="7">
        <f>SUMIFS(NhatKy_ViPham!K:K, NhatKy_ViPham!E:E, "12_Ly_B", NhatKy_ViPham!F:F, B13, NhatKy_ViPham!H:H, "L05")</f>
        <v>0</v>
      </c>
      <c r="K13" s="7">
        <f>SUMIFS(NhatKy_ViPham!K:K, NhatKy_ViPham!E:E, "12_Ly_B", NhatKy_ViPham!F:F, B13, NhatKy_ViPham!H:H, "L06")</f>
        <v>0</v>
      </c>
      <c r="L13" s="7">
        <f>SUMIFS(NhatKy_ViPham!K:K, NhatKy_ViPham!E:E, "12_Ly_B", NhatKy_ViPham!F:F, B13, NhatKy_ViPham!H:H, "L07")</f>
        <v>0</v>
      </c>
      <c r="M13" s="7">
        <f>SUMIFS(NhatKy_ViPham!K:K, NhatKy_ViPham!E:E, "12_Ly_B", NhatKy_ViPham!F:F, B13, NhatKy_ViPham!H:H, "L08")</f>
        <v>0</v>
      </c>
      <c r="N13" s="7">
        <f>SUMIFS(NhatKy_ViPham!K:K, NhatKy_ViPham!E:E, "12_Ly_B", NhatKy_ViPham!F:F, B13, NhatKy_ViPham!H:H, "L09")</f>
        <v>0</v>
      </c>
      <c r="O13" s="7">
        <f>SUMIFS(NhatKy_ViPham!K:K, NhatKy_ViPham!E:E, "12_Ly_B", NhatKy_ViPham!F:F, B13, NhatKy_ViPham!H:H, "L10")</f>
        <v>0</v>
      </c>
      <c r="P13" s="12">
        <f>SUMIFS(NhatKy_ViPham!J:J, NhatKy_ViPham!E:E, "12_Ly_B", NhatKy_ViPham!F:F, B13)</f>
        <v>0</v>
      </c>
      <c r="Q13" s="13">
        <f>SUMIFS(NhatKy_ViPham!K:K, NhatKy_ViPham!E:E, "12_Ly_B", NhatKy_ViPham!F:F, B13)</f>
        <v>0</v>
      </c>
      <c r="R13" s="7">
        <f>100 + SUMIFS(NhatKy_ViPham!J:J, NhatKy_ViPham!E:E, "12_Ly_B", NhatKy_ViPham!F:F, B13, NhatKy_ViPham!C:C, "T1") - SUMIFS(NhatKy_ViPham!K:K, NhatKy_ViPham!E:E, "12_Ly_B", NhatKy_ViPham!F:F, B13, NhatKy_ViPham!C:C, "T1")</f>
        <v>100</v>
      </c>
      <c r="S13" s="7">
        <f>100 + SUMIFS(NhatKy_ViPham!J:J, NhatKy_ViPham!E:E, "12_Ly_B", NhatKy_ViPham!F:F, B13, NhatKy_ViPham!C:C, "T2") - SUMIFS(NhatKy_ViPham!K:K, NhatKy_ViPham!E:E, "12_Ly_B", NhatKy_ViPham!F:F, B13, NhatKy_ViPham!C:C, "T2")</f>
        <v>100</v>
      </c>
      <c r="T13" s="7">
        <f>100 + SUMIFS(NhatKy_ViPham!J:J, NhatKy_ViPham!E:E, "12_Ly_B", NhatKy_ViPham!F:F, B13, NhatKy_ViPham!C:C, "T3") - SUMIFS(NhatKy_ViPham!K:K, NhatKy_ViPham!E:E, "12_Ly_B", NhatKy_ViPham!F:F, B13, NhatKy_ViPham!C:C, "T3")</f>
        <v>100</v>
      </c>
      <c r="U13" s="7">
        <f>100 + SUMIFS(NhatKy_ViPham!J:J, NhatKy_ViPham!E:E, "12_Ly_B", NhatKy_ViPham!F:F, B13, NhatKy_ViPham!C:C, "T4") - SUMIFS(NhatKy_ViPham!K:K, NhatKy_ViPham!E:E, "12_Ly_B", NhatKy_ViPham!F:F, B13, NhatKy_ViPham!C:C, "T4")</f>
        <v>100</v>
      </c>
      <c r="V13" s="7">
        <f>100 + SUMIFS(NhatKy_ViPham!J:J, NhatKy_ViPham!E:E, "12_Ly_B", NhatKy_ViPham!F:F, B13, NhatKy_ViPham!C:C, "T5") - SUMIFS(NhatKy_ViPham!K:K, NhatKy_ViPham!E:E, "12_Ly_B", NhatKy_ViPham!F:F, B13, NhatKy_ViPham!C:C, "T5")</f>
        <v>100</v>
      </c>
      <c r="W13" s="7">
        <f>100 + SUMIFS(NhatKy_ViPham!J:J, NhatKy_ViPham!E:E, "12_Ly_B", NhatKy_ViPham!F:F, B13, NhatKy_ViPham!C:C, "T6") - SUMIFS(NhatKy_ViPham!K:K, NhatKy_ViPham!E:E, "12_Ly_B", NhatKy_ViPham!F:F, B13, NhatKy_ViPham!C:C, "T6")</f>
        <v>100</v>
      </c>
      <c r="X13" s="7">
        <f>100 + SUMIFS(NhatKy_ViPham!J:J, NhatKy_ViPham!E:E, "12_Ly_B", NhatKy_ViPham!F:F, B13, NhatKy_ViPham!C:C, "T7") - SUMIFS(NhatKy_ViPham!K:K, NhatKy_ViPham!E:E, "12_Ly_B", NhatKy_ViPham!F:F, B13, NhatKy_ViPham!C:C, "T7")</f>
        <v>100</v>
      </c>
      <c r="Y13" s="7">
        <f>100 + SUMIFS(NhatKy_ViPham!J:J, NhatKy_ViPham!E:E, "12_Ly_B", NhatKy_ViPham!F:F, B13, NhatKy_ViPham!C:C, "T8") - SUMIFS(NhatKy_ViPham!K:K, NhatKy_ViPham!E:E, "12_Ly_B", NhatKy_ViPham!F:F, B13, NhatKy_ViPham!C:C, "T8")</f>
        <v>100</v>
      </c>
      <c r="Z13" s="7">
        <f>100 + SUMIFS(NhatKy_ViPham!J:J, NhatKy_ViPham!E:E, "12_Ly_B", NhatKy_ViPham!F:F, B13, NhatKy_ViPham!C:C, "T9") - SUMIFS(NhatKy_ViPham!K:K, NhatKy_ViPham!E:E, "12_Ly_B", NhatKy_ViPham!F:F, B13, NhatKy_ViPham!C:C, "T9")</f>
        <v>100</v>
      </c>
      <c r="AA13" s="7">
        <f>100 + SUMIFS(NhatKy_ViPham!J:J, NhatKy_ViPham!E:E, "12_Ly_B", NhatKy_ViPham!F:F, B13, NhatKy_ViPham!C:C, "T10") - SUMIFS(NhatKy_ViPham!K:K, NhatKy_ViPham!E:E, "12_Ly_B", NhatKy_ViPham!F:F, B13, NhatKy_ViPham!C:C, "T10")</f>
        <v>100</v>
      </c>
      <c r="AB13" s="7">
        <f>100 + SUMIFS(NhatKy_ViPham!J:J, NhatKy_ViPham!E:E, "12_Ly_B", NhatKy_ViPham!F:F, B13, NhatKy_ViPham!C:C, "T11") - SUMIFS(NhatKy_ViPham!K:K, NhatKy_ViPham!E:E, "12_Ly_B", NhatKy_ViPham!F:F, B13, NhatKy_ViPham!C:C, "T11")</f>
        <v>100</v>
      </c>
      <c r="AC13" s="7">
        <f>100 + SUMIFS(NhatKy_ViPham!J:J, NhatKy_ViPham!E:E, "12_Ly_B", NhatKy_ViPham!F:F, B13, NhatKy_ViPham!C:C, "T12") - SUMIFS(NhatKy_ViPham!K:K, NhatKy_ViPham!E:E, "12_Ly_B", NhatKy_ViPham!F:F, B13, NhatKy_ViPham!C:C, "T12")</f>
        <v>100</v>
      </c>
      <c r="AD13" s="7">
        <f>100 + SUMIFS(NhatKy_ViPham!J:J, NhatKy_ViPham!E:E, "12_Ly_B", NhatKy_ViPham!F:F, B13, NhatKy_ViPham!C:C, "T13") - SUMIFS(NhatKy_ViPham!K:K, NhatKy_ViPham!E:E, "12_Ly_B", NhatKy_ViPham!F:F, B13, NhatKy_ViPham!C:C, "T13")</f>
        <v>100</v>
      </c>
      <c r="AE13" s="7">
        <f>100 + SUMIFS(NhatKy_ViPham!J:J, NhatKy_ViPham!E:E, "12_Ly_B", NhatKy_ViPham!F:F, B13, NhatKy_ViPham!C:C, "T14") - SUMIFS(NhatKy_ViPham!K:K, NhatKy_ViPham!E:E, "12_Ly_B", NhatKy_ViPham!F:F, B13, NhatKy_ViPham!C:C, "T14")</f>
        <v>100</v>
      </c>
      <c r="AF13" s="7">
        <f>100 + SUMIFS(NhatKy_ViPham!J:J, NhatKy_ViPham!E:E, "12_Ly_B", NhatKy_ViPham!F:F, B13, NhatKy_ViPham!C:C, "T15") - SUMIFS(NhatKy_ViPham!K:K, NhatKy_ViPham!E:E, "12_Ly_B", NhatKy_ViPham!F:F, B13, NhatKy_ViPham!C:C, "T15")</f>
        <v>100</v>
      </c>
      <c r="AG13" s="7">
        <f>100 + SUMIFS(NhatKy_ViPham!J:J, NhatKy_ViPham!E:E, "12_Ly_B", NhatKy_ViPham!F:F, B13, NhatKy_ViPham!C:C, "T16") - SUMIFS(NhatKy_ViPham!K:K, NhatKy_ViPham!E:E, "12_Ly_B", NhatKy_ViPham!F:F, B13, NhatKy_ViPham!C:C, "T16")</f>
        <v>100</v>
      </c>
      <c r="AH13" s="7">
        <f>100 + SUMIFS(NhatKy_ViPham!J:J, NhatKy_ViPham!E:E, "12_Ly_B", NhatKy_ViPham!F:F, B13, NhatKy_ViPham!C:C, "T17") - SUMIFS(NhatKy_ViPham!K:K, NhatKy_ViPham!E:E, "12_Ly_B", NhatKy_ViPham!F:F, B13, NhatKy_ViPham!C:C, "T17")</f>
        <v>100</v>
      </c>
      <c r="AI13" s="7">
        <f>100 + SUMIFS(NhatKy_ViPham!J:J, NhatKy_ViPham!E:E, "12_Ly_B", NhatKy_ViPham!F:F, B13, NhatKy_ViPham!C:C, "T18") - SUMIFS(NhatKy_ViPham!K:K, NhatKy_ViPham!E:E, "12_Ly_B", NhatKy_ViPham!F:F, B13, NhatKy_ViPham!C:C, "T18")</f>
        <v>100</v>
      </c>
      <c r="AJ13" s="7">
        <f>100 + SUMIFS(NhatKy_ViPham!J:J, NhatKy_ViPham!E:E, "12_Ly_B", NhatKy_ViPham!F:F, B13, NhatKy_ViPham!C:C, "T19") - SUMIFS(NhatKy_ViPham!K:K, NhatKy_ViPham!E:E, "12_Ly_B", NhatKy_ViPham!F:F, B13, NhatKy_ViPham!C:C, "T19")</f>
        <v>100</v>
      </c>
      <c r="AK13" s="7">
        <f>100 + SUMIFS(NhatKy_ViPham!J:J, NhatKy_ViPham!E:E, "12_Ly_B", NhatKy_ViPham!F:F, B13, NhatKy_ViPham!C:C, "T20") - SUMIFS(NhatKy_ViPham!K:K, NhatKy_ViPham!E:E, "12_Ly_B", NhatKy_ViPham!F:F, B13, NhatKy_ViPham!C:C, "T20")</f>
        <v>100</v>
      </c>
      <c r="AL13" s="7">
        <f>100 + SUMIFS(NhatKy_ViPham!J:J, NhatKy_ViPham!E:E, "12_Ly_B", NhatKy_ViPham!F:F, B13, NhatKy_ViPham!C:C, "T21") - SUMIFS(NhatKy_ViPham!K:K, NhatKy_ViPham!E:E, "12_Ly_B", NhatKy_ViPham!F:F, B13, NhatKy_ViPham!C:C, "T21")</f>
        <v>100</v>
      </c>
      <c r="AM13" s="7">
        <f>100 + SUMIFS(NhatKy_ViPham!J:J, NhatKy_ViPham!E:E, "12_Ly_B", NhatKy_ViPham!F:F, B13, NhatKy_ViPham!C:C, "T22") - SUMIFS(NhatKy_ViPham!K:K, NhatKy_ViPham!E:E, "12_Ly_B", NhatKy_ViPham!F:F, B13, NhatKy_ViPham!C:C, "T22")</f>
        <v>100</v>
      </c>
      <c r="AN13" s="7">
        <f>100 + SUMIFS(NhatKy_ViPham!J:J, NhatKy_ViPham!E:E, "12_Ly_B", NhatKy_ViPham!F:F, B13, NhatKy_ViPham!C:C, "T23") - SUMIFS(NhatKy_ViPham!K:K, NhatKy_ViPham!E:E, "12_Ly_B", NhatKy_ViPham!F:F, B13, NhatKy_ViPham!C:C, "T23")</f>
        <v>100</v>
      </c>
      <c r="AO13" s="7">
        <f>100 + SUMIFS(NhatKy_ViPham!J:J, NhatKy_ViPham!E:E, "12_Ly_B", NhatKy_ViPham!F:F, B13, NhatKy_ViPham!C:C, "T24") - SUMIFS(NhatKy_ViPham!K:K, NhatKy_ViPham!E:E, "12_Ly_B", NhatKy_ViPham!F:F, B13, NhatKy_ViPham!C:C, "T24")</f>
        <v>100</v>
      </c>
      <c r="AP13" s="7">
        <f>100 + SUMIFS(NhatKy_ViPham!J:J, NhatKy_ViPham!E:E, "12_Ly_B", NhatKy_ViPham!F:F, B13, NhatKy_ViPham!C:C, "T25") - SUMIFS(NhatKy_ViPham!K:K, NhatKy_ViPham!E:E, "12_Ly_B", NhatKy_ViPham!F:F, B13, NhatKy_ViPham!C:C, "T25")</f>
        <v>100</v>
      </c>
      <c r="AQ13" s="7">
        <f>100 + SUMIFS(NhatKy_ViPham!J:J, NhatKy_ViPham!E:E, "12_Ly_B", NhatKy_ViPham!F:F, B13, NhatKy_ViPham!C:C, "T26") - SUMIFS(NhatKy_ViPham!K:K, NhatKy_ViPham!E:E, "12_Ly_B", NhatKy_ViPham!F:F, B13, NhatKy_ViPham!C:C, "T26")</f>
        <v>100</v>
      </c>
      <c r="AR13" s="7">
        <f>100 + SUMIFS(NhatKy_ViPham!J:J, NhatKy_ViPham!E:E, "12_Ly_B", NhatKy_ViPham!F:F, B13, NhatKy_ViPham!C:C, "T27") - SUMIFS(NhatKy_ViPham!K:K, NhatKy_ViPham!E:E, "12_Ly_B", NhatKy_ViPham!F:F, B13, NhatKy_ViPham!C:C, "T27")</f>
        <v>100</v>
      </c>
      <c r="AS13" s="7">
        <f>100 + SUMIFS(NhatKy_ViPham!J:J, NhatKy_ViPham!E:E, "12_Ly_B", NhatKy_ViPham!F:F, B13, NhatKy_ViPham!C:C, "T28") - SUMIFS(NhatKy_ViPham!K:K, NhatKy_ViPham!E:E, "12_Ly_B", NhatKy_ViPham!F:F, B13, NhatKy_ViPham!C:C, "T28")</f>
        <v>100</v>
      </c>
      <c r="AT13" s="7">
        <f>100 + SUMIFS(NhatKy_ViPham!J:J, NhatKy_ViPham!E:E, "12_Ly_B", NhatKy_ViPham!F:F, B13, NhatKy_ViPham!C:C, "T29") - SUMIFS(NhatKy_ViPham!K:K, NhatKy_ViPham!E:E, "12_Ly_B", NhatKy_ViPham!F:F, B13, NhatKy_ViPham!C:C, "T29")</f>
        <v>100</v>
      </c>
      <c r="AU13" s="7">
        <f>100 + SUMIFS(NhatKy_ViPham!J:J, NhatKy_ViPham!E:E, "12_Ly_B", NhatKy_ViPham!F:F, B13, NhatKy_ViPham!C:C, "T30") - SUMIFS(NhatKy_ViPham!K:K, NhatKy_ViPham!E:E, "12_Ly_B", NhatKy_ViPham!F:F, B13, NhatKy_ViPham!C:C, "T30")</f>
        <v>100</v>
      </c>
      <c r="AV13" s="7">
        <f>100 + SUMIFS(NhatKy_ViPham!J:J, NhatKy_ViPham!E:E, "12_Ly_B", NhatKy_ViPham!F:F, B13, NhatKy_ViPham!C:C, "T31") - SUMIFS(NhatKy_ViPham!K:K, NhatKy_ViPham!E:E, "12_Ly_B", NhatKy_ViPham!F:F, B13, NhatKy_ViPham!C:C, "T31")</f>
        <v>100</v>
      </c>
      <c r="AW13" s="7">
        <f>100 + SUMIFS(NhatKy_ViPham!J:J, NhatKy_ViPham!E:E, "12_Ly_B", NhatKy_ViPham!F:F, B13, NhatKy_ViPham!C:C, "T32") - SUMIFS(NhatKy_ViPham!K:K, NhatKy_ViPham!E:E, "12_Ly_B", NhatKy_ViPham!F:F, B13, NhatKy_ViPham!C:C, "T32")</f>
        <v>100</v>
      </c>
      <c r="AX13" s="7">
        <f>100 + SUMIFS(NhatKy_ViPham!J:J, NhatKy_ViPham!E:E, "12_Ly_B", NhatKy_ViPham!F:F, B13, NhatKy_ViPham!C:C, "T33") - SUMIFS(NhatKy_ViPham!K:K, NhatKy_ViPham!E:E, "12_Ly_B", NhatKy_ViPham!F:F, B13, NhatKy_ViPham!C:C, "T33")</f>
        <v>100</v>
      </c>
      <c r="AY13" s="7">
        <f>100 + SUMIFS(NhatKy_ViPham!J:J, NhatKy_ViPham!E:E, "12_Ly_B", NhatKy_ViPham!F:F, B13, NhatKy_ViPham!C:C, "T34") - SUMIFS(NhatKy_ViPham!K:K, NhatKy_ViPham!E:E, "12_Ly_B", NhatKy_ViPham!F:F, B13, NhatKy_ViPham!C:C, "T34")</f>
        <v>100</v>
      </c>
      <c r="AZ13" s="7">
        <f>100 + SUMIFS(NhatKy_ViPham!J:J, NhatKy_ViPham!E:E, "12_Ly_B", NhatKy_ViPham!F:F, B13, NhatKy_ViPham!C:C, "T35") - SUMIFS(NhatKy_ViPham!K:K, NhatKy_ViPham!E:E, "12_Ly_B", NhatKy_ViPham!F:F, B13, NhatKy_ViPham!C:C, "T35")</f>
        <v>100</v>
      </c>
      <c r="BA13" s="12">
        <f t="shared" si="0"/>
        <v>100</v>
      </c>
      <c r="BB13" s="11" t="s">
        <v>430</v>
      </c>
      <c r="BC13" s="14" t="str">
        <f t="shared" si="1"/>
        <v>Tốt</v>
      </c>
      <c r="BD13" s="10" t="str">
        <f t="shared" si="2"/>
        <v>🟢 BÌNH THƯỜNG</v>
      </c>
    </row>
    <row r="14" spans="1:56" x14ac:dyDescent="0.25">
      <c r="A14" s="5">
        <v>6</v>
      </c>
      <c r="B14" s="15" t="s">
        <v>2453</v>
      </c>
      <c r="C14" s="5" t="s">
        <v>2325</v>
      </c>
      <c r="D14" s="5" t="s">
        <v>435</v>
      </c>
      <c r="E14" s="11" t="s">
        <v>430</v>
      </c>
      <c r="F14" s="6">
        <f>SUMIFS(NhatKy_ViPham!K:K, NhatKy_ViPham!E:E, "12_Ly_B", NhatKy_ViPham!F:F, B14, NhatKy_ViPham!H:H, "L01")</f>
        <v>0</v>
      </c>
      <c r="G14" s="6">
        <f>SUMIFS(NhatKy_ViPham!K:K, NhatKy_ViPham!E:E, "12_Ly_B", NhatKy_ViPham!F:F, B14, NhatKy_ViPham!H:H, "L02")</f>
        <v>0</v>
      </c>
      <c r="H14" s="6">
        <f>SUMIFS(NhatKy_ViPham!K:K, NhatKy_ViPham!E:E, "12_Ly_B", NhatKy_ViPham!F:F, B14, NhatKy_ViPham!H:H, "L03")</f>
        <v>0</v>
      </c>
      <c r="I14" s="6">
        <f>SUMIFS(NhatKy_ViPham!K:K, NhatKy_ViPham!E:E, "12_Ly_B", NhatKy_ViPham!F:F, B14, NhatKy_ViPham!H:H, "L04")</f>
        <v>0</v>
      </c>
      <c r="J14" s="6">
        <f>SUMIFS(NhatKy_ViPham!K:K, NhatKy_ViPham!E:E, "12_Ly_B", NhatKy_ViPham!F:F, B14, NhatKy_ViPham!H:H, "L05")</f>
        <v>0</v>
      </c>
      <c r="K14" s="6">
        <f>SUMIFS(NhatKy_ViPham!K:K, NhatKy_ViPham!E:E, "12_Ly_B", NhatKy_ViPham!F:F, B14, NhatKy_ViPham!H:H, "L06")</f>
        <v>0</v>
      </c>
      <c r="L14" s="6">
        <f>SUMIFS(NhatKy_ViPham!K:K, NhatKy_ViPham!E:E, "12_Ly_B", NhatKy_ViPham!F:F, B14, NhatKy_ViPham!H:H, "L07")</f>
        <v>0</v>
      </c>
      <c r="M14" s="6">
        <f>SUMIFS(NhatKy_ViPham!K:K, NhatKy_ViPham!E:E, "12_Ly_B", NhatKy_ViPham!F:F, B14, NhatKy_ViPham!H:H, "L08")</f>
        <v>0</v>
      </c>
      <c r="N14" s="6">
        <f>SUMIFS(NhatKy_ViPham!K:K, NhatKy_ViPham!E:E, "12_Ly_B", NhatKy_ViPham!F:F, B14, NhatKy_ViPham!H:H, "L09")</f>
        <v>0</v>
      </c>
      <c r="O14" s="6">
        <f>SUMIFS(NhatKy_ViPham!K:K, NhatKy_ViPham!E:E, "12_Ly_B", NhatKy_ViPham!F:F, B14, NhatKy_ViPham!H:H, "L10")</f>
        <v>0</v>
      </c>
      <c r="P14" s="12">
        <f>SUMIFS(NhatKy_ViPham!J:J, NhatKy_ViPham!E:E, "12_Ly_B", NhatKy_ViPham!F:F, B14)</f>
        <v>0</v>
      </c>
      <c r="Q14" s="13">
        <f>SUMIFS(NhatKy_ViPham!K:K, NhatKy_ViPham!E:E, "12_Ly_B", NhatKy_ViPham!F:F, B14)</f>
        <v>0</v>
      </c>
      <c r="R14" s="6">
        <f>100 + SUMIFS(NhatKy_ViPham!J:J, NhatKy_ViPham!E:E, "12_Ly_B", NhatKy_ViPham!F:F, B14, NhatKy_ViPham!C:C, "T1") - SUMIFS(NhatKy_ViPham!K:K, NhatKy_ViPham!E:E, "12_Ly_B", NhatKy_ViPham!F:F, B14, NhatKy_ViPham!C:C, "T1")</f>
        <v>100</v>
      </c>
      <c r="S14" s="6">
        <f>100 + SUMIFS(NhatKy_ViPham!J:J, NhatKy_ViPham!E:E, "12_Ly_B", NhatKy_ViPham!F:F, B14, NhatKy_ViPham!C:C, "T2") - SUMIFS(NhatKy_ViPham!K:K, NhatKy_ViPham!E:E, "12_Ly_B", NhatKy_ViPham!F:F, B14, NhatKy_ViPham!C:C, "T2")</f>
        <v>100</v>
      </c>
      <c r="T14" s="6">
        <f>100 + SUMIFS(NhatKy_ViPham!J:J, NhatKy_ViPham!E:E, "12_Ly_B", NhatKy_ViPham!F:F, B14, NhatKy_ViPham!C:C, "T3") - SUMIFS(NhatKy_ViPham!K:K, NhatKy_ViPham!E:E, "12_Ly_B", NhatKy_ViPham!F:F, B14, NhatKy_ViPham!C:C, "T3")</f>
        <v>100</v>
      </c>
      <c r="U14" s="6">
        <f>100 + SUMIFS(NhatKy_ViPham!J:J, NhatKy_ViPham!E:E, "12_Ly_B", NhatKy_ViPham!F:F, B14, NhatKy_ViPham!C:C, "T4") - SUMIFS(NhatKy_ViPham!K:K, NhatKy_ViPham!E:E, "12_Ly_B", NhatKy_ViPham!F:F, B14, NhatKy_ViPham!C:C, "T4")</f>
        <v>100</v>
      </c>
      <c r="V14" s="6">
        <f>100 + SUMIFS(NhatKy_ViPham!J:J, NhatKy_ViPham!E:E, "12_Ly_B", NhatKy_ViPham!F:F, B14, NhatKy_ViPham!C:C, "T5") - SUMIFS(NhatKy_ViPham!K:K, NhatKy_ViPham!E:E, "12_Ly_B", NhatKy_ViPham!F:F, B14, NhatKy_ViPham!C:C, "T5")</f>
        <v>100</v>
      </c>
      <c r="W14" s="6">
        <f>100 + SUMIFS(NhatKy_ViPham!J:J, NhatKy_ViPham!E:E, "12_Ly_B", NhatKy_ViPham!F:F, B14, NhatKy_ViPham!C:C, "T6") - SUMIFS(NhatKy_ViPham!K:K, NhatKy_ViPham!E:E, "12_Ly_B", NhatKy_ViPham!F:F, B14, NhatKy_ViPham!C:C, "T6")</f>
        <v>100</v>
      </c>
      <c r="X14" s="6">
        <f>100 + SUMIFS(NhatKy_ViPham!J:J, NhatKy_ViPham!E:E, "12_Ly_B", NhatKy_ViPham!F:F, B14, NhatKy_ViPham!C:C, "T7") - SUMIFS(NhatKy_ViPham!K:K, NhatKy_ViPham!E:E, "12_Ly_B", NhatKy_ViPham!F:F, B14, NhatKy_ViPham!C:C, "T7")</f>
        <v>100</v>
      </c>
      <c r="Y14" s="6">
        <f>100 + SUMIFS(NhatKy_ViPham!J:J, NhatKy_ViPham!E:E, "12_Ly_B", NhatKy_ViPham!F:F, B14, NhatKy_ViPham!C:C, "T8") - SUMIFS(NhatKy_ViPham!K:K, NhatKy_ViPham!E:E, "12_Ly_B", NhatKy_ViPham!F:F, B14, NhatKy_ViPham!C:C, "T8")</f>
        <v>100</v>
      </c>
      <c r="Z14" s="6">
        <f>100 + SUMIFS(NhatKy_ViPham!J:J, NhatKy_ViPham!E:E, "12_Ly_B", NhatKy_ViPham!F:F, B14, NhatKy_ViPham!C:C, "T9") - SUMIFS(NhatKy_ViPham!K:K, NhatKy_ViPham!E:E, "12_Ly_B", NhatKy_ViPham!F:F, B14, NhatKy_ViPham!C:C, "T9")</f>
        <v>100</v>
      </c>
      <c r="AA14" s="6">
        <f>100 + SUMIFS(NhatKy_ViPham!J:J, NhatKy_ViPham!E:E, "12_Ly_B", NhatKy_ViPham!F:F, B14, NhatKy_ViPham!C:C, "T10") - SUMIFS(NhatKy_ViPham!K:K, NhatKy_ViPham!E:E, "12_Ly_B", NhatKy_ViPham!F:F, B14, NhatKy_ViPham!C:C, "T10")</f>
        <v>100</v>
      </c>
      <c r="AB14" s="6">
        <f>100 + SUMIFS(NhatKy_ViPham!J:J, NhatKy_ViPham!E:E, "12_Ly_B", NhatKy_ViPham!F:F, B14, NhatKy_ViPham!C:C, "T11") - SUMIFS(NhatKy_ViPham!K:K, NhatKy_ViPham!E:E, "12_Ly_B", NhatKy_ViPham!F:F, B14, NhatKy_ViPham!C:C, "T11")</f>
        <v>100</v>
      </c>
      <c r="AC14" s="6">
        <f>100 + SUMIFS(NhatKy_ViPham!J:J, NhatKy_ViPham!E:E, "12_Ly_B", NhatKy_ViPham!F:F, B14, NhatKy_ViPham!C:C, "T12") - SUMIFS(NhatKy_ViPham!K:K, NhatKy_ViPham!E:E, "12_Ly_B", NhatKy_ViPham!F:F, B14, NhatKy_ViPham!C:C, "T12")</f>
        <v>100</v>
      </c>
      <c r="AD14" s="6">
        <f>100 + SUMIFS(NhatKy_ViPham!J:J, NhatKy_ViPham!E:E, "12_Ly_B", NhatKy_ViPham!F:F, B14, NhatKy_ViPham!C:C, "T13") - SUMIFS(NhatKy_ViPham!K:K, NhatKy_ViPham!E:E, "12_Ly_B", NhatKy_ViPham!F:F, B14, NhatKy_ViPham!C:C, "T13")</f>
        <v>100</v>
      </c>
      <c r="AE14" s="6">
        <f>100 + SUMIFS(NhatKy_ViPham!J:J, NhatKy_ViPham!E:E, "12_Ly_B", NhatKy_ViPham!F:F, B14, NhatKy_ViPham!C:C, "T14") - SUMIFS(NhatKy_ViPham!K:K, NhatKy_ViPham!E:E, "12_Ly_B", NhatKy_ViPham!F:F, B14, NhatKy_ViPham!C:C, "T14")</f>
        <v>100</v>
      </c>
      <c r="AF14" s="6">
        <f>100 + SUMIFS(NhatKy_ViPham!J:J, NhatKy_ViPham!E:E, "12_Ly_B", NhatKy_ViPham!F:F, B14, NhatKy_ViPham!C:C, "T15") - SUMIFS(NhatKy_ViPham!K:K, NhatKy_ViPham!E:E, "12_Ly_B", NhatKy_ViPham!F:F, B14, NhatKy_ViPham!C:C, "T15")</f>
        <v>100</v>
      </c>
      <c r="AG14" s="6">
        <f>100 + SUMIFS(NhatKy_ViPham!J:J, NhatKy_ViPham!E:E, "12_Ly_B", NhatKy_ViPham!F:F, B14, NhatKy_ViPham!C:C, "T16") - SUMIFS(NhatKy_ViPham!K:K, NhatKy_ViPham!E:E, "12_Ly_B", NhatKy_ViPham!F:F, B14, NhatKy_ViPham!C:C, "T16")</f>
        <v>100</v>
      </c>
      <c r="AH14" s="6">
        <f>100 + SUMIFS(NhatKy_ViPham!J:J, NhatKy_ViPham!E:E, "12_Ly_B", NhatKy_ViPham!F:F, B14, NhatKy_ViPham!C:C, "T17") - SUMIFS(NhatKy_ViPham!K:K, NhatKy_ViPham!E:E, "12_Ly_B", NhatKy_ViPham!F:F, B14, NhatKy_ViPham!C:C, "T17")</f>
        <v>100</v>
      </c>
      <c r="AI14" s="6">
        <f>100 + SUMIFS(NhatKy_ViPham!J:J, NhatKy_ViPham!E:E, "12_Ly_B", NhatKy_ViPham!F:F, B14, NhatKy_ViPham!C:C, "T18") - SUMIFS(NhatKy_ViPham!K:K, NhatKy_ViPham!E:E, "12_Ly_B", NhatKy_ViPham!F:F, B14, NhatKy_ViPham!C:C, "T18")</f>
        <v>100</v>
      </c>
      <c r="AJ14" s="6">
        <f>100 + SUMIFS(NhatKy_ViPham!J:J, NhatKy_ViPham!E:E, "12_Ly_B", NhatKy_ViPham!F:F, B14, NhatKy_ViPham!C:C, "T19") - SUMIFS(NhatKy_ViPham!K:K, NhatKy_ViPham!E:E, "12_Ly_B", NhatKy_ViPham!F:F, B14, NhatKy_ViPham!C:C, "T19")</f>
        <v>100</v>
      </c>
      <c r="AK14" s="6">
        <f>100 + SUMIFS(NhatKy_ViPham!J:J, NhatKy_ViPham!E:E, "12_Ly_B", NhatKy_ViPham!F:F, B14, NhatKy_ViPham!C:C, "T20") - SUMIFS(NhatKy_ViPham!K:K, NhatKy_ViPham!E:E, "12_Ly_B", NhatKy_ViPham!F:F, B14, NhatKy_ViPham!C:C, "T20")</f>
        <v>100</v>
      </c>
      <c r="AL14" s="6">
        <f>100 + SUMIFS(NhatKy_ViPham!J:J, NhatKy_ViPham!E:E, "12_Ly_B", NhatKy_ViPham!F:F, B14, NhatKy_ViPham!C:C, "T21") - SUMIFS(NhatKy_ViPham!K:K, NhatKy_ViPham!E:E, "12_Ly_B", NhatKy_ViPham!F:F, B14, NhatKy_ViPham!C:C, "T21")</f>
        <v>100</v>
      </c>
      <c r="AM14" s="6">
        <f>100 + SUMIFS(NhatKy_ViPham!J:J, NhatKy_ViPham!E:E, "12_Ly_B", NhatKy_ViPham!F:F, B14, NhatKy_ViPham!C:C, "T22") - SUMIFS(NhatKy_ViPham!K:K, NhatKy_ViPham!E:E, "12_Ly_B", NhatKy_ViPham!F:F, B14, NhatKy_ViPham!C:C, "T22")</f>
        <v>100</v>
      </c>
      <c r="AN14" s="6">
        <f>100 + SUMIFS(NhatKy_ViPham!J:J, NhatKy_ViPham!E:E, "12_Ly_B", NhatKy_ViPham!F:F, B14, NhatKy_ViPham!C:C, "T23") - SUMIFS(NhatKy_ViPham!K:K, NhatKy_ViPham!E:E, "12_Ly_B", NhatKy_ViPham!F:F, B14, NhatKy_ViPham!C:C, "T23")</f>
        <v>100</v>
      </c>
      <c r="AO14" s="6">
        <f>100 + SUMIFS(NhatKy_ViPham!J:J, NhatKy_ViPham!E:E, "12_Ly_B", NhatKy_ViPham!F:F, B14, NhatKy_ViPham!C:C, "T24") - SUMIFS(NhatKy_ViPham!K:K, NhatKy_ViPham!E:E, "12_Ly_B", NhatKy_ViPham!F:F, B14, NhatKy_ViPham!C:C, "T24")</f>
        <v>100</v>
      </c>
      <c r="AP14" s="6">
        <f>100 + SUMIFS(NhatKy_ViPham!J:J, NhatKy_ViPham!E:E, "12_Ly_B", NhatKy_ViPham!F:F, B14, NhatKy_ViPham!C:C, "T25") - SUMIFS(NhatKy_ViPham!K:K, NhatKy_ViPham!E:E, "12_Ly_B", NhatKy_ViPham!F:F, B14, NhatKy_ViPham!C:C, "T25")</f>
        <v>100</v>
      </c>
      <c r="AQ14" s="6">
        <f>100 + SUMIFS(NhatKy_ViPham!J:J, NhatKy_ViPham!E:E, "12_Ly_B", NhatKy_ViPham!F:F, B14, NhatKy_ViPham!C:C, "T26") - SUMIFS(NhatKy_ViPham!K:K, NhatKy_ViPham!E:E, "12_Ly_B", NhatKy_ViPham!F:F, B14, NhatKy_ViPham!C:C, "T26")</f>
        <v>100</v>
      </c>
      <c r="AR14" s="6">
        <f>100 + SUMIFS(NhatKy_ViPham!J:J, NhatKy_ViPham!E:E, "12_Ly_B", NhatKy_ViPham!F:F, B14, NhatKy_ViPham!C:C, "T27") - SUMIFS(NhatKy_ViPham!K:K, NhatKy_ViPham!E:E, "12_Ly_B", NhatKy_ViPham!F:F, B14, NhatKy_ViPham!C:C, "T27")</f>
        <v>100</v>
      </c>
      <c r="AS14" s="6">
        <f>100 + SUMIFS(NhatKy_ViPham!J:J, NhatKy_ViPham!E:E, "12_Ly_B", NhatKy_ViPham!F:F, B14, NhatKy_ViPham!C:C, "T28") - SUMIFS(NhatKy_ViPham!K:K, NhatKy_ViPham!E:E, "12_Ly_B", NhatKy_ViPham!F:F, B14, NhatKy_ViPham!C:C, "T28")</f>
        <v>100</v>
      </c>
      <c r="AT14" s="6">
        <f>100 + SUMIFS(NhatKy_ViPham!J:J, NhatKy_ViPham!E:E, "12_Ly_B", NhatKy_ViPham!F:F, B14, NhatKy_ViPham!C:C, "T29") - SUMIFS(NhatKy_ViPham!K:K, NhatKy_ViPham!E:E, "12_Ly_B", NhatKy_ViPham!F:F, B14, NhatKy_ViPham!C:C, "T29")</f>
        <v>100</v>
      </c>
      <c r="AU14" s="6">
        <f>100 + SUMIFS(NhatKy_ViPham!J:J, NhatKy_ViPham!E:E, "12_Ly_B", NhatKy_ViPham!F:F, B14, NhatKy_ViPham!C:C, "T30") - SUMIFS(NhatKy_ViPham!K:K, NhatKy_ViPham!E:E, "12_Ly_B", NhatKy_ViPham!F:F, B14, NhatKy_ViPham!C:C, "T30")</f>
        <v>100</v>
      </c>
      <c r="AV14" s="6">
        <f>100 + SUMIFS(NhatKy_ViPham!J:J, NhatKy_ViPham!E:E, "12_Ly_B", NhatKy_ViPham!F:F, B14, NhatKy_ViPham!C:C, "T31") - SUMIFS(NhatKy_ViPham!K:K, NhatKy_ViPham!E:E, "12_Ly_B", NhatKy_ViPham!F:F, B14, NhatKy_ViPham!C:C, "T31")</f>
        <v>100</v>
      </c>
      <c r="AW14" s="6">
        <f>100 + SUMIFS(NhatKy_ViPham!J:J, NhatKy_ViPham!E:E, "12_Ly_B", NhatKy_ViPham!F:F, B14, NhatKy_ViPham!C:C, "T32") - SUMIFS(NhatKy_ViPham!K:K, NhatKy_ViPham!E:E, "12_Ly_B", NhatKy_ViPham!F:F, B14, NhatKy_ViPham!C:C, "T32")</f>
        <v>100</v>
      </c>
      <c r="AX14" s="6">
        <f>100 + SUMIFS(NhatKy_ViPham!J:J, NhatKy_ViPham!E:E, "12_Ly_B", NhatKy_ViPham!F:F, B14, NhatKy_ViPham!C:C, "T33") - SUMIFS(NhatKy_ViPham!K:K, NhatKy_ViPham!E:E, "12_Ly_B", NhatKy_ViPham!F:F, B14, NhatKy_ViPham!C:C, "T33")</f>
        <v>100</v>
      </c>
      <c r="AY14" s="6">
        <f>100 + SUMIFS(NhatKy_ViPham!J:J, NhatKy_ViPham!E:E, "12_Ly_B", NhatKy_ViPham!F:F, B14, NhatKy_ViPham!C:C, "T34") - SUMIFS(NhatKy_ViPham!K:K, NhatKy_ViPham!E:E, "12_Ly_B", NhatKy_ViPham!F:F, B14, NhatKy_ViPham!C:C, "T34")</f>
        <v>100</v>
      </c>
      <c r="AZ14" s="6">
        <f>100 + SUMIFS(NhatKy_ViPham!J:J, NhatKy_ViPham!E:E, "12_Ly_B", NhatKy_ViPham!F:F, B14, NhatKy_ViPham!C:C, "T35") - SUMIFS(NhatKy_ViPham!K:K, NhatKy_ViPham!E:E, "12_Ly_B", NhatKy_ViPham!F:F, B14, NhatKy_ViPham!C:C, "T35")</f>
        <v>100</v>
      </c>
      <c r="BA14" s="12">
        <f t="shared" si="0"/>
        <v>100</v>
      </c>
      <c r="BB14" s="11" t="s">
        <v>430</v>
      </c>
      <c r="BC14" s="16" t="str">
        <f t="shared" si="1"/>
        <v>Tốt</v>
      </c>
      <c r="BD14" s="15" t="str">
        <f t="shared" si="2"/>
        <v>🟢 BÌNH THƯỜNG</v>
      </c>
    </row>
    <row r="15" spans="1:56" x14ac:dyDescent="0.25">
      <c r="A15" s="4">
        <v>7</v>
      </c>
      <c r="B15" s="10" t="s">
        <v>2454</v>
      </c>
      <c r="C15" s="4" t="s">
        <v>2455</v>
      </c>
      <c r="D15" s="4" t="s">
        <v>435</v>
      </c>
      <c r="E15" s="11" t="s">
        <v>430</v>
      </c>
      <c r="F15" s="7">
        <f>SUMIFS(NhatKy_ViPham!K:K, NhatKy_ViPham!E:E, "12_Ly_B", NhatKy_ViPham!F:F, B15, NhatKy_ViPham!H:H, "L01")</f>
        <v>0</v>
      </c>
      <c r="G15" s="7">
        <f>SUMIFS(NhatKy_ViPham!K:K, NhatKy_ViPham!E:E, "12_Ly_B", NhatKy_ViPham!F:F, B15, NhatKy_ViPham!H:H, "L02")</f>
        <v>0</v>
      </c>
      <c r="H15" s="7">
        <f>SUMIFS(NhatKy_ViPham!K:K, NhatKy_ViPham!E:E, "12_Ly_B", NhatKy_ViPham!F:F, B15, NhatKy_ViPham!H:H, "L03")</f>
        <v>0</v>
      </c>
      <c r="I15" s="7">
        <f>SUMIFS(NhatKy_ViPham!K:K, NhatKy_ViPham!E:E, "12_Ly_B", NhatKy_ViPham!F:F, B15, NhatKy_ViPham!H:H, "L04")</f>
        <v>0</v>
      </c>
      <c r="J15" s="7">
        <f>SUMIFS(NhatKy_ViPham!K:K, NhatKy_ViPham!E:E, "12_Ly_B", NhatKy_ViPham!F:F, B15, NhatKy_ViPham!H:H, "L05")</f>
        <v>0</v>
      </c>
      <c r="K15" s="7">
        <f>SUMIFS(NhatKy_ViPham!K:K, NhatKy_ViPham!E:E, "12_Ly_B", NhatKy_ViPham!F:F, B15, NhatKy_ViPham!H:H, "L06")</f>
        <v>0</v>
      </c>
      <c r="L15" s="7">
        <f>SUMIFS(NhatKy_ViPham!K:K, NhatKy_ViPham!E:E, "12_Ly_B", NhatKy_ViPham!F:F, B15, NhatKy_ViPham!H:H, "L07")</f>
        <v>0</v>
      </c>
      <c r="M15" s="7">
        <f>SUMIFS(NhatKy_ViPham!K:K, NhatKy_ViPham!E:E, "12_Ly_B", NhatKy_ViPham!F:F, B15, NhatKy_ViPham!H:H, "L08")</f>
        <v>0</v>
      </c>
      <c r="N15" s="7">
        <f>SUMIFS(NhatKy_ViPham!K:K, NhatKy_ViPham!E:E, "12_Ly_B", NhatKy_ViPham!F:F, B15, NhatKy_ViPham!H:H, "L09")</f>
        <v>0</v>
      </c>
      <c r="O15" s="7">
        <f>SUMIFS(NhatKy_ViPham!K:K, NhatKy_ViPham!E:E, "12_Ly_B", NhatKy_ViPham!F:F, B15, NhatKy_ViPham!H:H, "L10")</f>
        <v>0</v>
      </c>
      <c r="P15" s="12">
        <f>SUMIFS(NhatKy_ViPham!J:J, NhatKy_ViPham!E:E, "12_Ly_B", NhatKy_ViPham!F:F, B15)</f>
        <v>0</v>
      </c>
      <c r="Q15" s="13">
        <f>SUMIFS(NhatKy_ViPham!K:K, NhatKy_ViPham!E:E, "12_Ly_B", NhatKy_ViPham!F:F, B15)</f>
        <v>0</v>
      </c>
      <c r="R15" s="7">
        <f>100 + SUMIFS(NhatKy_ViPham!J:J, NhatKy_ViPham!E:E, "12_Ly_B", NhatKy_ViPham!F:F, B15, NhatKy_ViPham!C:C, "T1") - SUMIFS(NhatKy_ViPham!K:K, NhatKy_ViPham!E:E, "12_Ly_B", NhatKy_ViPham!F:F, B15, NhatKy_ViPham!C:C, "T1")</f>
        <v>100</v>
      </c>
      <c r="S15" s="7">
        <f>100 + SUMIFS(NhatKy_ViPham!J:J, NhatKy_ViPham!E:E, "12_Ly_B", NhatKy_ViPham!F:F, B15, NhatKy_ViPham!C:C, "T2") - SUMIFS(NhatKy_ViPham!K:K, NhatKy_ViPham!E:E, "12_Ly_B", NhatKy_ViPham!F:F, B15, NhatKy_ViPham!C:C, "T2")</f>
        <v>100</v>
      </c>
      <c r="T15" s="7">
        <f>100 + SUMIFS(NhatKy_ViPham!J:J, NhatKy_ViPham!E:E, "12_Ly_B", NhatKy_ViPham!F:F, B15, NhatKy_ViPham!C:C, "T3") - SUMIFS(NhatKy_ViPham!K:K, NhatKy_ViPham!E:E, "12_Ly_B", NhatKy_ViPham!F:F, B15, NhatKy_ViPham!C:C, "T3")</f>
        <v>100</v>
      </c>
      <c r="U15" s="7">
        <f>100 + SUMIFS(NhatKy_ViPham!J:J, NhatKy_ViPham!E:E, "12_Ly_B", NhatKy_ViPham!F:F, B15, NhatKy_ViPham!C:C, "T4") - SUMIFS(NhatKy_ViPham!K:K, NhatKy_ViPham!E:E, "12_Ly_B", NhatKy_ViPham!F:F, B15, NhatKy_ViPham!C:C, "T4")</f>
        <v>100</v>
      </c>
      <c r="V15" s="7">
        <f>100 + SUMIFS(NhatKy_ViPham!J:J, NhatKy_ViPham!E:E, "12_Ly_B", NhatKy_ViPham!F:F, B15, NhatKy_ViPham!C:C, "T5") - SUMIFS(NhatKy_ViPham!K:K, NhatKy_ViPham!E:E, "12_Ly_B", NhatKy_ViPham!F:F, B15, NhatKy_ViPham!C:C, "T5")</f>
        <v>100</v>
      </c>
      <c r="W15" s="7">
        <f>100 + SUMIFS(NhatKy_ViPham!J:J, NhatKy_ViPham!E:E, "12_Ly_B", NhatKy_ViPham!F:F, B15, NhatKy_ViPham!C:C, "T6") - SUMIFS(NhatKy_ViPham!K:K, NhatKy_ViPham!E:E, "12_Ly_B", NhatKy_ViPham!F:F, B15, NhatKy_ViPham!C:C, "T6")</f>
        <v>100</v>
      </c>
      <c r="X15" s="7">
        <f>100 + SUMIFS(NhatKy_ViPham!J:J, NhatKy_ViPham!E:E, "12_Ly_B", NhatKy_ViPham!F:F, B15, NhatKy_ViPham!C:C, "T7") - SUMIFS(NhatKy_ViPham!K:K, NhatKy_ViPham!E:E, "12_Ly_B", NhatKy_ViPham!F:F, B15, NhatKy_ViPham!C:C, "T7")</f>
        <v>100</v>
      </c>
      <c r="Y15" s="7">
        <f>100 + SUMIFS(NhatKy_ViPham!J:J, NhatKy_ViPham!E:E, "12_Ly_B", NhatKy_ViPham!F:F, B15, NhatKy_ViPham!C:C, "T8") - SUMIFS(NhatKy_ViPham!K:K, NhatKy_ViPham!E:E, "12_Ly_B", NhatKy_ViPham!F:F, B15, NhatKy_ViPham!C:C, "T8")</f>
        <v>100</v>
      </c>
      <c r="Z15" s="7">
        <f>100 + SUMIFS(NhatKy_ViPham!J:J, NhatKy_ViPham!E:E, "12_Ly_B", NhatKy_ViPham!F:F, B15, NhatKy_ViPham!C:C, "T9") - SUMIFS(NhatKy_ViPham!K:K, NhatKy_ViPham!E:E, "12_Ly_B", NhatKy_ViPham!F:F, B15, NhatKy_ViPham!C:C, "T9")</f>
        <v>100</v>
      </c>
      <c r="AA15" s="7">
        <f>100 + SUMIFS(NhatKy_ViPham!J:J, NhatKy_ViPham!E:E, "12_Ly_B", NhatKy_ViPham!F:F, B15, NhatKy_ViPham!C:C, "T10") - SUMIFS(NhatKy_ViPham!K:K, NhatKy_ViPham!E:E, "12_Ly_B", NhatKy_ViPham!F:F, B15, NhatKy_ViPham!C:C, "T10")</f>
        <v>100</v>
      </c>
      <c r="AB15" s="7">
        <f>100 + SUMIFS(NhatKy_ViPham!J:J, NhatKy_ViPham!E:E, "12_Ly_B", NhatKy_ViPham!F:F, B15, NhatKy_ViPham!C:C, "T11") - SUMIFS(NhatKy_ViPham!K:K, NhatKy_ViPham!E:E, "12_Ly_B", NhatKy_ViPham!F:F, B15, NhatKy_ViPham!C:C, "T11")</f>
        <v>100</v>
      </c>
      <c r="AC15" s="7">
        <f>100 + SUMIFS(NhatKy_ViPham!J:J, NhatKy_ViPham!E:E, "12_Ly_B", NhatKy_ViPham!F:F, B15, NhatKy_ViPham!C:C, "T12") - SUMIFS(NhatKy_ViPham!K:K, NhatKy_ViPham!E:E, "12_Ly_B", NhatKy_ViPham!F:F, B15, NhatKy_ViPham!C:C, "T12")</f>
        <v>100</v>
      </c>
      <c r="AD15" s="7">
        <f>100 + SUMIFS(NhatKy_ViPham!J:J, NhatKy_ViPham!E:E, "12_Ly_B", NhatKy_ViPham!F:F, B15, NhatKy_ViPham!C:C, "T13") - SUMIFS(NhatKy_ViPham!K:K, NhatKy_ViPham!E:E, "12_Ly_B", NhatKy_ViPham!F:F, B15, NhatKy_ViPham!C:C, "T13")</f>
        <v>100</v>
      </c>
      <c r="AE15" s="7">
        <f>100 + SUMIFS(NhatKy_ViPham!J:J, NhatKy_ViPham!E:E, "12_Ly_B", NhatKy_ViPham!F:F, B15, NhatKy_ViPham!C:C, "T14") - SUMIFS(NhatKy_ViPham!K:K, NhatKy_ViPham!E:E, "12_Ly_B", NhatKy_ViPham!F:F, B15, NhatKy_ViPham!C:C, "T14")</f>
        <v>100</v>
      </c>
      <c r="AF15" s="7">
        <f>100 + SUMIFS(NhatKy_ViPham!J:J, NhatKy_ViPham!E:E, "12_Ly_B", NhatKy_ViPham!F:F, B15, NhatKy_ViPham!C:C, "T15") - SUMIFS(NhatKy_ViPham!K:K, NhatKy_ViPham!E:E, "12_Ly_B", NhatKy_ViPham!F:F, B15, NhatKy_ViPham!C:C, "T15")</f>
        <v>100</v>
      </c>
      <c r="AG15" s="7">
        <f>100 + SUMIFS(NhatKy_ViPham!J:J, NhatKy_ViPham!E:E, "12_Ly_B", NhatKy_ViPham!F:F, B15, NhatKy_ViPham!C:C, "T16") - SUMIFS(NhatKy_ViPham!K:K, NhatKy_ViPham!E:E, "12_Ly_B", NhatKy_ViPham!F:F, B15, NhatKy_ViPham!C:C, "T16")</f>
        <v>100</v>
      </c>
      <c r="AH15" s="7">
        <f>100 + SUMIFS(NhatKy_ViPham!J:J, NhatKy_ViPham!E:E, "12_Ly_B", NhatKy_ViPham!F:F, B15, NhatKy_ViPham!C:C, "T17") - SUMIFS(NhatKy_ViPham!K:K, NhatKy_ViPham!E:E, "12_Ly_B", NhatKy_ViPham!F:F, B15, NhatKy_ViPham!C:C, "T17")</f>
        <v>100</v>
      </c>
      <c r="AI15" s="7">
        <f>100 + SUMIFS(NhatKy_ViPham!J:J, NhatKy_ViPham!E:E, "12_Ly_B", NhatKy_ViPham!F:F, B15, NhatKy_ViPham!C:C, "T18") - SUMIFS(NhatKy_ViPham!K:K, NhatKy_ViPham!E:E, "12_Ly_B", NhatKy_ViPham!F:F, B15, NhatKy_ViPham!C:C, "T18")</f>
        <v>100</v>
      </c>
      <c r="AJ15" s="7">
        <f>100 + SUMIFS(NhatKy_ViPham!J:J, NhatKy_ViPham!E:E, "12_Ly_B", NhatKy_ViPham!F:F, B15, NhatKy_ViPham!C:C, "T19") - SUMIFS(NhatKy_ViPham!K:K, NhatKy_ViPham!E:E, "12_Ly_B", NhatKy_ViPham!F:F, B15, NhatKy_ViPham!C:C, "T19")</f>
        <v>100</v>
      </c>
      <c r="AK15" s="7">
        <f>100 + SUMIFS(NhatKy_ViPham!J:J, NhatKy_ViPham!E:E, "12_Ly_B", NhatKy_ViPham!F:F, B15, NhatKy_ViPham!C:C, "T20") - SUMIFS(NhatKy_ViPham!K:K, NhatKy_ViPham!E:E, "12_Ly_B", NhatKy_ViPham!F:F, B15, NhatKy_ViPham!C:C, "T20")</f>
        <v>100</v>
      </c>
      <c r="AL15" s="7">
        <f>100 + SUMIFS(NhatKy_ViPham!J:J, NhatKy_ViPham!E:E, "12_Ly_B", NhatKy_ViPham!F:F, B15, NhatKy_ViPham!C:C, "T21") - SUMIFS(NhatKy_ViPham!K:K, NhatKy_ViPham!E:E, "12_Ly_B", NhatKy_ViPham!F:F, B15, NhatKy_ViPham!C:C, "T21")</f>
        <v>100</v>
      </c>
      <c r="AM15" s="7">
        <f>100 + SUMIFS(NhatKy_ViPham!J:J, NhatKy_ViPham!E:E, "12_Ly_B", NhatKy_ViPham!F:F, B15, NhatKy_ViPham!C:C, "T22") - SUMIFS(NhatKy_ViPham!K:K, NhatKy_ViPham!E:E, "12_Ly_B", NhatKy_ViPham!F:F, B15, NhatKy_ViPham!C:C, "T22")</f>
        <v>100</v>
      </c>
      <c r="AN15" s="7">
        <f>100 + SUMIFS(NhatKy_ViPham!J:J, NhatKy_ViPham!E:E, "12_Ly_B", NhatKy_ViPham!F:F, B15, NhatKy_ViPham!C:C, "T23") - SUMIFS(NhatKy_ViPham!K:K, NhatKy_ViPham!E:E, "12_Ly_B", NhatKy_ViPham!F:F, B15, NhatKy_ViPham!C:C, "T23")</f>
        <v>100</v>
      </c>
      <c r="AO15" s="7">
        <f>100 + SUMIFS(NhatKy_ViPham!J:J, NhatKy_ViPham!E:E, "12_Ly_B", NhatKy_ViPham!F:F, B15, NhatKy_ViPham!C:C, "T24") - SUMIFS(NhatKy_ViPham!K:K, NhatKy_ViPham!E:E, "12_Ly_B", NhatKy_ViPham!F:F, B15, NhatKy_ViPham!C:C, "T24")</f>
        <v>100</v>
      </c>
      <c r="AP15" s="7">
        <f>100 + SUMIFS(NhatKy_ViPham!J:J, NhatKy_ViPham!E:E, "12_Ly_B", NhatKy_ViPham!F:F, B15, NhatKy_ViPham!C:C, "T25") - SUMIFS(NhatKy_ViPham!K:K, NhatKy_ViPham!E:E, "12_Ly_B", NhatKy_ViPham!F:F, B15, NhatKy_ViPham!C:C, "T25")</f>
        <v>100</v>
      </c>
      <c r="AQ15" s="7">
        <f>100 + SUMIFS(NhatKy_ViPham!J:J, NhatKy_ViPham!E:E, "12_Ly_B", NhatKy_ViPham!F:F, B15, NhatKy_ViPham!C:C, "T26") - SUMIFS(NhatKy_ViPham!K:K, NhatKy_ViPham!E:E, "12_Ly_B", NhatKy_ViPham!F:F, B15, NhatKy_ViPham!C:C, "T26")</f>
        <v>100</v>
      </c>
      <c r="AR15" s="7">
        <f>100 + SUMIFS(NhatKy_ViPham!J:J, NhatKy_ViPham!E:E, "12_Ly_B", NhatKy_ViPham!F:F, B15, NhatKy_ViPham!C:C, "T27") - SUMIFS(NhatKy_ViPham!K:K, NhatKy_ViPham!E:E, "12_Ly_B", NhatKy_ViPham!F:F, B15, NhatKy_ViPham!C:C, "T27")</f>
        <v>100</v>
      </c>
      <c r="AS15" s="7">
        <f>100 + SUMIFS(NhatKy_ViPham!J:J, NhatKy_ViPham!E:E, "12_Ly_B", NhatKy_ViPham!F:F, B15, NhatKy_ViPham!C:C, "T28") - SUMIFS(NhatKy_ViPham!K:K, NhatKy_ViPham!E:E, "12_Ly_B", NhatKy_ViPham!F:F, B15, NhatKy_ViPham!C:C, "T28")</f>
        <v>100</v>
      </c>
      <c r="AT15" s="7">
        <f>100 + SUMIFS(NhatKy_ViPham!J:J, NhatKy_ViPham!E:E, "12_Ly_B", NhatKy_ViPham!F:F, B15, NhatKy_ViPham!C:C, "T29") - SUMIFS(NhatKy_ViPham!K:K, NhatKy_ViPham!E:E, "12_Ly_B", NhatKy_ViPham!F:F, B15, NhatKy_ViPham!C:C, "T29")</f>
        <v>100</v>
      </c>
      <c r="AU15" s="7">
        <f>100 + SUMIFS(NhatKy_ViPham!J:J, NhatKy_ViPham!E:E, "12_Ly_B", NhatKy_ViPham!F:F, B15, NhatKy_ViPham!C:C, "T30") - SUMIFS(NhatKy_ViPham!K:K, NhatKy_ViPham!E:E, "12_Ly_B", NhatKy_ViPham!F:F, B15, NhatKy_ViPham!C:C, "T30")</f>
        <v>100</v>
      </c>
      <c r="AV15" s="7">
        <f>100 + SUMIFS(NhatKy_ViPham!J:J, NhatKy_ViPham!E:E, "12_Ly_B", NhatKy_ViPham!F:F, B15, NhatKy_ViPham!C:C, "T31") - SUMIFS(NhatKy_ViPham!K:K, NhatKy_ViPham!E:E, "12_Ly_B", NhatKy_ViPham!F:F, B15, NhatKy_ViPham!C:C, "T31")</f>
        <v>100</v>
      </c>
      <c r="AW15" s="7">
        <f>100 + SUMIFS(NhatKy_ViPham!J:J, NhatKy_ViPham!E:E, "12_Ly_B", NhatKy_ViPham!F:F, B15, NhatKy_ViPham!C:C, "T32") - SUMIFS(NhatKy_ViPham!K:K, NhatKy_ViPham!E:E, "12_Ly_B", NhatKy_ViPham!F:F, B15, NhatKy_ViPham!C:C, "T32")</f>
        <v>100</v>
      </c>
      <c r="AX15" s="7">
        <f>100 + SUMIFS(NhatKy_ViPham!J:J, NhatKy_ViPham!E:E, "12_Ly_B", NhatKy_ViPham!F:F, B15, NhatKy_ViPham!C:C, "T33") - SUMIFS(NhatKy_ViPham!K:K, NhatKy_ViPham!E:E, "12_Ly_B", NhatKy_ViPham!F:F, B15, NhatKy_ViPham!C:C, "T33")</f>
        <v>100</v>
      </c>
      <c r="AY15" s="7">
        <f>100 + SUMIFS(NhatKy_ViPham!J:J, NhatKy_ViPham!E:E, "12_Ly_B", NhatKy_ViPham!F:F, B15, NhatKy_ViPham!C:C, "T34") - SUMIFS(NhatKy_ViPham!K:K, NhatKy_ViPham!E:E, "12_Ly_B", NhatKy_ViPham!F:F, B15, NhatKy_ViPham!C:C, "T34")</f>
        <v>100</v>
      </c>
      <c r="AZ15" s="7">
        <f>100 + SUMIFS(NhatKy_ViPham!J:J, NhatKy_ViPham!E:E, "12_Ly_B", NhatKy_ViPham!F:F, B15, NhatKy_ViPham!C:C, "T35") - SUMIFS(NhatKy_ViPham!K:K, NhatKy_ViPham!E:E, "12_Ly_B", NhatKy_ViPham!F:F, B15, NhatKy_ViPham!C:C, "T35")</f>
        <v>100</v>
      </c>
      <c r="BA15" s="12">
        <f t="shared" si="0"/>
        <v>100</v>
      </c>
      <c r="BB15" s="11" t="s">
        <v>430</v>
      </c>
      <c r="BC15" s="14" t="str">
        <f t="shared" si="1"/>
        <v>Tốt</v>
      </c>
      <c r="BD15" s="10" t="str">
        <f t="shared" si="2"/>
        <v>🟢 BÌNH THƯỜNG</v>
      </c>
    </row>
    <row r="16" spans="1:56" x14ac:dyDescent="0.25">
      <c r="A16" s="5">
        <v>8</v>
      </c>
      <c r="B16" s="15" t="s">
        <v>2456</v>
      </c>
      <c r="C16" s="5" t="s">
        <v>2457</v>
      </c>
      <c r="D16" s="5" t="s">
        <v>435</v>
      </c>
      <c r="E16" s="11" t="s">
        <v>430</v>
      </c>
      <c r="F16" s="6">
        <f>SUMIFS(NhatKy_ViPham!K:K, NhatKy_ViPham!E:E, "12_Ly_B", NhatKy_ViPham!F:F, B16, NhatKy_ViPham!H:H, "L01")</f>
        <v>0</v>
      </c>
      <c r="G16" s="6">
        <f>SUMIFS(NhatKy_ViPham!K:K, NhatKy_ViPham!E:E, "12_Ly_B", NhatKy_ViPham!F:F, B16, NhatKy_ViPham!H:H, "L02")</f>
        <v>0</v>
      </c>
      <c r="H16" s="6">
        <f>SUMIFS(NhatKy_ViPham!K:K, NhatKy_ViPham!E:E, "12_Ly_B", NhatKy_ViPham!F:F, B16, NhatKy_ViPham!H:H, "L03")</f>
        <v>0</v>
      </c>
      <c r="I16" s="6">
        <f>SUMIFS(NhatKy_ViPham!K:K, NhatKy_ViPham!E:E, "12_Ly_B", NhatKy_ViPham!F:F, B16, NhatKy_ViPham!H:H, "L04")</f>
        <v>0</v>
      </c>
      <c r="J16" s="6">
        <f>SUMIFS(NhatKy_ViPham!K:K, NhatKy_ViPham!E:E, "12_Ly_B", NhatKy_ViPham!F:F, B16, NhatKy_ViPham!H:H, "L05")</f>
        <v>0</v>
      </c>
      <c r="K16" s="6">
        <f>SUMIFS(NhatKy_ViPham!K:K, NhatKy_ViPham!E:E, "12_Ly_B", NhatKy_ViPham!F:F, B16, NhatKy_ViPham!H:H, "L06")</f>
        <v>0</v>
      </c>
      <c r="L16" s="6">
        <f>SUMIFS(NhatKy_ViPham!K:K, NhatKy_ViPham!E:E, "12_Ly_B", NhatKy_ViPham!F:F, B16, NhatKy_ViPham!H:H, "L07")</f>
        <v>0</v>
      </c>
      <c r="M16" s="6">
        <f>SUMIFS(NhatKy_ViPham!K:K, NhatKy_ViPham!E:E, "12_Ly_B", NhatKy_ViPham!F:F, B16, NhatKy_ViPham!H:H, "L08")</f>
        <v>0</v>
      </c>
      <c r="N16" s="6">
        <f>SUMIFS(NhatKy_ViPham!K:K, NhatKy_ViPham!E:E, "12_Ly_B", NhatKy_ViPham!F:F, B16, NhatKy_ViPham!H:H, "L09")</f>
        <v>0</v>
      </c>
      <c r="O16" s="6">
        <f>SUMIFS(NhatKy_ViPham!K:K, NhatKy_ViPham!E:E, "12_Ly_B", NhatKy_ViPham!F:F, B16, NhatKy_ViPham!H:H, "L10")</f>
        <v>0</v>
      </c>
      <c r="P16" s="12">
        <f>SUMIFS(NhatKy_ViPham!J:J, NhatKy_ViPham!E:E, "12_Ly_B", NhatKy_ViPham!F:F, B16)</f>
        <v>0</v>
      </c>
      <c r="Q16" s="13">
        <f>SUMIFS(NhatKy_ViPham!K:K, NhatKy_ViPham!E:E, "12_Ly_B", NhatKy_ViPham!F:F, B16)</f>
        <v>0</v>
      </c>
      <c r="R16" s="6">
        <f>100 + SUMIFS(NhatKy_ViPham!J:J, NhatKy_ViPham!E:E, "12_Ly_B", NhatKy_ViPham!F:F, B16, NhatKy_ViPham!C:C, "T1") - SUMIFS(NhatKy_ViPham!K:K, NhatKy_ViPham!E:E, "12_Ly_B", NhatKy_ViPham!F:F, B16, NhatKy_ViPham!C:C, "T1")</f>
        <v>100</v>
      </c>
      <c r="S16" s="6">
        <f>100 + SUMIFS(NhatKy_ViPham!J:J, NhatKy_ViPham!E:E, "12_Ly_B", NhatKy_ViPham!F:F, B16, NhatKy_ViPham!C:C, "T2") - SUMIFS(NhatKy_ViPham!K:K, NhatKy_ViPham!E:E, "12_Ly_B", NhatKy_ViPham!F:F, B16, NhatKy_ViPham!C:C, "T2")</f>
        <v>100</v>
      </c>
      <c r="T16" s="6">
        <f>100 + SUMIFS(NhatKy_ViPham!J:J, NhatKy_ViPham!E:E, "12_Ly_B", NhatKy_ViPham!F:F, B16, NhatKy_ViPham!C:C, "T3") - SUMIFS(NhatKy_ViPham!K:K, NhatKy_ViPham!E:E, "12_Ly_B", NhatKy_ViPham!F:F, B16, NhatKy_ViPham!C:C, "T3")</f>
        <v>100</v>
      </c>
      <c r="U16" s="6">
        <f>100 + SUMIFS(NhatKy_ViPham!J:J, NhatKy_ViPham!E:E, "12_Ly_B", NhatKy_ViPham!F:F, B16, NhatKy_ViPham!C:C, "T4") - SUMIFS(NhatKy_ViPham!K:K, NhatKy_ViPham!E:E, "12_Ly_B", NhatKy_ViPham!F:F, B16, NhatKy_ViPham!C:C, "T4")</f>
        <v>100</v>
      </c>
      <c r="V16" s="6">
        <f>100 + SUMIFS(NhatKy_ViPham!J:J, NhatKy_ViPham!E:E, "12_Ly_B", NhatKy_ViPham!F:F, B16, NhatKy_ViPham!C:C, "T5") - SUMIFS(NhatKy_ViPham!K:K, NhatKy_ViPham!E:E, "12_Ly_B", NhatKy_ViPham!F:F, B16, NhatKy_ViPham!C:C, "T5")</f>
        <v>100</v>
      </c>
      <c r="W16" s="6">
        <f>100 + SUMIFS(NhatKy_ViPham!J:J, NhatKy_ViPham!E:E, "12_Ly_B", NhatKy_ViPham!F:F, B16, NhatKy_ViPham!C:C, "T6") - SUMIFS(NhatKy_ViPham!K:K, NhatKy_ViPham!E:E, "12_Ly_B", NhatKy_ViPham!F:F, B16, NhatKy_ViPham!C:C, "T6")</f>
        <v>100</v>
      </c>
      <c r="X16" s="6">
        <f>100 + SUMIFS(NhatKy_ViPham!J:J, NhatKy_ViPham!E:E, "12_Ly_B", NhatKy_ViPham!F:F, B16, NhatKy_ViPham!C:C, "T7") - SUMIFS(NhatKy_ViPham!K:K, NhatKy_ViPham!E:E, "12_Ly_B", NhatKy_ViPham!F:F, B16, NhatKy_ViPham!C:C, "T7")</f>
        <v>100</v>
      </c>
      <c r="Y16" s="6">
        <f>100 + SUMIFS(NhatKy_ViPham!J:J, NhatKy_ViPham!E:E, "12_Ly_B", NhatKy_ViPham!F:F, B16, NhatKy_ViPham!C:C, "T8") - SUMIFS(NhatKy_ViPham!K:K, NhatKy_ViPham!E:E, "12_Ly_B", NhatKy_ViPham!F:F, B16, NhatKy_ViPham!C:C, "T8")</f>
        <v>100</v>
      </c>
      <c r="Z16" s="6">
        <f>100 + SUMIFS(NhatKy_ViPham!J:J, NhatKy_ViPham!E:E, "12_Ly_B", NhatKy_ViPham!F:F, B16, NhatKy_ViPham!C:C, "T9") - SUMIFS(NhatKy_ViPham!K:K, NhatKy_ViPham!E:E, "12_Ly_B", NhatKy_ViPham!F:F, B16, NhatKy_ViPham!C:C, "T9")</f>
        <v>100</v>
      </c>
      <c r="AA16" s="6">
        <f>100 + SUMIFS(NhatKy_ViPham!J:J, NhatKy_ViPham!E:E, "12_Ly_B", NhatKy_ViPham!F:F, B16, NhatKy_ViPham!C:C, "T10") - SUMIFS(NhatKy_ViPham!K:K, NhatKy_ViPham!E:E, "12_Ly_B", NhatKy_ViPham!F:F, B16, NhatKy_ViPham!C:C, "T10")</f>
        <v>100</v>
      </c>
      <c r="AB16" s="6">
        <f>100 + SUMIFS(NhatKy_ViPham!J:J, NhatKy_ViPham!E:E, "12_Ly_B", NhatKy_ViPham!F:F, B16, NhatKy_ViPham!C:C, "T11") - SUMIFS(NhatKy_ViPham!K:K, NhatKy_ViPham!E:E, "12_Ly_B", NhatKy_ViPham!F:F, B16, NhatKy_ViPham!C:C, "T11")</f>
        <v>100</v>
      </c>
      <c r="AC16" s="6">
        <f>100 + SUMIFS(NhatKy_ViPham!J:J, NhatKy_ViPham!E:E, "12_Ly_B", NhatKy_ViPham!F:F, B16, NhatKy_ViPham!C:C, "T12") - SUMIFS(NhatKy_ViPham!K:K, NhatKy_ViPham!E:E, "12_Ly_B", NhatKy_ViPham!F:F, B16, NhatKy_ViPham!C:C, "T12")</f>
        <v>100</v>
      </c>
      <c r="AD16" s="6">
        <f>100 + SUMIFS(NhatKy_ViPham!J:J, NhatKy_ViPham!E:E, "12_Ly_B", NhatKy_ViPham!F:F, B16, NhatKy_ViPham!C:C, "T13") - SUMIFS(NhatKy_ViPham!K:K, NhatKy_ViPham!E:E, "12_Ly_B", NhatKy_ViPham!F:F, B16, NhatKy_ViPham!C:C, "T13")</f>
        <v>100</v>
      </c>
      <c r="AE16" s="6">
        <f>100 + SUMIFS(NhatKy_ViPham!J:J, NhatKy_ViPham!E:E, "12_Ly_B", NhatKy_ViPham!F:F, B16, NhatKy_ViPham!C:C, "T14") - SUMIFS(NhatKy_ViPham!K:K, NhatKy_ViPham!E:E, "12_Ly_B", NhatKy_ViPham!F:F, B16, NhatKy_ViPham!C:C, "T14")</f>
        <v>100</v>
      </c>
      <c r="AF16" s="6">
        <f>100 + SUMIFS(NhatKy_ViPham!J:J, NhatKy_ViPham!E:E, "12_Ly_B", NhatKy_ViPham!F:F, B16, NhatKy_ViPham!C:C, "T15") - SUMIFS(NhatKy_ViPham!K:K, NhatKy_ViPham!E:E, "12_Ly_B", NhatKy_ViPham!F:F, B16, NhatKy_ViPham!C:C, "T15")</f>
        <v>100</v>
      </c>
      <c r="AG16" s="6">
        <f>100 + SUMIFS(NhatKy_ViPham!J:J, NhatKy_ViPham!E:E, "12_Ly_B", NhatKy_ViPham!F:F, B16, NhatKy_ViPham!C:C, "T16") - SUMIFS(NhatKy_ViPham!K:K, NhatKy_ViPham!E:E, "12_Ly_B", NhatKy_ViPham!F:F, B16, NhatKy_ViPham!C:C, "T16")</f>
        <v>100</v>
      </c>
      <c r="AH16" s="6">
        <f>100 + SUMIFS(NhatKy_ViPham!J:J, NhatKy_ViPham!E:E, "12_Ly_B", NhatKy_ViPham!F:F, B16, NhatKy_ViPham!C:C, "T17") - SUMIFS(NhatKy_ViPham!K:K, NhatKy_ViPham!E:E, "12_Ly_B", NhatKy_ViPham!F:F, B16, NhatKy_ViPham!C:C, "T17")</f>
        <v>100</v>
      </c>
      <c r="AI16" s="6">
        <f>100 + SUMIFS(NhatKy_ViPham!J:J, NhatKy_ViPham!E:E, "12_Ly_B", NhatKy_ViPham!F:F, B16, NhatKy_ViPham!C:C, "T18") - SUMIFS(NhatKy_ViPham!K:K, NhatKy_ViPham!E:E, "12_Ly_B", NhatKy_ViPham!F:F, B16, NhatKy_ViPham!C:C, "T18")</f>
        <v>100</v>
      </c>
      <c r="AJ16" s="6">
        <f>100 + SUMIFS(NhatKy_ViPham!J:J, NhatKy_ViPham!E:E, "12_Ly_B", NhatKy_ViPham!F:F, B16, NhatKy_ViPham!C:C, "T19") - SUMIFS(NhatKy_ViPham!K:K, NhatKy_ViPham!E:E, "12_Ly_B", NhatKy_ViPham!F:F, B16, NhatKy_ViPham!C:C, "T19")</f>
        <v>100</v>
      </c>
      <c r="AK16" s="6">
        <f>100 + SUMIFS(NhatKy_ViPham!J:J, NhatKy_ViPham!E:E, "12_Ly_B", NhatKy_ViPham!F:F, B16, NhatKy_ViPham!C:C, "T20") - SUMIFS(NhatKy_ViPham!K:K, NhatKy_ViPham!E:E, "12_Ly_B", NhatKy_ViPham!F:F, B16, NhatKy_ViPham!C:C, "T20")</f>
        <v>100</v>
      </c>
      <c r="AL16" s="6">
        <f>100 + SUMIFS(NhatKy_ViPham!J:J, NhatKy_ViPham!E:E, "12_Ly_B", NhatKy_ViPham!F:F, B16, NhatKy_ViPham!C:C, "T21") - SUMIFS(NhatKy_ViPham!K:K, NhatKy_ViPham!E:E, "12_Ly_B", NhatKy_ViPham!F:F, B16, NhatKy_ViPham!C:C, "T21")</f>
        <v>100</v>
      </c>
      <c r="AM16" s="6">
        <f>100 + SUMIFS(NhatKy_ViPham!J:J, NhatKy_ViPham!E:E, "12_Ly_B", NhatKy_ViPham!F:F, B16, NhatKy_ViPham!C:C, "T22") - SUMIFS(NhatKy_ViPham!K:K, NhatKy_ViPham!E:E, "12_Ly_B", NhatKy_ViPham!F:F, B16, NhatKy_ViPham!C:C, "T22")</f>
        <v>100</v>
      </c>
      <c r="AN16" s="6">
        <f>100 + SUMIFS(NhatKy_ViPham!J:J, NhatKy_ViPham!E:E, "12_Ly_B", NhatKy_ViPham!F:F, B16, NhatKy_ViPham!C:C, "T23") - SUMIFS(NhatKy_ViPham!K:K, NhatKy_ViPham!E:E, "12_Ly_B", NhatKy_ViPham!F:F, B16, NhatKy_ViPham!C:C, "T23")</f>
        <v>100</v>
      </c>
      <c r="AO16" s="6">
        <f>100 + SUMIFS(NhatKy_ViPham!J:J, NhatKy_ViPham!E:E, "12_Ly_B", NhatKy_ViPham!F:F, B16, NhatKy_ViPham!C:C, "T24") - SUMIFS(NhatKy_ViPham!K:K, NhatKy_ViPham!E:E, "12_Ly_B", NhatKy_ViPham!F:F, B16, NhatKy_ViPham!C:C, "T24")</f>
        <v>100</v>
      </c>
      <c r="AP16" s="6">
        <f>100 + SUMIFS(NhatKy_ViPham!J:J, NhatKy_ViPham!E:E, "12_Ly_B", NhatKy_ViPham!F:F, B16, NhatKy_ViPham!C:C, "T25") - SUMIFS(NhatKy_ViPham!K:K, NhatKy_ViPham!E:E, "12_Ly_B", NhatKy_ViPham!F:F, B16, NhatKy_ViPham!C:C, "T25")</f>
        <v>100</v>
      </c>
      <c r="AQ16" s="6">
        <f>100 + SUMIFS(NhatKy_ViPham!J:J, NhatKy_ViPham!E:E, "12_Ly_B", NhatKy_ViPham!F:F, B16, NhatKy_ViPham!C:C, "T26") - SUMIFS(NhatKy_ViPham!K:K, NhatKy_ViPham!E:E, "12_Ly_B", NhatKy_ViPham!F:F, B16, NhatKy_ViPham!C:C, "T26")</f>
        <v>100</v>
      </c>
      <c r="AR16" s="6">
        <f>100 + SUMIFS(NhatKy_ViPham!J:J, NhatKy_ViPham!E:E, "12_Ly_B", NhatKy_ViPham!F:F, B16, NhatKy_ViPham!C:C, "T27") - SUMIFS(NhatKy_ViPham!K:K, NhatKy_ViPham!E:E, "12_Ly_B", NhatKy_ViPham!F:F, B16, NhatKy_ViPham!C:C, "T27")</f>
        <v>100</v>
      </c>
      <c r="AS16" s="6">
        <f>100 + SUMIFS(NhatKy_ViPham!J:J, NhatKy_ViPham!E:E, "12_Ly_B", NhatKy_ViPham!F:F, B16, NhatKy_ViPham!C:C, "T28") - SUMIFS(NhatKy_ViPham!K:K, NhatKy_ViPham!E:E, "12_Ly_B", NhatKy_ViPham!F:F, B16, NhatKy_ViPham!C:C, "T28")</f>
        <v>100</v>
      </c>
      <c r="AT16" s="6">
        <f>100 + SUMIFS(NhatKy_ViPham!J:J, NhatKy_ViPham!E:E, "12_Ly_B", NhatKy_ViPham!F:F, B16, NhatKy_ViPham!C:C, "T29") - SUMIFS(NhatKy_ViPham!K:K, NhatKy_ViPham!E:E, "12_Ly_B", NhatKy_ViPham!F:F, B16, NhatKy_ViPham!C:C, "T29")</f>
        <v>100</v>
      </c>
      <c r="AU16" s="6">
        <f>100 + SUMIFS(NhatKy_ViPham!J:J, NhatKy_ViPham!E:E, "12_Ly_B", NhatKy_ViPham!F:F, B16, NhatKy_ViPham!C:C, "T30") - SUMIFS(NhatKy_ViPham!K:K, NhatKy_ViPham!E:E, "12_Ly_B", NhatKy_ViPham!F:F, B16, NhatKy_ViPham!C:C, "T30")</f>
        <v>100</v>
      </c>
      <c r="AV16" s="6">
        <f>100 + SUMIFS(NhatKy_ViPham!J:J, NhatKy_ViPham!E:E, "12_Ly_B", NhatKy_ViPham!F:F, B16, NhatKy_ViPham!C:C, "T31") - SUMIFS(NhatKy_ViPham!K:K, NhatKy_ViPham!E:E, "12_Ly_B", NhatKy_ViPham!F:F, B16, NhatKy_ViPham!C:C, "T31")</f>
        <v>100</v>
      </c>
      <c r="AW16" s="6">
        <f>100 + SUMIFS(NhatKy_ViPham!J:J, NhatKy_ViPham!E:E, "12_Ly_B", NhatKy_ViPham!F:F, B16, NhatKy_ViPham!C:C, "T32") - SUMIFS(NhatKy_ViPham!K:K, NhatKy_ViPham!E:E, "12_Ly_B", NhatKy_ViPham!F:F, B16, NhatKy_ViPham!C:C, "T32")</f>
        <v>100</v>
      </c>
      <c r="AX16" s="6">
        <f>100 + SUMIFS(NhatKy_ViPham!J:J, NhatKy_ViPham!E:E, "12_Ly_B", NhatKy_ViPham!F:F, B16, NhatKy_ViPham!C:C, "T33") - SUMIFS(NhatKy_ViPham!K:K, NhatKy_ViPham!E:E, "12_Ly_B", NhatKy_ViPham!F:F, B16, NhatKy_ViPham!C:C, "T33")</f>
        <v>100</v>
      </c>
      <c r="AY16" s="6">
        <f>100 + SUMIFS(NhatKy_ViPham!J:J, NhatKy_ViPham!E:E, "12_Ly_B", NhatKy_ViPham!F:F, B16, NhatKy_ViPham!C:C, "T34") - SUMIFS(NhatKy_ViPham!K:K, NhatKy_ViPham!E:E, "12_Ly_B", NhatKy_ViPham!F:F, B16, NhatKy_ViPham!C:C, "T34")</f>
        <v>100</v>
      </c>
      <c r="AZ16" s="6">
        <f>100 + SUMIFS(NhatKy_ViPham!J:J, NhatKy_ViPham!E:E, "12_Ly_B", NhatKy_ViPham!F:F, B16, NhatKy_ViPham!C:C, "T35") - SUMIFS(NhatKy_ViPham!K:K, NhatKy_ViPham!E:E, "12_Ly_B", NhatKy_ViPham!F:F, B16, NhatKy_ViPham!C:C, "T35")</f>
        <v>100</v>
      </c>
      <c r="BA16" s="12">
        <f t="shared" si="0"/>
        <v>100</v>
      </c>
      <c r="BB16" s="11" t="s">
        <v>430</v>
      </c>
      <c r="BC16" s="16" t="str">
        <f t="shared" si="1"/>
        <v>Tốt</v>
      </c>
      <c r="BD16" s="15" t="str">
        <f t="shared" si="2"/>
        <v>🟢 BÌNH THƯỜNG</v>
      </c>
    </row>
    <row r="17" spans="1:56" x14ac:dyDescent="0.25">
      <c r="A17" s="4">
        <v>9</v>
      </c>
      <c r="B17" s="10" t="s">
        <v>2458</v>
      </c>
      <c r="C17" s="4" t="s">
        <v>2459</v>
      </c>
      <c r="D17" s="4" t="s">
        <v>435</v>
      </c>
      <c r="E17" s="11" t="s">
        <v>430</v>
      </c>
      <c r="F17" s="7">
        <f>SUMIFS(NhatKy_ViPham!K:K, NhatKy_ViPham!E:E, "12_Ly_B", NhatKy_ViPham!F:F, B17, NhatKy_ViPham!H:H, "L01")</f>
        <v>0</v>
      </c>
      <c r="G17" s="7">
        <f>SUMIFS(NhatKy_ViPham!K:K, NhatKy_ViPham!E:E, "12_Ly_B", NhatKy_ViPham!F:F, B17, NhatKy_ViPham!H:H, "L02")</f>
        <v>0</v>
      </c>
      <c r="H17" s="7">
        <f>SUMIFS(NhatKy_ViPham!K:K, NhatKy_ViPham!E:E, "12_Ly_B", NhatKy_ViPham!F:F, B17, NhatKy_ViPham!H:H, "L03")</f>
        <v>0</v>
      </c>
      <c r="I17" s="7">
        <f>SUMIFS(NhatKy_ViPham!K:K, NhatKy_ViPham!E:E, "12_Ly_B", NhatKy_ViPham!F:F, B17, NhatKy_ViPham!H:H, "L04")</f>
        <v>0</v>
      </c>
      <c r="J17" s="7">
        <f>SUMIFS(NhatKy_ViPham!K:K, NhatKy_ViPham!E:E, "12_Ly_B", NhatKy_ViPham!F:F, B17, NhatKy_ViPham!H:H, "L05")</f>
        <v>0</v>
      </c>
      <c r="K17" s="7">
        <f>SUMIFS(NhatKy_ViPham!K:K, NhatKy_ViPham!E:E, "12_Ly_B", NhatKy_ViPham!F:F, B17, NhatKy_ViPham!H:H, "L06")</f>
        <v>0</v>
      </c>
      <c r="L17" s="7">
        <f>SUMIFS(NhatKy_ViPham!K:K, NhatKy_ViPham!E:E, "12_Ly_B", NhatKy_ViPham!F:F, B17, NhatKy_ViPham!H:H, "L07")</f>
        <v>0</v>
      </c>
      <c r="M17" s="7">
        <f>SUMIFS(NhatKy_ViPham!K:K, NhatKy_ViPham!E:E, "12_Ly_B", NhatKy_ViPham!F:F, B17, NhatKy_ViPham!H:H, "L08")</f>
        <v>0</v>
      </c>
      <c r="N17" s="7">
        <f>SUMIFS(NhatKy_ViPham!K:K, NhatKy_ViPham!E:E, "12_Ly_B", NhatKy_ViPham!F:F, B17, NhatKy_ViPham!H:H, "L09")</f>
        <v>0</v>
      </c>
      <c r="O17" s="7">
        <f>SUMIFS(NhatKy_ViPham!K:K, NhatKy_ViPham!E:E, "12_Ly_B", NhatKy_ViPham!F:F, B17, NhatKy_ViPham!H:H, "L10")</f>
        <v>0</v>
      </c>
      <c r="P17" s="12">
        <f>SUMIFS(NhatKy_ViPham!J:J, NhatKy_ViPham!E:E, "12_Ly_B", NhatKy_ViPham!F:F, B17)</f>
        <v>0</v>
      </c>
      <c r="Q17" s="13">
        <f>SUMIFS(NhatKy_ViPham!K:K, NhatKy_ViPham!E:E, "12_Ly_B", NhatKy_ViPham!F:F, B17)</f>
        <v>0</v>
      </c>
      <c r="R17" s="7">
        <f>100 + SUMIFS(NhatKy_ViPham!J:J, NhatKy_ViPham!E:E, "12_Ly_B", NhatKy_ViPham!F:F, B17, NhatKy_ViPham!C:C, "T1") - SUMIFS(NhatKy_ViPham!K:K, NhatKy_ViPham!E:E, "12_Ly_B", NhatKy_ViPham!F:F, B17, NhatKy_ViPham!C:C, "T1")</f>
        <v>100</v>
      </c>
      <c r="S17" s="7">
        <f>100 + SUMIFS(NhatKy_ViPham!J:J, NhatKy_ViPham!E:E, "12_Ly_B", NhatKy_ViPham!F:F, B17, NhatKy_ViPham!C:C, "T2") - SUMIFS(NhatKy_ViPham!K:K, NhatKy_ViPham!E:E, "12_Ly_B", NhatKy_ViPham!F:F, B17, NhatKy_ViPham!C:C, "T2")</f>
        <v>100</v>
      </c>
      <c r="T17" s="7">
        <f>100 + SUMIFS(NhatKy_ViPham!J:J, NhatKy_ViPham!E:E, "12_Ly_B", NhatKy_ViPham!F:F, B17, NhatKy_ViPham!C:C, "T3") - SUMIFS(NhatKy_ViPham!K:K, NhatKy_ViPham!E:E, "12_Ly_B", NhatKy_ViPham!F:F, B17, NhatKy_ViPham!C:C, "T3")</f>
        <v>100</v>
      </c>
      <c r="U17" s="7">
        <f>100 + SUMIFS(NhatKy_ViPham!J:J, NhatKy_ViPham!E:E, "12_Ly_B", NhatKy_ViPham!F:F, B17, NhatKy_ViPham!C:C, "T4") - SUMIFS(NhatKy_ViPham!K:K, NhatKy_ViPham!E:E, "12_Ly_B", NhatKy_ViPham!F:F, B17, NhatKy_ViPham!C:C, "T4")</f>
        <v>100</v>
      </c>
      <c r="V17" s="7">
        <f>100 + SUMIFS(NhatKy_ViPham!J:J, NhatKy_ViPham!E:E, "12_Ly_B", NhatKy_ViPham!F:F, B17, NhatKy_ViPham!C:C, "T5") - SUMIFS(NhatKy_ViPham!K:K, NhatKy_ViPham!E:E, "12_Ly_B", NhatKy_ViPham!F:F, B17, NhatKy_ViPham!C:C, "T5")</f>
        <v>100</v>
      </c>
      <c r="W17" s="7">
        <f>100 + SUMIFS(NhatKy_ViPham!J:J, NhatKy_ViPham!E:E, "12_Ly_B", NhatKy_ViPham!F:F, B17, NhatKy_ViPham!C:C, "T6") - SUMIFS(NhatKy_ViPham!K:K, NhatKy_ViPham!E:E, "12_Ly_B", NhatKy_ViPham!F:F, B17, NhatKy_ViPham!C:C, "T6")</f>
        <v>100</v>
      </c>
      <c r="X17" s="7">
        <f>100 + SUMIFS(NhatKy_ViPham!J:J, NhatKy_ViPham!E:E, "12_Ly_B", NhatKy_ViPham!F:F, B17, NhatKy_ViPham!C:C, "T7") - SUMIFS(NhatKy_ViPham!K:K, NhatKy_ViPham!E:E, "12_Ly_B", NhatKy_ViPham!F:F, B17, NhatKy_ViPham!C:C, "T7")</f>
        <v>100</v>
      </c>
      <c r="Y17" s="7">
        <f>100 + SUMIFS(NhatKy_ViPham!J:J, NhatKy_ViPham!E:E, "12_Ly_B", NhatKy_ViPham!F:F, B17, NhatKy_ViPham!C:C, "T8") - SUMIFS(NhatKy_ViPham!K:K, NhatKy_ViPham!E:E, "12_Ly_B", NhatKy_ViPham!F:F, B17, NhatKy_ViPham!C:C, "T8")</f>
        <v>100</v>
      </c>
      <c r="Z17" s="7">
        <f>100 + SUMIFS(NhatKy_ViPham!J:J, NhatKy_ViPham!E:E, "12_Ly_B", NhatKy_ViPham!F:F, B17, NhatKy_ViPham!C:C, "T9") - SUMIFS(NhatKy_ViPham!K:K, NhatKy_ViPham!E:E, "12_Ly_B", NhatKy_ViPham!F:F, B17, NhatKy_ViPham!C:C, "T9")</f>
        <v>100</v>
      </c>
      <c r="AA17" s="7">
        <f>100 + SUMIFS(NhatKy_ViPham!J:J, NhatKy_ViPham!E:E, "12_Ly_B", NhatKy_ViPham!F:F, B17, NhatKy_ViPham!C:C, "T10") - SUMIFS(NhatKy_ViPham!K:K, NhatKy_ViPham!E:E, "12_Ly_B", NhatKy_ViPham!F:F, B17, NhatKy_ViPham!C:C, "T10")</f>
        <v>100</v>
      </c>
      <c r="AB17" s="7">
        <f>100 + SUMIFS(NhatKy_ViPham!J:J, NhatKy_ViPham!E:E, "12_Ly_B", NhatKy_ViPham!F:F, B17, NhatKy_ViPham!C:C, "T11") - SUMIFS(NhatKy_ViPham!K:K, NhatKy_ViPham!E:E, "12_Ly_B", NhatKy_ViPham!F:F, B17, NhatKy_ViPham!C:C, "T11")</f>
        <v>100</v>
      </c>
      <c r="AC17" s="7">
        <f>100 + SUMIFS(NhatKy_ViPham!J:J, NhatKy_ViPham!E:E, "12_Ly_B", NhatKy_ViPham!F:F, B17, NhatKy_ViPham!C:C, "T12") - SUMIFS(NhatKy_ViPham!K:K, NhatKy_ViPham!E:E, "12_Ly_B", NhatKy_ViPham!F:F, B17, NhatKy_ViPham!C:C, "T12")</f>
        <v>100</v>
      </c>
      <c r="AD17" s="7">
        <f>100 + SUMIFS(NhatKy_ViPham!J:J, NhatKy_ViPham!E:E, "12_Ly_B", NhatKy_ViPham!F:F, B17, NhatKy_ViPham!C:C, "T13") - SUMIFS(NhatKy_ViPham!K:K, NhatKy_ViPham!E:E, "12_Ly_B", NhatKy_ViPham!F:F, B17, NhatKy_ViPham!C:C, "T13")</f>
        <v>100</v>
      </c>
      <c r="AE17" s="7">
        <f>100 + SUMIFS(NhatKy_ViPham!J:J, NhatKy_ViPham!E:E, "12_Ly_B", NhatKy_ViPham!F:F, B17, NhatKy_ViPham!C:C, "T14") - SUMIFS(NhatKy_ViPham!K:K, NhatKy_ViPham!E:E, "12_Ly_B", NhatKy_ViPham!F:F, B17, NhatKy_ViPham!C:C, "T14")</f>
        <v>100</v>
      </c>
      <c r="AF17" s="7">
        <f>100 + SUMIFS(NhatKy_ViPham!J:J, NhatKy_ViPham!E:E, "12_Ly_B", NhatKy_ViPham!F:F, B17, NhatKy_ViPham!C:C, "T15") - SUMIFS(NhatKy_ViPham!K:K, NhatKy_ViPham!E:E, "12_Ly_B", NhatKy_ViPham!F:F, B17, NhatKy_ViPham!C:C, "T15")</f>
        <v>100</v>
      </c>
      <c r="AG17" s="7">
        <f>100 + SUMIFS(NhatKy_ViPham!J:J, NhatKy_ViPham!E:E, "12_Ly_B", NhatKy_ViPham!F:F, B17, NhatKy_ViPham!C:C, "T16") - SUMIFS(NhatKy_ViPham!K:K, NhatKy_ViPham!E:E, "12_Ly_B", NhatKy_ViPham!F:F, B17, NhatKy_ViPham!C:C, "T16")</f>
        <v>100</v>
      </c>
      <c r="AH17" s="7">
        <f>100 + SUMIFS(NhatKy_ViPham!J:J, NhatKy_ViPham!E:E, "12_Ly_B", NhatKy_ViPham!F:F, B17, NhatKy_ViPham!C:C, "T17") - SUMIFS(NhatKy_ViPham!K:K, NhatKy_ViPham!E:E, "12_Ly_B", NhatKy_ViPham!F:F, B17, NhatKy_ViPham!C:C, "T17")</f>
        <v>100</v>
      </c>
      <c r="AI17" s="7">
        <f>100 + SUMIFS(NhatKy_ViPham!J:J, NhatKy_ViPham!E:E, "12_Ly_B", NhatKy_ViPham!F:F, B17, NhatKy_ViPham!C:C, "T18") - SUMIFS(NhatKy_ViPham!K:K, NhatKy_ViPham!E:E, "12_Ly_B", NhatKy_ViPham!F:F, B17, NhatKy_ViPham!C:C, "T18")</f>
        <v>100</v>
      </c>
      <c r="AJ17" s="7">
        <f>100 + SUMIFS(NhatKy_ViPham!J:J, NhatKy_ViPham!E:E, "12_Ly_B", NhatKy_ViPham!F:F, B17, NhatKy_ViPham!C:C, "T19") - SUMIFS(NhatKy_ViPham!K:K, NhatKy_ViPham!E:E, "12_Ly_B", NhatKy_ViPham!F:F, B17, NhatKy_ViPham!C:C, "T19")</f>
        <v>100</v>
      </c>
      <c r="AK17" s="7">
        <f>100 + SUMIFS(NhatKy_ViPham!J:J, NhatKy_ViPham!E:E, "12_Ly_B", NhatKy_ViPham!F:F, B17, NhatKy_ViPham!C:C, "T20") - SUMIFS(NhatKy_ViPham!K:K, NhatKy_ViPham!E:E, "12_Ly_B", NhatKy_ViPham!F:F, B17, NhatKy_ViPham!C:C, "T20")</f>
        <v>100</v>
      </c>
      <c r="AL17" s="7">
        <f>100 + SUMIFS(NhatKy_ViPham!J:J, NhatKy_ViPham!E:E, "12_Ly_B", NhatKy_ViPham!F:F, B17, NhatKy_ViPham!C:C, "T21") - SUMIFS(NhatKy_ViPham!K:K, NhatKy_ViPham!E:E, "12_Ly_B", NhatKy_ViPham!F:F, B17, NhatKy_ViPham!C:C, "T21")</f>
        <v>100</v>
      </c>
      <c r="AM17" s="7">
        <f>100 + SUMIFS(NhatKy_ViPham!J:J, NhatKy_ViPham!E:E, "12_Ly_B", NhatKy_ViPham!F:F, B17, NhatKy_ViPham!C:C, "T22") - SUMIFS(NhatKy_ViPham!K:K, NhatKy_ViPham!E:E, "12_Ly_B", NhatKy_ViPham!F:F, B17, NhatKy_ViPham!C:C, "T22")</f>
        <v>100</v>
      </c>
      <c r="AN17" s="7">
        <f>100 + SUMIFS(NhatKy_ViPham!J:J, NhatKy_ViPham!E:E, "12_Ly_B", NhatKy_ViPham!F:F, B17, NhatKy_ViPham!C:C, "T23") - SUMIFS(NhatKy_ViPham!K:K, NhatKy_ViPham!E:E, "12_Ly_B", NhatKy_ViPham!F:F, B17, NhatKy_ViPham!C:C, "T23")</f>
        <v>100</v>
      </c>
      <c r="AO17" s="7">
        <f>100 + SUMIFS(NhatKy_ViPham!J:J, NhatKy_ViPham!E:E, "12_Ly_B", NhatKy_ViPham!F:F, B17, NhatKy_ViPham!C:C, "T24") - SUMIFS(NhatKy_ViPham!K:K, NhatKy_ViPham!E:E, "12_Ly_B", NhatKy_ViPham!F:F, B17, NhatKy_ViPham!C:C, "T24")</f>
        <v>100</v>
      </c>
      <c r="AP17" s="7">
        <f>100 + SUMIFS(NhatKy_ViPham!J:J, NhatKy_ViPham!E:E, "12_Ly_B", NhatKy_ViPham!F:F, B17, NhatKy_ViPham!C:C, "T25") - SUMIFS(NhatKy_ViPham!K:K, NhatKy_ViPham!E:E, "12_Ly_B", NhatKy_ViPham!F:F, B17, NhatKy_ViPham!C:C, "T25")</f>
        <v>100</v>
      </c>
      <c r="AQ17" s="7">
        <f>100 + SUMIFS(NhatKy_ViPham!J:J, NhatKy_ViPham!E:E, "12_Ly_B", NhatKy_ViPham!F:F, B17, NhatKy_ViPham!C:C, "T26") - SUMIFS(NhatKy_ViPham!K:K, NhatKy_ViPham!E:E, "12_Ly_B", NhatKy_ViPham!F:F, B17, NhatKy_ViPham!C:C, "T26")</f>
        <v>100</v>
      </c>
      <c r="AR17" s="7">
        <f>100 + SUMIFS(NhatKy_ViPham!J:J, NhatKy_ViPham!E:E, "12_Ly_B", NhatKy_ViPham!F:F, B17, NhatKy_ViPham!C:C, "T27") - SUMIFS(NhatKy_ViPham!K:K, NhatKy_ViPham!E:E, "12_Ly_B", NhatKy_ViPham!F:F, B17, NhatKy_ViPham!C:C, "T27")</f>
        <v>100</v>
      </c>
      <c r="AS17" s="7">
        <f>100 + SUMIFS(NhatKy_ViPham!J:J, NhatKy_ViPham!E:E, "12_Ly_B", NhatKy_ViPham!F:F, B17, NhatKy_ViPham!C:C, "T28") - SUMIFS(NhatKy_ViPham!K:K, NhatKy_ViPham!E:E, "12_Ly_B", NhatKy_ViPham!F:F, B17, NhatKy_ViPham!C:C, "T28")</f>
        <v>100</v>
      </c>
      <c r="AT17" s="7">
        <f>100 + SUMIFS(NhatKy_ViPham!J:J, NhatKy_ViPham!E:E, "12_Ly_B", NhatKy_ViPham!F:F, B17, NhatKy_ViPham!C:C, "T29") - SUMIFS(NhatKy_ViPham!K:K, NhatKy_ViPham!E:E, "12_Ly_B", NhatKy_ViPham!F:F, B17, NhatKy_ViPham!C:C, "T29")</f>
        <v>100</v>
      </c>
      <c r="AU17" s="7">
        <f>100 + SUMIFS(NhatKy_ViPham!J:J, NhatKy_ViPham!E:E, "12_Ly_B", NhatKy_ViPham!F:F, B17, NhatKy_ViPham!C:C, "T30") - SUMIFS(NhatKy_ViPham!K:K, NhatKy_ViPham!E:E, "12_Ly_B", NhatKy_ViPham!F:F, B17, NhatKy_ViPham!C:C, "T30")</f>
        <v>100</v>
      </c>
      <c r="AV17" s="7">
        <f>100 + SUMIFS(NhatKy_ViPham!J:J, NhatKy_ViPham!E:E, "12_Ly_B", NhatKy_ViPham!F:F, B17, NhatKy_ViPham!C:C, "T31") - SUMIFS(NhatKy_ViPham!K:K, NhatKy_ViPham!E:E, "12_Ly_B", NhatKy_ViPham!F:F, B17, NhatKy_ViPham!C:C, "T31")</f>
        <v>100</v>
      </c>
      <c r="AW17" s="7">
        <f>100 + SUMIFS(NhatKy_ViPham!J:J, NhatKy_ViPham!E:E, "12_Ly_B", NhatKy_ViPham!F:F, B17, NhatKy_ViPham!C:C, "T32") - SUMIFS(NhatKy_ViPham!K:K, NhatKy_ViPham!E:E, "12_Ly_B", NhatKy_ViPham!F:F, B17, NhatKy_ViPham!C:C, "T32")</f>
        <v>100</v>
      </c>
      <c r="AX17" s="7">
        <f>100 + SUMIFS(NhatKy_ViPham!J:J, NhatKy_ViPham!E:E, "12_Ly_B", NhatKy_ViPham!F:F, B17, NhatKy_ViPham!C:C, "T33") - SUMIFS(NhatKy_ViPham!K:K, NhatKy_ViPham!E:E, "12_Ly_B", NhatKy_ViPham!F:F, B17, NhatKy_ViPham!C:C, "T33")</f>
        <v>100</v>
      </c>
      <c r="AY17" s="7">
        <f>100 + SUMIFS(NhatKy_ViPham!J:J, NhatKy_ViPham!E:E, "12_Ly_B", NhatKy_ViPham!F:F, B17, NhatKy_ViPham!C:C, "T34") - SUMIFS(NhatKy_ViPham!K:K, NhatKy_ViPham!E:E, "12_Ly_B", NhatKy_ViPham!F:F, B17, NhatKy_ViPham!C:C, "T34")</f>
        <v>100</v>
      </c>
      <c r="AZ17" s="7">
        <f>100 + SUMIFS(NhatKy_ViPham!J:J, NhatKy_ViPham!E:E, "12_Ly_B", NhatKy_ViPham!F:F, B17, NhatKy_ViPham!C:C, "T35") - SUMIFS(NhatKy_ViPham!K:K, NhatKy_ViPham!E:E, "12_Ly_B", NhatKy_ViPham!F:F, B17, NhatKy_ViPham!C:C, "T35")</f>
        <v>100</v>
      </c>
      <c r="BA17" s="12">
        <f t="shared" si="0"/>
        <v>100</v>
      </c>
      <c r="BB17" s="11" t="s">
        <v>430</v>
      </c>
      <c r="BC17" s="14" t="str">
        <f t="shared" si="1"/>
        <v>Tốt</v>
      </c>
      <c r="BD17" s="10" t="str">
        <f t="shared" si="2"/>
        <v>🟢 BÌNH THƯỜNG</v>
      </c>
    </row>
    <row r="18" spans="1:56" x14ac:dyDescent="0.25">
      <c r="A18" s="5">
        <v>10</v>
      </c>
      <c r="B18" s="15" t="s">
        <v>2460</v>
      </c>
      <c r="C18" s="5" t="s">
        <v>2461</v>
      </c>
      <c r="D18" s="5" t="s">
        <v>435</v>
      </c>
      <c r="E18" s="11" t="s">
        <v>430</v>
      </c>
      <c r="F18" s="6">
        <f>SUMIFS(NhatKy_ViPham!K:K, NhatKy_ViPham!E:E, "12_Ly_B", NhatKy_ViPham!F:F, B18, NhatKy_ViPham!H:H, "L01")</f>
        <v>0</v>
      </c>
      <c r="G18" s="6">
        <f>SUMIFS(NhatKy_ViPham!K:K, NhatKy_ViPham!E:E, "12_Ly_B", NhatKy_ViPham!F:F, B18, NhatKy_ViPham!H:H, "L02")</f>
        <v>0</v>
      </c>
      <c r="H18" s="6">
        <f>SUMIFS(NhatKy_ViPham!K:K, NhatKy_ViPham!E:E, "12_Ly_B", NhatKy_ViPham!F:F, B18, NhatKy_ViPham!H:H, "L03")</f>
        <v>0</v>
      </c>
      <c r="I18" s="6">
        <f>SUMIFS(NhatKy_ViPham!K:K, NhatKy_ViPham!E:E, "12_Ly_B", NhatKy_ViPham!F:F, B18, NhatKy_ViPham!H:H, "L04")</f>
        <v>0</v>
      </c>
      <c r="J18" s="6">
        <f>SUMIFS(NhatKy_ViPham!K:K, NhatKy_ViPham!E:E, "12_Ly_B", NhatKy_ViPham!F:F, B18, NhatKy_ViPham!H:H, "L05")</f>
        <v>0</v>
      </c>
      <c r="K18" s="6">
        <f>SUMIFS(NhatKy_ViPham!K:K, NhatKy_ViPham!E:E, "12_Ly_B", NhatKy_ViPham!F:F, B18, NhatKy_ViPham!H:H, "L06")</f>
        <v>0</v>
      </c>
      <c r="L18" s="6">
        <f>SUMIFS(NhatKy_ViPham!K:K, NhatKy_ViPham!E:E, "12_Ly_B", NhatKy_ViPham!F:F, B18, NhatKy_ViPham!H:H, "L07")</f>
        <v>0</v>
      </c>
      <c r="M18" s="6">
        <f>SUMIFS(NhatKy_ViPham!K:K, NhatKy_ViPham!E:E, "12_Ly_B", NhatKy_ViPham!F:F, B18, NhatKy_ViPham!H:H, "L08")</f>
        <v>0</v>
      </c>
      <c r="N18" s="6">
        <f>SUMIFS(NhatKy_ViPham!K:K, NhatKy_ViPham!E:E, "12_Ly_B", NhatKy_ViPham!F:F, B18, NhatKy_ViPham!H:H, "L09")</f>
        <v>0</v>
      </c>
      <c r="O18" s="6">
        <f>SUMIFS(NhatKy_ViPham!K:K, NhatKy_ViPham!E:E, "12_Ly_B", NhatKy_ViPham!F:F, B18, NhatKy_ViPham!H:H, "L10")</f>
        <v>0</v>
      </c>
      <c r="P18" s="12">
        <f>SUMIFS(NhatKy_ViPham!J:J, NhatKy_ViPham!E:E, "12_Ly_B", NhatKy_ViPham!F:F, B18)</f>
        <v>0</v>
      </c>
      <c r="Q18" s="13">
        <f>SUMIFS(NhatKy_ViPham!K:K, NhatKy_ViPham!E:E, "12_Ly_B", NhatKy_ViPham!F:F, B18)</f>
        <v>0</v>
      </c>
      <c r="R18" s="6">
        <f>100 + SUMIFS(NhatKy_ViPham!J:J, NhatKy_ViPham!E:E, "12_Ly_B", NhatKy_ViPham!F:F, B18, NhatKy_ViPham!C:C, "T1") - SUMIFS(NhatKy_ViPham!K:K, NhatKy_ViPham!E:E, "12_Ly_B", NhatKy_ViPham!F:F, B18, NhatKy_ViPham!C:C, "T1")</f>
        <v>100</v>
      </c>
      <c r="S18" s="6">
        <f>100 + SUMIFS(NhatKy_ViPham!J:J, NhatKy_ViPham!E:E, "12_Ly_B", NhatKy_ViPham!F:F, B18, NhatKy_ViPham!C:C, "T2") - SUMIFS(NhatKy_ViPham!K:K, NhatKy_ViPham!E:E, "12_Ly_B", NhatKy_ViPham!F:F, B18, NhatKy_ViPham!C:C, "T2")</f>
        <v>100</v>
      </c>
      <c r="T18" s="6">
        <f>100 + SUMIFS(NhatKy_ViPham!J:J, NhatKy_ViPham!E:E, "12_Ly_B", NhatKy_ViPham!F:F, B18, NhatKy_ViPham!C:C, "T3") - SUMIFS(NhatKy_ViPham!K:K, NhatKy_ViPham!E:E, "12_Ly_B", NhatKy_ViPham!F:F, B18, NhatKy_ViPham!C:C, "T3")</f>
        <v>100</v>
      </c>
      <c r="U18" s="6">
        <f>100 + SUMIFS(NhatKy_ViPham!J:J, NhatKy_ViPham!E:E, "12_Ly_B", NhatKy_ViPham!F:F, B18, NhatKy_ViPham!C:C, "T4") - SUMIFS(NhatKy_ViPham!K:K, NhatKy_ViPham!E:E, "12_Ly_B", NhatKy_ViPham!F:F, B18, NhatKy_ViPham!C:C, "T4")</f>
        <v>100</v>
      </c>
      <c r="V18" s="6">
        <f>100 + SUMIFS(NhatKy_ViPham!J:J, NhatKy_ViPham!E:E, "12_Ly_B", NhatKy_ViPham!F:F, B18, NhatKy_ViPham!C:C, "T5") - SUMIFS(NhatKy_ViPham!K:K, NhatKy_ViPham!E:E, "12_Ly_B", NhatKy_ViPham!F:F, B18, NhatKy_ViPham!C:C, "T5")</f>
        <v>100</v>
      </c>
      <c r="W18" s="6">
        <f>100 + SUMIFS(NhatKy_ViPham!J:J, NhatKy_ViPham!E:E, "12_Ly_B", NhatKy_ViPham!F:F, B18, NhatKy_ViPham!C:C, "T6") - SUMIFS(NhatKy_ViPham!K:K, NhatKy_ViPham!E:E, "12_Ly_B", NhatKy_ViPham!F:F, B18, NhatKy_ViPham!C:C, "T6")</f>
        <v>100</v>
      </c>
      <c r="X18" s="6">
        <f>100 + SUMIFS(NhatKy_ViPham!J:J, NhatKy_ViPham!E:E, "12_Ly_B", NhatKy_ViPham!F:F, B18, NhatKy_ViPham!C:C, "T7") - SUMIFS(NhatKy_ViPham!K:K, NhatKy_ViPham!E:E, "12_Ly_B", NhatKy_ViPham!F:F, B18, NhatKy_ViPham!C:C, "T7")</f>
        <v>100</v>
      </c>
      <c r="Y18" s="6">
        <f>100 + SUMIFS(NhatKy_ViPham!J:J, NhatKy_ViPham!E:E, "12_Ly_B", NhatKy_ViPham!F:F, B18, NhatKy_ViPham!C:C, "T8") - SUMIFS(NhatKy_ViPham!K:K, NhatKy_ViPham!E:E, "12_Ly_B", NhatKy_ViPham!F:F, B18, NhatKy_ViPham!C:C, "T8")</f>
        <v>100</v>
      </c>
      <c r="Z18" s="6">
        <f>100 + SUMIFS(NhatKy_ViPham!J:J, NhatKy_ViPham!E:E, "12_Ly_B", NhatKy_ViPham!F:F, B18, NhatKy_ViPham!C:C, "T9") - SUMIFS(NhatKy_ViPham!K:K, NhatKy_ViPham!E:E, "12_Ly_B", NhatKy_ViPham!F:F, B18, NhatKy_ViPham!C:C, "T9")</f>
        <v>100</v>
      </c>
      <c r="AA18" s="6">
        <f>100 + SUMIFS(NhatKy_ViPham!J:J, NhatKy_ViPham!E:E, "12_Ly_B", NhatKy_ViPham!F:F, B18, NhatKy_ViPham!C:C, "T10") - SUMIFS(NhatKy_ViPham!K:K, NhatKy_ViPham!E:E, "12_Ly_B", NhatKy_ViPham!F:F, B18, NhatKy_ViPham!C:C, "T10")</f>
        <v>100</v>
      </c>
      <c r="AB18" s="6">
        <f>100 + SUMIFS(NhatKy_ViPham!J:J, NhatKy_ViPham!E:E, "12_Ly_B", NhatKy_ViPham!F:F, B18, NhatKy_ViPham!C:C, "T11") - SUMIFS(NhatKy_ViPham!K:K, NhatKy_ViPham!E:E, "12_Ly_B", NhatKy_ViPham!F:F, B18, NhatKy_ViPham!C:C, "T11")</f>
        <v>100</v>
      </c>
      <c r="AC18" s="6">
        <f>100 + SUMIFS(NhatKy_ViPham!J:J, NhatKy_ViPham!E:E, "12_Ly_B", NhatKy_ViPham!F:F, B18, NhatKy_ViPham!C:C, "T12") - SUMIFS(NhatKy_ViPham!K:K, NhatKy_ViPham!E:E, "12_Ly_B", NhatKy_ViPham!F:F, B18, NhatKy_ViPham!C:C, "T12")</f>
        <v>100</v>
      </c>
      <c r="AD18" s="6">
        <f>100 + SUMIFS(NhatKy_ViPham!J:J, NhatKy_ViPham!E:E, "12_Ly_B", NhatKy_ViPham!F:F, B18, NhatKy_ViPham!C:C, "T13") - SUMIFS(NhatKy_ViPham!K:K, NhatKy_ViPham!E:E, "12_Ly_B", NhatKy_ViPham!F:F, B18, NhatKy_ViPham!C:C, "T13")</f>
        <v>100</v>
      </c>
      <c r="AE18" s="6">
        <f>100 + SUMIFS(NhatKy_ViPham!J:J, NhatKy_ViPham!E:E, "12_Ly_B", NhatKy_ViPham!F:F, B18, NhatKy_ViPham!C:C, "T14") - SUMIFS(NhatKy_ViPham!K:K, NhatKy_ViPham!E:E, "12_Ly_B", NhatKy_ViPham!F:F, B18, NhatKy_ViPham!C:C, "T14")</f>
        <v>100</v>
      </c>
      <c r="AF18" s="6">
        <f>100 + SUMIFS(NhatKy_ViPham!J:J, NhatKy_ViPham!E:E, "12_Ly_B", NhatKy_ViPham!F:F, B18, NhatKy_ViPham!C:C, "T15") - SUMIFS(NhatKy_ViPham!K:K, NhatKy_ViPham!E:E, "12_Ly_B", NhatKy_ViPham!F:F, B18, NhatKy_ViPham!C:C, "T15")</f>
        <v>100</v>
      </c>
      <c r="AG18" s="6">
        <f>100 + SUMIFS(NhatKy_ViPham!J:J, NhatKy_ViPham!E:E, "12_Ly_B", NhatKy_ViPham!F:F, B18, NhatKy_ViPham!C:C, "T16") - SUMIFS(NhatKy_ViPham!K:K, NhatKy_ViPham!E:E, "12_Ly_B", NhatKy_ViPham!F:F, B18, NhatKy_ViPham!C:C, "T16")</f>
        <v>100</v>
      </c>
      <c r="AH18" s="6">
        <f>100 + SUMIFS(NhatKy_ViPham!J:J, NhatKy_ViPham!E:E, "12_Ly_B", NhatKy_ViPham!F:F, B18, NhatKy_ViPham!C:C, "T17") - SUMIFS(NhatKy_ViPham!K:K, NhatKy_ViPham!E:E, "12_Ly_B", NhatKy_ViPham!F:F, B18, NhatKy_ViPham!C:C, "T17")</f>
        <v>100</v>
      </c>
      <c r="AI18" s="6">
        <f>100 + SUMIFS(NhatKy_ViPham!J:J, NhatKy_ViPham!E:E, "12_Ly_B", NhatKy_ViPham!F:F, B18, NhatKy_ViPham!C:C, "T18") - SUMIFS(NhatKy_ViPham!K:K, NhatKy_ViPham!E:E, "12_Ly_B", NhatKy_ViPham!F:F, B18, NhatKy_ViPham!C:C, "T18")</f>
        <v>100</v>
      </c>
      <c r="AJ18" s="6">
        <f>100 + SUMIFS(NhatKy_ViPham!J:J, NhatKy_ViPham!E:E, "12_Ly_B", NhatKy_ViPham!F:F, B18, NhatKy_ViPham!C:C, "T19") - SUMIFS(NhatKy_ViPham!K:K, NhatKy_ViPham!E:E, "12_Ly_B", NhatKy_ViPham!F:F, B18, NhatKy_ViPham!C:C, "T19")</f>
        <v>100</v>
      </c>
      <c r="AK18" s="6">
        <f>100 + SUMIFS(NhatKy_ViPham!J:J, NhatKy_ViPham!E:E, "12_Ly_B", NhatKy_ViPham!F:F, B18, NhatKy_ViPham!C:C, "T20") - SUMIFS(NhatKy_ViPham!K:K, NhatKy_ViPham!E:E, "12_Ly_B", NhatKy_ViPham!F:F, B18, NhatKy_ViPham!C:C, "T20")</f>
        <v>100</v>
      </c>
      <c r="AL18" s="6">
        <f>100 + SUMIFS(NhatKy_ViPham!J:J, NhatKy_ViPham!E:E, "12_Ly_B", NhatKy_ViPham!F:F, B18, NhatKy_ViPham!C:C, "T21") - SUMIFS(NhatKy_ViPham!K:K, NhatKy_ViPham!E:E, "12_Ly_B", NhatKy_ViPham!F:F, B18, NhatKy_ViPham!C:C, "T21")</f>
        <v>100</v>
      </c>
      <c r="AM18" s="6">
        <f>100 + SUMIFS(NhatKy_ViPham!J:J, NhatKy_ViPham!E:E, "12_Ly_B", NhatKy_ViPham!F:F, B18, NhatKy_ViPham!C:C, "T22") - SUMIFS(NhatKy_ViPham!K:K, NhatKy_ViPham!E:E, "12_Ly_B", NhatKy_ViPham!F:F, B18, NhatKy_ViPham!C:C, "T22")</f>
        <v>100</v>
      </c>
      <c r="AN18" s="6">
        <f>100 + SUMIFS(NhatKy_ViPham!J:J, NhatKy_ViPham!E:E, "12_Ly_B", NhatKy_ViPham!F:F, B18, NhatKy_ViPham!C:C, "T23") - SUMIFS(NhatKy_ViPham!K:K, NhatKy_ViPham!E:E, "12_Ly_B", NhatKy_ViPham!F:F, B18, NhatKy_ViPham!C:C, "T23")</f>
        <v>100</v>
      </c>
      <c r="AO18" s="6">
        <f>100 + SUMIFS(NhatKy_ViPham!J:J, NhatKy_ViPham!E:E, "12_Ly_B", NhatKy_ViPham!F:F, B18, NhatKy_ViPham!C:C, "T24") - SUMIFS(NhatKy_ViPham!K:K, NhatKy_ViPham!E:E, "12_Ly_B", NhatKy_ViPham!F:F, B18, NhatKy_ViPham!C:C, "T24")</f>
        <v>100</v>
      </c>
      <c r="AP18" s="6">
        <f>100 + SUMIFS(NhatKy_ViPham!J:J, NhatKy_ViPham!E:E, "12_Ly_B", NhatKy_ViPham!F:F, B18, NhatKy_ViPham!C:C, "T25") - SUMIFS(NhatKy_ViPham!K:K, NhatKy_ViPham!E:E, "12_Ly_B", NhatKy_ViPham!F:F, B18, NhatKy_ViPham!C:C, "T25")</f>
        <v>100</v>
      </c>
      <c r="AQ18" s="6">
        <f>100 + SUMIFS(NhatKy_ViPham!J:J, NhatKy_ViPham!E:E, "12_Ly_B", NhatKy_ViPham!F:F, B18, NhatKy_ViPham!C:C, "T26") - SUMIFS(NhatKy_ViPham!K:K, NhatKy_ViPham!E:E, "12_Ly_B", NhatKy_ViPham!F:F, B18, NhatKy_ViPham!C:C, "T26")</f>
        <v>100</v>
      </c>
      <c r="AR18" s="6">
        <f>100 + SUMIFS(NhatKy_ViPham!J:J, NhatKy_ViPham!E:E, "12_Ly_B", NhatKy_ViPham!F:F, B18, NhatKy_ViPham!C:C, "T27") - SUMIFS(NhatKy_ViPham!K:K, NhatKy_ViPham!E:E, "12_Ly_B", NhatKy_ViPham!F:F, B18, NhatKy_ViPham!C:C, "T27")</f>
        <v>100</v>
      </c>
      <c r="AS18" s="6">
        <f>100 + SUMIFS(NhatKy_ViPham!J:J, NhatKy_ViPham!E:E, "12_Ly_B", NhatKy_ViPham!F:F, B18, NhatKy_ViPham!C:C, "T28") - SUMIFS(NhatKy_ViPham!K:K, NhatKy_ViPham!E:E, "12_Ly_B", NhatKy_ViPham!F:F, B18, NhatKy_ViPham!C:C, "T28")</f>
        <v>100</v>
      </c>
      <c r="AT18" s="6">
        <f>100 + SUMIFS(NhatKy_ViPham!J:J, NhatKy_ViPham!E:E, "12_Ly_B", NhatKy_ViPham!F:F, B18, NhatKy_ViPham!C:C, "T29") - SUMIFS(NhatKy_ViPham!K:K, NhatKy_ViPham!E:E, "12_Ly_B", NhatKy_ViPham!F:F, B18, NhatKy_ViPham!C:C, "T29")</f>
        <v>100</v>
      </c>
      <c r="AU18" s="6">
        <f>100 + SUMIFS(NhatKy_ViPham!J:J, NhatKy_ViPham!E:E, "12_Ly_B", NhatKy_ViPham!F:F, B18, NhatKy_ViPham!C:C, "T30") - SUMIFS(NhatKy_ViPham!K:K, NhatKy_ViPham!E:E, "12_Ly_B", NhatKy_ViPham!F:F, B18, NhatKy_ViPham!C:C, "T30")</f>
        <v>100</v>
      </c>
      <c r="AV18" s="6">
        <f>100 + SUMIFS(NhatKy_ViPham!J:J, NhatKy_ViPham!E:E, "12_Ly_B", NhatKy_ViPham!F:F, B18, NhatKy_ViPham!C:C, "T31") - SUMIFS(NhatKy_ViPham!K:K, NhatKy_ViPham!E:E, "12_Ly_B", NhatKy_ViPham!F:F, B18, NhatKy_ViPham!C:C, "T31")</f>
        <v>100</v>
      </c>
      <c r="AW18" s="6">
        <f>100 + SUMIFS(NhatKy_ViPham!J:J, NhatKy_ViPham!E:E, "12_Ly_B", NhatKy_ViPham!F:F, B18, NhatKy_ViPham!C:C, "T32") - SUMIFS(NhatKy_ViPham!K:K, NhatKy_ViPham!E:E, "12_Ly_B", NhatKy_ViPham!F:F, B18, NhatKy_ViPham!C:C, "T32")</f>
        <v>100</v>
      </c>
      <c r="AX18" s="6">
        <f>100 + SUMIFS(NhatKy_ViPham!J:J, NhatKy_ViPham!E:E, "12_Ly_B", NhatKy_ViPham!F:F, B18, NhatKy_ViPham!C:C, "T33") - SUMIFS(NhatKy_ViPham!K:K, NhatKy_ViPham!E:E, "12_Ly_B", NhatKy_ViPham!F:F, B18, NhatKy_ViPham!C:C, "T33")</f>
        <v>100</v>
      </c>
      <c r="AY18" s="6">
        <f>100 + SUMIFS(NhatKy_ViPham!J:J, NhatKy_ViPham!E:E, "12_Ly_B", NhatKy_ViPham!F:F, B18, NhatKy_ViPham!C:C, "T34") - SUMIFS(NhatKy_ViPham!K:K, NhatKy_ViPham!E:E, "12_Ly_B", NhatKy_ViPham!F:F, B18, NhatKy_ViPham!C:C, "T34")</f>
        <v>100</v>
      </c>
      <c r="AZ18" s="6">
        <f>100 + SUMIFS(NhatKy_ViPham!J:J, NhatKy_ViPham!E:E, "12_Ly_B", NhatKy_ViPham!F:F, B18, NhatKy_ViPham!C:C, "T35") - SUMIFS(NhatKy_ViPham!K:K, NhatKy_ViPham!E:E, "12_Ly_B", NhatKy_ViPham!F:F, B18, NhatKy_ViPham!C:C, "T35")</f>
        <v>100</v>
      </c>
      <c r="BA18" s="12">
        <f t="shared" si="0"/>
        <v>100</v>
      </c>
      <c r="BB18" s="11" t="s">
        <v>430</v>
      </c>
      <c r="BC18" s="16" t="str">
        <f t="shared" si="1"/>
        <v>Tốt</v>
      </c>
      <c r="BD18" s="15" t="str">
        <f t="shared" si="2"/>
        <v>🟢 BÌNH THƯỜNG</v>
      </c>
    </row>
    <row r="19" spans="1:56" x14ac:dyDescent="0.25">
      <c r="A19" s="4">
        <v>11</v>
      </c>
      <c r="B19" s="10" t="s">
        <v>2462</v>
      </c>
      <c r="C19" s="4" t="s">
        <v>2218</v>
      </c>
      <c r="D19" s="4" t="s">
        <v>435</v>
      </c>
      <c r="E19" s="11" t="s">
        <v>430</v>
      </c>
      <c r="F19" s="7">
        <f>SUMIFS(NhatKy_ViPham!K:K, NhatKy_ViPham!E:E, "12_Ly_B", NhatKy_ViPham!F:F, B19, NhatKy_ViPham!H:H, "L01")</f>
        <v>0</v>
      </c>
      <c r="G19" s="7">
        <f>SUMIFS(NhatKy_ViPham!K:K, NhatKy_ViPham!E:E, "12_Ly_B", NhatKy_ViPham!F:F, B19, NhatKy_ViPham!H:H, "L02")</f>
        <v>0</v>
      </c>
      <c r="H19" s="7">
        <f>SUMIFS(NhatKy_ViPham!K:K, NhatKy_ViPham!E:E, "12_Ly_B", NhatKy_ViPham!F:F, B19, NhatKy_ViPham!H:H, "L03")</f>
        <v>0</v>
      </c>
      <c r="I19" s="7">
        <f>SUMIFS(NhatKy_ViPham!K:K, NhatKy_ViPham!E:E, "12_Ly_B", NhatKy_ViPham!F:F, B19, NhatKy_ViPham!H:H, "L04")</f>
        <v>0</v>
      </c>
      <c r="J19" s="7">
        <f>SUMIFS(NhatKy_ViPham!K:K, NhatKy_ViPham!E:E, "12_Ly_B", NhatKy_ViPham!F:F, B19, NhatKy_ViPham!H:H, "L05")</f>
        <v>0</v>
      </c>
      <c r="K19" s="7">
        <f>SUMIFS(NhatKy_ViPham!K:K, NhatKy_ViPham!E:E, "12_Ly_B", NhatKy_ViPham!F:F, B19, NhatKy_ViPham!H:H, "L06")</f>
        <v>0</v>
      </c>
      <c r="L19" s="7">
        <f>SUMIFS(NhatKy_ViPham!K:K, NhatKy_ViPham!E:E, "12_Ly_B", NhatKy_ViPham!F:F, B19, NhatKy_ViPham!H:H, "L07")</f>
        <v>0</v>
      </c>
      <c r="M19" s="7">
        <f>SUMIFS(NhatKy_ViPham!K:K, NhatKy_ViPham!E:E, "12_Ly_B", NhatKy_ViPham!F:F, B19, NhatKy_ViPham!H:H, "L08")</f>
        <v>0</v>
      </c>
      <c r="N19" s="7">
        <f>SUMIFS(NhatKy_ViPham!K:K, NhatKy_ViPham!E:E, "12_Ly_B", NhatKy_ViPham!F:F, B19, NhatKy_ViPham!H:H, "L09")</f>
        <v>0</v>
      </c>
      <c r="O19" s="7">
        <f>SUMIFS(NhatKy_ViPham!K:K, NhatKy_ViPham!E:E, "12_Ly_B", NhatKy_ViPham!F:F, B19, NhatKy_ViPham!H:H, "L10")</f>
        <v>0</v>
      </c>
      <c r="P19" s="12">
        <f>SUMIFS(NhatKy_ViPham!J:J, NhatKy_ViPham!E:E, "12_Ly_B", NhatKy_ViPham!F:F, B19)</f>
        <v>0</v>
      </c>
      <c r="Q19" s="13">
        <f>SUMIFS(NhatKy_ViPham!K:K, NhatKy_ViPham!E:E, "12_Ly_B", NhatKy_ViPham!F:F, B19)</f>
        <v>0</v>
      </c>
      <c r="R19" s="7">
        <f>100 + SUMIFS(NhatKy_ViPham!J:J, NhatKy_ViPham!E:E, "12_Ly_B", NhatKy_ViPham!F:F, B19, NhatKy_ViPham!C:C, "T1") - SUMIFS(NhatKy_ViPham!K:K, NhatKy_ViPham!E:E, "12_Ly_B", NhatKy_ViPham!F:F, B19, NhatKy_ViPham!C:C, "T1")</f>
        <v>100</v>
      </c>
      <c r="S19" s="7">
        <f>100 + SUMIFS(NhatKy_ViPham!J:J, NhatKy_ViPham!E:E, "12_Ly_B", NhatKy_ViPham!F:F, B19, NhatKy_ViPham!C:C, "T2") - SUMIFS(NhatKy_ViPham!K:K, NhatKy_ViPham!E:E, "12_Ly_B", NhatKy_ViPham!F:F, B19, NhatKy_ViPham!C:C, "T2")</f>
        <v>100</v>
      </c>
      <c r="T19" s="7">
        <f>100 + SUMIFS(NhatKy_ViPham!J:J, NhatKy_ViPham!E:E, "12_Ly_B", NhatKy_ViPham!F:F, B19, NhatKy_ViPham!C:C, "T3") - SUMIFS(NhatKy_ViPham!K:K, NhatKy_ViPham!E:E, "12_Ly_B", NhatKy_ViPham!F:F, B19, NhatKy_ViPham!C:C, "T3")</f>
        <v>100</v>
      </c>
      <c r="U19" s="7">
        <f>100 + SUMIFS(NhatKy_ViPham!J:J, NhatKy_ViPham!E:E, "12_Ly_B", NhatKy_ViPham!F:F, B19, NhatKy_ViPham!C:C, "T4") - SUMIFS(NhatKy_ViPham!K:K, NhatKy_ViPham!E:E, "12_Ly_B", NhatKy_ViPham!F:F, B19, NhatKy_ViPham!C:C, "T4")</f>
        <v>100</v>
      </c>
      <c r="V19" s="7">
        <f>100 + SUMIFS(NhatKy_ViPham!J:J, NhatKy_ViPham!E:E, "12_Ly_B", NhatKy_ViPham!F:F, B19, NhatKy_ViPham!C:C, "T5") - SUMIFS(NhatKy_ViPham!K:K, NhatKy_ViPham!E:E, "12_Ly_B", NhatKy_ViPham!F:F, B19, NhatKy_ViPham!C:C, "T5")</f>
        <v>100</v>
      </c>
      <c r="W19" s="7">
        <f>100 + SUMIFS(NhatKy_ViPham!J:J, NhatKy_ViPham!E:E, "12_Ly_B", NhatKy_ViPham!F:F, B19, NhatKy_ViPham!C:C, "T6") - SUMIFS(NhatKy_ViPham!K:K, NhatKy_ViPham!E:E, "12_Ly_B", NhatKy_ViPham!F:F, B19, NhatKy_ViPham!C:C, "T6")</f>
        <v>100</v>
      </c>
      <c r="X19" s="7">
        <f>100 + SUMIFS(NhatKy_ViPham!J:J, NhatKy_ViPham!E:E, "12_Ly_B", NhatKy_ViPham!F:F, B19, NhatKy_ViPham!C:C, "T7") - SUMIFS(NhatKy_ViPham!K:K, NhatKy_ViPham!E:E, "12_Ly_B", NhatKy_ViPham!F:F, B19, NhatKy_ViPham!C:C, "T7")</f>
        <v>100</v>
      </c>
      <c r="Y19" s="7">
        <f>100 + SUMIFS(NhatKy_ViPham!J:J, NhatKy_ViPham!E:E, "12_Ly_B", NhatKy_ViPham!F:F, B19, NhatKy_ViPham!C:C, "T8") - SUMIFS(NhatKy_ViPham!K:K, NhatKy_ViPham!E:E, "12_Ly_B", NhatKy_ViPham!F:F, B19, NhatKy_ViPham!C:C, "T8")</f>
        <v>100</v>
      </c>
      <c r="Z19" s="7">
        <f>100 + SUMIFS(NhatKy_ViPham!J:J, NhatKy_ViPham!E:E, "12_Ly_B", NhatKy_ViPham!F:F, B19, NhatKy_ViPham!C:C, "T9") - SUMIFS(NhatKy_ViPham!K:K, NhatKy_ViPham!E:E, "12_Ly_B", NhatKy_ViPham!F:F, B19, NhatKy_ViPham!C:C, "T9")</f>
        <v>100</v>
      </c>
      <c r="AA19" s="7">
        <f>100 + SUMIFS(NhatKy_ViPham!J:J, NhatKy_ViPham!E:E, "12_Ly_B", NhatKy_ViPham!F:F, B19, NhatKy_ViPham!C:C, "T10") - SUMIFS(NhatKy_ViPham!K:K, NhatKy_ViPham!E:E, "12_Ly_B", NhatKy_ViPham!F:F, B19, NhatKy_ViPham!C:C, "T10")</f>
        <v>100</v>
      </c>
      <c r="AB19" s="7">
        <f>100 + SUMIFS(NhatKy_ViPham!J:J, NhatKy_ViPham!E:E, "12_Ly_B", NhatKy_ViPham!F:F, B19, NhatKy_ViPham!C:C, "T11") - SUMIFS(NhatKy_ViPham!K:K, NhatKy_ViPham!E:E, "12_Ly_B", NhatKy_ViPham!F:F, B19, NhatKy_ViPham!C:C, "T11")</f>
        <v>100</v>
      </c>
      <c r="AC19" s="7">
        <f>100 + SUMIFS(NhatKy_ViPham!J:J, NhatKy_ViPham!E:E, "12_Ly_B", NhatKy_ViPham!F:F, B19, NhatKy_ViPham!C:C, "T12") - SUMIFS(NhatKy_ViPham!K:K, NhatKy_ViPham!E:E, "12_Ly_B", NhatKy_ViPham!F:F, B19, NhatKy_ViPham!C:C, "T12")</f>
        <v>100</v>
      </c>
      <c r="AD19" s="7">
        <f>100 + SUMIFS(NhatKy_ViPham!J:J, NhatKy_ViPham!E:E, "12_Ly_B", NhatKy_ViPham!F:F, B19, NhatKy_ViPham!C:C, "T13") - SUMIFS(NhatKy_ViPham!K:K, NhatKy_ViPham!E:E, "12_Ly_B", NhatKy_ViPham!F:F, B19, NhatKy_ViPham!C:C, "T13")</f>
        <v>100</v>
      </c>
      <c r="AE19" s="7">
        <f>100 + SUMIFS(NhatKy_ViPham!J:J, NhatKy_ViPham!E:E, "12_Ly_B", NhatKy_ViPham!F:F, B19, NhatKy_ViPham!C:C, "T14") - SUMIFS(NhatKy_ViPham!K:K, NhatKy_ViPham!E:E, "12_Ly_B", NhatKy_ViPham!F:F, B19, NhatKy_ViPham!C:C, "T14")</f>
        <v>100</v>
      </c>
      <c r="AF19" s="7">
        <f>100 + SUMIFS(NhatKy_ViPham!J:J, NhatKy_ViPham!E:E, "12_Ly_B", NhatKy_ViPham!F:F, B19, NhatKy_ViPham!C:C, "T15") - SUMIFS(NhatKy_ViPham!K:K, NhatKy_ViPham!E:E, "12_Ly_B", NhatKy_ViPham!F:F, B19, NhatKy_ViPham!C:C, "T15")</f>
        <v>100</v>
      </c>
      <c r="AG19" s="7">
        <f>100 + SUMIFS(NhatKy_ViPham!J:J, NhatKy_ViPham!E:E, "12_Ly_B", NhatKy_ViPham!F:F, B19, NhatKy_ViPham!C:C, "T16") - SUMIFS(NhatKy_ViPham!K:K, NhatKy_ViPham!E:E, "12_Ly_B", NhatKy_ViPham!F:F, B19, NhatKy_ViPham!C:C, "T16")</f>
        <v>100</v>
      </c>
      <c r="AH19" s="7">
        <f>100 + SUMIFS(NhatKy_ViPham!J:J, NhatKy_ViPham!E:E, "12_Ly_B", NhatKy_ViPham!F:F, B19, NhatKy_ViPham!C:C, "T17") - SUMIFS(NhatKy_ViPham!K:K, NhatKy_ViPham!E:E, "12_Ly_B", NhatKy_ViPham!F:F, B19, NhatKy_ViPham!C:C, "T17")</f>
        <v>100</v>
      </c>
      <c r="AI19" s="7">
        <f>100 + SUMIFS(NhatKy_ViPham!J:J, NhatKy_ViPham!E:E, "12_Ly_B", NhatKy_ViPham!F:F, B19, NhatKy_ViPham!C:C, "T18") - SUMIFS(NhatKy_ViPham!K:K, NhatKy_ViPham!E:E, "12_Ly_B", NhatKy_ViPham!F:F, B19, NhatKy_ViPham!C:C, "T18")</f>
        <v>100</v>
      </c>
      <c r="AJ19" s="7">
        <f>100 + SUMIFS(NhatKy_ViPham!J:J, NhatKy_ViPham!E:E, "12_Ly_B", NhatKy_ViPham!F:F, B19, NhatKy_ViPham!C:C, "T19") - SUMIFS(NhatKy_ViPham!K:K, NhatKy_ViPham!E:E, "12_Ly_B", NhatKy_ViPham!F:F, B19, NhatKy_ViPham!C:C, "T19")</f>
        <v>100</v>
      </c>
      <c r="AK19" s="7">
        <f>100 + SUMIFS(NhatKy_ViPham!J:J, NhatKy_ViPham!E:E, "12_Ly_B", NhatKy_ViPham!F:F, B19, NhatKy_ViPham!C:C, "T20") - SUMIFS(NhatKy_ViPham!K:K, NhatKy_ViPham!E:E, "12_Ly_B", NhatKy_ViPham!F:F, B19, NhatKy_ViPham!C:C, "T20")</f>
        <v>100</v>
      </c>
      <c r="AL19" s="7">
        <f>100 + SUMIFS(NhatKy_ViPham!J:J, NhatKy_ViPham!E:E, "12_Ly_B", NhatKy_ViPham!F:F, B19, NhatKy_ViPham!C:C, "T21") - SUMIFS(NhatKy_ViPham!K:K, NhatKy_ViPham!E:E, "12_Ly_B", NhatKy_ViPham!F:F, B19, NhatKy_ViPham!C:C, "T21")</f>
        <v>100</v>
      </c>
      <c r="AM19" s="7">
        <f>100 + SUMIFS(NhatKy_ViPham!J:J, NhatKy_ViPham!E:E, "12_Ly_B", NhatKy_ViPham!F:F, B19, NhatKy_ViPham!C:C, "T22") - SUMIFS(NhatKy_ViPham!K:K, NhatKy_ViPham!E:E, "12_Ly_B", NhatKy_ViPham!F:F, B19, NhatKy_ViPham!C:C, "T22")</f>
        <v>100</v>
      </c>
      <c r="AN19" s="7">
        <f>100 + SUMIFS(NhatKy_ViPham!J:J, NhatKy_ViPham!E:E, "12_Ly_B", NhatKy_ViPham!F:F, B19, NhatKy_ViPham!C:C, "T23") - SUMIFS(NhatKy_ViPham!K:K, NhatKy_ViPham!E:E, "12_Ly_B", NhatKy_ViPham!F:F, B19, NhatKy_ViPham!C:C, "T23")</f>
        <v>100</v>
      </c>
      <c r="AO19" s="7">
        <f>100 + SUMIFS(NhatKy_ViPham!J:J, NhatKy_ViPham!E:E, "12_Ly_B", NhatKy_ViPham!F:F, B19, NhatKy_ViPham!C:C, "T24") - SUMIFS(NhatKy_ViPham!K:K, NhatKy_ViPham!E:E, "12_Ly_B", NhatKy_ViPham!F:F, B19, NhatKy_ViPham!C:C, "T24")</f>
        <v>100</v>
      </c>
      <c r="AP19" s="7">
        <f>100 + SUMIFS(NhatKy_ViPham!J:J, NhatKy_ViPham!E:E, "12_Ly_B", NhatKy_ViPham!F:F, B19, NhatKy_ViPham!C:C, "T25") - SUMIFS(NhatKy_ViPham!K:K, NhatKy_ViPham!E:E, "12_Ly_B", NhatKy_ViPham!F:F, B19, NhatKy_ViPham!C:C, "T25")</f>
        <v>100</v>
      </c>
      <c r="AQ19" s="7">
        <f>100 + SUMIFS(NhatKy_ViPham!J:J, NhatKy_ViPham!E:E, "12_Ly_B", NhatKy_ViPham!F:F, B19, NhatKy_ViPham!C:C, "T26") - SUMIFS(NhatKy_ViPham!K:K, NhatKy_ViPham!E:E, "12_Ly_B", NhatKy_ViPham!F:F, B19, NhatKy_ViPham!C:C, "T26")</f>
        <v>100</v>
      </c>
      <c r="AR19" s="7">
        <f>100 + SUMIFS(NhatKy_ViPham!J:J, NhatKy_ViPham!E:E, "12_Ly_B", NhatKy_ViPham!F:F, B19, NhatKy_ViPham!C:C, "T27") - SUMIFS(NhatKy_ViPham!K:K, NhatKy_ViPham!E:E, "12_Ly_B", NhatKy_ViPham!F:F, B19, NhatKy_ViPham!C:C, "T27")</f>
        <v>100</v>
      </c>
      <c r="AS19" s="7">
        <f>100 + SUMIFS(NhatKy_ViPham!J:J, NhatKy_ViPham!E:E, "12_Ly_B", NhatKy_ViPham!F:F, B19, NhatKy_ViPham!C:C, "T28") - SUMIFS(NhatKy_ViPham!K:K, NhatKy_ViPham!E:E, "12_Ly_B", NhatKy_ViPham!F:F, B19, NhatKy_ViPham!C:C, "T28")</f>
        <v>100</v>
      </c>
      <c r="AT19" s="7">
        <f>100 + SUMIFS(NhatKy_ViPham!J:J, NhatKy_ViPham!E:E, "12_Ly_B", NhatKy_ViPham!F:F, B19, NhatKy_ViPham!C:C, "T29") - SUMIFS(NhatKy_ViPham!K:K, NhatKy_ViPham!E:E, "12_Ly_B", NhatKy_ViPham!F:F, B19, NhatKy_ViPham!C:C, "T29")</f>
        <v>100</v>
      </c>
      <c r="AU19" s="7">
        <f>100 + SUMIFS(NhatKy_ViPham!J:J, NhatKy_ViPham!E:E, "12_Ly_B", NhatKy_ViPham!F:F, B19, NhatKy_ViPham!C:C, "T30") - SUMIFS(NhatKy_ViPham!K:K, NhatKy_ViPham!E:E, "12_Ly_B", NhatKy_ViPham!F:F, B19, NhatKy_ViPham!C:C, "T30")</f>
        <v>100</v>
      </c>
      <c r="AV19" s="7">
        <f>100 + SUMIFS(NhatKy_ViPham!J:J, NhatKy_ViPham!E:E, "12_Ly_B", NhatKy_ViPham!F:F, B19, NhatKy_ViPham!C:C, "T31") - SUMIFS(NhatKy_ViPham!K:K, NhatKy_ViPham!E:E, "12_Ly_B", NhatKy_ViPham!F:F, B19, NhatKy_ViPham!C:C, "T31")</f>
        <v>100</v>
      </c>
      <c r="AW19" s="7">
        <f>100 + SUMIFS(NhatKy_ViPham!J:J, NhatKy_ViPham!E:E, "12_Ly_B", NhatKy_ViPham!F:F, B19, NhatKy_ViPham!C:C, "T32") - SUMIFS(NhatKy_ViPham!K:K, NhatKy_ViPham!E:E, "12_Ly_B", NhatKy_ViPham!F:F, B19, NhatKy_ViPham!C:C, "T32")</f>
        <v>100</v>
      </c>
      <c r="AX19" s="7">
        <f>100 + SUMIFS(NhatKy_ViPham!J:J, NhatKy_ViPham!E:E, "12_Ly_B", NhatKy_ViPham!F:F, B19, NhatKy_ViPham!C:C, "T33") - SUMIFS(NhatKy_ViPham!K:K, NhatKy_ViPham!E:E, "12_Ly_B", NhatKy_ViPham!F:F, B19, NhatKy_ViPham!C:C, "T33")</f>
        <v>100</v>
      </c>
      <c r="AY19" s="7">
        <f>100 + SUMIFS(NhatKy_ViPham!J:J, NhatKy_ViPham!E:E, "12_Ly_B", NhatKy_ViPham!F:F, B19, NhatKy_ViPham!C:C, "T34") - SUMIFS(NhatKy_ViPham!K:K, NhatKy_ViPham!E:E, "12_Ly_B", NhatKy_ViPham!F:F, B19, NhatKy_ViPham!C:C, "T34")</f>
        <v>100</v>
      </c>
      <c r="AZ19" s="7">
        <f>100 + SUMIFS(NhatKy_ViPham!J:J, NhatKy_ViPham!E:E, "12_Ly_B", NhatKy_ViPham!F:F, B19, NhatKy_ViPham!C:C, "T35") - SUMIFS(NhatKy_ViPham!K:K, NhatKy_ViPham!E:E, "12_Ly_B", NhatKy_ViPham!F:F, B19, NhatKy_ViPham!C:C, "T35")</f>
        <v>100</v>
      </c>
      <c r="BA19" s="12">
        <f t="shared" si="0"/>
        <v>100</v>
      </c>
      <c r="BB19" s="11" t="s">
        <v>430</v>
      </c>
      <c r="BC19" s="14" t="str">
        <f t="shared" si="1"/>
        <v>Tốt</v>
      </c>
      <c r="BD19" s="10" t="str">
        <f t="shared" si="2"/>
        <v>🟢 BÌNH THƯỜNG</v>
      </c>
    </row>
    <row r="20" spans="1:56" x14ac:dyDescent="0.25">
      <c r="A20" s="5">
        <v>12</v>
      </c>
      <c r="B20" s="15" t="s">
        <v>1854</v>
      </c>
      <c r="C20" s="5" t="s">
        <v>2463</v>
      </c>
      <c r="D20" s="5" t="s">
        <v>435</v>
      </c>
      <c r="E20" s="11" t="s">
        <v>430</v>
      </c>
      <c r="F20" s="6">
        <f>SUMIFS(NhatKy_ViPham!K:K, NhatKy_ViPham!E:E, "12_Ly_B", NhatKy_ViPham!F:F, B20, NhatKy_ViPham!H:H, "L01")</f>
        <v>0</v>
      </c>
      <c r="G20" s="6">
        <f>SUMIFS(NhatKy_ViPham!K:K, NhatKy_ViPham!E:E, "12_Ly_B", NhatKy_ViPham!F:F, B20, NhatKy_ViPham!H:H, "L02")</f>
        <v>0</v>
      </c>
      <c r="H20" s="6">
        <f>SUMIFS(NhatKy_ViPham!K:K, NhatKy_ViPham!E:E, "12_Ly_B", NhatKy_ViPham!F:F, B20, NhatKy_ViPham!H:H, "L03")</f>
        <v>0</v>
      </c>
      <c r="I20" s="6">
        <f>SUMIFS(NhatKy_ViPham!K:K, NhatKy_ViPham!E:E, "12_Ly_B", NhatKy_ViPham!F:F, B20, NhatKy_ViPham!H:H, "L04")</f>
        <v>0</v>
      </c>
      <c r="J20" s="6">
        <f>SUMIFS(NhatKy_ViPham!K:K, NhatKy_ViPham!E:E, "12_Ly_B", NhatKy_ViPham!F:F, B20, NhatKy_ViPham!H:H, "L05")</f>
        <v>0</v>
      </c>
      <c r="K20" s="6">
        <f>SUMIFS(NhatKy_ViPham!K:K, NhatKy_ViPham!E:E, "12_Ly_B", NhatKy_ViPham!F:F, B20, NhatKy_ViPham!H:H, "L06")</f>
        <v>0</v>
      </c>
      <c r="L20" s="6">
        <f>SUMIFS(NhatKy_ViPham!K:K, NhatKy_ViPham!E:E, "12_Ly_B", NhatKy_ViPham!F:F, B20, NhatKy_ViPham!H:H, "L07")</f>
        <v>0</v>
      </c>
      <c r="M20" s="6">
        <f>SUMIFS(NhatKy_ViPham!K:K, NhatKy_ViPham!E:E, "12_Ly_B", NhatKy_ViPham!F:F, B20, NhatKy_ViPham!H:H, "L08")</f>
        <v>0</v>
      </c>
      <c r="N20" s="6">
        <f>SUMIFS(NhatKy_ViPham!K:K, NhatKy_ViPham!E:E, "12_Ly_B", NhatKy_ViPham!F:F, B20, NhatKy_ViPham!H:H, "L09")</f>
        <v>0</v>
      </c>
      <c r="O20" s="6">
        <f>SUMIFS(NhatKy_ViPham!K:K, NhatKy_ViPham!E:E, "12_Ly_B", NhatKy_ViPham!F:F, B20, NhatKy_ViPham!H:H, "L10")</f>
        <v>0</v>
      </c>
      <c r="P20" s="12">
        <f>SUMIFS(NhatKy_ViPham!J:J, NhatKy_ViPham!E:E, "12_Ly_B", NhatKy_ViPham!F:F, B20)</f>
        <v>0</v>
      </c>
      <c r="Q20" s="13">
        <f>SUMIFS(NhatKy_ViPham!K:K, NhatKy_ViPham!E:E, "12_Ly_B", NhatKy_ViPham!F:F, B20)</f>
        <v>0</v>
      </c>
      <c r="R20" s="6">
        <f>100 + SUMIFS(NhatKy_ViPham!J:J, NhatKy_ViPham!E:E, "12_Ly_B", NhatKy_ViPham!F:F, B20, NhatKy_ViPham!C:C, "T1") - SUMIFS(NhatKy_ViPham!K:K, NhatKy_ViPham!E:E, "12_Ly_B", NhatKy_ViPham!F:F, B20, NhatKy_ViPham!C:C, "T1")</f>
        <v>100</v>
      </c>
      <c r="S20" s="6">
        <f>100 + SUMIFS(NhatKy_ViPham!J:J, NhatKy_ViPham!E:E, "12_Ly_B", NhatKy_ViPham!F:F, B20, NhatKy_ViPham!C:C, "T2") - SUMIFS(NhatKy_ViPham!K:K, NhatKy_ViPham!E:E, "12_Ly_B", NhatKy_ViPham!F:F, B20, NhatKy_ViPham!C:C, "T2")</f>
        <v>100</v>
      </c>
      <c r="T20" s="6">
        <f>100 + SUMIFS(NhatKy_ViPham!J:J, NhatKy_ViPham!E:E, "12_Ly_B", NhatKy_ViPham!F:F, B20, NhatKy_ViPham!C:C, "T3") - SUMIFS(NhatKy_ViPham!K:K, NhatKy_ViPham!E:E, "12_Ly_B", NhatKy_ViPham!F:F, B20, NhatKy_ViPham!C:C, "T3")</f>
        <v>100</v>
      </c>
      <c r="U20" s="6">
        <f>100 + SUMIFS(NhatKy_ViPham!J:J, NhatKy_ViPham!E:E, "12_Ly_B", NhatKy_ViPham!F:F, B20, NhatKy_ViPham!C:C, "T4") - SUMIFS(NhatKy_ViPham!K:K, NhatKy_ViPham!E:E, "12_Ly_B", NhatKy_ViPham!F:F, B20, NhatKy_ViPham!C:C, "T4")</f>
        <v>100</v>
      </c>
      <c r="V20" s="6">
        <f>100 + SUMIFS(NhatKy_ViPham!J:J, NhatKy_ViPham!E:E, "12_Ly_B", NhatKy_ViPham!F:F, B20, NhatKy_ViPham!C:C, "T5") - SUMIFS(NhatKy_ViPham!K:K, NhatKy_ViPham!E:E, "12_Ly_B", NhatKy_ViPham!F:F, B20, NhatKy_ViPham!C:C, "T5")</f>
        <v>100</v>
      </c>
      <c r="W20" s="6">
        <f>100 + SUMIFS(NhatKy_ViPham!J:J, NhatKy_ViPham!E:E, "12_Ly_B", NhatKy_ViPham!F:F, B20, NhatKy_ViPham!C:C, "T6") - SUMIFS(NhatKy_ViPham!K:K, NhatKy_ViPham!E:E, "12_Ly_B", NhatKy_ViPham!F:F, B20, NhatKy_ViPham!C:C, "T6")</f>
        <v>100</v>
      </c>
      <c r="X20" s="6">
        <f>100 + SUMIFS(NhatKy_ViPham!J:J, NhatKy_ViPham!E:E, "12_Ly_B", NhatKy_ViPham!F:F, B20, NhatKy_ViPham!C:C, "T7") - SUMIFS(NhatKy_ViPham!K:K, NhatKy_ViPham!E:E, "12_Ly_B", NhatKy_ViPham!F:F, B20, NhatKy_ViPham!C:C, "T7")</f>
        <v>100</v>
      </c>
      <c r="Y20" s="6">
        <f>100 + SUMIFS(NhatKy_ViPham!J:J, NhatKy_ViPham!E:E, "12_Ly_B", NhatKy_ViPham!F:F, B20, NhatKy_ViPham!C:C, "T8") - SUMIFS(NhatKy_ViPham!K:K, NhatKy_ViPham!E:E, "12_Ly_B", NhatKy_ViPham!F:F, B20, NhatKy_ViPham!C:C, "T8")</f>
        <v>100</v>
      </c>
      <c r="Z20" s="6">
        <f>100 + SUMIFS(NhatKy_ViPham!J:J, NhatKy_ViPham!E:E, "12_Ly_B", NhatKy_ViPham!F:F, B20, NhatKy_ViPham!C:C, "T9") - SUMIFS(NhatKy_ViPham!K:K, NhatKy_ViPham!E:E, "12_Ly_B", NhatKy_ViPham!F:F, B20, NhatKy_ViPham!C:C, "T9")</f>
        <v>100</v>
      </c>
      <c r="AA20" s="6">
        <f>100 + SUMIFS(NhatKy_ViPham!J:J, NhatKy_ViPham!E:E, "12_Ly_B", NhatKy_ViPham!F:F, B20, NhatKy_ViPham!C:C, "T10") - SUMIFS(NhatKy_ViPham!K:K, NhatKy_ViPham!E:E, "12_Ly_B", NhatKy_ViPham!F:F, B20, NhatKy_ViPham!C:C, "T10")</f>
        <v>100</v>
      </c>
      <c r="AB20" s="6">
        <f>100 + SUMIFS(NhatKy_ViPham!J:J, NhatKy_ViPham!E:E, "12_Ly_B", NhatKy_ViPham!F:F, B20, NhatKy_ViPham!C:C, "T11") - SUMIFS(NhatKy_ViPham!K:K, NhatKy_ViPham!E:E, "12_Ly_B", NhatKy_ViPham!F:F, B20, NhatKy_ViPham!C:C, "T11")</f>
        <v>100</v>
      </c>
      <c r="AC20" s="6">
        <f>100 + SUMIFS(NhatKy_ViPham!J:J, NhatKy_ViPham!E:E, "12_Ly_B", NhatKy_ViPham!F:F, B20, NhatKy_ViPham!C:C, "T12") - SUMIFS(NhatKy_ViPham!K:K, NhatKy_ViPham!E:E, "12_Ly_B", NhatKy_ViPham!F:F, B20, NhatKy_ViPham!C:C, "T12")</f>
        <v>100</v>
      </c>
      <c r="AD20" s="6">
        <f>100 + SUMIFS(NhatKy_ViPham!J:J, NhatKy_ViPham!E:E, "12_Ly_B", NhatKy_ViPham!F:F, B20, NhatKy_ViPham!C:C, "T13") - SUMIFS(NhatKy_ViPham!K:K, NhatKy_ViPham!E:E, "12_Ly_B", NhatKy_ViPham!F:F, B20, NhatKy_ViPham!C:C, "T13")</f>
        <v>100</v>
      </c>
      <c r="AE20" s="6">
        <f>100 + SUMIFS(NhatKy_ViPham!J:J, NhatKy_ViPham!E:E, "12_Ly_B", NhatKy_ViPham!F:F, B20, NhatKy_ViPham!C:C, "T14") - SUMIFS(NhatKy_ViPham!K:K, NhatKy_ViPham!E:E, "12_Ly_B", NhatKy_ViPham!F:F, B20, NhatKy_ViPham!C:C, "T14")</f>
        <v>100</v>
      </c>
      <c r="AF20" s="6">
        <f>100 + SUMIFS(NhatKy_ViPham!J:J, NhatKy_ViPham!E:E, "12_Ly_B", NhatKy_ViPham!F:F, B20, NhatKy_ViPham!C:C, "T15") - SUMIFS(NhatKy_ViPham!K:K, NhatKy_ViPham!E:E, "12_Ly_B", NhatKy_ViPham!F:F, B20, NhatKy_ViPham!C:C, "T15")</f>
        <v>100</v>
      </c>
      <c r="AG20" s="6">
        <f>100 + SUMIFS(NhatKy_ViPham!J:J, NhatKy_ViPham!E:E, "12_Ly_B", NhatKy_ViPham!F:F, B20, NhatKy_ViPham!C:C, "T16") - SUMIFS(NhatKy_ViPham!K:K, NhatKy_ViPham!E:E, "12_Ly_B", NhatKy_ViPham!F:F, B20, NhatKy_ViPham!C:C, "T16")</f>
        <v>100</v>
      </c>
      <c r="AH20" s="6">
        <f>100 + SUMIFS(NhatKy_ViPham!J:J, NhatKy_ViPham!E:E, "12_Ly_B", NhatKy_ViPham!F:F, B20, NhatKy_ViPham!C:C, "T17") - SUMIFS(NhatKy_ViPham!K:K, NhatKy_ViPham!E:E, "12_Ly_B", NhatKy_ViPham!F:F, B20, NhatKy_ViPham!C:C, "T17")</f>
        <v>100</v>
      </c>
      <c r="AI20" s="6">
        <f>100 + SUMIFS(NhatKy_ViPham!J:J, NhatKy_ViPham!E:E, "12_Ly_B", NhatKy_ViPham!F:F, B20, NhatKy_ViPham!C:C, "T18") - SUMIFS(NhatKy_ViPham!K:K, NhatKy_ViPham!E:E, "12_Ly_B", NhatKy_ViPham!F:F, B20, NhatKy_ViPham!C:C, "T18")</f>
        <v>100</v>
      </c>
      <c r="AJ20" s="6">
        <f>100 + SUMIFS(NhatKy_ViPham!J:J, NhatKy_ViPham!E:E, "12_Ly_B", NhatKy_ViPham!F:F, B20, NhatKy_ViPham!C:C, "T19") - SUMIFS(NhatKy_ViPham!K:K, NhatKy_ViPham!E:E, "12_Ly_B", NhatKy_ViPham!F:F, B20, NhatKy_ViPham!C:C, "T19")</f>
        <v>100</v>
      </c>
      <c r="AK20" s="6">
        <f>100 + SUMIFS(NhatKy_ViPham!J:J, NhatKy_ViPham!E:E, "12_Ly_B", NhatKy_ViPham!F:F, B20, NhatKy_ViPham!C:C, "T20") - SUMIFS(NhatKy_ViPham!K:K, NhatKy_ViPham!E:E, "12_Ly_B", NhatKy_ViPham!F:F, B20, NhatKy_ViPham!C:C, "T20")</f>
        <v>100</v>
      </c>
      <c r="AL20" s="6">
        <f>100 + SUMIFS(NhatKy_ViPham!J:J, NhatKy_ViPham!E:E, "12_Ly_B", NhatKy_ViPham!F:F, B20, NhatKy_ViPham!C:C, "T21") - SUMIFS(NhatKy_ViPham!K:K, NhatKy_ViPham!E:E, "12_Ly_B", NhatKy_ViPham!F:F, B20, NhatKy_ViPham!C:C, "T21")</f>
        <v>100</v>
      </c>
      <c r="AM20" s="6">
        <f>100 + SUMIFS(NhatKy_ViPham!J:J, NhatKy_ViPham!E:E, "12_Ly_B", NhatKy_ViPham!F:F, B20, NhatKy_ViPham!C:C, "T22") - SUMIFS(NhatKy_ViPham!K:K, NhatKy_ViPham!E:E, "12_Ly_B", NhatKy_ViPham!F:F, B20, NhatKy_ViPham!C:C, "T22")</f>
        <v>100</v>
      </c>
      <c r="AN20" s="6">
        <f>100 + SUMIFS(NhatKy_ViPham!J:J, NhatKy_ViPham!E:E, "12_Ly_B", NhatKy_ViPham!F:F, B20, NhatKy_ViPham!C:C, "T23") - SUMIFS(NhatKy_ViPham!K:K, NhatKy_ViPham!E:E, "12_Ly_B", NhatKy_ViPham!F:F, B20, NhatKy_ViPham!C:C, "T23")</f>
        <v>100</v>
      </c>
      <c r="AO20" s="6">
        <f>100 + SUMIFS(NhatKy_ViPham!J:J, NhatKy_ViPham!E:E, "12_Ly_B", NhatKy_ViPham!F:F, B20, NhatKy_ViPham!C:C, "T24") - SUMIFS(NhatKy_ViPham!K:K, NhatKy_ViPham!E:E, "12_Ly_B", NhatKy_ViPham!F:F, B20, NhatKy_ViPham!C:C, "T24")</f>
        <v>100</v>
      </c>
      <c r="AP20" s="6">
        <f>100 + SUMIFS(NhatKy_ViPham!J:J, NhatKy_ViPham!E:E, "12_Ly_B", NhatKy_ViPham!F:F, B20, NhatKy_ViPham!C:C, "T25") - SUMIFS(NhatKy_ViPham!K:K, NhatKy_ViPham!E:E, "12_Ly_B", NhatKy_ViPham!F:F, B20, NhatKy_ViPham!C:C, "T25")</f>
        <v>100</v>
      </c>
      <c r="AQ20" s="6">
        <f>100 + SUMIFS(NhatKy_ViPham!J:J, NhatKy_ViPham!E:E, "12_Ly_B", NhatKy_ViPham!F:F, B20, NhatKy_ViPham!C:C, "T26") - SUMIFS(NhatKy_ViPham!K:K, NhatKy_ViPham!E:E, "12_Ly_B", NhatKy_ViPham!F:F, B20, NhatKy_ViPham!C:C, "T26")</f>
        <v>100</v>
      </c>
      <c r="AR20" s="6">
        <f>100 + SUMIFS(NhatKy_ViPham!J:J, NhatKy_ViPham!E:E, "12_Ly_B", NhatKy_ViPham!F:F, B20, NhatKy_ViPham!C:C, "T27") - SUMIFS(NhatKy_ViPham!K:K, NhatKy_ViPham!E:E, "12_Ly_B", NhatKy_ViPham!F:F, B20, NhatKy_ViPham!C:C, "T27")</f>
        <v>100</v>
      </c>
      <c r="AS20" s="6">
        <f>100 + SUMIFS(NhatKy_ViPham!J:J, NhatKy_ViPham!E:E, "12_Ly_B", NhatKy_ViPham!F:F, B20, NhatKy_ViPham!C:C, "T28") - SUMIFS(NhatKy_ViPham!K:K, NhatKy_ViPham!E:E, "12_Ly_B", NhatKy_ViPham!F:F, B20, NhatKy_ViPham!C:C, "T28")</f>
        <v>100</v>
      </c>
      <c r="AT20" s="6">
        <f>100 + SUMIFS(NhatKy_ViPham!J:J, NhatKy_ViPham!E:E, "12_Ly_B", NhatKy_ViPham!F:F, B20, NhatKy_ViPham!C:C, "T29") - SUMIFS(NhatKy_ViPham!K:K, NhatKy_ViPham!E:E, "12_Ly_B", NhatKy_ViPham!F:F, B20, NhatKy_ViPham!C:C, "T29")</f>
        <v>100</v>
      </c>
      <c r="AU20" s="6">
        <f>100 + SUMIFS(NhatKy_ViPham!J:J, NhatKy_ViPham!E:E, "12_Ly_B", NhatKy_ViPham!F:F, B20, NhatKy_ViPham!C:C, "T30") - SUMIFS(NhatKy_ViPham!K:K, NhatKy_ViPham!E:E, "12_Ly_B", NhatKy_ViPham!F:F, B20, NhatKy_ViPham!C:C, "T30")</f>
        <v>100</v>
      </c>
      <c r="AV20" s="6">
        <f>100 + SUMIFS(NhatKy_ViPham!J:J, NhatKy_ViPham!E:E, "12_Ly_B", NhatKy_ViPham!F:F, B20, NhatKy_ViPham!C:C, "T31") - SUMIFS(NhatKy_ViPham!K:K, NhatKy_ViPham!E:E, "12_Ly_B", NhatKy_ViPham!F:F, B20, NhatKy_ViPham!C:C, "T31")</f>
        <v>100</v>
      </c>
      <c r="AW20" s="6">
        <f>100 + SUMIFS(NhatKy_ViPham!J:J, NhatKy_ViPham!E:E, "12_Ly_B", NhatKy_ViPham!F:F, B20, NhatKy_ViPham!C:C, "T32") - SUMIFS(NhatKy_ViPham!K:K, NhatKy_ViPham!E:E, "12_Ly_B", NhatKy_ViPham!F:F, B20, NhatKy_ViPham!C:C, "T32")</f>
        <v>100</v>
      </c>
      <c r="AX20" s="6">
        <f>100 + SUMIFS(NhatKy_ViPham!J:J, NhatKy_ViPham!E:E, "12_Ly_B", NhatKy_ViPham!F:F, B20, NhatKy_ViPham!C:C, "T33") - SUMIFS(NhatKy_ViPham!K:K, NhatKy_ViPham!E:E, "12_Ly_B", NhatKy_ViPham!F:F, B20, NhatKy_ViPham!C:C, "T33")</f>
        <v>100</v>
      </c>
      <c r="AY20" s="6">
        <f>100 + SUMIFS(NhatKy_ViPham!J:J, NhatKy_ViPham!E:E, "12_Ly_B", NhatKy_ViPham!F:F, B20, NhatKy_ViPham!C:C, "T34") - SUMIFS(NhatKy_ViPham!K:K, NhatKy_ViPham!E:E, "12_Ly_B", NhatKy_ViPham!F:F, B20, NhatKy_ViPham!C:C, "T34")</f>
        <v>100</v>
      </c>
      <c r="AZ20" s="6">
        <f>100 + SUMIFS(NhatKy_ViPham!J:J, NhatKy_ViPham!E:E, "12_Ly_B", NhatKy_ViPham!F:F, B20, NhatKy_ViPham!C:C, "T35") - SUMIFS(NhatKy_ViPham!K:K, NhatKy_ViPham!E:E, "12_Ly_B", NhatKy_ViPham!F:F, B20, NhatKy_ViPham!C:C, "T35")</f>
        <v>100</v>
      </c>
      <c r="BA20" s="12">
        <f t="shared" si="0"/>
        <v>100</v>
      </c>
      <c r="BB20" s="11" t="s">
        <v>430</v>
      </c>
      <c r="BC20" s="16" t="str">
        <f t="shared" si="1"/>
        <v>Tốt</v>
      </c>
      <c r="BD20" s="15" t="str">
        <f t="shared" si="2"/>
        <v>🟢 BÌNH THƯỜNG</v>
      </c>
    </row>
    <row r="21" spans="1:56" x14ac:dyDescent="0.25">
      <c r="A21" s="4">
        <v>13</v>
      </c>
      <c r="B21" s="10" t="s">
        <v>2464</v>
      </c>
      <c r="C21" s="4" t="s">
        <v>2465</v>
      </c>
      <c r="D21" s="4" t="s">
        <v>435</v>
      </c>
      <c r="E21" s="11" t="s">
        <v>430</v>
      </c>
      <c r="F21" s="7">
        <f>SUMIFS(NhatKy_ViPham!K:K, NhatKy_ViPham!E:E, "12_Ly_B", NhatKy_ViPham!F:F, B21, NhatKy_ViPham!H:H, "L01")</f>
        <v>0</v>
      </c>
      <c r="G21" s="7">
        <f>SUMIFS(NhatKy_ViPham!K:K, NhatKy_ViPham!E:E, "12_Ly_B", NhatKy_ViPham!F:F, B21, NhatKy_ViPham!H:H, "L02")</f>
        <v>0</v>
      </c>
      <c r="H21" s="7">
        <f>SUMIFS(NhatKy_ViPham!K:K, NhatKy_ViPham!E:E, "12_Ly_B", NhatKy_ViPham!F:F, B21, NhatKy_ViPham!H:H, "L03")</f>
        <v>0</v>
      </c>
      <c r="I21" s="7">
        <f>SUMIFS(NhatKy_ViPham!K:K, NhatKy_ViPham!E:E, "12_Ly_B", NhatKy_ViPham!F:F, B21, NhatKy_ViPham!H:H, "L04")</f>
        <v>0</v>
      </c>
      <c r="J21" s="7">
        <f>SUMIFS(NhatKy_ViPham!K:K, NhatKy_ViPham!E:E, "12_Ly_B", NhatKy_ViPham!F:F, B21, NhatKy_ViPham!H:H, "L05")</f>
        <v>0</v>
      </c>
      <c r="K21" s="7">
        <f>SUMIFS(NhatKy_ViPham!K:K, NhatKy_ViPham!E:E, "12_Ly_B", NhatKy_ViPham!F:F, B21, NhatKy_ViPham!H:H, "L06")</f>
        <v>0</v>
      </c>
      <c r="L21" s="7">
        <f>SUMIFS(NhatKy_ViPham!K:K, NhatKy_ViPham!E:E, "12_Ly_B", NhatKy_ViPham!F:F, B21, NhatKy_ViPham!H:H, "L07")</f>
        <v>0</v>
      </c>
      <c r="M21" s="7">
        <f>SUMIFS(NhatKy_ViPham!K:K, NhatKy_ViPham!E:E, "12_Ly_B", NhatKy_ViPham!F:F, B21, NhatKy_ViPham!H:H, "L08")</f>
        <v>0</v>
      </c>
      <c r="N21" s="7">
        <f>SUMIFS(NhatKy_ViPham!K:K, NhatKy_ViPham!E:E, "12_Ly_B", NhatKy_ViPham!F:F, B21, NhatKy_ViPham!H:H, "L09")</f>
        <v>0</v>
      </c>
      <c r="O21" s="7">
        <f>SUMIFS(NhatKy_ViPham!K:K, NhatKy_ViPham!E:E, "12_Ly_B", NhatKy_ViPham!F:F, B21, NhatKy_ViPham!H:H, "L10")</f>
        <v>0</v>
      </c>
      <c r="P21" s="12">
        <f>SUMIFS(NhatKy_ViPham!J:J, NhatKy_ViPham!E:E, "12_Ly_B", NhatKy_ViPham!F:F, B21)</f>
        <v>0</v>
      </c>
      <c r="Q21" s="13">
        <f>SUMIFS(NhatKy_ViPham!K:K, NhatKy_ViPham!E:E, "12_Ly_B", NhatKy_ViPham!F:F, B21)</f>
        <v>0</v>
      </c>
      <c r="R21" s="7">
        <f>100 + SUMIFS(NhatKy_ViPham!J:J, NhatKy_ViPham!E:E, "12_Ly_B", NhatKy_ViPham!F:F, B21, NhatKy_ViPham!C:C, "T1") - SUMIFS(NhatKy_ViPham!K:K, NhatKy_ViPham!E:E, "12_Ly_B", NhatKy_ViPham!F:F, B21, NhatKy_ViPham!C:C, "T1")</f>
        <v>100</v>
      </c>
      <c r="S21" s="7">
        <f>100 + SUMIFS(NhatKy_ViPham!J:J, NhatKy_ViPham!E:E, "12_Ly_B", NhatKy_ViPham!F:F, B21, NhatKy_ViPham!C:C, "T2") - SUMIFS(NhatKy_ViPham!K:K, NhatKy_ViPham!E:E, "12_Ly_B", NhatKy_ViPham!F:F, B21, NhatKy_ViPham!C:C, "T2")</f>
        <v>100</v>
      </c>
      <c r="T21" s="7">
        <f>100 + SUMIFS(NhatKy_ViPham!J:J, NhatKy_ViPham!E:E, "12_Ly_B", NhatKy_ViPham!F:F, B21, NhatKy_ViPham!C:C, "T3") - SUMIFS(NhatKy_ViPham!K:K, NhatKy_ViPham!E:E, "12_Ly_B", NhatKy_ViPham!F:F, B21, NhatKy_ViPham!C:C, "T3")</f>
        <v>100</v>
      </c>
      <c r="U21" s="7">
        <f>100 + SUMIFS(NhatKy_ViPham!J:J, NhatKy_ViPham!E:E, "12_Ly_B", NhatKy_ViPham!F:F, B21, NhatKy_ViPham!C:C, "T4") - SUMIFS(NhatKy_ViPham!K:K, NhatKy_ViPham!E:E, "12_Ly_B", NhatKy_ViPham!F:F, B21, NhatKy_ViPham!C:C, "T4")</f>
        <v>100</v>
      </c>
      <c r="V21" s="7">
        <f>100 + SUMIFS(NhatKy_ViPham!J:J, NhatKy_ViPham!E:E, "12_Ly_B", NhatKy_ViPham!F:F, B21, NhatKy_ViPham!C:C, "T5") - SUMIFS(NhatKy_ViPham!K:K, NhatKy_ViPham!E:E, "12_Ly_B", NhatKy_ViPham!F:F, B21, NhatKy_ViPham!C:C, "T5")</f>
        <v>100</v>
      </c>
      <c r="W21" s="7">
        <f>100 + SUMIFS(NhatKy_ViPham!J:J, NhatKy_ViPham!E:E, "12_Ly_B", NhatKy_ViPham!F:F, B21, NhatKy_ViPham!C:C, "T6") - SUMIFS(NhatKy_ViPham!K:K, NhatKy_ViPham!E:E, "12_Ly_B", NhatKy_ViPham!F:F, B21, NhatKy_ViPham!C:C, "T6")</f>
        <v>100</v>
      </c>
      <c r="X21" s="7">
        <f>100 + SUMIFS(NhatKy_ViPham!J:J, NhatKy_ViPham!E:E, "12_Ly_B", NhatKy_ViPham!F:F, B21, NhatKy_ViPham!C:C, "T7") - SUMIFS(NhatKy_ViPham!K:K, NhatKy_ViPham!E:E, "12_Ly_B", NhatKy_ViPham!F:F, B21, NhatKy_ViPham!C:C, "T7")</f>
        <v>100</v>
      </c>
      <c r="Y21" s="7">
        <f>100 + SUMIFS(NhatKy_ViPham!J:J, NhatKy_ViPham!E:E, "12_Ly_B", NhatKy_ViPham!F:F, B21, NhatKy_ViPham!C:C, "T8") - SUMIFS(NhatKy_ViPham!K:K, NhatKy_ViPham!E:E, "12_Ly_B", NhatKy_ViPham!F:F, B21, NhatKy_ViPham!C:C, "T8")</f>
        <v>100</v>
      </c>
      <c r="Z21" s="7">
        <f>100 + SUMIFS(NhatKy_ViPham!J:J, NhatKy_ViPham!E:E, "12_Ly_B", NhatKy_ViPham!F:F, B21, NhatKy_ViPham!C:C, "T9") - SUMIFS(NhatKy_ViPham!K:K, NhatKy_ViPham!E:E, "12_Ly_B", NhatKy_ViPham!F:F, B21, NhatKy_ViPham!C:C, "T9")</f>
        <v>100</v>
      </c>
      <c r="AA21" s="7">
        <f>100 + SUMIFS(NhatKy_ViPham!J:J, NhatKy_ViPham!E:E, "12_Ly_B", NhatKy_ViPham!F:F, B21, NhatKy_ViPham!C:C, "T10") - SUMIFS(NhatKy_ViPham!K:K, NhatKy_ViPham!E:E, "12_Ly_B", NhatKy_ViPham!F:F, B21, NhatKy_ViPham!C:C, "T10")</f>
        <v>100</v>
      </c>
      <c r="AB21" s="7">
        <f>100 + SUMIFS(NhatKy_ViPham!J:J, NhatKy_ViPham!E:E, "12_Ly_B", NhatKy_ViPham!F:F, B21, NhatKy_ViPham!C:C, "T11") - SUMIFS(NhatKy_ViPham!K:K, NhatKy_ViPham!E:E, "12_Ly_B", NhatKy_ViPham!F:F, B21, NhatKy_ViPham!C:C, "T11")</f>
        <v>100</v>
      </c>
      <c r="AC21" s="7">
        <f>100 + SUMIFS(NhatKy_ViPham!J:J, NhatKy_ViPham!E:E, "12_Ly_B", NhatKy_ViPham!F:F, B21, NhatKy_ViPham!C:C, "T12") - SUMIFS(NhatKy_ViPham!K:K, NhatKy_ViPham!E:E, "12_Ly_B", NhatKy_ViPham!F:F, B21, NhatKy_ViPham!C:C, "T12")</f>
        <v>100</v>
      </c>
      <c r="AD21" s="7">
        <f>100 + SUMIFS(NhatKy_ViPham!J:J, NhatKy_ViPham!E:E, "12_Ly_B", NhatKy_ViPham!F:F, B21, NhatKy_ViPham!C:C, "T13") - SUMIFS(NhatKy_ViPham!K:K, NhatKy_ViPham!E:E, "12_Ly_B", NhatKy_ViPham!F:F, B21, NhatKy_ViPham!C:C, "T13")</f>
        <v>100</v>
      </c>
      <c r="AE21" s="7">
        <f>100 + SUMIFS(NhatKy_ViPham!J:J, NhatKy_ViPham!E:E, "12_Ly_B", NhatKy_ViPham!F:F, B21, NhatKy_ViPham!C:C, "T14") - SUMIFS(NhatKy_ViPham!K:K, NhatKy_ViPham!E:E, "12_Ly_B", NhatKy_ViPham!F:F, B21, NhatKy_ViPham!C:C, "T14")</f>
        <v>100</v>
      </c>
      <c r="AF21" s="7">
        <f>100 + SUMIFS(NhatKy_ViPham!J:J, NhatKy_ViPham!E:E, "12_Ly_B", NhatKy_ViPham!F:F, B21, NhatKy_ViPham!C:C, "T15") - SUMIFS(NhatKy_ViPham!K:K, NhatKy_ViPham!E:E, "12_Ly_B", NhatKy_ViPham!F:F, B21, NhatKy_ViPham!C:C, "T15")</f>
        <v>100</v>
      </c>
      <c r="AG21" s="7">
        <f>100 + SUMIFS(NhatKy_ViPham!J:J, NhatKy_ViPham!E:E, "12_Ly_B", NhatKy_ViPham!F:F, B21, NhatKy_ViPham!C:C, "T16") - SUMIFS(NhatKy_ViPham!K:K, NhatKy_ViPham!E:E, "12_Ly_B", NhatKy_ViPham!F:F, B21, NhatKy_ViPham!C:C, "T16")</f>
        <v>100</v>
      </c>
      <c r="AH21" s="7">
        <f>100 + SUMIFS(NhatKy_ViPham!J:J, NhatKy_ViPham!E:E, "12_Ly_B", NhatKy_ViPham!F:F, B21, NhatKy_ViPham!C:C, "T17") - SUMIFS(NhatKy_ViPham!K:K, NhatKy_ViPham!E:E, "12_Ly_B", NhatKy_ViPham!F:F, B21, NhatKy_ViPham!C:C, "T17")</f>
        <v>100</v>
      </c>
      <c r="AI21" s="7">
        <f>100 + SUMIFS(NhatKy_ViPham!J:J, NhatKy_ViPham!E:E, "12_Ly_B", NhatKy_ViPham!F:F, B21, NhatKy_ViPham!C:C, "T18") - SUMIFS(NhatKy_ViPham!K:K, NhatKy_ViPham!E:E, "12_Ly_B", NhatKy_ViPham!F:F, B21, NhatKy_ViPham!C:C, "T18")</f>
        <v>100</v>
      </c>
      <c r="AJ21" s="7">
        <f>100 + SUMIFS(NhatKy_ViPham!J:J, NhatKy_ViPham!E:E, "12_Ly_B", NhatKy_ViPham!F:F, B21, NhatKy_ViPham!C:C, "T19") - SUMIFS(NhatKy_ViPham!K:K, NhatKy_ViPham!E:E, "12_Ly_B", NhatKy_ViPham!F:F, B21, NhatKy_ViPham!C:C, "T19")</f>
        <v>100</v>
      </c>
      <c r="AK21" s="7">
        <f>100 + SUMIFS(NhatKy_ViPham!J:J, NhatKy_ViPham!E:E, "12_Ly_B", NhatKy_ViPham!F:F, B21, NhatKy_ViPham!C:C, "T20") - SUMIFS(NhatKy_ViPham!K:K, NhatKy_ViPham!E:E, "12_Ly_B", NhatKy_ViPham!F:F, B21, NhatKy_ViPham!C:C, "T20")</f>
        <v>100</v>
      </c>
      <c r="AL21" s="7">
        <f>100 + SUMIFS(NhatKy_ViPham!J:J, NhatKy_ViPham!E:E, "12_Ly_B", NhatKy_ViPham!F:F, B21, NhatKy_ViPham!C:C, "T21") - SUMIFS(NhatKy_ViPham!K:K, NhatKy_ViPham!E:E, "12_Ly_B", NhatKy_ViPham!F:F, B21, NhatKy_ViPham!C:C, "T21")</f>
        <v>100</v>
      </c>
      <c r="AM21" s="7">
        <f>100 + SUMIFS(NhatKy_ViPham!J:J, NhatKy_ViPham!E:E, "12_Ly_B", NhatKy_ViPham!F:F, B21, NhatKy_ViPham!C:C, "T22") - SUMIFS(NhatKy_ViPham!K:K, NhatKy_ViPham!E:E, "12_Ly_B", NhatKy_ViPham!F:F, B21, NhatKy_ViPham!C:C, "T22")</f>
        <v>100</v>
      </c>
      <c r="AN21" s="7">
        <f>100 + SUMIFS(NhatKy_ViPham!J:J, NhatKy_ViPham!E:E, "12_Ly_B", NhatKy_ViPham!F:F, B21, NhatKy_ViPham!C:C, "T23") - SUMIFS(NhatKy_ViPham!K:K, NhatKy_ViPham!E:E, "12_Ly_B", NhatKy_ViPham!F:F, B21, NhatKy_ViPham!C:C, "T23")</f>
        <v>100</v>
      </c>
      <c r="AO21" s="7">
        <f>100 + SUMIFS(NhatKy_ViPham!J:J, NhatKy_ViPham!E:E, "12_Ly_B", NhatKy_ViPham!F:F, B21, NhatKy_ViPham!C:C, "T24") - SUMIFS(NhatKy_ViPham!K:K, NhatKy_ViPham!E:E, "12_Ly_B", NhatKy_ViPham!F:F, B21, NhatKy_ViPham!C:C, "T24")</f>
        <v>100</v>
      </c>
      <c r="AP21" s="7">
        <f>100 + SUMIFS(NhatKy_ViPham!J:J, NhatKy_ViPham!E:E, "12_Ly_B", NhatKy_ViPham!F:F, B21, NhatKy_ViPham!C:C, "T25") - SUMIFS(NhatKy_ViPham!K:K, NhatKy_ViPham!E:E, "12_Ly_B", NhatKy_ViPham!F:F, B21, NhatKy_ViPham!C:C, "T25")</f>
        <v>100</v>
      </c>
      <c r="AQ21" s="7">
        <f>100 + SUMIFS(NhatKy_ViPham!J:J, NhatKy_ViPham!E:E, "12_Ly_B", NhatKy_ViPham!F:F, B21, NhatKy_ViPham!C:C, "T26") - SUMIFS(NhatKy_ViPham!K:K, NhatKy_ViPham!E:E, "12_Ly_B", NhatKy_ViPham!F:F, B21, NhatKy_ViPham!C:C, "T26")</f>
        <v>100</v>
      </c>
      <c r="AR21" s="7">
        <f>100 + SUMIFS(NhatKy_ViPham!J:J, NhatKy_ViPham!E:E, "12_Ly_B", NhatKy_ViPham!F:F, B21, NhatKy_ViPham!C:C, "T27") - SUMIFS(NhatKy_ViPham!K:K, NhatKy_ViPham!E:E, "12_Ly_B", NhatKy_ViPham!F:F, B21, NhatKy_ViPham!C:C, "T27")</f>
        <v>100</v>
      </c>
      <c r="AS21" s="7">
        <f>100 + SUMIFS(NhatKy_ViPham!J:J, NhatKy_ViPham!E:E, "12_Ly_B", NhatKy_ViPham!F:F, B21, NhatKy_ViPham!C:C, "T28") - SUMIFS(NhatKy_ViPham!K:K, NhatKy_ViPham!E:E, "12_Ly_B", NhatKy_ViPham!F:F, B21, NhatKy_ViPham!C:C, "T28")</f>
        <v>100</v>
      </c>
      <c r="AT21" s="7">
        <f>100 + SUMIFS(NhatKy_ViPham!J:J, NhatKy_ViPham!E:E, "12_Ly_B", NhatKy_ViPham!F:F, B21, NhatKy_ViPham!C:C, "T29") - SUMIFS(NhatKy_ViPham!K:K, NhatKy_ViPham!E:E, "12_Ly_B", NhatKy_ViPham!F:F, B21, NhatKy_ViPham!C:C, "T29")</f>
        <v>100</v>
      </c>
      <c r="AU21" s="7">
        <f>100 + SUMIFS(NhatKy_ViPham!J:J, NhatKy_ViPham!E:E, "12_Ly_B", NhatKy_ViPham!F:F, B21, NhatKy_ViPham!C:C, "T30") - SUMIFS(NhatKy_ViPham!K:K, NhatKy_ViPham!E:E, "12_Ly_B", NhatKy_ViPham!F:F, B21, NhatKy_ViPham!C:C, "T30")</f>
        <v>100</v>
      </c>
      <c r="AV21" s="7">
        <f>100 + SUMIFS(NhatKy_ViPham!J:J, NhatKy_ViPham!E:E, "12_Ly_B", NhatKy_ViPham!F:F, B21, NhatKy_ViPham!C:C, "T31") - SUMIFS(NhatKy_ViPham!K:K, NhatKy_ViPham!E:E, "12_Ly_B", NhatKy_ViPham!F:F, B21, NhatKy_ViPham!C:C, "T31")</f>
        <v>100</v>
      </c>
      <c r="AW21" s="7">
        <f>100 + SUMIFS(NhatKy_ViPham!J:J, NhatKy_ViPham!E:E, "12_Ly_B", NhatKy_ViPham!F:F, B21, NhatKy_ViPham!C:C, "T32") - SUMIFS(NhatKy_ViPham!K:K, NhatKy_ViPham!E:E, "12_Ly_B", NhatKy_ViPham!F:F, B21, NhatKy_ViPham!C:C, "T32")</f>
        <v>100</v>
      </c>
      <c r="AX21" s="7">
        <f>100 + SUMIFS(NhatKy_ViPham!J:J, NhatKy_ViPham!E:E, "12_Ly_B", NhatKy_ViPham!F:F, B21, NhatKy_ViPham!C:C, "T33") - SUMIFS(NhatKy_ViPham!K:K, NhatKy_ViPham!E:E, "12_Ly_B", NhatKy_ViPham!F:F, B21, NhatKy_ViPham!C:C, "T33")</f>
        <v>100</v>
      </c>
      <c r="AY21" s="7">
        <f>100 + SUMIFS(NhatKy_ViPham!J:J, NhatKy_ViPham!E:E, "12_Ly_B", NhatKy_ViPham!F:F, B21, NhatKy_ViPham!C:C, "T34") - SUMIFS(NhatKy_ViPham!K:K, NhatKy_ViPham!E:E, "12_Ly_B", NhatKy_ViPham!F:F, B21, NhatKy_ViPham!C:C, "T34")</f>
        <v>100</v>
      </c>
      <c r="AZ21" s="7">
        <f>100 + SUMIFS(NhatKy_ViPham!J:J, NhatKy_ViPham!E:E, "12_Ly_B", NhatKy_ViPham!F:F, B21, NhatKy_ViPham!C:C, "T35") - SUMIFS(NhatKy_ViPham!K:K, NhatKy_ViPham!E:E, "12_Ly_B", NhatKy_ViPham!F:F, B21, NhatKy_ViPham!C:C, "T35")</f>
        <v>100</v>
      </c>
      <c r="BA21" s="12">
        <f t="shared" si="0"/>
        <v>100</v>
      </c>
      <c r="BB21" s="11" t="s">
        <v>430</v>
      </c>
      <c r="BC21" s="14" t="str">
        <f t="shared" si="1"/>
        <v>Tốt</v>
      </c>
      <c r="BD21" s="10" t="str">
        <f t="shared" si="2"/>
        <v>🟢 BÌNH THƯỜNG</v>
      </c>
    </row>
    <row r="22" spans="1:56" x14ac:dyDescent="0.25">
      <c r="A22" s="5">
        <v>14</v>
      </c>
      <c r="B22" s="15" t="s">
        <v>2466</v>
      </c>
      <c r="C22" s="5" t="s">
        <v>2467</v>
      </c>
      <c r="D22" s="5" t="s">
        <v>435</v>
      </c>
      <c r="E22" s="11" t="s">
        <v>430</v>
      </c>
      <c r="F22" s="6">
        <f>SUMIFS(NhatKy_ViPham!K:K, NhatKy_ViPham!E:E, "12_Ly_B", NhatKy_ViPham!F:F, B22, NhatKy_ViPham!H:H, "L01")</f>
        <v>0</v>
      </c>
      <c r="G22" s="6">
        <f>SUMIFS(NhatKy_ViPham!K:K, NhatKy_ViPham!E:E, "12_Ly_B", NhatKy_ViPham!F:F, B22, NhatKy_ViPham!H:H, "L02")</f>
        <v>0</v>
      </c>
      <c r="H22" s="6">
        <f>SUMIFS(NhatKy_ViPham!K:K, NhatKy_ViPham!E:E, "12_Ly_B", NhatKy_ViPham!F:F, B22, NhatKy_ViPham!H:H, "L03")</f>
        <v>0</v>
      </c>
      <c r="I22" s="6">
        <f>SUMIFS(NhatKy_ViPham!K:K, NhatKy_ViPham!E:E, "12_Ly_B", NhatKy_ViPham!F:F, B22, NhatKy_ViPham!H:H, "L04")</f>
        <v>0</v>
      </c>
      <c r="J22" s="6">
        <f>SUMIFS(NhatKy_ViPham!K:K, NhatKy_ViPham!E:E, "12_Ly_B", NhatKy_ViPham!F:F, B22, NhatKy_ViPham!H:H, "L05")</f>
        <v>0</v>
      </c>
      <c r="K22" s="6">
        <f>SUMIFS(NhatKy_ViPham!K:K, NhatKy_ViPham!E:E, "12_Ly_B", NhatKy_ViPham!F:F, B22, NhatKy_ViPham!H:H, "L06")</f>
        <v>0</v>
      </c>
      <c r="L22" s="6">
        <f>SUMIFS(NhatKy_ViPham!K:K, NhatKy_ViPham!E:E, "12_Ly_B", NhatKy_ViPham!F:F, B22, NhatKy_ViPham!H:H, "L07")</f>
        <v>0</v>
      </c>
      <c r="M22" s="6">
        <f>SUMIFS(NhatKy_ViPham!K:K, NhatKy_ViPham!E:E, "12_Ly_B", NhatKy_ViPham!F:F, B22, NhatKy_ViPham!H:H, "L08")</f>
        <v>0</v>
      </c>
      <c r="N22" s="6">
        <f>SUMIFS(NhatKy_ViPham!K:K, NhatKy_ViPham!E:E, "12_Ly_B", NhatKy_ViPham!F:F, B22, NhatKy_ViPham!H:H, "L09")</f>
        <v>0</v>
      </c>
      <c r="O22" s="6">
        <f>SUMIFS(NhatKy_ViPham!K:K, NhatKy_ViPham!E:E, "12_Ly_B", NhatKy_ViPham!F:F, B22, NhatKy_ViPham!H:H, "L10")</f>
        <v>0</v>
      </c>
      <c r="P22" s="12">
        <f>SUMIFS(NhatKy_ViPham!J:J, NhatKy_ViPham!E:E, "12_Ly_B", NhatKy_ViPham!F:F, B22)</f>
        <v>0</v>
      </c>
      <c r="Q22" s="13">
        <f>SUMIFS(NhatKy_ViPham!K:K, NhatKy_ViPham!E:E, "12_Ly_B", NhatKy_ViPham!F:F, B22)</f>
        <v>0</v>
      </c>
      <c r="R22" s="6">
        <f>100 + SUMIFS(NhatKy_ViPham!J:J, NhatKy_ViPham!E:E, "12_Ly_B", NhatKy_ViPham!F:F, B22, NhatKy_ViPham!C:C, "T1") - SUMIFS(NhatKy_ViPham!K:K, NhatKy_ViPham!E:E, "12_Ly_B", NhatKy_ViPham!F:F, B22, NhatKy_ViPham!C:C, "T1")</f>
        <v>100</v>
      </c>
      <c r="S22" s="6">
        <f>100 + SUMIFS(NhatKy_ViPham!J:J, NhatKy_ViPham!E:E, "12_Ly_B", NhatKy_ViPham!F:F, B22, NhatKy_ViPham!C:C, "T2") - SUMIFS(NhatKy_ViPham!K:K, NhatKy_ViPham!E:E, "12_Ly_B", NhatKy_ViPham!F:F, B22, NhatKy_ViPham!C:C, "T2")</f>
        <v>100</v>
      </c>
      <c r="T22" s="6">
        <f>100 + SUMIFS(NhatKy_ViPham!J:J, NhatKy_ViPham!E:E, "12_Ly_B", NhatKy_ViPham!F:F, B22, NhatKy_ViPham!C:C, "T3") - SUMIFS(NhatKy_ViPham!K:K, NhatKy_ViPham!E:E, "12_Ly_B", NhatKy_ViPham!F:F, B22, NhatKy_ViPham!C:C, "T3")</f>
        <v>100</v>
      </c>
      <c r="U22" s="6">
        <f>100 + SUMIFS(NhatKy_ViPham!J:J, NhatKy_ViPham!E:E, "12_Ly_B", NhatKy_ViPham!F:F, B22, NhatKy_ViPham!C:C, "T4") - SUMIFS(NhatKy_ViPham!K:K, NhatKy_ViPham!E:E, "12_Ly_B", NhatKy_ViPham!F:F, B22, NhatKy_ViPham!C:C, "T4")</f>
        <v>100</v>
      </c>
      <c r="V22" s="6">
        <f>100 + SUMIFS(NhatKy_ViPham!J:J, NhatKy_ViPham!E:E, "12_Ly_B", NhatKy_ViPham!F:F, B22, NhatKy_ViPham!C:C, "T5") - SUMIFS(NhatKy_ViPham!K:K, NhatKy_ViPham!E:E, "12_Ly_B", NhatKy_ViPham!F:F, B22, NhatKy_ViPham!C:C, "T5")</f>
        <v>100</v>
      </c>
      <c r="W22" s="6">
        <f>100 + SUMIFS(NhatKy_ViPham!J:J, NhatKy_ViPham!E:E, "12_Ly_B", NhatKy_ViPham!F:F, B22, NhatKy_ViPham!C:C, "T6") - SUMIFS(NhatKy_ViPham!K:K, NhatKy_ViPham!E:E, "12_Ly_B", NhatKy_ViPham!F:F, B22, NhatKy_ViPham!C:C, "T6")</f>
        <v>100</v>
      </c>
      <c r="X22" s="6">
        <f>100 + SUMIFS(NhatKy_ViPham!J:J, NhatKy_ViPham!E:E, "12_Ly_B", NhatKy_ViPham!F:F, B22, NhatKy_ViPham!C:C, "T7") - SUMIFS(NhatKy_ViPham!K:K, NhatKy_ViPham!E:E, "12_Ly_B", NhatKy_ViPham!F:F, B22, NhatKy_ViPham!C:C, "T7")</f>
        <v>100</v>
      </c>
      <c r="Y22" s="6">
        <f>100 + SUMIFS(NhatKy_ViPham!J:J, NhatKy_ViPham!E:E, "12_Ly_B", NhatKy_ViPham!F:F, B22, NhatKy_ViPham!C:C, "T8") - SUMIFS(NhatKy_ViPham!K:K, NhatKy_ViPham!E:E, "12_Ly_B", NhatKy_ViPham!F:F, B22, NhatKy_ViPham!C:C, "T8")</f>
        <v>100</v>
      </c>
      <c r="Z22" s="6">
        <f>100 + SUMIFS(NhatKy_ViPham!J:J, NhatKy_ViPham!E:E, "12_Ly_B", NhatKy_ViPham!F:F, B22, NhatKy_ViPham!C:C, "T9") - SUMIFS(NhatKy_ViPham!K:K, NhatKy_ViPham!E:E, "12_Ly_B", NhatKy_ViPham!F:F, B22, NhatKy_ViPham!C:C, "T9")</f>
        <v>100</v>
      </c>
      <c r="AA22" s="6">
        <f>100 + SUMIFS(NhatKy_ViPham!J:J, NhatKy_ViPham!E:E, "12_Ly_B", NhatKy_ViPham!F:F, B22, NhatKy_ViPham!C:C, "T10") - SUMIFS(NhatKy_ViPham!K:K, NhatKy_ViPham!E:E, "12_Ly_B", NhatKy_ViPham!F:F, B22, NhatKy_ViPham!C:C, "T10")</f>
        <v>100</v>
      </c>
      <c r="AB22" s="6">
        <f>100 + SUMIFS(NhatKy_ViPham!J:J, NhatKy_ViPham!E:E, "12_Ly_B", NhatKy_ViPham!F:F, B22, NhatKy_ViPham!C:C, "T11") - SUMIFS(NhatKy_ViPham!K:K, NhatKy_ViPham!E:E, "12_Ly_B", NhatKy_ViPham!F:F, B22, NhatKy_ViPham!C:C, "T11")</f>
        <v>100</v>
      </c>
      <c r="AC22" s="6">
        <f>100 + SUMIFS(NhatKy_ViPham!J:J, NhatKy_ViPham!E:E, "12_Ly_B", NhatKy_ViPham!F:F, B22, NhatKy_ViPham!C:C, "T12") - SUMIFS(NhatKy_ViPham!K:K, NhatKy_ViPham!E:E, "12_Ly_B", NhatKy_ViPham!F:F, B22, NhatKy_ViPham!C:C, "T12")</f>
        <v>100</v>
      </c>
      <c r="AD22" s="6">
        <f>100 + SUMIFS(NhatKy_ViPham!J:J, NhatKy_ViPham!E:E, "12_Ly_B", NhatKy_ViPham!F:F, B22, NhatKy_ViPham!C:C, "T13") - SUMIFS(NhatKy_ViPham!K:K, NhatKy_ViPham!E:E, "12_Ly_B", NhatKy_ViPham!F:F, B22, NhatKy_ViPham!C:C, "T13")</f>
        <v>100</v>
      </c>
      <c r="AE22" s="6">
        <f>100 + SUMIFS(NhatKy_ViPham!J:J, NhatKy_ViPham!E:E, "12_Ly_B", NhatKy_ViPham!F:F, B22, NhatKy_ViPham!C:C, "T14") - SUMIFS(NhatKy_ViPham!K:K, NhatKy_ViPham!E:E, "12_Ly_B", NhatKy_ViPham!F:F, B22, NhatKy_ViPham!C:C, "T14")</f>
        <v>100</v>
      </c>
      <c r="AF22" s="6">
        <f>100 + SUMIFS(NhatKy_ViPham!J:J, NhatKy_ViPham!E:E, "12_Ly_B", NhatKy_ViPham!F:F, B22, NhatKy_ViPham!C:C, "T15") - SUMIFS(NhatKy_ViPham!K:K, NhatKy_ViPham!E:E, "12_Ly_B", NhatKy_ViPham!F:F, B22, NhatKy_ViPham!C:C, "T15")</f>
        <v>100</v>
      </c>
      <c r="AG22" s="6">
        <f>100 + SUMIFS(NhatKy_ViPham!J:J, NhatKy_ViPham!E:E, "12_Ly_B", NhatKy_ViPham!F:F, B22, NhatKy_ViPham!C:C, "T16") - SUMIFS(NhatKy_ViPham!K:K, NhatKy_ViPham!E:E, "12_Ly_B", NhatKy_ViPham!F:F, B22, NhatKy_ViPham!C:C, "T16")</f>
        <v>100</v>
      </c>
      <c r="AH22" s="6">
        <f>100 + SUMIFS(NhatKy_ViPham!J:J, NhatKy_ViPham!E:E, "12_Ly_B", NhatKy_ViPham!F:F, B22, NhatKy_ViPham!C:C, "T17") - SUMIFS(NhatKy_ViPham!K:K, NhatKy_ViPham!E:E, "12_Ly_B", NhatKy_ViPham!F:F, B22, NhatKy_ViPham!C:C, "T17")</f>
        <v>100</v>
      </c>
      <c r="AI22" s="6">
        <f>100 + SUMIFS(NhatKy_ViPham!J:J, NhatKy_ViPham!E:E, "12_Ly_B", NhatKy_ViPham!F:F, B22, NhatKy_ViPham!C:C, "T18") - SUMIFS(NhatKy_ViPham!K:K, NhatKy_ViPham!E:E, "12_Ly_B", NhatKy_ViPham!F:F, B22, NhatKy_ViPham!C:C, "T18")</f>
        <v>100</v>
      </c>
      <c r="AJ22" s="6">
        <f>100 + SUMIFS(NhatKy_ViPham!J:J, NhatKy_ViPham!E:E, "12_Ly_B", NhatKy_ViPham!F:F, B22, NhatKy_ViPham!C:C, "T19") - SUMIFS(NhatKy_ViPham!K:K, NhatKy_ViPham!E:E, "12_Ly_B", NhatKy_ViPham!F:F, B22, NhatKy_ViPham!C:C, "T19")</f>
        <v>100</v>
      </c>
      <c r="AK22" s="6">
        <f>100 + SUMIFS(NhatKy_ViPham!J:J, NhatKy_ViPham!E:E, "12_Ly_B", NhatKy_ViPham!F:F, B22, NhatKy_ViPham!C:C, "T20") - SUMIFS(NhatKy_ViPham!K:K, NhatKy_ViPham!E:E, "12_Ly_B", NhatKy_ViPham!F:F, B22, NhatKy_ViPham!C:C, "T20")</f>
        <v>100</v>
      </c>
      <c r="AL22" s="6">
        <f>100 + SUMIFS(NhatKy_ViPham!J:J, NhatKy_ViPham!E:E, "12_Ly_B", NhatKy_ViPham!F:F, B22, NhatKy_ViPham!C:C, "T21") - SUMIFS(NhatKy_ViPham!K:K, NhatKy_ViPham!E:E, "12_Ly_B", NhatKy_ViPham!F:F, B22, NhatKy_ViPham!C:C, "T21")</f>
        <v>100</v>
      </c>
      <c r="AM22" s="6">
        <f>100 + SUMIFS(NhatKy_ViPham!J:J, NhatKy_ViPham!E:E, "12_Ly_B", NhatKy_ViPham!F:F, B22, NhatKy_ViPham!C:C, "T22") - SUMIFS(NhatKy_ViPham!K:K, NhatKy_ViPham!E:E, "12_Ly_B", NhatKy_ViPham!F:F, B22, NhatKy_ViPham!C:C, "T22")</f>
        <v>100</v>
      </c>
      <c r="AN22" s="6">
        <f>100 + SUMIFS(NhatKy_ViPham!J:J, NhatKy_ViPham!E:E, "12_Ly_B", NhatKy_ViPham!F:F, B22, NhatKy_ViPham!C:C, "T23") - SUMIFS(NhatKy_ViPham!K:K, NhatKy_ViPham!E:E, "12_Ly_B", NhatKy_ViPham!F:F, B22, NhatKy_ViPham!C:C, "T23")</f>
        <v>100</v>
      </c>
      <c r="AO22" s="6">
        <f>100 + SUMIFS(NhatKy_ViPham!J:J, NhatKy_ViPham!E:E, "12_Ly_B", NhatKy_ViPham!F:F, B22, NhatKy_ViPham!C:C, "T24") - SUMIFS(NhatKy_ViPham!K:K, NhatKy_ViPham!E:E, "12_Ly_B", NhatKy_ViPham!F:F, B22, NhatKy_ViPham!C:C, "T24")</f>
        <v>100</v>
      </c>
      <c r="AP22" s="6">
        <f>100 + SUMIFS(NhatKy_ViPham!J:J, NhatKy_ViPham!E:E, "12_Ly_B", NhatKy_ViPham!F:F, B22, NhatKy_ViPham!C:C, "T25") - SUMIFS(NhatKy_ViPham!K:K, NhatKy_ViPham!E:E, "12_Ly_B", NhatKy_ViPham!F:F, B22, NhatKy_ViPham!C:C, "T25")</f>
        <v>100</v>
      </c>
      <c r="AQ22" s="6">
        <f>100 + SUMIFS(NhatKy_ViPham!J:J, NhatKy_ViPham!E:E, "12_Ly_B", NhatKy_ViPham!F:F, B22, NhatKy_ViPham!C:C, "T26") - SUMIFS(NhatKy_ViPham!K:K, NhatKy_ViPham!E:E, "12_Ly_B", NhatKy_ViPham!F:F, B22, NhatKy_ViPham!C:C, "T26")</f>
        <v>100</v>
      </c>
      <c r="AR22" s="6">
        <f>100 + SUMIFS(NhatKy_ViPham!J:J, NhatKy_ViPham!E:E, "12_Ly_B", NhatKy_ViPham!F:F, B22, NhatKy_ViPham!C:C, "T27") - SUMIFS(NhatKy_ViPham!K:K, NhatKy_ViPham!E:E, "12_Ly_B", NhatKy_ViPham!F:F, B22, NhatKy_ViPham!C:C, "T27")</f>
        <v>100</v>
      </c>
      <c r="AS22" s="6">
        <f>100 + SUMIFS(NhatKy_ViPham!J:J, NhatKy_ViPham!E:E, "12_Ly_B", NhatKy_ViPham!F:F, B22, NhatKy_ViPham!C:C, "T28") - SUMIFS(NhatKy_ViPham!K:K, NhatKy_ViPham!E:E, "12_Ly_B", NhatKy_ViPham!F:F, B22, NhatKy_ViPham!C:C, "T28")</f>
        <v>100</v>
      </c>
      <c r="AT22" s="6">
        <f>100 + SUMIFS(NhatKy_ViPham!J:J, NhatKy_ViPham!E:E, "12_Ly_B", NhatKy_ViPham!F:F, B22, NhatKy_ViPham!C:C, "T29") - SUMIFS(NhatKy_ViPham!K:K, NhatKy_ViPham!E:E, "12_Ly_B", NhatKy_ViPham!F:F, B22, NhatKy_ViPham!C:C, "T29")</f>
        <v>100</v>
      </c>
      <c r="AU22" s="6">
        <f>100 + SUMIFS(NhatKy_ViPham!J:J, NhatKy_ViPham!E:E, "12_Ly_B", NhatKy_ViPham!F:F, B22, NhatKy_ViPham!C:C, "T30") - SUMIFS(NhatKy_ViPham!K:K, NhatKy_ViPham!E:E, "12_Ly_B", NhatKy_ViPham!F:F, B22, NhatKy_ViPham!C:C, "T30")</f>
        <v>100</v>
      </c>
      <c r="AV22" s="6">
        <f>100 + SUMIFS(NhatKy_ViPham!J:J, NhatKy_ViPham!E:E, "12_Ly_B", NhatKy_ViPham!F:F, B22, NhatKy_ViPham!C:C, "T31") - SUMIFS(NhatKy_ViPham!K:K, NhatKy_ViPham!E:E, "12_Ly_B", NhatKy_ViPham!F:F, B22, NhatKy_ViPham!C:C, "T31")</f>
        <v>100</v>
      </c>
      <c r="AW22" s="6">
        <f>100 + SUMIFS(NhatKy_ViPham!J:J, NhatKy_ViPham!E:E, "12_Ly_B", NhatKy_ViPham!F:F, B22, NhatKy_ViPham!C:C, "T32") - SUMIFS(NhatKy_ViPham!K:K, NhatKy_ViPham!E:E, "12_Ly_B", NhatKy_ViPham!F:F, B22, NhatKy_ViPham!C:C, "T32")</f>
        <v>100</v>
      </c>
      <c r="AX22" s="6">
        <f>100 + SUMIFS(NhatKy_ViPham!J:J, NhatKy_ViPham!E:E, "12_Ly_B", NhatKy_ViPham!F:F, B22, NhatKy_ViPham!C:C, "T33") - SUMIFS(NhatKy_ViPham!K:K, NhatKy_ViPham!E:E, "12_Ly_B", NhatKy_ViPham!F:F, B22, NhatKy_ViPham!C:C, "T33")</f>
        <v>100</v>
      </c>
      <c r="AY22" s="6">
        <f>100 + SUMIFS(NhatKy_ViPham!J:J, NhatKy_ViPham!E:E, "12_Ly_B", NhatKy_ViPham!F:F, B22, NhatKy_ViPham!C:C, "T34") - SUMIFS(NhatKy_ViPham!K:K, NhatKy_ViPham!E:E, "12_Ly_B", NhatKy_ViPham!F:F, B22, NhatKy_ViPham!C:C, "T34")</f>
        <v>100</v>
      </c>
      <c r="AZ22" s="6">
        <f>100 + SUMIFS(NhatKy_ViPham!J:J, NhatKy_ViPham!E:E, "12_Ly_B", NhatKy_ViPham!F:F, B22, NhatKy_ViPham!C:C, "T35") - SUMIFS(NhatKy_ViPham!K:K, NhatKy_ViPham!E:E, "12_Ly_B", NhatKy_ViPham!F:F, B22, NhatKy_ViPham!C:C, "T35")</f>
        <v>100</v>
      </c>
      <c r="BA22" s="12">
        <f t="shared" si="0"/>
        <v>100</v>
      </c>
      <c r="BB22" s="11" t="s">
        <v>430</v>
      </c>
      <c r="BC22" s="16" t="str">
        <f t="shared" si="1"/>
        <v>Tốt</v>
      </c>
      <c r="BD22" s="15" t="str">
        <f t="shared" si="2"/>
        <v>🟢 BÌNH THƯỜNG</v>
      </c>
    </row>
    <row r="23" spans="1:56" x14ac:dyDescent="0.25">
      <c r="A23" s="4">
        <v>15</v>
      </c>
      <c r="B23" s="10" t="s">
        <v>2468</v>
      </c>
      <c r="C23" s="4" t="s">
        <v>2469</v>
      </c>
      <c r="D23" s="4" t="s">
        <v>435</v>
      </c>
      <c r="E23" s="11" t="s">
        <v>430</v>
      </c>
      <c r="F23" s="7">
        <f>SUMIFS(NhatKy_ViPham!K:K, NhatKy_ViPham!E:E, "12_Ly_B", NhatKy_ViPham!F:F, B23, NhatKy_ViPham!H:H, "L01")</f>
        <v>0</v>
      </c>
      <c r="G23" s="7">
        <f>SUMIFS(NhatKy_ViPham!K:K, NhatKy_ViPham!E:E, "12_Ly_B", NhatKy_ViPham!F:F, B23, NhatKy_ViPham!H:H, "L02")</f>
        <v>0</v>
      </c>
      <c r="H23" s="7">
        <f>SUMIFS(NhatKy_ViPham!K:K, NhatKy_ViPham!E:E, "12_Ly_B", NhatKy_ViPham!F:F, B23, NhatKy_ViPham!H:H, "L03")</f>
        <v>0</v>
      </c>
      <c r="I23" s="7">
        <f>SUMIFS(NhatKy_ViPham!K:K, NhatKy_ViPham!E:E, "12_Ly_B", NhatKy_ViPham!F:F, B23, NhatKy_ViPham!H:H, "L04")</f>
        <v>0</v>
      </c>
      <c r="J23" s="7">
        <f>SUMIFS(NhatKy_ViPham!K:K, NhatKy_ViPham!E:E, "12_Ly_B", NhatKy_ViPham!F:F, B23, NhatKy_ViPham!H:H, "L05")</f>
        <v>0</v>
      </c>
      <c r="K23" s="7">
        <f>SUMIFS(NhatKy_ViPham!K:K, NhatKy_ViPham!E:E, "12_Ly_B", NhatKy_ViPham!F:F, B23, NhatKy_ViPham!H:H, "L06")</f>
        <v>0</v>
      </c>
      <c r="L23" s="7">
        <f>SUMIFS(NhatKy_ViPham!K:K, NhatKy_ViPham!E:E, "12_Ly_B", NhatKy_ViPham!F:F, B23, NhatKy_ViPham!H:H, "L07")</f>
        <v>0</v>
      </c>
      <c r="M23" s="7">
        <f>SUMIFS(NhatKy_ViPham!K:K, NhatKy_ViPham!E:E, "12_Ly_B", NhatKy_ViPham!F:F, B23, NhatKy_ViPham!H:H, "L08")</f>
        <v>0</v>
      </c>
      <c r="N23" s="7">
        <f>SUMIFS(NhatKy_ViPham!K:K, NhatKy_ViPham!E:E, "12_Ly_B", NhatKy_ViPham!F:F, B23, NhatKy_ViPham!H:H, "L09")</f>
        <v>0</v>
      </c>
      <c r="O23" s="7">
        <f>SUMIFS(NhatKy_ViPham!K:K, NhatKy_ViPham!E:E, "12_Ly_B", NhatKy_ViPham!F:F, B23, NhatKy_ViPham!H:H, "L10")</f>
        <v>0</v>
      </c>
      <c r="P23" s="12">
        <f>SUMIFS(NhatKy_ViPham!J:J, NhatKy_ViPham!E:E, "12_Ly_B", NhatKy_ViPham!F:F, B23)</f>
        <v>0</v>
      </c>
      <c r="Q23" s="13">
        <f>SUMIFS(NhatKy_ViPham!K:K, NhatKy_ViPham!E:E, "12_Ly_B", NhatKy_ViPham!F:F, B23)</f>
        <v>0</v>
      </c>
      <c r="R23" s="7">
        <f>100 + SUMIFS(NhatKy_ViPham!J:J, NhatKy_ViPham!E:E, "12_Ly_B", NhatKy_ViPham!F:F, B23, NhatKy_ViPham!C:C, "T1") - SUMIFS(NhatKy_ViPham!K:K, NhatKy_ViPham!E:E, "12_Ly_B", NhatKy_ViPham!F:F, B23, NhatKy_ViPham!C:C, "T1")</f>
        <v>100</v>
      </c>
      <c r="S23" s="7">
        <f>100 + SUMIFS(NhatKy_ViPham!J:J, NhatKy_ViPham!E:E, "12_Ly_B", NhatKy_ViPham!F:F, B23, NhatKy_ViPham!C:C, "T2") - SUMIFS(NhatKy_ViPham!K:K, NhatKy_ViPham!E:E, "12_Ly_B", NhatKy_ViPham!F:F, B23, NhatKy_ViPham!C:C, "T2")</f>
        <v>100</v>
      </c>
      <c r="T23" s="7">
        <f>100 + SUMIFS(NhatKy_ViPham!J:J, NhatKy_ViPham!E:E, "12_Ly_B", NhatKy_ViPham!F:F, B23, NhatKy_ViPham!C:C, "T3") - SUMIFS(NhatKy_ViPham!K:K, NhatKy_ViPham!E:E, "12_Ly_B", NhatKy_ViPham!F:F, B23, NhatKy_ViPham!C:C, "T3")</f>
        <v>100</v>
      </c>
      <c r="U23" s="7">
        <f>100 + SUMIFS(NhatKy_ViPham!J:J, NhatKy_ViPham!E:E, "12_Ly_B", NhatKy_ViPham!F:F, B23, NhatKy_ViPham!C:C, "T4") - SUMIFS(NhatKy_ViPham!K:K, NhatKy_ViPham!E:E, "12_Ly_B", NhatKy_ViPham!F:F, B23, NhatKy_ViPham!C:C, "T4")</f>
        <v>100</v>
      </c>
      <c r="V23" s="7">
        <f>100 + SUMIFS(NhatKy_ViPham!J:J, NhatKy_ViPham!E:E, "12_Ly_B", NhatKy_ViPham!F:F, B23, NhatKy_ViPham!C:C, "T5") - SUMIFS(NhatKy_ViPham!K:K, NhatKy_ViPham!E:E, "12_Ly_B", NhatKy_ViPham!F:F, B23, NhatKy_ViPham!C:C, "T5")</f>
        <v>100</v>
      </c>
      <c r="W23" s="7">
        <f>100 + SUMIFS(NhatKy_ViPham!J:J, NhatKy_ViPham!E:E, "12_Ly_B", NhatKy_ViPham!F:F, B23, NhatKy_ViPham!C:C, "T6") - SUMIFS(NhatKy_ViPham!K:K, NhatKy_ViPham!E:E, "12_Ly_B", NhatKy_ViPham!F:F, B23, NhatKy_ViPham!C:C, "T6")</f>
        <v>100</v>
      </c>
      <c r="X23" s="7">
        <f>100 + SUMIFS(NhatKy_ViPham!J:J, NhatKy_ViPham!E:E, "12_Ly_B", NhatKy_ViPham!F:F, B23, NhatKy_ViPham!C:C, "T7") - SUMIFS(NhatKy_ViPham!K:K, NhatKy_ViPham!E:E, "12_Ly_B", NhatKy_ViPham!F:F, B23, NhatKy_ViPham!C:C, "T7")</f>
        <v>100</v>
      </c>
      <c r="Y23" s="7">
        <f>100 + SUMIFS(NhatKy_ViPham!J:J, NhatKy_ViPham!E:E, "12_Ly_B", NhatKy_ViPham!F:F, B23, NhatKy_ViPham!C:C, "T8") - SUMIFS(NhatKy_ViPham!K:K, NhatKy_ViPham!E:E, "12_Ly_B", NhatKy_ViPham!F:F, B23, NhatKy_ViPham!C:C, "T8")</f>
        <v>100</v>
      </c>
      <c r="Z23" s="7">
        <f>100 + SUMIFS(NhatKy_ViPham!J:J, NhatKy_ViPham!E:E, "12_Ly_B", NhatKy_ViPham!F:F, B23, NhatKy_ViPham!C:C, "T9") - SUMIFS(NhatKy_ViPham!K:K, NhatKy_ViPham!E:E, "12_Ly_B", NhatKy_ViPham!F:F, B23, NhatKy_ViPham!C:C, "T9")</f>
        <v>100</v>
      </c>
      <c r="AA23" s="7">
        <f>100 + SUMIFS(NhatKy_ViPham!J:J, NhatKy_ViPham!E:E, "12_Ly_B", NhatKy_ViPham!F:F, B23, NhatKy_ViPham!C:C, "T10") - SUMIFS(NhatKy_ViPham!K:K, NhatKy_ViPham!E:E, "12_Ly_B", NhatKy_ViPham!F:F, B23, NhatKy_ViPham!C:C, "T10")</f>
        <v>100</v>
      </c>
      <c r="AB23" s="7">
        <f>100 + SUMIFS(NhatKy_ViPham!J:J, NhatKy_ViPham!E:E, "12_Ly_B", NhatKy_ViPham!F:F, B23, NhatKy_ViPham!C:C, "T11") - SUMIFS(NhatKy_ViPham!K:K, NhatKy_ViPham!E:E, "12_Ly_B", NhatKy_ViPham!F:F, B23, NhatKy_ViPham!C:C, "T11")</f>
        <v>100</v>
      </c>
      <c r="AC23" s="7">
        <f>100 + SUMIFS(NhatKy_ViPham!J:J, NhatKy_ViPham!E:E, "12_Ly_B", NhatKy_ViPham!F:F, B23, NhatKy_ViPham!C:C, "T12") - SUMIFS(NhatKy_ViPham!K:K, NhatKy_ViPham!E:E, "12_Ly_B", NhatKy_ViPham!F:F, B23, NhatKy_ViPham!C:C, "T12")</f>
        <v>100</v>
      </c>
      <c r="AD23" s="7">
        <f>100 + SUMIFS(NhatKy_ViPham!J:J, NhatKy_ViPham!E:E, "12_Ly_B", NhatKy_ViPham!F:F, B23, NhatKy_ViPham!C:C, "T13") - SUMIFS(NhatKy_ViPham!K:K, NhatKy_ViPham!E:E, "12_Ly_B", NhatKy_ViPham!F:F, B23, NhatKy_ViPham!C:C, "T13")</f>
        <v>100</v>
      </c>
      <c r="AE23" s="7">
        <f>100 + SUMIFS(NhatKy_ViPham!J:J, NhatKy_ViPham!E:E, "12_Ly_B", NhatKy_ViPham!F:F, B23, NhatKy_ViPham!C:C, "T14") - SUMIFS(NhatKy_ViPham!K:K, NhatKy_ViPham!E:E, "12_Ly_B", NhatKy_ViPham!F:F, B23, NhatKy_ViPham!C:C, "T14")</f>
        <v>100</v>
      </c>
      <c r="AF23" s="7">
        <f>100 + SUMIFS(NhatKy_ViPham!J:J, NhatKy_ViPham!E:E, "12_Ly_B", NhatKy_ViPham!F:F, B23, NhatKy_ViPham!C:C, "T15") - SUMIFS(NhatKy_ViPham!K:K, NhatKy_ViPham!E:E, "12_Ly_B", NhatKy_ViPham!F:F, B23, NhatKy_ViPham!C:C, "T15")</f>
        <v>100</v>
      </c>
      <c r="AG23" s="7">
        <f>100 + SUMIFS(NhatKy_ViPham!J:J, NhatKy_ViPham!E:E, "12_Ly_B", NhatKy_ViPham!F:F, B23, NhatKy_ViPham!C:C, "T16") - SUMIFS(NhatKy_ViPham!K:K, NhatKy_ViPham!E:E, "12_Ly_B", NhatKy_ViPham!F:F, B23, NhatKy_ViPham!C:C, "T16")</f>
        <v>100</v>
      </c>
      <c r="AH23" s="7">
        <f>100 + SUMIFS(NhatKy_ViPham!J:J, NhatKy_ViPham!E:E, "12_Ly_B", NhatKy_ViPham!F:F, B23, NhatKy_ViPham!C:C, "T17") - SUMIFS(NhatKy_ViPham!K:K, NhatKy_ViPham!E:E, "12_Ly_B", NhatKy_ViPham!F:F, B23, NhatKy_ViPham!C:C, "T17")</f>
        <v>100</v>
      </c>
      <c r="AI23" s="7">
        <f>100 + SUMIFS(NhatKy_ViPham!J:J, NhatKy_ViPham!E:E, "12_Ly_B", NhatKy_ViPham!F:F, B23, NhatKy_ViPham!C:C, "T18") - SUMIFS(NhatKy_ViPham!K:K, NhatKy_ViPham!E:E, "12_Ly_B", NhatKy_ViPham!F:F, B23, NhatKy_ViPham!C:C, "T18")</f>
        <v>100</v>
      </c>
      <c r="AJ23" s="7">
        <f>100 + SUMIFS(NhatKy_ViPham!J:J, NhatKy_ViPham!E:E, "12_Ly_B", NhatKy_ViPham!F:F, B23, NhatKy_ViPham!C:C, "T19") - SUMIFS(NhatKy_ViPham!K:K, NhatKy_ViPham!E:E, "12_Ly_B", NhatKy_ViPham!F:F, B23, NhatKy_ViPham!C:C, "T19")</f>
        <v>100</v>
      </c>
      <c r="AK23" s="7">
        <f>100 + SUMIFS(NhatKy_ViPham!J:J, NhatKy_ViPham!E:E, "12_Ly_B", NhatKy_ViPham!F:F, B23, NhatKy_ViPham!C:C, "T20") - SUMIFS(NhatKy_ViPham!K:K, NhatKy_ViPham!E:E, "12_Ly_B", NhatKy_ViPham!F:F, B23, NhatKy_ViPham!C:C, "T20")</f>
        <v>100</v>
      </c>
      <c r="AL23" s="7">
        <f>100 + SUMIFS(NhatKy_ViPham!J:J, NhatKy_ViPham!E:E, "12_Ly_B", NhatKy_ViPham!F:F, B23, NhatKy_ViPham!C:C, "T21") - SUMIFS(NhatKy_ViPham!K:K, NhatKy_ViPham!E:E, "12_Ly_B", NhatKy_ViPham!F:F, B23, NhatKy_ViPham!C:C, "T21")</f>
        <v>100</v>
      </c>
      <c r="AM23" s="7">
        <f>100 + SUMIFS(NhatKy_ViPham!J:J, NhatKy_ViPham!E:E, "12_Ly_B", NhatKy_ViPham!F:F, B23, NhatKy_ViPham!C:C, "T22") - SUMIFS(NhatKy_ViPham!K:K, NhatKy_ViPham!E:E, "12_Ly_B", NhatKy_ViPham!F:F, B23, NhatKy_ViPham!C:C, "T22")</f>
        <v>100</v>
      </c>
      <c r="AN23" s="7">
        <f>100 + SUMIFS(NhatKy_ViPham!J:J, NhatKy_ViPham!E:E, "12_Ly_B", NhatKy_ViPham!F:F, B23, NhatKy_ViPham!C:C, "T23") - SUMIFS(NhatKy_ViPham!K:K, NhatKy_ViPham!E:E, "12_Ly_B", NhatKy_ViPham!F:F, B23, NhatKy_ViPham!C:C, "T23")</f>
        <v>100</v>
      </c>
      <c r="AO23" s="7">
        <f>100 + SUMIFS(NhatKy_ViPham!J:J, NhatKy_ViPham!E:E, "12_Ly_B", NhatKy_ViPham!F:F, B23, NhatKy_ViPham!C:C, "T24") - SUMIFS(NhatKy_ViPham!K:K, NhatKy_ViPham!E:E, "12_Ly_B", NhatKy_ViPham!F:F, B23, NhatKy_ViPham!C:C, "T24")</f>
        <v>100</v>
      </c>
      <c r="AP23" s="7">
        <f>100 + SUMIFS(NhatKy_ViPham!J:J, NhatKy_ViPham!E:E, "12_Ly_B", NhatKy_ViPham!F:F, B23, NhatKy_ViPham!C:C, "T25") - SUMIFS(NhatKy_ViPham!K:K, NhatKy_ViPham!E:E, "12_Ly_B", NhatKy_ViPham!F:F, B23, NhatKy_ViPham!C:C, "T25")</f>
        <v>100</v>
      </c>
      <c r="AQ23" s="7">
        <f>100 + SUMIFS(NhatKy_ViPham!J:J, NhatKy_ViPham!E:E, "12_Ly_B", NhatKy_ViPham!F:F, B23, NhatKy_ViPham!C:C, "T26") - SUMIFS(NhatKy_ViPham!K:K, NhatKy_ViPham!E:E, "12_Ly_B", NhatKy_ViPham!F:F, B23, NhatKy_ViPham!C:C, "T26")</f>
        <v>100</v>
      </c>
      <c r="AR23" s="7">
        <f>100 + SUMIFS(NhatKy_ViPham!J:J, NhatKy_ViPham!E:E, "12_Ly_B", NhatKy_ViPham!F:F, B23, NhatKy_ViPham!C:C, "T27") - SUMIFS(NhatKy_ViPham!K:K, NhatKy_ViPham!E:E, "12_Ly_B", NhatKy_ViPham!F:F, B23, NhatKy_ViPham!C:C, "T27")</f>
        <v>100</v>
      </c>
      <c r="AS23" s="7">
        <f>100 + SUMIFS(NhatKy_ViPham!J:J, NhatKy_ViPham!E:E, "12_Ly_B", NhatKy_ViPham!F:F, B23, NhatKy_ViPham!C:C, "T28") - SUMIFS(NhatKy_ViPham!K:K, NhatKy_ViPham!E:E, "12_Ly_B", NhatKy_ViPham!F:F, B23, NhatKy_ViPham!C:C, "T28")</f>
        <v>100</v>
      </c>
      <c r="AT23" s="7">
        <f>100 + SUMIFS(NhatKy_ViPham!J:J, NhatKy_ViPham!E:E, "12_Ly_B", NhatKy_ViPham!F:F, B23, NhatKy_ViPham!C:C, "T29") - SUMIFS(NhatKy_ViPham!K:K, NhatKy_ViPham!E:E, "12_Ly_B", NhatKy_ViPham!F:F, B23, NhatKy_ViPham!C:C, "T29")</f>
        <v>100</v>
      </c>
      <c r="AU23" s="7">
        <f>100 + SUMIFS(NhatKy_ViPham!J:J, NhatKy_ViPham!E:E, "12_Ly_B", NhatKy_ViPham!F:F, B23, NhatKy_ViPham!C:C, "T30") - SUMIFS(NhatKy_ViPham!K:K, NhatKy_ViPham!E:E, "12_Ly_B", NhatKy_ViPham!F:F, B23, NhatKy_ViPham!C:C, "T30")</f>
        <v>100</v>
      </c>
      <c r="AV23" s="7">
        <f>100 + SUMIFS(NhatKy_ViPham!J:J, NhatKy_ViPham!E:E, "12_Ly_B", NhatKy_ViPham!F:F, B23, NhatKy_ViPham!C:C, "T31") - SUMIFS(NhatKy_ViPham!K:K, NhatKy_ViPham!E:E, "12_Ly_B", NhatKy_ViPham!F:F, B23, NhatKy_ViPham!C:C, "T31")</f>
        <v>100</v>
      </c>
      <c r="AW23" s="7">
        <f>100 + SUMIFS(NhatKy_ViPham!J:J, NhatKy_ViPham!E:E, "12_Ly_B", NhatKy_ViPham!F:F, B23, NhatKy_ViPham!C:C, "T32") - SUMIFS(NhatKy_ViPham!K:K, NhatKy_ViPham!E:E, "12_Ly_B", NhatKy_ViPham!F:F, B23, NhatKy_ViPham!C:C, "T32")</f>
        <v>100</v>
      </c>
      <c r="AX23" s="7">
        <f>100 + SUMIFS(NhatKy_ViPham!J:J, NhatKy_ViPham!E:E, "12_Ly_B", NhatKy_ViPham!F:F, B23, NhatKy_ViPham!C:C, "T33") - SUMIFS(NhatKy_ViPham!K:K, NhatKy_ViPham!E:E, "12_Ly_B", NhatKy_ViPham!F:F, B23, NhatKy_ViPham!C:C, "T33")</f>
        <v>100</v>
      </c>
      <c r="AY23" s="7">
        <f>100 + SUMIFS(NhatKy_ViPham!J:J, NhatKy_ViPham!E:E, "12_Ly_B", NhatKy_ViPham!F:F, B23, NhatKy_ViPham!C:C, "T34") - SUMIFS(NhatKy_ViPham!K:K, NhatKy_ViPham!E:E, "12_Ly_B", NhatKy_ViPham!F:F, B23, NhatKy_ViPham!C:C, "T34")</f>
        <v>100</v>
      </c>
      <c r="AZ23" s="7">
        <f>100 + SUMIFS(NhatKy_ViPham!J:J, NhatKy_ViPham!E:E, "12_Ly_B", NhatKy_ViPham!F:F, B23, NhatKy_ViPham!C:C, "T35") - SUMIFS(NhatKy_ViPham!K:K, NhatKy_ViPham!E:E, "12_Ly_B", NhatKy_ViPham!F:F, B23, NhatKy_ViPham!C:C, "T35")</f>
        <v>100</v>
      </c>
      <c r="BA23" s="12">
        <f t="shared" si="0"/>
        <v>100</v>
      </c>
      <c r="BB23" s="11" t="s">
        <v>430</v>
      </c>
      <c r="BC23" s="14" t="str">
        <f t="shared" si="1"/>
        <v>Tốt</v>
      </c>
      <c r="BD23" s="10" t="str">
        <f t="shared" si="2"/>
        <v>🟢 BÌNH THƯỜNG</v>
      </c>
    </row>
    <row r="24" spans="1:56" x14ac:dyDescent="0.25">
      <c r="A24" s="5">
        <v>16</v>
      </c>
      <c r="B24" s="15" t="s">
        <v>2470</v>
      </c>
      <c r="C24" s="5" t="s">
        <v>2306</v>
      </c>
      <c r="D24" s="5" t="s">
        <v>435</v>
      </c>
      <c r="E24" s="11" t="s">
        <v>430</v>
      </c>
      <c r="F24" s="6">
        <f>SUMIFS(NhatKy_ViPham!K:K, NhatKy_ViPham!E:E, "12_Ly_B", NhatKy_ViPham!F:F, B24, NhatKy_ViPham!H:H, "L01")</f>
        <v>0</v>
      </c>
      <c r="G24" s="6">
        <f>SUMIFS(NhatKy_ViPham!K:K, NhatKy_ViPham!E:E, "12_Ly_B", NhatKy_ViPham!F:F, B24, NhatKy_ViPham!H:H, "L02")</f>
        <v>0</v>
      </c>
      <c r="H24" s="6">
        <f>SUMIFS(NhatKy_ViPham!K:K, NhatKy_ViPham!E:E, "12_Ly_B", NhatKy_ViPham!F:F, B24, NhatKy_ViPham!H:H, "L03")</f>
        <v>0</v>
      </c>
      <c r="I24" s="6">
        <f>SUMIFS(NhatKy_ViPham!K:K, NhatKy_ViPham!E:E, "12_Ly_B", NhatKy_ViPham!F:F, B24, NhatKy_ViPham!H:H, "L04")</f>
        <v>0</v>
      </c>
      <c r="J24" s="6">
        <f>SUMIFS(NhatKy_ViPham!K:K, NhatKy_ViPham!E:E, "12_Ly_B", NhatKy_ViPham!F:F, B24, NhatKy_ViPham!H:H, "L05")</f>
        <v>0</v>
      </c>
      <c r="K24" s="6">
        <f>SUMIFS(NhatKy_ViPham!K:K, NhatKy_ViPham!E:E, "12_Ly_B", NhatKy_ViPham!F:F, B24, NhatKy_ViPham!H:H, "L06")</f>
        <v>0</v>
      </c>
      <c r="L24" s="6">
        <f>SUMIFS(NhatKy_ViPham!K:K, NhatKy_ViPham!E:E, "12_Ly_B", NhatKy_ViPham!F:F, B24, NhatKy_ViPham!H:H, "L07")</f>
        <v>0</v>
      </c>
      <c r="M24" s="6">
        <f>SUMIFS(NhatKy_ViPham!K:K, NhatKy_ViPham!E:E, "12_Ly_B", NhatKy_ViPham!F:F, B24, NhatKy_ViPham!H:H, "L08")</f>
        <v>0</v>
      </c>
      <c r="N24" s="6">
        <f>SUMIFS(NhatKy_ViPham!K:K, NhatKy_ViPham!E:E, "12_Ly_B", NhatKy_ViPham!F:F, B24, NhatKy_ViPham!H:H, "L09")</f>
        <v>0</v>
      </c>
      <c r="O24" s="6">
        <f>SUMIFS(NhatKy_ViPham!K:K, NhatKy_ViPham!E:E, "12_Ly_B", NhatKy_ViPham!F:F, B24, NhatKy_ViPham!H:H, "L10")</f>
        <v>0</v>
      </c>
      <c r="P24" s="12">
        <f>SUMIFS(NhatKy_ViPham!J:J, NhatKy_ViPham!E:E, "12_Ly_B", NhatKy_ViPham!F:F, B24)</f>
        <v>0</v>
      </c>
      <c r="Q24" s="13">
        <f>SUMIFS(NhatKy_ViPham!K:K, NhatKy_ViPham!E:E, "12_Ly_B", NhatKy_ViPham!F:F, B24)</f>
        <v>0</v>
      </c>
      <c r="R24" s="6">
        <f>100 + SUMIFS(NhatKy_ViPham!J:J, NhatKy_ViPham!E:E, "12_Ly_B", NhatKy_ViPham!F:F, B24, NhatKy_ViPham!C:C, "T1") - SUMIFS(NhatKy_ViPham!K:K, NhatKy_ViPham!E:E, "12_Ly_B", NhatKy_ViPham!F:F, B24, NhatKy_ViPham!C:C, "T1")</f>
        <v>100</v>
      </c>
      <c r="S24" s="6">
        <f>100 + SUMIFS(NhatKy_ViPham!J:J, NhatKy_ViPham!E:E, "12_Ly_B", NhatKy_ViPham!F:F, B24, NhatKy_ViPham!C:C, "T2") - SUMIFS(NhatKy_ViPham!K:K, NhatKy_ViPham!E:E, "12_Ly_B", NhatKy_ViPham!F:F, B24, NhatKy_ViPham!C:C, "T2")</f>
        <v>100</v>
      </c>
      <c r="T24" s="6">
        <f>100 + SUMIFS(NhatKy_ViPham!J:J, NhatKy_ViPham!E:E, "12_Ly_B", NhatKy_ViPham!F:F, B24, NhatKy_ViPham!C:C, "T3") - SUMIFS(NhatKy_ViPham!K:K, NhatKy_ViPham!E:E, "12_Ly_B", NhatKy_ViPham!F:F, B24, NhatKy_ViPham!C:C, "T3")</f>
        <v>100</v>
      </c>
      <c r="U24" s="6">
        <f>100 + SUMIFS(NhatKy_ViPham!J:J, NhatKy_ViPham!E:E, "12_Ly_B", NhatKy_ViPham!F:F, B24, NhatKy_ViPham!C:C, "T4") - SUMIFS(NhatKy_ViPham!K:K, NhatKy_ViPham!E:E, "12_Ly_B", NhatKy_ViPham!F:F, B24, NhatKy_ViPham!C:C, "T4")</f>
        <v>100</v>
      </c>
      <c r="V24" s="6">
        <f>100 + SUMIFS(NhatKy_ViPham!J:J, NhatKy_ViPham!E:E, "12_Ly_B", NhatKy_ViPham!F:F, B24, NhatKy_ViPham!C:C, "T5") - SUMIFS(NhatKy_ViPham!K:K, NhatKy_ViPham!E:E, "12_Ly_B", NhatKy_ViPham!F:F, B24, NhatKy_ViPham!C:C, "T5")</f>
        <v>100</v>
      </c>
      <c r="W24" s="6">
        <f>100 + SUMIFS(NhatKy_ViPham!J:J, NhatKy_ViPham!E:E, "12_Ly_B", NhatKy_ViPham!F:F, B24, NhatKy_ViPham!C:C, "T6") - SUMIFS(NhatKy_ViPham!K:K, NhatKy_ViPham!E:E, "12_Ly_B", NhatKy_ViPham!F:F, B24, NhatKy_ViPham!C:C, "T6")</f>
        <v>100</v>
      </c>
      <c r="X24" s="6">
        <f>100 + SUMIFS(NhatKy_ViPham!J:J, NhatKy_ViPham!E:E, "12_Ly_B", NhatKy_ViPham!F:F, B24, NhatKy_ViPham!C:C, "T7") - SUMIFS(NhatKy_ViPham!K:K, NhatKy_ViPham!E:E, "12_Ly_B", NhatKy_ViPham!F:F, B24, NhatKy_ViPham!C:C, "T7")</f>
        <v>100</v>
      </c>
      <c r="Y24" s="6">
        <f>100 + SUMIFS(NhatKy_ViPham!J:J, NhatKy_ViPham!E:E, "12_Ly_B", NhatKy_ViPham!F:F, B24, NhatKy_ViPham!C:C, "T8") - SUMIFS(NhatKy_ViPham!K:K, NhatKy_ViPham!E:E, "12_Ly_B", NhatKy_ViPham!F:F, B24, NhatKy_ViPham!C:C, "T8")</f>
        <v>100</v>
      </c>
      <c r="Z24" s="6">
        <f>100 + SUMIFS(NhatKy_ViPham!J:J, NhatKy_ViPham!E:E, "12_Ly_B", NhatKy_ViPham!F:F, B24, NhatKy_ViPham!C:C, "T9") - SUMIFS(NhatKy_ViPham!K:K, NhatKy_ViPham!E:E, "12_Ly_B", NhatKy_ViPham!F:F, B24, NhatKy_ViPham!C:C, "T9")</f>
        <v>100</v>
      </c>
      <c r="AA24" s="6">
        <f>100 + SUMIFS(NhatKy_ViPham!J:J, NhatKy_ViPham!E:E, "12_Ly_B", NhatKy_ViPham!F:F, B24, NhatKy_ViPham!C:C, "T10") - SUMIFS(NhatKy_ViPham!K:K, NhatKy_ViPham!E:E, "12_Ly_B", NhatKy_ViPham!F:F, B24, NhatKy_ViPham!C:C, "T10")</f>
        <v>100</v>
      </c>
      <c r="AB24" s="6">
        <f>100 + SUMIFS(NhatKy_ViPham!J:J, NhatKy_ViPham!E:E, "12_Ly_B", NhatKy_ViPham!F:F, B24, NhatKy_ViPham!C:C, "T11") - SUMIFS(NhatKy_ViPham!K:K, NhatKy_ViPham!E:E, "12_Ly_B", NhatKy_ViPham!F:F, B24, NhatKy_ViPham!C:C, "T11")</f>
        <v>100</v>
      </c>
      <c r="AC24" s="6">
        <f>100 + SUMIFS(NhatKy_ViPham!J:J, NhatKy_ViPham!E:E, "12_Ly_B", NhatKy_ViPham!F:F, B24, NhatKy_ViPham!C:C, "T12") - SUMIFS(NhatKy_ViPham!K:K, NhatKy_ViPham!E:E, "12_Ly_B", NhatKy_ViPham!F:F, B24, NhatKy_ViPham!C:C, "T12")</f>
        <v>100</v>
      </c>
      <c r="AD24" s="6">
        <f>100 + SUMIFS(NhatKy_ViPham!J:J, NhatKy_ViPham!E:E, "12_Ly_B", NhatKy_ViPham!F:F, B24, NhatKy_ViPham!C:C, "T13") - SUMIFS(NhatKy_ViPham!K:K, NhatKy_ViPham!E:E, "12_Ly_B", NhatKy_ViPham!F:F, B24, NhatKy_ViPham!C:C, "T13")</f>
        <v>100</v>
      </c>
      <c r="AE24" s="6">
        <f>100 + SUMIFS(NhatKy_ViPham!J:J, NhatKy_ViPham!E:E, "12_Ly_B", NhatKy_ViPham!F:F, B24, NhatKy_ViPham!C:C, "T14") - SUMIFS(NhatKy_ViPham!K:K, NhatKy_ViPham!E:E, "12_Ly_B", NhatKy_ViPham!F:F, B24, NhatKy_ViPham!C:C, "T14")</f>
        <v>100</v>
      </c>
      <c r="AF24" s="6">
        <f>100 + SUMIFS(NhatKy_ViPham!J:J, NhatKy_ViPham!E:E, "12_Ly_B", NhatKy_ViPham!F:F, B24, NhatKy_ViPham!C:C, "T15") - SUMIFS(NhatKy_ViPham!K:K, NhatKy_ViPham!E:E, "12_Ly_B", NhatKy_ViPham!F:F, B24, NhatKy_ViPham!C:C, "T15")</f>
        <v>100</v>
      </c>
      <c r="AG24" s="6">
        <f>100 + SUMIFS(NhatKy_ViPham!J:J, NhatKy_ViPham!E:E, "12_Ly_B", NhatKy_ViPham!F:F, B24, NhatKy_ViPham!C:C, "T16") - SUMIFS(NhatKy_ViPham!K:K, NhatKy_ViPham!E:E, "12_Ly_B", NhatKy_ViPham!F:F, B24, NhatKy_ViPham!C:C, "T16")</f>
        <v>100</v>
      </c>
      <c r="AH24" s="6">
        <f>100 + SUMIFS(NhatKy_ViPham!J:J, NhatKy_ViPham!E:E, "12_Ly_B", NhatKy_ViPham!F:F, B24, NhatKy_ViPham!C:C, "T17") - SUMIFS(NhatKy_ViPham!K:K, NhatKy_ViPham!E:E, "12_Ly_B", NhatKy_ViPham!F:F, B24, NhatKy_ViPham!C:C, "T17")</f>
        <v>100</v>
      </c>
      <c r="AI24" s="6">
        <f>100 + SUMIFS(NhatKy_ViPham!J:J, NhatKy_ViPham!E:E, "12_Ly_B", NhatKy_ViPham!F:F, B24, NhatKy_ViPham!C:C, "T18") - SUMIFS(NhatKy_ViPham!K:K, NhatKy_ViPham!E:E, "12_Ly_B", NhatKy_ViPham!F:F, B24, NhatKy_ViPham!C:C, "T18")</f>
        <v>100</v>
      </c>
      <c r="AJ24" s="6">
        <f>100 + SUMIFS(NhatKy_ViPham!J:J, NhatKy_ViPham!E:E, "12_Ly_B", NhatKy_ViPham!F:F, B24, NhatKy_ViPham!C:C, "T19") - SUMIFS(NhatKy_ViPham!K:K, NhatKy_ViPham!E:E, "12_Ly_B", NhatKy_ViPham!F:F, B24, NhatKy_ViPham!C:C, "T19")</f>
        <v>100</v>
      </c>
      <c r="AK24" s="6">
        <f>100 + SUMIFS(NhatKy_ViPham!J:J, NhatKy_ViPham!E:E, "12_Ly_B", NhatKy_ViPham!F:F, B24, NhatKy_ViPham!C:C, "T20") - SUMIFS(NhatKy_ViPham!K:K, NhatKy_ViPham!E:E, "12_Ly_B", NhatKy_ViPham!F:F, B24, NhatKy_ViPham!C:C, "T20")</f>
        <v>100</v>
      </c>
      <c r="AL24" s="6">
        <f>100 + SUMIFS(NhatKy_ViPham!J:J, NhatKy_ViPham!E:E, "12_Ly_B", NhatKy_ViPham!F:F, B24, NhatKy_ViPham!C:C, "T21") - SUMIFS(NhatKy_ViPham!K:K, NhatKy_ViPham!E:E, "12_Ly_B", NhatKy_ViPham!F:F, B24, NhatKy_ViPham!C:C, "T21")</f>
        <v>100</v>
      </c>
      <c r="AM24" s="6">
        <f>100 + SUMIFS(NhatKy_ViPham!J:J, NhatKy_ViPham!E:E, "12_Ly_B", NhatKy_ViPham!F:F, B24, NhatKy_ViPham!C:C, "T22") - SUMIFS(NhatKy_ViPham!K:K, NhatKy_ViPham!E:E, "12_Ly_B", NhatKy_ViPham!F:F, B24, NhatKy_ViPham!C:C, "T22")</f>
        <v>100</v>
      </c>
      <c r="AN24" s="6">
        <f>100 + SUMIFS(NhatKy_ViPham!J:J, NhatKy_ViPham!E:E, "12_Ly_B", NhatKy_ViPham!F:F, B24, NhatKy_ViPham!C:C, "T23") - SUMIFS(NhatKy_ViPham!K:K, NhatKy_ViPham!E:E, "12_Ly_B", NhatKy_ViPham!F:F, B24, NhatKy_ViPham!C:C, "T23")</f>
        <v>100</v>
      </c>
      <c r="AO24" s="6">
        <f>100 + SUMIFS(NhatKy_ViPham!J:J, NhatKy_ViPham!E:E, "12_Ly_B", NhatKy_ViPham!F:F, B24, NhatKy_ViPham!C:C, "T24") - SUMIFS(NhatKy_ViPham!K:K, NhatKy_ViPham!E:E, "12_Ly_B", NhatKy_ViPham!F:F, B24, NhatKy_ViPham!C:C, "T24")</f>
        <v>100</v>
      </c>
      <c r="AP24" s="6">
        <f>100 + SUMIFS(NhatKy_ViPham!J:J, NhatKy_ViPham!E:E, "12_Ly_B", NhatKy_ViPham!F:F, B24, NhatKy_ViPham!C:C, "T25") - SUMIFS(NhatKy_ViPham!K:K, NhatKy_ViPham!E:E, "12_Ly_B", NhatKy_ViPham!F:F, B24, NhatKy_ViPham!C:C, "T25")</f>
        <v>100</v>
      </c>
      <c r="AQ24" s="6">
        <f>100 + SUMIFS(NhatKy_ViPham!J:J, NhatKy_ViPham!E:E, "12_Ly_B", NhatKy_ViPham!F:F, B24, NhatKy_ViPham!C:C, "T26") - SUMIFS(NhatKy_ViPham!K:K, NhatKy_ViPham!E:E, "12_Ly_B", NhatKy_ViPham!F:F, B24, NhatKy_ViPham!C:C, "T26")</f>
        <v>100</v>
      </c>
      <c r="AR24" s="6">
        <f>100 + SUMIFS(NhatKy_ViPham!J:J, NhatKy_ViPham!E:E, "12_Ly_B", NhatKy_ViPham!F:F, B24, NhatKy_ViPham!C:C, "T27") - SUMIFS(NhatKy_ViPham!K:K, NhatKy_ViPham!E:E, "12_Ly_B", NhatKy_ViPham!F:F, B24, NhatKy_ViPham!C:C, "T27")</f>
        <v>100</v>
      </c>
      <c r="AS24" s="6">
        <f>100 + SUMIFS(NhatKy_ViPham!J:J, NhatKy_ViPham!E:E, "12_Ly_B", NhatKy_ViPham!F:F, B24, NhatKy_ViPham!C:C, "T28") - SUMIFS(NhatKy_ViPham!K:K, NhatKy_ViPham!E:E, "12_Ly_B", NhatKy_ViPham!F:F, B24, NhatKy_ViPham!C:C, "T28")</f>
        <v>100</v>
      </c>
      <c r="AT24" s="6">
        <f>100 + SUMIFS(NhatKy_ViPham!J:J, NhatKy_ViPham!E:E, "12_Ly_B", NhatKy_ViPham!F:F, B24, NhatKy_ViPham!C:C, "T29") - SUMIFS(NhatKy_ViPham!K:K, NhatKy_ViPham!E:E, "12_Ly_B", NhatKy_ViPham!F:F, B24, NhatKy_ViPham!C:C, "T29")</f>
        <v>100</v>
      </c>
      <c r="AU24" s="6">
        <f>100 + SUMIFS(NhatKy_ViPham!J:J, NhatKy_ViPham!E:E, "12_Ly_B", NhatKy_ViPham!F:F, B24, NhatKy_ViPham!C:C, "T30") - SUMIFS(NhatKy_ViPham!K:K, NhatKy_ViPham!E:E, "12_Ly_B", NhatKy_ViPham!F:F, B24, NhatKy_ViPham!C:C, "T30")</f>
        <v>100</v>
      </c>
      <c r="AV24" s="6">
        <f>100 + SUMIFS(NhatKy_ViPham!J:J, NhatKy_ViPham!E:E, "12_Ly_B", NhatKy_ViPham!F:F, B24, NhatKy_ViPham!C:C, "T31") - SUMIFS(NhatKy_ViPham!K:K, NhatKy_ViPham!E:E, "12_Ly_B", NhatKy_ViPham!F:F, B24, NhatKy_ViPham!C:C, "T31")</f>
        <v>100</v>
      </c>
      <c r="AW24" s="6">
        <f>100 + SUMIFS(NhatKy_ViPham!J:J, NhatKy_ViPham!E:E, "12_Ly_B", NhatKy_ViPham!F:F, B24, NhatKy_ViPham!C:C, "T32") - SUMIFS(NhatKy_ViPham!K:K, NhatKy_ViPham!E:E, "12_Ly_B", NhatKy_ViPham!F:F, B24, NhatKy_ViPham!C:C, "T32")</f>
        <v>100</v>
      </c>
      <c r="AX24" s="6">
        <f>100 + SUMIFS(NhatKy_ViPham!J:J, NhatKy_ViPham!E:E, "12_Ly_B", NhatKy_ViPham!F:F, B24, NhatKy_ViPham!C:C, "T33") - SUMIFS(NhatKy_ViPham!K:K, NhatKy_ViPham!E:E, "12_Ly_B", NhatKy_ViPham!F:F, B24, NhatKy_ViPham!C:C, "T33")</f>
        <v>100</v>
      </c>
      <c r="AY24" s="6">
        <f>100 + SUMIFS(NhatKy_ViPham!J:J, NhatKy_ViPham!E:E, "12_Ly_B", NhatKy_ViPham!F:F, B24, NhatKy_ViPham!C:C, "T34") - SUMIFS(NhatKy_ViPham!K:K, NhatKy_ViPham!E:E, "12_Ly_B", NhatKy_ViPham!F:F, B24, NhatKy_ViPham!C:C, "T34")</f>
        <v>100</v>
      </c>
      <c r="AZ24" s="6">
        <f>100 + SUMIFS(NhatKy_ViPham!J:J, NhatKy_ViPham!E:E, "12_Ly_B", NhatKy_ViPham!F:F, B24, NhatKy_ViPham!C:C, "T35") - SUMIFS(NhatKy_ViPham!K:K, NhatKy_ViPham!E:E, "12_Ly_B", NhatKy_ViPham!F:F, B24, NhatKy_ViPham!C:C, "T35")</f>
        <v>100</v>
      </c>
      <c r="BA24" s="12">
        <f t="shared" si="0"/>
        <v>100</v>
      </c>
      <c r="BB24" s="11" t="s">
        <v>430</v>
      </c>
      <c r="BC24" s="16" t="str">
        <f t="shared" si="1"/>
        <v>Tốt</v>
      </c>
      <c r="BD24" s="15" t="str">
        <f t="shared" si="2"/>
        <v>🟢 BÌNH THƯỜNG</v>
      </c>
    </row>
    <row r="25" spans="1:56" x14ac:dyDescent="0.25">
      <c r="A25" s="4">
        <v>17</v>
      </c>
      <c r="B25" s="10" t="s">
        <v>2471</v>
      </c>
      <c r="C25" s="4" t="s">
        <v>2472</v>
      </c>
      <c r="D25" s="4" t="s">
        <v>435</v>
      </c>
      <c r="E25" s="11" t="s">
        <v>430</v>
      </c>
      <c r="F25" s="7">
        <f>SUMIFS(NhatKy_ViPham!K:K, NhatKy_ViPham!E:E, "12_Ly_B", NhatKy_ViPham!F:F, B25, NhatKy_ViPham!H:H, "L01")</f>
        <v>0</v>
      </c>
      <c r="G25" s="7">
        <f>SUMIFS(NhatKy_ViPham!K:K, NhatKy_ViPham!E:E, "12_Ly_B", NhatKy_ViPham!F:F, B25, NhatKy_ViPham!H:H, "L02")</f>
        <v>0</v>
      </c>
      <c r="H25" s="7">
        <f>SUMIFS(NhatKy_ViPham!K:K, NhatKy_ViPham!E:E, "12_Ly_B", NhatKy_ViPham!F:F, B25, NhatKy_ViPham!H:H, "L03")</f>
        <v>0</v>
      </c>
      <c r="I25" s="7">
        <f>SUMIFS(NhatKy_ViPham!K:K, NhatKy_ViPham!E:E, "12_Ly_B", NhatKy_ViPham!F:F, B25, NhatKy_ViPham!H:H, "L04")</f>
        <v>0</v>
      </c>
      <c r="J25" s="7">
        <f>SUMIFS(NhatKy_ViPham!K:K, NhatKy_ViPham!E:E, "12_Ly_B", NhatKy_ViPham!F:F, B25, NhatKy_ViPham!H:H, "L05")</f>
        <v>0</v>
      </c>
      <c r="K25" s="7">
        <f>SUMIFS(NhatKy_ViPham!K:K, NhatKy_ViPham!E:E, "12_Ly_B", NhatKy_ViPham!F:F, B25, NhatKy_ViPham!H:H, "L06")</f>
        <v>0</v>
      </c>
      <c r="L25" s="7">
        <f>SUMIFS(NhatKy_ViPham!K:K, NhatKy_ViPham!E:E, "12_Ly_B", NhatKy_ViPham!F:F, B25, NhatKy_ViPham!H:H, "L07")</f>
        <v>0</v>
      </c>
      <c r="M25" s="7">
        <f>SUMIFS(NhatKy_ViPham!K:K, NhatKy_ViPham!E:E, "12_Ly_B", NhatKy_ViPham!F:F, B25, NhatKy_ViPham!H:H, "L08")</f>
        <v>0</v>
      </c>
      <c r="N25" s="7">
        <f>SUMIFS(NhatKy_ViPham!K:K, NhatKy_ViPham!E:E, "12_Ly_B", NhatKy_ViPham!F:F, B25, NhatKy_ViPham!H:H, "L09")</f>
        <v>0</v>
      </c>
      <c r="O25" s="7">
        <f>SUMIFS(NhatKy_ViPham!K:K, NhatKy_ViPham!E:E, "12_Ly_B", NhatKy_ViPham!F:F, B25, NhatKy_ViPham!H:H, "L10")</f>
        <v>0</v>
      </c>
      <c r="P25" s="12">
        <f>SUMIFS(NhatKy_ViPham!J:J, NhatKy_ViPham!E:E, "12_Ly_B", NhatKy_ViPham!F:F, B25)</f>
        <v>0</v>
      </c>
      <c r="Q25" s="13">
        <f>SUMIFS(NhatKy_ViPham!K:K, NhatKy_ViPham!E:E, "12_Ly_B", NhatKy_ViPham!F:F, B25)</f>
        <v>0</v>
      </c>
      <c r="R25" s="7">
        <f>100 + SUMIFS(NhatKy_ViPham!J:J, NhatKy_ViPham!E:E, "12_Ly_B", NhatKy_ViPham!F:F, B25, NhatKy_ViPham!C:C, "T1") - SUMIFS(NhatKy_ViPham!K:K, NhatKy_ViPham!E:E, "12_Ly_B", NhatKy_ViPham!F:F, B25, NhatKy_ViPham!C:C, "T1")</f>
        <v>100</v>
      </c>
      <c r="S25" s="7">
        <f>100 + SUMIFS(NhatKy_ViPham!J:J, NhatKy_ViPham!E:E, "12_Ly_B", NhatKy_ViPham!F:F, B25, NhatKy_ViPham!C:C, "T2") - SUMIFS(NhatKy_ViPham!K:K, NhatKy_ViPham!E:E, "12_Ly_B", NhatKy_ViPham!F:F, B25, NhatKy_ViPham!C:C, "T2")</f>
        <v>100</v>
      </c>
      <c r="T25" s="7">
        <f>100 + SUMIFS(NhatKy_ViPham!J:J, NhatKy_ViPham!E:E, "12_Ly_B", NhatKy_ViPham!F:F, B25, NhatKy_ViPham!C:C, "T3") - SUMIFS(NhatKy_ViPham!K:K, NhatKy_ViPham!E:E, "12_Ly_B", NhatKy_ViPham!F:F, B25, NhatKy_ViPham!C:C, "T3")</f>
        <v>100</v>
      </c>
      <c r="U25" s="7">
        <f>100 + SUMIFS(NhatKy_ViPham!J:J, NhatKy_ViPham!E:E, "12_Ly_B", NhatKy_ViPham!F:F, B25, NhatKy_ViPham!C:C, "T4") - SUMIFS(NhatKy_ViPham!K:K, NhatKy_ViPham!E:E, "12_Ly_B", NhatKy_ViPham!F:F, B25, NhatKy_ViPham!C:C, "T4")</f>
        <v>100</v>
      </c>
      <c r="V25" s="7">
        <f>100 + SUMIFS(NhatKy_ViPham!J:J, NhatKy_ViPham!E:E, "12_Ly_B", NhatKy_ViPham!F:F, B25, NhatKy_ViPham!C:C, "T5") - SUMIFS(NhatKy_ViPham!K:K, NhatKy_ViPham!E:E, "12_Ly_B", NhatKy_ViPham!F:F, B25, NhatKy_ViPham!C:C, "T5")</f>
        <v>100</v>
      </c>
      <c r="W25" s="7">
        <f>100 + SUMIFS(NhatKy_ViPham!J:J, NhatKy_ViPham!E:E, "12_Ly_B", NhatKy_ViPham!F:F, B25, NhatKy_ViPham!C:C, "T6") - SUMIFS(NhatKy_ViPham!K:K, NhatKy_ViPham!E:E, "12_Ly_B", NhatKy_ViPham!F:F, B25, NhatKy_ViPham!C:C, "T6")</f>
        <v>100</v>
      </c>
      <c r="X25" s="7">
        <f>100 + SUMIFS(NhatKy_ViPham!J:J, NhatKy_ViPham!E:E, "12_Ly_B", NhatKy_ViPham!F:F, B25, NhatKy_ViPham!C:C, "T7") - SUMIFS(NhatKy_ViPham!K:K, NhatKy_ViPham!E:E, "12_Ly_B", NhatKy_ViPham!F:F, B25, NhatKy_ViPham!C:C, "T7")</f>
        <v>100</v>
      </c>
      <c r="Y25" s="7">
        <f>100 + SUMIFS(NhatKy_ViPham!J:J, NhatKy_ViPham!E:E, "12_Ly_B", NhatKy_ViPham!F:F, B25, NhatKy_ViPham!C:C, "T8") - SUMIFS(NhatKy_ViPham!K:K, NhatKy_ViPham!E:E, "12_Ly_B", NhatKy_ViPham!F:F, B25, NhatKy_ViPham!C:C, "T8")</f>
        <v>100</v>
      </c>
      <c r="Z25" s="7">
        <f>100 + SUMIFS(NhatKy_ViPham!J:J, NhatKy_ViPham!E:E, "12_Ly_B", NhatKy_ViPham!F:F, B25, NhatKy_ViPham!C:C, "T9") - SUMIFS(NhatKy_ViPham!K:K, NhatKy_ViPham!E:E, "12_Ly_B", NhatKy_ViPham!F:F, B25, NhatKy_ViPham!C:C, "T9")</f>
        <v>100</v>
      </c>
      <c r="AA25" s="7">
        <f>100 + SUMIFS(NhatKy_ViPham!J:J, NhatKy_ViPham!E:E, "12_Ly_B", NhatKy_ViPham!F:F, B25, NhatKy_ViPham!C:C, "T10") - SUMIFS(NhatKy_ViPham!K:K, NhatKy_ViPham!E:E, "12_Ly_B", NhatKy_ViPham!F:F, B25, NhatKy_ViPham!C:C, "T10")</f>
        <v>100</v>
      </c>
      <c r="AB25" s="7">
        <f>100 + SUMIFS(NhatKy_ViPham!J:J, NhatKy_ViPham!E:E, "12_Ly_B", NhatKy_ViPham!F:F, B25, NhatKy_ViPham!C:C, "T11") - SUMIFS(NhatKy_ViPham!K:K, NhatKy_ViPham!E:E, "12_Ly_B", NhatKy_ViPham!F:F, B25, NhatKy_ViPham!C:C, "T11")</f>
        <v>100</v>
      </c>
      <c r="AC25" s="7">
        <f>100 + SUMIFS(NhatKy_ViPham!J:J, NhatKy_ViPham!E:E, "12_Ly_B", NhatKy_ViPham!F:F, B25, NhatKy_ViPham!C:C, "T12") - SUMIFS(NhatKy_ViPham!K:K, NhatKy_ViPham!E:E, "12_Ly_B", NhatKy_ViPham!F:F, B25, NhatKy_ViPham!C:C, "T12")</f>
        <v>100</v>
      </c>
      <c r="AD25" s="7">
        <f>100 + SUMIFS(NhatKy_ViPham!J:J, NhatKy_ViPham!E:E, "12_Ly_B", NhatKy_ViPham!F:F, B25, NhatKy_ViPham!C:C, "T13") - SUMIFS(NhatKy_ViPham!K:K, NhatKy_ViPham!E:E, "12_Ly_B", NhatKy_ViPham!F:F, B25, NhatKy_ViPham!C:C, "T13")</f>
        <v>100</v>
      </c>
      <c r="AE25" s="7">
        <f>100 + SUMIFS(NhatKy_ViPham!J:J, NhatKy_ViPham!E:E, "12_Ly_B", NhatKy_ViPham!F:F, B25, NhatKy_ViPham!C:C, "T14") - SUMIFS(NhatKy_ViPham!K:K, NhatKy_ViPham!E:E, "12_Ly_B", NhatKy_ViPham!F:F, B25, NhatKy_ViPham!C:C, "T14")</f>
        <v>100</v>
      </c>
      <c r="AF25" s="7">
        <f>100 + SUMIFS(NhatKy_ViPham!J:J, NhatKy_ViPham!E:E, "12_Ly_B", NhatKy_ViPham!F:F, B25, NhatKy_ViPham!C:C, "T15") - SUMIFS(NhatKy_ViPham!K:K, NhatKy_ViPham!E:E, "12_Ly_B", NhatKy_ViPham!F:F, B25, NhatKy_ViPham!C:C, "T15")</f>
        <v>100</v>
      </c>
      <c r="AG25" s="7">
        <f>100 + SUMIFS(NhatKy_ViPham!J:J, NhatKy_ViPham!E:E, "12_Ly_B", NhatKy_ViPham!F:F, B25, NhatKy_ViPham!C:C, "T16") - SUMIFS(NhatKy_ViPham!K:K, NhatKy_ViPham!E:E, "12_Ly_B", NhatKy_ViPham!F:F, B25, NhatKy_ViPham!C:C, "T16")</f>
        <v>100</v>
      </c>
      <c r="AH25" s="7">
        <f>100 + SUMIFS(NhatKy_ViPham!J:J, NhatKy_ViPham!E:E, "12_Ly_B", NhatKy_ViPham!F:F, B25, NhatKy_ViPham!C:C, "T17") - SUMIFS(NhatKy_ViPham!K:K, NhatKy_ViPham!E:E, "12_Ly_B", NhatKy_ViPham!F:F, B25, NhatKy_ViPham!C:C, "T17")</f>
        <v>100</v>
      </c>
      <c r="AI25" s="7">
        <f>100 + SUMIFS(NhatKy_ViPham!J:J, NhatKy_ViPham!E:E, "12_Ly_B", NhatKy_ViPham!F:F, B25, NhatKy_ViPham!C:C, "T18") - SUMIFS(NhatKy_ViPham!K:K, NhatKy_ViPham!E:E, "12_Ly_B", NhatKy_ViPham!F:F, B25, NhatKy_ViPham!C:C, "T18")</f>
        <v>100</v>
      </c>
      <c r="AJ25" s="7">
        <f>100 + SUMIFS(NhatKy_ViPham!J:J, NhatKy_ViPham!E:E, "12_Ly_B", NhatKy_ViPham!F:F, B25, NhatKy_ViPham!C:C, "T19") - SUMIFS(NhatKy_ViPham!K:K, NhatKy_ViPham!E:E, "12_Ly_B", NhatKy_ViPham!F:F, B25, NhatKy_ViPham!C:C, "T19")</f>
        <v>100</v>
      </c>
      <c r="AK25" s="7">
        <f>100 + SUMIFS(NhatKy_ViPham!J:J, NhatKy_ViPham!E:E, "12_Ly_B", NhatKy_ViPham!F:F, B25, NhatKy_ViPham!C:C, "T20") - SUMIFS(NhatKy_ViPham!K:K, NhatKy_ViPham!E:E, "12_Ly_B", NhatKy_ViPham!F:F, B25, NhatKy_ViPham!C:C, "T20")</f>
        <v>100</v>
      </c>
      <c r="AL25" s="7">
        <f>100 + SUMIFS(NhatKy_ViPham!J:J, NhatKy_ViPham!E:E, "12_Ly_B", NhatKy_ViPham!F:F, B25, NhatKy_ViPham!C:C, "T21") - SUMIFS(NhatKy_ViPham!K:K, NhatKy_ViPham!E:E, "12_Ly_B", NhatKy_ViPham!F:F, B25, NhatKy_ViPham!C:C, "T21")</f>
        <v>100</v>
      </c>
      <c r="AM25" s="7">
        <f>100 + SUMIFS(NhatKy_ViPham!J:J, NhatKy_ViPham!E:E, "12_Ly_B", NhatKy_ViPham!F:F, B25, NhatKy_ViPham!C:C, "T22") - SUMIFS(NhatKy_ViPham!K:K, NhatKy_ViPham!E:E, "12_Ly_B", NhatKy_ViPham!F:F, B25, NhatKy_ViPham!C:C, "T22")</f>
        <v>100</v>
      </c>
      <c r="AN25" s="7">
        <f>100 + SUMIFS(NhatKy_ViPham!J:J, NhatKy_ViPham!E:E, "12_Ly_B", NhatKy_ViPham!F:F, B25, NhatKy_ViPham!C:C, "T23") - SUMIFS(NhatKy_ViPham!K:K, NhatKy_ViPham!E:E, "12_Ly_B", NhatKy_ViPham!F:F, B25, NhatKy_ViPham!C:C, "T23")</f>
        <v>100</v>
      </c>
      <c r="AO25" s="7">
        <f>100 + SUMIFS(NhatKy_ViPham!J:J, NhatKy_ViPham!E:E, "12_Ly_B", NhatKy_ViPham!F:F, B25, NhatKy_ViPham!C:C, "T24") - SUMIFS(NhatKy_ViPham!K:K, NhatKy_ViPham!E:E, "12_Ly_B", NhatKy_ViPham!F:F, B25, NhatKy_ViPham!C:C, "T24")</f>
        <v>100</v>
      </c>
      <c r="AP25" s="7">
        <f>100 + SUMIFS(NhatKy_ViPham!J:J, NhatKy_ViPham!E:E, "12_Ly_B", NhatKy_ViPham!F:F, B25, NhatKy_ViPham!C:C, "T25") - SUMIFS(NhatKy_ViPham!K:K, NhatKy_ViPham!E:E, "12_Ly_B", NhatKy_ViPham!F:F, B25, NhatKy_ViPham!C:C, "T25")</f>
        <v>100</v>
      </c>
      <c r="AQ25" s="7">
        <f>100 + SUMIFS(NhatKy_ViPham!J:J, NhatKy_ViPham!E:E, "12_Ly_B", NhatKy_ViPham!F:F, B25, NhatKy_ViPham!C:C, "T26") - SUMIFS(NhatKy_ViPham!K:K, NhatKy_ViPham!E:E, "12_Ly_B", NhatKy_ViPham!F:F, B25, NhatKy_ViPham!C:C, "T26")</f>
        <v>100</v>
      </c>
      <c r="AR25" s="7">
        <f>100 + SUMIFS(NhatKy_ViPham!J:J, NhatKy_ViPham!E:E, "12_Ly_B", NhatKy_ViPham!F:F, B25, NhatKy_ViPham!C:C, "T27") - SUMIFS(NhatKy_ViPham!K:K, NhatKy_ViPham!E:E, "12_Ly_B", NhatKy_ViPham!F:F, B25, NhatKy_ViPham!C:C, "T27")</f>
        <v>100</v>
      </c>
      <c r="AS25" s="7">
        <f>100 + SUMIFS(NhatKy_ViPham!J:J, NhatKy_ViPham!E:E, "12_Ly_B", NhatKy_ViPham!F:F, B25, NhatKy_ViPham!C:C, "T28") - SUMIFS(NhatKy_ViPham!K:K, NhatKy_ViPham!E:E, "12_Ly_B", NhatKy_ViPham!F:F, B25, NhatKy_ViPham!C:C, "T28")</f>
        <v>100</v>
      </c>
      <c r="AT25" s="7">
        <f>100 + SUMIFS(NhatKy_ViPham!J:J, NhatKy_ViPham!E:E, "12_Ly_B", NhatKy_ViPham!F:F, B25, NhatKy_ViPham!C:C, "T29") - SUMIFS(NhatKy_ViPham!K:K, NhatKy_ViPham!E:E, "12_Ly_B", NhatKy_ViPham!F:F, B25, NhatKy_ViPham!C:C, "T29")</f>
        <v>100</v>
      </c>
      <c r="AU25" s="7">
        <f>100 + SUMIFS(NhatKy_ViPham!J:J, NhatKy_ViPham!E:E, "12_Ly_B", NhatKy_ViPham!F:F, B25, NhatKy_ViPham!C:C, "T30") - SUMIFS(NhatKy_ViPham!K:K, NhatKy_ViPham!E:E, "12_Ly_B", NhatKy_ViPham!F:F, B25, NhatKy_ViPham!C:C, "T30")</f>
        <v>100</v>
      </c>
      <c r="AV25" s="7">
        <f>100 + SUMIFS(NhatKy_ViPham!J:J, NhatKy_ViPham!E:E, "12_Ly_B", NhatKy_ViPham!F:F, B25, NhatKy_ViPham!C:C, "T31") - SUMIFS(NhatKy_ViPham!K:K, NhatKy_ViPham!E:E, "12_Ly_B", NhatKy_ViPham!F:F, B25, NhatKy_ViPham!C:C, "T31")</f>
        <v>100</v>
      </c>
      <c r="AW25" s="7">
        <f>100 + SUMIFS(NhatKy_ViPham!J:J, NhatKy_ViPham!E:E, "12_Ly_B", NhatKy_ViPham!F:F, B25, NhatKy_ViPham!C:C, "T32") - SUMIFS(NhatKy_ViPham!K:K, NhatKy_ViPham!E:E, "12_Ly_B", NhatKy_ViPham!F:F, B25, NhatKy_ViPham!C:C, "T32")</f>
        <v>100</v>
      </c>
      <c r="AX25" s="7">
        <f>100 + SUMIFS(NhatKy_ViPham!J:J, NhatKy_ViPham!E:E, "12_Ly_B", NhatKy_ViPham!F:F, B25, NhatKy_ViPham!C:C, "T33") - SUMIFS(NhatKy_ViPham!K:K, NhatKy_ViPham!E:E, "12_Ly_B", NhatKy_ViPham!F:F, B25, NhatKy_ViPham!C:C, "T33")</f>
        <v>100</v>
      </c>
      <c r="AY25" s="7">
        <f>100 + SUMIFS(NhatKy_ViPham!J:J, NhatKy_ViPham!E:E, "12_Ly_B", NhatKy_ViPham!F:F, B25, NhatKy_ViPham!C:C, "T34") - SUMIFS(NhatKy_ViPham!K:K, NhatKy_ViPham!E:E, "12_Ly_B", NhatKy_ViPham!F:F, B25, NhatKy_ViPham!C:C, "T34")</f>
        <v>100</v>
      </c>
      <c r="AZ25" s="7">
        <f>100 + SUMIFS(NhatKy_ViPham!J:J, NhatKy_ViPham!E:E, "12_Ly_B", NhatKy_ViPham!F:F, B25, NhatKy_ViPham!C:C, "T35") - SUMIFS(NhatKy_ViPham!K:K, NhatKy_ViPham!E:E, "12_Ly_B", NhatKy_ViPham!F:F, B25, NhatKy_ViPham!C:C, "T35")</f>
        <v>100</v>
      </c>
      <c r="BA25" s="12">
        <f t="shared" si="0"/>
        <v>100</v>
      </c>
      <c r="BB25" s="11" t="s">
        <v>430</v>
      </c>
      <c r="BC25" s="14" t="str">
        <f t="shared" si="1"/>
        <v>Tốt</v>
      </c>
      <c r="BD25" s="10" t="str">
        <f t="shared" si="2"/>
        <v>🟢 BÌNH THƯỜNG</v>
      </c>
    </row>
    <row r="26" spans="1:56" x14ac:dyDescent="0.25">
      <c r="A26" s="5">
        <v>18</v>
      </c>
      <c r="B26" s="15" t="s">
        <v>2473</v>
      </c>
      <c r="C26" s="5" t="s">
        <v>2259</v>
      </c>
      <c r="D26" s="5" t="s">
        <v>435</v>
      </c>
      <c r="E26" s="11" t="s">
        <v>430</v>
      </c>
      <c r="F26" s="6">
        <f>SUMIFS(NhatKy_ViPham!K:K, NhatKy_ViPham!E:E, "12_Ly_B", NhatKy_ViPham!F:F, B26, NhatKy_ViPham!H:H, "L01")</f>
        <v>0</v>
      </c>
      <c r="G26" s="6">
        <f>SUMIFS(NhatKy_ViPham!K:K, NhatKy_ViPham!E:E, "12_Ly_B", NhatKy_ViPham!F:F, B26, NhatKy_ViPham!H:H, "L02")</f>
        <v>0</v>
      </c>
      <c r="H26" s="6">
        <f>SUMIFS(NhatKy_ViPham!K:K, NhatKy_ViPham!E:E, "12_Ly_B", NhatKy_ViPham!F:F, B26, NhatKy_ViPham!H:H, "L03")</f>
        <v>0</v>
      </c>
      <c r="I26" s="6">
        <f>SUMIFS(NhatKy_ViPham!K:K, NhatKy_ViPham!E:E, "12_Ly_B", NhatKy_ViPham!F:F, B26, NhatKy_ViPham!H:H, "L04")</f>
        <v>0</v>
      </c>
      <c r="J26" s="6">
        <f>SUMIFS(NhatKy_ViPham!K:K, NhatKy_ViPham!E:E, "12_Ly_B", NhatKy_ViPham!F:F, B26, NhatKy_ViPham!H:H, "L05")</f>
        <v>0</v>
      </c>
      <c r="K26" s="6">
        <f>SUMIFS(NhatKy_ViPham!K:K, NhatKy_ViPham!E:E, "12_Ly_B", NhatKy_ViPham!F:F, B26, NhatKy_ViPham!H:H, "L06")</f>
        <v>0</v>
      </c>
      <c r="L26" s="6">
        <f>SUMIFS(NhatKy_ViPham!K:K, NhatKy_ViPham!E:E, "12_Ly_B", NhatKy_ViPham!F:F, B26, NhatKy_ViPham!H:H, "L07")</f>
        <v>0</v>
      </c>
      <c r="M26" s="6">
        <f>SUMIFS(NhatKy_ViPham!K:K, NhatKy_ViPham!E:E, "12_Ly_B", NhatKy_ViPham!F:F, B26, NhatKy_ViPham!H:H, "L08")</f>
        <v>0</v>
      </c>
      <c r="N26" s="6">
        <f>SUMIFS(NhatKy_ViPham!K:K, NhatKy_ViPham!E:E, "12_Ly_B", NhatKy_ViPham!F:F, B26, NhatKy_ViPham!H:H, "L09")</f>
        <v>0</v>
      </c>
      <c r="O26" s="6">
        <f>SUMIFS(NhatKy_ViPham!K:K, NhatKy_ViPham!E:E, "12_Ly_B", NhatKy_ViPham!F:F, B26, NhatKy_ViPham!H:H, "L10")</f>
        <v>0</v>
      </c>
      <c r="P26" s="12">
        <f>SUMIFS(NhatKy_ViPham!J:J, NhatKy_ViPham!E:E, "12_Ly_B", NhatKy_ViPham!F:F, B26)</f>
        <v>0</v>
      </c>
      <c r="Q26" s="13">
        <f>SUMIFS(NhatKy_ViPham!K:K, NhatKy_ViPham!E:E, "12_Ly_B", NhatKy_ViPham!F:F, B26)</f>
        <v>0</v>
      </c>
      <c r="R26" s="6">
        <f>100 + SUMIFS(NhatKy_ViPham!J:J, NhatKy_ViPham!E:E, "12_Ly_B", NhatKy_ViPham!F:F, B26, NhatKy_ViPham!C:C, "T1") - SUMIFS(NhatKy_ViPham!K:K, NhatKy_ViPham!E:E, "12_Ly_B", NhatKy_ViPham!F:F, B26, NhatKy_ViPham!C:C, "T1")</f>
        <v>100</v>
      </c>
      <c r="S26" s="6">
        <f>100 + SUMIFS(NhatKy_ViPham!J:J, NhatKy_ViPham!E:E, "12_Ly_B", NhatKy_ViPham!F:F, B26, NhatKy_ViPham!C:C, "T2") - SUMIFS(NhatKy_ViPham!K:K, NhatKy_ViPham!E:E, "12_Ly_B", NhatKy_ViPham!F:F, B26, NhatKy_ViPham!C:C, "T2")</f>
        <v>100</v>
      </c>
      <c r="T26" s="6">
        <f>100 + SUMIFS(NhatKy_ViPham!J:J, NhatKy_ViPham!E:E, "12_Ly_B", NhatKy_ViPham!F:F, B26, NhatKy_ViPham!C:C, "T3") - SUMIFS(NhatKy_ViPham!K:K, NhatKy_ViPham!E:E, "12_Ly_B", NhatKy_ViPham!F:F, B26, NhatKy_ViPham!C:C, "T3")</f>
        <v>100</v>
      </c>
      <c r="U26" s="6">
        <f>100 + SUMIFS(NhatKy_ViPham!J:J, NhatKy_ViPham!E:E, "12_Ly_B", NhatKy_ViPham!F:F, B26, NhatKy_ViPham!C:C, "T4") - SUMIFS(NhatKy_ViPham!K:K, NhatKy_ViPham!E:E, "12_Ly_B", NhatKy_ViPham!F:F, B26, NhatKy_ViPham!C:C, "T4")</f>
        <v>100</v>
      </c>
      <c r="V26" s="6">
        <f>100 + SUMIFS(NhatKy_ViPham!J:J, NhatKy_ViPham!E:E, "12_Ly_B", NhatKy_ViPham!F:F, B26, NhatKy_ViPham!C:C, "T5") - SUMIFS(NhatKy_ViPham!K:K, NhatKy_ViPham!E:E, "12_Ly_B", NhatKy_ViPham!F:F, B26, NhatKy_ViPham!C:C, "T5")</f>
        <v>100</v>
      </c>
      <c r="W26" s="6">
        <f>100 + SUMIFS(NhatKy_ViPham!J:J, NhatKy_ViPham!E:E, "12_Ly_B", NhatKy_ViPham!F:F, B26, NhatKy_ViPham!C:C, "T6") - SUMIFS(NhatKy_ViPham!K:K, NhatKy_ViPham!E:E, "12_Ly_B", NhatKy_ViPham!F:F, B26, NhatKy_ViPham!C:C, "T6")</f>
        <v>100</v>
      </c>
      <c r="X26" s="6">
        <f>100 + SUMIFS(NhatKy_ViPham!J:J, NhatKy_ViPham!E:E, "12_Ly_B", NhatKy_ViPham!F:F, B26, NhatKy_ViPham!C:C, "T7") - SUMIFS(NhatKy_ViPham!K:K, NhatKy_ViPham!E:E, "12_Ly_B", NhatKy_ViPham!F:F, B26, NhatKy_ViPham!C:C, "T7")</f>
        <v>100</v>
      </c>
      <c r="Y26" s="6">
        <f>100 + SUMIFS(NhatKy_ViPham!J:J, NhatKy_ViPham!E:E, "12_Ly_B", NhatKy_ViPham!F:F, B26, NhatKy_ViPham!C:C, "T8") - SUMIFS(NhatKy_ViPham!K:K, NhatKy_ViPham!E:E, "12_Ly_B", NhatKy_ViPham!F:F, B26, NhatKy_ViPham!C:C, "T8")</f>
        <v>100</v>
      </c>
      <c r="Z26" s="6">
        <f>100 + SUMIFS(NhatKy_ViPham!J:J, NhatKy_ViPham!E:E, "12_Ly_B", NhatKy_ViPham!F:F, B26, NhatKy_ViPham!C:C, "T9") - SUMIFS(NhatKy_ViPham!K:K, NhatKy_ViPham!E:E, "12_Ly_B", NhatKy_ViPham!F:F, B26, NhatKy_ViPham!C:C, "T9")</f>
        <v>100</v>
      </c>
      <c r="AA26" s="6">
        <f>100 + SUMIFS(NhatKy_ViPham!J:J, NhatKy_ViPham!E:E, "12_Ly_B", NhatKy_ViPham!F:F, B26, NhatKy_ViPham!C:C, "T10") - SUMIFS(NhatKy_ViPham!K:K, NhatKy_ViPham!E:E, "12_Ly_B", NhatKy_ViPham!F:F, B26, NhatKy_ViPham!C:C, "T10")</f>
        <v>100</v>
      </c>
      <c r="AB26" s="6">
        <f>100 + SUMIFS(NhatKy_ViPham!J:J, NhatKy_ViPham!E:E, "12_Ly_B", NhatKy_ViPham!F:F, B26, NhatKy_ViPham!C:C, "T11") - SUMIFS(NhatKy_ViPham!K:K, NhatKy_ViPham!E:E, "12_Ly_B", NhatKy_ViPham!F:F, B26, NhatKy_ViPham!C:C, "T11")</f>
        <v>100</v>
      </c>
      <c r="AC26" s="6">
        <f>100 + SUMIFS(NhatKy_ViPham!J:J, NhatKy_ViPham!E:E, "12_Ly_B", NhatKy_ViPham!F:F, B26, NhatKy_ViPham!C:C, "T12") - SUMIFS(NhatKy_ViPham!K:K, NhatKy_ViPham!E:E, "12_Ly_B", NhatKy_ViPham!F:F, B26, NhatKy_ViPham!C:C, "T12")</f>
        <v>100</v>
      </c>
      <c r="AD26" s="6">
        <f>100 + SUMIFS(NhatKy_ViPham!J:J, NhatKy_ViPham!E:E, "12_Ly_B", NhatKy_ViPham!F:F, B26, NhatKy_ViPham!C:C, "T13") - SUMIFS(NhatKy_ViPham!K:K, NhatKy_ViPham!E:E, "12_Ly_B", NhatKy_ViPham!F:F, B26, NhatKy_ViPham!C:C, "T13")</f>
        <v>100</v>
      </c>
      <c r="AE26" s="6">
        <f>100 + SUMIFS(NhatKy_ViPham!J:J, NhatKy_ViPham!E:E, "12_Ly_B", NhatKy_ViPham!F:F, B26, NhatKy_ViPham!C:C, "T14") - SUMIFS(NhatKy_ViPham!K:K, NhatKy_ViPham!E:E, "12_Ly_B", NhatKy_ViPham!F:F, B26, NhatKy_ViPham!C:C, "T14")</f>
        <v>100</v>
      </c>
      <c r="AF26" s="6">
        <f>100 + SUMIFS(NhatKy_ViPham!J:J, NhatKy_ViPham!E:E, "12_Ly_B", NhatKy_ViPham!F:F, B26, NhatKy_ViPham!C:C, "T15") - SUMIFS(NhatKy_ViPham!K:K, NhatKy_ViPham!E:E, "12_Ly_B", NhatKy_ViPham!F:F, B26, NhatKy_ViPham!C:C, "T15")</f>
        <v>100</v>
      </c>
      <c r="AG26" s="6">
        <f>100 + SUMIFS(NhatKy_ViPham!J:J, NhatKy_ViPham!E:E, "12_Ly_B", NhatKy_ViPham!F:F, B26, NhatKy_ViPham!C:C, "T16") - SUMIFS(NhatKy_ViPham!K:K, NhatKy_ViPham!E:E, "12_Ly_B", NhatKy_ViPham!F:F, B26, NhatKy_ViPham!C:C, "T16")</f>
        <v>100</v>
      </c>
      <c r="AH26" s="6">
        <f>100 + SUMIFS(NhatKy_ViPham!J:J, NhatKy_ViPham!E:E, "12_Ly_B", NhatKy_ViPham!F:F, B26, NhatKy_ViPham!C:C, "T17") - SUMIFS(NhatKy_ViPham!K:K, NhatKy_ViPham!E:E, "12_Ly_B", NhatKy_ViPham!F:F, B26, NhatKy_ViPham!C:C, "T17")</f>
        <v>100</v>
      </c>
      <c r="AI26" s="6">
        <f>100 + SUMIFS(NhatKy_ViPham!J:J, NhatKy_ViPham!E:E, "12_Ly_B", NhatKy_ViPham!F:F, B26, NhatKy_ViPham!C:C, "T18") - SUMIFS(NhatKy_ViPham!K:K, NhatKy_ViPham!E:E, "12_Ly_B", NhatKy_ViPham!F:F, B26, NhatKy_ViPham!C:C, "T18")</f>
        <v>100</v>
      </c>
      <c r="AJ26" s="6">
        <f>100 + SUMIFS(NhatKy_ViPham!J:J, NhatKy_ViPham!E:E, "12_Ly_B", NhatKy_ViPham!F:F, B26, NhatKy_ViPham!C:C, "T19") - SUMIFS(NhatKy_ViPham!K:K, NhatKy_ViPham!E:E, "12_Ly_B", NhatKy_ViPham!F:F, B26, NhatKy_ViPham!C:C, "T19")</f>
        <v>100</v>
      </c>
      <c r="AK26" s="6">
        <f>100 + SUMIFS(NhatKy_ViPham!J:J, NhatKy_ViPham!E:E, "12_Ly_B", NhatKy_ViPham!F:F, B26, NhatKy_ViPham!C:C, "T20") - SUMIFS(NhatKy_ViPham!K:K, NhatKy_ViPham!E:E, "12_Ly_B", NhatKy_ViPham!F:F, B26, NhatKy_ViPham!C:C, "T20")</f>
        <v>100</v>
      </c>
      <c r="AL26" s="6">
        <f>100 + SUMIFS(NhatKy_ViPham!J:J, NhatKy_ViPham!E:E, "12_Ly_B", NhatKy_ViPham!F:F, B26, NhatKy_ViPham!C:C, "T21") - SUMIFS(NhatKy_ViPham!K:K, NhatKy_ViPham!E:E, "12_Ly_B", NhatKy_ViPham!F:F, B26, NhatKy_ViPham!C:C, "T21")</f>
        <v>100</v>
      </c>
      <c r="AM26" s="6">
        <f>100 + SUMIFS(NhatKy_ViPham!J:J, NhatKy_ViPham!E:E, "12_Ly_B", NhatKy_ViPham!F:F, B26, NhatKy_ViPham!C:C, "T22") - SUMIFS(NhatKy_ViPham!K:K, NhatKy_ViPham!E:E, "12_Ly_B", NhatKy_ViPham!F:F, B26, NhatKy_ViPham!C:C, "T22")</f>
        <v>100</v>
      </c>
      <c r="AN26" s="6">
        <f>100 + SUMIFS(NhatKy_ViPham!J:J, NhatKy_ViPham!E:E, "12_Ly_B", NhatKy_ViPham!F:F, B26, NhatKy_ViPham!C:C, "T23") - SUMIFS(NhatKy_ViPham!K:K, NhatKy_ViPham!E:E, "12_Ly_B", NhatKy_ViPham!F:F, B26, NhatKy_ViPham!C:C, "T23")</f>
        <v>100</v>
      </c>
      <c r="AO26" s="6">
        <f>100 + SUMIFS(NhatKy_ViPham!J:J, NhatKy_ViPham!E:E, "12_Ly_B", NhatKy_ViPham!F:F, B26, NhatKy_ViPham!C:C, "T24") - SUMIFS(NhatKy_ViPham!K:K, NhatKy_ViPham!E:E, "12_Ly_B", NhatKy_ViPham!F:F, B26, NhatKy_ViPham!C:C, "T24")</f>
        <v>100</v>
      </c>
      <c r="AP26" s="6">
        <f>100 + SUMIFS(NhatKy_ViPham!J:J, NhatKy_ViPham!E:E, "12_Ly_B", NhatKy_ViPham!F:F, B26, NhatKy_ViPham!C:C, "T25") - SUMIFS(NhatKy_ViPham!K:K, NhatKy_ViPham!E:E, "12_Ly_B", NhatKy_ViPham!F:F, B26, NhatKy_ViPham!C:C, "T25")</f>
        <v>100</v>
      </c>
      <c r="AQ26" s="6">
        <f>100 + SUMIFS(NhatKy_ViPham!J:J, NhatKy_ViPham!E:E, "12_Ly_B", NhatKy_ViPham!F:F, B26, NhatKy_ViPham!C:C, "T26") - SUMIFS(NhatKy_ViPham!K:K, NhatKy_ViPham!E:E, "12_Ly_B", NhatKy_ViPham!F:F, B26, NhatKy_ViPham!C:C, "T26")</f>
        <v>100</v>
      </c>
      <c r="AR26" s="6">
        <f>100 + SUMIFS(NhatKy_ViPham!J:J, NhatKy_ViPham!E:E, "12_Ly_B", NhatKy_ViPham!F:F, B26, NhatKy_ViPham!C:C, "T27") - SUMIFS(NhatKy_ViPham!K:K, NhatKy_ViPham!E:E, "12_Ly_B", NhatKy_ViPham!F:F, B26, NhatKy_ViPham!C:C, "T27")</f>
        <v>100</v>
      </c>
      <c r="AS26" s="6">
        <f>100 + SUMIFS(NhatKy_ViPham!J:J, NhatKy_ViPham!E:E, "12_Ly_B", NhatKy_ViPham!F:F, B26, NhatKy_ViPham!C:C, "T28") - SUMIFS(NhatKy_ViPham!K:K, NhatKy_ViPham!E:E, "12_Ly_B", NhatKy_ViPham!F:F, B26, NhatKy_ViPham!C:C, "T28")</f>
        <v>100</v>
      </c>
      <c r="AT26" s="6">
        <f>100 + SUMIFS(NhatKy_ViPham!J:J, NhatKy_ViPham!E:E, "12_Ly_B", NhatKy_ViPham!F:F, B26, NhatKy_ViPham!C:C, "T29") - SUMIFS(NhatKy_ViPham!K:K, NhatKy_ViPham!E:E, "12_Ly_B", NhatKy_ViPham!F:F, B26, NhatKy_ViPham!C:C, "T29")</f>
        <v>100</v>
      </c>
      <c r="AU26" s="6">
        <f>100 + SUMIFS(NhatKy_ViPham!J:J, NhatKy_ViPham!E:E, "12_Ly_B", NhatKy_ViPham!F:F, B26, NhatKy_ViPham!C:C, "T30") - SUMIFS(NhatKy_ViPham!K:K, NhatKy_ViPham!E:E, "12_Ly_B", NhatKy_ViPham!F:F, B26, NhatKy_ViPham!C:C, "T30")</f>
        <v>100</v>
      </c>
      <c r="AV26" s="6">
        <f>100 + SUMIFS(NhatKy_ViPham!J:J, NhatKy_ViPham!E:E, "12_Ly_B", NhatKy_ViPham!F:F, B26, NhatKy_ViPham!C:C, "T31") - SUMIFS(NhatKy_ViPham!K:K, NhatKy_ViPham!E:E, "12_Ly_B", NhatKy_ViPham!F:F, B26, NhatKy_ViPham!C:C, "T31")</f>
        <v>100</v>
      </c>
      <c r="AW26" s="6">
        <f>100 + SUMIFS(NhatKy_ViPham!J:J, NhatKy_ViPham!E:E, "12_Ly_B", NhatKy_ViPham!F:F, B26, NhatKy_ViPham!C:C, "T32") - SUMIFS(NhatKy_ViPham!K:K, NhatKy_ViPham!E:E, "12_Ly_B", NhatKy_ViPham!F:F, B26, NhatKy_ViPham!C:C, "T32")</f>
        <v>100</v>
      </c>
      <c r="AX26" s="6">
        <f>100 + SUMIFS(NhatKy_ViPham!J:J, NhatKy_ViPham!E:E, "12_Ly_B", NhatKy_ViPham!F:F, B26, NhatKy_ViPham!C:C, "T33") - SUMIFS(NhatKy_ViPham!K:K, NhatKy_ViPham!E:E, "12_Ly_B", NhatKy_ViPham!F:F, B26, NhatKy_ViPham!C:C, "T33")</f>
        <v>100</v>
      </c>
      <c r="AY26" s="6">
        <f>100 + SUMIFS(NhatKy_ViPham!J:J, NhatKy_ViPham!E:E, "12_Ly_B", NhatKy_ViPham!F:F, B26, NhatKy_ViPham!C:C, "T34") - SUMIFS(NhatKy_ViPham!K:K, NhatKy_ViPham!E:E, "12_Ly_B", NhatKy_ViPham!F:F, B26, NhatKy_ViPham!C:C, "T34")</f>
        <v>100</v>
      </c>
      <c r="AZ26" s="6">
        <f>100 + SUMIFS(NhatKy_ViPham!J:J, NhatKy_ViPham!E:E, "12_Ly_B", NhatKy_ViPham!F:F, B26, NhatKy_ViPham!C:C, "T35") - SUMIFS(NhatKy_ViPham!K:K, NhatKy_ViPham!E:E, "12_Ly_B", NhatKy_ViPham!F:F, B26, NhatKy_ViPham!C:C, "T35")</f>
        <v>100</v>
      </c>
      <c r="BA26" s="12">
        <f t="shared" si="0"/>
        <v>100</v>
      </c>
      <c r="BB26" s="11" t="s">
        <v>430</v>
      </c>
      <c r="BC26" s="16" t="str">
        <f t="shared" si="1"/>
        <v>Tốt</v>
      </c>
      <c r="BD26" s="15" t="str">
        <f t="shared" si="2"/>
        <v>🟢 BÌNH THƯỜNG</v>
      </c>
    </row>
    <row r="27" spans="1:56" x14ac:dyDescent="0.25">
      <c r="A27" s="4">
        <v>19</v>
      </c>
      <c r="B27" s="10" t="s">
        <v>2474</v>
      </c>
      <c r="C27" s="4" t="s">
        <v>2475</v>
      </c>
      <c r="D27" s="4" t="s">
        <v>435</v>
      </c>
      <c r="E27" s="11" t="s">
        <v>430</v>
      </c>
      <c r="F27" s="7">
        <f>SUMIFS(NhatKy_ViPham!K:K, NhatKy_ViPham!E:E, "12_Ly_B", NhatKy_ViPham!F:F, B27, NhatKy_ViPham!H:H, "L01")</f>
        <v>0</v>
      </c>
      <c r="G27" s="7">
        <f>SUMIFS(NhatKy_ViPham!K:K, NhatKy_ViPham!E:E, "12_Ly_B", NhatKy_ViPham!F:F, B27, NhatKy_ViPham!H:H, "L02")</f>
        <v>0</v>
      </c>
      <c r="H27" s="7">
        <f>SUMIFS(NhatKy_ViPham!K:K, NhatKy_ViPham!E:E, "12_Ly_B", NhatKy_ViPham!F:F, B27, NhatKy_ViPham!H:H, "L03")</f>
        <v>0</v>
      </c>
      <c r="I27" s="7">
        <f>SUMIFS(NhatKy_ViPham!K:K, NhatKy_ViPham!E:E, "12_Ly_B", NhatKy_ViPham!F:F, B27, NhatKy_ViPham!H:H, "L04")</f>
        <v>0</v>
      </c>
      <c r="J27" s="7">
        <f>SUMIFS(NhatKy_ViPham!K:K, NhatKy_ViPham!E:E, "12_Ly_B", NhatKy_ViPham!F:F, B27, NhatKy_ViPham!H:H, "L05")</f>
        <v>0</v>
      </c>
      <c r="K27" s="7">
        <f>SUMIFS(NhatKy_ViPham!K:K, NhatKy_ViPham!E:E, "12_Ly_B", NhatKy_ViPham!F:F, B27, NhatKy_ViPham!H:H, "L06")</f>
        <v>0</v>
      </c>
      <c r="L27" s="7">
        <f>SUMIFS(NhatKy_ViPham!K:K, NhatKy_ViPham!E:E, "12_Ly_B", NhatKy_ViPham!F:F, B27, NhatKy_ViPham!H:H, "L07")</f>
        <v>0</v>
      </c>
      <c r="M27" s="7">
        <f>SUMIFS(NhatKy_ViPham!K:K, NhatKy_ViPham!E:E, "12_Ly_B", NhatKy_ViPham!F:F, B27, NhatKy_ViPham!H:H, "L08")</f>
        <v>0</v>
      </c>
      <c r="N27" s="7">
        <f>SUMIFS(NhatKy_ViPham!K:K, NhatKy_ViPham!E:E, "12_Ly_B", NhatKy_ViPham!F:F, B27, NhatKy_ViPham!H:H, "L09")</f>
        <v>0</v>
      </c>
      <c r="O27" s="7">
        <f>SUMIFS(NhatKy_ViPham!K:K, NhatKy_ViPham!E:E, "12_Ly_B", NhatKy_ViPham!F:F, B27, NhatKy_ViPham!H:H, "L10")</f>
        <v>0</v>
      </c>
      <c r="P27" s="12">
        <f>SUMIFS(NhatKy_ViPham!J:J, NhatKy_ViPham!E:E, "12_Ly_B", NhatKy_ViPham!F:F, B27)</f>
        <v>0</v>
      </c>
      <c r="Q27" s="13">
        <f>SUMIFS(NhatKy_ViPham!K:K, NhatKy_ViPham!E:E, "12_Ly_B", NhatKy_ViPham!F:F, B27)</f>
        <v>0</v>
      </c>
      <c r="R27" s="7">
        <f>100 + SUMIFS(NhatKy_ViPham!J:J, NhatKy_ViPham!E:E, "12_Ly_B", NhatKy_ViPham!F:F, B27, NhatKy_ViPham!C:C, "T1") - SUMIFS(NhatKy_ViPham!K:K, NhatKy_ViPham!E:E, "12_Ly_B", NhatKy_ViPham!F:F, B27, NhatKy_ViPham!C:C, "T1")</f>
        <v>100</v>
      </c>
      <c r="S27" s="7">
        <f>100 + SUMIFS(NhatKy_ViPham!J:J, NhatKy_ViPham!E:E, "12_Ly_B", NhatKy_ViPham!F:F, B27, NhatKy_ViPham!C:C, "T2") - SUMIFS(NhatKy_ViPham!K:K, NhatKy_ViPham!E:E, "12_Ly_B", NhatKy_ViPham!F:F, B27, NhatKy_ViPham!C:C, "T2")</f>
        <v>100</v>
      </c>
      <c r="T27" s="7">
        <f>100 + SUMIFS(NhatKy_ViPham!J:J, NhatKy_ViPham!E:E, "12_Ly_B", NhatKy_ViPham!F:F, B27, NhatKy_ViPham!C:C, "T3") - SUMIFS(NhatKy_ViPham!K:K, NhatKy_ViPham!E:E, "12_Ly_B", NhatKy_ViPham!F:F, B27, NhatKy_ViPham!C:C, "T3")</f>
        <v>100</v>
      </c>
      <c r="U27" s="7">
        <f>100 + SUMIFS(NhatKy_ViPham!J:J, NhatKy_ViPham!E:E, "12_Ly_B", NhatKy_ViPham!F:F, B27, NhatKy_ViPham!C:C, "T4") - SUMIFS(NhatKy_ViPham!K:K, NhatKy_ViPham!E:E, "12_Ly_B", NhatKy_ViPham!F:F, B27, NhatKy_ViPham!C:C, "T4")</f>
        <v>100</v>
      </c>
      <c r="V27" s="7">
        <f>100 + SUMIFS(NhatKy_ViPham!J:J, NhatKy_ViPham!E:E, "12_Ly_B", NhatKy_ViPham!F:F, B27, NhatKy_ViPham!C:C, "T5") - SUMIFS(NhatKy_ViPham!K:K, NhatKy_ViPham!E:E, "12_Ly_B", NhatKy_ViPham!F:F, B27, NhatKy_ViPham!C:C, "T5")</f>
        <v>100</v>
      </c>
      <c r="W27" s="7">
        <f>100 + SUMIFS(NhatKy_ViPham!J:J, NhatKy_ViPham!E:E, "12_Ly_B", NhatKy_ViPham!F:F, B27, NhatKy_ViPham!C:C, "T6") - SUMIFS(NhatKy_ViPham!K:K, NhatKy_ViPham!E:E, "12_Ly_B", NhatKy_ViPham!F:F, B27, NhatKy_ViPham!C:C, "T6")</f>
        <v>100</v>
      </c>
      <c r="X27" s="7">
        <f>100 + SUMIFS(NhatKy_ViPham!J:J, NhatKy_ViPham!E:E, "12_Ly_B", NhatKy_ViPham!F:F, B27, NhatKy_ViPham!C:C, "T7") - SUMIFS(NhatKy_ViPham!K:K, NhatKy_ViPham!E:E, "12_Ly_B", NhatKy_ViPham!F:F, B27, NhatKy_ViPham!C:C, "T7")</f>
        <v>100</v>
      </c>
      <c r="Y27" s="7">
        <f>100 + SUMIFS(NhatKy_ViPham!J:J, NhatKy_ViPham!E:E, "12_Ly_B", NhatKy_ViPham!F:F, B27, NhatKy_ViPham!C:C, "T8") - SUMIFS(NhatKy_ViPham!K:K, NhatKy_ViPham!E:E, "12_Ly_B", NhatKy_ViPham!F:F, B27, NhatKy_ViPham!C:C, "T8")</f>
        <v>100</v>
      </c>
      <c r="Z27" s="7">
        <f>100 + SUMIFS(NhatKy_ViPham!J:J, NhatKy_ViPham!E:E, "12_Ly_B", NhatKy_ViPham!F:F, B27, NhatKy_ViPham!C:C, "T9") - SUMIFS(NhatKy_ViPham!K:K, NhatKy_ViPham!E:E, "12_Ly_B", NhatKy_ViPham!F:F, B27, NhatKy_ViPham!C:C, "T9")</f>
        <v>100</v>
      </c>
      <c r="AA27" s="7">
        <f>100 + SUMIFS(NhatKy_ViPham!J:J, NhatKy_ViPham!E:E, "12_Ly_B", NhatKy_ViPham!F:F, B27, NhatKy_ViPham!C:C, "T10") - SUMIFS(NhatKy_ViPham!K:K, NhatKy_ViPham!E:E, "12_Ly_B", NhatKy_ViPham!F:F, B27, NhatKy_ViPham!C:C, "T10")</f>
        <v>100</v>
      </c>
      <c r="AB27" s="7">
        <f>100 + SUMIFS(NhatKy_ViPham!J:J, NhatKy_ViPham!E:E, "12_Ly_B", NhatKy_ViPham!F:F, B27, NhatKy_ViPham!C:C, "T11") - SUMIFS(NhatKy_ViPham!K:K, NhatKy_ViPham!E:E, "12_Ly_B", NhatKy_ViPham!F:F, B27, NhatKy_ViPham!C:C, "T11")</f>
        <v>100</v>
      </c>
      <c r="AC27" s="7">
        <f>100 + SUMIFS(NhatKy_ViPham!J:J, NhatKy_ViPham!E:E, "12_Ly_B", NhatKy_ViPham!F:F, B27, NhatKy_ViPham!C:C, "T12") - SUMIFS(NhatKy_ViPham!K:K, NhatKy_ViPham!E:E, "12_Ly_B", NhatKy_ViPham!F:F, B27, NhatKy_ViPham!C:C, "T12")</f>
        <v>100</v>
      </c>
      <c r="AD27" s="7">
        <f>100 + SUMIFS(NhatKy_ViPham!J:J, NhatKy_ViPham!E:E, "12_Ly_B", NhatKy_ViPham!F:F, B27, NhatKy_ViPham!C:C, "T13") - SUMIFS(NhatKy_ViPham!K:K, NhatKy_ViPham!E:E, "12_Ly_B", NhatKy_ViPham!F:F, B27, NhatKy_ViPham!C:C, "T13")</f>
        <v>100</v>
      </c>
      <c r="AE27" s="7">
        <f>100 + SUMIFS(NhatKy_ViPham!J:J, NhatKy_ViPham!E:E, "12_Ly_B", NhatKy_ViPham!F:F, B27, NhatKy_ViPham!C:C, "T14") - SUMIFS(NhatKy_ViPham!K:K, NhatKy_ViPham!E:E, "12_Ly_B", NhatKy_ViPham!F:F, B27, NhatKy_ViPham!C:C, "T14")</f>
        <v>100</v>
      </c>
      <c r="AF27" s="7">
        <f>100 + SUMIFS(NhatKy_ViPham!J:J, NhatKy_ViPham!E:E, "12_Ly_B", NhatKy_ViPham!F:F, B27, NhatKy_ViPham!C:C, "T15") - SUMIFS(NhatKy_ViPham!K:K, NhatKy_ViPham!E:E, "12_Ly_B", NhatKy_ViPham!F:F, B27, NhatKy_ViPham!C:C, "T15")</f>
        <v>100</v>
      </c>
      <c r="AG27" s="7">
        <f>100 + SUMIFS(NhatKy_ViPham!J:J, NhatKy_ViPham!E:E, "12_Ly_B", NhatKy_ViPham!F:F, B27, NhatKy_ViPham!C:C, "T16") - SUMIFS(NhatKy_ViPham!K:K, NhatKy_ViPham!E:E, "12_Ly_B", NhatKy_ViPham!F:F, B27, NhatKy_ViPham!C:C, "T16")</f>
        <v>100</v>
      </c>
      <c r="AH27" s="7">
        <f>100 + SUMIFS(NhatKy_ViPham!J:J, NhatKy_ViPham!E:E, "12_Ly_B", NhatKy_ViPham!F:F, B27, NhatKy_ViPham!C:C, "T17") - SUMIFS(NhatKy_ViPham!K:K, NhatKy_ViPham!E:E, "12_Ly_B", NhatKy_ViPham!F:F, B27, NhatKy_ViPham!C:C, "T17")</f>
        <v>100</v>
      </c>
      <c r="AI27" s="7">
        <f>100 + SUMIFS(NhatKy_ViPham!J:J, NhatKy_ViPham!E:E, "12_Ly_B", NhatKy_ViPham!F:F, B27, NhatKy_ViPham!C:C, "T18") - SUMIFS(NhatKy_ViPham!K:K, NhatKy_ViPham!E:E, "12_Ly_B", NhatKy_ViPham!F:F, B27, NhatKy_ViPham!C:C, "T18")</f>
        <v>100</v>
      </c>
      <c r="AJ27" s="7">
        <f>100 + SUMIFS(NhatKy_ViPham!J:J, NhatKy_ViPham!E:E, "12_Ly_B", NhatKy_ViPham!F:F, B27, NhatKy_ViPham!C:C, "T19") - SUMIFS(NhatKy_ViPham!K:K, NhatKy_ViPham!E:E, "12_Ly_B", NhatKy_ViPham!F:F, B27, NhatKy_ViPham!C:C, "T19")</f>
        <v>100</v>
      </c>
      <c r="AK27" s="7">
        <f>100 + SUMIFS(NhatKy_ViPham!J:J, NhatKy_ViPham!E:E, "12_Ly_B", NhatKy_ViPham!F:F, B27, NhatKy_ViPham!C:C, "T20") - SUMIFS(NhatKy_ViPham!K:K, NhatKy_ViPham!E:E, "12_Ly_B", NhatKy_ViPham!F:F, B27, NhatKy_ViPham!C:C, "T20")</f>
        <v>100</v>
      </c>
      <c r="AL27" s="7">
        <f>100 + SUMIFS(NhatKy_ViPham!J:J, NhatKy_ViPham!E:E, "12_Ly_B", NhatKy_ViPham!F:F, B27, NhatKy_ViPham!C:C, "T21") - SUMIFS(NhatKy_ViPham!K:K, NhatKy_ViPham!E:E, "12_Ly_B", NhatKy_ViPham!F:F, B27, NhatKy_ViPham!C:C, "T21")</f>
        <v>100</v>
      </c>
      <c r="AM27" s="7">
        <f>100 + SUMIFS(NhatKy_ViPham!J:J, NhatKy_ViPham!E:E, "12_Ly_B", NhatKy_ViPham!F:F, B27, NhatKy_ViPham!C:C, "T22") - SUMIFS(NhatKy_ViPham!K:K, NhatKy_ViPham!E:E, "12_Ly_B", NhatKy_ViPham!F:F, B27, NhatKy_ViPham!C:C, "T22")</f>
        <v>100</v>
      </c>
      <c r="AN27" s="7">
        <f>100 + SUMIFS(NhatKy_ViPham!J:J, NhatKy_ViPham!E:E, "12_Ly_B", NhatKy_ViPham!F:F, B27, NhatKy_ViPham!C:C, "T23") - SUMIFS(NhatKy_ViPham!K:K, NhatKy_ViPham!E:E, "12_Ly_B", NhatKy_ViPham!F:F, B27, NhatKy_ViPham!C:C, "T23")</f>
        <v>100</v>
      </c>
      <c r="AO27" s="7">
        <f>100 + SUMIFS(NhatKy_ViPham!J:J, NhatKy_ViPham!E:E, "12_Ly_B", NhatKy_ViPham!F:F, B27, NhatKy_ViPham!C:C, "T24") - SUMIFS(NhatKy_ViPham!K:K, NhatKy_ViPham!E:E, "12_Ly_B", NhatKy_ViPham!F:F, B27, NhatKy_ViPham!C:C, "T24")</f>
        <v>100</v>
      </c>
      <c r="AP27" s="7">
        <f>100 + SUMIFS(NhatKy_ViPham!J:J, NhatKy_ViPham!E:E, "12_Ly_B", NhatKy_ViPham!F:F, B27, NhatKy_ViPham!C:C, "T25") - SUMIFS(NhatKy_ViPham!K:K, NhatKy_ViPham!E:E, "12_Ly_B", NhatKy_ViPham!F:F, B27, NhatKy_ViPham!C:C, "T25")</f>
        <v>100</v>
      </c>
      <c r="AQ27" s="7">
        <f>100 + SUMIFS(NhatKy_ViPham!J:J, NhatKy_ViPham!E:E, "12_Ly_B", NhatKy_ViPham!F:F, B27, NhatKy_ViPham!C:C, "T26") - SUMIFS(NhatKy_ViPham!K:K, NhatKy_ViPham!E:E, "12_Ly_B", NhatKy_ViPham!F:F, B27, NhatKy_ViPham!C:C, "T26")</f>
        <v>100</v>
      </c>
      <c r="AR27" s="7">
        <f>100 + SUMIFS(NhatKy_ViPham!J:J, NhatKy_ViPham!E:E, "12_Ly_B", NhatKy_ViPham!F:F, B27, NhatKy_ViPham!C:C, "T27") - SUMIFS(NhatKy_ViPham!K:K, NhatKy_ViPham!E:E, "12_Ly_B", NhatKy_ViPham!F:F, B27, NhatKy_ViPham!C:C, "T27")</f>
        <v>100</v>
      </c>
      <c r="AS27" s="7">
        <f>100 + SUMIFS(NhatKy_ViPham!J:J, NhatKy_ViPham!E:E, "12_Ly_B", NhatKy_ViPham!F:F, B27, NhatKy_ViPham!C:C, "T28") - SUMIFS(NhatKy_ViPham!K:K, NhatKy_ViPham!E:E, "12_Ly_B", NhatKy_ViPham!F:F, B27, NhatKy_ViPham!C:C, "T28")</f>
        <v>100</v>
      </c>
      <c r="AT27" s="7">
        <f>100 + SUMIFS(NhatKy_ViPham!J:J, NhatKy_ViPham!E:E, "12_Ly_B", NhatKy_ViPham!F:F, B27, NhatKy_ViPham!C:C, "T29") - SUMIFS(NhatKy_ViPham!K:K, NhatKy_ViPham!E:E, "12_Ly_B", NhatKy_ViPham!F:F, B27, NhatKy_ViPham!C:C, "T29")</f>
        <v>100</v>
      </c>
      <c r="AU27" s="7">
        <f>100 + SUMIFS(NhatKy_ViPham!J:J, NhatKy_ViPham!E:E, "12_Ly_B", NhatKy_ViPham!F:F, B27, NhatKy_ViPham!C:C, "T30") - SUMIFS(NhatKy_ViPham!K:K, NhatKy_ViPham!E:E, "12_Ly_B", NhatKy_ViPham!F:F, B27, NhatKy_ViPham!C:C, "T30")</f>
        <v>100</v>
      </c>
      <c r="AV27" s="7">
        <f>100 + SUMIFS(NhatKy_ViPham!J:J, NhatKy_ViPham!E:E, "12_Ly_B", NhatKy_ViPham!F:F, B27, NhatKy_ViPham!C:C, "T31") - SUMIFS(NhatKy_ViPham!K:K, NhatKy_ViPham!E:E, "12_Ly_B", NhatKy_ViPham!F:F, B27, NhatKy_ViPham!C:C, "T31")</f>
        <v>100</v>
      </c>
      <c r="AW27" s="7">
        <f>100 + SUMIFS(NhatKy_ViPham!J:J, NhatKy_ViPham!E:E, "12_Ly_B", NhatKy_ViPham!F:F, B27, NhatKy_ViPham!C:C, "T32") - SUMIFS(NhatKy_ViPham!K:K, NhatKy_ViPham!E:E, "12_Ly_B", NhatKy_ViPham!F:F, B27, NhatKy_ViPham!C:C, "T32")</f>
        <v>100</v>
      </c>
      <c r="AX27" s="7">
        <f>100 + SUMIFS(NhatKy_ViPham!J:J, NhatKy_ViPham!E:E, "12_Ly_B", NhatKy_ViPham!F:F, B27, NhatKy_ViPham!C:C, "T33") - SUMIFS(NhatKy_ViPham!K:K, NhatKy_ViPham!E:E, "12_Ly_B", NhatKy_ViPham!F:F, B27, NhatKy_ViPham!C:C, "T33")</f>
        <v>100</v>
      </c>
      <c r="AY27" s="7">
        <f>100 + SUMIFS(NhatKy_ViPham!J:J, NhatKy_ViPham!E:E, "12_Ly_B", NhatKy_ViPham!F:F, B27, NhatKy_ViPham!C:C, "T34") - SUMIFS(NhatKy_ViPham!K:K, NhatKy_ViPham!E:E, "12_Ly_B", NhatKy_ViPham!F:F, B27, NhatKy_ViPham!C:C, "T34")</f>
        <v>100</v>
      </c>
      <c r="AZ27" s="7">
        <f>100 + SUMIFS(NhatKy_ViPham!J:J, NhatKy_ViPham!E:E, "12_Ly_B", NhatKy_ViPham!F:F, B27, NhatKy_ViPham!C:C, "T35") - SUMIFS(NhatKy_ViPham!K:K, NhatKy_ViPham!E:E, "12_Ly_B", NhatKy_ViPham!F:F, B27, NhatKy_ViPham!C:C, "T35")</f>
        <v>100</v>
      </c>
      <c r="BA27" s="12">
        <f t="shared" si="0"/>
        <v>100</v>
      </c>
      <c r="BB27" s="11" t="s">
        <v>430</v>
      </c>
      <c r="BC27" s="14" t="str">
        <f t="shared" si="1"/>
        <v>Tốt</v>
      </c>
      <c r="BD27" s="10" t="str">
        <f t="shared" si="2"/>
        <v>🟢 BÌNH THƯỜNG</v>
      </c>
    </row>
    <row r="28" spans="1:56" x14ac:dyDescent="0.25">
      <c r="A28" s="5">
        <v>20</v>
      </c>
      <c r="B28" s="15" t="s">
        <v>673</v>
      </c>
      <c r="C28" s="5" t="s">
        <v>2476</v>
      </c>
      <c r="D28" s="5" t="s">
        <v>435</v>
      </c>
      <c r="E28" s="11" t="s">
        <v>430</v>
      </c>
      <c r="F28" s="6">
        <f>SUMIFS(NhatKy_ViPham!K:K, NhatKy_ViPham!E:E, "12_Ly_B", NhatKy_ViPham!F:F, B28, NhatKy_ViPham!H:H, "L01")</f>
        <v>0</v>
      </c>
      <c r="G28" s="6">
        <f>SUMIFS(NhatKy_ViPham!K:K, NhatKy_ViPham!E:E, "12_Ly_B", NhatKy_ViPham!F:F, B28, NhatKy_ViPham!H:H, "L02")</f>
        <v>0</v>
      </c>
      <c r="H28" s="6">
        <f>SUMIFS(NhatKy_ViPham!K:K, NhatKy_ViPham!E:E, "12_Ly_B", NhatKy_ViPham!F:F, B28, NhatKy_ViPham!H:H, "L03")</f>
        <v>0</v>
      </c>
      <c r="I28" s="6">
        <f>SUMIFS(NhatKy_ViPham!K:K, NhatKy_ViPham!E:E, "12_Ly_B", NhatKy_ViPham!F:F, B28, NhatKy_ViPham!H:H, "L04")</f>
        <v>0</v>
      </c>
      <c r="J28" s="6">
        <f>SUMIFS(NhatKy_ViPham!K:K, NhatKy_ViPham!E:E, "12_Ly_B", NhatKy_ViPham!F:F, B28, NhatKy_ViPham!H:H, "L05")</f>
        <v>0</v>
      </c>
      <c r="K28" s="6">
        <f>SUMIFS(NhatKy_ViPham!K:K, NhatKy_ViPham!E:E, "12_Ly_B", NhatKy_ViPham!F:F, B28, NhatKy_ViPham!H:H, "L06")</f>
        <v>0</v>
      </c>
      <c r="L28" s="6">
        <f>SUMIFS(NhatKy_ViPham!K:K, NhatKy_ViPham!E:E, "12_Ly_B", NhatKy_ViPham!F:F, B28, NhatKy_ViPham!H:H, "L07")</f>
        <v>0</v>
      </c>
      <c r="M28" s="6">
        <f>SUMIFS(NhatKy_ViPham!K:K, NhatKy_ViPham!E:E, "12_Ly_B", NhatKy_ViPham!F:F, B28, NhatKy_ViPham!H:H, "L08")</f>
        <v>0</v>
      </c>
      <c r="N28" s="6">
        <f>SUMIFS(NhatKy_ViPham!K:K, NhatKy_ViPham!E:E, "12_Ly_B", NhatKy_ViPham!F:F, B28, NhatKy_ViPham!H:H, "L09")</f>
        <v>0</v>
      </c>
      <c r="O28" s="6">
        <f>SUMIFS(NhatKy_ViPham!K:K, NhatKy_ViPham!E:E, "12_Ly_B", NhatKy_ViPham!F:F, B28, NhatKy_ViPham!H:H, "L10")</f>
        <v>0</v>
      </c>
      <c r="P28" s="12">
        <f>SUMIFS(NhatKy_ViPham!J:J, NhatKy_ViPham!E:E, "12_Ly_B", NhatKy_ViPham!F:F, B28)</f>
        <v>0</v>
      </c>
      <c r="Q28" s="13">
        <f>SUMIFS(NhatKy_ViPham!K:K, NhatKy_ViPham!E:E, "12_Ly_B", NhatKy_ViPham!F:F, B28)</f>
        <v>0</v>
      </c>
      <c r="R28" s="6">
        <f>100 + SUMIFS(NhatKy_ViPham!J:J, NhatKy_ViPham!E:E, "12_Ly_B", NhatKy_ViPham!F:F, B28, NhatKy_ViPham!C:C, "T1") - SUMIFS(NhatKy_ViPham!K:K, NhatKy_ViPham!E:E, "12_Ly_B", NhatKy_ViPham!F:F, B28, NhatKy_ViPham!C:C, "T1")</f>
        <v>100</v>
      </c>
      <c r="S28" s="6">
        <f>100 + SUMIFS(NhatKy_ViPham!J:J, NhatKy_ViPham!E:E, "12_Ly_B", NhatKy_ViPham!F:F, B28, NhatKy_ViPham!C:C, "T2") - SUMIFS(NhatKy_ViPham!K:K, NhatKy_ViPham!E:E, "12_Ly_B", NhatKy_ViPham!F:F, B28, NhatKy_ViPham!C:C, "T2")</f>
        <v>100</v>
      </c>
      <c r="T28" s="6">
        <f>100 + SUMIFS(NhatKy_ViPham!J:J, NhatKy_ViPham!E:E, "12_Ly_B", NhatKy_ViPham!F:F, B28, NhatKy_ViPham!C:C, "T3") - SUMIFS(NhatKy_ViPham!K:K, NhatKy_ViPham!E:E, "12_Ly_B", NhatKy_ViPham!F:F, B28, NhatKy_ViPham!C:C, "T3")</f>
        <v>100</v>
      </c>
      <c r="U28" s="6">
        <f>100 + SUMIFS(NhatKy_ViPham!J:J, NhatKy_ViPham!E:E, "12_Ly_B", NhatKy_ViPham!F:F, B28, NhatKy_ViPham!C:C, "T4") - SUMIFS(NhatKy_ViPham!K:K, NhatKy_ViPham!E:E, "12_Ly_B", NhatKy_ViPham!F:F, B28, NhatKy_ViPham!C:C, "T4")</f>
        <v>100</v>
      </c>
      <c r="V28" s="6">
        <f>100 + SUMIFS(NhatKy_ViPham!J:J, NhatKy_ViPham!E:E, "12_Ly_B", NhatKy_ViPham!F:F, B28, NhatKy_ViPham!C:C, "T5") - SUMIFS(NhatKy_ViPham!K:K, NhatKy_ViPham!E:E, "12_Ly_B", NhatKy_ViPham!F:F, B28, NhatKy_ViPham!C:C, "T5")</f>
        <v>100</v>
      </c>
      <c r="W28" s="6">
        <f>100 + SUMIFS(NhatKy_ViPham!J:J, NhatKy_ViPham!E:E, "12_Ly_B", NhatKy_ViPham!F:F, B28, NhatKy_ViPham!C:C, "T6") - SUMIFS(NhatKy_ViPham!K:K, NhatKy_ViPham!E:E, "12_Ly_B", NhatKy_ViPham!F:F, B28, NhatKy_ViPham!C:C, "T6")</f>
        <v>100</v>
      </c>
      <c r="X28" s="6">
        <f>100 + SUMIFS(NhatKy_ViPham!J:J, NhatKy_ViPham!E:E, "12_Ly_B", NhatKy_ViPham!F:F, B28, NhatKy_ViPham!C:C, "T7") - SUMIFS(NhatKy_ViPham!K:K, NhatKy_ViPham!E:E, "12_Ly_B", NhatKy_ViPham!F:F, B28, NhatKy_ViPham!C:C, "T7")</f>
        <v>100</v>
      </c>
      <c r="Y28" s="6">
        <f>100 + SUMIFS(NhatKy_ViPham!J:J, NhatKy_ViPham!E:E, "12_Ly_B", NhatKy_ViPham!F:F, B28, NhatKy_ViPham!C:C, "T8") - SUMIFS(NhatKy_ViPham!K:K, NhatKy_ViPham!E:E, "12_Ly_B", NhatKy_ViPham!F:F, B28, NhatKy_ViPham!C:C, "T8")</f>
        <v>100</v>
      </c>
      <c r="Z28" s="6">
        <f>100 + SUMIFS(NhatKy_ViPham!J:J, NhatKy_ViPham!E:E, "12_Ly_B", NhatKy_ViPham!F:F, B28, NhatKy_ViPham!C:C, "T9") - SUMIFS(NhatKy_ViPham!K:K, NhatKy_ViPham!E:E, "12_Ly_B", NhatKy_ViPham!F:F, B28, NhatKy_ViPham!C:C, "T9")</f>
        <v>100</v>
      </c>
      <c r="AA28" s="6">
        <f>100 + SUMIFS(NhatKy_ViPham!J:J, NhatKy_ViPham!E:E, "12_Ly_B", NhatKy_ViPham!F:F, B28, NhatKy_ViPham!C:C, "T10") - SUMIFS(NhatKy_ViPham!K:K, NhatKy_ViPham!E:E, "12_Ly_B", NhatKy_ViPham!F:F, B28, NhatKy_ViPham!C:C, "T10")</f>
        <v>100</v>
      </c>
      <c r="AB28" s="6">
        <f>100 + SUMIFS(NhatKy_ViPham!J:J, NhatKy_ViPham!E:E, "12_Ly_B", NhatKy_ViPham!F:F, B28, NhatKy_ViPham!C:C, "T11") - SUMIFS(NhatKy_ViPham!K:K, NhatKy_ViPham!E:E, "12_Ly_B", NhatKy_ViPham!F:F, B28, NhatKy_ViPham!C:C, "T11")</f>
        <v>100</v>
      </c>
      <c r="AC28" s="6">
        <f>100 + SUMIFS(NhatKy_ViPham!J:J, NhatKy_ViPham!E:E, "12_Ly_B", NhatKy_ViPham!F:F, B28, NhatKy_ViPham!C:C, "T12") - SUMIFS(NhatKy_ViPham!K:K, NhatKy_ViPham!E:E, "12_Ly_B", NhatKy_ViPham!F:F, B28, NhatKy_ViPham!C:C, "T12")</f>
        <v>100</v>
      </c>
      <c r="AD28" s="6">
        <f>100 + SUMIFS(NhatKy_ViPham!J:J, NhatKy_ViPham!E:E, "12_Ly_B", NhatKy_ViPham!F:F, B28, NhatKy_ViPham!C:C, "T13") - SUMIFS(NhatKy_ViPham!K:K, NhatKy_ViPham!E:E, "12_Ly_B", NhatKy_ViPham!F:F, B28, NhatKy_ViPham!C:C, "T13")</f>
        <v>100</v>
      </c>
      <c r="AE28" s="6">
        <f>100 + SUMIFS(NhatKy_ViPham!J:J, NhatKy_ViPham!E:E, "12_Ly_B", NhatKy_ViPham!F:F, B28, NhatKy_ViPham!C:C, "T14") - SUMIFS(NhatKy_ViPham!K:K, NhatKy_ViPham!E:E, "12_Ly_B", NhatKy_ViPham!F:F, B28, NhatKy_ViPham!C:C, "T14")</f>
        <v>100</v>
      </c>
      <c r="AF28" s="6">
        <f>100 + SUMIFS(NhatKy_ViPham!J:J, NhatKy_ViPham!E:E, "12_Ly_B", NhatKy_ViPham!F:F, B28, NhatKy_ViPham!C:C, "T15") - SUMIFS(NhatKy_ViPham!K:K, NhatKy_ViPham!E:E, "12_Ly_B", NhatKy_ViPham!F:F, B28, NhatKy_ViPham!C:C, "T15")</f>
        <v>100</v>
      </c>
      <c r="AG28" s="6">
        <f>100 + SUMIFS(NhatKy_ViPham!J:J, NhatKy_ViPham!E:E, "12_Ly_B", NhatKy_ViPham!F:F, B28, NhatKy_ViPham!C:C, "T16") - SUMIFS(NhatKy_ViPham!K:K, NhatKy_ViPham!E:E, "12_Ly_B", NhatKy_ViPham!F:F, B28, NhatKy_ViPham!C:C, "T16")</f>
        <v>100</v>
      </c>
      <c r="AH28" s="6">
        <f>100 + SUMIFS(NhatKy_ViPham!J:J, NhatKy_ViPham!E:E, "12_Ly_B", NhatKy_ViPham!F:F, B28, NhatKy_ViPham!C:C, "T17") - SUMIFS(NhatKy_ViPham!K:K, NhatKy_ViPham!E:E, "12_Ly_B", NhatKy_ViPham!F:F, B28, NhatKy_ViPham!C:C, "T17")</f>
        <v>100</v>
      </c>
      <c r="AI28" s="6">
        <f>100 + SUMIFS(NhatKy_ViPham!J:J, NhatKy_ViPham!E:E, "12_Ly_B", NhatKy_ViPham!F:F, B28, NhatKy_ViPham!C:C, "T18") - SUMIFS(NhatKy_ViPham!K:K, NhatKy_ViPham!E:E, "12_Ly_B", NhatKy_ViPham!F:F, B28, NhatKy_ViPham!C:C, "T18")</f>
        <v>100</v>
      </c>
      <c r="AJ28" s="6">
        <f>100 + SUMIFS(NhatKy_ViPham!J:J, NhatKy_ViPham!E:E, "12_Ly_B", NhatKy_ViPham!F:F, B28, NhatKy_ViPham!C:C, "T19") - SUMIFS(NhatKy_ViPham!K:K, NhatKy_ViPham!E:E, "12_Ly_B", NhatKy_ViPham!F:F, B28, NhatKy_ViPham!C:C, "T19")</f>
        <v>100</v>
      </c>
      <c r="AK28" s="6">
        <f>100 + SUMIFS(NhatKy_ViPham!J:J, NhatKy_ViPham!E:E, "12_Ly_B", NhatKy_ViPham!F:F, B28, NhatKy_ViPham!C:C, "T20") - SUMIFS(NhatKy_ViPham!K:K, NhatKy_ViPham!E:E, "12_Ly_B", NhatKy_ViPham!F:F, B28, NhatKy_ViPham!C:C, "T20")</f>
        <v>100</v>
      </c>
      <c r="AL28" s="6">
        <f>100 + SUMIFS(NhatKy_ViPham!J:J, NhatKy_ViPham!E:E, "12_Ly_B", NhatKy_ViPham!F:F, B28, NhatKy_ViPham!C:C, "T21") - SUMIFS(NhatKy_ViPham!K:K, NhatKy_ViPham!E:E, "12_Ly_B", NhatKy_ViPham!F:F, B28, NhatKy_ViPham!C:C, "T21")</f>
        <v>100</v>
      </c>
      <c r="AM28" s="6">
        <f>100 + SUMIFS(NhatKy_ViPham!J:J, NhatKy_ViPham!E:E, "12_Ly_B", NhatKy_ViPham!F:F, B28, NhatKy_ViPham!C:C, "T22") - SUMIFS(NhatKy_ViPham!K:K, NhatKy_ViPham!E:E, "12_Ly_B", NhatKy_ViPham!F:F, B28, NhatKy_ViPham!C:C, "T22")</f>
        <v>100</v>
      </c>
      <c r="AN28" s="6">
        <f>100 + SUMIFS(NhatKy_ViPham!J:J, NhatKy_ViPham!E:E, "12_Ly_B", NhatKy_ViPham!F:F, B28, NhatKy_ViPham!C:C, "T23") - SUMIFS(NhatKy_ViPham!K:K, NhatKy_ViPham!E:E, "12_Ly_B", NhatKy_ViPham!F:F, B28, NhatKy_ViPham!C:C, "T23")</f>
        <v>100</v>
      </c>
      <c r="AO28" s="6">
        <f>100 + SUMIFS(NhatKy_ViPham!J:J, NhatKy_ViPham!E:E, "12_Ly_B", NhatKy_ViPham!F:F, B28, NhatKy_ViPham!C:C, "T24") - SUMIFS(NhatKy_ViPham!K:K, NhatKy_ViPham!E:E, "12_Ly_B", NhatKy_ViPham!F:F, B28, NhatKy_ViPham!C:C, "T24")</f>
        <v>100</v>
      </c>
      <c r="AP28" s="6">
        <f>100 + SUMIFS(NhatKy_ViPham!J:J, NhatKy_ViPham!E:E, "12_Ly_B", NhatKy_ViPham!F:F, B28, NhatKy_ViPham!C:C, "T25") - SUMIFS(NhatKy_ViPham!K:K, NhatKy_ViPham!E:E, "12_Ly_B", NhatKy_ViPham!F:F, B28, NhatKy_ViPham!C:C, "T25")</f>
        <v>100</v>
      </c>
      <c r="AQ28" s="6">
        <f>100 + SUMIFS(NhatKy_ViPham!J:J, NhatKy_ViPham!E:E, "12_Ly_B", NhatKy_ViPham!F:F, B28, NhatKy_ViPham!C:C, "T26") - SUMIFS(NhatKy_ViPham!K:K, NhatKy_ViPham!E:E, "12_Ly_B", NhatKy_ViPham!F:F, B28, NhatKy_ViPham!C:C, "T26")</f>
        <v>100</v>
      </c>
      <c r="AR28" s="6">
        <f>100 + SUMIFS(NhatKy_ViPham!J:J, NhatKy_ViPham!E:E, "12_Ly_B", NhatKy_ViPham!F:F, B28, NhatKy_ViPham!C:C, "T27") - SUMIFS(NhatKy_ViPham!K:K, NhatKy_ViPham!E:E, "12_Ly_B", NhatKy_ViPham!F:F, B28, NhatKy_ViPham!C:C, "T27")</f>
        <v>100</v>
      </c>
      <c r="AS28" s="6">
        <f>100 + SUMIFS(NhatKy_ViPham!J:J, NhatKy_ViPham!E:E, "12_Ly_B", NhatKy_ViPham!F:F, B28, NhatKy_ViPham!C:C, "T28") - SUMIFS(NhatKy_ViPham!K:K, NhatKy_ViPham!E:E, "12_Ly_B", NhatKy_ViPham!F:F, B28, NhatKy_ViPham!C:C, "T28")</f>
        <v>100</v>
      </c>
      <c r="AT28" s="6">
        <f>100 + SUMIFS(NhatKy_ViPham!J:J, NhatKy_ViPham!E:E, "12_Ly_B", NhatKy_ViPham!F:F, B28, NhatKy_ViPham!C:C, "T29") - SUMIFS(NhatKy_ViPham!K:K, NhatKy_ViPham!E:E, "12_Ly_B", NhatKy_ViPham!F:F, B28, NhatKy_ViPham!C:C, "T29")</f>
        <v>100</v>
      </c>
      <c r="AU28" s="6">
        <f>100 + SUMIFS(NhatKy_ViPham!J:J, NhatKy_ViPham!E:E, "12_Ly_B", NhatKy_ViPham!F:F, B28, NhatKy_ViPham!C:C, "T30") - SUMIFS(NhatKy_ViPham!K:K, NhatKy_ViPham!E:E, "12_Ly_B", NhatKy_ViPham!F:F, B28, NhatKy_ViPham!C:C, "T30")</f>
        <v>100</v>
      </c>
      <c r="AV28" s="6">
        <f>100 + SUMIFS(NhatKy_ViPham!J:J, NhatKy_ViPham!E:E, "12_Ly_B", NhatKy_ViPham!F:F, B28, NhatKy_ViPham!C:C, "T31") - SUMIFS(NhatKy_ViPham!K:K, NhatKy_ViPham!E:E, "12_Ly_B", NhatKy_ViPham!F:F, B28, NhatKy_ViPham!C:C, "T31")</f>
        <v>100</v>
      </c>
      <c r="AW28" s="6">
        <f>100 + SUMIFS(NhatKy_ViPham!J:J, NhatKy_ViPham!E:E, "12_Ly_B", NhatKy_ViPham!F:F, B28, NhatKy_ViPham!C:C, "T32") - SUMIFS(NhatKy_ViPham!K:K, NhatKy_ViPham!E:E, "12_Ly_B", NhatKy_ViPham!F:F, B28, NhatKy_ViPham!C:C, "T32")</f>
        <v>100</v>
      </c>
      <c r="AX28" s="6">
        <f>100 + SUMIFS(NhatKy_ViPham!J:J, NhatKy_ViPham!E:E, "12_Ly_B", NhatKy_ViPham!F:F, B28, NhatKy_ViPham!C:C, "T33") - SUMIFS(NhatKy_ViPham!K:K, NhatKy_ViPham!E:E, "12_Ly_B", NhatKy_ViPham!F:F, B28, NhatKy_ViPham!C:C, "T33")</f>
        <v>100</v>
      </c>
      <c r="AY28" s="6">
        <f>100 + SUMIFS(NhatKy_ViPham!J:J, NhatKy_ViPham!E:E, "12_Ly_B", NhatKy_ViPham!F:F, B28, NhatKy_ViPham!C:C, "T34") - SUMIFS(NhatKy_ViPham!K:K, NhatKy_ViPham!E:E, "12_Ly_B", NhatKy_ViPham!F:F, B28, NhatKy_ViPham!C:C, "T34")</f>
        <v>100</v>
      </c>
      <c r="AZ28" s="6">
        <f>100 + SUMIFS(NhatKy_ViPham!J:J, NhatKy_ViPham!E:E, "12_Ly_B", NhatKy_ViPham!F:F, B28, NhatKy_ViPham!C:C, "T35") - SUMIFS(NhatKy_ViPham!K:K, NhatKy_ViPham!E:E, "12_Ly_B", NhatKy_ViPham!F:F, B28, NhatKy_ViPham!C:C, "T35")</f>
        <v>100</v>
      </c>
      <c r="BA28" s="12">
        <f t="shared" si="0"/>
        <v>100</v>
      </c>
      <c r="BB28" s="11" t="s">
        <v>430</v>
      </c>
      <c r="BC28" s="16" t="str">
        <f t="shared" si="1"/>
        <v>Tốt</v>
      </c>
      <c r="BD28" s="15" t="str">
        <f t="shared" si="2"/>
        <v>🟢 BÌNH THƯỜNG</v>
      </c>
    </row>
    <row r="29" spans="1:56" x14ac:dyDescent="0.25">
      <c r="A29" s="4">
        <v>21</v>
      </c>
      <c r="B29" s="10" t="s">
        <v>2477</v>
      </c>
      <c r="C29" s="4" t="s">
        <v>2478</v>
      </c>
      <c r="D29" s="4" t="s">
        <v>435</v>
      </c>
      <c r="E29" s="11" t="s">
        <v>430</v>
      </c>
      <c r="F29" s="7">
        <f>SUMIFS(NhatKy_ViPham!K:K, NhatKy_ViPham!E:E, "12_Ly_B", NhatKy_ViPham!F:F, B29, NhatKy_ViPham!H:H, "L01")</f>
        <v>0</v>
      </c>
      <c r="G29" s="7">
        <f>SUMIFS(NhatKy_ViPham!K:K, NhatKy_ViPham!E:E, "12_Ly_B", NhatKy_ViPham!F:F, B29, NhatKy_ViPham!H:H, "L02")</f>
        <v>0</v>
      </c>
      <c r="H29" s="7">
        <f>SUMIFS(NhatKy_ViPham!K:K, NhatKy_ViPham!E:E, "12_Ly_B", NhatKy_ViPham!F:F, B29, NhatKy_ViPham!H:H, "L03")</f>
        <v>0</v>
      </c>
      <c r="I29" s="7">
        <f>SUMIFS(NhatKy_ViPham!K:K, NhatKy_ViPham!E:E, "12_Ly_B", NhatKy_ViPham!F:F, B29, NhatKy_ViPham!H:H, "L04")</f>
        <v>0</v>
      </c>
      <c r="J29" s="7">
        <f>SUMIFS(NhatKy_ViPham!K:K, NhatKy_ViPham!E:E, "12_Ly_B", NhatKy_ViPham!F:F, B29, NhatKy_ViPham!H:H, "L05")</f>
        <v>0</v>
      </c>
      <c r="K29" s="7">
        <f>SUMIFS(NhatKy_ViPham!K:K, NhatKy_ViPham!E:E, "12_Ly_B", NhatKy_ViPham!F:F, B29, NhatKy_ViPham!H:H, "L06")</f>
        <v>0</v>
      </c>
      <c r="L29" s="7">
        <f>SUMIFS(NhatKy_ViPham!K:K, NhatKy_ViPham!E:E, "12_Ly_B", NhatKy_ViPham!F:F, B29, NhatKy_ViPham!H:H, "L07")</f>
        <v>0</v>
      </c>
      <c r="M29" s="7">
        <f>SUMIFS(NhatKy_ViPham!K:K, NhatKy_ViPham!E:E, "12_Ly_B", NhatKy_ViPham!F:F, B29, NhatKy_ViPham!H:H, "L08")</f>
        <v>0</v>
      </c>
      <c r="N29" s="7">
        <f>SUMIFS(NhatKy_ViPham!K:K, NhatKy_ViPham!E:E, "12_Ly_B", NhatKy_ViPham!F:F, B29, NhatKy_ViPham!H:H, "L09")</f>
        <v>0</v>
      </c>
      <c r="O29" s="7">
        <f>SUMIFS(NhatKy_ViPham!K:K, NhatKy_ViPham!E:E, "12_Ly_B", NhatKy_ViPham!F:F, B29, NhatKy_ViPham!H:H, "L10")</f>
        <v>0</v>
      </c>
      <c r="P29" s="12">
        <f>SUMIFS(NhatKy_ViPham!J:J, NhatKy_ViPham!E:E, "12_Ly_B", NhatKy_ViPham!F:F, B29)</f>
        <v>0</v>
      </c>
      <c r="Q29" s="13">
        <f>SUMIFS(NhatKy_ViPham!K:K, NhatKy_ViPham!E:E, "12_Ly_B", NhatKy_ViPham!F:F, B29)</f>
        <v>0</v>
      </c>
      <c r="R29" s="7">
        <f>100 + SUMIFS(NhatKy_ViPham!J:J, NhatKy_ViPham!E:E, "12_Ly_B", NhatKy_ViPham!F:F, B29, NhatKy_ViPham!C:C, "T1") - SUMIFS(NhatKy_ViPham!K:K, NhatKy_ViPham!E:E, "12_Ly_B", NhatKy_ViPham!F:F, B29, NhatKy_ViPham!C:C, "T1")</f>
        <v>100</v>
      </c>
      <c r="S29" s="7">
        <f>100 + SUMIFS(NhatKy_ViPham!J:J, NhatKy_ViPham!E:E, "12_Ly_B", NhatKy_ViPham!F:F, B29, NhatKy_ViPham!C:C, "T2") - SUMIFS(NhatKy_ViPham!K:K, NhatKy_ViPham!E:E, "12_Ly_B", NhatKy_ViPham!F:F, B29, NhatKy_ViPham!C:C, "T2")</f>
        <v>100</v>
      </c>
      <c r="T29" s="7">
        <f>100 + SUMIFS(NhatKy_ViPham!J:J, NhatKy_ViPham!E:E, "12_Ly_B", NhatKy_ViPham!F:F, B29, NhatKy_ViPham!C:C, "T3") - SUMIFS(NhatKy_ViPham!K:K, NhatKy_ViPham!E:E, "12_Ly_B", NhatKy_ViPham!F:F, B29, NhatKy_ViPham!C:C, "T3")</f>
        <v>100</v>
      </c>
      <c r="U29" s="7">
        <f>100 + SUMIFS(NhatKy_ViPham!J:J, NhatKy_ViPham!E:E, "12_Ly_B", NhatKy_ViPham!F:F, B29, NhatKy_ViPham!C:C, "T4") - SUMIFS(NhatKy_ViPham!K:K, NhatKy_ViPham!E:E, "12_Ly_B", NhatKy_ViPham!F:F, B29, NhatKy_ViPham!C:C, "T4")</f>
        <v>100</v>
      </c>
      <c r="V29" s="7">
        <f>100 + SUMIFS(NhatKy_ViPham!J:J, NhatKy_ViPham!E:E, "12_Ly_B", NhatKy_ViPham!F:F, B29, NhatKy_ViPham!C:C, "T5") - SUMIFS(NhatKy_ViPham!K:K, NhatKy_ViPham!E:E, "12_Ly_B", NhatKy_ViPham!F:F, B29, NhatKy_ViPham!C:C, "T5")</f>
        <v>100</v>
      </c>
      <c r="W29" s="7">
        <f>100 + SUMIFS(NhatKy_ViPham!J:J, NhatKy_ViPham!E:E, "12_Ly_B", NhatKy_ViPham!F:F, B29, NhatKy_ViPham!C:C, "T6") - SUMIFS(NhatKy_ViPham!K:K, NhatKy_ViPham!E:E, "12_Ly_B", NhatKy_ViPham!F:F, B29, NhatKy_ViPham!C:C, "T6")</f>
        <v>100</v>
      </c>
      <c r="X29" s="7">
        <f>100 + SUMIFS(NhatKy_ViPham!J:J, NhatKy_ViPham!E:E, "12_Ly_B", NhatKy_ViPham!F:F, B29, NhatKy_ViPham!C:C, "T7") - SUMIFS(NhatKy_ViPham!K:K, NhatKy_ViPham!E:E, "12_Ly_B", NhatKy_ViPham!F:F, B29, NhatKy_ViPham!C:C, "T7")</f>
        <v>100</v>
      </c>
      <c r="Y29" s="7">
        <f>100 + SUMIFS(NhatKy_ViPham!J:J, NhatKy_ViPham!E:E, "12_Ly_B", NhatKy_ViPham!F:F, B29, NhatKy_ViPham!C:C, "T8") - SUMIFS(NhatKy_ViPham!K:K, NhatKy_ViPham!E:E, "12_Ly_B", NhatKy_ViPham!F:F, B29, NhatKy_ViPham!C:C, "T8")</f>
        <v>100</v>
      </c>
      <c r="Z29" s="7">
        <f>100 + SUMIFS(NhatKy_ViPham!J:J, NhatKy_ViPham!E:E, "12_Ly_B", NhatKy_ViPham!F:F, B29, NhatKy_ViPham!C:C, "T9") - SUMIFS(NhatKy_ViPham!K:K, NhatKy_ViPham!E:E, "12_Ly_B", NhatKy_ViPham!F:F, B29, NhatKy_ViPham!C:C, "T9")</f>
        <v>100</v>
      </c>
      <c r="AA29" s="7">
        <f>100 + SUMIFS(NhatKy_ViPham!J:J, NhatKy_ViPham!E:E, "12_Ly_B", NhatKy_ViPham!F:F, B29, NhatKy_ViPham!C:C, "T10") - SUMIFS(NhatKy_ViPham!K:K, NhatKy_ViPham!E:E, "12_Ly_B", NhatKy_ViPham!F:F, B29, NhatKy_ViPham!C:C, "T10")</f>
        <v>100</v>
      </c>
      <c r="AB29" s="7">
        <f>100 + SUMIFS(NhatKy_ViPham!J:J, NhatKy_ViPham!E:E, "12_Ly_B", NhatKy_ViPham!F:F, B29, NhatKy_ViPham!C:C, "T11") - SUMIFS(NhatKy_ViPham!K:K, NhatKy_ViPham!E:E, "12_Ly_B", NhatKy_ViPham!F:F, B29, NhatKy_ViPham!C:C, "T11")</f>
        <v>100</v>
      </c>
      <c r="AC29" s="7">
        <f>100 + SUMIFS(NhatKy_ViPham!J:J, NhatKy_ViPham!E:E, "12_Ly_B", NhatKy_ViPham!F:F, B29, NhatKy_ViPham!C:C, "T12") - SUMIFS(NhatKy_ViPham!K:K, NhatKy_ViPham!E:E, "12_Ly_B", NhatKy_ViPham!F:F, B29, NhatKy_ViPham!C:C, "T12")</f>
        <v>100</v>
      </c>
      <c r="AD29" s="7">
        <f>100 + SUMIFS(NhatKy_ViPham!J:J, NhatKy_ViPham!E:E, "12_Ly_B", NhatKy_ViPham!F:F, B29, NhatKy_ViPham!C:C, "T13") - SUMIFS(NhatKy_ViPham!K:K, NhatKy_ViPham!E:E, "12_Ly_B", NhatKy_ViPham!F:F, B29, NhatKy_ViPham!C:C, "T13")</f>
        <v>100</v>
      </c>
      <c r="AE29" s="7">
        <f>100 + SUMIFS(NhatKy_ViPham!J:J, NhatKy_ViPham!E:E, "12_Ly_B", NhatKy_ViPham!F:F, B29, NhatKy_ViPham!C:C, "T14") - SUMIFS(NhatKy_ViPham!K:K, NhatKy_ViPham!E:E, "12_Ly_B", NhatKy_ViPham!F:F, B29, NhatKy_ViPham!C:C, "T14")</f>
        <v>100</v>
      </c>
      <c r="AF29" s="7">
        <f>100 + SUMIFS(NhatKy_ViPham!J:J, NhatKy_ViPham!E:E, "12_Ly_B", NhatKy_ViPham!F:F, B29, NhatKy_ViPham!C:C, "T15") - SUMIFS(NhatKy_ViPham!K:K, NhatKy_ViPham!E:E, "12_Ly_B", NhatKy_ViPham!F:F, B29, NhatKy_ViPham!C:C, "T15")</f>
        <v>100</v>
      </c>
      <c r="AG29" s="7">
        <f>100 + SUMIFS(NhatKy_ViPham!J:J, NhatKy_ViPham!E:E, "12_Ly_B", NhatKy_ViPham!F:F, B29, NhatKy_ViPham!C:C, "T16") - SUMIFS(NhatKy_ViPham!K:K, NhatKy_ViPham!E:E, "12_Ly_B", NhatKy_ViPham!F:F, B29, NhatKy_ViPham!C:C, "T16")</f>
        <v>100</v>
      </c>
      <c r="AH29" s="7">
        <f>100 + SUMIFS(NhatKy_ViPham!J:J, NhatKy_ViPham!E:E, "12_Ly_B", NhatKy_ViPham!F:F, B29, NhatKy_ViPham!C:C, "T17") - SUMIFS(NhatKy_ViPham!K:K, NhatKy_ViPham!E:E, "12_Ly_B", NhatKy_ViPham!F:F, B29, NhatKy_ViPham!C:C, "T17")</f>
        <v>100</v>
      </c>
      <c r="AI29" s="7">
        <f>100 + SUMIFS(NhatKy_ViPham!J:J, NhatKy_ViPham!E:E, "12_Ly_B", NhatKy_ViPham!F:F, B29, NhatKy_ViPham!C:C, "T18") - SUMIFS(NhatKy_ViPham!K:K, NhatKy_ViPham!E:E, "12_Ly_B", NhatKy_ViPham!F:F, B29, NhatKy_ViPham!C:C, "T18")</f>
        <v>100</v>
      </c>
      <c r="AJ29" s="7">
        <f>100 + SUMIFS(NhatKy_ViPham!J:J, NhatKy_ViPham!E:E, "12_Ly_B", NhatKy_ViPham!F:F, B29, NhatKy_ViPham!C:C, "T19") - SUMIFS(NhatKy_ViPham!K:K, NhatKy_ViPham!E:E, "12_Ly_B", NhatKy_ViPham!F:F, B29, NhatKy_ViPham!C:C, "T19")</f>
        <v>100</v>
      </c>
      <c r="AK29" s="7">
        <f>100 + SUMIFS(NhatKy_ViPham!J:J, NhatKy_ViPham!E:E, "12_Ly_B", NhatKy_ViPham!F:F, B29, NhatKy_ViPham!C:C, "T20") - SUMIFS(NhatKy_ViPham!K:K, NhatKy_ViPham!E:E, "12_Ly_B", NhatKy_ViPham!F:F, B29, NhatKy_ViPham!C:C, "T20")</f>
        <v>100</v>
      </c>
      <c r="AL29" s="7">
        <f>100 + SUMIFS(NhatKy_ViPham!J:J, NhatKy_ViPham!E:E, "12_Ly_B", NhatKy_ViPham!F:F, B29, NhatKy_ViPham!C:C, "T21") - SUMIFS(NhatKy_ViPham!K:K, NhatKy_ViPham!E:E, "12_Ly_B", NhatKy_ViPham!F:F, B29, NhatKy_ViPham!C:C, "T21")</f>
        <v>100</v>
      </c>
      <c r="AM29" s="7">
        <f>100 + SUMIFS(NhatKy_ViPham!J:J, NhatKy_ViPham!E:E, "12_Ly_B", NhatKy_ViPham!F:F, B29, NhatKy_ViPham!C:C, "T22") - SUMIFS(NhatKy_ViPham!K:K, NhatKy_ViPham!E:E, "12_Ly_B", NhatKy_ViPham!F:F, B29, NhatKy_ViPham!C:C, "T22")</f>
        <v>100</v>
      </c>
      <c r="AN29" s="7">
        <f>100 + SUMIFS(NhatKy_ViPham!J:J, NhatKy_ViPham!E:E, "12_Ly_B", NhatKy_ViPham!F:F, B29, NhatKy_ViPham!C:C, "T23") - SUMIFS(NhatKy_ViPham!K:K, NhatKy_ViPham!E:E, "12_Ly_B", NhatKy_ViPham!F:F, B29, NhatKy_ViPham!C:C, "T23")</f>
        <v>100</v>
      </c>
      <c r="AO29" s="7">
        <f>100 + SUMIFS(NhatKy_ViPham!J:J, NhatKy_ViPham!E:E, "12_Ly_B", NhatKy_ViPham!F:F, B29, NhatKy_ViPham!C:C, "T24") - SUMIFS(NhatKy_ViPham!K:K, NhatKy_ViPham!E:E, "12_Ly_B", NhatKy_ViPham!F:F, B29, NhatKy_ViPham!C:C, "T24")</f>
        <v>100</v>
      </c>
      <c r="AP29" s="7">
        <f>100 + SUMIFS(NhatKy_ViPham!J:J, NhatKy_ViPham!E:E, "12_Ly_B", NhatKy_ViPham!F:F, B29, NhatKy_ViPham!C:C, "T25") - SUMIFS(NhatKy_ViPham!K:K, NhatKy_ViPham!E:E, "12_Ly_B", NhatKy_ViPham!F:F, B29, NhatKy_ViPham!C:C, "T25")</f>
        <v>100</v>
      </c>
      <c r="AQ29" s="7">
        <f>100 + SUMIFS(NhatKy_ViPham!J:J, NhatKy_ViPham!E:E, "12_Ly_B", NhatKy_ViPham!F:F, B29, NhatKy_ViPham!C:C, "T26") - SUMIFS(NhatKy_ViPham!K:K, NhatKy_ViPham!E:E, "12_Ly_B", NhatKy_ViPham!F:F, B29, NhatKy_ViPham!C:C, "T26")</f>
        <v>100</v>
      </c>
      <c r="AR29" s="7">
        <f>100 + SUMIFS(NhatKy_ViPham!J:J, NhatKy_ViPham!E:E, "12_Ly_B", NhatKy_ViPham!F:F, B29, NhatKy_ViPham!C:C, "T27") - SUMIFS(NhatKy_ViPham!K:K, NhatKy_ViPham!E:E, "12_Ly_B", NhatKy_ViPham!F:F, B29, NhatKy_ViPham!C:C, "T27")</f>
        <v>100</v>
      </c>
      <c r="AS29" s="7">
        <f>100 + SUMIFS(NhatKy_ViPham!J:J, NhatKy_ViPham!E:E, "12_Ly_B", NhatKy_ViPham!F:F, B29, NhatKy_ViPham!C:C, "T28") - SUMIFS(NhatKy_ViPham!K:K, NhatKy_ViPham!E:E, "12_Ly_B", NhatKy_ViPham!F:F, B29, NhatKy_ViPham!C:C, "T28")</f>
        <v>100</v>
      </c>
      <c r="AT29" s="7">
        <f>100 + SUMIFS(NhatKy_ViPham!J:J, NhatKy_ViPham!E:E, "12_Ly_B", NhatKy_ViPham!F:F, B29, NhatKy_ViPham!C:C, "T29") - SUMIFS(NhatKy_ViPham!K:K, NhatKy_ViPham!E:E, "12_Ly_B", NhatKy_ViPham!F:F, B29, NhatKy_ViPham!C:C, "T29")</f>
        <v>100</v>
      </c>
      <c r="AU29" s="7">
        <f>100 + SUMIFS(NhatKy_ViPham!J:J, NhatKy_ViPham!E:E, "12_Ly_B", NhatKy_ViPham!F:F, B29, NhatKy_ViPham!C:C, "T30") - SUMIFS(NhatKy_ViPham!K:K, NhatKy_ViPham!E:E, "12_Ly_B", NhatKy_ViPham!F:F, B29, NhatKy_ViPham!C:C, "T30")</f>
        <v>100</v>
      </c>
      <c r="AV29" s="7">
        <f>100 + SUMIFS(NhatKy_ViPham!J:J, NhatKy_ViPham!E:E, "12_Ly_B", NhatKy_ViPham!F:F, B29, NhatKy_ViPham!C:C, "T31") - SUMIFS(NhatKy_ViPham!K:K, NhatKy_ViPham!E:E, "12_Ly_B", NhatKy_ViPham!F:F, B29, NhatKy_ViPham!C:C, "T31")</f>
        <v>100</v>
      </c>
      <c r="AW29" s="7">
        <f>100 + SUMIFS(NhatKy_ViPham!J:J, NhatKy_ViPham!E:E, "12_Ly_B", NhatKy_ViPham!F:F, B29, NhatKy_ViPham!C:C, "T32") - SUMIFS(NhatKy_ViPham!K:K, NhatKy_ViPham!E:E, "12_Ly_B", NhatKy_ViPham!F:F, B29, NhatKy_ViPham!C:C, "T32")</f>
        <v>100</v>
      </c>
      <c r="AX29" s="7">
        <f>100 + SUMIFS(NhatKy_ViPham!J:J, NhatKy_ViPham!E:E, "12_Ly_B", NhatKy_ViPham!F:F, B29, NhatKy_ViPham!C:C, "T33") - SUMIFS(NhatKy_ViPham!K:K, NhatKy_ViPham!E:E, "12_Ly_B", NhatKy_ViPham!F:F, B29, NhatKy_ViPham!C:C, "T33")</f>
        <v>100</v>
      </c>
      <c r="AY29" s="7">
        <f>100 + SUMIFS(NhatKy_ViPham!J:J, NhatKy_ViPham!E:E, "12_Ly_B", NhatKy_ViPham!F:F, B29, NhatKy_ViPham!C:C, "T34") - SUMIFS(NhatKy_ViPham!K:K, NhatKy_ViPham!E:E, "12_Ly_B", NhatKy_ViPham!F:F, B29, NhatKy_ViPham!C:C, "T34")</f>
        <v>100</v>
      </c>
      <c r="AZ29" s="7">
        <f>100 + SUMIFS(NhatKy_ViPham!J:J, NhatKy_ViPham!E:E, "12_Ly_B", NhatKy_ViPham!F:F, B29, NhatKy_ViPham!C:C, "T35") - SUMIFS(NhatKy_ViPham!K:K, NhatKy_ViPham!E:E, "12_Ly_B", NhatKy_ViPham!F:F, B29, NhatKy_ViPham!C:C, "T35")</f>
        <v>100</v>
      </c>
      <c r="BA29" s="12">
        <f t="shared" si="0"/>
        <v>100</v>
      </c>
      <c r="BB29" s="11" t="s">
        <v>430</v>
      </c>
      <c r="BC29" s="14" t="str">
        <f t="shared" si="1"/>
        <v>Tốt</v>
      </c>
      <c r="BD29" s="10" t="str">
        <f t="shared" si="2"/>
        <v>🟢 BÌNH THƯỜNG</v>
      </c>
    </row>
    <row r="30" spans="1:56" x14ac:dyDescent="0.25">
      <c r="A30" s="5">
        <v>22</v>
      </c>
      <c r="B30" s="15" t="s">
        <v>653</v>
      </c>
      <c r="C30" s="5" t="s">
        <v>2297</v>
      </c>
      <c r="D30" s="5" t="s">
        <v>435</v>
      </c>
      <c r="E30" s="11" t="s">
        <v>430</v>
      </c>
      <c r="F30" s="6">
        <f>SUMIFS(NhatKy_ViPham!K:K, NhatKy_ViPham!E:E, "12_Ly_B", NhatKy_ViPham!F:F, B30, NhatKy_ViPham!H:H, "L01")</f>
        <v>0</v>
      </c>
      <c r="G30" s="6">
        <f>SUMIFS(NhatKy_ViPham!K:K, NhatKy_ViPham!E:E, "12_Ly_B", NhatKy_ViPham!F:F, B30, NhatKy_ViPham!H:H, "L02")</f>
        <v>0</v>
      </c>
      <c r="H30" s="6">
        <f>SUMIFS(NhatKy_ViPham!K:K, NhatKy_ViPham!E:E, "12_Ly_B", NhatKy_ViPham!F:F, B30, NhatKy_ViPham!H:H, "L03")</f>
        <v>0</v>
      </c>
      <c r="I30" s="6">
        <f>SUMIFS(NhatKy_ViPham!K:K, NhatKy_ViPham!E:E, "12_Ly_B", NhatKy_ViPham!F:F, B30, NhatKy_ViPham!H:H, "L04")</f>
        <v>0</v>
      </c>
      <c r="J30" s="6">
        <f>SUMIFS(NhatKy_ViPham!K:K, NhatKy_ViPham!E:E, "12_Ly_B", NhatKy_ViPham!F:F, B30, NhatKy_ViPham!H:H, "L05")</f>
        <v>0</v>
      </c>
      <c r="K30" s="6">
        <f>SUMIFS(NhatKy_ViPham!K:K, NhatKy_ViPham!E:E, "12_Ly_B", NhatKy_ViPham!F:F, B30, NhatKy_ViPham!H:H, "L06")</f>
        <v>0</v>
      </c>
      <c r="L30" s="6">
        <f>SUMIFS(NhatKy_ViPham!K:K, NhatKy_ViPham!E:E, "12_Ly_B", NhatKy_ViPham!F:F, B30, NhatKy_ViPham!H:H, "L07")</f>
        <v>0</v>
      </c>
      <c r="M30" s="6">
        <f>SUMIFS(NhatKy_ViPham!K:K, NhatKy_ViPham!E:E, "12_Ly_B", NhatKy_ViPham!F:F, B30, NhatKy_ViPham!H:H, "L08")</f>
        <v>0</v>
      </c>
      <c r="N30" s="6">
        <f>SUMIFS(NhatKy_ViPham!K:K, NhatKy_ViPham!E:E, "12_Ly_B", NhatKy_ViPham!F:F, B30, NhatKy_ViPham!H:H, "L09")</f>
        <v>0</v>
      </c>
      <c r="O30" s="6">
        <f>SUMIFS(NhatKy_ViPham!K:K, NhatKy_ViPham!E:E, "12_Ly_B", NhatKy_ViPham!F:F, B30, NhatKy_ViPham!H:H, "L10")</f>
        <v>0</v>
      </c>
      <c r="P30" s="12">
        <f>SUMIFS(NhatKy_ViPham!J:J, NhatKy_ViPham!E:E, "12_Ly_B", NhatKy_ViPham!F:F, B30)</f>
        <v>0</v>
      </c>
      <c r="Q30" s="13">
        <f>SUMIFS(NhatKy_ViPham!K:K, NhatKy_ViPham!E:E, "12_Ly_B", NhatKy_ViPham!F:F, B30)</f>
        <v>0</v>
      </c>
      <c r="R30" s="6">
        <f>100 + SUMIFS(NhatKy_ViPham!J:J, NhatKy_ViPham!E:E, "12_Ly_B", NhatKy_ViPham!F:F, B30, NhatKy_ViPham!C:C, "T1") - SUMIFS(NhatKy_ViPham!K:K, NhatKy_ViPham!E:E, "12_Ly_B", NhatKy_ViPham!F:F, B30, NhatKy_ViPham!C:C, "T1")</f>
        <v>100</v>
      </c>
      <c r="S30" s="6">
        <f>100 + SUMIFS(NhatKy_ViPham!J:J, NhatKy_ViPham!E:E, "12_Ly_B", NhatKy_ViPham!F:F, B30, NhatKy_ViPham!C:C, "T2") - SUMIFS(NhatKy_ViPham!K:K, NhatKy_ViPham!E:E, "12_Ly_B", NhatKy_ViPham!F:F, B30, NhatKy_ViPham!C:C, "T2")</f>
        <v>100</v>
      </c>
      <c r="T30" s="6">
        <f>100 + SUMIFS(NhatKy_ViPham!J:J, NhatKy_ViPham!E:E, "12_Ly_B", NhatKy_ViPham!F:F, B30, NhatKy_ViPham!C:C, "T3") - SUMIFS(NhatKy_ViPham!K:K, NhatKy_ViPham!E:E, "12_Ly_B", NhatKy_ViPham!F:F, B30, NhatKy_ViPham!C:C, "T3")</f>
        <v>100</v>
      </c>
      <c r="U30" s="6">
        <f>100 + SUMIFS(NhatKy_ViPham!J:J, NhatKy_ViPham!E:E, "12_Ly_B", NhatKy_ViPham!F:F, B30, NhatKy_ViPham!C:C, "T4") - SUMIFS(NhatKy_ViPham!K:K, NhatKy_ViPham!E:E, "12_Ly_B", NhatKy_ViPham!F:F, B30, NhatKy_ViPham!C:C, "T4")</f>
        <v>100</v>
      </c>
      <c r="V30" s="6">
        <f>100 + SUMIFS(NhatKy_ViPham!J:J, NhatKy_ViPham!E:E, "12_Ly_B", NhatKy_ViPham!F:F, B30, NhatKy_ViPham!C:C, "T5") - SUMIFS(NhatKy_ViPham!K:K, NhatKy_ViPham!E:E, "12_Ly_B", NhatKy_ViPham!F:F, B30, NhatKy_ViPham!C:C, "T5")</f>
        <v>100</v>
      </c>
      <c r="W30" s="6">
        <f>100 + SUMIFS(NhatKy_ViPham!J:J, NhatKy_ViPham!E:E, "12_Ly_B", NhatKy_ViPham!F:F, B30, NhatKy_ViPham!C:C, "T6") - SUMIFS(NhatKy_ViPham!K:K, NhatKy_ViPham!E:E, "12_Ly_B", NhatKy_ViPham!F:F, B30, NhatKy_ViPham!C:C, "T6")</f>
        <v>100</v>
      </c>
      <c r="X30" s="6">
        <f>100 + SUMIFS(NhatKy_ViPham!J:J, NhatKy_ViPham!E:E, "12_Ly_B", NhatKy_ViPham!F:F, B30, NhatKy_ViPham!C:C, "T7") - SUMIFS(NhatKy_ViPham!K:K, NhatKy_ViPham!E:E, "12_Ly_B", NhatKy_ViPham!F:F, B30, NhatKy_ViPham!C:C, "T7")</f>
        <v>100</v>
      </c>
      <c r="Y30" s="6">
        <f>100 + SUMIFS(NhatKy_ViPham!J:J, NhatKy_ViPham!E:E, "12_Ly_B", NhatKy_ViPham!F:F, B30, NhatKy_ViPham!C:C, "T8") - SUMIFS(NhatKy_ViPham!K:K, NhatKy_ViPham!E:E, "12_Ly_B", NhatKy_ViPham!F:F, B30, NhatKy_ViPham!C:C, "T8")</f>
        <v>100</v>
      </c>
      <c r="Z30" s="6">
        <f>100 + SUMIFS(NhatKy_ViPham!J:J, NhatKy_ViPham!E:E, "12_Ly_B", NhatKy_ViPham!F:F, B30, NhatKy_ViPham!C:C, "T9") - SUMIFS(NhatKy_ViPham!K:K, NhatKy_ViPham!E:E, "12_Ly_B", NhatKy_ViPham!F:F, B30, NhatKy_ViPham!C:C, "T9")</f>
        <v>100</v>
      </c>
      <c r="AA30" s="6">
        <f>100 + SUMIFS(NhatKy_ViPham!J:J, NhatKy_ViPham!E:E, "12_Ly_B", NhatKy_ViPham!F:F, B30, NhatKy_ViPham!C:C, "T10") - SUMIFS(NhatKy_ViPham!K:K, NhatKy_ViPham!E:E, "12_Ly_B", NhatKy_ViPham!F:F, B30, NhatKy_ViPham!C:C, "T10")</f>
        <v>100</v>
      </c>
      <c r="AB30" s="6">
        <f>100 + SUMIFS(NhatKy_ViPham!J:J, NhatKy_ViPham!E:E, "12_Ly_B", NhatKy_ViPham!F:F, B30, NhatKy_ViPham!C:C, "T11") - SUMIFS(NhatKy_ViPham!K:K, NhatKy_ViPham!E:E, "12_Ly_B", NhatKy_ViPham!F:F, B30, NhatKy_ViPham!C:C, "T11")</f>
        <v>100</v>
      </c>
      <c r="AC30" s="6">
        <f>100 + SUMIFS(NhatKy_ViPham!J:J, NhatKy_ViPham!E:E, "12_Ly_B", NhatKy_ViPham!F:F, B30, NhatKy_ViPham!C:C, "T12") - SUMIFS(NhatKy_ViPham!K:K, NhatKy_ViPham!E:E, "12_Ly_B", NhatKy_ViPham!F:F, B30, NhatKy_ViPham!C:C, "T12")</f>
        <v>100</v>
      </c>
      <c r="AD30" s="6">
        <f>100 + SUMIFS(NhatKy_ViPham!J:J, NhatKy_ViPham!E:E, "12_Ly_B", NhatKy_ViPham!F:F, B30, NhatKy_ViPham!C:C, "T13") - SUMIFS(NhatKy_ViPham!K:K, NhatKy_ViPham!E:E, "12_Ly_B", NhatKy_ViPham!F:F, B30, NhatKy_ViPham!C:C, "T13")</f>
        <v>100</v>
      </c>
      <c r="AE30" s="6">
        <f>100 + SUMIFS(NhatKy_ViPham!J:J, NhatKy_ViPham!E:E, "12_Ly_B", NhatKy_ViPham!F:F, B30, NhatKy_ViPham!C:C, "T14") - SUMIFS(NhatKy_ViPham!K:K, NhatKy_ViPham!E:E, "12_Ly_B", NhatKy_ViPham!F:F, B30, NhatKy_ViPham!C:C, "T14")</f>
        <v>100</v>
      </c>
      <c r="AF30" s="6">
        <f>100 + SUMIFS(NhatKy_ViPham!J:J, NhatKy_ViPham!E:E, "12_Ly_B", NhatKy_ViPham!F:F, B30, NhatKy_ViPham!C:C, "T15") - SUMIFS(NhatKy_ViPham!K:K, NhatKy_ViPham!E:E, "12_Ly_B", NhatKy_ViPham!F:F, B30, NhatKy_ViPham!C:C, "T15")</f>
        <v>100</v>
      </c>
      <c r="AG30" s="6">
        <f>100 + SUMIFS(NhatKy_ViPham!J:J, NhatKy_ViPham!E:E, "12_Ly_B", NhatKy_ViPham!F:F, B30, NhatKy_ViPham!C:C, "T16") - SUMIFS(NhatKy_ViPham!K:K, NhatKy_ViPham!E:E, "12_Ly_B", NhatKy_ViPham!F:F, B30, NhatKy_ViPham!C:C, "T16")</f>
        <v>100</v>
      </c>
      <c r="AH30" s="6">
        <f>100 + SUMIFS(NhatKy_ViPham!J:J, NhatKy_ViPham!E:E, "12_Ly_B", NhatKy_ViPham!F:F, B30, NhatKy_ViPham!C:C, "T17") - SUMIFS(NhatKy_ViPham!K:K, NhatKy_ViPham!E:E, "12_Ly_B", NhatKy_ViPham!F:F, B30, NhatKy_ViPham!C:C, "T17")</f>
        <v>100</v>
      </c>
      <c r="AI30" s="6">
        <f>100 + SUMIFS(NhatKy_ViPham!J:J, NhatKy_ViPham!E:E, "12_Ly_B", NhatKy_ViPham!F:F, B30, NhatKy_ViPham!C:C, "T18") - SUMIFS(NhatKy_ViPham!K:K, NhatKy_ViPham!E:E, "12_Ly_B", NhatKy_ViPham!F:F, B30, NhatKy_ViPham!C:C, "T18")</f>
        <v>100</v>
      </c>
      <c r="AJ30" s="6">
        <f>100 + SUMIFS(NhatKy_ViPham!J:J, NhatKy_ViPham!E:E, "12_Ly_B", NhatKy_ViPham!F:F, B30, NhatKy_ViPham!C:C, "T19") - SUMIFS(NhatKy_ViPham!K:K, NhatKy_ViPham!E:E, "12_Ly_B", NhatKy_ViPham!F:F, B30, NhatKy_ViPham!C:C, "T19")</f>
        <v>100</v>
      </c>
      <c r="AK30" s="6">
        <f>100 + SUMIFS(NhatKy_ViPham!J:J, NhatKy_ViPham!E:E, "12_Ly_B", NhatKy_ViPham!F:F, B30, NhatKy_ViPham!C:C, "T20") - SUMIFS(NhatKy_ViPham!K:K, NhatKy_ViPham!E:E, "12_Ly_B", NhatKy_ViPham!F:F, B30, NhatKy_ViPham!C:C, "T20")</f>
        <v>100</v>
      </c>
      <c r="AL30" s="6">
        <f>100 + SUMIFS(NhatKy_ViPham!J:J, NhatKy_ViPham!E:E, "12_Ly_B", NhatKy_ViPham!F:F, B30, NhatKy_ViPham!C:C, "T21") - SUMIFS(NhatKy_ViPham!K:K, NhatKy_ViPham!E:E, "12_Ly_B", NhatKy_ViPham!F:F, B30, NhatKy_ViPham!C:C, "T21")</f>
        <v>100</v>
      </c>
      <c r="AM30" s="6">
        <f>100 + SUMIFS(NhatKy_ViPham!J:J, NhatKy_ViPham!E:E, "12_Ly_B", NhatKy_ViPham!F:F, B30, NhatKy_ViPham!C:C, "T22") - SUMIFS(NhatKy_ViPham!K:K, NhatKy_ViPham!E:E, "12_Ly_B", NhatKy_ViPham!F:F, B30, NhatKy_ViPham!C:C, "T22")</f>
        <v>100</v>
      </c>
      <c r="AN30" s="6">
        <f>100 + SUMIFS(NhatKy_ViPham!J:J, NhatKy_ViPham!E:E, "12_Ly_B", NhatKy_ViPham!F:F, B30, NhatKy_ViPham!C:C, "T23") - SUMIFS(NhatKy_ViPham!K:K, NhatKy_ViPham!E:E, "12_Ly_B", NhatKy_ViPham!F:F, B30, NhatKy_ViPham!C:C, "T23")</f>
        <v>100</v>
      </c>
      <c r="AO30" s="6">
        <f>100 + SUMIFS(NhatKy_ViPham!J:J, NhatKy_ViPham!E:E, "12_Ly_B", NhatKy_ViPham!F:F, B30, NhatKy_ViPham!C:C, "T24") - SUMIFS(NhatKy_ViPham!K:K, NhatKy_ViPham!E:E, "12_Ly_B", NhatKy_ViPham!F:F, B30, NhatKy_ViPham!C:C, "T24")</f>
        <v>100</v>
      </c>
      <c r="AP30" s="6">
        <f>100 + SUMIFS(NhatKy_ViPham!J:J, NhatKy_ViPham!E:E, "12_Ly_B", NhatKy_ViPham!F:F, B30, NhatKy_ViPham!C:C, "T25") - SUMIFS(NhatKy_ViPham!K:K, NhatKy_ViPham!E:E, "12_Ly_B", NhatKy_ViPham!F:F, B30, NhatKy_ViPham!C:C, "T25")</f>
        <v>100</v>
      </c>
      <c r="AQ30" s="6">
        <f>100 + SUMIFS(NhatKy_ViPham!J:J, NhatKy_ViPham!E:E, "12_Ly_B", NhatKy_ViPham!F:F, B30, NhatKy_ViPham!C:C, "T26") - SUMIFS(NhatKy_ViPham!K:K, NhatKy_ViPham!E:E, "12_Ly_B", NhatKy_ViPham!F:F, B30, NhatKy_ViPham!C:C, "T26")</f>
        <v>100</v>
      </c>
      <c r="AR30" s="6">
        <f>100 + SUMIFS(NhatKy_ViPham!J:J, NhatKy_ViPham!E:E, "12_Ly_B", NhatKy_ViPham!F:F, B30, NhatKy_ViPham!C:C, "T27") - SUMIFS(NhatKy_ViPham!K:K, NhatKy_ViPham!E:E, "12_Ly_B", NhatKy_ViPham!F:F, B30, NhatKy_ViPham!C:C, "T27")</f>
        <v>100</v>
      </c>
      <c r="AS30" s="6">
        <f>100 + SUMIFS(NhatKy_ViPham!J:J, NhatKy_ViPham!E:E, "12_Ly_B", NhatKy_ViPham!F:F, B30, NhatKy_ViPham!C:C, "T28") - SUMIFS(NhatKy_ViPham!K:K, NhatKy_ViPham!E:E, "12_Ly_B", NhatKy_ViPham!F:F, B30, NhatKy_ViPham!C:C, "T28")</f>
        <v>100</v>
      </c>
      <c r="AT30" s="6">
        <f>100 + SUMIFS(NhatKy_ViPham!J:J, NhatKy_ViPham!E:E, "12_Ly_B", NhatKy_ViPham!F:F, B30, NhatKy_ViPham!C:C, "T29") - SUMIFS(NhatKy_ViPham!K:K, NhatKy_ViPham!E:E, "12_Ly_B", NhatKy_ViPham!F:F, B30, NhatKy_ViPham!C:C, "T29")</f>
        <v>100</v>
      </c>
      <c r="AU30" s="6">
        <f>100 + SUMIFS(NhatKy_ViPham!J:J, NhatKy_ViPham!E:E, "12_Ly_B", NhatKy_ViPham!F:F, B30, NhatKy_ViPham!C:C, "T30") - SUMIFS(NhatKy_ViPham!K:K, NhatKy_ViPham!E:E, "12_Ly_B", NhatKy_ViPham!F:F, B30, NhatKy_ViPham!C:C, "T30")</f>
        <v>100</v>
      </c>
      <c r="AV30" s="6">
        <f>100 + SUMIFS(NhatKy_ViPham!J:J, NhatKy_ViPham!E:E, "12_Ly_B", NhatKy_ViPham!F:F, B30, NhatKy_ViPham!C:C, "T31") - SUMIFS(NhatKy_ViPham!K:K, NhatKy_ViPham!E:E, "12_Ly_B", NhatKy_ViPham!F:F, B30, NhatKy_ViPham!C:C, "T31")</f>
        <v>100</v>
      </c>
      <c r="AW30" s="6">
        <f>100 + SUMIFS(NhatKy_ViPham!J:J, NhatKy_ViPham!E:E, "12_Ly_B", NhatKy_ViPham!F:F, B30, NhatKy_ViPham!C:C, "T32") - SUMIFS(NhatKy_ViPham!K:K, NhatKy_ViPham!E:E, "12_Ly_B", NhatKy_ViPham!F:F, B30, NhatKy_ViPham!C:C, "T32")</f>
        <v>100</v>
      </c>
      <c r="AX30" s="6">
        <f>100 + SUMIFS(NhatKy_ViPham!J:J, NhatKy_ViPham!E:E, "12_Ly_B", NhatKy_ViPham!F:F, B30, NhatKy_ViPham!C:C, "T33") - SUMIFS(NhatKy_ViPham!K:K, NhatKy_ViPham!E:E, "12_Ly_B", NhatKy_ViPham!F:F, B30, NhatKy_ViPham!C:C, "T33")</f>
        <v>100</v>
      </c>
      <c r="AY30" s="6">
        <f>100 + SUMIFS(NhatKy_ViPham!J:J, NhatKy_ViPham!E:E, "12_Ly_B", NhatKy_ViPham!F:F, B30, NhatKy_ViPham!C:C, "T34") - SUMIFS(NhatKy_ViPham!K:K, NhatKy_ViPham!E:E, "12_Ly_B", NhatKy_ViPham!F:F, B30, NhatKy_ViPham!C:C, "T34")</f>
        <v>100</v>
      </c>
      <c r="AZ30" s="6">
        <f>100 + SUMIFS(NhatKy_ViPham!J:J, NhatKy_ViPham!E:E, "12_Ly_B", NhatKy_ViPham!F:F, B30, NhatKy_ViPham!C:C, "T35") - SUMIFS(NhatKy_ViPham!K:K, NhatKy_ViPham!E:E, "12_Ly_B", NhatKy_ViPham!F:F, B30, NhatKy_ViPham!C:C, "T35")</f>
        <v>100</v>
      </c>
      <c r="BA30" s="12">
        <f t="shared" si="0"/>
        <v>100</v>
      </c>
      <c r="BB30" s="11" t="s">
        <v>430</v>
      </c>
      <c r="BC30" s="16" t="str">
        <f t="shared" si="1"/>
        <v>Tốt</v>
      </c>
      <c r="BD30" s="15" t="str">
        <f t="shared" si="2"/>
        <v>🟢 BÌNH THƯỜNG</v>
      </c>
    </row>
    <row r="31" spans="1:56" x14ac:dyDescent="0.25">
      <c r="A31" s="4">
        <v>23</v>
      </c>
      <c r="B31" s="10" t="s">
        <v>2479</v>
      </c>
      <c r="C31" s="4" t="s">
        <v>2243</v>
      </c>
      <c r="D31" s="4" t="s">
        <v>435</v>
      </c>
      <c r="E31" s="11" t="s">
        <v>430</v>
      </c>
      <c r="F31" s="7">
        <f>SUMIFS(NhatKy_ViPham!K:K, NhatKy_ViPham!E:E, "12_Ly_B", NhatKy_ViPham!F:F, B31, NhatKy_ViPham!H:H, "L01")</f>
        <v>0</v>
      </c>
      <c r="G31" s="7">
        <f>SUMIFS(NhatKy_ViPham!K:K, NhatKy_ViPham!E:E, "12_Ly_B", NhatKy_ViPham!F:F, B31, NhatKy_ViPham!H:H, "L02")</f>
        <v>0</v>
      </c>
      <c r="H31" s="7">
        <f>SUMIFS(NhatKy_ViPham!K:K, NhatKy_ViPham!E:E, "12_Ly_B", NhatKy_ViPham!F:F, B31, NhatKy_ViPham!H:H, "L03")</f>
        <v>0</v>
      </c>
      <c r="I31" s="7">
        <f>SUMIFS(NhatKy_ViPham!K:K, NhatKy_ViPham!E:E, "12_Ly_B", NhatKy_ViPham!F:F, B31, NhatKy_ViPham!H:H, "L04")</f>
        <v>0</v>
      </c>
      <c r="J31" s="7">
        <f>SUMIFS(NhatKy_ViPham!K:K, NhatKy_ViPham!E:E, "12_Ly_B", NhatKy_ViPham!F:F, B31, NhatKy_ViPham!H:H, "L05")</f>
        <v>0</v>
      </c>
      <c r="K31" s="7">
        <f>SUMIFS(NhatKy_ViPham!K:K, NhatKy_ViPham!E:E, "12_Ly_B", NhatKy_ViPham!F:F, B31, NhatKy_ViPham!H:H, "L06")</f>
        <v>0</v>
      </c>
      <c r="L31" s="7">
        <f>SUMIFS(NhatKy_ViPham!K:K, NhatKy_ViPham!E:E, "12_Ly_B", NhatKy_ViPham!F:F, B31, NhatKy_ViPham!H:H, "L07")</f>
        <v>0</v>
      </c>
      <c r="M31" s="7">
        <f>SUMIFS(NhatKy_ViPham!K:K, NhatKy_ViPham!E:E, "12_Ly_B", NhatKy_ViPham!F:F, B31, NhatKy_ViPham!H:H, "L08")</f>
        <v>0</v>
      </c>
      <c r="N31" s="7">
        <f>SUMIFS(NhatKy_ViPham!K:K, NhatKy_ViPham!E:E, "12_Ly_B", NhatKy_ViPham!F:F, B31, NhatKy_ViPham!H:H, "L09")</f>
        <v>0</v>
      </c>
      <c r="O31" s="7">
        <f>SUMIFS(NhatKy_ViPham!K:K, NhatKy_ViPham!E:E, "12_Ly_B", NhatKy_ViPham!F:F, B31, NhatKy_ViPham!H:H, "L10")</f>
        <v>0</v>
      </c>
      <c r="P31" s="12">
        <f>SUMIFS(NhatKy_ViPham!J:J, NhatKy_ViPham!E:E, "12_Ly_B", NhatKy_ViPham!F:F, B31)</f>
        <v>0</v>
      </c>
      <c r="Q31" s="13">
        <f>SUMIFS(NhatKy_ViPham!K:K, NhatKy_ViPham!E:E, "12_Ly_B", NhatKy_ViPham!F:F, B31)</f>
        <v>0</v>
      </c>
      <c r="R31" s="7">
        <f>100 + SUMIFS(NhatKy_ViPham!J:J, NhatKy_ViPham!E:E, "12_Ly_B", NhatKy_ViPham!F:F, B31, NhatKy_ViPham!C:C, "T1") - SUMIFS(NhatKy_ViPham!K:K, NhatKy_ViPham!E:E, "12_Ly_B", NhatKy_ViPham!F:F, B31, NhatKy_ViPham!C:C, "T1")</f>
        <v>100</v>
      </c>
      <c r="S31" s="7">
        <f>100 + SUMIFS(NhatKy_ViPham!J:J, NhatKy_ViPham!E:E, "12_Ly_B", NhatKy_ViPham!F:F, B31, NhatKy_ViPham!C:C, "T2") - SUMIFS(NhatKy_ViPham!K:K, NhatKy_ViPham!E:E, "12_Ly_B", NhatKy_ViPham!F:F, B31, NhatKy_ViPham!C:C, "T2")</f>
        <v>100</v>
      </c>
      <c r="T31" s="7">
        <f>100 + SUMIFS(NhatKy_ViPham!J:J, NhatKy_ViPham!E:E, "12_Ly_B", NhatKy_ViPham!F:F, B31, NhatKy_ViPham!C:C, "T3") - SUMIFS(NhatKy_ViPham!K:K, NhatKy_ViPham!E:E, "12_Ly_B", NhatKy_ViPham!F:F, B31, NhatKy_ViPham!C:C, "T3")</f>
        <v>100</v>
      </c>
      <c r="U31" s="7">
        <f>100 + SUMIFS(NhatKy_ViPham!J:J, NhatKy_ViPham!E:E, "12_Ly_B", NhatKy_ViPham!F:F, B31, NhatKy_ViPham!C:C, "T4") - SUMIFS(NhatKy_ViPham!K:K, NhatKy_ViPham!E:E, "12_Ly_B", NhatKy_ViPham!F:F, B31, NhatKy_ViPham!C:C, "T4")</f>
        <v>100</v>
      </c>
      <c r="V31" s="7">
        <f>100 + SUMIFS(NhatKy_ViPham!J:J, NhatKy_ViPham!E:E, "12_Ly_B", NhatKy_ViPham!F:F, B31, NhatKy_ViPham!C:C, "T5") - SUMIFS(NhatKy_ViPham!K:K, NhatKy_ViPham!E:E, "12_Ly_B", NhatKy_ViPham!F:F, B31, NhatKy_ViPham!C:C, "T5")</f>
        <v>100</v>
      </c>
      <c r="W31" s="7">
        <f>100 + SUMIFS(NhatKy_ViPham!J:J, NhatKy_ViPham!E:E, "12_Ly_B", NhatKy_ViPham!F:F, B31, NhatKy_ViPham!C:C, "T6") - SUMIFS(NhatKy_ViPham!K:K, NhatKy_ViPham!E:E, "12_Ly_B", NhatKy_ViPham!F:F, B31, NhatKy_ViPham!C:C, "T6")</f>
        <v>100</v>
      </c>
      <c r="X31" s="7">
        <f>100 + SUMIFS(NhatKy_ViPham!J:J, NhatKy_ViPham!E:E, "12_Ly_B", NhatKy_ViPham!F:F, B31, NhatKy_ViPham!C:C, "T7") - SUMIFS(NhatKy_ViPham!K:K, NhatKy_ViPham!E:E, "12_Ly_B", NhatKy_ViPham!F:F, B31, NhatKy_ViPham!C:C, "T7")</f>
        <v>100</v>
      </c>
      <c r="Y31" s="7">
        <f>100 + SUMIFS(NhatKy_ViPham!J:J, NhatKy_ViPham!E:E, "12_Ly_B", NhatKy_ViPham!F:F, B31, NhatKy_ViPham!C:C, "T8") - SUMIFS(NhatKy_ViPham!K:K, NhatKy_ViPham!E:E, "12_Ly_B", NhatKy_ViPham!F:F, B31, NhatKy_ViPham!C:C, "T8")</f>
        <v>100</v>
      </c>
      <c r="Z31" s="7">
        <f>100 + SUMIFS(NhatKy_ViPham!J:J, NhatKy_ViPham!E:E, "12_Ly_B", NhatKy_ViPham!F:F, B31, NhatKy_ViPham!C:C, "T9") - SUMIFS(NhatKy_ViPham!K:K, NhatKy_ViPham!E:E, "12_Ly_B", NhatKy_ViPham!F:F, B31, NhatKy_ViPham!C:C, "T9")</f>
        <v>100</v>
      </c>
      <c r="AA31" s="7">
        <f>100 + SUMIFS(NhatKy_ViPham!J:J, NhatKy_ViPham!E:E, "12_Ly_B", NhatKy_ViPham!F:F, B31, NhatKy_ViPham!C:C, "T10") - SUMIFS(NhatKy_ViPham!K:K, NhatKy_ViPham!E:E, "12_Ly_B", NhatKy_ViPham!F:F, B31, NhatKy_ViPham!C:C, "T10")</f>
        <v>100</v>
      </c>
      <c r="AB31" s="7">
        <f>100 + SUMIFS(NhatKy_ViPham!J:J, NhatKy_ViPham!E:E, "12_Ly_B", NhatKy_ViPham!F:F, B31, NhatKy_ViPham!C:C, "T11") - SUMIFS(NhatKy_ViPham!K:K, NhatKy_ViPham!E:E, "12_Ly_B", NhatKy_ViPham!F:F, B31, NhatKy_ViPham!C:C, "T11")</f>
        <v>100</v>
      </c>
      <c r="AC31" s="7">
        <f>100 + SUMIFS(NhatKy_ViPham!J:J, NhatKy_ViPham!E:E, "12_Ly_B", NhatKy_ViPham!F:F, B31, NhatKy_ViPham!C:C, "T12") - SUMIFS(NhatKy_ViPham!K:K, NhatKy_ViPham!E:E, "12_Ly_B", NhatKy_ViPham!F:F, B31, NhatKy_ViPham!C:C, "T12")</f>
        <v>100</v>
      </c>
      <c r="AD31" s="7">
        <f>100 + SUMIFS(NhatKy_ViPham!J:J, NhatKy_ViPham!E:E, "12_Ly_B", NhatKy_ViPham!F:F, B31, NhatKy_ViPham!C:C, "T13") - SUMIFS(NhatKy_ViPham!K:K, NhatKy_ViPham!E:E, "12_Ly_B", NhatKy_ViPham!F:F, B31, NhatKy_ViPham!C:C, "T13")</f>
        <v>100</v>
      </c>
      <c r="AE31" s="7">
        <f>100 + SUMIFS(NhatKy_ViPham!J:J, NhatKy_ViPham!E:E, "12_Ly_B", NhatKy_ViPham!F:F, B31, NhatKy_ViPham!C:C, "T14") - SUMIFS(NhatKy_ViPham!K:K, NhatKy_ViPham!E:E, "12_Ly_B", NhatKy_ViPham!F:F, B31, NhatKy_ViPham!C:C, "T14")</f>
        <v>100</v>
      </c>
      <c r="AF31" s="7">
        <f>100 + SUMIFS(NhatKy_ViPham!J:J, NhatKy_ViPham!E:E, "12_Ly_B", NhatKy_ViPham!F:F, B31, NhatKy_ViPham!C:C, "T15") - SUMIFS(NhatKy_ViPham!K:K, NhatKy_ViPham!E:E, "12_Ly_B", NhatKy_ViPham!F:F, B31, NhatKy_ViPham!C:C, "T15")</f>
        <v>100</v>
      </c>
      <c r="AG31" s="7">
        <f>100 + SUMIFS(NhatKy_ViPham!J:J, NhatKy_ViPham!E:E, "12_Ly_B", NhatKy_ViPham!F:F, B31, NhatKy_ViPham!C:C, "T16") - SUMIFS(NhatKy_ViPham!K:K, NhatKy_ViPham!E:E, "12_Ly_B", NhatKy_ViPham!F:F, B31, NhatKy_ViPham!C:C, "T16")</f>
        <v>100</v>
      </c>
      <c r="AH31" s="7">
        <f>100 + SUMIFS(NhatKy_ViPham!J:J, NhatKy_ViPham!E:E, "12_Ly_B", NhatKy_ViPham!F:F, B31, NhatKy_ViPham!C:C, "T17") - SUMIFS(NhatKy_ViPham!K:K, NhatKy_ViPham!E:E, "12_Ly_B", NhatKy_ViPham!F:F, B31, NhatKy_ViPham!C:C, "T17")</f>
        <v>100</v>
      </c>
      <c r="AI31" s="7">
        <f>100 + SUMIFS(NhatKy_ViPham!J:J, NhatKy_ViPham!E:E, "12_Ly_B", NhatKy_ViPham!F:F, B31, NhatKy_ViPham!C:C, "T18") - SUMIFS(NhatKy_ViPham!K:K, NhatKy_ViPham!E:E, "12_Ly_B", NhatKy_ViPham!F:F, B31, NhatKy_ViPham!C:C, "T18")</f>
        <v>100</v>
      </c>
      <c r="AJ31" s="7">
        <f>100 + SUMIFS(NhatKy_ViPham!J:J, NhatKy_ViPham!E:E, "12_Ly_B", NhatKy_ViPham!F:F, B31, NhatKy_ViPham!C:C, "T19") - SUMIFS(NhatKy_ViPham!K:K, NhatKy_ViPham!E:E, "12_Ly_B", NhatKy_ViPham!F:F, B31, NhatKy_ViPham!C:C, "T19")</f>
        <v>100</v>
      </c>
      <c r="AK31" s="7">
        <f>100 + SUMIFS(NhatKy_ViPham!J:J, NhatKy_ViPham!E:E, "12_Ly_B", NhatKy_ViPham!F:F, B31, NhatKy_ViPham!C:C, "T20") - SUMIFS(NhatKy_ViPham!K:K, NhatKy_ViPham!E:E, "12_Ly_B", NhatKy_ViPham!F:F, B31, NhatKy_ViPham!C:C, "T20")</f>
        <v>100</v>
      </c>
      <c r="AL31" s="7">
        <f>100 + SUMIFS(NhatKy_ViPham!J:J, NhatKy_ViPham!E:E, "12_Ly_B", NhatKy_ViPham!F:F, B31, NhatKy_ViPham!C:C, "T21") - SUMIFS(NhatKy_ViPham!K:K, NhatKy_ViPham!E:E, "12_Ly_B", NhatKy_ViPham!F:F, B31, NhatKy_ViPham!C:C, "T21")</f>
        <v>100</v>
      </c>
      <c r="AM31" s="7">
        <f>100 + SUMIFS(NhatKy_ViPham!J:J, NhatKy_ViPham!E:E, "12_Ly_B", NhatKy_ViPham!F:F, B31, NhatKy_ViPham!C:C, "T22") - SUMIFS(NhatKy_ViPham!K:K, NhatKy_ViPham!E:E, "12_Ly_B", NhatKy_ViPham!F:F, B31, NhatKy_ViPham!C:C, "T22")</f>
        <v>100</v>
      </c>
      <c r="AN31" s="7">
        <f>100 + SUMIFS(NhatKy_ViPham!J:J, NhatKy_ViPham!E:E, "12_Ly_B", NhatKy_ViPham!F:F, B31, NhatKy_ViPham!C:C, "T23") - SUMIFS(NhatKy_ViPham!K:K, NhatKy_ViPham!E:E, "12_Ly_B", NhatKy_ViPham!F:F, B31, NhatKy_ViPham!C:C, "T23")</f>
        <v>100</v>
      </c>
      <c r="AO31" s="7">
        <f>100 + SUMIFS(NhatKy_ViPham!J:J, NhatKy_ViPham!E:E, "12_Ly_B", NhatKy_ViPham!F:F, B31, NhatKy_ViPham!C:C, "T24") - SUMIFS(NhatKy_ViPham!K:K, NhatKy_ViPham!E:E, "12_Ly_B", NhatKy_ViPham!F:F, B31, NhatKy_ViPham!C:C, "T24")</f>
        <v>100</v>
      </c>
      <c r="AP31" s="7">
        <f>100 + SUMIFS(NhatKy_ViPham!J:J, NhatKy_ViPham!E:E, "12_Ly_B", NhatKy_ViPham!F:F, B31, NhatKy_ViPham!C:C, "T25") - SUMIFS(NhatKy_ViPham!K:K, NhatKy_ViPham!E:E, "12_Ly_B", NhatKy_ViPham!F:F, B31, NhatKy_ViPham!C:C, "T25")</f>
        <v>100</v>
      </c>
      <c r="AQ31" s="7">
        <f>100 + SUMIFS(NhatKy_ViPham!J:J, NhatKy_ViPham!E:E, "12_Ly_B", NhatKy_ViPham!F:F, B31, NhatKy_ViPham!C:C, "T26") - SUMIFS(NhatKy_ViPham!K:K, NhatKy_ViPham!E:E, "12_Ly_B", NhatKy_ViPham!F:F, B31, NhatKy_ViPham!C:C, "T26")</f>
        <v>100</v>
      </c>
      <c r="AR31" s="7">
        <f>100 + SUMIFS(NhatKy_ViPham!J:J, NhatKy_ViPham!E:E, "12_Ly_B", NhatKy_ViPham!F:F, B31, NhatKy_ViPham!C:C, "T27") - SUMIFS(NhatKy_ViPham!K:K, NhatKy_ViPham!E:E, "12_Ly_B", NhatKy_ViPham!F:F, B31, NhatKy_ViPham!C:C, "T27")</f>
        <v>100</v>
      </c>
      <c r="AS31" s="7">
        <f>100 + SUMIFS(NhatKy_ViPham!J:J, NhatKy_ViPham!E:E, "12_Ly_B", NhatKy_ViPham!F:F, B31, NhatKy_ViPham!C:C, "T28") - SUMIFS(NhatKy_ViPham!K:K, NhatKy_ViPham!E:E, "12_Ly_B", NhatKy_ViPham!F:F, B31, NhatKy_ViPham!C:C, "T28")</f>
        <v>100</v>
      </c>
      <c r="AT31" s="7">
        <f>100 + SUMIFS(NhatKy_ViPham!J:J, NhatKy_ViPham!E:E, "12_Ly_B", NhatKy_ViPham!F:F, B31, NhatKy_ViPham!C:C, "T29") - SUMIFS(NhatKy_ViPham!K:K, NhatKy_ViPham!E:E, "12_Ly_B", NhatKy_ViPham!F:F, B31, NhatKy_ViPham!C:C, "T29")</f>
        <v>100</v>
      </c>
      <c r="AU31" s="7">
        <f>100 + SUMIFS(NhatKy_ViPham!J:J, NhatKy_ViPham!E:E, "12_Ly_B", NhatKy_ViPham!F:F, B31, NhatKy_ViPham!C:C, "T30") - SUMIFS(NhatKy_ViPham!K:K, NhatKy_ViPham!E:E, "12_Ly_B", NhatKy_ViPham!F:F, B31, NhatKy_ViPham!C:C, "T30")</f>
        <v>100</v>
      </c>
      <c r="AV31" s="7">
        <f>100 + SUMIFS(NhatKy_ViPham!J:J, NhatKy_ViPham!E:E, "12_Ly_B", NhatKy_ViPham!F:F, B31, NhatKy_ViPham!C:C, "T31") - SUMIFS(NhatKy_ViPham!K:K, NhatKy_ViPham!E:E, "12_Ly_B", NhatKy_ViPham!F:F, B31, NhatKy_ViPham!C:C, "T31")</f>
        <v>100</v>
      </c>
      <c r="AW31" s="7">
        <f>100 + SUMIFS(NhatKy_ViPham!J:J, NhatKy_ViPham!E:E, "12_Ly_B", NhatKy_ViPham!F:F, B31, NhatKy_ViPham!C:C, "T32") - SUMIFS(NhatKy_ViPham!K:K, NhatKy_ViPham!E:E, "12_Ly_B", NhatKy_ViPham!F:F, B31, NhatKy_ViPham!C:C, "T32")</f>
        <v>100</v>
      </c>
      <c r="AX31" s="7">
        <f>100 + SUMIFS(NhatKy_ViPham!J:J, NhatKy_ViPham!E:E, "12_Ly_B", NhatKy_ViPham!F:F, B31, NhatKy_ViPham!C:C, "T33") - SUMIFS(NhatKy_ViPham!K:K, NhatKy_ViPham!E:E, "12_Ly_B", NhatKy_ViPham!F:F, B31, NhatKy_ViPham!C:C, "T33")</f>
        <v>100</v>
      </c>
      <c r="AY31" s="7">
        <f>100 + SUMIFS(NhatKy_ViPham!J:J, NhatKy_ViPham!E:E, "12_Ly_B", NhatKy_ViPham!F:F, B31, NhatKy_ViPham!C:C, "T34") - SUMIFS(NhatKy_ViPham!K:K, NhatKy_ViPham!E:E, "12_Ly_B", NhatKy_ViPham!F:F, B31, NhatKy_ViPham!C:C, "T34")</f>
        <v>100</v>
      </c>
      <c r="AZ31" s="7">
        <f>100 + SUMIFS(NhatKy_ViPham!J:J, NhatKy_ViPham!E:E, "12_Ly_B", NhatKy_ViPham!F:F, B31, NhatKy_ViPham!C:C, "T35") - SUMIFS(NhatKy_ViPham!K:K, NhatKy_ViPham!E:E, "12_Ly_B", NhatKy_ViPham!F:F, B31, NhatKy_ViPham!C:C, "T35")</f>
        <v>100</v>
      </c>
      <c r="BA31" s="12">
        <f t="shared" si="0"/>
        <v>100</v>
      </c>
      <c r="BB31" s="11" t="s">
        <v>430</v>
      </c>
      <c r="BC31" s="14" t="str">
        <f t="shared" si="1"/>
        <v>Tốt</v>
      </c>
      <c r="BD31" s="10" t="str">
        <f t="shared" si="2"/>
        <v>🟢 BÌNH THƯỜNG</v>
      </c>
    </row>
    <row r="32" spans="1:56" x14ac:dyDescent="0.25">
      <c r="A32" s="5">
        <v>24</v>
      </c>
      <c r="B32" s="15" t="s">
        <v>2480</v>
      </c>
      <c r="C32" s="5" t="s">
        <v>2481</v>
      </c>
      <c r="D32" s="5" t="s">
        <v>429</v>
      </c>
      <c r="E32" s="11" t="s">
        <v>430</v>
      </c>
      <c r="F32" s="6">
        <f>SUMIFS(NhatKy_ViPham!K:K, NhatKy_ViPham!E:E, "12_Ly_B", NhatKy_ViPham!F:F, B32, NhatKy_ViPham!H:H, "L01")</f>
        <v>0</v>
      </c>
      <c r="G32" s="6">
        <f>SUMIFS(NhatKy_ViPham!K:K, NhatKy_ViPham!E:E, "12_Ly_B", NhatKy_ViPham!F:F, B32, NhatKy_ViPham!H:H, "L02")</f>
        <v>0</v>
      </c>
      <c r="H32" s="6">
        <f>SUMIFS(NhatKy_ViPham!K:K, NhatKy_ViPham!E:E, "12_Ly_B", NhatKy_ViPham!F:F, B32, NhatKy_ViPham!H:H, "L03")</f>
        <v>0</v>
      </c>
      <c r="I32" s="6">
        <f>SUMIFS(NhatKy_ViPham!K:K, NhatKy_ViPham!E:E, "12_Ly_B", NhatKy_ViPham!F:F, B32, NhatKy_ViPham!H:H, "L04")</f>
        <v>0</v>
      </c>
      <c r="J32" s="6">
        <f>SUMIFS(NhatKy_ViPham!K:K, NhatKy_ViPham!E:E, "12_Ly_B", NhatKy_ViPham!F:F, B32, NhatKy_ViPham!H:H, "L05")</f>
        <v>0</v>
      </c>
      <c r="K32" s="6">
        <f>SUMIFS(NhatKy_ViPham!K:K, NhatKy_ViPham!E:E, "12_Ly_B", NhatKy_ViPham!F:F, B32, NhatKy_ViPham!H:H, "L06")</f>
        <v>0</v>
      </c>
      <c r="L32" s="6">
        <f>SUMIFS(NhatKy_ViPham!K:K, NhatKy_ViPham!E:E, "12_Ly_B", NhatKy_ViPham!F:F, B32, NhatKy_ViPham!H:H, "L07")</f>
        <v>0</v>
      </c>
      <c r="M32" s="6">
        <f>SUMIFS(NhatKy_ViPham!K:K, NhatKy_ViPham!E:E, "12_Ly_B", NhatKy_ViPham!F:F, B32, NhatKy_ViPham!H:H, "L08")</f>
        <v>0</v>
      </c>
      <c r="N32" s="6">
        <f>SUMIFS(NhatKy_ViPham!K:K, NhatKy_ViPham!E:E, "12_Ly_B", NhatKy_ViPham!F:F, B32, NhatKy_ViPham!H:H, "L09")</f>
        <v>0</v>
      </c>
      <c r="O32" s="6">
        <f>SUMIFS(NhatKy_ViPham!K:K, NhatKy_ViPham!E:E, "12_Ly_B", NhatKy_ViPham!F:F, B32, NhatKy_ViPham!H:H, "L10")</f>
        <v>0</v>
      </c>
      <c r="P32" s="12">
        <f>SUMIFS(NhatKy_ViPham!J:J, NhatKy_ViPham!E:E, "12_Ly_B", NhatKy_ViPham!F:F, B32)</f>
        <v>0</v>
      </c>
      <c r="Q32" s="13">
        <f>SUMIFS(NhatKy_ViPham!K:K, NhatKy_ViPham!E:E, "12_Ly_B", NhatKy_ViPham!F:F, B32)</f>
        <v>0</v>
      </c>
      <c r="R32" s="6">
        <f>100 + SUMIFS(NhatKy_ViPham!J:J, NhatKy_ViPham!E:E, "12_Ly_B", NhatKy_ViPham!F:F, B32, NhatKy_ViPham!C:C, "T1") - SUMIFS(NhatKy_ViPham!K:K, NhatKy_ViPham!E:E, "12_Ly_B", NhatKy_ViPham!F:F, B32, NhatKy_ViPham!C:C, "T1")</f>
        <v>100</v>
      </c>
      <c r="S32" s="6">
        <f>100 + SUMIFS(NhatKy_ViPham!J:J, NhatKy_ViPham!E:E, "12_Ly_B", NhatKy_ViPham!F:F, B32, NhatKy_ViPham!C:C, "T2") - SUMIFS(NhatKy_ViPham!K:K, NhatKy_ViPham!E:E, "12_Ly_B", NhatKy_ViPham!F:F, B32, NhatKy_ViPham!C:C, "T2")</f>
        <v>100</v>
      </c>
      <c r="T32" s="6">
        <f>100 + SUMIFS(NhatKy_ViPham!J:J, NhatKy_ViPham!E:E, "12_Ly_B", NhatKy_ViPham!F:F, B32, NhatKy_ViPham!C:C, "T3") - SUMIFS(NhatKy_ViPham!K:K, NhatKy_ViPham!E:E, "12_Ly_B", NhatKy_ViPham!F:F, B32, NhatKy_ViPham!C:C, "T3")</f>
        <v>100</v>
      </c>
      <c r="U32" s="6">
        <f>100 + SUMIFS(NhatKy_ViPham!J:J, NhatKy_ViPham!E:E, "12_Ly_B", NhatKy_ViPham!F:F, B32, NhatKy_ViPham!C:C, "T4") - SUMIFS(NhatKy_ViPham!K:K, NhatKy_ViPham!E:E, "12_Ly_B", NhatKy_ViPham!F:F, B32, NhatKy_ViPham!C:C, "T4")</f>
        <v>100</v>
      </c>
      <c r="V32" s="6">
        <f>100 + SUMIFS(NhatKy_ViPham!J:J, NhatKy_ViPham!E:E, "12_Ly_B", NhatKy_ViPham!F:F, B32, NhatKy_ViPham!C:C, "T5") - SUMIFS(NhatKy_ViPham!K:K, NhatKy_ViPham!E:E, "12_Ly_B", NhatKy_ViPham!F:F, B32, NhatKy_ViPham!C:C, "T5")</f>
        <v>100</v>
      </c>
      <c r="W32" s="6">
        <f>100 + SUMIFS(NhatKy_ViPham!J:J, NhatKy_ViPham!E:E, "12_Ly_B", NhatKy_ViPham!F:F, B32, NhatKy_ViPham!C:C, "T6") - SUMIFS(NhatKy_ViPham!K:K, NhatKy_ViPham!E:E, "12_Ly_B", NhatKy_ViPham!F:F, B32, NhatKy_ViPham!C:C, "T6")</f>
        <v>100</v>
      </c>
      <c r="X32" s="6">
        <f>100 + SUMIFS(NhatKy_ViPham!J:J, NhatKy_ViPham!E:E, "12_Ly_B", NhatKy_ViPham!F:F, B32, NhatKy_ViPham!C:C, "T7") - SUMIFS(NhatKy_ViPham!K:K, NhatKy_ViPham!E:E, "12_Ly_B", NhatKy_ViPham!F:F, B32, NhatKy_ViPham!C:C, "T7")</f>
        <v>100</v>
      </c>
      <c r="Y32" s="6">
        <f>100 + SUMIFS(NhatKy_ViPham!J:J, NhatKy_ViPham!E:E, "12_Ly_B", NhatKy_ViPham!F:F, B32, NhatKy_ViPham!C:C, "T8") - SUMIFS(NhatKy_ViPham!K:K, NhatKy_ViPham!E:E, "12_Ly_B", NhatKy_ViPham!F:F, B32, NhatKy_ViPham!C:C, "T8")</f>
        <v>100</v>
      </c>
      <c r="Z32" s="6">
        <f>100 + SUMIFS(NhatKy_ViPham!J:J, NhatKy_ViPham!E:E, "12_Ly_B", NhatKy_ViPham!F:F, B32, NhatKy_ViPham!C:C, "T9") - SUMIFS(NhatKy_ViPham!K:K, NhatKy_ViPham!E:E, "12_Ly_B", NhatKy_ViPham!F:F, B32, NhatKy_ViPham!C:C, "T9")</f>
        <v>100</v>
      </c>
      <c r="AA32" s="6">
        <f>100 + SUMIFS(NhatKy_ViPham!J:J, NhatKy_ViPham!E:E, "12_Ly_B", NhatKy_ViPham!F:F, B32, NhatKy_ViPham!C:C, "T10") - SUMIFS(NhatKy_ViPham!K:K, NhatKy_ViPham!E:E, "12_Ly_B", NhatKy_ViPham!F:F, B32, NhatKy_ViPham!C:C, "T10")</f>
        <v>100</v>
      </c>
      <c r="AB32" s="6">
        <f>100 + SUMIFS(NhatKy_ViPham!J:J, NhatKy_ViPham!E:E, "12_Ly_B", NhatKy_ViPham!F:F, B32, NhatKy_ViPham!C:C, "T11") - SUMIFS(NhatKy_ViPham!K:K, NhatKy_ViPham!E:E, "12_Ly_B", NhatKy_ViPham!F:F, B32, NhatKy_ViPham!C:C, "T11")</f>
        <v>100</v>
      </c>
      <c r="AC32" s="6">
        <f>100 + SUMIFS(NhatKy_ViPham!J:J, NhatKy_ViPham!E:E, "12_Ly_B", NhatKy_ViPham!F:F, B32, NhatKy_ViPham!C:C, "T12") - SUMIFS(NhatKy_ViPham!K:K, NhatKy_ViPham!E:E, "12_Ly_B", NhatKy_ViPham!F:F, B32, NhatKy_ViPham!C:C, "T12")</f>
        <v>100</v>
      </c>
      <c r="AD32" s="6">
        <f>100 + SUMIFS(NhatKy_ViPham!J:J, NhatKy_ViPham!E:E, "12_Ly_B", NhatKy_ViPham!F:F, B32, NhatKy_ViPham!C:C, "T13") - SUMIFS(NhatKy_ViPham!K:K, NhatKy_ViPham!E:E, "12_Ly_B", NhatKy_ViPham!F:F, B32, NhatKy_ViPham!C:C, "T13")</f>
        <v>100</v>
      </c>
      <c r="AE32" s="6">
        <f>100 + SUMIFS(NhatKy_ViPham!J:J, NhatKy_ViPham!E:E, "12_Ly_B", NhatKy_ViPham!F:F, B32, NhatKy_ViPham!C:C, "T14") - SUMIFS(NhatKy_ViPham!K:K, NhatKy_ViPham!E:E, "12_Ly_B", NhatKy_ViPham!F:F, B32, NhatKy_ViPham!C:C, "T14")</f>
        <v>100</v>
      </c>
      <c r="AF32" s="6">
        <f>100 + SUMIFS(NhatKy_ViPham!J:J, NhatKy_ViPham!E:E, "12_Ly_B", NhatKy_ViPham!F:F, B32, NhatKy_ViPham!C:C, "T15") - SUMIFS(NhatKy_ViPham!K:K, NhatKy_ViPham!E:E, "12_Ly_B", NhatKy_ViPham!F:F, B32, NhatKy_ViPham!C:C, "T15")</f>
        <v>100</v>
      </c>
      <c r="AG32" s="6">
        <f>100 + SUMIFS(NhatKy_ViPham!J:J, NhatKy_ViPham!E:E, "12_Ly_B", NhatKy_ViPham!F:F, B32, NhatKy_ViPham!C:C, "T16") - SUMIFS(NhatKy_ViPham!K:K, NhatKy_ViPham!E:E, "12_Ly_B", NhatKy_ViPham!F:F, B32, NhatKy_ViPham!C:C, "T16")</f>
        <v>100</v>
      </c>
      <c r="AH32" s="6">
        <f>100 + SUMIFS(NhatKy_ViPham!J:J, NhatKy_ViPham!E:E, "12_Ly_B", NhatKy_ViPham!F:F, B32, NhatKy_ViPham!C:C, "T17") - SUMIFS(NhatKy_ViPham!K:K, NhatKy_ViPham!E:E, "12_Ly_B", NhatKy_ViPham!F:F, B32, NhatKy_ViPham!C:C, "T17")</f>
        <v>100</v>
      </c>
      <c r="AI32" s="6">
        <f>100 + SUMIFS(NhatKy_ViPham!J:J, NhatKy_ViPham!E:E, "12_Ly_B", NhatKy_ViPham!F:F, B32, NhatKy_ViPham!C:C, "T18") - SUMIFS(NhatKy_ViPham!K:K, NhatKy_ViPham!E:E, "12_Ly_B", NhatKy_ViPham!F:F, B32, NhatKy_ViPham!C:C, "T18")</f>
        <v>100</v>
      </c>
      <c r="AJ32" s="6">
        <f>100 + SUMIFS(NhatKy_ViPham!J:J, NhatKy_ViPham!E:E, "12_Ly_B", NhatKy_ViPham!F:F, B32, NhatKy_ViPham!C:C, "T19") - SUMIFS(NhatKy_ViPham!K:K, NhatKy_ViPham!E:E, "12_Ly_B", NhatKy_ViPham!F:F, B32, NhatKy_ViPham!C:C, "T19")</f>
        <v>100</v>
      </c>
      <c r="AK32" s="6">
        <f>100 + SUMIFS(NhatKy_ViPham!J:J, NhatKy_ViPham!E:E, "12_Ly_B", NhatKy_ViPham!F:F, B32, NhatKy_ViPham!C:C, "T20") - SUMIFS(NhatKy_ViPham!K:K, NhatKy_ViPham!E:E, "12_Ly_B", NhatKy_ViPham!F:F, B32, NhatKy_ViPham!C:C, "T20")</f>
        <v>100</v>
      </c>
      <c r="AL32" s="6">
        <f>100 + SUMIFS(NhatKy_ViPham!J:J, NhatKy_ViPham!E:E, "12_Ly_B", NhatKy_ViPham!F:F, B32, NhatKy_ViPham!C:C, "T21") - SUMIFS(NhatKy_ViPham!K:K, NhatKy_ViPham!E:E, "12_Ly_B", NhatKy_ViPham!F:F, B32, NhatKy_ViPham!C:C, "T21")</f>
        <v>100</v>
      </c>
      <c r="AM32" s="6">
        <f>100 + SUMIFS(NhatKy_ViPham!J:J, NhatKy_ViPham!E:E, "12_Ly_B", NhatKy_ViPham!F:F, B32, NhatKy_ViPham!C:C, "T22") - SUMIFS(NhatKy_ViPham!K:K, NhatKy_ViPham!E:E, "12_Ly_B", NhatKy_ViPham!F:F, B32, NhatKy_ViPham!C:C, "T22")</f>
        <v>100</v>
      </c>
      <c r="AN32" s="6">
        <f>100 + SUMIFS(NhatKy_ViPham!J:J, NhatKy_ViPham!E:E, "12_Ly_B", NhatKy_ViPham!F:F, B32, NhatKy_ViPham!C:C, "T23") - SUMIFS(NhatKy_ViPham!K:K, NhatKy_ViPham!E:E, "12_Ly_B", NhatKy_ViPham!F:F, B32, NhatKy_ViPham!C:C, "T23")</f>
        <v>100</v>
      </c>
      <c r="AO32" s="6">
        <f>100 + SUMIFS(NhatKy_ViPham!J:J, NhatKy_ViPham!E:E, "12_Ly_B", NhatKy_ViPham!F:F, B32, NhatKy_ViPham!C:C, "T24") - SUMIFS(NhatKy_ViPham!K:K, NhatKy_ViPham!E:E, "12_Ly_B", NhatKy_ViPham!F:F, B32, NhatKy_ViPham!C:C, "T24")</f>
        <v>100</v>
      </c>
      <c r="AP32" s="6">
        <f>100 + SUMIFS(NhatKy_ViPham!J:J, NhatKy_ViPham!E:E, "12_Ly_B", NhatKy_ViPham!F:F, B32, NhatKy_ViPham!C:C, "T25") - SUMIFS(NhatKy_ViPham!K:K, NhatKy_ViPham!E:E, "12_Ly_B", NhatKy_ViPham!F:F, B32, NhatKy_ViPham!C:C, "T25")</f>
        <v>100</v>
      </c>
      <c r="AQ32" s="6">
        <f>100 + SUMIFS(NhatKy_ViPham!J:J, NhatKy_ViPham!E:E, "12_Ly_B", NhatKy_ViPham!F:F, B32, NhatKy_ViPham!C:C, "T26") - SUMIFS(NhatKy_ViPham!K:K, NhatKy_ViPham!E:E, "12_Ly_B", NhatKy_ViPham!F:F, B32, NhatKy_ViPham!C:C, "T26")</f>
        <v>100</v>
      </c>
      <c r="AR32" s="6">
        <f>100 + SUMIFS(NhatKy_ViPham!J:J, NhatKy_ViPham!E:E, "12_Ly_B", NhatKy_ViPham!F:F, B32, NhatKy_ViPham!C:C, "T27") - SUMIFS(NhatKy_ViPham!K:K, NhatKy_ViPham!E:E, "12_Ly_B", NhatKy_ViPham!F:F, B32, NhatKy_ViPham!C:C, "T27")</f>
        <v>100</v>
      </c>
      <c r="AS32" s="6">
        <f>100 + SUMIFS(NhatKy_ViPham!J:J, NhatKy_ViPham!E:E, "12_Ly_B", NhatKy_ViPham!F:F, B32, NhatKy_ViPham!C:C, "T28") - SUMIFS(NhatKy_ViPham!K:K, NhatKy_ViPham!E:E, "12_Ly_B", NhatKy_ViPham!F:F, B32, NhatKy_ViPham!C:C, "T28")</f>
        <v>100</v>
      </c>
      <c r="AT32" s="6">
        <f>100 + SUMIFS(NhatKy_ViPham!J:J, NhatKy_ViPham!E:E, "12_Ly_B", NhatKy_ViPham!F:F, B32, NhatKy_ViPham!C:C, "T29") - SUMIFS(NhatKy_ViPham!K:K, NhatKy_ViPham!E:E, "12_Ly_B", NhatKy_ViPham!F:F, B32, NhatKy_ViPham!C:C, "T29")</f>
        <v>100</v>
      </c>
      <c r="AU32" s="6">
        <f>100 + SUMIFS(NhatKy_ViPham!J:J, NhatKy_ViPham!E:E, "12_Ly_B", NhatKy_ViPham!F:F, B32, NhatKy_ViPham!C:C, "T30") - SUMIFS(NhatKy_ViPham!K:K, NhatKy_ViPham!E:E, "12_Ly_B", NhatKy_ViPham!F:F, B32, NhatKy_ViPham!C:C, "T30")</f>
        <v>100</v>
      </c>
      <c r="AV32" s="6">
        <f>100 + SUMIFS(NhatKy_ViPham!J:J, NhatKy_ViPham!E:E, "12_Ly_B", NhatKy_ViPham!F:F, B32, NhatKy_ViPham!C:C, "T31") - SUMIFS(NhatKy_ViPham!K:K, NhatKy_ViPham!E:E, "12_Ly_B", NhatKy_ViPham!F:F, B32, NhatKy_ViPham!C:C, "T31")</f>
        <v>100</v>
      </c>
      <c r="AW32" s="6">
        <f>100 + SUMIFS(NhatKy_ViPham!J:J, NhatKy_ViPham!E:E, "12_Ly_B", NhatKy_ViPham!F:F, B32, NhatKy_ViPham!C:C, "T32") - SUMIFS(NhatKy_ViPham!K:K, NhatKy_ViPham!E:E, "12_Ly_B", NhatKy_ViPham!F:F, B32, NhatKy_ViPham!C:C, "T32")</f>
        <v>100</v>
      </c>
      <c r="AX32" s="6">
        <f>100 + SUMIFS(NhatKy_ViPham!J:J, NhatKy_ViPham!E:E, "12_Ly_B", NhatKy_ViPham!F:F, B32, NhatKy_ViPham!C:C, "T33") - SUMIFS(NhatKy_ViPham!K:K, NhatKy_ViPham!E:E, "12_Ly_B", NhatKy_ViPham!F:F, B32, NhatKy_ViPham!C:C, "T33")</f>
        <v>100</v>
      </c>
      <c r="AY32" s="6">
        <f>100 + SUMIFS(NhatKy_ViPham!J:J, NhatKy_ViPham!E:E, "12_Ly_B", NhatKy_ViPham!F:F, B32, NhatKy_ViPham!C:C, "T34") - SUMIFS(NhatKy_ViPham!K:K, NhatKy_ViPham!E:E, "12_Ly_B", NhatKy_ViPham!F:F, B32, NhatKy_ViPham!C:C, "T34")</f>
        <v>100</v>
      </c>
      <c r="AZ32" s="6">
        <f>100 + SUMIFS(NhatKy_ViPham!J:J, NhatKy_ViPham!E:E, "12_Ly_B", NhatKy_ViPham!F:F, B32, NhatKy_ViPham!C:C, "T35") - SUMIFS(NhatKy_ViPham!K:K, NhatKy_ViPham!E:E, "12_Ly_B", NhatKy_ViPham!F:F, B32, NhatKy_ViPham!C:C, "T35")</f>
        <v>100</v>
      </c>
      <c r="BA32" s="12">
        <f t="shared" si="0"/>
        <v>100</v>
      </c>
      <c r="BB32" s="11" t="s">
        <v>430</v>
      </c>
      <c r="BC32" s="16" t="str">
        <f t="shared" si="1"/>
        <v>Tốt</v>
      </c>
      <c r="BD32" s="15" t="str">
        <f t="shared" si="2"/>
        <v>🟢 BÌNH THƯỜNG</v>
      </c>
    </row>
    <row r="33" spans="1:56" x14ac:dyDescent="0.25">
      <c r="A33" s="4">
        <v>25</v>
      </c>
      <c r="B33" s="10" t="s">
        <v>2482</v>
      </c>
      <c r="C33" s="4" t="s">
        <v>2483</v>
      </c>
      <c r="D33" s="4" t="s">
        <v>429</v>
      </c>
      <c r="E33" s="11" t="s">
        <v>430</v>
      </c>
      <c r="F33" s="7">
        <f>SUMIFS(NhatKy_ViPham!K:K, NhatKy_ViPham!E:E, "12_Ly_B", NhatKy_ViPham!F:F, B33, NhatKy_ViPham!H:H, "L01")</f>
        <v>0</v>
      </c>
      <c r="G33" s="7">
        <f>SUMIFS(NhatKy_ViPham!K:K, NhatKy_ViPham!E:E, "12_Ly_B", NhatKy_ViPham!F:F, B33, NhatKy_ViPham!H:H, "L02")</f>
        <v>0</v>
      </c>
      <c r="H33" s="7">
        <f>SUMIFS(NhatKy_ViPham!K:K, NhatKy_ViPham!E:E, "12_Ly_B", NhatKy_ViPham!F:F, B33, NhatKy_ViPham!H:H, "L03")</f>
        <v>0</v>
      </c>
      <c r="I33" s="7">
        <f>SUMIFS(NhatKy_ViPham!K:K, NhatKy_ViPham!E:E, "12_Ly_B", NhatKy_ViPham!F:F, B33, NhatKy_ViPham!H:H, "L04")</f>
        <v>0</v>
      </c>
      <c r="J33" s="7">
        <f>SUMIFS(NhatKy_ViPham!K:K, NhatKy_ViPham!E:E, "12_Ly_B", NhatKy_ViPham!F:F, B33, NhatKy_ViPham!H:H, "L05")</f>
        <v>0</v>
      </c>
      <c r="K33" s="7">
        <f>SUMIFS(NhatKy_ViPham!K:K, NhatKy_ViPham!E:E, "12_Ly_B", NhatKy_ViPham!F:F, B33, NhatKy_ViPham!H:H, "L06")</f>
        <v>0</v>
      </c>
      <c r="L33" s="7">
        <f>SUMIFS(NhatKy_ViPham!K:K, NhatKy_ViPham!E:E, "12_Ly_B", NhatKy_ViPham!F:F, B33, NhatKy_ViPham!H:H, "L07")</f>
        <v>0</v>
      </c>
      <c r="M33" s="7">
        <f>SUMIFS(NhatKy_ViPham!K:K, NhatKy_ViPham!E:E, "12_Ly_B", NhatKy_ViPham!F:F, B33, NhatKy_ViPham!H:H, "L08")</f>
        <v>0</v>
      </c>
      <c r="N33" s="7">
        <f>SUMIFS(NhatKy_ViPham!K:K, NhatKy_ViPham!E:E, "12_Ly_B", NhatKy_ViPham!F:F, B33, NhatKy_ViPham!H:H, "L09")</f>
        <v>0</v>
      </c>
      <c r="O33" s="7">
        <f>SUMIFS(NhatKy_ViPham!K:K, NhatKy_ViPham!E:E, "12_Ly_B", NhatKy_ViPham!F:F, B33, NhatKy_ViPham!H:H, "L10")</f>
        <v>0</v>
      </c>
      <c r="P33" s="12">
        <f>SUMIFS(NhatKy_ViPham!J:J, NhatKy_ViPham!E:E, "12_Ly_B", NhatKy_ViPham!F:F, B33)</f>
        <v>0</v>
      </c>
      <c r="Q33" s="13">
        <f>SUMIFS(NhatKy_ViPham!K:K, NhatKy_ViPham!E:E, "12_Ly_B", NhatKy_ViPham!F:F, B33)</f>
        <v>0</v>
      </c>
      <c r="R33" s="7">
        <f>100 + SUMIFS(NhatKy_ViPham!J:J, NhatKy_ViPham!E:E, "12_Ly_B", NhatKy_ViPham!F:F, B33, NhatKy_ViPham!C:C, "T1") - SUMIFS(NhatKy_ViPham!K:K, NhatKy_ViPham!E:E, "12_Ly_B", NhatKy_ViPham!F:F, B33, NhatKy_ViPham!C:C, "T1")</f>
        <v>100</v>
      </c>
      <c r="S33" s="7">
        <f>100 + SUMIFS(NhatKy_ViPham!J:J, NhatKy_ViPham!E:E, "12_Ly_B", NhatKy_ViPham!F:F, B33, NhatKy_ViPham!C:C, "T2") - SUMIFS(NhatKy_ViPham!K:K, NhatKy_ViPham!E:E, "12_Ly_B", NhatKy_ViPham!F:F, B33, NhatKy_ViPham!C:C, "T2")</f>
        <v>100</v>
      </c>
      <c r="T33" s="7">
        <f>100 + SUMIFS(NhatKy_ViPham!J:J, NhatKy_ViPham!E:E, "12_Ly_B", NhatKy_ViPham!F:F, B33, NhatKy_ViPham!C:C, "T3") - SUMIFS(NhatKy_ViPham!K:K, NhatKy_ViPham!E:E, "12_Ly_B", NhatKy_ViPham!F:F, B33, NhatKy_ViPham!C:C, "T3")</f>
        <v>100</v>
      </c>
      <c r="U33" s="7">
        <f>100 + SUMIFS(NhatKy_ViPham!J:J, NhatKy_ViPham!E:E, "12_Ly_B", NhatKy_ViPham!F:F, B33, NhatKy_ViPham!C:C, "T4") - SUMIFS(NhatKy_ViPham!K:K, NhatKy_ViPham!E:E, "12_Ly_B", NhatKy_ViPham!F:F, B33, NhatKy_ViPham!C:C, "T4")</f>
        <v>100</v>
      </c>
      <c r="V33" s="7">
        <f>100 + SUMIFS(NhatKy_ViPham!J:J, NhatKy_ViPham!E:E, "12_Ly_B", NhatKy_ViPham!F:F, B33, NhatKy_ViPham!C:C, "T5") - SUMIFS(NhatKy_ViPham!K:K, NhatKy_ViPham!E:E, "12_Ly_B", NhatKy_ViPham!F:F, B33, NhatKy_ViPham!C:C, "T5")</f>
        <v>100</v>
      </c>
      <c r="W33" s="7">
        <f>100 + SUMIFS(NhatKy_ViPham!J:J, NhatKy_ViPham!E:E, "12_Ly_B", NhatKy_ViPham!F:F, B33, NhatKy_ViPham!C:C, "T6") - SUMIFS(NhatKy_ViPham!K:K, NhatKy_ViPham!E:E, "12_Ly_B", NhatKy_ViPham!F:F, B33, NhatKy_ViPham!C:C, "T6")</f>
        <v>100</v>
      </c>
      <c r="X33" s="7">
        <f>100 + SUMIFS(NhatKy_ViPham!J:J, NhatKy_ViPham!E:E, "12_Ly_B", NhatKy_ViPham!F:F, B33, NhatKy_ViPham!C:C, "T7") - SUMIFS(NhatKy_ViPham!K:K, NhatKy_ViPham!E:E, "12_Ly_B", NhatKy_ViPham!F:F, B33, NhatKy_ViPham!C:C, "T7")</f>
        <v>100</v>
      </c>
      <c r="Y33" s="7">
        <f>100 + SUMIFS(NhatKy_ViPham!J:J, NhatKy_ViPham!E:E, "12_Ly_B", NhatKy_ViPham!F:F, B33, NhatKy_ViPham!C:C, "T8") - SUMIFS(NhatKy_ViPham!K:K, NhatKy_ViPham!E:E, "12_Ly_B", NhatKy_ViPham!F:F, B33, NhatKy_ViPham!C:C, "T8")</f>
        <v>100</v>
      </c>
      <c r="Z33" s="7">
        <f>100 + SUMIFS(NhatKy_ViPham!J:J, NhatKy_ViPham!E:E, "12_Ly_B", NhatKy_ViPham!F:F, B33, NhatKy_ViPham!C:C, "T9") - SUMIFS(NhatKy_ViPham!K:K, NhatKy_ViPham!E:E, "12_Ly_B", NhatKy_ViPham!F:F, B33, NhatKy_ViPham!C:C, "T9")</f>
        <v>100</v>
      </c>
      <c r="AA33" s="7">
        <f>100 + SUMIFS(NhatKy_ViPham!J:J, NhatKy_ViPham!E:E, "12_Ly_B", NhatKy_ViPham!F:F, B33, NhatKy_ViPham!C:C, "T10") - SUMIFS(NhatKy_ViPham!K:K, NhatKy_ViPham!E:E, "12_Ly_B", NhatKy_ViPham!F:F, B33, NhatKy_ViPham!C:C, "T10")</f>
        <v>100</v>
      </c>
      <c r="AB33" s="7">
        <f>100 + SUMIFS(NhatKy_ViPham!J:J, NhatKy_ViPham!E:E, "12_Ly_B", NhatKy_ViPham!F:F, B33, NhatKy_ViPham!C:C, "T11") - SUMIFS(NhatKy_ViPham!K:K, NhatKy_ViPham!E:E, "12_Ly_B", NhatKy_ViPham!F:F, B33, NhatKy_ViPham!C:C, "T11")</f>
        <v>100</v>
      </c>
      <c r="AC33" s="7">
        <f>100 + SUMIFS(NhatKy_ViPham!J:J, NhatKy_ViPham!E:E, "12_Ly_B", NhatKy_ViPham!F:F, B33, NhatKy_ViPham!C:C, "T12") - SUMIFS(NhatKy_ViPham!K:K, NhatKy_ViPham!E:E, "12_Ly_B", NhatKy_ViPham!F:F, B33, NhatKy_ViPham!C:C, "T12")</f>
        <v>100</v>
      </c>
      <c r="AD33" s="7">
        <f>100 + SUMIFS(NhatKy_ViPham!J:J, NhatKy_ViPham!E:E, "12_Ly_B", NhatKy_ViPham!F:F, B33, NhatKy_ViPham!C:C, "T13") - SUMIFS(NhatKy_ViPham!K:K, NhatKy_ViPham!E:E, "12_Ly_B", NhatKy_ViPham!F:F, B33, NhatKy_ViPham!C:C, "T13")</f>
        <v>100</v>
      </c>
      <c r="AE33" s="7">
        <f>100 + SUMIFS(NhatKy_ViPham!J:J, NhatKy_ViPham!E:E, "12_Ly_B", NhatKy_ViPham!F:F, B33, NhatKy_ViPham!C:C, "T14") - SUMIFS(NhatKy_ViPham!K:K, NhatKy_ViPham!E:E, "12_Ly_B", NhatKy_ViPham!F:F, B33, NhatKy_ViPham!C:C, "T14")</f>
        <v>100</v>
      </c>
      <c r="AF33" s="7">
        <f>100 + SUMIFS(NhatKy_ViPham!J:J, NhatKy_ViPham!E:E, "12_Ly_B", NhatKy_ViPham!F:F, B33, NhatKy_ViPham!C:C, "T15") - SUMIFS(NhatKy_ViPham!K:K, NhatKy_ViPham!E:E, "12_Ly_B", NhatKy_ViPham!F:F, B33, NhatKy_ViPham!C:C, "T15")</f>
        <v>100</v>
      </c>
      <c r="AG33" s="7">
        <f>100 + SUMIFS(NhatKy_ViPham!J:J, NhatKy_ViPham!E:E, "12_Ly_B", NhatKy_ViPham!F:F, B33, NhatKy_ViPham!C:C, "T16") - SUMIFS(NhatKy_ViPham!K:K, NhatKy_ViPham!E:E, "12_Ly_B", NhatKy_ViPham!F:F, B33, NhatKy_ViPham!C:C, "T16")</f>
        <v>100</v>
      </c>
      <c r="AH33" s="7">
        <f>100 + SUMIFS(NhatKy_ViPham!J:J, NhatKy_ViPham!E:E, "12_Ly_B", NhatKy_ViPham!F:F, B33, NhatKy_ViPham!C:C, "T17") - SUMIFS(NhatKy_ViPham!K:K, NhatKy_ViPham!E:E, "12_Ly_B", NhatKy_ViPham!F:F, B33, NhatKy_ViPham!C:C, "T17")</f>
        <v>100</v>
      </c>
      <c r="AI33" s="7">
        <f>100 + SUMIFS(NhatKy_ViPham!J:J, NhatKy_ViPham!E:E, "12_Ly_B", NhatKy_ViPham!F:F, B33, NhatKy_ViPham!C:C, "T18") - SUMIFS(NhatKy_ViPham!K:K, NhatKy_ViPham!E:E, "12_Ly_B", NhatKy_ViPham!F:F, B33, NhatKy_ViPham!C:C, "T18")</f>
        <v>100</v>
      </c>
      <c r="AJ33" s="7">
        <f>100 + SUMIFS(NhatKy_ViPham!J:J, NhatKy_ViPham!E:E, "12_Ly_B", NhatKy_ViPham!F:F, B33, NhatKy_ViPham!C:C, "T19") - SUMIFS(NhatKy_ViPham!K:K, NhatKy_ViPham!E:E, "12_Ly_B", NhatKy_ViPham!F:F, B33, NhatKy_ViPham!C:C, "T19")</f>
        <v>100</v>
      </c>
      <c r="AK33" s="7">
        <f>100 + SUMIFS(NhatKy_ViPham!J:J, NhatKy_ViPham!E:E, "12_Ly_B", NhatKy_ViPham!F:F, B33, NhatKy_ViPham!C:C, "T20") - SUMIFS(NhatKy_ViPham!K:K, NhatKy_ViPham!E:E, "12_Ly_B", NhatKy_ViPham!F:F, B33, NhatKy_ViPham!C:C, "T20")</f>
        <v>100</v>
      </c>
      <c r="AL33" s="7">
        <f>100 + SUMIFS(NhatKy_ViPham!J:J, NhatKy_ViPham!E:E, "12_Ly_B", NhatKy_ViPham!F:F, B33, NhatKy_ViPham!C:C, "T21") - SUMIFS(NhatKy_ViPham!K:K, NhatKy_ViPham!E:E, "12_Ly_B", NhatKy_ViPham!F:F, B33, NhatKy_ViPham!C:C, "T21")</f>
        <v>100</v>
      </c>
      <c r="AM33" s="7">
        <f>100 + SUMIFS(NhatKy_ViPham!J:J, NhatKy_ViPham!E:E, "12_Ly_B", NhatKy_ViPham!F:F, B33, NhatKy_ViPham!C:C, "T22") - SUMIFS(NhatKy_ViPham!K:K, NhatKy_ViPham!E:E, "12_Ly_B", NhatKy_ViPham!F:F, B33, NhatKy_ViPham!C:C, "T22")</f>
        <v>100</v>
      </c>
      <c r="AN33" s="7">
        <f>100 + SUMIFS(NhatKy_ViPham!J:J, NhatKy_ViPham!E:E, "12_Ly_B", NhatKy_ViPham!F:F, B33, NhatKy_ViPham!C:C, "T23") - SUMIFS(NhatKy_ViPham!K:K, NhatKy_ViPham!E:E, "12_Ly_B", NhatKy_ViPham!F:F, B33, NhatKy_ViPham!C:C, "T23")</f>
        <v>100</v>
      </c>
      <c r="AO33" s="7">
        <f>100 + SUMIFS(NhatKy_ViPham!J:J, NhatKy_ViPham!E:E, "12_Ly_B", NhatKy_ViPham!F:F, B33, NhatKy_ViPham!C:C, "T24") - SUMIFS(NhatKy_ViPham!K:K, NhatKy_ViPham!E:E, "12_Ly_B", NhatKy_ViPham!F:F, B33, NhatKy_ViPham!C:C, "T24")</f>
        <v>100</v>
      </c>
      <c r="AP33" s="7">
        <f>100 + SUMIFS(NhatKy_ViPham!J:J, NhatKy_ViPham!E:E, "12_Ly_B", NhatKy_ViPham!F:F, B33, NhatKy_ViPham!C:C, "T25") - SUMIFS(NhatKy_ViPham!K:K, NhatKy_ViPham!E:E, "12_Ly_B", NhatKy_ViPham!F:F, B33, NhatKy_ViPham!C:C, "T25")</f>
        <v>100</v>
      </c>
      <c r="AQ33" s="7">
        <f>100 + SUMIFS(NhatKy_ViPham!J:J, NhatKy_ViPham!E:E, "12_Ly_B", NhatKy_ViPham!F:F, B33, NhatKy_ViPham!C:C, "T26") - SUMIFS(NhatKy_ViPham!K:K, NhatKy_ViPham!E:E, "12_Ly_B", NhatKy_ViPham!F:F, B33, NhatKy_ViPham!C:C, "T26")</f>
        <v>100</v>
      </c>
      <c r="AR33" s="7">
        <f>100 + SUMIFS(NhatKy_ViPham!J:J, NhatKy_ViPham!E:E, "12_Ly_B", NhatKy_ViPham!F:F, B33, NhatKy_ViPham!C:C, "T27") - SUMIFS(NhatKy_ViPham!K:K, NhatKy_ViPham!E:E, "12_Ly_B", NhatKy_ViPham!F:F, B33, NhatKy_ViPham!C:C, "T27")</f>
        <v>100</v>
      </c>
      <c r="AS33" s="7">
        <f>100 + SUMIFS(NhatKy_ViPham!J:J, NhatKy_ViPham!E:E, "12_Ly_B", NhatKy_ViPham!F:F, B33, NhatKy_ViPham!C:C, "T28") - SUMIFS(NhatKy_ViPham!K:K, NhatKy_ViPham!E:E, "12_Ly_B", NhatKy_ViPham!F:F, B33, NhatKy_ViPham!C:C, "T28")</f>
        <v>100</v>
      </c>
      <c r="AT33" s="7">
        <f>100 + SUMIFS(NhatKy_ViPham!J:J, NhatKy_ViPham!E:E, "12_Ly_B", NhatKy_ViPham!F:F, B33, NhatKy_ViPham!C:C, "T29") - SUMIFS(NhatKy_ViPham!K:K, NhatKy_ViPham!E:E, "12_Ly_B", NhatKy_ViPham!F:F, B33, NhatKy_ViPham!C:C, "T29")</f>
        <v>100</v>
      </c>
      <c r="AU33" s="7">
        <f>100 + SUMIFS(NhatKy_ViPham!J:J, NhatKy_ViPham!E:E, "12_Ly_B", NhatKy_ViPham!F:F, B33, NhatKy_ViPham!C:C, "T30") - SUMIFS(NhatKy_ViPham!K:K, NhatKy_ViPham!E:E, "12_Ly_B", NhatKy_ViPham!F:F, B33, NhatKy_ViPham!C:C, "T30")</f>
        <v>100</v>
      </c>
      <c r="AV33" s="7">
        <f>100 + SUMIFS(NhatKy_ViPham!J:J, NhatKy_ViPham!E:E, "12_Ly_B", NhatKy_ViPham!F:F, B33, NhatKy_ViPham!C:C, "T31") - SUMIFS(NhatKy_ViPham!K:K, NhatKy_ViPham!E:E, "12_Ly_B", NhatKy_ViPham!F:F, B33, NhatKy_ViPham!C:C, "T31")</f>
        <v>100</v>
      </c>
      <c r="AW33" s="7">
        <f>100 + SUMIFS(NhatKy_ViPham!J:J, NhatKy_ViPham!E:E, "12_Ly_B", NhatKy_ViPham!F:F, B33, NhatKy_ViPham!C:C, "T32") - SUMIFS(NhatKy_ViPham!K:K, NhatKy_ViPham!E:E, "12_Ly_B", NhatKy_ViPham!F:F, B33, NhatKy_ViPham!C:C, "T32")</f>
        <v>100</v>
      </c>
      <c r="AX33" s="7">
        <f>100 + SUMIFS(NhatKy_ViPham!J:J, NhatKy_ViPham!E:E, "12_Ly_B", NhatKy_ViPham!F:F, B33, NhatKy_ViPham!C:C, "T33") - SUMIFS(NhatKy_ViPham!K:K, NhatKy_ViPham!E:E, "12_Ly_B", NhatKy_ViPham!F:F, B33, NhatKy_ViPham!C:C, "T33")</f>
        <v>100</v>
      </c>
      <c r="AY33" s="7">
        <f>100 + SUMIFS(NhatKy_ViPham!J:J, NhatKy_ViPham!E:E, "12_Ly_B", NhatKy_ViPham!F:F, B33, NhatKy_ViPham!C:C, "T34") - SUMIFS(NhatKy_ViPham!K:K, NhatKy_ViPham!E:E, "12_Ly_B", NhatKy_ViPham!F:F, B33, NhatKy_ViPham!C:C, "T34")</f>
        <v>100</v>
      </c>
      <c r="AZ33" s="7">
        <f>100 + SUMIFS(NhatKy_ViPham!J:J, NhatKy_ViPham!E:E, "12_Ly_B", NhatKy_ViPham!F:F, B33, NhatKy_ViPham!C:C, "T35") - SUMIFS(NhatKy_ViPham!K:K, NhatKy_ViPham!E:E, "12_Ly_B", NhatKy_ViPham!F:F, B33, NhatKy_ViPham!C:C, "T35")</f>
        <v>100</v>
      </c>
      <c r="BA33" s="12">
        <f t="shared" si="0"/>
        <v>100</v>
      </c>
      <c r="BB33" s="11" t="s">
        <v>430</v>
      </c>
      <c r="BC33" s="14" t="str">
        <f t="shared" si="1"/>
        <v>Tốt</v>
      </c>
      <c r="BD33" s="10" t="str">
        <f t="shared" si="2"/>
        <v>🟢 BÌNH THƯỜNG</v>
      </c>
    </row>
    <row r="34" spans="1:56" x14ac:dyDescent="0.25">
      <c r="A34" s="5">
        <v>26</v>
      </c>
      <c r="B34" s="15" t="s">
        <v>2484</v>
      </c>
      <c r="C34" s="5" t="s">
        <v>2485</v>
      </c>
      <c r="D34" s="5" t="s">
        <v>429</v>
      </c>
      <c r="E34" s="11" t="s">
        <v>430</v>
      </c>
      <c r="F34" s="6">
        <f>SUMIFS(NhatKy_ViPham!K:K, NhatKy_ViPham!E:E, "12_Ly_B", NhatKy_ViPham!F:F, B34, NhatKy_ViPham!H:H, "L01")</f>
        <v>0</v>
      </c>
      <c r="G34" s="6">
        <f>SUMIFS(NhatKy_ViPham!K:K, NhatKy_ViPham!E:E, "12_Ly_B", NhatKy_ViPham!F:F, B34, NhatKy_ViPham!H:H, "L02")</f>
        <v>0</v>
      </c>
      <c r="H34" s="6">
        <f>SUMIFS(NhatKy_ViPham!K:K, NhatKy_ViPham!E:E, "12_Ly_B", NhatKy_ViPham!F:F, B34, NhatKy_ViPham!H:H, "L03")</f>
        <v>0</v>
      </c>
      <c r="I34" s="6">
        <f>SUMIFS(NhatKy_ViPham!K:K, NhatKy_ViPham!E:E, "12_Ly_B", NhatKy_ViPham!F:F, B34, NhatKy_ViPham!H:H, "L04")</f>
        <v>0</v>
      </c>
      <c r="J34" s="6">
        <f>SUMIFS(NhatKy_ViPham!K:K, NhatKy_ViPham!E:E, "12_Ly_B", NhatKy_ViPham!F:F, B34, NhatKy_ViPham!H:H, "L05")</f>
        <v>0</v>
      </c>
      <c r="K34" s="6">
        <f>SUMIFS(NhatKy_ViPham!K:K, NhatKy_ViPham!E:E, "12_Ly_B", NhatKy_ViPham!F:F, B34, NhatKy_ViPham!H:H, "L06")</f>
        <v>0</v>
      </c>
      <c r="L34" s="6">
        <f>SUMIFS(NhatKy_ViPham!K:K, NhatKy_ViPham!E:E, "12_Ly_B", NhatKy_ViPham!F:F, B34, NhatKy_ViPham!H:H, "L07")</f>
        <v>0</v>
      </c>
      <c r="M34" s="6">
        <f>SUMIFS(NhatKy_ViPham!K:K, NhatKy_ViPham!E:E, "12_Ly_B", NhatKy_ViPham!F:F, B34, NhatKy_ViPham!H:H, "L08")</f>
        <v>0</v>
      </c>
      <c r="N34" s="6">
        <f>SUMIFS(NhatKy_ViPham!K:K, NhatKy_ViPham!E:E, "12_Ly_B", NhatKy_ViPham!F:F, B34, NhatKy_ViPham!H:H, "L09")</f>
        <v>0</v>
      </c>
      <c r="O34" s="6">
        <f>SUMIFS(NhatKy_ViPham!K:K, NhatKy_ViPham!E:E, "12_Ly_B", NhatKy_ViPham!F:F, B34, NhatKy_ViPham!H:H, "L10")</f>
        <v>0</v>
      </c>
      <c r="P34" s="12">
        <f>SUMIFS(NhatKy_ViPham!J:J, NhatKy_ViPham!E:E, "12_Ly_B", NhatKy_ViPham!F:F, B34)</f>
        <v>0</v>
      </c>
      <c r="Q34" s="13">
        <f>SUMIFS(NhatKy_ViPham!K:K, NhatKy_ViPham!E:E, "12_Ly_B", NhatKy_ViPham!F:F, B34)</f>
        <v>0</v>
      </c>
      <c r="R34" s="6">
        <f>100 + SUMIFS(NhatKy_ViPham!J:J, NhatKy_ViPham!E:E, "12_Ly_B", NhatKy_ViPham!F:F, B34, NhatKy_ViPham!C:C, "T1") - SUMIFS(NhatKy_ViPham!K:K, NhatKy_ViPham!E:E, "12_Ly_B", NhatKy_ViPham!F:F, B34, NhatKy_ViPham!C:C, "T1")</f>
        <v>100</v>
      </c>
      <c r="S34" s="6">
        <f>100 + SUMIFS(NhatKy_ViPham!J:J, NhatKy_ViPham!E:E, "12_Ly_B", NhatKy_ViPham!F:F, B34, NhatKy_ViPham!C:C, "T2") - SUMIFS(NhatKy_ViPham!K:K, NhatKy_ViPham!E:E, "12_Ly_B", NhatKy_ViPham!F:F, B34, NhatKy_ViPham!C:C, "T2")</f>
        <v>100</v>
      </c>
      <c r="T34" s="6">
        <f>100 + SUMIFS(NhatKy_ViPham!J:J, NhatKy_ViPham!E:E, "12_Ly_B", NhatKy_ViPham!F:F, B34, NhatKy_ViPham!C:C, "T3") - SUMIFS(NhatKy_ViPham!K:K, NhatKy_ViPham!E:E, "12_Ly_B", NhatKy_ViPham!F:F, B34, NhatKy_ViPham!C:C, "T3")</f>
        <v>100</v>
      </c>
      <c r="U34" s="6">
        <f>100 + SUMIFS(NhatKy_ViPham!J:J, NhatKy_ViPham!E:E, "12_Ly_B", NhatKy_ViPham!F:F, B34, NhatKy_ViPham!C:C, "T4") - SUMIFS(NhatKy_ViPham!K:K, NhatKy_ViPham!E:E, "12_Ly_B", NhatKy_ViPham!F:F, B34, NhatKy_ViPham!C:C, "T4")</f>
        <v>100</v>
      </c>
      <c r="V34" s="6">
        <f>100 + SUMIFS(NhatKy_ViPham!J:J, NhatKy_ViPham!E:E, "12_Ly_B", NhatKy_ViPham!F:F, B34, NhatKy_ViPham!C:C, "T5") - SUMIFS(NhatKy_ViPham!K:K, NhatKy_ViPham!E:E, "12_Ly_B", NhatKy_ViPham!F:F, B34, NhatKy_ViPham!C:C, "T5")</f>
        <v>100</v>
      </c>
      <c r="W34" s="6">
        <f>100 + SUMIFS(NhatKy_ViPham!J:J, NhatKy_ViPham!E:E, "12_Ly_B", NhatKy_ViPham!F:F, B34, NhatKy_ViPham!C:C, "T6") - SUMIFS(NhatKy_ViPham!K:K, NhatKy_ViPham!E:E, "12_Ly_B", NhatKy_ViPham!F:F, B34, NhatKy_ViPham!C:C, "T6")</f>
        <v>100</v>
      </c>
      <c r="X34" s="6">
        <f>100 + SUMIFS(NhatKy_ViPham!J:J, NhatKy_ViPham!E:E, "12_Ly_B", NhatKy_ViPham!F:F, B34, NhatKy_ViPham!C:C, "T7") - SUMIFS(NhatKy_ViPham!K:K, NhatKy_ViPham!E:E, "12_Ly_B", NhatKy_ViPham!F:F, B34, NhatKy_ViPham!C:C, "T7")</f>
        <v>100</v>
      </c>
      <c r="Y34" s="6">
        <f>100 + SUMIFS(NhatKy_ViPham!J:J, NhatKy_ViPham!E:E, "12_Ly_B", NhatKy_ViPham!F:F, B34, NhatKy_ViPham!C:C, "T8") - SUMIFS(NhatKy_ViPham!K:K, NhatKy_ViPham!E:E, "12_Ly_B", NhatKy_ViPham!F:F, B34, NhatKy_ViPham!C:C, "T8")</f>
        <v>100</v>
      </c>
      <c r="Z34" s="6">
        <f>100 + SUMIFS(NhatKy_ViPham!J:J, NhatKy_ViPham!E:E, "12_Ly_B", NhatKy_ViPham!F:F, B34, NhatKy_ViPham!C:C, "T9") - SUMIFS(NhatKy_ViPham!K:K, NhatKy_ViPham!E:E, "12_Ly_B", NhatKy_ViPham!F:F, B34, NhatKy_ViPham!C:C, "T9")</f>
        <v>100</v>
      </c>
      <c r="AA34" s="6">
        <f>100 + SUMIFS(NhatKy_ViPham!J:J, NhatKy_ViPham!E:E, "12_Ly_B", NhatKy_ViPham!F:F, B34, NhatKy_ViPham!C:C, "T10") - SUMIFS(NhatKy_ViPham!K:K, NhatKy_ViPham!E:E, "12_Ly_B", NhatKy_ViPham!F:F, B34, NhatKy_ViPham!C:C, "T10")</f>
        <v>100</v>
      </c>
      <c r="AB34" s="6">
        <f>100 + SUMIFS(NhatKy_ViPham!J:J, NhatKy_ViPham!E:E, "12_Ly_B", NhatKy_ViPham!F:F, B34, NhatKy_ViPham!C:C, "T11") - SUMIFS(NhatKy_ViPham!K:K, NhatKy_ViPham!E:E, "12_Ly_B", NhatKy_ViPham!F:F, B34, NhatKy_ViPham!C:C, "T11")</f>
        <v>100</v>
      </c>
      <c r="AC34" s="6">
        <f>100 + SUMIFS(NhatKy_ViPham!J:J, NhatKy_ViPham!E:E, "12_Ly_B", NhatKy_ViPham!F:F, B34, NhatKy_ViPham!C:C, "T12") - SUMIFS(NhatKy_ViPham!K:K, NhatKy_ViPham!E:E, "12_Ly_B", NhatKy_ViPham!F:F, B34, NhatKy_ViPham!C:C, "T12")</f>
        <v>100</v>
      </c>
      <c r="AD34" s="6">
        <f>100 + SUMIFS(NhatKy_ViPham!J:J, NhatKy_ViPham!E:E, "12_Ly_B", NhatKy_ViPham!F:F, B34, NhatKy_ViPham!C:C, "T13") - SUMIFS(NhatKy_ViPham!K:K, NhatKy_ViPham!E:E, "12_Ly_B", NhatKy_ViPham!F:F, B34, NhatKy_ViPham!C:C, "T13")</f>
        <v>100</v>
      </c>
      <c r="AE34" s="6">
        <f>100 + SUMIFS(NhatKy_ViPham!J:J, NhatKy_ViPham!E:E, "12_Ly_B", NhatKy_ViPham!F:F, B34, NhatKy_ViPham!C:C, "T14") - SUMIFS(NhatKy_ViPham!K:K, NhatKy_ViPham!E:E, "12_Ly_B", NhatKy_ViPham!F:F, B34, NhatKy_ViPham!C:C, "T14")</f>
        <v>100</v>
      </c>
      <c r="AF34" s="6">
        <f>100 + SUMIFS(NhatKy_ViPham!J:J, NhatKy_ViPham!E:E, "12_Ly_B", NhatKy_ViPham!F:F, B34, NhatKy_ViPham!C:C, "T15") - SUMIFS(NhatKy_ViPham!K:K, NhatKy_ViPham!E:E, "12_Ly_B", NhatKy_ViPham!F:F, B34, NhatKy_ViPham!C:C, "T15")</f>
        <v>100</v>
      </c>
      <c r="AG34" s="6">
        <f>100 + SUMIFS(NhatKy_ViPham!J:J, NhatKy_ViPham!E:E, "12_Ly_B", NhatKy_ViPham!F:F, B34, NhatKy_ViPham!C:C, "T16") - SUMIFS(NhatKy_ViPham!K:K, NhatKy_ViPham!E:E, "12_Ly_B", NhatKy_ViPham!F:F, B34, NhatKy_ViPham!C:C, "T16")</f>
        <v>100</v>
      </c>
      <c r="AH34" s="6">
        <f>100 + SUMIFS(NhatKy_ViPham!J:J, NhatKy_ViPham!E:E, "12_Ly_B", NhatKy_ViPham!F:F, B34, NhatKy_ViPham!C:C, "T17") - SUMIFS(NhatKy_ViPham!K:K, NhatKy_ViPham!E:E, "12_Ly_B", NhatKy_ViPham!F:F, B34, NhatKy_ViPham!C:C, "T17")</f>
        <v>100</v>
      </c>
      <c r="AI34" s="6">
        <f>100 + SUMIFS(NhatKy_ViPham!J:J, NhatKy_ViPham!E:E, "12_Ly_B", NhatKy_ViPham!F:F, B34, NhatKy_ViPham!C:C, "T18") - SUMIFS(NhatKy_ViPham!K:K, NhatKy_ViPham!E:E, "12_Ly_B", NhatKy_ViPham!F:F, B34, NhatKy_ViPham!C:C, "T18")</f>
        <v>100</v>
      </c>
      <c r="AJ34" s="6">
        <f>100 + SUMIFS(NhatKy_ViPham!J:J, NhatKy_ViPham!E:E, "12_Ly_B", NhatKy_ViPham!F:F, B34, NhatKy_ViPham!C:C, "T19") - SUMIFS(NhatKy_ViPham!K:K, NhatKy_ViPham!E:E, "12_Ly_B", NhatKy_ViPham!F:F, B34, NhatKy_ViPham!C:C, "T19")</f>
        <v>100</v>
      </c>
      <c r="AK34" s="6">
        <f>100 + SUMIFS(NhatKy_ViPham!J:J, NhatKy_ViPham!E:E, "12_Ly_B", NhatKy_ViPham!F:F, B34, NhatKy_ViPham!C:C, "T20") - SUMIFS(NhatKy_ViPham!K:K, NhatKy_ViPham!E:E, "12_Ly_B", NhatKy_ViPham!F:F, B34, NhatKy_ViPham!C:C, "T20")</f>
        <v>100</v>
      </c>
      <c r="AL34" s="6">
        <f>100 + SUMIFS(NhatKy_ViPham!J:J, NhatKy_ViPham!E:E, "12_Ly_B", NhatKy_ViPham!F:F, B34, NhatKy_ViPham!C:C, "T21") - SUMIFS(NhatKy_ViPham!K:K, NhatKy_ViPham!E:E, "12_Ly_B", NhatKy_ViPham!F:F, B34, NhatKy_ViPham!C:C, "T21")</f>
        <v>100</v>
      </c>
      <c r="AM34" s="6">
        <f>100 + SUMIFS(NhatKy_ViPham!J:J, NhatKy_ViPham!E:E, "12_Ly_B", NhatKy_ViPham!F:F, B34, NhatKy_ViPham!C:C, "T22") - SUMIFS(NhatKy_ViPham!K:K, NhatKy_ViPham!E:E, "12_Ly_B", NhatKy_ViPham!F:F, B34, NhatKy_ViPham!C:C, "T22")</f>
        <v>100</v>
      </c>
      <c r="AN34" s="6">
        <f>100 + SUMIFS(NhatKy_ViPham!J:J, NhatKy_ViPham!E:E, "12_Ly_B", NhatKy_ViPham!F:F, B34, NhatKy_ViPham!C:C, "T23") - SUMIFS(NhatKy_ViPham!K:K, NhatKy_ViPham!E:E, "12_Ly_B", NhatKy_ViPham!F:F, B34, NhatKy_ViPham!C:C, "T23")</f>
        <v>100</v>
      </c>
      <c r="AO34" s="6">
        <f>100 + SUMIFS(NhatKy_ViPham!J:J, NhatKy_ViPham!E:E, "12_Ly_B", NhatKy_ViPham!F:F, B34, NhatKy_ViPham!C:C, "T24") - SUMIFS(NhatKy_ViPham!K:K, NhatKy_ViPham!E:E, "12_Ly_B", NhatKy_ViPham!F:F, B34, NhatKy_ViPham!C:C, "T24")</f>
        <v>100</v>
      </c>
      <c r="AP34" s="6">
        <f>100 + SUMIFS(NhatKy_ViPham!J:J, NhatKy_ViPham!E:E, "12_Ly_B", NhatKy_ViPham!F:F, B34, NhatKy_ViPham!C:C, "T25") - SUMIFS(NhatKy_ViPham!K:K, NhatKy_ViPham!E:E, "12_Ly_B", NhatKy_ViPham!F:F, B34, NhatKy_ViPham!C:C, "T25")</f>
        <v>100</v>
      </c>
      <c r="AQ34" s="6">
        <f>100 + SUMIFS(NhatKy_ViPham!J:J, NhatKy_ViPham!E:E, "12_Ly_B", NhatKy_ViPham!F:F, B34, NhatKy_ViPham!C:C, "T26") - SUMIFS(NhatKy_ViPham!K:K, NhatKy_ViPham!E:E, "12_Ly_B", NhatKy_ViPham!F:F, B34, NhatKy_ViPham!C:C, "T26")</f>
        <v>100</v>
      </c>
      <c r="AR34" s="6">
        <f>100 + SUMIFS(NhatKy_ViPham!J:J, NhatKy_ViPham!E:E, "12_Ly_B", NhatKy_ViPham!F:F, B34, NhatKy_ViPham!C:C, "T27") - SUMIFS(NhatKy_ViPham!K:K, NhatKy_ViPham!E:E, "12_Ly_B", NhatKy_ViPham!F:F, B34, NhatKy_ViPham!C:C, "T27")</f>
        <v>100</v>
      </c>
      <c r="AS34" s="6">
        <f>100 + SUMIFS(NhatKy_ViPham!J:J, NhatKy_ViPham!E:E, "12_Ly_B", NhatKy_ViPham!F:F, B34, NhatKy_ViPham!C:C, "T28") - SUMIFS(NhatKy_ViPham!K:K, NhatKy_ViPham!E:E, "12_Ly_B", NhatKy_ViPham!F:F, B34, NhatKy_ViPham!C:C, "T28")</f>
        <v>100</v>
      </c>
      <c r="AT34" s="6">
        <f>100 + SUMIFS(NhatKy_ViPham!J:J, NhatKy_ViPham!E:E, "12_Ly_B", NhatKy_ViPham!F:F, B34, NhatKy_ViPham!C:C, "T29") - SUMIFS(NhatKy_ViPham!K:K, NhatKy_ViPham!E:E, "12_Ly_B", NhatKy_ViPham!F:F, B34, NhatKy_ViPham!C:C, "T29")</f>
        <v>100</v>
      </c>
      <c r="AU34" s="6">
        <f>100 + SUMIFS(NhatKy_ViPham!J:J, NhatKy_ViPham!E:E, "12_Ly_B", NhatKy_ViPham!F:F, B34, NhatKy_ViPham!C:C, "T30") - SUMIFS(NhatKy_ViPham!K:K, NhatKy_ViPham!E:E, "12_Ly_B", NhatKy_ViPham!F:F, B34, NhatKy_ViPham!C:C, "T30")</f>
        <v>100</v>
      </c>
      <c r="AV34" s="6">
        <f>100 + SUMIFS(NhatKy_ViPham!J:J, NhatKy_ViPham!E:E, "12_Ly_B", NhatKy_ViPham!F:F, B34, NhatKy_ViPham!C:C, "T31") - SUMIFS(NhatKy_ViPham!K:K, NhatKy_ViPham!E:E, "12_Ly_B", NhatKy_ViPham!F:F, B34, NhatKy_ViPham!C:C, "T31")</f>
        <v>100</v>
      </c>
      <c r="AW34" s="6">
        <f>100 + SUMIFS(NhatKy_ViPham!J:J, NhatKy_ViPham!E:E, "12_Ly_B", NhatKy_ViPham!F:F, B34, NhatKy_ViPham!C:C, "T32") - SUMIFS(NhatKy_ViPham!K:K, NhatKy_ViPham!E:E, "12_Ly_B", NhatKy_ViPham!F:F, B34, NhatKy_ViPham!C:C, "T32")</f>
        <v>100</v>
      </c>
      <c r="AX34" s="6">
        <f>100 + SUMIFS(NhatKy_ViPham!J:J, NhatKy_ViPham!E:E, "12_Ly_B", NhatKy_ViPham!F:F, B34, NhatKy_ViPham!C:C, "T33") - SUMIFS(NhatKy_ViPham!K:K, NhatKy_ViPham!E:E, "12_Ly_B", NhatKy_ViPham!F:F, B34, NhatKy_ViPham!C:C, "T33")</f>
        <v>100</v>
      </c>
      <c r="AY34" s="6">
        <f>100 + SUMIFS(NhatKy_ViPham!J:J, NhatKy_ViPham!E:E, "12_Ly_B", NhatKy_ViPham!F:F, B34, NhatKy_ViPham!C:C, "T34") - SUMIFS(NhatKy_ViPham!K:K, NhatKy_ViPham!E:E, "12_Ly_B", NhatKy_ViPham!F:F, B34, NhatKy_ViPham!C:C, "T34")</f>
        <v>100</v>
      </c>
      <c r="AZ34" s="6">
        <f>100 + SUMIFS(NhatKy_ViPham!J:J, NhatKy_ViPham!E:E, "12_Ly_B", NhatKy_ViPham!F:F, B34, NhatKy_ViPham!C:C, "T35") - SUMIFS(NhatKy_ViPham!K:K, NhatKy_ViPham!E:E, "12_Ly_B", NhatKy_ViPham!F:F, B34, NhatKy_ViPham!C:C, "T35")</f>
        <v>100</v>
      </c>
      <c r="BA34" s="12">
        <f t="shared" si="0"/>
        <v>100</v>
      </c>
      <c r="BB34" s="11" t="s">
        <v>430</v>
      </c>
      <c r="BC34" s="16" t="str">
        <f t="shared" si="1"/>
        <v>Tốt</v>
      </c>
      <c r="BD34" s="15" t="str">
        <f t="shared" si="2"/>
        <v>🟢 BÌNH THƯỜNG</v>
      </c>
    </row>
    <row r="35" spans="1:56" x14ac:dyDescent="0.25">
      <c r="A35" s="4">
        <v>27</v>
      </c>
      <c r="B35" s="10" t="s">
        <v>2486</v>
      </c>
      <c r="C35" s="4" t="s">
        <v>2487</v>
      </c>
      <c r="D35" s="4" t="s">
        <v>429</v>
      </c>
      <c r="E35" s="11" t="s">
        <v>430</v>
      </c>
      <c r="F35" s="7">
        <f>SUMIFS(NhatKy_ViPham!K:K, NhatKy_ViPham!E:E, "12_Ly_B", NhatKy_ViPham!F:F, B35, NhatKy_ViPham!H:H, "L01")</f>
        <v>0</v>
      </c>
      <c r="G35" s="7">
        <f>SUMIFS(NhatKy_ViPham!K:K, NhatKy_ViPham!E:E, "12_Ly_B", NhatKy_ViPham!F:F, B35, NhatKy_ViPham!H:H, "L02")</f>
        <v>0</v>
      </c>
      <c r="H35" s="7">
        <f>SUMIFS(NhatKy_ViPham!K:K, NhatKy_ViPham!E:E, "12_Ly_B", NhatKy_ViPham!F:F, B35, NhatKy_ViPham!H:H, "L03")</f>
        <v>0</v>
      </c>
      <c r="I35" s="7">
        <f>SUMIFS(NhatKy_ViPham!K:K, NhatKy_ViPham!E:E, "12_Ly_B", NhatKy_ViPham!F:F, B35, NhatKy_ViPham!H:H, "L04")</f>
        <v>0</v>
      </c>
      <c r="J35" s="7">
        <f>SUMIFS(NhatKy_ViPham!K:K, NhatKy_ViPham!E:E, "12_Ly_B", NhatKy_ViPham!F:F, B35, NhatKy_ViPham!H:H, "L05")</f>
        <v>0</v>
      </c>
      <c r="K35" s="7">
        <f>SUMIFS(NhatKy_ViPham!K:K, NhatKy_ViPham!E:E, "12_Ly_B", NhatKy_ViPham!F:F, B35, NhatKy_ViPham!H:H, "L06")</f>
        <v>0</v>
      </c>
      <c r="L35" s="7">
        <f>SUMIFS(NhatKy_ViPham!K:K, NhatKy_ViPham!E:E, "12_Ly_B", NhatKy_ViPham!F:F, B35, NhatKy_ViPham!H:H, "L07")</f>
        <v>0</v>
      </c>
      <c r="M35" s="7">
        <f>SUMIFS(NhatKy_ViPham!K:K, NhatKy_ViPham!E:E, "12_Ly_B", NhatKy_ViPham!F:F, B35, NhatKy_ViPham!H:H, "L08")</f>
        <v>0</v>
      </c>
      <c r="N35" s="7">
        <f>SUMIFS(NhatKy_ViPham!K:K, NhatKy_ViPham!E:E, "12_Ly_B", NhatKy_ViPham!F:F, B35, NhatKy_ViPham!H:H, "L09")</f>
        <v>0</v>
      </c>
      <c r="O35" s="7">
        <f>SUMIFS(NhatKy_ViPham!K:K, NhatKy_ViPham!E:E, "12_Ly_B", NhatKy_ViPham!F:F, B35, NhatKy_ViPham!H:H, "L10")</f>
        <v>0</v>
      </c>
      <c r="P35" s="12">
        <f>SUMIFS(NhatKy_ViPham!J:J, NhatKy_ViPham!E:E, "12_Ly_B", NhatKy_ViPham!F:F, B35)</f>
        <v>0</v>
      </c>
      <c r="Q35" s="13">
        <f>SUMIFS(NhatKy_ViPham!K:K, NhatKy_ViPham!E:E, "12_Ly_B", NhatKy_ViPham!F:F, B35)</f>
        <v>0</v>
      </c>
      <c r="R35" s="7">
        <f>100 + SUMIFS(NhatKy_ViPham!J:J, NhatKy_ViPham!E:E, "12_Ly_B", NhatKy_ViPham!F:F, B35, NhatKy_ViPham!C:C, "T1") - SUMIFS(NhatKy_ViPham!K:K, NhatKy_ViPham!E:E, "12_Ly_B", NhatKy_ViPham!F:F, B35, NhatKy_ViPham!C:C, "T1")</f>
        <v>100</v>
      </c>
      <c r="S35" s="7">
        <f>100 + SUMIFS(NhatKy_ViPham!J:J, NhatKy_ViPham!E:E, "12_Ly_B", NhatKy_ViPham!F:F, B35, NhatKy_ViPham!C:C, "T2") - SUMIFS(NhatKy_ViPham!K:K, NhatKy_ViPham!E:E, "12_Ly_B", NhatKy_ViPham!F:F, B35, NhatKy_ViPham!C:C, "T2")</f>
        <v>100</v>
      </c>
      <c r="T35" s="7">
        <f>100 + SUMIFS(NhatKy_ViPham!J:J, NhatKy_ViPham!E:E, "12_Ly_B", NhatKy_ViPham!F:F, B35, NhatKy_ViPham!C:C, "T3") - SUMIFS(NhatKy_ViPham!K:K, NhatKy_ViPham!E:E, "12_Ly_B", NhatKy_ViPham!F:F, B35, NhatKy_ViPham!C:C, "T3")</f>
        <v>100</v>
      </c>
      <c r="U35" s="7">
        <f>100 + SUMIFS(NhatKy_ViPham!J:J, NhatKy_ViPham!E:E, "12_Ly_B", NhatKy_ViPham!F:F, B35, NhatKy_ViPham!C:C, "T4") - SUMIFS(NhatKy_ViPham!K:K, NhatKy_ViPham!E:E, "12_Ly_B", NhatKy_ViPham!F:F, B35, NhatKy_ViPham!C:C, "T4")</f>
        <v>100</v>
      </c>
      <c r="V35" s="7">
        <f>100 + SUMIFS(NhatKy_ViPham!J:J, NhatKy_ViPham!E:E, "12_Ly_B", NhatKy_ViPham!F:F, B35, NhatKy_ViPham!C:C, "T5") - SUMIFS(NhatKy_ViPham!K:K, NhatKy_ViPham!E:E, "12_Ly_B", NhatKy_ViPham!F:F, B35, NhatKy_ViPham!C:C, "T5")</f>
        <v>100</v>
      </c>
      <c r="W35" s="7">
        <f>100 + SUMIFS(NhatKy_ViPham!J:J, NhatKy_ViPham!E:E, "12_Ly_B", NhatKy_ViPham!F:F, B35, NhatKy_ViPham!C:C, "T6") - SUMIFS(NhatKy_ViPham!K:K, NhatKy_ViPham!E:E, "12_Ly_B", NhatKy_ViPham!F:F, B35, NhatKy_ViPham!C:C, "T6")</f>
        <v>100</v>
      </c>
      <c r="X35" s="7">
        <f>100 + SUMIFS(NhatKy_ViPham!J:J, NhatKy_ViPham!E:E, "12_Ly_B", NhatKy_ViPham!F:F, B35, NhatKy_ViPham!C:C, "T7") - SUMIFS(NhatKy_ViPham!K:K, NhatKy_ViPham!E:E, "12_Ly_B", NhatKy_ViPham!F:F, B35, NhatKy_ViPham!C:C, "T7")</f>
        <v>100</v>
      </c>
      <c r="Y35" s="7">
        <f>100 + SUMIFS(NhatKy_ViPham!J:J, NhatKy_ViPham!E:E, "12_Ly_B", NhatKy_ViPham!F:F, B35, NhatKy_ViPham!C:C, "T8") - SUMIFS(NhatKy_ViPham!K:K, NhatKy_ViPham!E:E, "12_Ly_B", NhatKy_ViPham!F:F, B35, NhatKy_ViPham!C:C, "T8")</f>
        <v>100</v>
      </c>
      <c r="Z35" s="7">
        <f>100 + SUMIFS(NhatKy_ViPham!J:J, NhatKy_ViPham!E:E, "12_Ly_B", NhatKy_ViPham!F:F, B35, NhatKy_ViPham!C:C, "T9") - SUMIFS(NhatKy_ViPham!K:K, NhatKy_ViPham!E:E, "12_Ly_B", NhatKy_ViPham!F:F, B35, NhatKy_ViPham!C:C, "T9")</f>
        <v>100</v>
      </c>
      <c r="AA35" s="7">
        <f>100 + SUMIFS(NhatKy_ViPham!J:J, NhatKy_ViPham!E:E, "12_Ly_B", NhatKy_ViPham!F:F, B35, NhatKy_ViPham!C:C, "T10") - SUMIFS(NhatKy_ViPham!K:K, NhatKy_ViPham!E:E, "12_Ly_B", NhatKy_ViPham!F:F, B35, NhatKy_ViPham!C:C, "T10")</f>
        <v>100</v>
      </c>
      <c r="AB35" s="7">
        <f>100 + SUMIFS(NhatKy_ViPham!J:J, NhatKy_ViPham!E:E, "12_Ly_B", NhatKy_ViPham!F:F, B35, NhatKy_ViPham!C:C, "T11") - SUMIFS(NhatKy_ViPham!K:K, NhatKy_ViPham!E:E, "12_Ly_B", NhatKy_ViPham!F:F, B35, NhatKy_ViPham!C:C, "T11")</f>
        <v>100</v>
      </c>
      <c r="AC35" s="7">
        <f>100 + SUMIFS(NhatKy_ViPham!J:J, NhatKy_ViPham!E:E, "12_Ly_B", NhatKy_ViPham!F:F, B35, NhatKy_ViPham!C:C, "T12") - SUMIFS(NhatKy_ViPham!K:K, NhatKy_ViPham!E:E, "12_Ly_B", NhatKy_ViPham!F:F, B35, NhatKy_ViPham!C:C, "T12")</f>
        <v>100</v>
      </c>
      <c r="AD35" s="7">
        <f>100 + SUMIFS(NhatKy_ViPham!J:J, NhatKy_ViPham!E:E, "12_Ly_B", NhatKy_ViPham!F:F, B35, NhatKy_ViPham!C:C, "T13") - SUMIFS(NhatKy_ViPham!K:K, NhatKy_ViPham!E:E, "12_Ly_B", NhatKy_ViPham!F:F, B35, NhatKy_ViPham!C:C, "T13")</f>
        <v>100</v>
      </c>
      <c r="AE35" s="7">
        <f>100 + SUMIFS(NhatKy_ViPham!J:J, NhatKy_ViPham!E:E, "12_Ly_B", NhatKy_ViPham!F:F, B35, NhatKy_ViPham!C:C, "T14") - SUMIFS(NhatKy_ViPham!K:K, NhatKy_ViPham!E:E, "12_Ly_B", NhatKy_ViPham!F:F, B35, NhatKy_ViPham!C:C, "T14")</f>
        <v>100</v>
      </c>
      <c r="AF35" s="7">
        <f>100 + SUMIFS(NhatKy_ViPham!J:J, NhatKy_ViPham!E:E, "12_Ly_B", NhatKy_ViPham!F:F, B35, NhatKy_ViPham!C:C, "T15") - SUMIFS(NhatKy_ViPham!K:K, NhatKy_ViPham!E:E, "12_Ly_B", NhatKy_ViPham!F:F, B35, NhatKy_ViPham!C:C, "T15")</f>
        <v>100</v>
      </c>
      <c r="AG35" s="7">
        <f>100 + SUMIFS(NhatKy_ViPham!J:J, NhatKy_ViPham!E:E, "12_Ly_B", NhatKy_ViPham!F:F, B35, NhatKy_ViPham!C:C, "T16") - SUMIFS(NhatKy_ViPham!K:K, NhatKy_ViPham!E:E, "12_Ly_B", NhatKy_ViPham!F:F, B35, NhatKy_ViPham!C:C, "T16")</f>
        <v>100</v>
      </c>
      <c r="AH35" s="7">
        <f>100 + SUMIFS(NhatKy_ViPham!J:J, NhatKy_ViPham!E:E, "12_Ly_B", NhatKy_ViPham!F:F, B35, NhatKy_ViPham!C:C, "T17") - SUMIFS(NhatKy_ViPham!K:K, NhatKy_ViPham!E:E, "12_Ly_B", NhatKy_ViPham!F:F, B35, NhatKy_ViPham!C:C, "T17")</f>
        <v>100</v>
      </c>
      <c r="AI35" s="7">
        <f>100 + SUMIFS(NhatKy_ViPham!J:J, NhatKy_ViPham!E:E, "12_Ly_B", NhatKy_ViPham!F:F, B35, NhatKy_ViPham!C:C, "T18") - SUMIFS(NhatKy_ViPham!K:K, NhatKy_ViPham!E:E, "12_Ly_B", NhatKy_ViPham!F:F, B35, NhatKy_ViPham!C:C, "T18")</f>
        <v>100</v>
      </c>
      <c r="AJ35" s="7">
        <f>100 + SUMIFS(NhatKy_ViPham!J:J, NhatKy_ViPham!E:E, "12_Ly_B", NhatKy_ViPham!F:F, B35, NhatKy_ViPham!C:C, "T19") - SUMIFS(NhatKy_ViPham!K:K, NhatKy_ViPham!E:E, "12_Ly_B", NhatKy_ViPham!F:F, B35, NhatKy_ViPham!C:C, "T19")</f>
        <v>100</v>
      </c>
      <c r="AK35" s="7">
        <f>100 + SUMIFS(NhatKy_ViPham!J:J, NhatKy_ViPham!E:E, "12_Ly_B", NhatKy_ViPham!F:F, B35, NhatKy_ViPham!C:C, "T20") - SUMIFS(NhatKy_ViPham!K:K, NhatKy_ViPham!E:E, "12_Ly_B", NhatKy_ViPham!F:F, B35, NhatKy_ViPham!C:C, "T20")</f>
        <v>100</v>
      </c>
      <c r="AL35" s="7">
        <f>100 + SUMIFS(NhatKy_ViPham!J:J, NhatKy_ViPham!E:E, "12_Ly_B", NhatKy_ViPham!F:F, B35, NhatKy_ViPham!C:C, "T21") - SUMIFS(NhatKy_ViPham!K:K, NhatKy_ViPham!E:E, "12_Ly_B", NhatKy_ViPham!F:F, B35, NhatKy_ViPham!C:C, "T21")</f>
        <v>100</v>
      </c>
      <c r="AM35" s="7">
        <f>100 + SUMIFS(NhatKy_ViPham!J:J, NhatKy_ViPham!E:E, "12_Ly_B", NhatKy_ViPham!F:F, B35, NhatKy_ViPham!C:C, "T22") - SUMIFS(NhatKy_ViPham!K:K, NhatKy_ViPham!E:E, "12_Ly_B", NhatKy_ViPham!F:F, B35, NhatKy_ViPham!C:C, "T22")</f>
        <v>100</v>
      </c>
      <c r="AN35" s="7">
        <f>100 + SUMIFS(NhatKy_ViPham!J:J, NhatKy_ViPham!E:E, "12_Ly_B", NhatKy_ViPham!F:F, B35, NhatKy_ViPham!C:C, "T23") - SUMIFS(NhatKy_ViPham!K:K, NhatKy_ViPham!E:E, "12_Ly_B", NhatKy_ViPham!F:F, B35, NhatKy_ViPham!C:C, "T23")</f>
        <v>100</v>
      </c>
      <c r="AO35" s="7">
        <f>100 + SUMIFS(NhatKy_ViPham!J:J, NhatKy_ViPham!E:E, "12_Ly_B", NhatKy_ViPham!F:F, B35, NhatKy_ViPham!C:C, "T24") - SUMIFS(NhatKy_ViPham!K:K, NhatKy_ViPham!E:E, "12_Ly_B", NhatKy_ViPham!F:F, B35, NhatKy_ViPham!C:C, "T24")</f>
        <v>100</v>
      </c>
      <c r="AP35" s="7">
        <f>100 + SUMIFS(NhatKy_ViPham!J:J, NhatKy_ViPham!E:E, "12_Ly_B", NhatKy_ViPham!F:F, B35, NhatKy_ViPham!C:C, "T25") - SUMIFS(NhatKy_ViPham!K:K, NhatKy_ViPham!E:E, "12_Ly_B", NhatKy_ViPham!F:F, B35, NhatKy_ViPham!C:C, "T25")</f>
        <v>100</v>
      </c>
      <c r="AQ35" s="7">
        <f>100 + SUMIFS(NhatKy_ViPham!J:J, NhatKy_ViPham!E:E, "12_Ly_B", NhatKy_ViPham!F:F, B35, NhatKy_ViPham!C:C, "T26") - SUMIFS(NhatKy_ViPham!K:K, NhatKy_ViPham!E:E, "12_Ly_B", NhatKy_ViPham!F:F, B35, NhatKy_ViPham!C:C, "T26")</f>
        <v>100</v>
      </c>
      <c r="AR35" s="7">
        <f>100 + SUMIFS(NhatKy_ViPham!J:J, NhatKy_ViPham!E:E, "12_Ly_B", NhatKy_ViPham!F:F, B35, NhatKy_ViPham!C:C, "T27") - SUMIFS(NhatKy_ViPham!K:K, NhatKy_ViPham!E:E, "12_Ly_B", NhatKy_ViPham!F:F, B35, NhatKy_ViPham!C:C, "T27")</f>
        <v>100</v>
      </c>
      <c r="AS35" s="7">
        <f>100 + SUMIFS(NhatKy_ViPham!J:J, NhatKy_ViPham!E:E, "12_Ly_B", NhatKy_ViPham!F:F, B35, NhatKy_ViPham!C:C, "T28") - SUMIFS(NhatKy_ViPham!K:K, NhatKy_ViPham!E:E, "12_Ly_B", NhatKy_ViPham!F:F, B35, NhatKy_ViPham!C:C, "T28")</f>
        <v>100</v>
      </c>
      <c r="AT35" s="7">
        <f>100 + SUMIFS(NhatKy_ViPham!J:J, NhatKy_ViPham!E:E, "12_Ly_B", NhatKy_ViPham!F:F, B35, NhatKy_ViPham!C:C, "T29") - SUMIFS(NhatKy_ViPham!K:K, NhatKy_ViPham!E:E, "12_Ly_B", NhatKy_ViPham!F:F, B35, NhatKy_ViPham!C:C, "T29")</f>
        <v>100</v>
      </c>
      <c r="AU35" s="7">
        <f>100 + SUMIFS(NhatKy_ViPham!J:J, NhatKy_ViPham!E:E, "12_Ly_B", NhatKy_ViPham!F:F, B35, NhatKy_ViPham!C:C, "T30") - SUMIFS(NhatKy_ViPham!K:K, NhatKy_ViPham!E:E, "12_Ly_B", NhatKy_ViPham!F:F, B35, NhatKy_ViPham!C:C, "T30")</f>
        <v>100</v>
      </c>
      <c r="AV35" s="7">
        <f>100 + SUMIFS(NhatKy_ViPham!J:J, NhatKy_ViPham!E:E, "12_Ly_B", NhatKy_ViPham!F:F, B35, NhatKy_ViPham!C:C, "T31") - SUMIFS(NhatKy_ViPham!K:K, NhatKy_ViPham!E:E, "12_Ly_B", NhatKy_ViPham!F:F, B35, NhatKy_ViPham!C:C, "T31")</f>
        <v>100</v>
      </c>
      <c r="AW35" s="7">
        <f>100 + SUMIFS(NhatKy_ViPham!J:J, NhatKy_ViPham!E:E, "12_Ly_B", NhatKy_ViPham!F:F, B35, NhatKy_ViPham!C:C, "T32") - SUMIFS(NhatKy_ViPham!K:K, NhatKy_ViPham!E:E, "12_Ly_B", NhatKy_ViPham!F:F, B35, NhatKy_ViPham!C:C, "T32")</f>
        <v>100</v>
      </c>
      <c r="AX35" s="7">
        <f>100 + SUMIFS(NhatKy_ViPham!J:J, NhatKy_ViPham!E:E, "12_Ly_B", NhatKy_ViPham!F:F, B35, NhatKy_ViPham!C:C, "T33") - SUMIFS(NhatKy_ViPham!K:K, NhatKy_ViPham!E:E, "12_Ly_B", NhatKy_ViPham!F:F, B35, NhatKy_ViPham!C:C, "T33")</f>
        <v>100</v>
      </c>
      <c r="AY35" s="7">
        <f>100 + SUMIFS(NhatKy_ViPham!J:J, NhatKy_ViPham!E:E, "12_Ly_B", NhatKy_ViPham!F:F, B35, NhatKy_ViPham!C:C, "T34") - SUMIFS(NhatKy_ViPham!K:K, NhatKy_ViPham!E:E, "12_Ly_B", NhatKy_ViPham!F:F, B35, NhatKy_ViPham!C:C, "T34")</f>
        <v>100</v>
      </c>
      <c r="AZ35" s="7">
        <f>100 + SUMIFS(NhatKy_ViPham!J:J, NhatKy_ViPham!E:E, "12_Ly_B", NhatKy_ViPham!F:F, B35, NhatKy_ViPham!C:C, "T35") - SUMIFS(NhatKy_ViPham!K:K, NhatKy_ViPham!E:E, "12_Ly_B", NhatKy_ViPham!F:F, B35, NhatKy_ViPham!C:C, "T35")</f>
        <v>100</v>
      </c>
      <c r="BA35" s="12">
        <f t="shared" si="0"/>
        <v>100</v>
      </c>
      <c r="BB35" s="11" t="s">
        <v>430</v>
      </c>
      <c r="BC35" s="14" t="str">
        <f t="shared" si="1"/>
        <v>Tốt</v>
      </c>
      <c r="BD35" s="10" t="str">
        <f t="shared" si="2"/>
        <v>🟢 BÌNH THƯỜNG</v>
      </c>
    </row>
    <row r="36" spans="1:56" x14ac:dyDescent="0.25">
      <c r="A36" s="5">
        <v>28</v>
      </c>
      <c r="B36" s="15" t="s">
        <v>1792</v>
      </c>
      <c r="C36" s="5" t="s">
        <v>2457</v>
      </c>
      <c r="D36" s="5" t="s">
        <v>429</v>
      </c>
      <c r="E36" s="11" t="s">
        <v>430</v>
      </c>
      <c r="F36" s="6">
        <f>SUMIFS(NhatKy_ViPham!K:K, NhatKy_ViPham!E:E, "12_Ly_B", NhatKy_ViPham!F:F, B36, NhatKy_ViPham!H:H, "L01")</f>
        <v>0</v>
      </c>
      <c r="G36" s="6">
        <f>SUMIFS(NhatKy_ViPham!K:K, NhatKy_ViPham!E:E, "12_Ly_B", NhatKy_ViPham!F:F, B36, NhatKy_ViPham!H:H, "L02")</f>
        <v>0</v>
      </c>
      <c r="H36" s="6">
        <f>SUMIFS(NhatKy_ViPham!K:K, NhatKy_ViPham!E:E, "12_Ly_B", NhatKy_ViPham!F:F, B36, NhatKy_ViPham!H:H, "L03")</f>
        <v>0</v>
      </c>
      <c r="I36" s="6">
        <f>SUMIFS(NhatKy_ViPham!K:K, NhatKy_ViPham!E:E, "12_Ly_B", NhatKy_ViPham!F:F, B36, NhatKy_ViPham!H:H, "L04")</f>
        <v>0</v>
      </c>
      <c r="J36" s="6">
        <f>SUMIFS(NhatKy_ViPham!K:K, NhatKy_ViPham!E:E, "12_Ly_B", NhatKy_ViPham!F:F, B36, NhatKy_ViPham!H:H, "L05")</f>
        <v>0</v>
      </c>
      <c r="K36" s="6">
        <f>SUMIFS(NhatKy_ViPham!K:K, NhatKy_ViPham!E:E, "12_Ly_B", NhatKy_ViPham!F:F, B36, NhatKy_ViPham!H:H, "L06")</f>
        <v>0</v>
      </c>
      <c r="L36" s="6">
        <f>SUMIFS(NhatKy_ViPham!K:K, NhatKy_ViPham!E:E, "12_Ly_B", NhatKy_ViPham!F:F, B36, NhatKy_ViPham!H:H, "L07")</f>
        <v>0</v>
      </c>
      <c r="M36" s="6">
        <f>SUMIFS(NhatKy_ViPham!K:K, NhatKy_ViPham!E:E, "12_Ly_B", NhatKy_ViPham!F:F, B36, NhatKy_ViPham!H:H, "L08")</f>
        <v>0</v>
      </c>
      <c r="N36" s="6">
        <f>SUMIFS(NhatKy_ViPham!K:K, NhatKy_ViPham!E:E, "12_Ly_B", NhatKy_ViPham!F:F, B36, NhatKy_ViPham!H:H, "L09")</f>
        <v>0</v>
      </c>
      <c r="O36" s="6">
        <f>SUMIFS(NhatKy_ViPham!K:K, NhatKy_ViPham!E:E, "12_Ly_B", NhatKy_ViPham!F:F, B36, NhatKy_ViPham!H:H, "L10")</f>
        <v>0</v>
      </c>
      <c r="P36" s="12">
        <f>SUMIFS(NhatKy_ViPham!J:J, NhatKy_ViPham!E:E, "12_Ly_B", NhatKy_ViPham!F:F, B36)</f>
        <v>0</v>
      </c>
      <c r="Q36" s="13">
        <f>SUMIFS(NhatKy_ViPham!K:K, NhatKy_ViPham!E:E, "12_Ly_B", NhatKy_ViPham!F:F, B36)</f>
        <v>0</v>
      </c>
      <c r="R36" s="6">
        <f>100 + SUMIFS(NhatKy_ViPham!J:J, NhatKy_ViPham!E:E, "12_Ly_B", NhatKy_ViPham!F:F, B36, NhatKy_ViPham!C:C, "T1") - SUMIFS(NhatKy_ViPham!K:K, NhatKy_ViPham!E:E, "12_Ly_B", NhatKy_ViPham!F:F, B36, NhatKy_ViPham!C:C, "T1")</f>
        <v>100</v>
      </c>
      <c r="S36" s="6">
        <f>100 + SUMIFS(NhatKy_ViPham!J:J, NhatKy_ViPham!E:E, "12_Ly_B", NhatKy_ViPham!F:F, B36, NhatKy_ViPham!C:C, "T2") - SUMIFS(NhatKy_ViPham!K:K, NhatKy_ViPham!E:E, "12_Ly_B", NhatKy_ViPham!F:F, B36, NhatKy_ViPham!C:C, "T2")</f>
        <v>100</v>
      </c>
      <c r="T36" s="6">
        <f>100 + SUMIFS(NhatKy_ViPham!J:J, NhatKy_ViPham!E:E, "12_Ly_B", NhatKy_ViPham!F:F, B36, NhatKy_ViPham!C:C, "T3") - SUMIFS(NhatKy_ViPham!K:K, NhatKy_ViPham!E:E, "12_Ly_B", NhatKy_ViPham!F:F, B36, NhatKy_ViPham!C:C, "T3")</f>
        <v>100</v>
      </c>
      <c r="U36" s="6">
        <f>100 + SUMIFS(NhatKy_ViPham!J:J, NhatKy_ViPham!E:E, "12_Ly_B", NhatKy_ViPham!F:F, B36, NhatKy_ViPham!C:C, "T4") - SUMIFS(NhatKy_ViPham!K:K, NhatKy_ViPham!E:E, "12_Ly_B", NhatKy_ViPham!F:F, B36, NhatKy_ViPham!C:C, "T4")</f>
        <v>100</v>
      </c>
      <c r="V36" s="6">
        <f>100 + SUMIFS(NhatKy_ViPham!J:J, NhatKy_ViPham!E:E, "12_Ly_B", NhatKy_ViPham!F:F, B36, NhatKy_ViPham!C:C, "T5") - SUMIFS(NhatKy_ViPham!K:K, NhatKy_ViPham!E:E, "12_Ly_B", NhatKy_ViPham!F:F, B36, NhatKy_ViPham!C:C, "T5")</f>
        <v>100</v>
      </c>
      <c r="W36" s="6">
        <f>100 + SUMIFS(NhatKy_ViPham!J:J, NhatKy_ViPham!E:E, "12_Ly_B", NhatKy_ViPham!F:F, B36, NhatKy_ViPham!C:C, "T6") - SUMIFS(NhatKy_ViPham!K:K, NhatKy_ViPham!E:E, "12_Ly_B", NhatKy_ViPham!F:F, B36, NhatKy_ViPham!C:C, "T6")</f>
        <v>100</v>
      </c>
      <c r="X36" s="6">
        <f>100 + SUMIFS(NhatKy_ViPham!J:J, NhatKy_ViPham!E:E, "12_Ly_B", NhatKy_ViPham!F:F, B36, NhatKy_ViPham!C:C, "T7") - SUMIFS(NhatKy_ViPham!K:K, NhatKy_ViPham!E:E, "12_Ly_B", NhatKy_ViPham!F:F, B36, NhatKy_ViPham!C:C, "T7")</f>
        <v>100</v>
      </c>
      <c r="Y36" s="6">
        <f>100 + SUMIFS(NhatKy_ViPham!J:J, NhatKy_ViPham!E:E, "12_Ly_B", NhatKy_ViPham!F:F, B36, NhatKy_ViPham!C:C, "T8") - SUMIFS(NhatKy_ViPham!K:K, NhatKy_ViPham!E:E, "12_Ly_B", NhatKy_ViPham!F:F, B36, NhatKy_ViPham!C:C, "T8")</f>
        <v>100</v>
      </c>
      <c r="Z36" s="6">
        <f>100 + SUMIFS(NhatKy_ViPham!J:J, NhatKy_ViPham!E:E, "12_Ly_B", NhatKy_ViPham!F:F, B36, NhatKy_ViPham!C:C, "T9") - SUMIFS(NhatKy_ViPham!K:K, NhatKy_ViPham!E:E, "12_Ly_B", NhatKy_ViPham!F:F, B36, NhatKy_ViPham!C:C, "T9")</f>
        <v>100</v>
      </c>
      <c r="AA36" s="6">
        <f>100 + SUMIFS(NhatKy_ViPham!J:J, NhatKy_ViPham!E:E, "12_Ly_B", NhatKy_ViPham!F:F, B36, NhatKy_ViPham!C:C, "T10") - SUMIFS(NhatKy_ViPham!K:K, NhatKy_ViPham!E:E, "12_Ly_B", NhatKy_ViPham!F:F, B36, NhatKy_ViPham!C:C, "T10")</f>
        <v>100</v>
      </c>
      <c r="AB36" s="6">
        <f>100 + SUMIFS(NhatKy_ViPham!J:J, NhatKy_ViPham!E:E, "12_Ly_B", NhatKy_ViPham!F:F, B36, NhatKy_ViPham!C:C, "T11") - SUMIFS(NhatKy_ViPham!K:K, NhatKy_ViPham!E:E, "12_Ly_B", NhatKy_ViPham!F:F, B36, NhatKy_ViPham!C:C, "T11")</f>
        <v>100</v>
      </c>
      <c r="AC36" s="6">
        <f>100 + SUMIFS(NhatKy_ViPham!J:J, NhatKy_ViPham!E:E, "12_Ly_B", NhatKy_ViPham!F:F, B36, NhatKy_ViPham!C:C, "T12") - SUMIFS(NhatKy_ViPham!K:K, NhatKy_ViPham!E:E, "12_Ly_B", NhatKy_ViPham!F:F, B36, NhatKy_ViPham!C:C, "T12")</f>
        <v>100</v>
      </c>
      <c r="AD36" s="6">
        <f>100 + SUMIFS(NhatKy_ViPham!J:J, NhatKy_ViPham!E:E, "12_Ly_B", NhatKy_ViPham!F:F, B36, NhatKy_ViPham!C:C, "T13") - SUMIFS(NhatKy_ViPham!K:K, NhatKy_ViPham!E:E, "12_Ly_B", NhatKy_ViPham!F:F, B36, NhatKy_ViPham!C:C, "T13")</f>
        <v>100</v>
      </c>
      <c r="AE36" s="6">
        <f>100 + SUMIFS(NhatKy_ViPham!J:J, NhatKy_ViPham!E:E, "12_Ly_B", NhatKy_ViPham!F:F, B36, NhatKy_ViPham!C:C, "T14") - SUMIFS(NhatKy_ViPham!K:K, NhatKy_ViPham!E:E, "12_Ly_B", NhatKy_ViPham!F:F, B36, NhatKy_ViPham!C:C, "T14")</f>
        <v>100</v>
      </c>
      <c r="AF36" s="6">
        <f>100 + SUMIFS(NhatKy_ViPham!J:J, NhatKy_ViPham!E:E, "12_Ly_B", NhatKy_ViPham!F:F, B36, NhatKy_ViPham!C:C, "T15") - SUMIFS(NhatKy_ViPham!K:K, NhatKy_ViPham!E:E, "12_Ly_B", NhatKy_ViPham!F:F, B36, NhatKy_ViPham!C:C, "T15")</f>
        <v>100</v>
      </c>
      <c r="AG36" s="6">
        <f>100 + SUMIFS(NhatKy_ViPham!J:J, NhatKy_ViPham!E:E, "12_Ly_B", NhatKy_ViPham!F:F, B36, NhatKy_ViPham!C:C, "T16") - SUMIFS(NhatKy_ViPham!K:K, NhatKy_ViPham!E:E, "12_Ly_B", NhatKy_ViPham!F:F, B36, NhatKy_ViPham!C:C, "T16")</f>
        <v>100</v>
      </c>
      <c r="AH36" s="6">
        <f>100 + SUMIFS(NhatKy_ViPham!J:J, NhatKy_ViPham!E:E, "12_Ly_B", NhatKy_ViPham!F:F, B36, NhatKy_ViPham!C:C, "T17") - SUMIFS(NhatKy_ViPham!K:K, NhatKy_ViPham!E:E, "12_Ly_B", NhatKy_ViPham!F:F, B36, NhatKy_ViPham!C:C, "T17")</f>
        <v>100</v>
      </c>
      <c r="AI36" s="6">
        <f>100 + SUMIFS(NhatKy_ViPham!J:J, NhatKy_ViPham!E:E, "12_Ly_B", NhatKy_ViPham!F:F, B36, NhatKy_ViPham!C:C, "T18") - SUMIFS(NhatKy_ViPham!K:K, NhatKy_ViPham!E:E, "12_Ly_B", NhatKy_ViPham!F:F, B36, NhatKy_ViPham!C:C, "T18")</f>
        <v>100</v>
      </c>
      <c r="AJ36" s="6">
        <f>100 + SUMIFS(NhatKy_ViPham!J:J, NhatKy_ViPham!E:E, "12_Ly_B", NhatKy_ViPham!F:F, B36, NhatKy_ViPham!C:C, "T19") - SUMIFS(NhatKy_ViPham!K:K, NhatKy_ViPham!E:E, "12_Ly_B", NhatKy_ViPham!F:F, B36, NhatKy_ViPham!C:C, "T19")</f>
        <v>100</v>
      </c>
      <c r="AK36" s="6">
        <f>100 + SUMIFS(NhatKy_ViPham!J:J, NhatKy_ViPham!E:E, "12_Ly_B", NhatKy_ViPham!F:F, B36, NhatKy_ViPham!C:C, "T20") - SUMIFS(NhatKy_ViPham!K:K, NhatKy_ViPham!E:E, "12_Ly_B", NhatKy_ViPham!F:F, B36, NhatKy_ViPham!C:C, "T20")</f>
        <v>100</v>
      </c>
      <c r="AL36" s="6">
        <f>100 + SUMIFS(NhatKy_ViPham!J:J, NhatKy_ViPham!E:E, "12_Ly_B", NhatKy_ViPham!F:F, B36, NhatKy_ViPham!C:C, "T21") - SUMIFS(NhatKy_ViPham!K:K, NhatKy_ViPham!E:E, "12_Ly_B", NhatKy_ViPham!F:F, B36, NhatKy_ViPham!C:C, "T21")</f>
        <v>100</v>
      </c>
      <c r="AM36" s="6">
        <f>100 + SUMIFS(NhatKy_ViPham!J:J, NhatKy_ViPham!E:E, "12_Ly_B", NhatKy_ViPham!F:F, B36, NhatKy_ViPham!C:C, "T22") - SUMIFS(NhatKy_ViPham!K:K, NhatKy_ViPham!E:E, "12_Ly_B", NhatKy_ViPham!F:F, B36, NhatKy_ViPham!C:C, "T22")</f>
        <v>100</v>
      </c>
      <c r="AN36" s="6">
        <f>100 + SUMIFS(NhatKy_ViPham!J:J, NhatKy_ViPham!E:E, "12_Ly_B", NhatKy_ViPham!F:F, B36, NhatKy_ViPham!C:C, "T23") - SUMIFS(NhatKy_ViPham!K:K, NhatKy_ViPham!E:E, "12_Ly_B", NhatKy_ViPham!F:F, B36, NhatKy_ViPham!C:C, "T23")</f>
        <v>100</v>
      </c>
      <c r="AO36" s="6">
        <f>100 + SUMIFS(NhatKy_ViPham!J:J, NhatKy_ViPham!E:E, "12_Ly_B", NhatKy_ViPham!F:F, B36, NhatKy_ViPham!C:C, "T24") - SUMIFS(NhatKy_ViPham!K:K, NhatKy_ViPham!E:E, "12_Ly_B", NhatKy_ViPham!F:F, B36, NhatKy_ViPham!C:C, "T24")</f>
        <v>100</v>
      </c>
      <c r="AP36" s="6">
        <f>100 + SUMIFS(NhatKy_ViPham!J:J, NhatKy_ViPham!E:E, "12_Ly_B", NhatKy_ViPham!F:F, B36, NhatKy_ViPham!C:C, "T25") - SUMIFS(NhatKy_ViPham!K:K, NhatKy_ViPham!E:E, "12_Ly_B", NhatKy_ViPham!F:F, B36, NhatKy_ViPham!C:C, "T25")</f>
        <v>100</v>
      </c>
      <c r="AQ36" s="6">
        <f>100 + SUMIFS(NhatKy_ViPham!J:J, NhatKy_ViPham!E:E, "12_Ly_B", NhatKy_ViPham!F:F, B36, NhatKy_ViPham!C:C, "T26") - SUMIFS(NhatKy_ViPham!K:K, NhatKy_ViPham!E:E, "12_Ly_B", NhatKy_ViPham!F:F, B36, NhatKy_ViPham!C:C, "T26")</f>
        <v>100</v>
      </c>
      <c r="AR36" s="6">
        <f>100 + SUMIFS(NhatKy_ViPham!J:J, NhatKy_ViPham!E:E, "12_Ly_B", NhatKy_ViPham!F:F, B36, NhatKy_ViPham!C:C, "T27") - SUMIFS(NhatKy_ViPham!K:K, NhatKy_ViPham!E:E, "12_Ly_B", NhatKy_ViPham!F:F, B36, NhatKy_ViPham!C:C, "T27")</f>
        <v>100</v>
      </c>
      <c r="AS36" s="6">
        <f>100 + SUMIFS(NhatKy_ViPham!J:J, NhatKy_ViPham!E:E, "12_Ly_B", NhatKy_ViPham!F:F, B36, NhatKy_ViPham!C:C, "T28") - SUMIFS(NhatKy_ViPham!K:K, NhatKy_ViPham!E:E, "12_Ly_B", NhatKy_ViPham!F:F, B36, NhatKy_ViPham!C:C, "T28")</f>
        <v>100</v>
      </c>
      <c r="AT36" s="6">
        <f>100 + SUMIFS(NhatKy_ViPham!J:J, NhatKy_ViPham!E:E, "12_Ly_B", NhatKy_ViPham!F:F, B36, NhatKy_ViPham!C:C, "T29") - SUMIFS(NhatKy_ViPham!K:K, NhatKy_ViPham!E:E, "12_Ly_B", NhatKy_ViPham!F:F, B36, NhatKy_ViPham!C:C, "T29")</f>
        <v>100</v>
      </c>
      <c r="AU36" s="6">
        <f>100 + SUMIFS(NhatKy_ViPham!J:J, NhatKy_ViPham!E:E, "12_Ly_B", NhatKy_ViPham!F:F, B36, NhatKy_ViPham!C:C, "T30") - SUMIFS(NhatKy_ViPham!K:K, NhatKy_ViPham!E:E, "12_Ly_B", NhatKy_ViPham!F:F, B36, NhatKy_ViPham!C:C, "T30")</f>
        <v>100</v>
      </c>
      <c r="AV36" s="6">
        <f>100 + SUMIFS(NhatKy_ViPham!J:J, NhatKy_ViPham!E:E, "12_Ly_B", NhatKy_ViPham!F:F, B36, NhatKy_ViPham!C:C, "T31") - SUMIFS(NhatKy_ViPham!K:K, NhatKy_ViPham!E:E, "12_Ly_B", NhatKy_ViPham!F:F, B36, NhatKy_ViPham!C:C, "T31")</f>
        <v>100</v>
      </c>
      <c r="AW36" s="6">
        <f>100 + SUMIFS(NhatKy_ViPham!J:J, NhatKy_ViPham!E:E, "12_Ly_B", NhatKy_ViPham!F:F, B36, NhatKy_ViPham!C:C, "T32") - SUMIFS(NhatKy_ViPham!K:K, NhatKy_ViPham!E:E, "12_Ly_B", NhatKy_ViPham!F:F, B36, NhatKy_ViPham!C:C, "T32")</f>
        <v>100</v>
      </c>
      <c r="AX36" s="6">
        <f>100 + SUMIFS(NhatKy_ViPham!J:J, NhatKy_ViPham!E:E, "12_Ly_B", NhatKy_ViPham!F:F, B36, NhatKy_ViPham!C:C, "T33") - SUMIFS(NhatKy_ViPham!K:K, NhatKy_ViPham!E:E, "12_Ly_B", NhatKy_ViPham!F:F, B36, NhatKy_ViPham!C:C, "T33")</f>
        <v>100</v>
      </c>
      <c r="AY36" s="6">
        <f>100 + SUMIFS(NhatKy_ViPham!J:J, NhatKy_ViPham!E:E, "12_Ly_B", NhatKy_ViPham!F:F, B36, NhatKy_ViPham!C:C, "T34") - SUMIFS(NhatKy_ViPham!K:K, NhatKy_ViPham!E:E, "12_Ly_B", NhatKy_ViPham!F:F, B36, NhatKy_ViPham!C:C, "T34")</f>
        <v>100</v>
      </c>
      <c r="AZ36" s="6">
        <f>100 + SUMIFS(NhatKy_ViPham!J:J, NhatKy_ViPham!E:E, "12_Ly_B", NhatKy_ViPham!F:F, B36, NhatKy_ViPham!C:C, "T35") - SUMIFS(NhatKy_ViPham!K:K, NhatKy_ViPham!E:E, "12_Ly_B", NhatKy_ViPham!F:F, B36, NhatKy_ViPham!C:C, "T35")</f>
        <v>100</v>
      </c>
      <c r="BA36" s="12">
        <f t="shared" si="0"/>
        <v>100</v>
      </c>
      <c r="BB36" s="11" t="s">
        <v>430</v>
      </c>
      <c r="BC36" s="16" t="str">
        <f t="shared" si="1"/>
        <v>Tốt</v>
      </c>
      <c r="BD36" s="15" t="str">
        <f t="shared" si="2"/>
        <v>🟢 BÌNH THƯỜNG</v>
      </c>
    </row>
    <row r="37" spans="1:56" x14ac:dyDescent="0.25">
      <c r="A37" s="4">
        <v>29</v>
      </c>
      <c r="B37" s="10" t="s">
        <v>2488</v>
      </c>
      <c r="C37" s="4" t="s">
        <v>2299</v>
      </c>
      <c r="D37" s="4" t="s">
        <v>429</v>
      </c>
      <c r="E37" s="11" t="s">
        <v>430</v>
      </c>
      <c r="F37" s="7">
        <f>SUMIFS(NhatKy_ViPham!K:K, NhatKy_ViPham!E:E, "12_Ly_B", NhatKy_ViPham!F:F, B37, NhatKy_ViPham!H:H, "L01")</f>
        <v>0</v>
      </c>
      <c r="G37" s="7">
        <f>SUMIFS(NhatKy_ViPham!K:K, NhatKy_ViPham!E:E, "12_Ly_B", NhatKy_ViPham!F:F, B37, NhatKy_ViPham!H:H, "L02")</f>
        <v>0</v>
      </c>
      <c r="H37" s="7">
        <f>SUMIFS(NhatKy_ViPham!K:K, NhatKy_ViPham!E:E, "12_Ly_B", NhatKy_ViPham!F:F, B37, NhatKy_ViPham!H:H, "L03")</f>
        <v>0</v>
      </c>
      <c r="I37" s="7">
        <f>SUMIFS(NhatKy_ViPham!K:K, NhatKy_ViPham!E:E, "12_Ly_B", NhatKy_ViPham!F:F, B37, NhatKy_ViPham!H:H, "L04")</f>
        <v>0</v>
      </c>
      <c r="J37" s="7">
        <f>SUMIFS(NhatKy_ViPham!K:K, NhatKy_ViPham!E:E, "12_Ly_B", NhatKy_ViPham!F:F, B37, NhatKy_ViPham!H:H, "L05")</f>
        <v>0</v>
      </c>
      <c r="K37" s="7">
        <f>SUMIFS(NhatKy_ViPham!K:K, NhatKy_ViPham!E:E, "12_Ly_B", NhatKy_ViPham!F:F, B37, NhatKy_ViPham!H:H, "L06")</f>
        <v>0</v>
      </c>
      <c r="L37" s="7">
        <f>SUMIFS(NhatKy_ViPham!K:K, NhatKy_ViPham!E:E, "12_Ly_B", NhatKy_ViPham!F:F, B37, NhatKy_ViPham!H:H, "L07")</f>
        <v>0</v>
      </c>
      <c r="M37" s="7">
        <f>SUMIFS(NhatKy_ViPham!K:K, NhatKy_ViPham!E:E, "12_Ly_B", NhatKy_ViPham!F:F, B37, NhatKy_ViPham!H:H, "L08")</f>
        <v>0</v>
      </c>
      <c r="N37" s="7">
        <f>SUMIFS(NhatKy_ViPham!K:K, NhatKy_ViPham!E:E, "12_Ly_B", NhatKy_ViPham!F:F, B37, NhatKy_ViPham!H:H, "L09")</f>
        <v>0</v>
      </c>
      <c r="O37" s="7">
        <f>SUMIFS(NhatKy_ViPham!K:K, NhatKy_ViPham!E:E, "12_Ly_B", NhatKy_ViPham!F:F, B37, NhatKy_ViPham!H:H, "L10")</f>
        <v>0</v>
      </c>
      <c r="P37" s="12">
        <f>SUMIFS(NhatKy_ViPham!J:J, NhatKy_ViPham!E:E, "12_Ly_B", NhatKy_ViPham!F:F, B37)</f>
        <v>0</v>
      </c>
      <c r="Q37" s="13">
        <f>SUMIFS(NhatKy_ViPham!K:K, NhatKy_ViPham!E:E, "12_Ly_B", NhatKy_ViPham!F:F, B37)</f>
        <v>0</v>
      </c>
      <c r="R37" s="7">
        <f>100 + SUMIFS(NhatKy_ViPham!J:J, NhatKy_ViPham!E:E, "12_Ly_B", NhatKy_ViPham!F:F, B37, NhatKy_ViPham!C:C, "T1") - SUMIFS(NhatKy_ViPham!K:K, NhatKy_ViPham!E:E, "12_Ly_B", NhatKy_ViPham!F:F, B37, NhatKy_ViPham!C:C, "T1")</f>
        <v>100</v>
      </c>
      <c r="S37" s="7">
        <f>100 + SUMIFS(NhatKy_ViPham!J:J, NhatKy_ViPham!E:E, "12_Ly_B", NhatKy_ViPham!F:F, B37, NhatKy_ViPham!C:C, "T2") - SUMIFS(NhatKy_ViPham!K:K, NhatKy_ViPham!E:E, "12_Ly_B", NhatKy_ViPham!F:F, B37, NhatKy_ViPham!C:C, "T2")</f>
        <v>100</v>
      </c>
      <c r="T37" s="7">
        <f>100 + SUMIFS(NhatKy_ViPham!J:J, NhatKy_ViPham!E:E, "12_Ly_B", NhatKy_ViPham!F:F, B37, NhatKy_ViPham!C:C, "T3") - SUMIFS(NhatKy_ViPham!K:K, NhatKy_ViPham!E:E, "12_Ly_B", NhatKy_ViPham!F:F, B37, NhatKy_ViPham!C:C, "T3")</f>
        <v>100</v>
      </c>
      <c r="U37" s="7">
        <f>100 + SUMIFS(NhatKy_ViPham!J:J, NhatKy_ViPham!E:E, "12_Ly_B", NhatKy_ViPham!F:F, B37, NhatKy_ViPham!C:C, "T4") - SUMIFS(NhatKy_ViPham!K:K, NhatKy_ViPham!E:E, "12_Ly_B", NhatKy_ViPham!F:F, B37, NhatKy_ViPham!C:C, "T4")</f>
        <v>100</v>
      </c>
      <c r="V37" s="7">
        <f>100 + SUMIFS(NhatKy_ViPham!J:J, NhatKy_ViPham!E:E, "12_Ly_B", NhatKy_ViPham!F:F, B37, NhatKy_ViPham!C:C, "T5") - SUMIFS(NhatKy_ViPham!K:K, NhatKy_ViPham!E:E, "12_Ly_B", NhatKy_ViPham!F:F, B37, NhatKy_ViPham!C:C, "T5")</f>
        <v>100</v>
      </c>
      <c r="W37" s="7">
        <f>100 + SUMIFS(NhatKy_ViPham!J:J, NhatKy_ViPham!E:E, "12_Ly_B", NhatKy_ViPham!F:F, B37, NhatKy_ViPham!C:C, "T6") - SUMIFS(NhatKy_ViPham!K:K, NhatKy_ViPham!E:E, "12_Ly_B", NhatKy_ViPham!F:F, B37, NhatKy_ViPham!C:C, "T6")</f>
        <v>100</v>
      </c>
      <c r="X37" s="7">
        <f>100 + SUMIFS(NhatKy_ViPham!J:J, NhatKy_ViPham!E:E, "12_Ly_B", NhatKy_ViPham!F:F, B37, NhatKy_ViPham!C:C, "T7") - SUMIFS(NhatKy_ViPham!K:K, NhatKy_ViPham!E:E, "12_Ly_B", NhatKy_ViPham!F:F, B37, NhatKy_ViPham!C:C, "T7")</f>
        <v>100</v>
      </c>
      <c r="Y37" s="7">
        <f>100 + SUMIFS(NhatKy_ViPham!J:J, NhatKy_ViPham!E:E, "12_Ly_B", NhatKy_ViPham!F:F, B37, NhatKy_ViPham!C:C, "T8") - SUMIFS(NhatKy_ViPham!K:K, NhatKy_ViPham!E:E, "12_Ly_B", NhatKy_ViPham!F:F, B37, NhatKy_ViPham!C:C, "T8")</f>
        <v>100</v>
      </c>
      <c r="Z37" s="7">
        <f>100 + SUMIFS(NhatKy_ViPham!J:J, NhatKy_ViPham!E:E, "12_Ly_B", NhatKy_ViPham!F:F, B37, NhatKy_ViPham!C:C, "T9") - SUMIFS(NhatKy_ViPham!K:K, NhatKy_ViPham!E:E, "12_Ly_B", NhatKy_ViPham!F:F, B37, NhatKy_ViPham!C:C, "T9")</f>
        <v>100</v>
      </c>
      <c r="AA37" s="7">
        <f>100 + SUMIFS(NhatKy_ViPham!J:J, NhatKy_ViPham!E:E, "12_Ly_B", NhatKy_ViPham!F:F, B37, NhatKy_ViPham!C:C, "T10") - SUMIFS(NhatKy_ViPham!K:K, NhatKy_ViPham!E:E, "12_Ly_B", NhatKy_ViPham!F:F, B37, NhatKy_ViPham!C:C, "T10")</f>
        <v>100</v>
      </c>
      <c r="AB37" s="7">
        <f>100 + SUMIFS(NhatKy_ViPham!J:J, NhatKy_ViPham!E:E, "12_Ly_B", NhatKy_ViPham!F:F, B37, NhatKy_ViPham!C:C, "T11") - SUMIFS(NhatKy_ViPham!K:K, NhatKy_ViPham!E:E, "12_Ly_B", NhatKy_ViPham!F:F, B37, NhatKy_ViPham!C:C, "T11")</f>
        <v>100</v>
      </c>
      <c r="AC37" s="7">
        <f>100 + SUMIFS(NhatKy_ViPham!J:J, NhatKy_ViPham!E:E, "12_Ly_B", NhatKy_ViPham!F:F, B37, NhatKy_ViPham!C:C, "T12") - SUMIFS(NhatKy_ViPham!K:K, NhatKy_ViPham!E:E, "12_Ly_B", NhatKy_ViPham!F:F, B37, NhatKy_ViPham!C:C, "T12")</f>
        <v>100</v>
      </c>
      <c r="AD37" s="7">
        <f>100 + SUMIFS(NhatKy_ViPham!J:J, NhatKy_ViPham!E:E, "12_Ly_B", NhatKy_ViPham!F:F, B37, NhatKy_ViPham!C:C, "T13") - SUMIFS(NhatKy_ViPham!K:K, NhatKy_ViPham!E:E, "12_Ly_B", NhatKy_ViPham!F:F, B37, NhatKy_ViPham!C:C, "T13")</f>
        <v>100</v>
      </c>
      <c r="AE37" s="7">
        <f>100 + SUMIFS(NhatKy_ViPham!J:J, NhatKy_ViPham!E:E, "12_Ly_B", NhatKy_ViPham!F:F, B37, NhatKy_ViPham!C:C, "T14") - SUMIFS(NhatKy_ViPham!K:K, NhatKy_ViPham!E:E, "12_Ly_B", NhatKy_ViPham!F:F, B37, NhatKy_ViPham!C:C, "T14")</f>
        <v>100</v>
      </c>
      <c r="AF37" s="7">
        <f>100 + SUMIFS(NhatKy_ViPham!J:J, NhatKy_ViPham!E:E, "12_Ly_B", NhatKy_ViPham!F:F, B37, NhatKy_ViPham!C:C, "T15") - SUMIFS(NhatKy_ViPham!K:K, NhatKy_ViPham!E:E, "12_Ly_B", NhatKy_ViPham!F:F, B37, NhatKy_ViPham!C:C, "T15")</f>
        <v>100</v>
      </c>
      <c r="AG37" s="7">
        <f>100 + SUMIFS(NhatKy_ViPham!J:J, NhatKy_ViPham!E:E, "12_Ly_B", NhatKy_ViPham!F:F, B37, NhatKy_ViPham!C:C, "T16") - SUMIFS(NhatKy_ViPham!K:K, NhatKy_ViPham!E:E, "12_Ly_B", NhatKy_ViPham!F:F, B37, NhatKy_ViPham!C:C, "T16")</f>
        <v>100</v>
      </c>
      <c r="AH37" s="7">
        <f>100 + SUMIFS(NhatKy_ViPham!J:J, NhatKy_ViPham!E:E, "12_Ly_B", NhatKy_ViPham!F:F, B37, NhatKy_ViPham!C:C, "T17") - SUMIFS(NhatKy_ViPham!K:K, NhatKy_ViPham!E:E, "12_Ly_B", NhatKy_ViPham!F:F, B37, NhatKy_ViPham!C:C, "T17")</f>
        <v>100</v>
      </c>
      <c r="AI37" s="7">
        <f>100 + SUMIFS(NhatKy_ViPham!J:J, NhatKy_ViPham!E:E, "12_Ly_B", NhatKy_ViPham!F:F, B37, NhatKy_ViPham!C:C, "T18") - SUMIFS(NhatKy_ViPham!K:K, NhatKy_ViPham!E:E, "12_Ly_B", NhatKy_ViPham!F:F, B37, NhatKy_ViPham!C:C, "T18")</f>
        <v>100</v>
      </c>
      <c r="AJ37" s="7">
        <f>100 + SUMIFS(NhatKy_ViPham!J:J, NhatKy_ViPham!E:E, "12_Ly_B", NhatKy_ViPham!F:F, B37, NhatKy_ViPham!C:C, "T19") - SUMIFS(NhatKy_ViPham!K:K, NhatKy_ViPham!E:E, "12_Ly_B", NhatKy_ViPham!F:F, B37, NhatKy_ViPham!C:C, "T19")</f>
        <v>100</v>
      </c>
      <c r="AK37" s="7">
        <f>100 + SUMIFS(NhatKy_ViPham!J:J, NhatKy_ViPham!E:E, "12_Ly_B", NhatKy_ViPham!F:F, B37, NhatKy_ViPham!C:C, "T20") - SUMIFS(NhatKy_ViPham!K:K, NhatKy_ViPham!E:E, "12_Ly_B", NhatKy_ViPham!F:F, B37, NhatKy_ViPham!C:C, "T20")</f>
        <v>100</v>
      </c>
      <c r="AL37" s="7">
        <f>100 + SUMIFS(NhatKy_ViPham!J:J, NhatKy_ViPham!E:E, "12_Ly_B", NhatKy_ViPham!F:F, B37, NhatKy_ViPham!C:C, "T21") - SUMIFS(NhatKy_ViPham!K:K, NhatKy_ViPham!E:E, "12_Ly_B", NhatKy_ViPham!F:F, B37, NhatKy_ViPham!C:C, "T21")</f>
        <v>100</v>
      </c>
      <c r="AM37" s="7">
        <f>100 + SUMIFS(NhatKy_ViPham!J:J, NhatKy_ViPham!E:E, "12_Ly_B", NhatKy_ViPham!F:F, B37, NhatKy_ViPham!C:C, "T22") - SUMIFS(NhatKy_ViPham!K:K, NhatKy_ViPham!E:E, "12_Ly_B", NhatKy_ViPham!F:F, B37, NhatKy_ViPham!C:C, "T22")</f>
        <v>100</v>
      </c>
      <c r="AN37" s="7">
        <f>100 + SUMIFS(NhatKy_ViPham!J:J, NhatKy_ViPham!E:E, "12_Ly_B", NhatKy_ViPham!F:F, B37, NhatKy_ViPham!C:C, "T23") - SUMIFS(NhatKy_ViPham!K:K, NhatKy_ViPham!E:E, "12_Ly_B", NhatKy_ViPham!F:F, B37, NhatKy_ViPham!C:C, "T23")</f>
        <v>100</v>
      </c>
      <c r="AO37" s="7">
        <f>100 + SUMIFS(NhatKy_ViPham!J:J, NhatKy_ViPham!E:E, "12_Ly_B", NhatKy_ViPham!F:F, B37, NhatKy_ViPham!C:C, "T24") - SUMIFS(NhatKy_ViPham!K:K, NhatKy_ViPham!E:E, "12_Ly_B", NhatKy_ViPham!F:F, B37, NhatKy_ViPham!C:C, "T24")</f>
        <v>100</v>
      </c>
      <c r="AP37" s="7">
        <f>100 + SUMIFS(NhatKy_ViPham!J:J, NhatKy_ViPham!E:E, "12_Ly_B", NhatKy_ViPham!F:F, B37, NhatKy_ViPham!C:C, "T25") - SUMIFS(NhatKy_ViPham!K:K, NhatKy_ViPham!E:E, "12_Ly_B", NhatKy_ViPham!F:F, B37, NhatKy_ViPham!C:C, "T25")</f>
        <v>100</v>
      </c>
      <c r="AQ37" s="7">
        <f>100 + SUMIFS(NhatKy_ViPham!J:J, NhatKy_ViPham!E:E, "12_Ly_B", NhatKy_ViPham!F:F, B37, NhatKy_ViPham!C:C, "T26") - SUMIFS(NhatKy_ViPham!K:K, NhatKy_ViPham!E:E, "12_Ly_B", NhatKy_ViPham!F:F, B37, NhatKy_ViPham!C:C, "T26")</f>
        <v>100</v>
      </c>
      <c r="AR37" s="7">
        <f>100 + SUMIFS(NhatKy_ViPham!J:J, NhatKy_ViPham!E:E, "12_Ly_B", NhatKy_ViPham!F:F, B37, NhatKy_ViPham!C:C, "T27") - SUMIFS(NhatKy_ViPham!K:K, NhatKy_ViPham!E:E, "12_Ly_B", NhatKy_ViPham!F:F, B37, NhatKy_ViPham!C:C, "T27")</f>
        <v>100</v>
      </c>
      <c r="AS37" s="7">
        <f>100 + SUMIFS(NhatKy_ViPham!J:J, NhatKy_ViPham!E:E, "12_Ly_B", NhatKy_ViPham!F:F, B37, NhatKy_ViPham!C:C, "T28") - SUMIFS(NhatKy_ViPham!K:K, NhatKy_ViPham!E:E, "12_Ly_B", NhatKy_ViPham!F:F, B37, NhatKy_ViPham!C:C, "T28")</f>
        <v>100</v>
      </c>
      <c r="AT37" s="7">
        <f>100 + SUMIFS(NhatKy_ViPham!J:J, NhatKy_ViPham!E:E, "12_Ly_B", NhatKy_ViPham!F:F, B37, NhatKy_ViPham!C:C, "T29") - SUMIFS(NhatKy_ViPham!K:K, NhatKy_ViPham!E:E, "12_Ly_B", NhatKy_ViPham!F:F, B37, NhatKy_ViPham!C:C, "T29")</f>
        <v>100</v>
      </c>
      <c r="AU37" s="7">
        <f>100 + SUMIFS(NhatKy_ViPham!J:J, NhatKy_ViPham!E:E, "12_Ly_B", NhatKy_ViPham!F:F, B37, NhatKy_ViPham!C:C, "T30") - SUMIFS(NhatKy_ViPham!K:K, NhatKy_ViPham!E:E, "12_Ly_B", NhatKy_ViPham!F:F, B37, NhatKy_ViPham!C:C, "T30")</f>
        <v>100</v>
      </c>
      <c r="AV37" s="7">
        <f>100 + SUMIFS(NhatKy_ViPham!J:J, NhatKy_ViPham!E:E, "12_Ly_B", NhatKy_ViPham!F:F, B37, NhatKy_ViPham!C:C, "T31") - SUMIFS(NhatKy_ViPham!K:K, NhatKy_ViPham!E:E, "12_Ly_B", NhatKy_ViPham!F:F, B37, NhatKy_ViPham!C:C, "T31")</f>
        <v>100</v>
      </c>
      <c r="AW37" s="7">
        <f>100 + SUMIFS(NhatKy_ViPham!J:J, NhatKy_ViPham!E:E, "12_Ly_B", NhatKy_ViPham!F:F, B37, NhatKy_ViPham!C:C, "T32") - SUMIFS(NhatKy_ViPham!K:K, NhatKy_ViPham!E:E, "12_Ly_B", NhatKy_ViPham!F:F, B37, NhatKy_ViPham!C:C, "T32")</f>
        <v>100</v>
      </c>
      <c r="AX37" s="7">
        <f>100 + SUMIFS(NhatKy_ViPham!J:J, NhatKy_ViPham!E:E, "12_Ly_B", NhatKy_ViPham!F:F, B37, NhatKy_ViPham!C:C, "T33") - SUMIFS(NhatKy_ViPham!K:K, NhatKy_ViPham!E:E, "12_Ly_B", NhatKy_ViPham!F:F, B37, NhatKy_ViPham!C:C, "T33")</f>
        <v>100</v>
      </c>
      <c r="AY37" s="7">
        <f>100 + SUMIFS(NhatKy_ViPham!J:J, NhatKy_ViPham!E:E, "12_Ly_B", NhatKy_ViPham!F:F, B37, NhatKy_ViPham!C:C, "T34") - SUMIFS(NhatKy_ViPham!K:K, NhatKy_ViPham!E:E, "12_Ly_B", NhatKy_ViPham!F:F, B37, NhatKy_ViPham!C:C, "T34")</f>
        <v>100</v>
      </c>
      <c r="AZ37" s="7">
        <f>100 + SUMIFS(NhatKy_ViPham!J:J, NhatKy_ViPham!E:E, "12_Ly_B", NhatKy_ViPham!F:F, B37, NhatKy_ViPham!C:C, "T35") - SUMIFS(NhatKy_ViPham!K:K, NhatKy_ViPham!E:E, "12_Ly_B", NhatKy_ViPham!F:F, B37, NhatKy_ViPham!C:C, "T35")</f>
        <v>100</v>
      </c>
      <c r="BA37" s="12">
        <f t="shared" si="0"/>
        <v>100</v>
      </c>
      <c r="BB37" s="11" t="s">
        <v>430</v>
      </c>
      <c r="BC37" s="14" t="str">
        <f t="shared" si="1"/>
        <v>Tốt</v>
      </c>
      <c r="BD37" s="10" t="str">
        <f t="shared" si="2"/>
        <v>🟢 BÌNH THƯỜNG</v>
      </c>
    </row>
    <row r="38" spans="1:56" x14ac:dyDescent="0.25">
      <c r="A38" s="5">
        <v>30</v>
      </c>
      <c r="B38" s="15" t="s">
        <v>2489</v>
      </c>
      <c r="C38" s="5" t="s">
        <v>2490</v>
      </c>
      <c r="D38" s="5" t="s">
        <v>429</v>
      </c>
      <c r="E38" s="11" t="s">
        <v>430</v>
      </c>
      <c r="F38" s="6">
        <f>SUMIFS(NhatKy_ViPham!K:K, NhatKy_ViPham!E:E, "12_Ly_B", NhatKy_ViPham!F:F, B38, NhatKy_ViPham!H:H, "L01")</f>
        <v>0</v>
      </c>
      <c r="G38" s="6">
        <f>SUMIFS(NhatKy_ViPham!K:K, NhatKy_ViPham!E:E, "12_Ly_B", NhatKy_ViPham!F:F, B38, NhatKy_ViPham!H:H, "L02")</f>
        <v>0</v>
      </c>
      <c r="H38" s="6">
        <f>SUMIFS(NhatKy_ViPham!K:K, NhatKy_ViPham!E:E, "12_Ly_B", NhatKy_ViPham!F:F, B38, NhatKy_ViPham!H:H, "L03")</f>
        <v>0</v>
      </c>
      <c r="I38" s="6">
        <f>SUMIFS(NhatKy_ViPham!K:K, NhatKy_ViPham!E:E, "12_Ly_B", NhatKy_ViPham!F:F, B38, NhatKy_ViPham!H:H, "L04")</f>
        <v>0</v>
      </c>
      <c r="J38" s="6">
        <f>SUMIFS(NhatKy_ViPham!K:K, NhatKy_ViPham!E:E, "12_Ly_B", NhatKy_ViPham!F:F, B38, NhatKy_ViPham!H:H, "L05")</f>
        <v>0</v>
      </c>
      <c r="K38" s="6">
        <f>SUMIFS(NhatKy_ViPham!K:K, NhatKy_ViPham!E:E, "12_Ly_B", NhatKy_ViPham!F:F, B38, NhatKy_ViPham!H:H, "L06")</f>
        <v>0</v>
      </c>
      <c r="L38" s="6">
        <f>SUMIFS(NhatKy_ViPham!K:K, NhatKy_ViPham!E:E, "12_Ly_B", NhatKy_ViPham!F:F, B38, NhatKy_ViPham!H:H, "L07")</f>
        <v>0</v>
      </c>
      <c r="M38" s="6">
        <f>SUMIFS(NhatKy_ViPham!K:K, NhatKy_ViPham!E:E, "12_Ly_B", NhatKy_ViPham!F:F, B38, NhatKy_ViPham!H:H, "L08")</f>
        <v>0</v>
      </c>
      <c r="N38" s="6">
        <f>SUMIFS(NhatKy_ViPham!K:K, NhatKy_ViPham!E:E, "12_Ly_B", NhatKy_ViPham!F:F, B38, NhatKy_ViPham!H:H, "L09")</f>
        <v>0</v>
      </c>
      <c r="O38" s="6">
        <f>SUMIFS(NhatKy_ViPham!K:K, NhatKy_ViPham!E:E, "12_Ly_B", NhatKy_ViPham!F:F, B38, NhatKy_ViPham!H:H, "L10")</f>
        <v>0</v>
      </c>
      <c r="P38" s="12">
        <f>SUMIFS(NhatKy_ViPham!J:J, NhatKy_ViPham!E:E, "12_Ly_B", NhatKy_ViPham!F:F, B38)</f>
        <v>0</v>
      </c>
      <c r="Q38" s="13">
        <f>SUMIFS(NhatKy_ViPham!K:K, NhatKy_ViPham!E:E, "12_Ly_B", NhatKy_ViPham!F:F, B38)</f>
        <v>0</v>
      </c>
      <c r="R38" s="6">
        <f>100 + SUMIFS(NhatKy_ViPham!J:J, NhatKy_ViPham!E:E, "12_Ly_B", NhatKy_ViPham!F:F, B38, NhatKy_ViPham!C:C, "T1") - SUMIFS(NhatKy_ViPham!K:K, NhatKy_ViPham!E:E, "12_Ly_B", NhatKy_ViPham!F:F, B38, NhatKy_ViPham!C:C, "T1")</f>
        <v>100</v>
      </c>
      <c r="S38" s="6">
        <f>100 + SUMIFS(NhatKy_ViPham!J:J, NhatKy_ViPham!E:E, "12_Ly_B", NhatKy_ViPham!F:F, B38, NhatKy_ViPham!C:C, "T2") - SUMIFS(NhatKy_ViPham!K:K, NhatKy_ViPham!E:E, "12_Ly_B", NhatKy_ViPham!F:F, B38, NhatKy_ViPham!C:C, "T2")</f>
        <v>100</v>
      </c>
      <c r="T38" s="6">
        <f>100 + SUMIFS(NhatKy_ViPham!J:J, NhatKy_ViPham!E:E, "12_Ly_B", NhatKy_ViPham!F:F, B38, NhatKy_ViPham!C:C, "T3") - SUMIFS(NhatKy_ViPham!K:K, NhatKy_ViPham!E:E, "12_Ly_B", NhatKy_ViPham!F:F, B38, NhatKy_ViPham!C:C, "T3")</f>
        <v>100</v>
      </c>
      <c r="U38" s="6">
        <f>100 + SUMIFS(NhatKy_ViPham!J:J, NhatKy_ViPham!E:E, "12_Ly_B", NhatKy_ViPham!F:F, B38, NhatKy_ViPham!C:C, "T4") - SUMIFS(NhatKy_ViPham!K:K, NhatKy_ViPham!E:E, "12_Ly_B", NhatKy_ViPham!F:F, B38, NhatKy_ViPham!C:C, "T4")</f>
        <v>100</v>
      </c>
      <c r="V38" s="6">
        <f>100 + SUMIFS(NhatKy_ViPham!J:J, NhatKy_ViPham!E:E, "12_Ly_B", NhatKy_ViPham!F:F, B38, NhatKy_ViPham!C:C, "T5") - SUMIFS(NhatKy_ViPham!K:K, NhatKy_ViPham!E:E, "12_Ly_B", NhatKy_ViPham!F:F, B38, NhatKy_ViPham!C:C, "T5")</f>
        <v>100</v>
      </c>
      <c r="W38" s="6">
        <f>100 + SUMIFS(NhatKy_ViPham!J:J, NhatKy_ViPham!E:E, "12_Ly_B", NhatKy_ViPham!F:F, B38, NhatKy_ViPham!C:C, "T6") - SUMIFS(NhatKy_ViPham!K:K, NhatKy_ViPham!E:E, "12_Ly_B", NhatKy_ViPham!F:F, B38, NhatKy_ViPham!C:C, "T6")</f>
        <v>100</v>
      </c>
      <c r="X38" s="6">
        <f>100 + SUMIFS(NhatKy_ViPham!J:J, NhatKy_ViPham!E:E, "12_Ly_B", NhatKy_ViPham!F:F, B38, NhatKy_ViPham!C:C, "T7") - SUMIFS(NhatKy_ViPham!K:K, NhatKy_ViPham!E:E, "12_Ly_B", NhatKy_ViPham!F:F, B38, NhatKy_ViPham!C:C, "T7")</f>
        <v>100</v>
      </c>
      <c r="Y38" s="6">
        <f>100 + SUMIFS(NhatKy_ViPham!J:J, NhatKy_ViPham!E:E, "12_Ly_B", NhatKy_ViPham!F:F, B38, NhatKy_ViPham!C:C, "T8") - SUMIFS(NhatKy_ViPham!K:K, NhatKy_ViPham!E:E, "12_Ly_B", NhatKy_ViPham!F:F, B38, NhatKy_ViPham!C:C, "T8")</f>
        <v>100</v>
      </c>
      <c r="Z38" s="6">
        <f>100 + SUMIFS(NhatKy_ViPham!J:J, NhatKy_ViPham!E:E, "12_Ly_B", NhatKy_ViPham!F:F, B38, NhatKy_ViPham!C:C, "T9") - SUMIFS(NhatKy_ViPham!K:K, NhatKy_ViPham!E:E, "12_Ly_B", NhatKy_ViPham!F:F, B38, NhatKy_ViPham!C:C, "T9")</f>
        <v>100</v>
      </c>
      <c r="AA38" s="6">
        <f>100 + SUMIFS(NhatKy_ViPham!J:J, NhatKy_ViPham!E:E, "12_Ly_B", NhatKy_ViPham!F:F, B38, NhatKy_ViPham!C:C, "T10") - SUMIFS(NhatKy_ViPham!K:K, NhatKy_ViPham!E:E, "12_Ly_B", NhatKy_ViPham!F:F, B38, NhatKy_ViPham!C:C, "T10")</f>
        <v>100</v>
      </c>
      <c r="AB38" s="6">
        <f>100 + SUMIFS(NhatKy_ViPham!J:J, NhatKy_ViPham!E:E, "12_Ly_B", NhatKy_ViPham!F:F, B38, NhatKy_ViPham!C:C, "T11") - SUMIFS(NhatKy_ViPham!K:K, NhatKy_ViPham!E:E, "12_Ly_B", NhatKy_ViPham!F:F, B38, NhatKy_ViPham!C:C, "T11")</f>
        <v>100</v>
      </c>
      <c r="AC38" s="6">
        <f>100 + SUMIFS(NhatKy_ViPham!J:J, NhatKy_ViPham!E:E, "12_Ly_B", NhatKy_ViPham!F:F, B38, NhatKy_ViPham!C:C, "T12") - SUMIFS(NhatKy_ViPham!K:K, NhatKy_ViPham!E:E, "12_Ly_B", NhatKy_ViPham!F:F, B38, NhatKy_ViPham!C:C, "T12")</f>
        <v>100</v>
      </c>
      <c r="AD38" s="6">
        <f>100 + SUMIFS(NhatKy_ViPham!J:J, NhatKy_ViPham!E:E, "12_Ly_B", NhatKy_ViPham!F:F, B38, NhatKy_ViPham!C:C, "T13") - SUMIFS(NhatKy_ViPham!K:K, NhatKy_ViPham!E:E, "12_Ly_B", NhatKy_ViPham!F:F, B38, NhatKy_ViPham!C:C, "T13")</f>
        <v>100</v>
      </c>
      <c r="AE38" s="6">
        <f>100 + SUMIFS(NhatKy_ViPham!J:J, NhatKy_ViPham!E:E, "12_Ly_B", NhatKy_ViPham!F:F, B38, NhatKy_ViPham!C:C, "T14") - SUMIFS(NhatKy_ViPham!K:K, NhatKy_ViPham!E:E, "12_Ly_B", NhatKy_ViPham!F:F, B38, NhatKy_ViPham!C:C, "T14")</f>
        <v>100</v>
      </c>
      <c r="AF38" s="6">
        <f>100 + SUMIFS(NhatKy_ViPham!J:J, NhatKy_ViPham!E:E, "12_Ly_B", NhatKy_ViPham!F:F, B38, NhatKy_ViPham!C:C, "T15") - SUMIFS(NhatKy_ViPham!K:K, NhatKy_ViPham!E:E, "12_Ly_B", NhatKy_ViPham!F:F, B38, NhatKy_ViPham!C:C, "T15")</f>
        <v>100</v>
      </c>
      <c r="AG38" s="6">
        <f>100 + SUMIFS(NhatKy_ViPham!J:J, NhatKy_ViPham!E:E, "12_Ly_B", NhatKy_ViPham!F:F, B38, NhatKy_ViPham!C:C, "T16") - SUMIFS(NhatKy_ViPham!K:K, NhatKy_ViPham!E:E, "12_Ly_B", NhatKy_ViPham!F:F, B38, NhatKy_ViPham!C:C, "T16")</f>
        <v>100</v>
      </c>
      <c r="AH38" s="6">
        <f>100 + SUMIFS(NhatKy_ViPham!J:J, NhatKy_ViPham!E:E, "12_Ly_B", NhatKy_ViPham!F:F, B38, NhatKy_ViPham!C:C, "T17") - SUMIFS(NhatKy_ViPham!K:K, NhatKy_ViPham!E:E, "12_Ly_B", NhatKy_ViPham!F:F, B38, NhatKy_ViPham!C:C, "T17")</f>
        <v>100</v>
      </c>
      <c r="AI38" s="6">
        <f>100 + SUMIFS(NhatKy_ViPham!J:J, NhatKy_ViPham!E:E, "12_Ly_B", NhatKy_ViPham!F:F, B38, NhatKy_ViPham!C:C, "T18") - SUMIFS(NhatKy_ViPham!K:K, NhatKy_ViPham!E:E, "12_Ly_B", NhatKy_ViPham!F:F, B38, NhatKy_ViPham!C:C, "T18")</f>
        <v>100</v>
      </c>
      <c r="AJ38" s="6">
        <f>100 + SUMIFS(NhatKy_ViPham!J:J, NhatKy_ViPham!E:E, "12_Ly_B", NhatKy_ViPham!F:F, B38, NhatKy_ViPham!C:C, "T19") - SUMIFS(NhatKy_ViPham!K:K, NhatKy_ViPham!E:E, "12_Ly_B", NhatKy_ViPham!F:F, B38, NhatKy_ViPham!C:C, "T19")</f>
        <v>100</v>
      </c>
      <c r="AK38" s="6">
        <f>100 + SUMIFS(NhatKy_ViPham!J:J, NhatKy_ViPham!E:E, "12_Ly_B", NhatKy_ViPham!F:F, B38, NhatKy_ViPham!C:C, "T20") - SUMIFS(NhatKy_ViPham!K:K, NhatKy_ViPham!E:E, "12_Ly_B", NhatKy_ViPham!F:F, B38, NhatKy_ViPham!C:C, "T20")</f>
        <v>100</v>
      </c>
      <c r="AL38" s="6">
        <f>100 + SUMIFS(NhatKy_ViPham!J:J, NhatKy_ViPham!E:E, "12_Ly_B", NhatKy_ViPham!F:F, B38, NhatKy_ViPham!C:C, "T21") - SUMIFS(NhatKy_ViPham!K:K, NhatKy_ViPham!E:E, "12_Ly_B", NhatKy_ViPham!F:F, B38, NhatKy_ViPham!C:C, "T21")</f>
        <v>100</v>
      </c>
      <c r="AM38" s="6">
        <f>100 + SUMIFS(NhatKy_ViPham!J:J, NhatKy_ViPham!E:E, "12_Ly_B", NhatKy_ViPham!F:F, B38, NhatKy_ViPham!C:C, "T22") - SUMIFS(NhatKy_ViPham!K:K, NhatKy_ViPham!E:E, "12_Ly_B", NhatKy_ViPham!F:F, B38, NhatKy_ViPham!C:C, "T22")</f>
        <v>100</v>
      </c>
      <c r="AN38" s="6">
        <f>100 + SUMIFS(NhatKy_ViPham!J:J, NhatKy_ViPham!E:E, "12_Ly_B", NhatKy_ViPham!F:F, B38, NhatKy_ViPham!C:C, "T23") - SUMIFS(NhatKy_ViPham!K:K, NhatKy_ViPham!E:E, "12_Ly_B", NhatKy_ViPham!F:F, B38, NhatKy_ViPham!C:C, "T23")</f>
        <v>100</v>
      </c>
      <c r="AO38" s="6">
        <f>100 + SUMIFS(NhatKy_ViPham!J:J, NhatKy_ViPham!E:E, "12_Ly_B", NhatKy_ViPham!F:F, B38, NhatKy_ViPham!C:C, "T24") - SUMIFS(NhatKy_ViPham!K:K, NhatKy_ViPham!E:E, "12_Ly_B", NhatKy_ViPham!F:F, B38, NhatKy_ViPham!C:C, "T24")</f>
        <v>100</v>
      </c>
      <c r="AP38" s="6">
        <f>100 + SUMIFS(NhatKy_ViPham!J:J, NhatKy_ViPham!E:E, "12_Ly_B", NhatKy_ViPham!F:F, B38, NhatKy_ViPham!C:C, "T25") - SUMIFS(NhatKy_ViPham!K:K, NhatKy_ViPham!E:E, "12_Ly_B", NhatKy_ViPham!F:F, B38, NhatKy_ViPham!C:C, "T25")</f>
        <v>100</v>
      </c>
      <c r="AQ38" s="6">
        <f>100 + SUMIFS(NhatKy_ViPham!J:J, NhatKy_ViPham!E:E, "12_Ly_B", NhatKy_ViPham!F:F, B38, NhatKy_ViPham!C:C, "T26") - SUMIFS(NhatKy_ViPham!K:K, NhatKy_ViPham!E:E, "12_Ly_B", NhatKy_ViPham!F:F, B38, NhatKy_ViPham!C:C, "T26")</f>
        <v>100</v>
      </c>
      <c r="AR38" s="6">
        <f>100 + SUMIFS(NhatKy_ViPham!J:J, NhatKy_ViPham!E:E, "12_Ly_B", NhatKy_ViPham!F:F, B38, NhatKy_ViPham!C:C, "T27") - SUMIFS(NhatKy_ViPham!K:K, NhatKy_ViPham!E:E, "12_Ly_B", NhatKy_ViPham!F:F, B38, NhatKy_ViPham!C:C, "T27")</f>
        <v>100</v>
      </c>
      <c r="AS38" s="6">
        <f>100 + SUMIFS(NhatKy_ViPham!J:J, NhatKy_ViPham!E:E, "12_Ly_B", NhatKy_ViPham!F:F, B38, NhatKy_ViPham!C:C, "T28") - SUMIFS(NhatKy_ViPham!K:K, NhatKy_ViPham!E:E, "12_Ly_B", NhatKy_ViPham!F:F, B38, NhatKy_ViPham!C:C, "T28")</f>
        <v>100</v>
      </c>
      <c r="AT38" s="6">
        <f>100 + SUMIFS(NhatKy_ViPham!J:J, NhatKy_ViPham!E:E, "12_Ly_B", NhatKy_ViPham!F:F, B38, NhatKy_ViPham!C:C, "T29") - SUMIFS(NhatKy_ViPham!K:K, NhatKy_ViPham!E:E, "12_Ly_B", NhatKy_ViPham!F:F, B38, NhatKy_ViPham!C:C, "T29")</f>
        <v>100</v>
      </c>
      <c r="AU38" s="6">
        <f>100 + SUMIFS(NhatKy_ViPham!J:J, NhatKy_ViPham!E:E, "12_Ly_B", NhatKy_ViPham!F:F, B38, NhatKy_ViPham!C:C, "T30") - SUMIFS(NhatKy_ViPham!K:K, NhatKy_ViPham!E:E, "12_Ly_B", NhatKy_ViPham!F:F, B38, NhatKy_ViPham!C:C, "T30")</f>
        <v>100</v>
      </c>
      <c r="AV38" s="6">
        <f>100 + SUMIFS(NhatKy_ViPham!J:J, NhatKy_ViPham!E:E, "12_Ly_B", NhatKy_ViPham!F:F, B38, NhatKy_ViPham!C:C, "T31") - SUMIFS(NhatKy_ViPham!K:K, NhatKy_ViPham!E:E, "12_Ly_B", NhatKy_ViPham!F:F, B38, NhatKy_ViPham!C:C, "T31")</f>
        <v>100</v>
      </c>
      <c r="AW38" s="6">
        <f>100 + SUMIFS(NhatKy_ViPham!J:J, NhatKy_ViPham!E:E, "12_Ly_B", NhatKy_ViPham!F:F, B38, NhatKy_ViPham!C:C, "T32") - SUMIFS(NhatKy_ViPham!K:K, NhatKy_ViPham!E:E, "12_Ly_B", NhatKy_ViPham!F:F, B38, NhatKy_ViPham!C:C, "T32")</f>
        <v>100</v>
      </c>
      <c r="AX38" s="6">
        <f>100 + SUMIFS(NhatKy_ViPham!J:J, NhatKy_ViPham!E:E, "12_Ly_B", NhatKy_ViPham!F:F, B38, NhatKy_ViPham!C:C, "T33") - SUMIFS(NhatKy_ViPham!K:K, NhatKy_ViPham!E:E, "12_Ly_B", NhatKy_ViPham!F:F, B38, NhatKy_ViPham!C:C, "T33")</f>
        <v>100</v>
      </c>
      <c r="AY38" s="6">
        <f>100 + SUMIFS(NhatKy_ViPham!J:J, NhatKy_ViPham!E:E, "12_Ly_B", NhatKy_ViPham!F:F, B38, NhatKy_ViPham!C:C, "T34") - SUMIFS(NhatKy_ViPham!K:K, NhatKy_ViPham!E:E, "12_Ly_B", NhatKy_ViPham!F:F, B38, NhatKy_ViPham!C:C, "T34")</f>
        <v>100</v>
      </c>
      <c r="AZ38" s="6">
        <f>100 + SUMIFS(NhatKy_ViPham!J:J, NhatKy_ViPham!E:E, "12_Ly_B", NhatKy_ViPham!F:F, B38, NhatKy_ViPham!C:C, "T35") - SUMIFS(NhatKy_ViPham!K:K, NhatKy_ViPham!E:E, "12_Ly_B", NhatKy_ViPham!F:F, B38, NhatKy_ViPham!C:C, "T35")</f>
        <v>100</v>
      </c>
      <c r="BA38" s="12">
        <f t="shared" si="0"/>
        <v>100</v>
      </c>
      <c r="BB38" s="11" t="s">
        <v>430</v>
      </c>
      <c r="BC38" s="16" t="str">
        <f t="shared" si="1"/>
        <v>Tốt</v>
      </c>
      <c r="BD38" s="15" t="str">
        <f t="shared" si="2"/>
        <v>🟢 BÌNH THƯỜNG</v>
      </c>
    </row>
    <row r="39" spans="1:56" x14ac:dyDescent="0.25">
      <c r="A39" s="4">
        <v>31</v>
      </c>
      <c r="B39" s="10" t="s">
        <v>2491</v>
      </c>
      <c r="C39" s="4" t="s">
        <v>2420</v>
      </c>
      <c r="D39" s="4" t="s">
        <v>429</v>
      </c>
      <c r="E39" s="11" t="s">
        <v>430</v>
      </c>
      <c r="F39" s="7">
        <f>SUMIFS(NhatKy_ViPham!K:K, NhatKy_ViPham!E:E, "12_Ly_B", NhatKy_ViPham!F:F, B39, NhatKy_ViPham!H:H, "L01")</f>
        <v>0</v>
      </c>
      <c r="G39" s="7">
        <f>SUMIFS(NhatKy_ViPham!K:K, NhatKy_ViPham!E:E, "12_Ly_B", NhatKy_ViPham!F:F, B39, NhatKy_ViPham!H:H, "L02")</f>
        <v>0</v>
      </c>
      <c r="H39" s="7">
        <f>SUMIFS(NhatKy_ViPham!K:K, NhatKy_ViPham!E:E, "12_Ly_B", NhatKy_ViPham!F:F, B39, NhatKy_ViPham!H:H, "L03")</f>
        <v>0</v>
      </c>
      <c r="I39" s="7">
        <f>SUMIFS(NhatKy_ViPham!K:K, NhatKy_ViPham!E:E, "12_Ly_B", NhatKy_ViPham!F:F, B39, NhatKy_ViPham!H:H, "L04")</f>
        <v>0</v>
      </c>
      <c r="J39" s="7">
        <f>SUMIFS(NhatKy_ViPham!K:K, NhatKy_ViPham!E:E, "12_Ly_B", NhatKy_ViPham!F:F, B39, NhatKy_ViPham!H:H, "L05")</f>
        <v>0</v>
      </c>
      <c r="K39" s="7">
        <f>SUMIFS(NhatKy_ViPham!K:K, NhatKy_ViPham!E:E, "12_Ly_B", NhatKy_ViPham!F:F, B39, NhatKy_ViPham!H:H, "L06")</f>
        <v>0</v>
      </c>
      <c r="L39" s="7">
        <f>SUMIFS(NhatKy_ViPham!K:K, NhatKy_ViPham!E:E, "12_Ly_B", NhatKy_ViPham!F:F, B39, NhatKy_ViPham!H:H, "L07")</f>
        <v>0</v>
      </c>
      <c r="M39" s="7">
        <f>SUMIFS(NhatKy_ViPham!K:K, NhatKy_ViPham!E:E, "12_Ly_B", NhatKy_ViPham!F:F, B39, NhatKy_ViPham!H:H, "L08")</f>
        <v>0</v>
      </c>
      <c r="N39" s="7">
        <f>SUMIFS(NhatKy_ViPham!K:K, NhatKy_ViPham!E:E, "12_Ly_B", NhatKy_ViPham!F:F, B39, NhatKy_ViPham!H:H, "L09")</f>
        <v>0</v>
      </c>
      <c r="O39" s="7">
        <f>SUMIFS(NhatKy_ViPham!K:K, NhatKy_ViPham!E:E, "12_Ly_B", NhatKy_ViPham!F:F, B39, NhatKy_ViPham!H:H, "L10")</f>
        <v>0</v>
      </c>
      <c r="P39" s="12">
        <f>SUMIFS(NhatKy_ViPham!J:J, NhatKy_ViPham!E:E, "12_Ly_B", NhatKy_ViPham!F:F, B39)</f>
        <v>0</v>
      </c>
      <c r="Q39" s="13">
        <f>SUMIFS(NhatKy_ViPham!K:K, NhatKy_ViPham!E:E, "12_Ly_B", NhatKy_ViPham!F:F, B39)</f>
        <v>0</v>
      </c>
      <c r="R39" s="7">
        <f>100 + SUMIFS(NhatKy_ViPham!J:J, NhatKy_ViPham!E:E, "12_Ly_B", NhatKy_ViPham!F:F, B39, NhatKy_ViPham!C:C, "T1") - SUMIFS(NhatKy_ViPham!K:K, NhatKy_ViPham!E:E, "12_Ly_B", NhatKy_ViPham!F:F, B39, NhatKy_ViPham!C:C, "T1")</f>
        <v>100</v>
      </c>
      <c r="S39" s="7">
        <f>100 + SUMIFS(NhatKy_ViPham!J:J, NhatKy_ViPham!E:E, "12_Ly_B", NhatKy_ViPham!F:F, B39, NhatKy_ViPham!C:C, "T2") - SUMIFS(NhatKy_ViPham!K:K, NhatKy_ViPham!E:E, "12_Ly_B", NhatKy_ViPham!F:F, B39, NhatKy_ViPham!C:C, "T2")</f>
        <v>100</v>
      </c>
      <c r="T39" s="7">
        <f>100 + SUMIFS(NhatKy_ViPham!J:J, NhatKy_ViPham!E:E, "12_Ly_B", NhatKy_ViPham!F:F, B39, NhatKy_ViPham!C:C, "T3") - SUMIFS(NhatKy_ViPham!K:K, NhatKy_ViPham!E:E, "12_Ly_B", NhatKy_ViPham!F:F, B39, NhatKy_ViPham!C:C, "T3")</f>
        <v>100</v>
      </c>
      <c r="U39" s="7">
        <f>100 + SUMIFS(NhatKy_ViPham!J:J, NhatKy_ViPham!E:E, "12_Ly_B", NhatKy_ViPham!F:F, B39, NhatKy_ViPham!C:C, "T4") - SUMIFS(NhatKy_ViPham!K:K, NhatKy_ViPham!E:E, "12_Ly_B", NhatKy_ViPham!F:F, B39, NhatKy_ViPham!C:C, "T4")</f>
        <v>100</v>
      </c>
      <c r="V39" s="7">
        <f>100 + SUMIFS(NhatKy_ViPham!J:J, NhatKy_ViPham!E:E, "12_Ly_B", NhatKy_ViPham!F:F, B39, NhatKy_ViPham!C:C, "T5") - SUMIFS(NhatKy_ViPham!K:K, NhatKy_ViPham!E:E, "12_Ly_B", NhatKy_ViPham!F:F, B39, NhatKy_ViPham!C:C, "T5")</f>
        <v>100</v>
      </c>
      <c r="W39" s="7">
        <f>100 + SUMIFS(NhatKy_ViPham!J:J, NhatKy_ViPham!E:E, "12_Ly_B", NhatKy_ViPham!F:F, B39, NhatKy_ViPham!C:C, "T6") - SUMIFS(NhatKy_ViPham!K:K, NhatKy_ViPham!E:E, "12_Ly_B", NhatKy_ViPham!F:F, B39, NhatKy_ViPham!C:C, "T6")</f>
        <v>100</v>
      </c>
      <c r="X39" s="7">
        <f>100 + SUMIFS(NhatKy_ViPham!J:J, NhatKy_ViPham!E:E, "12_Ly_B", NhatKy_ViPham!F:F, B39, NhatKy_ViPham!C:C, "T7") - SUMIFS(NhatKy_ViPham!K:K, NhatKy_ViPham!E:E, "12_Ly_B", NhatKy_ViPham!F:F, B39, NhatKy_ViPham!C:C, "T7")</f>
        <v>100</v>
      </c>
      <c r="Y39" s="7">
        <f>100 + SUMIFS(NhatKy_ViPham!J:J, NhatKy_ViPham!E:E, "12_Ly_B", NhatKy_ViPham!F:F, B39, NhatKy_ViPham!C:C, "T8") - SUMIFS(NhatKy_ViPham!K:K, NhatKy_ViPham!E:E, "12_Ly_B", NhatKy_ViPham!F:F, B39, NhatKy_ViPham!C:C, "T8")</f>
        <v>100</v>
      </c>
      <c r="Z39" s="7">
        <f>100 + SUMIFS(NhatKy_ViPham!J:J, NhatKy_ViPham!E:E, "12_Ly_B", NhatKy_ViPham!F:F, B39, NhatKy_ViPham!C:C, "T9") - SUMIFS(NhatKy_ViPham!K:K, NhatKy_ViPham!E:E, "12_Ly_B", NhatKy_ViPham!F:F, B39, NhatKy_ViPham!C:C, "T9")</f>
        <v>100</v>
      </c>
      <c r="AA39" s="7">
        <f>100 + SUMIFS(NhatKy_ViPham!J:J, NhatKy_ViPham!E:E, "12_Ly_B", NhatKy_ViPham!F:F, B39, NhatKy_ViPham!C:C, "T10") - SUMIFS(NhatKy_ViPham!K:K, NhatKy_ViPham!E:E, "12_Ly_B", NhatKy_ViPham!F:F, B39, NhatKy_ViPham!C:C, "T10")</f>
        <v>100</v>
      </c>
      <c r="AB39" s="7">
        <f>100 + SUMIFS(NhatKy_ViPham!J:J, NhatKy_ViPham!E:E, "12_Ly_B", NhatKy_ViPham!F:F, B39, NhatKy_ViPham!C:C, "T11") - SUMIFS(NhatKy_ViPham!K:K, NhatKy_ViPham!E:E, "12_Ly_B", NhatKy_ViPham!F:F, B39, NhatKy_ViPham!C:C, "T11")</f>
        <v>100</v>
      </c>
      <c r="AC39" s="7">
        <f>100 + SUMIFS(NhatKy_ViPham!J:J, NhatKy_ViPham!E:E, "12_Ly_B", NhatKy_ViPham!F:F, B39, NhatKy_ViPham!C:C, "T12") - SUMIFS(NhatKy_ViPham!K:K, NhatKy_ViPham!E:E, "12_Ly_B", NhatKy_ViPham!F:F, B39, NhatKy_ViPham!C:C, "T12")</f>
        <v>100</v>
      </c>
      <c r="AD39" s="7">
        <f>100 + SUMIFS(NhatKy_ViPham!J:J, NhatKy_ViPham!E:E, "12_Ly_B", NhatKy_ViPham!F:F, B39, NhatKy_ViPham!C:C, "T13") - SUMIFS(NhatKy_ViPham!K:K, NhatKy_ViPham!E:E, "12_Ly_B", NhatKy_ViPham!F:F, B39, NhatKy_ViPham!C:C, "T13")</f>
        <v>100</v>
      </c>
      <c r="AE39" s="7">
        <f>100 + SUMIFS(NhatKy_ViPham!J:J, NhatKy_ViPham!E:E, "12_Ly_B", NhatKy_ViPham!F:F, B39, NhatKy_ViPham!C:C, "T14") - SUMIFS(NhatKy_ViPham!K:K, NhatKy_ViPham!E:E, "12_Ly_B", NhatKy_ViPham!F:F, B39, NhatKy_ViPham!C:C, "T14")</f>
        <v>100</v>
      </c>
      <c r="AF39" s="7">
        <f>100 + SUMIFS(NhatKy_ViPham!J:J, NhatKy_ViPham!E:E, "12_Ly_B", NhatKy_ViPham!F:F, B39, NhatKy_ViPham!C:C, "T15") - SUMIFS(NhatKy_ViPham!K:K, NhatKy_ViPham!E:E, "12_Ly_B", NhatKy_ViPham!F:F, B39, NhatKy_ViPham!C:C, "T15")</f>
        <v>100</v>
      </c>
      <c r="AG39" s="7">
        <f>100 + SUMIFS(NhatKy_ViPham!J:J, NhatKy_ViPham!E:E, "12_Ly_B", NhatKy_ViPham!F:F, B39, NhatKy_ViPham!C:C, "T16") - SUMIFS(NhatKy_ViPham!K:K, NhatKy_ViPham!E:E, "12_Ly_B", NhatKy_ViPham!F:F, B39, NhatKy_ViPham!C:C, "T16")</f>
        <v>100</v>
      </c>
      <c r="AH39" s="7">
        <f>100 + SUMIFS(NhatKy_ViPham!J:J, NhatKy_ViPham!E:E, "12_Ly_B", NhatKy_ViPham!F:F, B39, NhatKy_ViPham!C:C, "T17") - SUMIFS(NhatKy_ViPham!K:K, NhatKy_ViPham!E:E, "12_Ly_B", NhatKy_ViPham!F:F, B39, NhatKy_ViPham!C:C, "T17")</f>
        <v>100</v>
      </c>
      <c r="AI39" s="7">
        <f>100 + SUMIFS(NhatKy_ViPham!J:J, NhatKy_ViPham!E:E, "12_Ly_B", NhatKy_ViPham!F:F, B39, NhatKy_ViPham!C:C, "T18") - SUMIFS(NhatKy_ViPham!K:K, NhatKy_ViPham!E:E, "12_Ly_B", NhatKy_ViPham!F:F, B39, NhatKy_ViPham!C:C, "T18")</f>
        <v>100</v>
      </c>
      <c r="AJ39" s="7">
        <f>100 + SUMIFS(NhatKy_ViPham!J:J, NhatKy_ViPham!E:E, "12_Ly_B", NhatKy_ViPham!F:F, B39, NhatKy_ViPham!C:C, "T19") - SUMIFS(NhatKy_ViPham!K:K, NhatKy_ViPham!E:E, "12_Ly_B", NhatKy_ViPham!F:F, B39, NhatKy_ViPham!C:C, "T19")</f>
        <v>100</v>
      </c>
      <c r="AK39" s="7">
        <f>100 + SUMIFS(NhatKy_ViPham!J:J, NhatKy_ViPham!E:E, "12_Ly_B", NhatKy_ViPham!F:F, B39, NhatKy_ViPham!C:C, "T20") - SUMIFS(NhatKy_ViPham!K:K, NhatKy_ViPham!E:E, "12_Ly_B", NhatKy_ViPham!F:F, B39, NhatKy_ViPham!C:C, "T20")</f>
        <v>100</v>
      </c>
      <c r="AL39" s="7">
        <f>100 + SUMIFS(NhatKy_ViPham!J:J, NhatKy_ViPham!E:E, "12_Ly_B", NhatKy_ViPham!F:F, B39, NhatKy_ViPham!C:C, "T21") - SUMIFS(NhatKy_ViPham!K:K, NhatKy_ViPham!E:E, "12_Ly_B", NhatKy_ViPham!F:F, B39, NhatKy_ViPham!C:C, "T21")</f>
        <v>100</v>
      </c>
      <c r="AM39" s="7">
        <f>100 + SUMIFS(NhatKy_ViPham!J:J, NhatKy_ViPham!E:E, "12_Ly_B", NhatKy_ViPham!F:F, B39, NhatKy_ViPham!C:C, "T22") - SUMIFS(NhatKy_ViPham!K:K, NhatKy_ViPham!E:E, "12_Ly_B", NhatKy_ViPham!F:F, B39, NhatKy_ViPham!C:C, "T22")</f>
        <v>100</v>
      </c>
      <c r="AN39" s="7">
        <f>100 + SUMIFS(NhatKy_ViPham!J:J, NhatKy_ViPham!E:E, "12_Ly_B", NhatKy_ViPham!F:F, B39, NhatKy_ViPham!C:C, "T23") - SUMIFS(NhatKy_ViPham!K:K, NhatKy_ViPham!E:E, "12_Ly_B", NhatKy_ViPham!F:F, B39, NhatKy_ViPham!C:C, "T23")</f>
        <v>100</v>
      </c>
      <c r="AO39" s="7">
        <f>100 + SUMIFS(NhatKy_ViPham!J:J, NhatKy_ViPham!E:E, "12_Ly_B", NhatKy_ViPham!F:F, B39, NhatKy_ViPham!C:C, "T24") - SUMIFS(NhatKy_ViPham!K:K, NhatKy_ViPham!E:E, "12_Ly_B", NhatKy_ViPham!F:F, B39, NhatKy_ViPham!C:C, "T24")</f>
        <v>100</v>
      </c>
      <c r="AP39" s="7">
        <f>100 + SUMIFS(NhatKy_ViPham!J:J, NhatKy_ViPham!E:E, "12_Ly_B", NhatKy_ViPham!F:F, B39, NhatKy_ViPham!C:C, "T25") - SUMIFS(NhatKy_ViPham!K:K, NhatKy_ViPham!E:E, "12_Ly_B", NhatKy_ViPham!F:F, B39, NhatKy_ViPham!C:C, "T25")</f>
        <v>100</v>
      </c>
      <c r="AQ39" s="7">
        <f>100 + SUMIFS(NhatKy_ViPham!J:J, NhatKy_ViPham!E:E, "12_Ly_B", NhatKy_ViPham!F:F, B39, NhatKy_ViPham!C:C, "T26") - SUMIFS(NhatKy_ViPham!K:K, NhatKy_ViPham!E:E, "12_Ly_B", NhatKy_ViPham!F:F, B39, NhatKy_ViPham!C:C, "T26")</f>
        <v>100</v>
      </c>
      <c r="AR39" s="7">
        <f>100 + SUMIFS(NhatKy_ViPham!J:J, NhatKy_ViPham!E:E, "12_Ly_B", NhatKy_ViPham!F:F, B39, NhatKy_ViPham!C:C, "T27") - SUMIFS(NhatKy_ViPham!K:K, NhatKy_ViPham!E:E, "12_Ly_B", NhatKy_ViPham!F:F, B39, NhatKy_ViPham!C:C, "T27")</f>
        <v>100</v>
      </c>
      <c r="AS39" s="7">
        <f>100 + SUMIFS(NhatKy_ViPham!J:J, NhatKy_ViPham!E:E, "12_Ly_B", NhatKy_ViPham!F:F, B39, NhatKy_ViPham!C:C, "T28") - SUMIFS(NhatKy_ViPham!K:K, NhatKy_ViPham!E:E, "12_Ly_B", NhatKy_ViPham!F:F, B39, NhatKy_ViPham!C:C, "T28")</f>
        <v>100</v>
      </c>
      <c r="AT39" s="7">
        <f>100 + SUMIFS(NhatKy_ViPham!J:J, NhatKy_ViPham!E:E, "12_Ly_B", NhatKy_ViPham!F:F, B39, NhatKy_ViPham!C:C, "T29") - SUMIFS(NhatKy_ViPham!K:K, NhatKy_ViPham!E:E, "12_Ly_B", NhatKy_ViPham!F:F, B39, NhatKy_ViPham!C:C, "T29")</f>
        <v>100</v>
      </c>
      <c r="AU39" s="7">
        <f>100 + SUMIFS(NhatKy_ViPham!J:J, NhatKy_ViPham!E:E, "12_Ly_B", NhatKy_ViPham!F:F, B39, NhatKy_ViPham!C:C, "T30") - SUMIFS(NhatKy_ViPham!K:K, NhatKy_ViPham!E:E, "12_Ly_B", NhatKy_ViPham!F:F, B39, NhatKy_ViPham!C:C, "T30")</f>
        <v>100</v>
      </c>
      <c r="AV39" s="7">
        <f>100 + SUMIFS(NhatKy_ViPham!J:J, NhatKy_ViPham!E:E, "12_Ly_B", NhatKy_ViPham!F:F, B39, NhatKy_ViPham!C:C, "T31") - SUMIFS(NhatKy_ViPham!K:K, NhatKy_ViPham!E:E, "12_Ly_B", NhatKy_ViPham!F:F, B39, NhatKy_ViPham!C:C, "T31")</f>
        <v>100</v>
      </c>
      <c r="AW39" s="7">
        <f>100 + SUMIFS(NhatKy_ViPham!J:J, NhatKy_ViPham!E:E, "12_Ly_B", NhatKy_ViPham!F:F, B39, NhatKy_ViPham!C:C, "T32") - SUMIFS(NhatKy_ViPham!K:K, NhatKy_ViPham!E:E, "12_Ly_B", NhatKy_ViPham!F:F, B39, NhatKy_ViPham!C:C, "T32")</f>
        <v>100</v>
      </c>
      <c r="AX39" s="7">
        <f>100 + SUMIFS(NhatKy_ViPham!J:J, NhatKy_ViPham!E:E, "12_Ly_B", NhatKy_ViPham!F:F, B39, NhatKy_ViPham!C:C, "T33") - SUMIFS(NhatKy_ViPham!K:K, NhatKy_ViPham!E:E, "12_Ly_B", NhatKy_ViPham!F:F, B39, NhatKy_ViPham!C:C, "T33")</f>
        <v>100</v>
      </c>
      <c r="AY39" s="7">
        <f>100 + SUMIFS(NhatKy_ViPham!J:J, NhatKy_ViPham!E:E, "12_Ly_B", NhatKy_ViPham!F:F, B39, NhatKy_ViPham!C:C, "T34") - SUMIFS(NhatKy_ViPham!K:K, NhatKy_ViPham!E:E, "12_Ly_B", NhatKy_ViPham!F:F, B39, NhatKy_ViPham!C:C, "T34")</f>
        <v>100</v>
      </c>
      <c r="AZ39" s="7">
        <f>100 + SUMIFS(NhatKy_ViPham!J:J, NhatKy_ViPham!E:E, "12_Ly_B", NhatKy_ViPham!F:F, B39, NhatKy_ViPham!C:C, "T35") - SUMIFS(NhatKy_ViPham!K:K, NhatKy_ViPham!E:E, "12_Ly_B", NhatKy_ViPham!F:F, B39, NhatKy_ViPham!C:C, "T35")</f>
        <v>100</v>
      </c>
      <c r="BA39" s="12">
        <f t="shared" si="0"/>
        <v>100</v>
      </c>
      <c r="BB39" s="11" t="s">
        <v>430</v>
      </c>
      <c r="BC39" s="14" t="str">
        <f t="shared" si="1"/>
        <v>Tốt</v>
      </c>
      <c r="BD39" s="10" t="str">
        <f t="shared" si="2"/>
        <v>🟢 BÌNH THƯỜNG</v>
      </c>
    </row>
    <row r="40" spans="1:56" x14ac:dyDescent="0.25">
      <c r="A40" s="5">
        <v>32</v>
      </c>
      <c r="B40" s="15" t="s">
        <v>2492</v>
      </c>
      <c r="C40" s="5" t="s">
        <v>2240</v>
      </c>
      <c r="D40" s="5" t="s">
        <v>435</v>
      </c>
      <c r="E40" s="11" t="s">
        <v>430</v>
      </c>
      <c r="F40" s="6">
        <f>SUMIFS(NhatKy_ViPham!K:K, NhatKy_ViPham!E:E, "12_Ly_B", NhatKy_ViPham!F:F, B40, NhatKy_ViPham!H:H, "L01")</f>
        <v>0</v>
      </c>
      <c r="G40" s="6">
        <f>SUMIFS(NhatKy_ViPham!K:K, NhatKy_ViPham!E:E, "12_Ly_B", NhatKy_ViPham!F:F, B40, NhatKy_ViPham!H:H, "L02")</f>
        <v>0</v>
      </c>
      <c r="H40" s="6">
        <f>SUMIFS(NhatKy_ViPham!K:K, NhatKy_ViPham!E:E, "12_Ly_B", NhatKy_ViPham!F:F, B40, NhatKy_ViPham!H:H, "L03")</f>
        <v>0</v>
      </c>
      <c r="I40" s="6">
        <f>SUMIFS(NhatKy_ViPham!K:K, NhatKy_ViPham!E:E, "12_Ly_B", NhatKy_ViPham!F:F, B40, NhatKy_ViPham!H:H, "L04")</f>
        <v>0</v>
      </c>
      <c r="J40" s="6">
        <f>SUMIFS(NhatKy_ViPham!K:K, NhatKy_ViPham!E:E, "12_Ly_B", NhatKy_ViPham!F:F, B40, NhatKy_ViPham!H:H, "L05")</f>
        <v>0</v>
      </c>
      <c r="K40" s="6">
        <f>SUMIFS(NhatKy_ViPham!K:K, NhatKy_ViPham!E:E, "12_Ly_B", NhatKy_ViPham!F:F, B40, NhatKy_ViPham!H:H, "L06")</f>
        <v>0</v>
      </c>
      <c r="L40" s="6">
        <f>SUMIFS(NhatKy_ViPham!K:K, NhatKy_ViPham!E:E, "12_Ly_B", NhatKy_ViPham!F:F, B40, NhatKy_ViPham!H:H, "L07")</f>
        <v>0</v>
      </c>
      <c r="M40" s="6">
        <f>SUMIFS(NhatKy_ViPham!K:K, NhatKy_ViPham!E:E, "12_Ly_B", NhatKy_ViPham!F:F, B40, NhatKy_ViPham!H:H, "L08")</f>
        <v>0</v>
      </c>
      <c r="N40" s="6">
        <f>SUMIFS(NhatKy_ViPham!K:K, NhatKy_ViPham!E:E, "12_Ly_B", NhatKy_ViPham!F:F, B40, NhatKy_ViPham!H:H, "L09")</f>
        <v>0</v>
      </c>
      <c r="O40" s="6">
        <f>SUMIFS(NhatKy_ViPham!K:K, NhatKy_ViPham!E:E, "12_Ly_B", NhatKy_ViPham!F:F, B40, NhatKy_ViPham!H:H, "L10")</f>
        <v>0</v>
      </c>
      <c r="P40" s="12">
        <f>SUMIFS(NhatKy_ViPham!J:J, NhatKy_ViPham!E:E, "12_Ly_B", NhatKy_ViPham!F:F, B40)</f>
        <v>0</v>
      </c>
      <c r="Q40" s="13">
        <f>SUMIFS(NhatKy_ViPham!K:K, NhatKy_ViPham!E:E, "12_Ly_B", NhatKy_ViPham!F:F, B40)</f>
        <v>0</v>
      </c>
      <c r="R40" s="6">
        <f>100 + SUMIFS(NhatKy_ViPham!J:J, NhatKy_ViPham!E:E, "12_Ly_B", NhatKy_ViPham!F:F, B40, NhatKy_ViPham!C:C, "T1") - SUMIFS(NhatKy_ViPham!K:K, NhatKy_ViPham!E:E, "12_Ly_B", NhatKy_ViPham!F:F, B40, NhatKy_ViPham!C:C, "T1")</f>
        <v>100</v>
      </c>
      <c r="S40" s="6">
        <f>100 + SUMIFS(NhatKy_ViPham!J:J, NhatKy_ViPham!E:E, "12_Ly_B", NhatKy_ViPham!F:F, B40, NhatKy_ViPham!C:C, "T2") - SUMIFS(NhatKy_ViPham!K:K, NhatKy_ViPham!E:E, "12_Ly_B", NhatKy_ViPham!F:F, B40, NhatKy_ViPham!C:C, "T2")</f>
        <v>100</v>
      </c>
      <c r="T40" s="6">
        <f>100 + SUMIFS(NhatKy_ViPham!J:J, NhatKy_ViPham!E:E, "12_Ly_B", NhatKy_ViPham!F:F, B40, NhatKy_ViPham!C:C, "T3") - SUMIFS(NhatKy_ViPham!K:K, NhatKy_ViPham!E:E, "12_Ly_B", NhatKy_ViPham!F:F, B40, NhatKy_ViPham!C:C, "T3")</f>
        <v>100</v>
      </c>
      <c r="U40" s="6">
        <f>100 + SUMIFS(NhatKy_ViPham!J:J, NhatKy_ViPham!E:E, "12_Ly_B", NhatKy_ViPham!F:F, B40, NhatKy_ViPham!C:C, "T4") - SUMIFS(NhatKy_ViPham!K:K, NhatKy_ViPham!E:E, "12_Ly_B", NhatKy_ViPham!F:F, B40, NhatKy_ViPham!C:C, "T4")</f>
        <v>100</v>
      </c>
      <c r="V40" s="6">
        <f>100 + SUMIFS(NhatKy_ViPham!J:J, NhatKy_ViPham!E:E, "12_Ly_B", NhatKy_ViPham!F:F, B40, NhatKy_ViPham!C:C, "T5") - SUMIFS(NhatKy_ViPham!K:K, NhatKy_ViPham!E:E, "12_Ly_B", NhatKy_ViPham!F:F, B40, NhatKy_ViPham!C:C, "T5")</f>
        <v>100</v>
      </c>
      <c r="W40" s="6">
        <f>100 + SUMIFS(NhatKy_ViPham!J:J, NhatKy_ViPham!E:E, "12_Ly_B", NhatKy_ViPham!F:F, B40, NhatKy_ViPham!C:C, "T6") - SUMIFS(NhatKy_ViPham!K:K, NhatKy_ViPham!E:E, "12_Ly_B", NhatKy_ViPham!F:F, B40, NhatKy_ViPham!C:C, "T6")</f>
        <v>100</v>
      </c>
      <c r="X40" s="6">
        <f>100 + SUMIFS(NhatKy_ViPham!J:J, NhatKy_ViPham!E:E, "12_Ly_B", NhatKy_ViPham!F:F, B40, NhatKy_ViPham!C:C, "T7") - SUMIFS(NhatKy_ViPham!K:K, NhatKy_ViPham!E:E, "12_Ly_B", NhatKy_ViPham!F:F, B40, NhatKy_ViPham!C:C, "T7")</f>
        <v>100</v>
      </c>
      <c r="Y40" s="6">
        <f>100 + SUMIFS(NhatKy_ViPham!J:J, NhatKy_ViPham!E:E, "12_Ly_B", NhatKy_ViPham!F:F, B40, NhatKy_ViPham!C:C, "T8") - SUMIFS(NhatKy_ViPham!K:K, NhatKy_ViPham!E:E, "12_Ly_B", NhatKy_ViPham!F:F, B40, NhatKy_ViPham!C:C, "T8")</f>
        <v>100</v>
      </c>
      <c r="Z40" s="6">
        <f>100 + SUMIFS(NhatKy_ViPham!J:J, NhatKy_ViPham!E:E, "12_Ly_B", NhatKy_ViPham!F:F, B40, NhatKy_ViPham!C:C, "T9") - SUMIFS(NhatKy_ViPham!K:K, NhatKy_ViPham!E:E, "12_Ly_B", NhatKy_ViPham!F:F, B40, NhatKy_ViPham!C:C, "T9")</f>
        <v>100</v>
      </c>
      <c r="AA40" s="6">
        <f>100 + SUMIFS(NhatKy_ViPham!J:J, NhatKy_ViPham!E:E, "12_Ly_B", NhatKy_ViPham!F:F, B40, NhatKy_ViPham!C:C, "T10") - SUMIFS(NhatKy_ViPham!K:K, NhatKy_ViPham!E:E, "12_Ly_B", NhatKy_ViPham!F:F, B40, NhatKy_ViPham!C:C, "T10")</f>
        <v>100</v>
      </c>
      <c r="AB40" s="6">
        <f>100 + SUMIFS(NhatKy_ViPham!J:J, NhatKy_ViPham!E:E, "12_Ly_B", NhatKy_ViPham!F:F, B40, NhatKy_ViPham!C:C, "T11") - SUMIFS(NhatKy_ViPham!K:K, NhatKy_ViPham!E:E, "12_Ly_B", NhatKy_ViPham!F:F, B40, NhatKy_ViPham!C:C, "T11")</f>
        <v>100</v>
      </c>
      <c r="AC40" s="6">
        <f>100 + SUMIFS(NhatKy_ViPham!J:J, NhatKy_ViPham!E:E, "12_Ly_B", NhatKy_ViPham!F:F, B40, NhatKy_ViPham!C:C, "T12") - SUMIFS(NhatKy_ViPham!K:K, NhatKy_ViPham!E:E, "12_Ly_B", NhatKy_ViPham!F:F, B40, NhatKy_ViPham!C:C, "T12")</f>
        <v>100</v>
      </c>
      <c r="AD40" s="6">
        <f>100 + SUMIFS(NhatKy_ViPham!J:J, NhatKy_ViPham!E:E, "12_Ly_B", NhatKy_ViPham!F:F, B40, NhatKy_ViPham!C:C, "T13") - SUMIFS(NhatKy_ViPham!K:K, NhatKy_ViPham!E:E, "12_Ly_B", NhatKy_ViPham!F:F, B40, NhatKy_ViPham!C:C, "T13")</f>
        <v>100</v>
      </c>
      <c r="AE40" s="6">
        <f>100 + SUMIFS(NhatKy_ViPham!J:J, NhatKy_ViPham!E:E, "12_Ly_B", NhatKy_ViPham!F:F, B40, NhatKy_ViPham!C:C, "T14") - SUMIFS(NhatKy_ViPham!K:K, NhatKy_ViPham!E:E, "12_Ly_B", NhatKy_ViPham!F:F, B40, NhatKy_ViPham!C:C, "T14")</f>
        <v>100</v>
      </c>
      <c r="AF40" s="6">
        <f>100 + SUMIFS(NhatKy_ViPham!J:J, NhatKy_ViPham!E:E, "12_Ly_B", NhatKy_ViPham!F:F, B40, NhatKy_ViPham!C:C, "T15") - SUMIFS(NhatKy_ViPham!K:K, NhatKy_ViPham!E:E, "12_Ly_B", NhatKy_ViPham!F:F, B40, NhatKy_ViPham!C:C, "T15")</f>
        <v>100</v>
      </c>
      <c r="AG40" s="6">
        <f>100 + SUMIFS(NhatKy_ViPham!J:J, NhatKy_ViPham!E:E, "12_Ly_B", NhatKy_ViPham!F:F, B40, NhatKy_ViPham!C:C, "T16") - SUMIFS(NhatKy_ViPham!K:K, NhatKy_ViPham!E:E, "12_Ly_B", NhatKy_ViPham!F:F, B40, NhatKy_ViPham!C:C, "T16")</f>
        <v>100</v>
      </c>
      <c r="AH40" s="6">
        <f>100 + SUMIFS(NhatKy_ViPham!J:J, NhatKy_ViPham!E:E, "12_Ly_B", NhatKy_ViPham!F:F, B40, NhatKy_ViPham!C:C, "T17") - SUMIFS(NhatKy_ViPham!K:K, NhatKy_ViPham!E:E, "12_Ly_B", NhatKy_ViPham!F:F, B40, NhatKy_ViPham!C:C, "T17")</f>
        <v>100</v>
      </c>
      <c r="AI40" s="6">
        <f>100 + SUMIFS(NhatKy_ViPham!J:J, NhatKy_ViPham!E:E, "12_Ly_B", NhatKy_ViPham!F:F, B40, NhatKy_ViPham!C:C, "T18") - SUMIFS(NhatKy_ViPham!K:K, NhatKy_ViPham!E:E, "12_Ly_B", NhatKy_ViPham!F:F, B40, NhatKy_ViPham!C:C, "T18")</f>
        <v>100</v>
      </c>
      <c r="AJ40" s="6">
        <f>100 + SUMIFS(NhatKy_ViPham!J:J, NhatKy_ViPham!E:E, "12_Ly_B", NhatKy_ViPham!F:F, B40, NhatKy_ViPham!C:C, "T19") - SUMIFS(NhatKy_ViPham!K:K, NhatKy_ViPham!E:E, "12_Ly_B", NhatKy_ViPham!F:F, B40, NhatKy_ViPham!C:C, "T19")</f>
        <v>100</v>
      </c>
      <c r="AK40" s="6">
        <f>100 + SUMIFS(NhatKy_ViPham!J:J, NhatKy_ViPham!E:E, "12_Ly_B", NhatKy_ViPham!F:F, B40, NhatKy_ViPham!C:C, "T20") - SUMIFS(NhatKy_ViPham!K:K, NhatKy_ViPham!E:E, "12_Ly_B", NhatKy_ViPham!F:F, B40, NhatKy_ViPham!C:C, "T20")</f>
        <v>100</v>
      </c>
      <c r="AL40" s="6">
        <f>100 + SUMIFS(NhatKy_ViPham!J:J, NhatKy_ViPham!E:E, "12_Ly_B", NhatKy_ViPham!F:F, B40, NhatKy_ViPham!C:C, "T21") - SUMIFS(NhatKy_ViPham!K:K, NhatKy_ViPham!E:E, "12_Ly_B", NhatKy_ViPham!F:F, B40, NhatKy_ViPham!C:C, "T21")</f>
        <v>100</v>
      </c>
      <c r="AM40" s="6">
        <f>100 + SUMIFS(NhatKy_ViPham!J:J, NhatKy_ViPham!E:E, "12_Ly_B", NhatKy_ViPham!F:F, B40, NhatKy_ViPham!C:C, "T22") - SUMIFS(NhatKy_ViPham!K:K, NhatKy_ViPham!E:E, "12_Ly_B", NhatKy_ViPham!F:F, B40, NhatKy_ViPham!C:C, "T22")</f>
        <v>100</v>
      </c>
      <c r="AN40" s="6">
        <f>100 + SUMIFS(NhatKy_ViPham!J:J, NhatKy_ViPham!E:E, "12_Ly_B", NhatKy_ViPham!F:F, B40, NhatKy_ViPham!C:C, "T23") - SUMIFS(NhatKy_ViPham!K:K, NhatKy_ViPham!E:E, "12_Ly_B", NhatKy_ViPham!F:F, B40, NhatKy_ViPham!C:C, "T23")</f>
        <v>100</v>
      </c>
      <c r="AO40" s="6">
        <f>100 + SUMIFS(NhatKy_ViPham!J:J, NhatKy_ViPham!E:E, "12_Ly_B", NhatKy_ViPham!F:F, B40, NhatKy_ViPham!C:C, "T24") - SUMIFS(NhatKy_ViPham!K:K, NhatKy_ViPham!E:E, "12_Ly_B", NhatKy_ViPham!F:F, B40, NhatKy_ViPham!C:C, "T24")</f>
        <v>100</v>
      </c>
      <c r="AP40" s="6">
        <f>100 + SUMIFS(NhatKy_ViPham!J:J, NhatKy_ViPham!E:E, "12_Ly_B", NhatKy_ViPham!F:F, B40, NhatKy_ViPham!C:C, "T25") - SUMIFS(NhatKy_ViPham!K:K, NhatKy_ViPham!E:E, "12_Ly_B", NhatKy_ViPham!F:F, B40, NhatKy_ViPham!C:C, "T25")</f>
        <v>100</v>
      </c>
      <c r="AQ40" s="6">
        <f>100 + SUMIFS(NhatKy_ViPham!J:J, NhatKy_ViPham!E:E, "12_Ly_B", NhatKy_ViPham!F:F, B40, NhatKy_ViPham!C:C, "T26") - SUMIFS(NhatKy_ViPham!K:K, NhatKy_ViPham!E:E, "12_Ly_B", NhatKy_ViPham!F:F, B40, NhatKy_ViPham!C:C, "T26")</f>
        <v>100</v>
      </c>
      <c r="AR40" s="6">
        <f>100 + SUMIFS(NhatKy_ViPham!J:J, NhatKy_ViPham!E:E, "12_Ly_B", NhatKy_ViPham!F:F, B40, NhatKy_ViPham!C:C, "T27") - SUMIFS(NhatKy_ViPham!K:K, NhatKy_ViPham!E:E, "12_Ly_B", NhatKy_ViPham!F:F, B40, NhatKy_ViPham!C:C, "T27")</f>
        <v>100</v>
      </c>
      <c r="AS40" s="6">
        <f>100 + SUMIFS(NhatKy_ViPham!J:J, NhatKy_ViPham!E:E, "12_Ly_B", NhatKy_ViPham!F:F, B40, NhatKy_ViPham!C:C, "T28") - SUMIFS(NhatKy_ViPham!K:K, NhatKy_ViPham!E:E, "12_Ly_B", NhatKy_ViPham!F:F, B40, NhatKy_ViPham!C:C, "T28")</f>
        <v>100</v>
      </c>
      <c r="AT40" s="6">
        <f>100 + SUMIFS(NhatKy_ViPham!J:J, NhatKy_ViPham!E:E, "12_Ly_B", NhatKy_ViPham!F:F, B40, NhatKy_ViPham!C:C, "T29") - SUMIFS(NhatKy_ViPham!K:K, NhatKy_ViPham!E:E, "12_Ly_B", NhatKy_ViPham!F:F, B40, NhatKy_ViPham!C:C, "T29")</f>
        <v>100</v>
      </c>
      <c r="AU40" s="6">
        <f>100 + SUMIFS(NhatKy_ViPham!J:J, NhatKy_ViPham!E:E, "12_Ly_B", NhatKy_ViPham!F:F, B40, NhatKy_ViPham!C:C, "T30") - SUMIFS(NhatKy_ViPham!K:K, NhatKy_ViPham!E:E, "12_Ly_B", NhatKy_ViPham!F:F, B40, NhatKy_ViPham!C:C, "T30")</f>
        <v>100</v>
      </c>
      <c r="AV40" s="6">
        <f>100 + SUMIFS(NhatKy_ViPham!J:J, NhatKy_ViPham!E:E, "12_Ly_B", NhatKy_ViPham!F:F, B40, NhatKy_ViPham!C:C, "T31") - SUMIFS(NhatKy_ViPham!K:K, NhatKy_ViPham!E:E, "12_Ly_B", NhatKy_ViPham!F:F, B40, NhatKy_ViPham!C:C, "T31")</f>
        <v>100</v>
      </c>
      <c r="AW40" s="6">
        <f>100 + SUMIFS(NhatKy_ViPham!J:J, NhatKy_ViPham!E:E, "12_Ly_B", NhatKy_ViPham!F:F, B40, NhatKy_ViPham!C:C, "T32") - SUMIFS(NhatKy_ViPham!K:K, NhatKy_ViPham!E:E, "12_Ly_B", NhatKy_ViPham!F:F, B40, NhatKy_ViPham!C:C, "T32")</f>
        <v>100</v>
      </c>
      <c r="AX40" s="6">
        <f>100 + SUMIFS(NhatKy_ViPham!J:J, NhatKy_ViPham!E:E, "12_Ly_B", NhatKy_ViPham!F:F, B40, NhatKy_ViPham!C:C, "T33") - SUMIFS(NhatKy_ViPham!K:K, NhatKy_ViPham!E:E, "12_Ly_B", NhatKy_ViPham!F:F, B40, NhatKy_ViPham!C:C, "T33")</f>
        <v>100</v>
      </c>
      <c r="AY40" s="6">
        <f>100 + SUMIFS(NhatKy_ViPham!J:J, NhatKy_ViPham!E:E, "12_Ly_B", NhatKy_ViPham!F:F, B40, NhatKy_ViPham!C:C, "T34") - SUMIFS(NhatKy_ViPham!K:K, NhatKy_ViPham!E:E, "12_Ly_B", NhatKy_ViPham!F:F, B40, NhatKy_ViPham!C:C, "T34")</f>
        <v>100</v>
      </c>
      <c r="AZ40" s="6">
        <f>100 + SUMIFS(NhatKy_ViPham!J:J, NhatKy_ViPham!E:E, "12_Ly_B", NhatKy_ViPham!F:F, B40, NhatKy_ViPham!C:C, "T35") - SUMIFS(NhatKy_ViPham!K:K, NhatKy_ViPham!E:E, "12_Ly_B", NhatKy_ViPham!F:F, B40, NhatKy_ViPham!C:C, "T35")</f>
        <v>100</v>
      </c>
      <c r="BA40" s="12">
        <f t="shared" si="0"/>
        <v>100</v>
      </c>
      <c r="BB40" s="11" t="s">
        <v>430</v>
      </c>
      <c r="BC40" s="16" t="str">
        <f t="shared" si="1"/>
        <v>Tốt</v>
      </c>
      <c r="BD40" s="15" t="str">
        <f t="shared" si="2"/>
        <v>🟢 BÌNH THƯỜNG</v>
      </c>
    </row>
    <row r="41" spans="1:56" x14ac:dyDescent="0.25">
      <c r="A41" s="4">
        <v>33</v>
      </c>
      <c r="B41" s="10" t="s">
        <v>2493</v>
      </c>
      <c r="C41" s="4" t="s">
        <v>2400</v>
      </c>
      <c r="D41" s="4" t="s">
        <v>435</v>
      </c>
      <c r="E41" s="11" t="s">
        <v>430</v>
      </c>
      <c r="F41" s="7">
        <f>SUMIFS(NhatKy_ViPham!K:K, NhatKy_ViPham!E:E, "12_Ly_B", NhatKy_ViPham!F:F, B41, NhatKy_ViPham!H:H, "L01")</f>
        <v>0</v>
      </c>
      <c r="G41" s="7">
        <f>SUMIFS(NhatKy_ViPham!K:K, NhatKy_ViPham!E:E, "12_Ly_B", NhatKy_ViPham!F:F, B41, NhatKy_ViPham!H:H, "L02")</f>
        <v>0</v>
      </c>
      <c r="H41" s="7">
        <f>SUMIFS(NhatKy_ViPham!K:K, NhatKy_ViPham!E:E, "12_Ly_B", NhatKy_ViPham!F:F, B41, NhatKy_ViPham!H:H, "L03")</f>
        <v>0</v>
      </c>
      <c r="I41" s="7">
        <f>SUMIFS(NhatKy_ViPham!K:K, NhatKy_ViPham!E:E, "12_Ly_B", NhatKy_ViPham!F:F, B41, NhatKy_ViPham!H:H, "L04")</f>
        <v>0</v>
      </c>
      <c r="J41" s="7">
        <f>SUMIFS(NhatKy_ViPham!K:K, NhatKy_ViPham!E:E, "12_Ly_B", NhatKy_ViPham!F:F, B41, NhatKy_ViPham!H:H, "L05")</f>
        <v>0</v>
      </c>
      <c r="K41" s="7">
        <f>SUMIFS(NhatKy_ViPham!K:K, NhatKy_ViPham!E:E, "12_Ly_B", NhatKy_ViPham!F:F, B41, NhatKy_ViPham!H:H, "L06")</f>
        <v>0</v>
      </c>
      <c r="L41" s="7">
        <f>SUMIFS(NhatKy_ViPham!K:K, NhatKy_ViPham!E:E, "12_Ly_B", NhatKy_ViPham!F:F, B41, NhatKy_ViPham!H:H, "L07")</f>
        <v>0</v>
      </c>
      <c r="M41" s="7">
        <f>SUMIFS(NhatKy_ViPham!K:K, NhatKy_ViPham!E:E, "12_Ly_B", NhatKy_ViPham!F:F, B41, NhatKy_ViPham!H:H, "L08")</f>
        <v>0</v>
      </c>
      <c r="N41" s="7">
        <f>SUMIFS(NhatKy_ViPham!K:K, NhatKy_ViPham!E:E, "12_Ly_B", NhatKy_ViPham!F:F, B41, NhatKy_ViPham!H:H, "L09")</f>
        <v>0</v>
      </c>
      <c r="O41" s="7">
        <f>SUMIFS(NhatKy_ViPham!K:K, NhatKy_ViPham!E:E, "12_Ly_B", NhatKy_ViPham!F:F, B41, NhatKy_ViPham!H:H, "L10")</f>
        <v>0</v>
      </c>
      <c r="P41" s="12">
        <f>SUMIFS(NhatKy_ViPham!J:J, NhatKy_ViPham!E:E, "12_Ly_B", NhatKy_ViPham!F:F, B41)</f>
        <v>0</v>
      </c>
      <c r="Q41" s="13">
        <f>SUMIFS(NhatKy_ViPham!K:K, NhatKy_ViPham!E:E, "12_Ly_B", NhatKy_ViPham!F:F, B41)</f>
        <v>0</v>
      </c>
      <c r="R41" s="7">
        <f>100 + SUMIFS(NhatKy_ViPham!J:J, NhatKy_ViPham!E:E, "12_Ly_B", NhatKy_ViPham!F:F, B41, NhatKy_ViPham!C:C, "T1") - SUMIFS(NhatKy_ViPham!K:K, NhatKy_ViPham!E:E, "12_Ly_B", NhatKy_ViPham!F:F, B41, NhatKy_ViPham!C:C, "T1")</f>
        <v>100</v>
      </c>
      <c r="S41" s="7">
        <f>100 + SUMIFS(NhatKy_ViPham!J:J, NhatKy_ViPham!E:E, "12_Ly_B", NhatKy_ViPham!F:F, B41, NhatKy_ViPham!C:C, "T2") - SUMIFS(NhatKy_ViPham!K:K, NhatKy_ViPham!E:E, "12_Ly_B", NhatKy_ViPham!F:F, B41, NhatKy_ViPham!C:C, "T2")</f>
        <v>100</v>
      </c>
      <c r="T41" s="7">
        <f>100 + SUMIFS(NhatKy_ViPham!J:J, NhatKy_ViPham!E:E, "12_Ly_B", NhatKy_ViPham!F:F, B41, NhatKy_ViPham!C:C, "T3") - SUMIFS(NhatKy_ViPham!K:K, NhatKy_ViPham!E:E, "12_Ly_B", NhatKy_ViPham!F:F, B41, NhatKy_ViPham!C:C, "T3")</f>
        <v>100</v>
      </c>
      <c r="U41" s="7">
        <f>100 + SUMIFS(NhatKy_ViPham!J:J, NhatKy_ViPham!E:E, "12_Ly_B", NhatKy_ViPham!F:F, B41, NhatKy_ViPham!C:C, "T4") - SUMIFS(NhatKy_ViPham!K:K, NhatKy_ViPham!E:E, "12_Ly_B", NhatKy_ViPham!F:F, B41, NhatKy_ViPham!C:C, "T4")</f>
        <v>100</v>
      </c>
      <c r="V41" s="7">
        <f>100 + SUMIFS(NhatKy_ViPham!J:J, NhatKy_ViPham!E:E, "12_Ly_B", NhatKy_ViPham!F:F, B41, NhatKy_ViPham!C:C, "T5") - SUMIFS(NhatKy_ViPham!K:K, NhatKy_ViPham!E:E, "12_Ly_B", NhatKy_ViPham!F:F, B41, NhatKy_ViPham!C:C, "T5")</f>
        <v>100</v>
      </c>
      <c r="W41" s="7">
        <f>100 + SUMIFS(NhatKy_ViPham!J:J, NhatKy_ViPham!E:E, "12_Ly_B", NhatKy_ViPham!F:F, B41, NhatKy_ViPham!C:C, "T6") - SUMIFS(NhatKy_ViPham!K:K, NhatKy_ViPham!E:E, "12_Ly_B", NhatKy_ViPham!F:F, B41, NhatKy_ViPham!C:C, "T6")</f>
        <v>100</v>
      </c>
      <c r="X41" s="7">
        <f>100 + SUMIFS(NhatKy_ViPham!J:J, NhatKy_ViPham!E:E, "12_Ly_B", NhatKy_ViPham!F:F, B41, NhatKy_ViPham!C:C, "T7") - SUMIFS(NhatKy_ViPham!K:K, NhatKy_ViPham!E:E, "12_Ly_B", NhatKy_ViPham!F:F, B41, NhatKy_ViPham!C:C, "T7")</f>
        <v>100</v>
      </c>
      <c r="Y41" s="7">
        <f>100 + SUMIFS(NhatKy_ViPham!J:J, NhatKy_ViPham!E:E, "12_Ly_B", NhatKy_ViPham!F:F, B41, NhatKy_ViPham!C:C, "T8") - SUMIFS(NhatKy_ViPham!K:K, NhatKy_ViPham!E:E, "12_Ly_B", NhatKy_ViPham!F:F, B41, NhatKy_ViPham!C:C, "T8")</f>
        <v>100</v>
      </c>
      <c r="Z41" s="7">
        <f>100 + SUMIFS(NhatKy_ViPham!J:J, NhatKy_ViPham!E:E, "12_Ly_B", NhatKy_ViPham!F:F, B41, NhatKy_ViPham!C:C, "T9") - SUMIFS(NhatKy_ViPham!K:K, NhatKy_ViPham!E:E, "12_Ly_B", NhatKy_ViPham!F:F, B41, NhatKy_ViPham!C:C, "T9")</f>
        <v>100</v>
      </c>
      <c r="AA41" s="7">
        <f>100 + SUMIFS(NhatKy_ViPham!J:J, NhatKy_ViPham!E:E, "12_Ly_B", NhatKy_ViPham!F:F, B41, NhatKy_ViPham!C:C, "T10") - SUMIFS(NhatKy_ViPham!K:K, NhatKy_ViPham!E:E, "12_Ly_B", NhatKy_ViPham!F:F, B41, NhatKy_ViPham!C:C, "T10")</f>
        <v>100</v>
      </c>
      <c r="AB41" s="7">
        <f>100 + SUMIFS(NhatKy_ViPham!J:J, NhatKy_ViPham!E:E, "12_Ly_B", NhatKy_ViPham!F:F, B41, NhatKy_ViPham!C:C, "T11") - SUMIFS(NhatKy_ViPham!K:K, NhatKy_ViPham!E:E, "12_Ly_B", NhatKy_ViPham!F:F, B41, NhatKy_ViPham!C:C, "T11")</f>
        <v>100</v>
      </c>
      <c r="AC41" s="7">
        <f>100 + SUMIFS(NhatKy_ViPham!J:J, NhatKy_ViPham!E:E, "12_Ly_B", NhatKy_ViPham!F:F, B41, NhatKy_ViPham!C:C, "T12") - SUMIFS(NhatKy_ViPham!K:K, NhatKy_ViPham!E:E, "12_Ly_B", NhatKy_ViPham!F:F, B41, NhatKy_ViPham!C:C, "T12")</f>
        <v>100</v>
      </c>
      <c r="AD41" s="7">
        <f>100 + SUMIFS(NhatKy_ViPham!J:J, NhatKy_ViPham!E:E, "12_Ly_B", NhatKy_ViPham!F:F, B41, NhatKy_ViPham!C:C, "T13") - SUMIFS(NhatKy_ViPham!K:K, NhatKy_ViPham!E:E, "12_Ly_B", NhatKy_ViPham!F:F, B41, NhatKy_ViPham!C:C, "T13")</f>
        <v>100</v>
      </c>
      <c r="AE41" s="7">
        <f>100 + SUMIFS(NhatKy_ViPham!J:J, NhatKy_ViPham!E:E, "12_Ly_B", NhatKy_ViPham!F:F, B41, NhatKy_ViPham!C:C, "T14") - SUMIFS(NhatKy_ViPham!K:K, NhatKy_ViPham!E:E, "12_Ly_B", NhatKy_ViPham!F:F, B41, NhatKy_ViPham!C:C, "T14")</f>
        <v>100</v>
      </c>
      <c r="AF41" s="7">
        <f>100 + SUMIFS(NhatKy_ViPham!J:J, NhatKy_ViPham!E:E, "12_Ly_B", NhatKy_ViPham!F:F, B41, NhatKy_ViPham!C:C, "T15") - SUMIFS(NhatKy_ViPham!K:K, NhatKy_ViPham!E:E, "12_Ly_B", NhatKy_ViPham!F:F, B41, NhatKy_ViPham!C:C, "T15")</f>
        <v>100</v>
      </c>
      <c r="AG41" s="7">
        <f>100 + SUMIFS(NhatKy_ViPham!J:J, NhatKy_ViPham!E:E, "12_Ly_B", NhatKy_ViPham!F:F, B41, NhatKy_ViPham!C:C, "T16") - SUMIFS(NhatKy_ViPham!K:K, NhatKy_ViPham!E:E, "12_Ly_B", NhatKy_ViPham!F:F, B41, NhatKy_ViPham!C:C, "T16")</f>
        <v>100</v>
      </c>
      <c r="AH41" s="7">
        <f>100 + SUMIFS(NhatKy_ViPham!J:J, NhatKy_ViPham!E:E, "12_Ly_B", NhatKy_ViPham!F:F, B41, NhatKy_ViPham!C:C, "T17") - SUMIFS(NhatKy_ViPham!K:K, NhatKy_ViPham!E:E, "12_Ly_B", NhatKy_ViPham!F:F, B41, NhatKy_ViPham!C:C, "T17")</f>
        <v>100</v>
      </c>
      <c r="AI41" s="7">
        <f>100 + SUMIFS(NhatKy_ViPham!J:J, NhatKy_ViPham!E:E, "12_Ly_B", NhatKy_ViPham!F:F, B41, NhatKy_ViPham!C:C, "T18") - SUMIFS(NhatKy_ViPham!K:K, NhatKy_ViPham!E:E, "12_Ly_B", NhatKy_ViPham!F:F, B41, NhatKy_ViPham!C:C, "T18")</f>
        <v>100</v>
      </c>
      <c r="AJ41" s="7">
        <f>100 + SUMIFS(NhatKy_ViPham!J:J, NhatKy_ViPham!E:E, "12_Ly_B", NhatKy_ViPham!F:F, B41, NhatKy_ViPham!C:C, "T19") - SUMIFS(NhatKy_ViPham!K:K, NhatKy_ViPham!E:E, "12_Ly_B", NhatKy_ViPham!F:F, B41, NhatKy_ViPham!C:C, "T19")</f>
        <v>100</v>
      </c>
      <c r="AK41" s="7">
        <f>100 + SUMIFS(NhatKy_ViPham!J:J, NhatKy_ViPham!E:E, "12_Ly_B", NhatKy_ViPham!F:F, B41, NhatKy_ViPham!C:C, "T20") - SUMIFS(NhatKy_ViPham!K:K, NhatKy_ViPham!E:E, "12_Ly_B", NhatKy_ViPham!F:F, B41, NhatKy_ViPham!C:C, "T20")</f>
        <v>100</v>
      </c>
      <c r="AL41" s="7">
        <f>100 + SUMIFS(NhatKy_ViPham!J:J, NhatKy_ViPham!E:E, "12_Ly_B", NhatKy_ViPham!F:F, B41, NhatKy_ViPham!C:C, "T21") - SUMIFS(NhatKy_ViPham!K:K, NhatKy_ViPham!E:E, "12_Ly_B", NhatKy_ViPham!F:F, B41, NhatKy_ViPham!C:C, "T21")</f>
        <v>100</v>
      </c>
      <c r="AM41" s="7">
        <f>100 + SUMIFS(NhatKy_ViPham!J:J, NhatKy_ViPham!E:E, "12_Ly_B", NhatKy_ViPham!F:F, B41, NhatKy_ViPham!C:C, "T22") - SUMIFS(NhatKy_ViPham!K:K, NhatKy_ViPham!E:E, "12_Ly_B", NhatKy_ViPham!F:F, B41, NhatKy_ViPham!C:C, "T22")</f>
        <v>100</v>
      </c>
      <c r="AN41" s="7">
        <f>100 + SUMIFS(NhatKy_ViPham!J:J, NhatKy_ViPham!E:E, "12_Ly_B", NhatKy_ViPham!F:F, B41, NhatKy_ViPham!C:C, "T23") - SUMIFS(NhatKy_ViPham!K:K, NhatKy_ViPham!E:E, "12_Ly_B", NhatKy_ViPham!F:F, B41, NhatKy_ViPham!C:C, "T23")</f>
        <v>100</v>
      </c>
      <c r="AO41" s="7">
        <f>100 + SUMIFS(NhatKy_ViPham!J:J, NhatKy_ViPham!E:E, "12_Ly_B", NhatKy_ViPham!F:F, B41, NhatKy_ViPham!C:C, "T24") - SUMIFS(NhatKy_ViPham!K:K, NhatKy_ViPham!E:E, "12_Ly_B", NhatKy_ViPham!F:F, B41, NhatKy_ViPham!C:C, "T24")</f>
        <v>100</v>
      </c>
      <c r="AP41" s="7">
        <f>100 + SUMIFS(NhatKy_ViPham!J:J, NhatKy_ViPham!E:E, "12_Ly_B", NhatKy_ViPham!F:F, B41, NhatKy_ViPham!C:C, "T25") - SUMIFS(NhatKy_ViPham!K:K, NhatKy_ViPham!E:E, "12_Ly_B", NhatKy_ViPham!F:F, B41, NhatKy_ViPham!C:C, "T25")</f>
        <v>100</v>
      </c>
      <c r="AQ41" s="7">
        <f>100 + SUMIFS(NhatKy_ViPham!J:J, NhatKy_ViPham!E:E, "12_Ly_B", NhatKy_ViPham!F:F, B41, NhatKy_ViPham!C:C, "T26") - SUMIFS(NhatKy_ViPham!K:K, NhatKy_ViPham!E:E, "12_Ly_B", NhatKy_ViPham!F:F, B41, NhatKy_ViPham!C:C, "T26")</f>
        <v>100</v>
      </c>
      <c r="AR41" s="7">
        <f>100 + SUMIFS(NhatKy_ViPham!J:J, NhatKy_ViPham!E:E, "12_Ly_B", NhatKy_ViPham!F:F, B41, NhatKy_ViPham!C:C, "T27") - SUMIFS(NhatKy_ViPham!K:K, NhatKy_ViPham!E:E, "12_Ly_B", NhatKy_ViPham!F:F, B41, NhatKy_ViPham!C:C, "T27")</f>
        <v>100</v>
      </c>
      <c r="AS41" s="7">
        <f>100 + SUMIFS(NhatKy_ViPham!J:J, NhatKy_ViPham!E:E, "12_Ly_B", NhatKy_ViPham!F:F, B41, NhatKy_ViPham!C:C, "T28") - SUMIFS(NhatKy_ViPham!K:K, NhatKy_ViPham!E:E, "12_Ly_B", NhatKy_ViPham!F:F, B41, NhatKy_ViPham!C:C, "T28")</f>
        <v>100</v>
      </c>
      <c r="AT41" s="7">
        <f>100 + SUMIFS(NhatKy_ViPham!J:J, NhatKy_ViPham!E:E, "12_Ly_B", NhatKy_ViPham!F:F, B41, NhatKy_ViPham!C:C, "T29") - SUMIFS(NhatKy_ViPham!K:K, NhatKy_ViPham!E:E, "12_Ly_B", NhatKy_ViPham!F:F, B41, NhatKy_ViPham!C:C, "T29")</f>
        <v>100</v>
      </c>
      <c r="AU41" s="7">
        <f>100 + SUMIFS(NhatKy_ViPham!J:J, NhatKy_ViPham!E:E, "12_Ly_B", NhatKy_ViPham!F:F, B41, NhatKy_ViPham!C:C, "T30") - SUMIFS(NhatKy_ViPham!K:K, NhatKy_ViPham!E:E, "12_Ly_B", NhatKy_ViPham!F:F, B41, NhatKy_ViPham!C:C, "T30")</f>
        <v>100</v>
      </c>
      <c r="AV41" s="7">
        <f>100 + SUMIFS(NhatKy_ViPham!J:J, NhatKy_ViPham!E:E, "12_Ly_B", NhatKy_ViPham!F:F, B41, NhatKy_ViPham!C:C, "T31") - SUMIFS(NhatKy_ViPham!K:K, NhatKy_ViPham!E:E, "12_Ly_B", NhatKy_ViPham!F:F, B41, NhatKy_ViPham!C:C, "T31")</f>
        <v>100</v>
      </c>
      <c r="AW41" s="7">
        <f>100 + SUMIFS(NhatKy_ViPham!J:J, NhatKy_ViPham!E:E, "12_Ly_B", NhatKy_ViPham!F:F, B41, NhatKy_ViPham!C:C, "T32") - SUMIFS(NhatKy_ViPham!K:K, NhatKy_ViPham!E:E, "12_Ly_B", NhatKy_ViPham!F:F, B41, NhatKy_ViPham!C:C, "T32")</f>
        <v>100</v>
      </c>
      <c r="AX41" s="7">
        <f>100 + SUMIFS(NhatKy_ViPham!J:J, NhatKy_ViPham!E:E, "12_Ly_B", NhatKy_ViPham!F:F, B41, NhatKy_ViPham!C:C, "T33") - SUMIFS(NhatKy_ViPham!K:K, NhatKy_ViPham!E:E, "12_Ly_B", NhatKy_ViPham!F:F, B41, NhatKy_ViPham!C:C, "T33")</f>
        <v>100</v>
      </c>
      <c r="AY41" s="7">
        <f>100 + SUMIFS(NhatKy_ViPham!J:J, NhatKy_ViPham!E:E, "12_Ly_B", NhatKy_ViPham!F:F, B41, NhatKy_ViPham!C:C, "T34") - SUMIFS(NhatKy_ViPham!K:K, NhatKy_ViPham!E:E, "12_Ly_B", NhatKy_ViPham!F:F, B41, NhatKy_ViPham!C:C, "T34")</f>
        <v>100</v>
      </c>
      <c r="AZ41" s="7">
        <f>100 + SUMIFS(NhatKy_ViPham!J:J, NhatKy_ViPham!E:E, "12_Ly_B", NhatKy_ViPham!F:F, B41, NhatKy_ViPham!C:C, "T35") - SUMIFS(NhatKy_ViPham!K:K, NhatKy_ViPham!E:E, "12_Ly_B", NhatKy_ViPham!F:F, B41, NhatKy_ViPham!C:C, "T35")</f>
        <v>100</v>
      </c>
      <c r="BA41" s="12">
        <f t="shared" si="0"/>
        <v>100</v>
      </c>
      <c r="BB41" s="11" t="s">
        <v>430</v>
      </c>
      <c r="BC41" s="14" t="str">
        <f t="shared" si="1"/>
        <v>Tốt</v>
      </c>
      <c r="BD41" s="10" t="str">
        <f t="shared" si="2"/>
        <v>🟢 BÌNH THƯỜNG</v>
      </c>
    </row>
    <row r="42" spans="1:56" x14ac:dyDescent="0.25">
      <c r="A42" s="5">
        <v>34</v>
      </c>
      <c r="B42" s="15" t="s">
        <v>2494</v>
      </c>
      <c r="C42" s="5" t="s">
        <v>2495</v>
      </c>
      <c r="D42" s="5" t="s">
        <v>435</v>
      </c>
      <c r="E42" s="11" t="s">
        <v>430</v>
      </c>
      <c r="F42" s="6">
        <f>SUMIFS(NhatKy_ViPham!K:K, NhatKy_ViPham!E:E, "12_Ly_B", NhatKy_ViPham!F:F, B42, NhatKy_ViPham!H:H, "L01")</f>
        <v>0</v>
      </c>
      <c r="G42" s="6">
        <f>SUMIFS(NhatKy_ViPham!K:K, NhatKy_ViPham!E:E, "12_Ly_B", NhatKy_ViPham!F:F, B42, NhatKy_ViPham!H:H, "L02")</f>
        <v>0</v>
      </c>
      <c r="H42" s="6">
        <f>SUMIFS(NhatKy_ViPham!K:K, NhatKy_ViPham!E:E, "12_Ly_B", NhatKy_ViPham!F:F, B42, NhatKy_ViPham!H:H, "L03")</f>
        <v>0</v>
      </c>
      <c r="I42" s="6">
        <f>SUMIFS(NhatKy_ViPham!K:K, NhatKy_ViPham!E:E, "12_Ly_B", NhatKy_ViPham!F:F, B42, NhatKy_ViPham!H:H, "L04")</f>
        <v>0</v>
      </c>
      <c r="J42" s="6">
        <f>SUMIFS(NhatKy_ViPham!K:K, NhatKy_ViPham!E:E, "12_Ly_B", NhatKy_ViPham!F:F, B42, NhatKy_ViPham!H:H, "L05")</f>
        <v>0</v>
      </c>
      <c r="K42" s="6">
        <f>SUMIFS(NhatKy_ViPham!K:K, NhatKy_ViPham!E:E, "12_Ly_B", NhatKy_ViPham!F:F, B42, NhatKy_ViPham!H:H, "L06")</f>
        <v>0</v>
      </c>
      <c r="L42" s="6">
        <f>SUMIFS(NhatKy_ViPham!K:K, NhatKy_ViPham!E:E, "12_Ly_B", NhatKy_ViPham!F:F, B42, NhatKy_ViPham!H:H, "L07")</f>
        <v>0</v>
      </c>
      <c r="M42" s="6">
        <f>SUMIFS(NhatKy_ViPham!K:K, NhatKy_ViPham!E:E, "12_Ly_B", NhatKy_ViPham!F:F, B42, NhatKy_ViPham!H:H, "L08")</f>
        <v>0</v>
      </c>
      <c r="N42" s="6">
        <f>SUMIFS(NhatKy_ViPham!K:K, NhatKy_ViPham!E:E, "12_Ly_B", NhatKy_ViPham!F:F, B42, NhatKy_ViPham!H:H, "L09")</f>
        <v>0</v>
      </c>
      <c r="O42" s="6">
        <f>SUMIFS(NhatKy_ViPham!K:K, NhatKy_ViPham!E:E, "12_Ly_B", NhatKy_ViPham!F:F, B42, NhatKy_ViPham!H:H, "L10")</f>
        <v>0</v>
      </c>
      <c r="P42" s="12">
        <f>SUMIFS(NhatKy_ViPham!J:J, NhatKy_ViPham!E:E, "12_Ly_B", NhatKy_ViPham!F:F, B42)</f>
        <v>0</v>
      </c>
      <c r="Q42" s="13">
        <f>SUMIFS(NhatKy_ViPham!K:K, NhatKy_ViPham!E:E, "12_Ly_B", NhatKy_ViPham!F:F, B42)</f>
        <v>0</v>
      </c>
      <c r="R42" s="6">
        <f>100 + SUMIFS(NhatKy_ViPham!J:J, NhatKy_ViPham!E:E, "12_Ly_B", NhatKy_ViPham!F:F, B42, NhatKy_ViPham!C:C, "T1") - SUMIFS(NhatKy_ViPham!K:K, NhatKy_ViPham!E:E, "12_Ly_B", NhatKy_ViPham!F:F, B42, NhatKy_ViPham!C:C, "T1")</f>
        <v>100</v>
      </c>
      <c r="S42" s="6">
        <f>100 + SUMIFS(NhatKy_ViPham!J:J, NhatKy_ViPham!E:E, "12_Ly_B", NhatKy_ViPham!F:F, B42, NhatKy_ViPham!C:C, "T2") - SUMIFS(NhatKy_ViPham!K:K, NhatKy_ViPham!E:E, "12_Ly_B", NhatKy_ViPham!F:F, B42, NhatKy_ViPham!C:C, "T2")</f>
        <v>100</v>
      </c>
      <c r="T42" s="6">
        <f>100 + SUMIFS(NhatKy_ViPham!J:J, NhatKy_ViPham!E:E, "12_Ly_B", NhatKy_ViPham!F:F, B42, NhatKy_ViPham!C:C, "T3") - SUMIFS(NhatKy_ViPham!K:K, NhatKy_ViPham!E:E, "12_Ly_B", NhatKy_ViPham!F:F, B42, NhatKy_ViPham!C:C, "T3")</f>
        <v>100</v>
      </c>
      <c r="U42" s="6">
        <f>100 + SUMIFS(NhatKy_ViPham!J:J, NhatKy_ViPham!E:E, "12_Ly_B", NhatKy_ViPham!F:F, B42, NhatKy_ViPham!C:C, "T4") - SUMIFS(NhatKy_ViPham!K:K, NhatKy_ViPham!E:E, "12_Ly_B", NhatKy_ViPham!F:F, B42, NhatKy_ViPham!C:C, "T4")</f>
        <v>100</v>
      </c>
      <c r="V42" s="6">
        <f>100 + SUMIFS(NhatKy_ViPham!J:J, NhatKy_ViPham!E:E, "12_Ly_B", NhatKy_ViPham!F:F, B42, NhatKy_ViPham!C:C, "T5") - SUMIFS(NhatKy_ViPham!K:K, NhatKy_ViPham!E:E, "12_Ly_B", NhatKy_ViPham!F:F, B42, NhatKy_ViPham!C:C, "T5")</f>
        <v>100</v>
      </c>
      <c r="W42" s="6">
        <f>100 + SUMIFS(NhatKy_ViPham!J:J, NhatKy_ViPham!E:E, "12_Ly_B", NhatKy_ViPham!F:F, B42, NhatKy_ViPham!C:C, "T6") - SUMIFS(NhatKy_ViPham!K:K, NhatKy_ViPham!E:E, "12_Ly_B", NhatKy_ViPham!F:F, B42, NhatKy_ViPham!C:C, "T6")</f>
        <v>100</v>
      </c>
      <c r="X42" s="6">
        <f>100 + SUMIFS(NhatKy_ViPham!J:J, NhatKy_ViPham!E:E, "12_Ly_B", NhatKy_ViPham!F:F, B42, NhatKy_ViPham!C:C, "T7") - SUMIFS(NhatKy_ViPham!K:K, NhatKy_ViPham!E:E, "12_Ly_B", NhatKy_ViPham!F:F, B42, NhatKy_ViPham!C:C, "T7")</f>
        <v>100</v>
      </c>
      <c r="Y42" s="6">
        <f>100 + SUMIFS(NhatKy_ViPham!J:J, NhatKy_ViPham!E:E, "12_Ly_B", NhatKy_ViPham!F:F, B42, NhatKy_ViPham!C:C, "T8") - SUMIFS(NhatKy_ViPham!K:K, NhatKy_ViPham!E:E, "12_Ly_B", NhatKy_ViPham!F:F, B42, NhatKy_ViPham!C:C, "T8")</f>
        <v>100</v>
      </c>
      <c r="Z42" s="6">
        <f>100 + SUMIFS(NhatKy_ViPham!J:J, NhatKy_ViPham!E:E, "12_Ly_B", NhatKy_ViPham!F:F, B42, NhatKy_ViPham!C:C, "T9") - SUMIFS(NhatKy_ViPham!K:K, NhatKy_ViPham!E:E, "12_Ly_B", NhatKy_ViPham!F:F, B42, NhatKy_ViPham!C:C, "T9")</f>
        <v>100</v>
      </c>
      <c r="AA42" s="6">
        <f>100 + SUMIFS(NhatKy_ViPham!J:J, NhatKy_ViPham!E:E, "12_Ly_B", NhatKy_ViPham!F:F, B42, NhatKy_ViPham!C:C, "T10") - SUMIFS(NhatKy_ViPham!K:K, NhatKy_ViPham!E:E, "12_Ly_B", NhatKy_ViPham!F:F, B42, NhatKy_ViPham!C:C, "T10")</f>
        <v>100</v>
      </c>
      <c r="AB42" s="6">
        <f>100 + SUMIFS(NhatKy_ViPham!J:J, NhatKy_ViPham!E:E, "12_Ly_B", NhatKy_ViPham!F:F, B42, NhatKy_ViPham!C:C, "T11") - SUMIFS(NhatKy_ViPham!K:K, NhatKy_ViPham!E:E, "12_Ly_B", NhatKy_ViPham!F:F, B42, NhatKy_ViPham!C:C, "T11")</f>
        <v>100</v>
      </c>
      <c r="AC42" s="6">
        <f>100 + SUMIFS(NhatKy_ViPham!J:J, NhatKy_ViPham!E:E, "12_Ly_B", NhatKy_ViPham!F:F, B42, NhatKy_ViPham!C:C, "T12") - SUMIFS(NhatKy_ViPham!K:K, NhatKy_ViPham!E:E, "12_Ly_B", NhatKy_ViPham!F:F, B42, NhatKy_ViPham!C:C, "T12")</f>
        <v>100</v>
      </c>
      <c r="AD42" s="6">
        <f>100 + SUMIFS(NhatKy_ViPham!J:J, NhatKy_ViPham!E:E, "12_Ly_B", NhatKy_ViPham!F:F, B42, NhatKy_ViPham!C:C, "T13") - SUMIFS(NhatKy_ViPham!K:K, NhatKy_ViPham!E:E, "12_Ly_B", NhatKy_ViPham!F:F, B42, NhatKy_ViPham!C:C, "T13")</f>
        <v>100</v>
      </c>
      <c r="AE42" s="6">
        <f>100 + SUMIFS(NhatKy_ViPham!J:J, NhatKy_ViPham!E:E, "12_Ly_B", NhatKy_ViPham!F:F, B42, NhatKy_ViPham!C:C, "T14") - SUMIFS(NhatKy_ViPham!K:K, NhatKy_ViPham!E:E, "12_Ly_B", NhatKy_ViPham!F:F, B42, NhatKy_ViPham!C:C, "T14")</f>
        <v>100</v>
      </c>
      <c r="AF42" s="6">
        <f>100 + SUMIFS(NhatKy_ViPham!J:J, NhatKy_ViPham!E:E, "12_Ly_B", NhatKy_ViPham!F:F, B42, NhatKy_ViPham!C:C, "T15") - SUMIFS(NhatKy_ViPham!K:K, NhatKy_ViPham!E:E, "12_Ly_B", NhatKy_ViPham!F:F, B42, NhatKy_ViPham!C:C, "T15")</f>
        <v>100</v>
      </c>
      <c r="AG42" s="6">
        <f>100 + SUMIFS(NhatKy_ViPham!J:J, NhatKy_ViPham!E:E, "12_Ly_B", NhatKy_ViPham!F:F, B42, NhatKy_ViPham!C:C, "T16") - SUMIFS(NhatKy_ViPham!K:K, NhatKy_ViPham!E:E, "12_Ly_B", NhatKy_ViPham!F:F, B42, NhatKy_ViPham!C:C, "T16")</f>
        <v>100</v>
      </c>
      <c r="AH42" s="6">
        <f>100 + SUMIFS(NhatKy_ViPham!J:J, NhatKy_ViPham!E:E, "12_Ly_B", NhatKy_ViPham!F:F, B42, NhatKy_ViPham!C:C, "T17") - SUMIFS(NhatKy_ViPham!K:K, NhatKy_ViPham!E:E, "12_Ly_B", NhatKy_ViPham!F:F, B42, NhatKy_ViPham!C:C, "T17")</f>
        <v>100</v>
      </c>
      <c r="AI42" s="6">
        <f>100 + SUMIFS(NhatKy_ViPham!J:J, NhatKy_ViPham!E:E, "12_Ly_B", NhatKy_ViPham!F:F, B42, NhatKy_ViPham!C:C, "T18") - SUMIFS(NhatKy_ViPham!K:K, NhatKy_ViPham!E:E, "12_Ly_B", NhatKy_ViPham!F:F, B42, NhatKy_ViPham!C:C, "T18")</f>
        <v>100</v>
      </c>
      <c r="AJ42" s="6">
        <f>100 + SUMIFS(NhatKy_ViPham!J:J, NhatKy_ViPham!E:E, "12_Ly_B", NhatKy_ViPham!F:F, B42, NhatKy_ViPham!C:C, "T19") - SUMIFS(NhatKy_ViPham!K:K, NhatKy_ViPham!E:E, "12_Ly_B", NhatKy_ViPham!F:F, B42, NhatKy_ViPham!C:C, "T19")</f>
        <v>100</v>
      </c>
      <c r="AK42" s="6">
        <f>100 + SUMIFS(NhatKy_ViPham!J:J, NhatKy_ViPham!E:E, "12_Ly_B", NhatKy_ViPham!F:F, B42, NhatKy_ViPham!C:C, "T20") - SUMIFS(NhatKy_ViPham!K:K, NhatKy_ViPham!E:E, "12_Ly_B", NhatKy_ViPham!F:F, B42, NhatKy_ViPham!C:C, "T20")</f>
        <v>100</v>
      </c>
      <c r="AL42" s="6">
        <f>100 + SUMIFS(NhatKy_ViPham!J:J, NhatKy_ViPham!E:E, "12_Ly_B", NhatKy_ViPham!F:F, B42, NhatKy_ViPham!C:C, "T21") - SUMIFS(NhatKy_ViPham!K:K, NhatKy_ViPham!E:E, "12_Ly_B", NhatKy_ViPham!F:F, B42, NhatKy_ViPham!C:C, "T21")</f>
        <v>100</v>
      </c>
      <c r="AM42" s="6">
        <f>100 + SUMIFS(NhatKy_ViPham!J:J, NhatKy_ViPham!E:E, "12_Ly_B", NhatKy_ViPham!F:F, B42, NhatKy_ViPham!C:C, "T22") - SUMIFS(NhatKy_ViPham!K:K, NhatKy_ViPham!E:E, "12_Ly_B", NhatKy_ViPham!F:F, B42, NhatKy_ViPham!C:C, "T22")</f>
        <v>100</v>
      </c>
      <c r="AN42" s="6">
        <f>100 + SUMIFS(NhatKy_ViPham!J:J, NhatKy_ViPham!E:E, "12_Ly_B", NhatKy_ViPham!F:F, B42, NhatKy_ViPham!C:C, "T23") - SUMIFS(NhatKy_ViPham!K:K, NhatKy_ViPham!E:E, "12_Ly_B", NhatKy_ViPham!F:F, B42, NhatKy_ViPham!C:C, "T23")</f>
        <v>100</v>
      </c>
      <c r="AO42" s="6">
        <f>100 + SUMIFS(NhatKy_ViPham!J:J, NhatKy_ViPham!E:E, "12_Ly_B", NhatKy_ViPham!F:F, B42, NhatKy_ViPham!C:C, "T24") - SUMIFS(NhatKy_ViPham!K:K, NhatKy_ViPham!E:E, "12_Ly_B", NhatKy_ViPham!F:F, B42, NhatKy_ViPham!C:C, "T24")</f>
        <v>100</v>
      </c>
      <c r="AP42" s="6">
        <f>100 + SUMIFS(NhatKy_ViPham!J:J, NhatKy_ViPham!E:E, "12_Ly_B", NhatKy_ViPham!F:F, B42, NhatKy_ViPham!C:C, "T25") - SUMIFS(NhatKy_ViPham!K:K, NhatKy_ViPham!E:E, "12_Ly_B", NhatKy_ViPham!F:F, B42, NhatKy_ViPham!C:C, "T25")</f>
        <v>100</v>
      </c>
      <c r="AQ42" s="6">
        <f>100 + SUMIFS(NhatKy_ViPham!J:J, NhatKy_ViPham!E:E, "12_Ly_B", NhatKy_ViPham!F:F, B42, NhatKy_ViPham!C:C, "T26") - SUMIFS(NhatKy_ViPham!K:K, NhatKy_ViPham!E:E, "12_Ly_B", NhatKy_ViPham!F:F, B42, NhatKy_ViPham!C:C, "T26")</f>
        <v>100</v>
      </c>
      <c r="AR42" s="6">
        <f>100 + SUMIFS(NhatKy_ViPham!J:J, NhatKy_ViPham!E:E, "12_Ly_B", NhatKy_ViPham!F:F, B42, NhatKy_ViPham!C:C, "T27") - SUMIFS(NhatKy_ViPham!K:K, NhatKy_ViPham!E:E, "12_Ly_B", NhatKy_ViPham!F:F, B42, NhatKy_ViPham!C:C, "T27")</f>
        <v>100</v>
      </c>
      <c r="AS42" s="6">
        <f>100 + SUMIFS(NhatKy_ViPham!J:J, NhatKy_ViPham!E:E, "12_Ly_B", NhatKy_ViPham!F:F, B42, NhatKy_ViPham!C:C, "T28") - SUMIFS(NhatKy_ViPham!K:K, NhatKy_ViPham!E:E, "12_Ly_B", NhatKy_ViPham!F:F, B42, NhatKy_ViPham!C:C, "T28")</f>
        <v>100</v>
      </c>
      <c r="AT42" s="6">
        <f>100 + SUMIFS(NhatKy_ViPham!J:J, NhatKy_ViPham!E:E, "12_Ly_B", NhatKy_ViPham!F:F, B42, NhatKy_ViPham!C:C, "T29") - SUMIFS(NhatKy_ViPham!K:K, NhatKy_ViPham!E:E, "12_Ly_B", NhatKy_ViPham!F:F, B42, NhatKy_ViPham!C:C, "T29")</f>
        <v>100</v>
      </c>
      <c r="AU42" s="6">
        <f>100 + SUMIFS(NhatKy_ViPham!J:J, NhatKy_ViPham!E:E, "12_Ly_B", NhatKy_ViPham!F:F, B42, NhatKy_ViPham!C:C, "T30") - SUMIFS(NhatKy_ViPham!K:K, NhatKy_ViPham!E:E, "12_Ly_B", NhatKy_ViPham!F:F, B42, NhatKy_ViPham!C:C, "T30")</f>
        <v>100</v>
      </c>
      <c r="AV42" s="6">
        <f>100 + SUMIFS(NhatKy_ViPham!J:J, NhatKy_ViPham!E:E, "12_Ly_B", NhatKy_ViPham!F:F, B42, NhatKy_ViPham!C:C, "T31") - SUMIFS(NhatKy_ViPham!K:K, NhatKy_ViPham!E:E, "12_Ly_B", NhatKy_ViPham!F:F, B42, NhatKy_ViPham!C:C, "T31")</f>
        <v>100</v>
      </c>
      <c r="AW42" s="6">
        <f>100 + SUMIFS(NhatKy_ViPham!J:J, NhatKy_ViPham!E:E, "12_Ly_B", NhatKy_ViPham!F:F, B42, NhatKy_ViPham!C:C, "T32") - SUMIFS(NhatKy_ViPham!K:K, NhatKy_ViPham!E:E, "12_Ly_B", NhatKy_ViPham!F:F, B42, NhatKy_ViPham!C:C, "T32")</f>
        <v>100</v>
      </c>
      <c r="AX42" s="6">
        <f>100 + SUMIFS(NhatKy_ViPham!J:J, NhatKy_ViPham!E:E, "12_Ly_B", NhatKy_ViPham!F:F, B42, NhatKy_ViPham!C:C, "T33") - SUMIFS(NhatKy_ViPham!K:K, NhatKy_ViPham!E:E, "12_Ly_B", NhatKy_ViPham!F:F, B42, NhatKy_ViPham!C:C, "T33")</f>
        <v>100</v>
      </c>
      <c r="AY42" s="6">
        <f>100 + SUMIFS(NhatKy_ViPham!J:J, NhatKy_ViPham!E:E, "12_Ly_B", NhatKy_ViPham!F:F, B42, NhatKy_ViPham!C:C, "T34") - SUMIFS(NhatKy_ViPham!K:K, NhatKy_ViPham!E:E, "12_Ly_B", NhatKy_ViPham!F:F, B42, NhatKy_ViPham!C:C, "T34")</f>
        <v>100</v>
      </c>
      <c r="AZ42" s="6">
        <f>100 + SUMIFS(NhatKy_ViPham!J:J, NhatKy_ViPham!E:E, "12_Ly_B", NhatKy_ViPham!F:F, B42, NhatKy_ViPham!C:C, "T35") - SUMIFS(NhatKy_ViPham!K:K, NhatKy_ViPham!E:E, "12_Ly_B", NhatKy_ViPham!F:F, B42, NhatKy_ViPham!C:C, "T35")</f>
        <v>100</v>
      </c>
      <c r="BA42" s="12">
        <f t="shared" si="0"/>
        <v>100</v>
      </c>
      <c r="BB42" s="11" t="s">
        <v>430</v>
      </c>
      <c r="BC42" s="16" t="str">
        <f t="shared" si="1"/>
        <v>Tốt</v>
      </c>
      <c r="BD42" s="15" t="str">
        <f t="shared" si="2"/>
        <v>🟢 BÌNH THƯỜNG</v>
      </c>
    </row>
    <row r="43" spans="1:56" x14ac:dyDescent="0.25">
      <c r="A43" s="4">
        <v>35</v>
      </c>
      <c r="B43" s="10" t="s">
        <v>2496</v>
      </c>
      <c r="C43" s="4" t="s">
        <v>2463</v>
      </c>
      <c r="D43" s="4" t="s">
        <v>435</v>
      </c>
      <c r="E43" s="11" t="s">
        <v>430</v>
      </c>
      <c r="F43" s="7">
        <f>SUMIFS(NhatKy_ViPham!K:K, NhatKy_ViPham!E:E, "12_Ly_B", NhatKy_ViPham!F:F, B43, NhatKy_ViPham!H:H, "L01")</f>
        <v>0</v>
      </c>
      <c r="G43" s="7">
        <f>SUMIFS(NhatKy_ViPham!K:K, NhatKy_ViPham!E:E, "12_Ly_B", NhatKy_ViPham!F:F, B43, NhatKy_ViPham!H:H, "L02")</f>
        <v>0</v>
      </c>
      <c r="H43" s="7">
        <f>SUMIFS(NhatKy_ViPham!K:K, NhatKy_ViPham!E:E, "12_Ly_B", NhatKy_ViPham!F:F, B43, NhatKy_ViPham!H:H, "L03")</f>
        <v>0</v>
      </c>
      <c r="I43" s="7">
        <f>SUMIFS(NhatKy_ViPham!K:K, NhatKy_ViPham!E:E, "12_Ly_B", NhatKy_ViPham!F:F, B43, NhatKy_ViPham!H:H, "L04")</f>
        <v>0</v>
      </c>
      <c r="J43" s="7">
        <f>SUMIFS(NhatKy_ViPham!K:K, NhatKy_ViPham!E:E, "12_Ly_B", NhatKy_ViPham!F:F, B43, NhatKy_ViPham!H:H, "L05")</f>
        <v>0</v>
      </c>
      <c r="K43" s="7">
        <f>SUMIFS(NhatKy_ViPham!K:K, NhatKy_ViPham!E:E, "12_Ly_B", NhatKy_ViPham!F:F, B43, NhatKy_ViPham!H:H, "L06")</f>
        <v>0</v>
      </c>
      <c r="L43" s="7">
        <f>SUMIFS(NhatKy_ViPham!K:K, NhatKy_ViPham!E:E, "12_Ly_B", NhatKy_ViPham!F:F, B43, NhatKy_ViPham!H:H, "L07")</f>
        <v>0</v>
      </c>
      <c r="M43" s="7">
        <f>SUMIFS(NhatKy_ViPham!K:K, NhatKy_ViPham!E:E, "12_Ly_B", NhatKy_ViPham!F:F, B43, NhatKy_ViPham!H:H, "L08")</f>
        <v>0</v>
      </c>
      <c r="N43" s="7">
        <f>SUMIFS(NhatKy_ViPham!K:K, NhatKy_ViPham!E:E, "12_Ly_B", NhatKy_ViPham!F:F, B43, NhatKy_ViPham!H:H, "L09")</f>
        <v>0</v>
      </c>
      <c r="O43" s="7">
        <f>SUMIFS(NhatKy_ViPham!K:K, NhatKy_ViPham!E:E, "12_Ly_B", NhatKy_ViPham!F:F, B43, NhatKy_ViPham!H:H, "L10")</f>
        <v>0</v>
      </c>
      <c r="P43" s="12">
        <f>SUMIFS(NhatKy_ViPham!J:J, NhatKy_ViPham!E:E, "12_Ly_B", NhatKy_ViPham!F:F, B43)</f>
        <v>0</v>
      </c>
      <c r="Q43" s="13">
        <f>SUMIFS(NhatKy_ViPham!K:K, NhatKy_ViPham!E:E, "12_Ly_B", NhatKy_ViPham!F:F, B43)</f>
        <v>0</v>
      </c>
      <c r="R43" s="7">
        <f>100 + SUMIFS(NhatKy_ViPham!J:J, NhatKy_ViPham!E:E, "12_Ly_B", NhatKy_ViPham!F:F, B43, NhatKy_ViPham!C:C, "T1") - SUMIFS(NhatKy_ViPham!K:K, NhatKy_ViPham!E:E, "12_Ly_B", NhatKy_ViPham!F:F, B43, NhatKy_ViPham!C:C, "T1")</f>
        <v>100</v>
      </c>
      <c r="S43" s="7">
        <f>100 + SUMIFS(NhatKy_ViPham!J:J, NhatKy_ViPham!E:E, "12_Ly_B", NhatKy_ViPham!F:F, B43, NhatKy_ViPham!C:C, "T2") - SUMIFS(NhatKy_ViPham!K:K, NhatKy_ViPham!E:E, "12_Ly_B", NhatKy_ViPham!F:F, B43, NhatKy_ViPham!C:C, "T2")</f>
        <v>100</v>
      </c>
      <c r="T43" s="7">
        <f>100 + SUMIFS(NhatKy_ViPham!J:J, NhatKy_ViPham!E:E, "12_Ly_B", NhatKy_ViPham!F:F, B43, NhatKy_ViPham!C:C, "T3") - SUMIFS(NhatKy_ViPham!K:K, NhatKy_ViPham!E:E, "12_Ly_B", NhatKy_ViPham!F:F, B43, NhatKy_ViPham!C:C, "T3")</f>
        <v>100</v>
      </c>
      <c r="U43" s="7">
        <f>100 + SUMIFS(NhatKy_ViPham!J:J, NhatKy_ViPham!E:E, "12_Ly_B", NhatKy_ViPham!F:F, B43, NhatKy_ViPham!C:C, "T4") - SUMIFS(NhatKy_ViPham!K:K, NhatKy_ViPham!E:E, "12_Ly_B", NhatKy_ViPham!F:F, B43, NhatKy_ViPham!C:C, "T4")</f>
        <v>100</v>
      </c>
      <c r="V43" s="7">
        <f>100 + SUMIFS(NhatKy_ViPham!J:J, NhatKy_ViPham!E:E, "12_Ly_B", NhatKy_ViPham!F:F, B43, NhatKy_ViPham!C:C, "T5") - SUMIFS(NhatKy_ViPham!K:K, NhatKy_ViPham!E:E, "12_Ly_B", NhatKy_ViPham!F:F, B43, NhatKy_ViPham!C:C, "T5")</f>
        <v>100</v>
      </c>
      <c r="W43" s="7">
        <f>100 + SUMIFS(NhatKy_ViPham!J:J, NhatKy_ViPham!E:E, "12_Ly_B", NhatKy_ViPham!F:F, B43, NhatKy_ViPham!C:C, "T6") - SUMIFS(NhatKy_ViPham!K:K, NhatKy_ViPham!E:E, "12_Ly_B", NhatKy_ViPham!F:F, B43, NhatKy_ViPham!C:C, "T6")</f>
        <v>100</v>
      </c>
      <c r="X43" s="7">
        <f>100 + SUMIFS(NhatKy_ViPham!J:J, NhatKy_ViPham!E:E, "12_Ly_B", NhatKy_ViPham!F:F, B43, NhatKy_ViPham!C:C, "T7") - SUMIFS(NhatKy_ViPham!K:K, NhatKy_ViPham!E:E, "12_Ly_B", NhatKy_ViPham!F:F, B43, NhatKy_ViPham!C:C, "T7")</f>
        <v>100</v>
      </c>
      <c r="Y43" s="7">
        <f>100 + SUMIFS(NhatKy_ViPham!J:J, NhatKy_ViPham!E:E, "12_Ly_B", NhatKy_ViPham!F:F, B43, NhatKy_ViPham!C:C, "T8") - SUMIFS(NhatKy_ViPham!K:K, NhatKy_ViPham!E:E, "12_Ly_B", NhatKy_ViPham!F:F, B43, NhatKy_ViPham!C:C, "T8")</f>
        <v>100</v>
      </c>
      <c r="Z43" s="7">
        <f>100 + SUMIFS(NhatKy_ViPham!J:J, NhatKy_ViPham!E:E, "12_Ly_B", NhatKy_ViPham!F:F, B43, NhatKy_ViPham!C:C, "T9") - SUMIFS(NhatKy_ViPham!K:K, NhatKy_ViPham!E:E, "12_Ly_B", NhatKy_ViPham!F:F, B43, NhatKy_ViPham!C:C, "T9")</f>
        <v>100</v>
      </c>
      <c r="AA43" s="7">
        <f>100 + SUMIFS(NhatKy_ViPham!J:J, NhatKy_ViPham!E:E, "12_Ly_B", NhatKy_ViPham!F:F, B43, NhatKy_ViPham!C:C, "T10") - SUMIFS(NhatKy_ViPham!K:K, NhatKy_ViPham!E:E, "12_Ly_B", NhatKy_ViPham!F:F, B43, NhatKy_ViPham!C:C, "T10")</f>
        <v>100</v>
      </c>
      <c r="AB43" s="7">
        <f>100 + SUMIFS(NhatKy_ViPham!J:J, NhatKy_ViPham!E:E, "12_Ly_B", NhatKy_ViPham!F:F, B43, NhatKy_ViPham!C:C, "T11") - SUMIFS(NhatKy_ViPham!K:K, NhatKy_ViPham!E:E, "12_Ly_B", NhatKy_ViPham!F:F, B43, NhatKy_ViPham!C:C, "T11")</f>
        <v>100</v>
      </c>
      <c r="AC43" s="7">
        <f>100 + SUMIFS(NhatKy_ViPham!J:J, NhatKy_ViPham!E:E, "12_Ly_B", NhatKy_ViPham!F:F, B43, NhatKy_ViPham!C:C, "T12") - SUMIFS(NhatKy_ViPham!K:K, NhatKy_ViPham!E:E, "12_Ly_B", NhatKy_ViPham!F:F, B43, NhatKy_ViPham!C:C, "T12")</f>
        <v>100</v>
      </c>
      <c r="AD43" s="7">
        <f>100 + SUMIFS(NhatKy_ViPham!J:J, NhatKy_ViPham!E:E, "12_Ly_B", NhatKy_ViPham!F:F, B43, NhatKy_ViPham!C:C, "T13") - SUMIFS(NhatKy_ViPham!K:K, NhatKy_ViPham!E:E, "12_Ly_B", NhatKy_ViPham!F:F, B43, NhatKy_ViPham!C:C, "T13")</f>
        <v>100</v>
      </c>
      <c r="AE43" s="7">
        <f>100 + SUMIFS(NhatKy_ViPham!J:J, NhatKy_ViPham!E:E, "12_Ly_B", NhatKy_ViPham!F:F, B43, NhatKy_ViPham!C:C, "T14") - SUMIFS(NhatKy_ViPham!K:K, NhatKy_ViPham!E:E, "12_Ly_B", NhatKy_ViPham!F:F, B43, NhatKy_ViPham!C:C, "T14")</f>
        <v>100</v>
      </c>
      <c r="AF43" s="7">
        <f>100 + SUMIFS(NhatKy_ViPham!J:J, NhatKy_ViPham!E:E, "12_Ly_B", NhatKy_ViPham!F:F, B43, NhatKy_ViPham!C:C, "T15") - SUMIFS(NhatKy_ViPham!K:K, NhatKy_ViPham!E:E, "12_Ly_B", NhatKy_ViPham!F:F, B43, NhatKy_ViPham!C:C, "T15")</f>
        <v>100</v>
      </c>
      <c r="AG43" s="7">
        <f>100 + SUMIFS(NhatKy_ViPham!J:J, NhatKy_ViPham!E:E, "12_Ly_B", NhatKy_ViPham!F:F, B43, NhatKy_ViPham!C:C, "T16") - SUMIFS(NhatKy_ViPham!K:K, NhatKy_ViPham!E:E, "12_Ly_B", NhatKy_ViPham!F:F, B43, NhatKy_ViPham!C:C, "T16")</f>
        <v>100</v>
      </c>
      <c r="AH43" s="7">
        <f>100 + SUMIFS(NhatKy_ViPham!J:J, NhatKy_ViPham!E:E, "12_Ly_B", NhatKy_ViPham!F:F, B43, NhatKy_ViPham!C:C, "T17") - SUMIFS(NhatKy_ViPham!K:K, NhatKy_ViPham!E:E, "12_Ly_B", NhatKy_ViPham!F:F, B43, NhatKy_ViPham!C:C, "T17")</f>
        <v>100</v>
      </c>
      <c r="AI43" s="7">
        <f>100 + SUMIFS(NhatKy_ViPham!J:J, NhatKy_ViPham!E:E, "12_Ly_B", NhatKy_ViPham!F:F, B43, NhatKy_ViPham!C:C, "T18") - SUMIFS(NhatKy_ViPham!K:K, NhatKy_ViPham!E:E, "12_Ly_B", NhatKy_ViPham!F:F, B43, NhatKy_ViPham!C:C, "T18")</f>
        <v>100</v>
      </c>
      <c r="AJ43" s="7">
        <f>100 + SUMIFS(NhatKy_ViPham!J:J, NhatKy_ViPham!E:E, "12_Ly_B", NhatKy_ViPham!F:F, B43, NhatKy_ViPham!C:C, "T19") - SUMIFS(NhatKy_ViPham!K:K, NhatKy_ViPham!E:E, "12_Ly_B", NhatKy_ViPham!F:F, B43, NhatKy_ViPham!C:C, "T19")</f>
        <v>100</v>
      </c>
      <c r="AK43" s="7">
        <f>100 + SUMIFS(NhatKy_ViPham!J:J, NhatKy_ViPham!E:E, "12_Ly_B", NhatKy_ViPham!F:F, B43, NhatKy_ViPham!C:C, "T20") - SUMIFS(NhatKy_ViPham!K:K, NhatKy_ViPham!E:E, "12_Ly_B", NhatKy_ViPham!F:F, B43, NhatKy_ViPham!C:C, "T20")</f>
        <v>100</v>
      </c>
      <c r="AL43" s="7">
        <f>100 + SUMIFS(NhatKy_ViPham!J:J, NhatKy_ViPham!E:E, "12_Ly_B", NhatKy_ViPham!F:F, B43, NhatKy_ViPham!C:C, "T21") - SUMIFS(NhatKy_ViPham!K:K, NhatKy_ViPham!E:E, "12_Ly_B", NhatKy_ViPham!F:F, B43, NhatKy_ViPham!C:C, "T21")</f>
        <v>100</v>
      </c>
      <c r="AM43" s="7">
        <f>100 + SUMIFS(NhatKy_ViPham!J:J, NhatKy_ViPham!E:E, "12_Ly_B", NhatKy_ViPham!F:F, B43, NhatKy_ViPham!C:C, "T22") - SUMIFS(NhatKy_ViPham!K:K, NhatKy_ViPham!E:E, "12_Ly_B", NhatKy_ViPham!F:F, B43, NhatKy_ViPham!C:C, "T22")</f>
        <v>100</v>
      </c>
      <c r="AN43" s="7">
        <f>100 + SUMIFS(NhatKy_ViPham!J:J, NhatKy_ViPham!E:E, "12_Ly_B", NhatKy_ViPham!F:F, B43, NhatKy_ViPham!C:C, "T23") - SUMIFS(NhatKy_ViPham!K:K, NhatKy_ViPham!E:E, "12_Ly_B", NhatKy_ViPham!F:F, B43, NhatKy_ViPham!C:C, "T23")</f>
        <v>100</v>
      </c>
      <c r="AO43" s="7">
        <f>100 + SUMIFS(NhatKy_ViPham!J:J, NhatKy_ViPham!E:E, "12_Ly_B", NhatKy_ViPham!F:F, B43, NhatKy_ViPham!C:C, "T24") - SUMIFS(NhatKy_ViPham!K:K, NhatKy_ViPham!E:E, "12_Ly_B", NhatKy_ViPham!F:F, B43, NhatKy_ViPham!C:C, "T24")</f>
        <v>100</v>
      </c>
      <c r="AP43" s="7">
        <f>100 + SUMIFS(NhatKy_ViPham!J:J, NhatKy_ViPham!E:E, "12_Ly_B", NhatKy_ViPham!F:F, B43, NhatKy_ViPham!C:C, "T25") - SUMIFS(NhatKy_ViPham!K:K, NhatKy_ViPham!E:E, "12_Ly_B", NhatKy_ViPham!F:F, B43, NhatKy_ViPham!C:C, "T25")</f>
        <v>100</v>
      </c>
      <c r="AQ43" s="7">
        <f>100 + SUMIFS(NhatKy_ViPham!J:J, NhatKy_ViPham!E:E, "12_Ly_B", NhatKy_ViPham!F:F, B43, NhatKy_ViPham!C:C, "T26") - SUMIFS(NhatKy_ViPham!K:K, NhatKy_ViPham!E:E, "12_Ly_B", NhatKy_ViPham!F:F, B43, NhatKy_ViPham!C:C, "T26")</f>
        <v>100</v>
      </c>
      <c r="AR43" s="7">
        <f>100 + SUMIFS(NhatKy_ViPham!J:J, NhatKy_ViPham!E:E, "12_Ly_B", NhatKy_ViPham!F:F, B43, NhatKy_ViPham!C:C, "T27") - SUMIFS(NhatKy_ViPham!K:K, NhatKy_ViPham!E:E, "12_Ly_B", NhatKy_ViPham!F:F, B43, NhatKy_ViPham!C:C, "T27")</f>
        <v>100</v>
      </c>
      <c r="AS43" s="7">
        <f>100 + SUMIFS(NhatKy_ViPham!J:J, NhatKy_ViPham!E:E, "12_Ly_B", NhatKy_ViPham!F:F, B43, NhatKy_ViPham!C:C, "T28") - SUMIFS(NhatKy_ViPham!K:K, NhatKy_ViPham!E:E, "12_Ly_B", NhatKy_ViPham!F:F, B43, NhatKy_ViPham!C:C, "T28")</f>
        <v>100</v>
      </c>
      <c r="AT43" s="7">
        <f>100 + SUMIFS(NhatKy_ViPham!J:J, NhatKy_ViPham!E:E, "12_Ly_B", NhatKy_ViPham!F:F, B43, NhatKy_ViPham!C:C, "T29") - SUMIFS(NhatKy_ViPham!K:K, NhatKy_ViPham!E:E, "12_Ly_B", NhatKy_ViPham!F:F, B43, NhatKy_ViPham!C:C, "T29")</f>
        <v>100</v>
      </c>
      <c r="AU43" s="7">
        <f>100 + SUMIFS(NhatKy_ViPham!J:J, NhatKy_ViPham!E:E, "12_Ly_B", NhatKy_ViPham!F:F, B43, NhatKy_ViPham!C:C, "T30") - SUMIFS(NhatKy_ViPham!K:K, NhatKy_ViPham!E:E, "12_Ly_B", NhatKy_ViPham!F:F, B43, NhatKy_ViPham!C:C, "T30")</f>
        <v>100</v>
      </c>
      <c r="AV43" s="7">
        <f>100 + SUMIFS(NhatKy_ViPham!J:J, NhatKy_ViPham!E:E, "12_Ly_B", NhatKy_ViPham!F:F, B43, NhatKy_ViPham!C:C, "T31") - SUMIFS(NhatKy_ViPham!K:K, NhatKy_ViPham!E:E, "12_Ly_B", NhatKy_ViPham!F:F, B43, NhatKy_ViPham!C:C, "T31")</f>
        <v>100</v>
      </c>
      <c r="AW43" s="7">
        <f>100 + SUMIFS(NhatKy_ViPham!J:J, NhatKy_ViPham!E:E, "12_Ly_B", NhatKy_ViPham!F:F, B43, NhatKy_ViPham!C:C, "T32") - SUMIFS(NhatKy_ViPham!K:K, NhatKy_ViPham!E:E, "12_Ly_B", NhatKy_ViPham!F:F, B43, NhatKy_ViPham!C:C, "T32")</f>
        <v>100</v>
      </c>
      <c r="AX43" s="7">
        <f>100 + SUMIFS(NhatKy_ViPham!J:J, NhatKy_ViPham!E:E, "12_Ly_B", NhatKy_ViPham!F:F, B43, NhatKy_ViPham!C:C, "T33") - SUMIFS(NhatKy_ViPham!K:K, NhatKy_ViPham!E:E, "12_Ly_B", NhatKy_ViPham!F:F, B43, NhatKy_ViPham!C:C, "T33")</f>
        <v>100</v>
      </c>
      <c r="AY43" s="7">
        <f>100 + SUMIFS(NhatKy_ViPham!J:J, NhatKy_ViPham!E:E, "12_Ly_B", NhatKy_ViPham!F:F, B43, NhatKy_ViPham!C:C, "T34") - SUMIFS(NhatKy_ViPham!K:K, NhatKy_ViPham!E:E, "12_Ly_B", NhatKy_ViPham!F:F, B43, NhatKy_ViPham!C:C, "T34")</f>
        <v>100</v>
      </c>
      <c r="AZ43" s="7">
        <f>100 + SUMIFS(NhatKy_ViPham!J:J, NhatKy_ViPham!E:E, "12_Ly_B", NhatKy_ViPham!F:F, B43, NhatKy_ViPham!C:C, "T35") - SUMIFS(NhatKy_ViPham!K:K, NhatKy_ViPham!E:E, "12_Ly_B", NhatKy_ViPham!F:F, B43, NhatKy_ViPham!C:C, "T35")</f>
        <v>100</v>
      </c>
      <c r="BA43" s="12">
        <f t="shared" si="0"/>
        <v>100</v>
      </c>
      <c r="BB43" s="11" t="s">
        <v>430</v>
      </c>
      <c r="BC43" s="14" t="str">
        <f t="shared" si="1"/>
        <v>Tốt</v>
      </c>
      <c r="BD43" s="10" t="str">
        <f t="shared" si="2"/>
        <v>🟢 BÌNH THƯỜNG</v>
      </c>
    </row>
  </sheetData>
  <mergeCells count="42">
    <mergeCell ref="A4:B4"/>
    <mergeCell ref="G4:H4"/>
    <mergeCell ref="BB7:BB8"/>
    <mergeCell ref="I4:J4"/>
    <mergeCell ref="BD7:BD8"/>
    <mergeCell ref="B7:B8"/>
    <mergeCell ref="F7:F8"/>
    <mergeCell ref="L7:L8"/>
    <mergeCell ref="K4:L4"/>
    <mergeCell ref="N7:N8"/>
    <mergeCell ref="BC7:BC8"/>
    <mergeCell ref="C4:D4"/>
    <mergeCell ref="AX7:AZ7"/>
    <mergeCell ref="E4:F4"/>
    <mergeCell ref="D7:D8"/>
    <mergeCell ref="AT7:AW7"/>
    <mergeCell ref="AH7:AK7"/>
    <mergeCell ref="BA7:BA8"/>
    <mergeCell ref="M7:M8"/>
    <mergeCell ref="AP7:AS7"/>
    <mergeCell ref="AL7:AO7"/>
    <mergeCell ref="O7:O8"/>
    <mergeCell ref="Q7:Q8"/>
    <mergeCell ref="R7:U7"/>
    <mergeCell ref="Z7:AC7"/>
    <mergeCell ref="V7:Y7"/>
    <mergeCell ref="P7:P8"/>
    <mergeCell ref="A7:A8"/>
    <mergeCell ref="G7:G8"/>
    <mergeCell ref="I7:I8"/>
    <mergeCell ref="A5:B5"/>
    <mergeCell ref="AD7:AG7"/>
    <mergeCell ref="I5:J5"/>
    <mergeCell ref="E7:E8"/>
    <mergeCell ref="K7:K8"/>
    <mergeCell ref="E5:F5"/>
    <mergeCell ref="K5:L5"/>
    <mergeCell ref="H7:H8"/>
    <mergeCell ref="J7:J8"/>
    <mergeCell ref="G5:H5"/>
    <mergeCell ref="C7:C8"/>
    <mergeCell ref="C5:D5"/>
  </mergeCells>
  <dataValidations count="1">
    <dataValidation type="list" allowBlank="1" sqref="E9:E43 BB9:BB43" xr:uid="{00000000-0002-0000-2B00-000000000000}">
      <formula1>"Không,Có"</formula1>
    </dataValidation>
  </dataValidations>
  <hyperlinks>
    <hyperlink ref="AX1" location="'TOC_HuongDan'!A1" display="🏠 về Mục Lục" xr:uid="{00000000-0004-0000-2B00-000000000000}"/>
    <hyperlink ref="AX2" location="'NhatKy_ViPham'!A4" display="📋 Nhật Ký Vi Phạm Lớp 12_Ly_B" xr:uid="{00000000-0004-0000-2B00-000001000000}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BD43"/>
  <sheetViews>
    <sheetView showGridLines="0" workbookViewId="0"/>
  </sheetViews>
  <sheetFormatPr defaultRowHeight="15" x14ac:dyDescent="0.25"/>
  <cols>
    <col min="1" max="1" width="6" customWidth="1"/>
    <col min="2" max="2" width="25" customWidth="1"/>
    <col min="3" max="3" width="12" customWidth="1"/>
    <col min="4" max="5" width="10" customWidth="1"/>
    <col min="6" max="17" width="16" customWidth="1"/>
    <col min="18" max="52" width="7" customWidth="1"/>
    <col min="53" max="55" width="14" customWidth="1"/>
    <col min="56" max="56" width="22" customWidth="1"/>
  </cols>
  <sheetData>
    <row r="1" spans="1:56" ht="21" x14ac:dyDescent="0.35">
      <c r="A1" s="1" t="s">
        <v>2497</v>
      </c>
      <c r="AX1" s="8" t="s">
        <v>358</v>
      </c>
    </row>
    <row r="2" spans="1:56" x14ac:dyDescent="0.25">
      <c r="A2" s="2" t="s">
        <v>2498</v>
      </c>
      <c r="AX2" s="8" t="s">
        <v>2499</v>
      </c>
    </row>
    <row r="4" spans="1:56" x14ac:dyDescent="0.25">
      <c r="A4" s="55" t="s">
        <v>361</v>
      </c>
      <c r="B4" s="50"/>
      <c r="C4" s="55" t="s">
        <v>362</v>
      </c>
      <c r="D4" s="50"/>
      <c r="E4" s="55" t="s">
        <v>363</v>
      </c>
      <c r="F4" s="50"/>
      <c r="G4" s="55" t="s">
        <v>364</v>
      </c>
      <c r="H4" s="50"/>
      <c r="I4" s="55" t="s">
        <v>365</v>
      </c>
      <c r="J4" s="50"/>
      <c r="K4" s="55" t="s">
        <v>366</v>
      </c>
      <c r="L4" s="50"/>
    </row>
    <row r="5" spans="1:56" x14ac:dyDescent="0.25">
      <c r="A5" s="49">
        <f>COUNTA(A9:A43)</f>
        <v>35</v>
      </c>
      <c r="B5" s="50"/>
      <c r="C5" s="53">
        <f>COUNTIF(BC9:BC43, "Tốt")</f>
        <v>35</v>
      </c>
      <c r="D5" s="50"/>
      <c r="E5" s="49">
        <f>COUNTIF(BC9:BC43, "Khá")</f>
        <v>0</v>
      </c>
      <c r="F5" s="50"/>
      <c r="G5" s="49">
        <f>COUNTIF(BC9:BC43, "Đạt")</f>
        <v>0</v>
      </c>
      <c r="H5" s="50"/>
      <c r="I5" s="52">
        <f>COUNTIF(BC9:BC43, "Chưa đạt")</f>
        <v>0</v>
      </c>
      <c r="J5" s="50"/>
      <c r="K5" s="53">
        <f>ROUND(AVERAGE(BA9:BA43), 1)</f>
        <v>100</v>
      </c>
      <c r="L5" s="50"/>
    </row>
    <row r="7" spans="1:56" x14ac:dyDescent="0.25">
      <c r="A7" s="46" t="s">
        <v>3</v>
      </c>
      <c r="B7" s="46" t="s">
        <v>303</v>
      </c>
      <c r="C7" s="46" t="s">
        <v>367</v>
      </c>
      <c r="D7" s="46" t="s">
        <v>368</v>
      </c>
      <c r="E7" s="46" t="s">
        <v>369</v>
      </c>
      <c r="F7" s="48" t="s">
        <v>370</v>
      </c>
      <c r="G7" s="48" t="s">
        <v>371</v>
      </c>
      <c r="H7" s="48" t="s">
        <v>372</v>
      </c>
      <c r="I7" s="48" t="s">
        <v>373</v>
      </c>
      <c r="J7" s="48" t="s">
        <v>374</v>
      </c>
      <c r="K7" s="48" t="s">
        <v>375</v>
      </c>
      <c r="L7" s="48" t="s">
        <v>376</v>
      </c>
      <c r="M7" s="48" t="s">
        <v>377</v>
      </c>
      <c r="N7" s="48" t="s">
        <v>378</v>
      </c>
      <c r="O7" s="48" t="s">
        <v>379</v>
      </c>
      <c r="P7" s="54" t="s">
        <v>380</v>
      </c>
      <c r="Q7" s="48" t="s">
        <v>381</v>
      </c>
      <c r="R7" s="46" t="s">
        <v>382</v>
      </c>
      <c r="S7" s="51"/>
      <c r="T7" s="51"/>
      <c r="U7" s="51"/>
      <c r="V7" s="46" t="s">
        <v>383</v>
      </c>
      <c r="W7" s="51"/>
      <c r="X7" s="51"/>
      <c r="Y7" s="51"/>
      <c r="Z7" s="46" t="s">
        <v>384</v>
      </c>
      <c r="AA7" s="51"/>
      <c r="AB7" s="51"/>
      <c r="AC7" s="51"/>
      <c r="AD7" s="46" t="s">
        <v>385</v>
      </c>
      <c r="AE7" s="51"/>
      <c r="AF7" s="51"/>
      <c r="AG7" s="51"/>
      <c r="AH7" s="46" t="s">
        <v>386</v>
      </c>
      <c r="AI7" s="51"/>
      <c r="AJ7" s="51"/>
      <c r="AK7" s="51"/>
      <c r="AL7" s="46" t="s">
        <v>387</v>
      </c>
      <c r="AM7" s="51"/>
      <c r="AN7" s="51"/>
      <c r="AO7" s="51"/>
      <c r="AP7" s="46" t="s">
        <v>388</v>
      </c>
      <c r="AQ7" s="51"/>
      <c r="AR7" s="51"/>
      <c r="AS7" s="51"/>
      <c r="AT7" s="46" t="s">
        <v>389</v>
      </c>
      <c r="AU7" s="51"/>
      <c r="AV7" s="51"/>
      <c r="AW7" s="51"/>
      <c r="AX7" s="46" t="s">
        <v>390</v>
      </c>
      <c r="AY7" s="51"/>
      <c r="AZ7" s="51"/>
      <c r="BA7" s="46" t="s">
        <v>391</v>
      </c>
      <c r="BB7" s="46" t="s">
        <v>392</v>
      </c>
      <c r="BC7" s="46" t="s">
        <v>393</v>
      </c>
      <c r="BD7" s="46" t="s">
        <v>394</v>
      </c>
    </row>
    <row r="8" spans="1:56" x14ac:dyDescent="0.25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9" t="s">
        <v>311</v>
      </c>
      <c r="S8" s="9" t="s">
        <v>348</v>
      </c>
      <c r="T8" s="9" t="s">
        <v>395</v>
      </c>
      <c r="U8" s="9" t="s">
        <v>396</v>
      </c>
      <c r="V8" s="9" t="s">
        <v>397</v>
      </c>
      <c r="W8" s="9" t="s">
        <v>398</v>
      </c>
      <c r="X8" s="9" t="s">
        <v>399</v>
      </c>
      <c r="Y8" s="9" t="s">
        <v>400</v>
      </c>
      <c r="Z8" s="9" t="s">
        <v>401</v>
      </c>
      <c r="AA8" s="9" t="s">
        <v>402</v>
      </c>
      <c r="AB8" s="9" t="s">
        <v>403</v>
      </c>
      <c r="AC8" s="9" t="s">
        <v>404</v>
      </c>
      <c r="AD8" s="9" t="s">
        <v>405</v>
      </c>
      <c r="AE8" s="9" t="s">
        <v>406</v>
      </c>
      <c r="AF8" s="9" t="s">
        <v>407</v>
      </c>
      <c r="AG8" s="9" t="s">
        <v>408</v>
      </c>
      <c r="AH8" s="9" t="s">
        <v>409</v>
      </c>
      <c r="AI8" s="9" t="s">
        <v>410</v>
      </c>
      <c r="AJ8" s="9" t="s">
        <v>411</v>
      </c>
      <c r="AK8" s="9" t="s">
        <v>412</v>
      </c>
      <c r="AL8" s="9" t="s">
        <v>413</v>
      </c>
      <c r="AM8" s="9" t="s">
        <v>414</v>
      </c>
      <c r="AN8" s="9" t="s">
        <v>415</v>
      </c>
      <c r="AO8" s="9" t="s">
        <v>416</v>
      </c>
      <c r="AP8" s="9" t="s">
        <v>417</v>
      </c>
      <c r="AQ8" s="9" t="s">
        <v>418</v>
      </c>
      <c r="AR8" s="9" t="s">
        <v>419</v>
      </c>
      <c r="AS8" s="9" t="s">
        <v>420</v>
      </c>
      <c r="AT8" s="9" t="s">
        <v>421</v>
      </c>
      <c r="AU8" s="9" t="s">
        <v>422</v>
      </c>
      <c r="AV8" s="9" t="s">
        <v>423</v>
      </c>
      <c r="AW8" s="9" t="s">
        <v>424</v>
      </c>
      <c r="AX8" s="9" t="s">
        <v>425</v>
      </c>
      <c r="AY8" s="9" t="s">
        <v>426</v>
      </c>
      <c r="AZ8" s="9" t="s">
        <v>427</v>
      </c>
      <c r="BA8" s="47"/>
      <c r="BB8" s="47"/>
      <c r="BC8" s="47"/>
      <c r="BD8" s="47"/>
    </row>
    <row r="9" spans="1:56" x14ac:dyDescent="0.25">
      <c r="A9" s="4">
        <v>1</v>
      </c>
      <c r="B9" s="10" t="s">
        <v>2500</v>
      </c>
      <c r="C9" s="4" t="s">
        <v>2501</v>
      </c>
      <c r="D9" s="4" t="s">
        <v>435</v>
      </c>
      <c r="E9" s="11" t="s">
        <v>430</v>
      </c>
      <c r="F9" s="7">
        <f>SUMIFS(NhatKy_ViPham!K:K, NhatKy_ViPham!E:E, "12_Hoa_A", NhatKy_ViPham!F:F, B9, NhatKy_ViPham!H:H, "L01")</f>
        <v>0</v>
      </c>
      <c r="G9" s="7">
        <f>SUMIFS(NhatKy_ViPham!K:K, NhatKy_ViPham!E:E, "12_Hoa_A", NhatKy_ViPham!F:F, B9, NhatKy_ViPham!H:H, "L02")</f>
        <v>0</v>
      </c>
      <c r="H9" s="7">
        <f>SUMIFS(NhatKy_ViPham!K:K, NhatKy_ViPham!E:E, "12_Hoa_A", NhatKy_ViPham!F:F, B9, NhatKy_ViPham!H:H, "L03")</f>
        <v>0</v>
      </c>
      <c r="I9" s="7">
        <f>SUMIFS(NhatKy_ViPham!K:K, NhatKy_ViPham!E:E, "12_Hoa_A", NhatKy_ViPham!F:F, B9, NhatKy_ViPham!H:H, "L04")</f>
        <v>0</v>
      </c>
      <c r="J9" s="7">
        <f>SUMIFS(NhatKy_ViPham!K:K, NhatKy_ViPham!E:E, "12_Hoa_A", NhatKy_ViPham!F:F, B9, NhatKy_ViPham!H:H, "L05")</f>
        <v>0</v>
      </c>
      <c r="K9" s="7">
        <f>SUMIFS(NhatKy_ViPham!K:K, NhatKy_ViPham!E:E, "12_Hoa_A", NhatKy_ViPham!F:F, B9, NhatKy_ViPham!H:H, "L06")</f>
        <v>0</v>
      </c>
      <c r="L9" s="7">
        <f>SUMIFS(NhatKy_ViPham!K:K, NhatKy_ViPham!E:E, "12_Hoa_A", NhatKy_ViPham!F:F, B9, NhatKy_ViPham!H:H, "L07")</f>
        <v>0</v>
      </c>
      <c r="M9" s="7">
        <f>SUMIFS(NhatKy_ViPham!K:K, NhatKy_ViPham!E:E, "12_Hoa_A", NhatKy_ViPham!F:F, B9, NhatKy_ViPham!H:H, "L08")</f>
        <v>0</v>
      </c>
      <c r="N9" s="7">
        <f>SUMIFS(NhatKy_ViPham!K:K, NhatKy_ViPham!E:E, "12_Hoa_A", NhatKy_ViPham!F:F, B9, NhatKy_ViPham!H:H, "L09")</f>
        <v>0</v>
      </c>
      <c r="O9" s="7">
        <f>SUMIFS(NhatKy_ViPham!K:K, NhatKy_ViPham!E:E, "12_Hoa_A", NhatKy_ViPham!F:F, B9, NhatKy_ViPham!H:H, "L10")</f>
        <v>0</v>
      </c>
      <c r="P9" s="12">
        <f>SUMIFS(NhatKy_ViPham!J:J, NhatKy_ViPham!E:E, "12_Hoa_A", NhatKy_ViPham!F:F, B9)</f>
        <v>0</v>
      </c>
      <c r="Q9" s="13">
        <f>SUMIFS(NhatKy_ViPham!K:K, NhatKy_ViPham!E:E, "12_Hoa_A", NhatKy_ViPham!F:F, B9)</f>
        <v>0</v>
      </c>
      <c r="R9" s="7">
        <f>100 + SUMIFS(NhatKy_ViPham!J:J, NhatKy_ViPham!E:E, "12_Hoa_A", NhatKy_ViPham!F:F, B9, NhatKy_ViPham!C:C, "T1") - SUMIFS(NhatKy_ViPham!K:K, NhatKy_ViPham!E:E, "12_Hoa_A", NhatKy_ViPham!F:F, B9, NhatKy_ViPham!C:C, "T1")</f>
        <v>100</v>
      </c>
      <c r="S9" s="7">
        <f>100 + SUMIFS(NhatKy_ViPham!J:J, NhatKy_ViPham!E:E, "12_Hoa_A", NhatKy_ViPham!F:F, B9, NhatKy_ViPham!C:C, "T2") - SUMIFS(NhatKy_ViPham!K:K, NhatKy_ViPham!E:E, "12_Hoa_A", NhatKy_ViPham!F:F, B9, NhatKy_ViPham!C:C, "T2")</f>
        <v>100</v>
      </c>
      <c r="T9" s="7">
        <f>100 + SUMIFS(NhatKy_ViPham!J:J, NhatKy_ViPham!E:E, "12_Hoa_A", NhatKy_ViPham!F:F, B9, NhatKy_ViPham!C:C, "T3") - SUMIFS(NhatKy_ViPham!K:K, NhatKy_ViPham!E:E, "12_Hoa_A", NhatKy_ViPham!F:F, B9, NhatKy_ViPham!C:C, "T3")</f>
        <v>100</v>
      </c>
      <c r="U9" s="7">
        <f>100 + SUMIFS(NhatKy_ViPham!J:J, NhatKy_ViPham!E:E, "12_Hoa_A", NhatKy_ViPham!F:F, B9, NhatKy_ViPham!C:C, "T4") - SUMIFS(NhatKy_ViPham!K:K, NhatKy_ViPham!E:E, "12_Hoa_A", NhatKy_ViPham!F:F, B9, NhatKy_ViPham!C:C, "T4")</f>
        <v>100</v>
      </c>
      <c r="V9" s="7">
        <f>100 + SUMIFS(NhatKy_ViPham!J:J, NhatKy_ViPham!E:E, "12_Hoa_A", NhatKy_ViPham!F:F, B9, NhatKy_ViPham!C:C, "T5") - SUMIFS(NhatKy_ViPham!K:K, NhatKy_ViPham!E:E, "12_Hoa_A", NhatKy_ViPham!F:F, B9, NhatKy_ViPham!C:C, "T5")</f>
        <v>100</v>
      </c>
      <c r="W9" s="7">
        <f>100 + SUMIFS(NhatKy_ViPham!J:J, NhatKy_ViPham!E:E, "12_Hoa_A", NhatKy_ViPham!F:F, B9, NhatKy_ViPham!C:C, "T6") - SUMIFS(NhatKy_ViPham!K:K, NhatKy_ViPham!E:E, "12_Hoa_A", NhatKy_ViPham!F:F, B9, NhatKy_ViPham!C:C, "T6")</f>
        <v>100</v>
      </c>
      <c r="X9" s="7">
        <f>100 + SUMIFS(NhatKy_ViPham!J:J, NhatKy_ViPham!E:E, "12_Hoa_A", NhatKy_ViPham!F:F, B9, NhatKy_ViPham!C:C, "T7") - SUMIFS(NhatKy_ViPham!K:K, NhatKy_ViPham!E:E, "12_Hoa_A", NhatKy_ViPham!F:F, B9, NhatKy_ViPham!C:C, "T7")</f>
        <v>100</v>
      </c>
      <c r="Y9" s="7">
        <f>100 + SUMIFS(NhatKy_ViPham!J:J, NhatKy_ViPham!E:E, "12_Hoa_A", NhatKy_ViPham!F:F, B9, NhatKy_ViPham!C:C, "T8") - SUMIFS(NhatKy_ViPham!K:K, NhatKy_ViPham!E:E, "12_Hoa_A", NhatKy_ViPham!F:F, B9, NhatKy_ViPham!C:C, "T8")</f>
        <v>100</v>
      </c>
      <c r="Z9" s="7">
        <f>100 + SUMIFS(NhatKy_ViPham!J:J, NhatKy_ViPham!E:E, "12_Hoa_A", NhatKy_ViPham!F:F, B9, NhatKy_ViPham!C:C, "T9") - SUMIFS(NhatKy_ViPham!K:K, NhatKy_ViPham!E:E, "12_Hoa_A", NhatKy_ViPham!F:F, B9, NhatKy_ViPham!C:C, "T9")</f>
        <v>100</v>
      </c>
      <c r="AA9" s="7">
        <f>100 + SUMIFS(NhatKy_ViPham!J:J, NhatKy_ViPham!E:E, "12_Hoa_A", NhatKy_ViPham!F:F, B9, NhatKy_ViPham!C:C, "T10") - SUMIFS(NhatKy_ViPham!K:K, NhatKy_ViPham!E:E, "12_Hoa_A", NhatKy_ViPham!F:F, B9, NhatKy_ViPham!C:C, "T10")</f>
        <v>100</v>
      </c>
      <c r="AB9" s="7">
        <f>100 + SUMIFS(NhatKy_ViPham!J:J, NhatKy_ViPham!E:E, "12_Hoa_A", NhatKy_ViPham!F:F, B9, NhatKy_ViPham!C:C, "T11") - SUMIFS(NhatKy_ViPham!K:K, NhatKy_ViPham!E:E, "12_Hoa_A", NhatKy_ViPham!F:F, B9, NhatKy_ViPham!C:C, "T11")</f>
        <v>100</v>
      </c>
      <c r="AC9" s="7">
        <f>100 + SUMIFS(NhatKy_ViPham!J:J, NhatKy_ViPham!E:E, "12_Hoa_A", NhatKy_ViPham!F:F, B9, NhatKy_ViPham!C:C, "T12") - SUMIFS(NhatKy_ViPham!K:K, NhatKy_ViPham!E:E, "12_Hoa_A", NhatKy_ViPham!F:F, B9, NhatKy_ViPham!C:C, "T12")</f>
        <v>100</v>
      </c>
      <c r="AD9" s="7">
        <f>100 + SUMIFS(NhatKy_ViPham!J:J, NhatKy_ViPham!E:E, "12_Hoa_A", NhatKy_ViPham!F:F, B9, NhatKy_ViPham!C:C, "T13") - SUMIFS(NhatKy_ViPham!K:K, NhatKy_ViPham!E:E, "12_Hoa_A", NhatKy_ViPham!F:F, B9, NhatKy_ViPham!C:C, "T13")</f>
        <v>100</v>
      </c>
      <c r="AE9" s="7">
        <f>100 + SUMIFS(NhatKy_ViPham!J:J, NhatKy_ViPham!E:E, "12_Hoa_A", NhatKy_ViPham!F:F, B9, NhatKy_ViPham!C:C, "T14") - SUMIFS(NhatKy_ViPham!K:K, NhatKy_ViPham!E:E, "12_Hoa_A", NhatKy_ViPham!F:F, B9, NhatKy_ViPham!C:C, "T14")</f>
        <v>100</v>
      </c>
      <c r="AF9" s="7">
        <f>100 + SUMIFS(NhatKy_ViPham!J:J, NhatKy_ViPham!E:E, "12_Hoa_A", NhatKy_ViPham!F:F, B9, NhatKy_ViPham!C:C, "T15") - SUMIFS(NhatKy_ViPham!K:K, NhatKy_ViPham!E:E, "12_Hoa_A", NhatKy_ViPham!F:F, B9, NhatKy_ViPham!C:C, "T15")</f>
        <v>100</v>
      </c>
      <c r="AG9" s="7">
        <f>100 + SUMIFS(NhatKy_ViPham!J:J, NhatKy_ViPham!E:E, "12_Hoa_A", NhatKy_ViPham!F:F, B9, NhatKy_ViPham!C:C, "T16") - SUMIFS(NhatKy_ViPham!K:K, NhatKy_ViPham!E:E, "12_Hoa_A", NhatKy_ViPham!F:F, B9, NhatKy_ViPham!C:C, "T16")</f>
        <v>100</v>
      </c>
      <c r="AH9" s="7">
        <f>100 + SUMIFS(NhatKy_ViPham!J:J, NhatKy_ViPham!E:E, "12_Hoa_A", NhatKy_ViPham!F:F, B9, NhatKy_ViPham!C:C, "T17") - SUMIFS(NhatKy_ViPham!K:K, NhatKy_ViPham!E:E, "12_Hoa_A", NhatKy_ViPham!F:F, B9, NhatKy_ViPham!C:C, "T17")</f>
        <v>100</v>
      </c>
      <c r="AI9" s="7">
        <f>100 + SUMIFS(NhatKy_ViPham!J:J, NhatKy_ViPham!E:E, "12_Hoa_A", NhatKy_ViPham!F:F, B9, NhatKy_ViPham!C:C, "T18") - SUMIFS(NhatKy_ViPham!K:K, NhatKy_ViPham!E:E, "12_Hoa_A", NhatKy_ViPham!F:F, B9, NhatKy_ViPham!C:C, "T18")</f>
        <v>100</v>
      </c>
      <c r="AJ9" s="7">
        <f>100 + SUMIFS(NhatKy_ViPham!J:J, NhatKy_ViPham!E:E, "12_Hoa_A", NhatKy_ViPham!F:F, B9, NhatKy_ViPham!C:C, "T19") - SUMIFS(NhatKy_ViPham!K:K, NhatKy_ViPham!E:E, "12_Hoa_A", NhatKy_ViPham!F:F, B9, NhatKy_ViPham!C:C, "T19")</f>
        <v>100</v>
      </c>
      <c r="AK9" s="7">
        <f>100 + SUMIFS(NhatKy_ViPham!J:J, NhatKy_ViPham!E:E, "12_Hoa_A", NhatKy_ViPham!F:F, B9, NhatKy_ViPham!C:C, "T20") - SUMIFS(NhatKy_ViPham!K:K, NhatKy_ViPham!E:E, "12_Hoa_A", NhatKy_ViPham!F:F, B9, NhatKy_ViPham!C:C, "T20")</f>
        <v>100</v>
      </c>
      <c r="AL9" s="7">
        <f>100 + SUMIFS(NhatKy_ViPham!J:J, NhatKy_ViPham!E:E, "12_Hoa_A", NhatKy_ViPham!F:F, B9, NhatKy_ViPham!C:C, "T21") - SUMIFS(NhatKy_ViPham!K:K, NhatKy_ViPham!E:E, "12_Hoa_A", NhatKy_ViPham!F:F, B9, NhatKy_ViPham!C:C, "T21")</f>
        <v>100</v>
      </c>
      <c r="AM9" s="7">
        <f>100 + SUMIFS(NhatKy_ViPham!J:J, NhatKy_ViPham!E:E, "12_Hoa_A", NhatKy_ViPham!F:F, B9, NhatKy_ViPham!C:C, "T22") - SUMIFS(NhatKy_ViPham!K:K, NhatKy_ViPham!E:E, "12_Hoa_A", NhatKy_ViPham!F:F, B9, NhatKy_ViPham!C:C, "T22")</f>
        <v>100</v>
      </c>
      <c r="AN9" s="7">
        <f>100 + SUMIFS(NhatKy_ViPham!J:J, NhatKy_ViPham!E:E, "12_Hoa_A", NhatKy_ViPham!F:F, B9, NhatKy_ViPham!C:C, "T23") - SUMIFS(NhatKy_ViPham!K:K, NhatKy_ViPham!E:E, "12_Hoa_A", NhatKy_ViPham!F:F, B9, NhatKy_ViPham!C:C, "T23")</f>
        <v>100</v>
      </c>
      <c r="AO9" s="7">
        <f>100 + SUMIFS(NhatKy_ViPham!J:J, NhatKy_ViPham!E:E, "12_Hoa_A", NhatKy_ViPham!F:F, B9, NhatKy_ViPham!C:C, "T24") - SUMIFS(NhatKy_ViPham!K:K, NhatKy_ViPham!E:E, "12_Hoa_A", NhatKy_ViPham!F:F, B9, NhatKy_ViPham!C:C, "T24")</f>
        <v>100</v>
      </c>
      <c r="AP9" s="7">
        <f>100 + SUMIFS(NhatKy_ViPham!J:J, NhatKy_ViPham!E:E, "12_Hoa_A", NhatKy_ViPham!F:F, B9, NhatKy_ViPham!C:C, "T25") - SUMIFS(NhatKy_ViPham!K:K, NhatKy_ViPham!E:E, "12_Hoa_A", NhatKy_ViPham!F:F, B9, NhatKy_ViPham!C:C, "T25")</f>
        <v>100</v>
      </c>
      <c r="AQ9" s="7">
        <f>100 + SUMIFS(NhatKy_ViPham!J:J, NhatKy_ViPham!E:E, "12_Hoa_A", NhatKy_ViPham!F:F, B9, NhatKy_ViPham!C:C, "T26") - SUMIFS(NhatKy_ViPham!K:K, NhatKy_ViPham!E:E, "12_Hoa_A", NhatKy_ViPham!F:F, B9, NhatKy_ViPham!C:C, "T26")</f>
        <v>100</v>
      </c>
      <c r="AR9" s="7">
        <f>100 + SUMIFS(NhatKy_ViPham!J:J, NhatKy_ViPham!E:E, "12_Hoa_A", NhatKy_ViPham!F:F, B9, NhatKy_ViPham!C:C, "T27") - SUMIFS(NhatKy_ViPham!K:K, NhatKy_ViPham!E:E, "12_Hoa_A", NhatKy_ViPham!F:F, B9, NhatKy_ViPham!C:C, "T27")</f>
        <v>100</v>
      </c>
      <c r="AS9" s="7">
        <f>100 + SUMIFS(NhatKy_ViPham!J:J, NhatKy_ViPham!E:E, "12_Hoa_A", NhatKy_ViPham!F:F, B9, NhatKy_ViPham!C:C, "T28") - SUMIFS(NhatKy_ViPham!K:K, NhatKy_ViPham!E:E, "12_Hoa_A", NhatKy_ViPham!F:F, B9, NhatKy_ViPham!C:C, "T28")</f>
        <v>100</v>
      </c>
      <c r="AT9" s="7">
        <f>100 + SUMIFS(NhatKy_ViPham!J:J, NhatKy_ViPham!E:E, "12_Hoa_A", NhatKy_ViPham!F:F, B9, NhatKy_ViPham!C:C, "T29") - SUMIFS(NhatKy_ViPham!K:K, NhatKy_ViPham!E:E, "12_Hoa_A", NhatKy_ViPham!F:F, B9, NhatKy_ViPham!C:C, "T29")</f>
        <v>100</v>
      </c>
      <c r="AU9" s="7">
        <f>100 + SUMIFS(NhatKy_ViPham!J:J, NhatKy_ViPham!E:E, "12_Hoa_A", NhatKy_ViPham!F:F, B9, NhatKy_ViPham!C:C, "T30") - SUMIFS(NhatKy_ViPham!K:K, NhatKy_ViPham!E:E, "12_Hoa_A", NhatKy_ViPham!F:F, B9, NhatKy_ViPham!C:C, "T30")</f>
        <v>100</v>
      </c>
      <c r="AV9" s="7">
        <f>100 + SUMIFS(NhatKy_ViPham!J:J, NhatKy_ViPham!E:E, "12_Hoa_A", NhatKy_ViPham!F:F, B9, NhatKy_ViPham!C:C, "T31") - SUMIFS(NhatKy_ViPham!K:K, NhatKy_ViPham!E:E, "12_Hoa_A", NhatKy_ViPham!F:F, B9, NhatKy_ViPham!C:C, "T31")</f>
        <v>100</v>
      </c>
      <c r="AW9" s="7">
        <f>100 + SUMIFS(NhatKy_ViPham!J:J, NhatKy_ViPham!E:E, "12_Hoa_A", NhatKy_ViPham!F:F, B9, NhatKy_ViPham!C:C, "T32") - SUMIFS(NhatKy_ViPham!K:K, NhatKy_ViPham!E:E, "12_Hoa_A", NhatKy_ViPham!F:F, B9, NhatKy_ViPham!C:C, "T32")</f>
        <v>100</v>
      </c>
      <c r="AX9" s="7">
        <f>100 + SUMIFS(NhatKy_ViPham!J:J, NhatKy_ViPham!E:E, "12_Hoa_A", NhatKy_ViPham!F:F, B9, NhatKy_ViPham!C:C, "T33") - SUMIFS(NhatKy_ViPham!K:K, NhatKy_ViPham!E:E, "12_Hoa_A", NhatKy_ViPham!F:F, B9, NhatKy_ViPham!C:C, "T33")</f>
        <v>100</v>
      </c>
      <c r="AY9" s="7">
        <f>100 + SUMIFS(NhatKy_ViPham!J:J, NhatKy_ViPham!E:E, "12_Hoa_A", NhatKy_ViPham!F:F, B9, NhatKy_ViPham!C:C, "T34") - SUMIFS(NhatKy_ViPham!K:K, NhatKy_ViPham!E:E, "12_Hoa_A", NhatKy_ViPham!F:F, B9, NhatKy_ViPham!C:C, "T34")</f>
        <v>100</v>
      </c>
      <c r="AZ9" s="7">
        <f>100 + SUMIFS(NhatKy_ViPham!J:J, NhatKy_ViPham!E:E, "12_Hoa_A", NhatKy_ViPham!F:F, B9, NhatKy_ViPham!C:C, "T35") - SUMIFS(NhatKy_ViPham!K:K, NhatKy_ViPham!E:E, "12_Hoa_A", NhatKy_ViPham!F:F, B9, NhatKy_ViPham!C:C, "T35")</f>
        <v>100</v>
      </c>
      <c r="BA9" s="12">
        <f t="shared" ref="BA9:BA43" si="0">ROUND(AVERAGE(R9:AZ9), 1)</f>
        <v>100</v>
      </c>
      <c r="BB9" s="11" t="s">
        <v>430</v>
      </c>
      <c r="BC9" s="14" t="str">
        <f t="shared" ref="BC9:BC43" si="1">IF(BB9="Có", "Chưa đạt", IF(BA9&gt;=85, "Tốt", IF(BA9&gt;=70, "Khá", IF(BA9&gt;=50, "Đạt", "Chưa đạt"))))</f>
        <v>Tốt</v>
      </c>
      <c r="BD9" s="10" t="str">
        <f t="shared" ref="BD9:BD43" si="2">IF(BC9="Chưa đạt", "🔴 Nguy cơ CHƯA ĐẠT", IF(BC9="Đạt", "🟡 CẦN NHẮC NHỞ", "🟢 BÌNH THƯỜNG"))</f>
        <v>🟢 BÌNH THƯỜNG</v>
      </c>
    </row>
    <row r="10" spans="1:56" x14ac:dyDescent="0.25">
      <c r="A10" s="5">
        <v>2</v>
      </c>
      <c r="B10" s="15" t="s">
        <v>2502</v>
      </c>
      <c r="C10" s="5" t="s">
        <v>2503</v>
      </c>
      <c r="D10" s="5" t="s">
        <v>435</v>
      </c>
      <c r="E10" s="11" t="s">
        <v>430</v>
      </c>
      <c r="F10" s="6">
        <f>SUMIFS(NhatKy_ViPham!K:K, NhatKy_ViPham!E:E, "12_Hoa_A", NhatKy_ViPham!F:F, B10, NhatKy_ViPham!H:H, "L01")</f>
        <v>0</v>
      </c>
      <c r="G10" s="6">
        <f>SUMIFS(NhatKy_ViPham!K:K, NhatKy_ViPham!E:E, "12_Hoa_A", NhatKy_ViPham!F:F, B10, NhatKy_ViPham!H:H, "L02")</f>
        <v>0</v>
      </c>
      <c r="H10" s="6">
        <f>SUMIFS(NhatKy_ViPham!K:K, NhatKy_ViPham!E:E, "12_Hoa_A", NhatKy_ViPham!F:F, B10, NhatKy_ViPham!H:H, "L03")</f>
        <v>0</v>
      </c>
      <c r="I10" s="6">
        <f>SUMIFS(NhatKy_ViPham!K:K, NhatKy_ViPham!E:E, "12_Hoa_A", NhatKy_ViPham!F:F, B10, NhatKy_ViPham!H:H, "L04")</f>
        <v>0</v>
      </c>
      <c r="J10" s="6">
        <f>SUMIFS(NhatKy_ViPham!K:K, NhatKy_ViPham!E:E, "12_Hoa_A", NhatKy_ViPham!F:F, B10, NhatKy_ViPham!H:H, "L05")</f>
        <v>0</v>
      </c>
      <c r="K10" s="6">
        <f>SUMIFS(NhatKy_ViPham!K:K, NhatKy_ViPham!E:E, "12_Hoa_A", NhatKy_ViPham!F:F, B10, NhatKy_ViPham!H:H, "L06")</f>
        <v>0</v>
      </c>
      <c r="L10" s="6">
        <f>SUMIFS(NhatKy_ViPham!K:K, NhatKy_ViPham!E:E, "12_Hoa_A", NhatKy_ViPham!F:F, B10, NhatKy_ViPham!H:H, "L07")</f>
        <v>0</v>
      </c>
      <c r="M10" s="6">
        <f>SUMIFS(NhatKy_ViPham!K:K, NhatKy_ViPham!E:E, "12_Hoa_A", NhatKy_ViPham!F:F, B10, NhatKy_ViPham!H:H, "L08")</f>
        <v>0</v>
      </c>
      <c r="N10" s="6">
        <f>SUMIFS(NhatKy_ViPham!K:K, NhatKy_ViPham!E:E, "12_Hoa_A", NhatKy_ViPham!F:F, B10, NhatKy_ViPham!H:H, "L09")</f>
        <v>0</v>
      </c>
      <c r="O10" s="6">
        <f>SUMIFS(NhatKy_ViPham!K:K, NhatKy_ViPham!E:E, "12_Hoa_A", NhatKy_ViPham!F:F, B10, NhatKy_ViPham!H:H, "L10")</f>
        <v>0</v>
      </c>
      <c r="P10" s="12">
        <f>SUMIFS(NhatKy_ViPham!J:J, NhatKy_ViPham!E:E, "12_Hoa_A", NhatKy_ViPham!F:F, B10)</f>
        <v>0</v>
      </c>
      <c r="Q10" s="13">
        <f>SUMIFS(NhatKy_ViPham!K:K, NhatKy_ViPham!E:E, "12_Hoa_A", NhatKy_ViPham!F:F, B10)</f>
        <v>0</v>
      </c>
      <c r="R10" s="6">
        <f>100 + SUMIFS(NhatKy_ViPham!J:J, NhatKy_ViPham!E:E, "12_Hoa_A", NhatKy_ViPham!F:F, B10, NhatKy_ViPham!C:C, "T1") - SUMIFS(NhatKy_ViPham!K:K, NhatKy_ViPham!E:E, "12_Hoa_A", NhatKy_ViPham!F:F, B10, NhatKy_ViPham!C:C, "T1")</f>
        <v>100</v>
      </c>
      <c r="S10" s="6">
        <f>100 + SUMIFS(NhatKy_ViPham!J:J, NhatKy_ViPham!E:E, "12_Hoa_A", NhatKy_ViPham!F:F, B10, NhatKy_ViPham!C:C, "T2") - SUMIFS(NhatKy_ViPham!K:K, NhatKy_ViPham!E:E, "12_Hoa_A", NhatKy_ViPham!F:F, B10, NhatKy_ViPham!C:C, "T2")</f>
        <v>100</v>
      </c>
      <c r="T10" s="6">
        <f>100 + SUMIFS(NhatKy_ViPham!J:J, NhatKy_ViPham!E:E, "12_Hoa_A", NhatKy_ViPham!F:F, B10, NhatKy_ViPham!C:C, "T3") - SUMIFS(NhatKy_ViPham!K:K, NhatKy_ViPham!E:E, "12_Hoa_A", NhatKy_ViPham!F:F, B10, NhatKy_ViPham!C:C, "T3")</f>
        <v>100</v>
      </c>
      <c r="U10" s="6">
        <f>100 + SUMIFS(NhatKy_ViPham!J:J, NhatKy_ViPham!E:E, "12_Hoa_A", NhatKy_ViPham!F:F, B10, NhatKy_ViPham!C:C, "T4") - SUMIFS(NhatKy_ViPham!K:K, NhatKy_ViPham!E:E, "12_Hoa_A", NhatKy_ViPham!F:F, B10, NhatKy_ViPham!C:C, "T4")</f>
        <v>100</v>
      </c>
      <c r="V10" s="6">
        <f>100 + SUMIFS(NhatKy_ViPham!J:J, NhatKy_ViPham!E:E, "12_Hoa_A", NhatKy_ViPham!F:F, B10, NhatKy_ViPham!C:C, "T5") - SUMIFS(NhatKy_ViPham!K:K, NhatKy_ViPham!E:E, "12_Hoa_A", NhatKy_ViPham!F:F, B10, NhatKy_ViPham!C:C, "T5")</f>
        <v>100</v>
      </c>
      <c r="W10" s="6">
        <f>100 + SUMIFS(NhatKy_ViPham!J:J, NhatKy_ViPham!E:E, "12_Hoa_A", NhatKy_ViPham!F:F, B10, NhatKy_ViPham!C:C, "T6") - SUMIFS(NhatKy_ViPham!K:K, NhatKy_ViPham!E:E, "12_Hoa_A", NhatKy_ViPham!F:F, B10, NhatKy_ViPham!C:C, "T6")</f>
        <v>100</v>
      </c>
      <c r="X10" s="6">
        <f>100 + SUMIFS(NhatKy_ViPham!J:J, NhatKy_ViPham!E:E, "12_Hoa_A", NhatKy_ViPham!F:F, B10, NhatKy_ViPham!C:C, "T7") - SUMIFS(NhatKy_ViPham!K:K, NhatKy_ViPham!E:E, "12_Hoa_A", NhatKy_ViPham!F:F, B10, NhatKy_ViPham!C:C, "T7")</f>
        <v>100</v>
      </c>
      <c r="Y10" s="6">
        <f>100 + SUMIFS(NhatKy_ViPham!J:J, NhatKy_ViPham!E:E, "12_Hoa_A", NhatKy_ViPham!F:F, B10, NhatKy_ViPham!C:C, "T8") - SUMIFS(NhatKy_ViPham!K:K, NhatKy_ViPham!E:E, "12_Hoa_A", NhatKy_ViPham!F:F, B10, NhatKy_ViPham!C:C, "T8")</f>
        <v>100</v>
      </c>
      <c r="Z10" s="6">
        <f>100 + SUMIFS(NhatKy_ViPham!J:J, NhatKy_ViPham!E:E, "12_Hoa_A", NhatKy_ViPham!F:F, B10, NhatKy_ViPham!C:C, "T9") - SUMIFS(NhatKy_ViPham!K:K, NhatKy_ViPham!E:E, "12_Hoa_A", NhatKy_ViPham!F:F, B10, NhatKy_ViPham!C:C, "T9")</f>
        <v>100</v>
      </c>
      <c r="AA10" s="6">
        <f>100 + SUMIFS(NhatKy_ViPham!J:J, NhatKy_ViPham!E:E, "12_Hoa_A", NhatKy_ViPham!F:F, B10, NhatKy_ViPham!C:C, "T10") - SUMIFS(NhatKy_ViPham!K:K, NhatKy_ViPham!E:E, "12_Hoa_A", NhatKy_ViPham!F:F, B10, NhatKy_ViPham!C:C, "T10")</f>
        <v>100</v>
      </c>
      <c r="AB10" s="6">
        <f>100 + SUMIFS(NhatKy_ViPham!J:J, NhatKy_ViPham!E:E, "12_Hoa_A", NhatKy_ViPham!F:F, B10, NhatKy_ViPham!C:C, "T11") - SUMIFS(NhatKy_ViPham!K:K, NhatKy_ViPham!E:E, "12_Hoa_A", NhatKy_ViPham!F:F, B10, NhatKy_ViPham!C:C, "T11")</f>
        <v>100</v>
      </c>
      <c r="AC10" s="6">
        <f>100 + SUMIFS(NhatKy_ViPham!J:J, NhatKy_ViPham!E:E, "12_Hoa_A", NhatKy_ViPham!F:F, B10, NhatKy_ViPham!C:C, "T12") - SUMIFS(NhatKy_ViPham!K:K, NhatKy_ViPham!E:E, "12_Hoa_A", NhatKy_ViPham!F:F, B10, NhatKy_ViPham!C:C, "T12")</f>
        <v>100</v>
      </c>
      <c r="AD10" s="6">
        <f>100 + SUMIFS(NhatKy_ViPham!J:J, NhatKy_ViPham!E:E, "12_Hoa_A", NhatKy_ViPham!F:F, B10, NhatKy_ViPham!C:C, "T13") - SUMIFS(NhatKy_ViPham!K:K, NhatKy_ViPham!E:E, "12_Hoa_A", NhatKy_ViPham!F:F, B10, NhatKy_ViPham!C:C, "T13")</f>
        <v>100</v>
      </c>
      <c r="AE10" s="6">
        <f>100 + SUMIFS(NhatKy_ViPham!J:J, NhatKy_ViPham!E:E, "12_Hoa_A", NhatKy_ViPham!F:F, B10, NhatKy_ViPham!C:C, "T14") - SUMIFS(NhatKy_ViPham!K:K, NhatKy_ViPham!E:E, "12_Hoa_A", NhatKy_ViPham!F:F, B10, NhatKy_ViPham!C:C, "T14")</f>
        <v>100</v>
      </c>
      <c r="AF10" s="6">
        <f>100 + SUMIFS(NhatKy_ViPham!J:J, NhatKy_ViPham!E:E, "12_Hoa_A", NhatKy_ViPham!F:F, B10, NhatKy_ViPham!C:C, "T15") - SUMIFS(NhatKy_ViPham!K:K, NhatKy_ViPham!E:E, "12_Hoa_A", NhatKy_ViPham!F:F, B10, NhatKy_ViPham!C:C, "T15")</f>
        <v>100</v>
      </c>
      <c r="AG10" s="6">
        <f>100 + SUMIFS(NhatKy_ViPham!J:J, NhatKy_ViPham!E:E, "12_Hoa_A", NhatKy_ViPham!F:F, B10, NhatKy_ViPham!C:C, "T16") - SUMIFS(NhatKy_ViPham!K:K, NhatKy_ViPham!E:E, "12_Hoa_A", NhatKy_ViPham!F:F, B10, NhatKy_ViPham!C:C, "T16")</f>
        <v>100</v>
      </c>
      <c r="AH10" s="6">
        <f>100 + SUMIFS(NhatKy_ViPham!J:J, NhatKy_ViPham!E:E, "12_Hoa_A", NhatKy_ViPham!F:F, B10, NhatKy_ViPham!C:C, "T17") - SUMIFS(NhatKy_ViPham!K:K, NhatKy_ViPham!E:E, "12_Hoa_A", NhatKy_ViPham!F:F, B10, NhatKy_ViPham!C:C, "T17")</f>
        <v>100</v>
      </c>
      <c r="AI10" s="6">
        <f>100 + SUMIFS(NhatKy_ViPham!J:J, NhatKy_ViPham!E:E, "12_Hoa_A", NhatKy_ViPham!F:F, B10, NhatKy_ViPham!C:C, "T18") - SUMIFS(NhatKy_ViPham!K:K, NhatKy_ViPham!E:E, "12_Hoa_A", NhatKy_ViPham!F:F, B10, NhatKy_ViPham!C:C, "T18")</f>
        <v>100</v>
      </c>
      <c r="AJ10" s="6">
        <f>100 + SUMIFS(NhatKy_ViPham!J:J, NhatKy_ViPham!E:E, "12_Hoa_A", NhatKy_ViPham!F:F, B10, NhatKy_ViPham!C:C, "T19") - SUMIFS(NhatKy_ViPham!K:K, NhatKy_ViPham!E:E, "12_Hoa_A", NhatKy_ViPham!F:F, B10, NhatKy_ViPham!C:C, "T19")</f>
        <v>100</v>
      </c>
      <c r="AK10" s="6">
        <f>100 + SUMIFS(NhatKy_ViPham!J:J, NhatKy_ViPham!E:E, "12_Hoa_A", NhatKy_ViPham!F:F, B10, NhatKy_ViPham!C:C, "T20") - SUMIFS(NhatKy_ViPham!K:K, NhatKy_ViPham!E:E, "12_Hoa_A", NhatKy_ViPham!F:F, B10, NhatKy_ViPham!C:C, "T20")</f>
        <v>100</v>
      </c>
      <c r="AL10" s="6">
        <f>100 + SUMIFS(NhatKy_ViPham!J:J, NhatKy_ViPham!E:E, "12_Hoa_A", NhatKy_ViPham!F:F, B10, NhatKy_ViPham!C:C, "T21") - SUMIFS(NhatKy_ViPham!K:K, NhatKy_ViPham!E:E, "12_Hoa_A", NhatKy_ViPham!F:F, B10, NhatKy_ViPham!C:C, "T21")</f>
        <v>100</v>
      </c>
      <c r="AM10" s="6">
        <f>100 + SUMIFS(NhatKy_ViPham!J:J, NhatKy_ViPham!E:E, "12_Hoa_A", NhatKy_ViPham!F:F, B10, NhatKy_ViPham!C:C, "T22") - SUMIFS(NhatKy_ViPham!K:K, NhatKy_ViPham!E:E, "12_Hoa_A", NhatKy_ViPham!F:F, B10, NhatKy_ViPham!C:C, "T22")</f>
        <v>100</v>
      </c>
      <c r="AN10" s="6">
        <f>100 + SUMIFS(NhatKy_ViPham!J:J, NhatKy_ViPham!E:E, "12_Hoa_A", NhatKy_ViPham!F:F, B10, NhatKy_ViPham!C:C, "T23") - SUMIFS(NhatKy_ViPham!K:K, NhatKy_ViPham!E:E, "12_Hoa_A", NhatKy_ViPham!F:F, B10, NhatKy_ViPham!C:C, "T23")</f>
        <v>100</v>
      </c>
      <c r="AO10" s="6">
        <f>100 + SUMIFS(NhatKy_ViPham!J:J, NhatKy_ViPham!E:E, "12_Hoa_A", NhatKy_ViPham!F:F, B10, NhatKy_ViPham!C:C, "T24") - SUMIFS(NhatKy_ViPham!K:K, NhatKy_ViPham!E:E, "12_Hoa_A", NhatKy_ViPham!F:F, B10, NhatKy_ViPham!C:C, "T24")</f>
        <v>100</v>
      </c>
      <c r="AP10" s="6">
        <f>100 + SUMIFS(NhatKy_ViPham!J:J, NhatKy_ViPham!E:E, "12_Hoa_A", NhatKy_ViPham!F:F, B10, NhatKy_ViPham!C:C, "T25") - SUMIFS(NhatKy_ViPham!K:K, NhatKy_ViPham!E:E, "12_Hoa_A", NhatKy_ViPham!F:F, B10, NhatKy_ViPham!C:C, "T25")</f>
        <v>100</v>
      </c>
      <c r="AQ10" s="6">
        <f>100 + SUMIFS(NhatKy_ViPham!J:J, NhatKy_ViPham!E:E, "12_Hoa_A", NhatKy_ViPham!F:F, B10, NhatKy_ViPham!C:C, "T26") - SUMIFS(NhatKy_ViPham!K:K, NhatKy_ViPham!E:E, "12_Hoa_A", NhatKy_ViPham!F:F, B10, NhatKy_ViPham!C:C, "T26")</f>
        <v>100</v>
      </c>
      <c r="AR10" s="6">
        <f>100 + SUMIFS(NhatKy_ViPham!J:J, NhatKy_ViPham!E:E, "12_Hoa_A", NhatKy_ViPham!F:F, B10, NhatKy_ViPham!C:C, "T27") - SUMIFS(NhatKy_ViPham!K:K, NhatKy_ViPham!E:E, "12_Hoa_A", NhatKy_ViPham!F:F, B10, NhatKy_ViPham!C:C, "T27")</f>
        <v>100</v>
      </c>
      <c r="AS10" s="6">
        <f>100 + SUMIFS(NhatKy_ViPham!J:J, NhatKy_ViPham!E:E, "12_Hoa_A", NhatKy_ViPham!F:F, B10, NhatKy_ViPham!C:C, "T28") - SUMIFS(NhatKy_ViPham!K:K, NhatKy_ViPham!E:E, "12_Hoa_A", NhatKy_ViPham!F:F, B10, NhatKy_ViPham!C:C, "T28")</f>
        <v>100</v>
      </c>
      <c r="AT10" s="6">
        <f>100 + SUMIFS(NhatKy_ViPham!J:J, NhatKy_ViPham!E:E, "12_Hoa_A", NhatKy_ViPham!F:F, B10, NhatKy_ViPham!C:C, "T29") - SUMIFS(NhatKy_ViPham!K:K, NhatKy_ViPham!E:E, "12_Hoa_A", NhatKy_ViPham!F:F, B10, NhatKy_ViPham!C:C, "T29")</f>
        <v>100</v>
      </c>
      <c r="AU10" s="6">
        <f>100 + SUMIFS(NhatKy_ViPham!J:J, NhatKy_ViPham!E:E, "12_Hoa_A", NhatKy_ViPham!F:F, B10, NhatKy_ViPham!C:C, "T30") - SUMIFS(NhatKy_ViPham!K:K, NhatKy_ViPham!E:E, "12_Hoa_A", NhatKy_ViPham!F:F, B10, NhatKy_ViPham!C:C, "T30")</f>
        <v>100</v>
      </c>
      <c r="AV10" s="6">
        <f>100 + SUMIFS(NhatKy_ViPham!J:J, NhatKy_ViPham!E:E, "12_Hoa_A", NhatKy_ViPham!F:F, B10, NhatKy_ViPham!C:C, "T31") - SUMIFS(NhatKy_ViPham!K:K, NhatKy_ViPham!E:E, "12_Hoa_A", NhatKy_ViPham!F:F, B10, NhatKy_ViPham!C:C, "T31")</f>
        <v>100</v>
      </c>
      <c r="AW10" s="6">
        <f>100 + SUMIFS(NhatKy_ViPham!J:J, NhatKy_ViPham!E:E, "12_Hoa_A", NhatKy_ViPham!F:F, B10, NhatKy_ViPham!C:C, "T32") - SUMIFS(NhatKy_ViPham!K:K, NhatKy_ViPham!E:E, "12_Hoa_A", NhatKy_ViPham!F:F, B10, NhatKy_ViPham!C:C, "T32")</f>
        <v>100</v>
      </c>
      <c r="AX10" s="6">
        <f>100 + SUMIFS(NhatKy_ViPham!J:J, NhatKy_ViPham!E:E, "12_Hoa_A", NhatKy_ViPham!F:F, B10, NhatKy_ViPham!C:C, "T33") - SUMIFS(NhatKy_ViPham!K:K, NhatKy_ViPham!E:E, "12_Hoa_A", NhatKy_ViPham!F:F, B10, NhatKy_ViPham!C:C, "T33")</f>
        <v>100</v>
      </c>
      <c r="AY10" s="6">
        <f>100 + SUMIFS(NhatKy_ViPham!J:J, NhatKy_ViPham!E:E, "12_Hoa_A", NhatKy_ViPham!F:F, B10, NhatKy_ViPham!C:C, "T34") - SUMIFS(NhatKy_ViPham!K:K, NhatKy_ViPham!E:E, "12_Hoa_A", NhatKy_ViPham!F:F, B10, NhatKy_ViPham!C:C, "T34")</f>
        <v>100</v>
      </c>
      <c r="AZ10" s="6">
        <f>100 + SUMIFS(NhatKy_ViPham!J:J, NhatKy_ViPham!E:E, "12_Hoa_A", NhatKy_ViPham!F:F, B10, NhatKy_ViPham!C:C, "T35") - SUMIFS(NhatKy_ViPham!K:K, NhatKy_ViPham!E:E, "12_Hoa_A", NhatKy_ViPham!F:F, B10, NhatKy_ViPham!C:C, "T35")</f>
        <v>100</v>
      </c>
      <c r="BA10" s="12">
        <f t="shared" si="0"/>
        <v>100</v>
      </c>
      <c r="BB10" s="11" t="s">
        <v>430</v>
      </c>
      <c r="BC10" s="16" t="str">
        <f t="shared" si="1"/>
        <v>Tốt</v>
      </c>
      <c r="BD10" s="15" t="str">
        <f t="shared" si="2"/>
        <v>🟢 BÌNH THƯỜNG</v>
      </c>
    </row>
    <row r="11" spans="1:56" x14ac:dyDescent="0.25">
      <c r="A11" s="4">
        <v>3</v>
      </c>
      <c r="B11" s="10" t="s">
        <v>2504</v>
      </c>
      <c r="C11" s="4" t="s">
        <v>2505</v>
      </c>
      <c r="D11" s="4" t="s">
        <v>435</v>
      </c>
      <c r="E11" s="11" t="s">
        <v>430</v>
      </c>
      <c r="F11" s="7">
        <f>SUMIFS(NhatKy_ViPham!K:K, NhatKy_ViPham!E:E, "12_Hoa_A", NhatKy_ViPham!F:F, B11, NhatKy_ViPham!H:H, "L01")</f>
        <v>0</v>
      </c>
      <c r="G11" s="7">
        <f>SUMIFS(NhatKy_ViPham!K:K, NhatKy_ViPham!E:E, "12_Hoa_A", NhatKy_ViPham!F:F, B11, NhatKy_ViPham!H:H, "L02")</f>
        <v>0</v>
      </c>
      <c r="H11" s="7">
        <f>SUMIFS(NhatKy_ViPham!K:K, NhatKy_ViPham!E:E, "12_Hoa_A", NhatKy_ViPham!F:F, B11, NhatKy_ViPham!H:H, "L03")</f>
        <v>0</v>
      </c>
      <c r="I11" s="7">
        <f>SUMIFS(NhatKy_ViPham!K:K, NhatKy_ViPham!E:E, "12_Hoa_A", NhatKy_ViPham!F:F, B11, NhatKy_ViPham!H:H, "L04")</f>
        <v>0</v>
      </c>
      <c r="J11" s="7">
        <f>SUMIFS(NhatKy_ViPham!K:K, NhatKy_ViPham!E:E, "12_Hoa_A", NhatKy_ViPham!F:F, B11, NhatKy_ViPham!H:H, "L05")</f>
        <v>0</v>
      </c>
      <c r="K11" s="7">
        <f>SUMIFS(NhatKy_ViPham!K:K, NhatKy_ViPham!E:E, "12_Hoa_A", NhatKy_ViPham!F:F, B11, NhatKy_ViPham!H:H, "L06")</f>
        <v>0</v>
      </c>
      <c r="L11" s="7">
        <f>SUMIFS(NhatKy_ViPham!K:K, NhatKy_ViPham!E:E, "12_Hoa_A", NhatKy_ViPham!F:F, B11, NhatKy_ViPham!H:H, "L07")</f>
        <v>0</v>
      </c>
      <c r="M11" s="7">
        <f>SUMIFS(NhatKy_ViPham!K:K, NhatKy_ViPham!E:E, "12_Hoa_A", NhatKy_ViPham!F:F, B11, NhatKy_ViPham!H:H, "L08")</f>
        <v>0</v>
      </c>
      <c r="N11" s="7">
        <f>SUMIFS(NhatKy_ViPham!K:K, NhatKy_ViPham!E:E, "12_Hoa_A", NhatKy_ViPham!F:F, B11, NhatKy_ViPham!H:H, "L09")</f>
        <v>0</v>
      </c>
      <c r="O11" s="7">
        <f>SUMIFS(NhatKy_ViPham!K:K, NhatKy_ViPham!E:E, "12_Hoa_A", NhatKy_ViPham!F:F, B11, NhatKy_ViPham!H:H, "L10")</f>
        <v>0</v>
      </c>
      <c r="P11" s="12">
        <f>SUMIFS(NhatKy_ViPham!J:J, NhatKy_ViPham!E:E, "12_Hoa_A", NhatKy_ViPham!F:F, B11)</f>
        <v>0</v>
      </c>
      <c r="Q11" s="13">
        <f>SUMIFS(NhatKy_ViPham!K:K, NhatKy_ViPham!E:E, "12_Hoa_A", NhatKy_ViPham!F:F, B11)</f>
        <v>0</v>
      </c>
      <c r="R11" s="7">
        <f>100 + SUMIFS(NhatKy_ViPham!J:J, NhatKy_ViPham!E:E, "12_Hoa_A", NhatKy_ViPham!F:F, B11, NhatKy_ViPham!C:C, "T1") - SUMIFS(NhatKy_ViPham!K:K, NhatKy_ViPham!E:E, "12_Hoa_A", NhatKy_ViPham!F:F, B11, NhatKy_ViPham!C:C, "T1")</f>
        <v>100</v>
      </c>
      <c r="S11" s="7">
        <f>100 + SUMIFS(NhatKy_ViPham!J:J, NhatKy_ViPham!E:E, "12_Hoa_A", NhatKy_ViPham!F:F, B11, NhatKy_ViPham!C:C, "T2") - SUMIFS(NhatKy_ViPham!K:K, NhatKy_ViPham!E:E, "12_Hoa_A", NhatKy_ViPham!F:F, B11, NhatKy_ViPham!C:C, "T2")</f>
        <v>100</v>
      </c>
      <c r="T11" s="7">
        <f>100 + SUMIFS(NhatKy_ViPham!J:J, NhatKy_ViPham!E:E, "12_Hoa_A", NhatKy_ViPham!F:F, B11, NhatKy_ViPham!C:C, "T3") - SUMIFS(NhatKy_ViPham!K:K, NhatKy_ViPham!E:E, "12_Hoa_A", NhatKy_ViPham!F:F, B11, NhatKy_ViPham!C:C, "T3")</f>
        <v>100</v>
      </c>
      <c r="U11" s="7">
        <f>100 + SUMIFS(NhatKy_ViPham!J:J, NhatKy_ViPham!E:E, "12_Hoa_A", NhatKy_ViPham!F:F, B11, NhatKy_ViPham!C:C, "T4") - SUMIFS(NhatKy_ViPham!K:K, NhatKy_ViPham!E:E, "12_Hoa_A", NhatKy_ViPham!F:F, B11, NhatKy_ViPham!C:C, "T4")</f>
        <v>100</v>
      </c>
      <c r="V11" s="7">
        <f>100 + SUMIFS(NhatKy_ViPham!J:J, NhatKy_ViPham!E:E, "12_Hoa_A", NhatKy_ViPham!F:F, B11, NhatKy_ViPham!C:C, "T5") - SUMIFS(NhatKy_ViPham!K:K, NhatKy_ViPham!E:E, "12_Hoa_A", NhatKy_ViPham!F:F, B11, NhatKy_ViPham!C:C, "T5")</f>
        <v>100</v>
      </c>
      <c r="W11" s="7">
        <f>100 + SUMIFS(NhatKy_ViPham!J:J, NhatKy_ViPham!E:E, "12_Hoa_A", NhatKy_ViPham!F:F, B11, NhatKy_ViPham!C:C, "T6") - SUMIFS(NhatKy_ViPham!K:K, NhatKy_ViPham!E:E, "12_Hoa_A", NhatKy_ViPham!F:F, B11, NhatKy_ViPham!C:C, "T6")</f>
        <v>100</v>
      </c>
      <c r="X11" s="7">
        <f>100 + SUMIFS(NhatKy_ViPham!J:J, NhatKy_ViPham!E:E, "12_Hoa_A", NhatKy_ViPham!F:F, B11, NhatKy_ViPham!C:C, "T7") - SUMIFS(NhatKy_ViPham!K:K, NhatKy_ViPham!E:E, "12_Hoa_A", NhatKy_ViPham!F:F, B11, NhatKy_ViPham!C:C, "T7")</f>
        <v>100</v>
      </c>
      <c r="Y11" s="7">
        <f>100 + SUMIFS(NhatKy_ViPham!J:J, NhatKy_ViPham!E:E, "12_Hoa_A", NhatKy_ViPham!F:F, B11, NhatKy_ViPham!C:C, "T8") - SUMIFS(NhatKy_ViPham!K:K, NhatKy_ViPham!E:E, "12_Hoa_A", NhatKy_ViPham!F:F, B11, NhatKy_ViPham!C:C, "T8")</f>
        <v>100</v>
      </c>
      <c r="Z11" s="7">
        <f>100 + SUMIFS(NhatKy_ViPham!J:J, NhatKy_ViPham!E:E, "12_Hoa_A", NhatKy_ViPham!F:F, B11, NhatKy_ViPham!C:C, "T9") - SUMIFS(NhatKy_ViPham!K:K, NhatKy_ViPham!E:E, "12_Hoa_A", NhatKy_ViPham!F:F, B11, NhatKy_ViPham!C:C, "T9")</f>
        <v>100</v>
      </c>
      <c r="AA11" s="7">
        <f>100 + SUMIFS(NhatKy_ViPham!J:J, NhatKy_ViPham!E:E, "12_Hoa_A", NhatKy_ViPham!F:F, B11, NhatKy_ViPham!C:C, "T10") - SUMIFS(NhatKy_ViPham!K:K, NhatKy_ViPham!E:E, "12_Hoa_A", NhatKy_ViPham!F:F, B11, NhatKy_ViPham!C:C, "T10")</f>
        <v>100</v>
      </c>
      <c r="AB11" s="7">
        <f>100 + SUMIFS(NhatKy_ViPham!J:J, NhatKy_ViPham!E:E, "12_Hoa_A", NhatKy_ViPham!F:F, B11, NhatKy_ViPham!C:C, "T11") - SUMIFS(NhatKy_ViPham!K:K, NhatKy_ViPham!E:E, "12_Hoa_A", NhatKy_ViPham!F:F, B11, NhatKy_ViPham!C:C, "T11")</f>
        <v>100</v>
      </c>
      <c r="AC11" s="7">
        <f>100 + SUMIFS(NhatKy_ViPham!J:J, NhatKy_ViPham!E:E, "12_Hoa_A", NhatKy_ViPham!F:F, B11, NhatKy_ViPham!C:C, "T12") - SUMIFS(NhatKy_ViPham!K:K, NhatKy_ViPham!E:E, "12_Hoa_A", NhatKy_ViPham!F:F, B11, NhatKy_ViPham!C:C, "T12")</f>
        <v>100</v>
      </c>
      <c r="AD11" s="7">
        <f>100 + SUMIFS(NhatKy_ViPham!J:J, NhatKy_ViPham!E:E, "12_Hoa_A", NhatKy_ViPham!F:F, B11, NhatKy_ViPham!C:C, "T13") - SUMIFS(NhatKy_ViPham!K:K, NhatKy_ViPham!E:E, "12_Hoa_A", NhatKy_ViPham!F:F, B11, NhatKy_ViPham!C:C, "T13")</f>
        <v>100</v>
      </c>
      <c r="AE11" s="7">
        <f>100 + SUMIFS(NhatKy_ViPham!J:J, NhatKy_ViPham!E:E, "12_Hoa_A", NhatKy_ViPham!F:F, B11, NhatKy_ViPham!C:C, "T14") - SUMIFS(NhatKy_ViPham!K:K, NhatKy_ViPham!E:E, "12_Hoa_A", NhatKy_ViPham!F:F, B11, NhatKy_ViPham!C:C, "T14")</f>
        <v>100</v>
      </c>
      <c r="AF11" s="7">
        <f>100 + SUMIFS(NhatKy_ViPham!J:J, NhatKy_ViPham!E:E, "12_Hoa_A", NhatKy_ViPham!F:F, B11, NhatKy_ViPham!C:C, "T15") - SUMIFS(NhatKy_ViPham!K:K, NhatKy_ViPham!E:E, "12_Hoa_A", NhatKy_ViPham!F:F, B11, NhatKy_ViPham!C:C, "T15")</f>
        <v>100</v>
      </c>
      <c r="AG11" s="7">
        <f>100 + SUMIFS(NhatKy_ViPham!J:J, NhatKy_ViPham!E:E, "12_Hoa_A", NhatKy_ViPham!F:F, B11, NhatKy_ViPham!C:C, "T16") - SUMIFS(NhatKy_ViPham!K:K, NhatKy_ViPham!E:E, "12_Hoa_A", NhatKy_ViPham!F:F, B11, NhatKy_ViPham!C:C, "T16")</f>
        <v>100</v>
      </c>
      <c r="AH11" s="7">
        <f>100 + SUMIFS(NhatKy_ViPham!J:J, NhatKy_ViPham!E:E, "12_Hoa_A", NhatKy_ViPham!F:F, B11, NhatKy_ViPham!C:C, "T17") - SUMIFS(NhatKy_ViPham!K:K, NhatKy_ViPham!E:E, "12_Hoa_A", NhatKy_ViPham!F:F, B11, NhatKy_ViPham!C:C, "T17")</f>
        <v>100</v>
      </c>
      <c r="AI11" s="7">
        <f>100 + SUMIFS(NhatKy_ViPham!J:J, NhatKy_ViPham!E:E, "12_Hoa_A", NhatKy_ViPham!F:F, B11, NhatKy_ViPham!C:C, "T18") - SUMIFS(NhatKy_ViPham!K:K, NhatKy_ViPham!E:E, "12_Hoa_A", NhatKy_ViPham!F:F, B11, NhatKy_ViPham!C:C, "T18")</f>
        <v>100</v>
      </c>
      <c r="AJ11" s="7">
        <f>100 + SUMIFS(NhatKy_ViPham!J:J, NhatKy_ViPham!E:E, "12_Hoa_A", NhatKy_ViPham!F:F, B11, NhatKy_ViPham!C:C, "T19") - SUMIFS(NhatKy_ViPham!K:K, NhatKy_ViPham!E:E, "12_Hoa_A", NhatKy_ViPham!F:F, B11, NhatKy_ViPham!C:C, "T19")</f>
        <v>100</v>
      </c>
      <c r="AK11" s="7">
        <f>100 + SUMIFS(NhatKy_ViPham!J:J, NhatKy_ViPham!E:E, "12_Hoa_A", NhatKy_ViPham!F:F, B11, NhatKy_ViPham!C:C, "T20") - SUMIFS(NhatKy_ViPham!K:K, NhatKy_ViPham!E:E, "12_Hoa_A", NhatKy_ViPham!F:F, B11, NhatKy_ViPham!C:C, "T20")</f>
        <v>100</v>
      </c>
      <c r="AL11" s="7">
        <f>100 + SUMIFS(NhatKy_ViPham!J:J, NhatKy_ViPham!E:E, "12_Hoa_A", NhatKy_ViPham!F:F, B11, NhatKy_ViPham!C:C, "T21") - SUMIFS(NhatKy_ViPham!K:K, NhatKy_ViPham!E:E, "12_Hoa_A", NhatKy_ViPham!F:F, B11, NhatKy_ViPham!C:C, "T21")</f>
        <v>100</v>
      </c>
      <c r="AM11" s="7">
        <f>100 + SUMIFS(NhatKy_ViPham!J:J, NhatKy_ViPham!E:E, "12_Hoa_A", NhatKy_ViPham!F:F, B11, NhatKy_ViPham!C:C, "T22") - SUMIFS(NhatKy_ViPham!K:K, NhatKy_ViPham!E:E, "12_Hoa_A", NhatKy_ViPham!F:F, B11, NhatKy_ViPham!C:C, "T22")</f>
        <v>100</v>
      </c>
      <c r="AN11" s="7">
        <f>100 + SUMIFS(NhatKy_ViPham!J:J, NhatKy_ViPham!E:E, "12_Hoa_A", NhatKy_ViPham!F:F, B11, NhatKy_ViPham!C:C, "T23") - SUMIFS(NhatKy_ViPham!K:K, NhatKy_ViPham!E:E, "12_Hoa_A", NhatKy_ViPham!F:F, B11, NhatKy_ViPham!C:C, "T23")</f>
        <v>100</v>
      </c>
      <c r="AO11" s="7">
        <f>100 + SUMIFS(NhatKy_ViPham!J:J, NhatKy_ViPham!E:E, "12_Hoa_A", NhatKy_ViPham!F:F, B11, NhatKy_ViPham!C:C, "T24") - SUMIFS(NhatKy_ViPham!K:K, NhatKy_ViPham!E:E, "12_Hoa_A", NhatKy_ViPham!F:F, B11, NhatKy_ViPham!C:C, "T24")</f>
        <v>100</v>
      </c>
      <c r="AP11" s="7">
        <f>100 + SUMIFS(NhatKy_ViPham!J:J, NhatKy_ViPham!E:E, "12_Hoa_A", NhatKy_ViPham!F:F, B11, NhatKy_ViPham!C:C, "T25") - SUMIFS(NhatKy_ViPham!K:K, NhatKy_ViPham!E:E, "12_Hoa_A", NhatKy_ViPham!F:F, B11, NhatKy_ViPham!C:C, "T25")</f>
        <v>100</v>
      </c>
      <c r="AQ11" s="7">
        <f>100 + SUMIFS(NhatKy_ViPham!J:J, NhatKy_ViPham!E:E, "12_Hoa_A", NhatKy_ViPham!F:F, B11, NhatKy_ViPham!C:C, "T26") - SUMIFS(NhatKy_ViPham!K:K, NhatKy_ViPham!E:E, "12_Hoa_A", NhatKy_ViPham!F:F, B11, NhatKy_ViPham!C:C, "T26")</f>
        <v>100</v>
      </c>
      <c r="AR11" s="7">
        <f>100 + SUMIFS(NhatKy_ViPham!J:J, NhatKy_ViPham!E:E, "12_Hoa_A", NhatKy_ViPham!F:F, B11, NhatKy_ViPham!C:C, "T27") - SUMIFS(NhatKy_ViPham!K:K, NhatKy_ViPham!E:E, "12_Hoa_A", NhatKy_ViPham!F:F, B11, NhatKy_ViPham!C:C, "T27")</f>
        <v>100</v>
      </c>
      <c r="AS11" s="7">
        <f>100 + SUMIFS(NhatKy_ViPham!J:J, NhatKy_ViPham!E:E, "12_Hoa_A", NhatKy_ViPham!F:F, B11, NhatKy_ViPham!C:C, "T28") - SUMIFS(NhatKy_ViPham!K:K, NhatKy_ViPham!E:E, "12_Hoa_A", NhatKy_ViPham!F:F, B11, NhatKy_ViPham!C:C, "T28")</f>
        <v>100</v>
      </c>
      <c r="AT11" s="7">
        <f>100 + SUMIFS(NhatKy_ViPham!J:J, NhatKy_ViPham!E:E, "12_Hoa_A", NhatKy_ViPham!F:F, B11, NhatKy_ViPham!C:C, "T29") - SUMIFS(NhatKy_ViPham!K:K, NhatKy_ViPham!E:E, "12_Hoa_A", NhatKy_ViPham!F:F, B11, NhatKy_ViPham!C:C, "T29")</f>
        <v>100</v>
      </c>
      <c r="AU11" s="7">
        <f>100 + SUMIFS(NhatKy_ViPham!J:J, NhatKy_ViPham!E:E, "12_Hoa_A", NhatKy_ViPham!F:F, B11, NhatKy_ViPham!C:C, "T30") - SUMIFS(NhatKy_ViPham!K:K, NhatKy_ViPham!E:E, "12_Hoa_A", NhatKy_ViPham!F:F, B11, NhatKy_ViPham!C:C, "T30")</f>
        <v>100</v>
      </c>
      <c r="AV11" s="7">
        <f>100 + SUMIFS(NhatKy_ViPham!J:J, NhatKy_ViPham!E:E, "12_Hoa_A", NhatKy_ViPham!F:F, B11, NhatKy_ViPham!C:C, "T31") - SUMIFS(NhatKy_ViPham!K:K, NhatKy_ViPham!E:E, "12_Hoa_A", NhatKy_ViPham!F:F, B11, NhatKy_ViPham!C:C, "T31")</f>
        <v>100</v>
      </c>
      <c r="AW11" s="7">
        <f>100 + SUMIFS(NhatKy_ViPham!J:J, NhatKy_ViPham!E:E, "12_Hoa_A", NhatKy_ViPham!F:F, B11, NhatKy_ViPham!C:C, "T32") - SUMIFS(NhatKy_ViPham!K:K, NhatKy_ViPham!E:E, "12_Hoa_A", NhatKy_ViPham!F:F, B11, NhatKy_ViPham!C:C, "T32")</f>
        <v>100</v>
      </c>
      <c r="AX11" s="7">
        <f>100 + SUMIFS(NhatKy_ViPham!J:J, NhatKy_ViPham!E:E, "12_Hoa_A", NhatKy_ViPham!F:F, B11, NhatKy_ViPham!C:C, "T33") - SUMIFS(NhatKy_ViPham!K:K, NhatKy_ViPham!E:E, "12_Hoa_A", NhatKy_ViPham!F:F, B11, NhatKy_ViPham!C:C, "T33")</f>
        <v>100</v>
      </c>
      <c r="AY11" s="7">
        <f>100 + SUMIFS(NhatKy_ViPham!J:J, NhatKy_ViPham!E:E, "12_Hoa_A", NhatKy_ViPham!F:F, B11, NhatKy_ViPham!C:C, "T34") - SUMIFS(NhatKy_ViPham!K:K, NhatKy_ViPham!E:E, "12_Hoa_A", NhatKy_ViPham!F:F, B11, NhatKy_ViPham!C:C, "T34")</f>
        <v>100</v>
      </c>
      <c r="AZ11" s="7">
        <f>100 + SUMIFS(NhatKy_ViPham!J:J, NhatKy_ViPham!E:E, "12_Hoa_A", NhatKy_ViPham!F:F, B11, NhatKy_ViPham!C:C, "T35") - SUMIFS(NhatKy_ViPham!K:K, NhatKy_ViPham!E:E, "12_Hoa_A", NhatKy_ViPham!F:F, B11, NhatKy_ViPham!C:C, "T35")</f>
        <v>100</v>
      </c>
      <c r="BA11" s="12">
        <f t="shared" si="0"/>
        <v>100</v>
      </c>
      <c r="BB11" s="11" t="s">
        <v>430</v>
      </c>
      <c r="BC11" s="14" t="str">
        <f t="shared" si="1"/>
        <v>Tốt</v>
      </c>
      <c r="BD11" s="10" t="str">
        <f t="shared" si="2"/>
        <v>🟢 BÌNH THƯỜNG</v>
      </c>
    </row>
    <row r="12" spans="1:56" x14ac:dyDescent="0.25">
      <c r="A12" s="5">
        <v>4</v>
      </c>
      <c r="B12" s="15" t="s">
        <v>2506</v>
      </c>
      <c r="C12" s="5" t="s">
        <v>2507</v>
      </c>
      <c r="D12" s="5" t="s">
        <v>435</v>
      </c>
      <c r="E12" s="11" t="s">
        <v>430</v>
      </c>
      <c r="F12" s="6">
        <f>SUMIFS(NhatKy_ViPham!K:K, NhatKy_ViPham!E:E, "12_Hoa_A", NhatKy_ViPham!F:F, B12, NhatKy_ViPham!H:H, "L01")</f>
        <v>0</v>
      </c>
      <c r="G12" s="6">
        <f>SUMIFS(NhatKy_ViPham!K:K, NhatKy_ViPham!E:E, "12_Hoa_A", NhatKy_ViPham!F:F, B12, NhatKy_ViPham!H:H, "L02")</f>
        <v>0</v>
      </c>
      <c r="H12" s="6">
        <f>SUMIFS(NhatKy_ViPham!K:K, NhatKy_ViPham!E:E, "12_Hoa_A", NhatKy_ViPham!F:F, B12, NhatKy_ViPham!H:H, "L03")</f>
        <v>0</v>
      </c>
      <c r="I12" s="6">
        <f>SUMIFS(NhatKy_ViPham!K:K, NhatKy_ViPham!E:E, "12_Hoa_A", NhatKy_ViPham!F:F, B12, NhatKy_ViPham!H:H, "L04")</f>
        <v>0</v>
      </c>
      <c r="J12" s="6">
        <f>SUMIFS(NhatKy_ViPham!K:K, NhatKy_ViPham!E:E, "12_Hoa_A", NhatKy_ViPham!F:F, B12, NhatKy_ViPham!H:H, "L05")</f>
        <v>0</v>
      </c>
      <c r="K12" s="6">
        <f>SUMIFS(NhatKy_ViPham!K:K, NhatKy_ViPham!E:E, "12_Hoa_A", NhatKy_ViPham!F:F, B12, NhatKy_ViPham!H:H, "L06")</f>
        <v>0</v>
      </c>
      <c r="L12" s="6">
        <f>SUMIFS(NhatKy_ViPham!K:K, NhatKy_ViPham!E:E, "12_Hoa_A", NhatKy_ViPham!F:F, B12, NhatKy_ViPham!H:H, "L07")</f>
        <v>0</v>
      </c>
      <c r="M12" s="6">
        <f>SUMIFS(NhatKy_ViPham!K:K, NhatKy_ViPham!E:E, "12_Hoa_A", NhatKy_ViPham!F:F, B12, NhatKy_ViPham!H:H, "L08")</f>
        <v>0</v>
      </c>
      <c r="N12" s="6">
        <f>SUMIFS(NhatKy_ViPham!K:K, NhatKy_ViPham!E:E, "12_Hoa_A", NhatKy_ViPham!F:F, B12, NhatKy_ViPham!H:H, "L09")</f>
        <v>0</v>
      </c>
      <c r="O12" s="6">
        <f>SUMIFS(NhatKy_ViPham!K:K, NhatKy_ViPham!E:E, "12_Hoa_A", NhatKy_ViPham!F:F, B12, NhatKy_ViPham!H:H, "L10")</f>
        <v>0</v>
      </c>
      <c r="P12" s="12">
        <f>SUMIFS(NhatKy_ViPham!J:J, NhatKy_ViPham!E:E, "12_Hoa_A", NhatKy_ViPham!F:F, B12)</f>
        <v>0</v>
      </c>
      <c r="Q12" s="13">
        <f>SUMIFS(NhatKy_ViPham!K:K, NhatKy_ViPham!E:E, "12_Hoa_A", NhatKy_ViPham!F:F, B12)</f>
        <v>0</v>
      </c>
      <c r="R12" s="6">
        <f>100 + SUMIFS(NhatKy_ViPham!J:J, NhatKy_ViPham!E:E, "12_Hoa_A", NhatKy_ViPham!F:F, B12, NhatKy_ViPham!C:C, "T1") - SUMIFS(NhatKy_ViPham!K:K, NhatKy_ViPham!E:E, "12_Hoa_A", NhatKy_ViPham!F:F, B12, NhatKy_ViPham!C:C, "T1")</f>
        <v>100</v>
      </c>
      <c r="S12" s="6">
        <f>100 + SUMIFS(NhatKy_ViPham!J:J, NhatKy_ViPham!E:E, "12_Hoa_A", NhatKy_ViPham!F:F, B12, NhatKy_ViPham!C:C, "T2") - SUMIFS(NhatKy_ViPham!K:K, NhatKy_ViPham!E:E, "12_Hoa_A", NhatKy_ViPham!F:F, B12, NhatKy_ViPham!C:C, "T2")</f>
        <v>100</v>
      </c>
      <c r="T12" s="6">
        <f>100 + SUMIFS(NhatKy_ViPham!J:J, NhatKy_ViPham!E:E, "12_Hoa_A", NhatKy_ViPham!F:F, B12, NhatKy_ViPham!C:C, "T3") - SUMIFS(NhatKy_ViPham!K:K, NhatKy_ViPham!E:E, "12_Hoa_A", NhatKy_ViPham!F:F, B12, NhatKy_ViPham!C:C, "T3")</f>
        <v>100</v>
      </c>
      <c r="U12" s="6">
        <f>100 + SUMIFS(NhatKy_ViPham!J:J, NhatKy_ViPham!E:E, "12_Hoa_A", NhatKy_ViPham!F:F, B12, NhatKy_ViPham!C:C, "T4") - SUMIFS(NhatKy_ViPham!K:K, NhatKy_ViPham!E:E, "12_Hoa_A", NhatKy_ViPham!F:F, B12, NhatKy_ViPham!C:C, "T4")</f>
        <v>100</v>
      </c>
      <c r="V12" s="6">
        <f>100 + SUMIFS(NhatKy_ViPham!J:J, NhatKy_ViPham!E:E, "12_Hoa_A", NhatKy_ViPham!F:F, B12, NhatKy_ViPham!C:C, "T5") - SUMIFS(NhatKy_ViPham!K:K, NhatKy_ViPham!E:E, "12_Hoa_A", NhatKy_ViPham!F:F, B12, NhatKy_ViPham!C:C, "T5")</f>
        <v>100</v>
      </c>
      <c r="W12" s="6">
        <f>100 + SUMIFS(NhatKy_ViPham!J:J, NhatKy_ViPham!E:E, "12_Hoa_A", NhatKy_ViPham!F:F, B12, NhatKy_ViPham!C:C, "T6") - SUMIFS(NhatKy_ViPham!K:K, NhatKy_ViPham!E:E, "12_Hoa_A", NhatKy_ViPham!F:F, B12, NhatKy_ViPham!C:C, "T6")</f>
        <v>100</v>
      </c>
      <c r="X12" s="6">
        <f>100 + SUMIFS(NhatKy_ViPham!J:J, NhatKy_ViPham!E:E, "12_Hoa_A", NhatKy_ViPham!F:F, B12, NhatKy_ViPham!C:C, "T7") - SUMIFS(NhatKy_ViPham!K:K, NhatKy_ViPham!E:E, "12_Hoa_A", NhatKy_ViPham!F:F, B12, NhatKy_ViPham!C:C, "T7")</f>
        <v>100</v>
      </c>
      <c r="Y12" s="6">
        <f>100 + SUMIFS(NhatKy_ViPham!J:J, NhatKy_ViPham!E:E, "12_Hoa_A", NhatKy_ViPham!F:F, B12, NhatKy_ViPham!C:C, "T8") - SUMIFS(NhatKy_ViPham!K:K, NhatKy_ViPham!E:E, "12_Hoa_A", NhatKy_ViPham!F:F, B12, NhatKy_ViPham!C:C, "T8")</f>
        <v>100</v>
      </c>
      <c r="Z12" s="6">
        <f>100 + SUMIFS(NhatKy_ViPham!J:J, NhatKy_ViPham!E:E, "12_Hoa_A", NhatKy_ViPham!F:F, B12, NhatKy_ViPham!C:C, "T9") - SUMIFS(NhatKy_ViPham!K:K, NhatKy_ViPham!E:E, "12_Hoa_A", NhatKy_ViPham!F:F, B12, NhatKy_ViPham!C:C, "T9")</f>
        <v>100</v>
      </c>
      <c r="AA12" s="6">
        <f>100 + SUMIFS(NhatKy_ViPham!J:J, NhatKy_ViPham!E:E, "12_Hoa_A", NhatKy_ViPham!F:F, B12, NhatKy_ViPham!C:C, "T10") - SUMIFS(NhatKy_ViPham!K:K, NhatKy_ViPham!E:E, "12_Hoa_A", NhatKy_ViPham!F:F, B12, NhatKy_ViPham!C:C, "T10")</f>
        <v>100</v>
      </c>
      <c r="AB12" s="6">
        <f>100 + SUMIFS(NhatKy_ViPham!J:J, NhatKy_ViPham!E:E, "12_Hoa_A", NhatKy_ViPham!F:F, B12, NhatKy_ViPham!C:C, "T11") - SUMIFS(NhatKy_ViPham!K:K, NhatKy_ViPham!E:E, "12_Hoa_A", NhatKy_ViPham!F:F, B12, NhatKy_ViPham!C:C, "T11")</f>
        <v>100</v>
      </c>
      <c r="AC12" s="6">
        <f>100 + SUMIFS(NhatKy_ViPham!J:J, NhatKy_ViPham!E:E, "12_Hoa_A", NhatKy_ViPham!F:F, B12, NhatKy_ViPham!C:C, "T12") - SUMIFS(NhatKy_ViPham!K:K, NhatKy_ViPham!E:E, "12_Hoa_A", NhatKy_ViPham!F:F, B12, NhatKy_ViPham!C:C, "T12")</f>
        <v>100</v>
      </c>
      <c r="AD12" s="6">
        <f>100 + SUMIFS(NhatKy_ViPham!J:J, NhatKy_ViPham!E:E, "12_Hoa_A", NhatKy_ViPham!F:F, B12, NhatKy_ViPham!C:C, "T13") - SUMIFS(NhatKy_ViPham!K:K, NhatKy_ViPham!E:E, "12_Hoa_A", NhatKy_ViPham!F:F, B12, NhatKy_ViPham!C:C, "T13")</f>
        <v>100</v>
      </c>
      <c r="AE12" s="6">
        <f>100 + SUMIFS(NhatKy_ViPham!J:J, NhatKy_ViPham!E:E, "12_Hoa_A", NhatKy_ViPham!F:F, B12, NhatKy_ViPham!C:C, "T14") - SUMIFS(NhatKy_ViPham!K:K, NhatKy_ViPham!E:E, "12_Hoa_A", NhatKy_ViPham!F:F, B12, NhatKy_ViPham!C:C, "T14")</f>
        <v>100</v>
      </c>
      <c r="AF12" s="6">
        <f>100 + SUMIFS(NhatKy_ViPham!J:J, NhatKy_ViPham!E:E, "12_Hoa_A", NhatKy_ViPham!F:F, B12, NhatKy_ViPham!C:C, "T15") - SUMIFS(NhatKy_ViPham!K:K, NhatKy_ViPham!E:E, "12_Hoa_A", NhatKy_ViPham!F:F, B12, NhatKy_ViPham!C:C, "T15")</f>
        <v>100</v>
      </c>
      <c r="AG12" s="6">
        <f>100 + SUMIFS(NhatKy_ViPham!J:J, NhatKy_ViPham!E:E, "12_Hoa_A", NhatKy_ViPham!F:F, B12, NhatKy_ViPham!C:C, "T16") - SUMIFS(NhatKy_ViPham!K:K, NhatKy_ViPham!E:E, "12_Hoa_A", NhatKy_ViPham!F:F, B12, NhatKy_ViPham!C:C, "T16")</f>
        <v>100</v>
      </c>
      <c r="AH12" s="6">
        <f>100 + SUMIFS(NhatKy_ViPham!J:J, NhatKy_ViPham!E:E, "12_Hoa_A", NhatKy_ViPham!F:F, B12, NhatKy_ViPham!C:C, "T17") - SUMIFS(NhatKy_ViPham!K:K, NhatKy_ViPham!E:E, "12_Hoa_A", NhatKy_ViPham!F:F, B12, NhatKy_ViPham!C:C, "T17")</f>
        <v>100</v>
      </c>
      <c r="AI12" s="6">
        <f>100 + SUMIFS(NhatKy_ViPham!J:J, NhatKy_ViPham!E:E, "12_Hoa_A", NhatKy_ViPham!F:F, B12, NhatKy_ViPham!C:C, "T18") - SUMIFS(NhatKy_ViPham!K:K, NhatKy_ViPham!E:E, "12_Hoa_A", NhatKy_ViPham!F:F, B12, NhatKy_ViPham!C:C, "T18")</f>
        <v>100</v>
      </c>
      <c r="AJ12" s="6">
        <f>100 + SUMIFS(NhatKy_ViPham!J:J, NhatKy_ViPham!E:E, "12_Hoa_A", NhatKy_ViPham!F:F, B12, NhatKy_ViPham!C:C, "T19") - SUMIFS(NhatKy_ViPham!K:K, NhatKy_ViPham!E:E, "12_Hoa_A", NhatKy_ViPham!F:F, B12, NhatKy_ViPham!C:C, "T19")</f>
        <v>100</v>
      </c>
      <c r="AK12" s="6">
        <f>100 + SUMIFS(NhatKy_ViPham!J:J, NhatKy_ViPham!E:E, "12_Hoa_A", NhatKy_ViPham!F:F, B12, NhatKy_ViPham!C:C, "T20") - SUMIFS(NhatKy_ViPham!K:K, NhatKy_ViPham!E:E, "12_Hoa_A", NhatKy_ViPham!F:F, B12, NhatKy_ViPham!C:C, "T20")</f>
        <v>100</v>
      </c>
      <c r="AL12" s="6">
        <f>100 + SUMIFS(NhatKy_ViPham!J:J, NhatKy_ViPham!E:E, "12_Hoa_A", NhatKy_ViPham!F:F, B12, NhatKy_ViPham!C:C, "T21") - SUMIFS(NhatKy_ViPham!K:K, NhatKy_ViPham!E:E, "12_Hoa_A", NhatKy_ViPham!F:F, B12, NhatKy_ViPham!C:C, "T21")</f>
        <v>100</v>
      </c>
      <c r="AM12" s="6">
        <f>100 + SUMIFS(NhatKy_ViPham!J:J, NhatKy_ViPham!E:E, "12_Hoa_A", NhatKy_ViPham!F:F, B12, NhatKy_ViPham!C:C, "T22") - SUMIFS(NhatKy_ViPham!K:K, NhatKy_ViPham!E:E, "12_Hoa_A", NhatKy_ViPham!F:F, B12, NhatKy_ViPham!C:C, "T22")</f>
        <v>100</v>
      </c>
      <c r="AN12" s="6">
        <f>100 + SUMIFS(NhatKy_ViPham!J:J, NhatKy_ViPham!E:E, "12_Hoa_A", NhatKy_ViPham!F:F, B12, NhatKy_ViPham!C:C, "T23") - SUMIFS(NhatKy_ViPham!K:K, NhatKy_ViPham!E:E, "12_Hoa_A", NhatKy_ViPham!F:F, B12, NhatKy_ViPham!C:C, "T23")</f>
        <v>100</v>
      </c>
      <c r="AO12" s="6">
        <f>100 + SUMIFS(NhatKy_ViPham!J:J, NhatKy_ViPham!E:E, "12_Hoa_A", NhatKy_ViPham!F:F, B12, NhatKy_ViPham!C:C, "T24") - SUMIFS(NhatKy_ViPham!K:K, NhatKy_ViPham!E:E, "12_Hoa_A", NhatKy_ViPham!F:F, B12, NhatKy_ViPham!C:C, "T24")</f>
        <v>100</v>
      </c>
      <c r="AP12" s="6">
        <f>100 + SUMIFS(NhatKy_ViPham!J:J, NhatKy_ViPham!E:E, "12_Hoa_A", NhatKy_ViPham!F:F, B12, NhatKy_ViPham!C:C, "T25") - SUMIFS(NhatKy_ViPham!K:K, NhatKy_ViPham!E:E, "12_Hoa_A", NhatKy_ViPham!F:F, B12, NhatKy_ViPham!C:C, "T25")</f>
        <v>100</v>
      </c>
      <c r="AQ12" s="6">
        <f>100 + SUMIFS(NhatKy_ViPham!J:J, NhatKy_ViPham!E:E, "12_Hoa_A", NhatKy_ViPham!F:F, B12, NhatKy_ViPham!C:C, "T26") - SUMIFS(NhatKy_ViPham!K:K, NhatKy_ViPham!E:E, "12_Hoa_A", NhatKy_ViPham!F:F, B12, NhatKy_ViPham!C:C, "T26")</f>
        <v>100</v>
      </c>
      <c r="AR12" s="6">
        <f>100 + SUMIFS(NhatKy_ViPham!J:J, NhatKy_ViPham!E:E, "12_Hoa_A", NhatKy_ViPham!F:F, B12, NhatKy_ViPham!C:C, "T27") - SUMIFS(NhatKy_ViPham!K:K, NhatKy_ViPham!E:E, "12_Hoa_A", NhatKy_ViPham!F:F, B12, NhatKy_ViPham!C:C, "T27")</f>
        <v>100</v>
      </c>
      <c r="AS12" s="6">
        <f>100 + SUMIFS(NhatKy_ViPham!J:J, NhatKy_ViPham!E:E, "12_Hoa_A", NhatKy_ViPham!F:F, B12, NhatKy_ViPham!C:C, "T28") - SUMIFS(NhatKy_ViPham!K:K, NhatKy_ViPham!E:E, "12_Hoa_A", NhatKy_ViPham!F:F, B12, NhatKy_ViPham!C:C, "T28")</f>
        <v>100</v>
      </c>
      <c r="AT12" s="6">
        <f>100 + SUMIFS(NhatKy_ViPham!J:J, NhatKy_ViPham!E:E, "12_Hoa_A", NhatKy_ViPham!F:F, B12, NhatKy_ViPham!C:C, "T29") - SUMIFS(NhatKy_ViPham!K:K, NhatKy_ViPham!E:E, "12_Hoa_A", NhatKy_ViPham!F:F, B12, NhatKy_ViPham!C:C, "T29")</f>
        <v>100</v>
      </c>
      <c r="AU12" s="6">
        <f>100 + SUMIFS(NhatKy_ViPham!J:J, NhatKy_ViPham!E:E, "12_Hoa_A", NhatKy_ViPham!F:F, B12, NhatKy_ViPham!C:C, "T30") - SUMIFS(NhatKy_ViPham!K:K, NhatKy_ViPham!E:E, "12_Hoa_A", NhatKy_ViPham!F:F, B12, NhatKy_ViPham!C:C, "T30")</f>
        <v>100</v>
      </c>
      <c r="AV12" s="6">
        <f>100 + SUMIFS(NhatKy_ViPham!J:J, NhatKy_ViPham!E:E, "12_Hoa_A", NhatKy_ViPham!F:F, B12, NhatKy_ViPham!C:C, "T31") - SUMIFS(NhatKy_ViPham!K:K, NhatKy_ViPham!E:E, "12_Hoa_A", NhatKy_ViPham!F:F, B12, NhatKy_ViPham!C:C, "T31")</f>
        <v>100</v>
      </c>
      <c r="AW12" s="6">
        <f>100 + SUMIFS(NhatKy_ViPham!J:J, NhatKy_ViPham!E:E, "12_Hoa_A", NhatKy_ViPham!F:F, B12, NhatKy_ViPham!C:C, "T32") - SUMIFS(NhatKy_ViPham!K:K, NhatKy_ViPham!E:E, "12_Hoa_A", NhatKy_ViPham!F:F, B12, NhatKy_ViPham!C:C, "T32")</f>
        <v>100</v>
      </c>
      <c r="AX12" s="6">
        <f>100 + SUMIFS(NhatKy_ViPham!J:J, NhatKy_ViPham!E:E, "12_Hoa_A", NhatKy_ViPham!F:F, B12, NhatKy_ViPham!C:C, "T33") - SUMIFS(NhatKy_ViPham!K:K, NhatKy_ViPham!E:E, "12_Hoa_A", NhatKy_ViPham!F:F, B12, NhatKy_ViPham!C:C, "T33")</f>
        <v>100</v>
      </c>
      <c r="AY12" s="6">
        <f>100 + SUMIFS(NhatKy_ViPham!J:J, NhatKy_ViPham!E:E, "12_Hoa_A", NhatKy_ViPham!F:F, B12, NhatKy_ViPham!C:C, "T34") - SUMIFS(NhatKy_ViPham!K:K, NhatKy_ViPham!E:E, "12_Hoa_A", NhatKy_ViPham!F:F, B12, NhatKy_ViPham!C:C, "T34")</f>
        <v>100</v>
      </c>
      <c r="AZ12" s="6">
        <f>100 + SUMIFS(NhatKy_ViPham!J:J, NhatKy_ViPham!E:E, "12_Hoa_A", NhatKy_ViPham!F:F, B12, NhatKy_ViPham!C:C, "T35") - SUMIFS(NhatKy_ViPham!K:K, NhatKy_ViPham!E:E, "12_Hoa_A", NhatKy_ViPham!F:F, B12, NhatKy_ViPham!C:C, "T35")</f>
        <v>100</v>
      </c>
      <c r="BA12" s="12">
        <f t="shared" si="0"/>
        <v>100</v>
      </c>
      <c r="BB12" s="11" t="s">
        <v>430</v>
      </c>
      <c r="BC12" s="16" t="str">
        <f t="shared" si="1"/>
        <v>Tốt</v>
      </c>
      <c r="BD12" s="15" t="str">
        <f t="shared" si="2"/>
        <v>🟢 BÌNH THƯỜNG</v>
      </c>
    </row>
    <row r="13" spans="1:56" x14ac:dyDescent="0.25">
      <c r="A13" s="4">
        <v>5</v>
      </c>
      <c r="B13" s="10" t="s">
        <v>2508</v>
      </c>
      <c r="C13" s="4" t="s">
        <v>2288</v>
      </c>
      <c r="D13" s="4" t="s">
        <v>435</v>
      </c>
      <c r="E13" s="11" t="s">
        <v>430</v>
      </c>
      <c r="F13" s="7">
        <f>SUMIFS(NhatKy_ViPham!K:K, NhatKy_ViPham!E:E, "12_Hoa_A", NhatKy_ViPham!F:F, B13, NhatKy_ViPham!H:H, "L01")</f>
        <v>0</v>
      </c>
      <c r="G13" s="7">
        <f>SUMIFS(NhatKy_ViPham!K:K, NhatKy_ViPham!E:E, "12_Hoa_A", NhatKy_ViPham!F:F, B13, NhatKy_ViPham!H:H, "L02")</f>
        <v>0</v>
      </c>
      <c r="H13" s="7">
        <f>SUMIFS(NhatKy_ViPham!K:K, NhatKy_ViPham!E:E, "12_Hoa_A", NhatKy_ViPham!F:F, B13, NhatKy_ViPham!H:H, "L03")</f>
        <v>0</v>
      </c>
      <c r="I13" s="7">
        <f>SUMIFS(NhatKy_ViPham!K:K, NhatKy_ViPham!E:E, "12_Hoa_A", NhatKy_ViPham!F:F, B13, NhatKy_ViPham!H:H, "L04")</f>
        <v>0</v>
      </c>
      <c r="J13" s="7">
        <f>SUMIFS(NhatKy_ViPham!K:K, NhatKy_ViPham!E:E, "12_Hoa_A", NhatKy_ViPham!F:F, B13, NhatKy_ViPham!H:H, "L05")</f>
        <v>0</v>
      </c>
      <c r="K13" s="7">
        <f>SUMIFS(NhatKy_ViPham!K:K, NhatKy_ViPham!E:E, "12_Hoa_A", NhatKy_ViPham!F:F, B13, NhatKy_ViPham!H:H, "L06")</f>
        <v>0</v>
      </c>
      <c r="L13" s="7">
        <f>SUMIFS(NhatKy_ViPham!K:K, NhatKy_ViPham!E:E, "12_Hoa_A", NhatKy_ViPham!F:F, B13, NhatKy_ViPham!H:H, "L07")</f>
        <v>0</v>
      </c>
      <c r="M13" s="7">
        <f>SUMIFS(NhatKy_ViPham!K:K, NhatKy_ViPham!E:E, "12_Hoa_A", NhatKy_ViPham!F:F, B13, NhatKy_ViPham!H:H, "L08")</f>
        <v>0</v>
      </c>
      <c r="N13" s="7">
        <f>SUMIFS(NhatKy_ViPham!K:K, NhatKy_ViPham!E:E, "12_Hoa_A", NhatKy_ViPham!F:F, B13, NhatKy_ViPham!H:H, "L09")</f>
        <v>0</v>
      </c>
      <c r="O13" s="7">
        <f>SUMIFS(NhatKy_ViPham!K:K, NhatKy_ViPham!E:E, "12_Hoa_A", NhatKy_ViPham!F:F, B13, NhatKy_ViPham!H:H, "L10")</f>
        <v>0</v>
      </c>
      <c r="P13" s="12">
        <f>SUMIFS(NhatKy_ViPham!J:J, NhatKy_ViPham!E:E, "12_Hoa_A", NhatKy_ViPham!F:F, B13)</f>
        <v>0</v>
      </c>
      <c r="Q13" s="13">
        <f>SUMIFS(NhatKy_ViPham!K:K, NhatKy_ViPham!E:E, "12_Hoa_A", NhatKy_ViPham!F:F, B13)</f>
        <v>0</v>
      </c>
      <c r="R13" s="7">
        <f>100 + SUMIFS(NhatKy_ViPham!J:J, NhatKy_ViPham!E:E, "12_Hoa_A", NhatKy_ViPham!F:F, B13, NhatKy_ViPham!C:C, "T1") - SUMIFS(NhatKy_ViPham!K:K, NhatKy_ViPham!E:E, "12_Hoa_A", NhatKy_ViPham!F:F, B13, NhatKy_ViPham!C:C, "T1")</f>
        <v>100</v>
      </c>
      <c r="S13" s="7">
        <f>100 + SUMIFS(NhatKy_ViPham!J:J, NhatKy_ViPham!E:E, "12_Hoa_A", NhatKy_ViPham!F:F, B13, NhatKy_ViPham!C:C, "T2") - SUMIFS(NhatKy_ViPham!K:K, NhatKy_ViPham!E:E, "12_Hoa_A", NhatKy_ViPham!F:F, B13, NhatKy_ViPham!C:C, "T2")</f>
        <v>100</v>
      </c>
      <c r="T13" s="7">
        <f>100 + SUMIFS(NhatKy_ViPham!J:J, NhatKy_ViPham!E:E, "12_Hoa_A", NhatKy_ViPham!F:F, B13, NhatKy_ViPham!C:C, "T3") - SUMIFS(NhatKy_ViPham!K:K, NhatKy_ViPham!E:E, "12_Hoa_A", NhatKy_ViPham!F:F, B13, NhatKy_ViPham!C:C, "T3")</f>
        <v>100</v>
      </c>
      <c r="U13" s="7">
        <f>100 + SUMIFS(NhatKy_ViPham!J:J, NhatKy_ViPham!E:E, "12_Hoa_A", NhatKy_ViPham!F:F, B13, NhatKy_ViPham!C:C, "T4") - SUMIFS(NhatKy_ViPham!K:K, NhatKy_ViPham!E:E, "12_Hoa_A", NhatKy_ViPham!F:F, B13, NhatKy_ViPham!C:C, "T4")</f>
        <v>100</v>
      </c>
      <c r="V13" s="7">
        <f>100 + SUMIFS(NhatKy_ViPham!J:J, NhatKy_ViPham!E:E, "12_Hoa_A", NhatKy_ViPham!F:F, B13, NhatKy_ViPham!C:C, "T5") - SUMIFS(NhatKy_ViPham!K:K, NhatKy_ViPham!E:E, "12_Hoa_A", NhatKy_ViPham!F:F, B13, NhatKy_ViPham!C:C, "T5")</f>
        <v>100</v>
      </c>
      <c r="W13" s="7">
        <f>100 + SUMIFS(NhatKy_ViPham!J:J, NhatKy_ViPham!E:E, "12_Hoa_A", NhatKy_ViPham!F:F, B13, NhatKy_ViPham!C:C, "T6") - SUMIFS(NhatKy_ViPham!K:K, NhatKy_ViPham!E:E, "12_Hoa_A", NhatKy_ViPham!F:F, B13, NhatKy_ViPham!C:C, "T6")</f>
        <v>100</v>
      </c>
      <c r="X13" s="7">
        <f>100 + SUMIFS(NhatKy_ViPham!J:J, NhatKy_ViPham!E:E, "12_Hoa_A", NhatKy_ViPham!F:F, B13, NhatKy_ViPham!C:C, "T7") - SUMIFS(NhatKy_ViPham!K:K, NhatKy_ViPham!E:E, "12_Hoa_A", NhatKy_ViPham!F:F, B13, NhatKy_ViPham!C:C, "T7")</f>
        <v>100</v>
      </c>
      <c r="Y13" s="7">
        <f>100 + SUMIFS(NhatKy_ViPham!J:J, NhatKy_ViPham!E:E, "12_Hoa_A", NhatKy_ViPham!F:F, B13, NhatKy_ViPham!C:C, "T8") - SUMIFS(NhatKy_ViPham!K:K, NhatKy_ViPham!E:E, "12_Hoa_A", NhatKy_ViPham!F:F, B13, NhatKy_ViPham!C:C, "T8")</f>
        <v>100</v>
      </c>
      <c r="Z13" s="7">
        <f>100 + SUMIFS(NhatKy_ViPham!J:J, NhatKy_ViPham!E:E, "12_Hoa_A", NhatKy_ViPham!F:F, B13, NhatKy_ViPham!C:C, "T9") - SUMIFS(NhatKy_ViPham!K:K, NhatKy_ViPham!E:E, "12_Hoa_A", NhatKy_ViPham!F:F, B13, NhatKy_ViPham!C:C, "T9")</f>
        <v>100</v>
      </c>
      <c r="AA13" s="7">
        <f>100 + SUMIFS(NhatKy_ViPham!J:J, NhatKy_ViPham!E:E, "12_Hoa_A", NhatKy_ViPham!F:F, B13, NhatKy_ViPham!C:C, "T10") - SUMIFS(NhatKy_ViPham!K:K, NhatKy_ViPham!E:E, "12_Hoa_A", NhatKy_ViPham!F:F, B13, NhatKy_ViPham!C:C, "T10")</f>
        <v>100</v>
      </c>
      <c r="AB13" s="7">
        <f>100 + SUMIFS(NhatKy_ViPham!J:J, NhatKy_ViPham!E:E, "12_Hoa_A", NhatKy_ViPham!F:F, B13, NhatKy_ViPham!C:C, "T11") - SUMIFS(NhatKy_ViPham!K:K, NhatKy_ViPham!E:E, "12_Hoa_A", NhatKy_ViPham!F:F, B13, NhatKy_ViPham!C:C, "T11")</f>
        <v>100</v>
      </c>
      <c r="AC13" s="7">
        <f>100 + SUMIFS(NhatKy_ViPham!J:J, NhatKy_ViPham!E:E, "12_Hoa_A", NhatKy_ViPham!F:F, B13, NhatKy_ViPham!C:C, "T12") - SUMIFS(NhatKy_ViPham!K:K, NhatKy_ViPham!E:E, "12_Hoa_A", NhatKy_ViPham!F:F, B13, NhatKy_ViPham!C:C, "T12")</f>
        <v>100</v>
      </c>
      <c r="AD13" s="7">
        <f>100 + SUMIFS(NhatKy_ViPham!J:J, NhatKy_ViPham!E:E, "12_Hoa_A", NhatKy_ViPham!F:F, B13, NhatKy_ViPham!C:C, "T13") - SUMIFS(NhatKy_ViPham!K:K, NhatKy_ViPham!E:E, "12_Hoa_A", NhatKy_ViPham!F:F, B13, NhatKy_ViPham!C:C, "T13")</f>
        <v>100</v>
      </c>
      <c r="AE13" s="7">
        <f>100 + SUMIFS(NhatKy_ViPham!J:J, NhatKy_ViPham!E:E, "12_Hoa_A", NhatKy_ViPham!F:F, B13, NhatKy_ViPham!C:C, "T14") - SUMIFS(NhatKy_ViPham!K:K, NhatKy_ViPham!E:E, "12_Hoa_A", NhatKy_ViPham!F:F, B13, NhatKy_ViPham!C:C, "T14")</f>
        <v>100</v>
      </c>
      <c r="AF13" s="7">
        <f>100 + SUMIFS(NhatKy_ViPham!J:J, NhatKy_ViPham!E:E, "12_Hoa_A", NhatKy_ViPham!F:F, B13, NhatKy_ViPham!C:C, "T15") - SUMIFS(NhatKy_ViPham!K:K, NhatKy_ViPham!E:E, "12_Hoa_A", NhatKy_ViPham!F:F, B13, NhatKy_ViPham!C:C, "T15")</f>
        <v>100</v>
      </c>
      <c r="AG13" s="7">
        <f>100 + SUMIFS(NhatKy_ViPham!J:J, NhatKy_ViPham!E:E, "12_Hoa_A", NhatKy_ViPham!F:F, B13, NhatKy_ViPham!C:C, "T16") - SUMIFS(NhatKy_ViPham!K:K, NhatKy_ViPham!E:E, "12_Hoa_A", NhatKy_ViPham!F:F, B13, NhatKy_ViPham!C:C, "T16")</f>
        <v>100</v>
      </c>
      <c r="AH13" s="7">
        <f>100 + SUMIFS(NhatKy_ViPham!J:J, NhatKy_ViPham!E:E, "12_Hoa_A", NhatKy_ViPham!F:F, B13, NhatKy_ViPham!C:C, "T17") - SUMIFS(NhatKy_ViPham!K:K, NhatKy_ViPham!E:E, "12_Hoa_A", NhatKy_ViPham!F:F, B13, NhatKy_ViPham!C:C, "T17")</f>
        <v>100</v>
      </c>
      <c r="AI13" s="7">
        <f>100 + SUMIFS(NhatKy_ViPham!J:J, NhatKy_ViPham!E:E, "12_Hoa_A", NhatKy_ViPham!F:F, B13, NhatKy_ViPham!C:C, "T18") - SUMIFS(NhatKy_ViPham!K:K, NhatKy_ViPham!E:E, "12_Hoa_A", NhatKy_ViPham!F:F, B13, NhatKy_ViPham!C:C, "T18")</f>
        <v>100</v>
      </c>
      <c r="AJ13" s="7">
        <f>100 + SUMIFS(NhatKy_ViPham!J:J, NhatKy_ViPham!E:E, "12_Hoa_A", NhatKy_ViPham!F:F, B13, NhatKy_ViPham!C:C, "T19") - SUMIFS(NhatKy_ViPham!K:K, NhatKy_ViPham!E:E, "12_Hoa_A", NhatKy_ViPham!F:F, B13, NhatKy_ViPham!C:C, "T19")</f>
        <v>100</v>
      </c>
      <c r="AK13" s="7">
        <f>100 + SUMIFS(NhatKy_ViPham!J:J, NhatKy_ViPham!E:E, "12_Hoa_A", NhatKy_ViPham!F:F, B13, NhatKy_ViPham!C:C, "T20") - SUMIFS(NhatKy_ViPham!K:K, NhatKy_ViPham!E:E, "12_Hoa_A", NhatKy_ViPham!F:F, B13, NhatKy_ViPham!C:C, "T20")</f>
        <v>100</v>
      </c>
      <c r="AL13" s="7">
        <f>100 + SUMIFS(NhatKy_ViPham!J:J, NhatKy_ViPham!E:E, "12_Hoa_A", NhatKy_ViPham!F:F, B13, NhatKy_ViPham!C:C, "T21") - SUMIFS(NhatKy_ViPham!K:K, NhatKy_ViPham!E:E, "12_Hoa_A", NhatKy_ViPham!F:F, B13, NhatKy_ViPham!C:C, "T21")</f>
        <v>100</v>
      </c>
      <c r="AM13" s="7">
        <f>100 + SUMIFS(NhatKy_ViPham!J:J, NhatKy_ViPham!E:E, "12_Hoa_A", NhatKy_ViPham!F:F, B13, NhatKy_ViPham!C:C, "T22") - SUMIFS(NhatKy_ViPham!K:K, NhatKy_ViPham!E:E, "12_Hoa_A", NhatKy_ViPham!F:F, B13, NhatKy_ViPham!C:C, "T22")</f>
        <v>100</v>
      </c>
      <c r="AN13" s="7">
        <f>100 + SUMIFS(NhatKy_ViPham!J:J, NhatKy_ViPham!E:E, "12_Hoa_A", NhatKy_ViPham!F:F, B13, NhatKy_ViPham!C:C, "T23") - SUMIFS(NhatKy_ViPham!K:K, NhatKy_ViPham!E:E, "12_Hoa_A", NhatKy_ViPham!F:F, B13, NhatKy_ViPham!C:C, "T23")</f>
        <v>100</v>
      </c>
      <c r="AO13" s="7">
        <f>100 + SUMIFS(NhatKy_ViPham!J:J, NhatKy_ViPham!E:E, "12_Hoa_A", NhatKy_ViPham!F:F, B13, NhatKy_ViPham!C:C, "T24") - SUMIFS(NhatKy_ViPham!K:K, NhatKy_ViPham!E:E, "12_Hoa_A", NhatKy_ViPham!F:F, B13, NhatKy_ViPham!C:C, "T24")</f>
        <v>100</v>
      </c>
      <c r="AP13" s="7">
        <f>100 + SUMIFS(NhatKy_ViPham!J:J, NhatKy_ViPham!E:E, "12_Hoa_A", NhatKy_ViPham!F:F, B13, NhatKy_ViPham!C:C, "T25") - SUMIFS(NhatKy_ViPham!K:K, NhatKy_ViPham!E:E, "12_Hoa_A", NhatKy_ViPham!F:F, B13, NhatKy_ViPham!C:C, "T25")</f>
        <v>100</v>
      </c>
      <c r="AQ13" s="7">
        <f>100 + SUMIFS(NhatKy_ViPham!J:J, NhatKy_ViPham!E:E, "12_Hoa_A", NhatKy_ViPham!F:F, B13, NhatKy_ViPham!C:C, "T26") - SUMIFS(NhatKy_ViPham!K:K, NhatKy_ViPham!E:E, "12_Hoa_A", NhatKy_ViPham!F:F, B13, NhatKy_ViPham!C:C, "T26")</f>
        <v>100</v>
      </c>
      <c r="AR13" s="7">
        <f>100 + SUMIFS(NhatKy_ViPham!J:J, NhatKy_ViPham!E:E, "12_Hoa_A", NhatKy_ViPham!F:F, B13, NhatKy_ViPham!C:C, "T27") - SUMIFS(NhatKy_ViPham!K:K, NhatKy_ViPham!E:E, "12_Hoa_A", NhatKy_ViPham!F:F, B13, NhatKy_ViPham!C:C, "T27")</f>
        <v>100</v>
      </c>
      <c r="AS13" s="7">
        <f>100 + SUMIFS(NhatKy_ViPham!J:J, NhatKy_ViPham!E:E, "12_Hoa_A", NhatKy_ViPham!F:F, B13, NhatKy_ViPham!C:C, "T28") - SUMIFS(NhatKy_ViPham!K:K, NhatKy_ViPham!E:E, "12_Hoa_A", NhatKy_ViPham!F:F, B13, NhatKy_ViPham!C:C, "T28")</f>
        <v>100</v>
      </c>
      <c r="AT13" s="7">
        <f>100 + SUMIFS(NhatKy_ViPham!J:J, NhatKy_ViPham!E:E, "12_Hoa_A", NhatKy_ViPham!F:F, B13, NhatKy_ViPham!C:C, "T29") - SUMIFS(NhatKy_ViPham!K:K, NhatKy_ViPham!E:E, "12_Hoa_A", NhatKy_ViPham!F:F, B13, NhatKy_ViPham!C:C, "T29")</f>
        <v>100</v>
      </c>
      <c r="AU13" s="7">
        <f>100 + SUMIFS(NhatKy_ViPham!J:J, NhatKy_ViPham!E:E, "12_Hoa_A", NhatKy_ViPham!F:F, B13, NhatKy_ViPham!C:C, "T30") - SUMIFS(NhatKy_ViPham!K:K, NhatKy_ViPham!E:E, "12_Hoa_A", NhatKy_ViPham!F:F, B13, NhatKy_ViPham!C:C, "T30")</f>
        <v>100</v>
      </c>
      <c r="AV13" s="7">
        <f>100 + SUMIFS(NhatKy_ViPham!J:J, NhatKy_ViPham!E:E, "12_Hoa_A", NhatKy_ViPham!F:F, B13, NhatKy_ViPham!C:C, "T31") - SUMIFS(NhatKy_ViPham!K:K, NhatKy_ViPham!E:E, "12_Hoa_A", NhatKy_ViPham!F:F, B13, NhatKy_ViPham!C:C, "T31")</f>
        <v>100</v>
      </c>
      <c r="AW13" s="7">
        <f>100 + SUMIFS(NhatKy_ViPham!J:J, NhatKy_ViPham!E:E, "12_Hoa_A", NhatKy_ViPham!F:F, B13, NhatKy_ViPham!C:C, "T32") - SUMIFS(NhatKy_ViPham!K:K, NhatKy_ViPham!E:E, "12_Hoa_A", NhatKy_ViPham!F:F, B13, NhatKy_ViPham!C:C, "T32")</f>
        <v>100</v>
      </c>
      <c r="AX13" s="7">
        <f>100 + SUMIFS(NhatKy_ViPham!J:J, NhatKy_ViPham!E:E, "12_Hoa_A", NhatKy_ViPham!F:F, B13, NhatKy_ViPham!C:C, "T33") - SUMIFS(NhatKy_ViPham!K:K, NhatKy_ViPham!E:E, "12_Hoa_A", NhatKy_ViPham!F:F, B13, NhatKy_ViPham!C:C, "T33")</f>
        <v>100</v>
      </c>
      <c r="AY13" s="7">
        <f>100 + SUMIFS(NhatKy_ViPham!J:J, NhatKy_ViPham!E:E, "12_Hoa_A", NhatKy_ViPham!F:F, B13, NhatKy_ViPham!C:C, "T34") - SUMIFS(NhatKy_ViPham!K:K, NhatKy_ViPham!E:E, "12_Hoa_A", NhatKy_ViPham!F:F, B13, NhatKy_ViPham!C:C, "T34")</f>
        <v>100</v>
      </c>
      <c r="AZ13" s="7">
        <f>100 + SUMIFS(NhatKy_ViPham!J:J, NhatKy_ViPham!E:E, "12_Hoa_A", NhatKy_ViPham!F:F, B13, NhatKy_ViPham!C:C, "T35") - SUMIFS(NhatKy_ViPham!K:K, NhatKy_ViPham!E:E, "12_Hoa_A", NhatKy_ViPham!F:F, B13, NhatKy_ViPham!C:C, "T35")</f>
        <v>100</v>
      </c>
      <c r="BA13" s="12">
        <f t="shared" si="0"/>
        <v>100</v>
      </c>
      <c r="BB13" s="11" t="s">
        <v>430</v>
      </c>
      <c r="BC13" s="14" t="str">
        <f t="shared" si="1"/>
        <v>Tốt</v>
      </c>
      <c r="BD13" s="10" t="str">
        <f t="shared" si="2"/>
        <v>🟢 BÌNH THƯỜNG</v>
      </c>
    </row>
    <row r="14" spans="1:56" x14ac:dyDescent="0.25">
      <c r="A14" s="5">
        <v>6</v>
      </c>
      <c r="B14" s="15" t="s">
        <v>2509</v>
      </c>
      <c r="C14" s="5" t="s">
        <v>2510</v>
      </c>
      <c r="D14" s="5" t="s">
        <v>435</v>
      </c>
      <c r="E14" s="11" t="s">
        <v>430</v>
      </c>
      <c r="F14" s="6">
        <f>SUMIFS(NhatKy_ViPham!K:K, NhatKy_ViPham!E:E, "12_Hoa_A", NhatKy_ViPham!F:F, B14, NhatKy_ViPham!H:H, "L01")</f>
        <v>0</v>
      </c>
      <c r="G14" s="6">
        <f>SUMIFS(NhatKy_ViPham!K:K, NhatKy_ViPham!E:E, "12_Hoa_A", NhatKy_ViPham!F:F, B14, NhatKy_ViPham!H:H, "L02")</f>
        <v>0</v>
      </c>
      <c r="H14" s="6">
        <f>SUMIFS(NhatKy_ViPham!K:K, NhatKy_ViPham!E:E, "12_Hoa_A", NhatKy_ViPham!F:F, B14, NhatKy_ViPham!H:H, "L03")</f>
        <v>0</v>
      </c>
      <c r="I14" s="6">
        <f>SUMIFS(NhatKy_ViPham!K:K, NhatKy_ViPham!E:E, "12_Hoa_A", NhatKy_ViPham!F:F, B14, NhatKy_ViPham!H:H, "L04")</f>
        <v>0</v>
      </c>
      <c r="J14" s="6">
        <f>SUMIFS(NhatKy_ViPham!K:K, NhatKy_ViPham!E:E, "12_Hoa_A", NhatKy_ViPham!F:F, B14, NhatKy_ViPham!H:H, "L05")</f>
        <v>0</v>
      </c>
      <c r="K14" s="6">
        <f>SUMIFS(NhatKy_ViPham!K:K, NhatKy_ViPham!E:E, "12_Hoa_A", NhatKy_ViPham!F:F, B14, NhatKy_ViPham!H:H, "L06")</f>
        <v>0</v>
      </c>
      <c r="L14" s="6">
        <f>SUMIFS(NhatKy_ViPham!K:K, NhatKy_ViPham!E:E, "12_Hoa_A", NhatKy_ViPham!F:F, B14, NhatKy_ViPham!H:H, "L07")</f>
        <v>0</v>
      </c>
      <c r="M14" s="6">
        <f>SUMIFS(NhatKy_ViPham!K:K, NhatKy_ViPham!E:E, "12_Hoa_A", NhatKy_ViPham!F:F, B14, NhatKy_ViPham!H:H, "L08")</f>
        <v>0</v>
      </c>
      <c r="N14" s="6">
        <f>SUMIFS(NhatKy_ViPham!K:K, NhatKy_ViPham!E:E, "12_Hoa_A", NhatKy_ViPham!F:F, B14, NhatKy_ViPham!H:H, "L09")</f>
        <v>0</v>
      </c>
      <c r="O14" s="6">
        <f>SUMIFS(NhatKy_ViPham!K:K, NhatKy_ViPham!E:E, "12_Hoa_A", NhatKy_ViPham!F:F, B14, NhatKy_ViPham!H:H, "L10")</f>
        <v>0</v>
      </c>
      <c r="P14" s="12">
        <f>SUMIFS(NhatKy_ViPham!J:J, NhatKy_ViPham!E:E, "12_Hoa_A", NhatKy_ViPham!F:F, B14)</f>
        <v>0</v>
      </c>
      <c r="Q14" s="13">
        <f>SUMIFS(NhatKy_ViPham!K:K, NhatKy_ViPham!E:E, "12_Hoa_A", NhatKy_ViPham!F:F, B14)</f>
        <v>0</v>
      </c>
      <c r="R14" s="6">
        <f>100 + SUMIFS(NhatKy_ViPham!J:J, NhatKy_ViPham!E:E, "12_Hoa_A", NhatKy_ViPham!F:F, B14, NhatKy_ViPham!C:C, "T1") - SUMIFS(NhatKy_ViPham!K:K, NhatKy_ViPham!E:E, "12_Hoa_A", NhatKy_ViPham!F:F, B14, NhatKy_ViPham!C:C, "T1")</f>
        <v>100</v>
      </c>
      <c r="S14" s="6">
        <f>100 + SUMIFS(NhatKy_ViPham!J:J, NhatKy_ViPham!E:E, "12_Hoa_A", NhatKy_ViPham!F:F, B14, NhatKy_ViPham!C:C, "T2") - SUMIFS(NhatKy_ViPham!K:K, NhatKy_ViPham!E:E, "12_Hoa_A", NhatKy_ViPham!F:F, B14, NhatKy_ViPham!C:C, "T2")</f>
        <v>100</v>
      </c>
      <c r="T14" s="6">
        <f>100 + SUMIFS(NhatKy_ViPham!J:J, NhatKy_ViPham!E:E, "12_Hoa_A", NhatKy_ViPham!F:F, B14, NhatKy_ViPham!C:C, "T3") - SUMIFS(NhatKy_ViPham!K:K, NhatKy_ViPham!E:E, "12_Hoa_A", NhatKy_ViPham!F:F, B14, NhatKy_ViPham!C:C, "T3")</f>
        <v>100</v>
      </c>
      <c r="U14" s="6">
        <f>100 + SUMIFS(NhatKy_ViPham!J:J, NhatKy_ViPham!E:E, "12_Hoa_A", NhatKy_ViPham!F:F, B14, NhatKy_ViPham!C:C, "T4") - SUMIFS(NhatKy_ViPham!K:K, NhatKy_ViPham!E:E, "12_Hoa_A", NhatKy_ViPham!F:F, B14, NhatKy_ViPham!C:C, "T4")</f>
        <v>100</v>
      </c>
      <c r="V14" s="6">
        <f>100 + SUMIFS(NhatKy_ViPham!J:J, NhatKy_ViPham!E:E, "12_Hoa_A", NhatKy_ViPham!F:F, B14, NhatKy_ViPham!C:C, "T5") - SUMIFS(NhatKy_ViPham!K:K, NhatKy_ViPham!E:E, "12_Hoa_A", NhatKy_ViPham!F:F, B14, NhatKy_ViPham!C:C, "T5")</f>
        <v>100</v>
      </c>
      <c r="W14" s="6">
        <f>100 + SUMIFS(NhatKy_ViPham!J:J, NhatKy_ViPham!E:E, "12_Hoa_A", NhatKy_ViPham!F:F, B14, NhatKy_ViPham!C:C, "T6") - SUMIFS(NhatKy_ViPham!K:K, NhatKy_ViPham!E:E, "12_Hoa_A", NhatKy_ViPham!F:F, B14, NhatKy_ViPham!C:C, "T6")</f>
        <v>100</v>
      </c>
      <c r="X14" s="6">
        <f>100 + SUMIFS(NhatKy_ViPham!J:J, NhatKy_ViPham!E:E, "12_Hoa_A", NhatKy_ViPham!F:F, B14, NhatKy_ViPham!C:C, "T7") - SUMIFS(NhatKy_ViPham!K:K, NhatKy_ViPham!E:E, "12_Hoa_A", NhatKy_ViPham!F:F, B14, NhatKy_ViPham!C:C, "T7")</f>
        <v>100</v>
      </c>
      <c r="Y14" s="6">
        <f>100 + SUMIFS(NhatKy_ViPham!J:J, NhatKy_ViPham!E:E, "12_Hoa_A", NhatKy_ViPham!F:F, B14, NhatKy_ViPham!C:C, "T8") - SUMIFS(NhatKy_ViPham!K:K, NhatKy_ViPham!E:E, "12_Hoa_A", NhatKy_ViPham!F:F, B14, NhatKy_ViPham!C:C, "T8")</f>
        <v>100</v>
      </c>
      <c r="Z14" s="6">
        <f>100 + SUMIFS(NhatKy_ViPham!J:J, NhatKy_ViPham!E:E, "12_Hoa_A", NhatKy_ViPham!F:F, B14, NhatKy_ViPham!C:C, "T9") - SUMIFS(NhatKy_ViPham!K:K, NhatKy_ViPham!E:E, "12_Hoa_A", NhatKy_ViPham!F:F, B14, NhatKy_ViPham!C:C, "T9")</f>
        <v>100</v>
      </c>
      <c r="AA14" s="6">
        <f>100 + SUMIFS(NhatKy_ViPham!J:J, NhatKy_ViPham!E:E, "12_Hoa_A", NhatKy_ViPham!F:F, B14, NhatKy_ViPham!C:C, "T10") - SUMIFS(NhatKy_ViPham!K:K, NhatKy_ViPham!E:E, "12_Hoa_A", NhatKy_ViPham!F:F, B14, NhatKy_ViPham!C:C, "T10")</f>
        <v>100</v>
      </c>
      <c r="AB14" s="6">
        <f>100 + SUMIFS(NhatKy_ViPham!J:J, NhatKy_ViPham!E:E, "12_Hoa_A", NhatKy_ViPham!F:F, B14, NhatKy_ViPham!C:C, "T11") - SUMIFS(NhatKy_ViPham!K:K, NhatKy_ViPham!E:E, "12_Hoa_A", NhatKy_ViPham!F:F, B14, NhatKy_ViPham!C:C, "T11")</f>
        <v>100</v>
      </c>
      <c r="AC14" s="6">
        <f>100 + SUMIFS(NhatKy_ViPham!J:J, NhatKy_ViPham!E:E, "12_Hoa_A", NhatKy_ViPham!F:F, B14, NhatKy_ViPham!C:C, "T12") - SUMIFS(NhatKy_ViPham!K:K, NhatKy_ViPham!E:E, "12_Hoa_A", NhatKy_ViPham!F:F, B14, NhatKy_ViPham!C:C, "T12")</f>
        <v>100</v>
      </c>
      <c r="AD14" s="6">
        <f>100 + SUMIFS(NhatKy_ViPham!J:J, NhatKy_ViPham!E:E, "12_Hoa_A", NhatKy_ViPham!F:F, B14, NhatKy_ViPham!C:C, "T13") - SUMIFS(NhatKy_ViPham!K:K, NhatKy_ViPham!E:E, "12_Hoa_A", NhatKy_ViPham!F:F, B14, NhatKy_ViPham!C:C, "T13")</f>
        <v>100</v>
      </c>
      <c r="AE14" s="6">
        <f>100 + SUMIFS(NhatKy_ViPham!J:J, NhatKy_ViPham!E:E, "12_Hoa_A", NhatKy_ViPham!F:F, B14, NhatKy_ViPham!C:C, "T14") - SUMIFS(NhatKy_ViPham!K:K, NhatKy_ViPham!E:E, "12_Hoa_A", NhatKy_ViPham!F:F, B14, NhatKy_ViPham!C:C, "T14")</f>
        <v>100</v>
      </c>
      <c r="AF14" s="6">
        <f>100 + SUMIFS(NhatKy_ViPham!J:J, NhatKy_ViPham!E:E, "12_Hoa_A", NhatKy_ViPham!F:F, B14, NhatKy_ViPham!C:C, "T15") - SUMIFS(NhatKy_ViPham!K:K, NhatKy_ViPham!E:E, "12_Hoa_A", NhatKy_ViPham!F:F, B14, NhatKy_ViPham!C:C, "T15")</f>
        <v>100</v>
      </c>
      <c r="AG14" s="6">
        <f>100 + SUMIFS(NhatKy_ViPham!J:J, NhatKy_ViPham!E:E, "12_Hoa_A", NhatKy_ViPham!F:F, B14, NhatKy_ViPham!C:C, "T16") - SUMIFS(NhatKy_ViPham!K:K, NhatKy_ViPham!E:E, "12_Hoa_A", NhatKy_ViPham!F:F, B14, NhatKy_ViPham!C:C, "T16")</f>
        <v>100</v>
      </c>
      <c r="AH14" s="6">
        <f>100 + SUMIFS(NhatKy_ViPham!J:J, NhatKy_ViPham!E:E, "12_Hoa_A", NhatKy_ViPham!F:F, B14, NhatKy_ViPham!C:C, "T17") - SUMIFS(NhatKy_ViPham!K:K, NhatKy_ViPham!E:E, "12_Hoa_A", NhatKy_ViPham!F:F, B14, NhatKy_ViPham!C:C, "T17")</f>
        <v>100</v>
      </c>
      <c r="AI14" s="6">
        <f>100 + SUMIFS(NhatKy_ViPham!J:J, NhatKy_ViPham!E:E, "12_Hoa_A", NhatKy_ViPham!F:F, B14, NhatKy_ViPham!C:C, "T18") - SUMIFS(NhatKy_ViPham!K:K, NhatKy_ViPham!E:E, "12_Hoa_A", NhatKy_ViPham!F:F, B14, NhatKy_ViPham!C:C, "T18")</f>
        <v>100</v>
      </c>
      <c r="AJ14" s="6">
        <f>100 + SUMIFS(NhatKy_ViPham!J:J, NhatKy_ViPham!E:E, "12_Hoa_A", NhatKy_ViPham!F:F, B14, NhatKy_ViPham!C:C, "T19") - SUMIFS(NhatKy_ViPham!K:K, NhatKy_ViPham!E:E, "12_Hoa_A", NhatKy_ViPham!F:F, B14, NhatKy_ViPham!C:C, "T19")</f>
        <v>100</v>
      </c>
      <c r="AK14" s="6">
        <f>100 + SUMIFS(NhatKy_ViPham!J:J, NhatKy_ViPham!E:E, "12_Hoa_A", NhatKy_ViPham!F:F, B14, NhatKy_ViPham!C:C, "T20") - SUMIFS(NhatKy_ViPham!K:K, NhatKy_ViPham!E:E, "12_Hoa_A", NhatKy_ViPham!F:F, B14, NhatKy_ViPham!C:C, "T20")</f>
        <v>100</v>
      </c>
      <c r="AL14" s="6">
        <f>100 + SUMIFS(NhatKy_ViPham!J:J, NhatKy_ViPham!E:E, "12_Hoa_A", NhatKy_ViPham!F:F, B14, NhatKy_ViPham!C:C, "T21") - SUMIFS(NhatKy_ViPham!K:K, NhatKy_ViPham!E:E, "12_Hoa_A", NhatKy_ViPham!F:F, B14, NhatKy_ViPham!C:C, "T21")</f>
        <v>100</v>
      </c>
      <c r="AM14" s="6">
        <f>100 + SUMIFS(NhatKy_ViPham!J:J, NhatKy_ViPham!E:E, "12_Hoa_A", NhatKy_ViPham!F:F, B14, NhatKy_ViPham!C:C, "T22") - SUMIFS(NhatKy_ViPham!K:K, NhatKy_ViPham!E:E, "12_Hoa_A", NhatKy_ViPham!F:F, B14, NhatKy_ViPham!C:C, "T22")</f>
        <v>100</v>
      </c>
      <c r="AN14" s="6">
        <f>100 + SUMIFS(NhatKy_ViPham!J:J, NhatKy_ViPham!E:E, "12_Hoa_A", NhatKy_ViPham!F:F, B14, NhatKy_ViPham!C:C, "T23") - SUMIFS(NhatKy_ViPham!K:K, NhatKy_ViPham!E:E, "12_Hoa_A", NhatKy_ViPham!F:F, B14, NhatKy_ViPham!C:C, "T23")</f>
        <v>100</v>
      </c>
      <c r="AO14" s="6">
        <f>100 + SUMIFS(NhatKy_ViPham!J:J, NhatKy_ViPham!E:E, "12_Hoa_A", NhatKy_ViPham!F:F, B14, NhatKy_ViPham!C:C, "T24") - SUMIFS(NhatKy_ViPham!K:K, NhatKy_ViPham!E:E, "12_Hoa_A", NhatKy_ViPham!F:F, B14, NhatKy_ViPham!C:C, "T24")</f>
        <v>100</v>
      </c>
      <c r="AP14" s="6">
        <f>100 + SUMIFS(NhatKy_ViPham!J:J, NhatKy_ViPham!E:E, "12_Hoa_A", NhatKy_ViPham!F:F, B14, NhatKy_ViPham!C:C, "T25") - SUMIFS(NhatKy_ViPham!K:K, NhatKy_ViPham!E:E, "12_Hoa_A", NhatKy_ViPham!F:F, B14, NhatKy_ViPham!C:C, "T25")</f>
        <v>100</v>
      </c>
      <c r="AQ14" s="6">
        <f>100 + SUMIFS(NhatKy_ViPham!J:J, NhatKy_ViPham!E:E, "12_Hoa_A", NhatKy_ViPham!F:F, B14, NhatKy_ViPham!C:C, "T26") - SUMIFS(NhatKy_ViPham!K:K, NhatKy_ViPham!E:E, "12_Hoa_A", NhatKy_ViPham!F:F, B14, NhatKy_ViPham!C:C, "T26")</f>
        <v>100</v>
      </c>
      <c r="AR14" s="6">
        <f>100 + SUMIFS(NhatKy_ViPham!J:J, NhatKy_ViPham!E:E, "12_Hoa_A", NhatKy_ViPham!F:F, B14, NhatKy_ViPham!C:C, "T27") - SUMIFS(NhatKy_ViPham!K:K, NhatKy_ViPham!E:E, "12_Hoa_A", NhatKy_ViPham!F:F, B14, NhatKy_ViPham!C:C, "T27")</f>
        <v>100</v>
      </c>
      <c r="AS14" s="6">
        <f>100 + SUMIFS(NhatKy_ViPham!J:J, NhatKy_ViPham!E:E, "12_Hoa_A", NhatKy_ViPham!F:F, B14, NhatKy_ViPham!C:C, "T28") - SUMIFS(NhatKy_ViPham!K:K, NhatKy_ViPham!E:E, "12_Hoa_A", NhatKy_ViPham!F:F, B14, NhatKy_ViPham!C:C, "T28")</f>
        <v>100</v>
      </c>
      <c r="AT14" s="6">
        <f>100 + SUMIFS(NhatKy_ViPham!J:J, NhatKy_ViPham!E:E, "12_Hoa_A", NhatKy_ViPham!F:F, B14, NhatKy_ViPham!C:C, "T29") - SUMIFS(NhatKy_ViPham!K:K, NhatKy_ViPham!E:E, "12_Hoa_A", NhatKy_ViPham!F:F, B14, NhatKy_ViPham!C:C, "T29")</f>
        <v>100</v>
      </c>
      <c r="AU14" s="6">
        <f>100 + SUMIFS(NhatKy_ViPham!J:J, NhatKy_ViPham!E:E, "12_Hoa_A", NhatKy_ViPham!F:F, B14, NhatKy_ViPham!C:C, "T30") - SUMIFS(NhatKy_ViPham!K:K, NhatKy_ViPham!E:E, "12_Hoa_A", NhatKy_ViPham!F:F, B14, NhatKy_ViPham!C:C, "T30")</f>
        <v>100</v>
      </c>
      <c r="AV14" s="6">
        <f>100 + SUMIFS(NhatKy_ViPham!J:J, NhatKy_ViPham!E:E, "12_Hoa_A", NhatKy_ViPham!F:F, B14, NhatKy_ViPham!C:C, "T31") - SUMIFS(NhatKy_ViPham!K:K, NhatKy_ViPham!E:E, "12_Hoa_A", NhatKy_ViPham!F:F, B14, NhatKy_ViPham!C:C, "T31")</f>
        <v>100</v>
      </c>
      <c r="AW14" s="6">
        <f>100 + SUMIFS(NhatKy_ViPham!J:J, NhatKy_ViPham!E:E, "12_Hoa_A", NhatKy_ViPham!F:F, B14, NhatKy_ViPham!C:C, "T32") - SUMIFS(NhatKy_ViPham!K:K, NhatKy_ViPham!E:E, "12_Hoa_A", NhatKy_ViPham!F:F, B14, NhatKy_ViPham!C:C, "T32")</f>
        <v>100</v>
      </c>
      <c r="AX14" s="6">
        <f>100 + SUMIFS(NhatKy_ViPham!J:J, NhatKy_ViPham!E:E, "12_Hoa_A", NhatKy_ViPham!F:F, B14, NhatKy_ViPham!C:C, "T33") - SUMIFS(NhatKy_ViPham!K:K, NhatKy_ViPham!E:E, "12_Hoa_A", NhatKy_ViPham!F:F, B14, NhatKy_ViPham!C:C, "T33")</f>
        <v>100</v>
      </c>
      <c r="AY14" s="6">
        <f>100 + SUMIFS(NhatKy_ViPham!J:J, NhatKy_ViPham!E:E, "12_Hoa_A", NhatKy_ViPham!F:F, B14, NhatKy_ViPham!C:C, "T34") - SUMIFS(NhatKy_ViPham!K:K, NhatKy_ViPham!E:E, "12_Hoa_A", NhatKy_ViPham!F:F, B14, NhatKy_ViPham!C:C, "T34")</f>
        <v>100</v>
      </c>
      <c r="AZ14" s="6">
        <f>100 + SUMIFS(NhatKy_ViPham!J:J, NhatKy_ViPham!E:E, "12_Hoa_A", NhatKy_ViPham!F:F, B14, NhatKy_ViPham!C:C, "T35") - SUMIFS(NhatKy_ViPham!K:K, NhatKy_ViPham!E:E, "12_Hoa_A", NhatKy_ViPham!F:F, B14, NhatKy_ViPham!C:C, "T35")</f>
        <v>100</v>
      </c>
      <c r="BA14" s="12">
        <f t="shared" si="0"/>
        <v>100</v>
      </c>
      <c r="BB14" s="11" t="s">
        <v>430</v>
      </c>
      <c r="BC14" s="16" t="str">
        <f t="shared" si="1"/>
        <v>Tốt</v>
      </c>
      <c r="BD14" s="15" t="str">
        <f t="shared" si="2"/>
        <v>🟢 BÌNH THƯỜNG</v>
      </c>
    </row>
    <row r="15" spans="1:56" x14ac:dyDescent="0.25">
      <c r="A15" s="4">
        <v>7</v>
      </c>
      <c r="B15" s="10" t="s">
        <v>920</v>
      </c>
      <c r="C15" s="4" t="s">
        <v>2511</v>
      </c>
      <c r="D15" s="4" t="s">
        <v>435</v>
      </c>
      <c r="E15" s="11" t="s">
        <v>430</v>
      </c>
      <c r="F15" s="7">
        <f>SUMIFS(NhatKy_ViPham!K:K, NhatKy_ViPham!E:E, "12_Hoa_A", NhatKy_ViPham!F:F, B15, NhatKy_ViPham!H:H, "L01")</f>
        <v>0</v>
      </c>
      <c r="G15" s="7">
        <f>SUMIFS(NhatKy_ViPham!K:K, NhatKy_ViPham!E:E, "12_Hoa_A", NhatKy_ViPham!F:F, B15, NhatKy_ViPham!H:H, "L02")</f>
        <v>0</v>
      </c>
      <c r="H15" s="7">
        <f>SUMIFS(NhatKy_ViPham!K:K, NhatKy_ViPham!E:E, "12_Hoa_A", NhatKy_ViPham!F:F, B15, NhatKy_ViPham!H:H, "L03")</f>
        <v>0</v>
      </c>
      <c r="I15" s="7">
        <f>SUMIFS(NhatKy_ViPham!K:K, NhatKy_ViPham!E:E, "12_Hoa_A", NhatKy_ViPham!F:F, B15, NhatKy_ViPham!H:H, "L04")</f>
        <v>0</v>
      </c>
      <c r="J15" s="7">
        <f>SUMIFS(NhatKy_ViPham!K:K, NhatKy_ViPham!E:E, "12_Hoa_A", NhatKy_ViPham!F:F, B15, NhatKy_ViPham!H:H, "L05")</f>
        <v>0</v>
      </c>
      <c r="K15" s="7">
        <f>SUMIFS(NhatKy_ViPham!K:K, NhatKy_ViPham!E:E, "12_Hoa_A", NhatKy_ViPham!F:F, B15, NhatKy_ViPham!H:H, "L06")</f>
        <v>0</v>
      </c>
      <c r="L15" s="7">
        <f>SUMIFS(NhatKy_ViPham!K:K, NhatKy_ViPham!E:E, "12_Hoa_A", NhatKy_ViPham!F:F, B15, NhatKy_ViPham!H:H, "L07")</f>
        <v>0</v>
      </c>
      <c r="M15" s="7">
        <f>SUMIFS(NhatKy_ViPham!K:K, NhatKy_ViPham!E:E, "12_Hoa_A", NhatKy_ViPham!F:F, B15, NhatKy_ViPham!H:H, "L08")</f>
        <v>0</v>
      </c>
      <c r="N15" s="7">
        <f>SUMIFS(NhatKy_ViPham!K:K, NhatKy_ViPham!E:E, "12_Hoa_A", NhatKy_ViPham!F:F, B15, NhatKy_ViPham!H:H, "L09")</f>
        <v>0</v>
      </c>
      <c r="O15" s="7">
        <f>SUMIFS(NhatKy_ViPham!K:K, NhatKy_ViPham!E:E, "12_Hoa_A", NhatKy_ViPham!F:F, B15, NhatKy_ViPham!H:H, "L10")</f>
        <v>0</v>
      </c>
      <c r="P15" s="12">
        <f>SUMIFS(NhatKy_ViPham!J:J, NhatKy_ViPham!E:E, "12_Hoa_A", NhatKy_ViPham!F:F, B15)</f>
        <v>0</v>
      </c>
      <c r="Q15" s="13">
        <f>SUMIFS(NhatKy_ViPham!K:K, NhatKy_ViPham!E:E, "12_Hoa_A", NhatKy_ViPham!F:F, B15)</f>
        <v>0</v>
      </c>
      <c r="R15" s="7">
        <f>100 + SUMIFS(NhatKy_ViPham!J:J, NhatKy_ViPham!E:E, "12_Hoa_A", NhatKy_ViPham!F:F, B15, NhatKy_ViPham!C:C, "T1") - SUMIFS(NhatKy_ViPham!K:K, NhatKy_ViPham!E:E, "12_Hoa_A", NhatKy_ViPham!F:F, B15, NhatKy_ViPham!C:C, "T1")</f>
        <v>100</v>
      </c>
      <c r="S15" s="7">
        <f>100 + SUMIFS(NhatKy_ViPham!J:J, NhatKy_ViPham!E:E, "12_Hoa_A", NhatKy_ViPham!F:F, B15, NhatKy_ViPham!C:C, "T2") - SUMIFS(NhatKy_ViPham!K:K, NhatKy_ViPham!E:E, "12_Hoa_A", NhatKy_ViPham!F:F, B15, NhatKy_ViPham!C:C, "T2")</f>
        <v>100</v>
      </c>
      <c r="T15" s="7">
        <f>100 + SUMIFS(NhatKy_ViPham!J:J, NhatKy_ViPham!E:E, "12_Hoa_A", NhatKy_ViPham!F:F, B15, NhatKy_ViPham!C:C, "T3") - SUMIFS(NhatKy_ViPham!K:K, NhatKy_ViPham!E:E, "12_Hoa_A", NhatKy_ViPham!F:F, B15, NhatKy_ViPham!C:C, "T3")</f>
        <v>100</v>
      </c>
      <c r="U15" s="7">
        <f>100 + SUMIFS(NhatKy_ViPham!J:J, NhatKy_ViPham!E:E, "12_Hoa_A", NhatKy_ViPham!F:F, B15, NhatKy_ViPham!C:C, "T4") - SUMIFS(NhatKy_ViPham!K:K, NhatKy_ViPham!E:E, "12_Hoa_A", NhatKy_ViPham!F:F, B15, NhatKy_ViPham!C:C, "T4")</f>
        <v>100</v>
      </c>
      <c r="V15" s="7">
        <f>100 + SUMIFS(NhatKy_ViPham!J:J, NhatKy_ViPham!E:E, "12_Hoa_A", NhatKy_ViPham!F:F, B15, NhatKy_ViPham!C:C, "T5") - SUMIFS(NhatKy_ViPham!K:K, NhatKy_ViPham!E:E, "12_Hoa_A", NhatKy_ViPham!F:F, B15, NhatKy_ViPham!C:C, "T5")</f>
        <v>100</v>
      </c>
      <c r="W15" s="7">
        <f>100 + SUMIFS(NhatKy_ViPham!J:J, NhatKy_ViPham!E:E, "12_Hoa_A", NhatKy_ViPham!F:F, B15, NhatKy_ViPham!C:C, "T6") - SUMIFS(NhatKy_ViPham!K:K, NhatKy_ViPham!E:E, "12_Hoa_A", NhatKy_ViPham!F:F, B15, NhatKy_ViPham!C:C, "T6")</f>
        <v>100</v>
      </c>
      <c r="X15" s="7">
        <f>100 + SUMIFS(NhatKy_ViPham!J:J, NhatKy_ViPham!E:E, "12_Hoa_A", NhatKy_ViPham!F:F, B15, NhatKy_ViPham!C:C, "T7") - SUMIFS(NhatKy_ViPham!K:K, NhatKy_ViPham!E:E, "12_Hoa_A", NhatKy_ViPham!F:F, B15, NhatKy_ViPham!C:C, "T7")</f>
        <v>100</v>
      </c>
      <c r="Y15" s="7">
        <f>100 + SUMIFS(NhatKy_ViPham!J:J, NhatKy_ViPham!E:E, "12_Hoa_A", NhatKy_ViPham!F:F, B15, NhatKy_ViPham!C:C, "T8") - SUMIFS(NhatKy_ViPham!K:K, NhatKy_ViPham!E:E, "12_Hoa_A", NhatKy_ViPham!F:F, B15, NhatKy_ViPham!C:C, "T8")</f>
        <v>100</v>
      </c>
      <c r="Z15" s="7">
        <f>100 + SUMIFS(NhatKy_ViPham!J:J, NhatKy_ViPham!E:E, "12_Hoa_A", NhatKy_ViPham!F:F, B15, NhatKy_ViPham!C:C, "T9") - SUMIFS(NhatKy_ViPham!K:K, NhatKy_ViPham!E:E, "12_Hoa_A", NhatKy_ViPham!F:F, B15, NhatKy_ViPham!C:C, "T9")</f>
        <v>100</v>
      </c>
      <c r="AA15" s="7">
        <f>100 + SUMIFS(NhatKy_ViPham!J:J, NhatKy_ViPham!E:E, "12_Hoa_A", NhatKy_ViPham!F:F, B15, NhatKy_ViPham!C:C, "T10") - SUMIFS(NhatKy_ViPham!K:K, NhatKy_ViPham!E:E, "12_Hoa_A", NhatKy_ViPham!F:F, B15, NhatKy_ViPham!C:C, "T10")</f>
        <v>100</v>
      </c>
      <c r="AB15" s="7">
        <f>100 + SUMIFS(NhatKy_ViPham!J:J, NhatKy_ViPham!E:E, "12_Hoa_A", NhatKy_ViPham!F:F, B15, NhatKy_ViPham!C:C, "T11") - SUMIFS(NhatKy_ViPham!K:K, NhatKy_ViPham!E:E, "12_Hoa_A", NhatKy_ViPham!F:F, B15, NhatKy_ViPham!C:C, "T11")</f>
        <v>100</v>
      </c>
      <c r="AC15" s="7">
        <f>100 + SUMIFS(NhatKy_ViPham!J:J, NhatKy_ViPham!E:E, "12_Hoa_A", NhatKy_ViPham!F:F, B15, NhatKy_ViPham!C:C, "T12") - SUMIFS(NhatKy_ViPham!K:K, NhatKy_ViPham!E:E, "12_Hoa_A", NhatKy_ViPham!F:F, B15, NhatKy_ViPham!C:C, "T12")</f>
        <v>100</v>
      </c>
      <c r="AD15" s="7">
        <f>100 + SUMIFS(NhatKy_ViPham!J:J, NhatKy_ViPham!E:E, "12_Hoa_A", NhatKy_ViPham!F:F, B15, NhatKy_ViPham!C:C, "T13") - SUMIFS(NhatKy_ViPham!K:K, NhatKy_ViPham!E:E, "12_Hoa_A", NhatKy_ViPham!F:F, B15, NhatKy_ViPham!C:C, "T13")</f>
        <v>100</v>
      </c>
      <c r="AE15" s="7">
        <f>100 + SUMIFS(NhatKy_ViPham!J:J, NhatKy_ViPham!E:E, "12_Hoa_A", NhatKy_ViPham!F:F, B15, NhatKy_ViPham!C:C, "T14") - SUMIFS(NhatKy_ViPham!K:K, NhatKy_ViPham!E:E, "12_Hoa_A", NhatKy_ViPham!F:F, B15, NhatKy_ViPham!C:C, "T14")</f>
        <v>100</v>
      </c>
      <c r="AF15" s="7">
        <f>100 + SUMIFS(NhatKy_ViPham!J:J, NhatKy_ViPham!E:E, "12_Hoa_A", NhatKy_ViPham!F:F, B15, NhatKy_ViPham!C:C, "T15") - SUMIFS(NhatKy_ViPham!K:K, NhatKy_ViPham!E:E, "12_Hoa_A", NhatKy_ViPham!F:F, B15, NhatKy_ViPham!C:C, "T15")</f>
        <v>100</v>
      </c>
      <c r="AG15" s="7">
        <f>100 + SUMIFS(NhatKy_ViPham!J:J, NhatKy_ViPham!E:E, "12_Hoa_A", NhatKy_ViPham!F:F, B15, NhatKy_ViPham!C:C, "T16") - SUMIFS(NhatKy_ViPham!K:K, NhatKy_ViPham!E:E, "12_Hoa_A", NhatKy_ViPham!F:F, B15, NhatKy_ViPham!C:C, "T16")</f>
        <v>100</v>
      </c>
      <c r="AH15" s="7">
        <f>100 + SUMIFS(NhatKy_ViPham!J:J, NhatKy_ViPham!E:E, "12_Hoa_A", NhatKy_ViPham!F:F, B15, NhatKy_ViPham!C:C, "T17") - SUMIFS(NhatKy_ViPham!K:K, NhatKy_ViPham!E:E, "12_Hoa_A", NhatKy_ViPham!F:F, B15, NhatKy_ViPham!C:C, "T17")</f>
        <v>100</v>
      </c>
      <c r="AI15" s="7">
        <f>100 + SUMIFS(NhatKy_ViPham!J:J, NhatKy_ViPham!E:E, "12_Hoa_A", NhatKy_ViPham!F:F, B15, NhatKy_ViPham!C:C, "T18") - SUMIFS(NhatKy_ViPham!K:K, NhatKy_ViPham!E:E, "12_Hoa_A", NhatKy_ViPham!F:F, B15, NhatKy_ViPham!C:C, "T18")</f>
        <v>100</v>
      </c>
      <c r="AJ15" s="7">
        <f>100 + SUMIFS(NhatKy_ViPham!J:J, NhatKy_ViPham!E:E, "12_Hoa_A", NhatKy_ViPham!F:F, B15, NhatKy_ViPham!C:C, "T19") - SUMIFS(NhatKy_ViPham!K:K, NhatKy_ViPham!E:E, "12_Hoa_A", NhatKy_ViPham!F:F, B15, NhatKy_ViPham!C:C, "T19")</f>
        <v>100</v>
      </c>
      <c r="AK15" s="7">
        <f>100 + SUMIFS(NhatKy_ViPham!J:J, NhatKy_ViPham!E:E, "12_Hoa_A", NhatKy_ViPham!F:F, B15, NhatKy_ViPham!C:C, "T20") - SUMIFS(NhatKy_ViPham!K:K, NhatKy_ViPham!E:E, "12_Hoa_A", NhatKy_ViPham!F:F, B15, NhatKy_ViPham!C:C, "T20")</f>
        <v>100</v>
      </c>
      <c r="AL15" s="7">
        <f>100 + SUMIFS(NhatKy_ViPham!J:J, NhatKy_ViPham!E:E, "12_Hoa_A", NhatKy_ViPham!F:F, B15, NhatKy_ViPham!C:C, "T21") - SUMIFS(NhatKy_ViPham!K:K, NhatKy_ViPham!E:E, "12_Hoa_A", NhatKy_ViPham!F:F, B15, NhatKy_ViPham!C:C, "T21")</f>
        <v>100</v>
      </c>
      <c r="AM15" s="7">
        <f>100 + SUMIFS(NhatKy_ViPham!J:J, NhatKy_ViPham!E:E, "12_Hoa_A", NhatKy_ViPham!F:F, B15, NhatKy_ViPham!C:C, "T22") - SUMIFS(NhatKy_ViPham!K:K, NhatKy_ViPham!E:E, "12_Hoa_A", NhatKy_ViPham!F:F, B15, NhatKy_ViPham!C:C, "T22")</f>
        <v>100</v>
      </c>
      <c r="AN15" s="7">
        <f>100 + SUMIFS(NhatKy_ViPham!J:J, NhatKy_ViPham!E:E, "12_Hoa_A", NhatKy_ViPham!F:F, B15, NhatKy_ViPham!C:C, "T23") - SUMIFS(NhatKy_ViPham!K:K, NhatKy_ViPham!E:E, "12_Hoa_A", NhatKy_ViPham!F:F, B15, NhatKy_ViPham!C:C, "T23")</f>
        <v>100</v>
      </c>
      <c r="AO15" s="7">
        <f>100 + SUMIFS(NhatKy_ViPham!J:J, NhatKy_ViPham!E:E, "12_Hoa_A", NhatKy_ViPham!F:F, B15, NhatKy_ViPham!C:C, "T24") - SUMIFS(NhatKy_ViPham!K:K, NhatKy_ViPham!E:E, "12_Hoa_A", NhatKy_ViPham!F:F, B15, NhatKy_ViPham!C:C, "T24")</f>
        <v>100</v>
      </c>
      <c r="AP15" s="7">
        <f>100 + SUMIFS(NhatKy_ViPham!J:J, NhatKy_ViPham!E:E, "12_Hoa_A", NhatKy_ViPham!F:F, B15, NhatKy_ViPham!C:C, "T25") - SUMIFS(NhatKy_ViPham!K:K, NhatKy_ViPham!E:E, "12_Hoa_A", NhatKy_ViPham!F:F, B15, NhatKy_ViPham!C:C, "T25")</f>
        <v>100</v>
      </c>
      <c r="AQ15" s="7">
        <f>100 + SUMIFS(NhatKy_ViPham!J:J, NhatKy_ViPham!E:E, "12_Hoa_A", NhatKy_ViPham!F:F, B15, NhatKy_ViPham!C:C, "T26") - SUMIFS(NhatKy_ViPham!K:K, NhatKy_ViPham!E:E, "12_Hoa_A", NhatKy_ViPham!F:F, B15, NhatKy_ViPham!C:C, "T26")</f>
        <v>100</v>
      </c>
      <c r="AR15" s="7">
        <f>100 + SUMIFS(NhatKy_ViPham!J:J, NhatKy_ViPham!E:E, "12_Hoa_A", NhatKy_ViPham!F:F, B15, NhatKy_ViPham!C:C, "T27") - SUMIFS(NhatKy_ViPham!K:K, NhatKy_ViPham!E:E, "12_Hoa_A", NhatKy_ViPham!F:F, B15, NhatKy_ViPham!C:C, "T27")</f>
        <v>100</v>
      </c>
      <c r="AS15" s="7">
        <f>100 + SUMIFS(NhatKy_ViPham!J:J, NhatKy_ViPham!E:E, "12_Hoa_A", NhatKy_ViPham!F:F, B15, NhatKy_ViPham!C:C, "T28") - SUMIFS(NhatKy_ViPham!K:K, NhatKy_ViPham!E:E, "12_Hoa_A", NhatKy_ViPham!F:F, B15, NhatKy_ViPham!C:C, "T28")</f>
        <v>100</v>
      </c>
      <c r="AT15" s="7">
        <f>100 + SUMIFS(NhatKy_ViPham!J:J, NhatKy_ViPham!E:E, "12_Hoa_A", NhatKy_ViPham!F:F, B15, NhatKy_ViPham!C:C, "T29") - SUMIFS(NhatKy_ViPham!K:K, NhatKy_ViPham!E:E, "12_Hoa_A", NhatKy_ViPham!F:F, B15, NhatKy_ViPham!C:C, "T29")</f>
        <v>100</v>
      </c>
      <c r="AU15" s="7">
        <f>100 + SUMIFS(NhatKy_ViPham!J:J, NhatKy_ViPham!E:E, "12_Hoa_A", NhatKy_ViPham!F:F, B15, NhatKy_ViPham!C:C, "T30") - SUMIFS(NhatKy_ViPham!K:K, NhatKy_ViPham!E:E, "12_Hoa_A", NhatKy_ViPham!F:F, B15, NhatKy_ViPham!C:C, "T30")</f>
        <v>100</v>
      </c>
      <c r="AV15" s="7">
        <f>100 + SUMIFS(NhatKy_ViPham!J:J, NhatKy_ViPham!E:E, "12_Hoa_A", NhatKy_ViPham!F:F, B15, NhatKy_ViPham!C:C, "T31") - SUMIFS(NhatKy_ViPham!K:K, NhatKy_ViPham!E:E, "12_Hoa_A", NhatKy_ViPham!F:F, B15, NhatKy_ViPham!C:C, "T31")</f>
        <v>100</v>
      </c>
      <c r="AW15" s="7">
        <f>100 + SUMIFS(NhatKy_ViPham!J:J, NhatKy_ViPham!E:E, "12_Hoa_A", NhatKy_ViPham!F:F, B15, NhatKy_ViPham!C:C, "T32") - SUMIFS(NhatKy_ViPham!K:K, NhatKy_ViPham!E:E, "12_Hoa_A", NhatKy_ViPham!F:F, B15, NhatKy_ViPham!C:C, "T32")</f>
        <v>100</v>
      </c>
      <c r="AX15" s="7">
        <f>100 + SUMIFS(NhatKy_ViPham!J:J, NhatKy_ViPham!E:E, "12_Hoa_A", NhatKy_ViPham!F:F, B15, NhatKy_ViPham!C:C, "T33") - SUMIFS(NhatKy_ViPham!K:K, NhatKy_ViPham!E:E, "12_Hoa_A", NhatKy_ViPham!F:F, B15, NhatKy_ViPham!C:C, "T33")</f>
        <v>100</v>
      </c>
      <c r="AY15" s="7">
        <f>100 + SUMIFS(NhatKy_ViPham!J:J, NhatKy_ViPham!E:E, "12_Hoa_A", NhatKy_ViPham!F:F, B15, NhatKy_ViPham!C:C, "T34") - SUMIFS(NhatKy_ViPham!K:K, NhatKy_ViPham!E:E, "12_Hoa_A", NhatKy_ViPham!F:F, B15, NhatKy_ViPham!C:C, "T34")</f>
        <v>100</v>
      </c>
      <c r="AZ15" s="7">
        <f>100 + SUMIFS(NhatKy_ViPham!J:J, NhatKy_ViPham!E:E, "12_Hoa_A", NhatKy_ViPham!F:F, B15, NhatKy_ViPham!C:C, "T35") - SUMIFS(NhatKy_ViPham!K:K, NhatKy_ViPham!E:E, "12_Hoa_A", NhatKy_ViPham!F:F, B15, NhatKy_ViPham!C:C, "T35")</f>
        <v>100</v>
      </c>
      <c r="BA15" s="12">
        <f t="shared" si="0"/>
        <v>100</v>
      </c>
      <c r="BB15" s="11" t="s">
        <v>430</v>
      </c>
      <c r="BC15" s="14" t="str">
        <f t="shared" si="1"/>
        <v>Tốt</v>
      </c>
      <c r="BD15" s="10" t="str">
        <f t="shared" si="2"/>
        <v>🟢 BÌNH THƯỜNG</v>
      </c>
    </row>
    <row r="16" spans="1:56" x14ac:dyDescent="0.25">
      <c r="A16" s="5">
        <v>8</v>
      </c>
      <c r="B16" s="15" t="s">
        <v>2512</v>
      </c>
      <c r="C16" s="5" t="s">
        <v>2440</v>
      </c>
      <c r="D16" s="5" t="s">
        <v>435</v>
      </c>
      <c r="E16" s="11" t="s">
        <v>430</v>
      </c>
      <c r="F16" s="6">
        <f>SUMIFS(NhatKy_ViPham!K:K, NhatKy_ViPham!E:E, "12_Hoa_A", NhatKy_ViPham!F:F, B16, NhatKy_ViPham!H:H, "L01")</f>
        <v>0</v>
      </c>
      <c r="G16" s="6">
        <f>SUMIFS(NhatKy_ViPham!K:K, NhatKy_ViPham!E:E, "12_Hoa_A", NhatKy_ViPham!F:F, B16, NhatKy_ViPham!H:H, "L02")</f>
        <v>0</v>
      </c>
      <c r="H16" s="6">
        <f>SUMIFS(NhatKy_ViPham!K:K, NhatKy_ViPham!E:E, "12_Hoa_A", NhatKy_ViPham!F:F, B16, NhatKy_ViPham!H:H, "L03")</f>
        <v>0</v>
      </c>
      <c r="I16" s="6">
        <f>SUMIFS(NhatKy_ViPham!K:K, NhatKy_ViPham!E:E, "12_Hoa_A", NhatKy_ViPham!F:F, B16, NhatKy_ViPham!H:H, "L04")</f>
        <v>0</v>
      </c>
      <c r="J16" s="6">
        <f>SUMIFS(NhatKy_ViPham!K:K, NhatKy_ViPham!E:E, "12_Hoa_A", NhatKy_ViPham!F:F, B16, NhatKy_ViPham!H:H, "L05")</f>
        <v>0</v>
      </c>
      <c r="K16" s="6">
        <f>SUMIFS(NhatKy_ViPham!K:K, NhatKy_ViPham!E:E, "12_Hoa_A", NhatKy_ViPham!F:F, B16, NhatKy_ViPham!H:H, "L06")</f>
        <v>0</v>
      </c>
      <c r="L16" s="6">
        <f>SUMIFS(NhatKy_ViPham!K:K, NhatKy_ViPham!E:E, "12_Hoa_A", NhatKy_ViPham!F:F, B16, NhatKy_ViPham!H:H, "L07")</f>
        <v>0</v>
      </c>
      <c r="M16" s="6">
        <f>SUMIFS(NhatKy_ViPham!K:K, NhatKy_ViPham!E:E, "12_Hoa_A", NhatKy_ViPham!F:F, B16, NhatKy_ViPham!H:H, "L08")</f>
        <v>0</v>
      </c>
      <c r="N16" s="6">
        <f>SUMIFS(NhatKy_ViPham!K:K, NhatKy_ViPham!E:E, "12_Hoa_A", NhatKy_ViPham!F:F, B16, NhatKy_ViPham!H:H, "L09")</f>
        <v>0</v>
      </c>
      <c r="O16" s="6">
        <f>SUMIFS(NhatKy_ViPham!K:K, NhatKy_ViPham!E:E, "12_Hoa_A", NhatKy_ViPham!F:F, B16, NhatKy_ViPham!H:H, "L10")</f>
        <v>0</v>
      </c>
      <c r="P16" s="12">
        <f>SUMIFS(NhatKy_ViPham!J:J, NhatKy_ViPham!E:E, "12_Hoa_A", NhatKy_ViPham!F:F, B16)</f>
        <v>0</v>
      </c>
      <c r="Q16" s="13">
        <f>SUMIFS(NhatKy_ViPham!K:K, NhatKy_ViPham!E:E, "12_Hoa_A", NhatKy_ViPham!F:F, B16)</f>
        <v>0</v>
      </c>
      <c r="R16" s="6">
        <f>100 + SUMIFS(NhatKy_ViPham!J:J, NhatKy_ViPham!E:E, "12_Hoa_A", NhatKy_ViPham!F:F, B16, NhatKy_ViPham!C:C, "T1") - SUMIFS(NhatKy_ViPham!K:K, NhatKy_ViPham!E:E, "12_Hoa_A", NhatKy_ViPham!F:F, B16, NhatKy_ViPham!C:C, "T1")</f>
        <v>100</v>
      </c>
      <c r="S16" s="6">
        <f>100 + SUMIFS(NhatKy_ViPham!J:J, NhatKy_ViPham!E:E, "12_Hoa_A", NhatKy_ViPham!F:F, B16, NhatKy_ViPham!C:C, "T2") - SUMIFS(NhatKy_ViPham!K:K, NhatKy_ViPham!E:E, "12_Hoa_A", NhatKy_ViPham!F:F, B16, NhatKy_ViPham!C:C, "T2")</f>
        <v>100</v>
      </c>
      <c r="T16" s="6">
        <f>100 + SUMIFS(NhatKy_ViPham!J:J, NhatKy_ViPham!E:E, "12_Hoa_A", NhatKy_ViPham!F:F, B16, NhatKy_ViPham!C:C, "T3") - SUMIFS(NhatKy_ViPham!K:K, NhatKy_ViPham!E:E, "12_Hoa_A", NhatKy_ViPham!F:F, B16, NhatKy_ViPham!C:C, "T3")</f>
        <v>100</v>
      </c>
      <c r="U16" s="6">
        <f>100 + SUMIFS(NhatKy_ViPham!J:J, NhatKy_ViPham!E:E, "12_Hoa_A", NhatKy_ViPham!F:F, B16, NhatKy_ViPham!C:C, "T4") - SUMIFS(NhatKy_ViPham!K:K, NhatKy_ViPham!E:E, "12_Hoa_A", NhatKy_ViPham!F:F, B16, NhatKy_ViPham!C:C, "T4")</f>
        <v>100</v>
      </c>
      <c r="V16" s="6">
        <f>100 + SUMIFS(NhatKy_ViPham!J:J, NhatKy_ViPham!E:E, "12_Hoa_A", NhatKy_ViPham!F:F, B16, NhatKy_ViPham!C:C, "T5") - SUMIFS(NhatKy_ViPham!K:K, NhatKy_ViPham!E:E, "12_Hoa_A", NhatKy_ViPham!F:F, B16, NhatKy_ViPham!C:C, "T5")</f>
        <v>100</v>
      </c>
      <c r="W16" s="6">
        <f>100 + SUMIFS(NhatKy_ViPham!J:J, NhatKy_ViPham!E:E, "12_Hoa_A", NhatKy_ViPham!F:F, B16, NhatKy_ViPham!C:C, "T6") - SUMIFS(NhatKy_ViPham!K:K, NhatKy_ViPham!E:E, "12_Hoa_A", NhatKy_ViPham!F:F, B16, NhatKy_ViPham!C:C, "T6")</f>
        <v>100</v>
      </c>
      <c r="X16" s="6">
        <f>100 + SUMIFS(NhatKy_ViPham!J:J, NhatKy_ViPham!E:E, "12_Hoa_A", NhatKy_ViPham!F:F, B16, NhatKy_ViPham!C:C, "T7") - SUMIFS(NhatKy_ViPham!K:K, NhatKy_ViPham!E:E, "12_Hoa_A", NhatKy_ViPham!F:F, B16, NhatKy_ViPham!C:C, "T7")</f>
        <v>100</v>
      </c>
      <c r="Y16" s="6">
        <f>100 + SUMIFS(NhatKy_ViPham!J:J, NhatKy_ViPham!E:E, "12_Hoa_A", NhatKy_ViPham!F:F, B16, NhatKy_ViPham!C:C, "T8") - SUMIFS(NhatKy_ViPham!K:K, NhatKy_ViPham!E:E, "12_Hoa_A", NhatKy_ViPham!F:F, B16, NhatKy_ViPham!C:C, "T8")</f>
        <v>100</v>
      </c>
      <c r="Z16" s="6">
        <f>100 + SUMIFS(NhatKy_ViPham!J:J, NhatKy_ViPham!E:E, "12_Hoa_A", NhatKy_ViPham!F:F, B16, NhatKy_ViPham!C:C, "T9") - SUMIFS(NhatKy_ViPham!K:K, NhatKy_ViPham!E:E, "12_Hoa_A", NhatKy_ViPham!F:F, B16, NhatKy_ViPham!C:C, "T9")</f>
        <v>100</v>
      </c>
      <c r="AA16" s="6">
        <f>100 + SUMIFS(NhatKy_ViPham!J:J, NhatKy_ViPham!E:E, "12_Hoa_A", NhatKy_ViPham!F:F, B16, NhatKy_ViPham!C:C, "T10") - SUMIFS(NhatKy_ViPham!K:K, NhatKy_ViPham!E:E, "12_Hoa_A", NhatKy_ViPham!F:F, B16, NhatKy_ViPham!C:C, "T10")</f>
        <v>100</v>
      </c>
      <c r="AB16" s="6">
        <f>100 + SUMIFS(NhatKy_ViPham!J:J, NhatKy_ViPham!E:E, "12_Hoa_A", NhatKy_ViPham!F:F, B16, NhatKy_ViPham!C:C, "T11") - SUMIFS(NhatKy_ViPham!K:K, NhatKy_ViPham!E:E, "12_Hoa_A", NhatKy_ViPham!F:F, B16, NhatKy_ViPham!C:C, "T11")</f>
        <v>100</v>
      </c>
      <c r="AC16" s="6">
        <f>100 + SUMIFS(NhatKy_ViPham!J:J, NhatKy_ViPham!E:E, "12_Hoa_A", NhatKy_ViPham!F:F, B16, NhatKy_ViPham!C:C, "T12") - SUMIFS(NhatKy_ViPham!K:K, NhatKy_ViPham!E:E, "12_Hoa_A", NhatKy_ViPham!F:F, B16, NhatKy_ViPham!C:C, "T12")</f>
        <v>100</v>
      </c>
      <c r="AD16" s="6">
        <f>100 + SUMIFS(NhatKy_ViPham!J:J, NhatKy_ViPham!E:E, "12_Hoa_A", NhatKy_ViPham!F:F, B16, NhatKy_ViPham!C:C, "T13") - SUMIFS(NhatKy_ViPham!K:K, NhatKy_ViPham!E:E, "12_Hoa_A", NhatKy_ViPham!F:F, B16, NhatKy_ViPham!C:C, "T13")</f>
        <v>100</v>
      </c>
      <c r="AE16" s="6">
        <f>100 + SUMIFS(NhatKy_ViPham!J:J, NhatKy_ViPham!E:E, "12_Hoa_A", NhatKy_ViPham!F:F, B16, NhatKy_ViPham!C:C, "T14") - SUMIFS(NhatKy_ViPham!K:K, NhatKy_ViPham!E:E, "12_Hoa_A", NhatKy_ViPham!F:F, B16, NhatKy_ViPham!C:C, "T14")</f>
        <v>100</v>
      </c>
      <c r="AF16" s="6">
        <f>100 + SUMIFS(NhatKy_ViPham!J:J, NhatKy_ViPham!E:E, "12_Hoa_A", NhatKy_ViPham!F:F, B16, NhatKy_ViPham!C:C, "T15") - SUMIFS(NhatKy_ViPham!K:K, NhatKy_ViPham!E:E, "12_Hoa_A", NhatKy_ViPham!F:F, B16, NhatKy_ViPham!C:C, "T15")</f>
        <v>100</v>
      </c>
      <c r="AG16" s="6">
        <f>100 + SUMIFS(NhatKy_ViPham!J:J, NhatKy_ViPham!E:E, "12_Hoa_A", NhatKy_ViPham!F:F, B16, NhatKy_ViPham!C:C, "T16") - SUMIFS(NhatKy_ViPham!K:K, NhatKy_ViPham!E:E, "12_Hoa_A", NhatKy_ViPham!F:F, B16, NhatKy_ViPham!C:C, "T16")</f>
        <v>100</v>
      </c>
      <c r="AH16" s="6">
        <f>100 + SUMIFS(NhatKy_ViPham!J:J, NhatKy_ViPham!E:E, "12_Hoa_A", NhatKy_ViPham!F:F, B16, NhatKy_ViPham!C:C, "T17") - SUMIFS(NhatKy_ViPham!K:K, NhatKy_ViPham!E:E, "12_Hoa_A", NhatKy_ViPham!F:F, B16, NhatKy_ViPham!C:C, "T17")</f>
        <v>100</v>
      </c>
      <c r="AI16" s="6">
        <f>100 + SUMIFS(NhatKy_ViPham!J:J, NhatKy_ViPham!E:E, "12_Hoa_A", NhatKy_ViPham!F:F, B16, NhatKy_ViPham!C:C, "T18") - SUMIFS(NhatKy_ViPham!K:K, NhatKy_ViPham!E:E, "12_Hoa_A", NhatKy_ViPham!F:F, B16, NhatKy_ViPham!C:C, "T18")</f>
        <v>100</v>
      </c>
      <c r="AJ16" s="6">
        <f>100 + SUMIFS(NhatKy_ViPham!J:J, NhatKy_ViPham!E:E, "12_Hoa_A", NhatKy_ViPham!F:F, B16, NhatKy_ViPham!C:C, "T19") - SUMIFS(NhatKy_ViPham!K:K, NhatKy_ViPham!E:E, "12_Hoa_A", NhatKy_ViPham!F:F, B16, NhatKy_ViPham!C:C, "T19")</f>
        <v>100</v>
      </c>
      <c r="AK16" s="6">
        <f>100 + SUMIFS(NhatKy_ViPham!J:J, NhatKy_ViPham!E:E, "12_Hoa_A", NhatKy_ViPham!F:F, B16, NhatKy_ViPham!C:C, "T20") - SUMIFS(NhatKy_ViPham!K:K, NhatKy_ViPham!E:E, "12_Hoa_A", NhatKy_ViPham!F:F, B16, NhatKy_ViPham!C:C, "T20")</f>
        <v>100</v>
      </c>
      <c r="AL16" s="6">
        <f>100 + SUMIFS(NhatKy_ViPham!J:J, NhatKy_ViPham!E:E, "12_Hoa_A", NhatKy_ViPham!F:F, B16, NhatKy_ViPham!C:C, "T21") - SUMIFS(NhatKy_ViPham!K:K, NhatKy_ViPham!E:E, "12_Hoa_A", NhatKy_ViPham!F:F, B16, NhatKy_ViPham!C:C, "T21")</f>
        <v>100</v>
      </c>
      <c r="AM16" s="6">
        <f>100 + SUMIFS(NhatKy_ViPham!J:J, NhatKy_ViPham!E:E, "12_Hoa_A", NhatKy_ViPham!F:F, B16, NhatKy_ViPham!C:C, "T22") - SUMIFS(NhatKy_ViPham!K:K, NhatKy_ViPham!E:E, "12_Hoa_A", NhatKy_ViPham!F:F, B16, NhatKy_ViPham!C:C, "T22")</f>
        <v>100</v>
      </c>
      <c r="AN16" s="6">
        <f>100 + SUMIFS(NhatKy_ViPham!J:J, NhatKy_ViPham!E:E, "12_Hoa_A", NhatKy_ViPham!F:F, B16, NhatKy_ViPham!C:C, "T23") - SUMIFS(NhatKy_ViPham!K:K, NhatKy_ViPham!E:E, "12_Hoa_A", NhatKy_ViPham!F:F, B16, NhatKy_ViPham!C:C, "T23")</f>
        <v>100</v>
      </c>
      <c r="AO16" s="6">
        <f>100 + SUMIFS(NhatKy_ViPham!J:J, NhatKy_ViPham!E:E, "12_Hoa_A", NhatKy_ViPham!F:F, B16, NhatKy_ViPham!C:C, "T24") - SUMIFS(NhatKy_ViPham!K:K, NhatKy_ViPham!E:E, "12_Hoa_A", NhatKy_ViPham!F:F, B16, NhatKy_ViPham!C:C, "T24")</f>
        <v>100</v>
      </c>
      <c r="AP16" s="6">
        <f>100 + SUMIFS(NhatKy_ViPham!J:J, NhatKy_ViPham!E:E, "12_Hoa_A", NhatKy_ViPham!F:F, B16, NhatKy_ViPham!C:C, "T25") - SUMIFS(NhatKy_ViPham!K:K, NhatKy_ViPham!E:E, "12_Hoa_A", NhatKy_ViPham!F:F, B16, NhatKy_ViPham!C:C, "T25")</f>
        <v>100</v>
      </c>
      <c r="AQ16" s="6">
        <f>100 + SUMIFS(NhatKy_ViPham!J:J, NhatKy_ViPham!E:E, "12_Hoa_A", NhatKy_ViPham!F:F, B16, NhatKy_ViPham!C:C, "T26") - SUMIFS(NhatKy_ViPham!K:K, NhatKy_ViPham!E:E, "12_Hoa_A", NhatKy_ViPham!F:F, B16, NhatKy_ViPham!C:C, "T26")</f>
        <v>100</v>
      </c>
      <c r="AR16" s="6">
        <f>100 + SUMIFS(NhatKy_ViPham!J:J, NhatKy_ViPham!E:E, "12_Hoa_A", NhatKy_ViPham!F:F, B16, NhatKy_ViPham!C:C, "T27") - SUMIFS(NhatKy_ViPham!K:K, NhatKy_ViPham!E:E, "12_Hoa_A", NhatKy_ViPham!F:F, B16, NhatKy_ViPham!C:C, "T27")</f>
        <v>100</v>
      </c>
      <c r="AS16" s="6">
        <f>100 + SUMIFS(NhatKy_ViPham!J:J, NhatKy_ViPham!E:E, "12_Hoa_A", NhatKy_ViPham!F:F, B16, NhatKy_ViPham!C:C, "T28") - SUMIFS(NhatKy_ViPham!K:K, NhatKy_ViPham!E:E, "12_Hoa_A", NhatKy_ViPham!F:F, B16, NhatKy_ViPham!C:C, "T28")</f>
        <v>100</v>
      </c>
      <c r="AT16" s="6">
        <f>100 + SUMIFS(NhatKy_ViPham!J:J, NhatKy_ViPham!E:E, "12_Hoa_A", NhatKy_ViPham!F:F, B16, NhatKy_ViPham!C:C, "T29") - SUMIFS(NhatKy_ViPham!K:K, NhatKy_ViPham!E:E, "12_Hoa_A", NhatKy_ViPham!F:F, B16, NhatKy_ViPham!C:C, "T29")</f>
        <v>100</v>
      </c>
      <c r="AU16" s="6">
        <f>100 + SUMIFS(NhatKy_ViPham!J:J, NhatKy_ViPham!E:E, "12_Hoa_A", NhatKy_ViPham!F:F, B16, NhatKy_ViPham!C:C, "T30") - SUMIFS(NhatKy_ViPham!K:K, NhatKy_ViPham!E:E, "12_Hoa_A", NhatKy_ViPham!F:F, B16, NhatKy_ViPham!C:C, "T30")</f>
        <v>100</v>
      </c>
      <c r="AV16" s="6">
        <f>100 + SUMIFS(NhatKy_ViPham!J:J, NhatKy_ViPham!E:E, "12_Hoa_A", NhatKy_ViPham!F:F, B16, NhatKy_ViPham!C:C, "T31") - SUMIFS(NhatKy_ViPham!K:K, NhatKy_ViPham!E:E, "12_Hoa_A", NhatKy_ViPham!F:F, B16, NhatKy_ViPham!C:C, "T31")</f>
        <v>100</v>
      </c>
      <c r="AW16" s="6">
        <f>100 + SUMIFS(NhatKy_ViPham!J:J, NhatKy_ViPham!E:E, "12_Hoa_A", NhatKy_ViPham!F:F, B16, NhatKy_ViPham!C:C, "T32") - SUMIFS(NhatKy_ViPham!K:K, NhatKy_ViPham!E:E, "12_Hoa_A", NhatKy_ViPham!F:F, B16, NhatKy_ViPham!C:C, "T32")</f>
        <v>100</v>
      </c>
      <c r="AX16" s="6">
        <f>100 + SUMIFS(NhatKy_ViPham!J:J, NhatKy_ViPham!E:E, "12_Hoa_A", NhatKy_ViPham!F:F, B16, NhatKy_ViPham!C:C, "T33") - SUMIFS(NhatKy_ViPham!K:K, NhatKy_ViPham!E:E, "12_Hoa_A", NhatKy_ViPham!F:F, B16, NhatKy_ViPham!C:C, "T33")</f>
        <v>100</v>
      </c>
      <c r="AY16" s="6">
        <f>100 + SUMIFS(NhatKy_ViPham!J:J, NhatKy_ViPham!E:E, "12_Hoa_A", NhatKy_ViPham!F:F, B16, NhatKy_ViPham!C:C, "T34") - SUMIFS(NhatKy_ViPham!K:K, NhatKy_ViPham!E:E, "12_Hoa_A", NhatKy_ViPham!F:F, B16, NhatKy_ViPham!C:C, "T34")</f>
        <v>100</v>
      </c>
      <c r="AZ16" s="6">
        <f>100 + SUMIFS(NhatKy_ViPham!J:J, NhatKy_ViPham!E:E, "12_Hoa_A", NhatKy_ViPham!F:F, B16, NhatKy_ViPham!C:C, "T35") - SUMIFS(NhatKy_ViPham!K:K, NhatKy_ViPham!E:E, "12_Hoa_A", NhatKy_ViPham!F:F, B16, NhatKy_ViPham!C:C, "T35")</f>
        <v>100</v>
      </c>
      <c r="BA16" s="12">
        <f t="shared" si="0"/>
        <v>100</v>
      </c>
      <c r="BB16" s="11" t="s">
        <v>430</v>
      </c>
      <c r="BC16" s="16" t="str">
        <f t="shared" si="1"/>
        <v>Tốt</v>
      </c>
      <c r="BD16" s="15" t="str">
        <f t="shared" si="2"/>
        <v>🟢 BÌNH THƯỜNG</v>
      </c>
    </row>
    <row r="17" spans="1:56" x14ac:dyDescent="0.25">
      <c r="A17" s="4">
        <v>9</v>
      </c>
      <c r="B17" s="10" t="s">
        <v>2513</v>
      </c>
      <c r="C17" s="4" t="s">
        <v>2514</v>
      </c>
      <c r="D17" s="4" t="s">
        <v>435</v>
      </c>
      <c r="E17" s="11" t="s">
        <v>430</v>
      </c>
      <c r="F17" s="7">
        <f>SUMIFS(NhatKy_ViPham!K:K, NhatKy_ViPham!E:E, "12_Hoa_A", NhatKy_ViPham!F:F, B17, NhatKy_ViPham!H:H, "L01")</f>
        <v>0</v>
      </c>
      <c r="G17" s="7">
        <f>SUMIFS(NhatKy_ViPham!K:K, NhatKy_ViPham!E:E, "12_Hoa_A", NhatKy_ViPham!F:F, B17, NhatKy_ViPham!H:H, "L02")</f>
        <v>0</v>
      </c>
      <c r="H17" s="7">
        <f>SUMIFS(NhatKy_ViPham!K:K, NhatKy_ViPham!E:E, "12_Hoa_A", NhatKy_ViPham!F:F, B17, NhatKy_ViPham!H:H, "L03")</f>
        <v>0</v>
      </c>
      <c r="I17" s="7">
        <f>SUMIFS(NhatKy_ViPham!K:K, NhatKy_ViPham!E:E, "12_Hoa_A", NhatKy_ViPham!F:F, B17, NhatKy_ViPham!H:H, "L04")</f>
        <v>0</v>
      </c>
      <c r="J17" s="7">
        <f>SUMIFS(NhatKy_ViPham!K:K, NhatKy_ViPham!E:E, "12_Hoa_A", NhatKy_ViPham!F:F, B17, NhatKy_ViPham!H:H, "L05")</f>
        <v>0</v>
      </c>
      <c r="K17" s="7">
        <f>SUMIFS(NhatKy_ViPham!K:K, NhatKy_ViPham!E:E, "12_Hoa_A", NhatKy_ViPham!F:F, B17, NhatKy_ViPham!H:H, "L06")</f>
        <v>0</v>
      </c>
      <c r="L17" s="7">
        <f>SUMIFS(NhatKy_ViPham!K:K, NhatKy_ViPham!E:E, "12_Hoa_A", NhatKy_ViPham!F:F, B17, NhatKy_ViPham!H:H, "L07")</f>
        <v>0</v>
      </c>
      <c r="M17" s="7">
        <f>SUMIFS(NhatKy_ViPham!K:K, NhatKy_ViPham!E:E, "12_Hoa_A", NhatKy_ViPham!F:F, B17, NhatKy_ViPham!H:H, "L08")</f>
        <v>0</v>
      </c>
      <c r="N17" s="7">
        <f>SUMIFS(NhatKy_ViPham!K:K, NhatKy_ViPham!E:E, "12_Hoa_A", NhatKy_ViPham!F:F, B17, NhatKy_ViPham!H:H, "L09")</f>
        <v>0</v>
      </c>
      <c r="O17" s="7">
        <f>SUMIFS(NhatKy_ViPham!K:K, NhatKy_ViPham!E:E, "12_Hoa_A", NhatKy_ViPham!F:F, B17, NhatKy_ViPham!H:H, "L10")</f>
        <v>0</v>
      </c>
      <c r="P17" s="12">
        <f>SUMIFS(NhatKy_ViPham!J:J, NhatKy_ViPham!E:E, "12_Hoa_A", NhatKy_ViPham!F:F, B17)</f>
        <v>0</v>
      </c>
      <c r="Q17" s="13">
        <f>SUMIFS(NhatKy_ViPham!K:K, NhatKy_ViPham!E:E, "12_Hoa_A", NhatKy_ViPham!F:F, B17)</f>
        <v>0</v>
      </c>
      <c r="R17" s="7">
        <f>100 + SUMIFS(NhatKy_ViPham!J:J, NhatKy_ViPham!E:E, "12_Hoa_A", NhatKy_ViPham!F:F, B17, NhatKy_ViPham!C:C, "T1") - SUMIFS(NhatKy_ViPham!K:K, NhatKy_ViPham!E:E, "12_Hoa_A", NhatKy_ViPham!F:F, B17, NhatKy_ViPham!C:C, "T1")</f>
        <v>100</v>
      </c>
      <c r="S17" s="7">
        <f>100 + SUMIFS(NhatKy_ViPham!J:J, NhatKy_ViPham!E:E, "12_Hoa_A", NhatKy_ViPham!F:F, B17, NhatKy_ViPham!C:C, "T2") - SUMIFS(NhatKy_ViPham!K:K, NhatKy_ViPham!E:E, "12_Hoa_A", NhatKy_ViPham!F:F, B17, NhatKy_ViPham!C:C, "T2")</f>
        <v>100</v>
      </c>
      <c r="T17" s="7">
        <f>100 + SUMIFS(NhatKy_ViPham!J:J, NhatKy_ViPham!E:E, "12_Hoa_A", NhatKy_ViPham!F:F, B17, NhatKy_ViPham!C:C, "T3") - SUMIFS(NhatKy_ViPham!K:K, NhatKy_ViPham!E:E, "12_Hoa_A", NhatKy_ViPham!F:F, B17, NhatKy_ViPham!C:C, "T3")</f>
        <v>100</v>
      </c>
      <c r="U17" s="7">
        <f>100 + SUMIFS(NhatKy_ViPham!J:J, NhatKy_ViPham!E:E, "12_Hoa_A", NhatKy_ViPham!F:F, B17, NhatKy_ViPham!C:C, "T4") - SUMIFS(NhatKy_ViPham!K:K, NhatKy_ViPham!E:E, "12_Hoa_A", NhatKy_ViPham!F:F, B17, NhatKy_ViPham!C:C, "T4")</f>
        <v>100</v>
      </c>
      <c r="V17" s="7">
        <f>100 + SUMIFS(NhatKy_ViPham!J:J, NhatKy_ViPham!E:E, "12_Hoa_A", NhatKy_ViPham!F:F, B17, NhatKy_ViPham!C:C, "T5") - SUMIFS(NhatKy_ViPham!K:K, NhatKy_ViPham!E:E, "12_Hoa_A", NhatKy_ViPham!F:F, B17, NhatKy_ViPham!C:C, "T5")</f>
        <v>100</v>
      </c>
      <c r="W17" s="7">
        <f>100 + SUMIFS(NhatKy_ViPham!J:J, NhatKy_ViPham!E:E, "12_Hoa_A", NhatKy_ViPham!F:F, B17, NhatKy_ViPham!C:C, "T6") - SUMIFS(NhatKy_ViPham!K:K, NhatKy_ViPham!E:E, "12_Hoa_A", NhatKy_ViPham!F:F, B17, NhatKy_ViPham!C:C, "T6")</f>
        <v>100</v>
      </c>
      <c r="X17" s="7">
        <f>100 + SUMIFS(NhatKy_ViPham!J:J, NhatKy_ViPham!E:E, "12_Hoa_A", NhatKy_ViPham!F:F, B17, NhatKy_ViPham!C:C, "T7") - SUMIFS(NhatKy_ViPham!K:K, NhatKy_ViPham!E:E, "12_Hoa_A", NhatKy_ViPham!F:F, B17, NhatKy_ViPham!C:C, "T7")</f>
        <v>100</v>
      </c>
      <c r="Y17" s="7">
        <f>100 + SUMIFS(NhatKy_ViPham!J:J, NhatKy_ViPham!E:E, "12_Hoa_A", NhatKy_ViPham!F:F, B17, NhatKy_ViPham!C:C, "T8") - SUMIFS(NhatKy_ViPham!K:K, NhatKy_ViPham!E:E, "12_Hoa_A", NhatKy_ViPham!F:F, B17, NhatKy_ViPham!C:C, "T8")</f>
        <v>100</v>
      </c>
      <c r="Z17" s="7">
        <f>100 + SUMIFS(NhatKy_ViPham!J:J, NhatKy_ViPham!E:E, "12_Hoa_A", NhatKy_ViPham!F:F, B17, NhatKy_ViPham!C:C, "T9") - SUMIFS(NhatKy_ViPham!K:K, NhatKy_ViPham!E:E, "12_Hoa_A", NhatKy_ViPham!F:F, B17, NhatKy_ViPham!C:C, "T9")</f>
        <v>100</v>
      </c>
      <c r="AA17" s="7">
        <f>100 + SUMIFS(NhatKy_ViPham!J:J, NhatKy_ViPham!E:E, "12_Hoa_A", NhatKy_ViPham!F:F, B17, NhatKy_ViPham!C:C, "T10") - SUMIFS(NhatKy_ViPham!K:K, NhatKy_ViPham!E:E, "12_Hoa_A", NhatKy_ViPham!F:F, B17, NhatKy_ViPham!C:C, "T10")</f>
        <v>100</v>
      </c>
      <c r="AB17" s="7">
        <f>100 + SUMIFS(NhatKy_ViPham!J:J, NhatKy_ViPham!E:E, "12_Hoa_A", NhatKy_ViPham!F:F, B17, NhatKy_ViPham!C:C, "T11") - SUMIFS(NhatKy_ViPham!K:K, NhatKy_ViPham!E:E, "12_Hoa_A", NhatKy_ViPham!F:F, B17, NhatKy_ViPham!C:C, "T11")</f>
        <v>100</v>
      </c>
      <c r="AC17" s="7">
        <f>100 + SUMIFS(NhatKy_ViPham!J:J, NhatKy_ViPham!E:E, "12_Hoa_A", NhatKy_ViPham!F:F, B17, NhatKy_ViPham!C:C, "T12") - SUMIFS(NhatKy_ViPham!K:K, NhatKy_ViPham!E:E, "12_Hoa_A", NhatKy_ViPham!F:F, B17, NhatKy_ViPham!C:C, "T12")</f>
        <v>100</v>
      </c>
      <c r="AD17" s="7">
        <f>100 + SUMIFS(NhatKy_ViPham!J:J, NhatKy_ViPham!E:E, "12_Hoa_A", NhatKy_ViPham!F:F, B17, NhatKy_ViPham!C:C, "T13") - SUMIFS(NhatKy_ViPham!K:K, NhatKy_ViPham!E:E, "12_Hoa_A", NhatKy_ViPham!F:F, B17, NhatKy_ViPham!C:C, "T13")</f>
        <v>100</v>
      </c>
      <c r="AE17" s="7">
        <f>100 + SUMIFS(NhatKy_ViPham!J:J, NhatKy_ViPham!E:E, "12_Hoa_A", NhatKy_ViPham!F:F, B17, NhatKy_ViPham!C:C, "T14") - SUMIFS(NhatKy_ViPham!K:K, NhatKy_ViPham!E:E, "12_Hoa_A", NhatKy_ViPham!F:F, B17, NhatKy_ViPham!C:C, "T14")</f>
        <v>100</v>
      </c>
      <c r="AF17" s="7">
        <f>100 + SUMIFS(NhatKy_ViPham!J:J, NhatKy_ViPham!E:E, "12_Hoa_A", NhatKy_ViPham!F:F, B17, NhatKy_ViPham!C:C, "T15") - SUMIFS(NhatKy_ViPham!K:K, NhatKy_ViPham!E:E, "12_Hoa_A", NhatKy_ViPham!F:F, B17, NhatKy_ViPham!C:C, "T15")</f>
        <v>100</v>
      </c>
      <c r="AG17" s="7">
        <f>100 + SUMIFS(NhatKy_ViPham!J:J, NhatKy_ViPham!E:E, "12_Hoa_A", NhatKy_ViPham!F:F, B17, NhatKy_ViPham!C:C, "T16") - SUMIFS(NhatKy_ViPham!K:K, NhatKy_ViPham!E:E, "12_Hoa_A", NhatKy_ViPham!F:F, B17, NhatKy_ViPham!C:C, "T16")</f>
        <v>100</v>
      </c>
      <c r="AH17" s="7">
        <f>100 + SUMIFS(NhatKy_ViPham!J:J, NhatKy_ViPham!E:E, "12_Hoa_A", NhatKy_ViPham!F:F, B17, NhatKy_ViPham!C:C, "T17") - SUMIFS(NhatKy_ViPham!K:K, NhatKy_ViPham!E:E, "12_Hoa_A", NhatKy_ViPham!F:F, B17, NhatKy_ViPham!C:C, "T17")</f>
        <v>100</v>
      </c>
      <c r="AI17" s="7">
        <f>100 + SUMIFS(NhatKy_ViPham!J:J, NhatKy_ViPham!E:E, "12_Hoa_A", NhatKy_ViPham!F:F, B17, NhatKy_ViPham!C:C, "T18") - SUMIFS(NhatKy_ViPham!K:K, NhatKy_ViPham!E:E, "12_Hoa_A", NhatKy_ViPham!F:F, B17, NhatKy_ViPham!C:C, "T18")</f>
        <v>100</v>
      </c>
      <c r="AJ17" s="7">
        <f>100 + SUMIFS(NhatKy_ViPham!J:J, NhatKy_ViPham!E:E, "12_Hoa_A", NhatKy_ViPham!F:F, B17, NhatKy_ViPham!C:C, "T19") - SUMIFS(NhatKy_ViPham!K:K, NhatKy_ViPham!E:E, "12_Hoa_A", NhatKy_ViPham!F:F, B17, NhatKy_ViPham!C:C, "T19")</f>
        <v>100</v>
      </c>
      <c r="AK17" s="7">
        <f>100 + SUMIFS(NhatKy_ViPham!J:J, NhatKy_ViPham!E:E, "12_Hoa_A", NhatKy_ViPham!F:F, B17, NhatKy_ViPham!C:C, "T20") - SUMIFS(NhatKy_ViPham!K:K, NhatKy_ViPham!E:E, "12_Hoa_A", NhatKy_ViPham!F:F, B17, NhatKy_ViPham!C:C, "T20")</f>
        <v>100</v>
      </c>
      <c r="AL17" s="7">
        <f>100 + SUMIFS(NhatKy_ViPham!J:J, NhatKy_ViPham!E:E, "12_Hoa_A", NhatKy_ViPham!F:F, B17, NhatKy_ViPham!C:C, "T21") - SUMIFS(NhatKy_ViPham!K:K, NhatKy_ViPham!E:E, "12_Hoa_A", NhatKy_ViPham!F:F, B17, NhatKy_ViPham!C:C, "T21")</f>
        <v>100</v>
      </c>
      <c r="AM17" s="7">
        <f>100 + SUMIFS(NhatKy_ViPham!J:J, NhatKy_ViPham!E:E, "12_Hoa_A", NhatKy_ViPham!F:F, B17, NhatKy_ViPham!C:C, "T22") - SUMIFS(NhatKy_ViPham!K:K, NhatKy_ViPham!E:E, "12_Hoa_A", NhatKy_ViPham!F:F, B17, NhatKy_ViPham!C:C, "T22")</f>
        <v>100</v>
      </c>
      <c r="AN17" s="7">
        <f>100 + SUMIFS(NhatKy_ViPham!J:J, NhatKy_ViPham!E:E, "12_Hoa_A", NhatKy_ViPham!F:F, B17, NhatKy_ViPham!C:C, "T23") - SUMIFS(NhatKy_ViPham!K:K, NhatKy_ViPham!E:E, "12_Hoa_A", NhatKy_ViPham!F:F, B17, NhatKy_ViPham!C:C, "T23")</f>
        <v>100</v>
      </c>
      <c r="AO17" s="7">
        <f>100 + SUMIFS(NhatKy_ViPham!J:J, NhatKy_ViPham!E:E, "12_Hoa_A", NhatKy_ViPham!F:F, B17, NhatKy_ViPham!C:C, "T24") - SUMIFS(NhatKy_ViPham!K:K, NhatKy_ViPham!E:E, "12_Hoa_A", NhatKy_ViPham!F:F, B17, NhatKy_ViPham!C:C, "T24")</f>
        <v>100</v>
      </c>
      <c r="AP17" s="7">
        <f>100 + SUMIFS(NhatKy_ViPham!J:J, NhatKy_ViPham!E:E, "12_Hoa_A", NhatKy_ViPham!F:F, B17, NhatKy_ViPham!C:C, "T25") - SUMIFS(NhatKy_ViPham!K:K, NhatKy_ViPham!E:E, "12_Hoa_A", NhatKy_ViPham!F:F, B17, NhatKy_ViPham!C:C, "T25")</f>
        <v>100</v>
      </c>
      <c r="AQ17" s="7">
        <f>100 + SUMIFS(NhatKy_ViPham!J:J, NhatKy_ViPham!E:E, "12_Hoa_A", NhatKy_ViPham!F:F, B17, NhatKy_ViPham!C:C, "T26") - SUMIFS(NhatKy_ViPham!K:K, NhatKy_ViPham!E:E, "12_Hoa_A", NhatKy_ViPham!F:F, B17, NhatKy_ViPham!C:C, "T26")</f>
        <v>100</v>
      </c>
      <c r="AR17" s="7">
        <f>100 + SUMIFS(NhatKy_ViPham!J:J, NhatKy_ViPham!E:E, "12_Hoa_A", NhatKy_ViPham!F:F, B17, NhatKy_ViPham!C:C, "T27") - SUMIFS(NhatKy_ViPham!K:K, NhatKy_ViPham!E:E, "12_Hoa_A", NhatKy_ViPham!F:F, B17, NhatKy_ViPham!C:C, "T27")</f>
        <v>100</v>
      </c>
      <c r="AS17" s="7">
        <f>100 + SUMIFS(NhatKy_ViPham!J:J, NhatKy_ViPham!E:E, "12_Hoa_A", NhatKy_ViPham!F:F, B17, NhatKy_ViPham!C:C, "T28") - SUMIFS(NhatKy_ViPham!K:K, NhatKy_ViPham!E:E, "12_Hoa_A", NhatKy_ViPham!F:F, B17, NhatKy_ViPham!C:C, "T28")</f>
        <v>100</v>
      </c>
      <c r="AT17" s="7">
        <f>100 + SUMIFS(NhatKy_ViPham!J:J, NhatKy_ViPham!E:E, "12_Hoa_A", NhatKy_ViPham!F:F, B17, NhatKy_ViPham!C:C, "T29") - SUMIFS(NhatKy_ViPham!K:K, NhatKy_ViPham!E:E, "12_Hoa_A", NhatKy_ViPham!F:F, B17, NhatKy_ViPham!C:C, "T29")</f>
        <v>100</v>
      </c>
      <c r="AU17" s="7">
        <f>100 + SUMIFS(NhatKy_ViPham!J:J, NhatKy_ViPham!E:E, "12_Hoa_A", NhatKy_ViPham!F:F, B17, NhatKy_ViPham!C:C, "T30") - SUMIFS(NhatKy_ViPham!K:K, NhatKy_ViPham!E:E, "12_Hoa_A", NhatKy_ViPham!F:F, B17, NhatKy_ViPham!C:C, "T30")</f>
        <v>100</v>
      </c>
      <c r="AV17" s="7">
        <f>100 + SUMIFS(NhatKy_ViPham!J:J, NhatKy_ViPham!E:E, "12_Hoa_A", NhatKy_ViPham!F:F, B17, NhatKy_ViPham!C:C, "T31") - SUMIFS(NhatKy_ViPham!K:K, NhatKy_ViPham!E:E, "12_Hoa_A", NhatKy_ViPham!F:F, B17, NhatKy_ViPham!C:C, "T31")</f>
        <v>100</v>
      </c>
      <c r="AW17" s="7">
        <f>100 + SUMIFS(NhatKy_ViPham!J:J, NhatKy_ViPham!E:E, "12_Hoa_A", NhatKy_ViPham!F:F, B17, NhatKy_ViPham!C:C, "T32") - SUMIFS(NhatKy_ViPham!K:K, NhatKy_ViPham!E:E, "12_Hoa_A", NhatKy_ViPham!F:F, B17, NhatKy_ViPham!C:C, "T32")</f>
        <v>100</v>
      </c>
      <c r="AX17" s="7">
        <f>100 + SUMIFS(NhatKy_ViPham!J:J, NhatKy_ViPham!E:E, "12_Hoa_A", NhatKy_ViPham!F:F, B17, NhatKy_ViPham!C:C, "T33") - SUMIFS(NhatKy_ViPham!K:K, NhatKy_ViPham!E:E, "12_Hoa_A", NhatKy_ViPham!F:F, B17, NhatKy_ViPham!C:C, "T33")</f>
        <v>100</v>
      </c>
      <c r="AY17" s="7">
        <f>100 + SUMIFS(NhatKy_ViPham!J:J, NhatKy_ViPham!E:E, "12_Hoa_A", NhatKy_ViPham!F:F, B17, NhatKy_ViPham!C:C, "T34") - SUMIFS(NhatKy_ViPham!K:K, NhatKy_ViPham!E:E, "12_Hoa_A", NhatKy_ViPham!F:F, B17, NhatKy_ViPham!C:C, "T34")</f>
        <v>100</v>
      </c>
      <c r="AZ17" s="7">
        <f>100 + SUMIFS(NhatKy_ViPham!J:J, NhatKy_ViPham!E:E, "12_Hoa_A", NhatKy_ViPham!F:F, B17, NhatKy_ViPham!C:C, "T35") - SUMIFS(NhatKy_ViPham!K:K, NhatKy_ViPham!E:E, "12_Hoa_A", NhatKy_ViPham!F:F, B17, NhatKy_ViPham!C:C, "T35")</f>
        <v>100</v>
      </c>
      <c r="BA17" s="12">
        <f t="shared" si="0"/>
        <v>100</v>
      </c>
      <c r="BB17" s="11" t="s">
        <v>430</v>
      </c>
      <c r="BC17" s="14" t="str">
        <f t="shared" si="1"/>
        <v>Tốt</v>
      </c>
      <c r="BD17" s="10" t="str">
        <f t="shared" si="2"/>
        <v>🟢 BÌNH THƯỜNG</v>
      </c>
    </row>
    <row r="18" spans="1:56" x14ac:dyDescent="0.25">
      <c r="A18" s="5">
        <v>10</v>
      </c>
      <c r="B18" s="15" t="s">
        <v>2515</v>
      </c>
      <c r="C18" s="5" t="s">
        <v>2516</v>
      </c>
      <c r="D18" s="5" t="s">
        <v>435</v>
      </c>
      <c r="E18" s="11" t="s">
        <v>430</v>
      </c>
      <c r="F18" s="6">
        <f>SUMIFS(NhatKy_ViPham!K:K, NhatKy_ViPham!E:E, "12_Hoa_A", NhatKy_ViPham!F:F, B18, NhatKy_ViPham!H:H, "L01")</f>
        <v>0</v>
      </c>
      <c r="G18" s="6">
        <f>SUMIFS(NhatKy_ViPham!K:K, NhatKy_ViPham!E:E, "12_Hoa_A", NhatKy_ViPham!F:F, B18, NhatKy_ViPham!H:H, "L02")</f>
        <v>0</v>
      </c>
      <c r="H18" s="6">
        <f>SUMIFS(NhatKy_ViPham!K:K, NhatKy_ViPham!E:E, "12_Hoa_A", NhatKy_ViPham!F:F, B18, NhatKy_ViPham!H:H, "L03")</f>
        <v>0</v>
      </c>
      <c r="I18" s="6">
        <f>SUMIFS(NhatKy_ViPham!K:K, NhatKy_ViPham!E:E, "12_Hoa_A", NhatKy_ViPham!F:F, B18, NhatKy_ViPham!H:H, "L04")</f>
        <v>0</v>
      </c>
      <c r="J18" s="6">
        <f>SUMIFS(NhatKy_ViPham!K:K, NhatKy_ViPham!E:E, "12_Hoa_A", NhatKy_ViPham!F:F, B18, NhatKy_ViPham!H:H, "L05")</f>
        <v>0</v>
      </c>
      <c r="K18" s="6">
        <f>SUMIFS(NhatKy_ViPham!K:K, NhatKy_ViPham!E:E, "12_Hoa_A", NhatKy_ViPham!F:F, B18, NhatKy_ViPham!H:H, "L06")</f>
        <v>0</v>
      </c>
      <c r="L18" s="6">
        <f>SUMIFS(NhatKy_ViPham!K:K, NhatKy_ViPham!E:E, "12_Hoa_A", NhatKy_ViPham!F:F, B18, NhatKy_ViPham!H:H, "L07")</f>
        <v>0</v>
      </c>
      <c r="M18" s="6">
        <f>SUMIFS(NhatKy_ViPham!K:K, NhatKy_ViPham!E:E, "12_Hoa_A", NhatKy_ViPham!F:F, B18, NhatKy_ViPham!H:H, "L08")</f>
        <v>0</v>
      </c>
      <c r="N18" s="6">
        <f>SUMIFS(NhatKy_ViPham!K:K, NhatKy_ViPham!E:E, "12_Hoa_A", NhatKy_ViPham!F:F, B18, NhatKy_ViPham!H:H, "L09")</f>
        <v>0</v>
      </c>
      <c r="O18" s="6">
        <f>SUMIFS(NhatKy_ViPham!K:K, NhatKy_ViPham!E:E, "12_Hoa_A", NhatKy_ViPham!F:F, B18, NhatKy_ViPham!H:H, "L10")</f>
        <v>0</v>
      </c>
      <c r="P18" s="12">
        <f>SUMIFS(NhatKy_ViPham!J:J, NhatKy_ViPham!E:E, "12_Hoa_A", NhatKy_ViPham!F:F, B18)</f>
        <v>0</v>
      </c>
      <c r="Q18" s="13">
        <f>SUMIFS(NhatKy_ViPham!K:K, NhatKy_ViPham!E:E, "12_Hoa_A", NhatKy_ViPham!F:F, B18)</f>
        <v>0</v>
      </c>
      <c r="R18" s="6">
        <f>100 + SUMIFS(NhatKy_ViPham!J:J, NhatKy_ViPham!E:E, "12_Hoa_A", NhatKy_ViPham!F:F, B18, NhatKy_ViPham!C:C, "T1") - SUMIFS(NhatKy_ViPham!K:K, NhatKy_ViPham!E:E, "12_Hoa_A", NhatKy_ViPham!F:F, B18, NhatKy_ViPham!C:C, "T1")</f>
        <v>100</v>
      </c>
      <c r="S18" s="6">
        <f>100 + SUMIFS(NhatKy_ViPham!J:J, NhatKy_ViPham!E:E, "12_Hoa_A", NhatKy_ViPham!F:F, B18, NhatKy_ViPham!C:C, "T2") - SUMIFS(NhatKy_ViPham!K:K, NhatKy_ViPham!E:E, "12_Hoa_A", NhatKy_ViPham!F:F, B18, NhatKy_ViPham!C:C, "T2")</f>
        <v>100</v>
      </c>
      <c r="T18" s="6">
        <f>100 + SUMIFS(NhatKy_ViPham!J:J, NhatKy_ViPham!E:E, "12_Hoa_A", NhatKy_ViPham!F:F, B18, NhatKy_ViPham!C:C, "T3") - SUMIFS(NhatKy_ViPham!K:K, NhatKy_ViPham!E:E, "12_Hoa_A", NhatKy_ViPham!F:F, B18, NhatKy_ViPham!C:C, "T3")</f>
        <v>100</v>
      </c>
      <c r="U18" s="6">
        <f>100 + SUMIFS(NhatKy_ViPham!J:J, NhatKy_ViPham!E:E, "12_Hoa_A", NhatKy_ViPham!F:F, B18, NhatKy_ViPham!C:C, "T4") - SUMIFS(NhatKy_ViPham!K:K, NhatKy_ViPham!E:E, "12_Hoa_A", NhatKy_ViPham!F:F, B18, NhatKy_ViPham!C:C, "T4")</f>
        <v>100</v>
      </c>
      <c r="V18" s="6">
        <f>100 + SUMIFS(NhatKy_ViPham!J:J, NhatKy_ViPham!E:E, "12_Hoa_A", NhatKy_ViPham!F:F, B18, NhatKy_ViPham!C:C, "T5") - SUMIFS(NhatKy_ViPham!K:K, NhatKy_ViPham!E:E, "12_Hoa_A", NhatKy_ViPham!F:F, B18, NhatKy_ViPham!C:C, "T5")</f>
        <v>100</v>
      </c>
      <c r="W18" s="6">
        <f>100 + SUMIFS(NhatKy_ViPham!J:J, NhatKy_ViPham!E:E, "12_Hoa_A", NhatKy_ViPham!F:F, B18, NhatKy_ViPham!C:C, "T6") - SUMIFS(NhatKy_ViPham!K:K, NhatKy_ViPham!E:E, "12_Hoa_A", NhatKy_ViPham!F:F, B18, NhatKy_ViPham!C:C, "T6")</f>
        <v>100</v>
      </c>
      <c r="X18" s="6">
        <f>100 + SUMIFS(NhatKy_ViPham!J:J, NhatKy_ViPham!E:E, "12_Hoa_A", NhatKy_ViPham!F:F, B18, NhatKy_ViPham!C:C, "T7") - SUMIFS(NhatKy_ViPham!K:K, NhatKy_ViPham!E:E, "12_Hoa_A", NhatKy_ViPham!F:F, B18, NhatKy_ViPham!C:C, "T7")</f>
        <v>100</v>
      </c>
      <c r="Y18" s="6">
        <f>100 + SUMIFS(NhatKy_ViPham!J:J, NhatKy_ViPham!E:E, "12_Hoa_A", NhatKy_ViPham!F:F, B18, NhatKy_ViPham!C:C, "T8") - SUMIFS(NhatKy_ViPham!K:K, NhatKy_ViPham!E:E, "12_Hoa_A", NhatKy_ViPham!F:F, B18, NhatKy_ViPham!C:C, "T8")</f>
        <v>100</v>
      </c>
      <c r="Z18" s="6">
        <f>100 + SUMIFS(NhatKy_ViPham!J:J, NhatKy_ViPham!E:E, "12_Hoa_A", NhatKy_ViPham!F:F, B18, NhatKy_ViPham!C:C, "T9") - SUMIFS(NhatKy_ViPham!K:K, NhatKy_ViPham!E:E, "12_Hoa_A", NhatKy_ViPham!F:F, B18, NhatKy_ViPham!C:C, "T9")</f>
        <v>100</v>
      </c>
      <c r="AA18" s="6">
        <f>100 + SUMIFS(NhatKy_ViPham!J:J, NhatKy_ViPham!E:E, "12_Hoa_A", NhatKy_ViPham!F:F, B18, NhatKy_ViPham!C:C, "T10") - SUMIFS(NhatKy_ViPham!K:K, NhatKy_ViPham!E:E, "12_Hoa_A", NhatKy_ViPham!F:F, B18, NhatKy_ViPham!C:C, "T10")</f>
        <v>100</v>
      </c>
      <c r="AB18" s="6">
        <f>100 + SUMIFS(NhatKy_ViPham!J:J, NhatKy_ViPham!E:E, "12_Hoa_A", NhatKy_ViPham!F:F, B18, NhatKy_ViPham!C:C, "T11") - SUMIFS(NhatKy_ViPham!K:K, NhatKy_ViPham!E:E, "12_Hoa_A", NhatKy_ViPham!F:F, B18, NhatKy_ViPham!C:C, "T11")</f>
        <v>100</v>
      </c>
      <c r="AC18" s="6">
        <f>100 + SUMIFS(NhatKy_ViPham!J:J, NhatKy_ViPham!E:E, "12_Hoa_A", NhatKy_ViPham!F:F, B18, NhatKy_ViPham!C:C, "T12") - SUMIFS(NhatKy_ViPham!K:K, NhatKy_ViPham!E:E, "12_Hoa_A", NhatKy_ViPham!F:F, B18, NhatKy_ViPham!C:C, "T12")</f>
        <v>100</v>
      </c>
      <c r="AD18" s="6">
        <f>100 + SUMIFS(NhatKy_ViPham!J:J, NhatKy_ViPham!E:E, "12_Hoa_A", NhatKy_ViPham!F:F, B18, NhatKy_ViPham!C:C, "T13") - SUMIFS(NhatKy_ViPham!K:K, NhatKy_ViPham!E:E, "12_Hoa_A", NhatKy_ViPham!F:F, B18, NhatKy_ViPham!C:C, "T13")</f>
        <v>100</v>
      </c>
      <c r="AE18" s="6">
        <f>100 + SUMIFS(NhatKy_ViPham!J:J, NhatKy_ViPham!E:E, "12_Hoa_A", NhatKy_ViPham!F:F, B18, NhatKy_ViPham!C:C, "T14") - SUMIFS(NhatKy_ViPham!K:K, NhatKy_ViPham!E:E, "12_Hoa_A", NhatKy_ViPham!F:F, B18, NhatKy_ViPham!C:C, "T14")</f>
        <v>100</v>
      </c>
      <c r="AF18" s="6">
        <f>100 + SUMIFS(NhatKy_ViPham!J:J, NhatKy_ViPham!E:E, "12_Hoa_A", NhatKy_ViPham!F:F, B18, NhatKy_ViPham!C:C, "T15") - SUMIFS(NhatKy_ViPham!K:K, NhatKy_ViPham!E:E, "12_Hoa_A", NhatKy_ViPham!F:F, B18, NhatKy_ViPham!C:C, "T15")</f>
        <v>100</v>
      </c>
      <c r="AG18" s="6">
        <f>100 + SUMIFS(NhatKy_ViPham!J:J, NhatKy_ViPham!E:E, "12_Hoa_A", NhatKy_ViPham!F:F, B18, NhatKy_ViPham!C:C, "T16") - SUMIFS(NhatKy_ViPham!K:K, NhatKy_ViPham!E:E, "12_Hoa_A", NhatKy_ViPham!F:F, B18, NhatKy_ViPham!C:C, "T16")</f>
        <v>100</v>
      </c>
      <c r="AH18" s="6">
        <f>100 + SUMIFS(NhatKy_ViPham!J:J, NhatKy_ViPham!E:E, "12_Hoa_A", NhatKy_ViPham!F:F, B18, NhatKy_ViPham!C:C, "T17") - SUMIFS(NhatKy_ViPham!K:K, NhatKy_ViPham!E:E, "12_Hoa_A", NhatKy_ViPham!F:F, B18, NhatKy_ViPham!C:C, "T17")</f>
        <v>100</v>
      </c>
      <c r="AI18" s="6">
        <f>100 + SUMIFS(NhatKy_ViPham!J:J, NhatKy_ViPham!E:E, "12_Hoa_A", NhatKy_ViPham!F:F, B18, NhatKy_ViPham!C:C, "T18") - SUMIFS(NhatKy_ViPham!K:K, NhatKy_ViPham!E:E, "12_Hoa_A", NhatKy_ViPham!F:F, B18, NhatKy_ViPham!C:C, "T18")</f>
        <v>100</v>
      </c>
      <c r="AJ18" s="6">
        <f>100 + SUMIFS(NhatKy_ViPham!J:J, NhatKy_ViPham!E:E, "12_Hoa_A", NhatKy_ViPham!F:F, B18, NhatKy_ViPham!C:C, "T19") - SUMIFS(NhatKy_ViPham!K:K, NhatKy_ViPham!E:E, "12_Hoa_A", NhatKy_ViPham!F:F, B18, NhatKy_ViPham!C:C, "T19")</f>
        <v>100</v>
      </c>
      <c r="AK18" s="6">
        <f>100 + SUMIFS(NhatKy_ViPham!J:J, NhatKy_ViPham!E:E, "12_Hoa_A", NhatKy_ViPham!F:F, B18, NhatKy_ViPham!C:C, "T20") - SUMIFS(NhatKy_ViPham!K:K, NhatKy_ViPham!E:E, "12_Hoa_A", NhatKy_ViPham!F:F, B18, NhatKy_ViPham!C:C, "T20")</f>
        <v>100</v>
      </c>
      <c r="AL18" s="6">
        <f>100 + SUMIFS(NhatKy_ViPham!J:J, NhatKy_ViPham!E:E, "12_Hoa_A", NhatKy_ViPham!F:F, B18, NhatKy_ViPham!C:C, "T21") - SUMIFS(NhatKy_ViPham!K:K, NhatKy_ViPham!E:E, "12_Hoa_A", NhatKy_ViPham!F:F, B18, NhatKy_ViPham!C:C, "T21")</f>
        <v>100</v>
      </c>
      <c r="AM18" s="6">
        <f>100 + SUMIFS(NhatKy_ViPham!J:J, NhatKy_ViPham!E:E, "12_Hoa_A", NhatKy_ViPham!F:F, B18, NhatKy_ViPham!C:C, "T22") - SUMIFS(NhatKy_ViPham!K:K, NhatKy_ViPham!E:E, "12_Hoa_A", NhatKy_ViPham!F:F, B18, NhatKy_ViPham!C:C, "T22")</f>
        <v>100</v>
      </c>
      <c r="AN18" s="6">
        <f>100 + SUMIFS(NhatKy_ViPham!J:J, NhatKy_ViPham!E:E, "12_Hoa_A", NhatKy_ViPham!F:F, B18, NhatKy_ViPham!C:C, "T23") - SUMIFS(NhatKy_ViPham!K:K, NhatKy_ViPham!E:E, "12_Hoa_A", NhatKy_ViPham!F:F, B18, NhatKy_ViPham!C:C, "T23")</f>
        <v>100</v>
      </c>
      <c r="AO18" s="6">
        <f>100 + SUMIFS(NhatKy_ViPham!J:J, NhatKy_ViPham!E:E, "12_Hoa_A", NhatKy_ViPham!F:F, B18, NhatKy_ViPham!C:C, "T24") - SUMIFS(NhatKy_ViPham!K:K, NhatKy_ViPham!E:E, "12_Hoa_A", NhatKy_ViPham!F:F, B18, NhatKy_ViPham!C:C, "T24")</f>
        <v>100</v>
      </c>
      <c r="AP18" s="6">
        <f>100 + SUMIFS(NhatKy_ViPham!J:J, NhatKy_ViPham!E:E, "12_Hoa_A", NhatKy_ViPham!F:F, B18, NhatKy_ViPham!C:C, "T25") - SUMIFS(NhatKy_ViPham!K:K, NhatKy_ViPham!E:E, "12_Hoa_A", NhatKy_ViPham!F:F, B18, NhatKy_ViPham!C:C, "T25")</f>
        <v>100</v>
      </c>
      <c r="AQ18" s="6">
        <f>100 + SUMIFS(NhatKy_ViPham!J:J, NhatKy_ViPham!E:E, "12_Hoa_A", NhatKy_ViPham!F:F, B18, NhatKy_ViPham!C:C, "T26") - SUMIFS(NhatKy_ViPham!K:K, NhatKy_ViPham!E:E, "12_Hoa_A", NhatKy_ViPham!F:F, B18, NhatKy_ViPham!C:C, "T26")</f>
        <v>100</v>
      </c>
      <c r="AR18" s="6">
        <f>100 + SUMIFS(NhatKy_ViPham!J:J, NhatKy_ViPham!E:E, "12_Hoa_A", NhatKy_ViPham!F:F, B18, NhatKy_ViPham!C:C, "T27") - SUMIFS(NhatKy_ViPham!K:K, NhatKy_ViPham!E:E, "12_Hoa_A", NhatKy_ViPham!F:F, B18, NhatKy_ViPham!C:C, "T27")</f>
        <v>100</v>
      </c>
      <c r="AS18" s="6">
        <f>100 + SUMIFS(NhatKy_ViPham!J:J, NhatKy_ViPham!E:E, "12_Hoa_A", NhatKy_ViPham!F:F, B18, NhatKy_ViPham!C:C, "T28") - SUMIFS(NhatKy_ViPham!K:K, NhatKy_ViPham!E:E, "12_Hoa_A", NhatKy_ViPham!F:F, B18, NhatKy_ViPham!C:C, "T28")</f>
        <v>100</v>
      </c>
      <c r="AT18" s="6">
        <f>100 + SUMIFS(NhatKy_ViPham!J:J, NhatKy_ViPham!E:E, "12_Hoa_A", NhatKy_ViPham!F:F, B18, NhatKy_ViPham!C:C, "T29") - SUMIFS(NhatKy_ViPham!K:K, NhatKy_ViPham!E:E, "12_Hoa_A", NhatKy_ViPham!F:F, B18, NhatKy_ViPham!C:C, "T29")</f>
        <v>100</v>
      </c>
      <c r="AU18" s="6">
        <f>100 + SUMIFS(NhatKy_ViPham!J:J, NhatKy_ViPham!E:E, "12_Hoa_A", NhatKy_ViPham!F:F, B18, NhatKy_ViPham!C:C, "T30") - SUMIFS(NhatKy_ViPham!K:K, NhatKy_ViPham!E:E, "12_Hoa_A", NhatKy_ViPham!F:F, B18, NhatKy_ViPham!C:C, "T30")</f>
        <v>100</v>
      </c>
      <c r="AV18" s="6">
        <f>100 + SUMIFS(NhatKy_ViPham!J:J, NhatKy_ViPham!E:E, "12_Hoa_A", NhatKy_ViPham!F:F, B18, NhatKy_ViPham!C:C, "T31") - SUMIFS(NhatKy_ViPham!K:K, NhatKy_ViPham!E:E, "12_Hoa_A", NhatKy_ViPham!F:F, B18, NhatKy_ViPham!C:C, "T31")</f>
        <v>100</v>
      </c>
      <c r="AW18" s="6">
        <f>100 + SUMIFS(NhatKy_ViPham!J:J, NhatKy_ViPham!E:E, "12_Hoa_A", NhatKy_ViPham!F:F, B18, NhatKy_ViPham!C:C, "T32") - SUMIFS(NhatKy_ViPham!K:K, NhatKy_ViPham!E:E, "12_Hoa_A", NhatKy_ViPham!F:F, B18, NhatKy_ViPham!C:C, "T32")</f>
        <v>100</v>
      </c>
      <c r="AX18" s="6">
        <f>100 + SUMIFS(NhatKy_ViPham!J:J, NhatKy_ViPham!E:E, "12_Hoa_A", NhatKy_ViPham!F:F, B18, NhatKy_ViPham!C:C, "T33") - SUMIFS(NhatKy_ViPham!K:K, NhatKy_ViPham!E:E, "12_Hoa_A", NhatKy_ViPham!F:F, B18, NhatKy_ViPham!C:C, "T33")</f>
        <v>100</v>
      </c>
      <c r="AY18" s="6">
        <f>100 + SUMIFS(NhatKy_ViPham!J:J, NhatKy_ViPham!E:E, "12_Hoa_A", NhatKy_ViPham!F:F, B18, NhatKy_ViPham!C:C, "T34") - SUMIFS(NhatKy_ViPham!K:K, NhatKy_ViPham!E:E, "12_Hoa_A", NhatKy_ViPham!F:F, B18, NhatKy_ViPham!C:C, "T34")</f>
        <v>100</v>
      </c>
      <c r="AZ18" s="6">
        <f>100 + SUMIFS(NhatKy_ViPham!J:J, NhatKy_ViPham!E:E, "12_Hoa_A", NhatKy_ViPham!F:F, B18, NhatKy_ViPham!C:C, "T35") - SUMIFS(NhatKy_ViPham!K:K, NhatKy_ViPham!E:E, "12_Hoa_A", NhatKy_ViPham!F:F, B18, NhatKy_ViPham!C:C, "T35")</f>
        <v>100</v>
      </c>
      <c r="BA18" s="12">
        <f t="shared" si="0"/>
        <v>100</v>
      </c>
      <c r="BB18" s="11" t="s">
        <v>430</v>
      </c>
      <c r="BC18" s="16" t="str">
        <f t="shared" si="1"/>
        <v>Tốt</v>
      </c>
      <c r="BD18" s="15" t="str">
        <f t="shared" si="2"/>
        <v>🟢 BÌNH THƯỜNG</v>
      </c>
    </row>
    <row r="19" spans="1:56" x14ac:dyDescent="0.25">
      <c r="A19" s="4">
        <v>11</v>
      </c>
      <c r="B19" s="10" t="s">
        <v>2517</v>
      </c>
      <c r="C19" s="4" t="s">
        <v>2229</v>
      </c>
      <c r="D19" s="4" t="s">
        <v>435</v>
      </c>
      <c r="E19" s="11" t="s">
        <v>430</v>
      </c>
      <c r="F19" s="7">
        <f>SUMIFS(NhatKy_ViPham!K:K, NhatKy_ViPham!E:E, "12_Hoa_A", NhatKy_ViPham!F:F, B19, NhatKy_ViPham!H:H, "L01")</f>
        <v>0</v>
      </c>
      <c r="G19" s="7">
        <f>SUMIFS(NhatKy_ViPham!K:K, NhatKy_ViPham!E:E, "12_Hoa_A", NhatKy_ViPham!F:F, B19, NhatKy_ViPham!H:H, "L02")</f>
        <v>0</v>
      </c>
      <c r="H19" s="7">
        <f>SUMIFS(NhatKy_ViPham!K:K, NhatKy_ViPham!E:E, "12_Hoa_A", NhatKy_ViPham!F:F, B19, NhatKy_ViPham!H:H, "L03")</f>
        <v>0</v>
      </c>
      <c r="I19" s="7">
        <f>SUMIFS(NhatKy_ViPham!K:K, NhatKy_ViPham!E:E, "12_Hoa_A", NhatKy_ViPham!F:F, B19, NhatKy_ViPham!H:H, "L04")</f>
        <v>0</v>
      </c>
      <c r="J19" s="7">
        <f>SUMIFS(NhatKy_ViPham!K:K, NhatKy_ViPham!E:E, "12_Hoa_A", NhatKy_ViPham!F:F, B19, NhatKy_ViPham!H:H, "L05")</f>
        <v>0</v>
      </c>
      <c r="K19" s="7">
        <f>SUMIFS(NhatKy_ViPham!K:K, NhatKy_ViPham!E:E, "12_Hoa_A", NhatKy_ViPham!F:F, B19, NhatKy_ViPham!H:H, "L06")</f>
        <v>0</v>
      </c>
      <c r="L19" s="7">
        <f>SUMIFS(NhatKy_ViPham!K:K, NhatKy_ViPham!E:E, "12_Hoa_A", NhatKy_ViPham!F:F, B19, NhatKy_ViPham!H:H, "L07")</f>
        <v>0</v>
      </c>
      <c r="M19" s="7">
        <f>SUMIFS(NhatKy_ViPham!K:K, NhatKy_ViPham!E:E, "12_Hoa_A", NhatKy_ViPham!F:F, B19, NhatKy_ViPham!H:H, "L08")</f>
        <v>0</v>
      </c>
      <c r="N19" s="7">
        <f>SUMIFS(NhatKy_ViPham!K:K, NhatKy_ViPham!E:E, "12_Hoa_A", NhatKy_ViPham!F:F, B19, NhatKy_ViPham!H:H, "L09")</f>
        <v>0</v>
      </c>
      <c r="O19" s="7">
        <f>SUMIFS(NhatKy_ViPham!K:K, NhatKy_ViPham!E:E, "12_Hoa_A", NhatKy_ViPham!F:F, B19, NhatKy_ViPham!H:H, "L10")</f>
        <v>0</v>
      </c>
      <c r="P19" s="12">
        <f>SUMIFS(NhatKy_ViPham!J:J, NhatKy_ViPham!E:E, "12_Hoa_A", NhatKy_ViPham!F:F, B19)</f>
        <v>0</v>
      </c>
      <c r="Q19" s="13">
        <f>SUMIFS(NhatKy_ViPham!K:K, NhatKy_ViPham!E:E, "12_Hoa_A", NhatKy_ViPham!F:F, B19)</f>
        <v>0</v>
      </c>
      <c r="R19" s="7">
        <f>100 + SUMIFS(NhatKy_ViPham!J:J, NhatKy_ViPham!E:E, "12_Hoa_A", NhatKy_ViPham!F:F, B19, NhatKy_ViPham!C:C, "T1") - SUMIFS(NhatKy_ViPham!K:K, NhatKy_ViPham!E:E, "12_Hoa_A", NhatKy_ViPham!F:F, B19, NhatKy_ViPham!C:C, "T1")</f>
        <v>100</v>
      </c>
      <c r="S19" s="7">
        <f>100 + SUMIFS(NhatKy_ViPham!J:J, NhatKy_ViPham!E:E, "12_Hoa_A", NhatKy_ViPham!F:F, B19, NhatKy_ViPham!C:C, "T2") - SUMIFS(NhatKy_ViPham!K:K, NhatKy_ViPham!E:E, "12_Hoa_A", NhatKy_ViPham!F:F, B19, NhatKy_ViPham!C:C, "T2")</f>
        <v>100</v>
      </c>
      <c r="T19" s="7">
        <f>100 + SUMIFS(NhatKy_ViPham!J:J, NhatKy_ViPham!E:E, "12_Hoa_A", NhatKy_ViPham!F:F, B19, NhatKy_ViPham!C:C, "T3") - SUMIFS(NhatKy_ViPham!K:K, NhatKy_ViPham!E:E, "12_Hoa_A", NhatKy_ViPham!F:F, B19, NhatKy_ViPham!C:C, "T3")</f>
        <v>100</v>
      </c>
      <c r="U19" s="7">
        <f>100 + SUMIFS(NhatKy_ViPham!J:J, NhatKy_ViPham!E:E, "12_Hoa_A", NhatKy_ViPham!F:F, B19, NhatKy_ViPham!C:C, "T4") - SUMIFS(NhatKy_ViPham!K:K, NhatKy_ViPham!E:E, "12_Hoa_A", NhatKy_ViPham!F:F, B19, NhatKy_ViPham!C:C, "T4")</f>
        <v>100</v>
      </c>
      <c r="V19" s="7">
        <f>100 + SUMIFS(NhatKy_ViPham!J:J, NhatKy_ViPham!E:E, "12_Hoa_A", NhatKy_ViPham!F:F, B19, NhatKy_ViPham!C:C, "T5") - SUMIFS(NhatKy_ViPham!K:K, NhatKy_ViPham!E:E, "12_Hoa_A", NhatKy_ViPham!F:F, B19, NhatKy_ViPham!C:C, "T5")</f>
        <v>100</v>
      </c>
      <c r="W19" s="7">
        <f>100 + SUMIFS(NhatKy_ViPham!J:J, NhatKy_ViPham!E:E, "12_Hoa_A", NhatKy_ViPham!F:F, B19, NhatKy_ViPham!C:C, "T6") - SUMIFS(NhatKy_ViPham!K:K, NhatKy_ViPham!E:E, "12_Hoa_A", NhatKy_ViPham!F:F, B19, NhatKy_ViPham!C:C, "T6")</f>
        <v>100</v>
      </c>
      <c r="X19" s="7">
        <f>100 + SUMIFS(NhatKy_ViPham!J:J, NhatKy_ViPham!E:E, "12_Hoa_A", NhatKy_ViPham!F:F, B19, NhatKy_ViPham!C:C, "T7") - SUMIFS(NhatKy_ViPham!K:K, NhatKy_ViPham!E:E, "12_Hoa_A", NhatKy_ViPham!F:F, B19, NhatKy_ViPham!C:C, "T7")</f>
        <v>100</v>
      </c>
      <c r="Y19" s="7">
        <f>100 + SUMIFS(NhatKy_ViPham!J:J, NhatKy_ViPham!E:E, "12_Hoa_A", NhatKy_ViPham!F:F, B19, NhatKy_ViPham!C:C, "T8") - SUMIFS(NhatKy_ViPham!K:K, NhatKy_ViPham!E:E, "12_Hoa_A", NhatKy_ViPham!F:F, B19, NhatKy_ViPham!C:C, "T8")</f>
        <v>100</v>
      </c>
      <c r="Z19" s="7">
        <f>100 + SUMIFS(NhatKy_ViPham!J:J, NhatKy_ViPham!E:E, "12_Hoa_A", NhatKy_ViPham!F:F, B19, NhatKy_ViPham!C:C, "T9") - SUMIFS(NhatKy_ViPham!K:K, NhatKy_ViPham!E:E, "12_Hoa_A", NhatKy_ViPham!F:F, B19, NhatKy_ViPham!C:C, "T9")</f>
        <v>100</v>
      </c>
      <c r="AA19" s="7">
        <f>100 + SUMIFS(NhatKy_ViPham!J:J, NhatKy_ViPham!E:E, "12_Hoa_A", NhatKy_ViPham!F:F, B19, NhatKy_ViPham!C:C, "T10") - SUMIFS(NhatKy_ViPham!K:K, NhatKy_ViPham!E:E, "12_Hoa_A", NhatKy_ViPham!F:F, B19, NhatKy_ViPham!C:C, "T10")</f>
        <v>100</v>
      </c>
      <c r="AB19" s="7">
        <f>100 + SUMIFS(NhatKy_ViPham!J:J, NhatKy_ViPham!E:E, "12_Hoa_A", NhatKy_ViPham!F:F, B19, NhatKy_ViPham!C:C, "T11") - SUMIFS(NhatKy_ViPham!K:K, NhatKy_ViPham!E:E, "12_Hoa_A", NhatKy_ViPham!F:F, B19, NhatKy_ViPham!C:C, "T11")</f>
        <v>100</v>
      </c>
      <c r="AC19" s="7">
        <f>100 + SUMIFS(NhatKy_ViPham!J:J, NhatKy_ViPham!E:E, "12_Hoa_A", NhatKy_ViPham!F:F, B19, NhatKy_ViPham!C:C, "T12") - SUMIFS(NhatKy_ViPham!K:K, NhatKy_ViPham!E:E, "12_Hoa_A", NhatKy_ViPham!F:F, B19, NhatKy_ViPham!C:C, "T12")</f>
        <v>100</v>
      </c>
      <c r="AD19" s="7">
        <f>100 + SUMIFS(NhatKy_ViPham!J:J, NhatKy_ViPham!E:E, "12_Hoa_A", NhatKy_ViPham!F:F, B19, NhatKy_ViPham!C:C, "T13") - SUMIFS(NhatKy_ViPham!K:K, NhatKy_ViPham!E:E, "12_Hoa_A", NhatKy_ViPham!F:F, B19, NhatKy_ViPham!C:C, "T13")</f>
        <v>100</v>
      </c>
      <c r="AE19" s="7">
        <f>100 + SUMIFS(NhatKy_ViPham!J:J, NhatKy_ViPham!E:E, "12_Hoa_A", NhatKy_ViPham!F:F, B19, NhatKy_ViPham!C:C, "T14") - SUMIFS(NhatKy_ViPham!K:K, NhatKy_ViPham!E:E, "12_Hoa_A", NhatKy_ViPham!F:F, B19, NhatKy_ViPham!C:C, "T14")</f>
        <v>100</v>
      </c>
      <c r="AF19" s="7">
        <f>100 + SUMIFS(NhatKy_ViPham!J:J, NhatKy_ViPham!E:E, "12_Hoa_A", NhatKy_ViPham!F:F, B19, NhatKy_ViPham!C:C, "T15") - SUMIFS(NhatKy_ViPham!K:K, NhatKy_ViPham!E:E, "12_Hoa_A", NhatKy_ViPham!F:F, B19, NhatKy_ViPham!C:C, "T15")</f>
        <v>100</v>
      </c>
      <c r="AG19" s="7">
        <f>100 + SUMIFS(NhatKy_ViPham!J:J, NhatKy_ViPham!E:E, "12_Hoa_A", NhatKy_ViPham!F:F, B19, NhatKy_ViPham!C:C, "T16") - SUMIFS(NhatKy_ViPham!K:K, NhatKy_ViPham!E:E, "12_Hoa_A", NhatKy_ViPham!F:F, B19, NhatKy_ViPham!C:C, "T16")</f>
        <v>100</v>
      </c>
      <c r="AH19" s="7">
        <f>100 + SUMIFS(NhatKy_ViPham!J:J, NhatKy_ViPham!E:E, "12_Hoa_A", NhatKy_ViPham!F:F, B19, NhatKy_ViPham!C:C, "T17") - SUMIFS(NhatKy_ViPham!K:K, NhatKy_ViPham!E:E, "12_Hoa_A", NhatKy_ViPham!F:F, B19, NhatKy_ViPham!C:C, "T17")</f>
        <v>100</v>
      </c>
      <c r="AI19" s="7">
        <f>100 + SUMIFS(NhatKy_ViPham!J:J, NhatKy_ViPham!E:E, "12_Hoa_A", NhatKy_ViPham!F:F, B19, NhatKy_ViPham!C:C, "T18") - SUMIFS(NhatKy_ViPham!K:K, NhatKy_ViPham!E:E, "12_Hoa_A", NhatKy_ViPham!F:F, B19, NhatKy_ViPham!C:C, "T18")</f>
        <v>100</v>
      </c>
      <c r="AJ19" s="7">
        <f>100 + SUMIFS(NhatKy_ViPham!J:J, NhatKy_ViPham!E:E, "12_Hoa_A", NhatKy_ViPham!F:F, B19, NhatKy_ViPham!C:C, "T19") - SUMIFS(NhatKy_ViPham!K:K, NhatKy_ViPham!E:E, "12_Hoa_A", NhatKy_ViPham!F:F, B19, NhatKy_ViPham!C:C, "T19")</f>
        <v>100</v>
      </c>
      <c r="AK19" s="7">
        <f>100 + SUMIFS(NhatKy_ViPham!J:J, NhatKy_ViPham!E:E, "12_Hoa_A", NhatKy_ViPham!F:F, B19, NhatKy_ViPham!C:C, "T20") - SUMIFS(NhatKy_ViPham!K:K, NhatKy_ViPham!E:E, "12_Hoa_A", NhatKy_ViPham!F:F, B19, NhatKy_ViPham!C:C, "T20")</f>
        <v>100</v>
      </c>
      <c r="AL19" s="7">
        <f>100 + SUMIFS(NhatKy_ViPham!J:J, NhatKy_ViPham!E:E, "12_Hoa_A", NhatKy_ViPham!F:F, B19, NhatKy_ViPham!C:C, "T21") - SUMIFS(NhatKy_ViPham!K:K, NhatKy_ViPham!E:E, "12_Hoa_A", NhatKy_ViPham!F:F, B19, NhatKy_ViPham!C:C, "T21")</f>
        <v>100</v>
      </c>
      <c r="AM19" s="7">
        <f>100 + SUMIFS(NhatKy_ViPham!J:J, NhatKy_ViPham!E:E, "12_Hoa_A", NhatKy_ViPham!F:F, B19, NhatKy_ViPham!C:C, "T22") - SUMIFS(NhatKy_ViPham!K:K, NhatKy_ViPham!E:E, "12_Hoa_A", NhatKy_ViPham!F:F, B19, NhatKy_ViPham!C:C, "T22")</f>
        <v>100</v>
      </c>
      <c r="AN19" s="7">
        <f>100 + SUMIFS(NhatKy_ViPham!J:J, NhatKy_ViPham!E:E, "12_Hoa_A", NhatKy_ViPham!F:F, B19, NhatKy_ViPham!C:C, "T23") - SUMIFS(NhatKy_ViPham!K:K, NhatKy_ViPham!E:E, "12_Hoa_A", NhatKy_ViPham!F:F, B19, NhatKy_ViPham!C:C, "T23")</f>
        <v>100</v>
      </c>
      <c r="AO19" s="7">
        <f>100 + SUMIFS(NhatKy_ViPham!J:J, NhatKy_ViPham!E:E, "12_Hoa_A", NhatKy_ViPham!F:F, B19, NhatKy_ViPham!C:C, "T24") - SUMIFS(NhatKy_ViPham!K:K, NhatKy_ViPham!E:E, "12_Hoa_A", NhatKy_ViPham!F:F, B19, NhatKy_ViPham!C:C, "T24")</f>
        <v>100</v>
      </c>
      <c r="AP19" s="7">
        <f>100 + SUMIFS(NhatKy_ViPham!J:J, NhatKy_ViPham!E:E, "12_Hoa_A", NhatKy_ViPham!F:F, B19, NhatKy_ViPham!C:C, "T25") - SUMIFS(NhatKy_ViPham!K:K, NhatKy_ViPham!E:E, "12_Hoa_A", NhatKy_ViPham!F:F, B19, NhatKy_ViPham!C:C, "T25")</f>
        <v>100</v>
      </c>
      <c r="AQ19" s="7">
        <f>100 + SUMIFS(NhatKy_ViPham!J:J, NhatKy_ViPham!E:E, "12_Hoa_A", NhatKy_ViPham!F:F, B19, NhatKy_ViPham!C:C, "T26") - SUMIFS(NhatKy_ViPham!K:K, NhatKy_ViPham!E:E, "12_Hoa_A", NhatKy_ViPham!F:F, B19, NhatKy_ViPham!C:C, "T26")</f>
        <v>100</v>
      </c>
      <c r="AR19" s="7">
        <f>100 + SUMIFS(NhatKy_ViPham!J:J, NhatKy_ViPham!E:E, "12_Hoa_A", NhatKy_ViPham!F:F, B19, NhatKy_ViPham!C:C, "T27") - SUMIFS(NhatKy_ViPham!K:K, NhatKy_ViPham!E:E, "12_Hoa_A", NhatKy_ViPham!F:F, B19, NhatKy_ViPham!C:C, "T27")</f>
        <v>100</v>
      </c>
      <c r="AS19" s="7">
        <f>100 + SUMIFS(NhatKy_ViPham!J:J, NhatKy_ViPham!E:E, "12_Hoa_A", NhatKy_ViPham!F:F, B19, NhatKy_ViPham!C:C, "T28") - SUMIFS(NhatKy_ViPham!K:K, NhatKy_ViPham!E:E, "12_Hoa_A", NhatKy_ViPham!F:F, B19, NhatKy_ViPham!C:C, "T28")</f>
        <v>100</v>
      </c>
      <c r="AT19" s="7">
        <f>100 + SUMIFS(NhatKy_ViPham!J:J, NhatKy_ViPham!E:E, "12_Hoa_A", NhatKy_ViPham!F:F, B19, NhatKy_ViPham!C:C, "T29") - SUMIFS(NhatKy_ViPham!K:K, NhatKy_ViPham!E:E, "12_Hoa_A", NhatKy_ViPham!F:F, B19, NhatKy_ViPham!C:C, "T29")</f>
        <v>100</v>
      </c>
      <c r="AU19" s="7">
        <f>100 + SUMIFS(NhatKy_ViPham!J:J, NhatKy_ViPham!E:E, "12_Hoa_A", NhatKy_ViPham!F:F, B19, NhatKy_ViPham!C:C, "T30") - SUMIFS(NhatKy_ViPham!K:K, NhatKy_ViPham!E:E, "12_Hoa_A", NhatKy_ViPham!F:F, B19, NhatKy_ViPham!C:C, "T30")</f>
        <v>100</v>
      </c>
      <c r="AV19" s="7">
        <f>100 + SUMIFS(NhatKy_ViPham!J:J, NhatKy_ViPham!E:E, "12_Hoa_A", NhatKy_ViPham!F:F, B19, NhatKy_ViPham!C:C, "T31") - SUMIFS(NhatKy_ViPham!K:K, NhatKy_ViPham!E:E, "12_Hoa_A", NhatKy_ViPham!F:F, B19, NhatKy_ViPham!C:C, "T31")</f>
        <v>100</v>
      </c>
      <c r="AW19" s="7">
        <f>100 + SUMIFS(NhatKy_ViPham!J:J, NhatKy_ViPham!E:E, "12_Hoa_A", NhatKy_ViPham!F:F, B19, NhatKy_ViPham!C:C, "T32") - SUMIFS(NhatKy_ViPham!K:K, NhatKy_ViPham!E:E, "12_Hoa_A", NhatKy_ViPham!F:F, B19, NhatKy_ViPham!C:C, "T32")</f>
        <v>100</v>
      </c>
      <c r="AX19" s="7">
        <f>100 + SUMIFS(NhatKy_ViPham!J:J, NhatKy_ViPham!E:E, "12_Hoa_A", NhatKy_ViPham!F:F, B19, NhatKy_ViPham!C:C, "T33") - SUMIFS(NhatKy_ViPham!K:K, NhatKy_ViPham!E:E, "12_Hoa_A", NhatKy_ViPham!F:F, B19, NhatKy_ViPham!C:C, "T33")</f>
        <v>100</v>
      </c>
      <c r="AY19" s="7">
        <f>100 + SUMIFS(NhatKy_ViPham!J:J, NhatKy_ViPham!E:E, "12_Hoa_A", NhatKy_ViPham!F:F, B19, NhatKy_ViPham!C:C, "T34") - SUMIFS(NhatKy_ViPham!K:K, NhatKy_ViPham!E:E, "12_Hoa_A", NhatKy_ViPham!F:F, B19, NhatKy_ViPham!C:C, "T34")</f>
        <v>100</v>
      </c>
      <c r="AZ19" s="7">
        <f>100 + SUMIFS(NhatKy_ViPham!J:J, NhatKy_ViPham!E:E, "12_Hoa_A", NhatKy_ViPham!F:F, B19, NhatKy_ViPham!C:C, "T35") - SUMIFS(NhatKy_ViPham!K:K, NhatKy_ViPham!E:E, "12_Hoa_A", NhatKy_ViPham!F:F, B19, NhatKy_ViPham!C:C, "T35")</f>
        <v>100</v>
      </c>
      <c r="BA19" s="12">
        <f t="shared" si="0"/>
        <v>100</v>
      </c>
      <c r="BB19" s="11" t="s">
        <v>430</v>
      </c>
      <c r="BC19" s="14" t="str">
        <f t="shared" si="1"/>
        <v>Tốt</v>
      </c>
      <c r="BD19" s="10" t="str">
        <f t="shared" si="2"/>
        <v>🟢 BÌNH THƯỜNG</v>
      </c>
    </row>
    <row r="20" spans="1:56" x14ac:dyDescent="0.25">
      <c r="A20" s="5">
        <v>12</v>
      </c>
      <c r="B20" s="15" t="s">
        <v>1375</v>
      </c>
      <c r="C20" s="5" t="s">
        <v>2518</v>
      </c>
      <c r="D20" s="5" t="s">
        <v>435</v>
      </c>
      <c r="E20" s="11" t="s">
        <v>430</v>
      </c>
      <c r="F20" s="6">
        <f>SUMIFS(NhatKy_ViPham!K:K, NhatKy_ViPham!E:E, "12_Hoa_A", NhatKy_ViPham!F:F, B20, NhatKy_ViPham!H:H, "L01")</f>
        <v>0</v>
      </c>
      <c r="G20" s="6">
        <f>SUMIFS(NhatKy_ViPham!K:K, NhatKy_ViPham!E:E, "12_Hoa_A", NhatKy_ViPham!F:F, B20, NhatKy_ViPham!H:H, "L02")</f>
        <v>0</v>
      </c>
      <c r="H20" s="6">
        <f>SUMIFS(NhatKy_ViPham!K:K, NhatKy_ViPham!E:E, "12_Hoa_A", NhatKy_ViPham!F:F, B20, NhatKy_ViPham!H:H, "L03")</f>
        <v>0</v>
      </c>
      <c r="I20" s="6">
        <f>SUMIFS(NhatKy_ViPham!K:K, NhatKy_ViPham!E:E, "12_Hoa_A", NhatKy_ViPham!F:F, B20, NhatKy_ViPham!H:H, "L04")</f>
        <v>0</v>
      </c>
      <c r="J20" s="6">
        <f>SUMIFS(NhatKy_ViPham!K:K, NhatKy_ViPham!E:E, "12_Hoa_A", NhatKy_ViPham!F:F, B20, NhatKy_ViPham!H:H, "L05")</f>
        <v>0</v>
      </c>
      <c r="K20" s="6">
        <f>SUMIFS(NhatKy_ViPham!K:K, NhatKy_ViPham!E:E, "12_Hoa_A", NhatKy_ViPham!F:F, B20, NhatKy_ViPham!H:H, "L06")</f>
        <v>0</v>
      </c>
      <c r="L20" s="6">
        <f>SUMIFS(NhatKy_ViPham!K:K, NhatKy_ViPham!E:E, "12_Hoa_A", NhatKy_ViPham!F:F, B20, NhatKy_ViPham!H:H, "L07")</f>
        <v>0</v>
      </c>
      <c r="M20" s="6">
        <f>SUMIFS(NhatKy_ViPham!K:K, NhatKy_ViPham!E:E, "12_Hoa_A", NhatKy_ViPham!F:F, B20, NhatKy_ViPham!H:H, "L08")</f>
        <v>0</v>
      </c>
      <c r="N20" s="6">
        <f>SUMIFS(NhatKy_ViPham!K:K, NhatKy_ViPham!E:E, "12_Hoa_A", NhatKy_ViPham!F:F, B20, NhatKy_ViPham!H:H, "L09")</f>
        <v>0</v>
      </c>
      <c r="O20" s="6">
        <f>SUMIFS(NhatKy_ViPham!K:K, NhatKy_ViPham!E:E, "12_Hoa_A", NhatKy_ViPham!F:F, B20, NhatKy_ViPham!H:H, "L10")</f>
        <v>0</v>
      </c>
      <c r="P20" s="12">
        <f>SUMIFS(NhatKy_ViPham!J:J, NhatKy_ViPham!E:E, "12_Hoa_A", NhatKy_ViPham!F:F, B20)</f>
        <v>0</v>
      </c>
      <c r="Q20" s="13">
        <f>SUMIFS(NhatKy_ViPham!K:K, NhatKy_ViPham!E:E, "12_Hoa_A", NhatKy_ViPham!F:F, B20)</f>
        <v>0</v>
      </c>
      <c r="R20" s="6">
        <f>100 + SUMIFS(NhatKy_ViPham!J:J, NhatKy_ViPham!E:E, "12_Hoa_A", NhatKy_ViPham!F:F, B20, NhatKy_ViPham!C:C, "T1") - SUMIFS(NhatKy_ViPham!K:K, NhatKy_ViPham!E:E, "12_Hoa_A", NhatKy_ViPham!F:F, B20, NhatKy_ViPham!C:C, "T1")</f>
        <v>100</v>
      </c>
      <c r="S20" s="6">
        <f>100 + SUMIFS(NhatKy_ViPham!J:J, NhatKy_ViPham!E:E, "12_Hoa_A", NhatKy_ViPham!F:F, B20, NhatKy_ViPham!C:C, "T2") - SUMIFS(NhatKy_ViPham!K:K, NhatKy_ViPham!E:E, "12_Hoa_A", NhatKy_ViPham!F:F, B20, NhatKy_ViPham!C:C, "T2")</f>
        <v>100</v>
      </c>
      <c r="T20" s="6">
        <f>100 + SUMIFS(NhatKy_ViPham!J:J, NhatKy_ViPham!E:E, "12_Hoa_A", NhatKy_ViPham!F:F, B20, NhatKy_ViPham!C:C, "T3") - SUMIFS(NhatKy_ViPham!K:K, NhatKy_ViPham!E:E, "12_Hoa_A", NhatKy_ViPham!F:F, B20, NhatKy_ViPham!C:C, "T3")</f>
        <v>100</v>
      </c>
      <c r="U20" s="6">
        <f>100 + SUMIFS(NhatKy_ViPham!J:J, NhatKy_ViPham!E:E, "12_Hoa_A", NhatKy_ViPham!F:F, B20, NhatKy_ViPham!C:C, "T4") - SUMIFS(NhatKy_ViPham!K:K, NhatKy_ViPham!E:E, "12_Hoa_A", NhatKy_ViPham!F:F, B20, NhatKy_ViPham!C:C, "T4")</f>
        <v>100</v>
      </c>
      <c r="V20" s="6">
        <f>100 + SUMIFS(NhatKy_ViPham!J:J, NhatKy_ViPham!E:E, "12_Hoa_A", NhatKy_ViPham!F:F, B20, NhatKy_ViPham!C:C, "T5") - SUMIFS(NhatKy_ViPham!K:K, NhatKy_ViPham!E:E, "12_Hoa_A", NhatKy_ViPham!F:F, B20, NhatKy_ViPham!C:C, "T5")</f>
        <v>100</v>
      </c>
      <c r="W20" s="6">
        <f>100 + SUMIFS(NhatKy_ViPham!J:J, NhatKy_ViPham!E:E, "12_Hoa_A", NhatKy_ViPham!F:F, B20, NhatKy_ViPham!C:C, "T6") - SUMIFS(NhatKy_ViPham!K:K, NhatKy_ViPham!E:E, "12_Hoa_A", NhatKy_ViPham!F:F, B20, NhatKy_ViPham!C:C, "T6")</f>
        <v>100</v>
      </c>
      <c r="X20" s="6">
        <f>100 + SUMIFS(NhatKy_ViPham!J:J, NhatKy_ViPham!E:E, "12_Hoa_A", NhatKy_ViPham!F:F, B20, NhatKy_ViPham!C:C, "T7") - SUMIFS(NhatKy_ViPham!K:K, NhatKy_ViPham!E:E, "12_Hoa_A", NhatKy_ViPham!F:F, B20, NhatKy_ViPham!C:C, "T7")</f>
        <v>100</v>
      </c>
      <c r="Y20" s="6">
        <f>100 + SUMIFS(NhatKy_ViPham!J:J, NhatKy_ViPham!E:E, "12_Hoa_A", NhatKy_ViPham!F:F, B20, NhatKy_ViPham!C:C, "T8") - SUMIFS(NhatKy_ViPham!K:K, NhatKy_ViPham!E:E, "12_Hoa_A", NhatKy_ViPham!F:F, B20, NhatKy_ViPham!C:C, "T8")</f>
        <v>100</v>
      </c>
      <c r="Z20" s="6">
        <f>100 + SUMIFS(NhatKy_ViPham!J:J, NhatKy_ViPham!E:E, "12_Hoa_A", NhatKy_ViPham!F:F, B20, NhatKy_ViPham!C:C, "T9") - SUMIFS(NhatKy_ViPham!K:K, NhatKy_ViPham!E:E, "12_Hoa_A", NhatKy_ViPham!F:F, B20, NhatKy_ViPham!C:C, "T9")</f>
        <v>100</v>
      </c>
      <c r="AA20" s="6">
        <f>100 + SUMIFS(NhatKy_ViPham!J:J, NhatKy_ViPham!E:E, "12_Hoa_A", NhatKy_ViPham!F:F, B20, NhatKy_ViPham!C:C, "T10") - SUMIFS(NhatKy_ViPham!K:K, NhatKy_ViPham!E:E, "12_Hoa_A", NhatKy_ViPham!F:F, B20, NhatKy_ViPham!C:C, "T10")</f>
        <v>100</v>
      </c>
      <c r="AB20" s="6">
        <f>100 + SUMIFS(NhatKy_ViPham!J:J, NhatKy_ViPham!E:E, "12_Hoa_A", NhatKy_ViPham!F:F, B20, NhatKy_ViPham!C:C, "T11") - SUMIFS(NhatKy_ViPham!K:K, NhatKy_ViPham!E:E, "12_Hoa_A", NhatKy_ViPham!F:F, B20, NhatKy_ViPham!C:C, "T11")</f>
        <v>100</v>
      </c>
      <c r="AC20" s="6">
        <f>100 + SUMIFS(NhatKy_ViPham!J:J, NhatKy_ViPham!E:E, "12_Hoa_A", NhatKy_ViPham!F:F, B20, NhatKy_ViPham!C:C, "T12") - SUMIFS(NhatKy_ViPham!K:K, NhatKy_ViPham!E:E, "12_Hoa_A", NhatKy_ViPham!F:F, B20, NhatKy_ViPham!C:C, "T12")</f>
        <v>100</v>
      </c>
      <c r="AD20" s="6">
        <f>100 + SUMIFS(NhatKy_ViPham!J:J, NhatKy_ViPham!E:E, "12_Hoa_A", NhatKy_ViPham!F:F, B20, NhatKy_ViPham!C:C, "T13") - SUMIFS(NhatKy_ViPham!K:K, NhatKy_ViPham!E:E, "12_Hoa_A", NhatKy_ViPham!F:F, B20, NhatKy_ViPham!C:C, "T13")</f>
        <v>100</v>
      </c>
      <c r="AE20" s="6">
        <f>100 + SUMIFS(NhatKy_ViPham!J:J, NhatKy_ViPham!E:E, "12_Hoa_A", NhatKy_ViPham!F:F, B20, NhatKy_ViPham!C:C, "T14") - SUMIFS(NhatKy_ViPham!K:K, NhatKy_ViPham!E:E, "12_Hoa_A", NhatKy_ViPham!F:F, B20, NhatKy_ViPham!C:C, "T14")</f>
        <v>100</v>
      </c>
      <c r="AF20" s="6">
        <f>100 + SUMIFS(NhatKy_ViPham!J:J, NhatKy_ViPham!E:E, "12_Hoa_A", NhatKy_ViPham!F:F, B20, NhatKy_ViPham!C:C, "T15") - SUMIFS(NhatKy_ViPham!K:K, NhatKy_ViPham!E:E, "12_Hoa_A", NhatKy_ViPham!F:F, B20, NhatKy_ViPham!C:C, "T15")</f>
        <v>100</v>
      </c>
      <c r="AG20" s="6">
        <f>100 + SUMIFS(NhatKy_ViPham!J:J, NhatKy_ViPham!E:E, "12_Hoa_A", NhatKy_ViPham!F:F, B20, NhatKy_ViPham!C:C, "T16") - SUMIFS(NhatKy_ViPham!K:K, NhatKy_ViPham!E:E, "12_Hoa_A", NhatKy_ViPham!F:F, B20, NhatKy_ViPham!C:C, "T16")</f>
        <v>100</v>
      </c>
      <c r="AH20" s="6">
        <f>100 + SUMIFS(NhatKy_ViPham!J:J, NhatKy_ViPham!E:E, "12_Hoa_A", NhatKy_ViPham!F:F, B20, NhatKy_ViPham!C:C, "T17") - SUMIFS(NhatKy_ViPham!K:K, NhatKy_ViPham!E:E, "12_Hoa_A", NhatKy_ViPham!F:F, B20, NhatKy_ViPham!C:C, "T17")</f>
        <v>100</v>
      </c>
      <c r="AI20" s="6">
        <f>100 + SUMIFS(NhatKy_ViPham!J:J, NhatKy_ViPham!E:E, "12_Hoa_A", NhatKy_ViPham!F:F, B20, NhatKy_ViPham!C:C, "T18") - SUMIFS(NhatKy_ViPham!K:K, NhatKy_ViPham!E:E, "12_Hoa_A", NhatKy_ViPham!F:F, B20, NhatKy_ViPham!C:C, "T18")</f>
        <v>100</v>
      </c>
      <c r="AJ20" s="6">
        <f>100 + SUMIFS(NhatKy_ViPham!J:J, NhatKy_ViPham!E:E, "12_Hoa_A", NhatKy_ViPham!F:F, B20, NhatKy_ViPham!C:C, "T19") - SUMIFS(NhatKy_ViPham!K:K, NhatKy_ViPham!E:E, "12_Hoa_A", NhatKy_ViPham!F:F, B20, NhatKy_ViPham!C:C, "T19")</f>
        <v>100</v>
      </c>
      <c r="AK20" s="6">
        <f>100 + SUMIFS(NhatKy_ViPham!J:J, NhatKy_ViPham!E:E, "12_Hoa_A", NhatKy_ViPham!F:F, B20, NhatKy_ViPham!C:C, "T20") - SUMIFS(NhatKy_ViPham!K:K, NhatKy_ViPham!E:E, "12_Hoa_A", NhatKy_ViPham!F:F, B20, NhatKy_ViPham!C:C, "T20")</f>
        <v>100</v>
      </c>
      <c r="AL20" s="6">
        <f>100 + SUMIFS(NhatKy_ViPham!J:J, NhatKy_ViPham!E:E, "12_Hoa_A", NhatKy_ViPham!F:F, B20, NhatKy_ViPham!C:C, "T21") - SUMIFS(NhatKy_ViPham!K:K, NhatKy_ViPham!E:E, "12_Hoa_A", NhatKy_ViPham!F:F, B20, NhatKy_ViPham!C:C, "T21")</f>
        <v>100</v>
      </c>
      <c r="AM20" s="6">
        <f>100 + SUMIFS(NhatKy_ViPham!J:J, NhatKy_ViPham!E:E, "12_Hoa_A", NhatKy_ViPham!F:F, B20, NhatKy_ViPham!C:C, "T22") - SUMIFS(NhatKy_ViPham!K:K, NhatKy_ViPham!E:E, "12_Hoa_A", NhatKy_ViPham!F:F, B20, NhatKy_ViPham!C:C, "T22")</f>
        <v>100</v>
      </c>
      <c r="AN20" s="6">
        <f>100 + SUMIFS(NhatKy_ViPham!J:J, NhatKy_ViPham!E:E, "12_Hoa_A", NhatKy_ViPham!F:F, B20, NhatKy_ViPham!C:C, "T23") - SUMIFS(NhatKy_ViPham!K:K, NhatKy_ViPham!E:E, "12_Hoa_A", NhatKy_ViPham!F:F, B20, NhatKy_ViPham!C:C, "T23")</f>
        <v>100</v>
      </c>
      <c r="AO20" s="6">
        <f>100 + SUMIFS(NhatKy_ViPham!J:J, NhatKy_ViPham!E:E, "12_Hoa_A", NhatKy_ViPham!F:F, B20, NhatKy_ViPham!C:C, "T24") - SUMIFS(NhatKy_ViPham!K:K, NhatKy_ViPham!E:E, "12_Hoa_A", NhatKy_ViPham!F:F, B20, NhatKy_ViPham!C:C, "T24")</f>
        <v>100</v>
      </c>
      <c r="AP20" s="6">
        <f>100 + SUMIFS(NhatKy_ViPham!J:J, NhatKy_ViPham!E:E, "12_Hoa_A", NhatKy_ViPham!F:F, B20, NhatKy_ViPham!C:C, "T25") - SUMIFS(NhatKy_ViPham!K:K, NhatKy_ViPham!E:E, "12_Hoa_A", NhatKy_ViPham!F:F, B20, NhatKy_ViPham!C:C, "T25")</f>
        <v>100</v>
      </c>
      <c r="AQ20" s="6">
        <f>100 + SUMIFS(NhatKy_ViPham!J:J, NhatKy_ViPham!E:E, "12_Hoa_A", NhatKy_ViPham!F:F, B20, NhatKy_ViPham!C:C, "T26") - SUMIFS(NhatKy_ViPham!K:K, NhatKy_ViPham!E:E, "12_Hoa_A", NhatKy_ViPham!F:F, B20, NhatKy_ViPham!C:C, "T26")</f>
        <v>100</v>
      </c>
      <c r="AR20" s="6">
        <f>100 + SUMIFS(NhatKy_ViPham!J:J, NhatKy_ViPham!E:E, "12_Hoa_A", NhatKy_ViPham!F:F, B20, NhatKy_ViPham!C:C, "T27") - SUMIFS(NhatKy_ViPham!K:K, NhatKy_ViPham!E:E, "12_Hoa_A", NhatKy_ViPham!F:F, B20, NhatKy_ViPham!C:C, "T27")</f>
        <v>100</v>
      </c>
      <c r="AS20" s="6">
        <f>100 + SUMIFS(NhatKy_ViPham!J:J, NhatKy_ViPham!E:E, "12_Hoa_A", NhatKy_ViPham!F:F, B20, NhatKy_ViPham!C:C, "T28") - SUMIFS(NhatKy_ViPham!K:K, NhatKy_ViPham!E:E, "12_Hoa_A", NhatKy_ViPham!F:F, B20, NhatKy_ViPham!C:C, "T28")</f>
        <v>100</v>
      </c>
      <c r="AT20" s="6">
        <f>100 + SUMIFS(NhatKy_ViPham!J:J, NhatKy_ViPham!E:E, "12_Hoa_A", NhatKy_ViPham!F:F, B20, NhatKy_ViPham!C:C, "T29") - SUMIFS(NhatKy_ViPham!K:K, NhatKy_ViPham!E:E, "12_Hoa_A", NhatKy_ViPham!F:F, B20, NhatKy_ViPham!C:C, "T29")</f>
        <v>100</v>
      </c>
      <c r="AU20" s="6">
        <f>100 + SUMIFS(NhatKy_ViPham!J:J, NhatKy_ViPham!E:E, "12_Hoa_A", NhatKy_ViPham!F:F, B20, NhatKy_ViPham!C:C, "T30") - SUMIFS(NhatKy_ViPham!K:K, NhatKy_ViPham!E:E, "12_Hoa_A", NhatKy_ViPham!F:F, B20, NhatKy_ViPham!C:C, "T30")</f>
        <v>100</v>
      </c>
      <c r="AV20" s="6">
        <f>100 + SUMIFS(NhatKy_ViPham!J:J, NhatKy_ViPham!E:E, "12_Hoa_A", NhatKy_ViPham!F:F, B20, NhatKy_ViPham!C:C, "T31") - SUMIFS(NhatKy_ViPham!K:K, NhatKy_ViPham!E:E, "12_Hoa_A", NhatKy_ViPham!F:F, B20, NhatKy_ViPham!C:C, "T31")</f>
        <v>100</v>
      </c>
      <c r="AW20" s="6">
        <f>100 + SUMIFS(NhatKy_ViPham!J:J, NhatKy_ViPham!E:E, "12_Hoa_A", NhatKy_ViPham!F:F, B20, NhatKy_ViPham!C:C, "T32") - SUMIFS(NhatKy_ViPham!K:K, NhatKy_ViPham!E:E, "12_Hoa_A", NhatKy_ViPham!F:F, B20, NhatKy_ViPham!C:C, "T32")</f>
        <v>100</v>
      </c>
      <c r="AX20" s="6">
        <f>100 + SUMIFS(NhatKy_ViPham!J:J, NhatKy_ViPham!E:E, "12_Hoa_A", NhatKy_ViPham!F:F, B20, NhatKy_ViPham!C:C, "T33") - SUMIFS(NhatKy_ViPham!K:K, NhatKy_ViPham!E:E, "12_Hoa_A", NhatKy_ViPham!F:F, B20, NhatKy_ViPham!C:C, "T33")</f>
        <v>100</v>
      </c>
      <c r="AY20" s="6">
        <f>100 + SUMIFS(NhatKy_ViPham!J:J, NhatKy_ViPham!E:E, "12_Hoa_A", NhatKy_ViPham!F:F, B20, NhatKy_ViPham!C:C, "T34") - SUMIFS(NhatKy_ViPham!K:K, NhatKy_ViPham!E:E, "12_Hoa_A", NhatKy_ViPham!F:F, B20, NhatKy_ViPham!C:C, "T34")</f>
        <v>100</v>
      </c>
      <c r="AZ20" s="6">
        <f>100 + SUMIFS(NhatKy_ViPham!J:J, NhatKy_ViPham!E:E, "12_Hoa_A", NhatKy_ViPham!F:F, B20, NhatKy_ViPham!C:C, "T35") - SUMIFS(NhatKy_ViPham!K:K, NhatKy_ViPham!E:E, "12_Hoa_A", NhatKy_ViPham!F:F, B20, NhatKy_ViPham!C:C, "T35")</f>
        <v>100</v>
      </c>
      <c r="BA20" s="12">
        <f t="shared" si="0"/>
        <v>100</v>
      </c>
      <c r="BB20" s="11" t="s">
        <v>430</v>
      </c>
      <c r="BC20" s="16" t="str">
        <f t="shared" si="1"/>
        <v>Tốt</v>
      </c>
      <c r="BD20" s="15" t="str">
        <f t="shared" si="2"/>
        <v>🟢 BÌNH THƯỜNG</v>
      </c>
    </row>
    <row r="21" spans="1:56" x14ac:dyDescent="0.25">
      <c r="A21" s="4">
        <v>13</v>
      </c>
      <c r="B21" s="10" t="s">
        <v>2519</v>
      </c>
      <c r="C21" s="4" t="s">
        <v>2520</v>
      </c>
      <c r="D21" s="4" t="s">
        <v>435</v>
      </c>
      <c r="E21" s="11" t="s">
        <v>430</v>
      </c>
      <c r="F21" s="7">
        <f>SUMIFS(NhatKy_ViPham!K:K, NhatKy_ViPham!E:E, "12_Hoa_A", NhatKy_ViPham!F:F, B21, NhatKy_ViPham!H:H, "L01")</f>
        <v>0</v>
      </c>
      <c r="G21" s="7">
        <f>SUMIFS(NhatKy_ViPham!K:K, NhatKy_ViPham!E:E, "12_Hoa_A", NhatKy_ViPham!F:F, B21, NhatKy_ViPham!H:H, "L02")</f>
        <v>0</v>
      </c>
      <c r="H21" s="7">
        <f>SUMIFS(NhatKy_ViPham!K:K, NhatKy_ViPham!E:E, "12_Hoa_A", NhatKy_ViPham!F:F, B21, NhatKy_ViPham!H:H, "L03")</f>
        <v>0</v>
      </c>
      <c r="I21" s="7">
        <f>SUMIFS(NhatKy_ViPham!K:K, NhatKy_ViPham!E:E, "12_Hoa_A", NhatKy_ViPham!F:F, B21, NhatKy_ViPham!H:H, "L04")</f>
        <v>0</v>
      </c>
      <c r="J21" s="7">
        <f>SUMIFS(NhatKy_ViPham!K:K, NhatKy_ViPham!E:E, "12_Hoa_A", NhatKy_ViPham!F:F, B21, NhatKy_ViPham!H:H, "L05")</f>
        <v>0</v>
      </c>
      <c r="K21" s="7">
        <f>SUMIFS(NhatKy_ViPham!K:K, NhatKy_ViPham!E:E, "12_Hoa_A", NhatKy_ViPham!F:F, B21, NhatKy_ViPham!H:H, "L06")</f>
        <v>0</v>
      </c>
      <c r="L21" s="7">
        <f>SUMIFS(NhatKy_ViPham!K:K, NhatKy_ViPham!E:E, "12_Hoa_A", NhatKy_ViPham!F:F, B21, NhatKy_ViPham!H:H, "L07")</f>
        <v>0</v>
      </c>
      <c r="M21" s="7">
        <f>SUMIFS(NhatKy_ViPham!K:K, NhatKy_ViPham!E:E, "12_Hoa_A", NhatKy_ViPham!F:F, B21, NhatKy_ViPham!H:H, "L08")</f>
        <v>0</v>
      </c>
      <c r="N21" s="7">
        <f>SUMIFS(NhatKy_ViPham!K:K, NhatKy_ViPham!E:E, "12_Hoa_A", NhatKy_ViPham!F:F, B21, NhatKy_ViPham!H:H, "L09")</f>
        <v>0</v>
      </c>
      <c r="O21" s="7">
        <f>SUMIFS(NhatKy_ViPham!K:K, NhatKy_ViPham!E:E, "12_Hoa_A", NhatKy_ViPham!F:F, B21, NhatKy_ViPham!H:H, "L10")</f>
        <v>0</v>
      </c>
      <c r="P21" s="12">
        <f>SUMIFS(NhatKy_ViPham!J:J, NhatKy_ViPham!E:E, "12_Hoa_A", NhatKy_ViPham!F:F, B21)</f>
        <v>0</v>
      </c>
      <c r="Q21" s="13">
        <f>SUMIFS(NhatKy_ViPham!K:K, NhatKy_ViPham!E:E, "12_Hoa_A", NhatKy_ViPham!F:F, B21)</f>
        <v>0</v>
      </c>
      <c r="R21" s="7">
        <f>100 + SUMIFS(NhatKy_ViPham!J:J, NhatKy_ViPham!E:E, "12_Hoa_A", NhatKy_ViPham!F:F, B21, NhatKy_ViPham!C:C, "T1") - SUMIFS(NhatKy_ViPham!K:K, NhatKy_ViPham!E:E, "12_Hoa_A", NhatKy_ViPham!F:F, B21, NhatKy_ViPham!C:C, "T1")</f>
        <v>100</v>
      </c>
      <c r="S21" s="7">
        <f>100 + SUMIFS(NhatKy_ViPham!J:J, NhatKy_ViPham!E:E, "12_Hoa_A", NhatKy_ViPham!F:F, B21, NhatKy_ViPham!C:C, "T2") - SUMIFS(NhatKy_ViPham!K:K, NhatKy_ViPham!E:E, "12_Hoa_A", NhatKy_ViPham!F:F, B21, NhatKy_ViPham!C:C, "T2")</f>
        <v>100</v>
      </c>
      <c r="T21" s="7">
        <f>100 + SUMIFS(NhatKy_ViPham!J:J, NhatKy_ViPham!E:E, "12_Hoa_A", NhatKy_ViPham!F:F, B21, NhatKy_ViPham!C:C, "T3") - SUMIFS(NhatKy_ViPham!K:K, NhatKy_ViPham!E:E, "12_Hoa_A", NhatKy_ViPham!F:F, B21, NhatKy_ViPham!C:C, "T3")</f>
        <v>100</v>
      </c>
      <c r="U21" s="7">
        <f>100 + SUMIFS(NhatKy_ViPham!J:J, NhatKy_ViPham!E:E, "12_Hoa_A", NhatKy_ViPham!F:F, B21, NhatKy_ViPham!C:C, "T4") - SUMIFS(NhatKy_ViPham!K:K, NhatKy_ViPham!E:E, "12_Hoa_A", NhatKy_ViPham!F:F, B21, NhatKy_ViPham!C:C, "T4")</f>
        <v>100</v>
      </c>
      <c r="V21" s="7">
        <f>100 + SUMIFS(NhatKy_ViPham!J:J, NhatKy_ViPham!E:E, "12_Hoa_A", NhatKy_ViPham!F:F, B21, NhatKy_ViPham!C:C, "T5") - SUMIFS(NhatKy_ViPham!K:K, NhatKy_ViPham!E:E, "12_Hoa_A", NhatKy_ViPham!F:F, B21, NhatKy_ViPham!C:C, "T5")</f>
        <v>100</v>
      </c>
      <c r="W21" s="7">
        <f>100 + SUMIFS(NhatKy_ViPham!J:J, NhatKy_ViPham!E:E, "12_Hoa_A", NhatKy_ViPham!F:F, B21, NhatKy_ViPham!C:C, "T6") - SUMIFS(NhatKy_ViPham!K:K, NhatKy_ViPham!E:E, "12_Hoa_A", NhatKy_ViPham!F:F, B21, NhatKy_ViPham!C:C, "T6")</f>
        <v>100</v>
      </c>
      <c r="X21" s="7">
        <f>100 + SUMIFS(NhatKy_ViPham!J:J, NhatKy_ViPham!E:E, "12_Hoa_A", NhatKy_ViPham!F:F, B21, NhatKy_ViPham!C:C, "T7") - SUMIFS(NhatKy_ViPham!K:K, NhatKy_ViPham!E:E, "12_Hoa_A", NhatKy_ViPham!F:F, B21, NhatKy_ViPham!C:C, "T7")</f>
        <v>100</v>
      </c>
      <c r="Y21" s="7">
        <f>100 + SUMIFS(NhatKy_ViPham!J:J, NhatKy_ViPham!E:E, "12_Hoa_A", NhatKy_ViPham!F:F, B21, NhatKy_ViPham!C:C, "T8") - SUMIFS(NhatKy_ViPham!K:K, NhatKy_ViPham!E:E, "12_Hoa_A", NhatKy_ViPham!F:F, B21, NhatKy_ViPham!C:C, "T8")</f>
        <v>100</v>
      </c>
      <c r="Z21" s="7">
        <f>100 + SUMIFS(NhatKy_ViPham!J:J, NhatKy_ViPham!E:E, "12_Hoa_A", NhatKy_ViPham!F:F, B21, NhatKy_ViPham!C:C, "T9") - SUMIFS(NhatKy_ViPham!K:K, NhatKy_ViPham!E:E, "12_Hoa_A", NhatKy_ViPham!F:F, B21, NhatKy_ViPham!C:C, "T9")</f>
        <v>100</v>
      </c>
      <c r="AA21" s="7">
        <f>100 + SUMIFS(NhatKy_ViPham!J:J, NhatKy_ViPham!E:E, "12_Hoa_A", NhatKy_ViPham!F:F, B21, NhatKy_ViPham!C:C, "T10") - SUMIFS(NhatKy_ViPham!K:K, NhatKy_ViPham!E:E, "12_Hoa_A", NhatKy_ViPham!F:F, B21, NhatKy_ViPham!C:C, "T10")</f>
        <v>100</v>
      </c>
      <c r="AB21" s="7">
        <f>100 + SUMIFS(NhatKy_ViPham!J:J, NhatKy_ViPham!E:E, "12_Hoa_A", NhatKy_ViPham!F:F, B21, NhatKy_ViPham!C:C, "T11") - SUMIFS(NhatKy_ViPham!K:K, NhatKy_ViPham!E:E, "12_Hoa_A", NhatKy_ViPham!F:F, B21, NhatKy_ViPham!C:C, "T11")</f>
        <v>100</v>
      </c>
      <c r="AC21" s="7">
        <f>100 + SUMIFS(NhatKy_ViPham!J:J, NhatKy_ViPham!E:E, "12_Hoa_A", NhatKy_ViPham!F:F, B21, NhatKy_ViPham!C:C, "T12") - SUMIFS(NhatKy_ViPham!K:K, NhatKy_ViPham!E:E, "12_Hoa_A", NhatKy_ViPham!F:F, B21, NhatKy_ViPham!C:C, "T12")</f>
        <v>100</v>
      </c>
      <c r="AD21" s="7">
        <f>100 + SUMIFS(NhatKy_ViPham!J:J, NhatKy_ViPham!E:E, "12_Hoa_A", NhatKy_ViPham!F:F, B21, NhatKy_ViPham!C:C, "T13") - SUMIFS(NhatKy_ViPham!K:K, NhatKy_ViPham!E:E, "12_Hoa_A", NhatKy_ViPham!F:F, B21, NhatKy_ViPham!C:C, "T13")</f>
        <v>100</v>
      </c>
      <c r="AE21" s="7">
        <f>100 + SUMIFS(NhatKy_ViPham!J:J, NhatKy_ViPham!E:E, "12_Hoa_A", NhatKy_ViPham!F:F, B21, NhatKy_ViPham!C:C, "T14") - SUMIFS(NhatKy_ViPham!K:K, NhatKy_ViPham!E:E, "12_Hoa_A", NhatKy_ViPham!F:F, B21, NhatKy_ViPham!C:C, "T14")</f>
        <v>100</v>
      </c>
      <c r="AF21" s="7">
        <f>100 + SUMIFS(NhatKy_ViPham!J:J, NhatKy_ViPham!E:E, "12_Hoa_A", NhatKy_ViPham!F:F, B21, NhatKy_ViPham!C:C, "T15") - SUMIFS(NhatKy_ViPham!K:K, NhatKy_ViPham!E:E, "12_Hoa_A", NhatKy_ViPham!F:F, B21, NhatKy_ViPham!C:C, "T15")</f>
        <v>100</v>
      </c>
      <c r="AG21" s="7">
        <f>100 + SUMIFS(NhatKy_ViPham!J:J, NhatKy_ViPham!E:E, "12_Hoa_A", NhatKy_ViPham!F:F, B21, NhatKy_ViPham!C:C, "T16") - SUMIFS(NhatKy_ViPham!K:K, NhatKy_ViPham!E:E, "12_Hoa_A", NhatKy_ViPham!F:F, B21, NhatKy_ViPham!C:C, "T16")</f>
        <v>100</v>
      </c>
      <c r="AH21" s="7">
        <f>100 + SUMIFS(NhatKy_ViPham!J:J, NhatKy_ViPham!E:E, "12_Hoa_A", NhatKy_ViPham!F:F, B21, NhatKy_ViPham!C:C, "T17") - SUMIFS(NhatKy_ViPham!K:K, NhatKy_ViPham!E:E, "12_Hoa_A", NhatKy_ViPham!F:F, B21, NhatKy_ViPham!C:C, "T17")</f>
        <v>100</v>
      </c>
      <c r="AI21" s="7">
        <f>100 + SUMIFS(NhatKy_ViPham!J:J, NhatKy_ViPham!E:E, "12_Hoa_A", NhatKy_ViPham!F:F, B21, NhatKy_ViPham!C:C, "T18") - SUMIFS(NhatKy_ViPham!K:K, NhatKy_ViPham!E:E, "12_Hoa_A", NhatKy_ViPham!F:F, B21, NhatKy_ViPham!C:C, "T18")</f>
        <v>100</v>
      </c>
      <c r="AJ21" s="7">
        <f>100 + SUMIFS(NhatKy_ViPham!J:J, NhatKy_ViPham!E:E, "12_Hoa_A", NhatKy_ViPham!F:F, B21, NhatKy_ViPham!C:C, "T19") - SUMIFS(NhatKy_ViPham!K:K, NhatKy_ViPham!E:E, "12_Hoa_A", NhatKy_ViPham!F:F, B21, NhatKy_ViPham!C:C, "T19")</f>
        <v>100</v>
      </c>
      <c r="AK21" s="7">
        <f>100 + SUMIFS(NhatKy_ViPham!J:J, NhatKy_ViPham!E:E, "12_Hoa_A", NhatKy_ViPham!F:F, B21, NhatKy_ViPham!C:C, "T20") - SUMIFS(NhatKy_ViPham!K:K, NhatKy_ViPham!E:E, "12_Hoa_A", NhatKy_ViPham!F:F, B21, NhatKy_ViPham!C:C, "T20")</f>
        <v>100</v>
      </c>
      <c r="AL21" s="7">
        <f>100 + SUMIFS(NhatKy_ViPham!J:J, NhatKy_ViPham!E:E, "12_Hoa_A", NhatKy_ViPham!F:F, B21, NhatKy_ViPham!C:C, "T21") - SUMIFS(NhatKy_ViPham!K:K, NhatKy_ViPham!E:E, "12_Hoa_A", NhatKy_ViPham!F:F, B21, NhatKy_ViPham!C:C, "T21")</f>
        <v>100</v>
      </c>
      <c r="AM21" s="7">
        <f>100 + SUMIFS(NhatKy_ViPham!J:J, NhatKy_ViPham!E:E, "12_Hoa_A", NhatKy_ViPham!F:F, B21, NhatKy_ViPham!C:C, "T22") - SUMIFS(NhatKy_ViPham!K:K, NhatKy_ViPham!E:E, "12_Hoa_A", NhatKy_ViPham!F:F, B21, NhatKy_ViPham!C:C, "T22")</f>
        <v>100</v>
      </c>
      <c r="AN21" s="7">
        <f>100 + SUMIFS(NhatKy_ViPham!J:J, NhatKy_ViPham!E:E, "12_Hoa_A", NhatKy_ViPham!F:F, B21, NhatKy_ViPham!C:C, "T23") - SUMIFS(NhatKy_ViPham!K:K, NhatKy_ViPham!E:E, "12_Hoa_A", NhatKy_ViPham!F:F, B21, NhatKy_ViPham!C:C, "T23")</f>
        <v>100</v>
      </c>
      <c r="AO21" s="7">
        <f>100 + SUMIFS(NhatKy_ViPham!J:J, NhatKy_ViPham!E:E, "12_Hoa_A", NhatKy_ViPham!F:F, B21, NhatKy_ViPham!C:C, "T24") - SUMIFS(NhatKy_ViPham!K:K, NhatKy_ViPham!E:E, "12_Hoa_A", NhatKy_ViPham!F:F, B21, NhatKy_ViPham!C:C, "T24")</f>
        <v>100</v>
      </c>
      <c r="AP21" s="7">
        <f>100 + SUMIFS(NhatKy_ViPham!J:J, NhatKy_ViPham!E:E, "12_Hoa_A", NhatKy_ViPham!F:F, B21, NhatKy_ViPham!C:C, "T25") - SUMIFS(NhatKy_ViPham!K:K, NhatKy_ViPham!E:E, "12_Hoa_A", NhatKy_ViPham!F:F, B21, NhatKy_ViPham!C:C, "T25")</f>
        <v>100</v>
      </c>
      <c r="AQ21" s="7">
        <f>100 + SUMIFS(NhatKy_ViPham!J:J, NhatKy_ViPham!E:E, "12_Hoa_A", NhatKy_ViPham!F:F, B21, NhatKy_ViPham!C:C, "T26") - SUMIFS(NhatKy_ViPham!K:K, NhatKy_ViPham!E:E, "12_Hoa_A", NhatKy_ViPham!F:F, B21, NhatKy_ViPham!C:C, "T26")</f>
        <v>100</v>
      </c>
      <c r="AR21" s="7">
        <f>100 + SUMIFS(NhatKy_ViPham!J:J, NhatKy_ViPham!E:E, "12_Hoa_A", NhatKy_ViPham!F:F, B21, NhatKy_ViPham!C:C, "T27") - SUMIFS(NhatKy_ViPham!K:K, NhatKy_ViPham!E:E, "12_Hoa_A", NhatKy_ViPham!F:F, B21, NhatKy_ViPham!C:C, "T27")</f>
        <v>100</v>
      </c>
      <c r="AS21" s="7">
        <f>100 + SUMIFS(NhatKy_ViPham!J:J, NhatKy_ViPham!E:E, "12_Hoa_A", NhatKy_ViPham!F:F, B21, NhatKy_ViPham!C:C, "T28") - SUMIFS(NhatKy_ViPham!K:K, NhatKy_ViPham!E:E, "12_Hoa_A", NhatKy_ViPham!F:F, B21, NhatKy_ViPham!C:C, "T28")</f>
        <v>100</v>
      </c>
      <c r="AT21" s="7">
        <f>100 + SUMIFS(NhatKy_ViPham!J:J, NhatKy_ViPham!E:E, "12_Hoa_A", NhatKy_ViPham!F:F, B21, NhatKy_ViPham!C:C, "T29") - SUMIFS(NhatKy_ViPham!K:K, NhatKy_ViPham!E:E, "12_Hoa_A", NhatKy_ViPham!F:F, B21, NhatKy_ViPham!C:C, "T29")</f>
        <v>100</v>
      </c>
      <c r="AU21" s="7">
        <f>100 + SUMIFS(NhatKy_ViPham!J:J, NhatKy_ViPham!E:E, "12_Hoa_A", NhatKy_ViPham!F:F, B21, NhatKy_ViPham!C:C, "T30") - SUMIFS(NhatKy_ViPham!K:K, NhatKy_ViPham!E:E, "12_Hoa_A", NhatKy_ViPham!F:F, B21, NhatKy_ViPham!C:C, "T30")</f>
        <v>100</v>
      </c>
      <c r="AV21" s="7">
        <f>100 + SUMIFS(NhatKy_ViPham!J:J, NhatKy_ViPham!E:E, "12_Hoa_A", NhatKy_ViPham!F:F, B21, NhatKy_ViPham!C:C, "T31") - SUMIFS(NhatKy_ViPham!K:K, NhatKy_ViPham!E:E, "12_Hoa_A", NhatKy_ViPham!F:F, B21, NhatKy_ViPham!C:C, "T31")</f>
        <v>100</v>
      </c>
      <c r="AW21" s="7">
        <f>100 + SUMIFS(NhatKy_ViPham!J:J, NhatKy_ViPham!E:E, "12_Hoa_A", NhatKy_ViPham!F:F, B21, NhatKy_ViPham!C:C, "T32") - SUMIFS(NhatKy_ViPham!K:K, NhatKy_ViPham!E:E, "12_Hoa_A", NhatKy_ViPham!F:F, B21, NhatKy_ViPham!C:C, "T32")</f>
        <v>100</v>
      </c>
      <c r="AX21" s="7">
        <f>100 + SUMIFS(NhatKy_ViPham!J:J, NhatKy_ViPham!E:E, "12_Hoa_A", NhatKy_ViPham!F:F, B21, NhatKy_ViPham!C:C, "T33") - SUMIFS(NhatKy_ViPham!K:K, NhatKy_ViPham!E:E, "12_Hoa_A", NhatKy_ViPham!F:F, B21, NhatKy_ViPham!C:C, "T33")</f>
        <v>100</v>
      </c>
      <c r="AY21" s="7">
        <f>100 + SUMIFS(NhatKy_ViPham!J:J, NhatKy_ViPham!E:E, "12_Hoa_A", NhatKy_ViPham!F:F, B21, NhatKy_ViPham!C:C, "T34") - SUMIFS(NhatKy_ViPham!K:K, NhatKy_ViPham!E:E, "12_Hoa_A", NhatKy_ViPham!F:F, B21, NhatKy_ViPham!C:C, "T34")</f>
        <v>100</v>
      </c>
      <c r="AZ21" s="7">
        <f>100 + SUMIFS(NhatKy_ViPham!J:J, NhatKy_ViPham!E:E, "12_Hoa_A", NhatKy_ViPham!F:F, B21, NhatKy_ViPham!C:C, "T35") - SUMIFS(NhatKy_ViPham!K:K, NhatKy_ViPham!E:E, "12_Hoa_A", NhatKy_ViPham!F:F, B21, NhatKy_ViPham!C:C, "T35")</f>
        <v>100</v>
      </c>
      <c r="BA21" s="12">
        <f t="shared" si="0"/>
        <v>100</v>
      </c>
      <c r="BB21" s="11" t="s">
        <v>430</v>
      </c>
      <c r="BC21" s="14" t="str">
        <f t="shared" si="1"/>
        <v>Tốt</v>
      </c>
      <c r="BD21" s="10" t="str">
        <f t="shared" si="2"/>
        <v>🟢 BÌNH THƯỜNG</v>
      </c>
    </row>
    <row r="22" spans="1:56" x14ac:dyDescent="0.25">
      <c r="A22" s="5">
        <v>14</v>
      </c>
      <c r="B22" s="15" t="s">
        <v>2521</v>
      </c>
      <c r="C22" s="5" t="s">
        <v>2352</v>
      </c>
      <c r="D22" s="5" t="s">
        <v>435</v>
      </c>
      <c r="E22" s="11" t="s">
        <v>430</v>
      </c>
      <c r="F22" s="6">
        <f>SUMIFS(NhatKy_ViPham!K:K, NhatKy_ViPham!E:E, "12_Hoa_A", NhatKy_ViPham!F:F, B22, NhatKy_ViPham!H:H, "L01")</f>
        <v>0</v>
      </c>
      <c r="G22" s="6">
        <f>SUMIFS(NhatKy_ViPham!K:K, NhatKy_ViPham!E:E, "12_Hoa_A", NhatKy_ViPham!F:F, B22, NhatKy_ViPham!H:H, "L02")</f>
        <v>0</v>
      </c>
      <c r="H22" s="6">
        <f>SUMIFS(NhatKy_ViPham!K:K, NhatKy_ViPham!E:E, "12_Hoa_A", NhatKy_ViPham!F:F, B22, NhatKy_ViPham!H:H, "L03")</f>
        <v>0</v>
      </c>
      <c r="I22" s="6">
        <f>SUMIFS(NhatKy_ViPham!K:K, NhatKy_ViPham!E:E, "12_Hoa_A", NhatKy_ViPham!F:F, B22, NhatKy_ViPham!H:H, "L04")</f>
        <v>0</v>
      </c>
      <c r="J22" s="6">
        <f>SUMIFS(NhatKy_ViPham!K:K, NhatKy_ViPham!E:E, "12_Hoa_A", NhatKy_ViPham!F:F, B22, NhatKy_ViPham!H:H, "L05")</f>
        <v>0</v>
      </c>
      <c r="K22" s="6">
        <f>SUMIFS(NhatKy_ViPham!K:K, NhatKy_ViPham!E:E, "12_Hoa_A", NhatKy_ViPham!F:F, B22, NhatKy_ViPham!H:H, "L06")</f>
        <v>0</v>
      </c>
      <c r="L22" s="6">
        <f>SUMIFS(NhatKy_ViPham!K:K, NhatKy_ViPham!E:E, "12_Hoa_A", NhatKy_ViPham!F:F, B22, NhatKy_ViPham!H:H, "L07")</f>
        <v>0</v>
      </c>
      <c r="M22" s="6">
        <f>SUMIFS(NhatKy_ViPham!K:K, NhatKy_ViPham!E:E, "12_Hoa_A", NhatKy_ViPham!F:F, B22, NhatKy_ViPham!H:H, "L08")</f>
        <v>0</v>
      </c>
      <c r="N22" s="6">
        <f>SUMIFS(NhatKy_ViPham!K:K, NhatKy_ViPham!E:E, "12_Hoa_A", NhatKy_ViPham!F:F, B22, NhatKy_ViPham!H:H, "L09")</f>
        <v>0</v>
      </c>
      <c r="O22" s="6">
        <f>SUMIFS(NhatKy_ViPham!K:K, NhatKy_ViPham!E:E, "12_Hoa_A", NhatKy_ViPham!F:F, B22, NhatKy_ViPham!H:H, "L10")</f>
        <v>0</v>
      </c>
      <c r="P22" s="12">
        <f>SUMIFS(NhatKy_ViPham!J:J, NhatKy_ViPham!E:E, "12_Hoa_A", NhatKy_ViPham!F:F, B22)</f>
        <v>0</v>
      </c>
      <c r="Q22" s="13">
        <f>SUMIFS(NhatKy_ViPham!K:K, NhatKy_ViPham!E:E, "12_Hoa_A", NhatKy_ViPham!F:F, B22)</f>
        <v>0</v>
      </c>
      <c r="R22" s="6">
        <f>100 + SUMIFS(NhatKy_ViPham!J:J, NhatKy_ViPham!E:E, "12_Hoa_A", NhatKy_ViPham!F:F, B22, NhatKy_ViPham!C:C, "T1") - SUMIFS(NhatKy_ViPham!K:K, NhatKy_ViPham!E:E, "12_Hoa_A", NhatKy_ViPham!F:F, B22, NhatKy_ViPham!C:C, "T1")</f>
        <v>100</v>
      </c>
      <c r="S22" s="6">
        <f>100 + SUMIFS(NhatKy_ViPham!J:J, NhatKy_ViPham!E:E, "12_Hoa_A", NhatKy_ViPham!F:F, B22, NhatKy_ViPham!C:C, "T2") - SUMIFS(NhatKy_ViPham!K:K, NhatKy_ViPham!E:E, "12_Hoa_A", NhatKy_ViPham!F:F, B22, NhatKy_ViPham!C:C, "T2")</f>
        <v>100</v>
      </c>
      <c r="T22" s="6">
        <f>100 + SUMIFS(NhatKy_ViPham!J:J, NhatKy_ViPham!E:E, "12_Hoa_A", NhatKy_ViPham!F:F, B22, NhatKy_ViPham!C:C, "T3") - SUMIFS(NhatKy_ViPham!K:K, NhatKy_ViPham!E:E, "12_Hoa_A", NhatKy_ViPham!F:F, B22, NhatKy_ViPham!C:C, "T3")</f>
        <v>100</v>
      </c>
      <c r="U22" s="6">
        <f>100 + SUMIFS(NhatKy_ViPham!J:J, NhatKy_ViPham!E:E, "12_Hoa_A", NhatKy_ViPham!F:F, B22, NhatKy_ViPham!C:C, "T4") - SUMIFS(NhatKy_ViPham!K:K, NhatKy_ViPham!E:E, "12_Hoa_A", NhatKy_ViPham!F:F, B22, NhatKy_ViPham!C:C, "T4")</f>
        <v>100</v>
      </c>
      <c r="V22" s="6">
        <f>100 + SUMIFS(NhatKy_ViPham!J:J, NhatKy_ViPham!E:E, "12_Hoa_A", NhatKy_ViPham!F:F, B22, NhatKy_ViPham!C:C, "T5") - SUMIFS(NhatKy_ViPham!K:K, NhatKy_ViPham!E:E, "12_Hoa_A", NhatKy_ViPham!F:F, B22, NhatKy_ViPham!C:C, "T5")</f>
        <v>100</v>
      </c>
      <c r="W22" s="6">
        <f>100 + SUMIFS(NhatKy_ViPham!J:J, NhatKy_ViPham!E:E, "12_Hoa_A", NhatKy_ViPham!F:F, B22, NhatKy_ViPham!C:C, "T6") - SUMIFS(NhatKy_ViPham!K:K, NhatKy_ViPham!E:E, "12_Hoa_A", NhatKy_ViPham!F:F, B22, NhatKy_ViPham!C:C, "T6")</f>
        <v>100</v>
      </c>
      <c r="X22" s="6">
        <f>100 + SUMIFS(NhatKy_ViPham!J:J, NhatKy_ViPham!E:E, "12_Hoa_A", NhatKy_ViPham!F:F, B22, NhatKy_ViPham!C:C, "T7") - SUMIFS(NhatKy_ViPham!K:K, NhatKy_ViPham!E:E, "12_Hoa_A", NhatKy_ViPham!F:F, B22, NhatKy_ViPham!C:C, "T7")</f>
        <v>100</v>
      </c>
      <c r="Y22" s="6">
        <f>100 + SUMIFS(NhatKy_ViPham!J:J, NhatKy_ViPham!E:E, "12_Hoa_A", NhatKy_ViPham!F:F, B22, NhatKy_ViPham!C:C, "T8") - SUMIFS(NhatKy_ViPham!K:K, NhatKy_ViPham!E:E, "12_Hoa_A", NhatKy_ViPham!F:F, B22, NhatKy_ViPham!C:C, "T8")</f>
        <v>100</v>
      </c>
      <c r="Z22" s="6">
        <f>100 + SUMIFS(NhatKy_ViPham!J:J, NhatKy_ViPham!E:E, "12_Hoa_A", NhatKy_ViPham!F:F, B22, NhatKy_ViPham!C:C, "T9") - SUMIFS(NhatKy_ViPham!K:K, NhatKy_ViPham!E:E, "12_Hoa_A", NhatKy_ViPham!F:F, B22, NhatKy_ViPham!C:C, "T9")</f>
        <v>100</v>
      </c>
      <c r="AA22" s="6">
        <f>100 + SUMIFS(NhatKy_ViPham!J:J, NhatKy_ViPham!E:E, "12_Hoa_A", NhatKy_ViPham!F:F, B22, NhatKy_ViPham!C:C, "T10") - SUMIFS(NhatKy_ViPham!K:K, NhatKy_ViPham!E:E, "12_Hoa_A", NhatKy_ViPham!F:F, B22, NhatKy_ViPham!C:C, "T10")</f>
        <v>100</v>
      </c>
      <c r="AB22" s="6">
        <f>100 + SUMIFS(NhatKy_ViPham!J:J, NhatKy_ViPham!E:E, "12_Hoa_A", NhatKy_ViPham!F:F, B22, NhatKy_ViPham!C:C, "T11") - SUMIFS(NhatKy_ViPham!K:K, NhatKy_ViPham!E:E, "12_Hoa_A", NhatKy_ViPham!F:F, B22, NhatKy_ViPham!C:C, "T11")</f>
        <v>100</v>
      </c>
      <c r="AC22" s="6">
        <f>100 + SUMIFS(NhatKy_ViPham!J:J, NhatKy_ViPham!E:E, "12_Hoa_A", NhatKy_ViPham!F:F, B22, NhatKy_ViPham!C:C, "T12") - SUMIFS(NhatKy_ViPham!K:K, NhatKy_ViPham!E:E, "12_Hoa_A", NhatKy_ViPham!F:F, B22, NhatKy_ViPham!C:C, "T12")</f>
        <v>100</v>
      </c>
      <c r="AD22" s="6">
        <f>100 + SUMIFS(NhatKy_ViPham!J:J, NhatKy_ViPham!E:E, "12_Hoa_A", NhatKy_ViPham!F:F, B22, NhatKy_ViPham!C:C, "T13") - SUMIFS(NhatKy_ViPham!K:K, NhatKy_ViPham!E:E, "12_Hoa_A", NhatKy_ViPham!F:F, B22, NhatKy_ViPham!C:C, "T13")</f>
        <v>100</v>
      </c>
      <c r="AE22" s="6">
        <f>100 + SUMIFS(NhatKy_ViPham!J:J, NhatKy_ViPham!E:E, "12_Hoa_A", NhatKy_ViPham!F:F, B22, NhatKy_ViPham!C:C, "T14") - SUMIFS(NhatKy_ViPham!K:K, NhatKy_ViPham!E:E, "12_Hoa_A", NhatKy_ViPham!F:F, B22, NhatKy_ViPham!C:C, "T14")</f>
        <v>100</v>
      </c>
      <c r="AF22" s="6">
        <f>100 + SUMIFS(NhatKy_ViPham!J:J, NhatKy_ViPham!E:E, "12_Hoa_A", NhatKy_ViPham!F:F, B22, NhatKy_ViPham!C:C, "T15") - SUMIFS(NhatKy_ViPham!K:K, NhatKy_ViPham!E:E, "12_Hoa_A", NhatKy_ViPham!F:F, B22, NhatKy_ViPham!C:C, "T15")</f>
        <v>100</v>
      </c>
      <c r="AG22" s="6">
        <f>100 + SUMIFS(NhatKy_ViPham!J:J, NhatKy_ViPham!E:E, "12_Hoa_A", NhatKy_ViPham!F:F, B22, NhatKy_ViPham!C:C, "T16") - SUMIFS(NhatKy_ViPham!K:K, NhatKy_ViPham!E:E, "12_Hoa_A", NhatKy_ViPham!F:F, B22, NhatKy_ViPham!C:C, "T16")</f>
        <v>100</v>
      </c>
      <c r="AH22" s="6">
        <f>100 + SUMIFS(NhatKy_ViPham!J:J, NhatKy_ViPham!E:E, "12_Hoa_A", NhatKy_ViPham!F:F, B22, NhatKy_ViPham!C:C, "T17") - SUMIFS(NhatKy_ViPham!K:K, NhatKy_ViPham!E:E, "12_Hoa_A", NhatKy_ViPham!F:F, B22, NhatKy_ViPham!C:C, "T17")</f>
        <v>100</v>
      </c>
      <c r="AI22" s="6">
        <f>100 + SUMIFS(NhatKy_ViPham!J:J, NhatKy_ViPham!E:E, "12_Hoa_A", NhatKy_ViPham!F:F, B22, NhatKy_ViPham!C:C, "T18") - SUMIFS(NhatKy_ViPham!K:K, NhatKy_ViPham!E:E, "12_Hoa_A", NhatKy_ViPham!F:F, B22, NhatKy_ViPham!C:C, "T18")</f>
        <v>100</v>
      </c>
      <c r="AJ22" s="6">
        <f>100 + SUMIFS(NhatKy_ViPham!J:J, NhatKy_ViPham!E:E, "12_Hoa_A", NhatKy_ViPham!F:F, B22, NhatKy_ViPham!C:C, "T19") - SUMIFS(NhatKy_ViPham!K:K, NhatKy_ViPham!E:E, "12_Hoa_A", NhatKy_ViPham!F:F, B22, NhatKy_ViPham!C:C, "T19")</f>
        <v>100</v>
      </c>
      <c r="AK22" s="6">
        <f>100 + SUMIFS(NhatKy_ViPham!J:J, NhatKy_ViPham!E:E, "12_Hoa_A", NhatKy_ViPham!F:F, B22, NhatKy_ViPham!C:C, "T20") - SUMIFS(NhatKy_ViPham!K:K, NhatKy_ViPham!E:E, "12_Hoa_A", NhatKy_ViPham!F:F, B22, NhatKy_ViPham!C:C, "T20")</f>
        <v>100</v>
      </c>
      <c r="AL22" s="6">
        <f>100 + SUMIFS(NhatKy_ViPham!J:J, NhatKy_ViPham!E:E, "12_Hoa_A", NhatKy_ViPham!F:F, B22, NhatKy_ViPham!C:C, "T21") - SUMIFS(NhatKy_ViPham!K:K, NhatKy_ViPham!E:E, "12_Hoa_A", NhatKy_ViPham!F:F, B22, NhatKy_ViPham!C:C, "T21")</f>
        <v>100</v>
      </c>
      <c r="AM22" s="6">
        <f>100 + SUMIFS(NhatKy_ViPham!J:J, NhatKy_ViPham!E:E, "12_Hoa_A", NhatKy_ViPham!F:F, B22, NhatKy_ViPham!C:C, "T22") - SUMIFS(NhatKy_ViPham!K:K, NhatKy_ViPham!E:E, "12_Hoa_A", NhatKy_ViPham!F:F, B22, NhatKy_ViPham!C:C, "T22")</f>
        <v>100</v>
      </c>
      <c r="AN22" s="6">
        <f>100 + SUMIFS(NhatKy_ViPham!J:J, NhatKy_ViPham!E:E, "12_Hoa_A", NhatKy_ViPham!F:F, B22, NhatKy_ViPham!C:C, "T23") - SUMIFS(NhatKy_ViPham!K:K, NhatKy_ViPham!E:E, "12_Hoa_A", NhatKy_ViPham!F:F, B22, NhatKy_ViPham!C:C, "T23")</f>
        <v>100</v>
      </c>
      <c r="AO22" s="6">
        <f>100 + SUMIFS(NhatKy_ViPham!J:J, NhatKy_ViPham!E:E, "12_Hoa_A", NhatKy_ViPham!F:F, B22, NhatKy_ViPham!C:C, "T24") - SUMIFS(NhatKy_ViPham!K:K, NhatKy_ViPham!E:E, "12_Hoa_A", NhatKy_ViPham!F:F, B22, NhatKy_ViPham!C:C, "T24")</f>
        <v>100</v>
      </c>
      <c r="AP22" s="6">
        <f>100 + SUMIFS(NhatKy_ViPham!J:J, NhatKy_ViPham!E:E, "12_Hoa_A", NhatKy_ViPham!F:F, B22, NhatKy_ViPham!C:C, "T25") - SUMIFS(NhatKy_ViPham!K:K, NhatKy_ViPham!E:E, "12_Hoa_A", NhatKy_ViPham!F:F, B22, NhatKy_ViPham!C:C, "T25")</f>
        <v>100</v>
      </c>
      <c r="AQ22" s="6">
        <f>100 + SUMIFS(NhatKy_ViPham!J:J, NhatKy_ViPham!E:E, "12_Hoa_A", NhatKy_ViPham!F:F, B22, NhatKy_ViPham!C:C, "T26") - SUMIFS(NhatKy_ViPham!K:K, NhatKy_ViPham!E:E, "12_Hoa_A", NhatKy_ViPham!F:F, B22, NhatKy_ViPham!C:C, "T26")</f>
        <v>100</v>
      </c>
      <c r="AR22" s="6">
        <f>100 + SUMIFS(NhatKy_ViPham!J:J, NhatKy_ViPham!E:E, "12_Hoa_A", NhatKy_ViPham!F:F, B22, NhatKy_ViPham!C:C, "T27") - SUMIFS(NhatKy_ViPham!K:K, NhatKy_ViPham!E:E, "12_Hoa_A", NhatKy_ViPham!F:F, B22, NhatKy_ViPham!C:C, "T27")</f>
        <v>100</v>
      </c>
      <c r="AS22" s="6">
        <f>100 + SUMIFS(NhatKy_ViPham!J:J, NhatKy_ViPham!E:E, "12_Hoa_A", NhatKy_ViPham!F:F, B22, NhatKy_ViPham!C:C, "T28") - SUMIFS(NhatKy_ViPham!K:K, NhatKy_ViPham!E:E, "12_Hoa_A", NhatKy_ViPham!F:F, B22, NhatKy_ViPham!C:C, "T28")</f>
        <v>100</v>
      </c>
      <c r="AT22" s="6">
        <f>100 + SUMIFS(NhatKy_ViPham!J:J, NhatKy_ViPham!E:E, "12_Hoa_A", NhatKy_ViPham!F:F, B22, NhatKy_ViPham!C:C, "T29") - SUMIFS(NhatKy_ViPham!K:K, NhatKy_ViPham!E:E, "12_Hoa_A", NhatKy_ViPham!F:F, B22, NhatKy_ViPham!C:C, "T29")</f>
        <v>100</v>
      </c>
      <c r="AU22" s="6">
        <f>100 + SUMIFS(NhatKy_ViPham!J:J, NhatKy_ViPham!E:E, "12_Hoa_A", NhatKy_ViPham!F:F, B22, NhatKy_ViPham!C:C, "T30") - SUMIFS(NhatKy_ViPham!K:K, NhatKy_ViPham!E:E, "12_Hoa_A", NhatKy_ViPham!F:F, B22, NhatKy_ViPham!C:C, "T30")</f>
        <v>100</v>
      </c>
      <c r="AV22" s="6">
        <f>100 + SUMIFS(NhatKy_ViPham!J:J, NhatKy_ViPham!E:E, "12_Hoa_A", NhatKy_ViPham!F:F, B22, NhatKy_ViPham!C:C, "T31") - SUMIFS(NhatKy_ViPham!K:K, NhatKy_ViPham!E:E, "12_Hoa_A", NhatKy_ViPham!F:F, B22, NhatKy_ViPham!C:C, "T31")</f>
        <v>100</v>
      </c>
      <c r="AW22" s="6">
        <f>100 + SUMIFS(NhatKy_ViPham!J:J, NhatKy_ViPham!E:E, "12_Hoa_A", NhatKy_ViPham!F:F, B22, NhatKy_ViPham!C:C, "T32") - SUMIFS(NhatKy_ViPham!K:K, NhatKy_ViPham!E:E, "12_Hoa_A", NhatKy_ViPham!F:F, B22, NhatKy_ViPham!C:C, "T32")</f>
        <v>100</v>
      </c>
      <c r="AX22" s="6">
        <f>100 + SUMIFS(NhatKy_ViPham!J:J, NhatKy_ViPham!E:E, "12_Hoa_A", NhatKy_ViPham!F:F, B22, NhatKy_ViPham!C:C, "T33") - SUMIFS(NhatKy_ViPham!K:K, NhatKy_ViPham!E:E, "12_Hoa_A", NhatKy_ViPham!F:F, B22, NhatKy_ViPham!C:C, "T33")</f>
        <v>100</v>
      </c>
      <c r="AY22" s="6">
        <f>100 + SUMIFS(NhatKy_ViPham!J:J, NhatKy_ViPham!E:E, "12_Hoa_A", NhatKy_ViPham!F:F, B22, NhatKy_ViPham!C:C, "T34") - SUMIFS(NhatKy_ViPham!K:K, NhatKy_ViPham!E:E, "12_Hoa_A", NhatKy_ViPham!F:F, B22, NhatKy_ViPham!C:C, "T34")</f>
        <v>100</v>
      </c>
      <c r="AZ22" s="6">
        <f>100 + SUMIFS(NhatKy_ViPham!J:J, NhatKy_ViPham!E:E, "12_Hoa_A", NhatKy_ViPham!F:F, B22, NhatKy_ViPham!C:C, "T35") - SUMIFS(NhatKy_ViPham!K:K, NhatKy_ViPham!E:E, "12_Hoa_A", NhatKy_ViPham!F:F, B22, NhatKy_ViPham!C:C, "T35")</f>
        <v>100</v>
      </c>
      <c r="BA22" s="12">
        <f t="shared" si="0"/>
        <v>100</v>
      </c>
      <c r="BB22" s="11" t="s">
        <v>430</v>
      </c>
      <c r="BC22" s="16" t="str">
        <f t="shared" si="1"/>
        <v>Tốt</v>
      </c>
      <c r="BD22" s="15" t="str">
        <f t="shared" si="2"/>
        <v>🟢 BÌNH THƯỜNG</v>
      </c>
    </row>
    <row r="23" spans="1:56" x14ac:dyDescent="0.25">
      <c r="A23" s="4">
        <v>15</v>
      </c>
      <c r="B23" s="10" t="s">
        <v>2522</v>
      </c>
      <c r="C23" s="4" t="s">
        <v>2523</v>
      </c>
      <c r="D23" s="4" t="s">
        <v>435</v>
      </c>
      <c r="E23" s="11" t="s">
        <v>430</v>
      </c>
      <c r="F23" s="7">
        <f>SUMIFS(NhatKy_ViPham!K:K, NhatKy_ViPham!E:E, "12_Hoa_A", NhatKy_ViPham!F:F, B23, NhatKy_ViPham!H:H, "L01")</f>
        <v>0</v>
      </c>
      <c r="G23" s="7">
        <f>SUMIFS(NhatKy_ViPham!K:K, NhatKy_ViPham!E:E, "12_Hoa_A", NhatKy_ViPham!F:F, B23, NhatKy_ViPham!H:H, "L02")</f>
        <v>0</v>
      </c>
      <c r="H23" s="7">
        <f>SUMIFS(NhatKy_ViPham!K:K, NhatKy_ViPham!E:E, "12_Hoa_A", NhatKy_ViPham!F:F, B23, NhatKy_ViPham!H:H, "L03")</f>
        <v>0</v>
      </c>
      <c r="I23" s="7">
        <f>SUMIFS(NhatKy_ViPham!K:K, NhatKy_ViPham!E:E, "12_Hoa_A", NhatKy_ViPham!F:F, B23, NhatKy_ViPham!H:H, "L04")</f>
        <v>0</v>
      </c>
      <c r="J23" s="7">
        <f>SUMIFS(NhatKy_ViPham!K:K, NhatKy_ViPham!E:E, "12_Hoa_A", NhatKy_ViPham!F:F, B23, NhatKy_ViPham!H:H, "L05")</f>
        <v>0</v>
      </c>
      <c r="K23" s="7">
        <f>SUMIFS(NhatKy_ViPham!K:K, NhatKy_ViPham!E:E, "12_Hoa_A", NhatKy_ViPham!F:F, B23, NhatKy_ViPham!H:H, "L06")</f>
        <v>0</v>
      </c>
      <c r="L23" s="7">
        <f>SUMIFS(NhatKy_ViPham!K:K, NhatKy_ViPham!E:E, "12_Hoa_A", NhatKy_ViPham!F:F, B23, NhatKy_ViPham!H:H, "L07")</f>
        <v>0</v>
      </c>
      <c r="M23" s="7">
        <f>SUMIFS(NhatKy_ViPham!K:K, NhatKy_ViPham!E:E, "12_Hoa_A", NhatKy_ViPham!F:F, B23, NhatKy_ViPham!H:H, "L08")</f>
        <v>0</v>
      </c>
      <c r="N23" s="7">
        <f>SUMIFS(NhatKy_ViPham!K:K, NhatKy_ViPham!E:E, "12_Hoa_A", NhatKy_ViPham!F:F, B23, NhatKy_ViPham!H:H, "L09")</f>
        <v>0</v>
      </c>
      <c r="O23" s="7">
        <f>SUMIFS(NhatKy_ViPham!K:K, NhatKy_ViPham!E:E, "12_Hoa_A", NhatKy_ViPham!F:F, B23, NhatKy_ViPham!H:H, "L10")</f>
        <v>0</v>
      </c>
      <c r="P23" s="12">
        <f>SUMIFS(NhatKy_ViPham!J:J, NhatKy_ViPham!E:E, "12_Hoa_A", NhatKy_ViPham!F:F, B23)</f>
        <v>0</v>
      </c>
      <c r="Q23" s="13">
        <f>SUMIFS(NhatKy_ViPham!K:K, NhatKy_ViPham!E:E, "12_Hoa_A", NhatKy_ViPham!F:F, B23)</f>
        <v>0</v>
      </c>
      <c r="R23" s="7">
        <f>100 + SUMIFS(NhatKy_ViPham!J:J, NhatKy_ViPham!E:E, "12_Hoa_A", NhatKy_ViPham!F:F, B23, NhatKy_ViPham!C:C, "T1") - SUMIFS(NhatKy_ViPham!K:K, NhatKy_ViPham!E:E, "12_Hoa_A", NhatKy_ViPham!F:F, B23, NhatKy_ViPham!C:C, "T1")</f>
        <v>100</v>
      </c>
      <c r="S23" s="7">
        <f>100 + SUMIFS(NhatKy_ViPham!J:J, NhatKy_ViPham!E:E, "12_Hoa_A", NhatKy_ViPham!F:F, B23, NhatKy_ViPham!C:C, "T2") - SUMIFS(NhatKy_ViPham!K:K, NhatKy_ViPham!E:E, "12_Hoa_A", NhatKy_ViPham!F:F, B23, NhatKy_ViPham!C:C, "T2")</f>
        <v>100</v>
      </c>
      <c r="T23" s="7">
        <f>100 + SUMIFS(NhatKy_ViPham!J:J, NhatKy_ViPham!E:E, "12_Hoa_A", NhatKy_ViPham!F:F, B23, NhatKy_ViPham!C:C, "T3") - SUMIFS(NhatKy_ViPham!K:K, NhatKy_ViPham!E:E, "12_Hoa_A", NhatKy_ViPham!F:F, B23, NhatKy_ViPham!C:C, "T3")</f>
        <v>100</v>
      </c>
      <c r="U23" s="7">
        <f>100 + SUMIFS(NhatKy_ViPham!J:J, NhatKy_ViPham!E:E, "12_Hoa_A", NhatKy_ViPham!F:F, B23, NhatKy_ViPham!C:C, "T4") - SUMIFS(NhatKy_ViPham!K:K, NhatKy_ViPham!E:E, "12_Hoa_A", NhatKy_ViPham!F:F, B23, NhatKy_ViPham!C:C, "T4")</f>
        <v>100</v>
      </c>
      <c r="V23" s="7">
        <f>100 + SUMIFS(NhatKy_ViPham!J:J, NhatKy_ViPham!E:E, "12_Hoa_A", NhatKy_ViPham!F:F, B23, NhatKy_ViPham!C:C, "T5") - SUMIFS(NhatKy_ViPham!K:K, NhatKy_ViPham!E:E, "12_Hoa_A", NhatKy_ViPham!F:F, B23, NhatKy_ViPham!C:C, "T5")</f>
        <v>100</v>
      </c>
      <c r="W23" s="7">
        <f>100 + SUMIFS(NhatKy_ViPham!J:J, NhatKy_ViPham!E:E, "12_Hoa_A", NhatKy_ViPham!F:F, B23, NhatKy_ViPham!C:C, "T6") - SUMIFS(NhatKy_ViPham!K:K, NhatKy_ViPham!E:E, "12_Hoa_A", NhatKy_ViPham!F:F, B23, NhatKy_ViPham!C:C, "T6")</f>
        <v>100</v>
      </c>
      <c r="X23" s="7">
        <f>100 + SUMIFS(NhatKy_ViPham!J:J, NhatKy_ViPham!E:E, "12_Hoa_A", NhatKy_ViPham!F:F, B23, NhatKy_ViPham!C:C, "T7") - SUMIFS(NhatKy_ViPham!K:K, NhatKy_ViPham!E:E, "12_Hoa_A", NhatKy_ViPham!F:F, B23, NhatKy_ViPham!C:C, "T7")</f>
        <v>100</v>
      </c>
      <c r="Y23" s="7">
        <f>100 + SUMIFS(NhatKy_ViPham!J:J, NhatKy_ViPham!E:E, "12_Hoa_A", NhatKy_ViPham!F:F, B23, NhatKy_ViPham!C:C, "T8") - SUMIFS(NhatKy_ViPham!K:K, NhatKy_ViPham!E:E, "12_Hoa_A", NhatKy_ViPham!F:F, B23, NhatKy_ViPham!C:C, "T8")</f>
        <v>100</v>
      </c>
      <c r="Z23" s="7">
        <f>100 + SUMIFS(NhatKy_ViPham!J:J, NhatKy_ViPham!E:E, "12_Hoa_A", NhatKy_ViPham!F:F, B23, NhatKy_ViPham!C:C, "T9") - SUMIFS(NhatKy_ViPham!K:K, NhatKy_ViPham!E:E, "12_Hoa_A", NhatKy_ViPham!F:F, B23, NhatKy_ViPham!C:C, "T9")</f>
        <v>100</v>
      </c>
      <c r="AA23" s="7">
        <f>100 + SUMIFS(NhatKy_ViPham!J:J, NhatKy_ViPham!E:E, "12_Hoa_A", NhatKy_ViPham!F:F, B23, NhatKy_ViPham!C:C, "T10") - SUMIFS(NhatKy_ViPham!K:K, NhatKy_ViPham!E:E, "12_Hoa_A", NhatKy_ViPham!F:F, B23, NhatKy_ViPham!C:C, "T10")</f>
        <v>100</v>
      </c>
      <c r="AB23" s="7">
        <f>100 + SUMIFS(NhatKy_ViPham!J:J, NhatKy_ViPham!E:E, "12_Hoa_A", NhatKy_ViPham!F:F, B23, NhatKy_ViPham!C:C, "T11") - SUMIFS(NhatKy_ViPham!K:K, NhatKy_ViPham!E:E, "12_Hoa_A", NhatKy_ViPham!F:F, B23, NhatKy_ViPham!C:C, "T11")</f>
        <v>100</v>
      </c>
      <c r="AC23" s="7">
        <f>100 + SUMIFS(NhatKy_ViPham!J:J, NhatKy_ViPham!E:E, "12_Hoa_A", NhatKy_ViPham!F:F, B23, NhatKy_ViPham!C:C, "T12") - SUMIFS(NhatKy_ViPham!K:K, NhatKy_ViPham!E:E, "12_Hoa_A", NhatKy_ViPham!F:F, B23, NhatKy_ViPham!C:C, "T12")</f>
        <v>100</v>
      </c>
      <c r="AD23" s="7">
        <f>100 + SUMIFS(NhatKy_ViPham!J:J, NhatKy_ViPham!E:E, "12_Hoa_A", NhatKy_ViPham!F:F, B23, NhatKy_ViPham!C:C, "T13") - SUMIFS(NhatKy_ViPham!K:K, NhatKy_ViPham!E:E, "12_Hoa_A", NhatKy_ViPham!F:F, B23, NhatKy_ViPham!C:C, "T13")</f>
        <v>100</v>
      </c>
      <c r="AE23" s="7">
        <f>100 + SUMIFS(NhatKy_ViPham!J:J, NhatKy_ViPham!E:E, "12_Hoa_A", NhatKy_ViPham!F:F, B23, NhatKy_ViPham!C:C, "T14") - SUMIFS(NhatKy_ViPham!K:K, NhatKy_ViPham!E:E, "12_Hoa_A", NhatKy_ViPham!F:F, B23, NhatKy_ViPham!C:C, "T14")</f>
        <v>100</v>
      </c>
      <c r="AF23" s="7">
        <f>100 + SUMIFS(NhatKy_ViPham!J:J, NhatKy_ViPham!E:E, "12_Hoa_A", NhatKy_ViPham!F:F, B23, NhatKy_ViPham!C:C, "T15") - SUMIFS(NhatKy_ViPham!K:K, NhatKy_ViPham!E:E, "12_Hoa_A", NhatKy_ViPham!F:F, B23, NhatKy_ViPham!C:C, "T15")</f>
        <v>100</v>
      </c>
      <c r="AG23" s="7">
        <f>100 + SUMIFS(NhatKy_ViPham!J:J, NhatKy_ViPham!E:E, "12_Hoa_A", NhatKy_ViPham!F:F, B23, NhatKy_ViPham!C:C, "T16") - SUMIFS(NhatKy_ViPham!K:K, NhatKy_ViPham!E:E, "12_Hoa_A", NhatKy_ViPham!F:F, B23, NhatKy_ViPham!C:C, "T16")</f>
        <v>100</v>
      </c>
      <c r="AH23" s="7">
        <f>100 + SUMIFS(NhatKy_ViPham!J:J, NhatKy_ViPham!E:E, "12_Hoa_A", NhatKy_ViPham!F:F, B23, NhatKy_ViPham!C:C, "T17") - SUMIFS(NhatKy_ViPham!K:K, NhatKy_ViPham!E:E, "12_Hoa_A", NhatKy_ViPham!F:F, B23, NhatKy_ViPham!C:C, "T17")</f>
        <v>100</v>
      </c>
      <c r="AI23" s="7">
        <f>100 + SUMIFS(NhatKy_ViPham!J:J, NhatKy_ViPham!E:E, "12_Hoa_A", NhatKy_ViPham!F:F, B23, NhatKy_ViPham!C:C, "T18") - SUMIFS(NhatKy_ViPham!K:K, NhatKy_ViPham!E:E, "12_Hoa_A", NhatKy_ViPham!F:F, B23, NhatKy_ViPham!C:C, "T18")</f>
        <v>100</v>
      </c>
      <c r="AJ23" s="7">
        <f>100 + SUMIFS(NhatKy_ViPham!J:J, NhatKy_ViPham!E:E, "12_Hoa_A", NhatKy_ViPham!F:F, B23, NhatKy_ViPham!C:C, "T19") - SUMIFS(NhatKy_ViPham!K:K, NhatKy_ViPham!E:E, "12_Hoa_A", NhatKy_ViPham!F:F, B23, NhatKy_ViPham!C:C, "T19")</f>
        <v>100</v>
      </c>
      <c r="AK23" s="7">
        <f>100 + SUMIFS(NhatKy_ViPham!J:J, NhatKy_ViPham!E:E, "12_Hoa_A", NhatKy_ViPham!F:F, B23, NhatKy_ViPham!C:C, "T20") - SUMIFS(NhatKy_ViPham!K:K, NhatKy_ViPham!E:E, "12_Hoa_A", NhatKy_ViPham!F:F, B23, NhatKy_ViPham!C:C, "T20")</f>
        <v>100</v>
      </c>
      <c r="AL23" s="7">
        <f>100 + SUMIFS(NhatKy_ViPham!J:J, NhatKy_ViPham!E:E, "12_Hoa_A", NhatKy_ViPham!F:F, B23, NhatKy_ViPham!C:C, "T21") - SUMIFS(NhatKy_ViPham!K:K, NhatKy_ViPham!E:E, "12_Hoa_A", NhatKy_ViPham!F:F, B23, NhatKy_ViPham!C:C, "T21")</f>
        <v>100</v>
      </c>
      <c r="AM23" s="7">
        <f>100 + SUMIFS(NhatKy_ViPham!J:J, NhatKy_ViPham!E:E, "12_Hoa_A", NhatKy_ViPham!F:F, B23, NhatKy_ViPham!C:C, "T22") - SUMIFS(NhatKy_ViPham!K:K, NhatKy_ViPham!E:E, "12_Hoa_A", NhatKy_ViPham!F:F, B23, NhatKy_ViPham!C:C, "T22")</f>
        <v>100</v>
      </c>
      <c r="AN23" s="7">
        <f>100 + SUMIFS(NhatKy_ViPham!J:J, NhatKy_ViPham!E:E, "12_Hoa_A", NhatKy_ViPham!F:F, B23, NhatKy_ViPham!C:C, "T23") - SUMIFS(NhatKy_ViPham!K:K, NhatKy_ViPham!E:E, "12_Hoa_A", NhatKy_ViPham!F:F, B23, NhatKy_ViPham!C:C, "T23")</f>
        <v>100</v>
      </c>
      <c r="AO23" s="7">
        <f>100 + SUMIFS(NhatKy_ViPham!J:J, NhatKy_ViPham!E:E, "12_Hoa_A", NhatKy_ViPham!F:F, B23, NhatKy_ViPham!C:C, "T24") - SUMIFS(NhatKy_ViPham!K:K, NhatKy_ViPham!E:E, "12_Hoa_A", NhatKy_ViPham!F:F, B23, NhatKy_ViPham!C:C, "T24")</f>
        <v>100</v>
      </c>
      <c r="AP23" s="7">
        <f>100 + SUMIFS(NhatKy_ViPham!J:J, NhatKy_ViPham!E:E, "12_Hoa_A", NhatKy_ViPham!F:F, B23, NhatKy_ViPham!C:C, "T25") - SUMIFS(NhatKy_ViPham!K:K, NhatKy_ViPham!E:E, "12_Hoa_A", NhatKy_ViPham!F:F, B23, NhatKy_ViPham!C:C, "T25")</f>
        <v>100</v>
      </c>
      <c r="AQ23" s="7">
        <f>100 + SUMIFS(NhatKy_ViPham!J:J, NhatKy_ViPham!E:E, "12_Hoa_A", NhatKy_ViPham!F:F, B23, NhatKy_ViPham!C:C, "T26") - SUMIFS(NhatKy_ViPham!K:K, NhatKy_ViPham!E:E, "12_Hoa_A", NhatKy_ViPham!F:F, B23, NhatKy_ViPham!C:C, "T26")</f>
        <v>100</v>
      </c>
      <c r="AR23" s="7">
        <f>100 + SUMIFS(NhatKy_ViPham!J:J, NhatKy_ViPham!E:E, "12_Hoa_A", NhatKy_ViPham!F:F, B23, NhatKy_ViPham!C:C, "T27") - SUMIFS(NhatKy_ViPham!K:K, NhatKy_ViPham!E:E, "12_Hoa_A", NhatKy_ViPham!F:F, B23, NhatKy_ViPham!C:C, "T27")</f>
        <v>100</v>
      </c>
      <c r="AS23" s="7">
        <f>100 + SUMIFS(NhatKy_ViPham!J:J, NhatKy_ViPham!E:E, "12_Hoa_A", NhatKy_ViPham!F:F, B23, NhatKy_ViPham!C:C, "T28") - SUMIFS(NhatKy_ViPham!K:K, NhatKy_ViPham!E:E, "12_Hoa_A", NhatKy_ViPham!F:F, B23, NhatKy_ViPham!C:C, "T28")</f>
        <v>100</v>
      </c>
      <c r="AT23" s="7">
        <f>100 + SUMIFS(NhatKy_ViPham!J:J, NhatKy_ViPham!E:E, "12_Hoa_A", NhatKy_ViPham!F:F, B23, NhatKy_ViPham!C:C, "T29") - SUMIFS(NhatKy_ViPham!K:K, NhatKy_ViPham!E:E, "12_Hoa_A", NhatKy_ViPham!F:F, B23, NhatKy_ViPham!C:C, "T29")</f>
        <v>100</v>
      </c>
      <c r="AU23" s="7">
        <f>100 + SUMIFS(NhatKy_ViPham!J:J, NhatKy_ViPham!E:E, "12_Hoa_A", NhatKy_ViPham!F:F, B23, NhatKy_ViPham!C:C, "T30") - SUMIFS(NhatKy_ViPham!K:K, NhatKy_ViPham!E:E, "12_Hoa_A", NhatKy_ViPham!F:F, B23, NhatKy_ViPham!C:C, "T30")</f>
        <v>100</v>
      </c>
      <c r="AV23" s="7">
        <f>100 + SUMIFS(NhatKy_ViPham!J:J, NhatKy_ViPham!E:E, "12_Hoa_A", NhatKy_ViPham!F:F, B23, NhatKy_ViPham!C:C, "T31") - SUMIFS(NhatKy_ViPham!K:K, NhatKy_ViPham!E:E, "12_Hoa_A", NhatKy_ViPham!F:F, B23, NhatKy_ViPham!C:C, "T31")</f>
        <v>100</v>
      </c>
      <c r="AW23" s="7">
        <f>100 + SUMIFS(NhatKy_ViPham!J:J, NhatKy_ViPham!E:E, "12_Hoa_A", NhatKy_ViPham!F:F, B23, NhatKy_ViPham!C:C, "T32") - SUMIFS(NhatKy_ViPham!K:K, NhatKy_ViPham!E:E, "12_Hoa_A", NhatKy_ViPham!F:F, B23, NhatKy_ViPham!C:C, "T32")</f>
        <v>100</v>
      </c>
      <c r="AX23" s="7">
        <f>100 + SUMIFS(NhatKy_ViPham!J:J, NhatKy_ViPham!E:E, "12_Hoa_A", NhatKy_ViPham!F:F, B23, NhatKy_ViPham!C:C, "T33") - SUMIFS(NhatKy_ViPham!K:K, NhatKy_ViPham!E:E, "12_Hoa_A", NhatKy_ViPham!F:F, B23, NhatKy_ViPham!C:C, "T33")</f>
        <v>100</v>
      </c>
      <c r="AY23" s="7">
        <f>100 + SUMIFS(NhatKy_ViPham!J:J, NhatKy_ViPham!E:E, "12_Hoa_A", NhatKy_ViPham!F:F, B23, NhatKy_ViPham!C:C, "T34") - SUMIFS(NhatKy_ViPham!K:K, NhatKy_ViPham!E:E, "12_Hoa_A", NhatKy_ViPham!F:F, B23, NhatKy_ViPham!C:C, "T34")</f>
        <v>100</v>
      </c>
      <c r="AZ23" s="7">
        <f>100 + SUMIFS(NhatKy_ViPham!J:J, NhatKy_ViPham!E:E, "12_Hoa_A", NhatKy_ViPham!F:F, B23, NhatKy_ViPham!C:C, "T35") - SUMIFS(NhatKy_ViPham!K:K, NhatKy_ViPham!E:E, "12_Hoa_A", NhatKy_ViPham!F:F, B23, NhatKy_ViPham!C:C, "T35")</f>
        <v>100</v>
      </c>
      <c r="BA23" s="12">
        <f t="shared" si="0"/>
        <v>100</v>
      </c>
      <c r="BB23" s="11" t="s">
        <v>430</v>
      </c>
      <c r="BC23" s="14" t="str">
        <f t="shared" si="1"/>
        <v>Tốt</v>
      </c>
      <c r="BD23" s="10" t="str">
        <f t="shared" si="2"/>
        <v>🟢 BÌNH THƯỜNG</v>
      </c>
    </row>
    <row r="24" spans="1:56" x14ac:dyDescent="0.25">
      <c r="A24" s="5">
        <v>16</v>
      </c>
      <c r="B24" s="15" t="s">
        <v>792</v>
      </c>
      <c r="C24" s="5" t="s">
        <v>2524</v>
      </c>
      <c r="D24" s="5" t="s">
        <v>435</v>
      </c>
      <c r="E24" s="11" t="s">
        <v>430</v>
      </c>
      <c r="F24" s="6">
        <f>SUMIFS(NhatKy_ViPham!K:K, NhatKy_ViPham!E:E, "12_Hoa_A", NhatKy_ViPham!F:F, B24, NhatKy_ViPham!H:H, "L01")</f>
        <v>0</v>
      </c>
      <c r="G24" s="6">
        <f>SUMIFS(NhatKy_ViPham!K:K, NhatKy_ViPham!E:E, "12_Hoa_A", NhatKy_ViPham!F:F, B24, NhatKy_ViPham!H:H, "L02")</f>
        <v>0</v>
      </c>
      <c r="H24" s="6">
        <f>SUMIFS(NhatKy_ViPham!K:K, NhatKy_ViPham!E:E, "12_Hoa_A", NhatKy_ViPham!F:F, B24, NhatKy_ViPham!H:H, "L03")</f>
        <v>0</v>
      </c>
      <c r="I24" s="6">
        <f>SUMIFS(NhatKy_ViPham!K:K, NhatKy_ViPham!E:E, "12_Hoa_A", NhatKy_ViPham!F:F, B24, NhatKy_ViPham!H:H, "L04")</f>
        <v>0</v>
      </c>
      <c r="J24" s="6">
        <f>SUMIFS(NhatKy_ViPham!K:K, NhatKy_ViPham!E:E, "12_Hoa_A", NhatKy_ViPham!F:F, B24, NhatKy_ViPham!H:H, "L05")</f>
        <v>0</v>
      </c>
      <c r="K24" s="6">
        <f>SUMIFS(NhatKy_ViPham!K:K, NhatKy_ViPham!E:E, "12_Hoa_A", NhatKy_ViPham!F:F, B24, NhatKy_ViPham!H:H, "L06")</f>
        <v>0</v>
      </c>
      <c r="L24" s="6">
        <f>SUMIFS(NhatKy_ViPham!K:K, NhatKy_ViPham!E:E, "12_Hoa_A", NhatKy_ViPham!F:F, B24, NhatKy_ViPham!H:H, "L07")</f>
        <v>0</v>
      </c>
      <c r="M24" s="6">
        <f>SUMIFS(NhatKy_ViPham!K:K, NhatKy_ViPham!E:E, "12_Hoa_A", NhatKy_ViPham!F:F, B24, NhatKy_ViPham!H:H, "L08")</f>
        <v>0</v>
      </c>
      <c r="N24" s="6">
        <f>SUMIFS(NhatKy_ViPham!K:K, NhatKy_ViPham!E:E, "12_Hoa_A", NhatKy_ViPham!F:F, B24, NhatKy_ViPham!H:H, "L09")</f>
        <v>0</v>
      </c>
      <c r="O24" s="6">
        <f>SUMIFS(NhatKy_ViPham!K:K, NhatKy_ViPham!E:E, "12_Hoa_A", NhatKy_ViPham!F:F, B24, NhatKy_ViPham!H:H, "L10")</f>
        <v>0</v>
      </c>
      <c r="P24" s="12">
        <f>SUMIFS(NhatKy_ViPham!J:J, NhatKy_ViPham!E:E, "12_Hoa_A", NhatKy_ViPham!F:F, B24)</f>
        <v>0</v>
      </c>
      <c r="Q24" s="13">
        <f>SUMIFS(NhatKy_ViPham!K:K, NhatKy_ViPham!E:E, "12_Hoa_A", NhatKy_ViPham!F:F, B24)</f>
        <v>0</v>
      </c>
      <c r="R24" s="6">
        <f>100 + SUMIFS(NhatKy_ViPham!J:J, NhatKy_ViPham!E:E, "12_Hoa_A", NhatKy_ViPham!F:F, B24, NhatKy_ViPham!C:C, "T1") - SUMIFS(NhatKy_ViPham!K:K, NhatKy_ViPham!E:E, "12_Hoa_A", NhatKy_ViPham!F:F, B24, NhatKy_ViPham!C:C, "T1")</f>
        <v>100</v>
      </c>
      <c r="S24" s="6">
        <f>100 + SUMIFS(NhatKy_ViPham!J:J, NhatKy_ViPham!E:E, "12_Hoa_A", NhatKy_ViPham!F:F, B24, NhatKy_ViPham!C:C, "T2") - SUMIFS(NhatKy_ViPham!K:K, NhatKy_ViPham!E:E, "12_Hoa_A", NhatKy_ViPham!F:F, B24, NhatKy_ViPham!C:C, "T2")</f>
        <v>100</v>
      </c>
      <c r="T24" s="6">
        <f>100 + SUMIFS(NhatKy_ViPham!J:J, NhatKy_ViPham!E:E, "12_Hoa_A", NhatKy_ViPham!F:F, B24, NhatKy_ViPham!C:C, "T3") - SUMIFS(NhatKy_ViPham!K:K, NhatKy_ViPham!E:E, "12_Hoa_A", NhatKy_ViPham!F:F, B24, NhatKy_ViPham!C:C, "T3")</f>
        <v>100</v>
      </c>
      <c r="U24" s="6">
        <f>100 + SUMIFS(NhatKy_ViPham!J:J, NhatKy_ViPham!E:E, "12_Hoa_A", NhatKy_ViPham!F:F, B24, NhatKy_ViPham!C:C, "T4") - SUMIFS(NhatKy_ViPham!K:K, NhatKy_ViPham!E:E, "12_Hoa_A", NhatKy_ViPham!F:F, B24, NhatKy_ViPham!C:C, "T4")</f>
        <v>100</v>
      </c>
      <c r="V24" s="6">
        <f>100 + SUMIFS(NhatKy_ViPham!J:J, NhatKy_ViPham!E:E, "12_Hoa_A", NhatKy_ViPham!F:F, B24, NhatKy_ViPham!C:C, "T5") - SUMIFS(NhatKy_ViPham!K:K, NhatKy_ViPham!E:E, "12_Hoa_A", NhatKy_ViPham!F:F, B24, NhatKy_ViPham!C:C, "T5")</f>
        <v>100</v>
      </c>
      <c r="W24" s="6">
        <f>100 + SUMIFS(NhatKy_ViPham!J:J, NhatKy_ViPham!E:E, "12_Hoa_A", NhatKy_ViPham!F:F, B24, NhatKy_ViPham!C:C, "T6") - SUMIFS(NhatKy_ViPham!K:K, NhatKy_ViPham!E:E, "12_Hoa_A", NhatKy_ViPham!F:F, B24, NhatKy_ViPham!C:C, "T6")</f>
        <v>100</v>
      </c>
      <c r="X24" s="6">
        <f>100 + SUMIFS(NhatKy_ViPham!J:J, NhatKy_ViPham!E:E, "12_Hoa_A", NhatKy_ViPham!F:F, B24, NhatKy_ViPham!C:C, "T7") - SUMIFS(NhatKy_ViPham!K:K, NhatKy_ViPham!E:E, "12_Hoa_A", NhatKy_ViPham!F:F, B24, NhatKy_ViPham!C:C, "T7")</f>
        <v>100</v>
      </c>
      <c r="Y24" s="6">
        <f>100 + SUMIFS(NhatKy_ViPham!J:J, NhatKy_ViPham!E:E, "12_Hoa_A", NhatKy_ViPham!F:F, B24, NhatKy_ViPham!C:C, "T8") - SUMIFS(NhatKy_ViPham!K:K, NhatKy_ViPham!E:E, "12_Hoa_A", NhatKy_ViPham!F:F, B24, NhatKy_ViPham!C:C, "T8")</f>
        <v>100</v>
      </c>
      <c r="Z24" s="6">
        <f>100 + SUMIFS(NhatKy_ViPham!J:J, NhatKy_ViPham!E:E, "12_Hoa_A", NhatKy_ViPham!F:F, B24, NhatKy_ViPham!C:C, "T9") - SUMIFS(NhatKy_ViPham!K:K, NhatKy_ViPham!E:E, "12_Hoa_A", NhatKy_ViPham!F:F, B24, NhatKy_ViPham!C:C, "T9")</f>
        <v>100</v>
      </c>
      <c r="AA24" s="6">
        <f>100 + SUMIFS(NhatKy_ViPham!J:J, NhatKy_ViPham!E:E, "12_Hoa_A", NhatKy_ViPham!F:F, B24, NhatKy_ViPham!C:C, "T10") - SUMIFS(NhatKy_ViPham!K:K, NhatKy_ViPham!E:E, "12_Hoa_A", NhatKy_ViPham!F:F, B24, NhatKy_ViPham!C:C, "T10")</f>
        <v>100</v>
      </c>
      <c r="AB24" s="6">
        <f>100 + SUMIFS(NhatKy_ViPham!J:J, NhatKy_ViPham!E:E, "12_Hoa_A", NhatKy_ViPham!F:F, B24, NhatKy_ViPham!C:C, "T11") - SUMIFS(NhatKy_ViPham!K:K, NhatKy_ViPham!E:E, "12_Hoa_A", NhatKy_ViPham!F:F, B24, NhatKy_ViPham!C:C, "T11")</f>
        <v>100</v>
      </c>
      <c r="AC24" s="6">
        <f>100 + SUMIFS(NhatKy_ViPham!J:J, NhatKy_ViPham!E:E, "12_Hoa_A", NhatKy_ViPham!F:F, B24, NhatKy_ViPham!C:C, "T12") - SUMIFS(NhatKy_ViPham!K:K, NhatKy_ViPham!E:E, "12_Hoa_A", NhatKy_ViPham!F:F, B24, NhatKy_ViPham!C:C, "T12")</f>
        <v>100</v>
      </c>
      <c r="AD24" s="6">
        <f>100 + SUMIFS(NhatKy_ViPham!J:J, NhatKy_ViPham!E:E, "12_Hoa_A", NhatKy_ViPham!F:F, B24, NhatKy_ViPham!C:C, "T13") - SUMIFS(NhatKy_ViPham!K:K, NhatKy_ViPham!E:E, "12_Hoa_A", NhatKy_ViPham!F:F, B24, NhatKy_ViPham!C:C, "T13")</f>
        <v>100</v>
      </c>
      <c r="AE24" s="6">
        <f>100 + SUMIFS(NhatKy_ViPham!J:J, NhatKy_ViPham!E:E, "12_Hoa_A", NhatKy_ViPham!F:F, B24, NhatKy_ViPham!C:C, "T14") - SUMIFS(NhatKy_ViPham!K:K, NhatKy_ViPham!E:E, "12_Hoa_A", NhatKy_ViPham!F:F, B24, NhatKy_ViPham!C:C, "T14")</f>
        <v>100</v>
      </c>
      <c r="AF24" s="6">
        <f>100 + SUMIFS(NhatKy_ViPham!J:J, NhatKy_ViPham!E:E, "12_Hoa_A", NhatKy_ViPham!F:F, B24, NhatKy_ViPham!C:C, "T15") - SUMIFS(NhatKy_ViPham!K:K, NhatKy_ViPham!E:E, "12_Hoa_A", NhatKy_ViPham!F:F, B24, NhatKy_ViPham!C:C, "T15")</f>
        <v>100</v>
      </c>
      <c r="AG24" s="6">
        <f>100 + SUMIFS(NhatKy_ViPham!J:J, NhatKy_ViPham!E:E, "12_Hoa_A", NhatKy_ViPham!F:F, B24, NhatKy_ViPham!C:C, "T16") - SUMIFS(NhatKy_ViPham!K:K, NhatKy_ViPham!E:E, "12_Hoa_A", NhatKy_ViPham!F:F, B24, NhatKy_ViPham!C:C, "T16")</f>
        <v>100</v>
      </c>
      <c r="AH24" s="6">
        <f>100 + SUMIFS(NhatKy_ViPham!J:J, NhatKy_ViPham!E:E, "12_Hoa_A", NhatKy_ViPham!F:F, B24, NhatKy_ViPham!C:C, "T17") - SUMIFS(NhatKy_ViPham!K:K, NhatKy_ViPham!E:E, "12_Hoa_A", NhatKy_ViPham!F:F, B24, NhatKy_ViPham!C:C, "T17")</f>
        <v>100</v>
      </c>
      <c r="AI24" s="6">
        <f>100 + SUMIFS(NhatKy_ViPham!J:J, NhatKy_ViPham!E:E, "12_Hoa_A", NhatKy_ViPham!F:F, B24, NhatKy_ViPham!C:C, "T18") - SUMIFS(NhatKy_ViPham!K:K, NhatKy_ViPham!E:E, "12_Hoa_A", NhatKy_ViPham!F:F, B24, NhatKy_ViPham!C:C, "T18")</f>
        <v>100</v>
      </c>
      <c r="AJ24" s="6">
        <f>100 + SUMIFS(NhatKy_ViPham!J:J, NhatKy_ViPham!E:E, "12_Hoa_A", NhatKy_ViPham!F:F, B24, NhatKy_ViPham!C:C, "T19") - SUMIFS(NhatKy_ViPham!K:K, NhatKy_ViPham!E:E, "12_Hoa_A", NhatKy_ViPham!F:F, B24, NhatKy_ViPham!C:C, "T19")</f>
        <v>100</v>
      </c>
      <c r="AK24" s="6">
        <f>100 + SUMIFS(NhatKy_ViPham!J:J, NhatKy_ViPham!E:E, "12_Hoa_A", NhatKy_ViPham!F:F, B24, NhatKy_ViPham!C:C, "T20") - SUMIFS(NhatKy_ViPham!K:K, NhatKy_ViPham!E:E, "12_Hoa_A", NhatKy_ViPham!F:F, B24, NhatKy_ViPham!C:C, "T20")</f>
        <v>100</v>
      </c>
      <c r="AL24" s="6">
        <f>100 + SUMIFS(NhatKy_ViPham!J:J, NhatKy_ViPham!E:E, "12_Hoa_A", NhatKy_ViPham!F:F, B24, NhatKy_ViPham!C:C, "T21") - SUMIFS(NhatKy_ViPham!K:K, NhatKy_ViPham!E:E, "12_Hoa_A", NhatKy_ViPham!F:F, B24, NhatKy_ViPham!C:C, "T21")</f>
        <v>100</v>
      </c>
      <c r="AM24" s="6">
        <f>100 + SUMIFS(NhatKy_ViPham!J:J, NhatKy_ViPham!E:E, "12_Hoa_A", NhatKy_ViPham!F:F, B24, NhatKy_ViPham!C:C, "T22") - SUMIFS(NhatKy_ViPham!K:K, NhatKy_ViPham!E:E, "12_Hoa_A", NhatKy_ViPham!F:F, B24, NhatKy_ViPham!C:C, "T22")</f>
        <v>100</v>
      </c>
      <c r="AN24" s="6">
        <f>100 + SUMIFS(NhatKy_ViPham!J:J, NhatKy_ViPham!E:E, "12_Hoa_A", NhatKy_ViPham!F:F, B24, NhatKy_ViPham!C:C, "T23") - SUMIFS(NhatKy_ViPham!K:K, NhatKy_ViPham!E:E, "12_Hoa_A", NhatKy_ViPham!F:F, B24, NhatKy_ViPham!C:C, "T23")</f>
        <v>100</v>
      </c>
      <c r="AO24" s="6">
        <f>100 + SUMIFS(NhatKy_ViPham!J:J, NhatKy_ViPham!E:E, "12_Hoa_A", NhatKy_ViPham!F:F, B24, NhatKy_ViPham!C:C, "T24") - SUMIFS(NhatKy_ViPham!K:K, NhatKy_ViPham!E:E, "12_Hoa_A", NhatKy_ViPham!F:F, B24, NhatKy_ViPham!C:C, "T24")</f>
        <v>100</v>
      </c>
      <c r="AP24" s="6">
        <f>100 + SUMIFS(NhatKy_ViPham!J:J, NhatKy_ViPham!E:E, "12_Hoa_A", NhatKy_ViPham!F:F, B24, NhatKy_ViPham!C:C, "T25") - SUMIFS(NhatKy_ViPham!K:K, NhatKy_ViPham!E:E, "12_Hoa_A", NhatKy_ViPham!F:F, B24, NhatKy_ViPham!C:C, "T25")</f>
        <v>100</v>
      </c>
      <c r="AQ24" s="6">
        <f>100 + SUMIFS(NhatKy_ViPham!J:J, NhatKy_ViPham!E:E, "12_Hoa_A", NhatKy_ViPham!F:F, B24, NhatKy_ViPham!C:C, "T26") - SUMIFS(NhatKy_ViPham!K:K, NhatKy_ViPham!E:E, "12_Hoa_A", NhatKy_ViPham!F:F, B24, NhatKy_ViPham!C:C, "T26")</f>
        <v>100</v>
      </c>
      <c r="AR24" s="6">
        <f>100 + SUMIFS(NhatKy_ViPham!J:J, NhatKy_ViPham!E:E, "12_Hoa_A", NhatKy_ViPham!F:F, B24, NhatKy_ViPham!C:C, "T27") - SUMIFS(NhatKy_ViPham!K:K, NhatKy_ViPham!E:E, "12_Hoa_A", NhatKy_ViPham!F:F, B24, NhatKy_ViPham!C:C, "T27")</f>
        <v>100</v>
      </c>
      <c r="AS24" s="6">
        <f>100 + SUMIFS(NhatKy_ViPham!J:J, NhatKy_ViPham!E:E, "12_Hoa_A", NhatKy_ViPham!F:F, B24, NhatKy_ViPham!C:C, "T28") - SUMIFS(NhatKy_ViPham!K:K, NhatKy_ViPham!E:E, "12_Hoa_A", NhatKy_ViPham!F:F, B24, NhatKy_ViPham!C:C, "T28")</f>
        <v>100</v>
      </c>
      <c r="AT24" s="6">
        <f>100 + SUMIFS(NhatKy_ViPham!J:J, NhatKy_ViPham!E:E, "12_Hoa_A", NhatKy_ViPham!F:F, B24, NhatKy_ViPham!C:C, "T29") - SUMIFS(NhatKy_ViPham!K:K, NhatKy_ViPham!E:E, "12_Hoa_A", NhatKy_ViPham!F:F, B24, NhatKy_ViPham!C:C, "T29")</f>
        <v>100</v>
      </c>
      <c r="AU24" s="6">
        <f>100 + SUMIFS(NhatKy_ViPham!J:J, NhatKy_ViPham!E:E, "12_Hoa_A", NhatKy_ViPham!F:F, B24, NhatKy_ViPham!C:C, "T30") - SUMIFS(NhatKy_ViPham!K:K, NhatKy_ViPham!E:E, "12_Hoa_A", NhatKy_ViPham!F:F, B24, NhatKy_ViPham!C:C, "T30")</f>
        <v>100</v>
      </c>
      <c r="AV24" s="6">
        <f>100 + SUMIFS(NhatKy_ViPham!J:J, NhatKy_ViPham!E:E, "12_Hoa_A", NhatKy_ViPham!F:F, B24, NhatKy_ViPham!C:C, "T31") - SUMIFS(NhatKy_ViPham!K:K, NhatKy_ViPham!E:E, "12_Hoa_A", NhatKy_ViPham!F:F, B24, NhatKy_ViPham!C:C, "T31")</f>
        <v>100</v>
      </c>
      <c r="AW24" s="6">
        <f>100 + SUMIFS(NhatKy_ViPham!J:J, NhatKy_ViPham!E:E, "12_Hoa_A", NhatKy_ViPham!F:F, B24, NhatKy_ViPham!C:C, "T32") - SUMIFS(NhatKy_ViPham!K:K, NhatKy_ViPham!E:E, "12_Hoa_A", NhatKy_ViPham!F:F, B24, NhatKy_ViPham!C:C, "T32")</f>
        <v>100</v>
      </c>
      <c r="AX24" s="6">
        <f>100 + SUMIFS(NhatKy_ViPham!J:J, NhatKy_ViPham!E:E, "12_Hoa_A", NhatKy_ViPham!F:F, B24, NhatKy_ViPham!C:C, "T33") - SUMIFS(NhatKy_ViPham!K:K, NhatKy_ViPham!E:E, "12_Hoa_A", NhatKy_ViPham!F:F, B24, NhatKy_ViPham!C:C, "T33")</f>
        <v>100</v>
      </c>
      <c r="AY24" s="6">
        <f>100 + SUMIFS(NhatKy_ViPham!J:J, NhatKy_ViPham!E:E, "12_Hoa_A", NhatKy_ViPham!F:F, B24, NhatKy_ViPham!C:C, "T34") - SUMIFS(NhatKy_ViPham!K:K, NhatKy_ViPham!E:E, "12_Hoa_A", NhatKy_ViPham!F:F, B24, NhatKy_ViPham!C:C, "T34")</f>
        <v>100</v>
      </c>
      <c r="AZ24" s="6">
        <f>100 + SUMIFS(NhatKy_ViPham!J:J, NhatKy_ViPham!E:E, "12_Hoa_A", NhatKy_ViPham!F:F, B24, NhatKy_ViPham!C:C, "T35") - SUMIFS(NhatKy_ViPham!K:K, NhatKy_ViPham!E:E, "12_Hoa_A", NhatKy_ViPham!F:F, B24, NhatKy_ViPham!C:C, "T35")</f>
        <v>100</v>
      </c>
      <c r="BA24" s="12">
        <f t="shared" si="0"/>
        <v>100</v>
      </c>
      <c r="BB24" s="11" t="s">
        <v>430</v>
      </c>
      <c r="BC24" s="16" t="str">
        <f t="shared" si="1"/>
        <v>Tốt</v>
      </c>
      <c r="BD24" s="15" t="str">
        <f t="shared" si="2"/>
        <v>🟢 BÌNH THƯỜNG</v>
      </c>
    </row>
    <row r="25" spans="1:56" x14ac:dyDescent="0.25">
      <c r="A25" s="4">
        <v>17</v>
      </c>
      <c r="B25" s="10" t="s">
        <v>2525</v>
      </c>
      <c r="C25" s="4" t="s">
        <v>2288</v>
      </c>
      <c r="D25" s="4" t="s">
        <v>435</v>
      </c>
      <c r="E25" s="11" t="s">
        <v>430</v>
      </c>
      <c r="F25" s="7">
        <f>SUMIFS(NhatKy_ViPham!K:K, NhatKy_ViPham!E:E, "12_Hoa_A", NhatKy_ViPham!F:F, B25, NhatKy_ViPham!H:H, "L01")</f>
        <v>0</v>
      </c>
      <c r="G25" s="7">
        <f>SUMIFS(NhatKy_ViPham!K:K, NhatKy_ViPham!E:E, "12_Hoa_A", NhatKy_ViPham!F:F, B25, NhatKy_ViPham!H:H, "L02")</f>
        <v>0</v>
      </c>
      <c r="H25" s="7">
        <f>SUMIFS(NhatKy_ViPham!K:K, NhatKy_ViPham!E:E, "12_Hoa_A", NhatKy_ViPham!F:F, B25, NhatKy_ViPham!H:H, "L03")</f>
        <v>0</v>
      </c>
      <c r="I25" s="7">
        <f>SUMIFS(NhatKy_ViPham!K:K, NhatKy_ViPham!E:E, "12_Hoa_A", NhatKy_ViPham!F:F, B25, NhatKy_ViPham!H:H, "L04")</f>
        <v>0</v>
      </c>
      <c r="J25" s="7">
        <f>SUMIFS(NhatKy_ViPham!K:K, NhatKy_ViPham!E:E, "12_Hoa_A", NhatKy_ViPham!F:F, B25, NhatKy_ViPham!H:H, "L05")</f>
        <v>0</v>
      </c>
      <c r="K25" s="7">
        <f>SUMIFS(NhatKy_ViPham!K:K, NhatKy_ViPham!E:E, "12_Hoa_A", NhatKy_ViPham!F:F, B25, NhatKy_ViPham!H:H, "L06")</f>
        <v>0</v>
      </c>
      <c r="L25" s="7">
        <f>SUMIFS(NhatKy_ViPham!K:K, NhatKy_ViPham!E:E, "12_Hoa_A", NhatKy_ViPham!F:F, B25, NhatKy_ViPham!H:H, "L07")</f>
        <v>0</v>
      </c>
      <c r="M25" s="7">
        <f>SUMIFS(NhatKy_ViPham!K:K, NhatKy_ViPham!E:E, "12_Hoa_A", NhatKy_ViPham!F:F, B25, NhatKy_ViPham!H:H, "L08")</f>
        <v>0</v>
      </c>
      <c r="N25" s="7">
        <f>SUMIFS(NhatKy_ViPham!K:K, NhatKy_ViPham!E:E, "12_Hoa_A", NhatKy_ViPham!F:F, B25, NhatKy_ViPham!H:H, "L09")</f>
        <v>0</v>
      </c>
      <c r="O25" s="7">
        <f>SUMIFS(NhatKy_ViPham!K:K, NhatKy_ViPham!E:E, "12_Hoa_A", NhatKy_ViPham!F:F, B25, NhatKy_ViPham!H:H, "L10")</f>
        <v>0</v>
      </c>
      <c r="P25" s="12">
        <f>SUMIFS(NhatKy_ViPham!J:J, NhatKy_ViPham!E:E, "12_Hoa_A", NhatKy_ViPham!F:F, B25)</f>
        <v>0</v>
      </c>
      <c r="Q25" s="13">
        <f>SUMIFS(NhatKy_ViPham!K:K, NhatKy_ViPham!E:E, "12_Hoa_A", NhatKy_ViPham!F:F, B25)</f>
        <v>0</v>
      </c>
      <c r="R25" s="7">
        <f>100 + SUMIFS(NhatKy_ViPham!J:J, NhatKy_ViPham!E:E, "12_Hoa_A", NhatKy_ViPham!F:F, B25, NhatKy_ViPham!C:C, "T1") - SUMIFS(NhatKy_ViPham!K:K, NhatKy_ViPham!E:E, "12_Hoa_A", NhatKy_ViPham!F:F, B25, NhatKy_ViPham!C:C, "T1")</f>
        <v>100</v>
      </c>
      <c r="S25" s="7">
        <f>100 + SUMIFS(NhatKy_ViPham!J:J, NhatKy_ViPham!E:E, "12_Hoa_A", NhatKy_ViPham!F:F, B25, NhatKy_ViPham!C:C, "T2") - SUMIFS(NhatKy_ViPham!K:K, NhatKy_ViPham!E:E, "12_Hoa_A", NhatKy_ViPham!F:F, B25, NhatKy_ViPham!C:C, "T2")</f>
        <v>100</v>
      </c>
      <c r="T25" s="7">
        <f>100 + SUMIFS(NhatKy_ViPham!J:J, NhatKy_ViPham!E:E, "12_Hoa_A", NhatKy_ViPham!F:F, B25, NhatKy_ViPham!C:C, "T3") - SUMIFS(NhatKy_ViPham!K:K, NhatKy_ViPham!E:E, "12_Hoa_A", NhatKy_ViPham!F:F, B25, NhatKy_ViPham!C:C, "T3")</f>
        <v>100</v>
      </c>
      <c r="U25" s="7">
        <f>100 + SUMIFS(NhatKy_ViPham!J:J, NhatKy_ViPham!E:E, "12_Hoa_A", NhatKy_ViPham!F:F, B25, NhatKy_ViPham!C:C, "T4") - SUMIFS(NhatKy_ViPham!K:K, NhatKy_ViPham!E:E, "12_Hoa_A", NhatKy_ViPham!F:F, B25, NhatKy_ViPham!C:C, "T4")</f>
        <v>100</v>
      </c>
      <c r="V25" s="7">
        <f>100 + SUMIFS(NhatKy_ViPham!J:J, NhatKy_ViPham!E:E, "12_Hoa_A", NhatKy_ViPham!F:F, B25, NhatKy_ViPham!C:C, "T5") - SUMIFS(NhatKy_ViPham!K:K, NhatKy_ViPham!E:E, "12_Hoa_A", NhatKy_ViPham!F:F, B25, NhatKy_ViPham!C:C, "T5")</f>
        <v>100</v>
      </c>
      <c r="W25" s="7">
        <f>100 + SUMIFS(NhatKy_ViPham!J:J, NhatKy_ViPham!E:E, "12_Hoa_A", NhatKy_ViPham!F:F, B25, NhatKy_ViPham!C:C, "T6") - SUMIFS(NhatKy_ViPham!K:K, NhatKy_ViPham!E:E, "12_Hoa_A", NhatKy_ViPham!F:F, B25, NhatKy_ViPham!C:C, "T6")</f>
        <v>100</v>
      </c>
      <c r="X25" s="7">
        <f>100 + SUMIFS(NhatKy_ViPham!J:J, NhatKy_ViPham!E:E, "12_Hoa_A", NhatKy_ViPham!F:F, B25, NhatKy_ViPham!C:C, "T7") - SUMIFS(NhatKy_ViPham!K:K, NhatKy_ViPham!E:E, "12_Hoa_A", NhatKy_ViPham!F:F, B25, NhatKy_ViPham!C:C, "T7")</f>
        <v>100</v>
      </c>
      <c r="Y25" s="7">
        <f>100 + SUMIFS(NhatKy_ViPham!J:J, NhatKy_ViPham!E:E, "12_Hoa_A", NhatKy_ViPham!F:F, B25, NhatKy_ViPham!C:C, "T8") - SUMIFS(NhatKy_ViPham!K:K, NhatKy_ViPham!E:E, "12_Hoa_A", NhatKy_ViPham!F:F, B25, NhatKy_ViPham!C:C, "T8")</f>
        <v>100</v>
      </c>
      <c r="Z25" s="7">
        <f>100 + SUMIFS(NhatKy_ViPham!J:J, NhatKy_ViPham!E:E, "12_Hoa_A", NhatKy_ViPham!F:F, B25, NhatKy_ViPham!C:C, "T9") - SUMIFS(NhatKy_ViPham!K:K, NhatKy_ViPham!E:E, "12_Hoa_A", NhatKy_ViPham!F:F, B25, NhatKy_ViPham!C:C, "T9")</f>
        <v>100</v>
      </c>
      <c r="AA25" s="7">
        <f>100 + SUMIFS(NhatKy_ViPham!J:J, NhatKy_ViPham!E:E, "12_Hoa_A", NhatKy_ViPham!F:F, B25, NhatKy_ViPham!C:C, "T10") - SUMIFS(NhatKy_ViPham!K:K, NhatKy_ViPham!E:E, "12_Hoa_A", NhatKy_ViPham!F:F, B25, NhatKy_ViPham!C:C, "T10")</f>
        <v>100</v>
      </c>
      <c r="AB25" s="7">
        <f>100 + SUMIFS(NhatKy_ViPham!J:J, NhatKy_ViPham!E:E, "12_Hoa_A", NhatKy_ViPham!F:F, B25, NhatKy_ViPham!C:C, "T11") - SUMIFS(NhatKy_ViPham!K:K, NhatKy_ViPham!E:E, "12_Hoa_A", NhatKy_ViPham!F:F, B25, NhatKy_ViPham!C:C, "T11")</f>
        <v>100</v>
      </c>
      <c r="AC25" s="7">
        <f>100 + SUMIFS(NhatKy_ViPham!J:J, NhatKy_ViPham!E:E, "12_Hoa_A", NhatKy_ViPham!F:F, B25, NhatKy_ViPham!C:C, "T12") - SUMIFS(NhatKy_ViPham!K:K, NhatKy_ViPham!E:E, "12_Hoa_A", NhatKy_ViPham!F:F, B25, NhatKy_ViPham!C:C, "T12")</f>
        <v>100</v>
      </c>
      <c r="AD25" s="7">
        <f>100 + SUMIFS(NhatKy_ViPham!J:J, NhatKy_ViPham!E:E, "12_Hoa_A", NhatKy_ViPham!F:F, B25, NhatKy_ViPham!C:C, "T13") - SUMIFS(NhatKy_ViPham!K:K, NhatKy_ViPham!E:E, "12_Hoa_A", NhatKy_ViPham!F:F, B25, NhatKy_ViPham!C:C, "T13")</f>
        <v>100</v>
      </c>
      <c r="AE25" s="7">
        <f>100 + SUMIFS(NhatKy_ViPham!J:J, NhatKy_ViPham!E:E, "12_Hoa_A", NhatKy_ViPham!F:F, B25, NhatKy_ViPham!C:C, "T14") - SUMIFS(NhatKy_ViPham!K:K, NhatKy_ViPham!E:E, "12_Hoa_A", NhatKy_ViPham!F:F, B25, NhatKy_ViPham!C:C, "T14")</f>
        <v>100</v>
      </c>
      <c r="AF25" s="7">
        <f>100 + SUMIFS(NhatKy_ViPham!J:J, NhatKy_ViPham!E:E, "12_Hoa_A", NhatKy_ViPham!F:F, B25, NhatKy_ViPham!C:C, "T15") - SUMIFS(NhatKy_ViPham!K:K, NhatKy_ViPham!E:E, "12_Hoa_A", NhatKy_ViPham!F:F, B25, NhatKy_ViPham!C:C, "T15")</f>
        <v>100</v>
      </c>
      <c r="AG25" s="7">
        <f>100 + SUMIFS(NhatKy_ViPham!J:J, NhatKy_ViPham!E:E, "12_Hoa_A", NhatKy_ViPham!F:F, B25, NhatKy_ViPham!C:C, "T16") - SUMIFS(NhatKy_ViPham!K:K, NhatKy_ViPham!E:E, "12_Hoa_A", NhatKy_ViPham!F:F, B25, NhatKy_ViPham!C:C, "T16")</f>
        <v>100</v>
      </c>
      <c r="AH25" s="7">
        <f>100 + SUMIFS(NhatKy_ViPham!J:J, NhatKy_ViPham!E:E, "12_Hoa_A", NhatKy_ViPham!F:F, B25, NhatKy_ViPham!C:C, "T17") - SUMIFS(NhatKy_ViPham!K:K, NhatKy_ViPham!E:E, "12_Hoa_A", NhatKy_ViPham!F:F, B25, NhatKy_ViPham!C:C, "T17")</f>
        <v>100</v>
      </c>
      <c r="AI25" s="7">
        <f>100 + SUMIFS(NhatKy_ViPham!J:J, NhatKy_ViPham!E:E, "12_Hoa_A", NhatKy_ViPham!F:F, B25, NhatKy_ViPham!C:C, "T18") - SUMIFS(NhatKy_ViPham!K:K, NhatKy_ViPham!E:E, "12_Hoa_A", NhatKy_ViPham!F:F, B25, NhatKy_ViPham!C:C, "T18")</f>
        <v>100</v>
      </c>
      <c r="AJ25" s="7">
        <f>100 + SUMIFS(NhatKy_ViPham!J:J, NhatKy_ViPham!E:E, "12_Hoa_A", NhatKy_ViPham!F:F, B25, NhatKy_ViPham!C:C, "T19") - SUMIFS(NhatKy_ViPham!K:K, NhatKy_ViPham!E:E, "12_Hoa_A", NhatKy_ViPham!F:F, B25, NhatKy_ViPham!C:C, "T19")</f>
        <v>100</v>
      </c>
      <c r="AK25" s="7">
        <f>100 + SUMIFS(NhatKy_ViPham!J:J, NhatKy_ViPham!E:E, "12_Hoa_A", NhatKy_ViPham!F:F, B25, NhatKy_ViPham!C:C, "T20") - SUMIFS(NhatKy_ViPham!K:K, NhatKy_ViPham!E:E, "12_Hoa_A", NhatKy_ViPham!F:F, B25, NhatKy_ViPham!C:C, "T20")</f>
        <v>100</v>
      </c>
      <c r="AL25" s="7">
        <f>100 + SUMIFS(NhatKy_ViPham!J:J, NhatKy_ViPham!E:E, "12_Hoa_A", NhatKy_ViPham!F:F, B25, NhatKy_ViPham!C:C, "T21") - SUMIFS(NhatKy_ViPham!K:K, NhatKy_ViPham!E:E, "12_Hoa_A", NhatKy_ViPham!F:F, B25, NhatKy_ViPham!C:C, "T21")</f>
        <v>100</v>
      </c>
      <c r="AM25" s="7">
        <f>100 + SUMIFS(NhatKy_ViPham!J:J, NhatKy_ViPham!E:E, "12_Hoa_A", NhatKy_ViPham!F:F, B25, NhatKy_ViPham!C:C, "T22") - SUMIFS(NhatKy_ViPham!K:K, NhatKy_ViPham!E:E, "12_Hoa_A", NhatKy_ViPham!F:F, B25, NhatKy_ViPham!C:C, "T22")</f>
        <v>100</v>
      </c>
      <c r="AN25" s="7">
        <f>100 + SUMIFS(NhatKy_ViPham!J:J, NhatKy_ViPham!E:E, "12_Hoa_A", NhatKy_ViPham!F:F, B25, NhatKy_ViPham!C:C, "T23") - SUMIFS(NhatKy_ViPham!K:K, NhatKy_ViPham!E:E, "12_Hoa_A", NhatKy_ViPham!F:F, B25, NhatKy_ViPham!C:C, "T23")</f>
        <v>100</v>
      </c>
      <c r="AO25" s="7">
        <f>100 + SUMIFS(NhatKy_ViPham!J:J, NhatKy_ViPham!E:E, "12_Hoa_A", NhatKy_ViPham!F:F, B25, NhatKy_ViPham!C:C, "T24") - SUMIFS(NhatKy_ViPham!K:K, NhatKy_ViPham!E:E, "12_Hoa_A", NhatKy_ViPham!F:F, B25, NhatKy_ViPham!C:C, "T24")</f>
        <v>100</v>
      </c>
      <c r="AP25" s="7">
        <f>100 + SUMIFS(NhatKy_ViPham!J:J, NhatKy_ViPham!E:E, "12_Hoa_A", NhatKy_ViPham!F:F, B25, NhatKy_ViPham!C:C, "T25") - SUMIFS(NhatKy_ViPham!K:K, NhatKy_ViPham!E:E, "12_Hoa_A", NhatKy_ViPham!F:F, B25, NhatKy_ViPham!C:C, "T25")</f>
        <v>100</v>
      </c>
      <c r="AQ25" s="7">
        <f>100 + SUMIFS(NhatKy_ViPham!J:J, NhatKy_ViPham!E:E, "12_Hoa_A", NhatKy_ViPham!F:F, B25, NhatKy_ViPham!C:C, "T26") - SUMIFS(NhatKy_ViPham!K:K, NhatKy_ViPham!E:E, "12_Hoa_A", NhatKy_ViPham!F:F, B25, NhatKy_ViPham!C:C, "T26")</f>
        <v>100</v>
      </c>
      <c r="AR25" s="7">
        <f>100 + SUMIFS(NhatKy_ViPham!J:J, NhatKy_ViPham!E:E, "12_Hoa_A", NhatKy_ViPham!F:F, B25, NhatKy_ViPham!C:C, "T27") - SUMIFS(NhatKy_ViPham!K:K, NhatKy_ViPham!E:E, "12_Hoa_A", NhatKy_ViPham!F:F, B25, NhatKy_ViPham!C:C, "T27")</f>
        <v>100</v>
      </c>
      <c r="AS25" s="7">
        <f>100 + SUMIFS(NhatKy_ViPham!J:J, NhatKy_ViPham!E:E, "12_Hoa_A", NhatKy_ViPham!F:F, B25, NhatKy_ViPham!C:C, "T28") - SUMIFS(NhatKy_ViPham!K:K, NhatKy_ViPham!E:E, "12_Hoa_A", NhatKy_ViPham!F:F, B25, NhatKy_ViPham!C:C, "T28")</f>
        <v>100</v>
      </c>
      <c r="AT25" s="7">
        <f>100 + SUMIFS(NhatKy_ViPham!J:J, NhatKy_ViPham!E:E, "12_Hoa_A", NhatKy_ViPham!F:F, B25, NhatKy_ViPham!C:C, "T29") - SUMIFS(NhatKy_ViPham!K:K, NhatKy_ViPham!E:E, "12_Hoa_A", NhatKy_ViPham!F:F, B25, NhatKy_ViPham!C:C, "T29")</f>
        <v>100</v>
      </c>
      <c r="AU25" s="7">
        <f>100 + SUMIFS(NhatKy_ViPham!J:J, NhatKy_ViPham!E:E, "12_Hoa_A", NhatKy_ViPham!F:F, B25, NhatKy_ViPham!C:C, "T30") - SUMIFS(NhatKy_ViPham!K:K, NhatKy_ViPham!E:E, "12_Hoa_A", NhatKy_ViPham!F:F, B25, NhatKy_ViPham!C:C, "T30")</f>
        <v>100</v>
      </c>
      <c r="AV25" s="7">
        <f>100 + SUMIFS(NhatKy_ViPham!J:J, NhatKy_ViPham!E:E, "12_Hoa_A", NhatKy_ViPham!F:F, B25, NhatKy_ViPham!C:C, "T31") - SUMIFS(NhatKy_ViPham!K:K, NhatKy_ViPham!E:E, "12_Hoa_A", NhatKy_ViPham!F:F, B25, NhatKy_ViPham!C:C, "T31")</f>
        <v>100</v>
      </c>
      <c r="AW25" s="7">
        <f>100 + SUMIFS(NhatKy_ViPham!J:J, NhatKy_ViPham!E:E, "12_Hoa_A", NhatKy_ViPham!F:F, B25, NhatKy_ViPham!C:C, "T32") - SUMIFS(NhatKy_ViPham!K:K, NhatKy_ViPham!E:E, "12_Hoa_A", NhatKy_ViPham!F:F, B25, NhatKy_ViPham!C:C, "T32")</f>
        <v>100</v>
      </c>
      <c r="AX25" s="7">
        <f>100 + SUMIFS(NhatKy_ViPham!J:J, NhatKy_ViPham!E:E, "12_Hoa_A", NhatKy_ViPham!F:F, B25, NhatKy_ViPham!C:C, "T33") - SUMIFS(NhatKy_ViPham!K:K, NhatKy_ViPham!E:E, "12_Hoa_A", NhatKy_ViPham!F:F, B25, NhatKy_ViPham!C:C, "T33")</f>
        <v>100</v>
      </c>
      <c r="AY25" s="7">
        <f>100 + SUMIFS(NhatKy_ViPham!J:J, NhatKy_ViPham!E:E, "12_Hoa_A", NhatKy_ViPham!F:F, B25, NhatKy_ViPham!C:C, "T34") - SUMIFS(NhatKy_ViPham!K:K, NhatKy_ViPham!E:E, "12_Hoa_A", NhatKy_ViPham!F:F, B25, NhatKy_ViPham!C:C, "T34")</f>
        <v>100</v>
      </c>
      <c r="AZ25" s="7">
        <f>100 + SUMIFS(NhatKy_ViPham!J:J, NhatKy_ViPham!E:E, "12_Hoa_A", NhatKy_ViPham!F:F, B25, NhatKy_ViPham!C:C, "T35") - SUMIFS(NhatKy_ViPham!K:K, NhatKy_ViPham!E:E, "12_Hoa_A", NhatKy_ViPham!F:F, B25, NhatKy_ViPham!C:C, "T35")</f>
        <v>100</v>
      </c>
      <c r="BA25" s="12">
        <f t="shared" si="0"/>
        <v>100</v>
      </c>
      <c r="BB25" s="11" t="s">
        <v>430</v>
      </c>
      <c r="BC25" s="14" t="str">
        <f t="shared" si="1"/>
        <v>Tốt</v>
      </c>
      <c r="BD25" s="10" t="str">
        <f t="shared" si="2"/>
        <v>🟢 BÌNH THƯỜNG</v>
      </c>
    </row>
    <row r="26" spans="1:56" x14ac:dyDescent="0.25">
      <c r="A26" s="5">
        <v>18</v>
      </c>
      <c r="B26" s="15" t="s">
        <v>2526</v>
      </c>
      <c r="C26" s="5" t="s">
        <v>2527</v>
      </c>
      <c r="D26" s="5" t="s">
        <v>435</v>
      </c>
      <c r="E26" s="11" t="s">
        <v>430</v>
      </c>
      <c r="F26" s="6">
        <f>SUMIFS(NhatKy_ViPham!K:K, NhatKy_ViPham!E:E, "12_Hoa_A", NhatKy_ViPham!F:F, B26, NhatKy_ViPham!H:H, "L01")</f>
        <v>0</v>
      </c>
      <c r="G26" s="6">
        <f>SUMIFS(NhatKy_ViPham!K:K, NhatKy_ViPham!E:E, "12_Hoa_A", NhatKy_ViPham!F:F, B26, NhatKy_ViPham!H:H, "L02")</f>
        <v>0</v>
      </c>
      <c r="H26" s="6">
        <f>SUMIFS(NhatKy_ViPham!K:K, NhatKy_ViPham!E:E, "12_Hoa_A", NhatKy_ViPham!F:F, B26, NhatKy_ViPham!H:H, "L03")</f>
        <v>0</v>
      </c>
      <c r="I26" s="6">
        <f>SUMIFS(NhatKy_ViPham!K:K, NhatKy_ViPham!E:E, "12_Hoa_A", NhatKy_ViPham!F:F, B26, NhatKy_ViPham!H:H, "L04")</f>
        <v>0</v>
      </c>
      <c r="J26" s="6">
        <f>SUMIFS(NhatKy_ViPham!K:K, NhatKy_ViPham!E:E, "12_Hoa_A", NhatKy_ViPham!F:F, B26, NhatKy_ViPham!H:H, "L05")</f>
        <v>0</v>
      </c>
      <c r="K26" s="6">
        <f>SUMIFS(NhatKy_ViPham!K:K, NhatKy_ViPham!E:E, "12_Hoa_A", NhatKy_ViPham!F:F, B26, NhatKy_ViPham!H:H, "L06")</f>
        <v>0</v>
      </c>
      <c r="L26" s="6">
        <f>SUMIFS(NhatKy_ViPham!K:K, NhatKy_ViPham!E:E, "12_Hoa_A", NhatKy_ViPham!F:F, B26, NhatKy_ViPham!H:H, "L07")</f>
        <v>0</v>
      </c>
      <c r="M26" s="6">
        <f>SUMIFS(NhatKy_ViPham!K:K, NhatKy_ViPham!E:E, "12_Hoa_A", NhatKy_ViPham!F:F, B26, NhatKy_ViPham!H:H, "L08")</f>
        <v>0</v>
      </c>
      <c r="N26" s="6">
        <f>SUMIFS(NhatKy_ViPham!K:K, NhatKy_ViPham!E:E, "12_Hoa_A", NhatKy_ViPham!F:F, B26, NhatKy_ViPham!H:H, "L09")</f>
        <v>0</v>
      </c>
      <c r="O26" s="6">
        <f>SUMIFS(NhatKy_ViPham!K:K, NhatKy_ViPham!E:E, "12_Hoa_A", NhatKy_ViPham!F:F, B26, NhatKy_ViPham!H:H, "L10")</f>
        <v>0</v>
      </c>
      <c r="P26" s="12">
        <f>SUMIFS(NhatKy_ViPham!J:J, NhatKy_ViPham!E:E, "12_Hoa_A", NhatKy_ViPham!F:F, B26)</f>
        <v>0</v>
      </c>
      <c r="Q26" s="13">
        <f>SUMIFS(NhatKy_ViPham!K:K, NhatKy_ViPham!E:E, "12_Hoa_A", NhatKy_ViPham!F:F, B26)</f>
        <v>0</v>
      </c>
      <c r="R26" s="6">
        <f>100 + SUMIFS(NhatKy_ViPham!J:J, NhatKy_ViPham!E:E, "12_Hoa_A", NhatKy_ViPham!F:F, B26, NhatKy_ViPham!C:C, "T1") - SUMIFS(NhatKy_ViPham!K:K, NhatKy_ViPham!E:E, "12_Hoa_A", NhatKy_ViPham!F:F, B26, NhatKy_ViPham!C:C, "T1")</f>
        <v>100</v>
      </c>
      <c r="S26" s="6">
        <f>100 + SUMIFS(NhatKy_ViPham!J:J, NhatKy_ViPham!E:E, "12_Hoa_A", NhatKy_ViPham!F:F, B26, NhatKy_ViPham!C:C, "T2") - SUMIFS(NhatKy_ViPham!K:K, NhatKy_ViPham!E:E, "12_Hoa_A", NhatKy_ViPham!F:F, B26, NhatKy_ViPham!C:C, "T2")</f>
        <v>100</v>
      </c>
      <c r="T26" s="6">
        <f>100 + SUMIFS(NhatKy_ViPham!J:J, NhatKy_ViPham!E:E, "12_Hoa_A", NhatKy_ViPham!F:F, B26, NhatKy_ViPham!C:C, "T3") - SUMIFS(NhatKy_ViPham!K:K, NhatKy_ViPham!E:E, "12_Hoa_A", NhatKy_ViPham!F:F, B26, NhatKy_ViPham!C:C, "T3")</f>
        <v>100</v>
      </c>
      <c r="U26" s="6">
        <f>100 + SUMIFS(NhatKy_ViPham!J:J, NhatKy_ViPham!E:E, "12_Hoa_A", NhatKy_ViPham!F:F, B26, NhatKy_ViPham!C:C, "T4") - SUMIFS(NhatKy_ViPham!K:K, NhatKy_ViPham!E:E, "12_Hoa_A", NhatKy_ViPham!F:F, B26, NhatKy_ViPham!C:C, "T4")</f>
        <v>100</v>
      </c>
      <c r="V26" s="6">
        <f>100 + SUMIFS(NhatKy_ViPham!J:J, NhatKy_ViPham!E:E, "12_Hoa_A", NhatKy_ViPham!F:F, B26, NhatKy_ViPham!C:C, "T5") - SUMIFS(NhatKy_ViPham!K:K, NhatKy_ViPham!E:E, "12_Hoa_A", NhatKy_ViPham!F:F, B26, NhatKy_ViPham!C:C, "T5")</f>
        <v>100</v>
      </c>
      <c r="W26" s="6">
        <f>100 + SUMIFS(NhatKy_ViPham!J:J, NhatKy_ViPham!E:E, "12_Hoa_A", NhatKy_ViPham!F:F, B26, NhatKy_ViPham!C:C, "T6") - SUMIFS(NhatKy_ViPham!K:K, NhatKy_ViPham!E:E, "12_Hoa_A", NhatKy_ViPham!F:F, B26, NhatKy_ViPham!C:C, "T6")</f>
        <v>100</v>
      </c>
      <c r="X26" s="6">
        <f>100 + SUMIFS(NhatKy_ViPham!J:J, NhatKy_ViPham!E:E, "12_Hoa_A", NhatKy_ViPham!F:F, B26, NhatKy_ViPham!C:C, "T7") - SUMIFS(NhatKy_ViPham!K:K, NhatKy_ViPham!E:E, "12_Hoa_A", NhatKy_ViPham!F:F, B26, NhatKy_ViPham!C:C, "T7")</f>
        <v>100</v>
      </c>
      <c r="Y26" s="6">
        <f>100 + SUMIFS(NhatKy_ViPham!J:J, NhatKy_ViPham!E:E, "12_Hoa_A", NhatKy_ViPham!F:F, B26, NhatKy_ViPham!C:C, "T8") - SUMIFS(NhatKy_ViPham!K:K, NhatKy_ViPham!E:E, "12_Hoa_A", NhatKy_ViPham!F:F, B26, NhatKy_ViPham!C:C, "T8")</f>
        <v>100</v>
      </c>
      <c r="Z26" s="6">
        <f>100 + SUMIFS(NhatKy_ViPham!J:J, NhatKy_ViPham!E:E, "12_Hoa_A", NhatKy_ViPham!F:F, B26, NhatKy_ViPham!C:C, "T9") - SUMIFS(NhatKy_ViPham!K:K, NhatKy_ViPham!E:E, "12_Hoa_A", NhatKy_ViPham!F:F, B26, NhatKy_ViPham!C:C, "T9")</f>
        <v>100</v>
      </c>
      <c r="AA26" s="6">
        <f>100 + SUMIFS(NhatKy_ViPham!J:J, NhatKy_ViPham!E:E, "12_Hoa_A", NhatKy_ViPham!F:F, B26, NhatKy_ViPham!C:C, "T10") - SUMIFS(NhatKy_ViPham!K:K, NhatKy_ViPham!E:E, "12_Hoa_A", NhatKy_ViPham!F:F, B26, NhatKy_ViPham!C:C, "T10")</f>
        <v>100</v>
      </c>
      <c r="AB26" s="6">
        <f>100 + SUMIFS(NhatKy_ViPham!J:J, NhatKy_ViPham!E:E, "12_Hoa_A", NhatKy_ViPham!F:F, B26, NhatKy_ViPham!C:C, "T11") - SUMIFS(NhatKy_ViPham!K:K, NhatKy_ViPham!E:E, "12_Hoa_A", NhatKy_ViPham!F:F, B26, NhatKy_ViPham!C:C, "T11")</f>
        <v>100</v>
      </c>
      <c r="AC26" s="6">
        <f>100 + SUMIFS(NhatKy_ViPham!J:J, NhatKy_ViPham!E:E, "12_Hoa_A", NhatKy_ViPham!F:F, B26, NhatKy_ViPham!C:C, "T12") - SUMIFS(NhatKy_ViPham!K:K, NhatKy_ViPham!E:E, "12_Hoa_A", NhatKy_ViPham!F:F, B26, NhatKy_ViPham!C:C, "T12")</f>
        <v>100</v>
      </c>
      <c r="AD26" s="6">
        <f>100 + SUMIFS(NhatKy_ViPham!J:J, NhatKy_ViPham!E:E, "12_Hoa_A", NhatKy_ViPham!F:F, B26, NhatKy_ViPham!C:C, "T13") - SUMIFS(NhatKy_ViPham!K:K, NhatKy_ViPham!E:E, "12_Hoa_A", NhatKy_ViPham!F:F, B26, NhatKy_ViPham!C:C, "T13")</f>
        <v>100</v>
      </c>
      <c r="AE26" s="6">
        <f>100 + SUMIFS(NhatKy_ViPham!J:J, NhatKy_ViPham!E:E, "12_Hoa_A", NhatKy_ViPham!F:F, B26, NhatKy_ViPham!C:C, "T14") - SUMIFS(NhatKy_ViPham!K:K, NhatKy_ViPham!E:E, "12_Hoa_A", NhatKy_ViPham!F:F, B26, NhatKy_ViPham!C:C, "T14")</f>
        <v>100</v>
      </c>
      <c r="AF26" s="6">
        <f>100 + SUMIFS(NhatKy_ViPham!J:J, NhatKy_ViPham!E:E, "12_Hoa_A", NhatKy_ViPham!F:F, B26, NhatKy_ViPham!C:C, "T15") - SUMIFS(NhatKy_ViPham!K:K, NhatKy_ViPham!E:E, "12_Hoa_A", NhatKy_ViPham!F:F, B26, NhatKy_ViPham!C:C, "T15")</f>
        <v>100</v>
      </c>
      <c r="AG26" s="6">
        <f>100 + SUMIFS(NhatKy_ViPham!J:J, NhatKy_ViPham!E:E, "12_Hoa_A", NhatKy_ViPham!F:F, B26, NhatKy_ViPham!C:C, "T16") - SUMIFS(NhatKy_ViPham!K:K, NhatKy_ViPham!E:E, "12_Hoa_A", NhatKy_ViPham!F:F, B26, NhatKy_ViPham!C:C, "T16")</f>
        <v>100</v>
      </c>
      <c r="AH26" s="6">
        <f>100 + SUMIFS(NhatKy_ViPham!J:J, NhatKy_ViPham!E:E, "12_Hoa_A", NhatKy_ViPham!F:F, B26, NhatKy_ViPham!C:C, "T17") - SUMIFS(NhatKy_ViPham!K:K, NhatKy_ViPham!E:E, "12_Hoa_A", NhatKy_ViPham!F:F, B26, NhatKy_ViPham!C:C, "T17")</f>
        <v>100</v>
      </c>
      <c r="AI26" s="6">
        <f>100 + SUMIFS(NhatKy_ViPham!J:J, NhatKy_ViPham!E:E, "12_Hoa_A", NhatKy_ViPham!F:F, B26, NhatKy_ViPham!C:C, "T18") - SUMIFS(NhatKy_ViPham!K:K, NhatKy_ViPham!E:E, "12_Hoa_A", NhatKy_ViPham!F:F, B26, NhatKy_ViPham!C:C, "T18")</f>
        <v>100</v>
      </c>
      <c r="AJ26" s="6">
        <f>100 + SUMIFS(NhatKy_ViPham!J:J, NhatKy_ViPham!E:E, "12_Hoa_A", NhatKy_ViPham!F:F, B26, NhatKy_ViPham!C:C, "T19") - SUMIFS(NhatKy_ViPham!K:K, NhatKy_ViPham!E:E, "12_Hoa_A", NhatKy_ViPham!F:F, B26, NhatKy_ViPham!C:C, "T19")</f>
        <v>100</v>
      </c>
      <c r="AK26" s="6">
        <f>100 + SUMIFS(NhatKy_ViPham!J:J, NhatKy_ViPham!E:E, "12_Hoa_A", NhatKy_ViPham!F:F, B26, NhatKy_ViPham!C:C, "T20") - SUMIFS(NhatKy_ViPham!K:K, NhatKy_ViPham!E:E, "12_Hoa_A", NhatKy_ViPham!F:F, B26, NhatKy_ViPham!C:C, "T20")</f>
        <v>100</v>
      </c>
      <c r="AL26" s="6">
        <f>100 + SUMIFS(NhatKy_ViPham!J:J, NhatKy_ViPham!E:E, "12_Hoa_A", NhatKy_ViPham!F:F, B26, NhatKy_ViPham!C:C, "T21") - SUMIFS(NhatKy_ViPham!K:K, NhatKy_ViPham!E:E, "12_Hoa_A", NhatKy_ViPham!F:F, B26, NhatKy_ViPham!C:C, "T21")</f>
        <v>100</v>
      </c>
      <c r="AM26" s="6">
        <f>100 + SUMIFS(NhatKy_ViPham!J:J, NhatKy_ViPham!E:E, "12_Hoa_A", NhatKy_ViPham!F:F, B26, NhatKy_ViPham!C:C, "T22") - SUMIFS(NhatKy_ViPham!K:K, NhatKy_ViPham!E:E, "12_Hoa_A", NhatKy_ViPham!F:F, B26, NhatKy_ViPham!C:C, "T22")</f>
        <v>100</v>
      </c>
      <c r="AN26" s="6">
        <f>100 + SUMIFS(NhatKy_ViPham!J:J, NhatKy_ViPham!E:E, "12_Hoa_A", NhatKy_ViPham!F:F, B26, NhatKy_ViPham!C:C, "T23") - SUMIFS(NhatKy_ViPham!K:K, NhatKy_ViPham!E:E, "12_Hoa_A", NhatKy_ViPham!F:F, B26, NhatKy_ViPham!C:C, "T23")</f>
        <v>100</v>
      </c>
      <c r="AO26" s="6">
        <f>100 + SUMIFS(NhatKy_ViPham!J:J, NhatKy_ViPham!E:E, "12_Hoa_A", NhatKy_ViPham!F:F, B26, NhatKy_ViPham!C:C, "T24") - SUMIFS(NhatKy_ViPham!K:K, NhatKy_ViPham!E:E, "12_Hoa_A", NhatKy_ViPham!F:F, B26, NhatKy_ViPham!C:C, "T24")</f>
        <v>100</v>
      </c>
      <c r="AP26" s="6">
        <f>100 + SUMIFS(NhatKy_ViPham!J:J, NhatKy_ViPham!E:E, "12_Hoa_A", NhatKy_ViPham!F:F, B26, NhatKy_ViPham!C:C, "T25") - SUMIFS(NhatKy_ViPham!K:K, NhatKy_ViPham!E:E, "12_Hoa_A", NhatKy_ViPham!F:F, B26, NhatKy_ViPham!C:C, "T25")</f>
        <v>100</v>
      </c>
      <c r="AQ26" s="6">
        <f>100 + SUMIFS(NhatKy_ViPham!J:J, NhatKy_ViPham!E:E, "12_Hoa_A", NhatKy_ViPham!F:F, B26, NhatKy_ViPham!C:C, "T26") - SUMIFS(NhatKy_ViPham!K:K, NhatKy_ViPham!E:E, "12_Hoa_A", NhatKy_ViPham!F:F, B26, NhatKy_ViPham!C:C, "T26")</f>
        <v>100</v>
      </c>
      <c r="AR26" s="6">
        <f>100 + SUMIFS(NhatKy_ViPham!J:J, NhatKy_ViPham!E:E, "12_Hoa_A", NhatKy_ViPham!F:F, B26, NhatKy_ViPham!C:C, "T27") - SUMIFS(NhatKy_ViPham!K:K, NhatKy_ViPham!E:E, "12_Hoa_A", NhatKy_ViPham!F:F, B26, NhatKy_ViPham!C:C, "T27")</f>
        <v>100</v>
      </c>
      <c r="AS26" s="6">
        <f>100 + SUMIFS(NhatKy_ViPham!J:J, NhatKy_ViPham!E:E, "12_Hoa_A", NhatKy_ViPham!F:F, B26, NhatKy_ViPham!C:C, "T28") - SUMIFS(NhatKy_ViPham!K:K, NhatKy_ViPham!E:E, "12_Hoa_A", NhatKy_ViPham!F:F, B26, NhatKy_ViPham!C:C, "T28")</f>
        <v>100</v>
      </c>
      <c r="AT26" s="6">
        <f>100 + SUMIFS(NhatKy_ViPham!J:J, NhatKy_ViPham!E:E, "12_Hoa_A", NhatKy_ViPham!F:F, B26, NhatKy_ViPham!C:C, "T29") - SUMIFS(NhatKy_ViPham!K:K, NhatKy_ViPham!E:E, "12_Hoa_A", NhatKy_ViPham!F:F, B26, NhatKy_ViPham!C:C, "T29")</f>
        <v>100</v>
      </c>
      <c r="AU26" s="6">
        <f>100 + SUMIFS(NhatKy_ViPham!J:J, NhatKy_ViPham!E:E, "12_Hoa_A", NhatKy_ViPham!F:F, B26, NhatKy_ViPham!C:C, "T30") - SUMIFS(NhatKy_ViPham!K:K, NhatKy_ViPham!E:E, "12_Hoa_A", NhatKy_ViPham!F:F, B26, NhatKy_ViPham!C:C, "T30")</f>
        <v>100</v>
      </c>
      <c r="AV26" s="6">
        <f>100 + SUMIFS(NhatKy_ViPham!J:J, NhatKy_ViPham!E:E, "12_Hoa_A", NhatKy_ViPham!F:F, B26, NhatKy_ViPham!C:C, "T31") - SUMIFS(NhatKy_ViPham!K:K, NhatKy_ViPham!E:E, "12_Hoa_A", NhatKy_ViPham!F:F, B26, NhatKy_ViPham!C:C, "T31")</f>
        <v>100</v>
      </c>
      <c r="AW26" s="6">
        <f>100 + SUMIFS(NhatKy_ViPham!J:J, NhatKy_ViPham!E:E, "12_Hoa_A", NhatKy_ViPham!F:F, B26, NhatKy_ViPham!C:C, "T32") - SUMIFS(NhatKy_ViPham!K:K, NhatKy_ViPham!E:E, "12_Hoa_A", NhatKy_ViPham!F:F, B26, NhatKy_ViPham!C:C, "T32")</f>
        <v>100</v>
      </c>
      <c r="AX26" s="6">
        <f>100 + SUMIFS(NhatKy_ViPham!J:J, NhatKy_ViPham!E:E, "12_Hoa_A", NhatKy_ViPham!F:F, B26, NhatKy_ViPham!C:C, "T33") - SUMIFS(NhatKy_ViPham!K:K, NhatKy_ViPham!E:E, "12_Hoa_A", NhatKy_ViPham!F:F, B26, NhatKy_ViPham!C:C, "T33")</f>
        <v>100</v>
      </c>
      <c r="AY26" s="6">
        <f>100 + SUMIFS(NhatKy_ViPham!J:J, NhatKy_ViPham!E:E, "12_Hoa_A", NhatKy_ViPham!F:F, B26, NhatKy_ViPham!C:C, "T34") - SUMIFS(NhatKy_ViPham!K:K, NhatKy_ViPham!E:E, "12_Hoa_A", NhatKy_ViPham!F:F, B26, NhatKy_ViPham!C:C, "T34")</f>
        <v>100</v>
      </c>
      <c r="AZ26" s="6">
        <f>100 + SUMIFS(NhatKy_ViPham!J:J, NhatKy_ViPham!E:E, "12_Hoa_A", NhatKy_ViPham!F:F, B26, NhatKy_ViPham!C:C, "T35") - SUMIFS(NhatKy_ViPham!K:K, NhatKy_ViPham!E:E, "12_Hoa_A", NhatKy_ViPham!F:F, B26, NhatKy_ViPham!C:C, "T35")</f>
        <v>100</v>
      </c>
      <c r="BA26" s="12">
        <f t="shared" si="0"/>
        <v>100</v>
      </c>
      <c r="BB26" s="11" t="s">
        <v>430</v>
      </c>
      <c r="BC26" s="16" t="str">
        <f t="shared" si="1"/>
        <v>Tốt</v>
      </c>
      <c r="BD26" s="15" t="str">
        <f t="shared" si="2"/>
        <v>🟢 BÌNH THƯỜNG</v>
      </c>
    </row>
    <row r="27" spans="1:56" x14ac:dyDescent="0.25">
      <c r="A27" s="4">
        <v>19</v>
      </c>
      <c r="B27" s="10" t="s">
        <v>2528</v>
      </c>
      <c r="C27" s="4" t="s">
        <v>2341</v>
      </c>
      <c r="D27" s="4" t="s">
        <v>435</v>
      </c>
      <c r="E27" s="11" t="s">
        <v>430</v>
      </c>
      <c r="F27" s="7">
        <f>SUMIFS(NhatKy_ViPham!K:K, NhatKy_ViPham!E:E, "12_Hoa_A", NhatKy_ViPham!F:F, B27, NhatKy_ViPham!H:H, "L01")</f>
        <v>0</v>
      </c>
      <c r="G27" s="7">
        <f>SUMIFS(NhatKy_ViPham!K:K, NhatKy_ViPham!E:E, "12_Hoa_A", NhatKy_ViPham!F:F, B27, NhatKy_ViPham!H:H, "L02")</f>
        <v>0</v>
      </c>
      <c r="H27" s="7">
        <f>SUMIFS(NhatKy_ViPham!K:K, NhatKy_ViPham!E:E, "12_Hoa_A", NhatKy_ViPham!F:F, B27, NhatKy_ViPham!H:H, "L03")</f>
        <v>0</v>
      </c>
      <c r="I27" s="7">
        <f>SUMIFS(NhatKy_ViPham!K:K, NhatKy_ViPham!E:E, "12_Hoa_A", NhatKy_ViPham!F:F, B27, NhatKy_ViPham!H:H, "L04")</f>
        <v>0</v>
      </c>
      <c r="J27" s="7">
        <f>SUMIFS(NhatKy_ViPham!K:K, NhatKy_ViPham!E:E, "12_Hoa_A", NhatKy_ViPham!F:F, B27, NhatKy_ViPham!H:H, "L05")</f>
        <v>0</v>
      </c>
      <c r="K27" s="7">
        <f>SUMIFS(NhatKy_ViPham!K:K, NhatKy_ViPham!E:E, "12_Hoa_A", NhatKy_ViPham!F:F, B27, NhatKy_ViPham!H:H, "L06")</f>
        <v>0</v>
      </c>
      <c r="L27" s="7">
        <f>SUMIFS(NhatKy_ViPham!K:K, NhatKy_ViPham!E:E, "12_Hoa_A", NhatKy_ViPham!F:F, B27, NhatKy_ViPham!H:H, "L07")</f>
        <v>0</v>
      </c>
      <c r="M27" s="7">
        <f>SUMIFS(NhatKy_ViPham!K:K, NhatKy_ViPham!E:E, "12_Hoa_A", NhatKy_ViPham!F:F, B27, NhatKy_ViPham!H:H, "L08")</f>
        <v>0</v>
      </c>
      <c r="N27" s="7">
        <f>SUMIFS(NhatKy_ViPham!K:K, NhatKy_ViPham!E:E, "12_Hoa_A", NhatKy_ViPham!F:F, B27, NhatKy_ViPham!H:H, "L09")</f>
        <v>0</v>
      </c>
      <c r="O27" s="7">
        <f>SUMIFS(NhatKy_ViPham!K:K, NhatKy_ViPham!E:E, "12_Hoa_A", NhatKy_ViPham!F:F, B27, NhatKy_ViPham!H:H, "L10")</f>
        <v>0</v>
      </c>
      <c r="P27" s="12">
        <f>SUMIFS(NhatKy_ViPham!J:J, NhatKy_ViPham!E:E, "12_Hoa_A", NhatKy_ViPham!F:F, B27)</f>
        <v>0</v>
      </c>
      <c r="Q27" s="13">
        <f>SUMIFS(NhatKy_ViPham!K:K, NhatKy_ViPham!E:E, "12_Hoa_A", NhatKy_ViPham!F:F, B27)</f>
        <v>0</v>
      </c>
      <c r="R27" s="7">
        <f>100 + SUMIFS(NhatKy_ViPham!J:J, NhatKy_ViPham!E:E, "12_Hoa_A", NhatKy_ViPham!F:F, B27, NhatKy_ViPham!C:C, "T1") - SUMIFS(NhatKy_ViPham!K:K, NhatKy_ViPham!E:E, "12_Hoa_A", NhatKy_ViPham!F:F, B27, NhatKy_ViPham!C:C, "T1")</f>
        <v>100</v>
      </c>
      <c r="S27" s="7">
        <f>100 + SUMIFS(NhatKy_ViPham!J:J, NhatKy_ViPham!E:E, "12_Hoa_A", NhatKy_ViPham!F:F, B27, NhatKy_ViPham!C:C, "T2") - SUMIFS(NhatKy_ViPham!K:K, NhatKy_ViPham!E:E, "12_Hoa_A", NhatKy_ViPham!F:F, B27, NhatKy_ViPham!C:C, "T2")</f>
        <v>100</v>
      </c>
      <c r="T27" s="7">
        <f>100 + SUMIFS(NhatKy_ViPham!J:J, NhatKy_ViPham!E:E, "12_Hoa_A", NhatKy_ViPham!F:F, B27, NhatKy_ViPham!C:C, "T3") - SUMIFS(NhatKy_ViPham!K:K, NhatKy_ViPham!E:E, "12_Hoa_A", NhatKy_ViPham!F:F, B27, NhatKy_ViPham!C:C, "T3")</f>
        <v>100</v>
      </c>
      <c r="U27" s="7">
        <f>100 + SUMIFS(NhatKy_ViPham!J:J, NhatKy_ViPham!E:E, "12_Hoa_A", NhatKy_ViPham!F:F, B27, NhatKy_ViPham!C:C, "T4") - SUMIFS(NhatKy_ViPham!K:K, NhatKy_ViPham!E:E, "12_Hoa_A", NhatKy_ViPham!F:F, B27, NhatKy_ViPham!C:C, "T4")</f>
        <v>100</v>
      </c>
      <c r="V27" s="7">
        <f>100 + SUMIFS(NhatKy_ViPham!J:J, NhatKy_ViPham!E:E, "12_Hoa_A", NhatKy_ViPham!F:F, B27, NhatKy_ViPham!C:C, "T5") - SUMIFS(NhatKy_ViPham!K:K, NhatKy_ViPham!E:E, "12_Hoa_A", NhatKy_ViPham!F:F, B27, NhatKy_ViPham!C:C, "T5")</f>
        <v>100</v>
      </c>
      <c r="W27" s="7">
        <f>100 + SUMIFS(NhatKy_ViPham!J:J, NhatKy_ViPham!E:E, "12_Hoa_A", NhatKy_ViPham!F:F, B27, NhatKy_ViPham!C:C, "T6") - SUMIFS(NhatKy_ViPham!K:K, NhatKy_ViPham!E:E, "12_Hoa_A", NhatKy_ViPham!F:F, B27, NhatKy_ViPham!C:C, "T6")</f>
        <v>100</v>
      </c>
      <c r="X27" s="7">
        <f>100 + SUMIFS(NhatKy_ViPham!J:J, NhatKy_ViPham!E:E, "12_Hoa_A", NhatKy_ViPham!F:F, B27, NhatKy_ViPham!C:C, "T7") - SUMIFS(NhatKy_ViPham!K:K, NhatKy_ViPham!E:E, "12_Hoa_A", NhatKy_ViPham!F:F, B27, NhatKy_ViPham!C:C, "T7")</f>
        <v>100</v>
      </c>
      <c r="Y27" s="7">
        <f>100 + SUMIFS(NhatKy_ViPham!J:J, NhatKy_ViPham!E:E, "12_Hoa_A", NhatKy_ViPham!F:F, B27, NhatKy_ViPham!C:C, "T8") - SUMIFS(NhatKy_ViPham!K:K, NhatKy_ViPham!E:E, "12_Hoa_A", NhatKy_ViPham!F:F, B27, NhatKy_ViPham!C:C, "T8")</f>
        <v>100</v>
      </c>
      <c r="Z27" s="7">
        <f>100 + SUMIFS(NhatKy_ViPham!J:J, NhatKy_ViPham!E:E, "12_Hoa_A", NhatKy_ViPham!F:F, B27, NhatKy_ViPham!C:C, "T9") - SUMIFS(NhatKy_ViPham!K:K, NhatKy_ViPham!E:E, "12_Hoa_A", NhatKy_ViPham!F:F, B27, NhatKy_ViPham!C:C, "T9")</f>
        <v>100</v>
      </c>
      <c r="AA27" s="7">
        <f>100 + SUMIFS(NhatKy_ViPham!J:J, NhatKy_ViPham!E:E, "12_Hoa_A", NhatKy_ViPham!F:F, B27, NhatKy_ViPham!C:C, "T10") - SUMIFS(NhatKy_ViPham!K:K, NhatKy_ViPham!E:E, "12_Hoa_A", NhatKy_ViPham!F:F, B27, NhatKy_ViPham!C:C, "T10")</f>
        <v>100</v>
      </c>
      <c r="AB27" s="7">
        <f>100 + SUMIFS(NhatKy_ViPham!J:J, NhatKy_ViPham!E:E, "12_Hoa_A", NhatKy_ViPham!F:F, B27, NhatKy_ViPham!C:C, "T11") - SUMIFS(NhatKy_ViPham!K:K, NhatKy_ViPham!E:E, "12_Hoa_A", NhatKy_ViPham!F:F, B27, NhatKy_ViPham!C:C, "T11")</f>
        <v>100</v>
      </c>
      <c r="AC27" s="7">
        <f>100 + SUMIFS(NhatKy_ViPham!J:J, NhatKy_ViPham!E:E, "12_Hoa_A", NhatKy_ViPham!F:F, B27, NhatKy_ViPham!C:C, "T12") - SUMIFS(NhatKy_ViPham!K:K, NhatKy_ViPham!E:E, "12_Hoa_A", NhatKy_ViPham!F:F, B27, NhatKy_ViPham!C:C, "T12")</f>
        <v>100</v>
      </c>
      <c r="AD27" s="7">
        <f>100 + SUMIFS(NhatKy_ViPham!J:J, NhatKy_ViPham!E:E, "12_Hoa_A", NhatKy_ViPham!F:F, B27, NhatKy_ViPham!C:C, "T13") - SUMIFS(NhatKy_ViPham!K:K, NhatKy_ViPham!E:E, "12_Hoa_A", NhatKy_ViPham!F:F, B27, NhatKy_ViPham!C:C, "T13")</f>
        <v>100</v>
      </c>
      <c r="AE27" s="7">
        <f>100 + SUMIFS(NhatKy_ViPham!J:J, NhatKy_ViPham!E:E, "12_Hoa_A", NhatKy_ViPham!F:F, B27, NhatKy_ViPham!C:C, "T14") - SUMIFS(NhatKy_ViPham!K:K, NhatKy_ViPham!E:E, "12_Hoa_A", NhatKy_ViPham!F:F, B27, NhatKy_ViPham!C:C, "T14")</f>
        <v>100</v>
      </c>
      <c r="AF27" s="7">
        <f>100 + SUMIFS(NhatKy_ViPham!J:J, NhatKy_ViPham!E:E, "12_Hoa_A", NhatKy_ViPham!F:F, B27, NhatKy_ViPham!C:C, "T15") - SUMIFS(NhatKy_ViPham!K:K, NhatKy_ViPham!E:E, "12_Hoa_A", NhatKy_ViPham!F:F, B27, NhatKy_ViPham!C:C, "T15")</f>
        <v>100</v>
      </c>
      <c r="AG27" s="7">
        <f>100 + SUMIFS(NhatKy_ViPham!J:J, NhatKy_ViPham!E:E, "12_Hoa_A", NhatKy_ViPham!F:F, B27, NhatKy_ViPham!C:C, "T16") - SUMIFS(NhatKy_ViPham!K:K, NhatKy_ViPham!E:E, "12_Hoa_A", NhatKy_ViPham!F:F, B27, NhatKy_ViPham!C:C, "T16")</f>
        <v>100</v>
      </c>
      <c r="AH27" s="7">
        <f>100 + SUMIFS(NhatKy_ViPham!J:J, NhatKy_ViPham!E:E, "12_Hoa_A", NhatKy_ViPham!F:F, B27, NhatKy_ViPham!C:C, "T17") - SUMIFS(NhatKy_ViPham!K:K, NhatKy_ViPham!E:E, "12_Hoa_A", NhatKy_ViPham!F:F, B27, NhatKy_ViPham!C:C, "T17")</f>
        <v>100</v>
      </c>
      <c r="AI27" s="7">
        <f>100 + SUMIFS(NhatKy_ViPham!J:J, NhatKy_ViPham!E:E, "12_Hoa_A", NhatKy_ViPham!F:F, B27, NhatKy_ViPham!C:C, "T18") - SUMIFS(NhatKy_ViPham!K:K, NhatKy_ViPham!E:E, "12_Hoa_A", NhatKy_ViPham!F:F, B27, NhatKy_ViPham!C:C, "T18")</f>
        <v>100</v>
      </c>
      <c r="AJ27" s="7">
        <f>100 + SUMIFS(NhatKy_ViPham!J:J, NhatKy_ViPham!E:E, "12_Hoa_A", NhatKy_ViPham!F:F, B27, NhatKy_ViPham!C:C, "T19") - SUMIFS(NhatKy_ViPham!K:K, NhatKy_ViPham!E:E, "12_Hoa_A", NhatKy_ViPham!F:F, B27, NhatKy_ViPham!C:C, "T19")</f>
        <v>100</v>
      </c>
      <c r="AK27" s="7">
        <f>100 + SUMIFS(NhatKy_ViPham!J:J, NhatKy_ViPham!E:E, "12_Hoa_A", NhatKy_ViPham!F:F, B27, NhatKy_ViPham!C:C, "T20") - SUMIFS(NhatKy_ViPham!K:K, NhatKy_ViPham!E:E, "12_Hoa_A", NhatKy_ViPham!F:F, B27, NhatKy_ViPham!C:C, "T20")</f>
        <v>100</v>
      </c>
      <c r="AL27" s="7">
        <f>100 + SUMIFS(NhatKy_ViPham!J:J, NhatKy_ViPham!E:E, "12_Hoa_A", NhatKy_ViPham!F:F, B27, NhatKy_ViPham!C:C, "T21") - SUMIFS(NhatKy_ViPham!K:K, NhatKy_ViPham!E:E, "12_Hoa_A", NhatKy_ViPham!F:F, B27, NhatKy_ViPham!C:C, "T21")</f>
        <v>100</v>
      </c>
      <c r="AM27" s="7">
        <f>100 + SUMIFS(NhatKy_ViPham!J:J, NhatKy_ViPham!E:E, "12_Hoa_A", NhatKy_ViPham!F:F, B27, NhatKy_ViPham!C:C, "T22") - SUMIFS(NhatKy_ViPham!K:K, NhatKy_ViPham!E:E, "12_Hoa_A", NhatKy_ViPham!F:F, B27, NhatKy_ViPham!C:C, "T22")</f>
        <v>100</v>
      </c>
      <c r="AN27" s="7">
        <f>100 + SUMIFS(NhatKy_ViPham!J:J, NhatKy_ViPham!E:E, "12_Hoa_A", NhatKy_ViPham!F:F, B27, NhatKy_ViPham!C:C, "T23") - SUMIFS(NhatKy_ViPham!K:K, NhatKy_ViPham!E:E, "12_Hoa_A", NhatKy_ViPham!F:F, B27, NhatKy_ViPham!C:C, "T23")</f>
        <v>100</v>
      </c>
      <c r="AO27" s="7">
        <f>100 + SUMIFS(NhatKy_ViPham!J:J, NhatKy_ViPham!E:E, "12_Hoa_A", NhatKy_ViPham!F:F, B27, NhatKy_ViPham!C:C, "T24") - SUMIFS(NhatKy_ViPham!K:K, NhatKy_ViPham!E:E, "12_Hoa_A", NhatKy_ViPham!F:F, B27, NhatKy_ViPham!C:C, "T24")</f>
        <v>100</v>
      </c>
      <c r="AP27" s="7">
        <f>100 + SUMIFS(NhatKy_ViPham!J:J, NhatKy_ViPham!E:E, "12_Hoa_A", NhatKy_ViPham!F:F, B27, NhatKy_ViPham!C:C, "T25") - SUMIFS(NhatKy_ViPham!K:K, NhatKy_ViPham!E:E, "12_Hoa_A", NhatKy_ViPham!F:F, B27, NhatKy_ViPham!C:C, "T25")</f>
        <v>100</v>
      </c>
      <c r="AQ27" s="7">
        <f>100 + SUMIFS(NhatKy_ViPham!J:J, NhatKy_ViPham!E:E, "12_Hoa_A", NhatKy_ViPham!F:F, B27, NhatKy_ViPham!C:C, "T26") - SUMIFS(NhatKy_ViPham!K:K, NhatKy_ViPham!E:E, "12_Hoa_A", NhatKy_ViPham!F:F, B27, NhatKy_ViPham!C:C, "T26")</f>
        <v>100</v>
      </c>
      <c r="AR27" s="7">
        <f>100 + SUMIFS(NhatKy_ViPham!J:J, NhatKy_ViPham!E:E, "12_Hoa_A", NhatKy_ViPham!F:F, B27, NhatKy_ViPham!C:C, "T27") - SUMIFS(NhatKy_ViPham!K:K, NhatKy_ViPham!E:E, "12_Hoa_A", NhatKy_ViPham!F:F, B27, NhatKy_ViPham!C:C, "T27")</f>
        <v>100</v>
      </c>
      <c r="AS27" s="7">
        <f>100 + SUMIFS(NhatKy_ViPham!J:J, NhatKy_ViPham!E:E, "12_Hoa_A", NhatKy_ViPham!F:F, B27, NhatKy_ViPham!C:C, "T28") - SUMIFS(NhatKy_ViPham!K:K, NhatKy_ViPham!E:E, "12_Hoa_A", NhatKy_ViPham!F:F, B27, NhatKy_ViPham!C:C, "T28")</f>
        <v>100</v>
      </c>
      <c r="AT27" s="7">
        <f>100 + SUMIFS(NhatKy_ViPham!J:J, NhatKy_ViPham!E:E, "12_Hoa_A", NhatKy_ViPham!F:F, B27, NhatKy_ViPham!C:C, "T29") - SUMIFS(NhatKy_ViPham!K:K, NhatKy_ViPham!E:E, "12_Hoa_A", NhatKy_ViPham!F:F, B27, NhatKy_ViPham!C:C, "T29")</f>
        <v>100</v>
      </c>
      <c r="AU27" s="7">
        <f>100 + SUMIFS(NhatKy_ViPham!J:J, NhatKy_ViPham!E:E, "12_Hoa_A", NhatKy_ViPham!F:F, B27, NhatKy_ViPham!C:C, "T30") - SUMIFS(NhatKy_ViPham!K:K, NhatKy_ViPham!E:E, "12_Hoa_A", NhatKy_ViPham!F:F, B27, NhatKy_ViPham!C:C, "T30")</f>
        <v>100</v>
      </c>
      <c r="AV27" s="7">
        <f>100 + SUMIFS(NhatKy_ViPham!J:J, NhatKy_ViPham!E:E, "12_Hoa_A", NhatKy_ViPham!F:F, B27, NhatKy_ViPham!C:C, "T31") - SUMIFS(NhatKy_ViPham!K:K, NhatKy_ViPham!E:E, "12_Hoa_A", NhatKy_ViPham!F:F, B27, NhatKy_ViPham!C:C, "T31")</f>
        <v>100</v>
      </c>
      <c r="AW27" s="7">
        <f>100 + SUMIFS(NhatKy_ViPham!J:J, NhatKy_ViPham!E:E, "12_Hoa_A", NhatKy_ViPham!F:F, B27, NhatKy_ViPham!C:C, "T32") - SUMIFS(NhatKy_ViPham!K:K, NhatKy_ViPham!E:E, "12_Hoa_A", NhatKy_ViPham!F:F, B27, NhatKy_ViPham!C:C, "T32")</f>
        <v>100</v>
      </c>
      <c r="AX27" s="7">
        <f>100 + SUMIFS(NhatKy_ViPham!J:J, NhatKy_ViPham!E:E, "12_Hoa_A", NhatKy_ViPham!F:F, B27, NhatKy_ViPham!C:C, "T33") - SUMIFS(NhatKy_ViPham!K:K, NhatKy_ViPham!E:E, "12_Hoa_A", NhatKy_ViPham!F:F, B27, NhatKy_ViPham!C:C, "T33")</f>
        <v>100</v>
      </c>
      <c r="AY27" s="7">
        <f>100 + SUMIFS(NhatKy_ViPham!J:J, NhatKy_ViPham!E:E, "12_Hoa_A", NhatKy_ViPham!F:F, B27, NhatKy_ViPham!C:C, "T34") - SUMIFS(NhatKy_ViPham!K:K, NhatKy_ViPham!E:E, "12_Hoa_A", NhatKy_ViPham!F:F, B27, NhatKy_ViPham!C:C, "T34")</f>
        <v>100</v>
      </c>
      <c r="AZ27" s="7">
        <f>100 + SUMIFS(NhatKy_ViPham!J:J, NhatKy_ViPham!E:E, "12_Hoa_A", NhatKy_ViPham!F:F, B27, NhatKy_ViPham!C:C, "T35") - SUMIFS(NhatKy_ViPham!K:K, NhatKy_ViPham!E:E, "12_Hoa_A", NhatKy_ViPham!F:F, B27, NhatKy_ViPham!C:C, "T35")</f>
        <v>100</v>
      </c>
      <c r="BA27" s="12">
        <f t="shared" si="0"/>
        <v>100</v>
      </c>
      <c r="BB27" s="11" t="s">
        <v>430</v>
      </c>
      <c r="BC27" s="14" t="str">
        <f t="shared" si="1"/>
        <v>Tốt</v>
      </c>
      <c r="BD27" s="10" t="str">
        <f t="shared" si="2"/>
        <v>🟢 BÌNH THƯỜNG</v>
      </c>
    </row>
    <row r="28" spans="1:56" x14ac:dyDescent="0.25">
      <c r="A28" s="5">
        <v>20</v>
      </c>
      <c r="B28" s="15" t="s">
        <v>2437</v>
      </c>
      <c r="C28" s="5" t="s">
        <v>2529</v>
      </c>
      <c r="D28" s="5" t="s">
        <v>435</v>
      </c>
      <c r="E28" s="11" t="s">
        <v>430</v>
      </c>
      <c r="F28" s="6">
        <f>SUMIFS(NhatKy_ViPham!K:K, NhatKy_ViPham!E:E, "12_Hoa_A", NhatKy_ViPham!F:F, B28, NhatKy_ViPham!H:H, "L01")</f>
        <v>0</v>
      </c>
      <c r="G28" s="6">
        <f>SUMIFS(NhatKy_ViPham!K:K, NhatKy_ViPham!E:E, "12_Hoa_A", NhatKy_ViPham!F:F, B28, NhatKy_ViPham!H:H, "L02")</f>
        <v>0</v>
      </c>
      <c r="H28" s="6">
        <f>SUMIFS(NhatKy_ViPham!K:K, NhatKy_ViPham!E:E, "12_Hoa_A", NhatKy_ViPham!F:F, B28, NhatKy_ViPham!H:H, "L03")</f>
        <v>0</v>
      </c>
      <c r="I28" s="6">
        <f>SUMIFS(NhatKy_ViPham!K:K, NhatKy_ViPham!E:E, "12_Hoa_A", NhatKy_ViPham!F:F, B28, NhatKy_ViPham!H:H, "L04")</f>
        <v>0</v>
      </c>
      <c r="J28" s="6">
        <f>SUMIFS(NhatKy_ViPham!K:K, NhatKy_ViPham!E:E, "12_Hoa_A", NhatKy_ViPham!F:F, B28, NhatKy_ViPham!H:H, "L05")</f>
        <v>0</v>
      </c>
      <c r="K28" s="6">
        <f>SUMIFS(NhatKy_ViPham!K:K, NhatKy_ViPham!E:E, "12_Hoa_A", NhatKy_ViPham!F:F, B28, NhatKy_ViPham!H:H, "L06")</f>
        <v>0</v>
      </c>
      <c r="L28" s="6">
        <f>SUMIFS(NhatKy_ViPham!K:K, NhatKy_ViPham!E:E, "12_Hoa_A", NhatKy_ViPham!F:F, B28, NhatKy_ViPham!H:H, "L07")</f>
        <v>0</v>
      </c>
      <c r="M28" s="6">
        <f>SUMIFS(NhatKy_ViPham!K:K, NhatKy_ViPham!E:E, "12_Hoa_A", NhatKy_ViPham!F:F, B28, NhatKy_ViPham!H:H, "L08")</f>
        <v>0</v>
      </c>
      <c r="N28" s="6">
        <f>SUMIFS(NhatKy_ViPham!K:K, NhatKy_ViPham!E:E, "12_Hoa_A", NhatKy_ViPham!F:F, B28, NhatKy_ViPham!H:H, "L09")</f>
        <v>0</v>
      </c>
      <c r="O28" s="6">
        <f>SUMIFS(NhatKy_ViPham!K:K, NhatKy_ViPham!E:E, "12_Hoa_A", NhatKy_ViPham!F:F, B28, NhatKy_ViPham!H:H, "L10")</f>
        <v>0</v>
      </c>
      <c r="P28" s="12">
        <f>SUMIFS(NhatKy_ViPham!J:J, NhatKy_ViPham!E:E, "12_Hoa_A", NhatKy_ViPham!F:F, B28)</f>
        <v>0</v>
      </c>
      <c r="Q28" s="13">
        <f>SUMIFS(NhatKy_ViPham!K:K, NhatKy_ViPham!E:E, "12_Hoa_A", NhatKy_ViPham!F:F, B28)</f>
        <v>0</v>
      </c>
      <c r="R28" s="6">
        <f>100 + SUMIFS(NhatKy_ViPham!J:J, NhatKy_ViPham!E:E, "12_Hoa_A", NhatKy_ViPham!F:F, B28, NhatKy_ViPham!C:C, "T1") - SUMIFS(NhatKy_ViPham!K:K, NhatKy_ViPham!E:E, "12_Hoa_A", NhatKy_ViPham!F:F, B28, NhatKy_ViPham!C:C, "T1")</f>
        <v>100</v>
      </c>
      <c r="S28" s="6">
        <f>100 + SUMIFS(NhatKy_ViPham!J:J, NhatKy_ViPham!E:E, "12_Hoa_A", NhatKy_ViPham!F:F, B28, NhatKy_ViPham!C:C, "T2") - SUMIFS(NhatKy_ViPham!K:K, NhatKy_ViPham!E:E, "12_Hoa_A", NhatKy_ViPham!F:F, B28, NhatKy_ViPham!C:C, "T2")</f>
        <v>100</v>
      </c>
      <c r="T28" s="6">
        <f>100 + SUMIFS(NhatKy_ViPham!J:J, NhatKy_ViPham!E:E, "12_Hoa_A", NhatKy_ViPham!F:F, B28, NhatKy_ViPham!C:C, "T3") - SUMIFS(NhatKy_ViPham!K:K, NhatKy_ViPham!E:E, "12_Hoa_A", NhatKy_ViPham!F:F, B28, NhatKy_ViPham!C:C, "T3")</f>
        <v>100</v>
      </c>
      <c r="U28" s="6">
        <f>100 + SUMIFS(NhatKy_ViPham!J:J, NhatKy_ViPham!E:E, "12_Hoa_A", NhatKy_ViPham!F:F, B28, NhatKy_ViPham!C:C, "T4") - SUMIFS(NhatKy_ViPham!K:K, NhatKy_ViPham!E:E, "12_Hoa_A", NhatKy_ViPham!F:F, B28, NhatKy_ViPham!C:C, "T4")</f>
        <v>100</v>
      </c>
      <c r="V28" s="6">
        <f>100 + SUMIFS(NhatKy_ViPham!J:J, NhatKy_ViPham!E:E, "12_Hoa_A", NhatKy_ViPham!F:F, B28, NhatKy_ViPham!C:C, "T5") - SUMIFS(NhatKy_ViPham!K:K, NhatKy_ViPham!E:E, "12_Hoa_A", NhatKy_ViPham!F:F, B28, NhatKy_ViPham!C:C, "T5")</f>
        <v>100</v>
      </c>
      <c r="W28" s="6">
        <f>100 + SUMIFS(NhatKy_ViPham!J:J, NhatKy_ViPham!E:E, "12_Hoa_A", NhatKy_ViPham!F:F, B28, NhatKy_ViPham!C:C, "T6") - SUMIFS(NhatKy_ViPham!K:K, NhatKy_ViPham!E:E, "12_Hoa_A", NhatKy_ViPham!F:F, B28, NhatKy_ViPham!C:C, "T6")</f>
        <v>100</v>
      </c>
      <c r="X28" s="6">
        <f>100 + SUMIFS(NhatKy_ViPham!J:J, NhatKy_ViPham!E:E, "12_Hoa_A", NhatKy_ViPham!F:F, B28, NhatKy_ViPham!C:C, "T7") - SUMIFS(NhatKy_ViPham!K:K, NhatKy_ViPham!E:E, "12_Hoa_A", NhatKy_ViPham!F:F, B28, NhatKy_ViPham!C:C, "T7")</f>
        <v>100</v>
      </c>
      <c r="Y28" s="6">
        <f>100 + SUMIFS(NhatKy_ViPham!J:J, NhatKy_ViPham!E:E, "12_Hoa_A", NhatKy_ViPham!F:F, B28, NhatKy_ViPham!C:C, "T8") - SUMIFS(NhatKy_ViPham!K:K, NhatKy_ViPham!E:E, "12_Hoa_A", NhatKy_ViPham!F:F, B28, NhatKy_ViPham!C:C, "T8")</f>
        <v>100</v>
      </c>
      <c r="Z28" s="6">
        <f>100 + SUMIFS(NhatKy_ViPham!J:J, NhatKy_ViPham!E:E, "12_Hoa_A", NhatKy_ViPham!F:F, B28, NhatKy_ViPham!C:C, "T9") - SUMIFS(NhatKy_ViPham!K:K, NhatKy_ViPham!E:E, "12_Hoa_A", NhatKy_ViPham!F:F, B28, NhatKy_ViPham!C:C, "T9")</f>
        <v>100</v>
      </c>
      <c r="AA28" s="6">
        <f>100 + SUMIFS(NhatKy_ViPham!J:J, NhatKy_ViPham!E:E, "12_Hoa_A", NhatKy_ViPham!F:F, B28, NhatKy_ViPham!C:C, "T10") - SUMIFS(NhatKy_ViPham!K:K, NhatKy_ViPham!E:E, "12_Hoa_A", NhatKy_ViPham!F:F, B28, NhatKy_ViPham!C:C, "T10")</f>
        <v>100</v>
      </c>
      <c r="AB28" s="6">
        <f>100 + SUMIFS(NhatKy_ViPham!J:J, NhatKy_ViPham!E:E, "12_Hoa_A", NhatKy_ViPham!F:F, B28, NhatKy_ViPham!C:C, "T11") - SUMIFS(NhatKy_ViPham!K:K, NhatKy_ViPham!E:E, "12_Hoa_A", NhatKy_ViPham!F:F, B28, NhatKy_ViPham!C:C, "T11")</f>
        <v>100</v>
      </c>
      <c r="AC28" s="6">
        <f>100 + SUMIFS(NhatKy_ViPham!J:J, NhatKy_ViPham!E:E, "12_Hoa_A", NhatKy_ViPham!F:F, B28, NhatKy_ViPham!C:C, "T12") - SUMIFS(NhatKy_ViPham!K:K, NhatKy_ViPham!E:E, "12_Hoa_A", NhatKy_ViPham!F:F, B28, NhatKy_ViPham!C:C, "T12")</f>
        <v>100</v>
      </c>
      <c r="AD28" s="6">
        <f>100 + SUMIFS(NhatKy_ViPham!J:J, NhatKy_ViPham!E:E, "12_Hoa_A", NhatKy_ViPham!F:F, B28, NhatKy_ViPham!C:C, "T13") - SUMIFS(NhatKy_ViPham!K:K, NhatKy_ViPham!E:E, "12_Hoa_A", NhatKy_ViPham!F:F, B28, NhatKy_ViPham!C:C, "T13")</f>
        <v>100</v>
      </c>
      <c r="AE28" s="6">
        <f>100 + SUMIFS(NhatKy_ViPham!J:J, NhatKy_ViPham!E:E, "12_Hoa_A", NhatKy_ViPham!F:F, B28, NhatKy_ViPham!C:C, "T14") - SUMIFS(NhatKy_ViPham!K:K, NhatKy_ViPham!E:E, "12_Hoa_A", NhatKy_ViPham!F:F, B28, NhatKy_ViPham!C:C, "T14")</f>
        <v>100</v>
      </c>
      <c r="AF28" s="6">
        <f>100 + SUMIFS(NhatKy_ViPham!J:J, NhatKy_ViPham!E:E, "12_Hoa_A", NhatKy_ViPham!F:F, B28, NhatKy_ViPham!C:C, "T15") - SUMIFS(NhatKy_ViPham!K:K, NhatKy_ViPham!E:E, "12_Hoa_A", NhatKy_ViPham!F:F, B28, NhatKy_ViPham!C:C, "T15")</f>
        <v>100</v>
      </c>
      <c r="AG28" s="6">
        <f>100 + SUMIFS(NhatKy_ViPham!J:J, NhatKy_ViPham!E:E, "12_Hoa_A", NhatKy_ViPham!F:F, B28, NhatKy_ViPham!C:C, "T16") - SUMIFS(NhatKy_ViPham!K:K, NhatKy_ViPham!E:E, "12_Hoa_A", NhatKy_ViPham!F:F, B28, NhatKy_ViPham!C:C, "T16")</f>
        <v>100</v>
      </c>
      <c r="AH28" s="6">
        <f>100 + SUMIFS(NhatKy_ViPham!J:J, NhatKy_ViPham!E:E, "12_Hoa_A", NhatKy_ViPham!F:F, B28, NhatKy_ViPham!C:C, "T17") - SUMIFS(NhatKy_ViPham!K:K, NhatKy_ViPham!E:E, "12_Hoa_A", NhatKy_ViPham!F:F, B28, NhatKy_ViPham!C:C, "T17")</f>
        <v>100</v>
      </c>
      <c r="AI28" s="6">
        <f>100 + SUMIFS(NhatKy_ViPham!J:J, NhatKy_ViPham!E:E, "12_Hoa_A", NhatKy_ViPham!F:F, B28, NhatKy_ViPham!C:C, "T18") - SUMIFS(NhatKy_ViPham!K:K, NhatKy_ViPham!E:E, "12_Hoa_A", NhatKy_ViPham!F:F, B28, NhatKy_ViPham!C:C, "T18")</f>
        <v>100</v>
      </c>
      <c r="AJ28" s="6">
        <f>100 + SUMIFS(NhatKy_ViPham!J:J, NhatKy_ViPham!E:E, "12_Hoa_A", NhatKy_ViPham!F:F, B28, NhatKy_ViPham!C:C, "T19") - SUMIFS(NhatKy_ViPham!K:K, NhatKy_ViPham!E:E, "12_Hoa_A", NhatKy_ViPham!F:F, B28, NhatKy_ViPham!C:C, "T19")</f>
        <v>100</v>
      </c>
      <c r="AK28" s="6">
        <f>100 + SUMIFS(NhatKy_ViPham!J:J, NhatKy_ViPham!E:E, "12_Hoa_A", NhatKy_ViPham!F:F, B28, NhatKy_ViPham!C:C, "T20") - SUMIFS(NhatKy_ViPham!K:K, NhatKy_ViPham!E:E, "12_Hoa_A", NhatKy_ViPham!F:F, B28, NhatKy_ViPham!C:C, "T20")</f>
        <v>100</v>
      </c>
      <c r="AL28" s="6">
        <f>100 + SUMIFS(NhatKy_ViPham!J:J, NhatKy_ViPham!E:E, "12_Hoa_A", NhatKy_ViPham!F:F, B28, NhatKy_ViPham!C:C, "T21") - SUMIFS(NhatKy_ViPham!K:K, NhatKy_ViPham!E:E, "12_Hoa_A", NhatKy_ViPham!F:F, B28, NhatKy_ViPham!C:C, "T21")</f>
        <v>100</v>
      </c>
      <c r="AM28" s="6">
        <f>100 + SUMIFS(NhatKy_ViPham!J:J, NhatKy_ViPham!E:E, "12_Hoa_A", NhatKy_ViPham!F:F, B28, NhatKy_ViPham!C:C, "T22") - SUMIFS(NhatKy_ViPham!K:K, NhatKy_ViPham!E:E, "12_Hoa_A", NhatKy_ViPham!F:F, B28, NhatKy_ViPham!C:C, "T22")</f>
        <v>100</v>
      </c>
      <c r="AN28" s="6">
        <f>100 + SUMIFS(NhatKy_ViPham!J:J, NhatKy_ViPham!E:E, "12_Hoa_A", NhatKy_ViPham!F:F, B28, NhatKy_ViPham!C:C, "T23") - SUMIFS(NhatKy_ViPham!K:K, NhatKy_ViPham!E:E, "12_Hoa_A", NhatKy_ViPham!F:F, B28, NhatKy_ViPham!C:C, "T23")</f>
        <v>100</v>
      </c>
      <c r="AO28" s="6">
        <f>100 + SUMIFS(NhatKy_ViPham!J:J, NhatKy_ViPham!E:E, "12_Hoa_A", NhatKy_ViPham!F:F, B28, NhatKy_ViPham!C:C, "T24") - SUMIFS(NhatKy_ViPham!K:K, NhatKy_ViPham!E:E, "12_Hoa_A", NhatKy_ViPham!F:F, B28, NhatKy_ViPham!C:C, "T24")</f>
        <v>100</v>
      </c>
      <c r="AP28" s="6">
        <f>100 + SUMIFS(NhatKy_ViPham!J:J, NhatKy_ViPham!E:E, "12_Hoa_A", NhatKy_ViPham!F:F, B28, NhatKy_ViPham!C:C, "T25") - SUMIFS(NhatKy_ViPham!K:K, NhatKy_ViPham!E:E, "12_Hoa_A", NhatKy_ViPham!F:F, B28, NhatKy_ViPham!C:C, "T25")</f>
        <v>100</v>
      </c>
      <c r="AQ28" s="6">
        <f>100 + SUMIFS(NhatKy_ViPham!J:J, NhatKy_ViPham!E:E, "12_Hoa_A", NhatKy_ViPham!F:F, B28, NhatKy_ViPham!C:C, "T26") - SUMIFS(NhatKy_ViPham!K:K, NhatKy_ViPham!E:E, "12_Hoa_A", NhatKy_ViPham!F:F, B28, NhatKy_ViPham!C:C, "T26")</f>
        <v>100</v>
      </c>
      <c r="AR28" s="6">
        <f>100 + SUMIFS(NhatKy_ViPham!J:J, NhatKy_ViPham!E:E, "12_Hoa_A", NhatKy_ViPham!F:F, B28, NhatKy_ViPham!C:C, "T27") - SUMIFS(NhatKy_ViPham!K:K, NhatKy_ViPham!E:E, "12_Hoa_A", NhatKy_ViPham!F:F, B28, NhatKy_ViPham!C:C, "T27")</f>
        <v>100</v>
      </c>
      <c r="AS28" s="6">
        <f>100 + SUMIFS(NhatKy_ViPham!J:J, NhatKy_ViPham!E:E, "12_Hoa_A", NhatKy_ViPham!F:F, B28, NhatKy_ViPham!C:C, "T28") - SUMIFS(NhatKy_ViPham!K:K, NhatKy_ViPham!E:E, "12_Hoa_A", NhatKy_ViPham!F:F, B28, NhatKy_ViPham!C:C, "T28")</f>
        <v>100</v>
      </c>
      <c r="AT28" s="6">
        <f>100 + SUMIFS(NhatKy_ViPham!J:J, NhatKy_ViPham!E:E, "12_Hoa_A", NhatKy_ViPham!F:F, B28, NhatKy_ViPham!C:C, "T29") - SUMIFS(NhatKy_ViPham!K:K, NhatKy_ViPham!E:E, "12_Hoa_A", NhatKy_ViPham!F:F, B28, NhatKy_ViPham!C:C, "T29")</f>
        <v>100</v>
      </c>
      <c r="AU28" s="6">
        <f>100 + SUMIFS(NhatKy_ViPham!J:J, NhatKy_ViPham!E:E, "12_Hoa_A", NhatKy_ViPham!F:F, B28, NhatKy_ViPham!C:C, "T30") - SUMIFS(NhatKy_ViPham!K:K, NhatKy_ViPham!E:E, "12_Hoa_A", NhatKy_ViPham!F:F, B28, NhatKy_ViPham!C:C, "T30")</f>
        <v>100</v>
      </c>
      <c r="AV28" s="6">
        <f>100 + SUMIFS(NhatKy_ViPham!J:J, NhatKy_ViPham!E:E, "12_Hoa_A", NhatKy_ViPham!F:F, B28, NhatKy_ViPham!C:C, "T31") - SUMIFS(NhatKy_ViPham!K:K, NhatKy_ViPham!E:E, "12_Hoa_A", NhatKy_ViPham!F:F, B28, NhatKy_ViPham!C:C, "T31")</f>
        <v>100</v>
      </c>
      <c r="AW28" s="6">
        <f>100 + SUMIFS(NhatKy_ViPham!J:J, NhatKy_ViPham!E:E, "12_Hoa_A", NhatKy_ViPham!F:F, B28, NhatKy_ViPham!C:C, "T32") - SUMIFS(NhatKy_ViPham!K:K, NhatKy_ViPham!E:E, "12_Hoa_A", NhatKy_ViPham!F:F, B28, NhatKy_ViPham!C:C, "T32")</f>
        <v>100</v>
      </c>
      <c r="AX28" s="6">
        <f>100 + SUMIFS(NhatKy_ViPham!J:J, NhatKy_ViPham!E:E, "12_Hoa_A", NhatKy_ViPham!F:F, B28, NhatKy_ViPham!C:C, "T33") - SUMIFS(NhatKy_ViPham!K:K, NhatKy_ViPham!E:E, "12_Hoa_A", NhatKy_ViPham!F:F, B28, NhatKy_ViPham!C:C, "T33")</f>
        <v>100</v>
      </c>
      <c r="AY28" s="6">
        <f>100 + SUMIFS(NhatKy_ViPham!J:J, NhatKy_ViPham!E:E, "12_Hoa_A", NhatKy_ViPham!F:F, B28, NhatKy_ViPham!C:C, "T34") - SUMIFS(NhatKy_ViPham!K:K, NhatKy_ViPham!E:E, "12_Hoa_A", NhatKy_ViPham!F:F, B28, NhatKy_ViPham!C:C, "T34")</f>
        <v>100</v>
      </c>
      <c r="AZ28" s="6">
        <f>100 + SUMIFS(NhatKy_ViPham!J:J, NhatKy_ViPham!E:E, "12_Hoa_A", NhatKy_ViPham!F:F, B28, NhatKy_ViPham!C:C, "T35") - SUMIFS(NhatKy_ViPham!K:K, NhatKy_ViPham!E:E, "12_Hoa_A", NhatKy_ViPham!F:F, B28, NhatKy_ViPham!C:C, "T35")</f>
        <v>100</v>
      </c>
      <c r="BA28" s="12">
        <f t="shared" si="0"/>
        <v>100</v>
      </c>
      <c r="BB28" s="11" t="s">
        <v>430</v>
      </c>
      <c r="BC28" s="16" t="str">
        <f t="shared" si="1"/>
        <v>Tốt</v>
      </c>
      <c r="BD28" s="15" t="str">
        <f t="shared" si="2"/>
        <v>🟢 BÌNH THƯỜNG</v>
      </c>
    </row>
    <row r="29" spans="1:56" x14ac:dyDescent="0.25">
      <c r="A29" s="4">
        <v>21</v>
      </c>
      <c r="B29" s="10" t="s">
        <v>2530</v>
      </c>
      <c r="C29" s="4" t="s">
        <v>2531</v>
      </c>
      <c r="D29" s="4" t="s">
        <v>435</v>
      </c>
      <c r="E29" s="11" t="s">
        <v>430</v>
      </c>
      <c r="F29" s="7">
        <f>SUMIFS(NhatKy_ViPham!K:K, NhatKy_ViPham!E:E, "12_Hoa_A", NhatKy_ViPham!F:F, B29, NhatKy_ViPham!H:H, "L01")</f>
        <v>0</v>
      </c>
      <c r="G29" s="7">
        <f>SUMIFS(NhatKy_ViPham!K:K, NhatKy_ViPham!E:E, "12_Hoa_A", NhatKy_ViPham!F:F, B29, NhatKy_ViPham!H:H, "L02")</f>
        <v>0</v>
      </c>
      <c r="H29" s="7">
        <f>SUMIFS(NhatKy_ViPham!K:K, NhatKy_ViPham!E:E, "12_Hoa_A", NhatKy_ViPham!F:F, B29, NhatKy_ViPham!H:H, "L03")</f>
        <v>0</v>
      </c>
      <c r="I29" s="7">
        <f>SUMIFS(NhatKy_ViPham!K:K, NhatKy_ViPham!E:E, "12_Hoa_A", NhatKy_ViPham!F:F, B29, NhatKy_ViPham!H:H, "L04")</f>
        <v>0</v>
      </c>
      <c r="J29" s="7">
        <f>SUMIFS(NhatKy_ViPham!K:K, NhatKy_ViPham!E:E, "12_Hoa_A", NhatKy_ViPham!F:F, B29, NhatKy_ViPham!H:H, "L05")</f>
        <v>0</v>
      </c>
      <c r="K29" s="7">
        <f>SUMIFS(NhatKy_ViPham!K:K, NhatKy_ViPham!E:E, "12_Hoa_A", NhatKy_ViPham!F:F, B29, NhatKy_ViPham!H:H, "L06")</f>
        <v>0</v>
      </c>
      <c r="L29" s="7">
        <f>SUMIFS(NhatKy_ViPham!K:K, NhatKy_ViPham!E:E, "12_Hoa_A", NhatKy_ViPham!F:F, B29, NhatKy_ViPham!H:H, "L07")</f>
        <v>0</v>
      </c>
      <c r="M29" s="7">
        <f>SUMIFS(NhatKy_ViPham!K:K, NhatKy_ViPham!E:E, "12_Hoa_A", NhatKy_ViPham!F:F, B29, NhatKy_ViPham!H:H, "L08")</f>
        <v>0</v>
      </c>
      <c r="N29" s="7">
        <f>SUMIFS(NhatKy_ViPham!K:K, NhatKy_ViPham!E:E, "12_Hoa_A", NhatKy_ViPham!F:F, B29, NhatKy_ViPham!H:H, "L09")</f>
        <v>0</v>
      </c>
      <c r="O29" s="7">
        <f>SUMIFS(NhatKy_ViPham!K:K, NhatKy_ViPham!E:E, "12_Hoa_A", NhatKy_ViPham!F:F, B29, NhatKy_ViPham!H:H, "L10")</f>
        <v>0</v>
      </c>
      <c r="P29" s="12">
        <f>SUMIFS(NhatKy_ViPham!J:J, NhatKy_ViPham!E:E, "12_Hoa_A", NhatKy_ViPham!F:F, B29)</f>
        <v>0</v>
      </c>
      <c r="Q29" s="13">
        <f>SUMIFS(NhatKy_ViPham!K:K, NhatKy_ViPham!E:E, "12_Hoa_A", NhatKy_ViPham!F:F, B29)</f>
        <v>0</v>
      </c>
      <c r="R29" s="7">
        <f>100 + SUMIFS(NhatKy_ViPham!J:J, NhatKy_ViPham!E:E, "12_Hoa_A", NhatKy_ViPham!F:F, B29, NhatKy_ViPham!C:C, "T1") - SUMIFS(NhatKy_ViPham!K:K, NhatKy_ViPham!E:E, "12_Hoa_A", NhatKy_ViPham!F:F, B29, NhatKy_ViPham!C:C, "T1")</f>
        <v>100</v>
      </c>
      <c r="S29" s="7">
        <f>100 + SUMIFS(NhatKy_ViPham!J:J, NhatKy_ViPham!E:E, "12_Hoa_A", NhatKy_ViPham!F:F, B29, NhatKy_ViPham!C:C, "T2") - SUMIFS(NhatKy_ViPham!K:K, NhatKy_ViPham!E:E, "12_Hoa_A", NhatKy_ViPham!F:F, B29, NhatKy_ViPham!C:C, "T2")</f>
        <v>100</v>
      </c>
      <c r="T29" s="7">
        <f>100 + SUMIFS(NhatKy_ViPham!J:J, NhatKy_ViPham!E:E, "12_Hoa_A", NhatKy_ViPham!F:F, B29, NhatKy_ViPham!C:C, "T3") - SUMIFS(NhatKy_ViPham!K:K, NhatKy_ViPham!E:E, "12_Hoa_A", NhatKy_ViPham!F:F, B29, NhatKy_ViPham!C:C, "T3")</f>
        <v>100</v>
      </c>
      <c r="U29" s="7">
        <f>100 + SUMIFS(NhatKy_ViPham!J:J, NhatKy_ViPham!E:E, "12_Hoa_A", NhatKy_ViPham!F:F, B29, NhatKy_ViPham!C:C, "T4") - SUMIFS(NhatKy_ViPham!K:K, NhatKy_ViPham!E:E, "12_Hoa_A", NhatKy_ViPham!F:F, B29, NhatKy_ViPham!C:C, "T4")</f>
        <v>100</v>
      </c>
      <c r="V29" s="7">
        <f>100 + SUMIFS(NhatKy_ViPham!J:J, NhatKy_ViPham!E:E, "12_Hoa_A", NhatKy_ViPham!F:F, B29, NhatKy_ViPham!C:C, "T5") - SUMIFS(NhatKy_ViPham!K:K, NhatKy_ViPham!E:E, "12_Hoa_A", NhatKy_ViPham!F:F, B29, NhatKy_ViPham!C:C, "T5")</f>
        <v>100</v>
      </c>
      <c r="W29" s="7">
        <f>100 + SUMIFS(NhatKy_ViPham!J:J, NhatKy_ViPham!E:E, "12_Hoa_A", NhatKy_ViPham!F:F, B29, NhatKy_ViPham!C:C, "T6") - SUMIFS(NhatKy_ViPham!K:K, NhatKy_ViPham!E:E, "12_Hoa_A", NhatKy_ViPham!F:F, B29, NhatKy_ViPham!C:C, "T6")</f>
        <v>100</v>
      </c>
      <c r="X29" s="7">
        <f>100 + SUMIFS(NhatKy_ViPham!J:J, NhatKy_ViPham!E:E, "12_Hoa_A", NhatKy_ViPham!F:F, B29, NhatKy_ViPham!C:C, "T7") - SUMIFS(NhatKy_ViPham!K:K, NhatKy_ViPham!E:E, "12_Hoa_A", NhatKy_ViPham!F:F, B29, NhatKy_ViPham!C:C, "T7")</f>
        <v>100</v>
      </c>
      <c r="Y29" s="7">
        <f>100 + SUMIFS(NhatKy_ViPham!J:J, NhatKy_ViPham!E:E, "12_Hoa_A", NhatKy_ViPham!F:F, B29, NhatKy_ViPham!C:C, "T8") - SUMIFS(NhatKy_ViPham!K:K, NhatKy_ViPham!E:E, "12_Hoa_A", NhatKy_ViPham!F:F, B29, NhatKy_ViPham!C:C, "T8")</f>
        <v>100</v>
      </c>
      <c r="Z29" s="7">
        <f>100 + SUMIFS(NhatKy_ViPham!J:J, NhatKy_ViPham!E:E, "12_Hoa_A", NhatKy_ViPham!F:F, B29, NhatKy_ViPham!C:C, "T9") - SUMIFS(NhatKy_ViPham!K:K, NhatKy_ViPham!E:E, "12_Hoa_A", NhatKy_ViPham!F:F, B29, NhatKy_ViPham!C:C, "T9")</f>
        <v>100</v>
      </c>
      <c r="AA29" s="7">
        <f>100 + SUMIFS(NhatKy_ViPham!J:J, NhatKy_ViPham!E:E, "12_Hoa_A", NhatKy_ViPham!F:F, B29, NhatKy_ViPham!C:C, "T10") - SUMIFS(NhatKy_ViPham!K:K, NhatKy_ViPham!E:E, "12_Hoa_A", NhatKy_ViPham!F:F, B29, NhatKy_ViPham!C:C, "T10")</f>
        <v>100</v>
      </c>
      <c r="AB29" s="7">
        <f>100 + SUMIFS(NhatKy_ViPham!J:J, NhatKy_ViPham!E:E, "12_Hoa_A", NhatKy_ViPham!F:F, B29, NhatKy_ViPham!C:C, "T11") - SUMIFS(NhatKy_ViPham!K:K, NhatKy_ViPham!E:E, "12_Hoa_A", NhatKy_ViPham!F:F, B29, NhatKy_ViPham!C:C, "T11")</f>
        <v>100</v>
      </c>
      <c r="AC29" s="7">
        <f>100 + SUMIFS(NhatKy_ViPham!J:J, NhatKy_ViPham!E:E, "12_Hoa_A", NhatKy_ViPham!F:F, B29, NhatKy_ViPham!C:C, "T12") - SUMIFS(NhatKy_ViPham!K:K, NhatKy_ViPham!E:E, "12_Hoa_A", NhatKy_ViPham!F:F, B29, NhatKy_ViPham!C:C, "T12")</f>
        <v>100</v>
      </c>
      <c r="AD29" s="7">
        <f>100 + SUMIFS(NhatKy_ViPham!J:J, NhatKy_ViPham!E:E, "12_Hoa_A", NhatKy_ViPham!F:F, B29, NhatKy_ViPham!C:C, "T13") - SUMIFS(NhatKy_ViPham!K:K, NhatKy_ViPham!E:E, "12_Hoa_A", NhatKy_ViPham!F:F, B29, NhatKy_ViPham!C:C, "T13")</f>
        <v>100</v>
      </c>
      <c r="AE29" s="7">
        <f>100 + SUMIFS(NhatKy_ViPham!J:J, NhatKy_ViPham!E:E, "12_Hoa_A", NhatKy_ViPham!F:F, B29, NhatKy_ViPham!C:C, "T14") - SUMIFS(NhatKy_ViPham!K:K, NhatKy_ViPham!E:E, "12_Hoa_A", NhatKy_ViPham!F:F, B29, NhatKy_ViPham!C:C, "T14")</f>
        <v>100</v>
      </c>
      <c r="AF29" s="7">
        <f>100 + SUMIFS(NhatKy_ViPham!J:J, NhatKy_ViPham!E:E, "12_Hoa_A", NhatKy_ViPham!F:F, B29, NhatKy_ViPham!C:C, "T15") - SUMIFS(NhatKy_ViPham!K:K, NhatKy_ViPham!E:E, "12_Hoa_A", NhatKy_ViPham!F:F, B29, NhatKy_ViPham!C:C, "T15")</f>
        <v>100</v>
      </c>
      <c r="AG29" s="7">
        <f>100 + SUMIFS(NhatKy_ViPham!J:J, NhatKy_ViPham!E:E, "12_Hoa_A", NhatKy_ViPham!F:F, B29, NhatKy_ViPham!C:C, "T16") - SUMIFS(NhatKy_ViPham!K:K, NhatKy_ViPham!E:E, "12_Hoa_A", NhatKy_ViPham!F:F, B29, NhatKy_ViPham!C:C, "T16")</f>
        <v>100</v>
      </c>
      <c r="AH29" s="7">
        <f>100 + SUMIFS(NhatKy_ViPham!J:J, NhatKy_ViPham!E:E, "12_Hoa_A", NhatKy_ViPham!F:F, B29, NhatKy_ViPham!C:C, "T17") - SUMIFS(NhatKy_ViPham!K:K, NhatKy_ViPham!E:E, "12_Hoa_A", NhatKy_ViPham!F:F, B29, NhatKy_ViPham!C:C, "T17")</f>
        <v>100</v>
      </c>
      <c r="AI29" s="7">
        <f>100 + SUMIFS(NhatKy_ViPham!J:J, NhatKy_ViPham!E:E, "12_Hoa_A", NhatKy_ViPham!F:F, B29, NhatKy_ViPham!C:C, "T18") - SUMIFS(NhatKy_ViPham!K:K, NhatKy_ViPham!E:E, "12_Hoa_A", NhatKy_ViPham!F:F, B29, NhatKy_ViPham!C:C, "T18")</f>
        <v>100</v>
      </c>
      <c r="AJ29" s="7">
        <f>100 + SUMIFS(NhatKy_ViPham!J:J, NhatKy_ViPham!E:E, "12_Hoa_A", NhatKy_ViPham!F:F, B29, NhatKy_ViPham!C:C, "T19") - SUMIFS(NhatKy_ViPham!K:K, NhatKy_ViPham!E:E, "12_Hoa_A", NhatKy_ViPham!F:F, B29, NhatKy_ViPham!C:C, "T19")</f>
        <v>100</v>
      </c>
      <c r="AK29" s="7">
        <f>100 + SUMIFS(NhatKy_ViPham!J:J, NhatKy_ViPham!E:E, "12_Hoa_A", NhatKy_ViPham!F:F, B29, NhatKy_ViPham!C:C, "T20") - SUMIFS(NhatKy_ViPham!K:K, NhatKy_ViPham!E:E, "12_Hoa_A", NhatKy_ViPham!F:F, B29, NhatKy_ViPham!C:C, "T20")</f>
        <v>100</v>
      </c>
      <c r="AL29" s="7">
        <f>100 + SUMIFS(NhatKy_ViPham!J:J, NhatKy_ViPham!E:E, "12_Hoa_A", NhatKy_ViPham!F:F, B29, NhatKy_ViPham!C:C, "T21") - SUMIFS(NhatKy_ViPham!K:K, NhatKy_ViPham!E:E, "12_Hoa_A", NhatKy_ViPham!F:F, B29, NhatKy_ViPham!C:C, "T21")</f>
        <v>100</v>
      </c>
      <c r="AM29" s="7">
        <f>100 + SUMIFS(NhatKy_ViPham!J:J, NhatKy_ViPham!E:E, "12_Hoa_A", NhatKy_ViPham!F:F, B29, NhatKy_ViPham!C:C, "T22") - SUMIFS(NhatKy_ViPham!K:K, NhatKy_ViPham!E:E, "12_Hoa_A", NhatKy_ViPham!F:F, B29, NhatKy_ViPham!C:C, "T22")</f>
        <v>100</v>
      </c>
      <c r="AN29" s="7">
        <f>100 + SUMIFS(NhatKy_ViPham!J:J, NhatKy_ViPham!E:E, "12_Hoa_A", NhatKy_ViPham!F:F, B29, NhatKy_ViPham!C:C, "T23") - SUMIFS(NhatKy_ViPham!K:K, NhatKy_ViPham!E:E, "12_Hoa_A", NhatKy_ViPham!F:F, B29, NhatKy_ViPham!C:C, "T23")</f>
        <v>100</v>
      </c>
      <c r="AO29" s="7">
        <f>100 + SUMIFS(NhatKy_ViPham!J:J, NhatKy_ViPham!E:E, "12_Hoa_A", NhatKy_ViPham!F:F, B29, NhatKy_ViPham!C:C, "T24") - SUMIFS(NhatKy_ViPham!K:K, NhatKy_ViPham!E:E, "12_Hoa_A", NhatKy_ViPham!F:F, B29, NhatKy_ViPham!C:C, "T24")</f>
        <v>100</v>
      </c>
      <c r="AP29" s="7">
        <f>100 + SUMIFS(NhatKy_ViPham!J:J, NhatKy_ViPham!E:E, "12_Hoa_A", NhatKy_ViPham!F:F, B29, NhatKy_ViPham!C:C, "T25") - SUMIFS(NhatKy_ViPham!K:K, NhatKy_ViPham!E:E, "12_Hoa_A", NhatKy_ViPham!F:F, B29, NhatKy_ViPham!C:C, "T25")</f>
        <v>100</v>
      </c>
      <c r="AQ29" s="7">
        <f>100 + SUMIFS(NhatKy_ViPham!J:J, NhatKy_ViPham!E:E, "12_Hoa_A", NhatKy_ViPham!F:F, B29, NhatKy_ViPham!C:C, "T26") - SUMIFS(NhatKy_ViPham!K:K, NhatKy_ViPham!E:E, "12_Hoa_A", NhatKy_ViPham!F:F, B29, NhatKy_ViPham!C:C, "T26")</f>
        <v>100</v>
      </c>
      <c r="AR29" s="7">
        <f>100 + SUMIFS(NhatKy_ViPham!J:J, NhatKy_ViPham!E:E, "12_Hoa_A", NhatKy_ViPham!F:F, B29, NhatKy_ViPham!C:C, "T27") - SUMIFS(NhatKy_ViPham!K:K, NhatKy_ViPham!E:E, "12_Hoa_A", NhatKy_ViPham!F:F, B29, NhatKy_ViPham!C:C, "T27")</f>
        <v>100</v>
      </c>
      <c r="AS29" s="7">
        <f>100 + SUMIFS(NhatKy_ViPham!J:J, NhatKy_ViPham!E:E, "12_Hoa_A", NhatKy_ViPham!F:F, B29, NhatKy_ViPham!C:C, "T28") - SUMIFS(NhatKy_ViPham!K:K, NhatKy_ViPham!E:E, "12_Hoa_A", NhatKy_ViPham!F:F, B29, NhatKy_ViPham!C:C, "T28")</f>
        <v>100</v>
      </c>
      <c r="AT29" s="7">
        <f>100 + SUMIFS(NhatKy_ViPham!J:J, NhatKy_ViPham!E:E, "12_Hoa_A", NhatKy_ViPham!F:F, B29, NhatKy_ViPham!C:C, "T29") - SUMIFS(NhatKy_ViPham!K:K, NhatKy_ViPham!E:E, "12_Hoa_A", NhatKy_ViPham!F:F, B29, NhatKy_ViPham!C:C, "T29")</f>
        <v>100</v>
      </c>
      <c r="AU29" s="7">
        <f>100 + SUMIFS(NhatKy_ViPham!J:J, NhatKy_ViPham!E:E, "12_Hoa_A", NhatKy_ViPham!F:F, B29, NhatKy_ViPham!C:C, "T30") - SUMIFS(NhatKy_ViPham!K:K, NhatKy_ViPham!E:E, "12_Hoa_A", NhatKy_ViPham!F:F, B29, NhatKy_ViPham!C:C, "T30")</f>
        <v>100</v>
      </c>
      <c r="AV29" s="7">
        <f>100 + SUMIFS(NhatKy_ViPham!J:J, NhatKy_ViPham!E:E, "12_Hoa_A", NhatKy_ViPham!F:F, B29, NhatKy_ViPham!C:C, "T31") - SUMIFS(NhatKy_ViPham!K:K, NhatKy_ViPham!E:E, "12_Hoa_A", NhatKy_ViPham!F:F, B29, NhatKy_ViPham!C:C, "T31")</f>
        <v>100</v>
      </c>
      <c r="AW29" s="7">
        <f>100 + SUMIFS(NhatKy_ViPham!J:J, NhatKy_ViPham!E:E, "12_Hoa_A", NhatKy_ViPham!F:F, B29, NhatKy_ViPham!C:C, "T32") - SUMIFS(NhatKy_ViPham!K:K, NhatKy_ViPham!E:E, "12_Hoa_A", NhatKy_ViPham!F:F, B29, NhatKy_ViPham!C:C, "T32")</f>
        <v>100</v>
      </c>
      <c r="AX29" s="7">
        <f>100 + SUMIFS(NhatKy_ViPham!J:J, NhatKy_ViPham!E:E, "12_Hoa_A", NhatKy_ViPham!F:F, B29, NhatKy_ViPham!C:C, "T33") - SUMIFS(NhatKy_ViPham!K:K, NhatKy_ViPham!E:E, "12_Hoa_A", NhatKy_ViPham!F:F, B29, NhatKy_ViPham!C:C, "T33")</f>
        <v>100</v>
      </c>
      <c r="AY29" s="7">
        <f>100 + SUMIFS(NhatKy_ViPham!J:J, NhatKy_ViPham!E:E, "12_Hoa_A", NhatKy_ViPham!F:F, B29, NhatKy_ViPham!C:C, "T34") - SUMIFS(NhatKy_ViPham!K:K, NhatKy_ViPham!E:E, "12_Hoa_A", NhatKy_ViPham!F:F, B29, NhatKy_ViPham!C:C, "T34")</f>
        <v>100</v>
      </c>
      <c r="AZ29" s="7">
        <f>100 + SUMIFS(NhatKy_ViPham!J:J, NhatKy_ViPham!E:E, "12_Hoa_A", NhatKy_ViPham!F:F, B29, NhatKy_ViPham!C:C, "T35") - SUMIFS(NhatKy_ViPham!K:K, NhatKy_ViPham!E:E, "12_Hoa_A", NhatKy_ViPham!F:F, B29, NhatKy_ViPham!C:C, "T35")</f>
        <v>100</v>
      </c>
      <c r="BA29" s="12">
        <f t="shared" si="0"/>
        <v>100</v>
      </c>
      <c r="BB29" s="11" t="s">
        <v>430</v>
      </c>
      <c r="BC29" s="14" t="str">
        <f t="shared" si="1"/>
        <v>Tốt</v>
      </c>
      <c r="BD29" s="10" t="str">
        <f t="shared" si="2"/>
        <v>🟢 BÌNH THƯỜNG</v>
      </c>
    </row>
    <row r="30" spans="1:56" x14ac:dyDescent="0.25">
      <c r="A30" s="5">
        <v>22</v>
      </c>
      <c r="B30" s="15" t="s">
        <v>2532</v>
      </c>
      <c r="C30" s="5" t="s">
        <v>2335</v>
      </c>
      <c r="D30" s="5" t="s">
        <v>435</v>
      </c>
      <c r="E30" s="11" t="s">
        <v>430</v>
      </c>
      <c r="F30" s="6">
        <f>SUMIFS(NhatKy_ViPham!K:K, NhatKy_ViPham!E:E, "12_Hoa_A", NhatKy_ViPham!F:F, B30, NhatKy_ViPham!H:H, "L01")</f>
        <v>0</v>
      </c>
      <c r="G30" s="6">
        <f>SUMIFS(NhatKy_ViPham!K:K, NhatKy_ViPham!E:E, "12_Hoa_A", NhatKy_ViPham!F:F, B30, NhatKy_ViPham!H:H, "L02")</f>
        <v>0</v>
      </c>
      <c r="H30" s="6">
        <f>SUMIFS(NhatKy_ViPham!K:K, NhatKy_ViPham!E:E, "12_Hoa_A", NhatKy_ViPham!F:F, B30, NhatKy_ViPham!H:H, "L03")</f>
        <v>0</v>
      </c>
      <c r="I30" s="6">
        <f>SUMIFS(NhatKy_ViPham!K:K, NhatKy_ViPham!E:E, "12_Hoa_A", NhatKy_ViPham!F:F, B30, NhatKy_ViPham!H:H, "L04")</f>
        <v>0</v>
      </c>
      <c r="J30" s="6">
        <f>SUMIFS(NhatKy_ViPham!K:K, NhatKy_ViPham!E:E, "12_Hoa_A", NhatKy_ViPham!F:F, B30, NhatKy_ViPham!H:H, "L05")</f>
        <v>0</v>
      </c>
      <c r="K30" s="6">
        <f>SUMIFS(NhatKy_ViPham!K:K, NhatKy_ViPham!E:E, "12_Hoa_A", NhatKy_ViPham!F:F, B30, NhatKy_ViPham!H:H, "L06")</f>
        <v>0</v>
      </c>
      <c r="L30" s="6">
        <f>SUMIFS(NhatKy_ViPham!K:K, NhatKy_ViPham!E:E, "12_Hoa_A", NhatKy_ViPham!F:F, B30, NhatKy_ViPham!H:H, "L07")</f>
        <v>0</v>
      </c>
      <c r="M30" s="6">
        <f>SUMIFS(NhatKy_ViPham!K:K, NhatKy_ViPham!E:E, "12_Hoa_A", NhatKy_ViPham!F:F, B30, NhatKy_ViPham!H:H, "L08")</f>
        <v>0</v>
      </c>
      <c r="N30" s="6">
        <f>SUMIFS(NhatKy_ViPham!K:K, NhatKy_ViPham!E:E, "12_Hoa_A", NhatKy_ViPham!F:F, B30, NhatKy_ViPham!H:H, "L09")</f>
        <v>0</v>
      </c>
      <c r="O30" s="6">
        <f>SUMIFS(NhatKy_ViPham!K:K, NhatKy_ViPham!E:E, "12_Hoa_A", NhatKy_ViPham!F:F, B30, NhatKy_ViPham!H:H, "L10")</f>
        <v>0</v>
      </c>
      <c r="P30" s="12">
        <f>SUMIFS(NhatKy_ViPham!J:J, NhatKy_ViPham!E:E, "12_Hoa_A", NhatKy_ViPham!F:F, B30)</f>
        <v>0</v>
      </c>
      <c r="Q30" s="13">
        <f>SUMIFS(NhatKy_ViPham!K:K, NhatKy_ViPham!E:E, "12_Hoa_A", NhatKy_ViPham!F:F, B30)</f>
        <v>0</v>
      </c>
      <c r="R30" s="6">
        <f>100 + SUMIFS(NhatKy_ViPham!J:J, NhatKy_ViPham!E:E, "12_Hoa_A", NhatKy_ViPham!F:F, B30, NhatKy_ViPham!C:C, "T1") - SUMIFS(NhatKy_ViPham!K:K, NhatKy_ViPham!E:E, "12_Hoa_A", NhatKy_ViPham!F:F, B30, NhatKy_ViPham!C:C, "T1")</f>
        <v>100</v>
      </c>
      <c r="S30" s="6">
        <f>100 + SUMIFS(NhatKy_ViPham!J:J, NhatKy_ViPham!E:E, "12_Hoa_A", NhatKy_ViPham!F:F, B30, NhatKy_ViPham!C:C, "T2") - SUMIFS(NhatKy_ViPham!K:K, NhatKy_ViPham!E:E, "12_Hoa_A", NhatKy_ViPham!F:F, B30, NhatKy_ViPham!C:C, "T2")</f>
        <v>100</v>
      </c>
      <c r="T30" s="6">
        <f>100 + SUMIFS(NhatKy_ViPham!J:J, NhatKy_ViPham!E:E, "12_Hoa_A", NhatKy_ViPham!F:F, B30, NhatKy_ViPham!C:C, "T3") - SUMIFS(NhatKy_ViPham!K:K, NhatKy_ViPham!E:E, "12_Hoa_A", NhatKy_ViPham!F:F, B30, NhatKy_ViPham!C:C, "T3")</f>
        <v>100</v>
      </c>
      <c r="U30" s="6">
        <f>100 + SUMIFS(NhatKy_ViPham!J:J, NhatKy_ViPham!E:E, "12_Hoa_A", NhatKy_ViPham!F:F, B30, NhatKy_ViPham!C:C, "T4") - SUMIFS(NhatKy_ViPham!K:K, NhatKy_ViPham!E:E, "12_Hoa_A", NhatKy_ViPham!F:F, B30, NhatKy_ViPham!C:C, "T4")</f>
        <v>100</v>
      </c>
      <c r="V30" s="6">
        <f>100 + SUMIFS(NhatKy_ViPham!J:J, NhatKy_ViPham!E:E, "12_Hoa_A", NhatKy_ViPham!F:F, B30, NhatKy_ViPham!C:C, "T5") - SUMIFS(NhatKy_ViPham!K:K, NhatKy_ViPham!E:E, "12_Hoa_A", NhatKy_ViPham!F:F, B30, NhatKy_ViPham!C:C, "T5")</f>
        <v>100</v>
      </c>
      <c r="W30" s="6">
        <f>100 + SUMIFS(NhatKy_ViPham!J:J, NhatKy_ViPham!E:E, "12_Hoa_A", NhatKy_ViPham!F:F, B30, NhatKy_ViPham!C:C, "T6") - SUMIFS(NhatKy_ViPham!K:K, NhatKy_ViPham!E:E, "12_Hoa_A", NhatKy_ViPham!F:F, B30, NhatKy_ViPham!C:C, "T6")</f>
        <v>100</v>
      </c>
      <c r="X30" s="6">
        <f>100 + SUMIFS(NhatKy_ViPham!J:J, NhatKy_ViPham!E:E, "12_Hoa_A", NhatKy_ViPham!F:F, B30, NhatKy_ViPham!C:C, "T7") - SUMIFS(NhatKy_ViPham!K:K, NhatKy_ViPham!E:E, "12_Hoa_A", NhatKy_ViPham!F:F, B30, NhatKy_ViPham!C:C, "T7")</f>
        <v>100</v>
      </c>
      <c r="Y30" s="6">
        <f>100 + SUMIFS(NhatKy_ViPham!J:J, NhatKy_ViPham!E:E, "12_Hoa_A", NhatKy_ViPham!F:F, B30, NhatKy_ViPham!C:C, "T8") - SUMIFS(NhatKy_ViPham!K:K, NhatKy_ViPham!E:E, "12_Hoa_A", NhatKy_ViPham!F:F, B30, NhatKy_ViPham!C:C, "T8")</f>
        <v>100</v>
      </c>
      <c r="Z30" s="6">
        <f>100 + SUMIFS(NhatKy_ViPham!J:J, NhatKy_ViPham!E:E, "12_Hoa_A", NhatKy_ViPham!F:F, B30, NhatKy_ViPham!C:C, "T9") - SUMIFS(NhatKy_ViPham!K:K, NhatKy_ViPham!E:E, "12_Hoa_A", NhatKy_ViPham!F:F, B30, NhatKy_ViPham!C:C, "T9")</f>
        <v>100</v>
      </c>
      <c r="AA30" s="6">
        <f>100 + SUMIFS(NhatKy_ViPham!J:J, NhatKy_ViPham!E:E, "12_Hoa_A", NhatKy_ViPham!F:F, B30, NhatKy_ViPham!C:C, "T10") - SUMIFS(NhatKy_ViPham!K:K, NhatKy_ViPham!E:E, "12_Hoa_A", NhatKy_ViPham!F:F, B30, NhatKy_ViPham!C:C, "T10")</f>
        <v>100</v>
      </c>
      <c r="AB30" s="6">
        <f>100 + SUMIFS(NhatKy_ViPham!J:J, NhatKy_ViPham!E:E, "12_Hoa_A", NhatKy_ViPham!F:F, B30, NhatKy_ViPham!C:C, "T11") - SUMIFS(NhatKy_ViPham!K:K, NhatKy_ViPham!E:E, "12_Hoa_A", NhatKy_ViPham!F:F, B30, NhatKy_ViPham!C:C, "T11")</f>
        <v>100</v>
      </c>
      <c r="AC30" s="6">
        <f>100 + SUMIFS(NhatKy_ViPham!J:J, NhatKy_ViPham!E:E, "12_Hoa_A", NhatKy_ViPham!F:F, B30, NhatKy_ViPham!C:C, "T12") - SUMIFS(NhatKy_ViPham!K:K, NhatKy_ViPham!E:E, "12_Hoa_A", NhatKy_ViPham!F:F, B30, NhatKy_ViPham!C:C, "T12")</f>
        <v>100</v>
      </c>
      <c r="AD30" s="6">
        <f>100 + SUMIFS(NhatKy_ViPham!J:J, NhatKy_ViPham!E:E, "12_Hoa_A", NhatKy_ViPham!F:F, B30, NhatKy_ViPham!C:C, "T13") - SUMIFS(NhatKy_ViPham!K:K, NhatKy_ViPham!E:E, "12_Hoa_A", NhatKy_ViPham!F:F, B30, NhatKy_ViPham!C:C, "T13")</f>
        <v>100</v>
      </c>
      <c r="AE30" s="6">
        <f>100 + SUMIFS(NhatKy_ViPham!J:J, NhatKy_ViPham!E:E, "12_Hoa_A", NhatKy_ViPham!F:F, B30, NhatKy_ViPham!C:C, "T14") - SUMIFS(NhatKy_ViPham!K:K, NhatKy_ViPham!E:E, "12_Hoa_A", NhatKy_ViPham!F:F, B30, NhatKy_ViPham!C:C, "T14")</f>
        <v>100</v>
      </c>
      <c r="AF30" s="6">
        <f>100 + SUMIFS(NhatKy_ViPham!J:J, NhatKy_ViPham!E:E, "12_Hoa_A", NhatKy_ViPham!F:F, B30, NhatKy_ViPham!C:C, "T15") - SUMIFS(NhatKy_ViPham!K:K, NhatKy_ViPham!E:E, "12_Hoa_A", NhatKy_ViPham!F:F, B30, NhatKy_ViPham!C:C, "T15")</f>
        <v>100</v>
      </c>
      <c r="AG30" s="6">
        <f>100 + SUMIFS(NhatKy_ViPham!J:J, NhatKy_ViPham!E:E, "12_Hoa_A", NhatKy_ViPham!F:F, B30, NhatKy_ViPham!C:C, "T16") - SUMIFS(NhatKy_ViPham!K:K, NhatKy_ViPham!E:E, "12_Hoa_A", NhatKy_ViPham!F:F, B30, NhatKy_ViPham!C:C, "T16")</f>
        <v>100</v>
      </c>
      <c r="AH30" s="6">
        <f>100 + SUMIFS(NhatKy_ViPham!J:J, NhatKy_ViPham!E:E, "12_Hoa_A", NhatKy_ViPham!F:F, B30, NhatKy_ViPham!C:C, "T17") - SUMIFS(NhatKy_ViPham!K:K, NhatKy_ViPham!E:E, "12_Hoa_A", NhatKy_ViPham!F:F, B30, NhatKy_ViPham!C:C, "T17")</f>
        <v>100</v>
      </c>
      <c r="AI30" s="6">
        <f>100 + SUMIFS(NhatKy_ViPham!J:J, NhatKy_ViPham!E:E, "12_Hoa_A", NhatKy_ViPham!F:F, B30, NhatKy_ViPham!C:C, "T18") - SUMIFS(NhatKy_ViPham!K:K, NhatKy_ViPham!E:E, "12_Hoa_A", NhatKy_ViPham!F:F, B30, NhatKy_ViPham!C:C, "T18")</f>
        <v>100</v>
      </c>
      <c r="AJ30" s="6">
        <f>100 + SUMIFS(NhatKy_ViPham!J:J, NhatKy_ViPham!E:E, "12_Hoa_A", NhatKy_ViPham!F:F, B30, NhatKy_ViPham!C:C, "T19") - SUMIFS(NhatKy_ViPham!K:K, NhatKy_ViPham!E:E, "12_Hoa_A", NhatKy_ViPham!F:F, B30, NhatKy_ViPham!C:C, "T19")</f>
        <v>100</v>
      </c>
      <c r="AK30" s="6">
        <f>100 + SUMIFS(NhatKy_ViPham!J:J, NhatKy_ViPham!E:E, "12_Hoa_A", NhatKy_ViPham!F:F, B30, NhatKy_ViPham!C:C, "T20") - SUMIFS(NhatKy_ViPham!K:K, NhatKy_ViPham!E:E, "12_Hoa_A", NhatKy_ViPham!F:F, B30, NhatKy_ViPham!C:C, "T20")</f>
        <v>100</v>
      </c>
      <c r="AL30" s="6">
        <f>100 + SUMIFS(NhatKy_ViPham!J:J, NhatKy_ViPham!E:E, "12_Hoa_A", NhatKy_ViPham!F:F, B30, NhatKy_ViPham!C:C, "T21") - SUMIFS(NhatKy_ViPham!K:K, NhatKy_ViPham!E:E, "12_Hoa_A", NhatKy_ViPham!F:F, B30, NhatKy_ViPham!C:C, "T21")</f>
        <v>100</v>
      </c>
      <c r="AM30" s="6">
        <f>100 + SUMIFS(NhatKy_ViPham!J:J, NhatKy_ViPham!E:E, "12_Hoa_A", NhatKy_ViPham!F:F, B30, NhatKy_ViPham!C:C, "T22") - SUMIFS(NhatKy_ViPham!K:K, NhatKy_ViPham!E:E, "12_Hoa_A", NhatKy_ViPham!F:F, B30, NhatKy_ViPham!C:C, "T22")</f>
        <v>100</v>
      </c>
      <c r="AN30" s="6">
        <f>100 + SUMIFS(NhatKy_ViPham!J:J, NhatKy_ViPham!E:E, "12_Hoa_A", NhatKy_ViPham!F:F, B30, NhatKy_ViPham!C:C, "T23") - SUMIFS(NhatKy_ViPham!K:K, NhatKy_ViPham!E:E, "12_Hoa_A", NhatKy_ViPham!F:F, B30, NhatKy_ViPham!C:C, "T23")</f>
        <v>100</v>
      </c>
      <c r="AO30" s="6">
        <f>100 + SUMIFS(NhatKy_ViPham!J:J, NhatKy_ViPham!E:E, "12_Hoa_A", NhatKy_ViPham!F:F, B30, NhatKy_ViPham!C:C, "T24") - SUMIFS(NhatKy_ViPham!K:K, NhatKy_ViPham!E:E, "12_Hoa_A", NhatKy_ViPham!F:F, B30, NhatKy_ViPham!C:C, "T24")</f>
        <v>100</v>
      </c>
      <c r="AP30" s="6">
        <f>100 + SUMIFS(NhatKy_ViPham!J:J, NhatKy_ViPham!E:E, "12_Hoa_A", NhatKy_ViPham!F:F, B30, NhatKy_ViPham!C:C, "T25") - SUMIFS(NhatKy_ViPham!K:K, NhatKy_ViPham!E:E, "12_Hoa_A", NhatKy_ViPham!F:F, B30, NhatKy_ViPham!C:C, "T25")</f>
        <v>100</v>
      </c>
      <c r="AQ30" s="6">
        <f>100 + SUMIFS(NhatKy_ViPham!J:J, NhatKy_ViPham!E:E, "12_Hoa_A", NhatKy_ViPham!F:F, B30, NhatKy_ViPham!C:C, "T26") - SUMIFS(NhatKy_ViPham!K:K, NhatKy_ViPham!E:E, "12_Hoa_A", NhatKy_ViPham!F:F, B30, NhatKy_ViPham!C:C, "T26")</f>
        <v>100</v>
      </c>
      <c r="AR30" s="6">
        <f>100 + SUMIFS(NhatKy_ViPham!J:J, NhatKy_ViPham!E:E, "12_Hoa_A", NhatKy_ViPham!F:F, B30, NhatKy_ViPham!C:C, "T27") - SUMIFS(NhatKy_ViPham!K:K, NhatKy_ViPham!E:E, "12_Hoa_A", NhatKy_ViPham!F:F, B30, NhatKy_ViPham!C:C, "T27")</f>
        <v>100</v>
      </c>
      <c r="AS30" s="6">
        <f>100 + SUMIFS(NhatKy_ViPham!J:J, NhatKy_ViPham!E:E, "12_Hoa_A", NhatKy_ViPham!F:F, B30, NhatKy_ViPham!C:C, "T28") - SUMIFS(NhatKy_ViPham!K:K, NhatKy_ViPham!E:E, "12_Hoa_A", NhatKy_ViPham!F:F, B30, NhatKy_ViPham!C:C, "T28")</f>
        <v>100</v>
      </c>
      <c r="AT30" s="6">
        <f>100 + SUMIFS(NhatKy_ViPham!J:J, NhatKy_ViPham!E:E, "12_Hoa_A", NhatKy_ViPham!F:F, B30, NhatKy_ViPham!C:C, "T29") - SUMIFS(NhatKy_ViPham!K:K, NhatKy_ViPham!E:E, "12_Hoa_A", NhatKy_ViPham!F:F, B30, NhatKy_ViPham!C:C, "T29")</f>
        <v>100</v>
      </c>
      <c r="AU30" s="6">
        <f>100 + SUMIFS(NhatKy_ViPham!J:J, NhatKy_ViPham!E:E, "12_Hoa_A", NhatKy_ViPham!F:F, B30, NhatKy_ViPham!C:C, "T30") - SUMIFS(NhatKy_ViPham!K:K, NhatKy_ViPham!E:E, "12_Hoa_A", NhatKy_ViPham!F:F, B30, NhatKy_ViPham!C:C, "T30")</f>
        <v>100</v>
      </c>
      <c r="AV30" s="6">
        <f>100 + SUMIFS(NhatKy_ViPham!J:J, NhatKy_ViPham!E:E, "12_Hoa_A", NhatKy_ViPham!F:F, B30, NhatKy_ViPham!C:C, "T31") - SUMIFS(NhatKy_ViPham!K:K, NhatKy_ViPham!E:E, "12_Hoa_A", NhatKy_ViPham!F:F, B30, NhatKy_ViPham!C:C, "T31")</f>
        <v>100</v>
      </c>
      <c r="AW30" s="6">
        <f>100 + SUMIFS(NhatKy_ViPham!J:J, NhatKy_ViPham!E:E, "12_Hoa_A", NhatKy_ViPham!F:F, B30, NhatKy_ViPham!C:C, "T32") - SUMIFS(NhatKy_ViPham!K:K, NhatKy_ViPham!E:E, "12_Hoa_A", NhatKy_ViPham!F:F, B30, NhatKy_ViPham!C:C, "T32")</f>
        <v>100</v>
      </c>
      <c r="AX30" s="6">
        <f>100 + SUMIFS(NhatKy_ViPham!J:J, NhatKy_ViPham!E:E, "12_Hoa_A", NhatKy_ViPham!F:F, B30, NhatKy_ViPham!C:C, "T33") - SUMIFS(NhatKy_ViPham!K:K, NhatKy_ViPham!E:E, "12_Hoa_A", NhatKy_ViPham!F:F, B30, NhatKy_ViPham!C:C, "T33")</f>
        <v>100</v>
      </c>
      <c r="AY30" s="6">
        <f>100 + SUMIFS(NhatKy_ViPham!J:J, NhatKy_ViPham!E:E, "12_Hoa_A", NhatKy_ViPham!F:F, B30, NhatKy_ViPham!C:C, "T34") - SUMIFS(NhatKy_ViPham!K:K, NhatKy_ViPham!E:E, "12_Hoa_A", NhatKy_ViPham!F:F, B30, NhatKy_ViPham!C:C, "T34")</f>
        <v>100</v>
      </c>
      <c r="AZ30" s="6">
        <f>100 + SUMIFS(NhatKy_ViPham!J:J, NhatKy_ViPham!E:E, "12_Hoa_A", NhatKy_ViPham!F:F, B30, NhatKy_ViPham!C:C, "T35") - SUMIFS(NhatKy_ViPham!K:K, NhatKy_ViPham!E:E, "12_Hoa_A", NhatKy_ViPham!F:F, B30, NhatKy_ViPham!C:C, "T35")</f>
        <v>100</v>
      </c>
      <c r="BA30" s="12">
        <f t="shared" si="0"/>
        <v>100</v>
      </c>
      <c r="BB30" s="11" t="s">
        <v>430</v>
      </c>
      <c r="BC30" s="16" t="str">
        <f t="shared" si="1"/>
        <v>Tốt</v>
      </c>
      <c r="BD30" s="15" t="str">
        <f t="shared" si="2"/>
        <v>🟢 BÌNH THƯỜNG</v>
      </c>
    </row>
    <row r="31" spans="1:56" x14ac:dyDescent="0.25">
      <c r="A31" s="4">
        <v>23</v>
      </c>
      <c r="B31" s="10" t="s">
        <v>2533</v>
      </c>
      <c r="C31" s="4" t="s">
        <v>2534</v>
      </c>
      <c r="D31" s="4" t="s">
        <v>435</v>
      </c>
      <c r="E31" s="11" t="s">
        <v>430</v>
      </c>
      <c r="F31" s="7">
        <f>SUMIFS(NhatKy_ViPham!K:K, NhatKy_ViPham!E:E, "12_Hoa_A", NhatKy_ViPham!F:F, B31, NhatKy_ViPham!H:H, "L01")</f>
        <v>0</v>
      </c>
      <c r="G31" s="7">
        <f>SUMIFS(NhatKy_ViPham!K:K, NhatKy_ViPham!E:E, "12_Hoa_A", NhatKy_ViPham!F:F, B31, NhatKy_ViPham!H:H, "L02")</f>
        <v>0</v>
      </c>
      <c r="H31" s="7">
        <f>SUMIFS(NhatKy_ViPham!K:K, NhatKy_ViPham!E:E, "12_Hoa_A", NhatKy_ViPham!F:F, B31, NhatKy_ViPham!H:H, "L03")</f>
        <v>0</v>
      </c>
      <c r="I31" s="7">
        <f>SUMIFS(NhatKy_ViPham!K:K, NhatKy_ViPham!E:E, "12_Hoa_A", NhatKy_ViPham!F:F, B31, NhatKy_ViPham!H:H, "L04")</f>
        <v>0</v>
      </c>
      <c r="J31" s="7">
        <f>SUMIFS(NhatKy_ViPham!K:K, NhatKy_ViPham!E:E, "12_Hoa_A", NhatKy_ViPham!F:F, B31, NhatKy_ViPham!H:H, "L05")</f>
        <v>0</v>
      </c>
      <c r="K31" s="7">
        <f>SUMIFS(NhatKy_ViPham!K:K, NhatKy_ViPham!E:E, "12_Hoa_A", NhatKy_ViPham!F:F, B31, NhatKy_ViPham!H:H, "L06")</f>
        <v>0</v>
      </c>
      <c r="L31" s="7">
        <f>SUMIFS(NhatKy_ViPham!K:K, NhatKy_ViPham!E:E, "12_Hoa_A", NhatKy_ViPham!F:F, B31, NhatKy_ViPham!H:H, "L07")</f>
        <v>0</v>
      </c>
      <c r="M31" s="7">
        <f>SUMIFS(NhatKy_ViPham!K:K, NhatKy_ViPham!E:E, "12_Hoa_A", NhatKy_ViPham!F:F, B31, NhatKy_ViPham!H:H, "L08")</f>
        <v>0</v>
      </c>
      <c r="N31" s="7">
        <f>SUMIFS(NhatKy_ViPham!K:K, NhatKy_ViPham!E:E, "12_Hoa_A", NhatKy_ViPham!F:F, B31, NhatKy_ViPham!H:H, "L09")</f>
        <v>0</v>
      </c>
      <c r="O31" s="7">
        <f>SUMIFS(NhatKy_ViPham!K:K, NhatKy_ViPham!E:E, "12_Hoa_A", NhatKy_ViPham!F:F, B31, NhatKy_ViPham!H:H, "L10")</f>
        <v>0</v>
      </c>
      <c r="P31" s="12">
        <f>SUMIFS(NhatKy_ViPham!J:J, NhatKy_ViPham!E:E, "12_Hoa_A", NhatKy_ViPham!F:F, B31)</f>
        <v>0</v>
      </c>
      <c r="Q31" s="13">
        <f>SUMIFS(NhatKy_ViPham!K:K, NhatKy_ViPham!E:E, "12_Hoa_A", NhatKy_ViPham!F:F, B31)</f>
        <v>0</v>
      </c>
      <c r="R31" s="7">
        <f>100 + SUMIFS(NhatKy_ViPham!J:J, NhatKy_ViPham!E:E, "12_Hoa_A", NhatKy_ViPham!F:F, B31, NhatKy_ViPham!C:C, "T1") - SUMIFS(NhatKy_ViPham!K:K, NhatKy_ViPham!E:E, "12_Hoa_A", NhatKy_ViPham!F:F, B31, NhatKy_ViPham!C:C, "T1")</f>
        <v>100</v>
      </c>
      <c r="S31" s="7">
        <f>100 + SUMIFS(NhatKy_ViPham!J:J, NhatKy_ViPham!E:E, "12_Hoa_A", NhatKy_ViPham!F:F, B31, NhatKy_ViPham!C:C, "T2") - SUMIFS(NhatKy_ViPham!K:K, NhatKy_ViPham!E:E, "12_Hoa_A", NhatKy_ViPham!F:F, B31, NhatKy_ViPham!C:C, "T2")</f>
        <v>100</v>
      </c>
      <c r="T31" s="7">
        <f>100 + SUMIFS(NhatKy_ViPham!J:J, NhatKy_ViPham!E:E, "12_Hoa_A", NhatKy_ViPham!F:F, B31, NhatKy_ViPham!C:C, "T3") - SUMIFS(NhatKy_ViPham!K:K, NhatKy_ViPham!E:E, "12_Hoa_A", NhatKy_ViPham!F:F, B31, NhatKy_ViPham!C:C, "T3")</f>
        <v>100</v>
      </c>
      <c r="U31" s="7">
        <f>100 + SUMIFS(NhatKy_ViPham!J:J, NhatKy_ViPham!E:E, "12_Hoa_A", NhatKy_ViPham!F:F, B31, NhatKy_ViPham!C:C, "T4") - SUMIFS(NhatKy_ViPham!K:K, NhatKy_ViPham!E:E, "12_Hoa_A", NhatKy_ViPham!F:F, B31, NhatKy_ViPham!C:C, "T4")</f>
        <v>100</v>
      </c>
      <c r="V31" s="7">
        <f>100 + SUMIFS(NhatKy_ViPham!J:J, NhatKy_ViPham!E:E, "12_Hoa_A", NhatKy_ViPham!F:F, B31, NhatKy_ViPham!C:C, "T5") - SUMIFS(NhatKy_ViPham!K:K, NhatKy_ViPham!E:E, "12_Hoa_A", NhatKy_ViPham!F:F, B31, NhatKy_ViPham!C:C, "T5")</f>
        <v>100</v>
      </c>
      <c r="W31" s="7">
        <f>100 + SUMIFS(NhatKy_ViPham!J:J, NhatKy_ViPham!E:E, "12_Hoa_A", NhatKy_ViPham!F:F, B31, NhatKy_ViPham!C:C, "T6") - SUMIFS(NhatKy_ViPham!K:K, NhatKy_ViPham!E:E, "12_Hoa_A", NhatKy_ViPham!F:F, B31, NhatKy_ViPham!C:C, "T6")</f>
        <v>100</v>
      </c>
      <c r="X31" s="7">
        <f>100 + SUMIFS(NhatKy_ViPham!J:J, NhatKy_ViPham!E:E, "12_Hoa_A", NhatKy_ViPham!F:F, B31, NhatKy_ViPham!C:C, "T7") - SUMIFS(NhatKy_ViPham!K:K, NhatKy_ViPham!E:E, "12_Hoa_A", NhatKy_ViPham!F:F, B31, NhatKy_ViPham!C:C, "T7")</f>
        <v>100</v>
      </c>
      <c r="Y31" s="7">
        <f>100 + SUMIFS(NhatKy_ViPham!J:J, NhatKy_ViPham!E:E, "12_Hoa_A", NhatKy_ViPham!F:F, B31, NhatKy_ViPham!C:C, "T8") - SUMIFS(NhatKy_ViPham!K:K, NhatKy_ViPham!E:E, "12_Hoa_A", NhatKy_ViPham!F:F, B31, NhatKy_ViPham!C:C, "T8")</f>
        <v>100</v>
      </c>
      <c r="Z31" s="7">
        <f>100 + SUMIFS(NhatKy_ViPham!J:J, NhatKy_ViPham!E:E, "12_Hoa_A", NhatKy_ViPham!F:F, B31, NhatKy_ViPham!C:C, "T9") - SUMIFS(NhatKy_ViPham!K:K, NhatKy_ViPham!E:E, "12_Hoa_A", NhatKy_ViPham!F:F, B31, NhatKy_ViPham!C:C, "T9")</f>
        <v>100</v>
      </c>
      <c r="AA31" s="7">
        <f>100 + SUMIFS(NhatKy_ViPham!J:J, NhatKy_ViPham!E:E, "12_Hoa_A", NhatKy_ViPham!F:F, B31, NhatKy_ViPham!C:C, "T10") - SUMIFS(NhatKy_ViPham!K:K, NhatKy_ViPham!E:E, "12_Hoa_A", NhatKy_ViPham!F:F, B31, NhatKy_ViPham!C:C, "T10")</f>
        <v>100</v>
      </c>
      <c r="AB31" s="7">
        <f>100 + SUMIFS(NhatKy_ViPham!J:J, NhatKy_ViPham!E:E, "12_Hoa_A", NhatKy_ViPham!F:F, B31, NhatKy_ViPham!C:C, "T11") - SUMIFS(NhatKy_ViPham!K:K, NhatKy_ViPham!E:E, "12_Hoa_A", NhatKy_ViPham!F:F, B31, NhatKy_ViPham!C:C, "T11")</f>
        <v>100</v>
      </c>
      <c r="AC31" s="7">
        <f>100 + SUMIFS(NhatKy_ViPham!J:J, NhatKy_ViPham!E:E, "12_Hoa_A", NhatKy_ViPham!F:F, B31, NhatKy_ViPham!C:C, "T12") - SUMIFS(NhatKy_ViPham!K:K, NhatKy_ViPham!E:E, "12_Hoa_A", NhatKy_ViPham!F:F, B31, NhatKy_ViPham!C:C, "T12")</f>
        <v>100</v>
      </c>
      <c r="AD31" s="7">
        <f>100 + SUMIFS(NhatKy_ViPham!J:J, NhatKy_ViPham!E:E, "12_Hoa_A", NhatKy_ViPham!F:F, B31, NhatKy_ViPham!C:C, "T13") - SUMIFS(NhatKy_ViPham!K:K, NhatKy_ViPham!E:E, "12_Hoa_A", NhatKy_ViPham!F:F, B31, NhatKy_ViPham!C:C, "T13")</f>
        <v>100</v>
      </c>
      <c r="AE31" s="7">
        <f>100 + SUMIFS(NhatKy_ViPham!J:J, NhatKy_ViPham!E:E, "12_Hoa_A", NhatKy_ViPham!F:F, B31, NhatKy_ViPham!C:C, "T14") - SUMIFS(NhatKy_ViPham!K:K, NhatKy_ViPham!E:E, "12_Hoa_A", NhatKy_ViPham!F:F, B31, NhatKy_ViPham!C:C, "T14")</f>
        <v>100</v>
      </c>
      <c r="AF31" s="7">
        <f>100 + SUMIFS(NhatKy_ViPham!J:J, NhatKy_ViPham!E:E, "12_Hoa_A", NhatKy_ViPham!F:F, B31, NhatKy_ViPham!C:C, "T15") - SUMIFS(NhatKy_ViPham!K:K, NhatKy_ViPham!E:E, "12_Hoa_A", NhatKy_ViPham!F:F, B31, NhatKy_ViPham!C:C, "T15")</f>
        <v>100</v>
      </c>
      <c r="AG31" s="7">
        <f>100 + SUMIFS(NhatKy_ViPham!J:J, NhatKy_ViPham!E:E, "12_Hoa_A", NhatKy_ViPham!F:F, B31, NhatKy_ViPham!C:C, "T16") - SUMIFS(NhatKy_ViPham!K:K, NhatKy_ViPham!E:E, "12_Hoa_A", NhatKy_ViPham!F:F, B31, NhatKy_ViPham!C:C, "T16")</f>
        <v>100</v>
      </c>
      <c r="AH31" s="7">
        <f>100 + SUMIFS(NhatKy_ViPham!J:J, NhatKy_ViPham!E:E, "12_Hoa_A", NhatKy_ViPham!F:F, B31, NhatKy_ViPham!C:C, "T17") - SUMIFS(NhatKy_ViPham!K:K, NhatKy_ViPham!E:E, "12_Hoa_A", NhatKy_ViPham!F:F, B31, NhatKy_ViPham!C:C, "T17")</f>
        <v>100</v>
      </c>
      <c r="AI31" s="7">
        <f>100 + SUMIFS(NhatKy_ViPham!J:J, NhatKy_ViPham!E:E, "12_Hoa_A", NhatKy_ViPham!F:F, B31, NhatKy_ViPham!C:C, "T18") - SUMIFS(NhatKy_ViPham!K:K, NhatKy_ViPham!E:E, "12_Hoa_A", NhatKy_ViPham!F:F, B31, NhatKy_ViPham!C:C, "T18")</f>
        <v>100</v>
      </c>
      <c r="AJ31" s="7">
        <f>100 + SUMIFS(NhatKy_ViPham!J:J, NhatKy_ViPham!E:E, "12_Hoa_A", NhatKy_ViPham!F:F, B31, NhatKy_ViPham!C:C, "T19") - SUMIFS(NhatKy_ViPham!K:K, NhatKy_ViPham!E:E, "12_Hoa_A", NhatKy_ViPham!F:F, B31, NhatKy_ViPham!C:C, "T19")</f>
        <v>100</v>
      </c>
      <c r="AK31" s="7">
        <f>100 + SUMIFS(NhatKy_ViPham!J:J, NhatKy_ViPham!E:E, "12_Hoa_A", NhatKy_ViPham!F:F, B31, NhatKy_ViPham!C:C, "T20") - SUMIFS(NhatKy_ViPham!K:K, NhatKy_ViPham!E:E, "12_Hoa_A", NhatKy_ViPham!F:F, B31, NhatKy_ViPham!C:C, "T20")</f>
        <v>100</v>
      </c>
      <c r="AL31" s="7">
        <f>100 + SUMIFS(NhatKy_ViPham!J:J, NhatKy_ViPham!E:E, "12_Hoa_A", NhatKy_ViPham!F:F, B31, NhatKy_ViPham!C:C, "T21") - SUMIFS(NhatKy_ViPham!K:K, NhatKy_ViPham!E:E, "12_Hoa_A", NhatKy_ViPham!F:F, B31, NhatKy_ViPham!C:C, "T21")</f>
        <v>100</v>
      </c>
      <c r="AM31" s="7">
        <f>100 + SUMIFS(NhatKy_ViPham!J:J, NhatKy_ViPham!E:E, "12_Hoa_A", NhatKy_ViPham!F:F, B31, NhatKy_ViPham!C:C, "T22") - SUMIFS(NhatKy_ViPham!K:K, NhatKy_ViPham!E:E, "12_Hoa_A", NhatKy_ViPham!F:F, B31, NhatKy_ViPham!C:C, "T22")</f>
        <v>100</v>
      </c>
      <c r="AN31" s="7">
        <f>100 + SUMIFS(NhatKy_ViPham!J:J, NhatKy_ViPham!E:E, "12_Hoa_A", NhatKy_ViPham!F:F, B31, NhatKy_ViPham!C:C, "T23") - SUMIFS(NhatKy_ViPham!K:K, NhatKy_ViPham!E:E, "12_Hoa_A", NhatKy_ViPham!F:F, B31, NhatKy_ViPham!C:C, "T23")</f>
        <v>100</v>
      </c>
      <c r="AO31" s="7">
        <f>100 + SUMIFS(NhatKy_ViPham!J:J, NhatKy_ViPham!E:E, "12_Hoa_A", NhatKy_ViPham!F:F, B31, NhatKy_ViPham!C:C, "T24") - SUMIFS(NhatKy_ViPham!K:K, NhatKy_ViPham!E:E, "12_Hoa_A", NhatKy_ViPham!F:F, B31, NhatKy_ViPham!C:C, "T24")</f>
        <v>100</v>
      </c>
      <c r="AP31" s="7">
        <f>100 + SUMIFS(NhatKy_ViPham!J:J, NhatKy_ViPham!E:E, "12_Hoa_A", NhatKy_ViPham!F:F, B31, NhatKy_ViPham!C:C, "T25") - SUMIFS(NhatKy_ViPham!K:K, NhatKy_ViPham!E:E, "12_Hoa_A", NhatKy_ViPham!F:F, B31, NhatKy_ViPham!C:C, "T25")</f>
        <v>100</v>
      </c>
      <c r="AQ31" s="7">
        <f>100 + SUMIFS(NhatKy_ViPham!J:J, NhatKy_ViPham!E:E, "12_Hoa_A", NhatKy_ViPham!F:F, B31, NhatKy_ViPham!C:C, "T26") - SUMIFS(NhatKy_ViPham!K:K, NhatKy_ViPham!E:E, "12_Hoa_A", NhatKy_ViPham!F:F, B31, NhatKy_ViPham!C:C, "T26")</f>
        <v>100</v>
      </c>
      <c r="AR31" s="7">
        <f>100 + SUMIFS(NhatKy_ViPham!J:J, NhatKy_ViPham!E:E, "12_Hoa_A", NhatKy_ViPham!F:F, B31, NhatKy_ViPham!C:C, "T27") - SUMIFS(NhatKy_ViPham!K:K, NhatKy_ViPham!E:E, "12_Hoa_A", NhatKy_ViPham!F:F, B31, NhatKy_ViPham!C:C, "T27")</f>
        <v>100</v>
      </c>
      <c r="AS31" s="7">
        <f>100 + SUMIFS(NhatKy_ViPham!J:J, NhatKy_ViPham!E:E, "12_Hoa_A", NhatKy_ViPham!F:F, B31, NhatKy_ViPham!C:C, "T28") - SUMIFS(NhatKy_ViPham!K:K, NhatKy_ViPham!E:E, "12_Hoa_A", NhatKy_ViPham!F:F, B31, NhatKy_ViPham!C:C, "T28")</f>
        <v>100</v>
      </c>
      <c r="AT31" s="7">
        <f>100 + SUMIFS(NhatKy_ViPham!J:J, NhatKy_ViPham!E:E, "12_Hoa_A", NhatKy_ViPham!F:F, B31, NhatKy_ViPham!C:C, "T29") - SUMIFS(NhatKy_ViPham!K:K, NhatKy_ViPham!E:E, "12_Hoa_A", NhatKy_ViPham!F:F, B31, NhatKy_ViPham!C:C, "T29")</f>
        <v>100</v>
      </c>
      <c r="AU31" s="7">
        <f>100 + SUMIFS(NhatKy_ViPham!J:J, NhatKy_ViPham!E:E, "12_Hoa_A", NhatKy_ViPham!F:F, B31, NhatKy_ViPham!C:C, "T30") - SUMIFS(NhatKy_ViPham!K:K, NhatKy_ViPham!E:E, "12_Hoa_A", NhatKy_ViPham!F:F, B31, NhatKy_ViPham!C:C, "T30")</f>
        <v>100</v>
      </c>
      <c r="AV31" s="7">
        <f>100 + SUMIFS(NhatKy_ViPham!J:J, NhatKy_ViPham!E:E, "12_Hoa_A", NhatKy_ViPham!F:F, B31, NhatKy_ViPham!C:C, "T31") - SUMIFS(NhatKy_ViPham!K:K, NhatKy_ViPham!E:E, "12_Hoa_A", NhatKy_ViPham!F:F, B31, NhatKy_ViPham!C:C, "T31")</f>
        <v>100</v>
      </c>
      <c r="AW31" s="7">
        <f>100 + SUMIFS(NhatKy_ViPham!J:J, NhatKy_ViPham!E:E, "12_Hoa_A", NhatKy_ViPham!F:F, B31, NhatKy_ViPham!C:C, "T32") - SUMIFS(NhatKy_ViPham!K:K, NhatKy_ViPham!E:E, "12_Hoa_A", NhatKy_ViPham!F:F, B31, NhatKy_ViPham!C:C, "T32")</f>
        <v>100</v>
      </c>
      <c r="AX31" s="7">
        <f>100 + SUMIFS(NhatKy_ViPham!J:J, NhatKy_ViPham!E:E, "12_Hoa_A", NhatKy_ViPham!F:F, B31, NhatKy_ViPham!C:C, "T33") - SUMIFS(NhatKy_ViPham!K:K, NhatKy_ViPham!E:E, "12_Hoa_A", NhatKy_ViPham!F:F, B31, NhatKy_ViPham!C:C, "T33")</f>
        <v>100</v>
      </c>
      <c r="AY31" s="7">
        <f>100 + SUMIFS(NhatKy_ViPham!J:J, NhatKy_ViPham!E:E, "12_Hoa_A", NhatKy_ViPham!F:F, B31, NhatKy_ViPham!C:C, "T34") - SUMIFS(NhatKy_ViPham!K:K, NhatKy_ViPham!E:E, "12_Hoa_A", NhatKy_ViPham!F:F, B31, NhatKy_ViPham!C:C, "T34")</f>
        <v>100</v>
      </c>
      <c r="AZ31" s="7">
        <f>100 + SUMIFS(NhatKy_ViPham!J:J, NhatKy_ViPham!E:E, "12_Hoa_A", NhatKy_ViPham!F:F, B31, NhatKy_ViPham!C:C, "T35") - SUMIFS(NhatKy_ViPham!K:K, NhatKy_ViPham!E:E, "12_Hoa_A", NhatKy_ViPham!F:F, B31, NhatKy_ViPham!C:C, "T35")</f>
        <v>100</v>
      </c>
      <c r="BA31" s="12">
        <f t="shared" si="0"/>
        <v>100</v>
      </c>
      <c r="BB31" s="11" t="s">
        <v>430</v>
      </c>
      <c r="BC31" s="14" t="str">
        <f t="shared" si="1"/>
        <v>Tốt</v>
      </c>
      <c r="BD31" s="10" t="str">
        <f t="shared" si="2"/>
        <v>🟢 BÌNH THƯỜNG</v>
      </c>
    </row>
    <row r="32" spans="1:56" x14ac:dyDescent="0.25">
      <c r="A32" s="5">
        <v>24</v>
      </c>
      <c r="B32" s="15" t="s">
        <v>808</v>
      </c>
      <c r="C32" s="5" t="s">
        <v>2535</v>
      </c>
      <c r="D32" s="5" t="s">
        <v>435</v>
      </c>
      <c r="E32" s="11" t="s">
        <v>430</v>
      </c>
      <c r="F32" s="6">
        <f>SUMIFS(NhatKy_ViPham!K:K, NhatKy_ViPham!E:E, "12_Hoa_A", NhatKy_ViPham!F:F, B32, NhatKy_ViPham!H:H, "L01")</f>
        <v>0</v>
      </c>
      <c r="G32" s="6">
        <f>SUMIFS(NhatKy_ViPham!K:K, NhatKy_ViPham!E:E, "12_Hoa_A", NhatKy_ViPham!F:F, B32, NhatKy_ViPham!H:H, "L02")</f>
        <v>0</v>
      </c>
      <c r="H32" s="6">
        <f>SUMIFS(NhatKy_ViPham!K:K, NhatKy_ViPham!E:E, "12_Hoa_A", NhatKy_ViPham!F:F, B32, NhatKy_ViPham!H:H, "L03")</f>
        <v>0</v>
      </c>
      <c r="I32" s="6">
        <f>SUMIFS(NhatKy_ViPham!K:K, NhatKy_ViPham!E:E, "12_Hoa_A", NhatKy_ViPham!F:F, B32, NhatKy_ViPham!H:H, "L04")</f>
        <v>0</v>
      </c>
      <c r="J32" s="6">
        <f>SUMIFS(NhatKy_ViPham!K:K, NhatKy_ViPham!E:E, "12_Hoa_A", NhatKy_ViPham!F:F, B32, NhatKy_ViPham!H:H, "L05")</f>
        <v>0</v>
      </c>
      <c r="K32" s="6">
        <f>SUMIFS(NhatKy_ViPham!K:K, NhatKy_ViPham!E:E, "12_Hoa_A", NhatKy_ViPham!F:F, B32, NhatKy_ViPham!H:H, "L06")</f>
        <v>0</v>
      </c>
      <c r="L32" s="6">
        <f>SUMIFS(NhatKy_ViPham!K:K, NhatKy_ViPham!E:E, "12_Hoa_A", NhatKy_ViPham!F:F, B32, NhatKy_ViPham!H:H, "L07")</f>
        <v>0</v>
      </c>
      <c r="M32" s="6">
        <f>SUMIFS(NhatKy_ViPham!K:K, NhatKy_ViPham!E:E, "12_Hoa_A", NhatKy_ViPham!F:F, B32, NhatKy_ViPham!H:H, "L08")</f>
        <v>0</v>
      </c>
      <c r="N32" s="6">
        <f>SUMIFS(NhatKy_ViPham!K:K, NhatKy_ViPham!E:E, "12_Hoa_A", NhatKy_ViPham!F:F, B32, NhatKy_ViPham!H:H, "L09")</f>
        <v>0</v>
      </c>
      <c r="O32" s="6">
        <f>SUMIFS(NhatKy_ViPham!K:K, NhatKy_ViPham!E:E, "12_Hoa_A", NhatKy_ViPham!F:F, B32, NhatKy_ViPham!H:H, "L10")</f>
        <v>0</v>
      </c>
      <c r="P32" s="12">
        <f>SUMIFS(NhatKy_ViPham!J:J, NhatKy_ViPham!E:E, "12_Hoa_A", NhatKy_ViPham!F:F, B32)</f>
        <v>0</v>
      </c>
      <c r="Q32" s="13">
        <f>SUMIFS(NhatKy_ViPham!K:K, NhatKy_ViPham!E:E, "12_Hoa_A", NhatKy_ViPham!F:F, B32)</f>
        <v>0</v>
      </c>
      <c r="R32" s="6">
        <f>100 + SUMIFS(NhatKy_ViPham!J:J, NhatKy_ViPham!E:E, "12_Hoa_A", NhatKy_ViPham!F:F, B32, NhatKy_ViPham!C:C, "T1") - SUMIFS(NhatKy_ViPham!K:K, NhatKy_ViPham!E:E, "12_Hoa_A", NhatKy_ViPham!F:F, B32, NhatKy_ViPham!C:C, "T1")</f>
        <v>100</v>
      </c>
      <c r="S32" s="6">
        <f>100 + SUMIFS(NhatKy_ViPham!J:J, NhatKy_ViPham!E:E, "12_Hoa_A", NhatKy_ViPham!F:F, B32, NhatKy_ViPham!C:C, "T2") - SUMIFS(NhatKy_ViPham!K:K, NhatKy_ViPham!E:E, "12_Hoa_A", NhatKy_ViPham!F:F, B32, NhatKy_ViPham!C:C, "T2")</f>
        <v>100</v>
      </c>
      <c r="T32" s="6">
        <f>100 + SUMIFS(NhatKy_ViPham!J:J, NhatKy_ViPham!E:E, "12_Hoa_A", NhatKy_ViPham!F:F, B32, NhatKy_ViPham!C:C, "T3") - SUMIFS(NhatKy_ViPham!K:K, NhatKy_ViPham!E:E, "12_Hoa_A", NhatKy_ViPham!F:F, B32, NhatKy_ViPham!C:C, "T3")</f>
        <v>100</v>
      </c>
      <c r="U32" s="6">
        <f>100 + SUMIFS(NhatKy_ViPham!J:J, NhatKy_ViPham!E:E, "12_Hoa_A", NhatKy_ViPham!F:F, B32, NhatKy_ViPham!C:C, "T4") - SUMIFS(NhatKy_ViPham!K:K, NhatKy_ViPham!E:E, "12_Hoa_A", NhatKy_ViPham!F:F, B32, NhatKy_ViPham!C:C, "T4")</f>
        <v>100</v>
      </c>
      <c r="V32" s="6">
        <f>100 + SUMIFS(NhatKy_ViPham!J:J, NhatKy_ViPham!E:E, "12_Hoa_A", NhatKy_ViPham!F:F, B32, NhatKy_ViPham!C:C, "T5") - SUMIFS(NhatKy_ViPham!K:K, NhatKy_ViPham!E:E, "12_Hoa_A", NhatKy_ViPham!F:F, B32, NhatKy_ViPham!C:C, "T5")</f>
        <v>100</v>
      </c>
      <c r="W32" s="6">
        <f>100 + SUMIFS(NhatKy_ViPham!J:J, NhatKy_ViPham!E:E, "12_Hoa_A", NhatKy_ViPham!F:F, B32, NhatKy_ViPham!C:C, "T6") - SUMIFS(NhatKy_ViPham!K:K, NhatKy_ViPham!E:E, "12_Hoa_A", NhatKy_ViPham!F:F, B32, NhatKy_ViPham!C:C, "T6")</f>
        <v>100</v>
      </c>
      <c r="X32" s="6">
        <f>100 + SUMIFS(NhatKy_ViPham!J:J, NhatKy_ViPham!E:E, "12_Hoa_A", NhatKy_ViPham!F:F, B32, NhatKy_ViPham!C:C, "T7") - SUMIFS(NhatKy_ViPham!K:K, NhatKy_ViPham!E:E, "12_Hoa_A", NhatKy_ViPham!F:F, B32, NhatKy_ViPham!C:C, "T7")</f>
        <v>100</v>
      </c>
      <c r="Y32" s="6">
        <f>100 + SUMIFS(NhatKy_ViPham!J:J, NhatKy_ViPham!E:E, "12_Hoa_A", NhatKy_ViPham!F:F, B32, NhatKy_ViPham!C:C, "T8") - SUMIFS(NhatKy_ViPham!K:K, NhatKy_ViPham!E:E, "12_Hoa_A", NhatKy_ViPham!F:F, B32, NhatKy_ViPham!C:C, "T8")</f>
        <v>100</v>
      </c>
      <c r="Z32" s="6">
        <f>100 + SUMIFS(NhatKy_ViPham!J:J, NhatKy_ViPham!E:E, "12_Hoa_A", NhatKy_ViPham!F:F, B32, NhatKy_ViPham!C:C, "T9") - SUMIFS(NhatKy_ViPham!K:K, NhatKy_ViPham!E:E, "12_Hoa_A", NhatKy_ViPham!F:F, B32, NhatKy_ViPham!C:C, "T9")</f>
        <v>100</v>
      </c>
      <c r="AA32" s="6">
        <f>100 + SUMIFS(NhatKy_ViPham!J:J, NhatKy_ViPham!E:E, "12_Hoa_A", NhatKy_ViPham!F:F, B32, NhatKy_ViPham!C:C, "T10") - SUMIFS(NhatKy_ViPham!K:K, NhatKy_ViPham!E:E, "12_Hoa_A", NhatKy_ViPham!F:F, B32, NhatKy_ViPham!C:C, "T10")</f>
        <v>100</v>
      </c>
      <c r="AB32" s="6">
        <f>100 + SUMIFS(NhatKy_ViPham!J:J, NhatKy_ViPham!E:E, "12_Hoa_A", NhatKy_ViPham!F:F, B32, NhatKy_ViPham!C:C, "T11") - SUMIFS(NhatKy_ViPham!K:K, NhatKy_ViPham!E:E, "12_Hoa_A", NhatKy_ViPham!F:F, B32, NhatKy_ViPham!C:C, "T11")</f>
        <v>100</v>
      </c>
      <c r="AC32" s="6">
        <f>100 + SUMIFS(NhatKy_ViPham!J:J, NhatKy_ViPham!E:E, "12_Hoa_A", NhatKy_ViPham!F:F, B32, NhatKy_ViPham!C:C, "T12") - SUMIFS(NhatKy_ViPham!K:K, NhatKy_ViPham!E:E, "12_Hoa_A", NhatKy_ViPham!F:F, B32, NhatKy_ViPham!C:C, "T12")</f>
        <v>100</v>
      </c>
      <c r="AD32" s="6">
        <f>100 + SUMIFS(NhatKy_ViPham!J:J, NhatKy_ViPham!E:E, "12_Hoa_A", NhatKy_ViPham!F:F, B32, NhatKy_ViPham!C:C, "T13") - SUMIFS(NhatKy_ViPham!K:K, NhatKy_ViPham!E:E, "12_Hoa_A", NhatKy_ViPham!F:F, B32, NhatKy_ViPham!C:C, "T13")</f>
        <v>100</v>
      </c>
      <c r="AE32" s="6">
        <f>100 + SUMIFS(NhatKy_ViPham!J:J, NhatKy_ViPham!E:E, "12_Hoa_A", NhatKy_ViPham!F:F, B32, NhatKy_ViPham!C:C, "T14") - SUMIFS(NhatKy_ViPham!K:K, NhatKy_ViPham!E:E, "12_Hoa_A", NhatKy_ViPham!F:F, B32, NhatKy_ViPham!C:C, "T14")</f>
        <v>100</v>
      </c>
      <c r="AF32" s="6">
        <f>100 + SUMIFS(NhatKy_ViPham!J:J, NhatKy_ViPham!E:E, "12_Hoa_A", NhatKy_ViPham!F:F, B32, NhatKy_ViPham!C:C, "T15") - SUMIFS(NhatKy_ViPham!K:K, NhatKy_ViPham!E:E, "12_Hoa_A", NhatKy_ViPham!F:F, B32, NhatKy_ViPham!C:C, "T15")</f>
        <v>100</v>
      </c>
      <c r="AG32" s="6">
        <f>100 + SUMIFS(NhatKy_ViPham!J:J, NhatKy_ViPham!E:E, "12_Hoa_A", NhatKy_ViPham!F:F, B32, NhatKy_ViPham!C:C, "T16") - SUMIFS(NhatKy_ViPham!K:K, NhatKy_ViPham!E:E, "12_Hoa_A", NhatKy_ViPham!F:F, B32, NhatKy_ViPham!C:C, "T16")</f>
        <v>100</v>
      </c>
      <c r="AH32" s="6">
        <f>100 + SUMIFS(NhatKy_ViPham!J:J, NhatKy_ViPham!E:E, "12_Hoa_A", NhatKy_ViPham!F:F, B32, NhatKy_ViPham!C:C, "T17") - SUMIFS(NhatKy_ViPham!K:K, NhatKy_ViPham!E:E, "12_Hoa_A", NhatKy_ViPham!F:F, B32, NhatKy_ViPham!C:C, "T17")</f>
        <v>100</v>
      </c>
      <c r="AI32" s="6">
        <f>100 + SUMIFS(NhatKy_ViPham!J:J, NhatKy_ViPham!E:E, "12_Hoa_A", NhatKy_ViPham!F:F, B32, NhatKy_ViPham!C:C, "T18") - SUMIFS(NhatKy_ViPham!K:K, NhatKy_ViPham!E:E, "12_Hoa_A", NhatKy_ViPham!F:F, B32, NhatKy_ViPham!C:C, "T18")</f>
        <v>100</v>
      </c>
      <c r="AJ32" s="6">
        <f>100 + SUMIFS(NhatKy_ViPham!J:J, NhatKy_ViPham!E:E, "12_Hoa_A", NhatKy_ViPham!F:F, B32, NhatKy_ViPham!C:C, "T19") - SUMIFS(NhatKy_ViPham!K:K, NhatKy_ViPham!E:E, "12_Hoa_A", NhatKy_ViPham!F:F, B32, NhatKy_ViPham!C:C, "T19")</f>
        <v>100</v>
      </c>
      <c r="AK32" s="6">
        <f>100 + SUMIFS(NhatKy_ViPham!J:J, NhatKy_ViPham!E:E, "12_Hoa_A", NhatKy_ViPham!F:F, B32, NhatKy_ViPham!C:C, "T20") - SUMIFS(NhatKy_ViPham!K:K, NhatKy_ViPham!E:E, "12_Hoa_A", NhatKy_ViPham!F:F, B32, NhatKy_ViPham!C:C, "T20")</f>
        <v>100</v>
      </c>
      <c r="AL32" s="6">
        <f>100 + SUMIFS(NhatKy_ViPham!J:J, NhatKy_ViPham!E:E, "12_Hoa_A", NhatKy_ViPham!F:F, B32, NhatKy_ViPham!C:C, "T21") - SUMIFS(NhatKy_ViPham!K:K, NhatKy_ViPham!E:E, "12_Hoa_A", NhatKy_ViPham!F:F, B32, NhatKy_ViPham!C:C, "T21")</f>
        <v>100</v>
      </c>
      <c r="AM32" s="6">
        <f>100 + SUMIFS(NhatKy_ViPham!J:J, NhatKy_ViPham!E:E, "12_Hoa_A", NhatKy_ViPham!F:F, B32, NhatKy_ViPham!C:C, "T22") - SUMIFS(NhatKy_ViPham!K:K, NhatKy_ViPham!E:E, "12_Hoa_A", NhatKy_ViPham!F:F, B32, NhatKy_ViPham!C:C, "T22")</f>
        <v>100</v>
      </c>
      <c r="AN32" s="6">
        <f>100 + SUMIFS(NhatKy_ViPham!J:J, NhatKy_ViPham!E:E, "12_Hoa_A", NhatKy_ViPham!F:F, B32, NhatKy_ViPham!C:C, "T23") - SUMIFS(NhatKy_ViPham!K:K, NhatKy_ViPham!E:E, "12_Hoa_A", NhatKy_ViPham!F:F, B32, NhatKy_ViPham!C:C, "T23")</f>
        <v>100</v>
      </c>
      <c r="AO32" s="6">
        <f>100 + SUMIFS(NhatKy_ViPham!J:J, NhatKy_ViPham!E:E, "12_Hoa_A", NhatKy_ViPham!F:F, B32, NhatKy_ViPham!C:C, "T24") - SUMIFS(NhatKy_ViPham!K:K, NhatKy_ViPham!E:E, "12_Hoa_A", NhatKy_ViPham!F:F, B32, NhatKy_ViPham!C:C, "T24")</f>
        <v>100</v>
      </c>
      <c r="AP32" s="6">
        <f>100 + SUMIFS(NhatKy_ViPham!J:J, NhatKy_ViPham!E:E, "12_Hoa_A", NhatKy_ViPham!F:F, B32, NhatKy_ViPham!C:C, "T25") - SUMIFS(NhatKy_ViPham!K:K, NhatKy_ViPham!E:E, "12_Hoa_A", NhatKy_ViPham!F:F, B32, NhatKy_ViPham!C:C, "T25")</f>
        <v>100</v>
      </c>
      <c r="AQ32" s="6">
        <f>100 + SUMIFS(NhatKy_ViPham!J:J, NhatKy_ViPham!E:E, "12_Hoa_A", NhatKy_ViPham!F:F, B32, NhatKy_ViPham!C:C, "T26") - SUMIFS(NhatKy_ViPham!K:K, NhatKy_ViPham!E:E, "12_Hoa_A", NhatKy_ViPham!F:F, B32, NhatKy_ViPham!C:C, "T26")</f>
        <v>100</v>
      </c>
      <c r="AR32" s="6">
        <f>100 + SUMIFS(NhatKy_ViPham!J:J, NhatKy_ViPham!E:E, "12_Hoa_A", NhatKy_ViPham!F:F, B32, NhatKy_ViPham!C:C, "T27") - SUMIFS(NhatKy_ViPham!K:K, NhatKy_ViPham!E:E, "12_Hoa_A", NhatKy_ViPham!F:F, B32, NhatKy_ViPham!C:C, "T27")</f>
        <v>100</v>
      </c>
      <c r="AS32" s="6">
        <f>100 + SUMIFS(NhatKy_ViPham!J:J, NhatKy_ViPham!E:E, "12_Hoa_A", NhatKy_ViPham!F:F, B32, NhatKy_ViPham!C:C, "T28") - SUMIFS(NhatKy_ViPham!K:K, NhatKy_ViPham!E:E, "12_Hoa_A", NhatKy_ViPham!F:F, B32, NhatKy_ViPham!C:C, "T28")</f>
        <v>100</v>
      </c>
      <c r="AT32" s="6">
        <f>100 + SUMIFS(NhatKy_ViPham!J:J, NhatKy_ViPham!E:E, "12_Hoa_A", NhatKy_ViPham!F:F, B32, NhatKy_ViPham!C:C, "T29") - SUMIFS(NhatKy_ViPham!K:K, NhatKy_ViPham!E:E, "12_Hoa_A", NhatKy_ViPham!F:F, B32, NhatKy_ViPham!C:C, "T29")</f>
        <v>100</v>
      </c>
      <c r="AU32" s="6">
        <f>100 + SUMIFS(NhatKy_ViPham!J:J, NhatKy_ViPham!E:E, "12_Hoa_A", NhatKy_ViPham!F:F, B32, NhatKy_ViPham!C:C, "T30") - SUMIFS(NhatKy_ViPham!K:K, NhatKy_ViPham!E:E, "12_Hoa_A", NhatKy_ViPham!F:F, B32, NhatKy_ViPham!C:C, "T30")</f>
        <v>100</v>
      </c>
      <c r="AV32" s="6">
        <f>100 + SUMIFS(NhatKy_ViPham!J:J, NhatKy_ViPham!E:E, "12_Hoa_A", NhatKy_ViPham!F:F, B32, NhatKy_ViPham!C:C, "T31") - SUMIFS(NhatKy_ViPham!K:K, NhatKy_ViPham!E:E, "12_Hoa_A", NhatKy_ViPham!F:F, B32, NhatKy_ViPham!C:C, "T31")</f>
        <v>100</v>
      </c>
      <c r="AW32" s="6">
        <f>100 + SUMIFS(NhatKy_ViPham!J:J, NhatKy_ViPham!E:E, "12_Hoa_A", NhatKy_ViPham!F:F, B32, NhatKy_ViPham!C:C, "T32") - SUMIFS(NhatKy_ViPham!K:K, NhatKy_ViPham!E:E, "12_Hoa_A", NhatKy_ViPham!F:F, B32, NhatKy_ViPham!C:C, "T32")</f>
        <v>100</v>
      </c>
      <c r="AX32" s="6">
        <f>100 + SUMIFS(NhatKy_ViPham!J:J, NhatKy_ViPham!E:E, "12_Hoa_A", NhatKy_ViPham!F:F, B32, NhatKy_ViPham!C:C, "T33") - SUMIFS(NhatKy_ViPham!K:K, NhatKy_ViPham!E:E, "12_Hoa_A", NhatKy_ViPham!F:F, B32, NhatKy_ViPham!C:C, "T33")</f>
        <v>100</v>
      </c>
      <c r="AY32" s="6">
        <f>100 + SUMIFS(NhatKy_ViPham!J:J, NhatKy_ViPham!E:E, "12_Hoa_A", NhatKy_ViPham!F:F, B32, NhatKy_ViPham!C:C, "T34") - SUMIFS(NhatKy_ViPham!K:K, NhatKy_ViPham!E:E, "12_Hoa_A", NhatKy_ViPham!F:F, B32, NhatKy_ViPham!C:C, "T34")</f>
        <v>100</v>
      </c>
      <c r="AZ32" s="6">
        <f>100 + SUMIFS(NhatKy_ViPham!J:J, NhatKy_ViPham!E:E, "12_Hoa_A", NhatKy_ViPham!F:F, B32, NhatKy_ViPham!C:C, "T35") - SUMIFS(NhatKy_ViPham!K:K, NhatKy_ViPham!E:E, "12_Hoa_A", NhatKy_ViPham!F:F, B32, NhatKy_ViPham!C:C, "T35")</f>
        <v>100</v>
      </c>
      <c r="BA32" s="12">
        <f t="shared" si="0"/>
        <v>100</v>
      </c>
      <c r="BB32" s="11" t="s">
        <v>430</v>
      </c>
      <c r="BC32" s="16" t="str">
        <f t="shared" si="1"/>
        <v>Tốt</v>
      </c>
      <c r="BD32" s="15" t="str">
        <f t="shared" si="2"/>
        <v>🟢 BÌNH THƯỜNG</v>
      </c>
    </row>
    <row r="33" spans="1:56" x14ac:dyDescent="0.25">
      <c r="A33" s="4">
        <v>25</v>
      </c>
      <c r="B33" s="10" t="s">
        <v>2536</v>
      </c>
      <c r="C33" s="4" t="s">
        <v>2537</v>
      </c>
      <c r="D33" s="4" t="s">
        <v>435</v>
      </c>
      <c r="E33" s="11" t="s">
        <v>430</v>
      </c>
      <c r="F33" s="7">
        <f>SUMIFS(NhatKy_ViPham!K:K, NhatKy_ViPham!E:E, "12_Hoa_A", NhatKy_ViPham!F:F, B33, NhatKy_ViPham!H:H, "L01")</f>
        <v>0</v>
      </c>
      <c r="G33" s="7">
        <f>SUMIFS(NhatKy_ViPham!K:K, NhatKy_ViPham!E:E, "12_Hoa_A", NhatKy_ViPham!F:F, B33, NhatKy_ViPham!H:H, "L02")</f>
        <v>0</v>
      </c>
      <c r="H33" s="7">
        <f>SUMIFS(NhatKy_ViPham!K:K, NhatKy_ViPham!E:E, "12_Hoa_A", NhatKy_ViPham!F:F, B33, NhatKy_ViPham!H:H, "L03")</f>
        <v>0</v>
      </c>
      <c r="I33" s="7">
        <f>SUMIFS(NhatKy_ViPham!K:K, NhatKy_ViPham!E:E, "12_Hoa_A", NhatKy_ViPham!F:F, B33, NhatKy_ViPham!H:H, "L04")</f>
        <v>0</v>
      </c>
      <c r="J33" s="7">
        <f>SUMIFS(NhatKy_ViPham!K:K, NhatKy_ViPham!E:E, "12_Hoa_A", NhatKy_ViPham!F:F, B33, NhatKy_ViPham!H:H, "L05")</f>
        <v>0</v>
      </c>
      <c r="K33" s="7">
        <f>SUMIFS(NhatKy_ViPham!K:K, NhatKy_ViPham!E:E, "12_Hoa_A", NhatKy_ViPham!F:F, B33, NhatKy_ViPham!H:H, "L06")</f>
        <v>0</v>
      </c>
      <c r="L33" s="7">
        <f>SUMIFS(NhatKy_ViPham!K:K, NhatKy_ViPham!E:E, "12_Hoa_A", NhatKy_ViPham!F:F, B33, NhatKy_ViPham!H:H, "L07")</f>
        <v>0</v>
      </c>
      <c r="M33" s="7">
        <f>SUMIFS(NhatKy_ViPham!K:K, NhatKy_ViPham!E:E, "12_Hoa_A", NhatKy_ViPham!F:F, B33, NhatKy_ViPham!H:H, "L08")</f>
        <v>0</v>
      </c>
      <c r="N33" s="7">
        <f>SUMIFS(NhatKy_ViPham!K:K, NhatKy_ViPham!E:E, "12_Hoa_A", NhatKy_ViPham!F:F, B33, NhatKy_ViPham!H:H, "L09")</f>
        <v>0</v>
      </c>
      <c r="O33" s="7">
        <f>SUMIFS(NhatKy_ViPham!K:K, NhatKy_ViPham!E:E, "12_Hoa_A", NhatKy_ViPham!F:F, B33, NhatKy_ViPham!H:H, "L10")</f>
        <v>0</v>
      </c>
      <c r="P33" s="12">
        <f>SUMIFS(NhatKy_ViPham!J:J, NhatKy_ViPham!E:E, "12_Hoa_A", NhatKy_ViPham!F:F, B33)</f>
        <v>0</v>
      </c>
      <c r="Q33" s="13">
        <f>SUMIFS(NhatKy_ViPham!K:K, NhatKy_ViPham!E:E, "12_Hoa_A", NhatKy_ViPham!F:F, B33)</f>
        <v>0</v>
      </c>
      <c r="R33" s="7">
        <f>100 + SUMIFS(NhatKy_ViPham!J:J, NhatKy_ViPham!E:E, "12_Hoa_A", NhatKy_ViPham!F:F, B33, NhatKy_ViPham!C:C, "T1") - SUMIFS(NhatKy_ViPham!K:K, NhatKy_ViPham!E:E, "12_Hoa_A", NhatKy_ViPham!F:F, B33, NhatKy_ViPham!C:C, "T1")</f>
        <v>100</v>
      </c>
      <c r="S33" s="7">
        <f>100 + SUMIFS(NhatKy_ViPham!J:J, NhatKy_ViPham!E:E, "12_Hoa_A", NhatKy_ViPham!F:F, B33, NhatKy_ViPham!C:C, "T2") - SUMIFS(NhatKy_ViPham!K:K, NhatKy_ViPham!E:E, "12_Hoa_A", NhatKy_ViPham!F:F, B33, NhatKy_ViPham!C:C, "T2")</f>
        <v>100</v>
      </c>
      <c r="T33" s="7">
        <f>100 + SUMIFS(NhatKy_ViPham!J:J, NhatKy_ViPham!E:E, "12_Hoa_A", NhatKy_ViPham!F:F, B33, NhatKy_ViPham!C:C, "T3") - SUMIFS(NhatKy_ViPham!K:K, NhatKy_ViPham!E:E, "12_Hoa_A", NhatKy_ViPham!F:F, B33, NhatKy_ViPham!C:C, "T3")</f>
        <v>100</v>
      </c>
      <c r="U33" s="7">
        <f>100 + SUMIFS(NhatKy_ViPham!J:J, NhatKy_ViPham!E:E, "12_Hoa_A", NhatKy_ViPham!F:F, B33, NhatKy_ViPham!C:C, "T4") - SUMIFS(NhatKy_ViPham!K:K, NhatKy_ViPham!E:E, "12_Hoa_A", NhatKy_ViPham!F:F, B33, NhatKy_ViPham!C:C, "T4")</f>
        <v>100</v>
      </c>
      <c r="V33" s="7">
        <f>100 + SUMIFS(NhatKy_ViPham!J:J, NhatKy_ViPham!E:E, "12_Hoa_A", NhatKy_ViPham!F:F, B33, NhatKy_ViPham!C:C, "T5") - SUMIFS(NhatKy_ViPham!K:K, NhatKy_ViPham!E:E, "12_Hoa_A", NhatKy_ViPham!F:F, B33, NhatKy_ViPham!C:C, "T5")</f>
        <v>100</v>
      </c>
      <c r="W33" s="7">
        <f>100 + SUMIFS(NhatKy_ViPham!J:J, NhatKy_ViPham!E:E, "12_Hoa_A", NhatKy_ViPham!F:F, B33, NhatKy_ViPham!C:C, "T6") - SUMIFS(NhatKy_ViPham!K:K, NhatKy_ViPham!E:E, "12_Hoa_A", NhatKy_ViPham!F:F, B33, NhatKy_ViPham!C:C, "T6")</f>
        <v>100</v>
      </c>
      <c r="X33" s="7">
        <f>100 + SUMIFS(NhatKy_ViPham!J:J, NhatKy_ViPham!E:E, "12_Hoa_A", NhatKy_ViPham!F:F, B33, NhatKy_ViPham!C:C, "T7") - SUMIFS(NhatKy_ViPham!K:K, NhatKy_ViPham!E:E, "12_Hoa_A", NhatKy_ViPham!F:F, B33, NhatKy_ViPham!C:C, "T7")</f>
        <v>100</v>
      </c>
      <c r="Y33" s="7">
        <f>100 + SUMIFS(NhatKy_ViPham!J:J, NhatKy_ViPham!E:E, "12_Hoa_A", NhatKy_ViPham!F:F, B33, NhatKy_ViPham!C:C, "T8") - SUMIFS(NhatKy_ViPham!K:K, NhatKy_ViPham!E:E, "12_Hoa_A", NhatKy_ViPham!F:F, B33, NhatKy_ViPham!C:C, "T8")</f>
        <v>100</v>
      </c>
      <c r="Z33" s="7">
        <f>100 + SUMIFS(NhatKy_ViPham!J:J, NhatKy_ViPham!E:E, "12_Hoa_A", NhatKy_ViPham!F:F, B33, NhatKy_ViPham!C:C, "T9") - SUMIFS(NhatKy_ViPham!K:K, NhatKy_ViPham!E:E, "12_Hoa_A", NhatKy_ViPham!F:F, B33, NhatKy_ViPham!C:C, "T9")</f>
        <v>100</v>
      </c>
      <c r="AA33" s="7">
        <f>100 + SUMIFS(NhatKy_ViPham!J:J, NhatKy_ViPham!E:E, "12_Hoa_A", NhatKy_ViPham!F:F, B33, NhatKy_ViPham!C:C, "T10") - SUMIFS(NhatKy_ViPham!K:K, NhatKy_ViPham!E:E, "12_Hoa_A", NhatKy_ViPham!F:F, B33, NhatKy_ViPham!C:C, "T10")</f>
        <v>100</v>
      </c>
      <c r="AB33" s="7">
        <f>100 + SUMIFS(NhatKy_ViPham!J:J, NhatKy_ViPham!E:E, "12_Hoa_A", NhatKy_ViPham!F:F, B33, NhatKy_ViPham!C:C, "T11") - SUMIFS(NhatKy_ViPham!K:K, NhatKy_ViPham!E:E, "12_Hoa_A", NhatKy_ViPham!F:F, B33, NhatKy_ViPham!C:C, "T11")</f>
        <v>100</v>
      </c>
      <c r="AC33" s="7">
        <f>100 + SUMIFS(NhatKy_ViPham!J:J, NhatKy_ViPham!E:E, "12_Hoa_A", NhatKy_ViPham!F:F, B33, NhatKy_ViPham!C:C, "T12") - SUMIFS(NhatKy_ViPham!K:K, NhatKy_ViPham!E:E, "12_Hoa_A", NhatKy_ViPham!F:F, B33, NhatKy_ViPham!C:C, "T12")</f>
        <v>100</v>
      </c>
      <c r="AD33" s="7">
        <f>100 + SUMIFS(NhatKy_ViPham!J:J, NhatKy_ViPham!E:E, "12_Hoa_A", NhatKy_ViPham!F:F, B33, NhatKy_ViPham!C:C, "T13") - SUMIFS(NhatKy_ViPham!K:K, NhatKy_ViPham!E:E, "12_Hoa_A", NhatKy_ViPham!F:F, B33, NhatKy_ViPham!C:C, "T13")</f>
        <v>100</v>
      </c>
      <c r="AE33" s="7">
        <f>100 + SUMIFS(NhatKy_ViPham!J:J, NhatKy_ViPham!E:E, "12_Hoa_A", NhatKy_ViPham!F:F, B33, NhatKy_ViPham!C:C, "T14") - SUMIFS(NhatKy_ViPham!K:K, NhatKy_ViPham!E:E, "12_Hoa_A", NhatKy_ViPham!F:F, B33, NhatKy_ViPham!C:C, "T14")</f>
        <v>100</v>
      </c>
      <c r="AF33" s="7">
        <f>100 + SUMIFS(NhatKy_ViPham!J:J, NhatKy_ViPham!E:E, "12_Hoa_A", NhatKy_ViPham!F:F, B33, NhatKy_ViPham!C:C, "T15") - SUMIFS(NhatKy_ViPham!K:K, NhatKy_ViPham!E:E, "12_Hoa_A", NhatKy_ViPham!F:F, B33, NhatKy_ViPham!C:C, "T15")</f>
        <v>100</v>
      </c>
      <c r="AG33" s="7">
        <f>100 + SUMIFS(NhatKy_ViPham!J:J, NhatKy_ViPham!E:E, "12_Hoa_A", NhatKy_ViPham!F:F, B33, NhatKy_ViPham!C:C, "T16") - SUMIFS(NhatKy_ViPham!K:K, NhatKy_ViPham!E:E, "12_Hoa_A", NhatKy_ViPham!F:F, B33, NhatKy_ViPham!C:C, "T16")</f>
        <v>100</v>
      </c>
      <c r="AH33" s="7">
        <f>100 + SUMIFS(NhatKy_ViPham!J:J, NhatKy_ViPham!E:E, "12_Hoa_A", NhatKy_ViPham!F:F, B33, NhatKy_ViPham!C:C, "T17") - SUMIFS(NhatKy_ViPham!K:K, NhatKy_ViPham!E:E, "12_Hoa_A", NhatKy_ViPham!F:F, B33, NhatKy_ViPham!C:C, "T17")</f>
        <v>100</v>
      </c>
      <c r="AI33" s="7">
        <f>100 + SUMIFS(NhatKy_ViPham!J:J, NhatKy_ViPham!E:E, "12_Hoa_A", NhatKy_ViPham!F:F, B33, NhatKy_ViPham!C:C, "T18") - SUMIFS(NhatKy_ViPham!K:K, NhatKy_ViPham!E:E, "12_Hoa_A", NhatKy_ViPham!F:F, B33, NhatKy_ViPham!C:C, "T18")</f>
        <v>100</v>
      </c>
      <c r="AJ33" s="7">
        <f>100 + SUMIFS(NhatKy_ViPham!J:J, NhatKy_ViPham!E:E, "12_Hoa_A", NhatKy_ViPham!F:F, B33, NhatKy_ViPham!C:C, "T19") - SUMIFS(NhatKy_ViPham!K:K, NhatKy_ViPham!E:E, "12_Hoa_A", NhatKy_ViPham!F:F, B33, NhatKy_ViPham!C:C, "T19")</f>
        <v>100</v>
      </c>
      <c r="AK33" s="7">
        <f>100 + SUMIFS(NhatKy_ViPham!J:J, NhatKy_ViPham!E:E, "12_Hoa_A", NhatKy_ViPham!F:F, B33, NhatKy_ViPham!C:C, "T20") - SUMIFS(NhatKy_ViPham!K:K, NhatKy_ViPham!E:E, "12_Hoa_A", NhatKy_ViPham!F:F, B33, NhatKy_ViPham!C:C, "T20")</f>
        <v>100</v>
      </c>
      <c r="AL33" s="7">
        <f>100 + SUMIFS(NhatKy_ViPham!J:J, NhatKy_ViPham!E:E, "12_Hoa_A", NhatKy_ViPham!F:F, B33, NhatKy_ViPham!C:C, "T21") - SUMIFS(NhatKy_ViPham!K:K, NhatKy_ViPham!E:E, "12_Hoa_A", NhatKy_ViPham!F:F, B33, NhatKy_ViPham!C:C, "T21")</f>
        <v>100</v>
      </c>
      <c r="AM33" s="7">
        <f>100 + SUMIFS(NhatKy_ViPham!J:J, NhatKy_ViPham!E:E, "12_Hoa_A", NhatKy_ViPham!F:F, B33, NhatKy_ViPham!C:C, "T22") - SUMIFS(NhatKy_ViPham!K:K, NhatKy_ViPham!E:E, "12_Hoa_A", NhatKy_ViPham!F:F, B33, NhatKy_ViPham!C:C, "T22")</f>
        <v>100</v>
      </c>
      <c r="AN33" s="7">
        <f>100 + SUMIFS(NhatKy_ViPham!J:J, NhatKy_ViPham!E:E, "12_Hoa_A", NhatKy_ViPham!F:F, B33, NhatKy_ViPham!C:C, "T23") - SUMIFS(NhatKy_ViPham!K:K, NhatKy_ViPham!E:E, "12_Hoa_A", NhatKy_ViPham!F:F, B33, NhatKy_ViPham!C:C, "T23")</f>
        <v>100</v>
      </c>
      <c r="AO33" s="7">
        <f>100 + SUMIFS(NhatKy_ViPham!J:J, NhatKy_ViPham!E:E, "12_Hoa_A", NhatKy_ViPham!F:F, B33, NhatKy_ViPham!C:C, "T24") - SUMIFS(NhatKy_ViPham!K:K, NhatKy_ViPham!E:E, "12_Hoa_A", NhatKy_ViPham!F:F, B33, NhatKy_ViPham!C:C, "T24")</f>
        <v>100</v>
      </c>
      <c r="AP33" s="7">
        <f>100 + SUMIFS(NhatKy_ViPham!J:J, NhatKy_ViPham!E:E, "12_Hoa_A", NhatKy_ViPham!F:F, B33, NhatKy_ViPham!C:C, "T25") - SUMIFS(NhatKy_ViPham!K:K, NhatKy_ViPham!E:E, "12_Hoa_A", NhatKy_ViPham!F:F, B33, NhatKy_ViPham!C:C, "T25")</f>
        <v>100</v>
      </c>
      <c r="AQ33" s="7">
        <f>100 + SUMIFS(NhatKy_ViPham!J:J, NhatKy_ViPham!E:E, "12_Hoa_A", NhatKy_ViPham!F:F, B33, NhatKy_ViPham!C:C, "T26") - SUMIFS(NhatKy_ViPham!K:K, NhatKy_ViPham!E:E, "12_Hoa_A", NhatKy_ViPham!F:F, B33, NhatKy_ViPham!C:C, "T26")</f>
        <v>100</v>
      </c>
      <c r="AR33" s="7">
        <f>100 + SUMIFS(NhatKy_ViPham!J:J, NhatKy_ViPham!E:E, "12_Hoa_A", NhatKy_ViPham!F:F, B33, NhatKy_ViPham!C:C, "T27") - SUMIFS(NhatKy_ViPham!K:K, NhatKy_ViPham!E:E, "12_Hoa_A", NhatKy_ViPham!F:F, B33, NhatKy_ViPham!C:C, "T27")</f>
        <v>100</v>
      </c>
      <c r="AS33" s="7">
        <f>100 + SUMIFS(NhatKy_ViPham!J:J, NhatKy_ViPham!E:E, "12_Hoa_A", NhatKy_ViPham!F:F, B33, NhatKy_ViPham!C:C, "T28") - SUMIFS(NhatKy_ViPham!K:K, NhatKy_ViPham!E:E, "12_Hoa_A", NhatKy_ViPham!F:F, B33, NhatKy_ViPham!C:C, "T28")</f>
        <v>100</v>
      </c>
      <c r="AT33" s="7">
        <f>100 + SUMIFS(NhatKy_ViPham!J:J, NhatKy_ViPham!E:E, "12_Hoa_A", NhatKy_ViPham!F:F, B33, NhatKy_ViPham!C:C, "T29") - SUMIFS(NhatKy_ViPham!K:K, NhatKy_ViPham!E:E, "12_Hoa_A", NhatKy_ViPham!F:F, B33, NhatKy_ViPham!C:C, "T29")</f>
        <v>100</v>
      </c>
      <c r="AU33" s="7">
        <f>100 + SUMIFS(NhatKy_ViPham!J:J, NhatKy_ViPham!E:E, "12_Hoa_A", NhatKy_ViPham!F:F, B33, NhatKy_ViPham!C:C, "T30") - SUMIFS(NhatKy_ViPham!K:K, NhatKy_ViPham!E:E, "12_Hoa_A", NhatKy_ViPham!F:F, B33, NhatKy_ViPham!C:C, "T30")</f>
        <v>100</v>
      </c>
      <c r="AV33" s="7">
        <f>100 + SUMIFS(NhatKy_ViPham!J:J, NhatKy_ViPham!E:E, "12_Hoa_A", NhatKy_ViPham!F:F, B33, NhatKy_ViPham!C:C, "T31") - SUMIFS(NhatKy_ViPham!K:K, NhatKy_ViPham!E:E, "12_Hoa_A", NhatKy_ViPham!F:F, B33, NhatKy_ViPham!C:C, "T31")</f>
        <v>100</v>
      </c>
      <c r="AW33" s="7">
        <f>100 + SUMIFS(NhatKy_ViPham!J:J, NhatKy_ViPham!E:E, "12_Hoa_A", NhatKy_ViPham!F:F, B33, NhatKy_ViPham!C:C, "T32") - SUMIFS(NhatKy_ViPham!K:K, NhatKy_ViPham!E:E, "12_Hoa_A", NhatKy_ViPham!F:F, B33, NhatKy_ViPham!C:C, "T32")</f>
        <v>100</v>
      </c>
      <c r="AX33" s="7">
        <f>100 + SUMIFS(NhatKy_ViPham!J:J, NhatKy_ViPham!E:E, "12_Hoa_A", NhatKy_ViPham!F:F, B33, NhatKy_ViPham!C:C, "T33") - SUMIFS(NhatKy_ViPham!K:K, NhatKy_ViPham!E:E, "12_Hoa_A", NhatKy_ViPham!F:F, B33, NhatKy_ViPham!C:C, "T33")</f>
        <v>100</v>
      </c>
      <c r="AY33" s="7">
        <f>100 + SUMIFS(NhatKy_ViPham!J:J, NhatKy_ViPham!E:E, "12_Hoa_A", NhatKy_ViPham!F:F, B33, NhatKy_ViPham!C:C, "T34") - SUMIFS(NhatKy_ViPham!K:K, NhatKy_ViPham!E:E, "12_Hoa_A", NhatKy_ViPham!F:F, B33, NhatKy_ViPham!C:C, "T34")</f>
        <v>100</v>
      </c>
      <c r="AZ33" s="7">
        <f>100 + SUMIFS(NhatKy_ViPham!J:J, NhatKy_ViPham!E:E, "12_Hoa_A", NhatKy_ViPham!F:F, B33, NhatKy_ViPham!C:C, "T35") - SUMIFS(NhatKy_ViPham!K:K, NhatKy_ViPham!E:E, "12_Hoa_A", NhatKy_ViPham!F:F, B33, NhatKy_ViPham!C:C, "T35")</f>
        <v>100</v>
      </c>
      <c r="BA33" s="12">
        <f t="shared" si="0"/>
        <v>100</v>
      </c>
      <c r="BB33" s="11" t="s">
        <v>430</v>
      </c>
      <c r="BC33" s="14" t="str">
        <f t="shared" si="1"/>
        <v>Tốt</v>
      </c>
      <c r="BD33" s="10" t="str">
        <f t="shared" si="2"/>
        <v>🟢 BÌNH THƯỜNG</v>
      </c>
    </row>
    <row r="34" spans="1:56" x14ac:dyDescent="0.25">
      <c r="A34" s="5">
        <v>26</v>
      </c>
      <c r="B34" s="15" t="s">
        <v>2538</v>
      </c>
      <c r="C34" s="5" t="s">
        <v>2539</v>
      </c>
      <c r="D34" s="5" t="s">
        <v>435</v>
      </c>
      <c r="E34" s="11" t="s">
        <v>430</v>
      </c>
      <c r="F34" s="6">
        <f>SUMIFS(NhatKy_ViPham!K:K, NhatKy_ViPham!E:E, "12_Hoa_A", NhatKy_ViPham!F:F, B34, NhatKy_ViPham!H:H, "L01")</f>
        <v>0</v>
      </c>
      <c r="G34" s="6">
        <f>SUMIFS(NhatKy_ViPham!K:K, NhatKy_ViPham!E:E, "12_Hoa_A", NhatKy_ViPham!F:F, B34, NhatKy_ViPham!H:H, "L02")</f>
        <v>0</v>
      </c>
      <c r="H34" s="6">
        <f>SUMIFS(NhatKy_ViPham!K:K, NhatKy_ViPham!E:E, "12_Hoa_A", NhatKy_ViPham!F:F, B34, NhatKy_ViPham!H:H, "L03")</f>
        <v>0</v>
      </c>
      <c r="I34" s="6">
        <f>SUMIFS(NhatKy_ViPham!K:K, NhatKy_ViPham!E:E, "12_Hoa_A", NhatKy_ViPham!F:F, B34, NhatKy_ViPham!H:H, "L04")</f>
        <v>0</v>
      </c>
      <c r="J34" s="6">
        <f>SUMIFS(NhatKy_ViPham!K:K, NhatKy_ViPham!E:E, "12_Hoa_A", NhatKy_ViPham!F:F, B34, NhatKy_ViPham!H:H, "L05")</f>
        <v>0</v>
      </c>
      <c r="K34" s="6">
        <f>SUMIFS(NhatKy_ViPham!K:K, NhatKy_ViPham!E:E, "12_Hoa_A", NhatKy_ViPham!F:F, B34, NhatKy_ViPham!H:H, "L06")</f>
        <v>0</v>
      </c>
      <c r="L34" s="6">
        <f>SUMIFS(NhatKy_ViPham!K:K, NhatKy_ViPham!E:E, "12_Hoa_A", NhatKy_ViPham!F:F, B34, NhatKy_ViPham!H:H, "L07")</f>
        <v>0</v>
      </c>
      <c r="M34" s="6">
        <f>SUMIFS(NhatKy_ViPham!K:K, NhatKy_ViPham!E:E, "12_Hoa_A", NhatKy_ViPham!F:F, B34, NhatKy_ViPham!H:H, "L08")</f>
        <v>0</v>
      </c>
      <c r="N34" s="6">
        <f>SUMIFS(NhatKy_ViPham!K:K, NhatKy_ViPham!E:E, "12_Hoa_A", NhatKy_ViPham!F:F, B34, NhatKy_ViPham!H:H, "L09")</f>
        <v>0</v>
      </c>
      <c r="O34" s="6">
        <f>SUMIFS(NhatKy_ViPham!K:K, NhatKy_ViPham!E:E, "12_Hoa_A", NhatKy_ViPham!F:F, B34, NhatKy_ViPham!H:H, "L10")</f>
        <v>0</v>
      </c>
      <c r="P34" s="12">
        <f>SUMIFS(NhatKy_ViPham!J:J, NhatKy_ViPham!E:E, "12_Hoa_A", NhatKy_ViPham!F:F, B34)</f>
        <v>0</v>
      </c>
      <c r="Q34" s="13">
        <f>SUMIFS(NhatKy_ViPham!K:K, NhatKy_ViPham!E:E, "12_Hoa_A", NhatKy_ViPham!F:F, B34)</f>
        <v>0</v>
      </c>
      <c r="R34" s="6">
        <f>100 + SUMIFS(NhatKy_ViPham!J:J, NhatKy_ViPham!E:E, "12_Hoa_A", NhatKy_ViPham!F:F, B34, NhatKy_ViPham!C:C, "T1") - SUMIFS(NhatKy_ViPham!K:K, NhatKy_ViPham!E:E, "12_Hoa_A", NhatKy_ViPham!F:F, B34, NhatKy_ViPham!C:C, "T1")</f>
        <v>100</v>
      </c>
      <c r="S34" s="6">
        <f>100 + SUMIFS(NhatKy_ViPham!J:J, NhatKy_ViPham!E:E, "12_Hoa_A", NhatKy_ViPham!F:F, B34, NhatKy_ViPham!C:C, "T2") - SUMIFS(NhatKy_ViPham!K:K, NhatKy_ViPham!E:E, "12_Hoa_A", NhatKy_ViPham!F:F, B34, NhatKy_ViPham!C:C, "T2")</f>
        <v>100</v>
      </c>
      <c r="T34" s="6">
        <f>100 + SUMIFS(NhatKy_ViPham!J:J, NhatKy_ViPham!E:E, "12_Hoa_A", NhatKy_ViPham!F:F, B34, NhatKy_ViPham!C:C, "T3") - SUMIFS(NhatKy_ViPham!K:K, NhatKy_ViPham!E:E, "12_Hoa_A", NhatKy_ViPham!F:F, B34, NhatKy_ViPham!C:C, "T3")</f>
        <v>100</v>
      </c>
      <c r="U34" s="6">
        <f>100 + SUMIFS(NhatKy_ViPham!J:J, NhatKy_ViPham!E:E, "12_Hoa_A", NhatKy_ViPham!F:F, B34, NhatKy_ViPham!C:C, "T4") - SUMIFS(NhatKy_ViPham!K:K, NhatKy_ViPham!E:E, "12_Hoa_A", NhatKy_ViPham!F:F, B34, NhatKy_ViPham!C:C, "T4")</f>
        <v>100</v>
      </c>
      <c r="V34" s="6">
        <f>100 + SUMIFS(NhatKy_ViPham!J:J, NhatKy_ViPham!E:E, "12_Hoa_A", NhatKy_ViPham!F:F, B34, NhatKy_ViPham!C:C, "T5") - SUMIFS(NhatKy_ViPham!K:K, NhatKy_ViPham!E:E, "12_Hoa_A", NhatKy_ViPham!F:F, B34, NhatKy_ViPham!C:C, "T5")</f>
        <v>100</v>
      </c>
      <c r="W34" s="6">
        <f>100 + SUMIFS(NhatKy_ViPham!J:J, NhatKy_ViPham!E:E, "12_Hoa_A", NhatKy_ViPham!F:F, B34, NhatKy_ViPham!C:C, "T6") - SUMIFS(NhatKy_ViPham!K:K, NhatKy_ViPham!E:E, "12_Hoa_A", NhatKy_ViPham!F:F, B34, NhatKy_ViPham!C:C, "T6")</f>
        <v>100</v>
      </c>
      <c r="X34" s="6">
        <f>100 + SUMIFS(NhatKy_ViPham!J:J, NhatKy_ViPham!E:E, "12_Hoa_A", NhatKy_ViPham!F:F, B34, NhatKy_ViPham!C:C, "T7") - SUMIFS(NhatKy_ViPham!K:K, NhatKy_ViPham!E:E, "12_Hoa_A", NhatKy_ViPham!F:F, B34, NhatKy_ViPham!C:C, "T7")</f>
        <v>100</v>
      </c>
      <c r="Y34" s="6">
        <f>100 + SUMIFS(NhatKy_ViPham!J:J, NhatKy_ViPham!E:E, "12_Hoa_A", NhatKy_ViPham!F:F, B34, NhatKy_ViPham!C:C, "T8") - SUMIFS(NhatKy_ViPham!K:K, NhatKy_ViPham!E:E, "12_Hoa_A", NhatKy_ViPham!F:F, B34, NhatKy_ViPham!C:C, "T8")</f>
        <v>100</v>
      </c>
      <c r="Z34" s="6">
        <f>100 + SUMIFS(NhatKy_ViPham!J:J, NhatKy_ViPham!E:E, "12_Hoa_A", NhatKy_ViPham!F:F, B34, NhatKy_ViPham!C:C, "T9") - SUMIFS(NhatKy_ViPham!K:K, NhatKy_ViPham!E:E, "12_Hoa_A", NhatKy_ViPham!F:F, B34, NhatKy_ViPham!C:C, "T9")</f>
        <v>100</v>
      </c>
      <c r="AA34" s="6">
        <f>100 + SUMIFS(NhatKy_ViPham!J:J, NhatKy_ViPham!E:E, "12_Hoa_A", NhatKy_ViPham!F:F, B34, NhatKy_ViPham!C:C, "T10") - SUMIFS(NhatKy_ViPham!K:K, NhatKy_ViPham!E:E, "12_Hoa_A", NhatKy_ViPham!F:F, B34, NhatKy_ViPham!C:C, "T10")</f>
        <v>100</v>
      </c>
      <c r="AB34" s="6">
        <f>100 + SUMIFS(NhatKy_ViPham!J:J, NhatKy_ViPham!E:E, "12_Hoa_A", NhatKy_ViPham!F:F, B34, NhatKy_ViPham!C:C, "T11") - SUMIFS(NhatKy_ViPham!K:K, NhatKy_ViPham!E:E, "12_Hoa_A", NhatKy_ViPham!F:F, B34, NhatKy_ViPham!C:C, "T11")</f>
        <v>100</v>
      </c>
      <c r="AC34" s="6">
        <f>100 + SUMIFS(NhatKy_ViPham!J:J, NhatKy_ViPham!E:E, "12_Hoa_A", NhatKy_ViPham!F:F, B34, NhatKy_ViPham!C:C, "T12") - SUMIFS(NhatKy_ViPham!K:K, NhatKy_ViPham!E:E, "12_Hoa_A", NhatKy_ViPham!F:F, B34, NhatKy_ViPham!C:C, "T12")</f>
        <v>100</v>
      </c>
      <c r="AD34" s="6">
        <f>100 + SUMIFS(NhatKy_ViPham!J:J, NhatKy_ViPham!E:E, "12_Hoa_A", NhatKy_ViPham!F:F, B34, NhatKy_ViPham!C:C, "T13") - SUMIFS(NhatKy_ViPham!K:K, NhatKy_ViPham!E:E, "12_Hoa_A", NhatKy_ViPham!F:F, B34, NhatKy_ViPham!C:C, "T13")</f>
        <v>100</v>
      </c>
      <c r="AE34" s="6">
        <f>100 + SUMIFS(NhatKy_ViPham!J:J, NhatKy_ViPham!E:E, "12_Hoa_A", NhatKy_ViPham!F:F, B34, NhatKy_ViPham!C:C, "T14") - SUMIFS(NhatKy_ViPham!K:K, NhatKy_ViPham!E:E, "12_Hoa_A", NhatKy_ViPham!F:F, B34, NhatKy_ViPham!C:C, "T14")</f>
        <v>100</v>
      </c>
      <c r="AF34" s="6">
        <f>100 + SUMIFS(NhatKy_ViPham!J:J, NhatKy_ViPham!E:E, "12_Hoa_A", NhatKy_ViPham!F:F, B34, NhatKy_ViPham!C:C, "T15") - SUMIFS(NhatKy_ViPham!K:K, NhatKy_ViPham!E:E, "12_Hoa_A", NhatKy_ViPham!F:F, B34, NhatKy_ViPham!C:C, "T15")</f>
        <v>100</v>
      </c>
      <c r="AG34" s="6">
        <f>100 + SUMIFS(NhatKy_ViPham!J:J, NhatKy_ViPham!E:E, "12_Hoa_A", NhatKy_ViPham!F:F, B34, NhatKy_ViPham!C:C, "T16") - SUMIFS(NhatKy_ViPham!K:K, NhatKy_ViPham!E:E, "12_Hoa_A", NhatKy_ViPham!F:F, B34, NhatKy_ViPham!C:C, "T16")</f>
        <v>100</v>
      </c>
      <c r="AH34" s="6">
        <f>100 + SUMIFS(NhatKy_ViPham!J:J, NhatKy_ViPham!E:E, "12_Hoa_A", NhatKy_ViPham!F:F, B34, NhatKy_ViPham!C:C, "T17") - SUMIFS(NhatKy_ViPham!K:K, NhatKy_ViPham!E:E, "12_Hoa_A", NhatKy_ViPham!F:F, B34, NhatKy_ViPham!C:C, "T17")</f>
        <v>100</v>
      </c>
      <c r="AI34" s="6">
        <f>100 + SUMIFS(NhatKy_ViPham!J:J, NhatKy_ViPham!E:E, "12_Hoa_A", NhatKy_ViPham!F:F, B34, NhatKy_ViPham!C:C, "T18") - SUMIFS(NhatKy_ViPham!K:K, NhatKy_ViPham!E:E, "12_Hoa_A", NhatKy_ViPham!F:F, B34, NhatKy_ViPham!C:C, "T18")</f>
        <v>100</v>
      </c>
      <c r="AJ34" s="6">
        <f>100 + SUMIFS(NhatKy_ViPham!J:J, NhatKy_ViPham!E:E, "12_Hoa_A", NhatKy_ViPham!F:F, B34, NhatKy_ViPham!C:C, "T19") - SUMIFS(NhatKy_ViPham!K:K, NhatKy_ViPham!E:E, "12_Hoa_A", NhatKy_ViPham!F:F, B34, NhatKy_ViPham!C:C, "T19")</f>
        <v>100</v>
      </c>
      <c r="AK34" s="6">
        <f>100 + SUMIFS(NhatKy_ViPham!J:J, NhatKy_ViPham!E:E, "12_Hoa_A", NhatKy_ViPham!F:F, B34, NhatKy_ViPham!C:C, "T20") - SUMIFS(NhatKy_ViPham!K:K, NhatKy_ViPham!E:E, "12_Hoa_A", NhatKy_ViPham!F:F, B34, NhatKy_ViPham!C:C, "T20")</f>
        <v>100</v>
      </c>
      <c r="AL34" s="6">
        <f>100 + SUMIFS(NhatKy_ViPham!J:J, NhatKy_ViPham!E:E, "12_Hoa_A", NhatKy_ViPham!F:F, B34, NhatKy_ViPham!C:C, "T21") - SUMIFS(NhatKy_ViPham!K:K, NhatKy_ViPham!E:E, "12_Hoa_A", NhatKy_ViPham!F:F, B34, NhatKy_ViPham!C:C, "T21")</f>
        <v>100</v>
      </c>
      <c r="AM34" s="6">
        <f>100 + SUMIFS(NhatKy_ViPham!J:J, NhatKy_ViPham!E:E, "12_Hoa_A", NhatKy_ViPham!F:F, B34, NhatKy_ViPham!C:C, "T22") - SUMIFS(NhatKy_ViPham!K:K, NhatKy_ViPham!E:E, "12_Hoa_A", NhatKy_ViPham!F:F, B34, NhatKy_ViPham!C:C, "T22")</f>
        <v>100</v>
      </c>
      <c r="AN34" s="6">
        <f>100 + SUMIFS(NhatKy_ViPham!J:J, NhatKy_ViPham!E:E, "12_Hoa_A", NhatKy_ViPham!F:F, B34, NhatKy_ViPham!C:C, "T23") - SUMIFS(NhatKy_ViPham!K:K, NhatKy_ViPham!E:E, "12_Hoa_A", NhatKy_ViPham!F:F, B34, NhatKy_ViPham!C:C, "T23")</f>
        <v>100</v>
      </c>
      <c r="AO34" s="6">
        <f>100 + SUMIFS(NhatKy_ViPham!J:J, NhatKy_ViPham!E:E, "12_Hoa_A", NhatKy_ViPham!F:F, B34, NhatKy_ViPham!C:C, "T24") - SUMIFS(NhatKy_ViPham!K:K, NhatKy_ViPham!E:E, "12_Hoa_A", NhatKy_ViPham!F:F, B34, NhatKy_ViPham!C:C, "T24")</f>
        <v>100</v>
      </c>
      <c r="AP34" s="6">
        <f>100 + SUMIFS(NhatKy_ViPham!J:J, NhatKy_ViPham!E:E, "12_Hoa_A", NhatKy_ViPham!F:F, B34, NhatKy_ViPham!C:C, "T25") - SUMIFS(NhatKy_ViPham!K:K, NhatKy_ViPham!E:E, "12_Hoa_A", NhatKy_ViPham!F:F, B34, NhatKy_ViPham!C:C, "T25")</f>
        <v>100</v>
      </c>
      <c r="AQ34" s="6">
        <f>100 + SUMIFS(NhatKy_ViPham!J:J, NhatKy_ViPham!E:E, "12_Hoa_A", NhatKy_ViPham!F:F, B34, NhatKy_ViPham!C:C, "T26") - SUMIFS(NhatKy_ViPham!K:K, NhatKy_ViPham!E:E, "12_Hoa_A", NhatKy_ViPham!F:F, B34, NhatKy_ViPham!C:C, "T26")</f>
        <v>100</v>
      </c>
      <c r="AR34" s="6">
        <f>100 + SUMIFS(NhatKy_ViPham!J:J, NhatKy_ViPham!E:E, "12_Hoa_A", NhatKy_ViPham!F:F, B34, NhatKy_ViPham!C:C, "T27") - SUMIFS(NhatKy_ViPham!K:K, NhatKy_ViPham!E:E, "12_Hoa_A", NhatKy_ViPham!F:F, B34, NhatKy_ViPham!C:C, "T27")</f>
        <v>100</v>
      </c>
      <c r="AS34" s="6">
        <f>100 + SUMIFS(NhatKy_ViPham!J:J, NhatKy_ViPham!E:E, "12_Hoa_A", NhatKy_ViPham!F:F, B34, NhatKy_ViPham!C:C, "T28") - SUMIFS(NhatKy_ViPham!K:K, NhatKy_ViPham!E:E, "12_Hoa_A", NhatKy_ViPham!F:F, B34, NhatKy_ViPham!C:C, "T28")</f>
        <v>100</v>
      </c>
      <c r="AT34" s="6">
        <f>100 + SUMIFS(NhatKy_ViPham!J:J, NhatKy_ViPham!E:E, "12_Hoa_A", NhatKy_ViPham!F:F, B34, NhatKy_ViPham!C:C, "T29") - SUMIFS(NhatKy_ViPham!K:K, NhatKy_ViPham!E:E, "12_Hoa_A", NhatKy_ViPham!F:F, B34, NhatKy_ViPham!C:C, "T29")</f>
        <v>100</v>
      </c>
      <c r="AU34" s="6">
        <f>100 + SUMIFS(NhatKy_ViPham!J:J, NhatKy_ViPham!E:E, "12_Hoa_A", NhatKy_ViPham!F:F, B34, NhatKy_ViPham!C:C, "T30") - SUMIFS(NhatKy_ViPham!K:K, NhatKy_ViPham!E:E, "12_Hoa_A", NhatKy_ViPham!F:F, B34, NhatKy_ViPham!C:C, "T30")</f>
        <v>100</v>
      </c>
      <c r="AV34" s="6">
        <f>100 + SUMIFS(NhatKy_ViPham!J:J, NhatKy_ViPham!E:E, "12_Hoa_A", NhatKy_ViPham!F:F, B34, NhatKy_ViPham!C:C, "T31") - SUMIFS(NhatKy_ViPham!K:K, NhatKy_ViPham!E:E, "12_Hoa_A", NhatKy_ViPham!F:F, B34, NhatKy_ViPham!C:C, "T31")</f>
        <v>100</v>
      </c>
      <c r="AW34" s="6">
        <f>100 + SUMIFS(NhatKy_ViPham!J:J, NhatKy_ViPham!E:E, "12_Hoa_A", NhatKy_ViPham!F:F, B34, NhatKy_ViPham!C:C, "T32") - SUMIFS(NhatKy_ViPham!K:K, NhatKy_ViPham!E:E, "12_Hoa_A", NhatKy_ViPham!F:F, B34, NhatKy_ViPham!C:C, "T32")</f>
        <v>100</v>
      </c>
      <c r="AX34" s="6">
        <f>100 + SUMIFS(NhatKy_ViPham!J:J, NhatKy_ViPham!E:E, "12_Hoa_A", NhatKy_ViPham!F:F, B34, NhatKy_ViPham!C:C, "T33") - SUMIFS(NhatKy_ViPham!K:K, NhatKy_ViPham!E:E, "12_Hoa_A", NhatKy_ViPham!F:F, B34, NhatKy_ViPham!C:C, "T33")</f>
        <v>100</v>
      </c>
      <c r="AY34" s="6">
        <f>100 + SUMIFS(NhatKy_ViPham!J:J, NhatKy_ViPham!E:E, "12_Hoa_A", NhatKy_ViPham!F:F, B34, NhatKy_ViPham!C:C, "T34") - SUMIFS(NhatKy_ViPham!K:K, NhatKy_ViPham!E:E, "12_Hoa_A", NhatKy_ViPham!F:F, B34, NhatKy_ViPham!C:C, "T34")</f>
        <v>100</v>
      </c>
      <c r="AZ34" s="6">
        <f>100 + SUMIFS(NhatKy_ViPham!J:J, NhatKy_ViPham!E:E, "12_Hoa_A", NhatKy_ViPham!F:F, B34, NhatKy_ViPham!C:C, "T35") - SUMIFS(NhatKy_ViPham!K:K, NhatKy_ViPham!E:E, "12_Hoa_A", NhatKy_ViPham!F:F, B34, NhatKy_ViPham!C:C, "T35")</f>
        <v>100</v>
      </c>
      <c r="BA34" s="12">
        <f t="shared" si="0"/>
        <v>100</v>
      </c>
      <c r="BB34" s="11" t="s">
        <v>430</v>
      </c>
      <c r="BC34" s="16" t="str">
        <f t="shared" si="1"/>
        <v>Tốt</v>
      </c>
      <c r="BD34" s="15" t="str">
        <f t="shared" si="2"/>
        <v>🟢 BÌNH THƯỜNG</v>
      </c>
    </row>
    <row r="35" spans="1:56" x14ac:dyDescent="0.25">
      <c r="A35" s="4">
        <v>27</v>
      </c>
      <c r="B35" s="10" t="s">
        <v>2540</v>
      </c>
      <c r="C35" s="4" t="s">
        <v>2529</v>
      </c>
      <c r="D35" s="4" t="s">
        <v>435</v>
      </c>
      <c r="E35" s="11" t="s">
        <v>430</v>
      </c>
      <c r="F35" s="7">
        <f>SUMIFS(NhatKy_ViPham!K:K, NhatKy_ViPham!E:E, "12_Hoa_A", NhatKy_ViPham!F:F, B35, NhatKy_ViPham!H:H, "L01")</f>
        <v>0</v>
      </c>
      <c r="G35" s="7">
        <f>SUMIFS(NhatKy_ViPham!K:K, NhatKy_ViPham!E:E, "12_Hoa_A", NhatKy_ViPham!F:F, B35, NhatKy_ViPham!H:H, "L02")</f>
        <v>0</v>
      </c>
      <c r="H35" s="7">
        <f>SUMIFS(NhatKy_ViPham!K:K, NhatKy_ViPham!E:E, "12_Hoa_A", NhatKy_ViPham!F:F, B35, NhatKy_ViPham!H:H, "L03")</f>
        <v>0</v>
      </c>
      <c r="I35" s="7">
        <f>SUMIFS(NhatKy_ViPham!K:K, NhatKy_ViPham!E:E, "12_Hoa_A", NhatKy_ViPham!F:F, B35, NhatKy_ViPham!H:H, "L04")</f>
        <v>0</v>
      </c>
      <c r="J35" s="7">
        <f>SUMIFS(NhatKy_ViPham!K:K, NhatKy_ViPham!E:E, "12_Hoa_A", NhatKy_ViPham!F:F, B35, NhatKy_ViPham!H:H, "L05")</f>
        <v>0</v>
      </c>
      <c r="K35" s="7">
        <f>SUMIFS(NhatKy_ViPham!K:K, NhatKy_ViPham!E:E, "12_Hoa_A", NhatKy_ViPham!F:F, B35, NhatKy_ViPham!H:H, "L06")</f>
        <v>0</v>
      </c>
      <c r="L35" s="7">
        <f>SUMIFS(NhatKy_ViPham!K:K, NhatKy_ViPham!E:E, "12_Hoa_A", NhatKy_ViPham!F:F, B35, NhatKy_ViPham!H:H, "L07")</f>
        <v>0</v>
      </c>
      <c r="M35" s="7">
        <f>SUMIFS(NhatKy_ViPham!K:K, NhatKy_ViPham!E:E, "12_Hoa_A", NhatKy_ViPham!F:F, B35, NhatKy_ViPham!H:H, "L08")</f>
        <v>0</v>
      </c>
      <c r="N35" s="7">
        <f>SUMIFS(NhatKy_ViPham!K:K, NhatKy_ViPham!E:E, "12_Hoa_A", NhatKy_ViPham!F:F, B35, NhatKy_ViPham!H:H, "L09")</f>
        <v>0</v>
      </c>
      <c r="O35" s="7">
        <f>SUMIFS(NhatKy_ViPham!K:K, NhatKy_ViPham!E:E, "12_Hoa_A", NhatKy_ViPham!F:F, B35, NhatKy_ViPham!H:H, "L10")</f>
        <v>0</v>
      </c>
      <c r="P35" s="12">
        <f>SUMIFS(NhatKy_ViPham!J:J, NhatKy_ViPham!E:E, "12_Hoa_A", NhatKy_ViPham!F:F, B35)</f>
        <v>0</v>
      </c>
      <c r="Q35" s="13">
        <f>SUMIFS(NhatKy_ViPham!K:K, NhatKy_ViPham!E:E, "12_Hoa_A", NhatKy_ViPham!F:F, B35)</f>
        <v>0</v>
      </c>
      <c r="R35" s="7">
        <f>100 + SUMIFS(NhatKy_ViPham!J:J, NhatKy_ViPham!E:E, "12_Hoa_A", NhatKy_ViPham!F:F, B35, NhatKy_ViPham!C:C, "T1") - SUMIFS(NhatKy_ViPham!K:K, NhatKy_ViPham!E:E, "12_Hoa_A", NhatKy_ViPham!F:F, B35, NhatKy_ViPham!C:C, "T1")</f>
        <v>100</v>
      </c>
      <c r="S35" s="7">
        <f>100 + SUMIFS(NhatKy_ViPham!J:J, NhatKy_ViPham!E:E, "12_Hoa_A", NhatKy_ViPham!F:F, B35, NhatKy_ViPham!C:C, "T2") - SUMIFS(NhatKy_ViPham!K:K, NhatKy_ViPham!E:E, "12_Hoa_A", NhatKy_ViPham!F:F, B35, NhatKy_ViPham!C:C, "T2")</f>
        <v>100</v>
      </c>
      <c r="T35" s="7">
        <f>100 + SUMIFS(NhatKy_ViPham!J:J, NhatKy_ViPham!E:E, "12_Hoa_A", NhatKy_ViPham!F:F, B35, NhatKy_ViPham!C:C, "T3") - SUMIFS(NhatKy_ViPham!K:K, NhatKy_ViPham!E:E, "12_Hoa_A", NhatKy_ViPham!F:F, B35, NhatKy_ViPham!C:C, "T3")</f>
        <v>100</v>
      </c>
      <c r="U35" s="7">
        <f>100 + SUMIFS(NhatKy_ViPham!J:J, NhatKy_ViPham!E:E, "12_Hoa_A", NhatKy_ViPham!F:F, B35, NhatKy_ViPham!C:C, "T4") - SUMIFS(NhatKy_ViPham!K:K, NhatKy_ViPham!E:E, "12_Hoa_A", NhatKy_ViPham!F:F, B35, NhatKy_ViPham!C:C, "T4")</f>
        <v>100</v>
      </c>
      <c r="V35" s="7">
        <f>100 + SUMIFS(NhatKy_ViPham!J:J, NhatKy_ViPham!E:E, "12_Hoa_A", NhatKy_ViPham!F:F, B35, NhatKy_ViPham!C:C, "T5") - SUMIFS(NhatKy_ViPham!K:K, NhatKy_ViPham!E:E, "12_Hoa_A", NhatKy_ViPham!F:F, B35, NhatKy_ViPham!C:C, "T5")</f>
        <v>100</v>
      </c>
      <c r="W35" s="7">
        <f>100 + SUMIFS(NhatKy_ViPham!J:J, NhatKy_ViPham!E:E, "12_Hoa_A", NhatKy_ViPham!F:F, B35, NhatKy_ViPham!C:C, "T6") - SUMIFS(NhatKy_ViPham!K:K, NhatKy_ViPham!E:E, "12_Hoa_A", NhatKy_ViPham!F:F, B35, NhatKy_ViPham!C:C, "T6")</f>
        <v>100</v>
      </c>
      <c r="X35" s="7">
        <f>100 + SUMIFS(NhatKy_ViPham!J:J, NhatKy_ViPham!E:E, "12_Hoa_A", NhatKy_ViPham!F:F, B35, NhatKy_ViPham!C:C, "T7") - SUMIFS(NhatKy_ViPham!K:K, NhatKy_ViPham!E:E, "12_Hoa_A", NhatKy_ViPham!F:F, B35, NhatKy_ViPham!C:C, "T7")</f>
        <v>100</v>
      </c>
      <c r="Y35" s="7">
        <f>100 + SUMIFS(NhatKy_ViPham!J:J, NhatKy_ViPham!E:E, "12_Hoa_A", NhatKy_ViPham!F:F, B35, NhatKy_ViPham!C:C, "T8") - SUMIFS(NhatKy_ViPham!K:K, NhatKy_ViPham!E:E, "12_Hoa_A", NhatKy_ViPham!F:F, B35, NhatKy_ViPham!C:C, "T8")</f>
        <v>100</v>
      </c>
      <c r="Z35" s="7">
        <f>100 + SUMIFS(NhatKy_ViPham!J:J, NhatKy_ViPham!E:E, "12_Hoa_A", NhatKy_ViPham!F:F, B35, NhatKy_ViPham!C:C, "T9") - SUMIFS(NhatKy_ViPham!K:K, NhatKy_ViPham!E:E, "12_Hoa_A", NhatKy_ViPham!F:F, B35, NhatKy_ViPham!C:C, "T9")</f>
        <v>100</v>
      </c>
      <c r="AA35" s="7">
        <f>100 + SUMIFS(NhatKy_ViPham!J:J, NhatKy_ViPham!E:E, "12_Hoa_A", NhatKy_ViPham!F:F, B35, NhatKy_ViPham!C:C, "T10") - SUMIFS(NhatKy_ViPham!K:K, NhatKy_ViPham!E:E, "12_Hoa_A", NhatKy_ViPham!F:F, B35, NhatKy_ViPham!C:C, "T10")</f>
        <v>100</v>
      </c>
      <c r="AB35" s="7">
        <f>100 + SUMIFS(NhatKy_ViPham!J:J, NhatKy_ViPham!E:E, "12_Hoa_A", NhatKy_ViPham!F:F, B35, NhatKy_ViPham!C:C, "T11") - SUMIFS(NhatKy_ViPham!K:K, NhatKy_ViPham!E:E, "12_Hoa_A", NhatKy_ViPham!F:F, B35, NhatKy_ViPham!C:C, "T11")</f>
        <v>100</v>
      </c>
      <c r="AC35" s="7">
        <f>100 + SUMIFS(NhatKy_ViPham!J:J, NhatKy_ViPham!E:E, "12_Hoa_A", NhatKy_ViPham!F:F, B35, NhatKy_ViPham!C:C, "T12") - SUMIFS(NhatKy_ViPham!K:K, NhatKy_ViPham!E:E, "12_Hoa_A", NhatKy_ViPham!F:F, B35, NhatKy_ViPham!C:C, "T12")</f>
        <v>100</v>
      </c>
      <c r="AD35" s="7">
        <f>100 + SUMIFS(NhatKy_ViPham!J:J, NhatKy_ViPham!E:E, "12_Hoa_A", NhatKy_ViPham!F:F, B35, NhatKy_ViPham!C:C, "T13") - SUMIFS(NhatKy_ViPham!K:K, NhatKy_ViPham!E:E, "12_Hoa_A", NhatKy_ViPham!F:F, B35, NhatKy_ViPham!C:C, "T13")</f>
        <v>100</v>
      </c>
      <c r="AE35" s="7">
        <f>100 + SUMIFS(NhatKy_ViPham!J:J, NhatKy_ViPham!E:E, "12_Hoa_A", NhatKy_ViPham!F:F, B35, NhatKy_ViPham!C:C, "T14") - SUMIFS(NhatKy_ViPham!K:K, NhatKy_ViPham!E:E, "12_Hoa_A", NhatKy_ViPham!F:F, B35, NhatKy_ViPham!C:C, "T14")</f>
        <v>100</v>
      </c>
      <c r="AF35" s="7">
        <f>100 + SUMIFS(NhatKy_ViPham!J:J, NhatKy_ViPham!E:E, "12_Hoa_A", NhatKy_ViPham!F:F, B35, NhatKy_ViPham!C:C, "T15") - SUMIFS(NhatKy_ViPham!K:K, NhatKy_ViPham!E:E, "12_Hoa_A", NhatKy_ViPham!F:F, B35, NhatKy_ViPham!C:C, "T15")</f>
        <v>100</v>
      </c>
      <c r="AG35" s="7">
        <f>100 + SUMIFS(NhatKy_ViPham!J:J, NhatKy_ViPham!E:E, "12_Hoa_A", NhatKy_ViPham!F:F, B35, NhatKy_ViPham!C:C, "T16") - SUMIFS(NhatKy_ViPham!K:K, NhatKy_ViPham!E:E, "12_Hoa_A", NhatKy_ViPham!F:F, B35, NhatKy_ViPham!C:C, "T16")</f>
        <v>100</v>
      </c>
      <c r="AH35" s="7">
        <f>100 + SUMIFS(NhatKy_ViPham!J:J, NhatKy_ViPham!E:E, "12_Hoa_A", NhatKy_ViPham!F:F, B35, NhatKy_ViPham!C:C, "T17") - SUMIFS(NhatKy_ViPham!K:K, NhatKy_ViPham!E:E, "12_Hoa_A", NhatKy_ViPham!F:F, B35, NhatKy_ViPham!C:C, "T17")</f>
        <v>100</v>
      </c>
      <c r="AI35" s="7">
        <f>100 + SUMIFS(NhatKy_ViPham!J:J, NhatKy_ViPham!E:E, "12_Hoa_A", NhatKy_ViPham!F:F, B35, NhatKy_ViPham!C:C, "T18") - SUMIFS(NhatKy_ViPham!K:K, NhatKy_ViPham!E:E, "12_Hoa_A", NhatKy_ViPham!F:F, B35, NhatKy_ViPham!C:C, "T18")</f>
        <v>100</v>
      </c>
      <c r="AJ35" s="7">
        <f>100 + SUMIFS(NhatKy_ViPham!J:J, NhatKy_ViPham!E:E, "12_Hoa_A", NhatKy_ViPham!F:F, B35, NhatKy_ViPham!C:C, "T19") - SUMIFS(NhatKy_ViPham!K:K, NhatKy_ViPham!E:E, "12_Hoa_A", NhatKy_ViPham!F:F, B35, NhatKy_ViPham!C:C, "T19")</f>
        <v>100</v>
      </c>
      <c r="AK35" s="7">
        <f>100 + SUMIFS(NhatKy_ViPham!J:J, NhatKy_ViPham!E:E, "12_Hoa_A", NhatKy_ViPham!F:F, B35, NhatKy_ViPham!C:C, "T20") - SUMIFS(NhatKy_ViPham!K:K, NhatKy_ViPham!E:E, "12_Hoa_A", NhatKy_ViPham!F:F, B35, NhatKy_ViPham!C:C, "T20")</f>
        <v>100</v>
      </c>
      <c r="AL35" s="7">
        <f>100 + SUMIFS(NhatKy_ViPham!J:J, NhatKy_ViPham!E:E, "12_Hoa_A", NhatKy_ViPham!F:F, B35, NhatKy_ViPham!C:C, "T21") - SUMIFS(NhatKy_ViPham!K:K, NhatKy_ViPham!E:E, "12_Hoa_A", NhatKy_ViPham!F:F, B35, NhatKy_ViPham!C:C, "T21")</f>
        <v>100</v>
      </c>
      <c r="AM35" s="7">
        <f>100 + SUMIFS(NhatKy_ViPham!J:J, NhatKy_ViPham!E:E, "12_Hoa_A", NhatKy_ViPham!F:F, B35, NhatKy_ViPham!C:C, "T22") - SUMIFS(NhatKy_ViPham!K:K, NhatKy_ViPham!E:E, "12_Hoa_A", NhatKy_ViPham!F:F, B35, NhatKy_ViPham!C:C, "T22")</f>
        <v>100</v>
      </c>
      <c r="AN35" s="7">
        <f>100 + SUMIFS(NhatKy_ViPham!J:J, NhatKy_ViPham!E:E, "12_Hoa_A", NhatKy_ViPham!F:F, B35, NhatKy_ViPham!C:C, "T23") - SUMIFS(NhatKy_ViPham!K:K, NhatKy_ViPham!E:E, "12_Hoa_A", NhatKy_ViPham!F:F, B35, NhatKy_ViPham!C:C, "T23")</f>
        <v>100</v>
      </c>
      <c r="AO35" s="7">
        <f>100 + SUMIFS(NhatKy_ViPham!J:J, NhatKy_ViPham!E:E, "12_Hoa_A", NhatKy_ViPham!F:F, B35, NhatKy_ViPham!C:C, "T24") - SUMIFS(NhatKy_ViPham!K:K, NhatKy_ViPham!E:E, "12_Hoa_A", NhatKy_ViPham!F:F, B35, NhatKy_ViPham!C:C, "T24")</f>
        <v>100</v>
      </c>
      <c r="AP35" s="7">
        <f>100 + SUMIFS(NhatKy_ViPham!J:J, NhatKy_ViPham!E:E, "12_Hoa_A", NhatKy_ViPham!F:F, B35, NhatKy_ViPham!C:C, "T25") - SUMIFS(NhatKy_ViPham!K:K, NhatKy_ViPham!E:E, "12_Hoa_A", NhatKy_ViPham!F:F, B35, NhatKy_ViPham!C:C, "T25")</f>
        <v>100</v>
      </c>
      <c r="AQ35" s="7">
        <f>100 + SUMIFS(NhatKy_ViPham!J:J, NhatKy_ViPham!E:E, "12_Hoa_A", NhatKy_ViPham!F:F, B35, NhatKy_ViPham!C:C, "T26") - SUMIFS(NhatKy_ViPham!K:K, NhatKy_ViPham!E:E, "12_Hoa_A", NhatKy_ViPham!F:F, B35, NhatKy_ViPham!C:C, "T26")</f>
        <v>100</v>
      </c>
      <c r="AR35" s="7">
        <f>100 + SUMIFS(NhatKy_ViPham!J:J, NhatKy_ViPham!E:E, "12_Hoa_A", NhatKy_ViPham!F:F, B35, NhatKy_ViPham!C:C, "T27") - SUMIFS(NhatKy_ViPham!K:K, NhatKy_ViPham!E:E, "12_Hoa_A", NhatKy_ViPham!F:F, B35, NhatKy_ViPham!C:C, "T27")</f>
        <v>100</v>
      </c>
      <c r="AS35" s="7">
        <f>100 + SUMIFS(NhatKy_ViPham!J:J, NhatKy_ViPham!E:E, "12_Hoa_A", NhatKy_ViPham!F:F, B35, NhatKy_ViPham!C:C, "T28") - SUMIFS(NhatKy_ViPham!K:K, NhatKy_ViPham!E:E, "12_Hoa_A", NhatKy_ViPham!F:F, B35, NhatKy_ViPham!C:C, "T28")</f>
        <v>100</v>
      </c>
      <c r="AT35" s="7">
        <f>100 + SUMIFS(NhatKy_ViPham!J:J, NhatKy_ViPham!E:E, "12_Hoa_A", NhatKy_ViPham!F:F, B35, NhatKy_ViPham!C:C, "T29") - SUMIFS(NhatKy_ViPham!K:K, NhatKy_ViPham!E:E, "12_Hoa_A", NhatKy_ViPham!F:F, B35, NhatKy_ViPham!C:C, "T29")</f>
        <v>100</v>
      </c>
      <c r="AU35" s="7">
        <f>100 + SUMIFS(NhatKy_ViPham!J:J, NhatKy_ViPham!E:E, "12_Hoa_A", NhatKy_ViPham!F:F, B35, NhatKy_ViPham!C:C, "T30") - SUMIFS(NhatKy_ViPham!K:K, NhatKy_ViPham!E:E, "12_Hoa_A", NhatKy_ViPham!F:F, B35, NhatKy_ViPham!C:C, "T30")</f>
        <v>100</v>
      </c>
      <c r="AV35" s="7">
        <f>100 + SUMIFS(NhatKy_ViPham!J:J, NhatKy_ViPham!E:E, "12_Hoa_A", NhatKy_ViPham!F:F, B35, NhatKy_ViPham!C:C, "T31") - SUMIFS(NhatKy_ViPham!K:K, NhatKy_ViPham!E:E, "12_Hoa_A", NhatKy_ViPham!F:F, B35, NhatKy_ViPham!C:C, "T31")</f>
        <v>100</v>
      </c>
      <c r="AW35" s="7">
        <f>100 + SUMIFS(NhatKy_ViPham!J:J, NhatKy_ViPham!E:E, "12_Hoa_A", NhatKy_ViPham!F:F, B35, NhatKy_ViPham!C:C, "T32") - SUMIFS(NhatKy_ViPham!K:K, NhatKy_ViPham!E:E, "12_Hoa_A", NhatKy_ViPham!F:F, B35, NhatKy_ViPham!C:C, "T32")</f>
        <v>100</v>
      </c>
      <c r="AX35" s="7">
        <f>100 + SUMIFS(NhatKy_ViPham!J:J, NhatKy_ViPham!E:E, "12_Hoa_A", NhatKy_ViPham!F:F, B35, NhatKy_ViPham!C:C, "T33") - SUMIFS(NhatKy_ViPham!K:K, NhatKy_ViPham!E:E, "12_Hoa_A", NhatKy_ViPham!F:F, B35, NhatKy_ViPham!C:C, "T33")</f>
        <v>100</v>
      </c>
      <c r="AY35" s="7">
        <f>100 + SUMIFS(NhatKy_ViPham!J:J, NhatKy_ViPham!E:E, "12_Hoa_A", NhatKy_ViPham!F:F, B35, NhatKy_ViPham!C:C, "T34") - SUMIFS(NhatKy_ViPham!K:K, NhatKy_ViPham!E:E, "12_Hoa_A", NhatKy_ViPham!F:F, B35, NhatKy_ViPham!C:C, "T34")</f>
        <v>100</v>
      </c>
      <c r="AZ35" s="7">
        <f>100 + SUMIFS(NhatKy_ViPham!J:J, NhatKy_ViPham!E:E, "12_Hoa_A", NhatKy_ViPham!F:F, B35, NhatKy_ViPham!C:C, "T35") - SUMIFS(NhatKy_ViPham!K:K, NhatKy_ViPham!E:E, "12_Hoa_A", NhatKy_ViPham!F:F, B35, NhatKy_ViPham!C:C, "T35")</f>
        <v>100</v>
      </c>
      <c r="BA35" s="12">
        <f t="shared" si="0"/>
        <v>100</v>
      </c>
      <c r="BB35" s="11" t="s">
        <v>430</v>
      </c>
      <c r="BC35" s="14" t="str">
        <f t="shared" si="1"/>
        <v>Tốt</v>
      </c>
      <c r="BD35" s="10" t="str">
        <f t="shared" si="2"/>
        <v>🟢 BÌNH THƯỜNG</v>
      </c>
    </row>
    <row r="36" spans="1:56" x14ac:dyDescent="0.25">
      <c r="A36" s="5">
        <v>28</v>
      </c>
      <c r="B36" s="15" t="s">
        <v>2541</v>
      </c>
      <c r="C36" s="5" t="s">
        <v>2318</v>
      </c>
      <c r="D36" s="5" t="s">
        <v>429</v>
      </c>
      <c r="E36" s="11" t="s">
        <v>430</v>
      </c>
      <c r="F36" s="6">
        <f>SUMIFS(NhatKy_ViPham!K:K, NhatKy_ViPham!E:E, "12_Hoa_A", NhatKy_ViPham!F:F, B36, NhatKy_ViPham!H:H, "L01")</f>
        <v>0</v>
      </c>
      <c r="G36" s="6">
        <f>SUMIFS(NhatKy_ViPham!K:K, NhatKy_ViPham!E:E, "12_Hoa_A", NhatKy_ViPham!F:F, B36, NhatKy_ViPham!H:H, "L02")</f>
        <v>0</v>
      </c>
      <c r="H36" s="6">
        <f>SUMIFS(NhatKy_ViPham!K:K, NhatKy_ViPham!E:E, "12_Hoa_A", NhatKy_ViPham!F:F, B36, NhatKy_ViPham!H:H, "L03")</f>
        <v>0</v>
      </c>
      <c r="I36" s="6">
        <f>SUMIFS(NhatKy_ViPham!K:K, NhatKy_ViPham!E:E, "12_Hoa_A", NhatKy_ViPham!F:F, B36, NhatKy_ViPham!H:H, "L04")</f>
        <v>0</v>
      </c>
      <c r="J36" s="6">
        <f>SUMIFS(NhatKy_ViPham!K:K, NhatKy_ViPham!E:E, "12_Hoa_A", NhatKy_ViPham!F:F, B36, NhatKy_ViPham!H:H, "L05")</f>
        <v>0</v>
      </c>
      <c r="K36" s="6">
        <f>SUMIFS(NhatKy_ViPham!K:K, NhatKy_ViPham!E:E, "12_Hoa_A", NhatKy_ViPham!F:F, B36, NhatKy_ViPham!H:H, "L06")</f>
        <v>0</v>
      </c>
      <c r="L36" s="6">
        <f>SUMIFS(NhatKy_ViPham!K:K, NhatKy_ViPham!E:E, "12_Hoa_A", NhatKy_ViPham!F:F, B36, NhatKy_ViPham!H:H, "L07")</f>
        <v>0</v>
      </c>
      <c r="M36" s="6">
        <f>SUMIFS(NhatKy_ViPham!K:K, NhatKy_ViPham!E:E, "12_Hoa_A", NhatKy_ViPham!F:F, B36, NhatKy_ViPham!H:H, "L08")</f>
        <v>0</v>
      </c>
      <c r="N36" s="6">
        <f>SUMIFS(NhatKy_ViPham!K:K, NhatKy_ViPham!E:E, "12_Hoa_A", NhatKy_ViPham!F:F, B36, NhatKy_ViPham!H:H, "L09")</f>
        <v>0</v>
      </c>
      <c r="O36" s="6">
        <f>SUMIFS(NhatKy_ViPham!K:K, NhatKy_ViPham!E:E, "12_Hoa_A", NhatKy_ViPham!F:F, B36, NhatKy_ViPham!H:H, "L10")</f>
        <v>0</v>
      </c>
      <c r="P36" s="12">
        <f>SUMIFS(NhatKy_ViPham!J:J, NhatKy_ViPham!E:E, "12_Hoa_A", NhatKy_ViPham!F:F, B36)</f>
        <v>0</v>
      </c>
      <c r="Q36" s="13">
        <f>SUMIFS(NhatKy_ViPham!K:K, NhatKy_ViPham!E:E, "12_Hoa_A", NhatKy_ViPham!F:F, B36)</f>
        <v>0</v>
      </c>
      <c r="R36" s="6">
        <f>100 + SUMIFS(NhatKy_ViPham!J:J, NhatKy_ViPham!E:E, "12_Hoa_A", NhatKy_ViPham!F:F, B36, NhatKy_ViPham!C:C, "T1") - SUMIFS(NhatKy_ViPham!K:K, NhatKy_ViPham!E:E, "12_Hoa_A", NhatKy_ViPham!F:F, B36, NhatKy_ViPham!C:C, "T1")</f>
        <v>100</v>
      </c>
      <c r="S36" s="6">
        <f>100 + SUMIFS(NhatKy_ViPham!J:J, NhatKy_ViPham!E:E, "12_Hoa_A", NhatKy_ViPham!F:F, B36, NhatKy_ViPham!C:C, "T2") - SUMIFS(NhatKy_ViPham!K:K, NhatKy_ViPham!E:E, "12_Hoa_A", NhatKy_ViPham!F:F, B36, NhatKy_ViPham!C:C, "T2")</f>
        <v>100</v>
      </c>
      <c r="T36" s="6">
        <f>100 + SUMIFS(NhatKy_ViPham!J:J, NhatKy_ViPham!E:E, "12_Hoa_A", NhatKy_ViPham!F:F, B36, NhatKy_ViPham!C:C, "T3") - SUMIFS(NhatKy_ViPham!K:K, NhatKy_ViPham!E:E, "12_Hoa_A", NhatKy_ViPham!F:F, B36, NhatKy_ViPham!C:C, "T3")</f>
        <v>100</v>
      </c>
      <c r="U36" s="6">
        <f>100 + SUMIFS(NhatKy_ViPham!J:J, NhatKy_ViPham!E:E, "12_Hoa_A", NhatKy_ViPham!F:F, B36, NhatKy_ViPham!C:C, "T4") - SUMIFS(NhatKy_ViPham!K:K, NhatKy_ViPham!E:E, "12_Hoa_A", NhatKy_ViPham!F:F, B36, NhatKy_ViPham!C:C, "T4")</f>
        <v>100</v>
      </c>
      <c r="V36" s="6">
        <f>100 + SUMIFS(NhatKy_ViPham!J:J, NhatKy_ViPham!E:E, "12_Hoa_A", NhatKy_ViPham!F:F, B36, NhatKy_ViPham!C:C, "T5") - SUMIFS(NhatKy_ViPham!K:K, NhatKy_ViPham!E:E, "12_Hoa_A", NhatKy_ViPham!F:F, B36, NhatKy_ViPham!C:C, "T5")</f>
        <v>100</v>
      </c>
      <c r="W36" s="6">
        <f>100 + SUMIFS(NhatKy_ViPham!J:J, NhatKy_ViPham!E:E, "12_Hoa_A", NhatKy_ViPham!F:F, B36, NhatKy_ViPham!C:C, "T6") - SUMIFS(NhatKy_ViPham!K:K, NhatKy_ViPham!E:E, "12_Hoa_A", NhatKy_ViPham!F:F, B36, NhatKy_ViPham!C:C, "T6")</f>
        <v>100</v>
      </c>
      <c r="X36" s="6">
        <f>100 + SUMIFS(NhatKy_ViPham!J:J, NhatKy_ViPham!E:E, "12_Hoa_A", NhatKy_ViPham!F:F, B36, NhatKy_ViPham!C:C, "T7") - SUMIFS(NhatKy_ViPham!K:K, NhatKy_ViPham!E:E, "12_Hoa_A", NhatKy_ViPham!F:F, B36, NhatKy_ViPham!C:C, "T7")</f>
        <v>100</v>
      </c>
      <c r="Y36" s="6">
        <f>100 + SUMIFS(NhatKy_ViPham!J:J, NhatKy_ViPham!E:E, "12_Hoa_A", NhatKy_ViPham!F:F, B36, NhatKy_ViPham!C:C, "T8") - SUMIFS(NhatKy_ViPham!K:K, NhatKy_ViPham!E:E, "12_Hoa_A", NhatKy_ViPham!F:F, B36, NhatKy_ViPham!C:C, "T8")</f>
        <v>100</v>
      </c>
      <c r="Z36" s="6">
        <f>100 + SUMIFS(NhatKy_ViPham!J:J, NhatKy_ViPham!E:E, "12_Hoa_A", NhatKy_ViPham!F:F, B36, NhatKy_ViPham!C:C, "T9") - SUMIFS(NhatKy_ViPham!K:K, NhatKy_ViPham!E:E, "12_Hoa_A", NhatKy_ViPham!F:F, B36, NhatKy_ViPham!C:C, "T9")</f>
        <v>100</v>
      </c>
      <c r="AA36" s="6">
        <f>100 + SUMIFS(NhatKy_ViPham!J:J, NhatKy_ViPham!E:E, "12_Hoa_A", NhatKy_ViPham!F:F, B36, NhatKy_ViPham!C:C, "T10") - SUMIFS(NhatKy_ViPham!K:K, NhatKy_ViPham!E:E, "12_Hoa_A", NhatKy_ViPham!F:F, B36, NhatKy_ViPham!C:C, "T10")</f>
        <v>100</v>
      </c>
      <c r="AB36" s="6">
        <f>100 + SUMIFS(NhatKy_ViPham!J:J, NhatKy_ViPham!E:E, "12_Hoa_A", NhatKy_ViPham!F:F, B36, NhatKy_ViPham!C:C, "T11") - SUMIFS(NhatKy_ViPham!K:K, NhatKy_ViPham!E:E, "12_Hoa_A", NhatKy_ViPham!F:F, B36, NhatKy_ViPham!C:C, "T11")</f>
        <v>100</v>
      </c>
      <c r="AC36" s="6">
        <f>100 + SUMIFS(NhatKy_ViPham!J:J, NhatKy_ViPham!E:E, "12_Hoa_A", NhatKy_ViPham!F:F, B36, NhatKy_ViPham!C:C, "T12") - SUMIFS(NhatKy_ViPham!K:K, NhatKy_ViPham!E:E, "12_Hoa_A", NhatKy_ViPham!F:F, B36, NhatKy_ViPham!C:C, "T12")</f>
        <v>100</v>
      </c>
      <c r="AD36" s="6">
        <f>100 + SUMIFS(NhatKy_ViPham!J:J, NhatKy_ViPham!E:E, "12_Hoa_A", NhatKy_ViPham!F:F, B36, NhatKy_ViPham!C:C, "T13") - SUMIFS(NhatKy_ViPham!K:K, NhatKy_ViPham!E:E, "12_Hoa_A", NhatKy_ViPham!F:F, B36, NhatKy_ViPham!C:C, "T13")</f>
        <v>100</v>
      </c>
      <c r="AE36" s="6">
        <f>100 + SUMIFS(NhatKy_ViPham!J:J, NhatKy_ViPham!E:E, "12_Hoa_A", NhatKy_ViPham!F:F, B36, NhatKy_ViPham!C:C, "T14") - SUMIFS(NhatKy_ViPham!K:K, NhatKy_ViPham!E:E, "12_Hoa_A", NhatKy_ViPham!F:F, B36, NhatKy_ViPham!C:C, "T14")</f>
        <v>100</v>
      </c>
      <c r="AF36" s="6">
        <f>100 + SUMIFS(NhatKy_ViPham!J:J, NhatKy_ViPham!E:E, "12_Hoa_A", NhatKy_ViPham!F:F, B36, NhatKy_ViPham!C:C, "T15") - SUMIFS(NhatKy_ViPham!K:K, NhatKy_ViPham!E:E, "12_Hoa_A", NhatKy_ViPham!F:F, B36, NhatKy_ViPham!C:C, "T15")</f>
        <v>100</v>
      </c>
      <c r="AG36" s="6">
        <f>100 + SUMIFS(NhatKy_ViPham!J:J, NhatKy_ViPham!E:E, "12_Hoa_A", NhatKy_ViPham!F:F, B36, NhatKy_ViPham!C:C, "T16") - SUMIFS(NhatKy_ViPham!K:K, NhatKy_ViPham!E:E, "12_Hoa_A", NhatKy_ViPham!F:F, B36, NhatKy_ViPham!C:C, "T16")</f>
        <v>100</v>
      </c>
      <c r="AH36" s="6">
        <f>100 + SUMIFS(NhatKy_ViPham!J:J, NhatKy_ViPham!E:E, "12_Hoa_A", NhatKy_ViPham!F:F, B36, NhatKy_ViPham!C:C, "T17") - SUMIFS(NhatKy_ViPham!K:K, NhatKy_ViPham!E:E, "12_Hoa_A", NhatKy_ViPham!F:F, B36, NhatKy_ViPham!C:C, "T17")</f>
        <v>100</v>
      </c>
      <c r="AI36" s="6">
        <f>100 + SUMIFS(NhatKy_ViPham!J:J, NhatKy_ViPham!E:E, "12_Hoa_A", NhatKy_ViPham!F:F, B36, NhatKy_ViPham!C:C, "T18") - SUMIFS(NhatKy_ViPham!K:K, NhatKy_ViPham!E:E, "12_Hoa_A", NhatKy_ViPham!F:F, B36, NhatKy_ViPham!C:C, "T18")</f>
        <v>100</v>
      </c>
      <c r="AJ36" s="6">
        <f>100 + SUMIFS(NhatKy_ViPham!J:J, NhatKy_ViPham!E:E, "12_Hoa_A", NhatKy_ViPham!F:F, B36, NhatKy_ViPham!C:C, "T19") - SUMIFS(NhatKy_ViPham!K:K, NhatKy_ViPham!E:E, "12_Hoa_A", NhatKy_ViPham!F:F, B36, NhatKy_ViPham!C:C, "T19")</f>
        <v>100</v>
      </c>
      <c r="AK36" s="6">
        <f>100 + SUMIFS(NhatKy_ViPham!J:J, NhatKy_ViPham!E:E, "12_Hoa_A", NhatKy_ViPham!F:F, B36, NhatKy_ViPham!C:C, "T20") - SUMIFS(NhatKy_ViPham!K:K, NhatKy_ViPham!E:E, "12_Hoa_A", NhatKy_ViPham!F:F, B36, NhatKy_ViPham!C:C, "T20")</f>
        <v>100</v>
      </c>
      <c r="AL36" s="6">
        <f>100 + SUMIFS(NhatKy_ViPham!J:J, NhatKy_ViPham!E:E, "12_Hoa_A", NhatKy_ViPham!F:F, B36, NhatKy_ViPham!C:C, "T21") - SUMIFS(NhatKy_ViPham!K:K, NhatKy_ViPham!E:E, "12_Hoa_A", NhatKy_ViPham!F:F, B36, NhatKy_ViPham!C:C, "T21")</f>
        <v>100</v>
      </c>
      <c r="AM36" s="6">
        <f>100 + SUMIFS(NhatKy_ViPham!J:J, NhatKy_ViPham!E:E, "12_Hoa_A", NhatKy_ViPham!F:F, B36, NhatKy_ViPham!C:C, "T22") - SUMIFS(NhatKy_ViPham!K:K, NhatKy_ViPham!E:E, "12_Hoa_A", NhatKy_ViPham!F:F, B36, NhatKy_ViPham!C:C, "T22")</f>
        <v>100</v>
      </c>
      <c r="AN36" s="6">
        <f>100 + SUMIFS(NhatKy_ViPham!J:J, NhatKy_ViPham!E:E, "12_Hoa_A", NhatKy_ViPham!F:F, B36, NhatKy_ViPham!C:C, "T23") - SUMIFS(NhatKy_ViPham!K:K, NhatKy_ViPham!E:E, "12_Hoa_A", NhatKy_ViPham!F:F, B36, NhatKy_ViPham!C:C, "T23")</f>
        <v>100</v>
      </c>
      <c r="AO36" s="6">
        <f>100 + SUMIFS(NhatKy_ViPham!J:J, NhatKy_ViPham!E:E, "12_Hoa_A", NhatKy_ViPham!F:F, B36, NhatKy_ViPham!C:C, "T24") - SUMIFS(NhatKy_ViPham!K:K, NhatKy_ViPham!E:E, "12_Hoa_A", NhatKy_ViPham!F:F, B36, NhatKy_ViPham!C:C, "T24")</f>
        <v>100</v>
      </c>
      <c r="AP36" s="6">
        <f>100 + SUMIFS(NhatKy_ViPham!J:J, NhatKy_ViPham!E:E, "12_Hoa_A", NhatKy_ViPham!F:F, B36, NhatKy_ViPham!C:C, "T25") - SUMIFS(NhatKy_ViPham!K:K, NhatKy_ViPham!E:E, "12_Hoa_A", NhatKy_ViPham!F:F, B36, NhatKy_ViPham!C:C, "T25")</f>
        <v>100</v>
      </c>
      <c r="AQ36" s="6">
        <f>100 + SUMIFS(NhatKy_ViPham!J:J, NhatKy_ViPham!E:E, "12_Hoa_A", NhatKy_ViPham!F:F, B36, NhatKy_ViPham!C:C, "T26") - SUMIFS(NhatKy_ViPham!K:K, NhatKy_ViPham!E:E, "12_Hoa_A", NhatKy_ViPham!F:F, B36, NhatKy_ViPham!C:C, "T26")</f>
        <v>100</v>
      </c>
      <c r="AR36" s="6">
        <f>100 + SUMIFS(NhatKy_ViPham!J:J, NhatKy_ViPham!E:E, "12_Hoa_A", NhatKy_ViPham!F:F, B36, NhatKy_ViPham!C:C, "T27") - SUMIFS(NhatKy_ViPham!K:K, NhatKy_ViPham!E:E, "12_Hoa_A", NhatKy_ViPham!F:F, B36, NhatKy_ViPham!C:C, "T27")</f>
        <v>100</v>
      </c>
      <c r="AS36" s="6">
        <f>100 + SUMIFS(NhatKy_ViPham!J:J, NhatKy_ViPham!E:E, "12_Hoa_A", NhatKy_ViPham!F:F, B36, NhatKy_ViPham!C:C, "T28") - SUMIFS(NhatKy_ViPham!K:K, NhatKy_ViPham!E:E, "12_Hoa_A", NhatKy_ViPham!F:F, B36, NhatKy_ViPham!C:C, "T28")</f>
        <v>100</v>
      </c>
      <c r="AT36" s="6">
        <f>100 + SUMIFS(NhatKy_ViPham!J:J, NhatKy_ViPham!E:E, "12_Hoa_A", NhatKy_ViPham!F:F, B36, NhatKy_ViPham!C:C, "T29") - SUMIFS(NhatKy_ViPham!K:K, NhatKy_ViPham!E:E, "12_Hoa_A", NhatKy_ViPham!F:F, B36, NhatKy_ViPham!C:C, "T29")</f>
        <v>100</v>
      </c>
      <c r="AU36" s="6">
        <f>100 + SUMIFS(NhatKy_ViPham!J:J, NhatKy_ViPham!E:E, "12_Hoa_A", NhatKy_ViPham!F:F, B36, NhatKy_ViPham!C:C, "T30") - SUMIFS(NhatKy_ViPham!K:K, NhatKy_ViPham!E:E, "12_Hoa_A", NhatKy_ViPham!F:F, B36, NhatKy_ViPham!C:C, "T30")</f>
        <v>100</v>
      </c>
      <c r="AV36" s="6">
        <f>100 + SUMIFS(NhatKy_ViPham!J:J, NhatKy_ViPham!E:E, "12_Hoa_A", NhatKy_ViPham!F:F, B36, NhatKy_ViPham!C:C, "T31") - SUMIFS(NhatKy_ViPham!K:K, NhatKy_ViPham!E:E, "12_Hoa_A", NhatKy_ViPham!F:F, B36, NhatKy_ViPham!C:C, "T31")</f>
        <v>100</v>
      </c>
      <c r="AW36" s="6">
        <f>100 + SUMIFS(NhatKy_ViPham!J:J, NhatKy_ViPham!E:E, "12_Hoa_A", NhatKy_ViPham!F:F, B36, NhatKy_ViPham!C:C, "T32") - SUMIFS(NhatKy_ViPham!K:K, NhatKy_ViPham!E:E, "12_Hoa_A", NhatKy_ViPham!F:F, B36, NhatKy_ViPham!C:C, "T32")</f>
        <v>100</v>
      </c>
      <c r="AX36" s="6">
        <f>100 + SUMIFS(NhatKy_ViPham!J:J, NhatKy_ViPham!E:E, "12_Hoa_A", NhatKy_ViPham!F:F, B36, NhatKy_ViPham!C:C, "T33") - SUMIFS(NhatKy_ViPham!K:K, NhatKy_ViPham!E:E, "12_Hoa_A", NhatKy_ViPham!F:F, B36, NhatKy_ViPham!C:C, "T33")</f>
        <v>100</v>
      </c>
      <c r="AY36" s="6">
        <f>100 + SUMIFS(NhatKy_ViPham!J:J, NhatKy_ViPham!E:E, "12_Hoa_A", NhatKy_ViPham!F:F, B36, NhatKy_ViPham!C:C, "T34") - SUMIFS(NhatKy_ViPham!K:K, NhatKy_ViPham!E:E, "12_Hoa_A", NhatKy_ViPham!F:F, B36, NhatKy_ViPham!C:C, "T34")</f>
        <v>100</v>
      </c>
      <c r="AZ36" s="6">
        <f>100 + SUMIFS(NhatKy_ViPham!J:J, NhatKy_ViPham!E:E, "12_Hoa_A", NhatKy_ViPham!F:F, B36, NhatKy_ViPham!C:C, "T35") - SUMIFS(NhatKy_ViPham!K:K, NhatKy_ViPham!E:E, "12_Hoa_A", NhatKy_ViPham!F:F, B36, NhatKy_ViPham!C:C, "T35")</f>
        <v>100</v>
      </c>
      <c r="BA36" s="12">
        <f t="shared" si="0"/>
        <v>100</v>
      </c>
      <c r="BB36" s="11" t="s">
        <v>430</v>
      </c>
      <c r="BC36" s="16" t="str">
        <f t="shared" si="1"/>
        <v>Tốt</v>
      </c>
      <c r="BD36" s="15" t="str">
        <f t="shared" si="2"/>
        <v>🟢 BÌNH THƯỜNG</v>
      </c>
    </row>
    <row r="37" spans="1:56" x14ac:dyDescent="0.25">
      <c r="A37" s="4">
        <v>29</v>
      </c>
      <c r="B37" s="10" t="s">
        <v>2542</v>
      </c>
      <c r="C37" s="4" t="s">
        <v>2478</v>
      </c>
      <c r="D37" s="4" t="s">
        <v>429</v>
      </c>
      <c r="E37" s="11" t="s">
        <v>430</v>
      </c>
      <c r="F37" s="7">
        <f>SUMIFS(NhatKy_ViPham!K:K, NhatKy_ViPham!E:E, "12_Hoa_A", NhatKy_ViPham!F:F, B37, NhatKy_ViPham!H:H, "L01")</f>
        <v>0</v>
      </c>
      <c r="G37" s="7">
        <f>SUMIFS(NhatKy_ViPham!K:K, NhatKy_ViPham!E:E, "12_Hoa_A", NhatKy_ViPham!F:F, B37, NhatKy_ViPham!H:H, "L02")</f>
        <v>0</v>
      </c>
      <c r="H37" s="7">
        <f>SUMIFS(NhatKy_ViPham!K:K, NhatKy_ViPham!E:E, "12_Hoa_A", NhatKy_ViPham!F:F, B37, NhatKy_ViPham!H:H, "L03")</f>
        <v>0</v>
      </c>
      <c r="I37" s="7">
        <f>SUMIFS(NhatKy_ViPham!K:K, NhatKy_ViPham!E:E, "12_Hoa_A", NhatKy_ViPham!F:F, B37, NhatKy_ViPham!H:H, "L04")</f>
        <v>0</v>
      </c>
      <c r="J37" s="7">
        <f>SUMIFS(NhatKy_ViPham!K:K, NhatKy_ViPham!E:E, "12_Hoa_A", NhatKy_ViPham!F:F, B37, NhatKy_ViPham!H:H, "L05")</f>
        <v>0</v>
      </c>
      <c r="K37" s="7">
        <f>SUMIFS(NhatKy_ViPham!K:K, NhatKy_ViPham!E:E, "12_Hoa_A", NhatKy_ViPham!F:F, B37, NhatKy_ViPham!H:H, "L06")</f>
        <v>0</v>
      </c>
      <c r="L37" s="7">
        <f>SUMIFS(NhatKy_ViPham!K:K, NhatKy_ViPham!E:E, "12_Hoa_A", NhatKy_ViPham!F:F, B37, NhatKy_ViPham!H:H, "L07")</f>
        <v>0</v>
      </c>
      <c r="M37" s="7">
        <f>SUMIFS(NhatKy_ViPham!K:K, NhatKy_ViPham!E:E, "12_Hoa_A", NhatKy_ViPham!F:F, B37, NhatKy_ViPham!H:H, "L08")</f>
        <v>0</v>
      </c>
      <c r="N37" s="7">
        <f>SUMIFS(NhatKy_ViPham!K:K, NhatKy_ViPham!E:E, "12_Hoa_A", NhatKy_ViPham!F:F, B37, NhatKy_ViPham!H:H, "L09")</f>
        <v>0</v>
      </c>
      <c r="O37" s="7">
        <f>SUMIFS(NhatKy_ViPham!K:K, NhatKy_ViPham!E:E, "12_Hoa_A", NhatKy_ViPham!F:F, B37, NhatKy_ViPham!H:H, "L10")</f>
        <v>0</v>
      </c>
      <c r="P37" s="12">
        <f>SUMIFS(NhatKy_ViPham!J:J, NhatKy_ViPham!E:E, "12_Hoa_A", NhatKy_ViPham!F:F, B37)</f>
        <v>0</v>
      </c>
      <c r="Q37" s="13">
        <f>SUMIFS(NhatKy_ViPham!K:K, NhatKy_ViPham!E:E, "12_Hoa_A", NhatKy_ViPham!F:F, B37)</f>
        <v>0</v>
      </c>
      <c r="R37" s="7">
        <f>100 + SUMIFS(NhatKy_ViPham!J:J, NhatKy_ViPham!E:E, "12_Hoa_A", NhatKy_ViPham!F:F, B37, NhatKy_ViPham!C:C, "T1") - SUMIFS(NhatKy_ViPham!K:K, NhatKy_ViPham!E:E, "12_Hoa_A", NhatKy_ViPham!F:F, B37, NhatKy_ViPham!C:C, "T1")</f>
        <v>100</v>
      </c>
      <c r="S37" s="7">
        <f>100 + SUMIFS(NhatKy_ViPham!J:J, NhatKy_ViPham!E:E, "12_Hoa_A", NhatKy_ViPham!F:F, B37, NhatKy_ViPham!C:C, "T2") - SUMIFS(NhatKy_ViPham!K:K, NhatKy_ViPham!E:E, "12_Hoa_A", NhatKy_ViPham!F:F, B37, NhatKy_ViPham!C:C, "T2")</f>
        <v>100</v>
      </c>
      <c r="T37" s="7">
        <f>100 + SUMIFS(NhatKy_ViPham!J:J, NhatKy_ViPham!E:E, "12_Hoa_A", NhatKy_ViPham!F:F, B37, NhatKy_ViPham!C:C, "T3") - SUMIFS(NhatKy_ViPham!K:K, NhatKy_ViPham!E:E, "12_Hoa_A", NhatKy_ViPham!F:F, B37, NhatKy_ViPham!C:C, "T3")</f>
        <v>100</v>
      </c>
      <c r="U37" s="7">
        <f>100 + SUMIFS(NhatKy_ViPham!J:J, NhatKy_ViPham!E:E, "12_Hoa_A", NhatKy_ViPham!F:F, B37, NhatKy_ViPham!C:C, "T4") - SUMIFS(NhatKy_ViPham!K:K, NhatKy_ViPham!E:E, "12_Hoa_A", NhatKy_ViPham!F:F, B37, NhatKy_ViPham!C:C, "T4")</f>
        <v>100</v>
      </c>
      <c r="V37" s="7">
        <f>100 + SUMIFS(NhatKy_ViPham!J:J, NhatKy_ViPham!E:E, "12_Hoa_A", NhatKy_ViPham!F:F, B37, NhatKy_ViPham!C:C, "T5") - SUMIFS(NhatKy_ViPham!K:K, NhatKy_ViPham!E:E, "12_Hoa_A", NhatKy_ViPham!F:F, B37, NhatKy_ViPham!C:C, "T5")</f>
        <v>100</v>
      </c>
      <c r="W37" s="7">
        <f>100 + SUMIFS(NhatKy_ViPham!J:J, NhatKy_ViPham!E:E, "12_Hoa_A", NhatKy_ViPham!F:F, B37, NhatKy_ViPham!C:C, "T6") - SUMIFS(NhatKy_ViPham!K:K, NhatKy_ViPham!E:E, "12_Hoa_A", NhatKy_ViPham!F:F, B37, NhatKy_ViPham!C:C, "T6")</f>
        <v>100</v>
      </c>
      <c r="X37" s="7">
        <f>100 + SUMIFS(NhatKy_ViPham!J:J, NhatKy_ViPham!E:E, "12_Hoa_A", NhatKy_ViPham!F:F, B37, NhatKy_ViPham!C:C, "T7") - SUMIFS(NhatKy_ViPham!K:K, NhatKy_ViPham!E:E, "12_Hoa_A", NhatKy_ViPham!F:F, B37, NhatKy_ViPham!C:C, "T7")</f>
        <v>100</v>
      </c>
      <c r="Y37" s="7">
        <f>100 + SUMIFS(NhatKy_ViPham!J:J, NhatKy_ViPham!E:E, "12_Hoa_A", NhatKy_ViPham!F:F, B37, NhatKy_ViPham!C:C, "T8") - SUMIFS(NhatKy_ViPham!K:K, NhatKy_ViPham!E:E, "12_Hoa_A", NhatKy_ViPham!F:F, B37, NhatKy_ViPham!C:C, "T8")</f>
        <v>100</v>
      </c>
      <c r="Z37" s="7">
        <f>100 + SUMIFS(NhatKy_ViPham!J:J, NhatKy_ViPham!E:E, "12_Hoa_A", NhatKy_ViPham!F:F, B37, NhatKy_ViPham!C:C, "T9") - SUMIFS(NhatKy_ViPham!K:K, NhatKy_ViPham!E:E, "12_Hoa_A", NhatKy_ViPham!F:F, B37, NhatKy_ViPham!C:C, "T9")</f>
        <v>100</v>
      </c>
      <c r="AA37" s="7">
        <f>100 + SUMIFS(NhatKy_ViPham!J:J, NhatKy_ViPham!E:E, "12_Hoa_A", NhatKy_ViPham!F:F, B37, NhatKy_ViPham!C:C, "T10") - SUMIFS(NhatKy_ViPham!K:K, NhatKy_ViPham!E:E, "12_Hoa_A", NhatKy_ViPham!F:F, B37, NhatKy_ViPham!C:C, "T10")</f>
        <v>100</v>
      </c>
      <c r="AB37" s="7">
        <f>100 + SUMIFS(NhatKy_ViPham!J:J, NhatKy_ViPham!E:E, "12_Hoa_A", NhatKy_ViPham!F:F, B37, NhatKy_ViPham!C:C, "T11") - SUMIFS(NhatKy_ViPham!K:K, NhatKy_ViPham!E:E, "12_Hoa_A", NhatKy_ViPham!F:F, B37, NhatKy_ViPham!C:C, "T11")</f>
        <v>100</v>
      </c>
      <c r="AC37" s="7">
        <f>100 + SUMIFS(NhatKy_ViPham!J:J, NhatKy_ViPham!E:E, "12_Hoa_A", NhatKy_ViPham!F:F, B37, NhatKy_ViPham!C:C, "T12") - SUMIFS(NhatKy_ViPham!K:K, NhatKy_ViPham!E:E, "12_Hoa_A", NhatKy_ViPham!F:F, B37, NhatKy_ViPham!C:C, "T12")</f>
        <v>100</v>
      </c>
      <c r="AD37" s="7">
        <f>100 + SUMIFS(NhatKy_ViPham!J:J, NhatKy_ViPham!E:E, "12_Hoa_A", NhatKy_ViPham!F:F, B37, NhatKy_ViPham!C:C, "T13") - SUMIFS(NhatKy_ViPham!K:K, NhatKy_ViPham!E:E, "12_Hoa_A", NhatKy_ViPham!F:F, B37, NhatKy_ViPham!C:C, "T13")</f>
        <v>100</v>
      </c>
      <c r="AE37" s="7">
        <f>100 + SUMIFS(NhatKy_ViPham!J:J, NhatKy_ViPham!E:E, "12_Hoa_A", NhatKy_ViPham!F:F, B37, NhatKy_ViPham!C:C, "T14") - SUMIFS(NhatKy_ViPham!K:K, NhatKy_ViPham!E:E, "12_Hoa_A", NhatKy_ViPham!F:F, B37, NhatKy_ViPham!C:C, "T14")</f>
        <v>100</v>
      </c>
      <c r="AF37" s="7">
        <f>100 + SUMIFS(NhatKy_ViPham!J:J, NhatKy_ViPham!E:E, "12_Hoa_A", NhatKy_ViPham!F:F, B37, NhatKy_ViPham!C:C, "T15") - SUMIFS(NhatKy_ViPham!K:K, NhatKy_ViPham!E:E, "12_Hoa_A", NhatKy_ViPham!F:F, B37, NhatKy_ViPham!C:C, "T15")</f>
        <v>100</v>
      </c>
      <c r="AG37" s="7">
        <f>100 + SUMIFS(NhatKy_ViPham!J:J, NhatKy_ViPham!E:E, "12_Hoa_A", NhatKy_ViPham!F:F, B37, NhatKy_ViPham!C:C, "T16") - SUMIFS(NhatKy_ViPham!K:K, NhatKy_ViPham!E:E, "12_Hoa_A", NhatKy_ViPham!F:F, B37, NhatKy_ViPham!C:C, "T16")</f>
        <v>100</v>
      </c>
      <c r="AH37" s="7">
        <f>100 + SUMIFS(NhatKy_ViPham!J:J, NhatKy_ViPham!E:E, "12_Hoa_A", NhatKy_ViPham!F:F, B37, NhatKy_ViPham!C:C, "T17") - SUMIFS(NhatKy_ViPham!K:K, NhatKy_ViPham!E:E, "12_Hoa_A", NhatKy_ViPham!F:F, B37, NhatKy_ViPham!C:C, "T17")</f>
        <v>100</v>
      </c>
      <c r="AI37" s="7">
        <f>100 + SUMIFS(NhatKy_ViPham!J:J, NhatKy_ViPham!E:E, "12_Hoa_A", NhatKy_ViPham!F:F, B37, NhatKy_ViPham!C:C, "T18") - SUMIFS(NhatKy_ViPham!K:K, NhatKy_ViPham!E:E, "12_Hoa_A", NhatKy_ViPham!F:F, B37, NhatKy_ViPham!C:C, "T18")</f>
        <v>100</v>
      </c>
      <c r="AJ37" s="7">
        <f>100 + SUMIFS(NhatKy_ViPham!J:J, NhatKy_ViPham!E:E, "12_Hoa_A", NhatKy_ViPham!F:F, B37, NhatKy_ViPham!C:C, "T19") - SUMIFS(NhatKy_ViPham!K:K, NhatKy_ViPham!E:E, "12_Hoa_A", NhatKy_ViPham!F:F, B37, NhatKy_ViPham!C:C, "T19")</f>
        <v>100</v>
      </c>
      <c r="AK37" s="7">
        <f>100 + SUMIFS(NhatKy_ViPham!J:J, NhatKy_ViPham!E:E, "12_Hoa_A", NhatKy_ViPham!F:F, B37, NhatKy_ViPham!C:C, "T20") - SUMIFS(NhatKy_ViPham!K:K, NhatKy_ViPham!E:E, "12_Hoa_A", NhatKy_ViPham!F:F, B37, NhatKy_ViPham!C:C, "T20")</f>
        <v>100</v>
      </c>
      <c r="AL37" s="7">
        <f>100 + SUMIFS(NhatKy_ViPham!J:J, NhatKy_ViPham!E:E, "12_Hoa_A", NhatKy_ViPham!F:F, B37, NhatKy_ViPham!C:C, "T21") - SUMIFS(NhatKy_ViPham!K:K, NhatKy_ViPham!E:E, "12_Hoa_A", NhatKy_ViPham!F:F, B37, NhatKy_ViPham!C:C, "T21")</f>
        <v>100</v>
      </c>
      <c r="AM37" s="7">
        <f>100 + SUMIFS(NhatKy_ViPham!J:J, NhatKy_ViPham!E:E, "12_Hoa_A", NhatKy_ViPham!F:F, B37, NhatKy_ViPham!C:C, "T22") - SUMIFS(NhatKy_ViPham!K:K, NhatKy_ViPham!E:E, "12_Hoa_A", NhatKy_ViPham!F:F, B37, NhatKy_ViPham!C:C, "T22")</f>
        <v>100</v>
      </c>
      <c r="AN37" s="7">
        <f>100 + SUMIFS(NhatKy_ViPham!J:J, NhatKy_ViPham!E:E, "12_Hoa_A", NhatKy_ViPham!F:F, B37, NhatKy_ViPham!C:C, "T23") - SUMIFS(NhatKy_ViPham!K:K, NhatKy_ViPham!E:E, "12_Hoa_A", NhatKy_ViPham!F:F, B37, NhatKy_ViPham!C:C, "T23")</f>
        <v>100</v>
      </c>
      <c r="AO37" s="7">
        <f>100 + SUMIFS(NhatKy_ViPham!J:J, NhatKy_ViPham!E:E, "12_Hoa_A", NhatKy_ViPham!F:F, B37, NhatKy_ViPham!C:C, "T24") - SUMIFS(NhatKy_ViPham!K:K, NhatKy_ViPham!E:E, "12_Hoa_A", NhatKy_ViPham!F:F, B37, NhatKy_ViPham!C:C, "T24")</f>
        <v>100</v>
      </c>
      <c r="AP37" s="7">
        <f>100 + SUMIFS(NhatKy_ViPham!J:J, NhatKy_ViPham!E:E, "12_Hoa_A", NhatKy_ViPham!F:F, B37, NhatKy_ViPham!C:C, "T25") - SUMIFS(NhatKy_ViPham!K:K, NhatKy_ViPham!E:E, "12_Hoa_A", NhatKy_ViPham!F:F, B37, NhatKy_ViPham!C:C, "T25")</f>
        <v>100</v>
      </c>
      <c r="AQ37" s="7">
        <f>100 + SUMIFS(NhatKy_ViPham!J:J, NhatKy_ViPham!E:E, "12_Hoa_A", NhatKy_ViPham!F:F, B37, NhatKy_ViPham!C:C, "T26") - SUMIFS(NhatKy_ViPham!K:K, NhatKy_ViPham!E:E, "12_Hoa_A", NhatKy_ViPham!F:F, B37, NhatKy_ViPham!C:C, "T26")</f>
        <v>100</v>
      </c>
      <c r="AR37" s="7">
        <f>100 + SUMIFS(NhatKy_ViPham!J:J, NhatKy_ViPham!E:E, "12_Hoa_A", NhatKy_ViPham!F:F, B37, NhatKy_ViPham!C:C, "T27") - SUMIFS(NhatKy_ViPham!K:K, NhatKy_ViPham!E:E, "12_Hoa_A", NhatKy_ViPham!F:F, B37, NhatKy_ViPham!C:C, "T27")</f>
        <v>100</v>
      </c>
      <c r="AS37" s="7">
        <f>100 + SUMIFS(NhatKy_ViPham!J:J, NhatKy_ViPham!E:E, "12_Hoa_A", NhatKy_ViPham!F:F, B37, NhatKy_ViPham!C:C, "T28") - SUMIFS(NhatKy_ViPham!K:K, NhatKy_ViPham!E:E, "12_Hoa_A", NhatKy_ViPham!F:F, B37, NhatKy_ViPham!C:C, "T28")</f>
        <v>100</v>
      </c>
      <c r="AT37" s="7">
        <f>100 + SUMIFS(NhatKy_ViPham!J:J, NhatKy_ViPham!E:E, "12_Hoa_A", NhatKy_ViPham!F:F, B37, NhatKy_ViPham!C:C, "T29") - SUMIFS(NhatKy_ViPham!K:K, NhatKy_ViPham!E:E, "12_Hoa_A", NhatKy_ViPham!F:F, B37, NhatKy_ViPham!C:C, "T29")</f>
        <v>100</v>
      </c>
      <c r="AU37" s="7">
        <f>100 + SUMIFS(NhatKy_ViPham!J:J, NhatKy_ViPham!E:E, "12_Hoa_A", NhatKy_ViPham!F:F, B37, NhatKy_ViPham!C:C, "T30") - SUMIFS(NhatKy_ViPham!K:K, NhatKy_ViPham!E:E, "12_Hoa_A", NhatKy_ViPham!F:F, B37, NhatKy_ViPham!C:C, "T30")</f>
        <v>100</v>
      </c>
      <c r="AV37" s="7">
        <f>100 + SUMIFS(NhatKy_ViPham!J:J, NhatKy_ViPham!E:E, "12_Hoa_A", NhatKy_ViPham!F:F, B37, NhatKy_ViPham!C:C, "T31") - SUMIFS(NhatKy_ViPham!K:K, NhatKy_ViPham!E:E, "12_Hoa_A", NhatKy_ViPham!F:F, B37, NhatKy_ViPham!C:C, "T31")</f>
        <v>100</v>
      </c>
      <c r="AW37" s="7">
        <f>100 + SUMIFS(NhatKy_ViPham!J:J, NhatKy_ViPham!E:E, "12_Hoa_A", NhatKy_ViPham!F:F, B37, NhatKy_ViPham!C:C, "T32") - SUMIFS(NhatKy_ViPham!K:K, NhatKy_ViPham!E:E, "12_Hoa_A", NhatKy_ViPham!F:F, B37, NhatKy_ViPham!C:C, "T32")</f>
        <v>100</v>
      </c>
      <c r="AX37" s="7">
        <f>100 + SUMIFS(NhatKy_ViPham!J:J, NhatKy_ViPham!E:E, "12_Hoa_A", NhatKy_ViPham!F:F, B37, NhatKy_ViPham!C:C, "T33") - SUMIFS(NhatKy_ViPham!K:K, NhatKy_ViPham!E:E, "12_Hoa_A", NhatKy_ViPham!F:F, B37, NhatKy_ViPham!C:C, "T33")</f>
        <v>100</v>
      </c>
      <c r="AY37" s="7">
        <f>100 + SUMIFS(NhatKy_ViPham!J:J, NhatKy_ViPham!E:E, "12_Hoa_A", NhatKy_ViPham!F:F, B37, NhatKy_ViPham!C:C, "T34") - SUMIFS(NhatKy_ViPham!K:K, NhatKy_ViPham!E:E, "12_Hoa_A", NhatKy_ViPham!F:F, B37, NhatKy_ViPham!C:C, "T34")</f>
        <v>100</v>
      </c>
      <c r="AZ37" s="7">
        <f>100 + SUMIFS(NhatKy_ViPham!J:J, NhatKy_ViPham!E:E, "12_Hoa_A", NhatKy_ViPham!F:F, B37, NhatKy_ViPham!C:C, "T35") - SUMIFS(NhatKy_ViPham!K:K, NhatKy_ViPham!E:E, "12_Hoa_A", NhatKy_ViPham!F:F, B37, NhatKy_ViPham!C:C, "T35")</f>
        <v>100</v>
      </c>
      <c r="BA37" s="12">
        <f t="shared" si="0"/>
        <v>100</v>
      </c>
      <c r="BB37" s="11" t="s">
        <v>430</v>
      </c>
      <c r="BC37" s="14" t="str">
        <f t="shared" si="1"/>
        <v>Tốt</v>
      </c>
      <c r="BD37" s="10" t="str">
        <f t="shared" si="2"/>
        <v>🟢 BÌNH THƯỜNG</v>
      </c>
    </row>
    <row r="38" spans="1:56" x14ac:dyDescent="0.25">
      <c r="A38" s="5">
        <v>30</v>
      </c>
      <c r="B38" s="15" t="s">
        <v>2543</v>
      </c>
      <c r="C38" s="5" t="s">
        <v>2255</v>
      </c>
      <c r="D38" s="5" t="s">
        <v>429</v>
      </c>
      <c r="E38" s="11" t="s">
        <v>430</v>
      </c>
      <c r="F38" s="6">
        <f>SUMIFS(NhatKy_ViPham!K:K, NhatKy_ViPham!E:E, "12_Hoa_A", NhatKy_ViPham!F:F, B38, NhatKy_ViPham!H:H, "L01")</f>
        <v>0</v>
      </c>
      <c r="G38" s="6">
        <f>SUMIFS(NhatKy_ViPham!K:K, NhatKy_ViPham!E:E, "12_Hoa_A", NhatKy_ViPham!F:F, B38, NhatKy_ViPham!H:H, "L02")</f>
        <v>0</v>
      </c>
      <c r="H38" s="6">
        <f>SUMIFS(NhatKy_ViPham!K:K, NhatKy_ViPham!E:E, "12_Hoa_A", NhatKy_ViPham!F:F, B38, NhatKy_ViPham!H:H, "L03")</f>
        <v>0</v>
      </c>
      <c r="I38" s="6">
        <f>SUMIFS(NhatKy_ViPham!K:K, NhatKy_ViPham!E:E, "12_Hoa_A", NhatKy_ViPham!F:F, B38, NhatKy_ViPham!H:H, "L04")</f>
        <v>0</v>
      </c>
      <c r="J38" s="6">
        <f>SUMIFS(NhatKy_ViPham!K:K, NhatKy_ViPham!E:E, "12_Hoa_A", NhatKy_ViPham!F:F, B38, NhatKy_ViPham!H:H, "L05")</f>
        <v>0</v>
      </c>
      <c r="K38" s="6">
        <f>SUMIFS(NhatKy_ViPham!K:K, NhatKy_ViPham!E:E, "12_Hoa_A", NhatKy_ViPham!F:F, B38, NhatKy_ViPham!H:H, "L06")</f>
        <v>0</v>
      </c>
      <c r="L38" s="6">
        <f>SUMIFS(NhatKy_ViPham!K:K, NhatKy_ViPham!E:E, "12_Hoa_A", NhatKy_ViPham!F:F, B38, NhatKy_ViPham!H:H, "L07")</f>
        <v>0</v>
      </c>
      <c r="M38" s="6">
        <f>SUMIFS(NhatKy_ViPham!K:K, NhatKy_ViPham!E:E, "12_Hoa_A", NhatKy_ViPham!F:F, B38, NhatKy_ViPham!H:H, "L08")</f>
        <v>0</v>
      </c>
      <c r="N38" s="6">
        <f>SUMIFS(NhatKy_ViPham!K:K, NhatKy_ViPham!E:E, "12_Hoa_A", NhatKy_ViPham!F:F, B38, NhatKy_ViPham!H:H, "L09")</f>
        <v>0</v>
      </c>
      <c r="O38" s="6">
        <f>SUMIFS(NhatKy_ViPham!K:K, NhatKy_ViPham!E:E, "12_Hoa_A", NhatKy_ViPham!F:F, B38, NhatKy_ViPham!H:H, "L10")</f>
        <v>0</v>
      </c>
      <c r="P38" s="12">
        <f>SUMIFS(NhatKy_ViPham!J:J, NhatKy_ViPham!E:E, "12_Hoa_A", NhatKy_ViPham!F:F, B38)</f>
        <v>0</v>
      </c>
      <c r="Q38" s="13">
        <f>SUMIFS(NhatKy_ViPham!K:K, NhatKy_ViPham!E:E, "12_Hoa_A", NhatKy_ViPham!F:F, B38)</f>
        <v>0</v>
      </c>
      <c r="R38" s="6">
        <f>100 + SUMIFS(NhatKy_ViPham!J:J, NhatKy_ViPham!E:E, "12_Hoa_A", NhatKy_ViPham!F:F, B38, NhatKy_ViPham!C:C, "T1") - SUMIFS(NhatKy_ViPham!K:K, NhatKy_ViPham!E:E, "12_Hoa_A", NhatKy_ViPham!F:F, B38, NhatKy_ViPham!C:C, "T1")</f>
        <v>100</v>
      </c>
      <c r="S38" s="6">
        <f>100 + SUMIFS(NhatKy_ViPham!J:J, NhatKy_ViPham!E:E, "12_Hoa_A", NhatKy_ViPham!F:F, B38, NhatKy_ViPham!C:C, "T2") - SUMIFS(NhatKy_ViPham!K:K, NhatKy_ViPham!E:E, "12_Hoa_A", NhatKy_ViPham!F:F, B38, NhatKy_ViPham!C:C, "T2")</f>
        <v>100</v>
      </c>
      <c r="T38" s="6">
        <f>100 + SUMIFS(NhatKy_ViPham!J:J, NhatKy_ViPham!E:E, "12_Hoa_A", NhatKy_ViPham!F:F, B38, NhatKy_ViPham!C:C, "T3") - SUMIFS(NhatKy_ViPham!K:K, NhatKy_ViPham!E:E, "12_Hoa_A", NhatKy_ViPham!F:F, B38, NhatKy_ViPham!C:C, "T3")</f>
        <v>100</v>
      </c>
      <c r="U38" s="6">
        <f>100 + SUMIFS(NhatKy_ViPham!J:J, NhatKy_ViPham!E:E, "12_Hoa_A", NhatKy_ViPham!F:F, B38, NhatKy_ViPham!C:C, "T4") - SUMIFS(NhatKy_ViPham!K:K, NhatKy_ViPham!E:E, "12_Hoa_A", NhatKy_ViPham!F:F, B38, NhatKy_ViPham!C:C, "T4")</f>
        <v>100</v>
      </c>
      <c r="V38" s="6">
        <f>100 + SUMIFS(NhatKy_ViPham!J:J, NhatKy_ViPham!E:E, "12_Hoa_A", NhatKy_ViPham!F:F, B38, NhatKy_ViPham!C:C, "T5") - SUMIFS(NhatKy_ViPham!K:K, NhatKy_ViPham!E:E, "12_Hoa_A", NhatKy_ViPham!F:F, B38, NhatKy_ViPham!C:C, "T5")</f>
        <v>100</v>
      </c>
      <c r="W38" s="6">
        <f>100 + SUMIFS(NhatKy_ViPham!J:J, NhatKy_ViPham!E:E, "12_Hoa_A", NhatKy_ViPham!F:F, B38, NhatKy_ViPham!C:C, "T6") - SUMIFS(NhatKy_ViPham!K:K, NhatKy_ViPham!E:E, "12_Hoa_A", NhatKy_ViPham!F:F, B38, NhatKy_ViPham!C:C, "T6")</f>
        <v>100</v>
      </c>
      <c r="X38" s="6">
        <f>100 + SUMIFS(NhatKy_ViPham!J:J, NhatKy_ViPham!E:E, "12_Hoa_A", NhatKy_ViPham!F:F, B38, NhatKy_ViPham!C:C, "T7") - SUMIFS(NhatKy_ViPham!K:K, NhatKy_ViPham!E:E, "12_Hoa_A", NhatKy_ViPham!F:F, B38, NhatKy_ViPham!C:C, "T7")</f>
        <v>100</v>
      </c>
      <c r="Y38" s="6">
        <f>100 + SUMIFS(NhatKy_ViPham!J:J, NhatKy_ViPham!E:E, "12_Hoa_A", NhatKy_ViPham!F:F, B38, NhatKy_ViPham!C:C, "T8") - SUMIFS(NhatKy_ViPham!K:K, NhatKy_ViPham!E:E, "12_Hoa_A", NhatKy_ViPham!F:F, B38, NhatKy_ViPham!C:C, "T8")</f>
        <v>100</v>
      </c>
      <c r="Z38" s="6">
        <f>100 + SUMIFS(NhatKy_ViPham!J:J, NhatKy_ViPham!E:E, "12_Hoa_A", NhatKy_ViPham!F:F, B38, NhatKy_ViPham!C:C, "T9") - SUMIFS(NhatKy_ViPham!K:K, NhatKy_ViPham!E:E, "12_Hoa_A", NhatKy_ViPham!F:F, B38, NhatKy_ViPham!C:C, "T9")</f>
        <v>100</v>
      </c>
      <c r="AA38" s="6">
        <f>100 + SUMIFS(NhatKy_ViPham!J:J, NhatKy_ViPham!E:E, "12_Hoa_A", NhatKy_ViPham!F:F, B38, NhatKy_ViPham!C:C, "T10") - SUMIFS(NhatKy_ViPham!K:K, NhatKy_ViPham!E:E, "12_Hoa_A", NhatKy_ViPham!F:F, B38, NhatKy_ViPham!C:C, "T10")</f>
        <v>100</v>
      </c>
      <c r="AB38" s="6">
        <f>100 + SUMIFS(NhatKy_ViPham!J:J, NhatKy_ViPham!E:E, "12_Hoa_A", NhatKy_ViPham!F:F, B38, NhatKy_ViPham!C:C, "T11") - SUMIFS(NhatKy_ViPham!K:K, NhatKy_ViPham!E:E, "12_Hoa_A", NhatKy_ViPham!F:F, B38, NhatKy_ViPham!C:C, "T11")</f>
        <v>100</v>
      </c>
      <c r="AC38" s="6">
        <f>100 + SUMIFS(NhatKy_ViPham!J:J, NhatKy_ViPham!E:E, "12_Hoa_A", NhatKy_ViPham!F:F, B38, NhatKy_ViPham!C:C, "T12") - SUMIFS(NhatKy_ViPham!K:K, NhatKy_ViPham!E:E, "12_Hoa_A", NhatKy_ViPham!F:F, B38, NhatKy_ViPham!C:C, "T12")</f>
        <v>100</v>
      </c>
      <c r="AD38" s="6">
        <f>100 + SUMIFS(NhatKy_ViPham!J:J, NhatKy_ViPham!E:E, "12_Hoa_A", NhatKy_ViPham!F:F, B38, NhatKy_ViPham!C:C, "T13") - SUMIFS(NhatKy_ViPham!K:K, NhatKy_ViPham!E:E, "12_Hoa_A", NhatKy_ViPham!F:F, B38, NhatKy_ViPham!C:C, "T13")</f>
        <v>100</v>
      </c>
      <c r="AE38" s="6">
        <f>100 + SUMIFS(NhatKy_ViPham!J:J, NhatKy_ViPham!E:E, "12_Hoa_A", NhatKy_ViPham!F:F, B38, NhatKy_ViPham!C:C, "T14") - SUMIFS(NhatKy_ViPham!K:K, NhatKy_ViPham!E:E, "12_Hoa_A", NhatKy_ViPham!F:F, B38, NhatKy_ViPham!C:C, "T14")</f>
        <v>100</v>
      </c>
      <c r="AF38" s="6">
        <f>100 + SUMIFS(NhatKy_ViPham!J:J, NhatKy_ViPham!E:E, "12_Hoa_A", NhatKy_ViPham!F:F, B38, NhatKy_ViPham!C:C, "T15") - SUMIFS(NhatKy_ViPham!K:K, NhatKy_ViPham!E:E, "12_Hoa_A", NhatKy_ViPham!F:F, B38, NhatKy_ViPham!C:C, "T15")</f>
        <v>100</v>
      </c>
      <c r="AG38" s="6">
        <f>100 + SUMIFS(NhatKy_ViPham!J:J, NhatKy_ViPham!E:E, "12_Hoa_A", NhatKy_ViPham!F:F, B38, NhatKy_ViPham!C:C, "T16") - SUMIFS(NhatKy_ViPham!K:K, NhatKy_ViPham!E:E, "12_Hoa_A", NhatKy_ViPham!F:F, B38, NhatKy_ViPham!C:C, "T16")</f>
        <v>100</v>
      </c>
      <c r="AH38" s="6">
        <f>100 + SUMIFS(NhatKy_ViPham!J:J, NhatKy_ViPham!E:E, "12_Hoa_A", NhatKy_ViPham!F:F, B38, NhatKy_ViPham!C:C, "T17") - SUMIFS(NhatKy_ViPham!K:K, NhatKy_ViPham!E:E, "12_Hoa_A", NhatKy_ViPham!F:F, B38, NhatKy_ViPham!C:C, "T17")</f>
        <v>100</v>
      </c>
      <c r="AI38" s="6">
        <f>100 + SUMIFS(NhatKy_ViPham!J:J, NhatKy_ViPham!E:E, "12_Hoa_A", NhatKy_ViPham!F:F, B38, NhatKy_ViPham!C:C, "T18") - SUMIFS(NhatKy_ViPham!K:K, NhatKy_ViPham!E:E, "12_Hoa_A", NhatKy_ViPham!F:F, B38, NhatKy_ViPham!C:C, "T18")</f>
        <v>100</v>
      </c>
      <c r="AJ38" s="6">
        <f>100 + SUMIFS(NhatKy_ViPham!J:J, NhatKy_ViPham!E:E, "12_Hoa_A", NhatKy_ViPham!F:F, B38, NhatKy_ViPham!C:C, "T19") - SUMIFS(NhatKy_ViPham!K:K, NhatKy_ViPham!E:E, "12_Hoa_A", NhatKy_ViPham!F:F, B38, NhatKy_ViPham!C:C, "T19")</f>
        <v>100</v>
      </c>
      <c r="AK38" s="6">
        <f>100 + SUMIFS(NhatKy_ViPham!J:J, NhatKy_ViPham!E:E, "12_Hoa_A", NhatKy_ViPham!F:F, B38, NhatKy_ViPham!C:C, "T20") - SUMIFS(NhatKy_ViPham!K:K, NhatKy_ViPham!E:E, "12_Hoa_A", NhatKy_ViPham!F:F, B38, NhatKy_ViPham!C:C, "T20")</f>
        <v>100</v>
      </c>
      <c r="AL38" s="6">
        <f>100 + SUMIFS(NhatKy_ViPham!J:J, NhatKy_ViPham!E:E, "12_Hoa_A", NhatKy_ViPham!F:F, B38, NhatKy_ViPham!C:C, "T21") - SUMIFS(NhatKy_ViPham!K:K, NhatKy_ViPham!E:E, "12_Hoa_A", NhatKy_ViPham!F:F, B38, NhatKy_ViPham!C:C, "T21")</f>
        <v>100</v>
      </c>
      <c r="AM38" s="6">
        <f>100 + SUMIFS(NhatKy_ViPham!J:J, NhatKy_ViPham!E:E, "12_Hoa_A", NhatKy_ViPham!F:F, B38, NhatKy_ViPham!C:C, "T22") - SUMIFS(NhatKy_ViPham!K:K, NhatKy_ViPham!E:E, "12_Hoa_A", NhatKy_ViPham!F:F, B38, NhatKy_ViPham!C:C, "T22")</f>
        <v>100</v>
      </c>
      <c r="AN38" s="6">
        <f>100 + SUMIFS(NhatKy_ViPham!J:J, NhatKy_ViPham!E:E, "12_Hoa_A", NhatKy_ViPham!F:F, B38, NhatKy_ViPham!C:C, "T23") - SUMIFS(NhatKy_ViPham!K:K, NhatKy_ViPham!E:E, "12_Hoa_A", NhatKy_ViPham!F:F, B38, NhatKy_ViPham!C:C, "T23")</f>
        <v>100</v>
      </c>
      <c r="AO38" s="6">
        <f>100 + SUMIFS(NhatKy_ViPham!J:J, NhatKy_ViPham!E:E, "12_Hoa_A", NhatKy_ViPham!F:F, B38, NhatKy_ViPham!C:C, "T24") - SUMIFS(NhatKy_ViPham!K:K, NhatKy_ViPham!E:E, "12_Hoa_A", NhatKy_ViPham!F:F, B38, NhatKy_ViPham!C:C, "T24")</f>
        <v>100</v>
      </c>
      <c r="AP38" s="6">
        <f>100 + SUMIFS(NhatKy_ViPham!J:J, NhatKy_ViPham!E:E, "12_Hoa_A", NhatKy_ViPham!F:F, B38, NhatKy_ViPham!C:C, "T25") - SUMIFS(NhatKy_ViPham!K:K, NhatKy_ViPham!E:E, "12_Hoa_A", NhatKy_ViPham!F:F, B38, NhatKy_ViPham!C:C, "T25")</f>
        <v>100</v>
      </c>
      <c r="AQ38" s="6">
        <f>100 + SUMIFS(NhatKy_ViPham!J:J, NhatKy_ViPham!E:E, "12_Hoa_A", NhatKy_ViPham!F:F, B38, NhatKy_ViPham!C:C, "T26") - SUMIFS(NhatKy_ViPham!K:K, NhatKy_ViPham!E:E, "12_Hoa_A", NhatKy_ViPham!F:F, B38, NhatKy_ViPham!C:C, "T26")</f>
        <v>100</v>
      </c>
      <c r="AR38" s="6">
        <f>100 + SUMIFS(NhatKy_ViPham!J:J, NhatKy_ViPham!E:E, "12_Hoa_A", NhatKy_ViPham!F:F, B38, NhatKy_ViPham!C:C, "T27") - SUMIFS(NhatKy_ViPham!K:K, NhatKy_ViPham!E:E, "12_Hoa_A", NhatKy_ViPham!F:F, B38, NhatKy_ViPham!C:C, "T27")</f>
        <v>100</v>
      </c>
      <c r="AS38" s="6">
        <f>100 + SUMIFS(NhatKy_ViPham!J:J, NhatKy_ViPham!E:E, "12_Hoa_A", NhatKy_ViPham!F:F, B38, NhatKy_ViPham!C:C, "T28") - SUMIFS(NhatKy_ViPham!K:K, NhatKy_ViPham!E:E, "12_Hoa_A", NhatKy_ViPham!F:F, B38, NhatKy_ViPham!C:C, "T28")</f>
        <v>100</v>
      </c>
      <c r="AT38" s="6">
        <f>100 + SUMIFS(NhatKy_ViPham!J:J, NhatKy_ViPham!E:E, "12_Hoa_A", NhatKy_ViPham!F:F, B38, NhatKy_ViPham!C:C, "T29") - SUMIFS(NhatKy_ViPham!K:K, NhatKy_ViPham!E:E, "12_Hoa_A", NhatKy_ViPham!F:F, B38, NhatKy_ViPham!C:C, "T29")</f>
        <v>100</v>
      </c>
      <c r="AU38" s="6">
        <f>100 + SUMIFS(NhatKy_ViPham!J:J, NhatKy_ViPham!E:E, "12_Hoa_A", NhatKy_ViPham!F:F, B38, NhatKy_ViPham!C:C, "T30") - SUMIFS(NhatKy_ViPham!K:K, NhatKy_ViPham!E:E, "12_Hoa_A", NhatKy_ViPham!F:F, B38, NhatKy_ViPham!C:C, "T30")</f>
        <v>100</v>
      </c>
      <c r="AV38" s="6">
        <f>100 + SUMIFS(NhatKy_ViPham!J:J, NhatKy_ViPham!E:E, "12_Hoa_A", NhatKy_ViPham!F:F, B38, NhatKy_ViPham!C:C, "T31") - SUMIFS(NhatKy_ViPham!K:K, NhatKy_ViPham!E:E, "12_Hoa_A", NhatKy_ViPham!F:F, B38, NhatKy_ViPham!C:C, "T31")</f>
        <v>100</v>
      </c>
      <c r="AW38" s="6">
        <f>100 + SUMIFS(NhatKy_ViPham!J:J, NhatKy_ViPham!E:E, "12_Hoa_A", NhatKy_ViPham!F:F, B38, NhatKy_ViPham!C:C, "T32") - SUMIFS(NhatKy_ViPham!K:K, NhatKy_ViPham!E:E, "12_Hoa_A", NhatKy_ViPham!F:F, B38, NhatKy_ViPham!C:C, "T32")</f>
        <v>100</v>
      </c>
      <c r="AX38" s="6">
        <f>100 + SUMIFS(NhatKy_ViPham!J:J, NhatKy_ViPham!E:E, "12_Hoa_A", NhatKy_ViPham!F:F, B38, NhatKy_ViPham!C:C, "T33") - SUMIFS(NhatKy_ViPham!K:K, NhatKy_ViPham!E:E, "12_Hoa_A", NhatKy_ViPham!F:F, B38, NhatKy_ViPham!C:C, "T33")</f>
        <v>100</v>
      </c>
      <c r="AY38" s="6">
        <f>100 + SUMIFS(NhatKy_ViPham!J:J, NhatKy_ViPham!E:E, "12_Hoa_A", NhatKy_ViPham!F:F, B38, NhatKy_ViPham!C:C, "T34") - SUMIFS(NhatKy_ViPham!K:K, NhatKy_ViPham!E:E, "12_Hoa_A", NhatKy_ViPham!F:F, B38, NhatKy_ViPham!C:C, "T34")</f>
        <v>100</v>
      </c>
      <c r="AZ38" s="6">
        <f>100 + SUMIFS(NhatKy_ViPham!J:J, NhatKy_ViPham!E:E, "12_Hoa_A", NhatKy_ViPham!F:F, B38, NhatKy_ViPham!C:C, "T35") - SUMIFS(NhatKy_ViPham!K:K, NhatKy_ViPham!E:E, "12_Hoa_A", NhatKy_ViPham!F:F, B38, NhatKy_ViPham!C:C, "T35")</f>
        <v>100</v>
      </c>
      <c r="BA38" s="12">
        <f t="shared" si="0"/>
        <v>100</v>
      </c>
      <c r="BB38" s="11" t="s">
        <v>430</v>
      </c>
      <c r="BC38" s="16" t="str">
        <f t="shared" si="1"/>
        <v>Tốt</v>
      </c>
      <c r="BD38" s="15" t="str">
        <f t="shared" si="2"/>
        <v>🟢 BÌNH THƯỜNG</v>
      </c>
    </row>
    <row r="39" spans="1:56" x14ac:dyDescent="0.25">
      <c r="A39" s="4">
        <v>31</v>
      </c>
      <c r="B39" s="10" t="s">
        <v>2544</v>
      </c>
      <c r="C39" s="4" t="s">
        <v>2409</v>
      </c>
      <c r="D39" s="4" t="s">
        <v>429</v>
      </c>
      <c r="E39" s="11" t="s">
        <v>430</v>
      </c>
      <c r="F39" s="7">
        <f>SUMIFS(NhatKy_ViPham!K:K, NhatKy_ViPham!E:E, "12_Hoa_A", NhatKy_ViPham!F:F, B39, NhatKy_ViPham!H:H, "L01")</f>
        <v>0</v>
      </c>
      <c r="G39" s="7">
        <f>SUMIFS(NhatKy_ViPham!K:K, NhatKy_ViPham!E:E, "12_Hoa_A", NhatKy_ViPham!F:F, B39, NhatKy_ViPham!H:H, "L02")</f>
        <v>0</v>
      </c>
      <c r="H39" s="7">
        <f>SUMIFS(NhatKy_ViPham!K:K, NhatKy_ViPham!E:E, "12_Hoa_A", NhatKy_ViPham!F:F, B39, NhatKy_ViPham!H:H, "L03")</f>
        <v>0</v>
      </c>
      <c r="I39" s="7">
        <f>SUMIFS(NhatKy_ViPham!K:K, NhatKy_ViPham!E:E, "12_Hoa_A", NhatKy_ViPham!F:F, B39, NhatKy_ViPham!H:H, "L04")</f>
        <v>0</v>
      </c>
      <c r="J39" s="7">
        <f>SUMIFS(NhatKy_ViPham!K:K, NhatKy_ViPham!E:E, "12_Hoa_A", NhatKy_ViPham!F:F, B39, NhatKy_ViPham!H:H, "L05")</f>
        <v>0</v>
      </c>
      <c r="K39" s="7">
        <f>SUMIFS(NhatKy_ViPham!K:K, NhatKy_ViPham!E:E, "12_Hoa_A", NhatKy_ViPham!F:F, B39, NhatKy_ViPham!H:H, "L06")</f>
        <v>0</v>
      </c>
      <c r="L39" s="7">
        <f>SUMIFS(NhatKy_ViPham!K:K, NhatKy_ViPham!E:E, "12_Hoa_A", NhatKy_ViPham!F:F, B39, NhatKy_ViPham!H:H, "L07")</f>
        <v>0</v>
      </c>
      <c r="M39" s="7">
        <f>SUMIFS(NhatKy_ViPham!K:K, NhatKy_ViPham!E:E, "12_Hoa_A", NhatKy_ViPham!F:F, B39, NhatKy_ViPham!H:H, "L08")</f>
        <v>0</v>
      </c>
      <c r="N39" s="7">
        <f>SUMIFS(NhatKy_ViPham!K:K, NhatKy_ViPham!E:E, "12_Hoa_A", NhatKy_ViPham!F:F, B39, NhatKy_ViPham!H:H, "L09")</f>
        <v>0</v>
      </c>
      <c r="O39" s="7">
        <f>SUMIFS(NhatKy_ViPham!K:K, NhatKy_ViPham!E:E, "12_Hoa_A", NhatKy_ViPham!F:F, B39, NhatKy_ViPham!H:H, "L10")</f>
        <v>0</v>
      </c>
      <c r="P39" s="12">
        <f>SUMIFS(NhatKy_ViPham!J:J, NhatKy_ViPham!E:E, "12_Hoa_A", NhatKy_ViPham!F:F, B39)</f>
        <v>0</v>
      </c>
      <c r="Q39" s="13">
        <f>SUMIFS(NhatKy_ViPham!K:K, NhatKy_ViPham!E:E, "12_Hoa_A", NhatKy_ViPham!F:F, B39)</f>
        <v>0</v>
      </c>
      <c r="R39" s="7">
        <f>100 + SUMIFS(NhatKy_ViPham!J:J, NhatKy_ViPham!E:E, "12_Hoa_A", NhatKy_ViPham!F:F, B39, NhatKy_ViPham!C:C, "T1") - SUMIFS(NhatKy_ViPham!K:K, NhatKy_ViPham!E:E, "12_Hoa_A", NhatKy_ViPham!F:F, B39, NhatKy_ViPham!C:C, "T1")</f>
        <v>100</v>
      </c>
      <c r="S39" s="7">
        <f>100 + SUMIFS(NhatKy_ViPham!J:J, NhatKy_ViPham!E:E, "12_Hoa_A", NhatKy_ViPham!F:F, B39, NhatKy_ViPham!C:C, "T2") - SUMIFS(NhatKy_ViPham!K:K, NhatKy_ViPham!E:E, "12_Hoa_A", NhatKy_ViPham!F:F, B39, NhatKy_ViPham!C:C, "T2")</f>
        <v>100</v>
      </c>
      <c r="T39" s="7">
        <f>100 + SUMIFS(NhatKy_ViPham!J:J, NhatKy_ViPham!E:E, "12_Hoa_A", NhatKy_ViPham!F:F, B39, NhatKy_ViPham!C:C, "T3") - SUMIFS(NhatKy_ViPham!K:K, NhatKy_ViPham!E:E, "12_Hoa_A", NhatKy_ViPham!F:F, B39, NhatKy_ViPham!C:C, "T3")</f>
        <v>100</v>
      </c>
      <c r="U39" s="7">
        <f>100 + SUMIFS(NhatKy_ViPham!J:J, NhatKy_ViPham!E:E, "12_Hoa_A", NhatKy_ViPham!F:F, B39, NhatKy_ViPham!C:C, "T4") - SUMIFS(NhatKy_ViPham!K:K, NhatKy_ViPham!E:E, "12_Hoa_A", NhatKy_ViPham!F:F, B39, NhatKy_ViPham!C:C, "T4")</f>
        <v>100</v>
      </c>
      <c r="V39" s="7">
        <f>100 + SUMIFS(NhatKy_ViPham!J:J, NhatKy_ViPham!E:E, "12_Hoa_A", NhatKy_ViPham!F:F, B39, NhatKy_ViPham!C:C, "T5") - SUMIFS(NhatKy_ViPham!K:K, NhatKy_ViPham!E:E, "12_Hoa_A", NhatKy_ViPham!F:F, B39, NhatKy_ViPham!C:C, "T5")</f>
        <v>100</v>
      </c>
      <c r="W39" s="7">
        <f>100 + SUMIFS(NhatKy_ViPham!J:J, NhatKy_ViPham!E:E, "12_Hoa_A", NhatKy_ViPham!F:F, B39, NhatKy_ViPham!C:C, "T6") - SUMIFS(NhatKy_ViPham!K:K, NhatKy_ViPham!E:E, "12_Hoa_A", NhatKy_ViPham!F:F, B39, NhatKy_ViPham!C:C, "T6")</f>
        <v>100</v>
      </c>
      <c r="X39" s="7">
        <f>100 + SUMIFS(NhatKy_ViPham!J:J, NhatKy_ViPham!E:E, "12_Hoa_A", NhatKy_ViPham!F:F, B39, NhatKy_ViPham!C:C, "T7") - SUMIFS(NhatKy_ViPham!K:K, NhatKy_ViPham!E:E, "12_Hoa_A", NhatKy_ViPham!F:F, B39, NhatKy_ViPham!C:C, "T7")</f>
        <v>100</v>
      </c>
      <c r="Y39" s="7">
        <f>100 + SUMIFS(NhatKy_ViPham!J:J, NhatKy_ViPham!E:E, "12_Hoa_A", NhatKy_ViPham!F:F, B39, NhatKy_ViPham!C:C, "T8") - SUMIFS(NhatKy_ViPham!K:K, NhatKy_ViPham!E:E, "12_Hoa_A", NhatKy_ViPham!F:F, B39, NhatKy_ViPham!C:C, "T8")</f>
        <v>100</v>
      </c>
      <c r="Z39" s="7">
        <f>100 + SUMIFS(NhatKy_ViPham!J:J, NhatKy_ViPham!E:E, "12_Hoa_A", NhatKy_ViPham!F:F, B39, NhatKy_ViPham!C:C, "T9") - SUMIFS(NhatKy_ViPham!K:K, NhatKy_ViPham!E:E, "12_Hoa_A", NhatKy_ViPham!F:F, B39, NhatKy_ViPham!C:C, "T9")</f>
        <v>100</v>
      </c>
      <c r="AA39" s="7">
        <f>100 + SUMIFS(NhatKy_ViPham!J:J, NhatKy_ViPham!E:E, "12_Hoa_A", NhatKy_ViPham!F:F, B39, NhatKy_ViPham!C:C, "T10") - SUMIFS(NhatKy_ViPham!K:K, NhatKy_ViPham!E:E, "12_Hoa_A", NhatKy_ViPham!F:F, B39, NhatKy_ViPham!C:C, "T10")</f>
        <v>100</v>
      </c>
      <c r="AB39" s="7">
        <f>100 + SUMIFS(NhatKy_ViPham!J:J, NhatKy_ViPham!E:E, "12_Hoa_A", NhatKy_ViPham!F:F, B39, NhatKy_ViPham!C:C, "T11") - SUMIFS(NhatKy_ViPham!K:K, NhatKy_ViPham!E:E, "12_Hoa_A", NhatKy_ViPham!F:F, B39, NhatKy_ViPham!C:C, "T11")</f>
        <v>100</v>
      </c>
      <c r="AC39" s="7">
        <f>100 + SUMIFS(NhatKy_ViPham!J:J, NhatKy_ViPham!E:E, "12_Hoa_A", NhatKy_ViPham!F:F, B39, NhatKy_ViPham!C:C, "T12") - SUMIFS(NhatKy_ViPham!K:K, NhatKy_ViPham!E:E, "12_Hoa_A", NhatKy_ViPham!F:F, B39, NhatKy_ViPham!C:C, "T12")</f>
        <v>100</v>
      </c>
      <c r="AD39" s="7">
        <f>100 + SUMIFS(NhatKy_ViPham!J:J, NhatKy_ViPham!E:E, "12_Hoa_A", NhatKy_ViPham!F:F, B39, NhatKy_ViPham!C:C, "T13") - SUMIFS(NhatKy_ViPham!K:K, NhatKy_ViPham!E:E, "12_Hoa_A", NhatKy_ViPham!F:F, B39, NhatKy_ViPham!C:C, "T13")</f>
        <v>100</v>
      </c>
      <c r="AE39" s="7">
        <f>100 + SUMIFS(NhatKy_ViPham!J:J, NhatKy_ViPham!E:E, "12_Hoa_A", NhatKy_ViPham!F:F, B39, NhatKy_ViPham!C:C, "T14") - SUMIFS(NhatKy_ViPham!K:K, NhatKy_ViPham!E:E, "12_Hoa_A", NhatKy_ViPham!F:F, B39, NhatKy_ViPham!C:C, "T14")</f>
        <v>100</v>
      </c>
      <c r="AF39" s="7">
        <f>100 + SUMIFS(NhatKy_ViPham!J:J, NhatKy_ViPham!E:E, "12_Hoa_A", NhatKy_ViPham!F:F, B39, NhatKy_ViPham!C:C, "T15") - SUMIFS(NhatKy_ViPham!K:K, NhatKy_ViPham!E:E, "12_Hoa_A", NhatKy_ViPham!F:F, B39, NhatKy_ViPham!C:C, "T15")</f>
        <v>100</v>
      </c>
      <c r="AG39" s="7">
        <f>100 + SUMIFS(NhatKy_ViPham!J:J, NhatKy_ViPham!E:E, "12_Hoa_A", NhatKy_ViPham!F:F, B39, NhatKy_ViPham!C:C, "T16") - SUMIFS(NhatKy_ViPham!K:K, NhatKy_ViPham!E:E, "12_Hoa_A", NhatKy_ViPham!F:F, B39, NhatKy_ViPham!C:C, "T16")</f>
        <v>100</v>
      </c>
      <c r="AH39" s="7">
        <f>100 + SUMIFS(NhatKy_ViPham!J:J, NhatKy_ViPham!E:E, "12_Hoa_A", NhatKy_ViPham!F:F, B39, NhatKy_ViPham!C:C, "T17") - SUMIFS(NhatKy_ViPham!K:K, NhatKy_ViPham!E:E, "12_Hoa_A", NhatKy_ViPham!F:F, B39, NhatKy_ViPham!C:C, "T17")</f>
        <v>100</v>
      </c>
      <c r="AI39" s="7">
        <f>100 + SUMIFS(NhatKy_ViPham!J:J, NhatKy_ViPham!E:E, "12_Hoa_A", NhatKy_ViPham!F:F, B39, NhatKy_ViPham!C:C, "T18") - SUMIFS(NhatKy_ViPham!K:K, NhatKy_ViPham!E:E, "12_Hoa_A", NhatKy_ViPham!F:F, B39, NhatKy_ViPham!C:C, "T18")</f>
        <v>100</v>
      </c>
      <c r="AJ39" s="7">
        <f>100 + SUMIFS(NhatKy_ViPham!J:J, NhatKy_ViPham!E:E, "12_Hoa_A", NhatKy_ViPham!F:F, B39, NhatKy_ViPham!C:C, "T19") - SUMIFS(NhatKy_ViPham!K:K, NhatKy_ViPham!E:E, "12_Hoa_A", NhatKy_ViPham!F:F, B39, NhatKy_ViPham!C:C, "T19")</f>
        <v>100</v>
      </c>
      <c r="AK39" s="7">
        <f>100 + SUMIFS(NhatKy_ViPham!J:J, NhatKy_ViPham!E:E, "12_Hoa_A", NhatKy_ViPham!F:F, B39, NhatKy_ViPham!C:C, "T20") - SUMIFS(NhatKy_ViPham!K:K, NhatKy_ViPham!E:E, "12_Hoa_A", NhatKy_ViPham!F:F, B39, NhatKy_ViPham!C:C, "T20")</f>
        <v>100</v>
      </c>
      <c r="AL39" s="7">
        <f>100 + SUMIFS(NhatKy_ViPham!J:J, NhatKy_ViPham!E:E, "12_Hoa_A", NhatKy_ViPham!F:F, B39, NhatKy_ViPham!C:C, "T21") - SUMIFS(NhatKy_ViPham!K:K, NhatKy_ViPham!E:E, "12_Hoa_A", NhatKy_ViPham!F:F, B39, NhatKy_ViPham!C:C, "T21")</f>
        <v>100</v>
      </c>
      <c r="AM39" s="7">
        <f>100 + SUMIFS(NhatKy_ViPham!J:J, NhatKy_ViPham!E:E, "12_Hoa_A", NhatKy_ViPham!F:F, B39, NhatKy_ViPham!C:C, "T22") - SUMIFS(NhatKy_ViPham!K:K, NhatKy_ViPham!E:E, "12_Hoa_A", NhatKy_ViPham!F:F, B39, NhatKy_ViPham!C:C, "T22")</f>
        <v>100</v>
      </c>
      <c r="AN39" s="7">
        <f>100 + SUMIFS(NhatKy_ViPham!J:J, NhatKy_ViPham!E:E, "12_Hoa_A", NhatKy_ViPham!F:F, B39, NhatKy_ViPham!C:C, "T23") - SUMIFS(NhatKy_ViPham!K:K, NhatKy_ViPham!E:E, "12_Hoa_A", NhatKy_ViPham!F:F, B39, NhatKy_ViPham!C:C, "T23")</f>
        <v>100</v>
      </c>
      <c r="AO39" s="7">
        <f>100 + SUMIFS(NhatKy_ViPham!J:J, NhatKy_ViPham!E:E, "12_Hoa_A", NhatKy_ViPham!F:F, B39, NhatKy_ViPham!C:C, "T24") - SUMIFS(NhatKy_ViPham!K:K, NhatKy_ViPham!E:E, "12_Hoa_A", NhatKy_ViPham!F:F, B39, NhatKy_ViPham!C:C, "T24")</f>
        <v>100</v>
      </c>
      <c r="AP39" s="7">
        <f>100 + SUMIFS(NhatKy_ViPham!J:J, NhatKy_ViPham!E:E, "12_Hoa_A", NhatKy_ViPham!F:F, B39, NhatKy_ViPham!C:C, "T25") - SUMIFS(NhatKy_ViPham!K:K, NhatKy_ViPham!E:E, "12_Hoa_A", NhatKy_ViPham!F:F, B39, NhatKy_ViPham!C:C, "T25")</f>
        <v>100</v>
      </c>
      <c r="AQ39" s="7">
        <f>100 + SUMIFS(NhatKy_ViPham!J:J, NhatKy_ViPham!E:E, "12_Hoa_A", NhatKy_ViPham!F:F, B39, NhatKy_ViPham!C:C, "T26") - SUMIFS(NhatKy_ViPham!K:K, NhatKy_ViPham!E:E, "12_Hoa_A", NhatKy_ViPham!F:F, B39, NhatKy_ViPham!C:C, "T26")</f>
        <v>100</v>
      </c>
      <c r="AR39" s="7">
        <f>100 + SUMIFS(NhatKy_ViPham!J:J, NhatKy_ViPham!E:E, "12_Hoa_A", NhatKy_ViPham!F:F, B39, NhatKy_ViPham!C:C, "T27") - SUMIFS(NhatKy_ViPham!K:K, NhatKy_ViPham!E:E, "12_Hoa_A", NhatKy_ViPham!F:F, B39, NhatKy_ViPham!C:C, "T27")</f>
        <v>100</v>
      </c>
      <c r="AS39" s="7">
        <f>100 + SUMIFS(NhatKy_ViPham!J:J, NhatKy_ViPham!E:E, "12_Hoa_A", NhatKy_ViPham!F:F, B39, NhatKy_ViPham!C:C, "T28") - SUMIFS(NhatKy_ViPham!K:K, NhatKy_ViPham!E:E, "12_Hoa_A", NhatKy_ViPham!F:F, B39, NhatKy_ViPham!C:C, "T28")</f>
        <v>100</v>
      </c>
      <c r="AT39" s="7">
        <f>100 + SUMIFS(NhatKy_ViPham!J:J, NhatKy_ViPham!E:E, "12_Hoa_A", NhatKy_ViPham!F:F, B39, NhatKy_ViPham!C:C, "T29") - SUMIFS(NhatKy_ViPham!K:K, NhatKy_ViPham!E:E, "12_Hoa_A", NhatKy_ViPham!F:F, B39, NhatKy_ViPham!C:C, "T29")</f>
        <v>100</v>
      </c>
      <c r="AU39" s="7">
        <f>100 + SUMIFS(NhatKy_ViPham!J:J, NhatKy_ViPham!E:E, "12_Hoa_A", NhatKy_ViPham!F:F, B39, NhatKy_ViPham!C:C, "T30") - SUMIFS(NhatKy_ViPham!K:K, NhatKy_ViPham!E:E, "12_Hoa_A", NhatKy_ViPham!F:F, B39, NhatKy_ViPham!C:C, "T30")</f>
        <v>100</v>
      </c>
      <c r="AV39" s="7">
        <f>100 + SUMIFS(NhatKy_ViPham!J:J, NhatKy_ViPham!E:E, "12_Hoa_A", NhatKy_ViPham!F:F, B39, NhatKy_ViPham!C:C, "T31") - SUMIFS(NhatKy_ViPham!K:K, NhatKy_ViPham!E:E, "12_Hoa_A", NhatKy_ViPham!F:F, B39, NhatKy_ViPham!C:C, "T31")</f>
        <v>100</v>
      </c>
      <c r="AW39" s="7">
        <f>100 + SUMIFS(NhatKy_ViPham!J:J, NhatKy_ViPham!E:E, "12_Hoa_A", NhatKy_ViPham!F:F, B39, NhatKy_ViPham!C:C, "T32") - SUMIFS(NhatKy_ViPham!K:K, NhatKy_ViPham!E:E, "12_Hoa_A", NhatKy_ViPham!F:F, B39, NhatKy_ViPham!C:C, "T32")</f>
        <v>100</v>
      </c>
      <c r="AX39" s="7">
        <f>100 + SUMIFS(NhatKy_ViPham!J:J, NhatKy_ViPham!E:E, "12_Hoa_A", NhatKy_ViPham!F:F, B39, NhatKy_ViPham!C:C, "T33") - SUMIFS(NhatKy_ViPham!K:K, NhatKy_ViPham!E:E, "12_Hoa_A", NhatKy_ViPham!F:F, B39, NhatKy_ViPham!C:C, "T33")</f>
        <v>100</v>
      </c>
      <c r="AY39" s="7">
        <f>100 + SUMIFS(NhatKy_ViPham!J:J, NhatKy_ViPham!E:E, "12_Hoa_A", NhatKy_ViPham!F:F, B39, NhatKy_ViPham!C:C, "T34") - SUMIFS(NhatKy_ViPham!K:K, NhatKy_ViPham!E:E, "12_Hoa_A", NhatKy_ViPham!F:F, B39, NhatKy_ViPham!C:C, "T34")</f>
        <v>100</v>
      </c>
      <c r="AZ39" s="7">
        <f>100 + SUMIFS(NhatKy_ViPham!J:J, NhatKy_ViPham!E:E, "12_Hoa_A", NhatKy_ViPham!F:F, B39, NhatKy_ViPham!C:C, "T35") - SUMIFS(NhatKy_ViPham!K:K, NhatKy_ViPham!E:E, "12_Hoa_A", NhatKy_ViPham!F:F, B39, NhatKy_ViPham!C:C, "T35")</f>
        <v>100</v>
      </c>
      <c r="BA39" s="12">
        <f t="shared" si="0"/>
        <v>100</v>
      </c>
      <c r="BB39" s="11" t="s">
        <v>430</v>
      </c>
      <c r="BC39" s="14" t="str">
        <f t="shared" si="1"/>
        <v>Tốt</v>
      </c>
      <c r="BD39" s="10" t="str">
        <f t="shared" si="2"/>
        <v>🟢 BÌNH THƯỜNG</v>
      </c>
    </row>
    <row r="40" spans="1:56" x14ac:dyDescent="0.25">
      <c r="A40" s="5">
        <v>32</v>
      </c>
      <c r="B40" s="15" t="s">
        <v>2545</v>
      </c>
      <c r="C40" s="5" t="s">
        <v>2546</v>
      </c>
      <c r="D40" s="5" t="s">
        <v>429</v>
      </c>
      <c r="E40" s="11" t="s">
        <v>430</v>
      </c>
      <c r="F40" s="6">
        <f>SUMIFS(NhatKy_ViPham!K:K, NhatKy_ViPham!E:E, "12_Hoa_A", NhatKy_ViPham!F:F, B40, NhatKy_ViPham!H:H, "L01")</f>
        <v>0</v>
      </c>
      <c r="G40" s="6">
        <f>SUMIFS(NhatKy_ViPham!K:K, NhatKy_ViPham!E:E, "12_Hoa_A", NhatKy_ViPham!F:F, B40, NhatKy_ViPham!H:H, "L02")</f>
        <v>0</v>
      </c>
      <c r="H40" s="6">
        <f>SUMIFS(NhatKy_ViPham!K:K, NhatKy_ViPham!E:E, "12_Hoa_A", NhatKy_ViPham!F:F, B40, NhatKy_ViPham!H:H, "L03")</f>
        <v>0</v>
      </c>
      <c r="I40" s="6">
        <f>SUMIFS(NhatKy_ViPham!K:K, NhatKy_ViPham!E:E, "12_Hoa_A", NhatKy_ViPham!F:F, B40, NhatKy_ViPham!H:H, "L04")</f>
        <v>0</v>
      </c>
      <c r="J40" s="6">
        <f>SUMIFS(NhatKy_ViPham!K:K, NhatKy_ViPham!E:E, "12_Hoa_A", NhatKy_ViPham!F:F, B40, NhatKy_ViPham!H:H, "L05")</f>
        <v>0</v>
      </c>
      <c r="K40" s="6">
        <f>SUMIFS(NhatKy_ViPham!K:K, NhatKy_ViPham!E:E, "12_Hoa_A", NhatKy_ViPham!F:F, B40, NhatKy_ViPham!H:H, "L06")</f>
        <v>0</v>
      </c>
      <c r="L40" s="6">
        <f>SUMIFS(NhatKy_ViPham!K:K, NhatKy_ViPham!E:E, "12_Hoa_A", NhatKy_ViPham!F:F, B40, NhatKy_ViPham!H:H, "L07")</f>
        <v>0</v>
      </c>
      <c r="M40" s="6">
        <f>SUMIFS(NhatKy_ViPham!K:K, NhatKy_ViPham!E:E, "12_Hoa_A", NhatKy_ViPham!F:F, B40, NhatKy_ViPham!H:H, "L08")</f>
        <v>0</v>
      </c>
      <c r="N40" s="6">
        <f>SUMIFS(NhatKy_ViPham!K:K, NhatKy_ViPham!E:E, "12_Hoa_A", NhatKy_ViPham!F:F, B40, NhatKy_ViPham!H:H, "L09")</f>
        <v>0</v>
      </c>
      <c r="O40" s="6">
        <f>SUMIFS(NhatKy_ViPham!K:K, NhatKy_ViPham!E:E, "12_Hoa_A", NhatKy_ViPham!F:F, B40, NhatKy_ViPham!H:H, "L10")</f>
        <v>0</v>
      </c>
      <c r="P40" s="12">
        <f>SUMIFS(NhatKy_ViPham!J:J, NhatKy_ViPham!E:E, "12_Hoa_A", NhatKy_ViPham!F:F, B40)</f>
        <v>0</v>
      </c>
      <c r="Q40" s="13">
        <f>SUMIFS(NhatKy_ViPham!K:K, NhatKy_ViPham!E:E, "12_Hoa_A", NhatKy_ViPham!F:F, B40)</f>
        <v>0</v>
      </c>
      <c r="R40" s="6">
        <f>100 + SUMIFS(NhatKy_ViPham!J:J, NhatKy_ViPham!E:E, "12_Hoa_A", NhatKy_ViPham!F:F, B40, NhatKy_ViPham!C:C, "T1") - SUMIFS(NhatKy_ViPham!K:K, NhatKy_ViPham!E:E, "12_Hoa_A", NhatKy_ViPham!F:F, B40, NhatKy_ViPham!C:C, "T1")</f>
        <v>100</v>
      </c>
      <c r="S40" s="6">
        <f>100 + SUMIFS(NhatKy_ViPham!J:J, NhatKy_ViPham!E:E, "12_Hoa_A", NhatKy_ViPham!F:F, B40, NhatKy_ViPham!C:C, "T2") - SUMIFS(NhatKy_ViPham!K:K, NhatKy_ViPham!E:E, "12_Hoa_A", NhatKy_ViPham!F:F, B40, NhatKy_ViPham!C:C, "T2")</f>
        <v>100</v>
      </c>
      <c r="T40" s="6">
        <f>100 + SUMIFS(NhatKy_ViPham!J:J, NhatKy_ViPham!E:E, "12_Hoa_A", NhatKy_ViPham!F:F, B40, NhatKy_ViPham!C:C, "T3") - SUMIFS(NhatKy_ViPham!K:K, NhatKy_ViPham!E:E, "12_Hoa_A", NhatKy_ViPham!F:F, B40, NhatKy_ViPham!C:C, "T3")</f>
        <v>100</v>
      </c>
      <c r="U40" s="6">
        <f>100 + SUMIFS(NhatKy_ViPham!J:J, NhatKy_ViPham!E:E, "12_Hoa_A", NhatKy_ViPham!F:F, B40, NhatKy_ViPham!C:C, "T4") - SUMIFS(NhatKy_ViPham!K:K, NhatKy_ViPham!E:E, "12_Hoa_A", NhatKy_ViPham!F:F, B40, NhatKy_ViPham!C:C, "T4")</f>
        <v>100</v>
      </c>
      <c r="V40" s="6">
        <f>100 + SUMIFS(NhatKy_ViPham!J:J, NhatKy_ViPham!E:E, "12_Hoa_A", NhatKy_ViPham!F:F, B40, NhatKy_ViPham!C:C, "T5") - SUMIFS(NhatKy_ViPham!K:K, NhatKy_ViPham!E:E, "12_Hoa_A", NhatKy_ViPham!F:F, B40, NhatKy_ViPham!C:C, "T5")</f>
        <v>100</v>
      </c>
      <c r="W40" s="6">
        <f>100 + SUMIFS(NhatKy_ViPham!J:J, NhatKy_ViPham!E:E, "12_Hoa_A", NhatKy_ViPham!F:F, B40, NhatKy_ViPham!C:C, "T6") - SUMIFS(NhatKy_ViPham!K:K, NhatKy_ViPham!E:E, "12_Hoa_A", NhatKy_ViPham!F:F, B40, NhatKy_ViPham!C:C, "T6")</f>
        <v>100</v>
      </c>
      <c r="X40" s="6">
        <f>100 + SUMIFS(NhatKy_ViPham!J:J, NhatKy_ViPham!E:E, "12_Hoa_A", NhatKy_ViPham!F:F, B40, NhatKy_ViPham!C:C, "T7") - SUMIFS(NhatKy_ViPham!K:K, NhatKy_ViPham!E:E, "12_Hoa_A", NhatKy_ViPham!F:F, B40, NhatKy_ViPham!C:C, "T7")</f>
        <v>100</v>
      </c>
      <c r="Y40" s="6">
        <f>100 + SUMIFS(NhatKy_ViPham!J:J, NhatKy_ViPham!E:E, "12_Hoa_A", NhatKy_ViPham!F:F, B40, NhatKy_ViPham!C:C, "T8") - SUMIFS(NhatKy_ViPham!K:K, NhatKy_ViPham!E:E, "12_Hoa_A", NhatKy_ViPham!F:F, B40, NhatKy_ViPham!C:C, "T8")</f>
        <v>100</v>
      </c>
      <c r="Z40" s="6">
        <f>100 + SUMIFS(NhatKy_ViPham!J:J, NhatKy_ViPham!E:E, "12_Hoa_A", NhatKy_ViPham!F:F, B40, NhatKy_ViPham!C:C, "T9") - SUMIFS(NhatKy_ViPham!K:K, NhatKy_ViPham!E:E, "12_Hoa_A", NhatKy_ViPham!F:F, B40, NhatKy_ViPham!C:C, "T9")</f>
        <v>100</v>
      </c>
      <c r="AA40" s="6">
        <f>100 + SUMIFS(NhatKy_ViPham!J:J, NhatKy_ViPham!E:E, "12_Hoa_A", NhatKy_ViPham!F:F, B40, NhatKy_ViPham!C:C, "T10") - SUMIFS(NhatKy_ViPham!K:K, NhatKy_ViPham!E:E, "12_Hoa_A", NhatKy_ViPham!F:F, B40, NhatKy_ViPham!C:C, "T10")</f>
        <v>100</v>
      </c>
      <c r="AB40" s="6">
        <f>100 + SUMIFS(NhatKy_ViPham!J:J, NhatKy_ViPham!E:E, "12_Hoa_A", NhatKy_ViPham!F:F, B40, NhatKy_ViPham!C:C, "T11") - SUMIFS(NhatKy_ViPham!K:K, NhatKy_ViPham!E:E, "12_Hoa_A", NhatKy_ViPham!F:F, B40, NhatKy_ViPham!C:C, "T11")</f>
        <v>100</v>
      </c>
      <c r="AC40" s="6">
        <f>100 + SUMIFS(NhatKy_ViPham!J:J, NhatKy_ViPham!E:E, "12_Hoa_A", NhatKy_ViPham!F:F, B40, NhatKy_ViPham!C:C, "T12") - SUMIFS(NhatKy_ViPham!K:K, NhatKy_ViPham!E:E, "12_Hoa_A", NhatKy_ViPham!F:F, B40, NhatKy_ViPham!C:C, "T12")</f>
        <v>100</v>
      </c>
      <c r="AD40" s="6">
        <f>100 + SUMIFS(NhatKy_ViPham!J:J, NhatKy_ViPham!E:E, "12_Hoa_A", NhatKy_ViPham!F:F, B40, NhatKy_ViPham!C:C, "T13") - SUMIFS(NhatKy_ViPham!K:K, NhatKy_ViPham!E:E, "12_Hoa_A", NhatKy_ViPham!F:F, B40, NhatKy_ViPham!C:C, "T13")</f>
        <v>100</v>
      </c>
      <c r="AE40" s="6">
        <f>100 + SUMIFS(NhatKy_ViPham!J:J, NhatKy_ViPham!E:E, "12_Hoa_A", NhatKy_ViPham!F:F, B40, NhatKy_ViPham!C:C, "T14") - SUMIFS(NhatKy_ViPham!K:K, NhatKy_ViPham!E:E, "12_Hoa_A", NhatKy_ViPham!F:F, B40, NhatKy_ViPham!C:C, "T14")</f>
        <v>100</v>
      </c>
      <c r="AF40" s="6">
        <f>100 + SUMIFS(NhatKy_ViPham!J:J, NhatKy_ViPham!E:E, "12_Hoa_A", NhatKy_ViPham!F:F, B40, NhatKy_ViPham!C:C, "T15") - SUMIFS(NhatKy_ViPham!K:K, NhatKy_ViPham!E:E, "12_Hoa_A", NhatKy_ViPham!F:F, B40, NhatKy_ViPham!C:C, "T15")</f>
        <v>100</v>
      </c>
      <c r="AG40" s="6">
        <f>100 + SUMIFS(NhatKy_ViPham!J:J, NhatKy_ViPham!E:E, "12_Hoa_A", NhatKy_ViPham!F:F, B40, NhatKy_ViPham!C:C, "T16") - SUMIFS(NhatKy_ViPham!K:K, NhatKy_ViPham!E:E, "12_Hoa_A", NhatKy_ViPham!F:F, B40, NhatKy_ViPham!C:C, "T16")</f>
        <v>100</v>
      </c>
      <c r="AH40" s="6">
        <f>100 + SUMIFS(NhatKy_ViPham!J:J, NhatKy_ViPham!E:E, "12_Hoa_A", NhatKy_ViPham!F:F, B40, NhatKy_ViPham!C:C, "T17") - SUMIFS(NhatKy_ViPham!K:K, NhatKy_ViPham!E:E, "12_Hoa_A", NhatKy_ViPham!F:F, B40, NhatKy_ViPham!C:C, "T17")</f>
        <v>100</v>
      </c>
      <c r="AI40" s="6">
        <f>100 + SUMIFS(NhatKy_ViPham!J:J, NhatKy_ViPham!E:E, "12_Hoa_A", NhatKy_ViPham!F:F, B40, NhatKy_ViPham!C:C, "T18") - SUMIFS(NhatKy_ViPham!K:K, NhatKy_ViPham!E:E, "12_Hoa_A", NhatKy_ViPham!F:F, B40, NhatKy_ViPham!C:C, "T18")</f>
        <v>100</v>
      </c>
      <c r="AJ40" s="6">
        <f>100 + SUMIFS(NhatKy_ViPham!J:J, NhatKy_ViPham!E:E, "12_Hoa_A", NhatKy_ViPham!F:F, B40, NhatKy_ViPham!C:C, "T19") - SUMIFS(NhatKy_ViPham!K:K, NhatKy_ViPham!E:E, "12_Hoa_A", NhatKy_ViPham!F:F, B40, NhatKy_ViPham!C:C, "T19")</f>
        <v>100</v>
      </c>
      <c r="AK40" s="6">
        <f>100 + SUMIFS(NhatKy_ViPham!J:J, NhatKy_ViPham!E:E, "12_Hoa_A", NhatKy_ViPham!F:F, B40, NhatKy_ViPham!C:C, "T20") - SUMIFS(NhatKy_ViPham!K:K, NhatKy_ViPham!E:E, "12_Hoa_A", NhatKy_ViPham!F:F, B40, NhatKy_ViPham!C:C, "T20")</f>
        <v>100</v>
      </c>
      <c r="AL40" s="6">
        <f>100 + SUMIFS(NhatKy_ViPham!J:J, NhatKy_ViPham!E:E, "12_Hoa_A", NhatKy_ViPham!F:F, B40, NhatKy_ViPham!C:C, "T21") - SUMIFS(NhatKy_ViPham!K:K, NhatKy_ViPham!E:E, "12_Hoa_A", NhatKy_ViPham!F:F, B40, NhatKy_ViPham!C:C, "T21")</f>
        <v>100</v>
      </c>
      <c r="AM40" s="6">
        <f>100 + SUMIFS(NhatKy_ViPham!J:J, NhatKy_ViPham!E:E, "12_Hoa_A", NhatKy_ViPham!F:F, B40, NhatKy_ViPham!C:C, "T22") - SUMIFS(NhatKy_ViPham!K:K, NhatKy_ViPham!E:E, "12_Hoa_A", NhatKy_ViPham!F:F, B40, NhatKy_ViPham!C:C, "T22")</f>
        <v>100</v>
      </c>
      <c r="AN40" s="6">
        <f>100 + SUMIFS(NhatKy_ViPham!J:J, NhatKy_ViPham!E:E, "12_Hoa_A", NhatKy_ViPham!F:F, B40, NhatKy_ViPham!C:C, "T23") - SUMIFS(NhatKy_ViPham!K:K, NhatKy_ViPham!E:E, "12_Hoa_A", NhatKy_ViPham!F:F, B40, NhatKy_ViPham!C:C, "T23")</f>
        <v>100</v>
      </c>
      <c r="AO40" s="6">
        <f>100 + SUMIFS(NhatKy_ViPham!J:J, NhatKy_ViPham!E:E, "12_Hoa_A", NhatKy_ViPham!F:F, B40, NhatKy_ViPham!C:C, "T24") - SUMIFS(NhatKy_ViPham!K:K, NhatKy_ViPham!E:E, "12_Hoa_A", NhatKy_ViPham!F:F, B40, NhatKy_ViPham!C:C, "T24")</f>
        <v>100</v>
      </c>
      <c r="AP40" s="6">
        <f>100 + SUMIFS(NhatKy_ViPham!J:J, NhatKy_ViPham!E:E, "12_Hoa_A", NhatKy_ViPham!F:F, B40, NhatKy_ViPham!C:C, "T25") - SUMIFS(NhatKy_ViPham!K:K, NhatKy_ViPham!E:E, "12_Hoa_A", NhatKy_ViPham!F:F, B40, NhatKy_ViPham!C:C, "T25")</f>
        <v>100</v>
      </c>
      <c r="AQ40" s="6">
        <f>100 + SUMIFS(NhatKy_ViPham!J:J, NhatKy_ViPham!E:E, "12_Hoa_A", NhatKy_ViPham!F:F, B40, NhatKy_ViPham!C:C, "T26") - SUMIFS(NhatKy_ViPham!K:K, NhatKy_ViPham!E:E, "12_Hoa_A", NhatKy_ViPham!F:F, B40, NhatKy_ViPham!C:C, "T26")</f>
        <v>100</v>
      </c>
      <c r="AR40" s="6">
        <f>100 + SUMIFS(NhatKy_ViPham!J:J, NhatKy_ViPham!E:E, "12_Hoa_A", NhatKy_ViPham!F:F, B40, NhatKy_ViPham!C:C, "T27") - SUMIFS(NhatKy_ViPham!K:K, NhatKy_ViPham!E:E, "12_Hoa_A", NhatKy_ViPham!F:F, B40, NhatKy_ViPham!C:C, "T27")</f>
        <v>100</v>
      </c>
      <c r="AS40" s="6">
        <f>100 + SUMIFS(NhatKy_ViPham!J:J, NhatKy_ViPham!E:E, "12_Hoa_A", NhatKy_ViPham!F:F, B40, NhatKy_ViPham!C:C, "T28") - SUMIFS(NhatKy_ViPham!K:K, NhatKy_ViPham!E:E, "12_Hoa_A", NhatKy_ViPham!F:F, B40, NhatKy_ViPham!C:C, "T28")</f>
        <v>100</v>
      </c>
      <c r="AT40" s="6">
        <f>100 + SUMIFS(NhatKy_ViPham!J:J, NhatKy_ViPham!E:E, "12_Hoa_A", NhatKy_ViPham!F:F, B40, NhatKy_ViPham!C:C, "T29") - SUMIFS(NhatKy_ViPham!K:K, NhatKy_ViPham!E:E, "12_Hoa_A", NhatKy_ViPham!F:F, B40, NhatKy_ViPham!C:C, "T29")</f>
        <v>100</v>
      </c>
      <c r="AU40" s="6">
        <f>100 + SUMIFS(NhatKy_ViPham!J:J, NhatKy_ViPham!E:E, "12_Hoa_A", NhatKy_ViPham!F:F, B40, NhatKy_ViPham!C:C, "T30") - SUMIFS(NhatKy_ViPham!K:K, NhatKy_ViPham!E:E, "12_Hoa_A", NhatKy_ViPham!F:F, B40, NhatKy_ViPham!C:C, "T30")</f>
        <v>100</v>
      </c>
      <c r="AV40" s="6">
        <f>100 + SUMIFS(NhatKy_ViPham!J:J, NhatKy_ViPham!E:E, "12_Hoa_A", NhatKy_ViPham!F:F, B40, NhatKy_ViPham!C:C, "T31") - SUMIFS(NhatKy_ViPham!K:K, NhatKy_ViPham!E:E, "12_Hoa_A", NhatKy_ViPham!F:F, B40, NhatKy_ViPham!C:C, "T31")</f>
        <v>100</v>
      </c>
      <c r="AW40" s="6">
        <f>100 + SUMIFS(NhatKy_ViPham!J:J, NhatKy_ViPham!E:E, "12_Hoa_A", NhatKy_ViPham!F:F, B40, NhatKy_ViPham!C:C, "T32") - SUMIFS(NhatKy_ViPham!K:K, NhatKy_ViPham!E:E, "12_Hoa_A", NhatKy_ViPham!F:F, B40, NhatKy_ViPham!C:C, "T32")</f>
        <v>100</v>
      </c>
      <c r="AX40" s="6">
        <f>100 + SUMIFS(NhatKy_ViPham!J:J, NhatKy_ViPham!E:E, "12_Hoa_A", NhatKy_ViPham!F:F, B40, NhatKy_ViPham!C:C, "T33") - SUMIFS(NhatKy_ViPham!K:K, NhatKy_ViPham!E:E, "12_Hoa_A", NhatKy_ViPham!F:F, B40, NhatKy_ViPham!C:C, "T33")</f>
        <v>100</v>
      </c>
      <c r="AY40" s="6">
        <f>100 + SUMIFS(NhatKy_ViPham!J:J, NhatKy_ViPham!E:E, "12_Hoa_A", NhatKy_ViPham!F:F, B40, NhatKy_ViPham!C:C, "T34") - SUMIFS(NhatKy_ViPham!K:K, NhatKy_ViPham!E:E, "12_Hoa_A", NhatKy_ViPham!F:F, B40, NhatKy_ViPham!C:C, "T34")</f>
        <v>100</v>
      </c>
      <c r="AZ40" s="6">
        <f>100 + SUMIFS(NhatKy_ViPham!J:J, NhatKy_ViPham!E:E, "12_Hoa_A", NhatKy_ViPham!F:F, B40, NhatKy_ViPham!C:C, "T35") - SUMIFS(NhatKy_ViPham!K:K, NhatKy_ViPham!E:E, "12_Hoa_A", NhatKy_ViPham!F:F, B40, NhatKy_ViPham!C:C, "T35")</f>
        <v>100</v>
      </c>
      <c r="BA40" s="12">
        <f t="shared" si="0"/>
        <v>100</v>
      </c>
      <c r="BB40" s="11" t="s">
        <v>430</v>
      </c>
      <c r="BC40" s="16" t="str">
        <f t="shared" si="1"/>
        <v>Tốt</v>
      </c>
      <c r="BD40" s="15" t="str">
        <f t="shared" si="2"/>
        <v>🟢 BÌNH THƯỜNG</v>
      </c>
    </row>
    <row r="41" spans="1:56" x14ac:dyDescent="0.25">
      <c r="A41" s="4">
        <v>33</v>
      </c>
      <c r="B41" s="10" t="s">
        <v>2547</v>
      </c>
      <c r="C41" s="4" t="s">
        <v>2548</v>
      </c>
      <c r="D41" s="4" t="s">
        <v>429</v>
      </c>
      <c r="E41" s="11" t="s">
        <v>430</v>
      </c>
      <c r="F41" s="7">
        <f>SUMIFS(NhatKy_ViPham!K:K, NhatKy_ViPham!E:E, "12_Hoa_A", NhatKy_ViPham!F:F, B41, NhatKy_ViPham!H:H, "L01")</f>
        <v>0</v>
      </c>
      <c r="G41" s="7">
        <f>SUMIFS(NhatKy_ViPham!K:K, NhatKy_ViPham!E:E, "12_Hoa_A", NhatKy_ViPham!F:F, B41, NhatKy_ViPham!H:H, "L02")</f>
        <v>0</v>
      </c>
      <c r="H41" s="7">
        <f>SUMIFS(NhatKy_ViPham!K:K, NhatKy_ViPham!E:E, "12_Hoa_A", NhatKy_ViPham!F:F, B41, NhatKy_ViPham!H:H, "L03")</f>
        <v>0</v>
      </c>
      <c r="I41" s="7">
        <f>SUMIFS(NhatKy_ViPham!K:K, NhatKy_ViPham!E:E, "12_Hoa_A", NhatKy_ViPham!F:F, B41, NhatKy_ViPham!H:H, "L04")</f>
        <v>0</v>
      </c>
      <c r="J41" s="7">
        <f>SUMIFS(NhatKy_ViPham!K:K, NhatKy_ViPham!E:E, "12_Hoa_A", NhatKy_ViPham!F:F, B41, NhatKy_ViPham!H:H, "L05")</f>
        <v>0</v>
      </c>
      <c r="K41" s="7">
        <f>SUMIFS(NhatKy_ViPham!K:K, NhatKy_ViPham!E:E, "12_Hoa_A", NhatKy_ViPham!F:F, B41, NhatKy_ViPham!H:H, "L06")</f>
        <v>0</v>
      </c>
      <c r="L41" s="7">
        <f>SUMIFS(NhatKy_ViPham!K:K, NhatKy_ViPham!E:E, "12_Hoa_A", NhatKy_ViPham!F:F, B41, NhatKy_ViPham!H:H, "L07")</f>
        <v>0</v>
      </c>
      <c r="M41" s="7">
        <f>SUMIFS(NhatKy_ViPham!K:K, NhatKy_ViPham!E:E, "12_Hoa_A", NhatKy_ViPham!F:F, B41, NhatKy_ViPham!H:H, "L08")</f>
        <v>0</v>
      </c>
      <c r="N41" s="7">
        <f>SUMIFS(NhatKy_ViPham!K:K, NhatKy_ViPham!E:E, "12_Hoa_A", NhatKy_ViPham!F:F, B41, NhatKy_ViPham!H:H, "L09")</f>
        <v>0</v>
      </c>
      <c r="O41" s="7">
        <f>SUMIFS(NhatKy_ViPham!K:K, NhatKy_ViPham!E:E, "12_Hoa_A", NhatKy_ViPham!F:F, B41, NhatKy_ViPham!H:H, "L10")</f>
        <v>0</v>
      </c>
      <c r="P41" s="12">
        <f>SUMIFS(NhatKy_ViPham!J:J, NhatKy_ViPham!E:E, "12_Hoa_A", NhatKy_ViPham!F:F, B41)</f>
        <v>0</v>
      </c>
      <c r="Q41" s="13">
        <f>SUMIFS(NhatKy_ViPham!K:K, NhatKy_ViPham!E:E, "12_Hoa_A", NhatKy_ViPham!F:F, B41)</f>
        <v>0</v>
      </c>
      <c r="R41" s="7">
        <f>100 + SUMIFS(NhatKy_ViPham!J:J, NhatKy_ViPham!E:E, "12_Hoa_A", NhatKy_ViPham!F:F, B41, NhatKy_ViPham!C:C, "T1") - SUMIFS(NhatKy_ViPham!K:K, NhatKy_ViPham!E:E, "12_Hoa_A", NhatKy_ViPham!F:F, B41, NhatKy_ViPham!C:C, "T1")</f>
        <v>100</v>
      </c>
      <c r="S41" s="7">
        <f>100 + SUMIFS(NhatKy_ViPham!J:J, NhatKy_ViPham!E:E, "12_Hoa_A", NhatKy_ViPham!F:F, B41, NhatKy_ViPham!C:C, "T2") - SUMIFS(NhatKy_ViPham!K:K, NhatKy_ViPham!E:E, "12_Hoa_A", NhatKy_ViPham!F:F, B41, NhatKy_ViPham!C:C, "T2")</f>
        <v>100</v>
      </c>
      <c r="T41" s="7">
        <f>100 + SUMIFS(NhatKy_ViPham!J:J, NhatKy_ViPham!E:E, "12_Hoa_A", NhatKy_ViPham!F:F, B41, NhatKy_ViPham!C:C, "T3") - SUMIFS(NhatKy_ViPham!K:K, NhatKy_ViPham!E:E, "12_Hoa_A", NhatKy_ViPham!F:F, B41, NhatKy_ViPham!C:C, "T3")</f>
        <v>100</v>
      </c>
      <c r="U41" s="7">
        <f>100 + SUMIFS(NhatKy_ViPham!J:J, NhatKy_ViPham!E:E, "12_Hoa_A", NhatKy_ViPham!F:F, B41, NhatKy_ViPham!C:C, "T4") - SUMIFS(NhatKy_ViPham!K:K, NhatKy_ViPham!E:E, "12_Hoa_A", NhatKy_ViPham!F:F, B41, NhatKy_ViPham!C:C, "T4")</f>
        <v>100</v>
      </c>
      <c r="V41" s="7">
        <f>100 + SUMIFS(NhatKy_ViPham!J:J, NhatKy_ViPham!E:E, "12_Hoa_A", NhatKy_ViPham!F:F, B41, NhatKy_ViPham!C:C, "T5") - SUMIFS(NhatKy_ViPham!K:K, NhatKy_ViPham!E:E, "12_Hoa_A", NhatKy_ViPham!F:F, B41, NhatKy_ViPham!C:C, "T5")</f>
        <v>100</v>
      </c>
      <c r="W41" s="7">
        <f>100 + SUMIFS(NhatKy_ViPham!J:J, NhatKy_ViPham!E:E, "12_Hoa_A", NhatKy_ViPham!F:F, B41, NhatKy_ViPham!C:C, "T6") - SUMIFS(NhatKy_ViPham!K:K, NhatKy_ViPham!E:E, "12_Hoa_A", NhatKy_ViPham!F:F, B41, NhatKy_ViPham!C:C, "T6")</f>
        <v>100</v>
      </c>
      <c r="X41" s="7">
        <f>100 + SUMIFS(NhatKy_ViPham!J:J, NhatKy_ViPham!E:E, "12_Hoa_A", NhatKy_ViPham!F:F, B41, NhatKy_ViPham!C:C, "T7") - SUMIFS(NhatKy_ViPham!K:K, NhatKy_ViPham!E:E, "12_Hoa_A", NhatKy_ViPham!F:F, B41, NhatKy_ViPham!C:C, "T7")</f>
        <v>100</v>
      </c>
      <c r="Y41" s="7">
        <f>100 + SUMIFS(NhatKy_ViPham!J:J, NhatKy_ViPham!E:E, "12_Hoa_A", NhatKy_ViPham!F:F, B41, NhatKy_ViPham!C:C, "T8") - SUMIFS(NhatKy_ViPham!K:K, NhatKy_ViPham!E:E, "12_Hoa_A", NhatKy_ViPham!F:F, B41, NhatKy_ViPham!C:C, "T8")</f>
        <v>100</v>
      </c>
      <c r="Z41" s="7">
        <f>100 + SUMIFS(NhatKy_ViPham!J:J, NhatKy_ViPham!E:E, "12_Hoa_A", NhatKy_ViPham!F:F, B41, NhatKy_ViPham!C:C, "T9") - SUMIFS(NhatKy_ViPham!K:K, NhatKy_ViPham!E:E, "12_Hoa_A", NhatKy_ViPham!F:F, B41, NhatKy_ViPham!C:C, "T9")</f>
        <v>100</v>
      </c>
      <c r="AA41" s="7">
        <f>100 + SUMIFS(NhatKy_ViPham!J:J, NhatKy_ViPham!E:E, "12_Hoa_A", NhatKy_ViPham!F:F, B41, NhatKy_ViPham!C:C, "T10") - SUMIFS(NhatKy_ViPham!K:K, NhatKy_ViPham!E:E, "12_Hoa_A", NhatKy_ViPham!F:F, B41, NhatKy_ViPham!C:C, "T10")</f>
        <v>100</v>
      </c>
      <c r="AB41" s="7">
        <f>100 + SUMIFS(NhatKy_ViPham!J:J, NhatKy_ViPham!E:E, "12_Hoa_A", NhatKy_ViPham!F:F, B41, NhatKy_ViPham!C:C, "T11") - SUMIFS(NhatKy_ViPham!K:K, NhatKy_ViPham!E:E, "12_Hoa_A", NhatKy_ViPham!F:F, B41, NhatKy_ViPham!C:C, "T11")</f>
        <v>100</v>
      </c>
      <c r="AC41" s="7">
        <f>100 + SUMIFS(NhatKy_ViPham!J:J, NhatKy_ViPham!E:E, "12_Hoa_A", NhatKy_ViPham!F:F, B41, NhatKy_ViPham!C:C, "T12") - SUMIFS(NhatKy_ViPham!K:K, NhatKy_ViPham!E:E, "12_Hoa_A", NhatKy_ViPham!F:F, B41, NhatKy_ViPham!C:C, "T12")</f>
        <v>100</v>
      </c>
      <c r="AD41" s="7">
        <f>100 + SUMIFS(NhatKy_ViPham!J:J, NhatKy_ViPham!E:E, "12_Hoa_A", NhatKy_ViPham!F:F, B41, NhatKy_ViPham!C:C, "T13") - SUMIFS(NhatKy_ViPham!K:K, NhatKy_ViPham!E:E, "12_Hoa_A", NhatKy_ViPham!F:F, B41, NhatKy_ViPham!C:C, "T13")</f>
        <v>100</v>
      </c>
      <c r="AE41" s="7">
        <f>100 + SUMIFS(NhatKy_ViPham!J:J, NhatKy_ViPham!E:E, "12_Hoa_A", NhatKy_ViPham!F:F, B41, NhatKy_ViPham!C:C, "T14") - SUMIFS(NhatKy_ViPham!K:K, NhatKy_ViPham!E:E, "12_Hoa_A", NhatKy_ViPham!F:F, B41, NhatKy_ViPham!C:C, "T14")</f>
        <v>100</v>
      </c>
      <c r="AF41" s="7">
        <f>100 + SUMIFS(NhatKy_ViPham!J:J, NhatKy_ViPham!E:E, "12_Hoa_A", NhatKy_ViPham!F:F, B41, NhatKy_ViPham!C:C, "T15") - SUMIFS(NhatKy_ViPham!K:K, NhatKy_ViPham!E:E, "12_Hoa_A", NhatKy_ViPham!F:F, B41, NhatKy_ViPham!C:C, "T15")</f>
        <v>100</v>
      </c>
      <c r="AG41" s="7">
        <f>100 + SUMIFS(NhatKy_ViPham!J:J, NhatKy_ViPham!E:E, "12_Hoa_A", NhatKy_ViPham!F:F, B41, NhatKy_ViPham!C:C, "T16") - SUMIFS(NhatKy_ViPham!K:K, NhatKy_ViPham!E:E, "12_Hoa_A", NhatKy_ViPham!F:F, B41, NhatKy_ViPham!C:C, "T16")</f>
        <v>100</v>
      </c>
      <c r="AH41" s="7">
        <f>100 + SUMIFS(NhatKy_ViPham!J:J, NhatKy_ViPham!E:E, "12_Hoa_A", NhatKy_ViPham!F:F, B41, NhatKy_ViPham!C:C, "T17") - SUMIFS(NhatKy_ViPham!K:K, NhatKy_ViPham!E:E, "12_Hoa_A", NhatKy_ViPham!F:F, B41, NhatKy_ViPham!C:C, "T17")</f>
        <v>100</v>
      </c>
      <c r="AI41" s="7">
        <f>100 + SUMIFS(NhatKy_ViPham!J:J, NhatKy_ViPham!E:E, "12_Hoa_A", NhatKy_ViPham!F:F, B41, NhatKy_ViPham!C:C, "T18") - SUMIFS(NhatKy_ViPham!K:K, NhatKy_ViPham!E:E, "12_Hoa_A", NhatKy_ViPham!F:F, B41, NhatKy_ViPham!C:C, "T18")</f>
        <v>100</v>
      </c>
      <c r="AJ41" s="7">
        <f>100 + SUMIFS(NhatKy_ViPham!J:J, NhatKy_ViPham!E:E, "12_Hoa_A", NhatKy_ViPham!F:F, B41, NhatKy_ViPham!C:C, "T19") - SUMIFS(NhatKy_ViPham!K:K, NhatKy_ViPham!E:E, "12_Hoa_A", NhatKy_ViPham!F:F, B41, NhatKy_ViPham!C:C, "T19")</f>
        <v>100</v>
      </c>
      <c r="AK41" s="7">
        <f>100 + SUMIFS(NhatKy_ViPham!J:J, NhatKy_ViPham!E:E, "12_Hoa_A", NhatKy_ViPham!F:F, B41, NhatKy_ViPham!C:C, "T20") - SUMIFS(NhatKy_ViPham!K:K, NhatKy_ViPham!E:E, "12_Hoa_A", NhatKy_ViPham!F:F, B41, NhatKy_ViPham!C:C, "T20")</f>
        <v>100</v>
      </c>
      <c r="AL41" s="7">
        <f>100 + SUMIFS(NhatKy_ViPham!J:J, NhatKy_ViPham!E:E, "12_Hoa_A", NhatKy_ViPham!F:F, B41, NhatKy_ViPham!C:C, "T21") - SUMIFS(NhatKy_ViPham!K:K, NhatKy_ViPham!E:E, "12_Hoa_A", NhatKy_ViPham!F:F, B41, NhatKy_ViPham!C:C, "T21")</f>
        <v>100</v>
      </c>
      <c r="AM41" s="7">
        <f>100 + SUMIFS(NhatKy_ViPham!J:J, NhatKy_ViPham!E:E, "12_Hoa_A", NhatKy_ViPham!F:F, B41, NhatKy_ViPham!C:C, "T22") - SUMIFS(NhatKy_ViPham!K:K, NhatKy_ViPham!E:E, "12_Hoa_A", NhatKy_ViPham!F:F, B41, NhatKy_ViPham!C:C, "T22")</f>
        <v>100</v>
      </c>
      <c r="AN41" s="7">
        <f>100 + SUMIFS(NhatKy_ViPham!J:J, NhatKy_ViPham!E:E, "12_Hoa_A", NhatKy_ViPham!F:F, B41, NhatKy_ViPham!C:C, "T23") - SUMIFS(NhatKy_ViPham!K:K, NhatKy_ViPham!E:E, "12_Hoa_A", NhatKy_ViPham!F:F, B41, NhatKy_ViPham!C:C, "T23")</f>
        <v>100</v>
      </c>
      <c r="AO41" s="7">
        <f>100 + SUMIFS(NhatKy_ViPham!J:J, NhatKy_ViPham!E:E, "12_Hoa_A", NhatKy_ViPham!F:F, B41, NhatKy_ViPham!C:C, "T24") - SUMIFS(NhatKy_ViPham!K:K, NhatKy_ViPham!E:E, "12_Hoa_A", NhatKy_ViPham!F:F, B41, NhatKy_ViPham!C:C, "T24")</f>
        <v>100</v>
      </c>
      <c r="AP41" s="7">
        <f>100 + SUMIFS(NhatKy_ViPham!J:J, NhatKy_ViPham!E:E, "12_Hoa_A", NhatKy_ViPham!F:F, B41, NhatKy_ViPham!C:C, "T25") - SUMIFS(NhatKy_ViPham!K:K, NhatKy_ViPham!E:E, "12_Hoa_A", NhatKy_ViPham!F:F, B41, NhatKy_ViPham!C:C, "T25")</f>
        <v>100</v>
      </c>
      <c r="AQ41" s="7">
        <f>100 + SUMIFS(NhatKy_ViPham!J:J, NhatKy_ViPham!E:E, "12_Hoa_A", NhatKy_ViPham!F:F, B41, NhatKy_ViPham!C:C, "T26") - SUMIFS(NhatKy_ViPham!K:K, NhatKy_ViPham!E:E, "12_Hoa_A", NhatKy_ViPham!F:F, B41, NhatKy_ViPham!C:C, "T26")</f>
        <v>100</v>
      </c>
      <c r="AR41" s="7">
        <f>100 + SUMIFS(NhatKy_ViPham!J:J, NhatKy_ViPham!E:E, "12_Hoa_A", NhatKy_ViPham!F:F, B41, NhatKy_ViPham!C:C, "T27") - SUMIFS(NhatKy_ViPham!K:K, NhatKy_ViPham!E:E, "12_Hoa_A", NhatKy_ViPham!F:F, B41, NhatKy_ViPham!C:C, "T27")</f>
        <v>100</v>
      </c>
      <c r="AS41" s="7">
        <f>100 + SUMIFS(NhatKy_ViPham!J:J, NhatKy_ViPham!E:E, "12_Hoa_A", NhatKy_ViPham!F:F, B41, NhatKy_ViPham!C:C, "T28") - SUMIFS(NhatKy_ViPham!K:K, NhatKy_ViPham!E:E, "12_Hoa_A", NhatKy_ViPham!F:F, B41, NhatKy_ViPham!C:C, "T28")</f>
        <v>100</v>
      </c>
      <c r="AT41" s="7">
        <f>100 + SUMIFS(NhatKy_ViPham!J:J, NhatKy_ViPham!E:E, "12_Hoa_A", NhatKy_ViPham!F:F, B41, NhatKy_ViPham!C:C, "T29") - SUMIFS(NhatKy_ViPham!K:K, NhatKy_ViPham!E:E, "12_Hoa_A", NhatKy_ViPham!F:F, B41, NhatKy_ViPham!C:C, "T29")</f>
        <v>100</v>
      </c>
      <c r="AU41" s="7">
        <f>100 + SUMIFS(NhatKy_ViPham!J:J, NhatKy_ViPham!E:E, "12_Hoa_A", NhatKy_ViPham!F:F, B41, NhatKy_ViPham!C:C, "T30") - SUMIFS(NhatKy_ViPham!K:K, NhatKy_ViPham!E:E, "12_Hoa_A", NhatKy_ViPham!F:F, B41, NhatKy_ViPham!C:C, "T30")</f>
        <v>100</v>
      </c>
      <c r="AV41" s="7">
        <f>100 + SUMIFS(NhatKy_ViPham!J:J, NhatKy_ViPham!E:E, "12_Hoa_A", NhatKy_ViPham!F:F, B41, NhatKy_ViPham!C:C, "T31") - SUMIFS(NhatKy_ViPham!K:K, NhatKy_ViPham!E:E, "12_Hoa_A", NhatKy_ViPham!F:F, B41, NhatKy_ViPham!C:C, "T31")</f>
        <v>100</v>
      </c>
      <c r="AW41" s="7">
        <f>100 + SUMIFS(NhatKy_ViPham!J:J, NhatKy_ViPham!E:E, "12_Hoa_A", NhatKy_ViPham!F:F, B41, NhatKy_ViPham!C:C, "T32") - SUMIFS(NhatKy_ViPham!K:K, NhatKy_ViPham!E:E, "12_Hoa_A", NhatKy_ViPham!F:F, B41, NhatKy_ViPham!C:C, "T32")</f>
        <v>100</v>
      </c>
      <c r="AX41" s="7">
        <f>100 + SUMIFS(NhatKy_ViPham!J:J, NhatKy_ViPham!E:E, "12_Hoa_A", NhatKy_ViPham!F:F, B41, NhatKy_ViPham!C:C, "T33") - SUMIFS(NhatKy_ViPham!K:K, NhatKy_ViPham!E:E, "12_Hoa_A", NhatKy_ViPham!F:F, B41, NhatKy_ViPham!C:C, "T33")</f>
        <v>100</v>
      </c>
      <c r="AY41" s="7">
        <f>100 + SUMIFS(NhatKy_ViPham!J:J, NhatKy_ViPham!E:E, "12_Hoa_A", NhatKy_ViPham!F:F, B41, NhatKy_ViPham!C:C, "T34") - SUMIFS(NhatKy_ViPham!K:K, NhatKy_ViPham!E:E, "12_Hoa_A", NhatKy_ViPham!F:F, B41, NhatKy_ViPham!C:C, "T34")</f>
        <v>100</v>
      </c>
      <c r="AZ41" s="7">
        <f>100 + SUMIFS(NhatKy_ViPham!J:J, NhatKy_ViPham!E:E, "12_Hoa_A", NhatKy_ViPham!F:F, B41, NhatKy_ViPham!C:C, "T35") - SUMIFS(NhatKy_ViPham!K:K, NhatKy_ViPham!E:E, "12_Hoa_A", NhatKy_ViPham!F:F, B41, NhatKy_ViPham!C:C, "T35")</f>
        <v>100</v>
      </c>
      <c r="BA41" s="12">
        <f t="shared" si="0"/>
        <v>100</v>
      </c>
      <c r="BB41" s="11" t="s">
        <v>430</v>
      </c>
      <c r="BC41" s="14" t="str">
        <f t="shared" si="1"/>
        <v>Tốt</v>
      </c>
      <c r="BD41" s="10" t="str">
        <f t="shared" si="2"/>
        <v>🟢 BÌNH THƯỜNG</v>
      </c>
    </row>
    <row r="42" spans="1:56" x14ac:dyDescent="0.25">
      <c r="A42" s="5">
        <v>34</v>
      </c>
      <c r="B42" s="15" t="s">
        <v>2549</v>
      </c>
      <c r="C42" s="5" t="s">
        <v>2550</v>
      </c>
      <c r="D42" s="5" t="s">
        <v>435</v>
      </c>
      <c r="E42" s="11" t="s">
        <v>430</v>
      </c>
      <c r="F42" s="6">
        <f>SUMIFS(NhatKy_ViPham!K:K, NhatKy_ViPham!E:E, "12_Hoa_A", NhatKy_ViPham!F:F, B42, NhatKy_ViPham!H:H, "L01")</f>
        <v>0</v>
      </c>
      <c r="G42" s="6">
        <f>SUMIFS(NhatKy_ViPham!K:K, NhatKy_ViPham!E:E, "12_Hoa_A", NhatKy_ViPham!F:F, B42, NhatKy_ViPham!H:H, "L02")</f>
        <v>0</v>
      </c>
      <c r="H42" s="6">
        <f>SUMIFS(NhatKy_ViPham!K:K, NhatKy_ViPham!E:E, "12_Hoa_A", NhatKy_ViPham!F:F, B42, NhatKy_ViPham!H:H, "L03")</f>
        <v>0</v>
      </c>
      <c r="I42" s="6">
        <f>SUMIFS(NhatKy_ViPham!K:K, NhatKy_ViPham!E:E, "12_Hoa_A", NhatKy_ViPham!F:F, B42, NhatKy_ViPham!H:H, "L04")</f>
        <v>0</v>
      </c>
      <c r="J42" s="6">
        <f>SUMIFS(NhatKy_ViPham!K:K, NhatKy_ViPham!E:E, "12_Hoa_A", NhatKy_ViPham!F:F, B42, NhatKy_ViPham!H:H, "L05")</f>
        <v>0</v>
      </c>
      <c r="K42" s="6">
        <f>SUMIFS(NhatKy_ViPham!K:K, NhatKy_ViPham!E:E, "12_Hoa_A", NhatKy_ViPham!F:F, B42, NhatKy_ViPham!H:H, "L06")</f>
        <v>0</v>
      </c>
      <c r="L42" s="6">
        <f>SUMIFS(NhatKy_ViPham!K:K, NhatKy_ViPham!E:E, "12_Hoa_A", NhatKy_ViPham!F:F, B42, NhatKy_ViPham!H:H, "L07")</f>
        <v>0</v>
      </c>
      <c r="M42" s="6">
        <f>SUMIFS(NhatKy_ViPham!K:K, NhatKy_ViPham!E:E, "12_Hoa_A", NhatKy_ViPham!F:F, B42, NhatKy_ViPham!H:H, "L08")</f>
        <v>0</v>
      </c>
      <c r="N42" s="6">
        <f>SUMIFS(NhatKy_ViPham!K:K, NhatKy_ViPham!E:E, "12_Hoa_A", NhatKy_ViPham!F:F, B42, NhatKy_ViPham!H:H, "L09")</f>
        <v>0</v>
      </c>
      <c r="O42" s="6">
        <f>SUMIFS(NhatKy_ViPham!K:K, NhatKy_ViPham!E:E, "12_Hoa_A", NhatKy_ViPham!F:F, B42, NhatKy_ViPham!H:H, "L10")</f>
        <v>0</v>
      </c>
      <c r="P42" s="12">
        <f>SUMIFS(NhatKy_ViPham!J:J, NhatKy_ViPham!E:E, "12_Hoa_A", NhatKy_ViPham!F:F, B42)</f>
        <v>0</v>
      </c>
      <c r="Q42" s="13">
        <f>SUMIFS(NhatKy_ViPham!K:K, NhatKy_ViPham!E:E, "12_Hoa_A", NhatKy_ViPham!F:F, B42)</f>
        <v>0</v>
      </c>
      <c r="R42" s="6">
        <f>100 + SUMIFS(NhatKy_ViPham!J:J, NhatKy_ViPham!E:E, "12_Hoa_A", NhatKy_ViPham!F:F, B42, NhatKy_ViPham!C:C, "T1") - SUMIFS(NhatKy_ViPham!K:K, NhatKy_ViPham!E:E, "12_Hoa_A", NhatKy_ViPham!F:F, B42, NhatKy_ViPham!C:C, "T1")</f>
        <v>100</v>
      </c>
      <c r="S42" s="6">
        <f>100 + SUMIFS(NhatKy_ViPham!J:J, NhatKy_ViPham!E:E, "12_Hoa_A", NhatKy_ViPham!F:F, B42, NhatKy_ViPham!C:C, "T2") - SUMIFS(NhatKy_ViPham!K:K, NhatKy_ViPham!E:E, "12_Hoa_A", NhatKy_ViPham!F:F, B42, NhatKy_ViPham!C:C, "T2")</f>
        <v>100</v>
      </c>
      <c r="T42" s="6">
        <f>100 + SUMIFS(NhatKy_ViPham!J:J, NhatKy_ViPham!E:E, "12_Hoa_A", NhatKy_ViPham!F:F, B42, NhatKy_ViPham!C:C, "T3") - SUMIFS(NhatKy_ViPham!K:K, NhatKy_ViPham!E:E, "12_Hoa_A", NhatKy_ViPham!F:F, B42, NhatKy_ViPham!C:C, "T3")</f>
        <v>100</v>
      </c>
      <c r="U42" s="6">
        <f>100 + SUMIFS(NhatKy_ViPham!J:J, NhatKy_ViPham!E:E, "12_Hoa_A", NhatKy_ViPham!F:F, B42, NhatKy_ViPham!C:C, "T4") - SUMIFS(NhatKy_ViPham!K:K, NhatKy_ViPham!E:E, "12_Hoa_A", NhatKy_ViPham!F:F, B42, NhatKy_ViPham!C:C, "T4")</f>
        <v>100</v>
      </c>
      <c r="V42" s="6">
        <f>100 + SUMIFS(NhatKy_ViPham!J:J, NhatKy_ViPham!E:E, "12_Hoa_A", NhatKy_ViPham!F:F, B42, NhatKy_ViPham!C:C, "T5") - SUMIFS(NhatKy_ViPham!K:K, NhatKy_ViPham!E:E, "12_Hoa_A", NhatKy_ViPham!F:F, B42, NhatKy_ViPham!C:C, "T5")</f>
        <v>100</v>
      </c>
      <c r="W42" s="6">
        <f>100 + SUMIFS(NhatKy_ViPham!J:J, NhatKy_ViPham!E:E, "12_Hoa_A", NhatKy_ViPham!F:F, B42, NhatKy_ViPham!C:C, "T6") - SUMIFS(NhatKy_ViPham!K:K, NhatKy_ViPham!E:E, "12_Hoa_A", NhatKy_ViPham!F:F, B42, NhatKy_ViPham!C:C, "T6")</f>
        <v>100</v>
      </c>
      <c r="X42" s="6">
        <f>100 + SUMIFS(NhatKy_ViPham!J:J, NhatKy_ViPham!E:E, "12_Hoa_A", NhatKy_ViPham!F:F, B42, NhatKy_ViPham!C:C, "T7") - SUMIFS(NhatKy_ViPham!K:K, NhatKy_ViPham!E:E, "12_Hoa_A", NhatKy_ViPham!F:F, B42, NhatKy_ViPham!C:C, "T7")</f>
        <v>100</v>
      </c>
      <c r="Y42" s="6">
        <f>100 + SUMIFS(NhatKy_ViPham!J:J, NhatKy_ViPham!E:E, "12_Hoa_A", NhatKy_ViPham!F:F, B42, NhatKy_ViPham!C:C, "T8") - SUMIFS(NhatKy_ViPham!K:K, NhatKy_ViPham!E:E, "12_Hoa_A", NhatKy_ViPham!F:F, B42, NhatKy_ViPham!C:C, "T8")</f>
        <v>100</v>
      </c>
      <c r="Z42" s="6">
        <f>100 + SUMIFS(NhatKy_ViPham!J:J, NhatKy_ViPham!E:E, "12_Hoa_A", NhatKy_ViPham!F:F, B42, NhatKy_ViPham!C:C, "T9") - SUMIFS(NhatKy_ViPham!K:K, NhatKy_ViPham!E:E, "12_Hoa_A", NhatKy_ViPham!F:F, B42, NhatKy_ViPham!C:C, "T9")</f>
        <v>100</v>
      </c>
      <c r="AA42" s="6">
        <f>100 + SUMIFS(NhatKy_ViPham!J:J, NhatKy_ViPham!E:E, "12_Hoa_A", NhatKy_ViPham!F:F, B42, NhatKy_ViPham!C:C, "T10") - SUMIFS(NhatKy_ViPham!K:K, NhatKy_ViPham!E:E, "12_Hoa_A", NhatKy_ViPham!F:F, B42, NhatKy_ViPham!C:C, "T10")</f>
        <v>100</v>
      </c>
      <c r="AB42" s="6">
        <f>100 + SUMIFS(NhatKy_ViPham!J:J, NhatKy_ViPham!E:E, "12_Hoa_A", NhatKy_ViPham!F:F, B42, NhatKy_ViPham!C:C, "T11") - SUMIFS(NhatKy_ViPham!K:K, NhatKy_ViPham!E:E, "12_Hoa_A", NhatKy_ViPham!F:F, B42, NhatKy_ViPham!C:C, "T11")</f>
        <v>100</v>
      </c>
      <c r="AC42" s="6">
        <f>100 + SUMIFS(NhatKy_ViPham!J:J, NhatKy_ViPham!E:E, "12_Hoa_A", NhatKy_ViPham!F:F, B42, NhatKy_ViPham!C:C, "T12") - SUMIFS(NhatKy_ViPham!K:K, NhatKy_ViPham!E:E, "12_Hoa_A", NhatKy_ViPham!F:F, B42, NhatKy_ViPham!C:C, "T12")</f>
        <v>100</v>
      </c>
      <c r="AD42" s="6">
        <f>100 + SUMIFS(NhatKy_ViPham!J:J, NhatKy_ViPham!E:E, "12_Hoa_A", NhatKy_ViPham!F:F, B42, NhatKy_ViPham!C:C, "T13") - SUMIFS(NhatKy_ViPham!K:K, NhatKy_ViPham!E:E, "12_Hoa_A", NhatKy_ViPham!F:F, B42, NhatKy_ViPham!C:C, "T13")</f>
        <v>100</v>
      </c>
      <c r="AE42" s="6">
        <f>100 + SUMIFS(NhatKy_ViPham!J:J, NhatKy_ViPham!E:E, "12_Hoa_A", NhatKy_ViPham!F:F, B42, NhatKy_ViPham!C:C, "T14") - SUMIFS(NhatKy_ViPham!K:K, NhatKy_ViPham!E:E, "12_Hoa_A", NhatKy_ViPham!F:F, B42, NhatKy_ViPham!C:C, "T14")</f>
        <v>100</v>
      </c>
      <c r="AF42" s="6">
        <f>100 + SUMIFS(NhatKy_ViPham!J:J, NhatKy_ViPham!E:E, "12_Hoa_A", NhatKy_ViPham!F:F, B42, NhatKy_ViPham!C:C, "T15") - SUMIFS(NhatKy_ViPham!K:K, NhatKy_ViPham!E:E, "12_Hoa_A", NhatKy_ViPham!F:F, B42, NhatKy_ViPham!C:C, "T15")</f>
        <v>100</v>
      </c>
      <c r="AG42" s="6">
        <f>100 + SUMIFS(NhatKy_ViPham!J:J, NhatKy_ViPham!E:E, "12_Hoa_A", NhatKy_ViPham!F:F, B42, NhatKy_ViPham!C:C, "T16") - SUMIFS(NhatKy_ViPham!K:K, NhatKy_ViPham!E:E, "12_Hoa_A", NhatKy_ViPham!F:F, B42, NhatKy_ViPham!C:C, "T16")</f>
        <v>100</v>
      </c>
      <c r="AH42" s="6">
        <f>100 + SUMIFS(NhatKy_ViPham!J:J, NhatKy_ViPham!E:E, "12_Hoa_A", NhatKy_ViPham!F:F, B42, NhatKy_ViPham!C:C, "T17") - SUMIFS(NhatKy_ViPham!K:K, NhatKy_ViPham!E:E, "12_Hoa_A", NhatKy_ViPham!F:F, B42, NhatKy_ViPham!C:C, "T17")</f>
        <v>100</v>
      </c>
      <c r="AI42" s="6">
        <f>100 + SUMIFS(NhatKy_ViPham!J:J, NhatKy_ViPham!E:E, "12_Hoa_A", NhatKy_ViPham!F:F, B42, NhatKy_ViPham!C:C, "T18") - SUMIFS(NhatKy_ViPham!K:K, NhatKy_ViPham!E:E, "12_Hoa_A", NhatKy_ViPham!F:F, B42, NhatKy_ViPham!C:C, "T18")</f>
        <v>100</v>
      </c>
      <c r="AJ42" s="6">
        <f>100 + SUMIFS(NhatKy_ViPham!J:J, NhatKy_ViPham!E:E, "12_Hoa_A", NhatKy_ViPham!F:F, B42, NhatKy_ViPham!C:C, "T19") - SUMIFS(NhatKy_ViPham!K:K, NhatKy_ViPham!E:E, "12_Hoa_A", NhatKy_ViPham!F:F, B42, NhatKy_ViPham!C:C, "T19")</f>
        <v>100</v>
      </c>
      <c r="AK42" s="6">
        <f>100 + SUMIFS(NhatKy_ViPham!J:J, NhatKy_ViPham!E:E, "12_Hoa_A", NhatKy_ViPham!F:F, B42, NhatKy_ViPham!C:C, "T20") - SUMIFS(NhatKy_ViPham!K:K, NhatKy_ViPham!E:E, "12_Hoa_A", NhatKy_ViPham!F:F, B42, NhatKy_ViPham!C:C, "T20")</f>
        <v>100</v>
      </c>
      <c r="AL42" s="6">
        <f>100 + SUMIFS(NhatKy_ViPham!J:J, NhatKy_ViPham!E:E, "12_Hoa_A", NhatKy_ViPham!F:F, B42, NhatKy_ViPham!C:C, "T21") - SUMIFS(NhatKy_ViPham!K:K, NhatKy_ViPham!E:E, "12_Hoa_A", NhatKy_ViPham!F:F, B42, NhatKy_ViPham!C:C, "T21")</f>
        <v>100</v>
      </c>
      <c r="AM42" s="6">
        <f>100 + SUMIFS(NhatKy_ViPham!J:J, NhatKy_ViPham!E:E, "12_Hoa_A", NhatKy_ViPham!F:F, B42, NhatKy_ViPham!C:C, "T22") - SUMIFS(NhatKy_ViPham!K:K, NhatKy_ViPham!E:E, "12_Hoa_A", NhatKy_ViPham!F:F, B42, NhatKy_ViPham!C:C, "T22")</f>
        <v>100</v>
      </c>
      <c r="AN42" s="6">
        <f>100 + SUMIFS(NhatKy_ViPham!J:J, NhatKy_ViPham!E:E, "12_Hoa_A", NhatKy_ViPham!F:F, B42, NhatKy_ViPham!C:C, "T23") - SUMIFS(NhatKy_ViPham!K:K, NhatKy_ViPham!E:E, "12_Hoa_A", NhatKy_ViPham!F:F, B42, NhatKy_ViPham!C:C, "T23")</f>
        <v>100</v>
      </c>
      <c r="AO42" s="6">
        <f>100 + SUMIFS(NhatKy_ViPham!J:J, NhatKy_ViPham!E:E, "12_Hoa_A", NhatKy_ViPham!F:F, B42, NhatKy_ViPham!C:C, "T24") - SUMIFS(NhatKy_ViPham!K:K, NhatKy_ViPham!E:E, "12_Hoa_A", NhatKy_ViPham!F:F, B42, NhatKy_ViPham!C:C, "T24")</f>
        <v>100</v>
      </c>
      <c r="AP42" s="6">
        <f>100 + SUMIFS(NhatKy_ViPham!J:J, NhatKy_ViPham!E:E, "12_Hoa_A", NhatKy_ViPham!F:F, B42, NhatKy_ViPham!C:C, "T25") - SUMIFS(NhatKy_ViPham!K:K, NhatKy_ViPham!E:E, "12_Hoa_A", NhatKy_ViPham!F:F, B42, NhatKy_ViPham!C:C, "T25")</f>
        <v>100</v>
      </c>
      <c r="AQ42" s="6">
        <f>100 + SUMIFS(NhatKy_ViPham!J:J, NhatKy_ViPham!E:E, "12_Hoa_A", NhatKy_ViPham!F:F, B42, NhatKy_ViPham!C:C, "T26") - SUMIFS(NhatKy_ViPham!K:K, NhatKy_ViPham!E:E, "12_Hoa_A", NhatKy_ViPham!F:F, B42, NhatKy_ViPham!C:C, "T26")</f>
        <v>100</v>
      </c>
      <c r="AR42" s="6">
        <f>100 + SUMIFS(NhatKy_ViPham!J:J, NhatKy_ViPham!E:E, "12_Hoa_A", NhatKy_ViPham!F:F, B42, NhatKy_ViPham!C:C, "T27") - SUMIFS(NhatKy_ViPham!K:K, NhatKy_ViPham!E:E, "12_Hoa_A", NhatKy_ViPham!F:F, B42, NhatKy_ViPham!C:C, "T27")</f>
        <v>100</v>
      </c>
      <c r="AS42" s="6">
        <f>100 + SUMIFS(NhatKy_ViPham!J:J, NhatKy_ViPham!E:E, "12_Hoa_A", NhatKy_ViPham!F:F, B42, NhatKy_ViPham!C:C, "T28") - SUMIFS(NhatKy_ViPham!K:K, NhatKy_ViPham!E:E, "12_Hoa_A", NhatKy_ViPham!F:F, B42, NhatKy_ViPham!C:C, "T28")</f>
        <v>100</v>
      </c>
      <c r="AT42" s="6">
        <f>100 + SUMIFS(NhatKy_ViPham!J:J, NhatKy_ViPham!E:E, "12_Hoa_A", NhatKy_ViPham!F:F, B42, NhatKy_ViPham!C:C, "T29") - SUMIFS(NhatKy_ViPham!K:K, NhatKy_ViPham!E:E, "12_Hoa_A", NhatKy_ViPham!F:F, B42, NhatKy_ViPham!C:C, "T29")</f>
        <v>100</v>
      </c>
      <c r="AU42" s="6">
        <f>100 + SUMIFS(NhatKy_ViPham!J:J, NhatKy_ViPham!E:E, "12_Hoa_A", NhatKy_ViPham!F:F, B42, NhatKy_ViPham!C:C, "T30") - SUMIFS(NhatKy_ViPham!K:K, NhatKy_ViPham!E:E, "12_Hoa_A", NhatKy_ViPham!F:F, B42, NhatKy_ViPham!C:C, "T30")</f>
        <v>100</v>
      </c>
      <c r="AV42" s="6">
        <f>100 + SUMIFS(NhatKy_ViPham!J:J, NhatKy_ViPham!E:E, "12_Hoa_A", NhatKy_ViPham!F:F, B42, NhatKy_ViPham!C:C, "T31") - SUMIFS(NhatKy_ViPham!K:K, NhatKy_ViPham!E:E, "12_Hoa_A", NhatKy_ViPham!F:F, B42, NhatKy_ViPham!C:C, "T31")</f>
        <v>100</v>
      </c>
      <c r="AW42" s="6">
        <f>100 + SUMIFS(NhatKy_ViPham!J:J, NhatKy_ViPham!E:E, "12_Hoa_A", NhatKy_ViPham!F:F, B42, NhatKy_ViPham!C:C, "T32") - SUMIFS(NhatKy_ViPham!K:K, NhatKy_ViPham!E:E, "12_Hoa_A", NhatKy_ViPham!F:F, B42, NhatKy_ViPham!C:C, "T32")</f>
        <v>100</v>
      </c>
      <c r="AX42" s="6">
        <f>100 + SUMIFS(NhatKy_ViPham!J:J, NhatKy_ViPham!E:E, "12_Hoa_A", NhatKy_ViPham!F:F, B42, NhatKy_ViPham!C:C, "T33") - SUMIFS(NhatKy_ViPham!K:K, NhatKy_ViPham!E:E, "12_Hoa_A", NhatKy_ViPham!F:F, B42, NhatKy_ViPham!C:C, "T33")</f>
        <v>100</v>
      </c>
      <c r="AY42" s="6">
        <f>100 + SUMIFS(NhatKy_ViPham!J:J, NhatKy_ViPham!E:E, "12_Hoa_A", NhatKy_ViPham!F:F, B42, NhatKy_ViPham!C:C, "T34") - SUMIFS(NhatKy_ViPham!K:K, NhatKy_ViPham!E:E, "12_Hoa_A", NhatKy_ViPham!F:F, B42, NhatKy_ViPham!C:C, "T34")</f>
        <v>100</v>
      </c>
      <c r="AZ42" s="6">
        <f>100 + SUMIFS(NhatKy_ViPham!J:J, NhatKy_ViPham!E:E, "12_Hoa_A", NhatKy_ViPham!F:F, B42, NhatKy_ViPham!C:C, "T35") - SUMIFS(NhatKy_ViPham!K:K, NhatKy_ViPham!E:E, "12_Hoa_A", NhatKy_ViPham!F:F, B42, NhatKy_ViPham!C:C, "T35")</f>
        <v>100</v>
      </c>
      <c r="BA42" s="12">
        <f t="shared" si="0"/>
        <v>100</v>
      </c>
      <c r="BB42" s="11" t="s">
        <v>430</v>
      </c>
      <c r="BC42" s="16" t="str">
        <f t="shared" si="1"/>
        <v>Tốt</v>
      </c>
      <c r="BD42" s="15" t="str">
        <f t="shared" si="2"/>
        <v>🟢 BÌNH THƯỜNG</v>
      </c>
    </row>
    <row r="43" spans="1:56" x14ac:dyDescent="0.25">
      <c r="A43" s="4">
        <v>35</v>
      </c>
      <c r="B43" s="10" t="s">
        <v>2551</v>
      </c>
      <c r="C43" s="4" t="s">
        <v>2552</v>
      </c>
      <c r="D43" s="4" t="s">
        <v>435</v>
      </c>
      <c r="E43" s="11" t="s">
        <v>430</v>
      </c>
      <c r="F43" s="7">
        <f>SUMIFS(NhatKy_ViPham!K:K, NhatKy_ViPham!E:E, "12_Hoa_A", NhatKy_ViPham!F:F, B43, NhatKy_ViPham!H:H, "L01")</f>
        <v>0</v>
      </c>
      <c r="G43" s="7">
        <f>SUMIFS(NhatKy_ViPham!K:K, NhatKy_ViPham!E:E, "12_Hoa_A", NhatKy_ViPham!F:F, B43, NhatKy_ViPham!H:H, "L02")</f>
        <v>0</v>
      </c>
      <c r="H43" s="7">
        <f>SUMIFS(NhatKy_ViPham!K:K, NhatKy_ViPham!E:E, "12_Hoa_A", NhatKy_ViPham!F:F, B43, NhatKy_ViPham!H:H, "L03")</f>
        <v>0</v>
      </c>
      <c r="I43" s="7">
        <f>SUMIFS(NhatKy_ViPham!K:K, NhatKy_ViPham!E:E, "12_Hoa_A", NhatKy_ViPham!F:F, B43, NhatKy_ViPham!H:H, "L04")</f>
        <v>0</v>
      </c>
      <c r="J43" s="7">
        <f>SUMIFS(NhatKy_ViPham!K:K, NhatKy_ViPham!E:E, "12_Hoa_A", NhatKy_ViPham!F:F, B43, NhatKy_ViPham!H:H, "L05")</f>
        <v>0</v>
      </c>
      <c r="K43" s="7">
        <f>SUMIFS(NhatKy_ViPham!K:K, NhatKy_ViPham!E:E, "12_Hoa_A", NhatKy_ViPham!F:F, B43, NhatKy_ViPham!H:H, "L06")</f>
        <v>0</v>
      </c>
      <c r="L43" s="7">
        <f>SUMIFS(NhatKy_ViPham!K:K, NhatKy_ViPham!E:E, "12_Hoa_A", NhatKy_ViPham!F:F, B43, NhatKy_ViPham!H:H, "L07")</f>
        <v>0</v>
      </c>
      <c r="M43" s="7">
        <f>SUMIFS(NhatKy_ViPham!K:K, NhatKy_ViPham!E:E, "12_Hoa_A", NhatKy_ViPham!F:F, B43, NhatKy_ViPham!H:H, "L08")</f>
        <v>0</v>
      </c>
      <c r="N43" s="7">
        <f>SUMIFS(NhatKy_ViPham!K:K, NhatKy_ViPham!E:E, "12_Hoa_A", NhatKy_ViPham!F:F, B43, NhatKy_ViPham!H:H, "L09")</f>
        <v>0</v>
      </c>
      <c r="O43" s="7">
        <f>SUMIFS(NhatKy_ViPham!K:K, NhatKy_ViPham!E:E, "12_Hoa_A", NhatKy_ViPham!F:F, B43, NhatKy_ViPham!H:H, "L10")</f>
        <v>0</v>
      </c>
      <c r="P43" s="12">
        <f>SUMIFS(NhatKy_ViPham!J:J, NhatKy_ViPham!E:E, "12_Hoa_A", NhatKy_ViPham!F:F, B43)</f>
        <v>0</v>
      </c>
      <c r="Q43" s="13">
        <f>SUMIFS(NhatKy_ViPham!K:K, NhatKy_ViPham!E:E, "12_Hoa_A", NhatKy_ViPham!F:F, B43)</f>
        <v>0</v>
      </c>
      <c r="R43" s="7">
        <f>100 + SUMIFS(NhatKy_ViPham!J:J, NhatKy_ViPham!E:E, "12_Hoa_A", NhatKy_ViPham!F:F, B43, NhatKy_ViPham!C:C, "T1") - SUMIFS(NhatKy_ViPham!K:K, NhatKy_ViPham!E:E, "12_Hoa_A", NhatKy_ViPham!F:F, B43, NhatKy_ViPham!C:C, "T1")</f>
        <v>100</v>
      </c>
      <c r="S43" s="7">
        <f>100 + SUMIFS(NhatKy_ViPham!J:J, NhatKy_ViPham!E:E, "12_Hoa_A", NhatKy_ViPham!F:F, B43, NhatKy_ViPham!C:C, "T2") - SUMIFS(NhatKy_ViPham!K:K, NhatKy_ViPham!E:E, "12_Hoa_A", NhatKy_ViPham!F:F, B43, NhatKy_ViPham!C:C, "T2")</f>
        <v>100</v>
      </c>
      <c r="T43" s="7">
        <f>100 + SUMIFS(NhatKy_ViPham!J:J, NhatKy_ViPham!E:E, "12_Hoa_A", NhatKy_ViPham!F:F, B43, NhatKy_ViPham!C:C, "T3") - SUMIFS(NhatKy_ViPham!K:K, NhatKy_ViPham!E:E, "12_Hoa_A", NhatKy_ViPham!F:F, B43, NhatKy_ViPham!C:C, "T3")</f>
        <v>100</v>
      </c>
      <c r="U43" s="7">
        <f>100 + SUMIFS(NhatKy_ViPham!J:J, NhatKy_ViPham!E:E, "12_Hoa_A", NhatKy_ViPham!F:F, B43, NhatKy_ViPham!C:C, "T4") - SUMIFS(NhatKy_ViPham!K:K, NhatKy_ViPham!E:E, "12_Hoa_A", NhatKy_ViPham!F:F, B43, NhatKy_ViPham!C:C, "T4")</f>
        <v>100</v>
      </c>
      <c r="V43" s="7">
        <f>100 + SUMIFS(NhatKy_ViPham!J:J, NhatKy_ViPham!E:E, "12_Hoa_A", NhatKy_ViPham!F:F, B43, NhatKy_ViPham!C:C, "T5") - SUMIFS(NhatKy_ViPham!K:K, NhatKy_ViPham!E:E, "12_Hoa_A", NhatKy_ViPham!F:F, B43, NhatKy_ViPham!C:C, "T5")</f>
        <v>100</v>
      </c>
      <c r="W43" s="7">
        <f>100 + SUMIFS(NhatKy_ViPham!J:J, NhatKy_ViPham!E:E, "12_Hoa_A", NhatKy_ViPham!F:F, B43, NhatKy_ViPham!C:C, "T6") - SUMIFS(NhatKy_ViPham!K:K, NhatKy_ViPham!E:E, "12_Hoa_A", NhatKy_ViPham!F:F, B43, NhatKy_ViPham!C:C, "T6")</f>
        <v>100</v>
      </c>
      <c r="X43" s="7">
        <f>100 + SUMIFS(NhatKy_ViPham!J:J, NhatKy_ViPham!E:E, "12_Hoa_A", NhatKy_ViPham!F:F, B43, NhatKy_ViPham!C:C, "T7") - SUMIFS(NhatKy_ViPham!K:K, NhatKy_ViPham!E:E, "12_Hoa_A", NhatKy_ViPham!F:F, B43, NhatKy_ViPham!C:C, "T7")</f>
        <v>100</v>
      </c>
      <c r="Y43" s="7">
        <f>100 + SUMIFS(NhatKy_ViPham!J:J, NhatKy_ViPham!E:E, "12_Hoa_A", NhatKy_ViPham!F:F, B43, NhatKy_ViPham!C:C, "T8") - SUMIFS(NhatKy_ViPham!K:K, NhatKy_ViPham!E:E, "12_Hoa_A", NhatKy_ViPham!F:F, B43, NhatKy_ViPham!C:C, "T8")</f>
        <v>100</v>
      </c>
      <c r="Z43" s="7">
        <f>100 + SUMIFS(NhatKy_ViPham!J:J, NhatKy_ViPham!E:E, "12_Hoa_A", NhatKy_ViPham!F:F, B43, NhatKy_ViPham!C:C, "T9") - SUMIFS(NhatKy_ViPham!K:K, NhatKy_ViPham!E:E, "12_Hoa_A", NhatKy_ViPham!F:F, B43, NhatKy_ViPham!C:C, "T9")</f>
        <v>100</v>
      </c>
      <c r="AA43" s="7">
        <f>100 + SUMIFS(NhatKy_ViPham!J:J, NhatKy_ViPham!E:E, "12_Hoa_A", NhatKy_ViPham!F:F, B43, NhatKy_ViPham!C:C, "T10") - SUMIFS(NhatKy_ViPham!K:K, NhatKy_ViPham!E:E, "12_Hoa_A", NhatKy_ViPham!F:F, B43, NhatKy_ViPham!C:C, "T10")</f>
        <v>100</v>
      </c>
      <c r="AB43" s="7">
        <f>100 + SUMIFS(NhatKy_ViPham!J:J, NhatKy_ViPham!E:E, "12_Hoa_A", NhatKy_ViPham!F:F, B43, NhatKy_ViPham!C:C, "T11") - SUMIFS(NhatKy_ViPham!K:K, NhatKy_ViPham!E:E, "12_Hoa_A", NhatKy_ViPham!F:F, B43, NhatKy_ViPham!C:C, "T11")</f>
        <v>100</v>
      </c>
      <c r="AC43" s="7">
        <f>100 + SUMIFS(NhatKy_ViPham!J:J, NhatKy_ViPham!E:E, "12_Hoa_A", NhatKy_ViPham!F:F, B43, NhatKy_ViPham!C:C, "T12") - SUMIFS(NhatKy_ViPham!K:K, NhatKy_ViPham!E:E, "12_Hoa_A", NhatKy_ViPham!F:F, B43, NhatKy_ViPham!C:C, "T12")</f>
        <v>100</v>
      </c>
      <c r="AD43" s="7">
        <f>100 + SUMIFS(NhatKy_ViPham!J:J, NhatKy_ViPham!E:E, "12_Hoa_A", NhatKy_ViPham!F:F, B43, NhatKy_ViPham!C:C, "T13") - SUMIFS(NhatKy_ViPham!K:K, NhatKy_ViPham!E:E, "12_Hoa_A", NhatKy_ViPham!F:F, B43, NhatKy_ViPham!C:C, "T13")</f>
        <v>100</v>
      </c>
      <c r="AE43" s="7">
        <f>100 + SUMIFS(NhatKy_ViPham!J:J, NhatKy_ViPham!E:E, "12_Hoa_A", NhatKy_ViPham!F:F, B43, NhatKy_ViPham!C:C, "T14") - SUMIFS(NhatKy_ViPham!K:K, NhatKy_ViPham!E:E, "12_Hoa_A", NhatKy_ViPham!F:F, B43, NhatKy_ViPham!C:C, "T14")</f>
        <v>100</v>
      </c>
      <c r="AF43" s="7">
        <f>100 + SUMIFS(NhatKy_ViPham!J:J, NhatKy_ViPham!E:E, "12_Hoa_A", NhatKy_ViPham!F:F, B43, NhatKy_ViPham!C:C, "T15") - SUMIFS(NhatKy_ViPham!K:K, NhatKy_ViPham!E:E, "12_Hoa_A", NhatKy_ViPham!F:F, B43, NhatKy_ViPham!C:C, "T15")</f>
        <v>100</v>
      </c>
      <c r="AG43" s="7">
        <f>100 + SUMIFS(NhatKy_ViPham!J:J, NhatKy_ViPham!E:E, "12_Hoa_A", NhatKy_ViPham!F:F, B43, NhatKy_ViPham!C:C, "T16") - SUMIFS(NhatKy_ViPham!K:K, NhatKy_ViPham!E:E, "12_Hoa_A", NhatKy_ViPham!F:F, B43, NhatKy_ViPham!C:C, "T16")</f>
        <v>100</v>
      </c>
      <c r="AH43" s="7">
        <f>100 + SUMIFS(NhatKy_ViPham!J:J, NhatKy_ViPham!E:E, "12_Hoa_A", NhatKy_ViPham!F:F, B43, NhatKy_ViPham!C:C, "T17") - SUMIFS(NhatKy_ViPham!K:K, NhatKy_ViPham!E:E, "12_Hoa_A", NhatKy_ViPham!F:F, B43, NhatKy_ViPham!C:C, "T17")</f>
        <v>100</v>
      </c>
      <c r="AI43" s="7">
        <f>100 + SUMIFS(NhatKy_ViPham!J:J, NhatKy_ViPham!E:E, "12_Hoa_A", NhatKy_ViPham!F:F, B43, NhatKy_ViPham!C:C, "T18") - SUMIFS(NhatKy_ViPham!K:K, NhatKy_ViPham!E:E, "12_Hoa_A", NhatKy_ViPham!F:F, B43, NhatKy_ViPham!C:C, "T18")</f>
        <v>100</v>
      </c>
      <c r="AJ43" s="7">
        <f>100 + SUMIFS(NhatKy_ViPham!J:J, NhatKy_ViPham!E:E, "12_Hoa_A", NhatKy_ViPham!F:F, B43, NhatKy_ViPham!C:C, "T19") - SUMIFS(NhatKy_ViPham!K:K, NhatKy_ViPham!E:E, "12_Hoa_A", NhatKy_ViPham!F:F, B43, NhatKy_ViPham!C:C, "T19")</f>
        <v>100</v>
      </c>
      <c r="AK43" s="7">
        <f>100 + SUMIFS(NhatKy_ViPham!J:J, NhatKy_ViPham!E:E, "12_Hoa_A", NhatKy_ViPham!F:F, B43, NhatKy_ViPham!C:C, "T20") - SUMIFS(NhatKy_ViPham!K:K, NhatKy_ViPham!E:E, "12_Hoa_A", NhatKy_ViPham!F:F, B43, NhatKy_ViPham!C:C, "T20")</f>
        <v>100</v>
      </c>
      <c r="AL43" s="7">
        <f>100 + SUMIFS(NhatKy_ViPham!J:J, NhatKy_ViPham!E:E, "12_Hoa_A", NhatKy_ViPham!F:F, B43, NhatKy_ViPham!C:C, "T21") - SUMIFS(NhatKy_ViPham!K:K, NhatKy_ViPham!E:E, "12_Hoa_A", NhatKy_ViPham!F:F, B43, NhatKy_ViPham!C:C, "T21")</f>
        <v>100</v>
      </c>
      <c r="AM43" s="7">
        <f>100 + SUMIFS(NhatKy_ViPham!J:J, NhatKy_ViPham!E:E, "12_Hoa_A", NhatKy_ViPham!F:F, B43, NhatKy_ViPham!C:C, "T22") - SUMIFS(NhatKy_ViPham!K:K, NhatKy_ViPham!E:E, "12_Hoa_A", NhatKy_ViPham!F:F, B43, NhatKy_ViPham!C:C, "T22")</f>
        <v>100</v>
      </c>
      <c r="AN43" s="7">
        <f>100 + SUMIFS(NhatKy_ViPham!J:J, NhatKy_ViPham!E:E, "12_Hoa_A", NhatKy_ViPham!F:F, B43, NhatKy_ViPham!C:C, "T23") - SUMIFS(NhatKy_ViPham!K:K, NhatKy_ViPham!E:E, "12_Hoa_A", NhatKy_ViPham!F:F, B43, NhatKy_ViPham!C:C, "T23")</f>
        <v>100</v>
      </c>
      <c r="AO43" s="7">
        <f>100 + SUMIFS(NhatKy_ViPham!J:J, NhatKy_ViPham!E:E, "12_Hoa_A", NhatKy_ViPham!F:F, B43, NhatKy_ViPham!C:C, "T24") - SUMIFS(NhatKy_ViPham!K:K, NhatKy_ViPham!E:E, "12_Hoa_A", NhatKy_ViPham!F:F, B43, NhatKy_ViPham!C:C, "T24")</f>
        <v>100</v>
      </c>
      <c r="AP43" s="7">
        <f>100 + SUMIFS(NhatKy_ViPham!J:J, NhatKy_ViPham!E:E, "12_Hoa_A", NhatKy_ViPham!F:F, B43, NhatKy_ViPham!C:C, "T25") - SUMIFS(NhatKy_ViPham!K:K, NhatKy_ViPham!E:E, "12_Hoa_A", NhatKy_ViPham!F:F, B43, NhatKy_ViPham!C:C, "T25")</f>
        <v>100</v>
      </c>
      <c r="AQ43" s="7">
        <f>100 + SUMIFS(NhatKy_ViPham!J:J, NhatKy_ViPham!E:E, "12_Hoa_A", NhatKy_ViPham!F:F, B43, NhatKy_ViPham!C:C, "T26") - SUMIFS(NhatKy_ViPham!K:K, NhatKy_ViPham!E:E, "12_Hoa_A", NhatKy_ViPham!F:F, B43, NhatKy_ViPham!C:C, "T26")</f>
        <v>100</v>
      </c>
      <c r="AR43" s="7">
        <f>100 + SUMIFS(NhatKy_ViPham!J:J, NhatKy_ViPham!E:E, "12_Hoa_A", NhatKy_ViPham!F:F, B43, NhatKy_ViPham!C:C, "T27") - SUMIFS(NhatKy_ViPham!K:K, NhatKy_ViPham!E:E, "12_Hoa_A", NhatKy_ViPham!F:F, B43, NhatKy_ViPham!C:C, "T27")</f>
        <v>100</v>
      </c>
      <c r="AS43" s="7">
        <f>100 + SUMIFS(NhatKy_ViPham!J:J, NhatKy_ViPham!E:E, "12_Hoa_A", NhatKy_ViPham!F:F, B43, NhatKy_ViPham!C:C, "T28") - SUMIFS(NhatKy_ViPham!K:K, NhatKy_ViPham!E:E, "12_Hoa_A", NhatKy_ViPham!F:F, B43, NhatKy_ViPham!C:C, "T28")</f>
        <v>100</v>
      </c>
      <c r="AT43" s="7">
        <f>100 + SUMIFS(NhatKy_ViPham!J:J, NhatKy_ViPham!E:E, "12_Hoa_A", NhatKy_ViPham!F:F, B43, NhatKy_ViPham!C:C, "T29") - SUMIFS(NhatKy_ViPham!K:K, NhatKy_ViPham!E:E, "12_Hoa_A", NhatKy_ViPham!F:F, B43, NhatKy_ViPham!C:C, "T29")</f>
        <v>100</v>
      </c>
      <c r="AU43" s="7">
        <f>100 + SUMIFS(NhatKy_ViPham!J:J, NhatKy_ViPham!E:E, "12_Hoa_A", NhatKy_ViPham!F:F, B43, NhatKy_ViPham!C:C, "T30") - SUMIFS(NhatKy_ViPham!K:K, NhatKy_ViPham!E:E, "12_Hoa_A", NhatKy_ViPham!F:F, B43, NhatKy_ViPham!C:C, "T30")</f>
        <v>100</v>
      </c>
      <c r="AV43" s="7">
        <f>100 + SUMIFS(NhatKy_ViPham!J:J, NhatKy_ViPham!E:E, "12_Hoa_A", NhatKy_ViPham!F:F, B43, NhatKy_ViPham!C:C, "T31") - SUMIFS(NhatKy_ViPham!K:K, NhatKy_ViPham!E:E, "12_Hoa_A", NhatKy_ViPham!F:F, B43, NhatKy_ViPham!C:C, "T31")</f>
        <v>100</v>
      </c>
      <c r="AW43" s="7">
        <f>100 + SUMIFS(NhatKy_ViPham!J:J, NhatKy_ViPham!E:E, "12_Hoa_A", NhatKy_ViPham!F:F, B43, NhatKy_ViPham!C:C, "T32") - SUMIFS(NhatKy_ViPham!K:K, NhatKy_ViPham!E:E, "12_Hoa_A", NhatKy_ViPham!F:F, B43, NhatKy_ViPham!C:C, "T32")</f>
        <v>100</v>
      </c>
      <c r="AX43" s="7">
        <f>100 + SUMIFS(NhatKy_ViPham!J:J, NhatKy_ViPham!E:E, "12_Hoa_A", NhatKy_ViPham!F:F, B43, NhatKy_ViPham!C:C, "T33") - SUMIFS(NhatKy_ViPham!K:K, NhatKy_ViPham!E:E, "12_Hoa_A", NhatKy_ViPham!F:F, B43, NhatKy_ViPham!C:C, "T33")</f>
        <v>100</v>
      </c>
      <c r="AY43" s="7">
        <f>100 + SUMIFS(NhatKy_ViPham!J:J, NhatKy_ViPham!E:E, "12_Hoa_A", NhatKy_ViPham!F:F, B43, NhatKy_ViPham!C:C, "T34") - SUMIFS(NhatKy_ViPham!K:K, NhatKy_ViPham!E:E, "12_Hoa_A", NhatKy_ViPham!F:F, B43, NhatKy_ViPham!C:C, "T34")</f>
        <v>100</v>
      </c>
      <c r="AZ43" s="7">
        <f>100 + SUMIFS(NhatKy_ViPham!J:J, NhatKy_ViPham!E:E, "12_Hoa_A", NhatKy_ViPham!F:F, B43, NhatKy_ViPham!C:C, "T35") - SUMIFS(NhatKy_ViPham!K:K, NhatKy_ViPham!E:E, "12_Hoa_A", NhatKy_ViPham!F:F, B43, NhatKy_ViPham!C:C, "T35")</f>
        <v>100</v>
      </c>
      <c r="BA43" s="12">
        <f t="shared" si="0"/>
        <v>100</v>
      </c>
      <c r="BB43" s="11" t="s">
        <v>430</v>
      </c>
      <c r="BC43" s="14" t="str">
        <f t="shared" si="1"/>
        <v>Tốt</v>
      </c>
      <c r="BD43" s="10" t="str">
        <f t="shared" si="2"/>
        <v>🟢 BÌNH THƯỜNG</v>
      </c>
    </row>
  </sheetData>
  <mergeCells count="42">
    <mergeCell ref="A4:B4"/>
    <mergeCell ref="G4:H4"/>
    <mergeCell ref="BB7:BB8"/>
    <mergeCell ref="I4:J4"/>
    <mergeCell ref="BD7:BD8"/>
    <mergeCell ref="B7:B8"/>
    <mergeCell ref="F7:F8"/>
    <mergeCell ref="L7:L8"/>
    <mergeCell ref="K4:L4"/>
    <mergeCell ref="N7:N8"/>
    <mergeCell ref="BC7:BC8"/>
    <mergeCell ref="C4:D4"/>
    <mergeCell ref="AX7:AZ7"/>
    <mergeCell ref="E4:F4"/>
    <mergeCell ref="D7:D8"/>
    <mergeCell ref="AT7:AW7"/>
    <mergeCell ref="AH7:AK7"/>
    <mergeCell ref="BA7:BA8"/>
    <mergeCell ref="M7:M8"/>
    <mergeCell ref="AP7:AS7"/>
    <mergeCell ref="AL7:AO7"/>
    <mergeCell ref="O7:O8"/>
    <mergeCell ref="Q7:Q8"/>
    <mergeCell ref="R7:U7"/>
    <mergeCell ref="Z7:AC7"/>
    <mergeCell ref="V7:Y7"/>
    <mergeCell ref="P7:P8"/>
    <mergeCell ref="A7:A8"/>
    <mergeCell ref="G7:G8"/>
    <mergeCell ref="I7:I8"/>
    <mergeCell ref="A5:B5"/>
    <mergeCell ref="AD7:AG7"/>
    <mergeCell ref="I5:J5"/>
    <mergeCell ref="E7:E8"/>
    <mergeCell ref="K7:K8"/>
    <mergeCell ref="E5:F5"/>
    <mergeCell ref="K5:L5"/>
    <mergeCell ref="H7:H8"/>
    <mergeCell ref="J7:J8"/>
    <mergeCell ref="G5:H5"/>
    <mergeCell ref="C7:C8"/>
    <mergeCell ref="C5:D5"/>
  </mergeCells>
  <dataValidations count="1">
    <dataValidation type="list" allowBlank="1" sqref="E9:E43 BB9:BB43" xr:uid="{00000000-0002-0000-2C00-000000000000}">
      <formula1>"Không,Có"</formula1>
    </dataValidation>
  </dataValidations>
  <hyperlinks>
    <hyperlink ref="AX1" location="'TOC_HuongDan'!A1" display="🏠 về Mục Lục" xr:uid="{00000000-0004-0000-2C00-000000000000}"/>
    <hyperlink ref="AX2" location="'NhatKy_ViPham'!A4" display="📋 Nhật Ký Vi Phạm Lớp 12_Hoa_A" xr:uid="{00000000-0004-0000-2C00-000001000000}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BD43"/>
  <sheetViews>
    <sheetView showGridLines="0" workbookViewId="0"/>
  </sheetViews>
  <sheetFormatPr defaultRowHeight="15" x14ac:dyDescent="0.25"/>
  <cols>
    <col min="1" max="1" width="6" customWidth="1"/>
    <col min="2" max="2" width="25" customWidth="1"/>
    <col min="3" max="3" width="12" customWidth="1"/>
    <col min="4" max="5" width="10" customWidth="1"/>
    <col min="6" max="17" width="16" customWidth="1"/>
    <col min="18" max="52" width="7" customWidth="1"/>
    <col min="53" max="55" width="14" customWidth="1"/>
    <col min="56" max="56" width="22" customWidth="1"/>
  </cols>
  <sheetData>
    <row r="1" spans="1:56" ht="21" x14ac:dyDescent="0.35">
      <c r="A1" s="1" t="s">
        <v>2553</v>
      </c>
      <c r="AX1" s="8" t="s">
        <v>358</v>
      </c>
    </row>
    <row r="2" spans="1:56" x14ac:dyDescent="0.25">
      <c r="A2" s="2" t="s">
        <v>2554</v>
      </c>
      <c r="AX2" s="8" t="s">
        <v>2555</v>
      </c>
    </row>
    <row r="4" spans="1:56" x14ac:dyDescent="0.25">
      <c r="A4" s="55" t="s">
        <v>361</v>
      </c>
      <c r="B4" s="50"/>
      <c r="C4" s="55" t="s">
        <v>362</v>
      </c>
      <c r="D4" s="50"/>
      <c r="E4" s="55" t="s">
        <v>363</v>
      </c>
      <c r="F4" s="50"/>
      <c r="G4" s="55" t="s">
        <v>364</v>
      </c>
      <c r="H4" s="50"/>
      <c r="I4" s="55" t="s">
        <v>365</v>
      </c>
      <c r="J4" s="50"/>
      <c r="K4" s="55" t="s">
        <v>366</v>
      </c>
      <c r="L4" s="50"/>
    </row>
    <row r="5" spans="1:56" x14ac:dyDescent="0.25">
      <c r="A5" s="49">
        <f>COUNTA(A9:A43)</f>
        <v>35</v>
      </c>
      <c r="B5" s="50"/>
      <c r="C5" s="53">
        <f>COUNTIF(BC9:BC43, "Tốt")</f>
        <v>35</v>
      </c>
      <c r="D5" s="50"/>
      <c r="E5" s="49">
        <f>COUNTIF(BC9:BC43, "Khá")</f>
        <v>0</v>
      </c>
      <c r="F5" s="50"/>
      <c r="G5" s="49">
        <f>COUNTIF(BC9:BC43, "Đạt")</f>
        <v>0</v>
      </c>
      <c r="H5" s="50"/>
      <c r="I5" s="52">
        <f>COUNTIF(BC9:BC43, "Chưa đạt")</f>
        <v>0</v>
      </c>
      <c r="J5" s="50"/>
      <c r="K5" s="53">
        <f>ROUND(AVERAGE(BA9:BA43), 1)</f>
        <v>100</v>
      </c>
      <c r="L5" s="50"/>
    </row>
    <row r="7" spans="1:56" x14ac:dyDescent="0.25">
      <c r="A7" s="46" t="s">
        <v>3</v>
      </c>
      <c r="B7" s="46" t="s">
        <v>303</v>
      </c>
      <c r="C7" s="46" t="s">
        <v>367</v>
      </c>
      <c r="D7" s="46" t="s">
        <v>368</v>
      </c>
      <c r="E7" s="46" t="s">
        <v>369</v>
      </c>
      <c r="F7" s="48" t="s">
        <v>370</v>
      </c>
      <c r="G7" s="48" t="s">
        <v>371</v>
      </c>
      <c r="H7" s="48" t="s">
        <v>372</v>
      </c>
      <c r="I7" s="48" t="s">
        <v>373</v>
      </c>
      <c r="J7" s="48" t="s">
        <v>374</v>
      </c>
      <c r="K7" s="48" t="s">
        <v>375</v>
      </c>
      <c r="L7" s="48" t="s">
        <v>376</v>
      </c>
      <c r="M7" s="48" t="s">
        <v>377</v>
      </c>
      <c r="N7" s="48" t="s">
        <v>378</v>
      </c>
      <c r="O7" s="48" t="s">
        <v>379</v>
      </c>
      <c r="P7" s="54" t="s">
        <v>380</v>
      </c>
      <c r="Q7" s="48" t="s">
        <v>381</v>
      </c>
      <c r="R7" s="46" t="s">
        <v>382</v>
      </c>
      <c r="S7" s="51"/>
      <c r="T7" s="51"/>
      <c r="U7" s="51"/>
      <c r="V7" s="46" t="s">
        <v>383</v>
      </c>
      <c r="W7" s="51"/>
      <c r="X7" s="51"/>
      <c r="Y7" s="51"/>
      <c r="Z7" s="46" t="s">
        <v>384</v>
      </c>
      <c r="AA7" s="51"/>
      <c r="AB7" s="51"/>
      <c r="AC7" s="51"/>
      <c r="AD7" s="46" t="s">
        <v>385</v>
      </c>
      <c r="AE7" s="51"/>
      <c r="AF7" s="51"/>
      <c r="AG7" s="51"/>
      <c r="AH7" s="46" t="s">
        <v>386</v>
      </c>
      <c r="AI7" s="51"/>
      <c r="AJ7" s="51"/>
      <c r="AK7" s="51"/>
      <c r="AL7" s="46" t="s">
        <v>387</v>
      </c>
      <c r="AM7" s="51"/>
      <c r="AN7" s="51"/>
      <c r="AO7" s="51"/>
      <c r="AP7" s="46" t="s">
        <v>388</v>
      </c>
      <c r="AQ7" s="51"/>
      <c r="AR7" s="51"/>
      <c r="AS7" s="51"/>
      <c r="AT7" s="46" t="s">
        <v>389</v>
      </c>
      <c r="AU7" s="51"/>
      <c r="AV7" s="51"/>
      <c r="AW7" s="51"/>
      <c r="AX7" s="46" t="s">
        <v>390</v>
      </c>
      <c r="AY7" s="51"/>
      <c r="AZ7" s="51"/>
      <c r="BA7" s="46" t="s">
        <v>391</v>
      </c>
      <c r="BB7" s="46" t="s">
        <v>392</v>
      </c>
      <c r="BC7" s="46" t="s">
        <v>393</v>
      </c>
      <c r="BD7" s="46" t="s">
        <v>394</v>
      </c>
    </row>
    <row r="8" spans="1:56" x14ac:dyDescent="0.25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9" t="s">
        <v>311</v>
      </c>
      <c r="S8" s="9" t="s">
        <v>348</v>
      </c>
      <c r="T8" s="9" t="s">
        <v>395</v>
      </c>
      <c r="U8" s="9" t="s">
        <v>396</v>
      </c>
      <c r="V8" s="9" t="s">
        <v>397</v>
      </c>
      <c r="W8" s="9" t="s">
        <v>398</v>
      </c>
      <c r="X8" s="9" t="s">
        <v>399</v>
      </c>
      <c r="Y8" s="9" t="s">
        <v>400</v>
      </c>
      <c r="Z8" s="9" t="s">
        <v>401</v>
      </c>
      <c r="AA8" s="9" t="s">
        <v>402</v>
      </c>
      <c r="AB8" s="9" t="s">
        <v>403</v>
      </c>
      <c r="AC8" s="9" t="s">
        <v>404</v>
      </c>
      <c r="AD8" s="9" t="s">
        <v>405</v>
      </c>
      <c r="AE8" s="9" t="s">
        <v>406</v>
      </c>
      <c r="AF8" s="9" t="s">
        <v>407</v>
      </c>
      <c r="AG8" s="9" t="s">
        <v>408</v>
      </c>
      <c r="AH8" s="9" t="s">
        <v>409</v>
      </c>
      <c r="AI8" s="9" t="s">
        <v>410</v>
      </c>
      <c r="AJ8" s="9" t="s">
        <v>411</v>
      </c>
      <c r="AK8" s="9" t="s">
        <v>412</v>
      </c>
      <c r="AL8" s="9" t="s">
        <v>413</v>
      </c>
      <c r="AM8" s="9" t="s">
        <v>414</v>
      </c>
      <c r="AN8" s="9" t="s">
        <v>415</v>
      </c>
      <c r="AO8" s="9" t="s">
        <v>416</v>
      </c>
      <c r="AP8" s="9" t="s">
        <v>417</v>
      </c>
      <c r="AQ8" s="9" t="s">
        <v>418</v>
      </c>
      <c r="AR8" s="9" t="s">
        <v>419</v>
      </c>
      <c r="AS8" s="9" t="s">
        <v>420</v>
      </c>
      <c r="AT8" s="9" t="s">
        <v>421</v>
      </c>
      <c r="AU8" s="9" t="s">
        <v>422</v>
      </c>
      <c r="AV8" s="9" t="s">
        <v>423</v>
      </c>
      <c r="AW8" s="9" t="s">
        <v>424</v>
      </c>
      <c r="AX8" s="9" t="s">
        <v>425</v>
      </c>
      <c r="AY8" s="9" t="s">
        <v>426</v>
      </c>
      <c r="AZ8" s="9" t="s">
        <v>427</v>
      </c>
      <c r="BA8" s="47"/>
      <c r="BB8" s="47"/>
      <c r="BC8" s="47"/>
      <c r="BD8" s="47"/>
    </row>
    <row r="9" spans="1:56" x14ac:dyDescent="0.25">
      <c r="A9" s="4">
        <v>1</v>
      </c>
      <c r="B9" s="10" t="s">
        <v>2556</v>
      </c>
      <c r="C9" s="4" t="s">
        <v>2557</v>
      </c>
      <c r="D9" s="4" t="s">
        <v>435</v>
      </c>
      <c r="E9" s="11" t="s">
        <v>430</v>
      </c>
      <c r="F9" s="7">
        <f>SUMIFS(NhatKy_ViPham!K:K, NhatKy_ViPham!E:E, "12_Hoa_B", NhatKy_ViPham!F:F, B9, NhatKy_ViPham!H:H, "L01")</f>
        <v>0</v>
      </c>
      <c r="G9" s="7">
        <f>SUMIFS(NhatKy_ViPham!K:K, NhatKy_ViPham!E:E, "12_Hoa_B", NhatKy_ViPham!F:F, B9, NhatKy_ViPham!H:H, "L02")</f>
        <v>0</v>
      </c>
      <c r="H9" s="7">
        <f>SUMIFS(NhatKy_ViPham!K:K, NhatKy_ViPham!E:E, "12_Hoa_B", NhatKy_ViPham!F:F, B9, NhatKy_ViPham!H:H, "L03")</f>
        <v>0</v>
      </c>
      <c r="I9" s="7">
        <f>SUMIFS(NhatKy_ViPham!K:K, NhatKy_ViPham!E:E, "12_Hoa_B", NhatKy_ViPham!F:F, B9, NhatKy_ViPham!H:H, "L04")</f>
        <v>0</v>
      </c>
      <c r="J9" s="7">
        <f>SUMIFS(NhatKy_ViPham!K:K, NhatKy_ViPham!E:E, "12_Hoa_B", NhatKy_ViPham!F:F, B9, NhatKy_ViPham!H:H, "L05")</f>
        <v>0</v>
      </c>
      <c r="K9" s="7">
        <f>SUMIFS(NhatKy_ViPham!K:K, NhatKy_ViPham!E:E, "12_Hoa_B", NhatKy_ViPham!F:F, B9, NhatKy_ViPham!H:H, "L06")</f>
        <v>0</v>
      </c>
      <c r="L9" s="7">
        <f>SUMIFS(NhatKy_ViPham!K:K, NhatKy_ViPham!E:E, "12_Hoa_B", NhatKy_ViPham!F:F, B9, NhatKy_ViPham!H:H, "L07")</f>
        <v>0</v>
      </c>
      <c r="M9" s="7">
        <f>SUMIFS(NhatKy_ViPham!K:K, NhatKy_ViPham!E:E, "12_Hoa_B", NhatKy_ViPham!F:F, B9, NhatKy_ViPham!H:H, "L08")</f>
        <v>0</v>
      </c>
      <c r="N9" s="7">
        <f>SUMIFS(NhatKy_ViPham!K:K, NhatKy_ViPham!E:E, "12_Hoa_B", NhatKy_ViPham!F:F, B9, NhatKy_ViPham!H:H, "L09")</f>
        <v>0</v>
      </c>
      <c r="O9" s="7">
        <f>SUMIFS(NhatKy_ViPham!K:K, NhatKy_ViPham!E:E, "12_Hoa_B", NhatKy_ViPham!F:F, B9, NhatKy_ViPham!H:H, "L10")</f>
        <v>0</v>
      </c>
      <c r="P9" s="12">
        <f>SUMIFS(NhatKy_ViPham!J:J, NhatKy_ViPham!E:E, "12_Hoa_B", NhatKy_ViPham!F:F, B9)</f>
        <v>0</v>
      </c>
      <c r="Q9" s="13">
        <f>SUMIFS(NhatKy_ViPham!K:K, NhatKy_ViPham!E:E, "12_Hoa_B", NhatKy_ViPham!F:F, B9)</f>
        <v>0</v>
      </c>
      <c r="R9" s="7">
        <f>100 + SUMIFS(NhatKy_ViPham!J:J, NhatKy_ViPham!E:E, "12_Hoa_B", NhatKy_ViPham!F:F, B9, NhatKy_ViPham!C:C, "T1") - SUMIFS(NhatKy_ViPham!K:K, NhatKy_ViPham!E:E, "12_Hoa_B", NhatKy_ViPham!F:F, B9, NhatKy_ViPham!C:C, "T1")</f>
        <v>100</v>
      </c>
      <c r="S9" s="7">
        <f>100 + SUMIFS(NhatKy_ViPham!J:J, NhatKy_ViPham!E:E, "12_Hoa_B", NhatKy_ViPham!F:F, B9, NhatKy_ViPham!C:C, "T2") - SUMIFS(NhatKy_ViPham!K:K, NhatKy_ViPham!E:E, "12_Hoa_B", NhatKy_ViPham!F:F, B9, NhatKy_ViPham!C:C, "T2")</f>
        <v>100</v>
      </c>
      <c r="T9" s="7">
        <f>100 + SUMIFS(NhatKy_ViPham!J:J, NhatKy_ViPham!E:E, "12_Hoa_B", NhatKy_ViPham!F:F, B9, NhatKy_ViPham!C:C, "T3") - SUMIFS(NhatKy_ViPham!K:K, NhatKy_ViPham!E:E, "12_Hoa_B", NhatKy_ViPham!F:F, B9, NhatKy_ViPham!C:C, "T3")</f>
        <v>100</v>
      </c>
      <c r="U9" s="7">
        <f>100 + SUMIFS(NhatKy_ViPham!J:J, NhatKy_ViPham!E:E, "12_Hoa_B", NhatKy_ViPham!F:F, B9, NhatKy_ViPham!C:C, "T4") - SUMIFS(NhatKy_ViPham!K:K, NhatKy_ViPham!E:E, "12_Hoa_B", NhatKy_ViPham!F:F, B9, NhatKy_ViPham!C:C, "T4")</f>
        <v>100</v>
      </c>
      <c r="V9" s="7">
        <f>100 + SUMIFS(NhatKy_ViPham!J:J, NhatKy_ViPham!E:E, "12_Hoa_B", NhatKy_ViPham!F:F, B9, NhatKy_ViPham!C:C, "T5") - SUMIFS(NhatKy_ViPham!K:K, NhatKy_ViPham!E:E, "12_Hoa_B", NhatKy_ViPham!F:F, B9, NhatKy_ViPham!C:C, "T5")</f>
        <v>100</v>
      </c>
      <c r="W9" s="7">
        <f>100 + SUMIFS(NhatKy_ViPham!J:J, NhatKy_ViPham!E:E, "12_Hoa_B", NhatKy_ViPham!F:F, B9, NhatKy_ViPham!C:C, "T6") - SUMIFS(NhatKy_ViPham!K:K, NhatKy_ViPham!E:E, "12_Hoa_B", NhatKy_ViPham!F:F, B9, NhatKy_ViPham!C:C, "T6")</f>
        <v>100</v>
      </c>
      <c r="X9" s="7">
        <f>100 + SUMIFS(NhatKy_ViPham!J:J, NhatKy_ViPham!E:E, "12_Hoa_B", NhatKy_ViPham!F:F, B9, NhatKy_ViPham!C:C, "T7") - SUMIFS(NhatKy_ViPham!K:K, NhatKy_ViPham!E:E, "12_Hoa_B", NhatKy_ViPham!F:F, B9, NhatKy_ViPham!C:C, "T7")</f>
        <v>100</v>
      </c>
      <c r="Y9" s="7">
        <f>100 + SUMIFS(NhatKy_ViPham!J:J, NhatKy_ViPham!E:E, "12_Hoa_B", NhatKy_ViPham!F:F, B9, NhatKy_ViPham!C:C, "T8") - SUMIFS(NhatKy_ViPham!K:K, NhatKy_ViPham!E:E, "12_Hoa_B", NhatKy_ViPham!F:F, B9, NhatKy_ViPham!C:C, "T8")</f>
        <v>100</v>
      </c>
      <c r="Z9" s="7">
        <f>100 + SUMIFS(NhatKy_ViPham!J:J, NhatKy_ViPham!E:E, "12_Hoa_B", NhatKy_ViPham!F:F, B9, NhatKy_ViPham!C:C, "T9") - SUMIFS(NhatKy_ViPham!K:K, NhatKy_ViPham!E:E, "12_Hoa_B", NhatKy_ViPham!F:F, B9, NhatKy_ViPham!C:C, "T9")</f>
        <v>100</v>
      </c>
      <c r="AA9" s="7">
        <f>100 + SUMIFS(NhatKy_ViPham!J:J, NhatKy_ViPham!E:E, "12_Hoa_B", NhatKy_ViPham!F:F, B9, NhatKy_ViPham!C:C, "T10") - SUMIFS(NhatKy_ViPham!K:K, NhatKy_ViPham!E:E, "12_Hoa_B", NhatKy_ViPham!F:F, B9, NhatKy_ViPham!C:C, "T10")</f>
        <v>100</v>
      </c>
      <c r="AB9" s="7">
        <f>100 + SUMIFS(NhatKy_ViPham!J:J, NhatKy_ViPham!E:E, "12_Hoa_B", NhatKy_ViPham!F:F, B9, NhatKy_ViPham!C:C, "T11") - SUMIFS(NhatKy_ViPham!K:K, NhatKy_ViPham!E:E, "12_Hoa_B", NhatKy_ViPham!F:F, B9, NhatKy_ViPham!C:C, "T11")</f>
        <v>100</v>
      </c>
      <c r="AC9" s="7">
        <f>100 + SUMIFS(NhatKy_ViPham!J:J, NhatKy_ViPham!E:E, "12_Hoa_B", NhatKy_ViPham!F:F, B9, NhatKy_ViPham!C:C, "T12") - SUMIFS(NhatKy_ViPham!K:K, NhatKy_ViPham!E:E, "12_Hoa_B", NhatKy_ViPham!F:F, B9, NhatKy_ViPham!C:C, "T12")</f>
        <v>100</v>
      </c>
      <c r="AD9" s="7">
        <f>100 + SUMIFS(NhatKy_ViPham!J:J, NhatKy_ViPham!E:E, "12_Hoa_B", NhatKy_ViPham!F:F, B9, NhatKy_ViPham!C:C, "T13") - SUMIFS(NhatKy_ViPham!K:K, NhatKy_ViPham!E:E, "12_Hoa_B", NhatKy_ViPham!F:F, B9, NhatKy_ViPham!C:C, "T13")</f>
        <v>100</v>
      </c>
      <c r="AE9" s="7">
        <f>100 + SUMIFS(NhatKy_ViPham!J:J, NhatKy_ViPham!E:E, "12_Hoa_B", NhatKy_ViPham!F:F, B9, NhatKy_ViPham!C:C, "T14") - SUMIFS(NhatKy_ViPham!K:K, NhatKy_ViPham!E:E, "12_Hoa_B", NhatKy_ViPham!F:F, B9, NhatKy_ViPham!C:C, "T14")</f>
        <v>100</v>
      </c>
      <c r="AF9" s="7">
        <f>100 + SUMIFS(NhatKy_ViPham!J:J, NhatKy_ViPham!E:E, "12_Hoa_B", NhatKy_ViPham!F:F, B9, NhatKy_ViPham!C:C, "T15") - SUMIFS(NhatKy_ViPham!K:K, NhatKy_ViPham!E:E, "12_Hoa_B", NhatKy_ViPham!F:F, B9, NhatKy_ViPham!C:C, "T15")</f>
        <v>100</v>
      </c>
      <c r="AG9" s="7">
        <f>100 + SUMIFS(NhatKy_ViPham!J:J, NhatKy_ViPham!E:E, "12_Hoa_B", NhatKy_ViPham!F:F, B9, NhatKy_ViPham!C:C, "T16") - SUMIFS(NhatKy_ViPham!K:K, NhatKy_ViPham!E:E, "12_Hoa_B", NhatKy_ViPham!F:F, B9, NhatKy_ViPham!C:C, "T16")</f>
        <v>100</v>
      </c>
      <c r="AH9" s="7">
        <f>100 + SUMIFS(NhatKy_ViPham!J:J, NhatKy_ViPham!E:E, "12_Hoa_B", NhatKy_ViPham!F:F, B9, NhatKy_ViPham!C:C, "T17") - SUMIFS(NhatKy_ViPham!K:K, NhatKy_ViPham!E:E, "12_Hoa_B", NhatKy_ViPham!F:F, B9, NhatKy_ViPham!C:C, "T17")</f>
        <v>100</v>
      </c>
      <c r="AI9" s="7">
        <f>100 + SUMIFS(NhatKy_ViPham!J:J, NhatKy_ViPham!E:E, "12_Hoa_B", NhatKy_ViPham!F:F, B9, NhatKy_ViPham!C:C, "T18") - SUMIFS(NhatKy_ViPham!K:K, NhatKy_ViPham!E:E, "12_Hoa_B", NhatKy_ViPham!F:F, B9, NhatKy_ViPham!C:C, "T18")</f>
        <v>100</v>
      </c>
      <c r="AJ9" s="7">
        <f>100 + SUMIFS(NhatKy_ViPham!J:J, NhatKy_ViPham!E:E, "12_Hoa_B", NhatKy_ViPham!F:F, B9, NhatKy_ViPham!C:C, "T19") - SUMIFS(NhatKy_ViPham!K:K, NhatKy_ViPham!E:E, "12_Hoa_B", NhatKy_ViPham!F:F, B9, NhatKy_ViPham!C:C, "T19")</f>
        <v>100</v>
      </c>
      <c r="AK9" s="7">
        <f>100 + SUMIFS(NhatKy_ViPham!J:J, NhatKy_ViPham!E:E, "12_Hoa_B", NhatKy_ViPham!F:F, B9, NhatKy_ViPham!C:C, "T20") - SUMIFS(NhatKy_ViPham!K:K, NhatKy_ViPham!E:E, "12_Hoa_B", NhatKy_ViPham!F:F, B9, NhatKy_ViPham!C:C, "T20")</f>
        <v>100</v>
      </c>
      <c r="AL9" s="7">
        <f>100 + SUMIFS(NhatKy_ViPham!J:J, NhatKy_ViPham!E:E, "12_Hoa_B", NhatKy_ViPham!F:F, B9, NhatKy_ViPham!C:C, "T21") - SUMIFS(NhatKy_ViPham!K:K, NhatKy_ViPham!E:E, "12_Hoa_B", NhatKy_ViPham!F:F, B9, NhatKy_ViPham!C:C, "T21")</f>
        <v>100</v>
      </c>
      <c r="AM9" s="7">
        <f>100 + SUMIFS(NhatKy_ViPham!J:J, NhatKy_ViPham!E:E, "12_Hoa_B", NhatKy_ViPham!F:F, B9, NhatKy_ViPham!C:C, "T22") - SUMIFS(NhatKy_ViPham!K:K, NhatKy_ViPham!E:E, "12_Hoa_B", NhatKy_ViPham!F:F, B9, NhatKy_ViPham!C:C, "T22")</f>
        <v>100</v>
      </c>
      <c r="AN9" s="7">
        <f>100 + SUMIFS(NhatKy_ViPham!J:J, NhatKy_ViPham!E:E, "12_Hoa_B", NhatKy_ViPham!F:F, B9, NhatKy_ViPham!C:C, "T23") - SUMIFS(NhatKy_ViPham!K:K, NhatKy_ViPham!E:E, "12_Hoa_B", NhatKy_ViPham!F:F, B9, NhatKy_ViPham!C:C, "T23")</f>
        <v>100</v>
      </c>
      <c r="AO9" s="7">
        <f>100 + SUMIFS(NhatKy_ViPham!J:J, NhatKy_ViPham!E:E, "12_Hoa_B", NhatKy_ViPham!F:F, B9, NhatKy_ViPham!C:C, "T24") - SUMIFS(NhatKy_ViPham!K:K, NhatKy_ViPham!E:E, "12_Hoa_B", NhatKy_ViPham!F:F, B9, NhatKy_ViPham!C:C, "T24")</f>
        <v>100</v>
      </c>
      <c r="AP9" s="7">
        <f>100 + SUMIFS(NhatKy_ViPham!J:J, NhatKy_ViPham!E:E, "12_Hoa_B", NhatKy_ViPham!F:F, B9, NhatKy_ViPham!C:C, "T25") - SUMIFS(NhatKy_ViPham!K:K, NhatKy_ViPham!E:E, "12_Hoa_B", NhatKy_ViPham!F:F, B9, NhatKy_ViPham!C:C, "T25")</f>
        <v>100</v>
      </c>
      <c r="AQ9" s="7">
        <f>100 + SUMIFS(NhatKy_ViPham!J:J, NhatKy_ViPham!E:E, "12_Hoa_B", NhatKy_ViPham!F:F, B9, NhatKy_ViPham!C:C, "T26") - SUMIFS(NhatKy_ViPham!K:K, NhatKy_ViPham!E:E, "12_Hoa_B", NhatKy_ViPham!F:F, B9, NhatKy_ViPham!C:C, "T26")</f>
        <v>100</v>
      </c>
      <c r="AR9" s="7">
        <f>100 + SUMIFS(NhatKy_ViPham!J:J, NhatKy_ViPham!E:E, "12_Hoa_B", NhatKy_ViPham!F:F, B9, NhatKy_ViPham!C:C, "T27") - SUMIFS(NhatKy_ViPham!K:K, NhatKy_ViPham!E:E, "12_Hoa_B", NhatKy_ViPham!F:F, B9, NhatKy_ViPham!C:C, "T27")</f>
        <v>100</v>
      </c>
      <c r="AS9" s="7">
        <f>100 + SUMIFS(NhatKy_ViPham!J:J, NhatKy_ViPham!E:E, "12_Hoa_B", NhatKy_ViPham!F:F, B9, NhatKy_ViPham!C:C, "T28") - SUMIFS(NhatKy_ViPham!K:K, NhatKy_ViPham!E:E, "12_Hoa_B", NhatKy_ViPham!F:F, B9, NhatKy_ViPham!C:C, "T28")</f>
        <v>100</v>
      </c>
      <c r="AT9" s="7">
        <f>100 + SUMIFS(NhatKy_ViPham!J:J, NhatKy_ViPham!E:E, "12_Hoa_B", NhatKy_ViPham!F:F, B9, NhatKy_ViPham!C:C, "T29") - SUMIFS(NhatKy_ViPham!K:K, NhatKy_ViPham!E:E, "12_Hoa_B", NhatKy_ViPham!F:F, B9, NhatKy_ViPham!C:C, "T29")</f>
        <v>100</v>
      </c>
      <c r="AU9" s="7">
        <f>100 + SUMIFS(NhatKy_ViPham!J:J, NhatKy_ViPham!E:E, "12_Hoa_B", NhatKy_ViPham!F:F, B9, NhatKy_ViPham!C:C, "T30") - SUMIFS(NhatKy_ViPham!K:K, NhatKy_ViPham!E:E, "12_Hoa_B", NhatKy_ViPham!F:F, B9, NhatKy_ViPham!C:C, "T30")</f>
        <v>100</v>
      </c>
      <c r="AV9" s="7">
        <f>100 + SUMIFS(NhatKy_ViPham!J:J, NhatKy_ViPham!E:E, "12_Hoa_B", NhatKy_ViPham!F:F, B9, NhatKy_ViPham!C:C, "T31") - SUMIFS(NhatKy_ViPham!K:K, NhatKy_ViPham!E:E, "12_Hoa_B", NhatKy_ViPham!F:F, B9, NhatKy_ViPham!C:C, "T31")</f>
        <v>100</v>
      </c>
      <c r="AW9" s="7">
        <f>100 + SUMIFS(NhatKy_ViPham!J:J, NhatKy_ViPham!E:E, "12_Hoa_B", NhatKy_ViPham!F:F, B9, NhatKy_ViPham!C:C, "T32") - SUMIFS(NhatKy_ViPham!K:K, NhatKy_ViPham!E:E, "12_Hoa_B", NhatKy_ViPham!F:F, B9, NhatKy_ViPham!C:C, "T32")</f>
        <v>100</v>
      </c>
      <c r="AX9" s="7">
        <f>100 + SUMIFS(NhatKy_ViPham!J:J, NhatKy_ViPham!E:E, "12_Hoa_B", NhatKy_ViPham!F:F, B9, NhatKy_ViPham!C:C, "T33") - SUMIFS(NhatKy_ViPham!K:K, NhatKy_ViPham!E:E, "12_Hoa_B", NhatKy_ViPham!F:F, B9, NhatKy_ViPham!C:C, "T33")</f>
        <v>100</v>
      </c>
      <c r="AY9" s="7">
        <f>100 + SUMIFS(NhatKy_ViPham!J:J, NhatKy_ViPham!E:E, "12_Hoa_B", NhatKy_ViPham!F:F, B9, NhatKy_ViPham!C:C, "T34") - SUMIFS(NhatKy_ViPham!K:K, NhatKy_ViPham!E:E, "12_Hoa_B", NhatKy_ViPham!F:F, B9, NhatKy_ViPham!C:C, "T34")</f>
        <v>100</v>
      </c>
      <c r="AZ9" s="7">
        <f>100 + SUMIFS(NhatKy_ViPham!J:J, NhatKy_ViPham!E:E, "12_Hoa_B", NhatKy_ViPham!F:F, B9, NhatKy_ViPham!C:C, "T35") - SUMIFS(NhatKy_ViPham!K:K, NhatKy_ViPham!E:E, "12_Hoa_B", NhatKy_ViPham!F:F, B9, NhatKy_ViPham!C:C, "T35")</f>
        <v>100</v>
      </c>
      <c r="BA9" s="12">
        <f t="shared" ref="BA9:BA43" si="0">ROUND(AVERAGE(R9:AZ9), 1)</f>
        <v>100</v>
      </c>
      <c r="BB9" s="11" t="s">
        <v>430</v>
      </c>
      <c r="BC9" s="14" t="str">
        <f t="shared" ref="BC9:BC43" si="1">IF(BB9="Có", "Chưa đạt", IF(BA9&gt;=85, "Tốt", IF(BA9&gt;=70, "Khá", IF(BA9&gt;=50, "Đạt", "Chưa đạt"))))</f>
        <v>Tốt</v>
      </c>
      <c r="BD9" s="10" t="str">
        <f t="shared" ref="BD9:BD43" si="2">IF(BC9="Chưa đạt", "🔴 Nguy cơ CHƯA ĐẠT", IF(BC9="Đạt", "🟡 CẦN NHẮC NHỞ", "🟢 BÌNH THƯỜNG"))</f>
        <v>🟢 BÌNH THƯỜNG</v>
      </c>
    </row>
    <row r="10" spans="1:56" x14ac:dyDescent="0.25">
      <c r="A10" s="5">
        <v>2</v>
      </c>
      <c r="B10" s="15" t="s">
        <v>719</v>
      </c>
      <c r="C10" s="5" t="s">
        <v>2259</v>
      </c>
      <c r="D10" s="5" t="s">
        <v>435</v>
      </c>
      <c r="E10" s="11" t="s">
        <v>430</v>
      </c>
      <c r="F10" s="6">
        <f>SUMIFS(NhatKy_ViPham!K:K, NhatKy_ViPham!E:E, "12_Hoa_B", NhatKy_ViPham!F:F, B10, NhatKy_ViPham!H:H, "L01")</f>
        <v>0</v>
      </c>
      <c r="G10" s="6">
        <f>SUMIFS(NhatKy_ViPham!K:K, NhatKy_ViPham!E:E, "12_Hoa_B", NhatKy_ViPham!F:F, B10, NhatKy_ViPham!H:H, "L02")</f>
        <v>0</v>
      </c>
      <c r="H10" s="6">
        <f>SUMIFS(NhatKy_ViPham!K:K, NhatKy_ViPham!E:E, "12_Hoa_B", NhatKy_ViPham!F:F, B10, NhatKy_ViPham!H:H, "L03")</f>
        <v>0</v>
      </c>
      <c r="I10" s="6">
        <f>SUMIFS(NhatKy_ViPham!K:K, NhatKy_ViPham!E:E, "12_Hoa_B", NhatKy_ViPham!F:F, B10, NhatKy_ViPham!H:H, "L04")</f>
        <v>0</v>
      </c>
      <c r="J10" s="6">
        <f>SUMIFS(NhatKy_ViPham!K:K, NhatKy_ViPham!E:E, "12_Hoa_B", NhatKy_ViPham!F:F, B10, NhatKy_ViPham!H:H, "L05")</f>
        <v>0</v>
      </c>
      <c r="K10" s="6">
        <f>SUMIFS(NhatKy_ViPham!K:K, NhatKy_ViPham!E:E, "12_Hoa_B", NhatKy_ViPham!F:F, B10, NhatKy_ViPham!H:H, "L06")</f>
        <v>0</v>
      </c>
      <c r="L10" s="6">
        <f>SUMIFS(NhatKy_ViPham!K:K, NhatKy_ViPham!E:E, "12_Hoa_B", NhatKy_ViPham!F:F, B10, NhatKy_ViPham!H:H, "L07")</f>
        <v>0</v>
      </c>
      <c r="M10" s="6">
        <f>SUMIFS(NhatKy_ViPham!K:K, NhatKy_ViPham!E:E, "12_Hoa_B", NhatKy_ViPham!F:F, B10, NhatKy_ViPham!H:H, "L08")</f>
        <v>0</v>
      </c>
      <c r="N10" s="6">
        <f>SUMIFS(NhatKy_ViPham!K:K, NhatKy_ViPham!E:E, "12_Hoa_B", NhatKy_ViPham!F:F, B10, NhatKy_ViPham!H:H, "L09")</f>
        <v>0</v>
      </c>
      <c r="O10" s="6">
        <f>SUMIFS(NhatKy_ViPham!K:K, NhatKy_ViPham!E:E, "12_Hoa_B", NhatKy_ViPham!F:F, B10, NhatKy_ViPham!H:H, "L10")</f>
        <v>0</v>
      </c>
      <c r="P10" s="12">
        <f>SUMIFS(NhatKy_ViPham!J:J, NhatKy_ViPham!E:E, "12_Hoa_B", NhatKy_ViPham!F:F, B10)</f>
        <v>0</v>
      </c>
      <c r="Q10" s="13">
        <f>SUMIFS(NhatKy_ViPham!K:K, NhatKy_ViPham!E:E, "12_Hoa_B", NhatKy_ViPham!F:F, B10)</f>
        <v>0</v>
      </c>
      <c r="R10" s="6">
        <f>100 + SUMIFS(NhatKy_ViPham!J:J, NhatKy_ViPham!E:E, "12_Hoa_B", NhatKy_ViPham!F:F, B10, NhatKy_ViPham!C:C, "T1") - SUMIFS(NhatKy_ViPham!K:K, NhatKy_ViPham!E:E, "12_Hoa_B", NhatKy_ViPham!F:F, B10, NhatKy_ViPham!C:C, "T1")</f>
        <v>100</v>
      </c>
      <c r="S10" s="6">
        <f>100 + SUMIFS(NhatKy_ViPham!J:J, NhatKy_ViPham!E:E, "12_Hoa_B", NhatKy_ViPham!F:F, B10, NhatKy_ViPham!C:C, "T2") - SUMIFS(NhatKy_ViPham!K:K, NhatKy_ViPham!E:E, "12_Hoa_B", NhatKy_ViPham!F:F, B10, NhatKy_ViPham!C:C, "T2")</f>
        <v>100</v>
      </c>
      <c r="T10" s="6">
        <f>100 + SUMIFS(NhatKy_ViPham!J:J, NhatKy_ViPham!E:E, "12_Hoa_B", NhatKy_ViPham!F:F, B10, NhatKy_ViPham!C:C, "T3") - SUMIFS(NhatKy_ViPham!K:K, NhatKy_ViPham!E:E, "12_Hoa_B", NhatKy_ViPham!F:F, B10, NhatKy_ViPham!C:C, "T3")</f>
        <v>100</v>
      </c>
      <c r="U10" s="6">
        <f>100 + SUMIFS(NhatKy_ViPham!J:J, NhatKy_ViPham!E:E, "12_Hoa_B", NhatKy_ViPham!F:F, B10, NhatKy_ViPham!C:C, "T4") - SUMIFS(NhatKy_ViPham!K:K, NhatKy_ViPham!E:E, "12_Hoa_B", NhatKy_ViPham!F:F, B10, NhatKy_ViPham!C:C, "T4")</f>
        <v>100</v>
      </c>
      <c r="V10" s="6">
        <f>100 + SUMIFS(NhatKy_ViPham!J:J, NhatKy_ViPham!E:E, "12_Hoa_B", NhatKy_ViPham!F:F, B10, NhatKy_ViPham!C:C, "T5") - SUMIFS(NhatKy_ViPham!K:K, NhatKy_ViPham!E:E, "12_Hoa_B", NhatKy_ViPham!F:F, B10, NhatKy_ViPham!C:C, "T5")</f>
        <v>100</v>
      </c>
      <c r="W10" s="6">
        <f>100 + SUMIFS(NhatKy_ViPham!J:J, NhatKy_ViPham!E:E, "12_Hoa_B", NhatKy_ViPham!F:F, B10, NhatKy_ViPham!C:C, "T6") - SUMIFS(NhatKy_ViPham!K:K, NhatKy_ViPham!E:E, "12_Hoa_B", NhatKy_ViPham!F:F, B10, NhatKy_ViPham!C:C, "T6")</f>
        <v>100</v>
      </c>
      <c r="X10" s="6">
        <f>100 + SUMIFS(NhatKy_ViPham!J:J, NhatKy_ViPham!E:E, "12_Hoa_B", NhatKy_ViPham!F:F, B10, NhatKy_ViPham!C:C, "T7") - SUMIFS(NhatKy_ViPham!K:K, NhatKy_ViPham!E:E, "12_Hoa_B", NhatKy_ViPham!F:F, B10, NhatKy_ViPham!C:C, "T7")</f>
        <v>100</v>
      </c>
      <c r="Y10" s="6">
        <f>100 + SUMIFS(NhatKy_ViPham!J:J, NhatKy_ViPham!E:E, "12_Hoa_B", NhatKy_ViPham!F:F, B10, NhatKy_ViPham!C:C, "T8") - SUMIFS(NhatKy_ViPham!K:K, NhatKy_ViPham!E:E, "12_Hoa_B", NhatKy_ViPham!F:F, B10, NhatKy_ViPham!C:C, "T8")</f>
        <v>100</v>
      </c>
      <c r="Z10" s="6">
        <f>100 + SUMIFS(NhatKy_ViPham!J:J, NhatKy_ViPham!E:E, "12_Hoa_B", NhatKy_ViPham!F:F, B10, NhatKy_ViPham!C:C, "T9") - SUMIFS(NhatKy_ViPham!K:K, NhatKy_ViPham!E:E, "12_Hoa_B", NhatKy_ViPham!F:F, B10, NhatKy_ViPham!C:C, "T9")</f>
        <v>100</v>
      </c>
      <c r="AA10" s="6">
        <f>100 + SUMIFS(NhatKy_ViPham!J:J, NhatKy_ViPham!E:E, "12_Hoa_B", NhatKy_ViPham!F:F, B10, NhatKy_ViPham!C:C, "T10") - SUMIFS(NhatKy_ViPham!K:K, NhatKy_ViPham!E:E, "12_Hoa_B", NhatKy_ViPham!F:F, B10, NhatKy_ViPham!C:C, "T10")</f>
        <v>100</v>
      </c>
      <c r="AB10" s="6">
        <f>100 + SUMIFS(NhatKy_ViPham!J:J, NhatKy_ViPham!E:E, "12_Hoa_B", NhatKy_ViPham!F:F, B10, NhatKy_ViPham!C:C, "T11") - SUMIFS(NhatKy_ViPham!K:K, NhatKy_ViPham!E:E, "12_Hoa_B", NhatKy_ViPham!F:F, B10, NhatKy_ViPham!C:C, "T11")</f>
        <v>100</v>
      </c>
      <c r="AC10" s="6">
        <f>100 + SUMIFS(NhatKy_ViPham!J:J, NhatKy_ViPham!E:E, "12_Hoa_B", NhatKy_ViPham!F:F, B10, NhatKy_ViPham!C:C, "T12") - SUMIFS(NhatKy_ViPham!K:K, NhatKy_ViPham!E:E, "12_Hoa_B", NhatKy_ViPham!F:F, B10, NhatKy_ViPham!C:C, "T12")</f>
        <v>100</v>
      </c>
      <c r="AD10" s="6">
        <f>100 + SUMIFS(NhatKy_ViPham!J:J, NhatKy_ViPham!E:E, "12_Hoa_B", NhatKy_ViPham!F:F, B10, NhatKy_ViPham!C:C, "T13") - SUMIFS(NhatKy_ViPham!K:K, NhatKy_ViPham!E:E, "12_Hoa_B", NhatKy_ViPham!F:F, B10, NhatKy_ViPham!C:C, "T13")</f>
        <v>100</v>
      </c>
      <c r="AE10" s="6">
        <f>100 + SUMIFS(NhatKy_ViPham!J:J, NhatKy_ViPham!E:E, "12_Hoa_B", NhatKy_ViPham!F:F, B10, NhatKy_ViPham!C:C, "T14") - SUMIFS(NhatKy_ViPham!K:K, NhatKy_ViPham!E:E, "12_Hoa_B", NhatKy_ViPham!F:F, B10, NhatKy_ViPham!C:C, "T14")</f>
        <v>100</v>
      </c>
      <c r="AF10" s="6">
        <f>100 + SUMIFS(NhatKy_ViPham!J:J, NhatKy_ViPham!E:E, "12_Hoa_B", NhatKy_ViPham!F:F, B10, NhatKy_ViPham!C:C, "T15") - SUMIFS(NhatKy_ViPham!K:K, NhatKy_ViPham!E:E, "12_Hoa_B", NhatKy_ViPham!F:F, B10, NhatKy_ViPham!C:C, "T15")</f>
        <v>100</v>
      </c>
      <c r="AG10" s="6">
        <f>100 + SUMIFS(NhatKy_ViPham!J:J, NhatKy_ViPham!E:E, "12_Hoa_B", NhatKy_ViPham!F:F, B10, NhatKy_ViPham!C:C, "T16") - SUMIFS(NhatKy_ViPham!K:K, NhatKy_ViPham!E:E, "12_Hoa_B", NhatKy_ViPham!F:F, B10, NhatKy_ViPham!C:C, "T16")</f>
        <v>100</v>
      </c>
      <c r="AH10" s="6">
        <f>100 + SUMIFS(NhatKy_ViPham!J:J, NhatKy_ViPham!E:E, "12_Hoa_B", NhatKy_ViPham!F:F, B10, NhatKy_ViPham!C:C, "T17") - SUMIFS(NhatKy_ViPham!K:K, NhatKy_ViPham!E:E, "12_Hoa_B", NhatKy_ViPham!F:F, B10, NhatKy_ViPham!C:C, "T17")</f>
        <v>100</v>
      </c>
      <c r="AI10" s="6">
        <f>100 + SUMIFS(NhatKy_ViPham!J:J, NhatKy_ViPham!E:E, "12_Hoa_B", NhatKy_ViPham!F:F, B10, NhatKy_ViPham!C:C, "T18") - SUMIFS(NhatKy_ViPham!K:K, NhatKy_ViPham!E:E, "12_Hoa_B", NhatKy_ViPham!F:F, B10, NhatKy_ViPham!C:C, "T18")</f>
        <v>100</v>
      </c>
      <c r="AJ10" s="6">
        <f>100 + SUMIFS(NhatKy_ViPham!J:J, NhatKy_ViPham!E:E, "12_Hoa_B", NhatKy_ViPham!F:F, B10, NhatKy_ViPham!C:C, "T19") - SUMIFS(NhatKy_ViPham!K:K, NhatKy_ViPham!E:E, "12_Hoa_B", NhatKy_ViPham!F:F, B10, NhatKy_ViPham!C:C, "T19")</f>
        <v>100</v>
      </c>
      <c r="AK10" s="6">
        <f>100 + SUMIFS(NhatKy_ViPham!J:J, NhatKy_ViPham!E:E, "12_Hoa_B", NhatKy_ViPham!F:F, B10, NhatKy_ViPham!C:C, "T20") - SUMIFS(NhatKy_ViPham!K:K, NhatKy_ViPham!E:E, "12_Hoa_B", NhatKy_ViPham!F:F, B10, NhatKy_ViPham!C:C, "T20")</f>
        <v>100</v>
      </c>
      <c r="AL10" s="6">
        <f>100 + SUMIFS(NhatKy_ViPham!J:J, NhatKy_ViPham!E:E, "12_Hoa_B", NhatKy_ViPham!F:F, B10, NhatKy_ViPham!C:C, "T21") - SUMIFS(NhatKy_ViPham!K:K, NhatKy_ViPham!E:E, "12_Hoa_B", NhatKy_ViPham!F:F, B10, NhatKy_ViPham!C:C, "T21")</f>
        <v>100</v>
      </c>
      <c r="AM10" s="6">
        <f>100 + SUMIFS(NhatKy_ViPham!J:J, NhatKy_ViPham!E:E, "12_Hoa_B", NhatKy_ViPham!F:F, B10, NhatKy_ViPham!C:C, "T22") - SUMIFS(NhatKy_ViPham!K:K, NhatKy_ViPham!E:E, "12_Hoa_B", NhatKy_ViPham!F:F, B10, NhatKy_ViPham!C:C, "T22")</f>
        <v>100</v>
      </c>
      <c r="AN10" s="6">
        <f>100 + SUMIFS(NhatKy_ViPham!J:J, NhatKy_ViPham!E:E, "12_Hoa_B", NhatKy_ViPham!F:F, B10, NhatKy_ViPham!C:C, "T23") - SUMIFS(NhatKy_ViPham!K:K, NhatKy_ViPham!E:E, "12_Hoa_B", NhatKy_ViPham!F:F, B10, NhatKy_ViPham!C:C, "T23")</f>
        <v>100</v>
      </c>
      <c r="AO10" s="6">
        <f>100 + SUMIFS(NhatKy_ViPham!J:J, NhatKy_ViPham!E:E, "12_Hoa_B", NhatKy_ViPham!F:F, B10, NhatKy_ViPham!C:C, "T24") - SUMIFS(NhatKy_ViPham!K:K, NhatKy_ViPham!E:E, "12_Hoa_B", NhatKy_ViPham!F:F, B10, NhatKy_ViPham!C:C, "T24")</f>
        <v>100</v>
      </c>
      <c r="AP10" s="6">
        <f>100 + SUMIFS(NhatKy_ViPham!J:J, NhatKy_ViPham!E:E, "12_Hoa_B", NhatKy_ViPham!F:F, B10, NhatKy_ViPham!C:C, "T25") - SUMIFS(NhatKy_ViPham!K:K, NhatKy_ViPham!E:E, "12_Hoa_B", NhatKy_ViPham!F:F, B10, NhatKy_ViPham!C:C, "T25")</f>
        <v>100</v>
      </c>
      <c r="AQ10" s="6">
        <f>100 + SUMIFS(NhatKy_ViPham!J:J, NhatKy_ViPham!E:E, "12_Hoa_B", NhatKy_ViPham!F:F, B10, NhatKy_ViPham!C:C, "T26") - SUMIFS(NhatKy_ViPham!K:K, NhatKy_ViPham!E:E, "12_Hoa_B", NhatKy_ViPham!F:F, B10, NhatKy_ViPham!C:C, "T26")</f>
        <v>100</v>
      </c>
      <c r="AR10" s="6">
        <f>100 + SUMIFS(NhatKy_ViPham!J:J, NhatKy_ViPham!E:E, "12_Hoa_B", NhatKy_ViPham!F:F, B10, NhatKy_ViPham!C:C, "T27") - SUMIFS(NhatKy_ViPham!K:K, NhatKy_ViPham!E:E, "12_Hoa_B", NhatKy_ViPham!F:F, B10, NhatKy_ViPham!C:C, "T27")</f>
        <v>100</v>
      </c>
      <c r="AS10" s="6">
        <f>100 + SUMIFS(NhatKy_ViPham!J:J, NhatKy_ViPham!E:E, "12_Hoa_B", NhatKy_ViPham!F:F, B10, NhatKy_ViPham!C:C, "T28") - SUMIFS(NhatKy_ViPham!K:K, NhatKy_ViPham!E:E, "12_Hoa_B", NhatKy_ViPham!F:F, B10, NhatKy_ViPham!C:C, "T28")</f>
        <v>100</v>
      </c>
      <c r="AT10" s="6">
        <f>100 + SUMIFS(NhatKy_ViPham!J:J, NhatKy_ViPham!E:E, "12_Hoa_B", NhatKy_ViPham!F:F, B10, NhatKy_ViPham!C:C, "T29") - SUMIFS(NhatKy_ViPham!K:K, NhatKy_ViPham!E:E, "12_Hoa_B", NhatKy_ViPham!F:F, B10, NhatKy_ViPham!C:C, "T29")</f>
        <v>100</v>
      </c>
      <c r="AU10" s="6">
        <f>100 + SUMIFS(NhatKy_ViPham!J:J, NhatKy_ViPham!E:E, "12_Hoa_B", NhatKy_ViPham!F:F, B10, NhatKy_ViPham!C:C, "T30") - SUMIFS(NhatKy_ViPham!K:K, NhatKy_ViPham!E:E, "12_Hoa_B", NhatKy_ViPham!F:F, B10, NhatKy_ViPham!C:C, "T30")</f>
        <v>100</v>
      </c>
      <c r="AV10" s="6">
        <f>100 + SUMIFS(NhatKy_ViPham!J:J, NhatKy_ViPham!E:E, "12_Hoa_B", NhatKy_ViPham!F:F, B10, NhatKy_ViPham!C:C, "T31") - SUMIFS(NhatKy_ViPham!K:K, NhatKy_ViPham!E:E, "12_Hoa_B", NhatKy_ViPham!F:F, B10, NhatKy_ViPham!C:C, "T31")</f>
        <v>100</v>
      </c>
      <c r="AW10" s="6">
        <f>100 + SUMIFS(NhatKy_ViPham!J:J, NhatKy_ViPham!E:E, "12_Hoa_B", NhatKy_ViPham!F:F, B10, NhatKy_ViPham!C:C, "T32") - SUMIFS(NhatKy_ViPham!K:K, NhatKy_ViPham!E:E, "12_Hoa_B", NhatKy_ViPham!F:F, B10, NhatKy_ViPham!C:C, "T32")</f>
        <v>100</v>
      </c>
      <c r="AX10" s="6">
        <f>100 + SUMIFS(NhatKy_ViPham!J:J, NhatKy_ViPham!E:E, "12_Hoa_B", NhatKy_ViPham!F:F, B10, NhatKy_ViPham!C:C, "T33") - SUMIFS(NhatKy_ViPham!K:K, NhatKy_ViPham!E:E, "12_Hoa_B", NhatKy_ViPham!F:F, B10, NhatKy_ViPham!C:C, "T33")</f>
        <v>100</v>
      </c>
      <c r="AY10" s="6">
        <f>100 + SUMIFS(NhatKy_ViPham!J:J, NhatKy_ViPham!E:E, "12_Hoa_B", NhatKy_ViPham!F:F, B10, NhatKy_ViPham!C:C, "T34") - SUMIFS(NhatKy_ViPham!K:K, NhatKy_ViPham!E:E, "12_Hoa_B", NhatKy_ViPham!F:F, B10, NhatKy_ViPham!C:C, "T34")</f>
        <v>100</v>
      </c>
      <c r="AZ10" s="6">
        <f>100 + SUMIFS(NhatKy_ViPham!J:J, NhatKy_ViPham!E:E, "12_Hoa_B", NhatKy_ViPham!F:F, B10, NhatKy_ViPham!C:C, "T35") - SUMIFS(NhatKy_ViPham!K:K, NhatKy_ViPham!E:E, "12_Hoa_B", NhatKy_ViPham!F:F, B10, NhatKy_ViPham!C:C, "T35")</f>
        <v>100</v>
      </c>
      <c r="BA10" s="12">
        <f t="shared" si="0"/>
        <v>100</v>
      </c>
      <c r="BB10" s="11" t="s">
        <v>430</v>
      </c>
      <c r="BC10" s="16" t="str">
        <f t="shared" si="1"/>
        <v>Tốt</v>
      </c>
      <c r="BD10" s="15" t="str">
        <f t="shared" si="2"/>
        <v>🟢 BÌNH THƯỜNG</v>
      </c>
    </row>
    <row r="11" spans="1:56" x14ac:dyDescent="0.25">
      <c r="A11" s="4">
        <v>3</v>
      </c>
      <c r="B11" s="10" t="s">
        <v>2558</v>
      </c>
      <c r="C11" s="4" t="s">
        <v>2559</v>
      </c>
      <c r="D11" s="4" t="s">
        <v>435</v>
      </c>
      <c r="E11" s="11" t="s">
        <v>430</v>
      </c>
      <c r="F11" s="7">
        <f>SUMIFS(NhatKy_ViPham!K:K, NhatKy_ViPham!E:E, "12_Hoa_B", NhatKy_ViPham!F:F, B11, NhatKy_ViPham!H:H, "L01")</f>
        <v>0</v>
      </c>
      <c r="G11" s="7">
        <f>SUMIFS(NhatKy_ViPham!K:K, NhatKy_ViPham!E:E, "12_Hoa_B", NhatKy_ViPham!F:F, B11, NhatKy_ViPham!H:H, "L02")</f>
        <v>0</v>
      </c>
      <c r="H11" s="7">
        <f>SUMIFS(NhatKy_ViPham!K:K, NhatKy_ViPham!E:E, "12_Hoa_B", NhatKy_ViPham!F:F, B11, NhatKy_ViPham!H:H, "L03")</f>
        <v>0</v>
      </c>
      <c r="I11" s="7">
        <f>SUMIFS(NhatKy_ViPham!K:K, NhatKy_ViPham!E:E, "12_Hoa_B", NhatKy_ViPham!F:F, B11, NhatKy_ViPham!H:H, "L04")</f>
        <v>0</v>
      </c>
      <c r="J11" s="7">
        <f>SUMIFS(NhatKy_ViPham!K:K, NhatKy_ViPham!E:E, "12_Hoa_B", NhatKy_ViPham!F:F, B11, NhatKy_ViPham!H:H, "L05")</f>
        <v>0</v>
      </c>
      <c r="K11" s="7">
        <f>SUMIFS(NhatKy_ViPham!K:K, NhatKy_ViPham!E:E, "12_Hoa_B", NhatKy_ViPham!F:F, B11, NhatKy_ViPham!H:H, "L06")</f>
        <v>0</v>
      </c>
      <c r="L11" s="7">
        <f>SUMIFS(NhatKy_ViPham!K:K, NhatKy_ViPham!E:E, "12_Hoa_B", NhatKy_ViPham!F:F, B11, NhatKy_ViPham!H:H, "L07")</f>
        <v>0</v>
      </c>
      <c r="M11" s="7">
        <f>SUMIFS(NhatKy_ViPham!K:K, NhatKy_ViPham!E:E, "12_Hoa_B", NhatKy_ViPham!F:F, B11, NhatKy_ViPham!H:H, "L08")</f>
        <v>0</v>
      </c>
      <c r="N11" s="7">
        <f>SUMIFS(NhatKy_ViPham!K:K, NhatKy_ViPham!E:E, "12_Hoa_B", NhatKy_ViPham!F:F, B11, NhatKy_ViPham!H:H, "L09")</f>
        <v>0</v>
      </c>
      <c r="O11" s="7">
        <f>SUMIFS(NhatKy_ViPham!K:K, NhatKy_ViPham!E:E, "12_Hoa_B", NhatKy_ViPham!F:F, B11, NhatKy_ViPham!H:H, "L10")</f>
        <v>0</v>
      </c>
      <c r="P11" s="12">
        <f>SUMIFS(NhatKy_ViPham!J:J, NhatKy_ViPham!E:E, "12_Hoa_B", NhatKy_ViPham!F:F, B11)</f>
        <v>0</v>
      </c>
      <c r="Q11" s="13">
        <f>SUMIFS(NhatKy_ViPham!K:K, NhatKy_ViPham!E:E, "12_Hoa_B", NhatKy_ViPham!F:F, B11)</f>
        <v>0</v>
      </c>
      <c r="R11" s="7">
        <f>100 + SUMIFS(NhatKy_ViPham!J:J, NhatKy_ViPham!E:E, "12_Hoa_B", NhatKy_ViPham!F:F, B11, NhatKy_ViPham!C:C, "T1") - SUMIFS(NhatKy_ViPham!K:K, NhatKy_ViPham!E:E, "12_Hoa_B", NhatKy_ViPham!F:F, B11, NhatKy_ViPham!C:C, "T1")</f>
        <v>100</v>
      </c>
      <c r="S11" s="7">
        <f>100 + SUMIFS(NhatKy_ViPham!J:J, NhatKy_ViPham!E:E, "12_Hoa_B", NhatKy_ViPham!F:F, B11, NhatKy_ViPham!C:C, "T2") - SUMIFS(NhatKy_ViPham!K:K, NhatKy_ViPham!E:E, "12_Hoa_B", NhatKy_ViPham!F:F, B11, NhatKy_ViPham!C:C, "T2")</f>
        <v>100</v>
      </c>
      <c r="T11" s="7">
        <f>100 + SUMIFS(NhatKy_ViPham!J:J, NhatKy_ViPham!E:E, "12_Hoa_B", NhatKy_ViPham!F:F, B11, NhatKy_ViPham!C:C, "T3") - SUMIFS(NhatKy_ViPham!K:K, NhatKy_ViPham!E:E, "12_Hoa_B", NhatKy_ViPham!F:F, B11, NhatKy_ViPham!C:C, "T3")</f>
        <v>100</v>
      </c>
      <c r="U11" s="7">
        <f>100 + SUMIFS(NhatKy_ViPham!J:J, NhatKy_ViPham!E:E, "12_Hoa_B", NhatKy_ViPham!F:F, B11, NhatKy_ViPham!C:C, "T4") - SUMIFS(NhatKy_ViPham!K:K, NhatKy_ViPham!E:E, "12_Hoa_B", NhatKy_ViPham!F:F, B11, NhatKy_ViPham!C:C, "T4")</f>
        <v>100</v>
      </c>
      <c r="V11" s="7">
        <f>100 + SUMIFS(NhatKy_ViPham!J:J, NhatKy_ViPham!E:E, "12_Hoa_B", NhatKy_ViPham!F:F, B11, NhatKy_ViPham!C:C, "T5") - SUMIFS(NhatKy_ViPham!K:K, NhatKy_ViPham!E:E, "12_Hoa_B", NhatKy_ViPham!F:F, B11, NhatKy_ViPham!C:C, "T5")</f>
        <v>100</v>
      </c>
      <c r="W11" s="7">
        <f>100 + SUMIFS(NhatKy_ViPham!J:J, NhatKy_ViPham!E:E, "12_Hoa_B", NhatKy_ViPham!F:F, B11, NhatKy_ViPham!C:C, "T6") - SUMIFS(NhatKy_ViPham!K:K, NhatKy_ViPham!E:E, "12_Hoa_B", NhatKy_ViPham!F:F, B11, NhatKy_ViPham!C:C, "T6")</f>
        <v>100</v>
      </c>
      <c r="X11" s="7">
        <f>100 + SUMIFS(NhatKy_ViPham!J:J, NhatKy_ViPham!E:E, "12_Hoa_B", NhatKy_ViPham!F:F, B11, NhatKy_ViPham!C:C, "T7") - SUMIFS(NhatKy_ViPham!K:K, NhatKy_ViPham!E:E, "12_Hoa_B", NhatKy_ViPham!F:F, B11, NhatKy_ViPham!C:C, "T7")</f>
        <v>100</v>
      </c>
      <c r="Y11" s="7">
        <f>100 + SUMIFS(NhatKy_ViPham!J:J, NhatKy_ViPham!E:E, "12_Hoa_B", NhatKy_ViPham!F:F, B11, NhatKy_ViPham!C:C, "T8") - SUMIFS(NhatKy_ViPham!K:K, NhatKy_ViPham!E:E, "12_Hoa_B", NhatKy_ViPham!F:F, B11, NhatKy_ViPham!C:C, "T8")</f>
        <v>100</v>
      </c>
      <c r="Z11" s="7">
        <f>100 + SUMIFS(NhatKy_ViPham!J:J, NhatKy_ViPham!E:E, "12_Hoa_B", NhatKy_ViPham!F:F, B11, NhatKy_ViPham!C:C, "T9") - SUMIFS(NhatKy_ViPham!K:K, NhatKy_ViPham!E:E, "12_Hoa_B", NhatKy_ViPham!F:F, B11, NhatKy_ViPham!C:C, "T9")</f>
        <v>100</v>
      </c>
      <c r="AA11" s="7">
        <f>100 + SUMIFS(NhatKy_ViPham!J:J, NhatKy_ViPham!E:E, "12_Hoa_B", NhatKy_ViPham!F:F, B11, NhatKy_ViPham!C:C, "T10") - SUMIFS(NhatKy_ViPham!K:K, NhatKy_ViPham!E:E, "12_Hoa_B", NhatKy_ViPham!F:F, B11, NhatKy_ViPham!C:C, "T10")</f>
        <v>100</v>
      </c>
      <c r="AB11" s="7">
        <f>100 + SUMIFS(NhatKy_ViPham!J:J, NhatKy_ViPham!E:E, "12_Hoa_B", NhatKy_ViPham!F:F, B11, NhatKy_ViPham!C:C, "T11") - SUMIFS(NhatKy_ViPham!K:K, NhatKy_ViPham!E:E, "12_Hoa_B", NhatKy_ViPham!F:F, B11, NhatKy_ViPham!C:C, "T11")</f>
        <v>100</v>
      </c>
      <c r="AC11" s="7">
        <f>100 + SUMIFS(NhatKy_ViPham!J:J, NhatKy_ViPham!E:E, "12_Hoa_B", NhatKy_ViPham!F:F, B11, NhatKy_ViPham!C:C, "T12") - SUMIFS(NhatKy_ViPham!K:K, NhatKy_ViPham!E:E, "12_Hoa_B", NhatKy_ViPham!F:F, B11, NhatKy_ViPham!C:C, "T12")</f>
        <v>100</v>
      </c>
      <c r="AD11" s="7">
        <f>100 + SUMIFS(NhatKy_ViPham!J:J, NhatKy_ViPham!E:E, "12_Hoa_B", NhatKy_ViPham!F:F, B11, NhatKy_ViPham!C:C, "T13") - SUMIFS(NhatKy_ViPham!K:K, NhatKy_ViPham!E:E, "12_Hoa_B", NhatKy_ViPham!F:F, B11, NhatKy_ViPham!C:C, "T13")</f>
        <v>100</v>
      </c>
      <c r="AE11" s="7">
        <f>100 + SUMIFS(NhatKy_ViPham!J:J, NhatKy_ViPham!E:E, "12_Hoa_B", NhatKy_ViPham!F:F, B11, NhatKy_ViPham!C:C, "T14") - SUMIFS(NhatKy_ViPham!K:K, NhatKy_ViPham!E:E, "12_Hoa_B", NhatKy_ViPham!F:F, B11, NhatKy_ViPham!C:C, "T14")</f>
        <v>100</v>
      </c>
      <c r="AF11" s="7">
        <f>100 + SUMIFS(NhatKy_ViPham!J:J, NhatKy_ViPham!E:E, "12_Hoa_B", NhatKy_ViPham!F:F, B11, NhatKy_ViPham!C:C, "T15") - SUMIFS(NhatKy_ViPham!K:K, NhatKy_ViPham!E:E, "12_Hoa_B", NhatKy_ViPham!F:F, B11, NhatKy_ViPham!C:C, "T15")</f>
        <v>100</v>
      </c>
      <c r="AG11" s="7">
        <f>100 + SUMIFS(NhatKy_ViPham!J:J, NhatKy_ViPham!E:E, "12_Hoa_B", NhatKy_ViPham!F:F, B11, NhatKy_ViPham!C:C, "T16") - SUMIFS(NhatKy_ViPham!K:K, NhatKy_ViPham!E:E, "12_Hoa_B", NhatKy_ViPham!F:F, B11, NhatKy_ViPham!C:C, "T16")</f>
        <v>100</v>
      </c>
      <c r="AH11" s="7">
        <f>100 + SUMIFS(NhatKy_ViPham!J:J, NhatKy_ViPham!E:E, "12_Hoa_B", NhatKy_ViPham!F:F, B11, NhatKy_ViPham!C:C, "T17") - SUMIFS(NhatKy_ViPham!K:K, NhatKy_ViPham!E:E, "12_Hoa_B", NhatKy_ViPham!F:F, B11, NhatKy_ViPham!C:C, "T17")</f>
        <v>100</v>
      </c>
      <c r="AI11" s="7">
        <f>100 + SUMIFS(NhatKy_ViPham!J:J, NhatKy_ViPham!E:E, "12_Hoa_B", NhatKy_ViPham!F:F, B11, NhatKy_ViPham!C:C, "T18") - SUMIFS(NhatKy_ViPham!K:K, NhatKy_ViPham!E:E, "12_Hoa_B", NhatKy_ViPham!F:F, B11, NhatKy_ViPham!C:C, "T18")</f>
        <v>100</v>
      </c>
      <c r="AJ11" s="7">
        <f>100 + SUMIFS(NhatKy_ViPham!J:J, NhatKy_ViPham!E:E, "12_Hoa_B", NhatKy_ViPham!F:F, B11, NhatKy_ViPham!C:C, "T19") - SUMIFS(NhatKy_ViPham!K:K, NhatKy_ViPham!E:E, "12_Hoa_B", NhatKy_ViPham!F:F, B11, NhatKy_ViPham!C:C, "T19")</f>
        <v>100</v>
      </c>
      <c r="AK11" s="7">
        <f>100 + SUMIFS(NhatKy_ViPham!J:J, NhatKy_ViPham!E:E, "12_Hoa_B", NhatKy_ViPham!F:F, B11, NhatKy_ViPham!C:C, "T20") - SUMIFS(NhatKy_ViPham!K:K, NhatKy_ViPham!E:E, "12_Hoa_B", NhatKy_ViPham!F:F, B11, NhatKy_ViPham!C:C, "T20")</f>
        <v>100</v>
      </c>
      <c r="AL11" s="7">
        <f>100 + SUMIFS(NhatKy_ViPham!J:J, NhatKy_ViPham!E:E, "12_Hoa_B", NhatKy_ViPham!F:F, B11, NhatKy_ViPham!C:C, "T21") - SUMIFS(NhatKy_ViPham!K:K, NhatKy_ViPham!E:E, "12_Hoa_B", NhatKy_ViPham!F:F, B11, NhatKy_ViPham!C:C, "T21")</f>
        <v>100</v>
      </c>
      <c r="AM11" s="7">
        <f>100 + SUMIFS(NhatKy_ViPham!J:J, NhatKy_ViPham!E:E, "12_Hoa_B", NhatKy_ViPham!F:F, B11, NhatKy_ViPham!C:C, "T22") - SUMIFS(NhatKy_ViPham!K:K, NhatKy_ViPham!E:E, "12_Hoa_B", NhatKy_ViPham!F:F, B11, NhatKy_ViPham!C:C, "T22")</f>
        <v>100</v>
      </c>
      <c r="AN11" s="7">
        <f>100 + SUMIFS(NhatKy_ViPham!J:J, NhatKy_ViPham!E:E, "12_Hoa_B", NhatKy_ViPham!F:F, B11, NhatKy_ViPham!C:C, "T23") - SUMIFS(NhatKy_ViPham!K:K, NhatKy_ViPham!E:E, "12_Hoa_B", NhatKy_ViPham!F:F, B11, NhatKy_ViPham!C:C, "T23")</f>
        <v>100</v>
      </c>
      <c r="AO11" s="7">
        <f>100 + SUMIFS(NhatKy_ViPham!J:J, NhatKy_ViPham!E:E, "12_Hoa_B", NhatKy_ViPham!F:F, B11, NhatKy_ViPham!C:C, "T24") - SUMIFS(NhatKy_ViPham!K:K, NhatKy_ViPham!E:E, "12_Hoa_B", NhatKy_ViPham!F:F, B11, NhatKy_ViPham!C:C, "T24")</f>
        <v>100</v>
      </c>
      <c r="AP11" s="7">
        <f>100 + SUMIFS(NhatKy_ViPham!J:J, NhatKy_ViPham!E:E, "12_Hoa_B", NhatKy_ViPham!F:F, B11, NhatKy_ViPham!C:C, "T25") - SUMIFS(NhatKy_ViPham!K:K, NhatKy_ViPham!E:E, "12_Hoa_B", NhatKy_ViPham!F:F, B11, NhatKy_ViPham!C:C, "T25")</f>
        <v>100</v>
      </c>
      <c r="AQ11" s="7">
        <f>100 + SUMIFS(NhatKy_ViPham!J:J, NhatKy_ViPham!E:E, "12_Hoa_B", NhatKy_ViPham!F:F, B11, NhatKy_ViPham!C:C, "T26") - SUMIFS(NhatKy_ViPham!K:K, NhatKy_ViPham!E:E, "12_Hoa_B", NhatKy_ViPham!F:F, B11, NhatKy_ViPham!C:C, "T26")</f>
        <v>100</v>
      </c>
      <c r="AR11" s="7">
        <f>100 + SUMIFS(NhatKy_ViPham!J:J, NhatKy_ViPham!E:E, "12_Hoa_B", NhatKy_ViPham!F:F, B11, NhatKy_ViPham!C:C, "T27") - SUMIFS(NhatKy_ViPham!K:K, NhatKy_ViPham!E:E, "12_Hoa_B", NhatKy_ViPham!F:F, B11, NhatKy_ViPham!C:C, "T27")</f>
        <v>100</v>
      </c>
      <c r="AS11" s="7">
        <f>100 + SUMIFS(NhatKy_ViPham!J:J, NhatKy_ViPham!E:E, "12_Hoa_B", NhatKy_ViPham!F:F, B11, NhatKy_ViPham!C:C, "T28") - SUMIFS(NhatKy_ViPham!K:K, NhatKy_ViPham!E:E, "12_Hoa_B", NhatKy_ViPham!F:F, B11, NhatKy_ViPham!C:C, "T28")</f>
        <v>100</v>
      </c>
      <c r="AT11" s="7">
        <f>100 + SUMIFS(NhatKy_ViPham!J:J, NhatKy_ViPham!E:E, "12_Hoa_B", NhatKy_ViPham!F:F, B11, NhatKy_ViPham!C:C, "T29") - SUMIFS(NhatKy_ViPham!K:K, NhatKy_ViPham!E:E, "12_Hoa_B", NhatKy_ViPham!F:F, B11, NhatKy_ViPham!C:C, "T29")</f>
        <v>100</v>
      </c>
      <c r="AU11" s="7">
        <f>100 + SUMIFS(NhatKy_ViPham!J:J, NhatKy_ViPham!E:E, "12_Hoa_B", NhatKy_ViPham!F:F, B11, NhatKy_ViPham!C:C, "T30") - SUMIFS(NhatKy_ViPham!K:K, NhatKy_ViPham!E:E, "12_Hoa_B", NhatKy_ViPham!F:F, B11, NhatKy_ViPham!C:C, "T30")</f>
        <v>100</v>
      </c>
      <c r="AV11" s="7">
        <f>100 + SUMIFS(NhatKy_ViPham!J:J, NhatKy_ViPham!E:E, "12_Hoa_B", NhatKy_ViPham!F:F, B11, NhatKy_ViPham!C:C, "T31") - SUMIFS(NhatKy_ViPham!K:K, NhatKy_ViPham!E:E, "12_Hoa_B", NhatKy_ViPham!F:F, B11, NhatKy_ViPham!C:C, "T31")</f>
        <v>100</v>
      </c>
      <c r="AW11" s="7">
        <f>100 + SUMIFS(NhatKy_ViPham!J:J, NhatKy_ViPham!E:E, "12_Hoa_B", NhatKy_ViPham!F:F, B11, NhatKy_ViPham!C:C, "T32") - SUMIFS(NhatKy_ViPham!K:K, NhatKy_ViPham!E:E, "12_Hoa_B", NhatKy_ViPham!F:F, B11, NhatKy_ViPham!C:C, "T32")</f>
        <v>100</v>
      </c>
      <c r="AX11" s="7">
        <f>100 + SUMIFS(NhatKy_ViPham!J:J, NhatKy_ViPham!E:E, "12_Hoa_B", NhatKy_ViPham!F:F, B11, NhatKy_ViPham!C:C, "T33") - SUMIFS(NhatKy_ViPham!K:K, NhatKy_ViPham!E:E, "12_Hoa_B", NhatKy_ViPham!F:F, B11, NhatKy_ViPham!C:C, "T33")</f>
        <v>100</v>
      </c>
      <c r="AY11" s="7">
        <f>100 + SUMIFS(NhatKy_ViPham!J:J, NhatKy_ViPham!E:E, "12_Hoa_B", NhatKy_ViPham!F:F, B11, NhatKy_ViPham!C:C, "T34") - SUMIFS(NhatKy_ViPham!K:K, NhatKy_ViPham!E:E, "12_Hoa_B", NhatKy_ViPham!F:F, B11, NhatKy_ViPham!C:C, "T34")</f>
        <v>100</v>
      </c>
      <c r="AZ11" s="7">
        <f>100 + SUMIFS(NhatKy_ViPham!J:J, NhatKy_ViPham!E:E, "12_Hoa_B", NhatKy_ViPham!F:F, B11, NhatKy_ViPham!C:C, "T35") - SUMIFS(NhatKy_ViPham!K:K, NhatKy_ViPham!E:E, "12_Hoa_B", NhatKy_ViPham!F:F, B11, NhatKy_ViPham!C:C, "T35")</f>
        <v>100</v>
      </c>
      <c r="BA11" s="12">
        <f t="shared" si="0"/>
        <v>100</v>
      </c>
      <c r="BB11" s="11" t="s">
        <v>430</v>
      </c>
      <c r="BC11" s="14" t="str">
        <f t="shared" si="1"/>
        <v>Tốt</v>
      </c>
      <c r="BD11" s="10" t="str">
        <f t="shared" si="2"/>
        <v>🟢 BÌNH THƯỜNG</v>
      </c>
    </row>
    <row r="12" spans="1:56" x14ac:dyDescent="0.25">
      <c r="A12" s="5">
        <v>4</v>
      </c>
      <c r="B12" s="15" t="s">
        <v>2560</v>
      </c>
      <c r="C12" s="5" t="s">
        <v>2561</v>
      </c>
      <c r="D12" s="5" t="s">
        <v>435</v>
      </c>
      <c r="E12" s="11" t="s">
        <v>430</v>
      </c>
      <c r="F12" s="6">
        <f>SUMIFS(NhatKy_ViPham!K:K, NhatKy_ViPham!E:E, "12_Hoa_B", NhatKy_ViPham!F:F, B12, NhatKy_ViPham!H:H, "L01")</f>
        <v>0</v>
      </c>
      <c r="G12" s="6">
        <f>SUMIFS(NhatKy_ViPham!K:K, NhatKy_ViPham!E:E, "12_Hoa_B", NhatKy_ViPham!F:F, B12, NhatKy_ViPham!H:H, "L02")</f>
        <v>0</v>
      </c>
      <c r="H12" s="6">
        <f>SUMIFS(NhatKy_ViPham!K:K, NhatKy_ViPham!E:E, "12_Hoa_B", NhatKy_ViPham!F:F, B12, NhatKy_ViPham!H:H, "L03")</f>
        <v>0</v>
      </c>
      <c r="I12" s="6">
        <f>SUMIFS(NhatKy_ViPham!K:K, NhatKy_ViPham!E:E, "12_Hoa_B", NhatKy_ViPham!F:F, B12, NhatKy_ViPham!H:H, "L04")</f>
        <v>0</v>
      </c>
      <c r="J12" s="6">
        <f>SUMIFS(NhatKy_ViPham!K:K, NhatKy_ViPham!E:E, "12_Hoa_B", NhatKy_ViPham!F:F, B12, NhatKy_ViPham!H:H, "L05")</f>
        <v>0</v>
      </c>
      <c r="K12" s="6">
        <f>SUMIFS(NhatKy_ViPham!K:K, NhatKy_ViPham!E:E, "12_Hoa_B", NhatKy_ViPham!F:F, B12, NhatKy_ViPham!H:H, "L06")</f>
        <v>0</v>
      </c>
      <c r="L12" s="6">
        <f>SUMIFS(NhatKy_ViPham!K:K, NhatKy_ViPham!E:E, "12_Hoa_B", NhatKy_ViPham!F:F, B12, NhatKy_ViPham!H:H, "L07")</f>
        <v>0</v>
      </c>
      <c r="M12" s="6">
        <f>SUMIFS(NhatKy_ViPham!K:K, NhatKy_ViPham!E:E, "12_Hoa_B", NhatKy_ViPham!F:F, B12, NhatKy_ViPham!H:H, "L08")</f>
        <v>0</v>
      </c>
      <c r="N12" s="6">
        <f>SUMIFS(NhatKy_ViPham!K:K, NhatKy_ViPham!E:E, "12_Hoa_B", NhatKy_ViPham!F:F, B12, NhatKy_ViPham!H:H, "L09")</f>
        <v>0</v>
      </c>
      <c r="O12" s="6">
        <f>SUMIFS(NhatKy_ViPham!K:K, NhatKy_ViPham!E:E, "12_Hoa_B", NhatKy_ViPham!F:F, B12, NhatKy_ViPham!H:H, "L10")</f>
        <v>0</v>
      </c>
      <c r="P12" s="12">
        <f>SUMIFS(NhatKy_ViPham!J:J, NhatKy_ViPham!E:E, "12_Hoa_B", NhatKy_ViPham!F:F, B12)</f>
        <v>0</v>
      </c>
      <c r="Q12" s="13">
        <f>SUMIFS(NhatKy_ViPham!K:K, NhatKy_ViPham!E:E, "12_Hoa_B", NhatKy_ViPham!F:F, B12)</f>
        <v>0</v>
      </c>
      <c r="R12" s="6">
        <f>100 + SUMIFS(NhatKy_ViPham!J:J, NhatKy_ViPham!E:E, "12_Hoa_B", NhatKy_ViPham!F:F, B12, NhatKy_ViPham!C:C, "T1") - SUMIFS(NhatKy_ViPham!K:K, NhatKy_ViPham!E:E, "12_Hoa_B", NhatKy_ViPham!F:F, B12, NhatKy_ViPham!C:C, "T1")</f>
        <v>100</v>
      </c>
      <c r="S12" s="6">
        <f>100 + SUMIFS(NhatKy_ViPham!J:J, NhatKy_ViPham!E:E, "12_Hoa_B", NhatKy_ViPham!F:F, B12, NhatKy_ViPham!C:C, "T2") - SUMIFS(NhatKy_ViPham!K:K, NhatKy_ViPham!E:E, "12_Hoa_B", NhatKy_ViPham!F:F, B12, NhatKy_ViPham!C:C, "T2")</f>
        <v>100</v>
      </c>
      <c r="T12" s="6">
        <f>100 + SUMIFS(NhatKy_ViPham!J:J, NhatKy_ViPham!E:E, "12_Hoa_B", NhatKy_ViPham!F:F, B12, NhatKy_ViPham!C:C, "T3") - SUMIFS(NhatKy_ViPham!K:K, NhatKy_ViPham!E:E, "12_Hoa_B", NhatKy_ViPham!F:F, B12, NhatKy_ViPham!C:C, "T3")</f>
        <v>100</v>
      </c>
      <c r="U12" s="6">
        <f>100 + SUMIFS(NhatKy_ViPham!J:J, NhatKy_ViPham!E:E, "12_Hoa_B", NhatKy_ViPham!F:F, B12, NhatKy_ViPham!C:C, "T4") - SUMIFS(NhatKy_ViPham!K:K, NhatKy_ViPham!E:E, "12_Hoa_B", NhatKy_ViPham!F:F, B12, NhatKy_ViPham!C:C, "T4")</f>
        <v>100</v>
      </c>
      <c r="V12" s="6">
        <f>100 + SUMIFS(NhatKy_ViPham!J:J, NhatKy_ViPham!E:E, "12_Hoa_B", NhatKy_ViPham!F:F, B12, NhatKy_ViPham!C:C, "T5") - SUMIFS(NhatKy_ViPham!K:K, NhatKy_ViPham!E:E, "12_Hoa_B", NhatKy_ViPham!F:F, B12, NhatKy_ViPham!C:C, "T5")</f>
        <v>100</v>
      </c>
      <c r="W12" s="6">
        <f>100 + SUMIFS(NhatKy_ViPham!J:J, NhatKy_ViPham!E:E, "12_Hoa_B", NhatKy_ViPham!F:F, B12, NhatKy_ViPham!C:C, "T6") - SUMIFS(NhatKy_ViPham!K:K, NhatKy_ViPham!E:E, "12_Hoa_B", NhatKy_ViPham!F:F, B12, NhatKy_ViPham!C:C, "T6")</f>
        <v>100</v>
      </c>
      <c r="X12" s="6">
        <f>100 + SUMIFS(NhatKy_ViPham!J:J, NhatKy_ViPham!E:E, "12_Hoa_B", NhatKy_ViPham!F:F, B12, NhatKy_ViPham!C:C, "T7") - SUMIFS(NhatKy_ViPham!K:K, NhatKy_ViPham!E:E, "12_Hoa_B", NhatKy_ViPham!F:F, B12, NhatKy_ViPham!C:C, "T7")</f>
        <v>100</v>
      </c>
      <c r="Y12" s="6">
        <f>100 + SUMIFS(NhatKy_ViPham!J:J, NhatKy_ViPham!E:E, "12_Hoa_B", NhatKy_ViPham!F:F, B12, NhatKy_ViPham!C:C, "T8") - SUMIFS(NhatKy_ViPham!K:K, NhatKy_ViPham!E:E, "12_Hoa_B", NhatKy_ViPham!F:F, B12, NhatKy_ViPham!C:C, "T8")</f>
        <v>100</v>
      </c>
      <c r="Z12" s="6">
        <f>100 + SUMIFS(NhatKy_ViPham!J:J, NhatKy_ViPham!E:E, "12_Hoa_B", NhatKy_ViPham!F:F, B12, NhatKy_ViPham!C:C, "T9") - SUMIFS(NhatKy_ViPham!K:K, NhatKy_ViPham!E:E, "12_Hoa_B", NhatKy_ViPham!F:F, B12, NhatKy_ViPham!C:C, "T9")</f>
        <v>100</v>
      </c>
      <c r="AA12" s="6">
        <f>100 + SUMIFS(NhatKy_ViPham!J:J, NhatKy_ViPham!E:E, "12_Hoa_B", NhatKy_ViPham!F:F, B12, NhatKy_ViPham!C:C, "T10") - SUMIFS(NhatKy_ViPham!K:K, NhatKy_ViPham!E:E, "12_Hoa_B", NhatKy_ViPham!F:F, B12, NhatKy_ViPham!C:C, "T10")</f>
        <v>100</v>
      </c>
      <c r="AB12" s="6">
        <f>100 + SUMIFS(NhatKy_ViPham!J:J, NhatKy_ViPham!E:E, "12_Hoa_B", NhatKy_ViPham!F:F, B12, NhatKy_ViPham!C:C, "T11") - SUMIFS(NhatKy_ViPham!K:K, NhatKy_ViPham!E:E, "12_Hoa_B", NhatKy_ViPham!F:F, B12, NhatKy_ViPham!C:C, "T11")</f>
        <v>100</v>
      </c>
      <c r="AC12" s="6">
        <f>100 + SUMIFS(NhatKy_ViPham!J:J, NhatKy_ViPham!E:E, "12_Hoa_B", NhatKy_ViPham!F:F, B12, NhatKy_ViPham!C:C, "T12") - SUMIFS(NhatKy_ViPham!K:K, NhatKy_ViPham!E:E, "12_Hoa_B", NhatKy_ViPham!F:F, B12, NhatKy_ViPham!C:C, "T12")</f>
        <v>100</v>
      </c>
      <c r="AD12" s="6">
        <f>100 + SUMIFS(NhatKy_ViPham!J:J, NhatKy_ViPham!E:E, "12_Hoa_B", NhatKy_ViPham!F:F, B12, NhatKy_ViPham!C:C, "T13") - SUMIFS(NhatKy_ViPham!K:K, NhatKy_ViPham!E:E, "12_Hoa_B", NhatKy_ViPham!F:F, B12, NhatKy_ViPham!C:C, "T13")</f>
        <v>100</v>
      </c>
      <c r="AE12" s="6">
        <f>100 + SUMIFS(NhatKy_ViPham!J:J, NhatKy_ViPham!E:E, "12_Hoa_B", NhatKy_ViPham!F:F, B12, NhatKy_ViPham!C:C, "T14") - SUMIFS(NhatKy_ViPham!K:K, NhatKy_ViPham!E:E, "12_Hoa_B", NhatKy_ViPham!F:F, B12, NhatKy_ViPham!C:C, "T14")</f>
        <v>100</v>
      </c>
      <c r="AF12" s="6">
        <f>100 + SUMIFS(NhatKy_ViPham!J:J, NhatKy_ViPham!E:E, "12_Hoa_B", NhatKy_ViPham!F:F, B12, NhatKy_ViPham!C:C, "T15") - SUMIFS(NhatKy_ViPham!K:K, NhatKy_ViPham!E:E, "12_Hoa_B", NhatKy_ViPham!F:F, B12, NhatKy_ViPham!C:C, "T15")</f>
        <v>100</v>
      </c>
      <c r="AG12" s="6">
        <f>100 + SUMIFS(NhatKy_ViPham!J:J, NhatKy_ViPham!E:E, "12_Hoa_B", NhatKy_ViPham!F:F, B12, NhatKy_ViPham!C:C, "T16") - SUMIFS(NhatKy_ViPham!K:K, NhatKy_ViPham!E:E, "12_Hoa_B", NhatKy_ViPham!F:F, B12, NhatKy_ViPham!C:C, "T16")</f>
        <v>100</v>
      </c>
      <c r="AH12" s="6">
        <f>100 + SUMIFS(NhatKy_ViPham!J:J, NhatKy_ViPham!E:E, "12_Hoa_B", NhatKy_ViPham!F:F, B12, NhatKy_ViPham!C:C, "T17") - SUMIFS(NhatKy_ViPham!K:K, NhatKy_ViPham!E:E, "12_Hoa_B", NhatKy_ViPham!F:F, B12, NhatKy_ViPham!C:C, "T17")</f>
        <v>100</v>
      </c>
      <c r="AI12" s="6">
        <f>100 + SUMIFS(NhatKy_ViPham!J:J, NhatKy_ViPham!E:E, "12_Hoa_B", NhatKy_ViPham!F:F, B12, NhatKy_ViPham!C:C, "T18") - SUMIFS(NhatKy_ViPham!K:K, NhatKy_ViPham!E:E, "12_Hoa_B", NhatKy_ViPham!F:F, B12, NhatKy_ViPham!C:C, "T18")</f>
        <v>100</v>
      </c>
      <c r="AJ12" s="6">
        <f>100 + SUMIFS(NhatKy_ViPham!J:J, NhatKy_ViPham!E:E, "12_Hoa_B", NhatKy_ViPham!F:F, B12, NhatKy_ViPham!C:C, "T19") - SUMIFS(NhatKy_ViPham!K:K, NhatKy_ViPham!E:E, "12_Hoa_B", NhatKy_ViPham!F:F, B12, NhatKy_ViPham!C:C, "T19")</f>
        <v>100</v>
      </c>
      <c r="AK12" s="6">
        <f>100 + SUMIFS(NhatKy_ViPham!J:J, NhatKy_ViPham!E:E, "12_Hoa_B", NhatKy_ViPham!F:F, B12, NhatKy_ViPham!C:C, "T20") - SUMIFS(NhatKy_ViPham!K:K, NhatKy_ViPham!E:E, "12_Hoa_B", NhatKy_ViPham!F:F, B12, NhatKy_ViPham!C:C, "T20")</f>
        <v>100</v>
      </c>
      <c r="AL12" s="6">
        <f>100 + SUMIFS(NhatKy_ViPham!J:J, NhatKy_ViPham!E:E, "12_Hoa_B", NhatKy_ViPham!F:F, B12, NhatKy_ViPham!C:C, "T21") - SUMIFS(NhatKy_ViPham!K:K, NhatKy_ViPham!E:E, "12_Hoa_B", NhatKy_ViPham!F:F, B12, NhatKy_ViPham!C:C, "T21")</f>
        <v>100</v>
      </c>
      <c r="AM12" s="6">
        <f>100 + SUMIFS(NhatKy_ViPham!J:J, NhatKy_ViPham!E:E, "12_Hoa_B", NhatKy_ViPham!F:F, B12, NhatKy_ViPham!C:C, "T22") - SUMIFS(NhatKy_ViPham!K:K, NhatKy_ViPham!E:E, "12_Hoa_B", NhatKy_ViPham!F:F, B12, NhatKy_ViPham!C:C, "T22")</f>
        <v>100</v>
      </c>
      <c r="AN12" s="6">
        <f>100 + SUMIFS(NhatKy_ViPham!J:J, NhatKy_ViPham!E:E, "12_Hoa_B", NhatKy_ViPham!F:F, B12, NhatKy_ViPham!C:C, "T23") - SUMIFS(NhatKy_ViPham!K:K, NhatKy_ViPham!E:E, "12_Hoa_B", NhatKy_ViPham!F:F, B12, NhatKy_ViPham!C:C, "T23")</f>
        <v>100</v>
      </c>
      <c r="AO12" s="6">
        <f>100 + SUMIFS(NhatKy_ViPham!J:J, NhatKy_ViPham!E:E, "12_Hoa_B", NhatKy_ViPham!F:F, B12, NhatKy_ViPham!C:C, "T24") - SUMIFS(NhatKy_ViPham!K:K, NhatKy_ViPham!E:E, "12_Hoa_B", NhatKy_ViPham!F:F, B12, NhatKy_ViPham!C:C, "T24")</f>
        <v>100</v>
      </c>
      <c r="AP12" s="6">
        <f>100 + SUMIFS(NhatKy_ViPham!J:J, NhatKy_ViPham!E:E, "12_Hoa_B", NhatKy_ViPham!F:F, B12, NhatKy_ViPham!C:C, "T25") - SUMIFS(NhatKy_ViPham!K:K, NhatKy_ViPham!E:E, "12_Hoa_B", NhatKy_ViPham!F:F, B12, NhatKy_ViPham!C:C, "T25")</f>
        <v>100</v>
      </c>
      <c r="AQ12" s="6">
        <f>100 + SUMIFS(NhatKy_ViPham!J:J, NhatKy_ViPham!E:E, "12_Hoa_B", NhatKy_ViPham!F:F, B12, NhatKy_ViPham!C:C, "T26") - SUMIFS(NhatKy_ViPham!K:K, NhatKy_ViPham!E:E, "12_Hoa_B", NhatKy_ViPham!F:F, B12, NhatKy_ViPham!C:C, "T26")</f>
        <v>100</v>
      </c>
      <c r="AR12" s="6">
        <f>100 + SUMIFS(NhatKy_ViPham!J:J, NhatKy_ViPham!E:E, "12_Hoa_B", NhatKy_ViPham!F:F, B12, NhatKy_ViPham!C:C, "T27") - SUMIFS(NhatKy_ViPham!K:K, NhatKy_ViPham!E:E, "12_Hoa_B", NhatKy_ViPham!F:F, B12, NhatKy_ViPham!C:C, "T27")</f>
        <v>100</v>
      </c>
      <c r="AS12" s="6">
        <f>100 + SUMIFS(NhatKy_ViPham!J:J, NhatKy_ViPham!E:E, "12_Hoa_B", NhatKy_ViPham!F:F, B12, NhatKy_ViPham!C:C, "T28") - SUMIFS(NhatKy_ViPham!K:K, NhatKy_ViPham!E:E, "12_Hoa_B", NhatKy_ViPham!F:F, B12, NhatKy_ViPham!C:C, "T28")</f>
        <v>100</v>
      </c>
      <c r="AT12" s="6">
        <f>100 + SUMIFS(NhatKy_ViPham!J:J, NhatKy_ViPham!E:E, "12_Hoa_B", NhatKy_ViPham!F:F, B12, NhatKy_ViPham!C:C, "T29") - SUMIFS(NhatKy_ViPham!K:K, NhatKy_ViPham!E:E, "12_Hoa_B", NhatKy_ViPham!F:F, B12, NhatKy_ViPham!C:C, "T29")</f>
        <v>100</v>
      </c>
      <c r="AU12" s="6">
        <f>100 + SUMIFS(NhatKy_ViPham!J:J, NhatKy_ViPham!E:E, "12_Hoa_B", NhatKy_ViPham!F:F, B12, NhatKy_ViPham!C:C, "T30") - SUMIFS(NhatKy_ViPham!K:K, NhatKy_ViPham!E:E, "12_Hoa_B", NhatKy_ViPham!F:F, B12, NhatKy_ViPham!C:C, "T30")</f>
        <v>100</v>
      </c>
      <c r="AV12" s="6">
        <f>100 + SUMIFS(NhatKy_ViPham!J:J, NhatKy_ViPham!E:E, "12_Hoa_B", NhatKy_ViPham!F:F, B12, NhatKy_ViPham!C:C, "T31") - SUMIFS(NhatKy_ViPham!K:K, NhatKy_ViPham!E:E, "12_Hoa_B", NhatKy_ViPham!F:F, B12, NhatKy_ViPham!C:C, "T31")</f>
        <v>100</v>
      </c>
      <c r="AW12" s="6">
        <f>100 + SUMIFS(NhatKy_ViPham!J:J, NhatKy_ViPham!E:E, "12_Hoa_B", NhatKy_ViPham!F:F, B12, NhatKy_ViPham!C:C, "T32") - SUMIFS(NhatKy_ViPham!K:K, NhatKy_ViPham!E:E, "12_Hoa_B", NhatKy_ViPham!F:F, B12, NhatKy_ViPham!C:C, "T32")</f>
        <v>100</v>
      </c>
      <c r="AX12" s="6">
        <f>100 + SUMIFS(NhatKy_ViPham!J:J, NhatKy_ViPham!E:E, "12_Hoa_B", NhatKy_ViPham!F:F, B12, NhatKy_ViPham!C:C, "T33") - SUMIFS(NhatKy_ViPham!K:K, NhatKy_ViPham!E:E, "12_Hoa_B", NhatKy_ViPham!F:F, B12, NhatKy_ViPham!C:C, "T33")</f>
        <v>100</v>
      </c>
      <c r="AY12" s="6">
        <f>100 + SUMIFS(NhatKy_ViPham!J:J, NhatKy_ViPham!E:E, "12_Hoa_B", NhatKy_ViPham!F:F, B12, NhatKy_ViPham!C:C, "T34") - SUMIFS(NhatKy_ViPham!K:K, NhatKy_ViPham!E:E, "12_Hoa_B", NhatKy_ViPham!F:F, B12, NhatKy_ViPham!C:C, "T34")</f>
        <v>100</v>
      </c>
      <c r="AZ12" s="6">
        <f>100 + SUMIFS(NhatKy_ViPham!J:J, NhatKy_ViPham!E:E, "12_Hoa_B", NhatKy_ViPham!F:F, B12, NhatKy_ViPham!C:C, "T35") - SUMIFS(NhatKy_ViPham!K:K, NhatKy_ViPham!E:E, "12_Hoa_B", NhatKy_ViPham!F:F, B12, NhatKy_ViPham!C:C, "T35")</f>
        <v>100</v>
      </c>
      <c r="BA12" s="12">
        <f t="shared" si="0"/>
        <v>100</v>
      </c>
      <c r="BB12" s="11" t="s">
        <v>430</v>
      </c>
      <c r="BC12" s="16" t="str">
        <f t="shared" si="1"/>
        <v>Tốt</v>
      </c>
      <c r="BD12" s="15" t="str">
        <f t="shared" si="2"/>
        <v>🟢 BÌNH THƯỜNG</v>
      </c>
    </row>
    <row r="13" spans="1:56" x14ac:dyDescent="0.25">
      <c r="A13" s="4">
        <v>5</v>
      </c>
      <c r="B13" s="10" t="s">
        <v>2562</v>
      </c>
      <c r="C13" s="4" t="s">
        <v>2422</v>
      </c>
      <c r="D13" s="4" t="s">
        <v>435</v>
      </c>
      <c r="E13" s="11" t="s">
        <v>430</v>
      </c>
      <c r="F13" s="7">
        <f>SUMIFS(NhatKy_ViPham!K:K, NhatKy_ViPham!E:E, "12_Hoa_B", NhatKy_ViPham!F:F, B13, NhatKy_ViPham!H:H, "L01")</f>
        <v>0</v>
      </c>
      <c r="G13" s="7">
        <f>SUMIFS(NhatKy_ViPham!K:K, NhatKy_ViPham!E:E, "12_Hoa_B", NhatKy_ViPham!F:F, B13, NhatKy_ViPham!H:H, "L02")</f>
        <v>0</v>
      </c>
      <c r="H13" s="7">
        <f>SUMIFS(NhatKy_ViPham!K:K, NhatKy_ViPham!E:E, "12_Hoa_B", NhatKy_ViPham!F:F, B13, NhatKy_ViPham!H:H, "L03")</f>
        <v>0</v>
      </c>
      <c r="I13" s="7">
        <f>SUMIFS(NhatKy_ViPham!K:K, NhatKy_ViPham!E:E, "12_Hoa_B", NhatKy_ViPham!F:F, B13, NhatKy_ViPham!H:H, "L04")</f>
        <v>0</v>
      </c>
      <c r="J13" s="7">
        <f>SUMIFS(NhatKy_ViPham!K:K, NhatKy_ViPham!E:E, "12_Hoa_B", NhatKy_ViPham!F:F, B13, NhatKy_ViPham!H:H, "L05")</f>
        <v>0</v>
      </c>
      <c r="K13" s="7">
        <f>SUMIFS(NhatKy_ViPham!K:K, NhatKy_ViPham!E:E, "12_Hoa_B", NhatKy_ViPham!F:F, B13, NhatKy_ViPham!H:H, "L06")</f>
        <v>0</v>
      </c>
      <c r="L13" s="7">
        <f>SUMIFS(NhatKy_ViPham!K:K, NhatKy_ViPham!E:E, "12_Hoa_B", NhatKy_ViPham!F:F, B13, NhatKy_ViPham!H:H, "L07")</f>
        <v>0</v>
      </c>
      <c r="M13" s="7">
        <f>SUMIFS(NhatKy_ViPham!K:K, NhatKy_ViPham!E:E, "12_Hoa_B", NhatKy_ViPham!F:F, B13, NhatKy_ViPham!H:H, "L08")</f>
        <v>0</v>
      </c>
      <c r="N13" s="7">
        <f>SUMIFS(NhatKy_ViPham!K:K, NhatKy_ViPham!E:E, "12_Hoa_B", NhatKy_ViPham!F:F, B13, NhatKy_ViPham!H:H, "L09")</f>
        <v>0</v>
      </c>
      <c r="O13" s="7">
        <f>SUMIFS(NhatKy_ViPham!K:K, NhatKy_ViPham!E:E, "12_Hoa_B", NhatKy_ViPham!F:F, B13, NhatKy_ViPham!H:H, "L10")</f>
        <v>0</v>
      </c>
      <c r="P13" s="12">
        <f>SUMIFS(NhatKy_ViPham!J:J, NhatKy_ViPham!E:E, "12_Hoa_B", NhatKy_ViPham!F:F, B13)</f>
        <v>0</v>
      </c>
      <c r="Q13" s="13">
        <f>SUMIFS(NhatKy_ViPham!K:K, NhatKy_ViPham!E:E, "12_Hoa_B", NhatKy_ViPham!F:F, B13)</f>
        <v>0</v>
      </c>
      <c r="R13" s="7">
        <f>100 + SUMIFS(NhatKy_ViPham!J:J, NhatKy_ViPham!E:E, "12_Hoa_B", NhatKy_ViPham!F:F, B13, NhatKy_ViPham!C:C, "T1") - SUMIFS(NhatKy_ViPham!K:K, NhatKy_ViPham!E:E, "12_Hoa_B", NhatKy_ViPham!F:F, B13, NhatKy_ViPham!C:C, "T1")</f>
        <v>100</v>
      </c>
      <c r="S13" s="7">
        <f>100 + SUMIFS(NhatKy_ViPham!J:J, NhatKy_ViPham!E:E, "12_Hoa_B", NhatKy_ViPham!F:F, B13, NhatKy_ViPham!C:C, "T2") - SUMIFS(NhatKy_ViPham!K:K, NhatKy_ViPham!E:E, "12_Hoa_B", NhatKy_ViPham!F:F, B13, NhatKy_ViPham!C:C, "T2")</f>
        <v>100</v>
      </c>
      <c r="T13" s="7">
        <f>100 + SUMIFS(NhatKy_ViPham!J:J, NhatKy_ViPham!E:E, "12_Hoa_B", NhatKy_ViPham!F:F, B13, NhatKy_ViPham!C:C, "T3") - SUMIFS(NhatKy_ViPham!K:K, NhatKy_ViPham!E:E, "12_Hoa_B", NhatKy_ViPham!F:F, B13, NhatKy_ViPham!C:C, "T3")</f>
        <v>100</v>
      </c>
      <c r="U13" s="7">
        <f>100 + SUMIFS(NhatKy_ViPham!J:J, NhatKy_ViPham!E:E, "12_Hoa_B", NhatKy_ViPham!F:F, B13, NhatKy_ViPham!C:C, "T4") - SUMIFS(NhatKy_ViPham!K:K, NhatKy_ViPham!E:E, "12_Hoa_B", NhatKy_ViPham!F:F, B13, NhatKy_ViPham!C:C, "T4")</f>
        <v>100</v>
      </c>
      <c r="V13" s="7">
        <f>100 + SUMIFS(NhatKy_ViPham!J:J, NhatKy_ViPham!E:E, "12_Hoa_B", NhatKy_ViPham!F:F, B13, NhatKy_ViPham!C:C, "T5") - SUMIFS(NhatKy_ViPham!K:K, NhatKy_ViPham!E:E, "12_Hoa_B", NhatKy_ViPham!F:F, B13, NhatKy_ViPham!C:C, "T5")</f>
        <v>100</v>
      </c>
      <c r="W13" s="7">
        <f>100 + SUMIFS(NhatKy_ViPham!J:J, NhatKy_ViPham!E:E, "12_Hoa_B", NhatKy_ViPham!F:F, B13, NhatKy_ViPham!C:C, "T6") - SUMIFS(NhatKy_ViPham!K:K, NhatKy_ViPham!E:E, "12_Hoa_B", NhatKy_ViPham!F:F, B13, NhatKy_ViPham!C:C, "T6")</f>
        <v>100</v>
      </c>
      <c r="X13" s="7">
        <f>100 + SUMIFS(NhatKy_ViPham!J:J, NhatKy_ViPham!E:E, "12_Hoa_B", NhatKy_ViPham!F:F, B13, NhatKy_ViPham!C:C, "T7") - SUMIFS(NhatKy_ViPham!K:K, NhatKy_ViPham!E:E, "12_Hoa_B", NhatKy_ViPham!F:F, B13, NhatKy_ViPham!C:C, "T7")</f>
        <v>100</v>
      </c>
      <c r="Y13" s="7">
        <f>100 + SUMIFS(NhatKy_ViPham!J:J, NhatKy_ViPham!E:E, "12_Hoa_B", NhatKy_ViPham!F:F, B13, NhatKy_ViPham!C:C, "T8") - SUMIFS(NhatKy_ViPham!K:K, NhatKy_ViPham!E:E, "12_Hoa_B", NhatKy_ViPham!F:F, B13, NhatKy_ViPham!C:C, "T8")</f>
        <v>100</v>
      </c>
      <c r="Z13" s="7">
        <f>100 + SUMIFS(NhatKy_ViPham!J:J, NhatKy_ViPham!E:E, "12_Hoa_B", NhatKy_ViPham!F:F, B13, NhatKy_ViPham!C:C, "T9") - SUMIFS(NhatKy_ViPham!K:K, NhatKy_ViPham!E:E, "12_Hoa_B", NhatKy_ViPham!F:F, B13, NhatKy_ViPham!C:C, "T9")</f>
        <v>100</v>
      </c>
      <c r="AA13" s="7">
        <f>100 + SUMIFS(NhatKy_ViPham!J:J, NhatKy_ViPham!E:E, "12_Hoa_B", NhatKy_ViPham!F:F, B13, NhatKy_ViPham!C:C, "T10") - SUMIFS(NhatKy_ViPham!K:K, NhatKy_ViPham!E:E, "12_Hoa_B", NhatKy_ViPham!F:F, B13, NhatKy_ViPham!C:C, "T10")</f>
        <v>100</v>
      </c>
      <c r="AB13" s="7">
        <f>100 + SUMIFS(NhatKy_ViPham!J:J, NhatKy_ViPham!E:E, "12_Hoa_B", NhatKy_ViPham!F:F, B13, NhatKy_ViPham!C:C, "T11") - SUMIFS(NhatKy_ViPham!K:K, NhatKy_ViPham!E:E, "12_Hoa_B", NhatKy_ViPham!F:F, B13, NhatKy_ViPham!C:C, "T11")</f>
        <v>100</v>
      </c>
      <c r="AC13" s="7">
        <f>100 + SUMIFS(NhatKy_ViPham!J:J, NhatKy_ViPham!E:E, "12_Hoa_B", NhatKy_ViPham!F:F, B13, NhatKy_ViPham!C:C, "T12") - SUMIFS(NhatKy_ViPham!K:K, NhatKy_ViPham!E:E, "12_Hoa_B", NhatKy_ViPham!F:F, B13, NhatKy_ViPham!C:C, "T12")</f>
        <v>100</v>
      </c>
      <c r="AD13" s="7">
        <f>100 + SUMIFS(NhatKy_ViPham!J:J, NhatKy_ViPham!E:E, "12_Hoa_B", NhatKy_ViPham!F:F, B13, NhatKy_ViPham!C:C, "T13") - SUMIFS(NhatKy_ViPham!K:K, NhatKy_ViPham!E:E, "12_Hoa_B", NhatKy_ViPham!F:F, B13, NhatKy_ViPham!C:C, "T13")</f>
        <v>100</v>
      </c>
      <c r="AE13" s="7">
        <f>100 + SUMIFS(NhatKy_ViPham!J:J, NhatKy_ViPham!E:E, "12_Hoa_B", NhatKy_ViPham!F:F, B13, NhatKy_ViPham!C:C, "T14") - SUMIFS(NhatKy_ViPham!K:K, NhatKy_ViPham!E:E, "12_Hoa_B", NhatKy_ViPham!F:F, B13, NhatKy_ViPham!C:C, "T14")</f>
        <v>100</v>
      </c>
      <c r="AF13" s="7">
        <f>100 + SUMIFS(NhatKy_ViPham!J:J, NhatKy_ViPham!E:E, "12_Hoa_B", NhatKy_ViPham!F:F, B13, NhatKy_ViPham!C:C, "T15") - SUMIFS(NhatKy_ViPham!K:K, NhatKy_ViPham!E:E, "12_Hoa_B", NhatKy_ViPham!F:F, B13, NhatKy_ViPham!C:C, "T15")</f>
        <v>100</v>
      </c>
      <c r="AG13" s="7">
        <f>100 + SUMIFS(NhatKy_ViPham!J:J, NhatKy_ViPham!E:E, "12_Hoa_B", NhatKy_ViPham!F:F, B13, NhatKy_ViPham!C:C, "T16") - SUMIFS(NhatKy_ViPham!K:K, NhatKy_ViPham!E:E, "12_Hoa_B", NhatKy_ViPham!F:F, B13, NhatKy_ViPham!C:C, "T16")</f>
        <v>100</v>
      </c>
      <c r="AH13" s="7">
        <f>100 + SUMIFS(NhatKy_ViPham!J:J, NhatKy_ViPham!E:E, "12_Hoa_B", NhatKy_ViPham!F:F, B13, NhatKy_ViPham!C:C, "T17") - SUMIFS(NhatKy_ViPham!K:K, NhatKy_ViPham!E:E, "12_Hoa_B", NhatKy_ViPham!F:F, B13, NhatKy_ViPham!C:C, "T17")</f>
        <v>100</v>
      </c>
      <c r="AI13" s="7">
        <f>100 + SUMIFS(NhatKy_ViPham!J:J, NhatKy_ViPham!E:E, "12_Hoa_B", NhatKy_ViPham!F:F, B13, NhatKy_ViPham!C:C, "T18") - SUMIFS(NhatKy_ViPham!K:K, NhatKy_ViPham!E:E, "12_Hoa_B", NhatKy_ViPham!F:F, B13, NhatKy_ViPham!C:C, "T18")</f>
        <v>100</v>
      </c>
      <c r="AJ13" s="7">
        <f>100 + SUMIFS(NhatKy_ViPham!J:J, NhatKy_ViPham!E:E, "12_Hoa_B", NhatKy_ViPham!F:F, B13, NhatKy_ViPham!C:C, "T19") - SUMIFS(NhatKy_ViPham!K:K, NhatKy_ViPham!E:E, "12_Hoa_B", NhatKy_ViPham!F:F, B13, NhatKy_ViPham!C:C, "T19")</f>
        <v>100</v>
      </c>
      <c r="AK13" s="7">
        <f>100 + SUMIFS(NhatKy_ViPham!J:J, NhatKy_ViPham!E:E, "12_Hoa_B", NhatKy_ViPham!F:F, B13, NhatKy_ViPham!C:C, "T20") - SUMIFS(NhatKy_ViPham!K:K, NhatKy_ViPham!E:E, "12_Hoa_B", NhatKy_ViPham!F:F, B13, NhatKy_ViPham!C:C, "T20")</f>
        <v>100</v>
      </c>
      <c r="AL13" s="7">
        <f>100 + SUMIFS(NhatKy_ViPham!J:J, NhatKy_ViPham!E:E, "12_Hoa_B", NhatKy_ViPham!F:F, B13, NhatKy_ViPham!C:C, "T21") - SUMIFS(NhatKy_ViPham!K:K, NhatKy_ViPham!E:E, "12_Hoa_B", NhatKy_ViPham!F:F, B13, NhatKy_ViPham!C:C, "T21")</f>
        <v>100</v>
      </c>
      <c r="AM13" s="7">
        <f>100 + SUMIFS(NhatKy_ViPham!J:J, NhatKy_ViPham!E:E, "12_Hoa_B", NhatKy_ViPham!F:F, B13, NhatKy_ViPham!C:C, "T22") - SUMIFS(NhatKy_ViPham!K:K, NhatKy_ViPham!E:E, "12_Hoa_B", NhatKy_ViPham!F:F, B13, NhatKy_ViPham!C:C, "T22")</f>
        <v>100</v>
      </c>
      <c r="AN13" s="7">
        <f>100 + SUMIFS(NhatKy_ViPham!J:J, NhatKy_ViPham!E:E, "12_Hoa_B", NhatKy_ViPham!F:F, B13, NhatKy_ViPham!C:C, "T23") - SUMIFS(NhatKy_ViPham!K:K, NhatKy_ViPham!E:E, "12_Hoa_B", NhatKy_ViPham!F:F, B13, NhatKy_ViPham!C:C, "T23")</f>
        <v>100</v>
      </c>
      <c r="AO13" s="7">
        <f>100 + SUMIFS(NhatKy_ViPham!J:J, NhatKy_ViPham!E:E, "12_Hoa_B", NhatKy_ViPham!F:F, B13, NhatKy_ViPham!C:C, "T24") - SUMIFS(NhatKy_ViPham!K:K, NhatKy_ViPham!E:E, "12_Hoa_B", NhatKy_ViPham!F:F, B13, NhatKy_ViPham!C:C, "T24")</f>
        <v>100</v>
      </c>
      <c r="AP13" s="7">
        <f>100 + SUMIFS(NhatKy_ViPham!J:J, NhatKy_ViPham!E:E, "12_Hoa_B", NhatKy_ViPham!F:F, B13, NhatKy_ViPham!C:C, "T25") - SUMIFS(NhatKy_ViPham!K:K, NhatKy_ViPham!E:E, "12_Hoa_B", NhatKy_ViPham!F:F, B13, NhatKy_ViPham!C:C, "T25")</f>
        <v>100</v>
      </c>
      <c r="AQ13" s="7">
        <f>100 + SUMIFS(NhatKy_ViPham!J:J, NhatKy_ViPham!E:E, "12_Hoa_B", NhatKy_ViPham!F:F, B13, NhatKy_ViPham!C:C, "T26") - SUMIFS(NhatKy_ViPham!K:K, NhatKy_ViPham!E:E, "12_Hoa_B", NhatKy_ViPham!F:F, B13, NhatKy_ViPham!C:C, "T26")</f>
        <v>100</v>
      </c>
      <c r="AR13" s="7">
        <f>100 + SUMIFS(NhatKy_ViPham!J:J, NhatKy_ViPham!E:E, "12_Hoa_B", NhatKy_ViPham!F:F, B13, NhatKy_ViPham!C:C, "T27") - SUMIFS(NhatKy_ViPham!K:K, NhatKy_ViPham!E:E, "12_Hoa_B", NhatKy_ViPham!F:F, B13, NhatKy_ViPham!C:C, "T27")</f>
        <v>100</v>
      </c>
      <c r="AS13" s="7">
        <f>100 + SUMIFS(NhatKy_ViPham!J:J, NhatKy_ViPham!E:E, "12_Hoa_B", NhatKy_ViPham!F:F, B13, NhatKy_ViPham!C:C, "T28") - SUMIFS(NhatKy_ViPham!K:K, NhatKy_ViPham!E:E, "12_Hoa_B", NhatKy_ViPham!F:F, B13, NhatKy_ViPham!C:C, "T28")</f>
        <v>100</v>
      </c>
      <c r="AT13" s="7">
        <f>100 + SUMIFS(NhatKy_ViPham!J:J, NhatKy_ViPham!E:E, "12_Hoa_B", NhatKy_ViPham!F:F, B13, NhatKy_ViPham!C:C, "T29") - SUMIFS(NhatKy_ViPham!K:K, NhatKy_ViPham!E:E, "12_Hoa_B", NhatKy_ViPham!F:F, B13, NhatKy_ViPham!C:C, "T29")</f>
        <v>100</v>
      </c>
      <c r="AU13" s="7">
        <f>100 + SUMIFS(NhatKy_ViPham!J:J, NhatKy_ViPham!E:E, "12_Hoa_B", NhatKy_ViPham!F:F, B13, NhatKy_ViPham!C:C, "T30") - SUMIFS(NhatKy_ViPham!K:K, NhatKy_ViPham!E:E, "12_Hoa_B", NhatKy_ViPham!F:F, B13, NhatKy_ViPham!C:C, "T30")</f>
        <v>100</v>
      </c>
      <c r="AV13" s="7">
        <f>100 + SUMIFS(NhatKy_ViPham!J:J, NhatKy_ViPham!E:E, "12_Hoa_B", NhatKy_ViPham!F:F, B13, NhatKy_ViPham!C:C, "T31") - SUMIFS(NhatKy_ViPham!K:K, NhatKy_ViPham!E:E, "12_Hoa_B", NhatKy_ViPham!F:F, B13, NhatKy_ViPham!C:C, "T31")</f>
        <v>100</v>
      </c>
      <c r="AW13" s="7">
        <f>100 + SUMIFS(NhatKy_ViPham!J:J, NhatKy_ViPham!E:E, "12_Hoa_B", NhatKy_ViPham!F:F, B13, NhatKy_ViPham!C:C, "T32") - SUMIFS(NhatKy_ViPham!K:K, NhatKy_ViPham!E:E, "12_Hoa_B", NhatKy_ViPham!F:F, B13, NhatKy_ViPham!C:C, "T32")</f>
        <v>100</v>
      </c>
      <c r="AX13" s="7">
        <f>100 + SUMIFS(NhatKy_ViPham!J:J, NhatKy_ViPham!E:E, "12_Hoa_B", NhatKy_ViPham!F:F, B13, NhatKy_ViPham!C:C, "T33") - SUMIFS(NhatKy_ViPham!K:K, NhatKy_ViPham!E:E, "12_Hoa_B", NhatKy_ViPham!F:F, B13, NhatKy_ViPham!C:C, "T33")</f>
        <v>100</v>
      </c>
      <c r="AY13" s="7">
        <f>100 + SUMIFS(NhatKy_ViPham!J:J, NhatKy_ViPham!E:E, "12_Hoa_B", NhatKy_ViPham!F:F, B13, NhatKy_ViPham!C:C, "T34") - SUMIFS(NhatKy_ViPham!K:K, NhatKy_ViPham!E:E, "12_Hoa_B", NhatKy_ViPham!F:F, B13, NhatKy_ViPham!C:C, "T34")</f>
        <v>100</v>
      </c>
      <c r="AZ13" s="7">
        <f>100 + SUMIFS(NhatKy_ViPham!J:J, NhatKy_ViPham!E:E, "12_Hoa_B", NhatKy_ViPham!F:F, B13, NhatKy_ViPham!C:C, "T35") - SUMIFS(NhatKy_ViPham!K:K, NhatKy_ViPham!E:E, "12_Hoa_B", NhatKy_ViPham!F:F, B13, NhatKy_ViPham!C:C, "T35")</f>
        <v>100</v>
      </c>
      <c r="BA13" s="12">
        <f t="shared" si="0"/>
        <v>100</v>
      </c>
      <c r="BB13" s="11" t="s">
        <v>430</v>
      </c>
      <c r="BC13" s="14" t="str">
        <f t="shared" si="1"/>
        <v>Tốt</v>
      </c>
      <c r="BD13" s="10" t="str">
        <f t="shared" si="2"/>
        <v>🟢 BÌNH THƯỜNG</v>
      </c>
    </row>
    <row r="14" spans="1:56" x14ac:dyDescent="0.25">
      <c r="A14" s="5">
        <v>6</v>
      </c>
      <c r="B14" s="15" t="s">
        <v>2563</v>
      </c>
      <c r="C14" s="5" t="s">
        <v>2548</v>
      </c>
      <c r="D14" s="5" t="s">
        <v>435</v>
      </c>
      <c r="E14" s="11" t="s">
        <v>430</v>
      </c>
      <c r="F14" s="6">
        <f>SUMIFS(NhatKy_ViPham!K:K, NhatKy_ViPham!E:E, "12_Hoa_B", NhatKy_ViPham!F:F, B14, NhatKy_ViPham!H:H, "L01")</f>
        <v>0</v>
      </c>
      <c r="G14" s="6">
        <f>SUMIFS(NhatKy_ViPham!K:K, NhatKy_ViPham!E:E, "12_Hoa_B", NhatKy_ViPham!F:F, B14, NhatKy_ViPham!H:H, "L02")</f>
        <v>0</v>
      </c>
      <c r="H14" s="6">
        <f>SUMIFS(NhatKy_ViPham!K:K, NhatKy_ViPham!E:E, "12_Hoa_B", NhatKy_ViPham!F:F, B14, NhatKy_ViPham!H:H, "L03")</f>
        <v>0</v>
      </c>
      <c r="I14" s="6">
        <f>SUMIFS(NhatKy_ViPham!K:K, NhatKy_ViPham!E:E, "12_Hoa_B", NhatKy_ViPham!F:F, B14, NhatKy_ViPham!H:H, "L04")</f>
        <v>0</v>
      </c>
      <c r="J14" s="6">
        <f>SUMIFS(NhatKy_ViPham!K:K, NhatKy_ViPham!E:E, "12_Hoa_B", NhatKy_ViPham!F:F, B14, NhatKy_ViPham!H:H, "L05")</f>
        <v>0</v>
      </c>
      <c r="K14" s="6">
        <f>SUMIFS(NhatKy_ViPham!K:K, NhatKy_ViPham!E:E, "12_Hoa_B", NhatKy_ViPham!F:F, B14, NhatKy_ViPham!H:H, "L06")</f>
        <v>0</v>
      </c>
      <c r="L14" s="6">
        <f>SUMIFS(NhatKy_ViPham!K:K, NhatKy_ViPham!E:E, "12_Hoa_B", NhatKy_ViPham!F:F, B14, NhatKy_ViPham!H:H, "L07")</f>
        <v>0</v>
      </c>
      <c r="M14" s="6">
        <f>SUMIFS(NhatKy_ViPham!K:K, NhatKy_ViPham!E:E, "12_Hoa_B", NhatKy_ViPham!F:F, B14, NhatKy_ViPham!H:H, "L08")</f>
        <v>0</v>
      </c>
      <c r="N14" s="6">
        <f>SUMIFS(NhatKy_ViPham!K:K, NhatKy_ViPham!E:E, "12_Hoa_B", NhatKy_ViPham!F:F, B14, NhatKy_ViPham!H:H, "L09")</f>
        <v>0</v>
      </c>
      <c r="O14" s="6">
        <f>SUMIFS(NhatKy_ViPham!K:K, NhatKy_ViPham!E:E, "12_Hoa_B", NhatKy_ViPham!F:F, B14, NhatKy_ViPham!H:H, "L10")</f>
        <v>0</v>
      </c>
      <c r="P14" s="12">
        <f>SUMIFS(NhatKy_ViPham!J:J, NhatKy_ViPham!E:E, "12_Hoa_B", NhatKy_ViPham!F:F, B14)</f>
        <v>0</v>
      </c>
      <c r="Q14" s="13">
        <f>SUMIFS(NhatKy_ViPham!K:K, NhatKy_ViPham!E:E, "12_Hoa_B", NhatKy_ViPham!F:F, B14)</f>
        <v>0</v>
      </c>
      <c r="R14" s="6">
        <f>100 + SUMIFS(NhatKy_ViPham!J:J, NhatKy_ViPham!E:E, "12_Hoa_B", NhatKy_ViPham!F:F, B14, NhatKy_ViPham!C:C, "T1") - SUMIFS(NhatKy_ViPham!K:K, NhatKy_ViPham!E:E, "12_Hoa_B", NhatKy_ViPham!F:F, B14, NhatKy_ViPham!C:C, "T1")</f>
        <v>100</v>
      </c>
      <c r="S14" s="6">
        <f>100 + SUMIFS(NhatKy_ViPham!J:J, NhatKy_ViPham!E:E, "12_Hoa_B", NhatKy_ViPham!F:F, B14, NhatKy_ViPham!C:C, "T2") - SUMIFS(NhatKy_ViPham!K:K, NhatKy_ViPham!E:E, "12_Hoa_B", NhatKy_ViPham!F:F, B14, NhatKy_ViPham!C:C, "T2")</f>
        <v>100</v>
      </c>
      <c r="T14" s="6">
        <f>100 + SUMIFS(NhatKy_ViPham!J:J, NhatKy_ViPham!E:E, "12_Hoa_B", NhatKy_ViPham!F:F, B14, NhatKy_ViPham!C:C, "T3") - SUMIFS(NhatKy_ViPham!K:K, NhatKy_ViPham!E:E, "12_Hoa_B", NhatKy_ViPham!F:F, B14, NhatKy_ViPham!C:C, "T3")</f>
        <v>100</v>
      </c>
      <c r="U14" s="6">
        <f>100 + SUMIFS(NhatKy_ViPham!J:J, NhatKy_ViPham!E:E, "12_Hoa_B", NhatKy_ViPham!F:F, B14, NhatKy_ViPham!C:C, "T4") - SUMIFS(NhatKy_ViPham!K:K, NhatKy_ViPham!E:E, "12_Hoa_B", NhatKy_ViPham!F:F, B14, NhatKy_ViPham!C:C, "T4")</f>
        <v>100</v>
      </c>
      <c r="V14" s="6">
        <f>100 + SUMIFS(NhatKy_ViPham!J:J, NhatKy_ViPham!E:E, "12_Hoa_B", NhatKy_ViPham!F:F, B14, NhatKy_ViPham!C:C, "T5") - SUMIFS(NhatKy_ViPham!K:K, NhatKy_ViPham!E:E, "12_Hoa_B", NhatKy_ViPham!F:F, B14, NhatKy_ViPham!C:C, "T5")</f>
        <v>100</v>
      </c>
      <c r="W14" s="6">
        <f>100 + SUMIFS(NhatKy_ViPham!J:J, NhatKy_ViPham!E:E, "12_Hoa_B", NhatKy_ViPham!F:F, B14, NhatKy_ViPham!C:C, "T6") - SUMIFS(NhatKy_ViPham!K:K, NhatKy_ViPham!E:E, "12_Hoa_B", NhatKy_ViPham!F:F, B14, NhatKy_ViPham!C:C, "T6")</f>
        <v>100</v>
      </c>
      <c r="X14" s="6">
        <f>100 + SUMIFS(NhatKy_ViPham!J:J, NhatKy_ViPham!E:E, "12_Hoa_B", NhatKy_ViPham!F:F, B14, NhatKy_ViPham!C:C, "T7") - SUMIFS(NhatKy_ViPham!K:K, NhatKy_ViPham!E:E, "12_Hoa_B", NhatKy_ViPham!F:F, B14, NhatKy_ViPham!C:C, "T7")</f>
        <v>100</v>
      </c>
      <c r="Y14" s="6">
        <f>100 + SUMIFS(NhatKy_ViPham!J:J, NhatKy_ViPham!E:E, "12_Hoa_B", NhatKy_ViPham!F:F, B14, NhatKy_ViPham!C:C, "T8") - SUMIFS(NhatKy_ViPham!K:K, NhatKy_ViPham!E:E, "12_Hoa_B", NhatKy_ViPham!F:F, B14, NhatKy_ViPham!C:C, "T8")</f>
        <v>100</v>
      </c>
      <c r="Z14" s="6">
        <f>100 + SUMIFS(NhatKy_ViPham!J:J, NhatKy_ViPham!E:E, "12_Hoa_B", NhatKy_ViPham!F:F, B14, NhatKy_ViPham!C:C, "T9") - SUMIFS(NhatKy_ViPham!K:K, NhatKy_ViPham!E:E, "12_Hoa_B", NhatKy_ViPham!F:F, B14, NhatKy_ViPham!C:C, "T9")</f>
        <v>100</v>
      </c>
      <c r="AA14" s="6">
        <f>100 + SUMIFS(NhatKy_ViPham!J:J, NhatKy_ViPham!E:E, "12_Hoa_B", NhatKy_ViPham!F:F, B14, NhatKy_ViPham!C:C, "T10") - SUMIFS(NhatKy_ViPham!K:K, NhatKy_ViPham!E:E, "12_Hoa_B", NhatKy_ViPham!F:F, B14, NhatKy_ViPham!C:C, "T10")</f>
        <v>100</v>
      </c>
      <c r="AB14" s="6">
        <f>100 + SUMIFS(NhatKy_ViPham!J:J, NhatKy_ViPham!E:E, "12_Hoa_B", NhatKy_ViPham!F:F, B14, NhatKy_ViPham!C:C, "T11") - SUMIFS(NhatKy_ViPham!K:K, NhatKy_ViPham!E:E, "12_Hoa_B", NhatKy_ViPham!F:F, B14, NhatKy_ViPham!C:C, "T11")</f>
        <v>100</v>
      </c>
      <c r="AC14" s="6">
        <f>100 + SUMIFS(NhatKy_ViPham!J:J, NhatKy_ViPham!E:E, "12_Hoa_B", NhatKy_ViPham!F:F, B14, NhatKy_ViPham!C:C, "T12") - SUMIFS(NhatKy_ViPham!K:K, NhatKy_ViPham!E:E, "12_Hoa_B", NhatKy_ViPham!F:F, B14, NhatKy_ViPham!C:C, "T12")</f>
        <v>100</v>
      </c>
      <c r="AD14" s="6">
        <f>100 + SUMIFS(NhatKy_ViPham!J:J, NhatKy_ViPham!E:E, "12_Hoa_B", NhatKy_ViPham!F:F, B14, NhatKy_ViPham!C:C, "T13") - SUMIFS(NhatKy_ViPham!K:K, NhatKy_ViPham!E:E, "12_Hoa_B", NhatKy_ViPham!F:F, B14, NhatKy_ViPham!C:C, "T13")</f>
        <v>100</v>
      </c>
      <c r="AE14" s="6">
        <f>100 + SUMIFS(NhatKy_ViPham!J:J, NhatKy_ViPham!E:E, "12_Hoa_B", NhatKy_ViPham!F:F, B14, NhatKy_ViPham!C:C, "T14") - SUMIFS(NhatKy_ViPham!K:K, NhatKy_ViPham!E:E, "12_Hoa_B", NhatKy_ViPham!F:F, B14, NhatKy_ViPham!C:C, "T14")</f>
        <v>100</v>
      </c>
      <c r="AF14" s="6">
        <f>100 + SUMIFS(NhatKy_ViPham!J:J, NhatKy_ViPham!E:E, "12_Hoa_B", NhatKy_ViPham!F:F, B14, NhatKy_ViPham!C:C, "T15") - SUMIFS(NhatKy_ViPham!K:K, NhatKy_ViPham!E:E, "12_Hoa_B", NhatKy_ViPham!F:F, B14, NhatKy_ViPham!C:C, "T15")</f>
        <v>100</v>
      </c>
      <c r="AG14" s="6">
        <f>100 + SUMIFS(NhatKy_ViPham!J:J, NhatKy_ViPham!E:E, "12_Hoa_B", NhatKy_ViPham!F:F, B14, NhatKy_ViPham!C:C, "T16") - SUMIFS(NhatKy_ViPham!K:K, NhatKy_ViPham!E:E, "12_Hoa_B", NhatKy_ViPham!F:F, B14, NhatKy_ViPham!C:C, "T16")</f>
        <v>100</v>
      </c>
      <c r="AH14" s="6">
        <f>100 + SUMIFS(NhatKy_ViPham!J:J, NhatKy_ViPham!E:E, "12_Hoa_B", NhatKy_ViPham!F:F, B14, NhatKy_ViPham!C:C, "T17") - SUMIFS(NhatKy_ViPham!K:K, NhatKy_ViPham!E:E, "12_Hoa_B", NhatKy_ViPham!F:F, B14, NhatKy_ViPham!C:C, "T17")</f>
        <v>100</v>
      </c>
      <c r="AI14" s="6">
        <f>100 + SUMIFS(NhatKy_ViPham!J:J, NhatKy_ViPham!E:E, "12_Hoa_B", NhatKy_ViPham!F:F, B14, NhatKy_ViPham!C:C, "T18") - SUMIFS(NhatKy_ViPham!K:K, NhatKy_ViPham!E:E, "12_Hoa_B", NhatKy_ViPham!F:F, B14, NhatKy_ViPham!C:C, "T18")</f>
        <v>100</v>
      </c>
      <c r="AJ14" s="6">
        <f>100 + SUMIFS(NhatKy_ViPham!J:J, NhatKy_ViPham!E:E, "12_Hoa_B", NhatKy_ViPham!F:F, B14, NhatKy_ViPham!C:C, "T19") - SUMIFS(NhatKy_ViPham!K:K, NhatKy_ViPham!E:E, "12_Hoa_B", NhatKy_ViPham!F:F, B14, NhatKy_ViPham!C:C, "T19")</f>
        <v>100</v>
      </c>
      <c r="AK14" s="6">
        <f>100 + SUMIFS(NhatKy_ViPham!J:J, NhatKy_ViPham!E:E, "12_Hoa_B", NhatKy_ViPham!F:F, B14, NhatKy_ViPham!C:C, "T20") - SUMIFS(NhatKy_ViPham!K:K, NhatKy_ViPham!E:E, "12_Hoa_B", NhatKy_ViPham!F:F, B14, NhatKy_ViPham!C:C, "T20")</f>
        <v>100</v>
      </c>
      <c r="AL14" s="6">
        <f>100 + SUMIFS(NhatKy_ViPham!J:J, NhatKy_ViPham!E:E, "12_Hoa_B", NhatKy_ViPham!F:F, B14, NhatKy_ViPham!C:C, "T21") - SUMIFS(NhatKy_ViPham!K:K, NhatKy_ViPham!E:E, "12_Hoa_B", NhatKy_ViPham!F:F, B14, NhatKy_ViPham!C:C, "T21")</f>
        <v>100</v>
      </c>
      <c r="AM14" s="6">
        <f>100 + SUMIFS(NhatKy_ViPham!J:J, NhatKy_ViPham!E:E, "12_Hoa_B", NhatKy_ViPham!F:F, B14, NhatKy_ViPham!C:C, "T22") - SUMIFS(NhatKy_ViPham!K:K, NhatKy_ViPham!E:E, "12_Hoa_B", NhatKy_ViPham!F:F, B14, NhatKy_ViPham!C:C, "T22")</f>
        <v>100</v>
      </c>
      <c r="AN14" s="6">
        <f>100 + SUMIFS(NhatKy_ViPham!J:J, NhatKy_ViPham!E:E, "12_Hoa_B", NhatKy_ViPham!F:F, B14, NhatKy_ViPham!C:C, "T23") - SUMIFS(NhatKy_ViPham!K:K, NhatKy_ViPham!E:E, "12_Hoa_B", NhatKy_ViPham!F:F, B14, NhatKy_ViPham!C:C, "T23")</f>
        <v>100</v>
      </c>
      <c r="AO14" s="6">
        <f>100 + SUMIFS(NhatKy_ViPham!J:J, NhatKy_ViPham!E:E, "12_Hoa_B", NhatKy_ViPham!F:F, B14, NhatKy_ViPham!C:C, "T24") - SUMIFS(NhatKy_ViPham!K:K, NhatKy_ViPham!E:E, "12_Hoa_B", NhatKy_ViPham!F:F, B14, NhatKy_ViPham!C:C, "T24")</f>
        <v>100</v>
      </c>
      <c r="AP14" s="6">
        <f>100 + SUMIFS(NhatKy_ViPham!J:J, NhatKy_ViPham!E:E, "12_Hoa_B", NhatKy_ViPham!F:F, B14, NhatKy_ViPham!C:C, "T25") - SUMIFS(NhatKy_ViPham!K:K, NhatKy_ViPham!E:E, "12_Hoa_B", NhatKy_ViPham!F:F, B14, NhatKy_ViPham!C:C, "T25")</f>
        <v>100</v>
      </c>
      <c r="AQ14" s="6">
        <f>100 + SUMIFS(NhatKy_ViPham!J:J, NhatKy_ViPham!E:E, "12_Hoa_B", NhatKy_ViPham!F:F, B14, NhatKy_ViPham!C:C, "T26") - SUMIFS(NhatKy_ViPham!K:K, NhatKy_ViPham!E:E, "12_Hoa_B", NhatKy_ViPham!F:F, B14, NhatKy_ViPham!C:C, "T26")</f>
        <v>100</v>
      </c>
      <c r="AR14" s="6">
        <f>100 + SUMIFS(NhatKy_ViPham!J:J, NhatKy_ViPham!E:E, "12_Hoa_B", NhatKy_ViPham!F:F, B14, NhatKy_ViPham!C:C, "T27") - SUMIFS(NhatKy_ViPham!K:K, NhatKy_ViPham!E:E, "12_Hoa_B", NhatKy_ViPham!F:F, B14, NhatKy_ViPham!C:C, "T27")</f>
        <v>100</v>
      </c>
      <c r="AS14" s="6">
        <f>100 + SUMIFS(NhatKy_ViPham!J:J, NhatKy_ViPham!E:E, "12_Hoa_B", NhatKy_ViPham!F:F, B14, NhatKy_ViPham!C:C, "T28") - SUMIFS(NhatKy_ViPham!K:K, NhatKy_ViPham!E:E, "12_Hoa_B", NhatKy_ViPham!F:F, B14, NhatKy_ViPham!C:C, "T28")</f>
        <v>100</v>
      </c>
      <c r="AT14" s="6">
        <f>100 + SUMIFS(NhatKy_ViPham!J:J, NhatKy_ViPham!E:E, "12_Hoa_B", NhatKy_ViPham!F:F, B14, NhatKy_ViPham!C:C, "T29") - SUMIFS(NhatKy_ViPham!K:K, NhatKy_ViPham!E:E, "12_Hoa_B", NhatKy_ViPham!F:F, B14, NhatKy_ViPham!C:C, "T29")</f>
        <v>100</v>
      </c>
      <c r="AU14" s="6">
        <f>100 + SUMIFS(NhatKy_ViPham!J:J, NhatKy_ViPham!E:E, "12_Hoa_B", NhatKy_ViPham!F:F, B14, NhatKy_ViPham!C:C, "T30") - SUMIFS(NhatKy_ViPham!K:K, NhatKy_ViPham!E:E, "12_Hoa_B", NhatKy_ViPham!F:F, B14, NhatKy_ViPham!C:C, "T30")</f>
        <v>100</v>
      </c>
      <c r="AV14" s="6">
        <f>100 + SUMIFS(NhatKy_ViPham!J:J, NhatKy_ViPham!E:E, "12_Hoa_B", NhatKy_ViPham!F:F, B14, NhatKy_ViPham!C:C, "T31") - SUMIFS(NhatKy_ViPham!K:K, NhatKy_ViPham!E:E, "12_Hoa_B", NhatKy_ViPham!F:F, B14, NhatKy_ViPham!C:C, "T31")</f>
        <v>100</v>
      </c>
      <c r="AW14" s="6">
        <f>100 + SUMIFS(NhatKy_ViPham!J:J, NhatKy_ViPham!E:E, "12_Hoa_B", NhatKy_ViPham!F:F, B14, NhatKy_ViPham!C:C, "T32") - SUMIFS(NhatKy_ViPham!K:K, NhatKy_ViPham!E:E, "12_Hoa_B", NhatKy_ViPham!F:F, B14, NhatKy_ViPham!C:C, "T32")</f>
        <v>100</v>
      </c>
      <c r="AX14" s="6">
        <f>100 + SUMIFS(NhatKy_ViPham!J:J, NhatKy_ViPham!E:E, "12_Hoa_B", NhatKy_ViPham!F:F, B14, NhatKy_ViPham!C:C, "T33") - SUMIFS(NhatKy_ViPham!K:K, NhatKy_ViPham!E:E, "12_Hoa_B", NhatKy_ViPham!F:F, B14, NhatKy_ViPham!C:C, "T33")</f>
        <v>100</v>
      </c>
      <c r="AY14" s="6">
        <f>100 + SUMIFS(NhatKy_ViPham!J:J, NhatKy_ViPham!E:E, "12_Hoa_B", NhatKy_ViPham!F:F, B14, NhatKy_ViPham!C:C, "T34") - SUMIFS(NhatKy_ViPham!K:K, NhatKy_ViPham!E:E, "12_Hoa_B", NhatKy_ViPham!F:F, B14, NhatKy_ViPham!C:C, "T34")</f>
        <v>100</v>
      </c>
      <c r="AZ14" s="6">
        <f>100 + SUMIFS(NhatKy_ViPham!J:J, NhatKy_ViPham!E:E, "12_Hoa_B", NhatKy_ViPham!F:F, B14, NhatKy_ViPham!C:C, "T35") - SUMIFS(NhatKy_ViPham!K:K, NhatKy_ViPham!E:E, "12_Hoa_B", NhatKy_ViPham!F:F, B14, NhatKy_ViPham!C:C, "T35")</f>
        <v>100</v>
      </c>
      <c r="BA14" s="12">
        <f t="shared" si="0"/>
        <v>100</v>
      </c>
      <c r="BB14" s="11" t="s">
        <v>430</v>
      </c>
      <c r="BC14" s="16" t="str">
        <f t="shared" si="1"/>
        <v>Tốt</v>
      </c>
      <c r="BD14" s="15" t="str">
        <f t="shared" si="2"/>
        <v>🟢 BÌNH THƯỜNG</v>
      </c>
    </row>
    <row r="15" spans="1:56" x14ac:dyDescent="0.25">
      <c r="A15" s="4">
        <v>7</v>
      </c>
      <c r="B15" s="10" t="s">
        <v>2564</v>
      </c>
      <c r="C15" s="4" t="s">
        <v>2565</v>
      </c>
      <c r="D15" s="4" t="s">
        <v>435</v>
      </c>
      <c r="E15" s="11" t="s">
        <v>430</v>
      </c>
      <c r="F15" s="7">
        <f>SUMIFS(NhatKy_ViPham!K:K, NhatKy_ViPham!E:E, "12_Hoa_B", NhatKy_ViPham!F:F, B15, NhatKy_ViPham!H:H, "L01")</f>
        <v>0</v>
      </c>
      <c r="G15" s="7">
        <f>SUMIFS(NhatKy_ViPham!K:K, NhatKy_ViPham!E:E, "12_Hoa_B", NhatKy_ViPham!F:F, B15, NhatKy_ViPham!H:H, "L02")</f>
        <v>0</v>
      </c>
      <c r="H15" s="7">
        <f>SUMIFS(NhatKy_ViPham!K:K, NhatKy_ViPham!E:E, "12_Hoa_B", NhatKy_ViPham!F:F, B15, NhatKy_ViPham!H:H, "L03")</f>
        <v>0</v>
      </c>
      <c r="I15" s="7">
        <f>SUMIFS(NhatKy_ViPham!K:K, NhatKy_ViPham!E:E, "12_Hoa_B", NhatKy_ViPham!F:F, B15, NhatKy_ViPham!H:H, "L04")</f>
        <v>0</v>
      </c>
      <c r="J15" s="7">
        <f>SUMIFS(NhatKy_ViPham!K:K, NhatKy_ViPham!E:E, "12_Hoa_B", NhatKy_ViPham!F:F, B15, NhatKy_ViPham!H:H, "L05")</f>
        <v>0</v>
      </c>
      <c r="K15" s="7">
        <f>SUMIFS(NhatKy_ViPham!K:K, NhatKy_ViPham!E:E, "12_Hoa_B", NhatKy_ViPham!F:F, B15, NhatKy_ViPham!H:H, "L06")</f>
        <v>0</v>
      </c>
      <c r="L15" s="7">
        <f>SUMIFS(NhatKy_ViPham!K:K, NhatKy_ViPham!E:E, "12_Hoa_B", NhatKy_ViPham!F:F, B15, NhatKy_ViPham!H:H, "L07")</f>
        <v>0</v>
      </c>
      <c r="M15" s="7">
        <f>SUMIFS(NhatKy_ViPham!K:K, NhatKy_ViPham!E:E, "12_Hoa_B", NhatKy_ViPham!F:F, B15, NhatKy_ViPham!H:H, "L08")</f>
        <v>0</v>
      </c>
      <c r="N15" s="7">
        <f>SUMIFS(NhatKy_ViPham!K:K, NhatKy_ViPham!E:E, "12_Hoa_B", NhatKy_ViPham!F:F, B15, NhatKy_ViPham!H:H, "L09")</f>
        <v>0</v>
      </c>
      <c r="O15" s="7">
        <f>SUMIFS(NhatKy_ViPham!K:K, NhatKy_ViPham!E:E, "12_Hoa_B", NhatKy_ViPham!F:F, B15, NhatKy_ViPham!H:H, "L10")</f>
        <v>0</v>
      </c>
      <c r="P15" s="12">
        <f>SUMIFS(NhatKy_ViPham!J:J, NhatKy_ViPham!E:E, "12_Hoa_B", NhatKy_ViPham!F:F, B15)</f>
        <v>0</v>
      </c>
      <c r="Q15" s="13">
        <f>SUMIFS(NhatKy_ViPham!K:K, NhatKy_ViPham!E:E, "12_Hoa_B", NhatKy_ViPham!F:F, B15)</f>
        <v>0</v>
      </c>
      <c r="R15" s="7">
        <f>100 + SUMIFS(NhatKy_ViPham!J:J, NhatKy_ViPham!E:E, "12_Hoa_B", NhatKy_ViPham!F:F, B15, NhatKy_ViPham!C:C, "T1") - SUMIFS(NhatKy_ViPham!K:K, NhatKy_ViPham!E:E, "12_Hoa_B", NhatKy_ViPham!F:F, B15, NhatKy_ViPham!C:C, "T1")</f>
        <v>100</v>
      </c>
      <c r="S15" s="7">
        <f>100 + SUMIFS(NhatKy_ViPham!J:J, NhatKy_ViPham!E:E, "12_Hoa_B", NhatKy_ViPham!F:F, B15, NhatKy_ViPham!C:C, "T2") - SUMIFS(NhatKy_ViPham!K:K, NhatKy_ViPham!E:E, "12_Hoa_B", NhatKy_ViPham!F:F, B15, NhatKy_ViPham!C:C, "T2")</f>
        <v>100</v>
      </c>
      <c r="T15" s="7">
        <f>100 + SUMIFS(NhatKy_ViPham!J:J, NhatKy_ViPham!E:E, "12_Hoa_B", NhatKy_ViPham!F:F, B15, NhatKy_ViPham!C:C, "T3") - SUMIFS(NhatKy_ViPham!K:K, NhatKy_ViPham!E:E, "12_Hoa_B", NhatKy_ViPham!F:F, B15, NhatKy_ViPham!C:C, "T3")</f>
        <v>100</v>
      </c>
      <c r="U15" s="7">
        <f>100 + SUMIFS(NhatKy_ViPham!J:J, NhatKy_ViPham!E:E, "12_Hoa_B", NhatKy_ViPham!F:F, B15, NhatKy_ViPham!C:C, "T4") - SUMIFS(NhatKy_ViPham!K:K, NhatKy_ViPham!E:E, "12_Hoa_B", NhatKy_ViPham!F:F, B15, NhatKy_ViPham!C:C, "T4")</f>
        <v>100</v>
      </c>
      <c r="V15" s="7">
        <f>100 + SUMIFS(NhatKy_ViPham!J:J, NhatKy_ViPham!E:E, "12_Hoa_B", NhatKy_ViPham!F:F, B15, NhatKy_ViPham!C:C, "T5") - SUMIFS(NhatKy_ViPham!K:K, NhatKy_ViPham!E:E, "12_Hoa_B", NhatKy_ViPham!F:F, B15, NhatKy_ViPham!C:C, "T5")</f>
        <v>100</v>
      </c>
      <c r="W15" s="7">
        <f>100 + SUMIFS(NhatKy_ViPham!J:J, NhatKy_ViPham!E:E, "12_Hoa_B", NhatKy_ViPham!F:F, B15, NhatKy_ViPham!C:C, "T6") - SUMIFS(NhatKy_ViPham!K:K, NhatKy_ViPham!E:E, "12_Hoa_B", NhatKy_ViPham!F:F, B15, NhatKy_ViPham!C:C, "T6")</f>
        <v>100</v>
      </c>
      <c r="X15" s="7">
        <f>100 + SUMIFS(NhatKy_ViPham!J:J, NhatKy_ViPham!E:E, "12_Hoa_B", NhatKy_ViPham!F:F, B15, NhatKy_ViPham!C:C, "T7") - SUMIFS(NhatKy_ViPham!K:K, NhatKy_ViPham!E:E, "12_Hoa_B", NhatKy_ViPham!F:F, B15, NhatKy_ViPham!C:C, "T7")</f>
        <v>100</v>
      </c>
      <c r="Y15" s="7">
        <f>100 + SUMIFS(NhatKy_ViPham!J:J, NhatKy_ViPham!E:E, "12_Hoa_B", NhatKy_ViPham!F:F, B15, NhatKy_ViPham!C:C, "T8") - SUMIFS(NhatKy_ViPham!K:K, NhatKy_ViPham!E:E, "12_Hoa_B", NhatKy_ViPham!F:F, B15, NhatKy_ViPham!C:C, "T8")</f>
        <v>100</v>
      </c>
      <c r="Z15" s="7">
        <f>100 + SUMIFS(NhatKy_ViPham!J:J, NhatKy_ViPham!E:E, "12_Hoa_B", NhatKy_ViPham!F:F, B15, NhatKy_ViPham!C:C, "T9") - SUMIFS(NhatKy_ViPham!K:K, NhatKy_ViPham!E:E, "12_Hoa_B", NhatKy_ViPham!F:F, B15, NhatKy_ViPham!C:C, "T9")</f>
        <v>100</v>
      </c>
      <c r="AA15" s="7">
        <f>100 + SUMIFS(NhatKy_ViPham!J:J, NhatKy_ViPham!E:E, "12_Hoa_B", NhatKy_ViPham!F:F, B15, NhatKy_ViPham!C:C, "T10") - SUMIFS(NhatKy_ViPham!K:K, NhatKy_ViPham!E:E, "12_Hoa_B", NhatKy_ViPham!F:F, B15, NhatKy_ViPham!C:C, "T10")</f>
        <v>100</v>
      </c>
      <c r="AB15" s="7">
        <f>100 + SUMIFS(NhatKy_ViPham!J:J, NhatKy_ViPham!E:E, "12_Hoa_B", NhatKy_ViPham!F:F, B15, NhatKy_ViPham!C:C, "T11") - SUMIFS(NhatKy_ViPham!K:K, NhatKy_ViPham!E:E, "12_Hoa_B", NhatKy_ViPham!F:F, B15, NhatKy_ViPham!C:C, "T11")</f>
        <v>100</v>
      </c>
      <c r="AC15" s="7">
        <f>100 + SUMIFS(NhatKy_ViPham!J:J, NhatKy_ViPham!E:E, "12_Hoa_B", NhatKy_ViPham!F:F, B15, NhatKy_ViPham!C:C, "T12") - SUMIFS(NhatKy_ViPham!K:K, NhatKy_ViPham!E:E, "12_Hoa_B", NhatKy_ViPham!F:F, B15, NhatKy_ViPham!C:C, "T12")</f>
        <v>100</v>
      </c>
      <c r="AD15" s="7">
        <f>100 + SUMIFS(NhatKy_ViPham!J:J, NhatKy_ViPham!E:E, "12_Hoa_B", NhatKy_ViPham!F:F, B15, NhatKy_ViPham!C:C, "T13") - SUMIFS(NhatKy_ViPham!K:K, NhatKy_ViPham!E:E, "12_Hoa_B", NhatKy_ViPham!F:F, B15, NhatKy_ViPham!C:C, "T13")</f>
        <v>100</v>
      </c>
      <c r="AE15" s="7">
        <f>100 + SUMIFS(NhatKy_ViPham!J:J, NhatKy_ViPham!E:E, "12_Hoa_B", NhatKy_ViPham!F:F, B15, NhatKy_ViPham!C:C, "T14") - SUMIFS(NhatKy_ViPham!K:K, NhatKy_ViPham!E:E, "12_Hoa_B", NhatKy_ViPham!F:F, B15, NhatKy_ViPham!C:C, "T14")</f>
        <v>100</v>
      </c>
      <c r="AF15" s="7">
        <f>100 + SUMIFS(NhatKy_ViPham!J:J, NhatKy_ViPham!E:E, "12_Hoa_B", NhatKy_ViPham!F:F, B15, NhatKy_ViPham!C:C, "T15") - SUMIFS(NhatKy_ViPham!K:K, NhatKy_ViPham!E:E, "12_Hoa_B", NhatKy_ViPham!F:F, B15, NhatKy_ViPham!C:C, "T15")</f>
        <v>100</v>
      </c>
      <c r="AG15" s="7">
        <f>100 + SUMIFS(NhatKy_ViPham!J:J, NhatKy_ViPham!E:E, "12_Hoa_B", NhatKy_ViPham!F:F, B15, NhatKy_ViPham!C:C, "T16") - SUMIFS(NhatKy_ViPham!K:K, NhatKy_ViPham!E:E, "12_Hoa_B", NhatKy_ViPham!F:F, B15, NhatKy_ViPham!C:C, "T16")</f>
        <v>100</v>
      </c>
      <c r="AH15" s="7">
        <f>100 + SUMIFS(NhatKy_ViPham!J:J, NhatKy_ViPham!E:E, "12_Hoa_B", NhatKy_ViPham!F:F, B15, NhatKy_ViPham!C:C, "T17") - SUMIFS(NhatKy_ViPham!K:K, NhatKy_ViPham!E:E, "12_Hoa_B", NhatKy_ViPham!F:F, B15, NhatKy_ViPham!C:C, "T17")</f>
        <v>100</v>
      </c>
      <c r="AI15" s="7">
        <f>100 + SUMIFS(NhatKy_ViPham!J:J, NhatKy_ViPham!E:E, "12_Hoa_B", NhatKy_ViPham!F:F, B15, NhatKy_ViPham!C:C, "T18") - SUMIFS(NhatKy_ViPham!K:K, NhatKy_ViPham!E:E, "12_Hoa_B", NhatKy_ViPham!F:F, B15, NhatKy_ViPham!C:C, "T18")</f>
        <v>100</v>
      </c>
      <c r="AJ15" s="7">
        <f>100 + SUMIFS(NhatKy_ViPham!J:J, NhatKy_ViPham!E:E, "12_Hoa_B", NhatKy_ViPham!F:F, B15, NhatKy_ViPham!C:C, "T19") - SUMIFS(NhatKy_ViPham!K:K, NhatKy_ViPham!E:E, "12_Hoa_B", NhatKy_ViPham!F:F, B15, NhatKy_ViPham!C:C, "T19")</f>
        <v>100</v>
      </c>
      <c r="AK15" s="7">
        <f>100 + SUMIFS(NhatKy_ViPham!J:J, NhatKy_ViPham!E:E, "12_Hoa_B", NhatKy_ViPham!F:F, B15, NhatKy_ViPham!C:C, "T20") - SUMIFS(NhatKy_ViPham!K:K, NhatKy_ViPham!E:E, "12_Hoa_B", NhatKy_ViPham!F:F, B15, NhatKy_ViPham!C:C, "T20")</f>
        <v>100</v>
      </c>
      <c r="AL15" s="7">
        <f>100 + SUMIFS(NhatKy_ViPham!J:J, NhatKy_ViPham!E:E, "12_Hoa_B", NhatKy_ViPham!F:F, B15, NhatKy_ViPham!C:C, "T21") - SUMIFS(NhatKy_ViPham!K:K, NhatKy_ViPham!E:E, "12_Hoa_B", NhatKy_ViPham!F:F, B15, NhatKy_ViPham!C:C, "T21")</f>
        <v>100</v>
      </c>
      <c r="AM15" s="7">
        <f>100 + SUMIFS(NhatKy_ViPham!J:J, NhatKy_ViPham!E:E, "12_Hoa_B", NhatKy_ViPham!F:F, B15, NhatKy_ViPham!C:C, "T22") - SUMIFS(NhatKy_ViPham!K:K, NhatKy_ViPham!E:E, "12_Hoa_B", NhatKy_ViPham!F:F, B15, NhatKy_ViPham!C:C, "T22")</f>
        <v>100</v>
      </c>
      <c r="AN15" s="7">
        <f>100 + SUMIFS(NhatKy_ViPham!J:J, NhatKy_ViPham!E:E, "12_Hoa_B", NhatKy_ViPham!F:F, B15, NhatKy_ViPham!C:C, "T23") - SUMIFS(NhatKy_ViPham!K:K, NhatKy_ViPham!E:E, "12_Hoa_B", NhatKy_ViPham!F:F, B15, NhatKy_ViPham!C:C, "T23")</f>
        <v>100</v>
      </c>
      <c r="AO15" s="7">
        <f>100 + SUMIFS(NhatKy_ViPham!J:J, NhatKy_ViPham!E:E, "12_Hoa_B", NhatKy_ViPham!F:F, B15, NhatKy_ViPham!C:C, "T24") - SUMIFS(NhatKy_ViPham!K:K, NhatKy_ViPham!E:E, "12_Hoa_B", NhatKy_ViPham!F:F, B15, NhatKy_ViPham!C:C, "T24")</f>
        <v>100</v>
      </c>
      <c r="AP15" s="7">
        <f>100 + SUMIFS(NhatKy_ViPham!J:J, NhatKy_ViPham!E:E, "12_Hoa_B", NhatKy_ViPham!F:F, B15, NhatKy_ViPham!C:C, "T25") - SUMIFS(NhatKy_ViPham!K:K, NhatKy_ViPham!E:E, "12_Hoa_B", NhatKy_ViPham!F:F, B15, NhatKy_ViPham!C:C, "T25")</f>
        <v>100</v>
      </c>
      <c r="AQ15" s="7">
        <f>100 + SUMIFS(NhatKy_ViPham!J:J, NhatKy_ViPham!E:E, "12_Hoa_B", NhatKy_ViPham!F:F, B15, NhatKy_ViPham!C:C, "T26") - SUMIFS(NhatKy_ViPham!K:K, NhatKy_ViPham!E:E, "12_Hoa_B", NhatKy_ViPham!F:F, B15, NhatKy_ViPham!C:C, "T26")</f>
        <v>100</v>
      </c>
      <c r="AR15" s="7">
        <f>100 + SUMIFS(NhatKy_ViPham!J:J, NhatKy_ViPham!E:E, "12_Hoa_B", NhatKy_ViPham!F:F, B15, NhatKy_ViPham!C:C, "T27") - SUMIFS(NhatKy_ViPham!K:K, NhatKy_ViPham!E:E, "12_Hoa_B", NhatKy_ViPham!F:F, B15, NhatKy_ViPham!C:C, "T27")</f>
        <v>100</v>
      </c>
      <c r="AS15" s="7">
        <f>100 + SUMIFS(NhatKy_ViPham!J:J, NhatKy_ViPham!E:E, "12_Hoa_B", NhatKy_ViPham!F:F, B15, NhatKy_ViPham!C:C, "T28") - SUMIFS(NhatKy_ViPham!K:K, NhatKy_ViPham!E:E, "12_Hoa_B", NhatKy_ViPham!F:F, B15, NhatKy_ViPham!C:C, "T28")</f>
        <v>100</v>
      </c>
      <c r="AT15" s="7">
        <f>100 + SUMIFS(NhatKy_ViPham!J:J, NhatKy_ViPham!E:E, "12_Hoa_B", NhatKy_ViPham!F:F, B15, NhatKy_ViPham!C:C, "T29") - SUMIFS(NhatKy_ViPham!K:K, NhatKy_ViPham!E:E, "12_Hoa_B", NhatKy_ViPham!F:F, B15, NhatKy_ViPham!C:C, "T29")</f>
        <v>100</v>
      </c>
      <c r="AU15" s="7">
        <f>100 + SUMIFS(NhatKy_ViPham!J:J, NhatKy_ViPham!E:E, "12_Hoa_B", NhatKy_ViPham!F:F, B15, NhatKy_ViPham!C:C, "T30") - SUMIFS(NhatKy_ViPham!K:K, NhatKy_ViPham!E:E, "12_Hoa_B", NhatKy_ViPham!F:F, B15, NhatKy_ViPham!C:C, "T30")</f>
        <v>100</v>
      </c>
      <c r="AV15" s="7">
        <f>100 + SUMIFS(NhatKy_ViPham!J:J, NhatKy_ViPham!E:E, "12_Hoa_B", NhatKy_ViPham!F:F, B15, NhatKy_ViPham!C:C, "T31") - SUMIFS(NhatKy_ViPham!K:K, NhatKy_ViPham!E:E, "12_Hoa_B", NhatKy_ViPham!F:F, B15, NhatKy_ViPham!C:C, "T31")</f>
        <v>100</v>
      </c>
      <c r="AW15" s="7">
        <f>100 + SUMIFS(NhatKy_ViPham!J:J, NhatKy_ViPham!E:E, "12_Hoa_B", NhatKy_ViPham!F:F, B15, NhatKy_ViPham!C:C, "T32") - SUMIFS(NhatKy_ViPham!K:K, NhatKy_ViPham!E:E, "12_Hoa_B", NhatKy_ViPham!F:F, B15, NhatKy_ViPham!C:C, "T32")</f>
        <v>100</v>
      </c>
      <c r="AX15" s="7">
        <f>100 + SUMIFS(NhatKy_ViPham!J:J, NhatKy_ViPham!E:E, "12_Hoa_B", NhatKy_ViPham!F:F, B15, NhatKy_ViPham!C:C, "T33") - SUMIFS(NhatKy_ViPham!K:K, NhatKy_ViPham!E:E, "12_Hoa_B", NhatKy_ViPham!F:F, B15, NhatKy_ViPham!C:C, "T33")</f>
        <v>100</v>
      </c>
      <c r="AY15" s="7">
        <f>100 + SUMIFS(NhatKy_ViPham!J:J, NhatKy_ViPham!E:E, "12_Hoa_B", NhatKy_ViPham!F:F, B15, NhatKy_ViPham!C:C, "T34") - SUMIFS(NhatKy_ViPham!K:K, NhatKy_ViPham!E:E, "12_Hoa_B", NhatKy_ViPham!F:F, B15, NhatKy_ViPham!C:C, "T34")</f>
        <v>100</v>
      </c>
      <c r="AZ15" s="7">
        <f>100 + SUMIFS(NhatKy_ViPham!J:J, NhatKy_ViPham!E:E, "12_Hoa_B", NhatKy_ViPham!F:F, B15, NhatKy_ViPham!C:C, "T35") - SUMIFS(NhatKy_ViPham!K:K, NhatKy_ViPham!E:E, "12_Hoa_B", NhatKy_ViPham!F:F, B15, NhatKy_ViPham!C:C, "T35")</f>
        <v>100</v>
      </c>
      <c r="BA15" s="12">
        <f t="shared" si="0"/>
        <v>100</v>
      </c>
      <c r="BB15" s="11" t="s">
        <v>430</v>
      </c>
      <c r="BC15" s="14" t="str">
        <f t="shared" si="1"/>
        <v>Tốt</v>
      </c>
      <c r="BD15" s="10" t="str">
        <f t="shared" si="2"/>
        <v>🟢 BÌNH THƯỜNG</v>
      </c>
    </row>
    <row r="16" spans="1:56" x14ac:dyDescent="0.25">
      <c r="A16" s="5">
        <v>8</v>
      </c>
      <c r="B16" s="15" t="s">
        <v>2566</v>
      </c>
      <c r="C16" s="5" t="s">
        <v>2567</v>
      </c>
      <c r="D16" s="5" t="s">
        <v>435</v>
      </c>
      <c r="E16" s="11" t="s">
        <v>430</v>
      </c>
      <c r="F16" s="6">
        <f>SUMIFS(NhatKy_ViPham!K:K, NhatKy_ViPham!E:E, "12_Hoa_B", NhatKy_ViPham!F:F, B16, NhatKy_ViPham!H:H, "L01")</f>
        <v>0</v>
      </c>
      <c r="G16" s="6">
        <f>SUMIFS(NhatKy_ViPham!K:K, NhatKy_ViPham!E:E, "12_Hoa_B", NhatKy_ViPham!F:F, B16, NhatKy_ViPham!H:H, "L02")</f>
        <v>0</v>
      </c>
      <c r="H16" s="6">
        <f>SUMIFS(NhatKy_ViPham!K:K, NhatKy_ViPham!E:E, "12_Hoa_B", NhatKy_ViPham!F:F, B16, NhatKy_ViPham!H:H, "L03")</f>
        <v>0</v>
      </c>
      <c r="I16" s="6">
        <f>SUMIFS(NhatKy_ViPham!K:K, NhatKy_ViPham!E:E, "12_Hoa_B", NhatKy_ViPham!F:F, B16, NhatKy_ViPham!H:H, "L04")</f>
        <v>0</v>
      </c>
      <c r="J16" s="6">
        <f>SUMIFS(NhatKy_ViPham!K:K, NhatKy_ViPham!E:E, "12_Hoa_B", NhatKy_ViPham!F:F, B16, NhatKy_ViPham!H:H, "L05")</f>
        <v>0</v>
      </c>
      <c r="K16" s="6">
        <f>SUMIFS(NhatKy_ViPham!K:K, NhatKy_ViPham!E:E, "12_Hoa_B", NhatKy_ViPham!F:F, B16, NhatKy_ViPham!H:H, "L06")</f>
        <v>0</v>
      </c>
      <c r="L16" s="6">
        <f>SUMIFS(NhatKy_ViPham!K:K, NhatKy_ViPham!E:E, "12_Hoa_B", NhatKy_ViPham!F:F, B16, NhatKy_ViPham!H:H, "L07")</f>
        <v>0</v>
      </c>
      <c r="M16" s="6">
        <f>SUMIFS(NhatKy_ViPham!K:K, NhatKy_ViPham!E:E, "12_Hoa_B", NhatKy_ViPham!F:F, B16, NhatKy_ViPham!H:H, "L08")</f>
        <v>0</v>
      </c>
      <c r="N16" s="6">
        <f>SUMIFS(NhatKy_ViPham!K:K, NhatKy_ViPham!E:E, "12_Hoa_B", NhatKy_ViPham!F:F, B16, NhatKy_ViPham!H:H, "L09")</f>
        <v>0</v>
      </c>
      <c r="O16" s="6">
        <f>SUMIFS(NhatKy_ViPham!K:K, NhatKy_ViPham!E:E, "12_Hoa_B", NhatKy_ViPham!F:F, B16, NhatKy_ViPham!H:H, "L10")</f>
        <v>0</v>
      </c>
      <c r="P16" s="12">
        <f>SUMIFS(NhatKy_ViPham!J:J, NhatKy_ViPham!E:E, "12_Hoa_B", NhatKy_ViPham!F:F, B16)</f>
        <v>0</v>
      </c>
      <c r="Q16" s="13">
        <f>SUMIFS(NhatKy_ViPham!K:K, NhatKy_ViPham!E:E, "12_Hoa_B", NhatKy_ViPham!F:F, B16)</f>
        <v>0</v>
      </c>
      <c r="R16" s="6">
        <f>100 + SUMIFS(NhatKy_ViPham!J:J, NhatKy_ViPham!E:E, "12_Hoa_B", NhatKy_ViPham!F:F, B16, NhatKy_ViPham!C:C, "T1") - SUMIFS(NhatKy_ViPham!K:K, NhatKy_ViPham!E:E, "12_Hoa_B", NhatKy_ViPham!F:F, B16, NhatKy_ViPham!C:C, "T1")</f>
        <v>100</v>
      </c>
      <c r="S16" s="6">
        <f>100 + SUMIFS(NhatKy_ViPham!J:J, NhatKy_ViPham!E:E, "12_Hoa_B", NhatKy_ViPham!F:F, B16, NhatKy_ViPham!C:C, "T2") - SUMIFS(NhatKy_ViPham!K:K, NhatKy_ViPham!E:E, "12_Hoa_B", NhatKy_ViPham!F:F, B16, NhatKy_ViPham!C:C, "T2")</f>
        <v>100</v>
      </c>
      <c r="T16" s="6">
        <f>100 + SUMIFS(NhatKy_ViPham!J:J, NhatKy_ViPham!E:E, "12_Hoa_B", NhatKy_ViPham!F:F, B16, NhatKy_ViPham!C:C, "T3") - SUMIFS(NhatKy_ViPham!K:K, NhatKy_ViPham!E:E, "12_Hoa_B", NhatKy_ViPham!F:F, B16, NhatKy_ViPham!C:C, "T3")</f>
        <v>100</v>
      </c>
      <c r="U16" s="6">
        <f>100 + SUMIFS(NhatKy_ViPham!J:J, NhatKy_ViPham!E:E, "12_Hoa_B", NhatKy_ViPham!F:F, B16, NhatKy_ViPham!C:C, "T4") - SUMIFS(NhatKy_ViPham!K:K, NhatKy_ViPham!E:E, "12_Hoa_B", NhatKy_ViPham!F:F, B16, NhatKy_ViPham!C:C, "T4")</f>
        <v>100</v>
      </c>
      <c r="V16" s="6">
        <f>100 + SUMIFS(NhatKy_ViPham!J:J, NhatKy_ViPham!E:E, "12_Hoa_B", NhatKy_ViPham!F:F, B16, NhatKy_ViPham!C:C, "T5") - SUMIFS(NhatKy_ViPham!K:K, NhatKy_ViPham!E:E, "12_Hoa_B", NhatKy_ViPham!F:F, B16, NhatKy_ViPham!C:C, "T5")</f>
        <v>100</v>
      </c>
      <c r="W16" s="6">
        <f>100 + SUMIFS(NhatKy_ViPham!J:J, NhatKy_ViPham!E:E, "12_Hoa_B", NhatKy_ViPham!F:F, B16, NhatKy_ViPham!C:C, "T6") - SUMIFS(NhatKy_ViPham!K:K, NhatKy_ViPham!E:E, "12_Hoa_B", NhatKy_ViPham!F:F, B16, NhatKy_ViPham!C:C, "T6")</f>
        <v>100</v>
      </c>
      <c r="X16" s="6">
        <f>100 + SUMIFS(NhatKy_ViPham!J:J, NhatKy_ViPham!E:E, "12_Hoa_B", NhatKy_ViPham!F:F, B16, NhatKy_ViPham!C:C, "T7") - SUMIFS(NhatKy_ViPham!K:K, NhatKy_ViPham!E:E, "12_Hoa_B", NhatKy_ViPham!F:F, B16, NhatKy_ViPham!C:C, "T7")</f>
        <v>100</v>
      </c>
      <c r="Y16" s="6">
        <f>100 + SUMIFS(NhatKy_ViPham!J:J, NhatKy_ViPham!E:E, "12_Hoa_B", NhatKy_ViPham!F:F, B16, NhatKy_ViPham!C:C, "T8") - SUMIFS(NhatKy_ViPham!K:K, NhatKy_ViPham!E:E, "12_Hoa_B", NhatKy_ViPham!F:F, B16, NhatKy_ViPham!C:C, "T8")</f>
        <v>100</v>
      </c>
      <c r="Z16" s="6">
        <f>100 + SUMIFS(NhatKy_ViPham!J:J, NhatKy_ViPham!E:E, "12_Hoa_B", NhatKy_ViPham!F:F, B16, NhatKy_ViPham!C:C, "T9") - SUMIFS(NhatKy_ViPham!K:K, NhatKy_ViPham!E:E, "12_Hoa_B", NhatKy_ViPham!F:F, B16, NhatKy_ViPham!C:C, "T9")</f>
        <v>100</v>
      </c>
      <c r="AA16" s="6">
        <f>100 + SUMIFS(NhatKy_ViPham!J:J, NhatKy_ViPham!E:E, "12_Hoa_B", NhatKy_ViPham!F:F, B16, NhatKy_ViPham!C:C, "T10") - SUMIFS(NhatKy_ViPham!K:K, NhatKy_ViPham!E:E, "12_Hoa_B", NhatKy_ViPham!F:F, B16, NhatKy_ViPham!C:C, "T10")</f>
        <v>100</v>
      </c>
      <c r="AB16" s="6">
        <f>100 + SUMIFS(NhatKy_ViPham!J:J, NhatKy_ViPham!E:E, "12_Hoa_B", NhatKy_ViPham!F:F, B16, NhatKy_ViPham!C:C, "T11") - SUMIFS(NhatKy_ViPham!K:K, NhatKy_ViPham!E:E, "12_Hoa_B", NhatKy_ViPham!F:F, B16, NhatKy_ViPham!C:C, "T11")</f>
        <v>100</v>
      </c>
      <c r="AC16" s="6">
        <f>100 + SUMIFS(NhatKy_ViPham!J:J, NhatKy_ViPham!E:E, "12_Hoa_B", NhatKy_ViPham!F:F, B16, NhatKy_ViPham!C:C, "T12") - SUMIFS(NhatKy_ViPham!K:K, NhatKy_ViPham!E:E, "12_Hoa_B", NhatKy_ViPham!F:F, B16, NhatKy_ViPham!C:C, "T12")</f>
        <v>100</v>
      </c>
      <c r="AD16" s="6">
        <f>100 + SUMIFS(NhatKy_ViPham!J:J, NhatKy_ViPham!E:E, "12_Hoa_B", NhatKy_ViPham!F:F, B16, NhatKy_ViPham!C:C, "T13") - SUMIFS(NhatKy_ViPham!K:K, NhatKy_ViPham!E:E, "12_Hoa_B", NhatKy_ViPham!F:F, B16, NhatKy_ViPham!C:C, "T13")</f>
        <v>100</v>
      </c>
      <c r="AE16" s="6">
        <f>100 + SUMIFS(NhatKy_ViPham!J:J, NhatKy_ViPham!E:E, "12_Hoa_B", NhatKy_ViPham!F:F, B16, NhatKy_ViPham!C:C, "T14") - SUMIFS(NhatKy_ViPham!K:K, NhatKy_ViPham!E:E, "12_Hoa_B", NhatKy_ViPham!F:F, B16, NhatKy_ViPham!C:C, "T14")</f>
        <v>100</v>
      </c>
      <c r="AF16" s="6">
        <f>100 + SUMIFS(NhatKy_ViPham!J:J, NhatKy_ViPham!E:E, "12_Hoa_B", NhatKy_ViPham!F:F, B16, NhatKy_ViPham!C:C, "T15") - SUMIFS(NhatKy_ViPham!K:K, NhatKy_ViPham!E:E, "12_Hoa_B", NhatKy_ViPham!F:F, B16, NhatKy_ViPham!C:C, "T15")</f>
        <v>100</v>
      </c>
      <c r="AG16" s="6">
        <f>100 + SUMIFS(NhatKy_ViPham!J:J, NhatKy_ViPham!E:E, "12_Hoa_B", NhatKy_ViPham!F:F, B16, NhatKy_ViPham!C:C, "T16") - SUMIFS(NhatKy_ViPham!K:K, NhatKy_ViPham!E:E, "12_Hoa_B", NhatKy_ViPham!F:F, B16, NhatKy_ViPham!C:C, "T16")</f>
        <v>100</v>
      </c>
      <c r="AH16" s="6">
        <f>100 + SUMIFS(NhatKy_ViPham!J:J, NhatKy_ViPham!E:E, "12_Hoa_B", NhatKy_ViPham!F:F, B16, NhatKy_ViPham!C:C, "T17") - SUMIFS(NhatKy_ViPham!K:K, NhatKy_ViPham!E:E, "12_Hoa_B", NhatKy_ViPham!F:F, B16, NhatKy_ViPham!C:C, "T17")</f>
        <v>100</v>
      </c>
      <c r="AI16" s="6">
        <f>100 + SUMIFS(NhatKy_ViPham!J:J, NhatKy_ViPham!E:E, "12_Hoa_B", NhatKy_ViPham!F:F, B16, NhatKy_ViPham!C:C, "T18") - SUMIFS(NhatKy_ViPham!K:K, NhatKy_ViPham!E:E, "12_Hoa_B", NhatKy_ViPham!F:F, B16, NhatKy_ViPham!C:C, "T18")</f>
        <v>100</v>
      </c>
      <c r="AJ16" s="6">
        <f>100 + SUMIFS(NhatKy_ViPham!J:J, NhatKy_ViPham!E:E, "12_Hoa_B", NhatKy_ViPham!F:F, B16, NhatKy_ViPham!C:C, "T19") - SUMIFS(NhatKy_ViPham!K:K, NhatKy_ViPham!E:E, "12_Hoa_B", NhatKy_ViPham!F:F, B16, NhatKy_ViPham!C:C, "T19")</f>
        <v>100</v>
      </c>
      <c r="AK16" s="6">
        <f>100 + SUMIFS(NhatKy_ViPham!J:J, NhatKy_ViPham!E:E, "12_Hoa_B", NhatKy_ViPham!F:F, B16, NhatKy_ViPham!C:C, "T20") - SUMIFS(NhatKy_ViPham!K:K, NhatKy_ViPham!E:E, "12_Hoa_B", NhatKy_ViPham!F:F, B16, NhatKy_ViPham!C:C, "T20")</f>
        <v>100</v>
      </c>
      <c r="AL16" s="6">
        <f>100 + SUMIFS(NhatKy_ViPham!J:J, NhatKy_ViPham!E:E, "12_Hoa_B", NhatKy_ViPham!F:F, B16, NhatKy_ViPham!C:C, "T21") - SUMIFS(NhatKy_ViPham!K:K, NhatKy_ViPham!E:E, "12_Hoa_B", NhatKy_ViPham!F:F, B16, NhatKy_ViPham!C:C, "T21")</f>
        <v>100</v>
      </c>
      <c r="AM16" s="6">
        <f>100 + SUMIFS(NhatKy_ViPham!J:J, NhatKy_ViPham!E:E, "12_Hoa_B", NhatKy_ViPham!F:F, B16, NhatKy_ViPham!C:C, "T22") - SUMIFS(NhatKy_ViPham!K:K, NhatKy_ViPham!E:E, "12_Hoa_B", NhatKy_ViPham!F:F, B16, NhatKy_ViPham!C:C, "T22")</f>
        <v>100</v>
      </c>
      <c r="AN16" s="6">
        <f>100 + SUMIFS(NhatKy_ViPham!J:J, NhatKy_ViPham!E:E, "12_Hoa_B", NhatKy_ViPham!F:F, B16, NhatKy_ViPham!C:C, "T23") - SUMIFS(NhatKy_ViPham!K:K, NhatKy_ViPham!E:E, "12_Hoa_B", NhatKy_ViPham!F:F, B16, NhatKy_ViPham!C:C, "T23")</f>
        <v>100</v>
      </c>
      <c r="AO16" s="6">
        <f>100 + SUMIFS(NhatKy_ViPham!J:J, NhatKy_ViPham!E:E, "12_Hoa_B", NhatKy_ViPham!F:F, B16, NhatKy_ViPham!C:C, "T24") - SUMIFS(NhatKy_ViPham!K:K, NhatKy_ViPham!E:E, "12_Hoa_B", NhatKy_ViPham!F:F, B16, NhatKy_ViPham!C:C, "T24")</f>
        <v>100</v>
      </c>
      <c r="AP16" s="6">
        <f>100 + SUMIFS(NhatKy_ViPham!J:J, NhatKy_ViPham!E:E, "12_Hoa_B", NhatKy_ViPham!F:F, B16, NhatKy_ViPham!C:C, "T25") - SUMIFS(NhatKy_ViPham!K:K, NhatKy_ViPham!E:E, "12_Hoa_B", NhatKy_ViPham!F:F, B16, NhatKy_ViPham!C:C, "T25")</f>
        <v>100</v>
      </c>
      <c r="AQ16" s="6">
        <f>100 + SUMIFS(NhatKy_ViPham!J:J, NhatKy_ViPham!E:E, "12_Hoa_B", NhatKy_ViPham!F:F, B16, NhatKy_ViPham!C:C, "T26") - SUMIFS(NhatKy_ViPham!K:K, NhatKy_ViPham!E:E, "12_Hoa_B", NhatKy_ViPham!F:F, B16, NhatKy_ViPham!C:C, "T26")</f>
        <v>100</v>
      </c>
      <c r="AR16" s="6">
        <f>100 + SUMIFS(NhatKy_ViPham!J:J, NhatKy_ViPham!E:E, "12_Hoa_B", NhatKy_ViPham!F:F, B16, NhatKy_ViPham!C:C, "T27") - SUMIFS(NhatKy_ViPham!K:K, NhatKy_ViPham!E:E, "12_Hoa_B", NhatKy_ViPham!F:F, B16, NhatKy_ViPham!C:C, "T27")</f>
        <v>100</v>
      </c>
      <c r="AS16" s="6">
        <f>100 + SUMIFS(NhatKy_ViPham!J:J, NhatKy_ViPham!E:E, "12_Hoa_B", NhatKy_ViPham!F:F, B16, NhatKy_ViPham!C:C, "T28") - SUMIFS(NhatKy_ViPham!K:K, NhatKy_ViPham!E:E, "12_Hoa_B", NhatKy_ViPham!F:F, B16, NhatKy_ViPham!C:C, "T28")</f>
        <v>100</v>
      </c>
      <c r="AT16" s="6">
        <f>100 + SUMIFS(NhatKy_ViPham!J:J, NhatKy_ViPham!E:E, "12_Hoa_B", NhatKy_ViPham!F:F, B16, NhatKy_ViPham!C:C, "T29") - SUMIFS(NhatKy_ViPham!K:K, NhatKy_ViPham!E:E, "12_Hoa_B", NhatKy_ViPham!F:F, B16, NhatKy_ViPham!C:C, "T29")</f>
        <v>100</v>
      </c>
      <c r="AU16" s="6">
        <f>100 + SUMIFS(NhatKy_ViPham!J:J, NhatKy_ViPham!E:E, "12_Hoa_B", NhatKy_ViPham!F:F, B16, NhatKy_ViPham!C:C, "T30") - SUMIFS(NhatKy_ViPham!K:K, NhatKy_ViPham!E:E, "12_Hoa_B", NhatKy_ViPham!F:F, B16, NhatKy_ViPham!C:C, "T30")</f>
        <v>100</v>
      </c>
      <c r="AV16" s="6">
        <f>100 + SUMIFS(NhatKy_ViPham!J:J, NhatKy_ViPham!E:E, "12_Hoa_B", NhatKy_ViPham!F:F, B16, NhatKy_ViPham!C:C, "T31") - SUMIFS(NhatKy_ViPham!K:K, NhatKy_ViPham!E:E, "12_Hoa_B", NhatKy_ViPham!F:F, B16, NhatKy_ViPham!C:C, "T31")</f>
        <v>100</v>
      </c>
      <c r="AW16" s="6">
        <f>100 + SUMIFS(NhatKy_ViPham!J:J, NhatKy_ViPham!E:E, "12_Hoa_B", NhatKy_ViPham!F:F, B16, NhatKy_ViPham!C:C, "T32") - SUMIFS(NhatKy_ViPham!K:K, NhatKy_ViPham!E:E, "12_Hoa_B", NhatKy_ViPham!F:F, B16, NhatKy_ViPham!C:C, "T32")</f>
        <v>100</v>
      </c>
      <c r="AX16" s="6">
        <f>100 + SUMIFS(NhatKy_ViPham!J:J, NhatKy_ViPham!E:E, "12_Hoa_B", NhatKy_ViPham!F:F, B16, NhatKy_ViPham!C:C, "T33") - SUMIFS(NhatKy_ViPham!K:K, NhatKy_ViPham!E:E, "12_Hoa_B", NhatKy_ViPham!F:F, B16, NhatKy_ViPham!C:C, "T33")</f>
        <v>100</v>
      </c>
      <c r="AY16" s="6">
        <f>100 + SUMIFS(NhatKy_ViPham!J:J, NhatKy_ViPham!E:E, "12_Hoa_B", NhatKy_ViPham!F:F, B16, NhatKy_ViPham!C:C, "T34") - SUMIFS(NhatKy_ViPham!K:K, NhatKy_ViPham!E:E, "12_Hoa_B", NhatKy_ViPham!F:F, B16, NhatKy_ViPham!C:C, "T34")</f>
        <v>100</v>
      </c>
      <c r="AZ16" s="6">
        <f>100 + SUMIFS(NhatKy_ViPham!J:J, NhatKy_ViPham!E:E, "12_Hoa_B", NhatKy_ViPham!F:F, B16, NhatKy_ViPham!C:C, "T35") - SUMIFS(NhatKy_ViPham!K:K, NhatKy_ViPham!E:E, "12_Hoa_B", NhatKy_ViPham!F:F, B16, NhatKy_ViPham!C:C, "T35")</f>
        <v>100</v>
      </c>
      <c r="BA16" s="12">
        <f t="shared" si="0"/>
        <v>100</v>
      </c>
      <c r="BB16" s="11" t="s">
        <v>430</v>
      </c>
      <c r="BC16" s="16" t="str">
        <f t="shared" si="1"/>
        <v>Tốt</v>
      </c>
      <c r="BD16" s="15" t="str">
        <f t="shared" si="2"/>
        <v>🟢 BÌNH THƯỜNG</v>
      </c>
    </row>
    <row r="17" spans="1:56" x14ac:dyDescent="0.25">
      <c r="A17" s="4">
        <v>9</v>
      </c>
      <c r="B17" s="10" t="s">
        <v>2421</v>
      </c>
      <c r="C17" s="4" t="s">
        <v>2568</v>
      </c>
      <c r="D17" s="4" t="s">
        <v>435</v>
      </c>
      <c r="E17" s="11" t="s">
        <v>430</v>
      </c>
      <c r="F17" s="7">
        <f>SUMIFS(NhatKy_ViPham!K:K, NhatKy_ViPham!E:E, "12_Hoa_B", NhatKy_ViPham!F:F, B17, NhatKy_ViPham!H:H, "L01")</f>
        <v>0</v>
      </c>
      <c r="G17" s="7">
        <f>SUMIFS(NhatKy_ViPham!K:K, NhatKy_ViPham!E:E, "12_Hoa_B", NhatKy_ViPham!F:F, B17, NhatKy_ViPham!H:H, "L02")</f>
        <v>0</v>
      </c>
      <c r="H17" s="7">
        <f>SUMIFS(NhatKy_ViPham!K:K, NhatKy_ViPham!E:E, "12_Hoa_B", NhatKy_ViPham!F:F, B17, NhatKy_ViPham!H:H, "L03")</f>
        <v>0</v>
      </c>
      <c r="I17" s="7">
        <f>SUMIFS(NhatKy_ViPham!K:K, NhatKy_ViPham!E:E, "12_Hoa_B", NhatKy_ViPham!F:F, B17, NhatKy_ViPham!H:H, "L04")</f>
        <v>0</v>
      </c>
      <c r="J17" s="7">
        <f>SUMIFS(NhatKy_ViPham!K:K, NhatKy_ViPham!E:E, "12_Hoa_B", NhatKy_ViPham!F:F, B17, NhatKy_ViPham!H:H, "L05")</f>
        <v>0</v>
      </c>
      <c r="K17" s="7">
        <f>SUMIFS(NhatKy_ViPham!K:K, NhatKy_ViPham!E:E, "12_Hoa_B", NhatKy_ViPham!F:F, B17, NhatKy_ViPham!H:H, "L06")</f>
        <v>0</v>
      </c>
      <c r="L17" s="7">
        <f>SUMIFS(NhatKy_ViPham!K:K, NhatKy_ViPham!E:E, "12_Hoa_B", NhatKy_ViPham!F:F, B17, NhatKy_ViPham!H:H, "L07")</f>
        <v>0</v>
      </c>
      <c r="M17" s="7">
        <f>SUMIFS(NhatKy_ViPham!K:K, NhatKy_ViPham!E:E, "12_Hoa_B", NhatKy_ViPham!F:F, B17, NhatKy_ViPham!H:H, "L08")</f>
        <v>0</v>
      </c>
      <c r="N17" s="7">
        <f>SUMIFS(NhatKy_ViPham!K:K, NhatKy_ViPham!E:E, "12_Hoa_B", NhatKy_ViPham!F:F, B17, NhatKy_ViPham!H:H, "L09")</f>
        <v>0</v>
      </c>
      <c r="O17" s="7">
        <f>SUMIFS(NhatKy_ViPham!K:K, NhatKy_ViPham!E:E, "12_Hoa_B", NhatKy_ViPham!F:F, B17, NhatKy_ViPham!H:H, "L10")</f>
        <v>0</v>
      </c>
      <c r="P17" s="12">
        <f>SUMIFS(NhatKy_ViPham!J:J, NhatKy_ViPham!E:E, "12_Hoa_B", NhatKy_ViPham!F:F, B17)</f>
        <v>0</v>
      </c>
      <c r="Q17" s="13">
        <f>SUMIFS(NhatKy_ViPham!K:K, NhatKy_ViPham!E:E, "12_Hoa_B", NhatKy_ViPham!F:F, B17)</f>
        <v>0</v>
      </c>
      <c r="R17" s="7">
        <f>100 + SUMIFS(NhatKy_ViPham!J:J, NhatKy_ViPham!E:E, "12_Hoa_B", NhatKy_ViPham!F:F, B17, NhatKy_ViPham!C:C, "T1") - SUMIFS(NhatKy_ViPham!K:K, NhatKy_ViPham!E:E, "12_Hoa_B", NhatKy_ViPham!F:F, B17, NhatKy_ViPham!C:C, "T1")</f>
        <v>100</v>
      </c>
      <c r="S17" s="7">
        <f>100 + SUMIFS(NhatKy_ViPham!J:J, NhatKy_ViPham!E:E, "12_Hoa_B", NhatKy_ViPham!F:F, B17, NhatKy_ViPham!C:C, "T2") - SUMIFS(NhatKy_ViPham!K:K, NhatKy_ViPham!E:E, "12_Hoa_B", NhatKy_ViPham!F:F, B17, NhatKy_ViPham!C:C, "T2")</f>
        <v>100</v>
      </c>
      <c r="T17" s="7">
        <f>100 + SUMIFS(NhatKy_ViPham!J:J, NhatKy_ViPham!E:E, "12_Hoa_B", NhatKy_ViPham!F:F, B17, NhatKy_ViPham!C:C, "T3") - SUMIFS(NhatKy_ViPham!K:K, NhatKy_ViPham!E:E, "12_Hoa_B", NhatKy_ViPham!F:F, B17, NhatKy_ViPham!C:C, "T3")</f>
        <v>100</v>
      </c>
      <c r="U17" s="7">
        <f>100 + SUMIFS(NhatKy_ViPham!J:J, NhatKy_ViPham!E:E, "12_Hoa_B", NhatKy_ViPham!F:F, B17, NhatKy_ViPham!C:C, "T4") - SUMIFS(NhatKy_ViPham!K:K, NhatKy_ViPham!E:E, "12_Hoa_B", NhatKy_ViPham!F:F, B17, NhatKy_ViPham!C:C, "T4")</f>
        <v>100</v>
      </c>
      <c r="V17" s="7">
        <f>100 + SUMIFS(NhatKy_ViPham!J:J, NhatKy_ViPham!E:E, "12_Hoa_B", NhatKy_ViPham!F:F, B17, NhatKy_ViPham!C:C, "T5") - SUMIFS(NhatKy_ViPham!K:K, NhatKy_ViPham!E:E, "12_Hoa_B", NhatKy_ViPham!F:F, B17, NhatKy_ViPham!C:C, "T5")</f>
        <v>100</v>
      </c>
      <c r="W17" s="7">
        <f>100 + SUMIFS(NhatKy_ViPham!J:J, NhatKy_ViPham!E:E, "12_Hoa_B", NhatKy_ViPham!F:F, B17, NhatKy_ViPham!C:C, "T6") - SUMIFS(NhatKy_ViPham!K:K, NhatKy_ViPham!E:E, "12_Hoa_B", NhatKy_ViPham!F:F, B17, NhatKy_ViPham!C:C, "T6")</f>
        <v>100</v>
      </c>
      <c r="X17" s="7">
        <f>100 + SUMIFS(NhatKy_ViPham!J:J, NhatKy_ViPham!E:E, "12_Hoa_B", NhatKy_ViPham!F:F, B17, NhatKy_ViPham!C:C, "T7") - SUMIFS(NhatKy_ViPham!K:K, NhatKy_ViPham!E:E, "12_Hoa_B", NhatKy_ViPham!F:F, B17, NhatKy_ViPham!C:C, "T7")</f>
        <v>100</v>
      </c>
      <c r="Y17" s="7">
        <f>100 + SUMIFS(NhatKy_ViPham!J:J, NhatKy_ViPham!E:E, "12_Hoa_B", NhatKy_ViPham!F:F, B17, NhatKy_ViPham!C:C, "T8") - SUMIFS(NhatKy_ViPham!K:K, NhatKy_ViPham!E:E, "12_Hoa_B", NhatKy_ViPham!F:F, B17, NhatKy_ViPham!C:C, "T8")</f>
        <v>100</v>
      </c>
      <c r="Z17" s="7">
        <f>100 + SUMIFS(NhatKy_ViPham!J:J, NhatKy_ViPham!E:E, "12_Hoa_B", NhatKy_ViPham!F:F, B17, NhatKy_ViPham!C:C, "T9") - SUMIFS(NhatKy_ViPham!K:K, NhatKy_ViPham!E:E, "12_Hoa_B", NhatKy_ViPham!F:F, B17, NhatKy_ViPham!C:C, "T9")</f>
        <v>100</v>
      </c>
      <c r="AA17" s="7">
        <f>100 + SUMIFS(NhatKy_ViPham!J:J, NhatKy_ViPham!E:E, "12_Hoa_B", NhatKy_ViPham!F:F, B17, NhatKy_ViPham!C:C, "T10") - SUMIFS(NhatKy_ViPham!K:K, NhatKy_ViPham!E:E, "12_Hoa_B", NhatKy_ViPham!F:F, B17, NhatKy_ViPham!C:C, "T10")</f>
        <v>100</v>
      </c>
      <c r="AB17" s="7">
        <f>100 + SUMIFS(NhatKy_ViPham!J:J, NhatKy_ViPham!E:E, "12_Hoa_B", NhatKy_ViPham!F:F, B17, NhatKy_ViPham!C:C, "T11") - SUMIFS(NhatKy_ViPham!K:K, NhatKy_ViPham!E:E, "12_Hoa_B", NhatKy_ViPham!F:F, B17, NhatKy_ViPham!C:C, "T11")</f>
        <v>100</v>
      </c>
      <c r="AC17" s="7">
        <f>100 + SUMIFS(NhatKy_ViPham!J:J, NhatKy_ViPham!E:E, "12_Hoa_B", NhatKy_ViPham!F:F, B17, NhatKy_ViPham!C:C, "T12") - SUMIFS(NhatKy_ViPham!K:K, NhatKy_ViPham!E:E, "12_Hoa_B", NhatKy_ViPham!F:F, B17, NhatKy_ViPham!C:C, "T12")</f>
        <v>100</v>
      </c>
      <c r="AD17" s="7">
        <f>100 + SUMIFS(NhatKy_ViPham!J:J, NhatKy_ViPham!E:E, "12_Hoa_B", NhatKy_ViPham!F:F, B17, NhatKy_ViPham!C:C, "T13") - SUMIFS(NhatKy_ViPham!K:K, NhatKy_ViPham!E:E, "12_Hoa_B", NhatKy_ViPham!F:F, B17, NhatKy_ViPham!C:C, "T13")</f>
        <v>100</v>
      </c>
      <c r="AE17" s="7">
        <f>100 + SUMIFS(NhatKy_ViPham!J:J, NhatKy_ViPham!E:E, "12_Hoa_B", NhatKy_ViPham!F:F, B17, NhatKy_ViPham!C:C, "T14") - SUMIFS(NhatKy_ViPham!K:K, NhatKy_ViPham!E:E, "12_Hoa_B", NhatKy_ViPham!F:F, B17, NhatKy_ViPham!C:C, "T14")</f>
        <v>100</v>
      </c>
      <c r="AF17" s="7">
        <f>100 + SUMIFS(NhatKy_ViPham!J:J, NhatKy_ViPham!E:E, "12_Hoa_B", NhatKy_ViPham!F:F, B17, NhatKy_ViPham!C:C, "T15") - SUMIFS(NhatKy_ViPham!K:K, NhatKy_ViPham!E:E, "12_Hoa_B", NhatKy_ViPham!F:F, B17, NhatKy_ViPham!C:C, "T15")</f>
        <v>100</v>
      </c>
      <c r="AG17" s="7">
        <f>100 + SUMIFS(NhatKy_ViPham!J:J, NhatKy_ViPham!E:E, "12_Hoa_B", NhatKy_ViPham!F:F, B17, NhatKy_ViPham!C:C, "T16") - SUMIFS(NhatKy_ViPham!K:K, NhatKy_ViPham!E:E, "12_Hoa_B", NhatKy_ViPham!F:F, B17, NhatKy_ViPham!C:C, "T16")</f>
        <v>100</v>
      </c>
      <c r="AH17" s="7">
        <f>100 + SUMIFS(NhatKy_ViPham!J:J, NhatKy_ViPham!E:E, "12_Hoa_B", NhatKy_ViPham!F:F, B17, NhatKy_ViPham!C:C, "T17") - SUMIFS(NhatKy_ViPham!K:K, NhatKy_ViPham!E:E, "12_Hoa_B", NhatKy_ViPham!F:F, B17, NhatKy_ViPham!C:C, "T17")</f>
        <v>100</v>
      </c>
      <c r="AI17" s="7">
        <f>100 + SUMIFS(NhatKy_ViPham!J:J, NhatKy_ViPham!E:E, "12_Hoa_B", NhatKy_ViPham!F:F, B17, NhatKy_ViPham!C:C, "T18") - SUMIFS(NhatKy_ViPham!K:K, NhatKy_ViPham!E:E, "12_Hoa_B", NhatKy_ViPham!F:F, B17, NhatKy_ViPham!C:C, "T18")</f>
        <v>100</v>
      </c>
      <c r="AJ17" s="7">
        <f>100 + SUMIFS(NhatKy_ViPham!J:J, NhatKy_ViPham!E:E, "12_Hoa_B", NhatKy_ViPham!F:F, B17, NhatKy_ViPham!C:C, "T19") - SUMIFS(NhatKy_ViPham!K:K, NhatKy_ViPham!E:E, "12_Hoa_B", NhatKy_ViPham!F:F, B17, NhatKy_ViPham!C:C, "T19")</f>
        <v>100</v>
      </c>
      <c r="AK17" s="7">
        <f>100 + SUMIFS(NhatKy_ViPham!J:J, NhatKy_ViPham!E:E, "12_Hoa_B", NhatKy_ViPham!F:F, B17, NhatKy_ViPham!C:C, "T20") - SUMIFS(NhatKy_ViPham!K:K, NhatKy_ViPham!E:E, "12_Hoa_B", NhatKy_ViPham!F:F, B17, NhatKy_ViPham!C:C, "T20")</f>
        <v>100</v>
      </c>
      <c r="AL17" s="7">
        <f>100 + SUMIFS(NhatKy_ViPham!J:J, NhatKy_ViPham!E:E, "12_Hoa_B", NhatKy_ViPham!F:F, B17, NhatKy_ViPham!C:C, "T21") - SUMIFS(NhatKy_ViPham!K:K, NhatKy_ViPham!E:E, "12_Hoa_B", NhatKy_ViPham!F:F, B17, NhatKy_ViPham!C:C, "T21")</f>
        <v>100</v>
      </c>
      <c r="AM17" s="7">
        <f>100 + SUMIFS(NhatKy_ViPham!J:J, NhatKy_ViPham!E:E, "12_Hoa_B", NhatKy_ViPham!F:F, B17, NhatKy_ViPham!C:C, "T22") - SUMIFS(NhatKy_ViPham!K:K, NhatKy_ViPham!E:E, "12_Hoa_B", NhatKy_ViPham!F:F, B17, NhatKy_ViPham!C:C, "T22")</f>
        <v>100</v>
      </c>
      <c r="AN17" s="7">
        <f>100 + SUMIFS(NhatKy_ViPham!J:J, NhatKy_ViPham!E:E, "12_Hoa_B", NhatKy_ViPham!F:F, B17, NhatKy_ViPham!C:C, "T23") - SUMIFS(NhatKy_ViPham!K:K, NhatKy_ViPham!E:E, "12_Hoa_B", NhatKy_ViPham!F:F, B17, NhatKy_ViPham!C:C, "T23")</f>
        <v>100</v>
      </c>
      <c r="AO17" s="7">
        <f>100 + SUMIFS(NhatKy_ViPham!J:J, NhatKy_ViPham!E:E, "12_Hoa_B", NhatKy_ViPham!F:F, B17, NhatKy_ViPham!C:C, "T24") - SUMIFS(NhatKy_ViPham!K:K, NhatKy_ViPham!E:E, "12_Hoa_B", NhatKy_ViPham!F:F, B17, NhatKy_ViPham!C:C, "T24")</f>
        <v>100</v>
      </c>
      <c r="AP17" s="7">
        <f>100 + SUMIFS(NhatKy_ViPham!J:J, NhatKy_ViPham!E:E, "12_Hoa_B", NhatKy_ViPham!F:F, B17, NhatKy_ViPham!C:C, "T25") - SUMIFS(NhatKy_ViPham!K:K, NhatKy_ViPham!E:E, "12_Hoa_B", NhatKy_ViPham!F:F, B17, NhatKy_ViPham!C:C, "T25")</f>
        <v>100</v>
      </c>
      <c r="AQ17" s="7">
        <f>100 + SUMIFS(NhatKy_ViPham!J:J, NhatKy_ViPham!E:E, "12_Hoa_B", NhatKy_ViPham!F:F, B17, NhatKy_ViPham!C:C, "T26") - SUMIFS(NhatKy_ViPham!K:K, NhatKy_ViPham!E:E, "12_Hoa_B", NhatKy_ViPham!F:F, B17, NhatKy_ViPham!C:C, "T26")</f>
        <v>100</v>
      </c>
      <c r="AR17" s="7">
        <f>100 + SUMIFS(NhatKy_ViPham!J:J, NhatKy_ViPham!E:E, "12_Hoa_B", NhatKy_ViPham!F:F, B17, NhatKy_ViPham!C:C, "T27") - SUMIFS(NhatKy_ViPham!K:K, NhatKy_ViPham!E:E, "12_Hoa_B", NhatKy_ViPham!F:F, B17, NhatKy_ViPham!C:C, "T27")</f>
        <v>100</v>
      </c>
      <c r="AS17" s="7">
        <f>100 + SUMIFS(NhatKy_ViPham!J:J, NhatKy_ViPham!E:E, "12_Hoa_B", NhatKy_ViPham!F:F, B17, NhatKy_ViPham!C:C, "T28") - SUMIFS(NhatKy_ViPham!K:K, NhatKy_ViPham!E:E, "12_Hoa_B", NhatKy_ViPham!F:F, B17, NhatKy_ViPham!C:C, "T28")</f>
        <v>100</v>
      </c>
      <c r="AT17" s="7">
        <f>100 + SUMIFS(NhatKy_ViPham!J:J, NhatKy_ViPham!E:E, "12_Hoa_B", NhatKy_ViPham!F:F, B17, NhatKy_ViPham!C:C, "T29") - SUMIFS(NhatKy_ViPham!K:K, NhatKy_ViPham!E:E, "12_Hoa_B", NhatKy_ViPham!F:F, B17, NhatKy_ViPham!C:C, "T29")</f>
        <v>100</v>
      </c>
      <c r="AU17" s="7">
        <f>100 + SUMIFS(NhatKy_ViPham!J:J, NhatKy_ViPham!E:E, "12_Hoa_B", NhatKy_ViPham!F:F, B17, NhatKy_ViPham!C:C, "T30") - SUMIFS(NhatKy_ViPham!K:K, NhatKy_ViPham!E:E, "12_Hoa_B", NhatKy_ViPham!F:F, B17, NhatKy_ViPham!C:C, "T30")</f>
        <v>100</v>
      </c>
      <c r="AV17" s="7">
        <f>100 + SUMIFS(NhatKy_ViPham!J:J, NhatKy_ViPham!E:E, "12_Hoa_B", NhatKy_ViPham!F:F, B17, NhatKy_ViPham!C:C, "T31") - SUMIFS(NhatKy_ViPham!K:K, NhatKy_ViPham!E:E, "12_Hoa_B", NhatKy_ViPham!F:F, B17, NhatKy_ViPham!C:C, "T31")</f>
        <v>100</v>
      </c>
      <c r="AW17" s="7">
        <f>100 + SUMIFS(NhatKy_ViPham!J:J, NhatKy_ViPham!E:E, "12_Hoa_B", NhatKy_ViPham!F:F, B17, NhatKy_ViPham!C:C, "T32") - SUMIFS(NhatKy_ViPham!K:K, NhatKy_ViPham!E:E, "12_Hoa_B", NhatKy_ViPham!F:F, B17, NhatKy_ViPham!C:C, "T32")</f>
        <v>100</v>
      </c>
      <c r="AX17" s="7">
        <f>100 + SUMIFS(NhatKy_ViPham!J:J, NhatKy_ViPham!E:E, "12_Hoa_B", NhatKy_ViPham!F:F, B17, NhatKy_ViPham!C:C, "T33") - SUMIFS(NhatKy_ViPham!K:K, NhatKy_ViPham!E:E, "12_Hoa_B", NhatKy_ViPham!F:F, B17, NhatKy_ViPham!C:C, "T33")</f>
        <v>100</v>
      </c>
      <c r="AY17" s="7">
        <f>100 + SUMIFS(NhatKy_ViPham!J:J, NhatKy_ViPham!E:E, "12_Hoa_B", NhatKy_ViPham!F:F, B17, NhatKy_ViPham!C:C, "T34") - SUMIFS(NhatKy_ViPham!K:K, NhatKy_ViPham!E:E, "12_Hoa_B", NhatKy_ViPham!F:F, B17, NhatKy_ViPham!C:C, "T34")</f>
        <v>100</v>
      </c>
      <c r="AZ17" s="7">
        <f>100 + SUMIFS(NhatKy_ViPham!J:J, NhatKy_ViPham!E:E, "12_Hoa_B", NhatKy_ViPham!F:F, B17, NhatKy_ViPham!C:C, "T35") - SUMIFS(NhatKy_ViPham!K:K, NhatKy_ViPham!E:E, "12_Hoa_B", NhatKy_ViPham!F:F, B17, NhatKy_ViPham!C:C, "T35")</f>
        <v>100</v>
      </c>
      <c r="BA17" s="12">
        <f t="shared" si="0"/>
        <v>100</v>
      </c>
      <c r="BB17" s="11" t="s">
        <v>430</v>
      </c>
      <c r="BC17" s="14" t="str">
        <f t="shared" si="1"/>
        <v>Tốt</v>
      </c>
      <c r="BD17" s="10" t="str">
        <f t="shared" si="2"/>
        <v>🟢 BÌNH THƯỜNG</v>
      </c>
    </row>
    <row r="18" spans="1:56" x14ac:dyDescent="0.25">
      <c r="A18" s="5">
        <v>10</v>
      </c>
      <c r="B18" s="15" t="s">
        <v>2569</v>
      </c>
      <c r="C18" s="5" t="s">
        <v>2570</v>
      </c>
      <c r="D18" s="5" t="s">
        <v>435</v>
      </c>
      <c r="E18" s="11" t="s">
        <v>430</v>
      </c>
      <c r="F18" s="6">
        <f>SUMIFS(NhatKy_ViPham!K:K, NhatKy_ViPham!E:E, "12_Hoa_B", NhatKy_ViPham!F:F, B18, NhatKy_ViPham!H:H, "L01")</f>
        <v>0</v>
      </c>
      <c r="G18" s="6">
        <f>SUMIFS(NhatKy_ViPham!K:K, NhatKy_ViPham!E:E, "12_Hoa_B", NhatKy_ViPham!F:F, B18, NhatKy_ViPham!H:H, "L02")</f>
        <v>0</v>
      </c>
      <c r="H18" s="6">
        <f>SUMIFS(NhatKy_ViPham!K:K, NhatKy_ViPham!E:E, "12_Hoa_B", NhatKy_ViPham!F:F, B18, NhatKy_ViPham!H:H, "L03")</f>
        <v>0</v>
      </c>
      <c r="I18" s="6">
        <f>SUMIFS(NhatKy_ViPham!K:K, NhatKy_ViPham!E:E, "12_Hoa_B", NhatKy_ViPham!F:F, B18, NhatKy_ViPham!H:H, "L04")</f>
        <v>0</v>
      </c>
      <c r="J18" s="6">
        <f>SUMIFS(NhatKy_ViPham!K:K, NhatKy_ViPham!E:E, "12_Hoa_B", NhatKy_ViPham!F:F, B18, NhatKy_ViPham!H:H, "L05")</f>
        <v>0</v>
      </c>
      <c r="K18" s="6">
        <f>SUMIFS(NhatKy_ViPham!K:K, NhatKy_ViPham!E:E, "12_Hoa_B", NhatKy_ViPham!F:F, B18, NhatKy_ViPham!H:H, "L06")</f>
        <v>0</v>
      </c>
      <c r="L18" s="6">
        <f>SUMIFS(NhatKy_ViPham!K:K, NhatKy_ViPham!E:E, "12_Hoa_B", NhatKy_ViPham!F:F, B18, NhatKy_ViPham!H:H, "L07")</f>
        <v>0</v>
      </c>
      <c r="M18" s="6">
        <f>SUMIFS(NhatKy_ViPham!K:K, NhatKy_ViPham!E:E, "12_Hoa_B", NhatKy_ViPham!F:F, B18, NhatKy_ViPham!H:H, "L08")</f>
        <v>0</v>
      </c>
      <c r="N18" s="6">
        <f>SUMIFS(NhatKy_ViPham!K:K, NhatKy_ViPham!E:E, "12_Hoa_B", NhatKy_ViPham!F:F, B18, NhatKy_ViPham!H:H, "L09")</f>
        <v>0</v>
      </c>
      <c r="O18" s="6">
        <f>SUMIFS(NhatKy_ViPham!K:K, NhatKy_ViPham!E:E, "12_Hoa_B", NhatKy_ViPham!F:F, B18, NhatKy_ViPham!H:H, "L10")</f>
        <v>0</v>
      </c>
      <c r="P18" s="12">
        <f>SUMIFS(NhatKy_ViPham!J:J, NhatKy_ViPham!E:E, "12_Hoa_B", NhatKy_ViPham!F:F, B18)</f>
        <v>0</v>
      </c>
      <c r="Q18" s="13">
        <f>SUMIFS(NhatKy_ViPham!K:K, NhatKy_ViPham!E:E, "12_Hoa_B", NhatKy_ViPham!F:F, B18)</f>
        <v>0</v>
      </c>
      <c r="R18" s="6">
        <f>100 + SUMIFS(NhatKy_ViPham!J:J, NhatKy_ViPham!E:E, "12_Hoa_B", NhatKy_ViPham!F:F, B18, NhatKy_ViPham!C:C, "T1") - SUMIFS(NhatKy_ViPham!K:K, NhatKy_ViPham!E:E, "12_Hoa_B", NhatKy_ViPham!F:F, B18, NhatKy_ViPham!C:C, "T1")</f>
        <v>100</v>
      </c>
      <c r="S18" s="6">
        <f>100 + SUMIFS(NhatKy_ViPham!J:J, NhatKy_ViPham!E:E, "12_Hoa_B", NhatKy_ViPham!F:F, B18, NhatKy_ViPham!C:C, "T2") - SUMIFS(NhatKy_ViPham!K:K, NhatKy_ViPham!E:E, "12_Hoa_B", NhatKy_ViPham!F:F, B18, NhatKy_ViPham!C:C, "T2")</f>
        <v>100</v>
      </c>
      <c r="T18" s="6">
        <f>100 + SUMIFS(NhatKy_ViPham!J:J, NhatKy_ViPham!E:E, "12_Hoa_B", NhatKy_ViPham!F:F, B18, NhatKy_ViPham!C:C, "T3") - SUMIFS(NhatKy_ViPham!K:K, NhatKy_ViPham!E:E, "12_Hoa_B", NhatKy_ViPham!F:F, B18, NhatKy_ViPham!C:C, "T3")</f>
        <v>100</v>
      </c>
      <c r="U18" s="6">
        <f>100 + SUMIFS(NhatKy_ViPham!J:J, NhatKy_ViPham!E:E, "12_Hoa_B", NhatKy_ViPham!F:F, B18, NhatKy_ViPham!C:C, "T4") - SUMIFS(NhatKy_ViPham!K:K, NhatKy_ViPham!E:E, "12_Hoa_B", NhatKy_ViPham!F:F, B18, NhatKy_ViPham!C:C, "T4")</f>
        <v>100</v>
      </c>
      <c r="V18" s="6">
        <f>100 + SUMIFS(NhatKy_ViPham!J:J, NhatKy_ViPham!E:E, "12_Hoa_B", NhatKy_ViPham!F:F, B18, NhatKy_ViPham!C:C, "T5") - SUMIFS(NhatKy_ViPham!K:K, NhatKy_ViPham!E:E, "12_Hoa_B", NhatKy_ViPham!F:F, B18, NhatKy_ViPham!C:C, "T5")</f>
        <v>100</v>
      </c>
      <c r="W18" s="6">
        <f>100 + SUMIFS(NhatKy_ViPham!J:J, NhatKy_ViPham!E:E, "12_Hoa_B", NhatKy_ViPham!F:F, B18, NhatKy_ViPham!C:C, "T6") - SUMIFS(NhatKy_ViPham!K:K, NhatKy_ViPham!E:E, "12_Hoa_B", NhatKy_ViPham!F:F, B18, NhatKy_ViPham!C:C, "T6")</f>
        <v>100</v>
      </c>
      <c r="X18" s="6">
        <f>100 + SUMIFS(NhatKy_ViPham!J:J, NhatKy_ViPham!E:E, "12_Hoa_B", NhatKy_ViPham!F:F, B18, NhatKy_ViPham!C:C, "T7") - SUMIFS(NhatKy_ViPham!K:K, NhatKy_ViPham!E:E, "12_Hoa_B", NhatKy_ViPham!F:F, B18, NhatKy_ViPham!C:C, "T7")</f>
        <v>100</v>
      </c>
      <c r="Y18" s="6">
        <f>100 + SUMIFS(NhatKy_ViPham!J:J, NhatKy_ViPham!E:E, "12_Hoa_B", NhatKy_ViPham!F:F, B18, NhatKy_ViPham!C:C, "T8") - SUMIFS(NhatKy_ViPham!K:K, NhatKy_ViPham!E:E, "12_Hoa_B", NhatKy_ViPham!F:F, B18, NhatKy_ViPham!C:C, "T8")</f>
        <v>100</v>
      </c>
      <c r="Z18" s="6">
        <f>100 + SUMIFS(NhatKy_ViPham!J:J, NhatKy_ViPham!E:E, "12_Hoa_B", NhatKy_ViPham!F:F, B18, NhatKy_ViPham!C:C, "T9") - SUMIFS(NhatKy_ViPham!K:K, NhatKy_ViPham!E:E, "12_Hoa_B", NhatKy_ViPham!F:F, B18, NhatKy_ViPham!C:C, "T9")</f>
        <v>100</v>
      </c>
      <c r="AA18" s="6">
        <f>100 + SUMIFS(NhatKy_ViPham!J:J, NhatKy_ViPham!E:E, "12_Hoa_B", NhatKy_ViPham!F:F, B18, NhatKy_ViPham!C:C, "T10") - SUMIFS(NhatKy_ViPham!K:K, NhatKy_ViPham!E:E, "12_Hoa_B", NhatKy_ViPham!F:F, B18, NhatKy_ViPham!C:C, "T10")</f>
        <v>100</v>
      </c>
      <c r="AB18" s="6">
        <f>100 + SUMIFS(NhatKy_ViPham!J:J, NhatKy_ViPham!E:E, "12_Hoa_B", NhatKy_ViPham!F:F, B18, NhatKy_ViPham!C:C, "T11") - SUMIFS(NhatKy_ViPham!K:K, NhatKy_ViPham!E:E, "12_Hoa_B", NhatKy_ViPham!F:F, B18, NhatKy_ViPham!C:C, "T11")</f>
        <v>100</v>
      </c>
      <c r="AC18" s="6">
        <f>100 + SUMIFS(NhatKy_ViPham!J:J, NhatKy_ViPham!E:E, "12_Hoa_B", NhatKy_ViPham!F:F, B18, NhatKy_ViPham!C:C, "T12") - SUMIFS(NhatKy_ViPham!K:K, NhatKy_ViPham!E:E, "12_Hoa_B", NhatKy_ViPham!F:F, B18, NhatKy_ViPham!C:C, "T12")</f>
        <v>100</v>
      </c>
      <c r="AD18" s="6">
        <f>100 + SUMIFS(NhatKy_ViPham!J:J, NhatKy_ViPham!E:E, "12_Hoa_B", NhatKy_ViPham!F:F, B18, NhatKy_ViPham!C:C, "T13") - SUMIFS(NhatKy_ViPham!K:K, NhatKy_ViPham!E:E, "12_Hoa_B", NhatKy_ViPham!F:F, B18, NhatKy_ViPham!C:C, "T13")</f>
        <v>100</v>
      </c>
      <c r="AE18" s="6">
        <f>100 + SUMIFS(NhatKy_ViPham!J:J, NhatKy_ViPham!E:E, "12_Hoa_B", NhatKy_ViPham!F:F, B18, NhatKy_ViPham!C:C, "T14") - SUMIFS(NhatKy_ViPham!K:K, NhatKy_ViPham!E:E, "12_Hoa_B", NhatKy_ViPham!F:F, B18, NhatKy_ViPham!C:C, "T14")</f>
        <v>100</v>
      </c>
      <c r="AF18" s="6">
        <f>100 + SUMIFS(NhatKy_ViPham!J:J, NhatKy_ViPham!E:E, "12_Hoa_B", NhatKy_ViPham!F:F, B18, NhatKy_ViPham!C:C, "T15") - SUMIFS(NhatKy_ViPham!K:K, NhatKy_ViPham!E:E, "12_Hoa_B", NhatKy_ViPham!F:F, B18, NhatKy_ViPham!C:C, "T15")</f>
        <v>100</v>
      </c>
      <c r="AG18" s="6">
        <f>100 + SUMIFS(NhatKy_ViPham!J:J, NhatKy_ViPham!E:E, "12_Hoa_B", NhatKy_ViPham!F:F, B18, NhatKy_ViPham!C:C, "T16") - SUMIFS(NhatKy_ViPham!K:K, NhatKy_ViPham!E:E, "12_Hoa_B", NhatKy_ViPham!F:F, B18, NhatKy_ViPham!C:C, "T16")</f>
        <v>100</v>
      </c>
      <c r="AH18" s="6">
        <f>100 + SUMIFS(NhatKy_ViPham!J:J, NhatKy_ViPham!E:E, "12_Hoa_B", NhatKy_ViPham!F:F, B18, NhatKy_ViPham!C:C, "T17") - SUMIFS(NhatKy_ViPham!K:K, NhatKy_ViPham!E:E, "12_Hoa_B", NhatKy_ViPham!F:F, B18, NhatKy_ViPham!C:C, "T17")</f>
        <v>100</v>
      </c>
      <c r="AI18" s="6">
        <f>100 + SUMIFS(NhatKy_ViPham!J:J, NhatKy_ViPham!E:E, "12_Hoa_B", NhatKy_ViPham!F:F, B18, NhatKy_ViPham!C:C, "T18") - SUMIFS(NhatKy_ViPham!K:K, NhatKy_ViPham!E:E, "12_Hoa_B", NhatKy_ViPham!F:F, B18, NhatKy_ViPham!C:C, "T18")</f>
        <v>100</v>
      </c>
      <c r="AJ18" s="6">
        <f>100 + SUMIFS(NhatKy_ViPham!J:J, NhatKy_ViPham!E:E, "12_Hoa_B", NhatKy_ViPham!F:F, B18, NhatKy_ViPham!C:C, "T19") - SUMIFS(NhatKy_ViPham!K:K, NhatKy_ViPham!E:E, "12_Hoa_B", NhatKy_ViPham!F:F, B18, NhatKy_ViPham!C:C, "T19")</f>
        <v>100</v>
      </c>
      <c r="AK18" s="6">
        <f>100 + SUMIFS(NhatKy_ViPham!J:J, NhatKy_ViPham!E:E, "12_Hoa_B", NhatKy_ViPham!F:F, B18, NhatKy_ViPham!C:C, "T20") - SUMIFS(NhatKy_ViPham!K:K, NhatKy_ViPham!E:E, "12_Hoa_B", NhatKy_ViPham!F:F, B18, NhatKy_ViPham!C:C, "T20")</f>
        <v>100</v>
      </c>
      <c r="AL18" s="6">
        <f>100 + SUMIFS(NhatKy_ViPham!J:J, NhatKy_ViPham!E:E, "12_Hoa_B", NhatKy_ViPham!F:F, B18, NhatKy_ViPham!C:C, "T21") - SUMIFS(NhatKy_ViPham!K:K, NhatKy_ViPham!E:E, "12_Hoa_B", NhatKy_ViPham!F:F, B18, NhatKy_ViPham!C:C, "T21")</f>
        <v>100</v>
      </c>
      <c r="AM18" s="6">
        <f>100 + SUMIFS(NhatKy_ViPham!J:J, NhatKy_ViPham!E:E, "12_Hoa_B", NhatKy_ViPham!F:F, B18, NhatKy_ViPham!C:C, "T22") - SUMIFS(NhatKy_ViPham!K:K, NhatKy_ViPham!E:E, "12_Hoa_B", NhatKy_ViPham!F:F, B18, NhatKy_ViPham!C:C, "T22")</f>
        <v>100</v>
      </c>
      <c r="AN18" s="6">
        <f>100 + SUMIFS(NhatKy_ViPham!J:J, NhatKy_ViPham!E:E, "12_Hoa_B", NhatKy_ViPham!F:F, B18, NhatKy_ViPham!C:C, "T23") - SUMIFS(NhatKy_ViPham!K:K, NhatKy_ViPham!E:E, "12_Hoa_B", NhatKy_ViPham!F:F, B18, NhatKy_ViPham!C:C, "T23")</f>
        <v>100</v>
      </c>
      <c r="AO18" s="6">
        <f>100 + SUMIFS(NhatKy_ViPham!J:J, NhatKy_ViPham!E:E, "12_Hoa_B", NhatKy_ViPham!F:F, B18, NhatKy_ViPham!C:C, "T24") - SUMIFS(NhatKy_ViPham!K:K, NhatKy_ViPham!E:E, "12_Hoa_B", NhatKy_ViPham!F:F, B18, NhatKy_ViPham!C:C, "T24")</f>
        <v>100</v>
      </c>
      <c r="AP18" s="6">
        <f>100 + SUMIFS(NhatKy_ViPham!J:J, NhatKy_ViPham!E:E, "12_Hoa_B", NhatKy_ViPham!F:F, B18, NhatKy_ViPham!C:C, "T25") - SUMIFS(NhatKy_ViPham!K:K, NhatKy_ViPham!E:E, "12_Hoa_B", NhatKy_ViPham!F:F, B18, NhatKy_ViPham!C:C, "T25")</f>
        <v>100</v>
      </c>
      <c r="AQ18" s="6">
        <f>100 + SUMIFS(NhatKy_ViPham!J:J, NhatKy_ViPham!E:E, "12_Hoa_B", NhatKy_ViPham!F:F, B18, NhatKy_ViPham!C:C, "T26") - SUMIFS(NhatKy_ViPham!K:K, NhatKy_ViPham!E:E, "12_Hoa_B", NhatKy_ViPham!F:F, B18, NhatKy_ViPham!C:C, "T26")</f>
        <v>100</v>
      </c>
      <c r="AR18" s="6">
        <f>100 + SUMIFS(NhatKy_ViPham!J:J, NhatKy_ViPham!E:E, "12_Hoa_B", NhatKy_ViPham!F:F, B18, NhatKy_ViPham!C:C, "T27") - SUMIFS(NhatKy_ViPham!K:K, NhatKy_ViPham!E:E, "12_Hoa_B", NhatKy_ViPham!F:F, B18, NhatKy_ViPham!C:C, "T27")</f>
        <v>100</v>
      </c>
      <c r="AS18" s="6">
        <f>100 + SUMIFS(NhatKy_ViPham!J:J, NhatKy_ViPham!E:E, "12_Hoa_B", NhatKy_ViPham!F:F, B18, NhatKy_ViPham!C:C, "T28") - SUMIFS(NhatKy_ViPham!K:K, NhatKy_ViPham!E:E, "12_Hoa_B", NhatKy_ViPham!F:F, B18, NhatKy_ViPham!C:C, "T28")</f>
        <v>100</v>
      </c>
      <c r="AT18" s="6">
        <f>100 + SUMIFS(NhatKy_ViPham!J:J, NhatKy_ViPham!E:E, "12_Hoa_B", NhatKy_ViPham!F:F, B18, NhatKy_ViPham!C:C, "T29") - SUMIFS(NhatKy_ViPham!K:K, NhatKy_ViPham!E:E, "12_Hoa_B", NhatKy_ViPham!F:F, B18, NhatKy_ViPham!C:C, "T29")</f>
        <v>100</v>
      </c>
      <c r="AU18" s="6">
        <f>100 + SUMIFS(NhatKy_ViPham!J:J, NhatKy_ViPham!E:E, "12_Hoa_B", NhatKy_ViPham!F:F, B18, NhatKy_ViPham!C:C, "T30") - SUMIFS(NhatKy_ViPham!K:K, NhatKy_ViPham!E:E, "12_Hoa_B", NhatKy_ViPham!F:F, B18, NhatKy_ViPham!C:C, "T30")</f>
        <v>100</v>
      </c>
      <c r="AV18" s="6">
        <f>100 + SUMIFS(NhatKy_ViPham!J:J, NhatKy_ViPham!E:E, "12_Hoa_B", NhatKy_ViPham!F:F, B18, NhatKy_ViPham!C:C, "T31") - SUMIFS(NhatKy_ViPham!K:K, NhatKy_ViPham!E:E, "12_Hoa_B", NhatKy_ViPham!F:F, B18, NhatKy_ViPham!C:C, "T31")</f>
        <v>100</v>
      </c>
      <c r="AW18" s="6">
        <f>100 + SUMIFS(NhatKy_ViPham!J:J, NhatKy_ViPham!E:E, "12_Hoa_B", NhatKy_ViPham!F:F, B18, NhatKy_ViPham!C:C, "T32") - SUMIFS(NhatKy_ViPham!K:K, NhatKy_ViPham!E:E, "12_Hoa_B", NhatKy_ViPham!F:F, B18, NhatKy_ViPham!C:C, "T32")</f>
        <v>100</v>
      </c>
      <c r="AX18" s="6">
        <f>100 + SUMIFS(NhatKy_ViPham!J:J, NhatKy_ViPham!E:E, "12_Hoa_B", NhatKy_ViPham!F:F, B18, NhatKy_ViPham!C:C, "T33") - SUMIFS(NhatKy_ViPham!K:K, NhatKy_ViPham!E:E, "12_Hoa_B", NhatKy_ViPham!F:F, B18, NhatKy_ViPham!C:C, "T33")</f>
        <v>100</v>
      </c>
      <c r="AY18" s="6">
        <f>100 + SUMIFS(NhatKy_ViPham!J:J, NhatKy_ViPham!E:E, "12_Hoa_B", NhatKy_ViPham!F:F, B18, NhatKy_ViPham!C:C, "T34") - SUMIFS(NhatKy_ViPham!K:K, NhatKy_ViPham!E:E, "12_Hoa_B", NhatKy_ViPham!F:F, B18, NhatKy_ViPham!C:C, "T34")</f>
        <v>100</v>
      </c>
      <c r="AZ18" s="6">
        <f>100 + SUMIFS(NhatKy_ViPham!J:J, NhatKy_ViPham!E:E, "12_Hoa_B", NhatKy_ViPham!F:F, B18, NhatKy_ViPham!C:C, "T35") - SUMIFS(NhatKy_ViPham!K:K, NhatKy_ViPham!E:E, "12_Hoa_B", NhatKy_ViPham!F:F, B18, NhatKy_ViPham!C:C, "T35")</f>
        <v>100</v>
      </c>
      <c r="BA18" s="12">
        <f t="shared" si="0"/>
        <v>100</v>
      </c>
      <c r="BB18" s="11" t="s">
        <v>430</v>
      </c>
      <c r="BC18" s="16" t="str">
        <f t="shared" si="1"/>
        <v>Tốt</v>
      </c>
      <c r="BD18" s="15" t="str">
        <f t="shared" si="2"/>
        <v>🟢 BÌNH THƯỜNG</v>
      </c>
    </row>
    <row r="19" spans="1:56" x14ac:dyDescent="0.25">
      <c r="A19" s="4">
        <v>11</v>
      </c>
      <c r="B19" s="10" t="s">
        <v>2571</v>
      </c>
      <c r="C19" s="4" t="s">
        <v>2330</v>
      </c>
      <c r="D19" s="4" t="s">
        <v>435</v>
      </c>
      <c r="E19" s="11" t="s">
        <v>430</v>
      </c>
      <c r="F19" s="7">
        <f>SUMIFS(NhatKy_ViPham!K:K, NhatKy_ViPham!E:E, "12_Hoa_B", NhatKy_ViPham!F:F, B19, NhatKy_ViPham!H:H, "L01")</f>
        <v>0</v>
      </c>
      <c r="G19" s="7">
        <f>SUMIFS(NhatKy_ViPham!K:K, NhatKy_ViPham!E:E, "12_Hoa_B", NhatKy_ViPham!F:F, B19, NhatKy_ViPham!H:H, "L02")</f>
        <v>0</v>
      </c>
      <c r="H19" s="7">
        <f>SUMIFS(NhatKy_ViPham!K:K, NhatKy_ViPham!E:E, "12_Hoa_B", NhatKy_ViPham!F:F, B19, NhatKy_ViPham!H:H, "L03")</f>
        <v>0</v>
      </c>
      <c r="I19" s="7">
        <f>SUMIFS(NhatKy_ViPham!K:K, NhatKy_ViPham!E:E, "12_Hoa_B", NhatKy_ViPham!F:F, B19, NhatKy_ViPham!H:H, "L04")</f>
        <v>0</v>
      </c>
      <c r="J19" s="7">
        <f>SUMIFS(NhatKy_ViPham!K:K, NhatKy_ViPham!E:E, "12_Hoa_B", NhatKy_ViPham!F:F, B19, NhatKy_ViPham!H:H, "L05")</f>
        <v>0</v>
      </c>
      <c r="K19" s="7">
        <f>SUMIFS(NhatKy_ViPham!K:K, NhatKy_ViPham!E:E, "12_Hoa_B", NhatKy_ViPham!F:F, B19, NhatKy_ViPham!H:H, "L06")</f>
        <v>0</v>
      </c>
      <c r="L19" s="7">
        <f>SUMIFS(NhatKy_ViPham!K:K, NhatKy_ViPham!E:E, "12_Hoa_B", NhatKy_ViPham!F:F, B19, NhatKy_ViPham!H:H, "L07")</f>
        <v>0</v>
      </c>
      <c r="M19" s="7">
        <f>SUMIFS(NhatKy_ViPham!K:K, NhatKy_ViPham!E:E, "12_Hoa_B", NhatKy_ViPham!F:F, B19, NhatKy_ViPham!H:H, "L08")</f>
        <v>0</v>
      </c>
      <c r="N19" s="7">
        <f>SUMIFS(NhatKy_ViPham!K:K, NhatKy_ViPham!E:E, "12_Hoa_B", NhatKy_ViPham!F:F, B19, NhatKy_ViPham!H:H, "L09")</f>
        <v>0</v>
      </c>
      <c r="O19" s="7">
        <f>SUMIFS(NhatKy_ViPham!K:K, NhatKy_ViPham!E:E, "12_Hoa_B", NhatKy_ViPham!F:F, B19, NhatKy_ViPham!H:H, "L10")</f>
        <v>0</v>
      </c>
      <c r="P19" s="12">
        <f>SUMIFS(NhatKy_ViPham!J:J, NhatKy_ViPham!E:E, "12_Hoa_B", NhatKy_ViPham!F:F, B19)</f>
        <v>0</v>
      </c>
      <c r="Q19" s="13">
        <f>SUMIFS(NhatKy_ViPham!K:K, NhatKy_ViPham!E:E, "12_Hoa_B", NhatKy_ViPham!F:F, B19)</f>
        <v>0</v>
      </c>
      <c r="R19" s="7">
        <f>100 + SUMIFS(NhatKy_ViPham!J:J, NhatKy_ViPham!E:E, "12_Hoa_B", NhatKy_ViPham!F:F, B19, NhatKy_ViPham!C:C, "T1") - SUMIFS(NhatKy_ViPham!K:K, NhatKy_ViPham!E:E, "12_Hoa_B", NhatKy_ViPham!F:F, B19, NhatKy_ViPham!C:C, "T1")</f>
        <v>100</v>
      </c>
      <c r="S19" s="7">
        <f>100 + SUMIFS(NhatKy_ViPham!J:J, NhatKy_ViPham!E:E, "12_Hoa_B", NhatKy_ViPham!F:F, B19, NhatKy_ViPham!C:C, "T2") - SUMIFS(NhatKy_ViPham!K:K, NhatKy_ViPham!E:E, "12_Hoa_B", NhatKy_ViPham!F:F, B19, NhatKy_ViPham!C:C, "T2")</f>
        <v>100</v>
      </c>
      <c r="T19" s="7">
        <f>100 + SUMIFS(NhatKy_ViPham!J:J, NhatKy_ViPham!E:E, "12_Hoa_B", NhatKy_ViPham!F:F, B19, NhatKy_ViPham!C:C, "T3") - SUMIFS(NhatKy_ViPham!K:K, NhatKy_ViPham!E:E, "12_Hoa_B", NhatKy_ViPham!F:F, B19, NhatKy_ViPham!C:C, "T3")</f>
        <v>100</v>
      </c>
      <c r="U19" s="7">
        <f>100 + SUMIFS(NhatKy_ViPham!J:J, NhatKy_ViPham!E:E, "12_Hoa_B", NhatKy_ViPham!F:F, B19, NhatKy_ViPham!C:C, "T4") - SUMIFS(NhatKy_ViPham!K:K, NhatKy_ViPham!E:E, "12_Hoa_B", NhatKy_ViPham!F:F, B19, NhatKy_ViPham!C:C, "T4")</f>
        <v>100</v>
      </c>
      <c r="V19" s="7">
        <f>100 + SUMIFS(NhatKy_ViPham!J:J, NhatKy_ViPham!E:E, "12_Hoa_B", NhatKy_ViPham!F:F, B19, NhatKy_ViPham!C:C, "T5") - SUMIFS(NhatKy_ViPham!K:K, NhatKy_ViPham!E:E, "12_Hoa_B", NhatKy_ViPham!F:F, B19, NhatKy_ViPham!C:C, "T5")</f>
        <v>100</v>
      </c>
      <c r="W19" s="7">
        <f>100 + SUMIFS(NhatKy_ViPham!J:J, NhatKy_ViPham!E:E, "12_Hoa_B", NhatKy_ViPham!F:F, B19, NhatKy_ViPham!C:C, "T6") - SUMIFS(NhatKy_ViPham!K:K, NhatKy_ViPham!E:E, "12_Hoa_B", NhatKy_ViPham!F:F, B19, NhatKy_ViPham!C:C, "T6")</f>
        <v>100</v>
      </c>
      <c r="X19" s="7">
        <f>100 + SUMIFS(NhatKy_ViPham!J:J, NhatKy_ViPham!E:E, "12_Hoa_B", NhatKy_ViPham!F:F, B19, NhatKy_ViPham!C:C, "T7") - SUMIFS(NhatKy_ViPham!K:K, NhatKy_ViPham!E:E, "12_Hoa_B", NhatKy_ViPham!F:F, B19, NhatKy_ViPham!C:C, "T7")</f>
        <v>100</v>
      </c>
      <c r="Y19" s="7">
        <f>100 + SUMIFS(NhatKy_ViPham!J:J, NhatKy_ViPham!E:E, "12_Hoa_B", NhatKy_ViPham!F:F, B19, NhatKy_ViPham!C:C, "T8") - SUMIFS(NhatKy_ViPham!K:K, NhatKy_ViPham!E:E, "12_Hoa_B", NhatKy_ViPham!F:F, B19, NhatKy_ViPham!C:C, "T8")</f>
        <v>100</v>
      </c>
      <c r="Z19" s="7">
        <f>100 + SUMIFS(NhatKy_ViPham!J:J, NhatKy_ViPham!E:E, "12_Hoa_B", NhatKy_ViPham!F:F, B19, NhatKy_ViPham!C:C, "T9") - SUMIFS(NhatKy_ViPham!K:K, NhatKy_ViPham!E:E, "12_Hoa_B", NhatKy_ViPham!F:F, B19, NhatKy_ViPham!C:C, "T9")</f>
        <v>100</v>
      </c>
      <c r="AA19" s="7">
        <f>100 + SUMIFS(NhatKy_ViPham!J:J, NhatKy_ViPham!E:E, "12_Hoa_B", NhatKy_ViPham!F:F, B19, NhatKy_ViPham!C:C, "T10") - SUMIFS(NhatKy_ViPham!K:K, NhatKy_ViPham!E:E, "12_Hoa_B", NhatKy_ViPham!F:F, B19, NhatKy_ViPham!C:C, "T10")</f>
        <v>100</v>
      </c>
      <c r="AB19" s="7">
        <f>100 + SUMIFS(NhatKy_ViPham!J:J, NhatKy_ViPham!E:E, "12_Hoa_B", NhatKy_ViPham!F:F, B19, NhatKy_ViPham!C:C, "T11") - SUMIFS(NhatKy_ViPham!K:K, NhatKy_ViPham!E:E, "12_Hoa_B", NhatKy_ViPham!F:F, B19, NhatKy_ViPham!C:C, "T11")</f>
        <v>100</v>
      </c>
      <c r="AC19" s="7">
        <f>100 + SUMIFS(NhatKy_ViPham!J:J, NhatKy_ViPham!E:E, "12_Hoa_B", NhatKy_ViPham!F:F, B19, NhatKy_ViPham!C:C, "T12") - SUMIFS(NhatKy_ViPham!K:K, NhatKy_ViPham!E:E, "12_Hoa_B", NhatKy_ViPham!F:F, B19, NhatKy_ViPham!C:C, "T12")</f>
        <v>100</v>
      </c>
      <c r="AD19" s="7">
        <f>100 + SUMIFS(NhatKy_ViPham!J:J, NhatKy_ViPham!E:E, "12_Hoa_B", NhatKy_ViPham!F:F, B19, NhatKy_ViPham!C:C, "T13") - SUMIFS(NhatKy_ViPham!K:K, NhatKy_ViPham!E:E, "12_Hoa_B", NhatKy_ViPham!F:F, B19, NhatKy_ViPham!C:C, "T13")</f>
        <v>100</v>
      </c>
      <c r="AE19" s="7">
        <f>100 + SUMIFS(NhatKy_ViPham!J:J, NhatKy_ViPham!E:E, "12_Hoa_B", NhatKy_ViPham!F:F, B19, NhatKy_ViPham!C:C, "T14") - SUMIFS(NhatKy_ViPham!K:K, NhatKy_ViPham!E:E, "12_Hoa_B", NhatKy_ViPham!F:F, B19, NhatKy_ViPham!C:C, "T14")</f>
        <v>100</v>
      </c>
      <c r="AF19" s="7">
        <f>100 + SUMIFS(NhatKy_ViPham!J:J, NhatKy_ViPham!E:E, "12_Hoa_B", NhatKy_ViPham!F:F, B19, NhatKy_ViPham!C:C, "T15") - SUMIFS(NhatKy_ViPham!K:K, NhatKy_ViPham!E:E, "12_Hoa_B", NhatKy_ViPham!F:F, B19, NhatKy_ViPham!C:C, "T15")</f>
        <v>100</v>
      </c>
      <c r="AG19" s="7">
        <f>100 + SUMIFS(NhatKy_ViPham!J:J, NhatKy_ViPham!E:E, "12_Hoa_B", NhatKy_ViPham!F:F, B19, NhatKy_ViPham!C:C, "T16") - SUMIFS(NhatKy_ViPham!K:K, NhatKy_ViPham!E:E, "12_Hoa_B", NhatKy_ViPham!F:F, B19, NhatKy_ViPham!C:C, "T16")</f>
        <v>100</v>
      </c>
      <c r="AH19" s="7">
        <f>100 + SUMIFS(NhatKy_ViPham!J:J, NhatKy_ViPham!E:E, "12_Hoa_B", NhatKy_ViPham!F:F, B19, NhatKy_ViPham!C:C, "T17") - SUMIFS(NhatKy_ViPham!K:K, NhatKy_ViPham!E:E, "12_Hoa_B", NhatKy_ViPham!F:F, B19, NhatKy_ViPham!C:C, "T17")</f>
        <v>100</v>
      </c>
      <c r="AI19" s="7">
        <f>100 + SUMIFS(NhatKy_ViPham!J:J, NhatKy_ViPham!E:E, "12_Hoa_B", NhatKy_ViPham!F:F, B19, NhatKy_ViPham!C:C, "T18") - SUMIFS(NhatKy_ViPham!K:K, NhatKy_ViPham!E:E, "12_Hoa_B", NhatKy_ViPham!F:F, B19, NhatKy_ViPham!C:C, "T18")</f>
        <v>100</v>
      </c>
      <c r="AJ19" s="7">
        <f>100 + SUMIFS(NhatKy_ViPham!J:J, NhatKy_ViPham!E:E, "12_Hoa_B", NhatKy_ViPham!F:F, B19, NhatKy_ViPham!C:C, "T19") - SUMIFS(NhatKy_ViPham!K:K, NhatKy_ViPham!E:E, "12_Hoa_B", NhatKy_ViPham!F:F, B19, NhatKy_ViPham!C:C, "T19")</f>
        <v>100</v>
      </c>
      <c r="AK19" s="7">
        <f>100 + SUMIFS(NhatKy_ViPham!J:J, NhatKy_ViPham!E:E, "12_Hoa_B", NhatKy_ViPham!F:F, B19, NhatKy_ViPham!C:C, "T20") - SUMIFS(NhatKy_ViPham!K:K, NhatKy_ViPham!E:E, "12_Hoa_B", NhatKy_ViPham!F:F, B19, NhatKy_ViPham!C:C, "T20")</f>
        <v>100</v>
      </c>
      <c r="AL19" s="7">
        <f>100 + SUMIFS(NhatKy_ViPham!J:J, NhatKy_ViPham!E:E, "12_Hoa_B", NhatKy_ViPham!F:F, B19, NhatKy_ViPham!C:C, "T21") - SUMIFS(NhatKy_ViPham!K:K, NhatKy_ViPham!E:E, "12_Hoa_B", NhatKy_ViPham!F:F, B19, NhatKy_ViPham!C:C, "T21")</f>
        <v>100</v>
      </c>
      <c r="AM19" s="7">
        <f>100 + SUMIFS(NhatKy_ViPham!J:J, NhatKy_ViPham!E:E, "12_Hoa_B", NhatKy_ViPham!F:F, B19, NhatKy_ViPham!C:C, "T22") - SUMIFS(NhatKy_ViPham!K:K, NhatKy_ViPham!E:E, "12_Hoa_B", NhatKy_ViPham!F:F, B19, NhatKy_ViPham!C:C, "T22")</f>
        <v>100</v>
      </c>
      <c r="AN19" s="7">
        <f>100 + SUMIFS(NhatKy_ViPham!J:J, NhatKy_ViPham!E:E, "12_Hoa_B", NhatKy_ViPham!F:F, B19, NhatKy_ViPham!C:C, "T23") - SUMIFS(NhatKy_ViPham!K:K, NhatKy_ViPham!E:E, "12_Hoa_B", NhatKy_ViPham!F:F, B19, NhatKy_ViPham!C:C, "T23")</f>
        <v>100</v>
      </c>
      <c r="AO19" s="7">
        <f>100 + SUMIFS(NhatKy_ViPham!J:J, NhatKy_ViPham!E:E, "12_Hoa_B", NhatKy_ViPham!F:F, B19, NhatKy_ViPham!C:C, "T24") - SUMIFS(NhatKy_ViPham!K:K, NhatKy_ViPham!E:E, "12_Hoa_B", NhatKy_ViPham!F:F, B19, NhatKy_ViPham!C:C, "T24")</f>
        <v>100</v>
      </c>
      <c r="AP19" s="7">
        <f>100 + SUMIFS(NhatKy_ViPham!J:J, NhatKy_ViPham!E:E, "12_Hoa_B", NhatKy_ViPham!F:F, B19, NhatKy_ViPham!C:C, "T25") - SUMIFS(NhatKy_ViPham!K:K, NhatKy_ViPham!E:E, "12_Hoa_B", NhatKy_ViPham!F:F, B19, NhatKy_ViPham!C:C, "T25")</f>
        <v>100</v>
      </c>
      <c r="AQ19" s="7">
        <f>100 + SUMIFS(NhatKy_ViPham!J:J, NhatKy_ViPham!E:E, "12_Hoa_B", NhatKy_ViPham!F:F, B19, NhatKy_ViPham!C:C, "T26") - SUMIFS(NhatKy_ViPham!K:K, NhatKy_ViPham!E:E, "12_Hoa_B", NhatKy_ViPham!F:F, B19, NhatKy_ViPham!C:C, "T26")</f>
        <v>100</v>
      </c>
      <c r="AR19" s="7">
        <f>100 + SUMIFS(NhatKy_ViPham!J:J, NhatKy_ViPham!E:E, "12_Hoa_B", NhatKy_ViPham!F:F, B19, NhatKy_ViPham!C:C, "T27") - SUMIFS(NhatKy_ViPham!K:K, NhatKy_ViPham!E:E, "12_Hoa_B", NhatKy_ViPham!F:F, B19, NhatKy_ViPham!C:C, "T27")</f>
        <v>100</v>
      </c>
      <c r="AS19" s="7">
        <f>100 + SUMIFS(NhatKy_ViPham!J:J, NhatKy_ViPham!E:E, "12_Hoa_B", NhatKy_ViPham!F:F, B19, NhatKy_ViPham!C:C, "T28") - SUMIFS(NhatKy_ViPham!K:K, NhatKy_ViPham!E:E, "12_Hoa_B", NhatKy_ViPham!F:F, B19, NhatKy_ViPham!C:C, "T28")</f>
        <v>100</v>
      </c>
      <c r="AT19" s="7">
        <f>100 + SUMIFS(NhatKy_ViPham!J:J, NhatKy_ViPham!E:E, "12_Hoa_B", NhatKy_ViPham!F:F, B19, NhatKy_ViPham!C:C, "T29") - SUMIFS(NhatKy_ViPham!K:K, NhatKy_ViPham!E:E, "12_Hoa_B", NhatKy_ViPham!F:F, B19, NhatKy_ViPham!C:C, "T29")</f>
        <v>100</v>
      </c>
      <c r="AU19" s="7">
        <f>100 + SUMIFS(NhatKy_ViPham!J:J, NhatKy_ViPham!E:E, "12_Hoa_B", NhatKy_ViPham!F:F, B19, NhatKy_ViPham!C:C, "T30") - SUMIFS(NhatKy_ViPham!K:K, NhatKy_ViPham!E:E, "12_Hoa_B", NhatKy_ViPham!F:F, B19, NhatKy_ViPham!C:C, "T30")</f>
        <v>100</v>
      </c>
      <c r="AV19" s="7">
        <f>100 + SUMIFS(NhatKy_ViPham!J:J, NhatKy_ViPham!E:E, "12_Hoa_B", NhatKy_ViPham!F:F, B19, NhatKy_ViPham!C:C, "T31") - SUMIFS(NhatKy_ViPham!K:K, NhatKy_ViPham!E:E, "12_Hoa_B", NhatKy_ViPham!F:F, B19, NhatKy_ViPham!C:C, "T31")</f>
        <v>100</v>
      </c>
      <c r="AW19" s="7">
        <f>100 + SUMIFS(NhatKy_ViPham!J:J, NhatKy_ViPham!E:E, "12_Hoa_B", NhatKy_ViPham!F:F, B19, NhatKy_ViPham!C:C, "T32") - SUMIFS(NhatKy_ViPham!K:K, NhatKy_ViPham!E:E, "12_Hoa_B", NhatKy_ViPham!F:F, B19, NhatKy_ViPham!C:C, "T32")</f>
        <v>100</v>
      </c>
      <c r="AX19" s="7">
        <f>100 + SUMIFS(NhatKy_ViPham!J:J, NhatKy_ViPham!E:E, "12_Hoa_B", NhatKy_ViPham!F:F, B19, NhatKy_ViPham!C:C, "T33") - SUMIFS(NhatKy_ViPham!K:K, NhatKy_ViPham!E:E, "12_Hoa_B", NhatKy_ViPham!F:F, B19, NhatKy_ViPham!C:C, "T33")</f>
        <v>100</v>
      </c>
      <c r="AY19" s="7">
        <f>100 + SUMIFS(NhatKy_ViPham!J:J, NhatKy_ViPham!E:E, "12_Hoa_B", NhatKy_ViPham!F:F, B19, NhatKy_ViPham!C:C, "T34") - SUMIFS(NhatKy_ViPham!K:K, NhatKy_ViPham!E:E, "12_Hoa_B", NhatKy_ViPham!F:F, B19, NhatKy_ViPham!C:C, "T34")</f>
        <v>100</v>
      </c>
      <c r="AZ19" s="7">
        <f>100 + SUMIFS(NhatKy_ViPham!J:J, NhatKy_ViPham!E:E, "12_Hoa_B", NhatKy_ViPham!F:F, B19, NhatKy_ViPham!C:C, "T35") - SUMIFS(NhatKy_ViPham!K:K, NhatKy_ViPham!E:E, "12_Hoa_B", NhatKy_ViPham!F:F, B19, NhatKy_ViPham!C:C, "T35")</f>
        <v>100</v>
      </c>
      <c r="BA19" s="12">
        <f t="shared" si="0"/>
        <v>100</v>
      </c>
      <c r="BB19" s="11" t="s">
        <v>430</v>
      </c>
      <c r="BC19" s="14" t="str">
        <f t="shared" si="1"/>
        <v>Tốt</v>
      </c>
      <c r="BD19" s="10" t="str">
        <f t="shared" si="2"/>
        <v>🟢 BÌNH THƯỜNG</v>
      </c>
    </row>
    <row r="20" spans="1:56" x14ac:dyDescent="0.25">
      <c r="A20" s="5">
        <v>12</v>
      </c>
      <c r="B20" s="15" t="s">
        <v>2572</v>
      </c>
      <c r="C20" s="5" t="s">
        <v>2573</v>
      </c>
      <c r="D20" s="5" t="s">
        <v>435</v>
      </c>
      <c r="E20" s="11" t="s">
        <v>430</v>
      </c>
      <c r="F20" s="6">
        <f>SUMIFS(NhatKy_ViPham!K:K, NhatKy_ViPham!E:E, "12_Hoa_B", NhatKy_ViPham!F:F, B20, NhatKy_ViPham!H:H, "L01")</f>
        <v>0</v>
      </c>
      <c r="G20" s="6">
        <f>SUMIFS(NhatKy_ViPham!K:K, NhatKy_ViPham!E:E, "12_Hoa_B", NhatKy_ViPham!F:F, B20, NhatKy_ViPham!H:H, "L02")</f>
        <v>0</v>
      </c>
      <c r="H20" s="6">
        <f>SUMIFS(NhatKy_ViPham!K:K, NhatKy_ViPham!E:E, "12_Hoa_B", NhatKy_ViPham!F:F, B20, NhatKy_ViPham!H:H, "L03")</f>
        <v>0</v>
      </c>
      <c r="I20" s="6">
        <f>SUMIFS(NhatKy_ViPham!K:K, NhatKy_ViPham!E:E, "12_Hoa_B", NhatKy_ViPham!F:F, B20, NhatKy_ViPham!H:H, "L04")</f>
        <v>0</v>
      </c>
      <c r="J20" s="6">
        <f>SUMIFS(NhatKy_ViPham!K:K, NhatKy_ViPham!E:E, "12_Hoa_B", NhatKy_ViPham!F:F, B20, NhatKy_ViPham!H:H, "L05")</f>
        <v>0</v>
      </c>
      <c r="K20" s="6">
        <f>SUMIFS(NhatKy_ViPham!K:K, NhatKy_ViPham!E:E, "12_Hoa_B", NhatKy_ViPham!F:F, B20, NhatKy_ViPham!H:H, "L06")</f>
        <v>0</v>
      </c>
      <c r="L20" s="6">
        <f>SUMIFS(NhatKy_ViPham!K:K, NhatKy_ViPham!E:E, "12_Hoa_B", NhatKy_ViPham!F:F, B20, NhatKy_ViPham!H:H, "L07")</f>
        <v>0</v>
      </c>
      <c r="M20" s="6">
        <f>SUMIFS(NhatKy_ViPham!K:K, NhatKy_ViPham!E:E, "12_Hoa_B", NhatKy_ViPham!F:F, B20, NhatKy_ViPham!H:H, "L08")</f>
        <v>0</v>
      </c>
      <c r="N20" s="6">
        <f>SUMIFS(NhatKy_ViPham!K:K, NhatKy_ViPham!E:E, "12_Hoa_B", NhatKy_ViPham!F:F, B20, NhatKy_ViPham!H:H, "L09")</f>
        <v>0</v>
      </c>
      <c r="O20" s="6">
        <f>SUMIFS(NhatKy_ViPham!K:K, NhatKy_ViPham!E:E, "12_Hoa_B", NhatKy_ViPham!F:F, B20, NhatKy_ViPham!H:H, "L10")</f>
        <v>0</v>
      </c>
      <c r="P20" s="12">
        <f>SUMIFS(NhatKy_ViPham!J:J, NhatKy_ViPham!E:E, "12_Hoa_B", NhatKy_ViPham!F:F, B20)</f>
        <v>0</v>
      </c>
      <c r="Q20" s="13">
        <f>SUMIFS(NhatKy_ViPham!K:K, NhatKy_ViPham!E:E, "12_Hoa_B", NhatKy_ViPham!F:F, B20)</f>
        <v>0</v>
      </c>
      <c r="R20" s="6">
        <f>100 + SUMIFS(NhatKy_ViPham!J:J, NhatKy_ViPham!E:E, "12_Hoa_B", NhatKy_ViPham!F:F, B20, NhatKy_ViPham!C:C, "T1") - SUMIFS(NhatKy_ViPham!K:K, NhatKy_ViPham!E:E, "12_Hoa_B", NhatKy_ViPham!F:F, B20, NhatKy_ViPham!C:C, "T1")</f>
        <v>100</v>
      </c>
      <c r="S20" s="6">
        <f>100 + SUMIFS(NhatKy_ViPham!J:J, NhatKy_ViPham!E:E, "12_Hoa_B", NhatKy_ViPham!F:F, B20, NhatKy_ViPham!C:C, "T2") - SUMIFS(NhatKy_ViPham!K:K, NhatKy_ViPham!E:E, "12_Hoa_B", NhatKy_ViPham!F:F, B20, NhatKy_ViPham!C:C, "T2")</f>
        <v>100</v>
      </c>
      <c r="T20" s="6">
        <f>100 + SUMIFS(NhatKy_ViPham!J:J, NhatKy_ViPham!E:E, "12_Hoa_B", NhatKy_ViPham!F:F, B20, NhatKy_ViPham!C:C, "T3") - SUMIFS(NhatKy_ViPham!K:K, NhatKy_ViPham!E:E, "12_Hoa_B", NhatKy_ViPham!F:F, B20, NhatKy_ViPham!C:C, "T3")</f>
        <v>100</v>
      </c>
      <c r="U20" s="6">
        <f>100 + SUMIFS(NhatKy_ViPham!J:J, NhatKy_ViPham!E:E, "12_Hoa_B", NhatKy_ViPham!F:F, B20, NhatKy_ViPham!C:C, "T4") - SUMIFS(NhatKy_ViPham!K:K, NhatKy_ViPham!E:E, "12_Hoa_B", NhatKy_ViPham!F:F, B20, NhatKy_ViPham!C:C, "T4")</f>
        <v>100</v>
      </c>
      <c r="V20" s="6">
        <f>100 + SUMIFS(NhatKy_ViPham!J:J, NhatKy_ViPham!E:E, "12_Hoa_B", NhatKy_ViPham!F:F, B20, NhatKy_ViPham!C:C, "T5") - SUMIFS(NhatKy_ViPham!K:K, NhatKy_ViPham!E:E, "12_Hoa_B", NhatKy_ViPham!F:F, B20, NhatKy_ViPham!C:C, "T5")</f>
        <v>100</v>
      </c>
      <c r="W20" s="6">
        <f>100 + SUMIFS(NhatKy_ViPham!J:J, NhatKy_ViPham!E:E, "12_Hoa_B", NhatKy_ViPham!F:F, B20, NhatKy_ViPham!C:C, "T6") - SUMIFS(NhatKy_ViPham!K:K, NhatKy_ViPham!E:E, "12_Hoa_B", NhatKy_ViPham!F:F, B20, NhatKy_ViPham!C:C, "T6")</f>
        <v>100</v>
      </c>
      <c r="X20" s="6">
        <f>100 + SUMIFS(NhatKy_ViPham!J:J, NhatKy_ViPham!E:E, "12_Hoa_B", NhatKy_ViPham!F:F, B20, NhatKy_ViPham!C:C, "T7") - SUMIFS(NhatKy_ViPham!K:K, NhatKy_ViPham!E:E, "12_Hoa_B", NhatKy_ViPham!F:F, B20, NhatKy_ViPham!C:C, "T7")</f>
        <v>100</v>
      </c>
      <c r="Y20" s="6">
        <f>100 + SUMIFS(NhatKy_ViPham!J:J, NhatKy_ViPham!E:E, "12_Hoa_B", NhatKy_ViPham!F:F, B20, NhatKy_ViPham!C:C, "T8") - SUMIFS(NhatKy_ViPham!K:K, NhatKy_ViPham!E:E, "12_Hoa_B", NhatKy_ViPham!F:F, B20, NhatKy_ViPham!C:C, "T8")</f>
        <v>100</v>
      </c>
      <c r="Z20" s="6">
        <f>100 + SUMIFS(NhatKy_ViPham!J:J, NhatKy_ViPham!E:E, "12_Hoa_B", NhatKy_ViPham!F:F, B20, NhatKy_ViPham!C:C, "T9") - SUMIFS(NhatKy_ViPham!K:K, NhatKy_ViPham!E:E, "12_Hoa_B", NhatKy_ViPham!F:F, B20, NhatKy_ViPham!C:C, "T9")</f>
        <v>100</v>
      </c>
      <c r="AA20" s="6">
        <f>100 + SUMIFS(NhatKy_ViPham!J:J, NhatKy_ViPham!E:E, "12_Hoa_B", NhatKy_ViPham!F:F, B20, NhatKy_ViPham!C:C, "T10") - SUMIFS(NhatKy_ViPham!K:K, NhatKy_ViPham!E:E, "12_Hoa_B", NhatKy_ViPham!F:F, B20, NhatKy_ViPham!C:C, "T10")</f>
        <v>100</v>
      </c>
      <c r="AB20" s="6">
        <f>100 + SUMIFS(NhatKy_ViPham!J:J, NhatKy_ViPham!E:E, "12_Hoa_B", NhatKy_ViPham!F:F, B20, NhatKy_ViPham!C:C, "T11") - SUMIFS(NhatKy_ViPham!K:K, NhatKy_ViPham!E:E, "12_Hoa_B", NhatKy_ViPham!F:F, B20, NhatKy_ViPham!C:C, "T11")</f>
        <v>100</v>
      </c>
      <c r="AC20" s="6">
        <f>100 + SUMIFS(NhatKy_ViPham!J:J, NhatKy_ViPham!E:E, "12_Hoa_B", NhatKy_ViPham!F:F, B20, NhatKy_ViPham!C:C, "T12") - SUMIFS(NhatKy_ViPham!K:K, NhatKy_ViPham!E:E, "12_Hoa_B", NhatKy_ViPham!F:F, B20, NhatKy_ViPham!C:C, "T12")</f>
        <v>100</v>
      </c>
      <c r="AD20" s="6">
        <f>100 + SUMIFS(NhatKy_ViPham!J:J, NhatKy_ViPham!E:E, "12_Hoa_B", NhatKy_ViPham!F:F, B20, NhatKy_ViPham!C:C, "T13") - SUMIFS(NhatKy_ViPham!K:K, NhatKy_ViPham!E:E, "12_Hoa_B", NhatKy_ViPham!F:F, B20, NhatKy_ViPham!C:C, "T13")</f>
        <v>100</v>
      </c>
      <c r="AE20" s="6">
        <f>100 + SUMIFS(NhatKy_ViPham!J:J, NhatKy_ViPham!E:E, "12_Hoa_B", NhatKy_ViPham!F:F, B20, NhatKy_ViPham!C:C, "T14") - SUMIFS(NhatKy_ViPham!K:K, NhatKy_ViPham!E:E, "12_Hoa_B", NhatKy_ViPham!F:F, B20, NhatKy_ViPham!C:C, "T14")</f>
        <v>100</v>
      </c>
      <c r="AF20" s="6">
        <f>100 + SUMIFS(NhatKy_ViPham!J:J, NhatKy_ViPham!E:E, "12_Hoa_B", NhatKy_ViPham!F:F, B20, NhatKy_ViPham!C:C, "T15") - SUMIFS(NhatKy_ViPham!K:K, NhatKy_ViPham!E:E, "12_Hoa_B", NhatKy_ViPham!F:F, B20, NhatKy_ViPham!C:C, "T15")</f>
        <v>100</v>
      </c>
      <c r="AG20" s="6">
        <f>100 + SUMIFS(NhatKy_ViPham!J:J, NhatKy_ViPham!E:E, "12_Hoa_B", NhatKy_ViPham!F:F, B20, NhatKy_ViPham!C:C, "T16") - SUMIFS(NhatKy_ViPham!K:K, NhatKy_ViPham!E:E, "12_Hoa_B", NhatKy_ViPham!F:F, B20, NhatKy_ViPham!C:C, "T16")</f>
        <v>100</v>
      </c>
      <c r="AH20" s="6">
        <f>100 + SUMIFS(NhatKy_ViPham!J:J, NhatKy_ViPham!E:E, "12_Hoa_B", NhatKy_ViPham!F:F, B20, NhatKy_ViPham!C:C, "T17") - SUMIFS(NhatKy_ViPham!K:K, NhatKy_ViPham!E:E, "12_Hoa_B", NhatKy_ViPham!F:F, B20, NhatKy_ViPham!C:C, "T17")</f>
        <v>100</v>
      </c>
      <c r="AI20" s="6">
        <f>100 + SUMIFS(NhatKy_ViPham!J:J, NhatKy_ViPham!E:E, "12_Hoa_B", NhatKy_ViPham!F:F, B20, NhatKy_ViPham!C:C, "T18") - SUMIFS(NhatKy_ViPham!K:K, NhatKy_ViPham!E:E, "12_Hoa_B", NhatKy_ViPham!F:F, B20, NhatKy_ViPham!C:C, "T18")</f>
        <v>100</v>
      </c>
      <c r="AJ20" s="6">
        <f>100 + SUMIFS(NhatKy_ViPham!J:J, NhatKy_ViPham!E:E, "12_Hoa_B", NhatKy_ViPham!F:F, B20, NhatKy_ViPham!C:C, "T19") - SUMIFS(NhatKy_ViPham!K:K, NhatKy_ViPham!E:E, "12_Hoa_B", NhatKy_ViPham!F:F, B20, NhatKy_ViPham!C:C, "T19")</f>
        <v>100</v>
      </c>
      <c r="AK20" s="6">
        <f>100 + SUMIFS(NhatKy_ViPham!J:J, NhatKy_ViPham!E:E, "12_Hoa_B", NhatKy_ViPham!F:F, B20, NhatKy_ViPham!C:C, "T20") - SUMIFS(NhatKy_ViPham!K:K, NhatKy_ViPham!E:E, "12_Hoa_B", NhatKy_ViPham!F:F, B20, NhatKy_ViPham!C:C, "T20")</f>
        <v>100</v>
      </c>
      <c r="AL20" s="6">
        <f>100 + SUMIFS(NhatKy_ViPham!J:J, NhatKy_ViPham!E:E, "12_Hoa_B", NhatKy_ViPham!F:F, B20, NhatKy_ViPham!C:C, "T21") - SUMIFS(NhatKy_ViPham!K:K, NhatKy_ViPham!E:E, "12_Hoa_B", NhatKy_ViPham!F:F, B20, NhatKy_ViPham!C:C, "T21")</f>
        <v>100</v>
      </c>
      <c r="AM20" s="6">
        <f>100 + SUMIFS(NhatKy_ViPham!J:J, NhatKy_ViPham!E:E, "12_Hoa_B", NhatKy_ViPham!F:F, B20, NhatKy_ViPham!C:C, "T22") - SUMIFS(NhatKy_ViPham!K:K, NhatKy_ViPham!E:E, "12_Hoa_B", NhatKy_ViPham!F:F, B20, NhatKy_ViPham!C:C, "T22")</f>
        <v>100</v>
      </c>
      <c r="AN20" s="6">
        <f>100 + SUMIFS(NhatKy_ViPham!J:J, NhatKy_ViPham!E:E, "12_Hoa_B", NhatKy_ViPham!F:F, B20, NhatKy_ViPham!C:C, "T23") - SUMIFS(NhatKy_ViPham!K:K, NhatKy_ViPham!E:E, "12_Hoa_B", NhatKy_ViPham!F:F, B20, NhatKy_ViPham!C:C, "T23")</f>
        <v>100</v>
      </c>
      <c r="AO20" s="6">
        <f>100 + SUMIFS(NhatKy_ViPham!J:J, NhatKy_ViPham!E:E, "12_Hoa_B", NhatKy_ViPham!F:F, B20, NhatKy_ViPham!C:C, "T24") - SUMIFS(NhatKy_ViPham!K:K, NhatKy_ViPham!E:E, "12_Hoa_B", NhatKy_ViPham!F:F, B20, NhatKy_ViPham!C:C, "T24")</f>
        <v>100</v>
      </c>
      <c r="AP20" s="6">
        <f>100 + SUMIFS(NhatKy_ViPham!J:J, NhatKy_ViPham!E:E, "12_Hoa_B", NhatKy_ViPham!F:F, B20, NhatKy_ViPham!C:C, "T25") - SUMIFS(NhatKy_ViPham!K:K, NhatKy_ViPham!E:E, "12_Hoa_B", NhatKy_ViPham!F:F, B20, NhatKy_ViPham!C:C, "T25")</f>
        <v>100</v>
      </c>
      <c r="AQ20" s="6">
        <f>100 + SUMIFS(NhatKy_ViPham!J:J, NhatKy_ViPham!E:E, "12_Hoa_B", NhatKy_ViPham!F:F, B20, NhatKy_ViPham!C:C, "T26") - SUMIFS(NhatKy_ViPham!K:K, NhatKy_ViPham!E:E, "12_Hoa_B", NhatKy_ViPham!F:F, B20, NhatKy_ViPham!C:C, "T26")</f>
        <v>100</v>
      </c>
      <c r="AR20" s="6">
        <f>100 + SUMIFS(NhatKy_ViPham!J:J, NhatKy_ViPham!E:E, "12_Hoa_B", NhatKy_ViPham!F:F, B20, NhatKy_ViPham!C:C, "T27") - SUMIFS(NhatKy_ViPham!K:K, NhatKy_ViPham!E:E, "12_Hoa_B", NhatKy_ViPham!F:F, B20, NhatKy_ViPham!C:C, "T27")</f>
        <v>100</v>
      </c>
      <c r="AS20" s="6">
        <f>100 + SUMIFS(NhatKy_ViPham!J:J, NhatKy_ViPham!E:E, "12_Hoa_B", NhatKy_ViPham!F:F, B20, NhatKy_ViPham!C:C, "T28") - SUMIFS(NhatKy_ViPham!K:K, NhatKy_ViPham!E:E, "12_Hoa_B", NhatKy_ViPham!F:F, B20, NhatKy_ViPham!C:C, "T28")</f>
        <v>100</v>
      </c>
      <c r="AT20" s="6">
        <f>100 + SUMIFS(NhatKy_ViPham!J:J, NhatKy_ViPham!E:E, "12_Hoa_B", NhatKy_ViPham!F:F, B20, NhatKy_ViPham!C:C, "T29") - SUMIFS(NhatKy_ViPham!K:K, NhatKy_ViPham!E:E, "12_Hoa_B", NhatKy_ViPham!F:F, B20, NhatKy_ViPham!C:C, "T29")</f>
        <v>100</v>
      </c>
      <c r="AU20" s="6">
        <f>100 + SUMIFS(NhatKy_ViPham!J:J, NhatKy_ViPham!E:E, "12_Hoa_B", NhatKy_ViPham!F:F, B20, NhatKy_ViPham!C:C, "T30") - SUMIFS(NhatKy_ViPham!K:K, NhatKy_ViPham!E:E, "12_Hoa_B", NhatKy_ViPham!F:F, B20, NhatKy_ViPham!C:C, "T30")</f>
        <v>100</v>
      </c>
      <c r="AV20" s="6">
        <f>100 + SUMIFS(NhatKy_ViPham!J:J, NhatKy_ViPham!E:E, "12_Hoa_B", NhatKy_ViPham!F:F, B20, NhatKy_ViPham!C:C, "T31") - SUMIFS(NhatKy_ViPham!K:K, NhatKy_ViPham!E:E, "12_Hoa_B", NhatKy_ViPham!F:F, B20, NhatKy_ViPham!C:C, "T31")</f>
        <v>100</v>
      </c>
      <c r="AW20" s="6">
        <f>100 + SUMIFS(NhatKy_ViPham!J:J, NhatKy_ViPham!E:E, "12_Hoa_B", NhatKy_ViPham!F:F, B20, NhatKy_ViPham!C:C, "T32") - SUMIFS(NhatKy_ViPham!K:K, NhatKy_ViPham!E:E, "12_Hoa_B", NhatKy_ViPham!F:F, B20, NhatKy_ViPham!C:C, "T32")</f>
        <v>100</v>
      </c>
      <c r="AX20" s="6">
        <f>100 + SUMIFS(NhatKy_ViPham!J:J, NhatKy_ViPham!E:E, "12_Hoa_B", NhatKy_ViPham!F:F, B20, NhatKy_ViPham!C:C, "T33") - SUMIFS(NhatKy_ViPham!K:K, NhatKy_ViPham!E:E, "12_Hoa_B", NhatKy_ViPham!F:F, B20, NhatKy_ViPham!C:C, "T33")</f>
        <v>100</v>
      </c>
      <c r="AY20" s="6">
        <f>100 + SUMIFS(NhatKy_ViPham!J:J, NhatKy_ViPham!E:E, "12_Hoa_B", NhatKy_ViPham!F:F, B20, NhatKy_ViPham!C:C, "T34") - SUMIFS(NhatKy_ViPham!K:K, NhatKy_ViPham!E:E, "12_Hoa_B", NhatKy_ViPham!F:F, B20, NhatKy_ViPham!C:C, "T34")</f>
        <v>100</v>
      </c>
      <c r="AZ20" s="6">
        <f>100 + SUMIFS(NhatKy_ViPham!J:J, NhatKy_ViPham!E:E, "12_Hoa_B", NhatKy_ViPham!F:F, B20, NhatKy_ViPham!C:C, "T35") - SUMIFS(NhatKy_ViPham!K:K, NhatKy_ViPham!E:E, "12_Hoa_B", NhatKy_ViPham!F:F, B20, NhatKy_ViPham!C:C, "T35")</f>
        <v>100</v>
      </c>
      <c r="BA20" s="12">
        <f t="shared" si="0"/>
        <v>100</v>
      </c>
      <c r="BB20" s="11" t="s">
        <v>430</v>
      </c>
      <c r="BC20" s="16" t="str">
        <f t="shared" si="1"/>
        <v>Tốt</v>
      </c>
      <c r="BD20" s="15" t="str">
        <f t="shared" si="2"/>
        <v>🟢 BÌNH THƯỜNG</v>
      </c>
    </row>
    <row r="21" spans="1:56" x14ac:dyDescent="0.25">
      <c r="A21" s="4">
        <v>13</v>
      </c>
      <c r="B21" s="10" t="s">
        <v>2574</v>
      </c>
      <c r="C21" s="4" t="s">
        <v>2552</v>
      </c>
      <c r="D21" s="4" t="s">
        <v>435</v>
      </c>
      <c r="E21" s="11" t="s">
        <v>430</v>
      </c>
      <c r="F21" s="7">
        <f>SUMIFS(NhatKy_ViPham!K:K, NhatKy_ViPham!E:E, "12_Hoa_B", NhatKy_ViPham!F:F, B21, NhatKy_ViPham!H:H, "L01")</f>
        <v>0</v>
      </c>
      <c r="G21" s="7">
        <f>SUMIFS(NhatKy_ViPham!K:K, NhatKy_ViPham!E:E, "12_Hoa_B", NhatKy_ViPham!F:F, B21, NhatKy_ViPham!H:H, "L02")</f>
        <v>0</v>
      </c>
      <c r="H21" s="7">
        <f>SUMIFS(NhatKy_ViPham!K:K, NhatKy_ViPham!E:E, "12_Hoa_B", NhatKy_ViPham!F:F, B21, NhatKy_ViPham!H:H, "L03")</f>
        <v>0</v>
      </c>
      <c r="I21" s="7">
        <f>SUMIFS(NhatKy_ViPham!K:K, NhatKy_ViPham!E:E, "12_Hoa_B", NhatKy_ViPham!F:F, B21, NhatKy_ViPham!H:H, "L04")</f>
        <v>0</v>
      </c>
      <c r="J21" s="7">
        <f>SUMIFS(NhatKy_ViPham!K:K, NhatKy_ViPham!E:E, "12_Hoa_B", NhatKy_ViPham!F:F, B21, NhatKy_ViPham!H:H, "L05")</f>
        <v>0</v>
      </c>
      <c r="K21" s="7">
        <f>SUMIFS(NhatKy_ViPham!K:K, NhatKy_ViPham!E:E, "12_Hoa_B", NhatKy_ViPham!F:F, B21, NhatKy_ViPham!H:H, "L06")</f>
        <v>0</v>
      </c>
      <c r="L21" s="7">
        <f>SUMIFS(NhatKy_ViPham!K:K, NhatKy_ViPham!E:E, "12_Hoa_B", NhatKy_ViPham!F:F, B21, NhatKy_ViPham!H:H, "L07")</f>
        <v>0</v>
      </c>
      <c r="M21" s="7">
        <f>SUMIFS(NhatKy_ViPham!K:K, NhatKy_ViPham!E:E, "12_Hoa_B", NhatKy_ViPham!F:F, B21, NhatKy_ViPham!H:H, "L08")</f>
        <v>0</v>
      </c>
      <c r="N21" s="7">
        <f>SUMIFS(NhatKy_ViPham!K:K, NhatKy_ViPham!E:E, "12_Hoa_B", NhatKy_ViPham!F:F, B21, NhatKy_ViPham!H:H, "L09")</f>
        <v>0</v>
      </c>
      <c r="O21" s="7">
        <f>SUMIFS(NhatKy_ViPham!K:K, NhatKy_ViPham!E:E, "12_Hoa_B", NhatKy_ViPham!F:F, B21, NhatKy_ViPham!H:H, "L10")</f>
        <v>0</v>
      </c>
      <c r="P21" s="12">
        <f>SUMIFS(NhatKy_ViPham!J:J, NhatKy_ViPham!E:E, "12_Hoa_B", NhatKy_ViPham!F:F, B21)</f>
        <v>0</v>
      </c>
      <c r="Q21" s="13">
        <f>SUMIFS(NhatKy_ViPham!K:K, NhatKy_ViPham!E:E, "12_Hoa_B", NhatKy_ViPham!F:F, B21)</f>
        <v>0</v>
      </c>
      <c r="R21" s="7">
        <f>100 + SUMIFS(NhatKy_ViPham!J:J, NhatKy_ViPham!E:E, "12_Hoa_B", NhatKy_ViPham!F:F, B21, NhatKy_ViPham!C:C, "T1") - SUMIFS(NhatKy_ViPham!K:K, NhatKy_ViPham!E:E, "12_Hoa_B", NhatKy_ViPham!F:F, B21, NhatKy_ViPham!C:C, "T1")</f>
        <v>100</v>
      </c>
      <c r="S21" s="7">
        <f>100 + SUMIFS(NhatKy_ViPham!J:J, NhatKy_ViPham!E:E, "12_Hoa_B", NhatKy_ViPham!F:F, B21, NhatKy_ViPham!C:C, "T2") - SUMIFS(NhatKy_ViPham!K:K, NhatKy_ViPham!E:E, "12_Hoa_B", NhatKy_ViPham!F:F, B21, NhatKy_ViPham!C:C, "T2")</f>
        <v>100</v>
      </c>
      <c r="T21" s="7">
        <f>100 + SUMIFS(NhatKy_ViPham!J:J, NhatKy_ViPham!E:E, "12_Hoa_B", NhatKy_ViPham!F:F, B21, NhatKy_ViPham!C:C, "T3") - SUMIFS(NhatKy_ViPham!K:K, NhatKy_ViPham!E:E, "12_Hoa_B", NhatKy_ViPham!F:F, B21, NhatKy_ViPham!C:C, "T3")</f>
        <v>100</v>
      </c>
      <c r="U21" s="7">
        <f>100 + SUMIFS(NhatKy_ViPham!J:J, NhatKy_ViPham!E:E, "12_Hoa_B", NhatKy_ViPham!F:F, B21, NhatKy_ViPham!C:C, "T4") - SUMIFS(NhatKy_ViPham!K:K, NhatKy_ViPham!E:E, "12_Hoa_B", NhatKy_ViPham!F:F, B21, NhatKy_ViPham!C:C, "T4")</f>
        <v>100</v>
      </c>
      <c r="V21" s="7">
        <f>100 + SUMIFS(NhatKy_ViPham!J:J, NhatKy_ViPham!E:E, "12_Hoa_B", NhatKy_ViPham!F:F, B21, NhatKy_ViPham!C:C, "T5") - SUMIFS(NhatKy_ViPham!K:K, NhatKy_ViPham!E:E, "12_Hoa_B", NhatKy_ViPham!F:F, B21, NhatKy_ViPham!C:C, "T5")</f>
        <v>100</v>
      </c>
      <c r="W21" s="7">
        <f>100 + SUMIFS(NhatKy_ViPham!J:J, NhatKy_ViPham!E:E, "12_Hoa_B", NhatKy_ViPham!F:F, B21, NhatKy_ViPham!C:C, "T6") - SUMIFS(NhatKy_ViPham!K:K, NhatKy_ViPham!E:E, "12_Hoa_B", NhatKy_ViPham!F:F, B21, NhatKy_ViPham!C:C, "T6")</f>
        <v>100</v>
      </c>
      <c r="X21" s="7">
        <f>100 + SUMIFS(NhatKy_ViPham!J:J, NhatKy_ViPham!E:E, "12_Hoa_B", NhatKy_ViPham!F:F, B21, NhatKy_ViPham!C:C, "T7") - SUMIFS(NhatKy_ViPham!K:K, NhatKy_ViPham!E:E, "12_Hoa_B", NhatKy_ViPham!F:F, B21, NhatKy_ViPham!C:C, "T7")</f>
        <v>100</v>
      </c>
      <c r="Y21" s="7">
        <f>100 + SUMIFS(NhatKy_ViPham!J:J, NhatKy_ViPham!E:E, "12_Hoa_B", NhatKy_ViPham!F:F, B21, NhatKy_ViPham!C:C, "T8") - SUMIFS(NhatKy_ViPham!K:K, NhatKy_ViPham!E:E, "12_Hoa_B", NhatKy_ViPham!F:F, B21, NhatKy_ViPham!C:C, "T8")</f>
        <v>100</v>
      </c>
      <c r="Z21" s="7">
        <f>100 + SUMIFS(NhatKy_ViPham!J:J, NhatKy_ViPham!E:E, "12_Hoa_B", NhatKy_ViPham!F:F, B21, NhatKy_ViPham!C:C, "T9") - SUMIFS(NhatKy_ViPham!K:K, NhatKy_ViPham!E:E, "12_Hoa_B", NhatKy_ViPham!F:F, B21, NhatKy_ViPham!C:C, "T9")</f>
        <v>100</v>
      </c>
      <c r="AA21" s="7">
        <f>100 + SUMIFS(NhatKy_ViPham!J:J, NhatKy_ViPham!E:E, "12_Hoa_B", NhatKy_ViPham!F:F, B21, NhatKy_ViPham!C:C, "T10") - SUMIFS(NhatKy_ViPham!K:K, NhatKy_ViPham!E:E, "12_Hoa_B", NhatKy_ViPham!F:F, B21, NhatKy_ViPham!C:C, "T10")</f>
        <v>100</v>
      </c>
      <c r="AB21" s="7">
        <f>100 + SUMIFS(NhatKy_ViPham!J:J, NhatKy_ViPham!E:E, "12_Hoa_B", NhatKy_ViPham!F:F, B21, NhatKy_ViPham!C:C, "T11") - SUMIFS(NhatKy_ViPham!K:K, NhatKy_ViPham!E:E, "12_Hoa_B", NhatKy_ViPham!F:F, B21, NhatKy_ViPham!C:C, "T11")</f>
        <v>100</v>
      </c>
      <c r="AC21" s="7">
        <f>100 + SUMIFS(NhatKy_ViPham!J:J, NhatKy_ViPham!E:E, "12_Hoa_B", NhatKy_ViPham!F:F, B21, NhatKy_ViPham!C:C, "T12") - SUMIFS(NhatKy_ViPham!K:K, NhatKy_ViPham!E:E, "12_Hoa_B", NhatKy_ViPham!F:F, B21, NhatKy_ViPham!C:C, "T12")</f>
        <v>100</v>
      </c>
      <c r="AD21" s="7">
        <f>100 + SUMIFS(NhatKy_ViPham!J:J, NhatKy_ViPham!E:E, "12_Hoa_B", NhatKy_ViPham!F:F, B21, NhatKy_ViPham!C:C, "T13") - SUMIFS(NhatKy_ViPham!K:K, NhatKy_ViPham!E:E, "12_Hoa_B", NhatKy_ViPham!F:F, B21, NhatKy_ViPham!C:C, "T13")</f>
        <v>100</v>
      </c>
      <c r="AE21" s="7">
        <f>100 + SUMIFS(NhatKy_ViPham!J:J, NhatKy_ViPham!E:E, "12_Hoa_B", NhatKy_ViPham!F:F, B21, NhatKy_ViPham!C:C, "T14") - SUMIFS(NhatKy_ViPham!K:K, NhatKy_ViPham!E:E, "12_Hoa_B", NhatKy_ViPham!F:F, B21, NhatKy_ViPham!C:C, "T14")</f>
        <v>100</v>
      </c>
      <c r="AF21" s="7">
        <f>100 + SUMIFS(NhatKy_ViPham!J:J, NhatKy_ViPham!E:E, "12_Hoa_B", NhatKy_ViPham!F:F, B21, NhatKy_ViPham!C:C, "T15") - SUMIFS(NhatKy_ViPham!K:K, NhatKy_ViPham!E:E, "12_Hoa_B", NhatKy_ViPham!F:F, B21, NhatKy_ViPham!C:C, "T15")</f>
        <v>100</v>
      </c>
      <c r="AG21" s="7">
        <f>100 + SUMIFS(NhatKy_ViPham!J:J, NhatKy_ViPham!E:E, "12_Hoa_B", NhatKy_ViPham!F:F, B21, NhatKy_ViPham!C:C, "T16") - SUMIFS(NhatKy_ViPham!K:K, NhatKy_ViPham!E:E, "12_Hoa_B", NhatKy_ViPham!F:F, B21, NhatKy_ViPham!C:C, "T16")</f>
        <v>100</v>
      </c>
      <c r="AH21" s="7">
        <f>100 + SUMIFS(NhatKy_ViPham!J:J, NhatKy_ViPham!E:E, "12_Hoa_B", NhatKy_ViPham!F:F, B21, NhatKy_ViPham!C:C, "T17") - SUMIFS(NhatKy_ViPham!K:K, NhatKy_ViPham!E:E, "12_Hoa_B", NhatKy_ViPham!F:F, B21, NhatKy_ViPham!C:C, "T17")</f>
        <v>100</v>
      </c>
      <c r="AI21" s="7">
        <f>100 + SUMIFS(NhatKy_ViPham!J:J, NhatKy_ViPham!E:E, "12_Hoa_B", NhatKy_ViPham!F:F, B21, NhatKy_ViPham!C:C, "T18") - SUMIFS(NhatKy_ViPham!K:K, NhatKy_ViPham!E:E, "12_Hoa_B", NhatKy_ViPham!F:F, B21, NhatKy_ViPham!C:C, "T18")</f>
        <v>100</v>
      </c>
      <c r="AJ21" s="7">
        <f>100 + SUMIFS(NhatKy_ViPham!J:J, NhatKy_ViPham!E:E, "12_Hoa_B", NhatKy_ViPham!F:F, B21, NhatKy_ViPham!C:C, "T19") - SUMIFS(NhatKy_ViPham!K:K, NhatKy_ViPham!E:E, "12_Hoa_B", NhatKy_ViPham!F:F, B21, NhatKy_ViPham!C:C, "T19")</f>
        <v>100</v>
      </c>
      <c r="AK21" s="7">
        <f>100 + SUMIFS(NhatKy_ViPham!J:J, NhatKy_ViPham!E:E, "12_Hoa_B", NhatKy_ViPham!F:F, B21, NhatKy_ViPham!C:C, "T20") - SUMIFS(NhatKy_ViPham!K:K, NhatKy_ViPham!E:E, "12_Hoa_B", NhatKy_ViPham!F:F, B21, NhatKy_ViPham!C:C, "T20")</f>
        <v>100</v>
      </c>
      <c r="AL21" s="7">
        <f>100 + SUMIFS(NhatKy_ViPham!J:J, NhatKy_ViPham!E:E, "12_Hoa_B", NhatKy_ViPham!F:F, B21, NhatKy_ViPham!C:C, "T21") - SUMIFS(NhatKy_ViPham!K:K, NhatKy_ViPham!E:E, "12_Hoa_B", NhatKy_ViPham!F:F, B21, NhatKy_ViPham!C:C, "T21")</f>
        <v>100</v>
      </c>
      <c r="AM21" s="7">
        <f>100 + SUMIFS(NhatKy_ViPham!J:J, NhatKy_ViPham!E:E, "12_Hoa_B", NhatKy_ViPham!F:F, B21, NhatKy_ViPham!C:C, "T22") - SUMIFS(NhatKy_ViPham!K:K, NhatKy_ViPham!E:E, "12_Hoa_B", NhatKy_ViPham!F:F, B21, NhatKy_ViPham!C:C, "T22")</f>
        <v>100</v>
      </c>
      <c r="AN21" s="7">
        <f>100 + SUMIFS(NhatKy_ViPham!J:J, NhatKy_ViPham!E:E, "12_Hoa_B", NhatKy_ViPham!F:F, B21, NhatKy_ViPham!C:C, "T23") - SUMIFS(NhatKy_ViPham!K:K, NhatKy_ViPham!E:E, "12_Hoa_B", NhatKy_ViPham!F:F, B21, NhatKy_ViPham!C:C, "T23")</f>
        <v>100</v>
      </c>
      <c r="AO21" s="7">
        <f>100 + SUMIFS(NhatKy_ViPham!J:J, NhatKy_ViPham!E:E, "12_Hoa_B", NhatKy_ViPham!F:F, B21, NhatKy_ViPham!C:C, "T24") - SUMIFS(NhatKy_ViPham!K:K, NhatKy_ViPham!E:E, "12_Hoa_B", NhatKy_ViPham!F:F, B21, NhatKy_ViPham!C:C, "T24")</f>
        <v>100</v>
      </c>
      <c r="AP21" s="7">
        <f>100 + SUMIFS(NhatKy_ViPham!J:J, NhatKy_ViPham!E:E, "12_Hoa_B", NhatKy_ViPham!F:F, B21, NhatKy_ViPham!C:C, "T25") - SUMIFS(NhatKy_ViPham!K:K, NhatKy_ViPham!E:E, "12_Hoa_B", NhatKy_ViPham!F:F, B21, NhatKy_ViPham!C:C, "T25")</f>
        <v>100</v>
      </c>
      <c r="AQ21" s="7">
        <f>100 + SUMIFS(NhatKy_ViPham!J:J, NhatKy_ViPham!E:E, "12_Hoa_B", NhatKy_ViPham!F:F, B21, NhatKy_ViPham!C:C, "T26") - SUMIFS(NhatKy_ViPham!K:K, NhatKy_ViPham!E:E, "12_Hoa_B", NhatKy_ViPham!F:F, B21, NhatKy_ViPham!C:C, "T26")</f>
        <v>100</v>
      </c>
      <c r="AR21" s="7">
        <f>100 + SUMIFS(NhatKy_ViPham!J:J, NhatKy_ViPham!E:E, "12_Hoa_B", NhatKy_ViPham!F:F, B21, NhatKy_ViPham!C:C, "T27") - SUMIFS(NhatKy_ViPham!K:K, NhatKy_ViPham!E:E, "12_Hoa_B", NhatKy_ViPham!F:F, B21, NhatKy_ViPham!C:C, "T27")</f>
        <v>100</v>
      </c>
      <c r="AS21" s="7">
        <f>100 + SUMIFS(NhatKy_ViPham!J:J, NhatKy_ViPham!E:E, "12_Hoa_B", NhatKy_ViPham!F:F, B21, NhatKy_ViPham!C:C, "T28") - SUMIFS(NhatKy_ViPham!K:K, NhatKy_ViPham!E:E, "12_Hoa_B", NhatKy_ViPham!F:F, B21, NhatKy_ViPham!C:C, "T28")</f>
        <v>100</v>
      </c>
      <c r="AT21" s="7">
        <f>100 + SUMIFS(NhatKy_ViPham!J:J, NhatKy_ViPham!E:E, "12_Hoa_B", NhatKy_ViPham!F:F, B21, NhatKy_ViPham!C:C, "T29") - SUMIFS(NhatKy_ViPham!K:K, NhatKy_ViPham!E:E, "12_Hoa_B", NhatKy_ViPham!F:F, B21, NhatKy_ViPham!C:C, "T29")</f>
        <v>100</v>
      </c>
      <c r="AU21" s="7">
        <f>100 + SUMIFS(NhatKy_ViPham!J:J, NhatKy_ViPham!E:E, "12_Hoa_B", NhatKy_ViPham!F:F, B21, NhatKy_ViPham!C:C, "T30") - SUMIFS(NhatKy_ViPham!K:K, NhatKy_ViPham!E:E, "12_Hoa_B", NhatKy_ViPham!F:F, B21, NhatKy_ViPham!C:C, "T30")</f>
        <v>100</v>
      </c>
      <c r="AV21" s="7">
        <f>100 + SUMIFS(NhatKy_ViPham!J:J, NhatKy_ViPham!E:E, "12_Hoa_B", NhatKy_ViPham!F:F, B21, NhatKy_ViPham!C:C, "T31") - SUMIFS(NhatKy_ViPham!K:K, NhatKy_ViPham!E:E, "12_Hoa_B", NhatKy_ViPham!F:F, B21, NhatKy_ViPham!C:C, "T31")</f>
        <v>100</v>
      </c>
      <c r="AW21" s="7">
        <f>100 + SUMIFS(NhatKy_ViPham!J:J, NhatKy_ViPham!E:E, "12_Hoa_B", NhatKy_ViPham!F:F, B21, NhatKy_ViPham!C:C, "T32") - SUMIFS(NhatKy_ViPham!K:K, NhatKy_ViPham!E:E, "12_Hoa_B", NhatKy_ViPham!F:F, B21, NhatKy_ViPham!C:C, "T32")</f>
        <v>100</v>
      </c>
      <c r="AX21" s="7">
        <f>100 + SUMIFS(NhatKy_ViPham!J:J, NhatKy_ViPham!E:E, "12_Hoa_B", NhatKy_ViPham!F:F, B21, NhatKy_ViPham!C:C, "T33") - SUMIFS(NhatKy_ViPham!K:K, NhatKy_ViPham!E:E, "12_Hoa_B", NhatKy_ViPham!F:F, B21, NhatKy_ViPham!C:C, "T33")</f>
        <v>100</v>
      </c>
      <c r="AY21" s="7">
        <f>100 + SUMIFS(NhatKy_ViPham!J:J, NhatKy_ViPham!E:E, "12_Hoa_B", NhatKy_ViPham!F:F, B21, NhatKy_ViPham!C:C, "T34") - SUMIFS(NhatKy_ViPham!K:K, NhatKy_ViPham!E:E, "12_Hoa_B", NhatKy_ViPham!F:F, B21, NhatKy_ViPham!C:C, "T34")</f>
        <v>100</v>
      </c>
      <c r="AZ21" s="7">
        <f>100 + SUMIFS(NhatKy_ViPham!J:J, NhatKy_ViPham!E:E, "12_Hoa_B", NhatKy_ViPham!F:F, B21, NhatKy_ViPham!C:C, "T35") - SUMIFS(NhatKy_ViPham!K:K, NhatKy_ViPham!E:E, "12_Hoa_B", NhatKy_ViPham!F:F, B21, NhatKy_ViPham!C:C, "T35")</f>
        <v>100</v>
      </c>
      <c r="BA21" s="12">
        <f t="shared" si="0"/>
        <v>100</v>
      </c>
      <c r="BB21" s="11" t="s">
        <v>430</v>
      </c>
      <c r="BC21" s="14" t="str">
        <f t="shared" si="1"/>
        <v>Tốt</v>
      </c>
      <c r="BD21" s="10" t="str">
        <f t="shared" si="2"/>
        <v>🟢 BÌNH THƯỜNG</v>
      </c>
    </row>
    <row r="22" spans="1:56" x14ac:dyDescent="0.25">
      <c r="A22" s="5">
        <v>14</v>
      </c>
      <c r="B22" s="15" t="s">
        <v>2575</v>
      </c>
      <c r="C22" s="5" t="s">
        <v>2576</v>
      </c>
      <c r="D22" s="5" t="s">
        <v>435</v>
      </c>
      <c r="E22" s="11" t="s">
        <v>430</v>
      </c>
      <c r="F22" s="6">
        <f>SUMIFS(NhatKy_ViPham!K:K, NhatKy_ViPham!E:E, "12_Hoa_B", NhatKy_ViPham!F:F, B22, NhatKy_ViPham!H:H, "L01")</f>
        <v>0</v>
      </c>
      <c r="G22" s="6">
        <f>SUMIFS(NhatKy_ViPham!K:K, NhatKy_ViPham!E:E, "12_Hoa_B", NhatKy_ViPham!F:F, B22, NhatKy_ViPham!H:H, "L02")</f>
        <v>0</v>
      </c>
      <c r="H22" s="6">
        <f>SUMIFS(NhatKy_ViPham!K:K, NhatKy_ViPham!E:E, "12_Hoa_B", NhatKy_ViPham!F:F, B22, NhatKy_ViPham!H:H, "L03")</f>
        <v>0</v>
      </c>
      <c r="I22" s="6">
        <f>SUMIFS(NhatKy_ViPham!K:K, NhatKy_ViPham!E:E, "12_Hoa_B", NhatKy_ViPham!F:F, B22, NhatKy_ViPham!H:H, "L04")</f>
        <v>0</v>
      </c>
      <c r="J22" s="6">
        <f>SUMIFS(NhatKy_ViPham!K:K, NhatKy_ViPham!E:E, "12_Hoa_B", NhatKy_ViPham!F:F, B22, NhatKy_ViPham!H:H, "L05")</f>
        <v>0</v>
      </c>
      <c r="K22" s="6">
        <f>SUMIFS(NhatKy_ViPham!K:K, NhatKy_ViPham!E:E, "12_Hoa_B", NhatKy_ViPham!F:F, B22, NhatKy_ViPham!H:H, "L06")</f>
        <v>0</v>
      </c>
      <c r="L22" s="6">
        <f>SUMIFS(NhatKy_ViPham!K:K, NhatKy_ViPham!E:E, "12_Hoa_B", NhatKy_ViPham!F:F, B22, NhatKy_ViPham!H:H, "L07")</f>
        <v>0</v>
      </c>
      <c r="M22" s="6">
        <f>SUMIFS(NhatKy_ViPham!K:K, NhatKy_ViPham!E:E, "12_Hoa_B", NhatKy_ViPham!F:F, B22, NhatKy_ViPham!H:H, "L08")</f>
        <v>0</v>
      </c>
      <c r="N22" s="6">
        <f>SUMIFS(NhatKy_ViPham!K:K, NhatKy_ViPham!E:E, "12_Hoa_B", NhatKy_ViPham!F:F, B22, NhatKy_ViPham!H:H, "L09")</f>
        <v>0</v>
      </c>
      <c r="O22" s="6">
        <f>SUMIFS(NhatKy_ViPham!K:K, NhatKy_ViPham!E:E, "12_Hoa_B", NhatKy_ViPham!F:F, B22, NhatKy_ViPham!H:H, "L10")</f>
        <v>0</v>
      </c>
      <c r="P22" s="12">
        <f>SUMIFS(NhatKy_ViPham!J:J, NhatKy_ViPham!E:E, "12_Hoa_B", NhatKy_ViPham!F:F, B22)</f>
        <v>0</v>
      </c>
      <c r="Q22" s="13">
        <f>SUMIFS(NhatKy_ViPham!K:K, NhatKy_ViPham!E:E, "12_Hoa_B", NhatKy_ViPham!F:F, B22)</f>
        <v>0</v>
      </c>
      <c r="R22" s="6">
        <f>100 + SUMIFS(NhatKy_ViPham!J:J, NhatKy_ViPham!E:E, "12_Hoa_B", NhatKy_ViPham!F:F, B22, NhatKy_ViPham!C:C, "T1") - SUMIFS(NhatKy_ViPham!K:K, NhatKy_ViPham!E:E, "12_Hoa_B", NhatKy_ViPham!F:F, B22, NhatKy_ViPham!C:C, "T1")</f>
        <v>100</v>
      </c>
      <c r="S22" s="6">
        <f>100 + SUMIFS(NhatKy_ViPham!J:J, NhatKy_ViPham!E:E, "12_Hoa_B", NhatKy_ViPham!F:F, B22, NhatKy_ViPham!C:C, "T2") - SUMIFS(NhatKy_ViPham!K:K, NhatKy_ViPham!E:E, "12_Hoa_B", NhatKy_ViPham!F:F, B22, NhatKy_ViPham!C:C, "T2")</f>
        <v>100</v>
      </c>
      <c r="T22" s="6">
        <f>100 + SUMIFS(NhatKy_ViPham!J:J, NhatKy_ViPham!E:E, "12_Hoa_B", NhatKy_ViPham!F:F, B22, NhatKy_ViPham!C:C, "T3") - SUMIFS(NhatKy_ViPham!K:K, NhatKy_ViPham!E:E, "12_Hoa_B", NhatKy_ViPham!F:F, B22, NhatKy_ViPham!C:C, "T3")</f>
        <v>100</v>
      </c>
      <c r="U22" s="6">
        <f>100 + SUMIFS(NhatKy_ViPham!J:J, NhatKy_ViPham!E:E, "12_Hoa_B", NhatKy_ViPham!F:F, B22, NhatKy_ViPham!C:C, "T4") - SUMIFS(NhatKy_ViPham!K:K, NhatKy_ViPham!E:E, "12_Hoa_B", NhatKy_ViPham!F:F, B22, NhatKy_ViPham!C:C, "T4")</f>
        <v>100</v>
      </c>
      <c r="V22" s="6">
        <f>100 + SUMIFS(NhatKy_ViPham!J:J, NhatKy_ViPham!E:E, "12_Hoa_B", NhatKy_ViPham!F:F, B22, NhatKy_ViPham!C:C, "T5") - SUMIFS(NhatKy_ViPham!K:K, NhatKy_ViPham!E:E, "12_Hoa_B", NhatKy_ViPham!F:F, B22, NhatKy_ViPham!C:C, "T5")</f>
        <v>100</v>
      </c>
      <c r="W22" s="6">
        <f>100 + SUMIFS(NhatKy_ViPham!J:J, NhatKy_ViPham!E:E, "12_Hoa_B", NhatKy_ViPham!F:F, B22, NhatKy_ViPham!C:C, "T6") - SUMIFS(NhatKy_ViPham!K:K, NhatKy_ViPham!E:E, "12_Hoa_B", NhatKy_ViPham!F:F, B22, NhatKy_ViPham!C:C, "T6")</f>
        <v>100</v>
      </c>
      <c r="X22" s="6">
        <f>100 + SUMIFS(NhatKy_ViPham!J:J, NhatKy_ViPham!E:E, "12_Hoa_B", NhatKy_ViPham!F:F, B22, NhatKy_ViPham!C:C, "T7") - SUMIFS(NhatKy_ViPham!K:K, NhatKy_ViPham!E:E, "12_Hoa_B", NhatKy_ViPham!F:F, B22, NhatKy_ViPham!C:C, "T7")</f>
        <v>100</v>
      </c>
      <c r="Y22" s="6">
        <f>100 + SUMIFS(NhatKy_ViPham!J:J, NhatKy_ViPham!E:E, "12_Hoa_B", NhatKy_ViPham!F:F, B22, NhatKy_ViPham!C:C, "T8") - SUMIFS(NhatKy_ViPham!K:K, NhatKy_ViPham!E:E, "12_Hoa_B", NhatKy_ViPham!F:F, B22, NhatKy_ViPham!C:C, "T8")</f>
        <v>100</v>
      </c>
      <c r="Z22" s="6">
        <f>100 + SUMIFS(NhatKy_ViPham!J:J, NhatKy_ViPham!E:E, "12_Hoa_B", NhatKy_ViPham!F:F, B22, NhatKy_ViPham!C:C, "T9") - SUMIFS(NhatKy_ViPham!K:K, NhatKy_ViPham!E:E, "12_Hoa_B", NhatKy_ViPham!F:F, B22, NhatKy_ViPham!C:C, "T9")</f>
        <v>100</v>
      </c>
      <c r="AA22" s="6">
        <f>100 + SUMIFS(NhatKy_ViPham!J:J, NhatKy_ViPham!E:E, "12_Hoa_B", NhatKy_ViPham!F:F, B22, NhatKy_ViPham!C:C, "T10") - SUMIFS(NhatKy_ViPham!K:K, NhatKy_ViPham!E:E, "12_Hoa_B", NhatKy_ViPham!F:F, B22, NhatKy_ViPham!C:C, "T10")</f>
        <v>100</v>
      </c>
      <c r="AB22" s="6">
        <f>100 + SUMIFS(NhatKy_ViPham!J:J, NhatKy_ViPham!E:E, "12_Hoa_B", NhatKy_ViPham!F:F, B22, NhatKy_ViPham!C:C, "T11") - SUMIFS(NhatKy_ViPham!K:K, NhatKy_ViPham!E:E, "12_Hoa_B", NhatKy_ViPham!F:F, B22, NhatKy_ViPham!C:C, "T11")</f>
        <v>100</v>
      </c>
      <c r="AC22" s="6">
        <f>100 + SUMIFS(NhatKy_ViPham!J:J, NhatKy_ViPham!E:E, "12_Hoa_B", NhatKy_ViPham!F:F, B22, NhatKy_ViPham!C:C, "T12") - SUMIFS(NhatKy_ViPham!K:K, NhatKy_ViPham!E:E, "12_Hoa_B", NhatKy_ViPham!F:F, B22, NhatKy_ViPham!C:C, "T12")</f>
        <v>100</v>
      </c>
      <c r="AD22" s="6">
        <f>100 + SUMIFS(NhatKy_ViPham!J:J, NhatKy_ViPham!E:E, "12_Hoa_B", NhatKy_ViPham!F:F, B22, NhatKy_ViPham!C:C, "T13") - SUMIFS(NhatKy_ViPham!K:K, NhatKy_ViPham!E:E, "12_Hoa_B", NhatKy_ViPham!F:F, B22, NhatKy_ViPham!C:C, "T13")</f>
        <v>100</v>
      </c>
      <c r="AE22" s="6">
        <f>100 + SUMIFS(NhatKy_ViPham!J:J, NhatKy_ViPham!E:E, "12_Hoa_B", NhatKy_ViPham!F:F, B22, NhatKy_ViPham!C:C, "T14") - SUMIFS(NhatKy_ViPham!K:K, NhatKy_ViPham!E:E, "12_Hoa_B", NhatKy_ViPham!F:F, B22, NhatKy_ViPham!C:C, "T14")</f>
        <v>100</v>
      </c>
      <c r="AF22" s="6">
        <f>100 + SUMIFS(NhatKy_ViPham!J:J, NhatKy_ViPham!E:E, "12_Hoa_B", NhatKy_ViPham!F:F, B22, NhatKy_ViPham!C:C, "T15") - SUMIFS(NhatKy_ViPham!K:K, NhatKy_ViPham!E:E, "12_Hoa_B", NhatKy_ViPham!F:F, B22, NhatKy_ViPham!C:C, "T15")</f>
        <v>100</v>
      </c>
      <c r="AG22" s="6">
        <f>100 + SUMIFS(NhatKy_ViPham!J:J, NhatKy_ViPham!E:E, "12_Hoa_B", NhatKy_ViPham!F:F, B22, NhatKy_ViPham!C:C, "T16") - SUMIFS(NhatKy_ViPham!K:K, NhatKy_ViPham!E:E, "12_Hoa_B", NhatKy_ViPham!F:F, B22, NhatKy_ViPham!C:C, "T16")</f>
        <v>100</v>
      </c>
      <c r="AH22" s="6">
        <f>100 + SUMIFS(NhatKy_ViPham!J:J, NhatKy_ViPham!E:E, "12_Hoa_B", NhatKy_ViPham!F:F, B22, NhatKy_ViPham!C:C, "T17") - SUMIFS(NhatKy_ViPham!K:K, NhatKy_ViPham!E:E, "12_Hoa_B", NhatKy_ViPham!F:F, B22, NhatKy_ViPham!C:C, "T17")</f>
        <v>100</v>
      </c>
      <c r="AI22" s="6">
        <f>100 + SUMIFS(NhatKy_ViPham!J:J, NhatKy_ViPham!E:E, "12_Hoa_B", NhatKy_ViPham!F:F, B22, NhatKy_ViPham!C:C, "T18") - SUMIFS(NhatKy_ViPham!K:K, NhatKy_ViPham!E:E, "12_Hoa_B", NhatKy_ViPham!F:F, B22, NhatKy_ViPham!C:C, "T18")</f>
        <v>100</v>
      </c>
      <c r="AJ22" s="6">
        <f>100 + SUMIFS(NhatKy_ViPham!J:J, NhatKy_ViPham!E:E, "12_Hoa_B", NhatKy_ViPham!F:F, B22, NhatKy_ViPham!C:C, "T19") - SUMIFS(NhatKy_ViPham!K:K, NhatKy_ViPham!E:E, "12_Hoa_B", NhatKy_ViPham!F:F, B22, NhatKy_ViPham!C:C, "T19")</f>
        <v>100</v>
      </c>
      <c r="AK22" s="6">
        <f>100 + SUMIFS(NhatKy_ViPham!J:J, NhatKy_ViPham!E:E, "12_Hoa_B", NhatKy_ViPham!F:F, B22, NhatKy_ViPham!C:C, "T20") - SUMIFS(NhatKy_ViPham!K:K, NhatKy_ViPham!E:E, "12_Hoa_B", NhatKy_ViPham!F:F, B22, NhatKy_ViPham!C:C, "T20")</f>
        <v>100</v>
      </c>
      <c r="AL22" s="6">
        <f>100 + SUMIFS(NhatKy_ViPham!J:J, NhatKy_ViPham!E:E, "12_Hoa_B", NhatKy_ViPham!F:F, B22, NhatKy_ViPham!C:C, "T21") - SUMIFS(NhatKy_ViPham!K:K, NhatKy_ViPham!E:E, "12_Hoa_B", NhatKy_ViPham!F:F, B22, NhatKy_ViPham!C:C, "T21")</f>
        <v>100</v>
      </c>
      <c r="AM22" s="6">
        <f>100 + SUMIFS(NhatKy_ViPham!J:J, NhatKy_ViPham!E:E, "12_Hoa_B", NhatKy_ViPham!F:F, B22, NhatKy_ViPham!C:C, "T22") - SUMIFS(NhatKy_ViPham!K:K, NhatKy_ViPham!E:E, "12_Hoa_B", NhatKy_ViPham!F:F, B22, NhatKy_ViPham!C:C, "T22")</f>
        <v>100</v>
      </c>
      <c r="AN22" s="6">
        <f>100 + SUMIFS(NhatKy_ViPham!J:J, NhatKy_ViPham!E:E, "12_Hoa_B", NhatKy_ViPham!F:F, B22, NhatKy_ViPham!C:C, "T23") - SUMIFS(NhatKy_ViPham!K:K, NhatKy_ViPham!E:E, "12_Hoa_B", NhatKy_ViPham!F:F, B22, NhatKy_ViPham!C:C, "T23")</f>
        <v>100</v>
      </c>
      <c r="AO22" s="6">
        <f>100 + SUMIFS(NhatKy_ViPham!J:J, NhatKy_ViPham!E:E, "12_Hoa_B", NhatKy_ViPham!F:F, B22, NhatKy_ViPham!C:C, "T24") - SUMIFS(NhatKy_ViPham!K:K, NhatKy_ViPham!E:E, "12_Hoa_B", NhatKy_ViPham!F:F, B22, NhatKy_ViPham!C:C, "T24")</f>
        <v>100</v>
      </c>
      <c r="AP22" s="6">
        <f>100 + SUMIFS(NhatKy_ViPham!J:J, NhatKy_ViPham!E:E, "12_Hoa_B", NhatKy_ViPham!F:F, B22, NhatKy_ViPham!C:C, "T25") - SUMIFS(NhatKy_ViPham!K:K, NhatKy_ViPham!E:E, "12_Hoa_B", NhatKy_ViPham!F:F, B22, NhatKy_ViPham!C:C, "T25")</f>
        <v>100</v>
      </c>
      <c r="AQ22" s="6">
        <f>100 + SUMIFS(NhatKy_ViPham!J:J, NhatKy_ViPham!E:E, "12_Hoa_B", NhatKy_ViPham!F:F, B22, NhatKy_ViPham!C:C, "T26") - SUMIFS(NhatKy_ViPham!K:K, NhatKy_ViPham!E:E, "12_Hoa_B", NhatKy_ViPham!F:F, B22, NhatKy_ViPham!C:C, "T26")</f>
        <v>100</v>
      </c>
      <c r="AR22" s="6">
        <f>100 + SUMIFS(NhatKy_ViPham!J:J, NhatKy_ViPham!E:E, "12_Hoa_B", NhatKy_ViPham!F:F, B22, NhatKy_ViPham!C:C, "T27") - SUMIFS(NhatKy_ViPham!K:K, NhatKy_ViPham!E:E, "12_Hoa_B", NhatKy_ViPham!F:F, B22, NhatKy_ViPham!C:C, "T27")</f>
        <v>100</v>
      </c>
      <c r="AS22" s="6">
        <f>100 + SUMIFS(NhatKy_ViPham!J:J, NhatKy_ViPham!E:E, "12_Hoa_B", NhatKy_ViPham!F:F, B22, NhatKy_ViPham!C:C, "T28") - SUMIFS(NhatKy_ViPham!K:K, NhatKy_ViPham!E:E, "12_Hoa_B", NhatKy_ViPham!F:F, B22, NhatKy_ViPham!C:C, "T28")</f>
        <v>100</v>
      </c>
      <c r="AT22" s="6">
        <f>100 + SUMIFS(NhatKy_ViPham!J:J, NhatKy_ViPham!E:E, "12_Hoa_B", NhatKy_ViPham!F:F, B22, NhatKy_ViPham!C:C, "T29") - SUMIFS(NhatKy_ViPham!K:K, NhatKy_ViPham!E:E, "12_Hoa_B", NhatKy_ViPham!F:F, B22, NhatKy_ViPham!C:C, "T29")</f>
        <v>100</v>
      </c>
      <c r="AU22" s="6">
        <f>100 + SUMIFS(NhatKy_ViPham!J:J, NhatKy_ViPham!E:E, "12_Hoa_B", NhatKy_ViPham!F:F, B22, NhatKy_ViPham!C:C, "T30") - SUMIFS(NhatKy_ViPham!K:K, NhatKy_ViPham!E:E, "12_Hoa_B", NhatKy_ViPham!F:F, B22, NhatKy_ViPham!C:C, "T30")</f>
        <v>100</v>
      </c>
      <c r="AV22" s="6">
        <f>100 + SUMIFS(NhatKy_ViPham!J:J, NhatKy_ViPham!E:E, "12_Hoa_B", NhatKy_ViPham!F:F, B22, NhatKy_ViPham!C:C, "T31") - SUMIFS(NhatKy_ViPham!K:K, NhatKy_ViPham!E:E, "12_Hoa_B", NhatKy_ViPham!F:F, B22, NhatKy_ViPham!C:C, "T31")</f>
        <v>100</v>
      </c>
      <c r="AW22" s="6">
        <f>100 + SUMIFS(NhatKy_ViPham!J:J, NhatKy_ViPham!E:E, "12_Hoa_B", NhatKy_ViPham!F:F, B22, NhatKy_ViPham!C:C, "T32") - SUMIFS(NhatKy_ViPham!K:K, NhatKy_ViPham!E:E, "12_Hoa_B", NhatKy_ViPham!F:F, B22, NhatKy_ViPham!C:C, "T32")</f>
        <v>100</v>
      </c>
      <c r="AX22" s="6">
        <f>100 + SUMIFS(NhatKy_ViPham!J:J, NhatKy_ViPham!E:E, "12_Hoa_B", NhatKy_ViPham!F:F, B22, NhatKy_ViPham!C:C, "T33") - SUMIFS(NhatKy_ViPham!K:K, NhatKy_ViPham!E:E, "12_Hoa_B", NhatKy_ViPham!F:F, B22, NhatKy_ViPham!C:C, "T33")</f>
        <v>100</v>
      </c>
      <c r="AY22" s="6">
        <f>100 + SUMIFS(NhatKy_ViPham!J:J, NhatKy_ViPham!E:E, "12_Hoa_B", NhatKy_ViPham!F:F, B22, NhatKy_ViPham!C:C, "T34") - SUMIFS(NhatKy_ViPham!K:K, NhatKy_ViPham!E:E, "12_Hoa_B", NhatKy_ViPham!F:F, B22, NhatKy_ViPham!C:C, "T34")</f>
        <v>100</v>
      </c>
      <c r="AZ22" s="6">
        <f>100 + SUMIFS(NhatKy_ViPham!J:J, NhatKy_ViPham!E:E, "12_Hoa_B", NhatKy_ViPham!F:F, B22, NhatKy_ViPham!C:C, "T35") - SUMIFS(NhatKy_ViPham!K:K, NhatKy_ViPham!E:E, "12_Hoa_B", NhatKy_ViPham!F:F, B22, NhatKy_ViPham!C:C, "T35")</f>
        <v>100</v>
      </c>
      <c r="BA22" s="12">
        <f t="shared" si="0"/>
        <v>100</v>
      </c>
      <c r="BB22" s="11" t="s">
        <v>430</v>
      </c>
      <c r="BC22" s="16" t="str">
        <f t="shared" si="1"/>
        <v>Tốt</v>
      </c>
      <c r="BD22" s="15" t="str">
        <f t="shared" si="2"/>
        <v>🟢 BÌNH THƯỜNG</v>
      </c>
    </row>
    <row r="23" spans="1:56" x14ac:dyDescent="0.25">
      <c r="A23" s="4">
        <v>15</v>
      </c>
      <c r="B23" s="10" t="s">
        <v>937</v>
      </c>
      <c r="C23" s="4" t="s">
        <v>2373</v>
      </c>
      <c r="D23" s="4" t="s">
        <v>435</v>
      </c>
      <c r="E23" s="11" t="s">
        <v>430</v>
      </c>
      <c r="F23" s="7">
        <f>SUMIFS(NhatKy_ViPham!K:K, NhatKy_ViPham!E:E, "12_Hoa_B", NhatKy_ViPham!F:F, B23, NhatKy_ViPham!H:H, "L01")</f>
        <v>0</v>
      </c>
      <c r="G23" s="7">
        <f>SUMIFS(NhatKy_ViPham!K:K, NhatKy_ViPham!E:E, "12_Hoa_B", NhatKy_ViPham!F:F, B23, NhatKy_ViPham!H:H, "L02")</f>
        <v>0</v>
      </c>
      <c r="H23" s="7">
        <f>SUMIFS(NhatKy_ViPham!K:K, NhatKy_ViPham!E:E, "12_Hoa_B", NhatKy_ViPham!F:F, B23, NhatKy_ViPham!H:H, "L03")</f>
        <v>0</v>
      </c>
      <c r="I23" s="7">
        <f>SUMIFS(NhatKy_ViPham!K:K, NhatKy_ViPham!E:E, "12_Hoa_B", NhatKy_ViPham!F:F, B23, NhatKy_ViPham!H:H, "L04")</f>
        <v>0</v>
      </c>
      <c r="J23" s="7">
        <f>SUMIFS(NhatKy_ViPham!K:K, NhatKy_ViPham!E:E, "12_Hoa_B", NhatKy_ViPham!F:F, B23, NhatKy_ViPham!H:H, "L05")</f>
        <v>0</v>
      </c>
      <c r="K23" s="7">
        <f>SUMIFS(NhatKy_ViPham!K:K, NhatKy_ViPham!E:E, "12_Hoa_B", NhatKy_ViPham!F:F, B23, NhatKy_ViPham!H:H, "L06")</f>
        <v>0</v>
      </c>
      <c r="L23" s="7">
        <f>SUMIFS(NhatKy_ViPham!K:K, NhatKy_ViPham!E:E, "12_Hoa_B", NhatKy_ViPham!F:F, B23, NhatKy_ViPham!H:H, "L07")</f>
        <v>0</v>
      </c>
      <c r="M23" s="7">
        <f>SUMIFS(NhatKy_ViPham!K:K, NhatKy_ViPham!E:E, "12_Hoa_B", NhatKy_ViPham!F:F, B23, NhatKy_ViPham!H:H, "L08")</f>
        <v>0</v>
      </c>
      <c r="N23" s="7">
        <f>SUMIFS(NhatKy_ViPham!K:K, NhatKy_ViPham!E:E, "12_Hoa_B", NhatKy_ViPham!F:F, B23, NhatKy_ViPham!H:H, "L09")</f>
        <v>0</v>
      </c>
      <c r="O23" s="7">
        <f>SUMIFS(NhatKy_ViPham!K:K, NhatKy_ViPham!E:E, "12_Hoa_B", NhatKy_ViPham!F:F, B23, NhatKy_ViPham!H:H, "L10")</f>
        <v>0</v>
      </c>
      <c r="P23" s="12">
        <f>SUMIFS(NhatKy_ViPham!J:J, NhatKy_ViPham!E:E, "12_Hoa_B", NhatKy_ViPham!F:F, B23)</f>
        <v>0</v>
      </c>
      <c r="Q23" s="13">
        <f>SUMIFS(NhatKy_ViPham!K:K, NhatKy_ViPham!E:E, "12_Hoa_B", NhatKy_ViPham!F:F, B23)</f>
        <v>0</v>
      </c>
      <c r="R23" s="7">
        <f>100 + SUMIFS(NhatKy_ViPham!J:J, NhatKy_ViPham!E:E, "12_Hoa_B", NhatKy_ViPham!F:F, B23, NhatKy_ViPham!C:C, "T1") - SUMIFS(NhatKy_ViPham!K:K, NhatKy_ViPham!E:E, "12_Hoa_B", NhatKy_ViPham!F:F, B23, NhatKy_ViPham!C:C, "T1")</f>
        <v>100</v>
      </c>
      <c r="S23" s="7">
        <f>100 + SUMIFS(NhatKy_ViPham!J:J, NhatKy_ViPham!E:E, "12_Hoa_B", NhatKy_ViPham!F:F, B23, NhatKy_ViPham!C:C, "T2") - SUMIFS(NhatKy_ViPham!K:K, NhatKy_ViPham!E:E, "12_Hoa_B", NhatKy_ViPham!F:F, B23, NhatKy_ViPham!C:C, "T2")</f>
        <v>100</v>
      </c>
      <c r="T23" s="7">
        <f>100 + SUMIFS(NhatKy_ViPham!J:J, NhatKy_ViPham!E:E, "12_Hoa_B", NhatKy_ViPham!F:F, B23, NhatKy_ViPham!C:C, "T3") - SUMIFS(NhatKy_ViPham!K:K, NhatKy_ViPham!E:E, "12_Hoa_B", NhatKy_ViPham!F:F, B23, NhatKy_ViPham!C:C, "T3")</f>
        <v>100</v>
      </c>
      <c r="U23" s="7">
        <f>100 + SUMIFS(NhatKy_ViPham!J:J, NhatKy_ViPham!E:E, "12_Hoa_B", NhatKy_ViPham!F:F, B23, NhatKy_ViPham!C:C, "T4") - SUMIFS(NhatKy_ViPham!K:K, NhatKy_ViPham!E:E, "12_Hoa_B", NhatKy_ViPham!F:F, B23, NhatKy_ViPham!C:C, "T4")</f>
        <v>100</v>
      </c>
      <c r="V23" s="7">
        <f>100 + SUMIFS(NhatKy_ViPham!J:J, NhatKy_ViPham!E:E, "12_Hoa_B", NhatKy_ViPham!F:F, B23, NhatKy_ViPham!C:C, "T5") - SUMIFS(NhatKy_ViPham!K:K, NhatKy_ViPham!E:E, "12_Hoa_B", NhatKy_ViPham!F:F, B23, NhatKy_ViPham!C:C, "T5")</f>
        <v>100</v>
      </c>
      <c r="W23" s="7">
        <f>100 + SUMIFS(NhatKy_ViPham!J:J, NhatKy_ViPham!E:E, "12_Hoa_B", NhatKy_ViPham!F:F, B23, NhatKy_ViPham!C:C, "T6") - SUMIFS(NhatKy_ViPham!K:K, NhatKy_ViPham!E:E, "12_Hoa_B", NhatKy_ViPham!F:F, B23, NhatKy_ViPham!C:C, "T6")</f>
        <v>100</v>
      </c>
      <c r="X23" s="7">
        <f>100 + SUMIFS(NhatKy_ViPham!J:J, NhatKy_ViPham!E:E, "12_Hoa_B", NhatKy_ViPham!F:F, B23, NhatKy_ViPham!C:C, "T7") - SUMIFS(NhatKy_ViPham!K:K, NhatKy_ViPham!E:E, "12_Hoa_B", NhatKy_ViPham!F:F, B23, NhatKy_ViPham!C:C, "T7")</f>
        <v>100</v>
      </c>
      <c r="Y23" s="7">
        <f>100 + SUMIFS(NhatKy_ViPham!J:J, NhatKy_ViPham!E:E, "12_Hoa_B", NhatKy_ViPham!F:F, B23, NhatKy_ViPham!C:C, "T8") - SUMIFS(NhatKy_ViPham!K:K, NhatKy_ViPham!E:E, "12_Hoa_B", NhatKy_ViPham!F:F, B23, NhatKy_ViPham!C:C, "T8")</f>
        <v>100</v>
      </c>
      <c r="Z23" s="7">
        <f>100 + SUMIFS(NhatKy_ViPham!J:J, NhatKy_ViPham!E:E, "12_Hoa_B", NhatKy_ViPham!F:F, B23, NhatKy_ViPham!C:C, "T9") - SUMIFS(NhatKy_ViPham!K:K, NhatKy_ViPham!E:E, "12_Hoa_B", NhatKy_ViPham!F:F, B23, NhatKy_ViPham!C:C, "T9")</f>
        <v>100</v>
      </c>
      <c r="AA23" s="7">
        <f>100 + SUMIFS(NhatKy_ViPham!J:J, NhatKy_ViPham!E:E, "12_Hoa_B", NhatKy_ViPham!F:F, B23, NhatKy_ViPham!C:C, "T10") - SUMIFS(NhatKy_ViPham!K:K, NhatKy_ViPham!E:E, "12_Hoa_B", NhatKy_ViPham!F:F, B23, NhatKy_ViPham!C:C, "T10")</f>
        <v>100</v>
      </c>
      <c r="AB23" s="7">
        <f>100 + SUMIFS(NhatKy_ViPham!J:J, NhatKy_ViPham!E:E, "12_Hoa_B", NhatKy_ViPham!F:F, B23, NhatKy_ViPham!C:C, "T11") - SUMIFS(NhatKy_ViPham!K:K, NhatKy_ViPham!E:E, "12_Hoa_B", NhatKy_ViPham!F:F, B23, NhatKy_ViPham!C:C, "T11")</f>
        <v>100</v>
      </c>
      <c r="AC23" s="7">
        <f>100 + SUMIFS(NhatKy_ViPham!J:J, NhatKy_ViPham!E:E, "12_Hoa_B", NhatKy_ViPham!F:F, B23, NhatKy_ViPham!C:C, "T12") - SUMIFS(NhatKy_ViPham!K:K, NhatKy_ViPham!E:E, "12_Hoa_B", NhatKy_ViPham!F:F, B23, NhatKy_ViPham!C:C, "T12")</f>
        <v>100</v>
      </c>
      <c r="AD23" s="7">
        <f>100 + SUMIFS(NhatKy_ViPham!J:J, NhatKy_ViPham!E:E, "12_Hoa_B", NhatKy_ViPham!F:F, B23, NhatKy_ViPham!C:C, "T13") - SUMIFS(NhatKy_ViPham!K:K, NhatKy_ViPham!E:E, "12_Hoa_B", NhatKy_ViPham!F:F, B23, NhatKy_ViPham!C:C, "T13")</f>
        <v>100</v>
      </c>
      <c r="AE23" s="7">
        <f>100 + SUMIFS(NhatKy_ViPham!J:J, NhatKy_ViPham!E:E, "12_Hoa_B", NhatKy_ViPham!F:F, B23, NhatKy_ViPham!C:C, "T14") - SUMIFS(NhatKy_ViPham!K:K, NhatKy_ViPham!E:E, "12_Hoa_B", NhatKy_ViPham!F:F, B23, NhatKy_ViPham!C:C, "T14")</f>
        <v>100</v>
      </c>
      <c r="AF23" s="7">
        <f>100 + SUMIFS(NhatKy_ViPham!J:J, NhatKy_ViPham!E:E, "12_Hoa_B", NhatKy_ViPham!F:F, B23, NhatKy_ViPham!C:C, "T15") - SUMIFS(NhatKy_ViPham!K:K, NhatKy_ViPham!E:E, "12_Hoa_B", NhatKy_ViPham!F:F, B23, NhatKy_ViPham!C:C, "T15")</f>
        <v>100</v>
      </c>
      <c r="AG23" s="7">
        <f>100 + SUMIFS(NhatKy_ViPham!J:J, NhatKy_ViPham!E:E, "12_Hoa_B", NhatKy_ViPham!F:F, B23, NhatKy_ViPham!C:C, "T16") - SUMIFS(NhatKy_ViPham!K:K, NhatKy_ViPham!E:E, "12_Hoa_B", NhatKy_ViPham!F:F, B23, NhatKy_ViPham!C:C, "T16")</f>
        <v>100</v>
      </c>
      <c r="AH23" s="7">
        <f>100 + SUMIFS(NhatKy_ViPham!J:J, NhatKy_ViPham!E:E, "12_Hoa_B", NhatKy_ViPham!F:F, B23, NhatKy_ViPham!C:C, "T17") - SUMIFS(NhatKy_ViPham!K:K, NhatKy_ViPham!E:E, "12_Hoa_B", NhatKy_ViPham!F:F, B23, NhatKy_ViPham!C:C, "T17")</f>
        <v>100</v>
      </c>
      <c r="AI23" s="7">
        <f>100 + SUMIFS(NhatKy_ViPham!J:J, NhatKy_ViPham!E:E, "12_Hoa_B", NhatKy_ViPham!F:F, B23, NhatKy_ViPham!C:C, "T18") - SUMIFS(NhatKy_ViPham!K:K, NhatKy_ViPham!E:E, "12_Hoa_B", NhatKy_ViPham!F:F, B23, NhatKy_ViPham!C:C, "T18")</f>
        <v>100</v>
      </c>
      <c r="AJ23" s="7">
        <f>100 + SUMIFS(NhatKy_ViPham!J:J, NhatKy_ViPham!E:E, "12_Hoa_B", NhatKy_ViPham!F:F, B23, NhatKy_ViPham!C:C, "T19") - SUMIFS(NhatKy_ViPham!K:K, NhatKy_ViPham!E:E, "12_Hoa_B", NhatKy_ViPham!F:F, B23, NhatKy_ViPham!C:C, "T19")</f>
        <v>100</v>
      </c>
      <c r="AK23" s="7">
        <f>100 + SUMIFS(NhatKy_ViPham!J:J, NhatKy_ViPham!E:E, "12_Hoa_B", NhatKy_ViPham!F:F, B23, NhatKy_ViPham!C:C, "T20") - SUMIFS(NhatKy_ViPham!K:K, NhatKy_ViPham!E:E, "12_Hoa_B", NhatKy_ViPham!F:F, B23, NhatKy_ViPham!C:C, "T20")</f>
        <v>100</v>
      </c>
      <c r="AL23" s="7">
        <f>100 + SUMIFS(NhatKy_ViPham!J:J, NhatKy_ViPham!E:E, "12_Hoa_B", NhatKy_ViPham!F:F, B23, NhatKy_ViPham!C:C, "T21") - SUMIFS(NhatKy_ViPham!K:K, NhatKy_ViPham!E:E, "12_Hoa_B", NhatKy_ViPham!F:F, B23, NhatKy_ViPham!C:C, "T21")</f>
        <v>100</v>
      </c>
      <c r="AM23" s="7">
        <f>100 + SUMIFS(NhatKy_ViPham!J:J, NhatKy_ViPham!E:E, "12_Hoa_B", NhatKy_ViPham!F:F, B23, NhatKy_ViPham!C:C, "T22") - SUMIFS(NhatKy_ViPham!K:K, NhatKy_ViPham!E:E, "12_Hoa_B", NhatKy_ViPham!F:F, B23, NhatKy_ViPham!C:C, "T22")</f>
        <v>100</v>
      </c>
      <c r="AN23" s="7">
        <f>100 + SUMIFS(NhatKy_ViPham!J:J, NhatKy_ViPham!E:E, "12_Hoa_B", NhatKy_ViPham!F:F, B23, NhatKy_ViPham!C:C, "T23") - SUMIFS(NhatKy_ViPham!K:K, NhatKy_ViPham!E:E, "12_Hoa_B", NhatKy_ViPham!F:F, B23, NhatKy_ViPham!C:C, "T23")</f>
        <v>100</v>
      </c>
      <c r="AO23" s="7">
        <f>100 + SUMIFS(NhatKy_ViPham!J:J, NhatKy_ViPham!E:E, "12_Hoa_B", NhatKy_ViPham!F:F, B23, NhatKy_ViPham!C:C, "T24") - SUMIFS(NhatKy_ViPham!K:K, NhatKy_ViPham!E:E, "12_Hoa_B", NhatKy_ViPham!F:F, B23, NhatKy_ViPham!C:C, "T24")</f>
        <v>100</v>
      </c>
      <c r="AP23" s="7">
        <f>100 + SUMIFS(NhatKy_ViPham!J:J, NhatKy_ViPham!E:E, "12_Hoa_B", NhatKy_ViPham!F:F, B23, NhatKy_ViPham!C:C, "T25") - SUMIFS(NhatKy_ViPham!K:K, NhatKy_ViPham!E:E, "12_Hoa_B", NhatKy_ViPham!F:F, B23, NhatKy_ViPham!C:C, "T25")</f>
        <v>100</v>
      </c>
      <c r="AQ23" s="7">
        <f>100 + SUMIFS(NhatKy_ViPham!J:J, NhatKy_ViPham!E:E, "12_Hoa_B", NhatKy_ViPham!F:F, B23, NhatKy_ViPham!C:C, "T26") - SUMIFS(NhatKy_ViPham!K:K, NhatKy_ViPham!E:E, "12_Hoa_B", NhatKy_ViPham!F:F, B23, NhatKy_ViPham!C:C, "T26")</f>
        <v>100</v>
      </c>
      <c r="AR23" s="7">
        <f>100 + SUMIFS(NhatKy_ViPham!J:J, NhatKy_ViPham!E:E, "12_Hoa_B", NhatKy_ViPham!F:F, B23, NhatKy_ViPham!C:C, "T27") - SUMIFS(NhatKy_ViPham!K:K, NhatKy_ViPham!E:E, "12_Hoa_B", NhatKy_ViPham!F:F, B23, NhatKy_ViPham!C:C, "T27")</f>
        <v>100</v>
      </c>
      <c r="AS23" s="7">
        <f>100 + SUMIFS(NhatKy_ViPham!J:J, NhatKy_ViPham!E:E, "12_Hoa_B", NhatKy_ViPham!F:F, B23, NhatKy_ViPham!C:C, "T28") - SUMIFS(NhatKy_ViPham!K:K, NhatKy_ViPham!E:E, "12_Hoa_B", NhatKy_ViPham!F:F, B23, NhatKy_ViPham!C:C, "T28")</f>
        <v>100</v>
      </c>
      <c r="AT23" s="7">
        <f>100 + SUMIFS(NhatKy_ViPham!J:J, NhatKy_ViPham!E:E, "12_Hoa_B", NhatKy_ViPham!F:F, B23, NhatKy_ViPham!C:C, "T29") - SUMIFS(NhatKy_ViPham!K:K, NhatKy_ViPham!E:E, "12_Hoa_B", NhatKy_ViPham!F:F, B23, NhatKy_ViPham!C:C, "T29")</f>
        <v>100</v>
      </c>
      <c r="AU23" s="7">
        <f>100 + SUMIFS(NhatKy_ViPham!J:J, NhatKy_ViPham!E:E, "12_Hoa_B", NhatKy_ViPham!F:F, B23, NhatKy_ViPham!C:C, "T30") - SUMIFS(NhatKy_ViPham!K:K, NhatKy_ViPham!E:E, "12_Hoa_B", NhatKy_ViPham!F:F, B23, NhatKy_ViPham!C:C, "T30")</f>
        <v>100</v>
      </c>
      <c r="AV23" s="7">
        <f>100 + SUMIFS(NhatKy_ViPham!J:J, NhatKy_ViPham!E:E, "12_Hoa_B", NhatKy_ViPham!F:F, B23, NhatKy_ViPham!C:C, "T31") - SUMIFS(NhatKy_ViPham!K:K, NhatKy_ViPham!E:E, "12_Hoa_B", NhatKy_ViPham!F:F, B23, NhatKy_ViPham!C:C, "T31")</f>
        <v>100</v>
      </c>
      <c r="AW23" s="7">
        <f>100 + SUMIFS(NhatKy_ViPham!J:J, NhatKy_ViPham!E:E, "12_Hoa_B", NhatKy_ViPham!F:F, B23, NhatKy_ViPham!C:C, "T32") - SUMIFS(NhatKy_ViPham!K:K, NhatKy_ViPham!E:E, "12_Hoa_B", NhatKy_ViPham!F:F, B23, NhatKy_ViPham!C:C, "T32")</f>
        <v>100</v>
      </c>
      <c r="AX23" s="7">
        <f>100 + SUMIFS(NhatKy_ViPham!J:J, NhatKy_ViPham!E:E, "12_Hoa_B", NhatKy_ViPham!F:F, B23, NhatKy_ViPham!C:C, "T33") - SUMIFS(NhatKy_ViPham!K:K, NhatKy_ViPham!E:E, "12_Hoa_B", NhatKy_ViPham!F:F, B23, NhatKy_ViPham!C:C, "T33")</f>
        <v>100</v>
      </c>
      <c r="AY23" s="7">
        <f>100 + SUMIFS(NhatKy_ViPham!J:J, NhatKy_ViPham!E:E, "12_Hoa_B", NhatKy_ViPham!F:F, B23, NhatKy_ViPham!C:C, "T34") - SUMIFS(NhatKy_ViPham!K:K, NhatKy_ViPham!E:E, "12_Hoa_B", NhatKy_ViPham!F:F, B23, NhatKy_ViPham!C:C, "T34")</f>
        <v>100</v>
      </c>
      <c r="AZ23" s="7">
        <f>100 + SUMIFS(NhatKy_ViPham!J:J, NhatKy_ViPham!E:E, "12_Hoa_B", NhatKy_ViPham!F:F, B23, NhatKy_ViPham!C:C, "T35") - SUMIFS(NhatKy_ViPham!K:K, NhatKy_ViPham!E:E, "12_Hoa_B", NhatKy_ViPham!F:F, B23, NhatKy_ViPham!C:C, "T35")</f>
        <v>100</v>
      </c>
      <c r="BA23" s="12">
        <f t="shared" si="0"/>
        <v>100</v>
      </c>
      <c r="BB23" s="11" t="s">
        <v>430</v>
      </c>
      <c r="BC23" s="14" t="str">
        <f t="shared" si="1"/>
        <v>Tốt</v>
      </c>
      <c r="BD23" s="10" t="str">
        <f t="shared" si="2"/>
        <v>🟢 BÌNH THƯỜNG</v>
      </c>
    </row>
    <row r="24" spans="1:56" x14ac:dyDescent="0.25">
      <c r="A24" s="5">
        <v>16</v>
      </c>
      <c r="B24" s="15" t="s">
        <v>2577</v>
      </c>
      <c r="C24" s="5" t="s">
        <v>2297</v>
      </c>
      <c r="D24" s="5" t="s">
        <v>429</v>
      </c>
      <c r="E24" s="11" t="s">
        <v>430</v>
      </c>
      <c r="F24" s="6">
        <f>SUMIFS(NhatKy_ViPham!K:K, NhatKy_ViPham!E:E, "12_Hoa_B", NhatKy_ViPham!F:F, B24, NhatKy_ViPham!H:H, "L01")</f>
        <v>0</v>
      </c>
      <c r="G24" s="6">
        <f>SUMIFS(NhatKy_ViPham!K:K, NhatKy_ViPham!E:E, "12_Hoa_B", NhatKy_ViPham!F:F, B24, NhatKy_ViPham!H:H, "L02")</f>
        <v>0</v>
      </c>
      <c r="H24" s="6">
        <f>SUMIFS(NhatKy_ViPham!K:K, NhatKy_ViPham!E:E, "12_Hoa_B", NhatKy_ViPham!F:F, B24, NhatKy_ViPham!H:H, "L03")</f>
        <v>0</v>
      </c>
      <c r="I24" s="6">
        <f>SUMIFS(NhatKy_ViPham!K:K, NhatKy_ViPham!E:E, "12_Hoa_B", NhatKy_ViPham!F:F, B24, NhatKy_ViPham!H:H, "L04")</f>
        <v>0</v>
      </c>
      <c r="J24" s="6">
        <f>SUMIFS(NhatKy_ViPham!K:K, NhatKy_ViPham!E:E, "12_Hoa_B", NhatKy_ViPham!F:F, B24, NhatKy_ViPham!H:H, "L05")</f>
        <v>0</v>
      </c>
      <c r="K24" s="6">
        <f>SUMIFS(NhatKy_ViPham!K:K, NhatKy_ViPham!E:E, "12_Hoa_B", NhatKy_ViPham!F:F, B24, NhatKy_ViPham!H:H, "L06")</f>
        <v>0</v>
      </c>
      <c r="L24" s="6">
        <f>SUMIFS(NhatKy_ViPham!K:K, NhatKy_ViPham!E:E, "12_Hoa_B", NhatKy_ViPham!F:F, B24, NhatKy_ViPham!H:H, "L07")</f>
        <v>0</v>
      </c>
      <c r="M24" s="6">
        <f>SUMIFS(NhatKy_ViPham!K:K, NhatKy_ViPham!E:E, "12_Hoa_B", NhatKy_ViPham!F:F, B24, NhatKy_ViPham!H:H, "L08")</f>
        <v>0</v>
      </c>
      <c r="N24" s="6">
        <f>SUMIFS(NhatKy_ViPham!K:K, NhatKy_ViPham!E:E, "12_Hoa_B", NhatKy_ViPham!F:F, B24, NhatKy_ViPham!H:H, "L09")</f>
        <v>0</v>
      </c>
      <c r="O24" s="6">
        <f>SUMIFS(NhatKy_ViPham!K:K, NhatKy_ViPham!E:E, "12_Hoa_B", NhatKy_ViPham!F:F, B24, NhatKy_ViPham!H:H, "L10")</f>
        <v>0</v>
      </c>
      <c r="P24" s="12">
        <f>SUMIFS(NhatKy_ViPham!J:J, NhatKy_ViPham!E:E, "12_Hoa_B", NhatKy_ViPham!F:F, B24)</f>
        <v>0</v>
      </c>
      <c r="Q24" s="13">
        <f>SUMIFS(NhatKy_ViPham!K:K, NhatKy_ViPham!E:E, "12_Hoa_B", NhatKy_ViPham!F:F, B24)</f>
        <v>0</v>
      </c>
      <c r="R24" s="6">
        <f>100 + SUMIFS(NhatKy_ViPham!J:J, NhatKy_ViPham!E:E, "12_Hoa_B", NhatKy_ViPham!F:F, B24, NhatKy_ViPham!C:C, "T1") - SUMIFS(NhatKy_ViPham!K:K, NhatKy_ViPham!E:E, "12_Hoa_B", NhatKy_ViPham!F:F, B24, NhatKy_ViPham!C:C, "T1")</f>
        <v>100</v>
      </c>
      <c r="S24" s="6">
        <f>100 + SUMIFS(NhatKy_ViPham!J:J, NhatKy_ViPham!E:E, "12_Hoa_B", NhatKy_ViPham!F:F, B24, NhatKy_ViPham!C:C, "T2") - SUMIFS(NhatKy_ViPham!K:K, NhatKy_ViPham!E:E, "12_Hoa_B", NhatKy_ViPham!F:F, B24, NhatKy_ViPham!C:C, "T2")</f>
        <v>100</v>
      </c>
      <c r="T24" s="6">
        <f>100 + SUMIFS(NhatKy_ViPham!J:J, NhatKy_ViPham!E:E, "12_Hoa_B", NhatKy_ViPham!F:F, B24, NhatKy_ViPham!C:C, "T3") - SUMIFS(NhatKy_ViPham!K:K, NhatKy_ViPham!E:E, "12_Hoa_B", NhatKy_ViPham!F:F, B24, NhatKy_ViPham!C:C, "T3")</f>
        <v>100</v>
      </c>
      <c r="U24" s="6">
        <f>100 + SUMIFS(NhatKy_ViPham!J:J, NhatKy_ViPham!E:E, "12_Hoa_B", NhatKy_ViPham!F:F, B24, NhatKy_ViPham!C:C, "T4") - SUMIFS(NhatKy_ViPham!K:K, NhatKy_ViPham!E:E, "12_Hoa_B", NhatKy_ViPham!F:F, B24, NhatKy_ViPham!C:C, "T4")</f>
        <v>100</v>
      </c>
      <c r="V24" s="6">
        <f>100 + SUMIFS(NhatKy_ViPham!J:J, NhatKy_ViPham!E:E, "12_Hoa_B", NhatKy_ViPham!F:F, B24, NhatKy_ViPham!C:C, "T5") - SUMIFS(NhatKy_ViPham!K:K, NhatKy_ViPham!E:E, "12_Hoa_B", NhatKy_ViPham!F:F, B24, NhatKy_ViPham!C:C, "T5")</f>
        <v>100</v>
      </c>
      <c r="W24" s="6">
        <f>100 + SUMIFS(NhatKy_ViPham!J:J, NhatKy_ViPham!E:E, "12_Hoa_B", NhatKy_ViPham!F:F, B24, NhatKy_ViPham!C:C, "T6") - SUMIFS(NhatKy_ViPham!K:K, NhatKy_ViPham!E:E, "12_Hoa_B", NhatKy_ViPham!F:F, B24, NhatKy_ViPham!C:C, "T6")</f>
        <v>100</v>
      </c>
      <c r="X24" s="6">
        <f>100 + SUMIFS(NhatKy_ViPham!J:J, NhatKy_ViPham!E:E, "12_Hoa_B", NhatKy_ViPham!F:F, B24, NhatKy_ViPham!C:C, "T7") - SUMIFS(NhatKy_ViPham!K:K, NhatKy_ViPham!E:E, "12_Hoa_B", NhatKy_ViPham!F:F, B24, NhatKy_ViPham!C:C, "T7")</f>
        <v>100</v>
      </c>
      <c r="Y24" s="6">
        <f>100 + SUMIFS(NhatKy_ViPham!J:J, NhatKy_ViPham!E:E, "12_Hoa_B", NhatKy_ViPham!F:F, B24, NhatKy_ViPham!C:C, "T8") - SUMIFS(NhatKy_ViPham!K:K, NhatKy_ViPham!E:E, "12_Hoa_B", NhatKy_ViPham!F:F, B24, NhatKy_ViPham!C:C, "T8")</f>
        <v>100</v>
      </c>
      <c r="Z24" s="6">
        <f>100 + SUMIFS(NhatKy_ViPham!J:J, NhatKy_ViPham!E:E, "12_Hoa_B", NhatKy_ViPham!F:F, B24, NhatKy_ViPham!C:C, "T9") - SUMIFS(NhatKy_ViPham!K:K, NhatKy_ViPham!E:E, "12_Hoa_B", NhatKy_ViPham!F:F, B24, NhatKy_ViPham!C:C, "T9")</f>
        <v>100</v>
      </c>
      <c r="AA24" s="6">
        <f>100 + SUMIFS(NhatKy_ViPham!J:J, NhatKy_ViPham!E:E, "12_Hoa_B", NhatKy_ViPham!F:F, B24, NhatKy_ViPham!C:C, "T10") - SUMIFS(NhatKy_ViPham!K:K, NhatKy_ViPham!E:E, "12_Hoa_B", NhatKy_ViPham!F:F, B24, NhatKy_ViPham!C:C, "T10")</f>
        <v>100</v>
      </c>
      <c r="AB24" s="6">
        <f>100 + SUMIFS(NhatKy_ViPham!J:J, NhatKy_ViPham!E:E, "12_Hoa_B", NhatKy_ViPham!F:F, B24, NhatKy_ViPham!C:C, "T11") - SUMIFS(NhatKy_ViPham!K:K, NhatKy_ViPham!E:E, "12_Hoa_B", NhatKy_ViPham!F:F, B24, NhatKy_ViPham!C:C, "T11")</f>
        <v>100</v>
      </c>
      <c r="AC24" s="6">
        <f>100 + SUMIFS(NhatKy_ViPham!J:J, NhatKy_ViPham!E:E, "12_Hoa_B", NhatKy_ViPham!F:F, B24, NhatKy_ViPham!C:C, "T12") - SUMIFS(NhatKy_ViPham!K:K, NhatKy_ViPham!E:E, "12_Hoa_B", NhatKy_ViPham!F:F, B24, NhatKy_ViPham!C:C, "T12")</f>
        <v>100</v>
      </c>
      <c r="AD24" s="6">
        <f>100 + SUMIFS(NhatKy_ViPham!J:J, NhatKy_ViPham!E:E, "12_Hoa_B", NhatKy_ViPham!F:F, B24, NhatKy_ViPham!C:C, "T13") - SUMIFS(NhatKy_ViPham!K:K, NhatKy_ViPham!E:E, "12_Hoa_B", NhatKy_ViPham!F:F, B24, NhatKy_ViPham!C:C, "T13")</f>
        <v>100</v>
      </c>
      <c r="AE24" s="6">
        <f>100 + SUMIFS(NhatKy_ViPham!J:J, NhatKy_ViPham!E:E, "12_Hoa_B", NhatKy_ViPham!F:F, B24, NhatKy_ViPham!C:C, "T14") - SUMIFS(NhatKy_ViPham!K:K, NhatKy_ViPham!E:E, "12_Hoa_B", NhatKy_ViPham!F:F, B24, NhatKy_ViPham!C:C, "T14")</f>
        <v>100</v>
      </c>
      <c r="AF24" s="6">
        <f>100 + SUMIFS(NhatKy_ViPham!J:J, NhatKy_ViPham!E:E, "12_Hoa_B", NhatKy_ViPham!F:F, B24, NhatKy_ViPham!C:C, "T15") - SUMIFS(NhatKy_ViPham!K:K, NhatKy_ViPham!E:E, "12_Hoa_B", NhatKy_ViPham!F:F, B24, NhatKy_ViPham!C:C, "T15")</f>
        <v>100</v>
      </c>
      <c r="AG24" s="6">
        <f>100 + SUMIFS(NhatKy_ViPham!J:J, NhatKy_ViPham!E:E, "12_Hoa_B", NhatKy_ViPham!F:F, B24, NhatKy_ViPham!C:C, "T16") - SUMIFS(NhatKy_ViPham!K:K, NhatKy_ViPham!E:E, "12_Hoa_B", NhatKy_ViPham!F:F, B24, NhatKy_ViPham!C:C, "T16")</f>
        <v>100</v>
      </c>
      <c r="AH24" s="6">
        <f>100 + SUMIFS(NhatKy_ViPham!J:J, NhatKy_ViPham!E:E, "12_Hoa_B", NhatKy_ViPham!F:F, B24, NhatKy_ViPham!C:C, "T17") - SUMIFS(NhatKy_ViPham!K:K, NhatKy_ViPham!E:E, "12_Hoa_B", NhatKy_ViPham!F:F, B24, NhatKy_ViPham!C:C, "T17")</f>
        <v>100</v>
      </c>
      <c r="AI24" s="6">
        <f>100 + SUMIFS(NhatKy_ViPham!J:J, NhatKy_ViPham!E:E, "12_Hoa_B", NhatKy_ViPham!F:F, B24, NhatKy_ViPham!C:C, "T18") - SUMIFS(NhatKy_ViPham!K:K, NhatKy_ViPham!E:E, "12_Hoa_B", NhatKy_ViPham!F:F, B24, NhatKy_ViPham!C:C, "T18")</f>
        <v>100</v>
      </c>
      <c r="AJ24" s="6">
        <f>100 + SUMIFS(NhatKy_ViPham!J:J, NhatKy_ViPham!E:E, "12_Hoa_B", NhatKy_ViPham!F:F, B24, NhatKy_ViPham!C:C, "T19") - SUMIFS(NhatKy_ViPham!K:K, NhatKy_ViPham!E:E, "12_Hoa_B", NhatKy_ViPham!F:F, B24, NhatKy_ViPham!C:C, "T19")</f>
        <v>100</v>
      </c>
      <c r="AK24" s="6">
        <f>100 + SUMIFS(NhatKy_ViPham!J:J, NhatKy_ViPham!E:E, "12_Hoa_B", NhatKy_ViPham!F:F, B24, NhatKy_ViPham!C:C, "T20") - SUMIFS(NhatKy_ViPham!K:K, NhatKy_ViPham!E:E, "12_Hoa_B", NhatKy_ViPham!F:F, B24, NhatKy_ViPham!C:C, "T20")</f>
        <v>100</v>
      </c>
      <c r="AL24" s="6">
        <f>100 + SUMIFS(NhatKy_ViPham!J:J, NhatKy_ViPham!E:E, "12_Hoa_B", NhatKy_ViPham!F:F, B24, NhatKy_ViPham!C:C, "T21") - SUMIFS(NhatKy_ViPham!K:K, NhatKy_ViPham!E:E, "12_Hoa_B", NhatKy_ViPham!F:F, B24, NhatKy_ViPham!C:C, "T21")</f>
        <v>100</v>
      </c>
      <c r="AM24" s="6">
        <f>100 + SUMIFS(NhatKy_ViPham!J:J, NhatKy_ViPham!E:E, "12_Hoa_B", NhatKy_ViPham!F:F, B24, NhatKy_ViPham!C:C, "T22") - SUMIFS(NhatKy_ViPham!K:K, NhatKy_ViPham!E:E, "12_Hoa_B", NhatKy_ViPham!F:F, B24, NhatKy_ViPham!C:C, "T22")</f>
        <v>100</v>
      </c>
      <c r="AN24" s="6">
        <f>100 + SUMIFS(NhatKy_ViPham!J:J, NhatKy_ViPham!E:E, "12_Hoa_B", NhatKy_ViPham!F:F, B24, NhatKy_ViPham!C:C, "T23") - SUMIFS(NhatKy_ViPham!K:K, NhatKy_ViPham!E:E, "12_Hoa_B", NhatKy_ViPham!F:F, B24, NhatKy_ViPham!C:C, "T23")</f>
        <v>100</v>
      </c>
      <c r="AO24" s="6">
        <f>100 + SUMIFS(NhatKy_ViPham!J:J, NhatKy_ViPham!E:E, "12_Hoa_B", NhatKy_ViPham!F:F, B24, NhatKy_ViPham!C:C, "T24") - SUMIFS(NhatKy_ViPham!K:K, NhatKy_ViPham!E:E, "12_Hoa_B", NhatKy_ViPham!F:F, B24, NhatKy_ViPham!C:C, "T24")</f>
        <v>100</v>
      </c>
      <c r="AP24" s="6">
        <f>100 + SUMIFS(NhatKy_ViPham!J:J, NhatKy_ViPham!E:E, "12_Hoa_B", NhatKy_ViPham!F:F, B24, NhatKy_ViPham!C:C, "T25") - SUMIFS(NhatKy_ViPham!K:K, NhatKy_ViPham!E:E, "12_Hoa_B", NhatKy_ViPham!F:F, B24, NhatKy_ViPham!C:C, "T25")</f>
        <v>100</v>
      </c>
      <c r="AQ24" s="6">
        <f>100 + SUMIFS(NhatKy_ViPham!J:J, NhatKy_ViPham!E:E, "12_Hoa_B", NhatKy_ViPham!F:F, B24, NhatKy_ViPham!C:C, "T26") - SUMIFS(NhatKy_ViPham!K:K, NhatKy_ViPham!E:E, "12_Hoa_B", NhatKy_ViPham!F:F, B24, NhatKy_ViPham!C:C, "T26")</f>
        <v>100</v>
      </c>
      <c r="AR24" s="6">
        <f>100 + SUMIFS(NhatKy_ViPham!J:J, NhatKy_ViPham!E:E, "12_Hoa_B", NhatKy_ViPham!F:F, B24, NhatKy_ViPham!C:C, "T27") - SUMIFS(NhatKy_ViPham!K:K, NhatKy_ViPham!E:E, "12_Hoa_B", NhatKy_ViPham!F:F, B24, NhatKy_ViPham!C:C, "T27")</f>
        <v>100</v>
      </c>
      <c r="AS24" s="6">
        <f>100 + SUMIFS(NhatKy_ViPham!J:J, NhatKy_ViPham!E:E, "12_Hoa_B", NhatKy_ViPham!F:F, B24, NhatKy_ViPham!C:C, "T28") - SUMIFS(NhatKy_ViPham!K:K, NhatKy_ViPham!E:E, "12_Hoa_B", NhatKy_ViPham!F:F, B24, NhatKy_ViPham!C:C, "T28")</f>
        <v>100</v>
      </c>
      <c r="AT24" s="6">
        <f>100 + SUMIFS(NhatKy_ViPham!J:J, NhatKy_ViPham!E:E, "12_Hoa_B", NhatKy_ViPham!F:F, B24, NhatKy_ViPham!C:C, "T29") - SUMIFS(NhatKy_ViPham!K:K, NhatKy_ViPham!E:E, "12_Hoa_B", NhatKy_ViPham!F:F, B24, NhatKy_ViPham!C:C, "T29")</f>
        <v>100</v>
      </c>
      <c r="AU24" s="6">
        <f>100 + SUMIFS(NhatKy_ViPham!J:J, NhatKy_ViPham!E:E, "12_Hoa_B", NhatKy_ViPham!F:F, B24, NhatKy_ViPham!C:C, "T30") - SUMIFS(NhatKy_ViPham!K:K, NhatKy_ViPham!E:E, "12_Hoa_B", NhatKy_ViPham!F:F, B24, NhatKy_ViPham!C:C, "T30")</f>
        <v>100</v>
      </c>
      <c r="AV24" s="6">
        <f>100 + SUMIFS(NhatKy_ViPham!J:J, NhatKy_ViPham!E:E, "12_Hoa_B", NhatKy_ViPham!F:F, B24, NhatKy_ViPham!C:C, "T31") - SUMIFS(NhatKy_ViPham!K:K, NhatKy_ViPham!E:E, "12_Hoa_B", NhatKy_ViPham!F:F, B24, NhatKy_ViPham!C:C, "T31")</f>
        <v>100</v>
      </c>
      <c r="AW24" s="6">
        <f>100 + SUMIFS(NhatKy_ViPham!J:J, NhatKy_ViPham!E:E, "12_Hoa_B", NhatKy_ViPham!F:F, B24, NhatKy_ViPham!C:C, "T32") - SUMIFS(NhatKy_ViPham!K:K, NhatKy_ViPham!E:E, "12_Hoa_B", NhatKy_ViPham!F:F, B24, NhatKy_ViPham!C:C, "T32")</f>
        <v>100</v>
      </c>
      <c r="AX24" s="6">
        <f>100 + SUMIFS(NhatKy_ViPham!J:J, NhatKy_ViPham!E:E, "12_Hoa_B", NhatKy_ViPham!F:F, B24, NhatKy_ViPham!C:C, "T33") - SUMIFS(NhatKy_ViPham!K:K, NhatKy_ViPham!E:E, "12_Hoa_B", NhatKy_ViPham!F:F, B24, NhatKy_ViPham!C:C, "T33")</f>
        <v>100</v>
      </c>
      <c r="AY24" s="6">
        <f>100 + SUMIFS(NhatKy_ViPham!J:J, NhatKy_ViPham!E:E, "12_Hoa_B", NhatKy_ViPham!F:F, B24, NhatKy_ViPham!C:C, "T34") - SUMIFS(NhatKy_ViPham!K:K, NhatKy_ViPham!E:E, "12_Hoa_B", NhatKy_ViPham!F:F, B24, NhatKy_ViPham!C:C, "T34")</f>
        <v>100</v>
      </c>
      <c r="AZ24" s="6">
        <f>100 + SUMIFS(NhatKy_ViPham!J:J, NhatKy_ViPham!E:E, "12_Hoa_B", NhatKy_ViPham!F:F, B24, NhatKy_ViPham!C:C, "T35") - SUMIFS(NhatKy_ViPham!K:K, NhatKy_ViPham!E:E, "12_Hoa_B", NhatKy_ViPham!F:F, B24, NhatKy_ViPham!C:C, "T35")</f>
        <v>100</v>
      </c>
      <c r="BA24" s="12">
        <f t="shared" si="0"/>
        <v>100</v>
      </c>
      <c r="BB24" s="11" t="s">
        <v>430</v>
      </c>
      <c r="BC24" s="16" t="str">
        <f t="shared" si="1"/>
        <v>Tốt</v>
      </c>
      <c r="BD24" s="15" t="str">
        <f t="shared" si="2"/>
        <v>🟢 BÌNH THƯỜNG</v>
      </c>
    </row>
    <row r="25" spans="1:56" x14ac:dyDescent="0.25">
      <c r="A25" s="4">
        <v>17</v>
      </c>
      <c r="B25" s="10" t="s">
        <v>2578</v>
      </c>
      <c r="C25" s="4" t="s">
        <v>2448</v>
      </c>
      <c r="D25" s="4" t="s">
        <v>429</v>
      </c>
      <c r="E25" s="11" t="s">
        <v>430</v>
      </c>
      <c r="F25" s="7">
        <f>SUMIFS(NhatKy_ViPham!K:K, NhatKy_ViPham!E:E, "12_Hoa_B", NhatKy_ViPham!F:F, B25, NhatKy_ViPham!H:H, "L01")</f>
        <v>0</v>
      </c>
      <c r="G25" s="7">
        <f>SUMIFS(NhatKy_ViPham!K:K, NhatKy_ViPham!E:E, "12_Hoa_B", NhatKy_ViPham!F:F, B25, NhatKy_ViPham!H:H, "L02")</f>
        <v>0</v>
      </c>
      <c r="H25" s="7">
        <f>SUMIFS(NhatKy_ViPham!K:K, NhatKy_ViPham!E:E, "12_Hoa_B", NhatKy_ViPham!F:F, B25, NhatKy_ViPham!H:H, "L03")</f>
        <v>0</v>
      </c>
      <c r="I25" s="7">
        <f>SUMIFS(NhatKy_ViPham!K:K, NhatKy_ViPham!E:E, "12_Hoa_B", NhatKy_ViPham!F:F, B25, NhatKy_ViPham!H:H, "L04")</f>
        <v>0</v>
      </c>
      <c r="J25" s="7">
        <f>SUMIFS(NhatKy_ViPham!K:K, NhatKy_ViPham!E:E, "12_Hoa_B", NhatKy_ViPham!F:F, B25, NhatKy_ViPham!H:H, "L05")</f>
        <v>0</v>
      </c>
      <c r="K25" s="7">
        <f>SUMIFS(NhatKy_ViPham!K:K, NhatKy_ViPham!E:E, "12_Hoa_B", NhatKy_ViPham!F:F, B25, NhatKy_ViPham!H:H, "L06")</f>
        <v>0</v>
      </c>
      <c r="L25" s="7">
        <f>SUMIFS(NhatKy_ViPham!K:K, NhatKy_ViPham!E:E, "12_Hoa_B", NhatKy_ViPham!F:F, B25, NhatKy_ViPham!H:H, "L07")</f>
        <v>0</v>
      </c>
      <c r="M25" s="7">
        <f>SUMIFS(NhatKy_ViPham!K:K, NhatKy_ViPham!E:E, "12_Hoa_B", NhatKy_ViPham!F:F, B25, NhatKy_ViPham!H:H, "L08")</f>
        <v>0</v>
      </c>
      <c r="N25" s="7">
        <f>SUMIFS(NhatKy_ViPham!K:K, NhatKy_ViPham!E:E, "12_Hoa_B", NhatKy_ViPham!F:F, B25, NhatKy_ViPham!H:H, "L09")</f>
        <v>0</v>
      </c>
      <c r="O25" s="7">
        <f>SUMIFS(NhatKy_ViPham!K:K, NhatKy_ViPham!E:E, "12_Hoa_B", NhatKy_ViPham!F:F, B25, NhatKy_ViPham!H:H, "L10")</f>
        <v>0</v>
      </c>
      <c r="P25" s="12">
        <f>SUMIFS(NhatKy_ViPham!J:J, NhatKy_ViPham!E:E, "12_Hoa_B", NhatKy_ViPham!F:F, B25)</f>
        <v>0</v>
      </c>
      <c r="Q25" s="13">
        <f>SUMIFS(NhatKy_ViPham!K:K, NhatKy_ViPham!E:E, "12_Hoa_B", NhatKy_ViPham!F:F, B25)</f>
        <v>0</v>
      </c>
      <c r="R25" s="7">
        <f>100 + SUMIFS(NhatKy_ViPham!J:J, NhatKy_ViPham!E:E, "12_Hoa_B", NhatKy_ViPham!F:F, B25, NhatKy_ViPham!C:C, "T1") - SUMIFS(NhatKy_ViPham!K:K, NhatKy_ViPham!E:E, "12_Hoa_B", NhatKy_ViPham!F:F, B25, NhatKy_ViPham!C:C, "T1")</f>
        <v>100</v>
      </c>
      <c r="S25" s="7">
        <f>100 + SUMIFS(NhatKy_ViPham!J:J, NhatKy_ViPham!E:E, "12_Hoa_B", NhatKy_ViPham!F:F, B25, NhatKy_ViPham!C:C, "T2") - SUMIFS(NhatKy_ViPham!K:K, NhatKy_ViPham!E:E, "12_Hoa_B", NhatKy_ViPham!F:F, B25, NhatKy_ViPham!C:C, "T2")</f>
        <v>100</v>
      </c>
      <c r="T25" s="7">
        <f>100 + SUMIFS(NhatKy_ViPham!J:J, NhatKy_ViPham!E:E, "12_Hoa_B", NhatKy_ViPham!F:F, B25, NhatKy_ViPham!C:C, "T3") - SUMIFS(NhatKy_ViPham!K:K, NhatKy_ViPham!E:E, "12_Hoa_B", NhatKy_ViPham!F:F, B25, NhatKy_ViPham!C:C, "T3")</f>
        <v>100</v>
      </c>
      <c r="U25" s="7">
        <f>100 + SUMIFS(NhatKy_ViPham!J:J, NhatKy_ViPham!E:E, "12_Hoa_B", NhatKy_ViPham!F:F, B25, NhatKy_ViPham!C:C, "T4") - SUMIFS(NhatKy_ViPham!K:K, NhatKy_ViPham!E:E, "12_Hoa_B", NhatKy_ViPham!F:F, B25, NhatKy_ViPham!C:C, "T4")</f>
        <v>100</v>
      </c>
      <c r="V25" s="7">
        <f>100 + SUMIFS(NhatKy_ViPham!J:J, NhatKy_ViPham!E:E, "12_Hoa_B", NhatKy_ViPham!F:F, B25, NhatKy_ViPham!C:C, "T5") - SUMIFS(NhatKy_ViPham!K:K, NhatKy_ViPham!E:E, "12_Hoa_B", NhatKy_ViPham!F:F, B25, NhatKy_ViPham!C:C, "T5")</f>
        <v>100</v>
      </c>
      <c r="W25" s="7">
        <f>100 + SUMIFS(NhatKy_ViPham!J:J, NhatKy_ViPham!E:E, "12_Hoa_B", NhatKy_ViPham!F:F, B25, NhatKy_ViPham!C:C, "T6") - SUMIFS(NhatKy_ViPham!K:K, NhatKy_ViPham!E:E, "12_Hoa_B", NhatKy_ViPham!F:F, B25, NhatKy_ViPham!C:C, "T6")</f>
        <v>100</v>
      </c>
      <c r="X25" s="7">
        <f>100 + SUMIFS(NhatKy_ViPham!J:J, NhatKy_ViPham!E:E, "12_Hoa_B", NhatKy_ViPham!F:F, B25, NhatKy_ViPham!C:C, "T7") - SUMIFS(NhatKy_ViPham!K:K, NhatKy_ViPham!E:E, "12_Hoa_B", NhatKy_ViPham!F:F, B25, NhatKy_ViPham!C:C, "T7")</f>
        <v>100</v>
      </c>
      <c r="Y25" s="7">
        <f>100 + SUMIFS(NhatKy_ViPham!J:J, NhatKy_ViPham!E:E, "12_Hoa_B", NhatKy_ViPham!F:F, B25, NhatKy_ViPham!C:C, "T8") - SUMIFS(NhatKy_ViPham!K:K, NhatKy_ViPham!E:E, "12_Hoa_B", NhatKy_ViPham!F:F, B25, NhatKy_ViPham!C:C, "T8")</f>
        <v>100</v>
      </c>
      <c r="Z25" s="7">
        <f>100 + SUMIFS(NhatKy_ViPham!J:J, NhatKy_ViPham!E:E, "12_Hoa_B", NhatKy_ViPham!F:F, B25, NhatKy_ViPham!C:C, "T9") - SUMIFS(NhatKy_ViPham!K:K, NhatKy_ViPham!E:E, "12_Hoa_B", NhatKy_ViPham!F:F, B25, NhatKy_ViPham!C:C, "T9")</f>
        <v>100</v>
      </c>
      <c r="AA25" s="7">
        <f>100 + SUMIFS(NhatKy_ViPham!J:J, NhatKy_ViPham!E:E, "12_Hoa_B", NhatKy_ViPham!F:F, B25, NhatKy_ViPham!C:C, "T10") - SUMIFS(NhatKy_ViPham!K:K, NhatKy_ViPham!E:E, "12_Hoa_B", NhatKy_ViPham!F:F, B25, NhatKy_ViPham!C:C, "T10")</f>
        <v>100</v>
      </c>
      <c r="AB25" s="7">
        <f>100 + SUMIFS(NhatKy_ViPham!J:J, NhatKy_ViPham!E:E, "12_Hoa_B", NhatKy_ViPham!F:F, B25, NhatKy_ViPham!C:C, "T11") - SUMIFS(NhatKy_ViPham!K:K, NhatKy_ViPham!E:E, "12_Hoa_B", NhatKy_ViPham!F:F, B25, NhatKy_ViPham!C:C, "T11")</f>
        <v>100</v>
      </c>
      <c r="AC25" s="7">
        <f>100 + SUMIFS(NhatKy_ViPham!J:J, NhatKy_ViPham!E:E, "12_Hoa_B", NhatKy_ViPham!F:F, B25, NhatKy_ViPham!C:C, "T12") - SUMIFS(NhatKy_ViPham!K:K, NhatKy_ViPham!E:E, "12_Hoa_B", NhatKy_ViPham!F:F, B25, NhatKy_ViPham!C:C, "T12")</f>
        <v>100</v>
      </c>
      <c r="AD25" s="7">
        <f>100 + SUMIFS(NhatKy_ViPham!J:J, NhatKy_ViPham!E:E, "12_Hoa_B", NhatKy_ViPham!F:F, B25, NhatKy_ViPham!C:C, "T13") - SUMIFS(NhatKy_ViPham!K:K, NhatKy_ViPham!E:E, "12_Hoa_B", NhatKy_ViPham!F:F, B25, NhatKy_ViPham!C:C, "T13")</f>
        <v>100</v>
      </c>
      <c r="AE25" s="7">
        <f>100 + SUMIFS(NhatKy_ViPham!J:J, NhatKy_ViPham!E:E, "12_Hoa_B", NhatKy_ViPham!F:F, B25, NhatKy_ViPham!C:C, "T14") - SUMIFS(NhatKy_ViPham!K:K, NhatKy_ViPham!E:E, "12_Hoa_B", NhatKy_ViPham!F:F, B25, NhatKy_ViPham!C:C, "T14")</f>
        <v>100</v>
      </c>
      <c r="AF25" s="7">
        <f>100 + SUMIFS(NhatKy_ViPham!J:J, NhatKy_ViPham!E:E, "12_Hoa_B", NhatKy_ViPham!F:F, B25, NhatKy_ViPham!C:C, "T15") - SUMIFS(NhatKy_ViPham!K:K, NhatKy_ViPham!E:E, "12_Hoa_B", NhatKy_ViPham!F:F, B25, NhatKy_ViPham!C:C, "T15")</f>
        <v>100</v>
      </c>
      <c r="AG25" s="7">
        <f>100 + SUMIFS(NhatKy_ViPham!J:J, NhatKy_ViPham!E:E, "12_Hoa_B", NhatKy_ViPham!F:F, B25, NhatKy_ViPham!C:C, "T16") - SUMIFS(NhatKy_ViPham!K:K, NhatKy_ViPham!E:E, "12_Hoa_B", NhatKy_ViPham!F:F, B25, NhatKy_ViPham!C:C, "T16")</f>
        <v>100</v>
      </c>
      <c r="AH25" s="7">
        <f>100 + SUMIFS(NhatKy_ViPham!J:J, NhatKy_ViPham!E:E, "12_Hoa_B", NhatKy_ViPham!F:F, B25, NhatKy_ViPham!C:C, "T17") - SUMIFS(NhatKy_ViPham!K:K, NhatKy_ViPham!E:E, "12_Hoa_B", NhatKy_ViPham!F:F, B25, NhatKy_ViPham!C:C, "T17")</f>
        <v>100</v>
      </c>
      <c r="AI25" s="7">
        <f>100 + SUMIFS(NhatKy_ViPham!J:J, NhatKy_ViPham!E:E, "12_Hoa_B", NhatKy_ViPham!F:F, B25, NhatKy_ViPham!C:C, "T18") - SUMIFS(NhatKy_ViPham!K:K, NhatKy_ViPham!E:E, "12_Hoa_B", NhatKy_ViPham!F:F, B25, NhatKy_ViPham!C:C, "T18")</f>
        <v>100</v>
      </c>
      <c r="AJ25" s="7">
        <f>100 + SUMIFS(NhatKy_ViPham!J:J, NhatKy_ViPham!E:E, "12_Hoa_B", NhatKy_ViPham!F:F, B25, NhatKy_ViPham!C:C, "T19") - SUMIFS(NhatKy_ViPham!K:K, NhatKy_ViPham!E:E, "12_Hoa_B", NhatKy_ViPham!F:F, B25, NhatKy_ViPham!C:C, "T19")</f>
        <v>100</v>
      </c>
      <c r="AK25" s="7">
        <f>100 + SUMIFS(NhatKy_ViPham!J:J, NhatKy_ViPham!E:E, "12_Hoa_B", NhatKy_ViPham!F:F, B25, NhatKy_ViPham!C:C, "T20") - SUMIFS(NhatKy_ViPham!K:K, NhatKy_ViPham!E:E, "12_Hoa_B", NhatKy_ViPham!F:F, B25, NhatKy_ViPham!C:C, "T20")</f>
        <v>100</v>
      </c>
      <c r="AL25" s="7">
        <f>100 + SUMIFS(NhatKy_ViPham!J:J, NhatKy_ViPham!E:E, "12_Hoa_B", NhatKy_ViPham!F:F, B25, NhatKy_ViPham!C:C, "T21") - SUMIFS(NhatKy_ViPham!K:K, NhatKy_ViPham!E:E, "12_Hoa_B", NhatKy_ViPham!F:F, B25, NhatKy_ViPham!C:C, "T21")</f>
        <v>100</v>
      </c>
      <c r="AM25" s="7">
        <f>100 + SUMIFS(NhatKy_ViPham!J:J, NhatKy_ViPham!E:E, "12_Hoa_B", NhatKy_ViPham!F:F, B25, NhatKy_ViPham!C:C, "T22") - SUMIFS(NhatKy_ViPham!K:K, NhatKy_ViPham!E:E, "12_Hoa_B", NhatKy_ViPham!F:F, B25, NhatKy_ViPham!C:C, "T22")</f>
        <v>100</v>
      </c>
      <c r="AN25" s="7">
        <f>100 + SUMIFS(NhatKy_ViPham!J:J, NhatKy_ViPham!E:E, "12_Hoa_B", NhatKy_ViPham!F:F, B25, NhatKy_ViPham!C:C, "T23") - SUMIFS(NhatKy_ViPham!K:K, NhatKy_ViPham!E:E, "12_Hoa_B", NhatKy_ViPham!F:F, B25, NhatKy_ViPham!C:C, "T23")</f>
        <v>100</v>
      </c>
      <c r="AO25" s="7">
        <f>100 + SUMIFS(NhatKy_ViPham!J:J, NhatKy_ViPham!E:E, "12_Hoa_B", NhatKy_ViPham!F:F, B25, NhatKy_ViPham!C:C, "T24") - SUMIFS(NhatKy_ViPham!K:K, NhatKy_ViPham!E:E, "12_Hoa_B", NhatKy_ViPham!F:F, B25, NhatKy_ViPham!C:C, "T24")</f>
        <v>100</v>
      </c>
      <c r="AP25" s="7">
        <f>100 + SUMIFS(NhatKy_ViPham!J:J, NhatKy_ViPham!E:E, "12_Hoa_B", NhatKy_ViPham!F:F, B25, NhatKy_ViPham!C:C, "T25") - SUMIFS(NhatKy_ViPham!K:K, NhatKy_ViPham!E:E, "12_Hoa_B", NhatKy_ViPham!F:F, B25, NhatKy_ViPham!C:C, "T25")</f>
        <v>100</v>
      </c>
      <c r="AQ25" s="7">
        <f>100 + SUMIFS(NhatKy_ViPham!J:J, NhatKy_ViPham!E:E, "12_Hoa_B", NhatKy_ViPham!F:F, B25, NhatKy_ViPham!C:C, "T26") - SUMIFS(NhatKy_ViPham!K:K, NhatKy_ViPham!E:E, "12_Hoa_B", NhatKy_ViPham!F:F, B25, NhatKy_ViPham!C:C, "T26")</f>
        <v>100</v>
      </c>
      <c r="AR25" s="7">
        <f>100 + SUMIFS(NhatKy_ViPham!J:J, NhatKy_ViPham!E:E, "12_Hoa_B", NhatKy_ViPham!F:F, B25, NhatKy_ViPham!C:C, "T27") - SUMIFS(NhatKy_ViPham!K:K, NhatKy_ViPham!E:E, "12_Hoa_B", NhatKy_ViPham!F:F, B25, NhatKy_ViPham!C:C, "T27")</f>
        <v>100</v>
      </c>
      <c r="AS25" s="7">
        <f>100 + SUMIFS(NhatKy_ViPham!J:J, NhatKy_ViPham!E:E, "12_Hoa_B", NhatKy_ViPham!F:F, B25, NhatKy_ViPham!C:C, "T28") - SUMIFS(NhatKy_ViPham!K:K, NhatKy_ViPham!E:E, "12_Hoa_B", NhatKy_ViPham!F:F, B25, NhatKy_ViPham!C:C, "T28")</f>
        <v>100</v>
      </c>
      <c r="AT25" s="7">
        <f>100 + SUMIFS(NhatKy_ViPham!J:J, NhatKy_ViPham!E:E, "12_Hoa_B", NhatKy_ViPham!F:F, B25, NhatKy_ViPham!C:C, "T29") - SUMIFS(NhatKy_ViPham!K:K, NhatKy_ViPham!E:E, "12_Hoa_B", NhatKy_ViPham!F:F, B25, NhatKy_ViPham!C:C, "T29")</f>
        <v>100</v>
      </c>
      <c r="AU25" s="7">
        <f>100 + SUMIFS(NhatKy_ViPham!J:J, NhatKy_ViPham!E:E, "12_Hoa_B", NhatKy_ViPham!F:F, B25, NhatKy_ViPham!C:C, "T30") - SUMIFS(NhatKy_ViPham!K:K, NhatKy_ViPham!E:E, "12_Hoa_B", NhatKy_ViPham!F:F, B25, NhatKy_ViPham!C:C, "T30")</f>
        <v>100</v>
      </c>
      <c r="AV25" s="7">
        <f>100 + SUMIFS(NhatKy_ViPham!J:J, NhatKy_ViPham!E:E, "12_Hoa_B", NhatKy_ViPham!F:F, B25, NhatKy_ViPham!C:C, "T31") - SUMIFS(NhatKy_ViPham!K:K, NhatKy_ViPham!E:E, "12_Hoa_B", NhatKy_ViPham!F:F, B25, NhatKy_ViPham!C:C, "T31")</f>
        <v>100</v>
      </c>
      <c r="AW25" s="7">
        <f>100 + SUMIFS(NhatKy_ViPham!J:J, NhatKy_ViPham!E:E, "12_Hoa_B", NhatKy_ViPham!F:F, B25, NhatKy_ViPham!C:C, "T32") - SUMIFS(NhatKy_ViPham!K:K, NhatKy_ViPham!E:E, "12_Hoa_B", NhatKy_ViPham!F:F, B25, NhatKy_ViPham!C:C, "T32")</f>
        <v>100</v>
      </c>
      <c r="AX25" s="7">
        <f>100 + SUMIFS(NhatKy_ViPham!J:J, NhatKy_ViPham!E:E, "12_Hoa_B", NhatKy_ViPham!F:F, B25, NhatKy_ViPham!C:C, "T33") - SUMIFS(NhatKy_ViPham!K:K, NhatKy_ViPham!E:E, "12_Hoa_B", NhatKy_ViPham!F:F, B25, NhatKy_ViPham!C:C, "T33")</f>
        <v>100</v>
      </c>
      <c r="AY25" s="7">
        <f>100 + SUMIFS(NhatKy_ViPham!J:J, NhatKy_ViPham!E:E, "12_Hoa_B", NhatKy_ViPham!F:F, B25, NhatKy_ViPham!C:C, "T34") - SUMIFS(NhatKy_ViPham!K:K, NhatKy_ViPham!E:E, "12_Hoa_B", NhatKy_ViPham!F:F, B25, NhatKy_ViPham!C:C, "T34")</f>
        <v>100</v>
      </c>
      <c r="AZ25" s="7">
        <f>100 + SUMIFS(NhatKy_ViPham!J:J, NhatKy_ViPham!E:E, "12_Hoa_B", NhatKy_ViPham!F:F, B25, NhatKy_ViPham!C:C, "T35") - SUMIFS(NhatKy_ViPham!K:K, NhatKy_ViPham!E:E, "12_Hoa_B", NhatKy_ViPham!F:F, B25, NhatKy_ViPham!C:C, "T35")</f>
        <v>100</v>
      </c>
      <c r="BA25" s="12">
        <f t="shared" si="0"/>
        <v>100</v>
      </c>
      <c r="BB25" s="11" t="s">
        <v>430</v>
      </c>
      <c r="BC25" s="14" t="str">
        <f t="shared" si="1"/>
        <v>Tốt</v>
      </c>
      <c r="BD25" s="10" t="str">
        <f t="shared" si="2"/>
        <v>🟢 BÌNH THƯỜNG</v>
      </c>
    </row>
    <row r="26" spans="1:56" x14ac:dyDescent="0.25">
      <c r="A26" s="5">
        <v>18</v>
      </c>
      <c r="B26" s="15" t="s">
        <v>2579</v>
      </c>
      <c r="C26" s="5" t="s">
        <v>2580</v>
      </c>
      <c r="D26" s="5" t="s">
        <v>429</v>
      </c>
      <c r="E26" s="11" t="s">
        <v>430</v>
      </c>
      <c r="F26" s="6">
        <f>SUMIFS(NhatKy_ViPham!K:K, NhatKy_ViPham!E:E, "12_Hoa_B", NhatKy_ViPham!F:F, B26, NhatKy_ViPham!H:H, "L01")</f>
        <v>0</v>
      </c>
      <c r="G26" s="6">
        <f>SUMIFS(NhatKy_ViPham!K:K, NhatKy_ViPham!E:E, "12_Hoa_B", NhatKy_ViPham!F:F, B26, NhatKy_ViPham!H:H, "L02")</f>
        <v>0</v>
      </c>
      <c r="H26" s="6">
        <f>SUMIFS(NhatKy_ViPham!K:K, NhatKy_ViPham!E:E, "12_Hoa_B", NhatKy_ViPham!F:F, B26, NhatKy_ViPham!H:H, "L03")</f>
        <v>0</v>
      </c>
      <c r="I26" s="6">
        <f>SUMIFS(NhatKy_ViPham!K:K, NhatKy_ViPham!E:E, "12_Hoa_B", NhatKy_ViPham!F:F, B26, NhatKy_ViPham!H:H, "L04")</f>
        <v>0</v>
      </c>
      <c r="J26" s="6">
        <f>SUMIFS(NhatKy_ViPham!K:K, NhatKy_ViPham!E:E, "12_Hoa_B", NhatKy_ViPham!F:F, B26, NhatKy_ViPham!H:H, "L05")</f>
        <v>0</v>
      </c>
      <c r="K26" s="6">
        <f>SUMIFS(NhatKy_ViPham!K:K, NhatKy_ViPham!E:E, "12_Hoa_B", NhatKy_ViPham!F:F, B26, NhatKy_ViPham!H:H, "L06")</f>
        <v>0</v>
      </c>
      <c r="L26" s="6">
        <f>SUMIFS(NhatKy_ViPham!K:K, NhatKy_ViPham!E:E, "12_Hoa_B", NhatKy_ViPham!F:F, B26, NhatKy_ViPham!H:H, "L07")</f>
        <v>0</v>
      </c>
      <c r="M26" s="6">
        <f>SUMIFS(NhatKy_ViPham!K:K, NhatKy_ViPham!E:E, "12_Hoa_B", NhatKy_ViPham!F:F, B26, NhatKy_ViPham!H:H, "L08")</f>
        <v>0</v>
      </c>
      <c r="N26" s="6">
        <f>SUMIFS(NhatKy_ViPham!K:K, NhatKy_ViPham!E:E, "12_Hoa_B", NhatKy_ViPham!F:F, B26, NhatKy_ViPham!H:H, "L09")</f>
        <v>0</v>
      </c>
      <c r="O26" s="6">
        <f>SUMIFS(NhatKy_ViPham!K:K, NhatKy_ViPham!E:E, "12_Hoa_B", NhatKy_ViPham!F:F, B26, NhatKy_ViPham!H:H, "L10")</f>
        <v>0</v>
      </c>
      <c r="P26" s="12">
        <f>SUMIFS(NhatKy_ViPham!J:J, NhatKy_ViPham!E:E, "12_Hoa_B", NhatKy_ViPham!F:F, B26)</f>
        <v>0</v>
      </c>
      <c r="Q26" s="13">
        <f>SUMIFS(NhatKy_ViPham!K:K, NhatKy_ViPham!E:E, "12_Hoa_B", NhatKy_ViPham!F:F, B26)</f>
        <v>0</v>
      </c>
      <c r="R26" s="6">
        <f>100 + SUMIFS(NhatKy_ViPham!J:J, NhatKy_ViPham!E:E, "12_Hoa_B", NhatKy_ViPham!F:F, B26, NhatKy_ViPham!C:C, "T1") - SUMIFS(NhatKy_ViPham!K:K, NhatKy_ViPham!E:E, "12_Hoa_B", NhatKy_ViPham!F:F, B26, NhatKy_ViPham!C:C, "T1")</f>
        <v>100</v>
      </c>
      <c r="S26" s="6">
        <f>100 + SUMIFS(NhatKy_ViPham!J:J, NhatKy_ViPham!E:E, "12_Hoa_B", NhatKy_ViPham!F:F, B26, NhatKy_ViPham!C:C, "T2") - SUMIFS(NhatKy_ViPham!K:K, NhatKy_ViPham!E:E, "12_Hoa_B", NhatKy_ViPham!F:F, B26, NhatKy_ViPham!C:C, "T2")</f>
        <v>100</v>
      </c>
      <c r="T26" s="6">
        <f>100 + SUMIFS(NhatKy_ViPham!J:J, NhatKy_ViPham!E:E, "12_Hoa_B", NhatKy_ViPham!F:F, B26, NhatKy_ViPham!C:C, "T3") - SUMIFS(NhatKy_ViPham!K:K, NhatKy_ViPham!E:E, "12_Hoa_B", NhatKy_ViPham!F:F, B26, NhatKy_ViPham!C:C, "T3")</f>
        <v>100</v>
      </c>
      <c r="U26" s="6">
        <f>100 + SUMIFS(NhatKy_ViPham!J:J, NhatKy_ViPham!E:E, "12_Hoa_B", NhatKy_ViPham!F:F, B26, NhatKy_ViPham!C:C, "T4") - SUMIFS(NhatKy_ViPham!K:K, NhatKy_ViPham!E:E, "12_Hoa_B", NhatKy_ViPham!F:F, B26, NhatKy_ViPham!C:C, "T4")</f>
        <v>100</v>
      </c>
      <c r="V26" s="6">
        <f>100 + SUMIFS(NhatKy_ViPham!J:J, NhatKy_ViPham!E:E, "12_Hoa_B", NhatKy_ViPham!F:F, B26, NhatKy_ViPham!C:C, "T5") - SUMIFS(NhatKy_ViPham!K:K, NhatKy_ViPham!E:E, "12_Hoa_B", NhatKy_ViPham!F:F, B26, NhatKy_ViPham!C:C, "T5")</f>
        <v>100</v>
      </c>
      <c r="W26" s="6">
        <f>100 + SUMIFS(NhatKy_ViPham!J:J, NhatKy_ViPham!E:E, "12_Hoa_B", NhatKy_ViPham!F:F, B26, NhatKy_ViPham!C:C, "T6") - SUMIFS(NhatKy_ViPham!K:K, NhatKy_ViPham!E:E, "12_Hoa_B", NhatKy_ViPham!F:F, B26, NhatKy_ViPham!C:C, "T6")</f>
        <v>100</v>
      </c>
      <c r="X26" s="6">
        <f>100 + SUMIFS(NhatKy_ViPham!J:J, NhatKy_ViPham!E:E, "12_Hoa_B", NhatKy_ViPham!F:F, B26, NhatKy_ViPham!C:C, "T7") - SUMIFS(NhatKy_ViPham!K:K, NhatKy_ViPham!E:E, "12_Hoa_B", NhatKy_ViPham!F:F, B26, NhatKy_ViPham!C:C, "T7")</f>
        <v>100</v>
      </c>
      <c r="Y26" s="6">
        <f>100 + SUMIFS(NhatKy_ViPham!J:J, NhatKy_ViPham!E:E, "12_Hoa_B", NhatKy_ViPham!F:F, B26, NhatKy_ViPham!C:C, "T8") - SUMIFS(NhatKy_ViPham!K:K, NhatKy_ViPham!E:E, "12_Hoa_B", NhatKy_ViPham!F:F, B26, NhatKy_ViPham!C:C, "T8")</f>
        <v>100</v>
      </c>
      <c r="Z26" s="6">
        <f>100 + SUMIFS(NhatKy_ViPham!J:J, NhatKy_ViPham!E:E, "12_Hoa_B", NhatKy_ViPham!F:F, B26, NhatKy_ViPham!C:C, "T9") - SUMIFS(NhatKy_ViPham!K:K, NhatKy_ViPham!E:E, "12_Hoa_B", NhatKy_ViPham!F:F, B26, NhatKy_ViPham!C:C, "T9")</f>
        <v>100</v>
      </c>
      <c r="AA26" s="6">
        <f>100 + SUMIFS(NhatKy_ViPham!J:J, NhatKy_ViPham!E:E, "12_Hoa_B", NhatKy_ViPham!F:F, B26, NhatKy_ViPham!C:C, "T10") - SUMIFS(NhatKy_ViPham!K:K, NhatKy_ViPham!E:E, "12_Hoa_B", NhatKy_ViPham!F:F, B26, NhatKy_ViPham!C:C, "T10")</f>
        <v>100</v>
      </c>
      <c r="AB26" s="6">
        <f>100 + SUMIFS(NhatKy_ViPham!J:J, NhatKy_ViPham!E:E, "12_Hoa_B", NhatKy_ViPham!F:F, B26, NhatKy_ViPham!C:C, "T11") - SUMIFS(NhatKy_ViPham!K:K, NhatKy_ViPham!E:E, "12_Hoa_B", NhatKy_ViPham!F:F, B26, NhatKy_ViPham!C:C, "T11")</f>
        <v>100</v>
      </c>
      <c r="AC26" s="6">
        <f>100 + SUMIFS(NhatKy_ViPham!J:J, NhatKy_ViPham!E:E, "12_Hoa_B", NhatKy_ViPham!F:F, B26, NhatKy_ViPham!C:C, "T12") - SUMIFS(NhatKy_ViPham!K:K, NhatKy_ViPham!E:E, "12_Hoa_B", NhatKy_ViPham!F:F, B26, NhatKy_ViPham!C:C, "T12")</f>
        <v>100</v>
      </c>
      <c r="AD26" s="6">
        <f>100 + SUMIFS(NhatKy_ViPham!J:J, NhatKy_ViPham!E:E, "12_Hoa_B", NhatKy_ViPham!F:F, B26, NhatKy_ViPham!C:C, "T13") - SUMIFS(NhatKy_ViPham!K:K, NhatKy_ViPham!E:E, "12_Hoa_B", NhatKy_ViPham!F:F, B26, NhatKy_ViPham!C:C, "T13")</f>
        <v>100</v>
      </c>
      <c r="AE26" s="6">
        <f>100 + SUMIFS(NhatKy_ViPham!J:J, NhatKy_ViPham!E:E, "12_Hoa_B", NhatKy_ViPham!F:F, B26, NhatKy_ViPham!C:C, "T14") - SUMIFS(NhatKy_ViPham!K:K, NhatKy_ViPham!E:E, "12_Hoa_B", NhatKy_ViPham!F:F, B26, NhatKy_ViPham!C:C, "T14")</f>
        <v>100</v>
      </c>
      <c r="AF26" s="6">
        <f>100 + SUMIFS(NhatKy_ViPham!J:J, NhatKy_ViPham!E:E, "12_Hoa_B", NhatKy_ViPham!F:F, B26, NhatKy_ViPham!C:C, "T15") - SUMIFS(NhatKy_ViPham!K:K, NhatKy_ViPham!E:E, "12_Hoa_B", NhatKy_ViPham!F:F, B26, NhatKy_ViPham!C:C, "T15")</f>
        <v>100</v>
      </c>
      <c r="AG26" s="6">
        <f>100 + SUMIFS(NhatKy_ViPham!J:J, NhatKy_ViPham!E:E, "12_Hoa_B", NhatKy_ViPham!F:F, B26, NhatKy_ViPham!C:C, "T16") - SUMIFS(NhatKy_ViPham!K:K, NhatKy_ViPham!E:E, "12_Hoa_B", NhatKy_ViPham!F:F, B26, NhatKy_ViPham!C:C, "T16")</f>
        <v>100</v>
      </c>
      <c r="AH26" s="6">
        <f>100 + SUMIFS(NhatKy_ViPham!J:J, NhatKy_ViPham!E:E, "12_Hoa_B", NhatKy_ViPham!F:F, B26, NhatKy_ViPham!C:C, "T17") - SUMIFS(NhatKy_ViPham!K:K, NhatKy_ViPham!E:E, "12_Hoa_B", NhatKy_ViPham!F:F, B26, NhatKy_ViPham!C:C, "T17")</f>
        <v>100</v>
      </c>
      <c r="AI26" s="6">
        <f>100 + SUMIFS(NhatKy_ViPham!J:J, NhatKy_ViPham!E:E, "12_Hoa_B", NhatKy_ViPham!F:F, B26, NhatKy_ViPham!C:C, "T18") - SUMIFS(NhatKy_ViPham!K:K, NhatKy_ViPham!E:E, "12_Hoa_B", NhatKy_ViPham!F:F, B26, NhatKy_ViPham!C:C, "T18")</f>
        <v>100</v>
      </c>
      <c r="AJ26" s="6">
        <f>100 + SUMIFS(NhatKy_ViPham!J:J, NhatKy_ViPham!E:E, "12_Hoa_B", NhatKy_ViPham!F:F, B26, NhatKy_ViPham!C:C, "T19") - SUMIFS(NhatKy_ViPham!K:K, NhatKy_ViPham!E:E, "12_Hoa_B", NhatKy_ViPham!F:F, B26, NhatKy_ViPham!C:C, "T19")</f>
        <v>100</v>
      </c>
      <c r="AK26" s="6">
        <f>100 + SUMIFS(NhatKy_ViPham!J:J, NhatKy_ViPham!E:E, "12_Hoa_B", NhatKy_ViPham!F:F, B26, NhatKy_ViPham!C:C, "T20") - SUMIFS(NhatKy_ViPham!K:K, NhatKy_ViPham!E:E, "12_Hoa_B", NhatKy_ViPham!F:F, B26, NhatKy_ViPham!C:C, "T20")</f>
        <v>100</v>
      </c>
      <c r="AL26" s="6">
        <f>100 + SUMIFS(NhatKy_ViPham!J:J, NhatKy_ViPham!E:E, "12_Hoa_B", NhatKy_ViPham!F:F, B26, NhatKy_ViPham!C:C, "T21") - SUMIFS(NhatKy_ViPham!K:K, NhatKy_ViPham!E:E, "12_Hoa_B", NhatKy_ViPham!F:F, B26, NhatKy_ViPham!C:C, "T21")</f>
        <v>100</v>
      </c>
      <c r="AM26" s="6">
        <f>100 + SUMIFS(NhatKy_ViPham!J:J, NhatKy_ViPham!E:E, "12_Hoa_B", NhatKy_ViPham!F:F, B26, NhatKy_ViPham!C:C, "T22") - SUMIFS(NhatKy_ViPham!K:K, NhatKy_ViPham!E:E, "12_Hoa_B", NhatKy_ViPham!F:F, B26, NhatKy_ViPham!C:C, "T22")</f>
        <v>100</v>
      </c>
      <c r="AN26" s="6">
        <f>100 + SUMIFS(NhatKy_ViPham!J:J, NhatKy_ViPham!E:E, "12_Hoa_B", NhatKy_ViPham!F:F, B26, NhatKy_ViPham!C:C, "T23") - SUMIFS(NhatKy_ViPham!K:K, NhatKy_ViPham!E:E, "12_Hoa_B", NhatKy_ViPham!F:F, B26, NhatKy_ViPham!C:C, "T23")</f>
        <v>100</v>
      </c>
      <c r="AO26" s="6">
        <f>100 + SUMIFS(NhatKy_ViPham!J:J, NhatKy_ViPham!E:E, "12_Hoa_B", NhatKy_ViPham!F:F, B26, NhatKy_ViPham!C:C, "T24") - SUMIFS(NhatKy_ViPham!K:K, NhatKy_ViPham!E:E, "12_Hoa_B", NhatKy_ViPham!F:F, B26, NhatKy_ViPham!C:C, "T24")</f>
        <v>100</v>
      </c>
      <c r="AP26" s="6">
        <f>100 + SUMIFS(NhatKy_ViPham!J:J, NhatKy_ViPham!E:E, "12_Hoa_B", NhatKy_ViPham!F:F, B26, NhatKy_ViPham!C:C, "T25") - SUMIFS(NhatKy_ViPham!K:K, NhatKy_ViPham!E:E, "12_Hoa_B", NhatKy_ViPham!F:F, B26, NhatKy_ViPham!C:C, "T25")</f>
        <v>100</v>
      </c>
      <c r="AQ26" s="6">
        <f>100 + SUMIFS(NhatKy_ViPham!J:J, NhatKy_ViPham!E:E, "12_Hoa_B", NhatKy_ViPham!F:F, B26, NhatKy_ViPham!C:C, "T26") - SUMIFS(NhatKy_ViPham!K:K, NhatKy_ViPham!E:E, "12_Hoa_B", NhatKy_ViPham!F:F, B26, NhatKy_ViPham!C:C, "T26")</f>
        <v>100</v>
      </c>
      <c r="AR26" s="6">
        <f>100 + SUMIFS(NhatKy_ViPham!J:J, NhatKy_ViPham!E:E, "12_Hoa_B", NhatKy_ViPham!F:F, B26, NhatKy_ViPham!C:C, "T27") - SUMIFS(NhatKy_ViPham!K:K, NhatKy_ViPham!E:E, "12_Hoa_B", NhatKy_ViPham!F:F, B26, NhatKy_ViPham!C:C, "T27")</f>
        <v>100</v>
      </c>
      <c r="AS26" s="6">
        <f>100 + SUMIFS(NhatKy_ViPham!J:J, NhatKy_ViPham!E:E, "12_Hoa_B", NhatKy_ViPham!F:F, B26, NhatKy_ViPham!C:C, "T28") - SUMIFS(NhatKy_ViPham!K:K, NhatKy_ViPham!E:E, "12_Hoa_B", NhatKy_ViPham!F:F, B26, NhatKy_ViPham!C:C, "T28")</f>
        <v>100</v>
      </c>
      <c r="AT26" s="6">
        <f>100 + SUMIFS(NhatKy_ViPham!J:J, NhatKy_ViPham!E:E, "12_Hoa_B", NhatKy_ViPham!F:F, B26, NhatKy_ViPham!C:C, "T29") - SUMIFS(NhatKy_ViPham!K:K, NhatKy_ViPham!E:E, "12_Hoa_B", NhatKy_ViPham!F:F, B26, NhatKy_ViPham!C:C, "T29")</f>
        <v>100</v>
      </c>
      <c r="AU26" s="6">
        <f>100 + SUMIFS(NhatKy_ViPham!J:J, NhatKy_ViPham!E:E, "12_Hoa_B", NhatKy_ViPham!F:F, B26, NhatKy_ViPham!C:C, "T30") - SUMIFS(NhatKy_ViPham!K:K, NhatKy_ViPham!E:E, "12_Hoa_B", NhatKy_ViPham!F:F, B26, NhatKy_ViPham!C:C, "T30")</f>
        <v>100</v>
      </c>
      <c r="AV26" s="6">
        <f>100 + SUMIFS(NhatKy_ViPham!J:J, NhatKy_ViPham!E:E, "12_Hoa_B", NhatKy_ViPham!F:F, B26, NhatKy_ViPham!C:C, "T31") - SUMIFS(NhatKy_ViPham!K:K, NhatKy_ViPham!E:E, "12_Hoa_B", NhatKy_ViPham!F:F, B26, NhatKy_ViPham!C:C, "T31")</f>
        <v>100</v>
      </c>
      <c r="AW26" s="6">
        <f>100 + SUMIFS(NhatKy_ViPham!J:J, NhatKy_ViPham!E:E, "12_Hoa_B", NhatKy_ViPham!F:F, B26, NhatKy_ViPham!C:C, "T32") - SUMIFS(NhatKy_ViPham!K:K, NhatKy_ViPham!E:E, "12_Hoa_B", NhatKy_ViPham!F:F, B26, NhatKy_ViPham!C:C, "T32")</f>
        <v>100</v>
      </c>
      <c r="AX26" s="6">
        <f>100 + SUMIFS(NhatKy_ViPham!J:J, NhatKy_ViPham!E:E, "12_Hoa_B", NhatKy_ViPham!F:F, B26, NhatKy_ViPham!C:C, "T33") - SUMIFS(NhatKy_ViPham!K:K, NhatKy_ViPham!E:E, "12_Hoa_B", NhatKy_ViPham!F:F, B26, NhatKy_ViPham!C:C, "T33")</f>
        <v>100</v>
      </c>
      <c r="AY26" s="6">
        <f>100 + SUMIFS(NhatKy_ViPham!J:J, NhatKy_ViPham!E:E, "12_Hoa_B", NhatKy_ViPham!F:F, B26, NhatKy_ViPham!C:C, "T34") - SUMIFS(NhatKy_ViPham!K:K, NhatKy_ViPham!E:E, "12_Hoa_B", NhatKy_ViPham!F:F, B26, NhatKy_ViPham!C:C, "T34")</f>
        <v>100</v>
      </c>
      <c r="AZ26" s="6">
        <f>100 + SUMIFS(NhatKy_ViPham!J:J, NhatKy_ViPham!E:E, "12_Hoa_B", NhatKy_ViPham!F:F, B26, NhatKy_ViPham!C:C, "T35") - SUMIFS(NhatKy_ViPham!K:K, NhatKy_ViPham!E:E, "12_Hoa_B", NhatKy_ViPham!F:F, B26, NhatKy_ViPham!C:C, "T35")</f>
        <v>100</v>
      </c>
      <c r="BA26" s="12">
        <f t="shared" si="0"/>
        <v>100</v>
      </c>
      <c r="BB26" s="11" t="s">
        <v>430</v>
      </c>
      <c r="BC26" s="16" t="str">
        <f t="shared" si="1"/>
        <v>Tốt</v>
      </c>
      <c r="BD26" s="15" t="str">
        <f t="shared" si="2"/>
        <v>🟢 BÌNH THƯỜNG</v>
      </c>
    </row>
    <row r="27" spans="1:56" x14ac:dyDescent="0.25">
      <c r="A27" s="4">
        <v>19</v>
      </c>
      <c r="B27" s="10" t="s">
        <v>2581</v>
      </c>
      <c r="C27" s="4" t="s">
        <v>2582</v>
      </c>
      <c r="D27" s="4" t="s">
        <v>429</v>
      </c>
      <c r="E27" s="11" t="s">
        <v>430</v>
      </c>
      <c r="F27" s="7">
        <f>SUMIFS(NhatKy_ViPham!K:K, NhatKy_ViPham!E:E, "12_Hoa_B", NhatKy_ViPham!F:F, B27, NhatKy_ViPham!H:H, "L01")</f>
        <v>0</v>
      </c>
      <c r="G27" s="7">
        <f>SUMIFS(NhatKy_ViPham!K:K, NhatKy_ViPham!E:E, "12_Hoa_B", NhatKy_ViPham!F:F, B27, NhatKy_ViPham!H:H, "L02")</f>
        <v>0</v>
      </c>
      <c r="H27" s="7">
        <f>SUMIFS(NhatKy_ViPham!K:K, NhatKy_ViPham!E:E, "12_Hoa_B", NhatKy_ViPham!F:F, B27, NhatKy_ViPham!H:H, "L03")</f>
        <v>0</v>
      </c>
      <c r="I27" s="7">
        <f>SUMIFS(NhatKy_ViPham!K:K, NhatKy_ViPham!E:E, "12_Hoa_B", NhatKy_ViPham!F:F, B27, NhatKy_ViPham!H:H, "L04")</f>
        <v>0</v>
      </c>
      <c r="J27" s="7">
        <f>SUMIFS(NhatKy_ViPham!K:K, NhatKy_ViPham!E:E, "12_Hoa_B", NhatKy_ViPham!F:F, B27, NhatKy_ViPham!H:H, "L05")</f>
        <v>0</v>
      </c>
      <c r="K27" s="7">
        <f>SUMIFS(NhatKy_ViPham!K:K, NhatKy_ViPham!E:E, "12_Hoa_B", NhatKy_ViPham!F:F, B27, NhatKy_ViPham!H:H, "L06")</f>
        <v>0</v>
      </c>
      <c r="L27" s="7">
        <f>SUMIFS(NhatKy_ViPham!K:K, NhatKy_ViPham!E:E, "12_Hoa_B", NhatKy_ViPham!F:F, B27, NhatKy_ViPham!H:H, "L07")</f>
        <v>0</v>
      </c>
      <c r="M27" s="7">
        <f>SUMIFS(NhatKy_ViPham!K:K, NhatKy_ViPham!E:E, "12_Hoa_B", NhatKy_ViPham!F:F, B27, NhatKy_ViPham!H:H, "L08")</f>
        <v>0</v>
      </c>
      <c r="N27" s="7">
        <f>SUMIFS(NhatKy_ViPham!K:K, NhatKy_ViPham!E:E, "12_Hoa_B", NhatKy_ViPham!F:F, B27, NhatKy_ViPham!H:H, "L09")</f>
        <v>0</v>
      </c>
      <c r="O27" s="7">
        <f>SUMIFS(NhatKy_ViPham!K:K, NhatKy_ViPham!E:E, "12_Hoa_B", NhatKy_ViPham!F:F, B27, NhatKy_ViPham!H:H, "L10")</f>
        <v>0</v>
      </c>
      <c r="P27" s="12">
        <f>SUMIFS(NhatKy_ViPham!J:J, NhatKy_ViPham!E:E, "12_Hoa_B", NhatKy_ViPham!F:F, B27)</f>
        <v>0</v>
      </c>
      <c r="Q27" s="13">
        <f>SUMIFS(NhatKy_ViPham!K:K, NhatKy_ViPham!E:E, "12_Hoa_B", NhatKy_ViPham!F:F, B27)</f>
        <v>0</v>
      </c>
      <c r="R27" s="7">
        <f>100 + SUMIFS(NhatKy_ViPham!J:J, NhatKy_ViPham!E:E, "12_Hoa_B", NhatKy_ViPham!F:F, B27, NhatKy_ViPham!C:C, "T1") - SUMIFS(NhatKy_ViPham!K:K, NhatKy_ViPham!E:E, "12_Hoa_B", NhatKy_ViPham!F:F, B27, NhatKy_ViPham!C:C, "T1")</f>
        <v>100</v>
      </c>
      <c r="S27" s="7">
        <f>100 + SUMIFS(NhatKy_ViPham!J:J, NhatKy_ViPham!E:E, "12_Hoa_B", NhatKy_ViPham!F:F, B27, NhatKy_ViPham!C:C, "T2") - SUMIFS(NhatKy_ViPham!K:K, NhatKy_ViPham!E:E, "12_Hoa_B", NhatKy_ViPham!F:F, B27, NhatKy_ViPham!C:C, "T2")</f>
        <v>100</v>
      </c>
      <c r="T27" s="7">
        <f>100 + SUMIFS(NhatKy_ViPham!J:J, NhatKy_ViPham!E:E, "12_Hoa_B", NhatKy_ViPham!F:F, B27, NhatKy_ViPham!C:C, "T3") - SUMIFS(NhatKy_ViPham!K:K, NhatKy_ViPham!E:E, "12_Hoa_B", NhatKy_ViPham!F:F, B27, NhatKy_ViPham!C:C, "T3")</f>
        <v>100</v>
      </c>
      <c r="U27" s="7">
        <f>100 + SUMIFS(NhatKy_ViPham!J:J, NhatKy_ViPham!E:E, "12_Hoa_B", NhatKy_ViPham!F:F, B27, NhatKy_ViPham!C:C, "T4") - SUMIFS(NhatKy_ViPham!K:K, NhatKy_ViPham!E:E, "12_Hoa_B", NhatKy_ViPham!F:F, B27, NhatKy_ViPham!C:C, "T4")</f>
        <v>100</v>
      </c>
      <c r="V27" s="7">
        <f>100 + SUMIFS(NhatKy_ViPham!J:J, NhatKy_ViPham!E:E, "12_Hoa_B", NhatKy_ViPham!F:F, B27, NhatKy_ViPham!C:C, "T5") - SUMIFS(NhatKy_ViPham!K:K, NhatKy_ViPham!E:E, "12_Hoa_B", NhatKy_ViPham!F:F, B27, NhatKy_ViPham!C:C, "T5")</f>
        <v>100</v>
      </c>
      <c r="W27" s="7">
        <f>100 + SUMIFS(NhatKy_ViPham!J:J, NhatKy_ViPham!E:E, "12_Hoa_B", NhatKy_ViPham!F:F, B27, NhatKy_ViPham!C:C, "T6") - SUMIFS(NhatKy_ViPham!K:K, NhatKy_ViPham!E:E, "12_Hoa_B", NhatKy_ViPham!F:F, B27, NhatKy_ViPham!C:C, "T6")</f>
        <v>100</v>
      </c>
      <c r="X27" s="7">
        <f>100 + SUMIFS(NhatKy_ViPham!J:J, NhatKy_ViPham!E:E, "12_Hoa_B", NhatKy_ViPham!F:F, B27, NhatKy_ViPham!C:C, "T7") - SUMIFS(NhatKy_ViPham!K:K, NhatKy_ViPham!E:E, "12_Hoa_B", NhatKy_ViPham!F:F, B27, NhatKy_ViPham!C:C, "T7")</f>
        <v>100</v>
      </c>
      <c r="Y27" s="7">
        <f>100 + SUMIFS(NhatKy_ViPham!J:J, NhatKy_ViPham!E:E, "12_Hoa_B", NhatKy_ViPham!F:F, B27, NhatKy_ViPham!C:C, "T8") - SUMIFS(NhatKy_ViPham!K:K, NhatKy_ViPham!E:E, "12_Hoa_B", NhatKy_ViPham!F:F, B27, NhatKy_ViPham!C:C, "T8")</f>
        <v>100</v>
      </c>
      <c r="Z27" s="7">
        <f>100 + SUMIFS(NhatKy_ViPham!J:J, NhatKy_ViPham!E:E, "12_Hoa_B", NhatKy_ViPham!F:F, B27, NhatKy_ViPham!C:C, "T9") - SUMIFS(NhatKy_ViPham!K:K, NhatKy_ViPham!E:E, "12_Hoa_B", NhatKy_ViPham!F:F, B27, NhatKy_ViPham!C:C, "T9")</f>
        <v>100</v>
      </c>
      <c r="AA27" s="7">
        <f>100 + SUMIFS(NhatKy_ViPham!J:J, NhatKy_ViPham!E:E, "12_Hoa_B", NhatKy_ViPham!F:F, B27, NhatKy_ViPham!C:C, "T10") - SUMIFS(NhatKy_ViPham!K:K, NhatKy_ViPham!E:E, "12_Hoa_B", NhatKy_ViPham!F:F, B27, NhatKy_ViPham!C:C, "T10")</f>
        <v>100</v>
      </c>
      <c r="AB27" s="7">
        <f>100 + SUMIFS(NhatKy_ViPham!J:J, NhatKy_ViPham!E:E, "12_Hoa_B", NhatKy_ViPham!F:F, B27, NhatKy_ViPham!C:C, "T11") - SUMIFS(NhatKy_ViPham!K:K, NhatKy_ViPham!E:E, "12_Hoa_B", NhatKy_ViPham!F:F, B27, NhatKy_ViPham!C:C, "T11")</f>
        <v>100</v>
      </c>
      <c r="AC27" s="7">
        <f>100 + SUMIFS(NhatKy_ViPham!J:J, NhatKy_ViPham!E:E, "12_Hoa_B", NhatKy_ViPham!F:F, B27, NhatKy_ViPham!C:C, "T12") - SUMIFS(NhatKy_ViPham!K:K, NhatKy_ViPham!E:E, "12_Hoa_B", NhatKy_ViPham!F:F, B27, NhatKy_ViPham!C:C, "T12")</f>
        <v>100</v>
      </c>
      <c r="AD27" s="7">
        <f>100 + SUMIFS(NhatKy_ViPham!J:J, NhatKy_ViPham!E:E, "12_Hoa_B", NhatKy_ViPham!F:F, B27, NhatKy_ViPham!C:C, "T13") - SUMIFS(NhatKy_ViPham!K:K, NhatKy_ViPham!E:E, "12_Hoa_B", NhatKy_ViPham!F:F, B27, NhatKy_ViPham!C:C, "T13")</f>
        <v>100</v>
      </c>
      <c r="AE27" s="7">
        <f>100 + SUMIFS(NhatKy_ViPham!J:J, NhatKy_ViPham!E:E, "12_Hoa_B", NhatKy_ViPham!F:F, B27, NhatKy_ViPham!C:C, "T14") - SUMIFS(NhatKy_ViPham!K:K, NhatKy_ViPham!E:E, "12_Hoa_B", NhatKy_ViPham!F:F, B27, NhatKy_ViPham!C:C, "T14")</f>
        <v>100</v>
      </c>
      <c r="AF27" s="7">
        <f>100 + SUMIFS(NhatKy_ViPham!J:J, NhatKy_ViPham!E:E, "12_Hoa_B", NhatKy_ViPham!F:F, B27, NhatKy_ViPham!C:C, "T15") - SUMIFS(NhatKy_ViPham!K:K, NhatKy_ViPham!E:E, "12_Hoa_B", NhatKy_ViPham!F:F, B27, NhatKy_ViPham!C:C, "T15")</f>
        <v>100</v>
      </c>
      <c r="AG27" s="7">
        <f>100 + SUMIFS(NhatKy_ViPham!J:J, NhatKy_ViPham!E:E, "12_Hoa_B", NhatKy_ViPham!F:F, B27, NhatKy_ViPham!C:C, "T16") - SUMIFS(NhatKy_ViPham!K:K, NhatKy_ViPham!E:E, "12_Hoa_B", NhatKy_ViPham!F:F, B27, NhatKy_ViPham!C:C, "T16")</f>
        <v>100</v>
      </c>
      <c r="AH27" s="7">
        <f>100 + SUMIFS(NhatKy_ViPham!J:J, NhatKy_ViPham!E:E, "12_Hoa_B", NhatKy_ViPham!F:F, B27, NhatKy_ViPham!C:C, "T17") - SUMIFS(NhatKy_ViPham!K:K, NhatKy_ViPham!E:E, "12_Hoa_B", NhatKy_ViPham!F:F, B27, NhatKy_ViPham!C:C, "T17")</f>
        <v>100</v>
      </c>
      <c r="AI27" s="7">
        <f>100 + SUMIFS(NhatKy_ViPham!J:J, NhatKy_ViPham!E:E, "12_Hoa_B", NhatKy_ViPham!F:F, B27, NhatKy_ViPham!C:C, "T18") - SUMIFS(NhatKy_ViPham!K:K, NhatKy_ViPham!E:E, "12_Hoa_B", NhatKy_ViPham!F:F, B27, NhatKy_ViPham!C:C, "T18")</f>
        <v>100</v>
      </c>
      <c r="AJ27" s="7">
        <f>100 + SUMIFS(NhatKy_ViPham!J:J, NhatKy_ViPham!E:E, "12_Hoa_B", NhatKy_ViPham!F:F, B27, NhatKy_ViPham!C:C, "T19") - SUMIFS(NhatKy_ViPham!K:K, NhatKy_ViPham!E:E, "12_Hoa_B", NhatKy_ViPham!F:F, B27, NhatKy_ViPham!C:C, "T19")</f>
        <v>100</v>
      </c>
      <c r="AK27" s="7">
        <f>100 + SUMIFS(NhatKy_ViPham!J:J, NhatKy_ViPham!E:E, "12_Hoa_B", NhatKy_ViPham!F:F, B27, NhatKy_ViPham!C:C, "T20") - SUMIFS(NhatKy_ViPham!K:K, NhatKy_ViPham!E:E, "12_Hoa_B", NhatKy_ViPham!F:F, B27, NhatKy_ViPham!C:C, "T20")</f>
        <v>100</v>
      </c>
      <c r="AL27" s="7">
        <f>100 + SUMIFS(NhatKy_ViPham!J:J, NhatKy_ViPham!E:E, "12_Hoa_B", NhatKy_ViPham!F:F, B27, NhatKy_ViPham!C:C, "T21") - SUMIFS(NhatKy_ViPham!K:K, NhatKy_ViPham!E:E, "12_Hoa_B", NhatKy_ViPham!F:F, B27, NhatKy_ViPham!C:C, "T21")</f>
        <v>100</v>
      </c>
      <c r="AM27" s="7">
        <f>100 + SUMIFS(NhatKy_ViPham!J:J, NhatKy_ViPham!E:E, "12_Hoa_B", NhatKy_ViPham!F:F, B27, NhatKy_ViPham!C:C, "T22") - SUMIFS(NhatKy_ViPham!K:K, NhatKy_ViPham!E:E, "12_Hoa_B", NhatKy_ViPham!F:F, B27, NhatKy_ViPham!C:C, "T22")</f>
        <v>100</v>
      </c>
      <c r="AN27" s="7">
        <f>100 + SUMIFS(NhatKy_ViPham!J:J, NhatKy_ViPham!E:E, "12_Hoa_B", NhatKy_ViPham!F:F, B27, NhatKy_ViPham!C:C, "T23") - SUMIFS(NhatKy_ViPham!K:K, NhatKy_ViPham!E:E, "12_Hoa_B", NhatKy_ViPham!F:F, B27, NhatKy_ViPham!C:C, "T23")</f>
        <v>100</v>
      </c>
      <c r="AO27" s="7">
        <f>100 + SUMIFS(NhatKy_ViPham!J:J, NhatKy_ViPham!E:E, "12_Hoa_B", NhatKy_ViPham!F:F, B27, NhatKy_ViPham!C:C, "T24") - SUMIFS(NhatKy_ViPham!K:K, NhatKy_ViPham!E:E, "12_Hoa_B", NhatKy_ViPham!F:F, B27, NhatKy_ViPham!C:C, "T24")</f>
        <v>100</v>
      </c>
      <c r="AP27" s="7">
        <f>100 + SUMIFS(NhatKy_ViPham!J:J, NhatKy_ViPham!E:E, "12_Hoa_B", NhatKy_ViPham!F:F, B27, NhatKy_ViPham!C:C, "T25") - SUMIFS(NhatKy_ViPham!K:K, NhatKy_ViPham!E:E, "12_Hoa_B", NhatKy_ViPham!F:F, B27, NhatKy_ViPham!C:C, "T25")</f>
        <v>100</v>
      </c>
      <c r="AQ27" s="7">
        <f>100 + SUMIFS(NhatKy_ViPham!J:J, NhatKy_ViPham!E:E, "12_Hoa_B", NhatKy_ViPham!F:F, B27, NhatKy_ViPham!C:C, "T26") - SUMIFS(NhatKy_ViPham!K:K, NhatKy_ViPham!E:E, "12_Hoa_B", NhatKy_ViPham!F:F, B27, NhatKy_ViPham!C:C, "T26")</f>
        <v>100</v>
      </c>
      <c r="AR27" s="7">
        <f>100 + SUMIFS(NhatKy_ViPham!J:J, NhatKy_ViPham!E:E, "12_Hoa_B", NhatKy_ViPham!F:F, B27, NhatKy_ViPham!C:C, "T27") - SUMIFS(NhatKy_ViPham!K:K, NhatKy_ViPham!E:E, "12_Hoa_B", NhatKy_ViPham!F:F, B27, NhatKy_ViPham!C:C, "T27")</f>
        <v>100</v>
      </c>
      <c r="AS27" s="7">
        <f>100 + SUMIFS(NhatKy_ViPham!J:J, NhatKy_ViPham!E:E, "12_Hoa_B", NhatKy_ViPham!F:F, B27, NhatKy_ViPham!C:C, "T28") - SUMIFS(NhatKy_ViPham!K:K, NhatKy_ViPham!E:E, "12_Hoa_B", NhatKy_ViPham!F:F, B27, NhatKy_ViPham!C:C, "T28")</f>
        <v>100</v>
      </c>
      <c r="AT27" s="7">
        <f>100 + SUMIFS(NhatKy_ViPham!J:J, NhatKy_ViPham!E:E, "12_Hoa_B", NhatKy_ViPham!F:F, B27, NhatKy_ViPham!C:C, "T29") - SUMIFS(NhatKy_ViPham!K:K, NhatKy_ViPham!E:E, "12_Hoa_B", NhatKy_ViPham!F:F, B27, NhatKy_ViPham!C:C, "T29")</f>
        <v>100</v>
      </c>
      <c r="AU27" s="7">
        <f>100 + SUMIFS(NhatKy_ViPham!J:J, NhatKy_ViPham!E:E, "12_Hoa_B", NhatKy_ViPham!F:F, B27, NhatKy_ViPham!C:C, "T30") - SUMIFS(NhatKy_ViPham!K:K, NhatKy_ViPham!E:E, "12_Hoa_B", NhatKy_ViPham!F:F, B27, NhatKy_ViPham!C:C, "T30")</f>
        <v>100</v>
      </c>
      <c r="AV27" s="7">
        <f>100 + SUMIFS(NhatKy_ViPham!J:J, NhatKy_ViPham!E:E, "12_Hoa_B", NhatKy_ViPham!F:F, B27, NhatKy_ViPham!C:C, "T31") - SUMIFS(NhatKy_ViPham!K:K, NhatKy_ViPham!E:E, "12_Hoa_B", NhatKy_ViPham!F:F, B27, NhatKy_ViPham!C:C, "T31")</f>
        <v>100</v>
      </c>
      <c r="AW27" s="7">
        <f>100 + SUMIFS(NhatKy_ViPham!J:J, NhatKy_ViPham!E:E, "12_Hoa_B", NhatKy_ViPham!F:F, B27, NhatKy_ViPham!C:C, "T32") - SUMIFS(NhatKy_ViPham!K:K, NhatKy_ViPham!E:E, "12_Hoa_B", NhatKy_ViPham!F:F, B27, NhatKy_ViPham!C:C, "T32")</f>
        <v>100</v>
      </c>
      <c r="AX27" s="7">
        <f>100 + SUMIFS(NhatKy_ViPham!J:J, NhatKy_ViPham!E:E, "12_Hoa_B", NhatKy_ViPham!F:F, B27, NhatKy_ViPham!C:C, "T33") - SUMIFS(NhatKy_ViPham!K:K, NhatKy_ViPham!E:E, "12_Hoa_B", NhatKy_ViPham!F:F, B27, NhatKy_ViPham!C:C, "T33")</f>
        <v>100</v>
      </c>
      <c r="AY27" s="7">
        <f>100 + SUMIFS(NhatKy_ViPham!J:J, NhatKy_ViPham!E:E, "12_Hoa_B", NhatKy_ViPham!F:F, B27, NhatKy_ViPham!C:C, "T34") - SUMIFS(NhatKy_ViPham!K:K, NhatKy_ViPham!E:E, "12_Hoa_B", NhatKy_ViPham!F:F, B27, NhatKy_ViPham!C:C, "T34")</f>
        <v>100</v>
      </c>
      <c r="AZ27" s="7">
        <f>100 + SUMIFS(NhatKy_ViPham!J:J, NhatKy_ViPham!E:E, "12_Hoa_B", NhatKy_ViPham!F:F, B27, NhatKy_ViPham!C:C, "T35") - SUMIFS(NhatKy_ViPham!K:K, NhatKy_ViPham!E:E, "12_Hoa_B", NhatKy_ViPham!F:F, B27, NhatKy_ViPham!C:C, "T35")</f>
        <v>100</v>
      </c>
      <c r="BA27" s="12">
        <f t="shared" si="0"/>
        <v>100</v>
      </c>
      <c r="BB27" s="11" t="s">
        <v>430</v>
      </c>
      <c r="BC27" s="14" t="str">
        <f t="shared" si="1"/>
        <v>Tốt</v>
      </c>
      <c r="BD27" s="10" t="str">
        <f t="shared" si="2"/>
        <v>🟢 BÌNH THƯỜNG</v>
      </c>
    </row>
    <row r="28" spans="1:56" x14ac:dyDescent="0.25">
      <c r="A28" s="5">
        <v>20</v>
      </c>
      <c r="B28" s="15" t="s">
        <v>2583</v>
      </c>
      <c r="C28" s="5" t="s">
        <v>2584</v>
      </c>
      <c r="D28" s="5" t="s">
        <v>429</v>
      </c>
      <c r="E28" s="11" t="s">
        <v>430</v>
      </c>
      <c r="F28" s="6">
        <f>SUMIFS(NhatKy_ViPham!K:K, NhatKy_ViPham!E:E, "12_Hoa_B", NhatKy_ViPham!F:F, B28, NhatKy_ViPham!H:H, "L01")</f>
        <v>0</v>
      </c>
      <c r="G28" s="6">
        <f>SUMIFS(NhatKy_ViPham!K:K, NhatKy_ViPham!E:E, "12_Hoa_B", NhatKy_ViPham!F:F, B28, NhatKy_ViPham!H:H, "L02")</f>
        <v>0</v>
      </c>
      <c r="H28" s="6">
        <f>SUMIFS(NhatKy_ViPham!K:K, NhatKy_ViPham!E:E, "12_Hoa_B", NhatKy_ViPham!F:F, B28, NhatKy_ViPham!H:H, "L03")</f>
        <v>0</v>
      </c>
      <c r="I28" s="6">
        <f>SUMIFS(NhatKy_ViPham!K:K, NhatKy_ViPham!E:E, "12_Hoa_B", NhatKy_ViPham!F:F, B28, NhatKy_ViPham!H:H, "L04")</f>
        <v>0</v>
      </c>
      <c r="J28" s="6">
        <f>SUMIFS(NhatKy_ViPham!K:K, NhatKy_ViPham!E:E, "12_Hoa_B", NhatKy_ViPham!F:F, B28, NhatKy_ViPham!H:H, "L05")</f>
        <v>0</v>
      </c>
      <c r="K28" s="6">
        <f>SUMIFS(NhatKy_ViPham!K:K, NhatKy_ViPham!E:E, "12_Hoa_B", NhatKy_ViPham!F:F, B28, NhatKy_ViPham!H:H, "L06")</f>
        <v>0</v>
      </c>
      <c r="L28" s="6">
        <f>SUMIFS(NhatKy_ViPham!K:K, NhatKy_ViPham!E:E, "12_Hoa_B", NhatKy_ViPham!F:F, B28, NhatKy_ViPham!H:H, "L07")</f>
        <v>0</v>
      </c>
      <c r="M28" s="6">
        <f>SUMIFS(NhatKy_ViPham!K:K, NhatKy_ViPham!E:E, "12_Hoa_B", NhatKy_ViPham!F:F, B28, NhatKy_ViPham!H:H, "L08")</f>
        <v>0</v>
      </c>
      <c r="N28" s="6">
        <f>SUMIFS(NhatKy_ViPham!K:K, NhatKy_ViPham!E:E, "12_Hoa_B", NhatKy_ViPham!F:F, B28, NhatKy_ViPham!H:H, "L09")</f>
        <v>0</v>
      </c>
      <c r="O28" s="6">
        <f>SUMIFS(NhatKy_ViPham!K:K, NhatKy_ViPham!E:E, "12_Hoa_B", NhatKy_ViPham!F:F, B28, NhatKy_ViPham!H:H, "L10")</f>
        <v>0</v>
      </c>
      <c r="P28" s="12">
        <f>SUMIFS(NhatKy_ViPham!J:J, NhatKy_ViPham!E:E, "12_Hoa_B", NhatKy_ViPham!F:F, B28)</f>
        <v>0</v>
      </c>
      <c r="Q28" s="13">
        <f>SUMIFS(NhatKy_ViPham!K:K, NhatKy_ViPham!E:E, "12_Hoa_B", NhatKy_ViPham!F:F, B28)</f>
        <v>0</v>
      </c>
      <c r="R28" s="6">
        <f>100 + SUMIFS(NhatKy_ViPham!J:J, NhatKy_ViPham!E:E, "12_Hoa_B", NhatKy_ViPham!F:F, B28, NhatKy_ViPham!C:C, "T1") - SUMIFS(NhatKy_ViPham!K:K, NhatKy_ViPham!E:E, "12_Hoa_B", NhatKy_ViPham!F:F, B28, NhatKy_ViPham!C:C, "T1")</f>
        <v>100</v>
      </c>
      <c r="S28" s="6">
        <f>100 + SUMIFS(NhatKy_ViPham!J:J, NhatKy_ViPham!E:E, "12_Hoa_B", NhatKy_ViPham!F:F, B28, NhatKy_ViPham!C:C, "T2") - SUMIFS(NhatKy_ViPham!K:K, NhatKy_ViPham!E:E, "12_Hoa_B", NhatKy_ViPham!F:F, B28, NhatKy_ViPham!C:C, "T2")</f>
        <v>100</v>
      </c>
      <c r="T28" s="6">
        <f>100 + SUMIFS(NhatKy_ViPham!J:J, NhatKy_ViPham!E:E, "12_Hoa_B", NhatKy_ViPham!F:F, B28, NhatKy_ViPham!C:C, "T3") - SUMIFS(NhatKy_ViPham!K:K, NhatKy_ViPham!E:E, "12_Hoa_B", NhatKy_ViPham!F:F, B28, NhatKy_ViPham!C:C, "T3")</f>
        <v>100</v>
      </c>
      <c r="U28" s="6">
        <f>100 + SUMIFS(NhatKy_ViPham!J:J, NhatKy_ViPham!E:E, "12_Hoa_B", NhatKy_ViPham!F:F, B28, NhatKy_ViPham!C:C, "T4") - SUMIFS(NhatKy_ViPham!K:K, NhatKy_ViPham!E:E, "12_Hoa_B", NhatKy_ViPham!F:F, B28, NhatKy_ViPham!C:C, "T4")</f>
        <v>100</v>
      </c>
      <c r="V28" s="6">
        <f>100 + SUMIFS(NhatKy_ViPham!J:J, NhatKy_ViPham!E:E, "12_Hoa_B", NhatKy_ViPham!F:F, B28, NhatKy_ViPham!C:C, "T5") - SUMIFS(NhatKy_ViPham!K:K, NhatKy_ViPham!E:E, "12_Hoa_B", NhatKy_ViPham!F:F, B28, NhatKy_ViPham!C:C, "T5")</f>
        <v>100</v>
      </c>
      <c r="W28" s="6">
        <f>100 + SUMIFS(NhatKy_ViPham!J:J, NhatKy_ViPham!E:E, "12_Hoa_B", NhatKy_ViPham!F:F, B28, NhatKy_ViPham!C:C, "T6") - SUMIFS(NhatKy_ViPham!K:K, NhatKy_ViPham!E:E, "12_Hoa_B", NhatKy_ViPham!F:F, B28, NhatKy_ViPham!C:C, "T6")</f>
        <v>100</v>
      </c>
      <c r="X28" s="6">
        <f>100 + SUMIFS(NhatKy_ViPham!J:J, NhatKy_ViPham!E:E, "12_Hoa_B", NhatKy_ViPham!F:F, B28, NhatKy_ViPham!C:C, "T7") - SUMIFS(NhatKy_ViPham!K:K, NhatKy_ViPham!E:E, "12_Hoa_B", NhatKy_ViPham!F:F, B28, NhatKy_ViPham!C:C, "T7")</f>
        <v>100</v>
      </c>
      <c r="Y28" s="6">
        <f>100 + SUMIFS(NhatKy_ViPham!J:J, NhatKy_ViPham!E:E, "12_Hoa_B", NhatKy_ViPham!F:F, B28, NhatKy_ViPham!C:C, "T8") - SUMIFS(NhatKy_ViPham!K:K, NhatKy_ViPham!E:E, "12_Hoa_B", NhatKy_ViPham!F:F, B28, NhatKy_ViPham!C:C, "T8")</f>
        <v>100</v>
      </c>
      <c r="Z28" s="6">
        <f>100 + SUMIFS(NhatKy_ViPham!J:J, NhatKy_ViPham!E:E, "12_Hoa_B", NhatKy_ViPham!F:F, B28, NhatKy_ViPham!C:C, "T9") - SUMIFS(NhatKy_ViPham!K:K, NhatKy_ViPham!E:E, "12_Hoa_B", NhatKy_ViPham!F:F, B28, NhatKy_ViPham!C:C, "T9")</f>
        <v>100</v>
      </c>
      <c r="AA28" s="6">
        <f>100 + SUMIFS(NhatKy_ViPham!J:J, NhatKy_ViPham!E:E, "12_Hoa_B", NhatKy_ViPham!F:F, B28, NhatKy_ViPham!C:C, "T10") - SUMIFS(NhatKy_ViPham!K:K, NhatKy_ViPham!E:E, "12_Hoa_B", NhatKy_ViPham!F:F, B28, NhatKy_ViPham!C:C, "T10")</f>
        <v>100</v>
      </c>
      <c r="AB28" s="6">
        <f>100 + SUMIFS(NhatKy_ViPham!J:J, NhatKy_ViPham!E:E, "12_Hoa_B", NhatKy_ViPham!F:F, B28, NhatKy_ViPham!C:C, "T11") - SUMIFS(NhatKy_ViPham!K:K, NhatKy_ViPham!E:E, "12_Hoa_B", NhatKy_ViPham!F:F, B28, NhatKy_ViPham!C:C, "T11")</f>
        <v>100</v>
      </c>
      <c r="AC28" s="6">
        <f>100 + SUMIFS(NhatKy_ViPham!J:J, NhatKy_ViPham!E:E, "12_Hoa_B", NhatKy_ViPham!F:F, B28, NhatKy_ViPham!C:C, "T12") - SUMIFS(NhatKy_ViPham!K:K, NhatKy_ViPham!E:E, "12_Hoa_B", NhatKy_ViPham!F:F, B28, NhatKy_ViPham!C:C, "T12")</f>
        <v>100</v>
      </c>
      <c r="AD28" s="6">
        <f>100 + SUMIFS(NhatKy_ViPham!J:J, NhatKy_ViPham!E:E, "12_Hoa_B", NhatKy_ViPham!F:F, B28, NhatKy_ViPham!C:C, "T13") - SUMIFS(NhatKy_ViPham!K:K, NhatKy_ViPham!E:E, "12_Hoa_B", NhatKy_ViPham!F:F, B28, NhatKy_ViPham!C:C, "T13")</f>
        <v>100</v>
      </c>
      <c r="AE28" s="6">
        <f>100 + SUMIFS(NhatKy_ViPham!J:J, NhatKy_ViPham!E:E, "12_Hoa_B", NhatKy_ViPham!F:F, B28, NhatKy_ViPham!C:C, "T14") - SUMIFS(NhatKy_ViPham!K:K, NhatKy_ViPham!E:E, "12_Hoa_B", NhatKy_ViPham!F:F, B28, NhatKy_ViPham!C:C, "T14")</f>
        <v>100</v>
      </c>
      <c r="AF28" s="6">
        <f>100 + SUMIFS(NhatKy_ViPham!J:J, NhatKy_ViPham!E:E, "12_Hoa_B", NhatKy_ViPham!F:F, B28, NhatKy_ViPham!C:C, "T15") - SUMIFS(NhatKy_ViPham!K:K, NhatKy_ViPham!E:E, "12_Hoa_B", NhatKy_ViPham!F:F, B28, NhatKy_ViPham!C:C, "T15")</f>
        <v>100</v>
      </c>
      <c r="AG28" s="6">
        <f>100 + SUMIFS(NhatKy_ViPham!J:J, NhatKy_ViPham!E:E, "12_Hoa_B", NhatKy_ViPham!F:F, B28, NhatKy_ViPham!C:C, "T16") - SUMIFS(NhatKy_ViPham!K:K, NhatKy_ViPham!E:E, "12_Hoa_B", NhatKy_ViPham!F:F, B28, NhatKy_ViPham!C:C, "T16")</f>
        <v>100</v>
      </c>
      <c r="AH28" s="6">
        <f>100 + SUMIFS(NhatKy_ViPham!J:J, NhatKy_ViPham!E:E, "12_Hoa_B", NhatKy_ViPham!F:F, B28, NhatKy_ViPham!C:C, "T17") - SUMIFS(NhatKy_ViPham!K:K, NhatKy_ViPham!E:E, "12_Hoa_B", NhatKy_ViPham!F:F, B28, NhatKy_ViPham!C:C, "T17")</f>
        <v>100</v>
      </c>
      <c r="AI28" s="6">
        <f>100 + SUMIFS(NhatKy_ViPham!J:J, NhatKy_ViPham!E:E, "12_Hoa_B", NhatKy_ViPham!F:F, B28, NhatKy_ViPham!C:C, "T18") - SUMIFS(NhatKy_ViPham!K:K, NhatKy_ViPham!E:E, "12_Hoa_B", NhatKy_ViPham!F:F, B28, NhatKy_ViPham!C:C, "T18")</f>
        <v>100</v>
      </c>
      <c r="AJ28" s="6">
        <f>100 + SUMIFS(NhatKy_ViPham!J:J, NhatKy_ViPham!E:E, "12_Hoa_B", NhatKy_ViPham!F:F, B28, NhatKy_ViPham!C:C, "T19") - SUMIFS(NhatKy_ViPham!K:K, NhatKy_ViPham!E:E, "12_Hoa_B", NhatKy_ViPham!F:F, B28, NhatKy_ViPham!C:C, "T19")</f>
        <v>100</v>
      </c>
      <c r="AK28" s="6">
        <f>100 + SUMIFS(NhatKy_ViPham!J:J, NhatKy_ViPham!E:E, "12_Hoa_B", NhatKy_ViPham!F:F, B28, NhatKy_ViPham!C:C, "T20") - SUMIFS(NhatKy_ViPham!K:K, NhatKy_ViPham!E:E, "12_Hoa_B", NhatKy_ViPham!F:F, B28, NhatKy_ViPham!C:C, "T20")</f>
        <v>100</v>
      </c>
      <c r="AL28" s="6">
        <f>100 + SUMIFS(NhatKy_ViPham!J:J, NhatKy_ViPham!E:E, "12_Hoa_B", NhatKy_ViPham!F:F, B28, NhatKy_ViPham!C:C, "T21") - SUMIFS(NhatKy_ViPham!K:K, NhatKy_ViPham!E:E, "12_Hoa_B", NhatKy_ViPham!F:F, B28, NhatKy_ViPham!C:C, "T21")</f>
        <v>100</v>
      </c>
      <c r="AM28" s="6">
        <f>100 + SUMIFS(NhatKy_ViPham!J:J, NhatKy_ViPham!E:E, "12_Hoa_B", NhatKy_ViPham!F:F, B28, NhatKy_ViPham!C:C, "T22") - SUMIFS(NhatKy_ViPham!K:K, NhatKy_ViPham!E:E, "12_Hoa_B", NhatKy_ViPham!F:F, B28, NhatKy_ViPham!C:C, "T22")</f>
        <v>100</v>
      </c>
      <c r="AN28" s="6">
        <f>100 + SUMIFS(NhatKy_ViPham!J:J, NhatKy_ViPham!E:E, "12_Hoa_B", NhatKy_ViPham!F:F, B28, NhatKy_ViPham!C:C, "T23") - SUMIFS(NhatKy_ViPham!K:K, NhatKy_ViPham!E:E, "12_Hoa_B", NhatKy_ViPham!F:F, B28, NhatKy_ViPham!C:C, "T23")</f>
        <v>100</v>
      </c>
      <c r="AO28" s="6">
        <f>100 + SUMIFS(NhatKy_ViPham!J:J, NhatKy_ViPham!E:E, "12_Hoa_B", NhatKy_ViPham!F:F, B28, NhatKy_ViPham!C:C, "T24") - SUMIFS(NhatKy_ViPham!K:K, NhatKy_ViPham!E:E, "12_Hoa_B", NhatKy_ViPham!F:F, B28, NhatKy_ViPham!C:C, "T24")</f>
        <v>100</v>
      </c>
      <c r="AP28" s="6">
        <f>100 + SUMIFS(NhatKy_ViPham!J:J, NhatKy_ViPham!E:E, "12_Hoa_B", NhatKy_ViPham!F:F, B28, NhatKy_ViPham!C:C, "T25") - SUMIFS(NhatKy_ViPham!K:K, NhatKy_ViPham!E:E, "12_Hoa_B", NhatKy_ViPham!F:F, B28, NhatKy_ViPham!C:C, "T25")</f>
        <v>100</v>
      </c>
      <c r="AQ28" s="6">
        <f>100 + SUMIFS(NhatKy_ViPham!J:J, NhatKy_ViPham!E:E, "12_Hoa_B", NhatKy_ViPham!F:F, B28, NhatKy_ViPham!C:C, "T26") - SUMIFS(NhatKy_ViPham!K:K, NhatKy_ViPham!E:E, "12_Hoa_B", NhatKy_ViPham!F:F, B28, NhatKy_ViPham!C:C, "T26")</f>
        <v>100</v>
      </c>
      <c r="AR28" s="6">
        <f>100 + SUMIFS(NhatKy_ViPham!J:J, NhatKy_ViPham!E:E, "12_Hoa_B", NhatKy_ViPham!F:F, B28, NhatKy_ViPham!C:C, "T27") - SUMIFS(NhatKy_ViPham!K:K, NhatKy_ViPham!E:E, "12_Hoa_B", NhatKy_ViPham!F:F, B28, NhatKy_ViPham!C:C, "T27")</f>
        <v>100</v>
      </c>
      <c r="AS28" s="6">
        <f>100 + SUMIFS(NhatKy_ViPham!J:J, NhatKy_ViPham!E:E, "12_Hoa_B", NhatKy_ViPham!F:F, B28, NhatKy_ViPham!C:C, "T28") - SUMIFS(NhatKy_ViPham!K:K, NhatKy_ViPham!E:E, "12_Hoa_B", NhatKy_ViPham!F:F, B28, NhatKy_ViPham!C:C, "T28")</f>
        <v>100</v>
      </c>
      <c r="AT28" s="6">
        <f>100 + SUMIFS(NhatKy_ViPham!J:J, NhatKy_ViPham!E:E, "12_Hoa_B", NhatKy_ViPham!F:F, B28, NhatKy_ViPham!C:C, "T29") - SUMIFS(NhatKy_ViPham!K:K, NhatKy_ViPham!E:E, "12_Hoa_B", NhatKy_ViPham!F:F, B28, NhatKy_ViPham!C:C, "T29")</f>
        <v>100</v>
      </c>
      <c r="AU28" s="6">
        <f>100 + SUMIFS(NhatKy_ViPham!J:J, NhatKy_ViPham!E:E, "12_Hoa_B", NhatKy_ViPham!F:F, B28, NhatKy_ViPham!C:C, "T30") - SUMIFS(NhatKy_ViPham!K:K, NhatKy_ViPham!E:E, "12_Hoa_B", NhatKy_ViPham!F:F, B28, NhatKy_ViPham!C:C, "T30")</f>
        <v>100</v>
      </c>
      <c r="AV28" s="6">
        <f>100 + SUMIFS(NhatKy_ViPham!J:J, NhatKy_ViPham!E:E, "12_Hoa_B", NhatKy_ViPham!F:F, B28, NhatKy_ViPham!C:C, "T31") - SUMIFS(NhatKy_ViPham!K:K, NhatKy_ViPham!E:E, "12_Hoa_B", NhatKy_ViPham!F:F, B28, NhatKy_ViPham!C:C, "T31")</f>
        <v>100</v>
      </c>
      <c r="AW28" s="6">
        <f>100 + SUMIFS(NhatKy_ViPham!J:J, NhatKy_ViPham!E:E, "12_Hoa_B", NhatKy_ViPham!F:F, B28, NhatKy_ViPham!C:C, "T32") - SUMIFS(NhatKy_ViPham!K:K, NhatKy_ViPham!E:E, "12_Hoa_B", NhatKy_ViPham!F:F, B28, NhatKy_ViPham!C:C, "T32")</f>
        <v>100</v>
      </c>
      <c r="AX28" s="6">
        <f>100 + SUMIFS(NhatKy_ViPham!J:J, NhatKy_ViPham!E:E, "12_Hoa_B", NhatKy_ViPham!F:F, B28, NhatKy_ViPham!C:C, "T33") - SUMIFS(NhatKy_ViPham!K:K, NhatKy_ViPham!E:E, "12_Hoa_B", NhatKy_ViPham!F:F, B28, NhatKy_ViPham!C:C, "T33")</f>
        <v>100</v>
      </c>
      <c r="AY28" s="6">
        <f>100 + SUMIFS(NhatKy_ViPham!J:J, NhatKy_ViPham!E:E, "12_Hoa_B", NhatKy_ViPham!F:F, B28, NhatKy_ViPham!C:C, "T34") - SUMIFS(NhatKy_ViPham!K:K, NhatKy_ViPham!E:E, "12_Hoa_B", NhatKy_ViPham!F:F, B28, NhatKy_ViPham!C:C, "T34")</f>
        <v>100</v>
      </c>
      <c r="AZ28" s="6">
        <f>100 + SUMIFS(NhatKy_ViPham!J:J, NhatKy_ViPham!E:E, "12_Hoa_B", NhatKy_ViPham!F:F, B28, NhatKy_ViPham!C:C, "T35") - SUMIFS(NhatKy_ViPham!K:K, NhatKy_ViPham!E:E, "12_Hoa_B", NhatKy_ViPham!F:F, B28, NhatKy_ViPham!C:C, "T35")</f>
        <v>100</v>
      </c>
      <c r="BA28" s="12">
        <f t="shared" si="0"/>
        <v>100</v>
      </c>
      <c r="BB28" s="11" t="s">
        <v>430</v>
      </c>
      <c r="BC28" s="16" t="str">
        <f t="shared" si="1"/>
        <v>Tốt</v>
      </c>
      <c r="BD28" s="15" t="str">
        <f t="shared" si="2"/>
        <v>🟢 BÌNH THƯỜNG</v>
      </c>
    </row>
    <row r="29" spans="1:56" x14ac:dyDescent="0.25">
      <c r="A29" s="4">
        <v>21</v>
      </c>
      <c r="B29" s="10" t="s">
        <v>1236</v>
      </c>
      <c r="C29" s="4" t="s">
        <v>2274</v>
      </c>
      <c r="D29" s="4" t="s">
        <v>429</v>
      </c>
      <c r="E29" s="11" t="s">
        <v>430</v>
      </c>
      <c r="F29" s="7">
        <f>SUMIFS(NhatKy_ViPham!K:K, NhatKy_ViPham!E:E, "12_Hoa_B", NhatKy_ViPham!F:F, B29, NhatKy_ViPham!H:H, "L01")</f>
        <v>0</v>
      </c>
      <c r="G29" s="7">
        <f>SUMIFS(NhatKy_ViPham!K:K, NhatKy_ViPham!E:E, "12_Hoa_B", NhatKy_ViPham!F:F, B29, NhatKy_ViPham!H:H, "L02")</f>
        <v>0</v>
      </c>
      <c r="H29" s="7">
        <f>SUMIFS(NhatKy_ViPham!K:K, NhatKy_ViPham!E:E, "12_Hoa_B", NhatKy_ViPham!F:F, B29, NhatKy_ViPham!H:H, "L03")</f>
        <v>0</v>
      </c>
      <c r="I29" s="7">
        <f>SUMIFS(NhatKy_ViPham!K:K, NhatKy_ViPham!E:E, "12_Hoa_B", NhatKy_ViPham!F:F, B29, NhatKy_ViPham!H:H, "L04")</f>
        <v>0</v>
      </c>
      <c r="J29" s="7">
        <f>SUMIFS(NhatKy_ViPham!K:K, NhatKy_ViPham!E:E, "12_Hoa_B", NhatKy_ViPham!F:F, B29, NhatKy_ViPham!H:H, "L05")</f>
        <v>0</v>
      </c>
      <c r="K29" s="7">
        <f>SUMIFS(NhatKy_ViPham!K:K, NhatKy_ViPham!E:E, "12_Hoa_B", NhatKy_ViPham!F:F, B29, NhatKy_ViPham!H:H, "L06")</f>
        <v>0</v>
      </c>
      <c r="L29" s="7">
        <f>SUMIFS(NhatKy_ViPham!K:K, NhatKy_ViPham!E:E, "12_Hoa_B", NhatKy_ViPham!F:F, B29, NhatKy_ViPham!H:H, "L07")</f>
        <v>0</v>
      </c>
      <c r="M29" s="7">
        <f>SUMIFS(NhatKy_ViPham!K:K, NhatKy_ViPham!E:E, "12_Hoa_B", NhatKy_ViPham!F:F, B29, NhatKy_ViPham!H:H, "L08")</f>
        <v>0</v>
      </c>
      <c r="N29" s="7">
        <f>SUMIFS(NhatKy_ViPham!K:K, NhatKy_ViPham!E:E, "12_Hoa_B", NhatKy_ViPham!F:F, B29, NhatKy_ViPham!H:H, "L09")</f>
        <v>0</v>
      </c>
      <c r="O29" s="7">
        <f>SUMIFS(NhatKy_ViPham!K:K, NhatKy_ViPham!E:E, "12_Hoa_B", NhatKy_ViPham!F:F, B29, NhatKy_ViPham!H:H, "L10")</f>
        <v>0</v>
      </c>
      <c r="P29" s="12">
        <f>SUMIFS(NhatKy_ViPham!J:J, NhatKy_ViPham!E:E, "12_Hoa_B", NhatKy_ViPham!F:F, B29)</f>
        <v>0</v>
      </c>
      <c r="Q29" s="13">
        <f>SUMIFS(NhatKy_ViPham!K:K, NhatKy_ViPham!E:E, "12_Hoa_B", NhatKy_ViPham!F:F, B29)</f>
        <v>0</v>
      </c>
      <c r="R29" s="7">
        <f>100 + SUMIFS(NhatKy_ViPham!J:J, NhatKy_ViPham!E:E, "12_Hoa_B", NhatKy_ViPham!F:F, B29, NhatKy_ViPham!C:C, "T1") - SUMIFS(NhatKy_ViPham!K:K, NhatKy_ViPham!E:E, "12_Hoa_B", NhatKy_ViPham!F:F, B29, NhatKy_ViPham!C:C, "T1")</f>
        <v>100</v>
      </c>
      <c r="S29" s="7">
        <f>100 + SUMIFS(NhatKy_ViPham!J:J, NhatKy_ViPham!E:E, "12_Hoa_B", NhatKy_ViPham!F:F, B29, NhatKy_ViPham!C:C, "T2") - SUMIFS(NhatKy_ViPham!K:K, NhatKy_ViPham!E:E, "12_Hoa_B", NhatKy_ViPham!F:F, B29, NhatKy_ViPham!C:C, "T2")</f>
        <v>100</v>
      </c>
      <c r="T29" s="7">
        <f>100 + SUMIFS(NhatKy_ViPham!J:J, NhatKy_ViPham!E:E, "12_Hoa_B", NhatKy_ViPham!F:F, B29, NhatKy_ViPham!C:C, "T3") - SUMIFS(NhatKy_ViPham!K:K, NhatKy_ViPham!E:E, "12_Hoa_B", NhatKy_ViPham!F:F, B29, NhatKy_ViPham!C:C, "T3")</f>
        <v>100</v>
      </c>
      <c r="U29" s="7">
        <f>100 + SUMIFS(NhatKy_ViPham!J:J, NhatKy_ViPham!E:E, "12_Hoa_B", NhatKy_ViPham!F:F, B29, NhatKy_ViPham!C:C, "T4") - SUMIFS(NhatKy_ViPham!K:K, NhatKy_ViPham!E:E, "12_Hoa_B", NhatKy_ViPham!F:F, B29, NhatKy_ViPham!C:C, "T4")</f>
        <v>100</v>
      </c>
      <c r="V29" s="7">
        <f>100 + SUMIFS(NhatKy_ViPham!J:J, NhatKy_ViPham!E:E, "12_Hoa_B", NhatKy_ViPham!F:F, B29, NhatKy_ViPham!C:C, "T5") - SUMIFS(NhatKy_ViPham!K:K, NhatKy_ViPham!E:E, "12_Hoa_B", NhatKy_ViPham!F:F, B29, NhatKy_ViPham!C:C, "T5")</f>
        <v>100</v>
      </c>
      <c r="W29" s="7">
        <f>100 + SUMIFS(NhatKy_ViPham!J:J, NhatKy_ViPham!E:E, "12_Hoa_B", NhatKy_ViPham!F:F, B29, NhatKy_ViPham!C:C, "T6") - SUMIFS(NhatKy_ViPham!K:K, NhatKy_ViPham!E:E, "12_Hoa_B", NhatKy_ViPham!F:F, B29, NhatKy_ViPham!C:C, "T6")</f>
        <v>100</v>
      </c>
      <c r="X29" s="7">
        <f>100 + SUMIFS(NhatKy_ViPham!J:J, NhatKy_ViPham!E:E, "12_Hoa_B", NhatKy_ViPham!F:F, B29, NhatKy_ViPham!C:C, "T7") - SUMIFS(NhatKy_ViPham!K:K, NhatKy_ViPham!E:E, "12_Hoa_B", NhatKy_ViPham!F:F, B29, NhatKy_ViPham!C:C, "T7")</f>
        <v>100</v>
      </c>
      <c r="Y29" s="7">
        <f>100 + SUMIFS(NhatKy_ViPham!J:J, NhatKy_ViPham!E:E, "12_Hoa_B", NhatKy_ViPham!F:F, B29, NhatKy_ViPham!C:C, "T8") - SUMIFS(NhatKy_ViPham!K:K, NhatKy_ViPham!E:E, "12_Hoa_B", NhatKy_ViPham!F:F, B29, NhatKy_ViPham!C:C, "T8")</f>
        <v>100</v>
      </c>
      <c r="Z29" s="7">
        <f>100 + SUMIFS(NhatKy_ViPham!J:J, NhatKy_ViPham!E:E, "12_Hoa_B", NhatKy_ViPham!F:F, B29, NhatKy_ViPham!C:C, "T9") - SUMIFS(NhatKy_ViPham!K:K, NhatKy_ViPham!E:E, "12_Hoa_B", NhatKy_ViPham!F:F, B29, NhatKy_ViPham!C:C, "T9")</f>
        <v>100</v>
      </c>
      <c r="AA29" s="7">
        <f>100 + SUMIFS(NhatKy_ViPham!J:J, NhatKy_ViPham!E:E, "12_Hoa_B", NhatKy_ViPham!F:F, B29, NhatKy_ViPham!C:C, "T10") - SUMIFS(NhatKy_ViPham!K:K, NhatKy_ViPham!E:E, "12_Hoa_B", NhatKy_ViPham!F:F, B29, NhatKy_ViPham!C:C, "T10")</f>
        <v>100</v>
      </c>
      <c r="AB29" s="7">
        <f>100 + SUMIFS(NhatKy_ViPham!J:J, NhatKy_ViPham!E:E, "12_Hoa_B", NhatKy_ViPham!F:F, B29, NhatKy_ViPham!C:C, "T11") - SUMIFS(NhatKy_ViPham!K:K, NhatKy_ViPham!E:E, "12_Hoa_B", NhatKy_ViPham!F:F, B29, NhatKy_ViPham!C:C, "T11")</f>
        <v>100</v>
      </c>
      <c r="AC29" s="7">
        <f>100 + SUMIFS(NhatKy_ViPham!J:J, NhatKy_ViPham!E:E, "12_Hoa_B", NhatKy_ViPham!F:F, B29, NhatKy_ViPham!C:C, "T12") - SUMIFS(NhatKy_ViPham!K:K, NhatKy_ViPham!E:E, "12_Hoa_B", NhatKy_ViPham!F:F, B29, NhatKy_ViPham!C:C, "T12")</f>
        <v>100</v>
      </c>
      <c r="AD29" s="7">
        <f>100 + SUMIFS(NhatKy_ViPham!J:J, NhatKy_ViPham!E:E, "12_Hoa_B", NhatKy_ViPham!F:F, B29, NhatKy_ViPham!C:C, "T13") - SUMIFS(NhatKy_ViPham!K:K, NhatKy_ViPham!E:E, "12_Hoa_B", NhatKy_ViPham!F:F, B29, NhatKy_ViPham!C:C, "T13")</f>
        <v>100</v>
      </c>
      <c r="AE29" s="7">
        <f>100 + SUMIFS(NhatKy_ViPham!J:J, NhatKy_ViPham!E:E, "12_Hoa_B", NhatKy_ViPham!F:F, B29, NhatKy_ViPham!C:C, "T14") - SUMIFS(NhatKy_ViPham!K:K, NhatKy_ViPham!E:E, "12_Hoa_B", NhatKy_ViPham!F:F, B29, NhatKy_ViPham!C:C, "T14")</f>
        <v>100</v>
      </c>
      <c r="AF29" s="7">
        <f>100 + SUMIFS(NhatKy_ViPham!J:J, NhatKy_ViPham!E:E, "12_Hoa_B", NhatKy_ViPham!F:F, B29, NhatKy_ViPham!C:C, "T15") - SUMIFS(NhatKy_ViPham!K:K, NhatKy_ViPham!E:E, "12_Hoa_B", NhatKy_ViPham!F:F, B29, NhatKy_ViPham!C:C, "T15")</f>
        <v>100</v>
      </c>
      <c r="AG29" s="7">
        <f>100 + SUMIFS(NhatKy_ViPham!J:J, NhatKy_ViPham!E:E, "12_Hoa_B", NhatKy_ViPham!F:F, B29, NhatKy_ViPham!C:C, "T16") - SUMIFS(NhatKy_ViPham!K:K, NhatKy_ViPham!E:E, "12_Hoa_B", NhatKy_ViPham!F:F, B29, NhatKy_ViPham!C:C, "T16")</f>
        <v>100</v>
      </c>
      <c r="AH29" s="7">
        <f>100 + SUMIFS(NhatKy_ViPham!J:J, NhatKy_ViPham!E:E, "12_Hoa_B", NhatKy_ViPham!F:F, B29, NhatKy_ViPham!C:C, "T17") - SUMIFS(NhatKy_ViPham!K:K, NhatKy_ViPham!E:E, "12_Hoa_B", NhatKy_ViPham!F:F, B29, NhatKy_ViPham!C:C, "T17")</f>
        <v>100</v>
      </c>
      <c r="AI29" s="7">
        <f>100 + SUMIFS(NhatKy_ViPham!J:J, NhatKy_ViPham!E:E, "12_Hoa_B", NhatKy_ViPham!F:F, B29, NhatKy_ViPham!C:C, "T18") - SUMIFS(NhatKy_ViPham!K:K, NhatKy_ViPham!E:E, "12_Hoa_B", NhatKy_ViPham!F:F, B29, NhatKy_ViPham!C:C, "T18")</f>
        <v>100</v>
      </c>
      <c r="AJ29" s="7">
        <f>100 + SUMIFS(NhatKy_ViPham!J:J, NhatKy_ViPham!E:E, "12_Hoa_B", NhatKy_ViPham!F:F, B29, NhatKy_ViPham!C:C, "T19") - SUMIFS(NhatKy_ViPham!K:K, NhatKy_ViPham!E:E, "12_Hoa_B", NhatKy_ViPham!F:F, B29, NhatKy_ViPham!C:C, "T19")</f>
        <v>100</v>
      </c>
      <c r="AK29" s="7">
        <f>100 + SUMIFS(NhatKy_ViPham!J:J, NhatKy_ViPham!E:E, "12_Hoa_B", NhatKy_ViPham!F:F, B29, NhatKy_ViPham!C:C, "T20") - SUMIFS(NhatKy_ViPham!K:K, NhatKy_ViPham!E:E, "12_Hoa_B", NhatKy_ViPham!F:F, B29, NhatKy_ViPham!C:C, "T20")</f>
        <v>100</v>
      </c>
      <c r="AL29" s="7">
        <f>100 + SUMIFS(NhatKy_ViPham!J:J, NhatKy_ViPham!E:E, "12_Hoa_B", NhatKy_ViPham!F:F, B29, NhatKy_ViPham!C:C, "T21") - SUMIFS(NhatKy_ViPham!K:K, NhatKy_ViPham!E:E, "12_Hoa_B", NhatKy_ViPham!F:F, B29, NhatKy_ViPham!C:C, "T21")</f>
        <v>100</v>
      </c>
      <c r="AM29" s="7">
        <f>100 + SUMIFS(NhatKy_ViPham!J:J, NhatKy_ViPham!E:E, "12_Hoa_B", NhatKy_ViPham!F:F, B29, NhatKy_ViPham!C:C, "T22") - SUMIFS(NhatKy_ViPham!K:K, NhatKy_ViPham!E:E, "12_Hoa_B", NhatKy_ViPham!F:F, B29, NhatKy_ViPham!C:C, "T22")</f>
        <v>100</v>
      </c>
      <c r="AN29" s="7">
        <f>100 + SUMIFS(NhatKy_ViPham!J:J, NhatKy_ViPham!E:E, "12_Hoa_B", NhatKy_ViPham!F:F, B29, NhatKy_ViPham!C:C, "T23") - SUMIFS(NhatKy_ViPham!K:K, NhatKy_ViPham!E:E, "12_Hoa_B", NhatKy_ViPham!F:F, B29, NhatKy_ViPham!C:C, "T23")</f>
        <v>100</v>
      </c>
      <c r="AO29" s="7">
        <f>100 + SUMIFS(NhatKy_ViPham!J:J, NhatKy_ViPham!E:E, "12_Hoa_B", NhatKy_ViPham!F:F, B29, NhatKy_ViPham!C:C, "T24") - SUMIFS(NhatKy_ViPham!K:K, NhatKy_ViPham!E:E, "12_Hoa_B", NhatKy_ViPham!F:F, B29, NhatKy_ViPham!C:C, "T24")</f>
        <v>100</v>
      </c>
      <c r="AP29" s="7">
        <f>100 + SUMIFS(NhatKy_ViPham!J:J, NhatKy_ViPham!E:E, "12_Hoa_B", NhatKy_ViPham!F:F, B29, NhatKy_ViPham!C:C, "T25") - SUMIFS(NhatKy_ViPham!K:K, NhatKy_ViPham!E:E, "12_Hoa_B", NhatKy_ViPham!F:F, B29, NhatKy_ViPham!C:C, "T25")</f>
        <v>100</v>
      </c>
      <c r="AQ29" s="7">
        <f>100 + SUMIFS(NhatKy_ViPham!J:J, NhatKy_ViPham!E:E, "12_Hoa_B", NhatKy_ViPham!F:F, B29, NhatKy_ViPham!C:C, "T26") - SUMIFS(NhatKy_ViPham!K:K, NhatKy_ViPham!E:E, "12_Hoa_B", NhatKy_ViPham!F:F, B29, NhatKy_ViPham!C:C, "T26")</f>
        <v>100</v>
      </c>
      <c r="AR29" s="7">
        <f>100 + SUMIFS(NhatKy_ViPham!J:J, NhatKy_ViPham!E:E, "12_Hoa_B", NhatKy_ViPham!F:F, B29, NhatKy_ViPham!C:C, "T27") - SUMIFS(NhatKy_ViPham!K:K, NhatKy_ViPham!E:E, "12_Hoa_B", NhatKy_ViPham!F:F, B29, NhatKy_ViPham!C:C, "T27")</f>
        <v>100</v>
      </c>
      <c r="AS29" s="7">
        <f>100 + SUMIFS(NhatKy_ViPham!J:J, NhatKy_ViPham!E:E, "12_Hoa_B", NhatKy_ViPham!F:F, B29, NhatKy_ViPham!C:C, "T28") - SUMIFS(NhatKy_ViPham!K:K, NhatKy_ViPham!E:E, "12_Hoa_B", NhatKy_ViPham!F:F, B29, NhatKy_ViPham!C:C, "T28")</f>
        <v>100</v>
      </c>
      <c r="AT29" s="7">
        <f>100 + SUMIFS(NhatKy_ViPham!J:J, NhatKy_ViPham!E:E, "12_Hoa_B", NhatKy_ViPham!F:F, B29, NhatKy_ViPham!C:C, "T29") - SUMIFS(NhatKy_ViPham!K:K, NhatKy_ViPham!E:E, "12_Hoa_B", NhatKy_ViPham!F:F, B29, NhatKy_ViPham!C:C, "T29")</f>
        <v>100</v>
      </c>
      <c r="AU29" s="7">
        <f>100 + SUMIFS(NhatKy_ViPham!J:J, NhatKy_ViPham!E:E, "12_Hoa_B", NhatKy_ViPham!F:F, B29, NhatKy_ViPham!C:C, "T30") - SUMIFS(NhatKy_ViPham!K:K, NhatKy_ViPham!E:E, "12_Hoa_B", NhatKy_ViPham!F:F, B29, NhatKy_ViPham!C:C, "T30")</f>
        <v>100</v>
      </c>
      <c r="AV29" s="7">
        <f>100 + SUMIFS(NhatKy_ViPham!J:J, NhatKy_ViPham!E:E, "12_Hoa_B", NhatKy_ViPham!F:F, B29, NhatKy_ViPham!C:C, "T31") - SUMIFS(NhatKy_ViPham!K:K, NhatKy_ViPham!E:E, "12_Hoa_B", NhatKy_ViPham!F:F, B29, NhatKy_ViPham!C:C, "T31")</f>
        <v>100</v>
      </c>
      <c r="AW29" s="7">
        <f>100 + SUMIFS(NhatKy_ViPham!J:J, NhatKy_ViPham!E:E, "12_Hoa_B", NhatKy_ViPham!F:F, B29, NhatKy_ViPham!C:C, "T32") - SUMIFS(NhatKy_ViPham!K:K, NhatKy_ViPham!E:E, "12_Hoa_B", NhatKy_ViPham!F:F, B29, NhatKy_ViPham!C:C, "T32")</f>
        <v>100</v>
      </c>
      <c r="AX29" s="7">
        <f>100 + SUMIFS(NhatKy_ViPham!J:J, NhatKy_ViPham!E:E, "12_Hoa_B", NhatKy_ViPham!F:F, B29, NhatKy_ViPham!C:C, "T33") - SUMIFS(NhatKy_ViPham!K:K, NhatKy_ViPham!E:E, "12_Hoa_B", NhatKy_ViPham!F:F, B29, NhatKy_ViPham!C:C, "T33")</f>
        <v>100</v>
      </c>
      <c r="AY29" s="7">
        <f>100 + SUMIFS(NhatKy_ViPham!J:J, NhatKy_ViPham!E:E, "12_Hoa_B", NhatKy_ViPham!F:F, B29, NhatKy_ViPham!C:C, "T34") - SUMIFS(NhatKy_ViPham!K:K, NhatKy_ViPham!E:E, "12_Hoa_B", NhatKy_ViPham!F:F, B29, NhatKy_ViPham!C:C, "T34")</f>
        <v>100</v>
      </c>
      <c r="AZ29" s="7">
        <f>100 + SUMIFS(NhatKy_ViPham!J:J, NhatKy_ViPham!E:E, "12_Hoa_B", NhatKy_ViPham!F:F, B29, NhatKy_ViPham!C:C, "T35") - SUMIFS(NhatKy_ViPham!K:K, NhatKy_ViPham!E:E, "12_Hoa_B", NhatKy_ViPham!F:F, B29, NhatKy_ViPham!C:C, "T35")</f>
        <v>100</v>
      </c>
      <c r="BA29" s="12">
        <f t="shared" si="0"/>
        <v>100</v>
      </c>
      <c r="BB29" s="11" t="s">
        <v>430</v>
      </c>
      <c r="BC29" s="14" t="str">
        <f t="shared" si="1"/>
        <v>Tốt</v>
      </c>
      <c r="BD29" s="10" t="str">
        <f t="shared" si="2"/>
        <v>🟢 BÌNH THƯỜNG</v>
      </c>
    </row>
    <row r="30" spans="1:56" x14ac:dyDescent="0.25">
      <c r="A30" s="5">
        <v>22</v>
      </c>
      <c r="B30" s="15" t="s">
        <v>2585</v>
      </c>
      <c r="C30" s="5" t="s">
        <v>2586</v>
      </c>
      <c r="D30" s="5" t="s">
        <v>429</v>
      </c>
      <c r="E30" s="11" t="s">
        <v>430</v>
      </c>
      <c r="F30" s="6">
        <f>SUMIFS(NhatKy_ViPham!K:K, NhatKy_ViPham!E:E, "12_Hoa_B", NhatKy_ViPham!F:F, B30, NhatKy_ViPham!H:H, "L01")</f>
        <v>0</v>
      </c>
      <c r="G30" s="6">
        <f>SUMIFS(NhatKy_ViPham!K:K, NhatKy_ViPham!E:E, "12_Hoa_B", NhatKy_ViPham!F:F, B30, NhatKy_ViPham!H:H, "L02")</f>
        <v>0</v>
      </c>
      <c r="H30" s="6">
        <f>SUMIFS(NhatKy_ViPham!K:K, NhatKy_ViPham!E:E, "12_Hoa_B", NhatKy_ViPham!F:F, B30, NhatKy_ViPham!H:H, "L03")</f>
        <v>0</v>
      </c>
      <c r="I30" s="6">
        <f>SUMIFS(NhatKy_ViPham!K:K, NhatKy_ViPham!E:E, "12_Hoa_B", NhatKy_ViPham!F:F, B30, NhatKy_ViPham!H:H, "L04")</f>
        <v>0</v>
      </c>
      <c r="J30" s="6">
        <f>SUMIFS(NhatKy_ViPham!K:K, NhatKy_ViPham!E:E, "12_Hoa_B", NhatKy_ViPham!F:F, B30, NhatKy_ViPham!H:H, "L05")</f>
        <v>0</v>
      </c>
      <c r="K30" s="6">
        <f>SUMIFS(NhatKy_ViPham!K:K, NhatKy_ViPham!E:E, "12_Hoa_B", NhatKy_ViPham!F:F, B30, NhatKy_ViPham!H:H, "L06")</f>
        <v>0</v>
      </c>
      <c r="L30" s="6">
        <f>SUMIFS(NhatKy_ViPham!K:K, NhatKy_ViPham!E:E, "12_Hoa_B", NhatKy_ViPham!F:F, B30, NhatKy_ViPham!H:H, "L07")</f>
        <v>0</v>
      </c>
      <c r="M30" s="6">
        <f>SUMIFS(NhatKy_ViPham!K:K, NhatKy_ViPham!E:E, "12_Hoa_B", NhatKy_ViPham!F:F, B30, NhatKy_ViPham!H:H, "L08")</f>
        <v>0</v>
      </c>
      <c r="N30" s="6">
        <f>SUMIFS(NhatKy_ViPham!K:K, NhatKy_ViPham!E:E, "12_Hoa_B", NhatKy_ViPham!F:F, B30, NhatKy_ViPham!H:H, "L09")</f>
        <v>0</v>
      </c>
      <c r="O30" s="6">
        <f>SUMIFS(NhatKy_ViPham!K:K, NhatKy_ViPham!E:E, "12_Hoa_B", NhatKy_ViPham!F:F, B30, NhatKy_ViPham!H:H, "L10")</f>
        <v>0</v>
      </c>
      <c r="P30" s="12">
        <f>SUMIFS(NhatKy_ViPham!J:J, NhatKy_ViPham!E:E, "12_Hoa_B", NhatKy_ViPham!F:F, B30)</f>
        <v>0</v>
      </c>
      <c r="Q30" s="13">
        <f>SUMIFS(NhatKy_ViPham!K:K, NhatKy_ViPham!E:E, "12_Hoa_B", NhatKy_ViPham!F:F, B30)</f>
        <v>0</v>
      </c>
      <c r="R30" s="6">
        <f>100 + SUMIFS(NhatKy_ViPham!J:J, NhatKy_ViPham!E:E, "12_Hoa_B", NhatKy_ViPham!F:F, B30, NhatKy_ViPham!C:C, "T1") - SUMIFS(NhatKy_ViPham!K:K, NhatKy_ViPham!E:E, "12_Hoa_B", NhatKy_ViPham!F:F, B30, NhatKy_ViPham!C:C, "T1")</f>
        <v>100</v>
      </c>
      <c r="S30" s="6">
        <f>100 + SUMIFS(NhatKy_ViPham!J:J, NhatKy_ViPham!E:E, "12_Hoa_B", NhatKy_ViPham!F:F, B30, NhatKy_ViPham!C:C, "T2") - SUMIFS(NhatKy_ViPham!K:K, NhatKy_ViPham!E:E, "12_Hoa_B", NhatKy_ViPham!F:F, B30, NhatKy_ViPham!C:C, "T2")</f>
        <v>100</v>
      </c>
      <c r="T30" s="6">
        <f>100 + SUMIFS(NhatKy_ViPham!J:J, NhatKy_ViPham!E:E, "12_Hoa_B", NhatKy_ViPham!F:F, B30, NhatKy_ViPham!C:C, "T3") - SUMIFS(NhatKy_ViPham!K:K, NhatKy_ViPham!E:E, "12_Hoa_B", NhatKy_ViPham!F:F, B30, NhatKy_ViPham!C:C, "T3")</f>
        <v>100</v>
      </c>
      <c r="U30" s="6">
        <f>100 + SUMIFS(NhatKy_ViPham!J:J, NhatKy_ViPham!E:E, "12_Hoa_B", NhatKy_ViPham!F:F, B30, NhatKy_ViPham!C:C, "T4") - SUMIFS(NhatKy_ViPham!K:K, NhatKy_ViPham!E:E, "12_Hoa_B", NhatKy_ViPham!F:F, B30, NhatKy_ViPham!C:C, "T4")</f>
        <v>100</v>
      </c>
      <c r="V30" s="6">
        <f>100 + SUMIFS(NhatKy_ViPham!J:J, NhatKy_ViPham!E:E, "12_Hoa_B", NhatKy_ViPham!F:F, B30, NhatKy_ViPham!C:C, "T5") - SUMIFS(NhatKy_ViPham!K:K, NhatKy_ViPham!E:E, "12_Hoa_B", NhatKy_ViPham!F:F, B30, NhatKy_ViPham!C:C, "T5")</f>
        <v>100</v>
      </c>
      <c r="W30" s="6">
        <f>100 + SUMIFS(NhatKy_ViPham!J:J, NhatKy_ViPham!E:E, "12_Hoa_B", NhatKy_ViPham!F:F, B30, NhatKy_ViPham!C:C, "T6") - SUMIFS(NhatKy_ViPham!K:K, NhatKy_ViPham!E:E, "12_Hoa_B", NhatKy_ViPham!F:F, B30, NhatKy_ViPham!C:C, "T6")</f>
        <v>100</v>
      </c>
      <c r="X30" s="6">
        <f>100 + SUMIFS(NhatKy_ViPham!J:J, NhatKy_ViPham!E:E, "12_Hoa_B", NhatKy_ViPham!F:F, B30, NhatKy_ViPham!C:C, "T7") - SUMIFS(NhatKy_ViPham!K:K, NhatKy_ViPham!E:E, "12_Hoa_B", NhatKy_ViPham!F:F, B30, NhatKy_ViPham!C:C, "T7")</f>
        <v>100</v>
      </c>
      <c r="Y30" s="6">
        <f>100 + SUMIFS(NhatKy_ViPham!J:J, NhatKy_ViPham!E:E, "12_Hoa_B", NhatKy_ViPham!F:F, B30, NhatKy_ViPham!C:C, "T8") - SUMIFS(NhatKy_ViPham!K:K, NhatKy_ViPham!E:E, "12_Hoa_B", NhatKy_ViPham!F:F, B30, NhatKy_ViPham!C:C, "T8")</f>
        <v>100</v>
      </c>
      <c r="Z30" s="6">
        <f>100 + SUMIFS(NhatKy_ViPham!J:J, NhatKy_ViPham!E:E, "12_Hoa_B", NhatKy_ViPham!F:F, B30, NhatKy_ViPham!C:C, "T9") - SUMIFS(NhatKy_ViPham!K:K, NhatKy_ViPham!E:E, "12_Hoa_B", NhatKy_ViPham!F:F, B30, NhatKy_ViPham!C:C, "T9")</f>
        <v>100</v>
      </c>
      <c r="AA30" s="6">
        <f>100 + SUMIFS(NhatKy_ViPham!J:J, NhatKy_ViPham!E:E, "12_Hoa_B", NhatKy_ViPham!F:F, B30, NhatKy_ViPham!C:C, "T10") - SUMIFS(NhatKy_ViPham!K:K, NhatKy_ViPham!E:E, "12_Hoa_B", NhatKy_ViPham!F:F, B30, NhatKy_ViPham!C:C, "T10")</f>
        <v>100</v>
      </c>
      <c r="AB30" s="6">
        <f>100 + SUMIFS(NhatKy_ViPham!J:J, NhatKy_ViPham!E:E, "12_Hoa_B", NhatKy_ViPham!F:F, B30, NhatKy_ViPham!C:C, "T11") - SUMIFS(NhatKy_ViPham!K:K, NhatKy_ViPham!E:E, "12_Hoa_B", NhatKy_ViPham!F:F, B30, NhatKy_ViPham!C:C, "T11")</f>
        <v>100</v>
      </c>
      <c r="AC30" s="6">
        <f>100 + SUMIFS(NhatKy_ViPham!J:J, NhatKy_ViPham!E:E, "12_Hoa_B", NhatKy_ViPham!F:F, B30, NhatKy_ViPham!C:C, "T12") - SUMIFS(NhatKy_ViPham!K:K, NhatKy_ViPham!E:E, "12_Hoa_B", NhatKy_ViPham!F:F, B30, NhatKy_ViPham!C:C, "T12")</f>
        <v>100</v>
      </c>
      <c r="AD30" s="6">
        <f>100 + SUMIFS(NhatKy_ViPham!J:J, NhatKy_ViPham!E:E, "12_Hoa_B", NhatKy_ViPham!F:F, B30, NhatKy_ViPham!C:C, "T13") - SUMIFS(NhatKy_ViPham!K:K, NhatKy_ViPham!E:E, "12_Hoa_B", NhatKy_ViPham!F:F, B30, NhatKy_ViPham!C:C, "T13")</f>
        <v>100</v>
      </c>
      <c r="AE30" s="6">
        <f>100 + SUMIFS(NhatKy_ViPham!J:J, NhatKy_ViPham!E:E, "12_Hoa_B", NhatKy_ViPham!F:F, B30, NhatKy_ViPham!C:C, "T14") - SUMIFS(NhatKy_ViPham!K:K, NhatKy_ViPham!E:E, "12_Hoa_B", NhatKy_ViPham!F:F, B30, NhatKy_ViPham!C:C, "T14")</f>
        <v>100</v>
      </c>
      <c r="AF30" s="6">
        <f>100 + SUMIFS(NhatKy_ViPham!J:J, NhatKy_ViPham!E:E, "12_Hoa_B", NhatKy_ViPham!F:F, B30, NhatKy_ViPham!C:C, "T15") - SUMIFS(NhatKy_ViPham!K:K, NhatKy_ViPham!E:E, "12_Hoa_B", NhatKy_ViPham!F:F, B30, NhatKy_ViPham!C:C, "T15")</f>
        <v>100</v>
      </c>
      <c r="AG30" s="6">
        <f>100 + SUMIFS(NhatKy_ViPham!J:J, NhatKy_ViPham!E:E, "12_Hoa_B", NhatKy_ViPham!F:F, B30, NhatKy_ViPham!C:C, "T16") - SUMIFS(NhatKy_ViPham!K:K, NhatKy_ViPham!E:E, "12_Hoa_B", NhatKy_ViPham!F:F, B30, NhatKy_ViPham!C:C, "T16")</f>
        <v>100</v>
      </c>
      <c r="AH30" s="6">
        <f>100 + SUMIFS(NhatKy_ViPham!J:J, NhatKy_ViPham!E:E, "12_Hoa_B", NhatKy_ViPham!F:F, B30, NhatKy_ViPham!C:C, "T17") - SUMIFS(NhatKy_ViPham!K:K, NhatKy_ViPham!E:E, "12_Hoa_B", NhatKy_ViPham!F:F, B30, NhatKy_ViPham!C:C, "T17")</f>
        <v>100</v>
      </c>
      <c r="AI30" s="6">
        <f>100 + SUMIFS(NhatKy_ViPham!J:J, NhatKy_ViPham!E:E, "12_Hoa_B", NhatKy_ViPham!F:F, B30, NhatKy_ViPham!C:C, "T18") - SUMIFS(NhatKy_ViPham!K:K, NhatKy_ViPham!E:E, "12_Hoa_B", NhatKy_ViPham!F:F, B30, NhatKy_ViPham!C:C, "T18")</f>
        <v>100</v>
      </c>
      <c r="AJ30" s="6">
        <f>100 + SUMIFS(NhatKy_ViPham!J:J, NhatKy_ViPham!E:E, "12_Hoa_B", NhatKy_ViPham!F:F, B30, NhatKy_ViPham!C:C, "T19") - SUMIFS(NhatKy_ViPham!K:K, NhatKy_ViPham!E:E, "12_Hoa_B", NhatKy_ViPham!F:F, B30, NhatKy_ViPham!C:C, "T19")</f>
        <v>100</v>
      </c>
      <c r="AK30" s="6">
        <f>100 + SUMIFS(NhatKy_ViPham!J:J, NhatKy_ViPham!E:E, "12_Hoa_B", NhatKy_ViPham!F:F, B30, NhatKy_ViPham!C:C, "T20") - SUMIFS(NhatKy_ViPham!K:K, NhatKy_ViPham!E:E, "12_Hoa_B", NhatKy_ViPham!F:F, B30, NhatKy_ViPham!C:C, "T20")</f>
        <v>100</v>
      </c>
      <c r="AL30" s="6">
        <f>100 + SUMIFS(NhatKy_ViPham!J:J, NhatKy_ViPham!E:E, "12_Hoa_B", NhatKy_ViPham!F:F, B30, NhatKy_ViPham!C:C, "T21") - SUMIFS(NhatKy_ViPham!K:K, NhatKy_ViPham!E:E, "12_Hoa_B", NhatKy_ViPham!F:F, B30, NhatKy_ViPham!C:C, "T21")</f>
        <v>100</v>
      </c>
      <c r="AM30" s="6">
        <f>100 + SUMIFS(NhatKy_ViPham!J:J, NhatKy_ViPham!E:E, "12_Hoa_B", NhatKy_ViPham!F:F, B30, NhatKy_ViPham!C:C, "T22") - SUMIFS(NhatKy_ViPham!K:K, NhatKy_ViPham!E:E, "12_Hoa_B", NhatKy_ViPham!F:F, B30, NhatKy_ViPham!C:C, "T22")</f>
        <v>100</v>
      </c>
      <c r="AN30" s="6">
        <f>100 + SUMIFS(NhatKy_ViPham!J:J, NhatKy_ViPham!E:E, "12_Hoa_B", NhatKy_ViPham!F:F, B30, NhatKy_ViPham!C:C, "T23") - SUMIFS(NhatKy_ViPham!K:K, NhatKy_ViPham!E:E, "12_Hoa_B", NhatKy_ViPham!F:F, B30, NhatKy_ViPham!C:C, "T23")</f>
        <v>100</v>
      </c>
      <c r="AO30" s="6">
        <f>100 + SUMIFS(NhatKy_ViPham!J:J, NhatKy_ViPham!E:E, "12_Hoa_B", NhatKy_ViPham!F:F, B30, NhatKy_ViPham!C:C, "T24") - SUMIFS(NhatKy_ViPham!K:K, NhatKy_ViPham!E:E, "12_Hoa_B", NhatKy_ViPham!F:F, B30, NhatKy_ViPham!C:C, "T24")</f>
        <v>100</v>
      </c>
      <c r="AP30" s="6">
        <f>100 + SUMIFS(NhatKy_ViPham!J:J, NhatKy_ViPham!E:E, "12_Hoa_B", NhatKy_ViPham!F:F, B30, NhatKy_ViPham!C:C, "T25") - SUMIFS(NhatKy_ViPham!K:K, NhatKy_ViPham!E:E, "12_Hoa_B", NhatKy_ViPham!F:F, B30, NhatKy_ViPham!C:C, "T25")</f>
        <v>100</v>
      </c>
      <c r="AQ30" s="6">
        <f>100 + SUMIFS(NhatKy_ViPham!J:J, NhatKy_ViPham!E:E, "12_Hoa_B", NhatKy_ViPham!F:F, B30, NhatKy_ViPham!C:C, "T26") - SUMIFS(NhatKy_ViPham!K:K, NhatKy_ViPham!E:E, "12_Hoa_B", NhatKy_ViPham!F:F, B30, NhatKy_ViPham!C:C, "T26")</f>
        <v>100</v>
      </c>
      <c r="AR30" s="6">
        <f>100 + SUMIFS(NhatKy_ViPham!J:J, NhatKy_ViPham!E:E, "12_Hoa_B", NhatKy_ViPham!F:F, B30, NhatKy_ViPham!C:C, "T27") - SUMIFS(NhatKy_ViPham!K:K, NhatKy_ViPham!E:E, "12_Hoa_B", NhatKy_ViPham!F:F, B30, NhatKy_ViPham!C:C, "T27")</f>
        <v>100</v>
      </c>
      <c r="AS30" s="6">
        <f>100 + SUMIFS(NhatKy_ViPham!J:J, NhatKy_ViPham!E:E, "12_Hoa_B", NhatKy_ViPham!F:F, B30, NhatKy_ViPham!C:C, "T28") - SUMIFS(NhatKy_ViPham!K:K, NhatKy_ViPham!E:E, "12_Hoa_B", NhatKy_ViPham!F:F, B30, NhatKy_ViPham!C:C, "T28")</f>
        <v>100</v>
      </c>
      <c r="AT30" s="6">
        <f>100 + SUMIFS(NhatKy_ViPham!J:J, NhatKy_ViPham!E:E, "12_Hoa_B", NhatKy_ViPham!F:F, B30, NhatKy_ViPham!C:C, "T29") - SUMIFS(NhatKy_ViPham!K:K, NhatKy_ViPham!E:E, "12_Hoa_B", NhatKy_ViPham!F:F, B30, NhatKy_ViPham!C:C, "T29")</f>
        <v>100</v>
      </c>
      <c r="AU30" s="6">
        <f>100 + SUMIFS(NhatKy_ViPham!J:J, NhatKy_ViPham!E:E, "12_Hoa_B", NhatKy_ViPham!F:F, B30, NhatKy_ViPham!C:C, "T30") - SUMIFS(NhatKy_ViPham!K:K, NhatKy_ViPham!E:E, "12_Hoa_B", NhatKy_ViPham!F:F, B30, NhatKy_ViPham!C:C, "T30")</f>
        <v>100</v>
      </c>
      <c r="AV30" s="6">
        <f>100 + SUMIFS(NhatKy_ViPham!J:J, NhatKy_ViPham!E:E, "12_Hoa_B", NhatKy_ViPham!F:F, B30, NhatKy_ViPham!C:C, "T31") - SUMIFS(NhatKy_ViPham!K:K, NhatKy_ViPham!E:E, "12_Hoa_B", NhatKy_ViPham!F:F, B30, NhatKy_ViPham!C:C, "T31")</f>
        <v>100</v>
      </c>
      <c r="AW30" s="6">
        <f>100 + SUMIFS(NhatKy_ViPham!J:J, NhatKy_ViPham!E:E, "12_Hoa_B", NhatKy_ViPham!F:F, B30, NhatKy_ViPham!C:C, "T32") - SUMIFS(NhatKy_ViPham!K:K, NhatKy_ViPham!E:E, "12_Hoa_B", NhatKy_ViPham!F:F, B30, NhatKy_ViPham!C:C, "T32")</f>
        <v>100</v>
      </c>
      <c r="AX30" s="6">
        <f>100 + SUMIFS(NhatKy_ViPham!J:J, NhatKy_ViPham!E:E, "12_Hoa_B", NhatKy_ViPham!F:F, B30, NhatKy_ViPham!C:C, "T33") - SUMIFS(NhatKy_ViPham!K:K, NhatKy_ViPham!E:E, "12_Hoa_B", NhatKy_ViPham!F:F, B30, NhatKy_ViPham!C:C, "T33")</f>
        <v>100</v>
      </c>
      <c r="AY30" s="6">
        <f>100 + SUMIFS(NhatKy_ViPham!J:J, NhatKy_ViPham!E:E, "12_Hoa_B", NhatKy_ViPham!F:F, B30, NhatKy_ViPham!C:C, "T34") - SUMIFS(NhatKy_ViPham!K:K, NhatKy_ViPham!E:E, "12_Hoa_B", NhatKy_ViPham!F:F, B30, NhatKy_ViPham!C:C, "T34")</f>
        <v>100</v>
      </c>
      <c r="AZ30" s="6">
        <f>100 + SUMIFS(NhatKy_ViPham!J:J, NhatKy_ViPham!E:E, "12_Hoa_B", NhatKy_ViPham!F:F, B30, NhatKy_ViPham!C:C, "T35") - SUMIFS(NhatKy_ViPham!K:K, NhatKy_ViPham!E:E, "12_Hoa_B", NhatKy_ViPham!F:F, B30, NhatKy_ViPham!C:C, "T35")</f>
        <v>100</v>
      </c>
      <c r="BA30" s="12">
        <f t="shared" si="0"/>
        <v>100</v>
      </c>
      <c r="BB30" s="11" t="s">
        <v>430</v>
      </c>
      <c r="BC30" s="16" t="str">
        <f t="shared" si="1"/>
        <v>Tốt</v>
      </c>
      <c r="BD30" s="15" t="str">
        <f t="shared" si="2"/>
        <v>🟢 BÌNH THƯỜNG</v>
      </c>
    </row>
    <row r="31" spans="1:56" x14ac:dyDescent="0.25">
      <c r="A31" s="4">
        <v>23</v>
      </c>
      <c r="B31" s="10" t="s">
        <v>2587</v>
      </c>
      <c r="C31" s="4" t="s">
        <v>2280</v>
      </c>
      <c r="D31" s="4" t="s">
        <v>429</v>
      </c>
      <c r="E31" s="11" t="s">
        <v>430</v>
      </c>
      <c r="F31" s="7">
        <f>SUMIFS(NhatKy_ViPham!K:K, NhatKy_ViPham!E:E, "12_Hoa_B", NhatKy_ViPham!F:F, B31, NhatKy_ViPham!H:H, "L01")</f>
        <v>0</v>
      </c>
      <c r="G31" s="7">
        <f>SUMIFS(NhatKy_ViPham!K:K, NhatKy_ViPham!E:E, "12_Hoa_B", NhatKy_ViPham!F:F, B31, NhatKy_ViPham!H:H, "L02")</f>
        <v>0</v>
      </c>
      <c r="H31" s="7">
        <f>SUMIFS(NhatKy_ViPham!K:K, NhatKy_ViPham!E:E, "12_Hoa_B", NhatKy_ViPham!F:F, B31, NhatKy_ViPham!H:H, "L03")</f>
        <v>0</v>
      </c>
      <c r="I31" s="7">
        <f>SUMIFS(NhatKy_ViPham!K:K, NhatKy_ViPham!E:E, "12_Hoa_B", NhatKy_ViPham!F:F, B31, NhatKy_ViPham!H:H, "L04")</f>
        <v>0</v>
      </c>
      <c r="J31" s="7">
        <f>SUMIFS(NhatKy_ViPham!K:K, NhatKy_ViPham!E:E, "12_Hoa_B", NhatKy_ViPham!F:F, B31, NhatKy_ViPham!H:H, "L05")</f>
        <v>0</v>
      </c>
      <c r="K31" s="7">
        <f>SUMIFS(NhatKy_ViPham!K:K, NhatKy_ViPham!E:E, "12_Hoa_B", NhatKy_ViPham!F:F, B31, NhatKy_ViPham!H:H, "L06")</f>
        <v>0</v>
      </c>
      <c r="L31" s="7">
        <f>SUMIFS(NhatKy_ViPham!K:K, NhatKy_ViPham!E:E, "12_Hoa_B", NhatKy_ViPham!F:F, B31, NhatKy_ViPham!H:H, "L07")</f>
        <v>0</v>
      </c>
      <c r="M31" s="7">
        <f>SUMIFS(NhatKy_ViPham!K:K, NhatKy_ViPham!E:E, "12_Hoa_B", NhatKy_ViPham!F:F, B31, NhatKy_ViPham!H:H, "L08")</f>
        <v>0</v>
      </c>
      <c r="N31" s="7">
        <f>SUMIFS(NhatKy_ViPham!K:K, NhatKy_ViPham!E:E, "12_Hoa_B", NhatKy_ViPham!F:F, B31, NhatKy_ViPham!H:H, "L09")</f>
        <v>0</v>
      </c>
      <c r="O31" s="7">
        <f>SUMIFS(NhatKy_ViPham!K:K, NhatKy_ViPham!E:E, "12_Hoa_B", NhatKy_ViPham!F:F, B31, NhatKy_ViPham!H:H, "L10")</f>
        <v>0</v>
      </c>
      <c r="P31" s="12">
        <f>SUMIFS(NhatKy_ViPham!J:J, NhatKy_ViPham!E:E, "12_Hoa_B", NhatKy_ViPham!F:F, B31)</f>
        <v>0</v>
      </c>
      <c r="Q31" s="13">
        <f>SUMIFS(NhatKy_ViPham!K:K, NhatKy_ViPham!E:E, "12_Hoa_B", NhatKy_ViPham!F:F, B31)</f>
        <v>0</v>
      </c>
      <c r="R31" s="7">
        <f>100 + SUMIFS(NhatKy_ViPham!J:J, NhatKy_ViPham!E:E, "12_Hoa_B", NhatKy_ViPham!F:F, B31, NhatKy_ViPham!C:C, "T1") - SUMIFS(NhatKy_ViPham!K:K, NhatKy_ViPham!E:E, "12_Hoa_B", NhatKy_ViPham!F:F, B31, NhatKy_ViPham!C:C, "T1")</f>
        <v>100</v>
      </c>
      <c r="S31" s="7">
        <f>100 + SUMIFS(NhatKy_ViPham!J:J, NhatKy_ViPham!E:E, "12_Hoa_B", NhatKy_ViPham!F:F, B31, NhatKy_ViPham!C:C, "T2") - SUMIFS(NhatKy_ViPham!K:K, NhatKy_ViPham!E:E, "12_Hoa_B", NhatKy_ViPham!F:F, B31, NhatKy_ViPham!C:C, "T2")</f>
        <v>100</v>
      </c>
      <c r="T31" s="7">
        <f>100 + SUMIFS(NhatKy_ViPham!J:J, NhatKy_ViPham!E:E, "12_Hoa_B", NhatKy_ViPham!F:F, B31, NhatKy_ViPham!C:C, "T3") - SUMIFS(NhatKy_ViPham!K:K, NhatKy_ViPham!E:E, "12_Hoa_B", NhatKy_ViPham!F:F, B31, NhatKy_ViPham!C:C, "T3")</f>
        <v>100</v>
      </c>
      <c r="U31" s="7">
        <f>100 + SUMIFS(NhatKy_ViPham!J:J, NhatKy_ViPham!E:E, "12_Hoa_B", NhatKy_ViPham!F:F, B31, NhatKy_ViPham!C:C, "T4") - SUMIFS(NhatKy_ViPham!K:K, NhatKy_ViPham!E:E, "12_Hoa_B", NhatKy_ViPham!F:F, B31, NhatKy_ViPham!C:C, "T4")</f>
        <v>100</v>
      </c>
      <c r="V31" s="7">
        <f>100 + SUMIFS(NhatKy_ViPham!J:J, NhatKy_ViPham!E:E, "12_Hoa_B", NhatKy_ViPham!F:F, B31, NhatKy_ViPham!C:C, "T5") - SUMIFS(NhatKy_ViPham!K:K, NhatKy_ViPham!E:E, "12_Hoa_B", NhatKy_ViPham!F:F, B31, NhatKy_ViPham!C:C, "T5")</f>
        <v>100</v>
      </c>
      <c r="W31" s="7">
        <f>100 + SUMIFS(NhatKy_ViPham!J:J, NhatKy_ViPham!E:E, "12_Hoa_B", NhatKy_ViPham!F:F, B31, NhatKy_ViPham!C:C, "T6") - SUMIFS(NhatKy_ViPham!K:K, NhatKy_ViPham!E:E, "12_Hoa_B", NhatKy_ViPham!F:F, B31, NhatKy_ViPham!C:C, "T6")</f>
        <v>100</v>
      </c>
      <c r="X31" s="7">
        <f>100 + SUMIFS(NhatKy_ViPham!J:J, NhatKy_ViPham!E:E, "12_Hoa_B", NhatKy_ViPham!F:F, B31, NhatKy_ViPham!C:C, "T7") - SUMIFS(NhatKy_ViPham!K:K, NhatKy_ViPham!E:E, "12_Hoa_B", NhatKy_ViPham!F:F, B31, NhatKy_ViPham!C:C, "T7")</f>
        <v>100</v>
      </c>
      <c r="Y31" s="7">
        <f>100 + SUMIFS(NhatKy_ViPham!J:J, NhatKy_ViPham!E:E, "12_Hoa_B", NhatKy_ViPham!F:F, B31, NhatKy_ViPham!C:C, "T8") - SUMIFS(NhatKy_ViPham!K:K, NhatKy_ViPham!E:E, "12_Hoa_B", NhatKy_ViPham!F:F, B31, NhatKy_ViPham!C:C, "T8")</f>
        <v>100</v>
      </c>
      <c r="Z31" s="7">
        <f>100 + SUMIFS(NhatKy_ViPham!J:J, NhatKy_ViPham!E:E, "12_Hoa_B", NhatKy_ViPham!F:F, B31, NhatKy_ViPham!C:C, "T9") - SUMIFS(NhatKy_ViPham!K:K, NhatKy_ViPham!E:E, "12_Hoa_B", NhatKy_ViPham!F:F, B31, NhatKy_ViPham!C:C, "T9")</f>
        <v>100</v>
      </c>
      <c r="AA31" s="7">
        <f>100 + SUMIFS(NhatKy_ViPham!J:J, NhatKy_ViPham!E:E, "12_Hoa_B", NhatKy_ViPham!F:F, B31, NhatKy_ViPham!C:C, "T10") - SUMIFS(NhatKy_ViPham!K:K, NhatKy_ViPham!E:E, "12_Hoa_B", NhatKy_ViPham!F:F, B31, NhatKy_ViPham!C:C, "T10")</f>
        <v>100</v>
      </c>
      <c r="AB31" s="7">
        <f>100 + SUMIFS(NhatKy_ViPham!J:J, NhatKy_ViPham!E:E, "12_Hoa_B", NhatKy_ViPham!F:F, B31, NhatKy_ViPham!C:C, "T11") - SUMIFS(NhatKy_ViPham!K:K, NhatKy_ViPham!E:E, "12_Hoa_B", NhatKy_ViPham!F:F, B31, NhatKy_ViPham!C:C, "T11")</f>
        <v>100</v>
      </c>
      <c r="AC31" s="7">
        <f>100 + SUMIFS(NhatKy_ViPham!J:J, NhatKy_ViPham!E:E, "12_Hoa_B", NhatKy_ViPham!F:F, B31, NhatKy_ViPham!C:C, "T12") - SUMIFS(NhatKy_ViPham!K:K, NhatKy_ViPham!E:E, "12_Hoa_B", NhatKy_ViPham!F:F, B31, NhatKy_ViPham!C:C, "T12")</f>
        <v>100</v>
      </c>
      <c r="AD31" s="7">
        <f>100 + SUMIFS(NhatKy_ViPham!J:J, NhatKy_ViPham!E:E, "12_Hoa_B", NhatKy_ViPham!F:F, B31, NhatKy_ViPham!C:C, "T13") - SUMIFS(NhatKy_ViPham!K:K, NhatKy_ViPham!E:E, "12_Hoa_B", NhatKy_ViPham!F:F, B31, NhatKy_ViPham!C:C, "T13")</f>
        <v>100</v>
      </c>
      <c r="AE31" s="7">
        <f>100 + SUMIFS(NhatKy_ViPham!J:J, NhatKy_ViPham!E:E, "12_Hoa_B", NhatKy_ViPham!F:F, B31, NhatKy_ViPham!C:C, "T14") - SUMIFS(NhatKy_ViPham!K:K, NhatKy_ViPham!E:E, "12_Hoa_B", NhatKy_ViPham!F:F, B31, NhatKy_ViPham!C:C, "T14")</f>
        <v>100</v>
      </c>
      <c r="AF31" s="7">
        <f>100 + SUMIFS(NhatKy_ViPham!J:J, NhatKy_ViPham!E:E, "12_Hoa_B", NhatKy_ViPham!F:F, B31, NhatKy_ViPham!C:C, "T15") - SUMIFS(NhatKy_ViPham!K:K, NhatKy_ViPham!E:E, "12_Hoa_B", NhatKy_ViPham!F:F, B31, NhatKy_ViPham!C:C, "T15")</f>
        <v>100</v>
      </c>
      <c r="AG31" s="7">
        <f>100 + SUMIFS(NhatKy_ViPham!J:J, NhatKy_ViPham!E:E, "12_Hoa_B", NhatKy_ViPham!F:F, B31, NhatKy_ViPham!C:C, "T16") - SUMIFS(NhatKy_ViPham!K:K, NhatKy_ViPham!E:E, "12_Hoa_B", NhatKy_ViPham!F:F, B31, NhatKy_ViPham!C:C, "T16")</f>
        <v>100</v>
      </c>
      <c r="AH31" s="7">
        <f>100 + SUMIFS(NhatKy_ViPham!J:J, NhatKy_ViPham!E:E, "12_Hoa_B", NhatKy_ViPham!F:F, B31, NhatKy_ViPham!C:C, "T17") - SUMIFS(NhatKy_ViPham!K:K, NhatKy_ViPham!E:E, "12_Hoa_B", NhatKy_ViPham!F:F, B31, NhatKy_ViPham!C:C, "T17")</f>
        <v>100</v>
      </c>
      <c r="AI31" s="7">
        <f>100 + SUMIFS(NhatKy_ViPham!J:J, NhatKy_ViPham!E:E, "12_Hoa_B", NhatKy_ViPham!F:F, B31, NhatKy_ViPham!C:C, "T18") - SUMIFS(NhatKy_ViPham!K:K, NhatKy_ViPham!E:E, "12_Hoa_B", NhatKy_ViPham!F:F, B31, NhatKy_ViPham!C:C, "T18")</f>
        <v>100</v>
      </c>
      <c r="AJ31" s="7">
        <f>100 + SUMIFS(NhatKy_ViPham!J:J, NhatKy_ViPham!E:E, "12_Hoa_B", NhatKy_ViPham!F:F, B31, NhatKy_ViPham!C:C, "T19") - SUMIFS(NhatKy_ViPham!K:K, NhatKy_ViPham!E:E, "12_Hoa_B", NhatKy_ViPham!F:F, B31, NhatKy_ViPham!C:C, "T19")</f>
        <v>100</v>
      </c>
      <c r="AK31" s="7">
        <f>100 + SUMIFS(NhatKy_ViPham!J:J, NhatKy_ViPham!E:E, "12_Hoa_B", NhatKy_ViPham!F:F, B31, NhatKy_ViPham!C:C, "T20") - SUMIFS(NhatKy_ViPham!K:K, NhatKy_ViPham!E:E, "12_Hoa_B", NhatKy_ViPham!F:F, B31, NhatKy_ViPham!C:C, "T20")</f>
        <v>100</v>
      </c>
      <c r="AL31" s="7">
        <f>100 + SUMIFS(NhatKy_ViPham!J:J, NhatKy_ViPham!E:E, "12_Hoa_B", NhatKy_ViPham!F:F, B31, NhatKy_ViPham!C:C, "T21") - SUMIFS(NhatKy_ViPham!K:K, NhatKy_ViPham!E:E, "12_Hoa_B", NhatKy_ViPham!F:F, B31, NhatKy_ViPham!C:C, "T21")</f>
        <v>100</v>
      </c>
      <c r="AM31" s="7">
        <f>100 + SUMIFS(NhatKy_ViPham!J:J, NhatKy_ViPham!E:E, "12_Hoa_B", NhatKy_ViPham!F:F, B31, NhatKy_ViPham!C:C, "T22") - SUMIFS(NhatKy_ViPham!K:K, NhatKy_ViPham!E:E, "12_Hoa_B", NhatKy_ViPham!F:F, B31, NhatKy_ViPham!C:C, "T22")</f>
        <v>100</v>
      </c>
      <c r="AN31" s="7">
        <f>100 + SUMIFS(NhatKy_ViPham!J:J, NhatKy_ViPham!E:E, "12_Hoa_B", NhatKy_ViPham!F:F, B31, NhatKy_ViPham!C:C, "T23") - SUMIFS(NhatKy_ViPham!K:K, NhatKy_ViPham!E:E, "12_Hoa_B", NhatKy_ViPham!F:F, B31, NhatKy_ViPham!C:C, "T23")</f>
        <v>100</v>
      </c>
      <c r="AO31" s="7">
        <f>100 + SUMIFS(NhatKy_ViPham!J:J, NhatKy_ViPham!E:E, "12_Hoa_B", NhatKy_ViPham!F:F, B31, NhatKy_ViPham!C:C, "T24") - SUMIFS(NhatKy_ViPham!K:K, NhatKy_ViPham!E:E, "12_Hoa_B", NhatKy_ViPham!F:F, B31, NhatKy_ViPham!C:C, "T24")</f>
        <v>100</v>
      </c>
      <c r="AP31" s="7">
        <f>100 + SUMIFS(NhatKy_ViPham!J:J, NhatKy_ViPham!E:E, "12_Hoa_B", NhatKy_ViPham!F:F, B31, NhatKy_ViPham!C:C, "T25") - SUMIFS(NhatKy_ViPham!K:K, NhatKy_ViPham!E:E, "12_Hoa_B", NhatKy_ViPham!F:F, B31, NhatKy_ViPham!C:C, "T25")</f>
        <v>100</v>
      </c>
      <c r="AQ31" s="7">
        <f>100 + SUMIFS(NhatKy_ViPham!J:J, NhatKy_ViPham!E:E, "12_Hoa_B", NhatKy_ViPham!F:F, B31, NhatKy_ViPham!C:C, "T26") - SUMIFS(NhatKy_ViPham!K:K, NhatKy_ViPham!E:E, "12_Hoa_B", NhatKy_ViPham!F:F, B31, NhatKy_ViPham!C:C, "T26")</f>
        <v>100</v>
      </c>
      <c r="AR31" s="7">
        <f>100 + SUMIFS(NhatKy_ViPham!J:J, NhatKy_ViPham!E:E, "12_Hoa_B", NhatKy_ViPham!F:F, B31, NhatKy_ViPham!C:C, "T27") - SUMIFS(NhatKy_ViPham!K:K, NhatKy_ViPham!E:E, "12_Hoa_B", NhatKy_ViPham!F:F, B31, NhatKy_ViPham!C:C, "T27")</f>
        <v>100</v>
      </c>
      <c r="AS31" s="7">
        <f>100 + SUMIFS(NhatKy_ViPham!J:J, NhatKy_ViPham!E:E, "12_Hoa_B", NhatKy_ViPham!F:F, B31, NhatKy_ViPham!C:C, "T28") - SUMIFS(NhatKy_ViPham!K:K, NhatKy_ViPham!E:E, "12_Hoa_B", NhatKy_ViPham!F:F, B31, NhatKy_ViPham!C:C, "T28")</f>
        <v>100</v>
      </c>
      <c r="AT31" s="7">
        <f>100 + SUMIFS(NhatKy_ViPham!J:J, NhatKy_ViPham!E:E, "12_Hoa_B", NhatKy_ViPham!F:F, B31, NhatKy_ViPham!C:C, "T29") - SUMIFS(NhatKy_ViPham!K:K, NhatKy_ViPham!E:E, "12_Hoa_B", NhatKy_ViPham!F:F, B31, NhatKy_ViPham!C:C, "T29")</f>
        <v>100</v>
      </c>
      <c r="AU31" s="7">
        <f>100 + SUMIFS(NhatKy_ViPham!J:J, NhatKy_ViPham!E:E, "12_Hoa_B", NhatKy_ViPham!F:F, B31, NhatKy_ViPham!C:C, "T30") - SUMIFS(NhatKy_ViPham!K:K, NhatKy_ViPham!E:E, "12_Hoa_B", NhatKy_ViPham!F:F, B31, NhatKy_ViPham!C:C, "T30")</f>
        <v>100</v>
      </c>
      <c r="AV31" s="7">
        <f>100 + SUMIFS(NhatKy_ViPham!J:J, NhatKy_ViPham!E:E, "12_Hoa_B", NhatKy_ViPham!F:F, B31, NhatKy_ViPham!C:C, "T31") - SUMIFS(NhatKy_ViPham!K:K, NhatKy_ViPham!E:E, "12_Hoa_B", NhatKy_ViPham!F:F, B31, NhatKy_ViPham!C:C, "T31")</f>
        <v>100</v>
      </c>
      <c r="AW31" s="7">
        <f>100 + SUMIFS(NhatKy_ViPham!J:J, NhatKy_ViPham!E:E, "12_Hoa_B", NhatKy_ViPham!F:F, B31, NhatKy_ViPham!C:C, "T32") - SUMIFS(NhatKy_ViPham!K:K, NhatKy_ViPham!E:E, "12_Hoa_B", NhatKy_ViPham!F:F, B31, NhatKy_ViPham!C:C, "T32")</f>
        <v>100</v>
      </c>
      <c r="AX31" s="7">
        <f>100 + SUMIFS(NhatKy_ViPham!J:J, NhatKy_ViPham!E:E, "12_Hoa_B", NhatKy_ViPham!F:F, B31, NhatKy_ViPham!C:C, "T33") - SUMIFS(NhatKy_ViPham!K:K, NhatKy_ViPham!E:E, "12_Hoa_B", NhatKy_ViPham!F:F, B31, NhatKy_ViPham!C:C, "T33")</f>
        <v>100</v>
      </c>
      <c r="AY31" s="7">
        <f>100 + SUMIFS(NhatKy_ViPham!J:J, NhatKy_ViPham!E:E, "12_Hoa_B", NhatKy_ViPham!F:F, B31, NhatKy_ViPham!C:C, "T34") - SUMIFS(NhatKy_ViPham!K:K, NhatKy_ViPham!E:E, "12_Hoa_B", NhatKy_ViPham!F:F, B31, NhatKy_ViPham!C:C, "T34")</f>
        <v>100</v>
      </c>
      <c r="AZ31" s="7">
        <f>100 + SUMIFS(NhatKy_ViPham!J:J, NhatKy_ViPham!E:E, "12_Hoa_B", NhatKy_ViPham!F:F, B31, NhatKy_ViPham!C:C, "T35") - SUMIFS(NhatKy_ViPham!K:K, NhatKy_ViPham!E:E, "12_Hoa_B", NhatKy_ViPham!F:F, B31, NhatKy_ViPham!C:C, "T35")</f>
        <v>100</v>
      </c>
      <c r="BA31" s="12">
        <f t="shared" si="0"/>
        <v>100</v>
      </c>
      <c r="BB31" s="11" t="s">
        <v>430</v>
      </c>
      <c r="BC31" s="14" t="str">
        <f t="shared" si="1"/>
        <v>Tốt</v>
      </c>
      <c r="BD31" s="10" t="str">
        <f t="shared" si="2"/>
        <v>🟢 BÌNH THƯỜNG</v>
      </c>
    </row>
    <row r="32" spans="1:56" x14ac:dyDescent="0.25">
      <c r="A32" s="5">
        <v>24</v>
      </c>
      <c r="B32" s="15" t="s">
        <v>2588</v>
      </c>
      <c r="C32" s="5" t="s">
        <v>2306</v>
      </c>
      <c r="D32" s="5" t="s">
        <v>429</v>
      </c>
      <c r="E32" s="11" t="s">
        <v>430</v>
      </c>
      <c r="F32" s="6">
        <f>SUMIFS(NhatKy_ViPham!K:K, NhatKy_ViPham!E:E, "12_Hoa_B", NhatKy_ViPham!F:F, B32, NhatKy_ViPham!H:H, "L01")</f>
        <v>0</v>
      </c>
      <c r="G32" s="6">
        <f>SUMIFS(NhatKy_ViPham!K:K, NhatKy_ViPham!E:E, "12_Hoa_B", NhatKy_ViPham!F:F, B32, NhatKy_ViPham!H:H, "L02")</f>
        <v>0</v>
      </c>
      <c r="H32" s="6">
        <f>SUMIFS(NhatKy_ViPham!K:K, NhatKy_ViPham!E:E, "12_Hoa_B", NhatKy_ViPham!F:F, B32, NhatKy_ViPham!H:H, "L03")</f>
        <v>0</v>
      </c>
      <c r="I32" s="6">
        <f>SUMIFS(NhatKy_ViPham!K:K, NhatKy_ViPham!E:E, "12_Hoa_B", NhatKy_ViPham!F:F, B32, NhatKy_ViPham!H:H, "L04")</f>
        <v>0</v>
      </c>
      <c r="J32" s="6">
        <f>SUMIFS(NhatKy_ViPham!K:K, NhatKy_ViPham!E:E, "12_Hoa_B", NhatKy_ViPham!F:F, B32, NhatKy_ViPham!H:H, "L05")</f>
        <v>0</v>
      </c>
      <c r="K32" s="6">
        <f>SUMIFS(NhatKy_ViPham!K:K, NhatKy_ViPham!E:E, "12_Hoa_B", NhatKy_ViPham!F:F, B32, NhatKy_ViPham!H:H, "L06")</f>
        <v>0</v>
      </c>
      <c r="L32" s="6">
        <f>SUMIFS(NhatKy_ViPham!K:K, NhatKy_ViPham!E:E, "12_Hoa_B", NhatKy_ViPham!F:F, B32, NhatKy_ViPham!H:H, "L07")</f>
        <v>0</v>
      </c>
      <c r="M32" s="6">
        <f>SUMIFS(NhatKy_ViPham!K:K, NhatKy_ViPham!E:E, "12_Hoa_B", NhatKy_ViPham!F:F, B32, NhatKy_ViPham!H:H, "L08")</f>
        <v>0</v>
      </c>
      <c r="N32" s="6">
        <f>SUMIFS(NhatKy_ViPham!K:K, NhatKy_ViPham!E:E, "12_Hoa_B", NhatKy_ViPham!F:F, B32, NhatKy_ViPham!H:H, "L09")</f>
        <v>0</v>
      </c>
      <c r="O32" s="6">
        <f>SUMIFS(NhatKy_ViPham!K:K, NhatKy_ViPham!E:E, "12_Hoa_B", NhatKy_ViPham!F:F, B32, NhatKy_ViPham!H:H, "L10")</f>
        <v>0</v>
      </c>
      <c r="P32" s="12">
        <f>SUMIFS(NhatKy_ViPham!J:J, NhatKy_ViPham!E:E, "12_Hoa_B", NhatKy_ViPham!F:F, B32)</f>
        <v>0</v>
      </c>
      <c r="Q32" s="13">
        <f>SUMIFS(NhatKy_ViPham!K:K, NhatKy_ViPham!E:E, "12_Hoa_B", NhatKy_ViPham!F:F, B32)</f>
        <v>0</v>
      </c>
      <c r="R32" s="6">
        <f>100 + SUMIFS(NhatKy_ViPham!J:J, NhatKy_ViPham!E:E, "12_Hoa_B", NhatKy_ViPham!F:F, B32, NhatKy_ViPham!C:C, "T1") - SUMIFS(NhatKy_ViPham!K:K, NhatKy_ViPham!E:E, "12_Hoa_B", NhatKy_ViPham!F:F, B32, NhatKy_ViPham!C:C, "T1")</f>
        <v>100</v>
      </c>
      <c r="S32" s="6">
        <f>100 + SUMIFS(NhatKy_ViPham!J:J, NhatKy_ViPham!E:E, "12_Hoa_B", NhatKy_ViPham!F:F, B32, NhatKy_ViPham!C:C, "T2") - SUMIFS(NhatKy_ViPham!K:K, NhatKy_ViPham!E:E, "12_Hoa_B", NhatKy_ViPham!F:F, B32, NhatKy_ViPham!C:C, "T2")</f>
        <v>100</v>
      </c>
      <c r="T32" s="6">
        <f>100 + SUMIFS(NhatKy_ViPham!J:J, NhatKy_ViPham!E:E, "12_Hoa_B", NhatKy_ViPham!F:F, B32, NhatKy_ViPham!C:C, "T3") - SUMIFS(NhatKy_ViPham!K:K, NhatKy_ViPham!E:E, "12_Hoa_B", NhatKy_ViPham!F:F, B32, NhatKy_ViPham!C:C, "T3")</f>
        <v>100</v>
      </c>
      <c r="U32" s="6">
        <f>100 + SUMIFS(NhatKy_ViPham!J:J, NhatKy_ViPham!E:E, "12_Hoa_B", NhatKy_ViPham!F:F, B32, NhatKy_ViPham!C:C, "T4") - SUMIFS(NhatKy_ViPham!K:K, NhatKy_ViPham!E:E, "12_Hoa_B", NhatKy_ViPham!F:F, B32, NhatKy_ViPham!C:C, "T4")</f>
        <v>100</v>
      </c>
      <c r="V32" s="6">
        <f>100 + SUMIFS(NhatKy_ViPham!J:J, NhatKy_ViPham!E:E, "12_Hoa_B", NhatKy_ViPham!F:F, B32, NhatKy_ViPham!C:C, "T5") - SUMIFS(NhatKy_ViPham!K:K, NhatKy_ViPham!E:E, "12_Hoa_B", NhatKy_ViPham!F:F, B32, NhatKy_ViPham!C:C, "T5")</f>
        <v>100</v>
      </c>
      <c r="W32" s="6">
        <f>100 + SUMIFS(NhatKy_ViPham!J:J, NhatKy_ViPham!E:E, "12_Hoa_B", NhatKy_ViPham!F:F, B32, NhatKy_ViPham!C:C, "T6") - SUMIFS(NhatKy_ViPham!K:K, NhatKy_ViPham!E:E, "12_Hoa_B", NhatKy_ViPham!F:F, B32, NhatKy_ViPham!C:C, "T6")</f>
        <v>100</v>
      </c>
      <c r="X32" s="6">
        <f>100 + SUMIFS(NhatKy_ViPham!J:J, NhatKy_ViPham!E:E, "12_Hoa_B", NhatKy_ViPham!F:F, B32, NhatKy_ViPham!C:C, "T7") - SUMIFS(NhatKy_ViPham!K:K, NhatKy_ViPham!E:E, "12_Hoa_B", NhatKy_ViPham!F:F, B32, NhatKy_ViPham!C:C, "T7")</f>
        <v>100</v>
      </c>
      <c r="Y32" s="6">
        <f>100 + SUMIFS(NhatKy_ViPham!J:J, NhatKy_ViPham!E:E, "12_Hoa_B", NhatKy_ViPham!F:F, B32, NhatKy_ViPham!C:C, "T8") - SUMIFS(NhatKy_ViPham!K:K, NhatKy_ViPham!E:E, "12_Hoa_B", NhatKy_ViPham!F:F, B32, NhatKy_ViPham!C:C, "T8")</f>
        <v>100</v>
      </c>
      <c r="Z32" s="6">
        <f>100 + SUMIFS(NhatKy_ViPham!J:J, NhatKy_ViPham!E:E, "12_Hoa_B", NhatKy_ViPham!F:F, B32, NhatKy_ViPham!C:C, "T9") - SUMIFS(NhatKy_ViPham!K:K, NhatKy_ViPham!E:E, "12_Hoa_B", NhatKy_ViPham!F:F, B32, NhatKy_ViPham!C:C, "T9")</f>
        <v>100</v>
      </c>
      <c r="AA32" s="6">
        <f>100 + SUMIFS(NhatKy_ViPham!J:J, NhatKy_ViPham!E:E, "12_Hoa_B", NhatKy_ViPham!F:F, B32, NhatKy_ViPham!C:C, "T10") - SUMIFS(NhatKy_ViPham!K:K, NhatKy_ViPham!E:E, "12_Hoa_B", NhatKy_ViPham!F:F, B32, NhatKy_ViPham!C:C, "T10")</f>
        <v>100</v>
      </c>
      <c r="AB32" s="6">
        <f>100 + SUMIFS(NhatKy_ViPham!J:J, NhatKy_ViPham!E:E, "12_Hoa_B", NhatKy_ViPham!F:F, B32, NhatKy_ViPham!C:C, "T11") - SUMIFS(NhatKy_ViPham!K:K, NhatKy_ViPham!E:E, "12_Hoa_B", NhatKy_ViPham!F:F, B32, NhatKy_ViPham!C:C, "T11")</f>
        <v>100</v>
      </c>
      <c r="AC32" s="6">
        <f>100 + SUMIFS(NhatKy_ViPham!J:J, NhatKy_ViPham!E:E, "12_Hoa_B", NhatKy_ViPham!F:F, B32, NhatKy_ViPham!C:C, "T12") - SUMIFS(NhatKy_ViPham!K:K, NhatKy_ViPham!E:E, "12_Hoa_B", NhatKy_ViPham!F:F, B32, NhatKy_ViPham!C:C, "T12")</f>
        <v>100</v>
      </c>
      <c r="AD32" s="6">
        <f>100 + SUMIFS(NhatKy_ViPham!J:J, NhatKy_ViPham!E:E, "12_Hoa_B", NhatKy_ViPham!F:F, B32, NhatKy_ViPham!C:C, "T13") - SUMIFS(NhatKy_ViPham!K:K, NhatKy_ViPham!E:E, "12_Hoa_B", NhatKy_ViPham!F:F, B32, NhatKy_ViPham!C:C, "T13")</f>
        <v>100</v>
      </c>
      <c r="AE32" s="6">
        <f>100 + SUMIFS(NhatKy_ViPham!J:J, NhatKy_ViPham!E:E, "12_Hoa_B", NhatKy_ViPham!F:F, B32, NhatKy_ViPham!C:C, "T14") - SUMIFS(NhatKy_ViPham!K:K, NhatKy_ViPham!E:E, "12_Hoa_B", NhatKy_ViPham!F:F, B32, NhatKy_ViPham!C:C, "T14")</f>
        <v>100</v>
      </c>
      <c r="AF32" s="6">
        <f>100 + SUMIFS(NhatKy_ViPham!J:J, NhatKy_ViPham!E:E, "12_Hoa_B", NhatKy_ViPham!F:F, B32, NhatKy_ViPham!C:C, "T15") - SUMIFS(NhatKy_ViPham!K:K, NhatKy_ViPham!E:E, "12_Hoa_B", NhatKy_ViPham!F:F, B32, NhatKy_ViPham!C:C, "T15")</f>
        <v>100</v>
      </c>
      <c r="AG32" s="6">
        <f>100 + SUMIFS(NhatKy_ViPham!J:J, NhatKy_ViPham!E:E, "12_Hoa_B", NhatKy_ViPham!F:F, B32, NhatKy_ViPham!C:C, "T16") - SUMIFS(NhatKy_ViPham!K:K, NhatKy_ViPham!E:E, "12_Hoa_B", NhatKy_ViPham!F:F, B32, NhatKy_ViPham!C:C, "T16")</f>
        <v>100</v>
      </c>
      <c r="AH32" s="6">
        <f>100 + SUMIFS(NhatKy_ViPham!J:J, NhatKy_ViPham!E:E, "12_Hoa_B", NhatKy_ViPham!F:F, B32, NhatKy_ViPham!C:C, "T17") - SUMIFS(NhatKy_ViPham!K:K, NhatKy_ViPham!E:E, "12_Hoa_B", NhatKy_ViPham!F:F, B32, NhatKy_ViPham!C:C, "T17")</f>
        <v>100</v>
      </c>
      <c r="AI32" s="6">
        <f>100 + SUMIFS(NhatKy_ViPham!J:J, NhatKy_ViPham!E:E, "12_Hoa_B", NhatKy_ViPham!F:F, B32, NhatKy_ViPham!C:C, "T18") - SUMIFS(NhatKy_ViPham!K:K, NhatKy_ViPham!E:E, "12_Hoa_B", NhatKy_ViPham!F:F, B32, NhatKy_ViPham!C:C, "T18")</f>
        <v>100</v>
      </c>
      <c r="AJ32" s="6">
        <f>100 + SUMIFS(NhatKy_ViPham!J:J, NhatKy_ViPham!E:E, "12_Hoa_B", NhatKy_ViPham!F:F, B32, NhatKy_ViPham!C:C, "T19") - SUMIFS(NhatKy_ViPham!K:K, NhatKy_ViPham!E:E, "12_Hoa_B", NhatKy_ViPham!F:F, B32, NhatKy_ViPham!C:C, "T19")</f>
        <v>100</v>
      </c>
      <c r="AK32" s="6">
        <f>100 + SUMIFS(NhatKy_ViPham!J:J, NhatKy_ViPham!E:E, "12_Hoa_B", NhatKy_ViPham!F:F, B32, NhatKy_ViPham!C:C, "T20") - SUMIFS(NhatKy_ViPham!K:K, NhatKy_ViPham!E:E, "12_Hoa_B", NhatKy_ViPham!F:F, B32, NhatKy_ViPham!C:C, "T20")</f>
        <v>100</v>
      </c>
      <c r="AL32" s="6">
        <f>100 + SUMIFS(NhatKy_ViPham!J:J, NhatKy_ViPham!E:E, "12_Hoa_B", NhatKy_ViPham!F:F, B32, NhatKy_ViPham!C:C, "T21") - SUMIFS(NhatKy_ViPham!K:K, NhatKy_ViPham!E:E, "12_Hoa_B", NhatKy_ViPham!F:F, B32, NhatKy_ViPham!C:C, "T21")</f>
        <v>100</v>
      </c>
      <c r="AM32" s="6">
        <f>100 + SUMIFS(NhatKy_ViPham!J:J, NhatKy_ViPham!E:E, "12_Hoa_B", NhatKy_ViPham!F:F, B32, NhatKy_ViPham!C:C, "T22") - SUMIFS(NhatKy_ViPham!K:K, NhatKy_ViPham!E:E, "12_Hoa_B", NhatKy_ViPham!F:F, B32, NhatKy_ViPham!C:C, "T22")</f>
        <v>100</v>
      </c>
      <c r="AN32" s="6">
        <f>100 + SUMIFS(NhatKy_ViPham!J:J, NhatKy_ViPham!E:E, "12_Hoa_B", NhatKy_ViPham!F:F, B32, NhatKy_ViPham!C:C, "T23") - SUMIFS(NhatKy_ViPham!K:K, NhatKy_ViPham!E:E, "12_Hoa_B", NhatKy_ViPham!F:F, B32, NhatKy_ViPham!C:C, "T23")</f>
        <v>100</v>
      </c>
      <c r="AO32" s="6">
        <f>100 + SUMIFS(NhatKy_ViPham!J:J, NhatKy_ViPham!E:E, "12_Hoa_B", NhatKy_ViPham!F:F, B32, NhatKy_ViPham!C:C, "T24") - SUMIFS(NhatKy_ViPham!K:K, NhatKy_ViPham!E:E, "12_Hoa_B", NhatKy_ViPham!F:F, B32, NhatKy_ViPham!C:C, "T24")</f>
        <v>100</v>
      </c>
      <c r="AP32" s="6">
        <f>100 + SUMIFS(NhatKy_ViPham!J:J, NhatKy_ViPham!E:E, "12_Hoa_B", NhatKy_ViPham!F:F, B32, NhatKy_ViPham!C:C, "T25") - SUMIFS(NhatKy_ViPham!K:K, NhatKy_ViPham!E:E, "12_Hoa_B", NhatKy_ViPham!F:F, B32, NhatKy_ViPham!C:C, "T25")</f>
        <v>100</v>
      </c>
      <c r="AQ32" s="6">
        <f>100 + SUMIFS(NhatKy_ViPham!J:J, NhatKy_ViPham!E:E, "12_Hoa_B", NhatKy_ViPham!F:F, B32, NhatKy_ViPham!C:C, "T26") - SUMIFS(NhatKy_ViPham!K:K, NhatKy_ViPham!E:E, "12_Hoa_B", NhatKy_ViPham!F:F, B32, NhatKy_ViPham!C:C, "T26")</f>
        <v>100</v>
      </c>
      <c r="AR32" s="6">
        <f>100 + SUMIFS(NhatKy_ViPham!J:J, NhatKy_ViPham!E:E, "12_Hoa_B", NhatKy_ViPham!F:F, B32, NhatKy_ViPham!C:C, "T27") - SUMIFS(NhatKy_ViPham!K:K, NhatKy_ViPham!E:E, "12_Hoa_B", NhatKy_ViPham!F:F, B32, NhatKy_ViPham!C:C, "T27")</f>
        <v>100</v>
      </c>
      <c r="AS32" s="6">
        <f>100 + SUMIFS(NhatKy_ViPham!J:J, NhatKy_ViPham!E:E, "12_Hoa_B", NhatKy_ViPham!F:F, B32, NhatKy_ViPham!C:C, "T28") - SUMIFS(NhatKy_ViPham!K:K, NhatKy_ViPham!E:E, "12_Hoa_B", NhatKy_ViPham!F:F, B32, NhatKy_ViPham!C:C, "T28")</f>
        <v>100</v>
      </c>
      <c r="AT32" s="6">
        <f>100 + SUMIFS(NhatKy_ViPham!J:J, NhatKy_ViPham!E:E, "12_Hoa_B", NhatKy_ViPham!F:F, B32, NhatKy_ViPham!C:C, "T29") - SUMIFS(NhatKy_ViPham!K:K, NhatKy_ViPham!E:E, "12_Hoa_B", NhatKy_ViPham!F:F, B32, NhatKy_ViPham!C:C, "T29")</f>
        <v>100</v>
      </c>
      <c r="AU32" s="6">
        <f>100 + SUMIFS(NhatKy_ViPham!J:J, NhatKy_ViPham!E:E, "12_Hoa_B", NhatKy_ViPham!F:F, B32, NhatKy_ViPham!C:C, "T30") - SUMIFS(NhatKy_ViPham!K:K, NhatKy_ViPham!E:E, "12_Hoa_B", NhatKy_ViPham!F:F, B32, NhatKy_ViPham!C:C, "T30")</f>
        <v>100</v>
      </c>
      <c r="AV32" s="6">
        <f>100 + SUMIFS(NhatKy_ViPham!J:J, NhatKy_ViPham!E:E, "12_Hoa_B", NhatKy_ViPham!F:F, B32, NhatKy_ViPham!C:C, "T31") - SUMIFS(NhatKy_ViPham!K:K, NhatKy_ViPham!E:E, "12_Hoa_B", NhatKy_ViPham!F:F, B32, NhatKy_ViPham!C:C, "T31")</f>
        <v>100</v>
      </c>
      <c r="AW32" s="6">
        <f>100 + SUMIFS(NhatKy_ViPham!J:J, NhatKy_ViPham!E:E, "12_Hoa_B", NhatKy_ViPham!F:F, B32, NhatKy_ViPham!C:C, "T32") - SUMIFS(NhatKy_ViPham!K:K, NhatKy_ViPham!E:E, "12_Hoa_B", NhatKy_ViPham!F:F, B32, NhatKy_ViPham!C:C, "T32")</f>
        <v>100</v>
      </c>
      <c r="AX32" s="6">
        <f>100 + SUMIFS(NhatKy_ViPham!J:J, NhatKy_ViPham!E:E, "12_Hoa_B", NhatKy_ViPham!F:F, B32, NhatKy_ViPham!C:C, "T33") - SUMIFS(NhatKy_ViPham!K:K, NhatKy_ViPham!E:E, "12_Hoa_B", NhatKy_ViPham!F:F, B32, NhatKy_ViPham!C:C, "T33")</f>
        <v>100</v>
      </c>
      <c r="AY32" s="6">
        <f>100 + SUMIFS(NhatKy_ViPham!J:J, NhatKy_ViPham!E:E, "12_Hoa_B", NhatKy_ViPham!F:F, B32, NhatKy_ViPham!C:C, "T34") - SUMIFS(NhatKy_ViPham!K:K, NhatKy_ViPham!E:E, "12_Hoa_B", NhatKy_ViPham!F:F, B32, NhatKy_ViPham!C:C, "T34")</f>
        <v>100</v>
      </c>
      <c r="AZ32" s="6">
        <f>100 + SUMIFS(NhatKy_ViPham!J:J, NhatKy_ViPham!E:E, "12_Hoa_B", NhatKy_ViPham!F:F, B32, NhatKy_ViPham!C:C, "T35") - SUMIFS(NhatKy_ViPham!K:K, NhatKy_ViPham!E:E, "12_Hoa_B", NhatKy_ViPham!F:F, B32, NhatKy_ViPham!C:C, "T35")</f>
        <v>100</v>
      </c>
      <c r="BA32" s="12">
        <f t="shared" si="0"/>
        <v>100</v>
      </c>
      <c r="BB32" s="11" t="s">
        <v>430</v>
      </c>
      <c r="BC32" s="16" t="str">
        <f t="shared" si="1"/>
        <v>Tốt</v>
      </c>
      <c r="BD32" s="15" t="str">
        <f t="shared" si="2"/>
        <v>🟢 BÌNH THƯỜNG</v>
      </c>
    </row>
    <row r="33" spans="1:56" x14ac:dyDescent="0.25">
      <c r="A33" s="4">
        <v>25</v>
      </c>
      <c r="B33" s="10" t="s">
        <v>2589</v>
      </c>
      <c r="C33" s="4" t="s">
        <v>2590</v>
      </c>
      <c r="D33" s="4" t="s">
        <v>429</v>
      </c>
      <c r="E33" s="11" t="s">
        <v>430</v>
      </c>
      <c r="F33" s="7">
        <f>SUMIFS(NhatKy_ViPham!K:K, NhatKy_ViPham!E:E, "12_Hoa_B", NhatKy_ViPham!F:F, B33, NhatKy_ViPham!H:H, "L01")</f>
        <v>0</v>
      </c>
      <c r="G33" s="7">
        <f>SUMIFS(NhatKy_ViPham!K:K, NhatKy_ViPham!E:E, "12_Hoa_B", NhatKy_ViPham!F:F, B33, NhatKy_ViPham!H:H, "L02")</f>
        <v>0</v>
      </c>
      <c r="H33" s="7">
        <f>SUMIFS(NhatKy_ViPham!K:K, NhatKy_ViPham!E:E, "12_Hoa_B", NhatKy_ViPham!F:F, B33, NhatKy_ViPham!H:H, "L03")</f>
        <v>0</v>
      </c>
      <c r="I33" s="7">
        <f>SUMIFS(NhatKy_ViPham!K:K, NhatKy_ViPham!E:E, "12_Hoa_B", NhatKy_ViPham!F:F, B33, NhatKy_ViPham!H:H, "L04")</f>
        <v>0</v>
      </c>
      <c r="J33" s="7">
        <f>SUMIFS(NhatKy_ViPham!K:K, NhatKy_ViPham!E:E, "12_Hoa_B", NhatKy_ViPham!F:F, B33, NhatKy_ViPham!H:H, "L05")</f>
        <v>0</v>
      </c>
      <c r="K33" s="7">
        <f>SUMIFS(NhatKy_ViPham!K:K, NhatKy_ViPham!E:E, "12_Hoa_B", NhatKy_ViPham!F:F, B33, NhatKy_ViPham!H:H, "L06")</f>
        <v>0</v>
      </c>
      <c r="L33" s="7">
        <f>SUMIFS(NhatKy_ViPham!K:K, NhatKy_ViPham!E:E, "12_Hoa_B", NhatKy_ViPham!F:F, B33, NhatKy_ViPham!H:H, "L07")</f>
        <v>0</v>
      </c>
      <c r="M33" s="7">
        <f>SUMIFS(NhatKy_ViPham!K:K, NhatKy_ViPham!E:E, "12_Hoa_B", NhatKy_ViPham!F:F, B33, NhatKy_ViPham!H:H, "L08")</f>
        <v>0</v>
      </c>
      <c r="N33" s="7">
        <f>SUMIFS(NhatKy_ViPham!K:K, NhatKy_ViPham!E:E, "12_Hoa_B", NhatKy_ViPham!F:F, B33, NhatKy_ViPham!H:H, "L09")</f>
        <v>0</v>
      </c>
      <c r="O33" s="7">
        <f>SUMIFS(NhatKy_ViPham!K:K, NhatKy_ViPham!E:E, "12_Hoa_B", NhatKy_ViPham!F:F, B33, NhatKy_ViPham!H:H, "L10")</f>
        <v>0</v>
      </c>
      <c r="P33" s="12">
        <f>SUMIFS(NhatKy_ViPham!J:J, NhatKy_ViPham!E:E, "12_Hoa_B", NhatKy_ViPham!F:F, B33)</f>
        <v>0</v>
      </c>
      <c r="Q33" s="13">
        <f>SUMIFS(NhatKy_ViPham!K:K, NhatKy_ViPham!E:E, "12_Hoa_B", NhatKy_ViPham!F:F, B33)</f>
        <v>0</v>
      </c>
      <c r="R33" s="7">
        <f>100 + SUMIFS(NhatKy_ViPham!J:J, NhatKy_ViPham!E:E, "12_Hoa_B", NhatKy_ViPham!F:F, B33, NhatKy_ViPham!C:C, "T1") - SUMIFS(NhatKy_ViPham!K:K, NhatKy_ViPham!E:E, "12_Hoa_B", NhatKy_ViPham!F:F, B33, NhatKy_ViPham!C:C, "T1")</f>
        <v>100</v>
      </c>
      <c r="S33" s="7">
        <f>100 + SUMIFS(NhatKy_ViPham!J:J, NhatKy_ViPham!E:E, "12_Hoa_B", NhatKy_ViPham!F:F, B33, NhatKy_ViPham!C:C, "T2") - SUMIFS(NhatKy_ViPham!K:K, NhatKy_ViPham!E:E, "12_Hoa_B", NhatKy_ViPham!F:F, B33, NhatKy_ViPham!C:C, "T2")</f>
        <v>100</v>
      </c>
      <c r="T33" s="7">
        <f>100 + SUMIFS(NhatKy_ViPham!J:J, NhatKy_ViPham!E:E, "12_Hoa_B", NhatKy_ViPham!F:F, B33, NhatKy_ViPham!C:C, "T3") - SUMIFS(NhatKy_ViPham!K:K, NhatKy_ViPham!E:E, "12_Hoa_B", NhatKy_ViPham!F:F, B33, NhatKy_ViPham!C:C, "T3")</f>
        <v>100</v>
      </c>
      <c r="U33" s="7">
        <f>100 + SUMIFS(NhatKy_ViPham!J:J, NhatKy_ViPham!E:E, "12_Hoa_B", NhatKy_ViPham!F:F, B33, NhatKy_ViPham!C:C, "T4") - SUMIFS(NhatKy_ViPham!K:K, NhatKy_ViPham!E:E, "12_Hoa_B", NhatKy_ViPham!F:F, B33, NhatKy_ViPham!C:C, "T4")</f>
        <v>100</v>
      </c>
      <c r="V33" s="7">
        <f>100 + SUMIFS(NhatKy_ViPham!J:J, NhatKy_ViPham!E:E, "12_Hoa_B", NhatKy_ViPham!F:F, B33, NhatKy_ViPham!C:C, "T5") - SUMIFS(NhatKy_ViPham!K:K, NhatKy_ViPham!E:E, "12_Hoa_B", NhatKy_ViPham!F:F, B33, NhatKy_ViPham!C:C, "T5")</f>
        <v>100</v>
      </c>
      <c r="W33" s="7">
        <f>100 + SUMIFS(NhatKy_ViPham!J:J, NhatKy_ViPham!E:E, "12_Hoa_B", NhatKy_ViPham!F:F, B33, NhatKy_ViPham!C:C, "T6") - SUMIFS(NhatKy_ViPham!K:K, NhatKy_ViPham!E:E, "12_Hoa_B", NhatKy_ViPham!F:F, B33, NhatKy_ViPham!C:C, "T6")</f>
        <v>100</v>
      </c>
      <c r="X33" s="7">
        <f>100 + SUMIFS(NhatKy_ViPham!J:J, NhatKy_ViPham!E:E, "12_Hoa_B", NhatKy_ViPham!F:F, B33, NhatKy_ViPham!C:C, "T7") - SUMIFS(NhatKy_ViPham!K:K, NhatKy_ViPham!E:E, "12_Hoa_B", NhatKy_ViPham!F:F, B33, NhatKy_ViPham!C:C, "T7")</f>
        <v>100</v>
      </c>
      <c r="Y33" s="7">
        <f>100 + SUMIFS(NhatKy_ViPham!J:J, NhatKy_ViPham!E:E, "12_Hoa_B", NhatKy_ViPham!F:F, B33, NhatKy_ViPham!C:C, "T8") - SUMIFS(NhatKy_ViPham!K:K, NhatKy_ViPham!E:E, "12_Hoa_B", NhatKy_ViPham!F:F, B33, NhatKy_ViPham!C:C, "T8")</f>
        <v>100</v>
      </c>
      <c r="Z33" s="7">
        <f>100 + SUMIFS(NhatKy_ViPham!J:J, NhatKy_ViPham!E:E, "12_Hoa_B", NhatKy_ViPham!F:F, B33, NhatKy_ViPham!C:C, "T9") - SUMIFS(NhatKy_ViPham!K:K, NhatKy_ViPham!E:E, "12_Hoa_B", NhatKy_ViPham!F:F, B33, NhatKy_ViPham!C:C, "T9")</f>
        <v>100</v>
      </c>
      <c r="AA33" s="7">
        <f>100 + SUMIFS(NhatKy_ViPham!J:J, NhatKy_ViPham!E:E, "12_Hoa_B", NhatKy_ViPham!F:F, B33, NhatKy_ViPham!C:C, "T10") - SUMIFS(NhatKy_ViPham!K:K, NhatKy_ViPham!E:E, "12_Hoa_B", NhatKy_ViPham!F:F, B33, NhatKy_ViPham!C:C, "T10")</f>
        <v>100</v>
      </c>
      <c r="AB33" s="7">
        <f>100 + SUMIFS(NhatKy_ViPham!J:J, NhatKy_ViPham!E:E, "12_Hoa_B", NhatKy_ViPham!F:F, B33, NhatKy_ViPham!C:C, "T11") - SUMIFS(NhatKy_ViPham!K:K, NhatKy_ViPham!E:E, "12_Hoa_B", NhatKy_ViPham!F:F, B33, NhatKy_ViPham!C:C, "T11")</f>
        <v>100</v>
      </c>
      <c r="AC33" s="7">
        <f>100 + SUMIFS(NhatKy_ViPham!J:J, NhatKy_ViPham!E:E, "12_Hoa_B", NhatKy_ViPham!F:F, B33, NhatKy_ViPham!C:C, "T12") - SUMIFS(NhatKy_ViPham!K:K, NhatKy_ViPham!E:E, "12_Hoa_B", NhatKy_ViPham!F:F, B33, NhatKy_ViPham!C:C, "T12")</f>
        <v>100</v>
      </c>
      <c r="AD33" s="7">
        <f>100 + SUMIFS(NhatKy_ViPham!J:J, NhatKy_ViPham!E:E, "12_Hoa_B", NhatKy_ViPham!F:F, B33, NhatKy_ViPham!C:C, "T13") - SUMIFS(NhatKy_ViPham!K:K, NhatKy_ViPham!E:E, "12_Hoa_B", NhatKy_ViPham!F:F, B33, NhatKy_ViPham!C:C, "T13")</f>
        <v>100</v>
      </c>
      <c r="AE33" s="7">
        <f>100 + SUMIFS(NhatKy_ViPham!J:J, NhatKy_ViPham!E:E, "12_Hoa_B", NhatKy_ViPham!F:F, B33, NhatKy_ViPham!C:C, "T14") - SUMIFS(NhatKy_ViPham!K:K, NhatKy_ViPham!E:E, "12_Hoa_B", NhatKy_ViPham!F:F, B33, NhatKy_ViPham!C:C, "T14")</f>
        <v>100</v>
      </c>
      <c r="AF33" s="7">
        <f>100 + SUMIFS(NhatKy_ViPham!J:J, NhatKy_ViPham!E:E, "12_Hoa_B", NhatKy_ViPham!F:F, B33, NhatKy_ViPham!C:C, "T15") - SUMIFS(NhatKy_ViPham!K:K, NhatKy_ViPham!E:E, "12_Hoa_B", NhatKy_ViPham!F:F, B33, NhatKy_ViPham!C:C, "T15")</f>
        <v>100</v>
      </c>
      <c r="AG33" s="7">
        <f>100 + SUMIFS(NhatKy_ViPham!J:J, NhatKy_ViPham!E:E, "12_Hoa_B", NhatKy_ViPham!F:F, B33, NhatKy_ViPham!C:C, "T16") - SUMIFS(NhatKy_ViPham!K:K, NhatKy_ViPham!E:E, "12_Hoa_B", NhatKy_ViPham!F:F, B33, NhatKy_ViPham!C:C, "T16")</f>
        <v>100</v>
      </c>
      <c r="AH33" s="7">
        <f>100 + SUMIFS(NhatKy_ViPham!J:J, NhatKy_ViPham!E:E, "12_Hoa_B", NhatKy_ViPham!F:F, B33, NhatKy_ViPham!C:C, "T17") - SUMIFS(NhatKy_ViPham!K:K, NhatKy_ViPham!E:E, "12_Hoa_B", NhatKy_ViPham!F:F, B33, NhatKy_ViPham!C:C, "T17")</f>
        <v>100</v>
      </c>
      <c r="AI33" s="7">
        <f>100 + SUMIFS(NhatKy_ViPham!J:J, NhatKy_ViPham!E:E, "12_Hoa_B", NhatKy_ViPham!F:F, B33, NhatKy_ViPham!C:C, "T18") - SUMIFS(NhatKy_ViPham!K:K, NhatKy_ViPham!E:E, "12_Hoa_B", NhatKy_ViPham!F:F, B33, NhatKy_ViPham!C:C, "T18")</f>
        <v>100</v>
      </c>
      <c r="AJ33" s="7">
        <f>100 + SUMIFS(NhatKy_ViPham!J:J, NhatKy_ViPham!E:E, "12_Hoa_B", NhatKy_ViPham!F:F, B33, NhatKy_ViPham!C:C, "T19") - SUMIFS(NhatKy_ViPham!K:K, NhatKy_ViPham!E:E, "12_Hoa_B", NhatKy_ViPham!F:F, B33, NhatKy_ViPham!C:C, "T19")</f>
        <v>100</v>
      </c>
      <c r="AK33" s="7">
        <f>100 + SUMIFS(NhatKy_ViPham!J:J, NhatKy_ViPham!E:E, "12_Hoa_B", NhatKy_ViPham!F:F, B33, NhatKy_ViPham!C:C, "T20") - SUMIFS(NhatKy_ViPham!K:K, NhatKy_ViPham!E:E, "12_Hoa_B", NhatKy_ViPham!F:F, B33, NhatKy_ViPham!C:C, "T20")</f>
        <v>100</v>
      </c>
      <c r="AL33" s="7">
        <f>100 + SUMIFS(NhatKy_ViPham!J:J, NhatKy_ViPham!E:E, "12_Hoa_B", NhatKy_ViPham!F:F, B33, NhatKy_ViPham!C:C, "T21") - SUMIFS(NhatKy_ViPham!K:K, NhatKy_ViPham!E:E, "12_Hoa_B", NhatKy_ViPham!F:F, B33, NhatKy_ViPham!C:C, "T21")</f>
        <v>100</v>
      </c>
      <c r="AM33" s="7">
        <f>100 + SUMIFS(NhatKy_ViPham!J:J, NhatKy_ViPham!E:E, "12_Hoa_B", NhatKy_ViPham!F:F, B33, NhatKy_ViPham!C:C, "T22") - SUMIFS(NhatKy_ViPham!K:K, NhatKy_ViPham!E:E, "12_Hoa_B", NhatKy_ViPham!F:F, B33, NhatKy_ViPham!C:C, "T22")</f>
        <v>100</v>
      </c>
      <c r="AN33" s="7">
        <f>100 + SUMIFS(NhatKy_ViPham!J:J, NhatKy_ViPham!E:E, "12_Hoa_B", NhatKy_ViPham!F:F, B33, NhatKy_ViPham!C:C, "T23") - SUMIFS(NhatKy_ViPham!K:K, NhatKy_ViPham!E:E, "12_Hoa_B", NhatKy_ViPham!F:F, B33, NhatKy_ViPham!C:C, "T23")</f>
        <v>100</v>
      </c>
      <c r="AO33" s="7">
        <f>100 + SUMIFS(NhatKy_ViPham!J:J, NhatKy_ViPham!E:E, "12_Hoa_B", NhatKy_ViPham!F:F, B33, NhatKy_ViPham!C:C, "T24") - SUMIFS(NhatKy_ViPham!K:K, NhatKy_ViPham!E:E, "12_Hoa_B", NhatKy_ViPham!F:F, B33, NhatKy_ViPham!C:C, "T24")</f>
        <v>100</v>
      </c>
      <c r="AP33" s="7">
        <f>100 + SUMIFS(NhatKy_ViPham!J:J, NhatKy_ViPham!E:E, "12_Hoa_B", NhatKy_ViPham!F:F, B33, NhatKy_ViPham!C:C, "T25") - SUMIFS(NhatKy_ViPham!K:K, NhatKy_ViPham!E:E, "12_Hoa_B", NhatKy_ViPham!F:F, B33, NhatKy_ViPham!C:C, "T25")</f>
        <v>100</v>
      </c>
      <c r="AQ33" s="7">
        <f>100 + SUMIFS(NhatKy_ViPham!J:J, NhatKy_ViPham!E:E, "12_Hoa_B", NhatKy_ViPham!F:F, B33, NhatKy_ViPham!C:C, "T26") - SUMIFS(NhatKy_ViPham!K:K, NhatKy_ViPham!E:E, "12_Hoa_B", NhatKy_ViPham!F:F, B33, NhatKy_ViPham!C:C, "T26")</f>
        <v>100</v>
      </c>
      <c r="AR33" s="7">
        <f>100 + SUMIFS(NhatKy_ViPham!J:J, NhatKy_ViPham!E:E, "12_Hoa_B", NhatKy_ViPham!F:F, B33, NhatKy_ViPham!C:C, "T27") - SUMIFS(NhatKy_ViPham!K:K, NhatKy_ViPham!E:E, "12_Hoa_B", NhatKy_ViPham!F:F, B33, NhatKy_ViPham!C:C, "T27")</f>
        <v>100</v>
      </c>
      <c r="AS33" s="7">
        <f>100 + SUMIFS(NhatKy_ViPham!J:J, NhatKy_ViPham!E:E, "12_Hoa_B", NhatKy_ViPham!F:F, B33, NhatKy_ViPham!C:C, "T28") - SUMIFS(NhatKy_ViPham!K:K, NhatKy_ViPham!E:E, "12_Hoa_B", NhatKy_ViPham!F:F, B33, NhatKy_ViPham!C:C, "T28")</f>
        <v>100</v>
      </c>
      <c r="AT33" s="7">
        <f>100 + SUMIFS(NhatKy_ViPham!J:J, NhatKy_ViPham!E:E, "12_Hoa_B", NhatKy_ViPham!F:F, B33, NhatKy_ViPham!C:C, "T29") - SUMIFS(NhatKy_ViPham!K:K, NhatKy_ViPham!E:E, "12_Hoa_B", NhatKy_ViPham!F:F, B33, NhatKy_ViPham!C:C, "T29")</f>
        <v>100</v>
      </c>
      <c r="AU33" s="7">
        <f>100 + SUMIFS(NhatKy_ViPham!J:J, NhatKy_ViPham!E:E, "12_Hoa_B", NhatKy_ViPham!F:F, B33, NhatKy_ViPham!C:C, "T30") - SUMIFS(NhatKy_ViPham!K:K, NhatKy_ViPham!E:E, "12_Hoa_B", NhatKy_ViPham!F:F, B33, NhatKy_ViPham!C:C, "T30")</f>
        <v>100</v>
      </c>
      <c r="AV33" s="7">
        <f>100 + SUMIFS(NhatKy_ViPham!J:J, NhatKy_ViPham!E:E, "12_Hoa_B", NhatKy_ViPham!F:F, B33, NhatKy_ViPham!C:C, "T31") - SUMIFS(NhatKy_ViPham!K:K, NhatKy_ViPham!E:E, "12_Hoa_B", NhatKy_ViPham!F:F, B33, NhatKy_ViPham!C:C, "T31")</f>
        <v>100</v>
      </c>
      <c r="AW33" s="7">
        <f>100 + SUMIFS(NhatKy_ViPham!J:J, NhatKy_ViPham!E:E, "12_Hoa_B", NhatKy_ViPham!F:F, B33, NhatKy_ViPham!C:C, "T32") - SUMIFS(NhatKy_ViPham!K:K, NhatKy_ViPham!E:E, "12_Hoa_B", NhatKy_ViPham!F:F, B33, NhatKy_ViPham!C:C, "T32")</f>
        <v>100</v>
      </c>
      <c r="AX33" s="7">
        <f>100 + SUMIFS(NhatKy_ViPham!J:J, NhatKy_ViPham!E:E, "12_Hoa_B", NhatKy_ViPham!F:F, B33, NhatKy_ViPham!C:C, "T33") - SUMIFS(NhatKy_ViPham!K:K, NhatKy_ViPham!E:E, "12_Hoa_B", NhatKy_ViPham!F:F, B33, NhatKy_ViPham!C:C, "T33")</f>
        <v>100</v>
      </c>
      <c r="AY33" s="7">
        <f>100 + SUMIFS(NhatKy_ViPham!J:J, NhatKy_ViPham!E:E, "12_Hoa_B", NhatKy_ViPham!F:F, B33, NhatKy_ViPham!C:C, "T34") - SUMIFS(NhatKy_ViPham!K:K, NhatKy_ViPham!E:E, "12_Hoa_B", NhatKy_ViPham!F:F, B33, NhatKy_ViPham!C:C, "T34")</f>
        <v>100</v>
      </c>
      <c r="AZ33" s="7">
        <f>100 + SUMIFS(NhatKy_ViPham!J:J, NhatKy_ViPham!E:E, "12_Hoa_B", NhatKy_ViPham!F:F, B33, NhatKy_ViPham!C:C, "T35") - SUMIFS(NhatKy_ViPham!K:K, NhatKy_ViPham!E:E, "12_Hoa_B", NhatKy_ViPham!F:F, B33, NhatKy_ViPham!C:C, "T35")</f>
        <v>100</v>
      </c>
      <c r="BA33" s="12">
        <f t="shared" si="0"/>
        <v>100</v>
      </c>
      <c r="BB33" s="11" t="s">
        <v>430</v>
      </c>
      <c r="BC33" s="14" t="str">
        <f t="shared" si="1"/>
        <v>Tốt</v>
      </c>
      <c r="BD33" s="10" t="str">
        <f t="shared" si="2"/>
        <v>🟢 BÌNH THƯỜNG</v>
      </c>
    </row>
    <row r="34" spans="1:56" x14ac:dyDescent="0.25">
      <c r="A34" s="5">
        <v>26</v>
      </c>
      <c r="B34" s="15" t="s">
        <v>2591</v>
      </c>
      <c r="C34" s="5" t="s">
        <v>2529</v>
      </c>
      <c r="D34" s="5" t="s">
        <v>429</v>
      </c>
      <c r="E34" s="11" t="s">
        <v>430</v>
      </c>
      <c r="F34" s="6">
        <f>SUMIFS(NhatKy_ViPham!K:K, NhatKy_ViPham!E:E, "12_Hoa_B", NhatKy_ViPham!F:F, B34, NhatKy_ViPham!H:H, "L01")</f>
        <v>0</v>
      </c>
      <c r="G34" s="6">
        <f>SUMIFS(NhatKy_ViPham!K:K, NhatKy_ViPham!E:E, "12_Hoa_B", NhatKy_ViPham!F:F, B34, NhatKy_ViPham!H:H, "L02")</f>
        <v>0</v>
      </c>
      <c r="H34" s="6">
        <f>SUMIFS(NhatKy_ViPham!K:K, NhatKy_ViPham!E:E, "12_Hoa_B", NhatKy_ViPham!F:F, B34, NhatKy_ViPham!H:H, "L03")</f>
        <v>0</v>
      </c>
      <c r="I34" s="6">
        <f>SUMIFS(NhatKy_ViPham!K:K, NhatKy_ViPham!E:E, "12_Hoa_B", NhatKy_ViPham!F:F, B34, NhatKy_ViPham!H:H, "L04")</f>
        <v>0</v>
      </c>
      <c r="J34" s="6">
        <f>SUMIFS(NhatKy_ViPham!K:K, NhatKy_ViPham!E:E, "12_Hoa_B", NhatKy_ViPham!F:F, B34, NhatKy_ViPham!H:H, "L05")</f>
        <v>0</v>
      </c>
      <c r="K34" s="6">
        <f>SUMIFS(NhatKy_ViPham!K:K, NhatKy_ViPham!E:E, "12_Hoa_B", NhatKy_ViPham!F:F, B34, NhatKy_ViPham!H:H, "L06")</f>
        <v>0</v>
      </c>
      <c r="L34" s="6">
        <f>SUMIFS(NhatKy_ViPham!K:K, NhatKy_ViPham!E:E, "12_Hoa_B", NhatKy_ViPham!F:F, B34, NhatKy_ViPham!H:H, "L07")</f>
        <v>0</v>
      </c>
      <c r="M34" s="6">
        <f>SUMIFS(NhatKy_ViPham!K:K, NhatKy_ViPham!E:E, "12_Hoa_B", NhatKy_ViPham!F:F, B34, NhatKy_ViPham!H:H, "L08")</f>
        <v>0</v>
      </c>
      <c r="N34" s="6">
        <f>SUMIFS(NhatKy_ViPham!K:K, NhatKy_ViPham!E:E, "12_Hoa_B", NhatKy_ViPham!F:F, B34, NhatKy_ViPham!H:H, "L09")</f>
        <v>0</v>
      </c>
      <c r="O34" s="6">
        <f>SUMIFS(NhatKy_ViPham!K:K, NhatKy_ViPham!E:E, "12_Hoa_B", NhatKy_ViPham!F:F, B34, NhatKy_ViPham!H:H, "L10")</f>
        <v>0</v>
      </c>
      <c r="P34" s="12">
        <f>SUMIFS(NhatKy_ViPham!J:J, NhatKy_ViPham!E:E, "12_Hoa_B", NhatKy_ViPham!F:F, B34)</f>
        <v>0</v>
      </c>
      <c r="Q34" s="13">
        <f>SUMIFS(NhatKy_ViPham!K:K, NhatKy_ViPham!E:E, "12_Hoa_B", NhatKy_ViPham!F:F, B34)</f>
        <v>0</v>
      </c>
      <c r="R34" s="6">
        <f>100 + SUMIFS(NhatKy_ViPham!J:J, NhatKy_ViPham!E:E, "12_Hoa_B", NhatKy_ViPham!F:F, B34, NhatKy_ViPham!C:C, "T1") - SUMIFS(NhatKy_ViPham!K:K, NhatKy_ViPham!E:E, "12_Hoa_B", NhatKy_ViPham!F:F, B34, NhatKy_ViPham!C:C, "T1")</f>
        <v>100</v>
      </c>
      <c r="S34" s="6">
        <f>100 + SUMIFS(NhatKy_ViPham!J:J, NhatKy_ViPham!E:E, "12_Hoa_B", NhatKy_ViPham!F:F, B34, NhatKy_ViPham!C:C, "T2") - SUMIFS(NhatKy_ViPham!K:K, NhatKy_ViPham!E:E, "12_Hoa_B", NhatKy_ViPham!F:F, B34, NhatKy_ViPham!C:C, "T2")</f>
        <v>100</v>
      </c>
      <c r="T34" s="6">
        <f>100 + SUMIFS(NhatKy_ViPham!J:J, NhatKy_ViPham!E:E, "12_Hoa_B", NhatKy_ViPham!F:F, B34, NhatKy_ViPham!C:C, "T3") - SUMIFS(NhatKy_ViPham!K:K, NhatKy_ViPham!E:E, "12_Hoa_B", NhatKy_ViPham!F:F, B34, NhatKy_ViPham!C:C, "T3")</f>
        <v>100</v>
      </c>
      <c r="U34" s="6">
        <f>100 + SUMIFS(NhatKy_ViPham!J:J, NhatKy_ViPham!E:E, "12_Hoa_B", NhatKy_ViPham!F:F, B34, NhatKy_ViPham!C:C, "T4") - SUMIFS(NhatKy_ViPham!K:K, NhatKy_ViPham!E:E, "12_Hoa_B", NhatKy_ViPham!F:F, B34, NhatKy_ViPham!C:C, "T4")</f>
        <v>100</v>
      </c>
      <c r="V34" s="6">
        <f>100 + SUMIFS(NhatKy_ViPham!J:J, NhatKy_ViPham!E:E, "12_Hoa_B", NhatKy_ViPham!F:F, B34, NhatKy_ViPham!C:C, "T5") - SUMIFS(NhatKy_ViPham!K:K, NhatKy_ViPham!E:E, "12_Hoa_B", NhatKy_ViPham!F:F, B34, NhatKy_ViPham!C:C, "T5")</f>
        <v>100</v>
      </c>
      <c r="W34" s="6">
        <f>100 + SUMIFS(NhatKy_ViPham!J:J, NhatKy_ViPham!E:E, "12_Hoa_B", NhatKy_ViPham!F:F, B34, NhatKy_ViPham!C:C, "T6") - SUMIFS(NhatKy_ViPham!K:K, NhatKy_ViPham!E:E, "12_Hoa_B", NhatKy_ViPham!F:F, B34, NhatKy_ViPham!C:C, "T6")</f>
        <v>100</v>
      </c>
      <c r="X34" s="6">
        <f>100 + SUMIFS(NhatKy_ViPham!J:J, NhatKy_ViPham!E:E, "12_Hoa_B", NhatKy_ViPham!F:F, B34, NhatKy_ViPham!C:C, "T7") - SUMIFS(NhatKy_ViPham!K:K, NhatKy_ViPham!E:E, "12_Hoa_B", NhatKy_ViPham!F:F, B34, NhatKy_ViPham!C:C, "T7")</f>
        <v>100</v>
      </c>
      <c r="Y34" s="6">
        <f>100 + SUMIFS(NhatKy_ViPham!J:J, NhatKy_ViPham!E:E, "12_Hoa_B", NhatKy_ViPham!F:F, B34, NhatKy_ViPham!C:C, "T8") - SUMIFS(NhatKy_ViPham!K:K, NhatKy_ViPham!E:E, "12_Hoa_B", NhatKy_ViPham!F:F, B34, NhatKy_ViPham!C:C, "T8")</f>
        <v>100</v>
      </c>
      <c r="Z34" s="6">
        <f>100 + SUMIFS(NhatKy_ViPham!J:J, NhatKy_ViPham!E:E, "12_Hoa_B", NhatKy_ViPham!F:F, B34, NhatKy_ViPham!C:C, "T9") - SUMIFS(NhatKy_ViPham!K:K, NhatKy_ViPham!E:E, "12_Hoa_B", NhatKy_ViPham!F:F, B34, NhatKy_ViPham!C:C, "T9")</f>
        <v>100</v>
      </c>
      <c r="AA34" s="6">
        <f>100 + SUMIFS(NhatKy_ViPham!J:J, NhatKy_ViPham!E:E, "12_Hoa_B", NhatKy_ViPham!F:F, B34, NhatKy_ViPham!C:C, "T10") - SUMIFS(NhatKy_ViPham!K:K, NhatKy_ViPham!E:E, "12_Hoa_B", NhatKy_ViPham!F:F, B34, NhatKy_ViPham!C:C, "T10")</f>
        <v>100</v>
      </c>
      <c r="AB34" s="6">
        <f>100 + SUMIFS(NhatKy_ViPham!J:J, NhatKy_ViPham!E:E, "12_Hoa_B", NhatKy_ViPham!F:F, B34, NhatKy_ViPham!C:C, "T11") - SUMIFS(NhatKy_ViPham!K:K, NhatKy_ViPham!E:E, "12_Hoa_B", NhatKy_ViPham!F:F, B34, NhatKy_ViPham!C:C, "T11")</f>
        <v>100</v>
      </c>
      <c r="AC34" s="6">
        <f>100 + SUMIFS(NhatKy_ViPham!J:J, NhatKy_ViPham!E:E, "12_Hoa_B", NhatKy_ViPham!F:F, B34, NhatKy_ViPham!C:C, "T12") - SUMIFS(NhatKy_ViPham!K:K, NhatKy_ViPham!E:E, "12_Hoa_B", NhatKy_ViPham!F:F, B34, NhatKy_ViPham!C:C, "T12")</f>
        <v>100</v>
      </c>
      <c r="AD34" s="6">
        <f>100 + SUMIFS(NhatKy_ViPham!J:J, NhatKy_ViPham!E:E, "12_Hoa_B", NhatKy_ViPham!F:F, B34, NhatKy_ViPham!C:C, "T13") - SUMIFS(NhatKy_ViPham!K:K, NhatKy_ViPham!E:E, "12_Hoa_B", NhatKy_ViPham!F:F, B34, NhatKy_ViPham!C:C, "T13")</f>
        <v>100</v>
      </c>
      <c r="AE34" s="6">
        <f>100 + SUMIFS(NhatKy_ViPham!J:J, NhatKy_ViPham!E:E, "12_Hoa_B", NhatKy_ViPham!F:F, B34, NhatKy_ViPham!C:C, "T14") - SUMIFS(NhatKy_ViPham!K:K, NhatKy_ViPham!E:E, "12_Hoa_B", NhatKy_ViPham!F:F, B34, NhatKy_ViPham!C:C, "T14")</f>
        <v>100</v>
      </c>
      <c r="AF34" s="6">
        <f>100 + SUMIFS(NhatKy_ViPham!J:J, NhatKy_ViPham!E:E, "12_Hoa_B", NhatKy_ViPham!F:F, B34, NhatKy_ViPham!C:C, "T15") - SUMIFS(NhatKy_ViPham!K:K, NhatKy_ViPham!E:E, "12_Hoa_B", NhatKy_ViPham!F:F, B34, NhatKy_ViPham!C:C, "T15")</f>
        <v>100</v>
      </c>
      <c r="AG34" s="6">
        <f>100 + SUMIFS(NhatKy_ViPham!J:J, NhatKy_ViPham!E:E, "12_Hoa_B", NhatKy_ViPham!F:F, B34, NhatKy_ViPham!C:C, "T16") - SUMIFS(NhatKy_ViPham!K:K, NhatKy_ViPham!E:E, "12_Hoa_B", NhatKy_ViPham!F:F, B34, NhatKy_ViPham!C:C, "T16")</f>
        <v>100</v>
      </c>
      <c r="AH34" s="6">
        <f>100 + SUMIFS(NhatKy_ViPham!J:J, NhatKy_ViPham!E:E, "12_Hoa_B", NhatKy_ViPham!F:F, B34, NhatKy_ViPham!C:C, "T17") - SUMIFS(NhatKy_ViPham!K:K, NhatKy_ViPham!E:E, "12_Hoa_B", NhatKy_ViPham!F:F, B34, NhatKy_ViPham!C:C, "T17")</f>
        <v>100</v>
      </c>
      <c r="AI34" s="6">
        <f>100 + SUMIFS(NhatKy_ViPham!J:J, NhatKy_ViPham!E:E, "12_Hoa_B", NhatKy_ViPham!F:F, B34, NhatKy_ViPham!C:C, "T18") - SUMIFS(NhatKy_ViPham!K:K, NhatKy_ViPham!E:E, "12_Hoa_B", NhatKy_ViPham!F:F, B34, NhatKy_ViPham!C:C, "T18")</f>
        <v>100</v>
      </c>
      <c r="AJ34" s="6">
        <f>100 + SUMIFS(NhatKy_ViPham!J:J, NhatKy_ViPham!E:E, "12_Hoa_B", NhatKy_ViPham!F:F, B34, NhatKy_ViPham!C:C, "T19") - SUMIFS(NhatKy_ViPham!K:K, NhatKy_ViPham!E:E, "12_Hoa_B", NhatKy_ViPham!F:F, B34, NhatKy_ViPham!C:C, "T19")</f>
        <v>100</v>
      </c>
      <c r="AK34" s="6">
        <f>100 + SUMIFS(NhatKy_ViPham!J:J, NhatKy_ViPham!E:E, "12_Hoa_B", NhatKy_ViPham!F:F, B34, NhatKy_ViPham!C:C, "T20") - SUMIFS(NhatKy_ViPham!K:K, NhatKy_ViPham!E:E, "12_Hoa_B", NhatKy_ViPham!F:F, B34, NhatKy_ViPham!C:C, "T20")</f>
        <v>100</v>
      </c>
      <c r="AL34" s="6">
        <f>100 + SUMIFS(NhatKy_ViPham!J:J, NhatKy_ViPham!E:E, "12_Hoa_B", NhatKy_ViPham!F:F, B34, NhatKy_ViPham!C:C, "T21") - SUMIFS(NhatKy_ViPham!K:K, NhatKy_ViPham!E:E, "12_Hoa_B", NhatKy_ViPham!F:F, B34, NhatKy_ViPham!C:C, "T21")</f>
        <v>100</v>
      </c>
      <c r="AM34" s="6">
        <f>100 + SUMIFS(NhatKy_ViPham!J:J, NhatKy_ViPham!E:E, "12_Hoa_B", NhatKy_ViPham!F:F, B34, NhatKy_ViPham!C:C, "T22") - SUMIFS(NhatKy_ViPham!K:K, NhatKy_ViPham!E:E, "12_Hoa_B", NhatKy_ViPham!F:F, B34, NhatKy_ViPham!C:C, "T22")</f>
        <v>100</v>
      </c>
      <c r="AN34" s="6">
        <f>100 + SUMIFS(NhatKy_ViPham!J:J, NhatKy_ViPham!E:E, "12_Hoa_B", NhatKy_ViPham!F:F, B34, NhatKy_ViPham!C:C, "T23") - SUMIFS(NhatKy_ViPham!K:K, NhatKy_ViPham!E:E, "12_Hoa_B", NhatKy_ViPham!F:F, B34, NhatKy_ViPham!C:C, "T23")</f>
        <v>100</v>
      </c>
      <c r="AO34" s="6">
        <f>100 + SUMIFS(NhatKy_ViPham!J:J, NhatKy_ViPham!E:E, "12_Hoa_B", NhatKy_ViPham!F:F, B34, NhatKy_ViPham!C:C, "T24") - SUMIFS(NhatKy_ViPham!K:K, NhatKy_ViPham!E:E, "12_Hoa_B", NhatKy_ViPham!F:F, B34, NhatKy_ViPham!C:C, "T24")</f>
        <v>100</v>
      </c>
      <c r="AP34" s="6">
        <f>100 + SUMIFS(NhatKy_ViPham!J:J, NhatKy_ViPham!E:E, "12_Hoa_B", NhatKy_ViPham!F:F, B34, NhatKy_ViPham!C:C, "T25") - SUMIFS(NhatKy_ViPham!K:K, NhatKy_ViPham!E:E, "12_Hoa_B", NhatKy_ViPham!F:F, B34, NhatKy_ViPham!C:C, "T25")</f>
        <v>100</v>
      </c>
      <c r="AQ34" s="6">
        <f>100 + SUMIFS(NhatKy_ViPham!J:J, NhatKy_ViPham!E:E, "12_Hoa_B", NhatKy_ViPham!F:F, B34, NhatKy_ViPham!C:C, "T26") - SUMIFS(NhatKy_ViPham!K:K, NhatKy_ViPham!E:E, "12_Hoa_B", NhatKy_ViPham!F:F, B34, NhatKy_ViPham!C:C, "T26")</f>
        <v>100</v>
      </c>
      <c r="AR34" s="6">
        <f>100 + SUMIFS(NhatKy_ViPham!J:J, NhatKy_ViPham!E:E, "12_Hoa_B", NhatKy_ViPham!F:F, B34, NhatKy_ViPham!C:C, "T27") - SUMIFS(NhatKy_ViPham!K:K, NhatKy_ViPham!E:E, "12_Hoa_B", NhatKy_ViPham!F:F, B34, NhatKy_ViPham!C:C, "T27")</f>
        <v>100</v>
      </c>
      <c r="AS34" s="6">
        <f>100 + SUMIFS(NhatKy_ViPham!J:J, NhatKy_ViPham!E:E, "12_Hoa_B", NhatKy_ViPham!F:F, B34, NhatKy_ViPham!C:C, "T28") - SUMIFS(NhatKy_ViPham!K:K, NhatKy_ViPham!E:E, "12_Hoa_B", NhatKy_ViPham!F:F, B34, NhatKy_ViPham!C:C, "T28")</f>
        <v>100</v>
      </c>
      <c r="AT34" s="6">
        <f>100 + SUMIFS(NhatKy_ViPham!J:J, NhatKy_ViPham!E:E, "12_Hoa_B", NhatKy_ViPham!F:F, B34, NhatKy_ViPham!C:C, "T29") - SUMIFS(NhatKy_ViPham!K:K, NhatKy_ViPham!E:E, "12_Hoa_B", NhatKy_ViPham!F:F, B34, NhatKy_ViPham!C:C, "T29")</f>
        <v>100</v>
      </c>
      <c r="AU34" s="6">
        <f>100 + SUMIFS(NhatKy_ViPham!J:J, NhatKy_ViPham!E:E, "12_Hoa_B", NhatKy_ViPham!F:F, B34, NhatKy_ViPham!C:C, "T30") - SUMIFS(NhatKy_ViPham!K:K, NhatKy_ViPham!E:E, "12_Hoa_B", NhatKy_ViPham!F:F, B34, NhatKy_ViPham!C:C, "T30")</f>
        <v>100</v>
      </c>
      <c r="AV34" s="6">
        <f>100 + SUMIFS(NhatKy_ViPham!J:J, NhatKy_ViPham!E:E, "12_Hoa_B", NhatKy_ViPham!F:F, B34, NhatKy_ViPham!C:C, "T31") - SUMIFS(NhatKy_ViPham!K:K, NhatKy_ViPham!E:E, "12_Hoa_B", NhatKy_ViPham!F:F, B34, NhatKy_ViPham!C:C, "T31")</f>
        <v>100</v>
      </c>
      <c r="AW34" s="6">
        <f>100 + SUMIFS(NhatKy_ViPham!J:J, NhatKy_ViPham!E:E, "12_Hoa_B", NhatKy_ViPham!F:F, B34, NhatKy_ViPham!C:C, "T32") - SUMIFS(NhatKy_ViPham!K:K, NhatKy_ViPham!E:E, "12_Hoa_B", NhatKy_ViPham!F:F, B34, NhatKy_ViPham!C:C, "T32")</f>
        <v>100</v>
      </c>
      <c r="AX34" s="6">
        <f>100 + SUMIFS(NhatKy_ViPham!J:J, NhatKy_ViPham!E:E, "12_Hoa_B", NhatKy_ViPham!F:F, B34, NhatKy_ViPham!C:C, "T33") - SUMIFS(NhatKy_ViPham!K:K, NhatKy_ViPham!E:E, "12_Hoa_B", NhatKy_ViPham!F:F, B34, NhatKy_ViPham!C:C, "T33")</f>
        <v>100</v>
      </c>
      <c r="AY34" s="6">
        <f>100 + SUMIFS(NhatKy_ViPham!J:J, NhatKy_ViPham!E:E, "12_Hoa_B", NhatKy_ViPham!F:F, B34, NhatKy_ViPham!C:C, "T34") - SUMIFS(NhatKy_ViPham!K:K, NhatKy_ViPham!E:E, "12_Hoa_B", NhatKy_ViPham!F:F, B34, NhatKy_ViPham!C:C, "T34")</f>
        <v>100</v>
      </c>
      <c r="AZ34" s="6">
        <f>100 + SUMIFS(NhatKy_ViPham!J:J, NhatKy_ViPham!E:E, "12_Hoa_B", NhatKy_ViPham!F:F, B34, NhatKy_ViPham!C:C, "T35") - SUMIFS(NhatKy_ViPham!K:K, NhatKy_ViPham!E:E, "12_Hoa_B", NhatKy_ViPham!F:F, B34, NhatKy_ViPham!C:C, "T35")</f>
        <v>100</v>
      </c>
      <c r="BA34" s="12">
        <f t="shared" si="0"/>
        <v>100</v>
      </c>
      <c r="BB34" s="11" t="s">
        <v>430</v>
      </c>
      <c r="BC34" s="16" t="str">
        <f t="shared" si="1"/>
        <v>Tốt</v>
      </c>
      <c r="BD34" s="15" t="str">
        <f t="shared" si="2"/>
        <v>🟢 BÌNH THƯỜNG</v>
      </c>
    </row>
    <row r="35" spans="1:56" x14ac:dyDescent="0.25">
      <c r="A35" s="4">
        <v>27</v>
      </c>
      <c r="B35" s="10" t="s">
        <v>641</v>
      </c>
      <c r="C35" s="4" t="s">
        <v>2222</v>
      </c>
      <c r="D35" s="4" t="s">
        <v>429</v>
      </c>
      <c r="E35" s="11" t="s">
        <v>430</v>
      </c>
      <c r="F35" s="7">
        <f>SUMIFS(NhatKy_ViPham!K:K, NhatKy_ViPham!E:E, "12_Hoa_B", NhatKy_ViPham!F:F, B35, NhatKy_ViPham!H:H, "L01")</f>
        <v>0</v>
      </c>
      <c r="G35" s="7">
        <f>SUMIFS(NhatKy_ViPham!K:K, NhatKy_ViPham!E:E, "12_Hoa_B", NhatKy_ViPham!F:F, B35, NhatKy_ViPham!H:H, "L02")</f>
        <v>0</v>
      </c>
      <c r="H35" s="7">
        <f>SUMIFS(NhatKy_ViPham!K:K, NhatKy_ViPham!E:E, "12_Hoa_B", NhatKy_ViPham!F:F, B35, NhatKy_ViPham!H:H, "L03")</f>
        <v>0</v>
      </c>
      <c r="I35" s="7">
        <f>SUMIFS(NhatKy_ViPham!K:K, NhatKy_ViPham!E:E, "12_Hoa_B", NhatKy_ViPham!F:F, B35, NhatKy_ViPham!H:H, "L04")</f>
        <v>0</v>
      </c>
      <c r="J35" s="7">
        <f>SUMIFS(NhatKy_ViPham!K:K, NhatKy_ViPham!E:E, "12_Hoa_B", NhatKy_ViPham!F:F, B35, NhatKy_ViPham!H:H, "L05")</f>
        <v>0</v>
      </c>
      <c r="K35" s="7">
        <f>SUMIFS(NhatKy_ViPham!K:K, NhatKy_ViPham!E:E, "12_Hoa_B", NhatKy_ViPham!F:F, B35, NhatKy_ViPham!H:H, "L06")</f>
        <v>0</v>
      </c>
      <c r="L35" s="7">
        <f>SUMIFS(NhatKy_ViPham!K:K, NhatKy_ViPham!E:E, "12_Hoa_B", NhatKy_ViPham!F:F, B35, NhatKy_ViPham!H:H, "L07")</f>
        <v>0</v>
      </c>
      <c r="M35" s="7">
        <f>SUMIFS(NhatKy_ViPham!K:K, NhatKy_ViPham!E:E, "12_Hoa_B", NhatKy_ViPham!F:F, B35, NhatKy_ViPham!H:H, "L08")</f>
        <v>0</v>
      </c>
      <c r="N35" s="7">
        <f>SUMIFS(NhatKy_ViPham!K:K, NhatKy_ViPham!E:E, "12_Hoa_B", NhatKy_ViPham!F:F, B35, NhatKy_ViPham!H:H, "L09")</f>
        <v>0</v>
      </c>
      <c r="O35" s="7">
        <f>SUMIFS(NhatKy_ViPham!K:K, NhatKy_ViPham!E:E, "12_Hoa_B", NhatKy_ViPham!F:F, B35, NhatKy_ViPham!H:H, "L10")</f>
        <v>0</v>
      </c>
      <c r="P35" s="12">
        <f>SUMIFS(NhatKy_ViPham!J:J, NhatKy_ViPham!E:E, "12_Hoa_B", NhatKy_ViPham!F:F, B35)</f>
        <v>0</v>
      </c>
      <c r="Q35" s="13">
        <f>SUMIFS(NhatKy_ViPham!K:K, NhatKy_ViPham!E:E, "12_Hoa_B", NhatKy_ViPham!F:F, B35)</f>
        <v>0</v>
      </c>
      <c r="R35" s="7">
        <f>100 + SUMIFS(NhatKy_ViPham!J:J, NhatKy_ViPham!E:E, "12_Hoa_B", NhatKy_ViPham!F:F, B35, NhatKy_ViPham!C:C, "T1") - SUMIFS(NhatKy_ViPham!K:K, NhatKy_ViPham!E:E, "12_Hoa_B", NhatKy_ViPham!F:F, B35, NhatKy_ViPham!C:C, "T1")</f>
        <v>100</v>
      </c>
      <c r="S35" s="7">
        <f>100 + SUMIFS(NhatKy_ViPham!J:J, NhatKy_ViPham!E:E, "12_Hoa_B", NhatKy_ViPham!F:F, B35, NhatKy_ViPham!C:C, "T2") - SUMIFS(NhatKy_ViPham!K:K, NhatKy_ViPham!E:E, "12_Hoa_B", NhatKy_ViPham!F:F, B35, NhatKy_ViPham!C:C, "T2")</f>
        <v>100</v>
      </c>
      <c r="T35" s="7">
        <f>100 + SUMIFS(NhatKy_ViPham!J:J, NhatKy_ViPham!E:E, "12_Hoa_B", NhatKy_ViPham!F:F, B35, NhatKy_ViPham!C:C, "T3") - SUMIFS(NhatKy_ViPham!K:K, NhatKy_ViPham!E:E, "12_Hoa_B", NhatKy_ViPham!F:F, B35, NhatKy_ViPham!C:C, "T3")</f>
        <v>100</v>
      </c>
      <c r="U35" s="7">
        <f>100 + SUMIFS(NhatKy_ViPham!J:J, NhatKy_ViPham!E:E, "12_Hoa_B", NhatKy_ViPham!F:F, B35, NhatKy_ViPham!C:C, "T4") - SUMIFS(NhatKy_ViPham!K:K, NhatKy_ViPham!E:E, "12_Hoa_B", NhatKy_ViPham!F:F, B35, NhatKy_ViPham!C:C, "T4")</f>
        <v>100</v>
      </c>
      <c r="V35" s="7">
        <f>100 + SUMIFS(NhatKy_ViPham!J:J, NhatKy_ViPham!E:E, "12_Hoa_B", NhatKy_ViPham!F:F, B35, NhatKy_ViPham!C:C, "T5") - SUMIFS(NhatKy_ViPham!K:K, NhatKy_ViPham!E:E, "12_Hoa_B", NhatKy_ViPham!F:F, B35, NhatKy_ViPham!C:C, "T5")</f>
        <v>100</v>
      </c>
      <c r="W35" s="7">
        <f>100 + SUMIFS(NhatKy_ViPham!J:J, NhatKy_ViPham!E:E, "12_Hoa_B", NhatKy_ViPham!F:F, B35, NhatKy_ViPham!C:C, "T6") - SUMIFS(NhatKy_ViPham!K:K, NhatKy_ViPham!E:E, "12_Hoa_B", NhatKy_ViPham!F:F, B35, NhatKy_ViPham!C:C, "T6")</f>
        <v>100</v>
      </c>
      <c r="X35" s="7">
        <f>100 + SUMIFS(NhatKy_ViPham!J:J, NhatKy_ViPham!E:E, "12_Hoa_B", NhatKy_ViPham!F:F, B35, NhatKy_ViPham!C:C, "T7") - SUMIFS(NhatKy_ViPham!K:K, NhatKy_ViPham!E:E, "12_Hoa_B", NhatKy_ViPham!F:F, B35, NhatKy_ViPham!C:C, "T7")</f>
        <v>100</v>
      </c>
      <c r="Y35" s="7">
        <f>100 + SUMIFS(NhatKy_ViPham!J:J, NhatKy_ViPham!E:E, "12_Hoa_B", NhatKy_ViPham!F:F, B35, NhatKy_ViPham!C:C, "T8") - SUMIFS(NhatKy_ViPham!K:K, NhatKy_ViPham!E:E, "12_Hoa_B", NhatKy_ViPham!F:F, B35, NhatKy_ViPham!C:C, "T8")</f>
        <v>100</v>
      </c>
      <c r="Z35" s="7">
        <f>100 + SUMIFS(NhatKy_ViPham!J:J, NhatKy_ViPham!E:E, "12_Hoa_B", NhatKy_ViPham!F:F, B35, NhatKy_ViPham!C:C, "T9") - SUMIFS(NhatKy_ViPham!K:K, NhatKy_ViPham!E:E, "12_Hoa_B", NhatKy_ViPham!F:F, B35, NhatKy_ViPham!C:C, "T9")</f>
        <v>100</v>
      </c>
      <c r="AA35" s="7">
        <f>100 + SUMIFS(NhatKy_ViPham!J:J, NhatKy_ViPham!E:E, "12_Hoa_B", NhatKy_ViPham!F:F, B35, NhatKy_ViPham!C:C, "T10") - SUMIFS(NhatKy_ViPham!K:K, NhatKy_ViPham!E:E, "12_Hoa_B", NhatKy_ViPham!F:F, B35, NhatKy_ViPham!C:C, "T10")</f>
        <v>100</v>
      </c>
      <c r="AB35" s="7">
        <f>100 + SUMIFS(NhatKy_ViPham!J:J, NhatKy_ViPham!E:E, "12_Hoa_B", NhatKy_ViPham!F:F, B35, NhatKy_ViPham!C:C, "T11") - SUMIFS(NhatKy_ViPham!K:K, NhatKy_ViPham!E:E, "12_Hoa_B", NhatKy_ViPham!F:F, B35, NhatKy_ViPham!C:C, "T11")</f>
        <v>100</v>
      </c>
      <c r="AC35" s="7">
        <f>100 + SUMIFS(NhatKy_ViPham!J:J, NhatKy_ViPham!E:E, "12_Hoa_B", NhatKy_ViPham!F:F, B35, NhatKy_ViPham!C:C, "T12") - SUMIFS(NhatKy_ViPham!K:K, NhatKy_ViPham!E:E, "12_Hoa_B", NhatKy_ViPham!F:F, B35, NhatKy_ViPham!C:C, "T12")</f>
        <v>100</v>
      </c>
      <c r="AD35" s="7">
        <f>100 + SUMIFS(NhatKy_ViPham!J:J, NhatKy_ViPham!E:E, "12_Hoa_B", NhatKy_ViPham!F:F, B35, NhatKy_ViPham!C:C, "T13") - SUMIFS(NhatKy_ViPham!K:K, NhatKy_ViPham!E:E, "12_Hoa_B", NhatKy_ViPham!F:F, B35, NhatKy_ViPham!C:C, "T13")</f>
        <v>100</v>
      </c>
      <c r="AE35" s="7">
        <f>100 + SUMIFS(NhatKy_ViPham!J:J, NhatKy_ViPham!E:E, "12_Hoa_B", NhatKy_ViPham!F:F, B35, NhatKy_ViPham!C:C, "T14") - SUMIFS(NhatKy_ViPham!K:K, NhatKy_ViPham!E:E, "12_Hoa_B", NhatKy_ViPham!F:F, B35, NhatKy_ViPham!C:C, "T14")</f>
        <v>100</v>
      </c>
      <c r="AF35" s="7">
        <f>100 + SUMIFS(NhatKy_ViPham!J:J, NhatKy_ViPham!E:E, "12_Hoa_B", NhatKy_ViPham!F:F, B35, NhatKy_ViPham!C:C, "T15") - SUMIFS(NhatKy_ViPham!K:K, NhatKy_ViPham!E:E, "12_Hoa_B", NhatKy_ViPham!F:F, B35, NhatKy_ViPham!C:C, "T15")</f>
        <v>100</v>
      </c>
      <c r="AG35" s="7">
        <f>100 + SUMIFS(NhatKy_ViPham!J:J, NhatKy_ViPham!E:E, "12_Hoa_B", NhatKy_ViPham!F:F, B35, NhatKy_ViPham!C:C, "T16") - SUMIFS(NhatKy_ViPham!K:K, NhatKy_ViPham!E:E, "12_Hoa_B", NhatKy_ViPham!F:F, B35, NhatKy_ViPham!C:C, "T16")</f>
        <v>100</v>
      </c>
      <c r="AH35" s="7">
        <f>100 + SUMIFS(NhatKy_ViPham!J:J, NhatKy_ViPham!E:E, "12_Hoa_B", NhatKy_ViPham!F:F, B35, NhatKy_ViPham!C:C, "T17") - SUMIFS(NhatKy_ViPham!K:K, NhatKy_ViPham!E:E, "12_Hoa_B", NhatKy_ViPham!F:F, B35, NhatKy_ViPham!C:C, "T17")</f>
        <v>100</v>
      </c>
      <c r="AI35" s="7">
        <f>100 + SUMIFS(NhatKy_ViPham!J:J, NhatKy_ViPham!E:E, "12_Hoa_B", NhatKy_ViPham!F:F, B35, NhatKy_ViPham!C:C, "T18") - SUMIFS(NhatKy_ViPham!K:K, NhatKy_ViPham!E:E, "12_Hoa_B", NhatKy_ViPham!F:F, B35, NhatKy_ViPham!C:C, "T18")</f>
        <v>100</v>
      </c>
      <c r="AJ35" s="7">
        <f>100 + SUMIFS(NhatKy_ViPham!J:J, NhatKy_ViPham!E:E, "12_Hoa_B", NhatKy_ViPham!F:F, B35, NhatKy_ViPham!C:C, "T19") - SUMIFS(NhatKy_ViPham!K:K, NhatKy_ViPham!E:E, "12_Hoa_B", NhatKy_ViPham!F:F, B35, NhatKy_ViPham!C:C, "T19")</f>
        <v>100</v>
      </c>
      <c r="AK35" s="7">
        <f>100 + SUMIFS(NhatKy_ViPham!J:J, NhatKy_ViPham!E:E, "12_Hoa_B", NhatKy_ViPham!F:F, B35, NhatKy_ViPham!C:C, "T20") - SUMIFS(NhatKy_ViPham!K:K, NhatKy_ViPham!E:E, "12_Hoa_B", NhatKy_ViPham!F:F, B35, NhatKy_ViPham!C:C, "T20")</f>
        <v>100</v>
      </c>
      <c r="AL35" s="7">
        <f>100 + SUMIFS(NhatKy_ViPham!J:J, NhatKy_ViPham!E:E, "12_Hoa_B", NhatKy_ViPham!F:F, B35, NhatKy_ViPham!C:C, "T21") - SUMIFS(NhatKy_ViPham!K:K, NhatKy_ViPham!E:E, "12_Hoa_B", NhatKy_ViPham!F:F, B35, NhatKy_ViPham!C:C, "T21")</f>
        <v>100</v>
      </c>
      <c r="AM35" s="7">
        <f>100 + SUMIFS(NhatKy_ViPham!J:J, NhatKy_ViPham!E:E, "12_Hoa_B", NhatKy_ViPham!F:F, B35, NhatKy_ViPham!C:C, "T22") - SUMIFS(NhatKy_ViPham!K:K, NhatKy_ViPham!E:E, "12_Hoa_B", NhatKy_ViPham!F:F, B35, NhatKy_ViPham!C:C, "T22")</f>
        <v>100</v>
      </c>
      <c r="AN35" s="7">
        <f>100 + SUMIFS(NhatKy_ViPham!J:J, NhatKy_ViPham!E:E, "12_Hoa_B", NhatKy_ViPham!F:F, B35, NhatKy_ViPham!C:C, "T23") - SUMIFS(NhatKy_ViPham!K:K, NhatKy_ViPham!E:E, "12_Hoa_B", NhatKy_ViPham!F:F, B35, NhatKy_ViPham!C:C, "T23")</f>
        <v>100</v>
      </c>
      <c r="AO35" s="7">
        <f>100 + SUMIFS(NhatKy_ViPham!J:J, NhatKy_ViPham!E:E, "12_Hoa_B", NhatKy_ViPham!F:F, B35, NhatKy_ViPham!C:C, "T24") - SUMIFS(NhatKy_ViPham!K:K, NhatKy_ViPham!E:E, "12_Hoa_B", NhatKy_ViPham!F:F, B35, NhatKy_ViPham!C:C, "T24")</f>
        <v>100</v>
      </c>
      <c r="AP35" s="7">
        <f>100 + SUMIFS(NhatKy_ViPham!J:J, NhatKy_ViPham!E:E, "12_Hoa_B", NhatKy_ViPham!F:F, B35, NhatKy_ViPham!C:C, "T25") - SUMIFS(NhatKy_ViPham!K:K, NhatKy_ViPham!E:E, "12_Hoa_B", NhatKy_ViPham!F:F, B35, NhatKy_ViPham!C:C, "T25")</f>
        <v>100</v>
      </c>
      <c r="AQ35" s="7">
        <f>100 + SUMIFS(NhatKy_ViPham!J:J, NhatKy_ViPham!E:E, "12_Hoa_B", NhatKy_ViPham!F:F, B35, NhatKy_ViPham!C:C, "T26") - SUMIFS(NhatKy_ViPham!K:K, NhatKy_ViPham!E:E, "12_Hoa_B", NhatKy_ViPham!F:F, B35, NhatKy_ViPham!C:C, "T26")</f>
        <v>100</v>
      </c>
      <c r="AR35" s="7">
        <f>100 + SUMIFS(NhatKy_ViPham!J:J, NhatKy_ViPham!E:E, "12_Hoa_B", NhatKy_ViPham!F:F, B35, NhatKy_ViPham!C:C, "T27") - SUMIFS(NhatKy_ViPham!K:K, NhatKy_ViPham!E:E, "12_Hoa_B", NhatKy_ViPham!F:F, B35, NhatKy_ViPham!C:C, "T27")</f>
        <v>100</v>
      </c>
      <c r="AS35" s="7">
        <f>100 + SUMIFS(NhatKy_ViPham!J:J, NhatKy_ViPham!E:E, "12_Hoa_B", NhatKy_ViPham!F:F, B35, NhatKy_ViPham!C:C, "T28") - SUMIFS(NhatKy_ViPham!K:K, NhatKy_ViPham!E:E, "12_Hoa_B", NhatKy_ViPham!F:F, B35, NhatKy_ViPham!C:C, "T28")</f>
        <v>100</v>
      </c>
      <c r="AT35" s="7">
        <f>100 + SUMIFS(NhatKy_ViPham!J:J, NhatKy_ViPham!E:E, "12_Hoa_B", NhatKy_ViPham!F:F, B35, NhatKy_ViPham!C:C, "T29") - SUMIFS(NhatKy_ViPham!K:K, NhatKy_ViPham!E:E, "12_Hoa_B", NhatKy_ViPham!F:F, B35, NhatKy_ViPham!C:C, "T29")</f>
        <v>100</v>
      </c>
      <c r="AU35" s="7">
        <f>100 + SUMIFS(NhatKy_ViPham!J:J, NhatKy_ViPham!E:E, "12_Hoa_B", NhatKy_ViPham!F:F, B35, NhatKy_ViPham!C:C, "T30") - SUMIFS(NhatKy_ViPham!K:K, NhatKy_ViPham!E:E, "12_Hoa_B", NhatKy_ViPham!F:F, B35, NhatKy_ViPham!C:C, "T30")</f>
        <v>100</v>
      </c>
      <c r="AV35" s="7">
        <f>100 + SUMIFS(NhatKy_ViPham!J:J, NhatKy_ViPham!E:E, "12_Hoa_B", NhatKy_ViPham!F:F, B35, NhatKy_ViPham!C:C, "T31") - SUMIFS(NhatKy_ViPham!K:K, NhatKy_ViPham!E:E, "12_Hoa_B", NhatKy_ViPham!F:F, B35, NhatKy_ViPham!C:C, "T31")</f>
        <v>100</v>
      </c>
      <c r="AW35" s="7">
        <f>100 + SUMIFS(NhatKy_ViPham!J:J, NhatKy_ViPham!E:E, "12_Hoa_B", NhatKy_ViPham!F:F, B35, NhatKy_ViPham!C:C, "T32") - SUMIFS(NhatKy_ViPham!K:K, NhatKy_ViPham!E:E, "12_Hoa_B", NhatKy_ViPham!F:F, B35, NhatKy_ViPham!C:C, "T32")</f>
        <v>100</v>
      </c>
      <c r="AX35" s="7">
        <f>100 + SUMIFS(NhatKy_ViPham!J:J, NhatKy_ViPham!E:E, "12_Hoa_B", NhatKy_ViPham!F:F, B35, NhatKy_ViPham!C:C, "T33") - SUMIFS(NhatKy_ViPham!K:K, NhatKy_ViPham!E:E, "12_Hoa_B", NhatKy_ViPham!F:F, B35, NhatKy_ViPham!C:C, "T33")</f>
        <v>100</v>
      </c>
      <c r="AY35" s="7">
        <f>100 + SUMIFS(NhatKy_ViPham!J:J, NhatKy_ViPham!E:E, "12_Hoa_B", NhatKy_ViPham!F:F, B35, NhatKy_ViPham!C:C, "T34") - SUMIFS(NhatKy_ViPham!K:K, NhatKy_ViPham!E:E, "12_Hoa_B", NhatKy_ViPham!F:F, B35, NhatKy_ViPham!C:C, "T34")</f>
        <v>100</v>
      </c>
      <c r="AZ35" s="7">
        <f>100 + SUMIFS(NhatKy_ViPham!J:J, NhatKy_ViPham!E:E, "12_Hoa_B", NhatKy_ViPham!F:F, B35, NhatKy_ViPham!C:C, "T35") - SUMIFS(NhatKy_ViPham!K:K, NhatKy_ViPham!E:E, "12_Hoa_B", NhatKy_ViPham!F:F, B35, NhatKy_ViPham!C:C, "T35")</f>
        <v>100</v>
      </c>
      <c r="BA35" s="12">
        <f t="shared" si="0"/>
        <v>100</v>
      </c>
      <c r="BB35" s="11" t="s">
        <v>430</v>
      </c>
      <c r="BC35" s="14" t="str">
        <f t="shared" si="1"/>
        <v>Tốt</v>
      </c>
      <c r="BD35" s="10" t="str">
        <f t="shared" si="2"/>
        <v>🟢 BÌNH THƯỜNG</v>
      </c>
    </row>
    <row r="36" spans="1:56" x14ac:dyDescent="0.25">
      <c r="A36" s="5">
        <v>28</v>
      </c>
      <c r="B36" s="15" t="s">
        <v>2592</v>
      </c>
      <c r="C36" s="5" t="s">
        <v>2593</v>
      </c>
      <c r="D36" s="5" t="s">
        <v>429</v>
      </c>
      <c r="E36" s="11" t="s">
        <v>430</v>
      </c>
      <c r="F36" s="6">
        <f>SUMIFS(NhatKy_ViPham!K:K, NhatKy_ViPham!E:E, "12_Hoa_B", NhatKy_ViPham!F:F, B36, NhatKy_ViPham!H:H, "L01")</f>
        <v>0</v>
      </c>
      <c r="G36" s="6">
        <f>SUMIFS(NhatKy_ViPham!K:K, NhatKy_ViPham!E:E, "12_Hoa_B", NhatKy_ViPham!F:F, B36, NhatKy_ViPham!H:H, "L02")</f>
        <v>0</v>
      </c>
      <c r="H36" s="6">
        <f>SUMIFS(NhatKy_ViPham!K:K, NhatKy_ViPham!E:E, "12_Hoa_B", NhatKy_ViPham!F:F, B36, NhatKy_ViPham!H:H, "L03")</f>
        <v>0</v>
      </c>
      <c r="I36" s="6">
        <f>SUMIFS(NhatKy_ViPham!K:K, NhatKy_ViPham!E:E, "12_Hoa_B", NhatKy_ViPham!F:F, B36, NhatKy_ViPham!H:H, "L04")</f>
        <v>0</v>
      </c>
      <c r="J36" s="6">
        <f>SUMIFS(NhatKy_ViPham!K:K, NhatKy_ViPham!E:E, "12_Hoa_B", NhatKy_ViPham!F:F, B36, NhatKy_ViPham!H:H, "L05")</f>
        <v>0</v>
      </c>
      <c r="K36" s="6">
        <f>SUMIFS(NhatKy_ViPham!K:K, NhatKy_ViPham!E:E, "12_Hoa_B", NhatKy_ViPham!F:F, B36, NhatKy_ViPham!H:H, "L06")</f>
        <v>0</v>
      </c>
      <c r="L36" s="6">
        <f>SUMIFS(NhatKy_ViPham!K:K, NhatKy_ViPham!E:E, "12_Hoa_B", NhatKy_ViPham!F:F, B36, NhatKy_ViPham!H:H, "L07")</f>
        <v>0</v>
      </c>
      <c r="M36" s="6">
        <f>SUMIFS(NhatKy_ViPham!K:K, NhatKy_ViPham!E:E, "12_Hoa_B", NhatKy_ViPham!F:F, B36, NhatKy_ViPham!H:H, "L08")</f>
        <v>0</v>
      </c>
      <c r="N36" s="6">
        <f>SUMIFS(NhatKy_ViPham!K:K, NhatKy_ViPham!E:E, "12_Hoa_B", NhatKy_ViPham!F:F, B36, NhatKy_ViPham!H:H, "L09")</f>
        <v>0</v>
      </c>
      <c r="O36" s="6">
        <f>SUMIFS(NhatKy_ViPham!K:K, NhatKy_ViPham!E:E, "12_Hoa_B", NhatKy_ViPham!F:F, B36, NhatKy_ViPham!H:H, "L10")</f>
        <v>0</v>
      </c>
      <c r="P36" s="12">
        <f>SUMIFS(NhatKy_ViPham!J:J, NhatKy_ViPham!E:E, "12_Hoa_B", NhatKy_ViPham!F:F, B36)</f>
        <v>0</v>
      </c>
      <c r="Q36" s="13">
        <f>SUMIFS(NhatKy_ViPham!K:K, NhatKy_ViPham!E:E, "12_Hoa_B", NhatKy_ViPham!F:F, B36)</f>
        <v>0</v>
      </c>
      <c r="R36" s="6">
        <f>100 + SUMIFS(NhatKy_ViPham!J:J, NhatKy_ViPham!E:E, "12_Hoa_B", NhatKy_ViPham!F:F, B36, NhatKy_ViPham!C:C, "T1") - SUMIFS(NhatKy_ViPham!K:K, NhatKy_ViPham!E:E, "12_Hoa_B", NhatKy_ViPham!F:F, B36, NhatKy_ViPham!C:C, "T1")</f>
        <v>100</v>
      </c>
      <c r="S36" s="6">
        <f>100 + SUMIFS(NhatKy_ViPham!J:J, NhatKy_ViPham!E:E, "12_Hoa_B", NhatKy_ViPham!F:F, B36, NhatKy_ViPham!C:C, "T2") - SUMIFS(NhatKy_ViPham!K:K, NhatKy_ViPham!E:E, "12_Hoa_B", NhatKy_ViPham!F:F, B36, NhatKy_ViPham!C:C, "T2")</f>
        <v>100</v>
      </c>
      <c r="T36" s="6">
        <f>100 + SUMIFS(NhatKy_ViPham!J:J, NhatKy_ViPham!E:E, "12_Hoa_B", NhatKy_ViPham!F:F, B36, NhatKy_ViPham!C:C, "T3") - SUMIFS(NhatKy_ViPham!K:K, NhatKy_ViPham!E:E, "12_Hoa_B", NhatKy_ViPham!F:F, B36, NhatKy_ViPham!C:C, "T3")</f>
        <v>100</v>
      </c>
      <c r="U36" s="6">
        <f>100 + SUMIFS(NhatKy_ViPham!J:J, NhatKy_ViPham!E:E, "12_Hoa_B", NhatKy_ViPham!F:F, B36, NhatKy_ViPham!C:C, "T4") - SUMIFS(NhatKy_ViPham!K:K, NhatKy_ViPham!E:E, "12_Hoa_B", NhatKy_ViPham!F:F, B36, NhatKy_ViPham!C:C, "T4")</f>
        <v>100</v>
      </c>
      <c r="V36" s="6">
        <f>100 + SUMIFS(NhatKy_ViPham!J:J, NhatKy_ViPham!E:E, "12_Hoa_B", NhatKy_ViPham!F:F, B36, NhatKy_ViPham!C:C, "T5") - SUMIFS(NhatKy_ViPham!K:K, NhatKy_ViPham!E:E, "12_Hoa_B", NhatKy_ViPham!F:F, B36, NhatKy_ViPham!C:C, "T5")</f>
        <v>100</v>
      </c>
      <c r="W36" s="6">
        <f>100 + SUMIFS(NhatKy_ViPham!J:J, NhatKy_ViPham!E:E, "12_Hoa_B", NhatKy_ViPham!F:F, B36, NhatKy_ViPham!C:C, "T6") - SUMIFS(NhatKy_ViPham!K:K, NhatKy_ViPham!E:E, "12_Hoa_B", NhatKy_ViPham!F:F, B36, NhatKy_ViPham!C:C, "T6")</f>
        <v>100</v>
      </c>
      <c r="X36" s="6">
        <f>100 + SUMIFS(NhatKy_ViPham!J:J, NhatKy_ViPham!E:E, "12_Hoa_B", NhatKy_ViPham!F:F, B36, NhatKy_ViPham!C:C, "T7") - SUMIFS(NhatKy_ViPham!K:K, NhatKy_ViPham!E:E, "12_Hoa_B", NhatKy_ViPham!F:F, B36, NhatKy_ViPham!C:C, "T7")</f>
        <v>100</v>
      </c>
      <c r="Y36" s="6">
        <f>100 + SUMIFS(NhatKy_ViPham!J:J, NhatKy_ViPham!E:E, "12_Hoa_B", NhatKy_ViPham!F:F, B36, NhatKy_ViPham!C:C, "T8") - SUMIFS(NhatKy_ViPham!K:K, NhatKy_ViPham!E:E, "12_Hoa_B", NhatKy_ViPham!F:F, B36, NhatKy_ViPham!C:C, "T8")</f>
        <v>100</v>
      </c>
      <c r="Z36" s="6">
        <f>100 + SUMIFS(NhatKy_ViPham!J:J, NhatKy_ViPham!E:E, "12_Hoa_B", NhatKy_ViPham!F:F, B36, NhatKy_ViPham!C:C, "T9") - SUMIFS(NhatKy_ViPham!K:K, NhatKy_ViPham!E:E, "12_Hoa_B", NhatKy_ViPham!F:F, B36, NhatKy_ViPham!C:C, "T9")</f>
        <v>100</v>
      </c>
      <c r="AA36" s="6">
        <f>100 + SUMIFS(NhatKy_ViPham!J:J, NhatKy_ViPham!E:E, "12_Hoa_B", NhatKy_ViPham!F:F, B36, NhatKy_ViPham!C:C, "T10") - SUMIFS(NhatKy_ViPham!K:K, NhatKy_ViPham!E:E, "12_Hoa_B", NhatKy_ViPham!F:F, B36, NhatKy_ViPham!C:C, "T10")</f>
        <v>100</v>
      </c>
      <c r="AB36" s="6">
        <f>100 + SUMIFS(NhatKy_ViPham!J:J, NhatKy_ViPham!E:E, "12_Hoa_B", NhatKy_ViPham!F:F, B36, NhatKy_ViPham!C:C, "T11") - SUMIFS(NhatKy_ViPham!K:K, NhatKy_ViPham!E:E, "12_Hoa_B", NhatKy_ViPham!F:F, B36, NhatKy_ViPham!C:C, "T11")</f>
        <v>100</v>
      </c>
      <c r="AC36" s="6">
        <f>100 + SUMIFS(NhatKy_ViPham!J:J, NhatKy_ViPham!E:E, "12_Hoa_B", NhatKy_ViPham!F:F, B36, NhatKy_ViPham!C:C, "T12") - SUMIFS(NhatKy_ViPham!K:K, NhatKy_ViPham!E:E, "12_Hoa_B", NhatKy_ViPham!F:F, B36, NhatKy_ViPham!C:C, "T12")</f>
        <v>100</v>
      </c>
      <c r="AD36" s="6">
        <f>100 + SUMIFS(NhatKy_ViPham!J:J, NhatKy_ViPham!E:E, "12_Hoa_B", NhatKy_ViPham!F:F, B36, NhatKy_ViPham!C:C, "T13") - SUMIFS(NhatKy_ViPham!K:K, NhatKy_ViPham!E:E, "12_Hoa_B", NhatKy_ViPham!F:F, B36, NhatKy_ViPham!C:C, "T13")</f>
        <v>100</v>
      </c>
      <c r="AE36" s="6">
        <f>100 + SUMIFS(NhatKy_ViPham!J:J, NhatKy_ViPham!E:E, "12_Hoa_B", NhatKy_ViPham!F:F, B36, NhatKy_ViPham!C:C, "T14") - SUMIFS(NhatKy_ViPham!K:K, NhatKy_ViPham!E:E, "12_Hoa_B", NhatKy_ViPham!F:F, B36, NhatKy_ViPham!C:C, "T14")</f>
        <v>100</v>
      </c>
      <c r="AF36" s="6">
        <f>100 + SUMIFS(NhatKy_ViPham!J:J, NhatKy_ViPham!E:E, "12_Hoa_B", NhatKy_ViPham!F:F, B36, NhatKy_ViPham!C:C, "T15") - SUMIFS(NhatKy_ViPham!K:K, NhatKy_ViPham!E:E, "12_Hoa_B", NhatKy_ViPham!F:F, B36, NhatKy_ViPham!C:C, "T15")</f>
        <v>100</v>
      </c>
      <c r="AG36" s="6">
        <f>100 + SUMIFS(NhatKy_ViPham!J:J, NhatKy_ViPham!E:E, "12_Hoa_B", NhatKy_ViPham!F:F, B36, NhatKy_ViPham!C:C, "T16") - SUMIFS(NhatKy_ViPham!K:K, NhatKy_ViPham!E:E, "12_Hoa_B", NhatKy_ViPham!F:F, B36, NhatKy_ViPham!C:C, "T16")</f>
        <v>100</v>
      </c>
      <c r="AH36" s="6">
        <f>100 + SUMIFS(NhatKy_ViPham!J:J, NhatKy_ViPham!E:E, "12_Hoa_B", NhatKy_ViPham!F:F, B36, NhatKy_ViPham!C:C, "T17") - SUMIFS(NhatKy_ViPham!K:K, NhatKy_ViPham!E:E, "12_Hoa_B", NhatKy_ViPham!F:F, B36, NhatKy_ViPham!C:C, "T17")</f>
        <v>100</v>
      </c>
      <c r="AI36" s="6">
        <f>100 + SUMIFS(NhatKy_ViPham!J:J, NhatKy_ViPham!E:E, "12_Hoa_B", NhatKy_ViPham!F:F, B36, NhatKy_ViPham!C:C, "T18") - SUMIFS(NhatKy_ViPham!K:K, NhatKy_ViPham!E:E, "12_Hoa_B", NhatKy_ViPham!F:F, B36, NhatKy_ViPham!C:C, "T18")</f>
        <v>100</v>
      </c>
      <c r="AJ36" s="6">
        <f>100 + SUMIFS(NhatKy_ViPham!J:J, NhatKy_ViPham!E:E, "12_Hoa_B", NhatKy_ViPham!F:F, B36, NhatKy_ViPham!C:C, "T19") - SUMIFS(NhatKy_ViPham!K:K, NhatKy_ViPham!E:E, "12_Hoa_B", NhatKy_ViPham!F:F, B36, NhatKy_ViPham!C:C, "T19")</f>
        <v>100</v>
      </c>
      <c r="AK36" s="6">
        <f>100 + SUMIFS(NhatKy_ViPham!J:J, NhatKy_ViPham!E:E, "12_Hoa_B", NhatKy_ViPham!F:F, B36, NhatKy_ViPham!C:C, "T20") - SUMIFS(NhatKy_ViPham!K:K, NhatKy_ViPham!E:E, "12_Hoa_B", NhatKy_ViPham!F:F, B36, NhatKy_ViPham!C:C, "T20")</f>
        <v>100</v>
      </c>
      <c r="AL36" s="6">
        <f>100 + SUMIFS(NhatKy_ViPham!J:J, NhatKy_ViPham!E:E, "12_Hoa_B", NhatKy_ViPham!F:F, B36, NhatKy_ViPham!C:C, "T21") - SUMIFS(NhatKy_ViPham!K:K, NhatKy_ViPham!E:E, "12_Hoa_B", NhatKy_ViPham!F:F, B36, NhatKy_ViPham!C:C, "T21")</f>
        <v>100</v>
      </c>
      <c r="AM36" s="6">
        <f>100 + SUMIFS(NhatKy_ViPham!J:J, NhatKy_ViPham!E:E, "12_Hoa_B", NhatKy_ViPham!F:F, B36, NhatKy_ViPham!C:C, "T22") - SUMIFS(NhatKy_ViPham!K:K, NhatKy_ViPham!E:E, "12_Hoa_B", NhatKy_ViPham!F:F, B36, NhatKy_ViPham!C:C, "T22")</f>
        <v>100</v>
      </c>
      <c r="AN36" s="6">
        <f>100 + SUMIFS(NhatKy_ViPham!J:J, NhatKy_ViPham!E:E, "12_Hoa_B", NhatKy_ViPham!F:F, B36, NhatKy_ViPham!C:C, "T23") - SUMIFS(NhatKy_ViPham!K:K, NhatKy_ViPham!E:E, "12_Hoa_B", NhatKy_ViPham!F:F, B36, NhatKy_ViPham!C:C, "T23")</f>
        <v>100</v>
      </c>
      <c r="AO36" s="6">
        <f>100 + SUMIFS(NhatKy_ViPham!J:J, NhatKy_ViPham!E:E, "12_Hoa_B", NhatKy_ViPham!F:F, B36, NhatKy_ViPham!C:C, "T24") - SUMIFS(NhatKy_ViPham!K:K, NhatKy_ViPham!E:E, "12_Hoa_B", NhatKy_ViPham!F:F, B36, NhatKy_ViPham!C:C, "T24")</f>
        <v>100</v>
      </c>
      <c r="AP36" s="6">
        <f>100 + SUMIFS(NhatKy_ViPham!J:J, NhatKy_ViPham!E:E, "12_Hoa_B", NhatKy_ViPham!F:F, B36, NhatKy_ViPham!C:C, "T25") - SUMIFS(NhatKy_ViPham!K:K, NhatKy_ViPham!E:E, "12_Hoa_B", NhatKy_ViPham!F:F, B36, NhatKy_ViPham!C:C, "T25")</f>
        <v>100</v>
      </c>
      <c r="AQ36" s="6">
        <f>100 + SUMIFS(NhatKy_ViPham!J:J, NhatKy_ViPham!E:E, "12_Hoa_B", NhatKy_ViPham!F:F, B36, NhatKy_ViPham!C:C, "T26") - SUMIFS(NhatKy_ViPham!K:K, NhatKy_ViPham!E:E, "12_Hoa_B", NhatKy_ViPham!F:F, B36, NhatKy_ViPham!C:C, "T26")</f>
        <v>100</v>
      </c>
      <c r="AR36" s="6">
        <f>100 + SUMIFS(NhatKy_ViPham!J:J, NhatKy_ViPham!E:E, "12_Hoa_B", NhatKy_ViPham!F:F, B36, NhatKy_ViPham!C:C, "T27") - SUMIFS(NhatKy_ViPham!K:K, NhatKy_ViPham!E:E, "12_Hoa_B", NhatKy_ViPham!F:F, B36, NhatKy_ViPham!C:C, "T27")</f>
        <v>100</v>
      </c>
      <c r="AS36" s="6">
        <f>100 + SUMIFS(NhatKy_ViPham!J:J, NhatKy_ViPham!E:E, "12_Hoa_B", NhatKy_ViPham!F:F, B36, NhatKy_ViPham!C:C, "T28") - SUMIFS(NhatKy_ViPham!K:K, NhatKy_ViPham!E:E, "12_Hoa_B", NhatKy_ViPham!F:F, B36, NhatKy_ViPham!C:C, "T28")</f>
        <v>100</v>
      </c>
      <c r="AT36" s="6">
        <f>100 + SUMIFS(NhatKy_ViPham!J:J, NhatKy_ViPham!E:E, "12_Hoa_B", NhatKy_ViPham!F:F, B36, NhatKy_ViPham!C:C, "T29") - SUMIFS(NhatKy_ViPham!K:K, NhatKy_ViPham!E:E, "12_Hoa_B", NhatKy_ViPham!F:F, B36, NhatKy_ViPham!C:C, "T29")</f>
        <v>100</v>
      </c>
      <c r="AU36" s="6">
        <f>100 + SUMIFS(NhatKy_ViPham!J:J, NhatKy_ViPham!E:E, "12_Hoa_B", NhatKy_ViPham!F:F, B36, NhatKy_ViPham!C:C, "T30") - SUMIFS(NhatKy_ViPham!K:K, NhatKy_ViPham!E:E, "12_Hoa_B", NhatKy_ViPham!F:F, B36, NhatKy_ViPham!C:C, "T30")</f>
        <v>100</v>
      </c>
      <c r="AV36" s="6">
        <f>100 + SUMIFS(NhatKy_ViPham!J:J, NhatKy_ViPham!E:E, "12_Hoa_B", NhatKy_ViPham!F:F, B36, NhatKy_ViPham!C:C, "T31") - SUMIFS(NhatKy_ViPham!K:K, NhatKy_ViPham!E:E, "12_Hoa_B", NhatKy_ViPham!F:F, B36, NhatKy_ViPham!C:C, "T31")</f>
        <v>100</v>
      </c>
      <c r="AW36" s="6">
        <f>100 + SUMIFS(NhatKy_ViPham!J:J, NhatKy_ViPham!E:E, "12_Hoa_B", NhatKy_ViPham!F:F, B36, NhatKy_ViPham!C:C, "T32") - SUMIFS(NhatKy_ViPham!K:K, NhatKy_ViPham!E:E, "12_Hoa_B", NhatKy_ViPham!F:F, B36, NhatKy_ViPham!C:C, "T32")</f>
        <v>100</v>
      </c>
      <c r="AX36" s="6">
        <f>100 + SUMIFS(NhatKy_ViPham!J:J, NhatKy_ViPham!E:E, "12_Hoa_B", NhatKy_ViPham!F:F, B36, NhatKy_ViPham!C:C, "T33") - SUMIFS(NhatKy_ViPham!K:K, NhatKy_ViPham!E:E, "12_Hoa_B", NhatKy_ViPham!F:F, B36, NhatKy_ViPham!C:C, "T33")</f>
        <v>100</v>
      </c>
      <c r="AY36" s="6">
        <f>100 + SUMIFS(NhatKy_ViPham!J:J, NhatKy_ViPham!E:E, "12_Hoa_B", NhatKy_ViPham!F:F, B36, NhatKy_ViPham!C:C, "T34") - SUMIFS(NhatKy_ViPham!K:K, NhatKy_ViPham!E:E, "12_Hoa_B", NhatKy_ViPham!F:F, B36, NhatKy_ViPham!C:C, "T34")</f>
        <v>100</v>
      </c>
      <c r="AZ36" s="6">
        <f>100 + SUMIFS(NhatKy_ViPham!J:J, NhatKy_ViPham!E:E, "12_Hoa_B", NhatKy_ViPham!F:F, B36, NhatKy_ViPham!C:C, "T35") - SUMIFS(NhatKy_ViPham!K:K, NhatKy_ViPham!E:E, "12_Hoa_B", NhatKy_ViPham!F:F, B36, NhatKy_ViPham!C:C, "T35")</f>
        <v>100</v>
      </c>
      <c r="BA36" s="12">
        <f t="shared" si="0"/>
        <v>100</v>
      </c>
      <c r="BB36" s="11" t="s">
        <v>430</v>
      </c>
      <c r="BC36" s="16" t="str">
        <f t="shared" si="1"/>
        <v>Tốt</v>
      </c>
      <c r="BD36" s="15" t="str">
        <f t="shared" si="2"/>
        <v>🟢 BÌNH THƯỜNG</v>
      </c>
    </row>
    <row r="37" spans="1:56" x14ac:dyDescent="0.25">
      <c r="A37" s="4">
        <v>29</v>
      </c>
      <c r="B37" s="10" t="s">
        <v>2594</v>
      </c>
      <c r="C37" s="4" t="s">
        <v>2580</v>
      </c>
      <c r="D37" s="4" t="s">
        <v>429</v>
      </c>
      <c r="E37" s="11" t="s">
        <v>430</v>
      </c>
      <c r="F37" s="7">
        <f>SUMIFS(NhatKy_ViPham!K:K, NhatKy_ViPham!E:E, "12_Hoa_B", NhatKy_ViPham!F:F, B37, NhatKy_ViPham!H:H, "L01")</f>
        <v>0</v>
      </c>
      <c r="G37" s="7">
        <f>SUMIFS(NhatKy_ViPham!K:K, NhatKy_ViPham!E:E, "12_Hoa_B", NhatKy_ViPham!F:F, B37, NhatKy_ViPham!H:H, "L02")</f>
        <v>0</v>
      </c>
      <c r="H37" s="7">
        <f>SUMIFS(NhatKy_ViPham!K:K, NhatKy_ViPham!E:E, "12_Hoa_B", NhatKy_ViPham!F:F, B37, NhatKy_ViPham!H:H, "L03")</f>
        <v>0</v>
      </c>
      <c r="I37" s="7">
        <f>SUMIFS(NhatKy_ViPham!K:K, NhatKy_ViPham!E:E, "12_Hoa_B", NhatKy_ViPham!F:F, B37, NhatKy_ViPham!H:H, "L04")</f>
        <v>0</v>
      </c>
      <c r="J37" s="7">
        <f>SUMIFS(NhatKy_ViPham!K:K, NhatKy_ViPham!E:E, "12_Hoa_B", NhatKy_ViPham!F:F, B37, NhatKy_ViPham!H:H, "L05")</f>
        <v>0</v>
      </c>
      <c r="K37" s="7">
        <f>SUMIFS(NhatKy_ViPham!K:K, NhatKy_ViPham!E:E, "12_Hoa_B", NhatKy_ViPham!F:F, B37, NhatKy_ViPham!H:H, "L06")</f>
        <v>0</v>
      </c>
      <c r="L37" s="7">
        <f>SUMIFS(NhatKy_ViPham!K:K, NhatKy_ViPham!E:E, "12_Hoa_B", NhatKy_ViPham!F:F, B37, NhatKy_ViPham!H:H, "L07")</f>
        <v>0</v>
      </c>
      <c r="M37" s="7">
        <f>SUMIFS(NhatKy_ViPham!K:K, NhatKy_ViPham!E:E, "12_Hoa_B", NhatKy_ViPham!F:F, B37, NhatKy_ViPham!H:H, "L08")</f>
        <v>0</v>
      </c>
      <c r="N37" s="7">
        <f>SUMIFS(NhatKy_ViPham!K:K, NhatKy_ViPham!E:E, "12_Hoa_B", NhatKy_ViPham!F:F, B37, NhatKy_ViPham!H:H, "L09")</f>
        <v>0</v>
      </c>
      <c r="O37" s="7">
        <f>SUMIFS(NhatKy_ViPham!K:K, NhatKy_ViPham!E:E, "12_Hoa_B", NhatKy_ViPham!F:F, B37, NhatKy_ViPham!H:H, "L10")</f>
        <v>0</v>
      </c>
      <c r="P37" s="12">
        <f>SUMIFS(NhatKy_ViPham!J:J, NhatKy_ViPham!E:E, "12_Hoa_B", NhatKy_ViPham!F:F, B37)</f>
        <v>0</v>
      </c>
      <c r="Q37" s="13">
        <f>SUMIFS(NhatKy_ViPham!K:K, NhatKy_ViPham!E:E, "12_Hoa_B", NhatKy_ViPham!F:F, B37)</f>
        <v>0</v>
      </c>
      <c r="R37" s="7">
        <f>100 + SUMIFS(NhatKy_ViPham!J:J, NhatKy_ViPham!E:E, "12_Hoa_B", NhatKy_ViPham!F:F, B37, NhatKy_ViPham!C:C, "T1") - SUMIFS(NhatKy_ViPham!K:K, NhatKy_ViPham!E:E, "12_Hoa_B", NhatKy_ViPham!F:F, B37, NhatKy_ViPham!C:C, "T1")</f>
        <v>100</v>
      </c>
      <c r="S37" s="7">
        <f>100 + SUMIFS(NhatKy_ViPham!J:J, NhatKy_ViPham!E:E, "12_Hoa_B", NhatKy_ViPham!F:F, B37, NhatKy_ViPham!C:C, "T2") - SUMIFS(NhatKy_ViPham!K:K, NhatKy_ViPham!E:E, "12_Hoa_B", NhatKy_ViPham!F:F, B37, NhatKy_ViPham!C:C, "T2")</f>
        <v>100</v>
      </c>
      <c r="T37" s="7">
        <f>100 + SUMIFS(NhatKy_ViPham!J:J, NhatKy_ViPham!E:E, "12_Hoa_B", NhatKy_ViPham!F:F, B37, NhatKy_ViPham!C:C, "T3") - SUMIFS(NhatKy_ViPham!K:K, NhatKy_ViPham!E:E, "12_Hoa_B", NhatKy_ViPham!F:F, B37, NhatKy_ViPham!C:C, "T3")</f>
        <v>100</v>
      </c>
      <c r="U37" s="7">
        <f>100 + SUMIFS(NhatKy_ViPham!J:J, NhatKy_ViPham!E:E, "12_Hoa_B", NhatKy_ViPham!F:F, B37, NhatKy_ViPham!C:C, "T4") - SUMIFS(NhatKy_ViPham!K:K, NhatKy_ViPham!E:E, "12_Hoa_B", NhatKy_ViPham!F:F, B37, NhatKy_ViPham!C:C, "T4")</f>
        <v>100</v>
      </c>
      <c r="V37" s="7">
        <f>100 + SUMIFS(NhatKy_ViPham!J:J, NhatKy_ViPham!E:E, "12_Hoa_B", NhatKy_ViPham!F:F, B37, NhatKy_ViPham!C:C, "T5") - SUMIFS(NhatKy_ViPham!K:K, NhatKy_ViPham!E:E, "12_Hoa_B", NhatKy_ViPham!F:F, B37, NhatKy_ViPham!C:C, "T5")</f>
        <v>100</v>
      </c>
      <c r="W37" s="7">
        <f>100 + SUMIFS(NhatKy_ViPham!J:J, NhatKy_ViPham!E:E, "12_Hoa_B", NhatKy_ViPham!F:F, B37, NhatKy_ViPham!C:C, "T6") - SUMIFS(NhatKy_ViPham!K:K, NhatKy_ViPham!E:E, "12_Hoa_B", NhatKy_ViPham!F:F, B37, NhatKy_ViPham!C:C, "T6")</f>
        <v>100</v>
      </c>
      <c r="X37" s="7">
        <f>100 + SUMIFS(NhatKy_ViPham!J:J, NhatKy_ViPham!E:E, "12_Hoa_B", NhatKy_ViPham!F:F, B37, NhatKy_ViPham!C:C, "T7") - SUMIFS(NhatKy_ViPham!K:K, NhatKy_ViPham!E:E, "12_Hoa_B", NhatKy_ViPham!F:F, B37, NhatKy_ViPham!C:C, "T7")</f>
        <v>100</v>
      </c>
      <c r="Y37" s="7">
        <f>100 + SUMIFS(NhatKy_ViPham!J:J, NhatKy_ViPham!E:E, "12_Hoa_B", NhatKy_ViPham!F:F, B37, NhatKy_ViPham!C:C, "T8") - SUMIFS(NhatKy_ViPham!K:K, NhatKy_ViPham!E:E, "12_Hoa_B", NhatKy_ViPham!F:F, B37, NhatKy_ViPham!C:C, "T8")</f>
        <v>100</v>
      </c>
      <c r="Z37" s="7">
        <f>100 + SUMIFS(NhatKy_ViPham!J:J, NhatKy_ViPham!E:E, "12_Hoa_B", NhatKy_ViPham!F:F, B37, NhatKy_ViPham!C:C, "T9") - SUMIFS(NhatKy_ViPham!K:K, NhatKy_ViPham!E:E, "12_Hoa_B", NhatKy_ViPham!F:F, B37, NhatKy_ViPham!C:C, "T9")</f>
        <v>100</v>
      </c>
      <c r="AA37" s="7">
        <f>100 + SUMIFS(NhatKy_ViPham!J:J, NhatKy_ViPham!E:E, "12_Hoa_B", NhatKy_ViPham!F:F, B37, NhatKy_ViPham!C:C, "T10") - SUMIFS(NhatKy_ViPham!K:K, NhatKy_ViPham!E:E, "12_Hoa_B", NhatKy_ViPham!F:F, B37, NhatKy_ViPham!C:C, "T10")</f>
        <v>100</v>
      </c>
      <c r="AB37" s="7">
        <f>100 + SUMIFS(NhatKy_ViPham!J:J, NhatKy_ViPham!E:E, "12_Hoa_B", NhatKy_ViPham!F:F, B37, NhatKy_ViPham!C:C, "T11") - SUMIFS(NhatKy_ViPham!K:K, NhatKy_ViPham!E:E, "12_Hoa_B", NhatKy_ViPham!F:F, B37, NhatKy_ViPham!C:C, "T11")</f>
        <v>100</v>
      </c>
      <c r="AC37" s="7">
        <f>100 + SUMIFS(NhatKy_ViPham!J:J, NhatKy_ViPham!E:E, "12_Hoa_B", NhatKy_ViPham!F:F, B37, NhatKy_ViPham!C:C, "T12") - SUMIFS(NhatKy_ViPham!K:K, NhatKy_ViPham!E:E, "12_Hoa_B", NhatKy_ViPham!F:F, B37, NhatKy_ViPham!C:C, "T12")</f>
        <v>100</v>
      </c>
      <c r="AD37" s="7">
        <f>100 + SUMIFS(NhatKy_ViPham!J:J, NhatKy_ViPham!E:E, "12_Hoa_B", NhatKy_ViPham!F:F, B37, NhatKy_ViPham!C:C, "T13") - SUMIFS(NhatKy_ViPham!K:K, NhatKy_ViPham!E:E, "12_Hoa_B", NhatKy_ViPham!F:F, B37, NhatKy_ViPham!C:C, "T13")</f>
        <v>100</v>
      </c>
      <c r="AE37" s="7">
        <f>100 + SUMIFS(NhatKy_ViPham!J:J, NhatKy_ViPham!E:E, "12_Hoa_B", NhatKy_ViPham!F:F, B37, NhatKy_ViPham!C:C, "T14") - SUMIFS(NhatKy_ViPham!K:K, NhatKy_ViPham!E:E, "12_Hoa_B", NhatKy_ViPham!F:F, B37, NhatKy_ViPham!C:C, "T14")</f>
        <v>100</v>
      </c>
      <c r="AF37" s="7">
        <f>100 + SUMIFS(NhatKy_ViPham!J:J, NhatKy_ViPham!E:E, "12_Hoa_B", NhatKy_ViPham!F:F, B37, NhatKy_ViPham!C:C, "T15") - SUMIFS(NhatKy_ViPham!K:K, NhatKy_ViPham!E:E, "12_Hoa_B", NhatKy_ViPham!F:F, B37, NhatKy_ViPham!C:C, "T15")</f>
        <v>100</v>
      </c>
      <c r="AG37" s="7">
        <f>100 + SUMIFS(NhatKy_ViPham!J:J, NhatKy_ViPham!E:E, "12_Hoa_B", NhatKy_ViPham!F:F, B37, NhatKy_ViPham!C:C, "T16") - SUMIFS(NhatKy_ViPham!K:K, NhatKy_ViPham!E:E, "12_Hoa_B", NhatKy_ViPham!F:F, B37, NhatKy_ViPham!C:C, "T16")</f>
        <v>100</v>
      </c>
      <c r="AH37" s="7">
        <f>100 + SUMIFS(NhatKy_ViPham!J:J, NhatKy_ViPham!E:E, "12_Hoa_B", NhatKy_ViPham!F:F, B37, NhatKy_ViPham!C:C, "T17") - SUMIFS(NhatKy_ViPham!K:K, NhatKy_ViPham!E:E, "12_Hoa_B", NhatKy_ViPham!F:F, B37, NhatKy_ViPham!C:C, "T17")</f>
        <v>100</v>
      </c>
      <c r="AI37" s="7">
        <f>100 + SUMIFS(NhatKy_ViPham!J:J, NhatKy_ViPham!E:E, "12_Hoa_B", NhatKy_ViPham!F:F, B37, NhatKy_ViPham!C:C, "T18") - SUMIFS(NhatKy_ViPham!K:K, NhatKy_ViPham!E:E, "12_Hoa_B", NhatKy_ViPham!F:F, B37, NhatKy_ViPham!C:C, "T18")</f>
        <v>100</v>
      </c>
      <c r="AJ37" s="7">
        <f>100 + SUMIFS(NhatKy_ViPham!J:J, NhatKy_ViPham!E:E, "12_Hoa_B", NhatKy_ViPham!F:F, B37, NhatKy_ViPham!C:C, "T19") - SUMIFS(NhatKy_ViPham!K:K, NhatKy_ViPham!E:E, "12_Hoa_B", NhatKy_ViPham!F:F, B37, NhatKy_ViPham!C:C, "T19")</f>
        <v>100</v>
      </c>
      <c r="AK37" s="7">
        <f>100 + SUMIFS(NhatKy_ViPham!J:J, NhatKy_ViPham!E:E, "12_Hoa_B", NhatKy_ViPham!F:F, B37, NhatKy_ViPham!C:C, "T20") - SUMIFS(NhatKy_ViPham!K:K, NhatKy_ViPham!E:E, "12_Hoa_B", NhatKy_ViPham!F:F, B37, NhatKy_ViPham!C:C, "T20")</f>
        <v>100</v>
      </c>
      <c r="AL37" s="7">
        <f>100 + SUMIFS(NhatKy_ViPham!J:J, NhatKy_ViPham!E:E, "12_Hoa_B", NhatKy_ViPham!F:F, B37, NhatKy_ViPham!C:C, "T21") - SUMIFS(NhatKy_ViPham!K:K, NhatKy_ViPham!E:E, "12_Hoa_B", NhatKy_ViPham!F:F, B37, NhatKy_ViPham!C:C, "T21")</f>
        <v>100</v>
      </c>
      <c r="AM37" s="7">
        <f>100 + SUMIFS(NhatKy_ViPham!J:J, NhatKy_ViPham!E:E, "12_Hoa_B", NhatKy_ViPham!F:F, B37, NhatKy_ViPham!C:C, "T22") - SUMIFS(NhatKy_ViPham!K:K, NhatKy_ViPham!E:E, "12_Hoa_B", NhatKy_ViPham!F:F, B37, NhatKy_ViPham!C:C, "T22")</f>
        <v>100</v>
      </c>
      <c r="AN37" s="7">
        <f>100 + SUMIFS(NhatKy_ViPham!J:J, NhatKy_ViPham!E:E, "12_Hoa_B", NhatKy_ViPham!F:F, B37, NhatKy_ViPham!C:C, "T23") - SUMIFS(NhatKy_ViPham!K:K, NhatKy_ViPham!E:E, "12_Hoa_B", NhatKy_ViPham!F:F, B37, NhatKy_ViPham!C:C, "T23")</f>
        <v>100</v>
      </c>
      <c r="AO37" s="7">
        <f>100 + SUMIFS(NhatKy_ViPham!J:J, NhatKy_ViPham!E:E, "12_Hoa_B", NhatKy_ViPham!F:F, B37, NhatKy_ViPham!C:C, "T24") - SUMIFS(NhatKy_ViPham!K:K, NhatKy_ViPham!E:E, "12_Hoa_B", NhatKy_ViPham!F:F, B37, NhatKy_ViPham!C:C, "T24")</f>
        <v>100</v>
      </c>
      <c r="AP37" s="7">
        <f>100 + SUMIFS(NhatKy_ViPham!J:J, NhatKy_ViPham!E:E, "12_Hoa_B", NhatKy_ViPham!F:F, B37, NhatKy_ViPham!C:C, "T25") - SUMIFS(NhatKy_ViPham!K:K, NhatKy_ViPham!E:E, "12_Hoa_B", NhatKy_ViPham!F:F, B37, NhatKy_ViPham!C:C, "T25")</f>
        <v>100</v>
      </c>
      <c r="AQ37" s="7">
        <f>100 + SUMIFS(NhatKy_ViPham!J:J, NhatKy_ViPham!E:E, "12_Hoa_B", NhatKy_ViPham!F:F, B37, NhatKy_ViPham!C:C, "T26") - SUMIFS(NhatKy_ViPham!K:K, NhatKy_ViPham!E:E, "12_Hoa_B", NhatKy_ViPham!F:F, B37, NhatKy_ViPham!C:C, "T26")</f>
        <v>100</v>
      </c>
      <c r="AR37" s="7">
        <f>100 + SUMIFS(NhatKy_ViPham!J:J, NhatKy_ViPham!E:E, "12_Hoa_B", NhatKy_ViPham!F:F, B37, NhatKy_ViPham!C:C, "T27") - SUMIFS(NhatKy_ViPham!K:K, NhatKy_ViPham!E:E, "12_Hoa_B", NhatKy_ViPham!F:F, B37, NhatKy_ViPham!C:C, "T27")</f>
        <v>100</v>
      </c>
      <c r="AS37" s="7">
        <f>100 + SUMIFS(NhatKy_ViPham!J:J, NhatKy_ViPham!E:E, "12_Hoa_B", NhatKy_ViPham!F:F, B37, NhatKy_ViPham!C:C, "T28") - SUMIFS(NhatKy_ViPham!K:K, NhatKy_ViPham!E:E, "12_Hoa_B", NhatKy_ViPham!F:F, B37, NhatKy_ViPham!C:C, "T28")</f>
        <v>100</v>
      </c>
      <c r="AT37" s="7">
        <f>100 + SUMIFS(NhatKy_ViPham!J:J, NhatKy_ViPham!E:E, "12_Hoa_B", NhatKy_ViPham!F:F, B37, NhatKy_ViPham!C:C, "T29") - SUMIFS(NhatKy_ViPham!K:K, NhatKy_ViPham!E:E, "12_Hoa_B", NhatKy_ViPham!F:F, B37, NhatKy_ViPham!C:C, "T29")</f>
        <v>100</v>
      </c>
      <c r="AU37" s="7">
        <f>100 + SUMIFS(NhatKy_ViPham!J:J, NhatKy_ViPham!E:E, "12_Hoa_B", NhatKy_ViPham!F:F, B37, NhatKy_ViPham!C:C, "T30") - SUMIFS(NhatKy_ViPham!K:K, NhatKy_ViPham!E:E, "12_Hoa_B", NhatKy_ViPham!F:F, B37, NhatKy_ViPham!C:C, "T30")</f>
        <v>100</v>
      </c>
      <c r="AV37" s="7">
        <f>100 + SUMIFS(NhatKy_ViPham!J:J, NhatKy_ViPham!E:E, "12_Hoa_B", NhatKy_ViPham!F:F, B37, NhatKy_ViPham!C:C, "T31") - SUMIFS(NhatKy_ViPham!K:K, NhatKy_ViPham!E:E, "12_Hoa_B", NhatKy_ViPham!F:F, B37, NhatKy_ViPham!C:C, "T31")</f>
        <v>100</v>
      </c>
      <c r="AW37" s="7">
        <f>100 + SUMIFS(NhatKy_ViPham!J:J, NhatKy_ViPham!E:E, "12_Hoa_B", NhatKy_ViPham!F:F, B37, NhatKy_ViPham!C:C, "T32") - SUMIFS(NhatKy_ViPham!K:K, NhatKy_ViPham!E:E, "12_Hoa_B", NhatKy_ViPham!F:F, B37, NhatKy_ViPham!C:C, "T32")</f>
        <v>100</v>
      </c>
      <c r="AX37" s="7">
        <f>100 + SUMIFS(NhatKy_ViPham!J:J, NhatKy_ViPham!E:E, "12_Hoa_B", NhatKy_ViPham!F:F, B37, NhatKy_ViPham!C:C, "T33") - SUMIFS(NhatKy_ViPham!K:K, NhatKy_ViPham!E:E, "12_Hoa_B", NhatKy_ViPham!F:F, B37, NhatKy_ViPham!C:C, "T33")</f>
        <v>100</v>
      </c>
      <c r="AY37" s="7">
        <f>100 + SUMIFS(NhatKy_ViPham!J:J, NhatKy_ViPham!E:E, "12_Hoa_B", NhatKy_ViPham!F:F, B37, NhatKy_ViPham!C:C, "T34") - SUMIFS(NhatKy_ViPham!K:K, NhatKy_ViPham!E:E, "12_Hoa_B", NhatKy_ViPham!F:F, B37, NhatKy_ViPham!C:C, "T34")</f>
        <v>100</v>
      </c>
      <c r="AZ37" s="7">
        <f>100 + SUMIFS(NhatKy_ViPham!J:J, NhatKy_ViPham!E:E, "12_Hoa_B", NhatKy_ViPham!F:F, B37, NhatKy_ViPham!C:C, "T35") - SUMIFS(NhatKy_ViPham!K:K, NhatKy_ViPham!E:E, "12_Hoa_B", NhatKy_ViPham!F:F, B37, NhatKy_ViPham!C:C, "T35")</f>
        <v>100</v>
      </c>
      <c r="BA37" s="12">
        <f t="shared" si="0"/>
        <v>100</v>
      </c>
      <c r="BB37" s="11" t="s">
        <v>430</v>
      </c>
      <c r="BC37" s="14" t="str">
        <f t="shared" si="1"/>
        <v>Tốt</v>
      </c>
      <c r="BD37" s="10" t="str">
        <f t="shared" si="2"/>
        <v>🟢 BÌNH THƯỜNG</v>
      </c>
    </row>
    <row r="38" spans="1:56" x14ac:dyDescent="0.25">
      <c r="A38" s="5">
        <v>30</v>
      </c>
      <c r="B38" s="15" t="s">
        <v>2595</v>
      </c>
      <c r="C38" s="5" t="s">
        <v>2365</v>
      </c>
      <c r="D38" s="5" t="s">
        <v>429</v>
      </c>
      <c r="E38" s="11" t="s">
        <v>430</v>
      </c>
      <c r="F38" s="6">
        <f>SUMIFS(NhatKy_ViPham!K:K, NhatKy_ViPham!E:E, "12_Hoa_B", NhatKy_ViPham!F:F, B38, NhatKy_ViPham!H:H, "L01")</f>
        <v>0</v>
      </c>
      <c r="G38" s="6">
        <f>SUMIFS(NhatKy_ViPham!K:K, NhatKy_ViPham!E:E, "12_Hoa_B", NhatKy_ViPham!F:F, B38, NhatKy_ViPham!H:H, "L02")</f>
        <v>0</v>
      </c>
      <c r="H38" s="6">
        <f>SUMIFS(NhatKy_ViPham!K:K, NhatKy_ViPham!E:E, "12_Hoa_B", NhatKy_ViPham!F:F, B38, NhatKy_ViPham!H:H, "L03")</f>
        <v>0</v>
      </c>
      <c r="I38" s="6">
        <f>SUMIFS(NhatKy_ViPham!K:K, NhatKy_ViPham!E:E, "12_Hoa_B", NhatKy_ViPham!F:F, B38, NhatKy_ViPham!H:H, "L04")</f>
        <v>0</v>
      </c>
      <c r="J38" s="6">
        <f>SUMIFS(NhatKy_ViPham!K:K, NhatKy_ViPham!E:E, "12_Hoa_B", NhatKy_ViPham!F:F, B38, NhatKy_ViPham!H:H, "L05")</f>
        <v>0</v>
      </c>
      <c r="K38" s="6">
        <f>SUMIFS(NhatKy_ViPham!K:K, NhatKy_ViPham!E:E, "12_Hoa_B", NhatKy_ViPham!F:F, B38, NhatKy_ViPham!H:H, "L06")</f>
        <v>0</v>
      </c>
      <c r="L38" s="6">
        <f>SUMIFS(NhatKy_ViPham!K:K, NhatKy_ViPham!E:E, "12_Hoa_B", NhatKy_ViPham!F:F, B38, NhatKy_ViPham!H:H, "L07")</f>
        <v>0</v>
      </c>
      <c r="M38" s="6">
        <f>SUMIFS(NhatKy_ViPham!K:K, NhatKy_ViPham!E:E, "12_Hoa_B", NhatKy_ViPham!F:F, B38, NhatKy_ViPham!H:H, "L08")</f>
        <v>0</v>
      </c>
      <c r="N38" s="6">
        <f>SUMIFS(NhatKy_ViPham!K:K, NhatKy_ViPham!E:E, "12_Hoa_B", NhatKy_ViPham!F:F, B38, NhatKy_ViPham!H:H, "L09")</f>
        <v>0</v>
      </c>
      <c r="O38" s="6">
        <f>SUMIFS(NhatKy_ViPham!K:K, NhatKy_ViPham!E:E, "12_Hoa_B", NhatKy_ViPham!F:F, B38, NhatKy_ViPham!H:H, "L10")</f>
        <v>0</v>
      </c>
      <c r="P38" s="12">
        <f>SUMIFS(NhatKy_ViPham!J:J, NhatKy_ViPham!E:E, "12_Hoa_B", NhatKy_ViPham!F:F, B38)</f>
        <v>0</v>
      </c>
      <c r="Q38" s="13">
        <f>SUMIFS(NhatKy_ViPham!K:K, NhatKy_ViPham!E:E, "12_Hoa_B", NhatKy_ViPham!F:F, B38)</f>
        <v>0</v>
      </c>
      <c r="R38" s="6">
        <f>100 + SUMIFS(NhatKy_ViPham!J:J, NhatKy_ViPham!E:E, "12_Hoa_B", NhatKy_ViPham!F:F, B38, NhatKy_ViPham!C:C, "T1") - SUMIFS(NhatKy_ViPham!K:K, NhatKy_ViPham!E:E, "12_Hoa_B", NhatKy_ViPham!F:F, B38, NhatKy_ViPham!C:C, "T1")</f>
        <v>100</v>
      </c>
      <c r="S38" s="6">
        <f>100 + SUMIFS(NhatKy_ViPham!J:J, NhatKy_ViPham!E:E, "12_Hoa_B", NhatKy_ViPham!F:F, B38, NhatKy_ViPham!C:C, "T2") - SUMIFS(NhatKy_ViPham!K:K, NhatKy_ViPham!E:E, "12_Hoa_B", NhatKy_ViPham!F:F, B38, NhatKy_ViPham!C:C, "T2")</f>
        <v>100</v>
      </c>
      <c r="T38" s="6">
        <f>100 + SUMIFS(NhatKy_ViPham!J:J, NhatKy_ViPham!E:E, "12_Hoa_B", NhatKy_ViPham!F:F, B38, NhatKy_ViPham!C:C, "T3") - SUMIFS(NhatKy_ViPham!K:K, NhatKy_ViPham!E:E, "12_Hoa_B", NhatKy_ViPham!F:F, B38, NhatKy_ViPham!C:C, "T3")</f>
        <v>100</v>
      </c>
      <c r="U38" s="6">
        <f>100 + SUMIFS(NhatKy_ViPham!J:J, NhatKy_ViPham!E:E, "12_Hoa_B", NhatKy_ViPham!F:F, B38, NhatKy_ViPham!C:C, "T4") - SUMIFS(NhatKy_ViPham!K:K, NhatKy_ViPham!E:E, "12_Hoa_B", NhatKy_ViPham!F:F, B38, NhatKy_ViPham!C:C, "T4")</f>
        <v>100</v>
      </c>
      <c r="V38" s="6">
        <f>100 + SUMIFS(NhatKy_ViPham!J:J, NhatKy_ViPham!E:E, "12_Hoa_B", NhatKy_ViPham!F:F, B38, NhatKy_ViPham!C:C, "T5") - SUMIFS(NhatKy_ViPham!K:K, NhatKy_ViPham!E:E, "12_Hoa_B", NhatKy_ViPham!F:F, B38, NhatKy_ViPham!C:C, "T5")</f>
        <v>100</v>
      </c>
      <c r="W38" s="6">
        <f>100 + SUMIFS(NhatKy_ViPham!J:J, NhatKy_ViPham!E:E, "12_Hoa_B", NhatKy_ViPham!F:F, B38, NhatKy_ViPham!C:C, "T6") - SUMIFS(NhatKy_ViPham!K:K, NhatKy_ViPham!E:E, "12_Hoa_B", NhatKy_ViPham!F:F, B38, NhatKy_ViPham!C:C, "T6")</f>
        <v>100</v>
      </c>
      <c r="X38" s="6">
        <f>100 + SUMIFS(NhatKy_ViPham!J:J, NhatKy_ViPham!E:E, "12_Hoa_B", NhatKy_ViPham!F:F, B38, NhatKy_ViPham!C:C, "T7") - SUMIFS(NhatKy_ViPham!K:K, NhatKy_ViPham!E:E, "12_Hoa_B", NhatKy_ViPham!F:F, B38, NhatKy_ViPham!C:C, "T7")</f>
        <v>100</v>
      </c>
      <c r="Y38" s="6">
        <f>100 + SUMIFS(NhatKy_ViPham!J:J, NhatKy_ViPham!E:E, "12_Hoa_B", NhatKy_ViPham!F:F, B38, NhatKy_ViPham!C:C, "T8") - SUMIFS(NhatKy_ViPham!K:K, NhatKy_ViPham!E:E, "12_Hoa_B", NhatKy_ViPham!F:F, B38, NhatKy_ViPham!C:C, "T8")</f>
        <v>100</v>
      </c>
      <c r="Z38" s="6">
        <f>100 + SUMIFS(NhatKy_ViPham!J:J, NhatKy_ViPham!E:E, "12_Hoa_B", NhatKy_ViPham!F:F, B38, NhatKy_ViPham!C:C, "T9") - SUMIFS(NhatKy_ViPham!K:K, NhatKy_ViPham!E:E, "12_Hoa_B", NhatKy_ViPham!F:F, B38, NhatKy_ViPham!C:C, "T9")</f>
        <v>100</v>
      </c>
      <c r="AA38" s="6">
        <f>100 + SUMIFS(NhatKy_ViPham!J:J, NhatKy_ViPham!E:E, "12_Hoa_B", NhatKy_ViPham!F:F, B38, NhatKy_ViPham!C:C, "T10") - SUMIFS(NhatKy_ViPham!K:K, NhatKy_ViPham!E:E, "12_Hoa_B", NhatKy_ViPham!F:F, B38, NhatKy_ViPham!C:C, "T10")</f>
        <v>100</v>
      </c>
      <c r="AB38" s="6">
        <f>100 + SUMIFS(NhatKy_ViPham!J:J, NhatKy_ViPham!E:E, "12_Hoa_B", NhatKy_ViPham!F:F, B38, NhatKy_ViPham!C:C, "T11") - SUMIFS(NhatKy_ViPham!K:K, NhatKy_ViPham!E:E, "12_Hoa_B", NhatKy_ViPham!F:F, B38, NhatKy_ViPham!C:C, "T11")</f>
        <v>100</v>
      </c>
      <c r="AC38" s="6">
        <f>100 + SUMIFS(NhatKy_ViPham!J:J, NhatKy_ViPham!E:E, "12_Hoa_B", NhatKy_ViPham!F:F, B38, NhatKy_ViPham!C:C, "T12") - SUMIFS(NhatKy_ViPham!K:K, NhatKy_ViPham!E:E, "12_Hoa_B", NhatKy_ViPham!F:F, B38, NhatKy_ViPham!C:C, "T12")</f>
        <v>100</v>
      </c>
      <c r="AD38" s="6">
        <f>100 + SUMIFS(NhatKy_ViPham!J:J, NhatKy_ViPham!E:E, "12_Hoa_B", NhatKy_ViPham!F:F, B38, NhatKy_ViPham!C:C, "T13") - SUMIFS(NhatKy_ViPham!K:K, NhatKy_ViPham!E:E, "12_Hoa_B", NhatKy_ViPham!F:F, B38, NhatKy_ViPham!C:C, "T13")</f>
        <v>100</v>
      </c>
      <c r="AE38" s="6">
        <f>100 + SUMIFS(NhatKy_ViPham!J:J, NhatKy_ViPham!E:E, "12_Hoa_B", NhatKy_ViPham!F:F, B38, NhatKy_ViPham!C:C, "T14") - SUMIFS(NhatKy_ViPham!K:K, NhatKy_ViPham!E:E, "12_Hoa_B", NhatKy_ViPham!F:F, B38, NhatKy_ViPham!C:C, "T14")</f>
        <v>100</v>
      </c>
      <c r="AF38" s="6">
        <f>100 + SUMIFS(NhatKy_ViPham!J:J, NhatKy_ViPham!E:E, "12_Hoa_B", NhatKy_ViPham!F:F, B38, NhatKy_ViPham!C:C, "T15") - SUMIFS(NhatKy_ViPham!K:K, NhatKy_ViPham!E:E, "12_Hoa_B", NhatKy_ViPham!F:F, B38, NhatKy_ViPham!C:C, "T15")</f>
        <v>100</v>
      </c>
      <c r="AG38" s="6">
        <f>100 + SUMIFS(NhatKy_ViPham!J:J, NhatKy_ViPham!E:E, "12_Hoa_B", NhatKy_ViPham!F:F, B38, NhatKy_ViPham!C:C, "T16") - SUMIFS(NhatKy_ViPham!K:K, NhatKy_ViPham!E:E, "12_Hoa_B", NhatKy_ViPham!F:F, B38, NhatKy_ViPham!C:C, "T16")</f>
        <v>100</v>
      </c>
      <c r="AH38" s="6">
        <f>100 + SUMIFS(NhatKy_ViPham!J:J, NhatKy_ViPham!E:E, "12_Hoa_B", NhatKy_ViPham!F:F, B38, NhatKy_ViPham!C:C, "T17") - SUMIFS(NhatKy_ViPham!K:K, NhatKy_ViPham!E:E, "12_Hoa_B", NhatKy_ViPham!F:F, B38, NhatKy_ViPham!C:C, "T17")</f>
        <v>100</v>
      </c>
      <c r="AI38" s="6">
        <f>100 + SUMIFS(NhatKy_ViPham!J:J, NhatKy_ViPham!E:E, "12_Hoa_B", NhatKy_ViPham!F:F, B38, NhatKy_ViPham!C:C, "T18") - SUMIFS(NhatKy_ViPham!K:K, NhatKy_ViPham!E:E, "12_Hoa_B", NhatKy_ViPham!F:F, B38, NhatKy_ViPham!C:C, "T18")</f>
        <v>100</v>
      </c>
      <c r="AJ38" s="6">
        <f>100 + SUMIFS(NhatKy_ViPham!J:J, NhatKy_ViPham!E:E, "12_Hoa_B", NhatKy_ViPham!F:F, B38, NhatKy_ViPham!C:C, "T19") - SUMIFS(NhatKy_ViPham!K:K, NhatKy_ViPham!E:E, "12_Hoa_B", NhatKy_ViPham!F:F, B38, NhatKy_ViPham!C:C, "T19")</f>
        <v>100</v>
      </c>
      <c r="AK38" s="6">
        <f>100 + SUMIFS(NhatKy_ViPham!J:J, NhatKy_ViPham!E:E, "12_Hoa_B", NhatKy_ViPham!F:F, B38, NhatKy_ViPham!C:C, "T20") - SUMIFS(NhatKy_ViPham!K:K, NhatKy_ViPham!E:E, "12_Hoa_B", NhatKy_ViPham!F:F, B38, NhatKy_ViPham!C:C, "T20")</f>
        <v>100</v>
      </c>
      <c r="AL38" s="6">
        <f>100 + SUMIFS(NhatKy_ViPham!J:J, NhatKy_ViPham!E:E, "12_Hoa_B", NhatKy_ViPham!F:F, B38, NhatKy_ViPham!C:C, "T21") - SUMIFS(NhatKy_ViPham!K:K, NhatKy_ViPham!E:E, "12_Hoa_B", NhatKy_ViPham!F:F, B38, NhatKy_ViPham!C:C, "T21")</f>
        <v>100</v>
      </c>
      <c r="AM38" s="6">
        <f>100 + SUMIFS(NhatKy_ViPham!J:J, NhatKy_ViPham!E:E, "12_Hoa_B", NhatKy_ViPham!F:F, B38, NhatKy_ViPham!C:C, "T22") - SUMIFS(NhatKy_ViPham!K:K, NhatKy_ViPham!E:E, "12_Hoa_B", NhatKy_ViPham!F:F, B38, NhatKy_ViPham!C:C, "T22")</f>
        <v>100</v>
      </c>
      <c r="AN38" s="6">
        <f>100 + SUMIFS(NhatKy_ViPham!J:J, NhatKy_ViPham!E:E, "12_Hoa_B", NhatKy_ViPham!F:F, B38, NhatKy_ViPham!C:C, "T23") - SUMIFS(NhatKy_ViPham!K:K, NhatKy_ViPham!E:E, "12_Hoa_B", NhatKy_ViPham!F:F, B38, NhatKy_ViPham!C:C, "T23")</f>
        <v>100</v>
      </c>
      <c r="AO38" s="6">
        <f>100 + SUMIFS(NhatKy_ViPham!J:J, NhatKy_ViPham!E:E, "12_Hoa_B", NhatKy_ViPham!F:F, B38, NhatKy_ViPham!C:C, "T24") - SUMIFS(NhatKy_ViPham!K:K, NhatKy_ViPham!E:E, "12_Hoa_B", NhatKy_ViPham!F:F, B38, NhatKy_ViPham!C:C, "T24")</f>
        <v>100</v>
      </c>
      <c r="AP38" s="6">
        <f>100 + SUMIFS(NhatKy_ViPham!J:J, NhatKy_ViPham!E:E, "12_Hoa_B", NhatKy_ViPham!F:F, B38, NhatKy_ViPham!C:C, "T25") - SUMIFS(NhatKy_ViPham!K:K, NhatKy_ViPham!E:E, "12_Hoa_B", NhatKy_ViPham!F:F, B38, NhatKy_ViPham!C:C, "T25")</f>
        <v>100</v>
      </c>
      <c r="AQ38" s="6">
        <f>100 + SUMIFS(NhatKy_ViPham!J:J, NhatKy_ViPham!E:E, "12_Hoa_B", NhatKy_ViPham!F:F, B38, NhatKy_ViPham!C:C, "T26") - SUMIFS(NhatKy_ViPham!K:K, NhatKy_ViPham!E:E, "12_Hoa_B", NhatKy_ViPham!F:F, B38, NhatKy_ViPham!C:C, "T26")</f>
        <v>100</v>
      </c>
      <c r="AR38" s="6">
        <f>100 + SUMIFS(NhatKy_ViPham!J:J, NhatKy_ViPham!E:E, "12_Hoa_B", NhatKy_ViPham!F:F, B38, NhatKy_ViPham!C:C, "T27") - SUMIFS(NhatKy_ViPham!K:K, NhatKy_ViPham!E:E, "12_Hoa_B", NhatKy_ViPham!F:F, B38, NhatKy_ViPham!C:C, "T27")</f>
        <v>100</v>
      </c>
      <c r="AS38" s="6">
        <f>100 + SUMIFS(NhatKy_ViPham!J:J, NhatKy_ViPham!E:E, "12_Hoa_B", NhatKy_ViPham!F:F, B38, NhatKy_ViPham!C:C, "T28") - SUMIFS(NhatKy_ViPham!K:K, NhatKy_ViPham!E:E, "12_Hoa_B", NhatKy_ViPham!F:F, B38, NhatKy_ViPham!C:C, "T28")</f>
        <v>100</v>
      </c>
      <c r="AT38" s="6">
        <f>100 + SUMIFS(NhatKy_ViPham!J:J, NhatKy_ViPham!E:E, "12_Hoa_B", NhatKy_ViPham!F:F, B38, NhatKy_ViPham!C:C, "T29") - SUMIFS(NhatKy_ViPham!K:K, NhatKy_ViPham!E:E, "12_Hoa_B", NhatKy_ViPham!F:F, B38, NhatKy_ViPham!C:C, "T29")</f>
        <v>100</v>
      </c>
      <c r="AU38" s="6">
        <f>100 + SUMIFS(NhatKy_ViPham!J:J, NhatKy_ViPham!E:E, "12_Hoa_B", NhatKy_ViPham!F:F, B38, NhatKy_ViPham!C:C, "T30") - SUMIFS(NhatKy_ViPham!K:K, NhatKy_ViPham!E:E, "12_Hoa_B", NhatKy_ViPham!F:F, B38, NhatKy_ViPham!C:C, "T30")</f>
        <v>100</v>
      </c>
      <c r="AV38" s="6">
        <f>100 + SUMIFS(NhatKy_ViPham!J:J, NhatKy_ViPham!E:E, "12_Hoa_B", NhatKy_ViPham!F:F, B38, NhatKy_ViPham!C:C, "T31") - SUMIFS(NhatKy_ViPham!K:K, NhatKy_ViPham!E:E, "12_Hoa_B", NhatKy_ViPham!F:F, B38, NhatKy_ViPham!C:C, "T31")</f>
        <v>100</v>
      </c>
      <c r="AW38" s="6">
        <f>100 + SUMIFS(NhatKy_ViPham!J:J, NhatKy_ViPham!E:E, "12_Hoa_B", NhatKy_ViPham!F:F, B38, NhatKy_ViPham!C:C, "T32") - SUMIFS(NhatKy_ViPham!K:K, NhatKy_ViPham!E:E, "12_Hoa_B", NhatKy_ViPham!F:F, B38, NhatKy_ViPham!C:C, "T32")</f>
        <v>100</v>
      </c>
      <c r="AX38" s="6">
        <f>100 + SUMIFS(NhatKy_ViPham!J:J, NhatKy_ViPham!E:E, "12_Hoa_B", NhatKy_ViPham!F:F, B38, NhatKy_ViPham!C:C, "T33") - SUMIFS(NhatKy_ViPham!K:K, NhatKy_ViPham!E:E, "12_Hoa_B", NhatKy_ViPham!F:F, B38, NhatKy_ViPham!C:C, "T33")</f>
        <v>100</v>
      </c>
      <c r="AY38" s="6">
        <f>100 + SUMIFS(NhatKy_ViPham!J:J, NhatKy_ViPham!E:E, "12_Hoa_B", NhatKy_ViPham!F:F, B38, NhatKy_ViPham!C:C, "T34") - SUMIFS(NhatKy_ViPham!K:K, NhatKy_ViPham!E:E, "12_Hoa_B", NhatKy_ViPham!F:F, B38, NhatKy_ViPham!C:C, "T34")</f>
        <v>100</v>
      </c>
      <c r="AZ38" s="6">
        <f>100 + SUMIFS(NhatKy_ViPham!J:J, NhatKy_ViPham!E:E, "12_Hoa_B", NhatKy_ViPham!F:F, B38, NhatKy_ViPham!C:C, "T35") - SUMIFS(NhatKy_ViPham!K:K, NhatKy_ViPham!E:E, "12_Hoa_B", NhatKy_ViPham!F:F, B38, NhatKy_ViPham!C:C, "T35")</f>
        <v>100</v>
      </c>
      <c r="BA38" s="12">
        <f t="shared" si="0"/>
        <v>100</v>
      </c>
      <c r="BB38" s="11" t="s">
        <v>430</v>
      </c>
      <c r="BC38" s="16" t="str">
        <f t="shared" si="1"/>
        <v>Tốt</v>
      </c>
      <c r="BD38" s="15" t="str">
        <f t="shared" si="2"/>
        <v>🟢 BÌNH THƯỜNG</v>
      </c>
    </row>
    <row r="39" spans="1:56" x14ac:dyDescent="0.25">
      <c r="A39" s="4">
        <v>31</v>
      </c>
      <c r="B39" s="10" t="s">
        <v>2596</v>
      </c>
      <c r="C39" s="4" t="s">
        <v>2597</v>
      </c>
      <c r="D39" s="4" t="s">
        <v>435</v>
      </c>
      <c r="E39" s="11" t="s">
        <v>430</v>
      </c>
      <c r="F39" s="7">
        <f>SUMIFS(NhatKy_ViPham!K:K, NhatKy_ViPham!E:E, "12_Hoa_B", NhatKy_ViPham!F:F, B39, NhatKy_ViPham!H:H, "L01")</f>
        <v>0</v>
      </c>
      <c r="G39" s="7">
        <f>SUMIFS(NhatKy_ViPham!K:K, NhatKy_ViPham!E:E, "12_Hoa_B", NhatKy_ViPham!F:F, B39, NhatKy_ViPham!H:H, "L02")</f>
        <v>0</v>
      </c>
      <c r="H39" s="7">
        <f>SUMIFS(NhatKy_ViPham!K:K, NhatKy_ViPham!E:E, "12_Hoa_B", NhatKy_ViPham!F:F, B39, NhatKy_ViPham!H:H, "L03")</f>
        <v>0</v>
      </c>
      <c r="I39" s="7">
        <f>SUMIFS(NhatKy_ViPham!K:K, NhatKy_ViPham!E:E, "12_Hoa_B", NhatKy_ViPham!F:F, B39, NhatKy_ViPham!H:H, "L04")</f>
        <v>0</v>
      </c>
      <c r="J39" s="7">
        <f>SUMIFS(NhatKy_ViPham!K:K, NhatKy_ViPham!E:E, "12_Hoa_B", NhatKy_ViPham!F:F, B39, NhatKy_ViPham!H:H, "L05")</f>
        <v>0</v>
      </c>
      <c r="K39" s="7">
        <f>SUMIFS(NhatKy_ViPham!K:K, NhatKy_ViPham!E:E, "12_Hoa_B", NhatKy_ViPham!F:F, B39, NhatKy_ViPham!H:H, "L06")</f>
        <v>0</v>
      </c>
      <c r="L39" s="7">
        <f>SUMIFS(NhatKy_ViPham!K:K, NhatKy_ViPham!E:E, "12_Hoa_B", NhatKy_ViPham!F:F, B39, NhatKy_ViPham!H:H, "L07")</f>
        <v>0</v>
      </c>
      <c r="M39" s="7">
        <f>SUMIFS(NhatKy_ViPham!K:K, NhatKy_ViPham!E:E, "12_Hoa_B", NhatKy_ViPham!F:F, B39, NhatKy_ViPham!H:H, "L08")</f>
        <v>0</v>
      </c>
      <c r="N39" s="7">
        <f>SUMIFS(NhatKy_ViPham!K:K, NhatKy_ViPham!E:E, "12_Hoa_B", NhatKy_ViPham!F:F, B39, NhatKy_ViPham!H:H, "L09")</f>
        <v>0</v>
      </c>
      <c r="O39" s="7">
        <f>SUMIFS(NhatKy_ViPham!K:K, NhatKy_ViPham!E:E, "12_Hoa_B", NhatKy_ViPham!F:F, B39, NhatKy_ViPham!H:H, "L10")</f>
        <v>0</v>
      </c>
      <c r="P39" s="12">
        <f>SUMIFS(NhatKy_ViPham!J:J, NhatKy_ViPham!E:E, "12_Hoa_B", NhatKy_ViPham!F:F, B39)</f>
        <v>0</v>
      </c>
      <c r="Q39" s="13">
        <f>SUMIFS(NhatKy_ViPham!K:K, NhatKy_ViPham!E:E, "12_Hoa_B", NhatKy_ViPham!F:F, B39)</f>
        <v>0</v>
      </c>
      <c r="R39" s="7">
        <f>100 + SUMIFS(NhatKy_ViPham!J:J, NhatKy_ViPham!E:E, "12_Hoa_B", NhatKy_ViPham!F:F, B39, NhatKy_ViPham!C:C, "T1") - SUMIFS(NhatKy_ViPham!K:K, NhatKy_ViPham!E:E, "12_Hoa_B", NhatKy_ViPham!F:F, B39, NhatKy_ViPham!C:C, "T1")</f>
        <v>100</v>
      </c>
      <c r="S39" s="7">
        <f>100 + SUMIFS(NhatKy_ViPham!J:J, NhatKy_ViPham!E:E, "12_Hoa_B", NhatKy_ViPham!F:F, B39, NhatKy_ViPham!C:C, "T2") - SUMIFS(NhatKy_ViPham!K:K, NhatKy_ViPham!E:E, "12_Hoa_B", NhatKy_ViPham!F:F, B39, NhatKy_ViPham!C:C, "T2")</f>
        <v>100</v>
      </c>
      <c r="T39" s="7">
        <f>100 + SUMIFS(NhatKy_ViPham!J:J, NhatKy_ViPham!E:E, "12_Hoa_B", NhatKy_ViPham!F:F, B39, NhatKy_ViPham!C:C, "T3") - SUMIFS(NhatKy_ViPham!K:K, NhatKy_ViPham!E:E, "12_Hoa_B", NhatKy_ViPham!F:F, B39, NhatKy_ViPham!C:C, "T3")</f>
        <v>100</v>
      </c>
      <c r="U39" s="7">
        <f>100 + SUMIFS(NhatKy_ViPham!J:J, NhatKy_ViPham!E:E, "12_Hoa_B", NhatKy_ViPham!F:F, B39, NhatKy_ViPham!C:C, "T4") - SUMIFS(NhatKy_ViPham!K:K, NhatKy_ViPham!E:E, "12_Hoa_B", NhatKy_ViPham!F:F, B39, NhatKy_ViPham!C:C, "T4")</f>
        <v>100</v>
      </c>
      <c r="V39" s="7">
        <f>100 + SUMIFS(NhatKy_ViPham!J:J, NhatKy_ViPham!E:E, "12_Hoa_B", NhatKy_ViPham!F:F, B39, NhatKy_ViPham!C:C, "T5") - SUMIFS(NhatKy_ViPham!K:K, NhatKy_ViPham!E:E, "12_Hoa_B", NhatKy_ViPham!F:F, B39, NhatKy_ViPham!C:C, "T5")</f>
        <v>100</v>
      </c>
      <c r="W39" s="7">
        <f>100 + SUMIFS(NhatKy_ViPham!J:J, NhatKy_ViPham!E:E, "12_Hoa_B", NhatKy_ViPham!F:F, B39, NhatKy_ViPham!C:C, "T6") - SUMIFS(NhatKy_ViPham!K:K, NhatKy_ViPham!E:E, "12_Hoa_B", NhatKy_ViPham!F:F, B39, NhatKy_ViPham!C:C, "T6")</f>
        <v>100</v>
      </c>
      <c r="X39" s="7">
        <f>100 + SUMIFS(NhatKy_ViPham!J:J, NhatKy_ViPham!E:E, "12_Hoa_B", NhatKy_ViPham!F:F, B39, NhatKy_ViPham!C:C, "T7") - SUMIFS(NhatKy_ViPham!K:K, NhatKy_ViPham!E:E, "12_Hoa_B", NhatKy_ViPham!F:F, B39, NhatKy_ViPham!C:C, "T7")</f>
        <v>100</v>
      </c>
      <c r="Y39" s="7">
        <f>100 + SUMIFS(NhatKy_ViPham!J:J, NhatKy_ViPham!E:E, "12_Hoa_B", NhatKy_ViPham!F:F, B39, NhatKy_ViPham!C:C, "T8") - SUMIFS(NhatKy_ViPham!K:K, NhatKy_ViPham!E:E, "12_Hoa_B", NhatKy_ViPham!F:F, B39, NhatKy_ViPham!C:C, "T8")</f>
        <v>100</v>
      </c>
      <c r="Z39" s="7">
        <f>100 + SUMIFS(NhatKy_ViPham!J:J, NhatKy_ViPham!E:E, "12_Hoa_B", NhatKy_ViPham!F:F, B39, NhatKy_ViPham!C:C, "T9") - SUMIFS(NhatKy_ViPham!K:K, NhatKy_ViPham!E:E, "12_Hoa_B", NhatKy_ViPham!F:F, B39, NhatKy_ViPham!C:C, "T9")</f>
        <v>100</v>
      </c>
      <c r="AA39" s="7">
        <f>100 + SUMIFS(NhatKy_ViPham!J:J, NhatKy_ViPham!E:E, "12_Hoa_B", NhatKy_ViPham!F:F, B39, NhatKy_ViPham!C:C, "T10") - SUMIFS(NhatKy_ViPham!K:K, NhatKy_ViPham!E:E, "12_Hoa_B", NhatKy_ViPham!F:F, B39, NhatKy_ViPham!C:C, "T10")</f>
        <v>100</v>
      </c>
      <c r="AB39" s="7">
        <f>100 + SUMIFS(NhatKy_ViPham!J:J, NhatKy_ViPham!E:E, "12_Hoa_B", NhatKy_ViPham!F:F, B39, NhatKy_ViPham!C:C, "T11") - SUMIFS(NhatKy_ViPham!K:K, NhatKy_ViPham!E:E, "12_Hoa_B", NhatKy_ViPham!F:F, B39, NhatKy_ViPham!C:C, "T11")</f>
        <v>100</v>
      </c>
      <c r="AC39" s="7">
        <f>100 + SUMIFS(NhatKy_ViPham!J:J, NhatKy_ViPham!E:E, "12_Hoa_B", NhatKy_ViPham!F:F, B39, NhatKy_ViPham!C:C, "T12") - SUMIFS(NhatKy_ViPham!K:K, NhatKy_ViPham!E:E, "12_Hoa_B", NhatKy_ViPham!F:F, B39, NhatKy_ViPham!C:C, "T12")</f>
        <v>100</v>
      </c>
      <c r="AD39" s="7">
        <f>100 + SUMIFS(NhatKy_ViPham!J:J, NhatKy_ViPham!E:E, "12_Hoa_B", NhatKy_ViPham!F:F, B39, NhatKy_ViPham!C:C, "T13") - SUMIFS(NhatKy_ViPham!K:K, NhatKy_ViPham!E:E, "12_Hoa_B", NhatKy_ViPham!F:F, B39, NhatKy_ViPham!C:C, "T13")</f>
        <v>100</v>
      </c>
      <c r="AE39" s="7">
        <f>100 + SUMIFS(NhatKy_ViPham!J:J, NhatKy_ViPham!E:E, "12_Hoa_B", NhatKy_ViPham!F:F, B39, NhatKy_ViPham!C:C, "T14") - SUMIFS(NhatKy_ViPham!K:K, NhatKy_ViPham!E:E, "12_Hoa_B", NhatKy_ViPham!F:F, B39, NhatKy_ViPham!C:C, "T14")</f>
        <v>100</v>
      </c>
      <c r="AF39" s="7">
        <f>100 + SUMIFS(NhatKy_ViPham!J:J, NhatKy_ViPham!E:E, "12_Hoa_B", NhatKy_ViPham!F:F, B39, NhatKy_ViPham!C:C, "T15") - SUMIFS(NhatKy_ViPham!K:K, NhatKy_ViPham!E:E, "12_Hoa_B", NhatKy_ViPham!F:F, B39, NhatKy_ViPham!C:C, "T15")</f>
        <v>100</v>
      </c>
      <c r="AG39" s="7">
        <f>100 + SUMIFS(NhatKy_ViPham!J:J, NhatKy_ViPham!E:E, "12_Hoa_B", NhatKy_ViPham!F:F, B39, NhatKy_ViPham!C:C, "T16") - SUMIFS(NhatKy_ViPham!K:K, NhatKy_ViPham!E:E, "12_Hoa_B", NhatKy_ViPham!F:F, B39, NhatKy_ViPham!C:C, "T16")</f>
        <v>100</v>
      </c>
      <c r="AH39" s="7">
        <f>100 + SUMIFS(NhatKy_ViPham!J:J, NhatKy_ViPham!E:E, "12_Hoa_B", NhatKy_ViPham!F:F, B39, NhatKy_ViPham!C:C, "T17") - SUMIFS(NhatKy_ViPham!K:K, NhatKy_ViPham!E:E, "12_Hoa_B", NhatKy_ViPham!F:F, B39, NhatKy_ViPham!C:C, "T17")</f>
        <v>100</v>
      </c>
      <c r="AI39" s="7">
        <f>100 + SUMIFS(NhatKy_ViPham!J:J, NhatKy_ViPham!E:E, "12_Hoa_B", NhatKy_ViPham!F:F, B39, NhatKy_ViPham!C:C, "T18") - SUMIFS(NhatKy_ViPham!K:K, NhatKy_ViPham!E:E, "12_Hoa_B", NhatKy_ViPham!F:F, B39, NhatKy_ViPham!C:C, "T18")</f>
        <v>100</v>
      </c>
      <c r="AJ39" s="7">
        <f>100 + SUMIFS(NhatKy_ViPham!J:J, NhatKy_ViPham!E:E, "12_Hoa_B", NhatKy_ViPham!F:F, B39, NhatKy_ViPham!C:C, "T19") - SUMIFS(NhatKy_ViPham!K:K, NhatKy_ViPham!E:E, "12_Hoa_B", NhatKy_ViPham!F:F, B39, NhatKy_ViPham!C:C, "T19")</f>
        <v>100</v>
      </c>
      <c r="AK39" s="7">
        <f>100 + SUMIFS(NhatKy_ViPham!J:J, NhatKy_ViPham!E:E, "12_Hoa_B", NhatKy_ViPham!F:F, B39, NhatKy_ViPham!C:C, "T20") - SUMIFS(NhatKy_ViPham!K:K, NhatKy_ViPham!E:E, "12_Hoa_B", NhatKy_ViPham!F:F, B39, NhatKy_ViPham!C:C, "T20")</f>
        <v>100</v>
      </c>
      <c r="AL39" s="7">
        <f>100 + SUMIFS(NhatKy_ViPham!J:J, NhatKy_ViPham!E:E, "12_Hoa_B", NhatKy_ViPham!F:F, B39, NhatKy_ViPham!C:C, "T21") - SUMIFS(NhatKy_ViPham!K:K, NhatKy_ViPham!E:E, "12_Hoa_B", NhatKy_ViPham!F:F, B39, NhatKy_ViPham!C:C, "T21")</f>
        <v>100</v>
      </c>
      <c r="AM39" s="7">
        <f>100 + SUMIFS(NhatKy_ViPham!J:J, NhatKy_ViPham!E:E, "12_Hoa_B", NhatKy_ViPham!F:F, B39, NhatKy_ViPham!C:C, "T22") - SUMIFS(NhatKy_ViPham!K:K, NhatKy_ViPham!E:E, "12_Hoa_B", NhatKy_ViPham!F:F, B39, NhatKy_ViPham!C:C, "T22")</f>
        <v>100</v>
      </c>
      <c r="AN39" s="7">
        <f>100 + SUMIFS(NhatKy_ViPham!J:J, NhatKy_ViPham!E:E, "12_Hoa_B", NhatKy_ViPham!F:F, B39, NhatKy_ViPham!C:C, "T23") - SUMIFS(NhatKy_ViPham!K:K, NhatKy_ViPham!E:E, "12_Hoa_B", NhatKy_ViPham!F:F, B39, NhatKy_ViPham!C:C, "T23")</f>
        <v>100</v>
      </c>
      <c r="AO39" s="7">
        <f>100 + SUMIFS(NhatKy_ViPham!J:J, NhatKy_ViPham!E:E, "12_Hoa_B", NhatKy_ViPham!F:F, B39, NhatKy_ViPham!C:C, "T24") - SUMIFS(NhatKy_ViPham!K:K, NhatKy_ViPham!E:E, "12_Hoa_B", NhatKy_ViPham!F:F, B39, NhatKy_ViPham!C:C, "T24")</f>
        <v>100</v>
      </c>
      <c r="AP39" s="7">
        <f>100 + SUMIFS(NhatKy_ViPham!J:J, NhatKy_ViPham!E:E, "12_Hoa_B", NhatKy_ViPham!F:F, B39, NhatKy_ViPham!C:C, "T25") - SUMIFS(NhatKy_ViPham!K:K, NhatKy_ViPham!E:E, "12_Hoa_B", NhatKy_ViPham!F:F, B39, NhatKy_ViPham!C:C, "T25")</f>
        <v>100</v>
      </c>
      <c r="AQ39" s="7">
        <f>100 + SUMIFS(NhatKy_ViPham!J:J, NhatKy_ViPham!E:E, "12_Hoa_B", NhatKy_ViPham!F:F, B39, NhatKy_ViPham!C:C, "T26") - SUMIFS(NhatKy_ViPham!K:K, NhatKy_ViPham!E:E, "12_Hoa_B", NhatKy_ViPham!F:F, B39, NhatKy_ViPham!C:C, "T26")</f>
        <v>100</v>
      </c>
      <c r="AR39" s="7">
        <f>100 + SUMIFS(NhatKy_ViPham!J:J, NhatKy_ViPham!E:E, "12_Hoa_B", NhatKy_ViPham!F:F, B39, NhatKy_ViPham!C:C, "T27") - SUMIFS(NhatKy_ViPham!K:K, NhatKy_ViPham!E:E, "12_Hoa_B", NhatKy_ViPham!F:F, B39, NhatKy_ViPham!C:C, "T27")</f>
        <v>100</v>
      </c>
      <c r="AS39" s="7">
        <f>100 + SUMIFS(NhatKy_ViPham!J:J, NhatKy_ViPham!E:E, "12_Hoa_B", NhatKy_ViPham!F:F, B39, NhatKy_ViPham!C:C, "T28") - SUMIFS(NhatKy_ViPham!K:K, NhatKy_ViPham!E:E, "12_Hoa_B", NhatKy_ViPham!F:F, B39, NhatKy_ViPham!C:C, "T28")</f>
        <v>100</v>
      </c>
      <c r="AT39" s="7">
        <f>100 + SUMIFS(NhatKy_ViPham!J:J, NhatKy_ViPham!E:E, "12_Hoa_B", NhatKy_ViPham!F:F, B39, NhatKy_ViPham!C:C, "T29") - SUMIFS(NhatKy_ViPham!K:K, NhatKy_ViPham!E:E, "12_Hoa_B", NhatKy_ViPham!F:F, B39, NhatKy_ViPham!C:C, "T29")</f>
        <v>100</v>
      </c>
      <c r="AU39" s="7">
        <f>100 + SUMIFS(NhatKy_ViPham!J:J, NhatKy_ViPham!E:E, "12_Hoa_B", NhatKy_ViPham!F:F, B39, NhatKy_ViPham!C:C, "T30") - SUMIFS(NhatKy_ViPham!K:K, NhatKy_ViPham!E:E, "12_Hoa_B", NhatKy_ViPham!F:F, B39, NhatKy_ViPham!C:C, "T30")</f>
        <v>100</v>
      </c>
      <c r="AV39" s="7">
        <f>100 + SUMIFS(NhatKy_ViPham!J:J, NhatKy_ViPham!E:E, "12_Hoa_B", NhatKy_ViPham!F:F, B39, NhatKy_ViPham!C:C, "T31") - SUMIFS(NhatKy_ViPham!K:K, NhatKy_ViPham!E:E, "12_Hoa_B", NhatKy_ViPham!F:F, B39, NhatKy_ViPham!C:C, "T31")</f>
        <v>100</v>
      </c>
      <c r="AW39" s="7">
        <f>100 + SUMIFS(NhatKy_ViPham!J:J, NhatKy_ViPham!E:E, "12_Hoa_B", NhatKy_ViPham!F:F, B39, NhatKy_ViPham!C:C, "T32") - SUMIFS(NhatKy_ViPham!K:K, NhatKy_ViPham!E:E, "12_Hoa_B", NhatKy_ViPham!F:F, B39, NhatKy_ViPham!C:C, "T32")</f>
        <v>100</v>
      </c>
      <c r="AX39" s="7">
        <f>100 + SUMIFS(NhatKy_ViPham!J:J, NhatKy_ViPham!E:E, "12_Hoa_B", NhatKy_ViPham!F:F, B39, NhatKy_ViPham!C:C, "T33") - SUMIFS(NhatKy_ViPham!K:K, NhatKy_ViPham!E:E, "12_Hoa_B", NhatKy_ViPham!F:F, B39, NhatKy_ViPham!C:C, "T33")</f>
        <v>100</v>
      </c>
      <c r="AY39" s="7">
        <f>100 + SUMIFS(NhatKy_ViPham!J:J, NhatKy_ViPham!E:E, "12_Hoa_B", NhatKy_ViPham!F:F, B39, NhatKy_ViPham!C:C, "T34") - SUMIFS(NhatKy_ViPham!K:K, NhatKy_ViPham!E:E, "12_Hoa_B", NhatKy_ViPham!F:F, B39, NhatKy_ViPham!C:C, "T34")</f>
        <v>100</v>
      </c>
      <c r="AZ39" s="7">
        <f>100 + SUMIFS(NhatKy_ViPham!J:J, NhatKy_ViPham!E:E, "12_Hoa_B", NhatKy_ViPham!F:F, B39, NhatKy_ViPham!C:C, "T35") - SUMIFS(NhatKy_ViPham!K:K, NhatKy_ViPham!E:E, "12_Hoa_B", NhatKy_ViPham!F:F, B39, NhatKy_ViPham!C:C, "T35")</f>
        <v>100</v>
      </c>
      <c r="BA39" s="12">
        <f t="shared" si="0"/>
        <v>100</v>
      </c>
      <c r="BB39" s="11" t="s">
        <v>430</v>
      </c>
      <c r="BC39" s="14" t="str">
        <f t="shared" si="1"/>
        <v>Tốt</v>
      </c>
      <c r="BD39" s="10" t="str">
        <f t="shared" si="2"/>
        <v>🟢 BÌNH THƯỜNG</v>
      </c>
    </row>
    <row r="40" spans="1:56" x14ac:dyDescent="0.25">
      <c r="A40" s="5">
        <v>32</v>
      </c>
      <c r="B40" s="15" t="s">
        <v>2598</v>
      </c>
      <c r="C40" s="5" t="s">
        <v>2599</v>
      </c>
      <c r="D40" s="5" t="s">
        <v>435</v>
      </c>
      <c r="E40" s="11" t="s">
        <v>430</v>
      </c>
      <c r="F40" s="6">
        <f>SUMIFS(NhatKy_ViPham!K:K, NhatKy_ViPham!E:E, "12_Hoa_B", NhatKy_ViPham!F:F, B40, NhatKy_ViPham!H:H, "L01")</f>
        <v>0</v>
      </c>
      <c r="G40" s="6">
        <f>SUMIFS(NhatKy_ViPham!K:K, NhatKy_ViPham!E:E, "12_Hoa_B", NhatKy_ViPham!F:F, B40, NhatKy_ViPham!H:H, "L02")</f>
        <v>0</v>
      </c>
      <c r="H40" s="6">
        <f>SUMIFS(NhatKy_ViPham!K:K, NhatKy_ViPham!E:E, "12_Hoa_B", NhatKy_ViPham!F:F, B40, NhatKy_ViPham!H:H, "L03")</f>
        <v>0</v>
      </c>
      <c r="I40" s="6">
        <f>SUMIFS(NhatKy_ViPham!K:K, NhatKy_ViPham!E:E, "12_Hoa_B", NhatKy_ViPham!F:F, B40, NhatKy_ViPham!H:H, "L04")</f>
        <v>0</v>
      </c>
      <c r="J40" s="6">
        <f>SUMIFS(NhatKy_ViPham!K:K, NhatKy_ViPham!E:E, "12_Hoa_B", NhatKy_ViPham!F:F, B40, NhatKy_ViPham!H:H, "L05")</f>
        <v>0</v>
      </c>
      <c r="K40" s="6">
        <f>SUMIFS(NhatKy_ViPham!K:K, NhatKy_ViPham!E:E, "12_Hoa_B", NhatKy_ViPham!F:F, B40, NhatKy_ViPham!H:H, "L06")</f>
        <v>0</v>
      </c>
      <c r="L40" s="6">
        <f>SUMIFS(NhatKy_ViPham!K:K, NhatKy_ViPham!E:E, "12_Hoa_B", NhatKy_ViPham!F:F, B40, NhatKy_ViPham!H:H, "L07")</f>
        <v>0</v>
      </c>
      <c r="M40" s="6">
        <f>SUMIFS(NhatKy_ViPham!K:K, NhatKy_ViPham!E:E, "12_Hoa_B", NhatKy_ViPham!F:F, B40, NhatKy_ViPham!H:H, "L08")</f>
        <v>0</v>
      </c>
      <c r="N40" s="6">
        <f>SUMIFS(NhatKy_ViPham!K:K, NhatKy_ViPham!E:E, "12_Hoa_B", NhatKy_ViPham!F:F, B40, NhatKy_ViPham!H:H, "L09")</f>
        <v>0</v>
      </c>
      <c r="O40" s="6">
        <f>SUMIFS(NhatKy_ViPham!K:K, NhatKy_ViPham!E:E, "12_Hoa_B", NhatKy_ViPham!F:F, B40, NhatKy_ViPham!H:H, "L10")</f>
        <v>0</v>
      </c>
      <c r="P40" s="12">
        <f>SUMIFS(NhatKy_ViPham!J:J, NhatKy_ViPham!E:E, "12_Hoa_B", NhatKy_ViPham!F:F, B40)</f>
        <v>0</v>
      </c>
      <c r="Q40" s="13">
        <f>SUMIFS(NhatKy_ViPham!K:K, NhatKy_ViPham!E:E, "12_Hoa_B", NhatKy_ViPham!F:F, B40)</f>
        <v>0</v>
      </c>
      <c r="R40" s="6">
        <f>100 + SUMIFS(NhatKy_ViPham!J:J, NhatKy_ViPham!E:E, "12_Hoa_B", NhatKy_ViPham!F:F, B40, NhatKy_ViPham!C:C, "T1") - SUMIFS(NhatKy_ViPham!K:K, NhatKy_ViPham!E:E, "12_Hoa_B", NhatKy_ViPham!F:F, B40, NhatKy_ViPham!C:C, "T1")</f>
        <v>100</v>
      </c>
      <c r="S40" s="6">
        <f>100 + SUMIFS(NhatKy_ViPham!J:J, NhatKy_ViPham!E:E, "12_Hoa_B", NhatKy_ViPham!F:F, B40, NhatKy_ViPham!C:C, "T2") - SUMIFS(NhatKy_ViPham!K:K, NhatKy_ViPham!E:E, "12_Hoa_B", NhatKy_ViPham!F:F, B40, NhatKy_ViPham!C:C, "T2")</f>
        <v>100</v>
      </c>
      <c r="T40" s="6">
        <f>100 + SUMIFS(NhatKy_ViPham!J:J, NhatKy_ViPham!E:E, "12_Hoa_B", NhatKy_ViPham!F:F, B40, NhatKy_ViPham!C:C, "T3") - SUMIFS(NhatKy_ViPham!K:K, NhatKy_ViPham!E:E, "12_Hoa_B", NhatKy_ViPham!F:F, B40, NhatKy_ViPham!C:C, "T3")</f>
        <v>100</v>
      </c>
      <c r="U40" s="6">
        <f>100 + SUMIFS(NhatKy_ViPham!J:J, NhatKy_ViPham!E:E, "12_Hoa_B", NhatKy_ViPham!F:F, B40, NhatKy_ViPham!C:C, "T4") - SUMIFS(NhatKy_ViPham!K:K, NhatKy_ViPham!E:E, "12_Hoa_B", NhatKy_ViPham!F:F, B40, NhatKy_ViPham!C:C, "T4")</f>
        <v>100</v>
      </c>
      <c r="V40" s="6">
        <f>100 + SUMIFS(NhatKy_ViPham!J:J, NhatKy_ViPham!E:E, "12_Hoa_B", NhatKy_ViPham!F:F, B40, NhatKy_ViPham!C:C, "T5") - SUMIFS(NhatKy_ViPham!K:K, NhatKy_ViPham!E:E, "12_Hoa_B", NhatKy_ViPham!F:F, B40, NhatKy_ViPham!C:C, "T5")</f>
        <v>100</v>
      </c>
      <c r="W40" s="6">
        <f>100 + SUMIFS(NhatKy_ViPham!J:J, NhatKy_ViPham!E:E, "12_Hoa_B", NhatKy_ViPham!F:F, B40, NhatKy_ViPham!C:C, "T6") - SUMIFS(NhatKy_ViPham!K:K, NhatKy_ViPham!E:E, "12_Hoa_B", NhatKy_ViPham!F:F, B40, NhatKy_ViPham!C:C, "T6")</f>
        <v>100</v>
      </c>
      <c r="X40" s="6">
        <f>100 + SUMIFS(NhatKy_ViPham!J:J, NhatKy_ViPham!E:E, "12_Hoa_B", NhatKy_ViPham!F:F, B40, NhatKy_ViPham!C:C, "T7") - SUMIFS(NhatKy_ViPham!K:K, NhatKy_ViPham!E:E, "12_Hoa_B", NhatKy_ViPham!F:F, B40, NhatKy_ViPham!C:C, "T7")</f>
        <v>100</v>
      </c>
      <c r="Y40" s="6">
        <f>100 + SUMIFS(NhatKy_ViPham!J:J, NhatKy_ViPham!E:E, "12_Hoa_B", NhatKy_ViPham!F:F, B40, NhatKy_ViPham!C:C, "T8") - SUMIFS(NhatKy_ViPham!K:K, NhatKy_ViPham!E:E, "12_Hoa_B", NhatKy_ViPham!F:F, B40, NhatKy_ViPham!C:C, "T8")</f>
        <v>100</v>
      </c>
      <c r="Z40" s="6">
        <f>100 + SUMIFS(NhatKy_ViPham!J:J, NhatKy_ViPham!E:E, "12_Hoa_B", NhatKy_ViPham!F:F, B40, NhatKy_ViPham!C:C, "T9") - SUMIFS(NhatKy_ViPham!K:K, NhatKy_ViPham!E:E, "12_Hoa_B", NhatKy_ViPham!F:F, B40, NhatKy_ViPham!C:C, "T9")</f>
        <v>100</v>
      </c>
      <c r="AA40" s="6">
        <f>100 + SUMIFS(NhatKy_ViPham!J:J, NhatKy_ViPham!E:E, "12_Hoa_B", NhatKy_ViPham!F:F, B40, NhatKy_ViPham!C:C, "T10") - SUMIFS(NhatKy_ViPham!K:K, NhatKy_ViPham!E:E, "12_Hoa_B", NhatKy_ViPham!F:F, B40, NhatKy_ViPham!C:C, "T10")</f>
        <v>100</v>
      </c>
      <c r="AB40" s="6">
        <f>100 + SUMIFS(NhatKy_ViPham!J:J, NhatKy_ViPham!E:E, "12_Hoa_B", NhatKy_ViPham!F:F, B40, NhatKy_ViPham!C:C, "T11") - SUMIFS(NhatKy_ViPham!K:K, NhatKy_ViPham!E:E, "12_Hoa_B", NhatKy_ViPham!F:F, B40, NhatKy_ViPham!C:C, "T11")</f>
        <v>100</v>
      </c>
      <c r="AC40" s="6">
        <f>100 + SUMIFS(NhatKy_ViPham!J:J, NhatKy_ViPham!E:E, "12_Hoa_B", NhatKy_ViPham!F:F, B40, NhatKy_ViPham!C:C, "T12") - SUMIFS(NhatKy_ViPham!K:K, NhatKy_ViPham!E:E, "12_Hoa_B", NhatKy_ViPham!F:F, B40, NhatKy_ViPham!C:C, "T12")</f>
        <v>100</v>
      </c>
      <c r="AD40" s="6">
        <f>100 + SUMIFS(NhatKy_ViPham!J:J, NhatKy_ViPham!E:E, "12_Hoa_B", NhatKy_ViPham!F:F, B40, NhatKy_ViPham!C:C, "T13") - SUMIFS(NhatKy_ViPham!K:K, NhatKy_ViPham!E:E, "12_Hoa_B", NhatKy_ViPham!F:F, B40, NhatKy_ViPham!C:C, "T13")</f>
        <v>100</v>
      </c>
      <c r="AE40" s="6">
        <f>100 + SUMIFS(NhatKy_ViPham!J:J, NhatKy_ViPham!E:E, "12_Hoa_B", NhatKy_ViPham!F:F, B40, NhatKy_ViPham!C:C, "T14") - SUMIFS(NhatKy_ViPham!K:K, NhatKy_ViPham!E:E, "12_Hoa_B", NhatKy_ViPham!F:F, B40, NhatKy_ViPham!C:C, "T14")</f>
        <v>100</v>
      </c>
      <c r="AF40" s="6">
        <f>100 + SUMIFS(NhatKy_ViPham!J:J, NhatKy_ViPham!E:E, "12_Hoa_B", NhatKy_ViPham!F:F, B40, NhatKy_ViPham!C:C, "T15") - SUMIFS(NhatKy_ViPham!K:K, NhatKy_ViPham!E:E, "12_Hoa_B", NhatKy_ViPham!F:F, B40, NhatKy_ViPham!C:C, "T15")</f>
        <v>100</v>
      </c>
      <c r="AG40" s="6">
        <f>100 + SUMIFS(NhatKy_ViPham!J:J, NhatKy_ViPham!E:E, "12_Hoa_B", NhatKy_ViPham!F:F, B40, NhatKy_ViPham!C:C, "T16") - SUMIFS(NhatKy_ViPham!K:K, NhatKy_ViPham!E:E, "12_Hoa_B", NhatKy_ViPham!F:F, B40, NhatKy_ViPham!C:C, "T16")</f>
        <v>100</v>
      </c>
      <c r="AH40" s="6">
        <f>100 + SUMIFS(NhatKy_ViPham!J:J, NhatKy_ViPham!E:E, "12_Hoa_B", NhatKy_ViPham!F:F, B40, NhatKy_ViPham!C:C, "T17") - SUMIFS(NhatKy_ViPham!K:K, NhatKy_ViPham!E:E, "12_Hoa_B", NhatKy_ViPham!F:F, B40, NhatKy_ViPham!C:C, "T17")</f>
        <v>100</v>
      </c>
      <c r="AI40" s="6">
        <f>100 + SUMIFS(NhatKy_ViPham!J:J, NhatKy_ViPham!E:E, "12_Hoa_B", NhatKy_ViPham!F:F, B40, NhatKy_ViPham!C:C, "T18") - SUMIFS(NhatKy_ViPham!K:K, NhatKy_ViPham!E:E, "12_Hoa_B", NhatKy_ViPham!F:F, B40, NhatKy_ViPham!C:C, "T18")</f>
        <v>100</v>
      </c>
      <c r="AJ40" s="6">
        <f>100 + SUMIFS(NhatKy_ViPham!J:J, NhatKy_ViPham!E:E, "12_Hoa_B", NhatKy_ViPham!F:F, B40, NhatKy_ViPham!C:C, "T19") - SUMIFS(NhatKy_ViPham!K:K, NhatKy_ViPham!E:E, "12_Hoa_B", NhatKy_ViPham!F:F, B40, NhatKy_ViPham!C:C, "T19")</f>
        <v>100</v>
      </c>
      <c r="AK40" s="6">
        <f>100 + SUMIFS(NhatKy_ViPham!J:J, NhatKy_ViPham!E:E, "12_Hoa_B", NhatKy_ViPham!F:F, B40, NhatKy_ViPham!C:C, "T20") - SUMIFS(NhatKy_ViPham!K:K, NhatKy_ViPham!E:E, "12_Hoa_B", NhatKy_ViPham!F:F, B40, NhatKy_ViPham!C:C, "T20")</f>
        <v>100</v>
      </c>
      <c r="AL40" s="6">
        <f>100 + SUMIFS(NhatKy_ViPham!J:J, NhatKy_ViPham!E:E, "12_Hoa_B", NhatKy_ViPham!F:F, B40, NhatKy_ViPham!C:C, "T21") - SUMIFS(NhatKy_ViPham!K:K, NhatKy_ViPham!E:E, "12_Hoa_B", NhatKy_ViPham!F:F, B40, NhatKy_ViPham!C:C, "T21")</f>
        <v>100</v>
      </c>
      <c r="AM40" s="6">
        <f>100 + SUMIFS(NhatKy_ViPham!J:J, NhatKy_ViPham!E:E, "12_Hoa_B", NhatKy_ViPham!F:F, B40, NhatKy_ViPham!C:C, "T22") - SUMIFS(NhatKy_ViPham!K:K, NhatKy_ViPham!E:E, "12_Hoa_B", NhatKy_ViPham!F:F, B40, NhatKy_ViPham!C:C, "T22")</f>
        <v>100</v>
      </c>
      <c r="AN40" s="6">
        <f>100 + SUMIFS(NhatKy_ViPham!J:J, NhatKy_ViPham!E:E, "12_Hoa_B", NhatKy_ViPham!F:F, B40, NhatKy_ViPham!C:C, "T23") - SUMIFS(NhatKy_ViPham!K:K, NhatKy_ViPham!E:E, "12_Hoa_B", NhatKy_ViPham!F:F, B40, NhatKy_ViPham!C:C, "T23")</f>
        <v>100</v>
      </c>
      <c r="AO40" s="6">
        <f>100 + SUMIFS(NhatKy_ViPham!J:J, NhatKy_ViPham!E:E, "12_Hoa_B", NhatKy_ViPham!F:F, B40, NhatKy_ViPham!C:C, "T24") - SUMIFS(NhatKy_ViPham!K:K, NhatKy_ViPham!E:E, "12_Hoa_B", NhatKy_ViPham!F:F, B40, NhatKy_ViPham!C:C, "T24")</f>
        <v>100</v>
      </c>
      <c r="AP40" s="6">
        <f>100 + SUMIFS(NhatKy_ViPham!J:J, NhatKy_ViPham!E:E, "12_Hoa_B", NhatKy_ViPham!F:F, B40, NhatKy_ViPham!C:C, "T25") - SUMIFS(NhatKy_ViPham!K:K, NhatKy_ViPham!E:E, "12_Hoa_B", NhatKy_ViPham!F:F, B40, NhatKy_ViPham!C:C, "T25")</f>
        <v>100</v>
      </c>
      <c r="AQ40" s="6">
        <f>100 + SUMIFS(NhatKy_ViPham!J:J, NhatKy_ViPham!E:E, "12_Hoa_B", NhatKy_ViPham!F:F, B40, NhatKy_ViPham!C:C, "T26") - SUMIFS(NhatKy_ViPham!K:K, NhatKy_ViPham!E:E, "12_Hoa_B", NhatKy_ViPham!F:F, B40, NhatKy_ViPham!C:C, "T26")</f>
        <v>100</v>
      </c>
      <c r="AR40" s="6">
        <f>100 + SUMIFS(NhatKy_ViPham!J:J, NhatKy_ViPham!E:E, "12_Hoa_B", NhatKy_ViPham!F:F, B40, NhatKy_ViPham!C:C, "T27") - SUMIFS(NhatKy_ViPham!K:K, NhatKy_ViPham!E:E, "12_Hoa_B", NhatKy_ViPham!F:F, B40, NhatKy_ViPham!C:C, "T27")</f>
        <v>100</v>
      </c>
      <c r="AS40" s="6">
        <f>100 + SUMIFS(NhatKy_ViPham!J:J, NhatKy_ViPham!E:E, "12_Hoa_B", NhatKy_ViPham!F:F, B40, NhatKy_ViPham!C:C, "T28") - SUMIFS(NhatKy_ViPham!K:K, NhatKy_ViPham!E:E, "12_Hoa_B", NhatKy_ViPham!F:F, B40, NhatKy_ViPham!C:C, "T28")</f>
        <v>100</v>
      </c>
      <c r="AT40" s="6">
        <f>100 + SUMIFS(NhatKy_ViPham!J:J, NhatKy_ViPham!E:E, "12_Hoa_B", NhatKy_ViPham!F:F, B40, NhatKy_ViPham!C:C, "T29") - SUMIFS(NhatKy_ViPham!K:K, NhatKy_ViPham!E:E, "12_Hoa_B", NhatKy_ViPham!F:F, B40, NhatKy_ViPham!C:C, "T29")</f>
        <v>100</v>
      </c>
      <c r="AU40" s="6">
        <f>100 + SUMIFS(NhatKy_ViPham!J:J, NhatKy_ViPham!E:E, "12_Hoa_B", NhatKy_ViPham!F:F, B40, NhatKy_ViPham!C:C, "T30") - SUMIFS(NhatKy_ViPham!K:K, NhatKy_ViPham!E:E, "12_Hoa_B", NhatKy_ViPham!F:F, B40, NhatKy_ViPham!C:C, "T30")</f>
        <v>100</v>
      </c>
      <c r="AV40" s="6">
        <f>100 + SUMIFS(NhatKy_ViPham!J:J, NhatKy_ViPham!E:E, "12_Hoa_B", NhatKy_ViPham!F:F, B40, NhatKy_ViPham!C:C, "T31") - SUMIFS(NhatKy_ViPham!K:K, NhatKy_ViPham!E:E, "12_Hoa_B", NhatKy_ViPham!F:F, B40, NhatKy_ViPham!C:C, "T31")</f>
        <v>100</v>
      </c>
      <c r="AW40" s="6">
        <f>100 + SUMIFS(NhatKy_ViPham!J:J, NhatKy_ViPham!E:E, "12_Hoa_B", NhatKy_ViPham!F:F, B40, NhatKy_ViPham!C:C, "T32") - SUMIFS(NhatKy_ViPham!K:K, NhatKy_ViPham!E:E, "12_Hoa_B", NhatKy_ViPham!F:F, B40, NhatKy_ViPham!C:C, "T32")</f>
        <v>100</v>
      </c>
      <c r="AX40" s="6">
        <f>100 + SUMIFS(NhatKy_ViPham!J:J, NhatKy_ViPham!E:E, "12_Hoa_B", NhatKy_ViPham!F:F, B40, NhatKy_ViPham!C:C, "T33") - SUMIFS(NhatKy_ViPham!K:K, NhatKy_ViPham!E:E, "12_Hoa_B", NhatKy_ViPham!F:F, B40, NhatKy_ViPham!C:C, "T33")</f>
        <v>100</v>
      </c>
      <c r="AY40" s="6">
        <f>100 + SUMIFS(NhatKy_ViPham!J:J, NhatKy_ViPham!E:E, "12_Hoa_B", NhatKy_ViPham!F:F, B40, NhatKy_ViPham!C:C, "T34") - SUMIFS(NhatKy_ViPham!K:K, NhatKy_ViPham!E:E, "12_Hoa_B", NhatKy_ViPham!F:F, B40, NhatKy_ViPham!C:C, "T34")</f>
        <v>100</v>
      </c>
      <c r="AZ40" s="6">
        <f>100 + SUMIFS(NhatKy_ViPham!J:J, NhatKy_ViPham!E:E, "12_Hoa_B", NhatKy_ViPham!F:F, B40, NhatKy_ViPham!C:C, "T35") - SUMIFS(NhatKy_ViPham!K:K, NhatKy_ViPham!E:E, "12_Hoa_B", NhatKy_ViPham!F:F, B40, NhatKy_ViPham!C:C, "T35")</f>
        <v>100</v>
      </c>
      <c r="BA40" s="12">
        <f t="shared" si="0"/>
        <v>100</v>
      </c>
      <c r="BB40" s="11" t="s">
        <v>430</v>
      </c>
      <c r="BC40" s="16" t="str">
        <f t="shared" si="1"/>
        <v>Tốt</v>
      </c>
      <c r="BD40" s="15" t="str">
        <f t="shared" si="2"/>
        <v>🟢 BÌNH THƯỜNG</v>
      </c>
    </row>
    <row r="41" spans="1:56" x14ac:dyDescent="0.25">
      <c r="A41" s="4">
        <v>33</v>
      </c>
      <c r="B41" s="10" t="s">
        <v>2600</v>
      </c>
      <c r="C41" s="4" t="s">
        <v>2247</v>
      </c>
      <c r="D41" s="4" t="s">
        <v>435</v>
      </c>
      <c r="E41" s="11" t="s">
        <v>430</v>
      </c>
      <c r="F41" s="7">
        <f>SUMIFS(NhatKy_ViPham!K:K, NhatKy_ViPham!E:E, "12_Hoa_B", NhatKy_ViPham!F:F, B41, NhatKy_ViPham!H:H, "L01")</f>
        <v>0</v>
      </c>
      <c r="G41" s="7">
        <f>SUMIFS(NhatKy_ViPham!K:K, NhatKy_ViPham!E:E, "12_Hoa_B", NhatKy_ViPham!F:F, B41, NhatKy_ViPham!H:H, "L02")</f>
        <v>0</v>
      </c>
      <c r="H41" s="7">
        <f>SUMIFS(NhatKy_ViPham!K:K, NhatKy_ViPham!E:E, "12_Hoa_B", NhatKy_ViPham!F:F, B41, NhatKy_ViPham!H:H, "L03")</f>
        <v>0</v>
      </c>
      <c r="I41" s="7">
        <f>SUMIFS(NhatKy_ViPham!K:K, NhatKy_ViPham!E:E, "12_Hoa_B", NhatKy_ViPham!F:F, B41, NhatKy_ViPham!H:H, "L04")</f>
        <v>0</v>
      </c>
      <c r="J41" s="7">
        <f>SUMIFS(NhatKy_ViPham!K:K, NhatKy_ViPham!E:E, "12_Hoa_B", NhatKy_ViPham!F:F, B41, NhatKy_ViPham!H:H, "L05")</f>
        <v>0</v>
      </c>
      <c r="K41" s="7">
        <f>SUMIFS(NhatKy_ViPham!K:K, NhatKy_ViPham!E:E, "12_Hoa_B", NhatKy_ViPham!F:F, B41, NhatKy_ViPham!H:H, "L06")</f>
        <v>0</v>
      </c>
      <c r="L41" s="7">
        <f>SUMIFS(NhatKy_ViPham!K:K, NhatKy_ViPham!E:E, "12_Hoa_B", NhatKy_ViPham!F:F, B41, NhatKy_ViPham!H:H, "L07")</f>
        <v>0</v>
      </c>
      <c r="M41" s="7">
        <f>SUMIFS(NhatKy_ViPham!K:K, NhatKy_ViPham!E:E, "12_Hoa_B", NhatKy_ViPham!F:F, B41, NhatKy_ViPham!H:H, "L08")</f>
        <v>0</v>
      </c>
      <c r="N41" s="7">
        <f>SUMIFS(NhatKy_ViPham!K:K, NhatKy_ViPham!E:E, "12_Hoa_B", NhatKy_ViPham!F:F, B41, NhatKy_ViPham!H:H, "L09")</f>
        <v>0</v>
      </c>
      <c r="O41" s="7">
        <f>SUMIFS(NhatKy_ViPham!K:K, NhatKy_ViPham!E:E, "12_Hoa_B", NhatKy_ViPham!F:F, B41, NhatKy_ViPham!H:H, "L10")</f>
        <v>0</v>
      </c>
      <c r="P41" s="12">
        <f>SUMIFS(NhatKy_ViPham!J:J, NhatKy_ViPham!E:E, "12_Hoa_B", NhatKy_ViPham!F:F, B41)</f>
        <v>0</v>
      </c>
      <c r="Q41" s="13">
        <f>SUMIFS(NhatKy_ViPham!K:K, NhatKy_ViPham!E:E, "12_Hoa_B", NhatKy_ViPham!F:F, B41)</f>
        <v>0</v>
      </c>
      <c r="R41" s="7">
        <f>100 + SUMIFS(NhatKy_ViPham!J:J, NhatKy_ViPham!E:E, "12_Hoa_B", NhatKy_ViPham!F:F, B41, NhatKy_ViPham!C:C, "T1") - SUMIFS(NhatKy_ViPham!K:K, NhatKy_ViPham!E:E, "12_Hoa_B", NhatKy_ViPham!F:F, B41, NhatKy_ViPham!C:C, "T1")</f>
        <v>100</v>
      </c>
      <c r="S41" s="7">
        <f>100 + SUMIFS(NhatKy_ViPham!J:J, NhatKy_ViPham!E:E, "12_Hoa_B", NhatKy_ViPham!F:F, B41, NhatKy_ViPham!C:C, "T2") - SUMIFS(NhatKy_ViPham!K:K, NhatKy_ViPham!E:E, "12_Hoa_B", NhatKy_ViPham!F:F, B41, NhatKy_ViPham!C:C, "T2")</f>
        <v>100</v>
      </c>
      <c r="T41" s="7">
        <f>100 + SUMIFS(NhatKy_ViPham!J:J, NhatKy_ViPham!E:E, "12_Hoa_B", NhatKy_ViPham!F:F, B41, NhatKy_ViPham!C:C, "T3") - SUMIFS(NhatKy_ViPham!K:K, NhatKy_ViPham!E:E, "12_Hoa_B", NhatKy_ViPham!F:F, B41, NhatKy_ViPham!C:C, "T3")</f>
        <v>100</v>
      </c>
      <c r="U41" s="7">
        <f>100 + SUMIFS(NhatKy_ViPham!J:J, NhatKy_ViPham!E:E, "12_Hoa_B", NhatKy_ViPham!F:F, B41, NhatKy_ViPham!C:C, "T4") - SUMIFS(NhatKy_ViPham!K:K, NhatKy_ViPham!E:E, "12_Hoa_B", NhatKy_ViPham!F:F, B41, NhatKy_ViPham!C:C, "T4")</f>
        <v>100</v>
      </c>
      <c r="V41" s="7">
        <f>100 + SUMIFS(NhatKy_ViPham!J:J, NhatKy_ViPham!E:E, "12_Hoa_B", NhatKy_ViPham!F:F, B41, NhatKy_ViPham!C:C, "T5") - SUMIFS(NhatKy_ViPham!K:K, NhatKy_ViPham!E:E, "12_Hoa_B", NhatKy_ViPham!F:F, B41, NhatKy_ViPham!C:C, "T5")</f>
        <v>100</v>
      </c>
      <c r="W41" s="7">
        <f>100 + SUMIFS(NhatKy_ViPham!J:J, NhatKy_ViPham!E:E, "12_Hoa_B", NhatKy_ViPham!F:F, B41, NhatKy_ViPham!C:C, "T6") - SUMIFS(NhatKy_ViPham!K:K, NhatKy_ViPham!E:E, "12_Hoa_B", NhatKy_ViPham!F:F, B41, NhatKy_ViPham!C:C, "T6")</f>
        <v>100</v>
      </c>
      <c r="X41" s="7">
        <f>100 + SUMIFS(NhatKy_ViPham!J:J, NhatKy_ViPham!E:E, "12_Hoa_B", NhatKy_ViPham!F:F, B41, NhatKy_ViPham!C:C, "T7") - SUMIFS(NhatKy_ViPham!K:K, NhatKy_ViPham!E:E, "12_Hoa_B", NhatKy_ViPham!F:F, B41, NhatKy_ViPham!C:C, "T7")</f>
        <v>100</v>
      </c>
      <c r="Y41" s="7">
        <f>100 + SUMIFS(NhatKy_ViPham!J:J, NhatKy_ViPham!E:E, "12_Hoa_B", NhatKy_ViPham!F:F, B41, NhatKy_ViPham!C:C, "T8") - SUMIFS(NhatKy_ViPham!K:K, NhatKy_ViPham!E:E, "12_Hoa_B", NhatKy_ViPham!F:F, B41, NhatKy_ViPham!C:C, "T8")</f>
        <v>100</v>
      </c>
      <c r="Z41" s="7">
        <f>100 + SUMIFS(NhatKy_ViPham!J:J, NhatKy_ViPham!E:E, "12_Hoa_B", NhatKy_ViPham!F:F, B41, NhatKy_ViPham!C:C, "T9") - SUMIFS(NhatKy_ViPham!K:K, NhatKy_ViPham!E:E, "12_Hoa_B", NhatKy_ViPham!F:F, B41, NhatKy_ViPham!C:C, "T9")</f>
        <v>100</v>
      </c>
      <c r="AA41" s="7">
        <f>100 + SUMIFS(NhatKy_ViPham!J:J, NhatKy_ViPham!E:E, "12_Hoa_B", NhatKy_ViPham!F:F, B41, NhatKy_ViPham!C:C, "T10") - SUMIFS(NhatKy_ViPham!K:K, NhatKy_ViPham!E:E, "12_Hoa_B", NhatKy_ViPham!F:F, B41, NhatKy_ViPham!C:C, "T10")</f>
        <v>100</v>
      </c>
      <c r="AB41" s="7">
        <f>100 + SUMIFS(NhatKy_ViPham!J:J, NhatKy_ViPham!E:E, "12_Hoa_B", NhatKy_ViPham!F:F, B41, NhatKy_ViPham!C:C, "T11") - SUMIFS(NhatKy_ViPham!K:K, NhatKy_ViPham!E:E, "12_Hoa_B", NhatKy_ViPham!F:F, B41, NhatKy_ViPham!C:C, "T11")</f>
        <v>100</v>
      </c>
      <c r="AC41" s="7">
        <f>100 + SUMIFS(NhatKy_ViPham!J:J, NhatKy_ViPham!E:E, "12_Hoa_B", NhatKy_ViPham!F:F, B41, NhatKy_ViPham!C:C, "T12") - SUMIFS(NhatKy_ViPham!K:K, NhatKy_ViPham!E:E, "12_Hoa_B", NhatKy_ViPham!F:F, B41, NhatKy_ViPham!C:C, "T12")</f>
        <v>100</v>
      </c>
      <c r="AD41" s="7">
        <f>100 + SUMIFS(NhatKy_ViPham!J:J, NhatKy_ViPham!E:E, "12_Hoa_B", NhatKy_ViPham!F:F, B41, NhatKy_ViPham!C:C, "T13") - SUMIFS(NhatKy_ViPham!K:K, NhatKy_ViPham!E:E, "12_Hoa_B", NhatKy_ViPham!F:F, B41, NhatKy_ViPham!C:C, "T13")</f>
        <v>100</v>
      </c>
      <c r="AE41" s="7">
        <f>100 + SUMIFS(NhatKy_ViPham!J:J, NhatKy_ViPham!E:E, "12_Hoa_B", NhatKy_ViPham!F:F, B41, NhatKy_ViPham!C:C, "T14") - SUMIFS(NhatKy_ViPham!K:K, NhatKy_ViPham!E:E, "12_Hoa_B", NhatKy_ViPham!F:F, B41, NhatKy_ViPham!C:C, "T14")</f>
        <v>100</v>
      </c>
      <c r="AF41" s="7">
        <f>100 + SUMIFS(NhatKy_ViPham!J:J, NhatKy_ViPham!E:E, "12_Hoa_B", NhatKy_ViPham!F:F, B41, NhatKy_ViPham!C:C, "T15") - SUMIFS(NhatKy_ViPham!K:K, NhatKy_ViPham!E:E, "12_Hoa_B", NhatKy_ViPham!F:F, B41, NhatKy_ViPham!C:C, "T15")</f>
        <v>100</v>
      </c>
      <c r="AG41" s="7">
        <f>100 + SUMIFS(NhatKy_ViPham!J:J, NhatKy_ViPham!E:E, "12_Hoa_B", NhatKy_ViPham!F:F, B41, NhatKy_ViPham!C:C, "T16") - SUMIFS(NhatKy_ViPham!K:K, NhatKy_ViPham!E:E, "12_Hoa_B", NhatKy_ViPham!F:F, B41, NhatKy_ViPham!C:C, "T16")</f>
        <v>100</v>
      </c>
      <c r="AH41" s="7">
        <f>100 + SUMIFS(NhatKy_ViPham!J:J, NhatKy_ViPham!E:E, "12_Hoa_B", NhatKy_ViPham!F:F, B41, NhatKy_ViPham!C:C, "T17") - SUMIFS(NhatKy_ViPham!K:K, NhatKy_ViPham!E:E, "12_Hoa_B", NhatKy_ViPham!F:F, B41, NhatKy_ViPham!C:C, "T17")</f>
        <v>100</v>
      </c>
      <c r="AI41" s="7">
        <f>100 + SUMIFS(NhatKy_ViPham!J:J, NhatKy_ViPham!E:E, "12_Hoa_B", NhatKy_ViPham!F:F, B41, NhatKy_ViPham!C:C, "T18") - SUMIFS(NhatKy_ViPham!K:K, NhatKy_ViPham!E:E, "12_Hoa_B", NhatKy_ViPham!F:F, B41, NhatKy_ViPham!C:C, "T18")</f>
        <v>100</v>
      </c>
      <c r="AJ41" s="7">
        <f>100 + SUMIFS(NhatKy_ViPham!J:J, NhatKy_ViPham!E:E, "12_Hoa_B", NhatKy_ViPham!F:F, B41, NhatKy_ViPham!C:C, "T19") - SUMIFS(NhatKy_ViPham!K:K, NhatKy_ViPham!E:E, "12_Hoa_B", NhatKy_ViPham!F:F, B41, NhatKy_ViPham!C:C, "T19")</f>
        <v>100</v>
      </c>
      <c r="AK41" s="7">
        <f>100 + SUMIFS(NhatKy_ViPham!J:J, NhatKy_ViPham!E:E, "12_Hoa_B", NhatKy_ViPham!F:F, B41, NhatKy_ViPham!C:C, "T20") - SUMIFS(NhatKy_ViPham!K:K, NhatKy_ViPham!E:E, "12_Hoa_B", NhatKy_ViPham!F:F, B41, NhatKy_ViPham!C:C, "T20")</f>
        <v>100</v>
      </c>
      <c r="AL41" s="7">
        <f>100 + SUMIFS(NhatKy_ViPham!J:J, NhatKy_ViPham!E:E, "12_Hoa_B", NhatKy_ViPham!F:F, B41, NhatKy_ViPham!C:C, "T21") - SUMIFS(NhatKy_ViPham!K:K, NhatKy_ViPham!E:E, "12_Hoa_B", NhatKy_ViPham!F:F, B41, NhatKy_ViPham!C:C, "T21")</f>
        <v>100</v>
      </c>
      <c r="AM41" s="7">
        <f>100 + SUMIFS(NhatKy_ViPham!J:J, NhatKy_ViPham!E:E, "12_Hoa_B", NhatKy_ViPham!F:F, B41, NhatKy_ViPham!C:C, "T22") - SUMIFS(NhatKy_ViPham!K:K, NhatKy_ViPham!E:E, "12_Hoa_B", NhatKy_ViPham!F:F, B41, NhatKy_ViPham!C:C, "T22")</f>
        <v>100</v>
      </c>
      <c r="AN41" s="7">
        <f>100 + SUMIFS(NhatKy_ViPham!J:J, NhatKy_ViPham!E:E, "12_Hoa_B", NhatKy_ViPham!F:F, B41, NhatKy_ViPham!C:C, "T23") - SUMIFS(NhatKy_ViPham!K:K, NhatKy_ViPham!E:E, "12_Hoa_B", NhatKy_ViPham!F:F, B41, NhatKy_ViPham!C:C, "T23")</f>
        <v>100</v>
      </c>
      <c r="AO41" s="7">
        <f>100 + SUMIFS(NhatKy_ViPham!J:J, NhatKy_ViPham!E:E, "12_Hoa_B", NhatKy_ViPham!F:F, B41, NhatKy_ViPham!C:C, "T24") - SUMIFS(NhatKy_ViPham!K:K, NhatKy_ViPham!E:E, "12_Hoa_B", NhatKy_ViPham!F:F, B41, NhatKy_ViPham!C:C, "T24")</f>
        <v>100</v>
      </c>
      <c r="AP41" s="7">
        <f>100 + SUMIFS(NhatKy_ViPham!J:J, NhatKy_ViPham!E:E, "12_Hoa_B", NhatKy_ViPham!F:F, B41, NhatKy_ViPham!C:C, "T25") - SUMIFS(NhatKy_ViPham!K:K, NhatKy_ViPham!E:E, "12_Hoa_B", NhatKy_ViPham!F:F, B41, NhatKy_ViPham!C:C, "T25")</f>
        <v>100</v>
      </c>
      <c r="AQ41" s="7">
        <f>100 + SUMIFS(NhatKy_ViPham!J:J, NhatKy_ViPham!E:E, "12_Hoa_B", NhatKy_ViPham!F:F, B41, NhatKy_ViPham!C:C, "T26") - SUMIFS(NhatKy_ViPham!K:K, NhatKy_ViPham!E:E, "12_Hoa_B", NhatKy_ViPham!F:F, B41, NhatKy_ViPham!C:C, "T26")</f>
        <v>100</v>
      </c>
      <c r="AR41" s="7">
        <f>100 + SUMIFS(NhatKy_ViPham!J:J, NhatKy_ViPham!E:E, "12_Hoa_B", NhatKy_ViPham!F:F, B41, NhatKy_ViPham!C:C, "T27") - SUMIFS(NhatKy_ViPham!K:K, NhatKy_ViPham!E:E, "12_Hoa_B", NhatKy_ViPham!F:F, B41, NhatKy_ViPham!C:C, "T27")</f>
        <v>100</v>
      </c>
      <c r="AS41" s="7">
        <f>100 + SUMIFS(NhatKy_ViPham!J:J, NhatKy_ViPham!E:E, "12_Hoa_B", NhatKy_ViPham!F:F, B41, NhatKy_ViPham!C:C, "T28") - SUMIFS(NhatKy_ViPham!K:K, NhatKy_ViPham!E:E, "12_Hoa_B", NhatKy_ViPham!F:F, B41, NhatKy_ViPham!C:C, "T28")</f>
        <v>100</v>
      </c>
      <c r="AT41" s="7">
        <f>100 + SUMIFS(NhatKy_ViPham!J:J, NhatKy_ViPham!E:E, "12_Hoa_B", NhatKy_ViPham!F:F, B41, NhatKy_ViPham!C:C, "T29") - SUMIFS(NhatKy_ViPham!K:K, NhatKy_ViPham!E:E, "12_Hoa_B", NhatKy_ViPham!F:F, B41, NhatKy_ViPham!C:C, "T29")</f>
        <v>100</v>
      </c>
      <c r="AU41" s="7">
        <f>100 + SUMIFS(NhatKy_ViPham!J:J, NhatKy_ViPham!E:E, "12_Hoa_B", NhatKy_ViPham!F:F, B41, NhatKy_ViPham!C:C, "T30") - SUMIFS(NhatKy_ViPham!K:K, NhatKy_ViPham!E:E, "12_Hoa_B", NhatKy_ViPham!F:F, B41, NhatKy_ViPham!C:C, "T30")</f>
        <v>100</v>
      </c>
      <c r="AV41" s="7">
        <f>100 + SUMIFS(NhatKy_ViPham!J:J, NhatKy_ViPham!E:E, "12_Hoa_B", NhatKy_ViPham!F:F, B41, NhatKy_ViPham!C:C, "T31") - SUMIFS(NhatKy_ViPham!K:K, NhatKy_ViPham!E:E, "12_Hoa_B", NhatKy_ViPham!F:F, B41, NhatKy_ViPham!C:C, "T31")</f>
        <v>100</v>
      </c>
      <c r="AW41" s="7">
        <f>100 + SUMIFS(NhatKy_ViPham!J:J, NhatKy_ViPham!E:E, "12_Hoa_B", NhatKy_ViPham!F:F, B41, NhatKy_ViPham!C:C, "T32") - SUMIFS(NhatKy_ViPham!K:K, NhatKy_ViPham!E:E, "12_Hoa_B", NhatKy_ViPham!F:F, B41, NhatKy_ViPham!C:C, "T32")</f>
        <v>100</v>
      </c>
      <c r="AX41" s="7">
        <f>100 + SUMIFS(NhatKy_ViPham!J:J, NhatKy_ViPham!E:E, "12_Hoa_B", NhatKy_ViPham!F:F, B41, NhatKy_ViPham!C:C, "T33") - SUMIFS(NhatKy_ViPham!K:K, NhatKy_ViPham!E:E, "12_Hoa_B", NhatKy_ViPham!F:F, B41, NhatKy_ViPham!C:C, "T33")</f>
        <v>100</v>
      </c>
      <c r="AY41" s="7">
        <f>100 + SUMIFS(NhatKy_ViPham!J:J, NhatKy_ViPham!E:E, "12_Hoa_B", NhatKy_ViPham!F:F, B41, NhatKy_ViPham!C:C, "T34") - SUMIFS(NhatKy_ViPham!K:K, NhatKy_ViPham!E:E, "12_Hoa_B", NhatKy_ViPham!F:F, B41, NhatKy_ViPham!C:C, "T34")</f>
        <v>100</v>
      </c>
      <c r="AZ41" s="7">
        <f>100 + SUMIFS(NhatKy_ViPham!J:J, NhatKy_ViPham!E:E, "12_Hoa_B", NhatKy_ViPham!F:F, B41, NhatKy_ViPham!C:C, "T35") - SUMIFS(NhatKy_ViPham!K:K, NhatKy_ViPham!E:E, "12_Hoa_B", NhatKy_ViPham!F:F, B41, NhatKy_ViPham!C:C, "T35")</f>
        <v>100</v>
      </c>
      <c r="BA41" s="12">
        <f t="shared" si="0"/>
        <v>100</v>
      </c>
      <c r="BB41" s="11" t="s">
        <v>430</v>
      </c>
      <c r="BC41" s="14" t="str">
        <f t="shared" si="1"/>
        <v>Tốt</v>
      </c>
      <c r="BD41" s="10" t="str">
        <f t="shared" si="2"/>
        <v>🟢 BÌNH THƯỜNG</v>
      </c>
    </row>
    <row r="42" spans="1:56" x14ac:dyDescent="0.25">
      <c r="A42" s="5">
        <v>34</v>
      </c>
      <c r="B42" s="15" t="s">
        <v>2601</v>
      </c>
      <c r="C42" s="5" t="s">
        <v>2602</v>
      </c>
      <c r="D42" s="5" t="s">
        <v>429</v>
      </c>
      <c r="E42" s="11" t="s">
        <v>430</v>
      </c>
      <c r="F42" s="6">
        <f>SUMIFS(NhatKy_ViPham!K:K, NhatKy_ViPham!E:E, "12_Hoa_B", NhatKy_ViPham!F:F, B42, NhatKy_ViPham!H:H, "L01")</f>
        <v>0</v>
      </c>
      <c r="G42" s="6">
        <f>SUMIFS(NhatKy_ViPham!K:K, NhatKy_ViPham!E:E, "12_Hoa_B", NhatKy_ViPham!F:F, B42, NhatKy_ViPham!H:H, "L02")</f>
        <v>0</v>
      </c>
      <c r="H42" s="6">
        <f>SUMIFS(NhatKy_ViPham!K:K, NhatKy_ViPham!E:E, "12_Hoa_B", NhatKy_ViPham!F:F, B42, NhatKy_ViPham!H:H, "L03")</f>
        <v>0</v>
      </c>
      <c r="I42" s="6">
        <f>SUMIFS(NhatKy_ViPham!K:K, NhatKy_ViPham!E:E, "12_Hoa_B", NhatKy_ViPham!F:F, B42, NhatKy_ViPham!H:H, "L04")</f>
        <v>0</v>
      </c>
      <c r="J42" s="6">
        <f>SUMIFS(NhatKy_ViPham!K:K, NhatKy_ViPham!E:E, "12_Hoa_B", NhatKy_ViPham!F:F, B42, NhatKy_ViPham!H:H, "L05")</f>
        <v>0</v>
      </c>
      <c r="K42" s="6">
        <f>SUMIFS(NhatKy_ViPham!K:K, NhatKy_ViPham!E:E, "12_Hoa_B", NhatKy_ViPham!F:F, B42, NhatKy_ViPham!H:H, "L06")</f>
        <v>0</v>
      </c>
      <c r="L42" s="6">
        <f>SUMIFS(NhatKy_ViPham!K:K, NhatKy_ViPham!E:E, "12_Hoa_B", NhatKy_ViPham!F:F, B42, NhatKy_ViPham!H:H, "L07")</f>
        <v>0</v>
      </c>
      <c r="M42" s="6">
        <f>SUMIFS(NhatKy_ViPham!K:K, NhatKy_ViPham!E:E, "12_Hoa_B", NhatKy_ViPham!F:F, B42, NhatKy_ViPham!H:H, "L08")</f>
        <v>0</v>
      </c>
      <c r="N42" s="6">
        <f>SUMIFS(NhatKy_ViPham!K:K, NhatKy_ViPham!E:E, "12_Hoa_B", NhatKy_ViPham!F:F, B42, NhatKy_ViPham!H:H, "L09")</f>
        <v>0</v>
      </c>
      <c r="O42" s="6">
        <f>SUMIFS(NhatKy_ViPham!K:K, NhatKy_ViPham!E:E, "12_Hoa_B", NhatKy_ViPham!F:F, B42, NhatKy_ViPham!H:H, "L10")</f>
        <v>0</v>
      </c>
      <c r="P42" s="12">
        <f>SUMIFS(NhatKy_ViPham!J:J, NhatKy_ViPham!E:E, "12_Hoa_B", NhatKy_ViPham!F:F, B42)</f>
        <v>0</v>
      </c>
      <c r="Q42" s="13">
        <f>SUMIFS(NhatKy_ViPham!K:K, NhatKy_ViPham!E:E, "12_Hoa_B", NhatKy_ViPham!F:F, B42)</f>
        <v>0</v>
      </c>
      <c r="R42" s="6">
        <f>100 + SUMIFS(NhatKy_ViPham!J:J, NhatKy_ViPham!E:E, "12_Hoa_B", NhatKy_ViPham!F:F, B42, NhatKy_ViPham!C:C, "T1") - SUMIFS(NhatKy_ViPham!K:K, NhatKy_ViPham!E:E, "12_Hoa_B", NhatKy_ViPham!F:F, B42, NhatKy_ViPham!C:C, "T1")</f>
        <v>100</v>
      </c>
      <c r="S42" s="6">
        <f>100 + SUMIFS(NhatKy_ViPham!J:J, NhatKy_ViPham!E:E, "12_Hoa_B", NhatKy_ViPham!F:F, B42, NhatKy_ViPham!C:C, "T2") - SUMIFS(NhatKy_ViPham!K:K, NhatKy_ViPham!E:E, "12_Hoa_B", NhatKy_ViPham!F:F, B42, NhatKy_ViPham!C:C, "T2")</f>
        <v>100</v>
      </c>
      <c r="T42" s="6">
        <f>100 + SUMIFS(NhatKy_ViPham!J:J, NhatKy_ViPham!E:E, "12_Hoa_B", NhatKy_ViPham!F:F, B42, NhatKy_ViPham!C:C, "T3") - SUMIFS(NhatKy_ViPham!K:K, NhatKy_ViPham!E:E, "12_Hoa_B", NhatKy_ViPham!F:F, B42, NhatKy_ViPham!C:C, "T3")</f>
        <v>100</v>
      </c>
      <c r="U42" s="6">
        <f>100 + SUMIFS(NhatKy_ViPham!J:J, NhatKy_ViPham!E:E, "12_Hoa_B", NhatKy_ViPham!F:F, B42, NhatKy_ViPham!C:C, "T4") - SUMIFS(NhatKy_ViPham!K:K, NhatKy_ViPham!E:E, "12_Hoa_B", NhatKy_ViPham!F:F, B42, NhatKy_ViPham!C:C, "T4")</f>
        <v>100</v>
      </c>
      <c r="V42" s="6">
        <f>100 + SUMIFS(NhatKy_ViPham!J:J, NhatKy_ViPham!E:E, "12_Hoa_B", NhatKy_ViPham!F:F, B42, NhatKy_ViPham!C:C, "T5") - SUMIFS(NhatKy_ViPham!K:K, NhatKy_ViPham!E:E, "12_Hoa_B", NhatKy_ViPham!F:F, B42, NhatKy_ViPham!C:C, "T5")</f>
        <v>100</v>
      </c>
      <c r="W42" s="6">
        <f>100 + SUMIFS(NhatKy_ViPham!J:J, NhatKy_ViPham!E:E, "12_Hoa_B", NhatKy_ViPham!F:F, B42, NhatKy_ViPham!C:C, "T6") - SUMIFS(NhatKy_ViPham!K:K, NhatKy_ViPham!E:E, "12_Hoa_B", NhatKy_ViPham!F:F, B42, NhatKy_ViPham!C:C, "T6")</f>
        <v>100</v>
      </c>
      <c r="X42" s="6">
        <f>100 + SUMIFS(NhatKy_ViPham!J:J, NhatKy_ViPham!E:E, "12_Hoa_B", NhatKy_ViPham!F:F, B42, NhatKy_ViPham!C:C, "T7") - SUMIFS(NhatKy_ViPham!K:K, NhatKy_ViPham!E:E, "12_Hoa_B", NhatKy_ViPham!F:F, B42, NhatKy_ViPham!C:C, "T7")</f>
        <v>100</v>
      </c>
      <c r="Y42" s="6">
        <f>100 + SUMIFS(NhatKy_ViPham!J:J, NhatKy_ViPham!E:E, "12_Hoa_B", NhatKy_ViPham!F:F, B42, NhatKy_ViPham!C:C, "T8") - SUMIFS(NhatKy_ViPham!K:K, NhatKy_ViPham!E:E, "12_Hoa_B", NhatKy_ViPham!F:F, B42, NhatKy_ViPham!C:C, "T8")</f>
        <v>100</v>
      </c>
      <c r="Z42" s="6">
        <f>100 + SUMIFS(NhatKy_ViPham!J:J, NhatKy_ViPham!E:E, "12_Hoa_B", NhatKy_ViPham!F:F, B42, NhatKy_ViPham!C:C, "T9") - SUMIFS(NhatKy_ViPham!K:K, NhatKy_ViPham!E:E, "12_Hoa_B", NhatKy_ViPham!F:F, B42, NhatKy_ViPham!C:C, "T9")</f>
        <v>100</v>
      </c>
      <c r="AA42" s="6">
        <f>100 + SUMIFS(NhatKy_ViPham!J:J, NhatKy_ViPham!E:E, "12_Hoa_B", NhatKy_ViPham!F:F, B42, NhatKy_ViPham!C:C, "T10") - SUMIFS(NhatKy_ViPham!K:K, NhatKy_ViPham!E:E, "12_Hoa_B", NhatKy_ViPham!F:F, B42, NhatKy_ViPham!C:C, "T10")</f>
        <v>100</v>
      </c>
      <c r="AB42" s="6">
        <f>100 + SUMIFS(NhatKy_ViPham!J:J, NhatKy_ViPham!E:E, "12_Hoa_B", NhatKy_ViPham!F:F, B42, NhatKy_ViPham!C:C, "T11") - SUMIFS(NhatKy_ViPham!K:K, NhatKy_ViPham!E:E, "12_Hoa_B", NhatKy_ViPham!F:F, B42, NhatKy_ViPham!C:C, "T11")</f>
        <v>100</v>
      </c>
      <c r="AC42" s="6">
        <f>100 + SUMIFS(NhatKy_ViPham!J:J, NhatKy_ViPham!E:E, "12_Hoa_B", NhatKy_ViPham!F:F, B42, NhatKy_ViPham!C:C, "T12") - SUMIFS(NhatKy_ViPham!K:K, NhatKy_ViPham!E:E, "12_Hoa_B", NhatKy_ViPham!F:F, B42, NhatKy_ViPham!C:C, "T12")</f>
        <v>100</v>
      </c>
      <c r="AD42" s="6">
        <f>100 + SUMIFS(NhatKy_ViPham!J:J, NhatKy_ViPham!E:E, "12_Hoa_B", NhatKy_ViPham!F:F, B42, NhatKy_ViPham!C:C, "T13") - SUMIFS(NhatKy_ViPham!K:K, NhatKy_ViPham!E:E, "12_Hoa_B", NhatKy_ViPham!F:F, B42, NhatKy_ViPham!C:C, "T13")</f>
        <v>100</v>
      </c>
      <c r="AE42" s="6">
        <f>100 + SUMIFS(NhatKy_ViPham!J:J, NhatKy_ViPham!E:E, "12_Hoa_B", NhatKy_ViPham!F:F, B42, NhatKy_ViPham!C:C, "T14") - SUMIFS(NhatKy_ViPham!K:K, NhatKy_ViPham!E:E, "12_Hoa_B", NhatKy_ViPham!F:F, B42, NhatKy_ViPham!C:C, "T14")</f>
        <v>100</v>
      </c>
      <c r="AF42" s="6">
        <f>100 + SUMIFS(NhatKy_ViPham!J:J, NhatKy_ViPham!E:E, "12_Hoa_B", NhatKy_ViPham!F:F, B42, NhatKy_ViPham!C:C, "T15") - SUMIFS(NhatKy_ViPham!K:K, NhatKy_ViPham!E:E, "12_Hoa_B", NhatKy_ViPham!F:F, B42, NhatKy_ViPham!C:C, "T15")</f>
        <v>100</v>
      </c>
      <c r="AG42" s="6">
        <f>100 + SUMIFS(NhatKy_ViPham!J:J, NhatKy_ViPham!E:E, "12_Hoa_B", NhatKy_ViPham!F:F, B42, NhatKy_ViPham!C:C, "T16") - SUMIFS(NhatKy_ViPham!K:K, NhatKy_ViPham!E:E, "12_Hoa_B", NhatKy_ViPham!F:F, B42, NhatKy_ViPham!C:C, "T16")</f>
        <v>100</v>
      </c>
      <c r="AH42" s="6">
        <f>100 + SUMIFS(NhatKy_ViPham!J:J, NhatKy_ViPham!E:E, "12_Hoa_B", NhatKy_ViPham!F:F, B42, NhatKy_ViPham!C:C, "T17") - SUMIFS(NhatKy_ViPham!K:K, NhatKy_ViPham!E:E, "12_Hoa_B", NhatKy_ViPham!F:F, B42, NhatKy_ViPham!C:C, "T17")</f>
        <v>100</v>
      </c>
      <c r="AI42" s="6">
        <f>100 + SUMIFS(NhatKy_ViPham!J:J, NhatKy_ViPham!E:E, "12_Hoa_B", NhatKy_ViPham!F:F, B42, NhatKy_ViPham!C:C, "T18") - SUMIFS(NhatKy_ViPham!K:K, NhatKy_ViPham!E:E, "12_Hoa_B", NhatKy_ViPham!F:F, B42, NhatKy_ViPham!C:C, "T18")</f>
        <v>100</v>
      </c>
      <c r="AJ42" s="6">
        <f>100 + SUMIFS(NhatKy_ViPham!J:J, NhatKy_ViPham!E:E, "12_Hoa_B", NhatKy_ViPham!F:F, B42, NhatKy_ViPham!C:C, "T19") - SUMIFS(NhatKy_ViPham!K:K, NhatKy_ViPham!E:E, "12_Hoa_B", NhatKy_ViPham!F:F, B42, NhatKy_ViPham!C:C, "T19")</f>
        <v>100</v>
      </c>
      <c r="AK42" s="6">
        <f>100 + SUMIFS(NhatKy_ViPham!J:J, NhatKy_ViPham!E:E, "12_Hoa_B", NhatKy_ViPham!F:F, B42, NhatKy_ViPham!C:C, "T20") - SUMIFS(NhatKy_ViPham!K:K, NhatKy_ViPham!E:E, "12_Hoa_B", NhatKy_ViPham!F:F, B42, NhatKy_ViPham!C:C, "T20")</f>
        <v>100</v>
      </c>
      <c r="AL42" s="6">
        <f>100 + SUMIFS(NhatKy_ViPham!J:J, NhatKy_ViPham!E:E, "12_Hoa_B", NhatKy_ViPham!F:F, B42, NhatKy_ViPham!C:C, "T21") - SUMIFS(NhatKy_ViPham!K:K, NhatKy_ViPham!E:E, "12_Hoa_B", NhatKy_ViPham!F:F, B42, NhatKy_ViPham!C:C, "T21")</f>
        <v>100</v>
      </c>
      <c r="AM42" s="6">
        <f>100 + SUMIFS(NhatKy_ViPham!J:J, NhatKy_ViPham!E:E, "12_Hoa_B", NhatKy_ViPham!F:F, B42, NhatKy_ViPham!C:C, "T22") - SUMIFS(NhatKy_ViPham!K:K, NhatKy_ViPham!E:E, "12_Hoa_B", NhatKy_ViPham!F:F, B42, NhatKy_ViPham!C:C, "T22")</f>
        <v>100</v>
      </c>
      <c r="AN42" s="6">
        <f>100 + SUMIFS(NhatKy_ViPham!J:J, NhatKy_ViPham!E:E, "12_Hoa_B", NhatKy_ViPham!F:F, B42, NhatKy_ViPham!C:C, "T23") - SUMIFS(NhatKy_ViPham!K:K, NhatKy_ViPham!E:E, "12_Hoa_B", NhatKy_ViPham!F:F, B42, NhatKy_ViPham!C:C, "T23")</f>
        <v>100</v>
      </c>
      <c r="AO42" s="6">
        <f>100 + SUMIFS(NhatKy_ViPham!J:J, NhatKy_ViPham!E:E, "12_Hoa_B", NhatKy_ViPham!F:F, B42, NhatKy_ViPham!C:C, "T24") - SUMIFS(NhatKy_ViPham!K:K, NhatKy_ViPham!E:E, "12_Hoa_B", NhatKy_ViPham!F:F, B42, NhatKy_ViPham!C:C, "T24")</f>
        <v>100</v>
      </c>
      <c r="AP42" s="6">
        <f>100 + SUMIFS(NhatKy_ViPham!J:J, NhatKy_ViPham!E:E, "12_Hoa_B", NhatKy_ViPham!F:F, B42, NhatKy_ViPham!C:C, "T25") - SUMIFS(NhatKy_ViPham!K:K, NhatKy_ViPham!E:E, "12_Hoa_B", NhatKy_ViPham!F:F, B42, NhatKy_ViPham!C:C, "T25")</f>
        <v>100</v>
      </c>
      <c r="AQ42" s="6">
        <f>100 + SUMIFS(NhatKy_ViPham!J:J, NhatKy_ViPham!E:E, "12_Hoa_B", NhatKy_ViPham!F:F, B42, NhatKy_ViPham!C:C, "T26") - SUMIFS(NhatKy_ViPham!K:K, NhatKy_ViPham!E:E, "12_Hoa_B", NhatKy_ViPham!F:F, B42, NhatKy_ViPham!C:C, "T26")</f>
        <v>100</v>
      </c>
      <c r="AR42" s="6">
        <f>100 + SUMIFS(NhatKy_ViPham!J:J, NhatKy_ViPham!E:E, "12_Hoa_B", NhatKy_ViPham!F:F, B42, NhatKy_ViPham!C:C, "T27") - SUMIFS(NhatKy_ViPham!K:K, NhatKy_ViPham!E:E, "12_Hoa_B", NhatKy_ViPham!F:F, B42, NhatKy_ViPham!C:C, "T27")</f>
        <v>100</v>
      </c>
      <c r="AS42" s="6">
        <f>100 + SUMIFS(NhatKy_ViPham!J:J, NhatKy_ViPham!E:E, "12_Hoa_B", NhatKy_ViPham!F:F, B42, NhatKy_ViPham!C:C, "T28") - SUMIFS(NhatKy_ViPham!K:K, NhatKy_ViPham!E:E, "12_Hoa_B", NhatKy_ViPham!F:F, B42, NhatKy_ViPham!C:C, "T28")</f>
        <v>100</v>
      </c>
      <c r="AT42" s="6">
        <f>100 + SUMIFS(NhatKy_ViPham!J:J, NhatKy_ViPham!E:E, "12_Hoa_B", NhatKy_ViPham!F:F, B42, NhatKy_ViPham!C:C, "T29") - SUMIFS(NhatKy_ViPham!K:K, NhatKy_ViPham!E:E, "12_Hoa_B", NhatKy_ViPham!F:F, B42, NhatKy_ViPham!C:C, "T29")</f>
        <v>100</v>
      </c>
      <c r="AU42" s="6">
        <f>100 + SUMIFS(NhatKy_ViPham!J:J, NhatKy_ViPham!E:E, "12_Hoa_B", NhatKy_ViPham!F:F, B42, NhatKy_ViPham!C:C, "T30") - SUMIFS(NhatKy_ViPham!K:K, NhatKy_ViPham!E:E, "12_Hoa_B", NhatKy_ViPham!F:F, B42, NhatKy_ViPham!C:C, "T30")</f>
        <v>100</v>
      </c>
      <c r="AV42" s="6">
        <f>100 + SUMIFS(NhatKy_ViPham!J:J, NhatKy_ViPham!E:E, "12_Hoa_B", NhatKy_ViPham!F:F, B42, NhatKy_ViPham!C:C, "T31") - SUMIFS(NhatKy_ViPham!K:K, NhatKy_ViPham!E:E, "12_Hoa_B", NhatKy_ViPham!F:F, B42, NhatKy_ViPham!C:C, "T31")</f>
        <v>100</v>
      </c>
      <c r="AW42" s="6">
        <f>100 + SUMIFS(NhatKy_ViPham!J:J, NhatKy_ViPham!E:E, "12_Hoa_B", NhatKy_ViPham!F:F, B42, NhatKy_ViPham!C:C, "T32") - SUMIFS(NhatKy_ViPham!K:K, NhatKy_ViPham!E:E, "12_Hoa_B", NhatKy_ViPham!F:F, B42, NhatKy_ViPham!C:C, "T32")</f>
        <v>100</v>
      </c>
      <c r="AX42" s="6">
        <f>100 + SUMIFS(NhatKy_ViPham!J:J, NhatKy_ViPham!E:E, "12_Hoa_B", NhatKy_ViPham!F:F, B42, NhatKy_ViPham!C:C, "T33") - SUMIFS(NhatKy_ViPham!K:K, NhatKy_ViPham!E:E, "12_Hoa_B", NhatKy_ViPham!F:F, B42, NhatKy_ViPham!C:C, "T33")</f>
        <v>100</v>
      </c>
      <c r="AY42" s="6">
        <f>100 + SUMIFS(NhatKy_ViPham!J:J, NhatKy_ViPham!E:E, "12_Hoa_B", NhatKy_ViPham!F:F, B42, NhatKy_ViPham!C:C, "T34") - SUMIFS(NhatKy_ViPham!K:K, NhatKy_ViPham!E:E, "12_Hoa_B", NhatKy_ViPham!F:F, B42, NhatKy_ViPham!C:C, "T34")</f>
        <v>100</v>
      </c>
      <c r="AZ42" s="6">
        <f>100 + SUMIFS(NhatKy_ViPham!J:J, NhatKy_ViPham!E:E, "12_Hoa_B", NhatKy_ViPham!F:F, B42, NhatKy_ViPham!C:C, "T35") - SUMIFS(NhatKy_ViPham!K:K, NhatKy_ViPham!E:E, "12_Hoa_B", NhatKy_ViPham!F:F, B42, NhatKy_ViPham!C:C, "T35")</f>
        <v>100</v>
      </c>
      <c r="BA42" s="12">
        <f t="shared" si="0"/>
        <v>100</v>
      </c>
      <c r="BB42" s="11" t="s">
        <v>430</v>
      </c>
      <c r="BC42" s="16" t="str">
        <f t="shared" si="1"/>
        <v>Tốt</v>
      </c>
      <c r="BD42" s="15" t="str">
        <f t="shared" si="2"/>
        <v>🟢 BÌNH THƯỜNG</v>
      </c>
    </row>
    <row r="43" spans="1:56" x14ac:dyDescent="0.25">
      <c r="A43" s="4">
        <v>35</v>
      </c>
      <c r="B43" s="10" t="s">
        <v>2603</v>
      </c>
      <c r="C43" s="4" t="s">
        <v>2297</v>
      </c>
      <c r="D43" s="4" t="s">
        <v>429</v>
      </c>
      <c r="E43" s="11" t="s">
        <v>430</v>
      </c>
      <c r="F43" s="7">
        <f>SUMIFS(NhatKy_ViPham!K:K, NhatKy_ViPham!E:E, "12_Hoa_B", NhatKy_ViPham!F:F, B43, NhatKy_ViPham!H:H, "L01")</f>
        <v>0</v>
      </c>
      <c r="G43" s="7">
        <f>SUMIFS(NhatKy_ViPham!K:K, NhatKy_ViPham!E:E, "12_Hoa_B", NhatKy_ViPham!F:F, B43, NhatKy_ViPham!H:H, "L02")</f>
        <v>0</v>
      </c>
      <c r="H43" s="7">
        <f>SUMIFS(NhatKy_ViPham!K:K, NhatKy_ViPham!E:E, "12_Hoa_B", NhatKy_ViPham!F:F, B43, NhatKy_ViPham!H:H, "L03")</f>
        <v>0</v>
      </c>
      <c r="I43" s="7">
        <f>SUMIFS(NhatKy_ViPham!K:K, NhatKy_ViPham!E:E, "12_Hoa_B", NhatKy_ViPham!F:F, B43, NhatKy_ViPham!H:H, "L04")</f>
        <v>0</v>
      </c>
      <c r="J43" s="7">
        <f>SUMIFS(NhatKy_ViPham!K:K, NhatKy_ViPham!E:E, "12_Hoa_B", NhatKy_ViPham!F:F, B43, NhatKy_ViPham!H:H, "L05")</f>
        <v>0</v>
      </c>
      <c r="K43" s="7">
        <f>SUMIFS(NhatKy_ViPham!K:K, NhatKy_ViPham!E:E, "12_Hoa_B", NhatKy_ViPham!F:F, B43, NhatKy_ViPham!H:H, "L06")</f>
        <v>0</v>
      </c>
      <c r="L43" s="7">
        <f>SUMIFS(NhatKy_ViPham!K:K, NhatKy_ViPham!E:E, "12_Hoa_B", NhatKy_ViPham!F:F, B43, NhatKy_ViPham!H:H, "L07")</f>
        <v>0</v>
      </c>
      <c r="M43" s="7">
        <f>SUMIFS(NhatKy_ViPham!K:K, NhatKy_ViPham!E:E, "12_Hoa_B", NhatKy_ViPham!F:F, B43, NhatKy_ViPham!H:H, "L08")</f>
        <v>0</v>
      </c>
      <c r="N43" s="7">
        <f>SUMIFS(NhatKy_ViPham!K:K, NhatKy_ViPham!E:E, "12_Hoa_B", NhatKy_ViPham!F:F, B43, NhatKy_ViPham!H:H, "L09")</f>
        <v>0</v>
      </c>
      <c r="O43" s="7">
        <f>SUMIFS(NhatKy_ViPham!K:K, NhatKy_ViPham!E:E, "12_Hoa_B", NhatKy_ViPham!F:F, B43, NhatKy_ViPham!H:H, "L10")</f>
        <v>0</v>
      </c>
      <c r="P43" s="12">
        <f>SUMIFS(NhatKy_ViPham!J:J, NhatKy_ViPham!E:E, "12_Hoa_B", NhatKy_ViPham!F:F, B43)</f>
        <v>0</v>
      </c>
      <c r="Q43" s="13">
        <f>SUMIFS(NhatKy_ViPham!K:K, NhatKy_ViPham!E:E, "12_Hoa_B", NhatKy_ViPham!F:F, B43)</f>
        <v>0</v>
      </c>
      <c r="R43" s="7">
        <f>100 + SUMIFS(NhatKy_ViPham!J:J, NhatKy_ViPham!E:E, "12_Hoa_B", NhatKy_ViPham!F:F, B43, NhatKy_ViPham!C:C, "T1") - SUMIFS(NhatKy_ViPham!K:K, NhatKy_ViPham!E:E, "12_Hoa_B", NhatKy_ViPham!F:F, B43, NhatKy_ViPham!C:C, "T1")</f>
        <v>100</v>
      </c>
      <c r="S43" s="7">
        <f>100 + SUMIFS(NhatKy_ViPham!J:J, NhatKy_ViPham!E:E, "12_Hoa_B", NhatKy_ViPham!F:F, B43, NhatKy_ViPham!C:C, "T2") - SUMIFS(NhatKy_ViPham!K:K, NhatKy_ViPham!E:E, "12_Hoa_B", NhatKy_ViPham!F:F, B43, NhatKy_ViPham!C:C, "T2")</f>
        <v>100</v>
      </c>
      <c r="T43" s="7">
        <f>100 + SUMIFS(NhatKy_ViPham!J:J, NhatKy_ViPham!E:E, "12_Hoa_B", NhatKy_ViPham!F:F, B43, NhatKy_ViPham!C:C, "T3") - SUMIFS(NhatKy_ViPham!K:K, NhatKy_ViPham!E:E, "12_Hoa_B", NhatKy_ViPham!F:F, B43, NhatKy_ViPham!C:C, "T3")</f>
        <v>100</v>
      </c>
      <c r="U43" s="7">
        <f>100 + SUMIFS(NhatKy_ViPham!J:J, NhatKy_ViPham!E:E, "12_Hoa_B", NhatKy_ViPham!F:F, B43, NhatKy_ViPham!C:C, "T4") - SUMIFS(NhatKy_ViPham!K:K, NhatKy_ViPham!E:E, "12_Hoa_B", NhatKy_ViPham!F:F, B43, NhatKy_ViPham!C:C, "T4")</f>
        <v>100</v>
      </c>
      <c r="V43" s="7">
        <f>100 + SUMIFS(NhatKy_ViPham!J:J, NhatKy_ViPham!E:E, "12_Hoa_B", NhatKy_ViPham!F:F, B43, NhatKy_ViPham!C:C, "T5") - SUMIFS(NhatKy_ViPham!K:K, NhatKy_ViPham!E:E, "12_Hoa_B", NhatKy_ViPham!F:F, B43, NhatKy_ViPham!C:C, "T5")</f>
        <v>100</v>
      </c>
      <c r="W43" s="7">
        <f>100 + SUMIFS(NhatKy_ViPham!J:J, NhatKy_ViPham!E:E, "12_Hoa_B", NhatKy_ViPham!F:F, B43, NhatKy_ViPham!C:C, "T6") - SUMIFS(NhatKy_ViPham!K:K, NhatKy_ViPham!E:E, "12_Hoa_B", NhatKy_ViPham!F:F, B43, NhatKy_ViPham!C:C, "T6")</f>
        <v>100</v>
      </c>
      <c r="X43" s="7">
        <f>100 + SUMIFS(NhatKy_ViPham!J:J, NhatKy_ViPham!E:E, "12_Hoa_B", NhatKy_ViPham!F:F, B43, NhatKy_ViPham!C:C, "T7") - SUMIFS(NhatKy_ViPham!K:K, NhatKy_ViPham!E:E, "12_Hoa_B", NhatKy_ViPham!F:F, B43, NhatKy_ViPham!C:C, "T7")</f>
        <v>100</v>
      </c>
      <c r="Y43" s="7">
        <f>100 + SUMIFS(NhatKy_ViPham!J:J, NhatKy_ViPham!E:E, "12_Hoa_B", NhatKy_ViPham!F:F, B43, NhatKy_ViPham!C:C, "T8") - SUMIFS(NhatKy_ViPham!K:K, NhatKy_ViPham!E:E, "12_Hoa_B", NhatKy_ViPham!F:F, B43, NhatKy_ViPham!C:C, "T8")</f>
        <v>100</v>
      </c>
      <c r="Z43" s="7">
        <f>100 + SUMIFS(NhatKy_ViPham!J:J, NhatKy_ViPham!E:E, "12_Hoa_B", NhatKy_ViPham!F:F, B43, NhatKy_ViPham!C:C, "T9") - SUMIFS(NhatKy_ViPham!K:K, NhatKy_ViPham!E:E, "12_Hoa_B", NhatKy_ViPham!F:F, B43, NhatKy_ViPham!C:C, "T9")</f>
        <v>100</v>
      </c>
      <c r="AA43" s="7">
        <f>100 + SUMIFS(NhatKy_ViPham!J:J, NhatKy_ViPham!E:E, "12_Hoa_B", NhatKy_ViPham!F:F, B43, NhatKy_ViPham!C:C, "T10") - SUMIFS(NhatKy_ViPham!K:K, NhatKy_ViPham!E:E, "12_Hoa_B", NhatKy_ViPham!F:F, B43, NhatKy_ViPham!C:C, "T10")</f>
        <v>100</v>
      </c>
      <c r="AB43" s="7">
        <f>100 + SUMIFS(NhatKy_ViPham!J:J, NhatKy_ViPham!E:E, "12_Hoa_B", NhatKy_ViPham!F:F, B43, NhatKy_ViPham!C:C, "T11") - SUMIFS(NhatKy_ViPham!K:K, NhatKy_ViPham!E:E, "12_Hoa_B", NhatKy_ViPham!F:F, B43, NhatKy_ViPham!C:C, "T11")</f>
        <v>100</v>
      </c>
      <c r="AC43" s="7">
        <f>100 + SUMIFS(NhatKy_ViPham!J:J, NhatKy_ViPham!E:E, "12_Hoa_B", NhatKy_ViPham!F:F, B43, NhatKy_ViPham!C:C, "T12") - SUMIFS(NhatKy_ViPham!K:K, NhatKy_ViPham!E:E, "12_Hoa_B", NhatKy_ViPham!F:F, B43, NhatKy_ViPham!C:C, "T12")</f>
        <v>100</v>
      </c>
      <c r="AD43" s="7">
        <f>100 + SUMIFS(NhatKy_ViPham!J:J, NhatKy_ViPham!E:E, "12_Hoa_B", NhatKy_ViPham!F:F, B43, NhatKy_ViPham!C:C, "T13") - SUMIFS(NhatKy_ViPham!K:K, NhatKy_ViPham!E:E, "12_Hoa_B", NhatKy_ViPham!F:F, B43, NhatKy_ViPham!C:C, "T13")</f>
        <v>100</v>
      </c>
      <c r="AE43" s="7">
        <f>100 + SUMIFS(NhatKy_ViPham!J:J, NhatKy_ViPham!E:E, "12_Hoa_B", NhatKy_ViPham!F:F, B43, NhatKy_ViPham!C:C, "T14") - SUMIFS(NhatKy_ViPham!K:K, NhatKy_ViPham!E:E, "12_Hoa_B", NhatKy_ViPham!F:F, B43, NhatKy_ViPham!C:C, "T14")</f>
        <v>100</v>
      </c>
      <c r="AF43" s="7">
        <f>100 + SUMIFS(NhatKy_ViPham!J:J, NhatKy_ViPham!E:E, "12_Hoa_B", NhatKy_ViPham!F:F, B43, NhatKy_ViPham!C:C, "T15") - SUMIFS(NhatKy_ViPham!K:K, NhatKy_ViPham!E:E, "12_Hoa_B", NhatKy_ViPham!F:F, B43, NhatKy_ViPham!C:C, "T15")</f>
        <v>100</v>
      </c>
      <c r="AG43" s="7">
        <f>100 + SUMIFS(NhatKy_ViPham!J:J, NhatKy_ViPham!E:E, "12_Hoa_B", NhatKy_ViPham!F:F, B43, NhatKy_ViPham!C:C, "T16") - SUMIFS(NhatKy_ViPham!K:K, NhatKy_ViPham!E:E, "12_Hoa_B", NhatKy_ViPham!F:F, B43, NhatKy_ViPham!C:C, "T16")</f>
        <v>100</v>
      </c>
      <c r="AH43" s="7">
        <f>100 + SUMIFS(NhatKy_ViPham!J:J, NhatKy_ViPham!E:E, "12_Hoa_B", NhatKy_ViPham!F:F, B43, NhatKy_ViPham!C:C, "T17") - SUMIFS(NhatKy_ViPham!K:K, NhatKy_ViPham!E:E, "12_Hoa_B", NhatKy_ViPham!F:F, B43, NhatKy_ViPham!C:C, "T17")</f>
        <v>100</v>
      </c>
      <c r="AI43" s="7">
        <f>100 + SUMIFS(NhatKy_ViPham!J:J, NhatKy_ViPham!E:E, "12_Hoa_B", NhatKy_ViPham!F:F, B43, NhatKy_ViPham!C:C, "T18") - SUMIFS(NhatKy_ViPham!K:K, NhatKy_ViPham!E:E, "12_Hoa_B", NhatKy_ViPham!F:F, B43, NhatKy_ViPham!C:C, "T18")</f>
        <v>100</v>
      </c>
      <c r="AJ43" s="7">
        <f>100 + SUMIFS(NhatKy_ViPham!J:J, NhatKy_ViPham!E:E, "12_Hoa_B", NhatKy_ViPham!F:F, B43, NhatKy_ViPham!C:C, "T19") - SUMIFS(NhatKy_ViPham!K:K, NhatKy_ViPham!E:E, "12_Hoa_B", NhatKy_ViPham!F:F, B43, NhatKy_ViPham!C:C, "T19")</f>
        <v>100</v>
      </c>
      <c r="AK43" s="7">
        <f>100 + SUMIFS(NhatKy_ViPham!J:J, NhatKy_ViPham!E:E, "12_Hoa_B", NhatKy_ViPham!F:F, B43, NhatKy_ViPham!C:C, "T20") - SUMIFS(NhatKy_ViPham!K:K, NhatKy_ViPham!E:E, "12_Hoa_B", NhatKy_ViPham!F:F, B43, NhatKy_ViPham!C:C, "T20")</f>
        <v>100</v>
      </c>
      <c r="AL43" s="7">
        <f>100 + SUMIFS(NhatKy_ViPham!J:J, NhatKy_ViPham!E:E, "12_Hoa_B", NhatKy_ViPham!F:F, B43, NhatKy_ViPham!C:C, "T21") - SUMIFS(NhatKy_ViPham!K:K, NhatKy_ViPham!E:E, "12_Hoa_B", NhatKy_ViPham!F:F, B43, NhatKy_ViPham!C:C, "T21")</f>
        <v>100</v>
      </c>
      <c r="AM43" s="7">
        <f>100 + SUMIFS(NhatKy_ViPham!J:J, NhatKy_ViPham!E:E, "12_Hoa_B", NhatKy_ViPham!F:F, B43, NhatKy_ViPham!C:C, "T22") - SUMIFS(NhatKy_ViPham!K:K, NhatKy_ViPham!E:E, "12_Hoa_B", NhatKy_ViPham!F:F, B43, NhatKy_ViPham!C:C, "T22")</f>
        <v>100</v>
      </c>
      <c r="AN43" s="7">
        <f>100 + SUMIFS(NhatKy_ViPham!J:J, NhatKy_ViPham!E:E, "12_Hoa_B", NhatKy_ViPham!F:F, B43, NhatKy_ViPham!C:C, "T23") - SUMIFS(NhatKy_ViPham!K:K, NhatKy_ViPham!E:E, "12_Hoa_B", NhatKy_ViPham!F:F, B43, NhatKy_ViPham!C:C, "T23")</f>
        <v>100</v>
      </c>
      <c r="AO43" s="7">
        <f>100 + SUMIFS(NhatKy_ViPham!J:J, NhatKy_ViPham!E:E, "12_Hoa_B", NhatKy_ViPham!F:F, B43, NhatKy_ViPham!C:C, "T24") - SUMIFS(NhatKy_ViPham!K:K, NhatKy_ViPham!E:E, "12_Hoa_B", NhatKy_ViPham!F:F, B43, NhatKy_ViPham!C:C, "T24")</f>
        <v>100</v>
      </c>
      <c r="AP43" s="7">
        <f>100 + SUMIFS(NhatKy_ViPham!J:J, NhatKy_ViPham!E:E, "12_Hoa_B", NhatKy_ViPham!F:F, B43, NhatKy_ViPham!C:C, "T25") - SUMIFS(NhatKy_ViPham!K:K, NhatKy_ViPham!E:E, "12_Hoa_B", NhatKy_ViPham!F:F, B43, NhatKy_ViPham!C:C, "T25")</f>
        <v>100</v>
      </c>
      <c r="AQ43" s="7">
        <f>100 + SUMIFS(NhatKy_ViPham!J:J, NhatKy_ViPham!E:E, "12_Hoa_B", NhatKy_ViPham!F:F, B43, NhatKy_ViPham!C:C, "T26") - SUMIFS(NhatKy_ViPham!K:K, NhatKy_ViPham!E:E, "12_Hoa_B", NhatKy_ViPham!F:F, B43, NhatKy_ViPham!C:C, "T26")</f>
        <v>100</v>
      </c>
      <c r="AR43" s="7">
        <f>100 + SUMIFS(NhatKy_ViPham!J:J, NhatKy_ViPham!E:E, "12_Hoa_B", NhatKy_ViPham!F:F, B43, NhatKy_ViPham!C:C, "T27") - SUMIFS(NhatKy_ViPham!K:K, NhatKy_ViPham!E:E, "12_Hoa_B", NhatKy_ViPham!F:F, B43, NhatKy_ViPham!C:C, "T27")</f>
        <v>100</v>
      </c>
      <c r="AS43" s="7">
        <f>100 + SUMIFS(NhatKy_ViPham!J:J, NhatKy_ViPham!E:E, "12_Hoa_B", NhatKy_ViPham!F:F, B43, NhatKy_ViPham!C:C, "T28") - SUMIFS(NhatKy_ViPham!K:K, NhatKy_ViPham!E:E, "12_Hoa_B", NhatKy_ViPham!F:F, B43, NhatKy_ViPham!C:C, "T28")</f>
        <v>100</v>
      </c>
      <c r="AT43" s="7">
        <f>100 + SUMIFS(NhatKy_ViPham!J:J, NhatKy_ViPham!E:E, "12_Hoa_B", NhatKy_ViPham!F:F, B43, NhatKy_ViPham!C:C, "T29") - SUMIFS(NhatKy_ViPham!K:K, NhatKy_ViPham!E:E, "12_Hoa_B", NhatKy_ViPham!F:F, B43, NhatKy_ViPham!C:C, "T29")</f>
        <v>100</v>
      </c>
      <c r="AU43" s="7">
        <f>100 + SUMIFS(NhatKy_ViPham!J:J, NhatKy_ViPham!E:E, "12_Hoa_B", NhatKy_ViPham!F:F, B43, NhatKy_ViPham!C:C, "T30") - SUMIFS(NhatKy_ViPham!K:K, NhatKy_ViPham!E:E, "12_Hoa_B", NhatKy_ViPham!F:F, B43, NhatKy_ViPham!C:C, "T30")</f>
        <v>100</v>
      </c>
      <c r="AV43" s="7">
        <f>100 + SUMIFS(NhatKy_ViPham!J:J, NhatKy_ViPham!E:E, "12_Hoa_B", NhatKy_ViPham!F:F, B43, NhatKy_ViPham!C:C, "T31") - SUMIFS(NhatKy_ViPham!K:K, NhatKy_ViPham!E:E, "12_Hoa_B", NhatKy_ViPham!F:F, B43, NhatKy_ViPham!C:C, "T31")</f>
        <v>100</v>
      </c>
      <c r="AW43" s="7">
        <f>100 + SUMIFS(NhatKy_ViPham!J:J, NhatKy_ViPham!E:E, "12_Hoa_B", NhatKy_ViPham!F:F, B43, NhatKy_ViPham!C:C, "T32") - SUMIFS(NhatKy_ViPham!K:K, NhatKy_ViPham!E:E, "12_Hoa_B", NhatKy_ViPham!F:F, B43, NhatKy_ViPham!C:C, "T32")</f>
        <v>100</v>
      </c>
      <c r="AX43" s="7">
        <f>100 + SUMIFS(NhatKy_ViPham!J:J, NhatKy_ViPham!E:E, "12_Hoa_B", NhatKy_ViPham!F:F, B43, NhatKy_ViPham!C:C, "T33") - SUMIFS(NhatKy_ViPham!K:K, NhatKy_ViPham!E:E, "12_Hoa_B", NhatKy_ViPham!F:F, B43, NhatKy_ViPham!C:C, "T33")</f>
        <v>100</v>
      </c>
      <c r="AY43" s="7">
        <f>100 + SUMIFS(NhatKy_ViPham!J:J, NhatKy_ViPham!E:E, "12_Hoa_B", NhatKy_ViPham!F:F, B43, NhatKy_ViPham!C:C, "T34") - SUMIFS(NhatKy_ViPham!K:K, NhatKy_ViPham!E:E, "12_Hoa_B", NhatKy_ViPham!F:F, B43, NhatKy_ViPham!C:C, "T34")</f>
        <v>100</v>
      </c>
      <c r="AZ43" s="7">
        <f>100 + SUMIFS(NhatKy_ViPham!J:J, NhatKy_ViPham!E:E, "12_Hoa_B", NhatKy_ViPham!F:F, B43, NhatKy_ViPham!C:C, "T35") - SUMIFS(NhatKy_ViPham!K:K, NhatKy_ViPham!E:E, "12_Hoa_B", NhatKy_ViPham!F:F, B43, NhatKy_ViPham!C:C, "T35")</f>
        <v>100</v>
      </c>
      <c r="BA43" s="12">
        <f t="shared" si="0"/>
        <v>100</v>
      </c>
      <c r="BB43" s="11" t="s">
        <v>430</v>
      </c>
      <c r="BC43" s="14" t="str">
        <f t="shared" si="1"/>
        <v>Tốt</v>
      </c>
      <c r="BD43" s="10" t="str">
        <f t="shared" si="2"/>
        <v>🟢 BÌNH THƯỜNG</v>
      </c>
    </row>
  </sheetData>
  <mergeCells count="42">
    <mergeCell ref="A4:B4"/>
    <mergeCell ref="G4:H4"/>
    <mergeCell ref="BB7:BB8"/>
    <mergeCell ref="I4:J4"/>
    <mergeCell ref="BD7:BD8"/>
    <mergeCell ref="B7:B8"/>
    <mergeCell ref="F7:F8"/>
    <mergeCell ref="L7:L8"/>
    <mergeCell ref="K4:L4"/>
    <mergeCell ref="N7:N8"/>
    <mergeCell ref="BC7:BC8"/>
    <mergeCell ref="C4:D4"/>
    <mergeCell ref="AX7:AZ7"/>
    <mergeCell ref="E4:F4"/>
    <mergeCell ref="D7:D8"/>
    <mergeCell ref="AT7:AW7"/>
    <mergeCell ref="AH7:AK7"/>
    <mergeCell ref="BA7:BA8"/>
    <mergeCell ref="M7:M8"/>
    <mergeCell ref="AP7:AS7"/>
    <mergeCell ref="AL7:AO7"/>
    <mergeCell ref="O7:O8"/>
    <mergeCell ref="Q7:Q8"/>
    <mergeCell ref="R7:U7"/>
    <mergeCell ref="Z7:AC7"/>
    <mergeCell ref="V7:Y7"/>
    <mergeCell ref="P7:P8"/>
    <mergeCell ref="A7:A8"/>
    <mergeCell ref="G7:G8"/>
    <mergeCell ref="I7:I8"/>
    <mergeCell ref="A5:B5"/>
    <mergeCell ref="AD7:AG7"/>
    <mergeCell ref="I5:J5"/>
    <mergeCell ref="E7:E8"/>
    <mergeCell ref="K7:K8"/>
    <mergeCell ref="E5:F5"/>
    <mergeCell ref="K5:L5"/>
    <mergeCell ref="H7:H8"/>
    <mergeCell ref="J7:J8"/>
    <mergeCell ref="G5:H5"/>
    <mergeCell ref="C7:C8"/>
    <mergeCell ref="C5:D5"/>
  </mergeCells>
  <dataValidations count="1">
    <dataValidation type="list" allowBlank="1" sqref="E9:E43 BB9:BB43" xr:uid="{00000000-0002-0000-2D00-000000000000}">
      <formula1>"Không,Có"</formula1>
    </dataValidation>
  </dataValidations>
  <hyperlinks>
    <hyperlink ref="AX1" location="'TOC_HuongDan'!A1" display="🏠 về Mục Lục" xr:uid="{00000000-0004-0000-2D00-000000000000}"/>
    <hyperlink ref="AX2" location="'NhatKy_ViPham'!A4" display="📋 Nhật Ký Vi Phạm Lớp 12_Hoa_B" xr:uid="{00000000-0004-0000-2D00-000001000000}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BD42"/>
  <sheetViews>
    <sheetView showGridLines="0" workbookViewId="0"/>
  </sheetViews>
  <sheetFormatPr defaultRowHeight="15" x14ac:dyDescent="0.25"/>
  <cols>
    <col min="1" max="1" width="6" customWidth="1"/>
    <col min="2" max="2" width="25" customWidth="1"/>
    <col min="3" max="3" width="12" customWidth="1"/>
    <col min="4" max="5" width="10" customWidth="1"/>
    <col min="6" max="17" width="16" customWidth="1"/>
    <col min="18" max="52" width="7" customWidth="1"/>
    <col min="53" max="55" width="14" customWidth="1"/>
    <col min="56" max="56" width="22" customWidth="1"/>
  </cols>
  <sheetData>
    <row r="1" spans="1:56" ht="21" x14ac:dyDescent="0.35">
      <c r="A1" s="1" t="s">
        <v>2604</v>
      </c>
      <c r="AX1" s="8" t="s">
        <v>358</v>
      </c>
    </row>
    <row r="2" spans="1:56" x14ac:dyDescent="0.25">
      <c r="A2" s="2" t="s">
        <v>2605</v>
      </c>
      <c r="AX2" s="8" t="s">
        <v>2606</v>
      </c>
    </row>
    <row r="4" spans="1:56" x14ac:dyDescent="0.25">
      <c r="A4" s="55" t="s">
        <v>361</v>
      </c>
      <c r="B4" s="50"/>
      <c r="C4" s="55" t="s">
        <v>362</v>
      </c>
      <c r="D4" s="50"/>
      <c r="E4" s="55" t="s">
        <v>363</v>
      </c>
      <c r="F4" s="50"/>
      <c r="G4" s="55" t="s">
        <v>364</v>
      </c>
      <c r="H4" s="50"/>
      <c r="I4" s="55" t="s">
        <v>365</v>
      </c>
      <c r="J4" s="50"/>
      <c r="K4" s="55" t="s">
        <v>366</v>
      </c>
      <c r="L4" s="50"/>
    </row>
    <row r="5" spans="1:56" x14ac:dyDescent="0.25">
      <c r="A5" s="49">
        <f>COUNTA(A9:A42)</f>
        <v>34</v>
      </c>
      <c r="B5" s="50"/>
      <c r="C5" s="53">
        <f>COUNTIF(BC9:BC42, "Tốt")</f>
        <v>34</v>
      </c>
      <c r="D5" s="50"/>
      <c r="E5" s="49">
        <f>COUNTIF(BC9:BC42, "Khá")</f>
        <v>0</v>
      </c>
      <c r="F5" s="50"/>
      <c r="G5" s="49">
        <f>COUNTIF(BC9:BC42, "Đạt")</f>
        <v>0</v>
      </c>
      <c r="H5" s="50"/>
      <c r="I5" s="52">
        <f>COUNTIF(BC9:BC42, "Chưa đạt")</f>
        <v>0</v>
      </c>
      <c r="J5" s="50"/>
      <c r="K5" s="53">
        <f>ROUND(AVERAGE(BA9:BA42), 1)</f>
        <v>100</v>
      </c>
      <c r="L5" s="50"/>
    </row>
    <row r="7" spans="1:56" x14ac:dyDescent="0.25">
      <c r="A7" s="46" t="s">
        <v>3</v>
      </c>
      <c r="B7" s="46" t="s">
        <v>303</v>
      </c>
      <c r="C7" s="46" t="s">
        <v>367</v>
      </c>
      <c r="D7" s="46" t="s">
        <v>368</v>
      </c>
      <c r="E7" s="46" t="s">
        <v>369</v>
      </c>
      <c r="F7" s="48" t="s">
        <v>370</v>
      </c>
      <c r="G7" s="48" t="s">
        <v>371</v>
      </c>
      <c r="H7" s="48" t="s">
        <v>372</v>
      </c>
      <c r="I7" s="48" t="s">
        <v>373</v>
      </c>
      <c r="J7" s="48" t="s">
        <v>374</v>
      </c>
      <c r="K7" s="48" t="s">
        <v>375</v>
      </c>
      <c r="L7" s="48" t="s">
        <v>376</v>
      </c>
      <c r="M7" s="48" t="s">
        <v>377</v>
      </c>
      <c r="N7" s="48" t="s">
        <v>378</v>
      </c>
      <c r="O7" s="48" t="s">
        <v>379</v>
      </c>
      <c r="P7" s="54" t="s">
        <v>380</v>
      </c>
      <c r="Q7" s="48" t="s">
        <v>381</v>
      </c>
      <c r="R7" s="46" t="s">
        <v>382</v>
      </c>
      <c r="S7" s="51"/>
      <c r="T7" s="51"/>
      <c r="U7" s="51"/>
      <c r="V7" s="46" t="s">
        <v>383</v>
      </c>
      <c r="W7" s="51"/>
      <c r="X7" s="51"/>
      <c r="Y7" s="51"/>
      <c r="Z7" s="46" t="s">
        <v>384</v>
      </c>
      <c r="AA7" s="51"/>
      <c r="AB7" s="51"/>
      <c r="AC7" s="51"/>
      <c r="AD7" s="46" t="s">
        <v>385</v>
      </c>
      <c r="AE7" s="51"/>
      <c r="AF7" s="51"/>
      <c r="AG7" s="51"/>
      <c r="AH7" s="46" t="s">
        <v>386</v>
      </c>
      <c r="AI7" s="51"/>
      <c r="AJ7" s="51"/>
      <c r="AK7" s="51"/>
      <c r="AL7" s="46" t="s">
        <v>387</v>
      </c>
      <c r="AM7" s="51"/>
      <c r="AN7" s="51"/>
      <c r="AO7" s="51"/>
      <c r="AP7" s="46" t="s">
        <v>388</v>
      </c>
      <c r="AQ7" s="51"/>
      <c r="AR7" s="51"/>
      <c r="AS7" s="51"/>
      <c r="AT7" s="46" t="s">
        <v>389</v>
      </c>
      <c r="AU7" s="51"/>
      <c r="AV7" s="51"/>
      <c r="AW7" s="51"/>
      <c r="AX7" s="46" t="s">
        <v>390</v>
      </c>
      <c r="AY7" s="51"/>
      <c r="AZ7" s="51"/>
      <c r="BA7" s="46" t="s">
        <v>391</v>
      </c>
      <c r="BB7" s="46" t="s">
        <v>392</v>
      </c>
      <c r="BC7" s="46" t="s">
        <v>393</v>
      </c>
      <c r="BD7" s="46" t="s">
        <v>394</v>
      </c>
    </row>
    <row r="8" spans="1:56" x14ac:dyDescent="0.25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9" t="s">
        <v>311</v>
      </c>
      <c r="S8" s="9" t="s">
        <v>348</v>
      </c>
      <c r="T8" s="9" t="s">
        <v>395</v>
      </c>
      <c r="U8" s="9" t="s">
        <v>396</v>
      </c>
      <c r="V8" s="9" t="s">
        <v>397</v>
      </c>
      <c r="W8" s="9" t="s">
        <v>398</v>
      </c>
      <c r="X8" s="9" t="s">
        <v>399</v>
      </c>
      <c r="Y8" s="9" t="s">
        <v>400</v>
      </c>
      <c r="Z8" s="9" t="s">
        <v>401</v>
      </c>
      <c r="AA8" s="9" t="s">
        <v>402</v>
      </c>
      <c r="AB8" s="9" t="s">
        <v>403</v>
      </c>
      <c r="AC8" s="9" t="s">
        <v>404</v>
      </c>
      <c r="AD8" s="9" t="s">
        <v>405</v>
      </c>
      <c r="AE8" s="9" t="s">
        <v>406</v>
      </c>
      <c r="AF8" s="9" t="s">
        <v>407</v>
      </c>
      <c r="AG8" s="9" t="s">
        <v>408</v>
      </c>
      <c r="AH8" s="9" t="s">
        <v>409</v>
      </c>
      <c r="AI8" s="9" t="s">
        <v>410</v>
      </c>
      <c r="AJ8" s="9" t="s">
        <v>411</v>
      </c>
      <c r="AK8" s="9" t="s">
        <v>412</v>
      </c>
      <c r="AL8" s="9" t="s">
        <v>413</v>
      </c>
      <c r="AM8" s="9" t="s">
        <v>414</v>
      </c>
      <c r="AN8" s="9" t="s">
        <v>415</v>
      </c>
      <c r="AO8" s="9" t="s">
        <v>416</v>
      </c>
      <c r="AP8" s="9" t="s">
        <v>417</v>
      </c>
      <c r="AQ8" s="9" t="s">
        <v>418</v>
      </c>
      <c r="AR8" s="9" t="s">
        <v>419</v>
      </c>
      <c r="AS8" s="9" t="s">
        <v>420</v>
      </c>
      <c r="AT8" s="9" t="s">
        <v>421</v>
      </c>
      <c r="AU8" s="9" t="s">
        <v>422</v>
      </c>
      <c r="AV8" s="9" t="s">
        <v>423</v>
      </c>
      <c r="AW8" s="9" t="s">
        <v>424</v>
      </c>
      <c r="AX8" s="9" t="s">
        <v>425</v>
      </c>
      <c r="AY8" s="9" t="s">
        <v>426</v>
      </c>
      <c r="AZ8" s="9" t="s">
        <v>427</v>
      </c>
      <c r="BA8" s="47"/>
      <c r="BB8" s="47"/>
      <c r="BC8" s="47"/>
      <c r="BD8" s="47"/>
    </row>
    <row r="9" spans="1:56" x14ac:dyDescent="0.25">
      <c r="A9" s="4">
        <v>1</v>
      </c>
      <c r="B9" s="10" t="s">
        <v>2607</v>
      </c>
      <c r="C9" s="4" t="s">
        <v>2548</v>
      </c>
      <c r="D9" s="4" t="s">
        <v>435</v>
      </c>
      <c r="E9" s="11" t="s">
        <v>430</v>
      </c>
      <c r="F9" s="7">
        <f>SUMIFS(NhatKy_ViPham!K:K, NhatKy_ViPham!E:E, "12_Sinh", NhatKy_ViPham!F:F, B9, NhatKy_ViPham!H:H, "L01")</f>
        <v>0</v>
      </c>
      <c r="G9" s="7">
        <f>SUMIFS(NhatKy_ViPham!K:K, NhatKy_ViPham!E:E, "12_Sinh", NhatKy_ViPham!F:F, B9, NhatKy_ViPham!H:H, "L02")</f>
        <v>0</v>
      </c>
      <c r="H9" s="7">
        <f>SUMIFS(NhatKy_ViPham!K:K, NhatKy_ViPham!E:E, "12_Sinh", NhatKy_ViPham!F:F, B9, NhatKy_ViPham!H:H, "L03")</f>
        <v>0</v>
      </c>
      <c r="I9" s="7">
        <f>SUMIFS(NhatKy_ViPham!K:K, NhatKy_ViPham!E:E, "12_Sinh", NhatKy_ViPham!F:F, B9, NhatKy_ViPham!H:H, "L04")</f>
        <v>0</v>
      </c>
      <c r="J9" s="7">
        <f>SUMIFS(NhatKy_ViPham!K:K, NhatKy_ViPham!E:E, "12_Sinh", NhatKy_ViPham!F:F, B9, NhatKy_ViPham!H:H, "L05")</f>
        <v>0</v>
      </c>
      <c r="K9" s="7">
        <f>SUMIFS(NhatKy_ViPham!K:K, NhatKy_ViPham!E:E, "12_Sinh", NhatKy_ViPham!F:F, B9, NhatKy_ViPham!H:H, "L06")</f>
        <v>0</v>
      </c>
      <c r="L9" s="7">
        <f>SUMIFS(NhatKy_ViPham!K:K, NhatKy_ViPham!E:E, "12_Sinh", NhatKy_ViPham!F:F, B9, NhatKy_ViPham!H:H, "L07")</f>
        <v>0</v>
      </c>
      <c r="M9" s="7">
        <f>SUMIFS(NhatKy_ViPham!K:K, NhatKy_ViPham!E:E, "12_Sinh", NhatKy_ViPham!F:F, B9, NhatKy_ViPham!H:H, "L08")</f>
        <v>0</v>
      </c>
      <c r="N9" s="7">
        <f>SUMIFS(NhatKy_ViPham!K:K, NhatKy_ViPham!E:E, "12_Sinh", NhatKy_ViPham!F:F, B9, NhatKy_ViPham!H:H, "L09")</f>
        <v>0</v>
      </c>
      <c r="O9" s="7">
        <f>SUMIFS(NhatKy_ViPham!K:K, NhatKy_ViPham!E:E, "12_Sinh", NhatKy_ViPham!F:F, B9, NhatKy_ViPham!H:H, "L10")</f>
        <v>0</v>
      </c>
      <c r="P9" s="12">
        <f>SUMIFS(NhatKy_ViPham!J:J, NhatKy_ViPham!E:E, "12_Sinh", NhatKy_ViPham!F:F, B9)</f>
        <v>0</v>
      </c>
      <c r="Q9" s="13">
        <f>SUMIFS(NhatKy_ViPham!K:K, NhatKy_ViPham!E:E, "12_Sinh", NhatKy_ViPham!F:F, B9)</f>
        <v>0</v>
      </c>
      <c r="R9" s="7">
        <f>100 + SUMIFS(NhatKy_ViPham!J:J, NhatKy_ViPham!E:E, "12_Sinh", NhatKy_ViPham!F:F, B9, NhatKy_ViPham!C:C, "T1") - SUMIFS(NhatKy_ViPham!K:K, NhatKy_ViPham!E:E, "12_Sinh", NhatKy_ViPham!F:F, B9, NhatKy_ViPham!C:C, "T1")</f>
        <v>100</v>
      </c>
      <c r="S9" s="7">
        <f>100 + SUMIFS(NhatKy_ViPham!J:J, NhatKy_ViPham!E:E, "12_Sinh", NhatKy_ViPham!F:F, B9, NhatKy_ViPham!C:C, "T2") - SUMIFS(NhatKy_ViPham!K:K, NhatKy_ViPham!E:E, "12_Sinh", NhatKy_ViPham!F:F, B9, NhatKy_ViPham!C:C, "T2")</f>
        <v>100</v>
      </c>
      <c r="T9" s="7">
        <f>100 + SUMIFS(NhatKy_ViPham!J:J, NhatKy_ViPham!E:E, "12_Sinh", NhatKy_ViPham!F:F, B9, NhatKy_ViPham!C:C, "T3") - SUMIFS(NhatKy_ViPham!K:K, NhatKy_ViPham!E:E, "12_Sinh", NhatKy_ViPham!F:F, B9, NhatKy_ViPham!C:C, "T3")</f>
        <v>100</v>
      </c>
      <c r="U9" s="7">
        <f>100 + SUMIFS(NhatKy_ViPham!J:J, NhatKy_ViPham!E:E, "12_Sinh", NhatKy_ViPham!F:F, B9, NhatKy_ViPham!C:C, "T4") - SUMIFS(NhatKy_ViPham!K:K, NhatKy_ViPham!E:E, "12_Sinh", NhatKy_ViPham!F:F, B9, NhatKy_ViPham!C:C, "T4")</f>
        <v>100</v>
      </c>
      <c r="V9" s="7">
        <f>100 + SUMIFS(NhatKy_ViPham!J:J, NhatKy_ViPham!E:E, "12_Sinh", NhatKy_ViPham!F:F, B9, NhatKy_ViPham!C:C, "T5") - SUMIFS(NhatKy_ViPham!K:K, NhatKy_ViPham!E:E, "12_Sinh", NhatKy_ViPham!F:F, B9, NhatKy_ViPham!C:C, "T5")</f>
        <v>100</v>
      </c>
      <c r="W9" s="7">
        <f>100 + SUMIFS(NhatKy_ViPham!J:J, NhatKy_ViPham!E:E, "12_Sinh", NhatKy_ViPham!F:F, B9, NhatKy_ViPham!C:C, "T6") - SUMIFS(NhatKy_ViPham!K:K, NhatKy_ViPham!E:E, "12_Sinh", NhatKy_ViPham!F:F, B9, NhatKy_ViPham!C:C, "T6")</f>
        <v>100</v>
      </c>
      <c r="X9" s="7">
        <f>100 + SUMIFS(NhatKy_ViPham!J:J, NhatKy_ViPham!E:E, "12_Sinh", NhatKy_ViPham!F:F, B9, NhatKy_ViPham!C:C, "T7") - SUMIFS(NhatKy_ViPham!K:K, NhatKy_ViPham!E:E, "12_Sinh", NhatKy_ViPham!F:F, B9, NhatKy_ViPham!C:C, "T7")</f>
        <v>100</v>
      </c>
      <c r="Y9" s="7">
        <f>100 + SUMIFS(NhatKy_ViPham!J:J, NhatKy_ViPham!E:E, "12_Sinh", NhatKy_ViPham!F:F, B9, NhatKy_ViPham!C:C, "T8") - SUMIFS(NhatKy_ViPham!K:K, NhatKy_ViPham!E:E, "12_Sinh", NhatKy_ViPham!F:F, B9, NhatKy_ViPham!C:C, "T8")</f>
        <v>100</v>
      </c>
      <c r="Z9" s="7">
        <f>100 + SUMIFS(NhatKy_ViPham!J:J, NhatKy_ViPham!E:E, "12_Sinh", NhatKy_ViPham!F:F, B9, NhatKy_ViPham!C:C, "T9") - SUMIFS(NhatKy_ViPham!K:K, NhatKy_ViPham!E:E, "12_Sinh", NhatKy_ViPham!F:F, B9, NhatKy_ViPham!C:C, "T9")</f>
        <v>100</v>
      </c>
      <c r="AA9" s="7">
        <f>100 + SUMIFS(NhatKy_ViPham!J:J, NhatKy_ViPham!E:E, "12_Sinh", NhatKy_ViPham!F:F, B9, NhatKy_ViPham!C:C, "T10") - SUMIFS(NhatKy_ViPham!K:K, NhatKy_ViPham!E:E, "12_Sinh", NhatKy_ViPham!F:F, B9, NhatKy_ViPham!C:C, "T10")</f>
        <v>100</v>
      </c>
      <c r="AB9" s="7">
        <f>100 + SUMIFS(NhatKy_ViPham!J:J, NhatKy_ViPham!E:E, "12_Sinh", NhatKy_ViPham!F:F, B9, NhatKy_ViPham!C:C, "T11") - SUMIFS(NhatKy_ViPham!K:K, NhatKy_ViPham!E:E, "12_Sinh", NhatKy_ViPham!F:F, B9, NhatKy_ViPham!C:C, "T11")</f>
        <v>100</v>
      </c>
      <c r="AC9" s="7">
        <f>100 + SUMIFS(NhatKy_ViPham!J:J, NhatKy_ViPham!E:E, "12_Sinh", NhatKy_ViPham!F:F, B9, NhatKy_ViPham!C:C, "T12") - SUMIFS(NhatKy_ViPham!K:K, NhatKy_ViPham!E:E, "12_Sinh", NhatKy_ViPham!F:F, B9, NhatKy_ViPham!C:C, "T12")</f>
        <v>100</v>
      </c>
      <c r="AD9" s="7">
        <f>100 + SUMIFS(NhatKy_ViPham!J:J, NhatKy_ViPham!E:E, "12_Sinh", NhatKy_ViPham!F:F, B9, NhatKy_ViPham!C:C, "T13") - SUMIFS(NhatKy_ViPham!K:K, NhatKy_ViPham!E:E, "12_Sinh", NhatKy_ViPham!F:F, B9, NhatKy_ViPham!C:C, "T13")</f>
        <v>100</v>
      </c>
      <c r="AE9" s="7">
        <f>100 + SUMIFS(NhatKy_ViPham!J:J, NhatKy_ViPham!E:E, "12_Sinh", NhatKy_ViPham!F:F, B9, NhatKy_ViPham!C:C, "T14") - SUMIFS(NhatKy_ViPham!K:K, NhatKy_ViPham!E:E, "12_Sinh", NhatKy_ViPham!F:F, B9, NhatKy_ViPham!C:C, "T14")</f>
        <v>100</v>
      </c>
      <c r="AF9" s="7">
        <f>100 + SUMIFS(NhatKy_ViPham!J:J, NhatKy_ViPham!E:E, "12_Sinh", NhatKy_ViPham!F:F, B9, NhatKy_ViPham!C:C, "T15") - SUMIFS(NhatKy_ViPham!K:K, NhatKy_ViPham!E:E, "12_Sinh", NhatKy_ViPham!F:F, B9, NhatKy_ViPham!C:C, "T15")</f>
        <v>100</v>
      </c>
      <c r="AG9" s="7">
        <f>100 + SUMIFS(NhatKy_ViPham!J:J, NhatKy_ViPham!E:E, "12_Sinh", NhatKy_ViPham!F:F, B9, NhatKy_ViPham!C:C, "T16") - SUMIFS(NhatKy_ViPham!K:K, NhatKy_ViPham!E:E, "12_Sinh", NhatKy_ViPham!F:F, B9, NhatKy_ViPham!C:C, "T16")</f>
        <v>100</v>
      </c>
      <c r="AH9" s="7">
        <f>100 + SUMIFS(NhatKy_ViPham!J:J, NhatKy_ViPham!E:E, "12_Sinh", NhatKy_ViPham!F:F, B9, NhatKy_ViPham!C:C, "T17") - SUMIFS(NhatKy_ViPham!K:K, NhatKy_ViPham!E:E, "12_Sinh", NhatKy_ViPham!F:F, B9, NhatKy_ViPham!C:C, "T17")</f>
        <v>100</v>
      </c>
      <c r="AI9" s="7">
        <f>100 + SUMIFS(NhatKy_ViPham!J:J, NhatKy_ViPham!E:E, "12_Sinh", NhatKy_ViPham!F:F, B9, NhatKy_ViPham!C:C, "T18") - SUMIFS(NhatKy_ViPham!K:K, NhatKy_ViPham!E:E, "12_Sinh", NhatKy_ViPham!F:F, B9, NhatKy_ViPham!C:C, "T18")</f>
        <v>100</v>
      </c>
      <c r="AJ9" s="7">
        <f>100 + SUMIFS(NhatKy_ViPham!J:J, NhatKy_ViPham!E:E, "12_Sinh", NhatKy_ViPham!F:F, B9, NhatKy_ViPham!C:C, "T19") - SUMIFS(NhatKy_ViPham!K:K, NhatKy_ViPham!E:E, "12_Sinh", NhatKy_ViPham!F:F, B9, NhatKy_ViPham!C:C, "T19")</f>
        <v>100</v>
      </c>
      <c r="AK9" s="7">
        <f>100 + SUMIFS(NhatKy_ViPham!J:J, NhatKy_ViPham!E:E, "12_Sinh", NhatKy_ViPham!F:F, B9, NhatKy_ViPham!C:C, "T20") - SUMIFS(NhatKy_ViPham!K:K, NhatKy_ViPham!E:E, "12_Sinh", NhatKy_ViPham!F:F, B9, NhatKy_ViPham!C:C, "T20")</f>
        <v>100</v>
      </c>
      <c r="AL9" s="7">
        <f>100 + SUMIFS(NhatKy_ViPham!J:J, NhatKy_ViPham!E:E, "12_Sinh", NhatKy_ViPham!F:F, B9, NhatKy_ViPham!C:C, "T21") - SUMIFS(NhatKy_ViPham!K:K, NhatKy_ViPham!E:E, "12_Sinh", NhatKy_ViPham!F:F, B9, NhatKy_ViPham!C:C, "T21")</f>
        <v>100</v>
      </c>
      <c r="AM9" s="7">
        <f>100 + SUMIFS(NhatKy_ViPham!J:J, NhatKy_ViPham!E:E, "12_Sinh", NhatKy_ViPham!F:F, B9, NhatKy_ViPham!C:C, "T22") - SUMIFS(NhatKy_ViPham!K:K, NhatKy_ViPham!E:E, "12_Sinh", NhatKy_ViPham!F:F, B9, NhatKy_ViPham!C:C, "T22")</f>
        <v>100</v>
      </c>
      <c r="AN9" s="7">
        <f>100 + SUMIFS(NhatKy_ViPham!J:J, NhatKy_ViPham!E:E, "12_Sinh", NhatKy_ViPham!F:F, B9, NhatKy_ViPham!C:C, "T23") - SUMIFS(NhatKy_ViPham!K:K, NhatKy_ViPham!E:E, "12_Sinh", NhatKy_ViPham!F:F, B9, NhatKy_ViPham!C:C, "T23")</f>
        <v>100</v>
      </c>
      <c r="AO9" s="7">
        <f>100 + SUMIFS(NhatKy_ViPham!J:J, NhatKy_ViPham!E:E, "12_Sinh", NhatKy_ViPham!F:F, B9, NhatKy_ViPham!C:C, "T24") - SUMIFS(NhatKy_ViPham!K:K, NhatKy_ViPham!E:E, "12_Sinh", NhatKy_ViPham!F:F, B9, NhatKy_ViPham!C:C, "T24")</f>
        <v>100</v>
      </c>
      <c r="AP9" s="7">
        <f>100 + SUMIFS(NhatKy_ViPham!J:J, NhatKy_ViPham!E:E, "12_Sinh", NhatKy_ViPham!F:F, B9, NhatKy_ViPham!C:C, "T25") - SUMIFS(NhatKy_ViPham!K:K, NhatKy_ViPham!E:E, "12_Sinh", NhatKy_ViPham!F:F, B9, NhatKy_ViPham!C:C, "T25")</f>
        <v>100</v>
      </c>
      <c r="AQ9" s="7">
        <f>100 + SUMIFS(NhatKy_ViPham!J:J, NhatKy_ViPham!E:E, "12_Sinh", NhatKy_ViPham!F:F, B9, NhatKy_ViPham!C:C, "T26") - SUMIFS(NhatKy_ViPham!K:K, NhatKy_ViPham!E:E, "12_Sinh", NhatKy_ViPham!F:F, B9, NhatKy_ViPham!C:C, "T26")</f>
        <v>100</v>
      </c>
      <c r="AR9" s="7">
        <f>100 + SUMIFS(NhatKy_ViPham!J:J, NhatKy_ViPham!E:E, "12_Sinh", NhatKy_ViPham!F:F, B9, NhatKy_ViPham!C:C, "T27") - SUMIFS(NhatKy_ViPham!K:K, NhatKy_ViPham!E:E, "12_Sinh", NhatKy_ViPham!F:F, B9, NhatKy_ViPham!C:C, "T27")</f>
        <v>100</v>
      </c>
      <c r="AS9" s="7">
        <f>100 + SUMIFS(NhatKy_ViPham!J:J, NhatKy_ViPham!E:E, "12_Sinh", NhatKy_ViPham!F:F, B9, NhatKy_ViPham!C:C, "T28") - SUMIFS(NhatKy_ViPham!K:K, NhatKy_ViPham!E:E, "12_Sinh", NhatKy_ViPham!F:F, B9, NhatKy_ViPham!C:C, "T28")</f>
        <v>100</v>
      </c>
      <c r="AT9" s="7">
        <f>100 + SUMIFS(NhatKy_ViPham!J:J, NhatKy_ViPham!E:E, "12_Sinh", NhatKy_ViPham!F:F, B9, NhatKy_ViPham!C:C, "T29") - SUMIFS(NhatKy_ViPham!K:K, NhatKy_ViPham!E:E, "12_Sinh", NhatKy_ViPham!F:F, B9, NhatKy_ViPham!C:C, "T29")</f>
        <v>100</v>
      </c>
      <c r="AU9" s="7">
        <f>100 + SUMIFS(NhatKy_ViPham!J:J, NhatKy_ViPham!E:E, "12_Sinh", NhatKy_ViPham!F:F, B9, NhatKy_ViPham!C:C, "T30") - SUMIFS(NhatKy_ViPham!K:K, NhatKy_ViPham!E:E, "12_Sinh", NhatKy_ViPham!F:F, B9, NhatKy_ViPham!C:C, "T30")</f>
        <v>100</v>
      </c>
      <c r="AV9" s="7">
        <f>100 + SUMIFS(NhatKy_ViPham!J:J, NhatKy_ViPham!E:E, "12_Sinh", NhatKy_ViPham!F:F, B9, NhatKy_ViPham!C:C, "T31") - SUMIFS(NhatKy_ViPham!K:K, NhatKy_ViPham!E:E, "12_Sinh", NhatKy_ViPham!F:F, B9, NhatKy_ViPham!C:C, "T31")</f>
        <v>100</v>
      </c>
      <c r="AW9" s="7">
        <f>100 + SUMIFS(NhatKy_ViPham!J:J, NhatKy_ViPham!E:E, "12_Sinh", NhatKy_ViPham!F:F, B9, NhatKy_ViPham!C:C, "T32") - SUMIFS(NhatKy_ViPham!K:K, NhatKy_ViPham!E:E, "12_Sinh", NhatKy_ViPham!F:F, B9, NhatKy_ViPham!C:C, "T32")</f>
        <v>100</v>
      </c>
      <c r="AX9" s="7">
        <f>100 + SUMIFS(NhatKy_ViPham!J:J, NhatKy_ViPham!E:E, "12_Sinh", NhatKy_ViPham!F:F, B9, NhatKy_ViPham!C:C, "T33") - SUMIFS(NhatKy_ViPham!K:K, NhatKy_ViPham!E:E, "12_Sinh", NhatKy_ViPham!F:F, B9, NhatKy_ViPham!C:C, "T33")</f>
        <v>100</v>
      </c>
      <c r="AY9" s="7">
        <f>100 + SUMIFS(NhatKy_ViPham!J:J, NhatKy_ViPham!E:E, "12_Sinh", NhatKy_ViPham!F:F, B9, NhatKy_ViPham!C:C, "T34") - SUMIFS(NhatKy_ViPham!K:K, NhatKy_ViPham!E:E, "12_Sinh", NhatKy_ViPham!F:F, B9, NhatKy_ViPham!C:C, "T34")</f>
        <v>100</v>
      </c>
      <c r="AZ9" s="7">
        <f>100 + SUMIFS(NhatKy_ViPham!J:J, NhatKy_ViPham!E:E, "12_Sinh", NhatKy_ViPham!F:F, B9, NhatKy_ViPham!C:C, "T35") - SUMIFS(NhatKy_ViPham!K:K, NhatKy_ViPham!E:E, "12_Sinh", NhatKy_ViPham!F:F, B9, NhatKy_ViPham!C:C, "T35")</f>
        <v>100</v>
      </c>
      <c r="BA9" s="12">
        <f t="shared" ref="BA9:BA42" si="0">ROUND(AVERAGE(R9:AZ9), 1)</f>
        <v>100</v>
      </c>
      <c r="BB9" s="11" t="s">
        <v>430</v>
      </c>
      <c r="BC9" s="14" t="str">
        <f t="shared" ref="BC9:BC42" si="1">IF(BB9="Có", "Chưa đạt", IF(BA9&gt;=85, "Tốt", IF(BA9&gt;=70, "Khá", IF(BA9&gt;=50, "Đạt", "Chưa đạt"))))</f>
        <v>Tốt</v>
      </c>
      <c r="BD9" s="10" t="str">
        <f t="shared" ref="BD9:BD42" si="2">IF(BC9="Chưa đạt", "🔴 Nguy cơ CHƯA ĐẠT", IF(BC9="Đạt", "🟡 CẦN NHẮC NHỞ", "🟢 BÌNH THƯỜNG"))</f>
        <v>🟢 BÌNH THƯỜNG</v>
      </c>
    </row>
    <row r="10" spans="1:56" x14ac:dyDescent="0.25">
      <c r="A10" s="5">
        <v>2</v>
      </c>
      <c r="B10" s="15" t="s">
        <v>2608</v>
      </c>
      <c r="C10" s="5" t="s">
        <v>2354</v>
      </c>
      <c r="D10" s="5" t="s">
        <v>435</v>
      </c>
      <c r="E10" s="11" t="s">
        <v>430</v>
      </c>
      <c r="F10" s="6">
        <f>SUMIFS(NhatKy_ViPham!K:K, NhatKy_ViPham!E:E, "12_Sinh", NhatKy_ViPham!F:F, B10, NhatKy_ViPham!H:H, "L01")</f>
        <v>0</v>
      </c>
      <c r="G10" s="6">
        <f>SUMIFS(NhatKy_ViPham!K:K, NhatKy_ViPham!E:E, "12_Sinh", NhatKy_ViPham!F:F, B10, NhatKy_ViPham!H:H, "L02")</f>
        <v>0</v>
      </c>
      <c r="H10" s="6">
        <f>SUMIFS(NhatKy_ViPham!K:K, NhatKy_ViPham!E:E, "12_Sinh", NhatKy_ViPham!F:F, B10, NhatKy_ViPham!H:H, "L03")</f>
        <v>0</v>
      </c>
      <c r="I10" s="6">
        <f>SUMIFS(NhatKy_ViPham!K:K, NhatKy_ViPham!E:E, "12_Sinh", NhatKy_ViPham!F:F, B10, NhatKy_ViPham!H:H, "L04")</f>
        <v>0</v>
      </c>
      <c r="J10" s="6">
        <f>SUMIFS(NhatKy_ViPham!K:K, NhatKy_ViPham!E:E, "12_Sinh", NhatKy_ViPham!F:F, B10, NhatKy_ViPham!H:H, "L05")</f>
        <v>0</v>
      </c>
      <c r="K10" s="6">
        <f>SUMIFS(NhatKy_ViPham!K:K, NhatKy_ViPham!E:E, "12_Sinh", NhatKy_ViPham!F:F, B10, NhatKy_ViPham!H:H, "L06")</f>
        <v>0</v>
      </c>
      <c r="L10" s="6">
        <f>SUMIFS(NhatKy_ViPham!K:K, NhatKy_ViPham!E:E, "12_Sinh", NhatKy_ViPham!F:F, B10, NhatKy_ViPham!H:H, "L07")</f>
        <v>0</v>
      </c>
      <c r="M10" s="6">
        <f>SUMIFS(NhatKy_ViPham!K:K, NhatKy_ViPham!E:E, "12_Sinh", NhatKy_ViPham!F:F, B10, NhatKy_ViPham!H:H, "L08")</f>
        <v>0</v>
      </c>
      <c r="N10" s="6">
        <f>SUMIFS(NhatKy_ViPham!K:K, NhatKy_ViPham!E:E, "12_Sinh", NhatKy_ViPham!F:F, B10, NhatKy_ViPham!H:H, "L09")</f>
        <v>0</v>
      </c>
      <c r="O10" s="6">
        <f>SUMIFS(NhatKy_ViPham!K:K, NhatKy_ViPham!E:E, "12_Sinh", NhatKy_ViPham!F:F, B10, NhatKy_ViPham!H:H, "L10")</f>
        <v>0</v>
      </c>
      <c r="P10" s="12">
        <f>SUMIFS(NhatKy_ViPham!J:J, NhatKy_ViPham!E:E, "12_Sinh", NhatKy_ViPham!F:F, B10)</f>
        <v>0</v>
      </c>
      <c r="Q10" s="13">
        <f>SUMIFS(NhatKy_ViPham!K:K, NhatKy_ViPham!E:E, "12_Sinh", NhatKy_ViPham!F:F, B10)</f>
        <v>0</v>
      </c>
      <c r="R10" s="6">
        <f>100 + SUMIFS(NhatKy_ViPham!J:J, NhatKy_ViPham!E:E, "12_Sinh", NhatKy_ViPham!F:F, B10, NhatKy_ViPham!C:C, "T1") - SUMIFS(NhatKy_ViPham!K:K, NhatKy_ViPham!E:E, "12_Sinh", NhatKy_ViPham!F:F, B10, NhatKy_ViPham!C:C, "T1")</f>
        <v>100</v>
      </c>
      <c r="S10" s="6">
        <f>100 + SUMIFS(NhatKy_ViPham!J:J, NhatKy_ViPham!E:E, "12_Sinh", NhatKy_ViPham!F:F, B10, NhatKy_ViPham!C:C, "T2") - SUMIFS(NhatKy_ViPham!K:K, NhatKy_ViPham!E:E, "12_Sinh", NhatKy_ViPham!F:F, B10, NhatKy_ViPham!C:C, "T2")</f>
        <v>100</v>
      </c>
      <c r="T10" s="6">
        <f>100 + SUMIFS(NhatKy_ViPham!J:J, NhatKy_ViPham!E:E, "12_Sinh", NhatKy_ViPham!F:F, B10, NhatKy_ViPham!C:C, "T3") - SUMIFS(NhatKy_ViPham!K:K, NhatKy_ViPham!E:E, "12_Sinh", NhatKy_ViPham!F:F, B10, NhatKy_ViPham!C:C, "T3")</f>
        <v>100</v>
      </c>
      <c r="U10" s="6">
        <f>100 + SUMIFS(NhatKy_ViPham!J:J, NhatKy_ViPham!E:E, "12_Sinh", NhatKy_ViPham!F:F, B10, NhatKy_ViPham!C:C, "T4") - SUMIFS(NhatKy_ViPham!K:K, NhatKy_ViPham!E:E, "12_Sinh", NhatKy_ViPham!F:F, B10, NhatKy_ViPham!C:C, "T4")</f>
        <v>100</v>
      </c>
      <c r="V10" s="6">
        <f>100 + SUMIFS(NhatKy_ViPham!J:J, NhatKy_ViPham!E:E, "12_Sinh", NhatKy_ViPham!F:F, B10, NhatKy_ViPham!C:C, "T5") - SUMIFS(NhatKy_ViPham!K:K, NhatKy_ViPham!E:E, "12_Sinh", NhatKy_ViPham!F:F, B10, NhatKy_ViPham!C:C, "T5")</f>
        <v>100</v>
      </c>
      <c r="W10" s="6">
        <f>100 + SUMIFS(NhatKy_ViPham!J:J, NhatKy_ViPham!E:E, "12_Sinh", NhatKy_ViPham!F:F, B10, NhatKy_ViPham!C:C, "T6") - SUMIFS(NhatKy_ViPham!K:K, NhatKy_ViPham!E:E, "12_Sinh", NhatKy_ViPham!F:F, B10, NhatKy_ViPham!C:C, "T6")</f>
        <v>100</v>
      </c>
      <c r="X10" s="6">
        <f>100 + SUMIFS(NhatKy_ViPham!J:J, NhatKy_ViPham!E:E, "12_Sinh", NhatKy_ViPham!F:F, B10, NhatKy_ViPham!C:C, "T7") - SUMIFS(NhatKy_ViPham!K:K, NhatKy_ViPham!E:E, "12_Sinh", NhatKy_ViPham!F:F, B10, NhatKy_ViPham!C:C, "T7")</f>
        <v>100</v>
      </c>
      <c r="Y10" s="6">
        <f>100 + SUMIFS(NhatKy_ViPham!J:J, NhatKy_ViPham!E:E, "12_Sinh", NhatKy_ViPham!F:F, B10, NhatKy_ViPham!C:C, "T8") - SUMIFS(NhatKy_ViPham!K:K, NhatKy_ViPham!E:E, "12_Sinh", NhatKy_ViPham!F:F, B10, NhatKy_ViPham!C:C, "T8")</f>
        <v>100</v>
      </c>
      <c r="Z10" s="6">
        <f>100 + SUMIFS(NhatKy_ViPham!J:J, NhatKy_ViPham!E:E, "12_Sinh", NhatKy_ViPham!F:F, B10, NhatKy_ViPham!C:C, "T9") - SUMIFS(NhatKy_ViPham!K:K, NhatKy_ViPham!E:E, "12_Sinh", NhatKy_ViPham!F:F, B10, NhatKy_ViPham!C:C, "T9")</f>
        <v>100</v>
      </c>
      <c r="AA10" s="6">
        <f>100 + SUMIFS(NhatKy_ViPham!J:J, NhatKy_ViPham!E:E, "12_Sinh", NhatKy_ViPham!F:F, B10, NhatKy_ViPham!C:C, "T10") - SUMIFS(NhatKy_ViPham!K:K, NhatKy_ViPham!E:E, "12_Sinh", NhatKy_ViPham!F:F, B10, NhatKy_ViPham!C:C, "T10")</f>
        <v>100</v>
      </c>
      <c r="AB10" s="6">
        <f>100 + SUMIFS(NhatKy_ViPham!J:J, NhatKy_ViPham!E:E, "12_Sinh", NhatKy_ViPham!F:F, B10, NhatKy_ViPham!C:C, "T11") - SUMIFS(NhatKy_ViPham!K:K, NhatKy_ViPham!E:E, "12_Sinh", NhatKy_ViPham!F:F, B10, NhatKy_ViPham!C:C, "T11")</f>
        <v>100</v>
      </c>
      <c r="AC10" s="6">
        <f>100 + SUMIFS(NhatKy_ViPham!J:J, NhatKy_ViPham!E:E, "12_Sinh", NhatKy_ViPham!F:F, B10, NhatKy_ViPham!C:C, "T12") - SUMIFS(NhatKy_ViPham!K:K, NhatKy_ViPham!E:E, "12_Sinh", NhatKy_ViPham!F:F, B10, NhatKy_ViPham!C:C, "T12")</f>
        <v>100</v>
      </c>
      <c r="AD10" s="6">
        <f>100 + SUMIFS(NhatKy_ViPham!J:J, NhatKy_ViPham!E:E, "12_Sinh", NhatKy_ViPham!F:F, B10, NhatKy_ViPham!C:C, "T13") - SUMIFS(NhatKy_ViPham!K:K, NhatKy_ViPham!E:E, "12_Sinh", NhatKy_ViPham!F:F, B10, NhatKy_ViPham!C:C, "T13")</f>
        <v>100</v>
      </c>
      <c r="AE10" s="6">
        <f>100 + SUMIFS(NhatKy_ViPham!J:J, NhatKy_ViPham!E:E, "12_Sinh", NhatKy_ViPham!F:F, B10, NhatKy_ViPham!C:C, "T14") - SUMIFS(NhatKy_ViPham!K:K, NhatKy_ViPham!E:E, "12_Sinh", NhatKy_ViPham!F:F, B10, NhatKy_ViPham!C:C, "T14")</f>
        <v>100</v>
      </c>
      <c r="AF10" s="6">
        <f>100 + SUMIFS(NhatKy_ViPham!J:J, NhatKy_ViPham!E:E, "12_Sinh", NhatKy_ViPham!F:F, B10, NhatKy_ViPham!C:C, "T15") - SUMIFS(NhatKy_ViPham!K:K, NhatKy_ViPham!E:E, "12_Sinh", NhatKy_ViPham!F:F, B10, NhatKy_ViPham!C:C, "T15")</f>
        <v>100</v>
      </c>
      <c r="AG10" s="6">
        <f>100 + SUMIFS(NhatKy_ViPham!J:J, NhatKy_ViPham!E:E, "12_Sinh", NhatKy_ViPham!F:F, B10, NhatKy_ViPham!C:C, "T16") - SUMIFS(NhatKy_ViPham!K:K, NhatKy_ViPham!E:E, "12_Sinh", NhatKy_ViPham!F:F, B10, NhatKy_ViPham!C:C, "T16")</f>
        <v>100</v>
      </c>
      <c r="AH10" s="6">
        <f>100 + SUMIFS(NhatKy_ViPham!J:J, NhatKy_ViPham!E:E, "12_Sinh", NhatKy_ViPham!F:F, B10, NhatKy_ViPham!C:C, "T17") - SUMIFS(NhatKy_ViPham!K:K, NhatKy_ViPham!E:E, "12_Sinh", NhatKy_ViPham!F:F, B10, NhatKy_ViPham!C:C, "T17")</f>
        <v>100</v>
      </c>
      <c r="AI10" s="6">
        <f>100 + SUMIFS(NhatKy_ViPham!J:J, NhatKy_ViPham!E:E, "12_Sinh", NhatKy_ViPham!F:F, B10, NhatKy_ViPham!C:C, "T18") - SUMIFS(NhatKy_ViPham!K:K, NhatKy_ViPham!E:E, "12_Sinh", NhatKy_ViPham!F:F, B10, NhatKy_ViPham!C:C, "T18")</f>
        <v>100</v>
      </c>
      <c r="AJ10" s="6">
        <f>100 + SUMIFS(NhatKy_ViPham!J:J, NhatKy_ViPham!E:E, "12_Sinh", NhatKy_ViPham!F:F, B10, NhatKy_ViPham!C:C, "T19") - SUMIFS(NhatKy_ViPham!K:K, NhatKy_ViPham!E:E, "12_Sinh", NhatKy_ViPham!F:F, B10, NhatKy_ViPham!C:C, "T19")</f>
        <v>100</v>
      </c>
      <c r="AK10" s="6">
        <f>100 + SUMIFS(NhatKy_ViPham!J:J, NhatKy_ViPham!E:E, "12_Sinh", NhatKy_ViPham!F:F, B10, NhatKy_ViPham!C:C, "T20") - SUMIFS(NhatKy_ViPham!K:K, NhatKy_ViPham!E:E, "12_Sinh", NhatKy_ViPham!F:F, B10, NhatKy_ViPham!C:C, "T20")</f>
        <v>100</v>
      </c>
      <c r="AL10" s="6">
        <f>100 + SUMIFS(NhatKy_ViPham!J:J, NhatKy_ViPham!E:E, "12_Sinh", NhatKy_ViPham!F:F, B10, NhatKy_ViPham!C:C, "T21") - SUMIFS(NhatKy_ViPham!K:K, NhatKy_ViPham!E:E, "12_Sinh", NhatKy_ViPham!F:F, B10, NhatKy_ViPham!C:C, "T21")</f>
        <v>100</v>
      </c>
      <c r="AM10" s="6">
        <f>100 + SUMIFS(NhatKy_ViPham!J:J, NhatKy_ViPham!E:E, "12_Sinh", NhatKy_ViPham!F:F, B10, NhatKy_ViPham!C:C, "T22") - SUMIFS(NhatKy_ViPham!K:K, NhatKy_ViPham!E:E, "12_Sinh", NhatKy_ViPham!F:F, B10, NhatKy_ViPham!C:C, "T22")</f>
        <v>100</v>
      </c>
      <c r="AN10" s="6">
        <f>100 + SUMIFS(NhatKy_ViPham!J:J, NhatKy_ViPham!E:E, "12_Sinh", NhatKy_ViPham!F:F, B10, NhatKy_ViPham!C:C, "T23") - SUMIFS(NhatKy_ViPham!K:K, NhatKy_ViPham!E:E, "12_Sinh", NhatKy_ViPham!F:F, B10, NhatKy_ViPham!C:C, "T23")</f>
        <v>100</v>
      </c>
      <c r="AO10" s="6">
        <f>100 + SUMIFS(NhatKy_ViPham!J:J, NhatKy_ViPham!E:E, "12_Sinh", NhatKy_ViPham!F:F, B10, NhatKy_ViPham!C:C, "T24") - SUMIFS(NhatKy_ViPham!K:K, NhatKy_ViPham!E:E, "12_Sinh", NhatKy_ViPham!F:F, B10, NhatKy_ViPham!C:C, "T24")</f>
        <v>100</v>
      </c>
      <c r="AP10" s="6">
        <f>100 + SUMIFS(NhatKy_ViPham!J:J, NhatKy_ViPham!E:E, "12_Sinh", NhatKy_ViPham!F:F, B10, NhatKy_ViPham!C:C, "T25") - SUMIFS(NhatKy_ViPham!K:K, NhatKy_ViPham!E:E, "12_Sinh", NhatKy_ViPham!F:F, B10, NhatKy_ViPham!C:C, "T25")</f>
        <v>100</v>
      </c>
      <c r="AQ10" s="6">
        <f>100 + SUMIFS(NhatKy_ViPham!J:J, NhatKy_ViPham!E:E, "12_Sinh", NhatKy_ViPham!F:F, B10, NhatKy_ViPham!C:C, "T26") - SUMIFS(NhatKy_ViPham!K:K, NhatKy_ViPham!E:E, "12_Sinh", NhatKy_ViPham!F:F, B10, NhatKy_ViPham!C:C, "T26")</f>
        <v>100</v>
      </c>
      <c r="AR10" s="6">
        <f>100 + SUMIFS(NhatKy_ViPham!J:J, NhatKy_ViPham!E:E, "12_Sinh", NhatKy_ViPham!F:F, B10, NhatKy_ViPham!C:C, "T27") - SUMIFS(NhatKy_ViPham!K:K, NhatKy_ViPham!E:E, "12_Sinh", NhatKy_ViPham!F:F, B10, NhatKy_ViPham!C:C, "T27")</f>
        <v>100</v>
      </c>
      <c r="AS10" s="6">
        <f>100 + SUMIFS(NhatKy_ViPham!J:J, NhatKy_ViPham!E:E, "12_Sinh", NhatKy_ViPham!F:F, B10, NhatKy_ViPham!C:C, "T28") - SUMIFS(NhatKy_ViPham!K:K, NhatKy_ViPham!E:E, "12_Sinh", NhatKy_ViPham!F:F, B10, NhatKy_ViPham!C:C, "T28")</f>
        <v>100</v>
      </c>
      <c r="AT10" s="6">
        <f>100 + SUMIFS(NhatKy_ViPham!J:J, NhatKy_ViPham!E:E, "12_Sinh", NhatKy_ViPham!F:F, B10, NhatKy_ViPham!C:C, "T29") - SUMIFS(NhatKy_ViPham!K:K, NhatKy_ViPham!E:E, "12_Sinh", NhatKy_ViPham!F:F, B10, NhatKy_ViPham!C:C, "T29")</f>
        <v>100</v>
      </c>
      <c r="AU10" s="6">
        <f>100 + SUMIFS(NhatKy_ViPham!J:J, NhatKy_ViPham!E:E, "12_Sinh", NhatKy_ViPham!F:F, B10, NhatKy_ViPham!C:C, "T30") - SUMIFS(NhatKy_ViPham!K:K, NhatKy_ViPham!E:E, "12_Sinh", NhatKy_ViPham!F:F, B10, NhatKy_ViPham!C:C, "T30")</f>
        <v>100</v>
      </c>
      <c r="AV10" s="6">
        <f>100 + SUMIFS(NhatKy_ViPham!J:J, NhatKy_ViPham!E:E, "12_Sinh", NhatKy_ViPham!F:F, B10, NhatKy_ViPham!C:C, "T31") - SUMIFS(NhatKy_ViPham!K:K, NhatKy_ViPham!E:E, "12_Sinh", NhatKy_ViPham!F:F, B10, NhatKy_ViPham!C:C, "T31")</f>
        <v>100</v>
      </c>
      <c r="AW10" s="6">
        <f>100 + SUMIFS(NhatKy_ViPham!J:J, NhatKy_ViPham!E:E, "12_Sinh", NhatKy_ViPham!F:F, B10, NhatKy_ViPham!C:C, "T32") - SUMIFS(NhatKy_ViPham!K:K, NhatKy_ViPham!E:E, "12_Sinh", NhatKy_ViPham!F:F, B10, NhatKy_ViPham!C:C, "T32")</f>
        <v>100</v>
      </c>
      <c r="AX10" s="6">
        <f>100 + SUMIFS(NhatKy_ViPham!J:J, NhatKy_ViPham!E:E, "12_Sinh", NhatKy_ViPham!F:F, B10, NhatKy_ViPham!C:C, "T33") - SUMIFS(NhatKy_ViPham!K:K, NhatKy_ViPham!E:E, "12_Sinh", NhatKy_ViPham!F:F, B10, NhatKy_ViPham!C:C, "T33")</f>
        <v>100</v>
      </c>
      <c r="AY10" s="6">
        <f>100 + SUMIFS(NhatKy_ViPham!J:J, NhatKy_ViPham!E:E, "12_Sinh", NhatKy_ViPham!F:F, B10, NhatKy_ViPham!C:C, "T34") - SUMIFS(NhatKy_ViPham!K:K, NhatKy_ViPham!E:E, "12_Sinh", NhatKy_ViPham!F:F, B10, NhatKy_ViPham!C:C, "T34")</f>
        <v>100</v>
      </c>
      <c r="AZ10" s="6">
        <f>100 + SUMIFS(NhatKy_ViPham!J:J, NhatKy_ViPham!E:E, "12_Sinh", NhatKy_ViPham!F:F, B10, NhatKy_ViPham!C:C, "T35") - SUMIFS(NhatKy_ViPham!K:K, NhatKy_ViPham!E:E, "12_Sinh", NhatKy_ViPham!F:F, B10, NhatKy_ViPham!C:C, "T35")</f>
        <v>100</v>
      </c>
      <c r="BA10" s="12">
        <f t="shared" si="0"/>
        <v>100</v>
      </c>
      <c r="BB10" s="11" t="s">
        <v>430</v>
      </c>
      <c r="BC10" s="16" t="str">
        <f t="shared" si="1"/>
        <v>Tốt</v>
      </c>
      <c r="BD10" s="15" t="str">
        <f t="shared" si="2"/>
        <v>🟢 BÌNH THƯỜNG</v>
      </c>
    </row>
    <row r="11" spans="1:56" x14ac:dyDescent="0.25">
      <c r="A11" s="4">
        <v>3</v>
      </c>
      <c r="B11" s="10" t="s">
        <v>2609</v>
      </c>
      <c r="C11" s="4" t="s">
        <v>2413</v>
      </c>
      <c r="D11" s="4" t="s">
        <v>435</v>
      </c>
      <c r="E11" s="11" t="s">
        <v>430</v>
      </c>
      <c r="F11" s="7">
        <f>SUMIFS(NhatKy_ViPham!K:K, NhatKy_ViPham!E:E, "12_Sinh", NhatKy_ViPham!F:F, B11, NhatKy_ViPham!H:H, "L01")</f>
        <v>0</v>
      </c>
      <c r="G11" s="7">
        <f>SUMIFS(NhatKy_ViPham!K:K, NhatKy_ViPham!E:E, "12_Sinh", NhatKy_ViPham!F:F, B11, NhatKy_ViPham!H:H, "L02")</f>
        <v>0</v>
      </c>
      <c r="H11" s="7">
        <f>SUMIFS(NhatKy_ViPham!K:K, NhatKy_ViPham!E:E, "12_Sinh", NhatKy_ViPham!F:F, B11, NhatKy_ViPham!H:H, "L03")</f>
        <v>0</v>
      </c>
      <c r="I11" s="7">
        <f>SUMIFS(NhatKy_ViPham!K:K, NhatKy_ViPham!E:E, "12_Sinh", NhatKy_ViPham!F:F, B11, NhatKy_ViPham!H:H, "L04")</f>
        <v>0</v>
      </c>
      <c r="J11" s="7">
        <f>SUMIFS(NhatKy_ViPham!K:K, NhatKy_ViPham!E:E, "12_Sinh", NhatKy_ViPham!F:F, B11, NhatKy_ViPham!H:H, "L05")</f>
        <v>0</v>
      </c>
      <c r="K11" s="7">
        <f>SUMIFS(NhatKy_ViPham!K:K, NhatKy_ViPham!E:E, "12_Sinh", NhatKy_ViPham!F:F, B11, NhatKy_ViPham!H:H, "L06")</f>
        <v>0</v>
      </c>
      <c r="L11" s="7">
        <f>SUMIFS(NhatKy_ViPham!K:K, NhatKy_ViPham!E:E, "12_Sinh", NhatKy_ViPham!F:F, B11, NhatKy_ViPham!H:H, "L07")</f>
        <v>0</v>
      </c>
      <c r="M11" s="7">
        <f>SUMIFS(NhatKy_ViPham!K:K, NhatKy_ViPham!E:E, "12_Sinh", NhatKy_ViPham!F:F, B11, NhatKy_ViPham!H:H, "L08")</f>
        <v>0</v>
      </c>
      <c r="N11" s="7">
        <f>SUMIFS(NhatKy_ViPham!K:K, NhatKy_ViPham!E:E, "12_Sinh", NhatKy_ViPham!F:F, B11, NhatKy_ViPham!H:H, "L09")</f>
        <v>0</v>
      </c>
      <c r="O11" s="7">
        <f>SUMIFS(NhatKy_ViPham!K:K, NhatKy_ViPham!E:E, "12_Sinh", NhatKy_ViPham!F:F, B11, NhatKy_ViPham!H:H, "L10")</f>
        <v>0</v>
      </c>
      <c r="P11" s="12">
        <f>SUMIFS(NhatKy_ViPham!J:J, NhatKy_ViPham!E:E, "12_Sinh", NhatKy_ViPham!F:F, B11)</f>
        <v>0</v>
      </c>
      <c r="Q11" s="13">
        <f>SUMIFS(NhatKy_ViPham!K:K, NhatKy_ViPham!E:E, "12_Sinh", NhatKy_ViPham!F:F, B11)</f>
        <v>0</v>
      </c>
      <c r="R11" s="7">
        <f>100 + SUMIFS(NhatKy_ViPham!J:J, NhatKy_ViPham!E:E, "12_Sinh", NhatKy_ViPham!F:F, B11, NhatKy_ViPham!C:C, "T1") - SUMIFS(NhatKy_ViPham!K:K, NhatKy_ViPham!E:E, "12_Sinh", NhatKy_ViPham!F:F, B11, NhatKy_ViPham!C:C, "T1")</f>
        <v>100</v>
      </c>
      <c r="S11" s="7">
        <f>100 + SUMIFS(NhatKy_ViPham!J:J, NhatKy_ViPham!E:E, "12_Sinh", NhatKy_ViPham!F:F, B11, NhatKy_ViPham!C:C, "T2") - SUMIFS(NhatKy_ViPham!K:K, NhatKy_ViPham!E:E, "12_Sinh", NhatKy_ViPham!F:F, B11, NhatKy_ViPham!C:C, "T2")</f>
        <v>100</v>
      </c>
      <c r="T11" s="7">
        <f>100 + SUMIFS(NhatKy_ViPham!J:J, NhatKy_ViPham!E:E, "12_Sinh", NhatKy_ViPham!F:F, B11, NhatKy_ViPham!C:C, "T3") - SUMIFS(NhatKy_ViPham!K:K, NhatKy_ViPham!E:E, "12_Sinh", NhatKy_ViPham!F:F, B11, NhatKy_ViPham!C:C, "T3")</f>
        <v>100</v>
      </c>
      <c r="U11" s="7">
        <f>100 + SUMIFS(NhatKy_ViPham!J:J, NhatKy_ViPham!E:E, "12_Sinh", NhatKy_ViPham!F:F, B11, NhatKy_ViPham!C:C, "T4") - SUMIFS(NhatKy_ViPham!K:K, NhatKy_ViPham!E:E, "12_Sinh", NhatKy_ViPham!F:F, B11, NhatKy_ViPham!C:C, "T4")</f>
        <v>100</v>
      </c>
      <c r="V11" s="7">
        <f>100 + SUMIFS(NhatKy_ViPham!J:J, NhatKy_ViPham!E:E, "12_Sinh", NhatKy_ViPham!F:F, B11, NhatKy_ViPham!C:C, "T5") - SUMIFS(NhatKy_ViPham!K:K, NhatKy_ViPham!E:E, "12_Sinh", NhatKy_ViPham!F:F, B11, NhatKy_ViPham!C:C, "T5")</f>
        <v>100</v>
      </c>
      <c r="W11" s="7">
        <f>100 + SUMIFS(NhatKy_ViPham!J:J, NhatKy_ViPham!E:E, "12_Sinh", NhatKy_ViPham!F:F, B11, NhatKy_ViPham!C:C, "T6") - SUMIFS(NhatKy_ViPham!K:K, NhatKy_ViPham!E:E, "12_Sinh", NhatKy_ViPham!F:F, B11, NhatKy_ViPham!C:C, "T6")</f>
        <v>100</v>
      </c>
      <c r="X11" s="7">
        <f>100 + SUMIFS(NhatKy_ViPham!J:J, NhatKy_ViPham!E:E, "12_Sinh", NhatKy_ViPham!F:F, B11, NhatKy_ViPham!C:C, "T7") - SUMIFS(NhatKy_ViPham!K:K, NhatKy_ViPham!E:E, "12_Sinh", NhatKy_ViPham!F:F, B11, NhatKy_ViPham!C:C, "T7")</f>
        <v>100</v>
      </c>
      <c r="Y11" s="7">
        <f>100 + SUMIFS(NhatKy_ViPham!J:J, NhatKy_ViPham!E:E, "12_Sinh", NhatKy_ViPham!F:F, B11, NhatKy_ViPham!C:C, "T8") - SUMIFS(NhatKy_ViPham!K:K, NhatKy_ViPham!E:E, "12_Sinh", NhatKy_ViPham!F:F, B11, NhatKy_ViPham!C:C, "T8")</f>
        <v>100</v>
      </c>
      <c r="Z11" s="7">
        <f>100 + SUMIFS(NhatKy_ViPham!J:J, NhatKy_ViPham!E:E, "12_Sinh", NhatKy_ViPham!F:F, B11, NhatKy_ViPham!C:C, "T9") - SUMIFS(NhatKy_ViPham!K:K, NhatKy_ViPham!E:E, "12_Sinh", NhatKy_ViPham!F:F, B11, NhatKy_ViPham!C:C, "T9")</f>
        <v>100</v>
      </c>
      <c r="AA11" s="7">
        <f>100 + SUMIFS(NhatKy_ViPham!J:J, NhatKy_ViPham!E:E, "12_Sinh", NhatKy_ViPham!F:F, B11, NhatKy_ViPham!C:C, "T10") - SUMIFS(NhatKy_ViPham!K:K, NhatKy_ViPham!E:E, "12_Sinh", NhatKy_ViPham!F:F, B11, NhatKy_ViPham!C:C, "T10")</f>
        <v>100</v>
      </c>
      <c r="AB11" s="7">
        <f>100 + SUMIFS(NhatKy_ViPham!J:J, NhatKy_ViPham!E:E, "12_Sinh", NhatKy_ViPham!F:F, B11, NhatKy_ViPham!C:C, "T11") - SUMIFS(NhatKy_ViPham!K:K, NhatKy_ViPham!E:E, "12_Sinh", NhatKy_ViPham!F:F, B11, NhatKy_ViPham!C:C, "T11")</f>
        <v>100</v>
      </c>
      <c r="AC11" s="7">
        <f>100 + SUMIFS(NhatKy_ViPham!J:J, NhatKy_ViPham!E:E, "12_Sinh", NhatKy_ViPham!F:F, B11, NhatKy_ViPham!C:C, "T12") - SUMIFS(NhatKy_ViPham!K:K, NhatKy_ViPham!E:E, "12_Sinh", NhatKy_ViPham!F:F, B11, NhatKy_ViPham!C:C, "T12")</f>
        <v>100</v>
      </c>
      <c r="AD11" s="7">
        <f>100 + SUMIFS(NhatKy_ViPham!J:J, NhatKy_ViPham!E:E, "12_Sinh", NhatKy_ViPham!F:F, B11, NhatKy_ViPham!C:C, "T13") - SUMIFS(NhatKy_ViPham!K:K, NhatKy_ViPham!E:E, "12_Sinh", NhatKy_ViPham!F:F, B11, NhatKy_ViPham!C:C, "T13")</f>
        <v>100</v>
      </c>
      <c r="AE11" s="7">
        <f>100 + SUMIFS(NhatKy_ViPham!J:J, NhatKy_ViPham!E:E, "12_Sinh", NhatKy_ViPham!F:F, B11, NhatKy_ViPham!C:C, "T14") - SUMIFS(NhatKy_ViPham!K:K, NhatKy_ViPham!E:E, "12_Sinh", NhatKy_ViPham!F:F, B11, NhatKy_ViPham!C:C, "T14")</f>
        <v>100</v>
      </c>
      <c r="AF11" s="7">
        <f>100 + SUMIFS(NhatKy_ViPham!J:J, NhatKy_ViPham!E:E, "12_Sinh", NhatKy_ViPham!F:F, B11, NhatKy_ViPham!C:C, "T15") - SUMIFS(NhatKy_ViPham!K:K, NhatKy_ViPham!E:E, "12_Sinh", NhatKy_ViPham!F:F, B11, NhatKy_ViPham!C:C, "T15")</f>
        <v>100</v>
      </c>
      <c r="AG11" s="7">
        <f>100 + SUMIFS(NhatKy_ViPham!J:J, NhatKy_ViPham!E:E, "12_Sinh", NhatKy_ViPham!F:F, B11, NhatKy_ViPham!C:C, "T16") - SUMIFS(NhatKy_ViPham!K:K, NhatKy_ViPham!E:E, "12_Sinh", NhatKy_ViPham!F:F, B11, NhatKy_ViPham!C:C, "T16")</f>
        <v>100</v>
      </c>
      <c r="AH11" s="7">
        <f>100 + SUMIFS(NhatKy_ViPham!J:J, NhatKy_ViPham!E:E, "12_Sinh", NhatKy_ViPham!F:F, B11, NhatKy_ViPham!C:C, "T17") - SUMIFS(NhatKy_ViPham!K:K, NhatKy_ViPham!E:E, "12_Sinh", NhatKy_ViPham!F:F, B11, NhatKy_ViPham!C:C, "T17")</f>
        <v>100</v>
      </c>
      <c r="AI11" s="7">
        <f>100 + SUMIFS(NhatKy_ViPham!J:J, NhatKy_ViPham!E:E, "12_Sinh", NhatKy_ViPham!F:F, B11, NhatKy_ViPham!C:C, "T18") - SUMIFS(NhatKy_ViPham!K:K, NhatKy_ViPham!E:E, "12_Sinh", NhatKy_ViPham!F:F, B11, NhatKy_ViPham!C:C, "T18")</f>
        <v>100</v>
      </c>
      <c r="AJ11" s="7">
        <f>100 + SUMIFS(NhatKy_ViPham!J:J, NhatKy_ViPham!E:E, "12_Sinh", NhatKy_ViPham!F:F, B11, NhatKy_ViPham!C:C, "T19") - SUMIFS(NhatKy_ViPham!K:K, NhatKy_ViPham!E:E, "12_Sinh", NhatKy_ViPham!F:F, B11, NhatKy_ViPham!C:C, "T19")</f>
        <v>100</v>
      </c>
      <c r="AK11" s="7">
        <f>100 + SUMIFS(NhatKy_ViPham!J:J, NhatKy_ViPham!E:E, "12_Sinh", NhatKy_ViPham!F:F, B11, NhatKy_ViPham!C:C, "T20") - SUMIFS(NhatKy_ViPham!K:K, NhatKy_ViPham!E:E, "12_Sinh", NhatKy_ViPham!F:F, B11, NhatKy_ViPham!C:C, "T20")</f>
        <v>100</v>
      </c>
      <c r="AL11" s="7">
        <f>100 + SUMIFS(NhatKy_ViPham!J:J, NhatKy_ViPham!E:E, "12_Sinh", NhatKy_ViPham!F:F, B11, NhatKy_ViPham!C:C, "T21") - SUMIFS(NhatKy_ViPham!K:K, NhatKy_ViPham!E:E, "12_Sinh", NhatKy_ViPham!F:F, B11, NhatKy_ViPham!C:C, "T21")</f>
        <v>100</v>
      </c>
      <c r="AM11" s="7">
        <f>100 + SUMIFS(NhatKy_ViPham!J:J, NhatKy_ViPham!E:E, "12_Sinh", NhatKy_ViPham!F:F, B11, NhatKy_ViPham!C:C, "T22") - SUMIFS(NhatKy_ViPham!K:K, NhatKy_ViPham!E:E, "12_Sinh", NhatKy_ViPham!F:F, B11, NhatKy_ViPham!C:C, "T22")</f>
        <v>100</v>
      </c>
      <c r="AN11" s="7">
        <f>100 + SUMIFS(NhatKy_ViPham!J:J, NhatKy_ViPham!E:E, "12_Sinh", NhatKy_ViPham!F:F, B11, NhatKy_ViPham!C:C, "T23") - SUMIFS(NhatKy_ViPham!K:K, NhatKy_ViPham!E:E, "12_Sinh", NhatKy_ViPham!F:F, B11, NhatKy_ViPham!C:C, "T23")</f>
        <v>100</v>
      </c>
      <c r="AO11" s="7">
        <f>100 + SUMIFS(NhatKy_ViPham!J:J, NhatKy_ViPham!E:E, "12_Sinh", NhatKy_ViPham!F:F, B11, NhatKy_ViPham!C:C, "T24") - SUMIFS(NhatKy_ViPham!K:K, NhatKy_ViPham!E:E, "12_Sinh", NhatKy_ViPham!F:F, B11, NhatKy_ViPham!C:C, "T24")</f>
        <v>100</v>
      </c>
      <c r="AP11" s="7">
        <f>100 + SUMIFS(NhatKy_ViPham!J:J, NhatKy_ViPham!E:E, "12_Sinh", NhatKy_ViPham!F:F, B11, NhatKy_ViPham!C:C, "T25") - SUMIFS(NhatKy_ViPham!K:K, NhatKy_ViPham!E:E, "12_Sinh", NhatKy_ViPham!F:F, B11, NhatKy_ViPham!C:C, "T25")</f>
        <v>100</v>
      </c>
      <c r="AQ11" s="7">
        <f>100 + SUMIFS(NhatKy_ViPham!J:J, NhatKy_ViPham!E:E, "12_Sinh", NhatKy_ViPham!F:F, B11, NhatKy_ViPham!C:C, "T26") - SUMIFS(NhatKy_ViPham!K:K, NhatKy_ViPham!E:E, "12_Sinh", NhatKy_ViPham!F:F, B11, NhatKy_ViPham!C:C, "T26")</f>
        <v>100</v>
      </c>
      <c r="AR11" s="7">
        <f>100 + SUMIFS(NhatKy_ViPham!J:J, NhatKy_ViPham!E:E, "12_Sinh", NhatKy_ViPham!F:F, B11, NhatKy_ViPham!C:C, "T27") - SUMIFS(NhatKy_ViPham!K:K, NhatKy_ViPham!E:E, "12_Sinh", NhatKy_ViPham!F:F, B11, NhatKy_ViPham!C:C, "T27")</f>
        <v>100</v>
      </c>
      <c r="AS11" s="7">
        <f>100 + SUMIFS(NhatKy_ViPham!J:J, NhatKy_ViPham!E:E, "12_Sinh", NhatKy_ViPham!F:F, B11, NhatKy_ViPham!C:C, "T28") - SUMIFS(NhatKy_ViPham!K:K, NhatKy_ViPham!E:E, "12_Sinh", NhatKy_ViPham!F:F, B11, NhatKy_ViPham!C:C, "T28")</f>
        <v>100</v>
      </c>
      <c r="AT11" s="7">
        <f>100 + SUMIFS(NhatKy_ViPham!J:J, NhatKy_ViPham!E:E, "12_Sinh", NhatKy_ViPham!F:F, B11, NhatKy_ViPham!C:C, "T29") - SUMIFS(NhatKy_ViPham!K:K, NhatKy_ViPham!E:E, "12_Sinh", NhatKy_ViPham!F:F, B11, NhatKy_ViPham!C:C, "T29")</f>
        <v>100</v>
      </c>
      <c r="AU11" s="7">
        <f>100 + SUMIFS(NhatKy_ViPham!J:J, NhatKy_ViPham!E:E, "12_Sinh", NhatKy_ViPham!F:F, B11, NhatKy_ViPham!C:C, "T30") - SUMIFS(NhatKy_ViPham!K:K, NhatKy_ViPham!E:E, "12_Sinh", NhatKy_ViPham!F:F, B11, NhatKy_ViPham!C:C, "T30")</f>
        <v>100</v>
      </c>
      <c r="AV11" s="7">
        <f>100 + SUMIFS(NhatKy_ViPham!J:J, NhatKy_ViPham!E:E, "12_Sinh", NhatKy_ViPham!F:F, B11, NhatKy_ViPham!C:C, "T31") - SUMIFS(NhatKy_ViPham!K:K, NhatKy_ViPham!E:E, "12_Sinh", NhatKy_ViPham!F:F, B11, NhatKy_ViPham!C:C, "T31")</f>
        <v>100</v>
      </c>
      <c r="AW11" s="7">
        <f>100 + SUMIFS(NhatKy_ViPham!J:J, NhatKy_ViPham!E:E, "12_Sinh", NhatKy_ViPham!F:F, B11, NhatKy_ViPham!C:C, "T32") - SUMIFS(NhatKy_ViPham!K:K, NhatKy_ViPham!E:E, "12_Sinh", NhatKy_ViPham!F:F, B11, NhatKy_ViPham!C:C, "T32")</f>
        <v>100</v>
      </c>
      <c r="AX11" s="7">
        <f>100 + SUMIFS(NhatKy_ViPham!J:J, NhatKy_ViPham!E:E, "12_Sinh", NhatKy_ViPham!F:F, B11, NhatKy_ViPham!C:C, "T33") - SUMIFS(NhatKy_ViPham!K:K, NhatKy_ViPham!E:E, "12_Sinh", NhatKy_ViPham!F:F, B11, NhatKy_ViPham!C:C, "T33")</f>
        <v>100</v>
      </c>
      <c r="AY11" s="7">
        <f>100 + SUMIFS(NhatKy_ViPham!J:J, NhatKy_ViPham!E:E, "12_Sinh", NhatKy_ViPham!F:F, B11, NhatKy_ViPham!C:C, "T34") - SUMIFS(NhatKy_ViPham!K:K, NhatKy_ViPham!E:E, "12_Sinh", NhatKy_ViPham!F:F, B11, NhatKy_ViPham!C:C, "T34")</f>
        <v>100</v>
      </c>
      <c r="AZ11" s="7">
        <f>100 + SUMIFS(NhatKy_ViPham!J:J, NhatKy_ViPham!E:E, "12_Sinh", NhatKy_ViPham!F:F, B11, NhatKy_ViPham!C:C, "T35") - SUMIFS(NhatKy_ViPham!K:K, NhatKy_ViPham!E:E, "12_Sinh", NhatKy_ViPham!F:F, B11, NhatKy_ViPham!C:C, "T35")</f>
        <v>100</v>
      </c>
      <c r="BA11" s="12">
        <f t="shared" si="0"/>
        <v>100</v>
      </c>
      <c r="BB11" s="11" t="s">
        <v>430</v>
      </c>
      <c r="BC11" s="14" t="str">
        <f t="shared" si="1"/>
        <v>Tốt</v>
      </c>
      <c r="BD11" s="10" t="str">
        <f t="shared" si="2"/>
        <v>🟢 BÌNH THƯỜNG</v>
      </c>
    </row>
    <row r="12" spans="1:56" x14ac:dyDescent="0.25">
      <c r="A12" s="5">
        <v>4</v>
      </c>
      <c r="B12" s="15" t="s">
        <v>2610</v>
      </c>
      <c r="C12" s="5" t="s">
        <v>2529</v>
      </c>
      <c r="D12" s="5" t="s">
        <v>435</v>
      </c>
      <c r="E12" s="11" t="s">
        <v>430</v>
      </c>
      <c r="F12" s="6">
        <f>SUMIFS(NhatKy_ViPham!K:K, NhatKy_ViPham!E:E, "12_Sinh", NhatKy_ViPham!F:F, B12, NhatKy_ViPham!H:H, "L01")</f>
        <v>0</v>
      </c>
      <c r="G12" s="6">
        <f>SUMIFS(NhatKy_ViPham!K:K, NhatKy_ViPham!E:E, "12_Sinh", NhatKy_ViPham!F:F, B12, NhatKy_ViPham!H:H, "L02")</f>
        <v>0</v>
      </c>
      <c r="H12" s="6">
        <f>SUMIFS(NhatKy_ViPham!K:K, NhatKy_ViPham!E:E, "12_Sinh", NhatKy_ViPham!F:F, B12, NhatKy_ViPham!H:H, "L03")</f>
        <v>0</v>
      </c>
      <c r="I12" s="6">
        <f>SUMIFS(NhatKy_ViPham!K:K, NhatKy_ViPham!E:E, "12_Sinh", NhatKy_ViPham!F:F, B12, NhatKy_ViPham!H:H, "L04")</f>
        <v>0</v>
      </c>
      <c r="J12" s="6">
        <f>SUMIFS(NhatKy_ViPham!K:K, NhatKy_ViPham!E:E, "12_Sinh", NhatKy_ViPham!F:F, B12, NhatKy_ViPham!H:H, "L05")</f>
        <v>0</v>
      </c>
      <c r="K12" s="6">
        <f>SUMIFS(NhatKy_ViPham!K:K, NhatKy_ViPham!E:E, "12_Sinh", NhatKy_ViPham!F:F, B12, NhatKy_ViPham!H:H, "L06")</f>
        <v>0</v>
      </c>
      <c r="L12" s="6">
        <f>SUMIFS(NhatKy_ViPham!K:K, NhatKy_ViPham!E:E, "12_Sinh", NhatKy_ViPham!F:F, B12, NhatKy_ViPham!H:H, "L07")</f>
        <v>0</v>
      </c>
      <c r="M12" s="6">
        <f>SUMIFS(NhatKy_ViPham!K:K, NhatKy_ViPham!E:E, "12_Sinh", NhatKy_ViPham!F:F, B12, NhatKy_ViPham!H:H, "L08")</f>
        <v>0</v>
      </c>
      <c r="N12" s="6">
        <f>SUMIFS(NhatKy_ViPham!K:K, NhatKy_ViPham!E:E, "12_Sinh", NhatKy_ViPham!F:F, B12, NhatKy_ViPham!H:H, "L09")</f>
        <v>0</v>
      </c>
      <c r="O12" s="6">
        <f>SUMIFS(NhatKy_ViPham!K:K, NhatKy_ViPham!E:E, "12_Sinh", NhatKy_ViPham!F:F, B12, NhatKy_ViPham!H:H, "L10")</f>
        <v>0</v>
      </c>
      <c r="P12" s="12">
        <f>SUMIFS(NhatKy_ViPham!J:J, NhatKy_ViPham!E:E, "12_Sinh", NhatKy_ViPham!F:F, B12)</f>
        <v>0</v>
      </c>
      <c r="Q12" s="13">
        <f>SUMIFS(NhatKy_ViPham!K:K, NhatKy_ViPham!E:E, "12_Sinh", NhatKy_ViPham!F:F, B12)</f>
        <v>0</v>
      </c>
      <c r="R12" s="6">
        <f>100 + SUMIFS(NhatKy_ViPham!J:J, NhatKy_ViPham!E:E, "12_Sinh", NhatKy_ViPham!F:F, B12, NhatKy_ViPham!C:C, "T1") - SUMIFS(NhatKy_ViPham!K:K, NhatKy_ViPham!E:E, "12_Sinh", NhatKy_ViPham!F:F, B12, NhatKy_ViPham!C:C, "T1")</f>
        <v>100</v>
      </c>
      <c r="S12" s="6">
        <f>100 + SUMIFS(NhatKy_ViPham!J:J, NhatKy_ViPham!E:E, "12_Sinh", NhatKy_ViPham!F:F, B12, NhatKy_ViPham!C:C, "T2") - SUMIFS(NhatKy_ViPham!K:K, NhatKy_ViPham!E:E, "12_Sinh", NhatKy_ViPham!F:F, B12, NhatKy_ViPham!C:C, "T2")</f>
        <v>100</v>
      </c>
      <c r="T12" s="6">
        <f>100 + SUMIFS(NhatKy_ViPham!J:J, NhatKy_ViPham!E:E, "12_Sinh", NhatKy_ViPham!F:F, B12, NhatKy_ViPham!C:C, "T3") - SUMIFS(NhatKy_ViPham!K:K, NhatKy_ViPham!E:E, "12_Sinh", NhatKy_ViPham!F:F, B12, NhatKy_ViPham!C:C, "T3")</f>
        <v>100</v>
      </c>
      <c r="U12" s="6">
        <f>100 + SUMIFS(NhatKy_ViPham!J:J, NhatKy_ViPham!E:E, "12_Sinh", NhatKy_ViPham!F:F, B12, NhatKy_ViPham!C:C, "T4") - SUMIFS(NhatKy_ViPham!K:K, NhatKy_ViPham!E:E, "12_Sinh", NhatKy_ViPham!F:F, B12, NhatKy_ViPham!C:C, "T4")</f>
        <v>100</v>
      </c>
      <c r="V12" s="6">
        <f>100 + SUMIFS(NhatKy_ViPham!J:J, NhatKy_ViPham!E:E, "12_Sinh", NhatKy_ViPham!F:F, B12, NhatKy_ViPham!C:C, "T5") - SUMIFS(NhatKy_ViPham!K:K, NhatKy_ViPham!E:E, "12_Sinh", NhatKy_ViPham!F:F, B12, NhatKy_ViPham!C:C, "T5")</f>
        <v>100</v>
      </c>
      <c r="W12" s="6">
        <f>100 + SUMIFS(NhatKy_ViPham!J:J, NhatKy_ViPham!E:E, "12_Sinh", NhatKy_ViPham!F:F, B12, NhatKy_ViPham!C:C, "T6") - SUMIFS(NhatKy_ViPham!K:K, NhatKy_ViPham!E:E, "12_Sinh", NhatKy_ViPham!F:F, B12, NhatKy_ViPham!C:C, "T6")</f>
        <v>100</v>
      </c>
      <c r="X12" s="6">
        <f>100 + SUMIFS(NhatKy_ViPham!J:J, NhatKy_ViPham!E:E, "12_Sinh", NhatKy_ViPham!F:F, B12, NhatKy_ViPham!C:C, "T7") - SUMIFS(NhatKy_ViPham!K:K, NhatKy_ViPham!E:E, "12_Sinh", NhatKy_ViPham!F:F, B12, NhatKy_ViPham!C:C, "T7")</f>
        <v>100</v>
      </c>
      <c r="Y12" s="6">
        <f>100 + SUMIFS(NhatKy_ViPham!J:J, NhatKy_ViPham!E:E, "12_Sinh", NhatKy_ViPham!F:F, B12, NhatKy_ViPham!C:C, "T8") - SUMIFS(NhatKy_ViPham!K:K, NhatKy_ViPham!E:E, "12_Sinh", NhatKy_ViPham!F:F, B12, NhatKy_ViPham!C:C, "T8")</f>
        <v>100</v>
      </c>
      <c r="Z12" s="6">
        <f>100 + SUMIFS(NhatKy_ViPham!J:J, NhatKy_ViPham!E:E, "12_Sinh", NhatKy_ViPham!F:F, B12, NhatKy_ViPham!C:C, "T9") - SUMIFS(NhatKy_ViPham!K:K, NhatKy_ViPham!E:E, "12_Sinh", NhatKy_ViPham!F:F, B12, NhatKy_ViPham!C:C, "T9")</f>
        <v>100</v>
      </c>
      <c r="AA12" s="6">
        <f>100 + SUMIFS(NhatKy_ViPham!J:J, NhatKy_ViPham!E:E, "12_Sinh", NhatKy_ViPham!F:F, B12, NhatKy_ViPham!C:C, "T10") - SUMIFS(NhatKy_ViPham!K:K, NhatKy_ViPham!E:E, "12_Sinh", NhatKy_ViPham!F:F, B12, NhatKy_ViPham!C:C, "T10")</f>
        <v>100</v>
      </c>
      <c r="AB12" s="6">
        <f>100 + SUMIFS(NhatKy_ViPham!J:J, NhatKy_ViPham!E:E, "12_Sinh", NhatKy_ViPham!F:F, B12, NhatKy_ViPham!C:C, "T11") - SUMIFS(NhatKy_ViPham!K:K, NhatKy_ViPham!E:E, "12_Sinh", NhatKy_ViPham!F:F, B12, NhatKy_ViPham!C:C, "T11")</f>
        <v>100</v>
      </c>
      <c r="AC12" s="6">
        <f>100 + SUMIFS(NhatKy_ViPham!J:J, NhatKy_ViPham!E:E, "12_Sinh", NhatKy_ViPham!F:F, B12, NhatKy_ViPham!C:C, "T12") - SUMIFS(NhatKy_ViPham!K:K, NhatKy_ViPham!E:E, "12_Sinh", NhatKy_ViPham!F:F, B12, NhatKy_ViPham!C:C, "T12")</f>
        <v>100</v>
      </c>
      <c r="AD12" s="6">
        <f>100 + SUMIFS(NhatKy_ViPham!J:J, NhatKy_ViPham!E:E, "12_Sinh", NhatKy_ViPham!F:F, B12, NhatKy_ViPham!C:C, "T13") - SUMIFS(NhatKy_ViPham!K:K, NhatKy_ViPham!E:E, "12_Sinh", NhatKy_ViPham!F:F, B12, NhatKy_ViPham!C:C, "T13")</f>
        <v>100</v>
      </c>
      <c r="AE12" s="6">
        <f>100 + SUMIFS(NhatKy_ViPham!J:J, NhatKy_ViPham!E:E, "12_Sinh", NhatKy_ViPham!F:F, B12, NhatKy_ViPham!C:C, "T14") - SUMIFS(NhatKy_ViPham!K:K, NhatKy_ViPham!E:E, "12_Sinh", NhatKy_ViPham!F:F, B12, NhatKy_ViPham!C:C, "T14")</f>
        <v>100</v>
      </c>
      <c r="AF12" s="6">
        <f>100 + SUMIFS(NhatKy_ViPham!J:J, NhatKy_ViPham!E:E, "12_Sinh", NhatKy_ViPham!F:F, B12, NhatKy_ViPham!C:C, "T15") - SUMIFS(NhatKy_ViPham!K:K, NhatKy_ViPham!E:E, "12_Sinh", NhatKy_ViPham!F:F, B12, NhatKy_ViPham!C:C, "T15")</f>
        <v>100</v>
      </c>
      <c r="AG12" s="6">
        <f>100 + SUMIFS(NhatKy_ViPham!J:J, NhatKy_ViPham!E:E, "12_Sinh", NhatKy_ViPham!F:F, B12, NhatKy_ViPham!C:C, "T16") - SUMIFS(NhatKy_ViPham!K:K, NhatKy_ViPham!E:E, "12_Sinh", NhatKy_ViPham!F:F, B12, NhatKy_ViPham!C:C, "T16")</f>
        <v>100</v>
      </c>
      <c r="AH12" s="6">
        <f>100 + SUMIFS(NhatKy_ViPham!J:J, NhatKy_ViPham!E:E, "12_Sinh", NhatKy_ViPham!F:F, B12, NhatKy_ViPham!C:C, "T17") - SUMIFS(NhatKy_ViPham!K:K, NhatKy_ViPham!E:E, "12_Sinh", NhatKy_ViPham!F:F, B12, NhatKy_ViPham!C:C, "T17")</f>
        <v>100</v>
      </c>
      <c r="AI12" s="6">
        <f>100 + SUMIFS(NhatKy_ViPham!J:J, NhatKy_ViPham!E:E, "12_Sinh", NhatKy_ViPham!F:F, B12, NhatKy_ViPham!C:C, "T18") - SUMIFS(NhatKy_ViPham!K:K, NhatKy_ViPham!E:E, "12_Sinh", NhatKy_ViPham!F:F, B12, NhatKy_ViPham!C:C, "T18")</f>
        <v>100</v>
      </c>
      <c r="AJ12" s="6">
        <f>100 + SUMIFS(NhatKy_ViPham!J:J, NhatKy_ViPham!E:E, "12_Sinh", NhatKy_ViPham!F:F, B12, NhatKy_ViPham!C:C, "T19") - SUMIFS(NhatKy_ViPham!K:K, NhatKy_ViPham!E:E, "12_Sinh", NhatKy_ViPham!F:F, B12, NhatKy_ViPham!C:C, "T19")</f>
        <v>100</v>
      </c>
      <c r="AK12" s="6">
        <f>100 + SUMIFS(NhatKy_ViPham!J:J, NhatKy_ViPham!E:E, "12_Sinh", NhatKy_ViPham!F:F, B12, NhatKy_ViPham!C:C, "T20") - SUMIFS(NhatKy_ViPham!K:K, NhatKy_ViPham!E:E, "12_Sinh", NhatKy_ViPham!F:F, B12, NhatKy_ViPham!C:C, "T20")</f>
        <v>100</v>
      </c>
      <c r="AL12" s="6">
        <f>100 + SUMIFS(NhatKy_ViPham!J:J, NhatKy_ViPham!E:E, "12_Sinh", NhatKy_ViPham!F:F, B12, NhatKy_ViPham!C:C, "T21") - SUMIFS(NhatKy_ViPham!K:K, NhatKy_ViPham!E:E, "12_Sinh", NhatKy_ViPham!F:F, B12, NhatKy_ViPham!C:C, "T21")</f>
        <v>100</v>
      </c>
      <c r="AM12" s="6">
        <f>100 + SUMIFS(NhatKy_ViPham!J:J, NhatKy_ViPham!E:E, "12_Sinh", NhatKy_ViPham!F:F, B12, NhatKy_ViPham!C:C, "T22") - SUMIFS(NhatKy_ViPham!K:K, NhatKy_ViPham!E:E, "12_Sinh", NhatKy_ViPham!F:F, B12, NhatKy_ViPham!C:C, "T22")</f>
        <v>100</v>
      </c>
      <c r="AN12" s="6">
        <f>100 + SUMIFS(NhatKy_ViPham!J:J, NhatKy_ViPham!E:E, "12_Sinh", NhatKy_ViPham!F:F, B12, NhatKy_ViPham!C:C, "T23") - SUMIFS(NhatKy_ViPham!K:K, NhatKy_ViPham!E:E, "12_Sinh", NhatKy_ViPham!F:F, B12, NhatKy_ViPham!C:C, "T23")</f>
        <v>100</v>
      </c>
      <c r="AO12" s="6">
        <f>100 + SUMIFS(NhatKy_ViPham!J:J, NhatKy_ViPham!E:E, "12_Sinh", NhatKy_ViPham!F:F, B12, NhatKy_ViPham!C:C, "T24") - SUMIFS(NhatKy_ViPham!K:K, NhatKy_ViPham!E:E, "12_Sinh", NhatKy_ViPham!F:F, B12, NhatKy_ViPham!C:C, "T24")</f>
        <v>100</v>
      </c>
      <c r="AP12" s="6">
        <f>100 + SUMIFS(NhatKy_ViPham!J:J, NhatKy_ViPham!E:E, "12_Sinh", NhatKy_ViPham!F:F, B12, NhatKy_ViPham!C:C, "T25") - SUMIFS(NhatKy_ViPham!K:K, NhatKy_ViPham!E:E, "12_Sinh", NhatKy_ViPham!F:F, B12, NhatKy_ViPham!C:C, "T25")</f>
        <v>100</v>
      </c>
      <c r="AQ12" s="6">
        <f>100 + SUMIFS(NhatKy_ViPham!J:J, NhatKy_ViPham!E:E, "12_Sinh", NhatKy_ViPham!F:F, B12, NhatKy_ViPham!C:C, "T26") - SUMIFS(NhatKy_ViPham!K:K, NhatKy_ViPham!E:E, "12_Sinh", NhatKy_ViPham!F:F, B12, NhatKy_ViPham!C:C, "T26")</f>
        <v>100</v>
      </c>
      <c r="AR12" s="6">
        <f>100 + SUMIFS(NhatKy_ViPham!J:J, NhatKy_ViPham!E:E, "12_Sinh", NhatKy_ViPham!F:F, B12, NhatKy_ViPham!C:C, "T27") - SUMIFS(NhatKy_ViPham!K:K, NhatKy_ViPham!E:E, "12_Sinh", NhatKy_ViPham!F:F, B12, NhatKy_ViPham!C:C, "T27")</f>
        <v>100</v>
      </c>
      <c r="AS12" s="6">
        <f>100 + SUMIFS(NhatKy_ViPham!J:J, NhatKy_ViPham!E:E, "12_Sinh", NhatKy_ViPham!F:F, B12, NhatKy_ViPham!C:C, "T28") - SUMIFS(NhatKy_ViPham!K:K, NhatKy_ViPham!E:E, "12_Sinh", NhatKy_ViPham!F:F, B12, NhatKy_ViPham!C:C, "T28")</f>
        <v>100</v>
      </c>
      <c r="AT12" s="6">
        <f>100 + SUMIFS(NhatKy_ViPham!J:J, NhatKy_ViPham!E:E, "12_Sinh", NhatKy_ViPham!F:F, B12, NhatKy_ViPham!C:C, "T29") - SUMIFS(NhatKy_ViPham!K:K, NhatKy_ViPham!E:E, "12_Sinh", NhatKy_ViPham!F:F, B12, NhatKy_ViPham!C:C, "T29")</f>
        <v>100</v>
      </c>
      <c r="AU12" s="6">
        <f>100 + SUMIFS(NhatKy_ViPham!J:J, NhatKy_ViPham!E:E, "12_Sinh", NhatKy_ViPham!F:F, B12, NhatKy_ViPham!C:C, "T30") - SUMIFS(NhatKy_ViPham!K:K, NhatKy_ViPham!E:E, "12_Sinh", NhatKy_ViPham!F:F, B12, NhatKy_ViPham!C:C, "T30")</f>
        <v>100</v>
      </c>
      <c r="AV12" s="6">
        <f>100 + SUMIFS(NhatKy_ViPham!J:J, NhatKy_ViPham!E:E, "12_Sinh", NhatKy_ViPham!F:F, B12, NhatKy_ViPham!C:C, "T31") - SUMIFS(NhatKy_ViPham!K:K, NhatKy_ViPham!E:E, "12_Sinh", NhatKy_ViPham!F:F, B12, NhatKy_ViPham!C:C, "T31")</f>
        <v>100</v>
      </c>
      <c r="AW12" s="6">
        <f>100 + SUMIFS(NhatKy_ViPham!J:J, NhatKy_ViPham!E:E, "12_Sinh", NhatKy_ViPham!F:F, B12, NhatKy_ViPham!C:C, "T32") - SUMIFS(NhatKy_ViPham!K:K, NhatKy_ViPham!E:E, "12_Sinh", NhatKy_ViPham!F:F, B12, NhatKy_ViPham!C:C, "T32")</f>
        <v>100</v>
      </c>
      <c r="AX12" s="6">
        <f>100 + SUMIFS(NhatKy_ViPham!J:J, NhatKy_ViPham!E:E, "12_Sinh", NhatKy_ViPham!F:F, B12, NhatKy_ViPham!C:C, "T33") - SUMIFS(NhatKy_ViPham!K:K, NhatKy_ViPham!E:E, "12_Sinh", NhatKy_ViPham!F:F, B12, NhatKy_ViPham!C:C, "T33")</f>
        <v>100</v>
      </c>
      <c r="AY12" s="6">
        <f>100 + SUMIFS(NhatKy_ViPham!J:J, NhatKy_ViPham!E:E, "12_Sinh", NhatKy_ViPham!F:F, B12, NhatKy_ViPham!C:C, "T34") - SUMIFS(NhatKy_ViPham!K:K, NhatKy_ViPham!E:E, "12_Sinh", NhatKy_ViPham!F:F, B12, NhatKy_ViPham!C:C, "T34")</f>
        <v>100</v>
      </c>
      <c r="AZ12" s="6">
        <f>100 + SUMIFS(NhatKy_ViPham!J:J, NhatKy_ViPham!E:E, "12_Sinh", NhatKy_ViPham!F:F, B12, NhatKy_ViPham!C:C, "T35") - SUMIFS(NhatKy_ViPham!K:K, NhatKy_ViPham!E:E, "12_Sinh", NhatKy_ViPham!F:F, B12, NhatKy_ViPham!C:C, "T35")</f>
        <v>100</v>
      </c>
      <c r="BA12" s="12">
        <f t="shared" si="0"/>
        <v>100</v>
      </c>
      <c r="BB12" s="11" t="s">
        <v>430</v>
      </c>
      <c r="BC12" s="16" t="str">
        <f t="shared" si="1"/>
        <v>Tốt</v>
      </c>
      <c r="BD12" s="15" t="str">
        <f t="shared" si="2"/>
        <v>🟢 BÌNH THƯỜNG</v>
      </c>
    </row>
    <row r="13" spans="1:56" x14ac:dyDescent="0.25">
      <c r="A13" s="4">
        <v>5</v>
      </c>
      <c r="B13" s="10" t="s">
        <v>2611</v>
      </c>
      <c r="C13" s="4" t="s">
        <v>2436</v>
      </c>
      <c r="D13" s="4" t="s">
        <v>435</v>
      </c>
      <c r="E13" s="11" t="s">
        <v>430</v>
      </c>
      <c r="F13" s="7">
        <f>SUMIFS(NhatKy_ViPham!K:K, NhatKy_ViPham!E:E, "12_Sinh", NhatKy_ViPham!F:F, B13, NhatKy_ViPham!H:H, "L01")</f>
        <v>0</v>
      </c>
      <c r="G13" s="7">
        <f>SUMIFS(NhatKy_ViPham!K:K, NhatKy_ViPham!E:E, "12_Sinh", NhatKy_ViPham!F:F, B13, NhatKy_ViPham!H:H, "L02")</f>
        <v>0</v>
      </c>
      <c r="H13" s="7">
        <f>SUMIFS(NhatKy_ViPham!K:K, NhatKy_ViPham!E:E, "12_Sinh", NhatKy_ViPham!F:F, B13, NhatKy_ViPham!H:H, "L03")</f>
        <v>0</v>
      </c>
      <c r="I13" s="7">
        <f>SUMIFS(NhatKy_ViPham!K:K, NhatKy_ViPham!E:E, "12_Sinh", NhatKy_ViPham!F:F, B13, NhatKy_ViPham!H:H, "L04")</f>
        <v>0</v>
      </c>
      <c r="J13" s="7">
        <f>SUMIFS(NhatKy_ViPham!K:K, NhatKy_ViPham!E:E, "12_Sinh", NhatKy_ViPham!F:F, B13, NhatKy_ViPham!H:H, "L05")</f>
        <v>0</v>
      </c>
      <c r="K13" s="7">
        <f>SUMIFS(NhatKy_ViPham!K:K, NhatKy_ViPham!E:E, "12_Sinh", NhatKy_ViPham!F:F, B13, NhatKy_ViPham!H:H, "L06")</f>
        <v>0</v>
      </c>
      <c r="L13" s="7">
        <f>SUMIFS(NhatKy_ViPham!K:K, NhatKy_ViPham!E:E, "12_Sinh", NhatKy_ViPham!F:F, B13, NhatKy_ViPham!H:H, "L07")</f>
        <v>0</v>
      </c>
      <c r="M13" s="7">
        <f>SUMIFS(NhatKy_ViPham!K:K, NhatKy_ViPham!E:E, "12_Sinh", NhatKy_ViPham!F:F, B13, NhatKy_ViPham!H:H, "L08")</f>
        <v>0</v>
      </c>
      <c r="N13" s="7">
        <f>SUMIFS(NhatKy_ViPham!K:K, NhatKy_ViPham!E:E, "12_Sinh", NhatKy_ViPham!F:F, B13, NhatKy_ViPham!H:H, "L09")</f>
        <v>0</v>
      </c>
      <c r="O13" s="7">
        <f>SUMIFS(NhatKy_ViPham!K:K, NhatKy_ViPham!E:E, "12_Sinh", NhatKy_ViPham!F:F, B13, NhatKy_ViPham!H:H, "L10")</f>
        <v>0</v>
      </c>
      <c r="P13" s="12">
        <f>SUMIFS(NhatKy_ViPham!J:J, NhatKy_ViPham!E:E, "12_Sinh", NhatKy_ViPham!F:F, B13)</f>
        <v>0</v>
      </c>
      <c r="Q13" s="13">
        <f>SUMIFS(NhatKy_ViPham!K:K, NhatKy_ViPham!E:E, "12_Sinh", NhatKy_ViPham!F:F, B13)</f>
        <v>0</v>
      </c>
      <c r="R13" s="7">
        <f>100 + SUMIFS(NhatKy_ViPham!J:J, NhatKy_ViPham!E:E, "12_Sinh", NhatKy_ViPham!F:F, B13, NhatKy_ViPham!C:C, "T1") - SUMIFS(NhatKy_ViPham!K:K, NhatKy_ViPham!E:E, "12_Sinh", NhatKy_ViPham!F:F, B13, NhatKy_ViPham!C:C, "T1")</f>
        <v>100</v>
      </c>
      <c r="S13" s="7">
        <f>100 + SUMIFS(NhatKy_ViPham!J:J, NhatKy_ViPham!E:E, "12_Sinh", NhatKy_ViPham!F:F, B13, NhatKy_ViPham!C:C, "T2") - SUMIFS(NhatKy_ViPham!K:K, NhatKy_ViPham!E:E, "12_Sinh", NhatKy_ViPham!F:F, B13, NhatKy_ViPham!C:C, "T2")</f>
        <v>100</v>
      </c>
      <c r="T13" s="7">
        <f>100 + SUMIFS(NhatKy_ViPham!J:J, NhatKy_ViPham!E:E, "12_Sinh", NhatKy_ViPham!F:F, B13, NhatKy_ViPham!C:C, "T3") - SUMIFS(NhatKy_ViPham!K:K, NhatKy_ViPham!E:E, "12_Sinh", NhatKy_ViPham!F:F, B13, NhatKy_ViPham!C:C, "T3")</f>
        <v>100</v>
      </c>
      <c r="U13" s="7">
        <f>100 + SUMIFS(NhatKy_ViPham!J:J, NhatKy_ViPham!E:E, "12_Sinh", NhatKy_ViPham!F:F, B13, NhatKy_ViPham!C:C, "T4") - SUMIFS(NhatKy_ViPham!K:K, NhatKy_ViPham!E:E, "12_Sinh", NhatKy_ViPham!F:F, B13, NhatKy_ViPham!C:C, "T4")</f>
        <v>100</v>
      </c>
      <c r="V13" s="7">
        <f>100 + SUMIFS(NhatKy_ViPham!J:J, NhatKy_ViPham!E:E, "12_Sinh", NhatKy_ViPham!F:F, B13, NhatKy_ViPham!C:C, "T5") - SUMIFS(NhatKy_ViPham!K:K, NhatKy_ViPham!E:E, "12_Sinh", NhatKy_ViPham!F:F, B13, NhatKy_ViPham!C:C, "T5")</f>
        <v>100</v>
      </c>
      <c r="W13" s="7">
        <f>100 + SUMIFS(NhatKy_ViPham!J:J, NhatKy_ViPham!E:E, "12_Sinh", NhatKy_ViPham!F:F, B13, NhatKy_ViPham!C:C, "T6") - SUMIFS(NhatKy_ViPham!K:K, NhatKy_ViPham!E:E, "12_Sinh", NhatKy_ViPham!F:F, B13, NhatKy_ViPham!C:C, "T6")</f>
        <v>100</v>
      </c>
      <c r="X13" s="7">
        <f>100 + SUMIFS(NhatKy_ViPham!J:J, NhatKy_ViPham!E:E, "12_Sinh", NhatKy_ViPham!F:F, B13, NhatKy_ViPham!C:C, "T7") - SUMIFS(NhatKy_ViPham!K:K, NhatKy_ViPham!E:E, "12_Sinh", NhatKy_ViPham!F:F, B13, NhatKy_ViPham!C:C, "T7")</f>
        <v>100</v>
      </c>
      <c r="Y13" s="7">
        <f>100 + SUMIFS(NhatKy_ViPham!J:J, NhatKy_ViPham!E:E, "12_Sinh", NhatKy_ViPham!F:F, B13, NhatKy_ViPham!C:C, "T8") - SUMIFS(NhatKy_ViPham!K:K, NhatKy_ViPham!E:E, "12_Sinh", NhatKy_ViPham!F:F, B13, NhatKy_ViPham!C:C, "T8")</f>
        <v>100</v>
      </c>
      <c r="Z13" s="7">
        <f>100 + SUMIFS(NhatKy_ViPham!J:J, NhatKy_ViPham!E:E, "12_Sinh", NhatKy_ViPham!F:F, B13, NhatKy_ViPham!C:C, "T9") - SUMIFS(NhatKy_ViPham!K:K, NhatKy_ViPham!E:E, "12_Sinh", NhatKy_ViPham!F:F, B13, NhatKy_ViPham!C:C, "T9")</f>
        <v>100</v>
      </c>
      <c r="AA13" s="7">
        <f>100 + SUMIFS(NhatKy_ViPham!J:J, NhatKy_ViPham!E:E, "12_Sinh", NhatKy_ViPham!F:F, B13, NhatKy_ViPham!C:C, "T10") - SUMIFS(NhatKy_ViPham!K:K, NhatKy_ViPham!E:E, "12_Sinh", NhatKy_ViPham!F:F, B13, NhatKy_ViPham!C:C, "T10")</f>
        <v>100</v>
      </c>
      <c r="AB13" s="7">
        <f>100 + SUMIFS(NhatKy_ViPham!J:J, NhatKy_ViPham!E:E, "12_Sinh", NhatKy_ViPham!F:F, B13, NhatKy_ViPham!C:C, "T11") - SUMIFS(NhatKy_ViPham!K:K, NhatKy_ViPham!E:E, "12_Sinh", NhatKy_ViPham!F:F, B13, NhatKy_ViPham!C:C, "T11")</f>
        <v>100</v>
      </c>
      <c r="AC13" s="7">
        <f>100 + SUMIFS(NhatKy_ViPham!J:J, NhatKy_ViPham!E:E, "12_Sinh", NhatKy_ViPham!F:F, B13, NhatKy_ViPham!C:C, "T12") - SUMIFS(NhatKy_ViPham!K:K, NhatKy_ViPham!E:E, "12_Sinh", NhatKy_ViPham!F:F, B13, NhatKy_ViPham!C:C, "T12")</f>
        <v>100</v>
      </c>
      <c r="AD13" s="7">
        <f>100 + SUMIFS(NhatKy_ViPham!J:J, NhatKy_ViPham!E:E, "12_Sinh", NhatKy_ViPham!F:F, B13, NhatKy_ViPham!C:C, "T13") - SUMIFS(NhatKy_ViPham!K:K, NhatKy_ViPham!E:E, "12_Sinh", NhatKy_ViPham!F:F, B13, NhatKy_ViPham!C:C, "T13")</f>
        <v>100</v>
      </c>
      <c r="AE13" s="7">
        <f>100 + SUMIFS(NhatKy_ViPham!J:J, NhatKy_ViPham!E:E, "12_Sinh", NhatKy_ViPham!F:F, B13, NhatKy_ViPham!C:C, "T14") - SUMIFS(NhatKy_ViPham!K:K, NhatKy_ViPham!E:E, "12_Sinh", NhatKy_ViPham!F:F, B13, NhatKy_ViPham!C:C, "T14")</f>
        <v>100</v>
      </c>
      <c r="AF13" s="7">
        <f>100 + SUMIFS(NhatKy_ViPham!J:J, NhatKy_ViPham!E:E, "12_Sinh", NhatKy_ViPham!F:F, B13, NhatKy_ViPham!C:C, "T15") - SUMIFS(NhatKy_ViPham!K:K, NhatKy_ViPham!E:E, "12_Sinh", NhatKy_ViPham!F:F, B13, NhatKy_ViPham!C:C, "T15")</f>
        <v>100</v>
      </c>
      <c r="AG13" s="7">
        <f>100 + SUMIFS(NhatKy_ViPham!J:J, NhatKy_ViPham!E:E, "12_Sinh", NhatKy_ViPham!F:F, B13, NhatKy_ViPham!C:C, "T16") - SUMIFS(NhatKy_ViPham!K:K, NhatKy_ViPham!E:E, "12_Sinh", NhatKy_ViPham!F:F, B13, NhatKy_ViPham!C:C, "T16")</f>
        <v>100</v>
      </c>
      <c r="AH13" s="7">
        <f>100 + SUMIFS(NhatKy_ViPham!J:J, NhatKy_ViPham!E:E, "12_Sinh", NhatKy_ViPham!F:F, B13, NhatKy_ViPham!C:C, "T17") - SUMIFS(NhatKy_ViPham!K:K, NhatKy_ViPham!E:E, "12_Sinh", NhatKy_ViPham!F:F, B13, NhatKy_ViPham!C:C, "T17")</f>
        <v>100</v>
      </c>
      <c r="AI13" s="7">
        <f>100 + SUMIFS(NhatKy_ViPham!J:J, NhatKy_ViPham!E:E, "12_Sinh", NhatKy_ViPham!F:F, B13, NhatKy_ViPham!C:C, "T18") - SUMIFS(NhatKy_ViPham!K:K, NhatKy_ViPham!E:E, "12_Sinh", NhatKy_ViPham!F:F, B13, NhatKy_ViPham!C:C, "T18")</f>
        <v>100</v>
      </c>
      <c r="AJ13" s="7">
        <f>100 + SUMIFS(NhatKy_ViPham!J:J, NhatKy_ViPham!E:E, "12_Sinh", NhatKy_ViPham!F:F, B13, NhatKy_ViPham!C:C, "T19") - SUMIFS(NhatKy_ViPham!K:K, NhatKy_ViPham!E:E, "12_Sinh", NhatKy_ViPham!F:F, B13, NhatKy_ViPham!C:C, "T19")</f>
        <v>100</v>
      </c>
      <c r="AK13" s="7">
        <f>100 + SUMIFS(NhatKy_ViPham!J:J, NhatKy_ViPham!E:E, "12_Sinh", NhatKy_ViPham!F:F, B13, NhatKy_ViPham!C:C, "T20") - SUMIFS(NhatKy_ViPham!K:K, NhatKy_ViPham!E:E, "12_Sinh", NhatKy_ViPham!F:F, B13, NhatKy_ViPham!C:C, "T20")</f>
        <v>100</v>
      </c>
      <c r="AL13" s="7">
        <f>100 + SUMIFS(NhatKy_ViPham!J:J, NhatKy_ViPham!E:E, "12_Sinh", NhatKy_ViPham!F:F, B13, NhatKy_ViPham!C:C, "T21") - SUMIFS(NhatKy_ViPham!K:K, NhatKy_ViPham!E:E, "12_Sinh", NhatKy_ViPham!F:F, B13, NhatKy_ViPham!C:C, "T21")</f>
        <v>100</v>
      </c>
      <c r="AM13" s="7">
        <f>100 + SUMIFS(NhatKy_ViPham!J:J, NhatKy_ViPham!E:E, "12_Sinh", NhatKy_ViPham!F:F, B13, NhatKy_ViPham!C:C, "T22") - SUMIFS(NhatKy_ViPham!K:K, NhatKy_ViPham!E:E, "12_Sinh", NhatKy_ViPham!F:F, B13, NhatKy_ViPham!C:C, "T22")</f>
        <v>100</v>
      </c>
      <c r="AN13" s="7">
        <f>100 + SUMIFS(NhatKy_ViPham!J:J, NhatKy_ViPham!E:E, "12_Sinh", NhatKy_ViPham!F:F, B13, NhatKy_ViPham!C:C, "T23") - SUMIFS(NhatKy_ViPham!K:K, NhatKy_ViPham!E:E, "12_Sinh", NhatKy_ViPham!F:F, B13, NhatKy_ViPham!C:C, "T23")</f>
        <v>100</v>
      </c>
      <c r="AO13" s="7">
        <f>100 + SUMIFS(NhatKy_ViPham!J:J, NhatKy_ViPham!E:E, "12_Sinh", NhatKy_ViPham!F:F, B13, NhatKy_ViPham!C:C, "T24") - SUMIFS(NhatKy_ViPham!K:K, NhatKy_ViPham!E:E, "12_Sinh", NhatKy_ViPham!F:F, B13, NhatKy_ViPham!C:C, "T24")</f>
        <v>100</v>
      </c>
      <c r="AP13" s="7">
        <f>100 + SUMIFS(NhatKy_ViPham!J:J, NhatKy_ViPham!E:E, "12_Sinh", NhatKy_ViPham!F:F, B13, NhatKy_ViPham!C:C, "T25") - SUMIFS(NhatKy_ViPham!K:K, NhatKy_ViPham!E:E, "12_Sinh", NhatKy_ViPham!F:F, B13, NhatKy_ViPham!C:C, "T25")</f>
        <v>100</v>
      </c>
      <c r="AQ13" s="7">
        <f>100 + SUMIFS(NhatKy_ViPham!J:J, NhatKy_ViPham!E:E, "12_Sinh", NhatKy_ViPham!F:F, B13, NhatKy_ViPham!C:C, "T26") - SUMIFS(NhatKy_ViPham!K:K, NhatKy_ViPham!E:E, "12_Sinh", NhatKy_ViPham!F:F, B13, NhatKy_ViPham!C:C, "T26")</f>
        <v>100</v>
      </c>
      <c r="AR13" s="7">
        <f>100 + SUMIFS(NhatKy_ViPham!J:J, NhatKy_ViPham!E:E, "12_Sinh", NhatKy_ViPham!F:F, B13, NhatKy_ViPham!C:C, "T27") - SUMIFS(NhatKy_ViPham!K:K, NhatKy_ViPham!E:E, "12_Sinh", NhatKy_ViPham!F:F, B13, NhatKy_ViPham!C:C, "T27")</f>
        <v>100</v>
      </c>
      <c r="AS13" s="7">
        <f>100 + SUMIFS(NhatKy_ViPham!J:J, NhatKy_ViPham!E:E, "12_Sinh", NhatKy_ViPham!F:F, B13, NhatKy_ViPham!C:C, "T28") - SUMIFS(NhatKy_ViPham!K:K, NhatKy_ViPham!E:E, "12_Sinh", NhatKy_ViPham!F:F, B13, NhatKy_ViPham!C:C, "T28")</f>
        <v>100</v>
      </c>
      <c r="AT13" s="7">
        <f>100 + SUMIFS(NhatKy_ViPham!J:J, NhatKy_ViPham!E:E, "12_Sinh", NhatKy_ViPham!F:F, B13, NhatKy_ViPham!C:C, "T29") - SUMIFS(NhatKy_ViPham!K:K, NhatKy_ViPham!E:E, "12_Sinh", NhatKy_ViPham!F:F, B13, NhatKy_ViPham!C:C, "T29")</f>
        <v>100</v>
      </c>
      <c r="AU13" s="7">
        <f>100 + SUMIFS(NhatKy_ViPham!J:J, NhatKy_ViPham!E:E, "12_Sinh", NhatKy_ViPham!F:F, B13, NhatKy_ViPham!C:C, "T30") - SUMIFS(NhatKy_ViPham!K:K, NhatKy_ViPham!E:E, "12_Sinh", NhatKy_ViPham!F:F, B13, NhatKy_ViPham!C:C, "T30")</f>
        <v>100</v>
      </c>
      <c r="AV13" s="7">
        <f>100 + SUMIFS(NhatKy_ViPham!J:J, NhatKy_ViPham!E:E, "12_Sinh", NhatKy_ViPham!F:F, B13, NhatKy_ViPham!C:C, "T31") - SUMIFS(NhatKy_ViPham!K:K, NhatKy_ViPham!E:E, "12_Sinh", NhatKy_ViPham!F:F, B13, NhatKy_ViPham!C:C, "T31")</f>
        <v>100</v>
      </c>
      <c r="AW13" s="7">
        <f>100 + SUMIFS(NhatKy_ViPham!J:J, NhatKy_ViPham!E:E, "12_Sinh", NhatKy_ViPham!F:F, B13, NhatKy_ViPham!C:C, "T32") - SUMIFS(NhatKy_ViPham!K:K, NhatKy_ViPham!E:E, "12_Sinh", NhatKy_ViPham!F:F, B13, NhatKy_ViPham!C:C, "T32")</f>
        <v>100</v>
      </c>
      <c r="AX13" s="7">
        <f>100 + SUMIFS(NhatKy_ViPham!J:J, NhatKy_ViPham!E:E, "12_Sinh", NhatKy_ViPham!F:F, B13, NhatKy_ViPham!C:C, "T33") - SUMIFS(NhatKy_ViPham!K:K, NhatKy_ViPham!E:E, "12_Sinh", NhatKy_ViPham!F:F, B13, NhatKy_ViPham!C:C, "T33")</f>
        <v>100</v>
      </c>
      <c r="AY13" s="7">
        <f>100 + SUMIFS(NhatKy_ViPham!J:J, NhatKy_ViPham!E:E, "12_Sinh", NhatKy_ViPham!F:F, B13, NhatKy_ViPham!C:C, "T34") - SUMIFS(NhatKy_ViPham!K:K, NhatKy_ViPham!E:E, "12_Sinh", NhatKy_ViPham!F:F, B13, NhatKy_ViPham!C:C, "T34")</f>
        <v>100</v>
      </c>
      <c r="AZ13" s="7">
        <f>100 + SUMIFS(NhatKy_ViPham!J:J, NhatKy_ViPham!E:E, "12_Sinh", NhatKy_ViPham!F:F, B13, NhatKy_ViPham!C:C, "T35") - SUMIFS(NhatKy_ViPham!K:K, NhatKy_ViPham!E:E, "12_Sinh", NhatKy_ViPham!F:F, B13, NhatKy_ViPham!C:C, "T35")</f>
        <v>100</v>
      </c>
      <c r="BA13" s="12">
        <f t="shared" si="0"/>
        <v>100</v>
      </c>
      <c r="BB13" s="11" t="s">
        <v>430</v>
      </c>
      <c r="BC13" s="14" t="str">
        <f t="shared" si="1"/>
        <v>Tốt</v>
      </c>
      <c r="BD13" s="10" t="str">
        <f t="shared" si="2"/>
        <v>🟢 BÌNH THƯỜNG</v>
      </c>
    </row>
    <row r="14" spans="1:56" x14ac:dyDescent="0.25">
      <c r="A14" s="5">
        <v>6</v>
      </c>
      <c r="B14" s="15" t="s">
        <v>2612</v>
      </c>
      <c r="C14" s="5" t="s">
        <v>2405</v>
      </c>
      <c r="D14" s="5" t="s">
        <v>435</v>
      </c>
      <c r="E14" s="11" t="s">
        <v>430</v>
      </c>
      <c r="F14" s="6">
        <f>SUMIFS(NhatKy_ViPham!K:K, NhatKy_ViPham!E:E, "12_Sinh", NhatKy_ViPham!F:F, B14, NhatKy_ViPham!H:H, "L01")</f>
        <v>0</v>
      </c>
      <c r="G14" s="6">
        <f>SUMIFS(NhatKy_ViPham!K:K, NhatKy_ViPham!E:E, "12_Sinh", NhatKy_ViPham!F:F, B14, NhatKy_ViPham!H:H, "L02")</f>
        <v>0</v>
      </c>
      <c r="H14" s="6">
        <f>SUMIFS(NhatKy_ViPham!K:K, NhatKy_ViPham!E:E, "12_Sinh", NhatKy_ViPham!F:F, B14, NhatKy_ViPham!H:H, "L03")</f>
        <v>0</v>
      </c>
      <c r="I14" s="6">
        <f>SUMIFS(NhatKy_ViPham!K:K, NhatKy_ViPham!E:E, "12_Sinh", NhatKy_ViPham!F:F, B14, NhatKy_ViPham!H:H, "L04")</f>
        <v>0</v>
      </c>
      <c r="J14" s="6">
        <f>SUMIFS(NhatKy_ViPham!K:K, NhatKy_ViPham!E:E, "12_Sinh", NhatKy_ViPham!F:F, B14, NhatKy_ViPham!H:H, "L05")</f>
        <v>0</v>
      </c>
      <c r="K14" s="6">
        <f>SUMIFS(NhatKy_ViPham!K:K, NhatKy_ViPham!E:E, "12_Sinh", NhatKy_ViPham!F:F, B14, NhatKy_ViPham!H:H, "L06")</f>
        <v>0</v>
      </c>
      <c r="L14" s="6">
        <f>SUMIFS(NhatKy_ViPham!K:K, NhatKy_ViPham!E:E, "12_Sinh", NhatKy_ViPham!F:F, B14, NhatKy_ViPham!H:H, "L07")</f>
        <v>0</v>
      </c>
      <c r="M14" s="6">
        <f>SUMIFS(NhatKy_ViPham!K:K, NhatKy_ViPham!E:E, "12_Sinh", NhatKy_ViPham!F:F, B14, NhatKy_ViPham!H:H, "L08")</f>
        <v>0</v>
      </c>
      <c r="N14" s="6">
        <f>SUMIFS(NhatKy_ViPham!K:K, NhatKy_ViPham!E:E, "12_Sinh", NhatKy_ViPham!F:F, B14, NhatKy_ViPham!H:H, "L09")</f>
        <v>0</v>
      </c>
      <c r="O14" s="6">
        <f>SUMIFS(NhatKy_ViPham!K:K, NhatKy_ViPham!E:E, "12_Sinh", NhatKy_ViPham!F:F, B14, NhatKy_ViPham!H:H, "L10")</f>
        <v>0</v>
      </c>
      <c r="P14" s="12">
        <f>SUMIFS(NhatKy_ViPham!J:J, NhatKy_ViPham!E:E, "12_Sinh", NhatKy_ViPham!F:F, B14)</f>
        <v>0</v>
      </c>
      <c r="Q14" s="13">
        <f>SUMIFS(NhatKy_ViPham!K:K, NhatKy_ViPham!E:E, "12_Sinh", NhatKy_ViPham!F:F, B14)</f>
        <v>0</v>
      </c>
      <c r="R14" s="6">
        <f>100 + SUMIFS(NhatKy_ViPham!J:J, NhatKy_ViPham!E:E, "12_Sinh", NhatKy_ViPham!F:F, B14, NhatKy_ViPham!C:C, "T1") - SUMIFS(NhatKy_ViPham!K:K, NhatKy_ViPham!E:E, "12_Sinh", NhatKy_ViPham!F:F, B14, NhatKy_ViPham!C:C, "T1")</f>
        <v>100</v>
      </c>
      <c r="S14" s="6">
        <f>100 + SUMIFS(NhatKy_ViPham!J:J, NhatKy_ViPham!E:E, "12_Sinh", NhatKy_ViPham!F:F, B14, NhatKy_ViPham!C:C, "T2") - SUMIFS(NhatKy_ViPham!K:K, NhatKy_ViPham!E:E, "12_Sinh", NhatKy_ViPham!F:F, B14, NhatKy_ViPham!C:C, "T2")</f>
        <v>100</v>
      </c>
      <c r="T14" s="6">
        <f>100 + SUMIFS(NhatKy_ViPham!J:J, NhatKy_ViPham!E:E, "12_Sinh", NhatKy_ViPham!F:F, B14, NhatKy_ViPham!C:C, "T3") - SUMIFS(NhatKy_ViPham!K:K, NhatKy_ViPham!E:E, "12_Sinh", NhatKy_ViPham!F:F, B14, NhatKy_ViPham!C:C, "T3")</f>
        <v>100</v>
      </c>
      <c r="U14" s="6">
        <f>100 + SUMIFS(NhatKy_ViPham!J:J, NhatKy_ViPham!E:E, "12_Sinh", NhatKy_ViPham!F:F, B14, NhatKy_ViPham!C:C, "T4") - SUMIFS(NhatKy_ViPham!K:K, NhatKy_ViPham!E:E, "12_Sinh", NhatKy_ViPham!F:F, B14, NhatKy_ViPham!C:C, "T4")</f>
        <v>100</v>
      </c>
      <c r="V14" s="6">
        <f>100 + SUMIFS(NhatKy_ViPham!J:J, NhatKy_ViPham!E:E, "12_Sinh", NhatKy_ViPham!F:F, B14, NhatKy_ViPham!C:C, "T5") - SUMIFS(NhatKy_ViPham!K:K, NhatKy_ViPham!E:E, "12_Sinh", NhatKy_ViPham!F:F, B14, NhatKy_ViPham!C:C, "T5")</f>
        <v>100</v>
      </c>
      <c r="W14" s="6">
        <f>100 + SUMIFS(NhatKy_ViPham!J:J, NhatKy_ViPham!E:E, "12_Sinh", NhatKy_ViPham!F:F, B14, NhatKy_ViPham!C:C, "T6") - SUMIFS(NhatKy_ViPham!K:K, NhatKy_ViPham!E:E, "12_Sinh", NhatKy_ViPham!F:F, B14, NhatKy_ViPham!C:C, "T6")</f>
        <v>100</v>
      </c>
      <c r="X14" s="6">
        <f>100 + SUMIFS(NhatKy_ViPham!J:J, NhatKy_ViPham!E:E, "12_Sinh", NhatKy_ViPham!F:F, B14, NhatKy_ViPham!C:C, "T7") - SUMIFS(NhatKy_ViPham!K:K, NhatKy_ViPham!E:E, "12_Sinh", NhatKy_ViPham!F:F, B14, NhatKy_ViPham!C:C, "T7")</f>
        <v>100</v>
      </c>
      <c r="Y14" s="6">
        <f>100 + SUMIFS(NhatKy_ViPham!J:J, NhatKy_ViPham!E:E, "12_Sinh", NhatKy_ViPham!F:F, B14, NhatKy_ViPham!C:C, "T8") - SUMIFS(NhatKy_ViPham!K:K, NhatKy_ViPham!E:E, "12_Sinh", NhatKy_ViPham!F:F, B14, NhatKy_ViPham!C:C, "T8")</f>
        <v>100</v>
      </c>
      <c r="Z14" s="6">
        <f>100 + SUMIFS(NhatKy_ViPham!J:J, NhatKy_ViPham!E:E, "12_Sinh", NhatKy_ViPham!F:F, B14, NhatKy_ViPham!C:C, "T9") - SUMIFS(NhatKy_ViPham!K:K, NhatKy_ViPham!E:E, "12_Sinh", NhatKy_ViPham!F:F, B14, NhatKy_ViPham!C:C, "T9")</f>
        <v>100</v>
      </c>
      <c r="AA14" s="6">
        <f>100 + SUMIFS(NhatKy_ViPham!J:J, NhatKy_ViPham!E:E, "12_Sinh", NhatKy_ViPham!F:F, B14, NhatKy_ViPham!C:C, "T10") - SUMIFS(NhatKy_ViPham!K:K, NhatKy_ViPham!E:E, "12_Sinh", NhatKy_ViPham!F:F, B14, NhatKy_ViPham!C:C, "T10")</f>
        <v>100</v>
      </c>
      <c r="AB14" s="6">
        <f>100 + SUMIFS(NhatKy_ViPham!J:J, NhatKy_ViPham!E:E, "12_Sinh", NhatKy_ViPham!F:F, B14, NhatKy_ViPham!C:C, "T11") - SUMIFS(NhatKy_ViPham!K:K, NhatKy_ViPham!E:E, "12_Sinh", NhatKy_ViPham!F:F, B14, NhatKy_ViPham!C:C, "T11")</f>
        <v>100</v>
      </c>
      <c r="AC14" s="6">
        <f>100 + SUMIFS(NhatKy_ViPham!J:J, NhatKy_ViPham!E:E, "12_Sinh", NhatKy_ViPham!F:F, B14, NhatKy_ViPham!C:C, "T12") - SUMIFS(NhatKy_ViPham!K:K, NhatKy_ViPham!E:E, "12_Sinh", NhatKy_ViPham!F:F, B14, NhatKy_ViPham!C:C, "T12")</f>
        <v>100</v>
      </c>
      <c r="AD14" s="6">
        <f>100 + SUMIFS(NhatKy_ViPham!J:J, NhatKy_ViPham!E:E, "12_Sinh", NhatKy_ViPham!F:F, B14, NhatKy_ViPham!C:C, "T13") - SUMIFS(NhatKy_ViPham!K:K, NhatKy_ViPham!E:E, "12_Sinh", NhatKy_ViPham!F:F, B14, NhatKy_ViPham!C:C, "T13")</f>
        <v>100</v>
      </c>
      <c r="AE14" s="6">
        <f>100 + SUMIFS(NhatKy_ViPham!J:J, NhatKy_ViPham!E:E, "12_Sinh", NhatKy_ViPham!F:F, B14, NhatKy_ViPham!C:C, "T14") - SUMIFS(NhatKy_ViPham!K:K, NhatKy_ViPham!E:E, "12_Sinh", NhatKy_ViPham!F:F, B14, NhatKy_ViPham!C:C, "T14")</f>
        <v>100</v>
      </c>
      <c r="AF14" s="6">
        <f>100 + SUMIFS(NhatKy_ViPham!J:J, NhatKy_ViPham!E:E, "12_Sinh", NhatKy_ViPham!F:F, B14, NhatKy_ViPham!C:C, "T15") - SUMIFS(NhatKy_ViPham!K:K, NhatKy_ViPham!E:E, "12_Sinh", NhatKy_ViPham!F:F, B14, NhatKy_ViPham!C:C, "T15")</f>
        <v>100</v>
      </c>
      <c r="AG14" s="6">
        <f>100 + SUMIFS(NhatKy_ViPham!J:J, NhatKy_ViPham!E:E, "12_Sinh", NhatKy_ViPham!F:F, B14, NhatKy_ViPham!C:C, "T16") - SUMIFS(NhatKy_ViPham!K:K, NhatKy_ViPham!E:E, "12_Sinh", NhatKy_ViPham!F:F, B14, NhatKy_ViPham!C:C, "T16")</f>
        <v>100</v>
      </c>
      <c r="AH14" s="6">
        <f>100 + SUMIFS(NhatKy_ViPham!J:J, NhatKy_ViPham!E:E, "12_Sinh", NhatKy_ViPham!F:F, B14, NhatKy_ViPham!C:C, "T17") - SUMIFS(NhatKy_ViPham!K:K, NhatKy_ViPham!E:E, "12_Sinh", NhatKy_ViPham!F:F, B14, NhatKy_ViPham!C:C, "T17")</f>
        <v>100</v>
      </c>
      <c r="AI14" s="6">
        <f>100 + SUMIFS(NhatKy_ViPham!J:J, NhatKy_ViPham!E:E, "12_Sinh", NhatKy_ViPham!F:F, B14, NhatKy_ViPham!C:C, "T18") - SUMIFS(NhatKy_ViPham!K:K, NhatKy_ViPham!E:E, "12_Sinh", NhatKy_ViPham!F:F, B14, NhatKy_ViPham!C:C, "T18")</f>
        <v>100</v>
      </c>
      <c r="AJ14" s="6">
        <f>100 + SUMIFS(NhatKy_ViPham!J:J, NhatKy_ViPham!E:E, "12_Sinh", NhatKy_ViPham!F:F, B14, NhatKy_ViPham!C:C, "T19") - SUMIFS(NhatKy_ViPham!K:K, NhatKy_ViPham!E:E, "12_Sinh", NhatKy_ViPham!F:F, B14, NhatKy_ViPham!C:C, "T19")</f>
        <v>100</v>
      </c>
      <c r="AK14" s="6">
        <f>100 + SUMIFS(NhatKy_ViPham!J:J, NhatKy_ViPham!E:E, "12_Sinh", NhatKy_ViPham!F:F, B14, NhatKy_ViPham!C:C, "T20") - SUMIFS(NhatKy_ViPham!K:K, NhatKy_ViPham!E:E, "12_Sinh", NhatKy_ViPham!F:F, B14, NhatKy_ViPham!C:C, "T20")</f>
        <v>100</v>
      </c>
      <c r="AL14" s="6">
        <f>100 + SUMIFS(NhatKy_ViPham!J:J, NhatKy_ViPham!E:E, "12_Sinh", NhatKy_ViPham!F:F, B14, NhatKy_ViPham!C:C, "T21") - SUMIFS(NhatKy_ViPham!K:K, NhatKy_ViPham!E:E, "12_Sinh", NhatKy_ViPham!F:F, B14, NhatKy_ViPham!C:C, "T21")</f>
        <v>100</v>
      </c>
      <c r="AM14" s="6">
        <f>100 + SUMIFS(NhatKy_ViPham!J:J, NhatKy_ViPham!E:E, "12_Sinh", NhatKy_ViPham!F:F, B14, NhatKy_ViPham!C:C, "T22") - SUMIFS(NhatKy_ViPham!K:K, NhatKy_ViPham!E:E, "12_Sinh", NhatKy_ViPham!F:F, B14, NhatKy_ViPham!C:C, "T22")</f>
        <v>100</v>
      </c>
      <c r="AN14" s="6">
        <f>100 + SUMIFS(NhatKy_ViPham!J:J, NhatKy_ViPham!E:E, "12_Sinh", NhatKy_ViPham!F:F, B14, NhatKy_ViPham!C:C, "T23") - SUMIFS(NhatKy_ViPham!K:K, NhatKy_ViPham!E:E, "12_Sinh", NhatKy_ViPham!F:F, B14, NhatKy_ViPham!C:C, "T23")</f>
        <v>100</v>
      </c>
      <c r="AO14" s="6">
        <f>100 + SUMIFS(NhatKy_ViPham!J:J, NhatKy_ViPham!E:E, "12_Sinh", NhatKy_ViPham!F:F, B14, NhatKy_ViPham!C:C, "T24") - SUMIFS(NhatKy_ViPham!K:K, NhatKy_ViPham!E:E, "12_Sinh", NhatKy_ViPham!F:F, B14, NhatKy_ViPham!C:C, "T24")</f>
        <v>100</v>
      </c>
      <c r="AP14" s="6">
        <f>100 + SUMIFS(NhatKy_ViPham!J:J, NhatKy_ViPham!E:E, "12_Sinh", NhatKy_ViPham!F:F, B14, NhatKy_ViPham!C:C, "T25") - SUMIFS(NhatKy_ViPham!K:K, NhatKy_ViPham!E:E, "12_Sinh", NhatKy_ViPham!F:F, B14, NhatKy_ViPham!C:C, "T25")</f>
        <v>100</v>
      </c>
      <c r="AQ14" s="6">
        <f>100 + SUMIFS(NhatKy_ViPham!J:J, NhatKy_ViPham!E:E, "12_Sinh", NhatKy_ViPham!F:F, B14, NhatKy_ViPham!C:C, "T26") - SUMIFS(NhatKy_ViPham!K:K, NhatKy_ViPham!E:E, "12_Sinh", NhatKy_ViPham!F:F, B14, NhatKy_ViPham!C:C, "T26")</f>
        <v>100</v>
      </c>
      <c r="AR14" s="6">
        <f>100 + SUMIFS(NhatKy_ViPham!J:J, NhatKy_ViPham!E:E, "12_Sinh", NhatKy_ViPham!F:F, B14, NhatKy_ViPham!C:C, "T27") - SUMIFS(NhatKy_ViPham!K:K, NhatKy_ViPham!E:E, "12_Sinh", NhatKy_ViPham!F:F, B14, NhatKy_ViPham!C:C, "T27")</f>
        <v>100</v>
      </c>
      <c r="AS14" s="6">
        <f>100 + SUMIFS(NhatKy_ViPham!J:J, NhatKy_ViPham!E:E, "12_Sinh", NhatKy_ViPham!F:F, B14, NhatKy_ViPham!C:C, "T28") - SUMIFS(NhatKy_ViPham!K:K, NhatKy_ViPham!E:E, "12_Sinh", NhatKy_ViPham!F:F, B14, NhatKy_ViPham!C:C, "T28")</f>
        <v>100</v>
      </c>
      <c r="AT14" s="6">
        <f>100 + SUMIFS(NhatKy_ViPham!J:J, NhatKy_ViPham!E:E, "12_Sinh", NhatKy_ViPham!F:F, B14, NhatKy_ViPham!C:C, "T29") - SUMIFS(NhatKy_ViPham!K:K, NhatKy_ViPham!E:E, "12_Sinh", NhatKy_ViPham!F:F, B14, NhatKy_ViPham!C:C, "T29")</f>
        <v>100</v>
      </c>
      <c r="AU14" s="6">
        <f>100 + SUMIFS(NhatKy_ViPham!J:J, NhatKy_ViPham!E:E, "12_Sinh", NhatKy_ViPham!F:F, B14, NhatKy_ViPham!C:C, "T30") - SUMIFS(NhatKy_ViPham!K:K, NhatKy_ViPham!E:E, "12_Sinh", NhatKy_ViPham!F:F, B14, NhatKy_ViPham!C:C, "T30")</f>
        <v>100</v>
      </c>
      <c r="AV14" s="6">
        <f>100 + SUMIFS(NhatKy_ViPham!J:J, NhatKy_ViPham!E:E, "12_Sinh", NhatKy_ViPham!F:F, B14, NhatKy_ViPham!C:C, "T31") - SUMIFS(NhatKy_ViPham!K:K, NhatKy_ViPham!E:E, "12_Sinh", NhatKy_ViPham!F:F, B14, NhatKy_ViPham!C:C, "T31")</f>
        <v>100</v>
      </c>
      <c r="AW14" s="6">
        <f>100 + SUMIFS(NhatKy_ViPham!J:J, NhatKy_ViPham!E:E, "12_Sinh", NhatKy_ViPham!F:F, B14, NhatKy_ViPham!C:C, "T32") - SUMIFS(NhatKy_ViPham!K:K, NhatKy_ViPham!E:E, "12_Sinh", NhatKy_ViPham!F:F, B14, NhatKy_ViPham!C:C, "T32")</f>
        <v>100</v>
      </c>
      <c r="AX14" s="6">
        <f>100 + SUMIFS(NhatKy_ViPham!J:J, NhatKy_ViPham!E:E, "12_Sinh", NhatKy_ViPham!F:F, B14, NhatKy_ViPham!C:C, "T33") - SUMIFS(NhatKy_ViPham!K:K, NhatKy_ViPham!E:E, "12_Sinh", NhatKy_ViPham!F:F, B14, NhatKy_ViPham!C:C, "T33")</f>
        <v>100</v>
      </c>
      <c r="AY14" s="6">
        <f>100 + SUMIFS(NhatKy_ViPham!J:J, NhatKy_ViPham!E:E, "12_Sinh", NhatKy_ViPham!F:F, B14, NhatKy_ViPham!C:C, "T34") - SUMIFS(NhatKy_ViPham!K:K, NhatKy_ViPham!E:E, "12_Sinh", NhatKy_ViPham!F:F, B14, NhatKy_ViPham!C:C, "T34")</f>
        <v>100</v>
      </c>
      <c r="AZ14" s="6">
        <f>100 + SUMIFS(NhatKy_ViPham!J:J, NhatKy_ViPham!E:E, "12_Sinh", NhatKy_ViPham!F:F, B14, NhatKy_ViPham!C:C, "T35") - SUMIFS(NhatKy_ViPham!K:K, NhatKy_ViPham!E:E, "12_Sinh", NhatKy_ViPham!F:F, B14, NhatKy_ViPham!C:C, "T35")</f>
        <v>100</v>
      </c>
      <c r="BA14" s="12">
        <f t="shared" si="0"/>
        <v>100</v>
      </c>
      <c r="BB14" s="11" t="s">
        <v>430</v>
      </c>
      <c r="BC14" s="16" t="str">
        <f t="shared" si="1"/>
        <v>Tốt</v>
      </c>
      <c r="BD14" s="15" t="str">
        <f t="shared" si="2"/>
        <v>🟢 BÌNH THƯỜNG</v>
      </c>
    </row>
    <row r="15" spans="1:56" x14ac:dyDescent="0.25">
      <c r="A15" s="4">
        <v>7</v>
      </c>
      <c r="B15" s="10" t="s">
        <v>2613</v>
      </c>
      <c r="C15" s="4" t="s">
        <v>2614</v>
      </c>
      <c r="D15" s="4" t="s">
        <v>435</v>
      </c>
      <c r="E15" s="11" t="s">
        <v>430</v>
      </c>
      <c r="F15" s="7">
        <f>SUMIFS(NhatKy_ViPham!K:K, NhatKy_ViPham!E:E, "12_Sinh", NhatKy_ViPham!F:F, B15, NhatKy_ViPham!H:H, "L01")</f>
        <v>0</v>
      </c>
      <c r="G15" s="7">
        <f>SUMIFS(NhatKy_ViPham!K:K, NhatKy_ViPham!E:E, "12_Sinh", NhatKy_ViPham!F:F, B15, NhatKy_ViPham!H:H, "L02")</f>
        <v>0</v>
      </c>
      <c r="H15" s="7">
        <f>SUMIFS(NhatKy_ViPham!K:K, NhatKy_ViPham!E:E, "12_Sinh", NhatKy_ViPham!F:F, B15, NhatKy_ViPham!H:H, "L03")</f>
        <v>0</v>
      </c>
      <c r="I15" s="7">
        <f>SUMIFS(NhatKy_ViPham!K:K, NhatKy_ViPham!E:E, "12_Sinh", NhatKy_ViPham!F:F, B15, NhatKy_ViPham!H:H, "L04")</f>
        <v>0</v>
      </c>
      <c r="J15" s="7">
        <f>SUMIFS(NhatKy_ViPham!K:K, NhatKy_ViPham!E:E, "12_Sinh", NhatKy_ViPham!F:F, B15, NhatKy_ViPham!H:H, "L05")</f>
        <v>0</v>
      </c>
      <c r="K15" s="7">
        <f>SUMIFS(NhatKy_ViPham!K:K, NhatKy_ViPham!E:E, "12_Sinh", NhatKy_ViPham!F:F, B15, NhatKy_ViPham!H:H, "L06")</f>
        <v>0</v>
      </c>
      <c r="L15" s="7">
        <f>SUMIFS(NhatKy_ViPham!K:K, NhatKy_ViPham!E:E, "12_Sinh", NhatKy_ViPham!F:F, B15, NhatKy_ViPham!H:H, "L07")</f>
        <v>0</v>
      </c>
      <c r="M15" s="7">
        <f>SUMIFS(NhatKy_ViPham!K:K, NhatKy_ViPham!E:E, "12_Sinh", NhatKy_ViPham!F:F, B15, NhatKy_ViPham!H:H, "L08")</f>
        <v>0</v>
      </c>
      <c r="N15" s="7">
        <f>SUMIFS(NhatKy_ViPham!K:K, NhatKy_ViPham!E:E, "12_Sinh", NhatKy_ViPham!F:F, B15, NhatKy_ViPham!H:H, "L09")</f>
        <v>0</v>
      </c>
      <c r="O15" s="7">
        <f>SUMIFS(NhatKy_ViPham!K:K, NhatKy_ViPham!E:E, "12_Sinh", NhatKy_ViPham!F:F, B15, NhatKy_ViPham!H:H, "L10")</f>
        <v>0</v>
      </c>
      <c r="P15" s="12">
        <f>SUMIFS(NhatKy_ViPham!J:J, NhatKy_ViPham!E:E, "12_Sinh", NhatKy_ViPham!F:F, B15)</f>
        <v>0</v>
      </c>
      <c r="Q15" s="13">
        <f>SUMIFS(NhatKy_ViPham!K:K, NhatKy_ViPham!E:E, "12_Sinh", NhatKy_ViPham!F:F, B15)</f>
        <v>0</v>
      </c>
      <c r="R15" s="7">
        <f>100 + SUMIFS(NhatKy_ViPham!J:J, NhatKy_ViPham!E:E, "12_Sinh", NhatKy_ViPham!F:F, B15, NhatKy_ViPham!C:C, "T1") - SUMIFS(NhatKy_ViPham!K:K, NhatKy_ViPham!E:E, "12_Sinh", NhatKy_ViPham!F:F, B15, NhatKy_ViPham!C:C, "T1")</f>
        <v>100</v>
      </c>
      <c r="S15" s="7">
        <f>100 + SUMIFS(NhatKy_ViPham!J:J, NhatKy_ViPham!E:E, "12_Sinh", NhatKy_ViPham!F:F, B15, NhatKy_ViPham!C:C, "T2") - SUMIFS(NhatKy_ViPham!K:K, NhatKy_ViPham!E:E, "12_Sinh", NhatKy_ViPham!F:F, B15, NhatKy_ViPham!C:C, "T2")</f>
        <v>100</v>
      </c>
      <c r="T15" s="7">
        <f>100 + SUMIFS(NhatKy_ViPham!J:J, NhatKy_ViPham!E:E, "12_Sinh", NhatKy_ViPham!F:F, B15, NhatKy_ViPham!C:C, "T3") - SUMIFS(NhatKy_ViPham!K:K, NhatKy_ViPham!E:E, "12_Sinh", NhatKy_ViPham!F:F, B15, NhatKy_ViPham!C:C, "T3")</f>
        <v>100</v>
      </c>
      <c r="U15" s="7">
        <f>100 + SUMIFS(NhatKy_ViPham!J:J, NhatKy_ViPham!E:E, "12_Sinh", NhatKy_ViPham!F:F, B15, NhatKy_ViPham!C:C, "T4") - SUMIFS(NhatKy_ViPham!K:K, NhatKy_ViPham!E:E, "12_Sinh", NhatKy_ViPham!F:F, B15, NhatKy_ViPham!C:C, "T4")</f>
        <v>100</v>
      </c>
      <c r="V15" s="7">
        <f>100 + SUMIFS(NhatKy_ViPham!J:J, NhatKy_ViPham!E:E, "12_Sinh", NhatKy_ViPham!F:F, B15, NhatKy_ViPham!C:C, "T5") - SUMIFS(NhatKy_ViPham!K:K, NhatKy_ViPham!E:E, "12_Sinh", NhatKy_ViPham!F:F, B15, NhatKy_ViPham!C:C, "T5")</f>
        <v>100</v>
      </c>
      <c r="W15" s="7">
        <f>100 + SUMIFS(NhatKy_ViPham!J:J, NhatKy_ViPham!E:E, "12_Sinh", NhatKy_ViPham!F:F, B15, NhatKy_ViPham!C:C, "T6") - SUMIFS(NhatKy_ViPham!K:K, NhatKy_ViPham!E:E, "12_Sinh", NhatKy_ViPham!F:F, B15, NhatKy_ViPham!C:C, "T6")</f>
        <v>100</v>
      </c>
      <c r="X15" s="7">
        <f>100 + SUMIFS(NhatKy_ViPham!J:J, NhatKy_ViPham!E:E, "12_Sinh", NhatKy_ViPham!F:F, B15, NhatKy_ViPham!C:C, "T7") - SUMIFS(NhatKy_ViPham!K:K, NhatKy_ViPham!E:E, "12_Sinh", NhatKy_ViPham!F:F, B15, NhatKy_ViPham!C:C, "T7")</f>
        <v>100</v>
      </c>
      <c r="Y15" s="7">
        <f>100 + SUMIFS(NhatKy_ViPham!J:J, NhatKy_ViPham!E:E, "12_Sinh", NhatKy_ViPham!F:F, B15, NhatKy_ViPham!C:C, "T8") - SUMIFS(NhatKy_ViPham!K:K, NhatKy_ViPham!E:E, "12_Sinh", NhatKy_ViPham!F:F, B15, NhatKy_ViPham!C:C, "T8")</f>
        <v>100</v>
      </c>
      <c r="Z15" s="7">
        <f>100 + SUMIFS(NhatKy_ViPham!J:J, NhatKy_ViPham!E:E, "12_Sinh", NhatKy_ViPham!F:F, B15, NhatKy_ViPham!C:C, "T9") - SUMIFS(NhatKy_ViPham!K:K, NhatKy_ViPham!E:E, "12_Sinh", NhatKy_ViPham!F:F, B15, NhatKy_ViPham!C:C, "T9")</f>
        <v>100</v>
      </c>
      <c r="AA15" s="7">
        <f>100 + SUMIFS(NhatKy_ViPham!J:J, NhatKy_ViPham!E:E, "12_Sinh", NhatKy_ViPham!F:F, B15, NhatKy_ViPham!C:C, "T10") - SUMIFS(NhatKy_ViPham!K:K, NhatKy_ViPham!E:E, "12_Sinh", NhatKy_ViPham!F:F, B15, NhatKy_ViPham!C:C, "T10")</f>
        <v>100</v>
      </c>
      <c r="AB15" s="7">
        <f>100 + SUMIFS(NhatKy_ViPham!J:J, NhatKy_ViPham!E:E, "12_Sinh", NhatKy_ViPham!F:F, B15, NhatKy_ViPham!C:C, "T11") - SUMIFS(NhatKy_ViPham!K:K, NhatKy_ViPham!E:E, "12_Sinh", NhatKy_ViPham!F:F, B15, NhatKy_ViPham!C:C, "T11")</f>
        <v>100</v>
      </c>
      <c r="AC15" s="7">
        <f>100 + SUMIFS(NhatKy_ViPham!J:J, NhatKy_ViPham!E:E, "12_Sinh", NhatKy_ViPham!F:F, B15, NhatKy_ViPham!C:C, "T12") - SUMIFS(NhatKy_ViPham!K:K, NhatKy_ViPham!E:E, "12_Sinh", NhatKy_ViPham!F:F, B15, NhatKy_ViPham!C:C, "T12")</f>
        <v>100</v>
      </c>
      <c r="AD15" s="7">
        <f>100 + SUMIFS(NhatKy_ViPham!J:J, NhatKy_ViPham!E:E, "12_Sinh", NhatKy_ViPham!F:F, B15, NhatKy_ViPham!C:C, "T13") - SUMIFS(NhatKy_ViPham!K:K, NhatKy_ViPham!E:E, "12_Sinh", NhatKy_ViPham!F:F, B15, NhatKy_ViPham!C:C, "T13")</f>
        <v>100</v>
      </c>
      <c r="AE15" s="7">
        <f>100 + SUMIFS(NhatKy_ViPham!J:J, NhatKy_ViPham!E:E, "12_Sinh", NhatKy_ViPham!F:F, B15, NhatKy_ViPham!C:C, "T14") - SUMIFS(NhatKy_ViPham!K:K, NhatKy_ViPham!E:E, "12_Sinh", NhatKy_ViPham!F:F, B15, NhatKy_ViPham!C:C, "T14")</f>
        <v>100</v>
      </c>
      <c r="AF15" s="7">
        <f>100 + SUMIFS(NhatKy_ViPham!J:J, NhatKy_ViPham!E:E, "12_Sinh", NhatKy_ViPham!F:F, B15, NhatKy_ViPham!C:C, "T15") - SUMIFS(NhatKy_ViPham!K:K, NhatKy_ViPham!E:E, "12_Sinh", NhatKy_ViPham!F:F, B15, NhatKy_ViPham!C:C, "T15")</f>
        <v>100</v>
      </c>
      <c r="AG15" s="7">
        <f>100 + SUMIFS(NhatKy_ViPham!J:J, NhatKy_ViPham!E:E, "12_Sinh", NhatKy_ViPham!F:F, B15, NhatKy_ViPham!C:C, "T16") - SUMIFS(NhatKy_ViPham!K:K, NhatKy_ViPham!E:E, "12_Sinh", NhatKy_ViPham!F:F, B15, NhatKy_ViPham!C:C, "T16")</f>
        <v>100</v>
      </c>
      <c r="AH15" s="7">
        <f>100 + SUMIFS(NhatKy_ViPham!J:J, NhatKy_ViPham!E:E, "12_Sinh", NhatKy_ViPham!F:F, B15, NhatKy_ViPham!C:C, "T17") - SUMIFS(NhatKy_ViPham!K:K, NhatKy_ViPham!E:E, "12_Sinh", NhatKy_ViPham!F:F, B15, NhatKy_ViPham!C:C, "T17")</f>
        <v>100</v>
      </c>
      <c r="AI15" s="7">
        <f>100 + SUMIFS(NhatKy_ViPham!J:J, NhatKy_ViPham!E:E, "12_Sinh", NhatKy_ViPham!F:F, B15, NhatKy_ViPham!C:C, "T18") - SUMIFS(NhatKy_ViPham!K:K, NhatKy_ViPham!E:E, "12_Sinh", NhatKy_ViPham!F:F, B15, NhatKy_ViPham!C:C, "T18")</f>
        <v>100</v>
      </c>
      <c r="AJ15" s="7">
        <f>100 + SUMIFS(NhatKy_ViPham!J:J, NhatKy_ViPham!E:E, "12_Sinh", NhatKy_ViPham!F:F, B15, NhatKy_ViPham!C:C, "T19") - SUMIFS(NhatKy_ViPham!K:K, NhatKy_ViPham!E:E, "12_Sinh", NhatKy_ViPham!F:F, B15, NhatKy_ViPham!C:C, "T19")</f>
        <v>100</v>
      </c>
      <c r="AK15" s="7">
        <f>100 + SUMIFS(NhatKy_ViPham!J:J, NhatKy_ViPham!E:E, "12_Sinh", NhatKy_ViPham!F:F, B15, NhatKy_ViPham!C:C, "T20") - SUMIFS(NhatKy_ViPham!K:K, NhatKy_ViPham!E:E, "12_Sinh", NhatKy_ViPham!F:F, B15, NhatKy_ViPham!C:C, "T20")</f>
        <v>100</v>
      </c>
      <c r="AL15" s="7">
        <f>100 + SUMIFS(NhatKy_ViPham!J:J, NhatKy_ViPham!E:E, "12_Sinh", NhatKy_ViPham!F:F, B15, NhatKy_ViPham!C:C, "T21") - SUMIFS(NhatKy_ViPham!K:K, NhatKy_ViPham!E:E, "12_Sinh", NhatKy_ViPham!F:F, B15, NhatKy_ViPham!C:C, "T21")</f>
        <v>100</v>
      </c>
      <c r="AM15" s="7">
        <f>100 + SUMIFS(NhatKy_ViPham!J:J, NhatKy_ViPham!E:E, "12_Sinh", NhatKy_ViPham!F:F, B15, NhatKy_ViPham!C:C, "T22") - SUMIFS(NhatKy_ViPham!K:K, NhatKy_ViPham!E:E, "12_Sinh", NhatKy_ViPham!F:F, B15, NhatKy_ViPham!C:C, "T22")</f>
        <v>100</v>
      </c>
      <c r="AN15" s="7">
        <f>100 + SUMIFS(NhatKy_ViPham!J:J, NhatKy_ViPham!E:E, "12_Sinh", NhatKy_ViPham!F:F, B15, NhatKy_ViPham!C:C, "T23") - SUMIFS(NhatKy_ViPham!K:K, NhatKy_ViPham!E:E, "12_Sinh", NhatKy_ViPham!F:F, B15, NhatKy_ViPham!C:C, "T23")</f>
        <v>100</v>
      </c>
      <c r="AO15" s="7">
        <f>100 + SUMIFS(NhatKy_ViPham!J:J, NhatKy_ViPham!E:E, "12_Sinh", NhatKy_ViPham!F:F, B15, NhatKy_ViPham!C:C, "T24") - SUMIFS(NhatKy_ViPham!K:K, NhatKy_ViPham!E:E, "12_Sinh", NhatKy_ViPham!F:F, B15, NhatKy_ViPham!C:C, "T24")</f>
        <v>100</v>
      </c>
      <c r="AP15" s="7">
        <f>100 + SUMIFS(NhatKy_ViPham!J:J, NhatKy_ViPham!E:E, "12_Sinh", NhatKy_ViPham!F:F, B15, NhatKy_ViPham!C:C, "T25") - SUMIFS(NhatKy_ViPham!K:K, NhatKy_ViPham!E:E, "12_Sinh", NhatKy_ViPham!F:F, B15, NhatKy_ViPham!C:C, "T25")</f>
        <v>100</v>
      </c>
      <c r="AQ15" s="7">
        <f>100 + SUMIFS(NhatKy_ViPham!J:J, NhatKy_ViPham!E:E, "12_Sinh", NhatKy_ViPham!F:F, B15, NhatKy_ViPham!C:C, "T26") - SUMIFS(NhatKy_ViPham!K:K, NhatKy_ViPham!E:E, "12_Sinh", NhatKy_ViPham!F:F, B15, NhatKy_ViPham!C:C, "T26")</f>
        <v>100</v>
      </c>
      <c r="AR15" s="7">
        <f>100 + SUMIFS(NhatKy_ViPham!J:J, NhatKy_ViPham!E:E, "12_Sinh", NhatKy_ViPham!F:F, B15, NhatKy_ViPham!C:C, "T27") - SUMIFS(NhatKy_ViPham!K:K, NhatKy_ViPham!E:E, "12_Sinh", NhatKy_ViPham!F:F, B15, NhatKy_ViPham!C:C, "T27")</f>
        <v>100</v>
      </c>
      <c r="AS15" s="7">
        <f>100 + SUMIFS(NhatKy_ViPham!J:J, NhatKy_ViPham!E:E, "12_Sinh", NhatKy_ViPham!F:F, B15, NhatKy_ViPham!C:C, "T28") - SUMIFS(NhatKy_ViPham!K:K, NhatKy_ViPham!E:E, "12_Sinh", NhatKy_ViPham!F:F, B15, NhatKy_ViPham!C:C, "T28")</f>
        <v>100</v>
      </c>
      <c r="AT15" s="7">
        <f>100 + SUMIFS(NhatKy_ViPham!J:J, NhatKy_ViPham!E:E, "12_Sinh", NhatKy_ViPham!F:F, B15, NhatKy_ViPham!C:C, "T29") - SUMIFS(NhatKy_ViPham!K:K, NhatKy_ViPham!E:E, "12_Sinh", NhatKy_ViPham!F:F, B15, NhatKy_ViPham!C:C, "T29")</f>
        <v>100</v>
      </c>
      <c r="AU15" s="7">
        <f>100 + SUMIFS(NhatKy_ViPham!J:J, NhatKy_ViPham!E:E, "12_Sinh", NhatKy_ViPham!F:F, B15, NhatKy_ViPham!C:C, "T30") - SUMIFS(NhatKy_ViPham!K:K, NhatKy_ViPham!E:E, "12_Sinh", NhatKy_ViPham!F:F, B15, NhatKy_ViPham!C:C, "T30")</f>
        <v>100</v>
      </c>
      <c r="AV15" s="7">
        <f>100 + SUMIFS(NhatKy_ViPham!J:J, NhatKy_ViPham!E:E, "12_Sinh", NhatKy_ViPham!F:F, B15, NhatKy_ViPham!C:C, "T31") - SUMIFS(NhatKy_ViPham!K:K, NhatKy_ViPham!E:E, "12_Sinh", NhatKy_ViPham!F:F, B15, NhatKy_ViPham!C:C, "T31")</f>
        <v>100</v>
      </c>
      <c r="AW15" s="7">
        <f>100 + SUMIFS(NhatKy_ViPham!J:J, NhatKy_ViPham!E:E, "12_Sinh", NhatKy_ViPham!F:F, B15, NhatKy_ViPham!C:C, "T32") - SUMIFS(NhatKy_ViPham!K:K, NhatKy_ViPham!E:E, "12_Sinh", NhatKy_ViPham!F:F, B15, NhatKy_ViPham!C:C, "T32")</f>
        <v>100</v>
      </c>
      <c r="AX15" s="7">
        <f>100 + SUMIFS(NhatKy_ViPham!J:J, NhatKy_ViPham!E:E, "12_Sinh", NhatKy_ViPham!F:F, B15, NhatKy_ViPham!C:C, "T33") - SUMIFS(NhatKy_ViPham!K:K, NhatKy_ViPham!E:E, "12_Sinh", NhatKy_ViPham!F:F, B15, NhatKy_ViPham!C:C, "T33")</f>
        <v>100</v>
      </c>
      <c r="AY15" s="7">
        <f>100 + SUMIFS(NhatKy_ViPham!J:J, NhatKy_ViPham!E:E, "12_Sinh", NhatKy_ViPham!F:F, B15, NhatKy_ViPham!C:C, "T34") - SUMIFS(NhatKy_ViPham!K:K, NhatKy_ViPham!E:E, "12_Sinh", NhatKy_ViPham!F:F, B15, NhatKy_ViPham!C:C, "T34")</f>
        <v>100</v>
      </c>
      <c r="AZ15" s="7">
        <f>100 + SUMIFS(NhatKy_ViPham!J:J, NhatKy_ViPham!E:E, "12_Sinh", NhatKy_ViPham!F:F, B15, NhatKy_ViPham!C:C, "T35") - SUMIFS(NhatKy_ViPham!K:K, NhatKy_ViPham!E:E, "12_Sinh", NhatKy_ViPham!F:F, B15, NhatKy_ViPham!C:C, "T35")</f>
        <v>100</v>
      </c>
      <c r="BA15" s="12">
        <f t="shared" si="0"/>
        <v>100</v>
      </c>
      <c r="BB15" s="11" t="s">
        <v>430</v>
      </c>
      <c r="BC15" s="14" t="str">
        <f t="shared" si="1"/>
        <v>Tốt</v>
      </c>
      <c r="BD15" s="10" t="str">
        <f t="shared" si="2"/>
        <v>🟢 BÌNH THƯỜNG</v>
      </c>
    </row>
    <row r="16" spans="1:56" x14ac:dyDescent="0.25">
      <c r="A16" s="5">
        <v>8</v>
      </c>
      <c r="B16" s="15" t="s">
        <v>2615</v>
      </c>
      <c r="C16" s="5" t="s">
        <v>2616</v>
      </c>
      <c r="D16" s="5" t="s">
        <v>435</v>
      </c>
      <c r="E16" s="11" t="s">
        <v>430</v>
      </c>
      <c r="F16" s="6">
        <f>SUMIFS(NhatKy_ViPham!K:K, NhatKy_ViPham!E:E, "12_Sinh", NhatKy_ViPham!F:F, B16, NhatKy_ViPham!H:H, "L01")</f>
        <v>0</v>
      </c>
      <c r="G16" s="6">
        <f>SUMIFS(NhatKy_ViPham!K:K, NhatKy_ViPham!E:E, "12_Sinh", NhatKy_ViPham!F:F, B16, NhatKy_ViPham!H:H, "L02")</f>
        <v>0</v>
      </c>
      <c r="H16" s="6">
        <f>SUMIFS(NhatKy_ViPham!K:K, NhatKy_ViPham!E:E, "12_Sinh", NhatKy_ViPham!F:F, B16, NhatKy_ViPham!H:H, "L03")</f>
        <v>0</v>
      </c>
      <c r="I16" s="6">
        <f>SUMIFS(NhatKy_ViPham!K:K, NhatKy_ViPham!E:E, "12_Sinh", NhatKy_ViPham!F:F, B16, NhatKy_ViPham!H:H, "L04")</f>
        <v>0</v>
      </c>
      <c r="J16" s="6">
        <f>SUMIFS(NhatKy_ViPham!K:K, NhatKy_ViPham!E:E, "12_Sinh", NhatKy_ViPham!F:F, B16, NhatKy_ViPham!H:H, "L05")</f>
        <v>0</v>
      </c>
      <c r="K16" s="6">
        <f>SUMIFS(NhatKy_ViPham!K:K, NhatKy_ViPham!E:E, "12_Sinh", NhatKy_ViPham!F:F, B16, NhatKy_ViPham!H:H, "L06")</f>
        <v>0</v>
      </c>
      <c r="L16" s="6">
        <f>SUMIFS(NhatKy_ViPham!K:K, NhatKy_ViPham!E:E, "12_Sinh", NhatKy_ViPham!F:F, B16, NhatKy_ViPham!H:H, "L07")</f>
        <v>0</v>
      </c>
      <c r="M16" s="6">
        <f>SUMIFS(NhatKy_ViPham!K:K, NhatKy_ViPham!E:E, "12_Sinh", NhatKy_ViPham!F:F, B16, NhatKy_ViPham!H:H, "L08")</f>
        <v>0</v>
      </c>
      <c r="N16" s="6">
        <f>SUMIFS(NhatKy_ViPham!K:K, NhatKy_ViPham!E:E, "12_Sinh", NhatKy_ViPham!F:F, B16, NhatKy_ViPham!H:H, "L09")</f>
        <v>0</v>
      </c>
      <c r="O16" s="6">
        <f>SUMIFS(NhatKy_ViPham!K:K, NhatKy_ViPham!E:E, "12_Sinh", NhatKy_ViPham!F:F, B16, NhatKy_ViPham!H:H, "L10")</f>
        <v>0</v>
      </c>
      <c r="P16" s="12">
        <f>SUMIFS(NhatKy_ViPham!J:J, NhatKy_ViPham!E:E, "12_Sinh", NhatKy_ViPham!F:F, B16)</f>
        <v>0</v>
      </c>
      <c r="Q16" s="13">
        <f>SUMIFS(NhatKy_ViPham!K:K, NhatKy_ViPham!E:E, "12_Sinh", NhatKy_ViPham!F:F, B16)</f>
        <v>0</v>
      </c>
      <c r="R16" s="6">
        <f>100 + SUMIFS(NhatKy_ViPham!J:J, NhatKy_ViPham!E:E, "12_Sinh", NhatKy_ViPham!F:F, B16, NhatKy_ViPham!C:C, "T1") - SUMIFS(NhatKy_ViPham!K:K, NhatKy_ViPham!E:E, "12_Sinh", NhatKy_ViPham!F:F, B16, NhatKy_ViPham!C:C, "T1")</f>
        <v>100</v>
      </c>
      <c r="S16" s="6">
        <f>100 + SUMIFS(NhatKy_ViPham!J:J, NhatKy_ViPham!E:E, "12_Sinh", NhatKy_ViPham!F:F, B16, NhatKy_ViPham!C:C, "T2") - SUMIFS(NhatKy_ViPham!K:K, NhatKy_ViPham!E:E, "12_Sinh", NhatKy_ViPham!F:F, B16, NhatKy_ViPham!C:C, "T2")</f>
        <v>100</v>
      </c>
      <c r="T16" s="6">
        <f>100 + SUMIFS(NhatKy_ViPham!J:J, NhatKy_ViPham!E:E, "12_Sinh", NhatKy_ViPham!F:F, B16, NhatKy_ViPham!C:C, "T3") - SUMIFS(NhatKy_ViPham!K:K, NhatKy_ViPham!E:E, "12_Sinh", NhatKy_ViPham!F:F, B16, NhatKy_ViPham!C:C, "T3")</f>
        <v>100</v>
      </c>
      <c r="U16" s="6">
        <f>100 + SUMIFS(NhatKy_ViPham!J:J, NhatKy_ViPham!E:E, "12_Sinh", NhatKy_ViPham!F:F, B16, NhatKy_ViPham!C:C, "T4") - SUMIFS(NhatKy_ViPham!K:K, NhatKy_ViPham!E:E, "12_Sinh", NhatKy_ViPham!F:F, B16, NhatKy_ViPham!C:C, "T4")</f>
        <v>100</v>
      </c>
      <c r="V16" s="6">
        <f>100 + SUMIFS(NhatKy_ViPham!J:J, NhatKy_ViPham!E:E, "12_Sinh", NhatKy_ViPham!F:F, B16, NhatKy_ViPham!C:C, "T5") - SUMIFS(NhatKy_ViPham!K:K, NhatKy_ViPham!E:E, "12_Sinh", NhatKy_ViPham!F:F, B16, NhatKy_ViPham!C:C, "T5")</f>
        <v>100</v>
      </c>
      <c r="W16" s="6">
        <f>100 + SUMIFS(NhatKy_ViPham!J:J, NhatKy_ViPham!E:E, "12_Sinh", NhatKy_ViPham!F:F, B16, NhatKy_ViPham!C:C, "T6") - SUMIFS(NhatKy_ViPham!K:K, NhatKy_ViPham!E:E, "12_Sinh", NhatKy_ViPham!F:F, B16, NhatKy_ViPham!C:C, "T6")</f>
        <v>100</v>
      </c>
      <c r="X16" s="6">
        <f>100 + SUMIFS(NhatKy_ViPham!J:J, NhatKy_ViPham!E:E, "12_Sinh", NhatKy_ViPham!F:F, B16, NhatKy_ViPham!C:C, "T7") - SUMIFS(NhatKy_ViPham!K:K, NhatKy_ViPham!E:E, "12_Sinh", NhatKy_ViPham!F:F, B16, NhatKy_ViPham!C:C, "T7")</f>
        <v>100</v>
      </c>
      <c r="Y16" s="6">
        <f>100 + SUMIFS(NhatKy_ViPham!J:J, NhatKy_ViPham!E:E, "12_Sinh", NhatKy_ViPham!F:F, B16, NhatKy_ViPham!C:C, "T8") - SUMIFS(NhatKy_ViPham!K:K, NhatKy_ViPham!E:E, "12_Sinh", NhatKy_ViPham!F:F, B16, NhatKy_ViPham!C:C, "T8")</f>
        <v>100</v>
      </c>
      <c r="Z16" s="6">
        <f>100 + SUMIFS(NhatKy_ViPham!J:J, NhatKy_ViPham!E:E, "12_Sinh", NhatKy_ViPham!F:F, B16, NhatKy_ViPham!C:C, "T9") - SUMIFS(NhatKy_ViPham!K:K, NhatKy_ViPham!E:E, "12_Sinh", NhatKy_ViPham!F:F, B16, NhatKy_ViPham!C:C, "T9")</f>
        <v>100</v>
      </c>
      <c r="AA16" s="6">
        <f>100 + SUMIFS(NhatKy_ViPham!J:J, NhatKy_ViPham!E:E, "12_Sinh", NhatKy_ViPham!F:F, B16, NhatKy_ViPham!C:C, "T10") - SUMIFS(NhatKy_ViPham!K:K, NhatKy_ViPham!E:E, "12_Sinh", NhatKy_ViPham!F:F, B16, NhatKy_ViPham!C:C, "T10")</f>
        <v>100</v>
      </c>
      <c r="AB16" s="6">
        <f>100 + SUMIFS(NhatKy_ViPham!J:J, NhatKy_ViPham!E:E, "12_Sinh", NhatKy_ViPham!F:F, B16, NhatKy_ViPham!C:C, "T11") - SUMIFS(NhatKy_ViPham!K:K, NhatKy_ViPham!E:E, "12_Sinh", NhatKy_ViPham!F:F, B16, NhatKy_ViPham!C:C, "T11")</f>
        <v>100</v>
      </c>
      <c r="AC16" s="6">
        <f>100 + SUMIFS(NhatKy_ViPham!J:J, NhatKy_ViPham!E:E, "12_Sinh", NhatKy_ViPham!F:F, B16, NhatKy_ViPham!C:C, "T12") - SUMIFS(NhatKy_ViPham!K:K, NhatKy_ViPham!E:E, "12_Sinh", NhatKy_ViPham!F:F, B16, NhatKy_ViPham!C:C, "T12")</f>
        <v>100</v>
      </c>
      <c r="AD16" s="6">
        <f>100 + SUMIFS(NhatKy_ViPham!J:J, NhatKy_ViPham!E:E, "12_Sinh", NhatKy_ViPham!F:F, B16, NhatKy_ViPham!C:C, "T13") - SUMIFS(NhatKy_ViPham!K:K, NhatKy_ViPham!E:E, "12_Sinh", NhatKy_ViPham!F:F, B16, NhatKy_ViPham!C:C, "T13")</f>
        <v>100</v>
      </c>
      <c r="AE16" s="6">
        <f>100 + SUMIFS(NhatKy_ViPham!J:J, NhatKy_ViPham!E:E, "12_Sinh", NhatKy_ViPham!F:F, B16, NhatKy_ViPham!C:C, "T14") - SUMIFS(NhatKy_ViPham!K:K, NhatKy_ViPham!E:E, "12_Sinh", NhatKy_ViPham!F:F, B16, NhatKy_ViPham!C:C, "T14")</f>
        <v>100</v>
      </c>
      <c r="AF16" s="6">
        <f>100 + SUMIFS(NhatKy_ViPham!J:J, NhatKy_ViPham!E:E, "12_Sinh", NhatKy_ViPham!F:F, B16, NhatKy_ViPham!C:C, "T15") - SUMIFS(NhatKy_ViPham!K:K, NhatKy_ViPham!E:E, "12_Sinh", NhatKy_ViPham!F:F, B16, NhatKy_ViPham!C:C, "T15")</f>
        <v>100</v>
      </c>
      <c r="AG16" s="6">
        <f>100 + SUMIFS(NhatKy_ViPham!J:J, NhatKy_ViPham!E:E, "12_Sinh", NhatKy_ViPham!F:F, B16, NhatKy_ViPham!C:C, "T16") - SUMIFS(NhatKy_ViPham!K:K, NhatKy_ViPham!E:E, "12_Sinh", NhatKy_ViPham!F:F, B16, NhatKy_ViPham!C:C, "T16")</f>
        <v>100</v>
      </c>
      <c r="AH16" s="6">
        <f>100 + SUMIFS(NhatKy_ViPham!J:J, NhatKy_ViPham!E:E, "12_Sinh", NhatKy_ViPham!F:F, B16, NhatKy_ViPham!C:C, "T17") - SUMIFS(NhatKy_ViPham!K:K, NhatKy_ViPham!E:E, "12_Sinh", NhatKy_ViPham!F:F, B16, NhatKy_ViPham!C:C, "T17")</f>
        <v>100</v>
      </c>
      <c r="AI16" s="6">
        <f>100 + SUMIFS(NhatKy_ViPham!J:J, NhatKy_ViPham!E:E, "12_Sinh", NhatKy_ViPham!F:F, B16, NhatKy_ViPham!C:C, "T18") - SUMIFS(NhatKy_ViPham!K:K, NhatKy_ViPham!E:E, "12_Sinh", NhatKy_ViPham!F:F, B16, NhatKy_ViPham!C:C, "T18")</f>
        <v>100</v>
      </c>
      <c r="AJ16" s="6">
        <f>100 + SUMIFS(NhatKy_ViPham!J:J, NhatKy_ViPham!E:E, "12_Sinh", NhatKy_ViPham!F:F, B16, NhatKy_ViPham!C:C, "T19") - SUMIFS(NhatKy_ViPham!K:K, NhatKy_ViPham!E:E, "12_Sinh", NhatKy_ViPham!F:F, B16, NhatKy_ViPham!C:C, "T19")</f>
        <v>100</v>
      </c>
      <c r="AK16" s="6">
        <f>100 + SUMIFS(NhatKy_ViPham!J:J, NhatKy_ViPham!E:E, "12_Sinh", NhatKy_ViPham!F:F, B16, NhatKy_ViPham!C:C, "T20") - SUMIFS(NhatKy_ViPham!K:K, NhatKy_ViPham!E:E, "12_Sinh", NhatKy_ViPham!F:F, B16, NhatKy_ViPham!C:C, "T20")</f>
        <v>100</v>
      </c>
      <c r="AL16" s="6">
        <f>100 + SUMIFS(NhatKy_ViPham!J:J, NhatKy_ViPham!E:E, "12_Sinh", NhatKy_ViPham!F:F, B16, NhatKy_ViPham!C:C, "T21") - SUMIFS(NhatKy_ViPham!K:K, NhatKy_ViPham!E:E, "12_Sinh", NhatKy_ViPham!F:F, B16, NhatKy_ViPham!C:C, "T21")</f>
        <v>100</v>
      </c>
      <c r="AM16" s="6">
        <f>100 + SUMIFS(NhatKy_ViPham!J:J, NhatKy_ViPham!E:E, "12_Sinh", NhatKy_ViPham!F:F, B16, NhatKy_ViPham!C:C, "T22") - SUMIFS(NhatKy_ViPham!K:K, NhatKy_ViPham!E:E, "12_Sinh", NhatKy_ViPham!F:F, B16, NhatKy_ViPham!C:C, "T22")</f>
        <v>100</v>
      </c>
      <c r="AN16" s="6">
        <f>100 + SUMIFS(NhatKy_ViPham!J:J, NhatKy_ViPham!E:E, "12_Sinh", NhatKy_ViPham!F:F, B16, NhatKy_ViPham!C:C, "T23") - SUMIFS(NhatKy_ViPham!K:K, NhatKy_ViPham!E:E, "12_Sinh", NhatKy_ViPham!F:F, B16, NhatKy_ViPham!C:C, "T23")</f>
        <v>100</v>
      </c>
      <c r="AO16" s="6">
        <f>100 + SUMIFS(NhatKy_ViPham!J:J, NhatKy_ViPham!E:E, "12_Sinh", NhatKy_ViPham!F:F, B16, NhatKy_ViPham!C:C, "T24") - SUMIFS(NhatKy_ViPham!K:K, NhatKy_ViPham!E:E, "12_Sinh", NhatKy_ViPham!F:F, B16, NhatKy_ViPham!C:C, "T24")</f>
        <v>100</v>
      </c>
      <c r="AP16" s="6">
        <f>100 + SUMIFS(NhatKy_ViPham!J:J, NhatKy_ViPham!E:E, "12_Sinh", NhatKy_ViPham!F:F, B16, NhatKy_ViPham!C:C, "T25") - SUMIFS(NhatKy_ViPham!K:K, NhatKy_ViPham!E:E, "12_Sinh", NhatKy_ViPham!F:F, B16, NhatKy_ViPham!C:C, "T25")</f>
        <v>100</v>
      </c>
      <c r="AQ16" s="6">
        <f>100 + SUMIFS(NhatKy_ViPham!J:J, NhatKy_ViPham!E:E, "12_Sinh", NhatKy_ViPham!F:F, B16, NhatKy_ViPham!C:C, "T26") - SUMIFS(NhatKy_ViPham!K:K, NhatKy_ViPham!E:E, "12_Sinh", NhatKy_ViPham!F:F, B16, NhatKy_ViPham!C:C, "T26")</f>
        <v>100</v>
      </c>
      <c r="AR16" s="6">
        <f>100 + SUMIFS(NhatKy_ViPham!J:J, NhatKy_ViPham!E:E, "12_Sinh", NhatKy_ViPham!F:F, B16, NhatKy_ViPham!C:C, "T27") - SUMIFS(NhatKy_ViPham!K:K, NhatKy_ViPham!E:E, "12_Sinh", NhatKy_ViPham!F:F, B16, NhatKy_ViPham!C:C, "T27")</f>
        <v>100</v>
      </c>
      <c r="AS16" s="6">
        <f>100 + SUMIFS(NhatKy_ViPham!J:J, NhatKy_ViPham!E:E, "12_Sinh", NhatKy_ViPham!F:F, B16, NhatKy_ViPham!C:C, "T28") - SUMIFS(NhatKy_ViPham!K:K, NhatKy_ViPham!E:E, "12_Sinh", NhatKy_ViPham!F:F, B16, NhatKy_ViPham!C:C, "T28")</f>
        <v>100</v>
      </c>
      <c r="AT16" s="6">
        <f>100 + SUMIFS(NhatKy_ViPham!J:J, NhatKy_ViPham!E:E, "12_Sinh", NhatKy_ViPham!F:F, B16, NhatKy_ViPham!C:C, "T29") - SUMIFS(NhatKy_ViPham!K:K, NhatKy_ViPham!E:E, "12_Sinh", NhatKy_ViPham!F:F, B16, NhatKy_ViPham!C:C, "T29")</f>
        <v>100</v>
      </c>
      <c r="AU16" s="6">
        <f>100 + SUMIFS(NhatKy_ViPham!J:J, NhatKy_ViPham!E:E, "12_Sinh", NhatKy_ViPham!F:F, B16, NhatKy_ViPham!C:C, "T30") - SUMIFS(NhatKy_ViPham!K:K, NhatKy_ViPham!E:E, "12_Sinh", NhatKy_ViPham!F:F, B16, NhatKy_ViPham!C:C, "T30")</f>
        <v>100</v>
      </c>
      <c r="AV16" s="6">
        <f>100 + SUMIFS(NhatKy_ViPham!J:J, NhatKy_ViPham!E:E, "12_Sinh", NhatKy_ViPham!F:F, B16, NhatKy_ViPham!C:C, "T31") - SUMIFS(NhatKy_ViPham!K:K, NhatKy_ViPham!E:E, "12_Sinh", NhatKy_ViPham!F:F, B16, NhatKy_ViPham!C:C, "T31")</f>
        <v>100</v>
      </c>
      <c r="AW16" s="6">
        <f>100 + SUMIFS(NhatKy_ViPham!J:J, NhatKy_ViPham!E:E, "12_Sinh", NhatKy_ViPham!F:F, B16, NhatKy_ViPham!C:C, "T32") - SUMIFS(NhatKy_ViPham!K:K, NhatKy_ViPham!E:E, "12_Sinh", NhatKy_ViPham!F:F, B16, NhatKy_ViPham!C:C, "T32")</f>
        <v>100</v>
      </c>
      <c r="AX16" s="6">
        <f>100 + SUMIFS(NhatKy_ViPham!J:J, NhatKy_ViPham!E:E, "12_Sinh", NhatKy_ViPham!F:F, B16, NhatKy_ViPham!C:C, "T33") - SUMIFS(NhatKy_ViPham!K:K, NhatKy_ViPham!E:E, "12_Sinh", NhatKy_ViPham!F:F, B16, NhatKy_ViPham!C:C, "T33")</f>
        <v>100</v>
      </c>
      <c r="AY16" s="6">
        <f>100 + SUMIFS(NhatKy_ViPham!J:J, NhatKy_ViPham!E:E, "12_Sinh", NhatKy_ViPham!F:F, B16, NhatKy_ViPham!C:C, "T34") - SUMIFS(NhatKy_ViPham!K:K, NhatKy_ViPham!E:E, "12_Sinh", NhatKy_ViPham!F:F, B16, NhatKy_ViPham!C:C, "T34")</f>
        <v>100</v>
      </c>
      <c r="AZ16" s="6">
        <f>100 + SUMIFS(NhatKy_ViPham!J:J, NhatKy_ViPham!E:E, "12_Sinh", NhatKy_ViPham!F:F, B16, NhatKy_ViPham!C:C, "T35") - SUMIFS(NhatKy_ViPham!K:K, NhatKy_ViPham!E:E, "12_Sinh", NhatKy_ViPham!F:F, B16, NhatKy_ViPham!C:C, "T35")</f>
        <v>100</v>
      </c>
      <c r="BA16" s="12">
        <f t="shared" si="0"/>
        <v>100</v>
      </c>
      <c r="BB16" s="11" t="s">
        <v>430</v>
      </c>
      <c r="BC16" s="16" t="str">
        <f t="shared" si="1"/>
        <v>Tốt</v>
      </c>
      <c r="BD16" s="15" t="str">
        <f t="shared" si="2"/>
        <v>🟢 BÌNH THƯỜNG</v>
      </c>
    </row>
    <row r="17" spans="1:56" x14ac:dyDescent="0.25">
      <c r="A17" s="4">
        <v>9</v>
      </c>
      <c r="B17" s="10" t="s">
        <v>2617</v>
      </c>
      <c r="C17" s="4" t="s">
        <v>2618</v>
      </c>
      <c r="D17" s="4" t="s">
        <v>435</v>
      </c>
      <c r="E17" s="11" t="s">
        <v>430</v>
      </c>
      <c r="F17" s="7">
        <f>SUMIFS(NhatKy_ViPham!K:K, NhatKy_ViPham!E:E, "12_Sinh", NhatKy_ViPham!F:F, B17, NhatKy_ViPham!H:H, "L01")</f>
        <v>0</v>
      </c>
      <c r="G17" s="7">
        <f>SUMIFS(NhatKy_ViPham!K:K, NhatKy_ViPham!E:E, "12_Sinh", NhatKy_ViPham!F:F, B17, NhatKy_ViPham!H:H, "L02")</f>
        <v>0</v>
      </c>
      <c r="H17" s="7">
        <f>SUMIFS(NhatKy_ViPham!K:K, NhatKy_ViPham!E:E, "12_Sinh", NhatKy_ViPham!F:F, B17, NhatKy_ViPham!H:H, "L03")</f>
        <v>0</v>
      </c>
      <c r="I17" s="7">
        <f>SUMIFS(NhatKy_ViPham!K:K, NhatKy_ViPham!E:E, "12_Sinh", NhatKy_ViPham!F:F, B17, NhatKy_ViPham!H:H, "L04")</f>
        <v>0</v>
      </c>
      <c r="J17" s="7">
        <f>SUMIFS(NhatKy_ViPham!K:K, NhatKy_ViPham!E:E, "12_Sinh", NhatKy_ViPham!F:F, B17, NhatKy_ViPham!H:H, "L05")</f>
        <v>0</v>
      </c>
      <c r="K17" s="7">
        <f>SUMIFS(NhatKy_ViPham!K:K, NhatKy_ViPham!E:E, "12_Sinh", NhatKy_ViPham!F:F, B17, NhatKy_ViPham!H:H, "L06")</f>
        <v>0</v>
      </c>
      <c r="L17" s="7">
        <f>SUMIFS(NhatKy_ViPham!K:K, NhatKy_ViPham!E:E, "12_Sinh", NhatKy_ViPham!F:F, B17, NhatKy_ViPham!H:H, "L07")</f>
        <v>0</v>
      </c>
      <c r="M17" s="7">
        <f>SUMIFS(NhatKy_ViPham!K:K, NhatKy_ViPham!E:E, "12_Sinh", NhatKy_ViPham!F:F, B17, NhatKy_ViPham!H:H, "L08")</f>
        <v>0</v>
      </c>
      <c r="N17" s="7">
        <f>SUMIFS(NhatKy_ViPham!K:K, NhatKy_ViPham!E:E, "12_Sinh", NhatKy_ViPham!F:F, B17, NhatKy_ViPham!H:H, "L09")</f>
        <v>0</v>
      </c>
      <c r="O17" s="7">
        <f>SUMIFS(NhatKy_ViPham!K:K, NhatKy_ViPham!E:E, "12_Sinh", NhatKy_ViPham!F:F, B17, NhatKy_ViPham!H:H, "L10")</f>
        <v>0</v>
      </c>
      <c r="P17" s="12">
        <f>SUMIFS(NhatKy_ViPham!J:J, NhatKy_ViPham!E:E, "12_Sinh", NhatKy_ViPham!F:F, B17)</f>
        <v>0</v>
      </c>
      <c r="Q17" s="13">
        <f>SUMIFS(NhatKy_ViPham!K:K, NhatKy_ViPham!E:E, "12_Sinh", NhatKy_ViPham!F:F, B17)</f>
        <v>0</v>
      </c>
      <c r="R17" s="7">
        <f>100 + SUMIFS(NhatKy_ViPham!J:J, NhatKy_ViPham!E:E, "12_Sinh", NhatKy_ViPham!F:F, B17, NhatKy_ViPham!C:C, "T1") - SUMIFS(NhatKy_ViPham!K:K, NhatKy_ViPham!E:E, "12_Sinh", NhatKy_ViPham!F:F, B17, NhatKy_ViPham!C:C, "T1")</f>
        <v>100</v>
      </c>
      <c r="S17" s="7">
        <f>100 + SUMIFS(NhatKy_ViPham!J:J, NhatKy_ViPham!E:E, "12_Sinh", NhatKy_ViPham!F:F, B17, NhatKy_ViPham!C:C, "T2") - SUMIFS(NhatKy_ViPham!K:K, NhatKy_ViPham!E:E, "12_Sinh", NhatKy_ViPham!F:F, B17, NhatKy_ViPham!C:C, "T2")</f>
        <v>100</v>
      </c>
      <c r="T17" s="7">
        <f>100 + SUMIFS(NhatKy_ViPham!J:J, NhatKy_ViPham!E:E, "12_Sinh", NhatKy_ViPham!F:F, B17, NhatKy_ViPham!C:C, "T3") - SUMIFS(NhatKy_ViPham!K:K, NhatKy_ViPham!E:E, "12_Sinh", NhatKy_ViPham!F:F, B17, NhatKy_ViPham!C:C, "T3")</f>
        <v>100</v>
      </c>
      <c r="U17" s="7">
        <f>100 + SUMIFS(NhatKy_ViPham!J:J, NhatKy_ViPham!E:E, "12_Sinh", NhatKy_ViPham!F:F, B17, NhatKy_ViPham!C:C, "T4") - SUMIFS(NhatKy_ViPham!K:K, NhatKy_ViPham!E:E, "12_Sinh", NhatKy_ViPham!F:F, B17, NhatKy_ViPham!C:C, "T4")</f>
        <v>100</v>
      </c>
      <c r="V17" s="7">
        <f>100 + SUMIFS(NhatKy_ViPham!J:J, NhatKy_ViPham!E:E, "12_Sinh", NhatKy_ViPham!F:F, B17, NhatKy_ViPham!C:C, "T5") - SUMIFS(NhatKy_ViPham!K:K, NhatKy_ViPham!E:E, "12_Sinh", NhatKy_ViPham!F:F, B17, NhatKy_ViPham!C:C, "T5")</f>
        <v>100</v>
      </c>
      <c r="W17" s="7">
        <f>100 + SUMIFS(NhatKy_ViPham!J:J, NhatKy_ViPham!E:E, "12_Sinh", NhatKy_ViPham!F:F, B17, NhatKy_ViPham!C:C, "T6") - SUMIFS(NhatKy_ViPham!K:K, NhatKy_ViPham!E:E, "12_Sinh", NhatKy_ViPham!F:F, B17, NhatKy_ViPham!C:C, "T6")</f>
        <v>100</v>
      </c>
      <c r="X17" s="7">
        <f>100 + SUMIFS(NhatKy_ViPham!J:J, NhatKy_ViPham!E:E, "12_Sinh", NhatKy_ViPham!F:F, B17, NhatKy_ViPham!C:C, "T7") - SUMIFS(NhatKy_ViPham!K:K, NhatKy_ViPham!E:E, "12_Sinh", NhatKy_ViPham!F:F, B17, NhatKy_ViPham!C:C, "T7")</f>
        <v>100</v>
      </c>
      <c r="Y17" s="7">
        <f>100 + SUMIFS(NhatKy_ViPham!J:J, NhatKy_ViPham!E:E, "12_Sinh", NhatKy_ViPham!F:F, B17, NhatKy_ViPham!C:C, "T8") - SUMIFS(NhatKy_ViPham!K:K, NhatKy_ViPham!E:E, "12_Sinh", NhatKy_ViPham!F:F, B17, NhatKy_ViPham!C:C, "T8")</f>
        <v>100</v>
      </c>
      <c r="Z17" s="7">
        <f>100 + SUMIFS(NhatKy_ViPham!J:J, NhatKy_ViPham!E:E, "12_Sinh", NhatKy_ViPham!F:F, B17, NhatKy_ViPham!C:C, "T9") - SUMIFS(NhatKy_ViPham!K:K, NhatKy_ViPham!E:E, "12_Sinh", NhatKy_ViPham!F:F, B17, NhatKy_ViPham!C:C, "T9")</f>
        <v>100</v>
      </c>
      <c r="AA17" s="7">
        <f>100 + SUMIFS(NhatKy_ViPham!J:J, NhatKy_ViPham!E:E, "12_Sinh", NhatKy_ViPham!F:F, B17, NhatKy_ViPham!C:C, "T10") - SUMIFS(NhatKy_ViPham!K:K, NhatKy_ViPham!E:E, "12_Sinh", NhatKy_ViPham!F:F, B17, NhatKy_ViPham!C:C, "T10")</f>
        <v>100</v>
      </c>
      <c r="AB17" s="7">
        <f>100 + SUMIFS(NhatKy_ViPham!J:J, NhatKy_ViPham!E:E, "12_Sinh", NhatKy_ViPham!F:F, B17, NhatKy_ViPham!C:C, "T11") - SUMIFS(NhatKy_ViPham!K:K, NhatKy_ViPham!E:E, "12_Sinh", NhatKy_ViPham!F:F, B17, NhatKy_ViPham!C:C, "T11")</f>
        <v>100</v>
      </c>
      <c r="AC17" s="7">
        <f>100 + SUMIFS(NhatKy_ViPham!J:J, NhatKy_ViPham!E:E, "12_Sinh", NhatKy_ViPham!F:F, B17, NhatKy_ViPham!C:C, "T12") - SUMIFS(NhatKy_ViPham!K:K, NhatKy_ViPham!E:E, "12_Sinh", NhatKy_ViPham!F:F, B17, NhatKy_ViPham!C:C, "T12")</f>
        <v>100</v>
      </c>
      <c r="AD17" s="7">
        <f>100 + SUMIFS(NhatKy_ViPham!J:J, NhatKy_ViPham!E:E, "12_Sinh", NhatKy_ViPham!F:F, B17, NhatKy_ViPham!C:C, "T13") - SUMIFS(NhatKy_ViPham!K:K, NhatKy_ViPham!E:E, "12_Sinh", NhatKy_ViPham!F:F, B17, NhatKy_ViPham!C:C, "T13")</f>
        <v>100</v>
      </c>
      <c r="AE17" s="7">
        <f>100 + SUMIFS(NhatKy_ViPham!J:J, NhatKy_ViPham!E:E, "12_Sinh", NhatKy_ViPham!F:F, B17, NhatKy_ViPham!C:C, "T14") - SUMIFS(NhatKy_ViPham!K:K, NhatKy_ViPham!E:E, "12_Sinh", NhatKy_ViPham!F:F, B17, NhatKy_ViPham!C:C, "T14")</f>
        <v>100</v>
      </c>
      <c r="AF17" s="7">
        <f>100 + SUMIFS(NhatKy_ViPham!J:J, NhatKy_ViPham!E:E, "12_Sinh", NhatKy_ViPham!F:F, B17, NhatKy_ViPham!C:C, "T15") - SUMIFS(NhatKy_ViPham!K:K, NhatKy_ViPham!E:E, "12_Sinh", NhatKy_ViPham!F:F, B17, NhatKy_ViPham!C:C, "T15")</f>
        <v>100</v>
      </c>
      <c r="AG17" s="7">
        <f>100 + SUMIFS(NhatKy_ViPham!J:J, NhatKy_ViPham!E:E, "12_Sinh", NhatKy_ViPham!F:F, B17, NhatKy_ViPham!C:C, "T16") - SUMIFS(NhatKy_ViPham!K:K, NhatKy_ViPham!E:E, "12_Sinh", NhatKy_ViPham!F:F, B17, NhatKy_ViPham!C:C, "T16")</f>
        <v>100</v>
      </c>
      <c r="AH17" s="7">
        <f>100 + SUMIFS(NhatKy_ViPham!J:J, NhatKy_ViPham!E:E, "12_Sinh", NhatKy_ViPham!F:F, B17, NhatKy_ViPham!C:C, "T17") - SUMIFS(NhatKy_ViPham!K:K, NhatKy_ViPham!E:E, "12_Sinh", NhatKy_ViPham!F:F, B17, NhatKy_ViPham!C:C, "T17")</f>
        <v>100</v>
      </c>
      <c r="AI17" s="7">
        <f>100 + SUMIFS(NhatKy_ViPham!J:J, NhatKy_ViPham!E:E, "12_Sinh", NhatKy_ViPham!F:F, B17, NhatKy_ViPham!C:C, "T18") - SUMIFS(NhatKy_ViPham!K:K, NhatKy_ViPham!E:E, "12_Sinh", NhatKy_ViPham!F:F, B17, NhatKy_ViPham!C:C, "T18")</f>
        <v>100</v>
      </c>
      <c r="AJ17" s="7">
        <f>100 + SUMIFS(NhatKy_ViPham!J:J, NhatKy_ViPham!E:E, "12_Sinh", NhatKy_ViPham!F:F, B17, NhatKy_ViPham!C:C, "T19") - SUMIFS(NhatKy_ViPham!K:K, NhatKy_ViPham!E:E, "12_Sinh", NhatKy_ViPham!F:F, B17, NhatKy_ViPham!C:C, "T19")</f>
        <v>100</v>
      </c>
      <c r="AK17" s="7">
        <f>100 + SUMIFS(NhatKy_ViPham!J:J, NhatKy_ViPham!E:E, "12_Sinh", NhatKy_ViPham!F:F, B17, NhatKy_ViPham!C:C, "T20") - SUMIFS(NhatKy_ViPham!K:K, NhatKy_ViPham!E:E, "12_Sinh", NhatKy_ViPham!F:F, B17, NhatKy_ViPham!C:C, "T20")</f>
        <v>100</v>
      </c>
      <c r="AL17" s="7">
        <f>100 + SUMIFS(NhatKy_ViPham!J:J, NhatKy_ViPham!E:E, "12_Sinh", NhatKy_ViPham!F:F, B17, NhatKy_ViPham!C:C, "T21") - SUMIFS(NhatKy_ViPham!K:K, NhatKy_ViPham!E:E, "12_Sinh", NhatKy_ViPham!F:F, B17, NhatKy_ViPham!C:C, "T21")</f>
        <v>100</v>
      </c>
      <c r="AM17" s="7">
        <f>100 + SUMIFS(NhatKy_ViPham!J:J, NhatKy_ViPham!E:E, "12_Sinh", NhatKy_ViPham!F:F, B17, NhatKy_ViPham!C:C, "T22") - SUMIFS(NhatKy_ViPham!K:K, NhatKy_ViPham!E:E, "12_Sinh", NhatKy_ViPham!F:F, B17, NhatKy_ViPham!C:C, "T22")</f>
        <v>100</v>
      </c>
      <c r="AN17" s="7">
        <f>100 + SUMIFS(NhatKy_ViPham!J:J, NhatKy_ViPham!E:E, "12_Sinh", NhatKy_ViPham!F:F, B17, NhatKy_ViPham!C:C, "T23") - SUMIFS(NhatKy_ViPham!K:K, NhatKy_ViPham!E:E, "12_Sinh", NhatKy_ViPham!F:F, B17, NhatKy_ViPham!C:C, "T23")</f>
        <v>100</v>
      </c>
      <c r="AO17" s="7">
        <f>100 + SUMIFS(NhatKy_ViPham!J:J, NhatKy_ViPham!E:E, "12_Sinh", NhatKy_ViPham!F:F, B17, NhatKy_ViPham!C:C, "T24") - SUMIFS(NhatKy_ViPham!K:K, NhatKy_ViPham!E:E, "12_Sinh", NhatKy_ViPham!F:F, B17, NhatKy_ViPham!C:C, "T24")</f>
        <v>100</v>
      </c>
      <c r="AP17" s="7">
        <f>100 + SUMIFS(NhatKy_ViPham!J:J, NhatKy_ViPham!E:E, "12_Sinh", NhatKy_ViPham!F:F, B17, NhatKy_ViPham!C:C, "T25") - SUMIFS(NhatKy_ViPham!K:K, NhatKy_ViPham!E:E, "12_Sinh", NhatKy_ViPham!F:F, B17, NhatKy_ViPham!C:C, "T25")</f>
        <v>100</v>
      </c>
      <c r="AQ17" s="7">
        <f>100 + SUMIFS(NhatKy_ViPham!J:J, NhatKy_ViPham!E:E, "12_Sinh", NhatKy_ViPham!F:F, B17, NhatKy_ViPham!C:C, "T26") - SUMIFS(NhatKy_ViPham!K:K, NhatKy_ViPham!E:E, "12_Sinh", NhatKy_ViPham!F:F, B17, NhatKy_ViPham!C:C, "T26")</f>
        <v>100</v>
      </c>
      <c r="AR17" s="7">
        <f>100 + SUMIFS(NhatKy_ViPham!J:J, NhatKy_ViPham!E:E, "12_Sinh", NhatKy_ViPham!F:F, B17, NhatKy_ViPham!C:C, "T27") - SUMIFS(NhatKy_ViPham!K:K, NhatKy_ViPham!E:E, "12_Sinh", NhatKy_ViPham!F:F, B17, NhatKy_ViPham!C:C, "T27")</f>
        <v>100</v>
      </c>
      <c r="AS17" s="7">
        <f>100 + SUMIFS(NhatKy_ViPham!J:J, NhatKy_ViPham!E:E, "12_Sinh", NhatKy_ViPham!F:F, B17, NhatKy_ViPham!C:C, "T28") - SUMIFS(NhatKy_ViPham!K:K, NhatKy_ViPham!E:E, "12_Sinh", NhatKy_ViPham!F:F, B17, NhatKy_ViPham!C:C, "T28")</f>
        <v>100</v>
      </c>
      <c r="AT17" s="7">
        <f>100 + SUMIFS(NhatKy_ViPham!J:J, NhatKy_ViPham!E:E, "12_Sinh", NhatKy_ViPham!F:F, B17, NhatKy_ViPham!C:C, "T29") - SUMIFS(NhatKy_ViPham!K:K, NhatKy_ViPham!E:E, "12_Sinh", NhatKy_ViPham!F:F, B17, NhatKy_ViPham!C:C, "T29")</f>
        <v>100</v>
      </c>
      <c r="AU17" s="7">
        <f>100 + SUMIFS(NhatKy_ViPham!J:J, NhatKy_ViPham!E:E, "12_Sinh", NhatKy_ViPham!F:F, B17, NhatKy_ViPham!C:C, "T30") - SUMIFS(NhatKy_ViPham!K:K, NhatKy_ViPham!E:E, "12_Sinh", NhatKy_ViPham!F:F, B17, NhatKy_ViPham!C:C, "T30")</f>
        <v>100</v>
      </c>
      <c r="AV17" s="7">
        <f>100 + SUMIFS(NhatKy_ViPham!J:J, NhatKy_ViPham!E:E, "12_Sinh", NhatKy_ViPham!F:F, B17, NhatKy_ViPham!C:C, "T31") - SUMIFS(NhatKy_ViPham!K:K, NhatKy_ViPham!E:E, "12_Sinh", NhatKy_ViPham!F:F, B17, NhatKy_ViPham!C:C, "T31")</f>
        <v>100</v>
      </c>
      <c r="AW17" s="7">
        <f>100 + SUMIFS(NhatKy_ViPham!J:J, NhatKy_ViPham!E:E, "12_Sinh", NhatKy_ViPham!F:F, B17, NhatKy_ViPham!C:C, "T32") - SUMIFS(NhatKy_ViPham!K:K, NhatKy_ViPham!E:E, "12_Sinh", NhatKy_ViPham!F:F, B17, NhatKy_ViPham!C:C, "T32")</f>
        <v>100</v>
      </c>
      <c r="AX17" s="7">
        <f>100 + SUMIFS(NhatKy_ViPham!J:J, NhatKy_ViPham!E:E, "12_Sinh", NhatKy_ViPham!F:F, B17, NhatKy_ViPham!C:C, "T33") - SUMIFS(NhatKy_ViPham!K:K, NhatKy_ViPham!E:E, "12_Sinh", NhatKy_ViPham!F:F, B17, NhatKy_ViPham!C:C, "T33")</f>
        <v>100</v>
      </c>
      <c r="AY17" s="7">
        <f>100 + SUMIFS(NhatKy_ViPham!J:J, NhatKy_ViPham!E:E, "12_Sinh", NhatKy_ViPham!F:F, B17, NhatKy_ViPham!C:C, "T34") - SUMIFS(NhatKy_ViPham!K:K, NhatKy_ViPham!E:E, "12_Sinh", NhatKy_ViPham!F:F, B17, NhatKy_ViPham!C:C, "T34")</f>
        <v>100</v>
      </c>
      <c r="AZ17" s="7">
        <f>100 + SUMIFS(NhatKy_ViPham!J:J, NhatKy_ViPham!E:E, "12_Sinh", NhatKy_ViPham!F:F, B17, NhatKy_ViPham!C:C, "T35") - SUMIFS(NhatKy_ViPham!K:K, NhatKy_ViPham!E:E, "12_Sinh", NhatKy_ViPham!F:F, B17, NhatKy_ViPham!C:C, "T35")</f>
        <v>100</v>
      </c>
      <c r="BA17" s="12">
        <f t="shared" si="0"/>
        <v>100</v>
      </c>
      <c r="BB17" s="11" t="s">
        <v>430</v>
      </c>
      <c r="BC17" s="14" t="str">
        <f t="shared" si="1"/>
        <v>Tốt</v>
      </c>
      <c r="BD17" s="10" t="str">
        <f t="shared" si="2"/>
        <v>🟢 BÌNH THƯỜNG</v>
      </c>
    </row>
    <row r="18" spans="1:56" x14ac:dyDescent="0.25">
      <c r="A18" s="5">
        <v>10</v>
      </c>
      <c r="B18" s="15" t="s">
        <v>2619</v>
      </c>
      <c r="C18" s="5" t="s">
        <v>2413</v>
      </c>
      <c r="D18" s="5" t="s">
        <v>435</v>
      </c>
      <c r="E18" s="11" t="s">
        <v>430</v>
      </c>
      <c r="F18" s="6">
        <f>SUMIFS(NhatKy_ViPham!K:K, NhatKy_ViPham!E:E, "12_Sinh", NhatKy_ViPham!F:F, B18, NhatKy_ViPham!H:H, "L01")</f>
        <v>0</v>
      </c>
      <c r="G18" s="6">
        <f>SUMIFS(NhatKy_ViPham!K:K, NhatKy_ViPham!E:E, "12_Sinh", NhatKy_ViPham!F:F, B18, NhatKy_ViPham!H:H, "L02")</f>
        <v>0</v>
      </c>
      <c r="H18" s="6">
        <f>SUMIFS(NhatKy_ViPham!K:K, NhatKy_ViPham!E:E, "12_Sinh", NhatKy_ViPham!F:F, B18, NhatKy_ViPham!H:H, "L03")</f>
        <v>0</v>
      </c>
      <c r="I18" s="6">
        <f>SUMIFS(NhatKy_ViPham!K:K, NhatKy_ViPham!E:E, "12_Sinh", NhatKy_ViPham!F:F, B18, NhatKy_ViPham!H:H, "L04")</f>
        <v>0</v>
      </c>
      <c r="J18" s="6">
        <f>SUMIFS(NhatKy_ViPham!K:K, NhatKy_ViPham!E:E, "12_Sinh", NhatKy_ViPham!F:F, B18, NhatKy_ViPham!H:H, "L05")</f>
        <v>0</v>
      </c>
      <c r="K18" s="6">
        <f>SUMIFS(NhatKy_ViPham!K:K, NhatKy_ViPham!E:E, "12_Sinh", NhatKy_ViPham!F:F, B18, NhatKy_ViPham!H:H, "L06")</f>
        <v>0</v>
      </c>
      <c r="L18" s="6">
        <f>SUMIFS(NhatKy_ViPham!K:K, NhatKy_ViPham!E:E, "12_Sinh", NhatKy_ViPham!F:F, B18, NhatKy_ViPham!H:H, "L07")</f>
        <v>0</v>
      </c>
      <c r="M18" s="6">
        <f>SUMIFS(NhatKy_ViPham!K:K, NhatKy_ViPham!E:E, "12_Sinh", NhatKy_ViPham!F:F, B18, NhatKy_ViPham!H:H, "L08")</f>
        <v>0</v>
      </c>
      <c r="N18" s="6">
        <f>SUMIFS(NhatKy_ViPham!K:K, NhatKy_ViPham!E:E, "12_Sinh", NhatKy_ViPham!F:F, B18, NhatKy_ViPham!H:H, "L09")</f>
        <v>0</v>
      </c>
      <c r="O18" s="6">
        <f>SUMIFS(NhatKy_ViPham!K:K, NhatKy_ViPham!E:E, "12_Sinh", NhatKy_ViPham!F:F, B18, NhatKy_ViPham!H:H, "L10")</f>
        <v>0</v>
      </c>
      <c r="P18" s="12">
        <f>SUMIFS(NhatKy_ViPham!J:J, NhatKy_ViPham!E:E, "12_Sinh", NhatKy_ViPham!F:F, B18)</f>
        <v>0</v>
      </c>
      <c r="Q18" s="13">
        <f>SUMIFS(NhatKy_ViPham!K:K, NhatKy_ViPham!E:E, "12_Sinh", NhatKy_ViPham!F:F, B18)</f>
        <v>0</v>
      </c>
      <c r="R18" s="6">
        <f>100 + SUMIFS(NhatKy_ViPham!J:J, NhatKy_ViPham!E:E, "12_Sinh", NhatKy_ViPham!F:F, B18, NhatKy_ViPham!C:C, "T1") - SUMIFS(NhatKy_ViPham!K:K, NhatKy_ViPham!E:E, "12_Sinh", NhatKy_ViPham!F:F, B18, NhatKy_ViPham!C:C, "T1")</f>
        <v>100</v>
      </c>
      <c r="S18" s="6">
        <f>100 + SUMIFS(NhatKy_ViPham!J:J, NhatKy_ViPham!E:E, "12_Sinh", NhatKy_ViPham!F:F, B18, NhatKy_ViPham!C:C, "T2") - SUMIFS(NhatKy_ViPham!K:K, NhatKy_ViPham!E:E, "12_Sinh", NhatKy_ViPham!F:F, B18, NhatKy_ViPham!C:C, "T2")</f>
        <v>100</v>
      </c>
      <c r="T18" s="6">
        <f>100 + SUMIFS(NhatKy_ViPham!J:J, NhatKy_ViPham!E:E, "12_Sinh", NhatKy_ViPham!F:F, B18, NhatKy_ViPham!C:C, "T3") - SUMIFS(NhatKy_ViPham!K:K, NhatKy_ViPham!E:E, "12_Sinh", NhatKy_ViPham!F:F, B18, NhatKy_ViPham!C:C, "T3")</f>
        <v>100</v>
      </c>
      <c r="U18" s="6">
        <f>100 + SUMIFS(NhatKy_ViPham!J:J, NhatKy_ViPham!E:E, "12_Sinh", NhatKy_ViPham!F:F, B18, NhatKy_ViPham!C:C, "T4") - SUMIFS(NhatKy_ViPham!K:K, NhatKy_ViPham!E:E, "12_Sinh", NhatKy_ViPham!F:F, B18, NhatKy_ViPham!C:C, "T4")</f>
        <v>100</v>
      </c>
      <c r="V18" s="6">
        <f>100 + SUMIFS(NhatKy_ViPham!J:J, NhatKy_ViPham!E:E, "12_Sinh", NhatKy_ViPham!F:F, B18, NhatKy_ViPham!C:C, "T5") - SUMIFS(NhatKy_ViPham!K:K, NhatKy_ViPham!E:E, "12_Sinh", NhatKy_ViPham!F:F, B18, NhatKy_ViPham!C:C, "T5")</f>
        <v>100</v>
      </c>
      <c r="W18" s="6">
        <f>100 + SUMIFS(NhatKy_ViPham!J:J, NhatKy_ViPham!E:E, "12_Sinh", NhatKy_ViPham!F:F, B18, NhatKy_ViPham!C:C, "T6") - SUMIFS(NhatKy_ViPham!K:K, NhatKy_ViPham!E:E, "12_Sinh", NhatKy_ViPham!F:F, B18, NhatKy_ViPham!C:C, "T6")</f>
        <v>100</v>
      </c>
      <c r="X18" s="6">
        <f>100 + SUMIFS(NhatKy_ViPham!J:J, NhatKy_ViPham!E:E, "12_Sinh", NhatKy_ViPham!F:F, B18, NhatKy_ViPham!C:C, "T7") - SUMIFS(NhatKy_ViPham!K:K, NhatKy_ViPham!E:E, "12_Sinh", NhatKy_ViPham!F:F, B18, NhatKy_ViPham!C:C, "T7")</f>
        <v>100</v>
      </c>
      <c r="Y18" s="6">
        <f>100 + SUMIFS(NhatKy_ViPham!J:J, NhatKy_ViPham!E:E, "12_Sinh", NhatKy_ViPham!F:F, B18, NhatKy_ViPham!C:C, "T8") - SUMIFS(NhatKy_ViPham!K:K, NhatKy_ViPham!E:E, "12_Sinh", NhatKy_ViPham!F:F, B18, NhatKy_ViPham!C:C, "T8")</f>
        <v>100</v>
      </c>
      <c r="Z18" s="6">
        <f>100 + SUMIFS(NhatKy_ViPham!J:J, NhatKy_ViPham!E:E, "12_Sinh", NhatKy_ViPham!F:F, B18, NhatKy_ViPham!C:C, "T9") - SUMIFS(NhatKy_ViPham!K:K, NhatKy_ViPham!E:E, "12_Sinh", NhatKy_ViPham!F:F, B18, NhatKy_ViPham!C:C, "T9")</f>
        <v>100</v>
      </c>
      <c r="AA18" s="6">
        <f>100 + SUMIFS(NhatKy_ViPham!J:J, NhatKy_ViPham!E:E, "12_Sinh", NhatKy_ViPham!F:F, B18, NhatKy_ViPham!C:C, "T10") - SUMIFS(NhatKy_ViPham!K:K, NhatKy_ViPham!E:E, "12_Sinh", NhatKy_ViPham!F:F, B18, NhatKy_ViPham!C:C, "T10")</f>
        <v>100</v>
      </c>
      <c r="AB18" s="6">
        <f>100 + SUMIFS(NhatKy_ViPham!J:J, NhatKy_ViPham!E:E, "12_Sinh", NhatKy_ViPham!F:F, B18, NhatKy_ViPham!C:C, "T11") - SUMIFS(NhatKy_ViPham!K:K, NhatKy_ViPham!E:E, "12_Sinh", NhatKy_ViPham!F:F, B18, NhatKy_ViPham!C:C, "T11")</f>
        <v>100</v>
      </c>
      <c r="AC18" s="6">
        <f>100 + SUMIFS(NhatKy_ViPham!J:J, NhatKy_ViPham!E:E, "12_Sinh", NhatKy_ViPham!F:F, B18, NhatKy_ViPham!C:C, "T12") - SUMIFS(NhatKy_ViPham!K:K, NhatKy_ViPham!E:E, "12_Sinh", NhatKy_ViPham!F:F, B18, NhatKy_ViPham!C:C, "T12")</f>
        <v>100</v>
      </c>
      <c r="AD18" s="6">
        <f>100 + SUMIFS(NhatKy_ViPham!J:J, NhatKy_ViPham!E:E, "12_Sinh", NhatKy_ViPham!F:F, B18, NhatKy_ViPham!C:C, "T13") - SUMIFS(NhatKy_ViPham!K:K, NhatKy_ViPham!E:E, "12_Sinh", NhatKy_ViPham!F:F, B18, NhatKy_ViPham!C:C, "T13")</f>
        <v>100</v>
      </c>
      <c r="AE18" s="6">
        <f>100 + SUMIFS(NhatKy_ViPham!J:J, NhatKy_ViPham!E:E, "12_Sinh", NhatKy_ViPham!F:F, B18, NhatKy_ViPham!C:C, "T14") - SUMIFS(NhatKy_ViPham!K:K, NhatKy_ViPham!E:E, "12_Sinh", NhatKy_ViPham!F:F, B18, NhatKy_ViPham!C:C, "T14")</f>
        <v>100</v>
      </c>
      <c r="AF18" s="6">
        <f>100 + SUMIFS(NhatKy_ViPham!J:J, NhatKy_ViPham!E:E, "12_Sinh", NhatKy_ViPham!F:F, B18, NhatKy_ViPham!C:C, "T15") - SUMIFS(NhatKy_ViPham!K:K, NhatKy_ViPham!E:E, "12_Sinh", NhatKy_ViPham!F:F, B18, NhatKy_ViPham!C:C, "T15")</f>
        <v>100</v>
      </c>
      <c r="AG18" s="6">
        <f>100 + SUMIFS(NhatKy_ViPham!J:J, NhatKy_ViPham!E:E, "12_Sinh", NhatKy_ViPham!F:F, B18, NhatKy_ViPham!C:C, "T16") - SUMIFS(NhatKy_ViPham!K:K, NhatKy_ViPham!E:E, "12_Sinh", NhatKy_ViPham!F:F, B18, NhatKy_ViPham!C:C, "T16")</f>
        <v>100</v>
      </c>
      <c r="AH18" s="6">
        <f>100 + SUMIFS(NhatKy_ViPham!J:J, NhatKy_ViPham!E:E, "12_Sinh", NhatKy_ViPham!F:F, B18, NhatKy_ViPham!C:C, "T17") - SUMIFS(NhatKy_ViPham!K:K, NhatKy_ViPham!E:E, "12_Sinh", NhatKy_ViPham!F:F, B18, NhatKy_ViPham!C:C, "T17")</f>
        <v>100</v>
      </c>
      <c r="AI18" s="6">
        <f>100 + SUMIFS(NhatKy_ViPham!J:J, NhatKy_ViPham!E:E, "12_Sinh", NhatKy_ViPham!F:F, B18, NhatKy_ViPham!C:C, "T18") - SUMIFS(NhatKy_ViPham!K:K, NhatKy_ViPham!E:E, "12_Sinh", NhatKy_ViPham!F:F, B18, NhatKy_ViPham!C:C, "T18")</f>
        <v>100</v>
      </c>
      <c r="AJ18" s="6">
        <f>100 + SUMIFS(NhatKy_ViPham!J:J, NhatKy_ViPham!E:E, "12_Sinh", NhatKy_ViPham!F:F, B18, NhatKy_ViPham!C:C, "T19") - SUMIFS(NhatKy_ViPham!K:K, NhatKy_ViPham!E:E, "12_Sinh", NhatKy_ViPham!F:F, B18, NhatKy_ViPham!C:C, "T19")</f>
        <v>100</v>
      </c>
      <c r="AK18" s="6">
        <f>100 + SUMIFS(NhatKy_ViPham!J:J, NhatKy_ViPham!E:E, "12_Sinh", NhatKy_ViPham!F:F, B18, NhatKy_ViPham!C:C, "T20") - SUMIFS(NhatKy_ViPham!K:K, NhatKy_ViPham!E:E, "12_Sinh", NhatKy_ViPham!F:F, B18, NhatKy_ViPham!C:C, "T20")</f>
        <v>100</v>
      </c>
      <c r="AL18" s="6">
        <f>100 + SUMIFS(NhatKy_ViPham!J:J, NhatKy_ViPham!E:E, "12_Sinh", NhatKy_ViPham!F:F, B18, NhatKy_ViPham!C:C, "T21") - SUMIFS(NhatKy_ViPham!K:K, NhatKy_ViPham!E:E, "12_Sinh", NhatKy_ViPham!F:F, B18, NhatKy_ViPham!C:C, "T21")</f>
        <v>100</v>
      </c>
      <c r="AM18" s="6">
        <f>100 + SUMIFS(NhatKy_ViPham!J:J, NhatKy_ViPham!E:E, "12_Sinh", NhatKy_ViPham!F:F, B18, NhatKy_ViPham!C:C, "T22") - SUMIFS(NhatKy_ViPham!K:K, NhatKy_ViPham!E:E, "12_Sinh", NhatKy_ViPham!F:F, B18, NhatKy_ViPham!C:C, "T22")</f>
        <v>100</v>
      </c>
      <c r="AN18" s="6">
        <f>100 + SUMIFS(NhatKy_ViPham!J:J, NhatKy_ViPham!E:E, "12_Sinh", NhatKy_ViPham!F:F, B18, NhatKy_ViPham!C:C, "T23") - SUMIFS(NhatKy_ViPham!K:K, NhatKy_ViPham!E:E, "12_Sinh", NhatKy_ViPham!F:F, B18, NhatKy_ViPham!C:C, "T23")</f>
        <v>100</v>
      </c>
      <c r="AO18" s="6">
        <f>100 + SUMIFS(NhatKy_ViPham!J:J, NhatKy_ViPham!E:E, "12_Sinh", NhatKy_ViPham!F:F, B18, NhatKy_ViPham!C:C, "T24") - SUMIFS(NhatKy_ViPham!K:K, NhatKy_ViPham!E:E, "12_Sinh", NhatKy_ViPham!F:F, B18, NhatKy_ViPham!C:C, "T24")</f>
        <v>100</v>
      </c>
      <c r="AP18" s="6">
        <f>100 + SUMIFS(NhatKy_ViPham!J:J, NhatKy_ViPham!E:E, "12_Sinh", NhatKy_ViPham!F:F, B18, NhatKy_ViPham!C:C, "T25") - SUMIFS(NhatKy_ViPham!K:K, NhatKy_ViPham!E:E, "12_Sinh", NhatKy_ViPham!F:F, B18, NhatKy_ViPham!C:C, "T25")</f>
        <v>100</v>
      </c>
      <c r="AQ18" s="6">
        <f>100 + SUMIFS(NhatKy_ViPham!J:J, NhatKy_ViPham!E:E, "12_Sinh", NhatKy_ViPham!F:F, B18, NhatKy_ViPham!C:C, "T26") - SUMIFS(NhatKy_ViPham!K:K, NhatKy_ViPham!E:E, "12_Sinh", NhatKy_ViPham!F:F, B18, NhatKy_ViPham!C:C, "T26")</f>
        <v>100</v>
      </c>
      <c r="AR18" s="6">
        <f>100 + SUMIFS(NhatKy_ViPham!J:J, NhatKy_ViPham!E:E, "12_Sinh", NhatKy_ViPham!F:F, B18, NhatKy_ViPham!C:C, "T27") - SUMIFS(NhatKy_ViPham!K:K, NhatKy_ViPham!E:E, "12_Sinh", NhatKy_ViPham!F:F, B18, NhatKy_ViPham!C:C, "T27")</f>
        <v>100</v>
      </c>
      <c r="AS18" s="6">
        <f>100 + SUMIFS(NhatKy_ViPham!J:J, NhatKy_ViPham!E:E, "12_Sinh", NhatKy_ViPham!F:F, B18, NhatKy_ViPham!C:C, "T28") - SUMIFS(NhatKy_ViPham!K:K, NhatKy_ViPham!E:E, "12_Sinh", NhatKy_ViPham!F:F, B18, NhatKy_ViPham!C:C, "T28")</f>
        <v>100</v>
      </c>
      <c r="AT18" s="6">
        <f>100 + SUMIFS(NhatKy_ViPham!J:J, NhatKy_ViPham!E:E, "12_Sinh", NhatKy_ViPham!F:F, B18, NhatKy_ViPham!C:C, "T29") - SUMIFS(NhatKy_ViPham!K:K, NhatKy_ViPham!E:E, "12_Sinh", NhatKy_ViPham!F:F, B18, NhatKy_ViPham!C:C, "T29")</f>
        <v>100</v>
      </c>
      <c r="AU18" s="6">
        <f>100 + SUMIFS(NhatKy_ViPham!J:J, NhatKy_ViPham!E:E, "12_Sinh", NhatKy_ViPham!F:F, B18, NhatKy_ViPham!C:C, "T30") - SUMIFS(NhatKy_ViPham!K:K, NhatKy_ViPham!E:E, "12_Sinh", NhatKy_ViPham!F:F, B18, NhatKy_ViPham!C:C, "T30")</f>
        <v>100</v>
      </c>
      <c r="AV18" s="6">
        <f>100 + SUMIFS(NhatKy_ViPham!J:J, NhatKy_ViPham!E:E, "12_Sinh", NhatKy_ViPham!F:F, B18, NhatKy_ViPham!C:C, "T31") - SUMIFS(NhatKy_ViPham!K:K, NhatKy_ViPham!E:E, "12_Sinh", NhatKy_ViPham!F:F, B18, NhatKy_ViPham!C:C, "T31")</f>
        <v>100</v>
      </c>
      <c r="AW18" s="6">
        <f>100 + SUMIFS(NhatKy_ViPham!J:J, NhatKy_ViPham!E:E, "12_Sinh", NhatKy_ViPham!F:F, B18, NhatKy_ViPham!C:C, "T32") - SUMIFS(NhatKy_ViPham!K:K, NhatKy_ViPham!E:E, "12_Sinh", NhatKy_ViPham!F:F, B18, NhatKy_ViPham!C:C, "T32")</f>
        <v>100</v>
      </c>
      <c r="AX18" s="6">
        <f>100 + SUMIFS(NhatKy_ViPham!J:J, NhatKy_ViPham!E:E, "12_Sinh", NhatKy_ViPham!F:F, B18, NhatKy_ViPham!C:C, "T33") - SUMIFS(NhatKy_ViPham!K:K, NhatKy_ViPham!E:E, "12_Sinh", NhatKy_ViPham!F:F, B18, NhatKy_ViPham!C:C, "T33")</f>
        <v>100</v>
      </c>
      <c r="AY18" s="6">
        <f>100 + SUMIFS(NhatKy_ViPham!J:J, NhatKy_ViPham!E:E, "12_Sinh", NhatKy_ViPham!F:F, B18, NhatKy_ViPham!C:C, "T34") - SUMIFS(NhatKy_ViPham!K:K, NhatKy_ViPham!E:E, "12_Sinh", NhatKy_ViPham!F:F, B18, NhatKy_ViPham!C:C, "T34")</f>
        <v>100</v>
      </c>
      <c r="AZ18" s="6">
        <f>100 + SUMIFS(NhatKy_ViPham!J:J, NhatKy_ViPham!E:E, "12_Sinh", NhatKy_ViPham!F:F, B18, NhatKy_ViPham!C:C, "T35") - SUMIFS(NhatKy_ViPham!K:K, NhatKy_ViPham!E:E, "12_Sinh", NhatKy_ViPham!F:F, B18, NhatKy_ViPham!C:C, "T35")</f>
        <v>100</v>
      </c>
      <c r="BA18" s="12">
        <f t="shared" si="0"/>
        <v>100</v>
      </c>
      <c r="BB18" s="11" t="s">
        <v>430</v>
      </c>
      <c r="BC18" s="16" t="str">
        <f t="shared" si="1"/>
        <v>Tốt</v>
      </c>
      <c r="BD18" s="15" t="str">
        <f t="shared" si="2"/>
        <v>🟢 BÌNH THƯỜNG</v>
      </c>
    </row>
    <row r="19" spans="1:56" x14ac:dyDescent="0.25">
      <c r="A19" s="4">
        <v>11</v>
      </c>
      <c r="B19" s="10" t="s">
        <v>2620</v>
      </c>
      <c r="C19" s="4" t="s">
        <v>2621</v>
      </c>
      <c r="D19" s="4" t="s">
        <v>435</v>
      </c>
      <c r="E19" s="11" t="s">
        <v>430</v>
      </c>
      <c r="F19" s="7">
        <f>SUMIFS(NhatKy_ViPham!K:K, NhatKy_ViPham!E:E, "12_Sinh", NhatKy_ViPham!F:F, B19, NhatKy_ViPham!H:H, "L01")</f>
        <v>0</v>
      </c>
      <c r="G19" s="7">
        <f>SUMIFS(NhatKy_ViPham!K:K, NhatKy_ViPham!E:E, "12_Sinh", NhatKy_ViPham!F:F, B19, NhatKy_ViPham!H:H, "L02")</f>
        <v>0</v>
      </c>
      <c r="H19" s="7">
        <f>SUMIFS(NhatKy_ViPham!K:K, NhatKy_ViPham!E:E, "12_Sinh", NhatKy_ViPham!F:F, B19, NhatKy_ViPham!H:H, "L03")</f>
        <v>0</v>
      </c>
      <c r="I19" s="7">
        <f>SUMIFS(NhatKy_ViPham!K:K, NhatKy_ViPham!E:E, "12_Sinh", NhatKy_ViPham!F:F, B19, NhatKy_ViPham!H:H, "L04")</f>
        <v>0</v>
      </c>
      <c r="J19" s="7">
        <f>SUMIFS(NhatKy_ViPham!K:K, NhatKy_ViPham!E:E, "12_Sinh", NhatKy_ViPham!F:F, B19, NhatKy_ViPham!H:H, "L05")</f>
        <v>0</v>
      </c>
      <c r="K19" s="7">
        <f>SUMIFS(NhatKy_ViPham!K:K, NhatKy_ViPham!E:E, "12_Sinh", NhatKy_ViPham!F:F, B19, NhatKy_ViPham!H:H, "L06")</f>
        <v>0</v>
      </c>
      <c r="L19" s="7">
        <f>SUMIFS(NhatKy_ViPham!K:K, NhatKy_ViPham!E:E, "12_Sinh", NhatKy_ViPham!F:F, B19, NhatKy_ViPham!H:H, "L07")</f>
        <v>0</v>
      </c>
      <c r="M19" s="7">
        <f>SUMIFS(NhatKy_ViPham!K:K, NhatKy_ViPham!E:E, "12_Sinh", NhatKy_ViPham!F:F, B19, NhatKy_ViPham!H:H, "L08")</f>
        <v>0</v>
      </c>
      <c r="N19" s="7">
        <f>SUMIFS(NhatKy_ViPham!K:K, NhatKy_ViPham!E:E, "12_Sinh", NhatKy_ViPham!F:F, B19, NhatKy_ViPham!H:H, "L09")</f>
        <v>0</v>
      </c>
      <c r="O19" s="7">
        <f>SUMIFS(NhatKy_ViPham!K:K, NhatKy_ViPham!E:E, "12_Sinh", NhatKy_ViPham!F:F, B19, NhatKy_ViPham!H:H, "L10")</f>
        <v>0</v>
      </c>
      <c r="P19" s="12">
        <f>SUMIFS(NhatKy_ViPham!J:J, NhatKy_ViPham!E:E, "12_Sinh", NhatKy_ViPham!F:F, B19)</f>
        <v>0</v>
      </c>
      <c r="Q19" s="13">
        <f>SUMIFS(NhatKy_ViPham!K:K, NhatKy_ViPham!E:E, "12_Sinh", NhatKy_ViPham!F:F, B19)</f>
        <v>0</v>
      </c>
      <c r="R19" s="7">
        <f>100 + SUMIFS(NhatKy_ViPham!J:J, NhatKy_ViPham!E:E, "12_Sinh", NhatKy_ViPham!F:F, B19, NhatKy_ViPham!C:C, "T1") - SUMIFS(NhatKy_ViPham!K:K, NhatKy_ViPham!E:E, "12_Sinh", NhatKy_ViPham!F:F, B19, NhatKy_ViPham!C:C, "T1")</f>
        <v>100</v>
      </c>
      <c r="S19" s="7">
        <f>100 + SUMIFS(NhatKy_ViPham!J:J, NhatKy_ViPham!E:E, "12_Sinh", NhatKy_ViPham!F:F, B19, NhatKy_ViPham!C:C, "T2") - SUMIFS(NhatKy_ViPham!K:K, NhatKy_ViPham!E:E, "12_Sinh", NhatKy_ViPham!F:F, B19, NhatKy_ViPham!C:C, "T2")</f>
        <v>100</v>
      </c>
      <c r="T19" s="7">
        <f>100 + SUMIFS(NhatKy_ViPham!J:J, NhatKy_ViPham!E:E, "12_Sinh", NhatKy_ViPham!F:F, B19, NhatKy_ViPham!C:C, "T3") - SUMIFS(NhatKy_ViPham!K:K, NhatKy_ViPham!E:E, "12_Sinh", NhatKy_ViPham!F:F, B19, NhatKy_ViPham!C:C, "T3")</f>
        <v>100</v>
      </c>
      <c r="U19" s="7">
        <f>100 + SUMIFS(NhatKy_ViPham!J:J, NhatKy_ViPham!E:E, "12_Sinh", NhatKy_ViPham!F:F, B19, NhatKy_ViPham!C:C, "T4") - SUMIFS(NhatKy_ViPham!K:K, NhatKy_ViPham!E:E, "12_Sinh", NhatKy_ViPham!F:F, B19, NhatKy_ViPham!C:C, "T4")</f>
        <v>100</v>
      </c>
      <c r="V19" s="7">
        <f>100 + SUMIFS(NhatKy_ViPham!J:J, NhatKy_ViPham!E:E, "12_Sinh", NhatKy_ViPham!F:F, B19, NhatKy_ViPham!C:C, "T5") - SUMIFS(NhatKy_ViPham!K:K, NhatKy_ViPham!E:E, "12_Sinh", NhatKy_ViPham!F:F, B19, NhatKy_ViPham!C:C, "T5")</f>
        <v>100</v>
      </c>
      <c r="W19" s="7">
        <f>100 + SUMIFS(NhatKy_ViPham!J:J, NhatKy_ViPham!E:E, "12_Sinh", NhatKy_ViPham!F:F, B19, NhatKy_ViPham!C:C, "T6") - SUMIFS(NhatKy_ViPham!K:K, NhatKy_ViPham!E:E, "12_Sinh", NhatKy_ViPham!F:F, B19, NhatKy_ViPham!C:C, "T6")</f>
        <v>100</v>
      </c>
      <c r="X19" s="7">
        <f>100 + SUMIFS(NhatKy_ViPham!J:J, NhatKy_ViPham!E:E, "12_Sinh", NhatKy_ViPham!F:F, B19, NhatKy_ViPham!C:C, "T7") - SUMIFS(NhatKy_ViPham!K:K, NhatKy_ViPham!E:E, "12_Sinh", NhatKy_ViPham!F:F, B19, NhatKy_ViPham!C:C, "T7")</f>
        <v>100</v>
      </c>
      <c r="Y19" s="7">
        <f>100 + SUMIFS(NhatKy_ViPham!J:J, NhatKy_ViPham!E:E, "12_Sinh", NhatKy_ViPham!F:F, B19, NhatKy_ViPham!C:C, "T8") - SUMIFS(NhatKy_ViPham!K:K, NhatKy_ViPham!E:E, "12_Sinh", NhatKy_ViPham!F:F, B19, NhatKy_ViPham!C:C, "T8")</f>
        <v>100</v>
      </c>
      <c r="Z19" s="7">
        <f>100 + SUMIFS(NhatKy_ViPham!J:J, NhatKy_ViPham!E:E, "12_Sinh", NhatKy_ViPham!F:F, B19, NhatKy_ViPham!C:C, "T9") - SUMIFS(NhatKy_ViPham!K:K, NhatKy_ViPham!E:E, "12_Sinh", NhatKy_ViPham!F:F, B19, NhatKy_ViPham!C:C, "T9")</f>
        <v>100</v>
      </c>
      <c r="AA19" s="7">
        <f>100 + SUMIFS(NhatKy_ViPham!J:J, NhatKy_ViPham!E:E, "12_Sinh", NhatKy_ViPham!F:F, B19, NhatKy_ViPham!C:C, "T10") - SUMIFS(NhatKy_ViPham!K:K, NhatKy_ViPham!E:E, "12_Sinh", NhatKy_ViPham!F:F, B19, NhatKy_ViPham!C:C, "T10")</f>
        <v>100</v>
      </c>
      <c r="AB19" s="7">
        <f>100 + SUMIFS(NhatKy_ViPham!J:J, NhatKy_ViPham!E:E, "12_Sinh", NhatKy_ViPham!F:F, B19, NhatKy_ViPham!C:C, "T11") - SUMIFS(NhatKy_ViPham!K:K, NhatKy_ViPham!E:E, "12_Sinh", NhatKy_ViPham!F:F, B19, NhatKy_ViPham!C:C, "T11")</f>
        <v>100</v>
      </c>
      <c r="AC19" s="7">
        <f>100 + SUMIFS(NhatKy_ViPham!J:J, NhatKy_ViPham!E:E, "12_Sinh", NhatKy_ViPham!F:F, B19, NhatKy_ViPham!C:C, "T12") - SUMIFS(NhatKy_ViPham!K:K, NhatKy_ViPham!E:E, "12_Sinh", NhatKy_ViPham!F:F, B19, NhatKy_ViPham!C:C, "T12")</f>
        <v>100</v>
      </c>
      <c r="AD19" s="7">
        <f>100 + SUMIFS(NhatKy_ViPham!J:J, NhatKy_ViPham!E:E, "12_Sinh", NhatKy_ViPham!F:F, B19, NhatKy_ViPham!C:C, "T13") - SUMIFS(NhatKy_ViPham!K:K, NhatKy_ViPham!E:E, "12_Sinh", NhatKy_ViPham!F:F, B19, NhatKy_ViPham!C:C, "T13")</f>
        <v>100</v>
      </c>
      <c r="AE19" s="7">
        <f>100 + SUMIFS(NhatKy_ViPham!J:J, NhatKy_ViPham!E:E, "12_Sinh", NhatKy_ViPham!F:F, B19, NhatKy_ViPham!C:C, "T14") - SUMIFS(NhatKy_ViPham!K:K, NhatKy_ViPham!E:E, "12_Sinh", NhatKy_ViPham!F:F, B19, NhatKy_ViPham!C:C, "T14")</f>
        <v>100</v>
      </c>
      <c r="AF19" s="7">
        <f>100 + SUMIFS(NhatKy_ViPham!J:J, NhatKy_ViPham!E:E, "12_Sinh", NhatKy_ViPham!F:F, B19, NhatKy_ViPham!C:C, "T15") - SUMIFS(NhatKy_ViPham!K:K, NhatKy_ViPham!E:E, "12_Sinh", NhatKy_ViPham!F:F, B19, NhatKy_ViPham!C:C, "T15")</f>
        <v>100</v>
      </c>
      <c r="AG19" s="7">
        <f>100 + SUMIFS(NhatKy_ViPham!J:J, NhatKy_ViPham!E:E, "12_Sinh", NhatKy_ViPham!F:F, B19, NhatKy_ViPham!C:C, "T16") - SUMIFS(NhatKy_ViPham!K:K, NhatKy_ViPham!E:E, "12_Sinh", NhatKy_ViPham!F:F, B19, NhatKy_ViPham!C:C, "T16")</f>
        <v>100</v>
      </c>
      <c r="AH19" s="7">
        <f>100 + SUMIFS(NhatKy_ViPham!J:J, NhatKy_ViPham!E:E, "12_Sinh", NhatKy_ViPham!F:F, B19, NhatKy_ViPham!C:C, "T17") - SUMIFS(NhatKy_ViPham!K:K, NhatKy_ViPham!E:E, "12_Sinh", NhatKy_ViPham!F:F, B19, NhatKy_ViPham!C:C, "T17")</f>
        <v>100</v>
      </c>
      <c r="AI19" s="7">
        <f>100 + SUMIFS(NhatKy_ViPham!J:J, NhatKy_ViPham!E:E, "12_Sinh", NhatKy_ViPham!F:F, B19, NhatKy_ViPham!C:C, "T18") - SUMIFS(NhatKy_ViPham!K:K, NhatKy_ViPham!E:E, "12_Sinh", NhatKy_ViPham!F:F, B19, NhatKy_ViPham!C:C, "T18")</f>
        <v>100</v>
      </c>
      <c r="AJ19" s="7">
        <f>100 + SUMIFS(NhatKy_ViPham!J:J, NhatKy_ViPham!E:E, "12_Sinh", NhatKy_ViPham!F:F, B19, NhatKy_ViPham!C:C, "T19") - SUMIFS(NhatKy_ViPham!K:K, NhatKy_ViPham!E:E, "12_Sinh", NhatKy_ViPham!F:F, B19, NhatKy_ViPham!C:C, "T19")</f>
        <v>100</v>
      </c>
      <c r="AK19" s="7">
        <f>100 + SUMIFS(NhatKy_ViPham!J:J, NhatKy_ViPham!E:E, "12_Sinh", NhatKy_ViPham!F:F, B19, NhatKy_ViPham!C:C, "T20") - SUMIFS(NhatKy_ViPham!K:K, NhatKy_ViPham!E:E, "12_Sinh", NhatKy_ViPham!F:F, B19, NhatKy_ViPham!C:C, "T20")</f>
        <v>100</v>
      </c>
      <c r="AL19" s="7">
        <f>100 + SUMIFS(NhatKy_ViPham!J:J, NhatKy_ViPham!E:E, "12_Sinh", NhatKy_ViPham!F:F, B19, NhatKy_ViPham!C:C, "T21") - SUMIFS(NhatKy_ViPham!K:K, NhatKy_ViPham!E:E, "12_Sinh", NhatKy_ViPham!F:F, B19, NhatKy_ViPham!C:C, "T21")</f>
        <v>100</v>
      </c>
      <c r="AM19" s="7">
        <f>100 + SUMIFS(NhatKy_ViPham!J:J, NhatKy_ViPham!E:E, "12_Sinh", NhatKy_ViPham!F:F, B19, NhatKy_ViPham!C:C, "T22") - SUMIFS(NhatKy_ViPham!K:K, NhatKy_ViPham!E:E, "12_Sinh", NhatKy_ViPham!F:F, B19, NhatKy_ViPham!C:C, "T22")</f>
        <v>100</v>
      </c>
      <c r="AN19" s="7">
        <f>100 + SUMIFS(NhatKy_ViPham!J:J, NhatKy_ViPham!E:E, "12_Sinh", NhatKy_ViPham!F:F, B19, NhatKy_ViPham!C:C, "T23") - SUMIFS(NhatKy_ViPham!K:K, NhatKy_ViPham!E:E, "12_Sinh", NhatKy_ViPham!F:F, B19, NhatKy_ViPham!C:C, "T23")</f>
        <v>100</v>
      </c>
      <c r="AO19" s="7">
        <f>100 + SUMIFS(NhatKy_ViPham!J:J, NhatKy_ViPham!E:E, "12_Sinh", NhatKy_ViPham!F:F, B19, NhatKy_ViPham!C:C, "T24") - SUMIFS(NhatKy_ViPham!K:K, NhatKy_ViPham!E:E, "12_Sinh", NhatKy_ViPham!F:F, B19, NhatKy_ViPham!C:C, "T24")</f>
        <v>100</v>
      </c>
      <c r="AP19" s="7">
        <f>100 + SUMIFS(NhatKy_ViPham!J:J, NhatKy_ViPham!E:E, "12_Sinh", NhatKy_ViPham!F:F, B19, NhatKy_ViPham!C:C, "T25") - SUMIFS(NhatKy_ViPham!K:K, NhatKy_ViPham!E:E, "12_Sinh", NhatKy_ViPham!F:F, B19, NhatKy_ViPham!C:C, "T25")</f>
        <v>100</v>
      </c>
      <c r="AQ19" s="7">
        <f>100 + SUMIFS(NhatKy_ViPham!J:J, NhatKy_ViPham!E:E, "12_Sinh", NhatKy_ViPham!F:F, B19, NhatKy_ViPham!C:C, "T26") - SUMIFS(NhatKy_ViPham!K:K, NhatKy_ViPham!E:E, "12_Sinh", NhatKy_ViPham!F:F, B19, NhatKy_ViPham!C:C, "T26")</f>
        <v>100</v>
      </c>
      <c r="AR19" s="7">
        <f>100 + SUMIFS(NhatKy_ViPham!J:J, NhatKy_ViPham!E:E, "12_Sinh", NhatKy_ViPham!F:F, B19, NhatKy_ViPham!C:C, "T27") - SUMIFS(NhatKy_ViPham!K:K, NhatKy_ViPham!E:E, "12_Sinh", NhatKy_ViPham!F:F, B19, NhatKy_ViPham!C:C, "T27")</f>
        <v>100</v>
      </c>
      <c r="AS19" s="7">
        <f>100 + SUMIFS(NhatKy_ViPham!J:J, NhatKy_ViPham!E:E, "12_Sinh", NhatKy_ViPham!F:F, B19, NhatKy_ViPham!C:C, "T28") - SUMIFS(NhatKy_ViPham!K:K, NhatKy_ViPham!E:E, "12_Sinh", NhatKy_ViPham!F:F, B19, NhatKy_ViPham!C:C, "T28")</f>
        <v>100</v>
      </c>
      <c r="AT19" s="7">
        <f>100 + SUMIFS(NhatKy_ViPham!J:J, NhatKy_ViPham!E:E, "12_Sinh", NhatKy_ViPham!F:F, B19, NhatKy_ViPham!C:C, "T29") - SUMIFS(NhatKy_ViPham!K:K, NhatKy_ViPham!E:E, "12_Sinh", NhatKy_ViPham!F:F, B19, NhatKy_ViPham!C:C, "T29")</f>
        <v>100</v>
      </c>
      <c r="AU19" s="7">
        <f>100 + SUMIFS(NhatKy_ViPham!J:J, NhatKy_ViPham!E:E, "12_Sinh", NhatKy_ViPham!F:F, B19, NhatKy_ViPham!C:C, "T30") - SUMIFS(NhatKy_ViPham!K:K, NhatKy_ViPham!E:E, "12_Sinh", NhatKy_ViPham!F:F, B19, NhatKy_ViPham!C:C, "T30")</f>
        <v>100</v>
      </c>
      <c r="AV19" s="7">
        <f>100 + SUMIFS(NhatKy_ViPham!J:J, NhatKy_ViPham!E:E, "12_Sinh", NhatKy_ViPham!F:F, B19, NhatKy_ViPham!C:C, "T31") - SUMIFS(NhatKy_ViPham!K:K, NhatKy_ViPham!E:E, "12_Sinh", NhatKy_ViPham!F:F, B19, NhatKy_ViPham!C:C, "T31")</f>
        <v>100</v>
      </c>
      <c r="AW19" s="7">
        <f>100 + SUMIFS(NhatKy_ViPham!J:J, NhatKy_ViPham!E:E, "12_Sinh", NhatKy_ViPham!F:F, B19, NhatKy_ViPham!C:C, "T32") - SUMIFS(NhatKy_ViPham!K:K, NhatKy_ViPham!E:E, "12_Sinh", NhatKy_ViPham!F:F, B19, NhatKy_ViPham!C:C, "T32")</f>
        <v>100</v>
      </c>
      <c r="AX19" s="7">
        <f>100 + SUMIFS(NhatKy_ViPham!J:J, NhatKy_ViPham!E:E, "12_Sinh", NhatKy_ViPham!F:F, B19, NhatKy_ViPham!C:C, "T33") - SUMIFS(NhatKy_ViPham!K:K, NhatKy_ViPham!E:E, "12_Sinh", NhatKy_ViPham!F:F, B19, NhatKy_ViPham!C:C, "T33")</f>
        <v>100</v>
      </c>
      <c r="AY19" s="7">
        <f>100 + SUMIFS(NhatKy_ViPham!J:J, NhatKy_ViPham!E:E, "12_Sinh", NhatKy_ViPham!F:F, B19, NhatKy_ViPham!C:C, "T34") - SUMIFS(NhatKy_ViPham!K:K, NhatKy_ViPham!E:E, "12_Sinh", NhatKy_ViPham!F:F, B19, NhatKy_ViPham!C:C, "T34")</f>
        <v>100</v>
      </c>
      <c r="AZ19" s="7">
        <f>100 + SUMIFS(NhatKy_ViPham!J:J, NhatKy_ViPham!E:E, "12_Sinh", NhatKy_ViPham!F:F, B19, NhatKy_ViPham!C:C, "T35") - SUMIFS(NhatKy_ViPham!K:K, NhatKy_ViPham!E:E, "12_Sinh", NhatKy_ViPham!F:F, B19, NhatKy_ViPham!C:C, "T35")</f>
        <v>100</v>
      </c>
      <c r="BA19" s="12">
        <f t="shared" si="0"/>
        <v>100</v>
      </c>
      <c r="BB19" s="11" t="s">
        <v>430</v>
      </c>
      <c r="BC19" s="14" t="str">
        <f t="shared" si="1"/>
        <v>Tốt</v>
      </c>
      <c r="BD19" s="10" t="str">
        <f t="shared" si="2"/>
        <v>🟢 BÌNH THƯỜNG</v>
      </c>
    </row>
    <row r="20" spans="1:56" x14ac:dyDescent="0.25">
      <c r="A20" s="5">
        <v>12</v>
      </c>
      <c r="B20" s="15" t="s">
        <v>2622</v>
      </c>
      <c r="C20" s="5" t="s">
        <v>2247</v>
      </c>
      <c r="D20" s="5" t="s">
        <v>435</v>
      </c>
      <c r="E20" s="11" t="s">
        <v>430</v>
      </c>
      <c r="F20" s="6">
        <f>SUMIFS(NhatKy_ViPham!K:K, NhatKy_ViPham!E:E, "12_Sinh", NhatKy_ViPham!F:F, B20, NhatKy_ViPham!H:H, "L01")</f>
        <v>0</v>
      </c>
      <c r="G20" s="6">
        <f>SUMIFS(NhatKy_ViPham!K:K, NhatKy_ViPham!E:E, "12_Sinh", NhatKy_ViPham!F:F, B20, NhatKy_ViPham!H:H, "L02")</f>
        <v>0</v>
      </c>
      <c r="H20" s="6">
        <f>SUMIFS(NhatKy_ViPham!K:K, NhatKy_ViPham!E:E, "12_Sinh", NhatKy_ViPham!F:F, B20, NhatKy_ViPham!H:H, "L03")</f>
        <v>0</v>
      </c>
      <c r="I20" s="6">
        <f>SUMIFS(NhatKy_ViPham!K:K, NhatKy_ViPham!E:E, "12_Sinh", NhatKy_ViPham!F:F, B20, NhatKy_ViPham!H:H, "L04")</f>
        <v>0</v>
      </c>
      <c r="J20" s="6">
        <f>SUMIFS(NhatKy_ViPham!K:K, NhatKy_ViPham!E:E, "12_Sinh", NhatKy_ViPham!F:F, B20, NhatKy_ViPham!H:H, "L05")</f>
        <v>0</v>
      </c>
      <c r="K20" s="6">
        <f>SUMIFS(NhatKy_ViPham!K:K, NhatKy_ViPham!E:E, "12_Sinh", NhatKy_ViPham!F:F, B20, NhatKy_ViPham!H:H, "L06")</f>
        <v>0</v>
      </c>
      <c r="L20" s="6">
        <f>SUMIFS(NhatKy_ViPham!K:K, NhatKy_ViPham!E:E, "12_Sinh", NhatKy_ViPham!F:F, B20, NhatKy_ViPham!H:H, "L07")</f>
        <v>0</v>
      </c>
      <c r="M20" s="6">
        <f>SUMIFS(NhatKy_ViPham!K:K, NhatKy_ViPham!E:E, "12_Sinh", NhatKy_ViPham!F:F, B20, NhatKy_ViPham!H:H, "L08")</f>
        <v>0</v>
      </c>
      <c r="N20" s="6">
        <f>SUMIFS(NhatKy_ViPham!K:K, NhatKy_ViPham!E:E, "12_Sinh", NhatKy_ViPham!F:F, B20, NhatKy_ViPham!H:H, "L09")</f>
        <v>0</v>
      </c>
      <c r="O20" s="6">
        <f>SUMIFS(NhatKy_ViPham!K:K, NhatKy_ViPham!E:E, "12_Sinh", NhatKy_ViPham!F:F, B20, NhatKy_ViPham!H:H, "L10")</f>
        <v>0</v>
      </c>
      <c r="P20" s="12">
        <f>SUMIFS(NhatKy_ViPham!J:J, NhatKy_ViPham!E:E, "12_Sinh", NhatKy_ViPham!F:F, B20)</f>
        <v>0</v>
      </c>
      <c r="Q20" s="13">
        <f>SUMIFS(NhatKy_ViPham!K:K, NhatKy_ViPham!E:E, "12_Sinh", NhatKy_ViPham!F:F, B20)</f>
        <v>0</v>
      </c>
      <c r="R20" s="6">
        <f>100 + SUMIFS(NhatKy_ViPham!J:J, NhatKy_ViPham!E:E, "12_Sinh", NhatKy_ViPham!F:F, B20, NhatKy_ViPham!C:C, "T1") - SUMIFS(NhatKy_ViPham!K:K, NhatKy_ViPham!E:E, "12_Sinh", NhatKy_ViPham!F:F, B20, NhatKy_ViPham!C:C, "T1")</f>
        <v>100</v>
      </c>
      <c r="S20" s="6">
        <f>100 + SUMIFS(NhatKy_ViPham!J:J, NhatKy_ViPham!E:E, "12_Sinh", NhatKy_ViPham!F:F, B20, NhatKy_ViPham!C:C, "T2") - SUMIFS(NhatKy_ViPham!K:K, NhatKy_ViPham!E:E, "12_Sinh", NhatKy_ViPham!F:F, B20, NhatKy_ViPham!C:C, "T2")</f>
        <v>100</v>
      </c>
      <c r="T20" s="6">
        <f>100 + SUMIFS(NhatKy_ViPham!J:J, NhatKy_ViPham!E:E, "12_Sinh", NhatKy_ViPham!F:F, B20, NhatKy_ViPham!C:C, "T3") - SUMIFS(NhatKy_ViPham!K:K, NhatKy_ViPham!E:E, "12_Sinh", NhatKy_ViPham!F:F, B20, NhatKy_ViPham!C:C, "T3")</f>
        <v>100</v>
      </c>
      <c r="U20" s="6">
        <f>100 + SUMIFS(NhatKy_ViPham!J:J, NhatKy_ViPham!E:E, "12_Sinh", NhatKy_ViPham!F:F, B20, NhatKy_ViPham!C:C, "T4") - SUMIFS(NhatKy_ViPham!K:K, NhatKy_ViPham!E:E, "12_Sinh", NhatKy_ViPham!F:F, B20, NhatKy_ViPham!C:C, "T4")</f>
        <v>100</v>
      </c>
      <c r="V20" s="6">
        <f>100 + SUMIFS(NhatKy_ViPham!J:J, NhatKy_ViPham!E:E, "12_Sinh", NhatKy_ViPham!F:F, B20, NhatKy_ViPham!C:C, "T5") - SUMIFS(NhatKy_ViPham!K:K, NhatKy_ViPham!E:E, "12_Sinh", NhatKy_ViPham!F:F, B20, NhatKy_ViPham!C:C, "T5")</f>
        <v>100</v>
      </c>
      <c r="W20" s="6">
        <f>100 + SUMIFS(NhatKy_ViPham!J:J, NhatKy_ViPham!E:E, "12_Sinh", NhatKy_ViPham!F:F, B20, NhatKy_ViPham!C:C, "T6") - SUMIFS(NhatKy_ViPham!K:K, NhatKy_ViPham!E:E, "12_Sinh", NhatKy_ViPham!F:F, B20, NhatKy_ViPham!C:C, "T6")</f>
        <v>100</v>
      </c>
      <c r="X20" s="6">
        <f>100 + SUMIFS(NhatKy_ViPham!J:J, NhatKy_ViPham!E:E, "12_Sinh", NhatKy_ViPham!F:F, B20, NhatKy_ViPham!C:C, "T7") - SUMIFS(NhatKy_ViPham!K:K, NhatKy_ViPham!E:E, "12_Sinh", NhatKy_ViPham!F:F, B20, NhatKy_ViPham!C:C, "T7")</f>
        <v>100</v>
      </c>
      <c r="Y20" s="6">
        <f>100 + SUMIFS(NhatKy_ViPham!J:J, NhatKy_ViPham!E:E, "12_Sinh", NhatKy_ViPham!F:F, B20, NhatKy_ViPham!C:C, "T8") - SUMIFS(NhatKy_ViPham!K:K, NhatKy_ViPham!E:E, "12_Sinh", NhatKy_ViPham!F:F, B20, NhatKy_ViPham!C:C, "T8")</f>
        <v>100</v>
      </c>
      <c r="Z20" s="6">
        <f>100 + SUMIFS(NhatKy_ViPham!J:J, NhatKy_ViPham!E:E, "12_Sinh", NhatKy_ViPham!F:F, B20, NhatKy_ViPham!C:C, "T9") - SUMIFS(NhatKy_ViPham!K:K, NhatKy_ViPham!E:E, "12_Sinh", NhatKy_ViPham!F:F, B20, NhatKy_ViPham!C:C, "T9")</f>
        <v>100</v>
      </c>
      <c r="AA20" s="6">
        <f>100 + SUMIFS(NhatKy_ViPham!J:J, NhatKy_ViPham!E:E, "12_Sinh", NhatKy_ViPham!F:F, B20, NhatKy_ViPham!C:C, "T10") - SUMIFS(NhatKy_ViPham!K:K, NhatKy_ViPham!E:E, "12_Sinh", NhatKy_ViPham!F:F, B20, NhatKy_ViPham!C:C, "T10")</f>
        <v>100</v>
      </c>
      <c r="AB20" s="6">
        <f>100 + SUMIFS(NhatKy_ViPham!J:J, NhatKy_ViPham!E:E, "12_Sinh", NhatKy_ViPham!F:F, B20, NhatKy_ViPham!C:C, "T11") - SUMIFS(NhatKy_ViPham!K:K, NhatKy_ViPham!E:E, "12_Sinh", NhatKy_ViPham!F:F, B20, NhatKy_ViPham!C:C, "T11")</f>
        <v>100</v>
      </c>
      <c r="AC20" s="6">
        <f>100 + SUMIFS(NhatKy_ViPham!J:J, NhatKy_ViPham!E:E, "12_Sinh", NhatKy_ViPham!F:F, B20, NhatKy_ViPham!C:C, "T12") - SUMIFS(NhatKy_ViPham!K:K, NhatKy_ViPham!E:E, "12_Sinh", NhatKy_ViPham!F:F, B20, NhatKy_ViPham!C:C, "T12")</f>
        <v>100</v>
      </c>
      <c r="AD20" s="6">
        <f>100 + SUMIFS(NhatKy_ViPham!J:J, NhatKy_ViPham!E:E, "12_Sinh", NhatKy_ViPham!F:F, B20, NhatKy_ViPham!C:C, "T13") - SUMIFS(NhatKy_ViPham!K:K, NhatKy_ViPham!E:E, "12_Sinh", NhatKy_ViPham!F:F, B20, NhatKy_ViPham!C:C, "T13")</f>
        <v>100</v>
      </c>
      <c r="AE20" s="6">
        <f>100 + SUMIFS(NhatKy_ViPham!J:J, NhatKy_ViPham!E:E, "12_Sinh", NhatKy_ViPham!F:F, B20, NhatKy_ViPham!C:C, "T14") - SUMIFS(NhatKy_ViPham!K:K, NhatKy_ViPham!E:E, "12_Sinh", NhatKy_ViPham!F:F, B20, NhatKy_ViPham!C:C, "T14")</f>
        <v>100</v>
      </c>
      <c r="AF20" s="6">
        <f>100 + SUMIFS(NhatKy_ViPham!J:J, NhatKy_ViPham!E:E, "12_Sinh", NhatKy_ViPham!F:F, B20, NhatKy_ViPham!C:C, "T15") - SUMIFS(NhatKy_ViPham!K:K, NhatKy_ViPham!E:E, "12_Sinh", NhatKy_ViPham!F:F, B20, NhatKy_ViPham!C:C, "T15")</f>
        <v>100</v>
      </c>
      <c r="AG20" s="6">
        <f>100 + SUMIFS(NhatKy_ViPham!J:J, NhatKy_ViPham!E:E, "12_Sinh", NhatKy_ViPham!F:F, B20, NhatKy_ViPham!C:C, "T16") - SUMIFS(NhatKy_ViPham!K:K, NhatKy_ViPham!E:E, "12_Sinh", NhatKy_ViPham!F:F, B20, NhatKy_ViPham!C:C, "T16")</f>
        <v>100</v>
      </c>
      <c r="AH20" s="6">
        <f>100 + SUMIFS(NhatKy_ViPham!J:J, NhatKy_ViPham!E:E, "12_Sinh", NhatKy_ViPham!F:F, B20, NhatKy_ViPham!C:C, "T17") - SUMIFS(NhatKy_ViPham!K:K, NhatKy_ViPham!E:E, "12_Sinh", NhatKy_ViPham!F:F, B20, NhatKy_ViPham!C:C, "T17")</f>
        <v>100</v>
      </c>
      <c r="AI20" s="6">
        <f>100 + SUMIFS(NhatKy_ViPham!J:J, NhatKy_ViPham!E:E, "12_Sinh", NhatKy_ViPham!F:F, B20, NhatKy_ViPham!C:C, "T18") - SUMIFS(NhatKy_ViPham!K:K, NhatKy_ViPham!E:E, "12_Sinh", NhatKy_ViPham!F:F, B20, NhatKy_ViPham!C:C, "T18")</f>
        <v>100</v>
      </c>
      <c r="AJ20" s="6">
        <f>100 + SUMIFS(NhatKy_ViPham!J:J, NhatKy_ViPham!E:E, "12_Sinh", NhatKy_ViPham!F:F, B20, NhatKy_ViPham!C:C, "T19") - SUMIFS(NhatKy_ViPham!K:K, NhatKy_ViPham!E:E, "12_Sinh", NhatKy_ViPham!F:F, B20, NhatKy_ViPham!C:C, "T19")</f>
        <v>100</v>
      </c>
      <c r="AK20" s="6">
        <f>100 + SUMIFS(NhatKy_ViPham!J:J, NhatKy_ViPham!E:E, "12_Sinh", NhatKy_ViPham!F:F, B20, NhatKy_ViPham!C:C, "T20") - SUMIFS(NhatKy_ViPham!K:K, NhatKy_ViPham!E:E, "12_Sinh", NhatKy_ViPham!F:F, B20, NhatKy_ViPham!C:C, "T20")</f>
        <v>100</v>
      </c>
      <c r="AL20" s="6">
        <f>100 + SUMIFS(NhatKy_ViPham!J:J, NhatKy_ViPham!E:E, "12_Sinh", NhatKy_ViPham!F:F, B20, NhatKy_ViPham!C:C, "T21") - SUMIFS(NhatKy_ViPham!K:K, NhatKy_ViPham!E:E, "12_Sinh", NhatKy_ViPham!F:F, B20, NhatKy_ViPham!C:C, "T21")</f>
        <v>100</v>
      </c>
      <c r="AM20" s="6">
        <f>100 + SUMIFS(NhatKy_ViPham!J:J, NhatKy_ViPham!E:E, "12_Sinh", NhatKy_ViPham!F:F, B20, NhatKy_ViPham!C:C, "T22") - SUMIFS(NhatKy_ViPham!K:K, NhatKy_ViPham!E:E, "12_Sinh", NhatKy_ViPham!F:F, B20, NhatKy_ViPham!C:C, "T22")</f>
        <v>100</v>
      </c>
      <c r="AN20" s="6">
        <f>100 + SUMIFS(NhatKy_ViPham!J:J, NhatKy_ViPham!E:E, "12_Sinh", NhatKy_ViPham!F:F, B20, NhatKy_ViPham!C:C, "T23") - SUMIFS(NhatKy_ViPham!K:K, NhatKy_ViPham!E:E, "12_Sinh", NhatKy_ViPham!F:F, B20, NhatKy_ViPham!C:C, "T23")</f>
        <v>100</v>
      </c>
      <c r="AO20" s="6">
        <f>100 + SUMIFS(NhatKy_ViPham!J:J, NhatKy_ViPham!E:E, "12_Sinh", NhatKy_ViPham!F:F, B20, NhatKy_ViPham!C:C, "T24") - SUMIFS(NhatKy_ViPham!K:K, NhatKy_ViPham!E:E, "12_Sinh", NhatKy_ViPham!F:F, B20, NhatKy_ViPham!C:C, "T24")</f>
        <v>100</v>
      </c>
      <c r="AP20" s="6">
        <f>100 + SUMIFS(NhatKy_ViPham!J:J, NhatKy_ViPham!E:E, "12_Sinh", NhatKy_ViPham!F:F, B20, NhatKy_ViPham!C:C, "T25") - SUMIFS(NhatKy_ViPham!K:K, NhatKy_ViPham!E:E, "12_Sinh", NhatKy_ViPham!F:F, B20, NhatKy_ViPham!C:C, "T25")</f>
        <v>100</v>
      </c>
      <c r="AQ20" s="6">
        <f>100 + SUMIFS(NhatKy_ViPham!J:J, NhatKy_ViPham!E:E, "12_Sinh", NhatKy_ViPham!F:F, B20, NhatKy_ViPham!C:C, "T26") - SUMIFS(NhatKy_ViPham!K:K, NhatKy_ViPham!E:E, "12_Sinh", NhatKy_ViPham!F:F, B20, NhatKy_ViPham!C:C, "T26")</f>
        <v>100</v>
      </c>
      <c r="AR20" s="6">
        <f>100 + SUMIFS(NhatKy_ViPham!J:J, NhatKy_ViPham!E:E, "12_Sinh", NhatKy_ViPham!F:F, B20, NhatKy_ViPham!C:C, "T27") - SUMIFS(NhatKy_ViPham!K:K, NhatKy_ViPham!E:E, "12_Sinh", NhatKy_ViPham!F:F, B20, NhatKy_ViPham!C:C, "T27")</f>
        <v>100</v>
      </c>
      <c r="AS20" s="6">
        <f>100 + SUMIFS(NhatKy_ViPham!J:J, NhatKy_ViPham!E:E, "12_Sinh", NhatKy_ViPham!F:F, B20, NhatKy_ViPham!C:C, "T28") - SUMIFS(NhatKy_ViPham!K:K, NhatKy_ViPham!E:E, "12_Sinh", NhatKy_ViPham!F:F, B20, NhatKy_ViPham!C:C, "T28")</f>
        <v>100</v>
      </c>
      <c r="AT20" s="6">
        <f>100 + SUMIFS(NhatKy_ViPham!J:J, NhatKy_ViPham!E:E, "12_Sinh", NhatKy_ViPham!F:F, B20, NhatKy_ViPham!C:C, "T29") - SUMIFS(NhatKy_ViPham!K:K, NhatKy_ViPham!E:E, "12_Sinh", NhatKy_ViPham!F:F, B20, NhatKy_ViPham!C:C, "T29")</f>
        <v>100</v>
      </c>
      <c r="AU20" s="6">
        <f>100 + SUMIFS(NhatKy_ViPham!J:J, NhatKy_ViPham!E:E, "12_Sinh", NhatKy_ViPham!F:F, B20, NhatKy_ViPham!C:C, "T30") - SUMIFS(NhatKy_ViPham!K:K, NhatKy_ViPham!E:E, "12_Sinh", NhatKy_ViPham!F:F, B20, NhatKy_ViPham!C:C, "T30")</f>
        <v>100</v>
      </c>
      <c r="AV20" s="6">
        <f>100 + SUMIFS(NhatKy_ViPham!J:J, NhatKy_ViPham!E:E, "12_Sinh", NhatKy_ViPham!F:F, B20, NhatKy_ViPham!C:C, "T31") - SUMIFS(NhatKy_ViPham!K:K, NhatKy_ViPham!E:E, "12_Sinh", NhatKy_ViPham!F:F, B20, NhatKy_ViPham!C:C, "T31")</f>
        <v>100</v>
      </c>
      <c r="AW20" s="6">
        <f>100 + SUMIFS(NhatKy_ViPham!J:J, NhatKy_ViPham!E:E, "12_Sinh", NhatKy_ViPham!F:F, B20, NhatKy_ViPham!C:C, "T32") - SUMIFS(NhatKy_ViPham!K:K, NhatKy_ViPham!E:E, "12_Sinh", NhatKy_ViPham!F:F, B20, NhatKy_ViPham!C:C, "T32")</f>
        <v>100</v>
      </c>
      <c r="AX20" s="6">
        <f>100 + SUMIFS(NhatKy_ViPham!J:J, NhatKy_ViPham!E:E, "12_Sinh", NhatKy_ViPham!F:F, B20, NhatKy_ViPham!C:C, "T33") - SUMIFS(NhatKy_ViPham!K:K, NhatKy_ViPham!E:E, "12_Sinh", NhatKy_ViPham!F:F, B20, NhatKy_ViPham!C:C, "T33")</f>
        <v>100</v>
      </c>
      <c r="AY20" s="6">
        <f>100 + SUMIFS(NhatKy_ViPham!J:J, NhatKy_ViPham!E:E, "12_Sinh", NhatKy_ViPham!F:F, B20, NhatKy_ViPham!C:C, "T34") - SUMIFS(NhatKy_ViPham!K:K, NhatKy_ViPham!E:E, "12_Sinh", NhatKy_ViPham!F:F, B20, NhatKy_ViPham!C:C, "T34")</f>
        <v>100</v>
      </c>
      <c r="AZ20" s="6">
        <f>100 + SUMIFS(NhatKy_ViPham!J:J, NhatKy_ViPham!E:E, "12_Sinh", NhatKy_ViPham!F:F, B20, NhatKy_ViPham!C:C, "T35") - SUMIFS(NhatKy_ViPham!K:K, NhatKy_ViPham!E:E, "12_Sinh", NhatKy_ViPham!F:F, B20, NhatKy_ViPham!C:C, "T35")</f>
        <v>100</v>
      </c>
      <c r="BA20" s="12">
        <f t="shared" si="0"/>
        <v>100</v>
      </c>
      <c r="BB20" s="11" t="s">
        <v>430</v>
      </c>
      <c r="BC20" s="16" t="str">
        <f t="shared" si="1"/>
        <v>Tốt</v>
      </c>
      <c r="BD20" s="15" t="str">
        <f t="shared" si="2"/>
        <v>🟢 BÌNH THƯỜNG</v>
      </c>
    </row>
    <row r="21" spans="1:56" x14ac:dyDescent="0.25">
      <c r="A21" s="4">
        <v>13</v>
      </c>
      <c r="B21" s="10" t="s">
        <v>2623</v>
      </c>
      <c r="C21" s="4" t="s">
        <v>2272</v>
      </c>
      <c r="D21" s="4" t="s">
        <v>435</v>
      </c>
      <c r="E21" s="11" t="s">
        <v>430</v>
      </c>
      <c r="F21" s="7">
        <f>SUMIFS(NhatKy_ViPham!K:K, NhatKy_ViPham!E:E, "12_Sinh", NhatKy_ViPham!F:F, B21, NhatKy_ViPham!H:H, "L01")</f>
        <v>0</v>
      </c>
      <c r="G21" s="7">
        <f>SUMIFS(NhatKy_ViPham!K:K, NhatKy_ViPham!E:E, "12_Sinh", NhatKy_ViPham!F:F, B21, NhatKy_ViPham!H:H, "L02")</f>
        <v>0</v>
      </c>
      <c r="H21" s="7">
        <f>SUMIFS(NhatKy_ViPham!K:K, NhatKy_ViPham!E:E, "12_Sinh", NhatKy_ViPham!F:F, B21, NhatKy_ViPham!H:H, "L03")</f>
        <v>0</v>
      </c>
      <c r="I21" s="7">
        <f>SUMIFS(NhatKy_ViPham!K:K, NhatKy_ViPham!E:E, "12_Sinh", NhatKy_ViPham!F:F, B21, NhatKy_ViPham!H:H, "L04")</f>
        <v>0</v>
      </c>
      <c r="J21" s="7">
        <f>SUMIFS(NhatKy_ViPham!K:K, NhatKy_ViPham!E:E, "12_Sinh", NhatKy_ViPham!F:F, B21, NhatKy_ViPham!H:H, "L05")</f>
        <v>0</v>
      </c>
      <c r="K21" s="7">
        <f>SUMIFS(NhatKy_ViPham!K:K, NhatKy_ViPham!E:E, "12_Sinh", NhatKy_ViPham!F:F, B21, NhatKy_ViPham!H:H, "L06")</f>
        <v>0</v>
      </c>
      <c r="L21" s="7">
        <f>SUMIFS(NhatKy_ViPham!K:K, NhatKy_ViPham!E:E, "12_Sinh", NhatKy_ViPham!F:F, B21, NhatKy_ViPham!H:H, "L07")</f>
        <v>0</v>
      </c>
      <c r="M21" s="7">
        <f>SUMIFS(NhatKy_ViPham!K:K, NhatKy_ViPham!E:E, "12_Sinh", NhatKy_ViPham!F:F, B21, NhatKy_ViPham!H:H, "L08")</f>
        <v>0</v>
      </c>
      <c r="N21" s="7">
        <f>SUMIFS(NhatKy_ViPham!K:K, NhatKy_ViPham!E:E, "12_Sinh", NhatKy_ViPham!F:F, B21, NhatKy_ViPham!H:H, "L09")</f>
        <v>0</v>
      </c>
      <c r="O21" s="7">
        <f>SUMIFS(NhatKy_ViPham!K:K, NhatKy_ViPham!E:E, "12_Sinh", NhatKy_ViPham!F:F, B21, NhatKy_ViPham!H:H, "L10")</f>
        <v>0</v>
      </c>
      <c r="P21" s="12">
        <f>SUMIFS(NhatKy_ViPham!J:J, NhatKy_ViPham!E:E, "12_Sinh", NhatKy_ViPham!F:F, B21)</f>
        <v>0</v>
      </c>
      <c r="Q21" s="13">
        <f>SUMIFS(NhatKy_ViPham!K:K, NhatKy_ViPham!E:E, "12_Sinh", NhatKy_ViPham!F:F, B21)</f>
        <v>0</v>
      </c>
      <c r="R21" s="7">
        <f>100 + SUMIFS(NhatKy_ViPham!J:J, NhatKy_ViPham!E:E, "12_Sinh", NhatKy_ViPham!F:F, B21, NhatKy_ViPham!C:C, "T1") - SUMIFS(NhatKy_ViPham!K:K, NhatKy_ViPham!E:E, "12_Sinh", NhatKy_ViPham!F:F, B21, NhatKy_ViPham!C:C, "T1")</f>
        <v>100</v>
      </c>
      <c r="S21" s="7">
        <f>100 + SUMIFS(NhatKy_ViPham!J:J, NhatKy_ViPham!E:E, "12_Sinh", NhatKy_ViPham!F:F, B21, NhatKy_ViPham!C:C, "T2") - SUMIFS(NhatKy_ViPham!K:K, NhatKy_ViPham!E:E, "12_Sinh", NhatKy_ViPham!F:F, B21, NhatKy_ViPham!C:C, "T2")</f>
        <v>100</v>
      </c>
      <c r="T21" s="7">
        <f>100 + SUMIFS(NhatKy_ViPham!J:J, NhatKy_ViPham!E:E, "12_Sinh", NhatKy_ViPham!F:F, B21, NhatKy_ViPham!C:C, "T3") - SUMIFS(NhatKy_ViPham!K:K, NhatKy_ViPham!E:E, "12_Sinh", NhatKy_ViPham!F:F, B21, NhatKy_ViPham!C:C, "T3")</f>
        <v>100</v>
      </c>
      <c r="U21" s="7">
        <f>100 + SUMIFS(NhatKy_ViPham!J:J, NhatKy_ViPham!E:E, "12_Sinh", NhatKy_ViPham!F:F, B21, NhatKy_ViPham!C:C, "T4") - SUMIFS(NhatKy_ViPham!K:K, NhatKy_ViPham!E:E, "12_Sinh", NhatKy_ViPham!F:F, B21, NhatKy_ViPham!C:C, "T4")</f>
        <v>100</v>
      </c>
      <c r="V21" s="7">
        <f>100 + SUMIFS(NhatKy_ViPham!J:J, NhatKy_ViPham!E:E, "12_Sinh", NhatKy_ViPham!F:F, B21, NhatKy_ViPham!C:C, "T5") - SUMIFS(NhatKy_ViPham!K:K, NhatKy_ViPham!E:E, "12_Sinh", NhatKy_ViPham!F:F, B21, NhatKy_ViPham!C:C, "T5")</f>
        <v>100</v>
      </c>
      <c r="W21" s="7">
        <f>100 + SUMIFS(NhatKy_ViPham!J:J, NhatKy_ViPham!E:E, "12_Sinh", NhatKy_ViPham!F:F, B21, NhatKy_ViPham!C:C, "T6") - SUMIFS(NhatKy_ViPham!K:K, NhatKy_ViPham!E:E, "12_Sinh", NhatKy_ViPham!F:F, B21, NhatKy_ViPham!C:C, "T6")</f>
        <v>100</v>
      </c>
      <c r="X21" s="7">
        <f>100 + SUMIFS(NhatKy_ViPham!J:J, NhatKy_ViPham!E:E, "12_Sinh", NhatKy_ViPham!F:F, B21, NhatKy_ViPham!C:C, "T7") - SUMIFS(NhatKy_ViPham!K:K, NhatKy_ViPham!E:E, "12_Sinh", NhatKy_ViPham!F:F, B21, NhatKy_ViPham!C:C, "T7")</f>
        <v>100</v>
      </c>
      <c r="Y21" s="7">
        <f>100 + SUMIFS(NhatKy_ViPham!J:J, NhatKy_ViPham!E:E, "12_Sinh", NhatKy_ViPham!F:F, B21, NhatKy_ViPham!C:C, "T8") - SUMIFS(NhatKy_ViPham!K:K, NhatKy_ViPham!E:E, "12_Sinh", NhatKy_ViPham!F:F, B21, NhatKy_ViPham!C:C, "T8")</f>
        <v>100</v>
      </c>
      <c r="Z21" s="7">
        <f>100 + SUMIFS(NhatKy_ViPham!J:J, NhatKy_ViPham!E:E, "12_Sinh", NhatKy_ViPham!F:F, B21, NhatKy_ViPham!C:C, "T9") - SUMIFS(NhatKy_ViPham!K:K, NhatKy_ViPham!E:E, "12_Sinh", NhatKy_ViPham!F:F, B21, NhatKy_ViPham!C:C, "T9")</f>
        <v>100</v>
      </c>
      <c r="AA21" s="7">
        <f>100 + SUMIFS(NhatKy_ViPham!J:J, NhatKy_ViPham!E:E, "12_Sinh", NhatKy_ViPham!F:F, B21, NhatKy_ViPham!C:C, "T10") - SUMIFS(NhatKy_ViPham!K:K, NhatKy_ViPham!E:E, "12_Sinh", NhatKy_ViPham!F:F, B21, NhatKy_ViPham!C:C, "T10")</f>
        <v>100</v>
      </c>
      <c r="AB21" s="7">
        <f>100 + SUMIFS(NhatKy_ViPham!J:J, NhatKy_ViPham!E:E, "12_Sinh", NhatKy_ViPham!F:F, B21, NhatKy_ViPham!C:C, "T11") - SUMIFS(NhatKy_ViPham!K:K, NhatKy_ViPham!E:E, "12_Sinh", NhatKy_ViPham!F:F, B21, NhatKy_ViPham!C:C, "T11")</f>
        <v>100</v>
      </c>
      <c r="AC21" s="7">
        <f>100 + SUMIFS(NhatKy_ViPham!J:J, NhatKy_ViPham!E:E, "12_Sinh", NhatKy_ViPham!F:F, B21, NhatKy_ViPham!C:C, "T12") - SUMIFS(NhatKy_ViPham!K:K, NhatKy_ViPham!E:E, "12_Sinh", NhatKy_ViPham!F:F, B21, NhatKy_ViPham!C:C, "T12")</f>
        <v>100</v>
      </c>
      <c r="AD21" s="7">
        <f>100 + SUMIFS(NhatKy_ViPham!J:J, NhatKy_ViPham!E:E, "12_Sinh", NhatKy_ViPham!F:F, B21, NhatKy_ViPham!C:C, "T13") - SUMIFS(NhatKy_ViPham!K:K, NhatKy_ViPham!E:E, "12_Sinh", NhatKy_ViPham!F:F, B21, NhatKy_ViPham!C:C, "T13")</f>
        <v>100</v>
      </c>
      <c r="AE21" s="7">
        <f>100 + SUMIFS(NhatKy_ViPham!J:J, NhatKy_ViPham!E:E, "12_Sinh", NhatKy_ViPham!F:F, B21, NhatKy_ViPham!C:C, "T14") - SUMIFS(NhatKy_ViPham!K:K, NhatKy_ViPham!E:E, "12_Sinh", NhatKy_ViPham!F:F, B21, NhatKy_ViPham!C:C, "T14")</f>
        <v>100</v>
      </c>
      <c r="AF21" s="7">
        <f>100 + SUMIFS(NhatKy_ViPham!J:J, NhatKy_ViPham!E:E, "12_Sinh", NhatKy_ViPham!F:F, B21, NhatKy_ViPham!C:C, "T15") - SUMIFS(NhatKy_ViPham!K:K, NhatKy_ViPham!E:E, "12_Sinh", NhatKy_ViPham!F:F, B21, NhatKy_ViPham!C:C, "T15")</f>
        <v>100</v>
      </c>
      <c r="AG21" s="7">
        <f>100 + SUMIFS(NhatKy_ViPham!J:J, NhatKy_ViPham!E:E, "12_Sinh", NhatKy_ViPham!F:F, B21, NhatKy_ViPham!C:C, "T16") - SUMIFS(NhatKy_ViPham!K:K, NhatKy_ViPham!E:E, "12_Sinh", NhatKy_ViPham!F:F, B21, NhatKy_ViPham!C:C, "T16")</f>
        <v>100</v>
      </c>
      <c r="AH21" s="7">
        <f>100 + SUMIFS(NhatKy_ViPham!J:J, NhatKy_ViPham!E:E, "12_Sinh", NhatKy_ViPham!F:F, B21, NhatKy_ViPham!C:C, "T17") - SUMIFS(NhatKy_ViPham!K:K, NhatKy_ViPham!E:E, "12_Sinh", NhatKy_ViPham!F:F, B21, NhatKy_ViPham!C:C, "T17")</f>
        <v>100</v>
      </c>
      <c r="AI21" s="7">
        <f>100 + SUMIFS(NhatKy_ViPham!J:J, NhatKy_ViPham!E:E, "12_Sinh", NhatKy_ViPham!F:F, B21, NhatKy_ViPham!C:C, "T18") - SUMIFS(NhatKy_ViPham!K:K, NhatKy_ViPham!E:E, "12_Sinh", NhatKy_ViPham!F:F, B21, NhatKy_ViPham!C:C, "T18")</f>
        <v>100</v>
      </c>
      <c r="AJ21" s="7">
        <f>100 + SUMIFS(NhatKy_ViPham!J:J, NhatKy_ViPham!E:E, "12_Sinh", NhatKy_ViPham!F:F, B21, NhatKy_ViPham!C:C, "T19") - SUMIFS(NhatKy_ViPham!K:K, NhatKy_ViPham!E:E, "12_Sinh", NhatKy_ViPham!F:F, B21, NhatKy_ViPham!C:C, "T19")</f>
        <v>100</v>
      </c>
      <c r="AK21" s="7">
        <f>100 + SUMIFS(NhatKy_ViPham!J:J, NhatKy_ViPham!E:E, "12_Sinh", NhatKy_ViPham!F:F, B21, NhatKy_ViPham!C:C, "T20") - SUMIFS(NhatKy_ViPham!K:K, NhatKy_ViPham!E:E, "12_Sinh", NhatKy_ViPham!F:F, B21, NhatKy_ViPham!C:C, "T20")</f>
        <v>100</v>
      </c>
      <c r="AL21" s="7">
        <f>100 + SUMIFS(NhatKy_ViPham!J:J, NhatKy_ViPham!E:E, "12_Sinh", NhatKy_ViPham!F:F, B21, NhatKy_ViPham!C:C, "T21") - SUMIFS(NhatKy_ViPham!K:K, NhatKy_ViPham!E:E, "12_Sinh", NhatKy_ViPham!F:F, B21, NhatKy_ViPham!C:C, "T21")</f>
        <v>100</v>
      </c>
      <c r="AM21" s="7">
        <f>100 + SUMIFS(NhatKy_ViPham!J:J, NhatKy_ViPham!E:E, "12_Sinh", NhatKy_ViPham!F:F, B21, NhatKy_ViPham!C:C, "T22") - SUMIFS(NhatKy_ViPham!K:K, NhatKy_ViPham!E:E, "12_Sinh", NhatKy_ViPham!F:F, B21, NhatKy_ViPham!C:C, "T22")</f>
        <v>100</v>
      </c>
      <c r="AN21" s="7">
        <f>100 + SUMIFS(NhatKy_ViPham!J:J, NhatKy_ViPham!E:E, "12_Sinh", NhatKy_ViPham!F:F, B21, NhatKy_ViPham!C:C, "T23") - SUMIFS(NhatKy_ViPham!K:K, NhatKy_ViPham!E:E, "12_Sinh", NhatKy_ViPham!F:F, B21, NhatKy_ViPham!C:C, "T23")</f>
        <v>100</v>
      </c>
      <c r="AO21" s="7">
        <f>100 + SUMIFS(NhatKy_ViPham!J:J, NhatKy_ViPham!E:E, "12_Sinh", NhatKy_ViPham!F:F, B21, NhatKy_ViPham!C:C, "T24") - SUMIFS(NhatKy_ViPham!K:K, NhatKy_ViPham!E:E, "12_Sinh", NhatKy_ViPham!F:F, B21, NhatKy_ViPham!C:C, "T24")</f>
        <v>100</v>
      </c>
      <c r="AP21" s="7">
        <f>100 + SUMIFS(NhatKy_ViPham!J:J, NhatKy_ViPham!E:E, "12_Sinh", NhatKy_ViPham!F:F, B21, NhatKy_ViPham!C:C, "T25") - SUMIFS(NhatKy_ViPham!K:K, NhatKy_ViPham!E:E, "12_Sinh", NhatKy_ViPham!F:F, B21, NhatKy_ViPham!C:C, "T25")</f>
        <v>100</v>
      </c>
      <c r="AQ21" s="7">
        <f>100 + SUMIFS(NhatKy_ViPham!J:J, NhatKy_ViPham!E:E, "12_Sinh", NhatKy_ViPham!F:F, B21, NhatKy_ViPham!C:C, "T26") - SUMIFS(NhatKy_ViPham!K:K, NhatKy_ViPham!E:E, "12_Sinh", NhatKy_ViPham!F:F, B21, NhatKy_ViPham!C:C, "T26")</f>
        <v>100</v>
      </c>
      <c r="AR21" s="7">
        <f>100 + SUMIFS(NhatKy_ViPham!J:J, NhatKy_ViPham!E:E, "12_Sinh", NhatKy_ViPham!F:F, B21, NhatKy_ViPham!C:C, "T27") - SUMIFS(NhatKy_ViPham!K:K, NhatKy_ViPham!E:E, "12_Sinh", NhatKy_ViPham!F:F, B21, NhatKy_ViPham!C:C, "T27")</f>
        <v>100</v>
      </c>
      <c r="AS21" s="7">
        <f>100 + SUMIFS(NhatKy_ViPham!J:J, NhatKy_ViPham!E:E, "12_Sinh", NhatKy_ViPham!F:F, B21, NhatKy_ViPham!C:C, "T28") - SUMIFS(NhatKy_ViPham!K:K, NhatKy_ViPham!E:E, "12_Sinh", NhatKy_ViPham!F:F, B21, NhatKy_ViPham!C:C, "T28")</f>
        <v>100</v>
      </c>
      <c r="AT21" s="7">
        <f>100 + SUMIFS(NhatKy_ViPham!J:J, NhatKy_ViPham!E:E, "12_Sinh", NhatKy_ViPham!F:F, B21, NhatKy_ViPham!C:C, "T29") - SUMIFS(NhatKy_ViPham!K:K, NhatKy_ViPham!E:E, "12_Sinh", NhatKy_ViPham!F:F, B21, NhatKy_ViPham!C:C, "T29")</f>
        <v>100</v>
      </c>
      <c r="AU21" s="7">
        <f>100 + SUMIFS(NhatKy_ViPham!J:J, NhatKy_ViPham!E:E, "12_Sinh", NhatKy_ViPham!F:F, B21, NhatKy_ViPham!C:C, "T30") - SUMIFS(NhatKy_ViPham!K:K, NhatKy_ViPham!E:E, "12_Sinh", NhatKy_ViPham!F:F, B21, NhatKy_ViPham!C:C, "T30")</f>
        <v>100</v>
      </c>
      <c r="AV21" s="7">
        <f>100 + SUMIFS(NhatKy_ViPham!J:J, NhatKy_ViPham!E:E, "12_Sinh", NhatKy_ViPham!F:F, B21, NhatKy_ViPham!C:C, "T31") - SUMIFS(NhatKy_ViPham!K:K, NhatKy_ViPham!E:E, "12_Sinh", NhatKy_ViPham!F:F, B21, NhatKy_ViPham!C:C, "T31")</f>
        <v>100</v>
      </c>
      <c r="AW21" s="7">
        <f>100 + SUMIFS(NhatKy_ViPham!J:J, NhatKy_ViPham!E:E, "12_Sinh", NhatKy_ViPham!F:F, B21, NhatKy_ViPham!C:C, "T32") - SUMIFS(NhatKy_ViPham!K:K, NhatKy_ViPham!E:E, "12_Sinh", NhatKy_ViPham!F:F, B21, NhatKy_ViPham!C:C, "T32")</f>
        <v>100</v>
      </c>
      <c r="AX21" s="7">
        <f>100 + SUMIFS(NhatKy_ViPham!J:J, NhatKy_ViPham!E:E, "12_Sinh", NhatKy_ViPham!F:F, B21, NhatKy_ViPham!C:C, "T33") - SUMIFS(NhatKy_ViPham!K:K, NhatKy_ViPham!E:E, "12_Sinh", NhatKy_ViPham!F:F, B21, NhatKy_ViPham!C:C, "T33")</f>
        <v>100</v>
      </c>
      <c r="AY21" s="7">
        <f>100 + SUMIFS(NhatKy_ViPham!J:J, NhatKy_ViPham!E:E, "12_Sinh", NhatKy_ViPham!F:F, B21, NhatKy_ViPham!C:C, "T34") - SUMIFS(NhatKy_ViPham!K:K, NhatKy_ViPham!E:E, "12_Sinh", NhatKy_ViPham!F:F, B21, NhatKy_ViPham!C:C, "T34")</f>
        <v>100</v>
      </c>
      <c r="AZ21" s="7">
        <f>100 + SUMIFS(NhatKy_ViPham!J:J, NhatKy_ViPham!E:E, "12_Sinh", NhatKy_ViPham!F:F, B21, NhatKy_ViPham!C:C, "T35") - SUMIFS(NhatKy_ViPham!K:K, NhatKy_ViPham!E:E, "12_Sinh", NhatKy_ViPham!F:F, B21, NhatKy_ViPham!C:C, "T35")</f>
        <v>100</v>
      </c>
      <c r="BA21" s="12">
        <f t="shared" si="0"/>
        <v>100</v>
      </c>
      <c r="BB21" s="11" t="s">
        <v>430</v>
      </c>
      <c r="BC21" s="14" t="str">
        <f t="shared" si="1"/>
        <v>Tốt</v>
      </c>
      <c r="BD21" s="10" t="str">
        <f t="shared" si="2"/>
        <v>🟢 BÌNH THƯỜNG</v>
      </c>
    </row>
    <row r="22" spans="1:56" x14ac:dyDescent="0.25">
      <c r="A22" s="5">
        <v>14</v>
      </c>
      <c r="B22" s="15" t="s">
        <v>1510</v>
      </c>
      <c r="C22" s="5" t="s">
        <v>2247</v>
      </c>
      <c r="D22" s="5" t="s">
        <v>435</v>
      </c>
      <c r="E22" s="11" t="s">
        <v>430</v>
      </c>
      <c r="F22" s="6">
        <f>SUMIFS(NhatKy_ViPham!K:K, NhatKy_ViPham!E:E, "12_Sinh", NhatKy_ViPham!F:F, B22, NhatKy_ViPham!H:H, "L01")</f>
        <v>0</v>
      </c>
      <c r="G22" s="6">
        <f>SUMIFS(NhatKy_ViPham!K:K, NhatKy_ViPham!E:E, "12_Sinh", NhatKy_ViPham!F:F, B22, NhatKy_ViPham!H:H, "L02")</f>
        <v>0</v>
      </c>
      <c r="H22" s="6">
        <f>SUMIFS(NhatKy_ViPham!K:K, NhatKy_ViPham!E:E, "12_Sinh", NhatKy_ViPham!F:F, B22, NhatKy_ViPham!H:H, "L03")</f>
        <v>0</v>
      </c>
      <c r="I22" s="6">
        <f>SUMIFS(NhatKy_ViPham!K:K, NhatKy_ViPham!E:E, "12_Sinh", NhatKy_ViPham!F:F, B22, NhatKy_ViPham!H:H, "L04")</f>
        <v>0</v>
      </c>
      <c r="J22" s="6">
        <f>SUMIFS(NhatKy_ViPham!K:K, NhatKy_ViPham!E:E, "12_Sinh", NhatKy_ViPham!F:F, B22, NhatKy_ViPham!H:H, "L05")</f>
        <v>0</v>
      </c>
      <c r="K22" s="6">
        <f>SUMIFS(NhatKy_ViPham!K:K, NhatKy_ViPham!E:E, "12_Sinh", NhatKy_ViPham!F:F, B22, NhatKy_ViPham!H:H, "L06")</f>
        <v>0</v>
      </c>
      <c r="L22" s="6">
        <f>SUMIFS(NhatKy_ViPham!K:K, NhatKy_ViPham!E:E, "12_Sinh", NhatKy_ViPham!F:F, B22, NhatKy_ViPham!H:H, "L07")</f>
        <v>0</v>
      </c>
      <c r="M22" s="6">
        <f>SUMIFS(NhatKy_ViPham!K:K, NhatKy_ViPham!E:E, "12_Sinh", NhatKy_ViPham!F:F, B22, NhatKy_ViPham!H:H, "L08")</f>
        <v>0</v>
      </c>
      <c r="N22" s="6">
        <f>SUMIFS(NhatKy_ViPham!K:K, NhatKy_ViPham!E:E, "12_Sinh", NhatKy_ViPham!F:F, B22, NhatKy_ViPham!H:H, "L09")</f>
        <v>0</v>
      </c>
      <c r="O22" s="6">
        <f>SUMIFS(NhatKy_ViPham!K:K, NhatKy_ViPham!E:E, "12_Sinh", NhatKy_ViPham!F:F, B22, NhatKy_ViPham!H:H, "L10")</f>
        <v>0</v>
      </c>
      <c r="P22" s="12">
        <f>SUMIFS(NhatKy_ViPham!J:J, NhatKy_ViPham!E:E, "12_Sinh", NhatKy_ViPham!F:F, B22)</f>
        <v>0</v>
      </c>
      <c r="Q22" s="13">
        <f>SUMIFS(NhatKy_ViPham!K:K, NhatKy_ViPham!E:E, "12_Sinh", NhatKy_ViPham!F:F, B22)</f>
        <v>0</v>
      </c>
      <c r="R22" s="6">
        <f>100 + SUMIFS(NhatKy_ViPham!J:J, NhatKy_ViPham!E:E, "12_Sinh", NhatKy_ViPham!F:F, B22, NhatKy_ViPham!C:C, "T1") - SUMIFS(NhatKy_ViPham!K:K, NhatKy_ViPham!E:E, "12_Sinh", NhatKy_ViPham!F:F, B22, NhatKy_ViPham!C:C, "T1")</f>
        <v>100</v>
      </c>
      <c r="S22" s="6">
        <f>100 + SUMIFS(NhatKy_ViPham!J:J, NhatKy_ViPham!E:E, "12_Sinh", NhatKy_ViPham!F:F, B22, NhatKy_ViPham!C:C, "T2") - SUMIFS(NhatKy_ViPham!K:K, NhatKy_ViPham!E:E, "12_Sinh", NhatKy_ViPham!F:F, B22, NhatKy_ViPham!C:C, "T2")</f>
        <v>100</v>
      </c>
      <c r="T22" s="6">
        <f>100 + SUMIFS(NhatKy_ViPham!J:J, NhatKy_ViPham!E:E, "12_Sinh", NhatKy_ViPham!F:F, B22, NhatKy_ViPham!C:C, "T3") - SUMIFS(NhatKy_ViPham!K:K, NhatKy_ViPham!E:E, "12_Sinh", NhatKy_ViPham!F:F, B22, NhatKy_ViPham!C:C, "T3")</f>
        <v>100</v>
      </c>
      <c r="U22" s="6">
        <f>100 + SUMIFS(NhatKy_ViPham!J:J, NhatKy_ViPham!E:E, "12_Sinh", NhatKy_ViPham!F:F, B22, NhatKy_ViPham!C:C, "T4") - SUMIFS(NhatKy_ViPham!K:K, NhatKy_ViPham!E:E, "12_Sinh", NhatKy_ViPham!F:F, B22, NhatKy_ViPham!C:C, "T4")</f>
        <v>100</v>
      </c>
      <c r="V22" s="6">
        <f>100 + SUMIFS(NhatKy_ViPham!J:J, NhatKy_ViPham!E:E, "12_Sinh", NhatKy_ViPham!F:F, B22, NhatKy_ViPham!C:C, "T5") - SUMIFS(NhatKy_ViPham!K:K, NhatKy_ViPham!E:E, "12_Sinh", NhatKy_ViPham!F:F, B22, NhatKy_ViPham!C:C, "T5")</f>
        <v>100</v>
      </c>
      <c r="W22" s="6">
        <f>100 + SUMIFS(NhatKy_ViPham!J:J, NhatKy_ViPham!E:E, "12_Sinh", NhatKy_ViPham!F:F, B22, NhatKy_ViPham!C:C, "T6") - SUMIFS(NhatKy_ViPham!K:K, NhatKy_ViPham!E:E, "12_Sinh", NhatKy_ViPham!F:F, B22, NhatKy_ViPham!C:C, "T6")</f>
        <v>100</v>
      </c>
      <c r="X22" s="6">
        <f>100 + SUMIFS(NhatKy_ViPham!J:J, NhatKy_ViPham!E:E, "12_Sinh", NhatKy_ViPham!F:F, B22, NhatKy_ViPham!C:C, "T7") - SUMIFS(NhatKy_ViPham!K:K, NhatKy_ViPham!E:E, "12_Sinh", NhatKy_ViPham!F:F, B22, NhatKy_ViPham!C:C, "T7")</f>
        <v>100</v>
      </c>
      <c r="Y22" s="6">
        <f>100 + SUMIFS(NhatKy_ViPham!J:J, NhatKy_ViPham!E:E, "12_Sinh", NhatKy_ViPham!F:F, B22, NhatKy_ViPham!C:C, "T8") - SUMIFS(NhatKy_ViPham!K:K, NhatKy_ViPham!E:E, "12_Sinh", NhatKy_ViPham!F:F, B22, NhatKy_ViPham!C:C, "T8")</f>
        <v>100</v>
      </c>
      <c r="Z22" s="6">
        <f>100 + SUMIFS(NhatKy_ViPham!J:J, NhatKy_ViPham!E:E, "12_Sinh", NhatKy_ViPham!F:F, B22, NhatKy_ViPham!C:C, "T9") - SUMIFS(NhatKy_ViPham!K:K, NhatKy_ViPham!E:E, "12_Sinh", NhatKy_ViPham!F:F, B22, NhatKy_ViPham!C:C, "T9")</f>
        <v>100</v>
      </c>
      <c r="AA22" s="6">
        <f>100 + SUMIFS(NhatKy_ViPham!J:J, NhatKy_ViPham!E:E, "12_Sinh", NhatKy_ViPham!F:F, B22, NhatKy_ViPham!C:C, "T10") - SUMIFS(NhatKy_ViPham!K:K, NhatKy_ViPham!E:E, "12_Sinh", NhatKy_ViPham!F:F, B22, NhatKy_ViPham!C:C, "T10")</f>
        <v>100</v>
      </c>
      <c r="AB22" s="6">
        <f>100 + SUMIFS(NhatKy_ViPham!J:J, NhatKy_ViPham!E:E, "12_Sinh", NhatKy_ViPham!F:F, B22, NhatKy_ViPham!C:C, "T11") - SUMIFS(NhatKy_ViPham!K:K, NhatKy_ViPham!E:E, "12_Sinh", NhatKy_ViPham!F:F, B22, NhatKy_ViPham!C:C, "T11")</f>
        <v>100</v>
      </c>
      <c r="AC22" s="6">
        <f>100 + SUMIFS(NhatKy_ViPham!J:J, NhatKy_ViPham!E:E, "12_Sinh", NhatKy_ViPham!F:F, B22, NhatKy_ViPham!C:C, "T12") - SUMIFS(NhatKy_ViPham!K:K, NhatKy_ViPham!E:E, "12_Sinh", NhatKy_ViPham!F:F, B22, NhatKy_ViPham!C:C, "T12")</f>
        <v>100</v>
      </c>
      <c r="AD22" s="6">
        <f>100 + SUMIFS(NhatKy_ViPham!J:J, NhatKy_ViPham!E:E, "12_Sinh", NhatKy_ViPham!F:F, B22, NhatKy_ViPham!C:C, "T13") - SUMIFS(NhatKy_ViPham!K:K, NhatKy_ViPham!E:E, "12_Sinh", NhatKy_ViPham!F:F, B22, NhatKy_ViPham!C:C, "T13")</f>
        <v>100</v>
      </c>
      <c r="AE22" s="6">
        <f>100 + SUMIFS(NhatKy_ViPham!J:J, NhatKy_ViPham!E:E, "12_Sinh", NhatKy_ViPham!F:F, B22, NhatKy_ViPham!C:C, "T14") - SUMIFS(NhatKy_ViPham!K:K, NhatKy_ViPham!E:E, "12_Sinh", NhatKy_ViPham!F:F, B22, NhatKy_ViPham!C:C, "T14")</f>
        <v>100</v>
      </c>
      <c r="AF22" s="6">
        <f>100 + SUMIFS(NhatKy_ViPham!J:J, NhatKy_ViPham!E:E, "12_Sinh", NhatKy_ViPham!F:F, B22, NhatKy_ViPham!C:C, "T15") - SUMIFS(NhatKy_ViPham!K:K, NhatKy_ViPham!E:E, "12_Sinh", NhatKy_ViPham!F:F, B22, NhatKy_ViPham!C:C, "T15")</f>
        <v>100</v>
      </c>
      <c r="AG22" s="6">
        <f>100 + SUMIFS(NhatKy_ViPham!J:J, NhatKy_ViPham!E:E, "12_Sinh", NhatKy_ViPham!F:F, B22, NhatKy_ViPham!C:C, "T16") - SUMIFS(NhatKy_ViPham!K:K, NhatKy_ViPham!E:E, "12_Sinh", NhatKy_ViPham!F:F, B22, NhatKy_ViPham!C:C, "T16")</f>
        <v>100</v>
      </c>
      <c r="AH22" s="6">
        <f>100 + SUMIFS(NhatKy_ViPham!J:J, NhatKy_ViPham!E:E, "12_Sinh", NhatKy_ViPham!F:F, B22, NhatKy_ViPham!C:C, "T17") - SUMIFS(NhatKy_ViPham!K:K, NhatKy_ViPham!E:E, "12_Sinh", NhatKy_ViPham!F:F, B22, NhatKy_ViPham!C:C, "T17")</f>
        <v>100</v>
      </c>
      <c r="AI22" s="6">
        <f>100 + SUMIFS(NhatKy_ViPham!J:J, NhatKy_ViPham!E:E, "12_Sinh", NhatKy_ViPham!F:F, B22, NhatKy_ViPham!C:C, "T18") - SUMIFS(NhatKy_ViPham!K:K, NhatKy_ViPham!E:E, "12_Sinh", NhatKy_ViPham!F:F, B22, NhatKy_ViPham!C:C, "T18")</f>
        <v>100</v>
      </c>
      <c r="AJ22" s="6">
        <f>100 + SUMIFS(NhatKy_ViPham!J:J, NhatKy_ViPham!E:E, "12_Sinh", NhatKy_ViPham!F:F, B22, NhatKy_ViPham!C:C, "T19") - SUMIFS(NhatKy_ViPham!K:K, NhatKy_ViPham!E:E, "12_Sinh", NhatKy_ViPham!F:F, B22, NhatKy_ViPham!C:C, "T19")</f>
        <v>100</v>
      </c>
      <c r="AK22" s="6">
        <f>100 + SUMIFS(NhatKy_ViPham!J:J, NhatKy_ViPham!E:E, "12_Sinh", NhatKy_ViPham!F:F, B22, NhatKy_ViPham!C:C, "T20") - SUMIFS(NhatKy_ViPham!K:K, NhatKy_ViPham!E:E, "12_Sinh", NhatKy_ViPham!F:F, B22, NhatKy_ViPham!C:C, "T20")</f>
        <v>100</v>
      </c>
      <c r="AL22" s="6">
        <f>100 + SUMIFS(NhatKy_ViPham!J:J, NhatKy_ViPham!E:E, "12_Sinh", NhatKy_ViPham!F:F, B22, NhatKy_ViPham!C:C, "T21") - SUMIFS(NhatKy_ViPham!K:K, NhatKy_ViPham!E:E, "12_Sinh", NhatKy_ViPham!F:F, B22, NhatKy_ViPham!C:C, "T21")</f>
        <v>100</v>
      </c>
      <c r="AM22" s="6">
        <f>100 + SUMIFS(NhatKy_ViPham!J:J, NhatKy_ViPham!E:E, "12_Sinh", NhatKy_ViPham!F:F, B22, NhatKy_ViPham!C:C, "T22") - SUMIFS(NhatKy_ViPham!K:K, NhatKy_ViPham!E:E, "12_Sinh", NhatKy_ViPham!F:F, B22, NhatKy_ViPham!C:C, "T22")</f>
        <v>100</v>
      </c>
      <c r="AN22" s="6">
        <f>100 + SUMIFS(NhatKy_ViPham!J:J, NhatKy_ViPham!E:E, "12_Sinh", NhatKy_ViPham!F:F, B22, NhatKy_ViPham!C:C, "T23") - SUMIFS(NhatKy_ViPham!K:K, NhatKy_ViPham!E:E, "12_Sinh", NhatKy_ViPham!F:F, B22, NhatKy_ViPham!C:C, "T23")</f>
        <v>100</v>
      </c>
      <c r="AO22" s="6">
        <f>100 + SUMIFS(NhatKy_ViPham!J:J, NhatKy_ViPham!E:E, "12_Sinh", NhatKy_ViPham!F:F, B22, NhatKy_ViPham!C:C, "T24") - SUMIFS(NhatKy_ViPham!K:K, NhatKy_ViPham!E:E, "12_Sinh", NhatKy_ViPham!F:F, B22, NhatKy_ViPham!C:C, "T24")</f>
        <v>100</v>
      </c>
      <c r="AP22" s="6">
        <f>100 + SUMIFS(NhatKy_ViPham!J:J, NhatKy_ViPham!E:E, "12_Sinh", NhatKy_ViPham!F:F, B22, NhatKy_ViPham!C:C, "T25") - SUMIFS(NhatKy_ViPham!K:K, NhatKy_ViPham!E:E, "12_Sinh", NhatKy_ViPham!F:F, B22, NhatKy_ViPham!C:C, "T25")</f>
        <v>100</v>
      </c>
      <c r="AQ22" s="6">
        <f>100 + SUMIFS(NhatKy_ViPham!J:J, NhatKy_ViPham!E:E, "12_Sinh", NhatKy_ViPham!F:F, B22, NhatKy_ViPham!C:C, "T26") - SUMIFS(NhatKy_ViPham!K:K, NhatKy_ViPham!E:E, "12_Sinh", NhatKy_ViPham!F:F, B22, NhatKy_ViPham!C:C, "T26")</f>
        <v>100</v>
      </c>
      <c r="AR22" s="6">
        <f>100 + SUMIFS(NhatKy_ViPham!J:J, NhatKy_ViPham!E:E, "12_Sinh", NhatKy_ViPham!F:F, B22, NhatKy_ViPham!C:C, "T27") - SUMIFS(NhatKy_ViPham!K:K, NhatKy_ViPham!E:E, "12_Sinh", NhatKy_ViPham!F:F, B22, NhatKy_ViPham!C:C, "T27")</f>
        <v>100</v>
      </c>
      <c r="AS22" s="6">
        <f>100 + SUMIFS(NhatKy_ViPham!J:J, NhatKy_ViPham!E:E, "12_Sinh", NhatKy_ViPham!F:F, B22, NhatKy_ViPham!C:C, "T28") - SUMIFS(NhatKy_ViPham!K:K, NhatKy_ViPham!E:E, "12_Sinh", NhatKy_ViPham!F:F, B22, NhatKy_ViPham!C:C, "T28")</f>
        <v>100</v>
      </c>
      <c r="AT22" s="6">
        <f>100 + SUMIFS(NhatKy_ViPham!J:J, NhatKy_ViPham!E:E, "12_Sinh", NhatKy_ViPham!F:F, B22, NhatKy_ViPham!C:C, "T29") - SUMIFS(NhatKy_ViPham!K:K, NhatKy_ViPham!E:E, "12_Sinh", NhatKy_ViPham!F:F, B22, NhatKy_ViPham!C:C, "T29")</f>
        <v>100</v>
      </c>
      <c r="AU22" s="6">
        <f>100 + SUMIFS(NhatKy_ViPham!J:J, NhatKy_ViPham!E:E, "12_Sinh", NhatKy_ViPham!F:F, B22, NhatKy_ViPham!C:C, "T30") - SUMIFS(NhatKy_ViPham!K:K, NhatKy_ViPham!E:E, "12_Sinh", NhatKy_ViPham!F:F, B22, NhatKy_ViPham!C:C, "T30")</f>
        <v>100</v>
      </c>
      <c r="AV22" s="6">
        <f>100 + SUMIFS(NhatKy_ViPham!J:J, NhatKy_ViPham!E:E, "12_Sinh", NhatKy_ViPham!F:F, B22, NhatKy_ViPham!C:C, "T31") - SUMIFS(NhatKy_ViPham!K:K, NhatKy_ViPham!E:E, "12_Sinh", NhatKy_ViPham!F:F, B22, NhatKy_ViPham!C:C, "T31")</f>
        <v>100</v>
      </c>
      <c r="AW22" s="6">
        <f>100 + SUMIFS(NhatKy_ViPham!J:J, NhatKy_ViPham!E:E, "12_Sinh", NhatKy_ViPham!F:F, B22, NhatKy_ViPham!C:C, "T32") - SUMIFS(NhatKy_ViPham!K:K, NhatKy_ViPham!E:E, "12_Sinh", NhatKy_ViPham!F:F, B22, NhatKy_ViPham!C:C, "T32")</f>
        <v>100</v>
      </c>
      <c r="AX22" s="6">
        <f>100 + SUMIFS(NhatKy_ViPham!J:J, NhatKy_ViPham!E:E, "12_Sinh", NhatKy_ViPham!F:F, B22, NhatKy_ViPham!C:C, "T33") - SUMIFS(NhatKy_ViPham!K:K, NhatKy_ViPham!E:E, "12_Sinh", NhatKy_ViPham!F:F, B22, NhatKy_ViPham!C:C, "T33")</f>
        <v>100</v>
      </c>
      <c r="AY22" s="6">
        <f>100 + SUMIFS(NhatKy_ViPham!J:J, NhatKy_ViPham!E:E, "12_Sinh", NhatKy_ViPham!F:F, B22, NhatKy_ViPham!C:C, "T34") - SUMIFS(NhatKy_ViPham!K:K, NhatKy_ViPham!E:E, "12_Sinh", NhatKy_ViPham!F:F, B22, NhatKy_ViPham!C:C, "T34")</f>
        <v>100</v>
      </c>
      <c r="AZ22" s="6">
        <f>100 + SUMIFS(NhatKy_ViPham!J:J, NhatKy_ViPham!E:E, "12_Sinh", NhatKy_ViPham!F:F, B22, NhatKy_ViPham!C:C, "T35") - SUMIFS(NhatKy_ViPham!K:K, NhatKy_ViPham!E:E, "12_Sinh", NhatKy_ViPham!F:F, B22, NhatKy_ViPham!C:C, "T35")</f>
        <v>100</v>
      </c>
      <c r="BA22" s="12">
        <f t="shared" si="0"/>
        <v>100</v>
      </c>
      <c r="BB22" s="11" t="s">
        <v>430</v>
      </c>
      <c r="BC22" s="16" t="str">
        <f t="shared" si="1"/>
        <v>Tốt</v>
      </c>
      <c r="BD22" s="15" t="str">
        <f t="shared" si="2"/>
        <v>🟢 BÌNH THƯỜNG</v>
      </c>
    </row>
    <row r="23" spans="1:56" x14ac:dyDescent="0.25">
      <c r="A23" s="4">
        <v>15</v>
      </c>
      <c r="B23" s="10" t="s">
        <v>642</v>
      </c>
      <c r="C23" s="4" t="s">
        <v>2481</v>
      </c>
      <c r="D23" s="4" t="s">
        <v>429</v>
      </c>
      <c r="E23" s="11" t="s">
        <v>430</v>
      </c>
      <c r="F23" s="7">
        <f>SUMIFS(NhatKy_ViPham!K:K, NhatKy_ViPham!E:E, "12_Sinh", NhatKy_ViPham!F:F, B23, NhatKy_ViPham!H:H, "L01")</f>
        <v>0</v>
      </c>
      <c r="G23" s="7">
        <f>SUMIFS(NhatKy_ViPham!K:K, NhatKy_ViPham!E:E, "12_Sinh", NhatKy_ViPham!F:F, B23, NhatKy_ViPham!H:H, "L02")</f>
        <v>0</v>
      </c>
      <c r="H23" s="7">
        <f>SUMIFS(NhatKy_ViPham!K:K, NhatKy_ViPham!E:E, "12_Sinh", NhatKy_ViPham!F:F, B23, NhatKy_ViPham!H:H, "L03")</f>
        <v>0</v>
      </c>
      <c r="I23" s="7">
        <f>SUMIFS(NhatKy_ViPham!K:K, NhatKy_ViPham!E:E, "12_Sinh", NhatKy_ViPham!F:F, B23, NhatKy_ViPham!H:H, "L04")</f>
        <v>0</v>
      </c>
      <c r="J23" s="7">
        <f>SUMIFS(NhatKy_ViPham!K:K, NhatKy_ViPham!E:E, "12_Sinh", NhatKy_ViPham!F:F, B23, NhatKy_ViPham!H:H, "L05")</f>
        <v>0</v>
      </c>
      <c r="K23" s="7">
        <f>SUMIFS(NhatKy_ViPham!K:K, NhatKy_ViPham!E:E, "12_Sinh", NhatKy_ViPham!F:F, B23, NhatKy_ViPham!H:H, "L06")</f>
        <v>0</v>
      </c>
      <c r="L23" s="7">
        <f>SUMIFS(NhatKy_ViPham!K:K, NhatKy_ViPham!E:E, "12_Sinh", NhatKy_ViPham!F:F, B23, NhatKy_ViPham!H:H, "L07")</f>
        <v>0</v>
      </c>
      <c r="M23" s="7">
        <f>SUMIFS(NhatKy_ViPham!K:K, NhatKy_ViPham!E:E, "12_Sinh", NhatKy_ViPham!F:F, B23, NhatKy_ViPham!H:H, "L08")</f>
        <v>0</v>
      </c>
      <c r="N23" s="7">
        <f>SUMIFS(NhatKy_ViPham!K:K, NhatKy_ViPham!E:E, "12_Sinh", NhatKy_ViPham!F:F, B23, NhatKy_ViPham!H:H, "L09")</f>
        <v>0</v>
      </c>
      <c r="O23" s="7">
        <f>SUMIFS(NhatKy_ViPham!K:K, NhatKy_ViPham!E:E, "12_Sinh", NhatKy_ViPham!F:F, B23, NhatKy_ViPham!H:H, "L10")</f>
        <v>0</v>
      </c>
      <c r="P23" s="12">
        <f>SUMIFS(NhatKy_ViPham!J:J, NhatKy_ViPham!E:E, "12_Sinh", NhatKy_ViPham!F:F, B23)</f>
        <v>0</v>
      </c>
      <c r="Q23" s="13">
        <f>SUMIFS(NhatKy_ViPham!K:K, NhatKy_ViPham!E:E, "12_Sinh", NhatKy_ViPham!F:F, B23)</f>
        <v>0</v>
      </c>
      <c r="R23" s="7">
        <f>100 + SUMIFS(NhatKy_ViPham!J:J, NhatKy_ViPham!E:E, "12_Sinh", NhatKy_ViPham!F:F, B23, NhatKy_ViPham!C:C, "T1") - SUMIFS(NhatKy_ViPham!K:K, NhatKy_ViPham!E:E, "12_Sinh", NhatKy_ViPham!F:F, B23, NhatKy_ViPham!C:C, "T1")</f>
        <v>100</v>
      </c>
      <c r="S23" s="7">
        <f>100 + SUMIFS(NhatKy_ViPham!J:J, NhatKy_ViPham!E:E, "12_Sinh", NhatKy_ViPham!F:F, B23, NhatKy_ViPham!C:C, "T2") - SUMIFS(NhatKy_ViPham!K:K, NhatKy_ViPham!E:E, "12_Sinh", NhatKy_ViPham!F:F, B23, NhatKy_ViPham!C:C, "T2")</f>
        <v>100</v>
      </c>
      <c r="T23" s="7">
        <f>100 + SUMIFS(NhatKy_ViPham!J:J, NhatKy_ViPham!E:E, "12_Sinh", NhatKy_ViPham!F:F, B23, NhatKy_ViPham!C:C, "T3") - SUMIFS(NhatKy_ViPham!K:K, NhatKy_ViPham!E:E, "12_Sinh", NhatKy_ViPham!F:F, B23, NhatKy_ViPham!C:C, "T3")</f>
        <v>100</v>
      </c>
      <c r="U23" s="7">
        <f>100 + SUMIFS(NhatKy_ViPham!J:J, NhatKy_ViPham!E:E, "12_Sinh", NhatKy_ViPham!F:F, B23, NhatKy_ViPham!C:C, "T4") - SUMIFS(NhatKy_ViPham!K:K, NhatKy_ViPham!E:E, "12_Sinh", NhatKy_ViPham!F:F, B23, NhatKy_ViPham!C:C, "T4")</f>
        <v>100</v>
      </c>
      <c r="V23" s="7">
        <f>100 + SUMIFS(NhatKy_ViPham!J:J, NhatKy_ViPham!E:E, "12_Sinh", NhatKy_ViPham!F:F, B23, NhatKy_ViPham!C:C, "T5") - SUMIFS(NhatKy_ViPham!K:K, NhatKy_ViPham!E:E, "12_Sinh", NhatKy_ViPham!F:F, B23, NhatKy_ViPham!C:C, "T5")</f>
        <v>100</v>
      </c>
      <c r="W23" s="7">
        <f>100 + SUMIFS(NhatKy_ViPham!J:J, NhatKy_ViPham!E:E, "12_Sinh", NhatKy_ViPham!F:F, B23, NhatKy_ViPham!C:C, "T6") - SUMIFS(NhatKy_ViPham!K:K, NhatKy_ViPham!E:E, "12_Sinh", NhatKy_ViPham!F:F, B23, NhatKy_ViPham!C:C, "T6")</f>
        <v>100</v>
      </c>
      <c r="X23" s="7">
        <f>100 + SUMIFS(NhatKy_ViPham!J:J, NhatKy_ViPham!E:E, "12_Sinh", NhatKy_ViPham!F:F, B23, NhatKy_ViPham!C:C, "T7") - SUMIFS(NhatKy_ViPham!K:K, NhatKy_ViPham!E:E, "12_Sinh", NhatKy_ViPham!F:F, B23, NhatKy_ViPham!C:C, "T7")</f>
        <v>100</v>
      </c>
      <c r="Y23" s="7">
        <f>100 + SUMIFS(NhatKy_ViPham!J:J, NhatKy_ViPham!E:E, "12_Sinh", NhatKy_ViPham!F:F, B23, NhatKy_ViPham!C:C, "T8") - SUMIFS(NhatKy_ViPham!K:K, NhatKy_ViPham!E:E, "12_Sinh", NhatKy_ViPham!F:F, B23, NhatKy_ViPham!C:C, "T8")</f>
        <v>100</v>
      </c>
      <c r="Z23" s="7">
        <f>100 + SUMIFS(NhatKy_ViPham!J:J, NhatKy_ViPham!E:E, "12_Sinh", NhatKy_ViPham!F:F, B23, NhatKy_ViPham!C:C, "T9") - SUMIFS(NhatKy_ViPham!K:K, NhatKy_ViPham!E:E, "12_Sinh", NhatKy_ViPham!F:F, B23, NhatKy_ViPham!C:C, "T9")</f>
        <v>100</v>
      </c>
      <c r="AA23" s="7">
        <f>100 + SUMIFS(NhatKy_ViPham!J:J, NhatKy_ViPham!E:E, "12_Sinh", NhatKy_ViPham!F:F, B23, NhatKy_ViPham!C:C, "T10") - SUMIFS(NhatKy_ViPham!K:K, NhatKy_ViPham!E:E, "12_Sinh", NhatKy_ViPham!F:F, B23, NhatKy_ViPham!C:C, "T10")</f>
        <v>100</v>
      </c>
      <c r="AB23" s="7">
        <f>100 + SUMIFS(NhatKy_ViPham!J:J, NhatKy_ViPham!E:E, "12_Sinh", NhatKy_ViPham!F:F, B23, NhatKy_ViPham!C:C, "T11") - SUMIFS(NhatKy_ViPham!K:K, NhatKy_ViPham!E:E, "12_Sinh", NhatKy_ViPham!F:F, B23, NhatKy_ViPham!C:C, "T11")</f>
        <v>100</v>
      </c>
      <c r="AC23" s="7">
        <f>100 + SUMIFS(NhatKy_ViPham!J:J, NhatKy_ViPham!E:E, "12_Sinh", NhatKy_ViPham!F:F, B23, NhatKy_ViPham!C:C, "T12") - SUMIFS(NhatKy_ViPham!K:K, NhatKy_ViPham!E:E, "12_Sinh", NhatKy_ViPham!F:F, B23, NhatKy_ViPham!C:C, "T12")</f>
        <v>100</v>
      </c>
      <c r="AD23" s="7">
        <f>100 + SUMIFS(NhatKy_ViPham!J:J, NhatKy_ViPham!E:E, "12_Sinh", NhatKy_ViPham!F:F, B23, NhatKy_ViPham!C:C, "T13") - SUMIFS(NhatKy_ViPham!K:K, NhatKy_ViPham!E:E, "12_Sinh", NhatKy_ViPham!F:F, B23, NhatKy_ViPham!C:C, "T13")</f>
        <v>100</v>
      </c>
      <c r="AE23" s="7">
        <f>100 + SUMIFS(NhatKy_ViPham!J:J, NhatKy_ViPham!E:E, "12_Sinh", NhatKy_ViPham!F:F, B23, NhatKy_ViPham!C:C, "T14") - SUMIFS(NhatKy_ViPham!K:K, NhatKy_ViPham!E:E, "12_Sinh", NhatKy_ViPham!F:F, B23, NhatKy_ViPham!C:C, "T14")</f>
        <v>100</v>
      </c>
      <c r="AF23" s="7">
        <f>100 + SUMIFS(NhatKy_ViPham!J:J, NhatKy_ViPham!E:E, "12_Sinh", NhatKy_ViPham!F:F, B23, NhatKy_ViPham!C:C, "T15") - SUMIFS(NhatKy_ViPham!K:K, NhatKy_ViPham!E:E, "12_Sinh", NhatKy_ViPham!F:F, B23, NhatKy_ViPham!C:C, "T15")</f>
        <v>100</v>
      </c>
      <c r="AG23" s="7">
        <f>100 + SUMIFS(NhatKy_ViPham!J:J, NhatKy_ViPham!E:E, "12_Sinh", NhatKy_ViPham!F:F, B23, NhatKy_ViPham!C:C, "T16") - SUMIFS(NhatKy_ViPham!K:K, NhatKy_ViPham!E:E, "12_Sinh", NhatKy_ViPham!F:F, B23, NhatKy_ViPham!C:C, "T16")</f>
        <v>100</v>
      </c>
      <c r="AH23" s="7">
        <f>100 + SUMIFS(NhatKy_ViPham!J:J, NhatKy_ViPham!E:E, "12_Sinh", NhatKy_ViPham!F:F, B23, NhatKy_ViPham!C:C, "T17") - SUMIFS(NhatKy_ViPham!K:K, NhatKy_ViPham!E:E, "12_Sinh", NhatKy_ViPham!F:F, B23, NhatKy_ViPham!C:C, "T17")</f>
        <v>100</v>
      </c>
      <c r="AI23" s="7">
        <f>100 + SUMIFS(NhatKy_ViPham!J:J, NhatKy_ViPham!E:E, "12_Sinh", NhatKy_ViPham!F:F, B23, NhatKy_ViPham!C:C, "T18") - SUMIFS(NhatKy_ViPham!K:K, NhatKy_ViPham!E:E, "12_Sinh", NhatKy_ViPham!F:F, B23, NhatKy_ViPham!C:C, "T18")</f>
        <v>100</v>
      </c>
      <c r="AJ23" s="7">
        <f>100 + SUMIFS(NhatKy_ViPham!J:J, NhatKy_ViPham!E:E, "12_Sinh", NhatKy_ViPham!F:F, B23, NhatKy_ViPham!C:C, "T19") - SUMIFS(NhatKy_ViPham!K:K, NhatKy_ViPham!E:E, "12_Sinh", NhatKy_ViPham!F:F, B23, NhatKy_ViPham!C:C, "T19")</f>
        <v>100</v>
      </c>
      <c r="AK23" s="7">
        <f>100 + SUMIFS(NhatKy_ViPham!J:J, NhatKy_ViPham!E:E, "12_Sinh", NhatKy_ViPham!F:F, B23, NhatKy_ViPham!C:C, "T20") - SUMIFS(NhatKy_ViPham!K:K, NhatKy_ViPham!E:E, "12_Sinh", NhatKy_ViPham!F:F, B23, NhatKy_ViPham!C:C, "T20")</f>
        <v>100</v>
      </c>
      <c r="AL23" s="7">
        <f>100 + SUMIFS(NhatKy_ViPham!J:J, NhatKy_ViPham!E:E, "12_Sinh", NhatKy_ViPham!F:F, B23, NhatKy_ViPham!C:C, "T21") - SUMIFS(NhatKy_ViPham!K:K, NhatKy_ViPham!E:E, "12_Sinh", NhatKy_ViPham!F:F, B23, NhatKy_ViPham!C:C, "T21")</f>
        <v>100</v>
      </c>
      <c r="AM23" s="7">
        <f>100 + SUMIFS(NhatKy_ViPham!J:J, NhatKy_ViPham!E:E, "12_Sinh", NhatKy_ViPham!F:F, B23, NhatKy_ViPham!C:C, "T22") - SUMIFS(NhatKy_ViPham!K:K, NhatKy_ViPham!E:E, "12_Sinh", NhatKy_ViPham!F:F, B23, NhatKy_ViPham!C:C, "T22")</f>
        <v>100</v>
      </c>
      <c r="AN23" s="7">
        <f>100 + SUMIFS(NhatKy_ViPham!J:J, NhatKy_ViPham!E:E, "12_Sinh", NhatKy_ViPham!F:F, B23, NhatKy_ViPham!C:C, "T23") - SUMIFS(NhatKy_ViPham!K:K, NhatKy_ViPham!E:E, "12_Sinh", NhatKy_ViPham!F:F, B23, NhatKy_ViPham!C:C, "T23")</f>
        <v>100</v>
      </c>
      <c r="AO23" s="7">
        <f>100 + SUMIFS(NhatKy_ViPham!J:J, NhatKy_ViPham!E:E, "12_Sinh", NhatKy_ViPham!F:F, B23, NhatKy_ViPham!C:C, "T24") - SUMIFS(NhatKy_ViPham!K:K, NhatKy_ViPham!E:E, "12_Sinh", NhatKy_ViPham!F:F, B23, NhatKy_ViPham!C:C, "T24")</f>
        <v>100</v>
      </c>
      <c r="AP23" s="7">
        <f>100 + SUMIFS(NhatKy_ViPham!J:J, NhatKy_ViPham!E:E, "12_Sinh", NhatKy_ViPham!F:F, B23, NhatKy_ViPham!C:C, "T25") - SUMIFS(NhatKy_ViPham!K:K, NhatKy_ViPham!E:E, "12_Sinh", NhatKy_ViPham!F:F, B23, NhatKy_ViPham!C:C, "T25")</f>
        <v>100</v>
      </c>
      <c r="AQ23" s="7">
        <f>100 + SUMIFS(NhatKy_ViPham!J:J, NhatKy_ViPham!E:E, "12_Sinh", NhatKy_ViPham!F:F, B23, NhatKy_ViPham!C:C, "T26") - SUMIFS(NhatKy_ViPham!K:K, NhatKy_ViPham!E:E, "12_Sinh", NhatKy_ViPham!F:F, B23, NhatKy_ViPham!C:C, "T26")</f>
        <v>100</v>
      </c>
      <c r="AR23" s="7">
        <f>100 + SUMIFS(NhatKy_ViPham!J:J, NhatKy_ViPham!E:E, "12_Sinh", NhatKy_ViPham!F:F, B23, NhatKy_ViPham!C:C, "T27") - SUMIFS(NhatKy_ViPham!K:K, NhatKy_ViPham!E:E, "12_Sinh", NhatKy_ViPham!F:F, B23, NhatKy_ViPham!C:C, "T27")</f>
        <v>100</v>
      </c>
      <c r="AS23" s="7">
        <f>100 + SUMIFS(NhatKy_ViPham!J:J, NhatKy_ViPham!E:E, "12_Sinh", NhatKy_ViPham!F:F, B23, NhatKy_ViPham!C:C, "T28") - SUMIFS(NhatKy_ViPham!K:K, NhatKy_ViPham!E:E, "12_Sinh", NhatKy_ViPham!F:F, B23, NhatKy_ViPham!C:C, "T28")</f>
        <v>100</v>
      </c>
      <c r="AT23" s="7">
        <f>100 + SUMIFS(NhatKy_ViPham!J:J, NhatKy_ViPham!E:E, "12_Sinh", NhatKy_ViPham!F:F, B23, NhatKy_ViPham!C:C, "T29") - SUMIFS(NhatKy_ViPham!K:K, NhatKy_ViPham!E:E, "12_Sinh", NhatKy_ViPham!F:F, B23, NhatKy_ViPham!C:C, "T29")</f>
        <v>100</v>
      </c>
      <c r="AU23" s="7">
        <f>100 + SUMIFS(NhatKy_ViPham!J:J, NhatKy_ViPham!E:E, "12_Sinh", NhatKy_ViPham!F:F, B23, NhatKy_ViPham!C:C, "T30") - SUMIFS(NhatKy_ViPham!K:K, NhatKy_ViPham!E:E, "12_Sinh", NhatKy_ViPham!F:F, B23, NhatKy_ViPham!C:C, "T30")</f>
        <v>100</v>
      </c>
      <c r="AV23" s="7">
        <f>100 + SUMIFS(NhatKy_ViPham!J:J, NhatKy_ViPham!E:E, "12_Sinh", NhatKy_ViPham!F:F, B23, NhatKy_ViPham!C:C, "T31") - SUMIFS(NhatKy_ViPham!K:K, NhatKy_ViPham!E:E, "12_Sinh", NhatKy_ViPham!F:F, B23, NhatKy_ViPham!C:C, "T31")</f>
        <v>100</v>
      </c>
      <c r="AW23" s="7">
        <f>100 + SUMIFS(NhatKy_ViPham!J:J, NhatKy_ViPham!E:E, "12_Sinh", NhatKy_ViPham!F:F, B23, NhatKy_ViPham!C:C, "T32") - SUMIFS(NhatKy_ViPham!K:K, NhatKy_ViPham!E:E, "12_Sinh", NhatKy_ViPham!F:F, B23, NhatKy_ViPham!C:C, "T32")</f>
        <v>100</v>
      </c>
      <c r="AX23" s="7">
        <f>100 + SUMIFS(NhatKy_ViPham!J:J, NhatKy_ViPham!E:E, "12_Sinh", NhatKy_ViPham!F:F, B23, NhatKy_ViPham!C:C, "T33") - SUMIFS(NhatKy_ViPham!K:K, NhatKy_ViPham!E:E, "12_Sinh", NhatKy_ViPham!F:F, B23, NhatKy_ViPham!C:C, "T33")</f>
        <v>100</v>
      </c>
      <c r="AY23" s="7">
        <f>100 + SUMIFS(NhatKy_ViPham!J:J, NhatKy_ViPham!E:E, "12_Sinh", NhatKy_ViPham!F:F, B23, NhatKy_ViPham!C:C, "T34") - SUMIFS(NhatKy_ViPham!K:K, NhatKy_ViPham!E:E, "12_Sinh", NhatKy_ViPham!F:F, B23, NhatKy_ViPham!C:C, "T34")</f>
        <v>100</v>
      </c>
      <c r="AZ23" s="7">
        <f>100 + SUMIFS(NhatKy_ViPham!J:J, NhatKy_ViPham!E:E, "12_Sinh", NhatKy_ViPham!F:F, B23, NhatKy_ViPham!C:C, "T35") - SUMIFS(NhatKy_ViPham!K:K, NhatKy_ViPham!E:E, "12_Sinh", NhatKy_ViPham!F:F, B23, NhatKy_ViPham!C:C, "T35")</f>
        <v>100</v>
      </c>
      <c r="BA23" s="12">
        <f t="shared" si="0"/>
        <v>100</v>
      </c>
      <c r="BB23" s="11" t="s">
        <v>430</v>
      </c>
      <c r="BC23" s="14" t="str">
        <f t="shared" si="1"/>
        <v>Tốt</v>
      </c>
      <c r="BD23" s="10" t="str">
        <f t="shared" si="2"/>
        <v>🟢 BÌNH THƯỜNG</v>
      </c>
    </row>
    <row r="24" spans="1:56" x14ac:dyDescent="0.25">
      <c r="A24" s="5">
        <v>16</v>
      </c>
      <c r="B24" s="15" t="s">
        <v>2624</v>
      </c>
      <c r="C24" s="5" t="s">
        <v>2304</v>
      </c>
      <c r="D24" s="5" t="s">
        <v>429</v>
      </c>
      <c r="E24" s="11" t="s">
        <v>430</v>
      </c>
      <c r="F24" s="6">
        <f>SUMIFS(NhatKy_ViPham!K:K, NhatKy_ViPham!E:E, "12_Sinh", NhatKy_ViPham!F:F, B24, NhatKy_ViPham!H:H, "L01")</f>
        <v>0</v>
      </c>
      <c r="G24" s="6">
        <f>SUMIFS(NhatKy_ViPham!K:K, NhatKy_ViPham!E:E, "12_Sinh", NhatKy_ViPham!F:F, B24, NhatKy_ViPham!H:H, "L02")</f>
        <v>0</v>
      </c>
      <c r="H24" s="6">
        <f>SUMIFS(NhatKy_ViPham!K:K, NhatKy_ViPham!E:E, "12_Sinh", NhatKy_ViPham!F:F, B24, NhatKy_ViPham!H:H, "L03")</f>
        <v>0</v>
      </c>
      <c r="I24" s="6">
        <f>SUMIFS(NhatKy_ViPham!K:K, NhatKy_ViPham!E:E, "12_Sinh", NhatKy_ViPham!F:F, B24, NhatKy_ViPham!H:H, "L04")</f>
        <v>0</v>
      </c>
      <c r="J24" s="6">
        <f>SUMIFS(NhatKy_ViPham!K:K, NhatKy_ViPham!E:E, "12_Sinh", NhatKy_ViPham!F:F, B24, NhatKy_ViPham!H:H, "L05")</f>
        <v>0</v>
      </c>
      <c r="K24" s="6">
        <f>SUMIFS(NhatKy_ViPham!K:K, NhatKy_ViPham!E:E, "12_Sinh", NhatKy_ViPham!F:F, B24, NhatKy_ViPham!H:H, "L06")</f>
        <v>0</v>
      </c>
      <c r="L24" s="6">
        <f>SUMIFS(NhatKy_ViPham!K:K, NhatKy_ViPham!E:E, "12_Sinh", NhatKy_ViPham!F:F, B24, NhatKy_ViPham!H:H, "L07")</f>
        <v>0</v>
      </c>
      <c r="M24" s="6">
        <f>SUMIFS(NhatKy_ViPham!K:K, NhatKy_ViPham!E:E, "12_Sinh", NhatKy_ViPham!F:F, B24, NhatKy_ViPham!H:H, "L08")</f>
        <v>0</v>
      </c>
      <c r="N24" s="6">
        <f>SUMIFS(NhatKy_ViPham!K:K, NhatKy_ViPham!E:E, "12_Sinh", NhatKy_ViPham!F:F, B24, NhatKy_ViPham!H:H, "L09")</f>
        <v>0</v>
      </c>
      <c r="O24" s="6">
        <f>SUMIFS(NhatKy_ViPham!K:K, NhatKy_ViPham!E:E, "12_Sinh", NhatKy_ViPham!F:F, B24, NhatKy_ViPham!H:H, "L10")</f>
        <v>0</v>
      </c>
      <c r="P24" s="12">
        <f>SUMIFS(NhatKy_ViPham!J:J, NhatKy_ViPham!E:E, "12_Sinh", NhatKy_ViPham!F:F, B24)</f>
        <v>0</v>
      </c>
      <c r="Q24" s="13">
        <f>SUMIFS(NhatKy_ViPham!K:K, NhatKy_ViPham!E:E, "12_Sinh", NhatKy_ViPham!F:F, B24)</f>
        <v>0</v>
      </c>
      <c r="R24" s="6">
        <f>100 + SUMIFS(NhatKy_ViPham!J:J, NhatKy_ViPham!E:E, "12_Sinh", NhatKy_ViPham!F:F, B24, NhatKy_ViPham!C:C, "T1") - SUMIFS(NhatKy_ViPham!K:K, NhatKy_ViPham!E:E, "12_Sinh", NhatKy_ViPham!F:F, B24, NhatKy_ViPham!C:C, "T1")</f>
        <v>100</v>
      </c>
      <c r="S24" s="6">
        <f>100 + SUMIFS(NhatKy_ViPham!J:J, NhatKy_ViPham!E:E, "12_Sinh", NhatKy_ViPham!F:F, B24, NhatKy_ViPham!C:C, "T2") - SUMIFS(NhatKy_ViPham!K:K, NhatKy_ViPham!E:E, "12_Sinh", NhatKy_ViPham!F:F, B24, NhatKy_ViPham!C:C, "T2")</f>
        <v>100</v>
      </c>
      <c r="T24" s="6">
        <f>100 + SUMIFS(NhatKy_ViPham!J:J, NhatKy_ViPham!E:E, "12_Sinh", NhatKy_ViPham!F:F, B24, NhatKy_ViPham!C:C, "T3") - SUMIFS(NhatKy_ViPham!K:K, NhatKy_ViPham!E:E, "12_Sinh", NhatKy_ViPham!F:F, B24, NhatKy_ViPham!C:C, "T3")</f>
        <v>100</v>
      </c>
      <c r="U24" s="6">
        <f>100 + SUMIFS(NhatKy_ViPham!J:J, NhatKy_ViPham!E:E, "12_Sinh", NhatKy_ViPham!F:F, B24, NhatKy_ViPham!C:C, "T4") - SUMIFS(NhatKy_ViPham!K:K, NhatKy_ViPham!E:E, "12_Sinh", NhatKy_ViPham!F:F, B24, NhatKy_ViPham!C:C, "T4")</f>
        <v>100</v>
      </c>
      <c r="V24" s="6">
        <f>100 + SUMIFS(NhatKy_ViPham!J:J, NhatKy_ViPham!E:E, "12_Sinh", NhatKy_ViPham!F:F, B24, NhatKy_ViPham!C:C, "T5") - SUMIFS(NhatKy_ViPham!K:K, NhatKy_ViPham!E:E, "12_Sinh", NhatKy_ViPham!F:F, B24, NhatKy_ViPham!C:C, "T5")</f>
        <v>100</v>
      </c>
      <c r="W24" s="6">
        <f>100 + SUMIFS(NhatKy_ViPham!J:J, NhatKy_ViPham!E:E, "12_Sinh", NhatKy_ViPham!F:F, B24, NhatKy_ViPham!C:C, "T6") - SUMIFS(NhatKy_ViPham!K:K, NhatKy_ViPham!E:E, "12_Sinh", NhatKy_ViPham!F:F, B24, NhatKy_ViPham!C:C, "T6")</f>
        <v>100</v>
      </c>
      <c r="X24" s="6">
        <f>100 + SUMIFS(NhatKy_ViPham!J:J, NhatKy_ViPham!E:E, "12_Sinh", NhatKy_ViPham!F:F, B24, NhatKy_ViPham!C:C, "T7") - SUMIFS(NhatKy_ViPham!K:K, NhatKy_ViPham!E:E, "12_Sinh", NhatKy_ViPham!F:F, B24, NhatKy_ViPham!C:C, "T7")</f>
        <v>100</v>
      </c>
      <c r="Y24" s="6">
        <f>100 + SUMIFS(NhatKy_ViPham!J:J, NhatKy_ViPham!E:E, "12_Sinh", NhatKy_ViPham!F:F, B24, NhatKy_ViPham!C:C, "T8") - SUMIFS(NhatKy_ViPham!K:K, NhatKy_ViPham!E:E, "12_Sinh", NhatKy_ViPham!F:F, B24, NhatKy_ViPham!C:C, "T8")</f>
        <v>100</v>
      </c>
      <c r="Z24" s="6">
        <f>100 + SUMIFS(NhatKy_ViPham!J:J, NhatKy_ViPham!E:E, "12_Sinh", NhatKy_ViPham!F:F, B24, NhatKy_ViPham!C:C, "T9") - SUMIFS(NhatKy_ViPham!K:K, NhatKy_ViPham!E:E, "12_Sinh", NhatKy_ViPham!F:F, B24, NhatKy_ViPham!C:C, "T9")</f>
        <v>100</v>
      </c>
      <c r="AA24" s="6">
        <f>100 + SUMIFS(NhatKy_ViPham!J:J, NhatKy_ViPham!E:E, "12_Sinh", NhatKy_ViPham!F:F, B24, NhatKy_ViPham!C:C, "T10") - SUMIFS(NhatKy_ViPham!K:K, NhatKy_ViPham!E:E, "12_Sinh", NhatKy_ViPham!F:F, B24, NhatKy_ViPham!C:C, "T10")</f>
        <v>100</v>
      </c>
      <c r="AB24" s="6">
        <f>100 + SUMIFS(NhatKy_ViPham!J:J, NhatKy_ViPham!E:E, "12_Sinh", NhatKy_ViPham!F:F, B24, NhatKy_ViPham!C:C, "T11") - SUMIFS(NhatKy_ViPham!K:K, NhatKy_ViPham!E:E, "12_Sinh", NhatKy_ViPham!F:F, B24, NhatKy_ViPham!C:C, "T11")</f>
        <v>100</v>
      </c>
      <c r="AC24" s="6">
        <f>100 + SUMIFS(NhatKy_ViPham!J:J, NhatKy_ViPham!E:E, "12_Sinh", NhatKy_ViPham!F:F, B24, NhatKy_ViPham!C:C, "T12") - SUMIFS(NhatKy_ViPham!K:K, NhatKy_ViPham!E:E, "12_Sinh", NhatKy_ViPham!F:F, B24, NhatKy_ViPham!C:C, "T12")</f>
        <v>100</v>
      </c>
      <c r="AD24" s="6">
        <f>100 + SUMIFS(NhatKy_ViPham!J:J, NhatKy_ViPham!E:E, "12_Sinh", NhatKy_ViPham!F:F, B24, NhatKy_ViPham!C:C, "T13") - SUMIFS(NhatKy_ViPham!K:K, NhatKy_ViPham!E:E, "12_Sinh", NhatKy_ViPham!F:F, B24, NhatKy_ViPham!C:C, "T13")</f>
        <v>100</v>
      </c>
      <c r="AE24" s="6">
        <f>100 + SUMIFS(NhatKy_ViPham!J:J, NhatKy_ViPham!E:E, "12_Sinh", NhatKy_ViPham!F:F, B24, NhatKy_ViPham!C:C, "T14") - SUMIFS(NhatKy_ViPham!K:K, NhatKy_ViPham!E:E, "12_Sinh", NhatKy_ViPham!F:F, B24, NhatKy_ViPham!C:C, "T14")</f>
        <v>100</v>
      </c>
      <c r="AF24" s="6">
        <f>100 + SUMIFS(NhatKy_ViPham!J:J, NhatKy_ViPham!E:E, "12_Sinh", NhatKy_ViPham!F:F, B24, NhatKy_ViPham!C:C, "T15") - SUMIFS(NhatKy_ViPham!K:K, NhatKy_ViPham!E:E, "12_Sinh", NhatKy_ViPham!F:F, B24, NhatKy_ViPham!C:C, "T15")</f>
        <v>100</v>
      </c>
      <c r="AG24" s="6">
        <f>100 + SUMIFS(NhatKy_ViPham!J:J, NhatKy_ViPham!E:E, "12_Sinh", NhatKy_ViPham!F:F, B24, NhatKy_ViPham!C:C, "T16") - SUMIFS(NhatKy_ViPham!K:K, NhatKy_ViPham!E:E, "12_Sinh", NhatKy_ViPham!F:F, B24, NhatKy_ViPham!C:C, "T16")</f>
        <v>100</v>
      </c>
      <c r="AH24" s="6">
        <f>100 + SUMIFS(NhatKy_ViPham!J:J, NhatKy_ViPham!E:E, "12_Sinh", NhatKy_ViPham!F:F, B24, NhatKy_ViPham!C:C, "T17") - SUMIFS(NhatKy_ViPham!K:K, NhatKy_ViPham!E:E, "12_Sinh", NhatKy_ViPham!F:F, B24, NhatKy_ViPham!C:C, "T17")</f>
        <v>100</v>
      </c>
      <c r="AI24" s="6">
        <f>100 + SUMIFS(NhatKy_ViPham!J:J, NhatKy_ViPham!E:E, "12_Sinh", NhatKy_ViPham!F:F, B24, NhatKy_ViPham!C:C, "T18") - SUMIFS(NhatKy_ViPham!K:K, NhatKy_ViPham!E:E, "12_Sinh", NhatKy_ViPham!F:F, B24, NhatKy_ViPham!C:C, "T18")</f>
        <v>100</v>
      </c>
      <c r="AJ24" s="6">
        <f>100 + SUMIFS(NhatKy_ViPham!J:J, NhatKy_ViPham!E:E, "12_Sinh", NhatKy_ViPham!F:F, B24, NhatKy_ViPham!C:C, "T19") - SUMIFS(NhatKy_ViPham!K:K, NhatKy_ViPham!E:E, "12_Sinh", NhatKy_ViPham!F:F, B24, NhatKy_ViPham!C:C, "T19")</f>
        <v>100</v>
      </c>
      <c r="AK24" s="6">
        <f>100 + SUMIFS(NhatKy_ViPham!J:J, NhatKy_ViPham!E:E, "12_Sinh", NhatKy_ViPham!F:F, B24, NhatKy_ViPham!C:C, "T20") - SUMIFS(NhatKy_ViPham!K:K, NhatKy_ViPham!E:E, "12_Sinh", NhatKy_ViPham!F:F, B24, NhatKy_ViPham!C:C, "T20")</f>
        <v>100</v>
      </c>
      <c r="AL24" s="6">
        <f>100 + SUMIFS(NhatKy_ViPham!J:J, NhatKy_ViPham!E:E, "12_Sinh", NhatKy_ViPham!F:F, B24, NhatKy_ViPham!C:C, "T21") - SUMIFS(NhatKy_ViPham!K:K, NhatKy_ViPham!E:E, "12_Sinh", NhatKy_ViPham!F:F, B24, NhatKy_ViPham!C:C, "T21")</f>
        <v>100</v>
      </c>
      <c r="AM24" s="6">
        <f>100 + SUMIFS(NhatKy_ViPham!J:J, NhatKy_ViPham!E:E, "12_Sinh", NhatKy_ViPham!F:F, B24, NhatKy_ViPham!C:C, "T22") - SUMIFS(NhatKy_ViPham!K:K, NhatKy_ViPham!E:E, "12_Sinh", NhatKy_ViPham!F:F, B24, NhatKy_ViPham!C:C, "T22")</f>
        <v>100</v>
      </c>
      <c r="AN24" s="6">
        <f>100 + SUMIFS(NhatKy_ViPham!J:J, NhatKy_ViPham!E:E, "12_Sinh", NhatKy_ViPham!F:F, B24, NhatKy_ViPham!C:C, "T23") - SUMIFS(NhatKy_ViPham!K:K, NhatKy_ViPham!E:E, "12_Sinh", NhatKy_ViPham!F:F, B24, NhatKy_ViPham!C:C, "T23")</f>
        <v>100</v>
      </c>
      <c r="AO24" s="6">
        <f>100 + SUMIFS(NhatKy_ViPham!J:J, NhatKy_ViPham!E:E, "12_Sinh", NhatKy_ViPham!F:F, B24, NhatKy_ViPham!C:C, "T24") - SUMIFS(NhatKy_ViPham!K:K, NhatKy_ViPham!E:E, "12_Sinh", NhatKy_ViPham!F:F, B24, NhatKy_ViPham!C:C, "T24")</f>
        <v>100</v>
      </c>
      <c r="AP24" s="6">
        <f>100 + SUMIFS(NhatKy_ViPham!J:J, NhatKy_ViPham!E:E, "12_Sinh", NhatKy_ViPham!F:F, B24, NhatKy_ViPham!C:C, "T25") - SUMIFS(NhatKy_ViPham!K:K, NhatKy_ViPham!E:E, "12_Sinh", NhatKy_ViPham!F:F, B24, NhatKy_ViPham!C:C, "T25")</f>
        <v>100</v>
      </c>
      <c r="AQ24" s="6">
        <f>100 + SUMIFS(NhatKy_ViPham!J:J, NhatKy_ViPham!E:E, "12_Sinh", NhatKy_ViPham!F:F, B24, NhatKy_ViPham!C:C, "T26") - SUMIFS(NhatKy_ViPham!K:K, NhatKy_ViPham!E:E, "12_Sinh", NhatKy_ViPham!F:F, B24, NhatKy_ViPham!C:C, "T26")</f>
        <v>100</v>
      </c>
      <c r="AR24" s="6">
        <f>100 + SUMIFS(NhatKy_ViPham!J:J, NhatKy_ViPham!E:E, "12_Sinh", NhatKy_ViPham!F:F, B24, NhatKy_ViPham!C:C, "T27") - SUMIFS(NhatKy_ViPham!K:K, NhatKy_ViPham!E:E, "12_Sinh", NhatKy_ViPham!F:F, B24, NhatKy_ViPham!C:C, "T27")</f>
        <v>100</v>
      </c>
      <c r="AS24" s="6">
        <f>100 + SUMIFS(NhatKy_ViPham!J:J, NhatKy_ViPham!E:E, "12_Sinh", NhatKy_ViPham!F:F, B24, NhatKy_ViPham!C:C, "T28") - SUMIFS(NhatKy_ViPham!K:K, NhatKy_ViPham!E:E, "12_Sinh", NhatKy_ViPham!F:F, B24, NhatKy_ViPham!C:C, "T28")</f>
        <v>100</v>
      </c>
      <c r="AT24" s="6">
        <f>100 + SUMIFS(NhatKy_ViPham!J:J, NhatKy_ViPham!E:E, "12_Sinh", NhatKy_ViPham!F:F, B24, NhatKy_ViPham!C:C, "T29") - SUMIFS(NhatKy_ViPham!K:K, NhatKy_ViPham!E:E, "12_Sinh", NhatKy_ViPham!F:F, B24, NhatKy_ViPham!C:C, "T29")</f>
        <v>100</v>
      </c>
      <c r="AU24" s="6">
        <f>100 + SUMIFS(NhatKy_ViPham!J:J, NhatKy_ViPham!E:E, "12_Sinh", NhatKy_ViPham!F:F, B24, NhatKy_ViPham!C:C, "T30") - SUMIFS(NhatKy_ViPham!K:K, NhatKy_ViPham!E:E, "12_Sinh", NhatKy_ViPham!F:F, B24, NhatKy_ViPham!C:C, "T30")</f>
        <v>100</v>
      </c>
      <c r="AV24" s="6">
        <f>100 + SUMIFS(NhatKy_ViPham!J:J, NhatKy_ViPham!E:E, "12_Sinh", NhatKy_ViPham!F:F, B24, NhatKy_ViPham!C:C, "T31") - SUMIFS(NhatKy_ViPham!K:K, NhatKy_ViPham!E:E, "12_Sinh", NhatKy_ViPham!F:F, B24, NhatKy_ViPham!C:C, "T31")</f>
        <v>100</v>
      </c>
      <c r="AW24" s="6">
        <f>100 + SUMIFS(NhatKy_ViPham!J:J, NhatKy_ViPham!E:E, "12_Sinh", NhatKy_ViPham!F:F, B24, NhatKy_ViPham!C:C, "T32") - SUMIFS(NhatKy_ViPham!K:K, NhatKy_ViPham!E:E, "12_Sinh", NhatKy_ViPham!F:F, B24, NhatKy_ViPham!C:C, "T32")</f>
        <v>100</v>
      </c>
      <c r="AX24" s="6">
        <f>100 + SUMIFS(NhatKy_ViPham!J:J, NhatKy_ViPham!E:E, "12_Sinh", NhatKy_ViPham!F:F, B24, NhatKy_ViPham!C:C, "T33") - SUMIFS(NhatKy_ViPham!K:K, NhatKy_ViPham!E:E, "12_Sinh", NhatKy_ViPham!F:F, B24, NhatKy_ViPham!C:C, "T33")</f>
        <v>100</v>
      </c>
      <c r="AY24" s="6">
        <f>100 + SUMIFS(NhatKy_ViPham!J:J, NhatKy_ViPham!E:E, "12_Sinh", NhatKy_ViPham!F:F, B24, NhatKy_ViPham!C:C, "T34") - SUMIFS(NhatKy_ViPham!K:K, NhatKy_ViPham!E:E, "12_Sinh", NhatKy_ViPham!F:F, B24, NhatKy_ViPham!C:C, "T34")</f>
        <v>100</v>
      </c>
      <c r="AZ24" s="6">
        <f>100 + SUMIFS(NhatKy_ViPham!J:J, NhatKy_ViPham!E:E, "12_Sinh", NhatKy_ViPham!F:F, B24, NhatKy_ViPham!C:C, "T35") - SUMIFS(NhatKy_ViPham!K:K, NhatKy_ViPham!E:E, "12_Sinh", NhatKy_ViPham!F:F, B24, NhatKy_ViPham!C:C, "T35")</f>
        <v>100</v>
      </c>
      <c r="BA24" s="12">
        <f t="shared" si="0"/>
        <v>100</v>
      </c>
      <c r="BB24" s="11" t="s">
        <v>430</v>
      </c>
      <c r="BC24" s="16" t="str">
        <f t="shared" si="1"/>
        <v>Tốt</v>
      </c>
      <c r="BD24" s="15" t="str">
        <f t="shared" si="2"/>
        <v>🟢 BÌNH THƯỜNG</v>
      </c>
    </row>
    <row r="25" spans="1:56" x14ac:dyDescent="0.25">
      <c r="A25" s="4">
        <v>17</v>
      </c>
      <c r="B25" s="10" t="s">
        <v>2625</v>
      </c>
      <c r="C25" s="4" t="s">
        <v>2626</v>
      </c>
      <c r="D25" s="4" t="s">
        <v>429</v>
      </c>
      <c r="E25" s="11" t="s">
        <v>430</v>
      </c>
      <c r="F25" s="7">
        <f>SUMIFS(NhatKy_ViPham!K:K, NhatKy_ViPham!E:E, "12_Sinh", NhatKy_ViPham!F:F, B25, NhatKy_ViPham!H:H, "L01")</f>
        <v>0</v>
      </c>
      <c r="G25" s="7">
        <f>SUMIFS(NhatKy_ViPham!K:K, NhatKy_ViPham!E:E, "12_Sinh", NhatKy_ViPham!F:F, B25, NhatKy_ViPham!H:H, "L02")</f>
        <v>0</v>
      </c>
      <c r="H25" s="7">
        <f>SUMIFS(NhatKy_ViPham!K:K, NhatKy_ViPham!E:E, "12_Sinh", NhatKy_ViPham!F:F, B25, NhatKy_ViPham!H:H, "L03")</f>
        <v>0</v>
      </c>
      <c r="I25" s="7">
        <f>SUMIFS(NhatKy_ViPham!K:K, NhatKy_ViPham!E:E, "12_Sinh", NhatKy_ViPham!F:F, B25, NhatKy_ViPham!H:H, "L04")</f>
        <v>0</v>
      </c>
      <c r="J25" s="7">
        <f>SUMIFS(NhatKy_ViPham!K:K, NhatKy_ViPham!E:E, "12_Sinh", NhatKy_ViPham!F:F, B25, NhatKy_ViPham!H:H, "L05")</f>
        <v>0</v>
      </c>
      <c r="K25" s="7">
        <f>SUMIFS(NhatKy_ViPham!K:K, NhatKy_ViPham!E:E, "12_Sinh", NhatKy_ViPham!F:F, B25, NhatKy_ViPham!H:H, "L06")</f>
        <v>0</v>
      </c>
      <c r="L25" s="7">
        <f>SUMIFS(NhatKy_ViPham!K:K, NhatKy_ViPham!E:E, "12_Sinh", NhatKy_ViPham!F:F, B25, NhatKy_ViPham!H:H, "L07")</f>
        <v>0</v>
      </c>
      <c r="M25" s="7">
        <f>SUMIFS(NhatKy_ViPham!K:K, NhatKy_ViPham!E:E, "12_Sinh", NhatKy_ViPham!F:F, B25, NhatKy_ViPham!H:H, "L08")</f>
        <v>0</v>
      </c>
      <c r="N25" s="7">
        <f>SUMIFS(NhatKy_ViPham!K:K, NhatKy_ViPham!E:E, "12_Sinh", NhatKy_ViPham!F:F, B25, NhatKy_ViPham!H:H, "L09")</f>
        <v>0</v>
      </c>
      <c r="O25" s="7">
        <f>SUMIFS(NhatKy_ViPham!K:K, NhatKy_ViPham!E:E, "12_Sinh", NhatKy_ViPham!F:F, B25, NhatKy_ViPham!H:H, "L10")</f>
        <v>0</v>
      </c>
      <c r="P25" s="12">
        <f>SUMIFS(NhatKy_ViPham!J:J, NhatKy_ViPham!E:E, "12_Sinh", NhatKy_ViPham!F:F, B25)</f>
        <v>0</v>
      </c>
      <c r="Q25" s="13">
        <f>SUMIFS(NhatKy_ViPham!K:K, NhatKy_ViPham!E:E, "12_Sinh", NhatKy_ViPham!F:F, B25)</f>
        <v>0</v>
      </c>
      <c r="R25" s="7">
        <f>100 + SUMIFS(NhatKy_ViPham!J:J, NhatKy_ViPham!E:E, "12_Sinh", NhatKy_ViPham!F:F, B25, NhatKy_ViPham!C:C, "T1") - SUMIFS(NhatKy_ViPham!K:K, NhatKy_ViPham!E:E, "12_Sinh", NhatKy_ViPham!F:F, B25, NhatKy_ViPham!C:C, "T1")</f>
        <v>100</v>
      </c>
      <c r="S25" s="7">
        <f>100 + SUMIFS(NhatKy_ViPham!J:J, NhatKy_ViPham!E:E, "12_Sinh", NhatKy_ViPham!F:F, B25, NhatKy_ViPham!C:C, "T2") - SUMIFS(NhatKy_ViPham!K:K, NhatKy_ViPham!E:E, "12_Sinh", NhatKy_ViPham!F:F, B25, NhatKy_ViPham!C:C, "T2")</f>
        <v>100</v>
      </c>
      <c r="T25" s="7">
        <f>100 + SUMIFS(NhatKy_ViPham!J:J, NhatKy_ViPham!E:E, "12_Sinh", NhatKy_ViPham!F:F, B25, NhatKy_ViPham!C:C, "T3") - SUMIFS(NhatKy_ViPham!K:K, NhatKy_ViPham!E:E, "12_Sinh", NhatKy_ViPham!F:F, B25, NhatKy_ViPham!C:C, "T3")</f>
        <v>100</v>
      </c>
      <c r="U25" s="7">
        <f>100 + SUMIFS(NhatKy_ViPham!J:J, NhatKy_ViPham!E:E, "12_Sinh", NhatKy_ViPham!F:F, B25, NhatKy_ViPham!C:C, "T4") - SUMIFS(NhatKy_ViPham!K:K, NhatKy_ViPham!E:E, "12_Sinh", NhatKy_ViPham!F:F, B25, NhatKy_ViPham!C:C, "T4")</f>
        <v>100</v>
      </c>
      <c r="V25" s="7">
        <f>100 + SUMIFS(NhatKy_ViPham!J:J, NhatKy_ViPham!E:E, "12_Sinh", NhatKy_ViPham!F:F, B25, NhatKy_ViPham!C:C, "T5") - SUMIFS(NhatKy_ViPham!K:K, NhatKy_ViPham!E:E, "12_Sinh", NhatKy_ViPham!F:F, B25, NhatKy_ViPham!C:C, "T5")</f>
        <v>100</v>
      </c>
      <c r="W25" s="7">
        <f>100 + SUMIFS(NhatKy_ViPham!J:J, NhatKy_ViPham!E:E, "12_Sinh", NhatKy_ViPham!F:F, B25, NhatKy_ViPham!C:C, "T6") - SUMIFS(NhatKy_ViPham!K:K, NhatKy_ViPham!E:E, "12_Sinh", NhatKy_ViPham!F:F, B25, NhatKy_ViPham!C:C, "T6")</f>
        <v>100</v>
      </c>
      <c r="X25" s="7">
        <f>100 + SUMIFS(NhatKy_ViPham!J:J, NhatKy_ViPham!E:E, "12_Sinh", NhatKy_ViPham!F:F, B25, NhatKy_ViPham!C:C, "T7") - SUMIFS(NhatKy_ViPham!K:K, NhatKy_ViPham!E:E, "12_Sinh", NhatKy_ViPham!F:F, B25, NhatKy_ViPham!C:C, "T7")</f>
        <v>100</v>
      </c>
      <c r="Y25" s="7">
        <f>100 + SUMIFS(NhatKy_ViPham!J:J, NhatKy_ViPham!E:E, "12_Sinh", NhatKy_ViPham!F:F, B25, NhatKy_ViPham!C:C, "T8") - SUMIFS(NhatKy_ViPham!K:K, NhatKy_ViPham!E:E, "12_Sinh", NhatKy_ViPham!F:F, B25, NhatKy_ViPham!C:C, "T8")</f>
        <v>100</v>
      </c>
      <c r="Z25" s="7">
        <f>100 + SUMIFS(NhatKy_ViPham!J:J, NhatKy_ViPham!E:E, "12_Sinh", NhatKy_ViPham!F:F, B25, NhatKy_ViPham!C:C, "T9") - SUMIFS(NhatKy_ViPham!K:K, NhatKy_ViPham!E:E, "12_Sinh", NhatKy_ViPham!F:F, B25, NhatKy_ViPham!C:C, "T9")</f>
        <v>100</v>
      </c>
      <c r="AA25" s="7">
        <f>100 + SUMIFS(NhatKy_ViPham!J:J, NhatKy_ViPham!E:E, "12_Sinh", NhatKy_ViPham!F:F, B25, NhatKy_ViPham!C:C, "T10") - SUMIFS(NhatKy_ViPham!K:K, NhatKy_ViPham!E:E, "12_Sinh", NhatKy_ViPham!F:F, B25, NhatKy_ViPham!C:C, "T10")</f>
        <v>100</v>
      </c>
      <c r="AB25" s="7">
        <f>100 + SUMIFS(NhatKy_ViPham!J:J, NhatKy_ViPham!E:E, "12_Sinh", NhatKy_ViPham!F:F, B25, NhatKy_ViPham!C:C, "T11") - SUMIFS(NhatKy_ViPham!K:K, NhatKy_ViPham!E:E, "12_Sinh", NhatKy_ViPham!F:F, B25, NhatKy_ViPham!C:C, "T11")</f>
        <v>100</v>
      </c>
      <c r="AC25" s="7">
        <f>100 + SUMIFS(NhatKy_ViPham!J:J, NhatKy_ViPham!E:E, "12_Sinh", NhatKy_ViPham!F:F, B25, NhatKy_ViPham!C:C, "T12") - SUMIFS(NhatKy_ViPham!K:K, NhatKy_ViPham!E:E, "12_Sinh", NhatKy_ViPham!F:F, B25, NhatKy_ViPham!C:C, "T12")</f>
        <v>100</v>
      </c>
      <c r="AD25" s="7">
        <f>100 + SUMIFS(NhatKy_ViPham!J:J, NhatKy_ViPham!E:E, "12_Sinh", NhatKy_ViPham!F:F, B25, NhatKy_ViPham!C:C, "T13") - SUMIFS(NhatKy_ViPham!K:K, NhatKy_ViPham!E:E, "12_Sinh", NhatKy_ViPham!F:F, B25, NhatKy_ViPham!C:C, "T13")</f>
        <v>100</v>
      </c>
      <c r="AE25" s="7">
        <f>100 + SUMIFS(NhatKy_ViPham!J:J, NhatKy_ViPham!E:E, "12_Sinh", NhatKy_ViPham!F:F, B25, NhatKy_ViPham!C:C, "T14") - SUMIFS(NhatKy_ViPham!K:K, NhatKy_ViPham!E:E, "12_Sinh", NhatKy_ViPham!F:F, B25, NhatKy_ViPham!C:C, "T14")</f>
        <v>100</v>
      </c>
      <c r="AF25" s="7">
        <f>100 + SUMIFS(NhatKy_ViPham!J:J, NhatKy_ViPham!E:E, "12_Sinh", NhatKy_ViPham!F:F, B25, NhatKy_ViPham!C:C, "T15") - SUMIFS(NhatKy_ViPham!K:K, NhatKy_ViPham!E:E, "12_Sinh", NhatKy_ViPham!F:F, B25, NhatKy_ViPham!C:C, "T15")</f>
        <v>100</v>
      </c>
      <c r="AG25" s="7">
        <f>100 + SUMIFS(NhatKy_ViPham!J:J, NhatKy_ViPham!E:E, "12_Sinh", NhatKy_ViPham!F:F, B25, NhatKy_ViPham!C:C, "T16") - SUMIFS(NhatKy_ViPham!K:K, NhatKy_ViPham!E:E, "12_Sinh", NhatKy_ViPham!F:F, B25, NhatKy_ViPham!C:C, "T16")</f>
        <v>100</v>
      </c>
      <c r="AH25" s="7">
        <f>100 + SUMIFS(NhatKy_ViPham!J:J, NhatKy_ViPham!E:E, "12_Sinh", NhatKy_ViPham!F:F, B25, NhatKy_ViPham!C:C, "T17") - SUMIFS(NhatKy_ViPham!K:K, NhatKy_ViPham!E:E, "12_Sinh", NhatKy_ViPham!F:F, B25, NhatKy_ViPham!C:C, "T17")</f>
        <v>100</v>
      </c>
      <c r="AI25" s="7">
        <f>100 + SUMIFS(NhatKy_ViPham!J:J, NhatKy_ViPham!E:E, "12_Sinh", NhatKy_ViPham!F:F, B25, NhatKy_ViPham!C:C, "T18") - SUMIFS(NhatKy_ViPham!K:K, NhatKy_ViPham!E:E, "12_Sinh", NhatKy_ViPham!F:F, B25, NhatKy_ViPham!C:C, "T18")</f>
        <v>100</v>
      </c>
      <c r="AJ25" s="7">
        <f>100 + SUMIFS(NhatKy_ViPham!J:J, NhatKy_ViPham!E:E, "12_Sinh", NhatKy_ViPham!F:F, B25, NhatKy_ViPham!C:C, "T19") - SUMIFS(NhatKy_ViPham!K:K, NhatKy_ViPham!E:E, "12_Sinh", NhatKy_ViPham!F:F, B25, NhatKy_ViPham!C:C, "T19")</f>
        <v>100</v>
      </c>
      <c r="AK25" s="7">
        <f>100 + SUMIFS(NhatKy_ViPham!J:J, NhatKy_ViPham!E:E, "12_Sinh", NhatKy_ViPham!F:F, B25, NhatKy_ViPham!C:C, "T20") - SUMIFS(NhatKy_ViPham!K:K, NhatKy_ViPham!E:E, "12_Sinh", NhatKy_ViPham!F:F, B25, NhatKy_ViPham!C:C, "T20")</f>
        <v>100</v>
      </c>
      <c r="AL25" s="7">
        <f>100 + SUMIFS(NhatKy_ViPham!J:J, NhatKy_ViPham!E:E, "12_Sinh", NhatKy_ViPham!F:F, B25, NhatKy_ViPham!C:C, "T21") - SUMIFS(NhatKy_ViPham!K:K, NhatKy_ViPham!E:E, "12_Sinh", NhatKy_ViPham!F:F, B25, NhatKy_ViPham!C:C, "T21")</f>
        <v>100</v>
      </c>
      <c r="AM25" s="7">
        <f>100 + SUMIFS(NhatKy_ViPham!J:J, NhatKy_ViPham!E:E, "12_Sinh", NhatKy_ViPham!F:F, B25, NhatKy_ViPham!C:C, "T22") - SUMIFS(NhatKy_ViPham!K:K, NhatKy_ViPham!E:E, "12_Sinh", NhatKy_ViPham!F:F, B25, NhatKy_ViPham!C:C, "T22")</f>
        <v>100</v>
      </c>
      <c r="AN25" s="7">
        <f>100 + SUMIFS(NhatKy_ViPham!J:J, NhatKy_ViPham!E:E, "12_Sinh", NhatKy_ViPham!F:F, B25, NhatKy_ViPham!C:C, "T23") - SUMIFS(NhatKy_ViPham!K:K, NhatKy_ViPham!E:E, "12_Sinh", NhatKy_ViPham!F:F, B25, NhatKy_ViPham!C:C, "T23")</f>
        <v>100</v>
      </c>
      <c r="AO25" s="7">
        <f>100 + SUMIFS(NhatKy_ViPham!J:J, NhatKy_ViPham!E:E, "12_Sinh", NhatKy_ViPham!F:F, B25, NhatKy_ViPham!C:C, "T24") - SUMIFS(NhatKy_ViPham!K:K, NhatKy_ViPham!E:E, "12_Sinh", NhatKy_ViPham!F:F, B25, NhatKy_ViPham!C:C, "T24")</f>
        <v>100</v>
      </c>
      <c r="AP25" s="7">
        <f>100 + SUMIFS(NhatKy_ViPham!J:J, NhatKy_ViPham!E:E, "12_Sinh", NhatKy_ViPham!F:F, B25, NhatKy_ViPham!C:C, "T25") - SUMIFS(NhatKy_ViPham!K:K, NhatKy_ViPham!E:E, "12_Sinh", NhatKy_ViPham!F:F, B25, NhatKy_ViPham!C:C, "T25")</f>
        <v>100</v>
      </c>
      <c r="AQ25" s="7">
        <f>100 + SUMIFS(NhatKy_ViPham!J:J, NhatKy_ViPham!E:E, "12_Sinh", NhatKy_ViPham!F:F, B25, NhatKy_ViPham!C:C, "T26") - SUMIFS(NhatKy_ViPham!K:K, NhatKy_ViPham!E:E, "12_Sinh", NhatKy_ViPham!F:F, B25, NhatKy_ViPham!C:C, "T26")</f>
        <v>100</v>
      </c>
      <c r="AR25" s="7">
        <f>100 + SUMIFS(NhatKy_ViPham!J:J, NhatKy_ViPham!E:E, "12_Sinh", NhatKy_ViPham!F:F, B25, NhatKy_ViPham!C:C, "T27") - SUMIFS(NhatKy_ViPham!K:K, NhatKy_ViPham!E:E, "12_Sinh", NhatKy_ViPham!F:F, B25, NhatKy_ViPham!C:C, "T27")</f>
        <v>100</v>
      </c>
      <c r="AS25" s="7">
        <f>100 + SUMIFS(NhatKy_ViPham!J:J, NhatKy_ViPham!E:E, "12_Sinh", NhatKy_ViPham!F:F, B25, NhatKy_ViPham!C:C, "T28") - SUMIFS(NhatKy_ViPham!K:K, NhatKy_ViPham!E:E, "12_Sinh", NhatKy_ViPham!F:F, B25, NhatKy_ViPham!C:C, "T28")</f>
        <v>100</v>
      </c>
      <c r="AT25" s="7">
        <f>100 + SUMIFS(NhatKy_ViPham!J:J, NhatKy_ViPham!E:E, "12_Sinh", NhatKy_ViPham!F:F, B25, NhatKy_ViPham!C:C, "T29") - SUMIFS(NhatKy_ViPham!K:K, NhatKy_ViPham!E:E, "12_Sinh", NhatKy_ViPham!F:F, B25, NhatKy_ViPham!C:C, "T29")</f>
        <v>100</v>
      </c>
      <c r="AU25" s="7">
        <f>100 + SUMIFS(NhatKy_ViPham!J:J, NhatKy_ViPham!E:E, "12_Sinh", NhatKy_ViPham!F:F, B25, NhatKy_ViPham!C:C, "T30") - SUMIFS(NhatKy_ViPham!K:K, NhatKy_ViPham!E:E, "12_Sinh", NhatKy_ViPham!F:F, B25, NhatKy_ViPham!C:C, "T30")</f>
        <v>100</v>
      </c>
      <c r="AV25" s="7">
        <f>100 + SUMIFS(NhatKy_ViPham!J:J, NhatKy_ViPham!E:E, "12_Sinh", NhatKy_ViPham!F:F, B25, NhatKy_ViPham!C:C, "T31") - SUMIFS(NhatKy_ViPham!K:K, NhatKy_ViPham!E:E, "12_Sinh", NhatKy_ViPham!F:F, B25, NhatKy_ViPham!C:C, "T31")</f>
        <v>100</v>
      </c>
      <c r="AW25" s="7">
        <f>100 + SUMIFS(NhatKy_ViPham!J:J, NhatKy_ViPham!E:E, "12_Sinh", NhatKy_ViPham!F:F, B25, NhatKy_ViPham!C:C, "T32") - SUMIFS(NhatKy_ViPham!K:K, NhatKy_ViPham!E:E, "12_Sinh", NhatKy_ViPham!F:F, B25, NhatKy_ViPham!C:C, "T32")</f>
        <v>100</v>
      </c>
      <c r="AX25" s="7">
        <f>100 + SUMIFS(NhatKy_ViPham!J:J, NhatKy_ViPham!E:E, "12_Sinh", NhatKy_ViPham!F:F, B25, NhatKy_ViPham!C:C, "T33") - SUMIFS(NhatKy_ViPham!K:K, NhatKy_ViPham!E:E, "12_Sinh", NhatKy_ViPham!F:F, B25, NhatKy_ViPham!C:C, "T33")</f>
        <v>100</v>
      </c>
      <c r="AY25" s="7">
        <f>100 + SUMIFS(NhatKy_ViPham!J:J, NhatKy_ViPham!E:E, "12_Sinh", NhatKy_ViPham!F:F, B25, NhatKy_ViPham!C:C, "T34") - SUMIFS(NhatKy_ViPham!K:K, NhatKy_ViPham!E:E, "12_Sinh", NhatKy_ViPham!F:F, B25, NhatKy_ViPham!C:C, "T34")</f>
        <v>100</v>
      </c>
      <c r="AZ25" s="7">
        <f>100 + SUMIFS(NhatKy_ViPham!J:J, NhatKy_ViPham!E:E, "12_Sinh", NhatKy_ViPham!F:F, B25, NhatKy_ViPham!C:C, "T35") - SUMIFS(NhatKy_ViPham!K:K, NhatKy_ViPham!E:E, "12_Sinh", NhatKy_ViPham!F:F, B25, NhatKy_ViPham!C:C, "T35")</f>
        <v>100</v>
      </c>
      <c r="BA25" s="12">
        <f t="shared" si="0"/>
        <v>100</v>
      </c>
      <c r="BB25" s="11" t="s">
        <v>430</v>
      </c>
      <c r="BC25" s="14" t="str">
        <f t="shared" si="1"/>
        <v>Tốt</v>
      </c>
      <c r="BD25" s="10" t="str">
        <f t="shared" si="2"/>
        <v>🟢 BÌNH THƯỜNG</v>
      </c>
    </row>
    <row r="26" spans="1:56" x14ac:dyDescent="0.25">
      <c r="A26" s="5">
        <v>18</v>
      </c>
      <c r="B26" s="15" t="s">
        <v>2627</v>
      </c>
      <c r="C26" s="5" t="s">
        <v>2209</v>
      </c>
      <c r="D26" s="5" t="s">
        <v>429</v>
      </c>
      <c r="E26" s="11" t="s">
        <v>430</v>
      </c>
      <c r="F26" s="6">
        <f>SUMIFS(NhatKy_ViPham!K:K, NhatKy_ViPham!E:E, "12_Sinh", NhatKy_ViPham!F:F, B26, NhatKy_ViPham!H:H, "L01")</f>
        <v>0</v>
      </c>
      <c r="G26" s="6">
        <f>SUMIFS(NhatKy_ViPham!K:K, NhatKy_ViPham!E:E, "12_Sinh", NhatKy_ViPham!F:F, B26, NhatKy_ViPham!H:H, "L02")</f>
        <v>0</v>
      </c>
      <c r="H26" s="6">
        <f>SUMIFS(NhatKy_ViPham!K:K, NhatKy_ViPham!E:E, "12_Sinh", NhatKy_ViPham!F:F, B26, NhatKy_ViPham!H:H, "L03")</f>
        <v>0</v>
      </c>
      <c r="I26" s="6">
        <f>SUMIFS(NhatKy_ViPham!K:K, NhatKy_ViPham!E:E, "12_Sinh", NhatKy_ViPham!F:F, B26, NhatKy_ViPham!H:H, "L04")</f>
        <v>0</v>
      </c>
      <c r="J26" s="6">
        <f>SUMIFS(NhatKy_ViPham!K:K, NhatKy_ViPham!E:E, "12_Sinh", NhatKy_ViPham!F:F, B26, NhatKy_ViPham!H:H, "L05")</f>
        <v>0</v>
      </c>
      <c r="K26" s="6">
        <f>SUMIFS(NhatKy_ViPham!K:K, NhatKy_ViPham!E:E, "12_Sinh", NhatKy_ViPham!F:F, B26, NhatKy_ViPham!H:H, "L06")</f>
        <v>0</v>
      </c>
      <c r="L26" s="6">
        <f>SUMIFS(NhatKy_ViPham!K:K, NhatKy_ViPham!E:E, "12_Sinh", NhatKy_ViPham!F:F, B26, NhatKy_ViPham!H:H, "L07")</f>
        <v>0</v>
      </c>
      <c r="M26" s="6">
        <f>SUMIFS(NhatKy_ViPham!K:K, NhatKy_ViPham!E:E, "12_Sinh", NhatKy_ViPham!F:F, B26, NhatKy_ViPham!H:H, "L08")</f>
        <v>0</v>
      </c>
      <c r="N26" s="6">
        <f>SUMIFS(NhatKy_ViPham!K:K, NhatKy_ViPham!E:E, "12_Sinh", NhatKy_ViPham!F:F, B26, NhatKy_ViPham!H:H, "L09")</f>
        <v>0</v>
      </c>
      <c r="O26" s="6">
        <f>SUMIFS(NhatKy_ViPham!K:K, NhatKy_ViPham!E:E, "12_Sinh", NhatKy_ViPham!F:F, B26, NhatKy_ViPham!H:H, "L10")</f>
        <v>0</v>
      </c>
      <c r="P26" s="12">
        <f>SUMIFS(NhatKy_ViPham!J:J, NhatKy_ViPham!E:E, "12_Sinh", NhatKy_ViPham!F:F, B26)</f>
        <v>0</v>
      </c>
      <c r="Q26" s="13">
        <f>SUMIFS(NhatKy_ViPham!K:K, NhatKy_ViPham!E:E, "12_Sinh", NhatKy_ViPham!F:F, B26)</f>
        <v>0</v>
      </c>
      <c r="R26" s="6">
        <f>100 + SUMIFS(NhatKy_ViPham!J:J, NhatKy_ViPham!E:E, "12_Sinh", NhatKy_ViPham!F:F, B26, NhatKy_ViPham!C:C, "T1") - SUMIFS(NhatKy_ViPham!K:K, NhatKy_ViPham!E:E, "12_Sinh", NhatKy_ViPham!F:F, B26, NhatKy_ViPham!C:C, "T1")</f>
        <v>100</v>
      </c>
      <c r="S26" s="6">
        <f>100 + SUMIFS(NhatKy_ViPham!J:J, NhatKy_ViPham!E:E, "12_Sinh", NhatKy_ViPham!F:F, B26, NhatKy_ViPham!C:C, "T2") - SUMIFS(NhatKy_ViPham!K:K, NhatKy_ViPham!E:E, "12_Sinh", NhatKy_ViPham!F:F, B26, NhatKy_ViPham!C:C, "T2")</f>
        <v>100</v>
      </c>
      <c r="T26" s="6">
        <f>100 + SUMIFS(NhatKy_ViPham!J:J, NhatKy_ViPham!E:E, "12_Sinh", NhatKy_ViPham!F:F, B26, NhatKy_ViPham!C:C, "T3") - SUMIFS(NhatKy_ViPham!K:K, NhatKy_ViPham!E:E, "12_Sinh", NhatKy_ViPham!F:F, B26, NhatKy_ViPham!C:C, "T3")</f>
        <v>100</v>
      </c>
      <c r="U26" s="6">
        <f>100 + SUMIFS(NhatKy_ViPham!J:J, NhatKy_ViPham!E:E, "12_Sinh", NhatKy_ViPham!F:F, B26, NhatKy_ViPham!C:C, "T4") - SUMIFS(NhatKy_ViPham!K:K, NhatKy_ViPham!E:E, "12_Sinh", NhatKy_ViPham!F:F, B26, NhatKy_ViPham!C:C, "T4")</f>
        <v>100</v>
      </c>
      <c r="V26" s="6">
        <f>100 + SUMIFS(NhatKy_ViPham!J:J, NhatKy_ViPham!E:E, "12_Sinh", NhatKy_ViPham!F:F, B26, NhatKy_ViPham!C:C, "T5") - SUMIFS(NhatKy_ViPham!K:K, NhatKy_ViPham!E:E, "12_Sinh", NhatKy_ViPham!F:F, B26, NhatKy_ViPham!C:C, "T5")</f>
        <v>100</v>
      </c>
      <c r="W26" s="6">
        <f>100 + SUMIFS(NhatKy_ViPham!J:J, NhatKy_ViPham!E:E, "12_Sinh", NhatKy_ViPham!F:F, B26, NhatKy_ViPham!C:C, "T6") - SUMIFS(NhatKy_ViPham!K:K, NhatKy_ViPham!E:E, "12_Sinh", NhatKy_ViPham!F:F, B26, NhatKy_ViPham!C:C, "T6")</f>
        <v>100</v>
      </c>
      <c r="X26" s="6">
        <f>100 + SUMIFS(NhatKy_ViPham!J:J, NhatKy_ViPham!E:E, "12_Sinh", NhatKy_ViPham!F:F, B26, NhatKy_ViPham!C:C, "T7") - SUMIFS(NhatKy_ViPham!K:K, NhatKy_ViPham!E:E, "12_Sinh", NhatKy_ViPham!F:F, B26, NhatKy_ViPham!C:C, "T7")</f>
        <v>100</v>
      </c>
      <c r="Y26" s="6">
        <f>100 + SUMIFS(NhatKy_ViPham!J:J, NhatKy_ViPham!E:E, "12_Sinh", NhatKy_ViPham!F:F, B26, NhatKy_ViPham!C:C, "T8") - SUMIFS(NhatKy_ViPham!K:K, NhatKy_ViPham!E:E, "12_Sinh", NhatKy_ViPham!F:F, B26, NhatKy_ViPham!C:C, "T8")</f>
        <v>100</v>
      </c>
      <c r="Z26" s="6">
        <f>100 + SUMIFS(NhatKy_ViPham!J:J, NhatKy_ViPham!E:E, "12_Sinh", NhatKy_ViPham!F:F, B26, NhatKy_ViPham!C:C, "T9") - SUMIFS(NhatKy_ViPham!K:K, NhatKy_ViPham!E:E, "12_Sinh", NhatKy_ViPham!F:F, B26, NhatKy_ViPham!C:C, "T9")</f>
        <v>100</v>
      </c>
      <c r="AA26" s="6">
        <f>100 + SUMIFS(NhatKy_ViPham!J:J, NhatKy_ViPham!E:E, "12_Sinh", NhatKy_ViPham!F:F, B26, NhatKy_ViPham!C:C, "T10") - SUMIFS(NhatKy_ViPham!K:K, NhatKy_ViPham!E:E, "12_Sinh", NhatKy_ViPham!F:F, B26, NhatKy_ViPham!C:C, "T10")</f>
        <v>100</v>
      </c>
      <c r="AB26" s="6">
        <f>100 + SUMIFS(NhatKy_ViPham!J:J, NhatKy_ViPham!E:E, "12_Sinh", NhatKy_ViPham!F:F, B26, NhatKy_ViPham!C:C, "T11") - SUMIFS(NhatKy_ViPham!K:K, NhatKy_ViPham!E:E, "12_Sinh", NhatKy_ViPham!F:F, B26, NhatKy_ViPham!C:C, "T11")</f>
        <v>100</v>
      </c>
      <c r="AC26" s="6">
        <f>100 + SUMIFS(NhatKy_ViPham!J:J, NhatKy_ViPham!E:E, "12_Sinh", NhatKy_ViPham!F:F, B26, NhatKy_ViPham!C:C, "T12") - SUMIFS(NhatKy_ViPham!K:K, NhatKy_ViPham!E:E, "12_Sinh", NhatKy_ViPham!F:F, B26, NhatKy_ViPham!C:C, "T12")</f>
        <v>100</v>
      </c>
      <c r="AD26" s="6">
        <f>100 + SUMIFS(NhatKy_ViPham!J:J, NhatKy_ViPham!E:E, "12_Sinh", NhatKy_ViPham!F:F, B26, NhatKy_ViPham!C:C, "T13") - SUMIFS(NhatKy_ViPham!K:K, NhatKy_ViPham!E:E, "12_Sinh", NhatKy_ViPham!F:F, B26, NhatKy_ViPham!C:C, "T13")</f>
        <v>100</v>
      </c>
      <c r="AE26" s="6">
        <f>100 + SUMIFS(NhatKy_ViPham!J:J, NhatKy_ViPham!E:E, "12_Sinh", NhatKy_ViPham!F:F, B26, NhatKy_ViPham!C:C, "T14") - SUMIFS(NhatKy_ViPham!K:K, NhatKy_ViPham!E:E, "12_Sinh", NhatKy_ViPham!F:F, B26, NhatKy_ViPham!C:C, "T14")</f>
        <v>100</v>
      </c>
      <c r="AF26" s="6">
        <f>100 + SUMIFS(NhatKy_ViPham!J:J, NhatKy_ViPham!E:E, "12_Sinh", NhatKy_ViPham!F:F, B26, NhatKy_ViPham!C:C, "T15") - SUMIFS(NhatKy_ViPham!K:K, NhatKy_ViPham!E:E, "12_Sinh", NhatKy_ViPham!F:F, B26, NhatKy_ViPham!C:C, "T15")</f>
        <v>100</v>
      </c>
      <c r="AG26" s="6">
        <f>100 + SUMIFS(NhatKy_ViPham!J:J, NhatKy_ViPham!E:E, "12_Sinh", NhatKy_ViPham!F:F, B26, NhatKy_ViPham!C:C, "T16") - SUMIFS(NhatKy_ViPham!K:K, NhatKy_ViPham!E:E, "12_Sinh", NhatKy_ViPham!F:F, B26, NhatKy_ViPham!C:C, "T16")</f>
        <v>100</v>
      </c>
      <c r="AH26" s="6">
        <f>100 + SUMIFS(NhatKy_ViPham!J:J, NhatKy_ViPham!E:E, "12_Sinh", NhatKy_ViPham!F:F, B26, NhatKy_ViPham!C:C, "T17") - SUMIFS(NhatKy_ViPham!K:K, NhatKy_ViPham!E:E, "12_Sinh", NhatKy_ViPham!F:F, B26, NhatKy_ViPham!C:C, "T17")</f>
        <v>100</v>
      </c>
      <c r="AI26" s="6">
        <f>100 + SUMIFS(NhatKy_ViPham!J:J, NhatKy_ViPham!E:E, "12_Sinh", NhatKy_ViPham!F:F, B26, NhatKy_ViPham!C:C, "T18") - SUMIFS(NhatKy_ViPham!K:K, NhatKy_ViPham!E:E, "12_Sinh", NhatKy_ViPham!F:F, B26, NhatKy_ViPham!C:C, "T18")</f>
        <v>100</v>
      </c>
      <c r="AJ26" s="6">
        <f>100 + SUMIFS(NhatKy_ViPham!J:J, NhatKy_ViPham!E:E, "12_Sinh", NhatKy_ViPham!F:F, B26, NhatKy_ViPham!C:C, "T19") - SUMIFS(NhatKy_ViPham!K:K, NhatKy_ViPham!E:E, "12_Sinh", NhatKy_ViPham!F:F, B26, NhatKy_ViPham!C:C, "T19")</f>
        <v>100</v>
      </c>
      <c r="AK26" s="6">
        <f>100 + SUMIFS(NhatKy_ViPham!J:J, NhatKy_ViPham!E:E, "12_Sinh", NhatKy_ViPham!F:F, B26, NhatKy_ViPham!C:C, "T20") - SUMIFS(NhatKy_ViPham!K:K, NhatKy_ViPham!E:E, "12_Sinh", NhatKy_ViPham!F:F, B26, NhatKy_ViPham!C:C, "T20")</f>
        <v>100</v>
      </c>
      <c r="AL26" s="6">
        <f>100 + SUMIFS(NhatKy_ViPham!J:J, NhatKy_ViPham!E:E, "12_Sinh", NhatKy_ViPham!F:F, B26, NhatKy_ViPham!C:C, "T21") - SUMIFS(NhatKy_ViPham!K:K, NhatKy_ViPham!E:E, "12_Sinh", NhatKy_ViPham!F:F, B26, NhatKy_ViPham!C:C, "T21")</f>
        <v>100</v>
      </c>
      <c r="AM26" s="6">
        <f>100 + SUMIFS(NhatKy_ViPham!J:J, NhatKy_ViPham!E:E, "12_Sinh", NhatKy_ViPham!F:F, B26, NhatKy_ViPham!C:C, "T22") - SUMIFS(NhatKy_ViPham!K:K, NhatKy_ViPham!E:E, "12_Sinh", NhatKy_ViPham!F:F, B26, NhatKy_ViPham!C:C, "T22")</f>
        <v>100</v>
      </c>
      <c r="AN26" s="6">
        <f>100 + SUMIFS(NhatKy_ViPham!J:J, NhatKy_ViPham!E:E, "12_Sinh", NhatKy_ViPham!F:F, B26, NhatKy_ViPham!C:C, "T23") - SUMIFS(NhatKy_ViPham!K:K, NhatKy_ViPham!E:E, "12_Sinh", NhatKy_ViPham!F:F, B26, NhatKy_ViPham!C:C, "T23")</f>
        <v>100</v>
      </c>
      <c r="AO26" s="6">
        <f>100 + SUMIFS(NhatKy_ViPham!J:J, NhatKy_ViPham!E:E, "12_Sinh", NhatKy_ViPham!F:F, B26, NhatKy_ViPham!C:C, "T24") - SUMIFS(NhatKy_ViPham!K:K, NhatKy_ViPham!E:E, "12_Sinh", NhatKy_ViPham!F:F, B26, NhatKy_ViPham!C:C, "T24")</f>
        <v>100</v>
      </c>
      <c r="AP26" s="6">
        <f>100 + SUMIFS(NhatKy_ViPham!J:J, NhatKy_ViPham!E:E, "12_Sinh", NhatKy_ViPham!F:F, B26, NhatKy_ViPham!C:C, "T25") - SUMIFS(NhatKy_ViPham!K:K, NhatKy_ViPham!E:E, "12_Sinh", NhatKy_ViPham!F:F, B26, NhatKy_ViPham!C:C, "T25")</f>
        <v>100</v>
      </c>
      <c r="AQ26" s="6">
        <f>100 + SUMIFS(NhatKy_ViPham!J:J, NhatKy_ViPham!E:E, "12_Sinh", NhatKy_ViPham!F:F, B26, NhatKy_ViPham!C:C, "T26") - SUMIFS(NhatKy_ViPham!K:K, NhatKy_ViPham!E:E, "12_Sinh", NhatKy_ViPham!F:F, B26, NhatKy_ViPham!C:C, "T26")</f>
        <v>100</v>
      </c>
      <c r="AR26" s="6">
        <f>100 + SUMIFS(NhatKy_ViPham!J:J, NhatKy_ViPham!E:E, "12_Sinh", NhatKy_ViPham!F:F, B26, NhatKy_ViPham!C:C, "T27") - SUMIFS(NhatKy_ViPham!K:K, NhatKy_ViPham!E:E, "12_Sinh", NhatKy_ViPham!F:F, B26, NhatKy_ViPham!C:C, "T27")</f>
        <v>100</v>
      </c>
      <c r="AS26" s="6">
        <f>100 + SUMIFS(NhatKy_ViPham!J:J, NhatKy_ViPham!E:E, "12_Sinh", NhatKy_ViPham!F:F, B26, NhatKy_ViPham!C:C, "T28") - SUMIFS(NhatKy_ViPham!K:K, NhatKy_ViPham!E:E, "12_Sinh", NhatKy_ViPham!F:F, B26, NhatKy_ViPham!C:C, "T28")</f>
        <v>100</v>
      </c>
      <c r="AT26" s="6">
        <f>100 + SUMIFS(NhatKy_ViPham!J:J, NhatKy_ViPham!E:E, "12_Sinh", NhatKy_ViPham!F:F, B26, NhatKy_ViPham!C:C, "T29") - SUMIFS(NhatKy_ViPham!K:K, NhatKy_ViPham!E:E, "12_Sinh", NhatKy_ViPham!F:F, B26, NhatKy_ViPham!C:C, "T29")</f>
        <v>100</v>
      </c>
      <c r="AU26" s="6">
        <f>100 + SUMIFS(NhatKy_ViPham!J:J, NhatKy_ViPham!E:E, "12_Sinh", NhatKy_ViPham!F:F, B26, NhatKy_ViPham!C:C, "T30") - SUMIFS(NhatKy_ViPham!K:K, NhatKy_ViPham!E:E, "12_Sinh", NhatKy_ViPham!F:F, B26, NhatKy_ViPham!C:C, "T30")</f>
        <v>100</v>
      </c>
      <c r="AV26" s="6">
        <f>100 + SUMIFS(NhatKy_ViPham!J:J, NhatKy_ViPham!E:E, "12_Sinh", NhatKy_ViPham!F:F, B26, NhatKy_ViPham!C:C, "T31") - SUMIFS(NhatKy_ViPham!K:K, NhatKy_ViPham!E:E, "12_Sinh", NhatKy_ViPham!F:F, B26, NhatKy_ViPham!C:C, "T31")</f>
        <v>100</v>
      </c>
      <c r="AW26" s="6">
        <f>100 + SUMIFS(NhatKy_ViPham!J:J, NhatKy_ViPham!E:E, "12_Sinh", NhatKy_ViPham!F:F, B26, NhatKy_ViPham!C:C, "T32") - SUMIFS(NhatKy_ViPham!K:K, NhatKy_ViPham!E:E, "12_Sinh", NhatKy_ViPham!F:F, B26, NhatKy_ViPham!C:C, "T32")</f>
        <v>100</v>
      </c>
      <c r="AX26" s="6">
        <f>100 + SUMIFS(NhatKy_ViPham!J:J, NhatKy_ViPham!E:E, "12_Sinh", NhatKy_ViPham!F:F, B26, NhatKy_ViPham!C:C, "T33") - SUMIFS(NhatKy_ViPham!K:K, NhatKy_ViPham!E:E, "12_Sinh", NhatKy_ViPham!F:F, B26, NhatKy_ViPham!C:C, "T33")</f>
        <v>100</v>
      </c>
      <c r="AY26" s="6">
        <f>100 + SUMIFS(NhatKy_ViPham!J:J, NhatKy_ViPham!E:E, "12_Sinh", NhatKy_ViPham!F:F, B26, NhatKy_ViPham!C:C, "T34") - SUMIFS(NhatKy_ViPham!K:K, NhatKy_ViPham!E:E, "12_Sinh", NhatKy_ViPham!F:F, B26, NhatKy_ViPham!C:C, "T34")</f>
        <v>100</v>
      </c>
      <c r="AZ26" s="6">
        <f>100 + SUMIFS(NhatKy_ViPham!J:J, NhatKy_ViPham!E:E, "12_Sinh", NhatKy_ViPham!F:F, B26, NhatKy_ViPham!C:C, "T35") - SUMIFS(NhatKy_ViPham!K:K, NhatKy_ViPham!E:E, "12_Sinh", NhatKy_ViPham!F:F, B26, NhatKy_ViPham!C:C, "T35")</f>
        <v>100</v>
      </c>
      <c r="BA26" s="12">
        <f t="shared" si="0"/>
        <v>100</v>
      </c>
      <c r="BB26" s="11" t="s">
        <v>430</v>
      </c>
      <c r="BC26" s="16" t="str">
        <f t="shared" si="1"/>
        <v>Tốt</v>
      </c>
      <c r="BD26" s="15" t="str">
        <f t="shared" si="2"/>
        <v>🟢 BÌNH THƯỜNG</v>
      </c>
    </row>
    <row r="27" spans="1:56" x14ac:dyDescent="0.25">
      <c r="A27" s="4">
        <v>19</v>
      </c>
      <c r="B27" s="10" t="s">
        <v>2628</v>
      </c>
      <c r="C27" s="4" t="s">
        <v>2629</v>
      </c>
      <c r="D27" s="4" t="s">
        <v>429</v>
      </c>
      <c r="E27" s="11" t="s">
        <v>430</v>
      </c>
      <c r="F27" s="7">
        <f>SUMIFS(NhatKy_ViPham!K:K, NhatKy_ViPham!E:E, "12_Sinh", NhatKy_ViPham!F:F, B27, NhatKy_ViPham!H:H, "L01")</f>
        <v>0</v>
      </c>
      <c r="G27" s="7">
        <f>SUMIFS(NhatKy_ViPham!K:K, NhatKy_ViPham!E:E, "12_Sinh", NhatKy_ViPham!F:F, B27, NhatKy_ViPham!H:H, "L02")</f>
        <v>0</v>
      </c>
      <c r="H27" s="7">
        <f>SUMIFS(NhatKy_ViPham!K:K, NhatKy_ViPham!E:E, "12_Sinh", NhatKy_ViPham!F:F, B27, NhatKy_ViPham!H:H, "L03")</f>
        <v>0</v>
      </c>
      <c r="I27" s="7">
        <f>SUMIFS(NhatKy_ViPham!K:K, NhatKy_ViPham!E:E, "12_Sinh", NhatKy_ViPham!F:F, B27, NhatKy_ViPham!H:H, "L04")</f>
        <v>0</v>
      </c>
      <c r="J27" s="7">
        <f>SUMIFS(NhatKy_ViPham!K:K, NhatKy_ViPham!E:E, "12_Sinh", NhatKy_ViPham!F:F, B27, NhatKy_ViPham!H:H, "L05")</f>
        <v>0</v>
      </c>
      <c r="K27" s="7">
        <f>SUMIFS(NhatKy_ViPham!K:K, NhatKy_ViPham!E:E, "12_Sinh", NhatKy_ViPham!F:F, B27, NhatKy_ViPham!H:H, "L06")</f>
        <v>0</v>
      </c>
      <c r="L27" s="7">
        <f>SUMIFS(NhatKy_ViPham!K:K, NhatKy_ViPham!E:E, "12_Sinh", NhatKy_ViPham!F:F, B27, NhatKy_ViPham!H:H, "L07")</f>
        <v>0</v>
      </c>
      <c r="M27" s="7">
        <f>SUMIFS(NhatKy_ViPham!K:K, NhatKy_ViPham!E:E, "12_Sinh", NhatKy_ViPham!F:F, B27, NhatKy_ViPham!H:H, "L08")</f>
        <v>0</v>
      </c>
      <c r="N27" s="7">
        <f>SUMIFS(NhatKy_ViPham!K:K, NhatKy_ViPham!E:E, "12_Sinh", NhatKy_ViPham!F:F, B27, NhatKy_ViPham!H:H, "L09")</f>
        <v>0</v>
      </c>
      <c r="O27" s="7">
        <f>SUMIFS(NhatKy_ViPham!K:K, NhatKy_ViPham!E:E, "12_Sinh", NhatKy_ViPham!F:F, B27, NhatKy_ViPham!H:H, "L10")</f>
        <v>0</v>
      </c>
      <c r="P27" s="12">
        <f>SUMIFS(NhatKy_ViPham!J:J, NhatKy_ViPham!E:E, "12_Sinh", NhatKy_ViPham!F:F, B27)</f>
        <v>0</v>
      </c>
      <c r="Q27" s="13">
        <f>SUMIFS(NhatKy_ViPham!K:K, NhatKy_ViPham!E:E, "12_Sinh", NhatKy_ViPham!F:F, B27)</f>
        <v>0</v>
      </c>
      <c r="R27" s="7">
        <f>100 + SUMIFS(NhatKy_ViPham!J:J, NhatKy_ViPham!E:E, "12_Sinh", NhatKy_ViPham!F:F, B27, NhatKy_ViPham!C:C, "T1") - SUMIFS(NhatKy_ViPham!K:K, NhatKy_ViPham!E:E, "12_Sinh", NhatKy_ViPham!F:F, B27, NhatKy_ViPham!C:C, "T1")</f>
        <v>100</v>
      </c>
      <c r="S27" s="7">
        <f>100 + SUMIFS(NhatKy_ViPham!J:J, NhatKy_ViPham!E:E, "12_Sinh", NhatKy_ViPham!F:F, B27, NhatKy_ViPham!C:C, "T2") - SUMIFS(NhatKy_ViPham!K:K, NhatKy_ViPham!E:E, "12_Sinh", NhatKy_ViPham!F:F, B27, NhatKy_ViPham!C:C, "T2")</f>
        <v>100</v>
      </c>
      <c r="T27" s="7">
        <f>100 + SUMIFS(NhatKy_ViPham!J:J, NhatKy_ViPham!E:E, "12_Sinh", NhatKy_ViPham!F:F, B27, NhatKy_ViPham!C:C, "T3") - SUMIFS(NhatKy_ViPham!K:K, NhatKy_ViPham!E:E, "12_Sinh", NhatKy_ViPham!F:F, B27, NhatKy_ViPham!C:C, "T3")</f>
        <v>100</v>
      </c>
      <c r="U27" s="7">
        <f>100 + SUMIFS(NhatKy_ViPham!J:J, NhatKy_ViPham!E:E, "12_Sinh", NhatKy_ViPham!F:F, B27, NhatKy_ViPham!C:C, "T4") - SUMIFS(NhatKy_ViPham!K:K, NhatKy_ViPham!E:E, "12_Sinh", NhatKy_ViPham!F:F, B27, NhatKy_ViPham!C:C, "T4")</f>
        <v>100</v>
      </c>
      <c r="V27" s="7">
        <f>100 + SUMIFS(NhatKy_ViPham!J:J, NhatKy_ViPham!E:E, "12_Sinh", NhatKy_ViPham!F:F, B27, NhatKy_ViPham!C:C, "T5") - SUMIFS(NhatKy_ViPham!K:K, NhatKy_ViPham!E:E, "12_Sinh", NhatKy_ViPham!F:F, B27, NhatKy_ViPham!C:C, "T5")</f>
        <v>100</v>
      </c>
      <c r="W27" s="7">
        <f>100 + SUMIFS(NhatKy_ViPham!J:J, NhatKy_ViPham!E:E, "12_Sinh", NhatKy_ViPham!F:F, B27, NhatKy_ViPham!C:C, "T6") - SUMIFS(NhatKy_ViPham!K:K, NhatKy_ViPham!E:E, "12_Sinh", NhatKy_ViPham!F:F, B27, NhatKy_ViPham!C:C, "T6")</f>
        <v>100</v>
      </c>
      <c r="X27" s="7">
        <f>100 + SUMIFS(NhatKy_ViPham!J:J, NhatKy_ViPham!E:E, "12_Sinh", NhatKy_ViPham!F:F, B27, NhatKy_ViPham!C:C, "T7") - SUMIFS(NhatKy_ViPham!K:K, NhatKy_ViPham!E:E, "12_Sinh", NhatKy_ViPham!F:F, B27, NhatKy_ViPham!C:C, "T7")</f>
        <v>100</v>
      </c>
      <c r="Y27" s="7">
        <f>100 + SUMIFS(NhatKy_ViPham!J:J, NhatKy_ViPham!E:E, "12_Sinh", NhatKy_ViPham!F:F, B27, NhatKy_ViPham!C:C, "T8") - SUMIFS(NhatKy_ViPham!K:K, NhatKy_ViPham!E:E, "12_Sinh", NhatKy_ViPham!F:F, B27, NhatKy_ViPham!C:C, "T8")</f>
        <v>100</v>
      </c>
      <c r="Z27" s="7">
        <f>100 + SUMIFS(NhatKy_ViPham!J:J, NhatKy_ViPham!E:E, "12_Sinh", NhatKy_ViPham!F:F, B27, NhatKy_ViPham!C:C, "T9") - SUMIFS(NhatKy_ViPham!K:K, NhatKy_ViPham!E:E, "12_Sinh", NhatKy_ViPham!F:F, B27, NhatKy_ViPham!C:C, "T9")</f>
        <v>100</v>
      </c>
      <c r="AA27" s="7">
        <f>100 + SUMIFS(NhatKy_ViPham!J:J, NhatKy_ViPham!E:E, "12_Sinh", NhatKy_ViPham!F:F, B27, NhatKy_ViPham!C:C, "T10") - SUMIFS(NhatKy_ViPham!K:K, NhatKy_ViPham!E:E, "12_Sinh", NhatKy_ViPham!F:F, B27, NhatKy_ViPham!C:C, "T10")</f>
        <v>100</v>
      </c>
      <c r="AB27" s="7">
        <f>100 + SUMIFS(NhatKy_ViPham!J:J, NhatKy_ViPham!E:E, "12_Sinh", NhatKy_ViPham!F:F, B27, NhatKy_ViPham!C:C, "T11") - SUMIFS(NhatKy_ViPham!K:K, NhatKy_ViPham!E:E, "12_Sinh", NhatKy_ViPham!F:F, B27, NhatKy_ViPham!C:C, "T11")</f>
        <v>100</v>
      </c>
      <c r="AC27" s="7">
        <f>100 + SUMIFS(NhatKy_ViPham!J:J, NhatKy_ViPham!E:E, "12_Sinh", NhatKy_ViPham!F:F, B27, NhatKy_ViPham!C:C, "T12") - SUMIFS(NhatKy_ViPham!K:K, NhatKy_ViPham!E:E, "12_Sinh", NhatKy_ViPham!F:F, B27, NhatKy_ViPham!C:C, "T12")</f>
        <v>100</v>
      </c>
      <c r="AD27" s="7">
        <f>100 + SUMIFS(NhatKy_ViPham!J:J, NhatKy_ViPham!E:E, "12_Sinh", NhatKy_ViPham!F:F, B27, NhatKy_ViPham!C:C, "T13") - SUMIFS(NhatKy_ViPham!K:K, NhatKy_ViPham!E:E, "12_Sinh", NhatKy_ViPham!F:F, B27, NhatKy_ViPham!C:C, "T13")</f>
        <v>100</v>
      </c>
      <c r="AE27" s="7">
        <f>100 + SUMIFS(NhatKy_ViPham!J:J, NhatKy_ViPham!E:E, "12_Sinh", NhatKy_ViPham!F:F, B27, NhatKy_ViPham!C:C, "T14") - SUMIFS(NhatKy_ViPham!K:K, NhatKy_ViPham!E:E, "12_Sinh", NhatKy_ViPham!F:F, B27, NhatKy_ViPham!C:C, "T14")</f>
        <v>100</v>
      </c>
      <c r="AF27" s="7">
        <f>100 + SUMIFS(NhatKy_ViPham!J:J, NhatKy_ViPham!E:E, "12_Sinh", NhatKy_ViPham!F:F, B27, NhatKy_ViPham!C:C, "T15") - SUMIFS(NhatKy_ViPham!K:K, NhatKy_ViPham!E:E, "12_Sinh", NhatKy_ViPham!F:F, B27, NhatKy_ViPham!C:C, "T15")</f>
        <v>100</v>
      </c>
      <c r="AG27" s="7">
        <f>100 + SUMIFS(NhatKy_ViPham!J:J, NhatKy_ViPham!E:E, "12_Sinh", NhatKy_ViPham!F:F, B27, NhatKy_ViPham!C:C, "T16") - SUMIFS(NhatKy_ViPham!K:K, NhatKy_ViPham!E:E, "12_Sinh", NhatKy_ViPham!F:F, B27, NhatKy_ViPham!C:C, "T16")</f>
        <v>100</v>
      </c>
      <c r="AH27" s="7">
        <f>100 + SUMIFS(NhatKy_ViPham!J:J, NhatKy_ViPham!E:E, "12_Sinh", NhatKy_ViPham!F:F, B27, NhatKy_ViPham!C:C, "T17") - SUMIFS(NhatKy_ViPham!K:K, NhatKy_ViPham!E:E, "12_Sinh", NhatKy_ViPham!F:F, B27, NhatKy_ViPham!C:C, "T17")</f>
        <v>100</v>
      </c>
      <c r="AI27" s="7">
        <f>100 + SUMIFS(NhatKy_ViPham!J:J, NhatKy_ViPham!E:E, "12_Sinh", NhatKy_ViPham!F:F, B27, NhatKy_ViPham!C:C, "T18") - SUMIFS(NhatKy_ViPham!K:K, NhatKy_ViPham!E:E, "12_Sinh", NhatKy_ViPham!F:F, B27, NhatKy_ViPham!C:C, "T18")</f>
        <v>100</v>
      </c>
      <c r="AJ27" s="7">
        <f>100 + SUMIFS(NhatKy_ViPham!J:J, NhatKy_ViPham!E:E, "12_Sinh", NhatKy_ViPham!F:F, B27, NhatKy_ViPham!C:C, "T19") - SUMIFS(NhatKy_ViPham!K:K, NhatKy_ViPham!E:E, "12_Sinh", NhatKy_ViPham!F:F, B27, NhatKy_ViPham!C:C, "T19")</f>
        <v>100</v>
      </c>
      <c r="AK27" s="7">
        <f>100 + SUMIFS(NhatKy_ViPham!J:J, NhatKy_ViPham!E:E, "12_Sinh", NhatKy_ViPham!F:F, B27, NhatKy_ViPham!C:C, "T20") - SUMIFS(NhatKy_ViPham!K:K, NhatKy_ViPham!E:E, "12_Sinh", NhatKy_ViPham!F:F, B27, NhatKy_ViPham!C:C, "T20")</f>
        <v>100</v>
      </c>
      <c r="AL27" s="7">
        <f>100 + SUMIFS(NhatKy_ViPham!J:J, NhatKy_ViPham!E:E, "12_Sinh", NhatKy_ViPham!F:F, B27, NhatKy_ViPham!C:C, "T21") - SUMIFS(NhatKy_ViPham!K:K, NhatKy_ViPham!E:E, "12_Sinh", NhatKy_ViPham!F:F, B27, NhatKy_ViPham!C:C, "T21")</f>
        <v>100</v>
      </c>
      <c r="AM27" s="7">
        <f>100 + SUMIFS(NhatKy_ViPham!J:J, NhatKy_ViPham!E:E, "12_Sinh", NhatKy_ViPham!F:F, B27, NhatKy_ViPham!C:C, "T22") - SUMIFS(NhatKy_ViPham!K:K, NhatKy_ViPham!E:E, "12_Sinh", NhatKy_ViPham!F:F, B27, NhatKy_ViPham!C:C, "T22")</f>
        <v>100</v>
      </c>
      <c r="AN27" s="7">
        <f>100 + SUMIFS(NhatKy_ViPham!J:J, NhatKy_ViPham!E:E, "12_Sinh", NhatKy_ViPham!F:F, B27, NhatKy_ViPham!C:C, "T23") - SUMIFS(NhatKy_ViPham!K:K, NhatKy_ViPham!E:E, "12_Sinh", NhatKy_ViPham!F:F, B27, NhatKy_ViPham!C:C, "T23")</f>
        <v>100</v>
      </c>
      <c r="AO27" s="7">
        <f>100 + SUMIFS(NhatKy_ViPham!J:J, NhatKy_ViPham!E:E, "12_Sinh", NhatKy_ViPham!F:F, B27, NhatKy_ViPham!C:C, "T24") - SUMIFS(NhatKy_ViPham!K:K, NhatKy_ViPham!E:E, "12_Sinh", NhatKy_ViPham!F:F, B27, NhatKy_ViPham!C:C, "T24")</f>
        <v>100</v>
      </c>
      <c r="AP27" s="7">
        <f>100 + SUMIFS(NhatKy_ViPham!J:J, NhatKy_ViPham!E:E, "12_Sinh", NhatKy_ViPham!F:F, B27, NhatKy_ViPham!C:C, "T25") - SUMIFS(NhatKy_ViPham!K:K, NhatKy_ViPham!E:E, "12_Sinh", NhatKy_ViPham!F:F, B27, NhatKy_ViPham!C:C, "T25")</f>
        <v>100</v>
      </c>
      <c r="AQ27" s="7">
        <f>100 + SUMIFS(NhatKy_ViPham!J:J, NhatKy_ViPham!E:E, "12_Sinh", NhatKy_ViPham!F:F, B27, NhatKy_ViPham!C:C, "T26") - SUMIFS(NhatKy_ViPham!K:K, NhatKy_ViPham!E:E, "12_Sinh", NhatKy_ViPham!F:F, B27, NhatKy_ViPham!C:C, "T26")</f>
        <v>100</v>
      </c>
      <c r="AR27" s="7">
        <f>100 + SUMIFS(NhatKy_ViPham!J:J, NhatKy_ViPham!E:E, "12_Sinh", NhatKy_ViPham!F:F, B27, NhatKy_ViPham!C:C, "T27") - SUMIFS(NhatKy_ViPham!K:K, NhatKy_ViPham!E:E, "12_Sinh", NhatKy_ViPham!F:F, B27, NhatKy_ViPham!C:C, "T27")</f>
        <v>100</v>
      </c>
      <c r="AS27" s="7">
        <f>100 + SUMIFS(NhatKy_ViPham!J:J, NhatKy_ViPham!E:E, "12_Sinh", NhatKy_ViPham!F:F, B27, NhatKy_ViPham!C:C, "T28") - SUMIFS(NhatKy_ViPham!K:K, NhatKy_ViPham!E:E, "12_Sinh", NhatKy_ViPham!F:F, B27, NhatKy_ViPham!C:C, "T28")</f>
        <v>100</v>
      </c>
      <c r="AT27" s="7">
        <f>100 + SUMIFS(NhatKy_ViPham!J:J, NhatKy_ViPham!E:E, "12_Sinh", NhatKy_ViPham!F:F, B27, NhatKy_ViPham!C:C, "T29") - SUMIFS(NhatKy_ViPham!K:K, NhatKy_ViPham!E:E, "12_Sinh", NhatKy_ViPham!F:F, B27, NhatKy_ViPham!C:C, "T29")</f>
        <v>100</v>
      </c>
      <c r="AU27" s="7">
        <f>100 + SUMIFS(NhatKy_ViPham!J:J, NhatKy_ViPham!E:E, "12_Sinh", NhatKy_ViPham!F:F, B27, NhatKy_ViPham!C:C, "T30") - SUMIFS(NhatKy_ViPham!K:K, NhatKy_ViPham!E:E, "12_Sinh", NhatKy_ViPham!F:F, B27, NhatKy_ViPham!C:C, "T30")</f>
        <v>100</v>
      </c>
      <c r="AV27" s="7">
        <f>100 + SUMIFS(NhatKy_ViPham!J:J, NhatKy_ViPham!E:E, "12_Sinh", NhatKy_ViPham!F:F, B27, NhatKy_ViPham!C:C, "T31") - SUMIFS(NhatKy_ViPham!K:K, NhatKy_ViPham!E:E, "12_Sinh", NhatKy_ViPham!F:F, B27, NhatKy_ViPham!C:C, "T31")</f>
        <v>100</v>
      </c>
      <c r="AW27" s="7">
        <f>100 + SUMIFS(NhatKy_ViPham!J:J, NhatKy_ViPham!E:E, "12_Sinh", NhatKy_ViPham!F:F, B27, NhatKy_ViPham!C:C, "T32") - SUMIFS(NhatKy_ViPham!K:K, NhatKy_ViPham!E:E, "12_Sinh", NhatKy_ViPham!F:F, B27, NhatKy_ViPham!C:C, "T32")</f>
        <v>100</v>
      </c>
      <c r="AX27" s="7">
        <f>100 + SUMIFS(NhatKy_ViPham!J:J, NhatKy_ViPham!E:E, "12_Sinh", NhatKy_ViPham!F:F, B27, NhatKy_ViPham!C:C, "T33") - SUMIFS(NhatKy_ViPham!K:K, NhatKy_ViPham!E:E, "12_Sinh", NhatKy_ViPham!F:F, B27, NhatKy_ViPham!C:C, "T33")</f>
        <v>100</v>
      </c>
      <c r="AY27" s="7">
        <f>100 + SUMIFS(NhatKy_ViPham!J:J, NhatKy_ViPham!E:E, "12_Sinh", NhatKy_ViPham!F:F, B27, NhatKy_ViPham!C:C, "T34") - SUMIFS(NhatKy_ViPham!K:K, NhatKy_ViPham!E:E, "12_Sinh", NhatKy_ViPham!F:F, B27, NhatKy_ViPham!C:C, "T34")</f>
        <v>100</v>
      </c>
      <c r="AZ27" s="7">
        <f>100 + SUMIFS(NhatKy_ViPham!J:J, NhatKy_ViPham!E:E, "12_Sinh", NhatKy_ViPham!F:F, B27, NhatKy_ViPham!C:C, "T35") - SUMIFS(NhatKy_ViPham!K:K, NhatKy_ViPham!E:E, "12_Sinh", NhatKy_ViPham!F:F, B27, NhatKy_ViPham!C:C, "T35")</f>
        <v>100</v>
      </c>
      <c r="BA27" s="12">
        <f t="shared" si="0"/>
        <v>100</v>
      </c>
      <c r="BB27" s="11" t="s">
        <v>430</v>
      </c>
      <c r="BC27" s="14" t="str">
        <f t="shared" si="1"/>
        <v>Tốt</v>
      </c>
      <c r="BD27" s="10" t="str">
        <f t="shared" si="2"/>
        <v>🟢 BÌNH THƯỜNG</v>
      </c>
    </row>
    <row r="28" spans="1:56" x14ac:dyDescent="0.25">
      <c r="A28" s="5">
        <v>20</v>
      </c>
      <c r="B28" s="15" t="s">
        <v>2630</v>
      </c>
      <c r="C28" s="5" t="s">
        <v>2631</v>
      </c>
      <c r="D28" s="5" t="s">
        <v>429</v>
      </c>
      <c r="E28" s="11" t="s">
        <v>430</v>
      </c>
      <c r="F28" s="6">
        <f>SUMIFS(NhatKy_ViPham!K:K, NhatKy_ViPham!E:E, "12_Sinh", NhatKy_ViPham!F:F, B28, NhatKy_ViPham!H:H, "L01")</f>
        <v>0</v>
      </c>
      <c r="G28" s="6">
        <f>SUMIFS(NhatKy_ViPham!K:K, NhatKy_ViPham!E:E, "12_Sinh", NhatKy_ViPham!F:F, B28, NhatKy_ViPham!H:H, "L02")</f>
        <v>0</v>
      </c>
      <c r="H28" s="6">
        <f>SUMIFS(NhatKy_ViPham!K:K, NhatKy_ViPham!E:E, "12_Sinh", NhatKy_ViPham!F:F, B28, NhatKy_ViPham!H:H, "L03")</f>
        <v>0</v>
      </c>
      <c r="I28" s="6">
        <f>SUMIFS(NhatKy_ViPham!K:K, NhatKy_ViPham!E:E, "12_Sinh", NhatKy_ViPham!F:F, B28, NhatKy_ViPham!H:H, "L04")</f>
        <v>0</v>
      </c>
      <c r="J28" s="6">
        <f>SUMIFS(NhatKy_ViPham!K:K, NhatKy_ViPham!E:E, "12_Sinh", NhatKy_ViPham!F:F, B28, NhatKy_ViPham!H:H, "L05")</f>
        <v>0</v>
      </c>
      <c r="K28" s="6">
        <f>SUMIFS(NhatKy_ViPham!K:K, NhatKy_ViPham!E:E, "12_Sinh", NhatKy_ViPham!F:F, B28, NhatKy_ViPham!H:H, "L06")</f>
        <v>0</v>
      </c>
      <c r="L28" s="6">
        <f>SUMIFS(NhatKy_ViPham!K:K, NhatKy_ViPham!E:E, "12_Sinh", NhatKy_ViPham!F:F, B28, NhatKy_ViPham!H:H, "L07")</f>
        <v>0</v>
      </c>
      <c r="M28" s="6">
        <f>SUMIFS(NhatKy_ViPham!K:K, NhatKy_ViPham!E:E, "12_Sinh", NhatKy_ViPham!F:F, B28, NhatKy_ViPham!H:H, "L08")</f>
        <v>0</v>
      </c>
      <c r="N28" s="6">
        <f>SUMIFS(NhatKy_ViPham!K:K, NhatKy_ViPham!E:E, "12_Sinh", NhatKy_ViPham!F:F, B28, NhatKy_ViPham!H:H, "L09")</f>
        <v>0</v>
      </c>
      <c r="O28" s="6">
        <f>SUMIFS(NhatKy_ViPham!K:K, NhatKy_ViPham!E:E, "12_Sinh", NhatKy_ViPham!F:F, B28, NhatKy_ViPham!H:H, "L10")</f>
        <v>0</v>
      </c>
      <c r="P28" s="12">
        <f>SUMIFS(NhatKy_ViPham!J:J, NhatKy_ViPham!E:E, "12_Sinh", NhatKy_ViPham!F:F, B28)</f>
        <v>0</v>
      </c>
      <c r="Q28" s="13">
        <f>SUMIFS(NhatKy_ViPham!K:K, NhatKy_ViPham!E:E, "12_Sinh", NhatKy_ViPham!F:F, B28)</f>
        <v>0</v>
      </c>
      <c r="R28" s="6">
        <f>100 + SUMIFS(NhatKy_ViPham!J:J, NhatKy_ViPham!E:E, "12_Sinh", NhatKy_ViPham!F:F, B28, NhatKy_ViPham!C:C, "T1") - SUMIFS(NhatKy_ViPham!K:K, NhatKy_ViPham!E:E, "12_Sinh", NhatKy_ViPham!F:F, B28, NhatKy_ViPham!C:C, "T1")</f>
        <v>100</v>
      </c>
      <c r="S28" s="6">
        <f>100 + SUMIFS(NhatKy_ViPham!J:J, NhatKy_ViPham!E:E, "12_Sinh", NhatKy_ViPham!F:F, B28, NhatKy_ViPham!C:C, "T2") - SUMIFS(NhatKy_ViPham!K:K, NhatKy_ViPham!E:E, "12_Sinh", NhatKy_ViPham!F:F, B28, NhatKy_ViPham!C:C, "T2")</f>
        <v>100</v>
      </c>
      <c r="T28" s="6">
        <f>100 + SUMIFS(NhatKy_ViPham!J:J, NhatKy_ViPham!E:E, "12_Sinh", NhatKy_ViPham!F:F, B28, NhatKy_ViPham!C:C, "T3") - SUMIFS(NhatKy_ViPham!K:K, NhatKy_ViPham!E:E, "12_Sinh", NhatKy_ViPham!F:F, B28, NhatKy_ViPham!C:C, "T3")</f>
        <v>100</v>
      </c>
      <c r="U28" s="6">
        <f>100 + SUMIFS(NhatKy_ViPham!J:J, NhatKy_ViPham!E:E, "12_Sinh", NhatKy_ViPham!F:F, B28, NhatKy_ViPham!C:C, "T4") - SUMIFS(NhatKy_ViPham!K:K, NhatKy_ViPham!E:E, "12_Sinh", NhatKy_ViPham!F:F, B28, NhatKy_ViPham!C:C, "T4")</f>
        <v>100</v>
      </c>
      <c r="V28" s="6">
        <f>100 + SUMIFS(NhatKy_ViPham!J:J, NhatKy_ViPham!E:E, "12_Sinh", NhatKy_ViPham!F:F, B28, NhatKy_ViPham!C:C, "T5") - SUMIFS(NhatKy_ViPham!K:K, NhatKy_ViPham!E:E, "12_Sinh", NhatKy_ViPham!F:F, B28, NhatKy_ViPham!C:C, "T5")</f>
        <v>100</v>
      </c>
      <c r="W28" s="6">
        <f>100 + SUMIFS(NhatKy_ViPham!J:J, NhatKy_ViPham!E:E, "12_Sinh", NhatKy_ViPham!F:F, B28, NhatKy_ViPham!C:C, "T6") - SUMIFS(NhatKy_ViPham!K:K, NhatKy_ViPham!E:E, "12_Sinh", NhatKy_ViPham!F:F, B28, NhatKy_ViPham!C:C, "T6")</f>
        <v>100</v>
      </c>
      <c r="X28" s="6">
        <f>100 + SUMIFS(NhatKy_ViPham!J:J, NhatKy_ViPham!E:E, "12_Sinh", NhatKy_ViPham!F:F, B28, NhatKy_ViPham!C:C, "T7") - SUMIFS(NhatKy_ViPham!K:K, NhatKy_ViPham!E:E, "12_Sinh", NhatKy_ViPham!F:F, B28, NhatKy_ViPham!C:C, "T7")</f>
        <v>100</v>
      </c>
      <c r="Y28" s="6">
        <f>100 + SUMIFS(NhatKy_ViPham!J:J, NhatKy_ViPham!E:E, "12_Sinh", NhatKy_ViPham!F:F, B28, NhatKy_ViPham!C:C, "T8") - SUMIFS(NhatKy_ViPham!K:K, NhatKy_ViPham!E:E, "12_Sinh", NhatKy_ViPham!F:F, B28, NhatKy_ViPham!C:C, "T8")</f>
        <v>100</v>
      </c>
      <c r="Z28" s="6">
        <f>100 + SUMIFS(NhatKy_ViPham!J:J, NhatKy_ViPham!E:E, "12_Sinh", NhatKy_ViPham!F:F, B28, NhatKy_ViPham!C:C, "T9") - SUMIFS(NhatKy_ViPham!K:K, NhatKy_ViPham!E:E, "12_Sinh", NhatKy_ViPham!F:F, B28, NhatKy_ViPham!C:C, "T9")</f>
        <v>100</v>
      </c>
      <c r="AA28" s="6">
        <f>100 + SUMIFS(NhatKy_ViPham!J:J, NhatKy_ViPham!E:E, "12_Sinh", NhatKy_ViPham!F:F, B28, NhatKy_ViPham!C:C, "T10") - SUMIFS(NhatKy_ViPham!K:K, NhatKy_ViPham!E:E, "12_Sinh", NhatKy_ViPham!F:F, B28, NhatKy_ViPham!C:C, "T10")</f>
        <v>100</v>
      </c>
      <c r="AB28" s="6">
        <f>100 + SUMIFS(NhatKy_ViPham!J:J, NhatKy_ViPham!E:E, "12_Sinh", NhatKy_ViPham!F:F, B28, NhatKy_ViPham!C:C, "T11") - SUMIFS(NhatKy_ViPham!K:K, NhatKy_ViPham!E:E, "12_Sinh", NhatKy_ViPham!F:F, B28, NhatKy_ViPham!C:C, "T11")</f>
        <v>100</v>
      </c>
      <c r="AC28" s="6">
        <f>100 + SUMIFS(NhatKy_ViPham!J:J, NhatKy_ViPham!E:E, "12_Sinh", NhatKy_ViPham!F:F, B28, NhatKy_ViPham!C:C, "T12") - SUMIFS(NhatKy_ViPham!K:K, NhatKy_ViPham!E:E, "12_Sinh", NhatKy_ViPham!F:F, B28, NhatKy_ViPham!C:C, "T12")</f>
        <v>100</v>
      </c>
      <c r="AD28" s="6">
        <f>100 + SUMIFS(NhatKy_ViPham!J:J, NhatKy_ViPham!E:E, "12_Sinh", NhatKy_ViPham!F:F, B28, NhatKy_ViPham!C:C, "T13") - SUMIFS(NhatKy_ViPham!K:K, NhatKy_ViPham!E:E, "12_Sinh", NhatKy_ViPham!F:F, B28, NhatKy_ViPham!C:C, "T13")</f>
        <v>100</v>
      </c>
      <c r="AE28" s="6">
        <f>100 + SUMIFS(NhatKy_ViPham!J:J, NhatKy_ViPham!E:E, "12_Sinh", NhatKy_ViPham!F:F, B28, NhatKy_ViPham!C:C, "T14") - SUMIFS(NhatKy_ViPham!K:K, NhatKy_ViPham!E:E, "12_Sinh", NhatKy_ViPham!F:F, B28, NhatKy_ViPham!C:C, "T14")</f>
        <v>100</v>
      </c>
      <c r="AF28" s="6">
        <f>100 + SUMIFS(NhatKy_ViPham!J:J, NhatKy_ViPham!E:E, "12_Sinh", NhatKy_ViPham!F:F, B28, NhatKy_ViPham!C:C, "T15") - SUMIFS(NhatKy_ViPham!K:K, NhatKy_ViPham!E:E, "12_Sinh", NhatKy_ViPham!F:F, B28, NhatKy_ViPham!C:C, "T15")</f>
        <v>100</v>
      </c>
      <c r="AG28" s="6">
        <f>100 + SUMIFS(NhatKy_ViPham!J:J, NhatKy_ViPham!E:E, "12_Sinh", NhatKy_ViPham!F:F, B28, NhatKy_ViPham!C:C, "T16") - SUMIFS(NhatKy_ViPham!K:K, NhatKy_ViPham!E:E, "12_Sinh", NhatKy_ViPham!F:F, B28, NhatKy_ViPham!C:C, "T16")</f>
        <v>100</v>
      </c>
      <c r="AH28" s="6">
        <f>100 + SUMIFS(NhatKy_ViPham!J:J, NhatKy_ViPham!E:E, "12_Sinh", NhatKy_ViPham!F:F, B28, NhatKy_ViPham!C:C, "T17") - SUMIFS(NhatKy_ViPham!K:K, NhatKy_ViPham!E:E, "12_Sinh", NhatKy_ViPham!F:F, B28, NhatKy_ViPham!C:C, "T17")</f>
        <v>100</v>
      </c>
      <c r="AI28" s="6">
        <f>100 + SUMIFS(NhatKy_ViPham!J:J, NhatKy_ViPham!E:E, "12_Sinh", NhatKy_ViPham!F:F, B28, NhatKy_ViPham!C:C, "T18") - SUMIFS(NhatKy_ViPham!K:K, NhatKy_ViPham!E:E, "12_Sinh", NhatKy_ViPham!F:F, B28, NhatKy_ViPham!C:C, "T18")</f>
        <v>100</v>
      </c>
      <c r="AJ28" s="6">
        <f>100 + SUMIFS(NhatKy_ViPham!J:J, NhatKy_ViPham!E:E, "12_Sinh", NhatKy_ViPham!F:F, B28, NhatKy_ViPham!C:C, "T19") - SUMIFS(NhatKy_ViPham!K:K, NhatKy_ViPham!E:E, "12_Sinh", NhatKy_ViPham!F:F, B28, NhatKy_ViPham!C:C, "T19")</f>
        <v>100</v>
      </c>
      <c r="AK28" s="6">
        <f>100 + SUMIFS(NhatKy_ViPham!J:J, NhatKy_ViPham!E:E, "12_Sinh", NhatKy_ViPham!F:F, B28, NhatKy_ViPham!C:C, "T20") - SUMIFS(NhatKy_ViPham!K:K, NhatKy_ViPham!E:E, "12_Sinh", NhatKy_ViPham!F:F, B28, NhatKy_ViPham!C:C, "T20")</f>
        <v>100</v>
      </c>
      <c r="AL28" s="6">
        <f>100 + SUMIFS(NhatKy_ViPham!J:J, NhatKy_ViPham!E:E, "12_Sinh", NhatKy_ViPham!F:F, B28, NhatKy_ViPham!C:C, "T21") - SUMIFS(NhatKy_ViPham!K:K, NhatKy_ViPham!E:E, "12_Sinh", NhatKy_ViPham!F:F, B28, NhatKy_ViPham!C:C, "T21")</f>
        <v>100</v>
      </c>
      <c r="AM28" s="6">
        <f>100 + SUMIFS(NhatKy_ViPham!J:J, NhatKy_ViPham!E:E, "12_Sinh", NhatKy_ViPham!F:F, B28, NhatKy_ViPham!C:C, "T22") - SUMIFS(NhatKy_ViPham!K:K, NhatKy_ViPham!E:E, "12_Sinh", NhatKy_ViPham!F:F, B28, NhatKy_ViPham!C:C, "T22")</f>
        <v>100</v>
      </c>
      <c r="AN28" s="6">
        <f>100 + SUMIFS(NhatKy_ViPham!J:J, NhatKy_ViPham!E:E, "12_Sinh", NhatKy_ViPham!F:F, B28, NhatKy_ViPham!C:C, "T23") - SUMIFS(NhatKy_ViPham!K:K, NhatKy_ViPham!E:E, "12_Sinh", NhatKy_ViPham!F:F, B28, NhatKy_ViPham!C:C, "T23")</f>
        <v>100</v>
      </c>
      <c r="AO28" s="6">
        <f>100 + SUMIFS(NhatKy_ViPham!J:J, NhatKy_ViPham!E:E, "12_Sinh", NhatKy_ViPham!F:F, B28, NhatKy_ViPham!C:C, "T24") - SUMIFS(NhatKy_ViPham!K:K, NhatKy_ViPham!E:E, "12_Sinh", NhatKy_ViPham!F:F, B28, NhatKy_ViPham!C:C, "T24")</f>
        <v>100</v>
      </c>
      <c r="AP28" s="6">
        <f>100 + SUMIFS(NhatKy_ViPham!J:J, NhatKy_ViPham!E:E, "12_Sinh", NhatKy_ViPham!F:F, B28, NhatKy_ViPham!C:C, "T25") - SUMIFS(NhatKy_ViPham!K:K, NhatKy_ViPham!E:E, "12_Sinh", NhatKy_ViPham!F:F, B28, NhatKy_ViPham!C:C, "T25")</f>
        <v>100</v>
      </c>
      <c r="AQ28" s="6">
        <f>100 + SUMIFS(NhatKy_ViPham!J:J, NhatKy_ViPham!E:E, "12_Sinh", NhatKy_ViPham!F:F, B28, NhatKy_ViPham!C:C, "T26") - SUMIFS(NhatKy_ViPham!K:K, NhatKy_ViPham!E:E, "12_Sinh", NhatKy_ViPham!F:F, B28, NhatKy_ViPham!C:C, "T26")</f>
        <v>100</v>
      </c>
      <c r="AR28" s="6">
        <f>100 + SUMIFS(NhatKy_ViPham!J:J, NhatKy_ViPham!E:E, "12_Sinh", NhatKy_ViPham!F:F, B28, NhatKy_ViPham!C:C, "T27") - SUMIFS(NhatKy_ViPham!K:K, NhatKy_ViPham!E:E, "12_Sinh", NhatKy_ViPham!F:F, B28, NhatKy_ViPham!C:C, "T27")</f>
        <v>100</v>
      </c>
      <c r="AS28" s="6">
        <f>100 + SUMIFS(NhatKy_ViPham!J:J, NhatKy_ViPham!E:E, "12_Sinh", NhatKy_ViPham!F:F, B28, NhatKy_ViPham!C:C, "T28") - SUMIFS(NhatKy_ViPham!K:K, NhatKy_ViPham!E:E, "12_Sinh", NhatKy_ViPham!F:F, B28, NhatKy_ViPham!C:C, "T28")</f>
        <v>100</v>
      </c>
      <c r="AT28" s="6">
        <f>100 + SUMIFS(NhatKy_ViPham!J:J, NhatKy_ViPham!E:E, "12_Sinh", NhatKy_ViPham!F:F, B28, NhatKy_ViPham!C:C, "T29") - SUMIFS(NhatKy_ViPham!K:K, NhatKy_ViPham!E:E, "12_Sinh", NhatKy_ViPham!F:F, B28, NhatKy_ViPham!C:C, "T29")</f>
        <v>100</v>
      </c>
      <c r="AU28" s="6">
        <f>100 + SUMIFS(NhatKy_ViPham!J:J, NhatKy_ViPham!E:E, "12_Sinh", NhatKy_ViPham!F:F, B28, NhatKy_ViPham!C:C, "T30") - SUMIFS(NhatKy_ViPham!K:K, NhatKy_ViPham!E:E, "12_Sinh", NhatKy_ViPham!F:F, B28, NhatKy_ViPham!C:C, "T30")</f>
        <v>100</v>
      </c>
      <c r="AV28" s="6">
        <f>100 + SUMIFS(NhatKy_ViPham!J:J, NhatKy_ViPham!E:E, "12_Sinh", NhatKy_ViPham!F:F, B28, NhatKy_ViPham!C:C, "T31") - SUMIFS(NhatKy_ViPham!K:K, NhatKy_ViPham!E:E, "12_Sinh", NhatKy_ViPham!F:F, B28, NhatKy_ViPham!C:C, "T31")</f>
        <v>100</v>
      </c>
      <c r="AW28" s="6">
        <f>100 + SUMIFS(NhatKy_ViPham!J:J, NhatKy_ViPham!E:E, "12_Sinh", NhatKy_ViPham!F:F, B28, NhatKy_ViPham!C:C, "T32") - SUMIFS(NhatKy_ViPham!K:K, NhatKy_ViPham!E:E, "12_Sinh", NhatKy_ViPham!F:F, B28, NhatKy_ViPham!C:C, "T32")</f>
        <v>100</v>
      </c>
      <c r="AX28" s="6">
        <f>100 + SUMIFS(NhatKy_ViPham!J:J, NhatKy_ViPham!E:E, "12_Sinh", NhatKy_ViPham!F:F, B28, NhatKy_ViPham!C:C, "T33") - SUMIFS(NhatKy_ViPham!K:K, NhatKy_ViPham!E:E, "12_Sinh", NhatKy_ViPham!F:F, B28, NhatKy_ViPham!C:C, "T33")</f>
        <v>100</v>
      </c>
      <c r="AY28" s="6">
        <f>100 + SUMIFS(NhatKy_ViPham!J:J, NhatKy_ViPham!E:E, "12_Sinh", NhatKy_ViPham!F:F, B28, NhatKy_ViPham!C:C, "T34") - SUMIFS(NhatKy_ViPham!K:K, NhatKy_ViPham!E:E, "12_Sinh", NhatKy_ViPham!F:F, B28, NhatKy_ViPham!C:C, "T34")</f>
        <v>100</v>
      </c>
      <c r="AZ28" s="6">
        <f>100 + SUMIFS(NhatKy_ViPham!J:J, NhatKy_ViPham!E:E, "12_Sinh", NhatKy_ViPham!F:F, B28, NhatKy_ViPham!C:C, "T35") - SUMIFS(NhatKy_ViPham!K:K, NhatKy_ViPham!E:E, "12_Sinh", NhatKy_ViPham!F:F, B28, NhatKy_ViPham!C:C, "T35")</f>
        <v>100</v>
      </c>
      <c r="BA28" s="12">
        <f t="shared" si="0"/>
        <v>100</v>
      </c>
      <c r="BB28" s="11" t="s">
        <v>430</v>
      </c>
      <c r="BC28" s="16" t="str">
        <f t="shared" si="1"/>
        <v>Tốt</v>
      </c>
      <c r="BD28" s="15" t="str">
        <f t="shared" si="2"/>
        <v>🟢 BÌNH THƯỜNG</v>
      </c>
    </row>
    <row r="29" spans="1:56" x14ac:dyDescent="0.25">
      <c r="A29" s="4">
        <v>21</v>
      </c>
      <c r="B29" s="10" t="s">
        <v>2632</v>
      </c>
      <c r="C29" s="4" t="s">
        <v>2633</v>
      </c>
      <c r="D29" s="4" t="s">
        <v>429</v>
      </c>
      <c r="E29" s="11" t="s">
        <v>430</v>
      </c>
      <c r="F29" s="7">
        <f>SUMIFS(NhatKy_ViPham!K:K, NhatKy_ViPham!E:E, "12_Sinh", NhatKy_ViPham!F:F, B29, NhatKy_ViPham!H:H, "L01")</f>
        <v>0</v>
      </c>
      <c r="G29" s="7">
        <f>SUMIFS(NhatKy_ViPham!K:K, NhatKy_ViPham!E:E, "12_Sinh", NhatKy_ViPham!F:F, B29, NhatKy_ViPham!H:H, "L02")</f>
        <v>0</v>
      </c>
      <c r="H29" s="7">
        <f>SUMIFS(NhatKy_ViPham!K:K, NhatKy_ViPham!E:E, "12_Sinh", NhatKy_ViPham!F:F, B29, NhatKy_ViPham!H:H, "L03")</f>
        <v>0</v>
      </c>
      <c r="I29" s="7">
        <f>SUMIFS(NhatKy_ViPham!K:K, NhatKy_ViPham!E:E, "12_Sinh", NhatKy_ViPham!F:F, B29, NhatKy_ViPham!H:H, "L04")</f>
        <v>0</v>
      </c>
      <c r="J29" s="7">
        <f>SUMIFS(NhatKy_ViPham!K:K, NhatKy_ViPham!E:E, "12_Sinh", NhatKy_ViPham!F:F, B29, NhatKy_ViPham!H:H, "L05")</f>
        <v>0</v>
      </c>
      <c r="K29" s="7">
        <f>SUMIFS(NhatKy_ViPham!K:K, NhatKy_ViPham!E:E, "12_Sinh", NhatKy_ViPham!F:F, B29, NhatKy_ViPham!H:H, "L06")</f>
        <v>0</v>
      </c>
      <c r="L29" s="7">
        <f>SUMIFS(NhatKy_ViPham!K:K, NhatKy_ViPham!E:E, "12_Sinh", NhatKy_ViPham!F:F, B29, NhatKy_ViPham!H:H, "L07")</f>
        <v>0</v>
      </c>
      <c r="M29" s="7">
        <f>SUMIFS(NhatKy_ViPham!K:K, NhatKy_ViPham!E:E, "12_Sinh", NhatKy_ViPham!F:F, B29, NhatKy_ViPham!H:H, "L08")</f>
        <v>0</v>
      </c>
      <c r="N29" s="7">
        <f>SUMIFS(NhatKy_ViPham!K:K, NhatKy_ViPham!E:E, "12_Sinh", NhatKy_ViPham!F:F, B29, NhatKy_ViPham!H:H, "L09")</f>
        <v>0</v>
      </c>
      <c r="O29" s="7">
        <f>SUMIFS(NhatKy_ViPham!K:K, NhatKy_ViPham!E:E, "12_Sinh", NhatKy_ViPham!F:F, B29, NhatKy_ViPham!H:H, "L10")</f>
        <v>0</v>
      </c>
      <c r="P29" s="12">
        <f>SUMIFS(NhatKy_ViPham!J:J, NhatKy_ViPham!E:E, "12_Sinh", NhatKy_ViPham!F:F, B29)</f>
        <v>0</v>
      </c>
      <c r="Q29" s="13">
        <f>SUMIFS(NhatKy_ViPham!K:K, NhatKy_ViPham!E:E, "12_Sinh", NhatKy_ViPham!F:F, B29)</f>
        <v>0</v>
      </c>
      <c r="R29" s="7">
        <f>100 + SUMIFS(NhatKy_ViPham!J:J, NhatKy_ViPham!E:E, "12_Sinh", NhatKy_ViPham!F:F, B29, NhatKy_ViPham!C:C, "T1") - SUMIFS(NhatKy_ViPham!K:K, NhatKy_ViPham!E:E, "12_Sinh", NhatKy_ViPham!F:F, B29, NhatKy_ViPham!C:C, "T1")</f>
        <v>100</v>
      </c>
      <c r="S29" s="7">
        <f>100 + SUMIFS(NhatKy_ViPham!J:J, NhatKy_ViPham!E:E, "12_Sinh", NhatKy_ViPham!F:F, B29, NhatKy_ViPham!C:C, "T2") - SUMIFS(NhatKy_ViPham!K:K, NhatKy_ViPham!E:E, "12_Sinh", NhatKy_ViPham!F:F, B29, NhatKy_ViPham!C:C, "T2")</f>
        <v>100</v>
      </c>
      <c r="T29" s="7">
        <f>100 + SUMIFS(NhatKy_ViPham!J:J, NhatKy_ViPham!E:E, "12_Sinh", NhatKy_ViPham!F:F, B29, NhatKy_ViPham!C:C, "T3") - SUMIFS(NhatKy_ViPham!K:K, NhatKy_ViPham!E:E, "12_Sinh", NhatKy_ViPham!F:F, B29, NhatKy_ViPham!C:C, "T3")</f>
        <v>100</v>
      </c>
      <c r="U29" s="7">
        <f>100 + SUMIFS(NhatKy_ViPham!J:J, NhatKy_ViPham!E:E, "12_Sinh", NhatKy_ViPham!F:F, B29, NhatKy_ViPham!C:C, "T4") - SUMIFS(NhatKy_ViPham!K:K, NhatKy_ViPham!E:E, "12_Sinh", NhatKy_ViPham!F:F, B29, NhatKy_ViPham!C:C, "T4")</f>
        <v>100</v>
      </c>
      <c r="V29" s="7">
        <f>100 + SUMIFS(NhatKy_ViPham!J:J, NhatKy_ViPham!E:E, "12_Sinh", NhatKy_ViPham!F:F, B29, NhatKy_ViPham!C:C, "T5") - SUMIFS(NhatKy_ViPham!K:K, NhatKy_ViPham!E:E, "12_Sinh", NhatKy_ViPham!F:F, B29, NhatKy_ViPham!C:C, "T5")</f>
        <v>100</v>
      </c>
      <c r="W29" s="7">
        <f>100 + SUMIFS(NhatKy_ViPham!J:J, NhatKy_ViPham!E:E, "12_Sinh", NhatKy_ViPham!F:F, B29, NhatKy_ViPham!C:C, "T6") - SUMIFS(NhatKy_ViPham!K:K, NhatKy_ViPham!E:E, "12_Sinh", NhatKy_ViPham!F:F, B29, NhatKy_ViPham!C:C, "T6")</f>
        <v>100</v>
      </c>
      <c r="X29" s="7">
        <f>100 + SUMIFS(NhatKy_ViPham!J:J, NhatKy_ViPham!E:E, "12_Sinh", NhatKy_ViPham!F:F, B29, NhatKy_ViPham!C:C, "T7") - SUMIFS(NhatKy_ViPham!K:K, NhatKy_ViPham!E:E, "12_Sinh", NhatKy_ViPham!F:F, B29, NhatKy_ViPham!C:C, "T7")</f>
        <v>100</v>
      </c>
      <c r="Y29" s="7">
        <f>100 + SUMIFS(NhatKy_ViPham!J:J, NhatKy_ViPham!E:E, "12_Sinh", NhatKy_ViPham!F:F, B29, NhatKy_ViPham!C:C, "T8") - SUMIFS(NhatKy_ViPham!K:K, NhatKy_ViPham!E:E, "12_Sinh", NhatKy_ViPham!F:F, B29, NhatKy_ViPham!C:C, "T8")</f>
        <v>100</v>
      </c>
      <c r="Z29" s="7">
        <f>100 + SUMIFS(NhatKy_ViPham!J:J, NhatKy_ViPham!E:E, "12_Sinh", NhatKy_ViPham!F:F, B29, NhatKy_ViPham!C:C, "T9") - SUMIFS(NhatKy_ViPham!K:K, NhatKy_ViPham!E:E, "12_Sinh", NhatKy_ViPham!F:F, B29, NhatKy_ViPham!C:C, "T9")</f>
        <v>100</v>
      </c>
      <c r="AA29" s="7">
        <f>100 + SUMIFS(NhatKy_ViPham!J:J, NhatKy_ViPham!E:E, "12_Sinh", NhatKy_ViPham!F:F, B29, NhatKy_ViPham!C:C, "T10") - SUMIFS(NhatKy_ViPham!K:K, NhatKy_ViPham!E:E, "12_Sinh", NhatKy_ViPham!F:F, B29, NhatKy_ViPham!C:C, "T10")</f>
        <v>100</v>
      </c>
      <c r="AB29" s="7">
        <f>100 + SUMIFS(NhatKy_ViPham!J:J, NhatKy_ViPham!E:E, "12_Sinh", NhatKy_ViPham!F:F, B29, NhatKy_ViPham!C:C, "T11") - SUMIFS(NhatKy_ViPham!K:K, NhatKy_ViPham!E:E, "12_Sinh", NhatKy_ViPham!F:F, B29, NhatKy_ViPham!C:C, "T11")</f>
        <v>100</v>
      </c>
      <c r="AC29" s="7">
        <f>100 + SUMIFS(NhatKy_ViPham!J:J, NhatKy_ViPham!E:E, "12_Sinh", NhatKy_ViPham!F:F, B29, NhatKy_ViPham!C:C, "T12") - SUMIFS(NhatKy_ViPham!K:K, NhatKy_ViPham!E:E, "12_Sinh", NhatKy_ViPham!F:F, B29, NhatKy_ViPham!C:C, "T12")</f>
        <v>100</v>
      </c>
      <c r="AD29" s="7">
        <f>100 + SUMIFS(NhatKy_ViPham!J:J, NhatKy_ViPham!E:E, "12_Sinh", NhatKy_ViPham!F:F, B29, NhatKy_ViPham!C:C, "T13") - SUMIFS(NhatKy_ViPham!K:K, NhatKy_ViPham!E:E, "12_Sinh", NhatKy_ViPham!F:F, B29, NhatKy_ViPham!C:C, "T13")</f>
        <v>100</v>
      </c>
      <c r="AE29" s="7">
        <f>100 + SUMIFS(NhatKy_ViPham!J:J, NhatKy_ViPham!E:E, "12_Sinh", NhatKy_ViPham!F:F, B29, NhatKy_ViPham!C:C, "T14") - SUMIFS(NhatKy_ViPham!K:K, NhatKy_ViPham!E:E, "12_Sinh", NhatKy_ViPham!F:F, B29, NhatKy_ViPham!C:C, "T14")</f>
        <v>100</v>
      </c>
      <c r="AF29" s="7">
        <f>100 + SUMIFS(NhatKy_ViPham!J:J, NhatKy_ViPham!E:E, "12_Sinh", NhatKy_ViPham!F:F, B29, NhatKy_ViPham!C:C, "T15") - SUMIFS(NhatKy_ViPham!K:K, NhatKy_ViPham!E:E, "12_Sinh", NhatKy_ViPham!F:F, B29, NhatKy_ViPham!C:C, "T15")</f>
        <v>100</v>
      </c>
      <c r="AG29" s="7">
        <f>100 + SUMIFS(NhatKy_ViPham!J:J, NhatKy_ViPham!E:E, "12_Sinh", NhatKy_ViPham!F:F, B29, NhatKy_ViPham!C:C, "T16") - SUMIFS(NhatKy_ViPham!K:K, NhatKy_ViPham!E:E, "12_Sinh", NhatKy_ViPham!F:F, B29, NhatKy_ViPham!C:C, "T16")</f>
        <v>100</v>
      </c>
      <c r="AH29" s="7">
        <f>100 + SUMIFS(NhatKy_ViPham!J:J, NhatKy_ViPham!E:E, "12_Sinh", NhatKy_ViPham!F:F, B29, NhatKy_ViPham!C:C, "T17") - SUMIFS(NhatKy_ViPham!K:K, NhatKy_ViPham!E:E, "12_Sinh", NhatKy_ViPham!F:F, B29, NhatKy_ViPham!C:C, "T17")</f>
        <v>100</v>
      </c>
      <c r="AI29" s="7">
        <f>100 + SUMIFS(NhatKy_ViPham!J:J, NhatKy_ViPham!E:E, "12_Sinh", NhatKy_ViPham!F:F, B29, NhatKy_ViPham!C:C, "T18") - SUMIFS(NhatKy_ViPham!K:K, NhatKy_ViPham!E:E, "12_Sinh", NhatKy_ViPham!F:F, B29, NhatKy_ViPham!C:C, "T18")</f>
        <v>100</v>
      </c>
      <c r="AJ29" s="7">
        <f>100 + SUMIFS(NhatKy_ViPham!J:J, NhatKy_ViPham!E:E, "12_Sinh", NhatKy_ViPham!F:F, B29, NhatKy_ViPham!C:C, "T19") - SUMIFS(NhatKy_ViPham!K:K, NhatKy_ViPham!E:E, "12_Sinh", NhatKy_ViPham!F:F, B29, NhatKy_ViPham!C:C, "T19")</f>
        <v>100</v>
      </c>
      <c r="AK29" s="7">
        <f>100 + SUMIFS(NhatKy_ViPham!J:J, NhatKy_ViPham!E:E, "12_Sinh", NhatKy_ViPham!F:F, B29, NhatKy_ViPham!C:C, "T20") - SUMIFS(NhatKy_ViPham!K:K, NhatKy_ViPham!E:E, "12_Sinh", NhatKy_ViPham!F:F, B29, NhatKy_ViPham!C:C, "T20")</f>
        <v>100</v>
      </c>
      <c r="AL29" s="7">
        <f>100 + SUMIFS(NhatKy_ViPham!J:J, NhatKy_ViPham!E:E, "12_Sinh", NhatKy_ViPham!F:F, B29, NhatKy_ViPham!C:C, "T21") - SUMIFS(NhatKy_ViPham!K:K, NhatKy_ViPham!E:E, "12_Sinh", NhatKy_ViPham!F:F, B29, NhatKy_ViPham!C:C, "T21")</f>
        <v>100</v>
      </c>
      <c r="AM29" s="7">
        <f>100 + SUMIFS(NhatKy_ViPham!J:J, NhatKy_ViPham!E:E, "12_Sinh", NhatKy_ViPham!F:F, B29, NhatKy_ViPham!C:C, "T22") - SUMIFS(NhatKy_ViPham!K:K, NhatKy_ViPham!E:E, "12_Sinh", NhatKy_ViPham!F:F, B29, NhatKy_ViPham!C:C, "T22")</f>
        <v>100</v>
      </c>
      <c r="AN29" s="7">
        <f>100 + SUMIFS(NhatKy_ViPham!J:J, NhatKy_ViPham!E:E, "12_Sinh", NhatKy_ViPham!F:F, B29, NhatKy_ViPham!C:C, "T23") - SUMIFS(NhatKy_ViPham!K:K, NhatKy_ViPham!E:E, "12_Sinh", NhatKy_ViPham!F:F, B29, NhatKy_ViPham!C:C, "T23")</f>
        <v>100</v>
      </c>
      <c r="AO29" s="7">
        <f>100 + SUMIFS(NhatKy_ViPham!J:J, NhatKy_ViPham!E:E, "12_Sinh", NhatKy_ViPham!F:F, B29, NhatKy_ViPham!C:C, "T24") - SUMIFS(NhatKy_ViPham!K:K, NhatKy_ViPham!E:E, "12_Sinh", NhatKy_ViPham!F:F, B29, NhatKy_ViPham!C:C, "T24")</f>
        <v>100</v>
      </c>
      <c r="AP29" s="7">
        <f>100 + SUMIFS(NhatKy_ViPham!J:J, NhatKy_ViPham!E:E, "12_Sinh", NhatKy_ViPham!F:F, B29, NhatKy_ViPham!C:C, "T25") - SUMIFS(NhatKy_ViPham!K:K, NhatKy_ViPham!E:E, "12_Sinh", NhatKy_ViPham!F:F, B29, NhatKy_ViPham!C:C, "T25")</f>
        <v>100</v>
      </c>
      <c r="AQ29" s="7">
        <f>100 + SUMIFS(NhatKy_ViPham!J:J, NhatKy_ViPham!E:E, "12_Sinh", NhatKy_ViPham!F:F, B29, NhatKy_ViPham!C:C, "T26") - SUMIFS(NhatKy_ViPham!K:K, NhatKy_ViPham!E:E, "12_Sinh", NhatKy_ViPham!F:F, B29, NhatKy_ViPham!C:C, "T26")</f>
        <v>100</v>
      </c>
      <c r="AR29" s="7">
        <f>100 + SUMIFS(NhatKy_ViPham!J:J, NhatKy_ViPham!E:E, "12_Sinh", NhatKy_ViPham!F:F, B29, NhatKy_ViPham!C:C, "T27") - SUMIFS(NhatKy_ViPham!K:K, NhatKy_ViPham!E:E, "12_Sinh", NhatKy_ViPham!F:F, B29, NhatKy_ViPham!C:C, "T27")</f>
        <v>100</v>
      </c>
      <c r="AS29" s="7">
        <f>100 + SUMIFS(NhatKy_ViPham!J:J, NhatKy_ViPham!E:E, "12_Sinh", NhatKy_ViPham!F:F, B29, NhatKy_ViPham!C:C, "T28") - SUMIFS(NhatKy_ViPham!K:K, NhatKy_ViPham!E:E, "12_Sinh", NhatKy_ViPham!F:F, B29, NhatKy_ViPham!C:C, "T28")</f>
        <v>100</v>
      </c>
      <c r="AT29" s="7">
        <f>100 + SUMIFS(NhatKy_ViPham!J:J, NhatKy_ViPham!E:E, "12_Sinh", NhatKy_ViPham!F:F, B29, NhatKy_ViPham!C:C, "T29") - SUMIFS(NhatKy_ViPham!K:K, NhatKy_ViPham!E:E, "12_Sinh", NhatKy_ViPham!F:F, B29, NhatKy_ViPham!C:C, "T29")</f>
        <v>100</v>
      </c>
      <c r="AU29" s="7">
        <f>100 + SUMIFS(NhatKy_ViPham!J:J, NhatKy_ViPham!E:E, "12_Sinh", NhatKy_ViPham!F:F, B29, NhatKy_ViPham!C:C, "T30") - SUMIFS(NhatKy_ViPham!K:K, NhatKy_ViPham!E:E, "12_Sinh", NhatKy_ViPham!F:F, B29, NhatKy_ViPham!C:C, "T30")</f>
        <v>100</v>
      </c>
      <c r="AV29" s="7">
        <f>100 + SUMIFS(NhatKy_ViPham!J:J, NhatKy_ViPham!E:E, "12_Sinh", NhatKy_ViPham!F:F, B29, NhatKy_ViPham!C:C, "T31") - SUMIFS(NhatKy_ViPham!K:K, NhatKy_ViPham!E:E, "12_Sinh", NhatKy_ViPham!F:F, B29, NhatKy_ViPham!C:C, "T31")</f>
        <v>100</v>
      </c>
      <c r="AW29" s="7">
        <f>100 + SUMIFS(NhatKy_ViPham!J:J, NhatKy_ViPham!E:E, "12_Sinh", NhatKy_ViPham!F:F, B29, NhatKy_ViPham!C:C, "T32") - SUMIFS(NhatKy_ViPham!K:K, NhatKy_ViPham!E:E, "12_Sinh", NhatKy_ViPham!F:F, B29, NhatKy_ViPham!C:C, "T32")</f>
        <v>100</v>
      </c>
      <c r="AX29" s="7">
        <f>100 + SUMIFS(NhatKy_ViPham!J:J, NhatKy_ViPham!E:E, "12_Sinh", NhatKy_ViPham!F:F, B29, NhatKy_ViPham!C:C, "T33") - SUMIFS(NhatKy_ViPham!K:K, NhatKy_ViPham!E:E, "12_Sinh", NhatKy_ViPham!F:F, B29, NhatKy_ViPham!C:C, "T33")</f>
        <v>100</v>
      </c>
      <c r="AY29" s="7">
        <f>100 + SUMIFS(NhatKy_ViPham!J:J, NhatKy_ViPham!E:E, "12_Sinh", NhatKy_ViPham!F:F, B29, NhatKy_ViPham!C:C, "T34") - SUMIFS(NhatKy_ViPham!K:K, NhatKy_ViPham!E:E, "12_Sinh", NhatKy_ViPham!F:F, B29, NhatKy_ViPham!C:C, "T34")</f>
        <v>100</v>
      </c>
      <c r="AZ29" s="7">
        <f>100 + SUMIFS(NhatKy_ViPham!J:J, NhatKy_ViPham!E:E, "12_Sinh", NhatKy_ViPham!F:F, B29, NhatKy_ViPham!C:C, "T35") - SUMIFS(NhatKy_ViPham!K:K, NhatKy_ViPham!E:E, "12_Sinh", NhatKy_ViPham!F:F, B29, NhatKy_ViPham!C:C, "T35")</f>
        <v>100</v>
      </c>
      <c r="BA29" s="12">
        <f t="shared" si="0"/>
        <v>100</v>
      </c>
      <c r="BB29" s="11" t="s">
        <v>430</v>
      </c>
      <c r="BC29" s="14" t="str">
        <f t="shared" si="1"/>
        <v>Tốt</v>
      </c>
      <c r="BD29" s="10" t="str">
        <f t="shared" si="2"/>
        <v>🟢 BÌNH THƯỜNG</v>
      </c>
    </row>
    <row r="30" spans="1:56" x14ac:dyDescent="0.25">
      <c r="A30" s="5">
        <v>22</v>
      </c>
      <c r="B30" s="15" t="s">
        <v>2634</v>
      </c>
      <c r="C30" s="5" t="s">
        <v>2635</v>
      </c>
      <c r="D30" s="5" t="s">
        <v>429</v>
      </c>
      <c r="E30" s="11" t="s">
        <v>430</v>
      </c>
      <c r="F30" s="6">
        <f>SUMIFS(NhatKy_ViPham!K:K, NhatKy_ViPham!E:E, "12_Sinh", NhatKy_ViPham!F:F, B30, NhatKy_ViPham!H:H, "L01")</f>
        <v>0</v>
      </c>
      <c r="G30" s="6">
        <f>SUMIFS(NhatKy_ViPham!K:K, NhatKy_ViPham!E:E, "12_Sinh", NhatKy_ViPham!F:F, B30, NhatKy_ViPham!H:H, "L02")</f>
        <v>0</v>
      </c>
      <c r="H30" s="6">
        <f>SUMIFS(NhatKy_ViPham!K:K, NhatKy_ViPham!E:E, "12_Sinh", NhatKy_ViPham!F:F, B30, NhatKy_ViPham!H:H, "L03")</f>
        <v>0</v>
      </c>
      <c r="I30" s="6">
        <f>SUMIFS(NhatKy_ViPham!K:K, NhatKy_ViPham!E:E, "12_Sinh", NhatKy_ViPham!F:F, B30, NhatKy_ViPham!H:H, "L04")</f>
        <v>0</v>
      </c>
      <c r="J30" s="6">
        <f>SUMIFS(NhatKy_ViPham!K:K, NhatKy_ViPham!E:E, "12_Sinh", NhatKy_ViPham!F:F, B30, NhatKy_ViPham!H:H, "L05")</f>
        <v>0</v>
      </c>
      <c r="K30" s="6">
        <f>SUMIFS(NhatKy_ViPham!K:K, NhatKy_ViPham!E:E, "12_Sinh", NhatKy_ViPham!F:F, B30, NhatKy_ViPham!H:H, "L06")</f>
        <v>0</v>
      </c>
      <c r="L30" s="6">
        <f>SUMIFS(NhatKy_ViPham!K:K, NhatKy_ViPham!E:E, "12_Sinh", NhatKy_ViPham!F:F, B30, NhatKy_ViPham!H:H, "L07")</f>
        <v>0</v>
      </c>
      <c r="M30" s="6">
        <f>SUMIFS(NhatKy_ViPham!K:K, NhatKy_ViPham!E:E, "12_Sinh", NhatKy_ViPham!F:F, B30, NhatKy_ViPham!H:H, "L08")</f>
        <v>0</v>
      </c>
      <c r="N30" s="6">
        <f>SUMIFS(NhatKy_ViPham!K:K, NhatKy_ViPham!E:E, "12_Sinh", NhatKy_ViPham!F:F, B30, NhatKy_ViPham!H:H, "L09")</f>
        <v>0</v>
      </c>
      <c r="O30" s="6">
        <f>SUMIFS(NhatKy_ViPham!K:K, NhatKy_ViPham!E:E, "12_Sinh", NhatKy_ViPham!F:F, B30, NhatKy_ViPham!H:H, "L10")</f>
        <v>0</v>
      </c>
      <c r="P30" s="12">
        <f>SUMIFS(NhatKy_ViPham!J:J, NhatKy_ViPham!E:E, "12_Sinh", NhatKy_ViPham!F:F, B30)</f>
        <v>0</v>
      </c>
      <c r="Q30" s="13">
        <f>SUMIFS(NhatKy_ViPham!K:K, NhatKy_ViPham!E:E, "12_Sinh", NhatKy_ViPham!F:F, B30)</f>
        <v>0</v>
      </c>
      <c r="R30" s="6">
        <f>100 + SUMIFS(NhatKy_ViPham!J:J, NhatKy_ViPham!E:E, "12_Sinh", NhatKy_ViPham!F:F, B30, NhatKy_ViPham!C:C, "T1") - SUMIFS(NhatKy_ViPham!K:K, NhatKy_ViPham!E:E, "12_Sinh", NhatKy_ViPham!F:F, B30, NhatKy_ViPham!C:C, "T1")</f>
        <v>100</v>
      </c>
      <c r="S30" s="6">
        <f>100 + SUMIFS(NhatKy_ViPham!J:J, NhatKy_ViPham!E:E, "12_Sinh", NhatKy_ViPham!F:F, B30, NhatKy_ViPham!C:C, "T2") - SUMIFS(NhatKy_ViPham!K:K, NhatKy_ViPham!E:E, "12_Sinh", NhatKy_ViPham!F:F, B30, NhatKy_ViPham!C:C, "T2")</f>
        <v>100</v>
      </c>
      <c r="T30" s="6">
        <f>100 + SUMIFS(NhatKy_ViPham!J:J, NhatKy_ViPham!E:E, "12_Sinh", NhatKy_ViPham!F:F, B30, NhatKy_ViPham!C:C, "T3") - SUMIFS(NhatKy_ViPham!K:K, NhatKy_ViPham!E:E, "12_Sinh", NhatKy_ViPham!F:F, B30, NhatKy_ViPham!C:C, "T3")</f>
        <v>100</v>
      </c>
      <c r="U30" s="6">
        <f>100 + SUMIFS(NhatKy_ViPham!J:J, NhatKy_ViPham!E:E, "12_Sinh", NhatKy_ViPham!F:F, B30, NhatKy_ViPham!C:C, "T4") - SUMIFS(NhatKy_ViPham!K:K, NhatKy_ViPham!E:E, "12_Sinh", NhatKy_ViPham!F:F, B30, NhatKy_ViPham!C:C, "T4")</f>
        <v>100</v>
      </c>
      <c r="V30" s="6">
        <f>100 + SUMIFS(NhatKy_ViPham!J:J, NhatKy_ViPham!E:E, "12_Sinh", NhatKy_ViPham!F:F, B30, NhatKy_ViPham!C:C, "T5") - SUMIFS(NhatKy_ViPham!K:K, NhatKy_ViPham!E:E, "12_Sinh", NhatKy_ViPham!F:F, B30, NhatKy_ViPham!C:C, "T5")</f>
        <v>100</v>
      </c>
      <c r="W30" s="6">
        <f>100 + SUMIFS(NhatKy_ViPham!J:J, NhatKy_ViPham!E:E, "12_Sinh", NhatKy_ViPham!F:F, B30, NhatKy_ViPham!C:C, "T6") - SUMIFS(NhatKy_ViPham!K:K, NhatKy_ViPham!E:E, "12_Sinh", NhatKy_ViPham!F:F, B30, NhatKy_ViPham!C:C, "T6")</f>
        <v>100</v>
      </c>
      <c r="X30" s="6">
        <f>100 + SUMIFS(NhatKy_ViPham!J:J, NhatKy_ViPham!E:E, "12_Sinh", NhatKy_ViPham!F:F, B30, NhatKy_ViPham!C:C, "T7") - SUMIFS(NhatKy_ViPham!K:K, NhatKy_ViPham!E:E, "12_Sinh", NhatKy_ViPham!F:F, B30, NhatKy_ViPham!C:C, "T7")</f>
        <v>100</v>
      </c>
      <c r="Y30" s="6">
        <f>100 + SUMIFS(NhatKy_ViPham!J:J, NhatKy_ViPham!E:E, "12_Sinh", NhatKy_ViPham!F:F, B30, NhatKy_ViPham!C:C, "T8") - SUMIFS(NhatKy_ViPham!K:K, NhatKy_ViPham!E:E, "12_Sinh", NhatKy_ViPham!F:F, B30, NhatKy_ViPham!C:C, "T8")</f>
        <v>100</v>
      </c>
      <c r="Z30" s="6">
        <f>100 + SUMIFS(NhatKy_ViPham!J:J, NhatKy_ViPham!E:E, "12_Sinh", NhatKy_ViPham!F:F, B30, NhatKy_ViPham!C:C, "T9") - SUMIFS(NhatKy_ViPham!K:K, NhatKy_ViPham!E:E, "12_Sinh", NhatKy_ViPham!F:F, B30, NhatKy_ViPham!C:C, "T9")</f>
        <v>100</v>
      </c>
      <c r="AA30" s="6">
        <f>100 + SUMIFS(NhatKy_ViPham!J:J, NhatKy_ViPham!E:E, "12_Sinh", NhatKy_ViPham!F:F, B30, NhatKy_ViPham!C:C, "T10") - SUMIFS(NhatKy_ViPham!K:K, NhatKy_ViPham!E:E, "12_Sinh", NhatKy_ViPham!F:F, B30, NhatKy_ViPham!C:C, "T10")</f>
        <v>100</v>
      </c>
      <c r="AB30" s="6">
        <f>100 + SUMIFS(NhatKy_ViPham!J:J, NhatKy_ViPham!E:E, "12_Sinh", NhatKy_ViPham!F:F, B30, NhatKy_ViPham!C:C, "T11") - SUMIFS(NhatKy_ViPham!K:K, NhatKy_ViPham!E:E, "12_Sinh", NhatKy_ViPham!F:F, B30, NhatKy_ViPham!C:C, "T11")</f>
        <v>100</v>
      </c>
      <c r="AC30" s="6">
        <f>100 + SUMIFS(NhatKy_ViPham!J:J, NhatKy_ViPham!E:E, "12_Sinh", NhatKy_ViPham!F:F, B30, NhatKy_ViPham!C:C, "T12") - SUMIFS(NhatKy_ViPham!K:K, NhatKy_ViPham!E:E, "12_Sinh", NhatKy_ViPham!F:F, B30, NhatKy_ViPham!C:C, "T12")</f>
        <v>100</v>
      </c>
      <c r="AD30" s="6">
        <f>100 + SUMIFS(NhatKy_ViPham!J:J, NhatKy_ViPham!E:E, "12_Sinh", NhatKy_ViPham!F:F, B30, NhatKy_ViPham!C:C, "T13") - SUMIFS(NhatKy_ViPham!K:K, NhatKy_ViPham!E:E, "12_Sinh", NhatKy_ViPham!F:F, B30, NhatKy_ViPham!C:C, "T13")</f>
        <v>100</v>
      </c>
      <c r="AE30" s="6">
        <f>100 + SUMIFS(NhatKy_ViPham!J:J, NhatKy_ViPham!E:E, "12_Sinh", NhatKy_ViPham!F:F, B30, NhatKy_ViPham!C:C, "T14") - SUMIFS(NhatKy_ViPham!K:K, NhatKy_ViPham!E:E, "12_Sinh", NhatKy_ViPham!F:F, B30, NhatKy_ViPham!C:C, "T14")</f>
        <v>100</v>
      </c>
      <c r="AF30" s="6">
        <f>100 + SUMIFS(NhatKy_ViPham!J:J, NhatKy_ViPham!E:E, "12_Sinh", NhatKy_ViPham!F:F, B30, NhatKy_ViPham!C:C, "T15") - SUMIFS(NhatKy_ViPham!K:K, NhatKy_ViPham!E:E, "12_Sinh", NhatKy_ViPham!F:F, B30, NhatKy_ViPham!C:C, "T15")</f>
        <v>100</v>
      </c>
      <c r="AG30" s="6">
        <f>100 + SUMIFS(NhatKy_ViPham!J:J, NhatKy_ViPham!E:E, "12_Sinh", NhatKy_ViPham!F:F, B30, NhatKy_ViPham!C:C, "T16") - SUMIFS(NhatKy_ViPham!K:K, NhatKy_ViPham!E:E, "12_Sinh", NhatKy_ViPham!F:F, B30, NhatKy_ViPham!C:C, "T16")</f>
        <v>100</v>
      </c>
      <c r="AH30" s="6">
        <f>100 + SUMIFS(NhatKy_ViPham!J:J, NhatKy_ViPham!E:E, "12_Sinh", NhatKy_ViPham!F:F, B30, NhatKy_ViPham!C:C, "T17") - SUMIFS(NhatKy_ViPham!K:K, NhatKy_ViPham!E:E, "12_Sinh", NhatKy_ViPham!F:F, B30, NhatKy_ViPham!C:C, "T17")</f>
        <v>100</v>
      </c>
      <c r="AI30" s="6">
        <f>100 + SUMIFS(NhatKy_ViPham!J:J, NhatKy_ViPham!E:E, "12_Sinh", NhatKy_ViPham!F:F, B30, NhatKy_ViPham!C:C, "T18") - SUMIFS(NhatKy_ViPham!K:K, NhatKy_ViPham!E:E, "12_Sinh", NhatKy_ViPham!F:F, B30, NhatKy_ViPham!C:C, "T18")</f>
        <v>100</v>
      </c>
      <c r="AJ30" s="6">
        <f>100 + SUMIFS(NhatKy_ViPham!J:J, NhatKy_ViPham!E:E, "12_Sinh", NhatKy_ViPham!F:F, B30, NhatKy_ViPham!C:C, "T19") - SUMIFS(NhatKy_ViPham!K:K, NhatKy_ViPham!E:E, "12_Sinh", NhatKy_ViPham!F:F, B30, NhatKy_ViPham!C:C, "T19")</f>
        <v>100</v>
      </c>
      <c r="AK30" s="6">
        <f>100 + SUMIFS(NhatKy_ViPham!J:J, NhatKy_ViPham!E:E, "12_Sinh", NhatKy_ViPham!F:F, B30, NhatKy_ViPham!C:C, "T20") - SUMIFS(NhatKy_ViPham!K:K, NhatKy_ViPham!E:E, "12_Sinh", NhatKy_ViPham!F:F, B30, NhatKy_ViPham!C:C, "T20")</f>
        <v>100</v>
      </c>
      <c r="AL30" s="6">
        <f>100 + SUMIFS(NhatKy_ViPham!J:J, NhatKy_ViPham!E:E, "12_Sinh", NhatKy_ViPham!F:F, B30, NhatKy_ViPham!C:C, "T21") - SUMIFS(NhatKy_ViPham!K:K, NhatKy_ViPham!E:E, "12_Sinh", NhatKy_ViPham!F:F, B30, NhatKy_ViPham!C:C, "T21")</f>
        <v>100</v>
      </c>
      <c r="AM30" s="6">
        <f>100 + SUMIFS(NhatKy_ViPham!J:J, NhatKy_ViPham!E:E, "12_Sinh", NhatKy_ViPham!F:F, B30, NhatKy_ViPham!C:C, "T22") - SUMIFS(NhatKy_ViPham!K:K, NhatKy_ViPham!E:E, "12_Sinh", NhatKy_ViPham!F:F, B30, NhatKy_ViPham!C:C, "T22")</f>
        <v>100</v>
      </c>
      <c r="AN30" s="6">
        <f>100 + SUMIFS(NhatKy_ViPham!J:J, NhatKy_ViPham!E:E, "12_Sinh", NhatKy_ViPham!F:F, B30, NhatKy_ViPham!C:C, "T23") - SUMIFS(NhatKy_ViPham!K:K, NhatKy_ViPham!E:E, "12_Sinh", NhatKy_ViPham!F:F, B30, NhatKy_ViPham!C:C, "T23")</f>
        <v>100</v>
      </c>
      <c r="AO30" s="6">
        <f>100 + SUMIFS(NhatKy_ViPham!J:J, NhatKy_ViPham!E:E, "12_Sinh", NhatKy_ViPham!F:F, B30, NhatKy_ViPham!C:C, "T24") - SUMIFS(NhatKy_ViPham!K:K, NhatKy_ViPham!E:E, "12_Sinh", NhatKy_ViPham!F:F, B30, NhatKy_ViPham!C:C, "T24")</f>
        <v>100</v>
      </c>
      <c r="AP30" s="6">
        <f>100 + SUMIFS(NhatKy_ViPham!J:J, NhatKy_ViPham!E:E, "12_Sinh", NhatKy_ViPham!F:F, B30, NhatKy_ViPham!C:C, "T25") - SUMIFS(NhatKy_ViPham!K:K, NhatKy_ViPham!E:E, "12_Sinh", NhatKy_ViPham!F:F, B30, NhatKy_ViPham!C:C, "T25")</f>
        <v>100</v>
      </c>
      <c r="AQ30" s="6">
        <f>100 + SUMIFS(NhatKy_ViPham!J:J, NhatKy_ViPham!E:E, "12_Sinh", NhatKy_ViPham!F:F, B30, NhatKy_ViPham!C:C, "T26") - SUMIFS(NhatKy_ViPham!K:K, NhatKy_ViPham!E:E, "12_Sinh", NhatKy_ViPham!F:F, B30, NhatKy_ViPham!C:C, "T26")</f>
        <v>100</v>
      </c>
      <c r="AR30" s="6">
        <f>100 + SUMIFS(NhatKy_ViPham!J:J, NhatKy_ViPham!E:E, "12_Sinh", NhatKy_ViPham!F:F, B30, NhatKy_ViPham!C:C, "T27") - SUMIFS(NhatKy_ViPham!K:K, NhatKy_ViPham!E:E, "12_Sinh", NhatKy_ViPham!F:F, B30, NhatKy_ViPham!C:C, "T27")</f>
        <v>100</v>
      </c>
      <c r="AS30" s="6">
        <f>100 + SUMIFS(NhatKy_ViPham!J:J, NhatKy_ViPham!E:E, "12_Sinh", NhatKy_ViPham!F:F, B30, NhatKy_ViPham!C:C, "T28") - SUMIFS(NhatKy_ViPham!K:K, NhatKy_ViPham!E:E, "12_Sinh", NhatKy_ViPham!F:F, B30, NhatKy_ViPham!C:C, "T28")</f>
        <v>100</v>
      </c>
      <c r="AT30" s="6">
        <f>100 + SUMIFS(NhatKy_ViPham!J:J, NhatKy_ViPham!E:E, "12_Sinh", NhatKy_ViPham!F:F, B30, NhatKy_ViPham!C:C, "T29") - SUMIFS(NhatKy_ViPham!K:K, NhatKy_ViPham!E:E, "12_Sinh", NhatKy_ViPham!F:F, B30, NhatKy_ViPham!C:C, "T29")</f>
        <v>100</v>
      </c>
      <c r="AU30" s="6">
        <f>100 + SUMIFS(NhatKy_ViPham!J:J, NhatKy_ViPham!E:E, "12_Sinh", NhatKy_ViPham!F:F, B30, NhatKy_ViPham!C:C, "T30") - SUMIFS(NhatKy_ViPham!K:K, NhatKy_ViPham!E:E, "12_Sinh", NhatKy_ViPham!F:F, B30, NhatKy_ViPham!C:C, "T30")</f>
        <v>100</v>
      </c>
      <c r="AV30" s="6">
        <f>100 + SUMIFS(NhatKy_ViPham!J:J, NhatKy_ViPham!E:E, "12_Sinh", NhatKy_ViPham!F:F, B30, NhatKy_ViPham!C:C, "T31") - SUMIFS(NhatKy_ViPham!K:K, NhatKy_ViPham!E:E, "12_Sinh", NhatKy_ViPham!F:F, B30, NhatKy_ViPham!C:C, "T31")</f>
        <v>100</v>
      </c>
      <c r="AW30" s="6">
        <f>100 + SUMIFS(NhatKy_ViPham!J:J, NhatKy_ViPham!E:E, "12_Sinh", NhatKy_ViPham!F:F, B30, NhatKy_ViPham!C:C, "T32") - SUMIFS(NhatKy_ViPham!K:K, NhatKy_ViPham!E:E, "12_Sinh", NhatKy_ViPham!F:F, B30, NhatKy_ViPham!C:C, "T32")</f>
        <v>100</v>
      </c>
      <c r="AX30" s="6">
        <f>100 + SUMIFS(NhatKy_ViPham!J:J, NhatKy_ViPham!E:E, "12_Sinh", NhatKy_ViPham!F:F, B30, NhatKy_ViPham!C:C, "T33") - SUMIFS(NhatKy_ViPham!K:K, NhatKy_ViPham!E:E, "12_Sinh", NhatKy_ViPham!F:F, B30, NhatKy_ViPham!C:C, "T33")</f>
        <v>100</v>
      </c>
      <c r="AY30" s="6">
        <f>100 + SUMIFS(NhatKy_ViPham!J:J, NhatKy_ViPham!E:E, "12_Sinh", NhatKy_ViPham!F:F, B30, NhatKy_ViPham!C:C, "T34") - SUMIFS(NhatKy_ViPham!K:K, NhatKy_ViPham!E:E, "12_Sinh", NhatKy_ViPham!F:F, B30, NhatKy_ViPham!C:C, "T34")</f>
        <v>100</v>
      </c>
      <c r="AZ30" s="6">
        <f>100 + SUMIFS(NhatKy_ViPham!J:J, NhatKy_ViPham!E:E, "12_Sinh", NhatKy_ViPham!F:F, B30, NhatKy_ViPham!C:C, "T35") - SUMIFS(NhatKy_ViPham!K:K, NhatKy_ViPham!E:E, "12_Sinh", NhatKy_ViPham!F:F, B30, NhatKy_ViPham!C:C, "T35")</f>
        <v>100</v>
      </c>
      <c r="BA30" s="12">
        <f t="shared" si="0"/>
        <v>100</v>
      </c>
      <c r="BB30" s="11" t="s">
        <v>430</v>
      </c>
      <c r="BC30" s="16" t="str">
        <f t="shared" si="1"/>
        <v>Tốt</v>
      </c>
      <c r="BD30" s="15" t="str">
        <f t="shared" si="2"/>
        <v>🟢 BÌNH THƯỜNG</v>
      </c>
    </row>
    <row r="31" spans="1:56" x14ac:dyDescent="0.25">
      <c r="A31" s="4">
        <v>23</v>
      </c>
      <c r="B31" s="10" t="s">
        <v>2636</v>
      </c>
      <c r="C31" s="4" t="s">
        <v>2637</v>
      </c>
      <c r="D31" s="4" t="s">
        <v>429</v>
      </c>
      <c r="E31" s="11" t="s">
        <v>430</v>
      </c>
      <c r="F31" s="7">
        <f>SUMIFS(NhatKy_ViPham!K:K, NhatKy_ViPham!E:E, "12_Sinh", NhatKy_ViPham!F:F, B31, NhatKy_ViPham!H:H, "L01")</f>
        <v>0</v>
      </c>
      <c r="G31" s="7">
        <f>SUMIFS(NhatKy_ViPham!K:K, NhatKy_ViPham!E:E, "12_Sinh", NhatKy_ViPham!F:F, B31, NhatKy_ViPham!H:H, "L02")</f>
        <v>0</v>
      </c>
      <c r="H31" s="7">
        <f>SUMIFS(NhatKy_ViPham!K:K, NhatKy_ViPham!E:E, "12_Sinh", NhatKy_ViPham!F:F, B31, NhatKy_ViPham!H:H, "L03")</f>
        <v>0</v>
      </c>
      <c r="I31" s="7">
        <f>SUMIFS(NhatKy_ViPham!K:K, NhatKy_ViPham!E:E, "12_Sinh", NhatKy_ViPham!F:F, B31, NhatKy_ViPham!H:H, "L04")</f>
        <v>0</v>
      </c>
      <c r="J31" s="7">
        <f>SUMIFS(NhatKy_ViPham!K:K, NhatKy_ViPham!E:E, "12_Sinh", NhatKy_ViPham!F:F, B31, NhatKy_ViPham!H:H, "L05")</f>
        <v>0</v>
      </c>
      <c r="K31" s="7">
        <f>SUMIFS(NhatKy_ViPham!K:K, NhatKy_ViPham!E:E, "12_Sinh", NhatKy_ViPham!F:F, B31, NhatKy_ViPham!H:H, "L06")</f>
        <v>0</v>
      </c>
      <c r="L31" s="7">
        <f>SUMIFS(NhatKy_ViPham!K:K, NhatKy_ViPham!E:E, "12_Sinh", NhatKy_ViPham!F:F, B31, NhatKy_ViPham!H:H, "L07")</f>
        <v>0</v>
      </c>
      <c r="M31" s="7">
        <f>SUMIFS(NhatKy_ViPham!K:K, NhatKy_ViPham!E:E, "12_Sinh", NhatKy_ViPham!F:F, B31, NhatKy_ViPham!H:H, "L08")</f>
        <v>0</v>
      </c>
      <c r="N31" s="7">
        <f>SUMIFS(NhatKy_ViPham!K:K, NhatKy_ViPham!E:E, "12_Sinh", NhatKy_ViPham!F:F, B31, NhatKy_ViPham!H:H, "L09")</f>
        <v>0</v>
      </c>
      <c r="O31" s="7">
        <f>SUMIFS(NhatKy_ViPham!K:K, NhatKy_ViPham!E:E, "12_Sinh", NhatKy_ViPham!F:F, B31, NhatKy_ViPham!H:H, "L10")</f>
        <v>0</v>
      </c>
      <c r="P31" s="12">
        <f>SUMIFS(NhatKy_ViPham!J:J, NhatKy_ViPham!E:E, "12_Sinh", NhatKy_ViPham!F:F, B31)</f>
        <v>0</v>
      </c>
      <c r="Q31" s="13">
        <f>SUMIFS(NhatKy_ViPham!K:K, NhatKy_ViPham!E:E, "12_Sinh", NhatKy_ViPham!F:F, B31)</f>
        <v>0</v>
      </c>
      <c r="R31" s="7">
        <f>100 + SUMIFS(NhatKy_ViPham!J:J, NhatKy_ViPham!E:E, "12_Sinh", NhatKy_ViPham!F:F, B31, NhatKy_ViPham!C:C, "T1") - SUMIFS(NhatKy_ViPham!K:K, NhatKy_ViPham!E:E, "12_Sinh", NhatKy_ViPham!F:F, B31, NhatKy_ViPham!C:C, "T1")</f>
        <v>100</v>
      </c>
      <c r="S31" s="7">
        <f>100 + SUMIFS(NhatKy_ViPham!J:J, NhatKy_ViPham!E:E, "12_Sinh", NhatKy_ViPham!F:F, B31, NhatKy_ViPham!C:C, "T2") - SUMIFS(NhatKy_ViPham!K:K, NhatKy_ViPham!E:E, "12_Sinh", NhatKy_ViPham!F:F, B31, NhatKy_ViPham!C:C, "T2")</f>
        <v>100</v>
      </c>
      <c r="T31" s="7">
        <f>100 + SUMIFS(NhatKy_ViPham!J:J, NhatKy_ViPham!E:E, "12_Sinh", NhatKy_ViPham!F:F, B31, NhatKy_ViPham!C:C, "T3") - SUMIFS(NhatKy_ViPham!K:K, NhatKy_ViPham!E:E, "12_Sinh", NhatKy_ViPham!F:F, B31, NhatKy_ViPham!C:C, "T3")</f>
        <v>100</v>
      </c>
      <c r="U31" s="7">
        <f>100 + SUMIFS(NhatKy_ViPham!J:J, NhatKy_ViPham!E:E, "12_Sinh", NhatKy_ViPham!F:F, B31, NhatKy_ViPham!C:C, "T4") - SUMIFS(NhatKy_ViPham!K:K, NhatKy_ViPham!E:E, "12_Sinh", NhatKy_ViPham!F:F, B31, NhatKy_ViPham!C:C, "T4")</f>
        <v>100</v>
      </c>
      <c r="V31" s="7">
        <f>100 + SUMIFS(NhatKy_ViPham!J:J, NhatKy_ViPham!E:E, "12_Sinh", NhatKy_ViPham!F:F, B31, NhatKy_ViPham!C:C, "T5") - SUMIFS(NhatKy_ViPham!K:K, NhatKy_ViPham!E:E, "12_Sinh", NhatKy_ViPham!F:F, B31, NhatKy_ViPham!C:C, "T5")</f>
        <v>100</v>
      </c>
      <c r="W31" s="7">
        <f>100 + SUMIFS(NhatKy_ViPham!J:J, NhatKy_ViPham!E:E, "12_Sinh", NhatKy_ViPham!F:F, B31, NhatKy_ViPham!C:C, "T6") - SUMIFS(NhatKy_ViPham!K:K, NhatKy_ViPham!E:E, "12_Sinh", NhatKy_ViPham!F:F, B31, NhatKy_ViPham!C:C, "T6")</f>
        <v>100</v>
      </c>
      <c r="X31" s="7">
        <f>100 + SUMIFS(NhatKy_ViPham!J:J, NhatKy_ViPham!E:E, "12_Sinh", NhatKy_ViPham!F:F, B31, NhatKy_ViPham!C:C, "T7") - SUMIFS(NhatKy_ViPham!K:K, NhatKy_ViPham!E:E, "12_Sinh", NhatKy_ViPham!F:F, B31, NhatKy_ViPham!C:C, "T7")</f>
        <v>100</v>
      </c>
      <c r="Y31" s="7">
        <f>100 + SUMIFS(NhatKy_ViPham!J:J, NhatKy_ViPham!E:E, "12_Sinh", NhatKy_ViPham!F:F, B31, NhatKy_ViPham!C:C, "T8") - SUMIFS(NhatKy_ViPham!K:K, NhatKy_ViPham!E:E, "12_Sinh", NhatKy_ViPham!F:F, B31, NhatKy_ViPham!C:C, "T8")</f>
        <v>100</v>
      </c>
      <c r="Z31" s="7">
        <f>100 + SUMIFS(NhatKy_ViPham!J:J, NhatKy_ViPham!E:E, "12_Sinh", NhatKy_ViPham!F:F, B31, NhatKy_ViPham!C:C, "T9") - SUMIFS(NhatKy_ViPham!K:K, NhatKy_ViPham!E:E, "12_Sinh", NhatKy_ViPham!F:F, B31, NhatKy_ViPham!C:C, "T9")</f>
        <v>100</v>
      </c>
      <c r="AA31" s="7">
        <f>100 + SUMIFS(NhatKy_ViPham!J:J, NhatKy_ViPham!E:E, "12_Sinh", NhatKy_ViPham!F:F, B31, NhatKy_ViPham!C:C, "T10") - SUMIFS(NhatKy_ViPham!K:K, NhatKy_ViPham!E:E, "12_Sinh", NhatKy_ViPham!F:F, B31, NhatKy_ViPham!C:C, "T10")</f>
        <v>100</v>
      </c>
      <c r="AB31" s="7">
        <f>100 + SUMIFS(NhatKy_ViPham!J:J, NhatKy_ViPham!E:E, "12_Sinh", NhatKy_ViPham!F:F, B31, NhatKy_ViPham!C:C, "T11") - SUMIFS(NhatKy_ViPham!K:K, NhatKy_ViPham!E:E, "12_Sinh", NhatKy_ViPham!F:F, B31, NhatKy_ViPham!C:C, "T11")</f>
        <v>100</v>
      </c>
      <c r="AC31" s="7">
        <f>100 + SUMIFS(NhatKy_ViPham!J:J, NhatKy_ViPham!E:E, "12_Sinh", NhatKy_ViPham!F:F, B31, NhatKy_ViPham!C:C, "T12") - SUMIFS(NhatKy_ViPham!K:K, NhatKy_ViPham!E:E, "12_Sinh", NhatKy_ViPham!F:F, B31, NhatKy_ViPham!C:C, "T12")</f>
        <v>100</v>
      </c>
      <c r="AD31" s="7">
        <f>100 + SUMIFS(NhatKy_ViPham!J:J, NhatKy_ViPham!E:E, "12_Sinh", NhatKy_ViPham!F:F, B31, NhatKy_ViPham!C:C, "T13") - SUMIFS(NhatKy_ViPham!K:K, NhatKy_ViPham!E:E, "12_Sinh", NhatKy_ViPham!F:F, B31, NhatKy_ViPham!C:C, "T13")</f>
        <v>100</v>
      </c>
      <c r="AE31" s="7">
        <f>100 + SUMIFS(NhatKy_ViPham!J:J, NhatKy_ViPham!E:E, "12_Sinh", NhatKy_ViPham!F:F, B31, NhatKy_ViPham!C:C, "T14") - SUMIFS(NhatKy_ViPham!K:K, NhatKy_ViPham!E:E, "12_Sinh", NhatKy_ViPham!F:F, B31, NhatKy_ViPham!C:C, "T14")</f>
        <v>100</v>
      </c>
      <c r="AF31" s="7">
        <f>100 + SUMIFS(NhatKy_ViPham!J:J, NhatKy_ViPham!E:E, "12_Sinh", NhatKy_ViPham!F:F, B31, NhatKy_ViPham!C:C, "T15") - SUMIFS(NhatKy_ViPham!K:K, NhatKy_ViPham!E:E, "12_Sinh", NhatKy_ViPham!F:F, B31, NhatKy_ViPham!C:C, "T15")</f>
        <v>100</v>
      </c>
      <c r="AG31" s="7">
        <f>100 + SUMIFS(NhatKy_ViPham!J:J, NhatKy_ViPham!E:E, "12_Sinh", NhatKy_ViPham!F:F, B31, NhatKy_ViPham!C:C, "T16") - SUMIFS(NhatKy_ViPham!K:K, NhatKy_ViPham!E:E, "12_Sinh", NhatKy_ViPham!F:F, B31, NhatKy_ViPham!C:C, "T16")</f>
        <v>100</v>
      </c>
      <c r="AH31" s="7">
        <f>100 + SUMIFS(NhatKy_ViPham!J:J, NhatKy_ViPham!E:E, "12_Sinh", NhatKy_ViPham!F:F, B31, NhatKy_ViPham!C:C, "T17") - SUMIFS(NhatKy_ViPham!K:K, NhatKy_ViPham!E:E, "12_Sinh", NhatKy_ViPham!F:F, B31, NhatKy_ViPham!C:C, "T17")</f>
        <v>100</v>
      </c>
      <c r="AI31" s="7">
        <f>100 + SUMIFS(NhatKy_ViPham!J:J, NhatKy_ViPham!E:E, "12_Sinh", NhatKy_ViPham!F:F, B31, NhatKy_ViPham!C:C, "T18") - SUMIFS(NhatKy_ViPham!K:K, NhatKy_ViPham!E:E, "12_Sinh", NhatKy_ViPham!F:F, B31, NhatKy_ViPham!C:C, "T18")</f>
        <v>100</v>
      </c>
      <c r="AJ31" s="7">
        <f>100 + SUMIFS(NhatKy_ViPham!J:J, NhatKy_ViPham!E:E, "12_Sinh", NhatKy_ViPham!F:F, B31, NhatKy_ViPham!C:C, "T19") - SUMIFS(NhatKy_ViPham!K:K, NhatKy_ViPham!E:E, "12_Sinh", NhatKy_ViPham!F:F, B31, NhatKy_ViPham!C:C, "T19")</f>
        <v>100</v>
      </c>
      <c r="AK31" s="7">
        <f>100 + SUMIFS(NhatKy_ViPham!J:J, NhatKy_ViPham!E:E, "12_Sinh", NhatKy_ViPham!F:F, B31, NhatKy_ViPham!C:C, "T20") - SUMIFS(NhatKy_ViPham!K:K, NhatKy_ViPham!E:E, "12_Sinh", NhatKy_ViPham!F:F, B31, NhatKy_ViPham!C:C, "T20")</f>
        <v>100</v>
      </c>
      <c r="AL31" s="7">
        <f>100 + SUMIFS(NhatKy_ViPham!J:J, NhatKy_ViPham!E:E, "12_Sinh", NhatKy_ViPham!F:F, B31, NhatKy_ViPham!C:C, "T21") - SUMIFS(NhatKy_ViPham!K:K, NhatKy_ViPham!E:E, "12_Sinh", NhatKy_ViPham!F:F, B31, NhatKy_ViPham!C:C, "T21")</f>
        <v>100</v>
      </c>
      <c r="AM31" s="7">
        <f>100 + SUMIFS(NhatKy_ViPham!J:J, NhatKy_ViPham!E:E, "12_Sinh", NhatKy_ViPham!F:F, B31, NhatKy_ViPham!C:C, "T22") - SUMIFS(NhatKy_ViPham!K:K, NhatKy_ViPham!E:E, "12_Sinh", NhatKy_ViPham!F:F, B31, NhatKy_ViPham!C:C, "T22")</f>
        <v>100</v>
      </c>
      <c r="AN31" s="7">
        <f>100 + SUMIFS(NhatKy_ViPham!J:J, NhatKy_ViPham!E:E, "12_Sinh", NhatKy_ViPham!F:F, B31, NhatKy_ViPham!C:C, "T23") - SUMIFS(NhatKy_ViPham!K:K, NhatKy_ViPham!E:E, "12_Sinh", NhatKy_ViPham!F:F, B31, NhatKy_ViPham!C:C, "T23")</f>
        <v>100</v>
      </c>
      <c r="AO31" s="7">
        <f>100 + SUMIFS(NhatKy_ViPham!J:J, NhatKy_ViPham!E:E, "12_Sinh", NhatKy_ViPham!F:F, B31, NhatKy_ViPham!C:C, "T24") - SUMIFS(NhatKy_ViPham!K:K, NhatKy_ViPham!E:E, "12_Sinh", NhatKy_ViPham!F:F, B31, NhatKy_ViPham!C:C, "T24")</f>
        <v>100</v>
      </c>
      <c r="AP31" s="7">
        <f>100 + SUMIFS(NhatKy_ViPham!J:J, NhatKy_ViPham!E:E, "12_Sinh", NhatKy_ViPham!F:F, B31, NhatKy_ViPham!C:C, "T25") - SUMIFS(NhatKy_ViPham!K:K, NhatKy_ViPham!E:E, "12_Sinh", NhatKy_ViPham!F:F, B31, NhatKy_ViPham!C:C, "T25")</f>
        <v>100</v>
      </c>
      <c r="AQ31" s="7">
        <f>100 + SUMIFS(NhatKy_ViPham!J:J, NhatKy_ViPham!E:E, "12_Sinh", NhatKy_ViPham!F:F, B31, NhatKy_ViPham!C:C, "T26") - SUMIFS(NhatKy_ViPham!K:K, NhatKy_ViPham!E:E, "12_Sinh", NhatKy_ViPham!F:F, B31, NhatKy_ViPham!C:C, "T26")</f>
        <v>100</v>
      </c>
      <c r="AR31" s="7">
        <f>100 + SUMIFS(NhatKy_ViPham!J:J, NhatKy_ViPham!E:E, "12_Sinh", NhatKy_ViPham!F:F, B31, NhatKy_ViPham!C:C, "T27") - SUMIFS(NhatKy_ViPham!K:K, NhatKy_ViPham!E:E, "12_Sinh", NhatKy_ViPham!F:F, B31, NhatKy_ViPham!C:C, "T27")</f>
        <v>100</v>
      </c>
      <c r="AS31" s="7">
        <f>100 + SUMIFS(NhatKy_ViPham!J:J, NhatKy_ViPham!E:E, "12_Sinh", NhatKy_ViPham!F:F, B31, NhatKy_ViPham!C:C, "T28") - SUMIFS(NhatKy_ViPham!K:K, NhatKy_ViPham!E:E, "12_Sinh", NhatKy_ViPham!F:F, B31, NhatKy_ViPham!C:C, "T28")</f>
        <v>100</v>
      </c>
      <c r="AT31" s="7">
        <f>100 + SUMIFS(NhatKy_ViPham!J:J, NhatKy_ViPham!E:E, "12_Sinh", NhatKy_ViPham!F:F, B31, NhatKy_ViPham!C:C, "T29") - SUMIFS(NhatKy_ViPham!K:K, NhatKy_ViPham!E:E, "12_Sinh", NhatKy_ViPham!F:F, B31, NhatKy_ViPham!C:C, "T29")</f>
        <v>100</v>
      </c>
      <c r="AU31" s="7">
        <f>100 + SUMIFS(NhatKy_ViPham!J:J, NhatKy_ViPham!E:E, "12_Sinh", NhatKy_ViPham!F:F, B31, NhatKy_ViPham!C:C, "T30") - SUMIFS(NhatKy_ViPham!K:K, NhatKy_ViPham!E:E, "12_Sinh", NhatKy_ViPham!F:F, B31, NhatKy_ViPham!C:C, "T30")</f>
        <v>100</v>
      </c>
      <c r="AV31" s="7">
        <f>100 + SUMIFS(NhatKy_ViPham!J:J, NhatKy_ViPham!E:E, "12_Sinh", NhatKy_ViPham!F:F, B31, NhatKy_ViPham!C:C, "T31") - SUMIFS(NhatKy_ViPham!K:K, NhatKy_ViPham!E:E, "12_Sinh", NhatKy_ViPham!F:F, B31, NhatKy_ViPham!C:C, "T31")</f>
        <v>100</v>
      </c>
      <c r="AW31" s="7">
        <f>100 + SUMIFS(NhatKy_ViPham!J:J, NhatKy_ViPham!E:E, "12_Sinh", NhatKy_ViPham!F:F, B31, NhatKy_ViPham!C:C, "T32") - SUMIFS(NhatKy_ViPham!K:K, NhatKy_ViPham!E:E, "12_Sinh", NhatKy_ViPham!F:F, B31, NhatKy_ViPham!C:C, "T32")</f>
        <v>100</v>
      </c>
      <c r="AX31" s="7">
        <f>100 + SUMIFS(NhatKy_ViPham!J:J, NhatKy_ViPham!E:E, "12_Sinh", NhatKy_ViPham!F:F, B31, NhatKy_ViPham!C:C, "T33") - SUMIFS(NhatKy_ViPham!K:K, NhatKy_ViPham!E:E, "12_Sinh", NhatKy_ViPham!F:F, B31, NhatKy_ViPham!C:C, "T33")</f>
        <v>100</v>
      </c>
      <c r="AY31" s="7">
        <f>100 + SUMIFS(NhatKy_ViPham!J:J, NhatKy_ViPham!E:E, "12_Sinh", NhatKy_ViPham!F:F, B31, NhatKy_ViPham!C:C, "T34") - SUMIFS(NhatKy_ViPham!K:K, NhatKy_ViPham!E:E, "12_Sinh", NhatKy_ViPham!F:F, B31, NhatKy_ViPham!C:C, "T34")</f>
        <v>100</v>
      </c>
      <c r="AZ31" s="7">
        <f>100 + SUMIFS(NhatKy_ViPham!J:J, NhatKy_ViPham!E:E, "12_Sinh", NhatKy_ViPham!F:F, B31, NhatKy_ViPham!C:C, "T35") - SUMIFS(NhatKy_ViPham!K:K, NhatKy_ViPham!E:E, "12_Sinh", NhatKy_ViPham!F:F, B31, NhatKy_ViPham!C:C, "T35")</f>
        <v>100</v>
      </c>
      <c r="BA31" s="12">
        <f t="shared" si="0"/>
        <v>100</v>
      </c>
      <c r="BB31" s="11" t="s">
        <v>430</v>
      </c>
      <c r="BC31" s="14" t="str">
        <f t="shared" si="1"/>
        <v>Tốt</v>
      </c>
      <c r="BD31" s="10" t="str">
        <f t="shared" si="2"/>
        <v>🟢 BÌNH THƯỜNG</v>
      </c>
    </row>
    <row r="32" spans="1:56" x14ac:dyDescent="0.25">
      <c r="A32" s="5">
        <v>24</v>
      </c>
      <c r="B32" s="15" t="s">
        <v>2638</v>
      </c>
      <c r="C32" s="5" t="s">
        <v>2639</v>
      </c>
      <c r="D32" s="5" t="s">
        <v>429</v>
      </c>
      <c r="E32" s="11" t="s">
        <v>430</v>
      </c>
      <c r="F32" s="6">
        <f>SUMIFS(NhatKy_ViPham!K:K, NhatKy_ViPham!E:E, "12_Sinh", NhatKy_ViPham!F:F, B32, NhatKy_ViPham!H:H, "L01")</f>
        <v>0</v>
      </c>
      <c r="G32" s="6">
        <f>SUMIFS(NhatKy_ViPham!K:K, NhatKy_ViPham!E:E, "12_Sinh", NhatKy_ViPham!F:F, B32, NhatKy_ViPham!H:H, "L02")</f>
        <v>0</v>
      </c>
      <c r="H32" s="6">
        <f>SUMIFS(NhatKy_ViPham!K:K, NhatKy_ViPham!E:E, "12_Sinh", NhatKy_ViPham!F:F, B32, NhatKy_ViPham!H:H, "L03")</f>
        <v>0</v>
      </c>
      <c r="I32" s="6">
        <f>SUMIFS(NhatKy_ViPham!K:K, NhatKy_ViPham!E:E, "12_Sinh", NhatKy_ViPham!F:F, B32, NhatKy_ViPham!H:H, "L04")</f>
        <v>0</v>
      </c>
      <c r="J32" s="6">
        <f>SUMIFS(NhatKy_ViPham!K:K, NhatKy_ViPham!E:E, "12_Sinh", NhatKy_ViPham!F:F, B32, NhatKy_ViPham!H:H, "L05")</f>
        <v>0</v>
      </c>
      <c r="K32" s="6">
        <f>SUMIFS(NhatKy_ViPham!K:K, NhatKy_ViPham!E:E, "12_Sinh", NhatKy_ViPham!F:F, B32, NhatKy_ViPham!H:H, "L06")</f>
        <v>0</v>
      </c>
      <c r="L32" s="6">
        <f>SUMIFS(NhatKy_ViPham!K:K, NhatKy_ViPham!E:E, "12_Sinh", NhatKy_ViPham!F:F, B32, NhatKy_ViPham!H:H, "L07")</f>
        <v>0</v>
      </c>
      <c r="M32" s="6">
        <f>SUMIFS(NhatKy_ViPham!K:K, NhatKy_ViPham!E:E, "12_Sinh", NhatKy_ViPham!F:F, B32, NhatKy_ViPham!H:H, "L08")</f>
        <v>0</v>
      </c>
      <c r="N32" s="6">
        <f>SUMIFS(NhatKy_ViPham!K:K, NhatKy_ViPham!E:E, "12_Sinh", NhatKy_ViPham!F:F, B32, NhatKy_ViPham!H:H, "L09")</f>
        <v>0</v>
      </c>
      <c r="O32" s="6">
        <f>SUMIFS(NhatKy_ViPham!K:K, NhatKy_ViPham!E:E, "12_Sinh", NhatKy_ViPham!F:F, B32, NhatKy_ViPham!H:H, "L10")</f>
        <v>0</v>
      </c>
      <c r="P32" s="12">
        <f>SUMIFS(NhatKy_ViPham!J:J, NhatKy_ViPham!E:E, "12_Sinh", NhatKy_ViPham!F:F, B32)</f>
        <v>0</v>
      </c>
      <c r="Q32" s="13">
        <f>SUMIFS(NhatKy_ViPham!K:K, NhatKy_ViPham!E:E, "12_Sinh", NhatKy_ViPham!F:F, B32)</f>
        <v>0</v>
      </c>
      <c r="R32" s="6">
        <f>100 + SUMIFS(NhatKy_ViPham!J:J, NhatKy_ViPham!E:E, "12_Sinh", NhatKy_ViPham!F:F, B32, NhatKy_ViPham!C:C, "T1") - SUMIFS(NhatKy_ViPham!K:K, NhatKy_ViPham!E:E, "12_Sinh", NhatKy_ViPham!F:F, B32, NhatKy_ViPham!C:C, "T1")</f>
        <v>100</v>
      </c>
      <c r="S32" s="6">
        <f>100 + SUMIFS(NhatKy_ViPham!J:J, NhatKy_ViPham!E:E, "12_Sinh", NhatKy_ViPham!F:F, B32, NhatKy_ViPham!C:C, "T2") - SUMIFS(NhatKy_ViPham!K:K, NhatKy_ViPham!E:E, "12_Sinh", NhatKy_ViPham!F:F, B32, NhatKy_ViPham!C:C, "T2")</f>
        <v>100</v>
      </c>
      <c r="T32" s="6">
        <f>100 + SUMIFS(NhatKy_ViPham!J:J, NhatKy_ViPham!E:E, "12_Sinh", NhatKy_ViPham!F:F, B32, NhatKy_ViPham!C:C, "T3") - SUMIFS(NhatKy_ViPham!K:K, NhatKy_ViPham!E:E, "12_Sinh", NhatKy_ViPham!F:F, B32, NhatKy_ViPham!C:C, "T3")</f>
        <v>100</v>
      </c>
      <c r="U32" s="6">
        <f>100 + SUMIFS(NhatKy_ViPham!J:J, NhatKy_ViPham!E:E, "12_Sinh", NhatKy_ViPham!F:F, B32, NhatKy_ViPham!C:C, "T4") - SUMIFS(NhatKy_ViPham!K:K, NhatKy_ViPham!E:E, "12_Sinh", NhatKy_ViPham!F:F, B32, NhatKy_ViPham!C:C, "T4")</f>
        <v>100</v>
      </c>
      <c r="V32" s="6">
        <f>100 + SUMIFS(NhatKy_ViPham!J:J, NhatKy_ViPham!E:E, "12_Sinh", NhatKy_ViPham!F:F, B32, NhatKy_ViPham!C:C, "T5") - SUMIFS(NhatKy_ViPham!K:K, NhatKy_ViPham!E:E, "12_Sinh", NhatKy_ViPham!F:F, B32, NhatKy_ViPham!C:C, "T5")</f>
        <v>100</v>
      </c>
      <c r="W32" s="6">
        <f>100 + SUMIFS(NhatKy_ViPham!J:J, NhatKy_ViPham!E:E, "12_Sinh", NhatKy_ViPham!F:F, B32, NhatKy_ViPham!C:C, "T6") - SUMIFS(NhatKy_ViPham!K:K, NhatKy_ViPham!E:E, "12_Sinh", NhatKy_ViPham!F:F, B32, NhatKy_ViPham!C:C, "T6")</f>
        <v>100</v>
      </c>
      <c r="X32" s="6">
        <f>100 + SUMIFS(NhatKy_ViPham!J:J, NhatKy_ViPham!E:E, "12_Sinh", NhatKy_ViPham!F:F, B32, NhatKy_ViPham!C:C, "T7") - SUMIFS(NhatKy_ViPham!K:K, NhatKy_ViPham!E:E, "12_Sinh", NhatKy_ViPham!F:F, B32, NhatKy_ViPham!C:C, "T7")</f>
        <v>100</v>
      </c>
      <c r="Y32" s="6">
        <f>100 + SUMIFS(NhatKy_ViPham!J:J, NhatKy_ViPham!E:E, "12_Sinh", NhatKy_ViPham!F:F, B32, NhatKy_ViPham!C:C, "T8") - SUMIFS(NhatKy_ViPham!K:K, NhatKy_ViPham!E:E, "12_Sinh", NhatKy_ViPham!F:F, B32, NhatKy_ViPham!C:C, "T8")</f>
        <v>100</v>
      </c>
      <c r="Z32" s="6">
        <f>100 + SUMIFS(NhatKy_ViPham!J:J, NhatKy_ViPham!E:E, "12_Sinh", NhatKy_ViPham!F:F, B32, NhatKy_ViPham!C:C, "T9") - SUMIFS(NhatKy_ViPham!K:K, NhatKy_ViPham!E:E, "12_Sinh", NhatKy_ViPham!F:F, B32, NhatKy_ViPham!C:C, "T9")</f>
        <v>100</v>
      </c>
      <c r="AA32" s="6">
        <f>100 + SUMIFS(NhatKy_ViPham!J:J, NhatKy_ViPham!E:E, "12_Sinh", NhatKy_ViPham!F:F, B32, NhatKy_ViPham!C:C, "T10") - SUMIFS(NhatKy_ViPham!K:K, NhatKy_ViPham!E:E, "12_Sinh", NhatKy_ViPham!F:F, B32, NhatKy_ViPham!C:C, "T10")</f>
        <v>100</v>
      </c>
      <c r="AB32" s="6">
        <f>100 + SUMIFS(NhatKy_ViPham!J:J, NhatKy_ViPham!E:E, "12_Sinh", NhatKy_ViPham!F:F, B32, NhatKy_ViPham!C:C, "T11") - SUMIFS(NhatKy_ViPham!K:K, NhatKy_ViPham!E:E, "12_Sinh", NhatKy_ViPham!F:F, B32, NhatKy_ViPham!C:C, "T11")</f>
        <v>100</v>
      </c>
      <c r="AC32" s="6">
        <f>100 + SUMIFS(NhatKy_ViPham!J:J, NhatKy_ViPham!E:E, "12_Sinh", NhatKy_ViPham!F:F, B32, NhatKy_ViPham!C:C, "T12") - SUMIFS(NhatKy_ViPham!K:K, NhatKy_ViPham!E:E, "12_Sinh", NhatKy_ViPham!F:F, B32, NhatKy_ViPham!C:C, "T12")</f>
        <v>100</v>
      </c>
      <c r="AD32" s="6">
        <f>100 + SUMIFS(NhatKy_ViPham!J:J, NhatKy_ViPham!E:E, "12_Sinh", NhatKy_ViPham!F:F, B32, NhatKy_ViPham!C:C, "T13") - SUMIFS(NhatKy_ViPham!K:K, NhatKy_ViPham!E:E, "12_Sinh", NhatKy_ViPham!F:F, B32, NhatKy_ViPham!C:C, "T13")</f>
        <v>100</v>
      </c>
      <c r="AE32" s="6">
        <f>100 + SUMIFS(NhatKy_ViPham!J:J, NhatKy_ViPham!E:E, "12_Sinh", NhatKy_ViPham!F:F, B32, NhatKy_ViPham!C:C, "T14") - SUMIFS(NhatKy_ViPham!K:K, NhatKy_ViPham!E:E, "12_Sinh", NhatKy_ViPham!F:F, B32, NhatKy_ViPham!C:C, "T14")</f>
        <v>100</v>
      </c>
      <c r="AF32" s="6">
        <f>100 + SUMIFS(NhatKy_ViPham!J:J, NhatKy_ViPham!E:E, "12_Sinh", NhatKy_ViPham!F:F, B32, NhatKy_ViPham!C:C, "T15") - SUMIFS(NhatKy_ViPham!K:K, NhatKy_ViPham!E:E, "12_Sinh", NhatKy_ViPham!F:F, B32, NhatKy_ViPham!C:C, "T15")</f>
        <v>100</v>
      </c>
      <c r="AG32" s="6">
        <f>100 + SUMIFS(NhatKy_ViPham!J:J, NhatKy_ViPham!E:E, "12_Sinh", NhatKy_ViPham!F:F, B32, NhatKy_ViPham!C:C, "T16") - SUMIFS(NhatKy_ViPham!K:K, NhatKy_ViPham!E:E, "12_Sinh", NhatKy_ViPham!F:F, B32, NhatKy_ViPham!C:C, "T16")</f>
        <v>100</v>
      </c>
      <c r="AH32" s="6">
        <f>100 + SUMIFS(NhatKy_ViPham!J:J, NhatKy_ViPham!E:E, "12_Sinh", NhatKy_ViPham!F:F, B32, NhatKy_ViPham!C:C, "T17") - SUMIFS(NhatKy_ViPham!K:K, NhatKy_ViPham!E:E, "12_Sinh", NhatKy_ViPham!F:F, B32, NhatKy_ViPham!C:C, "T17")</f>
        <v>100</v>
      </c>
      <c r="AI32" s="6">
        <f>100 + SUMIFS(NhatKy_ViPham!J:J, NhatKy_ViPham!E:E, "12_Sinh", NhatKy_ViPham!F:F, B32, NhatKy_ViPham!C:C, "T18") - SUMIFS(NhatKy_ViPham!K:K, NhatKy_ViPham!E:E, "12_Sinh", NhatKy_ViPham!F:F, B32, NhatKy_ViPham!C:C, "T18")</f>
        <v>100</v>
      </c>
      <c r="AJ32" s="6">
        <f>100 + SUMIFS(NhatKy_ViPham!J:J, NhatKy_ViPham!E:E, "12_Sinh", NhatKy_ViPham!F:F, B32, NhatKy_ViPham!C:C, "T19") - SUMIFS(NhatKy_ViPham!K:K, NhatKy_ViPham!E:E, "12_Sinh", NhatKy_ViPham!F:F, B32, NhatKy_ViPham!C:C, "T19")</f>
        <v>100</v>
      </c>
      <c r="AK32" s="6">
        <f>100 + SUMIFS(NhatKy_ViPham!J:J, NhatKy_ViPham!E:E, "12_Sinh", NhatKy_ViPham!F:F, B32, NhatKy_ViPham!C:C, "T20") - SUMIFS(NhatKy_ViPham!K:K, NhatKy_ViPham!E:E, "12_Sinh", NhatKy_ViPham!F:F, B32, NhatKy_ViPham!C:C, "T20")</f>
        <v>100</v>
      </c>
      <c r="AL32" s="6">
        <f>100 + SUMIFS(NhatKy_ViPham!J:J, NhatKy_ViPham!E:E, "12_Sinh", NhatKy_ViPham!F:F, B32, NhatKy_ViPham!C:C, "T21") - SUMIFS(NhatKy_ViPham!K:K, NhatKy_ViPham!E:E, "12_Sinh", NhatKy_ViPham!F:F, B32, NhatKy_ViPham!C:C, "T21")</f>
        <v>100</v>
      </c>
      <c r="AM32" s="6">
        <f>100 + SUMIFS(NhatKy_ViPham!J:J, NhatKy_ViPham!E:E, "12_Sinh", NhatKy_ViPham!F:F, B32, NhatKy_ViPham!C:C, "T22") - SUMIFS(NhatKy_ViPham!K:K, NhatKy_ViPham!E:E, "12_Sinh", NhatKy_ViPham!F:F, B32, NhatKy_ViPham!C:C, "T22")</f>
        <v>100</v>
      </c>
      <c r="AN32" s="6">
        <f>100 + SUMIFS(NhatKy_ViPham!J:J, NhatKy_ViPham!E:E, "12_Sinh", NhatKy_ViPham!F:F, B32, NhatKy_ViPham!C:C, "T23") - SUMIFS(NhatKy_ViPham!K:K, NhatKy_ViPham!E:E, "12_Sinh", NhatKy_ViPham!F:F, B32, NhatKy_ViPham!C:C, "T23")</f>
        <v>100</v>
      </c>
      <c r="AO32" s="6">
        <f>100 + SUMIFS(NhatKy_ViPham!J:J, NhatKy_ViPham!E:E, "12_Sinh", NhatKy_ViPham!F:F, B32, NhatKy_ViPham!C:C, "T24") - SUMIFS(NhatKy_ViPham!K:K, NhatKy_ViPham!E:E, "12_Sinh", NhatKy_ViPham!F:F, B32, NhatKy_ViPham!C:C, "T24")</f>
        <v>100</v>
      </c>
      <c r="AP32" s="6">
        <f>100 + SUMIFS(NhatKy_ViPham!J:J, NhatKy_ViPham!E:E, "12_Sinh", NhatKy_ViPham!F:F, B32, NhatKy_ViPham!C:C, "T25") - SUMIFS(NhatKy_ViPham!K:K, NhatKy_ViPham!E:E, "12_Sinh", NhatKy_ViPham!F:F, B32, NhatKy_ViPham!C:C, "T25")</f>
        <v>100</v>
      </c>
      <c r="AQ32" s="6">
        <f>100 + SUMIFS(NhatKy_ViPham!J:J, NhatKy_ViPham!E:E, "12_Sinh", NhatKy_ViPham!F:F, B32, NhatKy_ViPham!C:C, "T26") - SUMIFS(NhatKy_ViPham!K:K, NhatKy_ViPham!E:E, "12_Sinh", NhatKy_ViPham!F:F, B32, NhatKy_ViPham!C:C, "T26")</f>
        <v>100</v>
      </c>
      <c r="AR32" s="6">
        <f>100 + SUMIFS(NhatKy_ViPham!J:J, NhatKy_ViPham!E:E, "12_Sinh", NhatKy_ViPham!F:F, B32, NhatKy_ViPham!C:C, "T27") - SUMIFS(NhatKy_ViPham!K:K, NhatKy_ViPham!E:E, "12_Sinh", NhatKy_ViPham!F:F, B32, NhatKy_ViPham!C:C, "T27")</f>
        <v>100</v>
      </c>
      <c r="AS32" s="6">
        <f>100 + SUMIFS(NhatKy_ViPham!J:J, NhatKy_ViPham!E:E, "12_Sinh", NhatKy_ViPham!F:F, B32, NhatKy_ViPham!C:C, "T28") - SUMIFS(NhatKy_ViPham!K:K, NhatKy_ViPham!E:E, "12_Sinh", NhatKy_ViPham!F:F, B32, NhatKy_ViPham!C:C, "T28")</f>
        <v>100</v>
      </c>
      <c r="AT32" s="6">
        <f>100 + SUMIFS(NhatKy_ViPham!J:J, NhatKy_ViPham!E:E, "12_Sinh", NhatKy_ViPham!F:F, B32, NhatKy_ViPham!C:C, "T29") - SUMIFS(NhatKy_ViPham!K:K, NhatKy_ViPham!E:E, "12_Sinh", NhatKy_ViPham!F:F, B32, NhatKy_ViPham!C:C, "T29")</f>
        <v>100</v>
      </c>
      <c r="AU32" s="6">
        <f>100 + SUMIFS(NhatKy_ViPham!J:J, NhatKy_ViPham!E:E, "12_Sinh", NhatKy_ViPham!F:F, B32, NhatKy_ViPham!C:C, "T30") - SUMIFS(NhatKy_ViPham!K:K, NhatKy_ViPham!E:E, "12_Sinh", NhatKy_ViPham!F:F, B32, NhatKy_ViPham!C:C, "T30")</f>
        <v>100</v>
      </c>
      <c r="AV32" s="6">
        <f>100 + SUMIFS(NhatKy_ViPham!J:J, NhatKy_ViPham!E:E, "12_Sinh", NhatKy_ViPham!F:F, B32, NhatKy_ViPham!C:C, "T31") - SUMIFS(NhatKy_ViPham!K:K, NhatKy_ViPham!E:E, "12_Sinh", NhatKy_ViPham!F:F, B32, NhatKy_ViPham!C:C, "T31")</f>
        <v>100</v>
      </c>
      <c r="AW32" s="6">
        <f>100 + SUMIFS(NhatKy_ViPham!J:J, NhatKy_ViPham!E:E, "12_Sinh", NhatKy_ViPham!F:F, B32, NhatKy_ViPham!C:C, "T32") - SUMIFS(NhatKy_ViPham!K:K, NhatKy_ViPham!E:E, "12_Sinh", NhatKy_ViPham!F:F, B32, NhatKy_ViPham!C:C, "T32")</f>
        <v>100</v>
      </c>
      <c r="AX32" s="6">
        <f>100 + SUMIFS(NhatKy_ViPham!J:J, NhatKy_ViPham!E:E, "12_Sinh", NhatKy_ViPham!F:F, B32, NhatKy_ViPham!C:C, "T33") - SUMIFS(NhatKy_ViPham!K:K, NhatKy_ViPham!E:E, "12_Sinh", NhatKy_ViPham!F:F, B32, NhatKy_ViPham!C:C, "T33")</f>
        <v>100</v>
      </c>
      <c r="AY32" s="6">
        <f>100 + SUMIFS(NhatKy_ViPham!J:J, NhatKy_ViPham!E:E, "12_Sinh", NhatKy_ViPham!F:F, B32, NhatKy_ViPham!C:C, "T34") - SUMIFS(NhatKy_ViPham!K:K, NhatKy_ViPham!E:E, "12_Sinh", NhatKy_ViPham!F:F, B32, NhatKy_ViPham!C:C, "T34")</f>
        <v>100</v>
      </c>
      <c r="AZ32" s="6">
        <f>100 + SUMIFS(NhatKy_ViPham!J:J, NhatKy_ViPham!E:E, "12_Sinh", NhatKy_ViPham!F:F, B32, NhatKy_ViPham!C:C, "T35") - SUMIFS(NhatKy_ViPham!K:K, NhatKy_ViPham!E:E, "12_Sinh", NhatKy_ViPham!F:F, B32, NhatKy_ViPham!C:C, "T35")</f>
        <v>100</v>
      </c>
      <c r="BA32" s="12">
        <f t="shared" si="0"/>
        <v>100</v>
      </c>
      <c r="BB32" s="11" t="s">
        <v>430</v>
      </c>
      <c r="BC32" s="16" t="str">
        <f t="shared" si="1"/>
        <v>Tốt</v>
      </c>
      <c r="BD32" s="15" t="str">
        <f t="shared" si="2"/>
        <v>🟢 BÌNH THƯỜNG</v>
      </c>
    </row>
    <row r="33" spans="1:56" x14ac:dyDescent="0.25">
      <c r="A33" s="4">
        <v>25</v>
      </c>
      <c r="B33" s="10" t="s">
        <v>2640</v>
      </c>
      <c r="C33" s="4" t="s">
        <v>2274</v>
      </c>
      <c r="D33" s="4" t="s">
        <v>429</v>
      </c>
      <c r="E33" s="11" t="s">
        <v>430</v>
      </c>
      <c r="F33" s="7">
        <f>SUMIFS(NhatKy_ViPham!K:K, NhatKy_ViPham!E:E, "12_Sinh", NhatKy_ViPham!F:F, B33, NhatKy_ViPham!H:H, "L01")</f>
        <v>0</v>
      </c>
      <c r="G33" s="7">
        <f>SUMIFS(NhatKy_ViPham!K:K, NhatKy_ViPham!E:E, "12_Sinh", NhatKy_ViPham!F:F, B33, NhatKy_ViPham!H:H, "L02")</f>
        <v>0</v>
      </c>
      <c r="H33" s="7">
        <f>SUMIFS(NhatKy_ViPham!K:K, NhatKy_ViPham!E:E, "12_Sinh", NhatKy_ViPham!F:F, B33, NhatKy_ViPham!H:H, "L03")</f>
        <v>0</v>
      </c>
      <c r="I33" s="7">
        <f>SUMIFS(NhatKy_ViPham!K:K, NhatKy_ViPham!E:E, "12_Sinh", NhatKy_ViPham!F:F, B33, NhatKy_ViPham!H:H, "L04")</f>
        <v>0</v>
      </c>
      <c r="J33" s="7">
        <f>SUMIFS(NhatKy_ViPham!K:K, NhatKy_ViPham!E:E, "12_Sinh", NhatKy_ViPham!F:F, B33, NhatKy_ViPham!H:H, "L05")</f>
        <v>0</v>
      </c>
      <c r="K33" s="7">
        <f>SUMIFS(NhatKy_ViPham!K:K, NhatKy_ViPham!E:E, "12_Sinh", NhatKy_ViPham!F:F, B33, NhatKy_ViPham!H:H, "L06")</f>
        <v>0</v>
      </c>
      <c r="L33" s="7">
        <f>SUMIFS(NhatKy_ViPham!K:K, NhatKy_ViPham!E:E, "12_Sinh", NhatKy_ViPham!F:F, B33, NhatKy_ViPham!H:H, "L07")</f>
        <v>0</v>
      </c>
      <c r="M33" s="7">
        <f>SUMIFS(NhatKy_ViPham!K:K, NhatKy_ViPham!E:E, "12_Sinh", NhatKy_ViPham!F:F, B33, NhatKy_ViPham!H:H, "L08")</f>
        <v>0</v>
      </c>
      <c r="N33" s="7">
        <f>SUMIFS(NhatKy_ViPham!K:K, NhatKy_ViPham!E:E, "12_Sinh", NhatKy_ViPham!F:F, B33, NhatKy_ViPham!H:H, "L09")</f>
        <v>0</v>
      </c>
      <c r="O33" s="7">
        <f>SUMIFS(NhatKy_ViPham!K:K, NhatKy_ViPham!E:E, "12_Sinh", NhatKy_ViPham!F:F, B33, NhatKy_ViPham!H:H, "L10")</f>
        <v>0</v>
      </c>
      <c r="P33" s="12">
        <f>SUMIFS(NhatKy_ViPham!J:J, NhatKy_ViPham!E:E, "12_Sinh", NhatKy_ViPham!F:F, B33)</f>
        <v>0</v>
      </c>
      <c r="Q33" s="13">
        <f>SUMIFS(NhatKy_ViPham!K:K, NhatKy_ViPham!E:E, "12_Sinh", NhatKy_ViPham!F:F, B33)</f>
        <v>0</v>
      </c>
      <c r="R33" s="7">
        <f>100 + SUMIFS(NhatKy_ViPham!J:J, NhatKy_ViPham!E:E, "12_Sinh", NhatKy_ViPham!F:F, B33, NhatKy_ViPham!C:C, "T1") - SUMIFS(NhatKy_ViPham!K:K, NhatKy_ViPham!E:E, "12_Sinh", NhatKy_ViPham!F:F, B33, NhatKy_ViPham!C:C, "T1")</f>
        <v>100</v>
      </c>
      <c r="S33" s="7">
        <f>100 + SUMIFS(NhatKy_ViPham!J:J, NhatKy_ViPham!E:E, "12_Sinh", NhatKy_ViPham!F:F, B33, NhatKy_ViPham!C:C, "T2") - SUMIFS(NhatKy_ViPham!K:K, NhatKy_ViPham!E:E, "12_Sinh", NhatKy_ViPham!F:F, B33, NhatKy_ViPham!C:C, "T2")</f>
        <v>100</v>
      </c>
      <c r="T33" s="7">
        <f>100 + SUMIFS(NhatKy_ViPham!J:J, NhatKy_ViPham!E:E, "12_Sinh", NhatKy_ViPham!F:F, B33, NhatKy_ViPham!C:C, "T3") - SUMIFS(NhatKy_ViPham!K:K, NhatKy_ViPham!E:E, "12_Sinh", NhatKy_ViPham!F:F, B33, NhatKy_ViPham!C:C, "T3")</f>
        <v>100</v>
      </c>
      <c r="U33" s="7">
        <f>100 + SUMIFS(NhatKy_ViPham!J:J, NhatKy_ViPham!E:E, "12_Sinh", NhatKy_ViPham!F:F, B33, NhatKy_ViPham!C:C, "T4") - SUMIFS(NhatKy_ViPham!K:K, NhatKy_ViPham!E:E, "12_Sinh", NhatKy_ViPham!F:F, B33, NhatKy_ViPham!C:C, "T4")</f>
        <v>100</v>
      </c>
      <c r="V33" s="7">
        <f>100 + SUMIFS(NhatKy_ViPham!J:J, NhatKy_ViPham!E:E, "12_Sinh", NhatKy_ViPham!F:F, B33, NhatKy_ViPham!C:C, "T5") - SUMIFS(NhatKy_ViPham!K:K, NhatKy_ViPham!E:E, "12_Sinh", NhatKy_ViPham!F:F, B33, NhatKy_ViPham!C:C, "T5")</f>
        <v>100</v>
      </c>
      <c r="W33" s="7">
        <f>100 + SUMIFS(NhatKy_ViPham!J:J, NhatKy_ViPham!E:E, "12_Sinh", NhatKy_ViPham!F:F, B33, NhatKy_ViPham!C:C, "T6") - SUMIFS(NhatKy_ViPham!K:K, NhatKy_ViPham!E:E, "12_Sinh", NhatKy_ViPham!F:F, B33, NhatKy_ViPham!C:C, "T6")</f>
        <v>100</v>
      </c>
      <c r="X33" s="7">
        <f>100 + SUMIFS(NhatKy_ViPham!J:J, NhatKy_ViPham!E:E, "12_Sinh", NhatKy_ViPham!F:F, B33, NhatKy_ViPham!C:C, "T7") - SUMIFS(NhatKy_ViPham!K:K, NhatKy_ViPham!E:E, "12_Sinh", NhatKy_ViPham!F:F, B33, NhatKy_ViPham!C:C, "T7")</f>
        <v>100</v>
      </c>
      <c r="Y33" s="7">
        <f>100 + SUMIFS(NhatKy_ViPham!J:J, NhatKy_ViPham!E:E, "12_Sinh", NhatKy_ViPham!F:F, B33, NhatKy_ViPham!C:C, "T8") - SUMIFS(NhatKy_ViPham!K:K, NhatKy_ViPham!E:E, "12_Sinh", NhatKy_ViPham!F:F, B33, NhatKy_ViPham!C:C, "T8")</f>
        <v>100</v>
      </c>
      <c r="Z33" s="7">
        <f>100 + SUMIFS(NhatKy_ViPham!J:J, NhatKy_ViPham!E:E, "12_Sinh", NhatKy_ViPham!F:F, B33, NhatKy_ViPham!C:C, "T9") - SUMIFS(NhatKy_ViPham!K:K, NhatKy_ViPham!E:E, "12_Sinh", NhatKy_ViPham!F:F, B33, NhatKy_ViPham!C:C, "T9")</f>
        <v>100</v>
      </c>
      <c r="AA33" s="7">
        <f>100 + SUMIFS(NhatKy_ViPham!J:J, NhatKy_ViPham!E:E, "12_Sinh", NhatKy_ViPham!F:F, B33, NhatKy_ViPham!C:C, "T10") - SUMIFS(NhatKy_ViPham!K:K, NhatKy_ViPham!E:E, "12_Sinh", NhatKy_ViPham!F:F, B33, NhatKy_ViPham!C:C, "T10")</f>
        <v>100</v>
      </c>
      <c r="AB33" s="7">
        <f>100 + SUMIFS(NhatKy_ViPham!J:J, NhatKy_ViPham!E:E, "12_Sinh", NhatKy_ViPham!F:F, B33, NhatKy_ViPham!C:C, "T11") - SUMIFS(NhatKy_ViPham!K:K, NhatKy_ViPham!E:E, "12_Sinh", NhatKy_ViPham!F:F, B33, NhatKy_ViPham!C:C, "T11")</f>
        <v>100</v>
      </c>
      <c r="AC33" s="7">
        <f>100 + SUMIFS(NhatKy_ViPham!J:J, NhatKy_ViPham!E:E, "12_Sinh", NhatKy_ViPham!F:F, B33, NhatKy_ViPham!C:C, "T12") - SUMIFS(NhatKy_ViPham!K:K, NhatKy_ViPham!E:E, "12_Sinh", NhatKy_ViPham!F:F, B33, NhatKy_ViPham!C:C, "T12")</f>
        <v>100</v>
      </c>
      <c r="AD33" s="7">
        <f>100 + SUMIFS(NhatKy_ViPham!J:J, NhatKy_ViPham!E:E, "12_Sinh", NhatKy_ViPham!F:F, B33, NhatKy_ViPham!C:C, "T13") - SUMIFS(NhatKy_ViPham!K:K, NhatKy_ViPham!E:E, "12_Sinh", NhatKy_ViPham!F:F, B33, NhatKy_ViPham!C:C, "T13")</f>
        <v>100</v>
      </c>
      <c r="AE33" s="7">
        <f>100 + SUMIFS(NhatKy_ViPham!J:J, NhatKy_ViPham!E:E, "12_Sinh", NhatKy_ViPham!F:F, B33, NhatKy_ViPham!C:C, "T14") - SUMIFS(NhatKy_ViPham!K:K, NhatKy_ViPham!E:E, "12_Sinh", NhatKy_ViPham!F:F, B33, NhatKy_ViPham!C:C, "T14")</f>
        <v>100</v>
      </c>
      <c r="AF33" s="7">
        <f>100 + SUMIFS(NhatKy_ViPham!J:J, NhatKy_ViPham!E:E, "12_Sinh", NhatKy_ViPham!F:F, B33, NhatKy_ViPham!C:C, "T15") - SUMIFS(NhatKy_ViPham!K:K, NhatKy_ViPham!E:E, "12_Sinh", NhatKy_ViPham!F:F, B33, NhatKy_ViPham!C:C, "T15")</f>
        <v>100</v>
      </c>
      <c r="AG33" s="7">
        <f>100 + SUMIFS(NhatKy_ViPham!J:J, NhatKy_ViPham!E:E, "12_Sinh", NhatKy_ViPham!F:F, B33, NhatKy_ViPham!C:C, "T16") - SUMIFS(NhatKy_ViPham!K:K, NhatKy_ViPham!E:E, "12_Sinh", NhatKy_ViPham!F:F, B33, NhatKy_ViPham!C:C, "T16")</f>
        <v>100</v>
      </c>
      <c r="AH33" s="7">
        <f>100 + SUMIFS(NhatKy_ViPham!J:J, NhatKy_ViPham!E:E, "12_Sinh", NhatKy_ViPham!F:F, B33, NhatKy_ViPham!C:C, "T17") - SUMIFS(NhatKy_ViPham!K:K, NhatKy_ViPham!E:E, "12_Sinh", NhatKy_ViPham!F:F, B33, NhatKy_ViPham!C:C, "T17")</f>
        <v>100</v>
      </c>
      <c r="AI33" s="7">
        <f>100 + SUMIFS(NhatKy_ViPham!J:J, NhatKy_ViPham!E:E, "12_Sinh", NhatKy_ViPham!F:F, B33, NhatKy_ViPham!C:C, "T18") - SUMIFS(NhatKy_ViPham!K:K, NhatKy_ViPham!E:E, "12_Sinh", NhatKy_ViPham!F:F, B33, NhatKy_ViPham!C:C, "T18")</f>
        <v>100</v>
      </c>
      <c r="AJ33" s="7">
        <f>100 + SUMIFS(NhatKy_ViPham!J:J, NhatKy_ViPham!E:E, "12_Sinh", NhatKy_ViPham!F:F, B33, NhatKy_ViPham!C:C, "T19") - SUMIFS(NhatKy_ViPham!K:K, NhatKy_ViPham!E:E, "12_Sinh", NhatKy_ViPham!F:F, B33, NhatKy_ViPham!C:C, "T19")</f>
        <v>100</v>
      </c>
      <c r="AK33" s="7">
        <f>100 + SUMIFS(NhatKy_ViPham!J:J, NhatKy_ViPham!E:E, "12_Sinh", NhatKy_ViPham!F:F, B33, NhatKy_ViPham!C:C, "T20") - SUMIFS(NhatKy_ViPham!K:K, NhatKy_ViPham!E:E, "12_Sinh", NhatKy_ViPham!F:F, B33, NhatKy_ViPham!C:C, "T20")</f>
        <v>100</v>
      </c>
      <c r="AL33" s="7">
        <f>100 + SUMIFS(NhatKy_ViPham!J:J, NhatKy_ViPham!E:E, "12_Sinh", NhatKy_ViPham!F:F, B33, NhatKy_ViPham!C:C, "T21") - SUMIFS(NhatKy_ViPham!K:K, NhatKy_ViPham!E:E, "12_Sinh", NhatKy_ViPham!F:F, B33, NhatKy_ViPham!C:C, "T21")</f>
        <v>100</v>
      </c>
      <c r="AM33" s="7">
        <f>100 + SUMIFS(NhatKy_ViPham!J:J, NhatKy_ViPham!E:E, "12_Sinh", NhatKy_ViPham!F:F, B33, NhatKy_ViPham!C:C, "T22") - SUMIFS(NhatKy_ViPham!K:K, NhatKy_ViPham!E:E, "12_Sinh", NhatKy_ViPham!F:F, B33, NhatKy_ViPham!C:C, "T22")</f>
        <v>100</v>
      </c>
      <c r="AN33" s="7">
        <f>100 + SUMIFS(NhatKy_ViPham!J:J, NhatKy_ViPham!E:E, "12_Sinh", NhatKy_ViPham!F:F, B33, NhatKy_ViPham!C:C, "T23") - SUMIFS(NhatKy_ViPham!K:K, NhatKy_ViPham!E:E, "12_Sinh", NhatKy_ViPham!F:F, B33, NhatKy_ViPham!C:C, "T23")</f>
        <v>100</v>
      </c>
      <c r="AO33" s="7">
        <f>100 + SUMIFS(NhatKy_ViPham!J:J, NhatKy_ViPham!E:E, "12_Sinh", NhatKy_ViPham!F:F, B33, NhatKy_ViPham!C:C, "T24") - SUMIFS(NhatKy_ViPham!K:K, NhatKy_ViPham!E:E, "12_Sinh", NhatKy_ViPham!F:F, B33, NhatKy_ViPham!C:C, "T24")</f>
        <v>100</v>
      </c>
      <c r="AP33" s="7">
        <f>100 + SUMIFS(NhatKy_ViPham!J:J, NhatKy_ViPham!E:E, "12_Sinh", NhatKy_ViPham!F:F, B33, NhatKy_ViPham!C:C, "T25") - SUMIFS(NhatKy_ViPham!K:K, NhatKy_ViPham!E:E, "12_Sinh", NhatKy_ViPham!F:F, B33, NhatKy_ViPham!C:C, "T25")</f>
        <v>100</v>
      </c>
      <c r="AQ33" s="7">
        <f>100 + SUMIFS(NhatKy_ViPham!J:J, NhatKy_ViPham!E:E, "12_Sinh", NhatKy_ViPham!F:F, B33, NhatKy_ViPham!C:C, "T26") - SUMIFS(NhatKy_ViPham!K:K, NhatKy_ViPham!E:E, "12_Sinh", NhatKy_ViPham!F:F, B33, NhatKy_ViPham!C:C, "T26")</f>
        <v>100</v>
      </c>
      <c r="AR33" s="7">
        <f>100 + SUMIFS(NhatKy_ViPham!J:J, NhatKy_ViPham!E:E, "12_Sinh", NhatKy_ViPham!F:F, B33, NhatKy_ViPham!C:C, "T27") - SUMIFS(NhatKy_ViPham!K:K, NhatKy_ViPham!E:E, "12_Sinh", NhatKy_ViPham!F:F, B33, NhatKy_ViPham!C:C, "T27")</f>
        <v>100</v>
      </c>
      <c r="AS33" s="7">
        <f>100 + SUMIFS(NhatKy_ViPham!J:J, NhatKy_ViPham!E:E, "12_Sinh", NhatKy_ViPham!F:F, B33, NhatKy_ViPham!C:C, "T28") - SUMIFS(NhatKy_ViPham!K:K, NhatKy_ViPham!E:E, "12_Sinh", NhatKy_ViPham!F:F, B33, NhatKy_ViPham!C:C, "T28")</f>
        <v>100</v>
      </c>
      <c r="AT33" s="7">
        <f>100 + SUMIFS(NhatKy_ViPham!J:J, NhatKy_ViPham!E:E, "12_Sinh", NhatKy_ViPham!F:F, B33, NhatKy_ViPham!C:C, "T29") - SUMIFS(NhatKy_ViPham!K:K, NhatKy_ViPham!E:E, "12_Sinh", NhatKy_ViPham!F:F, B33, NhatKy_ViPham!C:C, "T29")</f>
        <v>100</v>
      </c>
      <c r="AU33" s="7">
        <f>100 + SUMIFS(NhatKy_ViPham!J:J, NhatKy_ViPham!E:E, "12_Sinh", NhatKy_ViPham!F:F, B33, NhatKy_ViPham!C:C, "T30") - SUMIFS(NhatKy_ViPham!K:K, NhatKy_ViPham!E:E, "12_Sinh", NhatKy_ViPham!F:F, B33, NhatKy_ViPham!C:C, "T30")</f>
        <v>100</v>
      </c>
      <c r="AV33" s="7">
        <f>100 + SUMIFS(NhatKy_ViPham!J:J, NhatKy_ViPham!E:E, "12_Sinh", NhatKy_ViPham!F:F, B33, NhatKy_ViPham!C:C, "T31") - SUMIFS(NhatKy_ViPham!K:K, NhatKy_ViPham!E:E, "12_Sinh", NhatKy_ViPham!F:F, B33, NhatKy_ViPham!C:C, "T31")</f>
        <v>100</v>
      </c>
      <c r="AW33" s="7">
        <f>100 + SUMIFS(NhatKy_ViPham!J:J, NhatKy_ViPham!E:E, "12_Sinh", NhatKy_ViPham!F:F, B33, NhatKy_ViPham!C:C, "T32") - SUMIFS(NhatKy_ViPham!K:K, NhatKy_ViPham!E:E, "12_Sinh", NhatKy_ViPham!F:F, B33, NhatKy_ViPham!C:C, "T32")</f>
        <v>100</v>
      </c>
      <c r="AX33" s="7">
        <f>100 + SUMIFS(NhatKy_ViPham!J:J, NhatKy_ViPham!E:E, "12_Sinh", NhatKy_ViPham!F:F, B33, NhatKy_ViPham!C:C, "T33") - SUMIFS(NhatKy_ViPham!K:K, NhatKy_ViPham!E:E, "12_Sinh", NhatKy_ViPham!F:F, B33, NhatKy_ViPham!C:C, "T33")</f>
        <v>100</v>
      </c>
      <c r="AY33" s="7">
        <f>100 + SUMIFS(NhatKy_ViPham!J:J, NhatKy_ViPham!E:E, "12_Sinh", NhatKy_ViPham!F:F, B33, NhatKy_ViPham!C:C, "T34") - SUMIFS(NhatKy_ViPham!K:K, NhatKy_ViPham!E:E, "12_Sinh", NhatKy_ViPham!F:F, B33, NhatKy_ViPham!C:C, "T34")</f>
        <v>100</v>
      </c>
      <c r="AZ33" s="7">
        <f>100 + SUMIFS(NhatKy_ViPham!J:J, NhatKy_ViPham!E:E, "12_Sinh", NhatKy_ViPham!F:F, B33, NhatKy_ViPham!C:C, "T35") - SUMIFS(NhatKy_ViPham!K:K, NhatKy_ViPham!E:E, "12_Sinh", NhatKy_ViPham!F:F, B33, NhatKy_ViPham!C:C, "T35")</f>
        <v>100</v>
      </c>
      <c r="BA33" s="12">
        <f t="shared" si="0"/>
        <v>100</v>
      </c>
      <c r="BB33" s="11" t="s">
        <v>430</v>
      </c>
      <c r="BC33" s="14" t="str">
        <f t="shared" si="1"/>
        <v>Tốt</v>
      </c>
      <c r="BD33" s="10" t="str">
        <f t="shared" si="2"/>
        <v>🟢 BÌNH THƯỜNG</v>
      </c>
    </row>
    <row r="34" spans="1:56" x14ac:dyDescent="0.25">
      <c r="A34" s="5">
        <v>26</v>
      </c>
      <c r="B34" s="15" t="s">
        <v>2641</v>
      </c>
      <c r="C34" s="5" t="s">
        <v>2352</v>
      </c>
      <c r="D34" s="5" t="s">
        <v>429</v>
      </c>
      <c r="E34" s="11" t="s">
        <v>430</v>
      </c>
      <c r="F34" s="6">
        <f>SUMIFS(NhatKy_ViPham!K:K, NhatKy_ViPham!E:E, "12_Sinh", NhatKy_ViPham!F:F, B34, NhatKy_ViPham!H:H, "L01")</f>
        <v>0</v>
      </c>
      <c r="G34" s="6">
        <f>SUMIFS(NhatKy_ViPham!K:K, NhatKy_ViPham!E:E, "12_Sinh", NhatKy_ViPham!F:F, B34, NhatKy_ViPham!H:H, "L02")</f>
        <v>0</v>
      </c>
      <c r="H34" s="6">
        <f>SUMIFS(NhatKy_ViPham!K:K, NhatKy_ViPham!E:E, "12_Sinh", NhatKy_ViPham!F:F, B34, NhatKy_ViPham!H:H, "L03")</f>
        <v>0</v>
      </c>
      <c r="I34" s="6">
        <f>SUMIFS(NhatKy_ViPham!K:K, NhatKy_ViPham!E:E, "12_Sinh", NhatKy_ViPham!F:F, B34, NhatKy_ViPham!H:H, "L04")</f>
        <v>0</v>
      </c>
      <c r="J34" s="6">
        <f>SUMIFS(NhatKy_ViPham!K:K, NhatKy_ViPham!E:E, "12_Sinh", NhatKy_ViPham!F:F, B34, NhatKy_ViPham!H:H, "L05")</f>
        <v>0</v>
      </c>
      <c r="K34" s="6">
        <f>SUMIFS(NhatKy_ViPham!K:K, NhatKy_ViPham!E:E, "12_Sinh", NhatKy_ViPham!F:F, B34, NhatKy_ViPham!H:H, "L06")</f>
        <v>0</v>
      </c>
      <c r="L34" s="6">
        <f>SUMIFS(NhatKy_ViPham!K:K, NhatKy_ViPham!E:E, "12_Sinh", NhatKy_ViPham!F:F, B34, NhatKy_ViPham!H:H, "L07")</f>
        <v>0</v>
      </c>
      <c r="M34" s="6">
        <f>SUMIFS(NhatKy_ViPham!K:K, NhatKy_ViPham!E:E, "12_Sinh", NhatKy_ViPham!F:F, B34, NhatKy_ViPham!H:H, "L08")</f>
        <v>0</v>
      </c>
      <c r="N34" s="6">
        <f>SUMIFS(NhatKy_ViPham!K:K, NhatKy_ViPham!E:E, "12_Sinh", NhatKy_ViPham!F:F, B34, NhatKy_ViPham!H:H, "L09")</f>
        <v>0</v>
      </c>
      <c r="O34" s="6">
        <f>SUMIFS(NhatKy_ViPham!K:K, NhatKy_ViPham!E:E, "12_Sinh", NhatKy_ViPham!F:F, B34, NhatKy_ViPham!H:H, "L10")</f>
        <v>0</v>
      </c>
      <c r="P34" s="12">
        <f>SUMIFS(NhatKy_ViPham!J:J, NhatKy_ViPham!E:E, "12_Sinh", NhatKy_ViPham!F:F, B34)</f>
        <v>0</v>
      </c>
      <c r="Q34" s="13">
        <f>SUMIFS(NhatKy_ViPham!K:K, NhatKy_ViPham!E:E, "12_Sinh", NhatKy_ViPham!F:F, B34)</f>
        <v>0</v>
      </c>
      <c r="R34" s="6">
        <f>100 + SUMIFS(NhatKy_ViPham!J:J, NhatKy_ViPham!E:E, "12_Sinh", NhatKy_ViPham!F:F, B34, NhatKy_ViPham!C:C, "T1") - SUMIFS(NhatKy_ViPham!K:K, NhatKy_ViPham!E:E, "12_Sinh", NhatKy_ViPham!F:F, B34, NhatKy_ViPham!C:C, "T1")</f>
        <v>100</v>
      </c>
      <c r="S34" s="6">
        <f>100 + SUMIFS(NhatKy_ViPham!J:J, NhatKy_ViPham!E:E, "12_Sinh", NhatKy_ViPham!F:F, B34, NhatKy_ViPham!C:C, "T2") - SUMIFS(NhatKy_ViPham!K:K, NhatKy_ViPham!E:E, "12_Sinh", NhatKy_ViPham!F:F, B34, NhatKy_ViPham!C:C, "T2")</f>
        <v>100</v>
      </c>
      <c r="T34" s="6">
        <f>100 + SUMIFS(NhatKy_ViPham!J:J, NhatKy_ViPham!E:E, "12_Sinh", NhatKy_ViPham!F:F, B34, NhatKy_ViPham!C:C, "T3") - SUMIFS(NhatKy_ViPham!K:K, NhatKy_ViPham!E:E, "12_Sinh", NhatKy_ViPham!F:F, B34, NhatKy_ViPham!C:C, "T3")</f>
        <v>100</v>
      </c>
      <c r="U34" s="6">
        <f>100 + SUMIFS(NhatKy_ViPham!J:J, NhatKy_ViPham!E:E, "12_Sinh", NhatKy_ViPham!F:F, B34, NhatKy_ViPham!C:C, "T4") - SUMIFS(NhatKy_ViPham!K:K, NhatKy_ViPham!E:E, "12_Sinh", NhatKy_ViPham!F:F, B34, NhatKy_ViPham!C:C, "T4")</f>
        <v>100</v>
      </c>
      <c r="V34" s="6">
        <f>100 + SUMIFS(NhatKy_ViPham!J:J, NhatKy_ViPham!E:E, "12_Sinh", NhatKy_ViPham!F:F, B34, NhatKy_ViPham!C:C, "T5") - SUMIFS(NhatKy_ViPham!K:K, NhatKy_ViPham!E:E, "12_Sinh", NhatKy_ViPham!F:F, B34, NhatKy_ViPham!C:C, "T5")</f>
        <v>100</v>
      </c>
      <c r="W34" s="6">
        <f>100 + SUMIFS(NhatKy_ViPham!J:J, NhatKy_ViPham!E:E, "12_Sinh", NhatKy_ViPham!F:F, B34, NhatKy_ViPham!C:C, "T6") - SUMIFS(NhatKy_ViPham!K:K, NhatKy_ViPham!E:E, "12_Sinh", NhatKy_ViPham!F:F, B34, NhatKy_ViPham!C:C, "T6")</f>
        <v>100</v>
      </c>
      <c r="X34" s="6">
        <f>100 + SUMIFS(NhatKy_ViPham!J:J, NhatKy_ViPham!E:E, "12_Sinh", NhatKy_ViPham!F:F, B34, NhatKy_ViPham!C:C, "T7") - SUMIFS(NhatKy_ViPham!K:K, NhatKy_ViPham!E:E, "12_Sinh", NhatKy_ViPham!F:F, B34, NhatKy_ViPham!C:C, "T7")</f>
        <v>100</v>
      </c>
      <c r="Y34" s="6">
        <f>100 + SUMIFS(NhatKy_ViPham!J:J, NhatKy_ViPham!E:E, "12_Sinh", NhatKy_ViPham!F:F, B34, NhatKy_ViPham!C:C, "T8") - SUMIFS(NhatKy_ViPham!K:K, NhatKy_ViPham!E:E, "12_Sinh", NhatKy_ViPham!F:F, B34, NhatKy_ViPham!C:C, "T8")</f>
        <v>100</v>
      </c>
      <c r="Z34" s="6">
        <f>100 + SUMIFS(NhatKy_ViPham!J:J, NhatKy_ViPham!E:E, "12_Sinh", NhatKy_ViPham!F:F, B34, NhatKy_ViPham!C:C, "T9") - SUMIFS(NhatKy_ViPham!K:K, NhatKy_ViPham!E:E, "12_Sinh", NhatKy_ViPham!F:F, B34, NhatKy_ViPham!C:C, "T9")</f>
        <v>100</v>
      </c>
      <c r="AA34" s="6">
        <f>100 + SUMIFS(NhatKy_ViPham!J:J, NhatKy_ViPham!E:E, "12_Sinh", NhatKy_ViPham!F:F, B34, NhatKy_ViPham!C:C, "T10") - SUMIFS(NhatKy_ViPham!K:K, NhatKy_ViPham!E:E, "12_Sinh", NhatKy_ViPham!F:F, B34, NhatKy_ViPham!C:C, "T10")</f>
        <v>100</v>
      </c>
      <c r="AB34" s="6">
        <f>100 + SUMIFS(NhatKy_ViPham!J:J, NhatKy_ViPham!E:E, "12_Sinh", NhatKy_ViPham!F:F, B34, NhatKy_ViPham!C:C, "T11") - SUMIFS(NhatKy_ViPham!K:K, NhatKy_ViPham!E:E, "12_Sinh", NhatKy_ViPham!F:F, B34, NhatKy_ViPham!C:C, "T11")</f>
        <v>100</v>
      </c>
      <c r="AC34" s="6">
        <f>100 + SUMIFS(NhatKy_ViPham!J:J, NhatKy_ViPham!E:E, "12_Sinh", NhatKy_ViPham!F:F, B34, NhatKy_ViPham!C:C, "T12") - SUMIFS(NhatKy_ViPham!K:K, NhatKy_ViPham!E:E, "12_Sinh", NhatKy_ViPham!F:F, B34, NhatKy_ViPham!C:C, "T12")</f>
        <v>100</v>
      </c>
      <c r="AD34" s="6">
        <f>100 + SUMIFS(NhatKy_ViPham!J:J, NhatKy_ViPham!E:E, "12_Sinh", NhatKy_ViPham!F:F, B34, NhatKy_ViPham!C:C, "T13") - SUMIFS(NhatKy_ViPham!K:K, NhatKy_ViPham!E:E, "12_Sinh", NhatKy_ViPham!F:F, B34, NhatKy_ViPham!C:C, "T13")</f>
        <v>100</v>
      </c>
      <c r="AE34" s="6">
        <f>100 + SUMIFS(NhatKy_ViPham!J:J, NhatKy_ViPham!E:E, "12_Sinh", NhatKy_ViPham!F:F, B34, NhatKy_ViPham!C:C, "T14") - SUMIFS(NhatKy_ViPham!K:K, NhatKy_ViPham!E:E, "12_Sinh", NhatKy_ViPham!F:F, B34, NhatKy_ViPham!C:C, "T14")</f>
        <v>100</v>
      </c>
      <c r="AF34" s="6">
        <f>100 + SUMIFS(NhatKy_ViPham!J:J, NhatKy_ViPham!E:E, "12_Sinh", NhatKy_ViPham!F:F, B34, NhatKy_ViPham!C:C, "T15") - SUMIFS(NhatKy_ViPham!K:K, NhatKy_ViPham!E:E, "12_Sinh", NhatKy_ViPham!F:F, B34, NhatKy_ViPham!C:C, "T15")</f>
        <v>100</v>
      </c>
      <c r="AG34" s="6">
        <f>100 + SUMIFS(NhatKy_ViPham!J:J, NhatKy_ViPham!E:E, "12_Sinh", NhatKy_ViPham!F:F, B34, NhatKy_ViPham!C:C, "T16") - SUMIFS(NhatKy_ViPham!K:K, NhatKy_ViPham!E:E, "12_Sinh", NhatKy_ViPham!F:F, B34, NhatKy_ViPham!C:C, "T16")</f>
        <v>100</v>
      </c>
      <c r="AH34" s="6">
        <f>100 + SUMIFS(NhatKy_ViPham!J:J, NhatKy_ViPham!E:E, "12_Sinh", NhatKy_ViPham!F:F, B34, NhatKy_ViPham!C:C, "T17") - SUMIFS(NhatKy_ViPham!K:K, NhatKy_ViPham!E:E, "12_Sinh", NhatKy_ViPham!F:F, B34, NhatKy_ViPham!C:C, "T17")</f>
        <v>100</v>
      </c>
      <c r="AI34" s="6">
        <f>100 + SUMIFS(NhatKy_ViPham!J:J, NhatKy_ViPham!E:E, "12_Sinh", NhatKy_ViPham!F:F, B34, NhatKy_ViPham!C:C, "T18") - SUMIFS(NhatKy_ViPham!K:K, NhatKy_ViPham!E:E, "12_Sinh", NhatKy_ViPham!F:F, B34, NhatKy_ViPham!C:C, "T18")</f>
        <v>100</v>
      </c>
      <c r="AJ34" s="6">
        <f>100 + SUMIFS(NhatKy_ViPham!J:J, NhatKy_ViPham!E:E, "12_Sinh", NhatKy_ViPham!F:F, B34, NhatKy_ViPham!C:C, "T19") - SUMIFS(NhatKy_ViPham!K:K, NhatKy_ViPham!E:E, "12_Sinh", NhatKy_ViPham!F:F, B34, NhatKy_ViPham!C:C, "T19")</f>
        <v>100</v>
      </c>
      <c r="AK34" s="6">
        <f>100 + SUMIFS(NhatKy_ViPham!J:J, NhatKy_ViPham!E:E, "12_Sinh", NhatKy_ViPham!F:F, B34, NhatKy_ViPham!C:C, "T20") - SUMIFS(NhatKy_ViPham!K:K, NhatKy_ViPham!E:E, "12_Sinh", NhatKy_ViPham!F:F, B34, NhatKy_ViPham!C:C, "T20")</f>
        <v>100</v>
      </c>
      <c r="AL34" s="6">
        <f>100 + SUMIFS(NhatKy_ViPham!J:J, NhatKy_ViPham!E:E, "12_Sinh", NhatKy_ViPham!F:F, B34, NhatKy_ViPham!C:C, "T21") - SUMIFS(NhatKy_ViPham!K:K, NhatKy_ViPham!E:E, "12_Sinh", NhatKy_ViPham!F:F, B34, NhatKy_ViPham!C:C, "T21")</f>
        <v>100</v>
      </c>
      <c r="AM34" s="6">
        <f>100 + SUMIFS(NhatKy_ViPham!J:J, NhatKy_ViPham!E:E, "12_Sinh", NhatKy_ViPham!F:F, B34, NhatKy_ViPham!C:C, "T22") - SUMIFS(NhatKy_ViPham!K:K, NhatKy_ViPham!E:E, "12_Sinh", NhatKy_ViPham!F:F, B34, NhatKy_ViPham!C:C, "T22")</f>
        <v>100</v>
      </c>
      <c r="AN34" s="6">
        <f>100 + SUMIFS(NhatKy_ViPham!J:J, NhatKy_ViPham!E:E, "12_Sinh", NhatKy_ViPham!F:F, B34, NhatKy_ViPham!C:C, "T23") - SUMIFS(NhatKy_ViPham!K:K, NhatKy_ViPham!E:E, "12_Sinh", NhatKy_ViPham!F:F, B34, NhatKy_ViPham!C:C, "T23")</f>
        <v>100</v>
      </c>
      <c r="AO34" s="6">
        <f>100 + SUMIFS(NhatKy_ViPham!J:J, NhatKy_ViPham!E:E, "12_Sinh", NhatKy_ViPham!F:F, B34, NhatKy_ViPham!C:C, "T24") - SUMIFS(NhatKy_ViPham!K:K, NhatKy_ViPham!E:E, "12_Sinh", NhatKy_ViPham!F:F, B34, NhatKy_ViPham!C:C, "T24")</f>
        <v>100</v>
      </c>
      <c r="AP34" s="6">
        <f>100 + SUMIFS(NhatKy_ViPham!J:J, NhatKy_ViPham!E:E, "12_Sinh", NhatKy_ViPham!F:F, B34, NhatKy_ViPham!C:C, "T25") - SUMIFS(NhatKy_ViPham!K:K, NhatKy_ViPham!E:E, "12_Sinh", NhatKy_ViPham!F:F, B34, NhatKy_ViPham!C:C, "T25")</f>
        <v>100</v>
      </c>
      <c r="AQ34" s="6">
        <f>100 + SUMIFS(NhatKy_ViPham!J:J, NhatKy_ViPham!E:E, "12_Sinh", NhatKy_ViPham!F:F, B34, NhatKy_ViPham!C:C, "T26") - SUMIFS(NhatKy_ViPham!K:K, NhatKy_ViPham!E:E, "12_Sinh", NhatKy_ViPham!F:F, B34, NhatKy_ViPham!C:C, "T26")</f>
        <v>100</v>
      </c>
      <c r="AR34" s="6">
        <f>100 + SUMIFS(NhatKy_ViPham!J:J, NhatKy_ViPham!E:E, "12_Sinh", NhatKy_ViPham!F:F, B34, NhatKy_ViPham!C:C, "T27") - SUMIFS(NhatKy_ViPham!K:K, NhatKy_ViPham!E:E, "12_Sinh", NhatKy_ViPham!F:F, B34, NhatKy_ViPham!C:C, "T27")</f>
        <v>100</v>
      </c>
      <c r="AS34" s="6">
        <f>100 + SUMIFS(NhatKy_ViPham!J:J, NhatKy_ViPham!E:E, "12_Sinh", NhatKy_ViPham!F:F, B34, NhatKy_ViPham!C:C, "T28") - SUMIFS(NhatKy_ViPham!K:K, NhatKy_ViPham!E:E, "12_Sinh", NhatKy_ViPham!F:F, B34, NhatKy_ViPham!C:C, "T28")</f>
        <v>100</v>
      </c>
      <c r="AT34" s="6">
        <f>100 + SUMIFS(NhatKy_ViPham!J:J, NhatKy_ViPham!E:E, "12_Sinh", NhatKy_ViPham!F:F, B34, NhatKy_ViPham!C:C, "T29") - SUMIFS(NhatKy_ViPham!K:K, NhatKy_ViPham!E:E, "12_Sinh", NhatKy_ViPham!F:F, B34, NhatKy_ViPham!C:C, "T29")</f>
        <v>100</v>
      </c>
      <c r="AU34" s="6">
        <f>100 + SUMIFS(NhatKy_ViPham!J:J, NhatKy_ViPham!E:E, "12_Sinh", NhatKy_ViPham!F:F, B34, NhatKy_ViPham!C:C, "T30") - SUMIFS(NhatKy_ViPham!K:K, NhatKy_ViPham!E:E, "12_Sinh", NhatKy_ViPham!F:F, B34, NhatKy_ViPham!C:C, "T30")</f>
        <v>100</v>
      </c>
      <c r="AV34" s="6">
        <f>100 + SUMIFS(NhatKy_ViPham!J:J, NhatKy_ViPham!E:E, "12_Sinh", NhatKy_ViPham!F:F, B34, NhatKy_ViPham!C:C, "T31") - SUMIFS(NhatKy_ViPham!K:K, NhatKy_ViPham!E:E, "12_Sinh", NhatKy_ViPham!F:F, B34, NhatKy_ViPham!C:C, "T31")</f>
        <v>100</v>
      </c>
      <c r="AW34" s="6">
        <f>100 + SUMIFS(NhatKy_ViPham!J:J, NhatKy_ViPham!E:E, "12_Sinh", NhatKy_ViPham!F:F, B34, NhatKy_ViPham!C:C, "T32") - SUMIFS(NhatKy_ViPham!K:K, NhatKy_ViPham!E:E, "12_Sinh", NhatKy_ViPham!F:F, B34, NhatKy_ViPham!C:C, "T32")</f>
        <v>100</v>
      </c>
      <c r="AX34" s="6">
        <f>100 + SUMIFS(NhatKy_ViPham!J:J, NhatKy_ViPham!E:E, "12_Sinh", NhatKy_ViPham!F:F, B34, NhatKy_ViPham!C:C, "T33") - SUMIFS(NhatKy_ViPham!K:K, NhatKy_ViPham!E:E, "12_Sinh", NhatKy_ViPham!F:F, B34, NhatKy_ViPham!C:C, "T33")</f>
        <v>100</v>
      </c>
      <c r="AY34" s="6">
        <f>100 + SUMIFS(NhatKy_ViPham!J:J, NhatKy_ViPham!E:E, "12_Sinh", NhatKy_ViPham!F:F, B34, NhatKy_ViPham!C:C, "T34") - SUMIFS(NhatKy_ViPham!K:K, NhatKy_ViPham!E:E, "12_Sinh", NhatKy_ViPham!F:F, B34, NhatKy_ViPham!C:C, "T34")</f>
        <v>100</v>
      </c>
      <c r="AZ34" s="6">
        <f>100 + SUMIFS(NhatKy_ViPham!J:J, NhatKy_ViPham!E:E, "12_Sinh", NhatKy_ViPham!F:F, B34, NhatKy_ViPham!C:C, "T35") - SUMIFS(NhatKy_ViPham!K:K, NhatKy_ViPham!E:E, "12_Sinh", NhatKy_ViPham!F:F, B34, NhatKy_ViPham!C:C, "T35")</f>
        <v>100</v>
      </c>
      <c r="BA34" s="12">
        <f t="shared" si="0"/>
        <v>100</v>
      </c>
      <c r="BB34" s="11" t="s">
        <v>430</v>
      </c>
      <c r="BC34" s="16" t="str">
        <f t="shared" si="1"/>
        <v>Tốt</v>
      </c>
      <c r="BD34" s="15" t="str">
        <f t="shared" si="2"/>
        <v>🟢 BÌNH THƯỜNG</v>
      </c>
    </row>
    <row r="35" spans="1:56" x14ac:dyDescent="0.25">
      <c r="A35" s="4">
        <v>27</v>
      </c>
      <c r="B35" s="10" t="s">
        <v>2642</v>
      </c>
      <c r="C35" s="4" t="s">
        <v>2643</v>
      </c>
      <c r="D35" s="4" t="s">
        <v>429</v>
      </c>
      <c r="E35" s="11" t="s">
        <v>430</v>
      </c>
      <c r="F35" s="7">
        <f>SUMIFS(NhatKy_ViPham!K:K, NhatKy_ViPham!E:E, "12_Sinh", NhatKy_ViPham!F:F, B35, NhatKy_ViPham!H:H, "L01")</f>
        <v>0</v>
      </c>
      <c r="G35" s="7">
        <f>SUMIFS(NhatKy_ViPham!K:K, NhatKy_ViPham!E:E, "12_Sinh", NhatKy_ViPham!F:F, B35, NhatKy_ViPham!H:H, "L02")</f>
        <v>0</v>
      </c>
      <c r="H35" s="7">
        <f>SUMIFS(NhatKy_ViPham!K:K, NhatKy_ViPham!E:E, "12_Sinh", NhatKy_ViPham!F:F, B35, NhatKy_ViPham!H:H, "L03")</f>
        <v>0</v>
      </c>
      <c r="I35" s="7">
        <f>SUMIFS(NhatKy_ViPham!K:K, NhatKy_ViPham!E:E, "12_Sinh", NhatKy_ViPham!F:F, B35, NhatKy_ViPham!H:H, "L04")</f>
        <v>0</v>
      </c>
      <c r="J35" s="7">
        <f>SUMIFS(NhatKy_ViPham!K:K, NhatKy_ViPham!E:E, "12_Sinh", NhatKy_ViPham!F:F, B35, NhatKy_ViPham!H:H, "L05")</f>
        <v>0</v>
      </c>
      <c r="K35" s="7">
        <f>SUMIFS(NhatKy_ViPham!K:K, NhatKy_ViPham!E:E, "12_Sinh", NhatKy_ViPham!F:F, B35, NhatKy_ViPham!H:H, "L06")</f>
        <v>0</v>
      </c>
      <c r="L35" s="7">
        <f>SUMIFS(NhatKy_ViPham!K:K, NhatKy_ViPham!E:E, "12_Sinh", NhatKy_ViPham!F:F, B35, NhatKy_ViPham!H:H, "L07")</f>
        <v>0</v>
      </c>
      <c r="M35" s="7">
        <f>SUMIFS(NhatKy_ViPham!K:K, NhatKy_ViPham!E:E, "12_Sinh", NhatKy_ViPham!F:F, B35, NhatKy_ViPham!H:H, "L08")</f>
        <v>0</v>
      </c>
      <c r="N35" s="7">
        <f>SUMIFS(NhatKy_ViPham!K:K, NhatKy_ViPham!E:E, "12_Sinh", NhatKy_ViPham!F:F, B35, NhatKy_ViPham!H:H, "L09")</f>
        <v>0</v>
      </c>
      <c r="O35" s="7">
        <f>SUMIFS(NhatKy_ViPham!K:K, NhatKy_ViPham!E:E, "12_Sinh", NhatKy_ViPham!F:F, B35, NhatKy_ViPham!H:H, "L10")</f>
        <v>0</v>
      </c>
      <c r="P35" s="12">
        <f>SUMIFS(NhatKy_ViPham!J:J, NhatKy_ViPham!E:E, "12_Sinh", NhatKy_ViPham!F:F, B35)</f>
        <v>0</v>
      </c>
      <c r="Q35" s="13">
        <f>SUMIFS(NhatKy_ViPham!K:K, NhatKy_ViPham!E:E, "12_Sinh", NhatKy_ViPham!F:F, B35)</f>
        <v>0</v>
      </c>
      <c r="R35" s="7">
        <f>100 + SUMIFS(NhatKy_ViPham!J:J, NhatKy_ViPham!E:E, "12_Sinh", NhatKy_ViPham!F:F, B35, NhatKy_ViPham!C:C, "T1") - SUMIFS(NhatKy_ViPham!K:K, NhatKy_ViPham!E:E, "12_Sinh", NhatKy_ViPham!F:F, B35, NhatKy_ViPham!C:C, "T1")</f>
        <v>100</v>
      </c>
      <c r="S35" s="7">
        <f>100 + SUMIFS(NhatKy_ViPham!J:J, NhatKy_ViPham!E:E, "12_Sinh", NhatKy_ViPham!F:F, B35, NhatKy_ViPham!C:C, "T2") - SUMIFS(NhatKy_ViPham!K:K, NhatKy_ViPham!E:E, "12_Sinh", NhatKy_ViPham!F:F, B35, NhatKy_ViPham!C:C, "T2")</f>
        <v>100</v>
      </c>
      <c r="T35" s="7">
        <f>100 + SUMIFS(NhatKy_ViPham!J:J, NhatKy_ViPham!E:E, "12_Sinh", NhatKy_ViPham!F:F, B35, NhatKy_ViPham!C:C, "T3") - SUMIFS(NhatKy_ViPham!K:K, NhatKy_ViPham!E:E, "12_Sinh", NhatKy_ViPham!F:F, B35, NhatKy_ViPham!C:C, "T3")</f>
        <v>100</v>
      </c>
      <c r="U35" s="7">
        <f>100 + SUMIFS(NhatKy_ViPham!J:J, NhatKy_ViPham!E:E, "12_Sinh", NhatKy_ViPham!F:F, B35, NhatKy_ViPham!C:C, "T4") - SUMIFS(NhatKy_ViPham!K:K, NhatKy_ViPham!E:E, "12_Sinh", NhatKy_ViPham!F:F, B35, NhatKy_ViPham!C:C, "T4")</f>
        <v>100</v>
      </c>
      <c r="V35" s="7">
        <f>100 + SUMIFS(NhatKy_ViPham!J:J, NhatKy_ViPham!E:E, "12_Sinh", NhatKy_ViPham!F:F, B35, NhatKy_ViPham!C:C, "T5") - SUMIFS(NhatKy_ViPham!K:K, NhatKy_ViPham!E:E, "12_Sinh", NhatKy_ViPham!F:F, B35, NhatKy_ViPham!C:C, "T5")</f>
        <v>100</v>
      </c>
      <c r="W35" s="7">
        <f>100 + SUMIFS(NhatKy_ViPham!J:J, NhatKy_ViPham!E:E, "12_Sinh", NhatKy_ViPham!F:F, B35, NhatKy_ViPham!C:C, "T6") - SUMIFS(NhatKy_ViPham!K:K, NhatKy_ViPham!E:E, "12_Sinh", NhatKy_ViPham!F:F, B35, NhatKy_ViPham!C:C, "T6")</f>
        <v>100</v>
      </c>
      <c r="X35" s="7">
        <f>100 + SUMIFS(NhatKy_ViPham!J:J, NhatKy_ViPham!E:E, "12_Sinh", NhatKy_ViPham!F:F, B35, NhatKy_ViPham!C:C, "T7") - SUMIFS(NhatKy_ViPham!K:K, NhatKy_ViPham!E:E, "12_Sinh", NhatKy_ViPham!F:F, B35, NhatKy_ViPham!C:C, "T7")</f>
        <v>100</v>
      </c>
      <c r="Y35" s="7">
        <f>100 + SUMIFS(NhatKy_ViPham!J:J, NhatKy_ViPham!E:E, "12_Sinh", NhatKy_ViPham!F:F, B35, NhatKy_ViPham!C:C, "T8") - SUMIFS(NhatKy_ViPham!K:K, NhatKy_ViPham!E:E, "12_Sinh", NhatKy_ViPham!F:F, B35, NhatKy_ViPham!C:C, "T8")</f>
        <v>100</v>
      </c>
      <c r="Z35" s="7">
        <f>100 + SUMIFS(NhatKy_ViPham!J:J, NhatKy_ViPham!E:E, "12_Sinh", NhatKy_ViPham!F:F, B35, NhatKy_ViPham!C:C, "T9") - SUMIFS(NhatKy_ViPham!K:K, NhatKy_ViPham!E:E, "12_Sinh", NhatKy_ViPham!F:F, B35, NhatKy_ViPham!C:C, "T9")</f>
        <v>100</v>
      </c>
      <c r="AA35" s="7">
        <f>100 + SUMIFS(NhatKy_ViPham!J:J, NhatKy_ViPham!E:E, "12_Sinh", NhatKy_ViPham!F:F, B35, NhatKy_ViPham!C:C, "T10") - SUMIFS(NhatKy_ViPham!K:K, NhatKy_ViPham!E:E, "12_Sinh", NhatKy_ViPham!F:F, B35, NhatKy_ViPham!C:C, "T10")</f>
        <v>100</v>
      </c>
      <c r="AB35" s="7">
        <f>100 + SUMIFS(NhatKy_ViPham!J:J, NhatKy_ViPham!E:E, "12_Sinh", NhatKy_ViPham!F:F, B35, NhatKy_ViPham!C:C, "T11") - SUMIFS(NhatKy_ViPham!K:K, NhatKy_ViPham!E:E, "12_Sinh", NhatKy_ViPham!F:F, B35, NhatKy_ViPham!C:C, "T11")</f>
        <v>100</v>
      </c>
      <c r="AC35" s="7">
        <f>100 + SUMIFS(NhatKy_ViPham!J:J, NhatKy_ViPham!E:E, "12_Sinh", NhatKy_ViPham!F:F, B35, NhatKy_ViPham!C:C, "T12") - SUMIFS(NhatKy_ViPham!K:K, NhatKy_ViPham!E:E, "12_Sinh", NhatKy_ViPham!F:F, B35, NhatKy_ViPham!C:C, "T12")</f>
        <v>100</v>
      </c>
      <c r="AD35" s="7">
        <f>100 + SUMIFS(NhatKy_ViPham!J:J, NhatKy_ViPham!E:E, "12_Sinh", NhatKy_ViPham!F:F, B35, NhatKy_ViPham!C:C, "T13") - SUMIFS(NhatKy_ViPham!K:K, NhatKy_ViPham!E:E, "12_Sinh", NhatKy_ViPham!F:F, B35, NhatKy_ViPham!C:C, "T13")</f>
        <v>100</v>
      </c>
      <c r="AE35" s="7">
        <f>100 + SUMIFS(NhatKy_ViPham!J:J, NhatKy_ViPham!E:E, "12_Sinh", NhatKy_ViPham!F:F, B35, NhatKy_ViPham!C:C, "T14") - SUMIFS(NhatKy_ViPham!K:K, NhatKy_ViPham!E:E, "12_Sinh", NhatKy_ViPham!F:F, B35, NhatKy_ViPham!C:C, "T14")</f>
        <v>100</v>
      </c>
      <c r="AF35" s="7">
        <f>100 + SUMIFS(NhatKy_ViPham!J:J, NhatKy_ViPham!E:E, "12_Sinh", NhatKy_ViPham!F:F, B35, NhatKy_ViPham!C:C, "T15") - SUMIFS(NhatKy_ViPham!K:K, NhatKy_ViPham!E:E, "12_Sinh", NhatKy_ViPham!F:F, B35, NhatKy_ViPham!C:C, "T15")</f>
        <v>100</v>
      </c>
      <c r="AG35" s="7">
        <f>100 + SUMIFS(NhatKy_ViPham!J:J, NhatKy_ViPham!E:E, "12_Sinh", NhatKy_ViPham!F:F, B35, NhatKy_ViPham!C:C, "T16") - SUMIFS(NhatKy_ViPham!K:K, NhatKy_ViPham!E:E, "12_Sinh", NhatKy_ViPham!F:F, B35, NhatKy_ViPham!C:C, "T16")</f>
        <v>100</v>
      </c>
      <c r="AH35" s="7">
        <f>100 + SUMIFS(NhatKy_ViPham!J:J, NhatKy_ViPham!E:E, "12_Sinh", NhatKy_ViPham!F:F, B35, NhatKy_ViPham!C:C, "T17") - SUMIFS(NhatKy_ViPham!K:K, NhatKy_ViPham!E:E, "12_Sinh", NhatKy_ViPham!F:F, B35, NhatKy_ViPham!C:C, "T17")</f>
        <v>100</v>
      </c>
      <c r="AI35" s="7">
        <f>100 + SUMIFS(NhatKy_ViPham!J:J, NhatKy_ViPham!E:E, "12_Sinh", NhatKy_ViPham!F:F, B35, NhatKy_ViPham!C:C, "T18") - SUMIFS(NhatKy_ViPham!K:K, NhatKy_ViPham!E:E, "12_Sinh", NhatKy_ViPham!F:F, B35, NhatKy_ViPham!C:C, "T18")</f>
        <v>100</v>
      </c>
      <c r="AJ35" s="7">
        <f>100 + SUMIFS(NhatKy_ViPham!J:J, NhatKy_ViPham!E:E, "12_Sinh", NhatKy_ViPham!F:F, B35, NhatKy_ViPham!C:C, "T19") - SUMIFS(NhatKy_ViPham!K:K, NhatKy_ViPham!E:E, "12_Sinh", NhatKy_ViPham!F:F, B35, NhatKy_ViPham!C:C, "T19")</f>
        <v>100</v>
      </c>
      <c r="AK35" s="7">
        <f>100 + SUMIFS(NhatKy_ViPham!J:J, NhatKy_ViPham!E:E, "12_Sinh", NhatKy_ViPham!F:F, B35, NhatKy_ViPham!C:C, "T20") - SUMIFS(NhatKy_ViPham!K:K, NhatKy_ViPham!E:E, "12_Sinh", NhatKy_ViPham!F:F, B35, NhatKy_ViPham!C:C, "T20")</f>
        <v>100</v>
      </c>
      <c r="AL35" s="7">
        <f>100 + SUMIFS(NhatKy_ViPham!J:J, NhatKy_ViPham!E:E, "12_Sinh", NhatKy_ViPham!F:F, B35, NhatKy_ViPham!C:C, "T21") - SUMIFS(NhatKy_ViPham!K:K, NhatKy_ViPham!E:E, "12_Sinh", NhatKy_ViPham!F:F, B35, NhatKy_ViPham!C:C, "T21")</f>
        <v>100</v>
      </c>
      <c r="AM35" s="7">
        <f>100 + SUMIFS(NhatKy_ViPham!J:J, NhatKy_ViPham!E:E, "12_Sinh", NhatKy_ViPham!F:F, B35, NhatKy_ViPham!C:C, "T22") - SUMIFS(NhatKy_ViPham!K:K, NhatKy_ViPham!E:E, "12_Sinh", NhatKy_ViPham!F:F, B35, NhatKy_ViPham!C:C, "T22")</f>
        <v>100</v>
      </c>
      <c r="AN35" s="7">
        <f>100 + SUMIFS(NhatKy_ViPham!J:J, NhatKy_ViPham!E:E, "12_Sinh", NhatKy_ViPham!F:F, B35, NhatKy_ViPham!C:C, "T23") - SUMIFS(NhatKy_ViPham!K:K, NhatKy_ViPham!E:E, "12_Sinh", NhatKy_ViPham!F:F, B35, NhatKy_ViPham!C:C, "T23")</f>
        <v>100</v>
      </c>
      <c r="AO35" s="7">
        <f>100 + SUMIFS(NhatKy_ViPham!J:J, NhatKy_ViPham!E:E, "12_Sinh", NhatKy_ViPham!F:F, B35, NhatKy_ViPham!C:C, "T24") - SUMIFS(NhatKy_ViPham!K:K, NhatKy_ViPham!E:E, "12_Sinh", NhatKy_ViPham!F:F, B35, NhatKy_ViPham!C:C, "T24")</f>
        <v>100</v>
      </c>
      <c r="AP35" s="7">
        <f>100 + SUMIFS(NhatKy_ViPham!J:J, NhatKy_ViPham!E:E, "12_Sinh", NhatKy_ViPham!F:F, B35, NhatKy_ViPham!C:C, "T25") - SUMIFS(NhatKy_ViPham!K:K, NhatKy_ViPham!E:E, "12_Sinh", NhatKy_ViPham!F:F, B35, NhatKy_ViPham!C:C, "T25")</f>
        <v>100</v>
      </c>
      <c r="AQ35" s="7">
        <f>100 + SUMIFS(NhatKy_ViPham!J:J, NhatKy_ViPham!E:E, "12_Sinh", NhatKy_ViPham!F:F, B35, NhatKy_ViPham!C:C, "T26") - SUMIFS(NhatKy_ViPham!K:K, NhatKy_ViPham!E:E, "12_Sinh", NhatKy_ViPham!F:F, B35, NhatKy_ViPham!C:C, "T26")</f>
        <v>100</v>
      </c>
      <c r="AR35" s="7">
        <f>100 + SUMIFS(NhatKy_ViPham!J:J, NhatKy_ViPham!E:E, "12_Sinh", NhatKy_ViPham!F:F, B35, NhatKy_ViPham!C:C, "T27") - SUMIFS(NhatKy_ViPham!K:K, NhatKy_ViPham!E:E, "12_Sinh", NhatKy_ViPham!F:F, B35, NhatKy_ViPham!C:C, "T27")</f>
        <v>100</v>
      </c>
      <c r="AS35" s="7">
        <f>100 + SUMIFS(NhatKy_ViPham!J:J, NhatKy_ViPham!E:E, "12_Sinh", NhatKy_ViPham!F:F, B35, NhatKy_ViPham!C:C, "T28") - SUMIFS(NhatKy_ViPham!K:K, NhatKy_ViPham!E:E, "12_Sinh", NhatKy_ViPham!F:F, B35, NhatKy_ViPham!C:C, "T28")</f>
        <v>100</v>
      </c>
      <c r="AT35" s="7">
        <f>100 + SUMIFS(NhatKy_ViPham!J:J, NhatKy_ViPham!E:E, "12_Sinh", NhatKy_ViPham!F:F, B35, NhatKy_ViPham!C:C, "T29") - SUMIFS(NhatKy_ViPham!K:K, NhatKy_ViPham!E:E, "12_Sinh", NhatKy_ViPham!F:F, B35, NhatKy_ViPham!C:C, "T29")</f>
        <v>100</v>
      </c>
      <c r="AU35" s="7">
        <f>100 + SUMIFS(NhatKy_ViPham!J:J, NhatKy_ViPham!E:E, "12_Sinh", NhatKy_ViPham!F:F, B35, NhatKy_ViPham!C:C, "T30") - SUMIFS(NhatKy_ViPham!K:K, NhatKy_ViPham!E:E, "12_Sinh", NhatKy_ViPham!F:F, B35, NhatKy_ViPham!C:C, "T30")</f>
        <v>100</v>
      </c>
      <c r="AV35" s="7">
        <f>100 + SUMIFS(NhatKy_ViPham!J:J, NhatKy_ViPham!E:E, "12_Sinh", NhatKy_ViPham!F:F, B35, NhatKy_ViPham!C:C, "T31") - SUMIFS(NhatKy_ViPham!K:K, NhatKy_ViPham!E:E, "12_Sinh", NhatKy_ViPham!F:F, B35, NhatKy_ViPham!C:C, "T31")</f>
        <v>100</v>
      </c>
      <c r="AW35" s="7">
        <f>100 + SUMIFS(NhatKy_ViPham!J:J, NhatKy_ViPham!E:E, "12_Sinh", NhatKy_ViPham!F:F, B35, NhatKy_ViPham!C:C, "T32") - SUMIFS(NhatKy_ViPham!K:K, NhatKy_ViPham!E:E, "12_Sinh", NhatKy_ViPham!F:F, B35, NhatKy_ViPham!C:C, "T32")</f>
        <v>100</v>
      </c>
      <c r="AX35" s="7">
        <f>100 + SUMIFS(NhatKy_ViPham!J:J, NhatKy_ViPham!E:E, "12_Sinh", NhatKy_ViPham!F:F, B35, NhatKy_ViPham!C:C, "T33") - SUMIFS(NhatKy_ViPham!K:K, NhatKy_ViPham!E:E, "12_Sinh", NhatKy_ViPham!F:F, B35, NhatKy_ViPham!C:C, "T33")</f>
        <v>100</v>
      </c>
      <c r="AY35" s="7">
        <f>100 + SUMIFS(NhatKy_ViPham!J:J, NhatKy_ViPham!E:E, "12_Sinh", NhatKy_ViPham!F:F, B35, NhatKy_ViPham!C:C, "T34") - SUMIFS(NhatKy_ViPham!K:K, NhatKy_ViPham!E:E, "12_Sinh", NhatKy_ViPham!F:F, B35, NhatKy_ViPham!C:C, "T34")</f>
        <v>100</v>
      </c>
      <c r="AZ35" s="7">
        <f>100 + SUMIFS(NhatKy_ViPham!J:J, NhatKy_ViPham!E:E, "12_Sinh", NhatKy_ViPham!F:F, B35, NhatKy_ViPham!C:C, "T35") - SUMIFS(NhatKy_ViPham!K:K, NhatKy_ViPham!E:E, "12_Sinh", NhatKy_ViPham!F:F, B35, NhatKy_ViPham!C:C, "T35")</f>
        <v>100</v>
      </c>
      <c r="BA35" s="12">
        <f t="shared" si="0"/>
        <v>100</v>
      </c>
      <c r="BB35" s="11" t="s">
        <v>430</v>
      </c>
      <c r="BC35" s="14" t="str">
        <f t="shared" si="1"/>
        <v>Tốt</v>
      </c>
      <c r="BD35" s="10" t="str">
        <f t="shared" si="2"/>
        <v>🟢 BÌNH THƯỜNG</v>
      </c>
    </row>
    <row r="36" spans="1:56" x14ac:dyDescent="0.25">
      <c r="A36" s="5">
        <v>28</v>
      </c>
      <c r="B36" s="15" t="s">
        <v>2644</v>
      </c>
      <c r="C36" s="5" t="s">
        <v>2409</v>
      </c>
      <c r="D36" s="5" t="s">
        <v>429</v>
      </c>
      <c r="E36" s="11" t="s">
        <v>430</v>
      </c>
      <c r="F36" s="6">
        <f>SUMIFS(NhatKy_ViPham!K:K, NhatKy_ViPham!E:E, "12_Sinh", NhatKy_ViPham!F:F, B36, NhatKy_ViPham!H:H, "L01")</f>
        <v>0</v>
      </c>
      <c r="G36" s="6">
        <f>SUMIFS(NhatKy_ViPham!K:K, NhatKy_ViPham!E:E, "12_Sinh", NhatKy_ViPham!F:F, B36, NhatKy_ViPham!H:H, "L02")</f>
        <v>0</v>
      </c>
      <c r="H36" s="6">
        <f>SUMIFS(NhatKy_ViPham!K:K, NhatKy_ViPham!E:E, "12_Sinh", NhatKy_ViPham!F:F, B36, NhatKy_ViPham!H:H, "L03")</f>
        <v>0</v>
      </c>
      <c r="I36" s="6">
        <f>SUMIFS(NhatKy_ViPham!K:K, NhatKy_ViPham!E:E, "12_Sinh", NhatKy_ViPham!F:F, B36, NhatKy_ViPham!H:H, "L04")</f>
        <v>0</v>
      </c>
      <c r="J36" s="6">
        <f>SUMIFS(NhatKy_ViPham!K:K, NhatKy_ViPham!E:E, "12_Sinh", NhatKy_ViPham!F:F, B36, NhatKy_ViPham!H:H, "L05")</f>
        <v>0</v>
      </c>
      <c r="K36" s="6">
        <f>SUMIFS(NhatKy_ViPham!K:K, NhatKy_ViPham!E:E, "12_Sinh", NhatKy_ViPham!F:F, B36, NhatKy_ViPham!H:H, "L06")</f>
        <v>0</v>
      </c>
      <c r="L36" s="6">
        <f>SUMIFS(NhatKy_ViPham!K:K, NhatKy_ViPham!E:E, "12_Sinh", NhatKy_ViPham!F:F, B36, NhatKy_ViPham!H:H, "L07")</f>
        <v>0</v>
      </c>
      <c r="M36" s="6">
        <f>SUMIFS(NhatKy_ViPham!K:K, NhatKy_ViPham!E:E, "12_Sinh", NhatKy_ViPham!F:F, B36, NhatKy_ViPham!H:H, "L08")</f>
        <v>0</v>
      </c>
      <c r="N36" s="6">
        <f>SUMIFS(NhatKy_ViPham!K:K, NhatKy_ViPham!E:E, "12_Sinh", NhatKy_ViPham!F:F, B36, NhatKy_ViPham!H:H, "L09")</f>
        <v>0</v>
      </c>
      <c r="O36" s="6">
        <f>SUMIFS(NhatKy_ViPham!K:K, NhatKy_ViPham!E:E, "12_Sinh", NhatKy_ViPham!F:F, B36, NhatKy_ViPham!H:H, "L10")</f>
        <v>0</v>
      </c>
      <c r="P36" s="12">
        <f>SUMIFS(NhatKy_ViPham!J:J, NhatKy_ViPham!E:E, "12_Sinh", NhatKy_ViPham!F:F, B36)</f>
        <v>0</v>
      </c>
      <c r="Q36" s="13">
        <f>SUMIFS(NhatKy_ViPham!K:K, NhatKy_ViPham!E:E, "12_Sinh", NhatKy_ViPham!F:F, B36)</f>
        <v>0</v>
      </c>
      <c r="R36" s="6">
        <f>100 + SUMIFS(NhatKy_ViPham!J:J, NhatKy_ViPham!E:E, "12_Sinh", NhatKy_ViPham!F:F, B36, NhatKy_ViPham!C:C, "T1") - SUMIFS(NhatKy_ViPham!K:K, NhatKy_ViPham!E:E, "12_Sinh", NhatKy_ViPham!F:F, B36, NhatKy_ViPham!C:C, "T1")</f>
        <v>100</v>
      </c>
      <c r="S36" s="6">
        <f>100 + SUMIFS(NhatKy_ViPham!J:J, NhatKy_ViPham!E:E, "12_Sinh", NhatKy_ViPham!F:F, B36, NhatKy_ViPham!C:C, "T2") - SUMIFS(NhatKy_ViPham!K:K, NhatKy_ViPham!E:E, "12_Sinh", NhatKy_ViPham!F:F, B36, NhatKy_ViPham!C:C, "T2")</f>
        <v>100</v>
      </c>
      <c r="T36" s="6">
        <f>100 + SUMIFS(NhatKy_ViPham!J:J, NhatKy_ViPham!E:E, "12_Sinh", NhatKy_ViPham!F:F, B36, NhatKy_ViPham!C:C, "T3") - SUMIFS(NhatKy_ViPham!K:K, NhatKy_ViPham!E:E, "12_Sinh", NhatKy_ViPham!F:F, B36, NhatKy_ViPham!C:C, "T3")</f>
        <v>100</v>
      </c>
      <c r="U36" s="6">
        <f>100 + SUMIFS(NhatKy_ViPham!J:J, NhatKy_ViPham!E:E, "12_Sinh", NhatKy_ViPham!F:F, B36, NhatKy_ViPham!C:C, "T4") - SUMIFS(NhatKy_ViPham!K:K, NhatKy_ViPham!E:E, "12_Sinh", NhatKy_ViPham!F:F, B36, NhatKy_ViPham!C:C, "T4")</f>
        <v>100</v>
      </c>
      <c r="V36" s="6">
        <f>100 + SUMIFS(NhatKy_ViPham!J:J, NhatKy_ViPham!E:E, "12_Sinh", NhatKy_ViPham!F:F, B36, NhatKy_ViPham!C:C, "T5") - SUMIFS(NhatKy_ViPham!K:K, NhatKy_ViPham!E:E, "12_Sinh", NhatKy_ViPham!F:F, B36, NhatKy_ViPham!C:C, "T5")</f>
        <v>100</v>
      </c>
      <c r="W36" s="6">
        <f>100 + SUMIFS(NhatKy_ViPham!J:J, NhatKy_ViPham!E:E, "12_Sinh", NhatKy_ViPham!F:F, B36, NhatKy_ViPham!C:C, "T6") - SUMIFS(NhatKy_ViPham!K:K, NhatKy_ViPham!E:E, "12_Sinh", NhatKy_ViPham!F:F, B36, NhatKy_ViPham!C:C, "T6")</f>
        <v>100</v>
      </c>
      <c r="X36" s="6">
        <f>100 + SUMIFS(NhatKy_ViPham!J:J, NhatKy_ViPham!E:E, "12_Sinh", NhatKy_ViPham!F:F, B36, NhatKy_ViPham!C:C, "T7") - SUMIFS(NhatKy_ViPham!K:K, NhatKy_ViPham!E:E, "12_Sinh", NhatKy_ViPham!F:F, B36, NhatKy_ViPham!C:C, "T7")</f>
        <v>100</v>
      </c>
      <c r="Y36" s="6">
        <f>100 + SUMIFS(NhatKy_ViPham!J:J, NhatKy_ViPham!E:E, "12_Sinh", NhatKy_ViPham!F:F, B36, NhatKy_ViPham!C:C, "T8") - SUMIFS(NhatKy_ViPham!K:K, NhatKy_ViPham!E:E, "12_Sinh", NhatKy_ViPham!F:F, B36, NhatKy_ViPham!C:C, "T8")</f>
        <v>100</v>
      </c>
      <c r="Z36" s="6">
        <f>100 + SUMIFS(NhatKy_ViPham!J:J, NhatKy_ViPham!E:E, "12_Sinh", NhatKy_ViPham!F:F, B36, NhatKy_ViPham!C:C, "T9") - SUMIFS(NhatKy_ViPham!K:K, NhatKy_ViPham!E:E, "12_Sinh", NhatKy_ViPham!F:F, B36, NhatKy_ViPham!C:C, "T9")</f>
        <v>100</v>
      </c>
      <c r="AA36" s="6">
        <f>100 + SUMIFS(NhatKy_ViPham!J:J, NhatKy_ViPham!E:E, "12_Sinh", NhatKy_ViPham!F:F, B36, NhatKy_ViPham!C:C, "T10") - SUMIFS(NhatKy_ViPham!K:K, NhatKy_ViPham!E:E, "12_Sinh", NhatKy_ViPham!F:F, B36, NhatKy_ViPham!C:C, "T10")</f>
        <v>100</v>
      </c>
      <c r="AB36" s="6">
        <f>100 + SUMIFS(NhatKy_ViPham!J:J, NhatKy_ViPham!E:E, "12_Sinh", NhatKy_ViPham!F:F, B36, NhatKy_ViPham!C:C, "T11") - SUMIFS(NhatKy_ViPham!K:K, NhatKy_ViPham!E:E, "12_Sinh", NhatKy_ViPham!F:F, B36, NhatKy_ViPham!C:C, "T11")</f>
        <v>100</v>
      </c>
      <c r="AC36" s="6">
        <f>100 + SUMIFS(NhatKy_ViPham!J:J, NhatKy_ViPham!E:E, "12_Sinh", NhatKy_ViPham!F:F, B36, NhatKy_ViPham!C:C, "T12") - SUMIFS(NhatKy_ViPham!K:K, NhatKy_ViPham!E:E, "12_Sinh", NhatKy_ViPham!F:F, B36, NhatKy_ViPham!C:C, "T12")</f>
        <v>100</v>
      </c>
      <c r="AD36" s="6">
        <f>100 + SUMIFS(NhatKy_ViPham!J:J, NhatKy_ViPham!E:E, "12_Sinh", NhatKy_ViPham!F:F, B36, NhatKy_ViPham!C:C, "T13") - SUMIFS(NhatKy_ViPham!K:K, NhatKy_ViPham!E:E, "12_Sinh", NhatKy_ViPham!F:F, B36, NhatKy_ViPham!C:C, "T13")</f>
        <v>100</v>
      </c>
      <c r="AE36" s="6">
        <f>100 + SUMIFS(NhatKy_ViPham!J:J, NhatKy_ViPham!E:E, "12_Sinh", NhatKy_ViPham!F:F, B36, NhatKy_ViPham!C:C, "T14") - SUMIFS(NhatKy_ViPham!K:K, NhatKy_ViPham!E:E, "12_Sinh", NhatKy_ViPham!F:F, B36, NhatKy_ViPham!C:C, "T14")</f>
        <v>100</v>
      </c>
      <c r="AF36" s="6">
        <f>100 + SUMIFS(NhatKy_ViPham!J:J, NhatKy_ViPham!E:E, "12_Sinh", NhatKy_ViPham!F:F, B36, NhatKy_ViPham!C:C, "T15") - SUMIFS(NhatKy_ViPham!K:K, NhatKy_ViPham!E:E, "12_Sinh", NhatKy_ViPham!F:F, B36, NhatKy_ViPham!C:C, "T15")</f>
        <v>100</v>
      </c>
      <c r="AG36" s="6">
        <f>100 + SUMIFS(NhatKy_ViPham!J:J, NhatKy_ViPham!E:E, "12_Sinh", NhatKy_ViPham!F:F, B36, NhatKy_ViPham!C:C, "T16") - SUMIFS(NhatKy_ViPham!K:K, NhatKy_ViPham!E:E, "12_Sinh", NhatKy_ViPham!F:F, B36, NhatKy_ViPham!C:C, "T16")</f>
        <v>100</v>
      </c>
      <c r="AH36" s="6">
        <f>100 + SUMIFS(NhatKy_ViPham!J:J, NhatKy_ViPham!E:E, "12_Sinh", NhatKy_ViPham!F:F, B36, NhatKy_ViPham!C:C, "T17") - SUMIFS(NhatKy_ViPham!K:K, NhatKy_ViPham!E:E, "12_Sinh", NhatKy_ViPham!F:F, B36, NhatKy_ViPham!C:C, "T17")</f>
        <v>100</v>
      </c>
      <c r="AI36" s="6">
        <f>100 + SUMIFS(NhatKy_ViPham!J:J, NhatKy_ViPham!E:E, "12_Sinh", NhatKy_ViPham!F:F, B36, NhatKy_ViPham!C:C, "T18") - SUMIFS(NhatKy_ViPham!K:K, NhatKy_ViPham!E:E, "12_Sinh", NhatKy_ViPham!F:F, B36, NhatKy_ViPham!C:C, "T18")</f>
        <v>100</v>
      </c>
      <c r="AJ36" s="6">
        <f>100 + SUMIFS(NhatKy_ViPham!J:J, NhatKy_ViPham!E:E, "12_Sinh", NhatKy_ViPham!F:F, B36, NhatKy_ViPham!C:C, "T19") - SUMIFS(NhatKy_ViPham!K:K, NhatKy_ViPham!E:E, "12_Sinh", NhatKy_ViPham!F:F, B36, NhatKy_ViPham!C:C, "T19")</f>
        <v>100</v>
      </c>
      <c r="AK36" s="6">
        <f>100 + SUMIFS(NhatKy_ViPham!J:J, NhatKy_ViPham!E:E, "12_Sinh", NhatKy_ViPham!F:F, B36, NhatKy_ViPham!C:C, "T20") - SUMIFS(NhatKy_ViPham!K:K, NhatKy_ViPham!E:E, "12_Sinh", NhatKy_ViPham!F:F, B36, NhatKy_ViPham!C:C, "T20")</f>
        <v>100</v>
      </c>
      <c r="AL36" s="6">
        <f>100 + SUMIFS(NhatKy_ViPham!J:J, NhatKy_ViPham!E:E, "12_Sinh", NhatKy_ViPham!F:F, B36, NhatKy_ViPham!C:C, "T21") - SUMIFS(NhatKy_ViPham!K:K, NhatKy_ViPham!E:E, "12_Sinh", NhatKy_ViPham!F:F, B36, NhatKy_ViPham!C:C, "T21")</f>
        <v>100</v>
      </c>
      <c r="AM36" s="6">
        <f>100 + SUMIFS(NhatKy_ViPham!J:J, NhatKy_ViPham!E:E, "12_Sinh", NhatKy_ViPham!F:F, B36, NhatKy_ViPham!C:C, "T22") - SUMIFS(NhatKy_ViPham!K:K, NhatKy_ViPham!E:E, "12_Sinh", NhatKy_ViPham!F:F, B36, NhatKy_ViPham!C:C, "T22")</f>
        <v>100</v>
      </c>
      <c r="AN36" s="6">
        <f>100 + SUMIFS(NhatKy_ViPham!J:J, NhatKy_ViPham!E:E, "12_Sinh", NhatKy_ViPham!F:F, B36, NhatKy_ViPham!C:C, "T23") - SUMIFS(NhatKy_ViPham!K:K, NhatKy_ViPham!E:E, "12_Sinh", NhatKy_ViPham!F:F, B36, NhatKy_ViPham!C:C, "T23")</f>
        <v>100</v>
      </c>
      <c r="AO36" s="6">
        <f>100 + SUMIFS(NhatKy_ViPham!J:J, NhatKy_ViPham!E:E, "12_Sinh", NhatKy_ViPham!F:F, B36, NhatKy_ViPham!C:C, "T24") - SUMIFS(NhatKy_ViPham!K:K, NhatKy_ViPham!E:E, "12_Sinh", NhatKy_ViPham!F:F, B36, NhatKy_ViPham!C:C, "T24")</f>
        <v>100</v>
      </c>
      <c r="AP36" s="6">
        <f>100 + SUMIFS(NhatKy_ViPham!J:J, NhatKy_ViPham!E:E, "12_Sinh", NhatKy_ViPham!F:F, B36, NhatKy_ViPham!C:C, "T25") - SUMIFS(NhatKy_ViPham!K:K, NhatKy_ViPham!E:E, "12_Sinh", NhatKy_ViPham!F:F, B36, NhatKy_ViPham!C:C, "T25")</f>
        <v>100</v>
      </c>
      <c r="AQ36" s="6">
        <f>100 + SUMIFS(NhatKy_ViPham!J:J, NhatKy_ViPham!E:E, "12_Sinh", NhatKy_ViPham!F:F, B36, NhatKy_ViPham!C:C, "T26") - SUMIFS(NhatKy_ViPham!K:K, NhatKy_ViPham!E:E, "12_Sinh", NhatKy_ViPham!F:F, B36, NhatKy_ViPham!C:C, "T26")</f>
        <v>100</v>
      </c>
      <c r="AR36" s="6">
        <f>100 + SUMIFS(NhatKy_ViPham!J:J, NhatKy_ViPham!E:E, "12_Sinh", NhatKy_ViPham!F:F, B36, NhatKy_ViPham!C:C, "T27") - SUMIFS(NhatKy_ViPham!K:K, NhatKy_ViPham!E:E, "12_Sinh", NhatKy_ViPham!F:F, B36, NhatKy_ViPham!C:C, "T27")</f>
        <v>100</v>
      </c>
      <c r="AS36" s="6">
        <f>100 + SUMIFS(NhatKy_ViPham!J:J, NhatKy_ViPham!E:E, "12_Sinh", NhatKy_ViPham!F:F, B36, NhatKy_ViPham!C:C, "T28") - SUMIFS(NhatKy_ViPham!K:K, NhatKy_ViPham!E:E, "12_Sinh", NhatKy_ViPham!F:F, B36, NhatKy_ViPham!C:C, "T28")</f>
        <v>100</v>
      </c>
      <c r="AT36" s="6">
        <f>100 + SUMIFS(NhatKy_ViPham!J:J, NhatKy_ViPham!E:E, "12_Sinh", NhatKy_ViPham!F:F, B36, NhatKy_ViPham!C:C, "T29") - SUMIFS(NhatKy_ViPham!K:K, NhatKy_ViPham!E:E, "12_Sinh", NhatKy_ViPham!F:F, B36, NhatKy_ViPham!C:C, "T29")</f>
        <v>100</v>
      </c>
      <c r="AU36" s="6">
        <f>100 + SUMIFS(NhatKy_ViPham!J:J, NhatKy_ViPham!E:E, "12_Sinh", NhatKy_ViPham!F:F, B36, NhatKy_ViPham!C:C, "T30") - SUMIFS(NhatKy_ViPham!K:K, NhatKy_ViPham!E:E, "12_Sinh", NhatKy_ViPham!F:F, B36, NhatKy_ViPham!C:C, "T30")</f>
        <v>100</v>
      </c>
      <c r="AV36" s="6">
        <f>100 + SUMIFS(NhatKy_ViPham!J:J, NhatKy_ViPham!E:E, "12_Sinh", NhatKy_ViPham!F:F, B36, NhatKy_ViPham!C:C, "T31") - SUMIFS(NhatKy_ViPham!K:K, NhatKy_ViPham!E:E, "12_Sinh", NhatKy_ViPham!F:F, B36, NhatKy_ViPham!C:C, "T31")</f>
        <v>100</v>
      </c>
      <c r="AW36" s="6">
        <f>100 + SUMIFS(NhatKy_ViPham!J:J, NhatKy_ViPham!E:E, "12_Sinh", NhatKy_ViPham!F:F, B36, NhatKy_ViPham!C:C, "T32") - SUMIFS(NhatKy_ViPham!K:K, NhatKy_ViPham!E:E, "12_Sinh", NhatKy_ViPham!F:F, B36, NhatKy_ViPham!C:C, "T32")</f>
        <v>100</v>
      </c>
      <c r="AX36" s="6">
        <f>100 + SUMIFS(NhatKy_ViPham!J:J, NhatKy_ViPham!E:E, "12_Sinh", NhatKy_ViPham!F:F, B36, NhatKy_ViPham!C:C, "T33") - SUMIFS(NhatKy_ViPham!K:K, NhatKy_ViPham!E:E, "12_Sinh", NhatKy_ViPham!F:F, B36, NhatKy_ViPham!C:C, "T33")</f>
        <v>100</v>
      </c>
      <c r="AY36" s="6">
        <f>100 + SUMIFS(NhatKy_ViPham!J:J, NhatKy_ViPham!E:E, "12_Sinh", NhatKy_ViPham!F:F, B36, NhatKy_ViPham!C:C, "T34") - SUMIFS(NhatKy_ViPham!K:K, NhatKy_ViPham!E:E, "12_Sinh", NhatKy_ViPham!F:F, B36, NhatKy_ViPham!C:C, "T34")</f>
        <v>100</v>
      </c>
      <c r="AZ36" s="6">
        <f>100 + SUMIFS(NhatKy_ViPham!J:J, NhatKy_ViPham!E:E, "12_Sinh", NhatKy_ViPham!F:F, B36, NhatKy_ViPham!C:C, "T35") - SUMIFS(NhatKy_ViPham!K:K, NhatKy_ViPham!E:E, "12_Sinh", NhatKy_ViPham!F:F, B36, NhatKy_ViPham!C:C, "T35")</f>
        <v>100</v>
      </c>
      <c r="BA36" s="12">
        <f t="shared" si="0"/>
        <v>100</v>
      </c>
      <c r="BB36" s="11" t="s">
        <v>430</v>
      </c>
      <c r="BC36" s="16" t="str">
        <f t="shared" si="1"/>
        <v>Tốt</v>
      </c>
      <c r="BD36" s="15" t="str">
        <f t="shared" si="2"/>
        <v>🟢 BÌNH THƯỜNG</v>
      </c>
    </row>
    <row r="37" spans="1:56" x14ac:dyDescent="0.25">
      <c r="A37" s="4">
        <v>29</v>
      </c>
      <c r="B37" s="10" t="s">
        <v>2645</v>
      </c>
      <c r="C37" s="4" t="s">
        <v>2397</v>
      </c>
      <c r="D37" s="4" t="s">
        <v>429</v>
      </c>
      <c r="E37" s="11" t="s">
        <v>430</v>
      </c>
      <c r="F37" s="7">
        <f>SUMIFS(NhatKy_ViPham!K:K, NhatKy_ViPham!E:E, "12_Sinh", NhatKy_ViPham!F:F, B37, NhatKy_ViPham!H:H, "L01")</f>
        <v>0</v>
      </c>
      <c r="G37" s="7">
        <f>SUMIFS(NhatKy_ViPham!K:K, NhatKy_ViPham!E:E, "12_Sinh", NhatKy_ViPham!F:F, B37, NhatKy_ViPham!H:H, "L02")</f>
        <v>0</v>
      </c>
      <c r="H37" s="7">
        <f>SUMIFS(NhatKy_ViPham!K:K, NhatKy_ViPham!E:E, "12_Sinh", NhatKy_ViPham!F:F, B37, NhatKy_ViPham!H:H, "L03")</f>
        <v>0</v>
      </c>
      <c r="I37" s="7">
        <f>SUMIFS(NhatKy_ViPham!K:K, NhatKy_ViPham!E:E, "12_Sinh", NhatKy_ViPham!F:F, B37, NhatKy_ViPham!H:H, "L04")</f>
        <v>0</v>
      </c>
      <c r="J37" s="7">
        <f>SUMIFS(NhatKy_ViPham!K:K, NhatKy_ViPham!E:E, "12_Sinh", NhatKy_ViPham!F:F, B37, NhatKy_ViPham!H:H, "L05")</f>
        <v>0</v>
      </c>
      <c r="K37" s="7">
        <f>SUMIFS(NhatKy_ViPham!K:K, NhatKy_ViPham!E:E, "12_Sinh", NhatKy_ViPham!F:F, B37, NhatKy_ViPham!H:H, "L06")</f>
        <v>0</v>
      </c>
      <c r="L37" s="7">
        <f>SUMIFS(NhatKy_ViPham!K:K, NhatKy_ViPham!E:E, "12_Sinh", NhatKy_ViPham!F:F, B37, NhatKy_ViPham!H:H, "L07")</f>
        <v>0</v>
      </c>
      <c r="M37" s="7">
        <f>SUMIFS(NhatKy_ViPham!K:K, NhatKy_ViPham!E:E, "12_Sinh", NhatKy_ViPham!F:F, B37, NhatKy_ViPham!H:H, "L08")</f>
        <v>0</v>
      </c>
      <c r="N37" s="7">
        <f>SUMIFS(NhatKy_ViPham!K:K, NhatKy_ViPham!E:E, "12_Sinh", NhatKy_ViPham!F:F, B37, NhatKy_ViPham!H:H, "L09")</f>
        <v>0</v>
      </c>
      <c r="O37" s="7">
        <f>SUMIFS(NhatKy_ViPham!K:K, NhatKy_ViPham!E:E, "12_Sinh", NhatKy_ViPham!F:F, B37, NhatKy_ViPham!H:H, "L10")</f>
        <v>0</v>
      </c>
      <c r="P37" s="12">
        <f>SUMIFS(NhatKy_ViPham!J:J, NhatKy_ViPham!E:E, "12_Sinh", NhatKy_ViPham!F:F, B37)</f>
        <v>0</v>
      </c>
      <c r="Q37" s="13">
        <f>SUMIFS(NhatKy_ViPham!K:K, NhatKy_ViPham!E:E, "12_Sinh", NhatKy_ViPham!F:F, B37)</f>
        <v>0</v>
      </c>
      <c r="R37" s="7">
        <f>100 + SUMIFS(NhatKy_ViPham!J:J, NhatKy_ViPham!E:E, "12_Sinh", NhatKy_ViPham!F:F, B37, NhatKy_ViPham!C:C, "T1") - SUMIFS(NhatKy_ViPham!K:K, NhatKy_ViPham!E:E, "12_Sinh", NhatKy_ViPham!F:F, B37, NhatKy_ViPham!C:C, "T1")</f>
        <v>100</v>
      </c>
      <c r="S37" s="7">
        <f>100 + SUMIFS(NhatKy_ViPham!J:J, NhatKy_ViPham!E:E, "12_Sinh", NhatKy_ViPham!F:F, B37, NhatKy_ViPham!C:C, "T2") - SUMIFS(NhatKy_ViPham!K:K, NhatKy_ViPham!E:E, "12_Sinh", NhatKy_ViPham!F:F, B37, NhatKy_ViPham!C:C, "T2")</f>
        <v>100</v>
      </c>
      <c r="T37" s="7">
        <f>100 + SUMIFS(NhatKy_ViPham!J:J, NhatKy_ViPham!E:E, "12_Sinh", NhatKy_ViPham!F:F, B37, NhatKy_ViPham!C:C, "T3") - SUMIFS(NhatKy_ViPham!K:K, NhatKy_ViPham!E:E, "12_Sinh", NhatKy_ViPham!F:F, B37, NhatKy_ViPham!C:C, "T3")</f>
        <v>100</v>
      </c>
      <c r="U37" s="7">
        <f>100 + SUMIFS(NhatKy_ViPham!J:J, NhatKy_ViPham!E:E, "12_Sinh", NhatKy_ViPham!F:F, B37, NhatKy_ViPham!C:C, "T4") - SUMIFS(NhatKy_ViPham!K:K, NhatKy_ViPham!E:E, "12_Sinh", NhatKy_ViPham!F:F, B37, NhatKy_ViPham!C:C, "T4")</f>
        <v>100</v>
      </c>
      <c r="V37" s="7">
        <f>100 + SUMIFS(NhatKy_ViPham!J:J, NhatKy_ViPham!E:E, "12_Sinh", NhatKy_ViPham!F:F, B37, NhatKy_ViPham!C:C, "T5") - SUMIFS(NhatKy_ViPham!K:K, NhatKy_ViPham!E:E, "12_Sinh", NhatKy_ViPham!F:F, B37, NhatKy_ViPham!C:C, "T5")</f>
        <v>100</v>
      </c>
      <c r="W37" s="7">
        <f>100 + SUMIFS(NhatKy_ViPham!J:J, NhatKy_ViPham!E:E, "12_Sinh", NhatKy_ViPham!F:F, B37, NhatKy_ViPham!C:C, "T6") - SUMIFS(NhatKy_ViPham!K:K, NhatKy_ViPham!E:E, "12_Sinh", NhatKy_ViPham!F:F, B37, NhatKy_ViPham!C:C, "T6")</f>
        <v>100</v>
      </c>
      <c r="X37" s="7">
        <f>100 + SUMIFS(NhatKy_ViPham!J:J, NhatKy_ViPham!E:E, "12_Sinh", NhatKy_ViPham!F:F, B37, NhatKy_ViPham!C:C, "T7") - SUMIFS(NhatKy_ViPham!K:K, NhatKy_ViPham!E:E, "12_Sinh", NhatKy_ViPham!F:F, B37, NhatKy_ViPham!C:C, "T7")</f>
        <v>100</v>
      </c>
      <c r="Y37" s="7">
        <f>100 + SUMIFS(NhatKy_ViPham!J:J, NhatKy_ViPham!E:E, "12_Sinh", NhatKy_ViPham!F:F, B37, NhatKy_ViPham!C:C, "T8") - SUMIFS(NhatKy_ViPham!K:K, NhatKy_ViPham!E:E, "12_Sinh", NhatKy_ViPham!F:F, B37, NhatKy_ViPham!C:C, "T8")</f>
        <v>100</v>
      </c>
      <c r="Z37" s="7">
        <f>100 + SUMIFS(NhatKy_ViPham!J:J, NhatKy_ViPham!E:E, "12_Sinh", NhatKy_ViPham!F:F, B37, NhatKy_ViPham!C:C, "T9") - SUMIFS(NhatKy_ViPham!K:K, NhatKy_ViPham!E:E, "12_Sinh", NhatKy_ViPham!F:F, B37, NhatKy_ViPham!C:C, "T9")</f>
        <v>100</v>
      </c>
      <c r="AA37" s="7">
        <f>100 + SUMIFS(NhatKy_ViPham!J:J, NhatKy_ViPham!E:E, "12_Sinh", NhatKy_ViPham!F:F, B37, NhatKy_ViPham!C:C, "T10") - SUMIFS(NhatKy_ViPham!K:K, NhatKy_ViPham!E:E, "12_Sinh", NhatKy_ViPham!F:F, B37, NhatKy_ViPham!C:C, "T10")</f>
        <v>100</v>
      </c>
      <c r="AB37" s="7">
        <f>100 + SUMIFS(NhatKy_ViPham!J:J, NhatKy_ViPham!E:E, "12_Sinh", NhatKy_ViPham!F:F, B37, NhatKy_ViPham!C:C, "T11") - SUMIFS(NhatKy_ViPham!K:K, NhatKy_ViPham!E:E, "12_Sinh", NhatKy_ViPham!F:F, B37, NhatKy_ViPham!C:C, "T11")</f>
        <v>100</v>
      </c>
      <c r="AC37" s="7">
        <f>100 + SUMIFS(NhatKy_ViPham!J:J, NhatKy_ViPham!E:E, "12_Sinh", NhatKy_ViPham!F:F, B37, NhatKy_ViPham!C:C, "T12") - SUMIFS(NhatKy_ViPham!K:K, NhatKy_ViPham!E:E, "12_Sinh", NhatKy_ViPham!F:F, B37, NhatKy_ViPham!C:C, "T12")</f>
        <v>100</v>
      </c>
      <c r="AD37" s="7">
        <f>100 + SUMIFS(NhatKy_ViPham!J:J, NhatKy_ViPham!E:E, "12_Sinh", NhatKy_ViPham!F:F, B37, NhatKy_ViPham!C:C, "T13") - SUMIFS(NhatKy_ViPham!K:K, NhatKy_ViPham!E:E, "12_Sinh", NhatKy_ViPham!F:F, B37, NhatKy_ViPham!C:C, "T13")</f>
        <v>100</v>
      </c>
      <c r="AE37" s="7">
        <f>100 + SUMIFS(NhatKy_ViPham!J:J, NhatKy_ViPham!E:E, "12_Sinh", NhatKy_ViPham!F:F, B37, NhatKy_ViPham!C:C, "T14") - SUMIFS(NhatKy_ViPham!K:K, NhatKy_ViPham!E:E, "12_Sinh", NhatKy_ViPham!F:F, B37, NhatKy_ViPham!C:C, "T14")</f>
        <v>100</v>
      </c>
      <c r="AF37" s="7">
        <f>100 + SUMIFS(NhatKy_ViPham!J:J, NhatKy_ViPham!E:E, "12_Sinh", NhatKy_ViPham!F:F, B37, NhatKy_ViPham!C:C, "T15") - SUMIFS(NhatKy_ViPham!K:K, NhatKy_ViPham!E:E, "12_Sinh", NhatKy_ViPham!F:F, B37, NhatKy_ViPham!C:C, "T15")</f>
        <v>100</v>
      </c>
      <c r="AG37" s="7">
        <f>100 + SUMIFS(NhatKy_ViPham!J:J, NhatKy_ViPham!E:E, "12_Sinh", NhatKy_ViPham!F:F, B37, NhatKy_ViPham!C:C, "T16") - SUMIFS(NhatKy_ViPham!K:K, NhatKy_ViPham!E:E, "12_Sinh", NhatKy_ViPham!F:F, B37, NhatKy_ViPham!C:C, "T16")</f>
        <v>100</v>
      </c>
      <c r="AH37" s="7">
        <f>100 + SUMIFS(NhatKy_ViPham!J:J, NhatKy_ViPham!E:E, "12_Sinh", NhatKy_ViPham!F:F, B37, NhatKy_ViPham!C:C, "T17") - SUMIFS(NhatKy_ViPham!K:K, NhatKy_ViPham!E:E, "12_Sinh", NhatKy_ViPham!F:F, B37, NhatKy_ViPham!C:C, "T17")</f>
        <v>100</v>
      </c>
      <c r="AI37" s="7">
        <f>100 + SUMIFS(NhatKy_ViPham!J:J, NhatKy_ViPham!E:E, "12_Sinh", NhatKy_ViPham!F:F, B37, NhatKy_ViPham!C:C, "T18") - SUMIFS(NhatKy_ViPham!K:K, NhatKy_ViPham!E:E, "12_Sinh", NhatKy_ViPham!F:F, B37, NhatKy_ViPham!C:C, "T18")</f>
        <v>100</v>
      </c>
      <c r="AJ37" s="7">
        <f>100 + SUMIFS(NhatKy_ViPham!J:J, NhatKy_ViPham!E:E, "12_Sinh", NhatKy_ViPham!F:F, B37, NhatKy_ViPham!C:C, "T19") - SUMIFS(NhatKy_ViPham!K:K, NhatKy_ViPham!E:E, "12_Sinh", NhatKy_ViPham!F:F, B37, NhatKy_ViPham!C:C, "T19")</f>
        <v>100</v>
      </c>
      <c r="AK37" s="7">
        <f>100 + SUMIFS(NhatKy_ViPham!J:J, NhatKy_ViPham!E:E, "12_Sinh", NhatKy_ViPham!F:F, B37, NhatKy_ViPham!C:C, "T20") - SUMIFS(NhatKy_ViPham!K:K, NhatKy_ViPham!E:E, "12_Sinh", NhatKy_ViPham!F:F, B37, NhatKy_ViPham!C:C, "T20")</f>
        <v>100</v>
      </c>
      <c r="AL37" s="7">
        <f>100 + SUMIFS(NhatKy_ViPham!J:J, NhatKy_ViPham!E:E, "12_Sinh", NhatKy_ViPham!F:F, B37, NhatKy_ViPham!C:C, "T21") - SUMIFS(NhatKy_ViPham!K:K, NhatKy_ViPham!E:E, "12_Sinh", NhatKy_ViPham!F:F, B37, NhatKy_ViPham!C:C, "T21")</f>
        <v>100</v>
      </c>
      <c r="AM37" s="7">
        <f>100 + SUMIFS(NhatKy_ViPham!J:J, NhatKy_ViPham!E:E, "12_Sinh", NhatKy_ViPham!F:F, B37, NhatKy_ViPham!C:C, "T22") - SUMIFS(NhatKy_ViPham!K:K, NhatKy_ViPham!E:E, "12_Sinh", NhatKy_ViPham!F:F, B37, NhatKy_ViPham!C:C, "T22")</f>
        <v>100</v>
      </c>
      <c r="AN37" s="7">
        <f>100 + SUMIFS(NhatKy_ViPham!J:J, NhatKy_ViPham!E:E, "12_Sinh", NhatKy_ViPham!F:F, B37, NhatKy_ViPham!C:C, "T23") - SUMIFS(NhatKy_ViPham!K:K, NhatKy_ViPham!E:E, "12_Sinh", NhatKy_ViPham!F:F, B37, NhatKy_ViPham!C:C, "T23")</f>
        <v>100</v>
      </c>
      <c r="AO37" s="7">
        <f>100 + SUMIFS(NhatKy_ViPham!J:J, NhatKy_ViPham!E:E, "12_Sinh", NhatKy_ViPham!F:F, B37, NhatKy_ViPham!C:C, "T24") - SUMIFS(NhatKy_ViPham!K:K, NhatKy_ViPham!E:E, "12_Sinh", NhatKy_ViPham!F:F, B37, NhatKy_ViPham!C:C, "T24")</f>
        <v>100</v>
      </c>
      <c r="AP37" s="7">
        <f>100 + SUMIFS(NhatKy_ViPham!J:J, NhatKy_ViPham!E:E, "12_Sinh", NhatKy_ViPham!F:F, B37, NhatKy_ViPham!C:C, "T25") - SUMIFS(NhatKy_ViPham!K:K, NhatKy_ViPham!E:E, "12_Sinh", NhatKy_ViPham!F:F, B37, NhatKy_ViPham!C:C, "T25")</f>
        <v>100</v>
      </c>
      <c r="AQ37" s="7">
        <f>100 + SUMIFS(NhatKy_ViPham!J:J, NhatKy_ViPham!E:E, "12_Sinh", NhatKy_ViPham!F:F, B37, NhatKy_ViPham!C:C, "T26") - SUMIFS(NhatKy_ViPham!K:K, NhatKy_ViPham!E:E, "12_Sinh", NhatKy_ViPham!F:F, B37, NhatKy_ViPham!C:C, "T26")</f>
        <v>100</v>
      </c>
      <c r="AR37" s="7">
        <f>100 + SUMIFS(NhatKy_ViPham!J:J, NhatKy_ViPham!E:E, "12_Sinh", NhatKy_ViPham!F:F, B37, NhatKy_ViPham!C:C, "T27") - SUMIFS(NhatKy_ViPham!K:K, NhatKy_ViPham!E:E, "12_Sinh", NhatKy_ViPham!F:F, B37, NhatKy_ViPham!C:C, "T27")</f>
        <v>100</v>
      </c>
      <c r="AS37" s="7">
        <f>100 + SUMIFS(NhatKy_ViPham!J:J, NhatKy_ViPham!E:E, "12_Sinh", NhatKy_ViPham!F:F, B37, NhatKy_ViPham!C:C, "T28") - SUMIFS(NhatKy_ViPham!K:K, NhatKy_ViPham!E:E, "12_Sinh", NhatKy_ViPham!F:F, B37, NhatKy_ViPham!C:C, "T28")</f>
        <v>100</v>
      </c>
      <c r="AT37" s="7">
        <f>100 + SUMIFS(NhatKy_ViPham!J:J, NhatKy_ViPham!E:E, "12_Sinh", NhatKy_ViPham!F:F, B37, NhatKy_ViPham!C:C, "T29") - SUMIFS(NhatKy_ViPham!K:K, NhatKy_ViPham!E:E, "12_Sinh", NhatKy_ViPham!F:F, B37, NhatKy_ViPham!C:C, "T29")</f>
        <v>100</v>
      </c>
      <c r="AU37" s="7">
        <f>100 + SUMIFS(NhatKy_ViPham!J:J, NhatKy_ViPham!E:E, "12_Sinh", NhatKy_ViPham!F:F, B37, NhatKy_ViPham!C:C, "T30") - SUMIFS(NhatKy_ViPham!K:K, NhatKy_ViPham!E:E, "12_Sinh", NhatKy_ViPham!F:F, B37, NhatKy_ViPham!C:C, "T30")</f>
        <v>100</v>
      </c>
      <c r="AV37" s="7">
        <f>100 + SUMIFS(NhatKy_ViPham!J:J, NhatKy_ViPham!E:E, "12_Sinh", NhatKy_ViPham!F:F, B37, NhatKy_ViPham!C:C, "T31") - SUMIFS(NhatKy_ViPham!K:K, NhatKy_ViPham!E:E, "12_Sinh", NhatKy_ViPham!F:F, B37, NhatKy_ViPham!C:C, "T31")</f>
        <v>100</v>
      </c>
      <c r="AW37" s="7">
        <f>100 + SUMIFS(NhatKy_ViPham!J:J, NhatKy_ViPham!E:E, "12_Sinh", NhatKy_ViPham!F:F, B37, NhatKy_ViPham!C:C, "T32") - SUMIFS(NhatKy_ViPham!K:K, NhatKy_ViPham!E:E, "12_Sinh", NhatKy_ViPham!F:F, B37, NhatKy_ViPham!C:C, "T32")</f>
        <v>100</v>
      </c>
      <c r="AX37" s="7">
        <f>100 + SUMIFS(NhatKy_ViPham!J:J, NhatKy_ViPham!E:E, "12_Sinh", NhatKy_ViPham!F:F, B37, NhatKy_ViPham!C:C, "T33") - SUMIFS(NhatKy_ViPham!K:K, NhatKy_ViPham!E:E, "12_Sinh", NhatKy_ViPham!F:F, B37, NhatKy_ViPham!C:C, "T33")</f>
        <v>100</v>
      </c>
      <c r="AY37" s="7">
        <f>100 + SUMIFS(NhatKy_ViPham!J:J, NhatKy_ViPham!E:E, "12_Sinh", NhatKy_ViPham!F:F, B37, NhatKy_ViPham!C:C, "T34") - SUMIFS(NhatKy_ViPham!K:K, NhatKy_ViPham!E:E, "12_Sinh", NhatKy_ViPham!F:F, B37, NhatKy_ViPham!C:C, "T34")</f>
        <v>100</v>
      </c>
      <c r="AZ37" s="7">
        <f>100 + SUMIFS(NhatKy_ViPham!J:J, NhatKy_ViPham!E:E, "12_Sinh", NhatKy_ViPham!F:F, B37, NhatKy_ViPham!C:C, "T35") - SUMIFS(NhatKy_ViPham!K:K, NhatKy_ViPham!E:E, "12_Sinh", NhatKy_ViPham!F:F, B37, NhatKy_ViPham!C:C, "T35")</f>
        <v>100</v>
      </c>
      <c r="BA37" s="12">
        <f t="shared" si="0"/>
        <v>100</v>
      </c>
      <c r="BB37" s="11" t="s">
        <v>430</v>
      </c>
      <c r="BC37" s="14" t="str">
        <f t="shared" si="1"/>
        <v>Tốt</v>
      </c>
      <c r="BD37" s="10" t="str">
        <f t="shared" si="2"/>
        <v>🟢 BÌNH THƯỜNG</v>
      </c>
    </row>
    <row r="38" spans="1:56" x14ac:dyDescent="0.25">
      <c r="A38" s="5">
        <v>30</v>
      </c>
      <c r="B38" s="15" t="s">
        <v>2646</v>
      </c>
      <c r="C38" s="5" t="s">
        <v>2220</v>
      </c>
      <c r="D38" s="5" t="s">
        <v>429</v>
      </c>
      <c r="E38" s="11" t="s">
        <v>430</v>
      </c>
      <c r="F38" s="6">
        <f>SUMIFS(NhatKy_ViPham!K:K, NhatKy_ViPham!E:E, "12_Sinh", NhatKy_ViPham!F:F, B38, NhatKy_ViPham!H:H, "L01")</f>
        <v>0</v>
      </c>
      <c r="G38" s="6">
        <f>SUMIFS(NhatKy_ViPham!K:K, NhatKy_ViPham!E:E, "12_Sinh", NhatKy_ViPham!F:F, B38, NhatKy_ViPham!H:H, "L02")</f>
        <v>0</v>
      </c>
      <c r="H38" s="6">
        <f>SUMIFS(NhatKy_ViPham!K:K, NhatKy_ViPham!E:E, "12_Sinh", NhatKy_ViPham!F:F, B38, NhatKy_ViPham!H:H, "L03")</f>
        <v>0</v>
      </c>
      <c r="I38" s="6">
        <f>SUMIFS(NhatKy_ViPham!K:K, NhatKy_ViPham!E:E, "12_Sinh", NhatKy_ViPham!F:F, B38, NhatKy_ViPham!H:H, "L04")</f>
        <v>0</v>
      </c>
      <c r="J38" s="6">
        <f>SUMIFS(NhatKy_ViPham!K:K, NhatKy_ViPham!E:E, "12_Sinh", NhatKy_ViPham!F:F, B38, NhatKy_ViPham!H:H, "L05")</f>
        <v>0</v>
      </c>
      <c r="K38" s="6">
        <f>SUMIFS(NhatKy_ViPham!K:K, NhatKy_ViPham!E:E, "12_Sinh", NhatKy_ViPham!F:F, B38, NhatKy_ViPham!H:H, "L06")</f>
        <v>0</v>
      </c>
      <c r="L38" s="6">
        <f>SUMIFS(NhatKy_ViPham!K:K, NhatKy_ViPham!E:E, "12_Sinh", NhatKy_ViPham!F:F, B38, NhatKy_ViPham!H:H, "L07")</f>
        <v>0</v>
      </c>
      <c r="M38" s="6">
        <f>SUMIFS(NhatKy_ViPham!K:K, NhatKy_ViPham!E:E, "12_Sinh", NhatKy_ViPham!F:F, B38, NhatKy_ViPham!H:H, "L08")</f>
        <v>0</v>
      </c>
      <c r="N38" s="6">
        <f>SUMIFS(NhatKy_ViPham!K:K, NhatKy_ViPham!E:E, "12_Sinh", NhatKy_ViPham!F:F, B38, NhatKy_ViPham!H:H, "L09")</f>
        <v>0</v>
      </c>
      <c r="O38" s="6">
        <f>SUMIFS(NhatKy_ViPham!K:K, NhatKy_ViPham!E:E, "12_Sinh", NhatKy_ViPham!F:F, B38, NhatKy_ViPham!H:H, "L10")</f>
        <v>0</v>
      </c>
      <c r="P38" s="12">
        <f>SUMIFS(NhatKy_ViPham!J:J, NhatKy_ViPham!E:E, "12_Sinh", NhatKy_ViPham!F:F, B38)</f>
        <v>0</v>
      </c>
      <c r="Q38" s="13">
        <f>SUMIFS(NhatKy_ViPham!K:K, NhatKy_ViPham!E:E, "12_Sinh", NhatKy_ViPham!F:F, B38)</f>
        <v>0</v>
      </c>
      <c r="R38" s="6">
        <f>100 + SUMIFS(NhatKy_ViPham!J:J, NhatKy_ViPham!E:E, "12_Sinh", NhatKy_ViPham!F:F, B38, NhatKy_ViPham!C:C, "T1") - SUMIFS(NhatKy_ViPham!K:K, NhatKy_ViPham!E:E, "12_Sinh", NhatKy_ViPham!F:F, B38, NhatKy_ViPham!C:C, "T1")</f>
        <v>100</v>
      </c>
      <c r="S38" s="6">
        <f>100 + SUMIFS(NhatKy_ViPham!J:J, NhatKy_ViPham!E:E, "12_Sinh", NhatKy_ViPham!F:F, B38, NhatKy_ViPham!C:C, "T2") - SUMIFS(NhatKy_ViPham!K:K, NhatKy_ViPham!E:E, "12_Sinh", NhatKy_ViPham!F:F, B38, NhatKy_ViPham!C:C, "T2")</f>
        <v>100</v>
      </c>
      <c r="T38" s="6">
        <f>100 + SUMIFS(NhatKy_ViPham!J:J, NhatKy_ViPham!E:E, "12_Sinh", NhatKy_ViPham!F:F, B38, NhatKy_ViPham!C:C, "T3") - SUMIFS(NhatKy_ViPham!K:K, NhatKy_ViPham!E:E, "12_Sinh", NhatKy_ViPham!F:F, B38, NhatKy_ViPham!C:C, "T3")</f>
        <v>100</v>
      </c>
      <c r="U38" s="6">
        <f>100 + SUMIFS(NhatKy_ViPham!J:J, NhatKy_ViPham!E:E, "12_Sinh", NhatKy_ViPham!F:F, B38, NhatKy_ViPham!C:C, "T4") - SUMIFS(NhatKy_ViPham!K:K, NhatKy_ViPham!E:E, "12_Sinh", NhatKy_ViPham!F:F, B38, NhatKy_ViPham!C:C, "T4")</f>
        <v>100</v>
      </c>
      <c r="V38" s="6">
        <f>100 + SUMIFS(NhatKy_ViPham!J:J, NhatKy_ViPham!E:E, "12_Sinh", NhatKy_ViPham!F:F, B38, NhatKy_ViPham!C:C, "T5") - SUMIFS(NhatKy_ViPham!K:K, NhatKy_ViPham!E:E, "12_Sinh", NhatKy_ViPham!F:F, B38, NhatKy_ViPham!C:C, "T5")</f>
        <v>100</v>
      </c>
      <c r="W38" s="6">
        <f>100 + SUMIFS(NhatKy_ViPham!J:J, NhatKy_ViPham!E:E, "12_Sinh", NhatKy_ViPham!F:F, B38, NhatKy_ViPham!C:C, "T6") - SUMIFS(NhatKy_ViPham!K:K, NhatKy_ViPham!E:E, "12_Sinh", NhatKy_ViPham!F:F, B38, NhatKy_ViPham!C:C, "T6")</f>
        <v>100</v>
      </c>
      <c r="X38" s="6">
        <f>100 + SUMIFS(NhatKy_ViPham!J:J, NhatKy_ViPham!E:E, "12_Sinh", NhatKy_ViPham!F:F, B38, NhatKy_ViPham!C:C, "T7") - SUMIFS(NhatKy_ViPham!K:K, NhatKy_ViPham!E:E, "12_Sinh", NhatKy_ViPham!F:F, B38, NhatKy_ViPham!C:C, "T7")</f>
        <v>100</v>
      </c>
      <c r="Y38" s="6">
        <f>100 + SUMIFS(NhatKy_ViPham!J:J, NhatKy_ViPham!E:E, "12_Sinh", NhatKy_ViPham!F:F, B38, NhatKy_ViPham!C:C, "T8") - SUMIFS(NhatKy_ViPham!K:K, NhatKy_ViPham!E:E, "12_Sinh", NhatKy_ViPham!F:F, B38, NhatKy_ViPham!C:C, "T8")</f>
        <v>100</v>
      </c>
      <c r="Z38" s="6">
        <f>100 + SUMIFS(NhatKy_ViPham!J:J, NhatKy_ViPham!E:E, "12_Sinh", NhatKy_ViPham!F:F, B38, NhatKy_ViPham!C:C, "T9") - SUMIFS(NhatKy_ViPham!K:K, NhatKy_ViPham!E:E, "12_Sinh", NhatKy_ViPham!F:F, B38, NhatKy_ViPham!C:C, "T9")</f>
        <v>100</v>
      </c>
      <c r="AA38" s="6">
        <f>100 + SUMIFS(NhatKy_ViPham!J:J, NhatKy_ViPham!E:E, "12_Sinh", NhatKy_ViPham!F:F, B38, NhatKy_ViPham!C:C, "T10") - SUMIFS(NhatKy_ViPham!K:K, NhatKy_ViPham!E:E, "12_Sinh", NhatKy_ViPham!F:F, B38, NhatKy_ViPham!C:C, "T10")</f>
        <v>100</v>
      </c>
      <c r="AB38" s="6">
        <f>100 + SUMIFS(NhatKy_ViPham!J:J, NhatKy_ViPham!E:E, "12_Sinh", NhatKy_ViPham!F:F, B38, NhatKy_ViPham!C:C, "T11") - SUMIFS(NhatKy_ViPham!K:K, NhatKy_ViPham!E:E, "12_Sinh", NhatKy_ViPham!F:F, B38, NhatKy_ViPham!C:C, "T11")</f>
        <v>100</v>
      </c>
      <c r="AC38" s="6">
        <f>100 + SUMIFS(NhatKy_ViPham!J:J, NhatKy_ViPham!E:E, "12_Sinh", NhatKy_ViPham!F:F, B38, NhatKy_ViPham!C:C, "T12") - SUMIFS(NhatKy_ViPham!K:K, NhatKy_ViPham!E:E, "12_Sinh", NhatKy_ViPham!F:F, B38, NhatKy_ViPham!C:C, "T12")</f>
        <v>100</v>
      </c>
      <c r="AD38" s="6">
        <f>100 + SUMIFS(NhatKy_ViPham!J:J, NhatKy_ViPham!E:E, "12_Sinh", NhatKy_ViPham!F:F, B38, NhatKy_ViPham!C:C, "T13") - SUMIFS(NhatKy_ViPham!K:K, NhatKy_ViPham!E:E, "12_Sinh", NhatKy_ViPham!F:F, B38, NhatKy_ViPham!C:C, "T13")</f>
        <v>100</v>
      </c>
      <c r="AE38" s="6">
        <f>100 + SUMIFS(NhatKy_ViPham!J:J, NhatKy_ViPham!E:E, "12_Sinh", NhatKy_ViPham!F:F, B38, NhatKy_ViPham!C:C, "T14") - SUMIFS(NhatKy_ViPham!K:K, NhatKy_ViPham!E:E, "12_Sinh", NhatKy_ViPham!F:F, B38, NhatKy_ViPham!C:C, "T14")</f>
        <v>100</v>
      </c>
      <c r="AF38" s="6">
        <f>100 + SUMIFS(NhatKy_ViPham!J:J, NhatKy_ViPham!E:E, "12_Sinh", NhatKy_ViPham!F:F, B38, NhatKy_ViPham!C:C, "T15") - SUMIFS(NhatKy_ViPham!K:K, NhatKy_ViPham!E:E, "12_Sinh", NhatKy_ViPham!F:F, B38, NhatKy_ViPham!C:C, "T15")</f>
        <v>100</v>
      </c>
      <c r="AG38" s="6">
        <f>100 + SUMIFS(NhatKy_ViPham!J:J, NhatKy_ViPham!E:E, "12_Sinh", NhatKy_ViPham!F:F, B38, NhatKy_ViPham!C:C, "T16") - SUMIFS(NhatKy_ViPham!K:K, NhatKy_ViPham!E:E, "12_Sinh", NhatKy_ViPham!F:F, B38, NhatKy_ViPham!C:C, "T16")</f>
        <v>100</v>
      </c>
      <c r="AH38" s="6">
        <f>100 + SUMIFS(NhatKy_ViPham!J:J, NhatKy_ViPham!E:E, "12_Sinh", NhatKy_ViPham!F:F, B38, NhatKy_ViPham!C:C, "T17") - SUMIFS(NhatKy_ViPham!K:K, NhatKy_ViPham!E:E, "12_Sinh", NhatKy_ViPham!F:F, B38, NhatKy_ViPham!C:C, "T17")</f>
        <v>100</v>
      </c>
      <c r="AI38" s="6">
        <f>100 + SUMIFS(NhatKy_ViPham!J:J, NhatKy_ViPham!E:E, "12_Sinh", NhatKy_ViPham!F:F, B38, NhatKy_ViPham!C:C, "T18") - SUMIFS(NhatKy_ViPham!K:K, NhatKy_ViPham!E:E, "12_Sinh", NhatKy_ViPham!F:F, B38, NhatKy_ViPham!C:C, "T18")</f>
        <v>100</v>
      </c>
      <c r="AJ38" s="6">
        <f>100 + SUMIFS(NhatKy_ViPham!J:J, NhatKy_ViPham!E:E, "12_Sinh", NhatKy_ViPham!F:F, B38, NhatKy_ViPham!C:C, "T19") - SUMIFS(NhatKy_ViPham!K:K, NhatKy_ViPham!E:E, "12_Sinh", NhatKy_ViPham!F:F, B38, NhatKy_ViPham!C:C, "T19")</f>
        <v>100</v>
      </c>
      <c r="AK38" s="6">
        <f>100 + SUMIFS(NhatKy_ViPham!J:J, NhatKy_ViPham!E:E, "12_Sinh", NhatKy_ViPham!F:F, B38, NhatKy_ViPham!C:C, "T20") - SUMIFS(NhatKy_ViPham!K:K, NhatKy_ViPham!E:E, "12_Sinh", NhatKy_ViPham!F:F, B38, NhatKy_ViPham!C:C, "T20")</f>
        <v>100</v>
      </c>
      <c r="AL38" s="6">
        <f>100 + SUMIFS(NhatKy_ViPham!J:J, NhatKy_ViPham!E:E, "12_Sinh", NhatKy_ViPham!F:F, B38, NhatKy_ViPham!C:C, "T21") - SUMIFS(NhatKy_ViPham!K:K, NhatKy_ViPham!E:E, "12_Sinh", NhatKy_ViPham!F:F, B38, NhatKy_ViPham!C:C, "T21")</f>
        <v>100</v>
      </c>
      <c r="AM38" s="6">
        <f>100 + SUMIFS(NhatKy_ViPham!J:J, NhatKy_ViPham!E:E, "12_Sinh", NhatKy_ViPham!F:F, B38, NhatKy_ViPham!C:C, "T22") - SUMIFS(NhatKy_ViPham!K:K, NhatKy_ViPham!E:E, "12_Sinh", NhatKy_ViPham!F:F, B38, NhatKy_ViPham!C:C, "T22")</f>
        <v>100</v>
      </c>
      <c r="AN38" s="6">
        <f>100 + SUMIFS(NhatKy_ViPham!J:J, NhatKy_ViPham!E:E, "12_Sinh", NhatKy_ViPham!F:F, B38, NhatKy_ViPham!C:C, "T23") - SUMIFS(NhatKy_ViPham!K:K, NhatKy_ViPham!E:E, "12_Sinh", NhatKy_ViPham!F:F, B38, NhatKy_ViPham!C:C, "T23")</f>
        <v>100</v>
      </c>
      <c r="AO38" s="6">
        <f>100 + SUMIFS(NhatKy_ViPham!J:J, NhatKy_ViPham!E:E, "12_Sinh", NhatKy_ViPham!F:F, B38, NhatKy_ViPham!C:C, "T24") - SUMIFS(NhatKy_ViPham!K:K, NhatKy_ViPham!E:E, "12_Sinh", NhatKy_ViPham!F:F, B38, NhatKy_ViPham!C:C, "T24")</f>
        <v>100</v>
      </c>
      <c r="AP38" s="6">
        <f>100 + SUMIFS(NhatKy_ViPham!J:J, NhatKy_ViPham!E:E, "12_Sinh", NhatKy_ViPham!F:F, B38, NhatKy_ViPham!C:C, "T25") - SUMIFS(NhatKy_ViPham!K:K, NhatKy_ViPham!E:E, "12_Sinh", NhatKy_ViPham!F:F, B38, NhatKy_ViPham!C:C, "T25")</f>
        <v>100</v>
      </c>
      <c r="AQ38" s="6">
        <f>100 + SUMIFS(NhatKy_ViPham!J:J, NhatKy_ViPham!E:E, "12_Sinh", NhatKy_ViPham!F:F, B38, NhatKy_ViPham!C:C, "T26") - SUMIFS(NhatKy_ViPham!K:K, NhatKy_ViPham!E:E, "12_Sinh", NhatKy_ViPham!F:F, B38, NhatKy_ViPham!C:C, "T26")</f>
        <v>100</v>
      </c>
      <c r="AR38" s="6">
        <f>100 + SUMIFS(NhatKy_ViPham!J:J, NhatKy_ViPham!E:E, "12_Sinh", NhatKy_ViPham!F:F, B38, NhatKy_ViPham!C:C, "T27") - SUMIFS(NhatKy_ViPham!K:K, NhatKy_ViPham!E:E, "12_Sinh", NhatKy_ViPham!F:F, B38, NhatKy_ViPham!C:C, "T27")</f>
        <v>100</v>
      </c>
      <c r="AS38" s="6">
        <f>100 + SUMIFS(NhatKy_ViPham!J:J, NhatKy_ViPham!E:E, "12_Sinh", NhatKy_ViPham!F:F, B38, NhatKy_ViPham!C:C, "T28") - SUMIFS(NhatKy_ViPham!K:K, NhatKy_ViPham!E:E, "12_Sinh", NhatKy_ViPham!F:F, B38, NhatKy_ViPham!C:C, "T28")</f>
        <v>100</v>
      </c>
      <c r="AT38" s="6">
        <f>100 + SUMIFS(NhatKy_ViPham!J:J, NhatKy_ViPham!E:E, "12_Sinh", NhatKy_ViPham!F:F, B38, NhatKy_ViPham!C:C, "T29") - SUMIFS(NhatKy_ViPham!K:K, NhatKy_ViPham!E:E, "12_Sinh", NhatKy_ViPham!F:F, B38, NhatKy_ViPham!C:C, "T29")</f>
        <v>100</v>
      </c>
      <c r="AU38" s="6">
        <f>100 + SUMIFS(NhatKy_ViPham!J:J, NhatKy_ViPham!E:E, "12_Sinh", NhatKy_ViPham!F:F, B38, NhatKy_ViPham!C:C, "T30") - SUMIFS(NhatKy_ViPham!K:K, NhatKy_ViPham!E:E, "12_Sinh", NhatKy_ViPham!F:F, B38, NhatKy_ViPham!C:C, "T30")</f>
        <v>100</v>
      </c>
      <c r="AV38" s="6">
        <f>100 + SUMIFS(NhatKy_ViPham!J:J, NhatKy_ViPham!E:E, "12_Sinh", NhatKy_ViPham!F:F, B38, NhatKy_ViPham!C:C, "T31") - SUMIFS(NhatKy_ViPham!K:K, NhatKy_ViPham!E:E, "12_Sinh", NhatKy_ViPham!F:F, B38, NhatKy_ViPham!C:C, "T31")</f>
        <v>100</v>
      </c>
      <c r="AW38" s="6">
        <f>100 + SUMIFS(NhatKy_ViPham!J:J, NhatKy_ViPham!E:E, "12_Sinh", NhatKy_ViPham!F:F, B38, NhatKy_ViPham!C:C, "T32") - SUMIFS(NhatKy_ViPham!K:K, NhatKy_ViPham!E:E, "12_Sinh", NhatKy_ViPham!F:F, B38, NhatKy_ViPham!C:C, "T32")</f>
        <v>100</v>
      </c>
      <c r="AX38" s="6">
        <f>100 + SUMIFS(NhatKy_ViPham!J:J, NhatKy_ViPham!E:E, "12_Sinh", NhatKy_ViPham!F:F, B38, NhatKy_ViPham!C:C, "T33") - SUMIFS(NhatKy_ViPham!K:K, NhatKy_ViPham!E:E, "12_Sinh", NhatKy_ViPham!F:F, B38, NhatKy_ViPham!C:C, "T33")</f>
        <v>100</v>
      </c>
      <c r="AY38" s="6">
        <f>100 + SUMIFS(NhatKy_ViPham!J:J, NhatKy_ViPham!E:E, "12_Sinh", NhatKy_ViPham!F:F, B38, NhatKy_ViPham!C:C, "T34") - SUMIFS(NhatKy_ViPham!K:K, NhatKy_ViPham!E:E, "12_Sinh", NhatKy_ViPham!F:F, B38, NhatKy_ViPham!C:C, "T34")</f>
        <v>100</v>
      </c>
      <c r="AZ38" s="6">
        <f>100 + SUMIFS(NhatKy_ViPham!J:J, NhatKy_ViPham!E:E, "12_Sinh", NhatKy_ViPham!F:F, B38, NhatKy_ViPham!C:C, "T35") - SUMIFS(NhatKy_ViPham!K:K, NhatKy_ViPham!E:E, "12_Sinh", NhatKy_ViPham!F:F, B38, NhatKy_ViPham!C:C, "T35")</f>
        <v>100</v>
      </c>
      <c r="BA38" s="12">
        <f t="shared" si="0"/>
        <v>100</v>
      </c>
      <c r="BB38" s="11" t="s">
        <v>430</v>
      </c>
      <c r="BC38" s="16" t="str">
        <f t="shared" si="1"/>
        <v>Tốt</v>
      </c>
      <c r="BD38" s="15" t="str">
        <f t="shared" si="2"/>
        <v>🟢 BÌNH THƯỜNG</v>
      </c>
    </row>
    <row r="39" spans="1:56" x14ac:dyDescent="0.25">
      <c r="A39" s="4">
        <v>31</v>
      </c>
      <c r="B39" s="10" t="s">
        <v>2647</v>
      </c>
      <c r="C39" s="4" t="s">
        <v>2320</v>
      </c>
      <c r="D39" s="4" t="s">
        <v>435</v>
      </c>
      <c r="E39" s="11" t="s">
        <v>430</v>
      </c>
      <c r="F39" s="7">
        <f>SUMIFS(NhatKy_ViPham!K:K, NhatKy_ViPham!E:E, "12_Sinh", NhatKy_ViPham!F:F, B39, NhatKy_ViPham!H:H, "L01")</f>
        <v>0</v>
      </c>
      <c r="G39" s="7">
        <f>SUMIFS(NhatKy_ViPham!K:K, NhatKy_ViPham!E:E, "12_Sinh", NhatKy_ViPham!F:F, B39, NhatKy_ViPham!H:H, "L02")</f>
        <v>0</v>
      </c>
      <c r="H39" s="7">
        <f>SUMIFS(NhatKy_ViPham!K:K, NhatKy_ViPham!E:E, "12_Sinh", NhatKy_ViPham!F:F, B39, NhatKy_ViPham!H:H, "L03")</f>
        <v>0</v>
      </c>
      <c r="I39" s="7">
        <f>SUMIFS(NhatKy_ViPham!K:K, NhatKy_ViPham!E:E, "12_Sinh", NhatKy_ViPham!F:F, B39, NhatKy_ViPham!H:H, "L04")</f>
        <v>0</v>
      </c>
      <c r="J39" s="7">
        <f>SUMIFS(NhatKy_ViPham!K:K, NhatKy_ViPham!E:E, "12_Sinh", NhatKy_ViPham!F:F, B39, NhatKy_ViPham!H:H, "L05")</f>
        <v>0</v>
      </c>
      <c r="K39" s="7">
        <f>SUMIFS(NhatKy_ViPham!K:K, NhatKy_ViPham!E:E, "12_Sinh", NhatKy_ViPham!F:F, B39, NhatKy_ViPham!H:H, "L06")</f>
        <v>0</v>
      </c>
      <c r="L39" s="7">
        <f>SUMIFS(NhatKy_ViPham!K:K, NhatKy_ViPham!E:E, "12_Sinh", NhatKy_ViPham!F:F, B39, NhatKy_ViPham!H:H, "L07")</f>
        <v>0</v>
      </c>
      <c r="M39" s="7">
        <f>SUMIFS(NhatKy_ViPham!K:K, NhatKy_ViPham!E:E, "12_Sinh", NhatKy_ViPham!F:F, B39, NhatKy_ViPham!H:H, "L08")</f>
        <v>0</v>
      </c>
      <c r="N39" s="7">
        <f>SUMIFS(NhatKy_ViPham!K:K, NhatKy_ViPham!E:E, "12_Sinh", NhatKy_ViPham!F:F, B39, NhatKy_ViPham!H:H, "L09")</f>
        <v>0</v>
      </c>
      <c r="O39" s="7">
        <f>SUMIFS(NhatKy_ViPham!K:K, NhatKy_ViPham!E:E, "12_Sinh", NhatKy_ViPham!F:F, B39, NhatKy_ViPham!H:H, "L10")</f>
        <v>0</v>
      </c>
      <c r="P39" s="12">
        <f>SUMIFS(NhatKy_ViPham!J:J, NhatKy_ViPham!E:E, "12_Sinh", NhatKy_ViPham!F:F, B39)</f>
        <v>0</v>
      </c>
      <c r="Q39" s="13">
        <f>SUMIFS(NhatKy_ViPham!K:K, NhatKy_ViPham!E:E, "12_Sinh", NhatKy_ViPham!F:F, B39)</f>
        <v>0</v>
      </c>
      <c r="R39" s="7">
        <f>100 + SUMIFS(NhatKy_ViPham!J:J, NhatKy_ViPham!E:E, "12_Sinh", NhatKy_ViPham!F:F, B39, NhatKy_ViPham!C:C, "T1") - SUMIFS(NhatKy_ViPham!K:K, NhatKy_ViPham!E:E, "12_Sinh", NhatKy_ViPham!F:F, B39, NhatKy_ViPham!C:C, "T1")</f>
        <v>100</v>
      </c>
      <c r="S39" s="7">
        <f>100 + SUMIFS(NhatKy_ViPham!J:J, NhatKy_ViPham!E:E, "12_Sinh", NhatKy_ViPham!F:F, B39, NhatKy_ViPham!C:C, "T2") - SUMIFS(NhatKy_ViPham!K:K, NhatKy_ViPham!E:E, "12_Sinh", NhatKy_ViPham!F:F, B39, NhatKy_ViPham!C:C, "T2")</f>
        <v>100</v>
      </c>
      <c r="T39" s="7">
        <f>100 + SUMIFS(NhatKy_ViPham!J:J, NhatKy_ViPham!E:E, "12_Sinh", NhatKy_ViPham!F:F, B39, NhatKy_ViPham!C:C, "T3") - SUMIFS(NhatKy_ViPham!K:K, NhatKy_ViPham!E:E, "12_Sinh", NhatKy_ViPham!F:F, B39, NhatKy_ViPham!C:C, "T3")</f>
        <v>100</v>
      </c>
      <c r="U39" s="7">
        <f>100 + SUMIFS(NhatKy_ViPham!J:J, NhatKy_ViPham!E:E, "12_Sinh", NhatKy_ViPham!F:F, B39, NhatKy_ViPham!C:C, "T4") - SUMIFS(NhatKy_ViPham!K:K, NhatKy_ViPham!E:E, "12_Sinh", NhatKy_ViPham!F:F, B39, NhatKy_ViPham!C:C, "T4")</f>
        <v>100</v>
      </c>
      <c r="V39" s="7">
        <f>100 + SUMIFS(NhatKy_ViPham!J:J, NhatKy_ViPham!E:E, "12_Sinh", NhatKy_ViPham!F:F, B39, NhatKy_ViPham!C:C, "T5") - SUMIFS(NhatKy_ViPham!K:K, NhatKy_ViPham!E:E, "12_Sinh", NhatKy_ViPham!F:F, B39, NhatKy_ViPham!C:C, "T5")</f>
        <v>100</v>
      </c>
      <c r="W39" s="7">
        <f>100 + SUMIFS(NhatKy_ViPham!J:J, NhatKy_ViPham!E:E, "12_Sinh", NhatKy_ViPham!F:F, B39, NhatKy_ViPham!C:C, "T6") - SUMIFS(NhatKy_ViPham!K:K, NhatKy_ViPham!E:E, "12_Sinh", NhatKy_ViPham!F:F, B39, NhatKy_ViPham!C:C, "T6")</f>
        <v>100</v>
      </c>
      <c r="X39" s="7">
        <f>100 + SUMIFS(NhatKy_ViPham!J:J, NhatKy_ViPham!E:E, "12_Sinh", NhatKy_ViPham!F:F, B39, NhatKy_ViPham!C:C, "T7") - SUMIFS(NhatKy_ViPham!K:K, NhatKy_ViPham!E:E, "12_Sinh", NhatKy_ViPham!F:F, B39, NhatKy_ViPham!C:C, "T7")</f>
        <v>100</v>
      </c>
      <c r="Y39" s="7">
        <f>100 + SUMIFS(NhatKy_ViPham!J:J, NhatKy_ViPham!E:E, "12_Sinh", NhatKy_ViPham!F:F, B39, NhatKy_ViPham!C:C, "T8") - SUMIFS(NhatKy_ViPham!K:K, NhatKy_ViPham!E:E, "12_Sinh", NhatKy_ViPham!F:F, B39, NhatKy_ViPham!C:C, "T8")</f>
        <v>100</v>
      </c>
      <c r="Z39" s="7">
        <f>100 + SUMIFS(NhatKy_ViPham!J:J, NhatKy_ViPham!E:E, "12_Sinh", NhatKy_ViPham!F:F, B39, NhatKy_ViPham!C:C, "T9") - SUMIFS(NhatKy_ViPham!K:K, NhatKy_ViPham!E:E, "12_Sinh", NhatKy_ViPham!F:F, B39, NhatKy_ViPham!C:C, "T9")</f>
        <v>100</v>
      </c>
      <c r="AA39" s="7">
        <f>100 + SUMIFS(NhatKy_ViPham!J:J, NhatKy_ViPham!E:E, "12_Sinh", NhatKy_ViPham!F:F, B39, NhatKy_ViPham!C:C, "T10") - SUMIFS(NhatKy_ViPham!K:K, NhatKy_ViPham!E:E, "12_Sinh", NhatKy_ViPham!F:F, B39, NhatKy_ViPham!C:C, "T10")</f>
        <v>100</v>
      </c>
      <c r="AB39" s="7">
        <f>100 + SUMIFS(NhatKy_ViPham!J:J, NhatKy_ViPham!E:E, "12_Sinh", NhatKy_ViPham!F:F, B39, NhatKy_ViPham!C:C, "T11") - SUMIFS(NhatKy_ViPham!K:K, NhatKy_ViPham!E:E, "12_Sinh", NhatKy_ViPham!F:F, B39, NhatKy_ViPham!C:C, "T11")</f>
        <v>100</v>
      </c>
      <c r="AC39" s="7">
        <f>100 + SUMIFS(NhatKy_ViPham!J:J, NhatKy_ViPham!E:E, "12_Sinh", NhatKy_ViPham!F:F, B39, NhatKy_ViPham!C:C, "T12") - SUMIFS(NhatKy_ViPham!K:K, NhatKy_ViPham!E:E, "12_Sinh", NhatKy_ViPham!F:F, B39, NhatKy_ViPham!C:C, "T12")</f>
        <v>100</v>
      </c>
      <c r="AD39" s="7">
        <f>100 + SUMIFS(NhatKy_ViPham!J:J, NhatKy_ViPham!E:E, "12_Sinh", NhatKy_ViPham!F:F, B39, NhatKy_ViPham!C:C, "T13") - SUMIFS(NhatKy_ViPham!K:K, NhatKy_ViPham!E:E, "12_Sinh", NhatKy_ViPham!F:F, B39, NhatKy_ViPham!C:C, "T13")</f>
        <v>100</v>
      </c>
      <c r="AE39" s="7">
        <f>100 + SUMIFS(NhatKy_ViPham!J:J, NhatKy_ViPham!E:E, "12_Sinh", NhatKy_ViPham!F:F, B39, NhatKy_ViPham!C:C, "T14") - SUMIFS(NhatKy_ViPham!K:K, NhatKy_ViPham!E:E, "12_Sinh", NhatKy_ViPham!F:F, B39, NhatKy_ViPham!C:C, "T14")</f>
        <v>100</v>
      </c>
      <c r="AF39" s="7">
        <f>100 + SUMIFS(NhatKy_ViPham!J:J, NhatKy_ViPham!E:E, "12_Sinh", NhatKy_ViPham!F:F, B39, NhatKy_ViPham!C:C, "T15") - SUMIFS(NhatKy_ViPham!K:K, NhatKy_ViPham!E:E, "12_Sinh", NhatKy_ViPham!F:F, B39, NhatKy_ViPham!C:C, "T15")</f>
        <v>100</v>
      </c>
      <c r="AG39" s="7">
        <f>100 + SUMIFS(NhatKy_ViPham!J:J, NhatKy_ViPham!E:E, "12_Sinh", NhatKy_ViPham!F:F, B39, NhatKy_ViPham!C:C, "T16") - SUMIFS(NhatKy_ViPham!K:K, NhatKy_ViPham!E:E, "12_Sinh", NhatKy_ViPham!F:F, B39, NhatKy_ViPham!C:C, "T16")</f>
        <v>100</v>
      </c>
      <c r="AH39" s="7">
        <f>100 + SUMIFS(NhatKy_ViPham!J:J, NhatKy_ViPham!E:E, "12_Sinh", NhatKy_ViPham!F:F, B39, NhatKy_ViPham!C:C, "T17") - SUMIFS(NhatKy_ViPham!K:K, NhatKy_ViPham!E:E, "12_Sinh", NhatKy_ViPham!F:F, B39, NhatKy_ViPham!C:C, "T17")</f>
        <v>100</v>
      </c>
      <c r="AI39" s="7">
        <f>100 + SUMIFS(NhatKy_ViPham!J:J, NhatKy_ViPham!E:E, "12_Sinh", NhatKy_ViPham!F:F, B39, NhatKy_ViPham!C:C, "T18") - SUMIFS(NhatKy_ViPham!K:K, NhatKy_ViPham!E:E, "12_Sinh", NhatKy_ViPham!F:F, B39, NhatKy_ViPham!C:C, "T18")</f>
        <v>100</v>
      </c>
      <c r="AJ39" s="7">
        <f>100 + SUMIFS(NhatKy_ViPham!J:J, NhatKy_ViPham!E:E, "12_Sinh", NhatKy_ViPham!F:F, B39, NhatKy_ViPham!C:C, "T19") - SUMIFS(NhatKy_ViPham!K:K, NhatKy_ViPham!E:E, "12_Sinh", NhatKy_ViPham!F:F, B39, NhatKy_ViPham!C:C, "T19")</f>
        <v>100</v>
      </c>
      <c r="AK39" s="7">
        <f>100 + SUMIFS(NhatKy_ViPham!J:J, NhatKy_ViPham!E:E, "12_Sinh", NhatKy_ViPham!F:F, B39, NhatKy_ViPham!C:C, "T20") - SUMIFS(NhatKy_ViPham!K:K, NhatKy_ViPham!E:E, "12_Sinh", NhatKy_ViPham!F:F, B39, NhatKy_ViPham!C:C, "T20")</f>
        <v>100</v>
      </c>
      <c r="AL39" s="7">
        <f>100 + SUMIFS(NhatKy_ViPham!J:J, NhatKy_ViPham!E:E, "12_Sinh", NhatKy_ViPham!F:F, B39, NhatKy_ViPham!C:C, "T21") - SUMIFS(NhatKy_ViPham!K:K, NhatKy_ViPham!E:E, "12_Sinh", NhatKy_ViPham!F:F, B39, NhatKy_ViPham!C:C, "T21")</f>
        <v>100</v>
      </c>
      <c r="AM39" s="7">
        <f>100 + SUMIFS(NhatKy_ViPham!J:J, NhatKy_ViPham!E:E, "12_Sinh", NhatKy_ViPham!F:F, B39, NhatKy_ViPham!C:C, "T22") - SUMIFS(NhatKy_ViPham!K:K, NhatKy_ViPham!E:E, "12_Sinh", NhatKy_ViPham!F:F, B39, NhatKy_ViPham!C:C, "T22")</f>
        <v>100</v>
      </c>
      <c r="AN39" s="7">
        <f>100 + SUMIFS(NhatKy_ViPham!J:J, NhatKy_ViPham!E:E, "12_Sinh", NhatKy_ViPham!F:F, B39, NhatKy_ViPham!C:C, "T23") - SUMIFS(NhatKy_ViPham!K:K, NhatKy_ViPham!E:E, "12_Sinh", NhatKy_ViPham!F:F, B39, NhatKy_ViPham!C:C, "T23")</f>
        <v>100</v>
      </c>
      <c r="AO39" s="7">
        <f>100 + SUMIFS(NhatKy_ViPham!J:J, NhatKy_ViPham!E:E, "12_Sinh", NhatKy_ViPham!F:F, B39, NhatKy_ViPham!C:C, "T24") - SUMIFS(NhatKy_ViPham!K:K, NhatKy_ViPham!E:E, "12_Sinh", NhatKy_ViPham!F:F, B39, NhatKy_ViPham!C:C, "T24")</f>
        <v>100</v>
      </c>
      <c r="AP39" s="7">
        <f>100 + SUMIFS(NhatKy_ViPham!J:J, NhatKy_ViPham!E:E, "12_Sinh", NhatKy_ViPham!F:F, B39, NhatKy_ViPham!C:C, "T25") - SUMIFS(NhatKy_ViPham!K:K, NhatKy_ViPham!E:E, "12_Sinh", NhatKy_ViPham!F:F, B39, NhatKy_ViPham!C:C, "T25")</f>
        <v>100</v>
      </c>
      <c r="AQ39" s="7">
        <f>100 + SUMIFS(NhatKy_ViPham!J:J, NhatKy_ViPham!E:E, "12_Sinh", NhatKy_ViPham!F:F, B39, NhatKy_ViPham!C:C, "T26") - SUMIFS(NhatKy_ViPham!K:K, NhatKy_ViPham!E:E, "12_Sinh", NhatKy_ViPham!F:F, B39, NhatKy_ViPham!C:C, "T26")</f>
        <v>100</v>
      </c>
      <c r="AR39" s="7">
        <f>100 + SUMIFS(NhatKy_ViPham!J:J, NhatKy_ViPham!E:E, "12_Sinh", NhatKy_ViPham!F:F, B39, NhatKy_ViPham!C:C, "T27") - SUMIFS(NhatKy_ViPham!K:K, NhatKy_ViPham!E:E, "12_Sinh", NhatKy_ViPham!F:F, B39, NhatKy_ViPham!C:C, "T27")</f>
        <v>100</v>
      </c>
      <c r="AS39" s="7">
        <f>100 + SUMIFS(NhatKy_ViPham!J:J, NhatKy_ViPham!E:E, "12_Sinh", NhatKy_ViPham!F:F, B39, NhatKy_ViPham!C:C, "T28") - SUMIFS(NhatKy_ViPham!K:K, NhatKy_ViPham!E:E, "12_Sinh", NhatKy_ViPham!F:F, B39, NhatKy_ViPham!C:C, "T28")</f>
        <v>100</v>
      </c>
      <c r="AT39" s="7">
        <f>100 + SUMIFS(NhatKy_ViPham!J:J, NhatKy_ViPham!E:E, "12_Sinh", NhatKy_ViPham!F:F, B39, NhatKy_ViPham!C:C, "T29") - SUMIFS(NhatKy_ViPham!K:K, NhatKy_ViPham!E:E, "12_Sinh", NhatKy_ViPham!F:F, B39, NhatKy_ViPham!C:C, "T29")</f>
        <v>100</v>
      </c>
      <c r="AU39" s="7">
        <f>100 + SUMIFS(NhatKy_ViPham!J:J, NhatKy_ViPham!E:E, "12_Sinh", NhatKy_ViPham!F:F, B39, NhatKy_ViPham!C:C, "T30") - SUMIFS(NhatKy_ViPham!K:K, NhatKy_ViPham!E:E, "12_Sinh", NhatKy_ViPham!F:F, B39, NhatKy_ViPham!C:C, "T30")</f>
        <v>100</v>
      </c>
      <c r="AV39" s="7">
        <f>100 + SUMIFS(NhatKy_ViPham!J:J, NhatKy_ViPham!E:E, "12_Sinh", NhatKy_ViPham!F:F, B39, NhatKy_ViPham!C:C, "T31") - SUMIFS(NhatKy_ViPham!K:K, NhatKy_ViPham!E:E, "12_Sinh", NhatKy_ViPham!F:F, B39, NhatKy_ViPham!C:C, "T31")</f>
        <v>100</v>
      </c>
      <c r="AW39" s="7">
        <f>100 + SUMIFS(NhatKy_ViPham!J:J, NhatKy_ViPham!E:E, "12_Sinh", NhatKy_ViPham!F:F, B39, NhatKy_ViPham!C:C, "T32") - SUMIFS(NhatKy_ViPham!K:K, NhatKy_ViPham!E:E, "12_Sinh", NhatKy_ViPham!F:F, B39, NhatKy_ViPham!C:C, "T32")</f>
        <v>100</v>
      </c>
      <c r="AX39" s="7">
        <f>100 + SUMIFS(NhatKy_ViPham!J:J, NhatKy_ViPham!E:E, "12_Sinh", NhatKy_ViPham!F:F, B39, NhatKy_ViPham!C:C, "T33") - SUMIFS(NhatKy_ViPham!K:K, NhatKy_ViPham!E:E, "12_Sinh", NhatKy_ViPham!F:F, B39, NhatKy_ViPham!C:C, "T33")</f>
        <v>100</v>
      </c>
      <c r="AY39" s="7">
        <f>100 + SUMIFS(NhatKy_ViPham!J:J, NhatKy_ViPham!E:E, "12_Sinh", NhatKy_ViPham!F:F, B39, NhatKy_ViPham!C:C, "T34") - SUMIFS(NhatKy_ViPham!K:K, NhatKy_ViPham!E:E, "12_Sinh", NhatKy_ViPham!F:F, B39, NhatKy_ViPham!C:C, "T34")</f>
        <v>100</v>
      </c>
      <c r="AZ39" s="7">
        <f>100 + SUMIFS(NhatKy_ViPham!J:J, NhatKy_ViPham!E:E, "12_Sinh", NhatKy_ViPham!F:F, B39, NhatKy_ViPham!C:C, "T35") - SUMIFS(NhatKy_ViPham!K:K, NhatKy_ViPham!E:E, "12_Sinh", NhatKy_ViPham!F:F, B39, NhatKy_ViPham!C:C, "T35")</f>
        <v>100</v>
      </c>
      <c r="BA39" s="12">
        <f t="shared" si="0"/>
        <v>100</v>
      </c>
      <c r="BB39" s="11" t="s">
        <v>430</v>
      </c>
      <c r="BC39" s="14" t="str">
        <f t="shared" si="1"/>
        <v>Tốt</v>
      </c>
      <c r="BD39" s="10" t="str">
        <f t="shared" si="2"/>
        <v>🟢 BÌNH THƯỜNG</v>
      </c>
    </row>
    <row r="40" spans="1:56" x14ac:dyDescent="0.25">
      <c r="A40" s="5">
        <v>32</v>
      </c>
      <c r="B40" s="15" t="s">
        <v>2648</v>
      </c>
      <c r="C40" s="5" t="s">
        <v>2209</v>
      </c>
      <c r="D40" s="5" t="s">
        <v>435</v>
      </c>
      <c r="E40" s="11" t="s">
        <v>430</v>
      </c>
      <c r="F40" s="6">
        <f>SUMIFS(NhatKy_ViPham!K:K, NhatKy_ViPham!E:E, "12_Sinh", NhatKy_ViPham!F:F, B40, NhatKy_ViPham!H:H, "L01")</f>
        <v>0</v>
      </c>
      <c r="G40" s="6">
        <f>SUMIFS(NhatKy_ViPham!K:K, NhatKy_ViPham!E:E, "12_Sinh", NhatKy_ViPham!F:F, B40, NhatKy_ViPham!H:H, "L02")</f>
        <v>0</v>
      </c>
      <c r="H40" s="6">
        <f>SUMIFS(NhatKy_ViPham!K:K, NhatKy_ViPham!E:E, "12_Sinh", NhatKy_ViPham!F:F, B40, NhatKy_ViPham!H:H, "L03")</f>
        <v>0</v>
      </c>
      <c r="I40" s="6">
        <f>SUMIFS(NhatKy_ViPham!K:K, NhatKy_ViPham!E:E, "12_Sinh", NhatKy_ViPham!F:F, B40, NhatKy_ViPham!H:H, "L04")</f>
        <v>0</v>
      </c>
      <c r="J40" s="6">
        <f>SUMIFS(NhatKy_ViPham!K:K, NhatKy_ViPham!E:E, "12_Sinh", NhatKy_ViPham!F:F, B40, NhatKy_ViPham!H:H, "L05")</f>
        <v>0</v>
      </c>
      <c r="K40" s="6">
        <f>SUMIFS(NhatKy_ViPham!K:K, NhatKy_ViPham!E:E, "12_Sinh", NhatKy_ViPham!F:F, B40, NhatKy_ViPham!H:H, "L06")</f>
        <v>0</v>
      </c>
      <c r="L40" s="6">
        <f>SUMIFS(NhatKy_ViPham!K:K, NhatKy_ViPham!E:E, "12_Sinh", NhatKy_ViPham!F:F, B40, NhatKy_ViPham!H:H, "L07")</f>
        <v>0</v>
      </c>
      <c r="M40" s="6">
        <f>SUMIFS(NhatKy_ViPham!K:K, NhatKy_ViPham!E:E, "12_Sinh", NhatKy_ViPham!F:F, B40, NhatKy_ViPham!H:H, "L08")</f>
        <v>0</v>
      </c>
      <c r="N40" s="6">
        <f>SUMIFS(NhatKy_ViPham!K:K, NhatKy_ViPham!E:E, "12_Sinh", NhatKy_ViPham!F:F, B40, NhatKy_ViPham!H:H, "L09")</f>
        <v>0</v>
      </c>
      <c r="O40" s="6">
        <f>SUMIFS(NhatKy_ViPham!K:K, NhatKy_ViPham!E:E, "12_Sinh", NhatKy_ViPham!F:F, B40, NhatKy_ViPham!H:H, "L10")</f>
        <v>0</v>
      </c>
      <c r="P40" s="12">
        <f>SUMIFS(NhatKy_ViPham!J:J, NhatKy_ViPham!E:E, "12_Sinh", NhatKy_ViPham!F:F, B40)</f>
        <v>0</v>
      </c>
      <c r="Q40" s="13">
        <f>SUMIFS(NhatKy_ViPham!K:K, NhatKy_ViPham!E:E, "12_Sinh", NhatKy_ViPham!F:F, B40)</f>
        <v>0</v>
      </c>
      <c r="R40" s="6">
        <f>100 + SUMIFS(NhatKy_ViPham!J:J, NhatKy_ViPham!E:E, "12_Sinh", NhatKy_ViPham!F:F, B40, NhatKy_ViPham!C:C, "T1") - SUMIFS(NhatKy_ViPham!K:K, NhatKy_ViPham!E:E, "12_Sinh", NhatKy_ViPham!F:F, B40, NhatKy_ViPham!C:C, "T1")</f>
        <v>100</v>
      </c>
      <c r="S40" s="6">
        <f>100 + SUMIFS(NhatKy_ViPham!J:J, NhatKy_ViPham!E:E, "12_Sinh", NhatKy_ViPham!F:F, B40, NhatKy_ViPham!C:C, "T2") - SUMIFS(NhatKy_ViPham!K:K, NhatKy_ViPham!E:E, "12_Sinh", NhatKy_ViPham!F:F, B40, NhatKy_ViPham!C:C, "T2")</f>
        <v>100</v>
      </c>
      <c r="T40" s="6">
        <f>100 + SUMIFS(NhatKy_ViPham!J:J, NhatKy_ViPham!E:E, "12_Sinh", NhatKy_ViPham!F:F, B40, NhatKy_ViPham!C:C, "T3") - SUMIFS(NhatKy_ViPham!K:K, NhatKy_ViPham!E:E, "12_Sinh", NhatKy_ViPham!F:F, B40, NhatKy_ViPham!C:C, "T3")</f>
        <v>100</v>
      </c>
      <c r="U40" s="6">
        <f>100 + SUMIFS(NhatKy_ViPham!J:J, NhatKy_ViPham!E:E, "12_Sinh", NhatKy_ViPham!F:F, B40, NhatKy_ViPham!C:C, "T4") - SUMIFS(NhatKy_ViPham!K:K, NhatKy_ViPham!E:E, "12_Sinh", NhatKy_ViPham!F:F, B40, NhatKy_ViPham!C:C, "T4")</f>
        <v>100</v>
      </c>
      <c r="V40" s="6">
        <f>100 + SUMIFS(NhatKy_ViPham!J:J, NhatKy_ViPham!E:E, "12_Sinh", NhatKy_ViPham!F:F, B40, NhatKy_ViPham!C:C, "T5") - SUMIFS(NhatKy_ViPham!K:K, NhatKy_ViPham!E:E, "12_Sinh", NhatKy_ViPham!F:F, B40, NhatKy_ViPham!C:C, "T5")</f>
        <v>100</v>
      </c>
      <c r="W40" s="6">
        <f>100 + SUMIFS(NhatKy_ViPham!J:J, NhatKy_ViPham!E:E, "12_Sinh", NhatKy_ViPham!F:F, B40, NhatKy_ViPham!C:C, "T6") - SUMIFS(NhatKy_ViPham!K:K, NhatKy_ViPham!E:E, "12_Sinh", NhatKy_ViPham!F:F, B40, NhatKy_ViPham!C:C, "T6")</f>
        <v>100</v>
      </c>
      <c r="X40" s="6">
        <f>100 + SUMIFS(NhatKy_ViPham!J:J, NhatKy_ViPham!E:E, "12_Sinh", NhatKy_ViPham!F:F, B40, NhatKy_ViPham!C:C, "T7") - SUMIFS(NhatKy_ViPham!K:K, NhatKy_ViPham!E:E, "12_Sinh", NhatKy_ViPham!F:F, B40, NhatKy_ViPham!C:C, "T7")</f>
        <v>100</v>
      </c>
      <c r="Y40" s="6">
        <f>100 + SUMIFS(NhatKy_ViPham!J:J, NhatKy_ViPham!E:E, "12_Sinh", NhatKy_ViPham!F:F, B40, NhatKy_ViPham!C:C, "T8") - SUMIFS(NhatKy_ViPham!K:K, NhatKy_ViPham!E:E, "12_Sinh", NhatKy_ViPham!F:F, B40, NhatKy_ViPham!C:C, "T8")</f>
        <v>100</v>
      </c>
      <c r="Z40" s="6">
        <f>100 + SUMIFS(NhatKy_ViPham!J:J, NhatKy_ViPham!E:E, "12_Sinh", NhatKy_ViPham!F:F, B40, NhatKy_ViPham!C:C, "T9") - SUMIFS(NhatKy_ViPham!K:K, NhatKy_ViPham!E:E, "12_Sinh", NhatKy_ViPham!F:F, B40, NhatKy_ViPham!C:C, "T9")</f>
        <v>100</v>
      </c>
      <c r="AA40" s="6">
        <f>100 + SUMIFS(NhatKy_ViPham!J:J, NhatKy_ViPham!E:E, "12_Sinh", NhatKy_ViPham!F:F, B40, NhatKy_ViPham!C:C, "T10") - SUMIFS(NhatKy_ViPham!K:K, NhatKy_ViPham!E:E, "12_Sinh", NhatKy_ViPham!F:F, B40, NhatKy_ViPham!C:C, "T10")</f>
        <v>100</v>
      </c>
      <c r="AB40" s="6">
        <f>100 + SUMIFS(NhatKy_ViPham!J:J, NhatKy_ViPham!E:E, "12_Sinh", NhatKy_ViPham!F:F, B40, NhatKy_ViPham!C:C, "T11") - SUMIFS(NhatKy_ViPham!K:K, NhatKy_ViPham!E:E, "12_Sinh", NhatKy_ViPham!F:F, B40, NhatKy_ViPham!C:C, "T11")</f>
        <v>100</v>
      </c>
      <c r="AC40" s="6">
        <f>100 + SUMIFS(NhatKy_ViPham!J:J, NhatKy_ViPham!E:E, "12_Sinh", NhatKy_ViPham!F:F, B40, NhatKy_ViPham!C:C, "T12") - SUMIFS(NhatKy_ViPham!K:K, NhatKy_ViPham!E:E, "12_Sinh", NhatKy_ViPham!F:F, B40, NhatKy_ViPham!C:C, "T12")</f>
        <v>100</v>
      </c>
      <c r="AD40" s="6">
        <f>100 + SUMIFS(NhatKy_ViPham!J:J, NhatKy_ViPham!E:E, "12_Sinh", NhatKy_ViPham!F:F, B40, NhatKy_ViPham!C:C, "T13") - SUMIFS(NhatKy_ViPham!K:K, NhatKy_ViPham!E:E, "12_Sinh", NhatKy_ViPham!F:F, B40, NhatKy_ViPham!C:C, "T13")</f>
        <v>100</v>
      </c>
      <c r="AE40" s="6">
        <f>100 + SUMIFS(NhatKy_ViPham!J:J, NhatKy_ViPham!E:E, "12_Sinh", NhatKy_ViPham!F:F, B40, NhatKy_ViPham!C:C, "T14") - SUMIFS(NhatKy_ViPham!K:K, NhatKy_ViPham!E:E, "12_Sinh", NhatKy_ViPham!F:F, B40, NhatKy_ViPham!C:C, "T14")</f>
        <v>100</v>
      </c>
      <c r="AF40" s="6">
        <f>100 + SUMIFS(NhatKy_ViPham!J:J, NhatKy_ViPham!E:E, "12_Sinh", NhatKy_ViPham!F:F, B40, NhatKy_ViPham!C:C, "T15") - SUMIFS(NhatKy_ViPham!K:K, NhatKy_ViPham!E:E, "12_Sinh", NhatKy_ViPham!F:F, B40, NhatKy_ViPham!C:C, "T15")</f>
        <v>100</v>
      </c>
      <c r="AG40" s="6">
        <f>100 + SUMIFS(NhatKy_ViPham!J:J, NhatKy_ViPham!E:E, "12_Sinh", NhatKy_ViPham!F:F, B40, NhatKy_ViPham!C:C, "T16") - SUMIFS(NhatKy_ViPham!K:K, NhatKy_ViPham!E:E, "12_Sinh", NhatKy_ViPham!F:F, B40, NhatKy_ViPham!C:C, "T16")</f>
        <v>100</v>
      </c>
      <c r="AH40" s="6">
        <f>100 + SUMIFS(NhatKy_ViPham!J:J, NhatKy_ViPham!E:E, "12_Sinh", NhatKy_ViPham!F:F, B40, NhatKy_ViPham!C:C, "T17") - SUMIFS(NhatKy_ViPham!K:K, NhatKy_ViPham!E:E, "12_Sinh", NhatKy_ViPham!F:F, B40, NhatKy_ViPham!C:C, "T17")</f>
        <v>100</v>
      </c>
      <c r="AI40" s="6">
        <f>100 + SUMIFS(NhatKy_ViPham!J:J, NhatKy_ViPham!E:E, "12_Sinh", NhatKy_ViPham!F:F, B40, NhatKy_ViPham!C:C, "T18") - SUMIFS(NhatKy_ViPham!K:K, NhatKy_ViPham!E:E, "12_Sinh", NhatKy_ViPham!F:F, B40, NhatKy_ViPham!C:C, "T18")</f>
        <v>100</v>
      </c>
      <c r="AJ40" s="6">
        <f>100 + SUMIFS(NhatKy_ViPham!J:J, NhatKy_ViPham!E:E, "12_Sinh", NhatKy_ViPham!F:F, B40, NhatKy_ViPham!C:C, "T19") - SUMIFS(NhatKy_ViPham!K:K, NhatKy_ViPham!E:E, "12_Sinh", NhatKy_ViPham!F:F, B40, NhatKy_ViPham!C:C, "T19")</f>
        <v>100</v>
      </c>
      <c r="AK40" s="6">
        <f>100 + SUMIFS(NhatKy_ViPham!J:J, NhatKy_ViPham!E:E, "12_Sinh", NhatKy_ViPham!F:F, B40, NhatKy_ViPham!C:C, "T20") - SUMIFS(NhatKy_ViPham!K:K, NhatKy_ViPham!E:E, "12_Sinh", NhatKy_ViPham!F:F, B40, NhatKy_ViPham!C:C, "T20")</f>
        <v>100</v>
      </c>
      <c r="AL40" s="6">
        <f>100 + SUMIFS(NhatKy_ViPham!J:J, NhatKy_ViPham!E:E, "12_Sinh", NhatKy_ViPham!F:F, B40, NhatKy_ViPham!C:C, "T21") - SUMIFS(NhatKy_ViPham!K:K, NhatKy_ViPham!E:E, "12_Sinh", NhatKy_ViPham!F:F, B40, NhatKy_ViPham!C:C, "T21")</f>
        <v>100</v>
      </c>
      <c r="AM40" s="6">
        <f>100 + SUMIFS(NhatKy_ViPham!J:J, NhatKy_ViPham!E:E, "12_Sinh", NhatKy_ViPham!F:F, B40, NhatKy_ViPham!C:C, "T22") - SUMIFS(NhatKy_ViPham!K:K, NhatKy_ViPham!E:E, "12_Sinh", NhatKy_ViPham!F:F, B40, NhatKy_ViPham!C:C, "T22")</f>
        <v>100</v>
      </c>
      <c r="AN40" s="6">
        <f>100 + SUMIFS(NhatKy_ViPham!J:J, NhatKy_ViPham!E:E, "12_Sinh", NhatKy_ViPham!F:F, B40, NhatKy_ViPham!C:C, "T23") - SUMIFS(NhatKy_ViPham!K:K, NhatKy_ViPham!E:E, "12_Sinh", NhatKy_ViPham!F:F, B40, NhatKy_ViPham!C:C, "T23")</f>
        <v>100</v>
      </c>
      <c r="AO40" s="6">
        <f>100 + SUMIFS(NhatKy_ViPham!J:J, NhatKy_ViPham!E:E, "12_Sinh", NhatKy_ViPham!F:F, B40, NhatKy_ViPham!C:C, "T24") - SUMIFS(NhatKy_ViPham!K:K, NhatKy_ViPham!E:E, "12_Sinh", NhatKy_ViPham!F:F, B40, NhatKy_ViPham!C:C, "T24")</f>
        <v>100</v>
      </c>
      <c r="AP40" s="6">
        <f>100 + SUMIFS(NhatKy_ViPham!J:J, NhatKy_ViPham!E:E, "12_Sinh", NhatKy_ViPham!F:F, B40, NhatKy_ViPham!C:C, "T25") - SUMIFS(NhatKy_ViPham!K:K, NhatKy_ViPham!E:E, "12_Sinh", NhatKy_ViPham!F:F, B40, NhatKy_ViPham!C:C, "T25")</f>
        <v>100</v>
      </c>
      <c r="AQ40" s="6">
        <f>100 + SUMIFS(NhatKy_ViPham!J:J, NhatKy_ViPham!E:E, "12_Sinh", NhatKy_ViPham!F:F, B40, NhatKy_ViPham!C:C, "T26") - SUMIFS(NhatKy_ViPham!K:K, NhatKy_ViPham!E:E, "12_Sinh", NhatKy_ViPham!F:F, B40, NhatKy_ViPham!C:C, "T26")</f>
        <v>100</v>
      </c>
      <c r="AR40" s="6">
        <f>100 + SUMIFS(NhatKy_ViPham!J:J, NhatKy_ViPham!E:E, "12_Sinh", NhatKy_ViPham!F:F, B40, NhatKy_ViPham!C:C, "T27") - SUMIFS(NhatKy_ViPham!K:K, NhatKy_ViPham!E:E, "12_Sinh", NhatKy_ViPham!F:F, B40, NhatKy_ViPham!C:C, "T27")</f>
        <v>100</v>
      </c>
      <c r="AS40" s="6">
        <f>100 + SUMIFS(NhatKy_ViPham!J:J, NhatKy_ViPham!E:E, "12_Sinh", NhatKy_ViPham!F:F, B40, NhatKy_ViPham!C:C, "T28") - SUMIFS(NhatKy_ViPham!K:K, NhatKy_ViPham!E:E, "12_Sinh", NhatKy_ViPham!F:F, B40, NhatKy_ViPham!C:C, "T28")</f>
        <v>100</v>
      </c>
      <c r="AT40" s="6">
        <f>100 + SUMIFS(NhatKy_ViPham!J:J, NhatKy_ViPham!E:E, "12_Sinh", NhatKy_ViPham!F:F, B40, NhatKy_ViPham!C:C, "T29") - SUMIFS(NhatKy_ViPham!K:K, NhatKy_ViPham!E:E, "12_Sinh", NhatKy_ViPham!F:F, B40, NhatKy_ViPham!C:C, "T29")</f>
        <v>100</v>
      </c>
      <c r="AU40" s="6">
        <f>100 + SUMIFS(NhatKy_ViPham!J:J, NhatKy_ViPham!E:E, "12_Sinh", NhatKy_ViPham!F:F, B40, NhatKy_ViPham!C:C, "T30") - SUMIFS(NhatKy_ViPham!K:K, NhatKy_ViPham!E:E, "12_Sinh", NhatKy_ViPham!F:F, B40, NhatKy_ViPham!C:C, "T30")</f>
        <v>100</v>
      </c>
      <c r="AV40" s="6">
        <f>100 + SUMIFS(NhatKy_ViPham!J:J, NhatKy_ViPham!E:E, "12_Sinh", NhatKy_ViPham!F:F, B40, NhatKy_ViPham!C:C, "T31") - SUMIFS(NhatKy_ViPham!K:K, NhatKy_ViPham!E:E, "12_Sinh", NhatKy_ViPham!F:F, B40, NhatKy_ViPham!C:C, "T31")</f>
        <v>100</v>
      </c>
      <c r="AW40" s="6">
        <f>100 + SUMIFS(NhatKy_ViPham!J:J, NhatKy_ViPham!E:E, "12_Sinh", NhatKy_ViPham!F:F, B40, NhatKy_ViPham!C:C, "T32") - SUMIFS(NhatKy_ViPham!K:K, NhatKy_ViPham!E:E, "12_Sinh", NhatKy_ViPham!F:F, B40, NhatKy_ViPham!C:C, "T32")</f>
        <v>100</v>
      </c>
      <c r="AX40" s="6">
        <f>100 + SUMIFS(NhatKy_ViPham!J:J, NhatKy_ViPham!E:E, "12_Sinh", NhatKy_ViPham!F:F, B40, NhatKy_ViPham!C:C, "T33") - SUMIFS(NhatKy_ViPham!K:K, NhatKy_ViPham!E:E, "12_Sinh", NhatKy_ViPham!F:F, B40, NhatKy_ViPham!C:C, "T33")</f>
        <v>100</v>
      </c>
      <c r="AY40" s="6">
        <f>100 + SUMIFS(NhatKy_ViPham!J:J, NhatKy_ViPham!E:E, "12_Sinh", NhatKy_ViPham!F:F, B40, NhatKy_ViPham!C:C, "T34") - SUMIFS(NhatKy_ViPham!K:K, NhatKy_ViPham!E:E, "12_Sinh", NhatKy_ViPham!F:F, B40, NhatKy_ViPham!C:C, "T34")</f>
        <v>100</v>
      </c>
      <c r="AZ40" s="6">
        <f>100 + SUMIFS(NhatKy_ViPham!J:J, NhatKy_ViPham!E:E, "12_Sinh", NhatKy_ViPham!F:F, B40, NhatKy_ViPham!C:C, "T35") - SUMIFS(NhatKy_ViPham!K:K, NhatKy_ViPham!E:E, "12_Sinh", NhatKy_ViPham!F:F, B40, NhatKy_ViPham!C:C, "T35")</f>
        <v>100</v>
      </c>
      <c r="BA40" s="12">
        <f t="shared" si="0"/>
        <v>100</v>
      </c>
      <c r="BB40" s="11" t="s">
        <v>430</v>
      </c>
      <c r="BC40" s="16" t="str">
        <f t="shared" si="1"/>
        <v>Tốt</v>
      </c>
      <c r="BD40" s="15" t="str">
        <f t="shared" si="2"/>
        <v>🟢 BÌNH THƯỜNG</v>
      </c>
    </row>
    <row r="41" spans="1:56" x14ac:dyDescent="0.25">
      <c r="A41" s="4">
        <v>33</v>
      </c>
      <c r="B41" s="10" t="s">
        <v>2649</v>
      </c>
      <c r="C41" s="4" t="s">
        <v>2650</v>
      </c>
      <c r="D41" s="4" t="s">
        <v>429</v>
      </c>
      <c r="E41" s="11" t="s">
        <v>430</v>
      </c>
      <c r="F41" s="7">
        <f>SUMIFS(NhatKy_ViPham!K:K, NhatKy_ViPham!E:E, "12_Sinh", NhatKy_ViPham!F:F, B41, NhatKy_ViPham!H:H, "L01")</f>
        <v>0</v>
      </c>
      <c r="G41" s="7">
        <f>SUMIFS(NhatKy_ViPham!K:K, NhatKy_ViPham!E:E, "12_Sinh", NhatKy_ViPham!F:F, B41, NhatKy_ViPham!H:H, "L02")</f>
        <v>0</v>
      </c>
      <c r="H41" s="7">
        <f>SUMIFS(NhatKy_ViPham!K:K, NhatKy_ViPham!E:E, "12_Sinh", NhatKy_ViPham!F:F, B41, NhatKy_ViPham!H:H, "L03")</f>
        <v>0</v>
      </c>
      <c r="I41" s="7">
        <f>SUMIFS(NhatKy_ViPham!K:K, NhatKy_ViPham!E:E, "12_Sinh", NhatKy_ViPham!F:F, B41, NhatKy_ViPham!H:H, "L04")</f>
        <v>0</v>
      </c>
      <c r="J41" s="7">
        <f>SUMIFS(NhatKy_ViPham!K:K, NhatKy_ViPham!E:E, "12_Sinh", NhatKy_ViPham!F:F, B41, NhatKy_ViPham!H:H, "L05")</f>
        <v>0</v>
      </c>
      <c r="K41" s="7">
        <f>SUMIFS(NhatKy_ViPham!K:K, NhatKy_ViPham!E:E, "12_Sinh", NhatKy_ViPham!F:F, B41, NhatKy_ViPham!H:H, "L06")</f>
        <v>0</v>
      </c>
      <c r="L41" s="7">
        <f>SUMIFS(NhatKy_ViPham!K:K, NhatKy_ViPham!E:E, "12_Sinh", NhatKy_ViPham!F:F, B41, NhatKy_ViPham!H:H, "L07")</f>
        <v>0</v>
      </c>
      <c r="M41" s="7">
        <f>SUMIFS(NhatKy_ViPham!K:K, NhatKy_ViPham!E:E, "12_Sinh", NhatKy_ViPham!F:F, B41, NhatKy_ViPham!H:H, "L08")</f>
        <v>0</v>
      </c>
      <c r="N41" s="7">
        <f>SUMIFS(NhatKy_ViPham!K:K, NhatKy_ViPham!E:E, "12_Sinh", NhatKy_ViPham!F:F, B41, NhatKy_ViPham!H:H, "L09")</f>
        <v>0</v>
      </c>
      <c r="O41" s="7">
        <f>SUMIFS(NhatKy_ViPham!K:K, NhatKy_ViPham!E:E, "12_Sinh", NhatKy_ViPham!F:F, B41, NhatKy_ViPham!H:H, "L10")</f>
        <v>0</v>
      </c>
      <c r="P41" s="12">
        <f>SUMIFS(NhatKy_ViPham!J:J, NhatKy_ViPham!E:E, "12_Sinh", NhatKy_ViPham!F:F, B41)</f>
        <v>0</v>
      </c>
      <c r="Q41" s="13">
        <f>SUMIFS(NhatKy_ViPham!K:K, NhatKy_ViPham!E:E, "12_Sinh", NhatKy_ViPham!F:F, B41)</f>
        <v>0</v>
      </c>
      <c r="R41" s="7">
        <f>100 + SUMIFS(NhatKy_ViPham!J:J, NhatKy_ViPham!E:E, "12_Sinh", NhatKy_ViPham!F:F, B41, NhatKy_ViPham!C:C, "T1") - SUMIFS(NhatKy_ViPham!K:K, NhatKy_ViPham!E:E, "12_Sinh", NhatKy_ViPham!F:F, B41, NhatKy_ViPham!C:C, "T1")</f>
        <v>100</v>
      </c>
      <c r="S41" s="7">
        <f>100 + SUMIFS(NhatKy_ViPham!J:J, NhatKy_ViPham!E:E, "12_Sinh", NhatKy_ViPham!F:F, B41, NhatKy_ViPham!C:C, "T2") - SUMIFS(NhatKy_ViPham!K:K, NhatKy_ViPham!E:E, "12_Sinh", NhatKy_ViPham!F:F, B41, NhatKy_ViPham!C:C, "T2")</f>
        <v>100</v>
      </c>
      <c r="T41" s="7">
        <f>100 + SUMIFS(NhatKy_ViPham!J:J, NhatKy_ViPham!E:E, "12_Sinh", NhatKy_ViPham!F:F, B41, NhatKy_ViPham!C:C, "T3") - SUMIFS(NhatKy_ViPham!K:K, NhatKy_ViPham!E:E, "12_Sinh", NhatKy_ViPham!F:F, B41, NhatKy_ViPham!C:C, "T3")</f>
        <v>100</v>
      </c>
      <c r="U41" s="7">
        <f>100 + SUMIFS(NhatKy_ViPham!J:J, NhatKy_ViPham!E:E, "12_Sinh", NhatKy_ViPham!F:F, B41, NhatKy_ViPham!C:C, "T4") - SUMIFS(NhatKy_ViPham!K:K, NhatKy_ViPham!E:E, "12_Sinh", NhatKy_ViPham!F:F, B41, NhatKy_ViPham!C:C, "T4")</f>
        <v>100</v>
      </c>
      <c r="V41" s="7">
        <f>100 + SUMIFS(NhatKy_ViPham!J:J, NhatKy_ViPham!E:E, "12_Sinh", NhatKy_ViPham!F:F, B41, NhatKy_ViPham!C:C, "T5") - SUMIFS(NhatKy_ViPham!K:K, NhatKy_ViPham!E:E, "12_Sinh", NhatKy_ViPham!F:F, B41, NhatKy_ViPham!C:C, "T5")</f>
        <v>100</v>
      </c>
      <c r="W41" s="7">
        <f>100 + SUMIFS(NhatKy_ViPham!J:J, NhatKy_ViPham!E:E, "12_Sinh", NhatKy_ViPham!F:F, B41, NhatKy_ViPham!C:C, "T6") - SUMIFS(NhatKy_ViPham!K:K, NhatKy_ViPham!E:E, "12_Sinh", NhatKy_ViPham!F:F, B41, NhatKy_ViPham!C:C, "T6")</f>
        <v>100</v>
      </c>
      <c r="X41" s="7">
        <f>100 + SUMIFS(NhatKy_ViPham!J:J, NhatKy_ViPham!E:E, "12_Sinh", NhatKy_ViPham!F:F, B41, NhatKy_ViPham!C:C, "T7") - SUMIFS(NhatKy_ViPham!K:K, NhatKy_ViPham!E:E, "12_Sinh", NhatKy_ViPham!F:F, B41, NhatKy_ViPham!C:C, "T7")</f>
        <v>100</v>
      </c>
      <c r="Y41" s="7">
        <f>100 + SUMIFS(NhatKy_ViPham!J:J, NhatKy_ViPham!E:E, "12_Sinh", NhatKy_ViPham!F:F, B41, NhatKy_ViPham!C:C, "T8") - SUMIFS(NhatKy_ViPham!K:K, NhatKy_ViPham!E:E, "12_Sinh", NhatKy_ViPham!F:F, B41, NhatKy_ViPham!C:C, "T8")</f>
        <v>100</v>
      </c>
      <c r="Z41" s="7">
        <f>100 + SUMIFS(NhatKy_ViPham!J:J, NhatKy_ViPham!E:E, "12_Sinh", NhatKy_ViPham!F:F, B41, NhatKy_ViPham!C:C, "T9") - SUMIFS(NhatKy_ViPham!K:K, NhatKy_ViPham!E:E, "12_Sinh", NhatKy_ViPham!F:F, B41, NhatKy_ViPham!C:C, "T9")</f>
        <v>100</v>
      </c>
      <c r="AA41" s="7">
        <f>100 + SUMIFS(NhatKy_ViPham!J:J, NhatKy_ViPham!E:E, "12_Sinh", NhatKy_ViPham!F:F, B41, NhatKy_ViPham!C:C, "T10") - SUMIFS(NhatKy_ViPham!K:K, NhatKy_ViPham!E:E, "12_Sinh", NhatKy_ViPham!F:F, B41, NhatKy_ViPham!C:C, "T10")</f>
        <v>100</v>
      </c>
      <c r="AB41" s="7">
        <f>100 + SUMIFS(NhatKy_ViPham!J:J, NhatKy_ViPham!E:E, "12_Sinh", NhatKy_ViPham!F:F, B41, NhatKy_ViPham!C:C, "T11") - SUMIFS(NhatKy_ViPham!K:K, NhatKy_ViPham!E:E, "12_Sinh", NhatKy_ViPham!F:F, B41, NhatKy_ViPham!C:C, "T11")</f>
        <v>100</v>
      </c>
      <c r="AC41" s="7">
        <f>100 + SUMIFS(NhatKy_ViPham!J:J, NhatKy_ViPham!E:E, "12_Sinh", NhatKy_ViPham!F:F, B41, NhatKy_ViPham!C:C, "T12") - SUMIFS(NhatKy_ViPham!K:K, NhatKy_ViPham!E:E, "12_Sinh", NhatKy_ViPham!F:F, B41, NhatKy_ViPham!C:C, "T12")</f>
        <v>100</v>
      </c>
      <c r="AD41" s="7">
        <f>100 + SUMIFS(NhatKy_ViPham!J:J, NhatKy_ViPham!E:E, "12_Sinh", NhatKy_ViPham!F:F, B41, NhatKy_ViPham!C:C, "T13") - SUMIFS(NhatKy_ViPham!K:K, NhatKy_ViPham!E:E, "12_Sinh", NhatKy_ViPham!F:F, B41, NhatKy_ViPham!C:C, "T13")</f>
        <v>100</v>
      </c>
      <c r="AE41" s="7">
        <f>100 + SUMIFS(NhatKy_ViPham!J:J, NhatKy_ViPham!E:E, "12_Sinh", NhatKy_ViPham!F:F, B41, NhatKy_ViPham!C:C, "T14") - SUMIFS(NhatKy_ViPham!K:K, NhatKy_ViPham!E:E, "12_Sinh", NhatKy_ViPham!F:F, B41, NhatKy_ViPham!C:C, "T14")</f>
        <v>100</v>
      </c>
      <c r="AF41" s="7">
        <f>100 + SUMIFS(NhatKy_ViPham!J:J, NhatKy_ViPham!E:E, "12_Sinh", NhatKy_ViPham!F:F, B41, NhatKy_ViPham!C:C, "T15") - SUMIFS(NhatKy_ViPham!K:K, NhatKy_ViPham!E:E, "12_Sinh", NhatKy_ViPham!F:F, B41, NhatKy_ViPham!C:C, "T15")</f>
        <v>100</v>
      </c>
      <c r="AG41" s="7">
        <f>100 + SUMIFS(NhatKy_ViPham!J:J, NhatKy_ViPham!E:E, "12_Sinh", NhatKy_ViPham!F:F, B41, NhatKy_ViPham!C:C, "T16") - SUMIFS(NhatKy_ViPham!K:K, NhatKy_ViPham!E:E, "12_Sinh", NhatKy_ViPham!F:F, B41, NhatKy_ViPham!C:C, "T16")</f>
        <v>100</v>
      </c>
      <c r="AH41" s="7">
        <f>100 + SUMIFS(NhatKy_ViPham!J:J, NhatKy_ViPham!E:E, "12_Sinh", NhatKy_ViPham!F:F, B41, NhatKy_ViPham!C:C, "T17") - SUMIFS(NhatKy_ViPham!K:K, NhatKy_ViPham!E:E, "12_Sinh", NhatKy_ViPham!F:F, B41, NhatKy_ViPham!C:C, "T17")</f>
        <v>100</v>
      </c>
      <c r="AI41" s="7">
        <f>100 + SUMIFS(NhatKy_ViPham!J:J, NhatKy_ViPham!E:E, "12_Sinh", NhatKy_ViPham!F:F, B41, NhatKy_ViPham!C:C, "T18") - SUMIFS(NhatKy_ViPham!K:K, NhatKy_ViPham!E:E, "12_Sinh", NhatKy_ViPham!F:F, B41, NhatKy_ViPham!C:C, "T18")</f>
        <v>100</v>
      </c>
      <c r="AJ41" s="7">
        <f>100 + SUMIFS(NhatKy_ViPham!J:J, NhatKy_ViPham!E:E, "12_Sinh", NhatKy_ViPham!F:F, B41, NhatKy_ViPham!C:C, "T19") - SUMIFS(NhatKy_ViPham!K:K, NhatKy_ViPham!E:E, "12_Sinh", NhatKy_ViPham!F:F, B41, NhatKy_ViPham!C:C, "T19")</f>
        <v>100</v>
      </c>
      <c r="AK41" s="7">
        <f>100 + SUMIFS(NhatKy_ViPham!J:J, NhatKy_ViPham!E:E, "12_Sinh", NhatKy_ViPham!F:F, B41, NhatKy_ViPham!C:C, "T20") - SUMIFS(NhatKy_ViPham!K:K, NhatKy_ViPham!E:E, "12_Sinh", NhatKy_ViPham!F:F, B41, NhatKy_ViPham!C:C, "T20")</f>
        <v>100</v>
      </c>
      <c r="AL41" s="7">
        <f>100 + SUMIFS(NhatKy_ViPham!J:J, NhatKy_ViPham!E:E, "12_Sinh", NhatKy_ViPham!F:F, B41, NhatKy_ViPham!C:C, "T21") - SUMIFS(NhatKy_ViPham!K:K, NhatKy_ViPham!E:E, "12_Sinh", NhatKy_ViPham!F:F, B41, NhatKy_ViPham!C:C, "T21")</f>
        <v>100</v>
      </c>
      <c r="AM41" s="7">
        <f>100 + SUMIFS(NhatKy_ViPham!J:J, NhatKy_ViPham!E:E, "12_Sinh", NhatKy_ViPham!F:F, B41, NhatKy_ViPham!C:C, "T22") - SUMIFS(NhatKy_ViPham!K:K, NhatKy_ViPham!E:E, "12_Sinh", NhatKy_ViPham!F:F, B41, NhatKy_ViPham!C:C, "T22")</f>
        <v>100</v>
      </c>
      <c r="AN41" s="7">
        <f>100 + SUMIFS(NhatKy_ViPham!J:J, NhatKy_ViPham!E:E, "12_Sinh", NhatKy_ViPham!F:F, B41, NhatKy_ViPham!C:C, "T23") - SUMIFS(NhatKy_ViPham!K:K, NhatKy_ViPham!E:E, "12_Sinh", NhatKy_ViPham!F:F, B41, NhatKy_ViPham!C:C, "T23")</f>
        <v>100</v>
      </c>
      <c r="AO41" s="7">
        <f>100 + SUMIFS(NhatKy_ViPham!J:J, NhatKy_ViPham!E:E, "12_Sinh", NhatKy_ViPham!F:F, B41, NhatKy_ViPham!C:C, "T24") - SUMIFS(NhatKy_ViPham!K:K, NhatKy_ViPham!E:E, "12_Sinh", NhatKy_ViPham!F:F, B41, NhatKy_ViPham!C:C, "T24")</f>
        <v>100</v>
      </c>
      <c r="AP41" s="7">
        <f>100 + SUMIFS(NhatKy_ViPham!J:J, NhatKy_ViPham!E:E, "12_Sinh", NhatKy_ViPham!F:F, B41, NhatKy_ViPham!C:C, "T25") - SUMIFS(NhatKy_ViPham!K:K, NhatKy_ViPham!E:E, "12_Sinh", NhatKy_ViPham!F:F, B41, NhatKy_ViPham!C:C, "T25")</f>
        <v>100</v>
      </c>
      <c r="AQ41" s="7">
        <f>100 + SUMIFS(NhatKy_ViPham!J:J, NhatKy_ViPham!E:E, "12_Sinh", NhatKy_ViPham!F:F, B41, NhatKy_ViPham!C:C, "T26") - SUMIFS(NhatKy_ViPham!K:K, NhatKy_ViPham!E:E, "12_Sinh", NhatKy_ViPham!F:F, B41, NhatKy_ViPham!C:C, "T26")</f>
        <v>100</v>
      </c>
      <c r="AR41" s="7">
        <f>100 + SUMIFS(NhatKy_ViPham!J:J, NhatKy_ViPham!E:E, "12_Sinh", NhatKy_ViPham!F:F, B41, NhatKy_ViPham!C:C, "T27") - SUMIFS(NhatKy_ViPham!K:K, NhatKy_ViPham!E:E, "12_Sinh", NhatKy_ViPham!F:F, B41, NhatKy_ViPham!C:C, "T27")</f>
        <v>100</v>
      </c>
      <c r="AS41" s="7">
        <f>100 + SUMIFS(NhatKy_ViPham!J:J, NhatKy_ViPham!E:E, "12_Sinh", NhatKy_ViPham!F:F, B41, NhatKy_ViPham!C:C, "T28") - SUMIFS(NhatKy_ViPham!K:K, NhatKy_ViPham!E:E, "12_Sinh", NhatKy_ViPham!F:F, B41, NhatKy_ViPham!C:C, "T28")</f>
        <v>100</v>
      </c>
      <c r="AT41" s="7">
        <f>100 + SUMIFS(NhatKy_ViPham!J:J, NhatKy_ViPham!E:E, "12_Sinh", NhatKy_ViPham!F:F, B41, NhatKy_ViPham!C:C, "T29") - SUMIFS(NhatKy_ViPham!K:K, NhatKy_ViPham!E:E, "12_Sinh", NhatKy_ViPham!F:F, B41, NhatKy_ViPham!C:C, "T29")</f>
        <v>100</v>
      </c>
      <c r="AU41" s="7">
        <f>100 + SUMIFS(NhatKy_ViPham!J:J, NhatKy_ViPham!E:E, "12_Sinh", NhatKy_ViPham!F:F, B41, NhatKy_ViPham!C:C, "T30") - SUMIFS(NhatKy_ViPham!K:K, NhatKy_ViPham!E:E, "12_Sinh", NhatKy_ViPham!F:F, B41, NhatKy_ViPham!C:C, "T30")</f>
        <v>100</v>
      </c>
      <c r="AV41" s="7">
        <f>100 + SUMIFS(NhatKy_ViPham!J:J, NhatKy_ViPham!E:E, "12_Sinh", NhatKy_ViPham!F:F, B41, NhatKy_ViPham!C:C, "T31") - SUMIFS(NhatKy_ViPham!K:K, NhatKy_ViPham!E:E, "12_Sinh", NhatKy_ViPham!F:F, B41, NhatKy_ViPham!C:C, "T31")</f>
        <v>100</v>
      </c>
      <c r="AW41" s="7">
        <f>100 + SUMIFS(NhatKy_ViPham!J:J, NhatKy_ViPham!E:E, "12_Sinh", NhatKy_ViPham!F:F, B41, NhatKy_ViPham!C:C, "T32") - SUMIFS(NhatKy_ViPham!K:K, NhatKy_ViPham!E:E, "12_Sinh", NhatKy_ViPham!F:F, B41, NhatKy_ViPham!C:C, "T32")</f>
        <v>100</v>
      </c>
      <c r="AX41" s="7">
        <f>100 + SUMIFS(NhatKy_ViPham!J:J, NhatKy_ViPham!E:E, "12_Sinh", NhatKy_ViPham!F:F, B41, NhatKy_ViPham!C:C, "T33") - SUMIFS(NhatKy_ViPham!K:K, NhatKy_ViPham!E:E, "12_Sinh", NhatKy_ViPham!F:F, B41, NhatKy_ViPham!C:C, "T33")</f>
        <v>100</v>
      </c>
      <c r="AY41" s="7">
        <f>100 + SUMIFS(NhatKy_ViPham!J:J, NhatKy_ViPham!E:E, "12_Sinh", NhatKy_ViPham!F:F, B41, NhatKy_ViPham!C:C, "T34") - SUMIFS(NhatKy_ViPham!K:K, NhatKy_ViPham!E:E, "12_Sinh", NhatKy_ViPham!F:F, B41, NhatKy_ViPham!C:C, "T34")</f>
        <v>100</v>
      </c>
      <c r="AZ41" s="7">
        <f>100 + SUMIFS(NhatKy_ViPham!J:J, NhatKy_ViPham!E:E, "12_Sinh", NhatKy_ViPham!F:F, B41, NhatKy_ViPham!C:C, "T35") - SUMIFS(NhatKy_ViPham!K:K, NhatKy_ViPham!E:E, "12_Sinh", NhatKy_ViPham!F:F, B41, NhatKy_ViPham!C:C, "T35")</f>
        <v>100</v>
      </c>
      <c r="BA41" s="12">
        <f t="shared" si="0"/>
        <v>100</v>
      </c>
      <c r="BB41" s="11" t="s">
        <v>430</v>
      </c>
      <c r="BC41" s="14" t="str">
        <f t="shared" si="1"/>
        <v>Tốt</v>
      </c>
      <c r="BD41" s="10" t="str">
        <f t="shared" si="2"/>
        <v>🟢 BÌNH THƯỜNG</v>
      </c>
    </row>
    <row r="42" spans="1:56" x14ac:dyDescent="0.25">
      <c r="A42" s="5">
        <v>34</v>
      </c>
      <c r="B42" s="15" t="s">
        <v>2651</v>
      </c>
      <c r="C42" s="5" t="s">
        <v>2286</v>
      </c>
      <c r="D42" s="5" t="s">
        <v>429</v>
      </c>
      <c r="E42" s="11" t="s">
        <v>430</v>
      </c>
      <c r="F42" s="6">
        <f>SUMIFS(NhatKy_ViPham!K:K, NhatKy_ViPham!E:E, "12_Sinh", NhatKy_ViPham!F:F, B42, NhatKy_ViPham!H:H, "L01")</f>
        <v>0</v>
      </c>
      <c r="G42" s="6">
        <f>SUMIFS(NhatKy_ViPham!K:K, NhatKy_ViPham!E:E, "12_Sinh", NhatKy_ViPham!F:F, B42, NhatKy_ViPham!H:H, "L02")</f>
        <v>0</v>
      </c>
      <c r="H42" s="6">
        <f>SUMIFS(NhatKy_ViPham!K:K, NhatKy_ViPham!E:E, "12_Sinh", NhatKy_ViPham!F:F, B42, NhatKy_ViPham!H:H, "L03")</f>
        <v>0</v>
      </c>
      <c r="I42" s="6">
        <f>SUMIFS(NhatKy_ViPham!K:K, NhatKy_ViPham!E:E, "12_Sinh", NhatKy_ViPham!F:F, B42, NhatKy_ViPham!H:H, "L04")</f>
        <v>0</v>
      </c>
      <c r="J42" s="6">
        <f>SUMIFS(NhatKy_ViPham!K:K, NhatKy_ViPham!E:E, "12_Sinh", NhatKy_ViPham!F:F, B42, NhatKy_ViPham!H:H, "L05")</f>
        <v>0</v>
      </c>
      <c r="K42" s="6">
        <f>SUMIFS(NhatKy_ViPham!K:K, NhatKy_ViPham!E:E, "12_Sinh", NhatKy_ViPham!F:F, B42, NhatKy_ViPham!H:H, "L06")</f>
        <v>0</v>
      </c>
      <c r="L42" s="6">
        <f>SUMIFS(NhatKy_ViPham!K:K, NhatKy_ViPham!E:E, "12_Sinh", NhatKy_ViPham!F:F, B42, NhatKy_ViPham!H:H, "L07")</f>
        <v>0</v>
      </c>
      <c r="M42" s="6">
        <f>SUMIFS(NhatKy_ViPham!K:K, NhatKy_ViPham!E:E, "12_Sinh", NhatKy_ViPham!F:F, B42, NhatKy_ViPham!H:H, "L08")</f>
        <v>0</v>
      </c>
      <c r="N42" s="6">
        <f>SUMIFS(NhatKy_ViPham!K:K, NhatKy_ViPham!E:E, "12_Sinh", NhatKy_ViPham!F:F, B42, NhatKy_ViPham!H:H, "L09")</f>
        <v>0</v>
      </c>
      <c r="O42" s="6">
        <f>SUMIFS(NhatKy_ViPham!K:K, NhatKy_ViPham!E:E, "12_Sinh", NhatKy_ViPham!F:F, B42, NhatKy_ViPham!H:H, "L10")</f>
        <v>0</v>
      </c>
      <c r="P42" s="12">
        <f>SUMIFS(NhatKy_ViPham!J:J, NhatKy_ViPham!E:E, "12_Sinh", NhatKy_ViPham!F:F, B42)</f>
        <v>0</v>
      </c>
      <c r="Q42" s="13">
        <f>SUMIFS(NhatKy_ViPham!K:K, NhatKy_ViPham!E:E, "12_Sinh", NhatKy_ViPham!F:F, B42)</f>
        <v>0</v>
      </c>
      <c r="R42" s="6">
        <f>100 + SUMIFS(NhatKy_ViPham!J:J, NhatKy_ViPham!E:E, "12_Sinh", NhatKy_ViPham!F:F, B42, NhatKy_ViPham!C:C, "T1") - SUMIFS(NhatKy_ViPham!K:K, NhatKy_ViPham!E:E, "12_Sinh", NhatKy_ViPham!F:F, B42, NhatKy_ViPham!C:C, "T1")</f>
        <v>100</v>
      </c>
      <c r="S42" s="6">
        <f>100 + SUMIFS(NhatKy_ViPham!J:J, NhatKy_ViPham!E:E, "12_Sinh", NhatKy_ViPham!F:F, B42, NhatKy_ViPham!C:C, "T2") - SUMIFS(NhatKy_ViPham!K:K, NhatKy_ViPham!E:E, "12_Sinh", NhatKy_ViPham!F:F, B42, NhatKy_ViPham!C:C, "T2")</f>
        <v>100</v>
      </c>
      <c r="T42" s="6">
        <f>100 + SUMIFS(NhatKy_ViPham!J:J, NhatKy_ViPham!E:E, "12_Sinh", NhatKy_ViPham!F:F, B42, NhatKy_ViPham!C:C, "T3") - SUMIFS(NhatKy_ViPham!K:K, NhatKy_ViPham!E:E, "12_Sinh", NhatKy_ViPham!F:F, B42, NhatKy_ViPham!C:C, "T3")</f>
        <v>100</v>
      </c>
      <c r="U42" s="6">
        <f>100 + SUMIFS(NhatKy_ViPham!J:J, NhatKy_ViPham!E:E, "12_Sinh", NhatKy_ViPham!F:F, B42, NhatKy_ViPham!C:C, "T4") - SUMIFS(NhatKy_ViPham!K:K, NhatKy_ViPham!E:E, "12_Sinh", NhatKy_ViPham!F:F, B42, NhatKy_ViPham!C:C, "T4")</f>
        <v>100</v>
      </c>
      <c r="V42" s="6">
        <f>100 + SUMIFS(NhatKy_ViPham!J:J, NhatKy_ViPham!E:E, "12_Sinh", NhatKy_ViPham!F:F, B42, NhatKy_ViPham!C:C, "T5") - SUMIFS(NhatKy_ViPham!K:K, NhatKy_ViPham!E:E, "12_Sinh", NhatKy_ViPham!F:F, B42, NhatKy_ViPham!C:C, "T5")</f>
        <v>100</v>
      </c>
      <c r="W42" s="6">
        <f>100 + SUMIFS(NhatKy_ViPham!J:J, NhatKy_ViPham!E:E, "12_Sinh", NhatKy_ViPham!F:F, B42, NhatKy_ViPham!C:C, "T6") - SUMIFS(NhatKy_ViPham!K:K, NhatKy_ViPham!E:E, "12_Sinh", NhatKy_ViPham!F:F, B42, NhatKy_ViPham!C:C, "T6")</f>
        <v>100</v>
      </c>
      <c r="X42" s="6">
        <f>100 + SUMIFS(NhatKy_ViPham!J:J, NhatKy_ViPham!E:E, "12_Sinh", NhatKy_ViPham!F:F, B42, NhatKy_ViPham!C:C, "T7") - SUMIFS(NhatKy_ViPham!K:K, NhatKy_ViPham!E:E, "12_Sinh", NhatKy_ViPham!F:F, B42, NhatKy_ViPham!C:C, "T7")</f>
        <v>100</v>
      </c>
      <c r="Y42" s="6">
        <f>100 + SUMIFS(NhatKy_ViPham!J:J, NhatKy_ViPham!E:E, "12_Sinh", NhatKy_ViPham!F:F, B42, NhatKy_ViPham!C:C, "T8") - SUMIFS(NhatKy_ViPham!K:K, NhatKy_ViPham!E:E, "12_Sinh", NhatKy_ViPham!F:F, B42, NhatKy_ViPham!C:C, "T8")</f>
        <v>100</v>
      </c>
      <c r="Z42" s="6">
        <f>100 + SUMIFS(NhatKy_ViPham!J:J, NhatKy_ViPham!E:E, "12_Sinh", NhatKy_ViPham!F:F, B42, NhatKy_ViPham!C:C, "T9") - SUMIFS(NhatKy_ViPham!K:K, NhatKy_ViPham!E:E, "12_Sinh", NhatKy_ViPham!F:F, B42, NhatKy_ViPham!C:C, "T9")</f>
        <v>100</v>
      </c>
      <c r="AA42" s="6">
        <f>100 + SUMIFS(NhatKy_ViPham!J:J, NhatKy_ViPham!E:E, "12_Sinh", NhatKy_ViPham!F:F, B42, NhatKy_ViPham!C:C, "T10") - SUMIFS(NhatKy_ViPham!K:K, NhatKy_ViPham!E:E, "12_Sinh", NhatKy_ViPham!F:F, B42, NhatKy_ViPham!C:C, "T10")</f>
        <v>100</v>
      </c>
      <c r="AB42" s="6">
        <f>100 + SUMIFS(NhatKy_ViPham!J:J, NhatKy_ViPham!E:E, "12_Sinh", NhatKy_ViPham!F:F, B42, NhatKy_ViPham!C:C, "T11") - SUMIFS(NhatKy_ViPham!K:K, NhatKy_ViPham!E:E, "12_Sinh", NhatKy_ViPham!F:F, B42, NhatKy_ViPham!C:C, "T11")</f>
        <v>100</v>
      </c>
      <c r="AC42" s="6">
        <f>100 + SUMIFS(NhatKy_ViPham!J:J, NhatKy_ViPham!E:E, "12_Sinh", NhatKy_ViPham!F:F, B42, NhatKy_ViPham!C:C, "T12") - SUMIFS(NhatKy_ViPham!K:K, NhatKy_ViPham!E:E, "12_Sinh", NhatKy_ViPham!F:F, B42, NhatKy_ViPham!C:C, "T12")</f>
        <v>100</v>
      </c>
      <c r="AD42" s="6">
        <f>100 + SUMIFS(NhatKy_ViPham!J:J, NhatKy_ViPham!E:E, "12_Sinh", NhatKy_ViPham!F:F, B42, NhatKy_ViPham!C:C, "T13") - SUMIFS(NhatKy_ViPham!K:K, NhatKy_ViPham!E:E, "12_Sinh", NhatKy_ViPham!F:F, B42, NhatKy_ViPham!C:C, "T13")</f>
        <v>100</v>
      </c>
      <c r="AE42" s="6">
        <f>100 + SUMIFS(NhatKy_ViPham!J:J, NhatKy_ViPham!E:E, "12_Sinh", NhatKy_ViPham!F:F, B42, NhatKy_ViPham!C:C, "T14") - SUMIFS(NhatKy_ViPham!K:K, NhatKy_ViPham!E:E, "12_Sinh", NhatKy_ViPham!F:F, B42, NhatKy_ViPham!C:C, "T14")</f>
        <v>100</v>
      </c>
      <c r="AF42" s="6">
        <f>100 + SUMIFS(NhatKy_ViPham!J:J, NhatKy_ViPham!E:E, "12_Sinh", NhatKy_ViPham!F:F, B42, NhatKy_ViPham!C:C, "T15") - SUMIFS(NhatKy_ViPham!K:K, NhatKy_ViPham!E:E, "12_Sinh", NhatKy_ViPham!F:F, B42, NhatKy_ViPham!C:C, "T15")</f>
        <v>100</v>
      </c>
      <c r="AG42" s="6">
        <f>100 + SUMIFS(NhatKy_ViPham!J:J, NhatKy_ViPham!E:E, "12_Sinh", NhatKy_ViPham!F:F, B42, NhatKy_ViPham!C:C, "T16") - SUMIFS(NhatKy_ViPham!K:K, NhatKy_ViPham!E:E, "12_Sinh", NhatKy_ViPham!F:F, B42, NhatKy_ViPham!C:C, "T16")</f>
        <v>100</v>
      </c>
      <c r="AH42" s="6">
        <f>100 + SUMIFS(NhatKy_ViPham!J:J, NhatKy_ViPham!E:E, "12_Sinh", NhatKy_ViPham!F:F, B42, NhatKy_ViPham!C:C, "T17") - SUMIFS(NhatKy_ViPham!K:K, NhatKy_ViPham!E:E, "12_Sinh", NhatKy_ViPham!F:F, B42, NhatKy_ViPham!C:C, "T17")</f>
        <v>100</v>
      </c>
      <c r="AI42" s="6">
        <f>100 + SUMIFS(NhatKy_ViPham!J:J, NhatKy_ViPham!E:E, "12_Sinh", NhatKy_ViPham!F:F, B42, NhatKy_ViPham!C:C, "T18") - SUMIFS(NhatKy_ViPham!K:K, NhatKy_ViPham!E:E, "12_Sinh", NhatKy_ViPham!F:F, B42, NhatKy_ViPham!C:C, "T18")</f>
        <v>100</v>
      </c>
      <c r="AJ42" s="6">
        <f>100 + SUMIFS(NhatKy_ViPham!J:J, NhatKy_ViPham!E:E, "12_Sinh", NhatKy_ViPham!F:F, B42, NhatKy_ViPham!C:C, "T19") - SUMIFS(NhatKy_ViPham!K:K, NhatKy_ViPham!E:E, "12_Sinh", NhatKy_ViPham!F:F, B42, NhatKy_ViPham!C:C, "T19")</f>
        <v>100</v>
      </c>
      <c r="AK42" s="6">
        <f>100 + SUMIFS(NhatKy_ViPham!J:J, NhatKy_ViPham!E:E, "12_Sinh", NhatKy_ViPham!F:F, B42, NhatKy_ViPham!C:C, "T20") - SUMIFS(NhatKy_ViPham!K:K, NhatKy_ViPham!E:E, "12_Sinh", NhatKy_ViPham!F:F, B42, NhatKy_ViPham!C:C, "T20")</f>
        <v>100</v>
      </c>
      <c r="AL42" s="6">
        <f>100 + SUMIFS(NhatKy_ViPham!J:J, NhatKy_ViPham!E:E, "12_Sinh", NhatKy_ViPham!F:F, B42, NhatKy_ViPham!C:C, "T21") - SUMIFS(NhatKy_ViPham!K:K, NhatKy_ViPham!E:E, "12_Sinh", NhatKy_ViPham!F:F, B42, NhatKy_ViPham!C:C, "T21")</f>
        <v>100</v>
      </c>
      <c r="AM42" s="6">
        <f>100 + SUMIFS(NhatKy_ViPham!J:J, NhatKy_ViPham!E:E, "12_Sinh", NhatKy_ViPham!F:F, B42, NhatKy_ViPham!C:C, "T22") - SUMIFS(NhatKy_ViPham!K:K, NhatKy_ViPham!E:E, "12_Sinh", NhatKy_ViPham!F:F, B42, NhatKy_ViPham!C:C, "T22")</f>
        <v>100</v>
      </c>
      <c r="AN42" s="6">
        <f>100 + SUMIFS(NhatKy_ViPham!J:J, NhatKy_ViPham!E:E, "12_Sinh", NhatKy_ViPham!F:F, B42, NhatKy_ViPham!C:C, "T23") - SUMIFS(NhatKy_ViPham!K:K, NhatKy_ViPham!E:E, "12_Sinh", NhatKy_ViPham!F:F, B42, NhatKy_ViPham!C:C, "T23")</f>
        <v>100</v>
      </c>
      <c r="AO42" s="6">
        <f>100 + SUMIFS(NhatKy_ViPham!J:J, NhatKy_ViPham!E:E, "12_Sinh", NhatKy_ViPham!F:F, B42, NhatKy_ViPham!C:C, "T24") - SUMIFS(NhatKy_ViPham!K:K, NhatKy_ViPham!E:E, "12_Sinh", NhatKy_ViPham!F:F, B42, NhatKy_ViPham!C:C, "T24")</f>
        <v>100</v>
      </c>
      <c r="AP42" s="6">
        <f>100 + SUMIFS(NhatKy_ViPham!J:J, NhatKy_ViPham!E:E, "12_Sinh", NhatKy_ViPham!F:F, B42, NhatKy_ViPham!C:C, "T25") - SUMIFS(NhatKy_ViPham!K:K, NhatKy_ViPham!E:E, "12_Sinh", NhatKy_ViPham!F:F, B42, NhatKy_ViPham!C:C, "T25")</f>
        <v>100</v>
      </c>
      <c r="AQ42" s="6">
        <f>100 + SUMIFS(NhatKy_ViPham!J:J, NhatKy_ViPham!E:E, "12_Sinh", NhatKy_ViPham!F:F, B42, NhatKy_ViPham!C:C, "T26") - SUMIFS(NhatKy_ViPham!K:K, NhatKy_ViPham!E:E, "12_Sinh", NhatKy_ViPham!F:F, B42, NhatKy_ViPham!C:C, "T26")</f>
        <v>100</v>
      </c>
      <c r="AR42" s="6">
        <f>100 + SUMIFS(NhatKy_ViPham!J:J, NhatKy_ViPham!E:E, "12_Sinh", NhatKy_ViPham!F:F, B42, NhatKy_ViPham!C:C, "T27") - SUMIFS(NhatKy_ViPham!K:K, NhatKy_ViPham!E:E, "12_Sinh", NhatKy_ViPham!F:F, B42, NhatKy_ViPham!C:C, "T27")</f>
        <v>100</v>
      </c>
      <c r="AS42" s="6">
        <f>100 + SUMIFS(NhatKy_ViPham!J:J, NhatKy_ViPham!E:E, "12_Sinh", NhatKy_ViPham!F:F, B42, NhatKy_ViPham!C:C, "T28") - SUMIFS(NhatKy_ViPham!K:K, NhatKy_ViPham!E:E, "12_Sinh", NhatKy_ViPham!F:F, B42, NhatKy_ViPham!C:C, "T28")</f>
        <v>100</v>
      </c>
      <c r="AT42" s="6">
        <f>100 + SUMIFS(NhatKy_ViPham!J:J, NhatKy_ViPham!E:E, "12_Sinh", NhatKy_ViPham!F:F, B42, NhatKy_ViPham!C:C, "T29") - SUMIFS(NhatKy_ViPham!K:K, NhatKy_ViPham!E:E, "12_Sinh", NhatKy_ViPham!F:F, B42, NhatKy_ViPham!C:C, "T29")</f>
        <v>100</v>
      </c>
      <c r="AU42" s="6">
        <f>100 + SUMIFS(NhatKy_ViPham!J:J, NhatKy_ViPham!E:E, "12_Sinh", NhatKy_ViPham!F:F, B42, NhatKy_ViPham!C:C, "T30") - SUMIFS(NhatKy_ViPham!K:K, NhatKy_ViPham!E:E, "12_Sinh", NhatKy_ViPham!F:F, B42, NhatKy_ViPham!C:C, "T30")</f>
        <v>100</v>
      </c>
      <c r="AV42" s="6">
        <f>100 + SUMIFS(NhatKy_ViPham!J:J, NhatKy_ViPham!E:E, "12_Sinh", NhatKy_ViPham!F:F, B42, NhatKy_ViPham!C:C, "T31") - SUMIFS(NhatKy_ViPham!K:K, NhatKy_ViPham!E:E, "12_Sinh", NhatKy_ViPham!F:F, B42, NhatKy_ViPham!C:C, "T31")</f>
        <v>100</v>
      </c>
      <c r="AW42" s="6">
        <f>100 + SUMIFS(NhatKy_ViPham!J:J, NhatKy_ViPham!E:E, "12_Sinh", NhatKy_ViPham!F:F, B42, NhatKy_ViPham!C:C, "T32") - SUMIFS(NhatKy_ViPham!K:K, NhatKy_ViPham!E:E, "12_Sinh", NhatKy_ViPham!F:F, B42, NhatKy_ViPham!C:C, "T32")</f>
        <v>100</v>
      </c>
      <c r="AX42" s="6">
        <f>100 + SUMIFS(NhatKy_ViPham!J:J, NhatKy_ViPham!E:E, "12_Sinh", NhatKy_ViPham!F:F, B42, NhatKy_ViPham!C:C, "T33") - SUMIFS(NhatKy_ViPham!K:K, NhatKy_ViPham!E:E, "12_Sinh", NhatKy_ViPham!F:F, B42, NhatKy_ViPham!C:C, "T33")</f>
        <v>100</v>
      </c>
      <c r="AY42" s="6">
        <f>100 + SUMIFS(NhatKy_ViPham!J:J, NhatKy_ViPham!E:E, "12_Sinh", NhatKy_ViPham!F:F, B42, NhatKy_ViPham!C:C, "T34") - SUMIFS(NhatKy_ViPham!K:K, NhatKy_ViPham!E:E, "12_Sinh", NhatKy_ViPham!F:F, B42, NhatKy_ViPham!C:C, "T34")</f>
        <v>100</v>
      </c>
      <c r="AZ42" s="6">
        <f>100 + SUMIFS(NhatKy_ViPham!J:J, NhatKy_ViPham!E:E, "12_Sinh", NhatKy_ViPham!F:F, B42, NhatKy_ViPham!C:C, "T35") - SUMIFS(NhatKy_ViPham!K:K, NhatKy_ViPham!E:E, "12_Sinh", NhatKy_ViPham!F:F, B42, NhatKy_ViPham!C:C, "T35")</f>
        <v>100</v>
      </c>
      <c r="BA42" s="12">
        <f t="shared" si="0"/>
        <v>100</v>
      </c>
      <c r="BB42" s="11" t="s">
        <v>430</v>
      </c>
      <c r="BC42" s="16" t="str">
        <f t="shared" si="1"/>
        <v>Tốt</v>
      </c>
      <c r="BD42" s="15" t="str">
        <f t="shared" si="2"/>
        <v>🟢 BÌNH THƯỜNG</v>
      </c>
    </row>
  </sheetData>
  <mergeCells count="42">
    <mergeCell ref="A4:B4"/>
    <mergeCell ref="G4:H4"/>
    <mergeCell ref="BB7:BB8"/>
    <mergeCell ref="I4:J4"/>
    <mergeCell ref="BD7:BD8"/>
    <mergeCell ref="B7:B8"/>
    <mergeCell ref="F7:F8"/>
    <mergeCell ref="L7:L8"/>
    <mergeCell ref="K4:L4"/>
    <mergeCell ref="N7:N8"/>
    <mergeCell ref="BC7:BC8"/>
    <mergeCell ref="C4:D4"/>
    <mergeCell ref="AX7:AZ7"/>
    <mergeCell ref="E4:F4"/>
    <mergeCell ref="D7:D8"/>
    <mergeCell ref="AT7:AW7"/>
    <mergeCell ref="AH7:AK7"/>
    <mergeCell ref="BA7:BA8"/>
    <mergeCell ref="M7:M8"/>
    <mergeCell ref="AP7:AS7"/>
    <mergeCell ref="AL7:AO7"/>
    <mergeCell ref="O7:O8"/>
    <mergeCell ref="Q7:Q8"/>
    <mergeCell ref="R7:U7"/>
    <mergeCell ref="Z7:AC7"/>
    <mergeCell ref="V7:Y7"/>
    <mergeCell ref="P7:P8"/>
    <mergeCell ref="A7:A8"/>
    <mergeCell ref="G7:G8"/>
    <mergeCell ref="I7:I8"/>
    <mergeCell ref="A5:B5"/>
    <mergeCell ref="AD7:AG7"/>
    <mergeCell ref="I5:J5"/>
    <mergeCell ref="E7:E8"/>
    <mergeCell ref="K7:K8"/>
    <mergeCell ref="E5:F5"/>
    <mergeCell ref="K5:L5"/>
    <mergeCell ref="H7:H8"/>
    <mergeCell ref="J7:J8"/>
    <mergeCell ref="G5:H5"/>
    <mergeCell ref="C7:C8"/>
    <mergeCell ref="C5:D5"/>
  </mergeCells>
  <dataValidations count="1">
    <dataValidation type="list" allowBlank="1" sqref="E9:E42 BB9:BB42" xr:uid="{00000000-0002-0000-2E00-000000000000}">
      <formula1>"Không,Có"</formula1>
    </dataValidation>
  </dataValidations>
  <hyperlinks>
    <hyperlink ref="AX1" location="'TOC_HuongDan'!A1" display="🏠 về Mục Lục" xr:uid="{00000000-0004-0000-2E00-000000000000}"/>
    <hyperlink ref="AX2" location="'NhatKy_ViPham'!A4" display="📋 Nhật Ký Vi Phạm Lớp 12_Sinh" xr:uid="{00000000-0004-0000-2E00-000001000000}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BD41"/>
  <sheetViews>
    <sheetView showGridLines="0" workbookViewId="0"/>
  </sheetViews>
  <sheetFormatPr defaultRowHeight="15" x14ac:dyDescent="0.25"/>
  <cols>
    <col min="1" max="1" width="6" customWidth="1"/>
    <col min="2" max="2" width="25" customWidth="1"/>
    <col min="3" max="3" width="12" customWidth="1"/>
    <col min="4" max="5" width="10" customWidth="1"/>
    <col min="6" max="17" width="16" customWidth="1"/>
    <col min="18" max="52" width="7" customWidth="1"/>
    <col min="53" max="55" width="14" customWidth="1"/>
    <col min="56" max="56" width="22" customWidth="1"/>
  </cols>
  <sheetData>
    <row r="1" spans="1:56" ht="21" x14ac:dyDescent="0.35">
      <c r="A1" s="1" t="s">
        <v>2652</v>
      </c>
      <c r="AX1" s="8" t="s">
        <v>358</v>
      </c>
    </row>
    <row r="2" spans="1:56" x14ac:dyDescent="0.25">
      <c r="A2" s="2" t="s">
        <v>2653</v>
      </c>
      <c r="AX2" s="8" t="s">
        <v>2654</v>
      </c>
    </row>
    <row r="4" spans="1:56" x14ac:dyDescent="0.25">
      <c r="A4" s="55" t="s">
        <v>361</v>
      </c>
      <c r="B4" s="50"/>
      <c r="C4" s="55" t="s">
        <v>362</v>
      </c>
      <c r="D4" s="50"/>
      <c r="E4" s="55" t="s">
        <v>363</v>
      </c>
      <c r="F4" s="50"/>
      <c r="G4" s="55" t="s">
        <v>364</v>
      </c>
      <c r="H4" s="50"/>
      <c r="I4" s="55" t="s">
        <v>365</v>
      </c>
      <c r="J4" s="50"/>
      <c r="K4" s="55" t="s">
        <v>366</v>
      </c>
      <c r="L4" s="50"/>
    </row>
    <row r="5" spans="1:56" x14ac:dyDescent="0.25">
      <c r="A5" s="49">
        <f>COUNTA(A9:A41)</f>
        <v>33</v>
      </c>
      <c r="B5" s="50"/>
      <c r="C5" s="53">
        <f>COUNTIF(BC9:BC41, "Tốt")</f>
        <v>33</v>
      </c>
      <c r="D5" s="50"/>
      <c r="E5" s="49">
        <f>COUNTIF(BC9:BC41, "Khá")</f>
        <v>0</v>
      </c>
      <c r="F5" s="50"/>
      <c r="G5" s="49">
        <f>COUNTIF(BC9:BC41, "Đạt")</f>
        <v>0</v>
      </c>
      <c r="H5" s="50"/>
      <c r="I5" s="52">
        <f>COUNTIF(BC9:BC41, "Chưa đạt")</f>
        <v>0</v>
      </c>
      <c r="J5" s="50"/>
      <c r="K5" s="53">
        <f>ROUND(AVERAGE(BA9:BA41), 1)</f>
        <v>100</v>
      </c>
      <c r="L5" s="50"/>
    </row>
    <row r="7" spans="1:56" x14ac:dyDescent="0.25">
      <c r="A7" s="46" t="s">
        <v>3</v>
      </c>
      <c r="B7" s="46" t="s">
        <v>303</v>
      </c>
      <c r="C7" s="46" t="s">
        <v>367</v>
      </c>
      <c r="D7" s="46" t="s">
        <v>368</v>
      </c>
      <c r="E7" s="46" t="s">
        <v>369</v>
      </c>
      <c r="F7" s="48" t="s">
        <v>370</v>
      </c>
      <c r="G7" s="48" t="s">
        <v>371</v>
      </c>
      <c r="H7" s="48" t="s">
        <v>372</v>
      </c>
      <c r="I7" s="48" t="s">
        <v>373</v>
      </c>
      <c r="J7" s="48" t="s">
        <v>374</v>
      </c>
      <c r="K7" s="48" t="s">
        <v>375</v>
      </c>
      <c r="L7" s="48" t="s">
        <v>376</v>
      </c>
      <c r="M7" s="48" t="s">
        <v>377</v>
      </c>
      <c r="N7" s="48" t="s">
        <v>378</v>
      </c>
      <c r="O7" s="48" t="s">
        <v>379</v>
      </c>
      <c r="P7" s="54" t="s">
        <v>380</v>
      </c>
      <c r="Q7" s="48" t="s">
        <v>381</v>
      </c>
      <c r="R7" s="46" t="s">
        <v>382</v>
      </c>
      <c r="S7" s="51"/>
      <c r="T7" s="51"/>
      <c r="U7" s="51"/>
      <c r="V7" s="46" t="s">
        <v>383</v>
      </c>
      <c r="W7" s="51"/>
      <c r="X7" s="51"/>
      <c r="Y7" s="51"/>
      <c r="Z7" s="46" t="s">
        <v>384</v>
      </c>
      <c r="AA7" s="51"/>
      <c r="AB7" s="51"/>
      <c r="AC7" s="51"/>
      <c r="AD7" s="46" t="s">
        <v>385</v>
      </c>
      <c r="AE7" s="51"/>
      <c r="AF7" s="51"/>
      <c r="AG7" s="51"/>
      <c r="AH7" s="46" t="s">
        <v>386</v>
      </c>
      <c r="AI7" s="51"/>
      <c r="AJ7" s="51"/>
      <c r="AK7" s="51"/>
      <c r="AL7" s="46" t="s">
        <v>387</v>
      </c>
      <c r="AM7" s="51"/>
      <c r="AN7" s="51"/>
      <c r="AO7" s="51"/>
      <c r="AP7" s="46" t="s">
        <v>388</v>
      </c>
      <c r="AQ7" s="51"/>
      <c r="AR7" s="51"/>
      <c r="AS7" s="51"/>
      <c r="AT7" s="46" t="s">
        <v>389</v>
      </c>
      <c r="AU7" s="51"/>
      <c r="AV7" s="51"/>
      <c r="AW7" s="51"/>
      <c r="AX7" s="46" t="s">
        <v>390</v>
      </c>
      <c r="AY7" s="51"/>
      <c r="AZ7" s="51"/>
      <c r="BA7" s="46" t="s">
        <v>391</v>
      </c>
      <c r="BB7" s="46" t="s">
        <v>392</v>
      </c>
      <c r="BC7" s="46" t="s">
        <v>393</v>
      </c>
      <c r="BD7" s="46" t="s">
        <v>394</v>
      </c>
    </row>
    <row r="8" spans="1:56" x14ac:dyDescent="0.25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9" t="s">
        <v>311</v>
      </c>
      <c r="S8" s="9" t="s">
        <v>348</v>
      </c>
      <c r="T8" s="9" t="s">
        <v>395</v>
      </c>
      <c r="U8" s="9" t="s">
        <v>396</v>
      </c>
      <c r="V8" s="9" t="s">
        <v>397</v>
      </c>
      <c r="W8" s="9" t="s">
        <v>398</v>
      </c>
      <c r="X8" s="9" t="s">
        <v>399</v>
      </c>
      <c r="Y8" s="9" t="s">
        <v>400</v>
      </c>
      <c r="Z8" s="9" t="s">
        <v>401</v>
      </c>
      <c r="AA8" s="9" t="s">
        <v>402</v>
      </c>
      <c r="AB8" s="9" t="s">
        <v>403</v>
      </c>
      <c r="AC8" s="9" t="s">
        <v>404</v>
      </c>
      <c r="AD8" s="9" t="s">
        <v>405</v>
      </c>
      <c r="AE8" s="9" t="s">
        <v>406</v>
      </c>
      <c r="AF8" s="9" t="s">
        <v>407</v>
      </c>
      <c r="AG8" s="9" t="s">
        <v>408</v>
      </c>
      <c r="AH8" s="9" t="s">
        <v>409</v>
      </c>
      <c r="AI8" s="9" t="s">
        <v>410</v>
      </c>
      <c r="AJ8" s="9" t="s">
        <v>411</v>
      </c>
      <c r="AK8" s="9" t="s">
        <v>412</v>
      </c>
      <c r="AL8" s="9" t="s">
        <v>413</v>
      </c>
      <c r="AM8" s="9" t="s">
        <v>414</v>
      </c>
      <c r="AN8" s="9" t="s">
        <v>415</v>
      </c>
      <c r="AO8" s="9" t="s">
        <v>416</v>
      </c>
      <c r="AP8" s="9" t="s">
        <v>417</v>
      </c>
      <c r="AQ8" s="9" t="s">
        <v>418</v>
      </c>
      <c r="AR8" s="9" t="s">
        <v>419</v>
      </c>
      <c r="AS8" s="9" t="s">
        <v>420</v>
      </c>
      <c r="AT8" s="9" t="s">
        <v>421</v>
      </c>
      <c r="AU8" s="9" t="s">
        <v>422</v>
      </c>
      <c r="AV8" s="9" t="s">
        <v>423</v>
      </c>
      <c r="AW8" s="9" t="s">
        <v>424</v>
      </c>
      <c r="AX8" s="9" t="s">
        <v>425</v>
      </c>
      <c r="AY8" s="9" t="s">
        <v>426</v>
      </c>
      <c r="AZ8" s="9" t="s">
        <v>427</v>
      </c>
      <c r="BA8" s="47"/>
      <c r="BB8" s="47"/>
      <c r="BC8" s="47"/>
      <c r="BD8" s="47"/>
    </row>
    <row r="9" spans="1:56" x14ac:dyDescent="0.25">
      <c r="A9" s="4">
        <v>1</v>
      </c>
      <c r="B9" s="10" t="s">
        <v>2655</v>
      </c>
      <c r="C9" s="4" t="s">
        <v>2388</v>
      </c>
      <c r="D9" s="4" t="s">
        <v>429</v>
      </c>
      <c r="E9" s="11" t="s">
        <v>430</v>
      </c>
      <c r="F9" s="7">
        <f>SUMIFS(NhatKy_ViPham!K:K, NhatKy_ViPham!E:E, "12_Tin", NhatKy_ViPham!F:F, B9, NhatKy_ViPham!H:H, "L01")</f>
        <v>0</v>
      </c>
      <c r="G9" s="7">
        <f>SUMIFS(NhatKy_ViPham!K:K, NhatKy_ViPham!E:E, "12_Tin", NhatKy_ViPham!F:F, B9, NhatKy_ViPham!H:H, "L02")</f>
        <v>0</v>
      </c>
      <c r="H9" s="7">
        <f>SUMIFS(NhatKy_ViPham!K:K, NhatKy_ViPham!E:E, "12_Tin", NhatKy_ViPham!F:F, B9, NhatKy_ViPham!H:H, "L03")</f>
        <v>0</v>
      </c>
      <c r="I9" s="7">
        <f>SUMIFS(NhatKy_ViPham!K:K, NhatKy_ViPham!E:E, "12_Tin", NhatKy_ViPham!F:F, B9, NhatKy_ViPham!H:H, "L04")</f>
        <v>0</v>
      </c>
      <c r="J9" s="7">
        <f>SUMIFS(NhatKy_ViPham!K:K, NhatKy_ViPham!E:E, "12_Tin", NhatKy_ViPham!F:F, B9, NhatKy_ViPham!H:H, "L05")</f>
        <v>0</v>
      </c>
      <c r="K9" s="7">
        <f>SUMIFS(NhatKy_ViPham!K:K, NhatKy_ViPham!E:E, "12_Tin", NhatKy_ViPham!F:F, B9, NhatKy_ViPham!H:H, "L06")</f>
        <v>0</v>
      </c>
      <c r="L9" s="7">
        <f>SUMIFS(NhatKy_ViPham!K:K, NhatKy_ViPham!E:E, "12_Tin", NhatKy_ViPham!F:F, B9, NhatKy_ViPham!H:H, "L07")</f>
        <v>0</v>
      </c>
      <c r="M9" s="7">
        <f>SUMIFS(NhatKy_ViPham!K:K, NhatKy_ViPham!E:E, "12_Tin", NhatKy_ViPham!F:F, B9, NhatKy_ViPham!H:H, "L08")</f>
        <v>0</v>
      </c>
      <c r="N9" s="7">
        <f>SUMIFS(NhatKy_ViPham!K:K, NhatKy_ViPham!E:E, "12_Tin", NhatKy_ViPham!F:F, B9, NhatKy_ViPham!H:H, "L09")</f>
        <v>0</v>
      </c>
      <c r="O9" s="7">
        <f>SUMIFS(NhatKy_ViPham!K:K, NhatKy_ViPham!E:E, "12_Tin", NhatKy_ViPham!F:F, B9, NhatKy_ViPham!H:H, "L10")</f>
        <v>0</v>
      </c>
      <c r="P9" s="12">
        <f>SUMIFS(NhatKy_ViPham!J:J, NhatKy_ViPham!E:E, "12_Tin", NhatKy_ViPham!F:F, B9)</f>
        <v>0</v>
      </c>
      <c r="Q9" s="13">
        <f>SUMIFS(NhatKy_ViPham!K:K, NhatKy_ViPham!E:E, "12_Tin", NhatKy_ViPham!F:F, B9)</f>
        <v>0</v>
      </c>
      <c r="R9" s="7">
        <f>100 + SUMIFS(NhatKy_ViPham!J:J, NhatKy_ViPham!E:E, "12_Tin", NhatKy_ViPham!F:F, B9, NhatKy_ViPham!C:C, "T1") - SUMIFS(NhatKy_ViPham!K:K, NhatKy_ViPham!E:E, "12_Tin", NhatKy_ViPham!F:F, B9, NhatKy_ViPham!C:C, "T1")</f>
        <v>100</v>
      </c>
      <c r="S9" s="7">
        <f>100 + SUMIFS(NhatKy_ViPham!J:J, NhatKy_ViPham!E:E, "12_Tin", NhatKy_ViPham!F:F, B9, NhatKy_ViPham!C:C, "T2") - SUMIFS(NhatKy_ViPham!K:K, NhatKy_ViPham!E:E, "12_Tin", NhatKy_ViPham!F:F, B9, NhatKy_ViPham!C:C, "T2")</f>
        <v>100</v>
      </c>
      <c r="T9" s="7">
        <f>100 + SUMIFS(NhatKy_ViPham!J:J, NhatKy_ViPham!E:E, "12_Tin", NhatKy_ViPham!F:F, B9, NhatKy_ViPham!C:C, "T3") - SUMIFS(NhatKy_ViPham!K:K, NhatKy_ViPham!E:E, "12_Tin", NhatKy_ViPham!F:F, B9, NhatKy_ViPham!C:C, "T3")</f>
        <v>100</v>
      </c>
      <c r="U9" s="7">
        <f>100 + SUMIFS(NhatKy_ViPham!J:J, NhatKy_ViPham!E:E, "12_Tin", NhatKy_ViPham!F:F, B9, NhatKy_ViPham!C:C, "T4") - SUMIFS(NhatKy_ViPham!K:K, NhatKy_ViPham!E:E, "12_Tin", NhatKy_ViPham!F:F, B9, NhatKy_ViPham!C:C, "T4")</f>
        <v>100</v>
      </c>
      <c r="V9" s="7">
        <f>100 + SUMIFS(NhatKy_ViPham!J:J, NhatKy_ViPham!E:E, "12_Tin", NhatKy_ViPham!F:F, B9, NhatKy_ViPham!C:C, "T5") - SUMIFS(NhatKy_ViPham!K:K, NhatKy_ViPham!E:E, "12_Tin", NhatKy_ViPham!F:F, B9, NhatKy_ViPham!C:C, "T5")</f>
        <v>100</v>
      </c>
      <c r="W9" s="7">
        <f>100 + SUMIFS(NhatKy_ViPham!J:J, NhatKy_ViPham!E:E, "12_Tin", NhatKy_ViPham!F:F, B9, NhatKy_ViPham!C:C, "T6") - SUMIFS(NhatKy_ViPham!K:K, NhatKy_ViPham!E:E, "12_Tin", NhatKy_ViPham!F:F, B9, NhatKy_ViPham!C:C, "T6")</f>
        <v>100</v>
      </c>
      <c r="X9" s="7">
        <f>100 + SUMIFS(NhatKy_ViPham!J:J, NhatKy_ViPham!E:E, "12_Tin", NhatKy_ViPham!F:F, B9, NhatKy_ViPham!C:C, "T7") - SUMIFS(NhatKy_ViPham!K:K, NhatKy_ViPham!E:E, "12_Tin", NhatKy_ViPham!F:F, B9, NhatKy_ViPham!C:C, "T7")</f>
        <v>100</v>
      </c>
      <c r="Y9" s="7">
        <f>100 + SUMIFS(NhatKy_ViPham!J:J, NhatKy_ViPham!E:E, "12_Tin", NhatKy_ViPham!F:F, B9, NhatKy_ViPham!C:C, "T8") - SUMIFS(NhatKy_ViPham!K:K, NhatKy_ViPham!E:E, "12_Tin", NhatKy_ViPham!F:F, B9, NhatKy_ViPham!C:C, "T8")</f>
        <v>100</v>
      </c>
      <c r="Z9" s="7">
        <f>100 + SUMIFS(NhatKy_ViPham!J:J, NhatKy_ViPham!E:E, "12_Tin", NhatKy_ViPham!F:F, B9, NhatKy_ViPham!C:C, "T9") - SUMIFS(NhatKy_ViPham!K:K, NhatKy_ViPham!E:E, "12_Tin", NhatKy_ViPham!F:F, B9, NhatKy_ViPham!C:C, "T9")</f>
        <v>100</v>
      </c>
      <c r="AA9" s="7">
        <f>100 + SUMIFS(NhatKy_ViPham!J:J, NhatKy_ViPham!E:E, "12_Tin", NhatKy_ViPham!F:F, B9, NhatKy_ViPham!C:C, "T10") - SUMIFS(NhatKy_ViPham!K:K, NhatKy_ViPham!E:E, "12_Tin", NhatKy_ViPham!F:F, B9, NhatKy_ViPham!C:C, "T10")</f>
        <v>100</v>
      </c>
      <c r="AB9" s="7">
        <f>100 + SUMIFS(NhatKy_ViPham!J:J, NhatKy_ViPham!E:E, "12_Tin", NhatKy_ViPham!F:F, B9, NhatKy_ViPham!C:C, "T11") - SUMIFS(NhatKy_ViPham!K:K, NhatKy_ViPham!E:E, "12_Tin", NhatKy_ViPham!F:F, B9, NhatKy_ViPham!C:C, "T11")</f>
        <v>100</v>
      </c>
      <c r="AC9" s="7">
        <f>100 + SUMIFS(NhatKy_ViPham!J:J, NhatKy_ViPham!E:E, "12_Tin", NhatKy_ViPham!F:F, B9, NhatKy_ViPham!C:C, "T12") - SUMIFS(NhatKy_ViPham!K:K, NhatKy_ViPham!E:E, "12_Tin", NhatKy_ViPham!F:F, B9, NhatKy_ViPham!C:C, "T12")</f>
        <v>100</v>
      </c>
      <c r="AD9" s="7">
        <f>100 + SUMIFS(NhatKy_ViPham!J:J, NhatKy_ViPham!E:E, "12_Tin", NhatKy_ViPham!F:F, B9, NhatKy_ViPham!C:C, "T13") - SUMIFS(NhatKy_ViPham!K:K, NhatKy_ViPham!E:E, "12_Tin", NhatKy_ViPham!F:F, B9, NhatKy_ViPham!C:C, "T13")</f>
        <v>100</v>
      </c>
      <c r="AE9" s="7">
        <f>100 + SUMIFS(NhatKy_ViPham!J:J, NhatKy_ViPham!E:E, "12_Tin", NhatKy_ViPham!F:F, B9, NhatKy_ViPham!C:C, "T14") - SUMIFS(NhatKy_ViPham!K:K, NhatKy_ViPham!E:E, "12_Tin", NhatKy_ViPham!F:F, B9, NhatKy_ViPham!C:C, "T14")</f>
        <v>100</v>
      </c>
      <c r="AF9" s="7">
        <f>100 + SUMIFS(NhatKy_ViPham!J:J, NhatKy_ViPham!E:E, "12_Tin", NhatKy_ViPham!F:F, B9, NhatKy_ViPham!C:C, "T15") - SUMIFS(NhatKy_ViPham!K:K, NhatKy_ViPham!E:E, "12_Tin", NhatKy_ViPham!F:F, B9, NhatKy_ViPham!C:C, "T15")</f>
        <v>100</v>
      </c>
      <c r="AG9" s="7">
        <f>100 + SUMIFS(NhatKy_ViPham!J:J, NhatKy_ViPham!E:E, "12_Tin", NhatKy_ViPham!F:F, B9, NhatKy_ViPham!C:C, "T16") - SUMIFS(NhatKy_ViPham!K:K, NhatKy_ViPham!E:E, "12_Tin", NhatKy_ViPham!F:F, B9, NhatKy_ViPham!C:C, "T16")</f>
        <v>100</v>
      </c>
      <c r="AH9" s="7">
        <f>100 + SUMIFS(NhatKy_ViPham!J:J, NhatKy_ViPham!E:E, "12_Tin", NhatKy_ViPham!F:F, B9, NhatKy_ViPham!C:C, "T17") - SUMIFS(NhatKy_ViPham!K:K, NhatKy_ViPham!E:E, "12_Tin", NhatKy_ViPham!F:F, B9, NhatKy_ViPham!C:C, "T17")</f>
        <v>100</v>
      </c>
      <c r="AI9" s="7">
        <f>100 + SUMIFS(NhatKy_ViPham!J:J, NhatKy_ViPham!E:E, "12_Tin", NhatKy_ViPham!F:F, B9, NhatKy_ViPham!C:C, "T18") - SUMIFS(NhatKy_ViPham!K:K, NhatKy_ViPham!E:E, "12_Tin", NhatKy_ViPham!F:F, B9, NhatKy_ViPham!C:C, "T18")</f>
        <v>100</v>
      </c>
      <c r="AJ9" s="7">
        <f>100 + SUMIFS(NhatKy_ViPham!J:J, NhatKy_ViPham!E:E, "12_Tin", NhatKy_ViPham!F:F, B9, NhatKy_ViPham!C:C, "T19") - SUMIFS(NhatKy_ViPham!K:K, NhatKy_ViPham!E:E, "12_Tin", NhatKy_ViPham!F:F, B9, NhatKy_ViPham!C:C, "T19")</f>
        <v>100</v>
      </c>
      <c r="AK9" s="7">
        <f>100 + SUMIFS(NhatKy_ViPham!J:J, NhatKy_ViPham!E:E, "12_Tin", NhatKy_ViPham!F:F, B9, NhatKy_ViPham!C:C, "T20") - SUMIFS(NhatKy_ViPham!K:K, NhatKy_ViPham!E:E, "12_Tin", NhatKy_ViPham!F:F, B9, NhatKy_ViPham!C:C, "T20")</f>
        <v>100</v>
      </c>
      <c r="AL9" s="7">
        <f>100 + SUMIFS(NhatKy_ViPham!J:J, NhatKy_ViPham!E:E, "12_Tin", NhatKy_ViPham!F:F, B9, NhatKy_ViPham!C:C, "T21") - SUMIFS(NhatKy_ViPham!K:K, NhatKy_ViPham!E:E, "12_Tin", NhatKy_ViPham!F:F, B9, NhatKy_ViPham!C:C, "T21")</f>
        <v>100</v>
      </c>
      <c r="AM9" s="7">
        <f>100 + SUMIFS(NhatKy_ViPham!J:J, NhatKy_ViPham!E:E, "12_Tin", NhatKy_ViPham!F:F, B9, NhatKy_ViPham!C:C, "T22") - SUMIFS(NhatKy_ViPham!K:K, NhatKy_ViPham!E:E, "12_Tin", NhatKy_ViPham!F:F, B9, NhatKy_ViPham!C:C, "T22")</f>
        <v>100</v>
      </c>
      <c r="AN9" s="7">
        <f>100 + SUMIFS(NhatKy_ViPham!J:J, NhatKy_ViPham!E:E, "12_Tin", NhatKy_ViPham!F:F, B9, NhatKy_ViPham!C:C, "T23") - SUMIFS(NhatKy_ViPham!K:K, NhatKy_ViPham!E:E, "12_Tin", NhatKy_ViPham!F:F, B9, NhatKy_ViPham!C:C, "T23")</f>
        <v>100</v>
      </c>
      <c r="AO9" s="7">
        <f>100 + SUMIFS(NhatKy_ViPham!J:J, NhatKy_ViPham!E:E, "12_Tin", NhatKy_ViPham!F:F, B9, NhatKy_ViPham!C:C, "T24") - SUMIFS(NhatKy_ViPham!K:K, NhatKy_ViPham!E:E, "12_Tin", NhatKy_ViPham!F:F, B9, NhatKy_ViPham!C:C, "T24")</f>
        <v>100</v>
      </c>
      <c r="AP9" s="7">
        <f>100 + SUMIFS(NhatKy_ViPham!J:J, NhatKy_ViPham!E:E, "12_Tin", NhatKy_ViPham!F:F, B9, NhatKy_ViPham!C:C, "T25") - SUMIFS(NhatKy_ViPham!K:K, NhatKy_ViPham!E:E, "12_Tin", NhatKy_ViPham!F:F, B9, NhatKy_ViPham!C:C, "T25")</f>
        <v>100</v>
      </c>
      <c r="AQ9" s="7">
        <f>100 + SUMIFS(NhatKy_ViPham!J:J, NhatKy_ViPham!E:E, "12_Tin", NhatKy_ViPham!F:F, B9, NhatKy_ViPham!C:C, "T26") - SUMIFS(NhatKy_ViPham!K:K, NhatKy_ViPham!E:E, "12_Tin", NhatKy_ViPham!F:F, B9, NhatKy_ViPham!C:C, "T26")</f>
        <v>100</v>
      </c>
      <c r="AR9" s="7">
        <f>100 + SUMIFS(NhatKy_ViPham!J:J, NhatKy_ViPham!E:E, "12_Tin", NhatKy_ViPham!F:F, B9, NhatKy_ViPham!C:C, "T27") - SUMIFS(NhatKy_ViPham!K:K, NhatKy_ViPham!E:E, "12_Tin", NhatKy_ViPham!F:F, B9, NhatKy_ViPham!C:C, "T27")</f>
        <v>100</v>
      </c>
      <c r="AS9" s="7">
        <f>100 + SUMIFS(NhatKy_ViPham!J:J, NhatKy_ViPham!E:E, "12_Tin", NhatKy_ViPham!F:F, B9, NhatKy_ViPham!C:C, "T28") - SUMIFS(NhatKy_ViPham!K:K, NhatKy_ViPham!E:E, "12_Tin", NhatKy_ViPham!F:F, B9, NhatKy_ViPham!C:C, "T28")</f>
        <v>100</v>
      </c>
      <c r="AT9" s="7">
        <f>100 + SUMIFS(NhatKy_ViPham!J:J, NhatKy_ViPham!E:E, "12_Tin", NhatKy_ViPham!F:F, B9, NhatKy_ViPham!C:C, "T29") - SUMIFS(NhatKy_ViPham!K:K, NhatKy_ViPham!E:E, "12_Tin", NhatKy_ViPham!F:F, B9, NhatKy_ViPham!C:C, "T29")</f>
        <v>100</v>
      </c>
      <c r="AU9" s="7">
        <f>100 + SUMIFS(NhatKy_ViPham!J:J, NhatKy_ViPham!E:E, "12_Tin", NhatKy_ViPham!F:F, B9, NhatKy_ViPham!C:C, "T30") - SUMIFS(NhatKy_ViPham!K:K, NhatKy_ViPham!E:E, "12_Tin", NhatKy_ViPham!F:F, B9, NhatKy_ViPham!C:C, "T30")</f>
        <v>100</v>
      </c>
      <c r="AV9" s="7">
        <f>100 + SUMIFS(NhatKy_ViPham!J:J, NhatKy_ViPham!E:E, "12_Tin", NhatKy_ViPham!F:F, B9, NhatKy_ViPham!C:C, "T31") - SUMIFS(NhatKy_ViPham!K:K, NhatKy_ViPham!E:E, "12_Tin", NhatKy_ViPham!F:F, B9, NhatKy_ViPham!C:C, "T31")</f>
        <v>100</v>
      </c>
      <c r="AW9" s="7">
        <f>100 + SUMIFS(NhatKy_ViPham!J:J, NhatKy_ViPham!E:E, "12_Tin", NhatKy_ViPham!F:F, B9, NhatKy_ViPham!C:C, "T32") - SUMIFS(NhatKy_ViPham!K:K, NhatKy_ViPham!E:E, "12_Tin", NhatKy_ViPham!F:F, B9, NhatKy_ViPham!C:C, "T32")</f>
        <v>100</v>
      </c>
      <c r="AX9" s="7">
        <f>100 + SUMIFS(NhatKy_ViPham!J:J, NhatKy_ViPham!E:E, "12_Tin", NhatKy_ViPham!F:F, B9, NhatKy_ViPham!C:C, "T33") - SUMIFS(NhatKy_ViPham!K:K, NhatKy_ViPham!E:E, "12_Tin", NhatKy_ViPham!F:F, B9, NhatKy_ViPham!C:C, "T33")</f>
        <v>100</v>
      </c>
      <c r="AY9" s="7">
        <f>100 + SUMIFS(NhatKy_ViPham!J:J, NhatKy_ViPham!E:E, "12_Tin", NhatKy_ViPham!F:F, B9, NhatKy_ViPham!C:C, "T34") - SUMIFS(NhatKy_ViPham!K:K, NhatKy_ViPham!E:E, "12_Tin", NhatKy_ViPham!F:F, B9, NhatKy_ViPham!C:C, "T34")</f>
        <v>100</v>
      </c>
      <c r="AZ9" s="7">
        <f>100 + SUMIFS(NhatKy_ViPham!J:J, NhatKy_ViPham!E:E, "12_Tin", NhatKy_ViPham!F:F, B9, NhatKy_ViPham!C:C, "T35") - SUMIFS(NhatKy_ViPham!K:K, NhatKy_ViPham!E:E, "12_Tin", NhatKy_ViPham!F:F, B9, NhatKy_ViPham!C:C, "T35")</f>
        <v>100</v>
      </c>
      <c r="BA9" s="12">
        <f t="shared" ref="BA9:BA41" si="0">ROUND(AVERAGE(R9:AZ9), 1)</f>
        <v>100</v>
      </c>
      <c r="BB9" s="11" t="s">
        <v>430</v>
      </c>
      <c r="BC9" s="14" t="str">
        <f t="shared" ref="BC9:BC41" si="1">IF(BB9="Có", "Chưa đạt", IF(BA9&gt;=85, "Tốt", IF(BA9&gt;=70, "Khá", IF(BA9&gt;=50, "Đạt", "Chưa đạt"))))</f>
        <v>Tốt</v>
      </c>
      <c r="BD9" s="10" t="str">
        <f t="shared" ref="BD9:BD41" si="2">IF(BC9="Chưa đạt", "🔴 Nguy cơ CHƯA ĐẠT", IF(BC9="Đạt", "🟡 CẦN NHẮC NHỞ", "🟢 BÌNH THƯỜNG"))</f>
        <v>🟢 BÌNH THƯỜNG</v>
      </c>
    </row>
    <row r="10" spans="1:56" x14ac:dyDescent="0.25">
      <c r="A10" s="5">
        <v>2</v>
      </c>
      <c r="B10" s="15" t="s">
        <v>2656</v>
      </c>
      <c r="C10" s="5" t="s">
        <v>2657</v>
      </c>
      <c r="D10" s="5" t="s">
        <v>429</v>
      </c>
      <c r="E10" s="11" t="s">
        <v>430</v>
      </c>
      <c r="F10" s="6">
        <f>SUMIFS(NhatKy_ViPham!K:K, NhatKy_ViPham!E:E, "12_Tin", NhatKy_ViPham!F:F, B10, NhatKy_ViPham!H:H, "L01")</f>
        <v>0</v>
      </c>
      <c r="G10" s="6">
        <f>SUMIFS(NhatKy_ViPham!K:K, NhatKy_ViPham!E:E, "12_Tin", NhatKy_ViPham!F:F, B10, NhatKy_ViPham!H:H, "L02")</f>
        <v>0</v>
      </c>
      <c r="H10" s="6">
        <f>SUMIFS(NhatKy_ViPham!K:K, NhatKy_ViPham!E:E, "12_Tin", NhatKy_ViPham!F:F, B10, NhatKy_ViPham!H:H, "L03")</f>
        <v>0</v>
      </c>
      <c r="I10" s="6">
        <f>SUMIFS(NhatKy_ViPham!K:K, NhatKy_ViPham!E:E, "12_Tin", NhatKy_ViPham!F:F, B10, NhatKy_ViPham!H:H, "L04")</f>
        <v>0</v>
      </c>
      <c r="J10" s="6">
        <f>SUMIFS(NhatKy_ViPham!K:K, NhatKy_ViPham!E:E, "12_Tin", NhatKy_ViPham!F:F, B10, NhatKy_ViPham!H:H, "L05")</f>
        <v>0</v>
      </c>
      <c r="K10" s="6">
        <f>SUMIFS(NhatKy_ViPham!K:K, NhatKy_ViPham!E:E, "12_Tin", NhatKy_ViPham!F:F, B10, NhatKy_ViPham!H:H, "L06")</f>
        <v>0</v>
      </c>
      <c r="L10" s="6">
        <f>SUMIFS(NhatKy_ViPham!K:K, NhatKy_ViPham!E:E, "12_Tin", NhatKy_ViPham!F:F, B10, NhatKy_ViPham!H:H, "L07")</f>
        <v>0</v>
      </c>
      <c r="M10" s="6">
        <f>SUMIFS(NhatKy_ViPham!K:K, NhatKy_ViPham!E:E, "12_Tin", NhatKy_ViPham!F:F, B10, NhatKy_ViPham!H:H, "L08")</f>
        <v>0</v>
      </c>
      <c r="N10" s="6">
        <f>SUMIFS(NhatKy_ViPham!K:K, NhatKy_ViPham!E:E, "12_Tin", NhatKy_ViPham!F:F, B10, NhatKy_ViPham!H:H, "L09")</f>
        <v>0</v>
      </c>
      <c r="O10" s="6">
        <f>SUMIFS(NhatKy_ViPham!K:K, NhatKy_ViPham!E:E, "12_Tin", NhatKy_ViPham!F:F, B10, NhatKy_ViPham!H:H, "L10")</f>
        <v>0</v>
      </c>
      <c r="P10" s="12">
        <f>SUMIFS(NhatKy_ViPham!J:J, NhatKy_ViPham!E:E, "12_Tin", NhatKy_ViPham!F:F, B10)</f>
        <v>0</v>
      </c>
      <c r="Q10" s="13">
        <f>SUMIFS(NhatKy_ViPham!K:K, NhatKy_ViPham!E:E, "12_Tin", NhatKy_ViPham!F:F, B10)</f>
        <v>0</v>
      </c>
      <c r="R10" s="6">
        <f>100 + SUMIFS(NhatKy_ViPham!J:J, NhatKy_ViPham!E:E, "12_Tin", NhatKy_ViPham!F:F, B10, NhatKy_ViPham!C:C, "T1") - SUMIFS(NhatKy_ViPham!K:K, NhatKy_ViPham!E:E, "12_Tin", NhatKy_ViPham!F:F, B10, NhatKy_ViPham!C:C, "T1")</f>
        <v>100</v>
      </c>
      <c r="S10" s="6">
        <f>100 + SUMIFS(NhatKy_ViPham!J:J, NhatKy_ViPham!E:E, "12_Tin", NhatKy_ViPham!F:F, B10, NhatKy_ViPham!C:C, "T2") - SUMIFS(NhatKy_ViPham!K:K, NhatKy_ViPham!E:E, "12_Tin", NhatKy_ViPham!F:F, B10, NhatKy_ViPham!C:C, "T2")</f>
        <v>100</v>
      </c>
      <c r="T10" s="6">
        <f>100 + SUMIFS(NhatKy_ViPham!J:J, NhatKy_ViPham!E:E, "12_Tin", NhatKy_ViPham!F:F, B10, NhatKy_ViPham!C:C, "T3") - SUMIFS(NhatKy_ViPham!K:K, NhatKy_ViPham!E:E, "12_Tin", NhatKy_ViPham!F:F, B10, NhatKy_ViPham!C:C, "T3")</f>
        <v>100</v>
      </c>
      <c r="U10" s="6">
        <f>100 + SUMIFS(NhatKy_ViPham!J:J, NhatKy_ViPham!E:E, "12_Tin", NhatKy_ViPham!F:F, B10, NhatKy_ViPham!C:C, "T4") - SUMIFS(NhatKy_ViPham!K:K, NhatKy_ViPham!E:E, "12_Tin", NhatKy_ViPham!F:F, B10, NhatKy_ViPham!C:C, "T4")</f>
        <v>100</v>
      </c>
      <c r="V10" s="6">
        <f>100 + SUMIFS(NhatKy_ViPham!J:J, NhatKy_ViPham!E:E, "12_Tin", NhatKy_ViPham!F:F, B10, NhatKy_ViPham!C:C, "T5") - SUMIFS(NhatKy_ViPham!K:K, NhatKy_ViPham!E:E, "12_Tin", NhatKy_ViPham!F:F, B10, NhatKy_ViPham!C:C, "T5")</f>
        <v>100</v>
      </c>
      <c r="W10" s="6">
        <f>100 + SUMIFS(NhatKy_ViPham!J:J, NhatKy_ViPham!E:E, "12_Tin", NhatKy_ViPham!F:F, B10, NhatKy_ViPham!C:C, "T6") - SUMIFS(NhatKy_ViPham!K:K, NhatKy_ViPham!E:E, "12_Tin", NhatKy_ViPham!F:F, B10, NhatKy_ViPham!C:C, "T6")</f>
        <v>100</v>
      </c>
      <c r="X10" s="6">
        <f>100 + SUMIFS(NhatKy_ViPham!J:J, NhatKy_ViPham!E:E, "12_Tin", NhatKy_ViPham!F:F, B10, NhatKy_ViPham!C:C, "T7") - SUMIFS(NhatKy_ViPham!K:K, NhatKy_ViPham!E:E, "12_Tin", NhatKy_ViPham!F:F, B10, NhatKy_ViPham!C:C, "T7")</f>
        <v>100</v>
      </c>
      <c r="Y10" s="6">
        <f>100 + SUMIFS(NhatKy_ViPham!J:J, NhatKy_ViPham!E:E, "12_Tin", NhatKy_ViPham!F:F, B10, NhatKy_ViPham!C:C, "T8") - SUMIFS(NhatKy_ViPham!K:K, NhatKy_ViPham!E:E, "12_Tin", NhatKy_ViPham!F:F, B10, NhatKy_ViPham!C:C, "T8")</f>
        <v>100</v>
      </c>
      <c r="Z10" s="6">
        <f>100 + SUMIFS(NhatKy_ViPham!J:J, NhatKy_ViPham!E:E, "12_Tin", NhatKy_ViPham!F:F, B10, NhatKy_ViPham!C:C, "T9") - SUMIFS(NhatKy_ViPham!K:K, NhatKy_ViPham!E:E, "12_Tin", NhatKy_ViPham!F:F, B10, NhatKy_ViPham!C:C, "T9")</f>
        <v>100</v>
      </c>
      <c r="AA10" s="6">
        <f>100 + SUMIFS(NhatKy_ViPham!J:J, NhatKy_ViPham!E:E, "12_Tin", NhatKy_ViPham!F:F, B10, NhatKy_ViPham!C:C, "T10") - SUMIFS(NhatKy_ViPham!K:K, NhatKy_ViPham!E:E, "12_Tin", NhatKy_ViPham!F:F, B10, NhatKy_ViPham!C:C, "T10")</f>
        <v>100</v>
      </c>
      <c r="AB10" s="6">
        <f>100 + SUMIFS(NhatKy_ViPham!J:J, NhatKy_ViPham!E:E, "12_Tin", NhatKy_ViPham!F:F, B10, NhatKy_ViPham!C:C, "T11") - SUMIFS(NhatKy_ViPham!K:K, NhatKy_ViPham!E:E, "12_Tin", NhatKy_ViPham!F:F, B10, NhatKy_ViPham!C:C, "T11")</f>
        <v>100</v>
      </c>
      <c r="AC10" s="6">
        <f>100 + SUMIFS(NhatKy_ViPham!J:J, NhatKy_ViPham!E:E, "12_Tin", NhatKy_ViPham!F:F, B10, NhatKy_ViPham!C:C, "T12") - SUMIFS(NhatKy_ViPham!K:K, NhatKy_ViPham!E:E, "12_Tin", NhatKy_ViPham!F:F, B10, NhatKy_ViPham!C:C, "T12")</f>
        <v>100</v>
      </c>
      <c r="AD10" s="6">
        <f>100 + SUMIFS(NhatKy_ViPham!J:J, NhatKy_ViPham!E:E, "12_Tin", NhatKy_ViPham!F:F, B10, NhatKy_ViPham!C:C, "T13") - SUMIFS(NhatKy_ViPham!K:K, NhatKy_ViPham!E:E, "12_Tin", NhatKy_ViPham!F:F, B10, NhatKy_ViPham!C:C, "T13")</f>
        <v>100</v>
      </c>
      <c r="AE10" s="6">
        <f>100 + SUMIFS(NhatKy_ViPham!J:J, NhatKy_ViPham!E:E, "12_Tin", NhatKy_ViPham!F:F, B10, NhatKy_ViPham!C:C, "T14") - SUMIFS(NhatKy_ViPham!K:K, NhatKy_ViPham!E:E, "12_Tin", NhatKy_ViPham!F:F, B10, NhatKy_ViPham!C:C, "T14")</f>
        <v>100</v>
      </c>
      <c r="AF10" s="6">
        <f>100 + SUMIFS(NhatKy_ViPham!J:J, NhatKy_ViPham!E:E, "12_Tin", NhatKy_ViPham!F:F, B10, NhatKy_ViPham!C:C, "T15") - SUMIFS(NhatKy_ViPham!K:K, NhatKy_ViPham!E:E, "12_Tin", NhatKy_ViPham!F:F, B10, NhatKy_ViPham!C:C, "T15")</f>
        <v>100</v>
      </c>
      <c r="AG10" s="6">
        <f>100 + SUMIFS(NhatKy_ViPham!J:J, NhatKy_ViPham!E:E, "12_Tin", NhatKy_ViPham!F:F, B10, NhatKy_ViPham!C:C, "T16") - SUMIFS(NhatKy_ViPham!K:K, NhatKy_ViPham!E:E, "12_Tin", NhatKy_ViPham!F:F, B10, NhatKy_ViPham!C:C, "T16")</f>
        <v>100</v>
      </c>
      <c r="AH10" s="6">
        <f>100 + SUMIFS(NhatKy_ViPham!J:J, NhatKy_ViPham!E:E, "12_Tin", NhatKy_ViPham!F:F, B10, NhatKy_ViPham!C:C, "T17") - SUMIFS(NhatKy_ViPham!K:K, NhatKy_ViPham!E:E, "12_Tin", NhatKy_ViPham!F:F, B10, NhatKy_ViPham!C:C, "T17")</f>
        <v>100</v>
      </c>
      <c r="AI10" s="6">
        <f>100 + SUMIFS(NhatKy_ViPham!J:J, NhatKy_ViPham!E:E, "12_Tin", NhatKy_ViPham!F:F, B10, NhatKy_ViPham!C:C, "T18") - SUMIFS(NhatKy_ViPham!K:K, NhatKy_ViPham!E:E, "12_Tin", NhatKy_ViPham!F:F, B10, NhatKy_ViPham!C:C, "T18")</f>
        <v>100</v>
      </c>
      <c r="AJ10" s="6">
        <f>100 + SUMIFS(NhatKy_ViPham!J:J, NhatKy_ViPham!E:E, "12_Tin", NhatKy_ViPham!F:F, B10, NhatKy_ViPham!C:C, "T19") - SUMIFS(NhatKy_ViPham!K:K, NhatKy_ViPham!E:E, "12_Tin", NhatKy_ViPham!F:F, B10, NhatKy_ViPham!C:C, "T19")</f>
        <v>100</v>
      </c>
      <c r="AK10" s="6">
        <f>100 + SUMIFS(NhatKy_ViPham!J:J, NhatKy_ViPham!E:E, "12_Tin", NhatKy_ViPham!F:F, B10, NhatKy_ViPham!C:C, "T20") - SUMIFS(NhatKy_ViPham!K:K, NhatKy_ViPham!E:E, "12_Tin", NhatKy_ViPham!F:F, B10, NhatKy_ViPham!C:C, "T20")</f>
        <v>100</v>
      </c>
      <c r="AL10" s="6">
        <f>100 + SUMIFS(NhatKy_ViPham!J:J, NhatKy_ViPham!E:E, "12_Tin", NhatKy_ViPham!F:F, B10, NhatKy_ViPham!C:C, "T21") - SUMIFS(NhatKy_ViPham!K:K, NhatKy_ViPham!E:E, "12_Tin", NhatKy_ViPham!F:F, B10, NhatKy_ViPham!C:C, "T21")</f>
        <v>100</v>
      </c>
      <c r="AM10" s="6">
        <f>100 + SUMIFS(NhatKy_ViPham!J:J, NhatKy_ViPham!E:E, "12_Tin", NhatKy_ViPham!F:F, B10, NhatKy_ViPham!C:C, "T22") - SUMIFS(NhatKy_ViPham!K:K, NhatKy_ViPham!E:E, "12_Tin", NhatKy_ViPham!F:F, B10, NhatKy_ViPham!C:C, "T22")</f>
        <v>100</v>
      </c>
      <c r="AN10" s="6">
        <f>100 + SUMIFS(NhatKy_ViPham!J:J, NhatKy_ViPham!E:E, "12_Tin", NhatKy_ViPham!F:F, B10, NhatKy_ViPham!C:C, "T23") - SUMIFS(NhatKy_ViPham!K:K, NhatKy_ViPham!E:E, "12_Tin", NhatKy_ViPham!F:F, B10, NhatKy_ViPham!C:C, "T23")</f>
        <v>100</v>
      </c>
      <c r="AO10" s="6">
        <f>100 + SUMIFS(NhatKy_ViPham!J:J, NhatKy_ViPham!E:E, "12_Tin", NhatKy_ViPham!F:F, B10, NhatKy_ViPham!C:C, "T24") - SUMIFS(NhatKy_ViPham!K:K, NhatKy_ViPham!E:E, "12_Tin", NhatKy_ViPham!F:F, B10, NhatKy_ViPham!C:C, "T24")</f>
        <v>100</v>
      </c>
      <c r="AP10" s="6">
        <f>100 + SUMIFS(NhatKy_ViPham!J:J, NhatKy_ViPham!E:E, "12_Tin", NhatKy_ViPham!F:F, B10, NhatKy_ViPham!C:C, "T25") - SUMIFS(NhatKy_ViPham!K:K, NhatKy_ViPham!E:E, "12_Tin", NhatKy_ViPham!F:F, B10, NhatKy_ViPham!C:C, "T25")</f>
        <v>100</v>
      </c>
      <c r="AQ10" s="6">
        <f>100 + SUMIFS(NhatKy_ViPham!J:J, NhatKy_ViPham!E:E, "12_Tin", NhatKy_ViPham!F:F, B10, NhatKy_ViPham!C:C, "T26") - SUMIFS(NhatKy_ViPham!K:K, NhatKy_ViPham!E:E, "12_Tin", NhatKy_ViPham!F:F, B10, NhatKy_ViPham!C:C, "T26")</f>
        <v>100</v>
      </c>
      <c r="AR10" s="6">
        <f>100 + SUMIFS(NhatKy_ViPham!J:J, NhatKy_ViPham!E:E, "12_Tin", NhatKy_ViPham!F:F, B10, NhatKy_ViPham!C:C, "T27") - SUMIFS(NhatKy_ViPham!K:K, NhatKy_ViPham!E:E, "12_Tin", NhatKy_ViPham!F:F, B10, NhatKy_ViPham!C:C, "T27")</f>
        <v>100</v>
      </c>
      <c r="AS10" s="6">
        <f>100 + SUMIFS(NhatKy_ViPham!J:J, NhatKy_ViPham!E:E, "12_Tin", NhatKy_ViPham!F:F, B10, NhatKy_ViPham!C:C, "T28") - SUMIFS(NhatKy_ViPham!K:K, NhatKy_ViPham!E:E, "12_Tin", NhatKy_ViPham!F:F, B10, NhatKy_ViPham!C:C, "T28")</f>
        <v>100</v>
      </c>
      <c r="AT10" s="6">
        <f>100 + SUMIFS(NhatKy_ViPham!J:J, NhatKy_ViPham!E:E, "12_Tin", NhatKy_ViPham!F:F, B10, NhatKy_ViPham!C:C, "T29") - SUMIFS(NhatKy_ViPham!K:K, NhatKy_ViPham!E:E, "12_Tin", NhatKy_ViPham!F:F, B10, NhatKy_ViPham!C:C, "T29")</f>
        <v>100</v>
      </c>
      <c r="AU10" s="6">
        <f>100 + SUMIFS(NhatKy_ViPham!J:J, NhatKy_ViPham!E:E, "12_Tin", NhatKy_ViPham!F:F, B10, NhatKy_ViPham!C:C, "T30") - SUMIFS(NhatKy_ViPham!K:K, NhatKy_ViPham!E:E, "12_Tin", NhatKy_ViPham!F:F, B10, NhatKy_ViPham!C:C, "T30")</f>
        <v>100</v>
      </c>
      <c r="AV10" s="6">
        <f>100 + SUMIFS(NhatKy_ViPham!J:J, NhatKy_ViPham!E:E, "12_Tin", NhatKy_ViPham!F:F, B10, NhatKy_ViPham!C:C, "T31") - SUMIFS(NhatKy_ViPham!K:K, NhatKy_ViPham!E:E, "12_Tin", NhatKy_ViPham!F:F, B10, NhatKy_ViPham!C:C, "T31")</f>
        <v>100</v>
      </c>
      <c r="AW10" s="6">
        <f>100 + SUMIFS(NhatKy_ViPham!J:J, NhatKy_ViPham!E:E, "12_Tin", NhatKy_ViPham!F:F, B10, NhatKy_ViPham!C:C, "T32") - SUMIFS(NhatKy_ViPham!K:K, NhatKy_ViPham!E:E, "12_Tin", NhatKy_ViPham!F:F, B10, NhatKy_ViPham!C:C, "T32")</f>
        <v>100</v>
      </c>
      <c r="AX10" s="6">
        <f>100 + SUMIFS(NhatKy_ViPham!J:J, NhatKy_ViPham!E:E, "12_Tin", NhatKy_ViPham!F:F, B10, NhatKy_ViPham!C:C, "T33") - SUMIFS(NhatKy_ViPham!K:K, NhatKy_ViPham!E:E, "12_Tin", NhatKy_ViPham!F:F, B10, NhatKy_ViPham!C:C, "T33")</f>
        <v>100</v>
      </c>
      <c r="AY10" s="6">
        <f>100 + SUMIFS(NhatKy_ViPham!J:J, NhatKy_ViPham!E:E, "12_Tin", NhatKy_ViPham!F:F, B10, NhatKy_ViPham!C:C, "T34") - SUMIFS(NhatKy_ViPham!K:K, NhatKy_ViPham!E:E, "12_Tin", NhatKy_ViPham!F:F, B10, NhatKy_ViPham!C:C, "T34")</f>
        <v>100</v>
      </c>
      <c r="AZ10" s="6">
        <f>100 + SUMIFS(NhatKy_ViPham!J:J, NhatKy_ViPham!E:E, "12_Tin", NhatKy_ViPham!F:F, B10, NhatKy_ViPham!C:C, "T35") - SUMIFS(NhatKy_ViPham!K:K, NhatKy_ViPham!E:E, "12_Tin", NhatKy_ViPham!F:F, B10, NhatKy_ViPham!C:C, "T35")</f>
        <v>100</v>
      </c>
      <c r="BA10" s="12">
        <f t="shared" si="0"/>
        <v>100</v>
      </c>
      <c r="BB10" s="11" t="s">
        <v>430</v>
      </c>
      <c r="BC10" s="16" t="str">
        <f t="shared" si="1"/>
        <v>Tốt</v>
      </c>
      <c r="BD10" s="15" t="str">
        <f t="shared" si="2"/>
        <v>🟢 BÌNH THƯỜNG</v>
      </c>
    </row>
    <row r="11" spans="1:56" x14ac:dyDescent="0.25">
      <c r="A11" s="4">
        <v>3</v>
      </c>
      <c r="B11" s="10" t="s">
        <v>2658</v>
      </c>
      <c r="C11" s="4" t="s">
        <v>2659</v>
      </c>
      <c r="D11" s="4" t="s">
        <v>435</v>
      </c>
      <c r="E11" s="11" t="s">
        <v>430</v>
      </c>
      <c r="F11" s="7">
        <f>SUMIFS(NhatKy_ViPham!K:K, NhatKy_ViPham!E:E, "12_Tin", NhatKy_ViPham!F:F, B11, NhatKy_ViPham!H:H, "L01")</f>
        <v>0</v>
      </c>
      <c r="G11" s="7">
        <f>SUMIFS(NhatKy_ViPham!K:K, NhatKy_ViPham!E:E, "12_Tin", NhatKy_ViPham!F:F, B11, NhatKy_ViPham!H:H, "L02")</f>
        <v>0</v>
      </c>
      <c r="H11" s="7">
        <f>SUMIFS(NhatKy_ViPham!K:K, NhatKy_ViPham!E:E, "12_Tin", NhatKy_ViPham!F:F, B11, NhatKy_ViPham!H:H, "L03")</f>
        <v>0</v>
      </c>
      <c r="I11" s="7">
        <f>SUMIFS(NhatKy_ViPham!K:K, NhatKy_ViPham!E:E, "12_Tin", NhatKy_ViPham!F:F, B11, NhatKy_ViPham!H:H, "L04")</f>
        <v>0</v>
      </c>
      <c r="J11" s="7">
        <f>SUMIFS(NhatKy_ViPham!K:K, NhatKy_ViPham!E:E, "12_Tin", NhatKy_ViPham!F:F, B11, NhatKy_ViPham!H:H, "L05")</f>
        <v>0</v>
      </c>
      <c r="K11" s="7">
        <f>SUMIFS(NhatKy_ViPham!K:K, NhatKy_ViPham!E:E, "12_Tin", NhatKy_ViPham!F:F, B11, NhatKy_ViPham!H:H, "L06")</f>
        <v>0</v>
      </c>
      <c r="L11" s="7">
        <f>SUMIFS(NhatKy_ViPham!K:K, NhatKy_ViPham!E:E, "12_Tin", NhatKy_ViPham!F:F, B11, NhatKy_ViPham!H:H, "L07")</f>
        <v>0</v>
      </c>
      <c r="M11" s="7">
        <f>SUMIFS(NhatKy_ViPham!K:K, NhatKy_ViPham!E:E, "12_Tin", NhatKy_ViPham!F:F, B11, NhatKy_ViPham!H:H, "L08")</f>
        <v>0</v>
      </c>
      <c r="N11" s="7">
        <f>SUMIFS(NhatKy_ViPham!K:K, NhatKy_ViPham!E:E, "12_Tin", NhatKy_ViPham!F:F, B11, NhatKy_ViPham!H:H, "L09")</f>
        <v>0</v>
      </c>
      <c r="O11" s="7">
        <f>SUMIFS(NhatKy_ViPham!K:K, NhatKy_ViPham!E:E, "12_Tin", NhatKy_ViPham!F:F, B11, NhatKy_ViPham!H:H, "L10")</f>
        <v>0</v>
      </c>
      <c r="P11" s="12">
        <f>SUMIFS(NhatKy_ViPham!J:J, NhatKy_ViPham!E:E, "12_Tin", NhatKy_ViPham!F:F, B11)</f>
        <v>0</v>
      </c>
      <c r="Q11" s="13">
        <f>SUMIFS(NhatKy_ViPham!K:K, NhatKy_ViPham!E:E, "12_Tin", NhatKy_ViPham!F:F, B11)</f>
        <v>0</v>
      </c>
      <c r="R11" s="7">
        <f>100 + SUMIFS(NhatKy_ViPham!J:J, NhatKy_ViPham!E:E, "12_Tin", NhatKy_ViPham!F:F, B11, NhatKy_ViPham!C:C, "T1") - SUMIFS(NhatKy_ViPham!K:K, NhatKy_ViPham!E:E, "12_Tin", NhatKy_ViPham!F:F, B11, NhatKy_ViPham!C:C, "T1")</f>
        <v>100</v>
      </c>
      <c r="S11" s="7">
        <f>100 + SUMIFS(NhatKy_ViPham!J:J, NhatKy_ViPham!E:E, "12_Tin", NhatKy_ViPham!F:F, B11, NhatKy_ViPham!C:C, "T2") - SUMIFS(NhatKy_ViPham!K:K, NhatKy_ViPham!E:E, "12_Tin", NhatKy_ViPham!F:F, B11, NhatKy_ViPham!C:C, "T2")</f>
        <v>100</v>
      </c>
      <c r="T11" s="7">
        <f>100 + SUMIFS(NhatKy_ViPham!J:J, NhatKy_ViPham!E:E, "12_Tin", NhatKy_ViPham!F:F, B11, NhatKy_ViPham!C:C, "T3") - SUMIFS(NhatKy_ViPham!K:K, NhatKy_ViPham!E:E, "12_Tin", NhatKy_ViPham!F:F, B11, NhatKy_ViPham!C:C, "T3")</f>
        <v>100</v>
      </c>
      <c r="U11" s="7">
        <f>100 + SUMIFS(NhatKy_ViPham!J:J, NhatKy_ViPham!E:E, "12_Tin", NhatKy_ViPham!F:F, B11, NhatKy_ViPham!C:C, "T4") - SUMIFS(NhatKy_ViPham!K:K, NhatKy_ViPham!E:E, "12_Tin", NhatKy_ViPham!F:F, B11, NhatKy_ViPham!C:C, "T4")</f>
        <v>100</v>
      </c>
      <c r="V11" s="7">
        <f>100 + SUMIFS(NhatKy_ViPham!J:J, NhatKy_ViPham!E:E, "12_Tin", NhatKy_ViPham!F:F, B11, NhatKy_ViPham!C:C, "T5") - SUMIFS(NhatKy_ViPham!K:K, NhatKy_ViPham!E:E, "12_Tin", NhatKy_ViPham!F:F, B11, NhatKy_ViPham!C:C, "T5")</f>
        <v>100</v>
      </c>
      <c r="W11" s="7">
        <f>100 + SUMIFS(NhatKy_ViPham!J:J, NhatKy_ViPham!E:E, "12_Tin", NhatKy_ViPham!F:F, B11, NhatKy_ViPham!C:C, "T6") - SUMIFS(NhatKy_ViPham!K:K, NhatKy_ViPham!E:E, "12_Tin", NhatKy_ViPham!F:F, B11, NhatKy_ViPham!C:C, "T6")</f>
        <v>100</v>
      </c>
      <c r="X11" s="7">
        <f>100 + SUMIFS(NhatKy_ViPham!J:J, NhatKy_ViPham!E:E, "12_Tin", NhatKy_ViPham!F:F, B11, NhatKy_ViPham!C:C, "T7") - SUMIFS(NhatKy_ViPham!K:K, NhatKy_ViPham!E:E, "12_Tin", NhatKy_ViPham!F:F, B11, NhatKy_ViPham!C:C, "T7")</f>
        <v>100</v>
      </c>
      <c r="Y11" s="7">
        <f>100 + SUMIFS(NhatKy_ViPham!J:J, NhatKy_ViPham!E:E, "12_Tin", NhatKy_ViPham!F:F, B11, NhatKy_ViPham!C:C, "T8") - SUMIFS(NhatKy_ViPham!K:K, NhatKy_ViPham!E:E, "12_Tin", NhatKy_ViPham!F:F, B11, NhatKy_ViPham!C:C, "T8")</f>
        <v>100</v>
      </c>
      <c r="Z11" s="7">
        <f>100 + SUMIFS(NhatKy_ViPham!J:J, NhatKy_ViPham!E:E, "12_Tin", NhatKy_ViPham!F:F, B11, NhatKy_ViPham!C:C, "T9") - SUMIFS(NhatKy_ViPham!K:K, NhatKy_ViPham!E:E, "12_Tin", NhatKy_ViPham!F:F, B11, NhatKy_ViPham!C:C, "T9")</f>
        <v>100</v>
      </c>
      <c r="AA11" s="7">
        <f>100 + SUMIFS(NhatKy_ViPham!J:J, NhatKy_ViPham!E:E, "12_Tin", NhatKy_ViPham!F:F, B11, NhatKy_ViPham!C:C, "T10") - SUMIFS(NhatKy_ViPham!K:K, NhatKy_ViPham!E:E, "12_Tin", NhatKy_ViPham!F:F, B11, NhatKy_ViPham!C:C, "T10")</f>
        <v>100</v>
      </c>
      <c r="AB11" s="7">
        <f>100 + SUMIFS(NhatKy_ViPham!J:J, NhatKy_ViPham!E:E, "12_Tin", NhatKy_ViPham!F:F, B11, NhatKy_ViPham!C:C, "T11") - SUMIFS(NhatKy_ViPham!K:K, NhatKy_ViPham!E:E, "12_Tin", NhatKy_ViPham!F:F, B11, NhatKy_ViPham!C:C, "T11")</f>
        <v>100</v>
      </c>
      <c r="AC11" s="7">
        <f>100 + SUMIFS(NhatKy_ViPham!J:J, NhatKy_ViPham!E:E, "12_Tin", NhatKy_ViPham!F:F, B11, NhatKy_ViPham!C:C, "T12") - SUMIFS(NhatKy_ViPham!K:K, NhatKy_ViPham!E:E, "12_Tin", NhatKy_ViPham!F:F, B11, NhatKy_ViPham!C:C, "T12")</f>
        <v>100</v>
      </c>
      <c r="AD11" s="7">
        <f>100 + SUMIFS(NhatKy_ViPham!J:J, NhatKy_ViPham!E:E, "12_Tin", NhatKy_ViPham!F:F, B11, NhatKy_ViPham!C:C, "T13") - SUMIFS(NhatKy_ViPham!K:K, NhatKy_ViPham!E:E, "12_Tin", NhatKy_ViPham!F:F, B11, NhatKy_ViPham!C:C, "T13")</f>
        <v>100</v>
      </c>
      <c r="AE11" s="7">
        <f>100 + SUMIFS(NhatKy_ViPham!J:J, NhatKy_ViPham!E:E, "12_Tin", NhatKy_ViPham!F:F, B11, NhatKy_ViPham!C:C, "T14") - SUMIFS(NhatKy_ViPham!K:K, NhatKy_ViPham!E:E, "12_Tin", NhatKy_ViPham!F:F, B11, NhatKy_ViPham!C:C, "T14")</f>
        <v>100</v>
      </c>
      <c r="AF11" s="7">
        <f>100 + SUMIFS(NhatKy_ViPham!J:J, NhatKy_ViPham!E:E, "12_Tin", NhatKy_ViPham!F:F, B11, NhatKy_ViPham!C:C, "T15") - SUMIFS(NhatKy_ViPham!K:K, NhatKy_ViPham!E:E, "12_Tin", NhatKy_ViPham!F:F, B11, NhatKy_ViPham!C:C, "T15")</f>
        <v>100</v>
      </c>
      <c r="AG11" s="7">
        <f>100 + SUMIFS(NhatKy_ViPham!J:J, NhatKy_ViPham!E:E, "12_Tin", NhatKy_ViPham!F:F, B11, NhatKy_ViPham!C:C, "T16") - SUMIFS(NhatKy_ViPham!K:K, NhatKy_ViPham!E:E, "12_Tin", NhatKy_ViPham!F:F, B11, NhatKy_ViPham!C:C, "T16")</f>
        <v>100</v>
      </c>
      <c r="AH11" s="7">
        <f>100 + SUMIFS(NhatKy_ViPham!J:J, NhatKy_ViPham!E:E, "12_Tin", NhatKy_ViPham!F:F, B11, NhatKy_ViPham!C:C, "T17") - SUMIFS(NhatKy_ViPham!K:K, NhatKy_ViPham!E:E, "12_Tin", NhatKy_ViPham!F:F, B11, NhatKy_ViPham!C:C, "T17")</f>
        <v>100</v>
      </c>
      <c r="AI11" s="7">
        <f>100 + SUMIFS(NhatKy_ViPham!J:J, NhatKy_ViPham!E:E, "12_Tin", NhatKy_ViPham!F:F, B11, NhatKy_ViPham!C:C, "T18") - SUMIFS(NhatKy_ViPham!K:K, NhatKy_ViPham!E:E, "12_Tin", NhatKy_ViPham!F:F, B11, NhatKy_ViPham!C:C, "T18")</f>
        <v>100</v>
      </c>
      <c r="AJ11" s="7">
        <f>100 + SUMIFS(NhatKy_ViPham!J:J, NhatKy_ViPham!E:E, "12_Tin", NhatKy_ViPham!F:F, B11, NhatKy_ViPham!C:C, "T19") - SUMIFS(NhatKy_ViPham!K:K, NhatKy_ViPham!E:E, "12_Tin", NhatKy_ViPham!F:F, B11, NhatKy_ViPham!C:C, "T19")</f>
        <v>100</v>
      </c>
      <c r="AK11" s="7">
        <f>100 + SUMIFS(NhatKy_ViPham!J:J, NhatKy_ViPham!E:E, "12_Tin", NhatKy_ViPham!F:F, B11, NhatKy_ViPham!C:C, "T20") - SUMIFS(NhatKy_ViPham!K:K, NhatKy_ViPham!E:E, "12_Tin", NhatKy_ViPham!F:F, B11, NhatKy_ViPham!C:C, "T20")</f>
        <v>100</v>
      </c>
      <c r="AL11" s="7">
        <f>100 + SUMIFS(NhatKy_ViPham!J:J, NhatKy_ViPham!E:E, "12_Tin", NhatKy_ViPham!F:F, B11, NhatKy_ViPham!C:C, "T21") - SUMIFS(NhatKy_ViPham!K:K, NhatKy_ViPham!E:E, "12_Tin", NhatKy_ViPham!F:F, B11, NhatKy_ViPham!C:C, "T21")</f>
        <v>100</v>
      </c>
      <c r="AM11" s="7">
        <f>100 + SUMIFS(NhatKy_ViPham!J:J, NhatKy_ViPham!E:E, "12_Tin", NhatKy_ViPham!F:F, B11, NhatKy_ViPham!C:C, "T22") - SUMIFS(NhatKy_ViPham!K:K, NhatKy_ViPham!E:E, "12_Tin", NhatKy_ViPham!F:F, B11, NhatKy_ViPham!C:C, "T22")</f>
        <v>100</v>
      </c>
      <c r="AN11" s="7">
        <f>100 + SUMIFS(NhatKy_ViPham!J:J, NhatKy_ViPham!E:E, "12_Tin", NhatKy_ViPham!F:F, B11, NhatKy_ViPham!C:C, "T23") - SUMIFS(NhatKy_ViPham!K:K, NhatKy_ViPham!E:E, "12_Tin", NhatKy_ViPham!F:F, B11, NhatKy_ViPham!C:C, "T23")</f>
        <v>100</v>
      </c>
      <c r="AO11" s="7">
        <f>100 + SUMIFS(NhatKy_ViPham!J:J, NhatKy_ViPham!E:E, "12_Tin", NhatKy_ViPham!F:F, B11, NhatKy_ViPham!C:C, "T24") - SUMIFS(NhatKy_ViPham!K:K, NhatKy_ViPham!E:E, "12_Tin", NhatKy_ViPham!F:F, B11, NhatKy_ViPham!C:C, "T24")</f>
        <v>100</v>
      </c>
      <c r="AP11" s="7">
        <f>100 + SUMIFS(NhatKy_ViPham!J:J, NhatKy_ViPham!E:E, "12_Tin", NhatKy_ViPham!F:F, B11, NhatKy_ViPham!C:C, "T25") - SUMIFS(NhatKy_ViPham!K:K, NhatKy_ViPham!E:E, "12_Tin", NhatKy_ViPham!F:F, B11, NhatKy_ViPham!C:C, "T25")</f>
        <v>100</v>
      </c>
      <c r="AQ11" s="7">
        <f>100 + SUMIFS(NhatKy_ViPham!J:J, NhatKy_ViPham!E:E, "12_Tin", NhatKy_ViPham!F:F, B11, NhatKy_ViPham!C:C, "T26") - SUMIFS(NhatKy_ViPham!K:K, NhatKy_ViPham!E:E, "12_Tin", NhatKy_ViPham!F:F, B11, NhatKy_ViPham!C:C, "T26")</f>
        <v>100</v>
      </c>
      <c r="AR11" s="7">
        <f>100 + SUMIFS(NhatKy_ViPham!J:J, NhatKy_ViPham!E:E, "12_Tin", NhatKy_ViPham!F:F, B11, NhatKy_ViPham!C:C, "T27") - SUMIFS(NhatKy_ViPham!K:K, NhatKy_ViPham!E:E, "12_Tin", NhatKy_ViPham!F:F, B11, NhatKy_ViPham!C:C, "T27")</f>
        <v>100</v>
      </c>
      <c r="AS11" s="7">
        <f>100 + SUMIFS(NhatKy_ViPham!J:J, NhatKy_ViPham!E:E, "12_Tin", NhatKy_ViPham!F:F, B11, NhatKy_ViPham!C:C, "T28") - SUMIFS(NhatKy_ViPham!K:K, NhatKy_ViPham!E:E, "12_Tin", NhatKy_ViPham!F:F, B11, NhatKy_ViPham!C:C, "T28")</f>
        <v>100</v>
      </c>
      <c r="AT11" s="7">
        <f>100 + SUMIFS(NhatKy_ViPham!J:J, NhatKy_ViPham!E:E, "12_Tin", NhatKy_ViPham!F:F, B11, NhatKy_ViPham!C:C, "T29") - SUMIFS(NhatKy_ViPham!K:K, NhatKy_ViPham!E:E, "12_Tin", NhatKy_ViPham!F:F, B11, NhatKy_ViPham!C:C, "T29")</f>
        <v>100</v>
      </c>
      <c r="AU11" s="7">
        <f>100 + SUMIFS(NhatKy_ViPham!J:J, NhatKy_ViPham!E:E, "12_Tin", NhatKy_ViPham!F:F, B11, NhatKy_ViPham!C:C, "T30") - SUMIFS(NhatKy_ViPham!K:K, NhatKy_ViPham!E:E, "12_Tin", NhatKy_ViPham!F:F, B11, NhatKy_ViPham!C:C, "T30")</f>
        <v>100</v>
      </c>
      <c r="AV11" s="7">
        <f>100 + SUMIFS(NhatKy_ViPham!J:J, NhatKy_ViPham!E:E, "12_Tin", NhatKy_ViPham!F:F, B11, NhatKy_ViPham!C:C, "T31") - SUMIFS(NhatKy_ViPham!K:K, NhatKy_ViPham!E:E, "12_Tin", NhatKy_ViPham!F:F, B11, NhatKy_ViPham!C:C, "T31")</f>
        <v>100</v>
      </c>
      <c r="AW11" s="7">
        <f>100 + SUMIFS(NhatKy_ViPham!J:J, NhatKy_ViPham!E:E, "12_Tin", NhatKy_ViPham!F:F, B11, NhatKy_ViPham!C:C, "T32") - SUMIFS(NhatKy_ViPham!K:K, NhatKy_ViPham!E:E, "12_Tin", NhatKy_ViPham!F:F, B11, NhatKy_ViPham!C:C, "T32")</f>
        <v>100</v>
      </c>
      <c r="AX11" s="7">
        <f>100 + SUMIFS(NhatKy_ViPham!J:J, NhatKy_ViPham!E:E, "12_Tin", NhatKy_ViPham!F:F, B11, NhatKy_ViPham!C:C, "T33") - SUMIFS(NhatKy_ViPham!K:K, NhatKy_ViPham!E:E, "12_Tin", NhatKy_ViPham!F:F, B11, NhatKy_ViPham!C:C, "T33")</f>
        <v>100</v>
      </c>
      <c r="AY11" s="7">
        <f>100 + SUMIFS(NhatKy_ViPham!J:J, NhatKy_ViPham!E:E, "12_Tin", NhatKy_ViPham!F:F, B11, NhatKy_ViPham!C:C, "T34") - SUMIFS(NhatKy_ViPham!K:K, NhatKy_ViPham!E:E, "12_Tin", NhatKy_ViPham!F:F, B11, NhatKy_ViPham!C:C, "T34")</f>
        <v>100</v>
      </c>
      <c r="AZ11" s="7">
        <f>100 + SUMIFS(NhatKy_ViPham!J:J, NhatKy_ViPham!E:E, "12_Tin", NhatKy_ViPham!F:F, B11, NhatKy_ViPham!C:C, "T35") - SUMIFS(NhatKy_ViPham!K:K, NhatKy_ViPham!E:E, "12_Tin", NhatKy_ViPham!F:F, B11, NhatKy_ViPham!C:C, "T35")</f>
        <v>100</v>
      </c>
      <c r="BA11" s="12">
        <f t="shared" si="0"/>
        <v>100</v>
      </c>
      <c r="BB11" s="11" t="s">
        <v>430</v>
      </c>
      <c r="BC11" s="14" t="str">
        <f t="shared" si="1"/>
        <v>Tốt</v>
      </c>
      <c r="BD11" s="10" t="str">
        <f t="shared" si="2"/>
        <v>🟢 BÌNH THƯỜNG</v>
      </c>
    </row>
    <row r="12" spans="1:56" x14ac:dyDescent="0.25">
      <c r="A12" s="5">
        <v>4</v>
      </c>
      <c r="B12" s="15" t="s">
        <v>2660</v>
      </c>
      <c r="C12" s="5" t="s">
        <v>2282</v>
      </c>
      <c r="D12" s="5" t="s">
        <v>435</v>
      </c>
      <c r="E12" s="11" t="s">
        <v>430</v>
      </c>
      <c r="F12" s="6">
        <f>SUMIFS(NhatKy_ViPham!K:K, NhatKy_ViPham!E:E, "12_Tin", NhatKy_ViPham!F:F, B12, NhatKy_ViPham!H:H, "L01")</f>
        <v>0</v>
      </c>
      <c r="G12" s="6">
        <f>SUMIFS(NhatKy_ViPham!K:K, NhatKy_ViPham!E:E, "12_Tin", NhatKy_ViPham!F:F, B12, NhatKy_ViPham!H:H, "L02")</f>
        <v>0</v>
      </c>
      <c r="H12" s="6">
        <f>SUMIFS(NhatKy_ViPham!K:K, NhatKy_ViPham!E:E, "12_Tin", NhatKy_ViPham!F:F, B12, NhatKy_ViPham!H:H, "L03")</f>
        <v>0</v>
      </c>
      <c r="I12" s="6">
        <f>SUMIFS(NhatKy_ViPham!K:K, NhatKy_ViPham!E:E, "12_Tin", NhatKy_ViPham!F:F, B12, NhatKy_ViPham!H:H, "L04")</f>
        <v>0</v>
      </c>
      <c r="J12" s="6">
        <f>SUMIFS(NhatKy_ViPham!K:K, NhatKy_ViPham!E:E, "12_Tin", NhatKy_ViPham!F:F, B12, NhatKy_ViPham!H:H, "L05")</f>
        <v>0</v>
      </c>
      <c r="K12" s="6">
        <f>SUMIFS(NhatKy_ViPham!K:K, NhatKy_ViPham!E:E, "12_Tin", NhatKy_ViPham!F:F, B12, NhatKy_ViPham!H:H, "L06")</f>
        <v>0</v>
      </c>
      <c r="L12" s="6">
        <f>SUMIFS(NhatKy_ViPham!K:K, NhatKy_ViPham!E:E, "12_Tin", NhatKy_ViPham!F:F, B12, NhatKy_ViPham!H:H, "L07")</f>
        <v>0</v>
      </c>
      <c r="M12" s="6">
        <f>SUMIFS(NhatKy_ViPham!K:K, NhatKy_ViPham!E:E, "12_Tin", NhatKy_ViPham!F:F, B12, NhatKy_ViPham!H:H, "L08")</f>
        <v>0</v>
      </c>
      <c r="N12" s="6">
        <f>SUMIFS(NhatKy_ViPham!K:K, NhatKy_ViPham!E:E, "12_Tin", NhatKy_ViPham!F:F, B12, NhatKy_ViPham!H:H, "L09")</f>
        <v>0</v>
      </c>
      <c r="O12" s="6">
        <f>SUMIFS(NhatKy_ViPham!K:K, NhatKy_ViPham!E:E, "12_Tin", NhatKy_ViPham!F:F, B12, NhatKy_ViPham!H:H, "L10")</f>
        <v>0</v>
      </c>
      <c r="P12" s="12">
        <f>SUMIFS(NhatKy_ViPham!J:J, NhatKy_ViPham!E:E, "12_Tin", NhatKy_ViPham!F:F, B12)</f>
        <v>0</v>
      </c>
      <c r="Q12" s="13">
        <f>SUMIFS(NhatKy_ViPham!K:K, NhatKy_ViPham!E:E, "12_Tin", NhatKy_ViPham!F:F, B12)</f>
        <v>0</v>
      </c>
      <c r="R12" s="6">
        <f>100 + SUMIFS(NhatKy_ViPham!J:J, NhatKy_ViPham!E:E, "12_Tin", NhatKy_ViPham!F:F, B12, NhatKy_ViPham!C:C, "T1") - SUMIFS(NhatKy_ViPham!K:K, NhatKy_ViPham!E:E, "12_Tin", NhatKy_ViPham!F:F, B12, NhatKy_ViPham!C:C, "T1")</f>
        <v>100</v>
      </c>
      <c r="S12" s="6">
        <f>100 + SUMIFS(NhatKy_ViPham!J:J, NhatKy_ViPham!E:E, "12_Tin", NhatKy_ViPham!F:F, B12, NhatKy_ViPham!C:C, "T2") - SUMIFS(NhatKy_ViPham!K:K, NhatKy_ViPham!E:E, "12_Tin", NhatKy_ViPham!F:F, B12, NhatKy_ViPham!C:C, "T2")</f>
        <v>100</v>
      </c>
      <c r="T12" s="6">
        <f>100 + SUMIFS(NhatKy_ViPham!J:J, NhatKy_ViPham!E:E, "12_Tin", NhatKy_ViPham!F:F, B12, NhatKy_ViPham!C:C, "T3") - SUMIFS(NhatKy_ViPham!K:K, NhatKy_ViPham!E:E, "12_Tin", NhatKy_ViPham!F:F, B12, NhatKy_ViPham!C:C, "T3")</f>
        <v>100</v>
      </c>
      <c r="U12" s="6">
        <f>100 + SUMIFS(NhatKy_ViPham!J:J, NhatKy_ViPham!E:E, "12_Tin", NhatKy_ViPham!F:F, B12, NhatKy_ViPham!C:C, "T4") - SUMIFS(NhatKy_ViPham!K:K, NhatKy_ViPham!E:E, "12_Tin", NhatKy_ViPham!F:F, B12, NhatKy_ViPham!C:C, "T4")</f>
        <v>100</v>
      </c>
      <c r="V12" s="6">
        <f>100 + SUMIFS(NhatKy_ViPham!J:J, NhatKy_ViPham!E:E, "12_Tin", NhatKy_ViPham!F:F, B12, NhatKy_ViPham!C:C, "T5") - SUMIFS(NhatKy_ViPham!K:K, NhatKy_ViPham!E:E, "12_Tin", NhatKy_ViPham!F:F, B12, NhatKy_ViPham!C:C, "T5")</f>
        <v>100</v>
      </c>
      <c r="W12" s="6">
        <f>100 + SUMIFS(NhatKy_ViPham!J:J, NhatKy_ViPham!E:E, "12_Tin", NhatKy_ViPham!F:F, B12, NhatKy_ViPham!C:C, "T6") - SUMIFS(NhatKy_ViPham!K:K, NhatKy_ViPham!E:E, "12_Tin", NhatKy_ViPham!F:F, B12, NhatKy_ViPham!C:C, "T6")</f>
        <v>100</v>
      </c>
      <c r="X12" s="6">
        <f>100 + SUMIFS(NhatKy_ViPham!J:J, NhatKy_ViPham!E:E, "12_Tin", NhatKy_ViPham!F:F, B12, NhatKy_ViPham!C:C, "T7") - SUMIFS(NhatKy_ViPham!K:K, NhatKy_ViPham!E:E, "12_Tin", NhatKy_ViPham!F:F, B12, NhatKy_ViPham!C:C, "T7")</f>
        <v>100</v>
      </c>
      <c r="Y12" s="6">
        <f>100 + SUMIFS(NhatKy_ViPham!J:J, NhatKy_ViPham!E:E, "12_Tin", NhatKy_ViPham!F:F, B12, NhatKy_ViPham!C:C, "T8") - SUMIFS(NhatKy_ViPham!K:K, NhatKy_ViPham!E:E, "12_Tin", NhatKy_ViPham!F:F, B12, NhatKy_ViPham!C:C, "T8")</f>
        <v>100</v>
      </c>
      <c r="Z12" s="6">
        <f>100 + SUMIFS(NhatKy_ViPham!J:J, NhatKy_ViPham!E:E, "12_Tin", NhatKy_ViPham!F:F, B12, NhatKy_ViPham!C:C, "T9") - SUMIFS(NhatKy_ViPham!K:K, NhatKy_ViPham!E:E, "12_Tin", NhatKy_ViPham!F:F, B12, NhatKy_ViPham!C:C, "T9")</f>
        <v>100</v>
      </c>
      <c r="AA12" s="6">
        <f>100 + SUMIFS(NhatKy_ViPham!J:J, NhatKy_ViPham!E:E, "12_Tin", NhatKy_ViPham!F:F, B12, NhatKy_ViPham!C:C, "T10") - SUMIFS(NhatKy_ViPham!K:K, NhatKy_ViPham!E:E, "12_Tin", NhatKy_ViPham!F:F, B12, NhatKy_ViPham!C:C, "T10")</f>
        <v>100</v>
      </c>
      <c r="AB12" s="6">
        <f>100 + SUMIFS(NhatKy_ViPham!J:J, NhatKy_ViPham!E:E, "12_Tin", NhatKy_ViPham!F:F, B12, NhatKy_ViPham!C:C, "T11") - SUMIFS(NhatKy_ViPham!K:K, NhatKy_ViPham!E:E, "12_Tin", NhatKy_ViPham!F:F, B12, NhatKy_ViPham!C:C, "T11")</f>
        <v>100</v>
      </c>
      <c r="AC12" s="6">
        <f>100 + SUMIFS(NhatKy_ViPham!J:J, NhatKy_ViPham!E:E, "12_Tin", NhatKy_ViPham!F:F, B12, NhatKy_ViPham!C:C, "T12") - SUMIFS(NhatKy_ViPham!K:K, NhatKy_ViPham!E:E, "12_Tin", NhatKy_ViPham!F:F, B12, NhatKy_ViPham!C:C, "T12")</f>
        <v>100</v>
      </c>
      <c r="AD12" s="6">
        <f>100 + SUMIFS(NhatKy_ViPham!J:J, NhatKy_ViPham!E:E, "12_Tin", NhatKy_ViPham!F:F, B12, NhatKy_ViPham!C:C, "T13") - SUMIFS(NhatKy_ViPham!K:K, NhatKy_ViPham!E:E, "12_Tin", NhatKy_ViPham!F:F, B12, NhatKy_ViPham!C:C, "T13")</f>
        <v>100</v>
      </c>
      <c r="AE12" s="6">
        <f>100 + SUMIFS(NhatKy_ViPham!J:J, NhatKy_ViPham!E:E, "12_Tin", NhatKy_ViPham!F:F, B12, NhatKy_ViPham!C:C, "T14") - SUMIFS(NhatKy_ViPham!K:K, NhatKy_ViPham!E:E, "12_Tin", NhatKy_ViPham!F:F, B12, NhatKy_ViPham!C:C, "T14")</f>
        <v>100</v>
      </c>
      <c r="AF12" s="6">
        <f>100 + SUMIFS(NhatKy_ViPham!J:J, NhatKy_ViPham!E:E, "12_Tin", NhatKy_ViPham!F:F, B12, NhatKy_ViPham!C:C, "T15") - SUMIFS(NhatKy_ViPham!K:K, NhatKy_ViPham!E:E, "12_Tin", NhatKy_ViPham!F:F, B12, NhatKy_ViPham!C:C, "T15")</f>
        <v>100</v>
      </c>
      <c r="AG12" s="6">
        <f>100 + SUMIFS(NhatKy_ViPham!J:J, NhatKy_ViPham!E:E, "12_Tin", NhatKy_ViPham!F:F, B12, NhatKy_ViPham!C:C, "T16") - SUMIFS(NhatKy_ViPham!K:K, NhatKy_ViPham!E:E, "12_Tin", NhatKy_ViPham!F:F, B12, NhatKy_ViPham!C:C, "T16")</f>
        <v>100</v>
      </c>
      <c r="AH12" s="6">
        <f>100 + SUMIFS(NhatKy_ViPham!J:J, NhatKy_ViPham!E:E, "12_Tin", NhatKy_ViPham!F:F, B12, NhatKy_ViPham!C:C, "T17") - SUMIFS(NhatKy_ViPham!K:K, NhatKy_ViPham!E:E, "12_Tin", NhatKy_ViPham!F:F, B12, NhatKy_ViPham!C:C, "T17")</f>
        <v>100</v>
      </c>
      <c r="AI12" s="6">
        <f>100 + SUMIFS(NhatKy_ViPham!J:J, NhatKy_ViPham!E:E, "12_Tin", NhatKy_ViPham!F:F, B12, NhatKy_ViPham!C:C, "T18") - SUMIFS(NhatKy_ViPham!K:K, NhatKy_ViPham!E:E, "12_Tin", NhatKy_ViPham!F:F, B12, NhatKy_ViPham!C:C, "T18")</f>
        <v>100</v>
      </c>
      <c r="AJ12" s="6">
        <f>100 + SUMIFS(NhatKy_ViPham!J:J, NhatKy_ViPham!E:E, "12_Tin", NhatKy_ViPham!F:F, B12, NhatKy_ViPham!C:C, "T19") - SUMIFS(NhatKy_ViPham!K:K, NhatKy_ViPham!E:E, "12_Tin", NhatKy_ViPham!F:F, B12, NhatKy_ViPham!C:C, "T19")</f>
        <v>100</v>
      </c>
      <c r="AK12" s="6">
        <f>100 + SUMIFS(NhatKy_ViPham!J:J, NhatKy_ViPham!E:E, "12_Tin", NhatKy_ViPham!F:F, B12, NhatKy_ViPham!C:C, "T20") - SUMIFS(NhatKy_ViPham!K:K, NhatKy_ViPham!E:E, "12_Tin", NhatKy_ViPham!F:F, B12, NhatKy_ViPham!C:C, "T20")</f>
        <v>100</v>
      </c>
      <c r="AL12" s="6">
        <f>100 + SUMIFS(NhatKy_ViPham!J:J, NhatKy_ViPham!E:E, "12_Tin", NhatKy_ViPham!F:F, B12, NhatKy_ViPham!C:C, "T21") - SUMIFS(NhatKy_ViPham!K:K, NhatKy_ViPham!E:E, "12_Tin", NhatKy_ViPham!F:F, B12, NhatKy_ViPham!C:C, "T21")</f>
        <v>100</v>
      </c>
      <c r="AM12" s="6">
        <f>100 + SUMIFS(NhatKy_ViPham!J:J, NhatKy_ViPham!E:E, "12_Tin", NhatKy_ViPham!F:F, B12, NhatKy_ViPham!C:C, "T22") - SUMIFS(NhatKy_ViPham!K:K, NhatKy_ViPham!E:E, "12_Tin", NhatKy_ViPham!F:F, B12, NhatKy_ViPham!C:C, "T22")</f>
        <v>100</v>
      </c>
      <c r="AN12" s="6">
        <f>100 + SUMIFS(NhatKy_ViPham!J:J, NhatKy_ViPham!E:E, "12_Tin", NhatKy_ViPham!F:F, B12, NhatKy_ViPham!C:C, "T23") - SUMIFS(NhatKy_ViPham!K:K, NhatKy_ViPham!E:E, "12_Tin", NhatKy_ViPham!F:F, B12, NhatKy_ViPham!C:C, "T23")</f>
        <v>100</v>
      </c>
      <c r="AO12" s="6">
        <f>100 + SUMIFS(NhatKy_ViPham!J:J, NhatKy_ViPham!E:E, "12_Tin", NhatKy_ViPham!F:F, B12, NhatKy_ViPham!C:C, "T24") - SUMIFS(NhatKy_ViPham!K:K, NhatKy_ViPham!E:E, "12_Tin", NhatKy_ViPham!F:F, B12, NhatKy_ViPham!C:C, "T24")</f>
        <v>100</v>
      </c>
      <c r="AP12" s="6">
        <f>100 + SUMIFS(NhatKy_ViPham!J:J, NhatKy_ViPham!E:E, "12_Tin", NhatKy_ViPham!F:F, B12, NhatKy_ViPham!C:C, "T25") - SUMIFS(NhatKy_ViPham!K:K, NhatKy_ViPham!E:E, "12_Tin", NhatKy_ViPham!F:F, B12, NhatKy_ViPham!C:C, "T25")</f>
        <v>100</v>
      </c>
      <c r="AQ12" s="6">
        <f>100 + SUMIFS(NhatKy_ViPham!J:J, NhatKy_ViPham!E:E, "12_Tin", NhatKy_ViPham!F:F, B12, NhatKy_ViPham!C:C, "T26") - SUMIFS(NhatKy_ViPham!K:K, NhatKy_ViPham!E:E, "12_Tin", NhatKy_ViPham!F:F, B12, NhatKy_ViPham!C:C, "T26")</f>
        <v>100</v>
      </c>
      <c r="AR12" s="6">
        <f>100 + SUMIFS(NhatKy_ViPham!J:J, NhatKy_ViPham!E:E, "12_Tin", NhatKy_ViPham!F:F, B12, NhatKy_ViPham!C:C, "T27") - SUMIFS(NhatKy_ViPham!K:K, NhatKy_ViPham!E:E, "12_Tin", NhatKy_ViPham!F:F, B12, NhatKy_ViPham!C:C, "T27")</f>
        <v>100</v>
      </c>
      <c r="AS12" s="6">
        <f>100 + SUMIFS(NhatKy_ViPham!J:J, NhatKy_ViPham!E:E, "12_Tin", NhatKy_ViPham!F:F, B12, NhatKy_ViPham!C:C, "T28") - SUMIFS(NhatKy_ViPham!K:K, NhatKy_ViPham!E:E, "12_Tin", NhatKy_ViPham!F:F, B12, NhatKy_ViPham!C:C, "T28")</f>
        <v>100</v>
      </c>
      <c r="AT12" s="6">
        <f>100 + SUMIFS(NhatKy_ViPham!J:J, NhatKy_ViPham!E:E, "12_Tin", NhatKy_ViPham!F:F, B12, NhatKy_ViPham!C:C, "T29") - SUMIFS(NhatKy_ViPham!K:K, NhatKy_ViPham!E:E, "12_Tin", NhatKy_ViPham!F:F, B12, NhatKy_ViPham!C:C, "T29")</f>
        <v>100</v>
      </c>
      <c r="AU12" s="6">
        <f>100 + SUMIFS(NhatKy_ViPham!J:J, NhatKy_ViPham!E:E, "12_Tin", NhatKy_ViPham!F:F, B12, NhatKy_ViPham!C:C, "T30") - SUMIFS(NhatKy_ViPham!K:K, NhatKy_ViPham!E:E, "12_Tin", NhatKy_ViPham!F:F, B12, NhatKy_ViPham!C:C, "T30")</f>
        <v>100</v>
      </c>
      <c r="AV12" s="6">
        <f>100 + SUMIFS(NhatKy_ViPham!J:J, NhatKy_ViPham!E:E, "12_Tin", NhatKy_ViPham!F:F, B12, NhatKy_ViPham!C:C, "T31") - SUMIFS(NhatKy_ViPham!K:K, NhatKy_ViPham!E:E, "12_Tin", NhatKy_ViPham!F:F, B12, NhatKy_ViPham!C:C, "T31")</f>
        <v>100</v>
      </c>
      <c r="AW12" s="6">
        <f>100 + SUMIFS(NhatKy_ViPham!J:J, NhatKy_ViPham!E:E, "12_Tin", NhatKy_ViPham!F:F, B12, NhatKy_ViPham!C:C, "T32") - SUMIFS(NhatKy_ViPham!K:K, NhatKy_ViPham!E:E, "12_Tin", NhatKy_ViPham!F:F, B12, NhatKy_ViPham!C:C, "T32")</f>
        <v>100</v>
      </c>
      <c r="AX12" s="6">
        <f>100 + SUMIFS(NhatKy_ViPham!J:J, NhatKy_ViPham!E:E, "12_Tin", NhatKy_ViPham!F:F, B12, NhatKy_ViPham!C:C, "T33") - SUMIFS(NhatKy_ViPham!K:K, NhatKy_ViPham!E:E, "12_Tin", NhatKy_ViPham!F:F, B12, NhatKy_ViPham!C:C, "T33")</f>
        <v>100</v>
      </c>
      <c r="AY12" s="6">
        <f>100 + SUMIFS(NhatKy_ViPham!J:J, NhatKy_ViPham!E:E, "12_Tin", NhatKy_ViPham!F:F, B12, NhatKy_ViPham!C:C, "T34") - SUMIFS(NhatKy_ViPham!K:K, NhatKy_ViPham!E:E, "12_Tin", NhatKy_ViPham!F:F, B12, NhatKy_ViPham!C:C, "T34")</f>
        <v>100</v>
      </c>
      <c r="AZ12" s="6">
        <f>100 + SUMIFS(NhatKy_ViPham!J:J, NhatKy_ViPham!E:E, "12_Tin", NhatKy_ViPham!F:F, B12, NhatKy_ViPham!C:C, "T35") - SUMIFS(NhatKy_ViPham!K:K, NhatKy_ViPham!E:E, "12_Tin", NhatKy_ViPham!F:F, B12, NhatKy_ViPham!C:C, "T35")</f>
        <v>100</v>
      </c>
      <c r="BA12" s="12">
        <f t="shared" si="0"/>
        <v>100</v>
      </c>
      <c r="BB12" s="11" t="s">
        <v>430</v>
      </c>
      <c r="BC12" s="16" t="str">
        <f t="shared" si="1"/>
        <v>Tốt</v>
      </c>
      <c r="BD12" s="15" t="str">
        <f t="shared" si="2"/>
        <v>🟢 BÌNH THƯỜNG</v>
      </c>
    </row>
    <row r="13" spans="1:56" x14ac:dyDescent="0.25">
      <c r="A13" s="4">
        <v>5</v>
      </c>
      <c r="B13" s="10" t="s">
        <v>2661</v>
      </c>
      <c r="C13" s="4" t="s">
        <v>2546</v>
      </c>
      <c r="D13" s="4" t="s">
        <v>435</v>
      </c>
      <c r="E13" s="11" t="s">
        <v>430</v>
      </c>
      <c r="F13" s="7">
        <f>SUMIFS(NhatKy_ViPham!K:K, NhatKy_ViPham!E:E, "12_Tin", NhatKy_ViPham!F:F, B13, NhatKy_ViPham!H:H, "L01")</f>
        <v>0</v>
      </c>
      <c r="G13" s="7">
        <f>SUMIFS(NhatKy_ViPham!K:K, NhatKy_ViPham!E:E, "12_Tin", NhatKy_ViPham!F:F, B13, NhatKy_ViPham!H:H, "L02")</f>
        <v>0</v>
      </c>
      <c r="H13" s="7">
        <f>SUMIFS(NhatKy_ViPham!K:K, NhatKy_ViPham!E:E, "12_Tin", NhatKy_ViPham!F:F, B13, NhatKy_ViPham!H:H, "L03")</f>
        <v>0</v>
      </c>
      <c r="I13" s="7">
        <f>SUMIFS(NhatKy_ViPham!K:K, NhatKy_ViPham!E:E, "12_Tin", NhatKy_ViPham!F:F, B13, NhatKy_ViPham!H:H, "L04")</f>
        <v>0</v>
      </c>
      <c r="J13" s="7">
        <f>SUMIFS(NhatKy_ViPham!K:K, NhatKy_ViPham!E:E, "12_Tin", NhatKy_ViPham!F:F, B13, NhatKy_ViPham!H:H, "L05")</f>
        <v>0</v>
      </c>
      <c r="K13" s="7">
        <f>SUMIFS(NhatKy_ViPham!K:K, NhatKy_ViPham!E:E, "12_Tin", NhatKy_ViPham!F:F, B13, NhatKy_ViPham!H:H, "L06")</f>
        <v>0</v>
      </c>
      <c r="L13" s="7">
        <f>SUMIFS(NhatKy_ViPham!K:K, NhatKy_ViPham!E:E, "12_Tin", NhatKy_ViPham!F:F, B13, NhatKy_ViPham!H:H, "L07")</f>
        <v>0</v>
      </c>
      <c r="M13" s="7">
        <f>SUMIFS(NhatKy_ViPham!K:K, NhatKy_ViPham!E:E, "12_Tin", NhatKy_ViPham!F:F, B13, NhatKy_ViPham!H:H, "L08")</f>
        <v>0</v>
      </c>
      <c r="N13" s="7">
        <f>SUMIFS(NhatKy_ViPham!K:K, NhatKy_ViPham!E:E, "12_Tin", NhatKy_ViPham!F:F, B13, NhatKy_ViPham!H:H, "L09")</f>
        <v>0</v>
      </c>
      <c r="O13" s="7">
        <f>SUMIFS(NhatKy_ViPham!K:K, NhatKy_ViPham!E:E, "12_Tin", NhatKy_ViPham!F:F, B13, NhatKy_ViPham!H:H, "L10")</f>
        <v>0</v>
      </c>
      <c r="P13" s="12">
        <f>SUMIFS(NhatKy_ViPham!J:J, NhatKy_ViPham!E:E, "12_Tin", NhatKy_ViPham!F:F, B13)</f>
        <v>0</v>
      </c>
      <c r="Q13" s="13">
        <f>SUMIFS(NhatKy_ViPham!K:K, NhatKy_ViPham!E:E, "12_Tin", NhatKy_ViPham!F:F, B13)</f>
        <v>0</v>
      </c>
      <c r="R13" s="7">
        <f>100 + SUMIFS(NhatKy_ViPham!J:J, NhatKy_ViPham!E:E, "12_Tin", NhatKy_ViPham!F:F, B13, NhatKy_ViPham!C:C, "T1") - SUMIFS(NhatKy_ViPham!K:K, NhatKy_ViPham!E:E, "12_Tin", NhatKy_ViPham!F:F, B13, NhatKy_ViPham!C:C, "T1")</f>
        <v>100</v>
      </c>
      <c r="S13" s="7">
        <f>100 + SUMIFS(NhatKy_ViPham!J:J, NhatKy_ViPham!E:E, "12_Tin", NhatKy_ViPham!F:F, B13, NhatKy_ViPham!C:C, "T2") - SUMIFS(NhatKy_ViPham!K:K, NhatKy_ViPham!E:E, "12_Tin", NhatKy_ViPham!F:F, B13, NhatKy_ViPham!C:C, "T2")</f>
        <v>100</v>
      </c>
      <c r="T13" s="7">
        <f>100 + SUMIFS(NhatKy_ViPham!J:J, NhatKy_ViPham!E:E, "12_Tin", NhatKy_ViPham!F:F, B13, NhatKy_ViPham!C:C, "T3") - SUMIFS(NhatKy_ViPham!K:K, NhatKy_ViPham!E:E, "12_Tin", NhatKy_ViPham!F:F, B13, NhatKy_ViPham!C:C, "T3")</f>
        <v>100</v>
      </c>
      <c r="U13" s="7">
        <f>100 + SUMIFS(NhatKy_ViPham!J:J, NhatKy_ViPham!E:E, "12_Tin", NhatKy_ViPham!F:F, B13, NhatKy_ViPham!C:C, "T4") - SUMIFS(NhatKy_ViPham!K:K, NhatKy_ViPham!E:E, "12_Tin", NhatKy_ViPham!F:F, B13, NhatKy_ViPham!C:C, "T4")</f>
        <v>100</v>
      </c>
      <c r="V13" s="7">
        <f>100 + SUMIFS(NhatKy_ViPham!J:J, NhatKy_ViPham!E:E, "12_Tin", NhatKy_ViPham!F:F, B13, NhatKy_ViPham!C:C, "T5") - SUMIFS(NhatKy_ViPham!K:K, NhatKy_ViPham!E:E, "12_Tin", NhatKy_ViPham!F:F, B13, NhatKy_ViPham!C:C, "T5")</f>
        <v>100</v>
      </c>
      <c r="W13" s="7">
        <f>100 + SUMIFS(NhatKy_ViPham!J:J, NhatKy_ViPham!E:E, "12_Tin", NhatKy_ViPham!F:F, B13, NhatKy_ViPham!C:C, "T6") - SUMIFS(NhatKy_ViPham!K:K, NhatKy_ViPham!E:E, "12_Tin", NhatKy_ViPham!F:F, B13, NhatKy_ViPham!C:C, "T6")</f>
        <v>100</v>
      </c>
      <c r="X13" s="7">
        <f>100 + SUMIFS(NhatKy_ViPham!J:J, NhatKy_ViPham!E:E, "12_Tin", NhatKy_ViPham!F:F, B13, NhatKy_ViPham!C:C, "T7") - SUMIFS(NhatKy_ViPham!K:K, NhatKy_ViPham!E:E, "12_Tin", NhatKy_ViPham!F:F, B13, NhatKy_ViPham!C:C, "T7")</f>
        <v>100</v>
      </c>
      <c r="Y13" s="7">
        <f>100 + SUMIFS(NhatKy_ViPham!J:J, NhatKy_ViPham!E:E, "12_Tin", NhatKy_ViPham!F:F, B13, NhatKy_ViPham!C:C, "T8") - SUMIFS(NhatKy_ViPham!K:K, NhatKy_ViPham!E:E, "12_Tin", NhatKy_ViPham!F:F, B13, NhatKy_ViPham!C:C, "T8")</f>
        <v>100</v>
      </c>
      <c r="Z13" s="7">
        <f>100 + SUMIFS(NhatKy_ViPham!J:J, NhatKy_ViPham!E:E, "12_Tin", NhatKy_ViPham!F:F, B13, NhatKy_ViPham!C:C, "T9") - SUMIFS(NhatKy_ViPham!K:K, NhatKy_ViPham!E:E, "12_Tin", NhatKy_ViPham!F:F, B13, NhatKy_ViPham!C:C, "T9")</f>
        <v>100</v>
      </c>
      <c r="AA13" s="7">
        <f>100 + SUMIFS(NhatKy_ViPham!J:J, NhatKy_ViPham!E:E, "12_Tin", NhatKy_ViPham!F:F, B13, NhatKy_ViPham!C:C, "T10") - SUMIFS(NhatKy_ViPham!K:K, NhatKy_ViPham!E:E, "12_Tin", NhatKy_ViPham!F:F, B13, NhatKy_ViPham!C:C, "T10")</f>
        <v>100</v>
      </c>
      <c r="AB13" s="7">
        <f>100 + SUMIFS(NhatKy_ViPham!J:J, NhatKy_ViPham!E:E, "12_Tin", NhatKy_ViPham!F:F, B13, NhatKy_ViPham!C:C, "T11") - SUMIFS(NhatKy_ViPham!K:K, NhatKy_ViPham!E:E, "12_Tin", NhatKy_ViPham!F:F, B13, NhatKy_ViPham!C:C, "T11")</f>
        <v>100</v>
      </c>
      <c r="AC13" s="7">
        <f>100 + SUMIFS(NhatKy_ViPham!J:J, NhatKy_ViPham!E:E, "12_Tin", NhatKy_ViPham!F:F, B13, NhatKy_ViPham!C:C, "T12") - SUMIFS(NhatKy_ViPham!K:K, NhatKy_ViPham!E:E, "12_Tin", NhatKy_ViPham!F:F, B13, NhatKy_ViPham!C:C, "T12")</f>
        <v>100</v>
      </c>
      <c r="AD13" s="7">
        <f>100 + SUMIFS(NhatKy_ViPham!J:J, NhatKy_ViPham!E:E, "12_Tin", NhatKy_ViPham!F:F, B13, NhatKy_ViPham!C:C, "T13") - SUMIFS(NhatKy_ViPham!K:K, NhatKy_ViPham!E:E, "12_Tin", NhatKy_ViPham!F:F, B13, NhatKy_ViPham!C:C, "T13")</f>
        <v>100</v>
      </c>
      <c r="AE13" s="7">
        <f>100 + SUMIFS(NhatKy_ViPham!J:J, NhatKy_ViPham!E:E, "12_Tin", NhatKy_ViPham!F:F, B13, NhatKy_ViPham!C:C, "T14") - SUMIFS(NhatKy_ViPham!K:K, NhatKy_ViPham!E:E, "12_Tin", NhatKy_ViPham!F:F, B13, NhatKy_ViPham!C:C, "T14")</f>
        <v>100</v>
      </c>
      <c r="AF13" s="7">
        <f>100 + SUMIFS(NhatKy_ViPham!J:J, NhatKy_ViPham!E:E, "12_Tin", NhatKy_ViPham!F:F, B13, NhatKy_ViPham!C:C, "T15") - SUMIFS(NhatKy_ViPham!K:K, NhatKy_ViPham!E:E, "12_Tin", NhatKy_ViPham!F:F, B13, NhatKy_ViPham!C:C, "T15")</f>
        <v>100</v>
      </c>
      <c r="AG13" s="7">
        <f>100 + SUMIFS(NhatKy_ViPham!J:J, NhatKy_ViPham!E:E, "12_Tin", NhatKy_ViPham!F:F, B13, NhatKy_ViPham!C:C, "T16") - SUMIFS(NhatKy_ViPham!K:K, NhatKy_ViPham!E:E, "12_Tin", NhatKy_ViPham!F:F, B13, NhatKy_ViPham!C:C, "T16")</f>
        <v>100</v>
      </c>
      <c r="AH13" s="7">
        <f>100 + SUMIFS(NhatKy_ViPham!J:J, NhatKy_ViPham!E:E, "12_Tin", NhatKy_ViPham!F:F, B13, NhatKy_ViPham!C:C, "T17") - SUMIFS(NhatKy_ViPham!K:K, NhatKy_ViPham!E:E, "12_Tin", NhatKy_ViPham!F:F, B13, NhatKy_ViPham!C:C, "T17")</f>
        <v>100</v>
      </c>
      <c r="AI13" s="7">
        <f>100 + SUMIFS(NhatKy_ViPham!J:J, NhatKy_ViPham!E:E, "12_Tin", NhatKy_ViPham!F:F, B13, NhatKy_ViPham!C:C, "T18") - SUMIFS(NhatKy_ViPham!K:K, NhatKy_ViPham!E:E, "12_Tin", NhatKy_ViPham!F:F, B13, NhatKy_ViPham!C:C, "T18")</f>
        <v>100</v>
      </c>
      <c r="AJ13" s="7">
        <f>100 + SUMIFS(NhatKy_ViPham!J:J, NhatKy_ViPham!E:E, "12_Tin", NhatKy_ViPham!F:F, B13, NhatKy_ViPham!C:C, "T19") - SUMIFS(NhatKy_ViPham!K:K, NhatKy_ViPham!E:E, "12_Tin", NhatKy_ViPham!F:F, B13, NhatKy_ViPham!C:C, "T19")</f>
        <v>100</v>
      </c>
      <c r="AK13" s="7">
        <f>100 + SUMIFS(NhatKy_ViPham!J:J, NhatKy_ViPham!E:E, "12_Tin", NhatKy_ViPham!F:F, B13, NhatKy_ViPham!C:C, "T20") - SUMIFS(NhatKy_ViPham!K:K, NhatKy_ViPham!E:E, "12_Tin", NhatKy_ViPham!F:F, B13, NhatKy_ViPham!C:C, "T20")</f>
        <v>100</v>
      </c>
      <c r="AL13" s="7">
        <f>100 + SUMIFS(NhatKy_ViPham!J:J, NhatKy_ViPham!E:E, "12_Tin", NhatKy_ViPham!F:F, B13, NhatKy_ViPham!C:C, "T21") - SUMIFS(NhatKy_ViPham!K:K, NhatKy_ViPham!E:E, "12_Tin", NhatKy_ViPham!F:F, B13, NhatKy_ViPham!C:C, "T21")</f>
        <v>100</v>
      </c>
      <c r="AM13" s="7">
        <f>100 + SUMIFS(NhatKy_ViPham!J:J, NhatKy_ViPham!E:E, "12_Tin", NhatKy_ViPham!F:F, B13, NhatKy_ViPham!C:C, "T22") - SUMIFS(NhatKy_ViPham!K:K, NhatKy_ViPham!E:E, "12_Tin", NhatKy_ViPham!F:F, B13, NhatKy_ViPham!C:C, "T22")</f>
        <v>100</v>
      </c>
      <c r="AN13" s="7">
        <f>100 + SUMIFS(NhatKy_ViPham!J:J, NhatKy_ViPham!E:E, "12_Tin", NhatKy_ViPham!F:F, B13, NhatKy_ViPham!C:C, "T23") - SUMIFS(NhatKy_ViPham!K:K, NhatKy_ViPham!E:E, "12_Tin", NhatKy_ViPham!F:F, B13, NhatKy_ViPham!C:C, "T23")</f>
        <v>100</v>
      </c>
      <c r="AO13" s="7">
        <f>100 + SUMIFS(NhatKy_ViPham!J:J, NhatKy_ViPham!E:E, "12_Tin", NhatKy_ViPham!F:F, B13, NhatKy_ViPham!C:C, "T24") - SUMIFS(NhatKy_ViPham!K:K, NhatKy_ViPham!E:E, "12_Tin", NhatKy_ViPham!F:F, B13, NhatKy_ViPham!C:C, "T24")</f>
        <v>100</v>
      </c>
      <c r="AP13" s="7">
        <f>100 + SUMIFS(NhatKy_ViPham!J:J, NhatKy_ViPham!E:E, "12_Tin", NhatKy_ViPham!F:F, B13, NhatKy_ViPham!C:C, "T25") - SUMIFS(NhatKy_ViPham!K:K, NhatKy_ViPham!E:E, "12_Tin", NhatKy_ViPham!F:F, B13, NhatKy_ViPham!C:C, "T25")</f>
        <v>100</v>
      </c>
      <c r="AQ13" s="7">
        <f>100 + SUMIFS(NhatKy_ViPham!J:J, NhatKy_ViPham!E:E, "12_Tin", NhatKy_ViPham!F:F, B13, NhatKy_ViPham!C:C, "T26") - SUMIFS(NhatKy_ViPham!K:K, NhatKy_ViPham!E:E, "12_Tin", NhatKy_ViPham!F:F, B13, NhatKy_ViPham!C:C, "T26")</f>
        <v>100</v>
      </c>
      <c r="AR13" s="7">
        <f>100 + SUMIFS(NhatKy_ViPham!J:J, NhatKy_ViPham!E:E, "12_Tin", NhatKy_ViPham!F:F, B13, NhatKy_ViPham!C:C, "T27") - SUMIFS(NhatKy_ViPham!K:K, NhatKy_ViPham!E:E, "12_Tin", NhatKy_ViPham!F:F, B13, NhatKy_ViPham!C:C, "T27")</f>
        <v>100</v>
      </c>
      <c r="AS13" s="7">
        <f>100 + SUMIFS(NhatKy_ViPham!J:J, NhatKy_ViPham!E:E, "12_Tin", NhatKy_ViPham!F:F, B13, NhatKy_ViPham!C:C, "T28") - SUMIFS(NhatKy_ViPham!K:K, NhatKy_ViPham!E:E, "12_Tin", NhatKy_ViPham!F:F, B13, NhatKy_ViPham!C:C, "T28")</f>
        <v>100</v>
      </c>
      <c r="AT13" s="7">
        <f>100 + SUMIFS(NhatKy_ViPham!J:J, NhatKy_ViPham!E:E, "12_Tin", NhatKy_ViPham!F:F, B13, NhatKy_ViPham!C:C, "T29") - SUMIFS(NhatKy_ViPham!K:K, NhatKy_ViPham!E:E, "12_Tin", NhatKy_ViPham!F:F, B13, NhatKy_ViPham!C:C, "T29")</f>
        <v>100</v>
      </c>
      <c r="AU13" s="7">
        <f>100 + SUMIFS(NhatKy_ViPham!J:J, NhatKy_ViPham!E:E, "12_Tin", NhatKy_ViPham!F:F, B13, NhatKy_ViPham!C:C, "T30") - SUMIFS(NhatKy_ViPham!K:K, NhatKy_ViPham!E:E, "12_Tin", NhatKy_ViPham!F:F, B13, NhatKy_ViPham!C:C, "T30")</f>
        <v>100</v>
      </c>
      <c r="AV13" s="7">
        <f>100 + SUMIFS(NhatKy_ViPham!J:J, NhatKy_ViPham!E:E, "12_Tin", NhatKy_ViPham!F:F, B13, NhatKy_ViPham!C:C, "T31") - SUMIFS(NhatKy_ViPham!K:K, NhatKy_ViPham!E:E, "12_Tin", NhatKy_ViPham!F:F, B13, NhatKy_ViPham!C:C, "T31")</f>
        <v>100</v>
      </c>
      <c r="AW13" s="7">
        <f>100 + SUMIFS(NhatKy_ViPham!J:J, NhatKy_ViPham!E:E, "12_Tin", NhatKy_ViPham!F:F, B13, NhatKy_ViPham!C:C, "T32") - SUMIFS(NhatKy_ViPham!K:K, NhatKy_ViPham!E:E, "12_Tin", NhatKy_ViPham!F:F, B13, NhatKy_ViPham!C:C, "T32")</f>
        <v>100</v>
      </c>
      <c r="AX13" s="7">
        <f>100 + SUMIFS(NhatKy_ViPham!J:J, NhatKy_ViPham!E:E, "12_Tin", NhatKy_ViPham!F:F, B13, NhatKy_ViPham!C:C, "T33") - SUMIFS(NhatKy_ViPham!K:K, NhatKy_ViPham!E:E, "12_Tin", NhatKy_ViPham!F:F, B13, NhatKy_ViPham!C:C, "T33")</f>
        <v>100</v>
      </c>
      <c r="AY13" s="7">
        <f>100 + SUMIFS(NhatKy_ViPham!J:J, NhatKy_ViPham!E:E, "12_Tin", NhatKy_ViPham!F:F, B13, NhatKy_ViPham!C:C, "T34") - SUMIFS(NhatKy_ViPham!K:K, NhatKy_ViPham!E:E, "12_Tin", NhatKy_ViPham!F:F, B13, NhatKy_ViPham!C:C, "T34")</f>
        <v>100</v>
      </c>
      <c r="AZ13" s="7">
        <f>100 + SUMIFS(NhatKy_ViPham!J:J, NhatKy_ViPham!E:E, "12_Tin", NhatKy_ViPham!F:F, B13, NhatKy_ViPham!C:C, "T35") - SUMIFS(NhatKy_ViPham!K:K, NhatKy_ViPham!E:E, "12_Tin", NhatKy_ViPham!F:F, B13, NhatKy_ViPham!C:C, "T35")</f>
        <v>100</v>
      </c>
      <c r="BA13" s="12">
        <f t="shared" si="0"/>
        <v>100</v>
      </c>
      <c r="BB13" s="11" t="s">
        <v>430</v>
      </c>
      <c r="BC13" s="14" t="str">
        <f t="shared" si="1"/>
        <v>Tốt</v>
      </c>
      <c r="BD13" s="10" t="str">
        <f t="shared" si="2"/>
        <v>🟢 BÌNH THƯỜNG</v>
      </c>
    </row>
    <row r="14" spans="1:56" x14ac:dyDescent="0.25">
      <c r="A14" s="5">
        <v>6</v>
      </c>
      <c r="B14" s="15" t="s">
        <v>2662</v>
      </c>
      <c r="C14" s="5" t="s">
        <v>2663</v>
      </c>
      <c r="D14" s="5" t="s">
        <v>435</v>
      </c>
      <c r="E14" s="11" t="s">
        <v>430</v>
      </c>
      <c r="F14" s="6">
        <f>SUMIFS(NhatKy_ViPham!K:K, NhatKy_ViPham!E:E, "12_Tin", NhatKy_ViPham!F:F, B14, NhatKy_ViPham!H:H, "L01")</f>
        <v>0</v>
      </c>
      <c r="G14" s="6">
        <f>SUMIFS(NhatKy_ViPham!K:K, NhatKy_ViPham!E:E, "12_Tin", NhatKy_ViPham!F:F, B14, NhatKy_ViPham!H:H, "L02")</f>
        <v>0</v>
      </c>
      <c r="H14" s="6">
        <f>SUMIFS(NhatKy_ViPham!K:K, NhatKy_ViPham!E:E, "12_Tin", NhatKy_ViPham!F:F, B14, NhatKy_ViPham!H:H, "L03")</f>
        <v>0</v>
      </c>
      <c r="I14" s="6">
        <f>SUMIFS(NhatKy_ViPham!K:K, NhatKy_ViPham!E:E, "12_Tin", NhatKy_ViPham!F:F, B14, NhatKy_ViPham!H:H, "L04")</f>
        <v>0</v>
      </c>
      <c r="J14" s="6">
        <f>SUMIFS(NhatKy_ViPham!K:K, NhatKy_ViPham!E:E, "12_Tin", NhatKy_ViPham!F:F, B14, NhatKy_ViPham!H:H, "L05")</f>
        <v>0</v>
      </c>
      <c r="K14" s="6">
        <f>SUMIFS(NhatKy_ViPham!K:K, NhatKy_ViPham!E:E, "12_Tin", NhatKy_ViPham!F:F, B14, NhatKy_ViPham!H:H, "L06")</f>
        <v>0</v>
      </c>
      <c r="L14" s="6">
        <f>SUMIFS(NhatKy_ViPham!K:K, NhatKy_ViPham!E:E, "12_Tin", NhatKy_ViPham!F:F, B14, NhatKy_ViPham!H:H, "L07")</f>
        <v>0</v>
      </c>
      <c r="M14" s="6">
        <f>SUMIFS(NhatKy_ViPham!K:K, NhatKy_ViPham!E:E, "12_Tin", NhatKy_ViPham!F:F, B14, NhatKy_ViPham!H:H, "L08")</f>
        <v>0</v>
      </c>
      <c r="N14" s="6">
        <f>SUMIFS(NhatKy_ViPham!K:K, NhatKy_ViPham!E:E, "12_Tin", NhatKy_ViPham!F:F, B14, NhatKy_ViPham!H:H, "L09")</f>
        <v>0</v>
      </c>
      <c r="O14" s="6">
        <f>SUMIFS(NhatKy_ViPham!K:K, NhatKy_ViPham!E:E, "12_Tin", NhatKy_ViPham!F:F, B14, NhatKy_ViPham!H:H, "L10")</f>
        <v>0</v>
      </c>
      <c r="P14" s="12">
        <f>SUMIFS(NhatKy_ViPham!J:J, NhatKy_ViPham!E:E, "12_Tin", NhatKy_ViPham!F:F, B14)</f>
        <v>0</v>
      </c>
      <c r="Q14" s="13">
        <f>SUMIFS(NhatKy_ViPham!K:K, NhatKy_ViPham!E:E, "12_Tin", NhatKy_ViPham!F:F, B14)</f>
        <v>0</v>
      </c>
      <c r="R14" s="6">
        <f>100 + SUMIFS(NhatKy_ViPham!J:J, NhatKy_ViPham!E:E, "12_Tin", NhatKy_ViPham!F:F, B14, NhatKy_ViPham!C:C, "T1") - SUMIFS(NhatKy_ViPham!K:K, NhatKy_ViPham!E:E, "12_Tin", NhatKy_ViPham!F:F, B14, NhatKy_ViPham!C:C, "T1")</f>
        <v>100</v>
      </c>
      <c r="S14" s="6">
        <f>100 + SUMIFS(NhatKy_ViPham!J:J, NhatKy_ViPham!E:E, "12_Tin", NhatKy_ViPham!F:F, B14, NhatKy_ViPham!C:C, "T2") - SUMIFS(NhatKy_ViPham!K:K, NhatKy_ViPham!E:E, "12_Tin", NhatKy_ViPham!F:F, B14, NhatKy_ViPham!C:C, "T2")</f>
        <v>100</v>
      </c>
      <c r="T14" s="6">
        <f>100 + SUMIFS(NhatKy_ViPham!J:J, NhatKy_ViPham!E:E, "12_Tin", NhatKy_ViPham!F:F, B14, NhatKy_ViPham!C:C, "T3") - SUMIFS(NhatKy_ViPham!K:K, NhatKy_ViPham!E:E, "12_Tin", NhatKy_ViPham!F:F, B14, NhatKy_ViPham!C:C, "T3")</f>
        <v>100</v>
      </c>
      <c r="U14" s="6">
        <f>100 + SUMIFS(NhatKy_ViPham!J:J, NhatKy_ViPham!E:E, "12_Tin", NhatKy_ViPham!F:F, B14, NhatKy_ViPham!C:C, "T4") - SUMIFS(NhatKy_ViPham!K:K, NhatKy_ViPham!E:E, "12_Tin", NhatKy_ViPham!F:F, B14, NhatKy_ViPham!C:C, "T4")</f>
        <v>100</v>
      </c>
      <c r="V14" s="6">
        <f>100 + SUMIFS(NhatKy_ViPham!J:J, NhatKy_ViPham!E:E, "12_Tin", NhatKy_ViPham!F:F, B14, NhatKy_ViPham!C:C, "T5") - SUMIFS(NhatKy_ViPham!K:K, NhatKy_ViPham!E:E, "12_Tin", NhatKy_ViPham!F:F, B14, NhatKy_ViPham!C:C, "T5")</f>
        <v>100</v>
      </c>
      <c r="W14" s="6">
        <f>100 + SUMIFS(NhatKy_ViPham!J:J, NhatKy_ViPham!E:E, "12_Tin", NhatKy_ViPham!F:F, B14, NhatKy_ViPham!C:C, "T6") - SUMIFS(NhatKy_ViPham!K:K, NhatKy_ViPham!E:E, "12_Tin", NhatKy_ViPham!F:F, B14, NhatKy_ViPham!C:C, "T6")</f>
        <v>100</v>
      </c>
      <c r="X14" s="6">
        <f>100 + SUMIFS(NhatKy_ViPham!J:J, NhatKy_ViPham!E:E, "12_Tin", NhatKy_ViPham!F:F, B14, NhatKy_ViPham!C:C, "T7") - SUMIFS(NhatKy_ViPham!K:K, NhatKy_ViPham!E:E, "12_Tin", NhatKy_ViPham!F:F, B14, NhatKy_ViPham!C:C, "T7")</f>
        <v>100</v>
      </c>
      <c r="Y14" s="6">
        <f>100 + SUMIFS(NhatKy_ViPham!J:J, NhatKy_ViPham!E:E, "12_Tin", NhatKy_ViPham!F:F, B14, NhatKy_ViPham!C:C, "T8") - SUMIFS(NhatKy_ViPham!K:K, NhatKy_ViPham!E:E, "12_Tin", NhatKy_ViPham!F:F, B14, NhatKy_ViPham!C:C, "T8")</f>
        <v>100</v>
      </c>
      <c r="Z14" s="6">
        <f>100 + SUMIFS(NhatKy_ViPham!J:J, NhatKy_ViPham!E:E, "12_Tin", NhatKy_ViPham!F:F, B14, NhatKy_ViPham!C:C, "T9") - SUMIFS(NhatKy_ViPham!K:K, NhatKy_ViPham!E:E, "12_Tin", NhatKy_ViPham!F:F, B14, NhatKy_ViPham!C:C, "T9")</f>
        <v>100</v>
      </c>
      <c r="AA14" s="6">
        <f>100 + SUMIFS(NhatKy_ViPham!J:J, NhatKy_ViPham!E:E, "12_Tin", NhatKy_ViPham!F:F, B14, NhatKy_ViPham!C:C, "T10") - SUMIFS(NhatKy_ViPham!K:K, NhatKy_ViPham!E:E, "12_Tin", NhatKy_ViPham!F:F, B14, NhatKy_ViPham!C:C, "T10")</f>
        <v>100</v>
      </c>
      <c r="AB14" s="6">
        <f>100 + SUMIFS(NhatKy_ViPham!J:J, NhatKy_ViPham!E:E, "12_Tin", NhatKy_ViPham!F:F, B14, NhatKy_ViPham!C:C, "T11") - SUMIFS(NhatKy_ViPham!K:K, NhatKy_ViPham!E:E, "12_Tin", NhatKy_ViPham!F:F, B14, NhatKy_ViPham!C:C, "T11")</f>
        <v>100</v>
      </c>
      <c r="AC14" s="6">
        <f>100 + SUMIFS(NhatKy_ViPham!J:J, NhatKy_ViPham!E:E, "12_Tin", NhatKy_ViPham!F:F, B14, NhatKy_ViPham!C:C, "T12") - SUMIFS(NhatKy_ViPham!K:K, NhatKy_ViPham!E:E, "12_Tin", NhatKy_ViPham!F:F, B14, NhatKy_ViPham!C:C, "T12")</f>
        <v>100</v>
      </c>
      <c r="AD14" s="6">
        <f>100 + SUMIFS(NhatKy_ViPham!J:J, NhatKy_ViPham!E:E, "12_Tin", NhatKy_ViPham!F:F, B14, NhatKy_ViPham!C:C, "T13") - SUMIFS(NhatKy_ViPham!K:K, NhatKy_ViPham!E:E, "12_Tin", NhatKy_ViPham!F:F, B14, NhatKy_ViPham!C:C, "T13")</f>
        <v>100</v>
      </c>
      <c r="AE14" s="6">
        <f>100 + SUMIFS(NhatKy_ViPham!J:J, NhatKy_ViPham!E:E, "12_Tin", NhatKy_ViPham!F:F, B14, NhatKy_ViPham!C:C, "T14") - SUMIFS(NhatKy_ViPham!K:K, NhatKy_ViPham!E:E, "12_Tin", NhatKy_ViPham!F:F, B14, NhatKy_ViPham!C:C, "T14")</f>
        <v>100</v>
      </c>
      <c r="AF14" s="6">
        <f>100 + SUMIFS(NhatKy_ViPham!J:J, NhatKy_ViPham!E:E, "12_Tin", NhatKy_ViPham!F:F, B14, NhatKy_ViPham!C:C, "T15") - SUMIFS(NhatKy_ViPham!K:K, NhatKy_ViPham!E:E, "12_Tin", NhatKy_ViPham!F:F, B14, NhatKy_ViPham!C:C, "T15")</f>
        <v>100</v>
      </c>
      <c r="AG14" s="6">
        <f>100 + SUMIFS(NhatKy_ViPham!J:J, NhatKy_ViPham!E:E, "12_Tin", NhatKy_ViPham!F:F, B14, NhatKy_ViPham!C:C, "T16") - SUMIFS(NhatKy_ViPham!K:K, NhatKy_ViPham!E:E, "12_Tin", NhatKy_ViPham!F:F, B14, NhatKy_ViPham!C:C, "T16")</f>
        <v>100</v>
      </c>
      <c r="AH14" s="6">
        <f>100 + SUMIFS(NhatKy_ViPham!J:J, NhatKy_ViPham!E:E, "12_Tin", NhatKy_ViPham!F:F, B14, NhatKy_ViPham!C:C, "T17") - SUMIFS(NhatKy_ViPham!K:K, NhatKy_ViPham!E:E, "12_Tin", NhatKy_ViPham!F:F, B14, NhatKy_ViPham!C:C, "T17")</f>
        <v>100</v>
      </c>
      <c r="AI14" s="6">
        <f>100 + SUMIFS(NhatKy_ViPham!J:J, NhatKy_ViPham!E:E, "12_Tin", NhatKy_ViPham!F:F, B14, NhatKy_ViPham!C:C, "T18") - SUMIFS(NhatKy_ViPham!K:K, NhatKy_ViPham!E:E, "12_Tin", NhatKy_ViPham!F:F, B14, NhatKy_ViPham!C:C, "T18")</f>
        <v>100</v>
      </c>
      <c r="AJ14" s="6">
        <f>100 + SUMIFS(NhatKy_ViPham!J:J, NhatKy_ViPham!E:E, "12_Tin", NhatKy_ViPham!F:F, B14, NhatKy_ViPham!C:C, "T19") - SUMIFS(NhatKy_ViPham!K:K, NhatKy_ViPham!E:E, "12_Tin", NhatKy_ViPham!F:F, B14, NhatKy_ViPham!C:C, "T19")</f>
        <v>100</v>
      </c>
      <c r="AK14" s="6">
        <f>100 + SUMIFS(NhatKy_ViPham!J:J, NhatKy_ViPham!E:E, "12_Tin", NhatKy_ViPham!F:F, B14, NhatKy_ViPham!C:C, "T20") - SUMIFS(NhatKy_ViPham!K:K, NhatKy_ViPham!E:E, "12_Tin", NhatKy_ViPham!F:F, B14, NhatKy_ViPham!C:C, "T20")</f>
        <v>100</v>
      </c>
      <c r="AL14" s="6">
        <f>100 + SUMIFS(NhatKy_ViPham!J:J, NhatKy_ViPham!E:E, "12_Tin", NhatKy_ViPham!F:F, B14, NhatKy_ViPham!C:C, "T21") - SUMIFS(NhatKy_ViPham!K:K, NhatKy_ViPham!E:E, "12_Tin", NhatKy_ViPham!F:F, B14, NhatKy_ViPham!C:C, "T21")</f>
        <v>100</v>
      </c>
      <c r="AM14" s="6">
        <f>100 + SUMIFS(NhatKy_ViPham!J:J, NhatKy_ViPham!E:E, "12_Tin", NhatKy_ViPham!F:F, B14, NhatKy_ViPham!C:C, "T22") - SUMIFS(NhatKy_ViPham!K:K, NhatKy_ViPham!E:E, "12_Tin", NhatKy_ViPham!F:F, B14, NhatKy_ViPham!C:C, "T22")</f>
        <v>100</v>
      </c>
      <c r="AN14" s="6">
        <f>100 + SUMIFS(NhatKy_ViPham!J:J, NhatKy_ViPham!E:E, "12_Tin", NhatKy_ViPham!F:F, B14, NhatKy_ViPham!C:C, "T23") - SUMIFS(NhatKy_ViPham!K:K, NhatKy_ViPham!E:E, "12_Tin", NhatKy_ViPham!F:F, B14, NhatKy_ViPham!C:C, "T23")</f>
        <v>100</v>
      </c>
      <c r="AO14" s="6">
        <f>100 + SUMIFS(NhatKy_ViPham!J:J, NhatKy_ViPham!E:E, "12_Tin", NhatKy_ViPham!F:F, B14, NhatKy_ViPham!C:C, "T24") - SUMIFS(NhatKy_ViPham!K:K, NhatKy_ViPham!E:E, "12_Tin", NhatKy_ViPham!F:F, B14, NhatKy_ViPham!C:C, "T24")</f>
        <v>100</v>
      </c>
      <c r="AP14" s="6">
        <f>100 + SUMIFS(NhatKy_ViPham!J:J, NhatKy_ViPham!E:E, "12_Tin", NhatKy_ViPham!F:F, B14, NhatKy_ViPham!C:C, "T25") - SUMIFS(NhatKy_ViPham!K:K, NhatKy_ViPham!E:E, "12_Tin", NhatKy_ViPham!F:F, B14, NhatKy_ViPham!C:C, "T25")</f>
        <v>100</v>
      </c>
      <c r="AQ14" s="6">
        <f>100 + SUMIFS(NhatKy_ViPham!J:J, NhatKy_ViPham!E:E, "12_Tin", NhatKy_ViPham!F:F, B14, NhatKy_ViPham!C:C, "T26") - SUMIFS(NhatKy_ViPham!K:K, NhatKy_ViPham!E:E, "12_Tin", NhatKy_ViPham!F:F, B14, NhatKy_ViPham!C:C, "T26")</f>
        <v>100</v>
      </c>
      <c r="AR14" s="6">
        <f>100 + SUMIFS(NhatKy_ViPham!J:J, NhatKy_ViPham!E:E, "12_Tin", NhatKy_ViPham!F:F, B14, NhatKy_ViPham!C:C, "T27") - SUMIFS(NhatKy_ViPham!K:K, NhatKy_ViPham!E:E, "12_Tin", NhatKy_ViPham!F:F, B14, NhatKy_ViPham!C:C, "T27")</f>
        <v>100</v>
      </c>
      <c r="AS14" s="6">
        <f>100 + SUMIFS(NhatKy_ViPham!J:J, NhatKy_ViPham!E:E, "12_Tin", NhatKy_ViPham!F:F, B14, NhatKy_ViPham!C:C, "T28") - SUMIFS(NhatKy_ViPham!K:K, NhatKy_ViPham!E:E, "12_Tin", NhatKy_ViPham!F:F, B14, NhatKy_ViPham!C:C, "T28")</f>
        <v>100</v>
      </c>
      <c r="AT14" s="6">
        <f>100 + SUMIFS(NhatKy_ViPham!J:J, NhatKy_ViPham!E:E, "12_Tin", NhatKy_ViPham!F:F, B14, NhatKy_ViPham!C:C, "T29") - SUMIFS(NhatKy_ViPham!K:K, NhatKy_ViPham!E:E, "12_Tin", NhatKy_ViPham!F:F, B14, NhatKy_ViPham!C:C, "T29")</f>
        <v>100</v>
      </c>
      <c r="AU14" s="6">
        <f>100 + SUMIFS(NhatKy_ViPham!J:J, NhatKy_ViPham!E:E, "12_Tin", NhatKy_ViPham!F:F, B14, NhatKy_ViPham!C:C, "T30") - SUMIFS(NhatKy_ViPham!K:K, NhatKy_ViPham!E:E, "12_Tin", NhatKy_ViPham!F:F, B14, NhatKy_ViPham!C:C, "T30")</f>
        <v>100</v>
      </c>
      <c r="AV14" s="6">
        <f>100 + SUMIFS(NhatKy_ViPham!J:J, NhatKy_ViPham!E:E, "12_Tin", NhatKy_ViPham!F:F, B14, NhatKy_ViPham!C:C, "T31") - SUMIFS(NhatKy_ViPham!K:K, NhatKy_ViPham!E:E, "12_Tin", NhatKy_ViPham!F:F, B14, NhatKy_ViPham!C:C, "T31")</f>
        <v>100</v>
      </c>
      <c r="AW14" s="6">
        <f>100 + SUMIFS(NhatKy_ViPham!J:J, NhatKy_ViPham!E:E, "12_Tin", NhatKy_ViPham!F:F, B14, NhatKy_ViPham!C:C, "T32") - SUMIFS(NhatKy_ViPham!K:K, NhatKy_ViPham!E:E, "12_Tin", NhatKy_ViPham!F:F, B14, NhatKy_ViPham!C:C, "T32")</f>
        <v>100</v>
      </c>
      <c r="AX14" s="6">
        <f>100 + SUMIFS(NhatKy_ViPham!J:J, NhatKy_ViPham!E:E, "12_Tin", NhatKy_ViPham!F:F, B14, NhatKy_ViPham!C:C, "T33") - SUMIFS(NhatKy_ViPham!K:K, NhatKy_ViPham!E:E, "12_Tin", NhatKy_ViPham!F:F, B14, NhatKy_ViPham!C:C, "T33")</f>
        <v>100</v>
      </c>
      <c r="AY14" s="6">
        <f>100 + SUMIFS(NhatKy_ViPham!J:J, NhatKy_ViPham!E:E, "12_Tin", NhatKy_ViPham!F:F, B14, NhatKy_ViPham!C:C, "T34") - SUMIFS(NhatKy_ViPham!K:K, NhatKy_ViPham!E:E, "12_Tin", NhatKy_ViPham!F:F, B14, NhatKy_ViPham!C:C, "T34")</f>
        <v>100</v>
      </c>
      <c r="AZ14" s="6">
        <f>100 + SUMIFS(NhatKy_ViPham!J:J, NhatKy_ViPham!E:E, "12_Tin", NhatKy_ViPham!F:F, B14, NhatKy_ViPham!C:C, "T35") - SUMIFS(NhatKy_ViPham!K:K, NhatKy_ViPham!E:E, "12_Tin", NhatKy_ViPham!F:F, B14, NhatKy_ViPham!C:C, "T35")</f>
        <v>100</v>
      </c>
      <c r="BA14" s="12">
        <f t="shared" si="0"/>
        <v>100</v>
      </c>
      <c r="BB14" s="11" t="s">
        <v>430</v>
      </c>
      <c r="BC14" s="16" t="str">
        <f t="shared" si="1"/>
        <v>Tốt</v>
      </c>
      <c r="BD14" s="15" t="str">
        <f t="shared" si="2"/>
        <v>🟢 BÌNH THƯỜNG</v>
      </c>
    </row>
    <row r="15" spans="1:56" x14ac:dyDescent="0.25">
      <c r="A15" s="4">
        <v>7</v>
      </c>
      <c r="B15" s="10" t="s">
        <v>2664</v>
      </c>
      <c r="C15" s="4" t="s">
        <v>2665</v>
      </c>
      <c r="D15" s="4" t="s">
        <v>435</v>
      </c>
      <c r="E15" s="11" t="s">
        <v>430</v>
      </c>
      <c r="F15" s="7">
        <f>SUMIFS(NhatKy_ViPham!K:K, NhatKy_ViPham!E:E, "12_Tin", NhatKy_ViPham!F:F, B15, NhatKy_ViPham!H:H, "L01")</f>
        <v>0</v>
      </c>
      <c r="G15" s="7">
        <f>SUMIFS(NhatKy_ViPham!K:K, NhatKy_ViPham!E:E, "12_Tin", NhatKy_ViPham!F:F, B15, NhatKy_ViPham!H:H, "L02")</f>
        <v>0</v>
      </c>
      <c r="H15" s="7">
        <f>SUMIFS(NhatKy_ViPham!K:K, NhatKy_ViPham!E:E, "12_Tin", NhatKy_ViPham!F:F, B15, NhatKy_ViPham!H:H, "L03")</f>
        <v>0</v>
      </c>
      <c r="I15" s="7">
        <f>SUMIFS(NhatKy_ViPham!K:K, NhatKy_ViPham!E:E, "12_Tin", NhatKy_ViPham!F:F, B15, NhatKy_ViPham!H:H, "L04")</f>
        <v>0</v>
      </c>
      <c r="J15" s="7">
        <f>SUMIFS(NhatKy_ViPham!K:K, NhatKy_ViPham!E:E, "12_Tin", NhatKy_ViPham!F:F, B15, NhatKy_ViPham!H:H, "L05")</f>
        <v>0</v>
      </c>
      <c r="K15" s="7">
        <f>SUMIFS(NhatKy_ViPham!K:K, NhatKy_ViPham!E:E, "12_Tin", NhatKy_ViPham!F:F, B15, NhatKy_ViPham!H:H, "L06")</f>
        <v>0</v>
      </c>
      <c r="L15" s="7">
        <f>SUMIFS(NhatKy_ViPham!K:K, NhatKy_ViPham!E:E, "12_Tin", NhatKy_ViPham!F:F, B15, NhatKy_ViPham!H:H, "L07")</f>
        <v>0</v>
      </c>
      <c r="M15" s="7">
        <f>SUMIFS(NhatKy_ViPham!K:K, NhatKy_ViPham!E:E, "12_Tin", NhatKy_ViPham!F:F, B15, NhatKy_ViPham!H:H, "L08")</f>
        <v>0</v>
      </c>
      <c r="N15" s="7">
        <f>SUMIFS(NhatKy_ViPham!K:K, NhatKy_ViPham!E:E, "12_Tin", NhatKy_ViPham!F:F, B15, NhatKy_ViPham!H:H, "L09")</f>
        <v>0</v>
      </c>
      <c r="O15" s="7">
        <f>SUMIFS(NhatKy_ViPham!K:K, NhatKy_ViPham!E:E, "12_Tin", NhatKy_ViPham!F:F, B15, NhatKy_ViPham!H:H, "L10")</f>
        <v>0</v>
      </c>
      <c r="P15" s="12">
        <f>SUMIFS(NhatKy_ViPham!J:J, NhatKy_ViPham!E:E, "12_Tin", NhatKy_ViPham!F:F, B15)</f>
        <v>0</v>
      </c>
      <c r="Q15" s="13">
        <f>SUMIFS(NhatKy_ViPham!K:K, NhatKy_ViPham!E:E, "12_Tin", NhatKy_ViPham!F:F, B15)</f>
        <v>0</v>
      </c>
      <c r="R15" s="7">
        <f>100 + SUMIFS(NhatKy_ViPham!J:J, NhatKy_ViPham!E:E, "12_Tin", NhatKy_ViPham!F:F, B15, NhatKy_ViPham!C:C, "T1") - SUMIFS(NhatKy_ViPham!K:K, NhatKy_ViPham!E:E, "12_Tin", NhatKy_ViPham!F:F, B15, NhatKy_ViPham!C:C, "T1")</f>
        <v>100</v>
      </c>
      <c r="S15" s="7">
        <f>100 + SUMIFS(NhatKy_ViPham!J:J, NhatKy_ViPham!E:E, "12_Tin", NhatKy_ViPham!F:F, B15, NhatKy_ViPham!C:C, "T2") - SUMIFS(NhatKy_ViPham!K:K, NhatKy_ViPham!E:E, "12_Tin", NhatKy_ViPham!F:F, B15, NhatKy_ViPham!C:C, "T2")</f>
        <v>100</v>
      </c>
      <c r="T15" s="7">
        <f>100 + SUMIFS(NhatKy_ViPham!J:J, NhatKy_ViPham!E:E, "12_Tin", NhatKy_ViPham!F:F, B15, NhatKy_ViPham!C:C, "T3") - SUMIFS(NhatKy_ViPham!K:K, NhatKy_ViPham!E:E, "12_Tin", NhatKy_ViPham!F:F, B15, NhatKy_ViPham!C:C, "T3")</f>
        <v>100</v>
      </c>
      <c r="U15" s="7">
        <f>100 + SUMIFS(NhatKy_ViPham!J:J, NhatKy_ViPham!E:E, "12_Tin", NhatKy_ViPham!F:F, B15, NhatKy_ViPham!C:C, "T4") - SUMIFS(NhatKy_ViPham!K:K, NhatKy_ViPham!E:E, "12_Tin", NhatKy_ViPham!F:F, B15, NhatKy_ViPham!C:C, "T4")</f>
        <v>100</v>
      </c>
      <c r="V15" s="7">
        <f>100 + SUMIFS(NhatKy_ViPham!J:J, NhatKy_ViPham!E:E, "12_Tin", NhatKy_ViPham!F:F, B15, NhatKy_ViPham!C:C, "T5") - SUMIFS(NhatKy_ViPham!K:K, NhatKy_ViPham!E:E, "12_Tin", NhatKy_ViPham!F:F, B15, NhatKy_ViPham!C:C, "T5")</f>
        <v>100</v>
      </c>
      <c r="W15" s="7">
        <f>100 + SUMIFS(NhatKy_ViPham!J:J, NhatKy_ViPham!E:E, "12_Tin", NhatKy_ViPham!F:F, B15, NhatKy_ViPham!C:C, "T6") - SUMIFS(NhatKy_ViPham!K:K, NhatKy_ViPham!E:E, "12_Tin", NhatKy_ViPham!F:F, B15, NhatKy_ViPham!C:C, "T6")</f>
        <v>100</v>
      </c>
      <c r="X15" s="7">
        <f>100 + SUMIFS(NhatKy_ViPham!J:J, NhatKy_ViPham!E:E, "12_Tin", NhatKy_ViPham!F:F, B15, NhatKy_ViPham!C:C, "T7") - SUMIFS(NhatKy_ViPham!K:K, NhatKy_ViPham!E:E, "12_Tin", NhatKy_ViPham!F:F, B15, NhatKy_ViPham!C:C, "T7")</f>
        <v>100</v>
      </c>
      <c r="Y15" s="7">
        <f>100 + SUMIFS(NhatKy_ViPham!J:J, NhatKy_ViPham!E:E, "12_Tin", NhatKy_ViPham!F:F, B15, NhatKy_ViPham!C:C, "T8") - SUMIFS(NhatKy_ViPham!K:K, NhatKy_ViPham!E:E, "12_Tin", NhatKy_ViPham!F:F, B15, NhatKy_ViPham!C:C, "T8")</f>
        <v>100</v>
      </c>
      <c r="Z15" s="7">
        <f>100 + SUMIFS(NhatKy_ViPham!J:J, NhatKy_ViPham!E:E, "12_Tin", NhatKy_ViPham!F:F, B15, NhatKy_ViPham!C:C, "T9") - SUMIFS(NhatKy_ViPham!K:K, NhatKy_ViPham!E:E, "12_Tin", NhatKy_ViPham!F:F, B15, NhatKy_ViPham!C:C, "T9")</f>
        <v>100</v>
      </c>
      <c r="AA15" s="7">
        <f>100 + SUMIFS(NhatKy_ViPham!J:J, NhatKy_ViPham!E:E, "12_Tin", NhatKy_ViPham!F:F, B15, NhatKy_ViPham!C:C, "T10") - SUMIFS(NhatKy_ViPham!K:K, NhatKy_ViPham!E:E, "12_Tin", NhatKy_ViPham!F:F, B15, NhatKy_ViPham!C:C, "T10")</f>
        <v>100</v>
      </c>
      <c r="AB15" s="7">
        <f>100 + SUMIFS(NhatKy_ViPham!J:J, NhatKy_ViPham!E:E, "12_Tin", NhatKy_ViPham!F:F, B15, NhatKy_ViPham!C:C, "T11") - SUMIFS(NhatKy_ViPham!K:K, NhatKy_ViPham!E:E, "12_Tin", NhatKy_ViPham!F:F, B15, NhatKy_ViPham!C:C, "T11")</f>
        <v>100</v>
      </c>
      <c r="AC15" s="7">
        <f>100 + SUMIFS(NhatKy_ViPham!J:J, NhatKy_ViPham!E:E, "12_Tin", NhatKy_ViPham!F:F, B15, NhatKy_ViPham!C:C, "T12") - SUMIFS(NhatKy_ViPham!K:K, NhatKy_ViPham!E:E, "12_Tin", NhatKy_ViPham!F:F, B15, NhatKy_ViPham!C:C, "T12")</f>
        <v>100</v>
      </c>
      <c r="AD15" s="7">
        <f>100 + SUMIFS(NhatKy_ViPham!J:J, NhatKy_ViPham!E:E, "12_Tin", NhatKy_ViPham!F:F, B15, NhatKy_ViPham!C:C, "T13") - SUMIFS(NhatKy_ViPham!K:K, NhatKy_ViPham!E:E, "12_Tin", NhatKy_ViPham!F:F, B15, NhatKy_ViPham!C:C, "T13")</f>
        <v>100</v>
      </c>
      <c r="AE15" s="7">
        <f>100 + SUMIFS(NhatKy_ViPham!J:J, NhatKy_ViPham!E:E, "12_Tin", NhatKy_ViPham!F:F, B15, NhatKy_ViPham!C:C, "T14") - SUMIFS(NhatKy_ViPham!K:K, NhatKy_ViPham!E:E, "12_Tin", NhatKy_ViPham!F:F, B15, NhatKy_ViPham!C:C, "T14")</f>
        <v>100</v>
      </c>
      <c r="AF15" s="7">
        <f>100 + SUMIFS(NhatKy_ViPham!J:J, NhatKy_ViPham!E:E, "12_Tin", NhatKy_ViPham!F:F, B15, NhatKy_ViPham!C:C, "T15") - SUMIFS(NhatKy_ViPham!K:K, NhatKy_ViPham!E:E, "12_Tin", NhatKy_ViPham!F:F, B15, NhatKy_ViPham!C:C, "T15")</f>
        <v>100</v>
      </c>
      <c r="AG15" s="7">
        <f>100 + SUMIFS(NhatKy_ViPham!J:J, NhatKy_ViPham!E:E, "12_Tin", NhatKy_ViPham!F:F, B15, NhatKy_ViPham!C:C, "T16") - SUMIFS(NhatKy_ViPham!K:K, NhatKy_ViPham!E:E, "12_Tin", NhatKy_ViPham!F:F, B15, NhatKy_ViPham!C:C, "T16")</f>
        <v>100</v>
      </c>
      <c r="AH15" s="7">
        <f>100 + SUMIFS(NhatKy_ViPham!J:J, NhatKy_ViPham!E:E, "12_Tin", NhatKy_ViPham!F:F, B15, NhatKy_ViPham!C:C, "T17") - SUMIFS(NhatKy_ViPham!K:K, NhatKy_ViPham!E:E, "12_Tin", NhatKy_ViPham!F:F, B15, NhatKy_ViPham!C:C, "T17")</f>
        <v>100</v>
      </c>
      <c r="AI15" s="7">
        <f>100 + SUMIFS(NhatKy_ViPham!J:J, NhatKy_ViPham!E:E, "12_Tin", NhatKy_ViPham!F:F, B15, NhatKy_ViPham!C:C, "T18") - SUMIFS(NhatKy_ViPham!K:K, NhatKy_ViPham!E:E, "12_Tin", NhatKy_ViPham!F:F, B15, NhatKy_ViPham!C:C, "T18")</f>
        <v>100</v>
      </c>
      <c r="AJ15" s="7">
        <f>100 + SUMIFS(NhatKy_ViPham!J:J, NhatKy_ViPham!E:E, "12_Tin", NhatKy_ViPham!F:F, B15, NhatKy_ViPham!C:C, "T19") - SUMIFS(NhatKy_ViPham!K:K, NhatKy_ViPham!E:E, "12_Tin", NhatKy_ViPham!F:F, B15, NhatKy_ViPham!C:C, "T19")</f>
        <v>100</v>
      </c>
      <c r="AK15" s="7">
        <f>100 + SUMIFS(NhatKy_ViPham!J:J, NhatKy_ViPham!E:E, "12_Tin", NhatKy_ViPham!F:F, B15, NhatKy_ViPham!C:C, "T20") - SUMIFS(NhatKy_ViPham!K:K, NhatKy_ViPham!E:E, "12_Tin", NhatKy_ViPham!F:F, B15, NhatKy_ViPham!C:C, "T20")</f>
        <v>100</v>
      </c>
      <c r="AL15" s="7">
        <f>100 + SUMIFS(NhatKy_ViPham!J:J, NhatKy_ViPham!E:E, "12_Tin", NhatKy_ViPham!F:F, B15, NhatKy_ViPham!C:C, "T21") - SUMIFS(NhatKy_ViPham!K:K, NhatKy_ViPham!E:E, "12_Tin", NhatKy_ViPham!F:F, B15, NhatKy_ViPham!C:C, "T21")</f>
        <v>100</v>
      </c>
      <c r="AM15" s="7">
        <f>100 + SUMIFS(NhatKy_ViPham!J:J, NhatKy_ViPham!E:E, "12_Tin", NhatKy_ViPham!F:F, B15, NhatKy_ViPham!C:C, "T22") - SUMIFS(NhatKy_ViPham!K:K, NhatKy_ViPham!E:E, "12_Tin", NhatKy_ViPham!F:F, B15, NhatKy_ViPham!C:C, "T22")</f>
        <v>100</v>
      </c>
      <c r="AN15" s="7">
        <f>100 + SUMIFS(NhatKy_ViPham!J:J, NhatKy_ViPham!E:E, "12_Tin", NhatKy_ViPham!F:F, B15, NhatKy_ViPham!C:C, "T23") - SUMIFS(NhatKy_ViPham!K:K, NhatKy_ViPham!E:E, "12_Tin", NhatKy_ViPham!F:F, B15, NhatKy_ViPham!C:C, "T23")</f>
        <v>100</v>
      </c>
      <c r="AO15" s="7">
        <f>100 + SUMIFS(NhatKy_ViPham!J:J, NhatKy_ViPham!E:E, "12_Tin", NhatKy_ViPham!F:F, B15, NhatKy_ViPham!C:C, "T24") - SUMIFS(NhatKy_ViPham!K:K, NhatKy_ViPham!E:E, "12_Tin", NhatKy_ViPham!F:F, B15, NhatKy_ViPham!C:C, "T24")</f>
        <v>100</v>
      </c>
      <c r="AP15" s="7">
        <f>100 + SUMIFS(NhatKy_ViPham!J:J, NhatKy_ViPham!E:E, "12_Tin", NhatKy_ViPham!F:F, B15, NhatKy_ViPham!C:C, "T25") - SUMIFS(NhatKy_ViPham!K:K, NhatKy_ViPham!E:E, "12_Tin", NhatKy_ViPham!F:F, B15, NhatKy_ViPham!C:C, "T25")</f>
        <v>100</v>
      </c>
      <c r="AQ15" s="7">
        <f>100 + SUMIFS(NhatKy_ViPham!J:J, NhatKy_ViPham!E:E, "12_Tin", NhatKy_ViPham!F:F, B15, NhatKy_ViPham!C:C, "T26") - SUMIFS(NhatKy_ViPham!K:K, NhatKy_ViPham!E:E, "12_Tin", NhatKy_ViPham!F:F, B15, NhatKy_ViPham!C:C, "T26")</f>
        <v>100</v>
      </c>
      <c r="AR15" s="7">
        <f>100 + SUMIFS(NhatKy_ViPham!J:J, NhatKy_ViPham!E:E, "12_Tin", NhatKy_ViPham!F:F, B15, NhatKy_ViPham!C:C, "T27") - SUMIFS(NhatKy_ViPham!K:K, NhatKy_ViPham!E:E, "12_Tin", NhatKy_ViPham!F:F, B15, NhatKy_ViPham!C:C, "T27")</f>
        <v>100</v>
      </c>
      <c r="AS15" s="7">
        <f>100 + SUMIFS(NhatKy_ViPham!J:J, NhatKy_ViPham!E:E, "12_Tin", NhatKy_ViPham!F:F, B15, NhatKy_ViPham!C:C, "T28") - SUMIFS(NhatKy_ViPham!K:K, NhatKy_ViPham!E:E, "12_Tin", NhatKy_ViPham!F:F, B15, NhatKy_ViPham!C:C, "T28")</f>
        <v>100</v>
      </c>
      <c r="AT15" s="7">
        <f>100 + SUMIFS(NhatKy_ViPham!J:J, NhatKy_ViPham!E:E, "12_Tin", NhatKy_ViPham!F:F, B15, NhatKy_ViPham!C:C, "T29") - SUMIFS(NhatKy_ViPham!K:K, NhatKy_ViPham!E:E, "12_Tin", NhatKy_ViPham!F:F, B15, NhatKy_ViPham!C:C, "T29")</f>
        <v>100</v>
      </c>
      <c r="AU15" s="7">
        <f>100 + SUMIFS(NhatKy_ViPham!J:J, NhatKy_ViPham!E:E, "12_Tin", NhatKy_ViPham!F:F, B15, NhatKy_ViPham!C:C, "T30") - SUMIFS(NhatKy_ViPham!K:K, NhatKy_ViPham!E:E, "12_Tin", NhatKy_ViPham!F:F, B15, NhatKy_ViPham!C:C, "T30")</f>
        <v>100</v>
      </c>
      <c r="AV15" s="7">
        <f>100 + SUMIFS(NhatKy_ViPham!J:J, NhatKy_ViPham!E:E, "12_Tin", NhatKy_ViPham!F:F, B15, NhatKy_ViPham!C:C, "T31") - SUMIFS(NhatKy_ViPham!K:K, NhatKy_ViPham!E:E, "12_Tin", NhatKy_ViPham!F:F, B15, NhatKy_ViPham!C:C, "T31")</f>
        <v>100</v>
      </c>
      <c r="AW15" s="7">
        <f>100 + SUMIFS(NhatKy_ViPham!J:J, NhatKy_ViPham!E:E, "12_Tin", NhatKy_ViPham!F:F, B15, NhatKy_ViPham!C:C, "T32") - SUMIFS(NhatKy_ViPham!K:K, NhatKy_ViPham!E:E, "12_Tin", NhatKy_ViPham!F:F, B15, NhatKy_ViPham!C:C, "T32")</f>
        <v>100</v>
      </c>
      <c r="AX15" s="7">
        <f>100 + SUMIFS(NhatKy_ViPham!J:J, NhatKy_ViPham!E:E, "12_Tin", NhatKy_ViPham!F:F, B15, NhatKy_ViPham!C:C, "T33") - SUMIFS(NhatKy_ViPham!K:K, NhatKy_ViPham!E:E, "12_Tin", NhatKy_ViPham!F:F, B15, NhatKy_ViPham!C:C, "T33")</f>
        <v>100</v>
      </c>
      <c r="AY15" s="7">
        <f>100 + SUMIFS(NhatKy_ViPham!J:J, NhatKy_ViPham!E:E, "12_Tin", NhatKy_ViPham!F:F, B15, NhatKy_ViPham!C:C, "T34") - SUMIFS(NhatKy_ViPham!K:K, NhatKy_ViPham!E:E, "12_Tin", NhatKy_ViPham!F:F, B15, NhatKy_ViPham!C:C, "T34")</f>
        <v>100</v>
      </c>
      <c r="AZ15" s="7">
        <f>100 + SUMIFS(NhatKy_ViPham!J:J, NhatKy_ViPham!E:E, "12_Tin", NhatKy_ViPham!F:F, B15, NhatKy_ViPham!C:C, "T35") - SUMIFS(NhatKy_ViPham!K:K, NhatKy_ViPham!E:E, "12_Tin", NhatKy_ViPham!F:F, B15, NhatKy_ViPham!C:C, "T35")</f>
        <v>100</v>
      </c>
      <c r="BA15" s="12">
        <f t="shared" si="0"/>
        <v>100</v>
      </c>
      <c r="BB15" s="11" t="s">
        <v>430</v>
      </c>
      <c r="BC15" s="14" t="str">
        <f t="shared" si="1"/>
        <v>Tốt</v>
      </c>
      <c r="BD15" s="10" t="str">
        <f t="shared" si="2"/>
        <v>🟢 BÌNH THƯỜNG</v>
      </c>
    </row>
    <row r="16" spans="1:56" x14ac:dyDescent="0.25">
      <c r="A16" s="5">
        <v>8</v>
      </c>
      <c r="B16" s="15" t="s">
        <v>2666</v>
      </c>
      <c r="C16" s="5" t="s">
        <v>2220</v>
      </c>
      <c r="D16" s="5" t="s">
        <v>435</v>
      </c>
      <c r="E16" s="11" t="s">
        <v>430</v>
      </c>
      <c r="F16" s="6">
        <f>SUMIFS(NhatKy_ViPham!K:K, NhatKy_ViPham!E:E, "12_Tin", NhatKy_ViPham!F:F, B16, NhatKy_ViPham!H:H, "L01")</f>
        <v>0</v>
      </c>
      <c r="G16" s="6">
        <f>SUMIFS(NhatKy_ViPham!K:K, NhatKy_ViPham!E:E, "12_Tin", NhatKy_ViPham!F:F, B16, NhatKy_ViPham!H:H, "L02")</f>
        <v>0</v>
      </c>
      <c r="H16" s="6">
        <f>SUMIFS(NhatKy_ViPham!K:K, NhatKy_ViPham!E:E, "12_Tin", NhatKy_ViPham!F:F, B16, NhatKy_ViPham!H:H, "L03")</f>
        <v>0</v>
      </c>
      <c r="I16" s="6">
        <f>SUMIFS(NhatKy_ViPham!K:K, NhatKy_ViPham!E:E, "12_Tin", NhatKy_ViPham!F:F, B16, NhatKy_ViPham!H:H, "L04")</f>
        <v>0</v>
      </c>
      <c r="J16" s="6">
        <f>SUMIFS(NhatKy_ViPham!K:K, NhatKy_ViPham!E:E, "12_Tin", NhatKy_ViPham!F:F, B16, NhatKy_ViPham!H:H, "L05")</f>
        <v>0</v>
      </c>
      <c r="K16" s="6">
        <f>SUMIFS(NhatKy_ViPham!K:K, NhatKy_ViPham!E:E, "12_Tin", NhatKy_ViPham!F:F, B16, NhatKy_ViPham!H:H, "L06")</f>
        <v>0</v>
      </c>
      <c r="L16" s="6">
        <f>SUMIFS(NhatKy_ViPham!K:K, NhatKy_ViPham!E:E, "12_Tin", NhatKy_ViPham!F:F, B16, NhatKy_ViPham!H:H, "L07")</f>
        <v>0</v>
      </c>
      <c r="M16" s="6">
        <f>SUMIFS(NhatKy_ViPham!K:K, NhatKy_ViPham!E:E, "12_Tin", NhatKy_ViPham!F:F, B16, NhatKy_ViPham!H:H, "L08")</f>
        <v>0</v>
      </c>
      <c r="N16" s="6">
        <f>SUMIFS(NhatKy_ViPham!K:K, NhatKy_ViPham!E:E, "12_Tin", NhatKy_ViPham!F:F, B16, NhatKy_ViPham!H:H, "L09")</f>
        <v>0</v>
      </c>
      <c r="O16" s="6">
        <f>SUMIFS(NhatKy_ViPham!K:K, NhatKy_ViPham!E:E, "12_Tin", NhatKy_ViPham!F:F, B16, NhatKy_ViPham!H:H, "L10")</f>
        <v>0</v>
      </c>
      <c r="P16" s="12">
        <f>SUMIFS(NhatKy_ViPham!J:J, NhatKy_ViPham!E:E, "12_Tin", NhatKy_ViPham!F:F, B16)</f>
        <v>0</v>
      </c>
      <c r="Q16" s="13">
        <f>SUMIFS(NhatKy_ViPham!K:K, NhatKy_ViPham!E:E, "12_Tin", NhatKy_ViPham!F:F, B16)</f>
        <v>0</v>
      </c>
      <c r="R16" s="6">
        <f>100 + SUMIFS(NhatKy_ViPham!J:J, NhatKy_ViPham!E:E, "12_Tin", NhatKy_ViPham!F:F, B16, NhatKy_ViPham!C:C, "T1") - SUMIFS(NhatKy_ViPham!K:K, NhatKy_ViPham!E:E, "12_Tin", NhatKy_ViPham!F:F, B16, NhatKy_ViPham!C:C, "T1")</f>
        <v>100</v>
      </c>
      <c r="S16" s="6">
        <f>100 + SUMIFS(NhatKy_ViPham!J:J, NhatKy_ViPham!E:E, "12_Tin", NhatKy_ViPham!F:F, B16, NhatKy_ViPham!C:C, "T2") - SUMIFS(NhatKy_ViPham!K:K, NhatKy_ViPham!E:E, "12_Tin", NhatKy_ViPham!F:F, B16, NhatKy_ViPham!C:C, "T2")</f>
        <v>100</v>
      </c>
      <c r="T16" s="6">
        <f>100 + SUMIFS(NhatKy_ViPham!J:J, NhatKy_ViPham!E:E, "12_Tin", NhatKy_ViPham!F:F, B16, NhatKy_ViPham!C:C, "T3") - SUMIFS(NhatKy_ViPham!K:K, NhatKy_ViPham!E:E, "12_Tin", NhatKy_ViPham!F:F, B16, NhatKy_ViPham!C:C, "T3")</f>
        <v>100</v>
      </c>
      <c r="U16" s="6">
        <f>100 + SUMIFS(NhatKy_ViPham!J:J, NhatKy_ViPham!E:E, "12_Tin", NhatKy_ViPham!F:F, B16, NhatKy_ViPham!C:C, "T4") - SUMIFS(NhatKy_ViPham!K:K, NhatKy_ViPham!E:E, "12_Tin", NhatKy_ViPham!F:F, B16, NhatKy_ViPham!C:C, "T4")</f>
        <v>100</v>
      </c>
      <c r="V16" s="6">
        <f>100 + SUMIFS(NhatKy_ViPham!J:J, NhatKy_ViPham!E:E, "12_Tin", NhatKy_ViPham!F:F, B16, NhatKy_ViPham!C:C, "T5") - SUMIFS(NhatKy_ViPham!K:K, NhatKy_ViPham!E:E, "12_Tin", NhatKy_ViPham!F:F, B16, NhatKy_ViPham!C:C, "T5")</f>
        <v>100</v>
      </c>
      <c r="W16" s="6">
        <f>100 + SUMIFS(NhatKy_ViPham!J:J, NhatKy_ViPham!E:E, "12_Tin", NhatKy_ViPham!F:F, B16, NhatKy_ViPham!C:C, "T6") - SUMIFS(NhatKy_ViPham!K:K, NhatKy_ViPham!E:E, "12_Tin", NhatKy_ViPham!F:F, B16, NhatKy_ViPham!C:C, "T6")</f>
        <v>100</v>
      </c>
      <c r="X16" s="6">
        <f>100 + SUMIFS(NhatKy_ViPham!J:J, NhatKy_ViPham!E:E, "12_Tin", NhatKy_ViPham!F:F, B16, NhatKy_ViPham!C:C, "T7") - SUMIFS(NhatKy_ViPham!K:K, NhatKy_ViPham!E:E, "12_Tin", NhatKy_ViPham!F:F, B16, NhatKy_ViPham!C:C, "T7")</f>
        <v>100</v>
      </c>
      <c r="Y16" s="6">
        <f>100 + SUMIFS(NhatKy_ViPham!J:J, NhatKy_ViPham!E:E, "12_Tin", NhatKy_ViPham!F:F, B16, NhatKy_ViPham!C:C, "T8") - SUMIFS(NhatKy_ViPham!K:K, NhatKy_ViPham!E:E, "12_Tin", NhatKy_ViPham!F:F, B16, NhatKy_ViPham!C:C, "T8")</f>
        <v>100</v>
      </c>
      <c r="Z16" s="6">
        <f>100 + SUMIFS(NhatKy_ViPham!J:J, NhatKy_ViPham!E:E, "12_Tin", NhatKy_ViPham!F:F, B16, NhatKy_ViPham!C:C, "T9") - SUMIFS(NhatKy_ViPham!K:K, NhatKy_ViPham!E:E, "12_Tin", NhatKy_ViPham!F:F, B16, NhatKy_ViPham!C:C, "T9")</f>
        <v>100</v>
      </c>
      <c r="AA16" s="6">
        <f>100 + SUMIFS(NhatKy_ViPham!J:J, NhatKy_ViPham!E:E, "12_Tin", NhatKy_ViPham!F:F, B16, NhatKy_ViPham!C:C, "T10") - SUMIFS(NhatKy_ViPham!K:K, NhatKy_ViPham!E:E, "12_Tin", NhatKy_ViPham!F:F, B16, NhatKy_ViPham!C:C, "T10")</f>
        <v>100</v>
      </c>
      <c r="AB16" s="6">
        <f>100 + SUMIFS(NhatKy_ViPham!J:J, NhatKy_ViPham!E:E, "12_Tin", NhatKy_ViPham!F:F, B16, NhatKy_ViPham!C:C, "T11") - SUMIFS(NhatKy_ViPham!K:K, NhatKy_ViPham!E:E, "12_Tin", NhatKy_ViPham!F:F, B16, NhatKy_ViPham!C:C, "T11")</f>
        <v>100</v>
      </c>
      <c r="AC16" s="6">
        <f>100 + SUMIFS(NhatKy_ViPham!J:J, NhatKy_ViPham!E:E, "12_Tin", NhatKy_ViPham!F:F, B16, NhatKy_ViPham!C:C, "T12") - SUMIFS(NhatKy_ViPham!K:K, NhatKy_ViPham!E:E, "12_Tin", NhatKy_ViPham!F:F, B16, NhatKy_ViPham!C:C, "T12")</f>
        <v>100</v>
      </c>
      <c r="AD16" s="6">
        <f>100 + SUMIFS(NhatKy_ViPham!J:J, NhatKy_ViPham!E:E, "12_Tin", NhatKy_ViPham!F:F, B16, NhatKy_ViPham!C:C, "T13") - SUMIFS(NhatKy_ViPham!K:K, NhatKy_ViPham!E:E, "12_Tin", NhatKy_ViPham!F:F, B16, NhatKy_ViPham!C:C, "T13")</f>
        <v>100</v>
      </c>
      <c r="AE16" s="6">
        <f>100 + SUMIFS(NhatKy_ViPham!J:J, NhatKy_ViPham!E:E, "12_Tin", NhatKy_ViPham!F:F, B16, NhatKy_ViPham!C:C, "T14") - SUMIFS(NhatKy_ViPham!K:K, NhatKy_ViPham!E:E, "12_Tin", NhatKy_ViPham!F:F, B16, NhatKy_ViPham!C:C, "T14")</f>
        <v>100</v>
      </c>
      <c r="AF16" s="6">
        <f>100 + SUMIFS(NhatKy_ViPham!J:J, NhatKy_ViPham!E:E, "12_Tin", NhatKy_ViPham!F:F, B16, NhatKy_ViPham!C:C, "T15") - SUMIFS(NhatKy_ViPham!K:K, NhatKy_ViPham!E:E, "12_Tin", NhatKy_ViPham!F:F, B16, NhatKy_ViPham!C:C, "T15")</f>
        <v>100</v>
      </c>
      <c r="AG16" s="6">
        <f>100 + SUMIFS(NhatKy_ViPham!J:J, NhatKy_ViPham!E:E, "12_Tin", NhatKy_ViPham!F:F, B16, NhatKy_ViPham!C:C, "T16") - SUMIFS(NhatKy_ViPham!K:K, NhatKy_ViPham!E:E, "12_Tin", NhatKy_ViPham!F:F, B16, NhatKy_ViPham!C:C, "T16")</f>
        <v>100</v>
      </c>
      <c r="AH16" s="6">
        <f>100 + SUMIFS(NhatKy_ViPham!J:J, NhatKy_ViPham!E:E, "12_Tin", NhatKy_ViPham!F:F, B16, NhatKy_ViPham!C:C, "T17") - SUMIFS(NhatKy_ViPham!K:K, NhatKy_ViPham!E:E, "12_Tin", NhatKy_ViPham!F:F, B16, NhatKy_ViPham!C:C, "T17")</f>
        <v>100</v>
      </c>
      <c r="AI16" s="6">
        <f>100 + SUMIFS(NhatKy_ViPham!J:J, NhatKy_ViPham!E:E, "12_Tin", NhatKy_ViPham!F:F, B16, NhatKy_ViPham!C:C, "T18") - SUMIFS(NhatKy_ViPham!K:K, NhatKy_ViPham!E:E, "12_Tin", NhatKy_ViPham!F:F, B16, NhatKy_ViPham!C:C, "T18")</f>
        <v>100</v>
      </c>
      <c r="AJ16" s="6">
        <f>100 + SUMIFS(NhatKy_ViPham!J:J, NhatKy_ViPham!E:E, "12_Tin", NhatKy_ViPham!F:F, B16, NhatKy_ViPham!C:C, "T19") - SUMIFS(NhatKy_ViPham!K:K, NhatKy_ViPham!E:E, "12_Tin", NhatKy_ViPham!F:F, B16, NhatKy_ViPham!C:C, "T19")</f>
        <v>100</v>
      </c>
      <c r="AK16" s="6">
        <f>100 + SUMIFS(NhatKy_ViPham!J:J, NhatKy_ViPham!E:E, "12_Tin", NhatKy_ViPham!F:F, B16, NhatKy_ViPham!C:C, "T20") - SUMIFS(NhatKy_ViPham!K:K, NhatKy_ViPham!E:E, "12_Tin", NhatKy_ViPham!F:F, B16, NhatKy_ViPham!C:C, "T20")</f>
        <v>100</v>
      </c>
      <c r="AL16" s="6">
        <f>100 + SUMIFS(NhatKy_ViPham!J:J, NhatKy_ViPham!E:E, "12_Tin", NhatKy_ViPham!F:F, B16, NhatKy_ViPham!C:C, "T21") - SUMIFS(NhatKy_ViPham!K:K, NhatKy_ViPham!E:E, "12_Tin", NhatKy_ViPham!F:F, B16, NhatKy_ViPham!C:C, "T21")</f>
        <v>100</v>
      </c>
      <c r="AM16" s="6">
        <f>100 + SUMIFS(NhatKy_ViPham!J:J, NhatKy_ViPham!E:E, "12_Tin", NhatKy_ViPham!F:F, B16, NhatKy_ViPham!C:C, "T22") - SUMIFS(NhatKy_ViPham!K:K, NhatKy_ViPham!E:E, "12_Tin", NhatKy_ViPham!F:F, B16, NhatKy_ViPham!C:C, "T22")</f>
        <v>100</v>
      </c>
      <c r="AN16" s="6">
        <f>100 + SUMIFS(NhatKy_ViPham!J:J, NhatKy_ViPham!E:E, "12_Tin", NhatKy_ViPham!F:F, B16, NhatKy_ViPham!C:C, "T23") - SUMIFS(NhatKy_ViPham!K:K, NhatKy_ViPham!E:E, "12_Tin", NhatKy_ViPham!F:F, B16, NhatKy_ViPham!C:C, "T23")</f>
        <v>100</v>
      </c>
      <c r="AO16" s="6">
        <f>100 + SUMIFS(NhatKy_ViPham!J:J, NhatKy_ViPham!E:E, "12_Tin", NhatKy_ViPham!F:F, B16, NhatKy_ViPham!C:C, "T24") - SUMIFS(NhatKy_ViPham!K:K, NhatKy_ViPham!E:E, "12_Tin", NhatKy_ViPham!F:F, B16, NhatKy_ViPham!C:C, "T24")</f>
        <v>100</v>
      </c>
      <c r="AP16" s="6">
        <f>100 + SUMIFS(NhatKy_ViPham!J:J, NhatKy_ViPham!E:E, "12_Tin", NhatKy_ViPham!F:F, B16, NhatKy_ViPham!C:C, "T25") - SUMIFS(NhatKy_ViPham!K:K, NhatKy_ViPham!E:E, "12_Tin", NhatKy_ViPham!F:F, B16, NhatKy_ViPham!C:C, "T25")</f>
        <v>100</v>
      </c>
      <c r="AQ16" s="6">
        <f>100 + SUMIFS(NhatKy_ViPham!J:J, NhatKy_ViPham!E:E, "12_Tin", NhatKy_ViPham!F:F, B16, NhatKy_ViPham!C:C, "T26") - SUMIFS(NhatKy_ViPham!K:K, NhatKy_ViPham!E:E, "12_Tin", NhatKy_ViPham!F:F, B16, NhatKy_ViPham!C:C, "T26")</f>
        <v>100</v>
      </c>
      <c r="AR16" s="6">
        <f>100 + SUMIFS(NhatKy_ViPham!J:J, NhatKy_ViPham!E:E, "12_Tin", NhatKy_ViPham!F:F, B16, NhatKy_ViPham!C:C, "T27") - SUMIFS(NhatKy_ViPham!K:K, NhatKy_ViPham!E:E, "12_Tin", NhatKy_ViPham!F:F, B16, NhatKy_ViPham!C:C, "T27")</f>
        <v>100</v>
      </c>
      <c r="AS16" s="6">
        <f>100 + SUMIFS(NhatKy_ViPham!J:J, NhatKy_ViPham!E:E, "12_Tin", NhatKy_ViPham!F:F, B16, NhatKy_ViPham!C:C, "T28") - SUMIFS(NhatKy_ViPham!K:K, NhatKy_ViPham!E:E, "12_Tin", NhatKy_ViPham!F:F, B16, NhatKy_ViPham!C:C, "T28")</f>
        <v>100</v>
      </c>
      <c r="AT16" s="6">
        <f>100 + SUMIFS(NhatKy_ViPham!J:J, NhatKy_ViPham!E:E, "12_Tin", NhatKy_ViPham!F:F, B16, NhatKy_ViPham!C:C, "T29") - SUMIFS(NhatKy_ViPham!K:K, NhatKy_ViPham!E:E, "12_Tin", NhatKy_ViPham!F:F, B16, NhatKy_ViPham!C:C, "T29")</f>
        <v>100</v>
      </c>
      <c r="AU16" s="6">
        <f>100 + SUMIFS(NhatKy_ViPham!J:J, NhatKy_ViPham!E:E, "12_Tin", NhatKy_ViPham!F:F, B16, NhatKy_ViPham!C:C, "T30") - SUMIFS(NhatKy_ViPham!K:K, NhatKy_ViPham!E:E, "12_Tin", NhatKy_ViPham!F:F, B16, NhatKy_ViPham!C:C, "T30")</f>
        <v>100</v>
      </c>
      <c r="AV16" s="6">
        <f>100 + SUMIFS(NhatKy_ViPham!J:J, NhatKy_ViPham!E:E, "12_Tin", NhatKy_ViPham!F:F, B16, NhatKy_ViPham!C:C, "T31") - SUMIFS(NhatKy_ViPham!K:K, NhatKy_ViPham!E:E, "12_Tin", NhatKy_ViPham!F:F, B16, NhatKy_ViPham!C:C, "T31")</f>
        <v>100</v>
      </c>
      <c r="AW16" s="6">
        <f>100 + SUMIFS(NhatKy_ViPham!J:J, NhatKy_ViPham!E:E, "12_Tin", NhatKy_ViPham!F:F, B16, NhatKy_ViPham!C:C, "T32") - SUMIFS(NhatKy_ViPham!K:K, NhatKy_ViPham!E:E, "12_Tin", NhatKy_ViPham!F:F, B16, NhatKy_ViPham!C:C, "T32")</f>
        <v>100</v>
      </c>
      <c r="AX16" s="6">
        <f>100 + SUMIFS(NhatKy_ViPham!J:J, NhatKy_ViPham!E:E, "12_Tin", NhatKy_ViPham!F:F, B16, NhatKy_ViPham!C:C, "T33") - SUMIFS(NhatKy_ViPham!K:K, NhatKy_ViPham!E:E, "12_Tin", NhatKy_ViPham!F:F, B16, NhatKy_ViPham!C:C, "T33")</f>
        <v>100</v>
      </c>
      <c r="AY16" s="6">
        <f>100 + SUMIFS(NhatKy_ViPham!J:J, NhatKy_ViPham!E:E, "12_Tin", NhatKy_ViPham!F:F, B16, NhatKy_ViPham!C:C, "T34") - SUMIFS(NhatKy_ViPham!K:K, NhatKy_ViPham!E:E, "12_Tin", NhatKy_ViPham!F:F, B16, NhatKy_ViPham!C:C, "T34")</f>
        <v>100</v>
      </c>
      <c r="AZ16" s="6">
        <f>100 + SUMIFS(NhatKy_ViPham!J:J, NhatKy_ViPham!E:E, "12_Tin", NhatKy_ViPham!F:F, B16, NhatKy_ViPham!C:C, "T35") - SUMIFS(NhatKy_ViPham!K:K, NhatKy_ViPham!E:E, "12_Tin", NhatKy_ViPham!F:F, B16, NhatKy_ViPham!C:C, "T35")</f>
        <v>100</v>
      </c>
      <c r="BA16" s="12">
        <f t="shared" si="0"/>
        <v>100</v>
      </c>
      <c r="BB16" s="11" t="s">
        <v>430</v>
      </c>
      <c r="BC16" s="16" t="str">
        <f t="shared" si="1"/>
        <v>Tốt</v>
      </c>
      <c r="BD16" s="15" t="str">
        <f t="shared" si="2"/>
        <v>🟢 BÌNH THƯỜNG</v>
      </c>
    </row>
    <row r="17" spans="1:56" x14ac:dyDescent="0.25">
      <c r="A17" s="4">
        <v>9</v>
      </c>
      <c r="B17" s="10" t="s">
        <v>2667</v>
      </c>
      <c r="C17" s="4" t="s">
        <v>2668</v>
      </c>
      <c r="D17" s="4" t="s">
        <v>435</v>
      </c>
      <c r="E17" s="11" t="s">
        <v>430</v>
      </c>
      <c r="F17" s="7">
        <f>SUMIFS(NhatKy_ViPham!K:K, NhatKy_ViPham!E:E, "12_Tin", NhatKy_ViPham!F:F, B17, NhatKy_ViPham!H:H, "L01")</f>
        <v>0</v>
      </c>
      <c r="G17" s="7">
        <f>SUMIFS(NhatKy_ViPham!K:K, NhatKy_ViPham!E:E, "12_Tin", NhatKy_ViPham!F:F, B17, NhatKy_ViPham!H:H, "L02")</f>
        <v>0</v>
      </c>
      <c r="H17" s="7">
        <f>SUMIFS(NhatKy_ViPham!K:K, NhatKy_ViPham!E:E, "12_Tin", NhatKy_ViPham!F:F, B17, NhatKy_ViPham!H:H, "L03")</f>
        <v>0</v>
      </c>
      <c r="I17" s="7">
        <f>SUMIFS(NhatKy_ViPham!K:K, NhatKy_ViPham!E:E, "12_Tin", NhatKy_ViPham!F:F, B17, NhatKy_ViPham!H:H, "L04")</f>
        <v>0</v>
      </c>
      <c r="J17" s="7">
        <f>SUMIFS(NhatKy_ViPham!K:K, NhatKy_ViPham!E:E, "12_Tin", NhatKy_ViPham!F:F, B17, NhatKy_ViPham!H:H, "L05")</f>
        <v>0</v>
      </c>
      <c r="K17" s="7">
        <f>SUMIFS(NhatKy_ViPham!K:K, NhatKy_ViPham!E:E, "12_Tin", NhatKy_ViPham!F:F, B17, NhatKy_ViPham!H:H, "L06")</f>
        <v>0</v>
      </c>
      <c r="L17" s="7">
        <f>SUMIFS(NhatKy_ViPham!K:K, NhatKy_ViPham!E:E, "12_Tin", NhatKy_ViPham!F:F, B17, NhatKy_ViPham!H:H, "L07")</f>
        <v>0</v>
      </c>
      <c r="M17" s="7">
        <f>SUMIFS(NhatKy_ViPham!K:K, NhatKy_ViPham!E:E, "12_Tin", NhatKy_ViPham!F:F, B17, NhatKy_ViPham!H:H, "L08")</f>
        <v>0</v>
      </c>
      <c r="N17" s="7">
        <f>SUMIFS(NhatKy_ViPham!K:K, NhatKy_ViPham!E:E, "12_Tin", NhatKy_ViPham!F:F, B17, NhatKy_ViPham!H:H, "L09")</f>
        <v>0</v>
      </c>
      <c r="O17" s="7">
        <f>SUMIFS(NhatKy_ViPham!K:K, NhatKy_ViPham!E:E, "12_Tin", NhatKy_ViPham!F:F, B17, NhatKy_ViPham!H:H, "L10")</f>
        <v>0</v>
      </c>
      <c r="P17" s="12">
        <f>SUMIFS(NhatKy_ViPham!J:J, NhatKy_ViPham!E:E, "12_Tin", NhatKy_ViPham!F:F, B17)</f>
        <v>0</v>
      </c>
      <c r="Q17" s="13">
        <f>SUMIFS(NhatKy_ViPham!K:K, NhatKy_ViPham!E:E, "12_Tin", NhatKy_ViPham!F:F, B17)</f>
        <v>0</v>
      </c>
      <c r="R17" s="7">
        <f>100 + SUMIFS(NhatKy_ViPham!J:J, NhatKy_ViPham!E:E, "12_Tin", NhatKy_ViPham!F:F, B17, NhatKy_ViPham!C:C, "T1") - SUMIFS(NhatKy_ViPham!K:K, NhatKy_ViPham!E:E, "12_Tin", NhatKy_ViPham!F:F, B17, NhatKy_ViPham!C:C, "T1")</f>
        <v>100</v>
      </c>
      <c r="S17" s="7">
        <f>100 + SUMIFS(NhatKy_ViPham!J:J, NhatKy_ViPham!E:E, "12_Tin", NhatKy_ViPham!F:F, B17, NhatKy_ViPham!C:C, "T2") - SUMIFS(NhatKy_ViPham!K:K, NhatKy_ViPham!E:E, "12_Tin", NhatKy_ViPham!F:F, B17, NhatKy_ViPham!C:C, "T2")</f>
        <v>100</v>
      </c>
      <c r="T17" s="7">
        <f>100 + SUMIFS(NhatKy_ViPham!J:J, NhatKy_ViPham!E:E, "12_Tin", NhatKy_ViPham!F:F, B17, NhatKy_ViPham!C:C, "T3") - SUMIFS(NhatKy_ViPham!K:K, NhatKy_ViPham!E:E, "12_Tin", NhatKy_ViPham!F:F, B17, NhatKy_ViPham!C:C, "T3")</f>
        <v>100</v>
      </c>
      <c r="U17" s="7">
        <f>100 + SUMIFS(NhatKy_ViPham!J:J, NhatKy_ViPham!E:E, "12_Tin", NhatKy_ViPham!F:F, B17, NhatKy_ViPham!C:C, "T4") - SUMIFS(NhatKy_ViPham!K:K, NhatKy_ViPham!E:E, "12_Tin", NhatKy_ViPham!F:F, B17, NhatKy_ViPham!C:C, "T4")</f>
        <v>100</v>
      </c>
      <c r="V17" s="7">
        <f>100 + SUMIFS(NhatKy_ViPham!J:J, NhatKy_ViPham!E:E, "12_Tin", NhatKy_ViPham!F:F, B17, NhatKy_ViPham!C:C, "T5") - SUMIFS(NhatKy_ViPham!K:K, NhatKy_ViPham!E:E, "12_Tin", NhatKy_ViPham!F:F, B17, NhatKy_ViPham!C:C, "T5")</f>
        <v>100</v>
      </c>
      <c r="W17" s="7">
        <f>100 + SUMIFS(NhatKy_ViPham!J:J, NhatKy_ViPham!E:E, "12_Tin", NhatKy_ViPham!F:F, B17, NhatKy_ViPham!C:C, "T6") - SUMIFS(NhatKy_ViPham!K:K, NhatKy_ViPham!E:E, "12_Tin", NhatKy_ViPham!F:F, B17, NhatKy_ViPham!C:C, "T6")</f>
        <v>100</v>
      </c>
      <c r="X17" s="7">
        <f>100 + SUMIFS(NhatKy_ViPham!J:J, NhatKy_ViPham!E:E, "12_Tin", NhatKy_ViPham!F:F, B17, NhatKy_ViPham!C:C, "T7") - SUMIFS(NhatKy_ViPham!K:K, NhatKy_ViPham!E:E, "12_Tin", NhatKy_ViPham!F:F, B17, NhatKy_ViPham!C:C, "T7")</f>
        <v>100</v>
      </c>
      <c r="Y17" s="7">
        <f>100 + SUMIFS(NhatKy_ViPham!J:J, NhatKy_ViPham!E:E, "12_Tin", NhatKy_ViPham!F:F, B17, NhatKy_ViPham!C:C, "T8") - SUMIFS(NhatKy_ViPham!K:K, NhatKy_ViPham!E:E, "12_Tin", NhatKy_ViPham!F:F, B17, NhatKy_ViPham!C:C, "T8")</f>
        <v>100</v>
      </c>
      <c r="Z17" s="7">
        <f>100 + SUMIFS(NhatKy_ViPham!J:J, NhatKy_ViPham!E:E, "12_Tin", NhatKy_ViPham!F:F, B17, NhatKy_ViPham!C:C, "T9") - SUMIFS(NhatKy_ViPham!K:K, NhatKy_ViPham!E:E, "12_Tin", NhatKy_ViPham!F:F, B17, NhatKy_ViPham!C:C, "T9")</f>
        <v>100</v>
      </c>
      <c r="AA17" s="7">
        <f>100 + SUMIFS(NhatKy_ViPham!J:J, NhatKy_ViPham!E:E, "12_Tin", NhatKy_ViPham!F:F, B17, NhatKy_ViPham!C:C, "T10") - SUMIFS(NhatKy_ViPham!K:K, NhatKy_ViPham!E:E, "12_Tin", NhatKy_ViPham!F:F, B17, NhatKy_ViPham!C:C, "T10")</f>
        <v>100</v>
      </c>
      <c r="AB17" s="7">
        <f>100 + SUMIFS(NhatKy_ViPham!J:J, NhatKy_ViPham!E:E, "12_Tin", NhatKy_ViPham!F:F, B17, NhatKy_ViPham!C:C, "T11") - SUMIFS(NhatKy_ViPham!K:K, NhatKy_ViPham!E:E, "12_Tin", NhatKy_ViPham!F:F, B17, NhatKy_ViPham!C:C, "T11")</f>
        <v>100</v>
      </c>
      <c r="AC17" s="7">
        <f>100 + SUMIFS(NhatKy_ViPham!J:J, NhatKy_ViPham!E:E, "12_Tin", NhatKy_ViPham!F:F, B17, NhatKy_ViPham!C:C, "T12") - SUMIFS(NhatKy_ViPham!K:K, NhatKy_ViPham!E:E, "12_Tin", NhatKy_ViPham!F:F, B17, NhatKy_ViPham!C:C, "T12")</f>
        <v>100</v>
      </c>
      <c r="AD17" s="7">
        <f>100 + SUMIFS(NhatKy_ViPham!J:J, NhatKy_ViPham!E:E, "12_Tin", NhatKy_ViPham!F:F, B17, NhatKy_ViPham!C:C, "T13") - SUMIFS(NhatKy_ViPham!K:K, NhatKy_ViPham!E:E, "12_Tin", NhatKy_ViPham!F:F, B17, NhatKy_ViPham!C:C, "T13")</f>
        <v>100</v>
      </c>
      <c r="AE17" s="7">
        <f>100 + SUMIFS(NhatKy_ViPham!J:J, NhatKy_ViPham!E:E, "12_Tin", NhatKy_ViPham!F:F, B17, NhatKy_ViPham!C:C, "T14") - SUMIFS(NhatKy_ViPham!K:K, NhatKy_ViPham!E:E, "12_Tin", NhatKy_ViPham!F:F, B17, NhatKy_ViPham!C:C, "T14")</f>
        <v>100</v>
      </c>
      <c r="AF17" s="7">
        <f>100 + SUMIFS(NhatKy_ViPham!J:J, NhatKy_ViPham!E:E, "12_Tin", NhatKy_ViPham!F:F, B17, NhatKy_ViPham!C:C, "T15") - SUMIFS(NhatKy_ViPham!K:K, NhatKy_ViPham!E:E, "12_Tin", NhatKy_ViPham!F:F, B17, NhatKy_ViPham!C:C, "T15")</f>
        <v>100</v>
      </c>
      <c r="AG17" s="7">
        <f>100 + SUMIFS(NhatKy_ViPham!J:J, NhatKy_ViPham!E:E, "12_Tin", NhatKy_ViPham!F:F, B17, NhatKy_ViPham!C:C, "T16") - SUMIFS(NhatKy_ViPham!K:K, NhatKy_ViPham!E:E, "12_Tin", NhatKy_ViPham!F:F, B17, NhatKy_ViPham!C:C, "T16")</f>
        <v>100</v>
      </c>
      <c r="AH17" s="7">
        <f>100 + SUMIFS(NhatKy_ViPham!J:J, NhatKy_ViPham!E:E, "12_Tin", NhatKy_ViPham!F:F, B17, NhatKy_ViPham!C:C, "T17") - SUMIFS(NhatKy_ViPham!K:K, NhatKy_ViPham!E:E, "12_Tin", NhatKy_ViPham!F:F, B17, NhatKy_ViPham!C:C, "T17")</f>
        <v>100</v>
      </c>
      <c r="AI17" s="7">
        <f>100 + SUMIFS(NhatKy_ViPham!J:J, NhatKy_ViPham!E:E, "12_Tin", NhatKy_ViPham!F:F, B17, NhatKy_ViPham!C:C, "T18") - SUMIFS(NhatKy_ViPham!K:K, NhatKy_ViPham!E:E, "12_Tin", NhatKy_ViPham!F:F, B17, NhatKy_ViPham!C:C, "T18")</f>
        <v>100</v>
      </c>
      <c r="AJ17" s="7">
        <f>100 + SUMIFS(NhatKy_ViPham!J:J, NhatKy_ViPham!E:E, "12_Tin", NhatKy_ViPham!F:F, B17, NhatKy_ViPham!C:C, "T19") - SUMIFS(NhatKy_ViPham!K:K, NhatKy_ViPham!E:E, "12_Tin", NhatKy_ViPham!F:F, B17, NhatKy_ViPham!C:C, "T19")</f>
        <v>100</v>
      </c>
      <c r="AK17" s="7">
        <f>100 + SUMIFS(NhatKy_ViPham!J:J, NhatKy_ViPham!E:E, "12_Tin", NhatKy_ViPham!F:F, B17, NhatKy_ViPham!C:C, "T20") - SUMIFS(NhatKy_ViPham!K:K, NhatKy_ViPham!E:E, "12_Tin", NhatKy_ViPham!F:F, B17, NhatKy_ViPham!C:C, "T20")</f>
        <v>100</v>
      </c>
      <c r="AL17" s="7">
        <f>100 + SUMIFS(NhatKy_ViPham!J:J, NhatKy_ViPham!E:E, "12_Tin", NhatKy_ViPham!F:F, B17, NhatKy_ViPham!C:C, "T21") - SUMIFS(NhatKy_ViPham!K:K, NhatKy_ViPham!E:E, "12_Tin", NhatKy_ViPham!F:F, B17, NhatKy_ViPham!C:C, "T21")</f>
        <v>100</v>
      </c>
      <c r="AM17" s="7">
        <f>100 + SUMIFS(NhatKy_ViPham!J:J, NhatKy_ViPham!E:E, "12_Tin", NhatKy_ViPham!F:F, B17, NhatKy_ViPham!C:C, "T22") - SUMIFS(NhatKy_ViPham!K:K, NhatKy_ViPham!E:E, "12_Tin", NhatKy_ViPham!F:F, B17, NhatKy_ViPham!C:C, "T22")</f>
        <v>100</v>
      </c>
      <c r="AN17" s="7">
        <f>100 + SUMIFS(NhatKy_ViPham!J:J, NhatKy_ViPham!E:E, "12_Tin", NhatKy_ViPham!F:F, B17, NhatKy_ViPham!C:C, "T23") - SUMIFS(NhatKy_ViPham!K:K, NhatKy_ViPham!E:E, "12_Tin", NhatKy_ViPham!F:F, B17, NhatKy_ViPham!C:C, "T23")</f>
        <v>100</v>
      </c>
      <c r="AO17" s="7">
        <f>100 + SUMIFS(NhatKy_ViPham!J:J, NhatKy_ViPham!E:E, "12_Tin", NhatKy_ViPham!F:F, B17, NhatKy_ViPham!C:C, "T24") - SUMIFS(NhatKy_ViPham!K:K, NhatKy_ViPham!E:E, "12_Tin", NhatKy_ViPham!F:F, B17, NhatKy_ViPham!C:C, "T24")</f>
        <v>100</v>
      </c>
      <c r="AP17" s="7">
        <f>100 + SUMIFS(NhatKy_ViPham!J:J, NhatKy_ViPham!E:E, "12_Tin", NhatKy_ViPham!F:F, B17, NhatKy_ViPham!C:C, "T25") - SUMIFS(NhatKy_ViPham!K:K, NhatKy_ViPham!E:E, "12_Tin", NhatKy_ViPham!F:F, B17, NhatKy_ViPham!C:C, "T25")</f>
        <v>100</v>
      </c>
      <c r="AQ17" s="7">
        <f>100 + SUMIFS(NhatKy_ViPham!J:J, NhatKy_ViPham!E:E, "12_Tin", NhatKy_ViPham!F:F, B17, NhatKy_ViPham!C:C, "T26") - SUMIFS(NhatKy_ViPham!K:K, NhatKy_ViPham!E:E, "12_Tin", NhatKy_ViPham!F:F, B17, NhatKy_ViPham!C:C, "T26")</f>
        <v>100</v>
      </c>
      <c r="AR17" s="7">
        <f>100 + SUMIFS(NhatKy_ViPham!J:J, NhatKy_ViPham!E:E, "12_Tin", NhatKy_ViPham!F:F, B17, NhatKy_ViPham!C:C, "T27") - SUMIFS(NhatKy_ViPham!K:K, NhatKy_ViPham!E:E, "12_Tin", NhatKy_ViPham!F:F, B17, NhatKy_ViPham!C:C, "T27")</f>
        <v>100</v>
      </c>
      <c r="AS17" s="7">
        <f>100 + SUMIFS(NhatKy_ViPham!J:J, NhatKy_ViPham!E:E, "12_Tin", NhatKy_ViPham!F:F, B17, NhatKy_ViPham!C:C, "T28") - SUMIFS(NhatKy_ViPham!K:K, NhatKy_ViPham!E:E, "12_Tin", NhatKy_ViPham!F:F, B17, NhatKy_ViPham!C:C, "T28")</f>
        <v>100</v>
      </c>
      <c r="AT17" s="7">
        <f>100 + SUMIFS(NhatKy_ViPham!J:J, NhatKy_ViPham!E:E, "12_Tin", NhatKy_ViPham!F:F, B17, NhatKy_ViPham!C:C, "T29") - SUMIFS(NhatKy_ViPham!K:K, NhatKy_ViPham!E:E, "12_Tin", NhatKy_ViPham!F:F, B17, NhatKy_ViPham!C:C, "T29")</f>
        <v>100</v>
      </c>
      <c r="AU17" s="7">
        <f>100 + SUMIFS(NhatKy_ViPham!J:J, NhatKy_ViPham!E:E, "12_Tin", NhatKy_ViPham!F:F, B17, NhatKy_ViPham!C:C, "T30") - SUMIFS(NhatKy_ViPham!K:K, NhatKy_ViPham!E:E, "12_Tin", NhatKy_ViPham!F:F, B17, NhatKy_ViPham!C:C, "T30")</f>
        <v>100</v>
      </c>
      <c r="AV17" s="7">
        <f>100 + SUMIFS(NhatKy_ViPham!J:J, NhatKy_ViPham!E:E, "12_Tin", NhatKy_ViPham!F:F, B17, NhatKy_ViPham!C:C, "T31") - SUMIFS(NhatKy_ViPham!K:K, NhatKy_ViPham!E:E, "12_Tin", NhatKy_ViPham!F:F, B17, NhatKy_ViPham!C:C, "T31")</f>
        <v>100</v>
      </c>
      <c r="AW17" s="7">
        <f>100 + SUMIFS(NhatKy_ViPham!J:J, NhatKy_ViPham!E:E, "12_Tin", NhatKy_ViPham!F:F, B17, NhatKy_ViPham!C:C, "T32") - SUMIFS(NhatKy_ViPham!K:K, NhatKy_ViPham!E:E, "12_Tin", NhatKy_ViPham!F:F, B17, NhatKy_ViPham!C:C, "T32")</f>
        <v>100</v>
      </c>
      <c r="AX17" s="7">
        <f>100 + SUMIFS(NhatKy_ViPham!J:J, NhatKy_ViPham!E:E, "12_Tin", NhatKy_ViPham!F:F, B17, NhatKy_ViPham!C:C, "T33") - SUMIFS(NhatKy_ViPham!K:K, NhatKy_ViPham!E:E, "12_Tin", NhatKy_ViPham!F:F, B17, NhatKy_ViPham!C:C, "T33")</f>
        <v>100</v>
      </c>
      <c r="AY17" s="7">
        <f>100 + SUMIFS(NhatKy_ViPham!J:J, NhatKy_ViPham!E:E, "12_Tin", NhatKy_ViPham!F:F, B17, NhatKy_ViPham!C:C, "T34") - SUMIFS(NhatKy_ViPham!K:K, NhatKy_ViPham!E:E, "12_Tin", NhatKy_ViPham!F:F, B17, NhatKy_ViPham!C:C, "T34")</f>
        <v>100</v>
      </c>
      <c r="AZ17" s="7">
        <f>100 + SUMIFS(NhatKy_ViPham!J:J, NhatKy_ViPham!E:E, "12_Tin", NhatKy_ViPham!F:F, B17, NhatKy_ViPham!C:C, "T35") - SUMIFS(NhatKy_ViPham!K:K, NhatKy_ViPham!E:E, "12_Tin", NhatKy_ViPham!F:F, B17, NhatKy_ViPham!C:C, "T35")</f>
        <v>100</v>
      </c>
      <c r="BA17" s="12">
        <f t="shared" si="0"/>
        <v>100</v>
      </c>
      <c r="BB17" s="11" t="s">
        <v>430</v>
      </c>
      <c r="BC17" s="14" t="str">
        <f t="shared" si="1"/>
        <v>Tốt</v>
      </c>
      <c r="BD17" s="10" t="str">
        <f t="shared" si="2"/>
        <v>🟢 BÌNH THƯỜNG</v>
      </c>
    </row>
    <row r="18" spans="1:56" x14ac:dyDescent="0.25">
      <c r="A18" s="5">
        <v>10</v>
      </c>
      <c r="B18" s="15" t="s">
        <v>2669</v>
      </c>
      <c r="C18" s="5" t="s">
        <v>2670</v>
      </c>
      <c r="D18" s="5" t="s">
        <v>435</v>
      </c>
      <c r="E18" s="11" t="s">
        <v>430</v>
      </c>
      <c r="F18" s="6">
        <f>SUMIFS(NhatKy_ViPham!K:K, NhatKy_ViPham!E:E, "12_Tin", NhatKy_ViPham!F:F, B18, NhatKy_ViPham!H:H, "L01")</f>
        <v>0</v>
      </c>
      <c r="G18" s="6">
        <f>SUMIFS(NhatKy_ViPham!K:K, NhatKy_ViPham!E:E, "12_Tin", NhatKy_ViPham!F:F, B18, NhatKy_ViPham!H:H, "L02")</f>
        <v>0</v>
      </c>
      <c r="H18" s="6">
        <f>SUMIFS(NhatKy_ViPham!K:K, NhatKy_ViPham!E:E, "12_Tin", NhatKy_ViPham!F:F, B18, NhatKy_ViPham!H:H, "L03")</f>
        <v>0</v>
      </c>
      <c r="I18" s="6">
        <f>SUMIFS(NhatKy_ViPham!K:K, NhatKy_ViPham!E:E, "12_Tin", NhatKy_ViPham!F:F, B18, NhatKy_ViPham!H:H, "L04")</f>
        <v>0</v>
      </c>
      <c r="J18" s="6">
        <f>SUMIFS(NhatKy_ViPham!K:K, NhatKy_ViPham!E:E, "12_Tin", NhatKy_ViPham!F:F, B18, NhatKy_ViPham!H:H, "L05")</f>
        <v>0</v>
      </c>
      <c r="K18" s="6">
        <f>SUMIFS(NhatKy_ViPham!K:K, NhatKy_ViPham!E:E, "12_Tin", NhatKy_ViPham!F:F, B18, NhatKy_ViPham!H:H, "L06")</f>
        <v>0</v>
      </c>
      <c r="L18" s="6">
        <f>SUMIFS(NhatKy_ViPham!K:K, NhatKy_ViPham!E:E, "12_Tin", NhatKy_ViPham!F:F, B18, NhatKy_ViPham!H:H, "L07")</f>
        <v>0</v>
      </c>
      <c r="M18" s="6">
        <f>SUMIFS(NhatKy_ViPham!K:K, NhatKy_ViPham!E:E, "12_Tin", NhatKy_ViPham!F:F, B18, NhatKy_ViPham!H:H, "L08")</f>
        <v>0</v>
      </c>
      <c r="N18" s="6">
        <f>SUMIFS(NhatKy_ViPham!K:K, NhatKy_ViPham!E:E, "12_Tin", NhatKy_ViPham!F:F, B18, NhatKy_ViPham!H:H, "L09")</f>
        <v>0</v>
      </c>
      <c r="O18" s="6">
        <f>SUMIFS(NhatKy_ViPham!K:K, NhatKy_ViPham!E:E, "12_Tin", NhatKy_ViPham!F:F, B18, NhatKy_ViPham!H:H, "L10")</f>
        <v>0</v>
      </c>
      <c r="P18" s="12">
        <f>SUMIFS(NhatKy_ViPham!J:J, NhatKy_ViPham!E:E, "12_Tin", NhatKy_ViPham!F:F, B18)</f>
        <v>0</v>
      </c>
      <c r="Q18" s="13">
        <f>SUMIFS(NhatKy_ViPham!K:K, NhatKy_ViPham!E:E, "12_Tin", NhatKy_ViPham!F:F, B18)</f>
        <v>0</v>
      </c>
      <c r="R18" s="6">
        <f>100 + SUMIFS(NhatKy_ViPham!J:J, NhatKy_ViPham!E:E, "12_Tin", NhatKy_ViPham!F:F, B18, NhatKy_ViPham!C:C, "T1") - SUMIFS(NhatKy_ViPham!K:K, NhatKy_ViPham!E:E, "12_Tin", NhatKy_ViPham!F:F, B18, NhatKy_ViPham!C:C, "T1")</f>
        <v>100</v>
      </c>
      <c r="S18" s="6">
        <f>100 + SUMIFS(NhatKy_ViPham!J:J, NhatKy_ViPham!E:E, "12_Tin", NhatKy_ViPham!F:F, B18, NhatKy_ViPham!C:C, "T2") - SUMIFS(NhatKy_ViPham!K:K, NhatKy_ViPham!E:E, "12_Tin", NhatKy_ViPham!F:F, B18, NhatKy_ViPham!C:C, "T2")</f>
        <v>100</v>
      </c>
      <c r="T18" s="6">
        <f>100 + SUMIFS(NhatKy_ViPham!J:J, NhatKy_ViPham!E:E, "12_Tin", NhatKy_ViPham!F:F, B18, NhatKy_ViPham!C:C, "T3") - SUMIFS(NhatKy_ViPham!K:K, NhatKy_ViPham!E:E, "12_Tin", NhatKy_ViPham!F:F, B18, NhatKy_ViPham!C:C, "T3")</f>
        <v>100</v>
      </c>
      <c r="U18" s="6">
        <f>100 + SUMIFS(NhatKy_ViPham!J:J, NhatKy_ViPham!E:E, "12_Tin", NhatKy_ViPham!F:F, B18, NhatKy_ViPham!C:C, "T4") - SUMIFS(NhatKy_ViPham!K:K, NhatKy_ViPham!E:E, "12_Tin", NhatKy_ViPham!F:F, B18, NhatKy_ViPham!C:C, "T4")</f>
        <v>100</v>
      </c>
      <c r="V18" s="6">
        <f>100 + SUMIFS(NhatKy_ViPham!J:J, NhatKy_ViPham!E:E, "12_Tin", NhatKy_ViPham!F:F, B18, NhatKy_ViPham!C:C, "T5") - SUMIFS(NhatKy_ViPham!K:K, NhatKy_ViPham!E:E, "12_Tin", NhatKy_ViPham!F:F, B18, NhatKy_ViPham!C:C, "T5")</f>
        <v>100</v>
      </c>
      <c r="W18" s="6">
        <f>100 + SUMIFS(NhatKy_ViPham!J:J, NhatKy_ViPham!E:E, "12_Tin", NhatKy_ViPham!F:F, B18, NhatKy_ViPham!C:C, "T6") - SUMIFS(NhatKy_ViPham!K:K, NhatKy_ViPham!E:E, "12_Tin", NhatKy_ViPham!F:F, B18, NhatKy_ViPham!C:C, "T6")</f>
        <v>100</v>
      </c>
      <c r="X18" s="6">
        <f>100 + SUMIFS(NhatKy_ViPham!J:J, NhatKy_ViPham!E:E, "12_Tin", NhatKy_ViPham!F:F, B18, NhatKy_ViPham!C:C, "T7") - SUMIFS(NhatKy_ViPham!K:K, NhatKy_ViPham!E:E, "12_Tin", NhatKy_ViPham!F:F, B18, NhatKy_ViPham!C:C, "T7")</f>
        <v>100</v>
      </c>
      <c r="Y18" s="6">
        <f>100 + SUMIFS(NhatKy_ViPham!J:J, NhatKy_ViPham!E:E, "12_Tin", NhatKy_ViPham!F:F, B18, NhatKy_ViPham!C:C, "T8") - SUMIFS(NhatKy_ViPham!K:K, NhatKy_ViPham!E:E, "12_Tin", NhatKy_ViPham!F:F, B18, NhatKy_ViPham!C:C, "T8")</f>
        <v>100</v>
      </c>
      <c r="Z18" s="6">
        <f>100 + SUMIFS(NhatKy_ViPham!J:J, NhatKy_ViPham!E:E, "12_Tin", NhatKy_ViPham!F:F, B18, NhatKy_ViPham!C:C, "T9") - SUMIFS(NhatKy_ViPham!K:K, NhatKy_ViPham!E:E, "12_Tin", NhatKy_ViPham!F:F, B18, NhatKy_ViPham!C:C, "T9")</f>
        <v>100</v>
      </c>
      <c r="AA18" s="6">
        <f>100 + SUMIFS(NhatKy_ViPham!J:J, NhatKy_ViPham!E:E, "12_Tin", NhatKy_ViPham!F:F, B18, NhatKy_ViPham!C:C, "T10") - SUMIFS(NhatKy_ViPham!K:K, NhatKy_ViPham!E:E, "12_Tin", NhatKy_ViPham!F:F, B18, NhatKy_ViPham!C:C, "T10")</f>
        <v>100</v>
      </c>
      <c r="AB18" s="6">
        <f>100 + SUMIFS(NhatKy_ViPham!J:J, NhatKy_ViPham!E:E, "12_Tin", NhatKy_ViPham!F:F, B18, NhatKy_ViPham!C:C, "T11") - SUMIFS(NhatKy_ViPham!K:K, NhatKy_ViPham!E:E, "12_Tin", NhatKy_ViPham!F:F, B18, NhatKy_ViPham!C:C, "T11")</f>
        <v>100</v>
      </c>
      <c r="AC18" s="6">
        <f>100 + SUMIFS(NhatKy_ViPham!J:J, NhatKy_ViPham!E:E, "12_Tin", NhatKy_ViPham!F:F, B18, NhatKy_ViPham!C:C, "T12") - SUMIFS(NhatKy_ViPham!K:K, NhatKy_ViPham!E:E, "12_Tin", NhatKy_ViPham!F:F, B18, NhatKy_ViPham!C:C, "T12")</f>
        <v>100</v>
      </c>
      <c r="AD18" s="6">
        <f>100 + SUMIFS(NhatKy_ViPham!J:J, NhatKy_ViPham!E:E, "12_Tin", NhatKy_ViPham!F:F, B18, NhatKy_ViPham!C:C, "T13") - SUMIFS(NhatKy_ViPham!K:K, NhatKy_ViPham!E:E, "12_Tin", NhatKy_ViPham!F:F, B18, NhatKy_ViPham!C:C, "T13")</f>
        <v>100</v>
      </c>
      <c r="AE18" s="6">
        <f>100 + SUMIFS(NhatKy_ViPham!J:J, NhatKy_ViPham!E:E, "12_Tin", NhatKy_ViPham!F:F, B18, NhatKy_ViPham!C:C, "T14") - SUMIFS(NhatKy_ViPham!K:K, NhatKy_ViPham!E:E, "12_Tin", NhatKy_ViPham!F:F, B18, NhatKy_ViPham!C:C, "T14")</f>
        <v>100</v>
      </c>
      <c r="AF18" s="6">
        <f>100 + SUMIFS(NhatKy_ViPham!J:J, NhatKy_ViPham!E:E, "12_Tin", NhatKy_ViPham!F:F, B18, NhatKy_ViPham!C:C, "T15") - SUMIFS(NhatKy_ViPham!K:K, NhatKy_ViPham!E:E, "12_Tin", NhatKy_ViPham!F:F, B18, NhatKy_ViPham!C:C, "T15")</f>
        <v>100</v>
      </c>
      <c r="AG18" s="6">
        <f>100 + SUMIFS(NhatKy_ViPham!J:J, NhatKy_ViPham!E:E, "12_Tin", NhatKy_ViPham!F:F, B18, NhatKy_ViPham!C:C, "T16") - SUMIFS(NhatKy_ViPham!K:K, NhatKy_ViPham!E:E, "12_Tin", NhatKy_ViPham!F:F, B18, NhatKy_ViPham!C:C, "T16")</f>
        <v>100</v>
      </c>
      <c r="AH18" s="6">
        <f>100 + SUMIFS(NhatKy_ViPham!J:J, NhatKy_ViPham!E:E, "12_Tin", NhatKy_ViPham!F:F, B18, NhatKy_ViPham!C:C, "T17") - SUMIFS(NhatKy_ViPham!K:K, NhatKy_ViPham!E:E, "12_Tin", NhatKy_ViPham!F:F, B18, NhatKy_ViPham!C:C, "T17")</f>
        <v>100</v>
      </c>
      <c r="AI18" s="6">
        <f>100 + SUMIFS(NhatKy_ViPham!J:J, NhatKy_ViPham!E:E, "12_Tin", NhatKy_ViPham!F:F, B18, NhatKy_ViPham!C:C, "T18") - SUMIFS(NhatKy_ViPham!K:K, NhatKy_ViPham!E:E, "12_Tin", NhatKy_ViPham!F:F, B18, NhatKy_ViPham!C:C, "T18")</f>
        <v>100</v>
      </c>
      <c r="AJ18" s="6">
        <f>100 + SUMIFS(NhatKy_ViPham!J:J, NhatKy_ViPham!E:E, "12_Tin", NhatKy_ViPham!F:F, B18, NhatKy_ViPham!C:C, "T19") - SUMIFS(NhatKy_ViPham!K:K, NhatKy_ViPham!E:E, "12_Tin", NhatKy_ViPham!F:F, B18, NhatKy_ViPham!C:C, "T19")</f>
        <v>100</v>
      </c>
      <c r="AK18" s="6">
        <f>100 + SUMIFS(NhatKy_ViPham!J:J, NhatKy_ViPham!E:E, "12_Tin", NhatKy_ViPham!F:F, B18, NhatKy_ViPham!C:C, "T20") - SUMIFS(NhatKy_ViPham!K:K, NhatKy_ViPham!E:E, "12_Tin", NhatKy_ViPham!F:F, B18, NhatKy_ViPham!C:C, "T20")</f>
        <v>100</v>
      </c>
      <c r="AL18" s="6">
        <f>100 + SUMIFS(NhatKy_ViPham!J:J, NhatKy_ViPham!E:E, "12_Tin", NhatKy_ViPham!F:F, B18, NhatKy_ViPham!C:C, "T21") - SUMIFS(NhatKy_ViPham!K:K, NhatKy_ViPham!E:E, "12_Tin", NhatKy_ViPham!F:F, B18, NhatKy_ViPham!C:C, "T21")</f>
        <v>100</v>
      </c>
      <c r="AM18" s="6">
        <f>100 + SUMIFS(NhatKy_ViPham!J:J, NhatKy_ViPham!E:E, "12_Tin", NhatKy_ViPham!F:F, B18, NhatKy_ViPham!C:C, "T22") - SUMIFS(NhatKy_ViPham!K:K, NhatKy_ViPham!E:E, "12_Tin", NhatKy_ViPham!F:F, B18, NhatKy_ViPham!C:C, "T22")</f>
        <v>100</v>
      </c>
      <c r="AN18" s="6">
        <f>100 + SUMIFS(NhatKy_ViPham!J:J, NhatKy_ViPham!E:E, "12_Tin", NhatKy_ViPham!F:F, B18, NhatKy_ViPham!C:C, "T23") - SUMIFS(NhatKy_ViPham!K:K, NhatKy_ViPham!E:E, "12_Tin", NhatKy_ViPham!F:F, B18, NhatKy_ViPham!C:C, "T23")</f>
        <v>100</v>
      </c>
      <c r="AO18" s="6">
        <f>100 + SUMIFS(NhatKy_ViPham!J:J, NhatKy_ViPham!E:E, "12_Tin", NhatKy_ViPham!F:F, B18, NhatKy_ViPham!C:C, "T24") - SUMIFS(NhatKy_ViPham!K:K, NhatKy_ViPham!E:E, "12_Tin", NhatKy_ViPham!F:F, B18, NhatKy_ViPham!C:C, "T24")</f>
        <v>100</v>
      </c>
      <c r="AP18" s="6">
        <f>100 + SUMIFS(NhatKy_ViPham!J:J, NhatKy_ViPham!E:E, "12_Tin", NhatKy_ViPham!F:F, B18, NhatKy_ViPham!C:C, "T25") - SUMIFS(NhatKy_ViPham!K:K, NhatKy_ViPham!E:E, "12_Tin", NhatKy_ViPham!F:F, B18, NhatKy_ViPham!C:C, "T25")</f>
        <v>100</v>
      </c>
      <c r="AQ18" s="6">
        <f>100 + SUMIFS(NhatKy_ViPham!J:J, NhatKy_ViPham!E:E, "12_Tin", NhatKy_ViPham!F:F, B18, NhatKy_ViPham!C:C, "T26") - SUMIFS(NhatKy_ViPham!K:K, NhatKy_ViPham!E:E, "12_Tin", NhatKy_ViPham!F:F, B18, NhatKy_ViPham!C:C, "T26")</f>
        <v>100</v>
      </c>
      <c r="AR18" s="6">
        <f>100 + SUMIFS(NhatKy_ViPham!J:J, NhatKy_ViPham!E:E, "12_Tin", NhatKy_ViPham!F:F, B18, NhatKy_ViPham!C:C, "T27") - SUMIFS(NhatKy_ViPham!K:K, NhatKy_ViPham!E:E, "12_Tin", NhatKy_ViPham!F:F, B18, NhatKy_ViPham!C:C, "T27")</f>
        <v>100</v>
      </c>
      <c r="AS18" s="6">
        <f>100 + SUMIFS(NhatKy_ViPham!J:J, NhatKy_ViPham!E:E, "12_Tin", NhatKy_ViPham!F:F, B18, NhatKy_ViPham!C:C, "T28") - SUMIFS(NhatKy_ViPham!K:K, NhatKy_ViPham!E:E, "12_Tin", NhatKy_ViPham!F:F, B18, NhatKy_ViPham!C:C, "T28")</f>
        <v>100</v>
      </c>
      <c r="AT18" s="6">
        <f>100 + SUMIFS(NhatKy_ViPham!J:J, NhatKy_ViPham!E:E, "12_Tin", NhatKy_ViPham!F:F, B18, NhatKy_ViPham!C:C, "T29") - SUMIFS(NhatKy_ViPham!K:K, NhatKy_ViPham!E:E, "12_Tin", NhatKy_ViPham!F:F, B18, NhatKy_ViPham!C:C, "T29")</f>
        <v>100</v>
      </c>
      <c r="AU18" s="6">
        <f>100 + SUMIFS(NhatKy_ViPham!J:J, NhatKy_ViPham!E:E, "12_Tin", NhatKy_ViPham!F:F, B18, NhatKy_ViPham!C:C, "T30") - SUMIFS(NhatKy_ViPham!K:K, NhatKy_ViPham!E:E, "12_Tin", NhatKy_ViPham!F:F, B18, NhatKy_ViPham!C:C, "T30")</f>
        <v>100</v>
      </c>
      <c r="AV18" s="6">
        <f>100 + SUMIFS(NhatKy_ViPham!J:J, NhatKy_ViPham!E:E, "12_Tin", NhatKy_ViPham!F:F, B18, NhatKy_ViPham!C:C, "T31") - SUMIFS(NhatKy_ViPham!K:K, NhatKy_ViPham!E:E, "12_Tin", NhatKy_ViPham!F:F, B18, NhatKy_ViPham!C:C, "T31")</f>
        <v>100</v>
      </c>
      <c r="AW18" s="6">
        <f>100 + SUMIFS(NhatKy_ViPham!J:J, NhatKy_ViPham!E:E, "12_Tin", NhatKy_ViPham!F:F, B18, NhatKy_ViPham!C:C, "T32") - SUMIFS(NhatKy_ViPham!K:K, NhatKy_ViPham!E:E, "12_Tin", NhatKy_ViPham!F:F, B18, NhatKy_ViPham!C:C, "T32")</f>
        <v>100</v>
      </c>
      <c r="AX18" s="6">
        <f>100 + SUMIFS(NhatKy_ViPham!J:J, NhatKy_ViPham!E:E, "12_Tin", NhatKy_ViPham!F:F, B18, NhatKy_ViPham!C:C, "T33") - SUMIFS(NhatKy_ViPham!K:K, NhatKy_ViPham!E:E, "12_Tin", NhatKy_ViPham!F:F, B18, NhatKy_ViPham!C:C, "T33")</f>
        <v>100</v>
      </c>
      <c r="AY18" s="6">
        <f>100 + SUMIFS(NhatKy_ViPham!J:J, NhatKy_ViPham!E:E, "12_Tin", NhatKy_ViPham!F:F, B18, NhatKy_ViPham!C:C, "T34") - SUMIFS(NhatKy_ViPham!K:K, NhatKy_ViPham!E:E, "12_Tin", NhatKy_ViPham!F:F, B18, NhatKy_ViPham!C:C, "T34")</f>
        <v>100</v>
      </c>
      <c r="AZ18" s="6">
        <f>100 + SUMIFS(NhatKy_ViPham!J:J, NhatKy_ViPham!E:E, "12_Tin", NhatKy_ViPham!F:F, B18, NhatKy_ViPham!C:C, "T35") - SUMIFS(NhatKy_ViPham!K:K, NhatKy_ViPham!E:E, "12_Tin", NhatKy_ViPham!F:F, B18, NhatKy_ViPham!C:C, "T35")</f>
        <v>100</v>
      </c>
      <c r="BA18" s="12">
        <f t="shared" si="0"/>
        <v>100</v>
      </c>
      <c r="BB18" s="11" t="s">
        <v>430</v>
      </c>
      <c r="BC18" s="16" t="str">
        <f t="shared" si="1"/>
        <v>Tốt</v>
      </c>
      <c r="BD18" s="15" t="str">
        <f t="shared" si="2"/>
        <v>🟢 BÌNH THƯỜNG</v>
      </c>
    </row>
    <row r="19" spans="1:56" x14ac:dyDescent="0.25">
      <c r="A19" s="4">
        <v>11</v>
      </c>
      <c r="B19" s="10" t="s">
        <v>2671</v>
      </c>
      <c r="C19" s="4" t="s">
        <v>2249</v>
      </c>
      <c r="D19" s="4" t="s">
        <v>435</v>
      </c>
      <c r="E19" s="11" t="s">
        <v>430</v>
      </c>
      <c r="F19" s="7">
        <f>SUMIFS(NhatKy_ViPham!K:K, NhatKy_ViPham!E:E, "12_Tin", NhatKy_ViPham!F:F, B19, NhatKy_ViPham!H:H, "L01")</f>
        <v>0</v>
      </c>
      <c r="G19" s="7">
        <f>SUMIFS(NhatKy_ViPham!K:K, NhatKy_ViPham!E:E, "12_Tin", NhatKy_ViPham!F:F, B19, NhatKy_ViPham!H:H, "L02")</f>
        <v>0</v>
      </c>
      <c r="H19" s="7">
        <f>SUMIFS(NhatKy_ViPham!K:K, NhatKy_ViPham!E:E, "12_Tin", NhatKy_ViPham!F:F, B19, NhatKy_ViPham!H:H, "L03")</f>
        <v>0</v>
      </c>
      <c r="I19" s="7">
        <f>SUMIFS(NhatKy_ViPham!K:K, NhatKy_ViPham!E:E, "12_Tin", NhatKy_ViPham!F:F, B19, NhatKy_ViPham!H:H, "L04")</f>
        <v>0</v>
      </c>
      <c r="J19" s="7">
        <f>SUMIFS(NhatKy_ViPham!K:K, NhatKy_ViPham!E:E, "12_Tin", NhatKy_ViPham!F:F, B19, NhatKy_ViPham!H:H, "L05")</f>
        <v>0</v>
      </c>
      <c r="K19" s="7">
        <f>SUMIFS(NhatKy_ViPham!K:K, NhatKy_ViPham!E:E, "12_Tin", NhatKy_ViPham!F:F, B19, NhatKy_ViPham!H:H, "L06")</f>
        <v>0</v>
      </c>
      <c r="L19" s="7">
        <f>SUMIFS(NhatKy_ViPham!K:K, NhatKy_ViPham!E:E, "12_Tin", NhatKy_ViPham!F:F, B19, NhatKy_ViPham!H:H, "L07")</f>
        <v>0</v>
      </c>
      <c r="M19" s="7">
        <f>SUMIFS(NhatKy_ViPham!K:K, NhatKy_ViPham!E:E, "12_Tin", NhatKy_ViPham!F:F, B19, NhatKy_ViPham!H:H, "L08")</f>
        <v>0</v>
      </c>
      <c r="N19" s="7">
        <f>SUMIFS(NhatKy_ViPham!K:K, NhatKy_ViPham!E:E, "12_Tin", NhatKy_ViPham!F:F, B19, NhatKy_ViPham!H:H, "L09")</f>
        <v>0</v>
      </c>
      <c r="O19" s="7">
        <f>SUMIFS(NhatKy_ViPham!K:K, NhatKy_ViPham!E:E, "12_Tin", NhatKy_ViPham!F:F, B19, NhatKy_ViPham!H:H, "L10")</f>
        <v>0</v>
      </c>
      <c r="P19" s="12">
        <f>SUMIFS(NhatKy_ViPham!J:J, NhatKy_ViPham!E:E, "12_Tin", NhatKy_ViPham!F:F, B19)</f>
        <v>0</v>
      </c>
      <c r="Q19" s="13">
        <f>SUMIFS(NhatKy_ViPham!K:K, NhatKy_ViPham!E:E, "12_Tin", NhatKy_ViPham!F:F, B19)</f>
        <v>0</v>
      </c>
      <c r="R19" s="7">
        <f>100 + SUMIFS(NhatKy_ViPham!J:J, NhatKy_ViPham!E:E, "12_Tin", NhatKy_ViPham!F:F, B19, NhatKy_ViPham!C:C, "T1") - SUMIFS(NhatKy_ViPham!K:K, NhatKy_ViPham!E:E, "12_Tin", NhatKy_ViPham!F:F, B19, NhatKy_ViPham!C:C, "T1")</f>
        <v>100</v>
      </c>
      <c r="S19" s="7">
        <f>100 + SUMIFS(NhatKy_ViPham!J:J, NhatKy_ViPham!E:E, "12_Tin", NhatKy_ViPham!F:F, B19, NhatKy_ViPham!C:C, "T2") - SUMIFS(NhatKy_ViPham!K:K, NhatKy_ViPham!E:E, "12_Tin", NhatKy_ViPham!F:F, B19, NhatKy_ViPham!C:C, "T2")</f>
        <v>100</v>
      </c>
      <c r="T19" s="7">
        <f>100 + SUMIFS(NhatKy_ViPham!J:J, NhatKy_ViPham!E:E, "12_Tin", NhatKy_ViPham!F:F, B19, NhatKy_ViPham!C:C, "T3") - SUMIFS(NhatKy_ViPham!K:K, NhatKy_ViPham!E:E, "12_Tin", NhatKy_ViPham!F:F, B19, NhatKy_ViPham!C:C, "T3")</f>
        <v>100</v>
      </c>
      <c r="U19" s="7">
        <f>100 + SUMIFS(NhatKy_ViPham!J:J, NhatKy_ViPham!E:E, "12_Tin", NhatKy_ViPham!F:F, B19, NhatKy_ViPham!C:C, "T4") - SUMIFS(NhatKy_ViPham!K:K, NhatKy_ViPham!E:E, "12_Tin", NhatKy_ViPham!F:F, B19, NhatKy_ViPham!C:C, "T4")</f>
        <v>100</v>
      </c>
      <c r="V19" s="7">
        <f>100 + SUMIFS(NhatKy_ViPham!J:J, NhatKy_ViPham!E:E, "12_Tin", NhatKy_ViPham!F:F, B19, NhatKy_ViPham!C:C, "T5") - SUMIFS(NhatKy_ViPham!K:K, NhatKy_ViPham!E:E, "12_Tin", NhatKy_ViPham!F:F, B19, NhatKy_ViPham!C:C, "T5")</f>
        <v>100</v>
      </c>
      <c r="W19" s="7">
        <f>100 + SUMIFS(NhatKy_ViPham!J:J, NhatKy_ViPham!E:E, "12_Tin", NhatKy_ViPham!F:F, B19, NhatKy_ViPham!C:C, "T6") - SUMIFS(NhatKy_ViPham!K:K, NhatKy_ViPham!E:E, "12_Tin", NhatKy_ViPham!F:F, B19, NhatKy_ViPham!C:C, "T6")</f>
        <v>100</v>
      </c>
      <c r="X19" s="7">
        <f>100 + SUMIFS(NhatKy_ViPham!J:J, NhatKy_ViPham!E:E, "12_Tin", NhatKy_ViPham!F:F, B19, NhatKy_ViPham!C:C, "T7") - SUMIFS(NhatKy_ViPham!K:K, NhatKy_ViPham!E:E, "12_Tin", NhatKy_ViPham!F:F, B19, NhatKy_ViPham!C:C, "T7")</f>
        <v>100</v>
      </c>
      <c r="Y19" s="7">
        <f>100 + SUMIFS(NhatKy_ViPham!J:J, NhatKy_ViPham!E:E, "12_Tin", NhatKy_ViPham!F:F, B19, NhatKy_ViPham!C:C, "T8") - SUMIFS(NhatKy_ViPham!K:K, NhatKy_ViPham!E:E, "12_Tin", NhatKy_ViPham!F:F, B19, NhatKy_ViPham!C:C, "T8")</f>
        <v>100</v>
      </c>
      <c r="Z19" s="7">
        <f>100 + SUMIFS(NhatKy_ViPham!J:J, NhatKy_ViPham!E:E, "12_Tin", NhatKy_ViPham!F:F, B19, NhatKy_ViPham!C:C, "T9") - SUMIFS(NhatKy_ViPham!K:K, NhatKy_ViPham!E:E, "12_Tin", NhatKy_ViPham!F:F, B19, NhatKy_ViPham!C:C, "T9")</f>
        <v>100</v>
      </c>
      <c r="AA19" s="7">
        <f>100 + SUMIFS(NhatKy_ViPham!J:J, NhatKy_ViPham!E:E, "12_Tin", NhatKy_ViPham!F:F, B19, NhatKy_ViPham!C:C, "T10") - SUMIFS(NhatKy_ViPham!K:K, NhatKy_ViPham!E:E, "12_Tin", NhatKy_ViPham!F:F, B19, NhatKy_ViPham!C:C, "T10")</f>
        <v>100</v>
      </c>
      <c r="AB19" s="7">
        <f>100 + SUMIFS(NhatKy_ViPham!J:J, NhatKy_ViPham!E:E, "12_Tin", NhatKy_ViPham!F:F, B19, NhatKy_ViPham!C:C, "T11") - SUMIFS(NhatKy_ViPham!K:K, NhatKy_ViPham!E:E, "12_Tin", NhatKy_ViPham!F:F, B19, NhatKy_ViPham!C:C, "T11")</f>
        <v>100</v>
      </c>
      <c r="AC19" s="7">
        <f>100 + SUMIFS(NhatKy_ViPham!J:J, NhatKy_ViPham!E:E, "12_Tin", NhatKy_ViPham!F:F, B19, NhatKy_ViPham!C:C, "T12") - SUMIFS(NhatKy_ViPham!K:K, NhatKy_ViPham!E:E, "12_Tin", NhatKy_ViPham!F:F, B19, NhatKy_ViPham!C:C, "T12")</f>
        <v>100</v>
      </c>
      <c r="AD19" s="7">
        <f>100 + SUMIFS(NhatKy_ViPham!J:J, NhatKy_ViPham!E:E, "12_Tin", NhatKy_ViPham!F:F, B19, NhatKy_ViPham!C:C, "T13") - SUMIFS(NhatKy_ViPham!K:K, NhatKy_ViPham!E:E, "12_Tin", NhatKy_ViPham!F:F, B19, NhatKy_ViPham!C:C, "T13")</f>
        <v>100</v>
      </c>
      <c r="AE19" s="7">
        <f>100 + SUMIFS(NhatKy_ViPham!J:J, NhatKy_ViPham!E:E, "12_Tin", NhatKy_ViPham!F:F, B19, NhatKy_ViPham!C:C, "T14") - SUMIFS(NhatKy_ViPham!K:K, NhatKy_ViPham!E:E, "12_Tin", NhatKy_ViPham!F:F, B19, NhatKy_ViPham!C:C, "T14")</f>
        <v>100</v>
      </c>
      <c r="AF19" s="7">
        <f>100 + SUMIFS(NhatKy_ViPham!J:J, NhatKy_ViPham!E:E, "12_Tin", NhatKy_ViPham!F:F, B19, NhatKy_ViPham!C:C, "T15") - SUMIFS(NhatKy_ViPham!K:K, NhatKy_ViPham!E:E, "12_Tin", NhatKy_ViPham!F:F, B19, NhatKy_ViPham!C:C, "T15")</f>
        <v>100</v>
      </c>
      <c r="AG19" s="7">
        <f>100 + SUMIFS(NhatKy_ViPham!J:J, NhatKy_ViPham!E:E, "12_Tin", NhatKy_ViPham!F:F, B19, NhatKy_ViPham!C:C, "T16") - SUMIFS(NhatKy_ViPham!K:K, NhatKy_ViPham!E:E, "12_Tin", NhatKy_ViPham!F:F, B19, NhatKy_ViPham!C:C, "T16")</f>
        <v>100</v>
      </c>
      <c r="AH19" s="7">
        <f>100 + SUMIFS(NhatKy_ViPham!J:J, NhatKy_ViPham!E:E, "12_Tin", NhatKy_ViPham!F:F, B19, NhatKy_ViPham!C:C, "T17") - SUMIFS(NhatKy_ViPham!K:K, NhatKy_ViPham!E:E, "12_Tin", NhatKy_ViPham!F:F, B19, NhatKy_ViPham!C:C, "T17")</f>
        <v>100</v>
      </c>
      <c r="AI19" s="7">
        <f>100 + SUMIFS(NhatKy_ViPham!J:J, NhatKy_ViPham!E:E, "12_Tin", NhatKy_ViPham!F:F, B19, NhatKy_ViPham!C:C, "T18") - SUMIFS(NhatKy_ViPham!K:K, NhatKy_ViPham!E:E, "12_Tin", NhatKy_ViPham!F:F, B19, NhatKy_ViPham!C:C, "T18")</f>
        <v>100</v>
      </c>
      <c r="AJ19" s="7">
        <f>100 + SUMIFS(NhatKy_ViPham!J:J, NhatKy_ViPham!E:E, "12_Tin", NhatKy_ViPham!F:F, B19, NhatKy_ViPham!C:C, "T19") - SUMIFS(NhatKy_ViPham!K:K, NhatKy_ViPham!E:E, "12_Tin", NhatKy_ViPham!F:F, B19, NhatKy_ViPham!C:C, "T19")</f>
        <v>100</v>
      </c>
      <c r="AK19" s="7">
        <f>100 + SUMIFS(NhatKy_ViPham!J:J, NhatKy_ViPham!E:E, "12_Tin", NhatKy_ViPham!F:F, B19, NhatKy_ViPham!C:C, "T20") - SUMIFS(NhatKy_ViPham!K:K, NhatKy_ViPham!E:E, "12_Tin", NhatKy_ViPham!F:F, B19, NhatKy_ViPham!C:C, "T20")</f>
        <v>100</v>
      </c>
      <c r="AL19" s="7">
        <f>100 + SUMIFS(NhatKy_ViPham!J:J, NhatKy_ViPham!E:E, "12_Tin", NhatKy_ViPham!F:F, B19, NhatKy_ViPham!C:C, "T21") - SUMIFS(NhatKy_ViPham!K:K, NhatKy_ViPham!E:E, "12_Tin", NhatKy_ViPham!F:F, B19, NhatKy_ViPham!C:C, "T21")</f>
        <v>100</v>
      </c>
      <c r="AM19" s="7">
        <f>100 + SUMIFS(NhatKy_ViPham!J:J, NhatKy_ViPham!E:E, "12_Tin", NhatKy_ViPham!F:F, B19, NhatKy_ViPham!C:C, "T22") - SUMIFS(NhatKy_ViPham!K:K, NhatKy_ViPham!E:E, "12_Tin", NhatKy_ViPham!F:F, B19, NhatKy_ViPham!C:C, "T22")</f>
        <v>100</v>
      </c>
      <c r="AN19" s="7">
        <f>100 + SUMIFS(NhatKy_ViPham!J:J, NhatKy_ViPham!E:E, "12_Tin", NhatKy_ViPham!F:F, B19, NhatKy_ViPham!C:C, "T23") - SUMIFS(NhatKy_ViPham!K:K, NhatKy_ViPham!E:E, "12_Tin", NhatKy_ViPham!F:F, B19, NhatKy_ViPham!C:C, "T23")</f>
        <v>100</v>
      </c>
      <c r="AO19" s="7">
        <f>100 + SUMIFS(NhatKy_ViPham!J:J, NhatKy_ViPham!E:E, "12_Tin", NhatKy_ViPham!F:F, B19, NhatKy_ViPham!C:C, "T24") - SUMIFS(NhatKy_ViPham!K:K, NhatKy_ViPham!E:E, "12_Tin", NhatKy_ViPham!F:F, B19, NhatKy_ViPham!C:C, "T24")</f>
        <v>100</v>
      </c>
      <c r="AP19" s="7">
        <f>100 + SUMIFS(NhatKy_ViPham!J:J, NhatKy_ViPham!E:E, "12_Tin", NhatKy_ViPham!F:F, B19, NhatKy_ViPham!C:C, "T25") - SUMIFS(NhatKy_ViPham!K:K, NhatKy_ViPham!E:E, "12_Tin", NhatKy_ViPham!F:F, B19, NhatKy_ViPham!C:C, "T25")</f>
        <v>100</v>
      </c>
      <c r="AQ19" s="7">
        <f>100 + SUMIFS(NhatKy_ViPham!J:J, NhatKy_ViPham!E:E, "12_Tin", NhatKy_ViPham!F:F, B19, NhatKy_ViPham!C:C, "T26") - SUMIFS(NhatKy_ViPham!K:K, NhatKy_ViPham!E:E, "12_Tin", NhatKy_ViPham!F:F, B19, NhatKy_ViPham!C:C, "T26")</f>
        <v>100</v>
      </c>
      <c r="AR19" s="7">
        <f>100 + SUMIFS(NhatKy_ViPham!J:J, NhatKy_ViPham!E:E, "12_Tin", NhatKy_ViPham!F:F, B19, NhatKy_ViPham!C:C, "T27") - SUMIFS(NhatKy_ViPham!K:K, NhatKy_ViPham!E:E, "12_Tin", NhatKy_ViPham!F:F, B19, NhatKy_ViPham!C:C, "T27")</f>
        <v>100</v>
      </c>
      <c r="AS19" s="7">
        <f>100 + SUMIFS(NhatKy_ViPham!J:J, NhatKy_ViPham!E:E, "12_Tin", NhatKy_ViPham!F:F, B19, NhatKy_ViPham!C:C, "T28") - SUMIFS(NhatKy_ViPham!K:K, NhatKy_ViPham!E:E, "12_Tin", NhatKy_ViPham!F:F, B19, NhatKy_ViPham!C:C, "T28")</f>
        <v>100</v>
      </c>
      <c r="AT19" s="7">
        <f>100 + SUMIFS(NhatKy_ViPham!J:J, NhatKy_ViPham!E:E, "12_Tin", NhatKy_ViPham!F:F, B19, NhatKy_ViPham!C:C, "T29") - SUMIFS(NhatKy_ViPham!K:K, NhatKy_ViPham!E:E, "12_Tin", NhatKy_ViPham!F:F, B19, NhatKy_ViPham!C:C, "T29")</f>
        <v>100</v>
      </c>
      <c r="AU19" s="7">
        <f>100 + SUMIFS(NhatKy_ViPham!J:J, NhatKy_ViPham!E:E, "12_Tin", NhatKy_ViPham!F:F, B19, NhatKy_ViPham!C:C, "T30") - SUMIFS(NhatKy_ViPham!K:K, NhatKy_ViPham!E:E, "12_Tin", NhatKy_ViPham!F:F, B19, NhatKy_ViPham!C:C, "T30")</f>
        <v>100</v>
      </c>
      <c r="AV19" s="7">
        <f>100 + SUMIFS(NhatKy_ViPham!J:J, NhatKy_ViPham!E:E, "12_Tin", NhatKy_ViPham!F:F, B19, NhatKy_ViPham!C:C, "T31") - SUMIFS(NhatKy_ViPham!K:K, NhatKy_ViPham!E:E, "12_Tin", NhatKy_ViPham!F:F, B19, NhatKy_ViPham!C:C, "T31")</f>
        <v>100</v>
      </c>
      <c r="AW19" s="7">
        <f>100 + SUMIFS(NhatKy_ViPham!J:J, NhatKy_ViPham!E:E, "12_Tin", NhatKy_ViPham!F:F, B19, NhatKy_ViPham!C:C, "T32") - SUMIFS(NhatKy_ViPham!K:K, NhatKy_ViPham!E:E, "12_Tin", NhatKy_ViPham!F:F, B19, NhatKy_ViPham!C:C, "T32")</f>
        <v>100</v>
      </c>
      <c r="AX19" s="7">
        <f>100 + SUMIFS(NhatKy_ViPham!J:J, NhatKy_ViPham!E:E, "12_Tin", NhatKy_ViPham!F:F, B19, NhatKy_ViPham!C:C, "T33") - SUMIFS(NhatKy_ViPham!K:K, NhatKy_ViPham!E:E, "12_Tin", NhatKy_ViPham!F:F, B19, NhatKy_ViPham!C:C, "T33")</f>
        <v>100</v>
      </c>
      <c r="AY19" s="7">
        <f>100 + SUMIFS(NhatKy_ViPham!J:J, NhatKy_ViPham!E:E, "12_Tin", NhatKy_ViPham!F:F, B19, NhatKy_ViPham!C:C, "T34") - SUMIFS(NhatKy_ViPham!K:K, NhatKy_ViPham!E:E, "12_Tin", NhatKy_ViPham!F:F, B19, NhatKy_ViPham!C:C, "T34")</f>
        <v>100</v>
      </c>
      <c r="AZ19" s="7">
        <f>100 + SUMIFS(NhatKy_ViPham!J:J, NhatKy_ViPham!E:E, "12_Tin", NhatKy_ViPham!F:F, B19, NhatKy_ViPham!C:C, "T35") - SUMIFS(NhatKy_ViPham!K:K, NhatKy_ViPham!E:E, "12_Tin", NhatKy_ViPham!F:F, B19, NhatKy_ViPham!C:C, "T35")</f>
        <v>100</v>
      </c>
      <c r="BA19" s="12">
        <f t="shared" si="0"/>
        <v>100</v>
      </c>
      <c r="BB19" s="11" t="s">
        <v>430</v>
      </c>
      <c r="BC19" s="14" t="str">
        <f t="shared" si="1"/>
        <v>Tốt</v>
      </c>
      <c r="BD19" s="10" t="str">
        <f t="shared" si="2"/>
        <v>🟢 BÌNH THƯỜNG</v>
      </c>
    </row>
    <row r="20" spans="1:56" x14ac:dyDescent="0.25">
      <c r="A20" s="5">
        <v>12</v>
      </c>
      <c r="B20" s="15" t="s">
        <v>2672</v>
      </c>
      <c r="C20" s="5" t="s">
        <v>2673</v>
      </c>
      <c r="D20" s="5" t="s">
        <v>435</v>
      </c>
      <c r="E20" s="11" t="s">
        <v>430</v>
      </c>
      <c r="F20" s="6">
        <f>SUMIFS(NhatKy_ViPham!K:K, NhatKy_ViPham!E:E, "12_Tin", NhatKy_ViPham!F:F, B20, NhatKy_ViPham!H:H, "L01")</f>
        <v>0</v>
      </c>
      <c r="G20" s="6">
        <f>SUMIFS(NhatKy_ViPham!K:K, NhatKy_ViPham!E:E, "12_Tin", NhatKy_ViPham!F:F, B20, NhatKy_ViPham!H:H, "L02")</f>
        <v>0</v>
      </c>
      <c r="H20" s="6">
        <f>SUMIFS(NhatKy_ViPham!K:K, NhatKy_ViPham!E:E, "12_Tin", NhatKy_ViPham!F:F, B20, NhatKy_ViPham!H:H, "L03")</f>
        <v>0</v>
      </c>
      <c r="I20" s="6">
        <f>SUMIFS(NhatKy_ViPham!K:K, NhatKy_ViPham!E:E, "12_Tin", NhatKy_ViPham!F:F, B20, NhatKy_ViPham!H:H, "L04")</f>
        <v>0</v>
      </c>
      <c r="J20" s="6">
        <f>SUMIFS(NhatKy_ViPham!K:K, NhatKy_ViPham!E:E, "12_Tin", NhatKy_ViPham!F:F, B20, NhatKy_ViPham!H:H, "L05")</f>
        <v>0</v>
      </c>
      <c r="K20" s="6">
        <f>SUMIFS(NhatKy_ViPham!K:K, NhatKy_ViPham!E:E, "12_Tin", NhatKy_ViPham!F:F, B20, NhatKy_ViPham!H:H, "L06")</f>
        <v>0</v>
      </c>
      <c r="L20" s="6">
        <f>SUMIFS(NhatKy_ViPham!K:K, NhatKy_ViPham!E:E, "12_Tin", NhatKy_ViPham!F:F, B20, NhatKy_ViPham!H:H, "L07")</f>
        <v>0</v>
      </c>
      <c r="M20" s="6">
        <f>SUMIFS(NhatKy_ViPham!K:K, NhatKy_ViPham!E:E, "12_Tin", NhatKy_ViPham!F:F, B20, NhatKy_ViPham!H:H, "L08")</f>
        <v>0</v>
      </c>
      <c r="N20" s="6">
        <f>SUMIFS(NhatKy_ViPham!K:K, NhatKy_ViPham!E:E, "12_Tin", NhatKy_ViPham!F:F, B20, NhatKy_ViPham!H:H, "L09")</f>
        <v>0</v>
      </c>
      <c r="O20" s="6">
        <f>SUMIFS(NhatKy_ViPham!K:K, NhatKy_ViPham!E:E, "12_Tin", NhatKy_ViPham!F:F, B20, NhatKy_ViPham!H:H, "L10")</f>
        <v>0</v>
      </c>
      <c r="P20" s="12">
        <f>SUMIFS(NhatKy_ViPham!J:J, NhatKy_ViPham!E:E, "12_Tin", NhatKy_ViPham!F:F, B20)</f>
        <v>0</v>
      </c>
      <c r="Q20" s="13">
        <f>SUMIFS(NhatKy_ViPham!K:K, NhatKy_ViPham!E:E, "12_Tin", NhatKy_ViPham!F:F, B20)</f>
        <v>0</v>
      </c>
      <c r="R20" s="6">
        <f>100 + SUMIFS(NhatKy_ViPham!J:J, NhatKy_ViPham!E:E, "12_Tin", NhatKy_ViPham!F:F, B20, NhatKy_ViPham!C:C, "T1") - SUMIFS(NhatKy_ViPham!K:K, NhatKy_ViPham!E:E, "12_Tin", NhatKy_ViPham!F:F, B20, NhatKy_ViPham!C:C, "T1")</f>
        <v>100</v>
      </c>
      <c r="S20" s="6">
        <f>100 + SUMIFS(NhatKy_ViPham!J:J, NhatKy_ViPham!E:E, "12_Tin", NhatKy_ViPham!F:F, B20, NhatKy_ViPham!C:C, "T2") - SUMIFS(NhatKy_ViPham!K:K, NhatKy_ViPham!E:E, "12_Tin", NhatKy_ViPham!F:F, B20, NhatKy_ViPham!C:C, "T2")</f>
        <v>100</v>
      </c>
      <c r="T20" s="6">
        <f>100 + SUMIFS(NhatKy_ViPham!J:J, NhatKy_ViPham!E:E, "12_Tin", NhatKy_ViPham!F:F, B20, NhatKy_ViPham!C:C, "T3") - SUMIFS(NhatKy_ViPham!K:K, NhatKy_ViPham!E:E, "12_Tin", NhatKy_ViPham!F:F, B20, NhatKy_ViPham!C:C, "T3")</f>
        <v>100</v>
      </c>
      <c r="U20" s="6">
        <f>100 + SUMIFS(NhatKy_ViPham!J:J, NhatKy_ViPham!E:E, "12_Tin", NhatKy_ViPham!F:F, B20, NhatKy_ViPham!C:C, "T4") - SUMIFS(NhatKy_ViPham!K:K, NhatKy_ViPham!E:E, "12_Tin", NhatKy_ViPham!F:F, B20, NhatKy_ViPham!C:C, "T4")</f>
        <v>100</v>
      </c>
      <c r="V20" s="6">
        <f>100 + SUMIFS(NhatKy_ViPham!J:J, NhatKy_ViPham!E:E, "12_Tin", NhatKy_ViPham!F:F, B20, NhatKy_ViPham!C:C, "T5") - SUMIFS(NhatKy_ViPham!K:K, NhatKy_ViPham!E:E, "12_Tin", NhatKy_ViPham!F:F, B20, NhatKy_ViPham!C:C, "T5")</f>
        <v>100</v>
      </c>
      <c r="W20" s="6">
        <f>100 + SUMIFS(NhatKy_ViPham!J:J, NhatKy_ViPham!E:E, "12_Tin", NhatKy_ViPham!F:F, B20, NhatKy_ViPham!C:C, "T6") - SUMIFS(NhatKy_ViPham!K:K, NhatKy_ViPham!E:E, "12_Tin", NhatKy_ViPham!F:F, B20, NhatKy_ViPham!C:C, "T6")</f>
        <v>100</v>
      </c>
      <c r="X20" s="6">
        <f>100 + SUMIFS(NhatKy_ViPham!J:J, NhatKy_ViPham!E:E, "12_Tin", NhatKy_ViPham!F:F, B20, NhatKy_ViPham!C:C, "T7") - SUMIFS(NhatKy_ViPham!K:K, NhatKy_ViPham!E:E, "12_Tin", NhatKy_ViPham!F:F, B20, NhatKy_ViPham!C:C, "T7")</f>
        <v>100</v>
      </c>
      <c r="Y20" s="6">
        <f>100 + SUMIFS(NhatKy_ViPham!J:J, NhatKy_ViPham!E:E, "12_Tin", NhatKy_ViPham!F:F, B20, NhatKy_ViPham!C:C, "T8") - SUMIFS(NhatKy_ViPham!K:K, NhatKy_ViPham!E:E, "12_Tin", NhatKy_ViPham!F:F, B20, NhatKy_ViPham!C:C, "T8")</f>
        <v>100</v>
      </c>
      <c r="Z20" s="6">
        <f>100 + SUMIFS(NhatKy_ViPham!J:J, NhatKy_ViPham!E:E, "12_Tin", NhatKy_ViPham!F:F, B20, NhatKy_ViPham!C:C, "T9") - SUMIFS(NhatKy_ViPham!K:K, NhatKy_ViPham!E:E, "12_Tin", NhatKy_ViPham!F:F, B20, NhatKy_ViPham!C:C, "T9")</f>
        <v>100</v>
      </c>
      <c r="AA20" s="6">
        <f>100 + SUMIFS(NhatKy_ViPham!J:J, NhatKy_ViPham!E:E, "12_Tin", NhatKy_ViPham!F:F, B20, NhatKy_ViPham!C:C, "T10") - SUMIFS(NhatKy_ViPham!K:K, NhatKy_ViPham!E:E, "12_Tin", NhatKy_ViPham!F:F, B20, NhatKy_ViPham!C:C, "T10")</f>
        <v>100</v>
      </c>
      <c r="AB20" s="6">
        <f>100 + SUMIFS(NhatKy_ViPham!J:J, NhatKy_ViPham!E:E, "12_Tin", NhatKy_ViPham!F:F, B20, NhatKy_ViPham!C:C, "T11") - SUMIFS(NhatKy_ViPham!K:K, NhatKy_ViPham!E:E, "12_Tin", NhatKy_ViPham!F:F, B20, NhatKy_ViPham!C:C, "T11")</f>
        <v>100</v>
      </c>
      <c r="AC20" s="6">
        <f>100 + SUMIFS(NhatKy_ViPham!J:J, NhatKy_ViPham!E:E, "12_Tin", NhatKy_ViPham!F:F, B20, NhatKy_ViPham!C:C, "T12") - SUMIFS(NhatKy_ViPham!K:K, NhatKy_ViPham!E:E, "12_Tin", NhatKy_ViPham!F:F, B20, NhatKy_ViPham!C:C, "T12")</f>
        <v>100</v>
      </c>
      <c r="AD20" s="6">
        <f>100 + SUMIFS(NhatKy_ViPham!J:J, NhatKy_ViPham!E:E, "12_Tin", NhatKy_ViPham!F:F, B20, NhatKy_ViPham!C:C, "T13") - SUMIFS(NhatKy_ViPham!K:K, NhatKy_ViPham!E:E, "12_Tin", NhatKy_ViPham!F:F, B20, NhatKy_ViPham!C:C, "T13")</f>
        <v>100</v>
      </c>
      <c r="AE20" s="6">
        <f>100 + SUMIFS(NhatKy_ViPham!J:J, NhatKy_ViPham!E:E, "12_Tin", NhatKy_ViPham!F:F, B20, NhatKy_ViPham!C:C, "T14") - SUMIFS(NhatKy_ViPham!K:K, NhatKy_ViPham!E:E, "12_Tin", NhatKy_ViPham!F:F, B20, NhatKy_ViPham!C:C, "T14")</f>
        <v>100</v>
      </c>
      <c r="AF20" s="6">
        <f>100 + SUMIFS(NhatKy_ViPham!J:J, NhatKy_ViPham!E:E, "12_Tin", NhatKy_ViPham!F:F, B20, NhatKy_ViPham!C:C, "T15") - SUMIFS(NhatKy_ViPham!K:K, NhatKy_ViPham!E:E, "12_Tin", NhatKy_ViPham!F:F, B20, NhatKy_ViPham!C:C, "T15")</f>
        <v>100</v>
      </c>
      <c r="AG20" s="6">
        <f>100 + SUMIFS(NhatKy_ViPham!J:J, NhatKy_ViPham!E:E, "12_Tin", NhatKy_ViPham!F:F, B20, NhatKy_ViPham!C:C, "T16") - SUMIFS(NhatKy_ViPham!K:K, NhatKy_ViPham!E:E, "12_Tin", NhatKy_ViPham!F:F, B20, NhatKy_ViPham!C:C, "T16")</f>
        <v>100</v>
      </c>
      <c r="AH20" s="6">
        <f>100 + SUMIFS(NhatKy_ViPham!J:J, NhatKy_ViPham!E:E, "12_Tin", NhatKy_ViPham!F:F, B20, NhatKy_ViPham!C:C, "T17") - SUMIFS(NhatKy_ViPham!K:K, NhatKy_ViPham!E:E, "12_Tin", NhatKy_ViPham!F:F, B20, NhatKy_ViPham!C:C, "T17")</f>
        <v>100</v>
      </c>
      <c r="AI20" s="6">
        <f>100 + SUMIFS(NhatKy_ViPham!J:J, NhatKy_ViPham!E:E, "12_Tin", NhatKy_ViPham!F:F, B20, NhatKy_ViPham!C:C, "T18") - SUMIFS(NhatKy_ViPham!K:K, NhatKy_ViPham!E:E, "12_Tin", NhatKy_ViPham!F:F, B20, NhatKy_ViPham!C:C, "T18")</f>
        <v>100</v>
      </c>
      <c r="AJ20" s="6">
        <f>100 + SUMIFS(NhatKy_ViPham!J:J, NhatKy_ViPham!E:E, "12_Tin", NhatKy_ViPham!F:F, B20, NhatKy_ViPham!C:C, "T19") - SUMIFS(NhatKy_ViPham!K:K, NhatKy_ViPham!E:E, "12_Tin", NhatKy_ViPham!F:F, B20, NhatKy_ViPham!C:C, "T19")</f>
        <v>100</v>
      </c>
      <c r="AK20" s="6">
        <f>100 + SUMIFS(NhatKy_ViPham!J:J, NhatKy_ViPham!E:E, "12_Tin", NhatKy_ViPham!F:F, B20, NhatKy_ViPham!C:C, "T20") - SUMIFS(NhatKy_ViPham!K:K, NhatKy_ViPham!E:E, "12_Tin", NhatKy_ViPham!F:F, B20, NhatKy_ViPham!C:C, "T20")</f>
        <v>100</v>
      </c>
      <c r="AL20" s="6">
        <f>100 + SUMIFS(NhatKy_ViPham!J:J, NhatKy_ViPham!E:E, "12_Tin", NhatKy_ViPham!F:F, B20, NhatKy_ViPham!C:C, "T21") - SUMIFS(NhatKy_ViPham!K:K, NhatKy_ViPham!E:E, "12_Tin", NhatKy_ViPham!F:F, B20, NhatKy_ViPham!C:C, "T21")</f>
        <v>100</v>
      </c>
      <c r="AM20" s="6">
        <f>100 + SUMIFS(NhatKy_ViPham!J:J, NhatKy_ViPham!E:E, "12_Tin", NhatKy_ViPham!F:F, B20, NhatKy_ViPham!C:C, "T22") - SUMIFS(NhatKy_ViPham!K:K, NhatKy_ViPham!E:E, "12_Tin", NhatKy_ViPham!F:F, B20, NhatKy_ViPham!C:C, "T22")</f>
        <v>100</v>
      </c>
      <c r="AN20" s="6">
        <f>100 + SUMIFS(NhatKy_ViPham!J:J, NhatKy_ViPham!E:E, "12_Tin", NhatKy_ViPham!F:F, B20, NhatKy_ViPham!C:C, "T23") - SUMIFS(NhatKy_ViPham!K:K, NhatKy_ViPham!E:E, "12_Tin", NhatKy_ViPham!F:F, B20, NhatKy_ViPham!C:C, "T23")</f>
        <v>100</v>
      </c>
      <c r="AO20" s="6">
        <f>100 + SUMIFS(NhatKy_ViPham!J:J, NhatKy_ViPham!E:E, "12_Tin", NhatKy_ViPham!F:F, B20, NhatKy_ViPham!C:C, "T24") - SUMIFS(NhatKy_ViPham!K:K, NhatKy_ViPham!E:E, "12_Tin", NhatKy_ViPham!F:F, B20, NhatKy_ViPham!C:C, "T24")</f>
        <v>100</v>
      </c>
      <c r="AP20" s="6">
        <f>100 + SUMIFS(NhatKy_ViPham!J:J, NhatKy_ViPham!E:E, "12_Tin", NhatKy_ViPham!F:F, B20, NhatKy_ViPham!C:C, "T25") - SUMIFS(NhatKy_ViPham!K:K, NhatKy_ViPham!E:E, "12_Tin", NhatKy_ViPham!F:F, B20, NhatKy_ViPham!C:C, "T25")</f>
        <v>100</v>
      </c>
      <c r="AQ20" s="6">
        <f>100 + SUMIFS(NhatKy_ViPham!J:J, NhatKy_ViPham!E:E, "12_Tin", NhatKy_ViPham!F:F, B20, NhatKy_ViPham!C:C, "T26") - SUMIFS(NhatKy_ViPham!K:K, NhatKy_ViPham!E:E, "12_Tin", NhatKy_ViPham!F:F, B20, NhatKy_ViPham!C:C, "T26")</f>
        <v>100</v>
      </c>
      <c r="AR20" s="6">
        <f>100 + SUMIFS(NhatKy_ViPham!J:J, NhatKy_ViPham!E:E, "12_Tin", NhatKy_ViPham!F:F, B20, NhatKy_ViPham!C:C, "T27") - SUMIFS(NhatKy_ViPham!K:K, NhatKy_ViPham!E:E, "12_Tin", NhatKy_ViPham!F:F, B20, NhatKy_ViPham!C:C, "T27")</f>
        <v>100</v>
      </c>
      <c r="AS20" s="6">
        <f>100 + SUMIFS(NhatKy_ViPham!J:J, NhatKy_ViPham!E:E, "12_Tin", NhatKy_ViPham!F:F, B20, NhatKy_ViPham!C:C, "T28") - SUMIFS(NhatKy_ViPham!K:K, NhatKy_ViPham!E:E, "12_Tin", NhatKy_ViPham!F:F, B20, NhatKy_ViPham!C:C, "T28")</f>
        <v>100</v>
      </c>
      <c r="AT20" s="6">
        <f>100 + SUMIFS(NhatKy_ViPham!J:J, NhatKy_ViPham!E:E, "12_Tin", NhatKy_ViPham!F:F, B20, NhatKy_ViPham!C:C, "T29") - SUMIFS(NhatKy_ViPham!K:K, NhatKy_ViPham!E:E, "12_Tin", NhatKy_ViPham!F:F, B20, NhatKy_ViPham!C:C, "T29")</f>
        <v>100</v>
      </c>
      <c r="AU20" s="6">
        <f>100 + SUMIFS(NhatKy_ViPham!J:J, NhatKy_ViPham!E:E, "12_Tin", NhatKy_ViPham!F:F, B20, NhatKy_ViPham!C:C, "T30") - SUMIFS(NhatKy_ViPham!K:K, NhatKy_ViPham!E:E, "12_Tin", NhatKy_ViPham!F:F, B20, NhatKy_ViPham!C:C, "T30")</f>
        <v>100</v>
      </c>
      <c r="AV20" s="6">
        <f>100 + SUMIFS(NhatKy_ViPham!J:J, NhatKy_ViPham!E:E, "12_Tin", NhatKy_ViPham!F:F, B20, NhatKy_ViPham!C:C, "T31") - SUMIFS(NhatKy_ViPham!K:K, NhatKy_ViPham!E:E, "12_Tin", NhatKy_ViPham!F:F, B20, NhatKy_ViPham!C:C, "T31")</f>
        <v>100</v>
      </c>
      <c r="AW20" s="6">
        <f>100 + SUMIFS(NhatKy_ViPham!J:J, NhatKy_ViPham!E:E, "12_Tin", NhatKy_ViPham!F:F, B20, NhatKy_ViPham!C:C, "T32") - SUMIFS(NhatKy_ViPham!K:K, NhatKy_ViPham!E:E, "12_Tin", NhatKy_ViPham!F:F, B20, NhatKy_ViPham!C:C, "T32")</f>
        <v>100</v>
      </c>
      <c r="AX20" s="6">
        <f>100 + SUMIFS(NhatKy_ViPham!J:J, NhatKy_ViPham!E:E, "12_Tin", NhatKy_ViPham!F:F, B20, NhatKy_ViPham!C:C, "T33") - SUMIFS(NhatKy_ViPham!K:K, NhatKy_ViPham!E:E, "12_Tin", NhatKy_ViPham!F:F, B20, NhatKy_ViPham!C:C, "T33")</f>
        <v>100</v>
      </c>
      <c r="AY20" s="6">
        <f>100 + SUMIFS(NhatKy_ViPham!J:J, NhatKy_ViPham!E:E, "12_Tin", NhatKy_ViPham!F:F, B20, NhatKy_ViPham!C:C, "T34") - SUMIFS(NhatKy_ViPham!K:K, NhatKy_ViPham!E:E, "12_Tin", NhatKy_ViPham!F:F, B20, NhatKy_ViPham!C:C, "T34")</f>
        <v>100</v>
      </c>
      <c r="AZ20" s="6">
        <f>100 + SUMIFS(NhatKy_ViPham!J:J, NhatKy_ViPham!E:E, "12_Tin", NhatKy_ViPham!F:F, B20, NhatKy_ViPham!C:C, "T35") - SUMIFS(NhatKy_ViPham!K:K, NhatKy_ViPham!E:E, "12_Tin", NhatKy_ViPham!F:F, B20, NhatKy_ViPham!C:C, "T35")</f>
        <v>100</v>
      </c>
      <c r="BA20" s="12">
        <f t="shared" si="0"/>
        <v>100</v>
      </c>
      <c r="BB20" s="11" t="s">
        <v>430</v>
      </c>
      <c r="BC20" s="16" t="str">
        <f t="shared" si="1"/>
        <v>Tốt</v>
      </c>
      <c r="BD20" s="15" t="str">
        <f t="shared" si="2"/>
        <v>🟢 BÌNH THƯỜNG</v>
      </c>
    </row>
    <row r="21" spans="1:56" x14ac:dyDescent="0.25">
      <c r="A21" s="4">
        <v>13</v>
      </c>
      <c r="B21" s="10" t="s">
        <v>2674</v>
      </c>
      <c r="C21" s="4" t="s">
        <v>2241</v>
      </c>
      <c r="D21" s="4" t="s">
        <v>435</v>
      </c>
      <c r="E21" s="11" t="s">
        <v>430</v>
      </c>
      <c r="F21" s="7">
        <f>SUMIFS(NhatKy_ViPham!K:K, NhatKy_ViPham!E:E, "12_Tin", NhatKy_ViPham!F:F, B21, NhatKy_ViPham!H:H, "L01")</f>
        <v>0</v>
      </c>
      <c r="G21" s="7">
        <f>SUMIFS(NhatKy_ViPham!K:K, NhatKy_ViPham!E:E, "12_Tin", NhatKy_ViPham!F:F, B21, NhatKy_ViPham!H:H, "L02")</f>
        <v>0</v>
      </c>
      <c r="H21" s="7">
        <f>SUMIFS(NhatKy_ViPham!K:K, NhatKy_ViPham!E:E, "12_Tin", NhatKy_ViPham!F:F, B21, NhatKy_ViPham!H:H, "L03")</f>
        <v>0</v>
      </c>
      <c r="I21" s="7">
        <f>SUMIFS(NhatKy_ViPham!K:K, NhatKy_ViPham!E:E, "12_Tin", NhatKy_ViPham!F:F, B21, NhatKy_ViPham!H:H, "L04")</f>
        <v>0</v>
      </c>
      <c r="J21" s="7">
        <f>SUMIFS(NhatKy_ViPham!K:K, NhatKy_ViPham!E:E, "12_Tin", NhatKy_ViPham!F:F, B21, NhatKy_ViPham!H:H, "L05")</f>
        <v>0</v>
      </c>
      <c r="K21" s="7">
        <f>SUMIFS(NhatKy_ViPham!K:K, NhatKy_ViPham!E:E, "12_Tin", NhatKy_ViPham!F:F, B21, NhatKy_ViPham!H:H, "L06")</f>
        <v>0</v>
      </c>
      <c r="L21" s="7">
        <f>SUMIFS(NhatKy_ViPham!K:K, NhatKy_ViPham!E:E, "12_Tin", NhatKy_ViPham!F:F, B21, NhatKy_ViPham!H:H, "L07")</f>
        <v>0</v>
      </c>
      <c r="M21" s="7">
        <f>SUMIFS(NhatKy_ViPham!K:K, NhatKy_ViPham!E:E, "12_Tin", NhatKy_ViPham!F:F, B21, NhatKy_ViPham!H:H, "L08")</f>
        <v>0</v>
      </c>
      <c r="N21" s="7">
        <f>SUMIFS(NhatKy_ViPham!K:K, NhatKy_ViPham!E:E, "12_Tin", NhatKy_ViPham!F:F, B21, NhatKy_ViPham!H:H, "L09")</f>
        <v>0</v>
      </c>
      <c r="O21" s="7">
        <f>SUMIFS(NhatKy_ViPham!K:K, NhatKy_ViPham!E:E, "12_Tin", NhatKy_ViPham!F:F, B21, NhatKy_ViPham!H:H, "L10")</f>
        <v>0</v>
      </c>
      <c r="P21" s="12">
        <f>SUMIFS(NhatKy_ViPham!J:J, NhatKy_ViPham!E:E, "12_Tin", NhatKy_ViPham!F:F, B21)</f>
        <v>0</v>
      </c>
      <c r="Q21" s="13">
        <f>SUMIFS(NhatKy_ViPham!K:K, NhatKy_ViPham!E:E, "12_Tin", NhatKy_ViPham!F:F, B21)</f>
        <v>0</v>
      </c>
      <c r="R21" s="7">
        <f>100 + SUMIFS(NhatKy_ViPham!J:J, NhatKy_ViPham!E:E, "12_Tin", NhatKy_ViPham!F:F, B21, NhatKy_ViPham!C:C, "T1") - SUMIFS(NhatKy_ViPham!K:K, NhatKy_ViPham!E:E, "12_Tin", NhatKy_ViPham!F:F, B21, NhatKy_ViPham!C:C, "T1")</f>
        <v>100</v>
      </c>
      <c r="S21" s="7">
        <f>100 + SUMIFS(NhatKy_ViPham!J:J, NhatKy_ViPham!E:E, "12_Tin", NhatKy_ViPham!F:F, B21, NhatKy_ViPham!C:C, "T2") - SUMIFS(NhatKy_ViPham!K:K, NhatKy_ViPham!E:E, "12_Tin", NhatKy_ViPham!F:F, B21, NhatKy_ViPham!C:C, "T2")</f>
        <v>100</v>
      </c>
      <c r="T21" s="7">
        <f>100 + SUMIFS(NhatKy_ViPham!J:J, NhatKy_ViPham!E:E, "12_Tin", NhatKy_ViPham!F:F, B21, NhatKy_ViPham!C:C, "T3") - SUMIFS(NhatKy_ViPham!K:K, NhatKy_ViPham!E:E, "12_Tin", NhatKy_ViPham!F:F, B21, NhatKy_ViPham!C:C, "T3")</f>
        <v>100</v>
      </c>
      <c r="U21" s="7">
        <f>100 + SUMIFS(NhatKy_ViPham!J:J, NhatKy_ViPham!E:E, "12_Tin", NhatKy_ViPham!F:F, B21, NhatKy_ViPham!C:C, "T4") - SUMIFS(NhatKy_ViPham!K:K, NhatKy_ViPham!E:E, "12_Tin", NhatKy_ViPham!F:F, B21, NhatKy_ViPham!C:C, "T4")</f>
        <v>100</v>
      </c>
      <c r="V21" s="7">
        <f>100 + SUMIFS(NhatKy_ViPham!J:J, NhatKy_ViPham!E:E, "12_Tin", NhatKy_ViPham!F:F, B21, NhatKy_ViPham!C:C, "T5") - SUMIFS(NhatKy_ViPham!K:K, NhatKy_ViPham!E:E, "12_Tin", NhatKy_ViPham!F:F, B21, NhatKy_ViPham!C:C, "T5")</f>
        <v>100</v>
      </c>
      <c r="W21" s="7">
        <f>100 + SUMIFS(NhatKy_ViPham!J:J, NhatKy_ViPham!E:E, "12_Tin", NhatKy_ViPham!F:F, B21, NhatKy_ViPham!C:C, "T6") - SUMIFS(NhatKy_ViPham!K:K, NhatKy_ViPham!E:E, "12_Tin", NhatKy_ViPham!F:F, B21, NhatKy_ViPham!C:C, "T6")</f>
        <v>100</v>
      </c>
      <c r="X21" s="7">
        <f>100 + SUMIFS(NhatKy_ViPham!J:J, NhatKy_ViPham!E:E, "12_Tin", NhatKy_ViPham!F:F, B21, NhatKy_ViPham!C:C, "T7") - SUMIFS(NhatKy_ViPham!K:K, NhatKy_ViPham!E:E, "12_Tin", NhatKy_ViPham!F:F, B21, NhatKy_ViPham!C:C, "T7")</f>
        <v>100</v>
      </c>
      <c r="Y21" s="7">
        <f>100 + SUMIFS(NhatKy_ViPham!J:J, NhatKy_ViPham!E:E, "12_Tin", NhatKy_ViPham!F:F, B21, NhatKy_ViPham!C:C, "T8") - SUMIFS(NhatKy_ViPham!K:K, NhatKy_ViPham!E:E, "12_Tin", NhatKy_ViPham!F:F, B21, NhatKy_ViPham!C:C, "T8")</f>
        <v>100</v>
      </c>
      <c r="Z21" s="7">
        <f>100 + SUMIFS(NhatKy_ViPham!J:J, NhatKy_ViPham!E:E, "12_Tin", NhatKy_ViPham!F:F, B21, NhatKy_ViPham!C:C, "T9") - SUMIFS(NhatKy_ViPham!K:K, NhatKy_ViPham!E:E, "12_Tin", NhatKy_ViPham!F:F, B21, NhatKy_ViPham!C:C, "T9")</f>
        <v>100</v>
      </c>
      <c r="AA21" s="7">
        <f>100 + SUMIFS(NhatKy_ViPham!J:J, NhatKy_ViPham!E:E, "12_Tin", NhatKy_ViPham!F:F, B21, NhatKy_ViPham!C:C, "T10") - SUMIFS(NhatKy_ViPham!K:K, NhatKy_ViPham!E:E, "12_Tin", NhatKy_ViPham!F:F, B21, NhatKy_ViPham!C:C, "T10")</f>
        <v>100</v>
      </c>
      <c r="AB21" s="7">
        <f>100 + SUMIFS(NhatKy_ViPham!J:J, NhatKy_ViPham!E:E, "12_Tin", NhatKy_ViPham!F:F, B21, NhatKy_ViPham!C:C, "T11") - SUMIFS(NhatKy_ViPham!K:K, NhatKy_ViPham!E:E, "12_Tin", NhatKy_ViPham!F:F, B21, NhatKy_ViPham!C:C, "T11")</f>
        <v>100</v>
      </c>
      <c r="AC21" s="7">
        <f>100 + SUMIFS(NhatKy_ViPham!J:J, NhatKy_ViPham!E:E, "12_Tin", NhatKy_ViPham!F:F, B21, NhatKy_ViPham!C:C, "T12") - SUMIFS(NhatKy_ViPham!K:K, NhatKy_ViPham!E:E, "12_Tin", NhatKy_ViPham!F:F, B21, NhatKy_ViPham!C:C, "T12")</f>
        <v>100</v>
      </c>
      <c r="AD21" s="7">
        <f>100 + SUMIFS(NhatKy_ViPham!J:J, NhatKy_ViPham!E:E, "12_Tin", NhatKy_ViPham!F:F, B21, NhatKy_ViPham!C:C, "T13") - SUMIFS(NhatKy_ViPham!K:K, NhatKy_ViPham!E:E, "12_Tin", NhatKy_ViPham!F:F, B21, NhatKy_ViPham!C:C, "T13")</f>
        <v>100</v>
      </c>
      <c r="AE21" s="7">
        <f>100 + SUMIFS(NhatKy_ViPham!J:J, NhatKy_ViPham!E:E, "12_Tin", NhatKy_ViPham!F:F, B21, NhatKy_ViPham!C:C, "T14") - SUMIFS(NhatKy_ViPham!K:K, NhatKy_ViPham!E:E, "12_Tin", NhatKy_ViPham!F:F, B21, NhatKy_ViPham!C:C, "T14")</f>
        <v>100</v>
      </c>
      <c r="AF21" s="7">
        <f>100 + SUMIFS(NhatKy_ViPham!J:J, NhatKy_ViPham!E:E, "12_Tin", NhatKy_ViPham!F:F, B21, NhatKy_ViPham!C:C, "T15") - SUMIFS(NhatKy_ViPham!K:K, NhatKy_ViPham!E:E, "12_Tin", NhatKy_ViPham!F:F, B21, NhatKy_ViPham!C:C, "T15")</f>
        <v>100</v>
      </c>
      <c r="AG21" s="7">
        <f>100 + SUMIFS(NhatKy_ViPham!J:J, NhatKy_ViPham!E:E, "12_Tin", NhatKy_ViPham!F:F, B21, NhatKy_ViPham!C:C, "T16") - SUMIFS(NhatKy_ViPham!K:K, NhatKy_ViPham!E:E, "12_Tin", NhatKy_ViPham!F:F, B21, NhatKy_ViPham!C:C, "T16")</f>
        <v>100</v>
      </c>
      <c r="AH21" s="7">
        <f>100 + SUMIFS(NhatKy_ViPham!J:J, NhatKy_ViPham!E:E, "12_Tin", NhatKy_ViPham!F:F, B21, NhatKy_ViPham!C:C, "T17") - SUMIFS(NhatKy_ViPham!K:K, NhatKy_ViPham!E:E, "12_Tin", NhatKy_ViPham!F:F, B21, NhatKy_ViPham!C:C, "T17")</f>
        <v>100</v>
      </c>
      <c r="AI21" s="7">
        <f>100 + SUMIFS(NhatKy_ViPham!J:J, NhatKy_ViPham!E:E, "12_Tin", NhatKy_ViPham!F:F, B21, NhatKy_ViPham!C:C, "T18") - SUMIFS(NhatKy_ViPham!K:K, NhatKy_ViPham!E:E, "12_Tin", NhatKy_ViPham!F:F, B21, NhatKy_ViPham!C:C, "T18")</f>
        <v>100</v>
      </c>
      <c r="AJ21" s="7">
        <f>100 + SUMIFS(NhatKy_ViPham!J:J, NhatKy_ViPham!E:E, "12_Tin", NhatKy_ViPham!F:F, B21, NhatKy_ViPham!C:C, "T19") - SUMIFS(NhatKy_ViPham!K:K, NhatKy_ViPham!E:E, "12_Tin", NhatKy_ViPham!F:F, B21, NhatKy_ViPham!C:C, "T19")</f>
        <v>100</v>
      </c>
      <c r="AK21" s="7">
        <f>100 + SUMIFS(NhatKy_ViPham!J:J, NhatKy_ViPham!E:E, "12_Tin", NhatKy_ViPham!F:F, B21, NhatKy_ViPham!C:C, "T20") - SUMIFS(NhatKy_ViPham!K:K, NhatKy_ViPham!E:E, "12_Tin", NhatKy_ViPham!F:F, B21, NhatKy_ViPham!C:C, "T20")</f>
        <v>100</v>
      </c>
      <c r="AL21" s="7">
        <f>100 + SUMIFS(NhatKy_ViPham!J:J, NhatKy_ViPham!E:E, "12_Tin", NhatKy_ViPham!F:F, B21, NhatKy_ViPham!C:C, "T21") - SUMIFS(NhatKy_ViPham!K:K, NhatKy_ViPham!E:E, "12_Tin", NhatKy_ViPham!F:F, B21, NhatKy_ViPham!C:C, "T21")</f>
        <v>100</v>
      </c>
      <c r="AM21" s="7">
        <f>100 + SUMIFS(NhatKy_ViPham!J:J, NhatKy_ViPham!E:E, "12_Tin", NhatKy_ViPham!F:F, B21, NhatKy_ViPham!C:C, "T22") - SUMIFS(NhatKy_ViPham!K:K, NhatKy_ViPham!E:E, "12_Tin", NhatKy_ViPham!F:F, B21, NhatKy_ViPham!C:C, "T22")</f>
        <v>100</v>
      </c>
      <c r="AN21" s="7">
        <f>100 + SUMIFS(NhatKy_ViPham!J:J, NhatKy_ViPham!E:E, "12_Tin", NhatKy_ViPham!F:F, B21, NhatKy_ViPham!C:C, "T23") - SUMIFS(NhatKy_ViPham!K:K, NhatKy_ViPham!E:E, "12_Tin", NhatKy_ViPham!F:F, B21, NhatKy_ViPham!C:C, "T23")</f>
        <v>100</v>
      </c>
      <c r="AO21" s="7">
        <f>100 + SUMIFS(NhatKy_ViPham!J:J, NhatKy_ViPham!E:E, "12_Tin", NhatKy_ViPham!F:F, B21, NhatKy_ViPham!C:C, "T24") - SUMIFS(NhatKy_ViPham!K:K, NhatKy_ViPham!E:E, "12_Tin", NhatKy_ViPham!F:F, B21, NhatKy_ViPham!C:C, "T24")</f>
        <v>100</v>
      </c>
      <c r="AP21" s="7">
        <f>100 + SUMIFS(NhatKy_ViPham!J:J, NhatKy_ViPham!E:E, "12_Tin", NhatKy_ViPham!F:F, B21, NhatKy_ViPham!C:C, "T25") - SUMIFS(NhatKy_ViPham!K:K, NhatKy_ViPham!E:E, "12_Tin", NhatKy_ViPham!F:F, B21, NhatKy_ViPham!C:C, "T25")</f>
        <v>100</v>
      </c>
      <c r="AQ21" s="7">
        <f>100 + SUMIFS(NhatKy_ViPham!J:J, NhatKy_ViPham!E:E, "12_Tin", NhatKy_ViPham!F:F, B21, NhatKy_ViPham!C:C, "T26") - SUMIFS(NhatKy_ViPham!K:K, NhatKy_ViPham!E:E, "12_Tin", NhatKy_ViPham!F:F, B21, NhatKy_ViPham!C:C, "T26")</f>
        <v>100</v>
      </c>
      <c r="AR21" s="7">
        <f>100 + SUMIFS(NhatKy_ViPham!J:J, NhatKy_ViPham!E:E, "12_Tin", NhatKy_ViPham!F:F, B21, NhatKy_ViPham!C:C, "T27") - SUMIFS(NhatKy_ViPham!K:K, NhatKy_ViPham!E:E, "12_Tin", NhatKy_ViPham!F:F, B21, NhatKy_ViPham!C:C, "T27")</f>
        <v>100</v>
      </c>
      <c r="AS21" s="7">
        <f>100 + SUMIFS(NhatKy_ViPham!J:J, NhatKy_ViPham!E:E, "12_Tin", NhatKy_ViPham!F:F, B21, NhatKy_ViPham!C:C, "T28") - SUMIFS(NhatKy_ViPham!K:K, NhatKy_ViPham!E:E, "12_Tin", NhatKy_ViPham!F:F, B21, NhatKy_ViPham!C:C, "T28")</f>
        <v>100</v>
      </c>
      <c r="AT21" s="7">
        <f>100 + SUMIFS(NhatKy_ViPham!J:J, NhatKy_ViPham!E:E, "12_Tin", NhatKy_ViPham!F:F, B21, NhatKy_ViPham!C:C, "T29") - SUMIFS(NhatKy_ViPham!K:K, NhatKy_ViPham!E:E, "12_Tin", NhatKy_ViPham!F:F, B21, NhatKy_ViPham!C:C, "T29")</f>
        <v>100</v>
      </c>
      <c r="AU21" s="7">
        <f>100 + SUMIFS(NhatKy_ViPham!J:J, NhatKy_ViPham!E:E, "12_Tin", NhatKy_ViPham!F:F, B21, NhatKy_ViPham!C:C, "T30") - SUMIFS(NhatKy_ViPham!K:K, NhatKy_ViPham!E:E, "12_Tin", NhatKy_ViPham!F:F, B21, NhatKy_ViPham!C:C, "T30")</f>
        <v>100</v>
      </c>
      <c r="AV21" s="7">
        <f>100 + SUMIFS(NhatKy_ViPham!J:J, NhatKy_ViPham!E:E, "12_Tin", NhatKy_ViPham!F:F, B21, NhatKy_ViPham!C:C, "T31") - SUMIFS(NhatKy_ViPham!K:K, NhatKy_ViPham!E:E, "12_Tin", NhatKy_ViPham!F:F, B21, NhatKy_ViPham!C:C, "T31")</f>
        <v>100</v>
      </c>
      <c r="AW21" s="7">
        <f>100 + SUMIFS(NhatKy_ViPham!J:J, NhatKy_ViPham!E:E, "12_Tin", NhatKy_ViPham!F:F, B21, NhatKy_ViPham!C:C, "T32") - SUMIFS(NhatKy_ViPham!K:K, NhatKy_ViPham!E:E, "12_Tin", NhatKy_ViPham!F:F, B21, NhatKy_ViPham!C:C, "T32")</f>
        <v>100</v>
      </c>
      <c r="AX21" s="7">
        <f>100 + SUMIFS(NhatKy_ViPham!J:J, NhatKy_ViPham!E:E, "12_Tin", NhatKy_ViPham!F:F, B21, NhatKy_ViPham!C:C, "T33") - SUMIFS(NhatKy_ViPham!K:K, NhatKy_ViPham!E:E, "12_Tin", NhatKy_ViPham!F:F, B21, NhatKy_ViPham!C:C, "T33")</f>
        <v>100</v>
      </c>
      <c r="AY21" s="7">
        <f>100 + SUMIFS(NhatKy_ViPham!J:J, NhatKy_ViPham!E:E, "12_Tin", NhatKy_ViPham!F:F, B21, NhatKy_ViPham!C:C, "T34") - SUMIFS(NhatKy_ViPham!K:K, NhatKy_ViPham!E:E, "12_Tin", NhatKy_ViPham!F:F, B21, NhatKy_ViPham!C:C, "T34")</f>
        <v>100</v>
      </c>
      <c r="AZ21" s="7">
        <f>100 + SUMIFS(NhatKy_ViPham!J:J, NhatKy_ViPham!E:E, "12_Tin", NhatKy_ViPham!F:F, B21, NhatKy_ViPham!C:C, "T35") - SUMIFS(NhatKy_ViPham!K:K, NhatKy_ViPham!E:E, "12_Tin", NhatKy_ViPham!F:F, B21, NhatKy_ViPham!C:C, "T35")</f>
        <v>100</v>
      </c>
      <c r="BA21" s="12">
        <f t="shared" si="0"/>
        <v>100</v>
      </c>
      <c r="BB21" s="11" t="s">
        <v>430</v>
      </c>
      <c r="BC21" s="14" t="str">
        <f t="shared" si="1"/>
        <v>Tốt</v>
      </c>
      <c r="BD21" s="10" t="str">
        <f t="shared" si="2"/>
        <v>🟢 BÌNH THƯỜNG</v>
      </c>
    </row>
    <row r="22" spans="1:56" x14ac:dyDescent="0.25">
      <c r="A22" s="5">
        <v>14</v>
      </c>
      <c r="B22" s="15" t="s">
        <v>2675</v>
      </c>
      <c r="C22" s="5" t="s">
        <v>2676</v>
      </c>
      <c r="D22" s="5" t="s">
        <v>435</v>
      </c>
      <c r="E22" s="11" t="s">
        <v>430</v>
      </c>
      <c r="F22" s="6">
        <f>SUMIFS(NhatKy_ViPham!K:K, NhatKy_ViPham!E:E, "12_Tin", NhatKy_ViPham!F:F, B22, NhatKy_ViPham!H:H, "L01")</f>
        <v>0</v>
      </c>
      <c r="G22" s="6">
        <f>SUMIFS(NhatKy_ViPham!K:K, NhatKy_ViPham!E:E, "12_Tin", NhatKy_ViPham!F:F, B22, NhatKy_ViPham!H:H, "L02")</f>
        <v>0</v>
      </c>
      <c r="H22" s="6">
        <f>SUMIFS(NhatKy_ViPham!K:K, NhatKy_ViPham!E:E, "12_Tin", NhatKy_ViPham!F:F, B22, NhatKy_ViPham!H:H, "L03")</f>
        <v>0</v>
      </c>
      <c r="I22" s="6">
        <f>SUMIFS(NhatKy_ViPham!K:K, NhatKy_ViPham!E:E, "12_Tin", NhatKy_ViPham!F:F, B22, NhatKy_ViPham!H:H, "L04")</f>
        <v>0</v>
      </c>
      <c r="J22" s="6">
        <f>SUMIFS(NhatKy_ViPham!K:K, NhatKy_ViPham!E:E, "12_Tin", NhatKy_ViPham!F:F, B22, NhatKy_ViPham!H:H, "L05")</f>
        <v>0</v>
      </c>
      <c r="K22" s="6">
        <f>SUMIFS(NhatKy_ViPham!K:K, NhatKy_ViPham!E:E, "12_Tin", NhatKy_ViPham!F:F, B22, NhatKy_ViPham!H:H, "L06")</f>
        <v>0</v>
      </c>
      <c r="L22" s="6">
        <f>SUMIFS(NhatKy_ViPham!K:K, NhatKy_ViPham!E:E, "12_Tin", NhatKy_ViPham!F:F, B22, NhatKy_ViPham!H:H, "L07")</f>
        <v>0</v>
      </c>
      <c r="M22" s="6">
        <f>SUMIFS(NhatKy_ViPham!K:K, NhatKy_ViPham!E:E, "12_Tin", NhatKy_ViPham!F:F, B22, NhatKy_ViPham!H:H, "L08")</f>
        <v>0</v>
      </c>
      <c r="N22" s="6">
        <f>SUMIFS(NhatKy_ViPham!K:K, NhatKy_ViPham!E:E, "12_Tin", NhatKy_ViPham!F:F, B22, NhatKy_ViPham!H:H, "L09")</f>
        <v>0</v>
      </c>
      <c r="O22" s="6">
        <f>SUMIFS(NhatKy_ViPham!K:K, NhatKy_ViPham!E:E, "12_Tin", NhatKy_ViPham!F:F, B22, NhatKy_ViPham!H:H, "L10")</f>
        <v>0</v>
      </c>
      <c r="P22" s="12">
        <f>SUMIFS(NhatKy_ViPham!J:J, NhatKy_ViPham!E:E, "12_Tin", NhatKy_ViPham!F:F, B22)</f>
        <v>0</v>
      </c>
      <c r="Q22" s="13">
        <f>SUMIFS(NhatKy_ViPham!K:K, NhatKy_ViPham!E:E, "12_Tin", NhatKy_ViPham!F:F, B22)</f>
        <v>0</v>
      </c>
      <c r="R22" s="6">
        <f>100 + SUMIFS(NhatKy_ViPham!J:J, NhatKy_ViPham!E:E, "12_Tin", NhatKy_ViPham!F:F, B22, NhatKy_ViPham!C:C, "T1") - SUMIFS(NhatKy_ViPham!K:K, NhatKy_ViPham!E:E, "12_Tin", NhatKy_ViPham!F:F, B22, NhatKy_ViPham!C:C, "T1")</f>
        <v>100</v>
      </c>
      <c r="S22" s="6">
        <f>100 + SUMIFS(NhatKy_ViPham!J:J, NhatKy_ViPham!E:E, "12_Tin", NhatKy_ViPham!F:F, B22, NhatKy_ViPham!C:C, "T2") - SUMIFS(NhatKy_ViPham!K:K, NhatKy_ViPham!E:E, "12_Tin", NhatKy_ViPham!F:F, B22, NhatKy_ViPham!C:C, "T2")</f>
        <v>100</v>
      </c>
      <c r="T22" s="6">
        <f>100 + SUMIFS(NhatKy_ViPham!J:J, NhatKy_ViPham!E:E, "12_Tin", NhatKy_ViPham!F:F, B22, NhatKy_ViPham!C:C, "T3") - SUMIFS(NhatKy_ViPham!K:K, NhatKy_ViPham!E:E, "12_Tin", NhatKy_ViPham!F:F, B22, NhatKy_ViPham!C:C, "T3")</f>
        <v>100</v>
      </c>
      <c r="U22" s="6">
        <f>100 + SUMIFS(NhatKy_ViPham!J:J, NhatKy_ViPham!E:E, "12_Tin", NhatKy_ViPham!F:F, B22, NhatKy_ViPham!C:C, "T4") - SUMIFS(NhatKy_ViPham!K:K, NhatKy_ViPham!E:E, "12_Tin", NhatKy_ViPham!F:F, B22, NhatKy_ViPham!C:C, "T4")</f>
        <v>100</v>
      </c>
      <c r="V22" s="6">
        <f>100 + SUMIFS(NhatKy_ViPham!J:J, NhatKy_ViPham!E:E, "12_Tin", NhatKy_ViPham!F:F, B22, NhatKy_ViPham!C:C, "T5") - SUMIFS(NhatKy_ViPham!K:K, NhatKy_ViPham!E:E, "12_Tin", NhatKy_ViPham!F:F, B22, NhatKy_ViPham!C:C, "T5")</f>
        <v>100</v>
      </c>
      <c r="W22" s="6">
        <f>100 + SUMIFS(NhatKy_ViPham!J:J, NhatKy_ViPham!E:E, "12_Tin", NhatKy_ViPham!F:F, B22, NhatKy_ViPham!C:C, "T6") - SUMIFS(NhatKy_ViPham!K:K, NhatKy_ViPham!E:E, "12_Tin", NhatKy_ViPham!F:F, B22, NhatKy_ViPham!C:C, "T6")</f>
        <v>100</v>
      </c>
      <c r="X22" s="6">
        <f>100 + SUMIFS(NhatKy_ViPham!J:J, NhatKy_ViPham!E:E, "12_Tin", NhatKy_ViPham!F:F, B22, NhatKy_ViPham!C:C, "T7") - SUMIFS(NhatKy_ViPham!K:K, NhatKy_ViPham!E:E, "12_Tin", NhatKy_ViPham!F:F, B22, NhatKy_ViPham!C:C, "T7")</f>
        <v>100</v>
      </c>
      <c r="Y22" s="6">
        <f>100 + SUMIFS(NhatKy_ViPham!J:J, NhatKy_ViPham!E:E, "12_Tin", NhatKy_ViPham!F:F, B22, NhatKy_ViPham!C:C, "T8") - SUMIFS(NhatKy_ViPham!K:K, NhatKy_ViPham!E:E, "12_Tin", NhatKy_ViPham!F:F, B22, NhatKy_ViPham!C:C, "T8")</f>
        <v>100</v>
      </c>
      <c r="Z22" s="6">
        <f>100 + SUMIFS(NhatKy_ViPham!J:J, NhatKy_ViPham!E:E, "12_Tin", NhatKy_ViPham!F:F, B22, NhatKy_ViPham!C:C, "T9") - SUMIFS(NhatKy_ViPham!K:K, NhatKy_ViPham!E:E, "12_Tin", NhatKy_ViPham!F:F, B22, NhatKy_ViPham!C:C, "T9")</f>
        <v>100</v>
      </c>
      <c r="AA22" s="6">
        <f>100 + SUMIFS(NhatKy_ViPham!J:J, NhatKy_ViPham!E:E, "12_Tin", NhatKy_ViPham!F:F, B22, NhatKy_ViPham!C:C, "T10") - SUMIFS(NhatKy_ViPham!K:K, NhatKy_ViPham!E:E, "12_Tin", NhatKy_ViPham!F:F, B22, NhatKy_ViPham!C:C, "T10")</f>
        <v>100</v>
      </c>
      <c r="AB22" s="6">
        <f>100 + SUMIFS(NhatKy_ViPham!J:J, NhatKy_ViPham!E:E, "12_Tin", NhatKy_ViPham!F:F, B22, NhatKy_ViPham!C:C, "T11") - SUMIFS(NhatKy_ViPham!K:K, NhatKy_ViPham!E:E, "12_Tin", NhatKy_ViPham!F:F, B22, NhatKy_ViPham!C:C, "T11")</f>
        <v>100</v>
      </c>
      <c r="AC22" s="6">
        <f>100 + SUMIFS(NhatKy_ViPham!J:J, NhatKy_ViPham!E:E, "12_Tin", NhatKy_ViPham!F:F, B22, NhatKy_ViPham!C:C, "T12") - SUMIFS(NhatKy_ViPham!K:K, NhatKy_ViPham!E:E, "12_Tin", NhatKy_ViPham!F:F, B22, NhatKy_ViPham!C:C, "T12")</f>
        <v>100</v>
      </c>
      <c r="AD22" s="6">
        <f>100 + SUMIFS(NhatKy_ViPham!J:J, NhatKy_ViPham!E:E, "12_Tin", NhatKy_ViPham!F:F, B22, NhatKy_ViPham!C:C, "T13") - SUMIFS(NhatKy_ViPham!K:K, NhatKy_ViPham!E:E, "12_Tin", NhatKy_ViPham!F:F, B22, NhatKy_ViPham!C:C, "T13")</f>
        <v>100</v>
      </c>
      <c r="AE22" s="6">
        <f>100 + SUMIFS(NhatKy_ViPham!J:J, NhatKy_ViPham!E:E, "12_Tin", NhatKy_ViPham!F:F, B22, NhatKy_ViPham!C:C, "T14") - SUMIFS(NhatKy_ViPham!K:K, NhatKy_ViPham!E:E, "12_Tin", NhatKy_ViPham!F:F, B22, NhatKy_ViPham!C:C, "T14")</f>
        <v>100</v>
      </c>
      <c r="AF22" s="6">
        <f>100 + SUMIFS(NhatKy_ViPham!J:J, NhatKy_ViPham!E:E, "12_Tin", NhatKy_ViPham!F:F, B22, NhatKy_ViPham!C:C, "T15") - SUMIFS(NhatKy_ViPham!K:K, NhatKy_ViPham!E:E, "12_Tin", NhatKy_ViPham!F:F, B22, NhatKy_ViPham!C:C, "T15")</f>
        <v>100</v>
      </c>
      <c r="AG22" s="6">
        <f>100 + SUMIFS(NhatKy_ViPham!J:J, NhatKy_ViPham!E:E, "12_Tin", NhatKy_ViPham!F:F, B22, NhatKy_ViPham!C:C, "T16") - SUMIFS(NhatKy_ViPham!K:K, NhatKy_ViPham!E:E, "12_Tin", NhatKy_ViPham!F:F, B22, NhatKy_ViPham!C:C, "T16")</f>
        <v>100</v>
      </c>
      <c r="AH22" s="6">
        <f>100 + SUMIFS(NhatKy_ViPham!J:J, NhatKy_ViPham!E:E, "12_Tin", NhatKy_ViPham!F:F, B22, NhatKy_ViPham!C:C, "T17") - SUMIFS(NhatKy_ViPham!K:K, NhatKy_ViPham!E:E, "12_Tin", NhatKy_ViPham!F:F, B22, NhatKy_ViPham!C:C, "T17")</f>
        <v>100</v>
      </c>
      <c r="AI22" s="6">
        <f>100 + SUMIFS(NhatKy_ViPham!J:J, NhatKy_ViPham!E:E, "12_Tin", NhatKy_ViPham!F:F, B22, NhatKy_ViPham!C:C, "T18") - SUMIFS(NhatKy_ViPham!K:K, NhatKy_ViPham!E:E, "12_Tin", NhatKy_ViPham!F:F, B22, NhatKy_ViPham!C:C, "T18")</f>
        <v>100</v>
      </c>
      <c r="AJ22" s="6">
        <f>100 + SUMIFS(NhatKy_ViPham!J:J, NhatKy_ViPham!E:E, "12_Tin", NhatKy_ViPham!F:F, B22, NhatKy_ViPham!C:C, "T19") - SUMIFS(NhatKy_ViPham!K:K, NhatKy_ViPham!E:E, "12_Tin", NhatKy_ViPham!F:F, B22, NhatKy_ViPham!C:C, "T19")</f>
        <v>100</v>
      </c>
      <c r="AK22" s="6">
        <f>100 + SUMIFS(NhatKy_ViPham!J:J, NhatKy_ViPham!E:E, "12_Tin", NhatKy_ViPham!F:F, B22, NhatKy_ViPham!C:C, "T20") - SUMIFS(NhatKy_ViPham!K:K, NhatKy_ViPham!E:E, "12_Tin", NhatKy_ViPham!F:F, B22, NhatKy_ViPham!C:C, "T20")</f>
        <v>100</v>
      </c>
      <c r="AL22" s="6">
        <f>100 + SUMIFS(NhatKy_ViPham!J:J, NhatKy_ViPham!E:E, "12_Tin", NhatKy_ViPham!F:F, B22, NhatKy_ViPham!C:C, "T21") - SUMIFS(NhatKy_ViPham!K:K, NhatKy_ViPham!E:E, "12_Tin", NhatKy_ViPham!F:F, B22, NhatKy_ViPham!C:C, "T21")</f>
        <v>100</v>
      </c>
      <c r="AM22" s="6">
        <f>100 + SUMIFS(NhatKy_ViPham!J:J, NhatKy_ViPham!E:E, "12_Tin", NhatKy_ViPham!F:F, B22, NhatKy_ViPham!C:C, "T22") - SUMIFS(NhatKy_ViPham!K:K, NhatKy_ViPham!E:E, "12_Tin", NhatKy_ViPham!F:F, B22, NhatKy_ViPham!C:C, "T22")</f>
        <v>100</v>
      </c>
      <c r="AN22" s="6">
        <f>100 + SUMIFS(NhatKy_ViPham!J:J, NhatKy_ViPham!E:E, "12_Tin", NhatKy_ViPham!F:F, B22, NhatKy_ViPham!C:C, "T23") - SUMIFS(NhatKy_ViPham!K:K, NhatKy_ViPham!E:E, "12_Tin", NhatKy_ViPham!F:F, B22, NhatKy_ViPham!C:C, "T23")</f>
        <v>100</v>
      </c>
      <c r="AO22" s="6">
        <f>100 + SUMIFS(NhatKy_ViPham!J:J, NhatKy_ViPham!E:E, "12_Tin", NhatKy_ViPham!F:F, B22, NhatKy_ViPham!C:C, "T24") - SUMIFS(NhatKy_ViPham!K:K, NhatKy_ViPham!E:E, "12_Tin", NhatKy_ViPham!F:F, B22, NhatKy_ViPham!C:C, "T24")</f>
        <v>100</v>
      </c>
      <c r="AP22" s="6">
        <f>100 + SUMIFS(NhatKy_ViPham!J:J, NhatKy_ViPham!E:E, "12_Tin", NhatKy_ViPham!F:F, B22, NhatKy_ViPham!C:C, "T25") - SUMIFS(NhatKy_ViPham!K:K, NhatKy_ViPham!E:E, "12_Tin", NhatKy_ViPham!F:F, B22, NhatKy_ViPham!C:C, "T25")</f>
        <v>100</v>
      </c>
      <c r="AQ22" s="6">
        <f>100 + SUMIFS(NhatKy_ViPham!J:J, NhatKy_ViPham!E:E, "12_Tin", NhatKy_ViPham!F:F, B22, NhatKy_ViPham!C:C, "T26") - SUMIFS(NhatKy_ViPham!K:K, NhatKy_ViPham!E:E, "12_Tin", NhatKy_ViPham!F:F, B22, NhatKy_ViPham!C:C, "T26")</f>
        <v>100</v>
      </c>
      <c r="AR22" s="6">
        <f>100 + SUMIFS(NhatKy_ViPham!J:J, NhatKy_ViPham!E:E, "12_Tin", NhatKy_ViPham!F:F, B22, NhatKy_ViPham!C:C, "T27") - SUMIFS(NhatKy_ViPham!K:K, NhatKy_ViPham!E:E, "12_Tin", NhatKy_ViPham!F:F, B22, NhatKy_ViPham!C:C, "T27")</f>
        <v>100</v>
      </c>
      <c r="AS22" s="6">
        <f>100 + SUMIFS(NhatKy_ViPham!J:J, NhatKy_ViPham!E:E, "12_Tin", NhatKy_ViPham!F:F, B22, NhatKy_ViPham!C:C, "T28") - SUMIFS(NhatKy_ViPham!K:K, NhatKy_ViPham!E:E, "12_Tin", NhatKy_ViPham!F:F, B22, NhatKy_ViPham!C:C, "T28")</f>
        <v>100</v>
      </c>
      <c r="AT22" s="6">
        <f>100 + SUMIFS(NhatKy_ViPham!J:J, NhatKy_ViPham!E:E, "12_Tin", NhatKy_ViPham!F:F, B22, NhatKy_ViPham!C:C, "T29") - SUMIFS(NhatKy_ViPham!K:K, NhatKy_ViPham!E:E, "12_Tin", NhatKy_ViPham!F:F, B22, NhatKy_ViPham!C:C, "T29")</f>
        <v>100</v>
      </c>
      <c r="AU22" s="6">
        <f>100 + SUMIFS(NhatKy_ViPham!J:J, NhatKy_ViPham!E:E, "12_Tin", NhatKy_ViPham!F:F, B22, NhatKy_ViPham!C:C, "T30") - SUMIFS(NhatKy_ViPham!K:K, NhatKy_ViPham!E:E, "12_Tin", NhatKy_ViPham!F:F, B22, NhatKy_ViPham!C:C, "T30")</f>
        <v>100</v>
      </c>
      <c r="AV22" s="6">
        <f>100 + SUMIFS(NhatKy_ViPham!J:J, NhatKy_ViPham!E:E, "12_Tin", NhatKy_ViPham!F:F, B22, NhatKy_ViPham!C:C, "T31") - SUMIFS(NhatKy_ViPham!K:K, NhatKy_ViPham!E:E, "12_Tin", NhatKy_ViPham!F:F, B22, NhatKy_ViPham!C:C, "T31")</f>
        <v>100</v>
      </c>
      <c r="AW22" s="6">
        <f>100 + SUMIFS(NhatKy_ViPham!J:J, NhatKy_ViPham!E:E, "12_Tin", NhatKy_ViPham!F:F, B22, NhatKy_ViPham!C:C, "T32") - SUMIFS(NhatKy_ViPham!K:K, NhatKy_ViPham!E:E, "12_Tin", NhatKy_ViPham!F:F, B22, NhatKy_ViPham!C:C, "T32")</f>
        <v>100</v>
      </c>
      <c r="AX22" s="6">
        <f>100 + SUMIFS(NhatKy_ViPham!J:J, NhatKy_ViPham!E:E, "12_Tin", NhatKy_ViPham!F:F, B22, NhatKy_ViPham!C:C, "T33") - SUMIFS(NhatKy_ViPham!K:K, NhatKy_ViPham!E:E, "12_Tin", NhatKy_ViPham!F:F, B22, NhatKy_ViPham!C:C, "T33")</f>
        <v>100</v>
      </c>
      <c r="AY22" s="6">
        <f>100 + SUMIFS(NhatKy_ViPham!J:J, NhatKy_ViPham!E:E, "12_Tin", NhatKy_ViPham!F:F, B22, NhatKy_ViPham!C:C, "T34") - SUMIFS(NhatKy_ViPham!K:K, NhatKy_ViPham!E:E, "12_Tin", NhatKy_ViPham!F:F, B22, NhatKy_ViPham!C:C, "T34")</f>
        <v>100</v>
      </c>
      <c r="AZ22" s="6">
        <f>100 + SUMIFS(NhatKy_ViPham!J:J, NhatKy_ViPham!E:E, "12_Tin", NhatKy_ViPham!F:F, B22, NhatKy_ViPham!C:C, "T35") - SUMIFS(NhatKy_ViPham!K:K, NhatKy_ViPham!E:E, "12_Tin", NhatKy_ViPham!F:F, B22, NhatKy_ViPham!C:C, "T35")</f>
        <v>100</v>
      </c>
      <c r="BA22" s="12">
        <f t="shared" si="0"/>
        <v>100</v>
      </c>
      <c r="BB22" s="11" t="s">
        <v>430</v>
      </c>
      <c r="BC22" s="16" t="str">
        <f t="shared" si="1"/>
        <v>Tốt</v>
      </c>
      <c r="BD22" s="15" t="str">
        <f t="shared" si="2"/>
        <v>🟢 BÌNH THƯỜNG</v>
      </c>
    </row>
    <row r="23" spans="1:56" x14ac:dyDescent="0.25">
      <c r="A23" s="4">
        <v>15</v>
      </c>
      <c r="B23" s="10" t="s">
        <v>2677</v>
      </c>
      <c r="C23" s="4" t="s">
        <v>2507</v>
      </c>
      <c r="D23" s="4" t="s">
        <v>435</v>
      </c>
      <c r="E23" s="11" t="s">
        <v>430</v>
      </c>
      <c r="F23" s="7">
        <f>SUMIFS(NhatKy_ViPham!K:K, NhatKy_ViPham!E:E, "12_Tin", NhatKy_ViPham!F:F, B23, NhatKy_ViPham!H:H, "L01")</f>
        <v>0</v>
      </c>
      <c r="G23" s="7">
        <f>SUMIFS(NhatKy_ViPham!K:K, NhatKy_ViPham!E:E, "12_Tin", NhatKy_ViPham!F:F, B23, NhatKy_ViPham!H:H, "L02")</f>
        <v>0</v>
      </c>
      <c r="H23" s="7">
        <f>SUMIFS(NhatKy_ViPham!K:K, NhatKy_ViPham!E:E, "12_Tin", NhatKy_ViPham!F:F, B23, NhatKy_ViPham!H:H, "L03")</f>
        <v>0</v>
      </c>
      <c r="I23" s="7">
        <f>SUMIFS(NhatKy_ViPham!K:K, NhatKy_ViPham!E:E, "12_Tin", NhatKy_ViPham!F:F, B23, NhatKy_ViPham!H:H, "L04")</f>
        <v>0</v>
      </c>
      <c r="J23" s="7">
        <f>SUMIFS(NhatKy_ViPham!K:K, NhatKy_ViPham!E:E, "12_Tin", NhatKy_ViPham!F:F, B23, NhatKy_ViPham!H:H, "L05")</f>
        <v>0</v>
      </c>
      <c r="K23" s="7">
        <f>SUMIFS(NhatKy_ViPham!K:K, NhatKy_ViPham!E:E, "12_Tin", NhatKy_ViPham!F:F, B23, NhatKy_ViPham!H:H, "L06")</f>
        <v>0</v>
      </c>
      <c r="L23" s="7">
        <f>SUMIFS(NhatKy_ViPham!K:K, NhatKy_ViPham!E:E, "12_Tin", NhatKy_ViPham!F:F, B23, NhatKy_ViPham!H:H, "L07")</f>
        <v>0</v>
      </c>
      <c r="M23" s="7">
        <f>SUMIFS(NhatKy_ViPham!K:K, NhatKy_ViPham!E:E, "12_Tin", NhatKy_ViPham!F:F, B23, NhatKy_ViPham!H:H, "L08")</f>
        <v>0</v>
      </c>
      <c r="N23" s="7">
        <f>SUMIFS(NhatKy_ViPham!K:K, NhatKy_ViPham!E:E, "12_Tin", NhatKy_ViPham!F:F, B23, NhatKy_ViPham!H:H, "L09")</f>
        <v>0</v>
      </c>
      <c r="O23" s="7">
        <f>SUMIFS(NhatKy_ViPham!K:K, NhatKy_ViPham!E:E, "12_Tin", NhatKy_ViPham!F:F, B23, NhatKy_ViPham!H:H, "L10")</f>
        <v>0</v>
      </c>
      <c r="P23" s="12">
        <f>SUMIFS(NhatKy_ViPham!J:J, NhatKy_ViPham!E:E, "12_Tin", NhatKy_ViPham!F:F, B23)</f>
        <v>0</v>
      </c>
      <c r="Q23" s="13">
        <f>SUMIFS(NhatKy_ViPham!K:K, NhatKy_ViPham!E:E, "12_Tin", NhatKy_ViPham!F:F, B23)</f>
        <v>0</v>
      </c>
      <c r="R23" s="7">
        <f>100 + SUMIFS(NhatKy_ViPham!J:J, NhatKy_ViPham!E:E, "12_Tin", NhatKy_ViPham!F:F, B23, NhatKy_ViPham!C:C, "T1") - SUMIFS(NhatKy_ViPham!K:K, NhatKy_ViPham!E:E, "12_Tin", NhatKy_ViPham!F:F, B23, NhatKy_ViPham!C:C, "T1")</f>
        <v>100</v>
      </c>
      <c r="S23" s="7">
        <f>100 + SUMIFS(NhatKy_ViPham!J:J, NhatKy_ViPham!E:E, "12_Tin", NhatKy_ViPham!F:F, B23, NhatKy_ViPham!C:C, "T2") - SUMIFS(NhatKy_ViPham!K:K, NhatKy_ViPham!E:E, "12_Tin", NhatKy_ViPham!F:F, B23, NhatKy_ViPham!C:C, "T2")</f>
        <v>100</v>
      </c>
      <c r="T23" s="7">
        <f>100 + SUMIFS(NhatKy_ViPham!J:J, NhatKy_ViPham!E:E, "12_Tin", NhatKy_ViPham!F:F, B23, NhatKy_ViPham!C:C, "T3") - SUMIFS(NhatKy_ViPham!K:K, NhatKy_ViPham!E:E, "12_Tin", NhatKy_ViPham!F:F, B23, NhatKy_ViPham!C:C, "T3")</f>
        <v>100</v>
      </c>
      <c r="U23" s="7">
        <f>100 + SUMIFS(NhatKy_ViPham!J:J, NhatKy_ViPham!E:E, "12_Tin", NhatKy_ViPham!F:F, B23, NhatKy_ViPham!C:C, "T4") - SUMIFS(NhatKy_ViPham!K:K, NhatKy_ViPham!E:E, "12_Tin", NhatKy_ViPham!F:F, B23, NhatKy_ViPham!C:C, "T4")</f>
        <v>100</v>
      </c>
      <c r="V23" s="7">
        <f>100 + SUMIFS(NhatKy_ViPham!J:J, NhatKy_ViPham!E:E, "12_Tin", NhatKy_ViPham!F:F, B23, NhatKy_ViPham!C:C, "T5") - SUMIFS(NhatKy_ViPham!K:K, NhatKy_ViPham!E:E, "12_Tin", NhatKy_ViPham!F:F, B23, NhatKy_ViPham!C:C, "T5")</f>
        <v>100</v>
      </c>
      <c r="W23" s="7">
        <f>100 + SUMIFS(NhatKy_ViPham!J:J, NhatKy_ViPham!E:E, "12_Tin", NhatKy_ViPham!F:F, B23, NhatKy_ViPham!C:C, "T6") - SUMIFS(NhatKy_ViPham!K:K, NhatKy_ViPham!E:E, "12_Tin", NhatKy_ViPham!F:F, B23, NhatKy_ViPham!C:C, "T6")</f>
        <v>100</v>
      </c>
      <c r="X23" s="7">
        <f>100 + SUMIFS(NhatKy_ViPham!J:J, NhatKy_ViPham!E:E, "12_Tin", NhatKy_ViPham!F:F, B23, NhatKy_ViPham!C:C, "T7") - SUMIFS(NhatKy_ViPham!K:K, NhatKy_ViPham!E:E, "12_Tin", NhatKy_ViPham!F:F, B23, NhatKy_ViPham!C:C, "T7")</f>
        <v>100</v>
      </c>
      <c r="Y23" s="7">
        <f>100 + SUMIFS(NhatKy_ViPham!J:J, NhatKy_ViPham!E:E, "12_Tin", NhatKy_ViPham!F:F, B23, NhatKy_ViPham!C:C, "T8") - SUMIFS(NhatKy_ViPham!K:K, NhatKy_ViPham!E:E, "12_Tin", NhatKy_ViPham!F:F, B23, NhatKy_ViPham!C:C, "T8")</f>
        <v>100</v>
      </c>
      <c r="Z23" s="7">
        <f>100 + SUMIFS(NhatKy_ViPham!J:J, NhatKy_ViPham!E:E, "12_Tin", NhatKy_ViPham!F:F, B23, NhatKy_ViPham!C:C, "T9") - SUMIFS(NhatKy_ViPham!K:K, NhatKy_ViPham!E:E, "12_Tin", NhatKy_ViPham!F:F, B23, NhatKy_ViPham!C:C, "T9")</f>
        <v>100</v>
      </c>
      <c r="AA23" s="7">
        <f>100 + SUMIFS(NhatKy_ViPham!J:J, NhatKy_ViPham!E:E, "12_Tin", NhatKy_ViPham!F:F, B23, NhatKy_ViPham!C:C, "T10") - SUMIFS(NhatKy_ViPham!K:K, NhatKy_ViPham!E:E, "12_Tin", NhatKy_ViPham!F:F, B23, NhatKy_ViPham!C:C, "T10")</f>
        <v>100</v>
      </c>
      <c r="AB23" s="7">
        <f>100 + SUMIFS(NhatKy_ViPham!J:J, NhatKy_ViPham!E:E, "12_Tin", NhatKy_ViPham!F:F, B23, NhatKy_ViPham!C:C, "T11") - SUMIFS(NhatKy_ViPham!K:K, NhatKy_ViPham!E:E, "12_Tin", NhatKy_ViPham!F:F, B23, NhatKy_ViPham!C:C, "T11")</f>
        <v>100</v>
      </c>
      <c r="AC23" s="7">
        <f>100 + SUMIFS(NhatKy_ViPham!J:J, NhatKy_ViPham!E:E, "12_Tin", NhatKy_ViPham!F:F, B23, NhatKy_ViPham!C:C, "T12") - SUMIFS(NhatKy_ViPham!K:K, NhatKy_ViPham!E:E, "12_Tin", NhatKy_ViPham!F:F, B23, NhatKy_ViPham!C:C, "T12")</f>
        <v>100</v>
      </c>
      <c r="AD23" s="7">
        <f>100 + SUMIFS(NhatKy_ViPham!J:J, NhatKy_ViPham!E:E, "12_Tin", NhatKy_ViPham!F:F, B23, NhatKy_ViPham!C:C, "T13") - SUMIFS(NhatKy_ViPham!K:K, NhatKy_ViPham!E:E, "12_Tin", NhatKy_ViPham!F:F, B23, NhatKy_ViPham!C:C, "T13")</f>
        <v>100</v>
      </c>
      <c r="AE23" s="7">
        <f>100 + SUMIFS(NhatKy_ViPham!J:J, NhatKy_ViPham!E:E, "12_Tin", NhatKy_ViPham!F:F, B23, NhatKy_ViPham!C:C, "T14") - SUMIFS(NhatKy_ViPham!K:K, NhatKy_ViPham!E:E, "12_Tin", NhatKy_ViPham!F:F, B23, NhatKy_ViPham!C:C, "T14")</f>
        <v>100</v>
      </c>
      <c r="AF23" s="7">
        <f>100 + SUMIFS(NhatKy_ViPham!J:J, NhatKy_ViPham!E:E, "12_Tin", NhatKy_ViPham!F:F, B23, NhatKy_ViPham!C:C, "T15") - SUMIFS(NhatKy_ViPham!K:K, NhatKy_ViPham!E:E, "12_Tin", NhatKy_ViPham!F:F, B23, NhatKy_ViPham!C:C, "T15")</f>
        <v>100</v>
      </c>
      <c r="AG23" s="7">
        <f>100 + SUMIFS(NhatKy_ViPham!J:J, NhatKy_ViPham!E:E, "12_Tin", NhatKy_ViPham!F:F, B23, NhatKy_ViPham!C:C, "T16") - SUMIFS(NhatKy_ViPham!K:K, NhatKy_ViPham!E:E, "12_Tin", NhatKy_ViPham!F:F, B23, NhatKy_ViPham!C:C, "T16")</f>
        <v>100</v>
      </c>
      <c r="AH23" s="7">
        <f>100 + SUMIFS(NhatKy_ViPham!J:J, NhatKy_ViPham!E:E, "12_Tin", NhatKy_ViPham!F:F, B23, NhatKy_ViPham!C:C, "T17") - SUMIFS(NhatKy_ViPham!K:K, NhatKy_ViPham!E:E, "12_Tin", NhatKy_ViPham!F:F, B23, NhatKy_ViPham!C:C, "T17")</f>
        <v>100</v>
      </c>
      <c r="AI23" s="7">
        <f>100 + SUMIFS(NhatKy_ViPham!J:J, NhatKy_ViPham!E:E, "12_Tin", NhatKy_ViPham!F:F, B23, NhatKy_ViPham!C:C, "T18") - SUMIFS(NhatKy_ViPham!K:K, NhatKy_ViPham!E:E, "12_Tin", NhatKy_ViPham!F:F, B23, NhatKy_ViPham!C:C, "T18")</f>
        <v>100</v>
      </c>
      <c r="AJ23" s="7">
        <f>100 + SUMIFS(NhatKy_ViPham!J:J, NhatKy_ViPham!E:E, "12_Tin", NhatKy_ViPham!F:F, B23, NhatKy_ViPham!C:C, "T19") - SUMIFS(NhatKy_ViPham!K:K, NhatKy_ViPham!E:E, "12_Tin", NhatKy_ViPham!F:F, B23, NhatKy_ViPham!C:C, "T19")</f>
        <v>100</v>
      </c>
      <c r="AK23" s="7">
        <f>100 + SUMIFS(NhatKy_ViPham!J:J, NhatKy_ViPham!E:E, "12_Tin", NhatKy_ViPham!F:F, B23, NhatKy_ViPham!C:C, "T20") - SUMIFS(NhatKy_ViPham!K:K, NhatKy_ViPham!E:E, "12_Tin", NhatKy_ViPham!F:F, B23, NhatKy_ViPham!C:C, "T20")</f>
        <v>100</v>
      </c>
      <c r="AL23" s="7">
        <f>100 + SUMIFS(NhatKy_ViPham!J:J, NhatKy_ViPham!E:E, "12_Tin", NhatKy_ViPham!F:F, B23, NhatKy_ViPham!C:C, "T21") - SUMIFS(NhatKy_ViPham!K:K, NhatKy_ViPham!E:E, "12_Tin", NhatKy_ViPham!F:F, B23, NhatKy_ViPham!C:C, "T21")</f>
        <v>100</v>
      </c>
      <c r="AM23" s="7">
        <f>100 + SUMIFS(NhatKy_ViPham!J:J, NhatKy_ViPham!E:E, "12_Tin", NhatKy_ViPham!F:F, B23, NhatKy_ViPham!C:C, "T22") - SUMIFS(NhatKy_ViPham!K:K, NhatKy_ViPham!E:E, "12_Tin", NhatKy_ViPham!F:F, B23, NhatKy_ViPham!C:C, "T22")</f>
        <v>100</v>
      </c>
      <c r="AN23" s="7">
        <f>100 + SUMIFS(NhatKy_ViPham!J:J, NhatKy_ViPham!E:E, "12_Tin", NhatKy_ViPham!F:F, B23, NhatKy_ViPham!C:C, "T23") - SUMIFS(NhatKy_ViPham!K:K, NhatKy_ViPham!E:E, "12_Tin", NhatKy_ViPham!F:F, B23, NhatKy_ViPham!C:C, "T23")</f>
        <v>100</v>
      </c>
      <c r="AO23" s="7">
        <f>100 + SUMIFS(NhatKy_ViPham!J:J, NhatKy_ViPham!E:E, "12_Tin", NhatKy_ViPham!F:F, B23, NhatKy_ViPham!C:C, "T24") - SUMIFS(NhatKy_ViPham!K:K, NhatKy_ViPham!E:E, "12_Tin", NhatKy_ViPham!F:F, B23, NhatKy_ViPham!C:C, "T24")</f>
        <v>100</v>
      </c>
      <c r="AP23" s="7">
        <f>100 + SUMIFS(NhatKy_ViPham!J:J, NhatKy_ViPham!E:E, "12_Tin", NhatKy_ViPham!F:F, B23, NhatKy_ViPham!C:C, "T25") - SUMIFS(NhatKy_ViPham!K:K, NhatKy_ViPham!E:E, "12_Tin", NhatKy_ViPham!F:F, B23, NhatKy_ViPham!C:C, "T25")</f>
        <v>100</v>
      </c>
      <c r="AQ23" s="7">
        <f>100 + SUMIFS(NhatKy_ViPham!J:J, NhatKy_ViPham!E:E, "12_Tin", NhatKy_ViPham!F:F, B23, NhatKy_ViPham!C:C, "T26") - SUMIFS(NhatKy_ViPham!K:K, NhatKy_ViPham!E:E, "12_Tin", NhatKy_ViPham!F:F, B23, NhatKy_ViPham!C:C, "T26")</f>
        <v>100</v>
      </c>
      <c r="AR23" s="7">
        <f>100 + SUMIFS(NhatKy_ViPham!J:J, NhatKy_ViPham!E:E, "12_Tin", NhatKy_ViPham!F:F, B23, NhatKy_ViPham!C:C, "T27") - SUMIFS(NhatKy_ViPham!K:K, NhatKy_ViPham!E:E, "12_Tin", NhatKy_ViPham!F:F, B23, NhatKy_ViPham!C:C, "T27")</f>
        <v>100</v>
      </c>
      <c r="AS23" s="7">
        <f>100 + SUMIFS(NhatKy_ViPham!J:J, NhatKy_ViPham!E:E, "12_Tin", NhatKy_ViPham!F:F, B23, NhatKy_ViPham!C:C, "T28") - SUMIFS(NhatKy_ViPham!K:K, NhatKy_ViPham!E:E, "12_Tin", NhatKy_ViPham!F:F, B23, NhatKy_ViPham!C:C, "T28")</f>
        <v>100</v>
      </c>
      <c r="AT23" s="7">
        <f>100 + SUMIFS(NhatKy_ViPham!J:J, NhatKy_ViPham!E:E, "12_Tin", NhatKy_ViPham!F:F, B23, NhatKy_ViPham!C:C, "T29") - SUMIFS(NhatKy_ViPham!K:K, NhatKy_ViPham!E:E, "12_Tin", NhatKy_ViPham!F:F, B23, NhatKy_ViPham!C:C, "T29")</f>
        <v>100</v>
      </c>
      <c r="AU23" s="7">
        <f>100 + SUMIFS(NhatKy_ViPham!J:J, NhatKy_ViPham!E:E, "12_Tin", NhatKy_ViPham!F:F, B23, NhatKy_ViPham!C:C, "T30") - SUMIFS(NhatKy_ViPham!K:K, NhatKy_ViPham!E:E, "12_Tin", NhatKy_ViPham!F:F, B23, NhatKy_ViPham!C:C, "T30")</f>
        <v>100</v>
      </c>
      <c r="AV23" s="7">
        <f>100 + SUMIFS(NhatKy_ViPham!J:J, NhatKy_ViPham!E:E, "12_Tin", NhatKy_ViPham!F:F, B23, NhatKy_ViPham!C:C, "T31") - SUMIFS(NhatKy_ViPham!K:K, NhatKy_ViPham!E:E, "12_Tin", NhatKy_ViPham!F:F, B23, NhatKy_ViPham!C:C, "T31")</f>
        <v>100</v>
      </c>
      <c r="AW23" s="7">
        <f>100 + SUMIFS(NhatKy_ViPham!J:J, NhatKy_ViPham!E:E, "12_Tin", NhatKy_ViPham!F:F, B23, NhatKy_ViPham!C:C, "T32") - SUMIFS(NhatKy_ViPham!K:K, NhatKy_ViPham!E:E, "12_Tin", NhatKy_ViPham!F:F, B23, NhatKy_ViPham!C:C, "T32")</f>
        <v>100</v>
      </c>
      <c r="AX23" s="7">
        <f>100 + SUMIFS(NhatKy_ViPham!J:J, NhatKy_ViPham!E:E, "12_Tin", NhatKy_ViPham!F:F, B23, NhatKy_ViPham!C:C, "T33") - SUMIFS(NhatKy_ViPham!K:K, NhatKy_ViPham!E:E, "12_Tin", NhatKy_ViPham!F:F, B23, NhatKy_ViPham!C:C, "T33")</f>
        <v>100</v>
      </c>
      <c r="AY23" s="7">
        <f>100 + SUMIFS(NhatKy_ViPham!J:J, NhatKy_ViPham!E:E, "12_Tin", NhatKy_ViPham!F:F, B23, NhatKy_ViPham!C:C, "T34") - SUMIFS(NhatKy_ViPham!K:K, NhatKy_ViPham!E:E, "12_Tin", NhatKy_ViPham!F:F, B23, NhatKy_ViPham!C:C, "T34")</f>
        <v>100</v>
      </c>
      <c r="AZ23" s="7">
        <f>100 + SUMIFS(NhatKy_ViPham!J:J, NhatKy_ViPham!E:E, "12_Tin", NhatKy_ViPham!F:F, B23, NhatKy_ViPham!C:C, "T35") - SUMIFS(NhatKy_ViPham!K:K, NhatKy_ViPham!E:E, "12_Tin", NhatKy_ViPham!F:F, B23, NhatKy_ViPham!C:C, "T35")</f>
        <v>100</v>
      </c>
      <c r="BA23" s="12">
        <f t="shared" si="0"/>
        <v>100</v>
      </c>
      <c r="BB23" s="11" t="s">
        <v>430</v>
      </c>
      <c r="BC23" s="14" t="str">
        <f t="shared" si="1"/>
        <v>Tốt</v>
      </c>
      <c r="BD23" s="10" t="str">
        <f t="shared" si="2"/>
        <v>🟢 BÌNH THƯỜNG</v>
      </c>
    </row>
    <row r="24" spans="1:56" x14ac:dyDescent="0.25">
      <c r="A24" s="5">
        <v>16</v>
      </c>
      <c r="B24" s="15" t="s">
        <v>2678</v>
      </c>
      <c r="C24" s="5" t="s">
        <v>2679</v>
      </c>
      <c r="D24" s="5" t="s">
        <v>435</v>
      </c>
      <c r="E24" s="11" t="s">
        <v>430</v>
      </c>
      <c r="F24" s="6">
        <f>SUMIFS(NhatKy_ViPham!K:K, NhatKy_ViPham!E:E, "12_Tin", NhatKy_ViPham!F:F, B24, NhatKy_ViPham!H:H, "L01")</f>
        <v>0</v>
      </c>
      <c r="G24" s="6">
        <f>SUMIFS(NhatKy_ViPham!K:K, NhatKy_ViPham!E:E, "12_Tin", NhatKy_ViPham!F:F, B24, NhatKy_ViPham!H:H, "L02")</f>
        <v>0</v>
      </c>
      <c r="H24" s="6">
        <f>SUMIFS(NhatKy_ViPham!K:K, NhatKy_ViPham!E:E, "12_Tin", NhatKy_ViPham!F:F, B24, NhatKy_ViPham!H:H, "L03")</f>
        <v>0</v>
      </c>
      <c r="I24" s="6">
        <f>SUMIFS(NhatKy_ViPham!K:K, NhatKy_ViPham!E:E, "12_Tin", NhatKy_ViPham!F:F, B24, NhatKy_ViPham!H:H, "L04")</f>
        <v>0</v>
      </c>
      <c r="J24" s="6">
        <f>SUMIFS(NhatKy_ViPham!K:K, NhatKy_ViPham!E:E, "12_Tin", NhatKy_ViPham!F:F, B24, NhatKy_ViPham!H:H, "L05")</f>
        <v>0</v>
      </c>
      <c r="K24" s="6">
        <f>SUMIFS(NhatKy_ViPham!K:K, NhatKy_ViPham!E:E, "12_Tin", NhatKy_ViPham!F:F, B24, NhatKy_ViPham!H:H, "L06")</f>
        <v>0</v>
      </c>
      <c r="L24" s="6">
        <f>SUMIFS(NhatKy_ViPham!K:K, NhatKy_ViPham!E:E, "12_Tin", NhatKy_ViPham!F:F, B24, NhatKy_ViPham!H:H, "L07")</f>
        <v>0</v>
      </c>
      <c r="M24" s="6">
        <f>SUMIFS(NhatKy_ViPham!K:K, NhatKy_ViPham!E:E, "12_Tin", NhatKy_ViPham!F:F, B24, NhatKy_ViPham!H:H, "L08")</f>
        <v>0</v>
      </c>
      <c r="N24" s="6">
        <f>SUMIFS(NhatKy_ViPham!K:K, NhatKy_ViPham!E:E, "12_Tin", NhatKy_ViPham!F:F, B24, NhatKy_ViPham!H:H, "L09")</f>
        <v>0</v>
      </c>
      <c r="O24" s="6">
        <f>SUMIFS(NhatKy_ViPham!K:K, NhatKy_ViPham!E:E, "12_Tin", NhatKy_ViPham!F:F, B24, NhatKy_ViPham!H:H, "L10")</f>
        <v>0</v>
      </c>
      <c r="P24" s="12">
        <f>SUMIFS(NhatKy_ViPham!J:J, NhatKy_ViPham!E:E, "12_Tin", NhatKy_ViPham!F:F, B24)</f>
        <v>0</v>
      </c>
      <c r="Q24" s="13">
        <f>SUMIFS(NhatKy_ViPham!K:K, NhatKy_ViPham!E:E, "12_Tin", NhatKy_ViPham!F:F, B24)</f>
        <v>0</v>
      </c>
      <c r="R24" s="6">
        <f>100 + SUMIFS(NhatKy_ViPham!J:J, NhatKy_ViPham!E:E, "12_Tin", NhatKy_ViPham!F:F, B24, NhatKy_ViPham!C:C, "T1") - SUMIFS(NhatKy_ViPham!K:K, NhatKy_ViPham!E:E, "12_Tin", NhatKy_ViPham!F:F, B24, NhatKy_ViPham!C:C, "T1")</f>
        <v>100</v>
      </c>
      <c r="S24" s="6">
        <f>100 + SUMIFS(NhatKy_ViPham!J:J, NhatKy_ViPham!E:E, "12_Tin", NhatKy_ViPham!F:F, B24, NhatKy_ViPham!C:C, "T2") - SUMIFS(NhatKy_ViPham!K:K, NhatKy_ViPham!E:E, "12_Tin", NhatKy_ViPham!F:F, B24, NhatKy_ViPham!C:C, "T2")</f>
        <v>100</v>
      </c>
      <c r="T24" s="6">
        <f>100 + SUMIFS(NhatKy_ViPham!J:J, NhatKy_ViPham!E:E, "12_Tin", NhatKy_ViPham!F:F, B24, NhatKy_ViPham!C:C, "T3") - SUMIFS(NhatKy_ViPham!K:K, NhatKy_ViPham!E:E, "12_Tin", NhatKy_ViPham!F:F, B24, NhatKy_ViPham!C:C, "T3")</f>
        <v>100</v>
      </c>
      <c r="U24" s="6">
        <f>100 + SUMIFS(NhatKy_ViPham!J:J, NhatKy_ViPham!E:E, "12_Tin", NhatKy_ViPham!F:F, B24, NhatKy_ViPham!C:C, "T4") - SUMIFS(NhatKy_ViPham!K:K, NhatKy_ViPham!E:E, "12_Tin", NhatKy_ViPham!F:F, B24, NhatKy_ViPham!C:C, "T4")</f>
        <v>100</v>
      </c>
      <c r="V24" s="6">
        <f>100 + SUMIFS(NhatKy_ViPham!J:J, NhatKy_ViPham!E:E, "12_Tin", NhatKy_ViPham!F:F, B24, NhatKy_ViPham!C:C, "T5") - SUMIFS(NhatKy_ViPham!K:K, NhatKy_ViPham!E:E, "12_Tin", NhatKy_ViPham!F:F, B24, NhatKy_ViPham!C:C, "T5")</f>
        <v>100</v>
      </c>
      <c r="W24" s="6">
        <f>100 + SUMIFS(NhatKy_ViPham!J:J, NhatKy_ViPham!E:E, "12_Tin", NhatKy_ViPham!F:F, B24, NhatKy_ViPham!C:C, "T6") - SUMIFS(NhatKy_ViPham!K:K, NhatKy_ViPham!E:E, "12_Tin", NhatKy_ViPham!F:F, B24, NhatKy_ViPham!C:C, "T6")</f>
        <v>100</v>
      </c>
      <c r="X24" s="6">
        <f>100 + SUMIFS(NhatKy_ViPham!J:J, NhatKy_ViPham!E:E, "12_Tin", NhatKy_ViPham!F:F, B24, NhatKy_ViPham!C:C, "T7") - SUMIFS(NhatKy_ViPham!K:K, NhatKy_ViPham!E:E, "12_Tin", NhatKy_ViPham!F:F, B24, NhatKy_ViPham!C:C, "T7")</f>
        <v>100</v>
      </c>
      <c r="Y24" s="6">
        <f>100 + SUMIFS(NhatKy_ViPham!J:J, NhatKy_ViPham!E:E, "12_Tin", NhatKy_ViPham!F:F, B24, NhatKy_ViPham!C:C, "T8") - SUMIFS(NhatKy_ViPham!K:K, NhatKy_ViPham!E:E, "12_Tin", NhatKy_ViPham!F:F, B24, NhatKy_ViPham!C:C, "T8")</f>
        <v>100</v>
      </c>
      <c r="Z24" s="6">
        <f>100 + SUMIFS(NhatKy_ViPham!J:J, NhatKy_ViPham!E:E, "12_Tin", NhatKy_ViPham!F:F, B24, NhatKy_ViPham!C:C, "T9") - SUMIFS(NhatKy_ViPham!K:K, NhatKy_ViPham!E:E, "12_Tin", NhatKy_ViPham!F:F, B24, NhatKy_ViPham!C:C, "T9")</f>
        <v>100</v>
      </c>
      <c r="AA24" s="6">
        <f>100 + SUMIFS(NhatKy_ViPham!J:J, NhatKy_ViPham!E:E, "12_Tin", NhatKy_ViPham!F:F, B24, NhatKy_ViPham!C:C, "T10") - SUMIFS(NhatKy_ViPham!K:K, NhatKy_ViPham!E:E, "12_Tin", NhatKy_ViPham!F:F, B24, NhatKy_ViPham!C:C, "T10")</f>
        <v>100</v>
      </c>
      <c r="AB24" s="6">
        <f>100 + SUMIFS(NhatKy_ViPham!J:J, NhatKy_ViPham!E:E, "12_Tin", NhatKy_ViPham!F:F, B24, NhatKy_ViPham!C:C, "T11") - SUMIFS(NhatKy_ViPham!K:K, NhatKy_ViPham!E:E, "12_Tin", NhatKy_ViPham!F:F, B24, NhatKy_ViPham!C:C, "T11")</f>
        <v>100</v>
      </c>
      <c r="AC24" s="6">
        <f>100 + SUMIFS(NhatKy_ViPham!J:J, NhatKy_ViPham!E:E, "12_Tin", NhatKy_ViPham!F:F, B24, NhatKy_ViPham!C:C, "T12") - SUMIFS(NhatKy_ViPham!K:K, NhatKy_ViPham!E:E, "12_Tin", NhatKy_ViPham!F:F, B24, NhatKy_ViPham!C:C, "T12")</f>
        <v>100</v>
      </c>
      <c r="AD24" s="6">
        <f>100 + SUMIFS(NhatKy_ViPham!J:J, NhatKy_ViPham!E:E, "12_Tin", NhatKy_ViPham!F:F, B24, NhatKy_ViPham!C:C, "T13") - SUMIFS(NhatKy_ViPham!K:K, NhatKy_ViPham!E:E, "12_Tin", NhatKy_ViPham!F:F, B24, NhatKy_ViPham!C:C, "T13")</f>
        <v>100</v>
      </c>
      <c r="AE24" s="6">
        <f>100 + SUMIFS(NhatKy_ViPham!J:J, NhatKy_ViPham!E:E, "12_Tin", NhatKy_ViPham!F:F, B24, NhatKy_ViPham!C:C, "T14") - SUMIFS(NhatKy_ViPham!K:K, NhatKy_ViPham!E:E, "12_Tin", NhatKy_ViPham!F:F, B24, NhatKy_ViPham!C:C, "T14")</f>
        <v>100</v>
      </c>
      <c r="AF24" s="6">
        <f>100 + SUMIFS(NhatKy_ViPham!J:J, NhatKy_ViPham!E:E, "12_Tin", NhatKy_ViPham!F:F, B24, NhatKy_ViPham!C:C, "T15") - SUMIFS(NhatKy_ViPham!K:K, NhatKy_ViPham!E:E, "12_Tin", NhatKy_ViPham!F:F, B24, NhatKy_ViPham!C:C, "T15")</f>
        <v>100</v>
      </c>
      <c r="AG24" s="6">
        <f>100 + SUMIFS(NhatKy_ViPham!J:J, NhatKy_ViPham!E:E, "12_Tin", NhatKy_ViPham!F:F, B24, NhatKy_ViPham!C:C, "T16") - SUMIFS(NhatKy_ViPham!K:K, NhatKy_ViPham!E:E, "12_Tin", NhatKy_ViPham!F:F, B24, NhatKy_ViPham!C:C, "T16")</f>
        <v>100</v>
      </c>
      <c r="AH24" s="6">
        <f>100 + SUMIFS(NhatKy_ViPham!J:J, NhatKy_ViPham!E:E, "12_Tin", NhatKy_ViPham!F:F, B24, NhatKy_ViPham!C:C, "T17") - SUMIFS(NhatKy_ViPham!K:K, NhatKy_ViPham!E:E, "12_Tin", NhatKy_ViPham!F:F, B24, NhatKy_ViPham!C:C, "T17")</f>
        <v>100</v>
      </c>
      <c r="AI24" s="6">
        <f>100 + SUMIFS(NhatKy_ViPham!J:J, NhatKy_ViPham!E:E, "12_Tin", NhatKy_ViPham!F:F, B24, NhatKy_ViPham!C:C, "T18") - SUMIFS(NhatKy_ViPham!K:K, NhatKy_ViPham!E:E, "12_Tin", NhatKy_ViPham!F:F, B24, NhatKy_ViPham!C:C, "T18")</f>
        <v>100</v>
      </c>
      <c r="AJ24" s="6">
        <f>100 + SUMIFS(NhatKy_ViPham!J:J, NhatKy_ViPham!E:E, "12_Tin", NhatKy_ViPham!F:F, B24, NhatKy_ViPham!C:C, "T19") - SUMIFS(NhatKy_ViPham!K:K, NhatKy_ViPham!E:E, "12_Tin", NhatKy_ViPham!F:F, B24, NhatKy_ViPham!C:C, "T19")</f>
        <v>100</v>
      </c>
      <c r="AK24" s="6">
        <f>100 + SUMIFS(NhatKy_ViPham!J:J, NhatKy_ViPham!E:E, "12_Tin", NhatKy_ViPham!F:F, B24, NhatKy_ViPham!C:C, "T20") - SUMIFS(NhatKy_ViPham!K:K, NhatKy_ViPham!E:E, "12_Tin", NhatKy_ViPham!F:F, B24, NhatKy_ViPham!C:C, "T20")</f>
        <v>100</v>
      </c>
      <c r="AL24" s="6">
        <f>100 + SUMIFS(NhatKy_ViPham!J:J, NhatKy_ViPham!E:E, "12_Tin", NhatKy_ViPham!F:F, B24, NhatKy_ViPham!C:C, "T21") - SUMIFS(NhatKy_ViPham!K:K, NhatKy_ViPham!E:E, "12_Tin", NhatKy_ViPham!F:F, B24, NhatKy_ViPham!C:C, "T21")</f>
        <v>100</v>
      </c>
      <c r="AM24" s="6">
        <f>100 + SUMIFS(NhatKy_ViPham!J:J, NhatKy_ViPham!E:E, "12_Tin", NhatKy_ViPham!F:F, B24, NhatKy_ViPham!C:C, "T22") - SUMIFS(NhatKy_ViPham!K:K, NhatKy_ViPham!E:E, "12_Tin", NhatKy_ViPham!F:F, B24, NhatKy_ViPham!C:C, "T22")</f>
        <v>100</v>
      </c>
      <c r="AN24" s="6">
        <f>100 + SUMIFS(NhatKy_ViPham!J:J, NhatKy_ViPham!E:E, "12_Tin", NhatKy_ViPham!F:F, B24, NhatKy_ViPham!C:C, "T23") - SUMIFS(NhatKy_ViPham!K:K, NhatKy_ViPham!E:E, "12_Tin", NhatKy_ViPham!F:F, B24, NhatKy_ViPham!C:C, "T23")</f>
        <v>100</v>
      </c>
      <c r="AO24" s="6">
        <f>100 + SUMIFS(NhatKy_ViPham!J:J, NhatKy_ViPham!E:E, "12_Tin", NhatKy_ViPham!F:F, B24, NhatKy_ViPham!C:C, "T24") - SUMIFS(NhatKy_ViPham!K:K, NhatKy_ViPham!E:E, "12_Tin", NhatKy_ViPham!F:F, B24, NhatKy_ViPham!C:C, "T24")</f>
        <v>100</v>
      </c>
      <c r="AP24" s="6">
        <f>100 + SUMIFS(NhatKy_ViPham!J:J, NhatKy_ViPham!E:E, "12_Tin", NhatKy_ViPham!F:F, B24, NhatKy_ViPham!C:C, "T25") - SUMIFS(NhatKy_ViPham!K:K, NhatKy_ViPham!E:E, "12_Tin", NhatKy_ViPham!F:F, B24, NhatKy_ViPham!C:C, "T25")</f>
        <v>100</v>
      </c>
      <c r="AQ24" s="6">
        <f>100 + SUMIFS(NhatKy_ViPham!J:J, NhatKy_ViPham!E:E, "12_Tin", NhatKy_ViPham!F:F, B24, NhatKy_ViPham!C:C, "T26") - SUMIFS(NhatKy_ViPham!K:K, NhatKy_ViPham!E:E, "12_Tin", NhatKy_ViPham!F:F, B24, NhatKy_ViPham!C:C, "T26")</f>
        <v>100</v>
      </c>
      <c r="AR24" s="6">
        <f>100 + SUMIFS(NhatKy_ViPham!J:J, NhatKy_ViPham!E:E, "12_Tin", NhatKy_ViPham!F:F, B24, NhatKy_ViPham!C:C, "T27") - SUMIFS(NhatKy_ViPham!K:K, NhatKy_ViPham!E:E, "12_Tin", NhatKy_ViPham!F:F, B24, NhatKy_ViPham!C:C, "T27")</f>
        <v>100</v>
      </c>
      <c r="AS24" s="6">
        <f>100 + SUMIFS(NhatKy_ViPham!J:J, NhatKy_ViPham!E:E, "12_Tin", NhatKy_ViPham!F:F, B24, NhatKy_ViPham!C:C, "T28") - SUMIFS(NhatKy_ViPham!K:K, NhatKy_ViPham!E:E, "12_Tin", NhatKy_ViPham!F:F, B24, NhatKy_ViPham!C:C, "T28")</f>
        <v>100</v>
      </c>
      <c r="AT24" s="6">
        <f>100 + SUMIFS(NhatKy_ViPham!J:J, NhatKy_ViPham!E:E, "12_Tin", NhatKy_ViPham!F:F, B24, NhatKy_ViPham!C:C, "T29") - SUMIFS(NhatKy_ViPham!K:K, NhatKy_ViPham!E:E, "12_Tin", NhatKy_ViPham!F:F, B24, NhatKy_ViPham!C:C, "T29")</f>
        <v>100</v>
      </c>
      <c r="AU24" s="6">
        <f>100 + SUMIFS(NhatKy_ViPham!J:J, NhatKy_ViPham!E:E, "12_Tin", NhatKy_ViPham!F:F, B24, NhatKy_ViPham!C:C, "T30") - SUMIFS(NhatKy_ViPham!K:K, NhatKy_ViPham!E:E, "12_Tin", NhatKy_ViPham!F:F, B24, NhatKy_ViPham!C:C, "T30")</f>
        <v>100</v>
      </c>
      <c r="AV24" s="6">
        <f>100 + SUMIFS(NhatKy_ViPham!J:J, NhatKy_ViPham!E:E, "12_Tin", NhatKy_ViPham!F:F, B24, NhatKy_ViPham!C:C, "T31") - SUMIFS(NhatKy_ViPham!K:K, NhatKy_ViPham!E:E, "12_Tin", NhatKy_ViPham!F:F, B24, NhatKy_ViPham!C:C, "T31")</f>
        <v>100</v>
      </c>
      <c r="AW24" s="6">
        <f>100 + SUMIFS(NhatKy_ViPham!J:J, NhatKy_ViPham!E:E, "12_Tin", NhatKy_ViPham!F:F, B24, NhatKy_ViPham!C:C, "T32") - SUMIFS(NhatKy_ViPham!K:K, NhatKy_ViPham!E:E, "12_Tin", NhatKy_ViPham!F:F, B24, NhatKy_ViPham!C:C, "T32")</f>
        <v>100</v>
      </c>
      <c r="AX24" s="6">
        <f>100 + SUMIFS(NhatKy_ViPham!J:J, NhatKy_ViPham!E:E, "12_Tin", NhatKy_ViPham!F:F, B24, NhatKy_ViPham!C:C, "T33") - SUMIFS(NhatKy_ViPham!K:K, NhatKy_ViPham!E:E, "12_Tin", NhatKy_ViPham!F:F, B24, NhatKy_ViPham!C:C, "T33")</f>
        <v>100</v>
      </c>
      <c r="AY24" s="6">
        <f>100 + SUMIFS(NhatKy_ViPham!J:J, NhatKy_ViPham!E:E, "12_Tin", NhatKy_ViPham!F:F, B24, NhatKy_ViPham!C:C, "T34") - SUMIFS(NhatKy_ViPham!K:K, NhatKy_ViPham!E:E, "12_Tin", NhatKy_ViPham!F:F, B24, NhatKy_ViPham!C:C, "T34")</f>
        <v>100</v>
      </c>
      <c r="AZ24" s="6">
        <f>100 + SUMIFS(NhatKy_ViPham!J:J, NhatKy_ViPham!E:E, "12_Tin", NhatKy_ViPham!F:F, B24, NhatKy_ViPham!C:C, "T35") - SUMIFS(NhatKy_ViPham!K:K, NhatKy_ViPham!E:E, "12_Tin", NhatKy_ViPham!F:F, B24, NhatKy_ViPham!C:C, "T35")</f>
        <v>100</v>
      </c>
      <c r="BA24" s="12">
        <f t="shared" si="0"/>
        <v>100</v>
      </c>
      <c r="BB24" s="11" t="s">
        <v>430</v>
      </c>
      <c r="BC24" s="16" t="str">
        <f t="shared" si="1"/>
        <v>Tốt</v>
      </c>
      <c r="BD24" s="15" t="str">
        <f t="shared" si="2"/>
        <v>🟢 BÌNH THƯỜNG</v>
      </c>
    </row>
    <row r="25" spans="1:56" x14ac:dyDescent="0.25">
      <c r="A25" s="4">
        <v>17</v>
      </c>
      <c r="B25" s="10" t="s">
        <v>582</v>
      </c>
      <c r="C25" s="4" t="s">
        <v>2631</v>
      </c>
      <c r="D25" s="4" t="s">
        <v>435</v>
      </c>
      <c r="E25" s="11" t="s">
        <v>430</v>
      </c>
      <c r="F25" s="7">
        <f>SUMIFS(NhatKy_ViPham!K:K, NhatKy_ViPham!E:E, "12_Tin", NhatKy_ViPham!F:F, B25, NhatKy_ViPham!H:H, "L01")</f>
        <v>0</v>
      </c>
      <c r="G25" s="7">
        <f>SUMIFS(NhatKy_ViPham!K:K, NhatKy_ViPham!E:E, "12_Tin", NhatKy_ViPham!F:F, B25, NhatKy_ViPham!H:H, "L02")</f>
        <v>0</v>
      </c>
      <c r="H25" s="7">
        <f>SUMIFS(NhatKy_ViPham!K:K, NhatKy_ViPham!E:E, "12_Tin", NhatKy_ViPham!F:F, B25, NhatKy_ViPham!H:H, "L03")</f>
        <v>0</v>
      </c>
      <c r="I25" s="7">
        <f>SUMIFS(NhatKy_ViPham!K:K, NhatKy_ViPham!E:E, "12_Tin", NhatKy_ViPham!F:F, B25, NhatKy_ViPham!H:H, "L04")</f>
        <v>0</v>
      </c>
      <c r="J25" s="7">
        <f>SUMIFS(NhatKy_ViPham!K:K, NhatKy_ViPham!E:E, "12_Tin", NhatKy_ViPham!F:F, B25, NhatKy_ViPham!H:H, "L05")</f>
        <v>0</v>
      </c>
      <c r="K25" s="7">
        <f>SUMIFS(NhatKy_ViPham!K:K, NhatKy_ViPham!E:E, "12_Tin", NhatKy_ViPham!F:F, B25, NhatKy_ViPham!H:H, "L06")</f>
        <v>0</v>
      </c>
      <c r="L25" s="7">
        <f>SUMIFS(NhatKy_ViPham!K:K, NhatKy_ViPham!E:E, "12_Tin", NhatKy_ViPham!F:F, B25, NhatKy_ViPham!H:H, "L07")</f>
        <v>0</v>
      </c>
      <c r="M25" s="7">
        <f>SUMIFS(NhatKy_ViPham!K:K, NhatKy_ViPham!E:E, "12_Tin", NhatKy_ViPham!F:F, B25, NhatKy_ViPham!H:H, "L08")</f>
        <v>0</v>
      </c>
      <c r="N25" s="7">
        <f>SUMIFS(NhatKy_ViPham!K:K, NhatKy_ViPham!E:E, "12_Tin", NhatKy_ViPham!F:F, B25, NhatKy_ViPham!H:H, "L09")</f>
        <v>0</v>
      </c>
      <c r="O25" s="7">
        <f>SUMIFS(NhatKy_ViPham!K:K, NhatKy_ViPham!E:E, "12_Tin", NhatKy_ViPham!F:F, B25, NhatKy_ViPham!H:H, "L10")</f>
        <v>0</v>
      </c>
      <c r="P25" s="12">
        <f>SUMIFS(NhatKy_ViPham!J:J, NhatKy_ViPham!E:E, "12_Tin", NhatKy_ViPham!F:F, B25)</f>
        <v>0</v>
      </c>
      <c r="Q25" s="13">
        <f>SUMIFS(NhatKy_ViPham!K:K, NhatKy_ViPham!E:E, "12_Tin", NhatKy_ViPham!F:F, B25)</f>
        <v>0</v>
      </c>
      <c r="R25" s="7">
        <f>100 + SUMIFS(NhatKy_ViPham!J:J, NhatKy_ViPham!E:E, "12_Tin", NhatKy_ViPham!F:F, B25, NhatKy_ViPham!C:C, "T1") - SUMIFS(NhatKy_ViPham!K:K, NhatKy_ViPham!E:E, "12_Tin", NhatKy_ViPham!F:F, B25, NhatKy_ViPham!C:C, "T1")</f>
        <v>100</v>
      </c>
      <c r="S25" s="7">
        <f>100 + SUMIFS(NhatKy_ViPham!J:J, NhatKy_ViPham!E:E, "12_Tin", NhatKy_ViPham!F:F, B25, NhatKy_ViPham!C:C, "T2") - SUMIFS(NhatKy_ViPham!K:K, NhatKy_ViPham!E:E, "12_Tin", NhatKy_ViPham!F:F, B25, NhatKy_ViPham!C:C, "T2")</f>
        <v>100</v>
      </c>
      <c r="T25" s="7">
        <f>100 + SUMIFS(NhatKy_ViPham!J:J, NhatKy_ViPham!E:E, "12_Tin", NhatKy_ViPham!F:F, B25, NhatKy_ViPham!C:C, "T3") - SUMIFS(NhatKy_ViPham!K:K, NhatKy_ViPham!E:E, "12_Tin", NhatKy_ViPham!F:F, B25, NhatKy_ViPham!C:C, "T3")</f>
        <v>100</v>
      </c>
      <c r="U25" s="7">
        <f>100 + SUMIFS(NhatKy_ViPham!J:J, NhatKy_ViPham!E:E, "12_Tin", NhatKy_ViPham!F:F, B25, NhatKy_ViPham!C:C, "T4") - SUMIFS(NhatKy_ViPham!K:K, NhatKy_ViPham!E:E, "12_Tin", NhatKy_ViPham!F:F, B25, NhatKy_ViPham!C:C, "T4")</f>
        <v>100</v>
      </c>
      <c r="V25" s="7">
        <f>100 + SUMIFS(NhatKy_ViPham!J:J, NhatKy_ViPham!E:E, "12_Tin", NhatKy_ViPham!F:F, B25, NhatKy_ViPham!C:C, "T5") - SUMIFS(NhatKy_ViPham!K:K, NhatKy_ViPham!E:E, "12_Tin", NhatKy_ViPham!F:F, B25, NhatKy_ViPham!C:C, "T5")</f>
        <v>100</v>
      </c>
      <c r="W25" s="7">
        <f>100 + SUMIFS(NhatKy_ViPham!J:J, NhatKy_ViPham!E:E, "12_Tin", NhatKy_ViPham!F:F, B25, NhatKy_ViPham!C:C, "T6") - SUMIFS(NhatKy_ViPham!K:K, NhatKy_ViPham!E:E, "12_Tin", NhatKy_ViPham!F:F, B25, NhatKy_ViPham!C:C, "T6")</f>
        <v>100</v>
      </c>
      <c r="X25" s="7">
        <f>100 + SUMIFS(NhatKy_ViPham!J:J, NhatKy_ViPham!E:E, "12_Tin", NhatKy_ViPham!F:F, B25, NhatKy_ViPham!C:C, "T7") - SUMIFS(NhatKy_ViPham!K:K, NhatKy_ViPham!E:E, "12_Tin", NhatKy_ViPham!F:F, B25, NhatKy_ViPham!C:C, "T7")</f>
        <v>100</v>
      </c>
      <c r="Y25" s="7">
        <f>100 + SUMIFS(NhatKy_ViPham!J:J, NhatKy_ViPham!E:E, "12_Tin", NhatKy_ViPham!F:F, B25, NhatKy_ViPham!C:C, "T8") - SUMIFS(NhatKy_ViPham!K:K, NhatKy_ViPham!E:E, "12_Tin", NhatKy_ViPham!F:F, B25, NhatKy_ViPham!C:C, "T8")</f>
        <v>100</v>
      </c>
      <c r="Z25" s="7">
        <f>100 + SUMIFS(NhatKy_ViPham!J:J, NhatKy_ViPham!E:E, "12_Tin", NhatKy_ViPham!F:F, B25, NhatKy_ViPham!C:C, "T9") - SUMIFS(NhatKy_ViPham!K:K, NhatKy_ViPham!E:E, "12_Tin", NhatKy_ViPham!F:F, B25, NhatKy_ViPham!C:C, "T9")</f>
        <v>100</v>
      </c>
      <c r="AA25" s="7">
        <f>100 + SUMIFS(NhatKy_ViPham!J:J, NhatKy_ViPham!E:E, "12_Tin", NhatKy_ViPham!F:F, B25, NhatKy_ViPham!C:C, "T10") - SUMIFS(NhatKy_ViPham!K:K, NhatKy_ViPham!E:E, "12_Tin", NhatKy_ViPham!F:F, B25, NhatKy_ViPham!C:C, "T10")</f>
        <v>100</v>
      </c>
      <c r="AB25" s="7">
        <f>100 + SUMIFS(NhatKy_ViPham!J:J, NhatKy_ViPham!E:E, "12_Tin", NhatKy_ViPham!F:F, B25, NhatKy_ViPham!C:C, "T11") - SUMIFS(NhatKy_ViPham!K:K, NhatKy_ViPham!E:E, "12_Tin", NhatKy_ViPham!F:F, B25, NhatKy_ViPham!C:C, "T11")</f>
        <v>100</v>
      </c>
      <c r="AC25" s="7">
        <f>100 + SUMIFS(NhatKy_ViPham!J:J, NhatKy_ViPham!E:E, "12_Tin", NhatKy_ViPham!F:F, B25, NhatKy_ViPham!C:C, "T12") - SUMIFS(NhatKy_ViPham!K:K, NhatKy_ViPham!E:E, "12_Tin", NhatKy_ViPham!F:F, B25, NhatKy_ViPham!C:C, "T12")</f>
        <v>100</v>
      </c>
      <c r="AD25" s="7">
        <f>100 + SUMIFS(NhatKy_ViPham!J:J, NhatKy_ViPham!E:E, "12_Tin", NhatKy_ViPham!F:F, B25, NhatKy_ViPham!C:C, "T13") - SUMIFS(NhatKy_ViPham!K:K, NhatKy_ViPham!E:E, "12_Tin", NhatKy_ViPham!F:F, B25, NhatKy_ViPham!C:C, "T13")</f>
        <v>100</v>
      </c>
      <c r="AE25" s="7">
        <f>100 + SUMIFS(NhatKy_ViPham!J:J, NhatKy_ViPham!E:E, "12_Tin", NhatKy_ViPham!F:F, B25, NhatKy_ViPham!C:C, "T14") - SUMIFS(NhatKy_ViPham!K:K, NhatKy_ViPham!E:E, "12_Tin", NhatKy_ViPham!F:F, B25, NhatKy_ViPham!C:C, "T14")</f>
        <v>100</v>
      </c>
      <c r="AF25" s="7">
        <f>100 + SUMIFS(NhatKy_ViPham!J:J, NhatKy_ViPham!E:E, "12_Tin", NhatKy_ViPham!F:F, B25, NhatKy_ViPham!C:C, "T15") - SUMIFS(NhatKy_ViPham!K:K, NhatKy_ViPham!E:E, "12_Tin", NhatKy_ViPham!F:F, B25, NhatKy_ViPham!C:C, "T15")</f>
        <v>100</v>
      </c>
      <c r="AG25" s="7">
        <f>100 + SUMIFS(NhatKy_ViPham!J:J, NhatKy_ViPham!E:E, "12_Tin", NhatKy_ViPham!F:F, B25, NhatKy_ViPham!C:C, "T16") - SUMIFS(NhatKy_ViPham!K:K, NhatKy_ViPham!E:E, "12_Tin", NhatKy_ViPham!F:F, B25, NhatKy_ViPham!C:C, "T16")</f>
        <v>100</v>
      </c>
      <c r="AH25" s="7">
        <f>100 + SUMIFS(NhatKy_ViPham!J:J, NhatKy_ViPham!E:E, "12_Tin", NhatKy_ViPham!F:F, B25, NhatKy_ViPham!C:C, "T17") - SUMIFS(NhatKy_ViPham!K:K, NhatKy_ViPham!E:E, "12_Tin", NhatKy_ViPham!F:F, B25, NhatKy_ViPham!C:C, "T17")</f>
        <v>100</v>
      </c>
      <c r="AI25" s="7">
        <f>100 + SUMIFS(NhatKy_ViPham!J:J, NhatKy_ViPham!E:E, "12_Tin", NhatKy_ViPham!F:F, B25, NhatKy_ViPham!C:C, "T18") - SUMIFS(NhatKy_ViPham!K:K, NhatKy_ViPham!E:E, "12_Tin", NhatKy_ViPham!F:F, B25, NhatKy_ViPham!C:C, "T18")</f>
        <v>100</v>
      </c>
      <c r="AJ25" s="7">
        <f>100 + SUMIFS(NhatKy_ViPham!J:J, NhatKy_ViPham!E:E, "12_Tin", NhatKy_ViPham!F:F, B25, NhatKy_ViPham!C:C, "T19") - SUMIFS(NhatKy_ViPham!K:K, NhatKy_ViPham!E:E, "12_Tin", NhatKy_ViPham!F:F, B25, NhatKy_ViPham!C:C, "T19")</f>
        <v>100</v>
      </c>
      <c r="AK25" s="7">
        <f>100 + SUMIFS(NhatKy_ViPham!J:J, NhatKy_ViPham!E:E, "12_Tin", NhatKy_ViPham!F:F, B25, NhatKy_ViPham!C:C, "T20") - SUMIFS(NhatKy_ViPham!K:K, NhatKy_ViPham!E:E, "12_Tin", NhatKy_ViPham!F:F, B25, NhatKy_ViPham!C:C, "T20")</f>
        <v>100</v>
      </c>
      <c r="AL25" s="7">
        <f>100 + SUMIFS(NhatKy_ViPham!J:J, NhatKy_ViPham!E:E, "12_Tin", NhatKy_ViPham!F:F, B25, NhatKy_ViPham!C:C, "T21") - SUMIFS(NhatKy_ViPham!K:K, NhatKy_ViPham!E:E, "12_Tin", NhatKy_ViPham!F:F, B25, NhatKy_ViPham!C:C, "T21")</f>
        <v>100</v>
      </c>
      <c r="AM25" s="7">
        <f>100 + SUMIFS(NhatKy_ViPham!J:J, NhatKy_ViPham!E:E, "12_Tin", NhatKy_ViPham!F:F, B25, NhatKy_ViPham!C:C, "T22") - SUMIFS(NhatKy_ViPham!K:K, NhatKy_ViPham!E:E, "12_Tin", NhatKy_ViPham!F:F, B25, NhatKy_ViPham!C:C, "T22")</f>
        <v>100</v>
      </c>
      <c r="AN25" s="7">
        <f>100 + SUMIFS(NhatKy_ViPham!J:J, NhatKy_ViPham!E:E, "12_Tin", NhatKy_ViPham!F:F, B25, NhatKy_ViPham!C:C, "T23") - SUMIFS(NhatKy_ViPham!K:K, NhatKy_ViPham!E:E, "12_Tin", NhatKy_ViPham!F:F, B25, NhatKy_ViPham!C:C, "T23")</f>
        <v>100</v>
      </c>
      <c r="AO25" s="7">
        <f>100 + SUMIFS(NhatKy_ViPham!J:J, NhatKy_ViPham!E:E, "12_Tin", NhatKy_ViPham!F:F, B25, NhatKy_ViPham!C:C, "T24") - SUMIFS(NhatKy_ViPham!K:K, NhatKy_ViPham!E:E, "12_Tin", NhatKy_ViPham!F:F, B25, NhatKy_ViPham!C:C, "T24")</f>
        <v>100</v>
      </c>
      <c r="AP25" s="7">
        <f>100 + SUMIFS(NhatKy_ViPham!J:J, NhatKy_ViPham!E:E, "12_Tin", NhatKy_ViPham!F:F, B25, NhatKy_ViPham!C:C, "T25") - SUMIFS(NhatKy_ViPham!K:K, NhatKy_ViPham!E:E, "12_Tin", NhatKy_ViPham!F:F, B25, NhatKy_ViPham!C:C, "T25")</f>
        <v>100</v>
      </c>
      <c r="AQ25" s="7">
        <f>100 + SUMIFS(NhatKy_ViPham!J:J, NhatKy_ViPham!E:E, "12_Tin", NhatKy_ViPham!F:F, B25, NhatKy_ViPham!C:C, "T26") - SUMIFS(NhatKy_ViPham!K:K, NhatKy_ViPham!E:E, "12_Tin", NhatKy_ViPham!F:F, B25, NhatKy_ViPham!C:C, "T26")</f>
        <v>100</v>
      </c>
      <c r="AR25" s="7">
        <f>100 + SUMIFS(NhatKy_ViPham!J:J, NhatKy_ViPham!E:E, "12_Tin", NhatKy_ViPham!F:F, B25, NhatKy_ViPham!C:C, "T27") - SUMIFS(NhatKy_ViPham!K:K, NhatKy_ViPham!E:E, "12_Tin", NhatKy_ViPham!F:F, B25, NhatKy_ViPham!C:C, "T27")</f>
        <v>100</v>
      </c>
      <c r="AS25" s="7">
        <f>100 + SUMIFS(NhatKy_ViPham!J:J, NhatKy_ViPham!E:E, "12_Tin", NhatKy_ViPham!F:F, B25, NhatKy_ViPham!C:C, "T28") - SUMIFS(NhatKy_ViPham!K:K, NhatKy_ViPham!E:E, "12_Tin", NhatKy_ViPham!F:F, B25, NhatKy_ViPham!C:C, "T28")</f>
        <v>100</v>
      </c>
      <c r="AT25" s="7">
        <f>100 + SUMIFS(NhatKy_ViPham!J:J, NhatKy_ViPham!E:E, "12_Tin", NhatKy_ViPham!F:F, B25, NhatKy_ViPham!C:C, "T29") - SUMIFS(NhatKy_ViPham!K:K, NhatKy_ViPham!E:E, "12_Tin", NhatKy_ViPham!F:F, B25, NhatKy_ViPham!C:C, "T29")</f>
        <v>100</v>
      </c>
      <c r="AU25" s="7">
        <f>100 + SUMIFS(NhatKy_ViPham!J:J, NhatKy_ViPham!E:E, "12_Tin", NhatKy_ViPham!F:F, B25, NhatKy_ViPham!C:C, "T30") - SUMIFS(NhatKy_ViPham!K:K, NhatKy_ViPham!E:E, "12_Tin", NhatKy_ViPham!F:F, B25, NhatKy_ViPham!C:C, "T30")</f>
        <v>100</v>
      </c>
      <c r="AV25" s="7">
        <f>100 + SUMIFS(NhatKy_ViPham!J:J, NhatKy_ViPham!E:E, "12_Tin", NhatKy_ViPham!F:F, B25, NhatKy_ViPham!C:C, "T31") - SUMIFS(NhatKy_ViPham!K:K, NhatKy_ViPham!E:E, "12_Tin", NhatKy_ViPham!F:F, B25, NhatKy_ViPham!C:C, "T31")</f>
        <v>100</v>
      </c>
      <c r="AW25" s="7">
        <f>100 + SUMIFS(NhatKy_ViPham!J:J, NhatKy_ViPham!E:E, "12_Tin", NhatKy_ViPham!F:F, B25, NhatKy_ViPham!C:C, "T32") - SUMIFS(NhatKy_ViPham!K:K, NhatKy_ViPham!E:E, "12_Tin", NhatKy_ViPham!F:F, B25, NhatKy_ViPham!C:C, "T32")</f>
        <v>100</v>
      </c>
      <c r="AX25" s="7">
        <f>100 + SUMIFS(NhatKy_ViPham!J:J, NhatKy_ViPham!E:E, "12_Tin", NhatKy_ViPham!F:F, B25, NhatKy_ViPham!C:C, "T33") - SUMIFS(NhatKy_ViPham!K:K, NhatKy_ViPham!E:E, "12_Tin", NhatKy_ViPham!F:F, B25, NhatKy_ViPham!C:C, "T33")</f>
        <v>100</v>
      </c>
      <c r="AY25" s="7">
        <f>100 + SUMIFS(NhatKy_ViPham!J:J, NhatKy_ViPham!E:E, "12_Tin", NhatKy_ViPham!F:F, B25, NhatKy_ViPham!C:C, "T34") - SUMIFS(NhatKy_ViPham!K:K, NhatKy_ViPham!E:E, "12_Tin", NhatKy_ViPham!F:F, B25, NhatKy_ViPham!C:C, "T34")</f>
        <v>100</v>
      </c>
      <c r="AZ25" s="7">
        <f>100 + SUMIFS(NhatKy_ViPham!J:J, NhatKy_ViPham!E:E, "12_Tin", NhatKy_ViPham!F:F, B25, NhatKy_ViPham!C:C, "T35") - SUMIFS(NhatKy_ViPham!K:K, NhatKy_ViPham!E:E, "12_Tin", NhatKy_ViPham!F:F, B25, NhatKy_ViPham!C:C, "T35")</f>
        <v>100</v>
      </c>
      <c r="BA25" s="12">
        <f t="shared" si="0"/>
        <v>100</v>
      </c>
      <c r="BB25" s="11" t="s">
        <v>430</v>
      </c>
      <c r="BC25" s="14" t="str">
        <f t="shared" si="1"/>
        <v>Tốt</v>
      </c>
      <c r="BD25" s="10" t="str">
        <f t="shared" si="2"/>
        <v>🟢 BÌNH THƯỜNG</v>
      </c>
    </row>
    <row r="26" spans="1:56" x14ac:dyDescent="0.25">
      <c r="A26" s="5">
        <v>18</v>
      </c>
      <c r="B26" s="15" t="s">
        <v>2680</v>
      </c>
      <c r="C26" s="5" t="s">
        <v>2550</v>
      </c>
      <c r="D26" s="5" t="s">
        <v>435</v>
      </c>
      <c r="E26" s="11" t="s">
        <v>430</v>
      </c>
      <c r="F26" s="6">
        <f>SUMIFS(NhatKy_ViPham!K:K, NhatKy_ViPham!E:E, "12_Tin", NhatKy_ViPham!F:F, B26, NhatKy_ViPham!H:H, "L01")</f>
        <v>0</v>
      </c>
      <c r="G26" s="6">
        <f>SUMIFS(NhatKy_ViPham!K:K, NhatKy_ViPham!E:E, "12_Tin", NhatKy_ViPham!F:F, B26, NhatKy_ViPham!H:H, "L02")</f>
        <v>0</v>
      </c>
      <c r="H26" s="6">
        <f>SUMIFS(NhatKy_ViPham!K:K, NhatKy_ViPham!E:E, "12_Tin", NhatKy_ViPham!F:F, B26, NhatKy_ViPham!H:H, "L03")</f>
        <v>0</v>
      </c>
      <c r="I26" s="6">
        <f>SUMIFS(NhatKy_ViPham!K:K, NhatKy_ViPham!E:E, "12_Tin", NhatKy_ViPham!F:F, B26, NhatKy_ViPham!H:H, "L04")</f>
        <v>0</v>
      </c>
      <c r="J26" s="6">
        <f>SUMIFS(NhatKy_ViPham!K:K, NhatKy_ViPham!E:E, "12_Tin", NhatKy_ViPham!F:F, B26, NhatKy_ViPham!H:H, "L05")</f>
        <v>0</v>
      </c>
      <c r="K26" s="6">
        <f>SUMIFS(NhatKy_ViPham!K:K, NhatKy_ViPham!E:E, "12_Tin", NhatKy_ViPham!F:F, B26, NhatKy_ViPham!H:H, "L06")</f>
        <v>0</v>
      </c>
      <c r="L26" s="6">
        <f>SUMIFS(NhatKy_ViPham!K:K, NhatKy_ViPham!E:E, "12_Tin", NhatKy_ViPham!F:F, B26, NhatKy_ViPham!H:H, "L07")</f>
        <v>0</v>
      </c>
      <c r="M26" s="6">
        <f>SUMIFS(NhatKy_ViPham!K:K, NhatKy_ViPham!E:E, "12_Tin", NhatKy_ViPham!F:F, B26, NhatKy_ViPham!H:H, "L08")</f>
        <v>0</v>
      </c>
      <c r="N26" s="6">
        <f>SUMIFS(NhatKy_ViPham!K:K, NhatKy_ViPham!E:E, "12_Tin", NhatKy_ViPham!F:F, B26, NhatKy_ViPham!H:H, "L09")</f>
        <v>0</v>
      </c>
      <c r="O26" s="6">
        <f>SUMIFS(NhatKy_ViPham!K:K, NhatKy_ViPham!E:E, "12_Tin", NhatKy_ViPham!F:F, B26, NhatKy_ViPham!H:H, "L10")</f>
        <v>0</v>
      </c>
      <c r="P26" s="12">
        <f>SUMIFS(NhatKy_ViPham!J:J, NhatKy_ViPham!E:E, "12_Tin", NhatKy_ViPham!F:F, B26)</f>
        <v>0</v>
      </c>
      <c r="Q26" s="13">
        <f>SUMIFS(NhatKy_ViPham!K:K, NhatKy_ViPham!E:E, "12_Tin", NhatKy_ViPham!F:F, B26)</f>
        <v>0</v>
      </c>
      <c r="R26" s="6">
        <f>100 + SUMIFS(NhatKy_ViPham!J:J, NhatKy_ViPham!E:E, "12_Tin", NhatKy_ViPham!F:F, B26, NhatKy_ViPham!C:C, "T1") - SUMIFS(NhatKy_ViPham!K:K, NhatKy_ViPham!E:E, "12_Tin", NhatKy_ViPham!F:F, B26, NhatKy_ViPham!C:C, "T1")</f>
        <v>100</v>
      </c>
      <c r="S26" s="6">
        <f>100 + SUMIFS(NhatKy_ViPham!J:J, NhatKy_ViPham!E:E, "12_Tin", NhatKy_ViPham!F:F, B26, NhatKy_ViPham!C:C, "T2") - SUMIFS(NhatKy_ViPham!K:K, NhatKy_ViPham!E:E, "12_Tin", NhatKy_ViPham!F:F, B26, NhatKy_ViPham!C:C, "T2")</f>
        <v>100</v>
      </c>
      <c r="T26" s="6">
        <f>100 + SUMIFS(NhatKy_ViPham!J:J, NhatKy_ViPham!E:E, "12_Tin", NhatKy_ViPham!F:F, B26, NhatKy_ViPham!C:C, "T3") - SUMIFS(NhatKy_ViPham!K:K, NhatKy_ViPham!E:E, "12_Tin", NhatKy_ViPham!F:F, B26, NhatKy_ViPham!C:C, "T3")</f>
        <v>100</v>
      </c>
      <c r="U26" s="6">
        <f>100 + SUMIFS(NhatKy_ViPham!J:J, NhatKy_ViPham!E:E, "12_Tin", NhatKy_ViPham!F:F, B26, NhatKy_ViPham!C:C, "T4") - SUMIFS(NhatKy_ViPham!K:K, NhatKy_ViPham!E:E, "12_Tin", NhatKy_ViPham!F:F, B26, NhatKy_ViPham!C:C, "T4")</f>
        <v>100</v>
      </c>
      <c r="V26" s="6">
        <f>100 + SUMIFS(NhatKy_ViPham!J:J, NhatKy_ViPham!E:E, "12_Tin", NhatKy_ViPham!F:F, B26, NhatKy_ViPham!C:C, "T5") - SUMIFS(NhatKy_ViPham!K:K, NhatKy_ViPham!E:E, "12_Tin", NhatKy_ViPham!F:F, B26, NhatKy_ViPham!C:C, "T5")</f>
        <v>100</v>
      </c>
      <c r="W26" s="6">
        <f>100 + SUMIFS(NhatKy_ViPham!J:J, NhatKy_ViPham!E:E, "12_Tin", NhatKy_ViPham!F:F, B26, NhatKy_ViPham!C:C, "T6") - SUMIFS(NhatKy_ViPham!K:K, NhatKy_ViPham!E:E, "12_Tin", NhatKy_ViPham!F:F, B26, NhatKy_ViPham!C:C, "T6")</f>
        <v>100</v>
      </c>
      <c r="X26" s="6">
        <f>100 + SUMIFS(NhatKy_ViPham!J:J, NhatKy_ViPham!E:E, "12_Tin", NhatKy_ViPham!F:F, B26, NhatKy_ViPham!C:C, "T7") - SUMIFS(NhatKy_ViPham!K:K, NhatKy_ViPham!E:E, "12_Tin", NhatKy_ViPham!F:F, B26, NhatKy_ViPham!C:C, "T7")</f>
        <v>100</v>
      </c>
      <c r="Y26" s="6">
        <f>100 + SUMIFS(NhatKy_ViPham!J:J, NhatKy_ViPham!E:E, "12_Tin", NhatKy_ViPham!F:F, B26, NhatKy_ViPham!C:C, "T8") - SUMIFS(NhatKy_ViPham!K:K, NhatKy_ViPham!E:E, "12_Tin", NhatKy_ViPham!F:F, B26, NhatKy_ViPham!C:C, "T8")</f>
        <v>100</v>
      </c>
      <c r="Z26" s="6">
        <f>100 + SUMIFS(NhatKy_ViPham!J:J, NhatKy_ViPham!E:E, "12_Tin", NhatKy_ViPham!F:F, B26, NhatKy_ViPham!C:C, "T9") - SUMIFS(NhatKy_ViPham!K:K, NhatKy_ViPham!E:E, "12_Tin", NhatKy_ViPham!F:F, B26, NhatKy_ViPham!C:C, "T9")</f>
        <v>100</v>
      </c>
      <c r="AA26" s="6">
        <f>100 + SUMIFS(NhatKy_ViPham!J:J, NhatKy_ViPham!E:E, "12_Tin", NhatKy_ViPham!F:F, B26, NhatKy_ViPham!C:C, "T10") - SUMIFS(NhatKy_ViPham!K:K, NhatKy_ViPham!E:E, "12_Tin", NhatKy_ViPham!F:F, B26, NhatKy_ViPham!C:C, "T10")</f>
        <v>100</v>
      </c>
      <c r="AB26" s="6">
        <f>100 + SUMIFS(NhatKy_ViPham!J:J, NhatKy_ViPham!E:E, "12_Tin", NhatKy_ViPham!F:F, B26, NhatKy_ViPham!C:C, "T11") - SUMIFS(NhatKy_ViPham!K:K, NhatKy_ViPham!E:E, "12_Tin", NhatKy_ViPham!F:F, B26, NhatKy_ViPham!C:C, "T11")</f>
        <v>100</v>
      </c>
      <c r="AC26" s="6">
        <f>100 + SUMIFS(NhatKy_ViPham!J:J, NhatKy_ViPham!E:E, "12_Tin", NhatKy_ViPham!F:F, B26, NhatKy_ViPham!C:C, "T12") - SUMIFS(NhatKy_ViPham!K:K, NhatKy_ViPham!E:E, "12_Tin", NhatKy_ViPham!F:F, B26, NhatKy_ViPham!C:C, "T12")</f>
        <v>100</v>
      </c>
      <c r="AD26" s="6">
        <f>100 + SUMIFS(NhatKy_ViPham!J:J, NhatKy_ViPham!E:E, "12_Tin", NhatKy_ViPham!F:F, B26, NhatKy_ViPham!C:C, "T13") - SUMIFS(NhatKy_ViPham!K:K, NhatKy_ViPham!E:E, "12_Tin", NhatKy_ViPham!F:F, B26, NhatKy_ViPham!C:C, "T13")</f>
        <v>100</v>
      </c>
      <c r="AE26" s="6">
        <f>100 + SUMIFS(NhatKy_ViPham!J:J, NhatKy_ViPham!E:E, "12_Tin", NhatKy_ViPham!F:F, B26, NhatKy_ViPham!C:C, "T14") - SUMIFS(NhatKy_ViPham!K:K, NhatKy_ViPham!E:E, "12_Tin", NhatKy_ViPham!F:F, B26, NhatKy_ViPham!C:C, "T14")</f>
        <v>100</v>
      </c>
      <c r="AF26" s="6">
        <f>100 + SUMIFS(NhatKy_ViPham!J:J, NhatKy_ViPham!E:E, "12_Tin", NhatKy_ViPham!F:F, B26, NhatKy_ViPham!C:C, "T15") - SUMIFS(NhatKy_ViPham!K:K, NhatKy_ViPham!E:E, "12_Tin", NhatKy_ViPham!F:F, B26, NhatKy_ViPham!C:C, "T15")</f>
        <v>100</v>
      </c>
      <c r="AG26" s="6">
        <f>100 + SUMIFS(NhatKy_ViPham!J:J, NhatKy_ViPham!E:E, "12_Tin", NhatKy_ViPham!F:F, B26, NhatKy_ViPham!C:C, "T16") - SUMIFS(NhatKy_ViPham!K:K, NhatKy_ViPham!E:E, "12_Tin", NhatKy_ViPham!F:F, B26, NhatKy_ViPham!C:C, "T16")</f>
        <v>100</v>
      </c>
      <c r="AH26" s="6">
        <f>100 + SUMIFS(NhatKy_ViPham!J:J, NhatKy_ViPham!E:E, "12_Tin", NhatKy_ViPham!F:F, B26, NhatKy_ViPham!C:C, "T17") - SUMIFS(NhatKy_ViPham!K:K, NhatKy_ViPham!E:E, "12_Tin", NhatKy_ViPham!F:F, B26, NhatKy_ViPham!C:C, "T17")</f>
        <v>100</v>
      </c>
      <c r="AI26" s="6">
        <f>100 + SUMIFS(NhatKy_ViPham!J:J, NhatKy_ViPham!E:E, "12_Tin", NhatKy_ViPham!F:F, B26, NhatKy_ViPham!C:C, "T18") - SUMIFS(NhatKy_ViPham!K:K, NhatKy_ViPham!E:E, "12_Tin", NhatKy_ViPham!F:F, B26, NhatKy_ViPham!C:C, "T18")</f>
        <v>100</v>
      </c>
      <c r="AJ26" s="6">
        <f>100 + SUMIFS(NhatKy_ViPham!J:J, NhatKy_ViPham!E:E, "12_Tin", NhatKy_ViPham!F:F, B26, NhatKy_ViPham!C:C, "T19") - SUMIFS(NhatKy_ViPham!K:K, NhatKy_ViPham!E:E, "12_Tin", NhatKy_ViPham!F:F, B26, NhatKy_ViPham!C:C, "T19")</f>
        <v>100</v>
      </c>
      <c r="AK26" s="6">
        <f>100 + SUMIFS(NhatKy_ViPham!J:J, NhatKy_ViPham!E:E, "12_Tin", NhatKy_ViPham!F:F, B26, NhatKy_ViPham!C:C, "T20") - SUMIFS(NhatKy_ViPham!K:K, NhatKy_ViPham!E:E, "12_Tin", NhatKy_ViPham!F:F, B26, NhatKy_ViPham!C:C, "T20")</f>
        <v>100</v>
      </c>
      <c r="AL26" s="6">
        <f>100 + SUMIFS(NhatKy_ViPham!J:J, NhatKy_ViPham!E:E, "12_Tin", NhatKy_ViPham!F:F, B26, NhatKy_ViPham!C:C, "T21") - SUMIFS(NhatKy_ViPham!K:K, NhatKy_ViPham!E:E, "12_Tin", NhatKy_ViPham!F:F, B26, NhatKy_ViPham!C:C, "T21")</f>
        <v>100</v>
      </c>
      <c r="AM26" s="6">
        <f>100 + SUMIFS(NhatKy_ViPham!J:J, NhatKy_ViPham!E:E, "12_Tin", NhatKy_ViPham!F:F, B26, NhatKy_ViPham!C:C, "T22") - SUMIFS(NhatKy_ViPham!K:K, NhatKy_ViPham!E:E, "12_Tin", NhatKy_ViPham!F:F, B26, NhatKy_ViPham!C:C, "T22")</f>
        <v>100</v>
      </c>
      <c r="AN26" s="6">
        <f>100 + SUMIFS(NhatKy_ViPham!J:J, NhatKy_ViPham!E:E, "12_Tin", NhatKy_ViPham!F:F, B26, NhatKy_ViPham!C:C, "T23") - SUMIFS(NhatKy_ViPham!K:K, NhatKy_ViPham!E:E, "12_Tin", NhatKy_ViPham!F:F, B26, NhatKy_ViPham!C:C, "T23")</f>
        <v>100</v>
      </c>
      <c r="AO26" s="6">
        <f>100 + SUMIFS(NhatKy_ViPham!J:J, NhatKy_ViPham!E:E, "12_Tin", NhatKy_ViPham!F:F, B26, NhatKy_ViPham!C:C, "T24") - SUMIFS(NhatKy_ViPham!K:K, NhatKy_ViPham!E:E, "12_Tin", NhatKy_ViPham!F:F, B26, NhatKy_ViPham!C:C, "T24")</f>
        <v>100</v>
      </c>
      <c r="AP26" s="6">
        <f>100 + SUMIFS(NhatKy_ViPham!J:J, NhatKy_ViPham!E:E, "12_Tin", NhatKy_ViPham!F:F, B26, NhatKy_ViPham!C:C, "T25") - SUMIFS(NhatKy_ViPham!K:K, NhatKy_ViPham!E:E, "12_Tin", NhatKy_ViPham!F:F, B26, NhatKy_ViPham!C:C, "T25")</f>
        <v>100</v>
      </c>
      <c r="AQ26" s="6">
        <f>100 + SUMIFS(NhatKy_ViPham!J:J, NhatKy_ViPham!E:E, "12_Tin", NhatKy_ViPham!F:F, B26, NhatKy_ViPham!C:C, "T26") - SUMIFS(NhatKy_ViPham!K:K, NhatKy_ViPham!E:E, "12_Tin", NhatKy_ViPham!F:F, B26, NhatKy_ViPham!C:C, "T26")</f>
        <v>100</v>
      </c>
      <c r="AR26" s="6">
        <f>100 + SUMIFS(NhatKy_ViPham!J:J, NhatKy_ViPham!E:E, "12_Tin", NhatKy_ViPham!F:F, B26, NhatKy_ViPham!C:C, "T27") - SUMIFS(NhatKy_ViPham!K:K, NhatKy_ViPham!E:E, "12_Tin", NhatKy_ViPham!F:F, B26, NhatKy_ViPham!C:C, "T27")</f>
        <v>100</v>
      </c>
      <c r="AS26" s="6">
        <f>100 + SUMIFS(NhatKy_ViPham!J:J, NhatKy_ViPham!E:E, "12_Tin", NhatKy_ViPham!F:F, B26, NhatKy_ViPham!C:C, "T28") - SUMIFS(NhatKy_ViPham!K:K, NhatKy_ViPham!E:E, "12_Tin", NhatKy_ViPham!F:F, B26, NhatKy_ViPham!C:C, "T28")</f>
        <v>100</v>
      </c>
      <c r="AT26" s="6">
        <f>100 + SUMIFS(NhatKy_ViPham!J:J, NhatKy_ViPham!E:E, "12_Tin", NhatKy_ViPham!F:F, B26, NhatKy_ViPham!C:C, "T29") - SUMIFS(NhatKy_ViPham!K:K, NhatKy_ViPham!E:E, "12_Tin", NhatKy_ViPham!F:F, B26, NhatKy_ViPham!C:C, "T29")</f>
        <v>100</v>
      </c>
      <c r="AU26" s="6">
        <f>100 + SUMIFS(NhatKy_ViPham!J:J, NhatKy_ViPham!E:E, "12_Tin", NhatKy_ViPham!F:F, B26, NhatKy_ViPham!C:C, "T30") - SUMIFS(NhatKy_ViPham!K:K, NhatKy_ViPham!E:E, "12_Tin", NhatKy_ViPham!F:F, B26, NhatKy_ViPham!C:C, "T30")</f>
        <v>100</v>
      </c>
      <c r="AV26" s="6">
        <f>100 + SUMIFS(NhatKy_ViPham!J:J, NhatKy_ViPham!E:E, "12_Tin", NhatKy_ViPham!F:F, B26, NhatKy_ViPham!C:C, "T31") - SUMIFS(NhatKy_ViPham!K:K, NhatKy_ViPham!E:E, "12_Tin", NhatKy_ViPham!F:F, B26, NhatKy_ViPham!C:C, "T31")</f>
        <v>100</v>
      </c>
      <c r="AW26" s="6">
        <f>100 + SUMIFS(NhatKy_ViPham!J:J, NhatKy_ViPham!E:E, "12_Tin", NhatKy_ViPham!F:F, B26, NhatKy_ViPham!C:C, "T32") - SUMIFS(NhatKy_ViPham!K:K, NhatKy_ViPham!E:E, "12_Tin", NhatKy_ViPham!F:F, B26, NhatKy_ViPham!C:C, "T32")</f>
        <v>100</v>
      </c>
      <c r="AX26" s="6">
        <f>100 + SUMIFS(NhatKy_ViPham!J:J, NhatKy_ViPham!E:E, "12_Tin", NhatKy_ViPham!F:F, B26, NhatKy_ViPham!C:C, "T33") - SUMIFS(NhatKy_ViPham!K:K, NhatKy_ViPham!E:E, "12_Tin", NhatKy_ViPham!F:F, B26, NhatKy_ViPham!C:C, "T33")</f>
        <v>100</v>
      </c>
      <c r="AY26" s="6">
        <f>100 + SUMIFS(NhatKy_ViPham!J:J, NhatKy_ViPham!E:E, "12_Tin", NhatKy_ViPham!F:F, B26, NhatKy_ViPham!C:C, "T34") - SUMIFS(NhatKy_ViPham!K:K, NhatKy_ViPham!E:E, "12_Tin", NhatKy_ViPham!F:F, B26, NhatKy_ViPham!C:C, "T34")</f>
        <v>100</v>
      </c>
      <c r="AZ26" s="6">
        <f>100 + SUMIFS(NhatKy_ViPham!J:J, NhatKy_ViPham!E:E, "12_Tin", NhatKy_ViPham!F:F, B26, NhatKy_ViPham!C:C, "T35") - SUMIFS(NhatKy_ViPham!K:K, NhatKy_ViPham!E:E, "12_Tin", NhatKy_ViPham!F:F, B26, NhatKy_ViPham!C:C, "T35")</f>
        <v>100</v>
      </c>
      <c r="BA26" s="12">
        <f t="shared" si="0"/>
        <v>100</v>
      </c>
      <c r="BB26" s="11" t="s">
        <v>430</v>
      </c>
      <c r="BC26" s="16" t="str">
        <f t="shared" si="1"/>
        <v>Tốt</v>
      </c>
      <c r="BD26" s="15" t="str">
        <f t="shared" si="2"/>
        <v>🟢 BÌNH THƯỜNG</v>
      </c>
    </row>
    <row r="27" spans="1:56" x14ac:dyDescent="0.25">
      <c r="A27" s="4">
        <v>19</v>
      </c>
      <c r="B27" s="10" t="s">
        <v>2681</v>
      </c>
      <c r="C27" s="4" t="s">
        <v>2270</v>
      </c>
      <c r="D27" s="4" t="s">
        <v>435</v>
      </c>
      <c r="E27" s="11" t="s">
        <v>430</v>
      </c>
      <c r="F27" s="7">
        <f>SUMIFS(NhatKy_ViPham!K:K, NhatKy_ViPham!E:E, "12_Tin", NhatKy_ViPham!F:F, B27, NhatKy_ViPham!H:H, "L01")</f>
        <v>0</v>
      </c>
      <c r="G27" s="7">
        <f>SUMIFS(NhatKy_ViPham!K:K, NhatKy_ViPham!E:E, "12_Tin", NhatKy_ViPham!F:F, B27, NhatKy_ViPham!H:H, "L02")</f>
        <v>0</v>
      </c>
      <c r="H27" s="7">
        <f>SUMIFS(NhatKy_ViPham!K:K, NhatKy_ViPham!E:E, "12_Tin", NhatKy_ViPham!F:F, B27, NhatKy_ViPham!H:H, "L03")</f>
        <v>0</v>
      </c>
      <c r="I27" s="7">
        <f>SUMIFS(NhatKy_ViPham!K:K, NhatKy_ViPham!E:E, "12_Tin", NhatKy_ViPham!F:F, B27, NhatKy_ViPham!H:H, "L04")</f>
        <v>0</v>
      </c>
      <c r="J27" s="7">
        <f>SUMIFS(NhatKy_ViPham!K:K, NhatKy_ViPham!E:E, "12_Tin", NhatKy_ViPham!F:F, B27, NhatKy_ViPham!H:H, "L05")</f>
        <v>0</v>
      </c>
      <c r="K27" s="7">
        <f>SUMIFS(NhatKy_ViPham!K:K, NhatKy_ViPham!E:E, "12_Tin", NhatKy_ViPham!F:F, B27, NhatKy_ViPham!H:H, "L06")</f>
        <v>0</v>
      </c>
      <c r="L27" s="7">
        <f>SUMIFS(NhatKy_ViPham!K:K, NhatKy_ViPham!E:E, "12_Tin", NhatKy_ViPham!F:F, B27, NhatKy_ViPham!H:H, "L07")</f>
        <v>0</v>
      </c>
      <c r="M27" s="7">
        <f>SUMIFS(NhatKy_ViPham!K:K, NhatKy_ViPham!E:E, "12_Tin", NhatKy_ViPham!F:F, B27, NhatKy_ViPham!H:H, "L08")</f>
        <v>0</v>
      </c>
      <c r="N27" s="7">
        <f>SUMIFS(NhatKy_ViPham!K:K, NhatKy_ViPham!E:E, "12_Tin", NhatKy_ViPham!F:F, B27, NhatKy_ViPham!H:H, "L09")</f>
        <v>0</v>
      </c>
      <c r="O27" s="7">
        <f>SUMIFS(NhatKy_ViPham!K:K, NhatKy_ViPham!E:E, "12_Tin", NhatKy_ViPham!F:F, B27, NhatKy_ViPham!H:H, "L10")</f>
        <v>0</v>
      </c>
      <c r="P27" s="12">
        <f>SUMIFS(NhatKy_ViPham!J:J, NhatKy_ViPham!E:E, "12_Tin", NhatKy_ViPham!F:F, B27)</f>
        <v>0</v>
      </c>
      <c r="Q27" s="13">
        <f>SUMIFS(NhatKy_ViPham!K:K, NhatKy_ViPham!E:E, "12_Tin", NhatKy_ViPham!F:F, B27)</f>
        <v>0</v>
      </c>
      <c r="R27" s="7">
        <f>100 + SUMIFS(NhatKy_ViPham!J:J, NhatKy_ViPham!E:E, "12_Tin", NhatKy_ViPham!F:F, B27, NhatKy_ViPham!C:C, "T1") - SUMIFS(NhatKy_ViPham!K:K, NhatKy_ViPham!E:E, "12_Tin", NhatKy_ViPham!F:F, B27, NhatKy_ViPham!C:C, "T1")</f>
        <v>100</v>
      </c>
      <c r="S27" s="7">
        <f>100 + SUMIFS(NhatKy_ViPham!J:J, NhatKy_ViPham!E:E, "12_Tin", NhatKy_ViPham!F:F, B27, NhatKy_ViPham!C:C, "T2") - SUMIFS(NhatKy_ViPham!K:K, NhatKy_ViPham!E:E, "12_Tin", NhatKy_ViPham!F:F, B27, NhatKy_ViPham!C:C, "T2")</f>
        <v>100</v>
      </c>
      <c r="T27" s="7">
        <f>100 + SUMIFS(NhatKy_ViPham!J:J, NhatKy_ViPham!E:E, "12_Tin", NhatKy_ViPham!F:F, B27, NhatKy_ViPham!C:C, "T3") - SUMIFS(NhatKy_ViPham!K:K, NhatKy_ViPham!E:E, "12_Tin", NhatKy_ViPham!F:F, B27, NhatKy_ViPham!C:C, "T3")</f>
        <v>100</v>
      </c>
      <c r="U27" s="7">
        <f>100 + SUMIFS(NhatKy_ViPham!J:J, NhatKy_ViPham!E:E, "12_Tin", NhatKy_ViPham!F:F, B27, NhatKy_ViPham!C:C, "T4") - SUMIFS(NhatKy_ViPham!K:K, NhatKy_ViPham!E:E, "12_Tin", NhatKy_ViPham!F:F, B27, NhatKy_ViPham!C:C, "T4")</f>
        <v>100</v>
      </c>
      <c r="V27" s="7">
        <f>100 + SUMIFS(NhatKy_ViPham!J:J, NhatKy_ViPham!E:E, "12_Tin", NhatKy_ViPham!F:F, B27, NhatKy_ViPham!C:C, "T5") - SUMIFS(NhatKy_ViPham!K:K, NhatKy_ViPham!E:E, "12_Tin", NhatKy_ViPham!F:F, B27, NhatKy_ViPham!C:C, "T5")</f>
        <v>100</v>
      </c>
      <c r="W27" s="7">
        <f>100 + SUMIFS(NhatKy_ViPham!J:J, NhatKy_ViPham!E:E, "12_Tin", NhatKy_ViPham!F:F, B27, NhatKy_ViPham!C:C, "T6") - SUMIFS(NhatKy_ViPham!K:K, NhatKy_ViPham!E:E, "12_Tin", NhatKy_ViPham!F:F, B27, NhatKy_ViPham!C:C, "T6")</f>
        <v>100</v>
      </c>
      <c r="X27" s="7">
        <f>100 + SUMIFS(NhatKy_ViPham!J:J, NhatKy_ViPham!E:E, "12_Tin", NhatKy_ViPham!F:F, B27, NhatKy_ViPham!C:C, "T7") - SUMIFS(NhatKy_ViPham!K:K, NhatKy_ViPham!E:E, "12_Tin", NhatKy_ViPham!F:F, B27, NhatKy_ViPham!C:C, "T7")</f>
        <v>100</v>
      </c>
      <c r="Y27" s="7">
        <f>100 + SUMIFS(NhatKy_ViPham!J:J, NhatKy_ViPham!E:E, "12_Tin", NhatKy_ViPham!F:F, B27, NhatKy_ViPham!C:C, "T8") - SUMIFS(NhatKy_ViPham!K:K, NhatKy_ViPham!E:E, "12_Tin", NhatKy_ViPham!F:F, B27, NhatKy_ViPham!C:C, "T8")</f>
        <v>100</v>
      </c>
      <c r="Z27" s="7">
        <f>100 + SUMIFS(NhatKy_ViPham!J:J, NhatKy_ViPham!E:E, "12_Tin", NhatKy_ViPham!F:F, B27, NhatKy_ViPham!C:C, "T9") - SUMIFS(NhatKy_ViPham!K:K, NhatKy_ViPham!E:E, "12_Tin", NhatKy_ViPham!F:F, B27, NhatKy_ViPham!C:C, "T9")</f>
        <v>100</v>
      </c>
      <c r="AA27" s="7">
        <f>100 + SUMIFS(NhatKy_ViPham!J:J, NhatKy_ViPham!E:E, "12_Tin", NhatKy_ViPham!F:F, B27, NhatKy_ViPham!C:C, "T10") - SUMIFS(NhatKy_ViPham!K:K, NhatKy_ViPham!E:E, "12_Tin", NhatKy_ViPham!F:F, B27, NhatKy_ViPham!C:C, "T10")</f>
        <v>100</v>
      </c>
      <c r="AB27" s="7">
        <f>100 + SUMIFS(NhatKy_ViPham!J:J, NhatKy_ViPham!E:E, "12_Tin", NhatKy_ViPham!F:F, B27, NhatKy_ViPham!C:C, "T11") - SUMIFS(NhatKy_ViPham!K:K, NhatKy_ViPham!E:E, "12_Tin", NhatKy_ViPham!F:F, B27, NhatKy_ViPham!C:C, "T11")</f>
        <v>100</v>
      </c>
      <c r="AC27" s="7">
        <f>100 + SUMIFS(NhatKy_ViPham!J:J, NhatKy_ViPham!E:E, "12_Tin", NhatKy_ViPham!F:F, B27, NhatKy_ViPham!C:C, "T12") - SUMIFS(NhatKy_ViPham!K:K, NhatKy_ViPham!E:E, "12_Tin", NhatKy_ViPham!F:F, B27, NhatKy_ViPham!C:C, "T12")</f>
        <v>100</v>
      </c>
      <c r="AD27" s="7">
        <f>100 + SUMIFS(NhatKy_ViPham!J:J, NhatKy_ViPham!E:E, "12_Tin", NhatKy_ViPham!F:F, B27, NhatKy_ViPham!C:C, "T13") - SUMIFS(NhatKy_ViPham!K:K, NhatKy_ViPham!E:E, "12_Tin", NhatKy_ViPham!F:F, B27, NhatKy_ViPham!C:C, "T13")</f>
        <v>100</v>
      </c>
      <c r="AE27" s="7">
        <f>100 + SUMIFS(NhatKy_ViPham!J:J, NhatKy_ViPham!E:E, "12_Tin", NhatKy_ViPham!F:F, B27, NhatKy_ViPham!C:C, "T14") - SUMIFS(NhatKy_ViPham!K:K, NhatKy_ViPham!E:E, "12_Tin", NhatKy_ViPham!F:F, B27, NhatKy_ViPham!C:C, "T14")</f>
        <v>100</v>
      </c>
      <c r="AF27" s="7">
        <f>100 + SUMIFS(NhatKy_ViPham!J:J, NhatKy_ViPham!E:E, "12_Tin", NhatKy_ViPham!F:F, B27, NhatKy_ViPham!C:C, "T15") - SUMIFS(NhatKy_ViPham!K:K, NhatKy_ViPham!E:E, "12_Tin", NhatKy_ViPham!F:F, B27, NhatKy_ViPham!C:C, "T15")</f>
        <v>100</v>
      </c>
      <c r="AG27" s="7">
        <f>100 + SUMIFS(NhatKy_ViPham!J:J, NhatKy_ViPham!E:E, "12_Tin", NhatKy_ViPham!F:F, B27, NhatKy_ViPham!C:C, "T16") - SUMIFS(NhatKy_ViPham!K:K, NhatKy_ViPham!E:E, "12_Tin", NhatKy_ViPham!F:F, B27, NhatKy_ViPham!C:C, "T16")</f>
        <v>100</v>
      </c>
      <c r="AH27" s="7">
        <f>100 + SUMIFS(NhatKy_ViPham!J:J, NhatKy_ViPham!E:E, "12_Tin", NhatKy_ViPham!F:F, B27, NhatKy_ViPham!C:C, "T17") - SUMIFS(NhatKy_ViPham!K:K, NhatKy_ViPham!E:E, "12_Tin", NhatKy_ViPham!F:F, B27, NhatKy_ViPham!C:C, "T17")</f>
        <v>100</v>
      </c>
      <c r="AI27" s="7">
        <f>100 + SUMIFS(NhatKy_ViPham!J:J, NhatKy_ViPham!E:E, "12_Tin", NhatKy_ViPham!F:F, B27, NhatKy_ViPham!C:C, "T18") - SUMIFS(NhatKy_ViPham!K:K, NhatKy_ViPham!E:E, "12_Tin", NhatKy_ViPham!F:F, B27, NhatKy_ViPham!C:C, "T18")</f>
        <v>100</v>
      </c>
      <c r="AJ27" s="7">
        <f>100 + SUMIFS(NhatKy_ViPham!J:J, NhatKy_ViPham!E:E, "12_Tin", NhatKy_ViPham!F:F, B27, NhatKy_ViPham!C:C, "T19") - SUMIFS(NhatKy_ViPham!K:K, NhatKy_ViPham!E:E, "12_Tin", NhatKy_ViPham!F:F, B27, NhatKy_ViPham!C:C, "T19")</f>
        <v>100</v>
      </c>
      <c r="AK27" s="7">
        <f>100 + SUMIFS(NhatKy_ViPham!J:J, NhatKy_ViPham!E:E, "12_Tin", NhatKy_ViPham!F:F, B27, NhatKy_ViPham!C:C, "T20") - SUMIFS(NhatKy_ViPham!K:K, NhatKy_ViPham!E:E, "12_Tin", NhatKy_ViPham!F:F, B27, NhatKy_ViPham!C:C, "T20")</f>
        <v>100</v>
      </c>
      <c r="AL27" s="7">
        <f>100 + SUMIFS(NhatKy_ViPham!J:J, NhatKy_ViPham!E:E, "12_Tin", NhatKy_ViPham!F:F, B27, NhatKy_ViPham!C:C, "T21") - SUMIFS(NhatKy_ViPham!K:K, NhatKy_ViPham!E:E, "12_Tin", NhatKy_ViPham!F:F, B27, NhatKy_ViPham!C:C, "T21")</f>
        <v>100</v>
      </c>
      <c r="AM27" s="7">
        <f>100 + SUMIFS(NhatKy_ViPham!J:J, NhatKy_ViPham!E:E, "12_Tin", NhatKy_ViPham!F:F, B27, NhatKy_ViPham!C:C, "T22") - SUMIFS(NhatKy_ViPham!K:K, NhatKy_ViPham!E:E, "12_Tin", NhatKy_ViPham!F:F, B27, NhatKy_ViPham!C:C, "T22")</f>
        <v>100</v>
      </c>
      <c r="AN27" s="7">
        <f>100 + SUMIFS(NhatKy_ViPham!J:J, NhatKy_ViPham!E:E, "12_Tin", NhatKy_ViPham!F:F, B27, NhatKy_ViPham!C:C, "T23") - SUMIFS(NhatKy_ViPham!K:K, NhatKy_ViPham!E:E, "12_Tin", NhatKy_ViPham!F:F, B27, NhatKy_ViPham!C:C, "T23")</f>
        <v>100</v>
      </c>
      <c r="AO27" s="7">
        <f>100 + SUMIFS(NhatKy_ViPham!J:J, NhatKy_ViPham!E:E, "12_Tin", NhatKy_ViPham!F:F, B27, NhatKy_ViPham!C:C, "T24") - SUMIFS(NhatKy_ViPham!K:K, NhatKy_ViPham!E:E, "12_Tin", NhatKy_ViPham!F:F, B27, NhatKy_ViPham!C:C, "T24")</f>
        <v>100</v>
      </c>
      <c r="AP27" s="7">
        <f>100 + SUMIFS(NhatKy_ViPham!J:J, NhatKy_ViPham!E:E, "12_Tin", NhatKy_ViPham!F:F, B27, NhatKy_ViPham!C:C, "T25") - SUMIFS(NhatKy_ViPham!K:K, NhatKy_ViPham!E:E, "12_Tin", NhatKy_ViPham!F:F, B27, NhatKy_ViPham!C:C, "T25")</f>
        <v>100</v>
      </c>
      <c r="AQ27" s="7">
        <f>100 + SUMIFS(NhatKy_ViPham!J:J, NhatKy_ViPham!E:E, "12_Tin", NhatKy_ViPham!F:F, B27, NhatKy_ViPham!C:C, "T26") - SUMIFS(NhatKy_ViPham!K:K, NhatKy_ViPham!E:E, "12_Tin", NhatKy_ViPham!F:F, B27, NhatKy_ViPham!C:C, "T26")</f>
        <v>100</v>
      </c>
      <c r="AR27" s="7">
        <f>100 + SUMIFS(NhatKy_ViPham!J:J, NhatKy_ViPham!E:E, "12_Tin", NhatKy_ViPham!F:F, B27, NhatKy_ViPham!C:C, "T27") - SUMIFS(NhatKy_ViPham!K:K, NhatKy_ViPham!E:E, "12_Tin", NhatKy_ViPham!F:F, B27, NhatKy_ViPham!C:C, "T27")</f>
        <v>100</v>
      </c>
      <c r="AS27" s="7">
        <f>100 + SUMIFS(NhatKy_ViPham!J:J, NhatKy_ViPham!E:E, "12_Tin", NhatKy_ViPham!F:F, B27, NhatKy_ViPham!C:C, "T28") - SUMIFS(NhatKy_ViPham!K:K, NhatKy_ViPham!E:E, "12_Tin", NhatKy_ViPham!F:F, B27, NhatKy_ViPham!C:C, "T28")</f>
        <v>100</v>
      </c>
      <c r="AT27" s="7">
        <f>100 + SUMIFS(NhatKy_ViPham!J:J, NhatKy_ViPham!E:E, "12_Tin", NhatKy_ViPham!F:F, B27, NhatKy_ViPham!C:C, "T29") - SUMIFS(NhatKy_ViPham!K:K, NhatKy_ViPham!E:E, "12_Tin", NhatKy_ViPham!F:F, B27, NhatKy_ViPham!C:C, "T29")</f>
        <v>100</v>
      </c>
      <c r="AU27" s="7">
        <f>100 + SUMIFS(NhatKy_ViPham!J:J, NhatKy_ViPham!E:E, "12_Tin", NhatKy_ViPham!F:F, B27, NhatKy_ViPham!C:C, "T30") - SUMIFS(NhatKy_ViPham!K:K, NhatKy_ViPham!E:E, "12_Tin", NhatKy_ViPham!F:F, B27, NhatKy_ViPham!C:C, "T30")</f>
        <v>100</v>
      </c>
      <c r="AV27" s="7">
        <f>100 + SUMIFS(NhatKy_ViPham!J:J, NhatKy_ViPham!E:E, "12_Tin", NhatKy_ViPham!F:F, B27, NhatKy_ViPham!C:C, "T31") - SUMIFS(NhatKy_ViPham!K:K, NhatKy_ViPham!E:E, "12_Tin", NhatKy_ViPham!F:F, B27, NhatKy_ViPham!C:C, "T31")</f>
        <v>100</v>
      </c>
      <c r="AW27" s="7">
        <f>100 + SUMIFS(NhatKy_ViPham!J:J, NhatKy_ViPham!E:E, "12_Tin", NhatKy_ViPham!F:F, B27, NhatKy_ViPham!C:C, "T32") - SUMIFS(NhatKy_ViPham!K:K, NhatKy_ViPham!E:E, "12_Tin", NhatKy_ViPham!F:F, B27, NhatKy_ViPham!C:C, "T32")</f>
        <v>100</v>
      </c>
      <c r="AX27" s="7">
        <f>100 + SUMIFS(NhatKy_ViPham!J:J, NhatKy_ViPham!E:E, "12_Tin", NhatKy_ViPham!F:F, B27, NhatKy_ViPham!C:C, "T33") - SUMIFS(NhatKy_ViPham!K:K, NhatKy_ViPham!E:E, "12_Tin", NhatKy_ViPham!F:F, B27, NhatKy_ViPham!C:C, "T33")</f>
        <v>100</v>
      </c>
      <c r="AY27" s="7">
        <f>100 + SUMIFS(NhatKy_ViPham!J:J, NhatKy_ViPham!E:E, "12_Tin", NhatKy_ViPham!F:F, B27, NhatKy_ViPham!C:C, "T34") - SUMIFS(NhatKy_ViPham!K:K, NhatKy_ViPham!E:E, "12_Tin", NhatKy_ViPham!F:F, B27, NhatKy_ViPham!C:C, "T34")</f>
        <v>100</v>
      </c>
      <c r="AZ27" s="7">
        <f>100 + SUMIFS(NhatKy_ViPham!J:J, NhatKy_ViPham!E:E, "12_Tin", NhatKy_ViPham!F:F, B27, NhatKy_ViPham!C:C, "T35") - SUMIFS(NhatKy_ViPham!K:K, NhatKy_ViPham!E:E, "12_Tin", NhatKy_ViPham!F:F, B27, NhatKy_ViPham!C:C, "T35")</f>
        <v>100</v>
      </c>
      <c r="BA27" s="12">
        <f t="shared" si="0"/>
        <v>100</v>
      </c>
      <c r="BB27" s="11" t="s">
        <v>430</v>
      </c>
      <c r="BC27" s="14" t="str">
        <f t="shared" si="1"/>
        <v>Tốt</v>
      </c>
      <c r="BD27" s="10" t="str">
        <f t="shared" si="2"/>
        <v>🟢 BÌNH THƯỜNG</v>
      </c>
    </row>
    <row r="28" spans="1:56" x14ac:dyDescent="0.25">
      <c r="A28" s="5">
        <v>20</v>
      </c>
      <c r="B28" s="15" t="s">
        <v>2682</v>
      </c>
      <c r="C28" s="5" t="s">
        <v>2683</v>
      </c>
      <c r="D28" s="5" t="s">
        <v>435</v>
      </c>
      <c r="E28" s="11" t="s">
        <v>430</v>
      </c>
      <c r="F28" s="6">
        <f>SUMIFS(NhatKy_ViPham!K:K, NhatKy_ViPham!E:E, "12_Tin", NhatKy_ViPham!F:F, B28, NhatKy_ViPham!H:H, "L01")</f>
        <v>0</v>
      </c>
      <c r="G28" s="6">
        <f>SUMIFS(NhatKy_ViPham!K:K, NhatKy_ViPham!E:E, "12_Tin", NhatKy_ViPham!F:F, B28, NhatKy_ViPham!H:H, "L02")</f>
        <v>0</v>
      </c>
      <c r="H28" s="6">
        <f>SUMIFS(NhatKy_ViPham!K:K, NhatKy_ViPham!E:E, "12_Tin", NhatKy_ViPham!F:F, B28, NhatKy_ViPham!H:H, "L03")</f>
        <v>0</v>
      </c>
      <c r="I28" s="6">
        <f>SUMIFS(NhatKy_ViPham!K:K, NhatKy_ViPham!E:E, "12_Tin", NhatKy_ViPham!F:F, B28, NhatKy_ViPham!H:H, "L04")</f>
        <v>0</v>
      </c>
      <c r="J28" s="6">
        <f>SUMIFS(NhatKy_ViPham!K:K, NhatKy_ViPham!E:E, "12_Tin", NhatKy_ViPham!F:F, B28, NhatKy_ViPham!H:H, "L05")</f>
        <v>0</v>
      </c>
      <c r="K28" s="6">
        <f>SUMIFS(NhatKy_ViPham!K:K, NhatKy_ViPham!E:E, "12_Tin", NhatKy_ViPham!F:F, B28, NhatKy_ViPham!H:H, "L06")</f>
        <v>0</v>
      </c>
      <c r="L28" s="6">
        <f>SUMIFS(NhatKy_ViPham!K:K, NhatKy_ViPham!E:E, "12_Tin", NhatKy_ViPham!F:F, B28, NhatKy_ViPham!H:H, "L07")</f>
        <v>0</v>
      </c>
      <c r="M28" s="6">
        <f>SUMIFS(NhatKy_ViPham!K:K, NhatKy_ViPham!E:E, "12_Tin", NhatKy_ViPham!F:F, B28, NhatKy_ViPham!H:H, "L08")</f>
        <v>0</v>
      </c>
      <c r="N28" s="6">
        <f>SUMIFS(NhatKy_ViPham!K:K, NhatKy_ViPham!E:E, "12_Tin", NhatKy_ViPham!F:F, B28, NhatKy_ViPham!H:H, "L09")</f>
        <v>0</v>
      </c>
      <c r="O28" s="6">
        <f>SUMIFS(NhatKy_ViPham!K:K, NhatKy_ViPham!E:E, "12_Tin", NhatKy_ViPham!F:F, B28, NhatKy_ViPham!H:H, "L10")</f>
        <v>0</v>
      </c>
      <c r="P28" s="12">
        <f>SUMIFS(NhatKy_ViPham!J:J, NhatKy_ViPham!E:E, "12_Tin", NhatKy_ViPham!F:F, B28)</f>
        <v>0</v>
      </c>
      <c r="Q28" s="13">
        <f>SUMIFS(NhatKy_ViPham!K:K, NhatKy_ViPham!E:E, "12_Tin", NhatKy_ViPham!F:F, B28)</f>
        <v>0</v>
      </c>
      <c r="R28" s="6">
        <f>100 + SUMIFS(NhatKy_ViPham!J:J, NhatKy_ViPham!E:E, "12_Tin", NhatKy_ViPham!F:F, B28, NhatKy_ViPham!C:C, "T1") - SUMIFS(NhatKy_ViPham!K:K, NhatKy_ViPham!E:E, "12_Tin", NhatKy_ViPham!F:F, B28, NhatKy_ViPham!C:C, "T1")</f>
        <v>100</v>
      </c>
      <c r="S28" s="6">
        <f>100 + SUMIFS(NhatKy_ViPham!J:J, NhatKy_ViPham!E:E, "12_Tin", NhatKy_ViPham!F:F, B28, NhatKy_ViPham!C:C, "T2") - SUMIFS(NhatKy_ViPham!K:K, NhatKy_ViPham!E:E, "12_Tin", NhatKy_ViPham!F:F, B28, NhatKy_ViPham!C:C, "T2")</f>
        <v>100</v>
      </c>
      <c r="T28" s="6">
        <f>100 + SUMIFS(NhatKy_ViPham!J:J, NhatKy_ViPham!E:E, "12_Tin", NhatKy_ViPham!F:F, B28, NhatKy_ViPham!C:C, "T3") - SUMIFS(NhatKy_ViPham!K:K, NhatKy_ViPham!E:E, "12_Tin", NhatKy_ViPham!F:F, B28, NhatKy_ViPham!C:C, "T3")</f>
        <v>100</v>
      </c>
      <c r="U28" s="6">
        <f>100 + SUMIFS(NhatKy_ViPham!J:J, NhatKy_ViPham!E:E, "12_Tin", NhatKy_ViPham!F:F, B28, NhatKy_ViPham!C:C, "T4") - SUMIFS(NhatKy_ViPham!K:K, NhatKy_ViPham!E:E, "12_Tin", NhatKy_ViPham!F:F, B28, NhatKy_ViPham!C:C, "T4")</f>
        <v>100</v>
      </c>
      <c r="V28" s="6">
        <f>100 + SUMIFS(NhatKy_ViPham!J:J, NhatKy_ViPham!E:E, "12_Tin", NhatKy_ViPham!F:F, B28, NhatKy_ViPham!C:C, "T5") - SUMIFS(NhatKy_ViPham!K:K, NhatKy_ViPham!E:E, "12_Tin", NhatKy_ViPham!F:F, B28, NhatKy_ViPham!C:C, "T5")</f>
        <v>100</v>
      </c>
      <c r="W28" s="6">
        <f>100 + SUMIFS(NhatKy_ViPham!J:J, NhatKy_ViPham!E:E, "12_Tin", NhatKy_ViPham!F:F, B28, NhatKy_ViPham!C:C, "T6") - SUMIFS(NhatKy_ViPham!K:K, NhatKy_ViPham!E:E, "12_Tin", NhatKy_ViPham!F:F, B28, NhatKy_ViPham!C:C, "T6")</f>
        <v>100</v>
      </c>
      <c r="X28" s="6">
        <f>100 + SUMIFS(NhatKy_ViPham!J:J, NhatKy_ViPham!E:E, "12_Tin", NhatKy_ViPham!F:F, B28, NhatKy_ViPham!C:C, "T7") - SUMIFS(NhatKy_ViPham!K:K, NhatKy_ViPham!E:E, "12_Tin", NhatKy_ViPham!F:F, B28, NhatKy_ViPham!C:C, "T7")</f>
        <v>100</v>
      </c>
      <c r="Y28" s="6">
        <f>100 + SUMIFS(NhatKy_ViPham!J:J, NhatKy_ViPham!E:E, "12_Tin", NhatKy_ViPham!F:F, B28, NhatKy_ViPham!C:C, "T8") - SUMIFS(NhatKy_ViPham!K:K, NhatKy_ViPham!E:E, "12_Tin", NhatKy_ViPham!F:F, B28, NhatKy_ViPham!C:C, "T8")</f>
        <v>100</v>
      </c>
      <c r="Z28" s="6">
        <f>100 + SUMIFS(NhatKy_ViPham!J:J, NhatKy_ViPham!E:E, "12_Tin", NhatKy_ViPham!F:F, B28, NhatKy_ViPham!C:C, "T9") - SUMIFS(NhatKy_ViPham!K:K, NhatKy_ViPham!E:E, "12_Tin", NhatKy_ViPham!F:F, B28, NhatKy_ViPham!C:C, "T9")</f>
        <v>100</v>
      </c>
      <c r="AA28" s="6">
        <f>100 + SUMIFS(NhatKy_ViPham!J:J, NhatKy_ViPham!E:E, "12_Tin", NhatKy_ViPham!F:F, B28, NhatKy_ViPham!C:C, "T10") - SUMIFS(NhatKy_ViPham!K:K, NhatKy_ViPham!E:E, "12_Tin", NhatKy_ViPham!F:F, B28, NhatKy_ViPham!C:C, "T10")</f>
        <v>100</v>
      </c>
      <c r="AB28" s="6">
        <f>100 + SUMIFS(NhatKy_ViPham!J:J, NhatKy_ViPham!E:E, "12_Tin", NhatKy_ViPham!F:F, B28, NhatKy_ViPham!C:C, "T11") - SUMIFS(NhatKy_ViPham!K:K, NhatKy_ViPham!E:E, "12_Tin", NhatKy_ViPham!F:F, B28, NhatKy_ViPham!C:C, "T11")</f>
        <v>100</v>
      </c>
      <c r="AC28" s="6">
        <f>100 + SUMIFS(NhatKy_ViPham!J:J, NhatKy_ViPham!E:E, "12_Tin", NhatKy_ViPham!F:F, B28, NhatKy_ViPham!C:C, "T12") - SUMIFS(NhatKy_ViPham!K:K, NhatKy_ViPham!E:E, "12_Tin", NhatKy_ViPham!F:F, B28, NhatKy_ViPham!C:C, "T12")</f>
        <v>100</v>
      </c>
      <c r="AD28" s="6">
        <f>100 + SUMIFS(NhatKy_ViPham!J:J, NhatKy_ViPham!E:E, "12_Tin", NhatKy_ViPham!F:F, B28, NhatKy_ViPham!C:C, "T13") - SUMIFS(NhatKy_ViPham!K:K, NhatKy_ViPham!E:E, "12_Tin", NhatKy_ViPham!F:F, B28, NhatKy_ViPham!C:C, "T13")</f>
        <v>100</v>
      </c>
      <c r="AE28" s="6">
        <f>100 + SUMIFS(NhatKy_ViPham!J:J, NhatKy_ViPham!E:E, "12_Tin", NhatKy_ViPham!F:F, B28, NhatKy_ViPham!C:C, "T14") - SUMIFS(NhatKy_ViPham!K:K, NhatKy_ViPham!E:E, "12_Tin", NhatKy_ViPham!F:F, B28, NhatKy_ViPham!C:C, "T14")</f>
        <v>100</v>
      </c>
      <c r="AF28" s="6">
        <f>100 + SUMIFS(NhatKy_ViPham!J:J, NhatKy_ViPham!E:E, "12_Tin", NhatKy_ViPham!F:F, B28, NhatKy_ViPham!C:C, "T15") - SUMIFS(NhatKy_ViPham!K:K, NhatKy_ViPham!E:E, "12_Tin", NhatKy_ViPham!F:F, B28, NhatKy_ViPham!C:C, "T15")</f>
        <v>100</v>
      </c>
      <c r="AG28" s="6">
        <f>100 + SUMIFS(NhatKy_ViPham!J:J, NhatKy_ViPham!E:E, "12_Tin", NhatKy_ViPham!F:F, B28, NhatKy_ViPham!C:C, "T16") - SUMIFS(NhatKy_ViPham!K:K, NhatKy_ViPham!E:E, "12_Tin", NhatKy_ViPham!F:F, B28, NhatKy_ViPham!C:C, "T16")</f>
        <v>100</v>
      </c>
      <c r="AH28" s="6">
        <f>100 + SUMIFS(NhatKy_ViPham!J:J, NhatKy_ViPham!E:E, "12_Tin", NhatKy_ViPham!F:F, B28, NhatKy_ViPham!C:C, "T17") - SUMIFS(NhatKy_ViPham!K:K, NhatKy_ViPham!E:E, "12_Tin", NhatKy_ViPham!F:F, B28, NhatKy_ViPham!C:C, "T17")</f>
        <v>100</v>
      </c>
      <c r="AI28" s="6">
        <f>100 + SUMIFS(NhatKy_ViPham!J:J, NhatKy_ViPham!E:E, "12_Tin", NhatKy_ViPham!F:F, B28, NhatKy_ViPham!C:C, "T18") - SUMIFS(NhatKy_ViPham!K:K, NhatKy_ViPham!E:E, "12_Tin", NhatKy_ViPham!F:F, B28, NhatKy_ViPham!C:C, "T18")</f>
        <v>100</v>
      </c>
      <c r="AJ28" s="6">
        <f>100 + SUMIFS(NhatKy_ViPham!J:J, NhatKy_ViPham!E:E, "12_Tin", NhatKy_ViPham!F:F, B28, NhatKy_ViPham!C:C, "T19") - SUMIFS(NhatKy_ViPham!K:K, NhatKy_ViPham!E:E, "12_Tin", NhatKy_ViPham!F:F, B28, NhatKy_ViPham!C:C, "T19")</f>
        <v>100</v>
      </c>
      <c r="AK28" s="6">
        <f>100 + SUMIFS(NhatKy_ViPham!J:J, NhatKy_ViPham!E:E, "12_Tin", NhatKy_ViPham!F:F, B28, NhatKy_ViPham!C:C, "T20") - SUMIFS(NhatKy_ViPham!K:K, NhatKy_ViPham!E:E, "12_Tin", NhatKy_ViPham!F:F, B28, NhatKy_ViPham!C:C, "T20")</f>
        <v>100</v>
      </c>
      <c r="AL28" s="6">
        <f>100 + SUMIFS(NhatKy_ViPham!J:J, NhatKy_ViPham!E:E, "12_Tin", NhatKy_ViPham!F:F, B28, NhatKy_ViPham!C:C, "T21") - SUMIFS(NhatKy_ViPham!K:K, NhatKy_ViPham!E:E, "12_Tin", NhatKy_ViPham!F:F, B28, NhatKy_ViPham!C:C, "T21")</f>
        <v>100</v>
      </c>
      <c r="AM28" s="6">
        <f>100 + SUMIFS(NhatKy_ViPham!J:J, NhatKy_ViPham!E:E, "12_Tin", NhatKy_ViPham!F:F, B28, NhatKy_ViPham!C:C, "T22") - SUMIFS(NhatKy_ViPham!K:K, NhatKy_ViPham!E:E, "12_Tin", NhatKy_ViPham!F:F, B28, NhatKy_ViPham!C:C, "T22")</f>
        <v>100</v>
      </c>
      <c r="AN28" s="6">
        <f>100 + SUMIFS(NhatKy_ViPham!J:J, NhatKy_ViPham!E:E, "12_Tin", NhatKy_ViPham!F:F, B28, NhatKy_ViPham!C:C, "T23") - SUMIFS(NhatKy_ViPham!K:K, NhatKy_ViPham!E:E, "12_Tin", NhatKy_ViPham!F:F, B28, NhatKy_ViPham!C:C, "T23")</f>
        <v>100</v>
      </c>
      <c r="AO28" s="6">
        <f>100 + SUMIFS(NhatKy_ViPham!J:J, NhatKy_ViPham!E:E, "12_Tin", NhatKy_ViPham!F:F, B28, NhatKy_ViPham!C:C, "T24") - SUMIFS(NhatKy_ViPham!K:K, NhatKy_ViPham!E:E, "12_Tin", NhatKy_ViPham!F:F, B28, NhatKy_ViPham!C:C, "T24")</f>
        <v>100</v>
      </c>
      <c r="AP28" s="6">
        <f>100 + SUMIFS(NhatKy_ViPham!J:J, NhatKy_ViPham!E:E, "12_Tin", NhatKy_ViPham!F:F, B28, NhatKy_ViPham!C:C, "T25") - SUMIFS(NhatKy_ViPham!K:K, NhatKy_ViPham!E:E, "12_Tin", NhatKy_ViPham!F:F, B28, NhatKy_ViPham!C:C, "T25")</f>
        <v>100</v>
      </c>
      <c r="AQ28" s="6">
        <f>100 + SUMIFS(NhatKy_ViPham!J:J, NhatKy_ViPham!E:E, "12_Tin", NhatKy_ViPham!F:F, B28, NhatKy_ViPham!C:C, "T26") - SUMIFS(NhatKy_ViPham!K:K, NhatKy_ViPham!E:E, "12_Tin", NhatKy_ViPham!F:F, B28, NhatKy_ViPham!C:C, "T26")</f>
        <v>100</v>
      </c>
      <c r="AR28" s="6">
        <f>100 + SUMIFS(NhatKy_ViPham!J:J, NhatKy_ViPham!E:E, "12_Tin", NhatKy_ViPham!F:F, B28, NhatKy_ViPham!C:C, "T27") - SUMIFS(NhatKy_ViPham!K:K, NhatKy_ViPham!E:E, "12_Tin", NhatKy_ViPham!F:F, B28, NhatKy_ViPham!C:C, "T27")</f>
        <v>100</v>
      </c>
      <c r="AS28" s="6">
        <f>100 + SUMIFS(NhatKy_ViPham!J:J, NhatKy_ViPham!E:E, "12_Tin", NhatKy_ViPham!F:F, B28, NhatKy_ViPham!C:C, "T28") - SUMIFS(NhatKy_ViPham!K:K, NhatKy_ViPham!E:E, "12_Tin", NhatKy_ViPham!F:F, B28, NhatKy_ViPham!C:C, "T28")</f>
        <v>100</v>
      </c>
      <c r="AT28" s="6">
        <f>100 + SUMIFS(NhatKy_ViPham!J:J, NhatKy_ViPham!E:E, "12_Tin", NhatKy_ViPham!F:F, B28, NhatKy_ViPham!C:C, "T29") - SUMIFS(NhatKy_ViPham!K:K, NhatKy_ViPham!E:E, "12_Tin", NhatKy_ViPham!F:F, B28, NhatKy_ViPham!C:C, "T29")</f>
        <v>100</v>
      </c>
      <c r="AU28" s="6">
        <f>100 + SUMIFS(NhatKy_ViPham!J:J, NhatKy_ViPham!E:E, "12_Tin", NhatKy_ViPham!F:F, B28, NhatKy_ViPham!C:C, "T30") - SUMIFS(NhatKy_ViPham!K:K, NhatKy_ViPham!E:E, "12_Tin", NhatKy_ViPham!F:F, B28, NhatKy_ViPham!C:C, "T30")</f>
        <v>100</v>
      </c>
      <c r="AV28" s="6">
        <f>100 + SUMIFS(NhatKy_ViPham!J:J, NhatKy_ViPham!E:E, "12_Tin", NhatKy_ViPham!F:F, B28, NhatKy_ViPham!C:C, "T31") - SUMIFS(NhatKy_ViPham!K:K, NhatKy_ViPham!E:E, "12_Tin", NhatKy_ViPham!F:F, B28, NhatKy_ViPham!C:C, "T31")</f>
        <v>100</v>
      </c>
      <c r="AW28" s="6">
        <f>100 + SUMIFS(NhatKy_ViPham!J:J, NhatKy_ViPham!E:E, "12_Tin", NhatKy_ViPham!F:F, B28, NhatKy_ViPham!C:C, "T32") - SUMIFS(NhatKy_ViPham!K:K, NhatKy_ViPham!E:E, "12_Tin", NhatKy_ViPham!F:F, B28, NhatKy_ViPham!C:C, "T32")</f>
        <v>100</v>
      </c>
      <c r="AX28" s="6">
        <f>100 + SUMIFS(NhatKy_ViPham!J:J, NhatKy_ViPham!E:E, "12_Tin", NhatKy_ViPham!F:F, B28, NhatKy_ViPham!C:C, "T33") - SUMIFS(NhatKy_ViPham!K:K, NhatKy_ViPham!E:E, "12_Tin", NhatKy_ViPham!F:F, B28, NhatKy_ViPham!C:C, "T33")</f>
        <v>100</v>
      </c>
      <c r="AY28" s="6">
        <f>100 + SUMIFS(NhatKy_ViPham!J:J, NhatKy_ViPham!E:E, "12_Tin", NhatKy_ViPham!F:F, B28, NhatKy_ViPham!C:C, "T34") - SUMIFS(NhatKy_ViPham!K:K, NhatKy_ViPham!E:E, "12_Tin", NhatKy_ViPham!F:F, B28, NhatKy_ViPham!C:C, "T34")</f>
        <v>100</v>
      </c>
      <c r="AZ28" s="6">
        <f>100 + SUMIFS(NhatKy_ViPham!J:J, NhatKy_ViPham!E:E, "12_Tin", NhatKy_ViPham!F:F, B28, NhatKy_ViPham!C:C, "T35") - SUMIFS(NhatKy_ViPham!K:K, NhatKy_ViPham!E:E, "12_Tin", NhatKy_ViPham!F:F, B28, NhatKy_ViPham!C:C, "T35")</f>
        <v>100</v>
      </c>
      <c r="BA28" s="12">
        <f t="shared" si="0"/>
        <v>100</v>
      </c>
      <c r="BB28" s="11" t="s">
        <v>430</v>
      </c>
      <c r="BC28" s="16" t="str">
        <f t="shared" si="1"/>
        <v>Tốt</v>
      </c>
      <c r="BD28" s="15" t="str">
        <f t="shared" si="2"/>
        <v>🟢 BÌNH THƯỜNG</v>
      </c>
    </row>
    <row r="29" spans="1:56" x14ac:dyDescent="0.25">
      <c r="A29" s="4">
        <v>21</v>
      </c>
      <c r="B29" s="10" t="s">
        <v>2684</v>
      </c>
      <c r="C29" s="4" t="s">
        <v>2685</v>
      </c>
      <c r="D29" s="4" t="s">
        <v>435</v>
      </c>
      <c r="E29" s="11" t="s">
        <v>430</v>
      </c>
      <c r="F29" s="7">
        <f>SUMIFS(NhatKy_ViPham!K:K, NhatKy_ViPham!E:E, "12_Tin", NhatKy_ViPham!F:F, B29, NhatKy_ViPham!H:H, "L01")</f>
        <v>0</v>
      </c>
      <c r="G29" s="7">
        <f>SUMIFS(NhatKy_ViPham!K:K, NhatKy_ViPham!E:E, "12_Tin", NhatKy_ViPham!F:F, B29, NhatKy_ViPham!H:H, "L02")</f>
        <v>0</v>
      </c>
      <c r="H29" s="7">
        <f>SUMIFS(NhatKy_ViPham!K:K, NhatKy_ViPham!E:E, "12_Tin", NhatKy_ViPham!F:F, B29, NhatKy_ViPham!H:H, "L03")</f>
        <v>0</v>
      </c>
      <c r="I29" s="7">
        <f>SUMIFS(NhatKy_ViPham!K:K, NhatKy_ViPham!E:E, "12_Tin", NhatKy_ViPham!F:F, B29, NhatKy_ViPham!H:H, "L04")</f>
        <v>0</v>
      </c>
      <c r="J29" s="7">
        <f>SUMIFS(NhatKy_ViPham!K:K, NhatKy_ViPham!E:E, "12_Tin", NhatKy_ViPham!F:F, B29, NhatKy_ViPham!H:H, "L05")</f>
        <v>0</v>
      </c>
      <c r="K29" s="7">
        <f>SUMIFS(NhatKy_ViPham!K:K, NhatKy_ViPham!E:E, "12_Tin", NhatKy_ViPham!F:F, B29, NhatKy_ViPham!H:H, "L06")</f>
        <v>0</v>
      </c>
      <c r="L29" s="7">
        <f>SUMIFS(NhatKy_ViPham!K:K, NhatKy_ViPham!E:E, "12_Tin", NhatKy_ViPham!F:F, B29, NhatKy_ViPham!H:H, "L07")</f>
        <v>0</v>
      </c>
      <c r="M29" s="7">
        <f>SUMIFS(NhatKy_ViPham!K:K, NhatKy_ViPham!E:E, "12_Tin", NhatKy_ViPham!F:F, B29, NhatKy_ViPham!H:H, "L08")</f>
        <v>0</v>
      </c>
      <c r="N29" s="7">
        <f>SUMIFS(NhatKy_ViPham!K:K, NhatKy_ViPham!E:E, "12_Tin", NhatKy_ViPham!F:F, B29, NhatKy_ViPham!H:H, "L09")</f>
        <v>0</v>
      </c>
      <c r="O29" s="7">
        <f>SUMIFS(NhatKy_ViPham!K:K, NhatKy_ViPham!E:E, "12_Tin", NhatKy_ViPham!F:F, B29, NhatKy_ViPham!H:H, "L10")</f>
        <v>0</v>
      </c>
      <c r="P29" s="12">
        <f>SUMIFS(NhatKy_ViPham!J:J, NhatKy_ViPham!E:E, "12_Tin", NhatKy_ViPham!F:F, B29)</f>
        <v>0</v>
      </c>
      <c r="Q29" s="13">
        <f>SUMIFS(NhatKy_ViPham!K:K, NhatKy_ViPham!E:E, "12_Tin", NhatKy_ViPham!F:F, B29)</f>
        <v>0</v>
      </c>
      <c r="R29" s="7">
        <f>100 + SUMIFS(NhatKy_ViPham!J:J, NhatKy_ViPham!E:E, "12_Tin", NhatKy_ViPham!F:F, B29, NhatKy_ViPham!C:C, "T1") - SUMIFS(NhatKy_ViPham!K:K, NhatKy_ViPham!E:E, "12_Tin", NhatKy_ViPham!F:F, B29, NhatKy_ViPham!C:C, "T1")</f>
        <v>100</v>
      </c>
      <c r="S29" s="7">
        <f>100 + SUMIFS(NhatKy_ViPham!J:J, NhatKy_ViPham!E:E, "12_Tin", NhatKy_ViPham!F:F, B29, NhatKy_ViPham!C:C, "T2") - SUMIFS(NhatKy_ViPham!K:K, NhatKy_ViPham!E:E, "12_Tin", NhatKy_ViPham!F:F, B29, NhatKy_ViPham!C:C, "T2")</f>
        <v>100</v>
      </c>
      <c r="T29" s="7">
        <f>100 + SUMIFS(NhatKy_ViPham!J:J, NhatKy_ViPham!E:E, "12_Tin", NhatKy_ViPham!F:F, B29, NhatKy_ViPham!C:C, "T3") - SUMIFS(NhatKy_ViPham!K:K, NhatKy_ViPham!E:E, "12_Tin", NhatKy_ViPham!F:F, B29, NhatKy_ViPham!C:C, "T3")</f>
        <v>100</v>
      </c>
      <c r="U29" s="7">
        <f>100 + SUMIFS(NhatKy_ViPham!J:J, NhatKy_ViPham!E:E, "12_Tin", NhatKy_ViPham!F:F, B29, NhatKy_ViPham!C:C, "T4") - SUMIFS(NhatKy_ViPham!K:K, NhatKy_ViPham!E:E, "12_Tin", NhatKy_ViPham!F:F, B29, NhatKy_ViPham!C:C, "T4")</f>
        <v>100</v>
      </c>
      <c r="V29" s="7">
        <f>100 + SUMIFS(NhatKy_ViPham!J:J, NhatKy_ViPham!E:E, "12_Tin", NhatKy_ViPham!F:F, B29, NhatKy_ViPham!C:C, "T5") - SUMIFS(NhatKy_ViPham!K:K, NhatKy_ViPham!E:E, "12_Tin", NhatKy_ViPham!F:F, B29, NhatKy_ViPham!C:C, "T5")</f>
        <v>100</v>
      </c>
      <c r="W29" s="7">
        <f>100 + SUMIFS(NhatKy_ViPham!J:J, NhatKy_ViPham!E:E, "12_Tin", NhatKy_ViPham!F:F, B29, NhatKy_ViPham!C:C, "T6") - SUMIFS(NhatKy_ViPham!K:K, NhatKy_ViPham!E:E, "12_Tin", NhatKy_ViPham!F:F, B29, NhatKy_ViPham!C:C, "T6")</f>
        <v>100</v>
      </c>
      <c r="X29" s="7">
        <f>100 + SUMIFS(NhatKy_ViPham!J:J, NhatKy_ViPham!E:E, "12_Tin", NhatKy_ViPham!F:F, B29, NhatKy_ViPham!C:C, "T7") - SUMIFS(NhatKy_ViPham!K:K, NhatKy_ViPham!E:E, "12_Tin", NhatKy_ViPham!F:F, B29, NhatKy_ViPham!C:C, "T7")</f>
        <v>100</v>
      </c>
      <c r="Y29" s="7">
        <f>100 + SUMIFS(NhatKy_ViPham!J:J, NhatKy_ViPham!E:E, "12_Tin", NhatKy_ViPham!F:F, B29, NhatKy_ViPham!C:C, "T8") - SUMIFS(NhatKy_ViPham!K:K, NhatKy_ViPham!E:E, "12_Tin", NhatKy_ViPham!F:F, B29, NhatKy_ViPham!C:C, "T8")</f>
        <v>100</v>
      </c>
      <c r="Z29" s="7">
        <f>100 + SUMIFS(NhatKy_ViPham!J:J, NhatKy_ViPham!E:E, "12_Tin", NhatKy_ViPham!F:F, B29, NhatKy_ViPham!C:C, "T9") - SUMIFS(NhatKy_ViPham!K:K, NhatKy_ViPham!E:E, "12_Tin", NhatKy_ViPham!F:F, B29, NhatKy_ViPham!C:C, "T9")</f>
        <v>100</v>
      </c>
      <c r="AA29" s="7">
        <f>100 + SUMIFS(NhatKy_ViPham!J:J, NhatKy_ViPham!E:E, "12_Tin", NhatKy_ViPham!F:F, B29, NhatKy_ViPham!C:C, "T10") - SUMIFS(NhatKy_ViPham!K:K, NhatKy_ViPham!E:E, "12_Tin", NhatKy_ViPham!F:F, B29, NhatKy_ViPham!C:C, "T10")</f>
        <v>100</v>
      </c>
      <c r="AB29" s="7">
        <f>100 + SUMIFS(NhatKy_ViPham!J:J, NhatKy_ViPham!E:E, "12_Tin", NhatKy_ViPham!F:F, B29, NhatKy_ViPham!C:C, "T11") - SUMIFS(NhatKy_ViPham!K:K, NhatKy_ViPham!E:E, "12_Tin", NhatKy_ViPham!F:F, B29, NhatKy_ViPham!C:C, "T11")</f>
        <v>100</v>
      </c>
      <c r="AC29" s="7">
        <f>100 + SUMIFS(NhatKy_ViPham!J:J, NhatKy_ViPham!E:E, "12_Tin", NhatKy_ViPham!F:F, B29, NhatKy_ViPham!C:C, "T12") - SUMIFS(NhatKy_ViPham!K:K, NhatKy_ViPham!E:E, "12_Tin", NhatKy_ViPham!F:F, B29, NhatKy_ViPham!C:C, "T12")</f>
        <v>100</v>
      </c>
      <c r="AD29" s="7">
        <f>100 + SUMIFS(NhatKy_ViPham!J:J, NhatKy_ViPham!E:E, "12_Tin", NhatKy_ViPham!F:F, B29, NhatKy_ViPham!C:C, "T13") - SUMIFS(NhatKy_ViPham!K:K, NhatKy_ViPham!E:E, "12_Tin", NhatKy_ViPham!F:F, B29, NhatKy_ViPham!C:C, "T13")</f>
        <v>100</v>
      </c>
      <c r="AE29" s="7">
        <f>100 + SUMIFS(NhatKy_ViPham!J:J, NhatKy_ViPham!E:E, "12_Tin", NhatKy_ViPham!F:F, B29, NhatKy_ViPham!C:C, "T14") - SUMIFS(NhatKy_ViPham!K:K, NhatKy_ViPham!E:E, "12_Tin", NhatKy_ViPham!F:F, B29, NhatKy_ViPham!C:C, "T14")</f>
        <v>100</v>
      </c>
      <c r="AF29" s="7">
        <f>100 + SUMIFS(NhatKy_ViPham!J:J, NhatKy_ViPham!E:E, "12_Tin", NhatKy_ViPham!F:F, B29, NhatKy_ViPham!C:C, "T15") - SUMIFS(NhatKy_ViPham!K:K, NhatKy_ViPham!E:E, "12_Tin", NhatKy_ViPham!F:F, B29, NhatKy_ViPham!C:C, "T15")</f>
        <v>100</v>
      </c>
      <c r="AG29" s="7">
        <f>100 + SUMIFS(NhatKy_ViPham!J:J, NhatKy_ViPham!E:E, "12_Tin", NhatKy_ViPham!F:F, B29, NhatKy_ViPham!C:C, "T16") - SUMIFS(NhatKy_ViPham!K:K, NhatKy_ViPham!E:E, "12_Tin", NhatKy_ViPham!F:F, B29, NhatKy_ViPham!C:C, "T16")</f>
        <v>100</v>
      </c>
      <c r="AH29" s="7">
        <f>100 + SUMIFS(NhatKy_ViPham!J:J, NhatKy_ViPham!E:E, "12_Tin", NhatKy_ViPham!F:F, B29, NhatKy_ViPham!C:C, "T17") - SUMIFS(NhatKy_ViPham!K:K, NhatKy_ViPham!E:E, "12_Tin", NhatKy_ViPham!F:F, B29, NhatKy_ViPham!C:C, "T17")</f>
        <v>100</v>
      </c>
      <c r="AI29" s="7">
        <f>100 + SUMIFS(NhatKy_ViPham!J:J, NhatKy_ViPham!E:E, "12_Tin", NhatKy_ViPham!F:F, B29, NhatKy_ViPham!C:C, "T18") - SUMIFS(NhatKy_ViPham!K:K, NhatKy_ViPham!E:E, "12_Tin", NhatKy_ViPham!F:F, B29, NhatKy_ViPham!C:C, "T18")</f>
        <v>100</v>
      </c>
      <c r="AJ29" s="7">
        <f>100 + SUMIFS(NhatKy_ViPham!J:J, NhatKy_ViPham!E:E, "12_Tin", NhatKy_ViPham!F:F, B29, NhatKy_ViPham!C:C, "T19") - SUMIFS(NhatKy_ViPham!K:K, NhatKy_ViPham!E:E, "12_Tin", NhatKy_ViPham!F:F, B29, NhatKy_ViPham!C:C, "T19")</f>
        <v>100</v>
      </c>
      <c r="AK29" s="7">
        <f>100 + SUMIFS(NhatKy_ViPham!J:J, NhatKy_ViPham!E:E, "12_Tin", NhatKy_ViPham!F:F, B29, NhatKy_ViPham!C:C, "T20") - SUMIFS(NhatKy_ViPham!K:K, NhatKy_ViPham!E:E, "12_Tin", NhatKy_ViPham!F:F, B29, NhatKy_ViPham!C:C, "T20")</f>
        <v>100</v>
      </c>
      <c r="AL29" s="7">
        <f>100 + SUMIFS(NhatKy_ViPham!J:J, NhatKy_ViPham!E:E, "12_Tin", NhatKy_ViPham!F:F, B29, NhatKy_ViPham!C:C, "T21") - SUMIFS(NhatKy_ViPham!K:K, NhatKy_ViPham!E:E, "12_Tin", NhatKy_ViPham!F:F, B29, NhatKy_ViPham!C:C, "T21")</f>
        <v>100</v>
      </c>
      <c r="AM29" s="7">
        <f>100 + SUMIFS(NhatKy_ViPham!J:J, NhatKy_ViPham!E:E, "12_Tin", NhatKy_ViPham!F:F, B29, NhatKy_ViPham!C:C, "T22") - SUMIFS(NhatKy_ViPham!K:K, NhatKy_ViPham!E:E, "12_Tin", NhatKy_ViPham!F:F, B29, NhatKy_ViPham!C:C, "T22")</f>
        <v>100</v>
      </c>
      <c r="AN29" s="7">
        <f>100 + SUMIFS(NhatKy_ViPham!J:J, NhatKy_ViPham!E:E, "12_Tin", NhatKy_ViPham!F:F, B29, NhatKy_ViPham!C:C, "T23") - SUMIFS(NhatKy_ViPham!K:K, NhatKy_ViPham!E:E, "12_Tin", NhatKy_ViPham!F:F, B29, NhatKy_ViPham!C:C, "T23")</f>
        <v>100</v>
      </c>
      <c r="AO29" s="7">
        <f>100 + SUMIFS(NhatKy_ViPham!J:J, NhatKy_ViPham!E:E, "12_Tin", NhatKy_ViPham!F:F, B29, NhatKy_ViPham!C:C, "T24") - SUMIFS(NhatKy_ViPham!K:K, NhatKy_ViPham!E:E, "12_Tin", NhatKy_ViPham!F:F, B29, NhatKy_ViPham!C:C, "T24")</f>
        <v>100</v>
      </c>
      <c r="AP29" s="7">
        <f>100 + SUMIFS(NhatKy_ViPham!J:J, NhatKy_ViPham!E:E, "12_Tin", NhatKy_ViPham!F:F, B29, NhatKy_ViPham!C:C, "T25") - SUMIFS(NhatKy_ViPham!K:K, NhatKy_ViPham!E:E, "12_Tin", NhatKy_ViPham!F:F, B29, NhatKy_ViPham!C:C, "T25")</f>
        <v>100</v>
      </c>
      <c r="AQ29" s="7">
        <f>100 + SUMIFS(NhatKy_ViPham!J:J, NhatKy_ViPham!E:E, "12_Tin", NhatKy_ViPham!F:F, B29, NhatKy_ViPham!C:C, "T26") - SUMIFS(NhatKy_ViPham!K:K, NhatKy_ViPham!E:E, "12_Tin", NhatKy_ViPham!F:F, B29, NhatKy_ViPham!C:C, "T26")</f>
        <v>100</v>
      </c>
      <c r="AR29" s="7">
        <f>100 + SUMIFS(NhatKy_ViPham!J:J, NhatKy_ViPham!E:E, "12_Tin", NhatKy_ViPham!F:F, B29, NhatKy_ViPham!C:C, "T27") - SUMIFS(NhatKy_ViPham!K:K, NhatKy_ViPham!E:E, "12_Tin", NhatKy_ViPham!F:F, B29, NhatKy_ViPham!C:C, "T27")</f>
        <v>100</v>
      </c>
      <c r="AS29" s="7">
        <f>100 + SUMIFS(NhatKy_ViPham!J:J, NhatKy_ViPham!E:E, "12_Tin", NhatKy_ViPham!F:F, B29, NhatKy_ViPham!C:C, "T28") - SUMIFS(NhatKy_ViPham!K:K, NhatKy_ViPham!E:E, "12_Tin", NhatKy_ViPham!F:F, B29, NhatKy_ViPham!C:C, "T28")</f>
        <v>100</v>
      </c>
      <c r="AT29" s="7">
        <f>100 + SUMIFS(NhatKy_ViPham!J:J, NhatKy_ViPham!E:E, "12_Tin", NhatKy_ViPham!F:F, B29, NhatKy_ViPham!C:C, "T29") - SUMIFS(NhatKy_ViPham!K:K, NhatKy_ViPham!E:E, "12_Tin", NhatKy_ViPham!F:F, B29, NhatKy_ViPham!C:C, "T29")</f>
        <v>100</v>
      </c>
      <c r="AU29" s="7">
        <f>100 + SUMIFS(NhatKy_ViPham!J:J, NhatKy_ViPham!E:E, "12_Tin", NhatKy_ViPham!F:F, B29, NhatKy_ViPham!C:C, "T30") - SUMIFS(NhatKy_ViPham!K:K, NhatKy_ViPham!E:E, "12_Tin", NhatKy_ViPham!F:F, B29, NhatKy_ViPham!C:C, "T30")</f>
        <v>100</v>
      </c>
      <c r="AV29" s="7">
        <f>100 + SUMIFS(NhatKy_ViPham!J:J, NhatKy_ViPham!E:E, "12_Tin", NhatKy_ViPham!F:F, B29, NhatKy_ViPham!C:C, "T31") - SUMIFS(NhatKy_ViPham!K:K, NhatKy_ViPham!E:E, "12_Tin", NhatKy_ViPham!F:F, B29, NhatKy_ViPham!C:C, "T31")</f>
        <v>100</v>
      </c>
      <c r="AW29" s="7">
        <f>100 + SUMIFS(NhatKy_ViPham!J:J, NhatKy_ViPham!E:E, "12_Tin", NhatKy_ViPham!F:F, B29, NhatKy_ViPham!C:C, "T32") - SUMIFS(NhatKy_ViPham!K:K, NhatKy_ViPham!E:E, "12_Tin", NhatKy_ViPham!F:F, B29, NhatKy_ViPham!C:C, "T32")</f>
        <v>100</v>
      </c>
      <c r="AX29" s="7">
        <f>100 + SUMIFS(NhatKy_ViPham!J:J, NhatKy_ViPham!E:E, "12_Tin", NhatKy_ViPham!F:F, B29, NhatKy_ViPham!C:C, "T33") - SUMIFS(NhatKy_ViPham!K:K, NhatKy_ViPham!E:E, "12_Tin", NhatKy_ViPham!F:F, B29, NhatKy_ViPham!C:C, "T33")</f>
        <v>100</v>
      </c>
      <c r="AY29" s="7">
        <f>100 + SUMIFS(NhatKy_ViPham!J:J, NhatKy_ViPham!E:E, "12_Tin", NhatKy_ViPham!F:F, B29, NhatKy_ViPham!C:C, "T34") - SUMIFS(NhatKy_ViPham!K:K, NhatKy_ViPham!E:E, "12_Tin", NhatKy_ViPham!F:F, B29, NhatKy_ViPham!C:C, "T34")</f>
        <v>100</v>
      </c>
      <c r="AZ29" s="7">
        <f>100 + SUMIFS(NhatKy_ViPham!J:J, NhatKy_ViPham!E:E, "12_Tin", NhatKy_ViPham!F:F, B29, NhatKy_ViPham!C:C, "T35") - SUMIFS(NhatKy_ViPham!K:K, NhatKy_ViPham!E:E, "12_Tin", NhatKy_ViPham!F:F, B29, NhatKy_ViPham!C:C, "T35")</f>
        <v>100</v>
      </c>
      <c r="BA29" s="12">
        <f t="shared" si="0"/>
        <v>100</v>
      </c>
      <c r="BB29" s="11" t="s">
        <v>430</v>
      </c>
      <c r="BC29" s="14" t="str">
        <f t="shared" si="1"/>
        <v>Tốt</v>
      </c>
      <c r="BD29" s="10" t="str">
        <f t="shared" si="2"/>
        <v>🟢 BÌNH THƯỜNG</v>
      </c>
    </row>
    <row r="30" spans="1:56" x14ac:dyDescent="0.25">
      <c r="A30" s="5">
        <v>22</v>
      </c>
      <c r="B30" s="15" t="s">
        <v>2686</v>
      </c>
      <c r="C30" s="5" t="s">
        <v>2687</v>
      </c>
      <c r="D30" s="5" t="s">
        <v>435</v>
      </c>
      <c r="E30" s="11" t="s">
        <v>430</v>
      </c>
      <c r="F30" s="6">
        <f>SUMIFS(NhatKy_ViPham!K:K, NhatKy_ViPham!E:E, "12_Tin", NhatKy_ViPham!F:F, B30, NhatKy_ViPham!H:H, "L01")</f>
        <v>0</v>
      </c>
      <c r="G30" s="6">
        <f>SUMIFS(NhatKy_ViPham!K:K, NhatKy_ViPham!E:E, "12_Tin", NhatKy_ViPham!F:F, B30, NhatKy_ViPham!H:H, "L02")</f>
        <v>0</v>
      </c>
      <c r="H30" s="6">
        <f>SUMIFS(NhatKy_ViPham!K:K, NhatKy_ViPham!E:E, "12_Tin", NhatKy_ViPham!F:F, B30, NhatKy_ViPham!H:H, "L03")</f>
        <v>0</v>
      </c>
      <c r="I30" s="6">
        <f>SUMIFS(NhatKy_ViPham!K:K, NhatKy_ViPham!E:E, "12_Tin", NhatKy_ViPham!F:F, B30, NhatKy_ViPham!H:H, "L04")</f>
        <v>0</v>
      </c>
      <c r="J30" s="6">
        <f>SUMIFS(NhatKy_ViPham!K:K, NhatKy_ViPham!E:E, "12_Tin", NhatKy_ViPham!F:F, B30, NhatKy_ViPham!H:H, "L05")</f>
        <v>0</v>
      </c>
      <c r="K30" s="6">
        <f>SUMIFS(NhatKy_ViPham!K:K, NhatKy_ViPham!E:E, "12_Tin", NhatKy_ViPham!F:F, B30, NhatKy_ViPham!H:H, "L06")</f>
        <v>0</v>
      </c>
      <c r="L30" s="6">
        <f>SUMIFS(NhatKy_ViPham!K:K, NhatKy_ViPham!E:E, "12_Tin", NhatKy_ViPham!F:F, B30, NhatKy_ViPham!H:H, "L07")</f>
        <v>0</v>
      </c>
      <c r="M30" s="6">
        <f>SUMIFS(NhatKy_ViPham!K:K, NhatKy_ViPham!E:E, "12_Tin", NhatKy_ViPham!F:F, B30, NhatKy_ViPham!H:H, "L08")</f>
        <v>0</v>
      </c>
      <c r="N30" s="6">
        <f>SUMIFS(NhatKy_ViPham!K:K, NhatKy_ViPham!E:E, "12_Tin", NhatKy_ViPham!F:F, B30, NhatKy_ViPham!H:H, "L09")</f>
        <v>0</v>
      </c>
      <c r="O30" s="6">
        <f>SUMIFS(NhatKy_ViPham!K:K, NhatKy_ViPham!E:E, "12_Tin", NhatKy_ViPham!F:F, B30, NhatKy_ViPham!H:H, "L10")</f>
        <v>0</v>
      </c>
      <c r="P30" s="12">
        <f>SUMIFS(NhatKy_ViPham!J:J, NhatKy_ViPham!E:E, "12_Tin", NhatKy_ViPham!F:F, B30)</f>
        <v>0</v>
      </c>
      <c r="Q30" s="13">
        <f>SUMIFS(NhatKy_ViPham!K:K, NhatKy_ViPham!E:E, "12_Tin", NhatKy_ViPham!F:F, B30)</f>
        <v>0</v>
      </c>
      <c r="R30" s="6">
        <f>100 + SUMIFS(NhatKy_ViPham!J:J, NhatKy_ViPham!E:E, "12_Tin", NhatKy_ViPham!F:F, B30, NhatKy_ViPham!C:C, "T1") - SUMIFS(NhatKy_ViPham!K:K, NhatKy_ViPham!E:E, "12_Tin", NhatKy_ViPham!F:F, B30, NhatKy_ViPham!C:C, "T1")</f>
        <v>100</v>
      </c>
      <c r="S30" s="6">
        <f>100 + SUMIFS(NhatKy_ViPham!J:J, NhatKy_ViPham!E:E, "12_Tin", NhatKy_ViPham!F:F, B30, NhatKy_ViPham!C:C, "T2") - SUMIFS(NhatKy_ViPham!K:K, NhatKy_ViPham!E:E, "12_Tin", NhatKy_ViPham!F:F, B30, NhatKy_ViPham!C:C, "T2")</f>
        <v>100</v>
      </c>
      <c r="T30" s="6">
        <f>100 + SUMIFS(NhatKy_ViPham!J:J, NhatKy_ViPham!E:E, "12_Tin", NhatKy_ViPham!F:F, B30, NhatKy_ViPham!C:C, "T3") - SUMIFS(NhatKy_ViPham!K:K, NhatKy_ViPham!E:E, "12_Tin", NhatKy_ViPham!F:F, B30, NhatKy_ViPham!C:C, "T3")</f>
        <v>100</v>
      </c>
      <c r="U30" s="6">
        <f>100 + SUMIFS(NhatKy_ViPham!J:J, NhatKy_ViPham!E:E, "12_Tin", NhatKy_ViPham!F:F, B30, NhatKy_ViPham!C:C, "T4") - SUMIFS(NhatKy_ViPham!K:K, NhatKy_ViPham!E:E, "12_Tin", NhatKy_ViPham!F:F, B30, NhatKy_ViPham!C:C, "T4")</f>
        <v>100</v>
      </c>
      <c r="V30" s="6">
        <f>100 + SUMIFS(NhatKy_ViPham!J:J, NhatKy_ViPham!E:E, "12_Tin", NhatKy_ViPham!F:F, B30, NhatKy_ViPham!C:C, "T5") - SUMIFS(NhatKy_ViPham!K:K, NhatKy_ViPham!E:E, "12_Tin", NhatKy_ViPham!F:F, B30, NhatKy_ViPham!C:C, "T5")</f>
        <v>100</v>
      </c>
      <c r="W30" s="6">
        <f>100 + SUMIFS(NhatKy_ViPham!J:J, NhatKy_ViPham!E:E, "12_Tin", NhatKy_ViPham!F:F, B30, NhatKy_ViPham!C:C, "T6") - SUMIFS(NhatKy_ViPham!K:K, NhatKy_ViPham!E:E, "12_Tin", NhatKy_ViPham!F:F, B30, NhatKy_ViPham!C:C, "T6")</f>
        <v>100</v>
      </c>
      <c r="X30" s="6">
        <f>100 + SUMIFS(NhatKy_ViPham!J:J, NhatKy_ViPham!E:E, "12_Tin", NhatKy_ViPham!F:F, B30, NhatKy_ViPham!C:C, "T7") - SUMIFS(NhatKy_ViPham!K:K, NhatKy_ViPham!E:E, "12_Tin", NhatKy_ViPham!F:F, B30, NhatKy_ViPham!C:C, "T7")</f>
        <v>100</v>
      </c>
      <c r="Y30" s="6">
        <f>100 + SUMIFS(NhatKy_ViPham!J:J, NhatKy_ViPham!E:E, "12_Tin", NhatKy_ViPham!F:F, B30, NhatKy_ViPham!C:C, "T8") - SUMIFS(NhatKy_ViPham!K:K, NhatKy_ViPham!E:E, "12_Tin", NhatKy_ViPham!F:F, B30, NhatKy_ViPham!C:C, "T8")</f>
        <v>100</v>
      </c>
      <c r="Z30" s="6">
        <f>100 + SUMIFS(NhatKy_ViPham!J:J, NhatKy_ViPham!E:E, "12_Tin", NhatKy_ViPham!F:F, B30, NhatKy_ViPham!C:C, "T9") - SUMIFS(NhatKy_ViPham!K:K, NhatKy_ViPham!E:E, "12_Tin", NhatKy_ViPham!F:F, B30, NhatKy_ViPham!C:C, "T9")</f>
        <v>100</v>
      </c>
      <c r="AA30" s="6">
        <f>100 + SUMIFS(NhatKy_ViPham!J:J, NhatKy_ViPham!E:E, "12_Tin", NhatKy_ViPham!F:F, B30, NhatKy_ViPham!C:C, "T10") - SUMIFS(NhatKy_ViPham!K:K, NhatKy_ViPham!E:E, "12_Tin", NhatKy_ViPham!F:F, B30, NhatKy_ViPham!C:C, "T10")</f>
        <v>100</v>
      </c>
      <c r="AB30" s="6">
        <f>100 + SUMIFS(NhatKy_ViPham!J:J, NhatKy_ViPham!E:E, "12_Tin", NhatKy_ViPham!F:F, B30, NhatKy_ViPham!C:C, "T11") - SUMIFS(NhatKy_ViPham!K:K, NhatKy_ViPham!E:E, "12_Tin", NhatKy_ViPham!F:F, B30, NhatKy_ViPham!C:C, "T11")</f>
        <v>100</v>
      </c>
      <c r="AC30" s="6">
        <f>100 + SUMIFS(NhatKy_ViPham!J:J, NhatKy_ViPham!E:E, "12_Tin", NhatKy_ViPham!F:F, B30, NhatKy_ViPham!C:C, "T12") - SUMIFS(NhatKy_ViPham!K:K, NhatKy_ViPham!E:E, "12_Tin", NhatKy_ViPham!F:F, B30, NhatKy_ViPham!C:C, "T12")</f>
        <v>100</v>
      </c>
      <c r="AD30" s="6">
        <f>100 + SUMIFS(NhatKy_ViPham!J:J, NhatKy_ViPham!E:E, "12_Tin", NhatKy_ViPham!F:F, B30, NhatKy_ViPham!C:C, "T13") - SUMIFS(NhatKy_ViPham!K:K, NhatKy_ViPham!E:E, "12_Tin", NhatKy_ViPham!F:F, B30, NhatKy_ViPham!C:C, "T13")</f>
        <v>100</v>
      </c>
      <c r="AE30" s="6">
        <f>100 + SUMIFS(NhatKy_ViPham!J:J, NhatKy_ViPham!E:E, "12_Tin", NhatKy_ViPham!F:F, B30, NhatKy_ViPham!C:C, "T14") - SUMIFS(NhatKy_ViPham!K:K, NhatKy_ViPham!E:E, "12_Tin", NhatKy_ViPham!F:F, B30, NhatKy_ViPham!C:C, "T14")</f>
        <v>100</v>
      </c>
      <c r="AF30" s="6">
        <f>100 + SUMIFS(NhatKy_ViPham!J:J, NhatKy_ViPham!E:E, "12_Tin", NhatKy_ViPham!F:F, B30, NhatKy_ViPham!C:C, "T15") - SUMIFS(NhatKy_ViPham!K:K, NhatKy_ViPham!E:E, "12_Tin", NhatKy_ViPham!F:F, B30, NhatKy_ViPham!C:C, "T15")</f>
        <v>100</v>
      </c>
      <c r="AG30" s="6">
        <f>100 + SUMIFS(NhatKy_ViPham!J:J, NhatKy_ViPham!E:E, "12_Tin", NhatKy_ViPham!F:F, B30, NhatKy_ViPham!C:C, "T16") - SUMIFS(NhatKy_ViPham!K:K, NhatKy_ViPham!E:E, "12_Tin", NhatKy_ViPham!F:F, B30, NhatKy_ViPham!C:C, "T16")</f>
        <v>100</v>
      </c>
      <c r="AH30" s="6">
        <f>100 + SUMIFS(NhatKy_ViPham!J:J, NhatKy_ViPham!E:E, "12_Tin", NhatKy_ViPham!F:F, B30, NhatKy_ViPham!C:C, "T17") - SUMIFS(NhatKy_ViPham!K:K, NhatKy_ViPham!E:E, "12_Tin", NhatKy_ViPham!F:F, B30, NhatKy_ViPham!C:C, "T17")</f>
        <v>100</v>
      </c>
      <c r="AI30" s="6">
        <f>100 + SUMIFS(NhatKy_ViPham!J:J, NhatKy_ViPham!E:E, "12_Tin", NhatKy_ViPham!F:F, B30, NhatKy_ViPham!C:C, "T18") - SUMIFS(NhatKy_ViPham!K:K, NhatKy_ViPham!E:E, "12_Tin", NhatKy_ViPham!F:F, B30, NhatKy_ViPham!C:C, "T18")</f>
        <v>100</v>
      </c>
      <c r="AJ30" s="6">
        <f>100 + SUMIFS(NhatKy_ViPham!J:J, NhatKy_ViPham!E:E, "12_Tin", NhatKy_ViPham!F:F, B30, NhatKy_ViPham!C:C, "T19") - SUMIFS(NhatKy_ViPham!K:K, NhatKy_ViPham!E:E, "12_Tin", NhatKy_ViPham!F:F, B30, NhatKy_ViPham!C:C, "T19")</f>
        <v>100</v>
      </c>
      <c r="AK30" s="6">
        <f>100 + SUMIFS(NhatKy_ViPham!J:J, NhatKy_ViPham!E:E, "12_Tin", NhatKy_ViPham!F:F, B30, NhatKy_ViPham!C:C, "T20") - SUMIFS(NhatKy_ViPham!K:K, NhatKy_ViPham!E:E, "12_Tin", NhatKy_ViPham!F:F, B30, NhatKy_ViPham!C:C, "T20")</f>
        <v>100</v>
      </c>
      <c r="AL30" s="6">
        <f>100 + SUMIFS(NhatKy_ViPham!J:J, NhatKy_ViPham!E:E, "12_Tin", NhatKy_ViPham!F:F, B30, NhatKy_ViPham!C:C, "T21") - SUMIFS(NhatKy_ViPham!K:K, NhatKy_ViPham!E:E, "12_Tin", NhatKy_ViPham!F:F, B30, NhatKy_ViPham!C:C, "T21")</f>
        <v>100</v>
      </c>
      <c r="AM30" s="6">
        <f>100 + SUMIFS(NhatKy_ViPham!J:J, NhatKy_ViPham!E:E, "12_Tin", NhatKy_ViPham!F:F, B30, NhatKy_ViPham!C:C, "T22") - SUMIFS(NhatKy_ViPham!K:K, NhatKy_ViPham!E:E, "12_Tin", NhatKy_ViPham!F:F, B30, NhatKy_ViPham!C:C, "T22")</f>
        <v>100</v>
      </c>
      <c r="AN30" s="6">
        <f>100 + SUMIFS(NhatKy_ViPham!J:J, NhatKy_ViPham!E:E, "12_Tin", NhatKy_ViPham!F:F, B30, NhatKy_ViPham!C:C, "T23") - SUMIFS(NhatKy_ViPham!K:K, NhatKy_ViPham!E:E, "12_Tin", NhatKy_ViPham!F:F, B30, NhatKy_ViPham!C:C, "T23")</f>
        <v>100</v>
      </c>
      <c r="AO30" s="6">
        <f>100 + SUMIFS(NhatKy_ViPham!J:J, NhatKy_ViPham!E:E, "12_Tin", NhatKy_ViPham!F:F, B30, NhatKy_ViPham!C:C, "T24") - SUMIFS(NhatKy_ViPham!K:K, NhatKy_ViPham!E:E, "12_Tin", NhatKy_ViPham!F:F, B30, NhatKy_ViPham!C:C, "T24")</f>
        <v>100</v>
      </c>
      <c r="AP30" s="6">
        <f>100 + SUMIFS(NhatKy_ViPham!J:J, NhatKy_ViPham!E:E, "12_Tin", NhatKy_ViPham!F:F, B30, NhatKy_ViPham!C:C, "T25") - SUMIFS(NhatKy_ViPham!K:K, NhatKy_ViPham!E:E, "12_Tin", NhatKy_ViPham!F:F, B30, NhatKy_ViPham!C:C, "T25")</f>
        <v>100</v>
      </c>
      <c r="AQ30" s="6">
        <f>100 + SUMIFS(NhatKy_ViPham!J:J, NhatKy_ViPham!E:E, "12_Tin", NhatKy_ViPham!F:F, B30, NhatKy_ViPham!C:C, "T26") - SUMIFS(NhatKy_ViPham!K:K, NhatKy_ViPham!E:E, "12_Tin", NhatKy_ViPham!F:F, B30, NhatKy_ViPham!C:C, "T26")</f>
        <v>100</v>
      </c>
      <c r="AR30" s="6">
        <f>100 + SUMIFS(NhatKy_ViPham!J:J, NhatKy_ViPham!E:E, "12_Tin", NhatKy_ViPham!F:F, B30, NhatKy_ViPham!C:C, "T27") - SUMIFS(NhatKy_ViPham!K:K, NhatKy_ViPham!E:E, "12_Tin", NhatKy_ViPham!F:F, B30, NhatKy_ViPham!C:C, "T27")</f>
        <v>100</v>
      </c>
      <c r="AS30" s="6">
        <f>100 + SUMIFS(NhatKy_ViPham!J:J, NhatKy_ViPham!E:E, "12_Tin", NhatKy_ViPham!F:F, B30, NhatKy_ViPham!C:C, "T28") - SUMIFS(NhatKy_ViPham!K:K, NhatKy_ViPham!E:E, "12_Tin", NhatKy_ViPham!F:F, B30, NhatKy_ViPham!C:C, "T28")</f>
        <v>100</v>
      </c>
      <c r="AT30" s="6">
        <f>100 + SUMIFS(NhatKy_ViPham!J:J, NhatKy_ViPham!E:E, "12_Tin", NhatKy_ViPham!F:F, B30, NhatKy_ViPham!C:C, "T29") - SUMIFS(NhatKy_ViPham!K:K, NhatKy_ViPham!E:E, "12_Tin", NhatKy_ViPham!F:F, B30, NhatKy_ViPham!C:C, "T29")</f>
        <v>100</v>
      </c>
      <c r="AU30" s="6">
        <f>100 + SUMIFS(NhatKy_ViPham!J:J, NhatKy_ViPham!E:E, "12_Tin", NhatKy_ViPham!F:F, B30, NhatKy_ViPham!C:C, "T30") - SUMIFS(NhatKy_ViPham!K:K, NhatKy_ViPham!E:E, "12_Tin", NhatKy_ViPham!F:F, B30, NhatKy_ViPham!C:C, "T30")</f>
        <v>100</v>
      </c>
      <c r="AV30" s="6">
        <f>100 + SUMIFS(NhatKy_ViPham!J:J, NhatKy_ViPham!E:E, "12_Tin", NhatKy_ViPham!F:F, B30, NhatKy_ViPham!C:C, "T31") - SUMIFS(NhatKy_ViPham!K:K, NhatKy_ViPham!E:E, "12_Tin", NhatKy_ViPham!F:F, B30, NhatKy_ViPham!C:C, "T31")</f>
        <v>100</v>
      </c>
      <c r="AW30" s="6">
        <f>100 + SUMIFS(NhatKy_ViPham!J:J, NhatKy_ViPham!E:E, "12_Tin", NhatKy_ViPham!F:F, B30, NhatKy_ViPham!C:C, "T32") - SUMIFS(NhatKy_ViPham!K:K, NhatKy_ViPham!E:E, "12_Tin", NhatKy_ViPham!F:F, B30, NhatKy_ViPham!C:C, "T32")</f>
        <v>100</v>
      </c>
      <c r="AX30" s="6">
        <f>100 + SUMIFS(NhatKy_ViPham!J:J, NhatKy_ViPham!E:E, "12_Tin", NhatKy_ViPham!F:F, B30, NhatKy_ViPham!C:C, "T33") - SUMIFS(NhatKy_ViPham!K:K, NhatKy_ViPham!E:E, "12_Tin", NhatKy_ViPham!F:F, B30, NhatKy_ViPham!C:C, "T33")</f>
        <v>100</v>
      </c>
      <c r="AY30" s="6">
        <f>100 + SUMIFS(NhatKy_ViPham!J:J, NhatKy_ViPham!E:E, "12_Tin", NhatKy_ViPham!F:F, B30, NhatKy_ViPham!C:C, "T34") - SUMIFS(NhatKy_ViPham!K:K, NhatKy_ViPham!E:E, "12_Tin", NhatKy_ViPham!F:F, B30, NhatKy_ViPham!C:C, "T34")</f>
        <v>100</v>
      </c>
      <c r="AZ30" s="6">
        <f>100 + SUMIFS(NhatKy_ViPham!J:J, NhatKy_ViPham!E:E, "12_Tin", NhatKy_ViPham!F:F, B30, NhatKy_ViPham!C:C, "T35") - SUMIFS(NhatKy_ViPham!K:K, NhatKy_ViPham!E:E, "12_Tin", NhatKy_ViPham!F:F, B30, NhatKy_ViPham!C:C, "T35")</f>
        <v>100</v>
      </c>
      <c r="BA30" s="12">
        <f t="shared" si="0"/>
        <v>100</v>
      </c>
      <c r="BB30" s="11" t="s">
        <v>430</v>
      </c>
      <c r="BC30" s="16" t="str">
        <f t="shared" si="1"/>
        <v>Tốt</v>
      </c>
      <c r="BD30" s="15" t="str">
        <f t="shared" si="2"/>
        <v>🟢 BÌNH THƯỜNG</v>
      </c>
    </row>
    <row r="31" spans="1:56" x14ac:dyDescent="0.25">
      <c r="A31" s="4">
        <v>23</v>
      </c>
      <c r="B31" s="10" t="s">
        <v>2688</v>
      </c>
      <c r="C31" s="4" t="s">
        <v>2341</v>
      </c>
      <c r="D31" s="4" t="s">
        <v>435</v>
      </c>
      <c r="E31" s="11" t="s">
        <v>430</v>
      </c>
      <c r="F31" s="7">
        <f>SUMIFS(NhatKy_ViPham!K:K, NhatKy_ViPham!E:E, "12_Tin", NhatKy_ViPham!F:F, B31, NhatKy_ViPham!H:H, "L01")</f>
        <v>0</v>
      </c>
      <c r="G31" s="7">
        <f>SUMIFS(NhatKy_ViPham!K:K, NhatKy_ViPham!E:E, "12_Tin", NhatKy_ViPham!F:F, B31, NhatKy_ViPham!H:H, "L02")</f>
        <v>0</v>
      </c>
      <c r="H31" s="7">
        <f>SUMIFS(NhatKy_ViPham!K:K, NhatKy_ViPham!E:E, "12_Tin", NhatKy_ViPham!F:F, B31, NhatKy_ViPham!H:H, "L03")</f>
        <v>0</v>
      </c>
      <c r="I31" s="7">
        <f>SUMIFS(NhatKy_ViPham!K:K, NhatKy_ViPham!E:E, "12_Tin", NhatKy_ViPham!F:F, B31, NhatKy_ViPham!H:H, "L04")</f>
        <v>0</v>
      </c>
      <c r="J31" s="7">
        <f>SUMIFS(NhatKy_ViPham!K:K, NhatKy_ViPham!E:E, "12_Tin", NhatKy_ViPham!F:F, B31, NhatKy_ViPham!H:H, "L05")</f>
        <v>0</v>
      </c>
      <c r="K31" s="7">
        <f>SUMIFS(NhatKy_ViPham!K:K, NhatKy_ViPham!E:E, "12_Tin", NhatKy_ViPham!F:F, B31, NhatKy_ViPham!H:H, "L06")</f>
        <v>0</v>
      </c>
      <c r="L31" s="7">
        <f>SUMIFS(NhatKy_ViPham!K:K, NhatKy_ViPham!E:E, "12_Tin", NhatKy_ViPham!F:F, B31, NhatKy_ViPham!H:H, "L07")</f>
        <v>0</v>
      </c>
      <c r="M31" s="7">
        <f>SUMIFS(NhatKy_ViPham!K:K, NhatKy_ViPham!E:E, "12_Tin", NhatKy_ViPham!F:F, B31, NhatKy_ViPham!H:H, "L08")</f>
        <v>0</v>
      </c>
      <c r="N31" s="7">
        <f>SUMIFS(NhatKy_ViPham!K:K, NhatKy_ViPham!E:E, "12_Tin", NhatKy_ViPham!F:F, B31, NhatKy_ViPham!H:H, "L09")</f>
        <v>0</v>
      </c>
      <c r="O31" s="7">
        <f>SUMIFS(NhatKy_ViPham!K:K, NhatKy_ViPham!E:E, "12_Tin", NhatKy_ViPham!F:F, B31, NhatKy_ViPham!H:H, "L10")</f>
        <v>0</v>
      </c>
      <c r="P31" s="12">
        <f>SUMIFS(NhatKy_ViPham!J:J, NhatKy_ViPham!E:E, "12_Tin", NhatKy_ViPham!F:F, B31)</f>
        <v>0</v>
      </c>
      <c r="Q31" s="13">
        <f>SUMIFS(NhatKy_ViPham!K:K, NhatKy_ViPham!E:E, "12_Tin", NhatKy_ViPham!F:F, B31)</f>
        <v>0</v>
      </c>
      <c r="R31" s="7">
        <f>100 + SUMIFS(NhatKy_ViPham!J:J, NhatKy_ViPham!E:E, "12_Tin", NhatKy_ViPham!F:F, B31, NhatKy_ViPham!C:C, "T1") - SUMIFS(NhatKy_ViPham!K:K, NhatKy_ViPham!E:E, "12_Tin", NhatKy_ViPham!F:F, B31, NhatKy_ViPham!C:C, "T1")</f>
        <v>100</v>
      </c>
      <c r="S31" s="7">
        <f>100 + SUMIFS(NhatKy_ViPham!J:J, NhatKy_ViPham!E:E, "12_Tin", NhatKy_ViPham!F:F, B31, NhatKy_ViPham!C:C, "T2") - SUMIFS(NhatKy_ViPham!K:K, NhatKy_ViPham!E:E, "12_Tin", NhatKy_ViPham!F:F, B31, NhatKy_ViPham!C:C, "T2")</f>
        <v>100</v>
      </c>
      <c r="T31" s="7">
        <f>100 + SUMIFS(NhatKy_ViPham!J:J, NhatKy_ViPham!E:E, "12_Tin", NhatKy_ViPham!F:F, B31, NhatKy_ViPham!C:C, "T3") - SUMIFS(NhatKy_ViPham!K:K, NhatKy_ViPham!E:E, "12_Tin", NhatKy_ViPham!F:F, B31, NhatKy_ViPham!C:C, "T3")</f>
        <v>100</v>
      </c>
      <c r="U31" s="7">
        <f>100 + SUMIFS(NhatKy_ViPham!J:J, NhatKy_ViPham!E:E, "12_Tin", NhatKy_ViPham!F:F, B31, NhatKy_ViPham!C:C, "T4") - SUMIFS(NhatKy_ViPham!K:K, NhatKy_ViPham!E:E, "12_Tin", NhatKy_ViPham!F:F, B31, NhatKy_ViPham!C:C, "T4")</f>
        <v>100</v>
      </c>
      <c r="V31" s="7">
        <f>100 + SUMIFS(NhatKy_ViPham!J:J, NhatKy_ViPham!E:E, "12_Tin", NhatKy_ViPham!F:F, B31, NhatKy_ViPham!C:C, "T5") - SUMIFS(NhatKy_ViPham!K:K, NhatKy_ViPham!E:E, "12_Tin", NhatKy_ViPham!F:F, B31, NhatKy_ViPham!C:C, "T5")</f>
        <v>100</v>
      </c>
      <c r="W31" s="7">
        <f>100 + SUMIFS(NhatKy_ViPham!J:J, NhatKy_ViPham!E:E, "12_Tin", NhatKy_ViPham!F:F, B31, NhatKy_ViPham!C:C, "T6") - SUMIFS(NhatKy_ViPham!K:K, NhatKy_ViPham!E:E, "12_Tin", NhatKy_ViPham!F:F, B31, NhatKy_ViPham!C:C, "T6")</f>
        <v>100</v>
      </c>
      <c r="X31" s="7">
        <f>100 + SUMIFS(NhatKy_ViPham!J:J, NhatKy_ViPham!E:E, "12_Tin", NhatKy_ViPham!F:F, B31, NhatKy_ViPham!C:C, "T7") - SUMIFS(NhatKy_ViPham!K:K, NhatKy_ViPham!E:E, "12_Tin", NhatKy_ViPham!F:F, B31, NhatKy_ViPham!C:C, "T7")</f>
        <v>100</v>
      </c>
      <c r="Y31" s="7">
        <f>100 + SUMIFS(NhatKy_ViPham!J:J, NhatKy_ViPham!E:E, "12_Tin", NhatKy_ViPham!F:F, B31, NhatKy_ViPham!C:C, "T8") - SUMIFS(NhatKy_ViPham!K:K, NhatKy_ViPham!E:E, "12_Tin", NhatKy_ViPham!F:F, B31, NhatKy_ViPham!C:C, "T8")</f>
        <v>100</v>
      </c>
      <c r="Z31" s="7">
        <f>100 + SUMIFS(NhatKy_ViPham!J:J, NhatKy_ViPham!E:E, "12_Tin", NhatKy_ViPham!F:F, B31, NhatKy_ViPham!C:C, "T9") - SUMIFS(NhatKy_ViPham!K:K, NhatKy_ViPham!E:E, "12_Tin", NhatKy_ViPham!F:F, B31, NhatKy_ViPham!C:C, "T9")</f>
        <v>100</v>
      </c>
      <c r="AA31" s="7">
        <f>100 + SUMIFS(NhatKy_ViPham!J:J, NhatKy_ViPham!E:E, "12_Tin", NhatKy_ViPham!F:F, B31, NhatKy_ViPham!C:C, "T10") - SUMIFS(NhatKy_ViPham!K:K, NhatKy_ViPham!E:E, "12_Tin", NhatKy_ViPham!F:F, B31, NhatKy_ViPham!C:C, "T10")</f>
        <v>100</v>
      </c>
      <c r="AB31" s="7">
        <f>100 + SUMIFS(NhatKy_ViPham!J:J, NhatKy_ViPham!E:E, "12_Tin", NhatKy_ViPham!F:F, B31, NhatKy_ViPham!C:C, "T11") - SUMIFS(NhatKy_ViPham!K:K, NhatKy_ViPham!E:E, "12_Tin", NhatKy_ViPham!F:F, B31, NhatKy_ViPham!C:C, "T11")</f>
        <v>100</v>
      </c>
      <c r="AC31" s="7">
        <f>100 + SUMIFS(NhatKy_ViPham!J:J, NhatKy_ViPham!E:E, "12_Tin", NhatKy_ViPham!F:F, B31, NhatKy_ViPham!C:C, "T12") - SUMIFS(NhatKy_ViPham!K:K, NhatKy_ViPham!E:E, "12_Tin", NhatKy_ViPham!F:F, B31, NhatKy_ViPham!C:C, "T12")</f>
        <v>100</v>
      </c>
      <c r="AD31" s="7">
        <f>100 + SUMIFS(NhatKy_ViPham!J:J, NhatKy_ViPham!E:E, "12_Tin", NhatKy_ViPham!F:F, B31, NhatKy_ViPham!C:C, "T13") - SUMIFS(NhatKy_ViPham!K:K, NhatKy_ViPham!E:E, "12_Tin", NhatKy_ViPham!F:F, B31, NhatKy_ViPham!C:C, "T13")</f>
        <v>100</v>
      </c>
      <c r="AE31" s="7">
        <f>100 + SUMIFS(NhatKy_ViPham!J:J, NhatKy_ViPham!E:E, "12_Tin", NhatKy_ViPham!F:F, B31, NhatKy_ViPham!C:C, "T14") - SUMIFS(NhatKy_ViPham!K:K, NhatKy_ViPham!E:E, "12_Tin", NhatKy_ViPham!F:F, B31, NhatKy_ViPham!C:C, "T14")</f>
        <v>100</v>
      </c>
      <c r="AF31" s="7">
        <f>100 + SUMIFS(NhatKy_ViPham!J:J, NhatKy_ViPham!E:E, "12_Tin", NhatKy_ViPham!F:F, B31, NhatKy_ViPham!C:C, "T15") - SUMIFS(NhatKy_ViPham!K:K, NhatKy_ViPham!E:E, "12_Tin", NhatKy_ViPham!F:F, B31, NhatKy_ViPham!C:C, "T15")</f>
        <v>100</v>
      </c>
      <c r="AG31" s="7">
        <f>100 + SUMIFS(NhatKy_ViPham!J:J, NhatKy_ViPham!E:E, "12_Tin", NhatKy_ViPham!F:F, B31, NhatKy_ViPham!C:C, "T16") - SUMIFS(NhatKy_ViPham!K:K, NhatKy_ViPham!E:E, "12_Tin", NhatKy_ViPham!F:F, B31, NhatKy_ViPham!C:C, "T16")</f>
        <v>100</v>
      </c>
      <c r="AH31" s="7">
        <f>100 + SUMIFS(NhatKy_ViPham!J:J, NhatKy_ViPham!E:E, "12_Tin", NhatKy_ViPham!F:F, B31, NhatKy_ViPham!C:C, "T17") - SUMIFS(NhatKy_ViPham!K:K, NhatKy_ViPham!E:E, "12_Tin", NhatKy_ViPham!F:F, B31, NhatKy_ViPham!C:C, "T17")</f>
        <v>100</v>
      </c>
      <c r="AI31" s="7">
        <f>100 + SUMIFS(NhatKy_ViPham!J:J, NhatKy_ViPham!E:E, "12_Tin", NhatKy_ViPham!F:F, B31, NhatKy_ViPham!C:C, "T18") - SUMIFS(NhatKy_ViPham!K:K, NhatKy_ViPham!E:E, "12_Tin", NhatKy_ViPham!F:F, B31, NhatKy_ViPham!C:C, "T18")</f>
        <v>100</v>
      </c>
      <c r="AJ31" s="7">
        <f>100 + SUMIFS(NhatKy_ViPham!J:J, NhatKy_ViPham!E:E, "12_Tin", NhatKy_ViPham!F:F, B31, NhatKy_ViPham!C:C, "T19") - SUMIFS(NhatKy_ViPham!K:K, NhatKy_ViPham!E:E, "12_Tin", NhatKy_ViPham!F:F, B31, NhatKy_ViPham!C:C, "T19")</f>
        <v>100</v>
      </c>
      <c r="AK31" s="7">
        <f>100 + SUMIFS(NhatKy_ViPham!J:J, NhatKy_ViPham!E:E, "12_Tin", NhatKy_ViPham!F:F, B31, NhatKy_ViPham!C:C, "T20") - SUMIFS(NhatKy_ViPham!K:K, NhatKy_ViPham!E:E, "12_Tin", NhatKy_ViPham!F:F, B31, NhatKy_ViPham!C:C, "T20")</f>
        <v>100</v>
      </c>
      <c r="AL31" s="7">
        <f>100 + SUMIFS(NhatKy_ViPham!J:J, NhatKy_ViPham!E:E, "12_Tin", NhatKy_ViPham!F:F, B31, NhatKy_ViPham!C:C, "T21") - SUMIFS(NhatKy_ViPham!K:K, NhatKy_ViPham!E:E, "12_Tin", NhatKy_ViPham!F:F, B31, NhatKy_ViPham!C:C, "T21")</f>
        <v>100</v>
      </c>
      <c r="AM31" s="7">
        <f>100 + SUMIFS(NhatKy_ViPham!J:J, NhatKy_ViPham!E:E, "12_Tin", NhatKy_ViPham!F:F, B31, NhatKy_ViPham!C:C, "T22") - SUMIFS(NhatKy_ViPham!K:K, NhatKy_ViPham!E:E, "12_Tin", NhatKy_ViPham!F:F, B31, NhatKy_ViPham!C:C, "T22")</f>
        <v>100</v>
      </c>
      <c r="AN31" s="7">
        <f>100 + SUMIFS(NhatKy_ViPham!J:J, NhatKy_ViPham!E:E, "12_Tin", NhatKy_ViPham!F:F, B31, NhatKy_ViPham!C:C, "T23") - SUMIFS(NhatKy_ViPham!K:K, NhatKy_ViPham!E:E, "12_Tin", NhatKy_ViPham!F:F, B31, NhatKy_ViPham!C:C, "T23")</f>
        <v>100</v>
      </c>
      <c r="AO31" s="7">
        <f>100 + SUMIFS(NhatKy_ViPham!J:J, NhatKy_ViPham!E:E, "12_Tin", NhatKy_ViPham!F:F, B31, NhatKy_ViPham!C:C, "T24") - SUMIFS(NhatKy_ViPham!K:K, NhatKy_ViPham!E:E, "12_Tin", NhatKy_ViPham!F:F, B31, NhatKy_ViPham!C:C, "T24")</f>
        <v>100</v>
      </c>
      <c r="AP31" s="7">
        <f>100 + SUMIFS(NhatKy_ViPham!J:J, NhatKy_ViPham!E:E, "12_Tin", NhatKy_ViPham!F:F, B31, NhatKy_ViPham!C:C, "T25") - SUMIFS(NhatKy_ViPham!K:K, NhatKy_ViPham!E:E, "12_Tin", NhatKy_ViPham!F:F, B31, NhatKy_ViPham!C:C, "T25")</f>
        <v>100</v>
      </c>
      <c r="AQ31" s="7">
        <f>100 + SUMIFS(NhatKy_ViPham!J:J, NhatKy_ViPham!E:E, "12_Tin", NhatKy_ViPham!F:F, B31, NhatKy_ViPham!C:C, "T26") - SUMIFS(NhatKy_ViPham!K:K, NhatKy_ViPham!E:E, "12_Tin", NhatKy_ViPham!F:F, B31, NhatKy_ViPham!C:C, "T26")</f>
        <v>100</v>
      </c>
      <c r="AR31" s="7">
        <f>100 + SUMIFS(NhatKy_ViPham!J:J, NhatKy_ViPham!E:E, "12_Tin", NhatKy_ViPham!F:F, B31, NhatKy_ViPham!C:C, "T27") - SUMIFS(NhatKy_ViPham!K:K, NhatKy_ViPham!E:E, "12_Tin", NhatKy_ViPham!F:F, B31, NhatKy_ViPham!C:C, "T27")</f>
        <v>100</v>
      </c>
      <c r="AS31" s="7">
        <f>100 + SUMIFS(NhatKy_ViPham!J:J, NhatKy_ViPham!E:E, "12_Tin", NhatKy_ViPham!F:F, B31, NhatKy_ViPham!C:C, "T28") - SUMIFS(NhatKy_ViPham!K:K, NhatKy_ViPham!E:E, "12_Tin", NhatKy_ViPham!F:F, B31, NhatKy_ViPham!C:C, "T28")</f>
        <v>100</v>
      </c>
      <c r="AT31" s="7">
        <f>100 + SUMIFS(NhatKy_ViPham!J:J, NhatKy_ViPham!E:E, "12_Tin", NhatKy_ViPham!F:F, B31, NhatKy_ViPham!C:C, "T29") - SUMIFS(NhatKy_ViPham!K:K, NhatKy_ViPham!E:E, "12_Tin", NhatKy_ViPham!F:F, B31, NhatKy_ViPham!C:C, "T29")</f>
        <v>100</v>
      </c>
      <c r="AU31" s="7">
        <f>100 + SUMIFS(NhatKy_ViPham!J:J, NhatKy_ViPham!E:E, "12_Tin", NhatKy_ViPham!F:F, B31, NhatKy_ViPham!C:C, "T30") - SUMIFS(NhatKy_ViPham!K:K, NhatKy_ViPham!E:E, "12_Tin", NhatKy_ViPham!F:F, B31, NhatKy_ViPham!C:C, "T30")</f>
        <v>100</v>
      </c>
      <c r="AV31" s="7">
        <f>100 + SUMIFS(NhatKy_ViPham!J:J, NhatKy_ViPham!E:E, "12_Tin", NhatKy_ViPham!F:F, B31, NhatKy_ViPham!C:C, "T31") - SUMIFS(NhatKy_ViPham!K:K, NhatKy_ViPham!E:E, "12_Tin", NhatKy_ViPham!F:F, B31, NhatKy_ViPham!C:C, "T31")</f>
        <v>100</v>
      </c>
      <c r="AW31" s="7">
        <f>100 + SUMIFS(NhatKy_ViPham!J:J, NhatKy_ViPham!E:E, "12_Tin", NhatKy_ViPham!F:F, B31, NhatKy_ViPham!C:C, "T32") - SUMIFS(NhatKy_ViPham!K:K, NhatKy_ViPham!E:E, "12_Tin", NhatKy_ViPham!F:F, B31, NhatKy_ViPham!C:C, "T32")</f>
        <v>100</v>
      </c>
      <c r="AX31" s="7">
        <f>100 + SUMIFS(NhatKy_ViPham!J:J, NhatKy_ViPham!E:E, "12_Tin", NhatKy_ViPham!F:F, B31, NhatKy_ViPham!C:C, "T33") - SUMIFS(NhatKy_ViPham!K:K, NhatKy_ViPham!E:E, "12_Tin", NhatKy_ViPham!F:F, B31, NhatKy_ViPham!C:C, "T33")</f>
        <v>100</v>
      </c>
      <c r="AY31" s="7">
        <f>100 + SUMIFS(NhatKy_ViPham!J:J, NhatKy_ViPham!E:E, "12_Tin", NhatKy_ViPham!F:F, B31, NhatKy_ViPham!C:C, "T34") - SUMIFS(NhatKy_ViPham!K:K, NhatKy_ViPham!E:E, "12_Tin", NhatKy_ViPham!F:F, B31, NhatKy_ViPham!C:C, "T34")</f>
        <v>100</v>
      </c>
      <c r="AZ31" s="7">
        <f>100 + SUMIFS(NhatKy_ViPham!J:J, NhatKy_ViPham!E:E, "12_Tin", NhatKy_ViPham!F:F, B31, NhatKy_ViPham!C:C, "T35") - SUMIFS(NhatKy_ViPham!K:K, NhatKy_ViPham!E:E, "12_Tin", NhatKy_ViPham!F:F, B31, NhatKy_ViPham!C:C, "T35")</f>
        <v>100</v>
      </c>
      <c r="BA31" s="12">
        <f t="shared" si="0"/>
        <v>100</v>
      </c>
      <c r="BB31" s="11" t="s">
        <v>430</v>
      </c>
      <c r="BC31" s="14" t="str">
        <f t="shared" si="1"/>
        <v>Tốt</v>
      </c>
      <c r="BD31" s="10" t="str">
        <f t="shared" si="2"/>
        <v>🟢 BÌNH THƯỜNG</v>
      </c>
    </row>
    <row r="32" spans="1:56" x14ac:dyDescent="0.25">
      <c r="A32" s="5">
        <v>24</v>
      </c>
      <c r="B32" s="15" t="s">
        <v>2689</v>
      </c>
      <c r="C32" s="5" t="s">
        <v>2441</v>
      </c>
      <c r="D32" s="5" t="s">
        <v>435</v>
      </c>
      <c r="E32" s="11" t="s">
        <v>430</v>
      </c>
      <c r="F32" s="6">
        <f>SUMIFS(NhatKy_ViPham!K:K, NhatKy_ViPham!E:E, "12_Tin", NhatKy_ViPham!F:F, B32, NhatKy_ViPham!H:H, "L01")</f>
        <v>0</v>
      </c>
      <c r="G32" s="6">
        <f>SUMIFS(NhatKy_ViPham!K:K, NhatKy_ViPham!E:E, "12_Tin", NhatKy_ViPham!F:F, B32, NhatKy_ViPham!H:H, "L02")</f>
        <v>0</v>
      </c>
      <c r="H32" s="6">
        <f>SUMIFS(NhatKy_ViPham!K:K, NhatKy_ViPham!E:E, "12_Tin", NhatKy_ViPham!F:F, B32, NhatKy_ViPham!H:H, "L03")</f>
        <v>0</v>
      </c>
      <c r="I32" s="6">
        <f>SUMIFS(NhatKy_ViPham!K:K, NhatKy_ViPham!E:E, "12_Tin", NhatKy_ViPham!F:F, B32, NhatKy_ViPham!H:H, "L04")</f>
        <v>0</v>
      </c>
      <c r="J32" s="6">
        <f>SUMIFS(NhatKy_ViPham!K:K, NhatKy_ViPham!E:E, "12_Tin", NhatKy_ViPham!F:F, B32, NhatKy_ViPham!H:H, "L05")</f>
        <v>0</v>
      </c>
      <c r="K32" s="6">
        <f>SUMIFS(NhatKy_ViPham!K:K, NhatKy_ViPham!E:E, "12_Tin", NhatKy_ViPham!F:F, B32, NhatKy_ViPham!H:H, "L06")</f>
        <v>0</v>
      </c>
      <c r="L32" s="6">
        <f>SUMIFS(NhatKy_ViPham!K:K, NhatKy_ViPham!E:E, "12_Tin", NhatKy_ViPham!F:F, B32, NhatKy_ViPham!H:H, "L07")</f>
        <v>0</v>
      </c>
      <c r="M32" s="6">
        <f>SUMIFS(NhatKy_ViPham!K:K, NhatKy_ViPham!E:E, "12_Tin", NhatKy_ViPham!F:F, B32, NhatKy_ViPham!H:H, "L08")</f>
        <v>0</v>
      </c>
      <c r="N32" s="6">
        <f>SUMIFS(NhatKy_ViPham!K:K, NhatKy_ViPham!E:E, "12_Tin", NhatKy_ViPham!F:F, B32, NhatKy_ViPham!H:H, "L09")</f>
        <v>0</v>
      </c>
      <c r="O32" s="6">
        <f>SUMIFS(NhatKy_ViPham!K:K, NhatKy_ViPham!E:E, "12_Tin", NhatKy_ViPham!F:F, B32, NhatKy_ViPham!H:H, "L10")</f>
        <v>0</v>
      </c>
      <c r="P32" s="12">
        <f>SUMIFS(NhatKy_ViPham!J:J, NhatKy_ViPham!E:E, "12_Tin", NhatKy_ViPham!F:F, B32)</f>
        <v>0</v>
      </c>
      <c r="Q32" s="13">
        <f>SUMIFS(NhatKy_ViPham!K:K, NhatKy_ViPham!E:E, "12_Tin", NhatKy_ViPham!F:F, B32)</f>
        <v>0</v>
      </c>
      <c r="R32" s="6">
        <f>100 + SUMIFS(NhatKy_ViPham!J:J, NhatKy_ViPham!E:E, "12_Tin", NhatKy_ViPham!F:F, B32, NhatKy_ViPham!C:C, "T1") - SUMIFS(NhatKy_ViPham!K:K, NhatKy_ViPham!E:E, "12_Tin", NhatKy_ViPham!F:F, B32, NhatKy_ViPham!C:C, "T1")</f>
        <v>100</v>
      </c>
      <c r="S32" s="6">
        <f>100 + SUMIFS(NhatKy_ViPham!J:J, NhatKy_ViPham!E:E, "12_Tin", NhatKy_ViPham!F:F, B32, NhatKy_ViPham!C:C, "T2") - SUMIFS(NhatKy_ViPham!K:K, NhatKy_ViPham!E:E, "12_Tin", NhatKy_ViPham!F:F, B32, NhatKy_ViPham!C:C, "T2")</f>
        <v>100</v>
      </c>
      <c r="T32" s="6">
        <f>100 + SUMIFS(NhatKy_ViPham!J:J, NhatKy_ViPham!E:E, "12_Tin", NhatKy_ViPham!F:F, B32, NhatKy_ViPham!C:C, "T3") - SUMIFS(NhatKy_ViPham!K:K, NhatKy_ViPham!E:E, "12_Tin", NhatKy_ViPham!F:F, B32, NhatKy_ViPham!C:C, "T3")</f>
        <v>100</v>
      </c>
      <c r="U32" s="6">
        <f>100 + SUMIFS(NhatKy_ViPham!J:J, NhatKy_ViPham!E:E, "12_Tin", NhatKy_ViPham!F:F, B32, NhatKy_ViPham!C:C, "T4") - SUMIFS(NhatKy_ViPham!K:K, NhatKy_ViPham!E:E, "12_Tin", NhatKy_ViPham!F:F, B32, NhatKy_ViPham!C:C, "T4")</f>
        <v>100</v>
      </c>
      <c r="V32" s="6">
        <f>100 + SUMIFS(NhatKy_ViPham!J:J, NhatKy_ViPham!E:E, "12_Tin", NhatKy_ViPham!F:F, B32, NhatKy_ViPham!C:C, "T5") - SUMIFS(NhatKy_ViPham!K:K, NhatKy_ViPham!E:E, "12_Tin", NhatKy_ViPham!F:F, B32, NhatKy_ViPham!C:C, "T5")</f>
        <v>100</v>
      </c>
      <c r="W32" s="6">
        <f>100 + SUMIFS(NhatKy_ViPham!J:J, NhatKy_ViPham!E:E, "12_Tin", NhatKy_ViPham!F:F, B32, NhatKy_ViPham!C:C, "T6") - SUMIFS(NhatKy_ViPham!K:K, NhatKy_ViPham!E:E, "12_Tin", NhatKy_ViPham!F:F, B32, NhatKy_ViPham!C:C, "T6")</f>
        <v>100</v>
      </c>
      <c r="X32" s="6">
        <f>100 + SUMIFS(NhatKy_ViPham!J:J, NhatKy_ViPham!E:E, "12_Tin", NhatKy_ViPham!F:F, B32, NhatKy_ViPham!C:C, "T7") - SUMIFS(NhatKy_ViPham!K:K, NhatKy_ViPham!E:E, "12_Tin", NhatKy_ViPham!F:F, B32, NhatKy_ViPham!C:C, "T7")</f>
        <v>100</v>
      </c>
      <c r="Y32" s="6">
        <f>100 + SUMIFS(NhatKy_ViPham!J:J, NhatKy_ViPham!E:E, "12_Tin", NhatKy_ViPham!F:F, B32, NhatKy_ViPham!C:C, "T8") - SUMIFS(NhatKy_ViPham!K:K, NhatKy_ViPham!E:E, "12_Tin", NhatKy_ViPham!F:F, B32, NhatKy_ViPham!C:C, "T8")</f>
        <v>100</v>
      </c>
      <c r="Z32" s="6">
        <f>100 + SUMIFS(NhatKy_ViPham!J:J, NhatKy_ViPham!E:E, "12_Tin", NhatKy_ViPham!F:F, B32, NhatKy_ViPham!C:C, "T9") - SUMIFS(NhatKy_ViPham!K:K, NhatKy_ViPham!E:E, "12_Tin", NhatKy_ViPham!F:F, B32, NhatKy_ViPham!C:C, "T9")</f>
        <v>100</v>
      </c>
      <c r="AA32" s="6">
        <f>100 + SUMIFS(NhatKy_ViPham!J:J, NhatKy_ViPham!E:E, "12_Tin", NhatKy_ViPham!F:F, B32, NhatKy_ViPham!C:C, "T10") - SUMIFS(NhatKy_ViPham!K:K, NhatKy_ViPham!E:E, "12_Tin", NhatKy_ViPham!F:F, B32, NhatKy_ViPham!C:C, "T10")</f>
        <v>100</v>
      </c>
      <c r="AB32" s="6">
        <f>100 + SUMIFS(NhatKy_ViPham!J:J, NhatKy_ViPham!E:E, "12_Tin", NhatKy_ViPham!F:F, B32, NhatKy_ViPham!C:C, "T11") - SUMIFS(NhatKy_ViPham!K:K, NhatKy_ViPham!E:E, "12_Tin", NhatKy_ViPham!F:F, B32, NhatKy_ViPham!C:C, "T11")</f>
        <v>100</v>
      </c>
      <c r="AC32" s="6">
        <f>100 + SUMIFS(NhatKy_ViPham!J:J, NhatKy_ViPham!E:E, "12_Tin", NhatKy_ViPham!F:F, B32, NhatKy_ViPham!C:C, "T12") - SUMIFS(NhatKy_ViPham!K:K, NhatKy_ViPham!E:E, "12_Tin", NhatKy_ViPham!F:F, B32, NhatKy_ViPham!C:C, "T12")</f>
        <v>100</v>
      </c>
      <c r="AD32" s="6">
        <f>100 + SUMIFS(NhatKy_ViPham!J:J, NhatKy_ViPham!E:E, "12_Tin", NhatKy_ViPham!F:F, B32, NhatKy_ViPham!C:C, "T13") - SUMIFS(NhatKy_ViPham!K:K, NhatKy_ViPham!E:E, "12_Tin", NhatKy_ViPham!F:F, B32, NhatKy_ViPham!C:C, "T13")</f>
        <v>100</v>
      </c>
      <c r="AE32" s="6">
        <f>100 + SUMIFS(NhatKy_ViPham!J:J, NhatKy_ViPham!E:E, "12_Tin", NhatKy_ViPham!F:F, B32, NhatKy_ViPham!C:C, "T14") - SUMIFS(NhatKy_ViPham!K:K, NhatKy_ViPham!E:E, "12_Tin", NhatKy_ViPham!F:F, B32, NhatKy_ViPham!C:C, "T14")</f>
        <v>100</v>
      </c>
      <c r="AF32" s="6">
        <f>100 + SUMIFS(NhatKy_ViPham!J:J, NhatKy_ViPham!E:E, "12_Tin", NhatKy_ViPham!F:F, B32, NhatKy_ViPham!C:C, "T15") - SUMIFS(NhatKy_ViPham!K:K, NhatKy_ViPham!E:E, "12_Tin", NhatKy_ViPham!F:F, B32, NhatKy_ViPham!C:C, "T15")</f>
        <v>100</v>
      </c>
      <c r="AG32" s="6">
        <f>100 + SUMIFS(NhatKy_ViPham!J:J, NhatKy_ViPham!E:E, "12_Tin", NhatKy_ViPham!F:F, B32, NhatKy_ViPham!C:C, "T16") - SUMIFS(NhatKy_ViPham!K:K, NhatKy_ViPham!E:E, "12_Tin", NhatKy_ViPham!F:F, B32, NhatKy_ViPham!C:C, "T16")</f>
        <v>100</v>
      </c>
      <c r="AH32" s="6">
        <f>100 + SUMIFS(NhatKy_ViPham!J:J, NhatKy_ViPham!E:E, "12_Tin", NhatKy_ViPham!F:F, B32, NhatKy_ViPham!C:C, "T17") - SUMIFS(NhatKy_ViPham!K:K, NhatKy_ViPham!E:E, "12_Tin", NhatKy_ViPham!F:F, B32, NhatKy_ViPham!C:C, "T17")</f>
        <v>100</v>
      </c>
      <c r="AI32" s="6">
        <f>100 + SUMIFS(NhatKy_ViPham!J:J, NhatKy_ViPham!E:E, "12_Tin", NhatKy_ViPham!F:F, B32, NhatKy_ViPham!C:C, "T18") - SUMIFS(NhatKy_ViPham!K:K, NhatKy_ViPham!E:E, "12_Tin", NhatKy_ViPham!F:F, B32, NhatKy_ViPham!C:C, "T18")</f>
        <v>100</v>
      </c>
      <c r="AJ32" s="6">
        <f>100 + SUMIFS(NhatKy_ViPham!J:J, NhatKy_ViPham!E:E, "12_Tin", NhatKy_ViPham!F:F, B32, NhatKy_ViPham!C:C, "T19") - SUMIFS(NhatKy_ViPham!K:K, NhatKy_ViPham!E:E, "12_Tin", NhatKy_ViPham!F:F, B32, NhatKy_ViPham!C:C, "T19")</f>
        <v>100</v>
      </c>
      <c r="AK32" s="6">
        <f>100 + SUMIFS(NhatKy_ViPham!J:J, NhatKy_ViPham!E:E, "12_Tin", NhatKy_ViPham!F:F, B32, NhatKy_ViPham!C:C, "T20") - SUMIFS(NhatKy_ViPham!K:K, NhatKy_ViPham!E:E, "12_Tin", NhatKy_ViPham!F:F, B32, NhatKy_ViPham!C:C, "T20")</f>
        <v>100</v>
      </c>
      <c r="AL32" s="6">
        <f>100 + SUMIFS(NhatKy_ViPham!J:J, NhatKy_ViPham!E:E, "12_Tin", NhatKy_ViPham!F:F, B32, NhatKy_ViPham!C:C, "T21") - SUMIFS(NhatKy_ViPham!K:K, NhatKy_ViPham!E:E, "12_Tin", NhatKy_ViPham!F:F, B32, NhatKy_ViPham!C:C, "T21")</f>
        <v>100</v>
      </c>
      <c r="AM32" s="6">
        <f>100 + SUMIFS(NhatKy_ViPham!J:J, NhatKy_ViPham!E:E, "12_Tin", NhatKy_ViPham!F:F, B32, NhatKy_ViPham!C:C, "T22") - SUMIFS(NhatKy_ViPham!K:K, NhatKy_ViPham!E:E, "12_Tin", NhatKy_ViPham!F:F, B32, NhatKy_ViPham!C:C, "T22")</f>
        <v>100</v>
      </c>
      <c r="AN32" s="6">
        <f>100 + SUMIFS(NhatKy_ViPham!J:J, NhatKy_ViPham!E:E, "12_Tin", NhatKy_ViPham!F:F, B32, NhatKy_ViPham!C:C, "T23") - SUMIFS(NhatKy_ViPham!K:K, NhatKy_ViPham!E:E, "12_Tin", NhatKy_ViPham!F:F, B32, NhatKy_ViPham!C:C, "T23")</f>
        <v>100</v>
      </c>
      <c r="AO32" s="6">
        <f>100 + SUMIFS(NhatKy_ViPham!J:J, NhatKy_ViPham!E:E, "12_Tin", NhatKy_ViPham!F:F, B32, NhatKy_ViPham!C:C, "T24") - SUMIFS(NhatKy_ViPham!K:K, NhatKy_ViPham!E:E, "12_Tin", NhatKy_ViPham!F:F, B32, NhatKy_ViPham!C:C, "T24")</f>
        <v>100</v>
      </c>
      <c r="AP32" s="6">
        <f>100 + SUMIFS(NhatKy_ViPham!J:J, NhatKy_ViPham!E:E, "12_Tin", NhatKy_ViPham!F:F, B32, NhatKy_ViPham!C:C, "T25") - SUMIFS(NhatKy_ViPham!K:K, NhatKy_ViPham!E:E, "12_Tin", NhatKy_ViPham!F:F, B32, NhatKy_ViPham!C:C, "T25")</f>
        <v>100</v>
      </c>
      <c r="AQ32" s="6">
        <f>100 + SUMIFS(NhatKy_ViPham!J:J, NhatKy_ViPham!E:E, "12_Tin", NhatKy_ViPham!F:F, B32, NhatKy_ViPham!C:C, "T26") - SUMIFS(NhatKy_ViPham!K:K, NhatKy_ViPham!E:E, "12_Tin", NhatKy_ViPham!F:F, B32, NhatKy_ViPham!C:C, "T26")</f>
        <v>100</v>
      </c>
      <c r="AR32" s="6">
        <f>100 + SUMIFS(NhatKy_ViPham!J:J, NhatKy_ViPham!E:E, "12_Tin", NhatKy_ViPham!F:F, B32, NhatKy_ViPham!C:C, "T27") - SUMIFS(NhatKy_ViPham!K:K, NhatKy_ViPham!E:E, "12_Tin", NhatKy_ViPham!F:F, B32, NhatKy_ViPham!C:C, "T27")</f>
        <v>100</v>
      </c>
      <c r="AS32" s="6">
        <f>100 + SUMIFS(NhatKy_ViPham!J:J, NhatKy_ViPham!E:E, "12_Tin", NhatKy_ViPham!F:F, B32, NhatKy_ViPham!C:C, "T28") - SUMIFS(NhatKy_ViPham!K:K, NhatKy_ViPham!E:E, "12_Tin", NhatKy_ViPham!F:F, B32, NhatKy_ViPham!C:C, "T28")</f>
        <v>100</v>
      </c>
      <c r="AT32" s="6">
        <f>100 + SUMIFS(NhatKy_ViPham!J:J, NhatKy_ViPham!E:E, "12_Tin", NhatKy_ViPham!F:F, B32, NhatKy_ViPham!C:C, "T29") - SUMIFS(NhatKy_ViPham!K:K, NhatKy_ViPham!E:E, "12_Tin", NhatKy_ViPham!F:F, B32, NhatKy_ViPham!C:C, "T29")</f>
        <v>100</v>
      </c>
      <c r="AU32" s="6">
        <f>100 + SUMIFS(NhatKy_ViPham!J:J, NhatKy_ViPham!E:E, "12_Tin", NhatKy_ViPham!F:F, B32, NhatKy_ViPham!C:C, "T30") - SUMIFS(NhatKy_ViPham!K:K, NhatKy_ViPham!E:E, "12_Tin", NhatKy_ViPham!F:F, B32, NhatKy_ViPham!C:C, "T30")</f>
        <v>100</v>
      </c>
      <c r="AV32" s="6">
        <f>100 + SUMIFS(NhatKy_ViPham!J:J, NhatKy_ViPham!E:E, "12_Tin", NhatKy_ViPham!F:F, B32, NhatKy_ViPham!C:C, "T31") - SUMIFS(NhatKy_ViPham!K:K, NhatKy_ViPham!E:E, "12_Tin", NhatKy_ViPham!F:F, B32, NhatKy_ViPham!C:C, "T31")</f>
        <v>100</v>
      </c>
      <c r="AW32" s="6">
        <f>100 + SUMIFS(NhatKy_ViPham!J:J, NhatKy_ViPham!E:E, "12_Tin", NhatKy_ViPham!F:F, B32, NhatKy_ViPham!C:C, "T32") - SUMIFS(NhatKy_ViPham!K:K, NhatKy_ViPham!E:E, "12_Tin", NhatKy_ViPham!F:F, B32, NhatKy_ViPham!C:C, "T32")</f>
        <v>100</v>
      </c>
      <c r="AX32" s="6">
        <f>100 + SUMIFS(NhatKy_ViPham!J:J, NhatKy_ViPham!E:E, "12_Tin", NhatKy_ViPham!F:F, B32, NhatKy_ViPham!C:C, "T33") - SUMIFS(NhatKy_ViPham!K:K, NhatKy_ViPham!E:E, "12_Tin", NhatKy_ViPham!F:F, B32, NhatKy_ViPham!C:C, "T33")</f>
        <v>100</v>
      </c>
      <c r="AY32" s="6">
        <f>100 + SUMIFS(NhatKy_ViPham!J:J, NhatKy_ViPham!E:E, "12_Tin", NhatKy_ViPham!F:F, B32, NhatKy_ViPham!C:C, "T34") - SUMIFS(NhatKy_ViPham!K:K, NhatKy_ViPham!E:E, "12_Tin", NhatKy_ViPham!F:F, B32, NhatKy_ViPham!C:C, "T34")</f>
        <v>100</v>
      </c>
      <c r="AZ32" s="6">
        <f>100 + SUMIFS(NhatKy_ViPham!J:J, NhatKy_ViPham!E:E, "12_Tin", NhatKy_ViPham!F:F, B32, NhatKy_ViPham!C:C, "T35") - SUMIFS(NhatKy_ViPham!K:K, NhatKy_ViPham!E:E, "12_Tin", NhatKy_ViPham!F:F, B32, NhatKy_ViPham!C:C, "T35")</f>
        <v>100</v>
      </c>
      <c r="BA32" s="12">
        <f t="shared" si="0"/>
        <v>100</v>
      </c>
      <c r="BB32" s="11" t="s">
        <v>430</v>
      </c>
      <c r="BC32" s="16" t="str">
        <f t="shared" si="1"/>
        <v>Tốt</v>
      </c>
      <c r="BD32" s="15" t="str">
        <f t="shared" si="2"/>
        <v>🟢 BÌNH THƯỜNG</v>
      </c>
    </row>
    <row r="33" spans="1:56" x14ac:dyDescent="0.25">
      <c r="A33" s="4">
        <v>25</v>
      </c>
      <c r="B33" s="10" t="s">
        <v>2690</v>
      </c>
      <c r="C33" s="4" t="s">
        <v>2288</v>
      </c>
      <c r="D33" s="4" t="s">
        <v>435</v>
      </c>
      <c r="E33" s="11" t="s">
        <v>430</v>
      </c>
      <c r="F33" s="7">
        <f>SUMIFS(NhatKy_ViPham!K:K, NhatKy_ViPham!E:E, "12_Tin", NhatKy_ViPham!F:F, B33, NhatKy_ViPham!H:H, "L01")</f>
        <v>0</v>
      </c>
      <c r="G33" s="7">
        <f>SUMIFS(NhatKy_ViPham!K:K, NhatKy_ViPham!E:E, "12_Tin", NhatKy_ViPham!F:F, B33, NhatKy_ViPham!H:H, "L02")</f>
        <v>0</v>
      </c>
      <c r="H33" s="7">
        <f>SUMIFS(NhatKy_ViPham!K:K, NhatKy_ViPham!E:E, "12_Tin", NhatKy_ViPham!F:F, B33, NhatKy_ViPham!H:H, "L03")</f>
        <v>0</v>
      </c>
      <c r="I33" s="7">
        <f>SUMIFS(NhatKy_ViPham!K:K, NhatKy_ViPham!E:E, "12_Tin", NhatKy_ViPham!F:F, B33, NhatKy_ViPham!H:H, "L04")</f>
        <v>0</v>
      </c>
      <c r="J33" s="7">
        <f>SUMIFS(NhatKy_ViPham!K:K, NhatKy_ViPham!E:E, "12_Tin", NhatKy_ViPham!F:F, B33, NhatKy_ViPham!H:H, "L05")</f>
        <v>0</v>
      </c>
      <c r="K33" s="7">
        <f>SUMIFS(NhatKy_ViPham!K:K, NhatKy_ViPham!E:E, "12_Tin", NhatKy_ViPham!F:F, B33, NhatKy_ViPham!H:H, "L06")</f>
        <v>0</v>
      </c>
      <c r="L33" s="7">
        <f>SUMIFS(NhatKy_ViPham!K:K, NhatKy_ViPham!E:E, "12_Tin", NhatKy_ViPham!F:F, B33, NhatKy_ViPham!H:H, "L07")</f>
        <v>0</v>
      </c>
      <c r="M33" s="7">
        <f>SUMIFS(NhatKy_ViPham!K:K, NhatKy_ViPham!E:E, "12_Tin", NhatKy_ViPham!F:F, B33, NhatKy_ViPham!H:H, "L08")</f>
        <v>0</v>
      </c>
      <c r="N33" s="7">
        <f>SUMIFS(NhatKy_ViPham!K:K, NhatKy_ViPham!E:E, "12_Tin", NhatKy_ViPham!F:F, B33, NhatKy_ViPham!H:H, "L09")</f>
        <v>0</v>
      </c>
      <c r="O33" s="7">
        <f>SUMIFS(NhatKy_ViPham!K:K, NhatKy_ViPham!E:E, "12_Tin", NhatKy_ViPham!F:F, B33, NhatKy_ViPham!H:H, "L10")</f>
        <v>0</v>
      </c>
      <c r="P33" s="12">
        <f>SUMIFS(NhatKy_ViPham!J:J, NhatKy_ViPham!E:E, "12_Tin", NhatKy_ViPham!F:F, B33)</f>
        <v>0</v>
      </c>
      <c r="Q33" s="13">
        <f>SUMIFS(NhatKy_ViPham!K:K, NhatKy_ViPham!E:E, "12_Tin", NhatKy_ViPham!F:F, B33)</f>
        <v>0</v>
      </c>
      <c r="R33" s="7">
        <f>100 + SUMIFS(NhatKy_ViPham!J:J, NhatKy_ViPham!E:E, "12_Tin", NhatKy_ViPham!F:F, B33, NhatKy_ViPham!C:C, "T1") - SUMIFS(NhatKy_ViPham!K:K, NhatKy_ViPham!E:E, "12_Tin", NhatKy_ViPham!F:F, B33, NhatKy_ViPham!C:C, "T1")</f>
        <v>100</v>
      </c>
      <c r="S33" s="7">
        <f>100 + SUMIFS(NhatKy_ViPham!J:J, NhatKy_ViPham!E:E, "12_Tin", NhatKy_ViPham!F:F, B33, NhatKy_ViPham!C:C, "T2") - SUMIFS(NhatKy_ViPham!K:K, NhatKy_ViPham!E:E, "12_Tin", NhatKy_ViPham!F:F, B33, NhatKy_ViPham!C:C, "T2")</f>
        <v>100</v>
      </c>
      <c r="T33" s="7">
        <f>100 + SUMIFS(NhatKy_ViPham!J:J, NhatKy_ViPham!E:E, "12_Tin", NhatKy_ViPham!F:F, B33, NhatKy_ViPham!C:C, "T3") - SUMIFS(NhatKy_ViPham!K:K, NhatKy_ViPham!E:E, "12_Tin", NhatKy_ViPham!F:F, B33, NhatKy_ViPham!C:C, "T3")</f>
        <v>100</v>
      </c>
      <c r="U33" s="7">
        <f>100 + SUMIFS(NhatKy_ViPham!J:J, NhatKy_ViPham!E:E, "12_Tin", NhatKy_ViPham!F:F, B33, NhatKy_ViPham!C:C, "T4") - SUMIFS(NhatKy_ViPham!K:K, NhatKy_ViPham!E:E, "12_Tin", NhatKy_ViPham!F:F, B33, NhatKy_ViPham!C:C, "T4")</f>
        <v>100</v>
      </c>
      <c r="V33" s="7">
        <f>100 + SUMIFS(NhatKy_ViPham!J:J, NhatKy_ViPham!E:E, "12_Tin", NhatKy_ViPham!F:F, B33, NhatKy_ViPham!C:C, "T5") - SUMIFS(NhatKy_ViPham!K:K, NhatKy_ViPham!E:E, "12_Tin", NhatKy_ViPham!F:F, B33, NhatKy_ViPham!C:C, "T5")</f>
        <v>100</v>
      </c>
      <c r="W33" s="7">
        <f>100 + SUMIFS(NhatKy_ViPham!J:J, NhatKy_ViPham!E:E, "12_Tin", NhatKy_ViPham!F:F, B33, NhatKy_ViPham!C:C, "T6") - SUMIFS(NhatKy_ViPham!K:K, NhatKy_ViPham!E:E, "12_Tin", NhatKy_ViPham!F:F, B33, NhatKy_ViPham!C:C, "T6")</f>
        <v>100</v>
      </c>
      <c r="X33" s="7">
        <f>100 + SUMIFS(NhatKy_ViPham!J:J, NhatKy_ViPham!E:E, "12_Tin", NhatKy_ViPham!F:F, B33, NhatKy_ViPham!C:C, "T7") - SUMIFS(NhatKy_ViPham!K:K, NhatKy_ViPham!E:E, "12_Tin", NhatKy_ViPham!F:F, B33, NhatKy_ViPham!C:C, "T7")</f>
        <v>100</v>
      </c>
      <c r="Y33" s="7">
        <f>100 + SUMIFS(NhatKy_ViPham!J:J, NhatKy_ViPham!E:E, "12_Tin", NhatKy_ViPham!F:F, B33, NhatKy_ViPham!C:C, "T8") - SUMIFS(NhatKy_ViPham!K:K, NhatKy_ViPham!E:E, "12_Tin", NhatKy_ViPham!F:F, B33, NhatKy_ViPham!C:C, "T8")</f>
        <v>100</v>
      </c>
      <c r="Z33" s="7">
        <f>100 + SUMIFS(NhatKy_ViPham!J:J, NhatKy_ViPham!E:E, "12_Tin", NhatKy_ViPham!F:F, B33, NhatKy_ViPham!C:C, "T9") - SUMIFS(NhatKy_ViPham!K:K, NhatKy_ViPham!E:E, "12_Tin", NhatKy_ViPham!F:F, B33, NhatKy_ViPham!C:C, "T9")</f>
        <v>100</v>
      </c>
      <c r="AA33" s="7">
        <f>100 + SUMIFS(NhatKy_ViPham!J:J, NhatKy_ViPham!E:E, "12_Tin", NhatKy_ViPham!F:F, B33, NhatKy_ViPham!C:C, "T10") - SUMIFS(NhatKy_ViPham!K:K, NhatKy_ViPham!E:E, "12_Tin", NhatKy_ViPham!F:F, B33, NhatKy_ViPham!C:C, "T10")</f>
        <v>100</v>
      </c>
      <c r="AB33" s="7">
        <f>100 + SUMIFS(NhatKy_ViPham!J:J, NhatKy_ViPham!E:E, "12_Tin", NhatKy_ViPham!F:F, B33, NhatKy_ViPham!C:C, "T11") - SUMIFS(NhatKy_ViPham!K:K, NhatKy_ViPham!E:E, "12_Tin", NhatKy_ViPham!F:F, B33, NhatKy_ViPham!C:C, "T11")</f>
        <v>100</v>
      </c>
      <c r="AC33" s="7">
        <f>100 + SUMIFS(NhatKy_ViPham!J:J, NhatKy_ViPham!E:E, "12_Tin", NhatKy_ViPham!F:F, B33, NhatKy_ViPham!C:C, "T12") - SUMIFS(NhatKy_ViPham!K:K, NhatKy_ViPham!E:E, "12_Tin", NhatKy_ViPham!F:F, B33, NhatKy_ViPham!C:C, "T12")</f>
        <v>100</v>
      </c>
      <c r="AD33" s="7">
        <f>100 + SUMIFS(NhatKy_ViPham!J:J, NhatKy_ViPham!E:E, "12_Tin", NhatKy_ViPham!F:F, B33, NhatKy_ViPham!C:C, "T13") - SUMIFS(NhatKy_ViPham!K:K, NhatKy_ViPham!E:E, "12_Tin", NhatKy_ViPham!F:F, B33, NhatKy_ViPham!C:C, "T13")</f>
        <v>100</v>
      </c>
      <c r="AE33" s="7">
        <f>100 + SUMIFS(NhatKy_ViPham!J:J, NhatKy_ViPham!E:E, "12_Tin", NhatKy_ViPham!F:F, B33, NhatKy_ViPham!C:C, "T14") - SUMIFS(NhatKy_ViPham!K:K, NhatKy_ViPham!E:E, "12_Tin", NhatKy_ViPham!F:F, B33, NhatKy_ViPham!C:C, "T14")</f>
        <v>100</v>
      </c>
      <c r="AF33" s="7">
        <f>100 + SUMIFS(NhatKy_ViPham!J:J, NhatKy_ViPham!E:E, "12_Tin", NhatKy_ViPham!F:F, B33, NhatKy_ViPham!C:C, "T15") - SUMIFS(NhatKy_ViPham!K:K, NhatKy_ViPham!E:E, "12_Tin", NhatKy_ViPham!F:F, B33, NhatKy_ViPham!C:C, "T15")</f>
        <v>100</v>
      </c>
      <c r="AG33" s="7">
        <f>100 + SUMIFS(NhatKy_ViPham!J:J, NhatKy_ViPham!E:E, "12_Tin", NhatKy_ViPham!F:F, B33, NhatKy_ViPham!C:C, "T16") - SUMIFS(NhatKy_ViPham!K:K, NhatKy_ViPham!E:E, "12_Tin", NhatKy_ViPham!F:F, B33, NhatKy_ViPham!C:C, "T16")</f>
        <v>100</v>
      </c>
      <c r="AH33" s="7">
        <f>100 + SUMIFS(NhatKy_ViPham!J:J, NhatKy_ViPham!E:E, "12_Tin", NhatKy_ViPham!F:F, B33, NhatKy_ViPham!C:C, "T17") - SUMIFS(NhatKy_ViPham!K:K, NhatKy_ViPham!E:E, "12_Tin", NhatKy_ViPham!F:F, B33, NhatKy_ViPham!C:C, "T17")</f>
        <v>100</v>
      </c>
      <c r="AI33" s="7">
        <f>100 + SUMIFS(NhatKy_ViPham!J:J, NhatKy_ViPham!E:E, "12_Tin", NhatKy_ViPham!F:F, B33, NhatKy_ViPham!C:C, "T18") - SUMIFS(NhatKy_ViPham!K:K, NhatKy_ViPham!E:E, "12_Tin", NhatKy_ViPham!F:F, B33, NhatKy_ViPham!C:C, "T18")</f>
        <v>100</v>
      </c>
      <c r="AJ33" s="7">
        <f>100 + SUMIFS(NhatKy_ViPham!J:J, NhatKy_ViPham!E:E, "12_Tin", NhatKy_ViPham!F:F, B33, NhatKy_ViPham!C:C, "T19") - SUMIFS(NhatKy_ViPham!K:K, NhatKy_ViPham!E:E, "12_Tin", NhatKy_ViPham!F:F, B33, NhatKy_ViPham!C:C, "T19")</f>
        <v>100</v>
      </c>
      <c r="AK33" s="7">
        <f>100 + SUMIFS(NhatKy_ViPham!J:J, NhatKy_ViPham!E:E, "12_Tin", NhatKy_ViPham!F:F, B33, NhatKy_ViPham!C:C, "T20") - SUMIFS(NhatKy_ViPham!K:K, NhatKy_ViPham!E:E, "12_Tin", NhatKy_ViPham!F:F, B33, NhatKy_ViPham!C:C, "T20")</f>
        <v>100</v>
      </c>
      <c r="AL33" s="7">
        <f>100 + SUMIFS(NhatKy_ViPham!J:J, NhatKy_ViPham!E:E, "12_Tin", NhatKy_ViPham!F:F, B33, NhatKy_ViPham!C:C, "T21") - SUMIFS(NhatKy_ViPham!K:K, NhatKy_ViPham!E:E, "12_Tin", NhatKy_ViPham!F:F, B33, NhatKy_ViPham!C:C, "T21")</f>
        <v>100</v>
      </c>
      <c r="AM33" s="7">
        <f>100 + SUMIFS(NhatKy_ViPham!J:J, NhatKy_ViPham!E:E, "12_Tin", NhatKy_ViPham!F:F, B33, NhatKy_ViPham!C:C, "T22") - SUMIFS(NhatKy_ViPham!K:K, NhatKy_ViPham!E:E, "12_Tin", NhatKy_ViPham!F:F, B33, NhatKy_ViPham!C:C, "T22")</f>
        <v>100</v>
      </c>
      <c r="AN33" s="7">
        <f>100 + SUMIFS(NhatKy_ViPham!J:J, NhatKy_ViPham!E:E, "12_Tin", NhatKy_ViPham!F:F, B33, NhatKy_ViPham!C:C, "T23") - SUMIFS(NhatKy_ViPham!K:K, NhatKy_ViPham!E:E, "12_Tin", NhatKy_ViPham!F:F, B33, NhatKy_ViPham!C:C, "T23")</f>
        <v>100</v>
      </c>
      <c r="AO33" s="7">
        <f>100 + SUMIFS(NhatKy_ViPham!J:J, NhatKy_ViPham!E:E, "12_Tin", NhatKy_ViPham!F:F, B33, NhatKy_ViPham!C:C, "T24") - SUMIFS(NhatKy_ViPham!K:K, NhatKy_ViPham!E:E, "12_Tin", NhatKy_ViPham!F:F, B33, NhatKy_ViPham!C:C, "T24")</f>
        <v>100</v>
      </c>
      <c r="AP33" s="7">
        <f>100 + SUMIFS(NhatKy_ViPham!J:J, NhatKy_ViPham!E:E, "12_Tin", NhatKy_ViPham!F:F, B33, NhatKy_ViPham!C:C, "T25") - SUMIFS(NhatKy_ViPham!K:K, NhatKy_ViPham!E:E, "12_Tin", NhatKy_ViPham!F:F, B33, NhatKy_ViPham!C:C, "T25")</f>
        <v>100</v>
      </c>
      <c r="AQ33" s="7">
        <f>100 + SUMIFS(NhatKy_ViPham!J:J, NhatKy_ViPham!E:E, "12_Tin", NhatKy_ViPham!F:F, B33, NhatKy_ViPham!C:C, "T26") - SUMIFS(NhatKy_ViPham!K:K, NhatKy_ViPham!E:E, "12_Tin", NhatKy_ViPham!F:F, B33, NhatKy_ViPham!C:C, "T26")</f>
        <v>100</v>
      </c>
      <c r="AR33" s="7">
        <f>100 + SUMIFS(NhatKy_ViPham!J:J, NhatKy_ViPham!E:E, "12_Tin", NhatKy_ViPham!F:F, B33, NhatKy_ViPham!C:C, "T27") - SUMIFS(NhatKy_ViPham!K:K, NhatKy_ViPham!E:E, "12_Tin", NhatKy_ViPham!F:F, B33, NhatKy_ViPham!C:C, "T27")</f>
        <v>100</v>
      </c>
      <c r="AS33" s="7">
        <f>100 + SUMIFS(NhatKy_ViPham!J:J, NhatKy_ViPham!E:E, "12_Tin", NhatKy_ViPham!F:F, B33, NhatKy_ViPham!C:C, "T28") - SUMIFS(NhatKy_ViPham!K:K, NhatKy_ViPham!E:E, "12_Tin", NhatKy_ViPham!F:F, B33, NhatKy_ViPham!C:C, "T28")</f>
        <v>100</v>
      </c>
      <c r="AT33" s="7">
        <f>100 + SUMIFS(NhatKy_ViPham!J:J, NhatKy_ViPham!E:E, "12_Tin", NhatKy_ViPham!F:F, B33, NhatKy_ViPham!C:C, "T29") - SUMIFS(NhatKy_ViPham!K:K, NhatKy_ViPham!E:E, "12_Tin", NhatKy_ViPham!F:F, B33, NhatKy_ViPham!C:C, "T29")</f>
        <v>100</v>
      </c>
      <c r="AU33" s="7">
        <f>100 + SUMIFS(NhatKy_ViPham!J:J, NhatKy_ViPham!E:E, "12_Tin", NhatKy_ViPham!F:F, B33, NhatKy_ViPham!C:C, "T30") - SUMIFS(NhatKy_ViPham!K:K, NhatKy_ViPham!E:E, "12_Tin", NhatKy_ViPham!F:F, B33, NhatKy_ViPham!C:C, "T30")</f>
        <v>100</v>
      </c>
      <c r="AV33" s="7">
        <f>100 + SUMIFS(NhatKy_ViPham!J:J, NhatKy_ViPham!E:E, "12_Tin", NhatKy_ViPham!F:F, B33, NhatKy_ViPham!C:C, "T31") - SUMIFS(NhatKy_ViPham!K:K, NhatKy_ViPham!E:E, "12_Tin", NhatKy_ViPham!F:F, B33, NhatKy_ViPham!C:C, "T31")</f>
        <v>100</v>
      </c>
      <c r="AW33" s="7">
        <f>100 + SUMIFS(NhatKy_ViPham!J:J, NhatKy_ViPham!E:E, "12_Tin", NhatKy_ViPham!F:F, B33, NhatKy_ViPham!C:C, "T32") - SUMIFS(NhatKy_ViPham!K:K, NhatKy_ViPham!E:E, "12_Tin", NhatKy_ViPham!F:F, B33, NhatKy_ViPham!C:C, "T32")</f>
        <v>100</v>
      </c>
      <c r="AX33" s="7">
        <f>100 + SUMIFS(NhatKy_ViPham!J:J, NhatKy_ViPham!E:E, "12_Tin", NhatKy_ViPham!F:F, B33, NhatKy_ViPham!C:C, "T33") - SUMIFS(NhatKy_ViPham!K:K, NhatKy_ViPham!E:E, "12_Tin", NhatKy_ViPham!F:F, B33, NhatKy_ViPham!C:C, "T33")</f>
        <v>100</v>
      </c>
      <c r="AY33" s="7">
        <f>100 + SUMIFS(NhatKy_ViPham!J:J, NhatKy_ViPham!E:E, "12_Tin", NhatKy_ViPham!F:F, B33, NhatKy_ViPham!C:C, "T34") - SUMIFS(NhatKy_ViPham!K:K, NhatKy_ViPham!E:E, "12_Tin", NhatKy_ViPham!F:F, B33, NhatKy_ViPham!C:C, "T34")</f>
        <v>100</v>
      </c>
      <c r="AZ33" s="7">
        <f>100 + SUMIFS(NhatKy_ViPham!J:J, NhatKy_ViPham!E:E, "12_Tin", NhatKy_ViPham!F:F, B33, NhatKy_ViPham!C:C, "T35") - SUMIFS(NhatKy_ViPham!K:K, NhatKy_ViPham!E:E, "12_Tin", NhatKy_ViPham!F:F, B33, NhatKy_ViPham!C:C, "T35")</f>
        <v>100</v>
      </c>
      <c r="BA33" s="12">
        <f t="shared" si="0"/>
        <v>100</v>
      </c>
      <c r="BB33" s="11" t="s">
        <v>430</v>
      </c>
      <c r="BC33" s="14" t="str">
        <f t="shared" si="1"/>
        <v>Tốt</v>
      </c>
      <c r="BD33" s="10" t="str">
        <f t="shared" si="2"/>
        <v>🟢 BÌNH THƯỜNG</v>
      </c>
    </row>
    <row r="34" spans="1:56" x14ac:dyDescent="0.25">
      <c r="A34" s="5">
        <v>26</v>
      </c>
      <c r="B34" s="15" t="s">
        <v>2691</v>
      </c>
      <c r="C34" s="5" t="s">
        <v>2428</v>
      </c>
      <c r="D34" s="5" t="s">
        <v>435</v>
      </c>
      <c r="E34" s="11" t="s">
        <v>430</v>
      </c>
      <c r="F34" s="6">
        <f>SUMIFS(NhatKy_ViPham!K:K, NhatKy_ViPham!E:E, "12_Tin", NhatKy_ViPham!F:F, B34, NhatKy_ViPham!H:H, "L01")</f>
        <v>0</v>
      </c>
      <c r="G34" s="6">
        <f>SUMIFS(NhatKy_ViPham!K:K, NhatKy_ViPham!E:E, "12_Tin", NhatKy_ViPham!F:F, B34, NhatKy_ViPham!H:H, "L02")</f>
        <v>0</v>
      </c>
      <c r="H34" s="6">
        <f>SUMIFS(NhatKy_ViPham!K:K, NhatKy_ViPham!E:E, "12_Tin", NhatKy_ViPham!F:F, B34, NhatKy_ViPham!H:H, "L03")</f>
        <v>0</v>
      </c>
      <c r="I34" s="6">
        <f>SUMIFS(NhatKy_ViPham!K:K, NhatKy_ViPham!E:E, "12_Tin", NhatKy_ViPham!F:F, B34, NhatKy_ViPham!H:H, "L04")</f>
        <v>0</v>
      </c>
      <c r="J34" s="6">
        <f>SUMIFS(NhatKy_ViPham!K:K, NhatKy_ViPham!E:E, "12_Tin", NhatKy_ViPham!F:F, B34, NhatKy_ViPham!H:H, "L05")</f>
        <v>0</v>
      </c>
      <c r="K34" s="6">
        <f>SUMIFS(NhatKy_ViPham!K:K, NhatKy_ViPham!E:E, "12_Tin", NhatKy_ViPham!F:F, B34, NhatKy_ViPham!H:H, "L06")</f>
        <v>0</v>
      </c>
      <c r="L34" s="6">
        <f>SUMIFS(NhatKy_ViPham!K:K, NhatKy_ViPham!E:E, "12_Tin", NhatKy_ViPham!F:F, B34, NhatKy_ViPham!H:H, "L07")</f>
        <v>0</v>
      </c>
      <c r="M34" s="6">
        <f>SUMIFS(NhatKy_ViPham!K:K, NhatKy_ViPham!E:E, "12_Tin", NhatKy_ViPham!F:F, B34, NhatKy_ViPham!H:H, "L08")</f>
        <v>0</v>
      </c>
      <c r="N34" s="6">
        <f>SUMIFS(NhatKy_ViPham!K:K, NhatKy_ViPham!E:E, "12_Tin", NhatKy_ViPham!F:F, B34, NhatKy_ViPham!H:H, "L09")</f>
        <v>0</v>
      </c>
      <c r="O34" s="6">
        <f>SUMIFS(NhatKy_ViPham!K:K, NhatKy_ViPham!E:E, "12_Tin", NhatKy_ViPham!F:F, B34, NhatKy_ViPham!H:H, "L10")</f>
        <v>0</v>
      </c>
      <c r="P34" s="12">
        <f>SUMIFS(NhatKy_ViPham!J:J, NhatKy_ViPham!E:E, "12_Tin", NhatKy_ViPham!F:F, B34)</f>
        <v>0</v>
      </c>
      <c r="Q34" s="13">
        <f>SUMIFS(NhatKy_ViPham!K:K, NhatKy_ViPham!E:E, "12_Tin", NhatKy_ViPham!F:F, B34)</f>
        <v>0</v>
      </c>
      <c r="R34" s="6">
        <f>100 + SUMIFS(NhatKy_ViPham!J:J, NhatKy_ViPham!E:E, "12_Tin", NhatKy_ViPham!F:F, B34, NhatKy_ViPham!C:C, "T1") - SUMIFS(NhatKy_ViPham!K:K, NhatKy_ViPham!E:E, "12_Tin", NhatKy_ViPham!F:F, B34, NhatKy_ViPham!C:C, "T1")</f>
        <v>100</v>
      </c>
      <c r="S34" s="6">
        <f>100 + SUMIFS(NhatKy_ViPham!J:J, NhatKy_ViPham!E:E, "12_Tin", NhatKy_ViPham!F:F, B34, NhatKy_ViPham!C:C, "T2") - SUMIFS(NhatKy_ViPham!K:K, NhatKy_ViPham!E:E, "12_Tin", NhatKy_ViPham!F:F, B34, NhatKy_ViPham!C:C, "T2")</f>
        <v>100</v>
      </c>
      <c r="T34" s="6">
        <f>100 + SUMIFS(NhatKy_ViPham!J:J, NhatKy_ViPham!E:E, "12_Tin", NhatKy_ViPham!F:F, B34, NhatKy_ViPham!C:C, "T3") - SUMIFS(NhatKy_ViPham!K:K, NhatKy_ViPham!E:E, "12_Tin", NhatKy_ViPham!F:F, B34, NhatKy_ViPham!C:C, "T3")</f>
        <v>100</v>
      </c>
      <c r="U34" s="6">
        <f>100 + SUMIFS(NhatKy_ViPham!J:J, NhatKy_ViPham!E:E, "12_Tin", NhatKy_ViPham!F:F, B34, NhatKy_ViPham!C:C, "T4") - SUMIFS(NhatKy_ViPham!K:K, NhatKy_ViPham!E:E, "12_Tin", NhatKy_ViPham!F:F, B34, NhatKy_ViPham!C:C, "T4")</f>
        <v>100</v>
      </c>
      <c r="V34" s="6">
        <f>100 + SUMIFS(NhatKy_ViPham!J:J, NhatKy_ViPham!E:E, "12_Tin", NhatKy_ViPham!F:F, B34, NhatKy_ViPham!C:C, "T5") - SUMIFS(NhatKy_ViPham!K:K, NhatKy_ViPham!E:E, "12_Tin", NhatKy_ViPham!F:F, B34, NhatKy_ViPham!C:C, "T5")</f>
        <v>100</v>
      </c>
      <c r="W34" s="6">
        <f>100 + SUMIFS(NhatKy_ViPham!J:J, NhatKy_ViPham!E:E, "12_Tin", NhatKy_ViPham!F:F, B34, NhatKy_ViPham!C:C, "T6") - SUMIFS(NhatKy_ViPham!K:K, NhatKy_ViPham!E:E, "12_Tin", NhatKy_ViPham!F:F, B34, NhatKy_ViPham!C:C, "T6")</f>
        <v>100</v>
      </c>
      <c r="X34" s="6">
        <f>100 + SUMIFS(NhatKy_ViPham!J:J, NhatKy_ViPham!E:E, "12_Tin", NhatKy_ViPham!F:F, B34, NhatKy_ViPham!C:C, "T7") - SUMIFS(NhatKy_ViPham!K:K, NhatKy_ViPham!E:E, "12_Tin", NhatKy_ViPham!F:F, B34, NhatKy_ViPham!C:C, "T7")</f>
        <v>100</v>
      </c>
      <c r="Y34" s="6">
        <f>100 + SUMIFS(NhatKy_ViPham!J:J, NhatKy_ViPham!E:E, "12_Tin", NhatKy_ViPham!F:F, B34, NhatKy_ViPham!C:C, "T8") - SUMIFS(NhatKy_ViPham!K:K, NhatKy_ViPham!E:E, "12_Tin", NhatKy_ViPham!F:F, B34, NhatKy_ViPham!C:C, "T8")</f>
        <v>100</v>
      </c>
      <c r="Z34" s="6">
        <f>100 + SUMIFS(NhatKy_ViPham!J:J, NhatKy_ViPham!E:E, "12_Tin", NhatKy_ViPham!F:F, B34, NhatKy_ViPham!C:C, "T9") - SUMIFS(NhatKy_ViPham!K:K, NhatKy_ViPham!E:E, "12_Tin", NhatKy_ViPham!F:F, B34, NhatKy_ViPham!C:C, "T9")</f>
        <v>100</v>
      </c>
      <c r="AA34" s="6">
        <f>100 + SUMIFS(NhatKy_ViPham!J:J, NhatKy_ViPham!E:E, "12_Tin", NhatKy_ViPham!F:F, B34, NhatKy_ViPham!C:C, "T10") - SUMIFS(NhatKy_ViPham!K:K, NhatKy_ViPham!E:E, "12_Tin", NhatKy_ViPham!F:F, B34, NhatKy_ViPham!C:C, "T10")</f>
        <v>100</v>
      </c>
      <c r="AB34" s="6">
        <f>100 + SUMIFS(NhatKy_ViPham!J:J, NhatKy_ViPham!E:E, "12_Tin", NhatKy_ViPham!F:F, B34, NhatKy_ViPham!C:C, "T11") - SUMIFS(NhatKy_ViPham!K:K, NhatKy_ViPham!E:E, "12_Tin", NhatKy_ViPham!F:F, B34, NhatKy_ViPham!C:C, "T11")</f>
        <v>100</v>
      </c>
      <c r="AC34" s="6">
        <f>100 + SUMIFS(NhatKy_ViPham!J:J, NhatKy_ViPham!E:E, "12_Tin", NhatKy_ViPham!F:F, B34, NhatKy_ViPham!C:C, "T12") - SUMIFS(NhatKy_ViPham!K:K, NhatKy_ViPham!E:E, "12_Tin", NhatKy_ViPham!F:F, B34, NhatKy_ViPham!C:C, "T12")</f>
        <v>100</v>
      </c>
      <c r="AD34" s="6">
        <f>100 + SUMIFS(NhatKy_ViPham!J:J, NhatKy_ViPham!E:E, "12_Tin", NhatKy_ViPham!F:F, B34, NhatKy_ViPham!C:C, "T13") - SUMIFS(NhatKy_ViPham!K:K, NhatKy_ViPham!E:E, "12_Tin", NhatKy_ViPham!F:F, B34, NhatKy_ViPham!C:C, "T13")</f>
        <v>100</v>
      </c>
      <c r="AE34" s="6">
        <f>100 + SUMIFS(NhatKy_ViPham!J:J, NhatKy_ViPham!E:E, "12_Tin", NhatKy_ViPham!F:F, B34, NhatKy_ViPham!C:C, "T14") - SUMIFS(NhatKy_ViPham!K:K, NhatKy_ViPham!E:E, "12_Tin", NhatKy_ViPham!F:F, B34, NhatKy_ViPham!C:C, "T14")</f>
        <v>100</v>
      </c>
      <c r="AF34" s="6">
        <f>100 + SUMIFS(NhatKy_ViPham!J:J, NhatKy_ViPham!E:E, "12_Tin", NhatKy_ViPham!F:F, B34, NhatKy_ViPham!C:C, "T15") - SUMIFS(NhatKy_ViPham!K:K, NhatKy_ViPham!E:E, "12_Tin", NhatKy_ViPham!F:F, B34, NhatKy_ViPham!C:C, "T15")</f>
        <v>100</v>
      </c>
      <c r="AG34" s="6">
        <f>100 + SUMIFS(NhatKy_ViPham!J:J, NhatKy_ViPham!E:E, "12_Tin", NhatKy_ViPham!F:F, B34, NhatKy_ViPham!C:C, "T16") - SUMIFS(NhatKy_ViPham!K:K, NhatKy_ViPham!E:E, "12_Tin", NhatKy_ViPham!F:F, B34, NhatKy_ViPham!C:C, "T16")</f>
        <v>100</v>
      </c>
      <c r="AH34" s="6">
        <f>100 + SUMIFS(NhatKy_ViPham!J:J, NhatKy_ViPham!E:E, "12_Tin", NhatKy_ViPham!F:F, B34, NhatKy_ViPham!C:C, "T17") - SUMIFS(NhatKy_ViPham!K:K, NhatKy_ViPham!E:E, "12_Tin", NhatKy_ViPham!F:F, B34, NhatKy_ViPham!C:C, "T17")</f>
        <v>100</v>
      </c>
      <c r="AI34" s="6">
        <f>100 + SUMIFS(NhatKy_ViPham!J:J, NhatKy_ViPham!E:E, "12_Tin", NhatKy_ViPham!F:F, B34, NhatKy_ViPham!C:C, "T18") - SUMIFS(NhatKy_ViPham!K:K, NhatKy_ViPham!E:E, "12_Tin", NhatKy_ViPham!F:F, B34, NhatKy_ViPham!C:C, "T18")</f>
        <v>100</v>
      </c>
      <c r="AJ34" s="6">
        <f>100 + SUMIFS(NhatKy_ViPham!J:J, NhatKy_ViPham!E:E, "12_Tin", NhatKy_ViPham!F:F, B34, NhatKy_ViPham!C:C, "T19") - SUMIFS(NhatKy_ViPham!K:K, NhatKy_ViPham!E:E, "12_Tin", NhatKy_ViPham!F:F, B34, NhatKy_ViPham!C:C, "T19")</f>
        <v>100</v>
      </c>
      <c r="AK34" s="6">
        <f>100 + SUMIFS(NhatKy_ViPham!J:J, NhatKy_ViPham!E:E, "12_Tin", NhatKy_ViPham!F:F, B34, NhatKy_ViPham!C:C, "T20") - SUMIFS(NhatKy_ViPham!K:K, NhatKy_ViPham!E:E, "12_Tin", NhatKy_ViPham!F:F, B34, NhatKy_ViPham!C:C, "T20")</f>
        <v>100</v>
      </c>
      <c r="AL34" s="6">
        <f>100 + SUMIFS(NhatKy_ViPham!J:J, NhatKy_ViPham!E:E, "12_Tin", NhatKy_ViPham!F:F, B34, NhatKy_ViPham!C:C, "T21") - SUMIFS(NhatKy_ViPham!K:K, NhatKy_ViPham!E:E, "12_Tin", NhatKy_ViPham!F:F, B34, NhatKy_ViPham!C:C, "T21")</f>
        <v>100</v>
      </c>
      <c r="AM34" s="6">
        <f>100 + SUMIFS(NhatKy_ViPham!J:J, NhatKy_ViPham!E:E, "12_Tin", NhatKy_ViPham!F:F, B34, NhatKy_ViPham!C:C, "T22") - SUMIFS(NhatKy_ViPham!K:K, NhatKy_ViPham!E:E, "12_Tin", NhatKy_ViPham!F:F, B34, NhatKy_ViPham!C:C, "T22")</f>
        <v>100</v>
      </c>
      <c r="AN34" s="6">
        <f>100 + SUMIFS(NhatKy_ViPham!J:J, NhatKy_ViPham!E:E, "12_Tin", NhatKy_ViPham!F:F, B34, NhatKy_ViPham!C:C, "T23") - SUMIFS(NhatKy_ViPham!K:K, NhatKy_ViPham!E:E, "12_Tin", NhatKy_ViPham!F:F, B34, NhatKy_ViPham!C:C, "T23")</f>
        <v>100</v>
      </c>
      <c r="AO34" s="6">
        <f>100 + SUMIFS(NhatKy_ViPham!J:J, NhatKy_ViPham!E:E, "12_Tin", NhatKy_ViPham!F:F, B34, NhatKy_ViPham!C:C, "T24") - SUMIFS(NhatKy_ViPham!K:K, NhatKy_ViPham!E:E, "12_Tin", NhatKy_ViPham!F:F, B34, NhatKy_ViPham!C:C, "T24")</f>
        <v>100</v>
      </c>
      <c r="AP34" s="6">
        <f>100 + SUMIFS(NhatKy_ViPham!J:J, NhatKy_ViPham!E:E, "12_Tin", NhatKy_ViPham!F:F, B34, NhatKy_ViPham!C:C, "T25") - SUMIFS(NhatKy_ViPham!K:K, NhatKy_ViPham!E:E, "12_Tin", NhatKy_ViPham!F:F, B34, NhatKy_ViPham!C:C, "T25")</f>
        <v>100</v>
      </c>
      <c r="AQ34" s="6">
        <f>100 + SUMIFS(NhatKy_ViPham!J:J, NhatKy_ViPham!E:E, "12_Tin", NhatKy_ViPham!F:F, B34, NhatKy_ViPham!C:C, "T26") - SUMIFS(NhatKy_ViPham!K:K, NhatKy_ViPham!E:E, "12_Tin", NhatKy_ViPham!F:F, B34, NhatKy_ViPham!C:C, "T26")</f>
        <v>100</v>
      </c>
      <c r="AR34" s="6">
        <f>100 + SUMIFS(NhatKy_ViPham!J:J, NhatKy_ViPham!E:E, "12_Tin", NhatKy_ViPham!F:F, B34, NhatKy_ViPham!C:C, "T27") - SUMIFS(NhatKy_ViPham!K:K, NhatKy_ViPham!E:E, "12_Tin", NhatKy_ViPham!F:F, B34, NhatKy_ViPham!C:C, "T27")</f>
        <v>100</v>
      </c>
      <c r="AS34" s="6">
        <f>100 + SUMIFS(NhatKy_ViPham!J:J, NhatKy_ViPham!E:E, "12_Tin", NhatKy_ViPham!F:F, B34, NhatKy_ViPham!C:C, "T28") - SUMIFS(NhatKy_ViPham!K:K, NhatKy_ViPham!E:E, "12_Tin", NhatKy_ViPham!F:F, B34, NhatKy_ViPham!C:C, "T28")</f>
        <v>100</v>
      </c>
      <c r="AT34" s="6">
        <f>100 + SUMIFS(NhatKy_ViPham!J:J, NhatKy_ViPham!E:E, "12_Tin", NhatKy_ViPham!F:F, B34, NhatKy_ViPham!C:C, "T29") - SUMIFS(NhatKy_ViPham!K:K, NhatKy_ViPham!E:E, "12_Tin", NhatKy_ViPham!F:F, B34, NhatKy_ViPham!C:C, "T29")</f>
        <v>100</v>
      </c>
      <c r="AU34" s="6">
        <f>100 + SUMIFS(NhatKy_ViPham!J:J, NhatKy_ViPham!E:E, "12_Tin", NhatKy_ViPham!F:F, B34, NhatKy_ViPham!C:C, "T30") - SUMIFS(NhatKy_ViPham!K:K, NhatKy_ViPham!E:E, "12_Tin", NhatKy_ViPham!F:F, B34, NhatKy_ViPham!C:C, "T30")</f>
        <v>100</v>
      </c>
      <c r="AV34" s="6">
        <f>100 + SUMIFS(NhatKy_ViPham!J:J, NhatKy_ViPham!E:E, "12_Tin", NhatKy_ViPham!F:F, B34, NhatKy_ViPham!C:C, "T31") - SUMIFS(NhatKy_ViPham!K:K, NhatKy_ViPham!E:E, "12_Tin", NhatKy_ViPham!F:F, B34, NhatKy_ViPham!C:C, "T31")</f>
        <v>100</v>
      </c>
      <c r="AW34" s="6">
        <f>100 + SUMIFS(NhatKy_ViPham!J:J, NhatKy_ViPham!E:E, "12_Tin", NhatKy_ViPham!F:F, B34, NhatKy_ViPham!C:C, "T32") - SUMIFS(NhatKy_ViPham!K:K, NhatKy_ViPham!E:E, "12_Tin", NhatKy_ViPham!F:F, B34, NhatKy_ViPham!C:C, "T32")</f>
        <v>100</v>
      </c>
      <c r="AX34" s="6">
        <f>100 + SUMIFS(NhatKy_ViPham!J:J, NhatKy_ViPham!E:E, "12_Tin", NhatKy_ViPham!F:F, B34, NhatKy_ViPham!C:C, "T33") - SUMIFS(NhatKy_ViPham!K:K, NhatKy_ViPham!E:E, "12_Tin", NhatKy_ViPham!F:F, B34, NhatKy_ViPham!C:C, "T33")</f>
        <v>100</v>
      </c>
      <c r="AY34" s="6">
        <f>100 + SUMIFS(NhatKy_ViPham!J:J, NhatKy_ViPham!E:E, "12_Tin", NhatKy_ViPham!F:F, B34, NhatKy_ViPham!C:C, "T34") - SUMIFS(NhatKy_ViPham!K:K, NhatKy_ViPham!E:E, "12_Tin", NhatKy_ViPham!F:F, B34, NhatKy_ViPham!C:C, "T34")</f>
        <v>100</v>
      </c>
      <c r="AZ34" s="6">
        <f>100 + SUMIFS(NhatKy_ViPham!J:J, NhatKy_ViPham!E:E, "12_Tin", NhatKy_ViPham!F:F, B34, NhatKy_ViPham!C:C, "T35") - SUMIFS(NhatKy_ViPham!K:K, NhatKy_ViPham!E:E, "12_Tin", NhatKy_ViPham!F:F, B34, NhatKy_ViPham!C:C, "T35")</f>
        <v>100</v>
      </c>
      <c r="BA34" s="12">
        <f t="shared" si="0"/>
        <v>100</v>
      </c>
      <c r="BB34" s="11" t="s">
        <v>430</v>
      </c>
      <c r="BC34" s="16" t="str">
        <f t="shared" si="1"/>
        <v>Tốt</v>
      </c>
      <c r="BD34" s="15" t="str">
        <f t="shared" si="2"/>
        <v>🟢 BÌNH THƯỜNG</v>
      </c>
    </row>
    <row r="35" spans="1:56" x14ac:dyDescent="0.25">
      <c r="A35" s="4">
        <v>27</v>
      </c>
      <c r="B35" s="10" t="s">
        <v>2692</v>
      </c>
      <c r="C35" s="4" t="s">
        <v>2693</v>
      </c>
      <c r="D35" s="4" t="s">
        <v>429</v>
      </c>
      <c r="E35" s="11" t="s">
        <v>430</v>
      </c>
      <c r="F35" s="7">
        <f>SUMIFS(NhatKy_ViPham!K:K, NhatKy_ViPham!E:E, "12_Tin", NhatKy_ViPham!F:F, B35, NhatKy_ViPham!H:H, "L01")</f>
        <v>0</v>
      </c>
      <c r="G35" s="7">
        <f>SUMIFS(NhatKy_ViPham!K:K, NhatKy_ViPham!E:E, "12_Tin", NhatKy_ViPham!F:F, B35, NhatKy_ViPham!H:H, "L02")</f>
        <v>0</v>
      </c>
      <c r="H35" s="7">
        <f>SUMIFS(NhatKy_ViPham!K:K, NhatKy_ViPham!E:E, "12_Tin", NhatKy_ViPham!F:F, B35, NhatKy_ViPham!H:H, "L03")</f>
        <v>0</v>
      </c>
      <c r="I35" s="7">
        <f>SUMIFS(NhatKy_ViPham!K:K, NhatKy_ViPham!E:E, "12_Tin", NhatKy_ViPham!F:F, B35, NhatKy_ViPham!H:H, "L04")</f>
        <v>0</v>
      </c>
      <c r="J35" s="7">
        <f>SUMIFS(NhatKy_ViPham!K:K, NhatKy_ViPham!E:E, "12_Tin", NhatKy_ViPham!F:F, B35, NhatKy_ViPham!H:H, "L05")</f>
        <v>0</v>
      </c>
      <c r="K35" s="7">
        <f>SUMIFS(NhatKy_ViPham!K:K, NhatKy_ViPham!E:E, "12_Tin", NhatKy_ViPham!F:F, B35, NhatKy_ViPham!H:H, "L06")</f>
        <v>0</v>
      </c>
      <c r="L35" s="7">
        <f>SUMIFS(NhatKy_ViPham!K:K, NhatKy_ViPham!E:E, "12_Tin", NhatKy_ViPham!F:F, B35, NhatKy_ViPham!H:H, "L07")</f>
        <v>0</v>
      </c>
      <c r="M35" s="7">
        <f>SUMIFS(NhatKy_ViPham!K:K, NhatKy_ViPham!E:E, "12_Tin", NhatKy_ViPham!F:F, B35, NhatKy_ViPham!H:H, "L08")</f>
        <v>0</v>
      </c>
      <c r="N35" s="7">
        <f>SUMIFS(NhatKy_ViPham!K:K, NhatKy_ViPham!E:E, "12_Tin", NhatKy_ViPham!F:F, B35, NhatKy_ViPham!H:H, "L09")</f>
        <v>0</v>
      </c>
      <c r="O35" s="7">
        <f>SUMIFS(NhatKy_ViPham!K:K, NhatKy_ViPham!E:E, "12_Tin", NhatKy_ViPham!F:F, B35, NhatKy_ViPham!H:H, "L10")</f>
        <v>0</v>
      </c>
      <c r="P35" s="12">
        <f>SUMIFS(NhatKy_ViPham!J:J, NhatKy_ViPham!E:E, "12_Tin", NhatKy_ViPham!F:F, B35)</f>
        <v>0</v>
      </c>
      <c r="Q35" s="13">
        <f>SUMIFS(NhatKy_ViPham!K:K, NhatKy_ViPham!E:E, "12_Tin", NhatKy_ViPham!F:F, B35)</f>
        <v>0</v>
      </c>
      <c r="R35" s="7">
        <f>100 + SUMIFS(NhatKy_ViPham!J:J, NhatKy_ViPham!E:E, "12_Tin", NhatKy_ViPham!F:F, B35, NhatKy_ViPham!C:C, "T1") - SUMIFS(NhatKy_ViPham!K:K, NhatKy_ViPham!E:E, "12_Tin", NhatKy_ViPham!F:F, B35, NhatKy_ViPham!C:C, "T1")</f>
        <v>100</v>
      </c>
      <c r="S35" s="7">
        <f>100 + SUMIFS(NhatKy_ViPham!J:J, NhatKy_ViPham!E:E, "12_Tin", NhatKy_ViPham!F:F, B35, NhatKy_ViPham!C:C, "T2") - SUMIFS(NhatKy_ViPham!K:K, NhatKy_ViPham!E:E, "12_Tin", NhatKy_ViPham!F:F, B35, NhatKy_ViPham!C:C, "T2")</f>
        <v>100</v>
      </c>
      <c r="T35" s="7">
        <f>100 + SUMIFS(NhatKy_ViPham!J:J, NhatKy_ViPham!E:E, "12_Tin", NhatKy_ViPham!F:F, B35, NhatKy_ViPham!C:C, "T3") - SUMIFS(NhatKy_ViPham!K:K, NhatKy_ViPham!E:E, "12_Tin", NhatKy_ViPham!F:F, B35, NhatKy_ViPham!C:C, "T3")</f>
        <v>100</v>
      </c>
      <c r="U35" s="7">
        <f>100 + SUMIFS(NhatKy_ViPham!J:J, NhatKy_ViPham!E:E, "12_Tin", NhatKy_ViPham!F:F, B35, NhatKy_ViPham!C:C, "T4") - SUMIFS(NhatKy_ViPham!K:K, NhatKy_ViPham!E:E, "12_Tin", NhatKy_ViPham!F:F, B35, NhatKy_ViPham!C:C, "T4")</f>
        <v>100</v>
      </c>
      <c r="V35" s="7">
        <f>100 + SUMIFS(NhatKy_ViPham!J:J, NhatKy_ViPham!E:E, "12_Tin", NhatKy_ViPham!F:F, B35, NhatKy_ViPham!C:C, "T5") - SUMIFS(NhatKy_ViPham!K:K, NhatKy_ViPham!E:E, "12_Tin", NhatKy_ViPham!F:F, B35, NhatKy_ViPham!C:C, "T5")</f>
        <v>100</v>
      </c>
      <c r="W35" s="7">
        <f>100 + SUMIFS(NhatKy_ViPham!J:J, NhatKy_ViPham!E:E, "12_Tin", NhatKy_ViPham!F:F, B35, NhatKy_ViPham!C:C, "T6") - SUMIFS(NhatKy_ViPham!K:K, NhatKy_ViPham!E:E, "12_Tin", NhatKy_ViPham!F:F, B35, NhatKy_ViPham!C:C, "T6")</f>
        <v>100</v>
      </c>
      <c r="X35" s="7">
        <f>100 + SUMIFS(NhatKy_ViPham!J:J, NhatKy_ViPham!E:E, "12_Tin", NhatKy_ViPham!F:F, B35, NhatKy_ViPham!C:C, "T7") - SUMIFS(NhatKy_ViPham!K:K, NhatKy_ViPham!E:E, "12_Tin", NhatKy_ViPham!F:F, B35, NhatKy_ViPham!C:C, "T7")</f>
        <v>100</v>
      </c>
      <c r="Y35" s="7">
        <f>100 + SUMIFS(NhatKy_ViPham!J:J, NhatKy_ViPham!E:E, "12_Tin", NhatKy_ViPham!F:F, B35, NhatKy_ViPham!C:C, "T8") - SUMIFS(NhatKy_ViPham!K:K, NhatKy_ViPham!E:E, "12_Tin", NhatKy_ViPham!F:F, B35, NhatKy_ViPham!C:C, "T8")</f>
        <v>100</v>
      </c>
      <c r="Z35" s="7">
        <f>100 + SUMIFS(NhatKy_ViPham!J:J, NhatKy_ViPham!E:E, "12_Tin", NhatKy_ViPham!F:F, B35, NhatKy_ViPham!C:C, "T9") - SUMIFS(NhatKy_ViPham!K:K, NhatKy_ViPham!E:E, "12_Tin", NhatKy_ViPham!F:F, B35, NhatKy_ViPham!C:C, "T9")</f>
        <v>100</v>
      </c>
      <c r="AA35" s="7">
        <f>100 + SUMIFS(NhatKy_ViPham!J:J, NhatKy_ViPham!E:E, "12_Tin", NhatKy_ViPham!F:F, B35, NhatKy_ViPham!C:C, "T10") - SUMIFS(NhatKy_ViPham!K:K, NhatKy_ViPham!E:E, "12_Tin", NhatKy_ViPham!F:F, B35, NhatKy_ViPham!C:C, "T10")</f>
        <v>100</v>
      </c>
      <c r="AB35" s="7">
        <f>100 + SUMIFS(NhatKy_ViPham!J:J, NhatKy_ViPham!E:E, "12_Tin", NhatKy_ViPham!F:F, B35, NhatKy_ViPham!C:C, "T11") - SUMIFS(NhatKy_ViPham!K:K, NhatKy_ViPham!E:E, "12_Tin", NhatKy_ViPham!F:F, B35, NhatKy_ViPham!C:C, "T11")</f>
        <v>100</v>
      </c>
      <c r="AC35" s="7">
        <f>100 + SUMIFS(NhatKy_ViPham!J:J, NhatKy_ViPham!E:E, "12_Tin", NhatKy_ViPham!F:F, B35, NhatKy_ViPham!C:C, "T12") - SUMIFS(NhatKy_ViPham!K:K, NhatKy_ViPham!E:E, "12_Tin", NhatKy_ViPham!F:F, B35, NhatKy_ViPham!C:C, "T12")</f>
        <v>100</v>
      </c>
      <c r="AD35" s="7">
        <f>100 + SUMIFS(NhatKy_ViPham!J:J, NhatKy_ViPham!E:E, "12_Tin", NhatKy_ViPham!F:F, B35, NhatKy_ViPham!C:C, "T13") - SUMIFS(NhatKy_ViPham!K:K, NhatKy_ViPham!E:E, "12_Tin", NhatKy_ViPham!F:F, B35, NhatKy_ViPham!C:C, "T13")</f>
        <v>100</v>
      </c>
      <c r="AE35" s="7">
        <f>100 + SUMIFS(NhatKy_ViPham!J:J, NhatKy_ViPham!E:E, "12_Tin", NhatKy_ViPham!F:F, B35, NhatKy_ViPham!C:C, "T14") - SUMIFS(NhatKy_ViPham!K:K, NhatKy_ViPham!E:E, "12_Tin", NhatKy_ViPham!F:F, B35, NhatKy_ViPham!C:C, "T14")</f>
        <v>100</v>
      </c>
      <c r="AF35" s="7">
        <f>100 + SUMIFS(NhatKy_ViPham!J:J, NhatKy_ViPham!E:E, "12_Tin", NhatKy_ViPham!F:F, B35, NhatKy_ViPham!C:C, "T15") - SUMIFS(NhatKy_ViPham!K:K, NhatKy_ViPham!E:E, "12_Tin", NhatKy_ViPham!F:F, B35, NhatKy_ViPham!C:C, "T15")</f>
        <v>100</v>
      </c>
      <c r="AG35" s="7">
        <f>100 + SUMIFS(NhatKy_ViPham!J:J, NhatKy_ViPham!E:E, "12_Tin", NhatKy_ViPham!F:F, B35, NhatKy_ViPham!C:C, "T16") - SUMIFS(NhatKy_ViPham!K:K, NhatKy_ViPham!E:E, "12_Tin", NhatKy_ViPham!F:F, B35, NhatKy_ViPham!C:C, "T16")</f>
        <v>100</v>
      </c>
      <c r="AH35" s="7">
        <f>100 + SUMIFS(NhatKy_ViPham!J:J, NhatKy_ViPham!E:E, "12_Tin", NhatKy_ViPham!F:F, B35, NhatKy_ViPham!C:C, "T17") - SUMIFS(NhatKy_ViPham!K:K, NhatKy_ViPham!E:E, "12_Tin", NhatKy_ViPham!F:F, B35, NhatKy_ViPham!C:C, "T17")</f>
        <v>100</v>
      </c>
      <c r="AI35" s="7">
        <f>100 + SUMIFS(NhatKy_ViPham!J:J, NhatKy_ViPham!E:E, "12_Tin", NhatKy_ViPham!F:F, B35, NhatKy_ViPham!C:C, "T18") - SUMIFS(NhatKy_ViPham!K:K, NhatKy_ViPham!E:E, "12_Tin", NhatKy_ViPham!F:F, B35, NhatKy_ViPham!C:C, "T18")</f>
        <v>100</v>
      </c>
      <c r="AJ35" s="7">
        <f>100 + SUMIFS(NhatKy_ViPham!J:J, NhatKy_ViPham!E:E, "12_Tin", NhatKy_ViPham!F:F, B35, NhatKy_ViPham!C:C, "T19") - SUMIFS(NhatKy_ViPham!K:K, NhatKy_ViPham!E:E, "12_Tin", NhatKy_ViPham!F:F, B35, NhatKy_ViPham!C:C, "T19")</f>
        <v>100</v>
      </c>
      <c r="AK35" s="7">
        <f>100 + SUMIFS(NhatKy_ViPham!J:J, NhatKy_ViPham!E:E, "12_Tin", NhatKy_ViPham!F:F, B35, NhatKy_ViPham!C:C, "T20") - SUMIFS(NhatKy_ViPham!K:K, NhatKy_ViPham!E:E, "12_Tin", NhatKy_ViPham!F:F, B35, NhatKy_ViPham!C:C, "T20")</f>
        <v>100</v>
      </c>
      <c r="AL35" s="7">
        <f>100 + SUMIFS(NhatKy_ViPham!J:J, NhatKy_ViPham!E:E, "12_Tin", NhatKy_ViPham!F:F, B35, NhatKy_ViPham!C:C, "T21") - SUMIFS(NhatKy_ViPham!K:K, NhatKy_ViPham!E:E, "12_Tin", NhatKy_ViPham!F:F, B35, NhatKy_ViPham!C:C, "T21")</f>
        <v>100</v>
      </c>
      <c r="AM35" s="7">
        <f>100 + SUMIFS(NhatKy_ViPham!J:J, NhatKy_ViPham!E:E, "12_Tin", NhatKy_ViPham!F:F, B35, NhatKy_ViPham!C:C, "T22") - SUMIFS(NhatKy_ViPham!K:K, NhatKy_ViPham!E:E, "12_Tin", NhatKy_ViPham!F:F, B35, NhatKy_ViPham!C:C, "T22")</f>
        <v>100</v>
      </c>
      <c r="AN35" s="7">
        <f>100 + SUMIFS(NhatKy_ViPham!J:J, NhatKy_ViPham!E:E, "12_Tin", NhatKy_ViPham!F:F, B35, NhatKy_ViPham!C:C, "T23") - SUMIFS(NhatKy_ViPham!K:K, NhatKy_ViPham!E:E, "12_Tin", NhatKy_ViPham!F:F, B35, NhatKy_ViPham!C:C, "T23")</f>
        <v>100</v>
      </c>
      <c r="AO35" s="7">
        <f>100 + SUMIFS(NhatKy_ViPham!J:J, NhatKy_ViPham!E:E, "12_Tin", NhatKy_ViPham!F:F, B35, NhatKy_ViPham!C:C, "T24") - SUMIFS(NhatKy_ViPham!K:K, NhatKy_ViPham!E:E, "12_Tin", NhatKy_ViPham!F:F, B35, NhatKy_ViPham!C:C, "T24")</f>
        <v>100</v>
      </c>
      <c r="AP35" s="7">
        <f>100 + SUMIFS(NhatKy_ViPham!J:J, NhatKy_ViPham!E:E, "12_Tin", NhatKy_ViPham!F:F, B35, NhatKy_ViPham!C:C, "T25") - SUMIFS(NhatKy_ViPham!K:K, NhatKy_ViPham!E:E, "12_Tin", NhatKy_ViPham!F:F, B35, NhatKy_ViPham!C:C, "T25")</f>
        <v>100</v>
      </c>
      <c r="AQ35" s="7">
        <f>100 + SUMIFS(NhatKy_ViPham!J:J, NhatKy_ViPham!E:E, "12_Tin", NhatKy_ViPham!F:F, B35, NhatKy_ViPham!C:C, "T26") - SUMIFS(NhatKy_ViPham!K:K, NhatKy_ViPham!E:E, "12_Tin", NhatKy_ViPham!F:F, B35, NhatKy_ViPham!C:C, "T26")</f>
        <v>100</v>
      </c>
      <c r="AR35" s="7">
        <f>100 + SUMIFS(NhatKy_ViPham!J:J, NhatKy_ViPham!E:E, "12_Tin", NhatKy_ViPham!F:F, B35, NhatKy_ViPham!C:C, "T27") - SUMIFS(NhatKy_ViPham!K:K, NhatKy_ViPham!E:E, "12_Tin", NhatKy_ViPham!F:F, B35, NhatKy_ViPham!C:C, "T27")</f>
        <v>100</v>
      </c>
      <c r="AS35" s="7">
        <f>100 + SUMIFS(NhatKy_ViPham!J:J, NhatKy_ViPham!E:E, "12_Tin", NhatKy_ViPham!F:F, B35, NhatKy_ViPham!C:C, "T28") - SUMIFS(NhatKy_ViPham!K:K, NhatKy_ViPham!E:E, "12_Tin", NhatKy_ViPham!F:F, B35, NhatKy_ViPham!C:C, "T28")</f>
        <v>100</v>
      </c>
      <c r="AT35" s="7">
        <f>100 + SUMIFS(NhatKy_ViPham!J:J, NhatKy_ViPham!E:E, "12_Tin", NhatKy_ViPham!F:F, B35, NhatKy_ViPham!C:C, "T29") - SUMIFS(NhatKy_ViPham!K:K, NhatKy_ViPham!E:E, "12_Tin", NhatKy_ViPham!F:F, B35, NhatKy_ViPham!C:C, "T29")</f>
        <v>100</v>
      </c>
      <c r="AU35" s="7">
        <f>100 + SUMIFS(NhatKy_ViPham!J:J, NhatKy_ViPham!E:E, "12_Tin", NhatKy_ViPham!F:F, B35, NhatKy_ViPham!C:C, "T30") - SUMIFS(NhatKy_ViPham!K:K, NhatKy_ViPham!E:E, "12_Tin", NhatKy_ViPham!F:F, B35, NhatKy_ViPham!C:C, "T30")</f>
        <v>100</v>
      </c>
      <c r="AV35" s="7">
        <f>100 + SUMIFS(NhatKy_ViPham!J:J, NhatKy_ViPham!E:E, "12_Tin", NhatKy_ViPham!F:F, B35, NhatKy_ViPham!C:C, "T31") - SUMIFS(NhatKy_ViPham!K:K, NhatKy_ViPham!E:E, "12_Tin", NhatKy_ViPham!F:F, B35, NhatKy_ViPham!C:C, "T31")</f>
        <v>100</v>
      </c>
      <c r="AW35" s="7">
        <f>100 + SUMIFS(NhatKy_ViPham!J:J, NhatKy_ViPham!E:E, "12_Tin", NhatKy_ViPham!F:F, B35, NhatKy_ViPham!C:C, "T32") - SUMIFS(NhatKy_ViPham!K:K, NhatKy_ViPham!E:E, "12_Tin", NhatKy_ViPham!F:F, B35, NhatKy_ViPham!C:C, "T32")</f>
        <v>100</v>
      </c>
      <c r="AX35" s="7">
        <f>100 + SUMIFS(NhatKy_ViPham!J:J, NhatKy_ViPham!E:E, "12_Tin", NhatKy_ViPham!F:F, B35, NhatKy_ViPham!C:C, "T33") - SUMIFS(NhatKy_ViPham!K:K, NhatKy_ViPham!E:E, "12_Tin", NhatKy_ViPham!F:F, B35, NhatKy_ViPham!C:C, "T33")</f>
        <v>100</v>
      </c>
      <c r="AY35" s="7">
        <f>100 + SUMIFS(NhatKy_ViPham!J:J, NhatKy_ViPham!E:E, "12_Tin", NhatKy_ViPham!F:F, B35, NhatKy_ViPham!C:C, "T34") - SUMIFS(NhatKy_ViPham!K:K, NhatKy_ViPham!E:E, "12_Tin", NhatKy_ViPham!F:F, B35, NhatKy_ViPham!C:C, "T34")</f>
        <v>100</v>
      </c>
      <c r="AZ35" s="7">
        <f>100 + SUMIFS(NhatKy_ViPham!J:J, NhatKy_ViPham!E:E, "12_Tin", NhatKy_ViPham!F:F, B35, NhatKy_ViPham!C:C, "T35") - SUMIFS(NhatKy_ViPham!K:K, NhatKy_ViPham!E:E, "12_Tin", NhatKy_ViPham!F:F, B35, NhatKy_ViPham!C:C, "T35")</f>
        <v>100</v>
      </c>
      <c r="BA35" s="12">
        <f t="shared" si="0"/>
        <v>100</v>
      </c>
      <c r="BB35" s="11" t="s">
        <v>430</v>
      </c>
      <c r="BC35" s="14" t="str">
        <f t="shared" si="1"/>
        <v>Tốt</v>
      </c>
      <c r="BD35" s="10" t="str">
        <f t="shared" si="2"/>
        <v>🟢 BÌNH THƯỜNG</v>
      </c>
    </row>
    <row r="36" spans="1:56" x14ac:dyDescent="0.25">
      <c r="A36" s="5">
        <v>28</v>
      </c>
      <c r="B36" s="15" t="s">
        <v>2694</v>
      </c>
      <c r="C36" s="5" t="s">
        <v>2384</v>
      </c>
      <c r="D36" s="5" t="s">
        <v>429</v>
      </c>
      <c r="E36" s="11" t="s">
        <v>430</v>
      </c>
      <c r="F36" s="6">
        <f>SUMIFS(NhatKy_ViPham!K:K, NhatKy_ViPham!E:E, "12_Tin", NhatKy_ViPham!F:F, B36, NhatKy_ViPham!H:H, "L01")</f>
        <v>0</v>
      </c>
      <c r="G36" s="6">
        <f>SUMIFS(NhatKy_ViPham!K:K, NhatKy_ViPham!E:E, "12_Tin", NhatKy_ViPham!F:F, B36, NhatKy_ViPham!H:H, "L02")</f>
        <v>0</v>
      </c>
      <c r="H36" s="6">
        <f>SUMIFS(NhatKy_ViPham!K:K, NhatKy_ViPham!E:E, "12_Tin", NhatKy_ViPham!F:F, B36, NhatKy_ViPham!H:H, "L03")</f>
        <v>0</v>
      </c>
      <c r="I36" s="6">
        <f>SUMIFS(NhatKy_ViPham!K:K, NhatKy_ViPham!E:E, "12_Tin", NhatKy_ViPham!F:F, B36, NhatKy_ViPham!H:H, "L04")</f>
        <v>0</v>
      </c>
      <c r="J36" s="6">
        <f>SUMIFS(NhatKy_ViPham!K:K, NhatKy_ViPham!E:E, "12_Tin", NhatKy_ViPham!F:F, B36, NhatKy_ViPham!H:H, "L05")</f>
        <v>0</v>
      </c>
      <c r="K36" s="6">
        <f>SUMIFS(NhatKy_ViPham!K:K, NhatKy_ViPham!E:E, "12_Tin", NhatKy_ViPham!F:F, B36, NhatKy_ViPham!H:H, "L06")</f>
        <v>0</v>
      </c>
      <c r="L36" s="6">
        <f>SUMIFS(NhatKy_ViPham!K:K, NhatKy_ViPham!E:E, "12_Tin", NhatKy_ViPham!F:F, B36, NhatKy_ViPham!H:H, "L07")</f>
        <v>0</v>
      </c>
      <c r="M36" s="6">
        <f>SUMIFS(NhatKy_ViPham!K:K, NhatKy_ViPham!E:E, "12_Tin", NhatKy_ViPham!F:F, B36, NhatKy_ViPham!H:H, "L08")</f>
        <v>0</v>
      </c>
      <c r="N36" s="6">
        <f>SUMIFS(NhatKy_ViPham!K:K, NhatKy_ViPham!E:E, "12_Tin", NhatKy_ViPham!F:F, B36, NhatKy_ViPham!H:H, "L09")</f>
        <v>0</v>
      </c>
      <c r="O36" s="6">
        <f>SUMIFS(NhatKy_ViPham!K:K, NhatKy_ViPham!E:E, "12_Tin", NhatKy_ViPham!F:F, B36, NhatKy_ViPham!H:H, "L10")</f>
        <v>0</v>
      </c>
      <c r="P36" s="12">
        <f>SUMIFS(NhatKy_ViPham!J:J, NhatKy_ViPham!E:E, "12_Tin", NhatKy_ViPham!F:F, B36)</f>
        <v>0</v>
      </c>
      <c r="Q36" s="13">
        <f>SUMIFS(NhatKy_ViPham!K:K, NhatKy_ViPham!E:E, "12_Tin", NhatKy_ViPham!F:F, B36)</f>
        <v>0</v>
      </c>
      <c r="R36" s="6">
        <f>100 + SUMIFS(NhatKy_ViPham!J:J, NhatKy_ViPham!E:E, "12_Tin", NhatKy_ViPham!F:F, B36, NhatKy_ViPham!C:C, "T1") - SUMIFS(NhatKy_ViPham!K:K, NhatKy_ViPham!E:E, "12_Tin", NhatKy_ViPham!F:F, B36, NhatKy_ViPham!C:C, "T1")</f>
        <v>100</v>
      </c>
      <c r="S36" s="6">
        <f>100 + SUMIFS(NhatKy_ViPham!J:J, NhatKy_ViPham!E:E, "12_Tin", NhatKy_ViPham!F:F, B36, NhatKy_ViPham!C:C, "T2") - SUMIFS(NhatKy_ViPham!K:K, NhatKy_ViPham!E:E, "12_Tin", NhatKy_ViPham!F:F, B36, NhatKy_ViPham!C:C, "T2")</f>
        <v>100</v>
      </c>
      <c r="T36" s="6">
        <f>100 + SUMIFS(NhatKy_ViPham!J:J, NhatKy_ViPham!E:E, "12_Tin", NhatKy_ViPham!F:F, B36, NhatKy_ViPham!C:C, "T3") - SUMIFS(NhatKy_ViPham!K:K, NhatKy_ViPham!E:E, "12_Tin", NhatKy_ViPham!F:F, B36, NhatKy_ViPham!C:C, "T3")</f>
        <v>100</v>
      </c>
      <c r="U36" s="6">
        <f>100 + SUMIFS(NhatKy_ViPham!J:J, NhatKy_ViPham!E:E, "12_Tin", NhatKy_ViPham!F:F, B36, NhatKy_ViPham!C:C, "T4") - SUMIFS(NhatKy_ViPham!K:K, NhatKy_ViPham!E:E, "12_Tin", NhatKy_ViPham!F:F, B36, NhatKy_ViPham!C:C, "T4")</f>
        <v>100</v>
      </c>
      <c r="V36" s="6">
        <f>100 + SUMIFS(NhatKy_ViPham!J:J, NhatKy_ViPham!E:E, "12_Tin", NhatKy_ViPham!F:F, B36, NhatKy_ViPham!C:C, "T5") - SUMIFS(NhatKy_ViPham!K:K, NhatKy_ViPham!E:E, "12_Tin", NhatKy_ViPham!F:F, B36, NhatKy_ViPham!C:C, "T5")</f>
        <v>100</v>
      </c>
      <c r="W36" s="6">
        <f>100 + SUMIFS(NhatKy_ViPham!J:J, NhatKy_ViPham!E:E, "12_Tin", NhatKy_ViPham!F:F, B36, NhatKy_ViPham!C:C, "T6") - SUMIFS(NhatKy_ViPham!K:K, NhatKy_ViPham!E:E, "12_Tin", NhatKy_ViPham!F:F, B36, NhatKy_ViPham!C:C, "T6")</f>
        <v>100</v>
      </c>
      <c r="X36" s="6">
        <f>100 + SUMIFS(NhatKy_ViPham!J:J, NhatKy_ViPham!E:E, "12_Tin", NhatKy_ViPham!F:F, B36, NhatKy_ViPham!C:C, "T7") - SUMIFS(NhatKy_ViPham!K:K, NhatKy_ViPham!E:E, "12_Tin", NhatKy_ViPham!F:F, B36, NhatKy_ViPham!C:C, "T7")</f>
        <v>100</v>
      </c>
      <c r="Y36" s="6">
        <f>100 + SUMIFS(NhatKy_ViPham!J:J, NhatKy_ViPham!E:E, "12_Tin", NhatKy_ViPham!F:F, B36, NhatKy_ViPham!C:C, "T8") - SUMIFS(NhatKy_ViPham!K:K, NhatKy_ViPham!E:E, "12_Tin", NhatKy_ViPham!F:F, B36, NhatKy_ViPham!C:C, "T8")</f>
        <v>100</v>
      </c>
      <c r="Z36" s="6">
        <f>100 + SUMIFS(NhatKy_ViPham!J:J, NhatKy_ViPham!E:E, "12_Tin", NhatKy_ViPham!F:F, B36, NhatKy_ViPham!C:C, "T9") - SUMIFS(NhatKy_ViPham!K:K, NhatKy_ViPham!E:E, "12_Tin", NhatKy_ViPham!F:F, B36, NhatKy_ViPham!C:C, "T9")</f>
        <v>100</v>
      </c>
      <c r="AA36" s="6">
        <f>100 + SUMIFS(NhatKy_ViPham!J:J, NhatKy_ViPham!E:E, "12_Tin", NhatKy_ViPham!F:F, B36, NhatKy_ViPham!C:C, "T10") - SUMIFS(NhatKy_ViPham!K:K, NhatKy_ViPham!E:E, "12_Tin", NhatKy_ViPham!F:F, B36, NhatKy_ViPham!C:C, "T10")</f>
        <v>100</v>
      </c>
      <c r="AB36" s="6">
        <f>100 + SUMIFS(NhatKy_ViPham!J:J, NhatKy_ViPham!E:E, "12_Tin", NhatKy_ViPham!F:F, B36, NhatKy_ViPham!C:C, "T11") - SUMIFS(NhatKy_ViPham!K:K, NhatKy_ViPham!E:E, "12_Tin", NhatKy_ViPham!F:F, B36, NhatKy_ViPham!C:C, "T11")</f>
        <v>100</v>
      </c>
      <c r="AC36" s="6">
        <f>100 + SUMIFS(NhatKy_ViPham!J:J, NhatKy_ViPham!E:E, "12_Tin", NhatKy_ViPham!F:F, B36, NhatKy_ViPham!C:C, "T12") - SUMIFS(NhatKy_ViPham!K:K, NhatKy_ViPham!E:E, "12_Tin", NhatKy_ViPham!F:F, B36, NhatKy_ViPham!C:C, "T12")</f>
        <v>100</v>
      </c>
      <c r="AD36" s="6">
        <f>100 + SUMIFS(NhatKy_ViPham!J:J, NhatKy_ViPham!E:E, "12_Tin", NhatKy_ViPham!F:F, B36, NhatKy_ViPham!C:C, "T13") - SUMIFS(NhatKy_ViPham!K:K, NhatKy_ViPham!E:E, "12_Tin", NhatKy_ViPham!F:F, B36, NhatKy_ViPham!C:C, "T13")</f>
        <v>100</v>
      </c>
      <c r="AE36" s="6">
        <f>100 + SUMIFS(NhatKy_ViPham!J:J, NhatKy_ViPham!E:E, "12_Tin", NhatKy_ViPham!F:F, B36, NhatKy_ViPham!C:C, "T14") - SUMIFS(NhatKy_ViPham!K:K, NhatKy_ViPham!E:E, "12_Tin", NhatKy_ViPham!F:F, B36, NhatKy_ViPham!C:C, "T14")</f>
        <v>100</v>
      </c>
      <c r="AF36" s="6">
        <f>100 + SUMIFS(NhatKy_ViPham!J:J, NhatKy_ViPham!E:E, "12_Tin", NhatKy_ViPham!F:F, B36, NhatKy_ViPham!C:C, "T15") - SUMIFS(NhatKy_ViPham!K:K, NhatKy_ViPham!E:E, "12_Tin", NhatKy_ViPham!F:F, B36, NhatKy_ViPham!C:C, "T15")</f>
        <v>100</v>
      </c>
      <c r="AG36" s="6">
        <f>100 + SUMIFS(NhatKy_ViPham!J:J, NhatKy_ViPham!E:E, "12_Tin", NhatKy_ViPham!F:F, B36, NhatKy_ViPham!C:C, "T16") - SUMIFS(NhatKy_ViPham!K:K, NhatKy_ViPham!E:E, "12_Tin", NhatKy_ViPham!F:F, B36, NhatKy_ViPham!C:C, "T16")</f>
        <v>100</v>
      </c>
      <c r="AH36" s="6">
        <f>100 + SUMIFS(NhatKy_ViPham!J:J, NhatKy_ViPham!E:E, "12_Tin", NhatKy_ViPham!F:F, B36, NhatKy_ViPham!C:C, "T17") - SUMIFS(NhatKy_ViPham!K:K, NhatKy_ViPham!E:E, "12_Tin", NhatKy_ViPham!F:F, B36, NhatKy_ViPham!C:C, "T17")</f>
        <v>100</v>
      </c>
      <c r="AI36" s="6">
        <f>100 + SUMIFS(NhatKy_ViPham!J:J, NhatKy_ViPham!E:E, "12_Tin", NhatKy_ViPham!F:F, B36, NhatKy_ViPham!C:C, "T18") - SUMIFS(NhatKy_ViPham!K:K, NhatKy_ViPham!E:E, "12_Tin", NhatKy_ViPham!F:F, B36, NhatKy_ViPham!C:C, "T18")</f>
        <v>100</v>
      </c>
      <c r="AJ36" s="6">
        <f>100 + SUMIFS(NhatKy_ViPham!J:J, NhatKy_ViPham!E:E, "12_Tin", NhatKy_ViPham!F:F, B36, NhatKy_ViPham!C:C, "T19") - SUMIFS(NhatKy_ViPham!K:K, NhatKy_ViPham!E:E, "12_Tin", NhatKy_ViPham!F:F, B36, NhatKy_ViPham!C:C, "T19")</f>
        <v>100</v>
      </c>
      <c r="AK36" s="6">
        <f>100 + SUMIFS(NhatKy_ViPham!J:J, NhatKy_ViPham!E:E, "12_Tin", NhatKy_ViPham!F:F, B36, NhatKy_ViPham!C:C, "T20") - SUMIFS(NhatKy_ViPham!K:K, NhatKy_ViPham!E:E, "12_Tin", NhatKy_ViPham!F:F, B36, NhatKy_ViPham!C:C, "T20")</f>
        <v>100</v>
      </c>
      <c r="AL36" s="6">
        <f>100 + SUMIFS(NhatKy_ViPham!J:J, NhatKy_ViPham!E:E, "12_Tin", NhatKy_ViPham!F:F, B36, NhatKy_ViPham!C:C, "T21") - SUMIFS(NhatKy_ViPham!K:K, NhatKy_ViPham!E:E, "12_Tin", NhatKy_ViPham!F:F, B36, NhatKy_ViPham!C:C, "T21")</f>
        <v>100</v>
      </c>
      <c r="AM36" s="6">
        <f>100 + SUMIFS(NhatKy_ViPham!J:J, NhatKy_ViPham!E:E, "12_Tin", NhatKy_ViPham!F:F, B36, NhatKy_ViPham!C:C, "T22") - SUMIFS(NhatKy_ViPham!K:K, NhatKy_ViPham!E:E, "12_Tin", NhatKy_ViPham!F:F, B36, NhatKy_ViPham!C:C, "T22")</f>
        <v>100</v>
      </c>
      <c r="AN36" s="6">
        <f>100 + SUMIFS(NhatKy_ViPham!J:J, NhatKy_ViPham!E:E, "12_Tin", NhatKy_ViPham!F:F, B36, NhatKy_ViPham!C:C, "T23") - SUMIFS(NhatKy_ViPham!K:K, NhatKy_ViPham!E:E, "12_Tin", NhatKy_ViPham!F:F, B36, NhatKy_ViPham!C:C, "T23")</f>
        <v>100</v>
      </c>
      <c r="AO36" s="6">
        <f>100 + SUMIFS(NhatKy_ViPham!J:J, NhatKy_ViPham!E:E, "12_Tin", NhatKy_ViPham!F:F, B36, NhatKy_ViPham!C:C, "T24") - SUMIFS(NhatKy_ViPham!K:K, NhatKy_ViPham!E:E, "12_Tin", NhatKy_ViPham!F:F, B36, NhatKy_ViPham!C:C, "T24")</f>
        <v>100</v>
      </c>
      <c r="AP36" s="6">
        <f>100 + SUMIFS(NhatKy_ViPham!J:J, NhatKy_ViPham!E:E, "12_Tin", NhatKy_ViPham!F:F, B36, NhatKy_ViPham!C:C, "T25") - SUMIFS(NhatKy_ViPham!K:K, NhatKy_ViPham!E:E, "12_Tin", NhatKy_ViPham!F:F, B36, NhatKy_ViPham!C:C, "T25")</f>
        <v>100</v>
      </c>
      <c r="AQ36" s="6">
        <f>100 + SUMIFS(NhatKy_ViPham!J:J, NhatKy_ViPham!E:E, "12_Tin", NhatKy_ViPham!F:F, B36, NhatKy_ViPham!C:C, "T26") - SUMIFS(NhatKy_ViPham!K:K, NhatKy_ViPham!E:E, "12_Tin", NhatKy_ViPham!F:F, B36, NhatKy_ViPham!C:C, "T26")</f>
        <v>100</v>
      </c>
      <c r="AR36" s="6">
        <f>100 + SUMIFS(NhatKy_ViPham!J:J, NhatKy_ViPham!E:E, "12_Tin", NhatKy_ViPham!F:F, B36, NhatKy_ViPham!C:C, "T27") - SUMIFS(NhatKy_ViPham!K:K, NhatKy_ViPham!E:E, "12_Tin", NhatKy_ViPham!F:F, B36, NhatKy_ViPham!C:C, "T27")</f>
        <v>100</v>
      </c>
      <c r="AS36" s="6">
        <f>100 + SUMIFS(NhatKy_ViPham!J:J, NhatKy_ViPham!E:E, "12_Tin", NhatKy_ViPham!F:F, B36, NhatKy_ViPham!C:C, "T28") - SUMIFS(NhatKy_ViPham!K:K, NhatKy_ViPham!E:E, "12_Tin", NhatKy_ViPham!F:F, B36, NhatKy_ViPham!C:C, "T28")</f>
        <v>100</v>
      </c>
      <c r="AT36" s="6">
        <f>100 + SUMIFS(NhatKy_ViPham!J:J, NhatKy_ViPham!E:E, "12_Tin", NhatKy_ViPham!F:F, B36, NhatKy_ViPham!C:C, "T29") - SUMIFS(NhatKy_ViPham!K:K, NhatKy_ViPham!E:E, "12_Tin", NhatKy_ViPham!F:F, B36, NhatKy_ViPham!C:C, "T29")</f>
        <v>100</v>
      </c>
      <c r="AU36" s="6">
        <f>100 + SUMIFS(NhatKy_ViPham!J:J, NhatKy_ViPham!E:E, "12_Tin", NhatKy_ViPham!F:F, B36, NhatKy_ViPham!C:C, "T30") - SUMIFS(NhatKy_ViPham!K:K, NhatKy_ViPham!E:E, "12_Tin", NhatKy_ViPham!F:F, B36, NhatKy_ViPham!C:C, "T30")</f>
        <v>100</v>
      </c>
      <c r="AV36" s="6">
        <f>100 + SUMIFS(NhatKy_ViPham!J:J, NhatKy_ViPham!E:E, "12_Tin", NhatKy_ViPham!F:F, B36, NhatKy_ViPham!C:C, "T31") - SUMIFS(NhatKy_ViPham!K:K, NhatKy_ViPham!E:E, "12_Tin", NhatKy_ViPham!F:F, B36, NhatKy_ViPham!C:C, "T31")</f>
        <v>100</v>
      </c>
      <c r="AW36" s="6">
        <f>100 + SUMIFS(NhatKy_ViPham!J:J, NhatKy_ViPham!E:E, "12_Tin", NhatKy_ViPham!F:F, B36, NhatKy_ViPham!C:C, "T32") - SUMIFS(NhatKy_ViPham!K:K, NhatKy_ViPham!E:E, "12_Tin", NhatKy_ViPham!F:F, B36, NhatKy_ViPham!C:C, "T32")</f>
        <v>100</v>
      </c>
      <c r="AX36" s="6">
        <f>100 + SUMIFS(NhatKy_ViPham!J:J, NhatKy_ViPham!E:E, "12_Tin", NhatKy_ViPham!F:F, B36, NhatKy_ViPham!C:C, "T33") - SUMIFS(NhatKy_ViPham!K:K, NhatKy_ViPham!E:E, "12_Tin", NhatKy_ViPham!F:F, B36, NhatKy_ViPham!C:C, "T33")</f>
        <v>100</v>
      </c>
      <c r="AY36" s="6">
        <f>100 + SUMIFS(NhatKy_ViPham!J:J, NhatKy_ViPham!E:E, "12_Tin", NhatKy_ViPham!F:F, B36, NhatKy_ViPham!C:C, "T34") - SUMIFS(NhatKy_ViPham!K:K, NhatKy_ViPham!E:E, "12_Tin", NhatKy_ViPham!F:F, B36, NhatKy_ViPham!C:C, "T34")</f>
        <v>100</v>
      </c>
      <c r="AZ36" s="6">
        <f>100 + SUMIFS(NhatKy_ViPham!J:J, NhatKy_ViPham!E:E, "12_Tin", NhatKy_ViPham!F:F, B36, NhatKy_ViPham!C:C, "T35") - SUMIFS(NhatKy_ViPham!K:K, NhatKy_ViPham!E:E, "12_Tin", NhatKy_ViPham!F:F, B36, NhatKy_ViPham!C:C, "T35")</f>
        <v>100</v>
      </c>
      <c r="BA36" s="12">
        <f t="shared" si="0"/>
        <v>100</v>
      </c>
      <c r="BB36" s="11" t="s">
        <v>430</v>
      </c>
      <c r="BC36" s="16" t="str">
        <f t="shared" si="1"/>
        <v>Tốt</v>
      </c>
      <c r="BD36" s="15" t="str">
        <f t="shared" si="2"/>
        <v>🟢 BÌNH THƯỜNG</v>
      </c>
    </row>
    <row r="37" spans="1:56" x14ac:dyDescent="0.25">
      <c r="A37" s="4">
        <v>29</v>
      </c>
      <c r="B37" s="10" t="s">
        <v>2695</v>
      </c>
      <c r="C37" s="4" t="s">
        <v>2696</v>
      </c>
      <c r="D37" s="4" t="s">
        <v>429</v>
      </c>
      <c r="E37" s="11" t="s">
        <v>430</v>
      </c>
      <c r="F37" s="7">
        <f>SUMIFS(NhatKy_ViPham!K:K, NhatKy_ViPham!E:E, "12_Tin", NhatKy_ViPham!F:F, B37, NhatKy_ViPham!H:H, "L01")</f>
        <v>0</v>
      </c>
      <c r="G37" s="7">
        <f>SUMIFS(NhatKy_ViPham!K:K, NhatKy_ViPham!E:E, "12_Tin", NhatKy_ViPham!F:F, B37, NhatKy_ViPham!H:H, "L02")</f>
        <v>0</v>
      </c>
      <c r="H37" s="7">
        <f>SUMIFS(NhatKy_ViPham!K:K, NhatKy_ViPham!E:E, "12_Tin", NhatKy_ViPham!F:F, B37, NhatKy_ViPham!H:H, "L03")</f>
        <v>0</v>
      </c>
      <c r="I37" s="7">
        <f>SUMIFS(NhatKy_ViPham!K:K, NhatKy_ViPham!E:E, "12_Tin", NhatKy_ViPham!F:F, B37, NhatKy_ViPham!H:H, "L04")</f>
        <v>0</v>
      </c>
      <c r="J37" s="7">
        <f>SUMIFS(NhatKy_ViPham!K:K, NhatKy_ViPham!E:E, "12_Tin", NhatKy_ViPham!F:F, B37, NhatKy_ViPham!H:H, "L05")</f>
        <v>0</v>
      </c>
      <c r="K37" s="7">
        <f>SUMIFS(NhatKy_ViPham!K:K, NhatKy_ViPham!E:E, "12_Tin", NhatKy_ViPham!F:F, B37, NhatKy_ViPham!H:H, "L06")</f>
        <v>0</v>
      </c>
      <c r="L37" s="7">
        <f>SUMIFS(NhatKy_ViPham!K:K, NhatKy_ViPham!E:E, "12_Tin", NhatKy_ViPham!F:F, B37, NhatKy_ViPham!H:H, "L07")</f>
        <v>0</v>
      </c>
      <c r="M37" s="7">
        <f>SUMIFS(NhatKy_ViPham!K:K, NhatKy_ViPham!E:E, "12_Tin", NhatKy_ViPham!F:F, B37, NhatKy_ViPham!H:H, "L08")</f>
        <v>0</v>
      </c>
      <c r="N37" s="7">
        <f>SUMIFS(NhatKy_ViPham!K:K, NhatKy_ViPham!E:E, "12_Tin", NhatKy_ViPham!F:F, B37, NhatKy_ViPham!H:H, "L09")</f>
        <v>0</v>
      </c>
      <c r="O37" s="7">
        <f>SUMIFS(NhatKy_ViPham!K:K, NhatKy_ViPham!E:E, "12_Tin", NhatKy_ViPham!F:F, B37, NhatKy_ViPham!H:H, "L10")</f>
        <v>0</v>
      </c>
      <c r="P37" s="12">
        <f>SUMIFS(NhatKy_ViPham!J:J, NhatKy_ViPham!E:E, "12_Tin", NhatKy_ViPham!F:F, B37)</f>
        <v>0</v>
      </c>
      <c r="Q37" s="13">
        <f>SUMIFS(NhatKy_ViPham!K:K, NhatKy_ViPham!E:E, "12_Tin", NhatKy_ViPham!F:F, B37)</f>
        <v>0</v>
      </c>
      <c r="R37" s="7">
        <f>100 + SUMIFS(NhatKy_ViPham!J:J, NhatKy_ViPham!E:E, "12_Tin", NhatKy_ViPham!F:F, B37, NhatKy_ViPham!C:C, "T1") - SUMIFS(NhatKy_ViPham!K:K, NhatKy_ViPham!E:E, "12_Tin", NhatKy_ViPham!F:F, B37, NhatKy_ViPham!C:C, "T1")</f>
        <v>100</v>
      </c>
      <c r="S37" s="7">
        <f>100 + SUMIFS(NhatKy_ViPham!J:J, NhatKy_ViPham!E:E, "12_Tin", NhatKy_ViPham!F:F, B37, NhatKy_ViPham!C:C, "T2") - SUMIFS(NhatKy_ViPham!K:K, NhatKy_ViPham!E:E, "12_Tin", NhatKy_ViPham!F:F, B37, NhatKy_ViPham!C:C, "T2")</f>
        <v>100</v>
      </c>
      <c r="T37" s="7">
        <f>100 + SUMIFS(NhatKy_ViPham!J:J, NhatKy_ViPham!E:E, "12_Tin", NhatKy_ViPham!F:F, B37, NhatKy_ViPham!C:C, "T3") - SUMIFS(NhatKy_ViPham!K:K, NhatKy_ViPham!E:E, "12_Tin", NhatKy_ViPham!F:F, B37, NhatKy_ViPham!C:C, "T3")</f>
        <v>100</v>
      </c>
      <c r="U37" s="7">
        <f>100 + SUMIFS(NhatKy_ViPham!J:J, NhatKy_ViPham!E:E, "12_Tin", NhatKy_ViPham!F:F, B37, NhatKy_ViPham!C:C, "T4") - SUMIFS(NhatKy_ViPham!K:K, NhatKy_ViPham!E:E, "12_Tin", NhatKy_ViPham!F:F, B37, NhatKy_ViPham!C:C, "T4")</f>
        <v>100</v>
      </c>
      <c r="V37" s="7">
        <f>100 + SUMIFS(NhatKy_ViPham!J:J, NhatKy_ViPham!E:E, "12_Tin", NhatKy_ViPham!F:F, B37, NhatKy_ViPham!C:C, "T5") - SUMIFS(NhatKy_ViPham!K:K, NhatKy_ViPham!E:E, "12_Tin", NhatKy_ViPham!F:F, B37, NhatKy_ViPham!C:C, "T5")</f>
        <v>100</v>
      </c>
      <c r="W37" s="7">
        <f>100 + SUMIFS(NhatKy_ViPham!J:J, NhatKy_ViPham!E:E, "12_Tin", NhatKy_ViPham!F:F, B37, NhatKy_ViPham!C:C, "T6") - SUMIFS(NhatKy_ViPham!K:K, NhatKy_ViPham!E:E, "12_Tin", NhatKy_ViPham!F:F, B37, NhatKy_ViPham!C:C, "T6")</f>
        <v>100</v>
      </c>
      <c r="X37" s="7">
        <f>100 + SUMIFS(NhatKy_ViPham!J:J, NhatKy_ViPham!E:E, "12_Tin", NhatKy_ViPham!F:F, B37, NhatKy_ViPham!C:C, "T7") - SUMIFS(NhatKy_ViPham!K:K, NhatKy_ViPham!E:E, "12_Tin", NhatKy_ViPham!F:F, B37, NhatKy_ViPham!C:C, "T7")</f>
        <v>100</v>
      </c>
      <c r="Y37" s="7">
        <f>100 + SUMIFS(NhatKy_ViPham!J:J, NhatKy_ViPham!E:E, "12_Tin", NhatKy_ViPham!F:F, B37, NhatKy_ViPham!C:C, "T8") - SUMIFS(NhatKy_ViPham!K:K, NhatKy_ViPham!E:E, "12_Tin", NhatKy_ViPham!F:F, B37, NhatKy_ViPham!C:C, "T8")</f>
        <v>100</v>
      </c>
      <c r="Z37" s="7">
        <f>100 + SUMIFS(NhatKy_ViPham!J:J, NhatKy_ViPham!E:E, "12_Tin", NhatKy_ViPham!F:F, B37, NhatKy_ViPham!C:C, "T9") - SUMIFS(NhatKy_ViPham!K:K, NhatKy_ViPham!E:E, "12_Tin", NhatKy_ViPham!F:F, B37, NhatKy_ViPham!C:C, "T9")</f>
        <v>100</v>
      </c>
      <c r="AA37" s="7">
        <f>100 + SUMIFS(NhatKy_ViPham!J:J, NhatKy_ViPham!E:E, "12_Tin", NhatKy_ViPham!F:F, B37, NhatKy_ViPham!C:C, "T10") - SUMIFS(NhatKy_ViPham!K:K, NhatKy_ViPham!E:E, "12_Tin", NhatKy_ViPham!F:F, B37, NhatKy_ViPham!C:C, "T10")</f>
        <v>100</v>
      </c>
      <c r="AB37" s="7">
        <f>100 + SUMIFS(NhatKy_ViPham!J:J, NhatKy_ViPham!E:E, "12_Tin", NhatKy_ViPham!F:F, B37, NhatKy_ViPham!C:C, "T11") - SUMIFS(NhatKy_ViPham!K:K, NhatKy_ViPham!E:E, "12_Tin", NhatKy_ViPham!F:F, B37, NhatKy_ViPham!C:C, "T11")</f>
        <v>100</v>
      </c>
      <c r="AC37" s="7">
        <f>100 + SUMIFS(NhatKy_ViPham!J:J, NhatKy_ViPham!E:E, "12_Tin", NhatKy_ViPham!F:F, B37, NhatKy_ViPham!C:C, "T12") - SUMIFS(NhatKy_ViPham!K:K, NhatKy_ViPham!E:E, "12_Tin", NhatKy_ViPham!F:F, B37, NhatKy_ViPham!C:C, "T12")</f>
        <v>100</v>
      </c>
      <c r="AD37" s="7">
        <f>100 + SUMIFS(NhatKy_ViPham!J:J, NhatKy_ViPham!E:E, "12_Tin", NhatKy_ViPham!F:F, B37, NhatKy_ViPham!C:C, "T13") - SUMIFS(NhatKy_ViPham!K:K, NhatKy_ViPham!E:E, "12_Tin", NhatKy_ViPham!F:F, B37, NhatKy_ViPham!C:C, "T13")</f>
        <v>100</v>
      </c>
      <c r="AE37" s="7">
        <f>100 + SUMIFS(NhatKy_ViPham!J:J, NhatKy_ViPham!E:E, "12_Tin", NhatKy_ViPham!F:F, B37, NhatKy_ViPham!C:C, "T14") - SUMIFS(NhatKy_ViPham!K:K, NhatKy_ViPham!E:E, "12_Tin", NhatKy_ViPham!F:F, B37, NhatKy_ViPham!C:C, "T14")</f>
        <v>100</v>
      </c>
      <c r="AF37" s="7">
        <f>100 + SUMIFS(NhatKy_ViPham!J:J, NhatKy_ViPham!E:E, "12_Tin", NhatKy_ViPham!F:F, B37, NhatKy_ViPham!C:C, "T15") - SUMIFS(NhatKy_ViPham!K:K, NhatKy_ViPham!E:E, "12_Tin", NhatKy_ViPham!F:F, B37, NhatKy_ViPham!C:C, "T15")</f>
        <v>100</v>
      </c>
      <c r="AG37" s="7">
        <f>100 + SUMIFS(NhatKy_ViPham!J:J, NhatKy_ViPham!E:E, "12_Tin", NhatKy_ViPham!F:F, B37, NhatKy_ViPham!C:C, "T16") - SUMIFS(NhatKy_ViPham!K:K, NhatKy_ViPham!E:E, "12_Tin", NhatKy_ViPham!F:F, B37, NhatKy_ViPham!C:C, "T16")</f>
        <v>100</v>
      </c>
      <c r="AH37" s="7">
        <f>100 + SUMIFS(NhatKy_ViPham!J:J, NhatKy_ViPham!E:E, "12_Tin", NhatKy_ViPham!F:F, B37, NhatKy_ViPham!C:C, "T17") - SUMIFS(NhatKy_ViPham!K:K, NhatKy_ViPham!E:E, "12_Tin", NhatKy_ViPham!F:F, B37, NhatKy_ViPham!C:C, "T17")</f>
        <v>100</v>
      </c>
      <c r="AI37" s="7">
        <f>100 + SUMIFS(NhatKy_ViPham!J:J, NhatKy_ViPham!E:E, "12_Tin", NhatKy_ViPham!F:F, B37, NhatKy_ViPham!C:C, "T18") - SUMIFS(NhatKy_ViPham!K:K, NhatKy_ViPham!E:E, "12_Tin", NhatKy_ViPham!F:F, B37, NhatKy_ViPham!C:C, "T18")</f>
        <v>100</v>
      </c>
      <c r="AJ37" s="7">
        <f>100 + SUMIFS(NhatKy_ViPham!J:J, NhatKy_ViPham!E:E, "12_Tin", NhatKy_ViPham!F:F, B37, NhatKy_ViPham!C:C, "T19") - SUMIFS(NhatKy_ViPham!K:K, NhatKy_ViPham!E:E, "12_Tin", NhatKy_ViPham!F:F, B37, NhatKy_ViPham!C:C, "T19")</f>
        <v>100</v>
      </c>
      <c r="AK37" s="7">
        <f>100 + SUMIFS(NhatKy_ViPham!J:J, NhatKy_ViPham!E:E, "12_Tin", NhatKy_ViPham!F:F, B37, NhatKy_ViPham!C:C, "T20") - SUMIFS(NhatKy_ViPham!K:K, NhatKy_ViPham!E:E, "12_Tin", NhatKy_ViPham!F:F, B37, NhatKy_ViPham!C:C, "T20")</f>
        <v>100</v>
      </c>
      <c r="AL37" s="7">
        <f>100 + SUMIFS(NhatKy_ViPham!J:J, NhatKy_ViPham!E:E, "12_Tin", NhatKy_ViPham!F:F, B37, NhatKy_ViPham!C:C, "T21") - SUMIFS(NhatKy_ViPham!K:K, NhatKy_ViPham!E:E, "12_Tin", NhatKy_ViPham!F:F, B37, NhatKy_ViPham!C:C, "T21")</f>
        <v>100</v>
      </c>
      <c r="AM37" s="7">
        <f>100 + SUMIFS(NhatKy_ViPham!J:J, NhatKy_ViPham!E:E, "12_Tin", NhatKy_ViPham!F:F, B37, NhatKy_ViPham!C:C, "T22") - SUMIFS(NhatKy_ViPham!K:K, NhatKy_ViPham!E:E, "12_Tin", NhatKy_ViPham!F:F, B37, NhatKy_ViPham!C:C, "T22")</f>
        <v>100</v>
      </c>
      <c r="AN37" s="7">
        <f>100 + SUMIFS(NhatKy_ViPham!J:J, NhatKy_ViPham!E:E, "12_Tin", NhatKy_ViPham!F:F, B37, NhatKy_ViPham!C:C, "T23") - SUMIFS(NhatKy_ViPham!K:K, NhatKy_ViPham!E:E, "12_Tin", NhatKy_ViPham!F:F, B37, NhatKy_ViPham!C:C, "T23")</f>
        <v>100</v>
      </c>
      <c r="AO37" s="7">
        <f>100 + SUMIFS(NhatKy_ViPham!J:J, NhatKy_ViPham!E:E, "12_Tin", NhatKy_ViPham!F:F, B37, NhatKy_ViPham!C:C, "T24") - SUMIFS(NhatKy_ViPham!K:K, NhatKy_ViPham!E:E, "12_Tin", NhatKy_ViPham!F:F, B37, NhatKy_ViPham!C:C, "T24")</f>
        <v>100</v>
      </c>
      <c r="AP37" s="7">
        <f>100 + SUMIFS(NhatKy_ViPham!J:J, NhatKy_ViPham!E:E, "12_Tin", NhatKy_ViPham!F:F, B37, NhatKy_ViPham!C:C, "T25") - SUMIFS(NhatKy_ViPham!K:K, NhatKy_ViPham!E:E, "12_Tin", NhatKy_ViPham!F:F, B37, NhatKy_ViPham!C:C, "T25")</f>
        <v>100</v>
      </c>
      <c r="AQ37" s="7">
        <f>100 + SUMIFS(NhatKy_ViPham!J:J, NhatKy_ViPham!E:E, "12_Tin", NhatKy_ViPham!F:F, B37, NhatKy_ViPham!C:C, "T26") - SUMIFS(NhatKy_ViPham!K:K, NhatKy_ViPham!E:E, "12_Tin", NhatKy_ViPham!F:F, B37, NhatKy_ViPham!C:C, "T26")</f>
        <v>100</v>
      </c>
      <c r="AR37" s="7">
        <f>100 + SUMIFS(NhatKy_ViPham!J:J, NhatKy_ViPham!E:E, "12_Tin", NhatKy_ViPham!F:F, B37, NhatKy_ViPham!C:C, "T27") - SUMIFS(NhatKy_ViPham!K:K, NhatKy_ViPham!E:E, "12_Tin", NhatKy_ViPham!F:F, B37, NhatKy_ViPham!C:C, "T27")</f>
        <v>100</v>
      </c>
      <c r="AS37" s="7">
        <f>100 + SUMIFS(NhatKy_ViPham!J:J, NhatKy_ViPham!E:E, "12_Tin", NhatKy_ViPham!F:F, B37, NhatKy_ViPham!C:C, "T28") - SUMIFS(NhatKy_ViPham!K:K, NhatKy_ViPham!E:E, "12_Tin", NhatKy_ViPham!F:F, B37, NhatKy_ViPham!C:C, "T28")</f>
        <v>100</v>
      </c>
      <c r="AT37" s="7">
        <f>100 + SUMIFS(NhatKy_ViPham!J:J, NhatKy_ViPham!E:E, "12_Tin", NhatKy_ViPham!F:F, B37, NhatKy_ViPham!C:C, "T29") - SUMIFS(NhatKy_ViPham!K:K, NhatKy_ViPham!E:E, "12_Tin", NhatKy_ViPham!F:F, B37, NhatKy_ViPham!C:C, "T29")</f>
        <v>100</v>
      </c>
      <c r="AU37" s="7">
        <f>100 + SUMIFS(NhatKy_ViPham!J:J, NhatKy_ViPham!E:E, "12_Tin", NhatKy_ViPham!F:F, B37, NhatKy_ViPham!C:C, "T30") - SUMIFS(NhatKy_ViPham!K:K, NhatKy_ViPham!E:E, "12_Tin", NhatKy_ViPham!F:F, B37, NhatKy_ViPham!C:C, "T30")</f>
        <v>100</v>
      </c>
      <c r="AV37" s="7">
        <f>100 + SUMIFS(NhatKy_ViPham!J:J, NhatKy_ViPham!E:E, "12_Tin", NhatKy_ViPham!F:F, B37, NhatKy_ViPham!C:C, "T31") - SUMIFS(NhatKy_ViPham!K:K, NhatKy_ViPham!E:E, "12_Tin", NhatKy_ViPham!F:F, B37, NhatKy_ViPham!C:C, "T31")</f>
        <v>100</v>
      </c>
      <c r="AW37" s="7">
        <f>100 + SUMIFS(NhatKy_ViPham!J:J, NhatKy_ViPham!E:E, "12_Tin", NhatKy_ViPham!F:F, B37, NhatKy_ViPham!C:C, "T32") - SUMIFS(NhatKy_ViPham!K:K, NhatKy_ViPham!E:E, "12_Tin", NhatKy_ViPham!F:F, B37, NhatKy_ViPham!C:C, "T32")</f>
        <v>100</v>
      </c>
      <c r="AX37" s="7">
        <f>100 + SUMIFS(NhatKy_ViPham!J:J, NhatKy_ViPham!E:E, "12_Tin", NhatKy_ViPham!F:F, B37, NhatKy_ViPham!C:C, "T33") - SUMIFS(NhatKy_ViPham!K:K, NhatKy_ViPham!E:E, "12_Tin", NhatKy_ViPham!F:F, B37, NhatKy_ViPham!C:C, "T33")</f>
        <v>100</v>
      </c>
      <c r="AY37" s="7">
        <f>100 + SUMIFS(NhatKy_ViPham!J:J, NhatKy_ViPham!E:E, "12_Tin", NhatKy_ViPham!F:F, B37, NhatKy_ViPham!C:C, "T34") - SUMIFS(NhatKy_ViPham!K:K, NhatKy_ViPham!E:E, "12_Tin", NhatKy_ViPham!F:F, B37, NhatKy_ViPham!C:C, "T34")</f>
        <v>100</v>
      </c>
      <c r="AZ37" s="7">
        <f>100 + SUMIFS(NhatKy_ViPham!J:J, NhatKy_ViPham!E:E, "12_Tin", NhatKy_ViPham!F:F, B37, NhatKy_ViPham!C:C, "T35") - SUMIFS(NhatKy_ViPham!K:K, NhatKy_ViPham!E:E, "12_Tin", NhatKy_ViPham!F:F, B37, NhatKy_ViPham!C:C, "T35")</f>
        <v>100</v>
      </c>
      <c r="BA37" s="12">
        <f t="shared" si="0"/>
        <v>100</v>
      </c>
      <c r="BB37" s="11" t="s">
        <v>430</v>
      </c>
      <c r="BC37" s="14" t="str">
        <f t="shared" si="1"/>
        <v>Tốt</v>
      </c>
      <c r="BD37" s="10" t="str">
        <f t="shared" si="2"/>
        <v>🟢 BÌNH THƯỜNG</v>
      </c>
    </row>
    <row r="38" spans="1:56" x14ac:dyDescent="0.25">
      <c r="A38" s="5">
        <v>30</v>
      </c>
      <c r="B38" s="15" t="s">
        <v>2697</v>
      </c>
      <c r="C38" s="5" t="s">
        <v>2698</v>
      </c>
      <c r="D38" s="5" t="s">
        <v>429</v>
      </c>
      <c r="E38" s="11" t="s">
        <v>430</v>
      </c>
      <c r="F38" s="6">
        <f>SUMIFS(NhatKy_ViPham!K:K, NhatKy_ViPham!E:E, "12_Tin", NhatKy_ViPham!F:F, B38, NhatKy_ViPham!H:H, "L01")</f>
        <v>0</v>
      </c>
      <c r="G38" s="6">
        <f>SUMIFS(NhatKy_ViPham!K:K, NhatKy_ViPham!E:E, "12_Tin", NhatKy_ViPham!F:F, B38, NhatKy_ViPham!H:H, "L02")</f>
        <v>0</v>
      </c>
      <c r="H38" s="6">
        <f>SUMIFS(NhatKy_ViPham!K:K, NhatKy_ViPham!E:E, "12_Tin", NhatKy_ViPham!F:F, B38, NhatKy_ViPham!H:H, "L03")</f>
        <v>0</v>
      </c>
      <c r="I38" s="6">
        <f>SUMIFS(NhatKy_ViPham!K:K, NhatKy_ViPham!E:E, "12_Tin", NhatKy_ViPham!F:F, B38, NhatKy_ViPham!H:H, "L04")</f>
        <v>0</v>
      </c>
      <c r="J38" s="6">
        <f>SUMIFS(NhatKy_ViPham!K:K, NhatKy_ViPham!E:E, "12_Tin", NhatKy_ViPham!F:F, B38, NhatKy_ViPham!H:H, "L05")</f>
        <v>0</v>
      </c>
      <c r="K38" s="6">
        <f>SUMIFS(NhatKy_ViPham!K:K, NhatKy_ViPham!E:E, "12_Tin", NhatKy_ViPham!F:F, B38, NhatKy_ViPham!H:H, "L06")</f>
        <v>0</v>
      </c>
      <c r="L38" s="6">
        <f>SUMIFS(NhatKy_ViPham!K:K, NhatKy_ViPham!E:E, "12_Tin", NhatKy_ViPham!F:F, B38, NhatKy_ViPham!H:H, "L07")</f>
        <v>0</v>
      </c>
      <c r="M38" s="6">
        <f>SUMIFS(NhatKy_ViPham!K:K, NhatKy_ViPham!E:E, "12_Tin", NhatKy_ViPham!F:F, B38, NhatKy_ViPham!H:H, "L08")</f>
        <v>0</v>
      </c>
      <c r="N38" s="6">
        <f>SUMIFS(NhatKy_ViPham!K:K, NhatKy_ViPham!E:E, "12_Tin", NhatKy_ViPham!F:F, B38, NhatKy_ViPham!H:H, "L09")</f>
        <v>0</v>
      </c>
      <c r="O38" s="6">
        <f>SUMIFS(NhatKy_ViPham!K:K, NhatKy_ViPham!E:E, "12_Tin", NhatKy_ViPham!F:F, B38, NhatKy_ViPham!H:H, "L10")</f>
        <v>0</v>
      </c>
      <c r="P38" s="12">
        <f>SUMIFS(NhatKy_ViPham!J:J, NhatKy_ViPham!E:E, "12_Tin", NhatKy_ViPham!F:F, B38)</f>
        <v>0</v>
      </c>
      <c r="Q38" s="13">
        <f>SUMIFS(NhatKy_ViPham!K:K, NhatKy_ViPham!E:E, "12_Tin", NhatKy_ViPham!F:F, B38)</f>
        <v>0</v>
      </c>
      <c r="R38" s="6">
        <f>100 + SUMIFS(NhatKy_ViPham!J:J, NhatKy_ViPham!E:E, "12_Tin", NhatKy_ViPham!F:F, B38, NhatKy_ViPham!C:C, "T1") - SUMIFS(NhatKy_ViPham!K:K, NhatKy_ViPham!E:E, "12_Tin", NhatKy_ViPham!F:F, B38, NhatKy_ViPham!C:C, "T1")</f>
        <v>100</v>
      </c>
      <c r="S38" s="6">
        <f>100 + SUMIFS(NhatKy_ViPham!J:J, NhatKy_ViPham!E:E, "12_Tin", NhatKy_ViPham!F:F, B38, NhatKy_ViPham!C:C, "T2") - SUMIFS(NhatKy_ViPham!K:K, NhatKy_ViPham!E:E, "12_Tin", NhatKy_ViPham!F:F, B38, NhatKy_ViPham!C:C, "T2")</f>
        <v>100</v>
      </c>
      <c r="T38" s="6">
        <f>100 + SUMIFS(NhatKy_ViPham!J:J, NhatKy_ViPham!E:E, "12_Tin", NhatKy_ViPham!F:F, B38, NhatKy_ViPham!C:C, "T3") - SUMIFS(NhatKy_ViPham!K:K, NhatKy_ViPham!E:E, "12_Tin", NhatKy_ViPham!F:F, B38, NhatKy_ViPham!C:C, "T3")</f>
        <v>100</v>
      </c>
      <c r="U38" s="6">
        <f>100 + SUMIFS(NhatKy_ViPham!J:J, NhatKy_ViPham!E:E, "12_Tin", NhatKy_ViPham!F:F, B38, NhatKy_ViPham!C:C, "T4") - SUMIFS(NhatKy_ViPham!K:K, NhatKy_ViPham!E:E, "12_Tin", NhatKy_ViPham!F:F, B38, NhatKy_ViPham!C:C, "T4")</f>
        <v>100</v>
      </c>
      <c r="V38" s="6">
        <f>100 + SUMIFS(NhatKy_ViPham!J:J, NhatKy_ViPham!E:E, "12_Tin", NhatKy_ViPham!F:F, B38, NhatKy_ViPham!C:C, "T5") - SUMIFS(NhatKy_ViPham!K:K, NhatKy_ViPham!E:E, "12_Tin", NhatKy_ViPham!F:F, B38, NhatKy_ViPham!C:C, "T5")</f>
        <v>100</v>
      </c>
      <c r="W38" s="6">
        <f>100 + SUMIFS(NhatKy_ViPham!J:J, NhatKy_ViPham!E:E, "12_Tin", NhatKy_ViPham!F:F, B38, NhatKy_ViPham!C:C, "T6") - SUMIFS(NhatKy_ViPham!K:K, NhatKy_ViPham!E:E, "12_Tin", NhatKy_ViPham!F:F, B38, NhatKy_ViPham!C:C, "T6")</f>
        <v>100</v>
      </c>
      <c r="X38" s="6">
        <f>100 + SUMIFS(NhatKy_ViPham!J:J, NhatKy_ViPham!E:E, "12_Tin", NhatKy_ViPham!F:F, B38, NhatKy_ViPham!C:C, "T7") - SUMIFS(NhatKy_ViPham!K:K, NhatKy_ViPham!E:E, "12_Tin", NhatKy_ViPham!F:F, B38, NhatKy_ViPham!C:C, "T7")</f>
        <v>100</v>
      </c>
      <c r="Y38" s="6">
        <f>100 + SUMIFS(NhatKy_ViPham!J:J, NhatKy_ViPham!E:E, "12_Tin", NhatKy_ViPham!F:F, B38, NhatKy_ViPham!C:C, "T8") - SUMIFS(NhatKy_ViPham!K:K, NhatKy_ViPham!E:E, "12_Tin", NhatKy_ViPham!F:F, B38, NhatKy_ViPham!C:C, "T8")</f>
        <v>100</v>
      </c>
      <c r="Z38" s="6">
        <f>100 + SUMIFS(NhatKy_ViPham!J:J, NhatKy_ViPham!E:E, "12_Tin", NhatKy_ViPham!F:F, B38, NhatKy_ViPham!C:C, "T9") - SUMIFS(NhatKy_ViPham!K:K, NhatKy_ViPham!E:E, "12_Tin", NhatKy_ViPham!F:F, B38, NhatKy_ViPham!C:C, "T9")</f>
        <v>100</v>
      </c>
      <c r="AA38" s="6">
        <f>100 + SUMIFS(NhatKy_ViPham!J:J, NhatKy_ViPham!E:E, "12_Tin", NhatKy_ViPham!F:F, B38, NhatKy_ViPham!C:C, "T10") - SUMIFS(NhatKy_ViPham!K:K, NhatKy_ViPham!E:E, "12_Tin", NhatKy_ViPham!F:F, B38, NhatKy_ViPham!C:C, "T10")</f>
        <v>100</v>
      </c>
      <c r="AB38" s="6">
        <f>100 + SUMIFS(NhatKy_ViPham!J:J, NhatKy_ViPham!E:E, "12_Tin", NhatKy_ViPham!F:F, B38, NhatKy_ViPham!C:C, "T11") - SUMIFS(NhatKy_ViPham!K:K, NhatKy_ViPham!E:E, "12_Tin", NhatKy_ViPham!F:F, B38, NhatKy_ViPham!C:C, "T11")</f>
        <v>100</v>
      </c>
      <c r="AC38" s="6">
        <f>100 + SUMIFS(NhatKy_ViPham!J:J, NhatKy_ViPham!E:E, "12_Tin", NhatKy_ViPham!F:F, B38, NhatKy_ViPham!C:C, "T12") - SUMIFS(NhatKy_ViPham!K:K, NhatKy_ViPham!E:E, "12_Tin", NhatKy_ViPham!F:F, B38, NhatKy_ViPham!C:C, "T12")</f>
        <v>100</v>
      </c>
      <c r="AD38" s="6">
        <f>100 + SUMIFS(NhatKy_ViPham!J:J, NhatKy_ViPham!E:E, "12_Tin", NhatKy_ViPham!F:F, B38, NhatKy_ViPham!C:C, "T13") - SUMIFS(NhatKy_ViPham!K:K, NhatKy_ViPham!E:E, "12_Tin", NhatKy_ViPham!F:F, B38, NhatKy_ViPham!C:C, "T13")</f>
        <v>100</v>
      </c>
      <c r="AE38" s="6">
        <f>100 + SUMIFS(NhatKy_ViPham!J:J, NhatKy_ViPham!E:E, "12_Tin", NhatKy_ViPham!F:F, B38, NhatKy_ViPham!C:C, "T14") - SUMIFS(NhatKy_ViPham!K:K, NhatKy_ViPham!E:E, "12_Tin", NhatKy_ViPham!F:F, B38, NhatKy_ViPham!C:C, "T14")</f>
        <v>100</v>
      </c>
      <c r="AF38" s="6">
        <f>100 + SUMIFS(NhatKy_ViPham!J:J, NhatKy_ViPham!E:E, "12_Tin", NhatKy_ViPham!F:F, B38, NhatKy_ViPham!C:C, "T15") - SUMIFS(NhatKy_ViPham!K:K, NhatKy_ViPham!E:E, "12_Tin", NhatKy_ViPham!F:F, B38, NhatKy_ViPham!C:C, "T15")</f>
        <v>100</v>
      </c>
      <c r="AG38" s="6">
        <f>100 + SUMIFS(NhatKy_ViPham!J:J, NhatKy_ViPham!E:E, "12_Tin", NhatKy_ViPham!F:F, B38, NhatKy_ViPham!C:C, "T16") - SUMIFS(NhatKy_ViPham!K:K, NhatKy_ViPham!E:E, "12_Tin", NhatKy_ViPham!F:F, B38, NhatKy_ViPham!C:C, "T16")</f>
        <v>100</v>
      </c>
      <c r="AH38" s="6">
        <f>100 + SUMIFS(NhatKy_ViPham!J:J, NhatKy_ViPham!E:E, "12_Tin", NhatKy_ViPham!F:F, B38, NhatKy_ViPham!C:C, "T17") - SUMIFS(NhatKy_ViPham!K:K, NhatKy_ViPham!E:E, "12_Tin", NhatKy_ViPham!F:F, B38, NhatKy_ViPham!C:C, "T17")</f>
        <v>100</v>
      </c>
      <c r="AI38" s="6">
        <f>100 + SUMIFS(NhatKy_ViPham!J:J, NhatKy_ViPham!E:E, "12_Tin", NhatKy_ViPham!F:F, B38, NhatKy_ViPham!C:C, "T18") - SUMIFS(NhatKy_ViPham!K:K, NhatKy_ViPham!E:E, "12_Tin", NhatKy_ViPham!F:F, B38, NhatKy_ViPham!C:C, "T18")</f>
        <v>100</v>
      </c>
      <c r="AJ38" s="6">
        <f>100 + SUMIFS(NhatKy_ViPham!J:J, NhatKy_ViPham!E:E, "12_Tin", NhatKy_ViPham!F:F, B38, NhatKy_ViPham!C:C, "T19") - SUMIFS(NhatKy_ViPham!K:K, NhatKy_ViPham!E:E, "12_Tin", NhatKy_ViPham!F:F, B38, NhatKy_ViPham!C:C, "T19")</f>
        <v>100</v>
      </c>
      <c r="AK38" s="6">
        <f>100 + SUMIFS(NhatKy_ViPham!J:J, NhatKy_ViPham!E:E, "12_Tin", NhatKy_ViPham!F:F, B38, NhatKy_ViPham!C:C, "T20") - SUMIFS(NhatKy_ViPham!K:K, NhatKy_ViPham!E:E, "12_Tin", NhatKy_ViPham!F:F, B38, NhatKy_ViPham!C:C, "T20")</f>
        <v>100</v>
      </c>
      <c r="AL38" s="6">
        <f>100 + SUMIFS(NhatKy_ViPham!J:J, NhatKy_ViPham!E:E, "12_Tin", NhatKy_ViPham!F:F, B38, NhatKy_ViPham!C:C, "T21") - SUMIFS(NhatKy_ViPham!K:K, NhatKy_ViPham!E:E, "12_Tin", NhatKy_ViPham!F:F, B38, NhatKy_ViPham!C:C, "T21")</f>
        <v>100</v>
      </c>
      <c r="AM38" s="6">
        <f>100 + SUMIFS(NhatKy_ViPham!J:J, NhatKy_ViPham!E:E, "12_Tin", NhatKy_ViPham!F:F, B38, NhatKy_ViPham!C:C, "T22") - SUMIFS(NhatKy_ViPham!K:K, NhatKy_ViPham!E:E, "12_Tin", NhatKy_ViPham!F:F, B38, NhatKy_ViPham!C:C, "T22")</f>
        <v>100</v>
      </c>
      <c r="AN38" s="6">
        <f>100 + SUMIFS(NhatKy_ViPham!J:J, NhatKy_ViPham!E:E, "12_Tin", NhatKy_ViPham!F:F, B38, NhatKy_ViPham!C:C, "T23") - SUMIFS(NhatKy_ViPham!K:K, NhatKy_ViPham!E:E, "12_Tin", NhatKy_ViPham!F:F, B38, NhatKy_ViPham!C:C, "T23")</f>
        <v>100</v>
      </c>
      <c r="AO38" s="6">
        <f>100 + SUMIFS(NhatKy_ViPham!J:J, NhatKy_ViPham!E:E, "12_Tin", NhatKy_ViPham!F:F, B38, NhatKy_ViPham!C:C, "T24") - SUMIFS(NhatKy_ViPham!K:K, NhatKy_ViPham!E:E, "12_Tin", NhatKy_ViPham!F:F, B38, NhatKy_ViPham!C:C, "T24")</f>
        <v>100</v>
      </c>
      <c r="AP38" s="6">
        <f>100 + SUMIFS(NhatKy_ViPham!J:J, NhatKy_ViPham!E:E, "12_Tin", NhatKy_ViPham!F:F, B38, NhatKy_ViPham!C:C, "T25") - SUMIFS(NhatKy_ViPham!K:K, NhatKy_ViPham!E:E, "12_Tin", NhatKy_ViPham!F:F, B38, NhatKy_ViPham!C:C, "T25")</f>
        <v>100</v>
      </c>
      <c r="AQ38" s="6">
        <f>100 + SUMIFS(NhatKy_ViPham!J:J, NhatKy_ViPham!E:E, "12_Tin", NhatKy_ViPham!F:F, B38, NhatKy_ViPham!C:C, "T26") - SUMIFS(NhatKy_ViPham!K:K, NhatKy_ViPham!E:E, "12_Tin", NhatKy_ViPham!F:F, B38, NhatKy_ViPham!C:C, "T26")</f>
        <v>100</v>
      </c>
      <c r="AR38" s="6">
        <f>100 + SUMIFS(NhatKy_ViPham!J:J, NhatKy_ViPham!E:E, "12_Tin", NhatKy_ViPham!F:F, B38, NhatKy_ViPham!C:C, "T27") - SUMIFS(NhatKy_ViPham!K:K, NhatKy_ViPham!E:E, "12_Tin", NhatKy_ViPham!F:F, B38, NhatKy_ViPham!C:C, "T27")</f>
        <v>100</v>
      </c>
      <c r="AS38" s="6">
        <f>100 + SUMIFS(NhatKy_ViPham!J:J, NhatKy_ViPham!E:E, "12_Tin", NhatKy_ViPham!F:F, B38, NhatKy_ViPham!C:C, "T28") - SUMIFS(NhatKy_ViPham!K:K, NhatKy_ViPham!E:E, "12_Tin", NhatKy_ViPham!F:F, B38, NhatKy_ViPham!C:C, "T28")</f>
        <v>100</v>
      </c>
      <c r="AT38" s="6">
        <f>100 + SUMIFS(NhatKy_ViPham!J:J, NhatKy_ViPham!E:E, "12_Tin", NhatKy_ViPham!F:F, B38, NhatKy_ViPham!C:C, "T29") - SUMIFS(NhatKy_ViPham!K:K, NhatKy_ViPham!E:E, "12_Tin", NhatKy_ViPham!F:F, B38, NhatKy_ViPham!C:C, "T29")</f>
        <v>100</v>
      </c>
      <c r="AU38" s="6">
        <f>100 + SUMIFS(NhatKy_ViPham!J:J, NhatKy_ViPham!E:E, "12_Tin", NhatKy_ViPham!F:F, B38, NhatKy_ViPham!C:C, "T30") - SUMIFS(NhatKy_ViPham!K:K, NhatKy_ViPham!E:E, "12_Tin", NhatKy_ViPham!F:F, B38, NhatKy_ViPham!C:C, "T30")</f>
        <v>100</v>
      </c>
      <c r="AV38" s="6">
        <f>100 + SUMIFS(NhatKy_ViPham!J:J, NhatKy_ViPham!E:E, "12_Tin", NhatKy_ViPham!F:F, B38, NhatKy_ViPham!C:C, "T31") - SUMIFS(NhatKy_ViPham!K:K, NhatKy_ViPham!E:E, "12_Tin", NhatKy_ViPham!F:F, B38, NhatKy_ViPham!C:C, "T31")</f>
        <v>100</v>
      </c>
      <c r="AW38" s="6">
        <f>100 + SUMIFS(NhatKy_ViPham!J:J, NhatKy_ViPham!E:E, "12_Tin", NhatKy_ViPham!F:F, B38, NhatKy_ViPham!C:C, "T32") - SUMIFS(NhatKy_ViPham!K:K, NhatKy_ViPham!E:E, "12_Tin", NhatKy_ViPham!F:F, B38, NhatKy_ViPham!C:C, "T32")</f>
        <v>100</v>
      </c>
      <c r="AX38" s="6">
        <f>100 + SUMIFS(NhatKy_ViPham!J:J, NhatKy_ViPham!E:E, "12_Tin", NhatKy_ViPham!F:F, B38, NhatKy_ViPham!C:C, "T33") - SUMIFS(NhatKy_ViPham!K:K, NhatKy_ViPham!E:E, "12_Tin", NhatKy_ViPham!F:F, B38, NhatKy_ViPham!C:C, "T33")</f>
        <v>100</v>
      </c>
      <c r="AY38" s="6">
        <f>100 + SUMIFS(NhatKy_ViPham!J:J, NhatKy_ViPham!E:E, "12_Tin", NhatKy_ViPham!F:F, B38, NhatKy_ViPham!C:C, "T34") - SUMIFS(NhatKy_ViPham!K:K, NhatKy_ViPham!E:E, "12_Tin", NhatKy_ViPham!F:F, B38, NhatKy_ViPham!C:C, "T34")</f>
        <v>100</v>
      </c>
      <c r="AZ38" s="6">
        <f>100 + SUMIFS(NhatKy_ViPham!J:J, NhatKy_ViPham!E:E, "12_Tin", NhatKy_ViPham!F:F, B38, NhatKy_ViPham!C:C, "T35") - SUMIFS(NhatKy_ViPham!K:K, NhatKy_ViPham!E:E, "12_Tin", NhatKy_ViPham!F:F, B38, NhatKy_ViPham!C:C, "T35")</f>
        <v>100</v>
      </c>
      <c r="BA38" s="12">
        <f t="shared" si="0"/>
        <v>100</v>
      </c>
      <c r="BB38" s="11" t="s">
        <v>430</v>
      </c>
      <c r="BC38" s="16" t="str">
        <f t="shared" si="1"/>
        <v>Tốt</v>
      </c>
      <c r="BD38" s="15" t="str">
        <f t="shared" si="2"/>
        <v>🟢 BÌNH THƯỜNG</v>
      </c>
    </row>
    <row r="39" spans="1:56" x14ac:dyDescent="0.25">
      <c r="A39" s="4">
        <v>31</v>
      </c>
      <c r="B39" s="10" t="s">
        <v>2611</v>
      </c>
      <c r="C39" s="4" t="s">
        <v>2510</v>
      </c>
      <c r="D39" s="4" t="s">
        <v>429</v>
      </c>
      <c r="E39" s="11" t="s">
        <v>430</v>
      </c>
      <c r="F39" s="7">
        <f>SUMIFS(NhatKy_ViPham!K:K, NhatKy_ViPham!E:E, "12_Tin", NhatKy_ViPham!F:F, B39, NhatKy_ViPham!H:H, "L01")</f>
        <v>0</v>
      </c>
      <c r="G39" s="7">
        <f>SUMIFS(NhatKy_ViPham!K:K, NhatKy_ViPham!E:E, "12_Tin", NhatKy_ViPham!F:F, B39, NhatKy_ViPham!H:H, "L02")</f>
        <v>0</v>
      </c>
      <c r="H39" s="7">
        <f>SUMIFS(NhatKy_ViPham!K:K, NhatKy_ViPham!E:E, "12_Tin", NhatKy_ViPham!F:F, B39, NhatKy_ViPham!H:H, "L03")</f>
        <v>0</v>
      </c>
      <c r="I39" s="7">
        <f>SUMIFS(NhatKy_ViPham!K:K, NhatKy_ViPham!E:E, "12_Tin", NhatKy_ViPham!F:F, B39, NhatKy_ViPham!H:H, "L04")</f>
        <v>0</v>
      </c>
      <c r="J39" s="7">
        <f>SUMIFS(NhatKy_ViPham!K:K, NhatKy_ViPham!E:E, "12_Tin", NhatKy_ViPham!F:F, B39, NhatKy_ViPham!H:H, "L05")</f>
        <v>0</v>
      </c>
      <c r="K39" s="7">
        <f>SUMIFS(NhatKy_ViPham!K:K, NhatKy_ViPham!E:E, "12_Tin", NhatKy_ViPham!F:F, B39, NhatKy_ViPham!H:H, "L06")</f>
        <v>0</v>
      </c>
      <c r="L39" s="7">
        <f>SUMIFS(NhatKy_ViPham!K:K, NhatKy_ViPham!E:E, "12_Tin", NhatKy_ViPham!F:F, B39, NhatKy_ViPham!H:H, "L07")</f>
        <v>0</v>
      </c>
      <c r="M39" s="7">
        <f>SUMIFS(NhatKy_ViPham!K:K, NhatKy_ViPham!E:E, "12_Tin", NhatKy_ViPham!F:F, B39, NhatKy_ViPham!H:H, "L08")</f>
        <v>0</v>
      </c>
      <c r="N39" s="7">
        <f>SUMIFS(NhatKy_ViPham!K:K, NhatKy_ViPham!E:E, "12_Tin", NhatKy_ViPham!F:F, B39, NhatKy_ViPham!H:H, "L09")</f>
        <v>0</v>
      </c>
      <c r="O39" s="7">
        <f>SUMIFS(NhatKy_ViPham!K:K, NhatKy_ViPham!E:E, "12_Tin", NhatKy_ViPham!F:F, B39, NhatKy_ViPham!H:H, "L10")</f>
        <v>0</v>
      </c>
      <c r="P39" s="12">
        <f>SUMIFS(NhatKy_ViPham!J:J, NhatKy_ViPham!E:E, "12_Tin", NhatKy_ViPham!F:F, B39)</f>
        <v>0</v>
      </c>
      <c r="Q39" s="13">
        <f>SUMIFS(NhatKy_ViPham!K:K, NhatKy_ViPham!E:E, "12_Tin", NhatKy_ViPham!F:F, B39)</f>
        <v>0</v>
      </c>
      <c r="R39" s="7">
        <f>100 + SUMIFS(NhatKy_ViPham!J:J, NhatKy_ViPham!E:E, "12_Tin", NhatKy_ViPham!F:F, B39, NhatKy_ViPham!C:C, "T1") - SUMIFS(NhatKy_ViPham!K:K, NhatKy_ViPham!E:E, "12_Tin", NhatKy_ViPham!F:F, B39, NhatKy_ViPham!C:C, "T1")</f>
        <v>100</v>
      </c>
      <c r="S39" s="7">
        <f>100 + SUMIFS(NhatKy_ViPham!J:J, NhatKy_ViPham!E:E, "12_Tin", NhatKy_ViPham!F:F, B39, NhatKy_ViPham!C:C, "T2") - SUMIFS(NhatKy_ViPham!K:K, NhatKy_ViPham!E:E, "12_Tin", NhatKy_ViPham!F:F, B39, NhatKy_ViPham!C:C, "T2")</f>
        <v>100</v>
      </c>
      <c r="T39" s="7">
        <f>100 + SUMIFS(NhatKy_ViPham!J:J, NhatKy_ViPham!E:E, "12_Tin", NhatKy_ViPham!F:F, B39, NhatKy_ViPham!C:C, "T3") - SUMIFS(NhatKy_ViPham!K:K, NhatKy_ViPham!E:E, "12_Tin", NhatKy_ViPham!F:F, B39, NhatKy_ViPham!C:C, "T3")</f>
        <v>100</v>
      </c>
      <c r="U39" s="7">
        <f>100 + SUMIFS(NhatKy_ViPham!J:J, NhatKy_ViPham!E:E, "12_Tin", NhatKy_ViPham!F:F, B39, NhatKy_ViPham!C:C, "T4") - SUMIFS(NhatKy_ViPham!K:K, NhatKy_ViPham!E:E, "12_Tin", NhatKy_ViPham!F:F, B39, NhatKy_ViPham!C:C, "T4")</f>
        <v>100</v>
      </c>
      <c r="V39" s="7">
        <f>100 + SUMIFS(NhatKy_ViPham!J:J, NhatKy_ViPham!E:E, "12_Tin", NhatKy_ViPham!F:F, B39, NhatKy_ViPham!C:C, "T5") - SUMIFS(NhatKy_ViPham!K:K, NhatKy_ViPham!E:E, "12_Tin", NhatKy_ViPham!F:F, B39, NhatKy_ViPham!C:C, "T5")</f>
        <v>100</v>
      </c>
      <c r="W39" s="7">
        <f>100 + SUMIFS(NhatKy_ViPham!J:J, NhatKy_ViPham!E:E, "12_Tin", NhatKy_ViPham!F:F, B39, NhatKy_ViPham!C:C, "T6") - SUMIFS(NhatKy_ViPham!K:K, NhatKy_ViPham!E:E, "12_Tin", NhatKy_ViPham!F:F, B39, NhatKy_ViPham!C:C, "T6")</f>
        <v>100</v>
      </c>
      <c r="X39" s="7">
        <f>100 + SUMIFS(NhatKy_ViPham!J:J, NhatKy_ViPham!E:E, "12_Tin", NhatKy_ViPham!F:F, B39, NhatKy_ViPham!C:C, "T7") - SUMIFS(NhatKy_ViPham!K:K, NhatKy_ViPham!E:E, "12_Tin", NhatKy_ViPham!F:F, B39, NhatKy_ViPham!C:C, "T7")</f>
        <v>100</v>
      </c>
      <c r="Y39" s="7">
        <f>100 + SUMIFS(NhatKy_ViPham!J:J, NhatKy_ViPham!E:E, "12_Tin", NhatKy_ViPham!F:F, B39, NhatKy_ViPham!C:C, "T8") - SUMIFS(NhatKy_ViPham!K:K, NhatKy_ViPham!E:E, "12_Tin", NhatKy_ViPham!F:F, B39, NhatKy_ViPham!C:C, "T8")</f>
        <v>100</v>
      </c>
      <c r="Z39" s="7">
        <f>100 + SUMIFS(NhatKy_ViPham!J:J, NhatKy_ViPham!E:E, "12_Tin", NhatKy_ViPham!F:F, B39, NhatKy_ViPham!C:C, "T9") - SUMIFS(NhatKy_ViPham!K:K, NhatKy_ViPham!E:E, "12_Tin", NhatKy_ViPham!F:F, B39, NhatKy_ViPham!C:C, "T9")</f>
        <v>100</v>
      </c>
      <c r="AA39" s="7">
        <f>100 + SUMIFS(NhatKy_ViPham!J:J, NhatKy_ViPham!E:E, "12_Tin", NhatKy_ViPham!F:F, B39, NhatKy_ViPham!C:C, "T10") - SUMIFS(NhatKy_ViPham!K:K, NhatKy_ViPham!E:E, "12_Tin", NhatKy_ViPham!F:F, B39, NhatKy_ViPham!C:C, "T10")</f>
        <v>100</v>
      </c>
      <c r="AB39" s="7">
        <f>100 + SUMIFS(NhatKy_ViPham!J:J, NhatKy_ViPham!E:E, "12_Tin", NhatKy_ViPham!F:F, B39, NhatKy_ViPham!C:C, "T11") - SUMIFS(NhatKy_ViPham!K:K, NhatKy_ViPham!E:E, "12_Tin", NhatKy_ViPham!F:F, B39, NhatKy_ViPham!C:C, "T11")</f>
        <v>100</v>
      </c>
      <c r="AC39" s="7">
        <f>100 + SUMIFS(NhatKy_ViPham!J:J, NhatKy_ViPham!E:E, "12_Tin", NhatKy_ViPham!F:F, B39, NhatKy_ViPham!C:C, "T12") - SUMIFS(NhatKy_ViPham!K:K, NhatKy_ViPham!E:E, "12_Tin", NhatKy_ViPham!F:F, B39, NhatKy_ViPham!C:C, "T12")</f>
        <v>100</v>
      </c>
      <c r="AD39" s="7">
        <f>100 + SUMIFS(NhatKy_ViPham!J:J, NhatKy_ViPham!E:E, "12_Tin", NhatKy_ViPham!F:F, B39, NhatKy_ViPham!C:C, "T13") - SUMIFS(NhatKy_ViPham!K:K, NhatKy_ViPham!E:E, "12_Tin", NhatKy_ViPham!F:F, B39, NhatKy_ViPham!C:C, "T13")</f>
        <v>100</v>
      </c>
      <c r="AE39" s="7">
        <f>100 + SUMIFS(NhatKy_ViPham!J:J, NhatKy_ViPham!E:E, "12_Tin", NhatKy_ViPham!F:F, B39, NhatKy_ViPham!C:C, "T14") - SUMIFS(NhatKy_ViPham!K:K, NhatKy_ViPham!E:E, "12_Tin", NhatKy_ViPham!F:F, B39, NhatKy_ViPham!C:C, "T14")</f>
        <v>100</v>
      </c>
      <c r="AF39" s="7">
        <f>100 + SUMIFS(NhatKy_ViPham!J:J, NhatKy_ViPham!E:E, "12_Tin", NhatKy_ViPham!F:F, B39, NhatKy_ViPham!C:C, "T15") - SUMIFS(NhatKy_ViPham!K:K, NhatKy_ViPham!E:E, "12_Tin", NhatKy_ViPham!F:F, B39, NhatKy_ViPham!C:C, "T15")</f>
        <v>100</v>
      </c>
      <c r="AG39" s="7">
        <f>100 + SUMIFS(NhatKy_ViPham!J:J, NhatKy_ViPham!E:E, "12_Tin", NhatKy_ViPham!F:F, B39, NhatKy_ViPham!C:C, "T16") - SUMIFS(NhatKy_ViPham!K:K, NhatKy_ViPham!E:E, "12_Tin", NhatKy_ViPham!F:F, B39, NhatKy_ViPham!C:C, "T16")</f>
        <v>100</v>
      </c>
      <c r="AH39" s="7">
        <f>100 + SUMIFS(NhatKy_ViPham!J:J, NhatKy_ViPham!E:E, "12_Tin", NhatKy_ViPham!F:F, B39, NhatKy_ViPham!C:C, "T17") - SUMIFS(NhatKy_ViPham!K:K, NhatKy_ViPham!E:E, "12_Tin", NhatKy_ViPham!F:F, B39, NhatKy_ViPham!C:C, "T17")</f>
        <v>100</v>
      </c>
      <c r="AI39" s="7">
        <f>100 + SUMIFS(NhatKy_ViPham!J:J, NhatKy_ViPham!E:E, "12_Tin", NhatKy_ViPham!F:F, B39, NhatKy_ViPham!C:C, "T18") - SUMIFS(NhatKy_ViPham!K:K, NhatKy_ViPham!E:E, "12_Tin", NhatKy_ViPham!F:F, B39, NhatKy_ViPham!C:C, "T18")</f>
        <v>100</v>
      </c>
      <c r="AJ39" s="7">
        <f>100 + SUMIFS(NhatKy_ViPham!J:J, NhatKy_ViPham!E:E, "12_Tin", NhatKy_ViPham!F:F, B39, NhatKy_ViPham!C:C, "T19") - SUMIFS(NhatKy_ViPham!K:K, NhatKy_ViPham!E:E, "12_Tin", NhatKy_ViPham!F:F, B39, NhatKy_ViPham!C:C, "T19")</f>
        <v>100</v>
      </c>
      <c r="AK39" s="7">
        <f>100 + SUMIFS(NhatKy_ViPham!J:J, NhatKy_ViPham!E:E, "12_Tin", NhatKy_ViPham!F:F, B39, NhatKy_ViPham!C:C, "T20") - SUMIFS(NhatKy_ViPham!K:K, NhatKy_ViPham!E:E, "12_Tin", NhatKy_ViPham!F:F, B39, NhatKy_ViPham!C:C, "T20")</f>
        <v>100</v>
      </c>
      <c r="AL39" s="7">
        <f>100 + SUMIFS(NhatKy_ViPham!J:J, NhatKy_ViPham!E:E, "12_Tin", NhatKy_ViPham!F:F, B39, NhatKy_ViPham!C:C, "T21") - SUMIFS(NhatKy_ViPham!K:K, NhatKy_ViPham!E:E, "12_Tin", NhatKy_ViPham!F:F, B39, NhatKy_ViPham!C:C, "T21")</f>
        <v>100</v>
      </c>
      <c r="AM39" s="7">
        <f>100 + SUMIFS(NhatKy_ViPham!J:J, NhatKy_ViPham!E:E, "12_Tin", NhatKy_ViPham!F:F, B39, NhatKy_ViPham!C:C, "T22") - SUMIFS(NhatKy_ViPham!K:K, NhatKy_ViPham!E:E, "12_Tin", NhatKy_ViPham!F:F, B39, NhatKy_ViPham!C:C, "T22")</f>
        <v>100</v>
      </c>
      <c r="AN39" s="7">
        <f>100 + SUMIFS(NhatKy_ViPham!J:J, NhatKy_ViPham!E:E, "12_Tin", NhatKy_ViPham!F:F, B39, NhatKy_ViPham!C:C, "T23") - SUMIFS(NhatKy_ViPham!K:K, NhatKy_ViPham!E:E, "12_Tin", NhatKy_ViPham!F:F, B39, NhatKy_ViPham!C:C, "T23")</f>
        <v>100</v>
      </c>
      <c r="AO39" s="7">
        <f>100 + SUMIFS(NhatKy_ViPham!J:J, NhatKy_ViPham!E:E, "12_Tin", NhatKy_ViPham!F:F, B39, NhatKy_ViPham!C:C, "T24") - SUMIFS(NhatKy_ViPham!K:K, NhatKy_ViPham!E:E, "12_Tin", NhatKy_ViPham!F:F, B39, NhatKy_ViPham!C:C, "T24")</f>
        <v>100</v>
      </c>
      <c r="AP39" s="7">
        <f>100 + SUMIFS(NhatKy_ViPham!J:J, NhatKy_ViPham!E:E, "12_Tin", NhatKy_ViPham!F:F, B39, NhatKy_ViPham!C:C, "T25") - SUMIFS(NhatKy_ViPham!K:K, NhatKy_ViPham!E:E, "12_Tin", NhatKy_ViPham!F:F, B39, NhatKy_ViPham!C:C, "T25")</f>
        <v>100</v>
      </c>
      <c r="AQ39" s="7">
        <f>100 + SUMIFS(NhatKy_ViPham!J:J, NhatKy_ViPham!E:E, "12_Tin", NhatKy_ViPham!F:F, B39, NhatKy_ViPham!C:C, "T26") - SUMIFS(NhatKy_ViPham!K:K, NhatKy_ViPham!E:E, "12_Tin", NhatKy_ViPham!F:F, B39, NhatKy_ViPham!C:C, "T26")</f>
        <v>100</v>
      </c>
      <c r="AR39" s="7">
        <f>100 + SUMIFS(NhatKy_ViPham!J:J, NhatKy_ViPham!E:E, "12_Tin", NhatKy_ViPham!F:F, B39, NhatKy_ViPham!C:C, "T27") - SUMIFS(NhatKy_ViPham!K:K, NhatKy_ViPham!E:E, "12_Tin", NhatKy_ViPham!F:F, B39, NhatKy_ViPham!C:C, "T27")</f>
        <v>100</v>
      </c>
      <c r="AS39" s="7">
        <f>100 + SUMIFS(NhatKy_ViPham!J:J, NhatKy_ViPham!E:E, "12_Tin", NhatKy_ViPham!F:F, B39, NhatKy_ViPham!C:C, "T28") - SUMIFS(NhatKy_ViPham!K:K, NhatKy_ViPham!E:E, "12_Tin", NhatKy_ViPham!F:F, B39, NhatKy_ViPham!C:C, "T28")</f>
        <v>100</v>
      </c>
      <c r="AT39" s="7">
        <f>100 + SUMIFS(NhatKy_ViPham!J:J, NhatKy_ViPham!E:E, "12_Tin", NhatKy_ViPham!F:F, B39, NhatKy_ViPham!C:C, "T29") - SUMIFS(NhatKy_ViPham!K:K, NhatKy_ViPham!E:E, "12_Tin", NhatKy_ViPham!F:F, B39, NhatKy_ViPham!C:C, "T29")</f>
        <v>100</v>
      </c>
      <c r="AU39" s="7">
        <f>100 + SUMIFS(NhatKy_ViPham!J:J, NhatKy_ViPham!E:E, "12_Tin", NhatKy_ViPham!F:F, B39, NhatKy_ViPham!C:C, "T30") - SUMIFS(NhatKy_ViPham!K:K, NhatKy_ViPham!E:E, "12_Tin", NhatKy_ViPham!F:F, B39, NhatKy_ViPham!C:C, "T30")</f>
        <v>100</v>
      </c>
      <c r="AV39" s="7">
        <f>100 + SUMIFS(NhatKy_ViPham!J:J, NhatKy_ViPham!E:E, "12_Tin", NhatKy_ViPham!F:F, B39, NhatKy_ViPham!C:C, "T31") - SUMIFS(NhatKy_ViPham!K:K, NhatKy_ViPham!E:E, "12_Tin", NhatKy_ViPham!F:F, B39, NhatKy_ViPham!C:C, "T31")</f>
        <v>100</v>
      </c>
      <c r="AW39" s="7">
        <f>100 + SUMIFS(NhatKy_ViPham!J:J, NhatKy_ViPham!E:E, "12_Tin", NhatKy_ViPham!F:F, B39, NhatKy_ViPham!C:C, "T32") - SUMIFS(NhatKy_ViPham!K:K, NhatKy_ViPham!E:E, "12_Tin", NhatKy_ViPham!F:F, B39, NhatKy_ViPham!C:C, "T32")</f>
        <v>100</v>
      </c>
      <c r="AX39" s="7">
        <f>100 + SUMIFS(NhatKy_ViPham!J:J, NhatKy_ViPham!E:E, "12_Tin", NhatKy_ViPham!F:F, B39, NhatKy_ViPham!C:C, "T33") - SUMIFS(NhatKy_ViPham!K:K, NhatKy_ViPham!E:E, "12_Tin", NhatKy_ViPham!F:F, B39, NhatKy_ViPham!C:C, "T33")</f>
        <v>100</v>
      </c>
      <c r="AY39" s="7">
        <f>100 + SUMIFS(NhatKy_ViPham!J:J, NhatKy_ViPham!E:E, "12_Tin", NhatKy_ViPham!F:F, B39, NhatKy_ViPham!C:C, "T34") - SUMIFS(NhatKy_ViPham!K:K, NhatKy_ViPham!E:E, "12_Tin", NhatKy_ViPham!F:F, B39, NhatKy_ViPham!C:C, "T34")</f>
        <v>100</v>
      </c>
      <c r="AZ39" s="7">
        <f>100 + SUMIFS(NhatKy_ViPham!J:J, NhatKy_ViPham!E:E, "12_Tin", NhatKy_ViPham!F:F, B39, NhatKy_ViPham!C:C, "T35") - SUMIFS(NhatKy_ViPham!K:K, NhatKy_ViPham!E:E, "12_Tin", NhatKy_ViPham!F:F, B39, NhatKy_ViPham!C:C, "T35")</f>
        <v>100</v>
      </c>
      <c r="BA39" s="12">
        <f t="shared" si="0"/>
        <v>100</v>
      </c>
      <c r="BB39" s="11" t="s">
        <v>430</v>
      </c>
      <c r="BC39" s="14" t="str">
        <f t="shared" si="1"/>
        <v>Tốt</v>
      </c>
      <c r="BD39" s="10" t="str">
        <f t="shared" si="2"/>
        <v>🟢 BÌNH THƯỜNG</v>
      </c>
    </row>
    <row r="40" spans="1:56" x14ac:dyDescent="0.25">
      <c r="A40" s="5">
        <v>32</v>
      </c>
      <c r="B40" s="15" t="s">
        <v>2699</v>
      </c>
      <c r="C40" s="5" t="s">
        <v>2700</v>
      </c>
      <c r="D40" s="5" t="s">
        <v>435</v>
      </c>
      <c r="E40" s="11" t="s">
        <v>430</v>
      </c>
      <c r="F40" s="6">
        <f>SUMIFS(NhatKy_ViPham!K:K, NhatKy_ViPham!E:E, "12_Tin", NhatKy_ViPham!F:F, B40, NhatKy_ViPham!H:H, "L01")</f>
        <v>0</v>
      </c>
      <c r="G40" s="6">
        <f>SUMIFS(NhatKy_ViPham!K:K, NhatKy_ViPham!E:E, "12_Tin", NhatKy_ViPham!F:F, B40, NhatKy_ViPham!H:H, "L02")</f>
        <v>0</v>
      </c>
      <c r="H40" s="6">
        <f>SUMIFS(NhatKy_ViPham!K:K, NhatKy_ViPham!E:E, "12_Tin", NhatKy_ViPham!F:F, B40, NhatKy_ViPham!H:H, "L03")</f>
        <v>0</v>
      </c>
      <c r="I40" s="6">
        <f>SUMIFS(NhatKy_ViPham!K:K, NhatKy_ViPham!E:E, "12_Tin", NhatKy_ViPham!F:F, B40, NhatKy_ViPham!H:H, "L04")</f>
        <v>0</v>
      </c>
      <c r="J40" s="6">
        <f>SUMIFS(NhatKy_ViPham!K:K, NhatKy_ViPham!E:E, "12_Tin", NhatKy_ViPham!F:F, B40, NhatKy_ViPham!H:H, "L05")</f>
        <v>0</v>
      </c>
      <c r="K40" s="6">
        <f>SUMIFS(NhatKy_ViPham!K:K, NhatKy_ViPham!E:E, "12_Tin", NhatKy_ViPham!F:F, B40, NhatKy_ViPham!H:H, "L06")</f>
        <v>0</v>
      </c>
      <c r="L40" s="6">
        <f>SUMIFS(NhatKy_ViPham!K:K, NhatKy_ViPham!E:E, "12_Tin", NhatKy_ViPham!F:F, B40, NhatKy_ViPham!H:H, "L07")</f>
        <v>0</v>
      </c>
      <c r="M40" s="6">
        <f>SUMIFS(NhatKy_ViPham!K:K, NhatKy_ViPham!E:E, "12_Tin", NhatKy_ViPham!F:F, B40, NhatKy_ViPham!H:H, "L08")</f>
        <v>0</v>
      </c>
      <c r="N40" s="6">
        <f>SUMIFS(NhatKy_ViPham!K:K, NhatKy_ViPham!E:E, "12_Tin", NhatKy_ViPham!F:F, B40, NhatKy_ViPham!H:H, "L09")</f>
        <v>0</v>
      </c>
      <c r="O40" s="6">
        <f>SUMIFS(NhatKy_ViPham!K:K, NhatKy_ViPham!E:E, "12_Tin", NhatKy_ViPham!F:F, B40, NhatKy_ViPham!H:H, "L10")</f>
        <v>0</v>
      </c>
      <c r="P40" s="12">
        <f>SUMIFS(NhatKy_ViPham!J:J, NhatKy_ViPham!E:E, "12_Tin", NhatKy_ViPham!F:F, B40)</f>
        <v>0</v>
      </c>
      <c r="Q40" s="13">
        <f>SUMIFS(NhatKy_ViPham!K:K, NhatKy_ViPham!E:E, "12_Tin", NhatKy_ViPham!F:F, B40)</f>
        <v>0</v>
      </c>
      <c r="R40" s="6">
        <f>100 + SUMIFS(NhatKy_ViPham!J:J, NhatKy_ViPham!E:E, "12_Tin", NhatKy_ViPham!F:F, B40, NhatKy_ViPham!C:C, "T1") - SUMIFS(NhatKy_ViPham!K:K, NhatKy_ViPham!E:E, "12_Tin", NhatKy_ViPham!F:F, B40, NhatKy_ViPham!C:C, "T1")</f>
        <v>100</v>
      </c>
      <c r="S40" s="6">
        <f>100 + SUMIFS(NhatKy_ViPham!J:J, NhatKy_ViPham!E:E, "12_Tin", NhatKy_ViPham!F:F, B40, NhatKy_ViPham!C:C, "T2") - SUMIFS(NhatKy_ViPham!K:K, NhatKy_ViPham!E:E, "12_Tin", NhatKy_ViPham!F:F, B40, NhatKy_ViPham!C:C, "T2")</f>
        <v>100</v>
      </c>
      <c r="T40" s="6">
        <f>100 + SUMIFS(NhatKy_ViPham!J:J, NhatKy_ViPham!E:E, "12_Tin", NhatKy_ViPham!F:F, B40, NhatKy_ViPham!C:C, "T3") - SUMIFS(NhatKy_ViPham!K:K, NhatKy_ViPham!E:E, "12_Tin", NhatKy_ViPham!F:F, B40, NhatKy_ViPham!C:C, "T3")</f>
        <v>100</v>
      </c>
      <c r="U40" s="6">
        <f>100 + SUMIFS(NhatKy_ViPham!J:J, NhatKy_ViPham!E:E, "12_Tin", NhatKy_ViPham!F:F, B40, NhatKy_ViPham!C:C, "T4") - SUMIFS(NhatKy_ViPham!K:K, NhatKy_ViPham!E:E, "12_Tin", NhatKy_ViPham!F:F, B40, NhatKy_ViPham!C:C, "T4")</f>
        <v>100</v>
      </c>
      <c r="V40" s="6">
        <f>100 + SUMIFS(NhatKy_ViPham!J:J, NhatKy_ViPham!E:E, "12_Tin", NhatKy_ViPham!F:F, B40, NhatKy_ViPham!C:C, "T5") - SUMIFS(NhatKy_ViPham!K:K, NhatKy_ViPham!E:E, "12_Tin", NhatKy_ViPham!F:F, B40, NhatKy_ViPham!C:C, "T5")</f>
        <v>100</v>
      </c>
      <c r="W40" s="6">
        <f>100 + SUMIFS(NhatKy_ViPham!J:J, NhatKy_ViPham!E:E, "12_Tin", NhatKy_ViPham!F:F, B40, NhatKy_ViPham!C:C, "T6") - SUMIFS(NhatKy_ViPham!K:K, NhatKy_ViPham!E:E, "12_Tin", NhatKy_ViPham!F:F, B40, NhatKy_ViPham!C:C, "T6")</f>
        <v>100</v>
      </c>
      <c r="X40" s="6">
        <f>100 + SUMIFS(NhatKy_ViPham!J:J, NhatKy_ViPham!E:E, "12_Tin", NhatKy_ViPham!F:F, B40, NhatKy_ViPham!C:C, "T7") - SUMIFS(NhatKy_ViPham!K:K, NhatKy_ViPham!E:E, "12_Tin", NhatKy_ViPham!F:F, B40, NhatKy_ViPham!C:C, "T7")</f>
        <v>100</v>
      </c>
      <c r="Y40" s="6">
        <f>100 + SUMIFS(NhatKy_ViPham!J:J, NhatKy_ViPham!E:E, "12_Tin", NhatKy_ViPham!F:F, B40, NhatKy_ViPham!C:C, "T8") - SUMIFS(NhatKy_ViPham!K:K, NhatKy_ViPham!E:E, "12_Tin", NhatKy_ViPham!F:F, B40, NhatKy_ViPham!C:C, "T8")</f>
        <v>100</v>
      </c>
      <c r="Z40" s="6">
        <f>100 + SUMIFS(NhatKy_ViPham!J:J, NhatKy_ViPham!E:E, "12_Tin", NhatKy_ViPham!F:F, B40, NhatKy_ViPham!C:C, "T9") - SUMIFS(NhatKy_ViPham!K:K, NhatKy_ViPham!E:E, "12_Tin", NhatKy_ViPham!F:F, B40, NhatKy_ViPham!C:C, "T9")</f>
        <v>100</v>
      </c>
      <c r="AA40" s="6">
        <f>100 + SUMIFS(NhatKy_ViPham!J:J, NhatKy_ViPham!E:E, "12_Tin", NhatKy_ViPham!F:F, B40, NhatKy_ViPham!C:C, "T10") - SUMIFS(NhatKy_ViPham!K:K, NhatKy_ViPham!E:E, "12_Tin", NhatKy_ViPham!F:F, B40, NhatKy_ViPham!C:C, "T10")</f>
        <v>100</v>
      </c>
      <c r="AB40" s="6">
        <f>100 + SUMIFS(NhatKy_ViPham!J:J, NhatKy_ViPham!E:E, "12_Tin", NhatKy_ViPham!F:F, B40, NhatKy_ViPham!C:C, "T11") - SUMIFS(NhatKy_ViPham!K:K, NhatKy_ViPham!E:E, "12_Tin", NhatKy_ViPham!F:F, B40, NhatKy_ViPham!C:C, "T11")</f>
        <v>100</v>
      </c>
      <c r="AC40" s="6">
        <f>100 + SUMIFS(NhatKy_ViPham!J:J, NhatKy_ViPham!E:E, "12_Tin", NhatKy_ViPham!F:F, B40, NhatKy_ViPham!C:C, "T12") - SUMIFS(NhatKy_ViPham!K:K, NhatKy_ViPham!E:E, "12_Tin", NhatKy_ViPham!F:F, B40, NhatKy_ViPham!C:C, "T12")</f>
        <v>100</v>
      </c>
      <c r="AD40" s="6">
        <f>100 + SUMIFS(NhatKy_ViPham!J:J, NhatKy_ViPham!E:E, "12_Tin", NhatKy_ViPham!F:F, B40, NhatKy_ViPham!C:C, "T13") - SUMIFS(NhatKy_ViPham!K:K, NhatKy_ViPham!E:E, "12_Tin", NhatKy_ViPham!F:F, B40, NhatKy_ViPham!C:C, "T13")</f>
        <v>100</v>
      </c>
      <c r="AE40" s="6">
        <f>100 + SUMIFS(NhatKy_ViPham!J:J, NhatKy_ViPham!E:E, "12_Tin", NhatKy_ViPham!F:F, B40, NhatKy_ViPham!C:C, "T14") - SUMIFS(NhatKy_ViPham!K:K, NhatKy_ViPham!E:E, "12_Tin", NhatKy_ViPham!F:F, B40, NhatKy_ViPham!C:C, "T14")</f>
        <v>100</v>
      </c>
      <c r="AF40" s="6">
        <f>100 + SUMIFS(NhatKy_ViPham!J:J, NhatKy_ViPham!E:E, "12_Tin", NhatKy_ViPham!F:F, B40, NhatKy_ViPham!C:C, "T15") - SUMIFS(NhatKy_ViPham!K:K, NhatKy_ViPham!E:E, "12_Tin", NhatKy_ViPham!F:F, B40, NhatKy_ViPham!C:C, "T15")</f>
        <v>100</v>
      </c>
      <c r="AG40" s="6">
        <f>100 + SUMIFS(NhatKy_ViPham!J:J, NhatKy_ViPham!E:E, "12_Tin", NhatKy_ViPham!F:F, B40, NhatKy_ViPham!C:C, "T16") - SUMIFS(NhatKy_ViPham!K:K, NhatKy_ViPham!E:E, "12_Tin", NhatKy_ViPham!F:F, B40, NhatKy_ViPham!C:C, "T16")</f>
        <v>100</v>
      </c>
      <c r="AH40" s="6">
        <f>100 + SUMIFS(NhatKy_ViPham!J:J, NhatKy_ViPham!E:E, "12_Tin", NhatKy_ViPham!F:F, B40, NhatKy_ViPham!C:C, "T17") - SUMIFS(NhatKy_ViPham!K:K, NhatKy_ViPham!E:E, "12_Tin", NhatKy_ViPham!F:F, B40, NhatKy_ViPham!C:C, "T17")</f>
        <v>100</v>
      </c>
      <c r="AI40" s="6">
        <f>100 + SUMIFS(NhatKy_ViPham!J:J, NhatKy_ViPham!E:E, "12_Tin", NhatKy_ViPham!F:F, B40, NhatKy_ViPham!C:C, "T18") - SUMIFS(NhatKy_ViPham!K:K, NhatKy_ViPham!E:E, "12_Tin", NhatKy_ViPham!F:F, B40, NhatKy_ViPham!C:C, "T18")</f>
        <v>100</v>
      </c>
      <c r="AJ40" s="6">
        <f>100 + SUMIFS(NhatKy_ViPham!J:J, NhatKy_ViPham!E:E, "12_Tin", NhatKy_ViPham!F:F, B40, NhatKy_ViPham!C:C, "T19") - SUMIFS(NhatKy_ViPham!K:K, NhatKy_ViPham!E:E, "12_Tin", NhatKy_ViPham!F:F, B40, NhatKy_ViPham!C:C, "T19")</f>
        <v>100</v>
      </c>
      <c r="AK40" s="6">
        <f>100 + SUMIFS(NhatKy_ViPham!J:J, NhatKy_ViPham!E:E, "12_Tin", NhatKy_ViPham!F:F, B40, NhatKy_ViPham!C:C, "T20") - SUMIFS(NhatKy_ViPham!K:K, NhatKy_ViPham!E:E, "12_Tin", NhatKy_ViPham!F:F, B40, NhatKy_ViPham!C:C, "T20")</f>
        <v>100</v>
      </c>
      <c r="AL40" s="6">
        <f>100 + SUMIFS(NhatKy_ViPham!J:J, NhatKy_ViPham!E:E, "12_Tin", NhatKy_ViPham!F:F, B40, NhatKy_ViPham!C:C, "T21") - SUMIFS(NhatKy_ViPham!K:K, NhatKy_ViPham!E:E, "12_Tin", NhatKy_ViPham!F:F, B40, NhatKy_ViPham!C:C, "T21")</f>
        <v>100</v>
      </c>
      <c r="AM40" s="6">
        <f>100 + SUMIFS(NhatKy_ViPham!J:J, NhatKy_ViPham!E:E, "12_Tin", NhatKy_ViPham!F:F, B40, NhatKy_ViPham!C:C, "T22") - SUMIFS(NhatKy_ViPham!K:K, NhatKy_ViPham!E:E, "12_Tin", NhatKy_ViPham!F:F, B40, NhatKy_ViPham!C:C, "T22")</f>
        <v>100</v>
      </c>
      <c r="AN40" s="6">
        <f>100 + SUMIFS(NhatKy_ViPham!J:J, NhatKy_ViPham!E:E, "12_Tin", NhatKy_ViPham!F:F, B40, NhatKy_ViPham!C:C, "T23") - SUMIFS(NhatKy_ViPham!K:K, NhatKy_ViPham!E:E, "12_Tin", NhatKy_ViPham!F:F, B40, NhatKy_ViPham!C:C, "T23")</f>
        <v>100</v>
      </c>
      <c r="AO40" s="6">
        <f>100 + SUMIFS(NhatKy_ViPham!J:J, NhatKy_ViPham!E:E, "12_Tin", NhatKy_ViPham!F:F, B40, NhatKy_ViPham!C:C, "T24") - SUMIFS(NhatKy_ViPham!K:K, NhatKy_ViPham!E:E, "12_Tin", NhatKy_ViPham!F:F, B40, NhatKy_ViPham!C:C, "T24")</f>
        <v>100</v>
      </c>
      <c r="AP40" s="6">
        <f>100 + SUMIFS(NhatKy_ViPham!J:J, NhatKy_ViPham!E:E, "12_Tin", NhatKy_ViPham!F:F, B40, NhatKy_ViPham!C:C, "T25") - SUMIFS(NhatKy_ViPham!K:K, NhatKy_ViPham!E:E, "12_Tin", NhatKy_ViPham!F:F, B40, NhatKy_ViPham!C:C, "T25")</f>
        <v>100</v>
      </c>
      <c r="AQ40" s="6">
        <f>100 + SUMIFS(NhatKy_ViPham!J:J, NhatKy_ViPham!E:E, "12_Tin", NhatKy_ViPham!F:F, B40, NhatKy_ViPham!C:C, "T26") - SUMIFS(NhatKy_ViPham!K:K, NhatKy_ViPham!E:E, "12_Tin", NhatKy_ViPham!F:F, B40, NhatKy_ViPham!C:C, "T26")</f>
        <v>100</v>
      </c>
      <c r="AR40" s="6">
        <f>100 + SUMIFS(NhatKy_ViPham!J:J, NhatKy_ViPham!E:E, "12_Tin", NhatKy_ViPham!F:F, B40, NhatKy_ViPham!C:C, "T27") - SUMIFS(NhatKy_ViPham!K:K, NhatKy_ViPham!E:E, "12_Tin", NhatKy_ViPham!F:F, B40, NhatKy_ViPham!C:C, "T27")</f>
        <v>100</v>
      </c>
      <c r="AS40" s="6">
        <f>100 + SUMIFS(NhatKy_ViPham!J:J, NhatKy_ViPham!E:E, "12_Tin", NhatKy_ViPham!F:F, B40, NhatKy_ViPham!C:C, "T28") - SUMIFS(NhatKy_ViPham!K:K, NhatKy_ViPham!E:E, "12_Tin", NhatKy_ViPham!F:F, B40, NhatKy_ViPham!C:C, "T28")</f>
        <v>100</v>
      </c>
      <c r="AT40" s="6">
        <f>100 + SUMIFS(NhatKy_ViPham!J:J, NhatKy_ViPham!E:E, "12_Tin", NhatKy_ViPham!F:F, B40, NhatKy_ViPham!C:C, "T29") - SUMIFS(NhatKy_ViPham!K:K, NhatKy_ViPham!E:E, "12_Tin", NhatKy_ViPham!F:F, B40, NhatKy_ViPham!C:C, "T29")</f>
        <v>100</v>
      </c>
      <c r="AU40" s="6">
        <f>100 + SUMIFS(NhatKy_ViPham!J:J, NhatKy_ViPham!E:E, "12_Tin", NhatKy_ViPham!F:F, B40, NhatKy_ViPham!C:C, "T30") - SUMIFS(NhatKy_ViPham!K:K, NhatKy_ViPham!E:E, "12_Tin", NhatKy_ViPham!F:F, B40, NhatKy_ViPham!C:C, "T30")</f>
        <v>100</v>
      </c>
      <c r="AV40" s="6">
        <f>100 + SUMIFS(NhatKy_ViPham!J:J, NhatKy_ViPham!E:E, "12_Tin", NhatKy_ViPham!F:F, B40, NhatKy_ViPham!C:C, "T31") - SUMIFS(NhatKy_ViPham!K:K, NhatKy_ViPham!E:E, "12_Tin", NhatKy_ViPham!F:F, B40, NhatKy_ViPham!C:C, "T31")</f>
        <v>100</v>
      </c>
      <c r="AW40" s="6">
        <f>100 + SUMIFS(NhatKy_ViPham!J:J, NhatKy_ViPham!E:E, "12_Tin", NhatKy_ViPham!F:F, B40, NhatKy_ViPham!C:C, "T32") - SUMIFS(NhatKy_ViPham!K:K, NhatKy_ViPham!E:E, "12_Tin", NhatKy_ViPham!F:F, B40, NhatKy_ViPham!C:C, "T32")</f>
        <v>100</v>
      </c>
      <c r="AX40" s="6">
        <f>100 + SUMIFS(NhatKy_ViPham!J:J, NhatKy_ViPham!E:E, "12_Tin", NhatKy_ViPham!F:F, B40, NhatKy_ViPham!C:C, "T33") - SUMIFS(NhatKy_ViPham!K:K, NhatKy_ViPham!E:E, "12_Tin", NhatKy_ViPham!F:F, B40, NhatKy_ViPham!C:C, "T33")</f>
        <v>100</v>
      </c>
      <c r="AY40" s="6">
        <f>100 + SUMIFS(NhatKy_ViPham!J:J, NhatKy_ViPham!E:E, "12_Tin", NhatKy_ViPham!F:F, B40, NhatKy_ViPham!C:C, "T34") - SUMIFS(NhatKy_ViPham!K:K, NhatKy_ViPham!E:E, "12_Tin", NhatKy_ViPham!F:F, B40, NhatKy_ViPham!C:C, "T34")</f>
        <v>100</v>
      </c>
      <c r="AZ40" s="6">
        <f>100 + SUMIFS(NhatKy_ViPham!J:J, NhatKy_ViPham!E:E, "12_Tin", NhatKy_ViPham!F:F, B40, NhatKy_ViPham!C:C, "T35") - SUMIFS(NhatKy_ViPham!K:K, NhatKy_ViPham!E:E, "12_Tin", NhatKy_ViPham!F:F, B40, NhatKy_ViPham!C:C, "T35")</f>
        <v>100</v>
      </c>
      <c r="BA40" s="12">
        <f t="shared" si="0"/>
        <v>100</v>
      </c>
      <c r="BB40" s="11" t="s">
        <v>430</v>
      </c>
      <c r="BC40" s="16" t="str">
        <f t="shared" si="1"/>
        <v>Tốt</v>
      </c>
      <c r="BD40" s="15" t="str">
        <f t="shared" si="2"/>
        <v>🟢 BÌNH THƯỜNG</v>
      </c>
    </row>
    <row r="41" spans="1:56" x14ac:dyDescent="0.25">
      <c r="A41" s="4">
        <v>33</v>
      </c>
      <c r="B41" s="10" t="s">
        <v>2701</v>
      </c>
      <c r="C41" s="4" t="s">
        <v>2702</v>
      </c>
      <c r="D41" s="4" t="s">
        <v>429</v>
      </c>
      <c r="E41" s="11" t="s">
        <v>430</v>
      </c>
      <c r="F41" s="7">
        <f>SUMIFS(NhatKy_ViPham!K:K, NhatKy_ViPham!E:E, "12_Tin", NhatKy_ViPham!F:F, B41, NhatKy_ViPham!H:H, "L01")</f>
        <v>0</v>
      </c>
      <c r="G41" s="7">
        <f>SUMIFS(NhatKy_ViPham!K:K, NhatKy_ViPham!E:E, "12_Tin", NhatKy_ViPham!F:F, B41, NhatKy_ViPham!H:H, "L02")</f>
        <v>0</v>
      </c>
      <c r="H41" s="7">
        <f>SUMIFS(NhatKy_ViPham!K:K, NhatKy_ViPham!E:E, "12_Tin", NhatKy_ViPham!F:F, B41, NhatKy_ViPham!H:H, "L03")</f>
        <v>0</v>
      </c>
      <c r="I41" s="7">
        <f>SUMIFS(NhatKy_ViPham!K:K, NhatKy_ViPham!E:E, "12_Tin", NhatKy_ViPham!F:F, B41, NhatKy_ViPham!H:H, "L04")</f>
        <v>0</v>
      </c>
      <c r="J41" s="7">
        <f>SUMIFS(NhatKy_ViPham!K:K, NhatKy_ViPham!E:E, "12_Tin", NhatKy_ViPham!F:F, B41, NhatKy_ViPham!H:H, "L05")</f>
        <v>0</v>
      </c>
      <c r="K41" s="7">
        <f>SUMIFS(NhatKy_ViPham!K:K, NhatKy_ViPham!E:E, "12_Tin", NhatKy_ViPham!F:F, B41, NhatKy_ViPham!H:H, "L06")</f>
        <v>0</v>
      </c>
      <c r="L41" s="7">
        <f>SUMIFS(NhatKy_ViPham!K:K, NhatKy_ViPham!E:E, "12_Tin", NhatKy_ViPham!F:F, B41, NhatKy_ViPham!H:H, "L07")</f>
        <v>0</v>
      </c>
      <c r="M41" s="7">
        <f>SUMIFS(NhatKy_ViPham!K:K, NhatKy_ViPham!E:E, "12_Tin", NhatKy_ViPham!F:F, B41, NhatKy_ViPham!H:H, "L08")</f>
        <v>0</v>
      </c>
      <c r="N41" s="7">
        <f>SUMIFS(NhatKy_ViPham!K:K, NhatKy_ViPham!E:E, "12_Tin", NhatKy_ViPham!F:F, B41, NhatKy_ViPham!H:H, "L09")</f>
        <v>0</v>
      </c>
      <c r="O41" s="7">
        <f>SUMIFS(NhatKy_ViPham!K:K, NhatKy_ViPham!E:E, "12_Tin", NhatKy_ViPham!F:F, B41, NhatKy_ViPham!H:H, "L10")</f>
        <v>0</v>
      </c>
      <c r="P41" s="12">
        <f>SUMIFS(NhatKy_ViPham!J:J, NhatKy_ViPham!E:E, "12_Tin", NhatKy_ViPham!F:F, B41)</f>
        <v>0</v>
      </c>
      <c r="Q41" s="13">
        <f>SUMIFS(NhatKy_ViPham!K:K, NhatKy_ViPham!E:E, "12_Tin", NhatKy_ViPham!F:F, B41)</f>
        <v>0</v>
      </c>
      <c r="R41" s="7">
        <f>100 + SUMIFS(NhatKy_ViPham!J:J, NhatKy_ViPham!E:E, "12_Tin", NhatKy_ViPham!F:F, B41, NhatKy_ViPham!C:C, "T1") - SUMIFS(NhatKy_ViPham!K:K, NhatKy_ViPham!E:E, "12_Tin", NhatKy_ViPham!F:F, B41, NhatKy_ViPham!C:C, "T1")</f>
        <v>100</v>
      </c>
      <c r="S41" s="7">
        <f>100 + SUMIFS(NhatKy_ViPham!J:J, NhatKy_ViPham!E:E, "12_Tin", NhatKy_ViPham!F:F, B41, NhatKy_ViPham!C:C, "T2") - SUMIFS(NhatKy_ViPham!K:K, NhatKy_ViPham!E:E, "12_Tin", NhatKy_ViPham!F:F, B41, NhatKy_ViPham!C:C, "T2")</f>
        <v>100</v>
      </c>
      <c r="T41" s="7">
        <f>100 + SUMIFS(NhatKy_ViPham!J:J, NhatKy_ViPham!E:E, "12_Tin", NhatKy_ViPham!F:F, B41, NhatKy_ViPham!C:C, "T3") - SUMIFS(NhatKy_ViPham!K:K, NhatKy_ViPham!E:E, "12_Tin", NhatKy_ViPham!F:F, B41, NhatKy_ViPham!C:C, "T3")</f>
        <v>100</v>
      </c>
      <c r="U41" s="7">
        <f>100 + SUMIFS(NhatKy_ViPham!J:J, NhatKy_ViPham!E:E, "12_Tin", NhatKy_ViPham!F:F, B41, NhatKy_ViPham!C:C, "T4") - SUMIFS(NhatKy_ViPham!K:K, NhatKy_ViPham!E:E, "12_Tin", NhatKy_ViPham!F:F, B41, NhatKy_ViPham!C:C, "T4")</f>
        <v>100</v>
      </c>
      <c r="V41" s="7">
        <f>100 + SUMIFS(NhatKy_ViPham!J:J, NhatKy_ViPham!E:E, "12_Tin", NhatKy_ViPham!F:F, B41, NhatKy_ViPham!C:C, "T5") - SUMIFS(NhatKy_ViPham!K:K, NhatKy_ViPham!E:E, "12_Tin", NhatKy_ViPham!F:F, B41, NhatKy_ViPham!C:C, "T5")</f>
        <v>100</v>
      </c>
      <c r="W41" s="7">
        <f>100 + SUMIFS(NhatKy_ViPham!J:J, NhatKy_ViPham!E:E, "12_Tin", NhatKy_ViPham!F:F, B41, NhatKy_ViPham!C:C, "T6") - SUMIFS(NhatKy_ViPham!K:K, NhatKy_ViPham!E:E, "12_Tin", NhatKy_ViPham!F:F, B41, NhatKy_ViPham!C:C, "T6")</f>
        <v>100</v>
      </c>
      <c r="X41" s="7">
        <f>100 + SUMIFS(NhatKy_ViPham!J:J, NhatKy_ViPham!E:E, "12_Tin", NhatKy_ViPham!F:F, B41, NhatKy_ViPham!C:C, "T7") - SUMIFS(NhatKy_ViPham!K:K, NhatKy_ViPham!E:E, "12_Tin", NhatKy_ViPham!F:F, B41, NhatKy_ViPham!C:C, "T7")</f>
        <v>100</v>
      </c>
      <c r="Y41" s="7">
        <f>100 + SUMIFS(NhatKy_ViPham!J:J, NhatKy_ViPham!E:E, "12_Tin", NhatKy_ViPham!F:F, B41, NhatKy_ViPham!C:C, "T8") - SUMIFS(NhatKy_ViPham!K:K, NhatKy_ViPham!E:E, "12_Tin", NhatKy_ViPham!F:F, B41, NhatKy_ViPham!C:C, "T8")</f>
        <v>100</v>
      </c>
      <c r="Z41" s="7">
        <f>100 + SUMIFS(NhatKy_ViPham!J:J, NhatKy_ViPham!E:E, "12_Tin", NhatKy_ViPham!F:F, B41, NhatKy_ViPham!C:C, "T9") - SUMIFS(NhatKy_ViPham!K:K, NhatKy_ViPham!E:E, "12_Tin", NhatKy_ViPham!F:F, B41, NhatKy_ViPham!C:C, "T9")</f>
        <v>100</v>
      </c>
      <c r="AA41" s="7">
        <f>100 + SUMIFS(NhatKy_ViPham!J:J, NhatKy_ViPham!E:E, "12_Tin", NhatKy_ViPham!F:F, B41, NhatKy_ViPham!C:C, "T10") - SUMIFS(NhatKy_ViPham!K:K, NhatKy_ViPham!E:E, "12_Tin", NhatKy_ViPham!F:F, B41, NhatKy_ViPham!C:C, "T10")</f>
        <v>100</v>
      </c>
      <c r="AB41" s="7">
        <f>100 + SUMIFS(NhatKy_ViPham!J:J, NhatKy_ViPham!E:E, "12_Tin", NhatKy_ViPham!F:F, B41, NhatKy_ViPham!C:C, "T11") - SUMIFS(NhatKy_ViPham!K:K, NhatKy_ViPham!E:E, "12_Tin", NhatKy_ViPham!F:F, B41, NhatKy_ViPham!C:C, "T11")</f>
        <v>100</v>
      </c>
      <c r="AC41" s="7">
        <f>100 + SUMIFS(NhatKy_ViPham!J:J, NhatKy_ViPham!E:E, "12_Tin", NhatKy_ViPham!F:F, B41, NhatKy_ViPham!C:C, "T12") - SUMIFS(NhatKy_ViPham!K:K, NhatKy_ViPham!E:E, "12_Tin", NhatKy_ViPham!F:F, B41, NhatKy_ViPham!C:C, "T12")</f>
        <v>100</v>
      </c>
      <c r="AD41" s="7">
        <f>100 + SUMIFS(NhatKy_ViPham!J:J, NhatKy_ViPham!E:E, "12_Tin", NhatKy_ViPham!F:F, B41, NhatKy_ViPham!C:C, "T13") - SUMIFS(NhatKy_ViPham!K:K, NhatKy_ViPham!E:E, "12_Tin", NhatKy_ViPham!F:F, B41, NhatKy_ViPham!C:C, "T13")</f>
        <v>100</v>
      </c>
      <c r="AE41" s="7">
        <f>100 + SUMIFS(NhatKy_ViPham!J:J, NhatKy_ViPham!E:E, "12_Tin", NhatKy_ViPham!F:F, B41, NhatKy_ViPham!C:C, "T14") - SUMIFS(NhatKy_ViPham!K:K, NhatKy_ViPham!E:E, "12_Tin", NhatKy_ViPham!F:F, B41, NhatKy_ViPham!C:C, "T14")</f>
        <v>100</v>
      </c>
      <c r="AF41" s="7">
        <f>100 + SUMIFS(NhatKy_ViPham!J:J, NhatKy_ViPham!E:E, "12_Tin", NhatKy_ViPham!F:F, B41, NhatKy_ViPham!C:C, "T15") - SUMIFS(NhatKy_ViPham!K:K, NhatKy_ViPham!E:E, "12_Tin", NhatKy_ViPham!F:F, B41, NhatKy_ViPham!C:C, "T15")</f>
        <v>100</v>
      </c>
      <c r="AG41" s="7">
        <f>100 + SUMIFS(NhatKy_ViPham!J:J, NhatKy_ViPham!E:E, "12_Tin", NhatKy_ViPham!F:F, B41, NhatKy_ViPham!C:C, "T16") - SUMIFS(NhatKy_ViPham!K:K, NhatKy_ViPham!E:E, "12_Tin", NhatKy_ViPham!F:F, B41, NhatKy_ViPham!C:C, "T16")</f>
        <v>100</v>
      </c>
      <c r="AH41" s="7">
        <f>100 + SUMIFS(NhatKy_ViPham!J:J, NhatKy_ViPham!E:E, "12_Tin", NhatKy_ViPham!F:F, B41, NhatKy_ViPham!C:C, "T17") - SUMIFS(NhatKy_ViPham!K:K, NhatKy_ViPham!E:E, "12_Tin", NhatKy_ViPham!F:F, B41, NhatKy_ViPham!C:C, "T17")</f>
        <v>100</v>
      </c>
      <c r="AI41" s="7">
        <f>100 + SUMIFS(NhatKy_ViPham!J:J, NhatKy_ViPham!E:E, "12_Tin", NhatKy_ViPham!F:F, B41, NhatKy_ViPham!C:C, "T18") - SUMIFS(NhatKy_ViPham!K:K, NhatKy_ViPham!E:E, "12_Tin", NhatKy_ViPham!F:F, B41, NhatKy_ViPham!C:C, "T18")</f>
        <v>100</v>
      </c>
      <c r="AJ41" s="7">
        <f>100 + SUMIFS(NhatKy_ViPham!J:J, NhatKy_ViPham!E:E, "12_Tin", NhatKy_ViPham!F:F, B41, NhatKy_ViPham!C:C, "T19") - SUMIFS(NhatKy_ViPham!K:K, NhatKy_ViPham!E:E, "12_Tin", NhatKy_ViPham!F:F, B41, NhatKy_ViPham!C:C, "T19")</f>
        <v>100</v>
      </c>
      <c r="AK41" s="7">
        <f>100 + SUMIFS(NhatKy_ViPham!J:J, NhatKy_ViPham!E:E, "12_Tin", NhatKy_ViPham!F:F, B41, NhatKy_ViPham!C:C, "T20") - SUMIFS(NhatKy_ViPham!K:K, NhatKy_ViPham!E:E, "12_Tin", NhatKy_ViPham!F:F, B41, NhatKy_ViPham!C:C, "T20")</f>
        <v>100</v>
      </c>
      <c r="AL41" s="7">
        <f>100 + SUMIFS(NhatKy_ViPham!J:J, NhatKy_ViPham!E:E, "12_Tin", NhatKy_ViPham!F:F, B41, NhatKy_ViPham!C:C, "T21") - SUMIFS(NhatKy_ViPham!K:K, NhatKy_ViPham!E:E, "12_Tin", NhatKy_ViPham!F:F, B41, NhatKy_ViPham!C:C, "T21")</f>
        <v>100</v>
      </c>
      <c r="AM41" s="7">
        <f>100 + SUMIFS(NhatKy_ViPham!J:J, NhatKy_ViPham!E:E, "12_Tin", NhatKy_ViPham!F:F, B41, NhatKy_ViPham!C:C, "T22") - SUMIFS(NhatKy_ViPham!K:K, NhatKy_ViPham!E:E, "12_Tin", NhatKy_ViPham!F:F, B41, NhatKy_ViPham!C:C, "T22")</f>
        <v>100</v>
      </c>
      <c r="AN41" s="7">
        <f>100 + SUMIFS(NhatKy_ViPham!J:J, NhatKy_ViPham!E:E, "12_Tin", NhatKy_ViPham!F:F, B41, NhatKy_ViPham!C:C, "T23") - SUMIFS(NhatKy_ViPham!K:K, NhatKy_ViPham!E:E, "12_Tin", NhatKy_ViPham!F:F, B41, NhatKy_ViPham!C:C, "T23")</f>
        <v>100</v>
      </c>
      <c r="AO41" s="7">
        <f>100 + SUMIFS(NhatKy_ViPham!J:J, NhatKy_ViPham!E:E, "12_Tin", NhatKy_ViPham!F:F, B41, NhatKy_ViPham!C:C, "T24") - SUMIFS(NhatKy_ViPham!K:K, NhatKy_ViPham!E:E, "12_Tin", NhatKy_ViPham!F:F, B41, NhatKy_ViPham!C:C, "T24")</f>
        <v>100</v>
      </c>
      <c r="AP41" s="7">
        <f>100 + SUMIFS(NhatKy_ViPham!J:J, NhatKy_ViPham!E:E, "12_Tin", NhatKy_ViPham!F:F, B41, NhatKy_ViPham!C:C, "T25") - SUMIFS(NhatKy_ViPham!K:K, NhatKy_ViPham!E:E, "12_Tin", NhatKy_ViPham!F:F, B41, NhatKy_ViPham!C:C, "T25")</f>
        <v>100</v>
      </c>
      <c r="AQ41" s="7">
        <f>100 + SUMIFS(NhatKy_ViPham!J:J, NhatKy_ViPham!E:E, "12_Tin", NhatKy_ViPham!F:F, B41, NhatKy_ViPham!C:C, "T26") - SUMIFS(NhatKy_ViPham!K:K, NhatKy_ViPham!E:E, "12_Tin", NhatKy_ViPham!F:F, B41, NhatKy_ViPham!C:C, "T26")</f>
        <v>100</v>
      </c>
      <c r="AR41" s="7">
        <f>100 + SUMIFS(NhatKy_ViPham!J:J, NhatKy_ViPham!E:E, "12_Tin", NhatKy_ViPham!F:F, B41, NhatKy_ViPham!C:C, "T27") - SUMIFS(NhatKy_ViPham!K:K, NhatKy_ViPham!E:E, "12_Tin", NhatKy_ViPham!F:F, B41, NhatKy_ViPham!C:C, "T27")</f>
        <v>100</v>
      </c>
      <c r="AS41" s="7">
        <f>100 + SUMIFS(NhatKy_ViPham!J:J, NhatKy_ViPham!E:E, "12_Tin", NhatKy_ViPham!F:F, B41, NhatKy_ViPham!C:C, "T28") - SUMIFS(NhatKy_ViPham!K:K, NhatKy_ViPham!E:E, "12_Tin", NhatKy_ViPham!F:F, B41, NhatKy_ViPham!C:C, "T28")</f>
        <v>100</v>
      </c>
      <c r="AT41" s="7">
        <f>100 + SUMIFS(NhatKy_ViPham!J:J, NhatKy_ViPham!E:E, "12_Tin", NhatKy_ViPham!F:F, B41, NhatKy_ViPham!C:C, "T29") - SUMIFS(NhatKy_ViPham!K:K, NhatKy_ViPham!E:E, "12_Tin", NhatKy_ViPham!F:F, B41, NhatKy_ViPham!C:C, "T29")</f>
        <v>100</v>
      </c>
      <c r="AU41" s="7">
        <f>100 + SUMIFS(NhatKy_ViPham!J:J, NhatKy_ViPham!E:E, "12_Tin", NhatKy_ViPham!F:F, B41, NhatKy_ViPham!C:C, "T30") - SUMIFS(NhatKy_ViPham!K:K, NhatKy_ViPham!E:E, "12_Tin", NhatKy_ViPham!F:F, B41, NhatKy_ViPham!C:C, "T30")</f>
        <v>100</v>
      </c>
      <c r="AV41" s="7">
        <f>100 + SUMIFS(NhatKy_ViPham!J:J, NhatKy_ViPham!E:E, "12_Tin", NhatKy_ViPham!F:F, B41, NhatKy_ViPham!C:C, "T31") - SUMIFS(NhatKy_ViPham!K:K, NhatKy_ViPham!E:E, "12_Tin", NhatKy_ViPham!F:F, B41, NhatKy_ViPham!C:C, "T31")</f>
        <v>100</v>
      </c>
      <c r="AW41" s="7">
        <f>100 + SUMIFS(NhatKy_ViPham!J:J, NhatKy_ViPham!E:E, "12_Tin", NhatKy_ViPham!F:F, B41, NhatKy_ViPham!C:C, "T32") - SUMIFS(NhatKy_ViPham!K:K, NhatKy_ViPham!E:E, "12_Tin", NhatKy_ViPham!F:F, B41, NhatKy_ViPham!C:C, "T32")</f>
        <v>100</v>
      </c>
      <c r="AX41" s="7">
        <f>100 + SUMIFS(NhatKy_ViPham!J:J, NhatKy_ViPham!E:E, "12_Tin", NhatKy_ViPham!F:F, B41, NhatKy_ViPham!C:C, "T33") - SUMIFS(NhatKy_ViPham!K:K, NhatKy_ViPham!E:E, "12_Tin", NhatKy_ViPham!F:F, B41, NhatKy_ViPham!C:C, "T33")</f>
        <v>100</v>
      </c>
      <c r="AY41" s="7">
        <f>100 + SUMIFS(NhatKy_ViPham!J:J, NhatKy_ViPham!E:E, "12_Tin", NhatKy_ViPham!F:F, B41, NhatKy_ViPham!C:C, "T34") - SUMIFS(NhatKy_ViPham!K:K, NhatKy_ViPham!E:E, "12_Tin", NhatKy_ViPham!F:F, B41, NhatKy_ViPham!C:C, "T34")</f>
        <v>100</v>
      </c>
      <c r="AZ41" s="7">
        <f>100 + SUMIFS(NhatKy_ViPham!J:J, NhatKy_ViPham!E:E, "12_Tin", NhatKy_ViPham!F:F, B41, NhatKy_ViPham!C:C, "T35") - SUMIFS(NhatKy_ViPham!K:K, NhatKy_ViPham!E:E, "12_Tin", NhatKy_ViPham!F:F, B41, NhatKy_ViPham!C:C, "T35")</f>
        <v>100</v>
      </c>
      <c r="BA41" s="12">
        <f t="shared" si="0"/>
        <v>100</v>
      </c>
      <c r="BB41" s="11" t="s">
        <v>430</v>
      </c>
      <c r="BC41" s="14" t="str">
        <f t="shared" si="1"/>
        <v>Tốt</v>
      </c>
      <c r="BD41" s="10" t="str">
        <f t="shared" si="2"/>
        <v>🟢 BÌNH THƯỜNG</v>
      </c>
    </row>
  </sheetData>
  <mergeCells count="42">
    <mergeCell ref="A4:B4"/>
    <mergeCell ref="G4:H4"/>
    <mergeCell ref="BB7:BB8"/>
    <mergeCell ref="I4:J4"/>
    <mergeCell ref="BD7:BD8"/>
    <mergeCell ref="B7:B8"/>
    <mergeCell ref="F7:F8"/>
    <mergeCell ref="L7:L8"/>
    <mergeCell ref="K4:L4"/>
    <mergeCell ref="N7:N8"/>
    <mergeCell ref="BC7:BC8"/>
    <mergeCell ref="C4:D4"/>
    <mergeCell ref="AX7:AZ7"/>
    <mergeCell ref="E4:F4"/>
    <mergeCell ref="D7:D8"/>
    <mergeCell ref="AT7:AW7"/>
    <mergeCell ref="AH7:AK7"/>
    <mergeCell ref="BA7:BA8"/>
    <mergeCell ref="M7:M8"/>
    <mergeCell ref="AP7:AS7"/>
    <mergeCell ref="AL7:AO7"/>
    <mergeCell ref="O7:O8"/>
    <mergeCell ref="Q7:Q8"/>
    <mergeCell ref="R7:U7"/>
    <mergeCell ref="Z7:AC7"/>
    <mergeCell ref="V7:Y7"/>
    <mergeCell ref="P7:P8"/>
    <mergeCell ref="A7:A8"/>
    <mergeCell ref="G7:G8"/>
    <mergeCell ref="I7:I8"/>
    <mergeCell ref="A5:B5"/>
    <mergeCell ref="AD7:AG7"/>
    <mergeCell ref="I5:J5"/>
    <mergeCell ref="E7:E8"/>
    <mergeCell ref="K7:K8"/>
    <mergeCell ref="E5:F5"/>
    <mergeCell ref="K5:L5"/>
    <mergeCell ref="H7:H8"/>
    <mergeCell ref="J7:J8"/>
    <mergeCell ref="G5:H5"/>
    <mergeCell ref="C7:C8"/>
    <mergeCell ref="C5:D5"/>
  </mergeCells>
  <dataValidations count="1">
    <dataValidation type="list" allowBlank="1" sqref="E9:E41 BB9:BB41" xr:uid="{00000000-0002-0000-2F00-000000000000}">
      <formula1>"Không,Có"</formula1>
    </dataValidation>
  </dataValidations>
  <hyperlinks>
    <hyperlink ref="AX1" location="'TOC_HuongDan'!A1" display="🏠 về Mục Lục" xr:uid="{00000000-0004-0000-2F00-000000000000}"/>
    <hyperlink ref="AX2" location="'NhatKy_ViPham'!A4" display="📋 Nhật Ký Vi Phạm Lớp 12_Tin" xr:uid="{00000000-0004-0000-2F00-000001000000}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BD43"/>
  <sheetViews>
    <sheetView showGridLines="0" workbookViewId="0"/>
  </sheetViews>
  <sheetFormatPr defaultRowHeight="15" x14ac:dyDescent="0.25"/>
  <cols>
    <col min="1" max="1" width="6" customWidth="1"/>
    <col min="2" max="2" width="25" customWidth="1"/>
    <col min="3" max="3" width="12" customWidth="1"/>
    <col min="4" max="5" width="10" customWidth="1"/>
    <col min="6" max="17" width="16" customWidth="1"/>
    <col min="18" max="52" width="7" customWidth="1"/>
    <col min="53" max="55" width="14" customWidth="1"/>
    <col min="56" max="56" width="22" customWidth="1"/>
  </cols>
  <sheetData>
    <row r="1" spans="1:56" ht="21" x14ac:dyDescent="0.35">
      <c r="A1" s="1" t="s">
        <v>2703</v>
      </c>
      <c r="AX1" s="8" t="s">
        <v>358</v>
      </c>
    </row>
    <row r="2" spans="1:56" x14ac:dyDescent="0.25">
      <c r="A2" s="2" t="s">
        <v>2704</v>
      </c>
      <c r="AX2" s="8" t="s">
        <v>2705</v>
      </c>
    </row>
    <row r="4" spans="1:56" x14ac:dyDescent="0.25">
      <c r="A4" s="55" t="s">
        <v>361</v>
      </c>
      <c r="B4" s="50"/>
      <c r="C4" s="55" t="s">
        <v>362</v>
      </c>
      <c r="D4" s="50"/>
      <c r="E4" s="55" t="s">
        <v>363</v>
      </c>
      <c r="F4" s="50"/>
      <c r="G4" s="55" t="s">
        <v>364</v>
      </c>
      <c r="H4" s="50"/>
      <c r="I4" s="55" t="s">
        <v>365</v>
      </c>
      <c r="J4" s="50"/>
      <c r="K4" s="55" t="s">
        <v>366</v>
      </c>
      <c r="L4" s="50"/>
    </row>
    <row r="5" spans="1:56" x14ac:dyDescent="0.25">
      <c r="A5" s="49">
        <f>COUNTA(A9:A43)</f>
        <v>35</v>
      </c>
      <c r="B5" s="50"/>
      <c r="C5" s="53">
        <f>COUNTIF(BC9:BC43, "Tốt")</f>
        <v>35</v>
      </c>
      <c r="D5" s="50"/>
      <c r="E5" s="49">
        <f>COUNTIF(BC9:BC43, "Khá")</f>
        <v>0</v>
      </c>
      <c r="F5" s="50"/>
      <c r="G5" s="49">
        <f>COUNTIF(BC9:BC43, "Đạt")</f>
        <v>0</v>
      </c>
      <c r="H5" s="50"/>
      <c r="I5" s="52">
        <f>COUNTIF(BC9:BC43, "Chưa đạt")</f>
        <v>0</v>
      </c>
      <c r="J5" s="50"/>
      <c r="K5" s="53">
        <f>ROUND(AVERAGE(BA9:BA43), 1)</f>
        <v>100</v>
      </c>
      <c r="L5" s="50"/>
    </row>
    <row r="7" spans="1:56" x14ac:dyDescent="0.25">
      <c r="A7" s="46" t="s">
        <v>3</v>
      </c>
      <c r="B7" s="46" t="s">
        <v>303</v>
      </c>
      <c r="C7" s="46" t="s">
        <v>367</v>
      </c>
      <c r="D7" s="46" t="s">
        <v>368</v>
      </c>
      <c r="E7" s="46" t="s">
        <v>369</v>
      </c>
      <c r="F7" s="48" t="s">
        <v>370</v>
      </c>
      <c r="G7" s="48" t="s">
        <v>371</v>
      </c>
      <c r="H7" s="48" t="s">
        <v>372</v>
      </c>
      <c r="I7" s="48" t="s">
        <v>373</v>
      </c>
      <c r="J7" s="48" t="s">
        <v>374</v>
      </c>
      <c r="K7" s="48" t="s">
        <v>375</v>
      </c>
      <c r="L7" s="48" t="s">
        <v>376</v>
      </c>
      <c r="M7" s="48" t="s">
        <v>377</v>
      </c>
      <c r="N7" s="48" t="s">
        <v>378</v>
      </c>
      <c r="O7" s="48" t="s">
        <v>379</v>
      </c>
      <c r="P7" s="54" t="s">
        <v>380</v>
      </c>
      <c r="Q7" s="48" t="s">
        <v>381</v>
      </c>
      <c r="R7" s="46" t="s">
        <v>382</v>
      </c>
      <c r="S7" s="51"/>
      <c r="T7" s="51"/>
      <c r="U7" s="51"/>
      <c r="V7" s="46" t="s">
        <v>383</v>
      </c>
      <c r="W7" s="51"/>
      <c r="X7" s="51"/>
      <c r="Y7" s="51"/>
      <c r="Z7" s="46" t="s">
        <v>384</v>
      </c>
      <c r="AA7" s="51"/>
      <c r="AB7" s="51"/>
      <c r="AC7" s="51"/>
      <c r="AD7" s="46" t="s">
        <v>385</v>
      </c>
      <c r="AE7" s="51"/>
      <c r="AF7" s="51"/>
      <c r="AG7" s="51"/>
      <c r="AH7" s="46" t="s">
        <v>386</v>
      </c>
      <c r="AI7" s="51"/>
      <c r="AJ7" s="51"/>
      <c r="AK7" s="51"/>
      <c r="AL7" s="46" t="s">
        <v>387</v>
      </c>
      <c r="AM7" s="51"/>
      <c r="AN7" s="51"/>
      <c r="AO7" s="51"/>
      <c r="AP7" s="46" t="s">
        <v>388</v>
      </c>
      <c r="AQ7" s="51"/>
      <c r="AR7" s="51"/>
      <c r="AS7" s="51"/>
      <c r="AT7" s="46" t="s">
        <v>389</v>
      </c>
      <c r="AU7" s="51"/>
      <c r="AV7" s="51"/>
      <c r="AW7" s="51"/>
      <c r="AX7" s="46" t="s">
        <v>390</v>
      </c>
      <c r="AY7" s="51"/>
      <c r="AZ7" s="51"/>
      <c r="BA7" s="46" t="s">
        <v>391</v>
      </c>
      <c r="BB7" s="46" t="s">
        <v>392</v>
      </c>
      <c r="BC7" s="46" t="s">
        <v>393</v>
      </c>
      <c r="BD7" s="46" t="s">
        <v>394</v>
      </c>
    </row>
    <row r="8" spans="1:56" x14ac:dyDescent="0.25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9" t="s">
        <v>311</v>
      </c>
      <c r="S8" s="9" t="s">
        <v>348</v>
      </c>
      <c r="T8" s="9" t="s">
        <v>395</v>
      </c>
      <c r="U8" s="9" t="s">
        <v>396</v>
      </c>
      <c r="V8" s="9" t="s">
        <v>397</v>
      </c>
      <c r="W8" s="9" t="s">
        <v>398</v>
      </c>
      <c r="X8" s="9" t="s">
        <v>399</v>
      </c>
      <c r="Y8" s="9" t="s">
        <v>400</v>
      </c>
      <c r="Z8" s="9" t="s">
        <v>401</v>
      </c>
      <c r="AA8" s="9" t="s">
        <v>402</v>
      </c>
      <c r="AB8" s="9" t="s">
        <v>403</v>
      </c>
      <c r="AC8" s="9" t="s">
        <v>404</v>
      </c>
      <c r="AD8" s="9" t="s">
        <v>405</v>
      </c>
      <c r="AE8" s="9" t="s">
        <v>406</v>
      </c>
      <c r="AF8" s="9" t="s">
        <v>407</v>
      </c>
      <c r="AG8" s="9" t="s">
        <v>408</v>
      </c>
      <c r="AH8" s="9" t="s">
        <v>409</v>
      </c>
      <c r="AI8" s="9" t="s">
        <v>410</v>
      </c>
      <c r="AJ8" s="9" t="s">
        <v>411</v>
      </c>
      <c r="AK8" s="9" t="s">
        <v>412</v>
      </c>
      <c r="AL8" s="9" t="s">
        <v>413</v>
      </c>
      <c r="AM8" s="9" t="s">
        <v>414</v>
      </c>
      <c r="AN8" s="9" t="s">
        <v>415</v>
      </c>
      <c r="AO8" s="9" t="s">
        <v>416</v>
      </c>
      <c r="AP8" s="9" t="s">
        <v>417</v>
      </c>
      <c r="AQ8" s="9" t="s">
        <v>418</v>
      </c>
      <c r="AR8" s="9" t="s">
        <v>419</v>
      </c>
      <c r="AS8" s="9" t="s">
        <v>420</v>
      </c>
      <c r="AT8" s="9" t="s">
        <v>421</v>
      </c>
      <c r="AU8" s="9" t="s">
        <v>422</v>
      </c>
      <c r="AV8" s="9" t="s">
        <v>423</v>
      </c>
      <c r="AW8" s="9" t="s">
        <v>424</v>
      </c>
      <c r="AX8" s="9" t="s">
        <v>425</v>
      </c>
      <c r="AY8" s="9" t="s">
        <v>426</v>
      </c>
      <c r="AZ8" s="9" t="s">
        <v>427</v>
      </c>
      <c r="BA8" s="47"/>
      <c r="BB8" s="47"/>
      <c r="BC8" s="47"/>
      <c r="BD8" s="47"/>
    </row>
    <row r="9" spans="1:56" x14ac:dyDescent="0.25">
      <c r="A9" s="4">
        <v>1</v>
      </c>
      <c r="B9" s="10" t="s">
        <v>2706</v>
      </c>
      <c r="C9" s="4" t="s">
        <v>2707</v>
      </c>
      <c r="D9" s="4" t="s">
        <v>435</v>
      </c>
      <c r="E9" s="11" t="s">
        <v>430</v>
      </c>
      <c r="F9" s="7">
        <f>SUMIFS(NhatKy_ViPham!K:K, NhatKy_ViPham!E:E, "12_Van_A", NhatKy_ViPham!F:F, B9, NhatKy_ViPham!H:H, "L01")</f>
        <v>0</v>
      </c>
      <c r="G9" s="7">
        <f>SUMIFS(NhatKy_ViPham!K:K, NhatKy_ViPham!E:E, "12_Van_A", NhatKy_ViPham!F:F, B9, NhatKy_ViPham!H:H, "L02")</f>
        <v>0</v>
      </c>
      <c r="H9" s="7">
        <f>SUMIFS(NhatKy_ViPham!K:K, NhatKy_ViPham!E:E, "12_Van_A", NhatKy_ViPham!F:F, B9, NhatKy_ViPham!H:H, "L03")</f>
        <v>0</v>
      </c>
      <c r="I9" s="7">
        <f>SUMIFS(NhatKy_ViPham!K:K, NhatKy_ViPham!E:E, "12_Van_A", NhatKy_ViPham!F:F, B9, NhatKy_ViPham!H:H, "L04")</f>
        <v>0</v>
      </c>
      <c r="J9" s="7">
        <f>SUMIFS(NhatKy_ViPham!K:K, NhatKy_ViPham!E:E, "12_Van_A", NhatKy_ViPham!F:F, B9, NhatKy_ViPham!H:H, "L05")</f>
        <v>0</v>
      </c>
      <c r="K9" s="7">
        <f>SUMIFS(NhatKy_ViPham!K:K, NhatKy_ViPham!E:E, "12_Van_A", NhatKy_ViPham!F:F, B9, NhatKy_ViPham!H:H, "L06")</f>
        <v>0</v>
      </c>
      <c r="L9" s="7">
        <f>SUMIFS(NhatKy_ViPham!K:K, NhatKy_ViPham!E:E, "12_Van_A", NhatKy_ViPham!F:F, B9, NhatKy_ViPham!H:H, "L07")</f>
        <v>0</v>
      </c>
      <c r="M9" s="7">
        <f>SUMIFS(NhatKy_ViPham!K:K, NhatKy_ViPham!E:E, "12_Van_A", NhatKy_ViPham!F:F, B9, NhatKy_ViPham!H:H, "L08")</f>
        <v>0</v>
      </c>
      <c r="N9" s="7">
        <f>SUMIFS(NhatKy_ViPham!K:K, NhatKy_ViPham!E:E, "12_Van_A", NhatKy_ViPham!F:F, B9, NhatKy_ViPham!H:H, "L09")</f>
        <v>0</v>
      </c>
      <c r="O9" s="7">
        <f>SUMIFS(NhatKy_ViPham!K:K, NhatKy_ViPham!E:E, "12_Van_A", NhatKy_ViPham!F:F, B9, NhatKy_ViPham!H:H, "L10")</f>
        <v>0</v>
      </c>
      <c r="P9" s="12">
        <f>SUMIFS(NhatKy_ViPham!J:J, NhatKy_ViPham!E:E, "12_Van_A", NhatKy_ViPham!F:F, B9)</f>
        <v>0</v>
      </c>
      <c r="Q9" s="13">
        <f>SUMIFS(NhatKy_ViPham!K:K, NhatKy_ViPham!E:E, "12_Van_A", NhatKy_ViPham!F:F, B9)</f>
        <v>0</v>
      </c>
      <c r="R9" s="7">
        <f>100 + SUMIFS(NhatKy_ViPham!J:J, NhatKy_ViPham!E:E, "12_Van_A", NhatKy_ViPham!F:F, B9, NhatKy_ViPham!C:C, "T1") - SUMIFS(NhatKy_ViPham!K:K, NhatKy_ViPham!E:E, "12_Van_A", NhatKy_ViPham!F:F, B9, NhatKy_ViPham!C:C, "T1")</f>
        <v>100</v>
      </c>
      <c r="S9" s="7">
        <f>100 + SUMIFS(NhatKy_ViPham!J:J, NhatKy_ViPham!E:E, "12_Van_A", NhatKy_ViPham!F:F, B9, NhatKy_ViPham!C:C, "T2") - SUMIFS(NhatKy_ViPham!K:K, NhatKy_ViPham!E:E, "12_Van_A", NhatKy_ViPham!F:F, B9, NhatKy_ViPham!C:C, "T2")</f>
        <v>100</v>
      </c>
      <c r="T9" s="7">
        <f>100 + SUMIFS(NhatKy_ViPham!J:J, NhatKy_ViPham!E:E, "12_Van_A", NhatKy_ViPham!F:F, B9, NhatKy_ViPham!C:C, "T3") - SUMIFS(NhatKy_ViPham!K:K, NhatKy_ViPham!E:E, "12_Van_A", NhatKy_ViPham!F:F, B9, NhatKy_ViPham!C:C, "T3")</f>
        <v>100</v>
      </c>
      <c r="U9" s="7">
        <f>100 + SUMIFS(NhatKy_ViPham!J:J, NhatKy_ViPham!E:E, "12_Van_A", NhatKy_ViPham!F:F, B9, NhatKy_ViPham!C:C, "T4") - SUMIFS(NhatKy_ViPham!K:K, NhatKy_ViPham!E:E, "12_Van_A", NhatKy_ViPham!F:F, B9, NhatKy_ViPham!C:C, "T4")</f>
        <v>100</v>
      </c>
      <c r="V9" s="7">
        <f>100 + SUMIFS(NhatKy_ViPham!J:J, NhatKy_ViPham!E:E, "12_Van_A", NhatKy_ViPham!F:F, B9, NhatKy_ViPham!C:C, "T5") - SUMIFS(NhatKy_ViPham!K:K, NhatKy_ViPham!E:E, "12_Van_A", NhatKy_ViPham!F:F, B9, NhatKy_ViPham!C:C, "T5")</f>
        <v>100</v>
      </c>
      <c r="W9" s="7">
        <f>100 + SUMIFS(NhatKy_ViPham!J:J, NhatKy_ViPham!E:E, "12_Van_A", NhatKy_ViPham!F:F, B9, NhatKy_ViPham!C:C, "T6") - SUMIFS(NhatKy_ViPham!K:K, NhatKy_ViPham!E:E, "12_Van_A", NhatKy_ViPham!F:F, B9, NhatKy_ViPham!C:C, "T6")</f>
        <v>100</v>
      </c>
      <c r="X9" s="7">
        <f>100 + SUMIFS(NhatKy_ViPham!J:J, NhatKy_ViPham!E:E, "12_Van_A", NhatKy_ViPham!F:F, B9, NhatKy_ViPham!C:C, "T7") - SUMIFS(NhatKy_ViPham!K:K, NhatKy_ViPham!E:E, "12_Van_A", NhatKy_ViPham!F:F, B9, NhatKy_ViPham!C:C, "T7")</f>
        <v>100</v>
      </c>
      <c r="Y9" s="7">
        <f>100 + SUMIFS(NhatKy_ViPham!J:J, NhatKy_ViPham!E:E, "12_Van_A", NhatKy_ViPham!F:F, B9, NhatKy_ViPham!C:C, "T8") - SUMIFS(NhatKy_ViPham!K:K, NhatKy_ViPham!E:E, "12_Van_A", NhatKy_ViPham!F:F, B9, NhatKy_ViPham!C:C, "T8")</f>
        <v>100</v>
      </c>
      <c r="Z9" s="7">
        <f>100 + SUMIFS(NhatKy_ViPham!J:J, NhatKy_ViPham!E:E, "12_Van_A", NhatKy_ViPham!F:F, B9, NhatKy_ViPham!C:C, "T9") - SUMIFS(NhatKy_ViPham!K:K, NhatKy_ViPham!E:E, "12_Van_A", NhatKy_ViPham!F:F, B9, NhatKy_ViPham!C:C, "T9")</f>
        <v>100</v>
      </c>
      <c r="AA9" s="7">
        <f>100 + SUMIFS(NhatKy_ViPham!J:J, NhatKy_ViPham!E:E, "12_Van_A", NhatKy_ViPham!F:F, B9, NhatKy_ViPham!C:C, "T10") - SUMIFS(NhatKy_ViPham!K:K, NhatKy_ViPham!E:E, "12_Van_A", NhatKy_ViPham!F:F, B9, NhatKy_ViPham!C:C, "T10")</f>
        <v>100</v>
      </c>
      <c r="AB9" s="7">
        <f>100 + SUMIFS(NhatKy_ViPham!J:J, NhatKy_ViPham!E:E, "12_Van_A", NhatKy_ViPham!F:F, B9, NhatKy_ViPham!C:C, "T11") - SUMIFS(NhatKy_ViPham!K:K, NhatKy_ViPham!E:E, "12_Van_A", NhatKy_ViPham!F:F, B9, NhatKy_ViPham!C:C, "T11")</f>
        <v>100</v>
      </c>
      <c r="AC9" s="7">
        <f>100 + SUMIFS(NhatKy_ViPham!J:J, NhatKy_ViPham!E:E, "12_Van_A", NhatKy_ViPham!F:F, B9, NhatKy_ViPham!C:C, "T12") - SUMIFS(NhatKy_ViPham!K:K, NhatKy_ViPham!E:E, "12_Van_A", NhatKy_ViPham!F:F, B9, NhatKy_ViPham!C:C, "T12")</f>
        <v>100</v>
      </c>
      <c r="AD9" s="7">
        <f>100 + SUMIFS(NhatKy_ViPham!J:J, NhatKy_ViPham!E:E, "12_Van_A", NhatKy_ViPham!F:F, B9, NhatKy_ViPham!C:C, "T13") - SUMIFS(NhatKy_ViPham!K:K, NhatKy_ViPham!E:E, "12_Van_A", NhatKy_ViPham!F:F, B9, NhatKy_ViPham!C:C, "T13")</f>
        <v>100</v>
      </c>
      <c r="AE9" s="7">
        <f>100 + SUMIFS(NhatKy_ViPham!J:J, NhatKy_ViPham!E:E, "12_Van_A", NhatKy_ViPham!F:F, B9, NhatKy_ViPham!C:C, "T14") - SUMIFS(NhatKy_ViPham!K:K, NhatKy_ViPham!E:E, "12_Van_A", NhatKy_ViPham!F:F, B9, NhatKy_ViPham!C:C, "T14")</f>
        <v>100</v>
      </c>
      <c r="AF9" s="7">
        <f>100 + SUMIFS(NhatKy_ViPham!J:J, NhatKy_ViPham!E:E, "12_Van_A", NhatKy_ViPham!F:F, B9, NhatKy_ViPham!C:C, "T15") - SUMIFS(NhatKy_ViPham!K:K, NhatKy_ViPham!E:E, "12_Van_A", NhatKy_ViPham!F:F, B9, NhatKy_ViPham!C:C, "T15")</f>
        <v>100</v>
      </c>
      <c r="AG9" s="7">
        <f>100 + SUMIFS(NhatKy_ViPham!J:J, NhatKy_ViPham!E:E, "12_Van_A", NhatKy_ViPham!F:F, B9, NhatKy_ViPham!C:C, "T16") - SUMIFS(NhatKy_ViPham!K:K, NhatKy_ViPham!E:E, "12_Van_A", NhatKy_ViPham!F:F, B9, NhatKy_ViPham!C:C, "T16")</f>
        <v>100</v>
      </c>
      <c r="AH9" s="7">
        <f>100 + SUMIFS(NhatKy_ViPham!J:J, NhatKy_ViPham!E:E, "12_Van_A", NhatKy_ViPham!F:F, B9, NhatKy_ViPham!C:C, "T17") - SUMIFS(NhatKy_ViPham!K:K, NhatKy_ViPham!E:E, "12_Van_A", NhatKy_ViPham!F:F, B9, NhatKy_ViPham!C:C, "T17")</f>
        <v>100</v>
      </c>
      <c r="AI9" s="7">
        <f>100 + SUMIFS(NhatKy_ViPham!J:J, NhatKy_ViPham!E:E, "12_Van_A", NhatKy_ViPham!F:F, B9, NhatKy_ViPham!C:C, "T18") - SUMIFS(NhatKy_ViPham!K:K, NhatKy_ViPham!E:E, "12_Van_A", NhatKy_ViPham!F:F, B9, NhatKy_ViPham!C:C, "T18")</f>
        <v>100</v>
      </c>
      <c r="AJ9" s="7">
        <f>100 + SUMIFS(NhatKy_ViPham!J:J, NhatKy_ViPham!E:E, "12_Van_A", NhatKy_ViPham!F:F, B9, NhatKy_ViPham!C:C, "T19") - SUMIFS(NhatKy_ViPham!K:K, NhatKy_ViPham!E:E, "12_Van_A", NhatKy_ViPham!F:F, B9, NhatKy_ViPham!C:C, "T19")</f>
        <v>100</v>
      </c>
      <c r="AK9" s="7">
        <f>100 + SUMIFS(NhatKy_ViPham!J:J, NhatKy_ViPham!E:E, "12_Van_A", NhatKy_ViPham!F:F, B9, NhatKy_ViPham!C:C, "T20") - SUMIFS(NhatKy_ViPham!K:K, NhatKy_ViPham!E:E, "12_Van_A", NhatKy_ViPham!F:F, B9, NhatKy_ViPham!C:C, "T20")</f>
        <v>100</v>
      </c>
      <c r="AL9" s="7">
        <f>100 + SUMIFS(NhatKy_ViPham!J:J, NhatKy_ViPham!E:E, "12_Van_A", NhatKy_ViPham!F:F, B9, NhatKy_ViPham!C:C, "T21") - SUMIFS(NhatKy_ViPham!K:K, NhatKy_ViPham!E:E, "12_Van_A", NhatKy_ViPham!F:F, B9, NhatKy_ViPham!C:C, "T21")</f>
        <v>100</v>
      </c>
      <c r="AM9" s="7">
        <f>100 + SUMIFS(NhatKy_ViPham!J:J, NhatKy_ViPham!E:E, "12_Van_A", NhatKy_ViPham!F:F, B9, NhatKy_ViPham!C:C, "T22") - SUMIFS(NhatKy_ViPham!K:K, NhatKy_ViPham!E:E, "12_Van_A", NhatKy_ViPham!F:F, B9, NhatKy_ViPham!C:C, "T22")</f>
        <v>100</v>
      </c>
      <c r="AN9" s="7">
        <f>100 + SUMIFS(NhatKy_ViPham!J:J, NhatKy_ViPham!E:E, "12_Van_A", NhatKy_ViPham!F:F, B9, NhatKy_ViPham!C:C, "T23") - SUMIFS(NhatKy_ViPham!K:K, NhatKy_ViPham!E:E, "12_Van_A", NhatKy_ViPham!F:F, B9, NhatKy_ViPham!C:C, "T23")</f>
        <v>100</v>
      </c>
      <c r="AO9" s="7">
        <f>100 + SUMIFS(NhatKy_ViPham!J:J, NhatKy_ViPham!E:E, "12_Van_A", NhatKy_ViPham!F:F, B9, NhatKy_ViPham!C:C, "T24") - SUMIFS(NhatKy_ViPham!K:K, NhatKy_ViPham!E:E, "12_Van_A", NhatKy_ViPham!F:F, B9, NhatKy_ViPham!C:C, "T24")</f>
        <v>100</v>
      </c>
      <c r="AP9" s="7">
        <f>100 + SUMIFS(NhatKy_ViPham!J:J, NhatKy_ViPham!E:E, "12_Van_A", NhatKy_ViPham!F:F, B9, NhatKy_ViPham!C:C, "T25") - SUMIFS(NhatKy_ViPham!K:K, NhatKy_ViPham!E:E, "12_Van_A", NhatKy_ViPham!F:F, B9, NhatKy_ViPham!C:C, "T25")</f>
        <v>100</v>
      </c>
      <c r="AQ9" s="7">
        <f>100 + SUMIFS(NhatKy_ViPham!J:J, NhatKy_ViPham!E:E, "12_Van_A", NhatKy_ViPham!F:F, B9, NhatKy_ViPham!C:C, "T26") - SUMIFS(NhatKy_ViPham!K:K, NhatKy_ViPham!E:E, "12_Van_A", NhatKy_ViPham!F:F, B9, NhatKy_ViPham!C:C, "T26")</f>
        <v>100</v>
      </c>
      <c r="AR9" s="7">
        <f>100 + SUMIFS(NhatKy_ViPham!J:J, NhatKy_ViPham!E:E, "12_Van_A", NhatKy_ViPham!F:F, B9, NhatKy_ViPham!C:C, "T27") - SUMIFS(NhatKy_ViPham!K:K, NhatKy_ViPham!E:E, "12_Van_A", NhatKy_ViPham!F:F, B9, NhatKy_ViPham!C:C, "T27")</f>
        <v>100</v>
      </c>
      <c r="AS9" s="7">
        <f>100 + SUMIFS(NhatKy_ViPham!J:J, NhatKy_ViPham!E:E, "12_Van_A", NhatKy_ViPham!F:F, B9, NhatKy_ViPham!C:C, "T28") - SUMIFS(NhatKy_ViPham!K:K, NhatKy_ViPham!E:E, "12_Van_A", NhatKy_ViPham!F:F, B9, NhatKy_ViPham!C:C, "T28")</f>
        <v>100</v>
      </c>
      <c r="AT9" s="7">
        <f>100 + SUMIFS(NhatKy_ViPham!J:J, NhatKy_ViPham!E:E, "12_Van_A", NhatKy_ViPham!F:F, B9, NhatKy_ViPham!C:C, "T29") - SUMIFS(NhatKy_ViPham!K:K, NhatKy_ViPham!E:E, "12_Van_A", NhatKy_ViPham!F:F, B9, NhatKy_ViPham!C:C, "T29")</f>
        <v>100</v>
      </c>
      <c r="AU9" s="7">
        <f>100 + SUMIFS(NhatKy_ViPham!J:J, NhatKy_ViPham!E:E, "12_Van_A", NhatKy_ViPham!F:F, B9, NhatKy_ViPham!C:C, "T30") - SUMIFS(NhatKy_ViPham!K:K, NhatKy_ViPham!E:E, "12_Van_A", NhatKy_ViPham!F:F, B9, NhatKy_ViPham!C:C, "T30")</f>
        <v>100</v>
      </c>
      <c r="AV9" s="7">
        <f>100 + SUMIFS(NhatKy_ViPham!J:J, NhatKy_ViPham!E:E, "12_Van_A", NhatKy_ViPham!F:F, B9, NhatKy_ViPham!C:C, "T31") - SUMIFS(NhatKy_ViPham!K:K, NhatKy_ViPham!E:E, "12_Van_A", NhatKy_ViPham!F:F, B9, NhatKy_ViPham!C:C, "T31")</f>
        <v>100</v>
      </c>
      <c r="AW9" s="7">
        <f>100 + SUMIFS(NhatKy_ViPham!J:J, NhatKy_ViPham!E:E, "12_Van_A", NhatKy_ViPham!F:F, B9, NhatKy_ViPham!C:C, "T32") - SUMIFS(NhatKy_ViPham!K:K, NhatKy_ViPham!E:E, "12_Van_A", NhatKy_ViPham!F:F, B9, NhatKy_ViPham!C:C, "T32")</f>
        <v>100</v>
      </c>
      <c r="AX9" s="7">
        <f>100 + SUMIFS(NhatKy_ViPham!J:J, NhatKy_ViPham!E:E, "12_Van_A", NhatKy_ViPham!F:F, B9, NhatKy_ViPham!C:C, "T33") - SUMIFS(NhatKy_ViPham!K:K, NhatKy_ViPham!E:E, "12_Van_A", NhatKy_ViPham!F:F, B9, NhatKy_ViPham!C:C, "T33")</f>
        <v>100</v>
      </c>
      <c r="AY9" s="7">
        <f>100 + SUMIFS(NhatKy_ViPham!J:J, NhatKy_ViPham!E:E, "12_Van_A", NhatKy_ViPham!F:F, B9, NhatKy_ViPham!C:C, "T34") - SUMIFS(NhatKy_ViPham!K:K, NhatKy_ViPham!E:E, "12_Van_A", NhatKy_ViPham!F:F, B9, NhatKy_ViPham!C:C, "T34")</f>
        <v>100</v>
      </c>
      <c r="AZ9" s="7">
        <f>100 + SUMIFS(NhatKy_ViPham!J:J, NhatKy_ViPham!E:E, "12_Van_A", NhatKy_ViPham!F:F, B9, NhatKy_ViPham!C:C, "T35") - SUMIFS(NhatKy_ViPham!K:K, NhatKy_ViPham!E:E, "12_Van_A", NhatKy_ViPham!F:F, B9, NhatKy_ViPham!C:C, "T35")</f>
        <v>100</v>
      </c>
      <c r="BA9" s="12">
        <f t="shared" ref="BA9:BA43" si="0">ROUND(AVERAGE(R9:AZ9), 1)</f>
        <v>100</v>
      </c>
      <c r="BB9" s="11" t="s">
        <v>430</v>
      </c>
      <c r="BC9" s="14" t="str">
        <f t="shared" ref="BC9:BC43" si="1">IF(BB9="Có", "Chưa đạt", IF(BA9&gt;=85, "Tốt", IF(BA9&gt;=70, "Khá", IF(BA9&gt;=50, "Đạt", "Chưa đạt"))))</f>
        <v>Tốt</v>
      </c>
      <c r="BD9" s="10" t="str">
        <f t="shared" ref="BD9:BD43" si="2">IF(BC9="Chưa đạt", "🔴 Nguy cơ CHƯA ĐẠT", IF(BC9="Đạt", "🟡 CẦN NHẮC NHỞ", "🟢 BÌNH THƯỜNG"))</f>
        <v>🟢 BÌNH THƯỜNG</v>
      </c>
    </row>
    <row r="10" spans="1:56" x14ac:dyDescent="0.25">
      <c r="A10" s="5">
        <v>2</v>
      </c>
      <c r="B10" s="15" t="s">
        <v>2708</v>
      </c>
      <c r="C10" s="5" t="s">
        <v>2383</v>
      </c>
      <c r="D10" s="5" t="s">
        <v>429</v>
      </c>
      <c r="E10" s="11" t="s">
        <v>430</v>
      </c>
      <c r="F10" s="6">
        <f>SUMIFS(NhatKy_ViPham!K:K, NhatKy_ViPham!E:E, "12_Van_A", NhatKy_ViPham!F:F, B10, NhatKy_ViPham!H:H, "L01")</f>
        <v>0</v>
      </c>
      <c r="G10" s="6">
        <f>SUMIFS(NhatKy_ViPham!K:K, NhatKy_ViPham!E:E, "12_Van_A", NhatKy_ViPham!F:F, B10, NhatKy_ViPham!H:H, "L02")</f>
        <v>0</v>
      </c>
      <c r="H10" s="6">
        <f>SUMIFS(NhatKy_ViPham!K:K, NhatKy_ViPham!E:E, "12_Van_A", NhatKy_ViPham!F:F, B10, NhatKy_ViPham!H:H, "L03")</f>
        <v>0</v>
      </c>
      <c r="I10" s="6">
        <f>SUMIFS(NhatKy_ViPham!K:K, NhatKy_ViPham!E:E, "12_Van_A", NhatKy_ViPham!F:F, B10, NhatKy_ViPham!H:H, "L04")</f>
        <v>0</v>
      </c>
      <c r="J10" s="6">
        <f>SUMIFS(NhatKy_ViPham!K:K, NhatKy_ViPham!E:E, "12_Van_A", NhatKy_ViPham!F:F, B10, NhatKy_ViPham!H:H, "L05")</f>
        <v>0</v>
      </c>
      <c r="K10" s="6">
        <f>SUMIFS(NhatKy_ViPham!K:K, NhatKy_ViPham!E:E, "12_Van_A", NhatKy_ViPham!F:F, B10, NhatKy_ViPham!H:H, "L06")</f>
        <v>0</v>
      </c>
      <c r="L10" s="6">
        <f>SUMIFS(NhatKy_ViPham!K:K, NhatKy_ViPham!E:E, "12_Van_A", NhatKy_ViPham!F:F, B10, NhatKy_ViPham!H:H, "L07")</f>
        <v>0</v>
      </c>
      <c r="M10" s="6">
        <f>SUMIFS(NhatKy_ViPham!K:K, NhatKy_ViPham!E:E, "12_Van_A", NhatKy_ViPham!F:F, B10, NhatKy_ViPham!H:H, "L08")</f>
        <v>0</v>
      </c>
      <c r="N10" s="6">
        <f>SUMIFS(NhatKy_ViPham!K:K, NhatKy_ViPham!E:E, "12_Van_A", NhatKy_ViPham!F:F, B10, NhatKy_ViPham!H:H, "L09")</f>
        <v>0</v>
      </c>
      <c r="O10" s="6">
        <f>SUMIFS(NhatKy_ViPham!K:K, NhatKy_ViPham!E:E, "12_Van_A", NhatKy_ViPham!F:F, B10, NhatKy_ViPham!H:H, "L10")</f>
        <v>0</v>
      </c>
      <c r="P10" s="12">
        <f>SUMIFS(NhatKy_ViPham!J:J, NhatKy_ViPham!E:E, "12_Van_A", NhatKy_ViPham!F:F, B10)</f>
        <v>0</v>
      </c>
      <c r="Q10" s="13">
        <f>SUMIFS(NhatKy_ViPham!K:K, NhatKy_ViPham!E:E, "12_Van_A", NhatKy_ViPham!F:F, B10)</f>
        <v>0</v>
      </c>
      <c r="R10" s="6">
        <f>100 + SUMIFS(NhatKy_ViPham!J:J, NhatKy_ViPham!E:E, "12_Van_A", NhatKy_ViPham!F:F, B10, NhatKy_ViPham!C:C, "T1") - SUMIFS(NhatKy_ViPham!K:K, NhatKy_ViPham!E:E, "12_Van_A", NhatKy_ViPham!F:F, B10, NhatKy_ViPham!C:C, "T1")</f>
        <v>100</v>
      </c>
      <c r="S10" s="6">
        <f>100 + SUMIFS(NhatKy_ViPham!J:J, NhatKy_ViPham!E:E, "12_Van_A", NhatKy_ViPham!F:F, B10, NhatKy_ViPham!C:C, "T2") - SUMIFS(NhatKy_ViPham!K:K, NhatKy_ViPham!E:E, "12_Van_A", NhatKy_ViPham!F:F, B10, NhatKy_ViPham!C:C, "T2")</f>
        <v>100</v>
      </c>
      <c r="T10" s="6">
        <f>100 + SUMIFS(NhatKy_ViPham!J:J, NhatKy_ViPham!E:E, "12_Van_A", NhatKy_ViPham!F:F, B10, NhatKy_ViPham!C:C, "T3") - SUMIFS(NhatKy_ViPham!K:K, NhatKy_ViPham!E:E, "12_Van_A", NhatKy_ViPham!F:F, B10, NhatKy_ViPham!C:C, "T3")</f>
        <v>100</v>
      </c>
      <c r="U10" s="6">
        <f>100 + SUMIFS(NhatKy_ViPham!J:J, NhatKy_ViPham!E:E, "12_Van_A", NhatKy_ViPham!F:F, B10, NhatKy_ViPham!C:C, "T4") - SUMIFS(NhatKy_ViPham!K:K, NhatKy_ViPham!E:E, "12_Van_A", NhatKy_ViPham!F:F, B10, NhatKy_ViPham!C:C, "T4")</f>
        <v>100</v>
      </c>
      <c r="V10" s="6">
        <f>100 + SUMIFS(NhatKy_ViPham!J:J, NhatKy_ViPham!E:E, "12_Van_A", NhatKy_ViPham!F:F, B10, NhatKy_ViPham!C:C, "T5") - SUMIFS(NhatKy_ViPham!K:K, NhatKy_ViPham!E:E, "12_Van_A", NhatKy_ViPham!F:F, B10, NhatKy_ViPham!C:C, "T5")</f>
        <v>100</v>
      </c>
      <c r="W10" s="6">
        <f>100 + SUMIFS(NhatKy_ViPham!J:J, NhatKy_ViPham!E:E, "12_Van_A", NhatKy_ViPham!F:F, B10, NhatKy_ViPham!C:C, "T6") - SUMIFS(NhatKy_ViPham!K:K, NhatKy_ViPham!E:E, "12_Van_A", NhatKy_ViPham!F:F, B10, NhatKy_ViPham!C:C, "T6")</f>
        <v>100</v>
      </c>
      <c r="X10" s="6">
        <f>100 + SUMIFS(NhatKy_ViPham!J:J, NhatKy_ViPham!E:E, "12_Van_A", NhatKy_ViPham!F:F, B10, NhatKy_ViPham!C:C, "T7") - SUMIFS(NhatKy_ViPham!K:K, NhatKy_ViPham!E:E, "12_Van_A", NhatKy_ViPham!F:F, B10, NhatKy_ViPham!C:C, "T7")</f>
        <v>100</v>
      </c>
      <c r="Y10" s="6">
        <f>100 + SUMIFS(NhatKy_ViPham!J:J, NhatKy_ViPham!E:E, "12_Van_A", NhatKy_ViPham!F:F, B10, NhatKy_ViPham!C:C, "T8") - SUMIFS(NhatKy_ViPham!K:K, NhatKy_ViPham!E:E, "12_Van_A", NhatKy_ViPham!F:F, B10, NhatKy_ViPham!C:C, "T8")</f>
        <v>100</v>
      </c>
      <c r="Z10" s="6">
        <f>100 + SUMIFS(NhatKy_ViPham!J:J, NhatKy_ViPham!E:E, "12_Van_A", NhatKy_ViPham!F:F, B10, NhatKy_ViPham!C:C, "T9") - SUMIFS(NhatKy_ViPham!K:K, NhatKy_ViPham!E:E, "12_Van_A", NhatKy_ViPham!F:F, B10, NhatKy_ViPham!C:C, "T9")</f>
        <v>100</v>
      </c>
      <c r="AA10" s="6">
        <f>100 + SUMIFS(NhatKy_ViPham!J:J, NhatKy_ViPham!E:E, "12_Van_A", NhatKy_ViPham!F:F, B10, NhatKy_ViPham!C:C, "T10") - SUMIFS(NhatKy_ViPham!K:K, NhatKy_ViPham!E:E, "12_Van_A", NhatKy_ViPham!F:F, B10, NhatKy_ViPham!C:C, "T10")</f>
        <v>100</v>
      </c>
      <c r="AB10" s="6">
        <f>100 + SUMIFS(NhatKy_ViPham!J:J, NhatKy_ViPham!E:E, "12_Van_A", NhatKy_ViPham!F:F, B10, NhatKy_ViPham!C:C, "T11") - SUMIFS(NhatKy_ViPham!K:K, NhatKy_ViPham!E:E, "12_Van_A", NhatKy_ViPham!F:F, B10, NhatKy_ViPham!C:C, "T11")</f>
        <v>100</v>
      </c>
      <c r="AC10" s="6">
        <f>100 + SUMIFS(NhatKy_ViPham!J:J, NhatKy_ViPham!E:E, "12_Van_A", NhatKy_ViPham!F:F, B10, NhatKy_ViPham!C:C, "T12") - SUMIFS(NhatKy_ViPham!K:K, NhatKy_ViPham!E:E, "12_Van_A", NhatKy_ViPham!F:F, B10, NhatKy_ViPham!C:C, "T12")</f>
        <v>100</v>
      </c>
      <c r="AD10" s="6">
        <f>100 + SUMIFS(NhatKy_ViPham!J:J, NhatKy_ViPham!E:E, "12_Van_A", NhatKy_ViPham!F:F, B10, NhatKy_ViPham!C:C, "T13") - SUMIFS(NhatKy_ViPham!K:K, NhatKy_ViPham!E:E, "12_Van_A", NhatKy_ViPham!F:F, B10, NhatKy_ViPham!C:C, "T13")</f>
        <v>100</v>
      </c>
      <c r="AE10" s="6">
        <f>100 + SUMIFS(NhatKy_ViPham!J:J, NhatKy_ViPham!E:E, "12_Van_A", NhatKy_ViPham!F:F, B10, NhatKy_ViPham!C:C, "T14") - SUMIFS(NhatKy_ViPham!K:K, NhatKy_ViPham!E:E, "12_Van_A", NhatKy_ViPham!F:F, B10, NhatKy_ViPham!C:C, "T14")</f>
        <v>100</v>
      </c>
      <c r="AF10" s="6">
        <f>100 + SUMIFS(NhatKy_ViPham!J:J, NhatKy_ViPham!E:E, "12_Van_A", NhatKy_ViPham!F:F, B10, NhatKy_ViPham!C:C, "T15") - SUMIFS(NhatKy_ViPham!K:K, NhatKy_ViPham!E:E, "12_Van_A", NhatKy_ViPham!F:F, B10, NhatKy_ViPham!C:C, "T15")</f>
        <v>100</v>
      </c>
      <c r="AG10" s="6">
        <f>100 + SUMIFS(NhatKy_ViPham!J:J, NhatKy_ViPham!E:E, "12_Van_A", NhatKy_ViPham!F:F, B10, NhatKy_ViPham!C:C, "T16") - SUMIFS(NhatKy_ViPham!K:K, NhatKy_ViPham!E:E, "12_Van_A", NhatKy_ViPham!F:F, B10, NhatKy_ViPham!C:C, "T16")</f>
        <v>100</v>
      </c>
      <c r="AH10" s="6">
        <f>100 + SUMIFS(NhatKy_ViPham!J:J, NhatKy_ViPham!E:E, "12_Van_A", NhatKy_ViPham!F:F, B10, NhatKy_ViPham!C:C, "T17") - SUMIFS(NhatKy_ViPham!K:K, NhatKy_ViPham!E:E, "12_Van_A", NhatKy_ViPham!F:F, B10, NhatKy_ViPham!C:C, "T17")</f>
        <v>100</v>
      </c>
      <c r="AI10" s="6">
        <f>100 + SUMIFS(NhatKy_ViPham!J:J, NhatKy_ViPham!E:E, "12_Van_A", NhatKy_ViPham!F:F, B10, NhatKy_ViPham!C:C, "T18") - SUMIFS(NhatKy_ViPham!K:K, NhatKy_ViPham!E:E, "12_Van_A", NhatKy_ViPham!F:F, B10, NhatKy_ViPham!C:C, "T18")</f>
        <v>100</v>
      </c>
      <c r="AJ10" s="6">
        <f>100 + SUMIFS(NhatKy_ViPham!J:J, NhatKy_ViPham!E:E, "12_Van_A", NhatKy_ViPham!F:F, B10, NhatKy_ViPham!C:C, "T19") - SUMIFS(NhatKy_ViPham!K:K, NhatKy_ViPham!E:E, "12_Van_A", NhatKy_ViPham!F:F, B10, NhatKy_ViPham!C:C, "T19")</f>
        <v>100</v>
      </c>
      <c r="AK10" s="6">
        <f>100 + SUMIFS(NhatKy_ViPham!J:J, NhatKy_ViPham!E:E, "12_Van_A", NhatKy_ViPham!F:F, B10, NhatKy_ViPham!C:C, "T20") - SUMIFS(NhatKy_ViPham!K:K, NhatKy_ViPham!E:E, "12_Van_A", NhatKy_ViPham!F:F, B10, NhatKy_ViPham!C:C, "T20")</f>
        <v>100</v>
      </c>
      <c r="AL10" s="6">
        <f>100 + SUMIFS(NhatKy_ViPham!J:J, NhatKy_ViPham!E:E, "12_Van_A", NhatKy_ViPham!F:F, B10, NhatKy_ViPham!C:C, "T21") - SUMIFS(NhatKy_ViPham!K:K, NhatKy_ViPham!E:E, "12_Van_A", NhatKy_ViPham!F:F, B10, NhatKy_ViPham!C:C, "T21")</f>
        <v>100</v>
      </c>
      <c r="AM10" s="6">
        <f>100 + SUMIFS(NhatKy_ViPham!J:J, NhatKy_ViPham!E:E, "12_Van_A", NhatKy_ViPham!F:F, B10, NhatKy_ViPham!C:C, "T22") - SUMIFS(NhatKy_ViPham!K:K, NhatKy_ViPham!E:E, "12_Van_A", NhatKy_ViPham!F:F, B10, NhatKy_ViPham!C:C, "T22")</f>
        <v>100</v>
      </c>
      <c r="AN10" s="6">
        <f>100 + SUMIFS(NhatKy_ViPham!J:J, NhatKy_ViPham!E:E, "12_Van_A", NhatKy_ViPham!F:F, B10, NhatKy_ViPham!C:C, "T23") - SUMIFS(NhatKy_ViPham!K:K, NhatKy_ViPham!E:E, "12_Van_A", NhatKy_ViPham!F:F, B10, NhatKy_ViPham!C:C, "T23")</f>
        <v>100</v>
      </c>
      <c r="AO10" s="6">
        <f>100 + SUMIFS(NhatKy_ViPham!J:J, NhatKy_ViPham!E:E, "12_Van_A", NhatKy_ViPham!F:F, B10, NhatKy_ViPham!C:C, "T24") - SUMIFS(NhatKy_ViPham!K:K, NhatKy_ViPham!E:E, "12_Van_A", NhatKy_ViPham!F:F, B10, NhatKy_ViPham!C:C, "T24")</f>
        <v>100</v>
      </c>
      <c r="AP10" s="6">
        <f>100 + SUMIFS(NhatKy_ViPham!J:J, NhatKy_ViPham!E:E, "12_Van_A", NhatKy_ViPham!F:F, B10, NhatKy_ViPham!C:C, "T25") - SUMIFS(NhatKy_ViPham!K:K, NhatKy_ViPham!E:E, "12_Van_A", NhatKy_ViPham!F:F, B10, NhatKy_ViPham!C:C, "T25")</f>
        <v>100</v>
      </c>
      <c r="AQ10" s="6">
        <f>100 + SUMIFS(NhatKy_ViPham!J:J, NhatKy_ViPham!E:E, "12_Van_A", NhatKy_ViPham!F:F, B10, NhatKy_ViPham!C:C, "T26") - SUMIFS(NhatKy_ViPham!K:K, NhatKy_ViPham!E:E, "12_Van_A", NhatKy_ViPham!F:F, B10, NhatKy_ViPham!C:C, "T26")</f>
        <v>100</v>
      </c>
      <c r="AR10" s="6">
        <f>100 + SUMIFS(NhatKy_ViPham!J:J, NhatKy_ViPham!E:E, "12_Van_A", NhatKy_ViPham!F:F, B10, NhatKy_ViPham!C:C, "T27") - SUMIFS(NhatKy_ViPham!K:K, NhatKy_ViPham!E:E, "12_Van_A", NhatKy_ViPham!F:F, B10, NhatKy_ViPham!C:C, "T27")</f>
        <v>100</v>
      </c>
      <c r="AS10" s="6">
        <f>100 + SUMIFS(NhatKy_ViPham!J:J, NhatKy_ViPham!E:E, "12_Van_A", NhatKy_ViPham!F:F, B10, NhatKy_ViPham!C:C, "T28") - SUMIFS(NhatKy_ViPham!K:K, NhatKy_ViPham!E:E, "12_Van_A", NhatKy_ViPham!F:F, B10, NhatKy_ViPham!C:C, "T28")</f>
        <v>100</v>
      </c>
      <c r="AT10" s="6">
        <f>100 + SUMIFS(NhatKy_ViPham!J:J, NhatKy_ViPham!E:E, "12_Van_A", NhatKy_ViPham!F:F, B10, NhatKy_ViPham!C:C, "T29") - SUMIFS(NhatKy_ViPham!K:K, NhatKy_ViPham!E:E, "12_Van_A", NhatKy_ViPham!F:F, B10, NhatKy_ViPham!C:C, "T29")</f>
        <v>100</v>
      </c>
      <c r="AU10" s="6">
        <f>100 + SUMIFS(NhatKy_ViPham!J:J, NhatKy_ViPham!E:E, "12_Van_A", NhatKy_ViPham!F:F, B10, NhatKy_ViPham!C:C, "T30") - SUMIFS(NhatKy_ViPham!K:K, NhatKy_ViPham!E:E, "12_Van_A", NhatKy_ViPham!F:F, B10, NhatKy_ViPham!C:C, "T30")</f>
        <v>100</v>
      </c>
      <c r="AV10" s="6">
        <f>100 + SUMIFS(NhatKy_ViPham!J:J, NhatKy_ViPham!E:E, "12_Van_A", NhatKy_ViPham!F:F, B10, NhatKy_ViPham!C:C, "T31") - SUMIFS(NhatKy_ViPham!K:K, NhatKy_ViPham!E:E, "12_Van_A", NhatKy_ViPham!F:F, B10, NhatKy_ViPham!C:C, "T31")</f>
        <v>100</v>
      </c>
      <c r="AW10" s="6">
        <f>100 + SUMIFS(NhatKy_ViPham!J:J, NhatKy_ViPham!E:E, "12_Van_A", NhatKy_ViPham!F:F, B10, NhatKy_ViPham!C:C, "T32") - SUMIFS(NhatKy_ViPham!K:K, NhatKy_ViPham!E:E, "12_Van_A", NhatKy_ViPham!F:F, B10, NhatKy_ViPham!C:C, "T32")</f>
        <v>100</v>
      </c>
      <c r="AX10" s="6">
        <f>100 + SUMIFS(NhatKy_ViPham!J:J, NhatKy_ViPham!E:E, "12_Van_A", NhatKy_ViPham!F:F, B10, NhatKy_ViPham!C:C, "T33") - SUMIFS(NhatKy_ViPham!K:K, NhatKy_ViPham!E:E, "12_Van_A", NhatKy_ViPham!F:F, B10, NhatKy_ViPham!C:C, "T33")</f>
        <v>100</v>
      </c>
      <c r="AY10" s="6">
        <f>100 + SUMIFS(NhatKy_ViPham!J:J, NhatKy_ViPham!E:E, "12_Van_A", NhatKy_ViPham!F:F, B10, NhatKy_ViPham!C:C, "T34") - SUMIFS(NhatKy_ViPham!K:K, NhatKy_ViPham!E:E, "12_Van_A", NhatKy_ViPham!F:F, B10, NhatKy_ViPham!C:C, "T34")</f>
        <v>100</v>
      </c>
      <c r="AZ10" s="6">
        <f>100 + SUMIFS(NhatKy_ViPham!J:J, NhatKy_ViPham!E:E, "12_Van_A", NhatKy_ViPham!F:F, B10, NhatKy_ViPham!C:C, "T35") - SUMIFS(NhatKy_ViPham!K:K, NhatKy_ViPham!E:E, "12_Van_A", NhatKy_ViPham!F:F, B10, NhatKy_ViPham!C:C, "T35")</f>
        <v>100</v>
      </c>
      <c r="BA10" s="12">
        <f t="shared" si="0"/>
        <v>100</v>
      </c>
      <c r="BB10" s="11" t="s">
        <v>430</v>
      </c>
      <c r="BC10" s="16" t="str">
        <f t="shared" si="1"/>
        <v>Tốt</v>
      </c>
      <c r="BD10" s="15" t="str">
        <f t="shared" si="2"/>
        <v>🟢 BÌNH THƯỜNG</v>
      </c>
    </row>
    <row r="11" spans="1:56" x14ac:dyDescent="0.25">
      <c r="A11" s="4">
        <v>3</v>
      </c>
      <c r="B11" s="10" t="s">
        <v>2709</v>
      </c>
      <c r="C11" s="4" t="s">
        <v>2469</v>
      </c>
      <c r="D11" s="4" t="s">
        <v>429</v>
      </c>
      <c r="E11" s="11" t="s">
        <v>430</v>
      </c>
      <c r="F11" s="7">
        <f>SUMIFS(NhatKy_ViPham!K:K, NhatKy_ViPham!E:E, "12_Van_A", NhatKy_ViPham!F:F, B11, NhatKy_ViPham!H:H, "L01")</f>
        <v>0</v>
      </c>
      <c r="G11" s="7">
        <f>SUMIFS(NhatKy_ViPham!K:K, NhatKy_ViPham!E:E, "12_Van_A", NhatKy_ViPham!F:F, B11, NhatKy_ViPham!H:H, "L02")</f>
        <v>0</v>
      </c>
      <c r="H11" s="7">
        <f>SUMIFS(NhatKy_ViPham!K:K, NhatKy_ViPham!E:E, "12_Van_A", NhatKy_ViPham!F:F, B11, NhatKy_ViPham!H:H, "L03")</f>
        <v>0</v>
      </c>
      <c r="I11" s="7">
        <f>SUMIFS(NhatKy_ViPham!K:K, NhatKy_ViPham!E:E, "12_Van_A", NhatKy_ViPham!F:F, B11, NhatKy_ViPham!H:H, "L04")</f>
        <v>0</v>
      </c>
      <c r="J11" s="7">
        <f>SUMIFS(NhatKy_ViPham!K:K, NhatKy_ViPham!E:E, "12_Van_A", NhatKy_ViPham!F:F, B11, NhatKy_ViPham!H:H, "L05")</f>
        <v>0</v>
      </c>
      <c r="K11" s="7">
        <f>SUMIFS(NhatKy_ViPham!K:K, NhatKy_ViPham!E:E, "12_Van_A", NhatKy_ViPham!F:F, B11, NhatKy_ViPham!H:H, "L06")</f>
        <v>0</v>
      </c>
      <c r="L11" s="7">
        <f>SUMIFS(NhatKy_ViPham!K:K, NhatKy_ViPham!E:E, "12_Van_A", NhatKy_ViPham!F:F, B11, NhatKy_ViPham!H:H, "L07")</f>
        <v>0</v>
      </c>
      <c r="M11" s="7">
        <f>SUMIFS(NhatKy_ViPham!K:K, NhatKy_ViPham!E:E, "12_Van_A", NhatKy_ViPham!F:F, B11, NhatKy_ViPham!H:H, "L08")</f>
        <v>0</v>
      </c>
      <c r="N11" s="7">
        <f>SUMIFS(NhatKy_ViPham!K:K, NhatKy_ViPham!E:E, "12_Van_A", NhatKy_ViPham!F:F, B11, NhatKy_ViPham!H:H, "L09")</f>
        <v>0</v>
      </c>
      <c r="O11" s="7">
        <f>SUMIFS(NhatKy_ViPham!K:K, NhatKy_ViPham!E:E, "12_Van_A", NhatKy_ViPham!F:F, B11, NhatKy_ViPham!H:H, "L10")</f>
        <v>0</v>
      </c>
      <c r="P11" s="12">
        <f>SUMIFS(NhatKy_ViPham!J:J, NhatKy_ViPham!E:E, "12_Van_A", NhatKy_ViPham!F:F, B11)</f>
        <v>0</v>
      </c>
      <c r="Q11" s="13">
        <f>SUMIFS(NhatKy_ViPham!K:K, NhatKy_ViPham!E:E, "12_Van_A", NhatKy_ViPham!F:F, B11)</f>
        <v>0</v>
      </c>
      <c r="R11" s="7">
        <f>100 + SUMIFS(NhatKy_ViPham!J:J, NhatKy_ViPham!E:E, "12_Van_A", NhatKy_ViPham!F:F, B11, NhatKy_ViPham!C:C, "T1") - SUMIFS(NhatKy_ViPham!K:K, NhatKy_ViPham!E:E, "12_Van_A", NhatKy_ViPham!F:F, B11, NhatKy_ViPham!C:C, "T1")</f>
        <v>100</v>
      </c>
      <c r="S11" s="7">
        <f>100 + SUMIFS(NhatKy_ViPham!J:J, NhatKy_ViPham!E:E, "12_Van_A", NhatKy_ViPham!F:F, B11, NhatKy_ViPham!C:C, "T2") - SUMIFS(NhatKy_ViPham!K:K, NhatKy_ViPham!E:E, "12_Van_A", NhatKy_ViPham!F:F, B11, NhatKy_ViPham!C:C, "T2")</f>
        <v>100</v>
      </c>
      <c r="T11" s="7">
        <f>100 + SUMIFS(NhatKy_ViPham!J:J, NhatKy_ViPham!E:E, "12_Van_A", NhatKy_ViPham!F:F, B11, NhatKy_ViPham!C:C, "T3") - SUMIFS(NhatKy_ViPham!K:K, NhatKy_ViPham!E:E, "12_Van_A", NhatKy_ViPham!F:F, B11, NhatKy_ViPham!C:C, "T3")</f>
        <v>100</v>
      </c>
      <c r="U11" s="7">
        <f>100 + SUMIFS(NhatKy_ViPham!J:J, NhatKy_ViPham!E:E, "12_Van_A", NhatKy_ViPham!F:F, B11, NhatKy_ViPham!C:C, "T4") - SUMIFS(NhatKy_ViPham!K:K, NhatKy_ViPham!E:E, "12_Van_A", NhatKy_ViPham!F:F, B11, NhatKy_ViPham!C:C, "T4")</f>
        <v>100</v>
      </c>
      <c r="V11" s="7">
        <f>100 + SUMIFS(NhatKy_ViPham!J:J, NhatKy_ViPham!E:E, "12_Van_A", NhatKy_ViPham!F:F, B11, NhatKy_ViPham!C:C, "T5") - SUMIFS(NhatKy_ViPham!K:K, NhatKy_ViPham!E:E, "12_Van_A", NhatKy_ViPham!F:F, B11, NhatKy_ViPham!C:C, "T5")</f>
        <v>100</v>
      </c>
      <c r="W11" s="7">
        <f>100 + SUMIFS(NhatKy_ViPham!J:J, NhatKy_ViPham!E:E, "12_Van_A", NhatKy_ViPham!F:F, B11, NhatKy_ViPham!C:C, "T6") - SUMIFS(NhatKy_ViPham!K:K, NhatKy_ViPham!E:E, "12_Van_A", NhatKy_ViPham!F:F, B11, NhatKy_ViPham!C:C, "T6")</f>
        <v>100</v>
      </c>
      <c r="X11" s="7">
        <f>100 + SUMIFS(NhatKy_ViPham!J:J, NhatKy_ViPham!E:E, "12_Van_A", NhatKy_ViPham!F:F, B11, NhatKy_ViPham!C:C, "T7") - SUMIFS(NhatKy_ViPham!K:K, NhatKy_ViPham!E:E, "12_Van_A", NhatKy_ViPham!F:F, B11, NhatKy_ViPham!C:C, "T7")</f>
        <v>100</v>
      </c>
      <c r="Y11" s="7">
        <f>100 + SUMIFS(NhatKy_ViPham!J:J, NhatKy_ViPham!E:E, "12_Van_A", NhatKy_ViPham!F:F, B11, NhatKy_ViPham!C:C, "T8") - SUMIFS(NhatKy_ViPham!K:K, NhatKy_ViPham!E:E, "12_Van_A", NhatKy_ViPham!F:F, B11, NhatKy_ViPham!C:C, "T8")</f>
        <v>100</v>
      </c>
      <c r="Z11" s="7">
        <f>100 + SUMIFS(NhatKy_ViPham!J:J, NhatKy_ViPham!E:E, "12_Van_A", NhatKy_ViPham!F:F, B11, NhatKy_ViPham!C:C, "T9") - SUMIFS(NhatKy_ViPham!K:K, NhatKy_ViPham!E:E, "12_Van_A", NhatKy_ViPham!F:F, B11, NhatKy_ViPham!C:C, "T9")</f>
        <v>100</v>
      </c>
      <c r="AA11" s="7">
        <f>100 + SUMIFS(NhatKy_ViPham!J:J, NhatKy_ViPham!E:E, "12_Van_A", NhatKy_ViPham!F:F, B11, NhatKy_ViPham!C:C, "T10") - SUMIFS(NhatKy_ViPham!K:K, NhatKy_ViPham!E:E, "12_Van_A", NhatKy_ViPham!F:F, B11, NhatKy_ViPham!C:C, "T10")</f>
        <v>100</v>
      </c>
      <c r="AB11" s="7">
        <f>100 + SUMIFS(NhatKy_ViPham!J:J, NhatKy_ViPham!E:E, "12_Van_A", NhatKy_ViPham!F:F, B11, NhatKy_ViPham!C:C, "T11") - SUMIFS(NhatKy_ViPham!K:K, NhatKy_ViPham!E:E, "12_Van_A", NhatKy_ViPham!F:F, B11, NhatKy_ViPham!C:C, "T11")</f>
        <v>100</v>
      </c>
      <c r="AC11" s="7">
        <f>100 + SUMIFS(NhatKy_ViPham!J:J, NhatKy_ViPham!E:E, "12_Van_A", NhatKy_ViPham!F:F, B11, NhatKy_ViPham!C:C, "T12") - SUMIFS(NhatKy_ViPham!K:K, NhatKy_ViPham!E:E, "12_Van_A", NhatKy_ViPham!F:F, B11, NhatKy_ViPham!C:C, "T12")</f>
        <v>100</v>
      </c>
      <c r="AD11" s="7">
        <f>100 + SUMIFS(NhatKy_ViPham!J:J, NhatKy_ViPham!E:E, "12_Van_A", NhatKy_ViPham!F:F, B11, NhatKy_ViPham!C:C, "T13") - SUMIFS(NhatKy_ViPham!K:K, NhatKy_ViPham!E:E, "12_Van_A", NhatKy_ViPham!F:F, B11, NhatKy_ViPham!C:C, "T13")</f>
        <v>100</v>
      </c>
      <c r="AE11" s="7">
        <f>100 + SUMIFS(NhatKy_ViPham!J:J, NhatKy_ViPham!E:E, "12_Van_A", NhatKy_ViPham!F:F, B11, NhatKy_ViPham!C:C, "T14") - SUMIFS(NhatKy_ViPham!K:K, NhatKy_ViPham!E:E, "12_Van_A", NhatKy_ViPham!F:F, B11, NhatKy_ViPham!C:C, "T14")</f>
        <v>100</v>
      </c>
      <c r="AF11" s="7">
        <f>100 + SUMIFS(NhatKy_ViPham!J:J, NhatKy_ViPham!E:E, "12_Van_A", NhatKy_ViPham!F:F, B11, NhatKy_ViPham!C:C, "T15") - SUMIFS(NhatKy_ViPham!K:K, NhatKy_ViPham!E:E, "12_Van_A", NhatKy_ViPham!F:F, B11, NhatKy_ViPham!C:C, "T15")</f>
        <v>100</v>
      </c>
      <c r="AG11" s="7">
        <f>100 + SUMIFS(NhatKy_ViPham!J:J, NhatKy_ViPham!E:E, "12_Van_A", NhatKy_ViPham!F:F, B11, NhatKy_ViPham!C:C, "T16") - SUMIFS(NhatKy_ViPham!K:K, NhatKy_ViPham!E:E, "12_Van_A", NhatKy_ViPham!F:F, B11, NhatKy_ViPham!C:C, "T16")</f>
        <v>100</v>
      </c>
      <c r="AH11" s="7">
        <f>100 + SUMIFS(NhatKy_ViPham!J:J, NhatKy_ViPham!E:E, "12_Van_A", NhatKy_ViPham!F:F, B11, NhatKy_ViPham!C:C, "T17") - SUMIFS(NhatKy_ViPham!K:K, NhatKy_ViPham!E:E, "12_Van_A", NhatKy_ViPham!F:F, B11, NhatKy_ViPham!C:C, "T17")</f>
        <v>100</v>
      </c>
      <c r="AI11" s="7">
        <f>100 + SUMIFS(NhatKy_ViPham!J:J, NhatKy_ViPham!E:E, "12_Van_A", NhatKy_ViPham!F:F, B11, NhatKy_ViPham!C:C, "T18") - SUMIFS(NhatKy_ViPham!K:K, NhatKy_ViPham!E:E, "12_Van_A", NhatKy_ViPham!F:F, B11, NhatKy_ViPham!C:C, "T18")</f>
        <v>100</v>
      </c>
      <c r="AJ11" s="7">
        <f>100 + SUMIFS(NhatKy_ViPham!J:J, NhatKy_ViPham!E:E, "12_Van_A", NhatKy_ViPham!F:F, B11, NhatKy_ViPham!C:C, "T19") - SUMIFS(NhatKy_ViPham!K:K, NhatKy_ViPham!E:E, "12_Van_A", NhatKy_ViPham!F:F, B11, NhatKy_ViPham!C:C, "T19")</f>
        <v>100</v>
      </c>
      <c r="AK11" s="7">
        <f>100 + SUMIFS(NhatKy_ViPham!J:J, NhatKy_ViPham!E:E, "12_Van_A", NhatKy_ViPham!F:F, B11, NhatKy_ViPham!C:C, "T20") - SUMIFS(NhatKy_ViPham!K:K, NhatKy_ViPham!E:E, "12_Van_A", NhatKy_ViPham!F:F, B11, NhatKy_ViPham!C:C, "T20")</f>
        <v>100</v>
      </c>
      <c r="AL11" s="7">
        <f>100 + SUMIFS(NhatKy_ViPham!J:J, NhatKy_ViPham!E:E, "12_Van_A", NhatKy_ViPham!F:F, B11, NhatKy_ViPham!C:C, "T21") - SUMIFS(NhatKy_ViPham!K:K, NhatKy_ViPham!E:E, "12_Van_A", NhatKy_ViPham!F:F, B11, NhatKy_ViPham!C:C, "T21")</f>
        <v>100</v>
      </c>
      <c r="AM11" s="7">
        <f>100 + SUMIFS(NhatKy_ViPham!J:J, NhatKy_ViPham!E:E, "12_Van_A", NhatKy_ViPham!F:F, B11, NhatKy_ViPham!C:C, "T22") - SUMIFS(NhatKy_ViPham!K:K, NhatKy_ViPham!E:E, "12_Van_A", NhatKy_ViPham!F:F, B11, NhatKy_ViPham!C:C, "T22")</f>
        <v>100</v>
      </c>
      <c r="AN11" s="7">
        <f>100 + SUMIFS(NhatKy_ViPham!J:J, NhatKy_ViPham!E:E, "12_Van_A", NhatKy_ViPham!F:F, B11, NhatKy_ViPham!C:C, "T23") - SUMIFS(NhatKy_ViPham!K:K, NhatKy_ViPham!E:E, "12_Van_A", NhatKy_ViPham!F:F, B11, NhatKy_ViPham!C:C, "T23")</f>
        <v>100</v>
      </c>
      <c r="AO11" s="7">
        <f>100 + SUMIFS(NhatKy_ViPham!J:J, NhatKy_ViPham!E:E, "12_Van_A", NhatKy_ViPham!F:F, B11, NhatKy_ViPham!C:C, "T24") - SUMIFS(NhatKy_ViPham!K:K, NhatKy_ViPham!E:E, "12_Van_A", NhatKy_ViPham!F:F, B11, NhatKy_ViPham!C:C, "T24")</f>
        <v>100</v>
      </c>
      <c r="AP11" s="7">
        <f>100 + SUMIFS(NhatKy_ViPham!J:J, NhatKy_ViPham!E:E, "12_Van_A", NhatKy_ViPham!F:F, B11, NhatKy_ViPham!C:C, "T25") - SUMIFS(NhatKy_ViPham!K:K, NhatKy_ViPham!E:E, "12_Van_A", NhatKy_ViPham!F:F, B11, NhatKy_ViPham!C:C, "T25")</f>
        <v>100</v>
      </c>
      <c r="AQ11" s="7">
        <f>100 + SUMIFS(NhatKy_ViPham!J:J, NhatKy_ViPham!E:E, "12_Van_A", NhatKy_ViPham!F:F, B11, NhatKy_ViPham!C:C, "T26") - SUMIFS(NhatKy_ViPham!K:K, NhatKy_ViPham!E:E, "12_Van_A", NhatKy_ViPham!F:F, B11, NhatKy_ViPham!C:C, "T26")</f>
        <v>100</v>
      </c>
      <c r="AR11" s="7">
        <f>100 + SUMIFS(NhatKy_ViPham!J:J, NhatKy_ViPham!E:E, "12_Van_A", NhatKy_ViPham!F:F, B11, NhatKy_ViPham!C:C, "T27") - SUMIFS(NhatKy_ViPham!K:K, NhatKy_ViPham!E:E, "12_Van_A", NhatKy_ViPham!F:F, B11, NhatKy_ViPham!C:C, "T27")</f>
        <v>100</v>
      </c>
      <c r="AS11" s="7">
        <f>100 + SUMIFS(NhatKy_ViPham!J:J, NhatKy_ViPham!E:E, "12_Van_A", NhatKy_ViPham!F:F, B11, NhatKy_ViPham!C:C, "T28") - SUMIFS(NhatKy_ViPham!K:K, NhatKy_ViPham!E:E, "12_Van_A", NhatKy_ViPham!F:F, B11, NhatKy_ViPham!C:C, "T28")</f>
        <v>100</v>
      </c>
      <c r="AT11" s="7">
        <f>100 + SUMIFS(NhatKy_ViPham!J:J, NhatKy_ViPham!E:E, "12_Van_A", NhatKy_ViPham!F:F, B11, NhatKy_ViPham!C:C, "T29") - SUMIFS(NhatKy_ViPham!K:K, NhatKy_ViPham!E:E, "12_Van_A", NhatKy_ViPham!F:F, B11, NhatKy_ViPham!C:C, "T29")</f>
        <v>100</v>
      </c>
      <c r="AU11" s="7">
        <f>100 + SUMIFS(NhatKy_ViPham!J:J, NhatKy_ViPham!E:E, "12_Van_A", NhatKy_ViPham!F:F, B11, NhatKy_ViPham!C:C, "T30") - SUMIFS(NhatKy_ViPham!K:K, NhatKy_ViPham!E:E, "12_Van_A", NhatKy_ViPham!F:F, B11, NhatKy_ViPham!C:C, "T30")</f>
        <v>100</v>
      </c>
      <c r="AV11" s="7">
        <f>100 + SUMIFS(NhatKy_ViPham!J:J, NhatKy_ViPham!E:E, "12_Van_A", NhatKy_ViPham!F:F, B11, NhatKy_ViPham!C:C, "T31") - SUMIFS(NhatKy_ViPham!K:K, NhatKy_ViPham!E:E, "12_Van_A", NhatKy_ViPham!F:F, B11, NhatKy_ViPham!C:C, "T31")</f>
        <v>100</v>
      </c>
      <c r="AW11" s="7">
        <f>100 + SUMIFS(NhatKy_ViPham!J:J, NhatKy_ViPham!E:E, "12_Van_A", NhatKy_ViPham!F:F, B11, NhatKy_ViPham!C:C, "T32") - SUMIFS(NhatKy_ViPham!K:K, NhatKy_ViPham!E:E, "12_Van_A", NhatKy_ViPham!F:F, B11, NhatKy_ViPham!C:C, "T32")</f>
        <v>100</v>
      </c>
      <c r="AX11" s="7">
        <f>100 + SUMIFS(NhatKy_ViPham!J:J, NhatKy_ViPham!E:E, "12_Van_A", NhatKy_ViPham!F:F, B11, NhatKy_ViPham!C:C, "T33") - SUMIFS(NhatKy_ViPham!K:K, NhatKy_ViPham!E:E, "12_Van_A", NhatKy_ViPham!F:F, B11, NhatKy_ViPham!C:C, "T33")</f>
        <v>100</v>
      </c>
      <c r="AY11" s="7">
        <f>100 + SUMIFS(NhatKy_ViPham!J:J, NhatKy_ViPham!E:E, "12_Van_A", NhatKy_ViPham!F:F, B11, NhatKy_ViPham!C:C, "T34") - SUMIFS(NhatKy_ViPham!K:K, NhatKy_ViPham!E:E, "12_Van_A", NhatKy_ViPham!F:F, B11, NhatKy_ViPham!C:C, "T34")</f>
        <v>100</v>
      </c>
      <c r="AZ11" s="7">
        <f>100 + SUMIFS(NhatKy_ViPham!J:J, NhatKy_ViPham!E:E, "12_Van_A", NhatKy_ViPham!F:F, B11, NhatKy_ViPham!C:C, "T35") - SUMIFS(NhatKy_ViPham!K:K, NhatKy_ViPham!E:E, "12_Van_A", NhatKy_ViPham!F:F, B11, NhatKy_ViPham!C:C, "T35")</f>
        <v>100</v>
      </c>
      <c r="BA11" s="12">
        <f t="shared" si="0"/>
        <v>100</v>
      </c>
      <c r="BB11" s="11" t="s">
        <v>430</v>
      </c>
      <c r="BC11" s="14" t="str">
        <f t="shared" si="1"/>
        <v>Tốt</v>
      </c>
      <c r="BD11" s="10" t="str">
        <f t="shared" si="2"/>
        <v>🟢 BÌNH THƯỜNG</v>
      </c>
    </row>
    <row r="12" spans="1:56" x14ac:dyDescent="0.25">
      <c r="A12" s="5">
        <v>4</v>
      </c>
      <c r="B12" s="15" t="s">
        <v>2710</v>
      </c>
      <c r="C12" s="5" t="s">
        <v>2711</v>
      </c>
      <c r="D12" s="5" t="s">
        <v>429</v>
      </c>
      <c r="E12" s="11" t="s">
        <v>430</v>
      </c>
      <c r="F12" s="6">
        <f>SUMIFS(NhatKy_ViPham!K:K, NhatKy_ViPham!E:E, "12_Van_A", NhatKy_ViPham!F:F, B12, NhatKy_ViPham!H:H, "L01")</f>
        <v>0</v>
      </c>
      <c r="G12" s="6">
        <f>SUMIFS(NhatKy_ViPham!K:K, NhatKy_ViPham!E:E, "12_Van_A", NhatKy_ViPham!F:F, B12, NhatKy_ViPham!H:H, "L02")</f>
        <v>0</v>
      </c>
      <c r="H12" s="6">
        <f>SUMIFS(NhatKy_ViPham!K:K, NhatKy_ViPham!E:E, "12_Van_A", NhatKy_ViPham!F:F, B12, NhatKy_ViPham!H:H, "L03")</f>
        <v>0</v>
      </c>
      <c r="I12" s="6">
        <f>SUMIFS(NhatKy_ViPham!K:K, NhatKy_ViPham!E:E, "12_Van_A", NhatKy_ViPham!F:F, B12, NhatKy_ViPham!H:H, "L04")</f>
        <v>0</v>
      </c>
      <c r="J12" s="6">
        <f>SUMIFS(NhatKy_ViPham!K:K, NhatKy_ViPham!E:E, "12_Van_A", NhatKy_ViPham!F:F, B12, NhatKy_ViPham!H:H, "L05")</f>
        <v>0</v>
      </c>
      <c r="K12" s="6">
        <f>SUMIFS(NhatKy_ViPham!K:K, NhatKy_ViPham!E:E, "12_Van_A", NhatKy_ViPham!F:F, B12, NhatKy_ViPham!H:H, "L06")</f>
        <v>0</v>
      </c>
      <c r="L12" s="6">
        <f>SUMIFS(NhatKy_ViPham!K:K, NhatKy_ViPham!E:E, "12_Van_A", NhatKy_ViPham!F:F, B12, NhatKy_ViPham!H:H, "L07")</f>
        <v>0</v>
      </c>
      <c r="M12" s="6">
        <f>SUMIFS(NhatKy_ViPham!K:K, NhatKy_ViPham!E:E, "12_Van_A", NhatKy_ViPham!F:F, B12, NhatKy_ViPham!H:H, "L08")</f>
        <v>0</v>
      </c>
      <c r="N12" s="6">
        <f>SUMIFS(NhatKy_ViPham!K:K, NhatKy_ViPham!E:E, "12_Van_A", NhatKy_ViPham!F:F, B12, NhatKy_ViPham!H:H, "L09")</f>
        <v>0</v>
      </c>
      <c r="O12" s="6">
        <f>SUMIFS(NhatKy_ViPham!K:K, NhatKy_ViPham!E:E, "12_Van_A", NhatKy_ViPham!F:F, B12, NhatKy_ViPham!H:H, "L10")</f>
        <v>0</v>
      </c>
      <c r="P12" s="12">
        <f>SUMIFS(NhatKy_ViPham!J:J, NhatKy_ViPham!E:E, "12_Van_A", NhatKy_ViPham!F:F, B12)</f>
        <v>0</v>
      </c>
      <c r="Q12" s="13">
        <f>SUMIFS(NhatKy_ViPham!K:K, NhatKy_ViPham!E:E, "12_Van_A", NhatKy_ViPham!F:F, B12)</f>
        <v>0</v>
      </c>
      <c r="R12" s="6">
        <f>100 + SUMIFS(NhatKy_ViPham!J:J, NhatKy_ViPham!E:E, "12_Van_A", NhatKy_ViPham!F:F, B12, NhatKy_ViPham!C:C, "T1") - SUMIFS(NhatKy_ViPham!K:K, NhatKy_ViPham!E:E, "12_Van_A", NhatKy_ViPham!F:F, B12, NhatKy_ViPham!C:C, "T1")</f>
        <v>100</v>
      </c>
      <c r="S12" s="6">
        <f>100 + SUMIFS(NhatKy_ViPham!J:J, NhatKy_ViPham!E:E, "12_Van_A", NhatKy_ViPham!F:F, B12, NhatKy_ViPham!C:C, "T2") - SUMIFS(NhatKy_ViPham!K:K, NhatKy_ViPham!E:E, "12_Van_A", NhatKy_ViPham!F:F, B12, NhatKy_ViPham!C:C, "T2")</f>
        <v>100</v>
      </c>
      <c r="T12" s="6">
        <f>100 + SUMIFS(NhatKy_ViPham!J:J, NhatKy_ViPham!E:E, "12_Van_A", NhatKy_ViPham!F:F, B12, NhatKy_ViPham!C:C, "T3") - SUMIFS(NhatKy_ViPham!K:K, NhatKy_ViPham!E:E, "12_Van_A", NhatKy_ViPham!F:F, B12, NhatKy_ViPham!C:C, "T3")</f>
        <v>100</v>
      </c>
      <c r="U12" s="6">
        <f>100 + SUMIFS(NhatKy_ViPham!J:J, NhatKy_ViPham!E:E, "12_Van_A", NhatKy_ViPham!F:F, B12, NhatKy_ViPham!C:C, "T4") - SUMIFS(NhatKy_ViPham!K:K, NhatKy_ViPham!E:E, "12_Van_A", NhatKy_ViPham!F:F, B12, NhatKy_ViPham!C:C, "T4")</f>
        <v>100</v>
      </c>
      <c r="V12" s="6">
        <f>100 + SUMIFS(NhatKy_ViPham!J:J, NhatKy_ViPham!E:E, "12_Van_A", NhatKy_ViPham!F:F, B12, NhatKy_ViPham!C:C, "T5") - SUMIFS(NhatKy_ViPham!K:K, NhatKy_ViPham!E:E, "12_Van_A", NhatKy_ViPham!F:F, B12, NhatKy_ViPham!C:C, "T5")</f>
        <v>100</v>
      </c>
      <c r="W12" s="6">
        <f>100 + SUMIFS(NhatKy_ViPham!J:J, NhatKy_ViPham!E:E, "12_Van_A", NhatKy_ViPham!F:F, B12, NhatKy_ViPham!C:C, "T6") - SUMIFS(NhatKy_ViPham!K:K, NhatKy_ViPham!E:E, "12_Van_A", NhatKy_ViPham!F:F, B12, NhatKy_ViPham!C:C, "T6")</f>
        <v>100</v>
      </c>
      <c r="X12" s="6">
        <f>100 + SUMIFS(NhatKy_ViPham!J:J, NhatKy_ViPham!E:E, "12_Van_A", NhatKy_ViPham!F:F, B12, NhatKy_ViPham!C:C, "T7") - SUMIFS(NhatKy_ViPham!K:K, NhatKy_ViPham!E:E, "12_Van_A", NhatKy_ViPham!F:F, B12, NhatKy_ViPham!C:C, "T7")</f>
        <v>100</v>
      </c>
      <c r="Y12" s="6">
        <f>100 + SUMIFS(NhatKy_ViPham!J:J, NhatKy_ViPham!E:E, "12_Van_A", NhatKy_ViPham!F:F, B12, NhatKy_ViPham!C:C, "T8") - SUMIFS(NhatKy_ViPham!K:K, NhatKy_ViPham!E:E, "12_Van_A", NhatKy_ViPham!F:F, B12, NhatKy_ViPham!C:C, "T8")</f>
        <v>100</v>
      </c>
      <c r="Z12" s="6">
        <f>100 + SUMIFS(NhatKy_ViPham!J:J, NhatKy_ViPham!E:E, "12_Van_A", NhatKy_ViPham!F:F, B12, NhatKy_ViPham!C:C, "T9") - SUMIFS(NhatKy_ViPham!K:K, NhatKy_ViPham!E:E, "12_Van_A", NhatKy_ViPham!F:F, B12, NhatKy_ViPham!C:C, "T9")</f>
        <v>100</v>
      </c>
      <c r="AA12" s="6">
        <f>100 + SUMIFS(NhatKy_ViPham!J:J, NhatKy_ViPham!E:E, "12_Van_A", NhatKy_ViPham!F:F, B12, NhatKy_ViPham!C:C, "T10") - SUMIFS(NhatKy_ViPham!K:K, NhatKy_ViPham!E:E, "12_Van_A", NhatKy_ViPham!F:F, B12, NhatKy_ViPham!C:C, "T10")</f>
        <v>100</v>
      </c>
      <c r="AB12" s="6">
        <f>100 + SUMIFS(NhatKy_ViPham!J:J, NhatKy_ViPham!E:E, "12_Van_A", NhatKy_ViPham!F:F, B12, NhatKy_ViPham!C:C, "T11") - SUMIFS(NhatKy_ViPham!K:K, NhatKy_ViPham!E:E, "12_Van_A", NhatKy_ViPham!F:F, B12, NhatKy_ViPham!C:C, "T11")</f>
        <v>100</v>
      </c>
      <c r="AC12" s="6">
        <f>100 + SUMIFS(NhatKy_ViPham!J:J, NhatKy_ViPham!E:E, "12_Van_A", NhatKy_ViPham!F:F, B12, NhatKy_ViPham!C:C, "T12") - SUMIFS(NhatKy_ViPham!K:K, NhatKy_ViPham!E:E, "12_Van_A", NhatKy_ViPham!F:F, B12, NhatKy_ViPham!C:C, "T12")</f>
        <v>100</v>
      </c>
      <c r="AD12" s="6">
        <f>100 + SUMIFS(NhatKy_ViPham!J:J, NhatKy_ViPham!E:E, "12_Van_A", NhatKy_ViPham!F:F, B12, NhatKy_ViPham!C:C, "T13") - SUMIFS(NhatKy_ViPham!K:K, NhatKy_ViPham!E:E, "12_Van_A", NhatKy_ViPham!F:F, B12, NhatKy_ViPham!C:C, "T13")</f>
        <v>100</v>
      </c>
      <c r="AE12" s="6">
        <f>100 + SUMIFS(NhatKy_ViPham!J:J, NhatKy_ViPham!E:E, "12_Van_A", NhatKy_ViPham!F:F, B12, NhatKy_ViPham!C:C, "T14") - SUMIFS(NhatKy_ViPham!K:K, NhatKy_ViPham!E:E, "12_Van_A", NhatKy_ViPham!F:F, B12, NhatKy_ViPham!C:C, "T14")</f>
        <v>100</v>
      </c>
      <c r="AF12" s="6">
        <f>100 + SUMIFS(NhatKy_ViPham!J:J, NhatKy_ViPham!E:E, "12_Van_A", NhatKy_ViPham!F:F, B12, NhatKy_ViPham!C:C, "T15") - SUMIFS(NhatKy_ViPham!K:K, NhatKy_ViPham!E:E, "12_Van_A", NhatKy_ViPham!F:F, B12, NhatKy_ViPham!C:C, "T15")</f>
        <v>100</v>
      </c>
      <c r="AG12" s="6">
        <f>100 + SUMIFS(NhatKy_ViPham!J:J, NhatKy_ViPham!E:E, "12_Van_A", NhatKy_ViPham!F:F, B12, NhatKy_ViPham!C:C, "T16") - SUMIFS(NhatKy_ViPham!K:K, NhatKy_ViPham!E:E, "12_Van_A", NhatKy_ViPham!F:F, B12, NhatKy_ViPham!C:C, "T16")</f>
        <v>100</v>
      </c>
      <c r="AH12" s="6">
        <f>100 + SUMIFS(NhatKy_ViPham!J:J, NhatKy_ViPham!E:E, "12_Van_A", NhatKy_ViPham!F:F, B12, NhatKy_ViPham!C:C, "T17") - SUMIFS(NhatKy_ViPham!K:K, NhatKy_ViPham!E:E, "12_Van_A", NhatKy_ViPham!F:F, B12, NhatKy_ViPham!C:C, "T17")</f>
        <v>100</v>
      </c>
      <c r="AI12" s="6">
        <f>100 + SUMIFS(NhatKy_ViPham!J:J, NhatKy_ViPham!E:E, "12_Van_A", NhatKy_ViPham!F:F, B12, NhatKy_ViPham!C:C, "T18") - SUMIFS(NhatKy_ViPham!K:K, NhatKy_ViPham!E:E, "12_Van_A", NhatKy_ViPham!F:F, B12, NhatKy_ViPham!C:C, "T18")</f>
        <v>100</v>
      </c>
      <c r="AJ12" s="6">
        <f>100 + SUMIFS(NhatKy_ViPham!J:J, NhatKy_ViPham!E:E, "12_Van_A", NhatKy_ViPham!F:F, B12, NhatKy_ViPham!C:C, "T19") - SUMIFS(NhatKy_ViPham!K:K, NhatKy_ViPham!E:E, "12_Van_A", NhatKy_ViPham!F:F, B12, NhatKy_ViPham!C:C, "T19")</f>
        <v>100</v>
      </c>
      <c r="AK12" s="6">
        <f>100 + SUMIFS(NhatKy_ViPham!J:J, NhatKy_ViPham!E:E, "12_Van_A", NhatKy_ViPham!F:F, B12, NhatKy_ViPham!C:C, "T20") - SUMIFS(NhatKy_ViPham!K:K, NhatKy_ViPham!E:E, "12_Van_A", NhatKy_ViPham!F:F, B12, NhatKy_ViPham!C:C, "T20")</f>
        <v>100</v>
      </c>
      <c r="AL12" s="6">
        <f>100 + SUMIFS(NhatKy_ViPham!J:J, NhatKy_ViPham!E:E, "12_Van_A", NhatKy_ViPham!F:F, B12, NhatKy_ViPham!C:C, "T21") - SUMIFS(NhatKy_ViPham!K:K, NhatKy_ViPham!E:E, "12_Van_A", NhatKy_ViPham!F:F, B12, NhatKy_ViPham!C:C, "T21")</f>
        <v>100</v>
      </c>
      <c r="AM12" s="6">
        <f>100 + SUMIFS(NhatKy_ViPham!J:J, NhatKy_ViPham!E:E, "12_Van_A", NhatKy_ViPham!F:F, B12, NhatKy_ViPham!C:C, "T22") - SUMIFS(NhatKy_ViPham!K:K, NhatKy_ViPham!E:E, "12_Van_A", NhatKy_ViPham!F:F, B12, NhatKy_ViPham!C:C, "T22")</f>
        <v>100</v>
      </c>
      <c r="AN12" s="6">
        <f>100 + SUMIFS(NhatKy_ViPham!J:J, NhatKy_ViPham!E:E, "12_Van_A", NhatKy_ViPham!F:F, B12, NhatKy_ViPham!C:C, "T23") - SUMIFS(NhatKy_ViPham!K:K, NhatKy_ViPham!E:E, "12_Van_A", NhatKy_ViPham!F:F, B12, NhatKy_ViPham!C:C, "T23")</f>
        <v>100</v>
      </c>
      <c r="AO12" s="6">
        <f>100 + SUMIFS(NhatKy_ViPham!J:J, NhatKy_ViPham!E:E, "12_Van_A", NhatKy_ViPham!F:F, B12, NhatKy_ViPham!C:C, "T24") - SUMIFS(NhatKy_ViPham!K:K, NhatKy_ViPham!E:E, "12_Van_A", NhatKy_ViPham!F:F, B12, NhatKy_ViPham!C:C, "T24")</f>
        <v>100</v>
      </c>
      <c r="AP12" s="6">
        <f>100 + SUMIFS(NhatKy_ViPham!J:J, NhatKy_ViPham!E:E, "12_Van_A", NhatKy_ViPham!F:F, B12, NhatKy_ViPham!C:C, "T25") - SUMIFS(NhatKy_ViPham!K:K, NhatKy_ViPham!E:E, "12_Van_A", NhatKy_ViPham!F:F, B12, NhatKy_ViPham!C:C, "T25")</f>
        <v>100</v>
      </c>
      <c r="AQ12" s="6">
        <f>100 + SUMIFS(NhatKy_ViPham!J:J, NhatKy_ViPham!E:E, "12_Van_A", NhatKy_ViPham!F:F, B12, NhatKy_ViPham!C:C, "T26") - SUMIFS(NhatKy_ViPham!K:K, NhatKy_ViPham!E:E, "12_Van_A", NhatKy_ViPham!F:F, B12, NhatKy_ViPham!C:C, "T26")</f>
        <v>100</v>
      </c>
      <c r="AR12" s="6">
        <f>100 + SUMIFS(NhatKy_ViPham!J:J, NhatKy_ViPham!E:E, "12_Van_A", NhatKy_ViPham!F:F, B12, NhatKy_ViPham!C:C, "T27") - SUMIFS(NhatKy_ViPham!K:K, NhatKy_ViPham!E:E, "12_Van_A", NhatKy_ViPham!F:F, B12, NhatKy_ViPham!C:C, "T27")</f>
        <v>100</v>
      </c>
      <c r="AS12" s="6">
        <f>100 + SUMIFS(NhatKy_ViPham!J:J, NhatKy_ViPham!E:E, "12_Van_A", NhatKy_ViPham!F:F, B12, NhatKy_ViPham!C:C, "T28") - SUMIFS(NhatKy_ViPham!K:K, NhatKy_ViPham!E:E, "12_Van_A", NhatKy_ViPham!F:F, B12, NhatKy_ViPham!C:C, "T28")</f>
        <v>100</v>
      </c>
      <c r="AT12" s="6">
        <f>100 + SUMIFS(NhatKy_ViPham!J:J, NhatKy_ViPham!E:E, "12_Van_A", NhatKy_ViPham!F:F, B12, NhatKy_ViPham!C:C, "T29") - SUMIFS(NhatKy_ViPham!K:K, NhatKy_ViPham!E:E, "12_Van_A", NhatKy_ViPham!F:F, B12, NhatKy_ViPham!C:C, "T29")</f>
        <v>100</v>
      </c>
      <c r="AU12" s="6">
        <f>100 + SUMIFS(NhatKy_ViPham!J:J, NhatKy_ViPham!E:E, "12_Van_A", NhatKy_ViPham!F:F, B12, NhatKy_ViPham!C:C, "T30") - SUMIFS(NhatKy_ViPham!K:K, NhatKy_ViPham!E:E, "12_Van_A", NhatKy_ViPham!F:F, B12, NhatKy_ViPham!C:C, "T30")</f>
        <v>100</v>
      </c>
      <c r="AV12" s="6">
        <f>100 + SUMIFS(NhatKy_ViPham!J:J, NhatKy_ViPham!E:E, "12_Van_A", NhatKy_ViPham!F:F, B12, NhatKy_ViPham!C:C, "T31") - SUMIFS(NhatKy_ViPham!K:K, NhatKy_ViPham!E:E, "12_Van_A", NhatKy_ViPham!F:F, B12, NhatKy_ViPham!C:C, "T31")</f>
        <v>100</v>
      </c>
      <c r="AW12" s="6">
        <f>100 + SUMIFS(NhatKy_ViPham!J:J, NhatKy_ViPham!E:E, "12_Van_A", NhatKy_ViPham!F:F, B12, NhatKy_ViPham!C:C, "T32") - SUMIFS(NhatKy_ViPham!K:K, NhatKy_ViPham!E:E, "12_Van_A", NhatKy_ViPham!F:F, B12, NhatKy_ViPham!C:C, "T32")</f>
        <v>100</v>
      </c>
      <c r="AX12" s="6">
        <f>100 + SUMIFS(NhatKy_ViPham!J:J, NhatKy_ViPham!E:E, "12_Van_A", NhatKy_ViPham!F:F, B12, NhatKy_ViPham!C:C, "T33") - SUMIFS(NhatKy_ViPham!K:K, NhatKy_ViPham!E:E, "12_Van_A", NhatKy_ViPham!F:F, B12, NhatKy_ViPham!C:C, "T33")</f>
        <v>100</v>
      </c>
      <c r="AY12" s="6">
        <f>100 + SUMIFS(NhatKy_ViPham!J:J, NhatKy_ViPham!E:E, "12_Van_A", NhatKy_ViPham!F:F, B12, NhatKy_ViPham!C:C, "T34") - SUMIFS(NhatKy_ViPham!K:K, NhatKy_ViPham!E:E, "12_Van_A", NhatKy_ViPham!F:F, B12, NhatKy_ViPham!C:C, "T34")</f>
        <v>100</v>
      </c>
      <c r="AZ12" s="6">
        <f>100 + SUMIFS(NhatKy_ViPham!J:J, NhatKy_ViPham!E:E, "12_Van_A", NhatKy_ViPham!F:F, B12, NhatKy_ViPham!C:C, "T35") - SUMIFS(NhatKy_ViPham!K:K, NhatKy_ViPham!E:E, "12_Van_A", NhatKy_ViPham!F:F, B12, NhatKy_ViPham!C:C, "T35")</f>
        <v>100</v>
      </c>
      <c r="BA12" s="12">
        <f t="shared" si="0"/>
        <v>100</v>
      </c>
      <c r="BB12" s="11" t="s">
        <v>430</v>
      </c>
      <c r="BC12" s="16" t="str">
        <f t="shared" si="1"/>
        <v>Tốt</v>
      </c>
      <c r="BD12" s="15" t="str">
        <f t="shared" si="2"/>
        <v>🟢 BÌNH THƯỜNG</v>
      </c>
    </row>
    <row r="13" spans="1:56" x14ac:dyDescent="0.25">
      <c r="A13" s="4">
        <v>5</v>
      </c>
      <c r="B13" s="10" t="s">
        <v>2712</v>
      </c>
      <c r="C13" s="4" t="s">
        <v>2713</v>
      </c>
      <c r="D13" s="4" t="s">
        <v>429</v>
      </c>
      <c r="E13" s="11" t="s">
        <v>430</v>
      </c>
      <c r="F13" s="7">
        <f>SUMIFS(NhatKy_ViPham!K:K, NhatKy_ViPham!E:E, "12_Van_A", NhatKy_ViPham!F:F, B13, NhatKy_ViPham!H:H, "L01")</f>
        <v>0</v>
      </c>
      <c r="G13" s="7">
        <f>SUMIFS(NhatKy_ViPham!K:K, NhatKy_ViPham!E:E, "12_Van_A", NhatKy_ViPham!F:F, B13, NhatKy_ViPham!H:H, "L02")</f>
        <v>0</v>
      </c>
      <c r="H13" s="7">
        <f>SUMIFS(NhatKy_ViPham!K:K, NhatKy_ViPham!E:E, "12_Van_A", NhatKy_ViPham!F:F, B13, NhatKy_ViPham!H:H, "L03")</f>
        <v>0</v>
      </c>
      <c r="I13" s="7">
        <f>SUMIFS(NhatKy_ViPham!K:K, NhatKy_ViPham!E:E, "12_Van_A", NhatKy_ViPham!F:F, B13, NhatKy_ViPham!H:H, "L04")</f>
        <v>0</v>
      </c>
      <c r="J13" s="7">
        <f>SUMIFS(NhatKy_ViPham!K:K, NhatKy_ViPham!E:E, "12_Van_A", NhatKy_ViPham!F:F, B13, NhatKy_ViPham!H:H, "L05")</f>
        <v>0</v>
      </c>
      <c r="K13" s="7">
        <f>SUMIFS(NhatKy_ViPham!K:K, NhatKy_ViPham!E:E, "12_Van_A", NhatKy_ViPham!F:F, B13, NhatKy_ViPham!H:H, "L06")</f>
        <v>0</v>
      </c>
      <c r="L13" s="7">
        <f>SUMIFS(NhatKy_ViPham!K:K, NhatKy_ViPham!E:E, "12_Van_A", NhatKy_ViPham!F:F, B13, NhatKy_ViPham!H:H, "L07")</f>
        <v>0</v>
      </c>
      <c r="M13" s="7">
        <f>SUMIFS(NhatKy_ViPham!K:K, NhatKy_ViPham!E:E, "12_Van_A", NhatKy_ViPham!F:F, B13, NhatKy_ViPham!H:H, "L08")</f>
        <v>0</v>
      </c>
      <c r="N13" s="7">
        <f>SUMIFS(NhatKy_ViPham!K:K, NhatKy_ViPham!E:E, "12_Van_A", NhatKy_ViPham!F:F, B13, NhatKy_ViPham!H:H, "L09")</f>
        <v>0</v>
      </c>
      <c r="O13" s="7">
        <f>SUMIFS(NhatKy_ViPham!K:K, NhatKy_ViPham!E:E, "12_Van_A", NhatKy_ViPham!F:F, B13, NhatKy_ViPham!H:H, "L10")</f>
        <v>0</v>
      </c>
      <c r="P13" s="12">
        <f>SUMIFS(NhatKy_ViPham!J:J, NhatKy_ViPham!E:E, "12_Van_A", NhatKy_ViPham!F:F, B13)</f>
        <v>0</v>
      </c>
      <c r="Q13" s="13">
        <f>SUMIFS(NhatKy_ViPham!K:K, NhatKy_ViPham!E:E, "12_Van_A", NhatKy_ViPham!F:F, B13)</f>
        <v>0</v>
      </c>
      <c r="R13" s="7">
        <f>100 + SUMIFS(NhatKy_ViPham!J:J, NhatKy_ViPham!E:E, "12_Van_A", NhatKy_ViPham!F:F, B13, NhatKy_ViPham!C:C, "T1") - SUMIFS(NhatKy_ViPham!K:K, NhatKy_ViPham!E:E, "12_Van_A", NhatKy_ViPham!F:F, B13, NhatKy_ViPham!C:C, "T1")</f>
        <v>100</v>
      </c>
      <c r="S13" s="7">
        <f>100 + SUMIFS(NhatKy_ViPham!J:J, NhatKy_ViPham!E:E, "12_Van_A", NhatKy_ViPham!F:F, B13, NhatKy_ViPham!C:C, "T2") - SUMIFS(NhatKy_ViPham!K:K, NhatKy_ViPham!E:E, "12_Van_A", NhatKy_ViPham!F:F, B13, NhatKy_ViPham!C:C, "T2")</f>
        <v>100</v>
      </c>
      <c r="T13" s="7">
        <f>100 + SUMIFS(NhatKy_ViPham!J:J, NhatKy_ViPham!E:E, "12_Van_A", NhatKy_ViPham!F:F, B13, NhatKy_ViPham!C:C, "T3") - SUMIFS(NhatKy_ViPham!K:K, NhatKy_ViPham!E:E, "12_Van_A", NhatKy_ViPham!F:F, B13, NhatKy_ViPham!C:C, "T3")</f>
        <v>100</v>
      </c>
      <c r="U13" s="7">
        <f>100 + SUMIFS(NhatKy_ViPham!J:J, NhatKy_ViPham!E:E, "12_Van_A", NhatKy_ViPham!F:F, B13, NhatKy_ViPham!C:C, "T4") - SUMIFS(NhatKy_ViPham!K:K, NhatKy_ViPham!E:E, "12_Van_A", NhatKy_ViPham!F:F, B13, NhatKy_ViPham!C:C, "T4")</f>
        <v>100</v>
      </c>
      <c r="V13" s="7">
        <f>100 + SUMIFS(NhatKy_ViPham!J:J, NhatKy_ViPham!E:E, "12_Van_A", NhatKy_ViPham!F:F, B13, NhatKy_ViPham!C:C, "T5") - SUMIFS(NhatKy_ViPham!K:K, NhatKy_ViPham!E:E, "12_Van_A", NhatKy_ViPham!F:F, B13, NhatKy_ViPham!C:C, "T5")</f>
        <v>100</v>
      </c>
      <c r="W13" s="7">
        <f>100 + SUMIFS(NhatKy_ViPham!J:J, NhatKy_ViPham!E:E, "12_Van_A", NhatKy_ViPham!F:F, B13, NhatKy_ViPham!C:C, "T6") - SUMIFS(NhatKy_ViPham!K:K, NhatKy_ViPham!E:E, "12_Van_A", NhatKy_ViPham!F:F, B13, NhatKy_ViPham!C:C, "T6")</f>
        <v>100</v>
      </c>
      <c r="X13" s="7">
        <f>100 + SUMIFS(NhatKy_ViPham!J:J, NhatKy_ViPham!E:E, "12_Van_A", NhatKy_ViPham!F:F, B13, NhatKy_ViPham!C:C, "T7") - SUMIFS(NhatKy_ViPham!K:K, NhatKy_ViPham!E:E, "12_Van_A", NhatKy_ViPham!F:F, B13, NhatKy_ViPham!C:C, "T7")</f>
        <v>100</v>
      </c>
      <c r="Y13" s="7">
        <f>100 + SUMIFS(NhatKy_ViPham!J:J, NhatKy_ViPham!E:E, "12_Van_A", NhatKy_ViPham!F:F, B13, NhatKy_ViPham!C:C, "T8") - SUMIFS(NhatKy_ViPham!K:K, NhatKy_ViPham!E:E, "12_Van_A", NhatKy_ViPham!F:F, B13, NhatKy_ViPham!C:C, "T8")</f>
        <v>100</v>
      </c>
      <c r="Z13" s="7">
        <f>100 + SUMIFS(NhatKy_ViPham!J:J, NhatKy_ViPham!E:E, "12_Van_A", NhatKy_ViPham!F:F, B13, NhatKy_ViPham!C:C, "T9") - SUMIFS(NhatKy_ViPham!K:K, NhatKy_ViPham!E:E, "12_Van_A", NhatKy_ViPham!F:F, B13, NhatKy_ViPham!C:C, "T9")</f>
        <v>100</v>
      </c>
      <c r="AA13" s="7">
        <f>100 + SUMIFS(NhatKy_ViPham!J:J, NhatKy_ViPham!E:E, "12_Van_A", NhatKy_ViPham!F:F, B13, NhatKy_ViPham!C:C, "T10") - SUMIFS(NhatKy_ViPham!K:K, NhatKy_ViPham!E:E, "12_Van_A", NhatKy_ViPham!F:F, B13, NhatKy_ViPham!C:C, "T10")</f>
        <v>100</v>
      </c>
      <c r="AB13" s="7">
        <f>100 + SUMIFS(NhatKy_ViPham!J:J, NhatKy_ViPham!E:E, "12_Van_A", NhatKy_ViPham!F:F, B13, NhatKy_ViPham!C:C, "T11") - SUMIFS(NhatKy_ViPham!K:K, NhatKy_ViPham!E:E, "12_Van_A", NhatKy_ViPham!F:F, B13, NhatKy_ViPham!C:C, "T11")</f>
        <v>100</v>
      </c>
      <c r="AC13" s="7">
        <f>100 + SUMIFS(NhatKy_ViPham!J:J, NhatKy_ViPham!E:E, "12_Van_A", NhatKy_ViPham!F:F, B13, NhatKy_ViPham!C:C, "T12") - SUMIFS(NhatKy_ViPham!K:K, NhatKy_ViPham!E:E, "12_Van_A", NhatKy_ViPham!F:F, B13, NhatKy_ViPham!C:C, "T12")</f>
        <v>100</v>
      </c>
      <c r="AD13" s="7">
        <f>100 + SUMIFS(NhatKy_ViPham!J:J, NhatKy_ViPham!E:E, "12_Van_A", NhatKy_ViPham!F:F, B13, NhatKy_ViPham!C:C, "T13") - SUMIFS(NhatKy_ViPham!K:K, NhatKy_ViPham!E:E, "12_Van_A", NhatKy_ViPham!F:F, B13, NhatKy_ViPham!C:C, "T13")</f>
        <v>100</v>
      </c>
      <c r="AE13" s="7">
        <f>100 + SUMIFS(NhatKy_ViPham!J:J, NhatKy_ViPham!E:E, "12_Van_A", NhatKy_ViPham!F:F, B13, NhatKy_ViPham!C:C, "T14") - SUMIFS(NhatKy_ViPham!K:K, NhatKy_ViPham!E:E, "12_Van_A", NhatKy_ViPham!F:F, B13, NhatKy_ViPham!C:C, "T14")</f>
        <v>100</v>
      </c>
      <c r="AF13" s="7">
        <f>100 + SUMIFS(NhatKy_ViPham!J:J, NhatKy_ViPham!E:E, "12_Van_A", NhatKy_ViPham!F:F, B13, NhatKy_ViPham!C:C, "T15") - SUMIFS(NhatKy_ViPham!K:K, NhatKy_ViPham!E:E, "12_Van_A", NhatKy_ViPham!F:F, B13, NhatKy_ViPham!C:C, "T15")</f>
        <v>100</v>
      </c>
      <c r="AG13" s="7">
        <f>100 + SUMIFS(NhatKy_ViPham!J:J, NhatKy_ViPham!E:E, "12_Van_A", NhatKy_ViPham!F:F, B13, NhatKy_ViPham!C:C, "T16") - SUMIFS(NhatKy_ViPham!K:K, NhatKy_ViPham!E:E, "12_Van_A", NhatKy_ViPham!F:F, B13, NhatKy_ViPham!C:C, "T16")</f>
        <v>100</v>
      </c>
      <c r="AH13" s="7">
        <f>100 + SUMIFS(NhatKy_ViPham!J:J, NhatKy_ViPham!E:E, "12_Van_A", NhatKy_ViPham!F:F, B13, NhatKy_ViPham!C:C, "T17") - SUMIFS(NhatKy_ViPham!K:K, NhatKy_ViPham!E:E, "12_Van_A", NhatKy_ViPham!F:F, B13, NhatKy_ViPham!C:C, "T17")</f>
        <v>100</v>
      </c>
      <c r="AI13" s="7">
        <f>100 + SUMIFS(NhatKy_ViPham!J:J, NhatKy_ViPham!E:E, "12_Van_A", NhatKy_ViPham!F:F, B13, NhatKy_ViPham!C:C, "T18") - SUMIFS(NhatKy_ViPham!K:K, NhatKy_ViPham!E:E, "12_Van_A", NhatKy_ViPham!F:F, B13, NhatKy_ViPham!C:C, "T18")</f>
        <v>100</v>
      </c>
      <c r="AJ13" s="7">
        <f>100 + SUMIFS(NhatKy_ViPham!J:J, NhatKy_ViPham!E:E, "12_Van_A", NhatKy_ViPham!F:F, B13, NhatKy_ViPham!C:C, "T19") - SUMIFS(NhatKy_ViPham!K:K, NhatKy_ViPham!E:E, "12_Van_A", NhatKy_ViPham!F:F, B13, NhatKy_ViPham!C:C, "T19")</f>
        <v>100</v>
      </c>
      <c r="AK13" s="7">
        <f>100 + SUMIFS(NhatKy_ViPham!J:J, NhatKy_ViPham!E:E, "12_Van_A", NhatKy_ViPham!F:F, B13, NhatKy_ViPham!C:C, "T20") - SUMIFS(NhatKy_ViPham!K:K, NhatKy_ViPham!E:E, "12_Van_A", NhatKy_ViPham!F:F, B13, NhatKy_ViPham!C:C, "T20")</f>
        <v>100</v>
      </c>
      <c r="AL13" s="7">
        <f>100 + SUMIFS(NhatKy_ViPham!J:J, NhatKy_ViPham!E:E, "12_Van_A", NhatKy_ViPham!F:F, B13, NhatKy_ViPham!C:C, "T21") - SUMIFS(NhatKy_ViPham!K:K, NhatKy_ViPham!E:E, "12_Van_A", NhatKy_ViPham!F:F, B13, NhatKy_ViPham!C:C, "T21")</f>
        <v>100</v>
      </c>
      <c r="AM13" s="7">
        <f>100 + SUMIFS(NhatKy_ViPham!J:J, NhatKy_ViPham!E:E, "12_Van_A", NhatKy_ViPham!F:F, B13, NhatKy_ViPham!C:C, "T22") - SUMIFS(NhatKy_ViPham!K:K, NhatKy_ViPham!E:E, "12_Van_A", NhatKy_ViPham!F:F, B13, NhatKy_ViPham!C:C, "T22")</f>
        <v>100</v>
      </c>
      <c r="AN13" s="7">
        <f>100 + SUMIFS(NhatKy_ViPham!J:J, NhatKy_ViPham!E:E, "12_Van_A", NhatKy_ViPham!F:F, B13, NhatKy_ViPham!C:C, "T23") - SUMIFS(NhatKy_ViPham!K:K, NhatKy_ViPham!E:E, "12_Van_A", NhatKy_ViPham!F:F, B13, NhatKy_ViPham!C:C, "T23")</f>
        <v>100</v>
      </c>
      <c r="AO13" s="7">
        <f>100 + SUMIFS(NhatKy_ViPham!J:J, NhatKy_ViPham!E:E, "12_Van_A", NhatKy_ViPham!F:F, B13, NhatKy_ViPham!C:C, "T24") - SUMIFS(NhatKy_ViPham!K:K, NhatKy_ViPham!E:E, "12_Van_A", NhatKy_ViPham!F:F, B13, NhatKy_ViPham!C:C, "T24")</f>
        <v>100</v>
      </c>
      <c r="AP13" s="7">
        <f>100 + SUMIFS(NhatKy_ViPham!J:J, NhatKy_ViPham!E:E, "12_Van_A", NhatKy_ViPham!F:F, B13, NhatKy_ViPham!C:C, "T25") - SUMIFS(NhatKy_ViPham!K:K, NhatKy_ViPham!E:E, "12_Van_A", NhatKy_ViPham!F:F, B13, NhatKy_ViPham!C:C, "T25")</f>
        <v>100</v>
      </c>
      <c r="AQ13" s="7">
        <f>100 + SUMIFS(NhatKy_ViPham!J:J, NhatKy_ViPham!E:E, "12_Van_A", NhatKy_ViPham!F:F, B13, NhatKy_ViPham!C:C, "T26") - SUMIFS(NhatKy_ViPham!K:K, NhatKy_ViPham!E:E, "12_Van_A", NhatKy_ViPham!F:F, B13, NhatKy_ViPham!C:C, "T26")</f>
        <v>100</v>
      </c>
      <c r="AR13" s="7">
        <f>100 + SUMIFS(NhatKy_ViPham!J:J, NhatKy_ViPham!E:E, "12_Van_A", NhatKy_ViPham!F:F, B13, NhatKy_ViPham!C:C, "T27") - SUMIFS(NhatKy_ViPham!K:K, NhatKy_ViPham!E:E, "12_Van_A", NhatKy_ViPham!F:F, B13, NhatKy_ViPham!C:C, "T27")</f>
        <v>100</v>
      </c>
      <c r="AS13" s="7">
        <f>100 + SUMIFS(NhatKy_ViPham!J:J, NhatKy_ViPham!E:E, "12_Van_A", NhatKy_ViPham!F:F, B13, NhatKy_ViPham!C:C, "T28") - SUMIFS(NhatKy_ViPham!K:K, NhatKy_ViPham!E:E, "12_Van_A", NhatKy_ViPham!F:F, B13, NhatKy_ViPham!C:C, "T28")</f>
        <v>100</v>
      </c>
      <c r="AT13" s="7">
        <f>100 + SUMIFS(NhatKy_ViPham!J:J, NhatKy_ViPham!E:E, "12_Van_A", NhatKy_ViPham!F:F, B13, NhatKy_ViPham!C:C, "T29") - SUMIFS(NhatKy_ViPham!K:K, NhatKy_ViPham!E:E, "12_Van_A", NhatKy_ViPham!F:F, B13, NhatKy_ViPham!C:C, "T29")</f>
        <v>100</v>
      </c>
      <c r="AU13" s="7">
        <f>100 + SUMIFS(NhatKy_ViPham!J:J, NhatKy_ViPham!E:E, "12_Van_A", NhatKy_ViPham!F:F, B13, NhatKy_ViPham!C:C, "T30") - SUMIFS(NhatKy_ViPham!K:K, NhatKy_ViPham!E:E, "12_Van_A", NhatKy_ViPham!F:F, B13, NhatKy_ViPham!C:C, "T30")</f>
        <v>100</v>
      </c>
      <c r="AV13" s="7">
        <f>100 + SUMIFS(NhatKy_ViPham!J:J, NhatKy_ViPham!E:E, "12_Van_A", NhatKy_ViPham!F:F, B13, NhatKy_ViPham!C:C, "T31") - SUMIFS(NhatKy_ViPham!K:K, NhatKy_ViPham!E:E, "12_Van_A", NhatKy_ViPham!F:F, B13, NhatKy_ViPham!C:C, "T31")</f>
        <v>100</v>
      </c>
      <c r="AW13" s="7">
        <f>100 + SUMIFS(NhatKy_ViPham!J:J, NhatKy_ViPham!E:E, "12_Van_A", NhatKy_ViPham!F:F, B13, NhatKy_ViPham!C:C, "T32") - SUMIFS(NhatKy_ViPham!K:K, NhatKy_ViPham!E:E, "12_Van_A", NhatKy_ViPham!F:F, B13, NhatKy_ViPham!C:C, "T32")</f>
        <v>100</v>
      </c>
      <c r="AX13" s="7">
        <f>100 + SUMIFS(NhatKy_ViPham!J:J, NhatKy_ViPham!E:E, "12_Van_A", NhatKy_ViPham!F:F, B13, NhatKy_ViPham!C:C, "T33") - SUMIFS(NhatKy_ViPham!K:K, NhatKy_ViPham!E:E, "12_Van_A", NhatKy_ViPham!F:F, B13, NhatKy_ViPham!C:C, "T33")</f>
        <v>100</v>
      </c>
      <c r="AY13" s="7">
        <f>100 + SUMIFS(NhatKy_ViPham!J:J, NhatKy_ViPham!E:E, "12_Van_A", NhatKy_ViPham!F:F, B13, NhatKy_ViPham!C:C, "T34") - SUMIFS(NhatKy_ViPham!K:K, NhatKy_ViPham!E:E, "12_Van_A", NhatKy_ViPham!F:F, B13, NhatKy_ViPham!C:C, "T34")</f>
        <v>100</v>
      </c>
      <c r="AZ13" s="7">
        <f>100 + SUMIFS(NhatKy_ViPham!J:J, NhatKy_ViPham!E:E, "12_Van_A", NhatKy_ViPham!F:F, B13, NhatKy_ViPham!C:C, "T35") - SUMIFS(NhatKy_ViPham!K:K, NhatKy_ViPham!E:E, "12_Van_A", NhatKy_ViPham!F:F, B13, NhatKy_ViPham!C:C, "T35")</f>
        <v>100</v>
      </c>
      <c r="BA13" s="12">
        <f t="shared" si="0"/>
        <v>100</v>
      </c>
      <c r="BB13" s="11" t="s">
        <v>430</v>
      </c>
      <c r="BC13" s="14" t="str">
        <f t="shared" si="1"/>
        <v>Tốt</v>
      </c>
      <c r="BD13" s="10" t="str">
        <f t="shared" si="2"/>
        <v>🟢 BÌNH THƯỜNG</v>
      </c>
    </row>
    <row r="14" spans="1:56" x14ac:dyDescent="0.25">
      <c r="A14" s="5">
        <v>6</v>
      </c>
      <c r="B14" s="15" t="s">
        <v>2143</v>
      </c>
      <c r="C14" s="5" t="s">
        <v>2714</v>
      </c>
      <c r="D14" s="5" t="s">
        <v>429</v>
      </c>
      <c r="E14" s="11" t="s">
        <v>430</v>
      </c>
      <c r="F14" s="6">
        <f>SUMIFS(NhatKy_ViPham!K:K, NhatKy_ViPham!E:E, "12_Van_A", NhatKy_ViPham!F:F, B14, NhatKy_ViPham!H:H, "L01")</f>
        <v>0</v>
      </c>
      <c r="G14" s="6">
        <f>SUMIFS(NhatKy_ViPham!K:K, NhatKy_ViPham!E:E, "12_Van_A", NhatKy_ViPham!F:F, B14, NhatKy_ViPham!H:H, "L02")</f>
        <v>0</v>
      </c>
      <c r="H14" s="6">
        <f>SUMIFS(NhatKy_ViPham!K:K, NhatKy_ViPham!E:E, "12_Van_A", NhatKy_ViPham!F:F, B14, NhatKy_ViPham!H:H, "L03")</f>
        <v>0</v>
      </c>
      <c r="I14" s="6">
        <f>SUMIFS(NhatKy_ViPham!K:K, NhatKy_ViPham!E:E, "12_Van_A", NhatKy_ViPham!F:F, B14, NhatKy_ViPham!H:H, "L04")</f>
        <v>0</v>
      </c>
      <c r="J14" s="6">
        <f>SUMIFS(NhatKy_ViPham!K:K, NhatKy_ViPham!E:E, "12_Van_A", NhatKy_ViPham!F:F, B14, NhatKy_ViPham!H:H, "L05")</f>
        <v>0</v>
      </c>
      <c r="K14" s="6">
        <f>SUMIFS(NhatKy_ViPham!K:K, NhatKy_ViPham!E:E, "12_Van_A", NhatKy_ViPham!F:F, B14, NhatKy_ViPham!H:H, "L06")</f>
        <v>0</v>
      </c>
      <c r="L14" s="6">
        <f>SUMIFS(NhatKy_ViPham!K:K, NhatKy_ViPham!E:E, "12_Van_A", NhatKy_ViPham!F:F, B14, NhatKy_ViPham!H:H, "L07")</f>
        <v>0</v>
      </c>
      <c r="M14" s="6">
        <f>SUMIFS(NhatKy_ViPham!K:K, NhatKy_ViPham!E:E, "12_Van_A", NhatKy_ViPham!F:F, B14, NhatKy_ViPham!H:H, "L08")</f>
        <v>0</v>
      </c>
      <c r="N14" s="6">
        <f>SUMIFS(NhatKy_ViPham!K:K, NhatKy_ViPham!E:E, "12_Van_A", NhatKy_ViPham!F:F, B14, NhatKy_ViPham!H:H, "L09")</f>
        <v>0</v>
      </c>
      <c r="O14" s="6">
        <f>SUMIFS(NhatKy_ViPham!K:K, NhatKy_ViPham!E:E, "12_Van_A", NhatKy_ViPham!F:F, B14, NhatKy_ViPham!H:H, "L10")</f>
        <v>0</v>
      </c>
      <c r="P14" s="12">
        <f>SUMIFS(NhatKy_ViPham!J:J, NhatKy_ViPham!E:E, "12_Van_A", NhatKy_ViPham!F:F, B14)</f>
        <v>0</v>
      </c>
      <c r="Q14" s="13">
        <f>SUMIFS(NhatKy_ViPham!K:K, NhatKy_ViPham!E:E, "12_Van_A", NhatKy_ViPham!F:F, B14)</f>
        <v>0</v>
      </c>
      <c r="R14" s="6">
        <f>100 + SUMIFS(NhatKy_ViPham!J:J, NhatKy_ViPham!E:E, "12_Van_A", NhatKy_ViPham!F:F, B14, NhatKy_ViPham!C:C, "T1") - SUMIFS(NhatKy_ViPham!K:K, NhatKy_ViPham!E:E, "12_Van_A", NhatKy_ViPham!F:F, B14, NhatKy_ViPham!C:C, "T1")</f>
        <v>100</v>
      </c>
      <c r="S14" s="6">
        <f>100 + SUMIFS(NhatKy_ViPham!J:J, NhatKy_ViPham!E:E, "12_Van_A", NhatKy_ViPham!F:F, B14, NhatKy_ViPham!C:C, "T2") - SUMIFS(NhatKy_ViPham!K:K, NhatKy_ViPham!E:E, "12_Van_A", NhatKy_ViPham!F:F, B14, NhatKy_ViPham!C:C, "T2")</f>
        <v>100</v>
      </c>
      <c r="T14" s="6">
        <f>100 + SUMIFS(NhatKy_ViPham!J:J, NhatKy_ViPham!E:E, "12_Van_A", NhatKy_ViPham!F:F, B14, NhatKy_ViPham!C:C, "T3") - SUMIFS(NhatKy_ViPham!K:K, NhatKy_ViPham!E:E, "12_Van_A", NhatKy_ViPham!F:F, B14, NhatKy_ViPham!C:C, "T3")</f>
        <v>100</v>
      </c>
      <c r="U14" s="6">
        <f>100 + SUMIFS(NhatKy_ViPham!J:J, NhatKy_ViPham!E:E, "12_Van_A", NhatKy_ViPham!F:F, B14, NhatKy_ViPham!C:C, "T4") - SUMIFS(NhatKy_ViPham!K:K, NhatKy_ViPham!E:E, "12_Van_A", NhatKy_ViPham!F:F, B14, NhatKy_ViPham!C:C, "T4")</f>
        <v>100</v>
      </c>
      <c r="V14" s="6">
        <f>100 + SUMIFS(NhatKy_ViPham!J:J, NhatKy_ViPham!E:E, "12_Van_A", NhatKy_ViPham!F:F, B14, NhatKy_ViPham!C:C, "T5") - SUMIFS(NhatKy_ViPham!K:K, NhatKy_ViPham!E:E, "12_Van_A", NhatKy_ViPham!F:F, B14, NhatKy_ViPham!C:C, "T5")</f>
        <v>100</v>
      </c>
      <c r="W14" s="6">
        <f>100 + SUMIFS(NhatKy_ViPham!J:J, NhatKy_ViPham!E:E, "12_Van_A", NhatKy_ViPham!F:F, B14, NhatKy_ViPham!C:C, "T6") - SUMIFS(NhatKy_ViPham!K:K, NhatKy_ViPham!E:E, "12_Van_A", NhatKy_ViPham!F:F, B14, NhatKy_ViPham!C:C, "T6")</f>
        <v>100</v>
      </c>
      <c r="X14" s="6">
        <f>100 + SUMIFS(NhatKy_ViPham!J:J, NhatKy_ViPham!E:E, "12_Van_A", NhatKy_ViPham!F:F, B14, NhatKy_ViPham!C:C, "T7") - SUMIFS(NhatKy_ViPham!K:K, NhatKy_ViPham!E:E, "12_Van_A", NhatKy_ViPham!F:F, B14, NhatKy_ViPham!C:C, "T7")</f>
        <v>100</v>
      </c>
      <c r="Y14" s="6">
        <f>100 + SUMIFS(NhatKy_ViPham!J:J, NhatKy_ViPham!E:E, "12_Van_A", NhatKy_ViPham!F:F, B14, NhatKy_ViPham!C:C, "T8") - SUMIFS(NhatKy_ViPham!K:K, NhatKy_ViPham!E:E, "12_Van_A", NhatKy_ViPham!F:F, B14, NhatKy_ViPham!C:C, "T8")</f>
        <v>100</v>
      </c>
      <c r="Z14" s="6">
        <f>100 + SUMIFS(NhatKy_ViPham!J:J, NhatKy_ViPham!E:E, "12_Van_A", NhatKy_ViPham!F:F, B14, NhatKy_ViPham!C:C, "T9") - SUMIFS(NhatKy_ViPham!K:K, NhatKy_ViPham!E:E, "12_Van_A", NhatKy_ViPham!F:F, B14, NhatKy_ViPham!C:C, "T9")</f>
        <v>100</v>
      </c>
      <c r="AA14" s="6">
        <f>100 + SUMIFS(NhatKy_ViPham!J:J, NhatKy_ViPham!E:E, "12_Van_A", NhatKy_ViPham!F:F, B14, NhatKy_ViPham!C:C, "T10") - SUMIFS(NhatKy_ViPham!K:K, NhatKy_ViPham!E:E, "12_Van_A", NhatKy_ViPham!F:F, B14, NhatKy_ViPham!C:C, "T10")</f>
        <v>100</v>
      </c>
      <c r="AB14" s="6">
        <f>100 + SUMIFS(NhatKy_ViPham!J:J, NhatKy_ViPham!E:E, "12_Van_A", NhatKy_ViPham!F:F, B14, NhatKy_ViPham!C:C, "T11") - SUMIFS(NhatKy_ViPham!K:K, NhatKy_ViPham!E:E, "12_Van_A", NhatKy_ViPham!F:F, B14, NhatKy_ViPham!C:C, "T11")</f>
        <v>100</v>
      </c>
      <c r="AC14" s="6">
        <f>100 + SUMIFS(NhatKy_ViPham!J:J, NhatKy_ViPham!E:E, "12_Van_A", NhatKy_ViPham!F:F, B14, NhatKy_ViPham!C:C, "T12") - SUMIFS(NhatKy_ViPham!K:K, NhatKy_ViPham!E:E, "12_Van_A", NhatKy_ViPham!F:F, B14, NhatKy_ViPham!C:C, "T12")</f>
        <v>100</v>
      </c>
      <c r="AD14" s="6">
        <f>100 + SUMIFS(NhatKy_ViPham!J:J, NhatKy_ViPham!E:E, "12_Van_A", NhatKy_ViPham!F:F, B14, NhatKy_ViPham!C:C, "T13") - SUMIFS(NhatKy_ViPham!K:K, NhatKy_ViPham!E:E, "12_Van_A", NhatKy_ViPham!F:F, B14, NhatKy_ViPham!C:C, "T13")</f>
        <v>100</v>
      </c>
      <c r="AE14" s="6">
        <f>100 + SUMIFS(NhatKy_ViPham!J:J, NhatKy_ViPham!E:E, "12_Van_A", NhatKy_ViPham!F:F, B14, NhatKy_ViPham!C:C, "T14") - SUMIFS(NhatKy_ViPham!K:K, NhatKy_ViPham!E:E, "12_Van_A", NhatKy_ViPham!F:F, B14, NhatKy_ViPham!C:C, "T14")</f>
        <v>100</v>
      </c>
      <c r="AF14" s="6">
        <f>100 + SUMIFS(NhatKy_ViPham!J:J, NhatKy_ViPham!E:E, "12_Van_A", NhatKy_ViPham!F:F, B14, NhatKy_ViPham!C:C, "T15") - SUMIFS(NhatKy_ViPham!K:K, NhatKy_ViPham!E:E, "12_Van_A", NhatKy_ViPham!F:F, B14, NhatKy_ViPham!C:C, "T15")</f>
        <v>100</v>
      </c>
      <c r="AG14" s="6">
        <f>100 + SUMIFS(NhatKy_ViPham!J:J, NhatKy_ViPham!E:E, "12_Van_A", NhatKy_ViPham!F:F, B14, NhatKy_ViPham!C:C, "T16") - SUMIFS(NhatKy_ViPham!K:K, NhatKy_ViPham!E:E, "12_Van_A", NhatKy_ViPham!F:F, B14, NhatKy_ViPham!C:C, "T16")</f>
        <v>100</v>
      </c>
      <c r="AH14" s="6">
        <f>100 + SUMIFS(NhatKy_ViPham!J:J, NhatKy_ViPham!E:E, "12_Van_A", NhatKy_ViPham!F:F, B14, NhatKy_ViPham!C:C, "T17") - SUMIFS(NhatKy_ViPham!K:K, NhatKy_ViPham!E:E, "12_Van_A", NhatKy_ViPham!F:F, B14, NhatKy_ViPham!C:C, "T17")</f>
        <v>100</v>
      </c>
      <c r="AI14" s="6">
        <f>100 + SUMIFS(NhatKy_ViPham!J:J, NhatKy_ViPham!E:E, "12_Van_A", NhatKy_ViPham!F:F, B14, NhatKy_ViPham!C:C, "T18") - SUMIFS(NhatKy_ViPham!K:K, NhatKy_ViPham!E:E, "12_Van_A", NhatKy_ViPham!F:F, B14, NhatKy_ViPham!C:C, "T18")</f>
        <v>100</v>
      </c>
      <c r="AJ14" s="6">
        <f>100 + SUMIFS(NhatKy_ViPham!J:J, NhatKy_ViPham!E:E, "12_Van_A", NhatKy_ViPham!F:F, B14, NhatKy_ViPham!C:C, "T19") - SUMIFS(NhatKy_ViPham!K:K, NhatKy_ViPham!E:E, "12_Van_A", NhatKy_ViPham!F:F, B14, NhatKy_ViPham!C:C, "T19")</f>
        <v>100</v>
      </c>
      <c r="AK14" s="6">
        <f>100 + SUMIFS(NhatKy_ViPham!J:J, NhatKy_ViPham!E:E, "12_Van_A", NhatKy_ViPham!F:F, B14, NhatKy_ViPham!C:C, "T20") - SUMIFS(NhatKy_ViPham!K:K, NhatKy_ViPham!E:E, "12_Van_A", NhatKy_ViPham!F:F, B14, NhatKy_ViPham!C:C, "T20")</f>
        <v>100</v>
      </c>
      <c r="AL14" s="6">
        <f>100 + SUMIFS(NhatKy_ViPham!J:J, NhatKy_ViPham!E:E, "12_Van_A", NhatKy_ViPham!F:F, B14, NhatKy_ViPham!C:C, "T21") - SUMIFS(NhatKy_ViPham!K:K, NhatKy_ViPham!E:E, "12_Van_A", NhatKy_ViPham!F:F, B14, NhatKy_ViPham!C:C, "T21")</f>
        <v>100</v>
      </c>
      <c r="AM14" s="6">
        <f>100 + SUMIFS(NhatKy_ViPham!J:J, NhatKy_ViPham!E:E, "12_Van_A", NhatKy_ViPham!F:F, B14, NhatKy_ViPham!C:C, "T22") - SUMIFS(NhatKy_ViPham!K:K, NhatKy_ViPham!E:E, "12_Van_A", NhatKy_ViPham!F:F, B14, NhatKy_ViPham!C:C, "T22")</f>
        <v>100</v>
      </c>
      <c r="AN14" s="6">
        <f>100 + SUMIFS(NhatKy_ViPham!J:J, NhatKy_ViPham!E:E, "12_Van_A", NhatKy_ViPham!F:F, B14, NhatKy_ViPham!C:C, "T23") - SUMIFS(NhatKy_ViPham!K:K, NhatKy_ViPham!E:E, "12_Van_A", NhatKy_ViPham!F:F, B14, NhatKy_ViPham!C:C, "T23")</f>
        <v>100</v>
      </c>
      <c r="AO14" s="6">
        <f>100 + SUMIFS(NhatKy_ViPham!J:J, NhatKy_ViPham!E:E, "12_Van_A", NhatKy_ViPham!F:F, B14, NhatKy_ViPham!C:C, "T24") - SUMIFS(NhatKy_ViPham!K:K, NhatKy_ViPham!E:E, "12_Van_A", NhatKy_ViPham!F:F, B14, NhatKy_ViPham!C:C, "T24")</f>
        <v>100</v>
      </c>
      <c r="AP14" s="6">
        <f>100 + SUMIFS(NhatKy_ViPham!J:J, NhatKy_ViPham!E:E, "12_Van_A", NhatKy_ViPham!F:F, B14, NhatKy_ViPham!C:C, "T25") - SUMIFS(NhatKy_ViPham!K:K, NhatKy_ViPham!E:E, "12_Van_A", NhatKy_ViPham!F:F, B14, NhatKy_ViPham!C:C, "T25")</f>
        <v>100</v>
      </c>
      <c r="AQ14" s="6">
        <f>100 + SUMIFS(NhatKy_ViPham!J:J, NhatKy_ViPham!E:E, "12_Van_A", NhatKy_ViPham!F:F, B14, NhatKy_ViPham!C:C, "T26") - SUMIFS(NhatKy_ViPham!K:K, NhatKy_ViPham!E:E, "12_Van_A", NhatKy_ViPham!F:F, B14, NhatKy_ViPham!C:C, "T26")</f>
        <v>100</v>
      </c>
      <c r="AR14" s="6">
        <f>100 + SUMIFS(NhatKy_ViPham!J:J, NhatKy_ViPham!E:E, "12_Van_A", NhatKy_ViPham!F:F, B14, NhatKy_ViPham!C:C, "T27") - SUMIFS(NhatKy_ViPham!K:K, NhatKy_ViPham!E:E, "12_Van_A", NhatKy_ViPham!F:F, B14, NhatKy_ViPham!C:C, "T27")</f>
        <v>100</v>
      </c>
      <c r="AS14" s="6">
        <f>100 + SUMIFS(NhatKy_ViPham!J:J, NhatKy_ViPham!E:E, "12_Van_A", NhatKy_ViPham!F:F, B14, NhatKy_ViPham!C:C, "T28") - SUMIFS(NhatKy_ViPham!K:K, NhatKy_ViPham!E:E, "12_Van_A", NhatKy_ViPham!F:F, B14, NhatKy_ViPham!C:C, "T28")</f>
        <v>100</v>
      </c>
      <c r="AT14" s="6">
        <f>100 + SUMIFS(NhatKy_ViPham!J:J, NhatKy_ViPham!E:E, "12_Van_A", NhatKy_ViPham!F:F, B14, NhatKy_ViPham!C:C, "T29") - SUMIFS(NhatKy_ViPham!K:K, NhatKy_ViPham!E:E, "12_Van_A", NhatKy_ViPham!F:F, B14, NhatKy_ViPham!C:C, "T29")</f>
        <v>100</v>
      </c>
      <c r="AU14" s="6">
        <f>100 + SUMIFS(NhatKy_ViPham!J:J, NhatKy_ViPham!E:E, "12_Van_A", NhatKy_ViPham!F:F, B14, NhatKy_ViPham!C:C, "T30") - SUMIFS(NhatKy_ViPham!K:K, NhatKy_ViPham!E:E, "12_Van_A", NhatKy_ViPham!F:F, B14, NhatKy_ViPham!C:C, "T30")</f>
        <v>100</v>
      </c>
      <c r="AV14" s="6">
        <f>100 + SUMIFS(NhatKy_ViPham!J:J, NhatKy_ViPham!E:E, "12_Van_A", NhatKy_ViPham!F:F, B14, NhatKy_ViPham!C:C, "T31") - SUMIFS(NhatKy_ViPham!K:K, NhatKy_ViPham!E:E, "12_Van_A", NhatKy_ViPham!F:F, B14, NhatKy_ViPham!C:C, "T31")</f>
        <v>100</v>
      </c>
      <c r="AW14" s="6">
        <f>100 + SUMIFS(NhatKy_ViPham!J:J, NhatKy_ViPham!E:E, "12_Van_A", NhatKy_ViPham!F:F, B14, NhatKy_ViPham!C:C, "T32") - SUMIFS(NhatKy_ViPham!K:K, NhatKy_ViPham!E:E, "12_Van_A", NhatKy_ViPham!F:F, B14, NhatKy_ViPham!C:C, "T32")</f>
        <v>100</v>
      </c>
      <c r="AX14" s="6">
        <f>100 + SUMIFS(NhatKy_ViPham!J:J, NhatKy_ViPham!E:E, "12_Van_A", NhatKy_ViPham!F:F, B14, NhatKy_ViPham!C:C, "T33") - SUMIFS(NhatKy_ViPham!K:K, NhatKy_ViPham!E:E, "12_Van_A", NhatKy_ViPham!F:F, B14, NhatKy_ViPham!C:C, "T33")</f>
        <v>100</v>
      </c>
      <c r="AY14" s="6">
        <f>100 + SUMIFS(NhatKy_ViPham!J:J, NhatKy_ViPham!E:E, "12_Van_A", NhatKy_ViPham!F:F, B14, NhatKy_ViPham!C:C, "T34") - SUMIFS(NhatKy_ViPham!K:K, NhatKy_ViPham!E:E, "12_Van_A", NhatKy_ViPham!F:F, B14, NhatKy_ViPham!C:C, "T34")</f>
        <v>100</v>
      </c>
      <c r="AZ14" s="6">
        <f>100 + SUMIFS(NhatKy_ViPham!J:J, NhatKy_ViPham!E:E, "12_Van_A", NhatKy_ViPham!F:F, B14, NhatKy_ViPham!C:C, "T35") - SUMIFS(NhatKy_ViPham!K:K, NhatKy_ViPham!E:E, "12_Van_A", NhatKy_ViPham!F:F, B14, NhatKy_ViPham!C:C, "T35")</f>
        <v>100</v>
      </c>
      <c r="BA14" s="12">
        <f t="shared" si="0"/>
        <v>100</v>
      </c>
      <c r="BB14" s="11" t="s">
        <v>430</v>
      </c>
      <c r="BC14" s="16" t="str">
        <f t="shared" si="1"/>
        <v>Tốt</v>
      </c>
      <c r="BD14" s="15" t="str">
        <f t="shared" si="2"/>
        <v>🟢 BÌNH THƯỜNG</v>
      </c>
    </row>
    <row r="15" spans="1:56" x14ac:dyDescent="0.25">
      <c r="A15" s="4">
        <v>7</v>
      </c>
      <c r="B15" s="10" t="s">
        <v>2715</v>
      </c>
      <c r="C15" s="4" t="s">
        <v>2218</v>
      </c>
      <c r="D15" s="4" t="s">
        <v>429</v>
      </c>
      <c r="E15" s="11" t="s">
        <v>430</v>
      </c>
      <c r="F15" s="7">
        <f>SUMIFS(NhatKy_ViPham!K:K, NhatKy_ViPham!E:E, "12_Van_A", NhatKy_ViPham!F:F, B15, NhatKy_ViPham!H:H, "L01")</f>
        <v>0</v>
      </c>
      <c r="G15" s="7">
        <f>SUMIFS(NhatKy_ViPham!K:K, NhatKy_ViPham!E:E, "12_Van_A", NhatKy_ViPham!F:F, B15, NhatKy_ViPham!H:H, "L02")</f>
        <v>0</v>
      </c>
      <c r="H15" s="7">
        <f>SUMIFS(NhatKy_ViPham!K:K, NhatKy_ViPham!E:E, "12_Van_A", NhatKy_ViPham!F:F, B15, NhatKy_ViPham!H:H, "L03")</f>
        <v>0</v>
      </c>
      <c r="I15" s="7">
        <f>SUMIFS(NhatKy_ViPham!K:K, NhatKy_ViPham!E:E, "12_Van_A", NhatKy_ViPham!F:F, B15, NhatKy_ViPham!H:H, "L04")</f>
        <v>0</v>
      </c>
      <c r="J15" s="7">
        <f>SUMIFS(NhatKy_ViPham!K:K, NhatKy_ViPham!E:E, "12_Van_A", NhatKy_ViPham!F:F, B15, NhatKy_ViPham!H:H, "L05")</f>
        <v>0</v>
      </c>
      <c r="K15" s="7">
        <f>SUMIFS(NhatKy_ViPham!K:K, NhatKy_ViPham!E:E, "12_Van_A", NhatKy_ViPham!F:F, B15, NhatKy_ViPham!H:H, "L06")</f>
        <v>0</v>
      </c>
      <c r="L15" s="7">
        <f>SUMIFS(NhatKy_ViPham!K:K, NhatKy_ViPham!E:E, "12_Van_A", NhatKy_ViPham!F:F, B15, NhatKy_ViPham!H:H, "L07")</f>
        <v>0</v>
      </c>
      <c r="M15" s="7">
        <f>SUMIFS(NhatKy_ViPham!K:K, NhatKy_ViPham!E:E, "12_Van_A", NhatKy_ViPham!F:F, B15, NhatKy_ViPham!H:H, "L08")</f>
        <v>0</v>
      </c>
      <c r="N15" s="7">
        <f>SUMIFS(NhatKy_ViPham!K:K, NhatKy_ViPham!E:E, "12_Van_A", NhatKy_ViPham!F:F, B15, NhatKy_ViPham!H:H, "L09")</f>
        <v>0</v>
      </c>
      <c r="O15" s="7">
        <f>SUMIFS(NhatKy_ViPham!K:K, NhatKy_ViPham!E:E, "12_Van_A", NhatKy_ViPham!F:F, B15, NhatKy_ViPham!H:H, "L10")</f>
        <v>0</v>
      </c>
      <c r="P15" s="12">
        <f>SUMIFS(NhatKy_ViPham!J:J, NhatKy_ViPham!E:E, "12_Van_A", NhatKy_ViPham!F:F, B15)</f>
        <v>0</v>
      </c>
      <c r="Q15" s="13">
        <f>SUMIFS(NhatKy_ViPham!K:K, NhatKy_ViPham!E:E, "12_Van_A", NhatKy_ViPham!F:F, B15)</f>
        <v>0</v>
      </c>
      <c r="R15" s="7">
        <f>100 + SUMIFS(NhatKy_ViPham!J:J, NhatKy_ViPham!E:E, "12_Van_A", NhatKy_ViPham!F:F, B15, NhatKy_ViPham!C:C, "T1") - SUMIFS(NhatKy_ViPham!K:K, NhatKy_ViPham!E:E, "12_Van_A", NhatKy_ViPham!F:F, B15, NhatKy_ViPham!C:C, "T1")</f>
        <v>100</v>
      </c>
      <c r="S15" s="7">
        <f>100 + SUMIFS(NhatKy_ViPham!J:J, NhatKy_ViPham!E:E, "12_Van_A", NhatKy_ViPham!F:F, B15, NhatKy_ViPham!C:C, "T2") - SUMIFS(NhatKy_ViPham!K:K, NhatKy_ViPham!E:E, "12_Van_A", NhatKy_ViPham!F:F, B15, NhatKy_ViPham!C:C, "T2")</f>
        <v>100</v>
      </c>
      <c r="T15" s="7">
        <f>100 + SUMIFS(NhatKy_ViPham!J:J, NhatKy_ViPham!E:E, "12_Van_A", NhatKy_ViPham!F:F, B15, NhatKy_ViPham!C:C, "T3") - SUMIFS(NhatKy_ViPham!K:K, NhatKy_ViPham!E:E, "12_Van_A", NhatKy_ViPham!F:F, B15, NhatKy_ViPham!C:C, "T3")</f>
        <v>100</v>
      </c>
      <c r="U15" s="7">
        <f>100 + SUMIFS(NhatKy_ViPham!J:J, NhatKy_ViPham!E:E, "12_Van_A", NhatKy_ViPham!F:F, B15, NhatKy_ViPham!C:C, "T4") - SUMIFS(NhatKy_ViPham!K:K, NhatKy_ViPham!E:E, "12_Van_A", NhatKy_ViPham!F:F, B15, NhatKy_ViPham!C:C, "T4")</f>
        <v>100</v>
      </c>
      <c r="V15" s="7">
        <f>100 + SUMIFS(NhatKy_ViPham!J:J, NhatKy_ViPham!E:E, "12_Van_A", NhatKy_ViPham!F:F, B15, NhatKy_ViPham!C:C, "T5") - SUMIFS(NhatKy_ViPham!K:K, NhatKy_ViPham!E:E, "12_Van_A", NhatKy_ViPham!F:F, B15, NhatKy_ViPham!C:C, "T5")</f>
        <v>100</v>
      </c>
      <c r="W15" s="7">
        <f>100 + SUMIFS(NhatKy_ViPham!J:J, NhatKy_ViPham!E:E, "12_Van_A", NhatKy_ViPham!F:F, B15, NhatKy_ViPham!C:C, "T6") - SUMIFS(NhatKy_ViPham!K:K, NhatKy_ViPham!E:E, "12_Van_A", NhatKy_ViPham!F:F, B15, NhatKy_ViPham!C:C, "T6")</f>
        <v>100</v>
      </c>
      <c r="X15" s="7">
        <f>100 + SUMIFS(NhatKy_ViPham!J:J, NhatKy_ViPham!E:E, "12_Van_A", NhatKy_ViPham!F:F, B15, NhatKy_ViPham!C:C, "T7") - SUMIFS(NhatKy_ViPham!K:K, NhatKy_ViPham!E:E, "12_Van_A", NhatKy_ViPham!F:F, B15, NhatKy_ViPham!C:C, "T7")</f>
        <v>100</v>
      </c>
      <c r="Y15" s="7">
        <f>100 + SUMIFS(NhatKy_ViPham!J:J, NhatKy_ViPham!E:E, "12_Van_A", NhatKy_ViPham!F:F, B15, NhatKy_ViPham!C:C, "T8") - SUMIFS(NhatKy_ViPham!K:K, NhatKy_ViPham!E:E, "12_Van_A", NhatKy_ViPham!F:F, B15, NhatKy_ViPham!C:C, "T8")</f>
        <v>100</v>
      </c>
      <c r="Z15" s="7">
        <f>100 + SUMIFS(NhatKy_ViPham!J:J, NhatKy_ViPham!E:E, "12_Van_A", NhatKy_ViPham!F:F, B15, NhatKy_ViPham!C:C, "T9") - SUMIFS(NhatKy_ViPham!K:K, NhatKy_ViPham!E:E, "12_Van_A", NhatKy_ViPham!F:F, B15, NhatKy_ViPham!C:C, "T9")</f>
        <v>100</v>
      </c>
      <c r="AA15" s="7">
        <f>100 + SUMIFS(NhatKy_ViPham!J:J, NhatKy_ViPham!E:E, "12_Van_A", NhatKy_ViPham!F:F, B15, NhatKy_ViPham!C:C, "T10") - SUMIFS(NhatKy_ViPham!K:K, NhatKy_ViPham!E:E, "12_Van_A", NhatKy_ViPham!F:F, B15, NhatKy_ViPham!C:C, "T10")</f>
        <v>100</v>
      </c>
      <c r="AB15" s="7">
        <f>100 + SUMIFS(NhatKy_ViPham!J:J, NhatKy_ViPham!E:E, "12_Van_A", NhatKy_ViPham!F:F, B15, NhatKy_ViPham!C:C, "T11") - SUMIFS(NhatKy_ViPham!K:K, NhatKy_ViPham!E:E, "12_Van_A", NhatKy_ViPham!F:F, B15, NhatKy_ViPham!C:C, "T11")</f>
        <v>100</v>
      </c>
      <c r="AC15" s="7">
        <f>100 + SUMIFS(NhatKy_ViPham!J:J, NhatKy_ViPham!E:E, "12_Van_A", NhatKy_ViPham!F:F, B15, NhatKy_ViPham!C:C, "T12") - SUMIFS(NhatKy_ViPham!K:K, NhatKy_ViPham!E:E, "12_Van_A", NhatKy_ViPham!F:F, B15, NhatKy_ViPham!C:C, "T12")</f>
        <v>100</v>
      </c>
      <c r="AD15" s="7">
        <f>100 + SUMIFS(NhatKy_ViPham!J:J, NhatKy_ViPham!E:E, "12_Van_A", NhatKy_ViPham!F:F, B15, NhatKy_ViPham!C:C, "T13") - SUMIFS(NhatKy_ViPham!K:K, NhatKy_ViPham!E:E, "12_Van_A", NhatKy_ViPham!F:F, B15, NhatKy_ViPham!C:C, "T13")</f>
        <v>100</v>
      </c>
      <c r="AE15" s="7">
        <f>100 + SUMIFS(NhatKy_ViPham!J:J, NhatKy_ViPham!E:E, "12_Van_A", NhatKy_ViPham!F:F, B15, NhatKy_ViPham!C:C, "T14") - SUMIFS(NhatKy_ViPham!K:K, NhatKy_ViPham!E:E, "12_Van_A", NhatKy_ViPham!F:F, B15, NhatKy_ViPham!C:C, "T14")</f>
        <v>100</v>
      </c>
      <c r="AF15" s="7">
        <f>100 + SUMIFS(NhatKy_ViPham!J:J, NhatKy_ViPham!E:E, "12_Van_A", NhatKy_ViPham!F:F, B15, NhatKy_ViPham!C:C, "T15") - SUMIFS(NhatKy_ViPham!K:K, NhatKy_ViPham!E:E, "12_Van_A", NhatKy_ViPham!F:F, B15, NhatKy_ViPham!C:C, "T15")</f>
        <v>100</v>
      </c>
      <c r="AG15" s="7">
        <f>100 + SUMIFS(NhatKy_ViPham!J:J, NhatKy_ViPham!E:E, "12_Van_A", NhatKy_ViPham!F:F, B15, NhatKy_ViPham!C:C, "T16") - SUMIFS(NhatKy_ViPham!K:K, NhatKy_ViPham!E:E, "12_Van_A", NhatKy_ViPham!F:F, B15, NhatKy_ViPham!C:C, "T16")</f>
        <v>100</v>
      </c>
      <c r="AH15" s="7">
        <f>100 + SUMIFS(NhatKy_ViPham!J:J, NhatKy_ViPham!E:E, "12_Van_A", NhatKy_ViPham!F:F, B15, NhatKy_ViPham!C:C, "T17") - SUMIFS(NhatKy_ViPham!K:K, NhatKy_ViPham!E:E, "12_Van_A", NhatKy_ViPham!F:F, B15, NhatKy_ViPham!C:C, "T17")</f>
        <v>100</v>
      </c>
      <c r="AI15" s="7">
        <f>100 + SUMIFS(NhatKy_ViPham!J:J, NhatKy_ViPham!E:E, "12_Van_A", NhatKy_ViPham!F:F, B15, NhatKy_ViPham!C:C, "T18") - SUMIFS(NhatKy_ViPham!K:K, NhatKy_ViPham!E:E, "12_Van_A", NhatKy_ViPham!F:F, B15, NhatKy_ViPham!C:C, "T18")</f>
        <v>100</v>
      </c>
      <c r="AJ15" s="7">
        <f>100 + SUMIFS(NhatKy_ViPham!J:J, NhatKy_ViPham!E:E, "12_Van_A", NhatKy_ViPham!F:F, B15, NhatKy_ViPham!C:C, "T19") - SUMIFS(NhatKy_ViPham!K:K, NhatKy_ViPham!E:E, "12_Van_A", NhatKy_ViPham!F:F, B15, NhatKy_ViPham!C:C, "T19")</f>
        <v>100</v>
      </c>
      <c r="AK15" s="7">
        <f>100 + SUMIFS(NhatKy_ViPham!J:J, NhatKy_ViPham!E:E, "12_Van_A", NhatKy_ViPham!F:F, B15, NhatKy_ViPham!C:C, "T20") - SUMIFS(NhatKy_ViPham!K:K, NhatKy_ViPham!E:E, "12_Van_A", NhatKy_ViPham!F:F, B15, NhatKy_ViPham!C:C, "T20")</f>
        <v>100</v>
      </c>
      <c r="AL15" s="7">
        <f>100 + SUMIFS(NhatKy_ViPham!J:J, NhatKy_ViPham!E:E, "12_Van_A", NhatKy_ViPham!F:F, B15, NhatKy_ViPham!C:C, "T21") - SUMIFS(NhatKy_ViPham!K:K, NhatKy_ViPham!E:E, "12_Van_A", NhatKy_ViPham!F:F, B15, NhatKy_ViPham!C:C, "T21")</f>
        <v>100</v>
      </c>
      <c r="AM15" s="7">
        <f>100 + SUMIFS(NhatKy_ViPham!J:J, NhatKy_ViPham!E:E, "12_Van_A", NhatKy_ViPham!F:F, B15, NhatKy_ViPham!C:C, "T22") - SUMIFS(NhatKy_ViPham!K:K, NhatKy_ViPham!E:E, "12_Van_A", NhatKy_ViPham!F:F, B15, NhatKy_ViPham!C:C, "T22")</f>
        <v>100</v>
      </c>
      <c r="AN15" s="7">
        <f>100 + SUMIFS(NhatKy_ViPham!J:J, NhatKy_ViPham!E:E, "12_Van_A", NhatKy_ViPham!F:F, B15, NhatKy_ViPham!C:C, "T23") - SUMIFS(NhatKy_ViPham!K:K, NhatKy_ViPham!E:E, "12_Van_A", NhatKy_ViPham!F:F, B15, NhatKy_ViPham!C:C, "T23")</f>
        <v>100</v>
      </c>
      <c r="AO15" s="7">
        <f>100 + SUMIFS(NhatKy_ViPham!J:J, NhatKy_ViPham!E:E, "12_Van_A", NhatKy_ViPham!F:F, B15, NhatKy_ViPham!C:C, "T24") - SUMIFS(NhatKy_ViPham!K:K, NhatKy_ViPham!E:E, "12_Van_A", NhatKy_ViPham!F:F, B15, NhatKy_ViPham!C:C, "T24")</f>
        <v>100</v>
      </c>
      <c r="AP15" s="7">
        <f>100 + SUMIFS(NhatKy_ViPham!J:J, NhatKy_ViPham!E:E, "12_Van_A", NhatKy_ViPham!F:F, B15, NhatKy_ViPham!C:C, "T25") - SUMIFS(NhatKy_ViPham!K:K, NhatKy_ViPham!E:E, "12_Van_A", NhatKy_ViPham!F:F, B15, NhatKy_ViPham!C:C, "T25")</f>
        <v>100</v>
      </c>
      <c r="AQ15" s="7">
        <f>100 + SUMIFS(NhatKy_ViPham!J:J, NhatKy_ViPham!E:E, "12_Van_A", NhatKy_ViPham!F:F, B15, NhatKy_ViPham!C:C, "T26") - SUMIFS(NhatKy_ViPham!K:K, NhatKy_ViPham!E:E, "12_Van_A", NhatKy_ViPham!F:F, B15, NhatKy_ViPham!C:C, "T26")</f>
        <v>100</v>
      </c>
      <c r="AR15" s="7">
        <f>100 + SUMIFS(NhatKy_ViPham!J:J, NhatKy_ViPham!E:E, "12_Van_A", NhatKy_ViPham!F:F, B15, NhatKy_ViPham!C:C, "T27") - SUMIFS(NhatKy_ViPham!K:K, NhatKy_ViPham!E:E, "12_Van_A", NhatKy_ViPham!F:F, B15, NhatKy_ViPham!C:C, "T27")</f>
        <v>100</v>
      </c>
      <c r="AS15" s="7">
        <f>100 + SUMIFS(NhatKy_ViPham!J:J, NhatKy_ViPham!E:E, "12_Van_A", NhatKy_ViPham!F:F, B15, NhatKy_ViPham!C:C, "T28") - SUMIFS(NhatKy_ViPham!K:K, NhatKy_ViPham!E:E, "12_Van_A", NhatKy_ViPham!F:F, B15, NhatKy_ViPham!C:C, "T28")</f>
        <v>100</v>
      </c>
      <c r="AT15" s="7">
        <f>100 + SUMIFS(NhatKy_ViPham!J:J, NhatKy_ViPham!E:E, "12_Van_A", NhatKy_ViPham!F:F, B15, NhatKy_ViPham!C:C, "T29") - SUMIFS(NhatKy_ViPham!K:K, NhatKy_ViPham!E:E, "12_Van_A", NhatKy_ViPham!F:F, B15, NhatKy_ViPham!C:C, "T29")</f>
        <v>100</v>
      </c>
      <c r="AU15" s="7">
        <f>100 + SUMIFS(NhatKy_ViPham!J:J, NhatKy_ViPham!E:E, "12_Van_A", NhatKy_ViPham!F:F, B15, NhatKy_ViPham!C:C, "T30") - SUMIFS(NhatKy_ViPham!K:K, NhatKy_ViPham!E:E, "12_Van_A", NhatKy_ViPham!F:F, B15, NhatKy_ViPham!C:C, "T30")</f>
        <v>100</v>
      </c>
      <c r="AV15" s="7">
        <f>100 + SUMIFS(NhatKy_ViPham!J:J, NhatKy_ViPham!E:E, "12_Van_A", NhatKy_ViPham!F:F, B15, NhatKy_ViPham!C:C, "T31") - SUMIFS(NhatKy_ViPham!K:K, NhatKy_ViPham!E:E, "12_Van_A", NhatKy_ViPham!F:F, B15, NhatKy_ViPham!C:C, "T31")</f>
        <v>100</v>
      </c>
      <c r="AW15" s="7">
        <f>100 + SUMIFS(NhatKy_ViPham!J:J, NhatKy_ViPham!E:E, "12_Van_A", NhatKy_ViPham!F:F, B15, NhatKy_ViPham!C:C, "T32") - SUMIFS(NhatKy_ViPham!K:K, NhatKy_ViPham!E:E, "12_Van_A", NhatKy_ViPham!F:F, B15, NhatKy_ViPham!C:C, "T32")</f>
        <v>100</v>
      </c>
      <c r="AX15" s="7">
        <f>100 + SUMIFS(NhatKy_ViPham!J:J, NhatKy_ViPham!E:E, "12_Van_A", NhatKy_ViPham!F:F, B15, NhatKy_ViPham!C:C, "T33") - SUMIFS(NhatKy_ViPham!K:K, NhatKy_ViPham!E:E, "12_Van_A", NhatKy_ViPham!F:F, B15, NhatKy_ViPham!C:C, "T33")</f>
        <v>100</v>
      </c>
      <c r="AY15" s="7">
        <f>100 + SUMIFS(NhatKy_ViPham!J:J, NhatKy_ViPham!E:E, "12_Van_A", NhatKy_ViPham!F:F, B15, NhatKy_ViPham!C:C, "T34") - SUMIFS(NhatKy_ViPham!K:K, NhatKy_ViPham!E:E, "12_Van_A", NhatKy_ViPham!F:F, B15, NhatKy_ViPham!C:C, "T34")</f>
        <v>100</v>
      </c>
      <c r="AZ15" s="7">
        <f>100 + SUMIFS(NhatKy_ViPham!J:J, NhatKy_ViPham!E:E, "12_Van_A", NhatKy_ViPham!F:F, B15, NhatKy_ViPham!C:C, "T35") - SUMIFS(NhatKy_ViPham!K:K, NhatKy_ViPham!E:E, "12_Van_A", NhatKy_ViPham!F:F, B15, NhatKy_ViPham!C:C, "T35")</f>
        <v>100</v>
      </c>
      <c r="BA15" s="12">
        <f t="shared" si="0"/>
        <v>100</v>
      </c>
      <c r="BB15" s="11" t="s">
        <v>430</v>
      </c>
      <c r="BC15" s="14" t="str">
        <f t="shared" si="1"/>
        <v>Tốt</v>
      </c>
      <c r="BD15" s="10" t="str">
        <f t="shared" si="2"/>
        <v>🟢 BÌNH THƯỜNG</v>
      </c>
    </row>
    <row r="16" spans="1:56" x14ac:dyDescent="0.25">
      <c r="A16" s="5">
        <v>8</v>
      </c>
      <c r="B16" s="15" t="s">
        <v>2716</v>
      </c>
      <c r="C16" s="5" t="s">
        <v>2229</v>
      </c>
      <c r="D16" s="5" t="s">
        <v>429</v>
      </c>
      <c r="E16" s="11" t="s">
        <v>430</v>
      </c>
      <c r="F16" s="6">
        <f>SUMIFS(NhatKy_ViPham!K:K, NhatKy_ViPham!E:E, "12_Van_A", NhatKy_ViPham!F:F, B16, NhatKy_ViPham!H:H, "L01")</f>
        <v>0</v>
      </c>
      <c r="G16" s="6">
        <f>SUMIFS(NhatKy_ViPham!K:K, NhatKy_ViPham!E:E, "12_Van_A", NhatKy_ViPham!F:F, B16, NhatKy_ViPham!H:H, "L02")</f>
        <v>0</v>
      </c>
      <c r="H16" s="6">
        <f>SUMIFS(NhatKy_ViPham!K:K, NhatKy_ViPham!E:E, "12_Van_A", NhatKy_ViPham!F:F, B16, NhatKy_ViPham!H:H, "L03")</f>
        <v>0</v>
      </c>
      <c r="I16" s="6">
        <f>SUMIFS(NhatKy_ViPham!K:K, NhatKy_ViPham!E:E, "12_Van_A", NhatKy_ViPham!F:F, B16, NhatKy_ViPham!H:H, "L04")</f>
        <v>0</v>
      </c>
      <c r="J16" s="6">
        <f>SUMIFS(NhatKy_ViPham!K:K, NhatKy_ViPham!E:E, "12_Van_A", NhatKy_ViPham!F:F, B16, NhatKy_ViPham!H:H, "L05")</f>
        <v>0</v>
      </c>
      <c r="K16" s="6">
        <f>SUMIFS(NhatKy_ViPham!K:K, NhatKy_ViPham!E:E, "12_Van_A", NhatKy_ViPham!F:F, B16, NhatKy_ViPham!H:H, "L06")</f>
        <v>0</v>
      </c>
      <c r="L16" s="6">
        <f>SUMIFS(NhatKy_ViPham!K:K, NhatKy_ViPham!E:E, "12_Van_A", NhatKy_ViPham!F:F, B16, NhatKy_ViPham!H:H, "L07")</f>
        <v>0</v>
      </c>
      <c r="M16" s="6">
        <f>SUMIFS(NhatKy_ViPham!K:K, NhatKy_ViPham!E:E, "12_Van_A", NhatKy_ViPham!F:F, B16, NhatKy_ViPham!H:H, "L08")</f>
        <v>0</v>
      </c>
      <c r="N16" s="6">
        <f>SUMIFS(NhatKy_ViPham!K:K, NhatKy_ViPham!E:E, "12_Van_A", NhatKy_ViPham!F:F, B16, NhatKy_ViPham!H:H, "L09")</f>
        <v>0</v>
      </c>
      <c r="O16" s="6">
        <f>SUMIFS(NhatKy_ViPham!K:K, NhatKy_ViPham!E:E, "12_Van_A", NhatKy_ViPham!F:F, B16, NhatKy_ViPham!H:H, "L10")</f>
        <v>0</v>
      </c>
      <c r="P16" s="12">
        <f>SUMIFS(NhatKy_ViPham!J:J, NhatKy_ViPham!E:E, "12_Van_A", NhatKy_ViPham!F:F, B16)</f>
        <v>0</v>
      </c>
      <c r="Q16" s="13">
        <f>SUMIFS(NhatKy_ViPham!K:K, NhatKy_ViPham!E:E, "12_Van_A", NhatKy_ViPham!F:F, B16)</f>
        <v>0</v>
      </c>
      <c r="R16" s="6">
        <f>100 + SUMIFS(NhatKy_ViPham!J:J, NhatKy_ViPham!E:E, "12_Van_A", NhatKy_ViPham!F:F, B16, NhatKy_ViPham!C:C, "T1") - SUMIFS(NhatKy_ViPham!K:K, NhatKy_ViPham!E:E, "12_Van_A", NhatKy_ViPham!F:F, B16, NhatKy_ViPham!C:C, "T1")</f>
        <v>100</v>
      </c>
      <c r="S16" s="6">
        <f>100 + SUMIFS(NhatKy_ViPham!J:J, NhatKy_ViPham!E:E, "12_Van_A", NhatKy_ViPham!F:F, B16, NhatKy_ViPham!C:C, "T2") - SUMIFS(NhatKy_ViPham!K:K, NhatKy_ViPham!E:E, "12_Van_A", NhatKy_ViPham!F:F, B16, NhatKy_ViPham!C:C, "T2")</f>
        <v>100</v>
      </c>
      <c r="T16" s="6">
        <f>100 + SUMIFS(NhatKy_ViPham!J:J, NhatKy_ViPham!E:E, "12_Van_A", NhatKy_ViPham!F:F, B16, NhatKy_ViPham!C:C, "T3") - SUMIFS(NhatKy_ViPham!K:K, NhatKy_ViPham!E:E, "12_Van_A", NhatKy_ViPham!F:F, B16, NhatKy_ViPham!C:C, "T3")</f>
        <v>100</v>
      </c>
      <c r="U16" s="6">
        <f>100 + SUMIFS(NhatKy_ViPham!J:J, NhatKy_ViPham!E:E, "12_Van_A", NhatKy_ViPham!F:F, B16, NhatKy_ViPham!C:C, "T4") - SUMIFS(NhatKy_ViPham!K:K, NhatKy_ViPham!E:E, "12_Van_A", NhatKy_ViPham!F:F, B16, NhatKy_ViPham!C:C, "T4")</f>
        <v>100</v>
      </c>
      <c r="V16" s="6">
        <f>100 + SUMIFS(NhatKy_ViPham!J:J, NhatKy_ViPham!E:E, "12_Van_A", NhatKy_ViPham!F:F, B16, NhatKy_ViPham!C:C, "T5") - SUMIFS(NhatKy_ViPham!K:K, NhatKy_ViPham!E:E, "12_Van_A", NhatKy_ViPham!F:F, B16, NhatKy_ViPham!C:C, "T5")</f>
        <v>100</v>
      </c>
      <c r="W16" s="6">
        <f>100 + SUMIFS(NhatKy_ViPham!J:J, NhatKy_ViPham!E:E, "12_Van_A", NhatKy_ViPham!F:F, B16, NhatKy_ViPham!C:C, "T6") - SUMIFS(NhatKy_ViPham!K:K, NhatKy_ViPham!E:E, "12_Van_A", NhatKy_ViPham!F:F, B16, NhatKy_ViPham!C:C, "T6")</f>
        <v>100</v>
      </c>
      <c r="X16" s="6">
        <f>100 + SUMIFS(NhatKy_ViPham!J:J, NhatKy_ViPham!E:E, "12_Van_A", NhatKy_ViPham!F:F, B16, NhatKy_ViPham!C:C, "T7") - SUMIFS(NhatKy_ViPham!K:K, NhatKy_ViPham!E:E, "12_Van_A", NhatKy_ViPham!F:F, B16, NhatKy_ViPham!C:C, "T7")</f>
        <v>100</v>
      </c>
      <c r="Y16" s="6">
        <f>100 + SUMIFS(NhatKy_ViPham!J:J, NhatKy_ViPham!E:E, "12_Van_A", NhatKy_ViPham!F:F, B16, NhatKy_ViPham!C:C, "T8") - SUMIFS(NhatKy_ViPham!K:K, NhatKy_ViPham!E:E, "12_Van_A", NhatKy_ViPham!F:F, B16, NhatKy_ViPham!C:C, "T8")</f>
        <v>100</v>
      </c>
      <c r="Z16" s="6">
        <f>100 + SUMIFS(NhatKy_ViPham!J:J, NhatKy_ViPham!E:E, "12_Van_A", NhatKy_ViPham!F:F, B16, NhatKy_ViPham!C:C, "T9") - SUMIFS(NhatKy_ViPham!K:K, NhatKy_ViPham!E:E, "12_Van_A", NhatKy_ViPham!F:F, B16, NhatKy_ViPham!C:C, "T9")</f>
        <v>100</v>
      </c>
      <c r="AA16" s="6">
        <f>100 + SUMIFS(NhatKy_ViPham!J:J, NhatKy_ViPham!E:E, "12_Van_A", NhatKy_ViPham!F:F, B16, NhatKy_ViPham!C:C, "T10") - SUMIFS(NhatKy_ViPham!K:K, NhatKy_ViPham!E:E, "12_Van_A", NhatKy_ViPham!F:F, B16, NhatKy_ViPham!C:C, "T10")</f>
        <v>100</v>
      </c>
      <c r="AB16" s="6">
        <f>100 + SUMIFS(NhatKy_ViPham!J:J, NhatKy_ViPham!E:E, "12_Van_A", NhatKy_ViPham!F:F, B16, NhatKy_ViPham!C:C, "T11") - SUMIFS(NhatKy_ViPham!K:K, NhatKy_ViPham!E:E, "12_Van_A", NhatKy_ViPham!F:F, B16, NhatKy_ViPham!C:C, "T11")</f>
        <v>100</v>
      </c>
      <c r="AC16" s="6">
        <f>100 + SUMIFS(NhatKy_ViPham!J:J, NhatKy_ViPham!E:E, "12_Van_A", NhatKy_ViPham!F:F, B16, NhatKy_ViPham!C:C, "T12") - SUMIFS(NhatKy_ViPham!K:K, NhatKy_ViPham!E:E, "12_Van_A", NhatKy_ViPham!F:F, B16, NhatKy_ViPham!C:C, "T12")</f>
        <v>100</v>
      </c>
      <c r="AD16" s="6">
        <f>100 + SUMIFS(NhatKy_ViPham!J:J, NhatKy_ViPham!E:E, "12_Van_A", NhatKy_ViPham!F:F, B16, NhatKy_ViPham!C:C, "T13") - SUMIFS(NhatKy_ViPham!K:K, NhatKy_ViPham!E:E, "12_Van_A", NhatKy_ViPham!F:F, B16, NhatKy_ViPham!C:C, "T13")</f>
        <v>100</v>
      </c>
      <c r="AE16" s="6">
        <f>100 + SUMIFS(NhatKy_ViPham!J:J, NhatKy_ViPham!E:E, "12_Van_A", NhatKy_ViPham!F:F, B16, NhatKy_ViPham!C:C, "T14") - SUMIFS(NhatKy_ViPham!K:K, NhatKy_ViPham!E:E, "12_Van_A", NhatKy_ViPham!F:F, B16, NhatKy_ViPham!C:C, "T14")</f>
        <v>100</v>
      </c>
      <c r="AF16" s="6">
        <f>100 + SUMIFS(NhatKy_ViPham!J:J, NhatKy_ViPham!E:E, "12_Van_A", NhatKy_ViPham!F:F, B16, NhatKy_ViPham!C:C, "T15") - SUMIFS(NhatKy_ViPham!K:K, NhatKy_ViPham!E:E, "12_Van_A", NhatKy_ViPham!F:F, B16, NhatKy_ViPham!C:C, "T15")</f>
        <v>100</v>
      </c>
      <c r="AG16" s="6">
        <f>100 + SUMIFS(NhatKy_ViPham!J:J, NhatKy_ViPham!E:E, "12_Van_A", NhatKy_ViPham!F:F, B16, NhatKy_ViPham!C:C, "T16") - SUMIFS(NhatKy_ViPham!K:K, NhatKy_ViPham!E:E, "12_Van_A", NhatKy_ViPham!F:F, B16, NhatKy_ViPham!C:C, "T16")</f>
        <v>100</v>
      </c>
      <c r="AH16" s="6">
        <f>100 + SUMIFS(NhatKy_ViPham!J:J, NhatKy_ViPham!E:E, "12_Van_A", NhatKy_ViPham!F:F, B16, NhatKy_ViPham!C:C, "T17") - SUMIFS(NhatKy_ViPham!K:K, NhatKy_ViPham!E:E, "12_Van_A", NhatKy_ViPham!F:F, B16, NhatKy_ViPham!C:C, "T17")</f>
        <v>100</v>
      </c>
      <c r="AI16" s="6">
        <f>100 + SUMIFS(NhatKy_ViPham!J:J, NhatKy_ViPham!E:E, "12_Van_A", NhatKy_ViPham!F:F, B16, NhatKy_ViPham!C:C, "T18") - SUMIFS(NhatKy_ViPham!K:K, NhatKy_ViPham!E:E, "12_Van_A", NhatKy_ViPham!F:F, B16, NhatKy_ViPham!C:C, "T18")</f>
        <v>100</v>
      </c>
      <c r="AJ16" s="6">
        <f>100 + SUMIFS(NhatKy_ViPham!J:J, NhatKy_ViPham!E:E, "12_Van_A", NhatKy_ViPham!F:F, B16, NhatKy_ViPham!C:C, "T19") - SUMIFS(NhatKy_ViPham!K:K, NhatKy_ViPham!E:E, "12_Van_A", NhatKy_ViPham!F:F, B16, NhatKy_ViPham!C:C, "T19")</f>
        <v>100</v>
      </c>
      <c r="AK16" s="6">
        <f>100 + SUMIFS(NhatKy_ViPham!J:J, NhatKy_ViPham!E:E, "12_Van_A", NhatKy_ViPham!F:F, B16, NhatKy_ViPham!C:C, "T20") - SUMIFS(NhatKy_ViPham!K:K, NhatKy_ViPham!E:E, "12_Van_A", NhatKy_ViPham!F:F, B16, NhatKy_ViPham!C:C, "T20")</f>
        <v>100</v>
      </c>
      <c r="AL16" s="6">
        <f>100 + SUMIFS(NhatKy_ViPham!J:J, NhatKy_ViPham!E:E, "12_Van_A", NhatKy_ViPham!F:F, B16, NhatKy_ViPham!C:C, "T21") - SUMIFS(NhatKy_ViPham!K:K, NhatKy_ViPham!E:E, "12_Van_A", NhatKy_ViPham!F:F, B16, NhatKy_ViPham!C:C, "T21")</f>
        <v>100</v>
      </c>
      <c r="AM16" s="6">
        <f>100 + SUMIFS(NhatKy_ViPham!J:J, NhatKy_ViPham!E:E, "12_Van_A", NhatKy_ViPham!F:F, B16, NhatKy_ViPham!C:C, "T22") - SUMIFS(NhatKy_ViPham!K:K, NhatKy_ViPham!E:E, "12_Van_A", NhatKy_ViPham!F:F, B16, NhatKy_ViPham!C:C, "T22")</f>
        <v>100</v>
      </c>
      <c r="AN16" s="6">
        <f>100 + SUMIFS(NhatKy_ViPham!J:J, NhatKy_ViPham!E:E, "12_Van_A", NhatKy_ViPham!F:F, B16, NhatKy_ViPham!C:C, "T23") - SUMIFS(NhatKy_ViPham!K:K, NhatKy_ViPham!E:E, "12_Van_A", NhatKy_ViPham!F:F, B16, NhatKy_ViPham!C:C, "T23")</f>
        <v>100</v>
      </c>
      <c r="AO16" s="6">
        <f>100 + SUMIFS(NhatKy_ViPham!J:J, NhatKy_ViPham!E:E, "12_Van_A", NhatKy_ViPham!F:F, B16, NhatKy_ViPham!C:C, "T24") - SUMIFS(NhatKy_ViPham!K:K, NhatKy_ViPham!E:E, "12_Van_A", NhatKy_ViPham!F:F, B16, NhatKy_ViPham!C:C, "T24")</f>
        <v>100</v>
      </c>
      <c r="AP16" s="6">
        <f>100 + SUMIFS(NhatKy_ViPham!J:J, NhatKy_ViPham!E:E, "12_Van_A", NhatKy_ViPham!F:F, B16, NhatKy_ViPham!C:C, "T25") - SUMIFS(NhatKy_ViPham!K:K, NhatKy_ViPham!E:E, "12_Van_A", NhatKy_ViPham!F:F, B16, NhatKy_ViPham!C:C, "T25")</f>
        <v>100</v>
      </c>
      <c r="AQ16" s="6">
        <f>100 + SUMIFS(NhatKy_ViPham!J:J, NhatKy_ViPham!E:E, "12_Van_A", NhatKy_ViPham!F:F, B16, NhatKy_ViPham!C:C, "T26") - SUMIFS(NhatKy_ViPham!K:K, NhatKy_ViPham!E:E, "12_Van_A", NhatKy_ViPham!F:F, B16, NhatKy_ViPham!C:C, "T26")</f>
        <v>100</v>
      </c>
      <c r="AR16" s="6">
        <f>100 + SUMIFS(NhatKy_ViPham!J:J, NhatKy_ViPham!E:E, "12_Van_A", NhatKy_ViPham!F:F, B16, NhatKy_ViPham!C:C, "T27") - SUMIFS(NhatKy_ViPham!K:K, NhatKy_ViPham!E:E, "12_Van_A", NhatKy_ViPham!F:F, B16, NhatKy_ViPham!C:C, "T27")</f>
        <v>100</v>
      </c>
      <c r="AS16" s="6">
        <f>100 + SUMIFS(NhatKy_ViPham!J:J, NhatKy_ViPham!E:E, "12_Van_A", NhatKy_ViPham!F:F, B16, NhatKy_ViPham!C:C, "T28") - SUMIFS(NhatKy_ViPham!K:K, NhatKy_ViPham!E:E, "12_Van_A", NhatKy_ViPham!F:F, B16, NhatKy_ViPham!C:C, "T28")</f>
        <v>100</v>
      </c>
      <c r="AT16" s="6">
        <f>100 + SUMIFS(NhatKy_ViPham!J:J, NhatKy_ViPham!E:E, "12_Van_A", NhatKy_ViPham!F:F, B16, NhatKy_ViPham!C:C, "T29") - SUMIFS(NhatKy_ViPham!K:K, NhatKy_ViPham!E:E, "12_Van_A", NhatKy_ViPham!F:F, B16, NhatKy_ViPham!C:C, "T29")</f>
        <v>100</v>
      </c>
      <c r="AU16" s="6">
        <f>100 + SUMIFS(NhatKy_ViPham!J:J, NhatKy_ViPham!E:E, "12_Van_A", NhatKy_ViPham!F:F, B16, NhatKy_ViPham!C:C, "T30") - SUMIFS(NhatKy_ViPham!K:K, NhatKy_ViPham!E:E, "12_Van_A", NhatKy_ViPham!F:F, B16, NhatKy_ViPham!C:C, "T30")</f>
        <v>100</v>
      </c>
      <c r="AV16" s="6">
        <f>100 + SUMIFS(NhatKy_ViPham!J:J, NhatKy_ViPham!E:E, "12_Van_A", NhatKy_ViPham!F:F, B16, NhatKy_ViPham!C:C, "T31") - SUMIFS(NhatKy_ViPham!K:K, NhatKy_ViPham!E:E, "12_Van_A", NhatKy_ViPham!F:F, B16, NhatKy_ViPham!C:C, "T31")</f>
        <v>100</v>
      </c>
      <c r="AW16" s="6">
        <f>100 + SUMIFS(NhatKy_ViPham!J:J, NhatKy_ViPham!E:E, "12_Van_A", NhatKy_ViPham!F:F, B16, NhatKy_ViPham!C:C, "T32") - SUMIFS(NhatKy_ViPham!K:K, NhatKy_ViPham!E:E, "12_Van_A", NhatKy_ViPham!F:F, B16, NhatKy_ViPham!C:C, "T32")</f>
        <v>100</v>
      </c>
      <c r="AX16" s="6">
        <f>100 + SUMIFS(NhatKy_ViPham!J:J, NhatKy_ViPham!E:E, "12_Van_A", NhatKy_ViPham!F:F, B16, NhatKy_ViPham!C:C, "T33") - SUMIFS(NhatKy_ViPham!K:K, NhatKy_ViPham!E:E, "12_Van_A", NhatKy_ViPham!F:F, B16, NhatKy_ViPham!C:C, "T33")</f>
        <v>100</v>
      </c>
      <c r="AY16" s="6">
        <f>100 + SUMIFS(NhatKy_ViPham!J:J, NhatKy_ViPham!E:E, "12_Van_A", NhatKy_ViPham!F:F, B16, NhatKy_ViPham!C:C, "T34") - SUMIFS(NhatKy_ViPham!K:K, NhatKy_ViPham!E:E, "12_Van_A", NhatKy_ViPham!F:F, B16, NhatKy_ViPham!C:C, "T34")</f>
        <v>100</v>
      </c>
      <c r="AZ16" s="6">
        <f>100 + SUMIFS(NhatKy_ViPham!J:J, NhatKy_ViPham!E:E, "12_Van_A", NhatKy_ViPham!F:F, B16, NhatKy_ViPham!C:C, "T35") - SUMIFS(NhatKy_ViPham!K:K, NhatKy_ViPham!E:E, "12_Van_A", NhatKy_ViPham!F:F, B16, NhatKy_ViPham!C:C, "T35")</f>
        <v>100</v>
      </c>
      <c r="BA16" s="12">
        <f t="shared" si="0"/>
        <v>100</v>
      </c>
      <c r="BB16" s="11" t="s">
        <v>430</v>
      </c>
      <c r="BC16" s="16" t="str">
        <f t="shared" si="1"/>
        <v>Tốt</v>
      </c>
      <c r="BD16" s="15" t="str">
        <f t="shared" si="2"/>
        <v>🟢 BÌNH THƯỜNG</v>
      </c>
    </row>
    <row r="17" spans="1:56" x14ac:dyDescent="0.25">
      <c r="A17" s="4">
        <v>9</v>
      </c>
      <c r="B17" s="10" t="s">
        <v>2717</v>
      </c>
      <c r="C17" s="4" t="s">
        <v>2550</v>
      </c>
      <c r="D17" s="4" t="s">
        <v>429</v>
      </c>
      <c r="E17" s="11" t="s">
        <v>430</v>
      </c>
      <c r="F17" s="7">
        <f>SUMIFS(NhatKy_ViPham!K:K, NhatKy_ViPham!E:E, "12_Van_A", NhatKy_ViPham!F:F, B17, NhatKy_ViPham!H:H, "L01")</f>
        <v>0</v>
      </c>
      <c r="G17" s="7">
        <f>SUMIFS(NhatKy_ViPham!K:K, NhatKy_ViPham!E:E, "12_Van_A", NhatKy_ViPham!F:F, B17, NhatKy_ViPham!H:H, "L02")</f>
        <v>0</v>
      </c>
      <c r="H17" s="7">
        <f>SUMIFS(NhatKy_ViPham!K:K, NhatKy_ViPham!E:E, "12_Van_A", NhatKy_ViPham!F:F, B17, NhatKy_ViPham!H:H, "L03")</f>
        <v>0</v>
      </c>
      <c r="I17" s="7">
        <f>SUMIFS(NhatKy_ViPham!K:K, NhatKy_ViPham!E:E, "12_Van_A", NhatKy_ViPham!F:F, B17, NhatKy_ViPham!H:H, "L04")</f>
        <v>0</v>
      </c>
      <c r="J17" s="7">
        <f>SUMIFS(NhatKy_ViPham!K:K, NhatKy_ViPham!E:E, "12_Van_A", NhatKy_ViPham!F:F, B17, NhatKy_ViPham!H:H, "L05")</f>
        <v>0</v>
      </c>
      <c r="K17" s="7">
        <f>SUMIFS(NhatKy_ViPham!K:K, NhatKy_ViPham!E:E, "12_Van_A", NhatKy_ViPham!F:F, B17, NhatKy_ViPham!H:H, "L06")</f>
        <v>0</v>
      </c>
      <c r="L17" s="7">
        <f>SUMIFS(NhatKy_ViPham!K:K, NhatKy_ViPham!E:E, "12_Van_A", NhatKy_ViPham!F:F, B17, NhatKy_ViPham!H:H, "L07")</f>
        <v>0</v>
      </c>
      <c r="M17" s="7">
        <f>SUMIFS(NhatKy_ViPham!K:K, NhatKy_ViPham!E:E, "12_Van_A", NhatKy_ViPham!F:F, B17, NhatKy_ViPham!H:H, "L08")</f>
        <v>0</v>
      </c>
      <c r="N17" s="7">
        <f>SUMIFS(NhatKy_ViPham!K:K, NhatKy_ViPham!E:E, "12_Van_A", NhatKy_ViPham!F:F, B17, NhatKy_ViPham!H:H, "L09")</f>
        <v>0</v>
      </c>
      <c r="O17" s="7">
        <f>SUMIFS(NhatKy_ViPham!K:K, NhatKy_ViPham!E:E, "12_Van_A", NhatKy_ViPham!F:F, B17, NhatKy_ViPham!H:H, "L10")</f>
        <v>0</v>
      </c>
      <c r="P17" s="12">
        <f>SUMIFS(NhatKy_ViPham!J:J, NhatKy_ViPham!E:E, "12_Van_A", NhatKy_ViPham!F:F, B17)</f>
        <v>0</v>
      </c>
      <c r="Q17" s="13">
        <f>SUMIFS(NhatKy_ViPham!K:K, NhatKy_ViPham!E:E, "12_Van_A", NhatKy_ViPham!F:F, B17)</f>
        <v>0</v>
      </c>
      <c r="R17" s="7">
        <f>100 + SUMIFS(NhatKy_ViPham!J:J, NhatKy_ViPham!E:E, "12_Van_A", NhatKy_ViPham!F:F, B17, NhatKy_ViPham!C:C, "T1") - SUMIFS(NhatKy_ViPham!K:K, NhatKy_ViPham!E:E, "12_Van_A", NhatKy_ViPham!F:F, B17, NhatKy_ViPham!C:C, "T1")</f>
        <v>100</v>
      </c>
      <c r="S17" s="7">
        <f>100 + SUMIFS(NhatKy_ViPham!J:J, NhatKy_ViPham!E:E, "12_Van_A", NhatKy_ViPham!F:F, B17, NhatKy_ViPham!C:C, "T2") - SUMIFS(NhatKy_ViPham!K:K, NhatKy_ViPham!E:E, "12_Van_A", NhatKy_ViPham!F:F, B17, NhatKy_ViPham!C:C, "T2")</f>
        <v>100</v>
      </c>
      <c r="T17" s="7">
        <f>100 + SUMIFS(NhatKy_ViPham!J:J, NhatKy_ViPham!E:E, "12_Van_A", NhatKy_ViPham!F:F, B17, NhatKy_ViPham!C:C, "T3") - SUMIFS(NhatKy_ViPham!K:K, NhatKy_ViPham!E:E, "12_Van_A", NhatKy_ViPham!F:F, B17, NhatKy_ViPham!C:C, "T3")</f>
        <v>100</v>
      </c>
      <c r="U17" s="7">
        <f>100 + SUMIFS(NhatKy_ViPham!J:J, NhatKy_ViPham!E:E, "12_Van_A", NhatKy_ViPham!F:F, B17, NhatKy_ViPham!C:C, "T4") - SUMIFS(NhatKy_ViPham!K:K, NhatKy_ViPham!E:E, "12_Van_A", NhatKy_ViPham!F:F, B17, NhatKy_ViPham!C:C, "T4")</f>
        <v>100</v>
      </c>
      <c r="V17" s="7">
        <f>100 + SUMIFS(NhatKy_ViPham!J:J, NhatKy_ViPham!E:E, "12_Van_A", NhatKy_ViPham!F:F, B17, NhatKy_ViPham!C:C, "T5") - SUMIFS(NhatKy_ViPham!K:K, NhatKy_ViPham!E:E, "12_Van_A", NhatKy_ViPham!F:F, B17, NhatKy_ViPham!C:C, "T5")</f>
        <v>100</v>
      </c>
      <c r="W17" s="7">
        <f>100 + SUMIFS(NhatKy_ViPham!J:J, NhatKy_ViPham!E:E, "12_Van_A", NhatKy_ViPham!F:F, B17, NhatKy_ViPham!C:C, "T6") - SUMIFS(NhatKy_ViPham!K:K, NhatKy_ViPham!E:E, "12_Van_A", NhatKy_ViPham!F:F, B17, NhatKy_ViPham!C:C, "T6")</f>
        <v>100</v>
      </c>
      <c r="X17" s="7">
        <f>100 + SUMIFS(NhatKy_ViPham!J:J, NhatKy_ViPham!E:E, "12_Van_A", NhatKy_ViPham!F:F, B17, NhatKy_ViPham!C:C, "T7") - SUMIFS(NhatKy_ViPham!K:K, NhatKy_ViPham!E:E, "12_Van_A", NhatKy_ViPham!F:F, B17, NhatKy_ViPham!C:C, "T7")</f>
        <v>100</v>
      </c>
      <c r="Y17" s="7">
        <f>100 + SUMIFS(NhatKy_ViPham!J:J, NhatKy_ViPham!E:E, "12_Van_A", NhatKy_ViPham!F:F, B17, NhatKy_ViPham!C:C, "T8") - SUMIFS(NhatKy_ViPham!K:K, NhatKy_ViPham!E:E, "12_Van_A", NhatKy_ViPham!F:F, B17, NhatKy_ViPham!C:C, "T8")</f>
        <v>100</v>
      </c>
      <c r="Z17" s="7">
        <f>100 + SUMIFS(NhatKy_ViPham!J:J, NhatKy_ViPham!E:E, "12_Van_A", NhatKy_ViPham!F:F, B17, NhatKy_ViPham!C:C, "T9") - SUMIFS(NhatKy_ViPham!K:K, NhatKy_ViPham!E:E, "12_Van_A", NhatKy_ViPham!F:F, B17, NhatKy_ViPham!C:C, "T9")</f>
        <v>100</v>
      </c>
      <c r="AA17" s="7">
        <f>100 + SUMIFS(NhatKy_ViPham!J:J, NhatKy_ViPham!E:E, "12_Van_A", NhatKy_ViPham!F:F, B17, NhatKy_ViPham!C:C, "T10") - SUMIFS(NhatKy_ViPham!K:K, NhatKy_ViPham!E:E, "12_Van_A", NhatKy_ViPham!F:F, B17, NhatKy_ViPham!C:C, "T10")</f>
        <v>100</v>
      </c>
      <c r="AB17" s="7">
        <f>100 + SUMIFS(NhatKy_ViPham!J:J, NhatKy_ViPham!E:E, "12_Van_A", NhatKy_ViPham!F:F, B17, NhatKy_ViPham!C:C, "T11") - SUMIFS(NhatKy_ViPham!K:K, NhatKy_ViPham!E:E, "12_Van_A", NhatKy_ViPham!F:F, B17, NhatKy_ViPham!C:C, "T11")</f>
        <v>100</v>
      </c>
      <c r="AC17" s="7">
        <f>100 + SUMIFS(NhatKy_ViPham!J:J, NhatKy_ViPham!E:E, "12_Van_A", NhatKy_ViPham!F:F, B17, NhatKy_ViPham!C:C, "T12") - SUMIFS(NhatKy_ViPham!K:K, NhatKy_ViPham!E:E, "12_Van_A", NhatKy_ViPham!F:F, B17, NhatKy_ViPham!C:C, "T12")</f>
        <v>100</v>
      </c>
      <c r="AD17" s="7">
        <f>100 + SUMIFS(NhatKy_ViPham!J:J, NhatKy_ViPham!E:E, "12_Van_A", NhatKy_ViPham!F:F, B17, NhatKy_ViPham!C:C, "T13") - SUMIFS(NhatKy_ViPham!K:K, NhatKy_ViPham!E:E, "12_Van_A", NhatKy_ViPham!F:F, B17, NhatKy_ViPham!C:C, "T13")</f>
        <v>100</v>
      </c>
      <c r="AE17" s="7">
        <f>100 + SUMIFS(NhatKy_ViPham!J:J, NhatKy_ViPham!E:E, "12_Van_A", NhatKy_ViPham!F:F, B17, NhatKy_ViPham!C:C, "T14") - SUMIFS(NhatKy_ViPham!K:K, NhatKy_ViPham!E:E, "12_Van_A", NhatKy_ViPham!F:F, B17, NhatKy_ViPham!C:C, "T14")</f>
        <v>100</v>
      </c>
      <c r="AF17" s="7">
        <f>100 + SUMIFS(NhatKy_ViPham!J:J, NhatKy_ViPham!E:E, "12_Van_A", NhatKy_ViPham!F:F, B17, NhatKy_ViPham!C:C, "T15") - SUMIFS(NhatKy_ViPham!K:K, NhatKy_ViPham!E:E, "12_Van_A", NhatKy_ViPham!F:F, B17, NhatKy_ViPham!C:C, "T15")</f>
        <v>100</v>
      </c>
      <c r="AG17" s="7">
        <f>100 + SUMIFS(NhatKy_ViPham!J:J, NhatKy_ViPham!E:E, "12_Van_A", NhatKy_ViPham!F:F, B17, NhatKy_ViPham!C:C, "T16") - SUMIFS(NhatKy_ViPham!K:K, NhatKy_ViPham!E:E, "12_Van_A", NhatKy_ViPham!F:F, B17, NhatKy_ViPham!C:C, "T16")</f>
        <v>100</v>
      </c>
      <c r="AH17" s="7">
        <f>100 + SUMIFS(NhatKy_ViPham!J:J, NhatKy_ViPham!E:E, "12_Van_A", NhatKy_ViPham!F:F, B17, NhatKy_ViPham!C:C, "T17") - SUMIFS(NhatKy_ViPham!K:K, NhatKy_ViPham!E:E, "12_Van_A", NhatKy_ViPham!F:F, B17, NhatKy_ViPham!C:C, "T17")</f>
        <v>100</v>
      </c>
      <c r="AI17" s="7">
        <f>100 + SUMIFS(NhatKy_ViPham!J:J, NhatKy_ViPham!E:E, "12_Van_A", NhatKy_ViPham!F:F, B17, NhatKy_ViPham!C:C, "T18") - SUMIFS(NhatKy_ViPham!K:K, NhatKy_ViPham!E:E, "12_Van_A", NhatKy_ViPham!F:F, B17, NhatKy_ViPham!C:C, "T18")</f>
        <v>100</v>
      </c>
      <c r="AJ17" s="7">
        <f>100 + SUMIFS(NhatKy_ViPham!J:J, NhatKy_ViPham!E:E, "12_Van_A", NhatKy_ViPham!F:F, B17, NhatKy_ViPham!C:C, "T19") - SUMIFS(NhatKy_ViPham!K:K, NhatKy_ViPham!E:E, "12_Van_A", NhatKy_ViPham!F:F, B17, NhatKy_ViPham!C:C, "T19")</f>
        <v>100</v>
      </c>
      <c r="AK17" s="7">
        <f>100 + SUMIFS(NhatKy_ViPham!J:J, NhatKy_ViPham!E:E, "12_Van_A", NhatKy_ViPham!F:F, B17, NhatKy_ViPham!C:C, "T20") - SUMIFS(NhatKy_ViPham!K:K, NhatKy_ViPham!E:E, "12_Van_A", NhatKy_ViPham!F:F, B17, NhatKy_ViPham!C:C, "T20")</f>
        <v>100</v>
      </c>
      <c r="AL17" s="7">
        <f>100 + SUMIFS(NhatKy_ViPham!J:J, NhatKy_ViPham!E:E, "12_Van_A", NhatKy_ViPham!F:F, B17, NhatKy_ViPham!C:C, "T21") - SUMIFS(NhatKy_ViPham!K:K, NhatKy_ViPham!E:E, "12_Van_A", NhatKy_ViPham!F:F, B17, NhatKy_ViPham!C:C, "T21")</f>
        <v>100</v>
      </c>
      <c r="AM17" s="7">
        <f>100 + SUMIFS(NhatKy_ViPham!J:J, NhatKy_ViPham!E:E, "12_Van_A", NhatKy_ViPham!F:F, B17, NhatKy_ViPham!C:C, "T22") - SUMIFS(NhatKy_ViPham!K:K, NhatKy_ViPham!E:E, "12_Van_A", NhatKy_ViPham!F:F, B17, NhatKy_ViPham!C:C, "T22")</f>
        <v>100</v>
      </c>
      <c r="AN17" s="7">
        <f>100 + SUMIFS(NhatKy_ViPham!J:J, NhatKy_ViPham!E:E, "12_Van_A", NhatKy_ViPham!F:F, B17, NhatKy_ViPham!C:C, "T23") - SUMIFS(NhatKy_ViPham!K:K, NhatKy_ViPham!E:E, "12_Van_A", NhatKy_ViPham!F:F, B17, NhatKy_ViPham!C:C, "T23")</f>
        <v>100</v>
      </c>
      <c r="AO17" s="7">
        <f>100 + SUMIFS(NhatKy_ViPham!J:J, NhatKy_ViPham!E:E, "12_Van_A", NhatKy_ViPham!F:F, B17, NhatKy_ViPham!C:C, "T24") - SUMIFS(NhatKy_ViPham!K:K, NhatKy_ViPham!E:E, "12_Van_A", NhatKy_ViPham!F:F, B17, NhatKy_ViPham!C:C, "T24")</f>
        <v>100</v>
      </c>
      <c r="AP17" s="7">
        <f>100 + SUMIFS(NhatKy_ViPham!J:J, NhatKy_ViPham!E:E, "12_Van_A", NhatKy_ViPham!F:F, B17, NhatKy_ViPham!C:C, "T25") - SUMIFS(NhatKy_ViPham!K:K, NhatKy_ViPham!E:E, "12_Van_A", NhatKy_ViPham!F:F, B17, NhatKy_ViPham!C:C, "T25")</f>
        <v>100</v>
      </c>
      <c r="AQ17" s="7">
        <f>100 + SUMIFS(NhatKy_ViPham!J:J, NhatKy_ViPham!E:E, "12_Van_A", NhatKy_ViPham!F:F, B17, NhatKy_ViPham!C:C, "T26") - SUMIFS(NhatKy_ViPham!K:K, NhatKy_ViPham!E:E, "12_Van_A", NhatKy_ViPham!F:F, B17, NhatKy_ViPham!C:C, "T26")</f>
        <v>100</v>
      </c>
      <c r="AR17" s="7">
        <f>100 + SUMIFS(NhatKy_ViPham!J:J, NhatKy_ViPham!E:E, "12_Van_A", NhatKy_ViPham!F:F, B17, NhatKy_ViPham!C:C, "T27") - SUMIFS(NhatKy_ViPham!K:K, NhatKy_ViPham!E:E, "12_Van_A", NhatKy_ViPham!F:F, B17, NhatKy_ViPham!C:C, "T27")</f>
        <v>100</v>
      </c>
      <c r="AS17" s="7">
        <f>100 + SUMIFS(NhatKy_ViPham!J:J, NhatKy_ViPham!E:E, "12_Van_A", NhatKy_ViPham!F:F, B17, NhatKy_ViPham!C:C, "T28") - SUMIFS(NhatKy_ViPham!K:K, NhatKy_ViPham!E:E, "12_Van_A", NhatKy_ViPham!F:F, B17, NhatKy_ViPham!C:C, "T28")</f>
        <v>100</v>
      </c>
      <c r="AT17" s="7">
        <f>100 + SUMIFS(NhatKy_ViPham!J:J, NhatKy_ViPham!E:E, "12_Van_A", NhatKy_ViPham!F:F, B17, NhatKy_ViPham!C:C, "T29") - SUMIFS(NhatKy_ViPham!K:K, NhatKy_ViPham!E:E, "12_Van_A", NhatKy_ViPham!F:F, B17, NhatKy_ViPham!C:C, "T29")</f>
        <v>100</v>
      </c>
      <c r="AU17" s="7">
        <f>100 + SUMIFS(NhatKy_ViPham!J:J, NhatKy_ViPham!E:E, "12_Van_A", NhatKy_ViPham!F:F, B17, NhatKy_ViPham!C:C, "T30") - SUMIFS(NhatKy_ViPham!K:K, NhatKy_ViPham!E:E, "12_Van_A", NhatKy_ViPham!F:F, B17, NhatKy_ViPham!C:C, "T30")</f>
        <v>100</v>
      </c>
      <c r="AV17" s="7">
        <f>100 + SUMIFS(NhatKy_ViPham!J:J, NhatKy_ViPham!E:E, "12_Van_A", NhatKy_ViPham!F:F, B17, NhatKy_ViPham!C:C, "T31") - SUMIFS(NhatKy_ViPham!K:K, NhatKy_ViPham!E:E, "12_Van_A", NhatKy_ViPham!F:F, B17, NhatKy_ViPham!C:C, "T31")</f>
        <v>100</v>
      </c>
      <c r="AW17" s="7">
        <f>100 + SUMIFS(NhatKy_ViPham!J:J, NhatKy_ViPham!E:E, "12_Van_A", NhatKy_ViPham!F:F, B17, NhatKy_ViPham!C:C, "T32") - SUMIFS(NhatKy_ViPham!K:K, NhatKy_ViPham!E:E, "12_Van_A", NhatKy_ViPham!F:F, B17, NhatKy_ViPham!C:C, "T32")</f>
        <v>100</v>
      </c>
      <c r="AX17" s="7">
        <f>100 + SUMIFS(NhatKy_ViPham!J:J, NhatKy_ViPham!E:E, "12_Van_A", NhatKy_ViPham!F:F, B17, NhatKy_ViPham!C:C, "T33") - SUMIFS(NhatKy_ViPham!K:K, NhatKy_ViPham!E:E, "12_Van_A", NhatKy_ViPham!F:F, B17, NhatKy_ViPham!C:C, "T33")</f>
        <v>100</v>
      </c>
      <c r="AY17" s="7">
        <f>100 + SUMIFS(NhatKy_ViPham!J:J, NhatKy_ViPham!E:E, "12_Van_A", NhatKy_ViPham!F:F, B17, NhatKy_ViPham!C:C, "T34") - SUMIFS(NhatKy_ViPham!K:K, NhatKy_ViPham!E:E, "12_Van_A", NhatKy_ViPham!F:F, B17, NhatKy_ViPham!C:C, "T34")</f>
        <v>100</v>
      </c>
      <c r="AZ17" s="7">
        <f>100 + SUMIFS(NhatKy_ViPham!J:J, NhatKy_ViPham!E:E, "12_Van_A", NhatKy_ViPham!F:F, B17, NhatKy_ViPham!C:C, "T35") - SUMIFS(NhatKy_ViPham!K:K, NhatKy_ViPham!E:E, "12_Van_A", NhatKy_ViPham!F:F, B17, NhatKy_ViPham!C:C, "T35")</f>
        <v>100</v>
      </c>
      <c r="BA17" s="12">
        <f t="shared" si="0"/>
        <v>100</v>
      </c>
      <c r="BB17" s="11" t="s">
        <v>430</v>
      </c>
      <c r="BC17" s="14" t="str">
        <f t="shared" si="1"/>
        <v>Tốt</v>
      </c>
      <c r="BD17" s="10" t="str">
        <f t="shared" si="2"/>
        <v>🟢 BÌNH THƯỜNG</v>
      </c>
    </row>
    <row r="18" spans="1:56" x14ac:dyDescent="0.25">
      <c r="A18" s="5">
        <v>10</v>
      </c>
      <c r="B18" s="15" t="s">
        <v>2718</v>
      </c>
      <c r="C18" s="5" t="s">
        <v>2719</v>
      </c>
      <c r="D18" s="5" t="s">
        <v>429</v>
      </c>
      <c r="E18" s="11" t="s">
        <v>430</v>
      </c>
      <c r="F18" s="6">
        <f>SUMIFS(NhatKy_ViPham!K:K, NhatKy_ViPham!E:E, "12_Van_A", NhatKy_ViPham!F:F, B18, NhatKy_ViPham!H:H, "L01")</f>
        <v>0</v>
      </c>
      <c r="G18" s="6">
        <f>SUMIFS(NhatKy_ViPham!K:K, NhatKy_ViPham!E:E, "12_Van_A", NhatKy_ViPham!F:F, B18, NhatKy_ViPham!H:H, "L02")</f>
        <v>0</v>
      </c>
      <c r="H18" s="6">
        <f>SUMIFS(NhatKy_ViPham!K:K, NhatKy_ViPham!E:E, "12_Van_A", NhatKy_ViPham!F:F, B18, NhatKy_ViPham!H:H, "L03")</f>
        <v>0</v>
      </c>
      <c r="I18" s="6">
        <f>SUMIFS(NhatKy_ViPham!K:K, NhatKy_ViPham!E:E, "12_Van_A", NhatKy_ViPham!F:F, B18, NhatKy_ViPham!H:H, "L04")</f>
        <v>0</v>
      </c>
      <c r="J18" s="6">
        <f>SUMIFS(NhatKy_ViPham!K:K, NhatKy_ViPham!E:E, "12_Van_A", NhatKy_ViPham!F:F, B18, NhatKy_ViPham!H:H, "L05")</f>
        <v>0</v>
      </c>
      <c r="K18" s="6">
        <f>SUMIFS(NhatKy_ViPham!K:K, NhatKy_ViPham!E:E, "12_Van_A", NhatKy_ViPham!F:F, B18, NhatKy_ViPham!H:H, "L06")</f>
        <v>0</v>
      </c>
      <c r="L18" s="6">
        <f>SUMIFS(NhatKy_ViPham!K:K, NhatKy_ViPham!E:E, "12_Van_A", NhatKy_ViPham!F:F, B18, NhatKy_ViPham!H:H, "L07")</f>
        <v>0</v>
      </c>
      <c r="M18" s="6">
        <f>SUMIFS(NhatKy_ViPham!K:K, NhatKy_ViPham!E:E, "12_Van_A", NhatKy_ViPham!F:F, B18, NhatKy_ViPham!H:H, "L08")</f>
        <v>0</v>
      </c>
      <c r="N18" s="6">
        <f>SUMIFS(NhatKy_ViPham!K:K, NhatKy_ViPham!E:E, "12_Van_A", NhatKy_ViPham!F:F, B18, NhatKy_ViPham!H:H, "L09")</f>
        <v>0</v>
      </c>
      <c r="O18" s="6">
        <f>SUMIFS(NhatKy_ViPham!K:K, NhatKy_ViPham!E:E, "12_Van_A", NhatKy_ViPham!F:F, B18, NhatKy_ViPham!H:H, "L10")</f>
        <v>0</v>
      </c>
      <c r="P18" s="12">
        <f>SUMIFS(NhatKy_ViPham!J:J, NhatKy_ViPham!E:E, "12_Van_A", NhatKy_ViPham!F:F, B18)</f>
        <v>0</v>
      </c>
      <c r="Q18" s="13">
        <f>SUMIFS(NhatKy_ViPham!K:K, NhatKy_ViPham!E:E, "12_Van_A", NhatKy_ViPham!F:F, B18)</f>
        <v>0</v>
      </c>
      <c r="R18" s="6">
        <f>100 + SUMIFS(NhatKy_ViPham!J:J, NhatKy_ViPham!E:E, "12_Van_A", NhatKy_ViPham!F:F, B18, NhatKy_ViPham!C:C, "T1") - SUMIFS(NhatKy_ViPham!K:K, NhatKy_ViPham!E:E, "12_Van_A", NhatKy_ViPham!F:F, B18, NhatKy_ViPham!C:C, "T1")</f>
        <v>100</v>
      </c>
      <c r="S18" s="6">
        <f>100 + SUMIFS(NhatKy_ViPham!J:J, NhatKy_ViPham!E:E, "12_Van_A", NhatKy_ViPham!F:F, B18, NhatKy_ViPham!C:C, "T2") - SUMIFS(NhatKy_ViPham!K:K, NhatKy_ViPham!E:E, "12_Van_A", NhatKy_ViPham!F:F, B18, NhatKy_ViPham!C:C, "T2")</f>
        <v>100</v>
      </c>
      <c r="T18" s="6">
        <f>100 + SUMIFS(NhatKy_ViPham!J:J, NhatKy_ViPham!E:E, "12_Van_A", NhatKy_ViPham!F:F, B18, NhatKy_ViPham!C:C, "T3") - SUMIFS(NhatKy_ViPham!K:K, NhatKy_ViPham!E:E, "12_Van_A", NhatKy_ViPham!F:F, B18, NhatKy_ViPham!C:C, "T3")</f>
        <v>100</v>
      </c>
      <c r="U18" s="6">
        <f>100 + SUMIFS(NhatKy_ViPham!J:J, NhatKy_ViPham!E:E, "12_Van_A", NhatKy_ViPham!F:F, B18, NhatKy_ViPham!C:C, "T4") - SUMIFS(NhatKy_ViPham!K:K, NhatKy_ViPham!E:E, "12_Van_A", NhatKy_ViPham!F:F, B18, NhatKy_ViPham!C:C, "T4")</f>
        <v>100</v>
      </c>
      <c r="V18" s="6">
        <f>100 + SUMIFS(NhatKy_ViPham!J:J, NhatKy_ViPham!E:E, "12_Van_A", NhatKy_ViPham!F:F, B18, NhatKy_ViPham!C:C, "T5") - SUMIFS(NhatKy_ViPham!K:K, NhatKy_ViPham!E:E, "12_Van_A", NhatKy_ViPham!F:F, B18, NhatKy_ViPham!C:C, "T5")</f>
        <v>100</v>
      </c>
      <c r="W18" s="6">
        <f>100 + SUMIFS(NhatKy_ViPham!J:J, NhatKy_ViPham!E:E, "12_Van_A", NhatKy_ViPham!F:F, B18, NhatKy_ViPham!C:C, "T6") - SUMIFS(NhatKy_ViPham!K:K, NhatKy_ViPham!E:E, "12_Van_A", NhatKy_ViPham!F:F, B18, NhatKy_ViPham!C:C, "T6")</f>
        <v>100</v>
      </c>
      <c r="X18" s="6">
        <f>100 + SUMIFS(NhatKy_ViPham!J:J, NhatKy_ViPham!E:E, "12_Van_A", NhatKy_ViPham!F:F, B18, NhatKy_ViPham!C:C, "T7") - SUMIFS(NhatKy_ViPham!K:K, NhatKy_ViPham!E:E, "12_Van_A", NhatKy_ViPham!F:F, B18, NhatKy_ViPham!C:C, "T7")</f>
        <v>100</v>
      </c>
      <c r="Y18" s="6">
        <f>100 + SUMIFS(NhatKy_ViPham!J:J, NhatKy_ViPham!E:E, "12_Van_A", NhatKy_ViPham!F:F, B18, NhatKy_ViPham!C:C, "T8") - SUMIFS(NhatKy_ViPham!K:K, NhatKy_ViPham!E:E, "12_Van_A", NhatKy_ViPham!F:F, B18, NhatKy_ViPham!C:C, "T8")</f>
        <v>100</v>
      </c>
      <c r="Z18" s="6">
        <f>100 + SUMIFS(NhatKy_ViPham!J:J, NhatKy_ViPham!E:E, "12_Van_A", NhatKy_ViPham!F:F, B18, NhatKy_ViPham!C:C, "T9") - SUMIFS(NhatKy_ViPham!K:K, NhatKy_ViPham!E:E, "12_Van_A", NhatKy_ViPham!F:F, B18, NhatKy_ViPham!C:C, "T9")</f>
        <v>100</v>
      </c>
      <c r="AA18" s="6">
        <f>100 + SUMIFS(NhatKy_ViPham!J:J, NhatKy_ViPham!E:E, "12_Van_A", NhatKy_ViPham!F:F, B18, NhatKy_ViPham!C:C, "T10") - SUMIFS(NhatKy_ViPham!K:K, NhatKy_ViPham!E:E, "12_Van_A", NhatKy_ViPham!F:F, B18, NhatKy_ViPham!C:C, "T10")</f>
        <v>100</v>
      </c>
      <c r="AB18" s="6">
        <f>100 + SUMIFS(NhatKy_ViPham!J:J, NhatKy_ViPham!E:E, "12_Van_A", NhatKy_ViPham!F:F, B18, NhatKy_ViPham!C:C, "T11") - SUMIFS(NhatKy_ViPham!K:K, NhatKy_ViPham!E:E, "12_Van_A", NhatKy_ViPham!F:F, B18, NhatKy_ViPham!C:C, "T11")</f>
        <v>100</v>
      </c>
      <c r="AC18" s="6">
        <f>100 + SUMIFS(NhatKy_ViPham!J:J, NhatKy_ViPham!E:E, "12_Van_A", NhatKy_ViPham!F:F, B18, NhatKy_ViPham!C:C, "T12") - SUMIFS(NhatKy_ViPham!K:K, NhatKy_ViPham!E:E, "12_Van_A", NhatKy_ViPham!F:F, B18, NhatKy_ViPham!C:C, "T12")</f>
        <v>100</v>
      </c>
      <c r="AD18" s="6">
        <f>100 + SUMIFS(NhatKy_ViPham!J:J, NhatKy_ViPham!E:E, "12_Van_A", NhatKy_ViPham!F:F, B18, NhatKy_ViPham!C:C, "T13") - SUMIFS(NhatKy_ViPham!K:K, NhatKy_ViPham!E:E, "12_Van_A", NhatKy_ViPham!F:F, B18, NhatKy_ViPham!C:C, "T13")</f>
        <v>100</v>
      </c>
      <c r="AE18" s="6">
        <f>100 + SUMIFS(NhatKy_ViPham!J:J, NhatKy_ViPham!E:E, "12_Van_A", NhatKy_ViPham!F:F, B18, NhatKy_ViPham!C:C, "T14") - SUMIFS(NhatKy_ViPham!K:K, NhatKy_ViPham!E:E, "12_Van_A", NhatKy_ViPham!F:F, B18, NhatKy_ViPham!C:C, "T14")</f>
        <v>100</v>
      </c>
      <c r="AF18" s="6">
        <f>100 + SUMIFS(NhatKy_ViPham!J:J, NhatKy_ViPham!E:E, "12_Van_A", NhatKy_ViPham!F:F, B18, NhatKy_ViPham!C:C, "T15") - SUMIFS(NhatKy_ViPham!K:K, NhatKy_ViPham!E:E, "12_Van_A", NhatKy_ViPham!F:F, B18, NhatKy_ViPham!C:C, "T15")</f>
        <v>100</v>
      </c>
      <c r="AG18" s="6">
        <f>100 + SUMIFS(NhatKy_ViPham!J:J, NhatKy_ViPham!E:E, "12_Van_A", NhatKy_ViPham!F:F, B18, NhatKy_ViPham!C:C, "T16") - SUMIFS(NhatKy_ViPham!K:K, NhatKy_ViPham!E:E, "12_Van_A", NhatKy_ViPham!F:F, B18, NhatKy_ViPham!C:C, "T16")</f>
        <v>100</v>
      </c>
      <c r="AH18" s="6">
        <f>100 + SUMIFS(NhatKy_ViPham!J:J, NhatKy_ViPham!E:E, "12_Van_A", NhatKy_ViPham!F:F, B18, NhatKy_ViPham!C:C, "T17") - SUMIFS(NhatKy_ViPham!K:K, NhatKy_ViPham!E:E, "12_Van_A", NhatKy_ViPham!F:F, B18, NhatKy_ViPham!C:C, "T17")</f>
        <v>100</v>
      </c>
      <c r="AI18" s="6">
        <f>100 + SUMIFS(NhatKy_ViPham!J:J, NhatKy_ViPham!E:E, "12_Van_A", NhatKy_ViPham!F:F, B18, NhatKy_ViPham!C:C, "T18") - SUMIFS(NhatKy_ViPham!K:K, NhatKy_ViPham!E:E, "12_Van_A", NhatKy_ViPham!F:F, B18, NhatKy_ViPham!C:C, "T18")</f>
        <v>100</v>
      </c>
      <c r="AJ18" s="6">
        <f>100 + SUMIFS(NhatKy_ViPham!J:J, NhatKy_ViPham!E:E, "12_Van_A", NhatKy_ViPham!F:F, B18, NhatKy_ViPham!C:C, "T19") - SUMIFS(NhatKy_ViPham!K:K, NhatKy_ViPham!E:E, "12_Van_A", NhatKy_ViPham!F:F, B18, NhatKy_ViPham!C:C, "T19")</f>
        <v>100</v>
      </c>
      <c r="AK18" s="6">
        <f>100 + SUMIFS(NhatKy_ViPham!J:J, NhatKy_ViPham!E:E, "12_Van_A", NhatKy_ViPham!F:F, B18, NhatKy_ViPham!C:C, "T20") - SUMIFS(NhatKy_ViPham!K:K, NhatKy_ViPham!E:E, "12_Van_A", NhatKy_ViPham!F:F, B18, NhatKy_ViPham!C:C, "T20")</f>
        <v>100</v>
      </c>
      <c r="AL18" s="6">
        <f>100 + SUMIFS(NhatKy_ViPham!J:J, NhatKy_ViPham!E:E, "12_Van_A", NhatKy_ViPham!F:F, B18, NhatKy_ViPham!C:C, "T21") - SUMIFS(NhatKy_ViPham!K:K, NhatKy_ViPham!E:E, "12_Van_A", NhatKy_ViPham!F:F, B18, NhatKy_ViPham!C:C, "T21")</f>
        <v>100</v>
      </c>
      <c r="AM18" s="6">
        <f>100 + SUMIFS(NhatKy_ViPham!J:J, NhatKy_ViPham!E:E, "12_Van_A", NhatKy_ViPham!F:F, B18, NhatKy_ViPham!C:C, "T22") - SUMIFS(NhatKy_ViPham!K:K, NhatKy_ViPham!E:E, "12_Van_A", NhatKy_ViPham!F:F, B18, NhatKy_ViPham!C:C, "T22")</f>
        <v>100</v>
      </c>
      <c r="AN18" s="6">
        <f>100 + SUMIFS(NhatKy_ViPham!J:J, NhatKy_ViPham!E:E, "12_Van_A", NhatKy_ViPham!F:F, B18, NhatKy_ViPham!C:C, "T23") - SUMIFS(NhatKy_ViPham!K:K, NhatKy_ViPham!E:E, "12_Van_A", NhatKy_ViPham!F:F, B18, NhatKy_ViPham!C:C, "T23")</f>
        <v>100</v>
      </c>
      <c r="AO18" s="6">
        <f>100 + SUMIFS(NhatKy_ViPham!J:J, NhatKy_ViPham!E:E, "12_Van_A", NhatKy_ViPham!F:F, B18, NhatKy_ViPham!C:C, "T24") - SUMIFS(NhatKy_ViPham!K:K, NhatKy_ViPham!E:E, "12_Van_A", NhatKy_ViPham!F:F, B18, NhatKy_ViPham!C:C, "T24")</f>
        <v>100</v>
      </c>
      <c r="AP18" s="6">
        <f>100 + SUMIFS(NhatKy_ViPham!J:J, NhatKy_ViPham!E:E, "12_Van_A", NhatKy_ViPham!F:F, B18, NhatKy_ViPham!C:C, "T25") - SUMIFS(NhatKy_ViPham!K:K, NhatKy_ViPham!E:E, "12_Van_A", NhatKy_ViPham!F:F, B18, NhatKy_ViPham!C:C, "T25")</f>
        <v>100</v>
      </c>
      <c r="AQ18" s="6">
        <f>100 + SUMIFS(NhatKy_ViPham!J:J, NhatKy_ViPham!E:E, "12_Van_A", NhatKy_ViPham!F:F, B18, NhatKy_ViPham!C:C, "T26") - SUMIFS(NhatKy_ViPham!K:K, NhatKy_ViPham!E:E, "12_Van_A", NhatKy_ViPham!F:F, B18, NhatKy_ViPham!C:C, "T26")</f>
        <v>100</v>
      </c>
      <c r="AR18" s="6">
        <f>100 + SUMIFS(NhatKy_ViPham!J:J, NhatKy_ViPham!E:E, "12_Van_A", NhatKy_ViPham!F:F, B18, NhatKy_ViPham!C:C, "T27") - SUMIFS(NhatKy_ViPham!K:K, NhatKy_ViPham!E:E, "12_Van_A", NhatKy_ViPham!F:F, B18, NhatKy_ViPham!C:C, "T27")</f>
        <v>100</v>
      </c>
      <c r="AS18" s="6">
        <f>100 + SUMIFS(NhatKy_ViPham!J:J, NhatKy_ViPham!E:E, "12_Van_A", NhatKy_ViPham!F:F, B18, NhatKy_ViPham!C:C, "T28") - SUMIFS(NhatKy_ViPham!K:K, NhatKy_ViPham!E:E, "12_Van_A", NhatKy_ViPham!F:F, B18, NhatKy_ViPham!C:C, "T28")</f>
        <v>100</v>
      </c>
      <c r="AT18" s="6">
        <f>100 + SUMIFS(NhatKy_ViPham!J:J, NhatKy_ViPham!E:E, "12_Van_A", NhatKy_ViPham!F:F, B18, NhatKy_ViPham!C:C, "T29") - SUMIFS(NhatKy_ViPham!K:K, NhatKy_ViPham!E:E, "12_Van_A", NhatKy_ViPham!F:F, B18, NhatKy_ViPham!C:C, "T29")</f>
        <v>100</v>
      </c>
      <c r="AU18" s="6">
        <f>100 + SUMIFS(NhatKy_ViPham!J:J, NhatKy_ViPham!E:E, "12_Van_A", NhatKy_ViPham!F:F, B18, NhatKy_ViPham!C:C, "T30") - SUMIFS(NhatKy_ViPham!K:K, NhatKy_ViPham!E:E, "12_Van_A", NhatKy_ViPham!F:F, B18, NhatKy_ViPham!C:C, "T30")</f>
        <v>100</v>
      </c>
      <c r="AV18" s="6">
        <f>100 + SUMIFS(NhatKy_ViPham!J:J, NhatKy_ViPham!E:E, "12_Van_A", NhatKy_ViPham!F:F, B18, NhatKy_ViPham!C:C, "T31") - SUMIFS(NhatKy_ViPham!K:K, NhatKy_ViPham!E:E, "12_Van_A", NhatKy_ViPham!F:F, B18, NhatKy_ViPham!C:C, "T31")</f>
        <v>100</v>
      </c>
      <c r="AW18" s="6">
        <f>100 + SUMIFS(NhatKy_ViPham!J:J, NhatKy_ViPham!E:E, "12_Van_A", NhatKy_ViPham!F:F, B18, NhatKy_ViPham!C:C, "T32") - SUMIFS(NhatKy_ViPham!K:K, NhatKy_ViPham!E:E, "12_Van_A", NhatKy_ViPham!F:F, B18, NhatKy_ViPham!C:C, "T32")</f>
        <v>100</v>
      </c>
      <c r="AX18" s="6">
        <f>100 + SUMIFS(NhatKy_ViPham!J:J, NhatKy_ViPham!E:E, "12_Van_A", NhatKy_ViPham!F:F, B18, NhatKy_ViPham!C:C, "T33") - SUMIFS(NhatKy_ViPham!K:K, NhatKy_ViPham!E:E, "12_Van_A", NhatKy_ViPham!F:F, B18, NhatKy_ViPham!C:C, "T33")</f>
        <v>100</v>
      </c>
      <c r="AY18" s="6">
        <f>100 + SUMIFS(NhatKy_ViPham!J:J, NhatKy_ViPham!E:E, "12_Van_A", NhatKy_ViPham!F:F, B18, NhatKy_ViPham!C:C, "T34") - SUMIFS(NhatKy_ViPham!K:K, NhatKy_ViPham!E:E, "12_Van_A", NhatKy_ViPham!F:F, B18, NhatKy_ViPham!C:C, "T34")</f>
        <v>100</v>
      </c>
      <c r="AZ18" s="6">
        <f>100 + SUMIFS(NhatKy_ViPham!J:J, NhatKy_ViPham!E:E, "12_Van_A", NhatKy_ViPham!F:F, B18, NhatKy_ViPham!C:C, "T35") - SUMIFS(NhatKy_ViPham!K:K, NhatKy_ViPham!E:E, "12_Van_A", NhatKy_ViPham!F:F, B18, NhatKy_ViPham!C:C, "T35")</f>
        <v>100</v>
      </c>
      <c r="BA18" s="12">
        <f t="shared" si="0"/>
        <v>100</v>
      </c>
      <c r="BB18" s="11" t="s">
        <v>430</v>
      </c>
      <c r="BC18" s="16" t="str">
        <f t="shared" si="1"/>
        <v>Tốt</v>
      </c>
      <c r="BD18" s="15" t="str">
        <f t="shared" si="2"/>
        <v>🟢 BÌNH THƯỜNG</v>
      </c>
    </row>
    <row r="19" spans="1:56" x14ac:dyDescent="0.25">
      <c r="A19" s="4">
        <v>11</v>
      </c>
      <c r="B19" s="10" t="s">
        <v>2720</v>
      </c>
      <c r="C19" s="4" t="s">
        <v>2721</v>
      </c>
      <c r="D19" s="4" t="s">
        <v>429</v>
      </c>
      <c r="E19" s="11" t="s">
        <v>430</v>
      </c>
      <c r="F19" s="7">
        <f>SUMIFS(NhatKy_ViPham!K:K, NhatKy_ViPham!E:E, "12_Van_A", NhatKy_ViPham!F:F, B19, NhatKy_ViPham!H:H, "L01")</f>
        <v>0</v>
      </c>
      <c r="G19" s="7">
        <f>SUMIFS(NhatKy_ViPham!K:K, NhatKy_ViPham!E:E, "12_Van_A", NhatKy_ViPham!F:F, B19, NhatKy_ViPham!H:H, "L02")</f>
        <v>0</v>
      </c>
      <c r="H19" s="7">
        <f>SUMIFS(NhatKy_ViPham!K:K, NhatKy_ViPham!E:E, "12_Van_A", NhatKy_ViPham!F:F, B19, NhatKy_ViPham!H:H, "L03")</f>
        <v>0</v>
      </c>
      <c r="I19" s="7">
        <f>SUMIFS(NhatKy_ViPham!K:K, NhatKy_ViPham!E:E, "12_Van_A", NhatKy_ViPham!F:F, B19, NhatKy_ViPham!H:H, "L04")</f>
        <v>0</v>
      </c>
      <c r="J19" s="7">
        <f>SUMIFS(NhatKy_ViPham!K:K, NhatKy_ViPham!E:E, "12_Van_A", NhatKy_ViPham!F:F, B19, NhatKy_ViPham!H:H, "L05")</f>
        <v>0</v>
      </c>
      <c r="K19" s="7">
        <f>SUMIFS(NhatKy_ViPham!K:K, NhatKy_ViPham!E:E, "12_Van_A", NhatKy_ViPham!F:F, B19, NhatKy_ViPham!H:H, "L06")</f>
        <v>0</v>
      </c>
      <c r="L19" s="7">
        <f>SUMIFS(NhatKy_ViPham!K:K, NhatKy_ViPham!E:E, "12_Van_A", NhatKy_ViPham!F:F, B19, NhatKy_ViPham!H:H, "L07")</f>
        <v>0</v>
      </c>
      <c r="M19" s="7">
        <f>SUMIFS(NhatKy_ViPham!K:K, NhatKy_ViPham!E:E, "12_Van_A", NhatKy_ViPham!F:F, B19, NhatKy_ViPham!H:H, "L08")</f>
        <v>0</v>
      </c>
      <c r="N19" s="7">
        <f>SUMIFS(NhatKy_ViPham!K:K, NhatKy_ViPham!E:E, "12_Van_A", NhatKy_ViPham!F:F, B19, NhatKy_ViPham!H:H, "L09")</f>
        <v>0</v>
      </c>
      <c r="O19" s="7">
        <f>SUMIFS(NhatKy_ViPham!K:K, NhatKy_ViPham!E:E, "12_Van_A", NhatKy_ViPham!F:F, B19, NhatKy_ViPham!H:H, "L10")</f>
        <v>0</v>
      </c>
      <c r="P19" s="12">
        <f>SUMIFS(NhatKy_ViPham!J:J, NhatKy_ViPham!E:E, "12_Van_A", NhatKy_ViPham!F:F, B19)</f>
        <v>0</v>
      </c>
      <c r="Q19" s="13">
        <f>SUMIFS(NhatKy_ViPham!K:K, NhatKy_ViPham!E:E, "12_Van_A", NhatKy_ViPham!F:F, B19)</f>
        <v>0</v>
      </c>
      <c r="R19" s="7">
        <f>100 + SUMIFS(NhatKy_ViPham!J:J, NhatKy_ViPham!E:E, "12_Van_A", NhatKy_ViPham!F:F, B19, NhatKy_ViPham!C:C, "T1") - SUMIFS(NhatKy_ViPham!K:K, NhatKy_ViPham!E:E, "12_Van_A", NhatKy_ViPham!F:F, B19, NhatKy_ViPham!C:C, "T1")</f>
        <v>100</v>
      </c>
      <c r="S19" s="7">
        <f>100 + SUMIFS(NhatKy_ViPham!J:J, NhatKy_ViPham!E:E, "12_Van_A", NhatKy_ViPham!F:F, B19, NhatKy_ViPham!C:C, "T2") - SUMIFS(NhatKy_ViPham!K:K, NhatKy_ViPham!E:E, "12_Van_A", NhatKy_ViPham!F:F, B19, NhatKy_ViPham!C:C, "T2")</f>
        <v>100</v>
      </c>
      <c r="T19" s="7">
        <f>100 + SUMIFS(NhatKy_ViPham!J:J, NhatKy_ViPham!E:E, "12_Van_A", NhatKy_ViPham!F:F, B19, NhatKy_ViPham!C:C, "T3") - SUMIFS(NhatKy_ViPham!K:K, NhatKy_ViPham!E:E, "12_Van_A", NhatKy_ViPham!F:F, B19, NhatKy_ViPham!C:C, "T3")</f>
        <v>100</v>
      </c>
      <c r="U19" s="7">
        <f>100 + SUMIFS(NhatKy_ViPham!J:J, NhatKy_ViPham!E:E, "12_Van_A", NhatKy_ViPham!F:F, B19, NhatKy_ViPham!C:C, "T4") - SUMIFS(NhatKy_ViPham!K:K, NhatKy_ViPham!E:E, "12_Van_A", NhatKy_ViPham!F:F, B19, NhatKy_ViPham!C:C, "T4")</f>
        <v>100</v>
      </c>
      <c r="V19" s="7">
        <f>100 + SUMIFS(NhatKy_ViPham!J:J, NhatKy_ViPham!E:E, "12_Van_A", NhatKy_ViPham!F:F, B19, NhatKy_ViPham!C:C, "T5") - SUMIFS(NhatKy_ViPham!K:K, NhatKy_ViPham!E:E, "12_Van_A", NhatKy_ViPham!F:F, B19, NhatKy_ViPham!C:C, "T5")</f>
        <v>100</v>
      </c>
      <c r="W19" s="7">
        <f>100 + SUMIFS(NhatKy_ViPham!J:J, NhatKy_ViPham!E:E, "12_Van_A", NhatKy_ViPham!F:F, B19, NhatKy_ViPham!C:C, "T6") - SUMIFS(NhatKy_ViPham!K:K, NhatKy_ViPham!E:E, "12_Van_A", NhatKy_ViPham!F:F, B19, NhatKy_ViPham!C:C, "T6")</f>
        <v>100</v>
      </c>
      <c r="X19" s="7">
        <f>100 + SUMIFS(NhatKy_ViPham!J:J, NhatKy_ViPham!E:E, "12_Van_A", NhatKy_ViPham!F:F, B19, NhatKy_ViPham!C:C, "T7") - SUMIFS(NhatKy_ViPham!K:K, NhatKy_ViPham!E:E, "12_Van_A", NhatKy_ViPham!F:F, B19, NhatKy_ViPham!C:C, "T7")</f>
        <v>100</v>
      </c>
      <c r="Y19" s="7">
        <f>100 + SUMIFS(NhatKy_ViPham!J:J, NhatKy_ViPham!E:E, "12_Van_A", NhatKy_ViPham!F:F, B19, NhatKy_ViPham!C:C, "T8") - SUMIFS(NhatKy_ViPham!K:K, NhatKy_ViPham!E:E, "12_Van_A", NhatKy_ViPham!F:F, B19, NhatKy_ViPham!C:C, "T8")</f>
        <v>100</v>
      </c>
      <c r="Z19" s="7">
        <f>100 + SUMIFS(NhatKy_ViPham!J:J, NhatKy_ViPham!E:E, "12_Van_A", NhatKy_ViPham!F:F, B19, NhatKy_ViPham!C:C, "T9") - SUMIFS(NhatKy_ViPham!K:K, NhatKy_ViPham!E:E, "12_Van_A", NhatKy_ViPham!F:F, B19, NhatKy_ViPham!C:C, "T9")</f>
        <v>100</v>
      </c>
      <c r="AA19" s="7">
        <f>100 + SUMIFS(NhatKy_ViPham!J:J, NhatKy_ViPham!E:E, "12_Van_A", NhatKy_ViPham!F:F, B19, NhatKy_ViPham!C:C, "T10") - SUMIFS(NhatKy_ViPham!K:K, NhatKy_ViPham!E:E, "12_Van_A", NhatKy_ViPham!F:F, B19, NhatKy_ViPham!C:C, "T10")</f>
        <v>100</v>
      </c>
      <c r="AB19" s="7">
        <f>100 + SUMIFS(NhatKy_ViPham!J:J, NhatKy_ViPham!E:E, "12_Van_A", NhatKy_ViPham!F:F, B19, NhatKy_ViPham!C:C, "T11") - SUMIFS(NhatKy_ViPham!K:K, NhatKy_ViPham!E:E, "12_Van_A", NhatKy_ViPham!F:F, B19, NhatKy_ViPham!C:C, "T11")</f>
        <v>100</v>
      </c>
      <c r="AC19" s="7">
        <f>100 + SUMIFS(NhatKy_ViPham!J:J, NhatKy_ViPham!E:E, "12_Van_A", NhatKy_ViPham!F:F, B19, NhatKy_ViPham!C:C, "T12") - SUMIFS(NhatKy_ViPham!K:K, NhatKy_ViPham!E:E, "12_Van_A", NhatKy_ViPham!F:F, B19, NhatKy_ViPham!C:C, "T12")</f>
        <v>100</v>
      </c>
      <c r="AD19" s="7">
        <f>100 + SUMIFS(NhatKy_ViPham!J:J, NhatKy_ViPham!E:E, "12_Van_A", NhatKy_ViPham!F:F, B19, NhatKy_ViPham!C:C, "T13") - SUMIFS(NhatKy_ViPham!K:K, NhatKy_ViPham!E:E, "12_Van_A", NhatKy_ViPham!F:F, B19, NhatKy_ViPham!C:C, "T13")</f>
        <v>100</v>
      </c>
      <c r="AE19" s="7">
        <f>100 + SUMIFS(NhatKy_ViPham!J:J, NhatKy_ViPham!E:E, "12_Van_A", NhatKy_ViPham!F:F, B19, NhatKy_ViPham!C:C, "T14") - SUMIFS(NhatKy_ViPham!K:K, NhatKy_ViPham!E:E, "12_Van_A", NhatKy_ViPham!F:F, B19, NhatKy_ViPham!C:C, "T14")</f>
        <v>100</v>
      </c>
      <c r="AF19" s="7">
        <f>100 + SUMIFS(NhatKy_ViPham!J:J, NhatKy_ViPham!E:E, "12_Van_A", NhatKy_ViPham!F:F, B19, NhatKy_ViPham!C:C, "T15") - SUMIFS(NhatKy_ViPham!K:K, NhatKy_ViPham!E:E, "12_Van_A", NhatKy_ViPham!F:F, B19, NhatKy_ViPham!C:C, "T15")</f>
        <v>100</v>
      </c>
      <c r="AG19" s="7">
        <f>100 + SUMIFS(NhatKy_ViPham!J:J, NhatKy_ViPham!E:E, "12_Van_A", NhatKy_ViPham!F:F, B19, NhatKy_ViPham!C:C, "T16") - SUMIFS(NhatKy_ViPham!K:K, NhatKy_ViPham!E:E, "12_Van_A", NhatKy_ViPham!F:F, B19, NhatKy_ViPham!C:C, "T16")</f>
        <v>100</v>
      </c>
      <c r="AH19" s="7">
        <f>100 + SUMIFS(NhatKy_ViPham!J:J, NhatKy_ViPham!E:E, "12_Van_A", NhatKy_ViPham!F:F, B19, NhatKy_ViPham!C:C, "T17") - SUMIFS(NhatKy_ViPham!K:K, NhatKy_ViPham!E:E, "12_Van_A", NhatKy_ViPham!F:F, B19, NhatKy_ViPham!C:C, "T17")</f>
        <v>100</v>
      </c>
      <c r="AI19" s="7">
        <f>100 + SUMIFS(NhatKy_ViPham!J:J, NhatKy_ViPham!E:E, "12_Van_A", NhatKy_ViPham!F:F, B19, NhatKy_ViPham!C:C, "T18") - SUMIFS(NhatKy_ViPham!K:K, NhatKy_ViPham!E:E, "12_Van_A", NhatKy_ViPham!F:F, B19, NhatKy_ViPham!C:C, "T18")</f>
        <v>100</v>
      </c>
      <c r="AJ19" s="7">
        <f>100 + SUMIFS(NhatKy_ViPham!J:J, NhatKy_ViPham!E:E, "12_Van_A", NhatKy_ViPham!F:F, B19, NhatKy_ViPham!C:C, "T19") - SUMIFS(NhatKy_ViPham!K:K, NhatKy_ViPham!E:E, "12_Van_A", NhatKy_ViPham!F:F, B19, NhatKy_ViPham!C:C, "T19")</f>
        <v>100</v>
      </c>
      <c r="AK19" s="7">
        <f>100 + SUMIFS(NhatKy_ViPham!J:J, NhatKy_ViPham!E:E, "12_Van_A", NhatKy_ViPham!F:F, B19, NhatKy_ViPham!C:C, "T20") - SUMIFS(NhatKy_ViPham!K:K, NhatKy_ViPham!E:E, "12_Van_A", NhatKy_ViPham!F:F, B19, NhatKy_ViPham!C:C, "T20")</f>
        <v>100</v>
      </c>
      <c r="AL19" s="7">
        <f>100 + SUMIFS(NhatKy_ViPham!J:J, NhatKy_ViPham!E:E, "12_Van_A", NhatKy_ViPham!F:F, B19, NhatKy_ViPham!C:C, "T21") - SUMIFS(NhatKy_ViPham!K:K, NhatKy_ViPham!E:E, "12_Van_A", NhatKy_ViPham!F:F, B19, NhatKy_ViPham!C:C, "T21")</f>
        <v>100</v>
      </c>
      <c r="AM19" s="7">
        <f>100 + SUMIFS(NhatKy_ViPham!J:J, NhatKy_ViPham!E:E, "12_Van_A", NhatKy_ViPham!F:F, B19, NhatKy_ViPham!C:C, "T22") - SUMIFS(NhatKy_ViPham!K:K, NhatKy_ViPham!E:E, "12_Van_A", NhatKy_ViPham!F:F, B19, NhatKy_ViPham!C:C, "T22")</f>
        <v>100</v>
      </c>
      <c r="AN19" s="7">
        <f>100 + SUMIFS(NhatKy_ViPham!J:J, NhatKy_ViPham!E:E, "12_Van_A", NhatKy_ViPham!F:F, B19, NhatKy_ViPham!C:C, "T23") - SUMIFS(NhatKy_ViPham!K:K, NhatKy_ViPham!E:E, "12_Van_A", NhatKy_ViPham!F:F, B19, NhatKy_ViPham!C:C, "T23")</f>
        <v>100</v>
      </c>
      <c r="AO19" s="7">
        <f>100 + SUMIFS(NhatKy_ViPham!J:J, NhatKy_ViPham!E:E, "12_Van_A", NhatKy_ViPham!F:F, B19, NhatKy_ViPham!C:C, "T24") - SUMIFS(NhatKy_ViPham!K:K, NhatKy_ViPham!E:E, "12_Van_A", NhatKy_ViPham!F:F, B19, NhatKy_ViPham!C:C, "T24")</f>
        <v>100</v>
      </c>
      <c r="AP19" s="7">
        <f>100 + SUMIFS(NhatKy_ViPham!J:J, NhatKy_ViPham!E:E, "12_Van_A", NhatKy_ViPham!F:F, B19, NhatKy_ViPham!C:C, "T25") - SUMIFS(NhatKy_ViPham!K:K, NhatKy_ViPham!E:E, "12_Van_A", NhatKy_ViPham!F:F, B19, NhatKy_ViPham!C:C, "T25")</f>
        <v>100</v>
      </c>
      <c r="AQ19" s="7">
        <f>100 + SUMIFS(NhatKy_ViPham!J:J, NhatKy_ViPham!E:E, "12_Van_A", NhatKy_ViPham!F:F, B19, NhatKy_ViPham!C:C, "T26") - SUMIFS(NhatKy_ViPham!K:K, NhatKy_ViPham!E:E, "12_Van_A", NhatKy_ViPham!F:F, B19, NhatKy_ViPham!C:C, "T26")</f>
        <v>100</v>
      </c>
      <c r="AR19" s="7">
        <f>100 + SUMIFS(NhatKy_ViPham!J:J, NhatKy_ViPham!E:E, "12_Van_A", NhatKy_ViPham!F:F, B19, NhatKy_ViPham!C:C, "T27") - SUMIFS(NhatKy_ViPham!K:K, NhatKy_ViPham!E:E, "12_Van_A", NhatKy_ViPham!F:F, B19, NhatKy_ViPham!C:C, "T27")</f>
        <v>100</v>
      </c>
      <c r="AS19" s="7">
        <f>100 + SUMIFS(NhatKy_ViPham!J:J, NhatKy_ViPham!E:E, "12_Van_A", NhatKy_ViPham!F:F, B19, NhatKy_ViPham!C:C, "T28") - SUMIFS(NhatKy_ViPham!K:K, NhatKy_ViPham!E:E, "12_Van_A", NhatKy_ViPham!F:F, B19, NhatKy_ViPham!C:C, "T28")</f>
        <v>100</v>
      </c>
      <c r="AT19" s="7">
        <f>100 + SUMIFS(NhatKy_ViPham!J:J, NhatKy_ViPham!E:E, "12_Van_A", NhatKy_ViPham!F:F, B19, NhatKy_ViPham!C:C, "T29") - SUMIFS(NhatKy_ViPham!K:K, NhatKy_ViPham!E:E, "12_Van_A", NhatKy_ViPham!F:F, B19, NhatKy_ViPham!C:C, "T29")</f>
        <v>100</v>
      </c>
      <c r="AU19" s="7">
        <f>100 + SUMIFS(NhatKy_ViPham!J:J, NhatKy_ViPham!E:E, "12_Van_A", NhatKy_ViPham!F:F, B19, NhatKy_ViPham!C:C, "T30") - SUMIFS(NhatKy_ViPham!K:K, NhatKy_ViPham!E:E, "12_Van_A", NhatKy_ViPham!F:F, B19, NhatKy_ViPham!C:C, "T30")</f>
        <v>100</v>
      </c>
      <c r="AV19" s="7">
        <f>100 + SUMIFS(NhatKy_ViPham!J:J, NhatKy_ViPham!E:E, "12_Van_A", NhatKy_ViPham!F:F, B19, NhatKy_ViPham!C:C, "T31") - SUMIFS(NhatKy_ViPham!K:K, NhatKy_ViPham!E:E, "12_Van_A", NhatKy_ViPham!F:F, B19, NhatKy_ViPham!C:C, "T31")</f>
        <v>100</v>
      </c>
      <c r="AW19" s="7">
        <f>100 + SUMIFS(NhatKy_ViPham!J:J, NhatKy_ViPham!E:E, "12_Van_A", NhatKy_ViPham!F:F, B19, NhatKy_ViPham!C:C, "T32") - SUMIFS(NhatKy_ViPham!K:K, NhatKy_ViPham!E:E, "12_Van_A", NhatKy_ViPham!F:F, B19, NhatKy_ViPham!C:C, "T32")</f>
        <v>100</v>
      </c>
      <c r="AX19" s="7">
        <f>100 + SUMIFS(NhatKy_ViPham!J:J, NhatKy_ViPham!E:E, "12_Van_A", NhatKy_ViPham!F:F, B19, NhatKy_ViPham!C:C, "T33") - SUMIFS(NhatKy_ViPham!K:K, NhatKy_ViPham!E:E, "12_Van_A", NhatKy_ViPham!F:F, B19, NhatKy_ViPham!C:C, "T33")</f>
        <v>100</v>
      </c>
      <c r="AY19" s="7">
        <f>100 + SUMIFS(NhatKy_ViPham!J:J, NhatKy_ViPham!E:E, "12_Van_A", NhatKy_ViPham!F:F, B19, NhatKy_ViPham!C:C, "T34") - SUMIFS(NhatKy_ViPham!K:K, NhatKy_ViPham!E:E, "12_Van_A", NhatKy_ViPham!F:F, B19, NhatKy_ViPham!C:C, "T34")</f>
        <v>100</v>
      </c>
      <c r="AZ19" s="7">
        <f>100 + SUMIFS(NhatKy_ViPham!J:J, NhatKy_ViPham!E:E, "12_Van_A", NhatKy_ViPham!F:F, B19, NhatKy_ViPham!C:C, "T35") - SUMIFS(NhatKy_ViPham!K:K, NhatKy_ViPham!E:E, "12_Van_A", NhatKy_ViPham!F:F, B19, NhatKy_ViPham!C:C, "T35")</f>
        <v>100</v>
      </c>
      <c r="BA19" s="12">
        <f t="shared" si="0"/>
        <v>100</v>
      </c>
      <c r="BB19" s="11" t="s">
        <v>430</v>
      </c>
      <c r="BC19" s="14" t="str">
        <f t="shared" si="1"/>
        <v>Tốt</v>
      </c>
      <c r="BD19" s="10" t="str">
        <f t="shared" si="2"/>
        <v>🟢 BÌNH THƯỜNG</v>
      </c>
    </row>
    <row r="20" spans="1:56" x14ac:dyDescent="0.25">
      <c r="A20" s="5">
        <v>12</v>
      </c>
      <c r="B20" s="15" t="s">
        <v>2722</v>
      </c>
      <c r="C20" s="5" t="s">
        <v>2247</v>
      </c>
      <c r="D20" s="5" t="s">
        <v>429</v>
      </c>
      <c r="E20" s="11" t="s">
        <v>430</v>
      </c>
      <c r="F20" s="6">
        <f>SUMIFS(NhatKy_ViPham!K:K, NhatKy_ViPham!E:E, "12_Van_A", NhatKy_ViPham!F:F, B20, NhatKy_ViPham!H:H, "L01")</f>
        <v>0</v>
      </c>
      <c r="G20" s="6">
        <f>SUMIFS(NhatKy_ViPham!K:K, NhatKy_ViPham!E:E, "12_Van_A", NhatKy_ViPham!F:F, B20, NhatKy_ViPham!H:H, "L02")</f>
        <v>0</v>
      </c>
      <c r="H20" s="6">
        <f>SUMIFS(NhatKy_ViPham!K:K, NhatKy_ViPham!E:E, "12_Van_A", NhatKy_ViPham!F:F, B20, NhatKy_ViPham!H:H, "L03")</f>
        <v>0</v>
      </c>
      <c r="I20" s="6">
        <f>SUMIFS(NhatKy_ViPham!K:K, NhatKy_ViPham!E:E, "12_Van_A", NhatKy_ViPham!F:F, B20, NhatKy_ViPham!H:H, "L04")</f>
        <v>0</v>
      </c>
      <c r="J20" s="6">
        <f>SUMIFS(NhatKy_ViPham!K:K, NhatKy_ViPham!E:E, "12_Van_A", NhatKy_ViPham!F:F, B20, NhatKy_ViPham!H:H, "L05")</f>
        <v>0</v>
      </c>
      <c r="K20" s="6">
        <f>SUMIFS(NhatKy_ViPham!K:K, NhatKy_ViPham!E:E, "12_Van_A", NhatKy_ViPham!F:F, B20, NhatKy_ViPham!H:H, "L06")</f>
        <v>0</v>
      </c>
      <c r="L20" s="6">
        <f>SUMIFS(NhatKy_ViPham!K:K, NhatKy_ViPham!E:E, "12_Van_A", NhatKy_ViPham!F:F, B20, NhatKy_ViPham!H:H, "L07")</f>
        <v>0</v>
      </c>
      <c r="M20" s="6">
        <f>SUMIFS(NhatKy_ViPham!K:K, NhatKy_ViPham!E:E, "12_Van_A", NhatKy_ViPham!F:F, B20, NhatKy_ViPham!H:H, "L08")</f>
        <v>0</v>
      </c>
      <c r="N20" s="6">
        <f>SUMIFS(NhatKy_ViPham!K:K, NhatKy_ViPham!E:E, "12_Van_A", NhatKy_ViPham!F:F, B20, NhatKy_ViPham!H:H, "L09")</f>
        <v>0</v>
      </c>
      <c r="O20" s="6">
        <f>SUMIFS(NhatKy_ViPham!K:K, NhatKy_ViPham!E:E, "12_Van_A", NhatKy_ViPham!F:F, B20, NhatKy_ViPham!H:H, "L10")</f>
        <v>0</v>
      </c>
      <c r="P20" s="12">
        <f>SUMIFS(NhatKy_ViPham!J:J, NhatKy_ViPham!E:E, "12_Van_A", NhatKy_ViPham!F:F, B20)</f>
        <v>0</v>
      </c>
      <c r="Q20" s="13">
        <f>SUMIFS(NhatKy_ViPham!K:K, NhatKy_ViPham!E:E, "12_Van_A", NhatKy_ViPham!F:F, B20)</f>
        <v>0</v>
      </c>
      <c r="R20" s="6">
        <f>100 + SUMIFS(NhatKy_ViPham!J:J, NhatKy_ViPham!E:E, "12_Van_A", NhatKy_ViPham!F:F, B20, NhatKy_ViPham!C:C, "T1") - SUMIFS(NhatKy_ViPham!K:K, NhatKy_ViPham!E:E, "12_Van_A", NhatKy_ViPham!F:F, B20, NhatKy_ViPham!C:C, "T1")</f>
        <v>100</v>
      </c>
      <c r="S20" s="6">
        <f>100 + SUMIFS(NhatKy_ViPham!J:J, NhatKy_ViPham!E:E, "12_Van_A", NhatKy_ViPham!F:F, B20, NhatKy_ViPham!C:C, "T2") - SUMIFS(NhatKy_ViPham!K:K, NhatKy_ViPham!E:E, "12_Van_A", NhatKy_ViPham!F:F, B20, NhatKy_ViPham!C:C, "T2")</f>
        <v>100</v>
      </c>
      <c r="T20" s="6">
        <f>100 + SUMIFS(NhatKy_ViPham!J:J, NhatKy_ViPham!E:E, "12_Van_A", NhatKy_ViPham!F:F, B20, NhatKy_ViPham!C:C, "T3") - SUMIFS(NhatKy_ViPham!K:K, NhatKy_ViPham!E:E, "12_Van_A", NhatKy_ViPham!F:F, B20, NhatKy_ViPham!C:C, "T3")</f>
        <v>100</v>
      </c>
      <c r="U20" s="6">
        <f>100 + SUMIFS(NhatKy_ViPham!J:J, NhatKy_ViPham!E:E, "12_Van_A", NhatKy_ViPham!F:F, B20, NhatKy_ViPham!C:C, "T4") - SUMIFS(NhatKy_ViPham!K:K, NhatKy_ViPham!E:E, "12_Van_A", NhatKy_ViPham!F:F, B20, NhatKy_ViPham!C:C, "T4")</f>
        <v>100</v>
      </c>
      <c r="V20" s="6">
        <f>100 + SUMIFS(NhatKy_ViPham!J:J, NhatKy_ViPham!E:E, "12_Van_A", NhatKy_ViPham!F:F, B20, NhatKy_ViPham!C:C, "T5") - SUMIFS(NhatKy_ViPham!K:K, NhatKy_ViPham!E:E, "12_Van_A", NhatKy_ViPham!F:F, B20, NhatKy_ViPham!C:C, "T5")</f>
        <v>100</v>
      </c>
      <c r="W20" s="6">
        <f>100 + SUMIFS(NhatKy_ViPham!J:J, NhatKy_ViPham!E:E, "12_Van_A", NhatKy_ViPham!F:F, B20, NhatKy_ViPham!C:C, "T6") - SUMIFS(NhatKy_ViPham!K:K, NhatKy_ViPham!E:E, "12_Van_A", NhatKy_ViPham!F:F, B20, NhatKy_ViPham!C:C, "T6")</f>
        <v>100</v>
      </c>
      <c r="X20" s="6">
        <f>100 + SUMIFS(NhatKy_ViPham!J:J, NhatKy_ViPham!E:E, "12_Van_A", NhatKy_ViPham!F:F, B20, NhatKy_ViPham!C:C, "T7") - SUMIFS(NhatKy_ViPham!K:K, NhatKy_ViPham!E:E, "12_Van_A", NhatKy_ViPham!F:F, B20, NhatKy_ViPham!C:C, "T7")</f>
        <v>100</v>
      </c>
      <c r="Y20" s="6">
        <f>100 + SUMIFS(NhatKy_ViPham!J:J, NhatKy_ViPham!E:E, "12_Van_A", NhatKy_ViPham!F:F, B20, NhatKy_ViPham!C:C, "T8") - SUMIFS(NhatKy_ViPham!K:K, NhatKy_ViPham!E:E, "12_Van_A", NhatKy_ViPham!F:F, B20, NhatKy_ViPham!C:C, "T8")</f>
        <v>100</v>
      </c>
      <c r="Z20" s="6">
        <f>100 + SUMIFS(NhatKy_ViPham!J:J, NhatKy_ViPham!E:E, "12_Van_A", NhatKy_ViPham!F:F, B20, NhatKy_ViPham!C:C, "T9") - SUMIFS(NhatKy_ViPham!K:K, NhatKy_ViPham!E:E, "12_Van_A", NhatKy_ViPham!F:F, B20, NhatKy_ViPham!C:C, "T9")</f>
        <v>100</v>
      </c>
      <c r="AA20" s="6">
        <f>100 + SUMIFS(NhatKy_ViPham!J:J, NhatKy_ViPham!E:E, "12_Van_A", NhatKy_ViPham!F:F, B20, NhatKy_ViPham!C:C, "T10") - SUMIFS(NhatKy_ViPham!K:K, NhatKy_ViPham!E:E, "12_Van_A", NhatKy_ViPham!F:F, B20, NhatKy_ViPham!C:C, "T10")</f>
        <v>100</v>
      </c>
      <c r="AB20" s="6">
        <f>100 + SUMIFS(NhatKy_ViPham!J:J, NhatKy_ViPham!E:E, "12_Van_A", NhatKy_ViPham!F:F, B20, NhatKy_ViPham!C:C, "T11") - SUMIFS(NhatKy_ViPham!K:K, NhatKy_ViPham!E:E, "12_Van_A", NhatKy_ViPham!F:F, B20, NhatKy_ViPham!C:C, "T11")</f>
        <v>100</v>
      </c>
      <c r="AC20" s="6">
        <f>100 + SUMIFS(NhatKy_ViPham!J:J, NhatKy_ViPham!E:E, "12_Van_A", NhatKy_ViPham!F:F, B20, NhatKy_ViPham!C:C, "T12") - SUMIFS(NhatKy_ViPham!K:K, NhatKy_ViPham!E:E, "12_Van_A", NhatKy_ViPham!F:F, B20, NhatKy_ViPham!C:C, "T12")</f>
        <v>100</v>
      </c>
      <c r="AD20" s="6">
        <f>100 + SUMIFS(NhatKy_ViPham!J:J, NhatKy_ViPham!E:E, "12_Van_A", NhatKy_ViPham!F:F, B20, NhatKy_ViPham!C:C, "T13") - SUMIFS(NhatKy_ViPham!K:K, NhatKy_ViPham!E:E, "12_Van_A", NhatKy_ViPham!F:F, B20, NhatKy_ViPham!C:C, "T13")</f>
        <v>100</v>
      </c>
      <c r="AE20" s="6">
        <f>100 + SUMIFS(NhatKy_ViPham!J:J, NhatKy_ViPham!E:E, "12_Van_A", NhatKy_ViPham!F:F, B20, NhatKy_ViPham!C:C, "T14") - SUMIFS(NhatKy_ViPham!K:K, NhatKy_ViPham!E:E, "12_Van_A", NhatKy_ViPham!F:F, B20, NhatKy_ViPham!C:C, "T14")</f>
        <v>100</v>
      </c>
      <c r="AF20" s="6">
        <f>100 + SUMIFS(NhatKy_ViPham!J:J, NhatKy_ViPham!E:E, "12_Van_A", NhatKy_ViPham!F:F, B20, NhatKy_ViPham!C:C, "T15") - SUMIFS(NhatKy_ViPham!K:K, NhatKy_ViPham!E:E, "12_Van_A", NhatKy_ViPham!F:F, B20, NhatKy_ViPham!C:C, "T15")</f>
        <v>100</v>
      </c>
      <c r="AG20" s="6">
        <f>100 + SUMIFS(NhatKy_ViPham!J:J, NhatKy_ViPham!E:E, "12_Van_A", NhatKy_ViPham!F:F, B20, NhatKy_ViPham!C:C, "T16") - SUMIFS(NhatKy_ViPham!K:K, NhatKy_ViPham!E:E, "12_Van_A", NhatKy_ViPham!F:F, B20, NhatKy_ViPham!C:C, "T16")</f>
        <v>100</v>
      </c>
      <c r="AH20" s="6">
        <f>100 + SUMIFS(NhatKy_ViPham!J:J, NhatKy_ViPham!E:E, "12_Van_A", NhatKy_ViPham!F:F, B20, NhatKy_ViPham!C:C, "T17") - SUMIFS(NhatKy_ViPham!K:K, NhatKy_ViPham!E:E, "12_Van_A", NhatKy_ViPham!F:F, B20, NhatKy_ViPham!C:C, "T17")</f>
        <v>100</v>
      </c>
      <c r="AI20" s="6">
        <f>100 + SUMIFS(NhatKy_ViPham!J:J, NhatKy_ViPham!E:E, "12_Van_A", NhatKy_ViPham!F:F, B20, NhatKy_ViPham!C:C, "T18") - SUMIFS(NhatKy_ViPham!K:K, NhatKy_ViPham!E:E, "12_Van_A", NhatKy_ViPham!F:F, B20, NhatKy_ViPham!C:C, "T18")</f>
        <v>100</v>
      </c>
      <c r="AJ20" s="6">
        <f>100 + SUMIFS(NhatKy_ViPham!J:J, NhatKy_ViPham!E:E, "12_Van_A", NhatKy_ViPham!F:F, B20, NhatKy_ViPham!C:C, "T19") - SUMIFS(NhatKy_ViPham!K:K, NhatKy_ViPham!E:E, "12_Van_A", NhatKy_ViPham!F:F, B20, NhatKy_ViPham!C:C, "T19")</f>
        <v>100</v>
      </c>
      <c r="AK20" s="6">
        <f>100 + SUMIFS(NhatKy_ViPham!J:J, NhatKy_ViPham!E:E, "12_Van_A", NhatKy_ViPham!F:F, B20, NhatKy_ViPham!C:C, "T20") - SUMIFS(NhatKy_ViPham!K:K, NhatKy_ViPham!E:E, "12_Van_A", NhatKy_ViPham!F:F, B20, NhatKy_ViPham!C:C, "T20")</f>
        <v>100</v>
      </c>
      <c r="AL20" s="6">
        <f>100 + SUMIFS(NhatKy_ViPham!J:J, NhatKy_ViPham!E:E, "12_Van_A", NhatKy_ViPham!F:F, B20, NhatKy_ViPham!C:C, "T21") - SUMIFS(NhatKy_ViPham!K:K, NhatKy_ViPham!E:E, "12_Van_A", NhatKy_ViPham!F:F, B20, NhatKy_ViPham!C:C, "T21")</f>
        <v>100</v>
      </c>
      <c r="AM20" s="6">
        <f>100 + SUMIFS(NhatKy_ViPham!J:J, NhatKy_ViPham!E:E, "12_Van_A", NhatKy_ViPham!F:F, B20, NhatKy_ViPham!C:C, "T22") - SUMIFS(NhatKy_ViPham!K:K, NhatKy_ViPham!E:E, "12_Van_A", NhatKy_ViPham!F:F, B20, NhatKy_ViPham!C:C, "T22")</f>
        <v>100</v>
      </c>
      <c r="AN20" s="6">
        <f>100 + SUMIFS(NhatKy_ViPham!J:J, NhatKy_ViPham!E:E, "12_Van_A", NhatKy_ViPham!F:F, B20, NhatKy_ViPham!C:C, "T23") - SUMIFS(NhatKy_ViPham!K:K, NhatKy_ViPham!E:E, "12_Van_A", NhatKy_ViPham!F:F, B20, NhatKy_ViPham!C:C, "T23")</f>
        <v>100</v>
      </c>
      <c r="AO20" s="6">
        <f>100 + SUMIFS(NhatKy_ViPham!J:J, NhatKy_ViPham!E:E, "12_Van_A", NhatKy_ViPham!F:F, B20, NhatKy_ViPham!C:C, "T24") - SUMIFS(NhatKy_ViPham!K:K, NhatKy_ViPham!E:E, "12_Van_A", NhatKy_ViPham!F:F, B20, NhatKy_ViPham!C:C, "T24")</f>
        <v>100</v>
      </c>
      <c r="AP20" s="6">
        <f>100 + SUMIFS(NhatKy_ViPham!J:J, NhatKy_ViPham!E:E, "12_Van_A", NhatKy_ViPham!F:F, B20, NhatKy_ViPham!C:C, "T25") - SUMIFS(NhatKy_ViPham!K:K, NhatKy_ViPham!E:E, "12_Van_A", NhatKy_ViPham!F:F, B20, NhatKy_ViPham!C:C, "T25")</f>
        <v>100</v>
      </c>
      <c r="AQ20" s="6">
        <f>100 + SUMIFS(NhatKy_ViPham!J:J, NhatKy_ViPham!E:E, "12_Van_A", NhatKy_ViPham!F:F, B20, NhatKy_ViPham!C:C, "T26") - SUMIFS(NhatKy_ViPham!K:K, NhatKy_ViPham!E:E, "12_Van_A", NhatKy_ViPham!F:F, B20, NhatKy_ViPham!C:C, "T26")</f>
        <v>100</v>
      </c>
      <c r="AR20" s="6">
        <f>100 + SUMIFS(NhatKy_ViPham!J:J, NhatKy_ViPham!E:E, "12_Van_A", NhatKy_ViPham!F:F, B20, NhatKy_ViPham!C:C, "T27") - SUMIFS(NhatKy_ViPham!K:K, NhatKy_ViPham!E:E, "12_Van_A", NhatKy_ViPham!F:F, B20, NhatKy_ViPham!C:C, "T27")</f>
        <v>100</v>
      </c>
      <c r="AS20" s="6">
        <f>100 + SUMIFS(NhatKy_ViPham!J:J, NhatKy_ViPham!E:E, "12_Van_A", NhatKy_ViPham!F:F, B20, NhatKy_ViPham!C:C, "T28") - SUMIFS(NhatKy_ViPham!K:K, NhatKy_ViPham!E:E, "12_Van_A", NhatKy_ViPham!F:F, B20, NhatKy_ViPham!C:C, "T28")</f>
        <v>100</v>
      </c>
      <c r="AT20" s="6">
        <f>100 + SUMIFS(NhatKy_ViPham!J:J, NhatKy_ViPham!E:E, "12_Van_A", NhatKy_ViPham!F:F, B20, NhatKy_ViPham!C:C, "T29") - SUMIFS(NhatKy_ViPham!K:K, NhatKy_ViPham!E:E, "12_Van_A", NhatKy_ViPham!F:F, B20, NhatKy_ViPham!C:C, "T29")</f>
        <v>100</v>
      </c>
      <c r="AU20" s="6">
        <f>100 + SUMIFS(NhatKy_ViPham!J:J, NhatKy_ViPham!E:E, "12_Van_A", NhatKy_ViPham!F:F, B20, NhatKy_ViPham!C:C, "T30") - SUMIFS(NhatKy_ViPham!K:K, NhatKy_ViPham!E:E, "12_Van_A", NhatKy_ViPham!F:F, B20, NhatKy_ViPham!C:C, "T30")</f>
        <v>100</v>
      </c>
      <c r="AV20" s="6">
        <f>100 + SUMIFS(NhatKy_ViPham!J:J, NhatKy_ViPham!E:E, "12_Van_A", NhatKy_ViPham!F:F, B20, NhatKy_ViPham!C:C, "T31") - SUMIFS(NhatKy_ViPham!K:K, NhatKy_ViPham!E:E, "12_Van_A", NhatKy_ViPham!F:F, B20, NhatKy_ViPham!C:C, "T31")</f>
        <v>100</v>
      </c>
      <c r="AW20" s="6">
        <f>100 + SUMIFS(NhatKy_ViPham!J:J, NhatKy_ViPham!E:E, "12_Van_A", NhatKy_ViPham!F:F, B20, NhatKy_ViPham!C:C, "T32") - SUMIFS(NhatKy_ViPham!K:K, NhatKy_ViPham!E:E, "12_Van_A", NhatKy_ViPham!F:F, B20, NhatKy_ViPham!C:C, "T32")</f>
        <v>100</v>
      </c>
      <c r="AX20" s="6">
        <f>100 + SUMIFS(NhatKy_ViPham!J:J, NhatKy_ViPham!E:E, "12_Van_A", NhatKy_ViPham!F:F, B20, NhatKy_ViPham!C:C, "T33") - SUMIFS(NhatKy_ViPham!K:K, NhatKy_ViPham!E:E, "12_Van_A", NhatKy_ViPham!F:F, B20, NhatKy_ViPham!C:C, "T33")</f>
        <v>100</v>
      </c>
      <c r="AY20" s="6">
        <f>100 + SUMIFS(NhatKy_ViPham!J:J, NhatKy_ViPham!E:E, "12_Van_A", NhatKy_ViPham!F:F, B20, NhatKy_ViPham!C:C, "T34") - SUMIFS(NhatKy_ViPham!K:K, NhatKy_ViPham!E:E, "12_Van_A", NhatKy_ViPham!F:F, B20, NhatKy_ViPham!C:C, "T34")</f>
        <v>100</v>
      </c>
      <c r="AZ20" s="6">
        <f>100 + SUMIFS(NhatKy_ViPham!J:J, NhatKy_ViPham!E:E, "12_Van_A", NhatKy_ViPham!F:F, B20, NhatKy_ViPham!C:C, "T35") - SUMIFS(NhatKy_ViPham!K:K, NhatKy_ViPham!E:E, "12_Van_A", NhatKy_ViPham!F:F, B20, NhatKy_ViPham!C:C, "T35")</f>
        <v>100</v>
      </c>
      <c r="BA20" s="12">
        <f t="shared" si="0"/>
        <v>100</v>
      </c>
      <c r="BB20" s="11" t="s">
        <v>430</v>
      </c>
      <c r="BC20" s="16" t="str">
        <f t="shared" si="1"/>
        <v>Tốt</v>
      </c>
      <c r="BD20" s="15" t="str">
        <f t="shared" si="2"/>
        <v>🟢 BÌNH THƯỜNG</v>
      </c>
    </row>
    <row r="21" spans="1:56" x14ac:dyDescent="0.25">
      <c r="A21" s="4">
        <v>13</v>
      </c>
      <c r="B21" s="10" t="s">
        <v>2723</v>
      </c>
      <c r="C21" s="4" t="s">
        <v>2511</v>
      </c>
      <c r="D21" s="4" t="s">
        <v>429</v>
      </c>
      <c r="E21" s="11" t="s">
        <v>430</v>
      </c>
      <c r="F21" s="7">
        <f>SUMIFS(NhatKy_ViPham!K:K, NhatKy_ViPham!E:E, "12_Van_A", NhatKy_ViPham!F:F, B21, NhatKy_ViPham!H:H, "L01")</f>
        <v>0</v>
      </c>
      <c r="G21" s="7">
        <f>SUMIFS(NhatKy_ViPham!K:K, NhatKy_ViPham!E:E, "12_Van_A", NhatKy_ViPham!F:F, B21, NhatKy_ViPham!H:H, "L02")</f>
        <v>0</v>
      </c>
      <c r="H21" s="7">
        <f>SUMIFS(NhatKy_ViPham!K:K, NhatKy_ViPham!E:E, "12_Van_A", NhatKy_ViPham!F:F, B21, NhatKy_ViPham!H:H, "L03")</f>
        <v>0</v>
      </c>
      <c r="I21" s="7">
        <f>SUMIFS(NhatKy_ViPham!K:K, NhatKy_ViPham!E:E, "12_Van_A", NhatKy_ViPham!F:F, B21, NhatKy_ViPham!H:H, "L04")</f>
        <v>0</v>
      </c>
      <c r="J21" s="7">
        <f>SUMIFS(NhatKy_ViPham!K:K, NhatKy_ViPham!E:E, "12_Van_A", NhatKy_ViPham!F:F, B21, NhatKy_ViPham!H:H, "L05")</f>
        <v>0</v>
      </c>
      <c r="K21" s="7">
        <f>SUMIFS(NhatKy_ViPham!K:K, NhatKy_ViPham!E:E, "12_Van_A", NhatKy_ViPham!F:F, B21, NhatKy_ViPham!H:H, "L06")</f>
        <v>0</v>
      </c>
      <c r="L21" s="7">
        <f>SUMIFS(NhatKy_ViPham!K:K, NhatKy_ViPham!E:E, "12_Van_A", NhatKy_ViPham!F:F, B21, NhatKy_ViPham!H:H, "L07")</f>
        <v>0</v>
      </c>
      <c r="M21" s="7">
        <f>SUMIFS(NhatKy_ViPham!K:K, NhatKy_ViPham!E:E, "12_Van_A", NhatKy_ViPham!F:F, B21, NhatKy_ViPham!H:H, "L08")</f>
        <v>0</v>
      </c>
      <c r="N21" s="7">
        <f>SUMIFS(NhatKy_ViPham!K:K, NhatKy_ViPham!E:E, "12_Van_A", NhatKy_ViPham!F:F, B21, NhatKy_ViPham!H:H, "L09")</f>
        <v>0</v>
      </c>
      <c r="O21" s="7">
        <f>SUMIFS(NhatKy_ViPham!K:K, NhatKy_ViPham!E:E, "12_Van_A", NhatKy_ViPham!F:F, B21, NhatKy_ViPham!H:H, "L10")</f>
        <v>0</v>
      </c>
      <c r="P21" s="12">
        <f>SUMIFS(NhatKy_ViPham!J:J, NhatKy_ViPham!E:E, "12_Van_A", NhatKy_ViPham!F:F, B21)</f>
        <v>0</v>
      </c>
      <c r="Q21" s="13">
        <f>SUMIFS(NhatKy_ViPham!K:K, NhatKy_ViPham!E:E, "12_Van_A", NhatKy_ViPham!F:F, B21)</f>
        <v>0</v>
      </c>
      <c r="R21" s="7">
        <f>100 + SUMIFS(NhatKy_ViPham!J:J, NhatKy_ViPham!E:E, "12_Van_A", NhatKy_ViPham!F:F, B21, NhatKy_ViPham!C:C, "T1") - SUMIFS(NhatKy_ViPham!K:K, NhatKy_ViPham!E:E, "12_Van_A", NhatKy_ViPham!F:F, B21, NhatKy_ViPham!C:C, "T1")</f>
        <v>100</v>
      </c>
      <c r="S21" s="7">
        <f>100 + SUMIFS(NhatKy_ViPham!J:J, NhatKy_ViPham!E:E, "12_Van_A", NhatKy_ViPham!F:F, B21, NhatKy_ViPham!C:C, "T2") - SUMIFS(NhatKy_ViPham!K:K, NhatKy_ViPham!E:E, "12_Van_A", NhatKy_ViPham!F:F, B21, NhatKy_ViPham!C:C, "T2")</f>
        <v>100</v>
      </c>
      <c r="T21" s="7">
        <f>100 + SUMIFS(NhatKy_ViPham!J:J, NhatKy_ViPham!E:E, "12_Van_A", NhatKy_ViPham!F:F, B21, NhatKy_ViPham!C:C, "T3") - SUMIFS(NhatKy_ViPham!K:K, NhatKy_ViPham!E:E, "12_Van_A", NhatKy_ViPham!F:F, B21, NhatKy_ViPham!C:C, "T3")</f>
        <v>100</v>
      </c>
      <c r="U21" s="7">
        <f>100 + SUMIFS(NhatKy_ViPham!J:J, NhatKy_ViPham!E:E, "12_Van_A", NhatKy_ViPham!F:F, B21, NhatKy_ViPham!C:C, "T4") - SUMIFS(NhatKy_ViPham!K:K, NhatKy_ViPham!E:E, "12_Van_A", NhatKy_ViPham!F:F, B21, NhatKy_ViPham!C:C, "T4")</f>
        <v>100</v>
      </c>
      <c r="V21" s="7">
        <f>100 + SUMIFS(NhatKy_ViPham!J:J, NhatKy_ViPham!E:E, "12_Van_A", NhatKy_ViPham!F:F, B21, NhatKy_ViPham!C:C, "T5") - SUMIFS(NhatKy_ViPham!K:K, NhatKy_ViPham!E:E, "12_Van_A", NhatKy_ViPham!F:F, B21, NhatKy_ViPham!C:C, "T5")</f>
        <v>100</v>
      </c>
      <c r="W21" s="7">
        <f>100 + SUMIFS(NhatKy_ViPham!J:J, NhatKy_ViPham!E:E, "12_Van_A", NhatKy_ViPham!F:F, B21, NhatKy_ViPham!C:C, "T6") - SUMIFS(NhatKy_ViPham!K:K, NhatKy_ViPham!E:E, "12_Van_A", NhatKy_ViPham!F:F, B21, NhatKy_ViPham!C:C, "T6")</f>
        <v>100</v>
      </c>
      <c r="X21" s="7">
        <f>100 + SUMIFS(NhatKy_ViPham!J:J, NhatKy_ViPham!E:E, "12_Van_A", NhatKy_ViPham!F:F, B21, NhatKy_ViPham!C:C, "T7") - SUMIFS(NhatKy_ViPham!K:K, NhatKy_ViPham!E:E, "12_Van_A", NhatKy_ViPham!F:F, B21, NhatKy_ViPham!C:C, "T7")</f>
        <v>100</v>
      </c>
      <c r="Y21" s="7">
        <f>100 + SUMIFS(NhatKy_ViPham!J:J, NhatKy_ViPham!E:E, "12_Van_A", NhatKy_ViPham!F:F, B21, NhatKy_ViPham!C:C, "T8") - SUMIFS(NhatKy_ViPham!K:K, NhatKy_ViPham!E:E, "12_Van_A", NhatKy_ViPham!F:F, B21, NhatKy_ViPham!C:C, "T8")</f>
        <v>100</v>
      </c>
      <c r="Z21" s="7">
        <f>100 + SUMIFS(NhatKy_ViPham!J:J, NhatKy_ViPham!E:E, "12_Van_A", NhatKy_ViPham!F:F, B21, NhatKy_ViPham!C:C, "T9") - SUMIFS(NhatKy_ViPham!K:K, NhatKy_ViPham!E:E, "12_Van_A", NhatKy_ViPham!F:F, B21, NhatKy_ViPham!C:C, "T9")</f>
        <v>100</v>
      </c>
      <c r="AA21" s="7">
        <f>100 + SUMIFS(NhatKy_ViPham!J:J, NhatKy_ViPham!E:E, "12_Van_A", NhatKy_ViPham!F:F, B21, NhatKy_ViPham!C:C, "T10") - SUMIFS(NhatKy_ViPham!K:K, NhatKy_ViPham!E:E, "12_Van_A", NhatKy_ViPham!F:F, B21, NhatKy_ViPham!C:C, "T10")</f>
        <v>100</v>
      </c>
      <c r="AB21" s="7">
        <f>100 + SUMIFS(NhatKy_ViPham!J:J, NhatKy_ViPham!E:E, "12_Van_A", NhatKy_ViPham!F:F, B21, NhatKy_ViPham!C:C, "T11") - SUMIFS(NhatKy_ViPham!K:K, NhatKy_ViPham!E:E, "12_Van_A", NhatKy_ViPham!F:F, B21, NhatKy_ViPham!C:C, "T11")</f>
        <v>100</v>
      </c>
      <c r="AC21" s="7">
        <f>100 + SUMIFS(NhatKy_ViPham!J:J, NhatKy_ViPham!E:E, "12_Van_A", NhatKy_ViPham!F:F, B21, NhatKy_ViPham!C:C, "T12") - SUMIFS(NhatKy_ViPham!K:K, NhatKy_ViPham!E:E, "12_Van_A", NhatKy_ViPham!F:F, B21, NhatKy_ViPham!C:C, "T12")</f>
        <v>100</v>
      </c>
      <c r="AD21" s="7">
        <f>100 + SUMIFS(NhatKy_ViPham!J:J, NhatKy_ViPham!E:E, "12_Van_A", NhatKy_ViPham!F:F, B21, NhatKy_ViPham!C:C, "T13") - SUMIFS(NhatKy_ViPham!K:K, NhatKy_ViPham!E:E, "12_Van_A", NhatKy_ViPham!F:F, B21, NhatKy_ViPham!C:C, "T13")</f>
        <v>100</v>
      </c>
      <c r="AE21" s="7">
        <f>100 + SUMIFS(NhatKy_ViPham!J:J, NhatKy_ViPham!E:E, "12_Van_A", NhatKy_ViPham!F:F, B21, NhatKy_ViPham!C:C, "T14") - SUMIFS(NhatKy_ViPham!K:K, NhatKy_ViPham!E:E, "12_Van_A", NhatKy_ViPham!F:F, B21, NhatKy_ViPham!C:C, "T14")</f>
        <v>100</v>
      </c>
      <c r="AF21" s="7">
        <f>100 + SUMIFS(NhatKy_ViPham!J:J, NhatKy_ViPham!E:E, "12_Van_A", NhatKy_ViPham!F:F, B21, NhatKy_ViPham!C:C, "T15") - SUMIFS(NhatKy_ViPham!K:K, NhatKy_ViPham!E:E, "12_Van_A", NhatKy_ViPham!F:F, B21, NhatKy_ViPham!C:C, "T15")</f>
        <v>100</v>
      </c>
      <c r="AG21" s="7">
        <f>100 + SUMIFS(NhatKy_ViPham!J:J, NhatKy_ViPham!E:E, "12_Van_A", NhatKy_ViPham!F:F, B21, NhatKy_ViPham!C:C, "T16") - SUMIFS(NhatKy_ViPham!K:K, NhatKy_ViPham!E:E, "12_Van_A", NhatKy_ViPham!F:F, B21, NhatKy_ViPham!C:C, "T16")</f>
        <v>100</v>
      </c>
      <c r="AH21" s="7">
        <f>100 + SUMIFS(NhatKy_ViPham!J:J, NhatKy_ViPham!E:E, "12_Van_A", NhatKy_ViPham!F:F, B21, NhatKy_ViPham!C:C, "T17") - SUMIFS(NhatKy_ViPham!K:K, NhatKy_ViPham!E:E, "12_Van_A", NhatKy_ViPham!F:F, B21, NhatKy_ViPham!C:C, "T17")</f>
        <v>100</v>
      </c>
      <c r="AI21" s="7">
        <f>100 + SUMIFS(NhatKy_ViPham!J:J, NhatKy_ViPham!E:E, "12_Van_A", NhatKy_ViPham!F:F, B21, NhatKy_ViPham!C:C, "T18") - SUMIFS(NhatKy_ViPham!K:K, NhatKy_ViPham!E:E, "12_Van_A", NhatKy_ViPham!F:F, B21, NhatKy_ViPham!C:C, "T18")</f>
        <v>100</v>
      </c>
      <c r="AJ21" s="7">
        <f>100 + SUMIFS(NhatKy_ViPham!J:J, NhatKy_ViPham!E:E, "12_Van_A", NhatKy_ViPham!F:F, B21, NhatKy_ViPham!C:C, "T19") - SUMIFS(NhatKy_ViPham!K:K, NhatKy_ViPham!E:E, "12_Van_A", NhatKy_ViPham!F:F, B21, NhatKy_ViPham!C:C, "T19")</f>
        <v>100</v>
      </c>
      <c r="AK21" s="7">
        <f>100 + SUMIFS(NhatKy_ViPham!J:J, NhatKy_ViPham!E:E, "12_Van_A", NhatKy_ViPham!F:F, B21, NhatKy_ViPham!C:C, "T20") - SUMIFS(NhatKy_ViPham!K:K, NhatKy_ViPham!E:E, "12_Van_A", NhatKy_ViPham!F:F, B21, NhatKy_ViPham!C:C, "T20")</f>
        <v>100</v>
      </c>
      <c r="AL21" s="7">
        <f>100 + SUMIFS(NhatKy_ViPham!J:J, NhatKy_ViPham!E:E, "12_Van_A", NhatKy_ViPham!F:F, B21, NhatKy_ViPham!C:C, "T21") - SUMIFS(NhatKy_ViPham!K:K, NhatKy_ViPham!E:E, "12_Van_A", NhatKy_ViPham!F:F, B21, NhatKy_ViPham!C:C, "T21")</f>
        <v>100</v>
      </c>
      <c r="AM21" s="7">
        <f>100 + SUMIFS(NhatKy_ViPham!J:J, NhatKy_ViPham!E:E, "12_Van_A", NhatKy_ViPham!F:F, B21, NhatKy_ViPham!C:C, "T22") - SUMIFS(NhatKy_ViPham!K:K, NhatKy_ViPham!E:E, "12_Van_A", NhatKy_ViPham!F:F, B21, NhatKy_ViPham!C:C, "T22")</f>
        <v>100</v>
      </c>
      <c r="AN21" s="7">
        <f>100 + SUMIFS(NhatKy_ViPham!J:J, NhatKy_ViPham!E:E, "12_Van_A", NhatKy_ViPham!F:F, B21, NhatKy_ViPham!C:C, "T23") - SUMIFS(NhatKy_ViPham!K:K, NhatKy_ViPham!E:E, "12_Van_A", NhatKy_ViPham!F:F, B21, NhatKy_ViPham!C:C, "T23")</f>
        <v>100</v>
      </c>
      <c r="AO21" s="7">
        <f>100 + SUMIFS(NhatKy_ViPham!J:J, NhatKy_ViPham!E:E, "12_Van_A", NhatKy_ViPham!F:F, B21, NhatKy_ViPham!C:C, "T24") - SUMIFS(NhatKy_ViPham!K:K, NhatKy_ViPham!E:E, "12_Van_A", NhatKy_ViPham!F:F, B21, NhatKy_ViPham!C:C, "T24")</f>
        <v>100</v>
      </c>
      <c r="AP21" s="7">
        <f>100 + SUMIFS(NhatKy_ViPham!J:J, NhatKy_ViPham!E:E, "12_Van_A", NhatKy_ViPham!F:F, B21, NhatKy_ViPham!C:C, "T25") - SUMIFS(NhatKy_ViPham!K:K, NhatKy_ViPham!E:E, "12_Van_A", NhatKy_ViPham!F:F, B21, NhatKy_ViPham!C:C, "T25")</f>
        <v>100</v>
      </c>
      <c r="AQ21" s="7">
        <f>100 + SUMIFS(NhatKy_ViPham!J:J, NhatKy_ViPham!E:E, "12_Van_A", NhatKy_ViPham!F:F, B21, NhatKy_ViPham!C:C, "T26") - SUMIFS(NhatKy_ViPham!K:K, NhatKy_ViPham!E:E, "12_Van_A", NhatKy_ViPham!F:F, B21, NhatKy_ViPham!C:C, "T26")</f>
        <v>100</v>
      </c>
      <c r="AR21" s="7">
        <f>100 + SUMIFS(NhatKy_ViPham!J:J, NhatKy_ViPham!E:E, "12_Van_A", NhatKy_ViPham!F:F, B21, NhatKy_ViPham!C:C, "T27") - SUMIFS(NhatKy_ViPham!K:K, NhatKy_ViPham!E:E, "12_Van_A", NhatKy_ViPham!F:F, B21, NhatKy_ViPham!C:C, "T27")</f>
        <v>100</v>
      </c>
      <c r="AS21" s="7">
        <f>100 + SUMIFS(NhatKy_ViPham!J:J, NhatKy_ViPham!E:E, "12_Van_A", NhatKy_ViPham!F:F, B21, NhatKy_ViPham!C:C, "T28") - SUMIFS(NhatKy_ViPham!K:K, NhatKy_ViPham!E:E, "12_Van_A", NhatKy_ViPham!F:F, B21, NhatKy_ViPham!C:C, "T28")</f>
        <v>100</v>
      </c>
      <c r="AT21" s="7">
        <f>100 + SUMIFS(NhatKy_ViPham!J:J, NhatKy_ViPham!E:E, "12_Van_A", NhatKy_ViPham!F:F, B21, NhatKy_ViPham!C:C, "T29") - SUMIFS(NhatKy_ViPham!K:K, NhatKy_ViPham!E:E, "12_Van_A", NhatKy_ViPham!F:F, B21, NhatKy_ViPham!C:C, "T29")</f>
        <v>100</v>
      </c>
      <c r="AU21" s="7">
        <f>100 + SUMIFS(NhatKy_ViPham!J:J, NhatKy_ViPham!E:E, "12_Van_A", NhatKy_ViPham!F:F, B21, NhatKy_ViPham!C:C, "T30") - SUMIFS(NhatKy_ViPham!K:K, NhatKy_ViPham!E:E, "12_Van_A", NhatKy_ViPham!F:F, B21, NhatKy_ViPham!C:C, "T30")</f>
        <v>100</v>
      </c>
      <c r="AV21" s="7">
        <f>100 + SUMIFS(NhatKy_ViPham!J:J, NhatKy_ViPham!E:E, "12_Van_A", NhatKy_ViPham!F:F, B21, NhatKy_ViPham!C:C, "T31") - SUMIFS(NhatKy_ViPham!K:K, NhatKy_ViPham!E:E, "12_Van_A", NhatKy_ViPham!F:F, B21, NhatKy_ViPham!C:C, "T31")</f>
        <v>100</v>
      </c>
      <c r="AW21" s="7">
        <f>100 + SUMIFS(NhatKy_ViPham!J:J, NhatKy_ViPham!E:E, "12_Van_A", NhatKy_ViPham!F:F, B21, NhatKy_ViPham!C:C, "T32") - SUMIFS(NhatKy_ViPham!K:K, NhatKy_ViPham!E:E, "12_Van_A", NhatKy_ViPham!F:F, B21, NhatKy_ViPham!C:C, "T32")</f>
        <v>100</v>
      </c>
      <c r="AX21" s="7">
        <f>100 + SUMIFS(NhatKy_ViPham!J:J, NhatKy_ViPham!E:E, "12_Van_A", NhatKy_ViPham!F:F, B21, NhatKy_ViPham!C:C, "T33") - SUMIFS(NhatKy_ViPham!K:K, NhatKy_ViPham!E:E, "12_Van_A", NhatKy_ViPham!F:F, B21, NhatKy_ViPham!C:C, "T33")</f>
        <v>100</v>
      </c>
      <c r="AY21" s="7">
        <f>100 + SUMIFS(NhatKy_ViPham!J:J, NhatKy_ViPham!E:E, "12_Van_A", NhatKy_ViPham!F:F, B21, NhatKy_ViPham!C:C, "T34") - SUMIFS(NhatKy_ViPham!K:K, NhatKy_ViPham!E:E, "12_Van_A", NhatKy_ViPham!F:F, B21, NhatKy_ViPham!C:C, "T34")</f>
        <v>100</v>
      </c>
      <c r="AZ21" s="7">
        <f>100 + SUMIFS(NhatKy_ViPham!J:J, NhatKy_ViPham!E:E, "12_Van_A", NhatKy_ViPham!F:F, B21, NhatKy_ViPham!C:C, "T35") - SUMIFS(NhatKy_ViPham!K:K, NhatKy_ViPham!E:E, "12_Van_A", NhatKy_ViPham!F:F, B21, NhatKy_ViPham!C:C, "T35")</f>
        <v>100</v>
      </c>
      <c r="BA21" s="12">
        <f t="shared" si="0"/>
        <v>100</v>
      </c>
      <c r="BB21" s="11" t="s">
        <v>430</v>
      </c>
      <c r="BC21" s="14" t="str">
        <f t="shared" si="1"/>
        <v>Tốt</v>
      </c>
      <c r="BD21" s="10" t="str">
        <f t="shared" si="2"/>
        <v>🟢 BÌNH THƯỜNG</v>
      </c>
    </row>
    <row r="22" spans="1:56" x14ac:dyDescent="0.25">
      <c r="A22" s="5">
        <v>14</v>
      </c>
      <c r="B22" s="15" t="s">
        <v>2724</v>
      </c>
      <c r="C22" s="5" t="s">
        <v>2524</v>
      </c>
      <c r="D22" s="5" t="s">
        <v>429</v>
      </c>
      <c r="E22" s="11" t="s">
        <v>430</v>
      </c>
      <c r="F22" s="6">
        <f>SUMIFS(NhatKy_ViPham!K:K, NhatKy_ViPham!E:E, "12_Van_A", NhatKy_ViPham!F:F, B22, NhatKy_ViPham!H:H, "L01")</f>
        <v>0</v>
      </c>
      <c r="G22" s="6">
        <f>SUMIFS(NhatKy_ViPham!K:K, NhatKy_ViPham!E:E, "12_Van_A", NhatKy_ViPham!F:F, B22, NhatKy_ViPham!H:H, "L02")</f>
        <v>0</v>
      </c>
      <c r="H22" s="6">
        <f>SUMIFS(NhatKy_ViPham!K:K, NhatKy_ViPham!E:E, "12_Van_A", NhatKy_ViPham!F:F, B22, NhatKy_ViPham!H:H, "L03")</f>
        <v>0</v>
      </c>
      <c r="I22" s="6">
        <f>SUMIFS(NhatKy_ViPham!K:K, NhatKy_ViPham!E:E, "12_Van_A", NhatKy_ViPham!F:F, B22, NhatKy_ViPham!H:H, "L04")</f>
        <v>0</v>
      </c>
      <c r="J22" s="6">
        <f>SUMIFS(NhatKy_ViPham!K:K, NhatKy_ViPham!E:E, "12_Van_A", NhatKy_ViPham!F:F, B22, NhatKy_ViPham!H:H, "L05")</f>
        <v>0</v>
      </c>
      <c r="K22" s="6">
        <f>SUMIFS(NhatKy_ViPham!K:K, NhatKy_ViPham!E:E, "12_Van_A", NhatKy_ViPham!F:F, B22, NhatKy_ViPham!H:H, "L06")</f>
        <v>0</v>
      </c>
      <c r="L22" s="6">
        <f>SUMIFS(NhatKy_ViPham!K:K, NhatKy_ViPham!E:E, "12_Van_A", NhatKy_ViPham!F:F, B22, NhatKy_ViPham!H:H, "L07")</f>
        <v>0</v>
      </c>
      <c r="M22" s="6">
        <f>SUMIFS(NhatKy_ViPham!K:K, NhatKy_ViPham!E:E, "12_Van_A", NhatKy_ViPham!F:F, B22, NhatKy_ViPham!H:H, "L08")</f>
        <v>0</v>
      </c>
      <c r="N22" s="6">
        <f>SUMIFS(NhatKy_ViPham!K:K, NhatKy_ViPham!E:E, "12_Van_A", NhatKy_ViPham!F:F, B22, NhatKy_ViPham!H:H, "L09")</f>
        <v>0</v>
      </c>
      <c r="O22" s="6">
        <f>SUMIFS(NhatKy_ViPham!K:K, NhatKy_ViPham!E:E, "12_Van_A", NhatKy_ViPham!F:F, B22, NhatKy_ViPham!H:H, "L10")</f>
        <v>0</v>
      </c>
      <c r="P22" s="12">
        <f>SUMIFS(NhatKy_ViPham!J:J, NhatKy_ViPham!E:E, "12_Van_A", NhatKy_ViPham!F:F, B22)</f>
        <v>0</v>
      </c>
      <c r="Q22" s="13">
        <f>SUMIFS(NhatKy_ViPham!K:K, NhatKy_ViPham!E:E, "12_Van_A", NhatKy_ViPham!F:F, B22)</f>
        <v>0</v>
      </c>
      <c r="R22" s="6">
        <f>100 + SUMIFS(NhatKy_ViPham!J:J, NhatKy_ViPham!E:E, "12_Van_A", NhatKy_ViPham!F:F, B22, NhatKy_ViPham!C:C, "T1") - SUMIFS(NhatKy_ViPham!K:K, NhatKy_ViPham!E:E, "12_Van_A", NhatKy_ViPham!F:F, B22, NhatKy_ViPham!C:C, "T1")</f>
        <v>100</v>
      </c>
      <c r="S22" s="6">
        <f>100 + SUMIFS(NhatKy_ViPham!J:J, NhatKy_ViPham!E:E, "12_Van_A", NhatKy_ViPham!F:F, B22, NhatKy_ViPham!C:C, "T2") - SUMIFS(NhatKy_ViPham!K:K, NhatKy_ViPham!E:E, "12_Van_A", NhatKy_ViPham!F:F, B22, NhatKy_ViPham!C:C, "T2")</f>
        <v>100</v>
      </c>
      <c r="T22" s="6">
        <f>100 + SUMIFS(NhatKy_ViPham!J:J, NhatKy_ViPham!E:E, "12_Van_A", NhatKy_ViPham!F:F, B22, NhatKy_ViPham!C:C, "T3") - SUMIFS(NhatKy_ViPham!K:K, NhatKy_ViPham!E:E, "12_Van_A", NhatKy_ViPham!F:F, B22, NhatKy_ViPham!C:C, "T3")</f>
        <v>100</v>
      </c>
      <c r="U22" s="6">
        <f>100 + SUMIFS(NhatKy_ViPham!J:J, NhatKy_ViPham!E:E, "12_Van_A", NhatKy_ViPham!F:F, B22, NhatKy_ViPham!C:C, "T4") - SUMIFS(NhatKy_ViPham!K:K, NhatKy_ViPham!E:E, "12_Van_A", NhatKy_ViPham!F:F, B22, NhatKy_ViPham!C:C, "T4")</f>
        <v>100</v>
      </c>
      <c r="V22" s="6">
        <f>100 + SUMIFS(NhatKy_ViPham!J:J, NhatKy_ViPham!E:E, "12_Van_A", NhatKy_ViPham!F:F, B22, NhatKy_ViPham!C:C, "T5") - SUMIFS(NhatKy_ViPham!K:K, NhatKy_ViPham!E:E, "12_Van_A", NhatKy_ViPham!F:F, B22, NhatKy_ViPham!C:C, "T5")</f>
        <v>100</v>
      </c>
      <c r="W22" s="6">
        <f>100 + SUMIFS(NhatKy_ViPham!J:J, NhatKy_ViPham!E:E, "12_Van_A", NhatKy_ViPham!F:F, B22, NhatKy_ViPham!C:C, "T6") - SUMIFS(NhatKy_ViPham!K:K, NhatKy_ViPham!E:E, "12_Van_A", NhatKy_ViPham!F:F, B22, NhatKy_ViPham!C:C, "T6")</f>
        <v>100</v>
      </c>
      <c r="X22" s="6">
        <f>100 + SUMIFS(NhatKy_ViPham!J:J, NhatKy_ViPham!E:E, "12_Van_A", NhatKy_ViPham!F:F, B22, NhatKy_ViPham!C:C, "T7") - SUMIFS(NhatKy_ViPham!K:K, NhatKy_ViPham!E:E, "12_Van_A", NhatKy_ViPham!F:F, B22, NhatKy_ViPham!C:C, "T7")</f>
        <v>100</v>
      </c>
      <c r="Y22" s="6">
        <f>100 + SUMIFS(NhatKy_ViPham!J:J, NhatKy_ViPham!E:E, "12_Van_A", NhatKy_ViPham!F:F, B22, NhatKy_ViPham!C:C, "T8") - SUMIFS(NhatKy_ViPham!K:K, NhatKy_ViPham!E:E, "12_Van_A", NhatKy_ViPham!F:F, B22, NhatKy_ViPham!C:C, "T8")</f>
        <v>100</v>
      </c>
      <c r="Z22" s="6">
        <f>100 + SUMIFS(NhatKy_ViPham!J:J, NhatKy_ViPham!E:E, "12_Van_A", NhatKy_ViPham!F:F, B22, NhatKy_ViPham!C:C, "T9") - SUMIFS(NhatKy_ViPham!K:K, NhatKy_ViPham!E:E, "12_Van_A", NhatKy_ViPham!F:F, B22, NhatKy_ViPham!C:C, "T9")</f>
        <v>100</v>
      </c>
      <c r="AA22" s="6">
        <f>100 + SUMIFS(NhatKy_ViPham!J:J, NhatKy_ViPham!E:E, "12_Van_A", NhatKy_ViPham!F:F, B22, NhatKy_ViPham!C:C, "T10") - SUMIFS(NhatKy_ViPham!K:K, NhatKy_ViPham!E:E, "12_Van_A", NhatKy_ViPham!F:F, B22, NhatKy_ViPham!C:C, "T10")</f>
        <v>100</v>
      </c>
      <c r="AB22" s="6">
        <f>100 + SUMIFS(NhatKy_ViPham!J:J, NhatKy_ViPham!E:E, "12_Van_A", NhatKy_ViPham!F:F, B22, NhatKy_ViPham!C:C, "T11") - SUMIFS(NhatKy_ViPham!K:K, NhatKy_ViPham!E:E, "12_Van_A", NhatKy_ViPham!F:F, B22, NhatKy_ViPham!C:C, "T11")</f>
        <v>100</v>
      </c>
      <c r="AC22" s="6">
        <f>100 + SUMIFS(NhatKy_ViPham!J:J, NhatKy_ViPham!E:E, "12_Van_A", NhatKy_ViPham!F:F, B22, NhatKy_ViPham!C:C, "T12") - SUMIFS(NhatKy_ViPham!K:K, NhatKy_ViPham!E:E, "12_Van_A", NhatKy_ViPham!F:F, B22, NhatKy_ViPham!C:C, "T12")</f>
        <v>100</v>
      </c>
      <c r="AD22" s="6">
        <f>100 + SUMIFS(NhatKy_ViPham!J:J, NhatKy_ViPham!E:E, "12_Van_A", NhatKy_ViPham!F:F, B22, NhatKy_ViPham!C:C, "T13") - SUMIFS(NhatKy_ViPham!K:K, NhatKy_ViPham!E:E, "12_Van_A", NhatKy_ViPham!F:F, B22, NhatKy_ViPham!C:C, "T13")</f>
        <v>100</v>
      </c>
      <c r="AE22" s="6">
        <f>100 + SUMIFS(NhatKy_ViPham!J:J, NhatKy_ViPham!E:E, "12_Van_A", NhatKy_ViPham!F:F, B22, NhatKy_ViPham!C:C, "T14") - SUMIFS(NhatKy_ViPham!K:K, NhatKy_ViPham!E:E, "12_Van_A", NhatKy_ViPham!F:F, B22, NhatKy_ViPham!C:C, "T14")</f>
        <v>100</v>
      </c>
      <c r="AF22" s="6">
        <f>100 + SUMIFS(NhatKy_ViPham!J:J, NhatKy_ViPham!E:E, "12_Van_A", NhatKy_ViPham!F:F, B22, NhatKy_ViPham!C:C, "T15") - SUMIFS(NhatKy_ViPham!K:K, NhatKy_ViPham!E:E, "12_Van_A", NhatKy_ViPham!F:F, B22, NhatKy_ViPham!C:C, "T15")</f>
        <v>100</v>
      </c>
      <c r="AG22" s="6">
        <f>100 + SUMIFS(NhatKy_ViPham!J:J, NhatKy_ViPham!E:E, "12_Van_A", NhatKy_ViPham!F:F, B22, NhatKy_ViPham!C:C, "T16") - SUMIFS(NhatKy_ViPham!K:K, NhatKy_ViPham!E:E, "12_Van_A", NhatKy_ViPham!F:F, B22, NhatKy_ViPham!C:C, "T16")</f>
        <v>100</v>
      </c>
      <c r="AH22" s="6">
        <f>100 + SUMIFS(NhatKy_ViPham!J:J, NhatKy_ViPham!E:E, "12_Van_A", NhatKy_ViPham!F:F, B22, NhatKy_ViPham!C:C, "T17") - SUMIFS(NhatKy_ViPham!K:K, NhatKy_ViPham!E:E, "12_Van_A", NhatKy_ViPham!F:F, B22, NhatKy_ViPham!C:C, "T17")</f>
        <v>100</v>
      </c>
      <c r="AI22" s="6">
        <f>100 + SUMIFS(NhatKy_ViPham!J:J, NhatKy_ViPham!E:E, "12_Van_A", NhatKy_ViPham!F:F, B22, NhatKy_ViPham!C:C, "T18") - SUMIFS(NhatKy_ViPham!K:K, NhatKy_ViPham!E:E, "12_Van_A", NhatKy_ViPham!F:F, B22, NhatKy_ViPham!C:C, "T18")</f>
        <v>100</v>
      </c>
      <c r="AJ22" s="6">
        <f>100 + SUMIFS(NhatKy_ViPham!J:J, NhatKy_ViPham!E:E, "12_Van_A", NhatKy_ViPham!F:F, B22, NhatKy_ViPham!C:C, "T19") - SUMIFS(NhatKy_ViPham!K:K, NhatKy_ViPham!E:E, "12_Van_A", NhatKy_ViPham!F:F, B22, NhatKy_ViPham!C:C, "T19")</f>
        <v>100</v>
      </c>
      <c r="AK22" s="6">
        <f>100 + SUMIFS(NhatKy_ViPham!J:J, NhatKy_ViPham!E:E, "12_Van_A", NhatKy_ViPham!F:F, B22, NhatKy_ViPham!C:C, "T20") - SUMIFS(NhatKy_ViPham!K:K, NhatKy_ViPham!E:E, "12_Van_A", NhatKy_ViPham!F:F, B22, NhatKy_ViPham!C:C, "T20")</f>
        <v>100</v>
      </c>
      <c r="AL22" s="6">
        <f>100 + SUMIFS(NhatKy_ViPham!J:J, NhatKy_ViPham!E:E, "12_Van_A", NhatKy_ViPham!F:F, B22, NhatKy_ViPham!C:C, "T21") - SUMIFS(NhatKy_ViPham!K:K, NhatKy_ViPham!E:E, "12_Van_A", NhatKy_ViPham!F:F, B22, NhatKy_ViPham!C:C, "T21")</f>
        <v>100</v>
      </c>
      <c r="AM22" s="6">
        <f>100 + SUMIFS(NhatKy_ViPham!J:J, NhatKy_ViPham!E:E, "12_Van_A", NhatKy_ViPham!F:F, B22, NhatKy_ViPham!C:C, "T22") - SUMIFS(NhatKy_ViPham!K:K, NhatKy_ViPham!E:E, "12_Van_A", NhatKy_ViPham!F:F, B22, NhatKy_ViPham!C:C, "T22")</f>
        <v>100</v>
      </c>
      <c r="AN22" s="6">
        <f>100 + SUMIFS(NhatKy_ViPham!J:J, NhatKy_ViPham!E:E, "12_Van_A", NhatKy_ViPham!F:F, B22, NhatKy_ViPham!C:C, "T23") - SUMIFS(NhatKy_ViPham!K:K, NhatKy_ViPham!E:E, "12_Van_A", NhatKy_ViPham!F:F, B22, NhatKy_ViPham!C:C, "T23")</f>
        <v>100</v>
      </c>
      <c r="AO22" s="6">
        <f>100 + SUMIFS(NhatKy_ViPham!J:J, NhatKy_ViPham!E:E, "12_Van_A", NhatKy_ViPham!F:F, B22, NhatKy_ViPham!C:C, "T24") - SUMIFS(NhatKy_ViPham!K:K, NhatKy_ViPham!E:E, "12_Van_A", NhatKy_ViPham!F:F, B22, NhatKy_ViPham!C:C, "T24")</f>
        <v>100</v>
      </c>
      <c r="AP22" s="6">
        <f>100 + SUMIFS(NhatKy_ViPham!J:J, NhatKy_ViPham!E:E, "12_Van_A", NhatKy_ViPham!F:F, B22, NhatKy_ViPham!C:C, "T25") - SUMIFS(NhatKy_ViPham!K:K, NhatKy_ViPham!E:E, "12_Van_A", NhatKy_ViPham!F:F, B22, NhatKy_ViPham!C:C, "T25")</f>
        <v>100</v>
      </c>
      <c r="AQ22" s="6">
        <f>100 + SUMIFS(NhatKy_ViPham!J:J, NhatKy_ViPham!E:E, "12_Van_A", NhatKy_ViPham!F:F, B22, NhatKy_ViPham!C:C, "T26") - SUMIFS(NhatKy_ViPham!K:K, NhatKy_ViPham!E:E, "12_Van_A", NhatKy_ViPham!F:F, B22, NhatKy_ViPham!C:C, "T26")</f>
        <v>100</v>
      </c>
      <c r="AR22" s="6">
        <f>100 + SUMIFS(NhatKy_ViPham!J:J, NhatKy_ViPham!E:E, "12_Van_A", NhatKy_ViPham!F:F, B22, NhatKy_ViPham!C:C, "T27") - SUMIFS(NhatKy_ViPham!K:K, NhatKy_ViPham!E:E, "12_Van_A", NhatKy_ViPham!F:F, B22, NhatKy_ViPham!C:C, "T27")</f>
        <v>100</v>
      </c>
      <c r="AS22" s="6">
        <f>100 + SUMIFS(NhatKy_ViPham!J:J, NhatKy_ViPham!E:E, "12_Van_A", NhatKy_ViPham!F:F, B22, NhatKy_ViPham!C:C, "T28") - SUMIFS(NhatKy_ViPham!K:K, NhatKy_ViPham!E:E, "12_Van_A", NhatKy_ViPham!F:F, B22, NhatKy_ViPham!C:C, "T28")</f>
        <v>100</v>
      </c>
      <c r="AT22" s="6">
        <f>100 + SUMIFS(NhatKy_ViPham!J:J, NhatKy_ViPham!E:E, "12_Van_A", NhatKy_ViPham!F:F, B22, NhatKy_ViPham!C:C, "T29") - SUMIFS(NhatKy_ViPham!K:K, NhatKy_ViPham!E:E, "12_Van_A", NhatKy_ViPham!F:F, B22, NhatKy_ViPham!C:C, "T29")</f>
        <v>100</v>
      </c>
      <c r="AU22" s="6">
        <f>100 + SUMIFS(NhatKy_ViPham!J:J, NhatKy_ViPham!E:E, "12_Van_A", NhatKy_ViPham!F:F, B22, NhatKy_ViPham!C:C, "T30") - SUMIFS(NhatKy_ViPham!K:K, NhatKy_ViPham!E:E, "12_Van_A", NhatKy_ViPham!F:F, B22, NhatKy_ViPham!C:C, "T30")</f>
        <v>100</v>
      </c>
      <c r="AV22" s="6">
        <f>100 + SUMIFS(NhatKy_ViPham!J:J, NhatKy_ViPham!E:E, "12_Van_A", NhatKy_ViPham!F:F, B22, NhatKy_ViPham!C:C, "T31") - SUMIFS(NhatKy_ViPham!K:K, NhatKy_ViPham!E:E, "12_Van_A", NhatKy_ViPham!F:F, B22, NhatKy_ViPham!C:C, "T31")</f>
        <v>100</v>
      </c>
      <c r="AW22" s="6">
        <f>100 + SUMIFS(NhatKy_ViPham!J:J, NhatKy_ViPham!E:E, "12_Van_A", NhatKy_ViPham!F:F, B22, NhatKy_ViPham!C:C, "T32") - SUMIFS(NhatKy_ViPham!K:K, NhatKy_ViPham!E:E, "12_Van_A", NhatKy_ViPham!F:F, B22, NhatKy_ViPham!C:C, "T32")</f>
        <v>100</v>
      </c>
      <c r="AX22" s="6">
        <f>100 + SUMIFS(NhatKy_ViPham!J:J, NhatKy_ViPham!E:E, "12_Van_A", NhatKy_ViPham!F:F, B22, NhatKy_ViPham!C:C, "T33") - SUMIFS(NhatKy_ViPham!K:K, NhatKy_ViPham!E:E, "12_Van_A", NhatKy_ViPham!F:F, B22, NhatKy_ViPham!C:C, "T33")</f>
        <v>100</v>
      </c>
      <c r="AY22" s="6">
        <f>100 + SUMIFS(NhatKy_ViPham!J:J, NhatKy_ViPham!E:E, "12_Van_A", NhatKy_ViPham!F:F, B22, NhatKy_ViPham!C:C, "T34") - SUMIFS(NhatKy_ViPham!K:K, NhatKy_ViPham!E:E, "12_Van_A", NhatKy_ViPham!F:F, B22, NhatKy_ViPham!C:C, "T34")</f>
        <v>100</v>
      </c>
      <c r="AZ22" s="6">
        <f>100 + SUMIFS(NhatKy_ViPham!J:J, NhatKy_ViPham!E:E, "12_Van_A", NhatKy_ViPham!F:F, B22, NhatKy_ViPham!C:C, "T35") - SUMIFS(NhatKy_ViPham!K:K, NhatKy_ViPham!E:E, "12_Van_A", NhatKy_ViPham!F:F, B22, NhatKy_ViPham!C:C, "T35")</f>
        <v>100</v>
      </c>
      <c r="BA22" s="12">
        <f t="shared" si="0"/>
        <v>100</v>
      </c>
      <c r="BB22" s="11" t="s">
        <v>430</v>
      </c>
      <c r="BC22" s="16" t="str">
        <f t="shared" si="1"/>
        <v>Tốt</v>
      </c>
      <c r="BD22" s="15" t="str">
        <f t="shared" si="2"/>
        <v>🟢 BÌNH THƯỜNG</v>
      </c>
    </row>
    <row r="23" spans="1:56" x14ac:dyDescent="0.25">
      <c r="A23" s="4">
        <v>15</v>
      </c>
      <c r="B23" s="10" t="s">
        <v>2725</v>
      </c>
      <c r="C23" s="4" t="s">
        <v>2503</v>
      </c>
      <c r="D23" s="4" t="s">
        <v>429</v>
      </c>
      <c r="E23" s="11" t="s">
        <v>430</v>
      </c>
      <c r="F23" s="7">
        <f>SUMIFS(NhatKy_ViPham!K:K, NhatKy_ViPham!E:E, "12_Van_A", NhatKy_ViPham!F:F, B23, NhatKy_ViPham!H:H, "L01")</f>
        <v>0</v>
      </c>
      <c r="G23" s="7">
        <f>SUMIFS(NhatKy_ViPham!K:K, NhatKy_ViPham!E:E, "12_Van_A", NhatKy_ViPham!F:F, B23, NhatKy_ViPham!H:H, "L02")</f>
        <v>0</v>
      </c>
      <c r="H23" s="7">
        <f>SUMIFS(NhatKy_ViPham!K:K, NhatKy_ViPham!E:E, "12_Van_A", NhatKy_ViPham!F:F, B23, NhatKy_ViPham!H:H, "L03")</f>
        <v>0</v>
      </c>
      <c r="I23" s="7">
        <f>SUMIFS(NhatKy_ViPham!K:K, NhatKy_ViPham!E:E, "12_Van_A", NhatKy_ViPham!F:F, B23, NhatKy_ViPham!H:H, "L04")</f>
        <v>0</v>
      </c>
      <c r="J23" s="7">
        <f>SUMIFS(NhatKy_ViPham!K:K, NhatKy_ViPham!E:E, "12_Van_A", NhatKy_ViPham!F:F, B23, NhatKy_ViPham!H:H, "L05")</f>
        <v>0</v>
      </c>
      <c r="K23" s="7">
        <f>SUMIFS(NhatKy_ViPham!K:K, NhatKy_ViPham!E:E, "12_Van_A", NhatKy_ViPham!F:F, B23, NhatKy_ViPham!H:H, "L06")</f>
        <v>0</v>
      </c>
      <c r="L23" s="7">
        <f>SUMIFS(NhatKy_ViPham!K:K, NhatKy_ViPham!E:E, "12_Van_A", NhatKy_ViPham!F:F, B23, NhatKy_ViPham!H:H, "L07")</f>
        <v>0</v>
      </c>
      <c r="M23" s="7">
        <f>SUMIFS(NhatKy_ViPham!K:K, NhatKy_ViPham!E:E, "12_Van_A", NhatKy_ViPham!F:F, B23, NhatKy_ViPham!H:H, "L08")</f>
        <v>0</v>
      </c>
      <c r="N23" s="7">
        <f>SUMIFS(NhatKy_ViPham!K:K, NhatKy_ViPham!E:E, "12_Van_A", NhatKy_ViPham!F:F, B23, NhatKy_ViPham!H:H, "L09")</f>
        <v>0</v>
      </c>
      <c r="O23" s="7">
        <f>SUMIFS(NhatKy_ViPham!K:K, NhatKy_ViPham!E:E, "12_Van_A", NhatKy_ViPham!F:F, B23, NhatKy_ViPham!H:H, "L10")</f>
        <v>0</v>
      </c>
      <c r="P23" s="12">
        <f>SUMIFS(NhatKy_ViPham!J:J, NhatKy_ViPham!E:E, "12_Van_A", NhatKy_ViPham!F:F, B23)</f>
        <v>0</v>
      </c>
      <c r="Q23" s="13">
        <f>SUMIFS(NhatKy_ViPham!K:K, NhatKy_ViPham!E:E, "12_Van_A", NhatKy_ViPham!F:F, B23)</f>
        <v>0</v>
      </c>
      <c r="R23" s="7">
        <f>100 + SUMIFS(NhatKy_ViPham!J:J, NhatKy_ViPham!E:E, "12_Van_A", NhatKy_ViPham!F:F, B23, NhatKy_ViPham!C:C, "T1") - SUMIFS(NhatKy_ViPham!K:K, NhatKy_ViPham!E:E, "12_Van_A", NhatKy_ViPham!F:F, B23, NhatKy_ViPham!C:C, "T1")</f>
        <v>100</v>
      </c>
      <c r="S23" s="7">
        <f>100 + SUMIFS(NhatKy_ViPham!J:J, NhatKy_ViPham!E:E, "12_Van_A", NhatKy_ViPham!F:F, B23, NhatKy_ViPham!C:C, "T2") - SUMIFS(NhatKy_ViPham!K:K, NhatKy_ViPham!E:E, "12_Van_A", NhatKy_ViPham!F:F, B23, NhatKy_ViPham!C:C, "T2")</f>
        <v>100</v>
      </c>
      <c r="T23" s="7">
        <f>100 + SUMIFS(NhatKy_ViPham!J:J, NhatKy_ViPham!E:E, "12_Van_A", NhatKy_ViPham!F:F, B23, NhatKy_ViPham!C:C, "T3") - SUMIFS(NhatKy_ViPham!K:K, NhatKy_ViPham!E:E, "12_Van_A", NhatKy_ViPham!F:F, B23, NhatKy_ViPham!C:C, "T3")</f>
        <v>100</v>
      </c>
      <c r="U23" s="7">
        <f>100 + SUMIFS(NhatKy_ViPham!J:J, NhatKy_ViPham!E:E, "12_Van_A", NhatKy_ViPham!F:F, B23, NhatKy_ViPham!C:C, "T4") - SUMIFS(NhatKy_ViPham!K:K, NhatKy_ViPham!E:E, "12_Van_A", NhatKy_ViPham!F:F, B23, NhatKy_ViPham!C:C, "T4")</f>
        <v>100</v>
      </c>
      <c r="V23" s="7">
        <f>100 + SUMIFS(NhatKy_ViPham!J:J, NhatKy_ViPham!E:E, "12_Van_A", NhatKy_ViPham!F:F, B23, NhatKy_ViPham!C:C, "T5") - SUMIFS(NhatKy_ViPham!K:K, NhatKy_ViPham!E:E, "12_Van_A", NhatKy_ViPham!F:F, B23, NhatKy_ViPham!C:C, "T5")</f>
        <v>100</v>
      </c>
      <c r="W23" s="7">
        <f>100 + SUMIFS(NhatKy_ViPham!J:J, NhatKy_ViPham!E:E, "12_Van_A", NhatKy_ViPham!F:F, B23, NhatKy_ViPham!C:C, "T6") - SUMIFS(NhatKy_ViPham!K:K, NhatKy_ViPham!E:E, "12_Van_A", NhatKy_ViPham!F:F, B23, NhatKy_ViPham!C:C, "T6")</f>
        <v>100</v>
      </c>
      <c r="X23" s="7">
        <f>100 + SUMIFS(NhatKy_ViPham!J:J, NhatKy_ViPham!E:E, "12_Van_A", NhatKy_ViPham!F:F, B23, NhatKy_ViPham!C:C, "T7") - SUMIFS(NhatKy_ViPham!K:K, NhatKy_ViPham!E:E, "12_Van_A", NhatKy_ViPham!F:F, B23, NhatKy_ViPham!C:C, "T7")</f>
        <v>100</v>
      </c>
      <c r="Y23" s="7">
        <f>100 + SUMIFS(NhatKy_ViPham!J:J, NhatKy_ViPham!E:E, "12_Van_A", NhatKy_ViPham!F:F, B23, NhatKy_ViPham!C:C, "T8") - SUMIFS(NhatKy_ViPham!K:K, NhatKy_ViPham!E:E, "12_Van_A", NhatKy_ViPham!F:F, B23, NhatKy_ViPham!C:C, "T8")</f>
        <v>100</v>
      </c>
      <c r="Z23" s="7">
        <f>100 + SUMIFS(NhatKy_ViPham!J:J, NhatKy_ViPham!E:E, "12_Van_A", NhatKy_ViPham!F:F, B23, NhatKy_ViPham!C:C, "T9") - SUMIFS(NhatKy_ViPham!K:K, NhatKy_ViPham!E:E, "12_Van_A", NhatKy_ViPham!F:F, B23, NhatKy_ViPham!C:C, "T9")</f>
        <v>100</v>
      </c>
      <c r="AA23" s="7">
        <f>100 + SUMIFS(NhatKy_ViPham!J:J, NhatKy_ViPham!E:E, "12_Van_A", NhatKy_ViPham!F:F, B23, NhatKy_ViPham!C:C, "T10") - SUMIFS(NhatKy_ViPham!K:K, NhatKy_ViPham!E:E, "12_Van_A", NhatKy_ViPham!F:F, B23, NhatKy_ViPham!C:C, "T10")</f>
        <v>100</v>
      </c>
      <c r="AB23" s="7">
        <f>100 + SUMIFS(NhatKy_ViPham!J:J, NhatKy_ViPham!E:E, "12_Van_A", NhatKy_ViPham!F:F, B23, NhatKy_ViPham!C:C, "T11") - SUMIFS(NhatKy_ViPham!K:K, NhatKy_ViPham!E:E, "12_Van_A", NhatKy_ViPham!F:F, B23, NhatKy_ViPham!C:C, "T11")</f>
        <v>100</v>
      </c>
      <c r="AC23" s="7">
        <f>100 + SUMIFS(NhatKy_ViPham!J:J, NhatKy_ViPham!E:E, "12_Van_A", NhatKy_ViPham!F:F, B23, NhatKy_ViPham!C:C, "T12") - SUMIFS(NhatKy_ViPham!K:K, NhatKy_ViPham!E:E, "12_Van_A", NhatKy_ViPham!F:F, B23, NhatKy_ViPham!C:C, "T12")</f>
        <v>100</v>
      </c>
      <c r="AD23" s="7">
        <f>100 + SUMIFS(NhatKy_ViPham!J:J, NhatKy_ViPham!E:E, "12_Van_A", NhatKy_ViPham!F:F, B23, NhatKy_ViPham!C:C, "T13") - SUMIFS(NhatKy_ViPham!K:K, NhatKy_ViPham!E:E, "12_Van_A", NhatKy_ViPham!F:F, B23, NhatKy_ViPham!C:C, "T13")</f>
        <v>100</v>
      </c>
      <c r="AE23" s="7">
        <f>100 + SUMIFS(NhatKy_ViPham!J:J, NhatKy_ViPham!E:E, "12_Van_A", NhatKy_ViPham!F:F, B23, NhatKy_ViPham!C:C, "T14") - SUMIFS(NhatKy_ViPham!K:K, NhatKy_ViPham!E:E, "12_Van_A", NhatKy_ViPham!F:F, B23, NhatKy_ViPham!C:C, "T14")</f>
        <v>100</v>
      </c>
      <c r="AF23" s="7">
        <f>100 + SUMIFS(NhatKy_ViPham!J:J, NhatKy_ViPham!E:E, "12_Van_A", NhatKy_ViPham!F:F, B23, NhatKy_ViPham!C:C, "T15") - SUMIFS(NhatKy_ViPham!K:K, NhatKy_ViPham!E:E, "12_Van_A", NhatKy_ViPham!F:F, B23, NhatKy_ViPham!C:C, "T15")</f>
        <v>100</v>
      </c>
      <c r="AG23" s="7">
        <f>100 + SUMIFS(NhatKy_ViPham!J:J, NhatKy_ViPham!E:E, "12_Van_A", NhatKy_ViPham!F:F, B23, NhatKy_ViPham!C:C, "T16") - SUMIFS(NhatKy_ViPham!K:K, NhatKy_ViPham!E:E, "12_Van_A", NhatKy_ViPham!F:F, B23, NhatKy_ViPham!C:C, "T16")</f>
        <v>100</v>
      </c>
      <c r="AH23" s="7">
        <f>100 + SUMIFS(NhatKy_ViPham!J:J, NhatKy_ViPham!E:E, "12_Van_A", NhatKy_ViPham!F:F, B23, NhatKy_ViPham!C:C, "T17") - SUMIFS(NhatKy_ViPham!K:K, NhatKy_ViPham!E:E, "12_Van_A", NhatKy_ViPham!F:F, B23, NhatKy_ViPham!C:C, "T17")</f>
        <v>100</v>
      </c>
      <c r="AI23" s="7">
        <f>100 + SUMIFS(NhatKy_ViPham!J:J, NhatKy_ViPham!E:E, "12_Van_A", NhatKy_ViPham!F:F, B23, NhatKy_ViPham!C:C, "T18") - SUMIFS(NhatKy_ViPham!K:K, NhatKy_ViPham!E:E, "12_Van_A", NhatKy_ViPham!F:F, B23, NhatKy_ViPham!C:C, "T18")</f>
        <v>100</v>
      </c>
      <c r="AJ23" s="7">
        <f>100 + SUMIFS(NhatKy_ViPham!J:J, NhatKy_ViPham!E:E, "12_Van_A", NhatKy_ViPham!F:F, B23, NhatKy_ViPham!C:C, "T19") - SUMIFS(NhatKy_ViPham!K:K, NhatKy_ViPham!E:E, "12_Van_A", NhatKy_ViPham!F:F, B23, NhatKy_ViPham!C:C, "T19")</f>
        <v>100</v>
      </c>
      <c r="AK23" s="7">
        <f>100 + SUMIFS(NhatKy_ViPham!J:J, NhatKy_ViPham!E:E, "12_Van_A", NhatKy_ViPham!F:F, B23, NhatKy_ViPham!C:C, "T20") - SUMIFS(NhatKy_ViPham!K:K, NhatKy_ViPham!E:E, "12_Van_A", NhatKy_ViPham!F:F, B23, NhatKy_ViPham!C:C, "T20")</f>
        <v>100</v>
      </c>
      <c r="AL23" s="7">
        <f>100 + SUMIFS(NhatKy_ViPham!J:J, NhatKy_ViPham!E:E, "12_Van_A", NhatKy_ViPham!F:F, B23, NhatKy_ViPham!C:C, "T21") - SUMIFS(NhatKy_ViPham!K:K, NhatKy_ViPham!E:E, "12_Van_A", NhatKy_ViPham!F:F, B23, NhatKy_ViPham!C:C, "T21")</f>
        <v>100</v>
      </c>
      <c r="AM23" s="7">
        <f>100 + SUMIFS(NhatKy_ViPham!J:J, NhatKy_ViPham!E:E, "12_Van_A", NhatKy_ViPham!F:F, B23, NhatKy_ViPham!C:C, "T22") - SUMIFS(NhatKy_ViPham!K:K, NhatKy_ViPham!E:E, "12_Van_A", NhatKy_ViPham!F:F, B23, NhatKy_ViPham!C:C, "T22")</f>
        <v>100</v>
      </c>
      <c r="AN23" s="7">
        <f>100 + SUMIFS(NhatKy_ViPham!J:J, NhatKy_ViPham!E:E, "12_Van_A", NhatKy_ViPham!F:F, B23, NhatKy_ViPham!C:C, "T23") - SUMIFS(NhatKy_ViPham!K:K, NhatKy_ViPham!E:E, "12_Van_A", NhatKy_ViPham!F:F, B23, NhatKy_ViPham!C:C, "T23")</f>
        <v>100</v>
      </c>
      <c r="AO23" s="7">
        <f>100 + SUMIFS(NhatKy_ViPham!J:J, NhatKy_ViPham!E:E, "12_Van_A", NhatKy_ViPham!F:F, B23, NhatKy_ViPham!C:C, "T24") - SUMIFS(NhatKy_ViPham!K:K, NhatKy_ViPham!E:E, "12_Van_A", NhatKy_ViPham!F:F, B23, NhatKy_ViPham!C:C, "T24")</f>
        <v>100</v>
      </c>
      <c r="AP23" s="7">
        <f>100 + SUMIFS(NhatKy_ViPham!J:J, NhatKy_ViPham!E:E, "12_Van_A", NhatKy_ViPham!F:F, B23, NhatKy_ViPham!C:C, "T25") - SUMIFS(NhatKy_ViPham!K:K, NhatKy_ViPham!E:E, "12_Van_A", NhatKy_ViPham!F:F, B23, NhatKy_ViPham!C:C, "T25")</f>
        <v>100</v>
      </c>
      <c r="AQ23" s="7">
        <f>100 + SUMIFS(NhatKy_ViPham!J:J, NhatKy_ViPham!E:E, "12_Van_A", NhatKy_ViPham!F:F, B23, NhatKy_ViPham!C:C, "T26") - SUMIFS(NhatKy_ViPham!K:K, NhatKy_ViPham!E:E, "12_Van_A", NhatKy_ViPham!F:F, B23, NhatKy_ViPham!C:C, "T26")</f>
        <v>100</v>
      </c>
      <c r="AR23" s="7">
        <f>100 + SUMIFS(NhatKy_ViPham!J:J, NhatKy_ViPham!E:E, "12_Van_A", NhatKy_ViPham!F:F, B23, NhatKy_ViPham!C:C, "T27") - SUMIFS(NhatKy_ViPham!K:K, NhatKy_ViPham!E:E, "12_Van_A", NhatKy_ViPham!F:F, B23, NhatKy_ViPham!C:C, "T27")</f>
        <v>100</v>
      </c>
      <c r="AS23" s="7">
        <f>100 + SUMIFS(NhatKy_ViPham!J:J, NhatKy_ViPham!E:E, "12_Van_A", NhatKy_ViPham!F:F, B23, NhatKy_ViPham!C:C, "T28") - SUMIFS(NhatKy_ViPham!K:K, NhatKy_ViPham!E:E, "12_Van_A", NhatKy_ViPham!F:F, B23, NhatKy_ViPham!C:C, "T28")</f>
        <v>100</v>
      </c>
      <c r="AT23" s="7">
        <f>100 + SUMIFS(NhatKy_ViPham!J:J, NhatKy_ViPham!E:E, "12_Van_A", NhatKy_ViPham!F:F, B23, NhatKy_ViPham!C:C, "T29") - SUMIFS(NhatKy_ViPham!K:K, NhatKy_ViPham!E:E, "12_Van_A", NhatKy_ViPham!F:F, B23, NhatKy_ViPham!C:C, "T29")</f>
        <v>100</v>
      </c>
      <c r="AU23" s="7">
        <f>100 + SUMIFS(NhatKy_ViPham!J:J, NhatKy_ViPham!E:E, "12_Van_A", NhatKy_ViPham!F:F, B23, NhatKy_ViPham!C:C, "T30") - SUMIFS(NhatKy_ViPham!K:K, NhatKy_ViPham!E:E, "12_Van_A", NhatKy_ViPham!F:F, B23, NhatKy_ViPham!C:C, "T30")</f>
        <v>100</v>
      </c>
      <c r="AV23" s="7">
        <f>100 + SUMIFS(NhatKy_ViPham!J:J, NhatKy_ViPham!E:E, "12_Van_A", NhatKy_ViPham!F:F, B23, NhatKy_ViPham!C:C, "T31") - SUMIFS(NhatKy_ViPham!K:K, NhatKy_ViPham!E:E, "12_Van_A", NhatKy_ViPham!F:F, B23, NhatKy_ViPham!C:C, "T31")</f>
        <v>100</v>
      </c>
      <c r="AW23" s="7">
        <f>100 + SUMIFS(NhatKy_ViPham!J:J, NhatKy_ViPham!E:E, "12_Van_A", NhatKy_ViPham!F:F, B23, NhatKy_ViPham!C:C, "T32") - SUMIFS(NhatKy_ViPham!K:K, NhatKy_ViPham!E:E, "12_Van_A", NhatKy_ViPham!F:F, B23, NhatKy_ViPham!C:C, "T32")</f>
        <v>100</v>
      </c>
      <c r="AX23" s="7">
        <f>100 + SUMIFS(NhatKy_ViPham!J:J, NhatKy_ViPham!E:E, "12_Van_A", NhatKy_ViPham!F:F, B23, NhatKy_ViPham!C:C, "T33") - SUMIFS(NhatKy_ViPham!K:K, NhatKy_ViPham!E:E, "12_Van_A", NhatKy_ViPham!F:F, B23, NhatKy_ViPham!C:C, "T33")</f>
        <v>100</v>
      </c>
      <c r="AY23" s="7">
        <f>100 + SUMIFS(NhatKy_ViPham!J:J, NhatKy_ViPham!E:E, "12_Van_A", NhatKy_ViPham!F:F, B23, NhatKy_ViPham!C:C, "T34") - SUMIFS(NhatKy_ViPham!K:K, NhatKy_ViPham!E:E, "12_Van_A", NhatKy_ViPham!F:F, B23, NhatKy_ViPham!C:C, "T34")</f>
        <v>100</v>
      </c>
      <c r="AZ23" s="7">
        <f>100 + SUMIFS(NhatKy_ViPham!J:J, NhatKy_ViPham!E:E, "12_Van_A", NhatKy_ViPham!F:F, B23, NhatKy_ViPham!C:C, "T35") - SUMIFS(NhatKy_ViPham!K:K, NhatKy_ViPham!E:E, "12_Van_A", NhatKy_ViPham!F:F, B23, NhatKy_ViPham!C:C, "T35")</f>
        <v>100</v>
      </c>
      <c r="BA23" s="12">
        <f t="shared" si="0"/>
        <v>100</v>
      </c>
      <c r="BB23" s="11" t="s">
        <v>430</v>
      </c>
      <c r="BC23" s="14" t="str">
        <f t="shared" si="1"/>
        <v>Tốt</v>
      </c>
      <c r="BD23" s="10" t="str">
        <f t="shared" si="2"/>
        <v>🟢 BÌNH THƯỜNG</v>
      </c>
    </row>
    <row r="24" spans="1:56" x14ac:dyDescent="0.25">
      <c r="A24" s="5">
        <v>16</v>
      </c>
      <c r="B24" s="15" t="s">
        <v>2726</v>
      </c>
      <c r="C24" s="5" t="s">
        <v>2597</v>
      </c>
      <c r="D24" s="5" t="s">
        <v>429</v>
      </c>
      <c r="E24" s="11" t="s">
        <v>430</v>
      </c>
      <c r="F24" s="6">
        <f>SUMIFS(NhatKy_ViPham!K:K, NhatKy_ViPham!E:E, "12_Van_A", NhatKy_ViPham!F:F, B24, NhatKy_ViPham!H:H, "L01")</f>
        <v>0</v>
      </c>
      <c r="G24" s="6">
        <f>SUMIFS(NhatKy_ViPham!K:K, NhatKy_ViPham!E:E, "12_Van_A", NhatKy_ViPham!F:F, B24, NhatKy_ViPham!H:H, "L02")</f>
        <v>0</v>
      </c>
      <c r="H24" s="6">
        <f>SUMIFS(NhatKy_ViPham!K:K, NhatKy_ViPham!E:E, "12_Van_A", NhatKy_ViPham!F:F, B24, NhatKy_ViPham!H:H, "L03")</f>
        <v>0</v>
      </c>
      <c r="I24" s="6">
        <f>SUMIFS(NhatKy_ViPham!K:K, NhatKy_ViPham!E:E, "12_Van_A", NhatKy_ViPham!F:F, B24, NhatKy_ViPham!H:H, "L04")</f>
        <v>0</v>
      </c>
      <c r="J24" s="6">
        <f>SUMIFS(NhatKy_ViPham!K:K, NhatKy_ViPham!E:E, "12_Van_A", NhatKy_ViPham!F:F, B24, NhatKy_ViPham!H:H, "L05")</f>
        <v>0</v>
      </c>
      <c r="K24" s="6">
        <f>SUMIFS(NhatKy_ViPham!K:K, NhatKy_ViPham!E:E, "12_Van_A", NhatKy_ViPham!F:F, B24, NhatKy_ViPham!H:H, "L06")</f>
        <v>0</v>
      </c>
      <c r="L24" s="6">
        <f>SUMIFS(NhatKy_ViPham!K:K, NhatKy_ViPham!E:E, "12_Van_A", NhatKy_ViPham!F:F, B24, NhatKy_ViPham!H:H, "L07")</f>
        <v>0</v>
      </c>
      <c r="M24" s="6">
        <f>SUMIFS(NhatKy_ViPham!K:K, NhatKy_ViPham!E:E, "12_Van_A", NhatKy_ViPham!F:F, B24, NhatKy_ViPham!H:H, "L08")</f>
        <v>0</v>
      </c>
      <c r="N24" s="6">
        <f>SUMIFS(NhatKy_ViPham!K:K, NhatKy_ViPham!E:E, "12_Van_A", NhatKy_ViPham!F:F, B24, NhatKy_ViPham!H:H, "L09")</f>
        <v>0</v>
      </c>
      <c r="O24" s="6">
        <f>SUMIFS(NhatKy_ViPham!K:K, NhatKy_ViPham!E:E, "12_Van_A", NhatKy_ViPham!F:F, B24, NhatKy_ViPham!H:H, "L10")</f>
        <v>0</v>
      </c>
      <c r="P24" s="12">
        <f>SUMIFS(NhatKy_ViPham!J:J, NhatKy_ViPham!E:E, "12_Van_A", NhatKy_ViPham!F:F, B24)</f>
        <v>0</v>
      </c>
      <c r="Q24" s="13">
        <f>SUMIFS(NhatKy_ViPham!K:K, NhatKy_ViPham!E:E, "12_Van_A", NhatKy_ViPham!F:F, B24)</f>
        <v>0</v>
      </c>
      <c r="R24" s="6">
        <f>100 + SUMIFS(NhatKy_ViPham!J:J, NhatKy_ViPham!E:E, "12_Van_A", NhatKy_ViPham!F:F, B24, NhatKy_ViPham!C:C, "T1") - SUMIFS(NhatKy_ViPham!K:K, NhatKy_ViPham!E:E, "12_Van_A", NhatKy_ViPham!F:F, B24, NhatKy_ViPham!C:C, "T1")</f>
        <v>100</v>
      </c>
      <c r="S24" s="6">
        <f>100 + SUMIFS(NhatKy_ViPham!J:J, NhatKy_ViPham!E:E, "12_Van_A", NhatKy_ViPham!F:F, B24, NhatKy_ViPham!C:C, "T2") - SUMIFS(NhatKy_ViPham!K:K, NhatKy_ViPham!E:E, "12_Van_A", NhatKy_ViPham!F:F, B24, NhatKy_ViPham!C:C, "T2")</f>
        <v>100</v>
      </c>
      <c r="T24" s="6">
        <f>100 + SUMIFS(NhatKy_ViPham!J:J, NhatKy_ViPham!E:E, "12_Van_A", NhatKy_ViPham!F:F, B24, NhatKy_ViPham!C:C, "T3") - SUMIFS(NhatKy_ViPham!K:K, NhatKy_ViPham!E:E, "12_Van_A", NhatKy_ViPham!F:F, B24, NhatKy_ViPham!C:C, "T3")</f>
        <v>100</v>
      </c>
      <c r="U24" s="6">
        <f>100 + SUMIFS(NhatKy_ViPham!J:J, NhatKy_ViPham!E:E, "12_Van_A", NhatKy_ViPham!F:F, B24, NhatKy_ViPham!C:C, "T4") - SUMIFS(NhatKy_ViPham!K:K, NhatKy_ViPham!E:E, "12_Van_A", NhatKy_ViPham!F:F, B24, NhatKy_ViPham!C:C, "T4")</f>
        <v>100</v>
      </c>
      <c r="V24" s="6">
        <f>100 + SUMIFS(NhatKy_ViPham!J:J, NhatKy_ViPham!E:E, "12_Van_A", NhatKy_ViPham!F:F, B24, NhatKy_ViPham!C:C, "T5") - SUMIFS(NhatKy_ViPham!K:K, NhatKy_ViPham!E:E, "12_Van_A", NhatKy_ViPham!F:F, B24, NhatKy_ViPham!C:C, "T5")</f>
        <v>100</v>
      </c>
      <c r="W24" s="6">
        <f>100 + SUMIFS(NhatKy_ViPham!J:J, NhatKy_ViPham!E:E, "12_Van_A", NhatKy_ViPham!F:F, B24, NhatKy_ViPham!C:C, "T6") - SUMIFS(NhatKy_ViPham!K:K, NhatKy_ViPham!E:E, "12_Van_A", NhatKy_ViPham!F:F, B24, NhatKy_ViPham!C:C, "T6")</f>
        <v>100</v>
      </c>
      <c r="X24" s="6">
        <f>100 + SUMIFS(NhatKy_ViPham!J:J, NhatKy_ViPham!E:E, "12_Van_A", NhatKy_ViPham!F:F, B24, NhatKy_ViPham!C:C, "T7") - SUMIFS(NhatKy_ViPham!K:K, NhatKy_ViPham!E:E, "12_Van_A", NhatKy_ViPham!F:F, B24, NhatKy_ViPham!C:C, "T7")</f>
        <v>100</v>
      </c>
      <c r="Y24" s="6">
        <f>100 + SUMIFS(NhatKy_ViPham!J:J, NhatKy_ViPham!E:E, "12_Van_A", NhatKy_ViPham!F:F, B24, NhatKy_ViPham!C:C, "T8") - SUMIFS(NhatKy_ViPham!K:K, NhatKy_ViPham!E:E, "12_Van_A", NhatKy_ViPham!F:F, B24, NhatKy_ViPham!C:C, "T8")</f>
        <v>100</v>
      </c>
      <c r="Z24" s="6">
        <f>100 + SUMIFS(NhatKy_ViPham!J:J, NhatKy_ViPham!E:E, "12_Van_A", NhatKy_ViPham!F:F, B24, NhatKy_ViPham!C:C, "T9") - SUMIFS(NhatKy_ViPham!K:K, NhatKy_ViPham!E:E, "12_Van_A", NhatKy_ViPham!F:F, B24, NhatKy_ViPham!C:C, "T9")</f>
        <v>100</v>
      </c>
      <c r="AA24" s="6">
        <f>100 + SUMIFS(NhatKy_ViPham!J:J, NhatKy_ViPham!E:E, "12_Van_A", NhatKy_ViPham!F:F, B24, NhatKy_ViPham!C:C, "T10") - SUMIFS(NhatKy_ViPham!K:K, NhatKy_ViPham!E:E, "12_Van_A", NhatKy_ViPham!F:F, B24, NhatKy_ViPham!C:C, "T10")</f>
        <v>100</v>
      </c>
      <c r="AB24" s="6">
        <f>100 + SUMIFS(NhatKy_ViPham!J:J, NhatKy_ViPham!E:E, "12_Van_A", NhatKy_ViPham!F:F, B24, NhatKy_ViPham!C:C, "T11") - SUMIFS(NhatKy_ViPham!K:K, NhatKy_ViPham!E:E, "12_Van_A", NhatKy_ViPham!F:F, B24, NhatKy_ViPham!C:C, "T11")</f>
        <v>100</v>
      </c>
      <c r="AC24" s="6">
        <f>100 + SUMIFS(NhatKy_ViPham!J:J, NhatKy_ViPham!E:E, "12_Van_A", NhatKy_ViPham!F:F, B24, NhatKy_ViPham!C:C, "T12") - SUMIFS(NhatKy_ViPham!K:K, NhatKy_ViPham!E:E, "12_Van_A", NhatKy_ViPham!F:F, B24, NhatKy_ViPham!C:C, "T12")</f>
        <v>100</v>
      </c>
      <c r="AD24" s="6">
        <f>100 + SUMIFS(NhatKy_ViPham!J:J, NhatKy_ViPham!E:E, "12_Van_A", NhatKy_ViPham!F:F, B24, NhatKy_ViPham!C:C, "T13") - SUMIFS(NhatKy_ViPham!K:K, NhatKy_ViPham!E:E, "12_Van_A", NhatKy_ViPham!F:F, B24, NhatKy_ViPham!C:C, "T13")</f>
        <v>100</v>
      </c>
      <c r="AE24" s="6">
        <f>100 + SUMIFS(NhatKy_ViPham!J:J, NhatKy_ViPham!E:E, "12_Van_A", NhatKy_ViPham!F:F, B24, NhatKy_ViPham!C:C, "T14") - SUMIFS(NhatKy_ViPham!K:K, NhatKy_ViPham!E:E, "12_Van_A", NhatKy_ViPham!F:F, B24, NhatKy_ViPham!C:C, "T14")</f>
        <v>100</v>
      </c>
      <c r="AF24" s="6">
        <f>100 + SUMIFS(NhatKy_ViPham!J:J, NhatKy_ViPham!E:E, "12_Van_A", NhatKy_ViPham!F:F, B24, NhatKy_ViPham!C:C, "T15") - SUMIFS(NhatKy_ViPham!K:K, NhatKy_ViPham!E:E, "12_Van_A", NhatKy_ViPham!F:F, B24, NhatKy_ViPham!C:C, "T15")</f>
        <v>100</v>
      </c>
      <c r="AG24" s="6">
        <f>100 + SUMIFS(NhatKy_ViPham!J:J, NhatKy_ViPham!E:E, "12_Van_A", NhatKy_ViPham!F:F, B24, NhatKy_ViPham!C:C, "T16") - SUMIFS(NhatKy_ViPham!K:K, NhatKy_ViPham!E:E, "12_Van_A", NhatKy_ViPham!F:F, B24, NhatKy_ViPham!C:C, "T16")</f>
        <v>100</v>
      </c>
      <c r="AH24" s="6">
        <f>100 + SUMIFS(NhatKy_ViPham!J:J, NhatKy_ViPham!E:E, "12_Van_A", NhatKy_ViPham!F:F, B24, NhatKy_ViPham!C:C, "T17") - SUMIFS(NhatKy_ViPham!K:K, NhatKy_ViPham!E:E, "12_Van_A", NhatKy_ViPham!F:F, B24, NhatKy_ViPham!C:C, "T17")</f>
        <v>100</v>
      </c>
      <c r="AI24" s="6">
        <f>100 + SUMIFS(NhatKy_ViPham!J:J, NhatKy_ViPham!E:E, "12_Van_A", NhatKy_ViPham!F:F, B24, NhatKy_ViPham!C:C, "T18") - SUMIFS(NhatKy_ViPham!K:K, NhatKy_ViPham!E:E, "12_Van_A", NhatKy_ViPham!F:F, B24, NhatKy_ViPham!C:C, "T18")</f>
        <v>100</v>
      </c>
      <c r="AJ24" s="6">
        <f>100 + SUMIFS(NhatKy_ViPham!J:J, NhatKy_ViPham!E:E, "12_Van_A", NhatKy_ViPham!F:F, B24, NhatKy_ViPham!C:C, "T19") - SUMIFS(NhatKy_ViPham!K:K, NhatKy_ViPham!E:E, "12_Van_A", NhatKy_ViPham!F:F, B24, NhatKy_ViPham!C:C, "T19")</f>
        <v>100</v>
      </c>
      <c r="AK24" s="6">
        <f>100 + SUMIFS(NhatKy_ViPham!J:J, NhatKy_ViPham!E:E, "12_Van_A", NhatKy_ViPham!F:F, B24, NhatKy_ViPham!C:C, "T20") - SUMIFS(NhatKy_ViPham!K:K, NhatKy_ViPham!E:E, "12_Van_A", NhatKy_ViPham!F:F, B24, NhatKy_ViPham!C:C, "T20")</f>
        <v>100</v>
      </c>
      <c r="AL24" s="6">
        <f>100 + SUMIFS(NhatKy_ViPham!J:J, NhatKy_ViPham!E:E, "12_Van_A", NhatKy_ViPham!F:F, B24, NhatKy_ViPham!C:C, "T21") - SUMIFS(NhatKy_ViPham!K:K, NhatKy_ViPham!E:E, "12_Van_A", NhatKy_ViPham!F:F, B24, NhatKy_ViPham!C:C, "T21")</f>
        <v>100</v>
      </c>
      <c r="AM24" s="6">
        <f>100 + SUMIFS(NhatKy_ViPham!J:J, NhatKy_ViPham!E:E, "12_Van_A", NhatKy_ViPham!F:F, B24, NhatKy_ViPham!C:C, "T22") - SUMIFS(NhatKy_ViPham!K:K, NhatKy_ViPham!E:E, "12_Van_A", NhatKy_ViPham!F:F, B24, NhatKy_ViPham!C:C, "T22")</f>
        <v>100</v>
      </c>
      <c r="AN24" s="6">
        <f>100 + SUMIFS(NhatKy_ViPham!J:J, NhatKy_ViPham!E:E, "12_Van_A", NhatKy_ViPham!F:F, B24, NhatKy_ViPham!C:C, "T23") - SUMIFS(NhatKy_ViPham!K:K, NhatKy_ViPham!E:E, "12_Van_A", NhatKy_ViPham!F:F, B24, NhatKy_ViPham!C:C, "T23")</f>
        <v>100</v>
      </c>
      <c r="AO24" s="6">
        <f>100 + SUMIFS(NhatKy_ViPham!J:J, NhatKy_ViPham!E:E, "12_Van_A", NhatKy_ViPham!F:F, B24, NhatKy_ViPham!C:C, "T24") - SUMIFS(NhatKy_ViPham!K:K, NhatKy_ViPham!E:E, "12_Van_A", NhatKy_ViPham!F:F, B24, NhatKy_ViPham!C:C, "T24")</f>
        <v>100</v>
      </c>
      <c r="AP24" s="6">
        <f>100 + SUMIFS(NhatKy_ViPham!J:J, NhatKy_ViPham!E:E, "12_Van_A", NhatKy_ViPham!F:F, B24, NhatKy_ViPham!C:C, "T25") - SUMIFS(NhatKy_ViPham!K:K, NhatKy_ViPham!E:E, "12_Van_A", NhatKy_ViPham!F:F, B24, NhatKy_ViPham!C:C, "T25")</f>
        <v>100</v>
      </c>
      <c r="AQ24" s="6">
        <f>100 + SUMIFS(NhatKy_ViPham!J:J, NhatKy_ViPham!E:E, "12_Van_A", NhatKy_ViPham!F:F, B24, NhatKy_ViPham!C:C, "T26") - SUMIFS(NhatKy_ViPham!K:K, NhatKy_ViPham!E:E, "12_Van_A", NhatKy_ViPham!F:F, B24, NhatKy_ViPham!C:C, "T26")</f>
        <v>100</v>
      </c>
      <c r="AR24" s="6">
        <f>100 + SUMIFS(NhatKy_ViPham!J:J, NhatKy_ViPham!E:E, "12_Van_A", NhatKy_ViPham!F:F, B24, NhatKy_ViPham!C:C, "T27") - SUMIFS(NhatKy_ViPham!K:K, NhatKy_ViPham!E:E, "12_Van_A", NhatKy_ViPham!F:F, B24, NhatKy_ViPham!C:C, "T27")</f>
        <v>100</v>
      </c>
      <c r="AS24" s="6">
        <f>100 + SUMIFS(NhatKy_ViPham!J:J, NhatKy_ViPham!E:E, "12_Van_A", NhatKy_ViPham!F:F, B24, NhatKy_ViPham!C:C, "T28") - SUMIFS(NhatKy_ViPham!K:K, NhatKy_ViPham!E:E, "12_Van_A", NhatKy_ViPham!F:F, B24, NhatKy_ViPham!C:C, "T28")</f>
        <v>100</v>
      </c>
      <c r="AT24" s="6">
        <f>100 + SUMIFS(NhatKy_ViPham!J:J, NhatKy_ViPham!E:E, "12_Van_A", NhatKy_ViPham!F:F, B24, NhatKy_ViPham!C:C, "T29") - SUMIFS(NhatKy_ViPham!K:K, NhatKy_ViPham!E:E, "12_Van_A", NhatKy_ViPham!F:F, B24, NhatKy_ViPham!C:C, "T29")</f>
        <v>100</v>
      </c>
      <c r="AU24" s="6">
        <f>100 + SUMIFS(NhatKy_ViPham!J:J, NhatKy_ViPham!E:E, "12_Van_A", NhatKy_ViPham!F:F, B24, NhatKy_ViPham!C:C, "T30") - SUMIFS(NhatKy_ViPham!K:K, NhatKy_ViPham!E:E, "12_Van_A", NhatKy_ViPham!F:F, B24, NhatKy_ViPham!C:C, "T30")</f>
        <v>100</v>
      </c>
      <c r="AV24" s="6">
        <f>100 + SUMIFS(NhatKy_ViPham!J:J, NhatKy_ViPham!E:E, "12_Van_A", NhatKy_ViPham!F:F, B24, NhatKy_ViPham!C:C, "T31") - SUMIFS(NhatKy_ViPham!K:K, NhatKy_ViPham!E:E, "12_Van_A", NhatKy_ViPham!F:F, B24, NhatKy_ViPham!C:C, "T31")</f>
        <v>100</v>
      </c>
      <c r="AW24" s="6">
        <f>100 + SUMIFS(NhatKy_ViPham!J:J, NhatKy_ViPham!E:E, "12_Van_A", NhatKy_ViPham!F:F, B24, NhatKy_ViPham!C:C, "T32") - SUMIFS(NhatKy_ViPham!K:K, NhatKy_ViPham!E:E, "12_Van_A", NhatKy_ViPham!F:F, B24, NhatKy_ViPham!C:C, "T32")</f>
        <v>100</v>
      </c>
      <c r="AX24" s="6">
        <f>100 + SUMIFS(NhatKy_ViPham!J:J, NhatKy_ViPham!E:E, "12_Van_A", NhatKy_ViPham!F:F, B24, NhatKy_ViPham!C:C, "T33") - SUMIFS(NhatKy_ViPham!K:K, NhatKy_ViPham!E:E, "12_Van_A", NhatKy_ViPham!F:F, B24, NhatKy_ViPham!C:C, "T33")</f>
        <v>100</v>
      </c>
      <c r="AY24" s="6">
        <f>100 + SUMIFS(NhatKy_ViPham!J:J, NhatKy_ViPham!E:E, "12_Van_A", NhatKy_ViPham!F:F, B24, NhatKy_ViPham!C:C, "T34") - SUMIFS(NhatKy_ViPham!K:K, NhatKy_ViPham!E:E, "12_Van_A", NhatKy_ViPham!F:F, B24, NhatKy_ViPham!C:C, "T34")</f>
        <v>100</v>
      </c>
      <c r="AZ24" s="6">
        <f>100 + SUMIFS(NhatKy_ViPham!J:J, NhatKy_ViPham!E:E, "12_Van_A", NhatKy_ViPham!F:F, B24, NhatKy_ViPham!C:C, "T35") - SUMIFS(NhatKy_ViPham!K:K, NhatKy_ViPham!E:E, "12_Van_A", NhatKy_ViPham!F:F, B24, NhatKy_ViPham!C:C, "T35")</f>
        <v>100</v>
      </c>
      <c r="BA24" s="12">
        <f t="shared" si="0"/>
        <v>100</v>
      </c>
      <c r="BB24" s="11" t="s">
        <v>430</v>
      </c>
      <c r="BC24" s="16" t="str">
        <f t="shared" si="1"/>
        <v>Tốt</v>
      </c>
      <c r="BD24" s="15" t="str">
        <f t="shared" si="2"/>
        <v>🟢 BÌNH THƯỜNG</v>
      </c>
    </row>
    <row r="25" spans="1:56" x14ac:dyDescent="0.25">
      <c r="A25" s="4">
        <v>17</v>
      </c>
      <c r="B25" s="10" t="s">
        <v>2727</v>
      </c>
      <c r="C25" s="4" t="s">
        <v>2218</v>
      </c>
      <c r="D25" s="4" t="s">
        <v>429</v>
      </c>
      <c r="E25" s="11" t="s">
        <v>430</v>
      </c>
      <c r="F25" s="7">
        <f>SUMIFS(NhatKy_ViPham!K:K, NhatKy_ViPham!E:E, "12_Van_A", NhatKy_ViPham!F:F, B25, NhatKy_ViPham!H:H, "L01")</f>
        <v>0</v>
      </c>
      <c r="G25" s="7">
        <f>SUMIFS(NhatKy_ViPham!K:K, NhatKy_ViPham!E:E, "12_Van_A", NhatKy_ViPham!F:F, B25, NhatKy_ViPham!H:H, "L02")</f>
        <v>0</v>
      </c>
      <c r="H25" s="7">
        <f>SUMIFS(NhatKy_ViPham!K:K, NhatKy_ViPham!E:E, "12_Van_A", NhatKy_ViPham!F:F, B25, NhatKy_ViPham!H:H, "L03")</f>
        <v>0</v>
      </c>
      <c r="I25" s="7">
        <f>SUMIFS(NhatKy_ViPham!K:K, NhatKy_ViPham!E:E, "12_Van_A", NhatKy_ViPham!F:F, B25, NhatKy_ViPham!H:H, "L04")</f>
        <v>0</v>
      </c>
      <c r="J25" s="7">
        <f>SUMIFS(NhatKy_ViPham!K:K, NhatKy_ViPham!E:E, "12_Van_A", NhatKy_ViPham!F:F, B25, NhatKy_ViPham!H:H, "L05")</f>
        <v>0</v>
      </c>
      <c r="K25" s="7">
        <f>SUMIFS(NhatKy_ViPham!K:K, NhatKy_ViPham!E:E, "12_Van_A", NhatKy_ViPham!F:F, B25, NhatKy_ViPham!H:H, "L06")</f>
        <v>0</v>
      </c>
      <c r="L25" s="7">
        <f>SUMIFS(NhatKy_ViPham!K:K, NhatKy_ViPham!E:E, "12_Van_A", NhatKy_ViPham!F:F, B25, NhatKy_ViPham!H:H, "L07")</f>
        <v>0</v>
      </c>
      <c r="M25" s="7">
        <f>SUMIFS(NhatKy_ViPham!K:K, NhatKy_ViPham!E:E, "12_Van_A", NhatKy_ViPham!F:F, B25, NhatKy_ViPham!H:H, "L08")</f>
        <v>0</v>
      </c>
      <c r="N25" s="7">
        <f>SUMIFS(NhatKy_ViPham!K:K, NhatKy_ViPham!E:E, "12_Van_A", NhatKy_ViPham!F:F, B25, NhatKy_ViPham!H:H, "L09")</f>
        <v>0</v>
      </c>
      <c r="O25" s="7">
        <f>SUMIFS(NhatKy_ViPham!K:K, NhatKy_ViPham!E:E, "12_Van_A", NhatKy_ViPham!F:F, B25, NhatKy_ViPham!H:H, "L10")</f>
        <v>0</v>
      </c>
      <c r="P25" s="12">
        <f>SUMIFS(NhatKy_ViPham!J:J, NhatKy_ViPham!E:E, "12_Van_A", NhatKy_ViPham!F:F, B25)</f>
        <v>0</v>
      </c>
      <c r="Q25" s="13">
        <f>SUMIFS(NhatKy_ViPham!K:K, NhatKy_ViPham!E:E, "12_Van_A", NhatKy_ViPham!F:F, B25)</f>
        <v>0</v>
      </c>
      <c r="R25" s="7">
        <f>100 + SUMIFS(NhatKy_ViPham!J:J, NhatKy_ViPham!E:E, "12_Van_A", NhatKy_ViPham!F:F, B25, NhatKy_ViPham!C:C, "T1") - SUMIFS(NhatKy_ViPham!K:K, NhatKy_ViPham!E:E, "12_Van_A", NhatKy_ViPham!F:F, B25, NhatKy_ViPham!C:C, "T1")</f>
        <v>100</v>
      </c>
      <c r="S25" s="7">
        <f>100 + SUMIFS(NhatKy_ViPham!J:J, NhatKy_ViPham!E:E, "12_Van_A", NhatKy_ViPham!F:F, B25, NhatKy_ViPham!C:C, "T2") - SUMIFS(NhatKy_ViPham!K:K, NhatKy_ViPham!E:E, "12_Van_A", NhatKy_ViPham!F:F, B25, NhatKy_ViPham!C:C, "T2")</f>
        <v>100</v>
      </c>
      <c r="T25" s="7">
        <f>100 + SUMIFS(NhatKy_ViPham!J:J, NhatKy_ViPham!E:E, "12_Van_A", NhatKy_ViPham!F:F, B25, NhatKy_ViPham!C:C, "T3") - SUMIFS(NhatKy_ViPham!K:K, NhatKy_ViPham!E:E, "12_Van_A", NhatKy_ViPham!F:F, B25, NhatKy_ViPham!C:C, "T3")</f>
        <v>100</v>
      </c>
      <c r="U25" s="7">
        <f>100 + SUMIFS(NhatKy_ViPham!J:J, NhatKy_ViPham!E:E, "12_Van_A", NhatKy_ViPham!F:F, B25, NhatKy_ViPham!C:C, "T4") - SUMIFS(NhatKy_ViPham!K:K, NhatKy_ViPham!E:E, "12_Van_A", NhatKy_ViPham!F:F, B25, NhatKy_ViPham!C:C, "T4")</f>
        <v>100</v>
      </c>
      <c r="V25" s="7">
        <f>100 + SUMIFS(NhatKy_ViPham!J:J, NhatKy_ViPham!E:E, "12_Van_A", NhatKy_ViPham!F:F, B25, NhatKy_ViPham!C:C, "T5") - SUMIFS(NhatKy_ViPham!K:K, NhatKy_ViPham!E:E, "12_Van_A", NhatKy_ViPham!F:F, B25, NhatKy_ViPham!C:C, "T5")</f>
        <v>100</v>
      </c>
      <c r="W25" s="7">
        <f>100 + SUMIFS(NhatKy_ViPham!J:J, NhatKy_ViPham!E:E, "12_Van_A", NhatKy_ViPham!F:F, B25, NhatKy_ViPham!C:C, "T6") - SUMIFS(NhatKy_ViPham!K:K, NhatKy_ViPham!E:E, "12_Van_A", NhatKy_ViPham!F:F, B25, NhatKy_ViPham!C:C, "T6")</f>
        <v>100</v>
      </c>
      <c r="X25" s="7">
        <f>100 + SUMIFS(NhatKy_ViPham!J:J, NhatKy_ViPham!E:E, "12_Van_A", NhatKy_ViPham!F:F, B25, NhatKy_ViPham!C:C, "T7") - SUMIFS(NhatKy_ViPham!K:K, NhatKy_ViPham!E:E, "12_Van_A", NhatKy_ViPham!F:F, B25, NhatKy_ViPham!C:C, "T7")</f>
        <v>100</v>
      </c>
      <c r="Y25" s="7">
        <f>100 + SUMIFS(NhatKy_ViPham!J:J, NhatKy_ViPham!E:E, "12_Van_A", NhatKy_ViPham!F:F, B25, NhatKy_ViPham!C:C, "T8") - SUMIFS(NhatKy_ViPham!K:K, NhatKy_ViPham!E:E, "12_Van_A", NhatKy_ViPham!F:F, B25, NhatKy_ViPham!C:C, "T8")</f>
        <v>100</v>
      </c>
      <c r="Z25" s="7">
        <f>100 + SUMIFS(NhatKy_ViPham!J:J, NhatKy_ViPham!E:E, "12_Van_A", NhatKy_ViPham!F:F, B25, NhatKy_ViPham!C:C, "T9") - SUMIFS(NhatKy_ViPham!K:K, NhatKy_ViPham!E:E, "12_Van_A", NhatKy_ViPham!F:F, B25, NhatKy_ViPham!C:C, "T9")</f>
        <v>100</v>
      </c>
      <c r="AA25" s="7">
        <f>100 + SUMIFS(NhatKy_ViPham!J:J, NhatKy_ViPham!E:E, "12_Van_A", NhatKy_ViPham!F:F, B25, NhatKy_ViPham!C:C, "T10") - SUMIFS(NhatKy_ViPham!K:K, NhatKy_ViPham!E:E, "12_Van_A", NhatKy_ViPham!F:F, B25, NhatKy_ViPham!C:C, "T10")</f>
        <v>100</v>
      </c>
      <c r="AB25" s="7">
        <f>100 + SUMIFS(NhatKy_ViPham!J:J, NhatKy_ViPham!E:E, "12_Van_A", NhatKy_ViPham!F:F, B25, NhatKy_ViPham!C:C, "T11") - SUMIFS(NhatKy_ViPham!K:K, NhatKy_ViPham!E:E, "12_Van_A", NhatKy_ViPham!F:F, B25, NhatKy_ViPham!C:C, "T11")</f>
        <v>100</v>
      </c>
      <c r="AC25" s="7">
        <f>100 + SUMIFS(NhatKy_ViPham!J:J, NhatKy_ViPham!E:E, "12_Van_A", NhatKy_ViPham!F:F, B25, NhatKy_ViPham!C:C, "T12") - SUMIFS(NhatKy_ViPham!K:K, NhatKy_ViPham!E:E, "12_Van_A", NhatKy_ViPham!F:F, B25, NhatKy_ViPham!C:C, "T12")</f>
        <v>100</v>
      </c>
      <c r="AD25" s="7">
        <f>100 + SUMIFS(NhatKy_ViPham!J:J, NhatKy_ViPham!E:E, "12_Van_A", NhatKy_ViPham!F:F, B25, NhatKy_ViPham!C:C, "T13") - SUMIFS(NhatKy_ViPham!K:K, NhatKy_ViPham!E:E, "12_Van_A", NhatKy_ViPham!F:F, B25, NhatKy_ViPham!C:C, "T13")</f>
        <v>100</v>
      </c>
      <c r="AE25" s="7">
        <f>100 + SUMIFS(NhatKy_ViPham!J:J, NhatKy_ViPham!E:E, "12_Van_A", NhatKy_ViPham!F:F, B25, NhatKy_ViPham!C:C, "T14") - SUMIFS(NhatKy_ViPham!K:K, NhatKy_ViPham!E:E, "12_Van_A", NhatKy_ViPham!F:F, B25, NhatKy_ViPham!C:C, "T14")</f>
        <v>100</v>
      </c>
      <c r="AF25" s="7">
        <f>100 + SUMIFS(NhatKy_ViPham!J:J, NhatKy_ViPham!E:E, "12_Van_A", NhatKy_ViPham!F:F, B25, NhatKy_ViPham!C:C, "T15") - SUMIFS(NhatKy_ViPham!K:K, NhatKy_ViPham!E:E, "12_Van_A", NhatKy_ViPham!F:F, B25, NhatKy_ViPham!C:C, "T15")</f>
        <v>100</v>
      </c>
      <c r="AG25" s="7">
        <f>100 + SUMIFS(NhatKy_ViPham!J:J, NhatKy_ViPham!E:E, "12_Van_A", NhatKy_ViPham!F:F, B25, NhatKy_ViPham!C:C, "T16") - SUMIFS(NhatKy_ViPham!K:K, NhatKy_ViPham!E:E, "12_Van_A", NhatKy_ViPham!F:F, B25, NhatKy_ViPham!C:C, "T16")</f>
        <v>100</v>
      </c>
      <c r="AH25" s="7">
        <f>100 + SUMIFS(NhatKy_ViPham!J:J, NhatKy_ViPham!E:E, "12_Van_A", NhatKy_ViPham!F:F, B25, NhatKy_ViPham!C:C, "T17") - SUMIFS(NhatKy_ViPham!K:K, NhatKy_ViPham!E:E, "12_Van_A", NhatKy_ViPham!F:F, B25, NhatKy_ViPham!C:C, "T17")</f>
        <v>100</v>
      </c>
      <c r="AI25" s="7">
        <f>100 + SUMIFS(NhatKy_ViPham!J:J, NhatKy_ViPham!E:E, "12_Van_A", NhatKy_ViPham!F:F, B25, NhatKy_ViPham!C:C, "T18") - SUMIFS(NhatKy_ViPham!K:K, NhatKy_ViPham!E:E, "12_Van_A", NhatKy_ViPham!F:F, B25, NhatKy_ViPham!C:C, "T18")</f>
        <v>100</v>
      </c>
      <c r="AJ25" s="7">
        <f>100 + SUMIFS(NhatKy_ViPham!J:J, NhatKy_ViPham!E:E, "12_Van_A", NhatKy_ViPham!F:F, B25, NhatKy_ViPham!C:C, "T19") - SUMIFS(NhatKy_ViPham!K:K, NhatKy_ViPham!E:E, "12_Van_A", NhatKy_ViPham!F:F, B25, NhatKy_ViPham!C:C, "T19")</f>
        <v>100</v>
      </c>
      <c r="AK25" s="7">
        <f>100 + SUMIFS(NhatKy_ViPham!J:J, NhatKy_ViPham!E:E, "12_Van_A", NhatKy_ViPham!F:F, B25, NhatKy_ViPham!C:C, "T20") - SUMIFS(NhatKy_ViPham!K:K, NhatKy_ViPham!E:E, "12_Van_A", NhatKy_ViPham!F:F, B25, NhatKy_ViPham!C:C, "T20")</f>
        <v>100</v>
      </c>
      <c r="AL25" s="7">
        <f>100 + SUMIFS(NhatKy_ViPham!J:J, NhatKy_ViPham!E:E, "12_Van_A", NhatKy_ViPham!F:F, B25, NhatKy_ViPham!C:C, "T21") - SUMIFS(NhatKy_ViPham!K:K, NhatKy_ViPham!E:E, "12_Van_A", NhatKy_ViPham!F:F, B25, NhatKy_ViPham!C:C, "T21")</f>
        <v>100</v>
      </c>
      <c r="AM25" s="7">
        <f>100 + SUMIFS(NhatKy_ViPham!J:J, NhatKy_ViPham!E:E, "12_Van_A", NhatKy_ViPham!F:F, B25, NhatKy_ViPham!C:C, "T22") - SUMIFS(NhatKy_ViPham!K:K, NhatKy_ViPham!E:E, "12_Van_A", NhatKy_ViPham!F:F, B25, NhatKy_ViPham!C:C, "T22")</f>
        <v>100</v>
      </c>
      <c r="AN25" s="7">
        <f>100 + SUMIFS(NhatKy_ViPham!J:J, NhatKy_ViPham!E:E, "12_Van_A", NhatKy_ViPham!F:F, B25, NhatKy_ViPham!C:C, "T23") - SUMIFS(NhatKy_ViPham!K:K, NhatKy_ViPham!E:E, "12_Van_A", NhatKy_ViPham!F:F, B25, NhatKy_ViPham!C:C, "T23")</f>
        <v>100</v>
      </c>
      <c r="AO25" s="7">
        <f>100 + SUMIFS(NhatKy_ViPham!J:J, NhatKy_ViPham!E:E, "12_Van_A", NhatKy_ViPham!F:F, B25, NhatKy_ViPham!C:C, "T24") - SUMIFS(NhatKy_ViPham!K:K, NhatKy_ViPham!E:E, "12_Van_A", NhatKy_ViPham!F:F, B25, NhatKy_ViPham!C:C, "T24")</f>
        <v>100</v>
      </c>
      <c r="AP25" s="7">
        <f>100 + SUMIFS(NhatKy_ViPham!J:J, NhatKy_ViPham!E:E, "12_Van_A", NhatKy_ViPham!F:F, B25, NhatKy_ViPham!C:C, "T25") - SUMIFS(NhatKy_ViPham!K:K, NhatKy_ViPham!E:E, "12_Van_A", NhatKy_ViPham!F:F, B25, NhatKy_ViPham!C:C, "T25")</f>
        <v>100</v>
      </c>
      <c r="AQ25" s="7">
        <f>100 + SUMIFS(NhatKy_ViPham!J:J, NhatKy_ViPham!E:E, "12_Van_A", NhatKy_ViPham!F:F, B25, NhatKy_ViPham!C:C, "T26") - SUMIFS(NhatKy_ViPham!K:K, NhatKy_ViPham!E:E, "12_Van_A", NhatKy_ViPham!F:F, B25, NhatKy_ViPham!C:C, "T26")</f>
        <v>100</v>
      </c>
      <c r="AR25" s="7">
        <f>100 + SUMIFS(NhatKy_ViPham!J:J, NhatKy_ViPham!E:E, "12_Van_A", NhatKy_ViPham!F:F, B25, NhatKy_ViPham!C:C, "T27") - SUMIFS(NhatKy_ViPham!K:K, NhatKy_ViPham!E:E, "12_Van_A", NhatKy_ViPham!F:F, B25, NhatKy_ViPham!C:C, "T27")</f>
        <v>100</v>
      </c>
      <c r="AS25" s="7">
        <f>100 + SUMIFS(NhatKy_ViPham!J:J, NhatKy_ViPham!E:E, "12_Van_A", NhatKy_ViPham!F:F, B25, NhatKy_ViPham!C:C, "T28") - SUMIFS(NhatKy_ViPham!K:K, NhatKy_ViPham!E:E, "12_Van_A", NhatKy_ViPham!F:F, B25, NhatKy_ViPham!C:C, "T28")</f>
        <v>100</v>
      </c>
      <c r="AT25" s="7">
        <f>100 + SUMIFS(NhatKy_ViPham!J:J, NhatKy_ViPham!E:E, "12_Van_A", NhatKy_ViPham!F:F, B25, NhatKy_ViPham!C:C, "T29") - SUMIFS(NhatKy_ViPham!K:K, NhatKy_ViPham!E:E, "12_Van_A", NhatKy_ViPham!F:F, B25, NhatKy_ViPham!C:C, "T29")</f>
        <v>100</v>
      </c>
      <c r="AU25" s="7">
        <f>100 + SUMIFS(NhatKy_ViPham!J:J, NhatKy_ViPham!E:E, "12_Van_A", NhatKy_ViPham!F:F, B25, NhatKy_ViPham!C:C, "T30") - SUMIFS(NhatKy_ViPham!K:K, NhatKy_ViPham!E:E, "12_Van_A", NhatKy_ViPham!F:F, B25, NhatKy_ViPham!C:C, "T30")</f>
        <v>100</v>
      </c>
      <c r="AV25" s="7">
        <f>100 + SUMIFS(NhatKy_ViPham!J:J, NhatKy_ViPham!E:E, "12_Van_A", NhatKy_ViPham!F:F, B25, NhatKy_ViPham!C:C, "T31") - SUMIFS(NhatKy_ViPham!K:K, NhatKy_ViPham!E:E, "12_Van_A", NhatKy_ViPham!F:F, B25, NhatKy_ViPham!C:C, "T31")</f>
        <v>100</v>
      </c>
      <c r="AW25" s="7">
        <f>100 + SUMIFS(NhatKy_ViPham!J:J, NhatKy_ViPham!E:E, "12_Van_A", NhatKy_ViPham!F:F, B25, NhatKy_ViPham!C:C, "T32") - SUMIFS(NhatKy_ViPham!K:K, NhatKy_ViPham!E:E, "12_Van_A", NhatKy_ViPham!F:F, B25, NhatKy_ViPham!C:C, "T32")</f>
        <v>100</v>
      </c>
      <c r="AX25" s="7">
        <f>100 + SUMIFS(NhatKy_ViPham!J:J, NhatKy_ViPham!E:E, "12_Van_A", NhatKy_ViPham!F:F, B25, NhatKy_ViPham!C:C, "T33") - SUMIFS(NhatKy_ViPham!K:K, NhatKy_ViPham!E:E, "12_Van_A", NhatKy_ViPham!F:F, B25, NhatKy_ViPham!C:C, "T33")</f>
        <v>100</v>
      </c>
      <c r="AY25" s="7">
        <f>100 + SUMIFS(NhatKy_ViPham!J:J, NhatKy_ViPham!E:E, "12_Van_A", NhatKy_ViPham!F:F, B25, NhatKy_ViPham!C:C, "T34") - SUMIFS(NhatKy_ViPham!K:K, NhatKy_ViPham!E:E, "12_Van_A", NhatKy_ViPham!F:F, B25, NhatKy_ViPham!C:C, "T34")</f>
        <v>100</v>
      </c>
      <c r="AZ25" s="7">
        <f>100 + SUMIFS(NhatKy_ViPham!J:J, NhatKy_ViPham!E:E, "12_Van_A", NhatKy_ViPham!F:F, B25, NhatKy_ViPham!C:C, "T35") - SUMIFS(NhatKy_ViPham!K:K, NhatKy_ViPham!E:E, "12_Van_A", NhatKy_ViPham!F:F, B25, NhatKy_ViPham!C:C, "T35")</f>
        <v>100</v>
      </c>
      <c r="BA25" s="12">
        <f t="shared" si="0"/>
        <v>100</v>
      </c>
      <c r="BB25" s="11" t="s">
        <v>430</v>
      </c>
      <c r="BC25" s="14" t="str">
        <f t="shared" si="1"/>
        <v>Tốt</v>
      </c>
      <c r="BD25" s="10" t="str">
        <f t="shared" si="2"/>
        <v>🟢 BÌNH THƯỜNG</v>
      </c>
    </row>
    <row r="26" spans="1:56" x14ac:dyDescent="0.25">
      <c r="A26" s="5">
        <v>18</v>
      </c>
      <c r="B26" s="15" t="s">
        <v>987</v>
      </c>
      <c r="C26" s="5" t="s">
        <v>2728</v>
      </c>
      <c r="D26" s="5" t="s">
        <v>429</v>
      </c>
      <c r="E26" s="11" t="s">
        <v>430</v>
      </c>
      <c r="F26" s="6">
        <f>SUMIFS(NhatKy_ViPham!K:K, NhatKy_ViPham!E:E, "12_Van_A", NhatKy_ViPham!F:F, B26, NhatKy_ViPham!H:H, "L01")</f>
        <v>0</v>
      </c>
      <c r="G26" s="6">
        <f>SUMIFS(NhatKy_ViPham!K:K, NhatKy_ViPham!E:E, "12_Van_A", NhatKy_ViPham!F:F, B26, NhatKy_ViPham!H:H, "L02")</f>
        <v>0</v>
      </c>
      <c r="H26" s="6">
        <f>SUMIFS(NhatKy_ViPham!K:K, NhatKy_ViPham!E:E, "12_Van_A", NhatKy_ViPham!F:F, B26, NhatKy_ViPham!H:H, "L03")</f>
        <v>0</v>
      </c>
      <c r="I26" s="6">
        <f>SUMIFS(NhatKy_ViPham!K:K, NhatKy_ViPham!E:E, "12_Van_A", NhatKy_ViPham!F:F, B26, NhatKy_ViPham!H:H, "L04")</f>
        <v>0</v>
      </c>
      <c r="J26" s="6">
        <f>SUMIFS(NhatKy_ViPham!K:K, NhatKy_ViPham!E:E, "12_Van_A", NhatKy_ViPham!F:F, B26, NhatKy_ViPham!H:H, "L05")</f>
        <v>0</v>
      </c>
      <c r="K26" s="6">
        <f>SUMIFS(NhatKy_ViPham!K:K, NhatKy_ViPham!E:E, "12_Van_A", NhatKy_ViPham!F:F, B26, NhatKy_ViPham!H:H, "L06")</f>
        <v>0</v>
      </c>
      <c r="L26" s="6">
        <f>SUMIFS(NhatKy_ViPham!K:K, NhatKy_ViPham!E:E, "12_Van_A", NhatKy_ViPham!F:F, B26, NhatKy_ViPham!H:H, "L07")</f>
        <v>0</v>
      </c>
      <c r="M26" s="6">
        <f>SUMIFS(NhatKy_ViPham!K:K, NhatKy_ViPham!E:E, "12_Van_A", NhatKy_ViPham!F:F, B26, NhatKy_ViPham!H:H, "L08")</f>
        <v>0</v>
      </c>
      <c r="N26" s="6">
        <f>SUMIFS(NhatKy_ViPham!K:K, NhatKy_ViPham!E:E, "12_Van_A", NhatKy_ViPham!F:F, B26, NhatKy_ViPham!H:H, "L09")</f>
        <v>0</v>
      </c>
      <c r="O26" s="6">
        <f>SUMIFS(NhatKy_ViPham!K:K, NhatKy_ViPham!E:E, "12_Van_A", NhatKy_ViPham!F:F, B26, NhatKy_ViPham!H:H, "L10")</f>
        <v>0</v>
      </c>
      <c r="P26" s="12">
        <f>SUMIFS(NhatKy_ViPham!J:J, NhatKy_ViPham!E:E, "12_Van_A", NhatKy_ViPham!F:F, B26)</f>
        <v>0</v>
      </c>
      <c r="Q26" s="13">
        <f>SUMIFS(NhatKy_ViPham!K:K, NhatKy_ViPham!E:E, "12_Van_A", NhatKy_ViPham!F:F, B26)</f>
        <v>0</v>
      </c>
      <c r="R26" s="6">
        <f>100 + SUMIFS(NhatKy_ViPham!J:J, NhatKy_ViPham!E:E, "12_Van_A", NhatKy_ViPham!F:F, B26, NhatKy_ViPham!C:C, "T1") - SUMIFS(NhatKy_ViPham!K:K, NhatKy_ViPham!E:E, "12_Van_A", NhatKy_ViPham!F:F, B26, NhatKy_ViPham!C:C, "T1")</f>
        <v>100</v>
      </c>
      <c r="S26" s="6">
        <f>100 + SUMIFS(NhatKy_ViPham!J:J, NhatKy_ViPham!E:E, "12_Van_A", NhatKy_ViPham!F:F, B26, NhatKy_ViPham!C:C, "T2") - SUMIFS(NhatKy_ViPham!K:K, NhatKy_ViPham!E:E, "12_Van_A", NhatKy_ViPham!F:F, B26, NhatKy_ViPham!C:C, "T2")</f>
        <v>100</v>
      </c>
      <c r="T26" s="6">
        <f>100 + SUMIFS(NhatKy_ViPham!J:J, NhatKy_ViPham!E:E, "12_Van_A", NhatKy_ViPham!F:F, B26, NhatKy_ViPham!C:C, "T3") - SUMIFS(NhatKy_ViPham!K:K, NhatKy_ViPham!E:E, "12_Van_A", NhatKy_ViPham!F:F, B26, NhatKy_ViPham!C:C, "T3")</f>
        <v>100</v>
      </c>
      <c r="U26" s="6">
        <f>100 + SUMIFS(NhatKy_ViPham!J:J, NhatKy_ViPham!E:E, "12_Van_A", NhatKy_ViPham!F:F, B26, NhatKy_ViPham!C:C, "T4") - SUMIFS(NhatKy_ViPham!K:K, NhatKy_ViPham!E:E, "12_Van_A", NhatKy_ViPham!F:F, B26, NhatKy_ViPham!C:C, "T4")</f>
        <v>100</v>
      </c>
      <c r="V26" s="6">
        <f>100 + SUMIFS(NhatKy_ViPham!J:J, NhatKy_ViPham!E:E, "12_Van_A", NhatKy_ViPham!F:F, B26, NhatKy_ViPham!C:C, "T5") - SUMIFS(NhatKy_ViPham!K:K, NhatKy_ViPham!E:E, "12_Van_A", NhatKy_ViPham!F:F, B26, NhatKy_ViPham!C:C, "T5")</f>
        <v>100</v>
      </c>
      <c r="W26" s="6">
        <f>100 + SUMIFS(NhatKy_ViPham!J:J, NhatKy_ViPham!E:E, "12_Van_A", NhatKy_ViPham!F:F, B26, NhatKy_ViPham!C:C, "T6") - SUMIFS(NhatKy_ViPham!K:K, NhatKy_ViPham!E:E, "12_Van_A", NhatKy_ViPham!F:F, B26, NhatKy_ViPham!C:C, "T6")</f>
        <v>100</v>
      </c>
      <c r="X26" s="6">
        <f>100 + SUMIFS(NhatKy_ViPham!J:J, NhatKy_ViPham!E:E, "12_Van_A", NhatKy_ViPham!F:F, B26, NhatKy_ViPham!C:C, "T7") - SUMIFS(NhatKy_ViPham!K:K, NhatKy_ViPham!E:E, "12_Van_A", NhatKy_ViPham!F:F, B26, NhatKy_ViPham!C:C, "T7")</f>
        <v>100</v>
      </c>
      <c r="Y26" s="6">
        <f>100 + SUMIFS(NhatKy_ViPham!J:J, NhatKy_ViPham!E:E, "12_Van_A", NhatKy_ViPham!F:F, B26, NhatKy_ViPham!C:C, "T8") - SUMIFS(NhatKy_ViPham!K:K, NhatKy_ViPham!E:E, "12_Van_A", NhatKy_ViPham!F:F, B26, NhatKy_ViPham!C:C, "T8")</f>
        <v>100</v>
      </c>
      <c r="Z26" s="6">
        <f>100 + SUMIFS(NhatKy_ViPham!J:J, NhatKy_ViPham!E:E, "12_Van_A", NhatKy_ViPham!F:F, B26, NhatKy_ViPham!C:C, "T9") - SUMIFS(NhatKy_ViPham!K:K, NhatKy_ViPham!E:E, "12_Van_A", NhatKy_ViPham!F:F, B26, NhatKy_ViPham!C:C, "T9")</f>
        <v>100</v>
      </c>
      <c r="AA26" s="6">
        <f>100 + SUMIFS(NhatKy_ViPham!J:J, NhatKy_ViPham!E:E, "12_Van_A", NhatKy_ViPham!F:F, B26, NhatKy_ViPham!C:C, "T10") - SUMIFS(NhatKy_ViPham!K:K, NhatKy_ViPham!E:E, "12_Van_A", NhatKy_ViPham!F:F, B26, NhatKy_ViPham!C:C, "T10")</f>
        <v>100</v>
      </c>
      <c r="AB26" s="6">
        <f>100 + SUMIFS(NhatKy_ViPham!J:J, NhatKy_ViPham!E:E, "12_Van_A", NhatKy_ViPham!F:F, B26, NhatKy_ViPham!C:C, "T11") - SUMIFS(NhatKy_ViPham!K:K, NhatKy_ViPham!E:E, "12_Van_A", NhatKy_ViPham!F:F, B26, NhatKy_ViPham!C:C, "T11")</f>
        <v>100</v>
      </c>
      <c r="AC26" s="6">
        <f>100 + SUMIFS(NhatKy_ViPham!J:J, NhatKy_ViPham!E:E, "12_Van_A", NhatKy_ViPham!F:F, B26, NhatKy_ViPham!C:C, "T12") - SUMIFS(NhatKy_ViPham!K:K, NhatKy_ViPham!E:E, "12_Van_A", NhatKy_ViPham!F:F, B26, NhatKy_ViPham!C:C, "T12")</f>
        <v>100</v>
      </c>
      <c r="AD26" s="6">
        <f>100 + SUMIFS(NhatKy_ViPham!J:J, NhatKy_ViPham!E:E, "12_Van_A", NhatKy_ViPham!F:F, B26, NhatKy_ViPham!C:C, "T13") - SUMIFS(NhatKy_ViPham!K:K, NhatKy_ViPham!E:E, "12_Van_A", NhatKy_ViPham!F:F, B26, NhatKy_ViPham!C:C, "T13")</f>
        <v>100</v>
      </c>
      <c r="AE26" s="6">
        <f>100 + SUMIFS(NhatKy_ViPham!J:J, NhatKy_ViPham!E:E, "12_Van_A", NhatKy_ViPham!F:F, B26, NhatKy_ViPham!C:C, "T14") - SUMIFS(NhatKy_ViPham!K:K, NhatKy_ViPham!E:E, "12_Van_A", NhatKy_ViPham!F:F, B26, NhatKy_ViPham!C:C, "T14")</f>
        <v>100</v>
      </c>
      <c r="AF26" s="6">
        <f>100 + SUMIFS(NhatKy_ViPham!J:J, NhatKy_ViPham!E:E, "12_Van_A", NhatKy_ViPham!F:F, B26, NhatKy_ViPham!C:C, "T15") - SUMIFS(NhatKy_ViPham!K:K, NhatKy_ViPham!E:E, "12_Van_A", NhatKy_ViPham!F:F, B26, NhatKy_ViPham!C:C, "T15")</f>
        <v>100</v>
      </c>
      <c r="AG26" s="6">
        <f>100 + SUMIFS(NhatKy_ViPham!J:J, NhatKy_ViPham!E:E, "12_Van_A", NhatKy_ViPham!F:F, B26, NhatKy_ViPham!C:C, "T16") - SUMIFS(NhatKy_ViPham!K:K, NhatKy_ViPham!E:E, "12_Van_A", NhatKy_ViPham!F:F, B26, NhatKy_ViPham!C:C, "T16")</f>
        <v>100</v>
      </c>
      <c r="AH26" s="6">
        <f>100 + SUMIFS(NhatKy_ViPham!J:J, NhatKy_ViPham!E:E, "12_Van_A", NhatKy_ViPham!F:F, B26, NhatKy_ViPham!C:C, "T17") - SUMIFS(NhatKy_ViPham!K:K, NhatKy_ViPham!E:E, "12_Van_A", NhatKy_ViPham!F:F, B26, NhatKy_ViPham!C:C, "T17")</f>
        <v>100</v>
      </c>
      <c r="AI26" s="6">
        <f>100 + SUMIFS(NhatKy_ViPham!J:J, NhatKy_ViPham!E:E, "12_Van_A", NhatKy_ViPham!F:F, B26, NhatKy_ViPham!C:C, "T18") - SUMIFS(NhatKy_ViPham!K:K, NhatKy_ViPham!E:E, "12_Van_A", NhatKy_ViPham!F:F, B26, NhatKy_ViPham!C:C, "T18")</f>
        <v>100</v>
      </c>
      <c r="AJ26" s="6">
        <f>100 + SUMIFS(NhatKy_ViPham!J:J, NhatKy_ViPham!E:E, "12_Van_A", NhatKy_ViPham!F:F, B26, NhatKy_ViPham!C:C, "T19") - SUMIFS(NhatKy_ViPham!K:K, NhatKy_ViPham!E:E, "12_Van_A", NhatKy_ViPham!F:F, B26, NhatKy_ViPham!C:C, "T19")</f>
        <v>100</v>
      </c>
      <c r="AK26" s="6">
        <f>100 + SUMIFS(NhatKy_ViPham!J:J, NhatKy_ViPham!E:E, "12_Van_A", NhatKy_ViPham!F:F, B26, NhatKy_ViPham!C:C, "T20") - SUMIFS(NhatKy_ViPham!K:K, NhatKy_ViPham!E:E, "12_Van_A", NhatKy_ViPham!F:F, B26, NhatKy_ViPham!C:C, "T20")</f>
        <v>100</v>
      </c>
      <c r="AL26" s="6">
        <f>100 + SUMIFS(NhatKy_ViPham!J:J, NhatKy_ViPham!E:E, "12_Van_A", NhatKy_ViPham!F:F, B26, NhatKy_ViPham!C:C, "T21") - SUMIFS(NhatKy_ViPham!K:K, NhatKy_ViPham!E:E, "12_Van_A", NhatKy_ViPham!F:F, B26, NhatKy_ViPham!C:C, "T21")</f>
        <v>100</v>
      </c>
      <c r="AM26" s="6">
        <f>100 + SUMIFS(NhatKy_ViPham!J:J, NhatKy_ViPham!E:E, "12_Van_A", NhatKy_ViPham!F:F, B26, NhatKy_ViPham!C:C, "T22") - SUMIFS(NhatKy_ViPham!K:K, NhatKy_ViPham!E:E, "12_Van_A", NhatKy_ViPham!F:F, B26, NhatKy_ViPham!C:C, "T22")</f>
        <v>100</v>
      </c>
      <c r="AN26" s="6">
        <f>100 + SUMIFS(NhatKy_ViPham!J:J, NhatKy_ViPham!E:E, "12_Van_A", NhatKy_ViPham!F:F, B26, NhatKy_ViPham!C:C, "T23") - SUMIFS(NhatKy_ViPham!K:K, NhatKy_ViPham!E:E, "12_Van_A", NhatKy_ViPham!F:F, B26, NhatKy_ViPham!C:C, "T23")</f>
        <v>100</v>
      </c>
      <c r="AO26" s="6">
        <f>100 + SUMIFS(NhatKy_ViPham!J:J, NhatKy_ViPham!E:E, "12_Van_A", NhatKy_ViPham!F:F, B26, NhatKy_ViPham!C:C, "T24") - SUMIFS(NhatKy_ViPham!K:K, NhatKy_ViPham!E:E, "12_Van_A", NhatKy_ViPham!F:F, B26, NhatKy_ViPham!C:C, "T24")</f>
        <v>100</v>
      </c>
      <c r="AP26" s="6">
        <f>100 + SUMIFS(NhatKy_ViPham!J:J, NhatKy_ViPham!E:E, "12_Van_A", NhatKy_ViPham!F:F, B26, NhatKy_ViPham!C:C, "T25") - SUMIFS(NhatKy_ViPham!K:K, NhatKy_ViPham!E:E, "12_Van_A", NhatKy_ViPham!F:F, B26, NhatKy_ViPham!C:C, "T25")</f>
        <v>100</v>
      </c>
      <c r="AQ26" s="6">
        <f>100 + SUMIFS(NhatKy_ViPham!J:J, NhatKy_ViPham!E:E, "12_Van_A", NhatKy_ViPham!F:F, B26, NhatKy_ViPham!C:C, "T26") - SUMIFS(NhatKy_ViPham!K:K, NhatKy_ViPham!E:E, "12_Van_A", NhatKy_ViPham!F:F, B26, NhatKy_ViPham!C:C, "T26")</f>
        <v>100</v>
      </c>
      <c r="AR26" s="6">
        <f>100 + SUMIFS(NhatKy_ViPham!J:J, NhatKy_ViPham!E:E, "12_Van_A", NhatKy_ViPham!F:F, B26, NhatKy_ViPham!C:C, "T27") - SUMIFS(NhatKy_ViPham!K:K, NhatKy_ViPham!E:E, "12_Van_A", NhatKy_ViPham!F:F, B26, NhatKy_ViPham!C:C, "T27")</f>
        <v>100</v>
      </c>
      <c r="AS26" s="6">
        <f>100 + SUMIFS(NhatKy_ViPham!J:J, NhatKy_ViPham!E:E, "12_Van_A", NhatKy_ViPham!F:F, B26, NhatKy_ViPham!C:C, "T28") - SUMIFS(NhatKy_ViPham!K:K, NhatKy_ViPham!E:E, "12_Van_A", NhatKy_ViPham!F:F, B26, NhatKy_ViPham!C:C, "T28")</f>
        <v>100</v>
      </c>
      <c r="AT26" s="6">
        <f>100 + SUMIFS(NhatKy_ViPham!J:J, NhatKy_ViPham!E:E, "12_Van_A", NhatKy_ViPham!F:F, B26, NhatKy_ViPham!C:C, "T29") - SUMIFS(NhatKy_ViPham!K:K, NhatKy_ViPham!E:E, "12_Van_A", NhatKy_ViPham!F:F, B26, NhatKy_ViPham!C:C, "T29")</f>
        <v>100</v>
      </c>
      <c r="AU26" s="6">
        <f>100 + SUMIFS(NhatKy_ViPham!J:J, NhatKy_ViPham!E:E, "12_Van_A", NhatKy_ViPham!F:F, B26, NhatKy_ViPham!C:C, "T30") - SUMIFS(NhatKy_ViPham!K:K, NhatKy_ViPham!E:E, "12_Van_A", NhatKy_ViPham!F:F, B26, NhatKy_ViPham!C:C, "T30")</f>
        <v>100</v>
      </c>
      <c r="AV26" s="6">
        <f>100 + SUMIFS(NhatKy_ViPham!J:J, NhatKy_ViPham!E:E, "12_Van_A", NhatKy_ViPham!F:F, B26, NhatKy_ViPham!C:C, "T31") - SUMIFS(NhatKy_ViPham!K:K, NhatKy_ViPham!E:E, "12_Van_A", NhatKy_ViPham!F:F, B26, NhatKy_ViPham!C:C, "T31")</f>
        <v>100</v>
      </c>
      <c r="AW26" s="6">
        <f>100 + SUMIFS(NhatKy_ViPham!J:J, NhatKy_ViPham!E:E, "12_Van_A", NhatKy_ViPham!F:F, B26, NhatKy_ViPham!C:C, "T32") - SUMIFS(NhatKy_ViPham!K:K, NhatKy_ViPham!E:E, "12_Van_A", NhatKy_ViPham!F:F, B26, NhatKy_ViPham!C:C, "T32")</f>
        <v>100</v>
      </c>
      <c r="AX26" s="6">
        <f>100 + SUMIFS(NhatKy_ViPham!J:J, NhatKy_ViPham!E:E, "12_Van_A", NhatKy_ViPham!F:F, B26, NhatKy_ViPham!C:C, "T33") - SUMIFS(NhatKy_ViPham!K:K, NhatKy_ViPham!E:E, "12_Van_A", NhatKy_ViPham!F:F, B26, NhatKy_ViPham!C:C, "T33")</f>
        <v>100</v>
      </c>
      <c r="AY26" s="6">
        <f>100 + SUMIFS(NhatKy_ViPham!J:J, NhatKy_ViPham!E:E, "12_Van_A", NhatKy_ViPham!F:F, B26, NhatKy_ViPham!C:C, "T34") - SUMIFS(NhatKy_ViPham!K:K, NhatKy_ViPham!E:E, "12_Van_A", NhatKy_ViPham!F:F, B26, NhatKy_ViPham!C:C, "T34")</f>
        <v>100</v>
      </c>
      <c r="AZ26" s="6">
        <f>100 + SUMIFS(NhatKy_ViPham!J:J, NhatKy_ViPham!E:E, "12_Van_A", NhatKy_ViPham!F:F, B26, NhatKy_ViPham!C:C, "T35") - SUMIFS(NhatKy_ViPham!K:K, NhatKy_ViPham!E:E, "12_Van_A", NhatKy_ViPham!F:F, B26, NhatKy_ViPham!C:C, "T35")</f>
        <v>100</v>
      </c>
      <c r="BA26" s="12">
        <f t="shared" si="0"/>
        <v>100</v>
      </c>
      <c r="BB26" s="11" t="s">
        <v>430</v>
      </c>
      <c r="BC26" s="16" t="str">
        <f t="shared" si="1"/>
        <v>Tốt</v>
      </c>
      <c r="BD26" s="15" t="str">
        <f t="shared" si="2"/>
        <v>🟢 BÌNH THƯỜNG</v>
      </c>
    </row>
    <row r="27" spans="1:56" x14ac:dyDescent="0.25">
      <c r="A27" s="4">
        <v>19</v>
      </c>
      <c r="B27" s="10" t="s">
        <v>2729</v>
      </c>
      <c r="C27" s="4" t="s">
        <v>2730</v>
      </c>
      <c r="D27" s="4" t="s">
        <v>429</v>
      </c>
      <c r="E27" s="11" t="s">
        <v>430</v>
      </c>
      <c r="F27" s="7">
        <f>SUMIFS(NhatKy_ViPham!K:K, NhatKy_ViPham!E:E, "12_Van_A", NhatKy_ViPham!F:F, B27, NhatKy_ViPham!H:H, "L01")</f>
        <v>0</v>
      </c>
      <c r="G27" s="7">
        <f>SUMIFS(NhatKy_ViPham!K:K, NhatKy_ViPham!E:E, "12_Van_A", NhatKy_ViPham!F:F, B27, NhatKy_ViPham!H:H, "L02")</f>
        <v>0</v>
      </c>
      <c r="H27" s="7">
        <f>SUMIFS(NhatKy_ViPham!K:K, NhatKy_ViPham!E:E, "12_Van_A", NhatKy_ViPham!F:F, B27, NhatKy_ViPham!H:H, "L03")</f>
        <v>0</v>
      </c>
      <c r="I27" s="7">
        <f>SUMIFS(NhatKy_ViPham!K:K, NhatKy_ViPham!E:E, "12_Van_A", NhatKy_ViPham!F:F, B27, NhatKy_ViPham!H:H, "L04")</f>
        <v>0</v>
      </c>
      <c r="J27" s="7">
        <f>SUMIFS(NhatKy_ViPham!K:K, NhatKy_ViPham!E:E, "12_Van_A", NhatKy_ViPham!F:F, B27, NhatKy_ViPham!H:H, "L05")</f>
        <v>0</v>
      </c>
      <c r="K27" s="7">
        <f>SUMIFS(NhatKy_ViPham!K:K, NhatKy_ViPham!E:E, "12_Van_A", NhatKy_ViPham!F:F, B27, NhatKy_ViPham!H:H, "L06")</f>
        <v>0</v>
      </c>
      <c r="L27" s="7">
        <f>SUMIFS(NhatKy_ViPham!K:K, NhatKy_ViPham!E:E, "12_Van_A", NhatKy_ViPham!F:F, B27, NhatKy_ViPham!H:H, "L07")</f>
        <v>0</v>
      </c>
      <c r="M27" s="7">
        <f>SUMIFS(NhatKy_ViPham!K:K, NhatKy_ViPham!E:E, "12_Van_A", NhatKy_ViPham!F:F, B27, NhatKy_ViPham!H:H, "L08")</f>
        <v>0</v>
      </c>
      <c r="N27" s="7">
        <f>SUMIFS(NhatKy_ViPham!K:K, NhatKy_ViPham!E:E, "12_Van_A", NhatKy_ViPham!F:F, B27, NhatKy_ViPham!H:H, "L09")</f>
        <v>0</v>
      </c>
      <c r="O27" s="7">
        <f>SUMIFS(NhatKy_ViPham!K:K, NhatKy_ViPham!E:E, "12_Van_A", NhatKy_ViPham!F:F, B27, NhatKy_ViPham!H:H, "L10")</f>
        <v>0</v>
      </c>
      <c r="P27" s="12">
        <f>SUMIFS(NhatKy_ViPham!J:J, NhatKy_ViPham!E:E, "12_Van_A", NhatKy_ViPham!F:F, B27)</f>
        <v>0</v>
      </c>
      <c r="Q27" s="13">
        <f>SUMIFS(NhatKy_ViPham!K:K, NhatKy_ViPham!E:E, "12_Van_A", NhatKy_ViPham!F:F, B27)</f>
        <v>0</v>
      </c>
      <c r="R27" s="7">
        <f>100 + SUMIFS(NhatKy_ViPham!J:J, NhatKy_ViPham!E:E, "12_Van_A", NhatKy_ViPham!F:F, B27, NhatKy_ViPham!C:C, "T1") - SUMIFS(NhatKy_ViPham!K:K, NhatKy_ViPham!E:E, "12_Van_A", NhatKy_ViPham!F:F, B27, NhatKy_ViPham!C:C, "T1")</f>
        <v>100</v>
      </c>
      <c r="S27" s="7">
        <f>100 + SUMIFS(NhatKy_ViPham!J:J, NhatKy_ViPham!E:E, "12_Van_A", NhatKy_ViPham!F:F, B27, NhatKy_ViPham!C:C, "T2") - SUMIFS(NhatKy_ViPham!K:K, NhatKy_ViPham!E:E, "12_Van_A", NhatKy_ViPham!F:F, B27, NhatKy_ViPham!C:C, "T2")</f>
        <v>100</v>
      </c>
      <c r="T27" s="7">
        <f>100 + SUMIFS(NhatKy_ViPham!J:J, NhatKy_ViPham!E:E, "12_Van_A", NhatKy_ViPham!F:F, B27, NhatKy_ViPham!C:C, "T3") - SUMIFS(NhatKy_ViPham!K:K, NhatKy_ViPham!E:E, "12_Van_A", NhatKy_ViPham!F:F, B27, NhatKy_ViPham!C:C, "T3")</f>
        <v>100</v>
      </c>
      <c r="U27" s="7">
        <f>100 + SUMIFS(NhatKy_ViPham!J:J, NhatKy_ViPham!E:E, "12_Van_A", NhatKy_ViPham!F:F, B27, NhatKy_ViPham!C:C, "T4") - SUMIFS(NhatKy_ViPham!K:K, NhatKy_ViPham!E:E, "12_Van_A", NhatKy_ViPham!F:F, B27, NhatKy_ViPham!C:C, "T4")</f>
        <v>100</v>
      </c>
      <c r="V27" s="7">
        <f>100 + SUMIFS(NhatKy_ViPham!J:J, NhatKy_ViPham!E:E, "12_Van_A", NhatKy_ViPham!F:F, B27, NhatKy_ViPham!C:C, "T5") - SUMIFS(NhatKy_ViPham!K:K, NhatKy_ViPham!E:E, "12_Van_A", NhatKy_ViPham!F:F, B27, NhatKy_ViPham!C:C, "T5")</f>
        <v>100</v>
      </c>
      <c r="W27" s="7">
        <f>100 + SUMIFS(NhatKy_ViPham!J:J, NhatKy_ViPham!E:E, "12_Van_A", NhatKy_ViPham!F:F, B27, NhatKy_ViPham!C:C, "T6") - SUMIFS(NhatKy_ViPham!K:K, NhatKy_ViPham!E:E, "12_Van_A", NhatKy_ViPham!F:F, B27, NhatKy_ViPham!C:C, "T6")</f>
        <v>100</v>
      </c>
      <c r="X27" s="7">
        <f>100 + SUMIFS(NhatKy_ViPham!J:J, NhatKy_ViPham!E:E, "12_Van_A", NhatKy_ViPham!F:F, B27, NhatKy_ViPham!C:C, "T7") - SUMIFS(NhatKy_ViPham!K:K, NhatKy_ViPham!E:E, "12_Van_A", NhatKy_ViPham!F:F, B27, NhatKy_ViPham!C:C, "T7")</f>
        <v>100</v>
      </c>
      <c r="Y27" s="7">
        <f>100 + SUMIFS(NhatKy_ViPham!J:J, NhatKy_ViPham!E:E, "12_Van_A", NhatKy_ViPham!F:F, B27, NhatKy_ViPham!C:C, "T8") - SUMIFS(NhatKy_ViPham!K:K, NhatKy_ViPham!E:E, "12_Van_A", NhatKy_ViPham!F:F, B27, NhatKy_ViPham!C:C, "T8")</f>
        <v>100</v>
      </c>
      <c r="Z27" s="7">
        <f>100 + SUMIFS(NhatKy_ViPham!J:J, NhatKy_ViPham!E:E, "12_Van_A", NhatKy_ViPham!F:F, B27, NhatKy_ViPham!C:C, "T9") - SUMIFS(NhatKy_ViPham!K:K, NhatKy_ViPham!E:E, "12_Van_A", NhatKy_ViPham!F:F, B27, NhatKy_ViPham!C:C, "T9")</f>
        <v>100</v>
      </c>
      <c r="AA27" s="7">
        <f>100 + SUMIFS(NhatKy_ViPham!J:J, NhatKy_ViPham!E:E, "12_Van_A", NhatKy_ViPham!F:F, B27, NhatKy_ViPham!C:C, "T10") - SUMIFS(NhatKy_ViPham!K:K, NhatKy_ViPham!E:E, "12_Van_A", NhatKy_ViPham!F:F, B27, NhatKy_ViPham!C:C, "T10")</f>
        <v>100</v>
      </c>
      <c r="AB27" s="7">
        <f>100 + SUMIFS(NhatKy_ViPham!J:J, NhatKy_ViPham!E:E, "12_Van_A", NhatKy_ViPham!F:F, B27, NhatKy_ViPham!C:C, "T11") - SUMIFS(NhatKy_ViPham!K:K, NhatKy_ViPham!E:E, "12_Van_A", NhatKy_ViPham!F:F, B27, NhatKy_ViPham!C:C, "T11")</f>
        <v>100</v>
      </c>
      <c r="AC27" s="7">
        <f>100 + SUMIFS(NhatKy_ViPham!J:J, NhatKy_ViPham!E:E, "12_Van_A", NhatKy_ViPham!F:F, B27, NhatKy_ViPham!C:C, "T12") - SUMIFS(NhatKy_ViPham!K:K, NhatKy_ViPham!E:E, "12_Van_A", NhatKy_ViPham!F:F, B27, NhatKy_ViPham!C:C, "T12")</f>
        <v>100</v>
      </c>
      <c r="AD27" s="7">
        <f>100 + SUMIFS(NhatKy_ViPham!J:J, NhatKy_ViPham!E:E, "12_Van_A", NhatKy_ViPham!F:F, B27, NhatKy_ViPham!C:C, "T13") - SUMIFS(NhatKy_ViPham!K:K, NhatKy_ViPham!E:E, "12_Van_A", NhatKy_ViPham!F:F, B27, NhatKy_ViPham!C:C, "T13")</f>
        <v>100</v>
      </c>
      <c r="AE27" s="7">
        <f>100 + SUMIFS(NhatKy_ViPham!J:J, NhatKy_ViPham!E:E, "12_Van_A", NhatKy_ViPham!F:F, B27, NhatKy_ViPham!C:C, "T14") - SUMIFS(NhatKy_ViPham!K:K, NhatKy_ViPham!E:E, "12_Van_A", NhatKy_ViPham!F:F, B27, NhatKy_ViPham!C:C, "T14")</f>
        <v>100</v>
      </c>
      <c r="AF27" s="7">
        <f>100 + SUMIFS(NhatKy_ViPham!J:J, NhatKy_ViPham!E:E, "12_Van_A", NhatKy_ViPham!F:F, B27, NhatKy_ViPham!C:C, "T15") - SUMIFS(NhatKy_ViPham!K:K, NhatKy_ViPham!E:E, "12_Van_A", NhatKy_ViPham!F:F, B27, NhatKy_ViPham!C:C, "T15")</f>
        <v>100</v>
      </c>
      <c r="AG27" s="7">
        <f>100 + SUMIFS(NhatKy_ViPham!J:J, NhatKy_ViPham!E:E, "12_Van_A", NhatKy_ViPham!F:F, B27, NhatKy_ViPham!C:C, "T16") - SUMIFS(NhatKy_ViPham!K:K, NhatKy_ViPham!E:E, "12_Van_A", NhatKy_ViPham!F:F, B27, NhatKy_ViPham!C:C, "T16")</f>
        <v>100</v>
      </c>
      <c r="AH27" s="7">
        <f>100 + SUMIFS(NhatKy_ViPham!J:J, NhatKy_ViPham!E:E, "12_Van_A", NhatKy_ViPham!F:F, B27, NhatKy_ViPham!C:C, "T17") - SUMIFS(NhatKy_ViPham!K:K, NhatKy_ViPham!E:E, "12_Van_A", NhatKy_ViPham!F:F, B27, NhatKy_ViPham!C:C, "T17")</f>
        <v>100</v>
      </c>
      <c r="AI27" s="7">
        <f>100 + SUMIFS(NhatKy_ViPham!J:J, NhatKy_ViPham!E:E, "12_Van_A", NhatKy_ViPham!F:F, B27, NhatKy_ViPham!C:C, "T18") - SUMIFS(NhatKy_ViPham!K:K, NhatKy_ViPham!E:E, "12_Van_A", NhatKy_ViPham!F:F, B27, NhatKy_ViPham!C:C, "T18")</f>
        <v>100</v>
      </c>
      <c r="AJ27" s="7">
        <f>100 + SUMIFS(NhatKy_ViPham!J:J, NhatKy_ViPham!E:E, "12_Van_A", NhatKy_ViPham!F:F, B27, NhatKy_ViPham!C:C, "T19") - SUMIFS(NhatKy_ViPham!K:K, NhatKy_ViPham!E:E, "12_Van_A", NhatKy_ViPham!F:F, B27, NhatKy_ViPham!C:C, "T19")</f>
        <v>100</v>
      </c>
      <c r="AK27" s="7">
        <f>100 + SUMIFS(NhatKy_ViPham!J:J, NhatKy_ViPham!E:E, "12_Van_A", NhatKy_ViPham!F:F, B27, NhatKy_ViPham!C:C, "T20") - SUMIFS(NhatKy_ViPham!K:K, NhatKy_ViPham!E:E, "12_Van_A", NhatKy_ViPham!F:F, B27, NhatKy_ViPham!C:C, "T20")</f>
        <v>100</v>
      </c>
      <c r="AL27" s="7">
        <f>100 + SUMIFS(NhatKy_ViPham!J:J, NhatKy_ViPham!E:E, "12_Van_A", NhatKy_ViPham!F:F, B27, NhatKy_ViPham!C:C, "T21") - SUMIFS(NhatKy_ViPham!K:K, NhatKy_ViPham!E:E, "12_Van_A", NhatKy_ViPham!F:F, B27, NhatKy_ViPham!C:C, "T21")</f>
        <v>100</v>
      </c>
      <c r="AM27" s="7">
        <f>100 + SUMIFS(NhatKy_ViPham!J:J, NhatKy_ViPham!E:E, "12_Van_A", NhatKy_ViPham!F:F, B27, NhatKy_ViPham!C:C, "T22") - SUMIFS(NhatKy_ViPham!K:K, NhatKy_ViPham!E:E, "12_Van_A", NhatKy_ViPham!F:F, B27, NhatKy_ViPham!C:C, "T22")</f>
        <v>100</v>
      </c>
      <c r="AN27" s="7">
        <f>100 + SUMIFS(NhatKy_ViPham!J:J, NhatKy_ViPham!E:E, "12_Van_A", NhatKy_ViPham!F:F, B27, NhatKy_ViPham!C:C, "T23") - SUMIFS(NhatKy_ViPham!K:K, NhatKy_ViPham!E:E, "12_Van_A", NhatKy_ViPham!F:F, B27, NhatKy_ViPham!C:C, "T23")</f>
        <v>100</v>
      </c>
      <c r="AO27" s="7">
        <f>100 + SUMIFS(NhatKy_ViPham!J:J, NhatKy_ViPham!E:E, "12_Van_A", NhatKy_ViPham!F:F, B27, NhatKy_ViPham!C:C, "T24") - SUMIFS(NhatKy_ViPham!K:K, NhatKy_ViPham!E:E, "12_Van_A", NhatKy_ViPham!F:F, B27, NhatKy_ViPham!C:C, "T24")</f>
        <v>100</v>
      </c>
      <c r="AP27" s="7">
        <f>100 + SUMIFS(NhatKy_ViPham!J:J, NhatKy_ViPham!E:E, "12_Van_A", NhatKy_ViPham!F:F, B27, NhatKy_ViPham!C:C, "T25") - SUMIFS(NhatKy_ViPham!K:K, NhatKy_ViPham!E:E, "12_Van_A", NhatKy_ViPham!F:F, B27, NhatKy_ViPham!C:C, "T25")</f>
        <v>100</v>
      </c>
      <c r="AQ27" s="7">
        <f>100 + SUMIFS(NhatKy_ViPham!J:J, NhatKy_ViPham!E:E, "12_Van_A", NhatKy_ViPham!F:F, B27, NhatKy_ViPham!C:C, "T26") - SUMIFS(NhatKy_ViPham!K:K, NhatKy_ViPham!E:E, "12_Van_A", NhatKy_ViPham!F:F, B27, NhatKy_ViPham!C:C, "T26")</f>
        <v>100</v>
      </c>
      <c r="AR27" s="7">
        <f>100 + SUMIFS(NhatKy_ViPham!J:J, NhatKy_ViPham!E:E, "12_Van_A", NhatKy_ViPham!F:F, B27, NhatKy_ViPham!C:C, "T27") - SUMIFS(NhatKy_ViPham!K:K, NhatKy_ViPham!E:E, "12_Van_A", NhatKy_ViPham!F:F, B27, NhatKy_ViPham!C:C, "T27")</f>
        <v>100</v>
      </c>
      <c r="AS27" s="7">
        <f>100 + SUMIFS(NhatKy_ViPham!J:J, NhatKy_ViPham!E:E, "12_Van_A", NhatKy_ViPham!F:F, B27, NhatKy_ViPham!C:C, "T28") - SUMIFS(NhatKy_ViPham!K:K, NhatKy_ViPham!E:E, "12_Van_A", NhatKy_ViPham!F:F, B27, NhatKy_ViPham!C:C, "T28")</f>
        <v>100</v>
      </c>
      <c r="AT27" s="7">
        <f>100 + SUMIFS(NhatKy_ViPham!J:J, NhatKy_ViPham!E:E, "12_Van_A", NhatKy_ViPham!F:F, B27, NhatKy_ViPham!C:C, "T29") - SUMIFS(NhatKy_ViPham!K:K, NhatKy_ViPham!E:E, "12_Van_A", NhatKy_ViPham!F:F, B27, NhatKy_ViPham!C:C, "T29")</f>
        <v>100</v>
      </c>
      <c r="AU27" s="7">
        <f>100 + SUMIFS(NhatKy_ViPham!J:J, NhatKy_ViPham!E:E, "12_Van_A", NhatKy_ViPham!F:F, B27, NhatKy_ViPham!C:C, "T30") - SUMIFS(NhatKy_ViPham!K:K, NhatKy_ViPham!E:E, "12_Van_A", NhatKy_ViPham!F:F, B27, NhatKy_ViPham!C:C, "T30")</f>
        <v>100</v>
      </c>
      <c r="AV27" s="7">
        <f>100 + SUMIFS(NhatKy_ViPham!J:J, NhatKy_ViPham!E:E, "12_Van_A", NhatKy_ViPham!F:F, B27, NhatKy_ViPham!C:C, "T31") - SUMIFS(NhatKy_ViPham!K:K, NhatKy_ViPham!E:E, "12_Van_A", NhatKy_ViPham!F:F, B27, NhatKy_ViPham!C:C, "T31")</f>
        <v>100</v>
      </c>
      <c r="AW27" s="7">
        <f>100 + SUMIFS(NhatKy_ViPham!J:J, NhatKy_ViPham!E:E, "12_Van_A", NhatKy_ViPham!F:F, B27, NhatKy_ViPham!C:C, "T32") - SUMIFS(NhatKy_ViPham!K:K, NhatKy_ViPham!E:E, "12_Van_A", NhatKy_ViPham!F:F, B27, NhatKy_ViPham!C:C, "T32")</f>
        <v>100</v>
      </c>
      <c r="AX27" s="7">
        <f>100 + SUMIFS(NhatKy_ViPham!J:J, NhatKy_ViPham!E:E, "12_Van_A", NhatKy_ViPham!F:F, B27, NhatKy_ViPham!C:C, "T33") - SUMIFS(NhatKy_ViPham!K:K, NhatKy_ViPham!E:E, "12_Van_A", NhatKy_ViPham!F:F, B27, NhatKy_ViPham!C:C, "T33")</f>
        <v>100</v>
      </c>
      <c r="AY27" s="7">
        <f>100 + SUMIFS(NhatKy_ViPham!J:J, NhatKy_ViPham!E:E, "12_Van_A", NhatKy_ViPham!F:F, B27, NhatKy_ViPham!C:C, "T34") - SUMIFS(NhatKy_ViPham!K:K, NhatKy_ViPham!E:E, "12_Van_A", NhatKy_ViPham!F:F, B27, NhatKy_ViPham!C:C, "T34")</f>
        <v>100</v>
      </c>
      <c r="AZ27" s="7">
        <f>100 + SUMIFS(NhatKy_ViPham!J:J, NhatKy_ViPham!E:E, "12_Van_A", NhatKy_ViPham!F:F, B27, NhatKy_ViPham!C:C, "T35") - SUMIFS(NhatKy_ViPham!K:K, NhatKy_ViPham!E:E, "12_Van_A", NhatKy_ViPham!F:F, B27, NhatKy_ViPham!C:C, "T35")</f>
        <v>100</v>
      </c>
      <c r="BA27" s="12">
        <f t="shared" si="0"/>
        <v>100</v>
      </c>
      <c r="BB27" s="11" t="s">
        <v>430</v>
      </c>
      <c r="BC27" s="14" t="str">
        <f t="shared" si="1"/>
        <v>Tốt</v>
      </c>
      <c r="BD27" s="10" t="str">
        <f t="shared" si="2"/>
        <v>🟢 BÌNH THƯỜNG</v>
      </c>
    </row>
    <row r="28" spans="1:56" x14ac:dyDescent="0.25">
      <c r="A28" s="5">
        <v>20</v>
      </c>
      <c r="B28" s="15" t="s">
        <v>1087</v>
      </c>
      <c r="C28" s="5" t="s">
        <v>2731</v>
      </c>
      <c r="D28" s="5" t="s">
        <v>429</v>
      </c>
      <c r="E28" s="11" t="s">
        <v>430</v>
      </c>
      <c r="F28" s="6">
        <f>SUMIFS(NhatKy_ViPham!K:K, NhatKy_ViPham!E:E, "12_Van_A", NhatKy_ViPham!F:F, B28, NhatKy_ViPham!H:H, "L01")</f>
        <v>0</v>
      </c>
      <c r="G28" s="6">
        <f>SUMIFS(NhatKy_ViPham!K:K, NhatKy_ViPham!E:E, "12_Van_A", NhatKy_ViPham!F:F, B28, NhatKy_ViPham!H:H, "L02")</f>
        <v>0</v>
      </c>
      <c r="H28" s="6">
        <f>SUMIFS(NhatKy_ViPham!K:K, NhatKy_ViPham!E:E, "12_Van_A", NhatKy_ViPham!F:F, B28, NhatKy_ViPham!H:H, "L03")</f>
        <v>0</v>
      </c>
      <c r="I28" s="6">
        <f>SUMIFS(NhatKy_ViPham!K:K, NhatKy_ViPham!E:E, "12_Van_A", NhatKy_ViPham!F:F, B28, NhatKy_ViPham!H:H, "L04")</f>
        <v>0</v>
      </c>
      <c r="J28" s="6">
        <f>SUMIFS(NhatKy_ViPham!K:K, NhatKy_ViPham!E:E, "12_Van_A", NhatKy_ViPham!F:F, B28, NhatKy_ViPham!H:H, "L05")</f>
        <v>0</v>
      </c>
      <c r="K28" s="6">
        <f>SUMIFS(NhatKy_ViPham!K:K, NhatKy_ViPham!E:E, "12_Van_A", NhatKy_ViPham!F:F, B28, NhatKy_ViPham!H:H, "L06")</f>
        <v>0</v>
      </c>
      <c r="L28" s="6">
        <f>SUMIFS(NhatKy_ViPham!K:K, NhatKy_ViPham!E:E, "12_Van_A", NhatKy_ViPham!F:F, B28, NhatKy_ViPham!H:H, "L07")</f>
        <v>0</v>
      </c>
      <c r="M28" s="6">
        <f>SUMIFS(NhatKy_ViPham!K:K, NhatKy_ViPham!E:E, "12_Van_A", NhatKy_ViPham!F:F, B28, NhatKy_ViPham!H:H, "L08")</f>
        <v>0</v>
      </c>
      <c r="N28" s="6">
        <f>SUMIFS(NhatKy_ViPham!K:K, NhatKy_ViPham!E:E, "12_Van_A", NhatKy_ViPham!F:F, B28, NhatKy_ViPham!H:H, "L09")</f>
        <v>0</v>
      </c>
      <c r="O28" s="6">
        <f>SUMIFS(NhatKy_ViPham!K:K, NhatKy_ViPham!E:E, "12_Van_A", NhatKy_ViPham!F:F, B28, NhatKy_ViPham!H:H, "L10")</f>
        <v>0</v>
      </c>
      <c r="P28" s="12">
        <f>SUMIFS(NhatKy_ViPham!J:J, NhatKy_ViPham!E:E, "12_Van_A", NhatKy_ViPham!F:F, B28)</f>
        <v>0</v>
      </c>
      <c r="Q28" s="13">
        <f>SUMIFS(NhatKy_ViPham!K:K, NhatKy_ViPham!E:E, "12_Van_A", NhatKy_ViPham!F:F, B28)</f>
        <v>0</v>
      </c>
      <c r="R28" s="6">
        <f>100 + SUMIFS(NhatKy_ViPham!J:J, NhatKy_ViPham!E:E, "12_Van_A", NhatKy_ViPham!F:F, B28, NhatKy_ViPham!C:C, "T1") - SUMIFS(NhatKy_ViPham!K:K, NhatKy_ViPham!E:E, "12_Van_A", NhatKy_ViPham!F:F, B28, NhatKy_ViPham!C:C, "T1")</f>
        <v>100</v>
      </c>
      <c r="S28" s="6">
        <f>100 + SUMIFS(NhatKy_ViPham!J:J, NhatKy_ViPham!E:E, "12_Van_A", NhatKy_ViPham!F:F, B28, NhatKy_ViPham!C:C, "T2") - SUMIFS(NhatKy_ViPham!K:K, NhatKy_ViPham!E:E, "12_Van_A", NhatKy_ViPham!F:F, B28, NhatKy_ViPham!C:C, "T2")</f>
        <v>100</v>
      </c>
      <c r="T28" s="6">
        <f>100 + SUMIFS(NhatKy_ViPham!J:J, NhatKy_ViPham!E:E, "12_Van_A", NhatKy_ViPham!F:F, B28, NhatKy_ViPham!C:C, "T3") - SUMIFS(NhatKy_ViPham!K:K, NhatKy_ViPham!E:E, "12_Van_A", NhatKy_ViPham!F:F, B28, NhatKy_ViPham!C:C, "T3")</f>
        <v>100</v>
      </c>
      <c r="U28" s="6">
        <f>100 + SUMIFS(NhatKy_ViPham!J:J, NhatKy_ViPham!E:E, "12_Van_A", NhatKy_ViPham!F:F, B28, NhatKy_ViPham!C:C, "T4") - SUMIFS(NhatKy_ViPham!K:K, NhatKy_ViPham!E:E, "12_Van_A", NhatKy_ViPham!F:F, B28, NhatKy_ViPham!C:C, "T4")</f>
        <v>100</v>
      </c>
      <c r="V28" s="6">
        <f>100 + SUMIFS(NhatKy_ViPham!J:J, NhatKy_ViPham!E:E, "12_Van_A", NhatKy_ViPham!F:F, B28, NhatKy_ViPham!C:C, "T5") - SUMIFS(NhatKy_ViPham!K:K, NhatKy_ViPham!E:E, "12_Van_A", NhatKy_ViPham!F:F, B28, NhatKy_ViPham!C:C, "T5")</f>
        <v>100</v>
      </c>
      <c r="W28" s="6">
        <f>100 + SUMIFS(NhatKy_ViPham!J:J, NhatKy_ViPham!E:E, "12_Van_A", NhatKy_ViPham!F:F, B28, NhatKy_ViPham!C:C, "T6") - SUMIFS(NhatKy_ViPham!K:K, NhatKy_ViPham!E:E, "12_Van_A", NhatKy_ViPham!F:F, B28, NhatKy_ViPham!C:C, "T6")</f>
        <v>100</v>
      </c>
      <c r="X28" s="6">
        <f>100 + SUMIFS(NhatKy_ViPham!J:J, NhatKy_ViPham!E:E, "12_Van_A", NhatKy_ViPham!F:F, B28, NhatKy_ViPham!C:C, "T7") - SUMIFS(NhatKy_ViPham!K:K, NhatKy_ViPham!E:E, "12_Van_A", NhatKy_ViPham!F:F, B28, NhatKy_ViPham!C:C, "T7")</f>
        <v>100</v>
      </c>
      <c r="Y28" s="6">
        <f>100 + SUMIFS(NhatKy_ViPham!J:J, NhatKy_ViPham!E:E, "12_Van_A", NhatKy_ViPham!F:F, B28, NhatKy_ViPham!C:C, "T8") - SUMIFS(NhatKy_ViPham!K:K, NhatKy_ViPham!E:E, "12_Van_A", NhatKy_ViPham!F:F, B28, NhatKy_ViPham!C:C, "T8")</f>
        <v>100</v>
      </c>
      <c r="Z28" s="6">
        <f>100 + SUMIFS(NhatKy_ViPham!J:J, NhatKy_ViPham!E:E, "12_Van_A", NhatKy_ViPham!F:F, B28, NhatKy_ViPham!C:C, "T9") - SUMIFS(NhatKy_ViPham!K:K, NhatKy_ViPham!E:E, "12_Van_A", NhatKy_ViPham!F:F, B28, NhatKy_ViPham!C:C, "T9")</f>
        <v>100</v>
      </c>
      <c r="AA28" s="6">
        <f>100 + SUMIFS(NhatKy_ViPham!J:J, NhatKy_ViPham!E:E, "12_Van_A", NhatKy_ViPham!F:F, B28, NhatKy_ViPham!C:C, "T10") - SUMIFS(NhatKy_ViPham!K:K, NhatKy_ViPham!E:E, "12_Van_A", NhatKy_ViPham!F:F, B28, NhatKy_ViPham!C:C, "T10")</f>
        <v>100</v>
      </c>
      <c r="AB28" s="6">
        <f>100 + SUMIFS(NhatKy_ViPham!J:J, NhatKy_ViPham!E:E, "12_Van_A", NhatKy_ViPham!F:F, B28, NhatKy_ViPham!C:C, "T11") - SUMIFS(NhatKy_ViPham!K:K, NhatKy_ViPham!E:E, "12_Van_A", NhatKy_ViPham!F:F, B28, NhatKy_ViPham!C:C, "T11")</f>
        <v>100</v>
      </c>
      <c r="AC28" s="6">
        <f>100 + SUMIFS(NhatKy_ViPham!J:J, NhatKy_ViPham!E:E, "12_Van_A", NhatKy_ViPham!F:F, B28, NhatKy_ViPham!C:C, "T12") - SUMIFS(NhatKy_ViPham!K:K, NhatKy_ViPham!E:E, "12_Van_A", NhatKy_ViPham!F:F, B28, NhatKy_ViPham!C:C, "T12")</f>
        <v>100</v>
      </c>
      <c r="AD28" s="6">
        <f>100 + SUMIFS(NhatKy_ViPham!J:J, NhatKy_ViPham!E:E, "12_Van_A", NhatKy_ViPham!F:F, B28, NhatKy_ViPham!C:C, "T13") - SUMIFS(NhatKy_ViPham!K:K, NhatKy_ViPham!E:E, "12_Van_A", NhatKy_ViPham!F:F, B28, NhatKy_ViPham!C:C, "T13")</f>
        <v>100</v>
      </c>
      <c r="AE28" s="6">
        <f>100 + SUMIFS(NhatKy_ViPham!J:J, NhatKy_ViPham!E:E, "12_Van_A", NhatKy_ViPham!F:F, B28, NhatKy_ViPham!C:C, "T14") - SUMIFS(NhatKy_ViPham!K:K, NhatKy_ViPham!E:E, "12_Van_A", NhatKy_ViPham!F:F, B28, NhatKy_ViPham!C:C, "T14")</f>
        <v>100</v>
      </c>
      <c r="AF28" s="6">
        <f>100 + SUMIFS(NhatKy_ViPham!J:J, NhatKy_ViPham!E:E, "12_Van_A", NhatKy_ViPham!F:F, B28, NhatKy_ViPham!C:C, "T15") - SUMIFS(NhatKy_ViPham!K:K, NhatKy_ViPham!E:E, "12_Van_A", NhatKy_ViPham!F:F, B28, NhatKy_ViPham!C:C, "T15")</f>
        <v>100</v>
      </c>
      <c r="AG28" s="6">
        <f>100 + SUMIFS(NhatKy_ViPham!J:J, NhatKy_ViPham!E:E, "12_Van_A", NhatKy_ViPham!F:F, B28, NhatKy_ViPham!C:C, "T16") - SUMIFS(NhatKy_ViPham!K:K, NhatKy_ViPham!E:E, "12_Van_A", NhatKy_ViPham!F:F, B28, NhatKy_ViPham!C:C, "T16")</f>
        <v>100</v>
      </c>
      <c r="AH28" s="6">
        <f>100 + SUMIFS(NhatKy_ViPham!J:J, NhatKy_ViPham!E:E, "12_Van_A", NhatKy_ViPham!F:F, B28, NhatKy_ViPham!C:C, "T17") - SUMIFS(NhatKy_ViPham!K:K, NhatKy_ViPham!E:E, "12_Van_A", NhatKy_ViPham!F:F, B28, NhatKy_ViPham!C:C, "T17")</f>
        <v>100</v>
      </c>
      <c r="AI28" s="6">
        <f>100 + SUMIFS(NhatKy_ViPham!J:J, NhatKy_ViPham!E:E, "12_Van_A", NhatKy_ViPham!F:F, B28, NhatKy_ViPham!C:C, "T18") - SUMIFS(NhatKy_ViPham!K:K, NhatKy_ViPham!E:E, "12_Van_A", NhatKy_ViPham!F:F, B28, NhatKy_ViPham!C:C, "T18")</f>
        <v>100</v>
      </c>
      <c r="AJ28" s="6">
        <f>100 + SUMIFS(NhatKy_ViPham!J:J, NhatKy_ViPham!E:E, "12_Van_A", NhatKy_ViPham!F:F, B28, NhatKy_ViPham!C:C, "T19") - SUMIFS(NhatKy_ViPham!K:K, NhatKy_ViPham!E:E, "12_Van_A", NhatKy_ViPham!F:F, B28, NhatKy_ViPham!C:C, "T19")</f>
        <v>100</v>
      </c>
      <c r="AK28" s="6">
        <f>100 + SUMIFS(NhatKy_ViPham!J:J, NhatKy_ViPham!E:E, "12_Van_A", NhatKy_ViPham!F:F, B28, NhatKy_ViPham!C:C, "T20") - SUMIFS(NhatKy_ViPham!K:K, NhatKy_ViPham!E:E, "12_Van_A", NhatKy_ViPham!F:F, B28, NhatKy_ViPham!C:C, "T20")</f>
        <v>100</v>
      </c>
      <c r="AL28" s="6">
        <f>100 + SUMIFS(NhatKy_ViPham!J:J, NhatKy_ViPham!E:E, "12_Van_A", NhatKy_ViPham!F:F, B28, NhatKy_ViPham!C:C, "T21") - SUMIFS(NhatKy_ViPham!K:K, NhatKy_ViPham!E:E, "12_Van_A", NhatKy_ViPham!F:F, B28, NhatKy_ViPham!C:C, "T21")</f>
        <v>100</v>
      </c>
      <c r="AM28" s="6">
        <f>100 + SUMIFS(NhatKy_ViPham!J:J, NhatKy_ViPham!E:E, "12_Van_A", NhatKy_ViPham!F:F, B28, NhatKy_ViPham!C:C, "T22") - SUMIFS(NhatKy_ViPham!K:K, NhatKy_ViPham!E:E, "12_Van_A", NhatKy_ViPham!F:F, B28, NhatKy_ViPham!C:C, "T22")</f>
        <v>100</v>
      </c>
      <c r="AN28" s="6">
        <f>100 + SUMIFS(NhatKy_ViPham!J:J, NhatKy_ViPham!E:E, "12_Van_A", NhatKy_ViPham!F:F, B28, NhatKy_ViPham!C:C, "T23") - SUMIFS(NhatKy_ViPham!K:K, NhatKy_ViPham!E:E, "12_Van_A", NhatKy_ViPham!F:F, B28, NhatKy_ViPham!C:C, "T23")</f>
        <v>100</v>
      </c>
      <c r="AO28" s="6">
        <f>100 + SUMIFS(NhatKy_ViPham!J:J, NhatKy_ViPham!E:E, "12_Van_A", NhatKy_ViPham!F:F, B28, NhatKy_ViPham!C:C, "T24") - SUMIFS(NhatKy_ViPham!K:K, NhatKy_ViPham!E:E, "12_Van_A", NhatKy_ViPham!F:F, B28, NhatKy_ViPham!C:C, "T24")</f>
        <v>100</v>
      </c>
      <c r="AP28" s="6">
        <f>100 + SUMIFS(NhatKy_ViPham!J:J, NhatKy_ViPham!E:E, "12_Van_A", NhatKy_ViPham!F:F, B28, NhatKy_ViPham!C:C, "T25") - SUMIFS(NhatKy_ViPham!K:K, NhatKy_ViPham!E:E, "12_Van_A", NhatKy_ViPham!F:F, B28, NhatKy_ViPham!C:C, "T25")</f>
        <v>100</v>
      </c>
      <c r="AQ28" s="6">
        <f>100 + SUMIFS(NhatKy_ViPham!J:J, NhatKy_ViPham!E:E, "12_Van_A", NhatKy_ViPham!F:F, B28, NhatKy_ViPham!C:C, "T26") - SUMIFS(NhatKy_ViPham!K:K, NhatKy_ViPham!E:E, "12_Van_A", NhatKy_ViPham!F:F, B28, NhatKy_ViPham!C:C, "T26")</f>
        <v>100</v>
      </c>
      <c r="AR28" s="6">
        <f>100 + SUMIFS(NhatKy_ViPham!J:J, NhatKy_ViPham!E:E, "12_Van_A", NhatKy_ViPham!F:F, B28, NhatKy_ViPham!C:C, "T27") - SUMIFS(NhatKy_ViPham!K:K, NhatKy_ViPham!E:E, "12_Van_A", NhatKy_ViPham!F:F, B28, NhatKy_ViPham!C:C, "T27")</f>
        <v>100</v>
      </c>
      <c r="AS28" s="6">
        <f>100 + SUMIFS(NhatKy_ViPham!J:J, NhatKy_ViPham!E:E, "12_Van_A", NhatKy_ViPham!F:F, B28, NhatKy_ViPham!C:C, "T28") - SUMIFS(NhatKy_ViPham!K:K, NhatKy_ViPham!E:E, "12_Van_A", NhatKy_ViPham!F:F, B28, NhatKy_ViPham!C:C, "T28")</f>
        <v>100</v>
      </c>
      <c r="AT28" s="6">
        <f>100 + SUMIFS(NhatKy_ViPham!J:J, NhatKy_ViPham!E:E, "12_Van_A", NhatKy_ViPham!F:F, B28, NhatKy_ViPham!C:C, "T29") - SUMIFS(NhatKy_ViPham!K:K, NhatKy_ViPham!E:E, "12_Van_A", NhatKy_ViPham!F:F, B28, NhatKy_ViPham!C:C, "T29")</f>
        <v>100</v>
      </c>
      <c r="AU28" s="6">
        <f>100 + SUMIFS(NhatKy_ViPham!J:J, NhatKy_ViPham!E:E, "12_Van_A", NhatKy_ViPham!F:F, B28, NhatKy_ViPham!C:C, "T30") - SUMIFS(NhatKy_ViPham!K:K, NhatKy_ViPham!E:E, "12_Van_A", NhatKy_ViPham!F:F, B28, NhatKy_ViPham!C:C, "T30")</f>
        <v>100</v>
      </c>
      <c r="AV28" s="6">
        <f>100 + SUMIFS(NhatKy_ViPham!J:J, NhatKy_ViPham!E:E, "12_Van_A", NhatKy_ViPham!F:F, B28, NhatKy_ViPham!C:C, "T31") - SUMIFS(NhatKy_ViPham!K:K, NhatKy_ViPham!E:E, "12_Van_A", NhatKy_ViPham!F:F, B28, NhatKy_ViPham!C:C, "T31")</f>
        <v>100</v>
      </c>
      <c r="AW28" s="6">
        <f>100 + SUMIFS(NhatKy_ViPham!J:J, NhatKy_ViPham!E:E, "12_Van_A", NhatKy_ViPham!F:F, B28, NhatKy_ViPham!C:C, "T32") - SUMIFS(NhatKy_ViPham!K:K, NhatKy_ViPham!E:E, "12_Van_A", NhatKy_ViPham!F:F, B28, NhatKy_ViPham!C:C, "T32")</f>
        <v>100</v>
      </c>
      <c r="AX28" s="6">
        <f>100 + SUMIFS(NhatKy_ViPham!J:J, NhatKy_ViPham!E:E, "12_Van_A", NhatKy_ViPham!F:F, B28, NhatKy_ViPham!C:C, "T33") - SUMIFS(NhatKy_ViPham!K:K, NhatKy_ViPham!E:E, "12_Van_A", NhatKy_ViPham!F:F, B28, NhatKy_ViPham!C:C, "T33")</f>
        <v>100</v>
      </c>
      <c r="AY28" s="6">
        <f>100 + SUMIFS(NhatKy_ViPham!J:J, NhatKy_ViPham!E:E, "12_Van_A", NhatKy_ViPham!F:F, B28, NhatKy_ViPham!C:C, "T34") - SUMIFS(NhatKy_ViPham!K:K, NhatKy_ViPham!E:E, "12_Van_A", NhatKy_ViPham!F:F, B28, NhatKy_ViPham!C:C, "T34")</f>
        <v>100</v>
      </c>
      <c r="AZ28" s="6">
        <f>100 + SUMIFS(NhatKy_ViPham!J:J, NhatKy_ViPham!E:E, "12_Van_A", NhatKy_ViPham!F:F, B28, NhatKy_ViPham!C:C, "T35") - SUMIFS(NhatKy_ViPham!K:K, NhatKy_ViPham!E:E, "12_Van_A", NhatKy_ViPham!F:F, B28, NhatKy_ViPham!C:C, "T35")</f>
        <v>100</v>
      </c>
      <c r="BA28" s="12">
        <f t="shared" si="0"/>
        <v>100</v>
      </c>
      <c r="BB28" s="11" t="s">
        <v>430</v>
      </c>
      <c r="BC28" s="16" t="str">
        <f t="shared" si="1"/>
        <v>Tốt</v>
      </c>
      <c r="BD28" s="15" t="str">
        <f t="shared" si="2"/>
        <v>🟢 BÌNH THƯỜNG</v>
      </c>
    </row>
    <row r="29" spans="1:56" x14ac:dyDescent="0.25">
      <c r="A29" s="4">
        <v>21</v>
      </c>
      <c r="B29" s="10" t="s">
        <v>2732</v>
      </c>
      <c r="C29" s="4" t="s">
        <v>2733</v>
      </c>
      <c r="D29" s="4" t="s">
        <v>429</v>
      </c>
      <c r="E29" s="11" t="s">
        <v>430</v>
      </c>
      <c r="F29" s="7">
        <f>SUMIFS(NhatKy_ViPham!K:K, NhatKy_ViPham!E:E, "12_Van_A", NhatKy_ViPham!F:F, B29, NhatKy_ViPham!H:H, "L01")</f>
        <v>0</v>
      </c>
      <c r="G29" s="7">
        <f>SUMIFS(NhatKy_ViPham!K:K, NhatKy_ViPham!E:E, "12_Van_A", NhatKy_ViPham!F:F, B29, NhatKy_ViPham!H:H, "L02")</f>
        <v>0</v>
      </c>
      <c r="H29" s="7">
        <f>SUMIFS(NhatKy_ViPham!K:K, NhatKy_ViPham!E:E, "12_Van_A", NhatKy_ViPham!F:F, B29, NhatKy_ViPham!H:H, "L03")</f>
        <v>0</v>
      </c>
      <c r="I29" s="7">
        <f>SUMIFS(NhatKy_ViPham!K:K, NhatKy_ViPham!E:E, "12_Van_A", NhatKy_ViPham!F:F, B29, NhatKy_ViPham!H:H, "L04")</f>
        <v>0</v>
      </c>
      <c r="J29" s="7">
        <f>SUMIFS(NhatKy_ViPham!K:K, NhatKy_ViPham!E:E, "12_Van_A", NhatKy_ViPham!F:F, B29, NhatKy_ViPham!H:H, "L05")</f>
        <v>0</v>
      </c>
      <c r="K29" s="7">
        <f>SUMIFS(NhatKy_ViPham!K:K, NhatKy_ViPham!E:E, "12_Van_A", NhatKy_ViPham!F:F, B29, NhatKy_ViPham!H:H, "L06")</f>
        <v>0</v>
      </c>
      <c r="L29" s="7">
        <f>SUMIFS(NhatKy_ViPham!K:K, NhatKy_ViPham!E:E, "12_Van_A", NhatKy_ViPham!F:F, B29, NhatKy_ViPham!H:H, "L07")</f>
        <v>0</v>
      </c>
      <c r="M29" s="7">
        <f>SUMIFS(NhatKy_ViPham!K:K, NhatKy_ViPham!E:E, "12_Van_A", NhatKy_ViPham!F:F, B29, NhatKy_ViPham!H:H, "L08")</f>
        <v>0</v>
      </c>
      <c r="N29" s="7">
        <f>SUMIFS(NhatKy_ViPham!K:K, NhatKy_ViPham!E:E, "12_Van_A", NhatKy_ViPham!F:F, B29, NhatKy_ViPham!H:H, "L09")</f>
        <v>0</v>
      </c>
      <c r="O29" s="7">
        <f>SUMIFS(NhatKy_ViPham!K:K, NhatKy_ViPham!E:E, "12_Van_A", NhatKy_ViPham!F:F, B29, NhatKy_ViPham!H:H, "L10")</f>
        <v>0</v>
      </c>
      <c r="P29" s="12">
        <f>SUMIFS(NhatKy_ViPham!J:J, NhatKy_ViPham!E:E, "12_Van_A", NhatKy_ViPham!F:F, B29)</f>
        <v>0</v>
      </c>
      <c r="Q29" s="13">
        <f>SUMIFS(NhatKy_ViPham!K:K, NhatKy_ViPham!E:E, "12_Van_A", NhatKy_ViPham!F:F, B29)</f>
        <v>0</v>
      </c>
      <c r="R29" s="7">
        <f>100 + SUMIFS(NhatKy_ViPham!J:J, NhatKy_ViPham!E:E, "12_Van_A", NhatKy_ViPham!F:F, B29, NhatKy_ViPham!C:C, "T1") - SUMIFS(NhatKy_ViPham!K:K, NhatKy_ViPham!E:E, "12_Van_A", NhatKy_ViPham!F:F, B29, NhatKy_ViPham!C:C, "T1")</f>
        <v>100</v>
      </c>
      <c r="S29" s="7">
        <f>100 + SUMIFS(NhatKy_ViPham!J:J, NhatKy_ViPham!E:E, "12_Van_A", NhatKy_ViPham!F:F, B29, NhatKy_ViPham!C:C, "T2") - SUMIFS(NhatKy_ViPham!K:K, NhatKy_ViPham!E:E, "12_Van_A", NhatKy_ViPham!F:F, B29, NhatKy_ViPham!C:C, "T2")</f>
        <v>100</v>
      </c>
      <c r="T29" s="7">
        <f>100 + SUMIFS(NhatKy_ViPham!J:J, NhatKy_ViPham!E:E, "12_Van_A", NhatKy_ViPham!F:F, B29, NhatKy_ViPham!C:C, "T3") - SUMIFS(NhatKy_ViPham!K:K, NhatKy_ViPham!E:E, "12_Van_A", NhatKy_ViPham!F:F, B29, NhatKy_ViPham!C:C, "T3")</f>
        <v>100</v>
      </c>
      <c r="U29" s="7">
        <f>100 + SUMIFS(NhatKy_ViPham!J:J, NhatKy_ViPham!E:E, "12_Van_A", NhatKy_ViPham!F:F, B29, NhatKy_ViPham!C:C, "T4") - SUMIFS(NhatKy_ViPham!K:K, NhatKy_ViPham!E:E, "12_Van_A", NhatKy_ViPham!F:F, B29, NhatKy_ViPham!C:C, "T4")</f>
        <v>100</v>
      </c>
      <c r="V29" s="7">
        <f>100 + SUMIFS(NhatKy_ViPham!J:J, NhatKy_ViPham!E:E, "12_Van_A", NhatKy_ViPham!F:F, B29, NhatKy_ViPham!C:C, "T5") - SUMIFS(NhatKy_ViPham!K:K, NhatKy_ViPham!E:E, "12_Van_A", NhatKy_ViPham!F:F, B29, NhatKy_ViPham!C:C, "T5")</f>
        <v>100</v>
      </c>
      <c r="W29" s="7">
        <f>100 + SUMIFS(NhatKy_ViPham!J:J, NhatKy_ViPham!E:E, "12_Van_A", NhatKy_ViPham!F:F, B29, NhatKy_ViPham!C:C, "T6") - SUMIFS(NhatKy_ViPham!K:K, NhatKy_ViPham!E:E, "12_Van_A", NhatKy_ViPham!F:F, B29, NhatKy_ViPham!C:C, "T6")</f>
        <v>100</v>
      </c>
      <c r="X29" s="7">
        <f>100 + SUMIFS(NhatKy_ViPham!J:J, NhatKy_ViPham!E:E, "12_Van_A", NhatKy_ViPham!F:F, B29, NhatKy_ViPham!C:C, "T7") - SUMIFS(NhatKy_ViPham!K:K, NhatKy_ViPham!E:E, "12_Van_A", NhatKy_ViPham!F:F, B29, NhatKy_ViPham!C:C, "T7")</f>
        <v>100</v>
      </c>
      <c r="Y29" s="7">
        <f>100 + SUMIFS(NhatKy_ViPham!J:J, NhatKy_ViPham!E:E, "12_Van_A", NhatKy_ViPham!F:F, B29, NhatKy_ViPham!C:C, "T8") - SUMIFS(NhatKy_ViPham!K:K, NhatKy_ViPham!E:E, "12_Van_A", NhatKy_ViPham!F:F, B29, NhatKy_ViPham!C:C, "T8")</f>
        <v>100</v>
      </c>
      <c r="Z29" s="7">
        <f>100 + SUMIFS(NhatKy_ViPham!J:J, NhatKy_ViPham!E:E, "12_Van_A", NhatKy_ViPham!F:F, B29, NhatKy_ViPham!C:C, "T9") - SUMIFS(NhatKy_ViPham!K:K, NhatKy_ViPham!E:E, "12_Van_A", NhatKy_ViPham!F:F, B29, NhatKy_ViPham!C:C, "T9")</f>
        <v>100</v>
      </c>
      <c r="AA29" s="7">
        <f>100 + SUMIFS(NhatKy_ViPham!J:J, NhatKy_ViPham!E:E, "12_Van_A", NhatKy_ViPham!F:F, B29, NhatKy_ViPham!C:C, "T10") - SUMIFS(NhatKy_ViPham!K:K, NhatKy_ViPham!E:E, "12_Van_A", NhatKy_ViPham!F:F, B29, NhatKy_ViPham!C:C, "T10")</f>
        <v>100</v>
      </c>
      <c r="AB29" s="7">
        <f>100 + SUMIFS(NhatKy_ViPham!J:J, NhatKy_ViPham!E:E, "12_Van_A", NhatKy_ViPham!F:F, B29, NhatKy_ViPham!C:C, "T11") - SUMIFS(NhatKy_ViPham!K:K, NhatKy_ViPham!E:E, "12_Van_A", NhatKy_ViPham!F:F, B29, NhatKy_ViPham!C:C, "T11")</f>
        <v>100</v>
      </c>
      <c r="AC29" s="7">
        <f>100 + SUMIFS(NhatKy_ViPham!J:J, NhatKy_ViPham!E:E, "12_Van_A", NhatKy_ViPham!F:F, B29, NhatKy_ViPham!C:C, "T12") - SUMIFS(NhatKy_ViPham!K:K, NhatKy_ViPham!E:E, "12_Van_A", NhatKy_ViPham!F:F, B29, NhatKy_ViPham!C:C, "T12")</f>
        <v>100</v>
      </c>
      <c r="AD29" s="7">
        <f>100 + SUMIFS(NhatKy_ViPham!J:J, NhatKy_ViPham!E:E, "12_Van_A", NhatKy_ViPham!F:F, B29, NhatKy_ViPham!C:C, "T13") - SUMIFS(NhatKy_ViPham!K:K, NhatKy_ViPham!E:E, "12_Van_A", NhatKy_ViPham!F:F, B29, NhatKy_ViPham!C:C, "T13")</f>
        <v>100</v>
      </c>
      <c r="AE29" s="7">
        <f>100 + SUMIFS(NhatKy_ViPham!J:J, NhatKy_ViPham!E:E, "12_Van_A", NhatKy_ViPham!F:F, B29, NhatKy_ViPham!C:C, "T14") - SUMIFS(NhatKy_ViPham!K:K, NhatKy_ViPham!E:E, "12_Van_A", NhatKy_ViPham!F:F, B29, NhatKy_ViPham!C:C, "T14")</f>
        <v>100</v>
      </c>
      <c r="AF29" s="7">
        <f>100 + SUMIFS(NhatKy_ViPham!J:J, NhatKy_ViPham!E:E, "12_Van_A", NhatKy_ViPham!F:F, B29, NhatKy_ViPham!C:C, "T15") - SUMIFS(NhatKy_ViPham!K:K, NhatKy_ViPham!E:E, "12_Van_A", NhatKy_ViPham!F:F, B29, NhatKy_ViPham!C:C, "T15")</f>
        <v>100</v>
      </c>
      <c r="AG29" s="7">
        <f>100 + SUMIFS(NhatKy_ViPham!J:J, NhatKy_ViPham!E:E, "12_Van_A", NhatKy_ViPham!F:F, B29, NhatKy_ViPham!C:C, "T16") - SUMIFS(NhatKy_ViPham!K:K, NhatKy_ViPham!E:E, "12_Van_A", NhatKy_ViPham!F:F, B29, NhatKy_ViPham!C:C, "T16")</f>
        <v>100</v>
      </c>
      <c r="AH29" s="7">
        <f>100 + SUMIFS(NhatKy_ViPham!J:J, NhatKy_ViPham!E:E, "12_Van_A", NhatKy_ViPham!F:F, B29, NhatKy_ViPham!C:C, "T17") - SUMIFS(NhatKy_ViPham!K:K, NhatKy_ViPham!E:E, "12_Van_A", NhatKy_ViPham!F:F, B29, NhatKy_ViPham!C:C, "T17")</f>
        <v>100</v>
      </c>
      <c r="AI29" s="7">
        <f>100 + SUMIFS(NhatKy_ViPham!J:J, NhatKy_ViPham!E:E, "12_Van_A", NhatKy_ViPham!F:F, B29, NhatKy_ViPham!C:C, "T18") - SUMIFS(NhatKy_ViPham!K:K, NhatKy_ViPham!E:E, "12_Van_A", NhatKy_ViPham!F:F, B29, NhatKy_ViPham!C:C, "T18")</f>
        <v>100</v>
      </c>
      <c r="AJ29" s="7">
        <f>100 + SUMIFS(NhatKy_ViPham!J:J, NhatKy_ViPham!E:E, "12_Van_A", NhatKy_ViPham!F:F, B29, NhatKy_ViPham!C:C, "T19") - SUMIFS(NhatKy_ViPham!K:K, NhatKy_ViPham!E:E, "12_Van_A", NhatKy_ViPham!F:F, B29, NhatKy_ViPham!C:C, "T19")</f>
        <v>100</v>
      </c>
      <c r="AK29" s="7">
        <f>100 + SUMIFS(NhatKy_ViPham!J:J, NhatKy_ViPham!E:E, "12_Van_A", NhatKy_ViPham!F:F, B29, NhatKy_ViPham!C:C, "T20") - SUMIFS(NhatKy_ViPham!K:K, NhatKy_ViPham!E:E, "12_Van_A", NhatKy_ViPham!F:F, B29, NhatKy_ViPham!C:C, "T20")</f>
        <v>100</v>
      </c>
      <c r="AL29" s="7">
        <f>100 + SUMIFS(NhatKy_ViPham!J:J, NhatKy_ViPham!E:E, "12_Van_A", NhatKy_ViPham!F:F, B29, NhatKy_ViPham!C:C, "T21") - SUMIFS(NhatKy_ViPham!K:K, NhatKy_ViPham!E:E, "12_Van_A", NhatKy_ViPham!F:F, B29, NhatKy_ViPham!C:C, "T21")</f>
        <v>100</v>
      </c>
      <c r="AM29" s="7">
        <f>100 + SUMIFS(NhatKy_ViPham!J:J, NhatKy_ViPham!E:E, "12_Van_A", NhatKy_ViPham!F:F, B29, NhatKy_ViPham!C:C, "T22") - SUMIFS(NhatKy_ViPham!K:K, NhatKy_ViPham!E:E, "12_Van_A", NhatKy_ViPham!F:F, B29, NhatKy_ViPham!C:C, "T22")</f>
        <v>100</v>
      </c>
      <c r="AN29" s="7">
        <f>100 + SUMIFS(NhatKy_ViPham!J:J, NhatKy_ViPham!E:E, "12_Van_A", NhatKy_ViPham!F:F, B29, NhatKy_ViPham!C:C, "T23") - SUMIFS(NhatKy_ViPham!K:K, NhatKy_ViPham!E:E, "12_Van_A", NhatKy_ViPham!F:F, B29, NhatKy_ViPham!C:C, "T23")</f>
        <v>100</v>
      </c>
      <c r="AO29" s="7">
        <f>100 + SUMIFS(NhatKy_ViPham!J:J, NhatKy_ViPham!E:E, "12_Van_A", NhatKy_ViPham!F:F, B29, NhatKy_ViPham!C:C, "T24") - SUMIFS(NhatKy_ViPham!K:K, NhatKy_ViPham!E:E, "12_Van_A", NhatKy_ViPham!F:F, B29, NhatKy_ViPham!C:C, "T24")</f>
        <v>100</v>
      </c>
      <c r="AP29" s="7">
        <f>100 + SUMIFS(NhatKy_ViPham!J:J, NhatKy_ViPham!E:E, "12_Van_A", NhatKy_ViPham!F:F, B29, NhatKy_ViPham!C:C, "T25") - SUMIFS(NhatKy_ViPham!K:K, NhatKy_ViPham!E:E, "12_Van_A", NhatKy_ViPham!F:F, B29, NhatKy_ViPham!C:C, "T25")</f>
        <v>100</v>
      </c>
      <c r="AQ29" s="7">
        <f>100 + SUMIFS(NhatKy_ViPham!J:J, NhatKy_ViPham!E:E, "12_Van_A", NhatKy_ViPham!F:F, B29, NhatKy_ViPham!C:C, "T26") - SUMIFS(NhatKy_ViPham!K:K, NhatKy_ViPham!E:E, "12_Van_A", NhatKy_ViPham!F:F, B29, NhatKy_ViPham!C:C, "T26")</f>
        <v>100</v>
      </c>
      <c r="AR29" s="7">
        <f>100 + SUMIFS(NhatKy_ViPham!J:J, NhatKy_ViPham!E:E, "12_Van_A", NhatKy_ViPham!F:F, B29, NhatKy_ViPham!C:C, "T27") - SUMIFS(NhatKy_ViPham!K:K, NhatKy_ViPham!E:E, "12_Van_A", NhatKy_ViPham!F:F, B29, NhatKy_ViPham!C:C, "T27")</f>
        <v>100</v>
      </c>
      <c r="AS29" s="7">
        <f>100 + SUMIFS(NhatKy_ViPham!J:J, NhatKy_ViPham!E:E, "12_Van_A", NhatKy_ViPham!F:F, B29, NhatKy_ViPham!C:C, "T28") - SUMIFS(NhatKy_ViPham!K:K, NhatKy_ViPham!E:E, "12_Van_A", NhatKy_ViPham!F:F, B29, NhatKy_ViPham!C:C, "T28")</f>
        <v>100</v>
      </c>
      <c r="AT29" s="7">
        <f>100 + SUMIFS(NhatKy_ViPham!J:J, NhatKy_ViPham!E:E, "12_Van_A", NhatKy_ViPham!F:F, B29, NhatKy_ViPham!C:C, "T29") - SUMIFS(NhatKy_ViPham!K:K, NhatKy_ViPham!E:E, "12_Van_A", NhatKy_ViPham!F:F, B29, NhatKy_ViPham!C:C, "T29")</f>
        <v>100</v>
      </c>
      <c r="AU29" s="7">
        <f>100 + SUMIFS(NhatKy_ViPham!J:J, NhatKy_ViPham!E:E, "12_Van_A", NhatKy_ViPham!F:F, B29, NhatKy_ViPham!C:C, "T30") - SUMIFS(NhatKy_ViPham!K:K, NhatKy_ViPham!E:E, "12_Van_A", NhatKy_ViPham!F:F, B29, NhatKy_ViPham!C:C, "T30")</f>
        <v>100</v>
      </c>
      <c r="AV29" s="7">
        <f>100 + SUMIFS(NhatKy_ViPham!J:J, NhatKy_ViPham!E:E, "12_Van_A", NhatKy_ViPham!F:F, B29, NhatKy_ViPham!C:C, "T31") - SUMIFS(NhatKy_ViPham!K:K, NhatKy_ViPham!E:E, "12_Van_A", NhatKy_ViPham!F:F, B29, NhatKy_ViPham!C:C, "T31")</f>
        <v>100</v>
      </c>
      <c r="AW29" s="7">
        <f>100 + SUMIFS(NhatKy_ViPham!J:J, NhatKy_ViPham!E:E, "12_Van_A", NhatKy_ViPham!F:F, B29, NhatKy_ViPham!C:C, "T32") - SUMIFS(NhatKy_ViPham!K:K, NhatKy_ViPham!E:E, "12_Van_A", NhatKy_ViPham!F:F, B29, NhatKy_ViPham!C:C, "T32")</f>
        <v>100</v>
      </c>
      <c r="AX29" s="7">
        <f>100 + SUMIFS(NhatKy_ViPham!J:J, NhatKy_ViPham!E:E, "12_Van_A", NhatKy_ViPham!F:F, B29, NhatKy_ViPham!C:C, "T33") - SUMIFS(NhatKy_ViPham!K:K, NhatKy_ViPham!E:E, "12_Van_A", NhatKy_ViPham!F:F, B29, NhatKy_ViPham!C:C, "T33")</f>
        <v>100</v>
      </c>
      <c r="AY29" s="7">
        <f>100 + SUMIFS(NhatKy_ViPham!J:J, NhatKy_ViPham!E:E, "12_Van_A", NhatKy_ViPham!F:F, B29, NhatKy_ViPham!C:C, "T34") - SUMIFS(NhatKy_ViPham!K:K, NhatKy_ViPham!E:E, "12_Van_A", NhatKy_ViPham!F:F, B29, NhatKy_ViPham!C:C, "T34")</f>
        <v>100</v>
      </c>
      <c r="AZ29" s="7">
        <f>100 + SUMIFS(NhatKy_ViPham!J:J, NhatKy_ViPham!E:E, "12_Van_A", NhatKy_ViPham!F:F, B29, NhatKy_ViPham!C:C, "T35") - SUMIFS(NhatKy_ViPham!K:K, NhatKy_ViPham!E:E, "12_Van_A", NhatKy_ViPham!F:F, B29, NhatKy_ViPham!C:C, "T35")</f>
        <v>100</v>
      </c>
      <c r="BA29" s="12">
        <f t="shared" si="0"/>
        <v>100</v>
      </c>
      <c r="BB29" s="11" t="s">
        <v>430</v>
      </c>
      <c r="BC29" s="14" t="str">
        <f t="shared" si="1"/>
        <v>Tốt</v>
      </c>
      <c r="BD29" s="10" t="str">
        <f t="shared" si="2"/>
        <v>🟢 BÌNH THƯỜNG</v>
      </c>
    </row>
    <row r="30" spans="1:56" x14ac:dyDescent="0.25">
      <c r="A30" s="5">
        <v>22</v>
      </c>
      <c r="B30" s="15" t="s">
        <v>2734</v>
      </c>
      <c r="C30" s="5" t="s">
        <v>2590</v>
      </c>
      <c r="D30" s="5" t="s">
        <v>429</v>
      </c>
      <c r="E30" s="11" t="s">
        <v>430</v>
      </c>
      <c r="F30" s="6">
        <f>SUMIFS(NhatKy_ViPham!K:K, NhatKy_ViPham!E:E, "12_Van_A", NhatKy_ViPham!F:F, B30, NhatKy_ViPham!H:H, "L01")</f>
        <v>0</v>
      </c>
      <c r="G30" s="6">
        <f>SUMIFS(NhatKy_ViPham!K:K, NhatKy_ViPham!E:E, "12_Van_A", NhatKy_ViPham!F:F, B30, NhatKy_ViPham!H:H, "L02")</f>
        <v>0</v>
      </c>
      <c r="H30" s="6">
        <f>SUMIFS(NhatKy_ViPham!K:K, NhatKy_ViPham!E:E, "12_Van_A", NhatKy_ViPham!F:F, B30, NhatKy_ViPham!H:H, "L03")</f>
        <v>0</v>
      </c>
      <c r="I30" s="6">
        <f>SUMIFS(NhatKy_ViPham!K:K, NhatKy_ViPham!E:E, "12_Van_A", NhatKy_ViPham!F:F, B30, NhatKy_ViPham!H:H, "L04")</f>
        <v>0</v>
      </c>
      <c r="J30" s="6">
        <f>SUMIFS(NhatKy_ViPham!K:K, NhatKy_ViPham!E:E, "12_Van_A", NhatKy_ViPham!F:F, B30, NhatKy_ViPham!H:H, "L05")</f>
        <v>0</v>
      </c>
      <c r="K30" s="6">
        <f>SUMIFS(NhatKy_ViPham!K:K, NhatKy_ViPham!E:E, "12_Van_A", NhatKy_ViPham!F:F, B30, NhatKy_ViPham!H:H, "L06")</f>
        <v>0</v>
      </c>
      <c r="L30" s="6">
        <f>SUMIFS(NhatKy_ViPham!K:K, NhatKy_ViPham!E:E, "12_Van_A", NhatKy_ViPham!F:F, B30, NhatKy_ViPham!H:H, "L07")</f>
        <v>0</v>
      </c>
      <c r="M30" s="6">
        <f>SUMIFS(NhatKy_ViPham!K:K, NhatKy_ViPham!E:E, "12_Van_A", NhatKy_ViPham!F:F, B30, NhatKy_ViPham!H:H, "L08")</f>
        <v>0</v>
      </c>
      <c r="N30" s="6">
        <f>SUMIFS(NhatKy_ViPham!K:K, NhatKy_ViPham!E:E, "12_Van_A", NhatKy_ViPham!F:F, B30, NhatKy_ViPham!H:H, "L09")</f>
        <v>0</v>
      </c>
      <c r="O30" s="6">
        <f>SUMIFS(NhatKy_ViPham!K:K, NhatKy_ViPham!E:E, "12_Van_A", NhatKy_ViPham!F:F, B30, NhatKy_ViPham!H:H, "L10")</f>
        <v>0</v>
      </c>
      <c r="P30" s="12">
        <f>SUMIFS(NhatKy_ViPham!J:J, NhatKy_ViPham!E:E, "12_Van_A", NhatKy_ViPham!F:F, B30)</f>
        <v>0</v>
      </c>
      <c r="Q30" s="13">
        <f>SUMIFS(NhatKy_ViPham!K:K, NhatKy_ViPham!E:E, "12_Van_A", NhatKy_ViPham!F:F, B30)</f>
        <v>0</v>
      </c>
      <c r="R30" s="6">
        <f>100 + SUMIFS(NhatKy_ViPham!J:J, NhatKy_ViPham!E:E, "12_Van_A", NhatKy_ViPham!F:F, B30, NhatKy_ViPham!C:C, "T1") - SUMIFS(NhatKy_ViPham!K:K, NhatKy_ViPham!E:E, "12_Van_A", NhatKy_ViPham!F:F, B30, NhatKy_ViPham!C:C, "T1")</f>
        <v>100</v>
      </c>
      <c r="S30" s="6">
        <f>100 + SUMIFS(NhatKy_ViPham!J:J, NhatKy_ViPham!E:E, "12_Van_A", NhatKy_ViPham!F:F, B30, NhatKy_ViPham!C:C, "T2") - SUMIFS(NhatKy_ViPham!K:K, NhatKy_ViPham!E:E, "12_Van_A", NhatKy_ViPham!F:F, B30, NhatKy_ViPham!C:C, "T2")</f>
        <v>100</v>
      </c>
      <c r="T30" s="6">
        <f>100 + SUMIFS(NhatKy_ViPham!J:J, NhatKy_ViPham!E:E, "12_Van_A", NhatKy_ViPham!F:F, B30, NhatKy_ViPham!C:C, "T3") - SUMIFS(NhatKy_ViPham!K:K, NhatKy_ViPham!E:E, "12_Van_A", NhatKy_ViPham!F:F, B30, NhatKy_ViPham!C:C, "T3")</f>
        <v>100</v>
      </c>
      <c r="U30" s="6">
        <f>100 + SUMIFS(NhatKy_ViPham!J:J, NhatKy_ViPham!E:E, "12_Van_A", NhatKy_ViPham!F:F, B30, NhatKy_ViPham!C:C, "T4") - SUMIFS(NhatKy_ViPham!K:K, NhatKy_ViPham!E:E, "12_Van_A", NhatKy_ViPham!F:F, B30, NhatKy_ViPham!C:C, "T4")</f>
        <v>100</v>
      </c>
      <c r="V30" s="6">
        <f>100 + SUMIFS(NhatKy_ViPham!J:J, NhatKy_ViPham!E:E, "12_Van_A", NhatKy_ViPham!F:F, B30, NhatKy_ViPham!C:C, "T5") - SUMIFS(NhatKy_ViPham!K:K, NhatKy_ViPham!E:E, "12_Van_A", NhatKy_ViPham!F:F, B30, NhatKy_ViPham!C:C, "T5")</f>
        <v>100</v>
      </c>
      <c r="W30" s="6">
        <f>100 + SUMIFS(NhatKy_ViPham!J:J, NhatKy_ViPham!E:E, "12_Van_A", NhatKy_ViPham!F:F, B30, NhatKy_ViPham!C:C, "T6") - SUMIFS(NhatKy_ViPham!K:K, NhatKy_ViPham!E:E, "12_Van_A", NhatKy_ViPham!F:F, B30, NhatKy_ViPham!C:C, "T6")</f>
        <v>100</v>
      </c>
      <c r="X30" s="6">
        <f>100 + SUMIFS(NhatKy_ViPham!J:J, NhatKy_ViPham!E:E, "12_Van_A", NhatKy_ViPham!F:F, B30, NhatKy_ViPham!C:C, "T7") - SUMIFS(NhatKy_ViPham!K:K, NhatKy_ViPham!E:E, "12_Van_A", NhatKy_ViPham!F:F, B30, NhatKy_ViPham!C:C, "T7")</f>
        <v>100</v>
      </c>
      <c r="Y30" s="6">
        <f>100 + SUMIFS(NhatKy_ViPham!J:J, NhatKy_ViPham!E:E, "12_Van_A", NhatKy_ViPham!F:F, B30, NhatKy_ViPham!C:C, "T8") - SUMIFS(NhatKy_ViPham!K:K, NhatKy_ViPham!E:E, "12_Van_A", NhatKy_ViPham!F:F, B30, NhatKy_ViPham!C:C, "T8")</f>
        <v>100</v>
      </c>
      <c r="Z30" s="6">
        <f>100 + SUMIFS(NhatKy_ViPham!J:J, NhatKy_ViPham!E:E, "12_Van_A", NhatKy_ViPham!F:F, B30, NhatKy_ViPham!C:C, "T9") - SUMIFS(NhatKy_ViPham!K:K, NhatKy_ViPham!E:E, "12_Van_A", NhatKy_ViPham!F:F, B30, NhatKy_ViPham!C:C, "T9")</f>
        <v>100</v>
      </c>
      <c r="AA30" s="6">
        <f>100 + SUMIFS(NhatKy_ViPham!J:J, NhatKy_ViPham!E:E, "12_Van_A", NhatKy_ViPham!F:F, B30, NhatKy_ViPham!C:C, "T10") - SUMIFS(NhatKy_ViPham!K:K, NhatKy_ViPham!E:E, "12_Van_A", NhatKy_ViPham!F:F, B30, NhatKy_ViPham!C:C, "T10")</f>
        <v>100</v>
      </c>
      <c r="AB30" s="6">
        <f>100 + SUMIFS(NhatKy_ViPham!J:J, NhatKy_ViPham!E:E, "12_Van_A", NhatKy_ViPham!F:F, B30, NhatKy_ViPham!C:C, "T11") - SUMIFS(NhatKy_ViPham!K:K, NhatKy_ViPham!E:E, "12_Van_A", NhatKy_ViPham!F:F, B30, NhatKy_ViPham!C:C, "T11")</f>
        <v>100</v>
      </c>
      <c r="AC30" s="6">
        <f>100 + SUMIFS(NhatKy_ViPham!J:J, NhatKy_ViPham!E:E, "12_Van_A", NhatKy_ViPham!F:F, B30, NhatKy_ViPham!C:C, "T12") - SUMIFS(NhatKy_ViPham!K:K, NhatKy_ViPham!E:E, "12_Van_A", NhatKy_ViPham!F:F, B30, NhatKy_ViPham!C:C, "T12")</f>
        <v>100</v>
      </c>
      <c r="AD30" s="6">
        <f>100 + SUMIFS(NhatKy_ViPham!J:J, NhatKy_ViPham!E:E, "12_Van_A", NhatKy_ViPham!F:F, B30, NhatKy_ViPham!C:C, "T13") - SUMIFS(NhatKy_ViPham!K:K, NhatKy_ViPham!E:E, "12_Van_A", NhatKy_ViPham!F:F, B30, NhatKy_ViPham!C:C, "T13")</f>
        <v>100</v>
      </c>
      <c r="AE30" s="6">
        <f>100 + SUMIFS(NhatKy_ViPham!J:J, NhatKy_ViPham!E:E, "12_Van_A", NhatKy_ViPham!F:F, B30, NhatKy_ViPham!C:C, "T14") - SUMIFS(NhatKy_ViPham!K:K, NhatKy_ViPham!E:E, "12_Van_A", NhatKy_ViPham!F:F, B30, NhatKy_ViPham!C:C, "T14")</f>
        <v>100</v>
      </c>
      <c r="AF30" s="6">
        <f>100 + SUMIFS(NhatKy_ViPham!J:J, NhatKy_ViPham!E:E, "12_Van_A", NhatKy_ViPham!F:F, B30, NhatKy_ViPham!C:C, "T15") - SUMIFS(NhatKy_ViPham!K:K, NhatKy_ViPham!E:E, "12_Van_A", NhatKy_ViPham!F:F, B30, NhatKy_ViPham!C:C, "T15")</f>
        <v>100</v>
      </c>
      <c r="AG30" s="6">
        <f>100 + SUMIFS(NhatKy_ViPham!J:J, NhatKy_ViPham!E:E, "12_Van_A", NhatKy_ViPham!F:F, B30, NhatKy_ViPham!C:C, "T16") - SUMIFS(NhatKy_ViPham!K:K, NhatKy_ViPham!E:E, "12_Van_A", NhatKy_ViPham!F:F, B30, NhatKy_ViPham!C:C, "T16")</f>
        <v>100</v>
      </c>
      <c r="AH30" s="6">
        <f>100 + SUMIFS(NhatKy_ViPham!J:J, NhatKy_ViPham!E:E, "12_Van_A", NhatKy_ViPham!F:F, B30, NhatKy_ViPham!C:C, "T17") - SUMIFS(NhatKy_ViPham!K:K, NhatKy_ViPham!E:E, "12_Van_A", NhatKy_ViPham!F:F, B30, NhatKy_ViPham!C:C, "T17")</f>
        <v>100</v>
      </c>
      <c r="AI30" s="6">
        <f>100 + SUMIFS(NhatKy_ViPham!J:J, NhatKy_ViPham!E:E, "12_Van_A", NhatKy_ViPham!F:F, B30, NhatKy_ViPham!C:C, "T18") - SUMIFS(NhatKy_ViPham!K:K, NhatKy_ViPham!E:E, "12_Van_A", NhatKy_ViPham!F:F, B30, NhatKy_ViPham!C:C, "T18")</f>
        <v>100</v>
      </c>
      <c r="AJ30" s="6">
        <f>100 + SUMIFS(NhatKy_ViPham!J:J, NhatKy_ViPham!E:E, "12_Van_A", NhatKy_ViPham!F:F, B30, NhatKy_ViPham!C:C, "T19") - SUMIFS(NhatKy_ViPham!K:K, NhatKy_ViPham!E:E, "12_Van_A", NhatKy_ViPham!F:F, B30, NhatKy_ViPham!C:C, "T19")</f>
        <v>100</v>
      </c>
      <c r="AK30" s="6">
        <f>100 + SUMIFS(NhatKy_ViPham!J:J, NhatKy_ViPham!E:E, "12_Van_A", NhatKy_ViPham!F:F, B30, NhatKy_ViPham!C:C, "T20") - SUMIFS(NhatKy_ViPham!K:K, NhatKy_ViPham!E:E, "12_Van_A", NhatKy_ViPham!F:F, B30, NhatKy_ViPham!C:C, "T20")</f>
        <v>100</v>
      </c>
      <c r="AL30" s="6">
        <f>100 + SUMIFS(NhatKy_ViPham!J:J, NhatKy_ViPham!E:E, "12_Van_A", NhatKy_ViPham!F:F, B30, NhatKy_ViPham!C:C, "T21") - SUMIFS(NhatKy_ViPham!K:K, NhatKy_ViPham!E:E, "12_Van_A", NhatKy_ViPham!F:F, B30, NhatKy_ViPham!C:C, "T21")</f>
        <v>100</v>
      </c>
      <c r="AM30" s="6">
        <f>100 + SUMIFS(NhatKy_ViPham!J:J, NhatKy_ViPham!E:E, "12_Van_A", NhatKy_ViPham!F:F, B30, NhatKy_ViPham!C:C, "T22") - SUMIFS(NhatKy_ViPham!K:K, NhatKy_ViPham!E:E, "12_Van_A", NhatKy_ViPham!F:F, B30, NhatKy_ViPham!C:C, "T22")</f>
        <v>100</v>
      </c>
      <c r="AN30" s="6">
        <f>100 + SUMIFS(NhatKy_ViPham!J:J, NhatKy_ViPham!E:E, "12_Van_A", NhatKy_ViPham!F:F, B30, NhatKy_ViPham!C:C, "T23") - SUMIFS(NhatKy_ViPham!K:K, NhatKy_ViPham!E:E, "12_Van_A", NhatKy_ViPham!F:F, B30, NhatKy_ViPham!C:C, "T23")</f>
        <v>100</v>
      </c>
      <c r="AO30" s="6">
        <f>100 + SUMIFS(NhatKy_ViPham!J:J, NhatKy_ViPham!E:E, "12_Van_A", NhatKy_ViPham!F:F, B30, NhatKy_ViPham!C:C, "T24") - SUMIFS(NhatKy_ViPham!K:K, NhatKy_ViPham!E:E, "12_Van_A", NhatKy_ViPham!F:F, B30, NhatKy_ViPham!C:C, "T24")</f>
        <v>100</v>
      </c>
      <c r="AP30" s="6">
        <f>100 + SUMIFS(NhatKy_ViPham!J:J, NhatKy_ViPham!E:E, "12_Van_A", NhatKy_ViPham!F:F, B30, NhatKy_ViPham!C:C, "T25") - SUMIFS(NhatKy_ViPham!K:K, NhatKy_ViPham!E:E, "12_Van_A", NhatKy_ViPham!F:F, B30, NhatKy_ViPham!C:C, "T25")</f>
        <v>100</v>
      </c>
      <c r="AQ30" s="6">
        <f>100 + SUMIFS(NhatKy_ViPham!J:J, NhatKy_ViPham!E:E, "12_Van_A", NhatKy_ViPham!F:F, B30, NhatKy_ViPham!C:C, "T26") - SUMIFS(NhatKy_ViPham!K:K, NhatKy_ViPham!E:E, "12_Van_A", NhatKy_ViPham!F:F, B30, NhatKy_ViPham!C:C, "T26")</f>
        <v>100</v>
      </c>
      <c r="AR30" s="6">
        <f>100 + SUMIFS(NhatKy_ViPham!J:J, NhatKy_ViPham!E:E, "12_Van_A", NhatKy_ViPham!F:F, B30, NhatKy_ViPham!C:C, "T27") - SUMIFS(NhatKy_ViPham!K:K, NhatKy_ViPham!E:E, "12_Van_A", NhatKy_ViPham!F:F, B30, NhatKy_ViPham!C:C, "T27")</f>
        <v>100</v>
      </c>
      <c r="AS30" s="6">
        <f>100 + SUMIFS(NhatKy_ViPham!J:J, NhatKy_ViPham!E:E, "12_Van_A", NhatKy_ViPham!F:F, B30, NhatKy_ViPham!C:C, "T28") - SUMIFS(NhatKy_ViPham!K:K, NhatKy_ViPham!E:E, "12_Van_A", NhatKy_ViPham!F:F, B30, NhatKy_ViPham!C:C, "T28")</f>
        <v>100</v>
      </c>
      <c r="AT30" s="6">
        <f>100 + SUMIFS(NhatKy_ViPham!J:J, NhatKy_ViPham!E:E, "12_Van_A", NhatKy_ViPham!F:F, B30, NhatKy_ViPham!C:C, "T29") - SUMIFS(NhatKy_ViPham!K:K, NhatKy_ViPham!E:E, "12_Van_A", NhatKy_ViPham!F:F, B30, NhatKy_ViPham!C:C, "T29")</f>
        <v>100</v>
      </c>
      <c r="AU30" s="6">
        <f>100 + SUMIFS(NhatKy_ViPham!J:J, NhatKy_ViPham!E:E, "12_Van_A", NhatKy_ViPham!F:F, B30, NhatKy_ViPham!C:C, "T30") - SUMIFS(NhatKy_ViPham!K:K, NhatKy_ViPham!E:E, "12_Van_A", NhatKy_ViPham!F:F, B30, NhatKy_ViPham!C:C, "T30")</f>
        <v>100</v>
      </c>
      <c r="AV30" s="6">
        <f>100 + SUMIFS(NhatKy_ViPham!J:J, NhatKy_ViPham!E:E, "12_Van_A", NhatKy_ViPham!F:F, B30, NhatKy_ViPham!C:C, "T31") - SUMIFS(NhatKy_ViPham!K:K, NhatKy_ViPham!E:E, "12_Van_A", NhatKy_ViPham!F:F, B30, NhatKy_ViPham!C:C, "T31")</f>
        <v>100</v>
      </c>
      <c r="AW30" s="6">
        <f>100 + SUMIFS(NhatKy_ViPham!J:J, NhatKy_ViPham!E:E, "12_Van_A", NhatKy_ViPham!F:F, B30, NhatKy_ViPham!C:C, "T32") - SUMIFS(NhatKy_ViPham!K:K, NhatKy_ViPham!E:E, "12_Van_A", NhatKy_ViPham!F:F, B30, NhatKy_ViPham!C:C, "T32")</f>
        <v>100</v>
      </c>
      <c r="AX30" s="6">
        <f>100 + SUMIFS(NhatKy_ViPham!J:J, NhatKy_ViPham!E:E, "12_Van_A", NhatKy_ViPham!F:F, B30, NhatKy_ViPham!C:C, "T33") - SUMIFS(NhatKy_ViPham!K:K, NhatKy_ViPham!E:E, "12_Van_A", NhatKy_ViPham!F:F, B30, NhatKy_ViPham!C:C, "T33")</f>
        <v>100</v>
      </c>
      <c r="AY30" s="6">
        <f>100 + SUMIFS(NhatKy_ViPham!J:J, NhatKy_ViPham!E:E, "12_Van_A", NhatKy_ViPham!F:F, B30, NhatKy_ViPham!C:C, "T34") - SUMIFS(NhatKy_ViPham!K:K, NhatKy_ViPham!E:E, "12_Van_A", NhatKy_ViPham!F:F, B30, NhatKy_ViPham!C:C, "T34")</f>
        <v>100</v>
      </c>
      <c r="AZ30" s="6">
        <f>100 + SUMIFS(NhatKy_ViPham!J:J, NhatKy_ViPham!E:E, "12_Van_A", NhatKy_ViPham!F:F, B30, NhatKy_ViPham!C:C, "T35") - SUMIFS(NhatKy_ViPham!K:K, NhatKy_ViPham!E:E, "12_Van_A", NhatKy_ViPham!F:F, B30, NhatKy_ViPham!C:C, "T35")</f>
        <v>100</v>
      </c>
      <c r="BA30" s="12">
        <f t="shared" si="0"/>
        <v>100</v>
      </c>
      <c r="BB30" s="11" t="s">
        <v>430</v>
      </c>
      <c r="BC30" s="16" t="str">
        <f t="shared" si="1"/>
        <v>Tốt</v>
      </c>
      <c r="BD30" s="15" t="str">
        <f t="shared" si="2"/>
        <v>🟢 BÌNH THƯỜNG</v>
      </c>
    </row>
    <row r="31" spans="1:56" x14ac:dyDescent="0.25">
      <c r="A31" s="4">
        <v>23</v>
      </c>
      <c r="B31" s="10" t="s">
        <v>2735</v>
      </c>
      <c r="C31" s="4" t="s">
        <v>2736</v>
      </c>
      <c r="D31" s="4" t="s">
        <v>429</v>
      </c>
      <c r="E31" s="11" t="s">
        <v>430</v>
      </c>
      <c r="F31" s="7">
        <f>SUMIFS(NhatKy_ViPham!K:K, NhatKy_ViPham!E:E, "12_Van_A", NhatKy_ViPham!F:F, B31, NhatKy_ViPham!H:H, "L01")</f>
        <v>0</v>
      </c>
      <c r="G31" s="7">
        <f>SUMIFS(NhatKy_ViPham!K:K, NhatKy_ViPham!E:E, "12_Van_A", NhatKy_ViPham!F:F, B31, NhatKy_ViPham!H:H, "L02")</f>
        <v>0</v>
      </c>
      <c r="H31" s="7">
        <f>SUMIFS(NhatKy_ViPham!K:K, NhatKy_ViPham!E:E, "12_Van_A", NhatKy_ViPham!F:F, B31, NhatKy_ViPham!H:H, "L03")</f>
        <v>0</v>
      </c>
      <c r="I31" s="7">
        <f>SUMIFS(NhatKy_ViPham!K:K, NhatKy_ViPham!E:E, "12_Van_A", NhatKy_ViPham!F:F, B31, NhatKy_ViPham!H:H, "L04")</f>
        <v>0</v>
      </c>
      <c r="J31" s="7">
        <f>SUMIFS(NhatKy_ViPham!K:K, NhatKy_ViPham!E:E, "12_Van_A", NhatKy_ViPham!F:F, B31, NhatKy_ViPham!H:H, "L05")</f>
        <v>0</v>
      </c>
      <c r="K31" s="7">
        <f>SUMIFS(NhatKy_ViPham!K:K, NhatKy_ViPham!E:E, "12_Van_A", NhatKy_ViPham!F:F, B31, NhatKy_ViPham!H:H, "L06")</f>
        <v>0</v>
      </c>
      <c r="L31" s="7">
        <f>SUMIFS(NhatKy_ViPham!K:K, NhatKy_ViPham!E:E, "12_Van_A", NhatKy_ViPham!F:F, B31, NhatKy_ViPham!H:H, "L07")</f>
        <v>0</v>
      </c>
      <c r="M31" s="7">
        <f>SUMIFS(NhatKy_ViPham!K:K, NhatKy_ViPham!E:E, "12_Van_A", NhatKy_ViPham!F:F, B31, NhatKy_ViPham!H:H, "L08")</f>
        <v>0</v>
      </c>
      <c r="N31" s="7">
        <f>SUMIFS(NhatKy_ViPham!K:K, NhatKy_ViPham!E:E, "12_Van_A", NhatKy_ViPham!F:F, B31, NhatKy_ViPham!H:H, "L09")</f>
        <v>0</v>
      </c>
      <c r="O31" s="7">
        <f>SUMIFS(NhatKy_ViPham!K:K, NhatKy_ViPham!E:E, "12_Van_A", NhatKy_ViPham!F:F, B31, NhatKy_ViPham!H:H, "L10")</f>
        <v>0</v>
      </c>
      <c r="P31" s="12">
        <f>SUMIFS(NhatKy_ViPham!J:J, NhatKy_ViPham!E:E, "12_Van_A", NhatKy_ViPham!F:F, B31)</f>
        <v>0</v>
      </c>
      <c r="Q31" s="13">
        <f>SUMIFS(NhatKy_ViPham!K:K, NhatKy_ViPham!E:E, "12_Van_A", NhatKy_ViPham!F:F, B31)</f>
        <v>0</v>
      </c>
      <c r="R31" s="7">
        <f>100 + SUMIFS(NhatKy_ViPham!J:J, NhatKy_ViPham!E:E, "12_Van_A", NhatKy_ViPham!F:F, B31, NhatKy_ViPham!C:C, "T1") - SUMIFS(NhatKy_ViPham!K:K, NhatKy_ViPham!E:E, "12_Van_A", NhatKy_ViPham!F:F, B31, NhatKy_ViPham!C:C, "T1")</f>
        <v>100</v>
      </c>
      <c r="S31" s="7">
        <f>100 + SUMIFS(NhatKy_ViPham!J:J, NhatKy_ViPham!E:E, "12_Van_A", NhatKy_ViPham!F:F, B31, NhatKy_ViPham!C:C, "T2") - SUMIFS(NhatKy_ViPham!K:K, NhatKy_ViPham!E:E, "12_Van_A", NhatKy_ViPham!F:F, B31, NhatKy_ViPham!C:C, "T2")</f>
        <v>100</v>
      </c>
      <c r="T31" s="7">
        <f>100 + SUMIFS(NhatKy_ViPham!J:J, NhatKy_ViPham!E:E, "12_Van_A", NhatKy_ViPham!F:F, B31, NhatKy_ViPham!C:C, "T3") - SUMIFS(NhatKy_ViPham!K:K, NhatKy_ViPham!E:E, "12_Van_A", NhatKy_ViPham!F:F, B31, NhatKy_ViPham!C:C, "T3")</f>
        <v>100</v>
      </c>
      <c r="U31" s="7">
        <f>100 + SUMIFS(NhatKy_ViPham!J:J, NhatKy_ViPham!E:E, "12_Van_A", NhatKy_ViPham!F:F, B31, NhatKy_ViPham!C:C, "T4") - SUMIFS(NhatKy_ViPham!K:K, NhatKy_ViPham!E:E, "12_Van_A", NhatKy_ViPham!F:F, B31, NhatKy_ViPham!C:C, "T4")</f>
        <v>100</v>
      </c>
      <c r="V31" s="7">
        <f>100 + SUMIFS(NhatKy_ViPham!J:J, NhatKy_ViPham!E:E, "12_Van_A", NhatKy_ViPham!F:F, B31, NhatKy_ViPham!C:C, "T5") - SUMIFS(NhatKy_ViPham!K:K, NhatKy_ViPham!E:E, "12_Van_A", NhatKy_ViPham!F:F, B31, NhatKy_ViPham!C:C, "T5")</f>
        <v>100</v>
      </c>
      <c r="W31" s="7">
        <f>100 + SUMIFS(NhatKy_ViPham!J:J, NhatKy_ViPham!E:E, "12_Van_A", NhatKy_ViPham!F:F, B31, NhatKy_ViPham!C:C, "T6") - SUMIFS(NhatKy_ViPham!K:K, NhatKy_ViPham!E:E, "12_Van_A", NhatKy_ViPham!F:F, B31, NhatKy_ViPham!C:C, "T6")</f>
        <v>100</v>
      </c>
      <c r="X31" s="7">
        <f>100 + SUMIFS(NhatKy_ViPham!J:J, NhatKy_ViPham!E:E, "12_Van_A", NhatKy_ViPham!F:F, B31, NhatKy_ViPham!C:C, "T7") - SUMIFS(NhatKy_ViPham!K:K, NhatKy_ViPham!E:E, "12_Van_A", NhatKy_ViPham!F:F, B31, NhatKy_ViPham!C:C, "T7")</f>
        <v>100</v>
      </c>
      <c r="Y31" s="7">
        <f>100 + SUMIFS(NhatKy_ViPham!J:J, NhatKy_ViPham!E:E, "12_Van_A", NhatKy_ViPham!F:F, B31, NhatKy_ViPham!C:C, "T8") - SUMIFS(NhatKy_ViPham!K:K, NhatKy_ViPham!E:E, "12_Van_A", NhatKy_ViPham!F:F, B31, NhatKy_ViPham!C:C, "T8")</f>
        <v>100</v>
      </c>
      <c r="Z31" s="7">
        <f>100 + SUMIFS(NhatKy_ViPham!J:J, NhatKy_ViPham!E:E, "12_Van_A", NhatKy_ViPham!F:F, B31, NhatKy_ViPham!C:C, "T9") - SUMIFS(NhatKy_ViPham!K:K, NhatKy_ViPham!E:E, "12_Van_A", NhatKy_ViPham!F:F, B31, NhatKy_ViPham!C:C, "T9")</f>
        <v>100</v>
      </c>
      <c r="AA31" s="7">
        <f>100 + SUMIFS(NhatKy_ViPham!J:J, NhatKy_ViPham!E:E, "12_Van_A", NhatKy_ViPham!F:F, B31, NhatKy_ViPham!C:C, "T10") - SUMIFS(NhatKy_ViPham!K:K, NhatKy_ViPham!E:E, "12_Van_A", NhatKy_ViPham!F:F, B31, NhatKy_ViPham!C:C, "T10")</f>
        <v>100</v>
      </c>
      <c r="AB31" s="7">
        <f>100 + SUMIFS(NhatKy_ViPham!J:J, NhatKy_ViPham!E:E, "12_Van_A", NhatKy_ViPham!F:F, B31, NhatKy_ViPham!C:C, "T11") - SUMIFS(NhatKy_ViPham!K:K, NhatKy_ViPham!E:E, "12_Van_A", NhatKy_ViPham!F:F, B31, NhatKy_ViPham!C:C, "T11")</f>
        <v>100</v>
      </c>
      <c r="AC31" s="7">
        <f>100 + SUMIFS(NhatKy_ViPham!J:J, NhatKy_ViPham!E:E, "12_Van_A", NhatKy_ViPham!F:F, B31, NhatKy_ViPham!C:C, "T12") - SUMIFS(NhatKy_ViPham!K:K, NhatKy_ViPham!E:E, "12_Van_A", NhatKy_ViPham!F:F, B31, NhatKy_ViPham!C:C, "T12")</f>
        <v>100</v>
      </c>
      <c r="AD31" s="7">
        <f>100 + SUMIFS(NhatKy_ViPham!J:J, NhatKy_ViPham!E:E, "12_Van_A", NhatKy_ViPham!F:F, B31, NhatKy_ViPham!C:C, "T13") - SUMIFS(NhatKy_ViPham!K:K, NhatKy_ViPham!E:E, "12_Van_A", NhatKy_ViPham!F:F, B31, NhatKy_ViPham!C:C, "T13")</f>
        <v>100</v>
      </c>
      <c r="AE31" s="7">
        <f>100 + SUMIFS(NhatKy_ViPham!J:J, NhatKy_ViPham!E:E, "12_Van_A", NhatKy_ViPham!F:F, B31, NhatKy_ViPham!C:C, "T14") - SUMIFS(NhatKy_ViPham!K:K, NhatKy_ViPham!E:E, "12_Van_A", NhatKy_ViPham!F:F, B31, NhatKy_ViPham!C:C, "T14")</f>
        <v>100</v>
      </c>
      <c r="AF31" s="7">
        <f>100 + SUMIFS(NhatKy_ViPham!J:J, NhatKy_ViPham!E:E, "12_Van_A", NhatKy_ViPham!F:F, B31, NhatKy_ViPham!C:C, "T15") - SUMIFS(NhatKy_ViPham!K:K, NhatKy_ViPham!E:E, "12_Van_A", NhatKy_ViPham!F:F, B31, NhatKy_ViPham!C:C, "T15")</f>
        <v>100</v>
      </c>
      <c r="AG31" s="7">
        <f>100 + SUMIFS(NhatKy_ViPham!J:J, NhatKy_ViPham!E:E, "12_Van_A", NhatKy_ViPham!F:F, B31, NhatKy_ViPham!C:C, "T16") - SUMIFS(NhatKy_ViPham!K:K, NhatKy_ViPham!E:E, "12_Van_A", NhatKy_ViPham!F:F, B31, NhatKy_ViPham!C:C, "T16")</f>
        <v>100</v>
      </c>
      <c r="AH31" s="7">
        <f>100 + SUMIFS(NhatKy_ViPham!J:J, NhatKy_ViPham!E:E, "12_Van_A", NhatKy_ViPham!F:F, B31, NhatKy_ViPham!C:C, "T17") - SUMIFS(NhatKy_ViPham!K:K, NhatKy_ViPham!E:E, "12_Van_A", NhatKy_ViPham!F:F, B31, NhatKy_ViPham!C:C, "T17")</f>
        <v>100</v>
      </c>
      <c r="AI31" s="7">
        <f>100 + SUMIFS(NhatKy_ViPham!J:J, NhatKy_ViPham!E:E, "12_Van_A", NhatKy_ViPham!F:F, B31, NhatKy_ViPham!C:C, "T18") - SUMIFS(NhatKy_ViPham!K:K, NhatKy_ViPham!E:E, "12_Van_A", NhatKy_ViPham!F:F, B31, NhatKy_ViPham!C:C, "T18")</f>
        <v>100</v>
      </c>
      <c r="AJ31" s="7">
        <f>100 + SUMIFS(NhatKy_ViPham!J:J, NhatKy_ViPham!E:E, "12_Van_A", NhatKy_ViPham!F:F, B31, NhatKy_ViPham!C:C, "T19") - SUMIFS(NhatKy_ViPham!K:K, NhatKy_ViPham!E:E, "12_Van_A", NhatKy_ViPham!F:F, B31, NhatKy_ViPham!C:C, "T19")</f>
        <v>100</v>
      </c>
      <c r="AK31" s="7">
        <f>100 + SUMIFS(NhatKy_ViPham!J:J, NhatKy_ViPham!E:E, "12_Van_A", NhatKy_ViPham!F:F, B31, NhatKy_ViPham!C:C, "T20") - SUMIFS(NhatKy_ViPham!K:K, NhatKy_ViPham!E:E, "12_Van_A", NhatKy_ViPham!F:F, B31, NhatKy_ViPham!C:C, "T20")</f>
        <v>100</v>
      </c>
      <c r="AL31" s="7">
        <f>100 + SUMIFS(NhatKy_ViPham!J:J, NhatKy_ViPham!E:E, "12_Van_A", NhatKy_ViPham!F:F, B31, NhatKy_ViPham!C:C, "T21") - SUMIFS(NhatKy_ViPham!K:K, NhatKy_ViPham!E:E, "12_Van_A", NhatKy_ViPham!F:F, B31, NhatKy_ViPham!C:C, "T21")</f>
        <v>100</v>
      </c>
      <c r="AM31" s="7">
        <f>100 + SUMIFS(NhatKy_ViPham!J:J, NhatKy_ViPham!E:E, "12_Van_A", NhatKy_ViPham!F:F, B31, NhatKy_ViPham!C:C, "T22") - SUMIFS(NhatKy_ViPham!K:K, NhatKy_ViPham!E:E, "12_Van_A", NhatKy_ViPham!F:F, B31, NhatKy_ViPham!C:C, "T22")</f>
        <v>100</v>
      </c>
      <c r="AN31" s="7">
        <f>100 + SUMIFS(NhatKy_ViPham!J:J, NhatKy_ViPham!E:E, "12_Van_A", NhatKy_ViPham!F:F, B31, NhatKy_ViPham!C:C, "T23") - SUMIFS(NhatKy_ViPham!K:K, NhatKy_ViPham!E:E, "12_Van_A", NhatKy_ViPham!F:F, B31, NhatKy_ViPham!C:C, "T23")</f>
        <v>100</v>
      </c>
      <c r="AO31" s="7">
        <f>100 + SUMIFS(NhatKy_ViPham!J:J, NhatKy_ViPham!E:E, "12_Van_A", NhatKy_ViPham!F:F, B31, NhatKy_ViPham!C:C, "T24") - SUMIFS(NhatKy_ViPham!K:K, NhatKy_ViPham!E:E, "12_Van_A", NhatKy_ViPham!F:F, B31, NhatKy_ViPham!C:C, "T24")</f>
        <v>100</v>
      </c>
      <c r="AP31" s="7">
        <f>100 + SUMIFS(NhatKy_ViPham!J:J, NhatKy_ViPham!E:E, "12_Van_A", NhatKy_ViPham!F:F, B31, NhatKy_ViPham!C:C, "T25") - SUMIFS(NhatKy_ViPham!K:K, NhatKy_ViPham!E:E, "12_Van_A", NhatKy_ViPham!F:F, B31, NhatKy_ViPham!C:C, "T25")</f>
        <v>100</v>
      </c>
      <c r="AQ31" s="7">
        <f>100 + SUMIFS(NhatKy_ViPham!J:J, NhatKy_ViPham!E:E, "12_Van_A", NhatKy_ViPham!F:F, B31, NhatKy_ViPham!C:C, "T26") - SUMIFS(NhatKy_ViPham!K:K, NhatKy_ViPham!E:E, "12_Van_A", NhatKy_ViPham!F:F, B31, NhatKy_ViPham!C:C, "T26")</f>
        <v>100</v>
      </c>
      <c r="AR31" s="7">
        <f>100 + SUMIFS(NhatKy_ViPham!J:J, NhatKy_ViPham!E:E, "12_Van_A", NhatKy_ViPham!F:F, B31, NhatKy_ViPham!C:C, "T27") - SUMIFS(NhatKy_ViPham!K:K, NhatKy_ViPham!E:E, "12_Van_A", NhatKy_ViPham!F:F, B31, NhatKy_ViPham!C:C, "T27")</f>
        <v>100</v>
      </c>
      <c r="AS31" s="7">
        <f>100 + SUMIFS(NhatKy_ViPham!J:J, NhatKy_ViPham!E:E, "12_Van_A", NhatKy_ViPham!F:F, B31, NhatKy_ViPham!C:C, "T28") - SUMIFS(NhatKy_ViPham!K:K, NhatKy_ViPham!E:E, "12_Van_A", NhatKy_ViPham!F:F, B31, NhatKy_ViPham!C:C, "T28")</f>
        <v>100</v>
      </c>
      <c r="AT31" s="7">
        <f>100 + SUMIFS(NhatKy_ViPham!J:J, NhatKy_ViPham!E:E, "12_Van_A", NhatKy_ViPham!F:F, B31, NhatKy_ViPham!C:C, "T29") - SUMIFS(NhatKy_ViPham!K:K, NhatKy_ViPham!E:E, "12_Van_A", NhatKy_ViPham!F:F, B31, NhatKy_ViPham!C:C, "T29")</f>
        <v>100</v>
      </c>
      <c r="AU31" s="7">
        <f>100 + SUMIFS(NhatKy_ViPham!J:J, NhatKy_ViPham!E:E, "12_Van_A", NhatKy_ViPham!F:F, B31, NhatKy_ViPham!C:C, "T30") - SUMIFS(NhatKy_ViPham!K:K, NhatKy_ViPham!E:E, "12_Van_A", NhatKy_ViPham!F:F, B31, NhatKy_ViPham!C:C, "T30")</f>
        <v>100</v>
      </c>
      <c r="AV31" s="7">
        <f>100 + SUMIFS(NhatKy_ViPham!J:J, NhatKy_ViPham!E:E, "12_Van_A", NhatKy_ViPham!F:F, B31, NhatKy_ViPham!C:C, "T31") - SUMIFS(NhatKy_ViPham!K:K, NhatKy_ViPham!E:E, "12_Van_A", NhatKy_ViPham!F:F, B31, NhatKy_ViPham!C:C, "T31")</f>
        <v>100</v>
      </c>
      <c r="AW31" s="7">
        <f>100 + SUMIFS(NhatKy_ViPham!J:J, NhatKy_ViPham!E:E, "12_Van_A", NhatKy_ViPham!F:F, B31, NhatKy_ViPham!C:C, "T32") - SUMIFS(NhatKy_ViPham!K:K, NhatKy_ViPham!E:E, "12_Van_A", NhatKy_ViPham!F:F, B31, NhatKy_ViPham!C:C, "T32")</f>
        <v>100</v>
      </c>
      <c r="AX31" s="7">
        <f>100 + SUMIFS(NhatKy_ViPham!J:J, NhatKy_ViPham!E:E, "12_Van_A", NhatKy_ViPham!F:F, B31, NhatKy_ViPham!C:C, "T33") - SUMIFS(NhatKy_ViPham!K:K, NhatKy_ViPham!E:E, "12_Van_A", NhatKy_ViPham!F:F, B31, NhatKy_ViPham!C:C, "T33")</f>
        <v>100</v>
      </c>
      <c r="AY31" s="7">
        <f>100 + SUMIFS(NhatKy_ViPham!J:J, NhatKy_ViPham!E:E, "12_Van_A", NhatKy_ViPham!F:F, B31, NhatKy_ViPham!C:C, "T34") - SUMIFS(NhatKy_ViPham!K:K, NhatKy_ViPham!E:E, "12_Van_A", NhatKy_ViPham!F:F, B31, NhatKy_ViPham!C:C, "T34")</f>
        <v>100</v>
      </c>
      <c r="AZ31" s="7">
        <f>100 + SUMIFS(NhatKy_ViPham!J:J, NhatKy_ViPham!E:E, "12_Van_A", NhatKy_ViPham!F:F, B31, NhatKy_ViPham!C:C, "T35") - SUMIFS(NhatKy_ViPham!K:K, NhatKy_ViPham!E:E, "12_Van_A", NhatKy_ViPham!F:F, B31, NhatKy_ViPham!C:C, "T35")</f>
        <v>100</v>
      </c>
      <c r="BA31" s="12">
        <f t="shared" si="0"/>
        <v>100</v>
      </c>
      <c r="BB31" s="11" t="s">
        <v>430</v>
      </c>
      <c r="BC31" s="14" t="str">
        <f t="shared" si="1"/>
        <v>Tốt</v>
      </c>
      <c r="BD31" s="10" t="str">
        <f t="shared" si="2"/>
        <v>🟢 BÌNH THƯỜNG</v>
      </c>
    </row>
    <row r="32" spans="1:56" x14ac:dyDescent="0.25">
      <c r="A32" s="5">
        <v>24</v>
      </c>
      <c r="B32" s="15" t="s">
        <v>2737</v>
      </c>
      <c r="C32" s="5" t="s">
        <v>2238</v>
      </c>
      <c r="D32" s="5" t="s">
        <v>429</v>
      </c>
      <c r="E32" s="11" t="s">
        <v>430</v>
      </c>
      <c r="F32" s="6">
        <f>SUMIFS(NhatKy_ViPham!K:K, NhatKy_ViPham!E:E, "12_Van_A", NhatKy_ViPham!F:F, B32, NhatKy_ViPham!H:H, "L01")</f>
        <v>0</v>
      </c>
      <c r="G32" s="6">
        <f>SUMIFS(NhatKy_ViPham!K:K, NhatKy_ViPham!E:E, "12_Van_A", NhatKy_ViPham!F:F, B32, NhatKy_ViPham!H:H, "L02")</f>
        <v>0</v>
      </c>
      <c r="H32" s="6">
        <f>SUMIFS(NhatKy_ViPham!K:K, NhatKy_ViPham!E:E, "12_Van_A", NhatKy_ViPham!F:F, B32, NhatKy_ViPham!H:H, "L03")</f>
        <v>0</v>
      </c>
      <c r="I32" s="6">
        <f>SUMIFS(NhatKy_ViPham!K:K, NhatKy_ViPham!E:E, "12_Van_A", NhatKy_ViPham!F:F, B32, NhatKy_ViPham!H:H, "L04")</f>
        <v>0</v>
      </c>
      <c r="J32" s="6">
        <f>SUMIFS(NhatKy_ViPham!K:K, NhatKy_ViPham!E:E, "12_Van_A", NhatKy_ViPham!F:F, B32, NhatKy_ViPham!H:H, "L05")</f>
        <v>0</v>
      </c>
      <c r="K32" s="6">
        <f>SUMIFS(NhatKy_ViPham!K:K, NhatKy_ViPham!E:E, "12_Van_A", NhatKy_ViPham!F:F, B32, NhatKy_ViPham!H:H, "L06")</f>
        <v>0</v>
      </c>
      <c r="L32" s="6">
        <f>SUMIFS(NhatKy_ViPham!K:K, NhatKy_ViPham!E:E, "12_Van_A", NhatKy_ViPham!F:F, B32, NhatKy_ViPham!H:H, "L07")</f>
        <v>0</v>
      </c>
      <c r="M32" s="6">
        <f>SUMIFS(NhatKy_ViPham!K:K, NhatKy_ViPham!E:E, "12_Van_A", NhatKy_ViPham!F:F, B32, NhatKy_ViPham!H:H, "L08")</f>
        <v>0</v>
      </c>
      <c r="N32" s="6">
        <f>SUMIFS(NhatKy_ViPham!K:K, NhatKy_ViPham!E:E, "12_Van_A", NhatKy_ViPham!F:F, B32, NhatKy_ViPham!H:H, "L09")</f>
        <v>0</v>
      </c>
      <c r="O32" s="6">
        <f>SUMIFS(NhatKy_ViPham!K:K, NhatKy_ViPham!E:E, "12_Van_A", NhatKy_ViPham!F:F, B32, NhatKy_ViPham!H:H, "L10")</f>
        <v>0</v>
      </c>
      <c r="P32" s="12">
        <f>SUMIFS(NhatKy_ViPham!J:J, NhatKy_ViPham!E:E, "12_Van_A", NhatKy_ViPham!F:F, B32)</f>
        <v>0</v>
      </c>
      <c r="Q32" s="13">
        <f>SUMIFS(NhatKy_ViPham!K:K, NhatKy_ViPham!E:E, "12_Van_A", NhatKy_ViPham!F:F, B32)</f>
        <v>0</v>
      </c>
      <c r="R32" s="6">
        <f>100 + SUMIFS(NhatKy_ViPham!J:J, NhatKy_ViPham!E:E, "12_Van_A", NhatKy_ViPham!F:F, B32, NhatKy_ViPham!C:C, "T1") - SUMIFS(NhatKy_ViPham!K:K, NhatKy_ViPham!E:E, "12_Van_A", NhatKy_ViPham!F:F, B32, NhatKy_ViPham!C:C, "T1")</f>
        <v>100</v>
      </c>
      <c r="S32" s="6">
        <f>100 + SUMIFS(NhatKy_ViPham!J:J, NhatKy_ViPham!E:E, "12_Van_A", NhatKy_ViPham!F:F, B32, NhatKy_ViPham!C:C, "T2") - SUMIFS(NhatKy_ViPham!K:K, NhatKy_ViPham!E:E, "12_Van_A", NhatKy_ViPham!F:F, B32, NhatKy_ViPham!C:C, "T2")</f>
        <v>100</v>
      </c>
      <c r="T32" s="6">
        <f>100 + SUMIFS(NhatKy_ViPham!J:J, NhatKy_ViPham!E:E, "12_Van_A", NhatKy_ViPham!F:F, B32, NhatKy_ViPham!C:C, "T3") - SUMIFS(NhatKy_ViPham!K:K, NhatKy_ViPham!E:E, "12_Van_A", NhatKy_ViPham!F:F, B32, NhatKy_ViPham!C:C, "T3")</f>
        <v>100</v>
      </c>
      <c r="U32" s="6">
        <f>100 + SUMIFS(NhatKy_ViPham!J:J, NhatKy_ViPham!E:E, "12_Van_A", NhatKy_ViPham!F:F, B32, NhatKy_ViPham!C:C, "T4") - SUMIFS(NhatKy_ViPham!K:K, NhatKy_ViPham!E:E, "12_Van_A", NhatKy_ViPham!F:F, B32, NhatKy_ViPham!C:C, "T4")</f>
        <v>100</v>
      </c>
      <c r="V32" s="6">
        <f>100 + SUMIFS(NhatKy_ViPham!J:J, NhatKy_ViPham!E:E, "12_Van_A", NhatKy_ViPham!F:F, B32, NhatKy_ViPham!C:C, "T5") - SUMIFS(NhatKy_ViPham!K:K, NhatKy_ViPham!E:E, "12_Van_A", NhatKy_ViPham!F:F, B32, NhatKy_ViPham!C:C, "T5")</f>
        <v>100</v>
      </c>
      <c r="W32" s="6">
        <f>100 + SUMIFS(NhatKy_ViPham!J:J, NhatKy_ViPham!E:E, "12_Van_A", NhatKy_ViPham!F:F, B32, NhatKy_ViPham!C:C, "T6") - SUMIFS(NhatKy_ViPham!K:K, NhatKy_ViPham!E:E, "12_Van_A", NhatKy_ViPham!F:F, B32, NhatKy_ViPham!C:C, "T6")</f>
        <v>100</v>
      </c>
      <c r="X32" s="6">
        <f>100 + SUMIFS(NhatKy_ViPham!J:J, NhatKy_ViPham!E:E, "12_Van_A", NhatKy_ViPham!F:F, B32, NhatKy_ViPham!C:C, "T7") - SUMIFS(NhatKy_ViPham!K:K, NhatKy_ViPham!E:E, "12_Van_A", NhatKy_ViPham!F:F, B32, NhatKy_ViPham!C:C, "T7")</f>
        <v>100</v>
      </c>
      <c r="Y32" s="6">
        <f>100 + SUMIFS(NhatKy_ViPham!J:J, NhatKy_ViPham!E:E, "12_Van_A", NhatKy_ViPham!F:F, B32, NhatKy_ViPham!C:C, "T8") - SUMIFS(NhatKy_ViPham!K:K, NhatKy_ViPham!E:E, "12_Van_A", NhatKy_ViPham!F:F, B32, NhatKy_ViPham!C:C, "T8")</f>
        <v>100</v>
      </c>
      <c r="Z32" s="6">
        <f>100 + SUMIFS(NhatKy_ViPham!J:J, NhatKy_ViPham!E:E, "12_Van_A", NhatKy_ViPham!F:F, B32, NhatKy_ViPham!C:C, "T9") - SUMIFS(NhatKy_ViPham!K:K, NhatKy_ViPham!E:E, "12_Van_A", NhatKy_ViPham!F:F, B32, NhatKy_ViPham!C:C, "T9")</f>
        <v>100</v>
      </c>
      <c r="AA32" s="6">
        <f>100 + SUMIFS(NhatKy_ViPham!J:J, NhatKy_ViPham!E:E, "12_Van_A", NhatKy_ViPham!F:F, B32, NhatKy_ViPham!C:C, "T10") - SUMIFS(NhatKy_ViPham!K:K, NhatKy_ViPham!E:E, "12_Van_A", NhatKy_ViPham!F:F, B32, NhatKy_ViPham!C:C, "T10")</f>
        <v>100</v>
      </c>
      <c r="AB32" s="6">
        <f>100 + SUMIFS(NhatKy_ViPham!J:J, NhatKy_ViPham!E:E, "12_Van_A", NhatKy_ViPham!F:F, B32, NhatKy_ViPham!C:C, "T11") - SUMIFS(NhatKy_ViPham!K:K, NhatKy_ViPham!E:E, "12_Van_A", NhatKy_ViPham!F:F, B32, NhatKy_ViPham!C:C, "T11")</f>
        <v>100</v>
      </c>
      <c r="AC32" s="6">
        <f>100 + SUMIFS(NhatKy_ViPham!J:J, NhatKy_ViPham!E:E, "12_Van_A", NhatKy_ViPham!F:F, B32, NhatKy_ViPham!C:C, "T12") - SUMIFS(NhatKy_ViPham!K:K, NhatKy_ViPham!E:E, "12_Van_A", NhatKy_ViPham!F:F, B32, NhatKy_ViPham!C:C, "T12")</f>
        <v>100</v>
      </c>
      <c r="AD32" s="6">
        <f>100 + SUMIFS(NhatKy_ViPham!J:J, NhatKy_ViPham!E:E, "12_Van_A", NhatKy_ViPham!F:F, B32, NhatKy_ViPham!C:C, "T13") - SUMIFS(NhatKy_ViPham!K:K, NhatKy_ViPham!E:E, "12_Van_A", NhatKy_ViPham!F:F, B32, NhatKy_ViPham!C:C, "T13")</f>
        <v>100</v>
      </c>
      <c r="AE32" s="6">
        <f>100 + SUMIFS(NhatKy_ViPham!J:J, NhatKy_ViPham!E:E, "12_Van_A", NhatKy_ViPham!F:F, B32, NhatKy_ViPham!C:C, "T14") - SUMIFS(NhatKy_ViPham!K:K, NhatKy_ViPham!E:E, "12_Van_A", NhatKy_ViPham!F:F, B32, NhatKy_ViPham!C:C, "T14")</f>
        <v>100</v>
      </c>
      <c r="AF32" s="6">
        <f>100 + SUMIFS(NhatKy_ViPham!J:J, NhatKy_ViPham!E:E, "12_Van_A", NhatKy_ViPham!F:F, B32, NhatKy_ViPham!C:C, "T15") - SUMIFS(NhatKy_ViPham!K:K, NhatKy_ViPham!E:E, "12_Van_A", NhatKy_ViPham!F:F, B32, NhatKy_ViPham!C:C, "T15")</f>
        <v>100</v>
      </c>
      <c r="AG32" s="6">
        <f>100 + SUMIFS(NhatKy_ViPham!J:J, NhatKy_ViPham!E:E, "12_Van_A", NhatKy_ViPham!F:F, B32, NhatKy_ViPham!C:C, "T16") - SUMIFS(NhatKy_ViPham!K:K, NhatKy_ViPham!E:E, "12_Van_A", NhatKy_ViPham!F:F, B32, NhatKy_ViPham!C:C, "T16")</f>
        <v>100</v>
      </c>
      <c r="AH32" s="6">
        <f>100 + SUMIFS(NhatKy_ViPham!J:J, NhatKy_ViPham!E:E, "12_Van_A", NhatKy_ViPham!F:F, B32, NhatKy_ViPham!C:C, "T17") - SUMIFS(NhatKy_ViPham!K:K, NhatKy_ViPham!E:E, "12_Van_A", NhatKy_ViPham!F:F, B32, NhatKy_ViPham!C:C, "T17")</f>
        <v>100</v>
      </c>
      <c r="AI32" s="6">
        <f>100 + SUMIFS(NhatKy_ViPham!J:J, NhatKy_ViPham!E:E, "12_Van_A", NhatKy_ViPham!F:F, B32, NhatKy_ViPham!C:C, "T18") - SUMIFS(NhatKy_ViPham!K:K, NhatKy_ViPham!E:E, "12_Van_A", NhatKy_ViPham!F:F, B32, NhatKy_ViPham!C:C, "T18")</f>
        <v>100</v>
      </c>
      <c r="AJ32" s="6">
        <f>100 + SUMIFS(NhatKy_ViPham!J:J, NhatKy_ViPham!E:E, "12_Van_A", NhatKy_ViPham!F:F, B32, NhatKy_ViPham!C:C, "T19") - SUMIFS(NhatKy_ViPham!K:K, NhatKy_ViPham!E:E, "12_Van_A", NhatKy_ViPham!F:F, B32, NhatKy_ViPham!C:C, "T19")</f>
        <v>100</v>
      </c>
      <c r="AK32" s="6">
        <f>100 + SUMIFS(NhatKy_ViPham!J:J, NhatKy_ViPham!E:E, "12_Van_A", NhatKy_ViPham!F:F, B32, NhatKy_ViPham!C:C, "T20") - SUMIFS(NhatKy_ViPham!K:K, NhatKy_ViPham!E:E, "12_Van_A", NhatKy_ViPham!F:F, B32, NhatKy_ViPham!C:C, "T20")</f>
        <v>100</v>
      </c>
      <c r="AL32" s="6">
        <f>100 + SUMIFS(NhatKy_ViPham!J:J, NhatKy_ViPham!E:E, "12_Van_A", NhatKy_ViPham!F:F, B32, NhatKy_ViPham!C:C, "T21") - SUMIFS(NhatKy_ViPham!K:K, NhatKy_ViPham!E:E, "12_Van_A", NhatKy_ViPham!F:F, B32, NhatKy_ViPham!C:C, "T21")</f>
        <v>100</v>
      </c>
      <c r="AM32" s="6">
        <f>100 + SUMIFS(NhatKy_ViPham!J:J, NhatKy_ViPham!E:E, "12_Van_A", NhatKy_ViPham!F:F, B32, NhatKy_ViPham!C:C, "T22") - SUMIFS(NhatKy_ViPham!K:K, NhatKy_ViPham!E:E, "12_Van_A", NhatKy_ViPham!F:F, B32, NhatKy_ViPham!C:C, "T22")</f>
        <v>100</v>
      </c>
      <c r="AN32" s="6">
        <f>100 + SUMIFS(NhatKy_ViPham!J:J, NhatKy_ViPham!E:E, "12_Van_A", NhatKy_ViPham!F:F, B32, NhatKy_ViPham!C:C, "T23") - SUMIFS(NhatKy_ViPham!K:K, NhatKy_ViPham!E:E, "12_Van_A", NhatKy_ViPham!F:F, B32, NhatKy_ViPham!C:C, "T23")</f>
        <v>100</v>
      </c>
      <c r="AO32" s="6">
        <f>100 + SUMIFS(NhatKy_ViPham!J:J, NhatKy_ViPham!E:E, "12_Van_A", NhatKy_ViPham!F:F, B32, NhatKy_ViPham!C:C, "T24") - SUMIFS(NhatKy_ViPham!K:K, NhatKy_ViPham!E:E, "12_Van_A", NhatKy_ViPham!F:F, B32, NhatKy_ViPham!C:C, "T24")</f>
        <v>100</v>
      </c>
      <c r="AP32" s="6">
        <f>100 + SUMIFS(NhatKy_ViPham!J:J, NhatKy_ViPham!E:E, "12_Van_A", NhatKy_ViPham!F:F, B32, NhatKy_ViPham!C:C, "T25") - SUMIFS(NhatKy_ViPham!K:K, NhatKy_ViPham!E:E, "12_Van_A", NhatKy_ViPham!F:F, B32, NhatKy_ViPham!C:C, "T25")</f>
        <v>100</v>
      </c>
      <c r="AQ32" s="6">
        <f>100 + SUMIFS(NhatKy_ViPham!J:J, NhatKy_ViPham!E:E, "12_Van_A", NhatKy_ViPham!F:F, B32, NhatKy_ViPham!C:C, "T26") - SUMIFS(NhatKy_ViPham!K:K, NhatKy_ViPham!E:E, "12_Van_A", NhatKy_ViPham!F:F, B32, NhatKy_ViPham!C:C, "T26")</f>
        <v>100</v>
      </c>
      <c r="AR32" s="6">
        <f>100 + SUMIFS(NhatKy_ViPham!J:J, NhatKy_ViPham!E:E, "12_Van_A", NhatKy_ViPham!F:F, B32, NhatKy_ViPham!C:C, "T27") - SUMIFS(NhatKy_ViPham!K:K, NhatKy_ViPham!E:E, "12_Van_A", NhatKy_ViPham!F:F, B32, NhatKy_ViPham!C:C, "T27")</f>
        <v>100</v>
      </c>
      <c r="AS32" s="6">
        <f>100 + SUMIFS(NhatKy_ViPham!J:J, NhatKy_ViPham!E:E, "12_Van_A", NhatKy_ViPham!F:F, B32, NhatKy_ViPham!C:C, "T28") - SUMIFS(NhatKy_ViPham!K:K, NhatKy_ViPham!E:E, "12_Van_A", NhatKy_ViPham!F:F, B32, NhatKy_ViPham!C:C, "T28")</f>
        <v>100</v>
      </c>
      <c r="AT32" s="6">
        <f>100 + SUMIFS(NhatKy_ViPham!J:J, NhatKy_ViPham!E:E, "12_Van_A", NhatKy_ViPham!F:F, B32, NhatKy_ViPham!C:C, "T29") - SUMIFS(NhatKy_ViPham!K:K, NhatKy_ViPham!E:E, "12_Van_A", NhatKy_ViPham!F:F, B32, NhatKy_ViPham!C:C, "T29")</f>
        <v>100</v>
      </c>
      <c r="AU32" s="6">
        <f>100 + SUMIFS(NhatKy_ViPham!J:J, NhatKy_ViPham!E:E, "12_Van_A", NhatKy_ViPham!F:F, B32, NhatKy_ViPham!C:C, "T30") - SUMIFS(NhatKy_ViPham!K:K, NhatKy_ViPham!E:E, "12_Van_A", NhatKy_ViPham!F:F, B32, NhatKy_ViPham!C:C, "T30")</f>
        <v>100</v>
      </c>
      <c r="AV32" s="6">
        <f>100 + SUMIFS(NhatKy_ViPham!J:J, NhatKy_ViPham!E:E, "12_Van_A", NhatKy_ViPham!F:F, B32, NhatKy_ViPham!C:C, "T31") - SUMIFS(NhatKy_ViPham!K:K, NhatKy_ViPham!E:E, "12_Van_A", NhatKy_ViPham!F:F, B32, NhatKy_ViPham!C:C, "T31")</f>
        <v>100</v>
      </c>
      <c r="AW32" s="6">
        <f>100 + SUMIFS(NhatKy_ViPham!J:J, NhatKy_ViPham!E:E, "12_Van_A", NhatKy_ViPham!F:F, B32, NhatKy_ViPham!C:C, "T32") - SUMIFS(NhatKy_ViPham!K:K, NhatKy_ViPham!E:E, "12_Van_A", NhatKy_ViPham!F:F, B32, NhatKy_ViPham!C:C, "T32")</f>
        <v>100</v>
      </c>
      <c r="AX32" s="6">
        <f>100 + SUMIFS(NhatKy_ViPham!J:J, NhatKy_ViPham!E:E, "12_Van_A", NhatKy_ViPham!F:F, B32, NhatKy_ViPham!C:C, "T33") - SUMIFS(NhatKy_ViPham!K:K, NhatKy_ViPham!E:E, "12_Van_A", NhatKy_ViPham!F:F, B32, NhatKy_ViPham!C:C, "T33")</f>
        <v>100</v>
      </c>
      <c r="AY32" s="6">
        <f>100 + SUMIFS(NhatKy_ViPham!J:J, NhatKy_ViPham!E:E, "12_Van_A", NhatKy_ViPham!F:F, B32, NhatKy_ViPham!C:C, "T34") - SUMIFS(NhatKy_ViPham!K:K, NhatKy_ViPham!E:E, "12_Van_A", NhatKy_ViPham!F:F, B32, NhatKy_ViPham!C:C, "T34")</f>
        <v>100</v>
      </c>
      <c r="AZ32" s="6">
        <f>100 + SUMIFS(NhatKy_ViPham!J:J, NhatKy_ViPham!E:E, "12_Van_A", NhatKy_ViPham!F:F, B32, NhatKy_ViPham!C:C, "T35") - SUMIFS(NhatKy_ViPham!K:K, NhatKy_ViPham!E:E, "12_Van_A", NhatKy_ViPham!F:F, B32, NhatKy_ViPham!C:C, "T35")</f>
        <v>100</v>
      </c>
      <c r="BA32" s="12">
        <f t="shared" si="0"/>
        <v>100</v>
      </c>
      <c r="BB32" s="11" t="s">
        <v>430</v>
      </c>
      <c r="BC32" s="16" t="str">
        <f t="shared" si="1"/>
        <v>Tốt</v>
      </c>
      <c r="BD32" s="15" t="str">
        <f t="shared" si="2"/>
        <v>🟢 BÌNH THƯỜNG</v>
      </c>
    </row>
    <row r="33" spans="1:56" x14ac:dyDescent="0.25">
      <c r="A33" s="4">
        <v>25</v>
      </c>
      <c r="B33" s="10" t="s">
        <v>2738</v>
      </c>
      <c r="C33" s="4" t="s">
        <v>2739</v>
      </c>
      <c r="D33" s="4" t="s">
        <v>429</v>
      </c>
      <c r="E33" s="11" t="s">
        <v>430</v>
      </c>
      <c r="F33" s="7">
        <f>SUMIFS(NhatKy_ViPham!K:K, NhatKy_ViPham!E:E, "12_Van_A", NhatKy_ViPham!F:F, B33, NhatKy_ViPham!H:H, "L01")</f>
        <v>0</v>
      </c>
      <c r="G33" s="7">
        <f>SUMIFS(NhatKy_ViPham!K:K, NhatKy_ViPham!E:E, "12_Van_A", NhatKy_ViPham!F:F, B33, NhatKy_ViPham!H:H, "L02")</f>
        <v>0</v>
      </c>
      <c r="H33" s="7">
        <f>SUMIFS(NhatKy_ViPham!K:K, NhatKy_ViPham!E:E, "12_Van_A", NhatKy_ViPham!F:F, B33, NhatKy_ViPham!H:H, "L03")</f>
        <v>0</v>
      </c>
      <c r="I33" s="7">
        <f>SUMIFS(NhatKy_ViPham!K:K, NhatKy_ViPham!E:E, "12_Van_A", NhatKy_ViPham!F:F, B33, NhatKy_ViPham!H:H, "L04")</f>
        <v>0</v>
      </c>
      <c r="J33" s="7">
        <f>SUMIFS(NhatKy_ViPham!K:K, NhatKy_ViPham!E:E, "12_Van_A", NhatKy_ViPham!F:F, B33, NhatKy_ViPham!H:H, "L05")</f>
        <v>0</v>
      </c>
      <c r="K33" s="7">
        <f>SUMIFS(NhatKy_ViPham!K:K, NhatKy_ViPham!E:E, "12_Van_A", NhatKy_ViPham!F:F, B33, NhatKy_ViPham!H:H, "L06")</f>
        <v>0</v>
      </c>
      <c r="L33" s="7">
        <f>SUMIFS(NhatKy_ViPham!K:K, NhatKy_ViPham!E:E, "12_Van_A", NhatKy_ViPham!F:F, B33, NhatKy_ViPham!H:H, "L07")</f>
        <v>0</v>
      </c>
      <c r="M33" s="7">
        <f>SUMIFS(NhatKy_ViPham!K:K, NhatKy_ViPham!E:E, "12_Van_A", NhatKy_ViPham!F:F, B33, NhatKy_ViPham!H:H, "L08")</f>
        <v>0</v>
      </c>
      <c r="N33" s="7">
        <f>SUMIFS(NhatKy_ViPham!K:K, NhatKy_ViPham!E:E, "12_Van_A", NhatKy_ViPham!F:F, B33, NhatKy_ViPham!H:H, "L09")</f>
        <v>0</v>
      </c>
      <c r="O33" s="7">
        <f>SUMIFS(NhatKy_ViPham!K:K, NhatKy_ViPham!E:E, "12_Van_A", NhatKy_ViPham!F:F, B33, NhatKy_ViPham!H:H, "L10")</f>
        <v>0</v>
      </c>
      <c r="P33" s="12">
        <f>SUMIFS(NhatKy_ViPham!J:J, NhatKy_ViPham!E:E, "12_Van_A", NhatKy_ViPham!F:F, B33)</f>
        <v>0</v>
      </c>
      <c r="Q33" s="13">
        <f>SUMIFS(NhatKy_ViPham!K:K, NhatKy_ViPham!E:E, "12_Van_A", NhatKy_ViPham!F:F, B33)</f>
        <v>0</v>
      </c>
      <c r="R33" s="7">
        <f>100 + SUMIFS(NhatKy_ViPham!J:J, NhatKy_ViPham!E:E, "12_Van_A", NhatKy_ViPham!F:F, B33, NhatKy_ViPham!C:C, "T1") - SUMIFS(NhatKy_ViPham!K:K, NhatKy_ViPham!E:E, "12_Van_A", NhatKy_ViPham!F:F, B33, NhatKy_ViPham!C:C, "T1")</f>
        <v>100</v>
      </c>
      <c r="S33" s="7">
        <f>100 + SUMIFS(NhatKy_ViPham!J:J, NhatKy_ViPham!E:E, "12_Van_A", NhatKy_ViPham!F:F, B33, NhatKy_ViPham!C:C, "T2") - SUMIFS(NhatKy_ViPham!K:K, NhatKy_ViPham!E:E, "12_Van_A", NhatKy_ViPham!F:F, B33, NhatKy_ViPham!C:C, "T2")</f>
        <v>100</v>
      </c>
      <c r="T33" s="7">
        <f>100 + SUMIFS(NhatKy_ViPham!J:J, NhatKy_ViPham!E:E, "12_Van_A", NhatKy_ViPham!F:F, B33, NhatKy_ViPham!C:C, "T3") - SUMIFS(NhatKy_ViPham!K:K, NhatKy_ViPham!E:E, "12_Van_A", NhatKy_ViPham!F:F, B33, NhatKy_ViPham!C:C, "T3")</f>
        <v>100</v>
      </c>
      <c r="U33" s="7">
        <f>100 + SUMIFS(NhatKy_ViPham!J:J, NhatKy_ViPham!E:E, "12_Van_A", NhatKy_ViPham!F:F, B33, NhatKy_ViPham!C:C, "T4") - SUMIFS(NhatKy_ViPham!K:K, NhatKy_ViPham!E:E, "12_Van_A", NhatKy_ViPham!F:F, B33, NhatKy_ViPham!C:C, "T4")</f>
        <v>100</v>
      </c>
      <c r="V33" s="7">
        <f>100 + SUMIFS(NhatKy_ViPham!J:J, NhatKy_ViPham!E:E, "12_Van_A", NhatKy_ViPham!F:F, B33, NhatKy_ViPham!C:C, "T5") - SUMIFS(NhatKy_ViPham!K:K, NhatKy_ViPham!E:E, "12_Van_A", NhatKy_ViPham!F:F, B33, NhatKy_ViPham!C:C, "T5")</f>
        <v>100</v>
      </c>
      <c r="W33" s="7">
        <f>100 + SUMIFS(NhatKy_ViPham!J:J, NhatKy_ViPham!E:E, "12_Van_A", NhatKy_ViPham!F:F, B33, NhatKy_ViPham!C:C, "T6") - SUMIFS(NhatKy_ViPham!K:K, NhatKy_ViPham!E:E, "12_Van_A", NhatKy_ViPham!F:F, B33, NhatKy_ViPham!C:C, "T6")</f>
        <v>100</v>
      </c>
      <c r="X33" s="7">
        <f>100 + SUMIFS(NhatKy_ViPham!J:J, NhatKy_ViPham!E:E, "12_Van_A", NhatKy_ViPham!F:F, B33, NhatKy_ViPham!C:C, "T7") - SUMIFS(NhatKy_ViPham!K:K, NhatKy_ViPham!E:E, "12_Van_A", NhatKy_ViPham!F:F, B33, NhatKy_ViPham!C:C, "T7")</f>
        <v>100</v>
      </c>
      <c r="Y33" s="7">
        <f>100 + SUMIFS(NhatKy_ViPham!J:J, NhatKy_ViPham!E:E, "12_Van_A", NhatKy_ViPham!F:F, B33, NhatKy_ViPham!C:C, "T8") - SUMIFS(NhatKy_ViPham!K:K, NhatKy_ViPham!E:E, "12_Van_A", NhatKy_ViPham!F:F, B33, NhatKy_ViPham!C:C, "T8")</f>
        <v>100</v>
      </c>
      <c r="Z33" s="7">
        <f>100 + SUMIFS(NhatKy_ViPham!J:J, NhatKy_ViPham!E:E, "12_Van_A", NhatKy_ViPham!F:F, B33, NhatKy_ViPham!C:C, "T9") - SUMIFS(NhatKy_ViPham!K:K, NhatKy_ViPham!E:E, "12_Van_A", NhatKy_ViPham!F:F, B33, NhatKy_ViPham!C:C, "T9")</f>
        <v>100</v>
      </c>
      <c r="AA33" s="7">
        <f>100 + SUMIFS(NhatKy_ViPham!J:J, NhatKy_ViPham!E:E, "12_Van_A", NhatKy_ViPham!F:F, B33, NhatKy_ViPham!C:C, "T10") - SUMIFS(NhatKy_ViPham!K:K, NhatKy_ViPham!E:E, "12_Van_A", NhatKy_ViPham!F:F, B33, NhatKy_ViPham!C:C, "T10")</f>
        <v>100</v>
      </c>
      <c r="AB33" s="7">
        <f>100 + SUMIFS(NhatKy_ViPham!J:J, NhatKy_ViPham!E:E, "12_Van_A", NhatKy_ViPham!F:F, B33, NhatKy_ViPham!C:C, "T11") - SUMIFS(NhatKy_ViPham!K:K, NhatKy_ViPham!E:E, "12_Van_A", NhatKy_ViPham!F:F, B33, NhatKy_ViPham!C:C, "T11")</f>
        <v>100</v>
      </c>
      <c r="AC33" s="7">
        <f>100 + SUMIFS(NhatKy_ViPham!J:J, NhatKy_ViPham!E:E, "12_Van_A", NhatKy_ViPham!F:F, B33, NhatKy_ViPham!C:C, "T12") - SUMIFS(NhatKy_ViPham!K:K, NhatKy_ViPham!E:E, "12_Van_A", NhatKy_ViPham!F:F, B33, NhatKy_ViPham!C:C, "T12")</f>
        <v>100</v>
      </c>
      <c r="AD33" s="7">
        <f>100 + SUMIFS(NhatKy_ViPham!J:J, NhatKy_ViPham!E:E, "12_Van_A", NhatKy_ViPham!F:F, B33, NhatKy_ViPham!C:C, "T13") - SUMIFS(NhatKy_ViPham!K:K, NhatKy_ViPham!E:E, "12_Van_A", NhatKy_ViPham!F:F, B33, NhatKy_ViPham!C:C, "T13")</f>
        <v>100</v>
      </c>
      <c r="AE33" s="7">
        <f>100 + SUMIFS(NhatKy_ViPham!J:J, NhatKy_ViPham!E:E, "12_Van_A", NhatKy_ViPham!F:F, B33, NhatKy_ViPham!C:C, "T14") - SUMIFS(NhatKy_ViPham!K:K, NhatKy_ViPham!E:E, "12_Van_A", NhatKy_ViPham!F:F, B33, NhatKy_ViPham!C:C, "T14")</f>
        <v>100</v>
      </c>
      <c r="AF33" s="7">
        <f>100 + SUMIFS(NhatKy_ViPham!J:J, NhatKy_ViPham!E:E, "12_Van_A", NhatKy_ViPham!F:F, B33, NhatKy_ViPham!C:C, "T15") - SUMIFS(NhatKy_ViPham!K:K, NhatKy_ViPham!E:E, "12_Van_A", NhatKy_ViPham!F:F, B33, NhatKy_ViPham!C:C, "T15")</f>
        <v>100</v>
      </c>
      <c r="AG33" s="7">
        <f>100 + SUMIFS(NhatKy_ViPham!J:J, NhatKy_ViPham!E:E, "12_Van_A", NhatKy_ViPham!F:F, B33, NhatKy_ViPham!C:C, "T16") - SUMIFS(NhatKy_ViPham!K:K, NhatKy_ViPham!E:E, "12_Van_A", NhatKy_ViPham!F:F, B33, NhatKy_ViPham!C:C, "T16")</f>
        <v>100</v>
      </c>
      <c r="AH33" s="7">
        <f>100 + SUMIFS(NhatKy_ViPham!J:J, NhatKy_ViPham!E:E, "12_Van_A", NhatKy_ViPham!F:F, B33, NhatKy_ViPham!C:C, "T17") - SUMIFS(NhatKy_ViPham!K:K, NhatKy_ViPham!E:E, "12_Van_A", NhatKy_ViPham!F:F, B33, NhatKy_ViPham!C:C, "T17")</f>
        <v>100</v>
      </c>
      <c r="AI33" s="7">
        <f>100 + SUMIFS(NhatKy_ViPham!J:J, NhatKy_ViPham!E:E, "12_Van_A", NhatKy_ViPham!F:F, B33, NhatKy_ViPham!C:C, "T18") - SUMIFS(NhatKy_ViPham!K:K, NhatKy_ViPham!E:E, "12_Van_A", NhatKy_ViPham!F:F, B33, NhatKy_ViPham!C:C, "T18")</f>
        <v>100</v>
      </c>
      <c r="AJ33" s="7">
        <f>100 + SUMIFS(NhatKy_ViPham!J:J, NhatKy_ViPham!E:E, "12_Van_A", NhatKy_ViPham!F:F, B33, NhatKy_ViPham!C:C, "T19") - SUMIFS(NhatKy_ViPham!K:K, NhatKy_ViPham!E:E, "12_Van_A", NhatKy_ViPham!F:F, B33, NhatKy_ViPham!C:C, "T19")</f>
        <v>100</v>
      </c>
      <c r="AK33" s="7">
        <f>100 + SUMIFS(NhatKy_ViPham!J:J, NhatKy_ViPham!E:E, "12_Van_A", NhatKy_ViPham!F:F, B33, NhatKy_ViPham!C:C, "T20") - SUMIFS(NhatKy_ViPham!K:K, NhatKy_ViPham!E:E, "12_Van_A", NhatKy_ViPham!F:F, B33, NhatKy_ViPham!C:C, "T20")</f>
        <v>100</v>
      </c>
      <c r="AL33" s="7">
        <f>100 + SUMIFS(NhatKy_ViPham!J:J, NhatKy_ViPham!E:E, "12_Van_A", NhatKy_ViPham!F:F, B33, NhatKy_ViPham!C:C, "T21") - SUMIFS(NhatKy_ViPham!K:K, NhatKy_ViPham!E:E, "12_Van_A", NhatKy_ViPham!F:F, B33, NhatKy_ViPham!C:C, "T21")</f>
        <v>100</v>
      </c>
      <c r="AM33" s="7">
        <f>100 + SUMIFS(NhatKy_ViPham!J:J, NhatKy_ViPham!E:E, "12_Van_A", NhatKy_ViPham!F:F, B33, NhatKy_ViPham!C:C, "T22") - SUMIFS(NhatKy_ViPham!K:K, NhatKy_ViPham!E:E, "12_Van_A", NhatKy_ViPham!F:F, B33, NhatKy_ViPham!C:C, "T22")</f>
        <v>100</v>
      </c>
      <c r="AN33" s="7">
        <f>100 + SUMIFS(NhatKy_ViPham!J:J, NhatKy_ViPham!E:E, "12_Van_A", NhatKy_ViPham!F:F, B33, NhatKy_ViPham!C:C, "T23") - SUMIFS(NhatKy_ViPham!K:K, NhatKy_ViPham!E:E, "12_Van_A", NhatKy_ViPham!F:F, B33, NhatKy_ViPham!C:C, "T23")</f>
        <v>100</v>
      </c>
      <c r="AO33" s="7">
        <f>100 + SUMIFS(NhatKy_ViPham!J:J, NhatKy_ViPham!E:E, "12_Van_A", NhatKy_ViPham!F:F, B33, NhatKy_ViPham!C:C, "T24") - SUMIFS(NhatKy_ViPham!K:K, NhatKy_ViPham!E:E, "12_Van_A", NhatKy_ViPham!F:F, B33, NhatKy_ViPham!C:C, "T24")</f>
        <v>100</v>
      </c>
      <c r="AP33" s="7">
        <f>100 + SUMIFS(NhatKy_ViPham!J:J, NhatKy_ViPham!E:E, "12_Van_A", NhatKy_ViPham!F:F, B33, NhatKy_ViPham!C:C, "T25") - SUMIFS(NhatKy_ViPham!K:K, NhatKy_ViPham!E:E, "12_Van_A", NhatKy_ViPham!F:F, B33, NhatKy_ViPham!C:C, "T25")</f>
        <v>100</v>
      </c>
      <c r="AQ33" s="7">
        <f>100 + SUMIFS(NhatKy_ViPham!J:J, NhatKy_ViPham!E:E, "12_Van_A", NhatKy_ViPham!F:F, B33, NhatKy_ViPham!C:C, "T26") - SUMIFS(NhatKy_ViPham!K:K, NhatKy_ViPham!E:E, "12_Van_A", NhatKy_ViPham!F:F, B33, NhatKy_ViPham!C:C, "T26")</f>
        <v>100</v>
      </c>
      <c r="AR33" s="7">
        <f>100 + SUMIFS(NhatKy_ViPham!J:J, NhatKy_ViPham!E:E, "12_Van_A", NhatKy_ViPham!F:F, B33, NhatKy_ViPham!C:C, "T27") - SUMIFS(NhatKy_ViPham!K:K, NhatKy_ViPham!E:E, "12_Van_A", NhatKy_ViPham!F:F, B33, NhatKy_ViPham!C:C, "T27")</f>
        <v>100</v>
      </c>
      <c r="AS33" s="7">
        <f>100 + SUMIFS(NhatKy_ViPham!J:J, NhatKy_ViPham!E:E, "12_Van_A", NhatKy_ViPham!F:F, B33, NhatKy_ViPham!C:C, "T28") - SUMIFS(NhatKy_ViPham!K:K, NhatKy_ViPham!E:E, "12_Van_A", NhatKy_ViPham!F:F, B33, NhatKy_ViPham!C:C, "T28")</f>
        <v>100</v>
      </c>
      <c r="AT33" s="7">
        <f>100 + SUMIFS(NhatKy_ViPham!J:J, NhatKy_ViPham!E:E, "12_Van_A", NhatKy_ViPham!F:F, B33, NhatKy_ViPham!C:C, "T29") - SUMIFS(NhatKy_ViPham!K:K, NhatKy_ViPham!E:E, "12_Van_A", NhatKy_ViPham!F:F, B33, NhatKy_ViPham!C:C, "T29")</f>
        <v>100</v>
      </c>
      <c r="AU33" s="7">
        <f>100 + SUMIFS(NhatKy_ViPham!J:J, NhatKy_ViPham!E:E, "12_Van_A", NhatKy_ViPham!F:F, B33, NhatKy_ViPham!C:C, "T30") - SUMIFS(NhatKy_ViPham!K:K, NhatKy_ViPham!E:E, "12_Van_A", NhatKy_ViPham!F:F, B33, NhatKy_ViPham!C:C, "T30")</f>
        <v>100</v>
      </c>
      <c r="AV33" s="7">
        <f>100 + SUMIFS(NhatKy_ViPham!J:J, NhatKy_ViPham!E:E, "12_Van_A", NhatKy_ViPham!F:F, B33, NhatKy_ViPham!C:C, "T31") - SUMIFS(NhatKy_ViPham!K:K, NhatKy_ViPham!E:E, "12_Van_A", NhatKy_ViPham!F:F, B33, NhatKy_ViPham!C:C, "T31")</f>
        <v>100</v>
      </c>
      <c r="AW33" s="7">
        <f>100 + SUMIFS(NhatKy_ViPham!J:J, NhatKy_ViPham!E:E, "12_Van_A", NhatKy_ViPham!F:F, B33, NhatKy_ViPham!C:C, "T32") - SUMIFS(NhatKy_ViPham!K:K, NhatKy_ViPham!E:E, "12_Van_A", NhatKy_ViPham!F:F, B33, NhatKy_ViPham!C:C, "T32")</f>
        <v>100</v>
      </c>
      <c r="AX33" s="7">
        <f>100 + SUMIFS(NhatKy_ViPham!J:J, NhatKy_ViPham!E:E, "12_Van_A", NhatKy_ViPham!F:F, B33, NhatKy_ViPham!C:C, "T33") - SUMIFS(NhatKy_ViPham!K:K, NhatKy_ViPham!E:E, "12_Van_A", NhatKy_ViPham!F:F, B33, NhatKy_ViPham!C:C, "T33")</f>
        <v>100</v>
      </c>
      <c r="AY33" s="7">
        <f>100 + SUMIFS(NhatKy_ViPham!J:J, NhatKy_ViPham!E:E, "12_Van_A", NhatKy_ViPham!F:F, B33, NhatKy_ViPham!C:C, "T34") - SUMIFS(NhatKy_ViPham!K:K, NhatKy_ViPham!E:E, "12_Van_A", NhatKy_ViPham!F:F, B33, NhatKy_ViPham!C:C, "T34")</f>
        <v>100</v>
      </c>
      <c r="AZ33" s="7">
        <f>100 + SUMIFS(NhatKy_ViPham!J:J, NhatKy_ViPham!E:E, "12_Van_A", NhatKy_ViPham!F:F, B33, NhatKy_ViPham!C:C, "T35") - SUMIFS(NhatKy_ViPham!K:K, NhatKy_ViPham!E:E, "12_Van_A", NhatKy_ViPham!F:F, B33, NhatKy_ViPham!C:C, "T35")</f>
        <v>100</v>
      </c>
      <c r="BA33" s="12">
        <f t="shared" si="0"/>
        <v>100</v>
      </c>
      <c r="BB33" s="11" t="s">
        <v>430</v>
      </c>
      <c r="BC33" s="14" t="str">
        <f t="shared" si="1"/>
        <v>Tốt</v>
      </c>
      <c r="BD33" s="10" t="str">
        <f t="shared" si="2"/>
        <v>🟢 BÌNH THƯỜNG</v>
      </c>
    </row>
    <row r="34" spans="1:56" x14ac:dyDescent="0.25">
      <c r="A34" s="5">
        <v>26</v>
      </c>
      <c r="B34" s="15" t="s">
        <v>2740</v>
      </c>
      <c r="C34" s="5" t="s">
        <v>2635</v>
      </c>
      <c r="D34" s="5" t="s">
        <v>429</v>
      </c>
      <c r="E34" s="11" t="s">
        <v>430</v>
      </c>
      <c r="F34" s="6">
        <f>SUMIFS(NhatKy_ViPham!K:K, NhatKy_ViPham!E:E, "12_Van_A", NhatKy_ViPham!F:F, B34, NhatKy_ViPham!H:H, "L01")</f>
        <v>0</v>
      </c>
      <c r="G34" s="6">
        <f>SUMIFS(NhatKy_ViPham!K:K, NhatKy_ViPham!E:E, "12_Van_A", NhatKy_ViPham!F:F, B34, NhatKy_ViPham!H:H, "L02")</f>
        <v>0</v>
      </c>
      <c r="H34" s="6">
        <f>SUMIFS(NhatKy_ViPham!K:K, NhatKy_ViPham!E:E, "12_Van_A", NhatKy_ViPham!F:F, B34, NhatKy_ViPham!H:H, "L03")</f>
        <v>0</v>
      </c>
      <c r="I34" s="6">
        <f>SUMIFS(NhatKy_ViPham!K:K, NhatKy_ViPham!E:E, "12_Van_A", NhatKy_ViPham!F:F, B34, NhatKy_ViPham!H:H, "L04")</f>
        <v>0</v>
      </c>
      <c r="J34" s="6">
        <f>SUMIFS(NhatKy_ViPham!K:K, NhatKy_ViPham!E:E, "12_Van_A", NhatKy_ViPham!F:F, B34, NhatKy_ViPham!H:H, "L05")</f>
        <v>0</v>
      </c>
      <c r="K34" s="6">
        <f>SUMIFS(NhatKy_ViPham!K:K, NhatKy_ViPham!E:E, "12_Van_A", NhatKy_ViPham!F:F, B34, NhatKy_ViPham!H:H, "L06")</f>
        <v>0</v>
      </c>
      <c r="L34" s="6">
        <f>SUMIFS(NhatKy_ViPham!K:K, NhatKy_ViPham!E:E, "12_Van_A", NhatKy_ViPham!F:F, B34, NhatKy_ViPham!H:H, "L07")</f>
        <v>0</v>
      </c>
      <c r="M34" s="6">
        <f>SUMIFS(NhatKy_ViPham!K:K, NhatKy_ViPham!E:E, "12_Van_A", NhatKy_ViPham!F:F, B34, NhatKy_ViPham!H:H, "L08")</f>
        <v>0</v>
      </c>
      <c r="N34" s="6">
        <f>SUMIFS(NhatKy_ViPham!K:K, NhatKy_ViPham!E:E, "12_Van_A", NhatKy_ViPham!F:F, B34, NhatKy_ViPham!H:H, "L09")</f>
        <v>0</v>
      </c>
      <c r="O34" s="6">
        <f>SUMIFS(NhatKy_ViPham!K:K, NhatKy_ViPham!E:E, "12_Van_A", NhatKy_ViPham!F:F, B34, NhatKy_ViPham!H:H, "L10")</f>
        <v>0</v>
      </c>
      <c r="P34" s="12">
        <f>SUMIFS(NhatKy_ViPham!J:J, NhatKy_ViPham!E:E, "12_Van_A", NhatKy_ViPham!F:F, B34)</f>
        <v>0</v>
      </c>
      <c r="Q34" s="13">
        <f>SUMIFS(NhatKy_ViPham!K:K, NhatKy_ViPham!E:E, "12_Van_A", NhatKy_ViPham!F:F, B34)</f>
        <v>0</v>
      </c>
      <c r="R34" s="6">
        <f>100 + SUMIFS(NhatKy_ViPham!J:J, NhatKy_ViPham!E:E, "12_Van_A", NhatKy_ViPham!F:F, B34, NhatKy_ViPham!C:C, "T1") - SUMIFS(NhatKy_ViPham!K:K, NhatKy_ViPham!E:E, "12_Van_A", NhatKy_ViPham!F:F, B34, NhatKy_ViPham!C:C, "T1")</f>
        <v>100</v>
      </c>
      <c r="S34" s="6">
        <f>100 + SUMIFS(NhatKy_ViPham!J:J, NhatKy_ViPham!E:E, "12_Van_A", NhatKy_ViPham!F:F, B34, NhatKy_ViPham!C:C, "T2") - SUMIFS(NhatKy_ViPham!K:K, NhatKy_ViPham!E:E, "12_Van_A", NhatKy_ViPham!F:F, B34, NhatKy_ViPham!C:C, "T2")</f>
        <v>100</v>
      </c>
      <c r="T34" s="6">
        <f>100 + SUMIFS(NhatKy_ViPham!J:J, NhatKy_ViPham!E:E, "12_Van_A", NhatKy_ViPham!F:F, B34, NhatKy_ViPham!C:C, "T3") - SUMIFS(NhatKy_ViPham!K:K, NhatKy_ViPham!E:E, "12_Van_A", NhatKy_ViPham!F:F, B34, NhatKy_ViPham!C:C, "T3")</f>
        <v>100</v>
      </c>
      <c r="U34" s="6">
        <f>100 + SUMIFS(NhatKy_ViPham!J:J, NhatKy_ViPham!E:E, "12_Van_A", NhatKy_ViPham!F:F, B34, NhatKy_ViPham!C:C, "T4") - SUMIFS(NhatKy_ViPham!K:K, NhatKy_ViPham!E:E, "12_Van_A", NhatKy_ViPham!F:F, B34, NhatKy_ViPham!C:C, "T4")</f>
        <v>100</v>
      </c>
      <c r="V34" s="6">
        <f>100 + SUMIFS(NhatKy_ViPham!J:J, NhatKy_ViPham!E:E, "12_Van_A", NhatKy_ViPham!F:F, B34, NhatKy_ViPham!C:C, "T5") - SUMIFS(NhatKy_ViPham!K:K, NhatKy_ViPham!E:E, "12_Van_A", NhatKy_ViPham!F:F, B34, NhatKy_ViPham!C:C, "T5")</f>
        <v>100</v>
      </c>
      <c r="W34" s="6">
        <f>100 + SUMIFS(NhatKy_ViPham!J:J, NhatKy_ViPham!E:E, "12_Van_A", NhatKy_ViPham!F:F, B34, NhatKy_ViPham!C:C, "T6") - SUMIFS(NhatKy_ViPham!K:K, NhatKy_ViPham!E:E, "12_Van_A", NhatKy_ViPham!F:F, B34, NhatKy_ViPham!C:C, "T6")</f>
        <v>100</v>
      </c>
      <c r="X34" s="6">
        <f>100 + SUMIFS(NhatKy_ViPham!J:J, NhatKy_ViPham!E:E, "12_Van_A", NhatKy_ViPham!F:F, B34, NhatKy_ViPham!C:C, "T7") - SUMIFS(NhatKy_ViPham!K:K, NhatKy_ViPham!E:E, "12_Van_A", NhatKy_ViPham!F:F, B34, NhatKy_ViPham!C:C, "T7")</f>
        <v>100</v>
      </c>
      <c r="Y34" s="6">
        <f>100 + SUMIFS(NhatKy_ViPham!J:J, NhatKy_ViPham!E:E, "12_Van_A", NhatKy_ViPham!F:F, B34, NhatKy_ViPham!C:C, "T8") - SUMIFS(NhatKy_ViPham!K:K, NhatKy_ViPham!E:E, "12_Van_A", NhatKy_ViPham!F:F, B34, NhatKy_ViPham!C:C, "T8")</f>
        <v>100</v>
      </c>
      <c r="Z34" s="6">
        <f>100 + SUMIFS(NhatKy_ViPham!J:J, NhatKy_ViPham!E:E, "12_Van_A", NhatKy_ViPham!F:F, B34, NhatKy_ViPham!C:C, "T9") - SUMIFS(NhatKy_ViPham!K:K, NhatKy_ViPham!E:E, "12_Van_A", NhatKy_ViPham!F:F, B34, NhatKy_ViPham!C:C, "T9")</f>
        <v>100</v>
      </c>
      <c r="AA34" s="6">
        <f>100 + SUMIFS(NhatKy_ViPham!J:J, NhatKy_ViPham!E:E, "12_Van_A", NhatKy_ViPham!F:F, B34, NhatKy_ViPham!C:C, "T10") - SUMIFS(NhatKy_ViPham!K:K, NhatKy_ViPham!E:E, "12_Van_A", NhatKy_ViPham!F:F, B34, NhatKy_ViPham!C:C, "T10")</f>
        <v>100</v>
      </c>
      <c r="AB34" s="6">
        <f>100 + SUMIFS(NhatKy_ViPham!J:J, NhatKy_ViPham!E:E, "12_Van_A", NhatKy_ViPham!F:F, B34, NhatKy_ViPham!C:C, "T11") - SUMIFS(NhatKy_ViPham!K:K, NhatKy_ViPham!E:E, "12_Van_A", NhatKy_ViPham!F:F, B34, NhatKy_ViPham!C:C, "T11")</f>
        <v>100</v>
      </c>
      <c r="AC34" s="6">
        <f>100 + SUMIFS(NhatKy_ViPham!J:J, NhatKy_ViPham!E:E, "12_Van_A", NhatKy_ViPham!F:F, B34, NhatKy_ViPham!C:C, "T12") - SUMIFS(NhatKy_ViPham!K:K, NhatKy_ViPham!E:E, "12_Van_A", NhatKy_ViPham!F:F, B34, NhatKy_ViPham!C:C, "T12")</f>
        <v>100</v>
      </c>
      <c r="AD34" s="6">
        <f>100 + SUMIFS(NhatKy_ViPham!J:J, NhatKy_ViPham!E:E, "12_Van_A", NhatKy_ViPham!F:F, B34, NhatKy_ViPham!C:C, "T13") - SUMIFS(NhatKy_ViPham!K:K, NhatKy_ViPham!E:E, "12_Van_A", NhatKy_ViPham!F:F, B34, NhatKy_ViPham!C:C, "T13")</f>
        <v>100</v>
      </c>
      <c r="AE34" s="6">
        <f>100 + SUMIFS(NhatKy_ViPham!J:J, NhatKy_ViPham!E:E, "12_Van_A", NhatKy_ViPham!F:F, B34, NhatKy_ViPham!C:C, "T14") - SUMIFS(NhatKy_ViPham!K:K, NhatKy_ViPham!E:E, "12_Van_A", NhatKy_ViPham!F:F, B34, NhatKy_ViPham!C:C, "T14")</f>
        <v>100</v>
      </c>
      <c r="AF34" s="6">
        <f>100 + SUMIFS(NhatKy_ViPham!J:J, NhatKy_ViPham!E:E, "12_Van_A", NhatKy_ViPham!F:F, B34, NhatKy_ViPham!C:C, "T15") - SUMIFS(NhatKy_ViPham!K:K, NhatKy_ViPham!E:E, "12_Van_A", NhatKy_ViPham!F:F, B34, NhatKy_ViPham!C:C, "T15")</f>
        <v>100</v>
      </c>
      <c r="AG34" s="6">
        <f>100 + SUMIFS(NhatKy_ViPham!J:J, NhatKy_ViPham!E:E, "12_Van_A", NhatKy_ViPham!F:F, B34, NhatKy_ViPham!C:C, "T16") - SUMIFS(NhatKy_ViPham!K:K, NhatKy_ViPham!E:E, "12_Van_A", NhatKy_ViPham!F:F, B34, NhatKy_ViPham!C:C, "T16")</f>
        <v>100</v>
      </c>
      <c r="AH34" s="6">
        <f>100 + SUMIFS(NhatKy_ViPham!J:J, NhatKy_ViPham!E:E, "12_Van_A", NhatKy_ViPham!F:F, B34, NhatKy_ViPham!C:C, "T17") - SUMIFS(NhatKy_ViPham!K:K, NhatKy_ViPham!E:E, "12_Van_A", NhatKy_ViPham!F:F, B34, NhatKy_ViPham!C:C, "T17")</f>
        <v>100</v>
      </c>
      <c r="AI34" s="6">
        <f>100 + SUMIFS(NhatKy_ViPham!J:J, NhatKy_ViPham!E:E, "12_Van_A", NhatKy_ViPham!F:F, B34, NhatKy_ViPham!C:C, "T18") - SUMIFS(NhatKy_ViPham!K:K, NhatKy_ViPham!E:E, "12_Van_A", NhatKy_ViPham!F:F, B34, NhatKy_ViPham!C:C, "T18")</f>
        <v>100</v>
      </c>
      <c r="AJ34" s="6">
        <f>100 + SUMIFS(NhatKy_ViPham!J:J, NhatKy_ViPham!E:E, "12_Van_A", NhatKy_ViPham!F:F, B34, NhatKy_ViPham!C:C, "T19") - SUMIFS(NhatKy_ViPham!K:K, NhatKy_ViPham!E:E, "12_Van_A", NhatKy_ViPham!F:F, B34, NhatKy_ViPham!C:C, "T19")</f>
        <v>100</v>
      </c>
      <c r="AK34" s="6">
        <f>100 + SUMIFS(NhatKy_ViPham!J:J, NhatKy_ViPham!E:E, "12_Van_A", NhatKy_ViPham!F:F, B34, NhatKy_ViPham!C:C, "T20") - SUMIFS(NhatKy_ViPham!K:K, NhatKy_ViPham!E:E, "12_Van_A", NhatKy_ViPham!F:F, B34, NhatKy_ViPham!C:C, "T20")</f>
        <v>100</v>
      </c>
      <c r="AL34" s="6">
        <f>100 + SUMIFS(NhatKy_ViPham!J:J, NhatKy_ViPham!E:E, "12_Van_A", NhatKy_ViPham!F:F, B34, NhatKy_ViPham!C:C, "T21") - SUMIFS(NhatKy_ViPham!K:K, NhatKy_ViPham!E:E, "12_Van_A", NhatKy_ViPham!F:F, B34, NhatKy_ViPham!C:C, "T21")</f>
        <v>100</v>
      </c>
      <c r="AM34" s="6">
        <f>100 + SUMIFS(NhatKy_ViPham!J:J, NhatKy_ViPham!E:E, "12_Van_A", NhatKy_ViPham!F:F, B34, NhatKy_ViPham!C:C, "T22") - SUMIFS(NhatKy_ViPham!K:K, NhatKy_ViPham!E:E, "12_Van_A", NhatKy_ViPham!F:F, B34, NhatKy_ViPham!C:C, "T22")</f>
        <v>100</v>
      </c>
      <c r="AN34" s="6">
        <f>100 + SUMIFS(NhatKy_ViPham!J:J, NhatKy_ViPham!E:E, "12_Van_A", NhatKy_ViPham!F:F, B34, NhatKy_ViPham!C:C, "T23") - SUMIFS(NhatKy_ViPham!K:K, NhatKy_ViPham!E:E, "12_Van_A", NhatKy_ViPham!F:F, B34, NhatKy_ViPham!C:C, "T23")</f>
        <v>100</v>
      </c>
      <c r="AO34" s="6">
        <f>100 + SUMIFS(NhatKy_ViPham!J:J, NhatKy_ViPham!E:E, "12_Van_A", NhatKy_ViPham!F:F, B34, NhatKy_ViPham!C:C, "T24") - SUMIFS(NhatKy_ViPham!K:K, NhatKy_ViPham!E:E, "12_Van_A", NhatKy_ViPham!F:F, B34, NhatKy_ViPham!C:C, "T24")</f>
        <v>100</v>
      </c>
      <c r="AP34" s="6">
        <f>100 + SUMIFS(NhatKy_ViPham!J:J, NhatKy_ViPham!E:E, "12_Van_A", NhatKy_ViPham!F:F, B34, NhatKy_ViPham!C:C, "T25") - SUMIFS(NhatKy_ViPham!K:K, NhatKy_ViPham!E:E, "12_Van_A", NhatKy_ViPham!F:F, B34, NhatKy_ViPham!C:C, "T25")</f>
        <v>100</v>
      </c>
      <c r="AQ34" s="6">
        <f>100 + SUMIFS(NhatKy_ViPham!J:J, NhatKy_ViPham!E:E, "12_Van_A", NhatKy_ViPham!F:F, B34, NhatKy_ViPham!C:C, "T26") - SUMIFS(NhatKy_ViPham!K:K, NhatKy_ViPham!E:E, "12_Van_A", NhatKy_ViPham!F:F, B34, NhatKy_ViPham!C:C, "T26")</f>
        <v>100</v>
      </c>
      <c r="AR34" s="6">
        <f>100 + SUMIFS(NhatKy_ViPham!J:J, NhatKy_ViPham!E:E, "12_Van_A", NhatKy_ViPham!F:F, B34, NhatKy_ViPham!C:C, "T27") - SUMIFS(NhatKy_ViPham!K:K, NhatKy_ViPham!E:E, "12_Van_A", NhatKy_ViPham!F:F, B34, NhatKy_ViPham!C:C, "T27")</f>
        <v>100</v>
      </c>
      <c r="AS34" s="6">
        <f>100 + SUMIFS(NhatKy_ViPham!J:J, NhatKy_ViPham!E:E, "12_Van_A", NhatKy_ViPham!F:F, B34, NhatKy_ViPham!C:C, "T28") - SUMIFS(NhatKy_ViPham!K:K, NhatKy_ViPham!E:E, "12_Van_A", NhatKy_ViPham!F:F, B34, NhatKy_ViPham!C:C, "T28")</f>
        <v>100</v>
      </c>
      <c r="AT34" s="6">
        <f>100 + SUMIFS(NhatKy_ViPham!J:J, NhatKy_ViPham!E:E, "12_Van_A", NhatKy_ViPham!F:F, B34, NhatKy_ViPham!C:C, "T29") - SUMIFS(NhatKy_ViPham!K:K, NhatKy_ViPham!E:E, "12_Van_A", NhatKy_ViPham!F:F, B34, NhatKy_ViPham!C:C, "T29")</f>
        <v>100</v>
      </c>
      <c r="AU34" s="6">
        <f>100 + SUMIFS(NhatKy_ViPham!J:J, NhatKy_ViPham!E:E, "12_Van_A", NhatKy_ViPham!F:F, B34, NhatKy_ViPham!C:C, "T30") - SUMIFS(NhatKy_ViPham!K:K, NhatKy_ViPham!E:E, "12_Van_A", NhatKy_ViPham!F:F, B34, NhatKy_ViPham!C:C, "T30")</f>
        <v>100</v>
      </c>
      <c r="AV34" s="6">
        <f>100 + SUMIFS(NhatKy_ViPham!J:J, NhatKy_ViPham!E:E, "12_Van_A", NhatKy_ViPham!F:F, B34, NhatKy_ViPham!C:C, "T31") - SUMIFS(NhatKy_ViPham!K:K, NhatKy_ViPham!E:E, "12_Van_A", NhatKy_ViPham!F:F, B34, NhatKy_ViPham!C:C, "T31")</f>
        <v>100</v>
      </c>
      <c r="AW34" s="6">
        <f>100 + SUMIFS(NhatKy_ViPham!J:J, NhatKy_ViPham!E:E, "12_Van_A", NhatKy_ViPham!F:F, B34, NhatKy_ViPham!C:C, "T32") - SUMIFS(NhatKy_ViPham!K:K, NhatKy_ViPham!E:E, "12_Van_A", NhatKy_ViPham!F:F, B34, NhatKy_ViPham!C:C, "T32")</f>
        <v>100</v>
      </c>
      <c r="AX34" s="6">
        <f>100 + SUMIFS(NhatKy_ViPham!J:J, NhatKy_ViPham!E:E, "12_Van_A", NhatKy_ViPham!F:F, B34, NhatKy_ViPham!C:C, "T33") - SUMIFS(NhatKy_ViPham!K:K, NhatKy_ViPham!E:E, "12_Van_A", NhatKy_ViPham!F:F, B34, NhatKy_ViPham!C:C, "T33")</f>
        <v>100</v>
      </c>
      <c r="AY34" s="6">
        <f>100 + SUMIFS(NhatKy_ViPham!J:J, NhatKy_ViPham!E:E, "12_Van_A", NhatKy_ViPham!F:F, B34, NhatKy_ViPham!C:C, "T34") - SUMIFS(NhatKy_ViPham!K:K, NhatKy_ViPham!E:E, "12_Van_A", NhatKy_ViPham!F:F, B34, NhatKy_ViPham!C:C, "T34")</f>
        <v>100</v>
      </c>
      <c r="AZ34" s="6">
        <f>100 + SUMIFS(NhatKy_ViPham!J:J, NhatKy_ViPham!E:E, "12_Van_A", NhatKy_ViPham!F:F, B34, NhatKy_ViPham!C:C, "T35") - SUMIFS(NhatKy_ViPham!K:K, NhatKy_ViPham!E:E, "12_Van_A", NhatKy_ViPham!F:F, B34, NhatKy_ViPham!C:C, "T35")</f>
        <v>100</v>
      </c>
      <c r="BA34" s="12">
        <f t="shared" si="0"/>
        <v>100</v>
      </c>
      <c r="BB34" s="11" t="s">
        <v>430</v>
      </c>
      <c r="BC34" s="16" t="str">
        <f t="shared" si="1"/>
        <v>Tốt</v>
      </c>
      <c r="BD34" s="15" t="str">
        <f t="shared" si="2"/>
        <v>🟢 BÌNH THƯỜNG</v>
      </c>
    </row>
    <row r="35" spans="1:56" x14ac:dyDescent="0.25">
      <c r="A35" s="4">
        <v>27</v>
      </c>
      <c r="B35" s="10" t="s">
        <v>2741</v>
      </c>
      <c r="C35" s="4" t="s">
        <v>2742</v>
      </c>
      <c r="D35" s="4" t="s">
        <v>429</v>
      </c>
      <c r="E35" s="11" t="s">
        <v>430</v>
      </c>
      <c r="F35" s="7">
        <f>SUMIFS(NhatKy_ViPham!K:K, NhatKy_ViPham!E:E, "12_Van_A", NhatKy_ViPham!F:F, B35, NhatKy_ViPham!H:H, "L01")</f>
        <v>0</v>
      </c>
      <c r="G35" s="7">
        <f>SUMIFS(NhatKy_ViPham!K:K, NhatKy_ViPham!E:E, "12_Van_A", NhatKy_ViPham!F:F, B35, NhatKy_ViPham!H:H, "L02")</f>
        <v>0</v>
      </c>
      <c r="H35" s="7">
        <f>SUMIFS(NhatKy_ViPham!K:K, NhatKy_ViPham!E:E, "12_Van_A", NhatKy_ViPham!F:F, B35, NhatKy_ViPham!H:H, "L03")</f>
        <v>0</v>
      </c>
      <c r="I35" s="7">
        <f>SUMIFS(NhatKy_ViPham!K:K, NhatKy_ViPham!E:E, "12_Van_A", NhatKy_ViPham!F:F, B35, NhatKy_ViPham!H:H, "L04")</f>
        <v>0</v>
      </c>
      <c r="J35" s="7">
        <f>SUMIFS(NhatKy_ViPham!K:K, NhatKy_ViPham!E:E, "12_Van_A", NhatKy_ViPham!F:F, B35, NhatKy_ViPham!H:H, "L05")</f>
        <v>0</v>
      </c>
      <c r="K35" s="7">
        <f>SUMIFS(NhatKy_ViPham!K:K, NhatKy_ViPham!E:E, "12_Van_A", NhatKy_ViPham!F:F, B35, NhatKy_ViPham!H:H, "L06")</f>
        <v>0</v>
      </c>
      <c r="L35" s="7">
        <f>SUMIFS(NhatKy_ViPham!K:K, NhatKy_ViPham!E:E, "12_Van_A", NhatKy_ViPham!F:F, B35, NhatKy_ViPham!H:H, "L07")</f>
        <v>0</v>
      </c>
      <c r="M35" s="7">
        <f>SUMIFS(NhatKy_ViPham!K:K, NhatKy_ViPham!E:E, "12_Van_A", NhatKy_ViPham!F:F, B35, NhatKy_ViPham!H:H, "L08")</f>
        <v>0</v>
      </c>
      <c r="N35" s="7">
        <f>SUMIFS(NhatKy_ViPham!K:K, NhatKy_ViPham!E:E, "12_Van_A", NhatKy_ViPham!F:F, B35, NhatKy_ViPham!H:H, "L09")</f>
        <v>0</v>
      </c>
      <c r="O35" s="7">
        <f>SUMIFS(NhatKy_ViPham!K:K, NhatKy_ViPham!E:E, "12_Van_A", NhatKy_ViPham!F:F, B35, NhatKy_ViPham!H:H, "L10")</f>
        <v>0</v>
      </c>
      <c r="P35" s="12">
        <f>SUMIFS(NhatKy_ViPham!J:J, NhatKy_ViPham!E:E, "12_Van_A", NhatKy_ViPham!F:F, B35)</f>
        <v>0</v>
      </c>
      <c r="Q35" s="13">
        <f>SUMIFS(NhatKy_ViPham!K:K, NhatKy_ViPham!E:E, "12_Van_A", NhatKy_ViPham!F:F, B35)</f>
        <v>0</v>
      </c>
      <c r="R35" s="7">
        <f>100 + SUMIFS(NhatKy_ViPham!J:J, NhatKy_ViPham!E:E, "12_Van_A", NhatKy_ViPham!F:F, B35, NhatKy_ViPham!C:C, "T1") - SUMIFS(NhatKy_ViPham!K:K, NhatKy_ViPham!E:E, "12_Van_A", NhatKy_ViPham!F:F, B35, NhatKy_ViPham!C:C, "T1")</f>
        <v>100</v>
      </c>
      <c r="S35" s="7">
        <f>100 + SUMIFS(NhatKy_ViPham!J:J, NhatKy_ViPham!E:E, "12_Van_A", NhatKy_ViPham!F:F, B35, NhatKy_ViPham!C:C, "T2") - SUMIFS(NhatKy_ViPham!K:K, NhatKy_ViPham!E:E, "12_Van_A", NhatKy_ViPham!F:F, B35, NhatKy_ViPham!C:C, "T2")</f>
        <v>100</v>
      </c>
      <c r="T35" s="7">
        <f>100 + SUMIFS(NhatKy_ViPham!J:J, NhatKy_ViPham!E:E, "12_Van_A", NhatKy_ViPham!F:F, B35, NhatKy_ViPham!C:C, "T3") - SUMIFS(NhatKy_ViPham!K:K, NhatKy_ViPham!E:E, "12_Van_A", NhatKy_ViPham!F:F, B35, NhatKy_ViPham!C:C, "T3")</f>
        <v>100</v>
      </c>
      <c r="U35" s="7">
        <f>100 + SUMIFS(NhatKy_ViPham!J:J, NhatKy_ViPham!E:E, "12_Van_A", NhatKy_ViPham!F:F, B35, NhatKy_ViPham!C:C, "T4") - SUMIFS(NhatKy_ViPham!K:K, NhatKy_ViPham!E:E, "12_Van_A", NhatKy_ViPham!F:F, B35, NhatKy_ViPham!C:C, "T4")</f>
        <v>100</v>
      </c>
      <c r="V35" s="7">
        <f>100 + SUMIFS(NhatKy_ViPham!J:J, NhatKy_ViPham!E:E, "12_Van_A", NhatKy_ViPham!F:F, B35, NhatKy_ViPham!C:C, "T5") - SUMIFS(NhatKy_ViPham!K:K, NhatKy_ViPham!E:E, "12_Van_A", NhatKy_ViPham!F:F, B35, NhatKy_ViPham!C:C, "T5")</f>
        <v>100</v>
      </c>
      <c r="W35" s="7">
        <f>100 + SUMIFS(NhatKy_ViPham!J:J, NhatKy_ViPham!E:E, "12_Van_A", NhatKy_ViPham!F:F, B35, NhatKy_ViPham!C:C, "T6") - SUMIFS(NhatKy_ViPham!K:K, NhatKy_ViPham!E:E, "12_Van_A", NhatKy_ViPham!F:F, B35, NhatKy_ViPham!C:C, "T6")</f>
        <v>100</v>
      </c>
      <c r="X35" s="7">
        <f>100 + SUMIFS(NhatKy_ViPham!J:J, NhatKy_ViPham!E:E, "12_Van_A", NhatKy_ViPham!F:F, B35, NhatKy_ViPham!C:C, "T7") - SUMIFS(NhatKy_ViPham!K:K, NhatKy_ViPham!E:E, "12_Van_A", NhatKy_ViPham!F:F, B35, NhatKy_ViPham!C:C, "T7")</f>
        <v>100</v>
      </c>
      <c r="Y35" s="7">
        <f>100 + SUMIFS(NhatKy_ViPham!J:J, NhatKy_ViPham!E:E, "12_Van_A", NhatKy_ViPham!F:F, B35, NhatKy_ViPham!C:C, "T8") - SUMIFS(NhatKy_ViPham!K:K, NhatKy_ViPham!E:E, "12_Van_A", NhatKy_ViPham!F:F, B35, NhatKy_ViPham!C:C, "T8")</f>
        <v>100</v>
      </c>
      <c r="Z35" s="7">
        <f>100 + SUMIFS(NhatKy_ViPham!J:J, NhatKy_ViPham!E:E, "12_Van_A", NhatKy_ViPham!F:F, B35, NhatKy_ViPham!C:C, "T9") - SUMIFS(NhatKy_ViPham!K:K, NhatKy_ViPham!E:E, "12_Van_A", NhatKy_ViPham!F:F, B35, NhatKy_ViPham!C:C, "T9")</f>
        <v>100</v>
      </c>
      <c r="AA35" s="7">
        <f>100 + SUMIFS(NhatKy_ViPham!J:J, NhatKy_ViPham!E:E, "12_Van_A", NhatKy_ViPham!F:F, B35, NhatKy_ViPham!C:C, "T10") - SUMIFS(NhatKy_ViPham!K:K, NhatKy_ViPham!E:E, "12_Van_A", NhatKy_ViPham!F:F, B35, NhatKy_ViPham!C:C, "T10")</f>
        <v>100</v>
      </c>
      <c r="AB35" s="7">
        <f>100 + SUMIFS(NhatKy_ViPham!J:J, NhatKy_ViPham!E:E, "12_Van_A", NhatKy_ViPham!F:F, B35, NhatKy_ViPham!C:C, "T11") - SUMIFS(NhatKy_ViPham!K:K, NhatKy_ViPham!E:E, "12_Van_A", NhatKy_ViPham!F:F, B35, NhatKy_ViPham!C:C, "T11")</f>
        <v>100</v>
      </c>
      <c r="AC35" s="7">
        <f>100 + SUMIFS(NhatKy_ViPham!J:J, NhatKy_ViPham!E:E, "12_Van_A", NhatKy_ViPham!F:F, B35, NhatKy_ViPham!C:C, "T12") - SUMIFS(NhatKy_ViPham!K:K, NhatKy_ViPham!E:E, "12_Van_A", NhatKy_ViPham!F:F, B35, NhatKy_ViPham!C:C, "T12")</f>
        <v>100</v>
      </c>
      <c r="AD35" s="7">
        <f>100 + SUMIFS(NhatKy_ViPham!J:J, NhatKy_ViPham!E:E, "12_Van_A", NhatKy_ViPham!F:F, B35, NhatKy_ViPham!C:C, "T13") - SUMIFS(NhatKy_ViPham!K:K, NhatKy_ViPham!E:E, "12_Van_A", NhatKy_ViPham!F:F, B35, NhatKy_ViPham!C:C, "T13")</f>
        <v>100</v>
      </c>
      <c r="AE35" s="7">
        <f>100 + SUMIFS(NhatKy_ViPham!J:J, NhatKy_ViPham!E:E, "12_Van_A", NhatKy_ViPham!F:F, B35, NhatKy_ViPham!C:C, "T14") - SUMIFS(NhatKy_ViPham!K:K, NhatKy_ViPham!E:E, "12_Van_A", NhatKy_ViPham!F:F, B35, NhatKy_ViPham!C:C, "T14")</f>
        <v>100</v>
      </c>
      <c r="AF35" s="7">
        <f>100 + SUMIFS(NhatKy_ViPham!J:J, NhatKy_ViPham!E:E, "12_Van_A", NhatKy_ViPham!F:F, B35, NhatKy_ViPham!C:C, "T15") - SUMIFS(NhatKy_ViPham!K:K, NhatKy_ViPham!E:E, "12_Van_A", NhatKy_ViPham!F:F, B35, NhatKy_ViPham!C:C, "T15")</f>
        <v>100</v>
      </c>
      <c r="AG35" s="7">
        <f>100 + SUMIFS(NhatKy_ViPham!J:J, NhatKy_ViPham!E:E, "12_Van_A", NhatKy_ViPham!F:F, B35, NhatKy_ViPham!C:C, "T16") - SUMIFS(NhatKy_ViPham!K:K, NhatKy_ViPham!E:E, "12_Van_A", NhatKy_ViPham!F:F, B35, NhatKy_ViPham!C:C, "T16")</f>
        <v>100</v>
      </c>
      <c r="AH35" s="7">
        <f>100 + SUMIFS(NhatKy_ViPham!J:J, NhatKy_ViPham!E:E, "12_Van_A", NhatKy_ViPham!F:F, B35, NhatKy_ViPham!C:C, "T17") - SUMIFS(NhatKy_ViPham!K:K, NhatKy_ViPham!E:E, "12_Van_A", NhatKy_ViPham!F:F, B35, NhatKy_ViPham!C:C, "T17")</f>
        <v>100</v>
      </c>
      <c r="AI35" s="7">
        <f>100 + SUMIFS(NhatKy_ViPham!J:J, NhatKy_ViPham!E:E, "12_Van_A", NhatKy_ViPham!F:F, B35, NhatKy_ViPham!C:C, "T18") - SUMIFS(NhatKy_ViPham!K:K, NhatKy_ViPham!E:E, "12_Van_A", NhatKy_ViPham!F:F, B35, NhatKy_ViPham!C:C, "T18")</f>
        <v>100</v>
      </c>
      <c r="AJ35" s="7">
        <f>100 + SUMIFS(NhatKy_ViPham!J:J, NhatKy_ViPham!E:E, "12_Van_A", NhatKy_ViPham!F:F, B35, NhatKy_ViPham!C:C, "T19") - SUMIFS(NhatKy_ViPham!K:K, NhatKy_ViPham!E:E, "12_Van_A", NhatKy_ViPham!F:F, B35, NhatKy_ViPham!C:C, "T19")</f>
        <v>100</v>
      </c>
      <c r="AK35" s="7">
        <f>100 + SUMIFS(NhatKy_ViPham!J:J, NhatKy_ViPham!E:E, "12_Van_A", NhatKy_ViPham!F:F, B35, NhatKy_ViPham!C:C, "T20") - SUMIFS(NhatKy_ViPham!K:K, NhatKy_ViPham!E:E, "12_Van_A", NhatKy_ViPham!F:F, B35, NhatKy_ViPham!C:C, "T20")</f>
        <v>100</v>
      </c>
      <c r="AL35" s="7">
        <f>100 + SUMIFS(NhatKy_ViPham!J:J, NhatKy_ViPham!E:E, "12_Van_A", NhatKy_ViPham!F:F, B35, NhatKy_ViPham!C:C, "T21") - SUMIFS(NhatKy_ViPham!K:K, NhatKy_ViPham!E:E, "12_Van_A", NhatKy_ViPham!F:F, B35, NhatKy_ViPham!C:C, "T21")</f>
        <v>100</v>
      </c>
      <c r="AM35" s="7">
        <f>100 + SUMIFS(NhatKy_ViPham!J:J, NhatKy_ViPham!E:E, "12_Van_A", NhatKy_ViPham!F:F, B35, NhatKy_ViPham!C:C, "T22") - SUMIFS(NhatKy_ViPham!K:K, NhatKy_ViPham!E:E, "12_Van_A", NhatKy_ViPham!F:F, B35, NhatKy_ViPham!C:C, "T22")</f>
        <v>100</v>
      </c>
      <c r="AN35" s="7">
        <f>100 + SUMIFS(NhatKy_ViPham!J:J, NhatKy_ViPham!E:E, "12_Van_A", NhatKy_ViPham!F:F, B35, NhatKy_ViPham!C:C, "T23") - SUMIFS(NhatKy_ViPham!K:K, NhatKy_ViPham!E:E, "12_Van_A", NhatKy_ViPham!F:F, B35, NhatKy_ViPham!C:C, "T23")</f>
        <v>100</v>
      </c>
      <c r="AO35" s="7">
        <f>100 + SUMIFS(NhatKy_ViPham!J:J, NhatKy_ViPham!E:E, "12_Van_A", NhatKy_ViPham!F:F, B35, NhatKy_ViPham!C:C, "T24") - SUMIFS(NhatKy_ViPham!K:K, NhatKy_ViPham!E:E, "12_Van_A", NhatKy_ViPham!F:F, B35, NhatKy_ViPham!C:C, "T24")</f>
        <v>100</v>
      </c>
      <c r="AP35" s="7">
        <f>100 + SUMIFS(NhatKy_ViPham!J:J, NhatKy_ViPham!E:E, "12_Van_A", NhatKy_ViPham!F:F, B35, NhatKy_ViPham!C:C, "T25") - SUMIFS(NhatKy_ViPham!K:K, NhatKy_ViPham!E:E, "12_Van_A", NhatKy_ViPham!F:F, B35, NhatKy_ViPham!C:C, "T25")</f>
        <v>100</v>
      </c>
      <c r="AQ35" s="7">
        <f>100 + SUMIFS(NhatKy_ViPham!J:J, NhatKy_ViPham!E:E, "12_Van_A", NhatKy_ViPham!F:F, B35, NhatKy_ViPham!C:C, "T26") - SUMIFS(NhatKy_ViPham!K:K, NhatKy_ViPham!E:E, "12_Van_A", NhatKy_ViPham!F:F, B35, NhatKy_ViPham!C:C, "T26")</f>
        <v>100</v>
      </c>
      <c r="AR35" s="7">
        <f>100 + SUMIFS(NhatKy_ViPham!J:J, NhatKy_ViPham!E:E, "12_Van_A", NhatKy_ViPham!F:F, B35, NhatKy_ViPham!C:C, "T27") - SUMIFS(NhatKy_ViPham!K:K, NhatKy_ViPham!E:E, "12_Van_A", NhatKy_ViPham!F:F, B35, NhatKy_ViPham!C:C, "T27")</f>
        <v>100</v>
      </c>
      <c r="AS35" s="7">
        <f>100 + SUMIFS(NhatKy_ViPham!J:J, NhatKy_ViPham!E:E, "12_Van_A", NhatKy_ViPham!F:F, B35, NhatKy_ViPham!C:C, "T28") - SUMIFS(NhatKy_ViPham!K:K, NhatKy_ViPham!E:E, "12_Van_A", NhatKy_ViPham!F:F, B35, NhatKy_ViPham!C:C, "T28")</f>
        <v>100</v>
      </c>
      <c r="AT35" s="7">
        <f>100 + SUMIFS(NhatKy_ViPham!J:J, NhatKy_ViPham!E:E, "12_Van_A", NhatKy_ViPham!F:F, B35, NhatKy_ViPham!C:C, "T29") - SUMIFS(NhatKy_ViPham!K:K, NhatKy_ViPham!E:E, "12_Van_A", NhatKy_ViPham!F:F, B35, NhatKy_ViPham!C:C, "T29")</f>
        <v>100</v>
      </c>
      <c r="AU35" s="7">
        <f>100 + SUMIFS(NhatKy_ViPham!J:J, NhatKy_ViPham!E:E, "12_Van_A", NhatKy_ViPham!F:F, B35, NhatKy_ViPham!C:C, "T30") - SUMIFS(NhatKy_ViPham!K:K, NhatKy_ViPham!E:E, "12_Van_A", NhatKy_ViPham!F:F, B35, NhatKy_ViPham!C:C, "T30")</f>
        <v>100</v>
      </c>
      <c r="AV35" s="7">
        <f>100 + SUMIFS(NhatKy_ViPham!J:J, NhatKy_ViPham!E:E, "12_Van_A", NhatKy_ViPham!F:F, B35, NhatKy_ViPham!C:C, "T31") - SUMIFS(NhatKy_ViPham!K:K, NhatKy_ViPham!E:E, "12_Van_A", NhatKy_ViPham!F:F, B35, NhatKy_ViPham!C:C, "T31")</f>
        <v>100</v>
      </c>
      <c r="AW35" s="7">
        <f>100 + SUMIFS(NhatKy_ViPham!J:J, NhatKy_ViPham!E:E, "12_Van_A", NhatKy_ViPham!F:F, B35, NhatKy_ViPham!C:C, "T32") - SUMIFS(NhatKy_ViPham!K:K, NhatKy_ViPham!E:E, "12_Van_A", NhatKy_ViPham!F:F, B35, NhatKy_ViPham!C:C, "T32")</f>
        <v>100</v>
      </c>
      <c r="AX35" s="7">
        <f>100 + SUMIFS(NhatKy_ViPham!J:J, NhatKy_ViPham!E:E, "12_Van_A", NhatKy_ViPham!F:F, B35, NhatKy_ViPham!C:C, "T33") - SUMIFS(NhatKy_ViPham!K:K, NhatKy_ViPham!E:E, "12_Van_A", NhatKy_ViPham!F:F, B35, NhatKy_ViPham!C:C, "T33")</f>
        <v>100</v>
      </c>
      <c r="AY35" s="7">
        <f>100 + SUMIFS(NhatKy_ViPham!J:J, NhatKy_ViPham!E:E, "12_Van_A", NhatKy_ViPham!F:F, B35, NhatKy_ViPham!C:C, "T34") - SUMIFS(NhatKy_ViPham!K:K, NhatKy_ViPham!E:E, "12_Van_A", NhatKy_ViPham!F:F, B35, NhatKy_ViPham!C:C, "T34")</f>
        <v>100</v>
      </c>
      <c r="AZ35" s="7">
        <f>100 + SUMIFS(NhatKy_ViPham!J:J, NhatKy_ViPham!E:E, "12_Van_A", NhatKy_ViPham!F:F, B35, NhatKy_ViPham!C:C, "T35") - SUMIFS(NhatKy_ViPham!K:K, NhatKy_ViPham!E:E, "12_Van_A", NhatKy_ViPham!F:F, B35, NhatKy_ViPham!C:C, "T35")</f>
        <v>100</v>
      </c>
      <c r="BA35" s="12">
        <f t="shared" si="0"/>
        <v>100</v>
      </c>
      <c r="BB35" s="11" t="s">
        <v>430</v>
      </c>
      <c r="BC35" s="14" t="str">
        <f t="shared" si="1"/>
        <v>Tốt</v>
      </c>
      <c r="BD35" s="10" t="str">
        <f t="shared" si="2"/>
        <v>🟢 BÌNH THƯỜNG</v>
      </c>
    </row>
    <row r="36" spans="1:56" x14ac:dyDescent="0.25">
      <c r="A36" s="5">
        <v>28</v>
      </c>
      <c r="B36" s="15" t="s">
        <v>2743</v>
      </c>
      <c r="C36" s="5" t="s">
        <v>2278</v>
      </c>
      <c r="D36" s="5" t="s">
        <v>429</v>
      </c>
      <c r="E36" s="11" t="s">
        <v>430</v>
      </c>
      <c r="F36" s="6">
        <f>SUMIFS(NhatKy_ViPham!K:K, NhatKy_ViPham!E:E, "12_Van_A", NhatKy_ViPham!F:F, B36, NhatKy_ViPham!H:H, "L01")</f>
        <v>0</v>
      </c>
      <c r="G36" s="6">
        <f>SUMIFS(NhatKy_ViPham!K:K, NhatKy_ViPham!E:E, "12_Van_A", NhatKy_ViPham!F:F, B36, NhatKy_ViPham!H:H, "L02")</f>
        <v>0</v>
      </c>
      <c r="H36" s="6">
        <f>SUMIFS(NhatKy_ViPham!K:K, NhatKy_ViPham!E:E, "12_Van_A", NhatKy_ViPham!F:F, B36, NhatKy_ViPham!H:H, "L03")</f>
        <v>0</v>
      </c>
      <c r="I36" s="6">
        <f>SUMIFS(NhatKy_ViPham!K:K, NhatKy_ViPham!E:E, "12_Van_A", NhatKy_ViPham!F:F, B36, NhatKy_ViPham!H:H, "L04")</f>
        <v>0</v>
      </c>
      <c r="J36" s="6">
        <f>SUMIFS(NhatKy_ViPham!K:K, NhatKy_ViPham!E:E, "12_Van_A", NhatKy_ViPham!F:F, B36, NhatKy_ViPham!H:H, "L05")</f>
        <v>0</v>
      </c>
      <c r="K36" s="6">
        <f>SUMIFS(NhatKy_ViPham!K:K, NhatKy_ViPham!E:E, "12_Van_A", NhatKy_ViPham!F:F, B36, NhatKy_ViPham!H:H, "L06")</f>
        <v>0</v>
      </c>
      <c r="L36" s="6">
        <f>SUMIFS(NhatKy_ViPham!K:K, NhatKy_ViPham!E:E, "12_Van_A", NhatKy_ViPham!F:F, B36, NhatKy_ViPham!H:H, "L07")</f>
        <v>0</v>
      </c>
      <c r="M36" s="6">
        <f>SUMIFS(NhatKy_ViPham!K:K, NhatKy_ViPham!E:E, "12_Van_A", NhatKy_ViPham!F:F, B36, NhatKy_ViPham!H:H, "L08")</f>
        <v>0</v>
      </c>
      <c r="N36" s="6">
        <f>SUMIFS(NhatKy_ViPham!K:K, NhatKy_ViPham!E:E, "12_Van_A", NhatKy_ViPham!F:F, B36, NhatKy_ViPham!H:H, "L09")</f>
        <v>0</v>
      </c>
      <c r="O36" s="6">
        <f>SUMIFS(NhatKy_ViPham!K:K, NhatKy_ViPham!E:E, "12_Van_A", NhatKy_ViPham!F:F, B36, NhatKy_ViPham!H:H, "L10")</f>
        <v>0</v>
      </c>
      <c r="P36" s="12">
        <f>SUMIFS(NhatKy_ViPham!J:J, NhatKy_ViPham!E:E, "12_Van_A", NhatKy_ViPham!F:F, B36)</f>
        <v>0</v>
      </c>
      <c r="Q36" s="13">
        <f>SUMIFS(NhatKy_ViPham!K:K, NhatKy_ViPham!E:E, "12_Van_A", NhatKy_ViPham!F:F, B36)</f>
        <v>0</v>
      </c>
      <c r="R36" s="6">
        <f>100 + SUMIFS(NhatKy_ViPham!J:J, NhatKy_ViPham!E:E, "12_Van_A", NhatKy_ViPham!F:F, B36, NhatKy_ViPham!C:C, "T1") - SUMIFS(NhatKy_ViPham!K:K, NhatKy_ViPham!E:E, "12_Van_A", NhatKy_ViPham!F:F, B36, NhatKy_ViPham!C:C, "T1")</f>
        <v>100</v>
      </c>
      <c r="S36" s="6">
        <f>100 + SUMIFS(NhatKy_ViPham!J:J, NhatKy_ViPham!E:E, "12_Van_A", NhatKy_ViPham!F:F, B36, NhatKy_ViPham!C:C, "T2") - SUMIFS(NhatKy_ViPham!K:K, NhatKy_ViPham!E:E, "12_Van_A", NhatKy_ViPham!F:F, B36, NhatKy_ViPham!C:C, "T2")</f>
        <v>100</v>
      </c>
      <c r="T36" s="6">
        <f>100 + SUMIFS(NhatKy_ViPham!J:J, NhatKy_ViPham!E:E, "12_Van_A", NhatKy_ViPham!F:F, B36, NhatKy_ViPham!C:C, "T3") - SUMIFS(NhatKy_ViPham!K:K, NhatKy_ViPham!E:E, "12_Van_A", NhatKy_ViPham!F:F, B36, NhatKy_ViPham!C:C, "T3")</f>
        <v>100</v>
      </c>
      <c r="U36" s="6">
        <f>100 + SUMIFS(NhatKy_ViPham!J:J, NhatKy_ViPham!E:E, "12_Van_A", NhatKy_ViPham!F:F, B36, NhatKy_ViPham!C:C, "T4") - SUMIFS(NhatKy_ViPham!K:K, NhatKy_ViPham!E:E, "12_Van_A", NhatKy_ViPham!F:F, B36, NhatKy_ViPham!C:C, "T4")</f>
        <v>100</v>
      </c>
      <c r="V36" s="6">
        <f>100 + SUMIFS(NhatKy_ViPham!J:J, NhatKy_ViPham!E:E, "12_Van_A", NhatKy_ViPham!F:F, B36, NhatKy_ViPham!C:C, "T5") - SUMIFS(NhatKy_ViPham!K:K, NhatKy_ViPham!E:E, "12_Van_A", NhatKy_ViPham!F:F, B36, NhatKy_ViPham!C:C, "T5")</f>
        <v>100</v>
      </c>
      <c r="W36" s="6">
        <f>100 + SUMIFS(NhatKy_ViPham!J:J, NhatKy_ViPham!E:E, "12_Van_A", NhatKy_ViPham!F:F, B36, NhatKy_ViPham!C:C, "T6") - SUMIFS(NhatKy_ViPham!K:K, NhatKy_ViPham!E:E, "12_Van_A", NhatKy_ViPham!F:F, B36, NhatKy_ViPham!C:C, "T6")</f>
        <v>100</v>
      </c>
      <c r="X36" s="6">
        <f>100 + SUMIFS(NhatKy_ViPham!J:J, NhatKy_ViPham!E:E, "12_Van_A", NhatKy_ViPham!F:F, B36, NhatKy_ViPham!C:C, "T7") - SUMIFS(NhatKy_ViPham!K:K, NhatKy_ViPham!E:E, "12_Van_A", NhatKy_ViPham!F:F, B36, NhatKy_ViPham!C:C, "T7")</f>
        <v>100</v>
      </c>
      <c r="Y36" s="6">
        <f>100 + SUMIFS(NhatKy_ViPham!J:J, NhatKy_ViPham!E:E, "12_Van_A", NhatKy_ViPham!F:F, B36, NhatKy_ViPham!C:C, "T8") - SUMIFS(NhatKy_ViPham!K:K, NhatKy_ViPham!E:E, "12_Van_A", NhatKy_ViPham!F:F, B36, NhatKy_ViPham!C:C, "T8")</f>
        <v>100</v>
      </c>
      <c r="Z36" s="6">
        <f>100 + SUMIFS(NhatKy_ViPham!J:J, NhatKy_ViPham!E:E, "12_Van_A", NhatKy_ViPham!F:F, B36, NhatKy_ViPham!C:C, "T9") - SUMIFS(NhatKy_ViPham!K:K, NhatKy_ViPham!E:E, "12_Van_A", NhatKy_ViPham!F:F, B36, NhatKy_ViPham!C:C, "T9")</f>
        <v>100</v>
      </c>
      <c r="AA36" s="6">
        <f>100 + SUMIFS(NhatKy_ViPham!J:J, NhatKy_ViPham!E:E, "12_Van_A", NhatKy_ViPham!F:F, B36, NhatKy_ViPham!C:C, "T10") - SUMIFS(NhatKy_ViPham!K:K, NhatKy_ViPham!E:E, "12_Van_A", NhatKy_ViPham!F:F, B36, NhatKy_ViPham!C:C, "T10")</f>
        <v>100</v>
      </c>
      <c r="AB36" s="6">
        <f>100 + SUMIFS(NhatKy_ViPham!J:J, NhatKy_ViPham!E:E, "12_Van_A", NhatKy_ViPham!F:F, B36, NhatKy_ViPham!C:C, "T11") - SUMIFS(NhatKy_ViPham!K:K, NhatKy_ViPham!E:E, "12_Van_A", NhatKy_ViPham!F:F, B36, NhatKy_ViPham!C:C, "T11")</f>
        <v>100</v>
      </c>
      <c r="AC36" s="6">
        <f>100 + SUMIFS(NhatKy_ViPham!J:J, NhatKy_ViPham!E:E, "12_Van_A", NhatKy_ViPham!F:F, B36, NhatKy_ViPham!C:C, "T12") - SUMIFS(NhatKy_ViPham!K:K, NhatKy_ViPham!E:E, "12_Van_A", NhatKy_ViPham!F:F, B36, NhatKy_ViPham!C:C, "T12")</f>
        <v>100</v>
      </c>
      <c r="AD36" s="6">
        <f>100 + SUMIFS(NhatKy_ViPham!J:J, NhatKy_ViPham!E:E, "12_Van_A", NhatKy_ViPham!F:F, B36, NhatKy_ViPham!C:C, "T13") - SUMIFS(NhatKy_ViPham!K:K, NhatKy_ViPham!E:E, "12_Van_A", NhatKy_ViPham!F:F, B36, NhatKy_ViPham!C:C, "T13")</f>
        <v>100</v>
      </c>
      <c r="AE36" s="6">
        <f>100 + SUMIFS(NhatKy_ViPham!J:J, NhatKy_ViPham!E:E, "12_Van_A", NhatKy_ViPham!F:F, B36, NhatKy_ViPham!C:C, "T14") - SUMIFS(NhatKy_ViPham!K:K, NhatKy_ViPham!E:E, "12_Van_A", NhatKy_ViPham!F:F, B36, NhatKy_ViPham!C:C, "T14")</f>
        <v>100</v>
      </c>
      <c r="AF36" s="6">
        <f>100 + SUMIFS(NhatKy_ViPham!J:J, NhatKy_ViPham!E:E, "12_Van_A", NhatKy_ViPham!F:F, B36, NhatKy_ViPham!C:C, "T15") - SUMIFS(NhatKy_ViPham!K:K, NhatKy_ViPham!E:E, "12_Van_A", NhatKy_ViPham!F:F, B36, NhatKy_ViPham!C:C, "T15")</f>
        <v>100</v>
      </c>
      <c r="AG36" s="6">
        <f>100 + SUMIFS(NhatKy_ViPham!J:J, NhatKy_ViPham!E:E, "12_Van_A", NhatKy_ViPham!F:F, B36, NhatKy_ViPham!C:C, "T16") - SUMIFS(NhatKy_ViPham!K:K, NhatKy_ViPham!E:E, "12_Van_A", NhatKy_ViPham!F:F, B36, NhatKy_ViPham!C:C, "T16")</f>
        <v>100</v>
      </c>
      <c r="AH36" s="6">
        <f>100 + SUMIFS(NhatKy_ViPham!J:J, NhatKy_ViPham!E:E, "12_Van_A", NhatKy_ViPham!F:F, B36, NhatKy_ViPham!C:C, "T17") - SUMIFS(NhatKy_ViPham!K:K, NhatKy_ViPham!E:E, "12_Van_A", NhatKy_ViPham!F:F, B36, NhatKy_ViPham!C:C, "T17")</f>
        <v>100</v>
      </c>
      <c r="AI36" s="6">
        <f>100 + SUMIFS(NhatKy_ViPham!J:J, NhatKy_ViPham!E:E, "12_Van_A", NhatKy_ViPham!F:F, B36, NhatKy_ViPham!C:C, "T18") - SUMIFS(NhatKy_ViPham!K:K, NhatKy_ViPham!E:E, "12_Van_A", NhatKy_ViPham!F:F, B36, NhatKy_ViPham!C:C, "T18")</f>
        <v>100</v>
      </c>
      <c r="AJ36" s="6">
        <f>100 + SUMIFS(NhatKy_ViPham!J:J, NhatKy_ViPham!E:E, "12_Van_A", NhatKy_ViPham!F:F, B36, NhatKy_ViPham!C:C, "T19") - SUMIFS(NhatKy_ViPham!K:K, NhatKy_ViPham!E:E, "12_Van_A", NhatKy_ViPham!F:F, B36, NhatKy_ViPham!C:C, "T19")</f>
        <v>100</v>
      </c>
      <c r="AK36" s="6">
        <f>100 + SUMIFS(NhatKy_ViPham!J:J, NhatKy_ViPham!E:E, "12_Van_A", NhatKy_ViPham!F:F, B36, NhatKy_ViPham!C:C, "T20") - SUMIFS(NhatKy_ViPham!K:K, NhatKy_ViPham!E:E, "12_Van_A", NhatKy_ViPham!F:F, B36, NhatKy_ViPham!C:C, "T20")</f>
        <v>100</v>
      </c>
      <c r="AL36" s="6">
        <f>100 + SUMIFS(NhatKy_ViPham!J:J, NhatKy_ViPham!E:E, "12_Van_A", NhatKy_ViPham!F:F, B36, NhatKy_ViPham!C:C, "T21") - SUMIFS(NhatKy_ViPham!K:K, NhatKy_ViPham!E:E, "12_Van_A", NhatKy_ViPham!F:F, B36, NhatKy_ViPham!C:C, "T21")</f>
        <v>100</v>
      </c>
      <c r="AM36" s="6">
        <f>100 + SUMIFS(NhatKy_ViPham!J:J, NhatKy_ViPham!E:E, "12_Van_A", NhatKy_ViPham!F:F, B36, NhatKy_ViPham!C:C, "T22") - SUMIFS(NhatKy_ViPham!K:K, NhatKy_ViPham!E:E, "12_Van_A", NhatKy_ViPham!F:F, B36, NhatKy_ViPham!C:C, "T22")</f>
        <v>100</v>
      </c>
      <c r="AN36" s="6">
        <f>100 + SUMIFS(NhatKy_ViPham!J:J, NhatKy_ViPham!E:E, "12_Van_A", NhatKy_ViPham!F:F, B36, NhatKy_ViPham!C:C, "T23") - SUMIFS(NhatKy_ViPham!K:K, NhatKy_ViPham!E:E, "12_Van_A", NhatKy_ViPham!F:F, B36, NhatKy_ViPham!C:C, "T23")</f>
        <v>100</v>
      </c>
      <c r="AO36" s="6">
        <f>100 + SUMIFS(NhatKy_ViPham!J:J, NhatKy_ViPham!E:E, "12_Van_A", NhatKy_ViPham!F:F, B36, NhatKy_ViPham!C:C, "T24") - SUMIFS(NhatKy_ViPham!K:K, NhatKy_ViPham!E:E, "12_Van_A", NhatKy_ViPham!F:F, B36, NhatKy_ViPham!C:C, "T24")</f>
        <v>100</v>
      </c>
      <c r="AP36" s="6">
        <f>100 + SUMIFS(NhatKy_ViPham!J:J, NhatKy_ViPham!E:E, "12_Van_A", NhatKy_ViPham!F:F, B36, NhatKy_ViPham!C:C, "T25") - SUMIFS(NhatKy_ViPham!K:K, NhatKy_ViPham!E:E, "12_Van_A", NhatKy_ViPham!F:F, B36, NhatKy_ViPham!C:C, "T25")</f>
        <v>100</v>
      </c>
      <c r="AQ36" s="6">
        <f>100 + SUMIFS(NhatKy_ViPham!J:J, NhatKy_ViPham!E:E, "12_Van_A", NhatKy_ViPham!F:F, B36, NhatKy_ViPham!C:C, "T26") - SUMIFS(NhatKy_ViPham!K:K, NhatKy_ViPham!E:E, "12_Van_A", NhatKy_ViPham!F:F, B36, NhatKy_ViPham!C:C, "T26")</f>
        <v>100</v>
      </c>
      <c r="AR36" s="6">
        <f>100 + SUMIFS(NhatKy_ViPham!J:J, NhatKy_ViPham!E:E, "12_Van_A", NhatKy_ViPham!F:F, B36, NhatKy_ViPham!C:C, "T27") - SUMIFS(NhatKy_ViPham!K:K, NhatKy_ViPham!E:E, "12_Van_A", NhatKy_ViPham!F:F, B36, NhatKy_ViPham!C:C, "T27")</f>
        <v>100</v>
      </c>
      <c r="AS36" s="6">
        <f>100 + SUMIFS(NhatKy_ViPham!J:J, NhatKy_ViPham!E:E, "12_Van_A", NhatKy_ViPham!F:F, B36, NhatKy_ViPham!C:C, "T28") - SUMIFS(NhatKy_ViPham!K:K, NhatKy_ViPham!E:E, "12_Van_A", NhatKy_ViPham!F:F, B36, NhatKy_ViPham!C:C, "T28")</f>
        <v>100</v>
      </c>
      <c r="AT36" s="6">
        <f>100 + SUMIFS(NhatKy_ViPham!J:J, NhatKy_ViPham!E:E, "12_Van_A", NhatKy_ViPham!F:F, B36, NhatKy_ViPham!C:C, "T29") - SUMIFS(NhatKy_ViPham!K:K, NhatKy_ViPham!E:E, "12_Van_A", NhatKy_ViPham!F:F, B36, NhatKy_ViPham!C:C, "T29")</f>
        <v>100</v>
      </c>
      <c r="AU36" s="6">
        <f>100 + SUMIFS(NhatKy_ViPham!J:J, NhatKy_ViPham!E:E, "12_Van_A", NhatKy_ViPham!F:F, B36, NhatKy_ViPham!C:C, "T30") - SUMIFS(NhatKy_ViPham!K:K, NhatKy_ViPham!E:E, "12_Van_A", NhatKy_ViPham!F:F, B36, NhatKy_ViPham!C:C, "T30")</f>
        <v>100</v>
      </c>
      <c r="AV36" s="6">
        <f>100 + SUMIFS(NhatKy_ViPham!J:J, NhatKy_ViPham!E:E, "12_Van_A", NhatKy_ViPham!F:F, B36, NhatKy_ViPham!C:C, "T31") - SUMIFS(NhatKy_ViPham!K:K, NhatKy_ViPham!E:E, "12_Van_A", NhatKy_ViPham!F:F, B36, NhatKy_ViPham!C:C, "T31")</f>
        <v>100</v>
      </c>
      <c r="AW36" s="6">
        <f>100 + SUMIFS(NhatKy_ViPham!J:J, NhatKy_ViPham!E:E, "12_Van_A", NhatKy_ViPham!F:F, B36, NhatKy_ViPham!C:C, "T32") - SUMIFS(NhatKy_ViPham!K:K, NhatKy_ViPham!E:E, "12_Van_A", NhatKy_ViPham!F:F, B36, NhatKy_ViPham!C:C, "T32")</f>
        <v>100</v>
      </c>
      <c r="AX36" s="6">
        <f>100 + SUMIFS(NhatKy_ViPham!J:J, NhatKy_ViPham!E:E, "12_Van_A", NhatKy_ViPham!F:F, B36, NhatKy_ViPham!C:C, "T33") - SUMIFS(NhatKy_ViPham!K:K, NhatKy_ViPham!E:E, "12_Van_A", NhatKy_ViPham!F:F, B36, NhatKy_ViPham!C:C, "T33")</f>
        <v>100</v>
      </c>
      <c r="AY36" s="6">
        <f>100 + SUMIFS(NhatKy_ViPham!J:J, NhatKy_ViPham!E:E, "12_Van_A", NhatKy_ViPham!F:F, B36, NhatKy_ViPham!C:C, "T34") - SUMIFS(NhatKy_ViPham!K:K, NhatKy_ViPham!E:E, "12_Van_A", NhatKy_ViPham!F:F, B36, NhatKy_ViPham!C:C, "T34")</f>
        <v>100</v>
      </c>
      <c r="AZ36" s="6">
        <f>100 + SUMIFS(NhatKy_ViPham!J:J, NhatKy_ViPham!E:E, "12_Van_A", NhatKy_ViPham!F:F, B36, NhatKy_ViPham!C:C, "T35") - SUMIFS(NhatKy_ViPham!K:K, NhatKy_ViPham!E:E, "12_Van_A", NhatKy_ViPham!F:F, B36, NhatKy_ViPham!C:C, "T35")</f>
        <v>100</v>
      </c>
      <c r="BA36" s="12">
        <f t="shared" si="0"/>
        <v>100</v>
      </c>
      <c r="BB36" s="11" t="s">
        <v>430</v>
      </c>
      <c r="BC36" s="16" t="str">
        <f t="shared" si="1"/>
        <v>Tốt</v>
      </c>
      <c r="BD36" s="15" t="str">
        <f t="shared" si="2"/>
        <v>🟢 BÌNH THƯỜNG</v>
      </c>
    </row>
    <row r="37" spans="1:56" x14ac:dyDescent="0.25">
      <c r="A37" s="4">
        <v>29</v>
      </c>
      <c r="B37" s="10" t="s">
        <v>2744</v>
      </c>
      <c r="C37" s="4" t="s">
        <v>2361</v>
      </c>
      <c r="D37" s="4" t="s">
        <v>429</v>
      </c>
      <c r="E37" s="11" t="s">
        <v>430</v>
      </c>
      <c r="F37" s="7">
        <f>SUMIFS(NhatKy_ViPham!K:K, NhatKy_ViPham!E:E, "12_Van_A", NhatKy_ViPham!F:F, B37, NhatKy_ViPham!H:H, "L01")</f>
        <v>0</v>
      </c>
      <c r="G37" s="7">
        <f>SUMIFS(NhatKy_ViPham!K:K, NhatKy_ViPham!E:E, "12_Van_A", NhatKy_ViPham!F:F, B37, NhatKy_ViPham!H:H, "L02")</f>
        <v>0</v>
      </c>
      <c r="H37" s="7">
        <f>SUMIFS(NhatKy_ViPham!K:K, NhatKy_ViPham!E:E, "12_Van_A", NhatKy_ViPham!F:F, B37, NhatKy_ViPham!H:H, "L03")</f>
        <v>0</v>
      </c>
      <c r="I37" s="7">
        <f>SUMIFS(NhatKy_ViPham!K:K, NhatKy_ViPham!E:E, "12_Van_A", NhatKy_ViPham!F:F, B37, NhatKy_ViPham!H:H, "L04")</f>
        <v>0</v>
      </c>
      <c r="J37" s="7">
        <f>SUMIFS(NhatKy_ViPham!K:K, NhatKy_ViPham!E:E, "12_Van_A", NhatKy_ViPham!F:F, B37, NhatKy_ViPham!H:H, "L05")</f>
        <v>0</v>
      </c>
      <c r="K37" s="7">
        <f>SUMIFS(NhatKy_ViPham!K:K, NhatKy_ViPham!E:E, "12_Van_A", NhatKy_ViPham!F:F, B37, NhatKy_ViPham!H:H, "L06")</f>
        <v>0</v>
      </c>
      <c r="L37" s="7">
        <f>SUMIFS(NhatKy_ViPham!K:K, NhatKy_ViPham!E:E, "12_Van_A", NhatKy_ViPham!F:F, B37, NhatKy_ViPham!H:H, "L07")</f>
        <v>0</v>
      </c>
      <c r="M37" s="7">
        <f>SUMIFS(NhatKy_ViPham!K:K, NhatKy_ViPham!E:E, "12_Van_A", NhatKy_ViPham!F:F, B37, NhatKy_ViPham!H:H, "L08")</f>
        <v>0</v>
      </c>
      <c r="N37" s="7">
        <f>SUMIFS(NhatKy_ViPham!K:K, NhatKy_ViPham!E:E, "12_Van_A", NhatKy_ViPham!F:F, B37, NhatKy_ViPham!H:H, "L09")</f>
        <v>0</v>
      </c>
      <c r="O37" s="7">
        <f>SUMIFS(NhatKy_ViPham!K:K, NhatKy_ViPham!E:E, "12_Van_A", NhatKy_ViPham!F:F, B37, NhatKy_ViPham!H:H, "L10")</f>
        <v>0</v>
      </c>
      <c r="P37" s="12">
        <f>SUMIFS(NhatKy_ViPham!J:J, NhatKy_ViPham!E:E, "12_Van_A", NhatKy_ViPham!F:F, B37)</f>
        <v>0</v>
      </c>
      <c r="Q37" s="13">
        <f>SUMIFS(NhatKy_ViPham!K:K, NhatKy_ViPham!E:E, "12_Van_A", NhatKy_ViPham!F:F, B37)</f>
        <v>0</v>
      </c>
      <c r="R37" s="7">
        <f>100 + SUMIFS(NhatKy_ViPham!J:J, NhatKy_ViPham!E:E, "12_Van_A", NhatKy_ViPham!F:F, B37, NhatKy_ViPham!C:C, "T1") - SUMIFS(NhatKy_ViPham!K:K, NhatKy_ViPham!E:E, "12_Van_A", NhatKy_ViPham!F:F, B37, NhatKy_ViPham!C:C, "T1")</f>
        <v>100</v>
      </c>
      <c r="S37" s="7">
        <f>100 + SUMIFS(NhatKy_ViPham!J:J, NhatKy_ViPham!E:E, "12_Van_A", NhatKy_ViPham!F:F, B37, NhatKy_ViPham!C:C, "T2") - SUMIFS(NhatKy_ViPham!K:K, NhatKy_ViPham!E:E, "12_Van_A", NhatKy_ViPham!F:F, B37, NhatKy_ViPham!C:C, "T2")</f>
        <v>100</v>
      </c>
      <c r="T37" s="7">
        <f>100 + SUMIFS(NhatKy_ViPham!J:J, NhatKy_ViPham!E:E, "12_Van_A", NhatKy_ViPham!F:F, B37, NhatKy_ViPham!C:C, "T3") - SUMIFS(NhatKy_ViPham!K:K, NhatKy_ViPham!E:E, "12_Van_A", NhatKy_ViPham!F:F, B37, NhatKy_ViPham!C:C, "T3")</f>
        <v>100</v>
      </c>
      <c r="U37" s="7">
        <f>100 + SUMIFS(NhatKy_ViPham!J:J, NhatKy_ViPham!E:E, "12_Van_A", NhatKy_ViPham!F:F, B37, NhatKy_ViPham!C:C, "T4") - SUMIFS(NhatKy_ViPham!K:K, NhatKy_ViPham!E:E, "12_Van_A", NhatKy_ViPham!F:F, B37, NhatKy_ViPham!C:C, "T4")</f>
        <v>100</v>
      </c>
      <c r="V37" s="7">
        <f>100 + SUMIFS(NhatKy_ViPham!J:J, NhatKy_ViPham!E:E, "12_Van_A", NhatKy_ViPham!F:F, B37, NhatKy_ViPham!C:C, "T5") - SUMIFS(NhatKy_ViPham!K:K, NhatKy_ViPham!E:E, "12_Van_A", NhatKy_ViPham!F:F, B37, NhatKy_ViPham!C:C, "T5")</f>
        <v>100</v>
      </c>
      <c r="W37" s="7">
        <f>100 + SUMIFS(NhatKy_ViPham!J:J, NhatKy_ViPham!E:E, "12_Van_A", NhatKy_ViPham!F:F, B37, NhatKy_ViPham!C:C, "T6") - SUMIFS(NhatKy_ViPham!K:K, NhatKy_ViPham!E:E, "12_Van_A", NhatKy_ViPham!F:F, B37, NhatKy_ViPham!C:C, "T6")</f>
        <v>100</v>
      </c>
      <c r="X37" s="7">
        <f>100 + SUMIFS(NhatKy_ViPham!J:J, NhatKy_ViPham!E:E, "12_Van_A", NhatKy_ViPham!F:F, B37, NhatKy_ViPham!C:C, "T7") - SUMIFS(NhatKy_ViPham!K:K, NhatKy_ViPham!E:E, "12_Van_A", NhatKy_ViPham!F:F, B37, NhatKy_ViPham!C:C, "T7")</f>
        <v>100</v>
      </c>
      <c r="Y37" s="7">
        <f>100 + SUMIFS(NhatKy_ViPham!J:J, NhatKy_ViPham!E:E, "12_Van_A", NhatKy_ViPham!F:F, B37, NhatKy_ViPham!C:C, "T8") - SUMIFS(NhatKy_ViPham!K:K, NhatKy_ViPham!E:E, "12_Van_A", NhatKy_ViPham!F:F, B37, NhatKy_ViPham!C:C, "T8")</f>
        <v>100</v>
      </c>
      <c r="Z37" s="7">
        <f>100 + SUMIFS(NhatKy_ViPham!J:J, NhatKy_ViPham!E:E, "12_Van_A", NhatKy_ViPham!F:F, B37, NhatKy_ViPham!C:C, "T9") - SUMIFS(NhatKy_ViPham!K:K, NhatKy_ViPham!E:E, "12_Van_A", NhatKy_ViPham!F:F, B37, NhatKy_ViPham!C:C, "T9")</f>
        <v>100</v>
      </c>
      <c r="AA37" s="7">
        <f>100 + SUMIFS(NhatKy_ViPham!J:J, NhatKy_ViPham!E:E, "12_Van_A", NhatKy_ViPham!F:F, B37, NhatKy_ViPham!C:C, "T10") - SUMIFS(NhatKy_ViPham!K:K, NhatKy_ViPham!E:E, "12_Van_A", NhatKy_ViPham!F:F, B37, NhatKy_ViPham!C:C, "T10")</f>
        <v>100</v>
      </c>
      <c r="AB37" s="7">
        <f>100 + SUMIFS(NhatKy_ViPham!J:J, NhatKy_ViPham!E:E, "12_Van_A", NhatKy_ViPham!F:F, B37, NhatKy_ViPham!C:C, "T11") - SUMIFS(NhatKy_ViPham!K:K, NhatKy_ViPham!E:E, "12_Van_A", NhatKy_ViPham!F:F, B37, NhatKy_ViPham!C:C, "T11")</f>
        <v>100</v>
      </c>
      <c r="AC37" s="7">
        <f>100 + SUMIFS(NhatKy_ViPham!J:J, NhatKy_ViPham!E:E, "12_Van_A", NhatKy_ViPham!F:F, B37, NhatKy_ViPham!C:C, "T12") - SUMIFS(NhatKy_ViPham!K:K, NhatKy_ViPham!E:E, "12_Van_A", NhatKy_ViPham!F:F, B37, NhatKy_ViPham!C:C, "T12")</f>
        <v>100</v>
      </c>
      <c r="AD37" s="7">
        <f>100 + SUMIFS(NhatKy_ViPham!J:J, NhatKy_ViPham!E:E, "12_Van_A", NhatKy_ViPham!F:F, B37, NhatKy_ViPham!C:C, "T13") - SUMIFS(NhatKy_ViPham!K:K, NhatKy_ViPham!E:E, "12_Van_A", NhatKy_ViPham!F:F, B37, NhatKy_ViPham!C:C, "T13")</f>
        <v>100</v>
      </c>
      <c r="AE37" s="7">
        <f>100 + SUMIFS(NhatKy_ViPham!J:J, NhatKy_ViPham!E:E, "12_Van_A", NhatKy_ViPham!F:F, B37, NhatKy_ViPham!C:C, "T14") - SUMIFS(NhatKy_ViPham!K:K, NhatKy_ViPham!E:E, "12_Van_A", NhatKy_ViPham!F:F, B37, NhatKy_ViPham!C:C, "T14")</f>
        <v>100</v>
      </c>
      <c r="AF37" s="7">
        <f>100 + SUMIFS(NhatKy_ViPham!J:J, NhatKy_ViPham!E:E, "12_Van_A", NhatKy_ViPham!F:F, B37, NhatKy_ViPham!C:C, "T15") - SUMIFS(NhatKy_ViPham!K:K, NhatKy_ViPham!E:E, "12_Van_A", NhatKy_ViPham!F:F, B37, NhatKy_ViPham!C:C, "T15")</f>
        <v>100</v>
      </c>
      <c r="AG37" s="7">
        <f>100 + SUMIFS(NhatKy_ViPham!J:J, NhatKy_ViPham!E:E, "12_Van_A", NhatKy_ViPham!F:F, B37, NhatKy_ViPham!C:C, "T16") - SUMIFS(NhatKy_ViPham!K:K, NhatKy_ViPham!E:E, "12_Van_A", NhatKy_ViPham!F:F, B37, NhatKy_ViPham!C:C, "T16")</f>
        <v>100</v>
      </c>
      <c r="AH37" s="7">
        <f>100 + SUMIFS(NhatKy_ViPham!J:J, NhatKy_ViPham!E:E, "12_Van_A", NhatKy_ViPham!F:F, B37, NhatKy_ViPham!C:C, "T17") - SUMIFS(NhatKy_ViPham!K:K, NhatKy_ViPham!E:E, "12_Van_A", NhatKy_ViPham!F:F, B37, NhatKy_ViPham!C:C, "T17")</f>
        <v>100</v>
      </c>
      <c r="AI37" s="7">
        <f>100 + SUMIFS(NhatKy_ViPham!J:J, NhatKy_ViPham!E:E, "12_Van_A", NhatKy_ViPham!F:F, B37, NhatKy_ViPham!C:C, "T18") - SUMIFS(NhatKy_ViPham!K:K, NhatKy_ViPham!E:E, "12_Van_A", NhatKy_ViPham!F:F, B37, NhatKy_ViPham!C:C, "T18")</f>
        <v>100</v>
      </c>
      <c r="AJ37" s="7">
        <f>100 + SUMIFS(NhatKy_ViPham!J:J, NhatKy_ViPham!E:E, "12_Van_A", NhatKy_ViPham!F:F, B37, NhatKy_ViPham!C:C, "T19") - SUMIFS(NhatKy_ViPham!K:K, NhatKy_ViPham!E:E, "12_Van_A", NhatKy_ViPham!F:F, B37, NhatKy_ViPham!C:C, "T19")</f>
        <v>100</v>
      </c>
      <c r="AK37" s="7">
        <f>100 + SUMIFS(NhatKy_ViPham!J:J, NhatKy_ViPham!E:E, "12_Van_A", NhatKy_ViPham!F:F, B37, NhatKy_ViPham!C:C, "T20") - SUMIFS(NhatKy_ViPham!K:K, NhatKy_ViPham!E:E, "12_Van_A", NhatKy_ViPham!F:F, B37, NhatKy_ViPham!C:C, "T20")</f>
        <v>100</v>
      </c>
      <c r="AL37" s="7">
        <f>100 + SUMIFS(NhatKy_ViPham!J:J, NhatKy_ViPham!E:E, "12_Van_A", NhatKy_ViPham!F:F, B37, NhatKy_ViPham!C:C, "T21") - SUMIFS(NhatKy_ViPham!K:K, NhatKy_ViPham!E:E, "12_Van_A", NhatKy_ViPham!F:F, B37, NhatKy_ViPham!C:C, "T21")</f>
        <v>100</v>
      </c>
      <c r="AM37" s="7">
        <f>100 + SUMIFS(NhatKy_ViPham!J:J, NhatKy_ViPham!E:E, "12_Van_A", NhatKy_ViPham!F:F, B37, NhatKy_ViPham!C:C, "T22") - SUMIFS(NhatKy_ViPham!K:K, NhatKy_ViPham!E:E, "12_Van_A", NhatKy_ViPham!F:F, B37, NhatKy_ViPham!C:C, "T22")</f>
        <v>100</v>
      </c>
      <c r="AN37" s="7">
        <f>100 + SUMIFS(NhatKy_ViPham!J:J, NhatKy_ViPham!E:E, "12_Van_A", NhatKy_ViPham!F:F, B37, NhatKy_ViPham!C:C, "T23") - SUMIFS(NhatKy_ViPham!K:K, NhatKy_ViPham!E:E, "12_Van_A", NhatKy_ViPham!F:F, B37, NhatKy_ViPham!C:C, "T23")</f>
        <v>100</v>
      </c>
      <c r="AO37" s="7">
        <f>100 + SUMIFS(NhatKy_ViPham!J:J, NhatKy_ViPham!E:E, "12_Van_A", NhatKy_ViPham!F:F, B37, NhatKy_ViPham!C:C, "T24") - SUMIFS(NhatKy_ViPham!K:K, NhatKy_ViPham!E:E, "12_Van_A", NhatKy_ViPham!F:F, B37, NhatKy_ViPham!C:C, "T24")</f>
        <v>100</v>
      </c>
      <c r="AP37" s="7">
        <f>100 + SUMIFS(NhatKy_ViPham!J:J, NhatKy_ViPham!E:E, "12_Van_A", NhatKy_ViPham!F:F, B37, NhatKy_ViPham!C:C, "T25") - SUMIFS(NhatKy_ViPham!K:K, NhatKy_ViPham!E:E, "12_Van_A", NhatKy_ViPham!F:F, B37, NhatKy_ViPham!C:C, "T25")</f>
        <v>100</v>
      </c>
      <c r="AQ37" s="7">
        <f>100 + SUMIFS(NhatKy_ViPham!J:J, NhatKy_ViPham!E:E, "12_Van_A", NhatKy_ViPham!F:F, B37, NhatKy_ViPham!C:C, "T26") - SUMIFS(NhatKy_ViPham!K:K, NhatKy_ViPham!E:E, "12_Van_A", NhatKy_ViPham!F:F, B37, NhatKy_ViPham!C:C, "T26")</f>
        <v>100</v>
      </c>
      <c r="AR37" s="7">
        <f>100 + SUMIFS(NhatKy_ViPham!J:J, NhatKy_ViPham!E:E, "12_Van_A", NhatKy_ViPham!F:F, B37, NhatKy_ViPham!C:C, "T27") - SUMIFS(NhatKy_ViPham!K:K, NhatKy_ViPham!E:E, "12_Van_A", NhatKy_ViPham!F:F, B37, NhatKy_ViPham!C:C, "T27")</f>
        <v>100</v>
      </c>
      <c r="AS37" s="7">
        <f>100 + SUMIFS(NhatKy_ViPham!J:J, NhatKy_ViPham!E:E, "12_Van_A", NhatKy_ViPham!F:F, B37, NhatKy_ViPham!C:C, "T28") - SUMIFS(NhatKy_ViPham!K:K, NhatKy_ViPham!E:E, "12_Van_A", NhatKy_ViPham!F:F, B37, NhatKy_ViPham!C:C, "T28")</f>
        <v>100</v>
      </c>
      <c r="AT37" s="7">
        <f>100 + SUMIFS(NhatKy_ViPham!J:J, NhatKy_ViPham!E:E, "12_Van_A", NhatKy_ViPham!F:F, B37, NhatKy_ViPham!C:C, "T29") - SUMIFS(NhatKy_ViPham!K:K, NhatKy_ViPham!E:E, "12_Van_A", NhatKy_ViPham!F:F, B37, NhatKy_ViPham!C:C, "T29")</f>
        <v>100</v>
      </c>
      <c r="AU37" s="7">
        <f>100 + SUMIFS(NhatKy_ViPham!J:J, NhatKy_ViPham!E:E, "12_Van_A", NhatKy_ViPham!F:F, B37, NhatKy_ViPham!C:C, "T30") - SUMIFS(NhatKy_ViPham!K:K, NhatKy_ViPham!E:E, "12_Van_A", NhatKy_ViPham!F:F, B37, NhatKy_ViPham!C:C, "T30")</f>
        <v>100</v>
      </c>
      <c r="AV37" s="7">
        <f>100 + SUMIFS(NhatKy_ViPham!J:J, NhatKy_ViPham!E:E, "12_Van_A", NhatKy_ViPham!F:F, B37, NhatKy_ViPham!C:C, "T31") - SUMIFS(NhatKy_ViPham!K:K, NhatKy_ViPham!E:E, "12_Van_A", NhatKy_ViPham!F:F, B37, NhatKy_ViPham!C:C, "T31")</f>
        <v>100</v>
      </c>
      <c r="AW37" s="7">
        <f>100 + SUMIFS(NhatKy_ViPham!J:J, NhatKy_ViPham!E:E, "12_Van_A", NhatKy_ViPham!F:F, B37, NhatKy_ViPham!C:C, "T32") - SUMIFS(NhatKy_ViPham!K:K, NhatKy_ViPham!E:E, "12_Van_A", NhatKy_ViPham!F:F, B37, NhatKy_ViPham!C:C, "T32")</f>
        <v>100</v>
      </c>
      <c r="AX37" s="7">
        <f>100 + SUMIFS(NhatKy_ViPham!J:J, NhatKy_ViPham!E:E, "12_Van_A", NhatKy_ViPham!F:F, B37, NhatKy_ViPham!C:C, "T33") - SUMIFS(NhatKy_ViPham!K:K, NhatKy_ViPham!E:E, "12_Van_A", NhatKy_ViPham!F:F, B37, NhatKy_ViPham!C:C, "T33")</f>
        <v>100</v>
      </c>
      <c r="AY37" s="7">
        <f>100 + SUMIFS(NhatKy_ViPham!J:J, NhatKy_ViPham!E:E, "12_Van_A", NhatKy_ViPham!F:F, B37, NhatKy_ViPham!C:C, "T34") - SUMIFS(NhatKy_ViPham!K:K, NhatKy_ViPham!E:E, "12_Van_A", NhatKy_ViPham!F:F, B37, NhatKy_ViPham!C:C, "T34")</f>
        <v>100</v>
      </c>
      <c r="AZ37" s="7">
        <f>100 + SUMIFS(NhatKy_ViPham!J:J, NhatKy_ViPham!E:E, "12_Van_A", NhatKy_ViPham!F:F, B37, NhatKy_ViPham!C:C, "T35") - SUMIFS(NhatKy_ViPham!K:K, NhatKy_ViPham!E:E, "12_Van_A", NhatKy_ViPham!F:F, B37, NhatKy_ViPham!C:C, "T35")</f>
        <v>100</v>
      </c>
      <c r="BA37" s="12">
        <f t="shared" si="0"/>
        <v>100</v>
      </c>
      <c r="BB37" s="11" t="s">
        <v>430</v>
      </c>
      <c r="BC37" s="14" t="str">
        <f t="shared" si="1"/>
        <v>Tốt</v>
      </c>
      <c r="BD37" s="10" t="str">
        <f t="shared" si="2"/>
        <v>🟢 BÌNH THƯỜNG</v>
      </c>
    </row>
    <row r="38" spans="1:56" x14ac:dyDescent="0.25">
      <c r="A38" s="5">
        <v>30</v>
      </c>
      <c r="B38" s="15" t="s">
        <v>505</v>
      </c>
      <c r="C38" s="5" t="s">
        <v>2745</v>
      </c>
      <c r="D38" s="5" t="s">
        <v>429</v>
      </c>
      <c r="E38" s="11" t="s">
        <v>430</v>
      </c>
      <c r="F38" s="6">
        <f>SUMIFS(NhatKy_ViPham!K:K, NhatKy_ViPham!E:E, "12_Van_A", NhatKy_ViPham!F:F, B38, NhatKy_ViPham!H:H, "L01")</f>
        <v>0</v>
      </c>
      <c r="G38" s="6">
        <f>SUMIFS(NhatKy_ViPham!K:K, NhatKy_ViPham!E:E, "12_Van_A", NhatKy_ViPham!F:F, B38, NhatKy_ViPham!H:H, "L02")</f>
        <v>0</v>
      </c>
      <c r="H38" s="6">
        <f>SUMIFS(NhatKy_ViPham!K:K, NhatKy_ViPham!E:E, "12_Van_A", NhatKy_ViPham!F:F, B38, NhatKy_ViPham!H:H, "L03")</f>
        <v>0</v>
      </c>
      <c r="I38" s="6">
        <f>SUMIFS(NhatKy_ViPham!K:K, NhatKy_ViPham!E:E, "12_Van_A", NhatKy_ViPham!F:F, B38, NhatKy_ViPham!H:H, "L04")</f>
        <v>0</v>
      </c>
      <c r="J38" s="6">
        <f>SUMIFS(NhatKy_ViPham!K:K, NhatKy_ViPham!E:E, "12_Van_A", NhatKy_ViPham!F:F, B38, NhatKy_ViPham!H:H, "L05")</f>
        <v>0</v>
      </c>
      <c r="K38" s="6">
        <f>SUMIFS(NhatKy_ViPham!K:K, NhatKy_ViPham!E:E, "12_Van_A", NhatKy_ViPham!F:F, B38, NhatKy_ViPham!H:H, "L06")</f>
        <v>0</v>
      </c>
      <c r="L38" s="6">
        <f>SUMIFS(NhatKy_ViPham!K:K, NhatKy_ViPham!E:E, "12_Van_A", NhatKy_ViPham!F:F, B38, NhatKy_ViPham!H:H, "L07")</f>
        <v>0</v>
      </c>
      <c r="M38" s="6">
        <f>SUMIFS(NhatKy_ViPham!K:K, NhatKy_ViPham!E:E, "12_Van_A", NhatKy_ViPham!F:F, B38, NhatKy_ViPham!H:H, "L08")</f>
        <v>0</v>
      </c>
      <c r="N38" s="6">
        <f>SUMIFS(NhatKy_ViPham!K:K, NhatKy_ViPham!E:E, "12_Van_A", NhatKy_ViPham!F:F, B38, NhatKy_ViPham!H:H, "L09")</f>
        <v>0</v>
      </c>
      <c r="O38" s="6">
        <f>SUMIFS(NhatKy_ViPham!K:K, NhatKy_ViPham!E:E, "12_Van_A", NhatKy_ViPham!F:F, B38, NhatKy_ViPham!H:H, "L10")</f>
        <v>0</v>
      </c>
      <c r="P38" s="12">
        <f>SUMIFS(NhatKy_ViPham!J:J, NhatKy_ViPham!E:E, "12_Van_A", NhatKy_ViPham!F:F, B38)</f>
        <v>0</v>
      </c>
      <c r="Q38" s="13">
        <f>SUMIFS(NhatKy_ViPham!K:K, NhatKy_ViPham!E:E, "12_Van_A", NhatKy_ViPham!F:F, B38)</f>
        <v>0</v>
      </c>
      <c r="R38" s="6">
        <f>100 + SUMIFS(NhatKy_ViPham!J:J, NhatKy_ViPham!E:E, "12_Van_A", NhatKy_ViPham!F:F, B38, NhatKy_ViPham!C:C, "T1") - SUMIFS(NhatKy_ViPham!K:K, NhatKy_ViPham!E:E, "12_Van_A", NhatKy_ViPham!F:F, B38, NhatKy_ViPham!C:C, "T1")</f>
        <v>100</v>
      </c>
      <c r="S38" s="6">
        <f>100 + SUMIFS(NhatKy_ViPham!J:J, NhatKy_ViPham!E:E, "12_Van_A", NhatKy_ViPham!F:F, B38, NhatKy_ViPham!C:C, "T2") - SUMIFS(NhatKy_ViPham!K:K, NhatKy_ViPham!E:E, "12_Van_A", NhatKy_ViPham!F:F, B38, NhatKy_ViPham!C:C, "T2")</f>
        <v>100</v>
      </c>
      <c r="T38" s="6">
        <f>100 + SUMIFS(NhatKy_ViPham!J:J, NhatKy_ViPham!E:E, "12_Van_A", NhatKy_ViPham!F:F, B38, NhatKy_ViPham!C:C, "T3") - SUMIFS(NhatKy_ViPham!K:K, NhatKy_ViPham!E:E, "12_Van_A", NhatKy_ViPham!F:F, B38, NhatKy_ViPham!C:C, "T3")</f>
        <v>100</v>
      </c>
      <c r="U38" s="6">
        <f>100 + SUMIFS(NhatKy_ViPham!J:J, NhatKy_ViPham!E:E, "12_Van_A", NhatKy_ViPham!F:F, B38, NhatKy_ViPham!C:C, "T4") - SUMIFS(NhatKy_ViPham!K:K, NhatKy_ViPham!E:E, "12_Van_A", NhatKy_ViPham!F:F, B38, NhatKy_ViPham!C:C, "T4")</f>
        <v>100</v>
      </c>
      <c r="V38" s="6">
        <f>100 + SUMIFS(NhatKy_ViPham!J:J, NhatKy_ViPham!E:E, "12_Van_A", NhatKy_ViPham!F:F, B38, NhatKy_ViPham!C:C, "T5") - SUMIFS(NhatKy_ViPham!K:K, NhatKy_ViPham!E:E, "12_Van_A", NhatKy_ViPham!F:F, B38, NhatKy_ViPham!C:C, "T5")</f>
        <v>100</v>
      </c>
      <c r="W38" s="6">
        <f>100 + SUMIFS(NhatKy_ViPham!J:J, NhatKy_ViPham!E:E, "12_Van_A", NhatKy_ViPham!F:F, B38, NhatKy_ViPham!C:C, "T6") - SUMIFS(NhatKy_ViPham!K:K, NhatKy_ViPham!E:E, "12_Van_A", NhatKy_ViPham!F:F, B38, NhatKy_ViPham!C:C, "T6")</f>
        <v>100</v>
      </c>
      <c r="X38" s="6">
        <f>100 + SUMIFS(NhatKy_ViPham!J:J, NhatKy_ViPham!E:E, "12_Van_A", NhatKy_ViPham!F:F, B38, NhatKy_ViPham!C:C, "T7") - SUMIFS(NhatKy_ViPham!K:K, NhatKy_ViPham!E:E, "12_Van_A", NhatKy_ViPham!F:F, B38, NhatKy_ViPham!C:C, "T7")</f>
        <v>100</v>
      </c>
      <c r="Y38" s="6">
        <f>100 + SUMIFS(NhatKy_ViPham!J:J, NhatKy_ViPham!E:E, "12_Van_A", NhatKy_ViPham!F:F, B38, NhatKy_ViPham!C:C, "T8") - SUMIFS(NhatKy_ViPham!K:K, NhatKy_ViPham!E:E, "12_Van_A", NhatKy_ViPham!F:F, B38, NhatKy_ViPham!C:C, "T8")</f>
        <v>100</v>
      </c>
      <c r="Z38" s="6">
        <f>100 + SUMIFS(NhatKy_ViPham!J:J, NhatKy_ViPham!E:E, "12_Van_A", NhatKy_ViPham!F:F, B38, NhatKy_ViPham!C:C, "T9") - SUMIFS(NhatKy_ViPham!K:K, NhatKy_ViPham!E:E, "12_Van_A", NhatKy_ViPham!F:F, B38, NhatKy_ViPham!C:C, "T9")</f>
        <v>100</v>
      </c>
      <c r="AA38" s="6">
        <f>100 + SUMIFS(NhatKy_ViPham!J:J, NhatKy_ViPham!E:E, "12_Van_A", NhatKy_ViPham!F:F, B38, NhatKy_ViPham!C:C, "T10") - SUMIFS(NhatKy_ViPham!K:K, NhatKy_ViPham!E:E, "12_Van_A", NhatKy_ViPham!F:F, B38, NhatKy_ViPham!C:C, "T10")</f>
        <v>100</v>
      </c>
      <c r="AB38" s="6">
        <f>100 + SUMIFS(NhatKy_ViPham!J:J, NhatKy_ViPham!E:E, "12_Van_A", NhatKy_ViPham!F:F, B38, NhatKy_ViPham!C:C, "T11") - SUMIFS(NhatKy_ViPham!K:K, NhatKy_ViPham!E:E, "12_Van_A", NhatKy_ViPham!F:F, B38, NhatKy_ViPham!C:C, "T11")</f>
        <v>100</v>
      </c>
      <c r="AC38" s="6">
        <f>100 + SUMIFS(NhatKy_ViPham!J:J, NhatKy_ViPham!E:E, "12_Van_A", NhatKy_ViPham!F:F, B38, NhatKy_ViPham!C:C, "T12") - SUMIFS(NhatKy_ViPham!K:K, NhatKy_ViPham!E:E, "12_Van_A", NhatKy_ViPham!F:F, B38, NhatKy_ViPham!C:C, "T12")</f>
        <v>100</v>
      </c>
      <c r="AD38" s="6">
        <f>100 + SUMIFS(NhatKy_ViPham!J:J, NhatKy_ViPham!E:E, "12_Van_A", NhatKy_ViPham!F:F, B38, NhatKy_ViPham!C:C, "T13") - SUMIFS(NhatKy_ViPham!K:K, NhatKy_ViPham!E:E, "12_Van_A", NhatKy_ViPham!F:F, B38, NhatKy_ViPham!C:C, "T13")</f>
        <v>100</v>
      </c>
      <c r="AE38" s="6">
        <f>100 + SUMIFS(NhatKy_ViPham!J:J, NhatKy_ViPham!E:E, "12_Van_A", NhatKy_ViPham!F:F, B38, NhatKy_ViPham!C:C, "T14") - SUMIFS(NhatKy_ViPham!K:K, NhatKy_ViPham!E:E, "12_Van_A", NhatKy_ViPham!F:F, B38, NhatKy_ViPham!C:C, "T14")</f>
        <v>100</v>
      </c>
      <c r="AF38" s="6">
        <f>100 + SUMIFS(NhatKy_ViPham!J:J, NhatKy_ViPham!E:E, "12_Van_A", NhatKy_ViPham!F:F, B38, NhatKy_ViPham!C:C, "T15") - SUMIFS(NhatKy_ViPham!K:K, NhatKy_ViPham!E:E, "12_Van_A", NhatKy_ViPham!F:F, B38, NhatKy_ViPham!C:C, "T15")</f>
        <v>100</v>
      </c>
      <c r="AG38" s="6">
        <f>100 + SUMIFS(NhatKy_ViPham!J:J, NhatKy_ViPham!E:E, "12_Van_A", NhatKy_ViPham!F:F, B38, NhatKy_ViPham!C:C, "T16") - SUMIFS(NhatKy_ViPham!K:K, NhatKy_ViPham!E:E, "12_Van_A", NhatKy_ViPham!F:F, B38, NhatKy_ViPham!C:C, "T16")</f>
        <v>100</v>
      </c>
      <c r="AH38" s="6">
        <f>100 + SUMIFS(NhatKy_ViPham!J:J, NhatKy_ViPham!E:E, "12_Van_A", NhatKy_ViPham!F:F, B38, NhatKy_ViPham!C:C, "T17") - SUMIFS(NhatKy_ViPham!K:K, NhatKy_ViPham!E:E, "12_Van_A", NhatKy_ViPham!F:F, B38, NhatKy_ViPham!C:C, "T17")</f>
        <v>100</v>
      </c>
      <c r="AI38" s="6">
        <f>100 + SUMIFS(NhatKy_ViPham!J:J, NhatKy_ViPham!E:E, "12_Van_A", NhatKy_ViPham!F:F, B38, NhatKy_ViPham!C:C, "T18") - SUMIFS(NhatKy_ViPham!K:K, NhatKy_ViPham!E:E, "12_Van_A", NhatKy_ViPham!F:F, B38, NhatKy_ViPham!C:C, "T18")</f>
        <v>100</v>
      </c>
      <c r="AJ38" s="6">
        <f>100 + SUMIFS(NhatKy_ViPham!J:J, NhatKy_ViPham!E:E, "12_Van_A", NhatKy_ViPham!F:F, B38, NhatKy_ViPham!C:C, "T19") - SUMIFS(NhatKy_ViPham!K:K, NhatKy_ViPham!E:E, "12_Van_A", NhatKy_ViPham!F:F, B38, NhatKy_ViPham!C:C, "T19")</f>
        <v>100</v>
      </c>
      <c r="AK38" s="6">
        <f>100 + SUMIFS(NhatKy_ViPham!J:J, NhatKy_ViPham!E:E, "12_Van_A", NhatKy_ViPham!F:F, B38, NhatKy_ViPham!C:C, "T20") - SUMIFS(NhatKy_ViPham!K:K, NhatKy_ViPham!E:E, "12_Van_A", NhatKy_ViPham!F:F, B38, NhatKy_ViPham!C:C, "T20")</f>
        <v>100</v>
      </c>
      <c r="AL38" s="6">
        <f>100 + SUMIFS(NhatKy_ViPham!J:J, NhatKy_ViPham!E:E, "12_Van_A", NhatKy_ViPham!F:F, B38, NhatKy_ViPham!C:C, "T21") - SUMIFS(NhatKy_ViPham!K:K, NhatKy_ViPham!E:E, "12_Van_A", NhatKy_ViPham!F:F, B38, NhatKy_ViPham!C:C, "T21")</f>
        <v>100</v>
      </c>
      <c r="AM38" s="6">
        <f>100 + SUMIFS(NhatKy_ViPham!J:J, NhatKy_ViPham!E:E, "12_Van_A", NhatKy_ViPham!F:F, B38, NhatKy_ViPham!C:C, "T22") - SUMIFS(NhatKy_ViPham!K:K, NhatKy_ViPham!E:E, "12_Van_A", NhatKy_ViPham!F:F, B38, NhatKy_ViPham!C:C, "T22")</f>
        <v>100</v>
      </c>
      <c r="AN38" s="6">
        <f>100 + SUMIFS(NhatKy_ViPham!J:J, NhatKy_ViPham!E:E, "12_Van_A", NhatKy_ViPham!F:F, B38, NhatKy_ViPham!C:C, "T23") - SUMIFS(NhatKy_ViPham!K:K, NhatKy_ViPham!E:E, "12_Van_A", NhatKy_ViPham!F:F, B38, NhatKy_ViPham!C:C, "T23")</f>
        <v>100</v>
      </c>
      <c r="AO38" s="6">
        <f>100 + SUMIFS(NhatKy_ViPham!J:J, NhatKy_ViPham!E:E, "12_Van_A", NhatKy_ViPham!F:F, B38, NhatKy_ViPham!C:C, "T24") - SUMIFS(NhatKy_ViPham!K:K, NhatKy_ViPham!E:E, "12_Van_A", NhatKy_ViPham!F:F, B38, NhatKy_ViPham!C:C, "T24")</f>
        <v>100</v>
      </c>
      <c r="AP38" s="6">
        <f>100 + SUMIFS(NhatKy_ViPham!J:J, NhatKy_ViPham!E:E, "12_Van_A", NhatKy_ViPham!F:F, B38, NhatKy_ViPham!C:C, "T25") - SUMIFS(NhatKy_ViPham!K:K, NhatKy_ViPham!E:E, "12_Van_A", NhatKy_ViPham!F:F, B38, NhatKy_ViPham!C:C, "T25")</f>
        <v>100</v>
      </c>
      <c r="AQ38" s="6">
        <f>100 + SUMIFS(NhatKy_ViPham!J:J, NhatKy_ViPham!E:E, "12_Van_A", NhatKy_ViPham!F:F, B38, NhatKy_ViPham!C:C, "T26") - SUMIFS(NhatKy_ViPham!K:K, NhatKy_ViPham!E:E, "12_Van_A", NhatKy_ViPham!F:F, B38, NhatKy_ViPham!C:C, "T26")</f>
        <v>100</v>
      </c>
      <c r="AR38" s="6">
        <f>100 + SUMIFS(NhatKy_ViPham!J:J, NhatKy_ViPham!E:E, "12_Van_A", NhatKy_ViPham!F:F, B38, NhatKy_ViPham!C:C, "T27") - SUMIFS(NhatKy_ViPham!K:K, NhatKy_ViPham!E:E, "12_Van_A", NhatKy_ViPham!F:F, B38, NhatKy_ViPham!C:C, "T27")</f>
        <v>100</v>
      </c>
      <c r="AS38" s="6">
        <f>100 + SUMIFS(NhatKy_ViPham!J:J, NhatKy_ViPham!E:E, "12_Van_A", NhatKy_ViPham!F:F, B38, NhatKy_ViPham!C:C, "T28") - SUMIFS(NhatKy_ViPham!K:K, NhatKy_ViPham!E:E, "12_Van_A", NhatKy_ViPham!F:F, B38, NhatKy_ViPham!C:C, "T28")</f>
        <v>100</v>
      </c>
      <c r="AT38" s="6">
        <f>100 + SUMIFS(NhatKy_ViPham!J:J, NhatKy_ViPham!E:E, "12_Van_A", NhatKy_ViPham!F:F, B38, NhatKy_ViPham!C:C, "T29") - SUMIFS(NhatKy_ViPham!K:K, NhatKy_ViPham!E:E, "12_Van_A", NhatKy_ViPham!F:F, B38, NhatKy_ViPham!C:C, "T29")</f>
        <v>100</v>
      </c>
      <c r="AU38" s="6">
        <f>100 + SUMIFS(NhatKy_ViPham!J:J, NhatKy_ViPham!E:E, "12_Van_A", NhatKy_ViPham!F:F, B38, NhatKy_ViPham!C:C, "T30") - SUMIFS(NhatKy_ViPham!K:K, NhatKy_ViPham!E:E, "12_Van_A", NhatKy_ViPham!F:F, B38, NhatKy_ViPham!C:C, "T30")</f>
        <v>100</v>
      </c>
      <c r="AV38" s="6">
        <f>100 + SUMIFS(NhatKy_ViPham!J:J, NhatKy_ViPham!E:E, "12_Van_A", NhatKy_ViPham!F:F, B38, NhatKy_ViPham!C:C, "T31") - SUMIFS(NhatKy_ViPham!K:K, NhatKy_ViPham!E:E, "12_Van_A", NhatKy_ViPham!F:F, B38, NhatKy_ViPham!C:C, "T31")</f>
        <v>100</v>
      </c>
      <c r="AW38" s="6">
        <f>100 + SUMIFS(NhatKy_ViPham!J:J, NhatKy_ViPham!E:E, "12_Van_A", NhatKy_ViPham!F:F, B38, NhatKy_ViPham!C:C, "T32") - SUMIFS(NhatKy_ViPham!K:K, NhatKy_ViPham!E:E, "12_Van_A", NhatKy_ViPham!F:F, B38, NhatKy_ViPham!C:C, "T32")</f>
        <v>100</v>
      </c>
      <c r="AX38" s="6">
        <f>100 + SUMIFS(NhatKy_ViPham!J:J, NhatKy_ViPham!E:E, "12_Van_A", NhatKy_ViPham!F:F, B38, NhatKy_ViPham!C:C, "T33") - SUMIFS(NhatKy_ViPham!K:K, NhatKy_ViPham!E:E, "12_Van_A", NhatKy_ViPham!F:F, B38, NhatKy_ViPham!C:C, "T33")</f>
        <v>100</v>
      </c>
      <c r="AY38" s="6">
        <f>100 + SUMIFS(NhatKy_ViPham!J:J, NhatKy_ViPham!E:E, "12_Van_A", NhatKy_ViPham!F:F, B38, NhatKy_ViPham!C:C, "T34") - SUMIFS(NhatKy_ViPham!K:K, NhatKy_ViPham!E:E, "12_Van_A", NhatKy_ViPham!F:F, B38, NhatKy_ViPham!C:C, "T34")</f>
        <v>100</v>
      </c>
      <c r="AZ38" s="6">
        <f>100 + SUMIFS(NhatKy_ViPham!J:J, NhatKy_ViPham!E:E, "12_Van_A", NhatKy_ViPham!F:F, B38, NhatKy_ViPham!C:C, "T35") - SUMIFS(NhatKy_ViPham!K:K, NhatKy_ViPham!E:E, "12_Van_A", NhatKy_ViPham!F:F, B38, NhatKy_ViPham!C:C, "T35")</f>
        <v>100</v>
      </c>
      <c r="BA38" s="12">
        <f t="shared" si="0"/>
        <v>100</v>
      </c>
      <c r="BB38" s="11" t="s">
        <v>430</v>
      </c>
      <c r="BC38" s="16" t="str">
        <f t="shared" si="1"/>
        <v>Tốt</v>
      </c>
      <c r="BD38" s="15" t="str">
        <f t="shared" si="2"/>
        <v>🟢 BÌNH THƯỜNG</v>
      </c>
    </row>
    <row r="39" spans="1:56" x14ac:dyDescent="0.25">
      <c r="A39" s="4">
        <v>31</v>
      </c>
      <c r="B39" s="10" t="s">
        <v>664</v>
      </c>
      <c r="C39" s="4" t="s">
        <v>2746</v>
      </c>
      <c r="D39" s="4" t="s">
        <v>429</v>
      </c>
      <c r="E39" s="11" t="s">
        <v>430</v>
      </c>
      <c r="F39" s="7">
        <f>SUMIFS(NhatKy_ViPham!K:K, NhatKy_ViPham!E:E, "12_Van_A", NhatKy_ViPham!F:F, B39, NhatKy_ViPham!H:H, "L01")</f>
        <v>0</v>
      </c>
      <c r="G39" s="7">
        <f>SUMIFS(NhatKy_ViPham!K:K, NhatKy_ViPham!E:E, "12_Van_A", NhatKy_ViPham!F:F, B39, NhatKy_ViPham!H:H, "L02")</f>
        <v>0</v>
      </c>
      <c r="H39" s="7">
        <f>SUMIFS(NhatKy_ViPham!K:K, NhatKy_ViPham!E:E, "12_Van_A", NhatKy_ViPham!F:F, B39, NhatKy_ViPham!H:H, "L03")</f>
        <v>0</v>
      </c>
      <c r="I39" s="7">
        <f>SUMIFS(NhatKy_ViPham!K:K, NhatKy_ViPham!E:E, "12_Van_A", NhatKy_ViPham!F:F, B39, NhatKy_ViPham!H:H, "L04")</f>
        <v>0</v>
      </c>
      <c r="J39" s="7">
        <f>SUMIFS(NhatKy_ViPham!K:K, NhatKy_ViPham!E:E, "12_Van_A", NhatKy_ViPham!F:F, B39, NhatKy_ViPham!H:H, "L05")</f>
        <v>0</v>
      </c>
      <c r="K39" s="7">
        <f>SUMIFS(NhatKy_ViPham!K:K, NhatKy_ViPham!E:E, "12_Van_A", NhatKy_ViPham!F:F, B39, NhatKy_ViPham!H:H, "L06")</f>
        <v>0</v>
      </c>
      <c r="L39" s="7">
        <f>SUMIFS(NhatKy_ViPham!K:K, NhatKy_ViPham!E:E, "12_Van_A", NhatKy_ViPham!F:F, B39, NhatKy_ViPham!H:H, "L07")</f>
        <v>0</v>
      </c>
      <c r="M39" s="7">
        <f>SUMIFS(NhatKy_ViPham!K:K, NhatKy_ViPham!E:E, "12_Van_A", NhatKy_ViPham!F:F, B39, NhatKy_ViPham!H:H, "L08")</f>
        <v>0</v>
      </c>
      <c r="N39" s="7">
        <f>SUMIFS(NhatKy_ViPham!K:K, NhatKy_ViPham!E:E, "12_Van_A", NhatKy_ViPham!F:F, B39, NhatKy_ViPham!H:H, "L09")</f>
        <v>0</v>
      </c>
      <c r="O39" s="7">
        <f>SUMIFS(NhatKy_ViPham!K:K, NhatKy_ViPham!E:E, "12_Van_A", NhatKy_ViPham!F:F, B39, NhatKy_ViPham!H:H, "L10")</f>
        <v>0</v>
      </c>
      <c r="P39" s="12">
        <f>SUMIFS(NhatKy_ViPham!J:J, NhatKy_ViPham!E:E, "12_Van_A", NhatKy_ViPham!F:F, B39)</f>
        <v>0</v>
      </c>
      <c r="Q39" s="13">
        <f>SUMIFS(NhatKy_ViPham!K:K, NhatKy_ViPham!E:E, "12_Van_A", NhatKy_ViPham!F:F, B39)</f>
        <v>0</v>
      </c>
      <c r="R39" s="7">
        <f>100 + SUMIFS(NhatKy_ViPham!J:J, NhatKy_ViPham!E:E, "12_Van_A", NhatKy_ViPham!F:F, B39, NhatKy_ViPham!C:C, "T1") - SUMIFS(NhatKy_ViPham!K:K, NhatKy_ViPham!E:E, "12_Van_A", NhatKy_ViPham!F:F, B39, NhatKy_ViPham!C:C, "T1")</f>
        <v>100</v>
      </c>
      <c r="S39" s="7">
        <f>100 + SUMIFS(NhatKy_ViPham!J:J, NhatKy_ViPham!E:E, "12_Van_A", NhatKy_ViPham!F:F, B39, NhatKy_ViPham!C:C, "T2") - SUMIFS(NhatKy_ViPham!K:K, NhatKy_ViPham!E:E, "12_Van_A", NhatKy_ViPham!F:F, B39, NhatKy_ViPham!C:C, "T2")</f>
        <v>100</v>
      </c>
      <c r="T39" s="7">
        <f>100 + SUMIFS(NhatKy_ViPham!J:J, NhatKy_ViPham!E:E, "12_Van_A", NhatKy_ViPham!F:F, B39, NhatKy_ViPham!C:C, "T3") - SUMIFS(NhatKy_ViPham!K:K, NhatKy_ViPham!E:E, "12_Van_A", NhatKy_ViPham!F:F, B39, NhatKy_ViPham!C:C, "T3")</f>
        <v>100</v>
      </c>
      <c r="U39" s="7">
        <f>100 + SUMIFS(NhatKy_ViPham!J:J, NhatKy_ViPham!E:E, "12_Van_A", NhatKy_ViPham!F:F, B39, NhatKy_ViPham!C:C, "T4") - SUMIFS(NhatKy_ViPham!K:K, NhatKy_ViPham!E:E, "12_Van_A", NhatKy_ViPham!F:F, B39, NhatKy_ViPham!C:C, "T4")</f>
        <v>100</v>
      </c>
      <c r="V39" s="7">
        <f>100 + SUMIFS(NhatKy_ViPham!J:J, NhatKy_ViPham!E:E, "12_Van_A", NhatKy_ViPham!F:F, B39, NhatKy_ViPham!C:C, "T5") - SUMIFS(NhatKy_ViPham!K:K, NhatKy_ViPham!E:E, "12_Van_A", NhatKy_ViPham!F:F, B39, NhatKy_ViPham!C:C, "T5")</f>
        <v>100</v>
      </c>
      <c r="W39" s="7">
        <f>100 + SUMIFS(NhatKy_ViPham!J:J, NhatKy_ViPham!E:E, "12_Van_A", NhatKy_ViPham!F:F, B39, NhatKy_ViPham!C:C, "T6") - SUMIFS(NhatKy_ViPham!K:K, NhatKy_ViPham!E:E, "12_Van_A", NhatKy_ViPham!F:F, B39, NhatKy_ViPham!C:C, "T6")</f>
        <v>100</v>
      </c>
      <c r="X39" s="7">
        <f>100 + SUMIFS(NhatKy_ViPham!J:J, NhatKy_ViPham!E:E, "12_Van_A", NhatKy_ViPham!F:F, B39, NhatKy_ViPham!C:C, "T7") - SUMIFS(NhatKy_ViPham!K:K, NhatKy_ViPham!E:E, "12_Van_A", NhatKy_ViPham!F:F, B39, NhatKy_ViPham!C:C, "T7")</f>
        <v>100</v>
      </c>
      <c r="Y39" s="7">
        <f>100 + SUMIFS(NhatKy_ViPham!J:J, NhatKy_ViPham!E:E, "12_Van_A", NhatKy_ViPham!F:F, B39, NhatKy_ViPham!C:C, "T8") - SUMIFS(NhatKy_ViPham!K:K, NhatKy_ViPham!E:E, "12_Van_A", NhatKy_ViPham!F:F, B39, NhatKy_ViPham!C:C, "T8")</f>
        <v>100</v>
      </c>
      <c r="Z39" s="7">
        <f>100 + SUMIFS(NhatKy_ViPham!J:J, NhatKy_ViPham!E:E, "12_Van_A", NhatKy_ViPham!F:F, B39, NhatKy_ViPham!C:C, "T9") - SUMIFS(NhatKy_ViPham!K:K, NhatKy_ViPham!E:E, "12_Van_A", NhatKy_ViPham!F:F, B39, NhatKy_ViPham!C:C, "T9")</f>
        <v>100</v>
      </c>
      <c r="AA39" s="7">
        <f>100 + SUMIFS(NhatKy_ViPham!J:J, NhatKy_ViPham!E:E, "12_Van_A", NhatKy_ViPham!F:F, B39, NhatKy_ViPham!C:C, "T10") - SUMIFS(NhatKy_ViPham!K:K, NhatKy_ViPham!E:E, "12_Van_A", NhatKy_ViPham!F:F, B39, NhatKy_ViPham!C:C, "T10")</f>
        <v>100</v>
      </c>
      <c r="AB39" s="7">
        <f>100 + SUMIFS(NhatKy_ViPham!J:J, NhatKy_ViPham!E:E, "12_Van_A", NhatKy_ViPham!F:F, B39, NhatKy_ViPham!C:C, "T11") - SUMIFS(NhatKy_ViPham!K:K, NhatKy_ViPham!E:E, "12_Van_A", NhatKy_ViPham!F:F, B39, NhatKy_ViPham!C:C, "T11")</f>
        <v>100</v>
      </c>
      <c r="AC39" s="7">
        <f>100 + SUMIFS(NhatKy_ViPham!J:J, NhatKy_ViPham!E:E, "12_Van_A", NhatKy_ViPham!F:F, B39, NhatKy_ViPham!C:C, "T12") - SUMIFS(NhatKy_ViPham!K:K, NhatKy_ViPham!E:E, "12_Van_A", NhatKy_ViPham!F:F, B39, NhatKy_ViPham!C:C, "T12")</f>
        <v>100</v>
      </c>
      <c r="AD39" s="7">
        <f>100 + SUMIFS(NhatKy_ViPham!J:J, NhatKy_ViPham!E:E, "12_Van_A", NhatKy_ViPham!F:F, B39, NhatKy_ViPham!C:C, "T13") - SUMIFS(NhatKy_ViPham!K:K, NhatKy_ViPham!E:E, "12_Van_A", NhatKy_ViPham!F:F, B39, NhatKy_ViPham!C:C, "T13")</f>
        <v>100</v>
      </c>
      <c r="AE39" s="7">
        <f>100 + SUMIFS(NhatKy_ViPham!J:J, NhatKy_ViPham!E:E, "12_Van_A", NhatKy_ViPham!F:F, B39, NhatKy_ViPham!C:C, "T14") - SUMIFS(NhatKy_ViPham!K:K, NhatKy_ViPham!E:E, "12_Van_A", NhatKy_ViPham!F:F, B39, NhatKy_ViPham!C:C, "T14")</f>
        <v>100</v>
      </c>
      <c r="AF39" s="7">
        <f>100 + SUMIFS(NhatKy_ViPham!J:J, NhatKy_ViPham!E:E, "12_Van_A", NhatKy_ViPham!F:F, B39, NhatKy_ViPham!C:C, "T15") - SUMIFS(NhatKy_ViPham!K:K, NhatKy_ViPham!E:E, "12_Van_A", NhatKy_ViPham!F:F, B39, NhatKy_ViPham!C:C, "T15")</f>
        <v>100</v>
      </c>
      <c r="AG39" s="7">
        <f>100 + SUMIFS(NhatKy_ViPham!J:J, NhatKy_ViPham!E:E, "12_Van_A", NhatKy_ViPham!F:F, B39, NhatKy_ViPham!C:C, "T16") - SUMIFS(NhatKy_ViPham!K:K, NhatKy_ViPham!E:E, "12_Van_A", NhatKy_ViPham!F:F, B39, NhatKy_ViPham!C:C, "T16")</f>
        <v>100</v>
      </c>
      <c r="AH39" s="7">
        <f>100 + SUMIFS(NhatKy_ViPham!J:J, NhatKy_ViPham!E:E, "12_Van_A", NhatKy_ViPham!F:F, B39, NhatKy_ViPham!C:C, "T17") - SUMIFS(NhatKy_ViPham!K:K, NhatKy_ViPham!E:E, "12_Van_A", NhatKy_ViPham!F:F, B39, NhatKy_ViPham!C:C, "T17")</f>
        <v>100</v>
      </c>
      <c r="AI39" s="7">
        <f>100 + SUMIFS(NhatKy_ViPham!J:J, NhatKy_ViPham!E:E, "12_Van_A", NhatKy_ViPham!F:F, B39, NhatKy_ViPham!C:C, "T18") - SUMIFS(NhatKy_ViPham!K:K, NhatKy_ViPham!E:E, "12_Van_A", NhatKy_ViPham!F:F, B39, NhatKy_ViPham!C:C, "T18")</f>
        <v>100</v>
      </c>
      <c r="AJ39" s="7">
        <f>100 + SUMIFS(NhatKy_ViPham!J:J, NhatKy_ViPham!E:E, "12_Van_A", NhatKy_ViPham!F:F, B39, NhatKy_ViPham!C:C, "T19") - SUMIFS(NhatKy_ViPham!K:K, NhatKy_ViPham!E:E, "12_Van_A", NhatKy_ViPham!F:F, B39, NhatKy_ViPham!C:C, "T19")</f>
        <v>100</v>
      </c>
      <c r="AK39" s="7">
        <f>100 + SUMIFS(NhatKy_ViPham!J:J, NhatKy_ViPham!E:E, "12_Van_A", NhatKy_ViPham!F:F, B39, NhatKy_ViPham!C:C, "T20") - SUMIFS(NhatKy_ViPham!K:K, NhatKy_ViPham!E:E, "12_Van_A", NhatKy_ViPham!F:F, B39, NhatKy_ViPham!C:C, "T20")</f>
        <v>100</v>
      </c>
      <c r="AL39" s="7">
        <f>100 + SUMIFS(NhatKy_ViPham!J:J, NhatKy_ViPham!E:E, "12_Van_A", NhatKy_ViPham!F:F, B39, NhatKy_ViPham!C:C, "T21") - SUMIFS(NhatKy_ViPham!K:K, NhatKy_ViPham!E:E, "12_Van_A", NhatKy_ViPham!F:F, B39, NhatKy_ViPham!C:C, "T21")</f>
        <v>100</v>
      </c>
      <c r="AM39" s="7">
        <f>100 + SUMIFS(NhatKy_ViPham!J:J, NhatKy_ViPham!E:E, "12_Van_A", NhatKy_ViPham!F:F, B39, NhatKy_ViPham!C:C, "T22") - SUMIFS(NhatKy_ViPham!K:K, NhatKy_ViPham!E:E, "12_Van_A", NhatKy_ViPham!F:F, B39, NhatKy_ViPham!C:C, "T22")</f>
        <v>100</v>
      </c>
      <c r="AN39" s="7">
        <f>100 + SUMIFS(NhatKy_ViPham!J:J, NhatKy_ViPham!E:E, "12_Van_A", NhatKy_ViPham!F:F, B39, NhatKy_ViPham!C:C, "T23") - SUMIFS(NhatKy_ViPham!K:K, NhatKy_ViPham!E:E, "12_Van_A", NhatKy_ViPham!F:F, B39, NhatKy_ViPham!C:C, "T23")</f>
        <v>100</v>
      </c>
      <c r="AO39" s="7">
        <f>100 + SUMIFS(NhatKy_ViPham!J:J, NhatKy_ViPham!E:E, "12_Van_A", NhatKy_ViPham!F:F, B39, NhatKy_ViPham!C:C, "T24") - SUMIFS(NhatKy_ViPham!K:K, NhatKy_ViPham!E:E, "12_Van_A", NhatKy_ViPham!F:F, B39, NhatKy_ViPham!C:C, "T24")</f>
        <v>100</v>
      </c>
      <c r="AP39" s="7">
        <f>100 + SUMIFS(NhatKy_ViPham!J:J, NhatKy_ViPham!E:E, "12_Van_A", NhatKy_ViPham!F:F, B39, NhatKy_ViPham!C:C, "T25") - SUMIFS(NhatKy_ViPham!K:K, NhatKy_ViPham!E:E, "12_Van_A", NhatKy_ViPham!F:F, B39, NhatKy_ViPham!C:C, "T25")</f>
        <v>100</v>
      </c>
      <c r="AQ39" s="7">
        <f>100 + SUMIFS(NhatKy_ViPham!J:J, NhatKy_ViPham!E:E, "12_Van_A", NhatKy_ViPham!F:F, B39, NhatKy_ViPham!C:C, "T26") - SUMIFS(NhatKy_ViPham!K:K, NhatKy_ViPham!E:E, "12_Van_A", NhatKy_ViPham!F:F, B39, NhatKy_ViPham!C:C, "T26")</f>
        <v>100</v>
      </c>
      <c r="AR39" s="7">
        <f>100 + SUMIFS(NhatKy_ViPham!J:J, NhatKy_ViPham!E:E, "12_Van_A", NhatKy_ViPham!F:F, B39, NhatKy_ViPham!C:C, "T27") - SUMIFS(NhatKy_ViPham!K:K, NhatKy_ViPham!E:E, "12_Van_A", NhatKy_ViPham!F:F, B39, NhatKy_ViPham!C:C, "T27")</f>
        <v>100</v>
      </c>
      <c r="AS39" s="7">
        <f>100 + SUMIFS(NhatKy_ViPham!J:J, NhatKy_ViPham!E:E, "12_Van_A", NhatKy_ViPham!F:F, B39, NhatKy_ViPham!C:C, "T28") - SUMIFS(NhatKy_ViPham!K:K, NhatKy_ViPham!E:E, "12_Van_A", NhatKy_ViPham!F:F, B39, NhatKy_ViPham!C:C, "T28")</f>
        <v>100</v>
      </c>
      <c r="AT39" s="7">
        <f>100 + SUMIFS(NhatKy_ViPham!J:J, NhatKy_ViPham!E:E, "12_Van_A", NhatKy_ViPham!F:F, B39, NhatKy_ViPham!C:C, "T29") - SUMIFS(NhatKy_ViPham!K:K, NhatKy_ViPham!E:E, "12_Van_A", NhatKy_ViPham!F:F, B39, NhatKy_ViPham!C:C, "T29")</f>
        <v>100</v>
      </c>
      <c r="AU39" s="7">
        <f>100 + SUMIFS(NhatKy_ViPham!J:J, NhatKy_ViPham!E:E, "12_Van_A", NhatKy_ViPham!F:F, B39, NhatKy_ViPham!C:C, "T30") - SUMIFS(NhatKy_ViPham!K:K, NhatKy_ViPham!E:E, "12_Van_A", NhatKy_ViPham!F:F, B39, NhatKy_ViPham!C:C, "T30")</f>
        <v>100</v>
      </c>
      <c r="AV39" s="7">
        <f>100 + SUMIFS(NhatKy_ViPham!J:J, NhatKy_ViPham!E:E, "12_Van_A", NhatKy_ViPham!F:F, B39, NhatKy_ViPham!C:C, "T31") - SUMIFS(NhatKy_ViPham!K:K, NhatKy_ViPham!E:E, "12_Van_A", NhatKy_ViPham!F:F, B39, NhatKy_ViPham!C:C, "T31")</f>
        <v>100</v>
      </c>
      <c r="AW39" s="7">
        <f>100 + SUMIFS(NhatKy_ViPham!J:J, NhatKy_ViPham!E:E, "12_Van_A", NhatKy_ViPham!F:F, B39, NhatKy_ViPham!C:C, "T32") - SUMIFS(NhatKy_ViPham!K:K, NhatKy_ViPham!E:E, "12_Van_A", NhatKy_ViPham!F:F, B39, NhatKy_ViPham!C:C, "T32")</f>
        <v>100</v>
      </c>
      <c r="AX39" s="7">
        <f>100 + SUMIFS(NhatKy_ViPham!J:J, NhatKy_ViPham!E:E, "12_Van_A", NhatKy_ViPham!F:F, B39, NhatKy_ViPham!C:C, "T33") - SUMIFS(NhatKy_ViPham!K:K, NhatKy_ViPham!E:E, "12_Van_A", NhatKy_ViPham!F:F, B39, NhatKy_ViPham!C:C, "T33")</f>
        <v>100</v>
      </c>
      <c r="AY39" s="7">
        <f>100 + SUMIFS(NhatKy_ViPham!J:J, NhatKy_ViPham!E:E, "12_Van_A", NhatKy_ViPham!F:F, B39, NhatKy_ViPham!C:C, "T34") - SUMIFS(NhatKy_ViPham!K:K, NhatKy_ViPham!E:E, "12_Van_A", NhatKy_ViPham!F:F, B39, NhatKy_ViPham!C:C, "T34")</f>
        <v>100</v>
      </c>
      <c r="AZ39" s="7">
        <f>100 + SUMIFS(NhatKy_ViPham!J:J, NhatKy_ViPham!E:E, "12_Van_A", NhatKy_ViPham!F:F, B39, NhatKy_ViPham!C:C, "T35") - SUMIFS(NhatKy_ViPham!K:K, NhatKy_ViPham!E:E, "12_Van_A", NhatKy_ViPham!F:F, B39, NhatKy_ViPham!C:C, "T35")</f>
        <v>100</v>
      </c>
      <c r="BA39" s="12">
        <f t="shared" si="0"/>
        <v>100</v>
      </c>
      <c r="BB39" s="11" t="s">
        <v>430</v>
      </c>
      <c r="BC39" s="14" t="str">
        <f t="shared" si="1"/>
        <v>Tốt</v>
      </c>
      <c r="BD39" s="10" t="str">
        <f t="shared" si="2"/>
        <v>🟢 BÌNH THƯỜNG</v>
      </c>
    </row>
    <row r="40" spans="1:56" x14ac:dyDescent="0.25">
      <c r="A40" s="5">
        <v>32</v>
      </c>
      <c r="B40" s="15" t="s">
        <v>2747</v>
      </c>
      <c r="C40" s="5" t="s">
        <v>2748</v>
      </c>
      <c r="D40" s="5" t="s">
        <v>429</v>
      </c>
      <c r="E40" s="11" t="s">
        <v>430</v>
      </c>
      <c r="F40" s="6">
        <f>SUMIFS(NhatKy_ViPham!K:K, NhatKy_ViPham!E:E, "12_Van_A", NhatKy_ViPham!F:F, B40, NhatKy_ViPham!H:H, "L01")</f>
        <v>0</v>
      </c>
      <c r="G40" s="6">
        <f>SUMIFS(NhatKy_ViPham!K:K, NhatKy_ViPham!E:E, "12_Van_A", NhatKy_ViPham!F:F, B40, NhatKy_ViPham!H:H, "L02")</f>
        <v>0</v>
      </c>
      <c r="H40" s="6">
        <f>SUMIFS(NhatKy_ViPham!K:K, NhatKy_ViPham!E:E, "12_Van_A", NhatKy_ViPham!F:F, B40, NhatKy_ViPham!H:H, "L03")</f>
        <v>0</v>
      </c>
      <c r="I40" s="6">
        <f>SUMIFS(NhatKy_ViPham!K:K, NhatKy_ViPham!E:E, "12_Van_A", NhatKy_ViPham!F:F, B40, NhatKy_ViPham!H:H, "L04")</f>
        <v>0</v>
      </c>
      <c r="J40" s="6">
        <f>SUMIFS(NhatKy_ViPham!K:K, NhatKy_ViPham!E:E, "12_Van_A", NhatKy_ViPham!F:F, B40, NhatKy_ViPham!H:H, "L05")</f>
        <v>0</v>
      </c>
      <c r="K40" s="6">
        <f>SUMIFS(NhatKy_ViPham!K:K, NhatKy_ViPham!E:E, "12_Van_A", NhatKy_ViPham!F:F, B40, NhatKy_ViPham!H:H, "L06")</f>
        <v>0</v>
      </c>
      <c r="L40" s="6">
        <f>SUMIFS(NhatKy_ViPham!K:K, NhatKy_ViPham!E:E, "12_Van_A", NhatKy_ViPham!F:F, B40, NhatKy_ViPham!H:H, "L07")</f>
        <v>0</v>
      </c>
      <c r="M40" s="6">
        <f>SUMIFS(NhatKy_ViPham!K:K, NhatKy_ViPham!E:E, "12_Van_A", NhatKy_ViPham!F:F, B40, NhatKy_ViPham!H:H, "L08")</f>
        <v>0</v>
      </c>
      <c r="N40" s="6">
        <f>SUMIFS(NhatKy_ViPham!K:K, NhatKy_ViPham!E:E, "12_Van_A", NhatKy_ViPham!F:F, B40, NhatKy_ViPham!H:H, "L09")</f>
        <v>0</v>
      </c>
      <c r="O40" s="6">
        <f>SUMIFS(NhatKy_ViPham!K:K, NhatKy_ViPham!E:E, "12_Van_A", NhatKy_ViPham!F:F, B40, NhatKy_ViPham!H:H, "L10")</f>
        <v>0</v>
      </c>
      <c r="P40" s="12">
        <f>SUMIFS(NhatKy_ViPham!J:J, NhatKy_ViPham!E:E, "12_Van_A", NhatKy_ViPham!F:F, B40)</f>
        <v>0</v>
      </c>
      <c r="Q40" s="13">
        <f>SUMIFS(NhatKy_ViPham!K:K, NhatKy_ViPham!E:E, "12_Van_A", NhatKy_ViPham!F:F, B40)</f>
        <v>0</v>
      </c>
      <c r="R40" s="6">
        <f>100 + SUMIFS(NhatKy_ViPham!J:J, NhatKy_ViPham!E:E, "12_Van_A", NhatKy_ViPham!F:F, B40, NhatKy_ViPham!C:C, "T1") - SUMIFS(NhatKy_ViPham!K:K, NhatKy_ViPham!E:E, "12_Van_A", NhatKy_ViPham!F:F, B40, NhatKy_ViPham!C:C, "T1")</f>
        <v>100</v>
      </c>
      <c r="S40" s="6">
        <f>100 + SUMIFS(NhatKy_ViPham!J:J, NhatKy_ViPham!E:E, "12_Van_A", NhatKy_ViPham!F:F, B40, NhatKy_ViPham!C:C, "T2") - SUMIFS(NhatKy_ViPham!K:K, NhatKy_ViPham!E:E, "12_Van_A", NhatKy_ViPham!F:F, B40, NhatKy_ViPham!C:C, "T2")</f>
        <v>100</v>
      </c>
      <c r="T40" s="6">
        <f>100 + SUMIFS(NhatKy_ViPham!J:J, NhatKy_ViPham!E:E, "12_Van_A", NhatKy_ViPham!F:F, B40, NhatKy_ViPham!C:C, "T3") - SUMIFS(NhatKy_ViPham!K:K, NhatKy_ViPham!E:E, "12_Van_A", NhatKy_ViPham!F:F, B40, NhatKy_ViPham!C:C, "T3")</f>
        <v>100</v>
      </c>
      <c r="U40" s="6">
        <f>100 + SUMIFS(NhatKy_ViPham!J:J, NhatKy_ViPham!E:E, "12_Van_A", NhatKy_ViPham!F:F, B40, NhatKy_ViPham!C:C, "T4") - SUMIFS(NhatKy_ViPham!K:K, NhatKy_ViPham!E:E, "12_Van_A", NhatKy_ViPham!F:F, B40, NhatKy_ViPham!C:C, "T4")</f>
        <v>100</v>
      </c>
      <c r="V40" s="6">
        <f>100 + SUMIFS(NhatKy_ViPham!J:J, NhatKy_ViPham!E:E, "12_Van_A", NhatKy_ViPham!F:F, B40, NhatKy_ViPham!C:C, "T5") - SUMIFS(NhatKy_ViPham!K:K, NhatKy_ViPham!E:E, "12_Van_A", NhatKy_ViPham!F:F, B40, NhatKy_ViPham!C:C, "T5")</f>
        <v>100</v>
      </c>
      <c r="W40" s="6">
        <f>100 + SUMIFS(NhatKy_ViPham!J:J, NhatKy_ViPham!E:E, "12_Van_A", NhatKy_ViPham!F:F, B40, NhatKy_ViPham!C:C, "T6") - SUMIFS(NhatKy_ViPham!K:K, NhatKy_ViPham!E:E, "12_Van_A", NhatKy_ViPham!F:F, B40, NhatKy_ViPham!C:C, "T6")</f>
        <v>100</v>
      </c>
      <c r="X40" s="6">
        <f>100 + SUMIFS(NhatKy_ViPham!J:J, NhatKy_ViPham!E:E, "12_Van_A", NhatKy_ViPham!F:F, B40, NhatKy_ViPham!C:C, "T7") - SUMIFS(NhatKy_ViPham!K:K, NhatKy_ViPham!E:E, "12_Van_A", NhatKy_ViPham!F:F, B40, NhatKy_ViPham!C:C, "T7")</f>
        <v>100</v>
      </c>
      <c r="Y40" s="6">
        <f>100 + SUMIFS(NhatKy_ViPham!J:J, NhatKy_ViPham!E:E, "12_Van_A", NhatKy_ViPham!F:F, B40, NhatKy_ViPham!C:C, "T8") - SUMIFS(NhatKy_ViPham!K:K, NhatKy_ViPham!E:E, "12_Van_A", NhatKy_ViPham!F:F, B40, NhatKy_ViPham!C:C, "T8")</f>
        <v>100</v>
      </c>
      <c r="Z40" s="6">
        <f>100 + SUMIFS(NhatKy_ViPham!J:J, NhatKy_ViPham!E:E, "12_Van_A", NhatKy_ViPham!F:F, B40, NhatKy_ViPham!C:C, "T9") - SUMIFS(NhatKy_ViPham!K:K, NhatKy_ViPham!E:E, "12_Van_A", NhatKy_ViPham!F:F, B40, NhatKy_ViPham!C:C, "T9")</f>
        <v>100</v>
      </c>
      <c r="AA40" s="6">
        <f>100 + SUMIFS(NhatKy_ViPham!J:J, NhatKy_ViPham!E:E, "12_Van_A", NhatKy_ViPham!F:F, B40, NhatKy_ViPham!C:C, "T10") - SUMIFS(NhatKy_ViPham!K:K, NhatKy_ViPham!E:E, "12_Van_A", NhatKy_ViPham!F:F, B40, NhatKy_ViPham!C:C, "T10")</f>
        <v>100</v>
      </c>
      <c r="AB40" s="6">
        <f>100 + SUMIFS(NhatKy_ViPham!J:J, NhatKy_ViPham!E:E, "12_Van_A", NhatKy_ViPham!F:F, B40, NhatKy_ViPham!C:C, "T11") - SUMIFS(NhatKy_ViPham!K:K, NhatKy_ViPham!E:E, "12_Van_A", NhatKy_ViPham!F:F, B40, NhatKy_ViPham!C:C, "T11")</f>
        <v>100</v>
      </c>
      <c r="AC40" s="6">
        <f>100 + SUMIFS(NhatKy_ViPham!J:J, NhatKy_ViPham!E:E, "12_Van_A", NhatKy_ViPham!F:F, B40, NhatKy_ViPham!C:C, "T12") - SUMIFS(NhatKy_ViPham!K:K, NhatKy_ViPham!E:E, "12_Van_A", NhatKy_ViPham!F:F, B40, NhatKy_ViPham!C:C, "T12")</f>
        <v>100</v>
      </c>
      <c r="AD40" s="6">
        <f>100 + SUMIFS(NhatKy_ViPham!J:J, NhatKy_ViPham!E:E, "12_Van_A", NhatKy_ViPham!F:F, B40, NhatKy_ViPham!C:C, "T13") - SUMIFS(NhatKy_ViPham!K:K, NhatKy_ViPham!E:E, "12_Van_A", NhatKy_ViPham!F:F, B40, NhatKy_ViPham!C:C, "T13")</f>
        <v>100</v>
      </c>
      <c r="AE40" s="6">
        <f>100 + SUMIFS(NhatKy_ViPham!J:J, NhatKy_ViPham!E:E, "12_Van_A", NhatKy_ViPham!F:F, B40, NhatKy_ViPham!C:C, "T14") - SUMIFS(NhatKy_ViPham!K:K, NhatKy_ViPham!E:E, "12_Van_A", NhatKy_ViPham!F:F, B40, NhatKy_ViPham!C:C, "T14")</f>
        <v>100</v>
      </c>
      <c r="AF40" s="6">
        <f>100 + SUMIFS(NhatKy_ViPham!J:J, NhatKy_ViPham!E:E, "12_Van_A", NhatKy_ViPham!F:F, B40, NhatKy_ViPham!C:C, "T15") - SUMIFS(NhatKy_ViPham!K:K, NhatKy_ViPham!E:E, "12_Van_A", NhatKy_ViPham!F:F, B40, NhatKy_ViPham!C:C, "T15")</f>
        <v>100</v>
      </c>
      <c r="AG40" s="6">
        <f>100 + SUMIFS(NhatKy_ViPham!J:J, NhatKy_ViPham!E:E, "12_Van_A", NhatKy_ViPham!F:F, B40, NhatKy_ViPham!C:C, "T16") - SUMIFS(NhatKy_ViPham!K:K, NhatKy_ViPham!E:E, "12_Van_A", NhatKy_ViPham!F:F, B40, NhatKy_ViPham!C:C, "T16")</f>
        <v>100</v>
      </c>
      <c r="AH40" s="6">
        <f>100 + SUMIFS(NhatKy_ViPham!J:J, NhatKy_ViPham!E:E, "12_Van_A", NhatKy_ViPham!F:F, B40, NhatKy_ViPham!C:C, "T17") - SUMIFS(NhatKy_ViPham!K:K, NhatKy_ViPham!E:E, "12_Van_A", NhatKy_ViPham!F:F, B40, NhatKy_ViPham!C:C, "T17")</f>
        <v>100</v>
      </c>
      <c r="AI40" s="6">
        <f>100 + SUMIFS(NhatKy_ViPham!J:J, NhatKy_ViPham!E:E, "12_Van_A", NhatKy_ViPham!F:F, B40, NhatKy_ViPham!C:C, "T18") - SUMIFS(NhatKy_ViPham!K:K, NhatKy_ViPham!E:E, "12_Van_A", NhatKy_ViPham!F:F, B40, NhatKy_ViPham!C:C, "T18")</f>
        <v>100</v>
      </c>
      <c r="AJ40" s="6">
        <f>100 + SUMIFS(NhatKy_ViPham!J:J, NhatKy_ViPham!E:E, "12_Van_A", NhatKy_ViPham!F:F, B40, NhatKy_ViPham!C:C, "T19") - SUMIFS(NhatKy_ViPham!K:K, NhatKy_ViPham!E:E, "12_Van_A", NhatKy_ViPham!F:F, B40, NhatKy_ViPham!C:C, "T19")</f>
        <v>100</v>
      </c>
      <c r="AK40" s="6">
        <f>100 + SUMIFS(NhatKy_ViPham!J:J, NhatKy_ViPham!E:E, "12_Van_A", NhatKy_ViPham!F:F, B40, NhatKy_ViPham!C:C, "T20") - SUMIFS(NhatKy_ViPham!K:K, NhatKy_ViPham!E:E, "12_Van_A", NhatKy_ViPham!F:F, B40, NhatKy_ViPham!C:C, "T20")</f>
        <v>100</v>
      </c>
      <c r="AL40" s="6">
        <f>100 + SUMIFS(NhatKy_ViPham!J:J, NhatKy_ViPham!E:E, "12_Van_A", NhatKy_ViPham!F:F, B40, NhatKy_ViPham!C:C, "T21") - SUMIFS(NhatKy_ViPham!K:K, NhatKy_ViPham!E:E, "12_Van_A", NhatKy_ViPham!F:F, B40, NhatKy_ViPham!C:C, "T21")</f>
        <v>100</v>
      </c>
      <c r="AM40" s="6">
        <f>100 + SUMIFS(NhatKy_ViPham!J:J, NhatKy_ViPham!E:E, "12_Van_A", NhatKy_ViPham!F:F, B40, NhatKy_ViPham!C:C, "T22") - SUMIFS(NhatKy_ViPham!K:K, NhatKy_ViPham!E:E, "12_Van_A", NhatKy_ViPham!F:F, B40, NhatKy_ViPham!C:C, "T22")</f>
        <v>100</v>
      </c>
      <c r="AN40" s="6">
        <f>100 + SUMIFS(NhatKy_ViPham!J:J, NhatKy_ViPham!E:E, "12_Van_A", NhatKy_ViPham!F:F, B40, NhatKy_ViPham!C:C, "T23") - SUMIFS(NhatKy_ViPham!K:K, NhatKy_ViPham!E:E, "12_Van_A", NhatKy_ViPham!F:F, B40, NhatKy_ViPham!C:C, "T23")</f>
        <v>100</v>
      </c>
      <c r="AO40" s="6">
        <f>100 + SUMIFS(NhatKy_ViPham!J:J, NhatKy_ViPham!E:E, "12_Van_A", NhatKy_ViPham!F:F, B40, NhatKy_ViPham!C:C, "T24") - SUMIFS(NhatKy_ViPham!K:K, NhatKy_ViPham!E:E, "12_Van_A", NhatKy_ViPham!F:F, B40, NhatKy_ViPham!C:C, "T24")</f>
        <v>100</v>
      </c>
      <c r="AP40" s="6">
        <f>100 + SUMIFS(NhatKy_ViPham!J:J, NhatKy_ViPham!E:E, "12_Van_A", NhatKy_ViPham!F:F, B40, NhatKy_ViPham!C:C, "T25") - SUMIFS(NhatKy_ViPham!K:K, NhatKy_ViPham!E:E, "12_Van_A", NhatKy_ViPham!F:F, B40, NhatKy_ViPham!C:C, "T25")</f>
        <v>100</v>
      </c>
      <c r="AQ40" s="6">
        <f>100 + SUMIFS(NhatKy_ViPham!J:J, NhatKy_ViPham!E:E, "12_Van_A", NhatKy_ViPham!F:F, B40, NhatKy_ViPham!C:C, "T26") - SUMIFS(NhatKy_ViPham!K:K, NhatKy_ViPham!E:E, "12_Van_A", NhatKy_ViPham!F:F, B40, NhatKy_ViPham!C:C, "T26")</f>
        <v>100</v>
      </c>
      <c r="AR40" s="6">
        <f>100 + SUMIFS(NhatKy_ViPham!J:J, NhatKy_ViPham!E:E, "12_Van_A", NhatKy_ViPham!F:F, B40, NhatKy_ViPham!C:C, "T27") - SUMIFS(NhatKy_ViPham!K:K, NhatKy_ViPham!E:E, "12_Van_A", NhatKy_ViPham!F:F, B40, NhatKy_ViPham!C:C, "T27")</f>
        <v>100</v>
      </c>
      <c r="AS40" s="6">
        <f>100 + SUMIFS(NhatKy_ViPham!J:J, NhatKy_ViPham!E:E, "12_Van_A", NhatKy_ViPham!F:F, B40, NhatKy_ViPham!C:C, "T28") - SUMIFS(NhatKy_ViPham!K:K, NhatKy_ViPham!E:E, "12_Van_A", NhatKy_ViPham!F:F, B40, NhatKy_ViPham!C:C, "T28")</f>
        <v>100</v>
      </c>
      <c r="AT40" s="6">
        <f>100 + SUMIFS(NhatKy_ViPham!J:J, NhatKy_ViPham!E:E, "12_Van_A", NhatKy_ViPham!F:F, B40, NhatKy_ViPham!C:C, "T29") - SUMIFS(NhatKy_ViPham!K:K, NhatKy_ViPham!E:E, "12_Van_A", NhatKy_ViPham!F:F, B40, NhatKy_ViPham!C:C, "T29")</f>
        <v>100</v>
      </c>
      <c r="AU40" s="6">
        <f>100 + SUMIFS(NhatKy_ViPham!J:J, NhatKy_ViPham!E:E, "12_Van_A", NhatKy_ViPham!F:F, B40, NhatKy_ViPham!C:C, "T30") - SUMIFS(NhatKy_ViPham!K:K, NhatKy_ViPham!E:E, "12_Van_A", NhatKy_ViPham!F:F, B40, NhatKy_ViPham!C:C, "T30")</f>
        <v>100</v>
      </c>
      <c r="AV40" s="6">
        <f>100 + SUMIFS(NhatKy_ViPham!J:J, NhatKy_ViPham!E:E, "12_Van_A", NhatKy_ViPham!F:F, B40, NhatKy_ViPham!C:C, "T31") - SUMIFS(NhatKy_ViPham!K:K, NhatKy_ViPham!E:E, "12_Van_A", NhatKy_ViPham!F:F, B40, NhatKy_ViPham!C:C, "T31")</f>
        <v>100</v>
      </c>
      <c r="AW40" s="6">
        <f>100 + SUMIFS(NhatKy_ViPham!J:J, NhatKy_ViPham!E:E, "12_Van_A", NhatKy_ViPham!F:F, B40, NhatKy_ViPham!C:C, "T32") - SUMIFS(NhatKy_ViPham!K:K, NhatKy_ViPham!E:E, "12_Van_A", NhatKy_ViPham!F:F, B40, NhatKy_ViPham!C:C, "T32")</f>
        <v>100</v>
      </c>
      <c r="AX40" s="6">
        <f>100 + SUMIFS(NhatKy_ViPham!J:J, NhatKy_ViPham!E:E, "12_Van_A", NhatKy_ViPham!F:F, B40, NhatKy_ViPham!C:C, "T33") - SUMIFS(NhatKy_ViPham!K:K, NhatKy_ViPham!E:E, "12_Van_A", NhatKy_ViPham!F:F, B40, NhatKy_ViPham!C:C, "T33")</f>
        <v>100</v>
      </c>
      <c r="AY40" s="6">
        <f>100 + SUMIFS(NhatKy_ViPham!J:J, NhatKy_ViPham!E:E, "12_Van_A", NhatKy_ViPham!F:F, B40, NhatKy_ViPham!C:C, "T34") - SUMIFS(NhatKy_ViPham!K:K, NhatKy_ViPham!E:E, "12_Van_A", NhatKy_ViPham!F:F, B40, NhatKy_ViPham!C:C, "T34")</f>
        <v>100</v>
      </c>
      <c r="AZ40" s="6">
        <f>100 + SUMIFS(NhatKy_ViPham!J:J, NhatKy_ViPham!E:E, "12_Van_A", NhatKy_ViPham!F:F, B40, NhatKy_ViPham!C:C, "T35") - SUMIFS(NhatKy_ViPham!K:K, NhatKy_ViPham!E:E, "12_Van_A", NhatKy_ViPham!F:F, B40, NhatKy_ViPham!C:C, "T35")</f>
        <v>100</v>
      </c>
      <c r="BA40" s="12">
        <f t="shared" si="0"/>
        <v>100</v>
      </c>
      <c r="BB40" s="11" t="s">
        <v>430</v>
      </c>
      <c r="BC40" s="16" t="str">
        <f t="shared" si="1"/>
        <v>Tốt</v>
      </c>
      <c r="BD40" s="15" t="str">
        <f t="shared" si="2"/>
        <v>🟢 BÌNH THƯỜNG</v>
      </c>
    </row>
    <row r="41" spans="1:56" x14ac:dyDescent="0.25">
      <c r="A41" s="4">
        <v>33</v>
      </c>
      <c r="B41" s="10" t="s">
        <v>2749</v>
      </c>
      <c r="C41" s="4" t="s">
        <v>2750</v>
      </c>
      <c r="D41" s="4" t="s">
        <v>429</v>
      </c>
      <c r="E41" s="11" t="s">
        <v>430</v>
      </c>
      <c r="F41" s="7">
        <f>SUMIFS(NhatKy_ViPham!K:K, NhatKy_ViPham!E:E, "12_Van_A", NhatKy_ViPham!F:F, B41, NhatKy_ViPham!H:H, "L01")</f>
        <v>0</v>
      </c>
      <c r="G41" s="7">
        <f>SUMIFS(NhatKy_ViPham!K:K, NhatKy_ViPham!E:E, "12_Van_A", NhatKy_ViPham!F:F, B41, NhatKy_ViPham!H:H, "L02")</f>
        <v>0</v>
      </c>
      <c r="H41" s="7">
        <f>SUMIFS(NhatKy_ViPham!K:K, NhatKy_ViPham!E:E, "12_Van_A", NhatKy_ViPham!F:F, B41, NhatKy_ViPham!H:H, "L03")</f>
        <v>0</v>
      </c>
      <c r="I41" s="7">
        <f>SUMIFS(NhatKy_ViPham!K:K, NhatKy_ViPham!E:E, "12_Van_A", NhatKy_ViPham!F:F, B41, NhatKy_ViPham!H:H, "L04")</f>
        <v>0</v>
      </c>
      <c r="J41" s="7">
        <f>SUMIFS(NhatKy_ViPham!K:K, NhatKy_ViPham!E:E, "12_Van_A", NhatKy_ViPham!F:F, B41, NhatKy_ViPham!H:H, "L05")</f>
        <v>0</v>
      </c>
      <c r="K41" s="7">
        <f>SUMIFS(NhatKy_ViPham!K:K, NhatKy_ViPham!E:E, "12_Van_A", NhatKy_ViPham!F:F, B41, NhatKy_ViPham!H:H, "L06")</f>
        <v>0</v>
      </c>
      <c r="L41" s="7">
        <f>SUMIFS(NhatKy_ViPham!K:K, NhatKy_ViPham!E:E, "12_Van_A", NhatKy_ViPham!F:F, B41, NhatKy_ViPham!H:H, "L07")</f>
        <v>0</v>
      </c>
      <c r="M41" s="7">
        <f>SUMIFS(NhatKy_ViPham!K:K, NhatKy_ViPham!E:E, "12_Van_A", NhatKy_ViPham!F:F, B41, NhatKy_ViPham!H:H, "L08")</f>
        <v>0</v>
      </c>
      <c r="N41" s="7">
        <f>SUMIFS(NhatKy_ViPham!K:K, NhatKy_ViPham!E:E, "12_Van_A", NhatKy_ViPham!F:F, B41, NhatKy_ViPham!H:H, "L09")</f>
        <v>0</v>
      </c>
      <c r="O41" s="7">
        <f>SUMIFS(NhatKy_ViPham!K:K, NhatKy_ViPham!E:E, "12_Van_A", NhatKy_ViPham!F:F, B41, NhatKy_ViPham!H:H, "L10")</f>
        <v>0</v>
      </c>
      <c r="P41" s="12">
        <f>SUMIFS(NhatKy_ViPham!J:J, NhatKy_ViPham!E:E, "12_Van_A", NhatKy_ViPham!F:F, B41)</f>
        <v>0</v>
      </c>
      <c r="Q41" s="13">
        <f>SUMIFS(NhatKy_ViPham!K:K, NhatKy_ViPham!E:E, "12_Van_A", NhatKy_ViPham!F:F, B41)</f>
        <v>0</v>
      </c>
      <c r="R41" s="7">
        <f>100 + SUMIFS(NhatKy_ViPham!J:J, NhatKy_ViPham!E:E, "12_Van_A", NhatKy_ViPham!F:F, B41, NhatKy_ViPham!C:C, "T1") - SUMIFS(NhatKy_ViPham!K:K, NhatKy_ViPham!E:E, "12_Van_A", NhatKy_ViPham!F:F, B41, NhatKy_ViPham!C:C, "T1")</f>
        <v>100</v>
      </c>
      <c r="S41" s="7">
        <f>100 + SUMIFS(NhatKy_ViPham!J:J, NhatKy_ViPham!E:E, "12_Van_A", NhatKy_ViPham!F:F, B41, NhatKy_ViPham!C:C, "T2") - SUMIFS(NhatKy_ViPham!K:K, NhatKy_ViPham!E:E, "12_Van_A", NhatKy_ViPham!F:F, B41, NhatKy_ViPham!C:C, "T2")</f>
        <v>100</v>
      </c>
      <c r="T41" s="7">
        <f>100 + SUMIFS(NhatKy_ViPham!J:J, NhatKy_ViPham!E:E, "12_Van_A", NhatKy_ViPham!F:F, B41, NhatKy_ViPham!C:C, "T3") - SUMIFS(NhatKy_ViPham!K:K, NhatKy_ViPham!E:E, "12_Van_A", NhatKy_ViPham!F:F, B41, NhatKy_ViPham!C:C, "T3")</f>
        <v>100</v>
      </c>
      <c r="U41" s="7">
        <f>100 + SUMIFS(NhatKy_ViPham!J:J, NhatKy_ViPham!E:E, "12_Van_A", NhatKy_ViPham!F:F, B41, NhatKy_ViPham!C:C, "T4") - SUMIFS(NhatKy_ViPham!K:K, NhatKy_ViPham!E:E, "12_Van_A", NhatKy_ViPham!F:F, B41, NhatKy_ViPham!C:C, "T4")</f>
        <v>100</v>
      </c>
      <c r="V41" s="7">
        <f>100 + SUMIFS(NhatKy_ViPham!J:J, NhatKy_ViPham!E:E, "12_Van_A", NhatKy_ViPham!F:F, B41, NhatKy_ViPham!C:C, "T5") - SUMIFS(NhatKy_ViPham!K:K, NhatKy_ViPham!E:E, "12_Van_A", NhatKy_ViPham!F:F, B41, NhatKy_ViPham!C:C, "T5")</f>
        <v>100</v>
      </c>
      <c r="W41" s="7">
        <f>100 + SUMIFS(NhatKy_ViPham!J:J, NhatKy_ViPham!E:E, "12_Van_A", NhatKy_ViPham!F:F, B41, NhatKy_ViPham!C:C, "T6") - SUMIFS(NhatKy_ViPham!K:K, NhatKy_ViPham!E:E, "12_Van_A", NhatKy_ViPham!F:F, B41, NhatKy_ViPham!C:C, "T6")</f>
        <v>100</v>
      </c>
      <c r="X41" s="7">
        <f>100 + SUMIFS(NhatKy_ViPham!J:J, NhatKy_ViPham!E:E, "12_Van_A", NhatKy_ViPham!F:F, B41, NhatKy_ViPham!C:C, "T7") - SUMIFS(NhatKy_ViPham!K:K, NhatKy_ViPham!E:E, "12_Van_A", NhatKy_ViPham!F:F, B41, NhatKy_ViPham!C:C, "T7")</f>
        <v>100</v>
      </c>
      <c r="Y41" s="7">
        <f>100 + SUMIFS(NhatKy_ViPham!J:J, NhatKy_ViPham!E:E, "12_Van_A", NhatKy_ViPham!F:F, B41, NhatKy_ViPham!C:C, "T8") - SUMIFS(NhatKy_ViPham!K:K, NhatKy_ViPham!E:E, "12_Van_A", NhatKy_ViPham!F:F, B41, NhatKy_ViPham!C:C, "T8")</f>
        <v>100</v>
      </c>
      <c r="Z41" s="7">
        <f>100 + SUMIFS(NhatKy_ViPham!J:J, NhatKy_ViPham!E:E, "12_Van_A", NhatKy_ViPham!F:F, B41, NhatKy_ViPham!C:C, "T9") - SUMIFS(NhatKy_ViPham!K:K, NhatKy_ViPham!E:E, "12_Van_A", NhatKy_ViPham!F:F, B41, NhatKy_ViPham!C:C, "T9")</f>
        <v>100</v>
      </c>
      <c r="AA41" s="7">
        <f>100 + SUMIFS(NhatKy_ViPham!J:J, NhatKy_ViPham!E:E, "12_Van_A", NhatKy_ViPham!F:F, B41, NhatKy_ViPham!C:C, "T10") - SUMIFS(NhatKy_ViPham!K:K, NhatKy_ViPham!E:E, "12_Van_A", NhatKy_ViPham!F:F, B41, NhatKy_ViPham!C:C, "T10")</f>
        <v>100</v>
      </c>
      <c r="AB41" s="7">
        <f>100 + SUMIFS(NhatKy_ViPham!J:J, NhatKy_ViPham!E:E, "12_Van_A", NhatKy_ViPham!F:F, B41, NhatKy_ViPham!C:C, "T11") - SUMIFS(NhatKy_ViPham!K:K, NhatKy_ViPham!E:E, "12_Van_A", NhatKy_ViPham!F:F, B41, NhatKy_ViPham!C:C, "T11")</f>
        <v>100</v>
      </c>
      <c r="AC41" s="7">
        <f>100 + SUMIFS(NhatKy_ViPham!J:J, NhatKy_ViPham!E:E, "12_Van_A", NhatKy_ViPham!F:F, B41, NhatKy_ViPham!C:C, "T12") - SUMIFS(NhatKy_ViPham!K:K, NhatKy_ViPham!E:E, "12_Van_A", NhatKy_ViPham!F:F, B41, NhatKy_ViPham!C:C, "T12")</f>
        <v>100</v>
      </c>
      <c r="AD41" s="7">
        <f>100 + SUMIFS(NhatKy_ViPham!J:J, NhatKy_ViPham!E:E, "12_Van_A", NhatKy_ViPham!F:F, B41, NhatKy_ViPham!C:C, "T13") - SUMIFS(NhatKy_ViPham!K:K, NhatKy_ViPham!E:E, "12_Van_A", NhatKy_ViPham!F:F, B41, NhatKy_ViPham!C:C, "T13")</f>
        <v>100</v>
      </c>
      <c r="AE41" s="7">
        <f>100 + SUMIFS(NhatKy_ViPham!J:J, NhatKy_ViPham!E:E, "12_Van_A", NhatKy_ViPham!F:F, B41, NhatKy_ViPham!C:C, "T14") - SUMIFS(NhatKy_ViPham!K:K, NhatKy_ViPham!E:E, "12_Van_A", NhatKy_ViPham!F:F, B41, NhatKy_ViPham!C:C, "T14")</f>
        <v>100</v>
      </c>
      <c r="AF41" s="7">
        <f>100 + SUMIFS(NhatKy_ViPham!J:J, NhatKy_ViPham!E:E, "12_Van_A", NhatKy_ViPham!F:F, B41, NhatKy_ViPham!C:C, "T15") - SUMIFS(NhatKy_ViPham!K:K, NhatKy_ViPham!E:E, "12_Van_A", NhatKy_ViPham!F:F, B41, NhatKy_ViPham!C:C, "T15")</f>
        <v>100</v>
      </c>
      <c r="AG41" s="7">
        <f>100 + SUMIFS(NhatKy_ViPham!J:J, NhatKy_ViPham!E:E, "12_Van_A", NhatKy_ViPham!F:F, B41, NhatKy_ViPham!C:C, "T16") - SUMIFS(NhatKy_ViPham!K:K, NhatKy_ViPham!E:E, "12_Van_A", NhatKy_ViPham!F:F, B41, NhatKy_ViPham!C:C, "T16")</f>
        <v>100</v>
      </c>
      <c r="AH41" s="7">
        <f>100 + SUMIFS(NhatKy_ViPham!J:J, NhatKy_ViPham!E:E, "12_Van_A", NhatKy_ViPham!F:F, B41, NhatKy_ViPham!C:C, "T17") - SUMIFS(NhatKy_ViPham!K:K, NhatKy_ViPham!E:E, "12_Van_A", NhatKy_ViPham!F:F, B41, NhatKy_ViPham!C:C, "T17")</f>
        <v>100</v>
      </c>
      <c r="AI41" s="7">
        <f>100 + SUMIFS(NhatKy_ViPham!J:J, NhatKy_ViPham!E:E, "12_Van_A", NhatKy_ViPham!F:F, B41, NhatKy_ViPham!C:C, "T18") - SUMIFS(NhatKy_ViPham!K:K, NhatKy_ViPham!E:E, "12_Van_A", NhatKy_ViPham!F:F, B41, NhatKy_ViPham!C:C, "T18")</f>
        <v>100</v>
      </c>
      <c r="AJ41" s="7">
        <f>100 + SUMIFS(NhatKy_ViPham!J:J, NhatKy_ViPham!E:E, "12_Van_A", NhatKy_ViPham!F:F, B41, NhatKy_ViPham!C:C, "T19") - SUMIFS(NhatKy_ViPham!K:K, NhatKy_ViPham!E:E, "12_Van_A", NhatKy_ViPham!F:F, B41, NhatKy_ViPham!C:C, "T19")</f>
        <v>100</v>
      </c>
      <c r="AK41" s="7">
        <f>100 + SUMIFS(NhatKy_ViPham!J:J, NhatKy_ViPham!E:E, "12_Van_A", NhatKy_ViPham!F:F, B41, NhatKy_ViPham!C:C, "T20") - SUMIFS(NhatKy_ViPham!K:K, NhatKy_ViPham!E:E, "12_Van_A", NhatKy_ViPham!F:F, B41, NhatKy_ViPham!C:C, "T20")</f>
        <v>100</v>
      </c>
      <c r="AL41" s="7">
        <f>100 + SUMIFS(NhatKy_ViPham!J:J, NhatKy_ViPham!E:E, "12_Van_A", NhatKy_ViPham!F:F, B41, NhatKy_ViPham!C:C, "T21") - SUMIFS(NhatKy_ViPham!K:K, NhatKy_ViPham!E:E, "12_Van_A", NhatKy_ViPham!F:F, B41, NhatKy_ViPham!C:C, "T21")</f>
        <v>100</v>
      </c>
      <c r="AM41" s="7">
        <f>100 + SUMIFS(NhatKy_ViPham!J:J, NhatKy_ViPham!E:E, "12_Van_A", NhatKy_ViPham!F:F, B41, NhatKy_ViPham!C:C, "T22") - SUMIFS(NhatKy_ViPham!K:K, NhatKy_ViPham!E:E, "12_Van_A", NhatKy_ViPham!F:F, B41, NhatKy_ViPham!C:C, "T22")</f>
        <v>100</v>
      </c>
      <c r="AN41" s="7">
        <f>100 + SUMIFS(NhatKy_ViPham!J:J, NhatKy_ViPham!E:E, "12_Van_A", NhatKy_ViPham!F:F, B41, NhatKy_ViPham!C:C, "T23") - SUMIFS(NhatKy_ViPham!K:K, NhatKy_ViPham!E:E, "12_Van_A", NhatKy_ViPham!F:F, B41, NhatKy_ViPham!C:C, "T23")</f>
        <v>100</v>
      </c>
      <c r="AO41" s="7">
        <f>100 + SUMIFS(NhatKy_ViPham!J:J, NhatKy_ViPham!E:E, "12_Van_A", NhatKy_ViPham!F:F, B41, NhatKy_ViPham!C:C, "T24") - SUMIFS(NhatKy_ViPham!K:K, NhatKy_ViPham!E:E, "12_Van_A", NhatKy_ViPham!F:F, B41, NhatKy_ViPham!C:C, "T24")</f>
        <v>100</v>
      </c>
      <c r="AP41" s="7">
        <f>100 + SUMIFS(NhatKy_ViPham!J:J, NhatKy_ViPham!E:E, "12_Van_A", NhatKy_ViPham!F:F, B41, NhatKy_ViPham!C:C, "T25") - SUMIFS(NhatKy_ViPham!K:K, NhatKy_ViPham!E:E, "12_Van_A", NhatKy_ViPham!F:F, B41, NhatKy_ViPham!C:C, "T25")</f>
        <v>100</v>
      </c>
      <c r="AQ41" s="7">
        <f>100 + SUMIFS(NhatKy_ViPham!J:J, NhatKy_ViPham!E:E, "12_Van_A", NhatKy_ViPham!F:F, B41, NhatKy_ViPham!C:C, "T26") - SUMIFS(NhatKy_ViPham!K:K, NhatKy_ViPham!E:E, "12_Van_A", NhatKy_ViPham!F:F, B41, NhatKy_ViPham!C:C, "T26")</f>
        <v>100</v>
      </c>
      <c r="AR41" s="7">
        <f>100 + SUMIFS(NhatKy_ViPham!J:J, NhatKy_ViPham!E:E, "12_Van_A", NhatKy_ViPham!F:F, B41, NhatKy_ViPham!C:C, "T27") - SUMIFS(NhatKy_ViPham!K:K, NhatKy_ViPham!E:E, "12_Van_A", NhatKy_ViPham!F:F, B41, NhatKy_ViPham!C:C, "T27")</f>
        <v>100</v>
      </c>
      <c r="AS41" s="7">
        <f>100 + SUMIFS(NhatKy_ViPham!J:J, NhatKy_ViPham!E:E, "12_Van_A", NhatKy_ViPham!F:F, B41, NhatKy_ViPham!C:C, "T28") - SUMIFS(NhatKy_ViPham!K:K, NhatKy_ViPham!E:E, "12_Van_A", NhatKy_ViPham!F:F, B41, NhatKy_ViPham!C:C, "T28")</f>
        <v>100</v>
      </c>
      <c r="AT41" s="7">
        <f>100 + SUMIFS(NhatKy_ViPham!J:J, NhatKy_ViPham!E:E, "12_Van_A", NhatKy_ViPham!F:F, B41, NhatKy_ViPham!C:C, "T29") - SUMIFS(NhatKy_ViPham!K:K, NhatKy_ViPham!E:E, "12_Van_A", NhatKy_ViPham!F:F, B41, NhatKy_ViPham!C:C, "T29")</f>
        <v>100</v>
      </c>
      <c r="AU41" s="7">
        <f>100 + SUMIFS(NhatKy_ViPham!J:J, NhatKy_ViPham!E:E, "12_Van_A", NhatKy_ViPham!F:F, B41, NhatKy_ViPham!C:C, "T30") - SUMIFS(NhatKy_ViPham!K:K, NhatKy_ViPham!E:E, "12_Van_A", NhatKy_ViPham!F:F, B41, NhatKy_ViPham!C:C, "T30")</f>
        <v>100</v>
      </c>
      <c r="AV41" s="7">
        <f>100 + SUMIFS(NhatKy_ViPham!J:J, NhatKy_ViPham!E:E, "12_Van_A", NhatKy_ViPham!F:F, B41, NhatKy_ViPham!C:C, "T31") - SUMIFS(NhatKy_ViPham!K:K, NhatKy_ViPham!E:E, "12_Van_A", NhatKy_ViPham!F:F, B41, NhatKy_ViPham!C:C, "T31")</f>
        <v>100</v>
      </c>
      <c r="AW41" s="7">
        <f>100 + SUMIFS(NhatKy_ViPham!J:J, NhatKy_ViPham!E:E, "12_Van_A", NhatKy_ViPham!F:F, B41, NhatKy_ViPham!C:C, "T32") - SUMIFS(NhatKy_ViPham!K:K, NhatKy_ViPham!E:E, "12_Van_A", NhatKy_ViPham!F:F, B41, NhatKy_ViPham!C:C, "T32")</f>
        <v>100</v>
      </c>
      <c r="AX41" s="7">
        <f>100 + SUMIFS(NhatKy_ViPham!J:J, NhatKy_ViPham!E:E, "12_Van_A", NhatKy_ViPham!F:F, B41, NhatKy_ViPham!C:C, "T33") - SUMIFS(NhatKy_ViPham!K:K, NhatKy_ViPham!E:E, "12_Van_A", NhatKy_ViPham!F:F, B41, NhatKy_ViPham!C:C, "T33")</f>
        <v>100</v>
      </c>
      <c r="AY41" s="7">
        <f>100 + SUMIFS(NhatKy_ViPham!J:J, NhatKy_ViPham!E:E, "12_Van_A", NhatKy_ViPham!F:F, B41, NhatKy_ViPham!C:C, "T34") - SUMIFS(NhatKy_ViPham!K:K, NhatKy_ViPham!E:E, "12_Van_A", NhatKy_ViPham!F:F, B41, NhatKy_ViPham!C:C, "T34")</f>
        <v>100</v>
      </c>
      <c r="AZ41" s="7">
        <f>100 + SUMIFS(NhatKy_ViPham!J:J, NhatKy_ViPham!E:E, "12_Van_A", NhatKy_ViPham!F:F, B41, NhatKy_ViPham!C:C, "T35") - SUMIFS(NhatKy_ViPham!K:K, NhatKy_ViPham!E:E, "12_Van_A", NhatKy_ViPham!F:F, B41, NhatKy_ViPham!C:C, "T35")</f>
        <v>100</v>
      </c>
      <c r="BA41" s="12">
        <f t="shared" si="0"/>
        <v>100</v>
      </c>
      <c r="BB41" s="11" t="s">
        <v>430</v>
      </c>
      <c r="BC41" s="14" t="str">
        <f t="shared" si="1"/>
        <v>Tốt</v>
      </c>
      <c r="BD41" s="10" t="str">
        <f t="shared" si="2"/>
        <v>🟢 BÌNH THƯỜNG</v>
      </c>
    </row>
    <row r="42" spans="1:56" x14ac:dyDescent="0.25">
      <c r="A42" s="5">
        <v>34</v>
      </c>
      <c r="B42" s="15" t="s">
        <v>2751</v>
      </c>
      <c r="C42" s="5" t="s">
        <v>2548</v>
      </c>
      <c r="D42" s="5" t="s">
        <v>429</v>
      </c>
      <c r="E42" s="11" t="s">
        <v>430</v>
      </c>
      <c r="F42" s="6">
        <f>SUMIFS(NhatKy_ViPham!K:K, NhatKy_ViPham!E:E, "12_Van_A", NhatKy_ViPham!F:F, B42, NhatKy_ViPham!H:H, "L01")</f>
        <v>0</v>
      </c>
      <c r="G42" s="6">
        <f>SUMIFS(NhatKy_ViPham!K:K, NhatKy_ViPham!E:E, "12_Van_A", NhatKy_ViPham!F:F, B42, NhatKy_ViPham!H:H, "L02")</f>
        <v>0</v>
      </c>
      <c r="H42" s="6">
        <f>SUMIFS(NhatKy_ViPham!K:K, NhatKy_ViPham!E:E, "12_Van_A", NhatKy_ViPham!F:F, B42, NhatKy_ViPham!H:H, "L03")</f>
        <v>0</v>
      </c>
      <c r="I42" s="6">
        <f>SUMIFS(NhatKy_ViPham!K:K, NhatKy_ViPham!E:E, "12_Van_A", NhatKy_ViPham!F:F, B42, NhatKy_ViPham!H:H, "L04")</f>
        <v>0</v>
      </c>
      <c r="J42" s="6">
        <f>SUMIFS(NhatKy_ViPham!K:K, NhatKy_ViPham!E:E, "12_Van_A", NhatKy_ViPham!F:F, B42, NhatKy_ViPham!H:H, "L05")</f>
        <v>0</v>
      </c>
      <c r="K42" s="6">
        <f>SUMIFS(NhatKy_ViPham!K:K, NhatKy_ViPham!E:E, "12_Van_A", NhatKy_ViPham!F:F, B42, NhatKy_ViPham!H:H, "L06")</f>
        <v>0</v>
      </c>
      <c r="L42" s="6">
        <f>SUMIFS(NhatKy_ViPham!K:K, NhatKy_ViPham!E:E, "12_Van_A", NhatKy_ViPham!F:F, B42, NhatKy_ViPham!H:H, "L07")</f>
        <v>0</v>
      </c>
      <c r="M42" s="6">
        <f>SUMIFS(NhatKy_ViPham!K:K, NhatKy_ViPham!E:E, "12_Van_A", NhatKy_ViPham!F:F, B42, NhatKy_ViPham!H:H, "L08")</f>
        <v>0</v>
      </c>
      <c r="N42" s="6">
        <f>SUMIFS(NhatKy_ViPham!K:K, NhatKy_ViPham!E:E, "12_Van_A", NhatKy_ViPham!F:F, B42, NhatKy_ViPham!H:H, "L09")</f>
        <v>0</v>
      </c>
      <c r="O42" s="6">
        <f>SUMIFS(NhatKy_ViPham!K:K, NhatKy_ViPham!E:E, "12_Van_A", NhatKy_ViPham!F:F, B42, NhatKy_ViPham!H:H, "L10")</f>
        <v>0</v>
      </c>
      <c r="P42" s="12">
        <f>SUMIFS(NhatKy_ViPham!J:J, NhatKy_ViPham!E:E, "12_Van_A", NhatKy_ViPham!F:F, B42)</f>
        <v>0</v>
      </c>
      <c r="Q42" s="13">
        <f>SUMIFS(NhatKy_ViPham!K:K, NhatKy_ViPham!E:E, "12_Van_A", NhatKy_ViPham!F:F, B42)</f>
        <v>0</v>
      </c>
      <c r="R42" s="6">
        <f>100 + SUMIFS(NhatKy_ViPham!J:J, NhatKy_ViPham!E:E, "12_Van_A", NhatKy_ViPham!F:F, B42, NhatKy_ViPham!C:C, "T1") - SUMIFS(NhatKy_ViPham!K:K, NhatKy_ViPham!E:E, "12_Van_A", NhatKy_ViPham!F:F, B42, NhatKy_ViPham!C:C, "T1")</f>
        <v>100</v>
      </c>
      <c r="S42" s="6">
        <f>100 + SUMIFS(NhatKy_ViPham!J:J, NhatKy_ViPham!E:E, "12_Van_A", NhatKy_ViPham!F:F, B42, NhatKy_ViPham!C:C, "T2") - SUMIFS(NhatKy_ViPham!K:K, NhatKy_ViPham!E:E, "12_Van_A", NhatKy_ViPham!F:F, B42, NhatKy_ViPham!C:C, "T2")</f>
        <v>100</v>
      </c>
      <c r="T42" s="6">
        <f>100 + SUMIFS(NhatKy_ViPham!J:J, NhatKy_ViPham!E:E, "12_Van_A", NhatKy_ViPham!F:F, B42, NhatKy_ViPham!C:C, "T3") - SUMIFS(NhatKy_ViPham!K:K, NhatKy_ViPham!E:E, "12_Van_A", NhatKy_ViPham!F:F, B42, NhatKy_ViPham!C:C, "T3")</f>
        <v>100</v>
      </c>
      <c r="U42" s="6">
        <f>100 + SUMIFS(NhatKy_ViPham!J:J, NhatKy_ViPham!E:E, "12_Van_A", NhatKy_ViPham!F:F, B42, NhatKy_ViPham!C:C, "T4") - SUMIFS(NhatKy_ViPham!K:K, NhatKy_ViPham!E:E, "12_Van_A", NhatKy_ViPham!F:F, B42, NhatKy_ViPham!C:C, "T4")</f>
        <v>100</v>
      </c>
      <c r="V42" s="6">
        <f>100 + SUMIFS(NhatKy_ViPham!J:J, NhatKy_ViPham!E:E, "12_Van_A", NhatKy_ViPham!F:F, B42, NhatKy_ViPham!C:C, "T5") - SUMIFS(NhatKy_ViPham!K:K, NhatKy_ViPham!E:E, "12_Van_A", NhatKy_ViPham!F:F, B42, NhatKy_ViPham!C:C, "T5")</f>
        <v>100</v>
      </c>
      <c r="W42" s="6">
        <f>100 + SUMIFS(NhatKy_ViPham!J:J, NhatKy_ViPham!E:E, "12_Van_A", NhatKy_ViPham!F:F, B42, NhatKy_ViPham!C:C, "T6") - SUMIFS(NhatKy_ViPham!K:K, NhatKy_ViPham!E:E, "12_Van_A", NhatKy_ViPham!F:F, B42, NhatKy_ViPham!C:C, "T6")</f>
        <v>100</v>
      </c>
      <c r="X42" s="6">
        <f>100 + SUMIFS(NhatKy_ViPham!J:J, NhatKy_ViPham!E:E, "12_Van_A", NhatKy_ViPham!F:F, B42, NhatKy_ViPham!C:C, "T7") - SUMIFS(NhatKy_ViPham!K:K, NhatKy_ViPham!E:E, "12_Van_A", NhatKy_ViPham!F:F, B42, NhatKy_ViPham!C:C, "T7")</f>
        <v>100</v>
      </c>
      <c r="Y42" s="6">
        <f>100 + SUMIFS(NhatKy_ViPham!J:J, NhatKy_ViPham!E:E, "12_Van_A", NhatKy_ViPham!F:F, B42, NhatKy_ViPham!C:C, "T8") - SUMIFS(NhatKy_ViPham!K:K, NhatKy_ViPham!E:E, "12_Van_A", NhatKy_ViPham!F:F, B42, NhatKy_ViPham!C:C, "T8")</f>
        <v>100</v>
      </c>
      <c r="Z42" s="6">
        <f>100 + SUMIFS(NhatKy_ViPham!J:J, NhatKy_ViPham!E:E, "12_Van_A", NhatKy_ViPham!F:F, B42, NhatKy_ViPham!C:C, "T9") - SUMIFS(NhatKy_ViPham!K:K, NhatKy_ViPham!E:E, "12_Van_A", NhatKy_ViPham!F:F, B42, NhatKy_ViPham!C:C, "T9")</f>
        <v>100</v>
      </c>
      <c r="AA42" s="6">
        <f>100 + SUMIFS(NhatKy_ViPham!J:J, NhatKy_ViPham!E:E, "12_Van_A", NhatKy_ViPham!F:F, B42, NhatKy_ViPham!C:C, "T10") - SUMIFS(NhatKy_ViPham!K:K, NhatKy_ViPham!E:E, "12_Van_A", NhatKy_ViPham!F:F, B42, NhatKy_ViPham!C:C, "T10")</f>
        <v>100</v>
      </c>
      <c r="AB42" s="6">
        <f>100 + SUMIFS(NhatKy_ViPham!J:J, NhatKy_ViPham!E:E, "12_Van_A", NhatKy_ViPham!F:F, B42, NhatKy_ViPham!C:C, "T11") - SUMIFS(NhatKy_ViPham!K:K, NhatKy_ViPham!E:E, "12_Van_A", NhatKy_ViPham!F:F, B42, NhatKy_ViPham!C:C, "T11")</f>
        <v>100</v>
      </c>
      <c r="AC42" s="6">
        <f>100 + SUMIFS(NhatKy_ViPham!J:J, NhatKy_ViPham!E:E, "12_Van_A", NhatKy_ViPham!F:F, B42, NhatKy_ViPham!C:C, "T12") - SUMIFS(NhatKy_ViPham!K:K, NhatKy_ViPham!E:E, "12_Van_A", NhatKy_ViPham!F:F, B42, NhatKy_ViPham!C:C, "T12")</f>
        <v>100</v>
      </c>
      <c r="AD42" s="6">
        <f>100 + SUMIFS(NhatKy_ViPham!J:J, NhatKy_ViPham!E:E, "12_Van_A", NhatKy_ViPham!F:F, B42, NhatKy_ViPham!C:C, "T13") - SUMIFS(NhatKy_ViPham!K:K, NhatKy_ViPham!E:E, "12_Van_A", NhatKy_ViPham!F:F, B42, NhatKy_ViPham!C:C, "T13")</f>
        <v>100</v>
      </c>
      <c r="AE42" s="6">
        <f>100 + SUMIFS(NhatKy_ViPham!J:J, NhatKy_ViPham!E:E, "12_Van_A", NhatKy_ViPham!F:F, B42, NhatKy_ViPham!C:C, "T14") - SUMIFS(NhatKy_ViPham!K:K, NhatKy_ViPham!E:E, "12_Van_A", NhatKy_ViPham!F:F, B42, NhatKy_ViPham!C:C, "T14")</f>
        <v>100</v>
      </c>
      <c r="AF42" s="6">
        <f>100 + SUMIFS(NhatKy_ViPham!J:J, NhatKy_ViPham!E:E, "12_Van_A", NhatKy_ViPham!F:F, B42, NhatKy_ViPham!C:C, "T15") - SUMIFS(NhatKy_ViPham!K:K, NhatKy_ViPham!E:E, "12_Van_A", NhatKy_ViPham!F:F, B42, NhatKy_ViPham!C:C, "T15")</f>
        <v>100</v>
      </c>
      <c r="AG42" s="6">
        <f>100 + SUMIFS(NhatKy_ViPham!J:J, NhatKy_ViPham!E:E, "12_Van_A", NhatKy_ViPham!F:F, B42, NhatKy_ViPham!C:C, "T16") - SUMIFS(NhatKy_ViPham!K:K, NhatKy_ViPham!E:E, "12_Van_A", NhatKy_ViPham!F:F, B42, NhatKy_ViPham!C:C, "T16")</f>
        <v>100</v>
      </c>
      <c r="AH42" s="6">
        <f>100 + SUMIFS(NhatKy_ViPham!J:J, NhatKy_ViPham!E:E, "12_Van_A", NhatKy_ViPham!F:F, B42, NhatKy_ViPham!C:C, "T17") - SUMIFS(NhatKy_ViPham!K:K, NhatKy_ViPham!E:E, "12_Van_A", NhatKy_ViPham!F:F, B42, NhatKy_ViPham!C:C, "T17")</f>
        <v>100</v>
      </c>
      <c r="AI42" s="6">
        <f>100 + SUMIFS(NhatKy_ViPham!J:J, NhatKy_ViPham!E:E, "12_Van_A", NhatKy_ViPham!F:F, B42, NhatKy_ViPham!C:C, "T18") - SUMIFS(NhatKy_ViPham!K:K, NhatKy_ViPham!E:E, "12_Van_A", NhatKy_ViPham!F:F, B42, NhatKy_ViPham!C:C, "T18")</f>
        <v>100</v>
      </c>
      <c r="AJ42" s="6">
        <f>100 + SUMIFS(NhatKy_ViPham!J:J, NhatKy_ViPham!E:E, "12_Van_A", NhatKy_ViPham!F:F, B42, NhatKy_ViPham!C:C, "T19") - SUMIFS(NhatKy_ViPham!K:K, NhatKy_ViPham!E:E, "12_Van_A", NhatKy_ViPham!F:F, B42, NhatKy_ViPham!C:C, "T19")</f>
        <v>100</v>
      </c>
      <c r="AK42" s="6">
        <f>100 + SUMIFS(NhatKy_ViPham!J:J, NhatKy_ViPham!E:E, "12_Van_A", NhatKy_ViPham!F:F, B42, NhatKy_ViPham!C:C, "T20") - SUMIFS(NhatKy_ViPham!K:K, NhatKy_ViPham!E:E, "12_Van_A", NhatKy_ViPham!F:F, B42, NhatKy_ViPham!C:C, "T20")</f>
        <v>100</v>
      </c>
      <c r="AL42" s="6">
        <f>100 + SUMIFS(NhatKy_ViPham!J:J, NhatKy_ViPham!E:E, "12_Van_A", NhatKy_ViPham!F:F, B42, NhatKy_ViPham!C:C, "T21") - SUMIFS(NhatKy_ViPham!K:K, NhatKy_ViPham!E:E, "12_Van_A", NhatKy_ViPham!F:F, B42, NhatKy_ViPham!C:C, "T21")</f>
        <v>100</v>
      </c>
      <c r="AM42" s="6">
        <f>100 + SUMIFS(NhatKy_ViPham!J:J, NhatKy_ViPham!E:E, "12_Van_A", NhatKy_ViPham!F:F, B42, NhatKy_ViPham!C:C, "T22") - SUMIFS(NhatKy_ViPham!K:K, NhatKy_ViPham!E:E, "12_Van_A", NhatKy_ViPham!F:F, B42, NhatKy_ViPham!C:C, "T22")</f>
        <v>100</v>
      </c>
      <c r="AN42" s="6">
        <f>100 + SUMIFS(NhatKy_ViPham!J:J, NhatKy_ViPham!E:E, "12_Van_A", NhatKy_ViPham!F:F, B42, NhatKy_ViPham!C:C, "T23") - SUMIFS(NhatKy_ViPham!K:K, NhatKy_ViPham!E:E, "12_Van_A", NhatKy_ViPham!F:F, B42, NhatKy_ViPham!C:C, "T23")</f>
        <v>100</v>
      </c>
      <c r="AO42" s="6">
        <f>100 + SUMIFS(NhatKy_ViPham!J:J, NhatKy_ViPham!E:E, "12_Van_A", NhatKy_ViPham!F:F, B42, NhatKy_ViPham!C:C, "T24") - SUMIFS(NhatKy_ViPham!K:K, NhatKy_ViPham!E:E, "12_Van_A", NhatKy_ViPham!F:F, B42, NhatKy_ViPham!C:C, "T24")</f>
        <v>100</v>
      </c>
      <c r="AP42" s="6">
        <f>100 + SUMIFS(NhatKy_ViPham!J:J, NhatKy_ViPham!E:E, "12_Van_A", NhatKy_ViPham!F:F, B42, NhatKy_ViPham!C:C, "T25") - SUMIFS(NhatKy_ViPham!K:K, NhatKy_ViPham!E:E, "12_Van_A", NhatKy_ViPham!F:F, B42, NhatKy_ViPham!C:C, "T25")</f>
        <v>100</v>
      </c>
      <c r="AQ42" s="6">
        <f>100 + SUMIFS(NhatKy_ViPham!J:J, NhatKy_ViPham!E:E, "12_Van_A", NhatKy_ViPham!F:F, B42, NhatKy_ViPham!C:C, "T26") - SUMIFS(NhatKy_ViPham!K:K, NhatKy_ViPham!E:E, "12_Van_A", NhatKy_ViPham!F:F, B42, NhatKy_ViPham!C:C, "T26")</f>
        <v>100</v>
      </c>
      <c r="AR42" s="6">
        <f>100 + SUMIFS(NhatKy_ViPham!J:J, NhatKy_ViPham!E:E, "12_Van_A", NhatKy_ViPham!F:F, B42, NhatKy_ViPham!C:C, "T27") - SUMIFS(NhatKy_ViPham!K:K, NhatKy_ViPham!E:E, "12_Van_A", NhatKy_ViPham!F:F, B42, NhatKy_ViPham!C:C, "T27")</f>
        <v>100</v>
      </c>
      <c r="AS42" s="6">
        <f>100 + SUMIFS(NhatKy_ViPham!J:J, NhatKy_ViPham!E:E, "12_Van_A", NhatKy_ViPham!F:F, B42, NhatKy_ViPham!C:C, "T28") - SUMIFS(NhatKy_ViPham!K:K, NhatKy_ViPham!E:E, "12_Van_A", NhatKy_ViPham!F:F, B42, NhatKy_ViPham!C:C, "T28")</f>
        <v>100</v>
      </c>
      <c r="AT42" s="6">
        <f>100 + SUMIFS(NhatKy_ViPham!J:J, NhatKy_ViPham!E:E, "12_Van_A", NhatKy_ViPham!F:F, B42, NhatKy_ViPham!C:C, "T29") - SUMIFS(NhatKy_ViPham!K:K, NhatKy_ViPham!E:E, "12_Van_A", NhatKy_ViPham!F:F, B42, NhatKy_ViPham!C:C, "T29")</f>
        <v>100</v>
      </c>
      <c r="AU42" s="6">
        <f>100 + SUMIFS(NhatKy_ViPham!J:J, NhatKy_ViPham!E:E, "12_Van_A", NhatKy_ViPham!F:F, B42, NhatKy_ViPham!C:C, "T30") - SUMIFS(NhatKy_ViPham!K:K, NhatKy_ViPham!E:E, "12_Van_A", NhatKy_ViPham!F:F, B42, NhatKy_ViPham!C:C, "T30")</f>
        <v>100</v>
      </c>
      <c r="AV42" s="6">
        <f>100 + SUMIFS(NhatKy_ViPham!J:J, NhatKy_ViPham!E:E, "12_Van_A", NhatKy_ViPham!F:F, B42, NhatKy_ViPham!C:C, "T31") - SUMIFS(NhatKy_ViPham!K:K, NhatKy_ViPham!E:E, "12_Van_A", NhatKy_ViPham!F:F, B42, NhatKy_ViPham!C:C, "T31")</f>
        <v>100</v>
      </c>
      <c r="AW42" s="6">
        <f>100 + SUMIFS(NhatKy_ViPham!J:J, NhatKy_ViPham!E:E, "12_Van_A", NhatKy_ViPham!F:F, B42, NhatKy_ViPham!C:C, "T32") - SUMIFS(NhatKy_ViPham!K:K, NhatKy_ViPham!E:E, "12_Van_A", NhatKy_ViPham!F:F, B42, NhatKy_ViPham!C:C, "T32")</f>
        <v>100</v>
      </c>
      <c r="AX42" s="6">
        <f>100 + SUMIFS(NhatKy_ViPham!J:J, NhatKy_ViPham!E:E, "12_Van_A", NhatKy_ViPham!F:F, B42, NhatKy_ViPham!C:C, "T33") - SUMIFS(NhatKy_ViPham!K:K, NhatKy_ViPham!E:E, "12_Van_A", NhatKy_ViPham!F:F, B42, NhatKy_ViPham!C:C, "T33")</f>
        <v>100</v>
      </c>
      <c r="AY42" s="6">
        <f>100 + SUMIFS(NhatKy_ViPham!J:J, NhatKy_ViPham!E:E, "12_Van_A", NhatKy_ViPham!F:F, B42, NhatKy_ViPham!C:C, "T34") - SUMIFS(NhatKy_ViPham!K:K, NhatKy_ViPham!E:E, "12_Van_A", NhatKy_ViPham!F:F, B42, NhatKy_ViPham!C:C, "T34")</f>
        <v>100</v>
      </c>
      <c r="AZ42" s="6">
        <f>100 + SUMIFS(NhatKy_ViPham!J:J, NhatKy_ViPham!E:E, "12_Van_A", NhatKy_ViPham!F:F, B42, NhatKy_ViPham!C:C, "T35") - SUMIFS(NhatKy_ViPham!K:K, NhatKy_ViPham!E:E, "12_Van_A", NhatKy_ViPham!F:F, B42, NhatKy_ViPham!C:C, "T35")</f>
        <v>100</v>
      </c>
      <c r="BA42" s="12">
        <f t="shared" si="0"/>
        <v>100</v>
      </c>
      <c r="BB42" s="11" t="s">
        <v>430</v>
      </c>
      <c r="BC42" s="16" t="str">
        <f t="shared" si="1"/>
        <v>Tốt</v>
      </c>
      <c r="BD42" s="15" t="str">
        <f t="shared" si="2"/>
        <v>🟢 BÌNH THƯỜNG</v>
      </c>
    </row>
    <row r="43" spans="1:56" x14ac:dyDescent="0.25">
      <c r="A43" s="4">
        <v>35</v>
      </c>
      <c r="B43" s="10" t="s">
        <v>2752</v>
      </c>
      <c r="C43" s="4" t="s">
        <v>2539</v>
      </c>
      <c r="D43" s="4" t="s">
        <v>429</v>
      </c>
      <c r="E43" s="11" t="s">
        <v>430</v>
      </c>
      <c r="F43" s="7">
        <f>SUMIFS(NhatKy_ViPham!K:K, NhatKy_ViPham!E:E, "12_Van_A", NhatKy_ViPham!F:F, B43, NhatKy_ViPham!H:H, "L01")</f>
        <v>0</v>
      </c>
      <c r="G43" s="7">
        <f>SUMIFS(NhatKy_ViPham!K:K, NhatKy_ViPham!E:E, "12_Van_A", NhatKy_ViPham!F:F, B43, NhatKy_ViPham!H:H, "L02")</f>
        <v>0</v>
      </c>
      <c r="H43" s="7">
        <f>SUMIFS(NhatKy_ViPham!K:K, NhatKy_ViPham!E:E, "12_Van_A", NhatKy_ViPham!F:F, B43, NhatKy_ViPham!H:H, "L03")</f>
        <v>0</v>
      </c>
      <c r="I43" s="7">
        <f>SUMIFS(NhatKy_ViPham!K:K, NhatKy_ViPham!E:E, "12_Van_A", NhatKy_ViPham!F:F, B43, NhatKy_ViPham!H:H, "L04")</f>
        <v>0</v>
      </c>
      <c r="J43" s="7">
        <f>SUMIFS(NhatKy_ViPham!K:K, NhatKy_ViPham!E:E, "12_Van_A", NhatKy_ViPham!F:F, B43, NhatKy_ViPham!H:H, "L05")</f>
        <v>0</v>
      </c>
      <c r="K43" s="7">
        <f>SUMIFS(NhatKy_ViPham!K:K, NhatKy_ViPham!E:E, "12_Van_A", NhatKy_ViPham!F:F, B43, NhatKy_ViPham!H:H, "L06")</f>
        <v>0</v>
      </c>
      <c r="L43" s="7">
        <f>SUMIFS(NhatKy_ViPham!K:K, NhatKy_ViPham!E:E, "12_Van_A", NhatKy_ViPham!F:F, B43, NhatKy_ViPham!H:H, "L07")</f>
        <v>0</v>
      </c>
      <c r="M43" s="7">
        <f>SUMIFS(NhatKy_ViPham!K:K, NhatKy_ViPham!E:E, "12_Van_A", NhatKy_ViPham!F:F, B43, NhatKy_ViPham!H:H, "L08")</f>
        <v>0</v>
      </c>
      <c r="N43" s="7">
        <f>SUMIFS(NhatKy_ViPham!K:K, NhatKy_ViPham!E:E, "12_Van_A", NhatKy_ViPham!F:F, B43, NhatKy_ViPham!H:H, "L09")</f>
        <v>0</v>
      </c>
      <c r="O43" s="7">
        <f>SUMIFS(NhatKy_ViPham!K:K, NhatKy_ViPham!E:E, "12_Van_A", NhatKy_ViPham!F:F, B43, NhatKy_ViPham!H:H, "L10")</f>
        <v>0</v>
      </c>
      <c r="P43" s="12">
        <f>SUMIFS(NhatKy_ViPham!J:J, NhatKy_ViPham!E:E, "12_Van_A", NhatKy_ViPham!F:F, B43)</f>
        <v>0</v>
      </c>
      <c r="Q43" s="13">
        <f>SUMIFS(NhatKy_ViPham!K:K, NhatKy_ViPham!E:E, "12_Van_A", NhatKy_ViPham!F:F, B43)</f>
        <v>0</v>
      </c>
      <c r="R43" s="7">
        <f>100 + SUMIFS(NhatKy_ViPham!J:J, NhatKy_ViPham!E:E, "12_Van_A", NhatKy_ViPham!F:F, B43, NhatKy_ViPham!C:C, "T1") - SUMIFS(NhatKy_ViPham!K:K, NhatKy_ViPham!E:E, "12_Van_A", NhatKy_ViPham!F:F, B43, NhatKy_ViPham!C:C, "T1")</f>
        <v>100</v>
      </c>
      <c r="S43" s="7">
        <f>100 + SUMIFS(NhatKy_ViPham!J:J, NhatKy_ViPham!E:E, "12_Van_A", NhatKy_ViPham!F:F, B43, NhatKy_ViPham!C:C, "T2") - SUMIFS(NhatKy_ViPham!K:K, NhatKy_ViPham!E:E, "12_Van_A", NhatKy_ViPham!F:F, B43, NhatKy_ViPham!C:C, "T2")</f>
        <v>100</v>
      </c>
      <c r="T43" s="7">
        <f>100 + SUMIFS(NhatKy_ViPham!J:J, NhatKy_ViPham!E:E, "12_Van_A", NhatKy_ViPham!F:F, B43, NhatKy_ViPham!C:C, "T3") - SUMIFS(NhatKy_ViPham!K:K, NhatKy_ViPham!E:E, "12_Van_A", NhatKy_ViPham!F:F, B43, NhatKy_ViPham!C:C, "T3")</f>
        <v>100</v>
      </c>
      <c r="U43" s="7">
        <f>100 + SUMIFS(NhatKy_ViPham!J:J, NhatKy_ViPham!E:E, "12_Van_A", NhatKy_ViPham!F:F, B43, NhatKy_ViPham!C:C, "T4") - SUMIFS(NhatKy_ViPham!K:K, NhatKy_ViPham!E:E, "12_Van_A", NhatKy_ViPham!F:F, B43, NhatKy_ViPham!C:C, "T4")</f>
        <v>100</v>
      </c>
      <c r="V43" s="7">
        <f>100 + SUMIFS(NhatKy_ViPham!J:J, NhatKy_ViPham!E:E, "12_Van_A", NhatKy_ViPham!F:F, B43, NhatKy_ViPham!C:C, "T5") - SUMIFS(NhatKy_ViPham!K:K, NhatKy_ViPham!E:E, "12_Van_A", NhatKy_ViPham!F:F, B43, NhatKy_ViPham!C:C, "T5")</f>
        <v>100</v>
      </c>
      <c r="W43" s="7">
        <f>100 + SUMIFS(NhatKy_ViPham!J:J, NhatKy_ViPham!E:E, "12_Van_A", NhatKy_ViPham!F:F, B43, NhatKy_ViPham!C:C, "T6") - SUMIFS(NhatKy_ViPham!K:K, NhatKy_ViPham!E:E, "12_Van_A", NhatKy_ViPham!F:F, B43, NhatKy_ViPham!C:C, "T6")</f>
        <v>100</v>
      </c>
      <c r="X43" s="7">
        <f>100 + SUMIFS(NhatKy_ViPham!J:J, NhatKy_ViPham!E:E, "12_Van_A", NhatKy_ViPham!F:F, B43, NhatKy_ViPham!C:C, "T7") - SUMIFS(NhatKy_ViPham!K:K, NhatKy_ViPham!E:E, "12_Van_A", NhatKy_ViPham!F:F, B43, NhatKy_ViPham!C:C, "T7")</f>
        <v>100</v>
      </c>
      <c r="Y43" s="7">
        <f>100 + SUMIFS(NhatKy_ViPham!J:J, NhatKy_ViPham!E:E, "12_Van_A", NhatKy_ViPham!F:F, B43, NhatKy_ViPham!C:C, "T8") - SUMIFS(NhatKy_ViPham!K:K, NhatKy_ViPham!E:E, "12_Van_A", NhatKy_ViPham!F:F, B43, NhatKy_ViPham!C:C, "T8")</f>
        <v>100</v>
      </c>
      <c r="Z43" s="7">
        <f>100 + SUMIFS(NhatKy_ViPham!J:J, NhatKy_ViPham!E:E, "12_Van_A", NhatKy_ViPham!F:F, B43, NhatKy_ViPham!C:C, "T9") - SUMIFS(NhatKy_ViPham!K:K, NhatKy_ViPham!E:E, "12_Van_A", NhatKy_ViPham!F:F, B43, NhatKy_ViPham!C:C, "T9")</f>
        <v>100</v>
      </c>
      <c r="AA43" s="7">
        <f>100 + SUMIFS(NhatKy_ViPham!J:J, NhatKy_ViPham!E:E, "12_Van_A", NhatKy_ViPham!F:F, B43, NhatKy_ViPham!C:C, "T10") - SUMIFS(NhatKy_ViPham!K:K, NhatKy_ViPham!E:E, "12_Van_A", NhatKy_ViPham!F:F, B43, NhatKy_ViPham!C:C, "T10")</f>
        <v>100</v>
      </c>
      <c r="AB43" s="7">
        <f>100 + SUMIFS(NhatKy_ViPham!J:J, NhatKy_ViPham!E:E, "12_Van_A", NhatKy_ViPham!F:F, B43, NhatKy_ViPham!C:C, "T11") - SUMIFS(NhatKy_ViPham!K:K, NhatKy_ViPham!E:E, "12_Van_A", NhatKy_ViPham!F:F, B43, NhatKy_ViPham!C:C, "T11")</f>
        <v>100</v>
      </c>
      <c r="AC43" s="7">
        <f>100 + SUMIFS(NhatKy_ViPham!J:J, NhatKy_ViPham!E:E, "12_Van_A", NhatKy_ViPham!F:F, B43, NhatKy_ViPham!C:C, "T12") - SUMIFS(NhatKy_ViPham!K:K, NhatKy_ViPham!E:E, "12_Van_A", NhatKy_ViPham!F:F, B43, NhatKy_ViPham!C:C, "T12")</f>
        <v>100</v>
      </c>
      <c r="AD43" s="7">
        <f>100 + SUMIFS(NhatKy_ViPham!J:J, NhatKy_ViPham!E:E, "12_Van_A", NhatKy_ViPham!F:F, B43, NhatKy_ViPham!C:C, "T13") - SUMIFS(NhatKy_ViPham!K:K, NhatKy_ViPham!E:E, "12_Van_A", NhatKy_ViPham!F:F, B43, NhatKy_ViPham!C:C, "T13")</f>
        <v>100</v>
      </c>
      <c r="AE43" s="7">
        <f>100 + SUMIFS(NhatKy_ViPham!J:J, NhatKy_ViPham!E:E, "12_Van_A", NhatKy_ViPham!F:F, B43, NhatKy_ViPham!C:C, "T14") - SUMIFS(NhatKy_ViPham!K:K, NhatKy_ViPham!E:E, "12_Van_A", NhatKy_ViPham!F:F, B43, NhatKy_ViPham!C:C, "T14")</f>
        <v>100</v>
      </c>
      <c r="AF43" s="7">
        <f>100 + SUMIFS(NhatKy_ViPham!J:J, NhatKy_ViPham!E:E, "12_Van_A", NhatKy_ViPham!F:F, B43, NhatKy_ViPham!C:C, "T15") - SUMIFS(NhatKy_ViPham!K:K, NhatKy_ViPham!E:E, "12_Van_A", NhatKy_ViPham!F:F, B43, NhatKy_ViPham!C:C, "T15")</f>
        <v>100</v>
      </c>
      <c r="AG43" s="7">
        <f>100 + SUMIFS(NhatKy_ViPham!J:J, NhatKy_ViPham!E:E, "12_Van_A", NhatKy_ViPham!F:F, B43, NhatKy_ViPham!C:C, "T16") - SUMIFS(NhatKy_ViPham!K:K, NhatKy_ViPham!E:E, "12_Van_A", NhatKy_ViPham!F:F, B43, NhatKy_ViPham!C:C, "T16")</f>
        <v>100</v>
      </c>
      <c r="AH43" s="7">
        <f>100 + SUMIFS(NhatKy_ViPham!J:J, NhatKy_ViPham!E:E, "12_Van_A", NhatKy_ViPham!F:F, B43, NhatKy_ViPham!C:C, "T17") - SUMIFS(NhatKy_ViPham!K:K, NhatKy_ViPham!E:E, "12_Van_A", NhatKy_ViPham!F:F, B43, NhatKy_ViPham!C:C, "T17")</f>
        <v>100</v>
      </c>
      <c r="AI43" s="7">
        <f>100 + SUMIFS(NhatKy_ViPham!J:J, NhatKy_ViPham!E:E, "12_Van_A", NhatKy_ViPham!F:F, B43, NhatKy_ViPham!C:C, "T18") - SUMIFS(NhatKy_ViPham!K:K, NhatKy_ViPham!E:E, "12_Van_A", NhatKy_ViPham!F:F, B43, NhatKy_ViPham!C:C, "T18")</f>
        <v>100</v>
      </c>
      <c r="AJ43" s="7">
        <f>100 + SUMIFS(NhatKy_ViPham!J:J, NhatKy_ViPham!E:E, "12_Van_A", NhatKy_ViPham!F:F, B43, NhatKy_ViPham!C:C, "T19") - SUMIFS(NhatKy_ViPham!K:K, NhatKy_ViPham!E:E, "12_Van_A", NhatKy_ViPham!F:F, B43, NhatKy_ViPham!C:C, "T19")</f>
        <v>100</v>
      </c>
      <c r="AK43" s="7">
        <f>100 + SUMIFS(NhatKy_ViPham!J:J, NhatKy_ViPham!E:E, "12_Van_A", NhatKy_ViPham!F:F, B43, NhatKy_ViPham!C:C, "T20") - SUMIFS(NhatKy_ViPham!K:K, NhatKy_ViPham!E:E, "12_Van_A", NhatKy_ViPham!F:F, B43, NhatKy_ViPham!C:C, "T20")</f>
        <v>100</v>
      </c>
      <c r="AL43" s="7">
        <f>100 + SUMIFS(NhatKy_ViPham!J:J, NhatKy_ViPham!E:E, "12_Van_A", NhatKy_ViPham!F:F, B43, NhatKy_ViPham!C:C, "T21") - SUMIFS(NhatKy_ViPham!K:K, NhatKy_ViPham!E:E, "12_Van_A", NhatKy_ViPham!F:F, B43, NhatKy_ViPham!C:C, "T21")</f>
        <v>100</v>
      </c>
      <c r="AM43" s="7">
        <f>100 + SUMIFS(NhatKy_ViPham!J:J, NhatKy_ViPham!E:E, "12_Van_A", NhatKy_ViPham!F:F, B43, NhatKy_ViPham!C:C, "T22") - SUMIFS(NhatKy_ViPham!K:K, NhatKy_ViPham!E:E, "12_Van_A", NhatKy_ViPham!F:F, B43, NhatKy_ViPham!C:C, "T22")</f>
        <v>100</v>
      </c>
      <c r="AN43" s="7">
        <f>100 + SUMIFS(NhatKy_ViPham!J:J, NhatKy_ViPham!E:E, "12_Van_A", NhatKy_ViPham!F:F, B43, NhatKy_ViPham!C:C, "T23") - SUMIFS(NhatKy_ViPham!K:K, NhatKy_ViPham!E:E, "12_Van_A", NhatKy_ViPham!F:F, B43, NhatKy_ViPham!C:C, "T23")</f>
        <v>100</v>
      </c>
      <c r="AO43" s="7">
        <f>100 + SUMIFS(NhatKy_ViPham!J:J, NhatKy_ViPham!E:E, "12_Van_A", NhatKy_ViPham!F:F, B43, NhatKy_ViPham!C:C, "T24") - SUMIFS(NhatKy_ViPham!K:K, NhatKy_ViPham!E:E, "12_Van_A", NhatKy_ViPham!F:F, B43, NhatKy_ViPham!C:C, "T24")</f>
        <v>100</v>
      </c>
      <c r="AP43" s="7">
        <f>100 + SUMIFS(NhatKy_ViPham!J:J, NhatKy_ViPham!E:E, "12_Van_A", NhatKy_ViPham!F:F, B43, NhatKy_ViPham!C:C, "T25") - SUMIFS(NhatKy_ViPham!K:K, NhatKy_ViPham!E:E, "12_Van_A", NhatKy_ViPham!F:F, B43, NhatKy_ViPham!C:C, "T25")</f>
        <v>100</v>
      </c>
      <c r="AQ43" s="7">
        <f>100 + SUMIFS(NhatKy_ViPham!J:J, NhatKy_ViPham!E:E, "12_Van_A", NhatKy_ViPham!F:F, B43, NhatKy_ViPham!C:C, "T26") - SUMIFS(NhatKy_ViPham!K:K, NhatKy_ViPham!E:E, "12_Van_A", NhatKy_ViPham!F:F, B43, NhatKy_ViPham!C:C, "T26")</f>
        <v>100</v>
      </c>
      <c r="AR43" s="7">
        <f>100 + SUMIFS(NhatKy_ViPham!J:J, NhatKy_ViPham!E:E, "12_Van_A", NhatKy_ViPham!F:F, B43, NhatKy_ViPham!C:C, "T27") - SUMIFS(NhatKy_ViPham!K:K, NhatKy_ViPham!E:E, "12_Van_A", NhatKy_ViPham!F:F, B43, NhatKy_ViPham!C:C, "T27")</f>
        <v>100</v>
      </c>
      <c r="AS43" s="7">
        <f>100 + SUMIFS(NhatKy_ViPham!J:J, NhatKy_ViPham!E:E, "12_Van_A", NhatKy_ViPham!F:F, B43, NhatKy_ViPham!C:C, "T28") - SUMIFS(NhatKy_ViPham!K:K, NhatKy_ViPham!E:E, "12_Van_A", NhatKy_ViPham!F:F, B43, NhatKy_ViPham!C:C, "T28")</f>
        <v>100</v>
      </c>
      <c r="AT43" s="7">
        <f>100 + SUMIFS(NhatKy_ViPham!J:J, NhatKy_ViPham!E:E, "12_Van_A", NhatKy_ViPham!F:F, B43, NhatKy_ViPham!C:C, "T29") - SUMIFS(NhatKy_ViPham!K:K, NhatKy_ViPham!E:E, "12_Van_A", NhatKy_ViPham!F:F, B43, NhatKy_ViPham!C:C, "T29")</f>
        <v>100</v>
      </c>
      <c r="AU43" s="7">
        <f>100 + SUMIFS(NhatKy_ViPham!J:J, NhatKy_ViPham!E:E, "12_Van_A", NhatKy_ViPham!F:F, B43, NhatKy_ViPham!C:C, "T30") - SUMIFS(NhatKy_ViPham!K:K, NhatKy_ViPham!E:E, "12_Van_A", NhatKy_ViPham!F:F, B43, NhatKy_ViPham!C:C, "T30")</f>
        <v>100</v>
      </c>
      <c r="AV43" s="7">
        <f>100 + SUMIFS(NhatKy_ViPham!J:J, NhatKy_ViPham!E:E, "12_Van_A", NhatKy_ViPham!F:F, B43, NhatKy_ViPham!C:C, "T31") - SUMIFS(NhatKy_ViPham!K:K, NhatKy_ViPham!E:E, "12_Van_A", NhatKy_ViPham!F:F, B43, NhatKy_ViPham!C:C, "T31")</f>
        <v>100</v>
      </c>
      <c r="AW43" s="7">
        <f>100 + SUMIFS(NhatKy_ViPham!J:J, NhatKy_ViPham!E:E, "12_Van_A", NhatKy_ViPham!F:F, B43, NhatKy_ViPham!C:C, "T32") - SUMIFS(NhatKy_ViPham!K:K, NhatKy_ViPham!E:E, "12_Van_A", NhatKy_ViPham!F:F, B43, NhatKy_ViPham!C:C, "T32")</f>
        <v>100</v>
      </c>
      <c r="AX43" s="7">
        <f>100 + SUMIFS(NhatKy_ViPham!J:J, NhatKy_ViPham!E:E, "12_Van_A", NhatKy_ViPham!F:F, B43, NhatKy_ViPham!C:C, "T33") - SUMIFS(NhatKy_ViPham!K:K, NhatKy_ViPham!E:E, "12_Van_A", NhatKy_ViPham!F:F, B43, NhatKy_ViPham!C:C, "T33")</f>
        <v>100</v>
      </c>
      <c r="AY43" s="7">
        <f>100 + SUMIFS(NhatKy_ViPham!J:J, NhatKy_ViPham!E:E, "12_Van_A", NhatKy_ViPham!F:F, B43, NhatKy_ViPham!C:C, "T34") - SUMIFS(NhatKy_ViPham!K:K, NhatKy_ViPham!E:E, "12_Van_A", NhatKy_ViPham!F:F, B43, NhatKy_ViPham!C:C, "T34")</f>
        <v>100</v>
      </c>
      <c r="AZ43" s="7">
        <f>100 + SUMIFS(NhatKy_ViPham!J:J, NhatKy_ViPham!E:E, "12_Van_A", NhatKy_ViPham!F:F, B43, NhatKy_ViPham!C:C, "T35") - SUMIFS(NhatKy_ViPham!K:K, NhatKy_ViPham!E:E, "12_Van_A", NhatKy_ViPham!F:F, B43, NhatKy_ViPham!C:C, "T35")</f>
        <v>100</v>
      </c>
      <c r="BA43" s="12">
        <f t="shared" si="0"/>
        <v>100</v>
      </c>
      <c r="BB43" s="11" t="s">
        <v>430</v>
      </c>
      <c r="BC43" s="14" t="str">
        <f t="shared" si="1"/>
        <v>Tốt</v>
      </c>
      <c r="BD43" s="10" t="str">
        <f t="shared" si="2"/>
        <v>🟢 BÌNH THƯỜNG</v>
      </c>
    </row>
  </sheetData>
  <mergeCells count="42">
    <mergeCell ref="A4:B4"/>
    <mergeCell ref="G4:H4"/>
    <mergeCell ref="BB7:BB8"/>
    <mergeCell ref="I4:J4"/>
    <mergeCell ref="BD7:BD8"/>
    <mergeCell ref="B7:B8"/>
    <mergeCell ref="F7:F8"/>
    <mergeCell ref="L7:L8"/>
    <mergeCell ref="K4:L4"/>
    <mergeCell ref="N7:N8"/>
    <mergeCell ref="BC7:BC8"/>
    <mergeCell ref="C4:D4"/>
    <mergeCell ref="AX7:AZ7"/>
    <mergeCell ref="E4:F4"/>
    <mergeCell ref="D7:D8"/>
    <mergeCell ref="AT7:AW7"/>
    <mergeCell ref="AH7:AK7"/>
    <mergeCell ref="BA7:BA8"/>
    <mergeCell ref="M7:M8"/>
    <mergeCell ref="AP7:AS7"/>
    <mergeCell ref="AL7:AO7"/>
    <mergeCell ref="O7:O8"/>
    <mergeCell ref="Q7:Q8"/>
    <mergeCell ref="R7:U7"/>
    <mergeCell ref="Z7:AC7"/>
    <mergeCell ref="V7:Y7"/>
    <mergeCell ref="P7:P8"/>
    <mergeCell ref="A7:A8"/>
    <mergeCell ref="G7:G8"/>
    <mergeCell ref="I7:I8"/>
    <mergeCell ref="A5:B5"/>
    <mergeCell ref="AD7:AG7"/>
    <mergeCell ref="I5:J5"/>
    <mergeCell ref="E7:E8"/>
    <mergeCell ref="K7:K8"/>
    <mergeCell ref="E5:F5"/>
    <mergeCell ref="K5:L5"/>
    <mergeCell ref="H7:H8"/>
    <mergeCell ref="J7:J8"/>
    <mergeCell ref="G5:H5"/>
    <mergeCell ref="C7:C8"/>
    <mergeCell ref="C5:D5"/>
  </mergeCells>
  <dataValidations count="1">
    <dataValidation type="list" allowBlank="1" sqref="E9:E43 BB9:BB43" xr:uid="{00000000-0002-0000-3000-000000000000}">
      <formula1>"Không,Có"</formula1>
    </dataValidation>
  </dataValidations>
  <hyperlinks>
    <hyperlink ref="AX1" location="'TOC_HuongDan'!A1" display="🏠 về Mục Lục" xr:uid="{00000000-0004-0000-3000-000000000000}"/>
    <hyperlink ref="AX2" location="'NhatKy_ViPham'!A4" display="📋 Nhật Ký Vi Phạm Lớp 12_Van_A" xr:uid="{00000000-0004-0000-3000-000001000000}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BD43"/>
  <sheetViews>
    <sheetView showGridLines="0" workbookViewId="0"/>
  </sheetViews>
  <sheetFormatPr defaultRowHeight="15" x14ac:dyDescent="0.25"/>
  <cols>
    <col min="1" max="1" width="6" customWidth="1"/>
    <col min="2" max="2" width="25" customWidth="1"/>
    <col min="3" max="3" width="12" customWidth="1"/>
    <col min="4" max="5" width="10" customWidth="1"/>
    <col min="6" max="17" width="16" customWidth="1"/>
    <col min="18" max="52" width="7" customWidth="1"/>
    <col min="53" max="55" width="14" customWidth="1"/>
    <col min="56" max="56" width="22" customWidth="1"/>
  </cols>
  <sheetData>
    <row r="1" spans="1:56" ht="21" x14ac:dyDescent="0.35">
      <c r="A1" s="1" t="s">
        <v>2753</v>
      </c>
      <c r="AX1" s="8" t="s">
        <v>358</v>
      </c>
    </row>
    <row r="2" spans="1:56" x14ac:dyDescent="0.25">
      <c r="A2" s="2" t="s">
        <v>2754</v>
      </c>
      <c r="AX2" s="8" t="s">
        <v>2755</v>
      </c>
    </row>
    <row r="4" spans="1:56" x14ac:dyDescent="0.25">
      <c r="A4" s="55" t="s">
        <v>361</v>
      </c>
      <c r="B4" s="50"/>
      <c r="C4" s="55" t="s">
        <v>362</v>
      </c>
      <c r="D4" s="50"/>
      <c r="E4" s="55" t="s">
        <v>363</v>
      </c>
      <c r="F4" s="50"/>
      <c r="G4" s="55" t="s">
        <v>364</v>
      </c>
      <c r="H4" s="50"/>
      <c r="I4" s="55" t="s">
        <v>365</v>
      </c>
      <c r="J4" s="50"/>
      <c r="K4" s="55" t="s">
        <v>366</v>
      </c>
      <c r="L4" s="50"/>
    </row>
    <row r="5" spans="1:56" x14ac:dyDescent="0.25">
      <c r="A5" s="49">
        <f>COUNTA(A9:A43)</f>
        <v>35</v>
      </c>
      <c r="B5" s="50"/>
      <c r="C5" s="53">
        <f>COUNTIF(BC9:BC43, "Tốt")</f>
        <v>35</v>
      </c>
      <c r="D5" s="50"/>
      <c r="E5" s="49">
        <f>COUNTIF(BC9:BC43, "Khá")</f>
        <v>0</v>
      </c>
      <c r="F5" s="50"/>
      <c r="G5" s="49">
        <f>COUNTIF(BC9:BC43, "Đạt")</f>
        <v>0</v>
      </c>
      <c r="H5" s="50"/>
      <c r="I5" s="52">
        <f>COUNTIF(BC9:BC43, "Chưa đạt")</f>
        <v>0</v>
      </c>
      <c r="J5" s="50"/>
      <c r="K5" s="53">
        <f>ROUND(AVERAGE(BA9:BA43), 1)</f>
        <v>100</v>
      </c>
      <c r="L5" s="50"/>
    </row>
    <row r="7" spans="1:56" x14ac:dyDescent="0.25">
      <c r="A7" s="46" t="s">
        <v>3</v>
      </c>
      <c r="B7" s="46" t="s">
        <v>303</v>
      </c>
      <c r="C7" s="46" t="s">
        <v>367</v>
      </c>
      <c r="D7" s="46" t="s">
        <v>368</v>
      </c>
      <c r="E7" s="46" t="s">
        <v>369</v>
      </c>
      <c r="F7" s="48" t="s">
        <v>370</v>
      </c>
      <c r="G7" s="48" t="s">
        <v>371</v>
      </c>
      <c r="H7" s="48" t="s">
        <v>372</v>
      </c>
      <c r="I7" s="48" t="s">
        <v>373</v>
      </c>
      <c r="J7" s="48" t="s">
        <v>374</v>
      </c>
      <c r="K7" s="48" t="s">
        <v>375</v>
      </c>
      <c r="L7" s="48" t="s">
        <v>376</v>
      </c>
      <c r="M7" s="48" t="s">
        <v>377</v>
      </c>
      <c r="N7" s="48" t="s">
        <v>378</v>
      </c>
      <c r="O7" s="48" t="s">
        <v>379</v>
      </c>
      <c r="P7" s="54" t="s">
        <v>380</v>
      </c>
      <c r="Q7" s="48" t="s">
        <v>381</v>
      </c>
      <c r="R7" s="46" t="s">
        <v>382</v>
      </c>
      <c r="S7" s="51"/>
      <c r="T7" s="51"/>
      <c r="U7" s="51"/>
      <c r="V7" s="46" t="s">
        <v>383</v>
      </c>
      <c r="W7" s="51"/>
      <c r="X7" s="51"/>
      <c r="Y7" s="51"/>
      <c r="Z7" s="46" t="s">
        <v>384</v>
      </c>
      <c r="AA7" s="51"/>
      <c r="AB7" s="51"/>
      <c r="AC7" s="51"/>
      <c r="AD7" s="46" t="s">
        <v>385</v>
      </c>
      <c r="AE7" s="51"/>
      <c r="AF7" s="51"/>
      <c r="AG7" s="51"/>
      <c r="AH7" s="46" t="s">
        <v>386</v>
      </c>
      <c r="AI7" s="51"/>
      <c r="AJ7" s="51"/>
      <c r="AK7" s="51"/>
      <c r="AL7" s="46" t="s">
        <v>387</v>
      </c>
      <c r="AM7" s="51"/>
      <c r="AN7" s="51"/>
      <c r="AO7" s="51"/>
      <c r="AP7" s="46" t="s">
        <v>388</v>
      </c>
      <c r="AQ7" s="51"/>
      <c r="AR7" s="51"/>
      <c r="AS7" s="51"/>
      <c r="AT7" s="46" t="s">
        <v>389</v>
      </c>
      <c r="AU7" s="51"/>
      <c r="AV7" s="51"/>
      <c r="AW7" s="51"/>
      <c r="AX7" s="46" t="s">
        <v>390</v>
      </c>
      <c r="AY7" s="51"/>
      <c r="AZ7" s="51"/>
      <c r="BA7" s="46" t="s">
        <v>391</v>
      </c>
      <c r="BB7" s="46" t="s">
        <v>392</v>
      </c>
      <c r="BC7" s="46" t="s">
        <v>393</v>
      </c>
      <c r="BD7" s="46" t="s">
        <v>394</v>
      </c>
    </row>
    <row r="8" spans="1:56" x14ac:dyDescent="0.25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9" t="s">
        <v>311</v>
      </c>
      <c r="S8" s="9" t="s">
        <v>348</v>
      </c>
      <c r="T8" s="9" t="s">
        <v>395</v>
      </c>
      <c r="U8" s="9" t="s">
        <v>396</v>
      </c>
      <c r="V8" s="9" t="s">
        <v>397</v>
      </c>
      <c r="W8" s="9" t="s">
        <v>398</v>
      </c>
      <c r="X8" s="9" t="s">
        <v>399</v>
      </c>
      <c r="Y8" s="9" t="s">
        <v>400</v>
      </c>
      <c r="Z8" s="9" t="s">
        <v>401</v>
      </c>
      <c r="AA8" s="9" t="s">
        <v>402</v>
      </c>
      <c r="AB8" s="9" t="s">
        <v>403</v>
      </c>
      <c r="AC8" s="9" t="s">
        <v>404</v>
      </c>
      <c r="AD8" s="9" t="s">
        <v>405</v>
      </c>
      <c r="AE8" s="9" t="s">
        <v>406</v>
      </c>
      <c r="AF8" s="9" t="s">
        <v>407</v>
      </c>
      <c r="AG8" s="9" t="s">
        <v>408</v>
      </c>
      <c r="AH8" s="9" t="s">
        <v>409</v>
      </c>
      <c r="AI8" s="9" t="s">
        <v>410</v>
      </c>
      <c r="AJ8" s="9" t="s">
        <v>411</v>
      </c>
      <c r="AK8" s="9" t="s">
        <v>412</v>
      </c>
      <c r="AL8" s="9" t="s">
        <v>413</v>
      </c>
      <c r="AM8" s="9" t="s">
        <v>414</v>
      </c>
      <c r="AN8" s="9" t="s">
        <v>415</v>
      </c>
      <c r="AO8" s="9" t="s">
        <v>416</v>
      </c>
      <c r="AP8" s="9" t="s">
        <v>417</v>
      </c>
      <c r="AQ8" s="9" t="s">
        <v>418</v>
      </c>
      <c r="AR8" s="9" t="s">
        <v>419</v>
      </c>
      <c r="AS8" s="9" t="s">
        <v>420</v>
      </c>
      <c r="AT8" s="9" t="s">
        <v>421</v>
      </c>
      <c r="AU8" s="9" t="s">
        <v>422</v>
      </c>
      <c r="AV8" s="9" t="s">
        <v>423</v>
      </c>
      <c r="AW8" s="9" t="s">
        <v>424</v>
      </c>
      <c r="AX8" s="9" t="s">
        <v>425</v>
      </c>
      <c r="AY8" s="9" t="s">
        <v>426</v>
      </c>
      <c r="AZ8" s="9" t="s">
        <v>427</v>
      </c>
      <c r="BA8" s="47"/>
      <c r="BB8" s="47"/>
      <c r="BC8" s="47"/>
      <c r="BD8" s="47"/>
    </row>
    <row r="9" spans="1:56" x14ac:dyDescent="0.25">
      <c r="A9" s="4">
        <v>1</v>
      </c>
      <c r="B9" s="10" t="s">
        <v>2756</v>
      </c>
      <c r="C9" s="4" t="s">
        <v>2546</v>
      </c>
      <c r="D9" s="4" t="s">
        <v>429</v>
      </c>
      <c r="E9" s="11" t="s">
        <v>430</v>
      </c>
      <c r="F9" s="7">
        <f>SUMIFS(NhatKy_ViPham!K:K, NhatKy_ViPham!E:E, "12_Van_B", NhatKy_ViPham!F:F, B9, NhatKy_ViPham!H:H, "L01")</f>
        <v>0</v>
      </c>
      <c r="G9" s="7">
        <f>SUMIFS(NhatKy_ViPham!K:K, NhatKy_ViPham!E:E, "12_Van_B", NhatKy_ViPham!F:F, B9, NhatKy_ViPham!H:H, "L02")</f>
        <v>0</v>
      </c>
      <c r="H9" s="7">
        <f>SUMIFS(NhatKy_ViPham!K:K, NhatKy_ViPham!E:E, "12_Van_B", NhatKy_ViPham!F:F, B9, NhatKy_ViPham!H:H, "L03")</f>
        <v>0</v>
      </c>
      <c r="I9" s="7">
        <f>SUMIFS(NhatKy_ViPham!K:K, NhatKy_ViPham!E:E, "12_Van_B", NhatKy_ViPham!F:F, B9, NhatKy_ViPham!H:H, "L04")</f>
        <v>0</v>
      </c>
      <c r="J9" s="7">
        <f>SUMIFS(NhatKy_ViPham!K:K, NhatKy_ViPham!E:E, "12_Van_B", NhatKy_ViPham!F:F, B9, NhatKy_ViPham!H:H, "L05")</f>
        <v>0</v>
      </c>
      <c r="K9" s="7">
        <f>SUMIFS(NhatKy_ViPham!K:K, NhatKy_ViPham!E:E, "12_Van_B", NhatKy_ViPham!F:F, B9, NhatKy_ViPham!H:H, "L06")</f>
        <v>0</v>
      </c>
      <c r="L9" s="7">
        <f>SUMIFS(NhatKy_ViPham!K:K, NhatKy_ViPham!E:E, "12_Van_B", NhatKy_ViPham!F:F, B9, NhatKy_ViPham!H:H, "L07")</f>
        <v>0</v>
      </c>
      <c r="M9" s="7">
        <f>SUMIFS(NhatKy_ViPham!K:K, NhatKy_ViPham!E:E, "12_Van_B", NhatKy_ViPham!F:F, B9, NhatKy_ViPham!H:H, "L08")</f>
        <v>0</v>
      </c>
      <c r="N9" s="7">
        <f>SUMIFS(NhatKy_ViPham!K:K, NhatKy_ViPham!E:E, "12_Van_B", NhatKy_ViPham!F:F, B9, NhatKy_ViPham!H:H, "L09")</f>
        <v>0</v>
      </c>
      <c r="O9" s="7">
        <f>SUMIFS(NhatKy_ViPham!K:K, NhatKy_ViPham!E:E, "12_Van_B", NhatKy_ViPham!F:F, B9, NhatKy_ViPham!H:H, "L10")</f>
        <v>0</v>
      </c>
      <c r="P9" s="12">
        <f>SUMIFS(NhatKy_ViPham!J:J, NhatKy_ViPham!E:E, "12_Van_B", NhatKy_ViPham!F:F, B9)</f>
        <v>0</v>
      </c>
      <c r="Q9" s="13">
        <f>SUMIFS(NhatKy_ViPham!K:K, NhatKy_ViPham!E:E, "12_Van_B", NhatKy_ViPham!F:F, B9)</f>
        <v>0</v>
      </c>
      <c r="R9" s="7">
        <f>100 + SUMIFS(NhatKy_ViPham!J:J, NhatKy_ViPham!E:E, "12_Van_B", NhatKy_ViPham!F:F, B9, NhatKy_ViPham!C:C, "T1") - SUMIFS(NhatKy_ViPham!K:K, NhatKy_ViPham!E:E, "12_Van_B", NhatKy_ViPham!F:F, B9, NhatKy_ViPham!C:C, "T1")</f>
        <v>100</v>
      </c>
      <c r="S9" s="7">
        <f>100 + SUMIFS(NhatKy_ViPham!J:J, NhatKy_ViPham!E:E, "12_Van_B", NhatKy_ViPham!F:F, B9, NhatKy_ViPham!C:C, "T2") - SUMIFS(NhatKy_ViPham!K:K, NhatKy_ViPham!E:E, "12_Van_B", NhatKy_ViPham!F:F, B9, NhatKy_ViPham!C:C, "T2")</f>
        <v>100</v>
      </c>
      <c r="T9" s="7">
        <f>100 + SUMIFS(NhatKy_ViPham!J:J, NhatKy_ViPham!E:E, "12_Van_B", NhatKy_ViPham!F:F, B9, NhatKy_ViPham!C:C, "T3") - SUMIFS(NhatKy_ViPham!K:K, NhatKy_ViPham!E:E, "12_Van_B", NhatKy_ViPham!F:F, B9, NhatKy_ViPham!C:C, "T3")</f>
        <v>100</v>
      </c>
      <c r="U9" s="7">
        <f>100 + SUMIFS(NhatKy_ViPham!J:J, NhatKy_ViPham!E:E, "12_Van_B", NhatKy_ViPham!F:F, B9, NhatKy_ViPham!C:C, "T4") - SUMIFS(NhatKy_ViPham!K:K, NhatKy_ViPham!E:E, "12_Van_B", NhatKy_ViPham!F:F, B9, NhatKy_ViPham!C:C, "T4")</f>
        <v>100</v>
      </c>
      <c r="V9" s="7">
        <f>100 + SUMIFS(NhatKy_ViPham!J:J, NhatKy_ViPham!E:E, "12_Van_B", NhatKy_ViPham!F:F, B9, NhatKy_ViPham!C:C, "T5") - SUMIFS(NhatKy_ViPham!K:K, NhatKy_ViPham!E:E, "12_Van_B", NhatKy_ViPham!F:F, B9, NhatKy_ViPham!C:C, "T5")</f>
        <v>100</v>
      </c>
      <c r="W9" s="7">
        <f>100 + SUMIFS(NhatKy_ViPham!J:J, NhatKy_ViPham!E:E, "12_Van_B", NhatKy_ViPham!F:F, B9, NhatKy_ViPham!C:C, "T6") - SUMIFS(NhatKy_ViPham!K:K, NhatKy_ViPham!E:E, "12_Van_B", NhatKy_ViPham!F:F, B9, NhatKy_ViPham!C:C, "T6")</f>
        <v>100</v>
      </c>
      <c r="X9" s="7">
        <f>100 + SUMIFS(NhatKy_ViPham!J:J, NhatKy_ViPham!E:E, "12_Van_B", NhatKy_ViPham!F:F, B9, NhatKy_ViPham!C:C, "T7") - SUMIFS(NhatKy_ViPham!K:K, NhatKy_ViPham!E:E, "12_Van_B", NhatKy_ViPham!F:F, B9, NhatKy_ViPham!C:C, "T7")</f>
        <v>100</v>
      </c>
      <c r="Y9" s="7">
        <f>100 + SUMIFS(NhatKy_ViPham!J:J, NhatKy_ViPham!E:E, "12_Van_B", NhatKy_ViPham!F:F, B9, NhatKy_ViPham!C:C, "T8") - SUMIFS(NhatKy_ViPham!K:K, NhatKy_ViPham!E:E, "12_Van_B", NhatKy_ViPham!F:F, B9, NhatKy_ViPham!C:C, "T8")</f>
        <v>100</v>
      </c>
      <c r="Z9" s="7">
        <f>100 + SUMIFS(NhatKy_ViPham!J:J, NhatKy_ViPham!E:E, "12_Van_B", NhatKy_ViPham!F:F, B9, NhatKy_ViPham!C:C, "T9") - SUMIFS(NhatKy_ViPham!K:K, NhatKy_ViPham!E:E, "12_Van_B", NhatKy_ViPham!F:F, B9, NhatKy_ViPham!C:C, "T9")</f>
        <v>100</v>
      </c>
      <c r="AA9" s="7">
        <f>100 + SUMIFS(NhatKy_ViPham!J:J, NhatKy_ViPham!E:E, "12_Van_B", NhatKy_ViPham!F:F, B9, NhatKy_ViPham!C:C, "T10") - SUMIFS(NhatKy_ViPham!K:K, NhatKy_ViPham!E:E, "12_Van_B", NhatKy_ViPham!F:F, B9, NhatKy_ViPham!C:C, "T10")</f>
        <v>100</v>
      </c>
      <c r="AB9" s="7">
        <f>100 + SUMIFS(NhatKy_ViPham!J:J, NhatKy_ViPham!E:E, "12_Van_B", NhatKy_ViPham!F:F, B9, NhatKy_ViPham!C:C, "T11") - SUMIFS(NhatKy_ViPham!K:K, NhatKy_ViPham!E:E, "12_Van_B", NhatKy_ViPham!F:F, B9, NhatKy_ViPham!C:C, "T11")</f>
        <v>100</v>
      </c>
      <c r="AC9" s="7">
        <f>100 + SUMIFS(NhatKy_ViPham!J:J, NhatKy_ViPham!E:E, "12_Van_B", NhatKy_ViPham!F:F, B9, NhatKy_ViPham!C:C, "T12") - SUMIFS(NhatKy_ViPham!K:K, NhatKy_ViPham!E:E, "12_Van_B", NhatKy_ViPham!F:F, B9, NhatKy_ViPham!C:C, "T12")</f>
        <v>100</v>
      </c>
      <c r="AD9" s="7">
        <f>100 + SUMIFS(NhatKy_ViPham!J:J, NhatKy_ViPham!E:E, "12_Van_B", NhatKy_ViPham!F:F, B9, NhatKy_ViPham!C:C, "T13") - SUMIFS(NhatKy_ViPham!K:K, NhatKy_ViPham!E:E, "12_Van_B", NhatKy_ViPham!F:F, B9, NhatKy_ViPham!C:C, "T13")</f>
        <v>100</v>
      </c>
      <c r="AE9" s="7">
        <f>100 + SUMIFS(NhatKy_ViPham!J:J, NhatKy_ViPham!E:E, "12_Van_B", NhatKy_ViPham!F:F, B9, NhatKy_ViPham!C:C, "T14") - SUMIFS(NhatKy_ViPham!K:K, NhatKy_ViPham!E:E, "12_Van_B", NhatKy_ViPham!F:F, B9, NhatKy_ViPham!C:C, "T14")</f>
        <v>100</v>
      </c>
      <c r="AF9" s="7">
        <f>100 + SUMIFS(NhatKy_ViPham!J:J, NhatKy_ViPham!E:E, "12_Van_B", NhatKy_ViPham!F:F, B9, NhatKy_ViPham!C:C, "T15") - SUMIFS(NhatKy_ViPham!K:K, NhatKy_ViPham!E:E, "12_Van_B", NhatKy_ViPham!F:F, B9, NhatKy_ViPham!C:C, "T15")</f>
        <v>100</v>
      </c>
      <c r="AG9" s="7">
        <f>100 + SUMIFS(NhatKy_ViPham!J:J, NhatKy_ViPham!E:E, "12_Van_B", NhatKy_ViPham!F:F, B9, NhatKy_ViPham!C:C, "T16") - SUMIFS(NhatKy_ViPham!K:K, NhatKy_ViPham!E:E, "12_Van_B", NhatKy_ViPham!F:F, B9, NhatKy_ViPham!C:C, "T16")</f>
        <v>100</v>
      </c>
      <c r="AH9" s="7">
        <f>100 + SUMIFS(NhatKy_ViPham!J:J, NhatKy_ViPham!E:E, "12_Van_B", NhatKy_ViPham!F:F, B9, NhatKy_ViPham!C:C, "T17") - SUMIFS(NhatKy_ViPham!K:K, NhatKy_ViPham!E:E, "12_Van_B", NhatKy_ViPham!F:F, B9, NhatKy_ViPham!C:C, "T17")</f>
        <v>100</v>
      </c>
      <c r="AI9" s="7">
        <f>100 + SUMIFS(NhatKy_ViPham!J:J, NhatKy_ViPham!E:E, "12_Van_B", NhatKy_ViPham!F:F, B9, NhatKy_ViPham!C:C, "T18") - SUMIFS(NhatKy_ViPham!K:K, NhatKy_ViPham!E:E, "12_Van_B", NhatKy_ViPham!F:F, B9, NhatKy_ViPham!C:C, "T18")</f>
        <v>100</v>
      </c>
      <c r="AJ9" s="7">
        <f>100 + SUMIFS(NhatKy_ViPham!J:J, NhatKy_ViPham!E:E, "12_Van_B", NhatKy_ViPham!F:F, B9, NhatKy_ViPham!C:C, "T19") - SUMIFS(NhatKy_ViPham!K:K, NhatKy_ViPham!E:E, "12_Van_B", NhatKy_ViPham!F:F, B9, NhatKy_ViPham!C:C, "T19")</f>
        <v>100</v>
      </c>
      <c r="AK9" s="7">
        <f>100 + SUMIFS(NhatKy_ViPham!J:J, NhatKy_ViPham!E:E, "12_Van_B", NhatKy_ViPham!F:F, B9, NhatKy_ViPham!C:C, "T20") - SUMIFS(NhatKy_ViPham!K:K, NhatKy_ViPham!E:E, "12_Van_B", NhatKy_ViPham!F:F, B9, NhatKy_ViPham!C:C, "T20")</f>
        <v>100</v>
      </c>
      <c r="AL9" s="7">
        <f>100 + SUMIFS(NhatKy_ViPham!J:J, NhatKy_ViPham!E:E, "12_Van_B", NhatKy_ViPham!F:F, B9, NhatKy_ViPham!C:C, "T21") - SUMIFS(NhatKy_ViPham!K:K, NhatKy_ViPham!E:E, "12_Van_B", NhatKy_ViPham!F:F, B9, NhatKy_ViPham!C:C, "T21")</f>
        <v>100</v>
      </c>
      <c r="AM9" s="7">
        <f>100 + SUMIFS(NhatKy_ViPham!J:J, NhatKy_ViPham!E:E, "12_Van_B", NhatKy_ViPham!F:F, B9, NhatKy_ViPham!C:C, "T22") - SUMIFS(NhatKy_ViPham!K:K, NhatKy_ViPham!E:E, "12_Van_B", NhatKy_ViPham!F:F, B9, NhatKy_ViPham!C:C, "T22")</f>
        <v>100</v>
      </c>
      <c r="AN9" s="7">
        <f>100 + SUMIFS(NhatKy_ViPham!J:J, NhatKy_ViPham!E:E, "12_Van_B", NhatKy_ViPham!F:F, B9, NhatKy_ViPham!C:C, "T23") - SUMIFS(NhatKy_ViPham!K:K, NhatKy_ViPham!E:E, "12_Van_B", NhatKy_ViPham!F:F, B9, NhatKy_ViPham!C:C, "T23")</f>
        <v>100</v>
      </c>
      <c r="AO9" s="7">
        <f>100 + SUMIFS(NhatKy_ViPham!J:J, NhatKy_ViPham!E:E, "12_Van_B", NhatKy_ViPham!F:F, B9, NhatKy_ViPham!C:C, "T24") - SUMIFS(NhatKy_ViPham!K:K, NhatKy_ViPham!E:E, "12_Van_B", NhatKy_ViPham!F:F, B9, NhatKy_ViPham!C:C, "T24")</f>
        <v>100</v>
      </c>
      <c r="AP9" s="7">
        <f>100 + SUMIFS(NhatKy_ViPham!J:J, NhatKy_ViPham!E:E, "12_Van_B", NhatKy_ViPham!F:F, B9, NhatKy_ViPham!C:C, "T25") - SUMIFS(NhatKy_ViPham!K:K, NhatKy_ViPham!E:E, "12_Van_B", NhatKy_ViPham!F:F, B9, NhatKy_ViPham!C:C, "T25")</f>
        <v>100</v>
      </c>
      <c r="AQ9" s="7">
        <f>100 + SUMIFS(NhatKy_ViPham!J:J, NhatKy_ViPham!E:E, "12_Van_B", NhatKy_ViPham!F:F, B9, NhatKy_ViPham!C:C, "T26") - SUMIFS(NhatKy_ViPham!K:K, NhatKy_ViPham!E:E, "12_Van_B", NhatKy_ViPham!F:F, B9, NhatKy_ViPham!C:C, "T26")</f>
        <v>100</v>
      </c>
      <c r="AR9" s="7">
        <f>100 + SUMIFS(NhatKy_ViPham!J:J, NhatKy_ViPham!E:E, "12_Van_B", NhatKy_ViPham!F:F, B9, NhatKy_ViPham!C:C, "T27") - SUMIFS(NhatKy_ViPham!K:K, NhatKy_ViPham!E:E, "12_Van_B", NhatKy_ViPham!F:F, B9, NhatKy_ViPham!C:C, "T27")</f>
        <v>100</v>
      </c>
      <c r="AS9" s="7">
        <f>100 + SUMIFS(NhatKy_ViPham!J:J, NhatKy_ViPham!E:E, "12_Van_B", NhatKy_ViPham!F:F, B9, NhatKy_ViPham!C:C, "T28") - SUMIFS(NhatKy_ViPham!K:K, NhatKy_ViPham!E:E, "12_Van_B", NhatKy_ViPham!F:F, B9, NhatKy_ViPham!C:C, "T28")</f>
        <v>100</v>
      </c>
      <c r="AT9" s="7">
        <f>100 + SUMIFS(NhatKy_ViPham!J:J, NhatKy_ViPham!E:E, "12_Van_B", NhatKy_ViPham!F:F, B9, NhatKy_ViPham!C:C, "T29") - SUMIFS(NhatKy_ViPham!K:K, NhatKy_ViPham!E:E, "12_Van_B", NhatKy_ViPham!F:F, B9, NhatKy_ViPham!C:C, "T29")</f>
        <v>100</v>
      </c>
      <c r="AU9" s="7">
        <f>100 + SUMIFS(NhatKy_ViPham!J:J, NhatKy_ViPham!E:E, "12_Van_B", NhatKy_ViPham!F:F, B9, NhatKy_ViPham!C:C, "T30") - SUMIFS(NhatKy_ViPham!K:K, NhatKy_ViPham!E:E, "12_Van_B", NhatKy_ViPham!F:F, B9, NhatKy_ViPham!C:C, "T30")</f>
        <v>100</v>
      </c>
      <c r="AV9" s="7">
        <f>100 + SUMIFS(NhatKy_ViPham!J:J, NhatKy_ViPham!E:E, "12_Van_B", NhatKy_ViPham!F:F, B9, NhatKy_ViPham!C:C, "T31") - SUMIFS(NhatKy_ViPham!K:K, NhatKy_ViPham!E:E, "12_Van_B", NhatKy_ViPham!F:F, B9, NhatKy_ViPham!C:C, "T31")</f>
        <v>100</v>
      </c>
      <c r="AW9" s="7">
        <f>100 + SUMIFS(NhatKy_ViPham!J:J, NhatKy_ViPham!E:E, "12_Van_B", NhatKy_ViPham!F:F, B9, NhatKy_ViPham!C:C, "T32") - SUMIFS(NhatKy_ViPham!K:K, NhatKy_ViPham!E:E, "12_Van_B", NhatKy_ViPham!F:F, B9, NhatKy_ViPham!C:C, "T32")</f>
        <v>100</v>
      </c>
      <c r="AX9" s="7">
        <f>100 + SUMIFS(NhatKy_ViPham!J:J, NhatKy_ViPham!E:E, "12_Van_B", NhatKy_ViPham!F:F, B9, NhatKy_ViPham!C:C, "T33") - SUMIFS(NhatKy_ViPham!K:K, NhatKy_ViPham!E:E, "12_Van_B", NhatKy_ViPham!F:F, B9, NhatKy_ViPham!C:C, "T33")</f>
        <v>100</v>
      </c>
      <c r="AY9" s="7">
        <f>100 + SUMIFS(NhatKy_ViPham!J:J, NhatKy_ViPham!E:E, "12_Van_B", NhatKy_ViPham!F:F, B9, NhatKy_ViPham!C:C, "T34") - SUMIFS(NhatKy_ViPham!K:K, NhatKy_ViPham!E:E, "12_Van_B", NhatKy_ViPham!F:F, B9, NhatKy_ViPham!C:C, "T34")</f>
        <v>100</v>
      </c>
      <c r="AZ9" s="7">
        <f>100 + SUMIFS(NhatKy_ViPham!J:J, NhatKy_ViPham!E:E, "12_Van_B", NhatKy_ViPham!F:F, B9, NhatKy_ViPham!C:C, "T35") - SUMIFS(NhatKy_ViPham!K:K, NhatKy_ViPham!E:E, "12_Van_B", NhatKy_ViPham!F:F, B9, NhatKy_ViPham!C:C, "T35")</f>
        <v>100</v>
      </c>
      <c r="BA9" s="12">
        <f t="shared" ref="BA9:BA43" si="0">ROUND(AVERAGE(R9:AZ9), 1)</f>
        <v>100</v>
      </c>
      <c r="BB9" s="11" t="s">
        <v>430</v>
      </c>
      <c r="BC9" s="14" t="str">
        <f t="shared" ref="BC9:BC43" si="1">IF(BB9="Có", "Chưa đạt", IF(BA9&gt;=85, "Tốt", IF(BA9&gt;=70, "Khá", IF(BA9&gt;=50, "Đạt", "Chưa đạt"))))</f>
        <v>Tốt</v>
      </c>
      <c r="BD9" s="10" t="str">
        <f t="shared" ref="BD9:BD43" si="2">IF(BC9="Chưa đạt", "🔴 Nguy cơ CHƯA ĐẠT", IF(BC9="Đạt", "🟡 CẦN NHẮC NHỞ", "🟢 BÌNH THƯỜNG"))</f>
        <v>🟢 BÌNH THƯỜNG</v>
      </c>
    </row>
    <row r="10" spans="1:56" x14ac:dyDescent="0.25">
      <c r="A10" s="5">
        <v>2</v>
      </c>
      <c r="B10" s="15" t="s">
        <v>736</v>
      </c>
      <c r="C10" s="5" t="s">
        <v>2757</v>
      </c>
      <c r="D10" s="5" t="s">
        <v>435</v>
      </c>
      <c r="E10" s="11" t="s">
        <v>430</v>
      </c>
      <c r="F10" s="6">
        <f>SUMIFS(NhatKy_ViPham!K:K, NhatKy_ViPham!E:E, "12_Van_B", NhatKy_ViPham!F:F, B10, NhatKy_ViPham!H:H, "L01")</f>
        <v>0</v>
      </c>
      <c r="G10" s="6">
        <f>SUMIFS(NhatKy_ViPham!K:K, NhatKy_ViPham!E:E, "12_Van_B", NhatKy_ViPham!F:F, B10, NhatKy_ViPham!H:H, "L02")</f>
        <v>0</v>
      </c>
      <c r="H10" s="6">
        <f>SUMIFS(NhatKy_ViPham!K:K, NhatKy_ViPham!E:E, "12_Van_B", NhatKy_ViPham!F:F, B10, NhatKy_ViPham!H:H, "L03")</f>
        <v>0</v>
      </c>
      <c r="I10" s="6">
        <f>SUMIFS(NhatKy_ViPham!K:K, NhatKy_ViPham!E:E, "12_Van_B", NhatKy_ViPham!F:F, B10, NhatKy_ViPham!H:H, "L04")</f>
        <v>0</v>
      </c>
      <c r="J10" s="6">
        <f>SUMIFS(NhatKy_ViPham!K:K, NhatKy_ViPham!E:E, "12_Van_B", NhatKy_ViPham!F:F, B10, NhatKy_ViPham!H:H, "L05")</f>
        <v>0</v>
      </c>
      <c r="K10" s="6">
        <f>SUMIFS(NhatKy_ViPham!K:K, NhatKy_ViPham!E:E, "12_Van_B", NhatKy_ViPham!F:F, B10, NhatKy_ViPham!H:H, "L06")</f>
        <v>0</v>
      </c>
      <c r="L10" s="6">
        <f>SUMIFS(NhatKy_ViPham!K:K, NhatKy_ViPham!E:E, "12_Van_B", NhatKy_ViPham!F:F, B10, NhatKy_ViPham!H:H, "L07")</f>
        <v>0</v>
      </c>
      <c r="M10" s="6">
        <f>SUMIFS(NhatKy_ViPham!K:K, NhatKy_ViPham!E:E, "12_Van_B", NhatKy_ViPham!F:F, B10, NhatKy_ViPham!H:H, "L08")</f>
        <v>0</v>
      </c>
      <c r="N10" s="6">
        <f>SUMIFS(NhatKy_ViPham!K:K, NhatKy_ViPham!E:E, "12_Van_B", NhatKy_ViPham!F:F, B10, NhatKy_ViPham!H:H, "L09")</f>
        <v>0</v>
      </c>
      <c r="O10" s="6">
        <f>SUMIFS(NhatKy_ViPham!K:K, NhatKy_ViPham!E:E, "12_Van_B", NhatKy_ViPham!F:F, B10, NhatKy_ViPham!H:H, "L10")</f>
        <v>0</v>
      </c>
      <c r="P10" s="12">
        <f>SUMIFS(NhatKy_ViPham!J:J, NhatKy_ViPham!E:E, "12_Van_B", NhatKy_ViPham!F:F, B10)</f>
        <v>0</v>
      </c>
      <c r="Q10" s="13">
        <f>SUMIFS(NhatKy_ViPham!K:K, NhatKy_ViPham!E:E, "12_Van_B", NhatKy_ViPham!F:F, B10)</f>
        <v>0</v>
      </c>
      <c r="R10" s="6">
        <f>100 + SUMIFS(NhatKy_ViPham!J:J, NhatKy_ViPham!E:E, "12_Van_B", NhatKy_ViPham!F:F, B10, NhatKy_ViPham!C:C, "T1") - SUMIFS(NhatKy_ViPham!K:K, NhatKy_ViPham!E:E, "12_Van_B", NhatKy_ViPham!F:F, B10, NhatKy_ViPham!C:C, "T1")</f>
        <v>100</v>
      </c>
      <c r="S10" s="6">
        <f>100 + SUMIFS(NhatKy_ViPham!J:J, NhatKy_ViPham!E:E, "12_Van_B", NhatKy_ViPham!F:F, B10, NhatKy_ViPham!C:C, "T2") - SUMIFS(NhatKy_ViPham!K:K, NhatKy_ViPham!E:E, "12_Van_B", NhatKy_ViPham!F:F, B10, NhatKy_ViPham!C:C, "T2")</f>
        <v>100</v>
      </c>
      <c r="T10" s="6">
        <f>100 + SUMIFS(NhatKy_ViPham!J:J, NhatKy_ViPham!E:E, "12_Van_B", NhatKy_ViPham!F:F, B10, NhatKy_ViPham!C:C, "T3") - SUMIFS(NhatKy_ViPham!K:K, NhatKy_ViPham!E:E, "12_Van_B", NhatKy_ViPham!F:F, B10, NhatKy_ViPham!C:C, "T3")</f>
        <v>100</v>
      </c>
      <c r="U10" s="6">
        <f>100 + SUMIFS(NhatKy_ViPham!J:J, NhatKy_ViPham!E:E, "12_Van_B", NhatKy_ViPham!F:F, B10, NhatKy_ViPham!C:C, "T4") - SUMIFS(NhatKy_ViPham!K:K, NhatKy_ViPham!E:E, "12_Van_B", NhatKy_ViPham!F:F, B10, NhatKy_ViPham!C:C, "T4")</f>
        <v>100</v>
      </c>
      <c r="V10" s="6">
        <f>100 + SUMIFS(NhatKy_ViPham!J:J, NhatKy_ViPham!E:E, "12_Van_B", NhatKy_ViPham!F:F, B10, NhatKy_ViPham!C:C, "T5") - SUMIFS(NhatKy_ViPham!K:K, NhatKy_ViPham!E:E, "12_Van_B", NhatKy_ViPham!F:F, B10, NhatKy_ViPham!C:C, "T5")</f>
        <v>100</v>
      </c>
      <c r="W10" s="6">
        <f>100 + SUMIFS(NhatKy_ViPham!J:J, NhatKy_ViPham!E:E, "12_Van_B", NhatKy_ViPham!F:F, B10, NhatKy_ViPham!C:C, "T6") - SUMIFS(NhatKy_ViPham!K:K, NhatKy_ViPham!E:E, "12_Van_B", NhatKy_ViPham!F:F, B10, NhatKy_ViPham!C:C, "T6")</f>
        <v>100</v>
      </c>
      <c r="X10" s="6">
        <f>100 + SUMIFS(NhatKy_ViPham!J:J, NhatKy_ViPham!E:E, "12_Van_B", NhatKy_ViPham!F:F, B10, NhatKy_ViPham!C:C, "T7") - SUMIFS(NhatKy_ViPham!K:K, NhatKy_ViPham!E:E, "12_Van_B", NhatKy_ViPham!F:F, B10, NhatKy_ViPham!C:C, "T7")</f>
        <v>100</v>
      </c>
      <c r="Y10" s="6">
        <f>100 + SUMIFS(NhatKy_ViPham!J:J, NhatKy_ViPham!E:E, "12_Van_B", NhatKy_ViPham!F:F, B10, NhatKy_ViPham!C:C, "T8") - SUMIFS(NhatKy_ViPham!K:K, NhatKy_ViPham!E:E, "12_Van_B", NhatKy_ViPham!F:F, B10, NhatKy_ViPham!C:C, "T8")</f>
        <v>100</v>
      </c>
      <c r="Z10" s="6">
        <f>100 + SUMIFS(NhatKy_ViPham!J:J, NhatKy_ViPham!E:E, "12_Van_B", NhatKy_ViPham!F:F, B10, NhatKy_ViPham!C:C, "T9") - SUMIFS(NhatKy_ViPham!K:K, NhatKy_ViPham!E:E, "12_Van_B", NhatKy_ViPham!F:F, B10, NhatKy_ViPham!C:C, "T9")</f>
        <v>100</v>
      </c>
      <c r="AA10" s="6">
        <f>100 + SUMIFS(NhatKy_ViPham!J:J, NhatKy_ViPham!E:E, "12_Van_B", NhatKy_ViPham!F:F, B10, NhatKy_ViPham!C:C, "T10") - SUMIFS(NhatKy_ViPham!K:K, NhatKy_ViPham!E:E, "12_Van_B", NhatKy_ViPham!F:F, B10, NhatKy_ViPham!C:C, "T10")</f>
        <v>100</v>
      </c>
      <c r="AB10" s="6">
        <f>100 + SUMIFS(NhatKy_ViPham!J:J, NhatKy_ViPham!E:E, "12_Van_B", NhatKy_ViPham!F:F, B10, NhatKy_ViPham!C:C, "T11") - SUMIFS(NhatKy_ViPham!K:K, NhatKy_ViPham!E:E, "12_Van_B", NhatKy_ViPham!F:F, B10, NhatKy_ViPham!C:C, "T11")</f>
        <v>100</v>
      </c>
      <c r="AC10" s="6">
        <f>100 + SUMIFS(NhatKy_ViPham!J:J, NhatKy_ViPham!E:E, "12_Van_B", NhatKy_ViPham!F:F, B10, NhatKy_ViPham!C:C, "T12") - SUMIFS(NhatKy_ViPham!K:K, NhatKy_ViPham!E:E, "12_Van_B", NhatKy_ViPham!F:F, B10, NhatKy_ViPham!C:C, "T12")</f>
        <v>100</v>
      </c>
      <c r="AD10" s="6">
        <f>100 + SUMIFS(NhatKy_ViPham!J:J, NhatKy_ViPham!E:E, "12_Van_B", NhatKy_ViPham!F:F, B10, NhatKy_ViPham!C:C, "T13") - SUMIFS(NhatKy_ViPham!K:K, NhatKy_ViPham!E:E, "12_Van_B", NhatKy_ViPham!F:F, B10, NhatKy_ViPham!C:C, "T13")</f>
        <v>100</v>
      </c>
      <c r="AE10" s="6">
        <f>100 + SUMIFS(NhatKy_ViPham!J:J, NhatKy_ViPham!E:E, "12_Van_B", NhatKy_ViPham!F:F, B10, NhatKy_ViPham!C:C, "T14") - SUMIFS(NhatKy_ViPham!K:K, NhatKy_ViPham!E:E, "12_Van_B", NhatKy_ViPham!F:F, B10, NhatKy_ViPham!C:C, "T14")</f>
        <v>100</v>
      </c>
      <c r="AF10" s="6">
        <f>100 + SUMIFS(NhatKy_ViPham!J:J, NhatKy_ViPham!E:E, "12_Van_B", NhatKy_ViPham!F:F, B10, NhatKy_ViPham!C:C, "T15") - SUMIFS(NhatKy_ViPham!K:K, NhatKy_ViPham!E:E, "12_Van_B", NhatKy_ViPham!F:F, B10, NhatKy_ViPham!C:C, "T15")</f>
        <v>100</v>
      </c>
      <c r="AG10" s="6">
        <f>100 + SUMIFS(NhatKy_ViPham!J:J, NhatKy_ViPham!E:E, "12_Van_B", NhatKy_ViPham!F:F, B10, NhatKy_ViPham!C:C, "T16") - SUMIFS(NhatKy_ViPham!K:K, NhatKy_ViPham!E:E, "12_Van_B", NhatKy_ViPham!F:F, B10, NhatKy_ViPham!C:C, "T16")</f>
        <v>100</v>
      </c>
      <c r="AH10" s="6">
        <f>100 + SUMIFS(NhatKy_ViPham!J:J, NhatKy_ViPham!E:E, "12_Van_B", NhatKy_ViPham!F:F, B10, NhatKy_ViPham!C:C, "T17") - SUMIFS(NhatKy_ViPham!K:K, NhatKy_ViPham!E:E, "12_Van_B", NhatKy_ViPham!F:F, B10, NhatKy_ViPham!C:C, "T17")</f>
        <v>100</v>
      </c>
      <c r="AI10" s="6">
        <f>100 + SUMIFS(NhatKy_ViPham!J:J, NhatKy_ViPham!E:E, "12_Van_B", NhatKy_ViPham!F:F, B10, NhatKy_ViPham!C:C, "T18") - SUMIFS(NhatKy_ViPham!K:K, NhatKy_ViPham!E:E, "12_Van_B", NhatKy_ViPham!F:F, B10, NhatKy_ViPham!C:C, "T18")</f>
        <v>100</v>
      </c>
      <c r="AJ10" s="6">
        <f>100 + SUMIFS(NhatKy_ViPham!J:J, NhatKy_ViPham!E:E, "12_Van_B", NhatKy_ViPham!F:F, B10, NhatKy_ViPham!C:C, "T19") - SUMIFS(NhatKy_ViPham!K:K, NhatKy_ViPham!E:E, "12_Van_B", NhatKy_ViPham!F:F, B10, NhatKy_ViPham!C:C, "T19")</f>
        <v>100</v>
      </c>
      <c r="AK10" s="6">
        <f>100 + SUMIFS(NhatKy_ViPham!J:J, NhatKy_ViPham!E:E, "12_Van_B", NhatKy_ViPham!F:F, B10, NhatKy_ViPham!C:C, "T20") - SUMIFS(NhatKy_ViPham!K:K, NhatKy_ViPham!E:E, "12_Van_B", NhatKy_ViPham!F:F, B10, NhatKy_ViPham!C:C, "T20")</f>
        <v>100</v>
      </c>
      <c r="AL10" s="6">
        <f>100 + SUMIFS(NhatKy_ViPham!J:J, NhatKy_ViPham!E:E, "12_Van_B", NhatKy_ViPham!F:F, B10, NhatKy_ViPham!C:C, "T21") - SUMIFS(NhatKy_ViPham!K:K, NhatKy_ViPham!E:E, "12_Van_B", NhatKy_ViPham!F:F, B10, NhatKy_ViPham!C:C, "T21")</f>
        <v>100</v>
      </c>
      <c r="AM10" s="6">
        <f>100 + SUMIFS(NhatKy_ViPham!J:J, NhatKy_ViPham!E:E, "12_Van_B", NhatKy_ViPham!F:F, B10, NhatKy_ViPham!C:C, "T22") - SUMIFS(NhatKy_ViPham!K:K, NhatKy_ViPham!E:E, "12_Van_B", NhatKy_ViPham!F:F, B10, NhatKy_ViPham!C:C, "T22")</f>
        <v>100</v>
      </c>
      <c r="AN10" s="6">
        <f>100 + SUMIFS(NhatKy_ViPham!J:J, NhatKy_ViPham!E:E, "12_Van_B", NhatKy_ViPham!F:F, B10, NhatKy_ViPham!C:C, "T23") - SUMIFS(NhatKy_ViPham!K:K, NhatKy_ViPham!E:E, "12_Van_B", NhatKy_ViPham!F:F, B10, NhatKy_ViPham!C:C, "T23")</f>
        <v>100</v>
      </c>
      <c r="AO10" s="6">
        <f>100 + SUMIFS(NhatKy_ViPham!J:J, NhatKy_ViPham!E:E, "12_Van_B", NhatKy_ViPham!F:F, B10, NhatKy_ViPham!C:C, "T24") - SUMIFS(NhatKy_ViPham!K:K, NhatKy_ViPham!E:E, "12_Van_B", NhatKy_ViPham!F:F, B10, NhatKy_ViPham!C:C, "T24")</f>
        <v>100</v>
      </c>
      <c r="AP10" s="6">
        <f>100 + SUMIFS(NhatKy_ViPham!J:J, NhatKy_ViPham!E:E, "12_Van_B", NhatKy_ViPham!F:F, B10, NhatKy_ViPham!C:C, "T25") - SUMIFS(NhatKy_ViPham!K:K, NhatKy_ViPham!E:E, "12_Van_B", NhatKy_ViPham!F:F, B10, NhatKy_ViPham!C:C, "T25")</f>
        <v>100</v>
      </c>
      <c r="AQ10" s="6">
        <f>100 + SUMIFS(NhatKy_ViPham!J:J, NhatKy_ViPham!E:E, "12_Van_B", NhatKy_ViPham!F:F, B10, NhatKy_ViPham!C:C, "T26") - SUMIFS(NhatKy_ViPham!K:K, NhatKy_ViPham!E:E, "12_Van_B", NhatKy_ViPham!F:F, B10, NhatKy_ViPham!C:C, "T26")</f>
        <v>100</v>
      </c>
      <c r="AR10" s="6">
        <f>100 + SUMIFS(NhatKy_ViPham!J:J, NhatKy_ViPham!E:E, "12_Van_B", NhatKy_ViPham!F:F, B10, NhatKy_ViPham!C:C, "T27") - SUMIFS(NhatKy_ViPham!K:K, NhatKy_ViPham!E:E, "12_Van_B", NhatKy_ViPham!F:F, B10, NhatKy_ViPham!C:C, "T27")</f>
        <v>100</v>
      </c>
      <c r="AS10" s="6">
        <f>100 + SUMIFS(NhatKy_ViPham!J:J, NhatKy_ViPham!E:E, "12_Van_B", NhatKy_ViPham!F:F, B10, NhatKy_ViPham!C:C, "T28") - SUMIFS(NhatKy_ViPham!K:K, NhatKy_ViPham!E:E, "12_Van_B", NhatKy_ViPham!F:F, B10, NhatKy_ViPham!C:C, "T28")</f>
        <v>100</v>
      </c>
      <c r="AT10" s="6">
        <f>100 + SUMIFS(NhatKy_ViPham!J:J, NhatKy_ViPham!E:E, "12_Van_B", NhatKy_ViPham!F:F, B10, NhatKy_ViPham!C:C, "T29") - SUMIFS(NhatKy_ViPham!K:K, NhatKy_ViPham!E:E, "12_Van_B", NhatKy_ViPham!F:F, B10, NhatKy_ViPham!C:C, "T29")</f>
        <v>100</v>
      </c>
      <c r="AU10" s="6">
        <f>100 + SUMIFS(NhatKy_ViPham!J:J, NhatKy_ViPham!E:E, "12_Van_B", NhatKy_ViPham!F:F, B10, NhatKy_ViPham!C:C, "T30") - SUMIFS(NhatKy_ViPham!K:K, NhatKy_ViPham!E:E, "12_Van_B", NhatKy_ViPham!F:F, B10, NhatKy_ViPham!C:C, "T30")</f>
        <v>100</v>
      </c>
      <c r="AV10" s="6">
        <f>100 + SUMIFS(NhatKy_ViPham!J:J, NhatKy_ViPham!E:E, "12_Van_B", NhatKy_ViPham!F:F, B10, NhatKy_ViPham!C:C, "T31") - SUMIFS(NhatKy_ViPham!K:K, NhatKy_ViPham!E:E, "12_Van_B", NhatKy_ViPham!F:F, B10, NhatKy_ViPham!C:C, "T31")</f>
        <v>100</v>
      </c>
      <c r="AW10" s="6">
        <f>100 + SUMIFS(NhatKy_ViPham!J:J, NhatKy_ViPham!E:E, "12_Van_B", NhatKy_ViPham!F:F, B10, NhatKy_ViPham!C:C, "T32") - SUMIFS(NhatKy_ViPham!K:K, NhatKy_ViPham!E:E, "12_Van_B", NhatKy_ViPham!F:F, B10, NhatKy_ViPham!C:C, "T32")</f>
        <v>100</v>
      </c>
      <c r="AX10" s="6">
        <f>100 + SUMIFS(NhatKy_ViPham!J:J, NhatKy_ViPham!E:E, "12_Van_B", NhatKy_ViPham!F:F, B10, NhatKy_ViPham!C:C, "T33") - SUMIFS(NhatKy_ViPham!K:K, NhatKy_ViPham!E:E, "12_Van_B", NhatKy_ViPham!F:F, B10, NhatKy_ViPham!C:C, "T33")</f>
        <v>100</v>
      </c>
      <c r="AY10" s="6">
        <f>100 + SUMIFS(NhatKy_ViPham!J:J, NhatKy_ViPham!E:E, "12_Van_B", NhatKy_ViPham!F:F, B10, NhatKy_ViPham!C:C, "T34") - SUMIFS(NhatKy_ViPham!K:K, NhatKy_ViPham!E:E, "12_Van_B", NhatKy_ViPham!F:F, B10, NhatKy_ViPham!C:C, "T34")</f>
        <v>100</v>
      </c>
      <c r="AZ10" s="6">
        <f>100 + SUMIFS(NhatKy_ViPham!J:J, NhatKy_ViPham!E:E, "12_Van_B", NhatKy_ViPham!F:F, B10, NhatKy_ViPham!C:C, "T35") - SUMIFS(NhatKy_ViPham!K:K, NhatKy_ViPham!E:E, "12_Van_B", NhatKy_ViPham!F:F, B10, NhatKy_ViPham!C:C, "T35")</f>
        <v>100</v>
      </c>
      <c r="BA10" s="12">
        <f t="shared" si="0"/>
        <v>100</v>
      </c>
      <c r="BB10" s="11" t="s">
        <v>430</v>
      </c>
      <c r="BC10" s="16" t="str">
        <f t="shared" si="1"/>
        <v>Tốt</v>
      </c>
      <c r="BD10" s="15" t="str">
        <f t="shared" si="2"/>
        <v>🟢 BÌNH THƯỜNG</v>
      </c>
    </row>
    <row r="11" spans="1:56" x14ac:dyDescent="0.25">
      <c r="A11" s="4">
        <v>3</v>
      </c>
      <c r="B11" s="10" t="s">
        <v>2758</v>
      </c>
      <c r="C11" s="4" t="s">
        <v>2670</v>
      </c>
      <c r="D11" s="4" t="s">
        <v>435</v>
      </c>
      <c r="E11" s="11" t="s">
        <v>430</v>
      </c>
      <c r="F11" s="7">
        <f>SUMIFS(NhatKy_ViPham!K:K, NhatKy_ViPham!E:E, "12_Van_B", NhatKy_ViPham!F:F, B11, NhatKy_ViPham!H:H, "L01")</f>
        <v>0</v>
      </c>
      <c r="G11" s="7">
        <f>SUMIFS(NhatKy_ViPham!K:K, NhatKy_ViPham!E:E, "12_Van_B", NhatKy_ViPham!F:F, B11, NhatKy_ViPham!H:H, "L02")</f>
        <v>0</v>
      </c>
      <c r="H11" s="7">
        <f>SUMIFS(NhatKy_ViPham!K:K, NhatKy_ViPham!E:E, "12_Van_B", NhatKy_ViPham!F:F, B11, NhatKy_ViPham!H:H, "L03")</f>
        <v>0</v>
      </c>
      <c r="I11" s="7">
        <f>SUMIFS(NhatKy_ViPham!K:K, NhatKy_ViPham!E:E, "12_Van_B", NhatKy_ViPham!F:F, B11, NhatKy_ViPham!H:H, "L04")</f>
        <v>0</v>
      </c>
      <c r="J11" s="7">
        <f>SUMIFS(NhatKy_ViPham!K:K, NhatKy_ViPham!E:E, "12_Van_B", NhatKy_ViPham!F:F, B11, NhatKy_ViPham!H:H, "L05")</f>
        <v>0</v>
      </c>
      <c r="K11" s="7">
        <f>SUMIFS(NhatKy_ViPham!K:K, NhatKy_ViPham!E:E, "12_Van_B", NhatKy_ViPham!F:F, B11, NhatKy_ViPham!H:H, "L06")</f>
        <v>0</v>
      </c>
      <c r="L11" s="7">
        <f>SUMIFS(NhatKy_ViPham!K:K, NhatKy_ViPham!E:E, "12_Van_B", NhatKy_ViPham!F:F, B11, NhatKy_ViPham!H:H, "L07")</f>
        <v>0</v>
      </c>
      <c r="M11" s="7">
        <f>SUMIFS(NhatKy_ViPham!K:K, NhatKy_ViPham!E:E, "12_Van_B", NhatKy_ViPham!F:F, B11, NhatKy_ViPham!H:H, "L08")</f>
        <v>0</v>
      </c>
      <c r="N11" s="7">
        <f>SUMIFS(NhatKy_ViPham!K:K, NhatKy_ViPham!E:E, "12_Van_B", NhatKy_ViPham!F:F, B11, NhatKy_ViPham!H:H, "L09")</f>
        <v>0</v>
      </c>
      <c r="O11" s="7">
        <f>SUMIFS(NhatKy_ViPham!K:K, NhatKy_ViPham!E:E, "12_Van_B", NhatKy_ViPham!F:F, B11, NhatKy_ViPham!H:H, "L10")</f>
        <v>0</v>
      </c>
      <c r="P11" s="12">
        <f>SUMIFS(NhatKy_ViPham!J:J, NhatKy_ViPham!E:E, "12_Van_B", NhatKy_ViPham!F:F, B11)</f>
        <v>0</v>
      </c>
      <c r="Q11" s="13">
        <f>SUMIFS(NhatKy_ViPham!K:K, NhatKy_ViPham!E:E, "12_Van_B", NhatKy_ViPham!F:F, B11)</f>
        <v>0</v>
      </c>
      <c r="R11" s="7">
        <f>100 + SUMIFS(NhatKy_ViPham!J:J, NhatKy_ViPham!E:E, "12_Van_B", NhatKy_ViPham!F:F, B11, NhatKy_ViPham!C:C, "T1") - SUMIFS(NhatKy_ViPham!K:K, NhatKy_ViPham!E:E, "12_Van_B", NhatKy_ViPham!F:F, B11, NhatKy_ViPham!C:C, "T1")</f>
        <v>100</v>
      </c>
      <c r="S11" s="7">
        <f>100 + SUMIFS(NhatKy_ViPham!J:J, NhatKy_ViPham!E:E, "12_Van_B", NhatKy_ViPham!F:F, B11, NhatKy_ViPham!C:C, "T2") - SUMIFS(NhatKy_ViPham!K:K, NhatKy_ViPham!E:E, "12_Van_B", NhatKy_ViPham!F:F, B11, NhatKy_ViPham!C:C, "T2")</f>
        <v>100</v>
      </c>
      <c r="T11" s="7">
        <f>100 + SUMIFS(NhatKy_ViPham!J:J, NhatKy_ViPham!E:E, "12_Van_B", NhatKy_ViPham!F:F, B11, NhatKy_ViPham!C:C, "T3") - SUMIFS(NhatKy_ViPham!K:K, NhatKy_ViPham!E:E, "12_Van_B", NhatKy_ViPham!F:F, B11, NhatKy_ViPham!C:C, "T3")</f>
        <v>100</v>
      </c>
      <c r="U11" s="7">
        <f>100 + SUMIFS(NhatKy_ViPham!J:J, NhatKy_ViPham!E:E, "12_Van_B", NhatKy_ViPham!F:F, B11, NhatKy_ViPham!C:C, "T4") - SUMIFS(NhatKy_ViPham!K:K, NhatKy_ViPham!E:E, "12_Van_B", NhatKy_ViPham!F:F, B11, NhatKy_ViPham!C:C, "T4")</f>
        <v>100</v>
      </c>
      <c r="V11" s="7">
        <f>100 + SUMIFS(NhatKy_ViPham!J:J, NhatKy_ViPham!E:E, "12_Van_B", NhatKy_ViPham!F:F, B11, NhatKy_ViPham!C:C, "T5") - SUMIFS(NhatKy_ViPham!K:K, NhatKy_ViPham!E:E, "12_Van_B", NhatKy_ViPham!F:F, B11, NhatKy_ViPham!C:C, "T5")</f>
        <v>100</v>
      </c>
      <c r="W11" s="7">
        <f>100 + SUMIFS(NhatKy_ViPham!J:J, NhatKy_ViPham!E:E, "12_Van_B", NhatKy_ViPham!F:F, B11, NhatKy_ViPham!C:C, "T6") - SUMIFS(NhatKy_ViPham!K:K, NhatKy_ViPham!E:E, "12_Van_B", NhatKy_ViPham!F:F, B11, NhatKy_ViPham!C:C, "T6")</f>
        <v>100</v>
      </c>
      <c r="X11" s="7">
        <f>100 + SUMIFS(NhatKy_ViPham!J:J, NhatKy_ViPham!E:E, "12_Van_B", NhatKy_ViPham!F:F, B11, NhatKy_ViPham!C:C, "T7") - SUMIFS(NhatKy_ViPham!K:K, NhatKy_ViPham!E:E, "12_Van_B", NhatKy_ViPham!F:F, B11, NhatKy_ViPham!C:C, "T7")</f>
        <v>100</v>
      </c>
      <c r="Y11" s="7">
        <f>100 + SUMIFS(NhatKy_ViPham!J:J, NhatKy_ViPham!E:E, "12_Van_B", NhatKy_ViPham!F:F, B11, NhatKy_ViPham!C:C, "T8") - SUMIFS(NhatKy_ViPham!K:K, NhatKy_ViPham!E:E, "12_Van_B", NhatKy_ViPham!F:F, B11, NhatKy_ViPham!C:C, "T8")</f>
        <v>100</v>
      </c>
      <c r="Z11" s="7">
        <f>100 + SUMIFS(NhatKy_ViPham!J:J, NhatKy_ViPham!E:E, "12_Van_B", NhatKy_ViPham!F:F, B11, NhatKy_ViPham!C:C, "T9") - SUMIFS(NhatKy_ViPham!K:K, NhatKy_ViPham!E:E, "12_Van_B", NhatKy_ViPham!F:F, B11, NhatKy_ViPham!C:C, "T9")</f>
        <v>100</v>
      </c>
      <c r="AA11" s="7">
        <f>100 + SUMIFS(NhatKy_ViPham!J:J, NhatKy_ViPham!E:E, "12_Van_B", NhatKy_ViPham!F:F, B11, NhatKy_ViPham!C:C, "T10") - SUMIFS(NhatKy_ViPham!K:K, NhatKy_ViPham!E:E, "12_Van_B", NhatKy_ViPham!F:F, B11, NhatKy_ViPham!C:C, "T10")</f>
        <v>100</v>
      </c>
      <c r="AB11" s="7">
        <f>100 + SUMIFS(NhatKy_ViPham!J:J, NhatKy_ViPham!E:E, "12_Van_B", NhatKy_ViPham!F:F, B11, NhatKy_ViPham!C:C, "T11") - SUMIFS(NhatKy_ViPham!K:K, NhatKy_ViPham!E:E, "12_Van_B", NhatKy_ViPham!F:F, B11, NhatKy_ViPham!C:C, "T11")</f>
        <v>100</v>
      </c>
      <c r="AC11" s="7">
        <f>100 + SUMIFS(NhatKy_ViPham!J:J, NhatKy_ViPham!E:E, "12_Van_B", NhatKy_ViPham!F:F, B11, NhatKy_ViPham!C:C, "T12") - SUMIFS(NhatKy_ViPham!K:K, NhatKy_ViPham!E:E, "12_Van_B", NhatKy_ViPham!F:F, B11, NhatKy_ViPham!C:C, "T12")</f>
        <v>100</v>
      </c>
      <c r="AD11" s="7">
        <f>100 + SUMIFS(NhatKy_ViPham!J:J, NhatKy_ViPham!E:E, "12_Van_B", NhatKy_ViPham!F:F, B11, NhatKy_ViPham!C:C, "T13") - SUMIFS(NhatKy_ViPham!K:K, NhatKy_ViPham!E:E, "12_Van_B", NhatKy_ViPham!F:F, B11, NhatKy_ViPham!C:C, "T13")</f>
        <v>100</v>
      </c>
      <c r="AE11" s="7">
        <f>100 + SUMIFS(NhatKy_ViPham!J:J, NhatKy_ViPham!E:E, "12_Van_B", NhatKy_ViPham!F:F, B11, NhatKy_ViPham!C:C, "T14") - SUMIFS(NhatKy_ViPham!K:K, NhatKy_ViPham!E:E, "12_Van_B", NhatKy_ViPham!F:F, B11, NhatKy_ViPham!C:C, "T14")</f>
        <v>100</v>
      </c>
      <c r="AF11" s="7">
        <f>100 + SUMIFS(NhatKy_ViPham!J:J, NhatKy_ViPham!E:E, "12_Van_B", NhatKy_ViPham!F:F, B11, NhatKy_ViPham!C:C, "T15") - SUMIFS(NhatKy_ViPham!K:K, NhatKy_ViPham!E:E, "12_Van_B", NhatKy_ViPham!F:F, B11, NhatKy_ViPham!C:C, "T15")</f>
        <v>100</v>
      </c>
      <c r="AG11" s="7">
        <f>100 + SUMIFS(NhatKy_ViPham!J:J, NhatKy_ViPham!E:E, "12_Van_B", NhatKy_ViPham!F:F, B11, NhatKy_ViPham!C:C, "T16") - SUMIFS(NhatKy_ViPham!K:K, NhatKy_ViPham!E:E, "12_Van_B", NhatKy_ViPham!F:F, B11, NhatKy_ViPham!C:C, "T16")</f>
        <v>100</v>
      </c>
      <c r="AH11" s="7">
        <f>100 + SUMIFS(NhatKy_ViPham!J:J, NhatKy_ViPham!E:E, "12_Van_B", NhatKy_ViPham!F:F, B11, NhatKy_ViPham!C:C, "T17") - SUMIFS(NhatKy_ViPham!K:K, NhatKy_ViPham!E:E, "12_Van_B", NhatKy_ViPham!F:F, B11, NhatKy_ViPham!C:C, "T17")</f>
        <v>100</v>
      </c>
      <c r="AI11" s="7">
        <f>100 + SUMIFS(NhatKy_ViPham!J:J, NhatKy_ViPham!E:E, "12_Van_B", NhatKy_ViPham!F:F, B11, NhatKy_ViPham!C:C, "T18") - SUMIFS(NhatKy_ViPham!K:K, NhatKy_ViPham!E:E, "12_Van_B", NhatKy_ViPham!F:F, B11, NhatKy_ViPham!C:C, "T18")</f>
        <v>100</v>
      </c>
      <c r="AJ11" s="7">
        <f>100 + SUMIFS(NhatKy_ViPham!J:J, NhatKy_ViPham!E:E, "12_Van_B", NhatKy_ViPham!F:F, B11, NhatKy_ViPham!C:C, "T19") - SUMIFS(NhatKy_ViPham!K:K, NhatKy_ViPham!E:E, "12_Van_B", NhatKy_ViPham!F:F, B11, NhatKy_ViPham!C:C, "T19")</f>
        <v>100</v>
      </c>
      <c r="AK11" s="7">
        <f>100 + SUMIFS(NhatKy_ViPham!J:J, NhatKy_ViPham!E:E, "12_Van_B", NhatKy_ViPham!F:F, B11, NhatKy_ViPham!C:C, "T20") - SUMIFS(NhatKy_ViPham!K:K, NhatKy_ViPham!E:E, "12_Van_B", NhatKy_ViPham!F:F, B11, NhatKy_ViPham!C:C, "T20")</f>
        <v>100</v>
      </c>
      <c r="AL11" s="7">
        <f>100 + SUMIFS(NhatKy_ViPham!J:J, NhatKy_ViPham!E:E, "12_Van_B", NhatKy_ViPham!F:F, B11, NhatKy_ViPham!C:C, "T21") - SUMIFS(NhatKy_ViPham!K:K, NhatKy_ViPham!E:E, "12_Van_B", NhatKy_ViPham!F:F, B11, NhatKy_ViPham!C:C, "T21")</f>
        <v>100</v>
      </c>
      <c r="AM11" s="7">
        <f>100 + SUMIFS(NhatKy_ViPham!J:J, NhatKy_ViPham!E:E, "12_Van_B", NhatKy_ViPham!F:F, B11, NhatKy_ViPham!C:C, "T22") - SUMIFS(NhatKy_ViPham!K:K, NhatKy_ViPham!E:E, "12_Van_B", NhatKy_ViPham!F:F, B11, NhatKy_ViPham!C:C, "T22")</f>
        <v>100</v>
      </c>
      <c r="AN11" s="7">
        <f>100 + SUMIFS(NhatKy_ViPham!J:J, NhatKy_ViPham!E:E, "12_Van_B", NhatKy_ViPham!F:F, B11, NhatKy_ViPham!C:C, "T23") - SUMIFS(NhatKy_ViPham!K:K, NhatKy_ViPham!E:E, "12_Van_B", NhatKy_ViPham!F:F, B11, NhatKy_ViPham!C:C, "T23")</f>
        <v>100</v>
      </c>
      <c r="AO11" s="7">
        <f>100 + SUMIFS(NhatKy_ViPham!J:J, NhatKy_ViPham!E:E, "12_Van_B", NhatKy_ViPham!F:F, B11, NhatKy_ViPham!C:C, "T24") - SUMIFS(NhatKy_ViPham!K:K, NhatKy_ViPham!E:E, "12_Van_B", NhatKy_ViPham!F:F, B11, NhatKy_ViPham!C:C, "T24")</f>
        <v>100</v>
      </c>
      <c r="AP11" s="7">
        <f>100 + SUMIFS(NhatKy_ViPham!J:J, NhatKy_ViPham!E:E, "12_Van_B", NhatKy_ViPham!F:F, B11, NhatKy_ViPham!C:C, "T25") - SUMIFS(NhatKy_ViPham!K:K, NhatKy_ViPham!E:E, "12_Van_B", NhatKy_ViPham!F:F, B11, NhatKy_ViPham!C:C, "T25")</f>
        <v>100</v>
      </c>
      <c r="AQ11" s="7">
        <f>100 + SUMIFS(NhatKy_ViPham!J:J, NhatKy_ViPham!E:E, "12_Van_B", NhatKy_ViPham!F:F, B11, NhatKy_ViPham!C:C, "T26") - SUMIFS(NhatKy_ViPham!K:K, NhatKy_ViPham!E:E, "12_Van_B", NhatKy_ViPham!F:F, B11, NhatKy_ViPham!C:C, "T26")</f>
        <v>100</v>
      </c>
      <c r="AR11" s="7">
        <f>100 + SUMIFS(NhatKy_ViPham!J:J, NhatKy_ViPham!E:E, "12_Van_B", NhatKy_ViPham!F:F, B11, NhatKy_ViPham!C:C, "T27") - SUMIFS(NhatKy_ViPham!K:K, NhatKy_ViPham!E:E, "12_Van_B", NhatKy_ViPham!F:F, B11, NhatKy_ViPham!C:C, "T27")</f>
        <v>100</v>
      </c>
      <c r="AS11" s="7">
        <f>100 + SUMIFS(NhatKy_ViPham!J:J, NhatKy_ViPham!E:E, "12_Van_B", NhatKy_ViPham!F:F, B11, NhatKy_ViPham!C:C, "T28") - SUMIFS(NhatKy_ViPham!K:K, NhatKy_ViPham!E:E, "12_Van_B", NhatKy_ViPham!F:F, B11, NhatKy_ViPham!C:C, "T28")</f>
        <v>100</v>
      </c>
      <c r="AT11" s="7">
        <f>100 + SUMIFS(NhatKy_ViPham!J:J, NhatKy_ViPham!E:E, "12_Van_B", NhatKy_ViPham!F:F, B11, NhatKy_ViPham!C:C, "T29") - SUMIFS(NhatKy_ViPham!K:K, NhatKy_ViPham!E:E, "12_Van_B", NhatKy_ViPham!F:F, B11, NhatKy_ViPham!C:C, "T29")</f>
        <v>100</v>
      </c>
      <c r="AU11" s="7">
        <f>100 + SUMIFS(NhatKy_ViPham!J:J, NhatKy_ViPham!E:E, "12_Van_B", NhatKy_ViPham!F:F, B11, NhatKy_ViPham!C:C, "T30") - SUMIFS(NhatKy_ViPham!K:K, NhatKy_ViPham!E:E, "12_Van_B", NhatKy_ViPham!F:F, B11, NhatKy_ViPham!C:C, "T30")</f>
        <v>100</v>
      </c>
      <c r="AV11" s="7">
        <f>100 + SUMIFS(NhatKy_ViPham!J:J, NhatKy_ViPham!E:E, "12_Van_B", NhatKy_ViPham!F:F, B11, NhatKy_ViPham!C:C, "T31") - SUMIFS(NhatKy_ViPham!K:K, NhatKy_ViPham!E:E, "12_Van_B", NhatKy_ViPham!F:F, B11, NhatKy_ViPham!C:C, "T31")</f>
        <v>100</v>
      </c>
      <c r="AW11" s="7">
        <f>100 + SUMIFS(NhatKy_ViPham!J:J, NhatKy_ViPham!E:E, "12_Van_B", NhatKy_ViPham!F:F, B11, NhatKy_ViPham!C:C, "T32") - SUMIFS(NhatKy_ViPham!K:K, NhatKy_ViPham!E:E, "12_Van_B", NhatKy_ViPham!F:F, B11, NhatKy_ViPham!C:C, "T32")</f>
        <v>100</v>
      </c>
      <c r="AX11" s="7">
        <f>100 + SUMIFS(NhatKy_ViPham!J:J, NhatKy_ViPham!E:E, "12_Van_B", NhatKy_ViPham!F:F, B11, NhatKy_ViPham!C:C, "T33") - SUMIFS(NhatKy_ViPham!K:K, NhatKy_ViPham!E:E, "12_Van_B", NhatKy_ViPham!F:F, B11, NhatKy_ViPham!C:C, "T33")</f>
        <v>100</v>
      </c>
      <c r="AY11" s="7">
        <f>100 + SUMIFS(NhatKy_ViPham!J:J, NhatKy_ViPham!E:E, "12_Van_B", NhatKy_ViPham!F:F, B11, NhatKy_ViPham!C:C, "T34") - SUMIFS(NhatKy_ViPham!K:K, NhatKy_ViPham!E:E, "12_Van_B", NhatKy_ViPham!F:F, B11, NhatKy_ViPham!C:C, "T34")</f>
        <v>100</v>
      </c>
      <c r="AZ11" s="7">
        <f>100 + SUMIFS(NhatKy_ViPham!J:J, NhatKy_ViPham!E:E, "12_Van_B", NhatKy_ViPham!F:F, B11, NhatKy_ViPham!C:C, "T35") - SUMIFS(NhatKy_ViPham!K:K, NhatKy_ViPham!E:E, "12_Van_B", NhatKy_ViPham!F:F, B11, NhatKy_ViPham!C:C, "T35")</f>
        <v>100</v>
      </c>
      <c r="BA11" s="12">
        <f t="shared" si="0"/>
        <v>100</v>
      </c>
      <c r="BB11" s="11" t="s">
        <v>430</v>
      </c>
      <c r="BC11" s="14" t="str">
        <f t="shared" si="1"/>
        <v>Tốt</v>
      </c>
      <c r="BD11" s="10" t="str">
        <f t="shared" si="2"/>
        <v>🟢 BÌNH THƯỜNG</v>
      </c>
    </row>
    <row r="12" spans="1:56" x14ac:dyDescent="0.25">
      <c r="A12" s="5">
        <v>4</v>
      </c>
      <c r="B12" s="15" t="s">
        <v>1000</v>
      </c>
      <c r="C12" s="5" t="s">
        <v>2759</v>
      </c>
      <c r="D12" s="5" t="s">
        <v>429</v>
      </c>
      <c r="E12" s="11" t="s">
        <v>430</v>
      </c>
      <c r="F12" s="6">
        <f>SUMIFS(NhatKy_ViPham!K:K, NhatKy_ViPham!E:E, "12_Van_B", NhatKy_ViPham!F:F, B12, NhatKy_ViPham!H:H, "L01")</f>
        <v>0</v>
      </c>
      <c r="G12" s="6">
        <f>SUMIFS(NhatKy_ViPham!K:K, NhatKy_ViPham!E:E, "12_Van_B", NhatKy_ViPham!F:F, B12, NhatKy_ViPham!H:H, "L02")</f>
        <v>0</v>
      </c>
      <c r="H12" s="6">
        <f>SUMIFS(NhatKy_ViPham!K:K, NhatKy_ViPham!E:E, "12_Van_B", NhatKy_ViPham!F:F, B12, NhatKy_ViPham!H:H, "L03")</f>
        <v>0</v>
      </c>
      <c r="I12" s="6">
        <f>SUMIFS(NhatKy_ViPham!K:K, NhatKy_ViPham!E:E, "12_Van_B", NhatKy_ViPham!F:F, B12, NhatKy_ViPham!H:H, "L04")</f>
        <v>0</v>
      </c>
      <c r="J12" s="6">
        <f>SUMIFS(NhatKy_ViPham!K:K, NhatKy_ViPham!E:E, "12_Van_B", NhatKy_ViPham!F:F, B12, NhatKy_ViPham!H:H, "L05")</f>
        <v>0</v>
      </c>
      <c r="K12" s="6">
        <f>SUMIFS(NhatKy_ViPham!K:K, NhatKy_ViPham!E:E, "12_Van_B", NhatKy_ViPham!F:F, B12, NhatKy_ViPham!H:H, "L06")</f>
        <v>0</v>
      </c>
      <c r="L12" s="6">
        <f>SUMIFS(NhatKy_ViPham!K:K, NhatKy_ViPham!E:E, "12_Van_B", NhatKy_ViPham!F:F, B12, NhatKy_ViPham!H:H, "L07")</f>
        <v>0</v>
      </c>
      <c r="M12" s="6">
        <f>SUMIFS(NhatKy_ViPham!K:K, NhatKy_ViPham!E:E, "12_Van_B", NhatKy_ViPham!F:F, B12, NhatKy_ViPham!H:H, "L08")</f>
        <v>0</v>
      </c>
      <c r="N12" s="6">
        <f>SUMIFS(NhatKy_ViPham!K:K, NhatKy_ViPham!E:E, "12_Van_B", NhatKy_ViPham!F:F, B12, NhatKy_ViPham!H:H, "L09")</f>
        <v>0</v>
      </c>
      <c r="O12" s="6">
        <f>SUMIFS(NhatKy_ViPham!K:K, NhatKy_ViPham!E:E, "12_Van_B", NhatKy_ViPham!F:F, B12, NhatKy_ViPham!H:H, "L10")</f>
        <v>0</v>
      </c>
      <c r="P12" s="12">
        <f>SUMIFS(NhatKy_ViPham!J:J, NhatKy_ViPham!E:E, "12_Van_B", NhatKy_ViPham!F:F, B12)</f>
        <v>0</v>
      </c>
      <c r="Q12" s="13">
        <f>SUMIFS(NhatKy_ViPham!K:K, NhatKy_ViPham!E:E, "12_Van_B", NhatKy_ViPham!F:F, B12)</f>
        <v>0</v>
      </c>
      <c r="R12" s="6">
        <f>100 + SUMIFS(NhatKy_ViPham!J:J, NhatKy_ViPham!E:E, "12_Van_B", NhatKy_ViPham!F:F, B12, NhatKy_ViPham!C:C, "T1") - SUMIFS(NhatKy_ViPham!K:K, NhatKy_ViPham!E:E, "12_Van_B", NhatKy_ViPham!F:F, B12, NhatKy_ViPham!C:C, "T1")</f>
        <v>100</v>
      </c>
      <c r="S12" s="6">
        <f>100 + SUMIFS(NhatKy_ViPham!J:J, NhatKy_ViPham!E:E, "12_Van_B", NhatKy_ViPham!F:F, B12, NhatKy_ViPham!C:C, "T2") - SUMIFS(NhatKy_ViPham!K:K, NhatKy_ViPham!E:E, "12_Van_B", NhatKy_ViPham!F:F, B12, NhatKy_ViPham!C:C, "T2")</f>
        <v>100</v>
      </c>
      <c r="T12" s="6">
        <f>100 + SUMIFS(NhatKy_ViPham!J:J, NhatKy_ViPham!E:E, "12_Van_B", NhatKy_ViPham!F:F, B12, NhatKy_ViPham!C:C, "T3") - SUMIFS(NhatKy_ViPham!K:K, NhatKy_ViPham!E:E, "12_Van_B", NhatKy_ViPham!F:F, B12, NhatKy_ViPham!C:C, "T3")</f>
        <v>100</v>
      </c>
      <c r="U12" s="6">
        <f>100 + SUMIFS(NhatKy_ViPham!J:J, NhatKy_ViPham!E:E, "12_Van_B", NhatKy_ViPham!F:F, B12, NhatKy_ViPham!C:C, "T4") - SUMIFS(NhatKy_ViPham!K:K, NhatKy_ViPham!E:E, "12_Van_B", NhatKy_ViPham!F:F, B12, NhatKy_ViPham!C:C, "T4")</f>
        <v>100</v>
      </c>
      <c r="V12" s="6">
        <f>100 + SUMIFS(NhatKy_ViPham!J:J, NhatKy_ViPham!E:E, "12_Van_B", NhatKy_ViPham!F:F, B12, NhatKy_ViPham!C:C, "T5") - SUMIFS(NhatKy_ViPham!K:K, NhatKy_ViPham!E:E, "12_Van_B", NhatKy_ViPham!F:F, B12, NhatKy_ViPham!C:C, "T5")</f>
        <v>100</v>
      </c>
      <c r="W12" s="6">
        <f>100 + SUMIFS(NhatKy_ViPham!J:J, NhatKy_ViPham!E:E, "12_Van_B", NhatKy_ViPham!F:F, B12, NhatKy_ViPham!C:C, "T6") - SUMIFS(NhatKy_ViPham!K:K, NhatKy_ViPham!E:E, "12_Van_B", NhatKy_ViPham!F:F, B12, NhatKy_ViPham!C:C, "T6")</f>
        <v>100</v>
      </c>
      <c r="X12" s="6">
        <f>100 + SUMIFS(NhatKy_ViPham!J:J, NhatKy_ViPham!E:E, "12_Van_B", NhatKy_ViPham!F:F, B12, NhatKy_ViPham!C:C, "T7") - SUMIFS(NhatKy_ViPham!K:K, NhatKy_ViPham!E:E, "12_Van_B", NhatKy_ViPham!F:F, B12, NhatKy_ViPham!C:C, "T7")</f>
        <v>100</v>
      </c>
      <c r="Y12" s="6">
        <f>100 + SUMIFS(NhatKy_ViPham!J:J, NhatKy_ViPham!E:E, "12_Van_B", NhatKy_ViPham!F:F, B12, NhatKy_ViPham!C:C, "T8") - SUMIFS(NhatKy_ViPham!K:K, NhatKy_ViPham!E:E, "12_Van_B", NhatKy_ViPham!F:F, B12, NhatKy_ViPham!C:C, "T8")</f>
        <v>100</v>
      </c>
      <c r="Z12" s="6">
        <f>100 + SUMIFS(NhatKy_ViPham!J:J, NhatKy_ViPham!E:E, "12_Van_B", NhatKy_ViPham!F:F, B12, NhatKy_ViPham!C:C, "T9") - SUMIFS(NhatKy_ViPham!K:K, NhatKy_ViPham!E:E, "12_Van_B", NhatKy_ViPham!F:F, B12, NhatKy_ViPham!C:C, "T9")</f>
        <v>100</v>
      </c>
      <c r="AA12" s="6">
        <f>100 + SUMIFS(NhatKy_ViPham!J:J, NhatKy_ViPham!E:E, "12_Van_B", NhatKy_ViPham!F:F, B12, NhatKy_ViPham!C:C, "T10") - SUMIFS(NhatKy_ViPham!K:K, NhatKy_ViPham!E:E, "12_Van_B", NhatKy_ViPham!F:F, B12, NhatKy_ViPham!C:C, "T10")</f>
        <v>100</v>
      </c>
      <c r="AB12" s="6">
        <f>100 + SUMIFS(NhatKy_ViPham!J:J, NhatKy_ViPham!E:E, "12_Van_B", NhatKy_ViPham!F:F, B12, NhatKy_ViPham!C:C, "T11") - SUMIFS(NhatKy_ViPham!K:K, NhatKy_ViPham!E:E, "12_Van_B", NhatKy_ViPham!F:F, B12, NhatKy_ViPham!C:C, "T11")</f>
        <v>100</v>
      </c>
      <c r="AC12" s="6">
        <f>100 + SUMIFS(NhatKy_ViPham!J:J, NhatKy_ViPham!E:E, "12_Van_B", NhatKy_ViPham!F:F, B12, NhatKy_ViPham!C:C, "T12") - SUMIFS(NhatKy_ViPham!K:K, NhatKy_ViPham!E:E, "12_Van_B", NhatKy_ViPham!F:F, B12, NhatKy_ViPham!C:C, "T12")</f>
        <v>100</v>
      </c>
      <c r="AD12" s="6">
        <f>100 + SUMIFS(NhatKy_ViPham!J:J, NhatKy_ViPham!E:E, "12_Van_B", NhatKy_ViPham!F:F, B12, NhatKy_ViPham!C:C, "T13") - SUMIFS(NhatKy_ViPham!K:K, NhatKy_ViPham!E:E, "12_Van_B", NhatKy_ViPham!F:F, B12, NhatKy_ViPham!C:C, "T13")</f>
        <v>100</v>
      </c>
      <c r="AE12" s="6">
        <f>100 + SUMIFS(NhatKy_ViPham!J:J, NhatKy_ViPham!E:E, "12_Van_B", NhatKy_ViPham!F:F, B12, NhatKy_ViPham!C:C, "T14") - SUMIFS(NhatKy_ViPham!K:K, NhatKy_ViPham!E:E, "12_Van_B", NhatKy_ViPham!F:F, B12, NhatKy_ViPham!C:C, "T14")</f>
        <v>100</v>
      </c>
      <c r="AF12" s="6">
        <f>100 + SUMIFS(NhatKy_ViPham!J:J, NhatKy_ViPham!E:E, "12_Van_B", NhatKy_ViPham!F:F, B12, NhatKy_ViPham!C:C, "T15") - SUMIFS(NhatKy_ViPham!K:K, NhatKy_ViPham!E:E, "12_Van_B", NhatKy_ViPham!F:F, B12, NhatKy_ViPham!C:C, "T15")</f>
        <v>100</v>
      </c>
      <c r="AG12" s="6">
        <f>100 + SUMIFS(NhatKy_ViPham!J:J, NhatKy_ViPham!E:E, "12_Van_B", NhatKy_ViPham!F:F, B12, NhatKy_ViPham!C:C, "T16") - SUMIFS(NhatKy_ViPham!K:K, NhatKy_ViPham!E:E, "12_Van_B", NhatKy_ViPham!F:F, B12, NhatKy_ViPham!C:C, "T16")</f>
        <v>100</v>
      </c>
      <c r="AH12" s="6">
        <f>100 + SUMIFS(NhatKy_ViPham!J:J, NhatKy_ViPham!E:E, "12_Van_B", NhatKy_ViPham!F:F, B12, NhatKy_ViPham!C:C, "T17") - SUMIFS(NhatKy_ViPham!K:K, NhatKy_ViPham!E:E, "12_Van_B", NhatKy_ViPham!F:F, B12, NhatKy_ViPham!C:C, "T17")</f>
        <v>100</v>
      </c>
      <c r="AI12" s="6">
        <f>100 + SUMIFS(NhatKy_ViPham!J:J, NhatKy_ViPham!E:E, "12_Van_B", NhatKy_ViPham!F:F, B12, NhatKy_ViPham!C:C, "T18") - SUMIFS(NhatKy_ViPham!K:K, NhatKy_ViPham!E:E, "12_Van_B", NhatKy_ViPham!F:F, B12, NhatKy_ViPham!C:C, "T18")</f>
        <v>100</v>
      </c>
      <c r="AJ12" s="6">
        <f>100 + SUMIFS(NhatKy_ViPham!J:J, NhatKy_ViPham!E:E, "12_Van_B", NhatKy_ViPham!F:F, B12, NhatKy_ViPham!C:C, "T19") - SUMIFS(NhatKy_ViPham!K:K, NhatKy_ViPham!E:E, "12_Van_B", NhatKy_ViPham!F:F, B12, NhatKy_ViPham!C:C, "T19")</f>
        <v>100</v>
      </c>
      <c r="AK12" s="6">
        <f>100 + SUMIFS(NhatKy_ViPham!J:J, NhatKy_ViPham!E:E, "12_Van_B", NhatKy_ViPham!F:F, B12, NhatKy_ViPham!C:C, "T20") - SUMIFS(NhatKy_ViPham!K:K, NhatKy_ViPham!E:E, "12_Van_B", NhatKy_ViPham!F:F, B12, NhatKy_ViPham!C:C, "T20")</f>
        <v>100</v>
      </c>
      <c r="AL12" s="6">
        <f>100 + SUMIFS(NhatKy_ViPham!J:J, NhatKy_ViPham!E:E, "12_Van_B", NhatKy_ViPham!F:F, B12, NhatKy_ViPham!C:C, "T21") - SUMIFS(NhatKy_ViPham!K:K, NhatKy_ViPham!E:E, "12_Van_B", NhatKy_ViPham!F:F, B12, NhatKy_ViPham!C:C, "T21")</f>
        <v>100</v>
      </c>
      <c r="AM12" s="6">
        <f>100 + SUMIFS(NhatKy_ViPham!J:J, NhatKy_ViPham!E:E, "12_Van_B", NhatKy_ViPham!F:F, B12, NhatKy_ViPham!C:C, "T22") - SUMIFS(NhatKy_ViPham!K:K, NhatKy_ViPham!E:E, "12_Van_B", NhatKy_ViPham!F:F, B12, NhatKy_ViPham!C:C, "T22")</f>
        <v>100</v>
      </c>
      <c r="AN12" s="6">
        <f>100 + SUMIFS(NhatKy_ViPham!J:J, NhatKy_ViPham!E:E, "12_Van_B", NhatKy_ViPham!F:F, B12, NhatKy_ViPham!C:C, "T23") - SUMIFS(NhatKy_ViPham!K:K, NhatKy_ViPham!E:E, "12_Van_B", NhatKy_ViPham!F:F, B12, NhatKy_ViPham!C:C, "T23")</f>
        <v>100</v>
      </c>
      <c r="AO12" s="6">
        <f>100 + SUMIFS(NhatKy_ViPham!J:J, NhatKy_ViPham!E:E, "12_Van_B", NhatKy_ViPham!F:F, B12, NhatKy_ViPham!C:C, "T24") - SUMIFS(NhatKy_ViPham!K:K, NhatKy_ViPham!E:E, "12_Van_B", NhatKy_ViPham!F:F, B12, NhatKy_ViPham!C:C, "T24")</f>
        <v>100</v>
      </c>
      <c r="AP12" s="6">
        <f>100 + SUMIFS(NhatKy_ViPham!J:J, NhatKy_ViPham!E:E, "12_Van_B", NhatKy_ViPham!F:F, B12, NhatKy_ViPham!C:C, "T25") - SUMIFS(NhatKy_ViPham!K:K, NhatKy_ViPham!E:E, "12_Van_B", NhatKy_ViPham!F:F, B12, NhatKy_ViPham!C:C, "T25")</f>
        <v>100</v>
      </c>
      <c r="AQ12" s="6">
        <f>100 + SUMIFS(NhatKy_ViPham!J:J, NhatKy_ViPham!E:E, "12_Van_B", NhatKy_ViPham!F:F, B12, NhatKy_ViPham!C:C, "T26") - SUMIFS(NhatKy_ViPham!K:K, NhatKy_ViPham!E:E, "12_Van_B", NhatKy_ViPham!F:F, B12, NhatKy_ViPham!C:C, "T26")</f>
        <v>100</v>
      </c>
      <c r="AR12" s="6">
        <f>100 + SUMIFS(NhatKy_ViPham!J:J, NhatKy_ViPham!E:E, "12_Van_B", NhatKy_ViPham!F:F, B12, NhatKy_ViPham!C:C, "T27") - SUMIFS(NhatKy_ViPham!K:K, NhatKy_ViPham!E:E, "12_Van_B", NhatKy_ViPham!F:F, B12, NhatKy_ViPham!C:C, "T27")</f>
        <v>100</v>
      </c>
      <c r="AS12" s="6">
        <f>100 + SUMIFS(NhatKy_ViPham!J:J, NhatKy_ViPham!E:E, "12_Van_B", NhatKy_ViPham!F:F, B12, NhatKy_ViPham!C:C, "T28") - SUMIFS(NhatKy_ViPham!K:K, NhatKy_ViPham!E:E, "12_Van_B", NhatKy_ViPham!F:F, B12, NhatKy_ViPham!C:C, "T28")</f>
        <v>100</v>
      </c>
      <c r="AT12" s="6">
        <f>100 + SUMIFS(NhatKy_ViPham!J:J, NhatKy_ViPham!E:E, "12_Van_B", NhatKy_ViPham!F:F, B12, NhatKy_ViPham!C:C, "T29") - SUMIFS(NhatKy_ViPham!K:K, NhatKy_ViPham!E:E, "12_Van_B", NhatKy_ViPham!F:F, B12, NhatKy_ViPham!C:C, "T29")</f>
        <v>100</v>
      </c>
      <c r="AU12" s="6">
        <f>100 + SUMIFS(NhatKy_ViPham!J:J, NhatKy_ViPham!E:E, "12_Van_B", NhatKy_ViPham!F:F, B12, NhatKy_ViPham!C:C, "T30") - SUMIFS(NhatKy_ViPham!K:K, NhatKy_ViPham!E:E, "12_Van_B", NhatKy_ViPham!F:F, B12, NhatKy_ViPham!C:C, "T30")</f>
        <v>100</v>
      </c>
      <c r="AV12" s="6">
        <f>100 + SUMIFS(NhatKy_ViPham!J:J, NhatKy_ViPham!E:E, "12_Van_B", NhatKy_ViPham!F:F, B12, NhatKy_ViPham!C:C, "T31") - SUMIFS(NhatKy_ViPham!K:K, NhatKy_ViPham!E:E, "12_Van_B", NhatKy_ViPham!F:F, B12, NhatKy_ViPham!C:C, "T31")</f>
        <v>100</v>
      </c>
      <c r="AW12" s="6">
        <f>100 + SUMIFS(NhatKy_ViPham!J:J, NhatKy_ViPham!E:E, "12_Van_B", NhatKy_ViPham!F:F, B12, NhatKy_ViPham!C:C, "T32") - SUMIFS(NhatKy_ViPham!K:K, NhatKy_ViPham!E:E, "12_Van_B", NhatKy_ViPham!F:F, B12, NhatKy_ViPham!C:C, "T32")</f>
        <v>100</v>
      </c>
      <c r="AX12" s="6">
        <f>100 + SUMIFS(NhatKy_ViPham!J:J, NhatKy_ViPham!E:E, "12_Van_B", NhatKy_ViPham!F:F, B12, NhatKy_ViPham!C:C, "T33") - SUMIFS(NhatKy_ViPham!K:K, NhatKy_ViPham!E:E, "12_Van_B", NhatKy_ViPham!F:F, B12, NhatKy_ViPham!C:C, "T33")</f>
        <v>100</v>
      </c>
      <c r="AY12" s="6">
        <f>100 + SUMIFS(NhatKy_ViPham!J:J, NhatKy_ViPham!E:E, "12_Van_B", NhatKy_ViPham!F:F, B12, NhatKy_ViPham!C:C, "T34") - SUMIFS(NhatKy_ViPham!K:K, NhatKy_ViPham!E:E, "12_Van_B", NhatKy_ViPham!F:F, B12, NhatKy_ViPham!C:C, "T34")</f>
        <v>100</v>
      </c>
      <c r="AZ12" s="6">
        <f>100 + SUMIFS(NhatKy_ViPham!J:J, NhatKy_ViPham!E:E, "12_Van_B", NhatKy_ViPham!F:F, B12, NhatKy_ViPham!C:C, "T35") - SUMIFS(NhatKy_ViPham!K:K, NhatKy_ViPham!E:E, "12_Van_B", NhatKy_ViPham!F:F, B12, NhatKy_ViPham!C:C, "T35")</f>
        <v>100</v>
      </c>
      <c r="BA12" s="12">
        <f t="shared" si="0"/>
        <v>100</v>
      </c>
      <c r="BB12" s="11" t="s">
        <v>430</v>
      </c>
      <c r="BC12" s="16" t="str">
        <f t="shared" si="1"/>
        <v>Tốt</v>
      </c>
      <c r="BD12" s="15" t="str">
        <f t="shared" si="2"/>
        <v>🟢 BÌNH THƯỜNG</v>
      </c>
    </row>
    <row r="13" spans="1:56" x14ac:dyDescent="0.25">
      <c r="A13" s="4">
        <v>5</v>
      </c>
      <c r="B13" s="10" t="s">
        <v>2760</v>
      </c>
      <c r="C13" s="4" t="s">
        <v>2761</v>
      </c>
      <c r="D13" s="4" t="s">
        <v>429</v>
      </c>
      <c r="E13" s="11" t="s">
        <v>430</v>
      </c>
      <c r="F13" s="7">
        <f>SUMIFS(NhatKy_ViPham!K:K, NhatKy_ViPham!E:E, "12_Van_B", NhatKy_ViPham!F:F, B13, NhatKy_ViPham!H:H, "L01")</f>
        <v>0</v>
      </c>
      <c r="G13" s="7">
        <f>SUMIFS(NhatKy_ViPham!K:K, NhatKy_ViPham!E:E, "12_Van_B", NhatKy_ViPham!F:F, B13, NhatKy_ViPham!H:H, "L02")</f>
        <v>0</v>
      </c>
      <c r="H13" s="7">
        <f>SUMIFS(NhatKy_ViPham!K:K, NhatKy_ViPham!E:E, "12_Van_B", NhatKy_ViPham!F:F, B13, NhatKy_ViPham!H:H, "L03")</f>
        <v>0</v>
      </c>
      <c r="I13" s="7">
        <f>SUMIFS(NhatKy_ViPham!K:K, NhatKy_ViPham!E:E, "12_Van_B", NhatKy_ViPham!F:F, B13, NhatKy_ViPham!H:H, "L04")</f>
        <v>0</v>
      </c>
      <c r="J13" s="7">
        <f>SUMIFS(NhatKy_ViPham!K:K, NhatKy_ViPham!E:E, "12_Van_B", NhatKy_ViPham!F:F, B13, NhatKy_ViPham!H:H, "L05")</f>
        <v>0</v>
      </c>
      <c r="K13" s="7">
        <f>SUMIFS(NhatKy_ViPham!K:K, NhatKy_ViPham!E:E, "12_Van_B", NhatKy_ViPham!F:F, B13, NhatKy_ViPham!H:H, "L06")</f>
        <v>0</v>
      </c>
      <c r="L13" s="7">
        <f>SUMIFS(NhatKy_ViPham!K:K, NhatKy_ViPham!E:E, "12_Van_B", NhatKy_ViPham!F:F, B13, NhatKy_ViPham!H:H, "L07")</f>
        <v>0</v>
      </c>
      <c r="M13" s="7">
        <f>SUMIFS(NhatKy_ViPham!K:K, NhatKy_ViPham!E:E, "12_Van_B", NhatKy_ViPham!F:F, B13, NhatKy_ViPham!H:H, "L08")</f>
        <v>0</v>
      </c>
      <c r="N13" s="7">
        <f>SUMIFS(NhatKy_ViPham!K:K, NhatKy_ViPham!E:E, "12_Van_B", NhatKy_ViPham!F:F, B13, NhatKy_ViPham!H:H, "L09")</f>
        <v>0</v>
      </c>
      <c r="O13" s="7">
        <f>SUMIFS(NhatKy_ViPham!K:K, NhatKy_ViPham!E:E, "12_Van_B", NhatKy_ViPham!F:F, B13, NhatKy_ViPham!H:H, "L10")</f>
        <v>0</v>
      </c>
      <c r="P13" s="12">
        <f>SUMIFS(NhatKy_ViPham!J:J, NhatKy_ViPham!E:E, "12_Van_B", NhatKy_ViPham!F:F, B13)</f>
        <v>0</v>
      </c>
      <c r="Q13" s="13">
        <f>SUMIFS(NhatKy_ViPham!K:K, NhatKy_ViPham!E:E, "12_Van_B", NhatKy_ViPham!F:F, B13)</f>
        <v>0</v>
      </c>
      <c r="R13" s="7">
        <f>100 + SUMIFS(NhatKy_ViPham!J:J, NhatKy_ViPham!E:E, "12_Van_B", NhatKy_ViPham!F:F, B13, NhatKy_ViPham!C:C, "T1") - SUMIFS(NhatKy_ViPham!K:K, NhatKy_ViPham!E:E, "12_Van_B", NhatKy_ViPham!F:F, B13, NhatKy_ViPham!C:C, "T1")</f>
        <v>100</v>
      </c>
      <c r="S13" s="7">
        <f>100 + SUMIFS(NhatKy_ViPham!J:J, NhatKy_ViPham!E:E, "12_Van_B", NhatKy_ViPham!F:F, B13, NhatKy_ViPham!C:C, "T2") - SUMIFS(NhatKy_ViPham!K:K, NhatKy_ViPham!E:E, "12_Van_B", NhatKy_ViPham!F:F, B13, NhatKy_ViPham!C:C, "T2")</f>
        <v>100</v>
      </c>
      <c r="T13" s="7">
        <f>100 + SUMIFS(NhatKy_ViPham!J:J, NhatKy_ViPham!E:E, "12_Van_B", NhatKy_ViPham!F:F, B13, NhatKy_ViPham!C:C, "T3") - SUMIFS(NhatKy_ViPham!K:K, NhatKy_ViPham!E:E, "12_Van_B", NhatKy_ViPham!F:F, B13, NhatKy_ViPham!C:C, "T3")</f>
        <v>100</v>
      </c>
      <c r="U13" s="7">
        <f>100 + SUMIFS(NhatKy_ViPham!J:J, NhatKy_ViPham!E:E, "12_Van_B", NhatKy_ViPham!F:F, B13, NhatKy_ViPham!C:C, "T4") - SUMIFS(NhatKy_ViPham!K:K, NhatKy_ViPham!E:E, "12_Van_B", NhatKy_ViPham!F:F, B13, NhatKy_ViPham!C:C, "T4")</f>
        <v>100</v>
      </c>
      <c r="V13" s="7">
        <f>100 + SUMIFS(NhatKy_ViPham!J:J, NhatKy_ViPham!E:E, "12_Van_B", NhatKy_ViPham!F:F, B13, NhatKy_ViPham!C:C, "T5") - SUMIFS(NhatKy_ViPham!K:K, NhatKy_ViPham!E:E, "12_Van_B", NhatKy_ViPham!F:F, B13, NhatKy_ViPham!C:C, "T5")</f>
        <v>100</v>
      </c>
      <c r="W13" s="7">
        <f>100 + SUMIFS(NhatKy_ViPham!J:J, NhatKy_ViPham!E:E, "12_Van_B", NhatKy_ViPham!F:F, B13, NhatKy_ViPham!C:C, "T6") - SUMIFS(NhatKy_ViPham!K:K, NhatKy_ViPham!E:E, "12_Van_B", NhatKy_ViPham!F:F, B13, NhatKy_ViPham!C:C, "T6")</f>
        <v>100</v>
      </c>
      <c r="X13" s="7">
        <f>100 + SUMIFS(NhatKy_ViPham!J:J, NhatKy_ViPham!E:E, "12_Van_B", NhatKy_ViPham!F:F, B13, NhatKy_ViPham!C:C, "T7") - SUMIFS(NhatKy_ViPham!K:K, NhatKy_ViPham!E:E, "12_Van_B", NhatKy_ViPham!F:F, B13, NhatKy_ViPham!C:C, "T7")</f>
        <v>100</v>
      </c>
      <c r="Y13" s="7">
        <f>100 + SUMIFS(NhatKy_ViPham!J:J, NhatKy_ViPham!E:E, "12_Van_B", NhatKy_ViPham!F:F, B13, NhatKy_ViPham!C:C, "T8") - SUMIFS(NhatKy_ViPham!K:K, NhatKy_ViPham!E:E, "12_Van_B", NhatKy_ViPham!F:F, B13, NhatKy_ViPham!C:C, "T8")</f>
        <v>100</v>
      </c>
      <c r="Z13" s="7">
        <f>100 + SUMIFS(NhatKy_ViPham!J:J, NhatKy_ViPham!E:E, "12_Van_B", NhatKy_ViPham!F:F, B13, NhatKy_ViPham!C:C, "T9") - SUMIFS(NhatKy_ViPham!K:K, NhatKy_ViPham!E:E, "12_Van_B", NhatKy_ViPham!F:F, B13, NhatKy_ViPham!C:C, "T9")</f>
        <v>100</v>
      </c>
      <c r="AA13" s="7">
        <f>100 + SUMIFS(NhatKy_ViPham!J:J, NhatKy_ViPham!E:E, "12_Van_B", NhatKy_ViPham!F:F, B13, NhatKy_ViPham!C:C, "T10") - SUMIFS(NhatKy_ViPham!K:K, NhatKy_ViPham!E:E, "12_Van_B", NhatKy_ViPham!F:F, B13, NhatKy_ViPham!C:C, "T10")</f>
        <v>100</v>
      </c>
      <c r="AB13" s="7">
        <f>100 + SUMIFS(NhatKy_ViPham!J:J, NhatKy_ViPham!E:E, "12_Van_B", NhatKy_ViPham!F:F, B13, NhatKy_ViPham!C:C, "T11") - SUMIFS(NhatKy_ViPham!K:K, NhatKy_ViPham!E:E, "12_Van_B", NhatKy_ViPham!F:F, B13, NhatKy_ViPham!C:C, "T11")</f>
        <v>100</v>
      </c>
      <c r="AC13" s="7">
        <f>100 + SUMIFS(NhatKy_ViPham!J:J, NhatKy_ViPham!E:E, "12_Van_B", NhatKy_ViPham!F:F, B13, NhatKy_ViPham!C:C, "T12") - SUMIFS(NhatKy_ViPham!K:K, NhatKy_ViPham!E:E, "12_Van_B", NhatKy_ViPham!F:F, B13, NhatKy_ViPham!C:C, "T12")</f>
        <v>100</v>
      </c>
      <c r="AD13" s="7">
        <f>100 + SUMIFS(NhatKy_ViPham!J:J, NhatKy_ViPham!E:E, "12_Van_B", NhatKy_ViPham!F:F, B13, NhatKy_ViPham!C:C, "T13") - SUMIFS(NhatKy_ViPham!K:K, NhatKy_ViPham!E:E, "12_Van_B", NhatKy_ViPham!F:F, B13, NhatKy_ViPham!C:C, "T13")</f>
        <v>100</v>
      </c>
      <c r="AE13" s="7">
        <f>100 + SUMIFS(NhatKy_ViPham!J:J, NhatKy_ViPham!E:E, "12_Van_B", NhatKy_ViPham!F:F, B13, NhatKy_ViPham!C:C, "T14") - SUMIFS(NhatKy_ViPham!K:K, NhatKy_ViPham!E:E, "12_Van_B", NhatKy_ViPham!F:F, B13, NhatKy_ViPham!C:C, "T14")</f>
        <v>100</v>
      </c>
      <c r="AF13" s="7">
        <f>100 + SUMIFS(NhatKy_ViPham!J:J, NhatKy_ViPham!E:E, "12_Van_B", NhatKy_ViPham!F:F, B13, NhatKy_ViPham!C:C, "T15") - SUMIFS(NhatKy_ViPham!K:K, NhatKy_ViPham!E:E, "12_Van_B", NhatKy_ViPham!F:F, B13, NhatKy_ViPham!C:C, "T15")</f>
        <v>100</v>
      </c>
      <c r="AG13" s="7">
        <f>100 + SUMIFS(NhatKy_ViPham!J:J, NhatKy_ViPham!E:E, "12_Van_B", NhatKy_ViPham!F:F, B13, NhatKy_ViPham!C:C, "T16") - SUMIFS(NhatKy_ViPham!K:K, NhatKy_ViPham!E:E, "12_Van_B", NhatKy_ViPham!F:F, B13, NhatKy_ViPham!C:C, "T16")</f>
        <v>100</v>
      </c>
      <c r="AH13" s="7">
        <f>100 + SUMIFS(NhatKy_ViPham!J:J, NhatKy_ViPham!E:E, "12_Van_B", NhatKy_ViPham!F:F, B13, NhatKy_ViPham!C:C, "T17") - SUMIFS(NhatKy_ViPham!K:K, NhatKy_ViPham!E:E, "12_Van_B", NhatKy_ViPham!F:F, B13, NhatKy_ViPham!C:C, "T17")</f>
        <v>100</v>
      </c>
      <c r="AI13" s="7">
        <f>100 + SUMIFS(NhatKy_ViPham!J:J, NhatKy_ViPham!E:E, "12_Van_B", NhatKy_ViPham!F:F, B13, NhatKy_ViPham!C:C, "T18") - SUMIFS(NhatKy_ViPham!K:K, NhatKy_ViPham!E:E, "12_Van_B", NhatKy_ViPham!F:F, B13, NhatKy_ViPham!C:C, "T18")</f>
        <v>100</v>
      </c>
      <c r="AJ13" s="7">
        <f>100 + SUMIFS(NhatKy_ViPham!J:J, NhatKy_ViPham!E:E, "12_Van_B", NhatKy_ViPham!F:F, B13, NhatKy_ViPham!C:C, "T19") - SUMIFS(NhatKy_ViPham!K:K, NhatKy_ViPham!E:E, "12_Van_B", NhatKy_ViPham!F:F, B13, NhatKy_ViPham!C:C, "T19")</f>
        <v>100</v>
      </c>
      <c r="AK13" s="7">
        <f>100 + SUMIFS(NhatKy_ViPham!J:J, NhatKy_ViPham!E:E, "12_Van_B", NhatKy_ViPham!F:F, B13, NhatKy_ViPham!C:C, "T20") - SUMIFS(NhatKy_ViPham!K:K, NhatKy_ViPham!E:E, "12_Van_B", NhatKy_ViPham!F:F, B13, NhatKy_ViPham!C:C, "T20")</f>
        <v>100</v>
      </c>
      <c r="AL13" s="7">
        <f>100 + SUMIFS(NhatKy_ViPham!J:J, NhatKy_ViPham!E:E, "12_Van_B", NhatKy_ViPham!F:F, B13, NhatKy_ViPham!C:C, "T21") - SUMIFS(NhatKy_ViPham!K:K, NhatKy_ViPham!E:E, "12_Van_B", NhatKy_ViPham!F:F, B13, NhatKy_ViPham!C:C, "T21")</f>
        <v>100</v>
      </c>
      <c r="AM13" s="7">
        <f>100 + SUMIFS(NhatKy_ViPham!J:J, NhatKy_ViPham!E:E, "12_Van_B", NhatKy_ViPham!F:F, B13, NhatKy_ViPham!C:C, "T22") - SUMIFS(NhatKy_ViPham!K:K, NhatKy_ViPham!E:E, "12_Van_B", NhatKy_ViPham!F:F, B13, NhatKy_ViPham!C:C, "T22")</f>
        <v>100</v>
      </c>
      <c r="AN13" s="7">
        <f>100 + SUMIFS(NhatKy_ViPham!J:J, NhatKy_ViPham!E:E, "12_Van_B", NhatKy_ViPham!F:F, B13, NhatKy_ViPham!C:C, "T23") - SUMIFS(NhatKy_ViPham!K:K, NhatKy_ViPham!E:E, "12_Van_B", NhatKy_ViPham!F:F, B13, NhatKy_ViPham!C:C, "T23")</f>
        <v>100</v>
      </c>
      <c r="AO13" s="7">
        <f>100 + SUMIFS(NhatKy_ViPham!J:J, NhatKy_ViPham!E:E, "12_Van_B", NhatKy_ViPham!F:F, B13, NhatKy_ViPham!C:C, "T24") - SUMIFS(NhatKy_ViPham!K:K, NhatKy_ViPham!E:E, "12_Van_B", NhatKy_ViPham!F:F, B13, NhatKy_ViPham!C:C, "T24")</f>
        <v>100</v>
      </c>
      <c r="AP13" s="7">
        <f>100 + SUMIFS(NhatKy_ViPham!J:J, NhatKy_ViPham!E:E, "12_Van_B", NhatKy_ViPham!F:F, B13, NhatKy_ViPham!C:C, "T25") - SUMIFS(NhatKy_ViPham!K:K, NhatKy_ViPham!E:E, "12_Van_B", NhatKy_ViPham!F:F, B13, NhatKy_ViPham!C:C, "T25")</f>
        <v>100</v>
      </c>
      <c r="AQ13" s="7">
        <f>100 + SUMIFS(NhatKy_ViPham!J:J, NhatKy_ViPham!E:E, "12_Van_B", NhatKy_ViPham!F:F, B13, NhatKy_ViPham!C:C, "T26") - SUMIFS(NhatKy_ViPham!K:K, NhatKy_ViPham!E:E, "12_Van_B", NhatKy_ViPham!F:F, B13, NhatKy_ViPham!C:C, "T26")</f>
        <v>100</v>
      </c>
      <c r="AR13" s="7">
        <f>100 + SUMIFS(NhatKy_ViPham!J:J, NhatKy_ViPham!E:E, "12_Van_B", NhatKy_ViPham!F:F, B13, NhatKy_ViPham!C:C, "T27") - SUMIFS(NhatKy_ViPham!K:K, NhatKy_ViPham!E:E, "12_Van_B", NhatKy_ViPham!F:F, B13, NhatKy_ViPham!C:C, "T27")</f>
        <v>100</v>
      </c>
      <c r="AS13" s="7">
        <f>100 + SUMIFS(NhatKy_ViPham!J:J, NhatKy_ViPham!E:E, "12_Van_B", NhatKy_ViPham!F:F, B13, NhatKy_ViPham!C:C, "T28") - SUMIFS(NhatKy_ViPham!K:K, NhatKy_ViPham!E:E, "12_Van_B", NhatKy_ViPham!F:F, B13, NhatKy_ViPham!C:C, "T28")</f>
        <v>100</v>
      </c>
      <c r="AT13" s="7">
        <f>100 + SUMIFS(NhatKy_ViPham!J:J, NhatKy_ViPham!E:E, "12_Van_B", NhatKy_ViPham!F:F, B13, NhatKy_ViPham!C:C, "T29") - SUMIFS(NhatKy_ViPham!K:K, NhatKy_ViPham!E:E, "12_Van_B", NhatKy_ViPham!F:F, B13, NhatKy_ViPham!C:C, "T29")</f>
        <v>100</v>
      </c>
      <c r="AU13" s="7">
        <f>100 + SUMIFS(NhatKy_ViPham!J:J, NhatKy_ViPham!E:E, "12_Van_B", NhatKy_ViPham!F:F, B13, NhatKy_ViPham!C:C, "T30") - SUMIFS(NhatKy_ViPham!K:K, NhatKy_ViPham!E:E, "12_Van_B", NhatKy_ViPham!F:F, B13, NhatKy_ViPham!C:C, "T30")</f>
        <v>100</v>
      </c>
      <c r="AV13" s="7">
        <f>100 + SUMIFS(NhatKy_ViPham!J:J, NhatKy_ViPham!E:E, "12_Van_B", NhatKy_ViPham!F:F, B13, NhatKy_ViPham!C:C, "T31") - SUMIFS(NhatKy_ViPham!K:K, NhatKy_ViPham!E:E, "12_Van_B", NhatKy_ViPham!F:F, B13, NhatKy_ViPham!C:C, "T31")</f>
        <v>100</v>
      </c>
      <c r="AW13" s="7">
        <f>100 + SUMIFS(NhatKy_ViPham!J:J, NhatKy_ViPham!E:E, "12_Van_B", NhatKy_ViPham!F:F, B13, NhatKy_ViPham!C:C, "T32") - SUMIFS(NhatKy_ViPham!K:K, NhatKy_ViPham!E:E, "12_Van_B", NhatKy_ViPham!F:F, B13, NhatKy_ViPham!C:C, "T32")</f>
        <v>100</v>
      </c>
      <c r="AX13" s="7">
        <f>100 + SUMIFS(NhatKy_ViPham!J:J, NhatKy_ViPham!E:E, "12_Van_B", NhatKy_ViPham!F:F, B13, NhatKy_ViPham!C:C, "T33") - SUMIFS(NhatKy_ViPham!K:K, NhatKy_ViPham!E:E, "12_Van_B", NhatKy_ViPham!F:F, B13, NhatKy_ViPham!C:C, "T33")</f>
        <v>100</v>
      </c>
      <c r="AY13" s="7">
        <f>100 + SUMIFS(NhatKy_ViPham!J:J, NhatKy_ViPham!E:E, "12_Van_B", NhatKy_ViPham!F:F, B13, NhatKy_ViPham!C:C, "T34") - SUMIFS(NhatKy_ViPham!K:K, NhatKy_ViPham!E:E, "12_Van_B", NhatKy_ViPham!F:F, B13, NhatKy_ViPham!C:C, "T34")</f>
        <v>100</v>
      </c>
      <c r="AZ13" s="7">
        <f>100 + SUMIFS(NhatKy_ViPham!J:J, NhatKy_ViPham!E:E, "12_Van_B", NhatKy_ViPham!F:F, B13, NhatKy_ViPham!C:C, "T35") - SUMIFS(NhatKy_ViPham!K:K, NhatKy_ViPham!E:E, "12_Van_B", NhatKy_ViPham!F:F, B13, NhatKy_ViPham!C:C, "T35")</f>
        <v>100</v>
      </c>
      <c r="BA13" s="12">
        <f t="shared" si="0"/>
        <v>100</v>
      </c>
      <c r="BB13" s="11" t="s">
        <v>430</v>
      </c>
      <c r="BC13" s="14" t="str">
        <f t="shared" si="1"/>
        <v>Tốt</v>
      </c>
      <c r="BD13" s="10" t="str">
        <f t="shared" si="2"/>
        <v>🟢 BÌNH THƯỜNG</v>
      </c>
    </row>
    <row r="14" spans="1:56" x14ac:dyDescent="0.25">
      <c r="A14" s="5">
        <v>6</v>
      </c>
      <c r="B14" s="15" t="s">
        <v>2762</v>
      </c>
      <c r="C14" s="5" t="s">
        <v>2763</v>
      </c>
      <c r="D14" s="5" t="s">
        <v>429</v>
      </c>
      <c r="E14" s="11" t="s">
        <v>430</v>
      </c>
      <c r="F14" s="6">
        <f>SUMIFS(NhatKy_ViPham!K:K, NhatKy_ViPham!E:E, "12_Van_B", NhatKy_ViPham!F:F, B14, NhatKy_ViPham!H:H, "L01")</f>
        <v>0</v>
      </c>
      <c r="G14" s="6">
        <f>SUMIFS(NhatKy_ViPham!K:K, NhatKy_ViPham!E:E, "12_Van_B", NhatKy_ViPham!F:F, B14, NhatKy_ViPham!H:H, "L02")</f>
        <v>0</v>
      </c>
      <c r="H14" s="6">
        <f>SUMIFS(NhatKy_ViPham!K:K, NhatKy_ViPham!E:E, "12_Van_B", NhatKy_ViPham!F:F, B14, NhatKy_ViPham!H:H, "L03")</f>
        <v>0</v>
      </c>
      <c r="I14" s="6">
        <f>SUMIFS(NhatKy_ViPham!K:K, NhatKy_ViPham!E:E, "12_Van_B", NhatKy_ViPham!F:F, B14, NhatKy_ViPham!H:H, "L04")</f>
        <v>0</v>
      </c>
      <c r="J14" s="6">
        <f>SUMIFS(NhatKy_ViPham!K:K, NhatKy_ViPham!E:E, "12_Van_B", NhatKy_ViPham!F:F, B14, NhatKy_ViPham!H:H, "L05")</f>
        <v>0</v>
      </c>
      <c r="K14" s="6">
        <f>SUMIFS(NhatKy_ViPham!K:K, NhatKy_ViPham!E:E, "12_Van_B", NhatKy_ViPham!F:F, B14, NhatKy_ViPham!H:H, "L06")</f>
        <v>0</v>
      </c>
      <c r="L14" s="6">
        <f>SUMIFS(NhatKy_ViPham!K:K, NhatKy_ViPham!E:E, "12_Van_B", NhatKy_ViPham!F:F, B14, NhatKy_ViPham!H:H, "L07")</f>
        <v>0</v>
      </c>
      <c r="M14" s="6">
        <f>SUMIFS(NhatKy_ViPham!K:K, NhatKy_ViPham!E:E, "12_Van_B", NhatKy_ViPham!F:F, B14, NhatKy_ViPham!H:H, "L08")</f>
        <v>0</v>
      </c>
      <c r="N14" s="6">
        <f>SUMIFS(NhatKy_ViPham!K:K, NhatKy_ViPham!E:E, "12_Van_B", NhatKy_ViPham!F:F, B14, NhatKy_ViPham!H:H, "L09")</f>
        <v>0</v>
      </c>
      <c r="O14" s="6">
        <f>SUMIFS(NhatKy_ViPham!K:K, NhatKy_ViPham!E:E, "12_Van_B", NhatKy_ViPham!F:F, B14, NhatKy_ViPham!H:H, "L10")</f>
        <v>0</v>
      </c>
      <c r="P14" s="12">
        <f>SUMIFS(NhatKy_ViPham!J:J, NhatKy_ViPham!E:E, "12_Van_B", NhatKy_ViPham!F:F, B14)</f>
        <v>0</v>
      </c>
      <c r="Q14" s="13">
        <f>SUMIFS(NhatKy_ViPham!K:K, NhatKy_ViPham!E:E, "12_Van_B", NhatKy_ViPham!F:F, B14)</f>
        <v>0</v>
      </c>
      <c r="R14" s="6">
        <f>100 + SUMIFS(NhatKy_ViPham!J:J, NhatKy_ViPham!E:E, "12_Van_B", NhatKy_ViPham!F:F, B14, NhatKy_ViPham!C:C, "T1") - SUMIFS(NhatKy_ViPham!K:K, NhatKy_ViPham!E:E, "12_Van_B", NhatKy_ViPham!F:F, B14, NhatKy_ViPham!C:C, "T1")</f>
        <v>100</v>
      </c>
      <c r="S14" s="6">
        <f>100 + SUMIFS(NhatKy_ViPham!J:J, NhatKy_ViPham!E:E, "12_Van_B", NhatKy_ViPham!F:F, B14, NhatKy_ViPham!C:C, "T2") - SUMIFS(NhatKy_ViPham!K:K, NhatKy_ViPham!E:E, "12_Van_B", NhatKy_ViPham!F:F, B14, NhatKy_ViPham!C:C, "T2")</f>
        <v>100</v>
      </c>
      <c r="T14" s="6">
        <f>100 + SUMIFS(NhatKy_ViPham!J:J, NhatKy_ViPham!E:E, "12_Van_B", NhatKy_ViPham!F:F, B14, NhatKy_ViPham!C:C, "T3") - SUMIFS(NhatKy_ViPham!K:K, NhatKy_ViPham!E:E, "12_Van_B", NhatKy_ViPham!F:F, B14, NhatKy_ViPham!C:C, "T3")</f>
        <v>100</v>
      </c>
      <c r="U14" s="6">
        <f>100 + SUMIFS(NhatKy_ViPham!J:J, NhatKy_ViPham!E:E, "12_Van_B", NhatKy_ViPham!F:F, B14, NhatKy_ViPham!C:C, "T4") - SUMIFS(NhatKy_ViPham!K:K, NhatKy_ViPham!E:E, "12_Van_B", NhatKy_ViPham!F:F, B14, NhatKy_ViPham!C:C, "T4")</f>
        <v>100</v>
      </c>
      <c r="V14" s="6">
        <f>100 + SUMIFS(NhatKy_ViPham!J:J, NhatKy_ViPham!E:E, "12_Van_B", NhatKy_ViPham!F:F, B14, NhatKy_ViPham!C:C, "T5") - SUMIFS(NhatKy_ViPham!K:K, NhatKy_ViPham!E:E, "12_Van_B", NhatKy_ViPham!F:F, B14, NhatKy_ViPham!C:C, "T5")</f>
        <v>100</v>
      </c>
      <c r="W14" s="6">
        <f>100 + SUMIFS(NhatKy_ViPham!J:J, NhatKy_ViPham!E:E, "12_Van_B", NhatKy_ViPham!F:F, B14, NhatKy_ViPham!C:C, "T6") - SUMIFS(NhatKy_ViPham!K:K, NhatKy_ViPham!E:E, "12_Van_B", NhatKy_ViPham!F:F, B14, NhatKy_ViPham!C:C, "T6")</f>
        <v>100</v>
      </c>
      <c r="X14" s="6">
        <f>100 + SUMIFS(NhatKy_ViPham!J:J, NhatKy_ViPham!E:E, "12_Van_B", NhatKy_ViPham!F:F, B14, NhatKy_ViPham!C:C, "T7") - SUMIFS(NhatKy_ViPham!K:K, NhatKy_ViPham!E:E, "12_Van_B", NhatKy_ViPham!F:F, B14, NhatKy_ViPham!C:C, "T7")</f>
        <v>100</v>
      </c>
      <c r="Y14" s="6">
        <f>100 + SUMIFS(NhatKy_ViPham!J:J, NhatKy_ViPham!E:E, "12_Van_B", NhatKy_ViPham!F:F, B14, NhatKy_ViPham!C:C, "T8") - SUMIFS(NhatKy_ViPham!K:K, NhatKy_ViPham!E:E, "12_Van_B", NhatKy_ViPham!F:F, B14, NhatKy_ViPham!C:C, "T8")</f>
        <v>100</v>
      </c>
      <c r="Z14" s="6">
        <f>100 + SUMIFS(NhatKy_ViPham!J:J, NhatKy_ViPham!E:E, "12_Van_B", NhatKy_ViPham!F:F, B14, NhatKy_ViPham!C:C, "T9") - SUMIFS(NhatKy_ViPham!K:K, NhatKy_ViPham!E:E, "12_Van_B", NhatKy_ViPham!F:F, B14, NhatKy_ViPham!C:C, "T9")</f>
        <v>100</v>
      </c>
      <c r="AA14" s="6">
        <f>100 + SUMIFS(NhatKy_ViPham!J:J, NhatKy_ViPham!E:E, "12_Van_B", NhatKy_ViPham!F:F, B14, NhatKy_ViPham!C:C, "T10") - SUMIFS(NhatKy_ViPham!K:K, NhatKy_ViPham!E:E, "12_Van_B", NhatKy_ViPham!F:F, B14, NhatKy_ViPham!C:C, "T10")</f>
        <v>100</v>
      </c>
      <c r="AB14" s="6">
        <f>100 + SUMIFS(NhatKy_ViPham!J:J, NhatKy_ViPham!E:E, "12_Van_B", NhatKy_ViPham!F:F, B14, NhatKy_ViPham!C:C, "T11") - SUMIFS(NhatKy_ViPham!K:K, NhatKy_ViPham!E:E, "12_Van_B", NhatKy_ViPham!F:F, B14, NhatKy_ViPham!C:C, "T11")</f>
        <v>100</v>
      </c>
      <c r="AC14" s="6">
        <f>100 + SUMIFS(NhatKy_ViPham!J:J, NhatKy_ViPham!E:E, "12_Van_B", NhatKy_ViPham!F:F, B14, NhatKy_ViPham!C:C, "T12") - SUMIFS(NhatKy_ViPham!K:K, NhatKy_ViPham!E:E, "12_Van_B", NhatKy_ViPham!F:F, B14, NhatKy_ViPham!C:C, "T12")</f>
        <v>100</v>
      </c>
      <c r="AD14" s="6">
        <f>100 + SUMIFS(NhatKy_ViPham!J:J, NhatKy_ViPham!E:E, "12_Van_B", NhatKy_ViPham!F:F, B14, NhatKy_ViPham!C:C, "T13") - SUMIFS(NhatKy_ViPham!K:K, NhatKy_ViPham!E:E, "12_Van_B", NhatKy_ViPham!F:F, B14, NhatKy_ViPham!C:C, "T13")</f>
        <v>100</v>
      </c>
      <c r="AE14" s="6">
        <f>100 + SUMIFS(NhatKy_ViPham!J:J, NhatKy_ViPham!E:E, "12_Van_B", NhatKy_ViPham!F:F, B14, NhatKy_ViPham!C:C, "T14") - SUMIFS(NhatKy_ViPham!K:K, NhatKy_ViPham!E:E, "12_Van_B", NhatKy_ViPham!F:F, B14, NhatKy_ViPham!C:C, "T14")</f>
        <v>100</v>
      </c>
      <c r="AF14" s="6">
        <f>100 + SUMIFS(NhatKy_ViPham!J:J, NhatKy_ViPham!E:E, "12_Van_B", NhatKy_ViPham!F:F, B14, NhatKy_ViPham!C:C, "T15") - SUMIFS(NhatKy_ViPham!K:K, NhatKy_ViPham!E:E, "12_Van_B", NhatKy_ViPham!F:F, B14, NhatKy_ViPham!C:C, "T15")</f>
        <v>100</v>
      </c>
      <c r="AG14" s="6">
        <f>100 + SUMIFS(NhatKy_ViPham!J:J, NhatKy_ViPham!E:E, "12_Van_B", NhatKy_ViPham!F:F, B14, NhatKy_ViPham!C:C, "T16") - SUMIFS(NhatKy_ViPham!K:K, NhatKy_ViPham!E:E, "12_Van_B", NhatKy_ViPham!F:F, B14, NhatKy_ViPham!C:C, "T16")</f>
        <v>100</v>
      </c>
      <c r="AH14" s="6">
        <f>100 + SUMIFS(NhatKy_ViPham!J:J, NhatKy_ViPham!E:E, "12_Van_B", NhatKy_ViPham!F:F, B14, NhatKy_ViPham!C:C, "T17") - SUMIFS(NhatKy_ViPham!K:K, NhatKy_ViPham!E:E, "12_Van_B", NhatKy_ViPham!F:F, B14, NhatKy_ViPham!C:C, "T17")</f>
        <v>100</v>
      </c>
      <c r="AI14" s="6">
        <f>100 + SUMIFS(NhatKy_ViPham!J:J, NhatKy_ViPham!E:E, "12_Van_B", NhatKy_ViPham!F:F, B14, NhatKy_ViPham!C:C, "T18") - SUMIFS(NhatKy_ViPham!K:K, NhatKy_ViPham!E:E, "12_Van_B", NhatKy_ViPham!F:F, B14, NhatKy_ViPham!C:C, "T18")</f>
        <v>100</v>
      </c>
      <c r="AJ14" s="6">
        <f>100 + SUMIFS(NhatKy_ViPham!J:J, NhatKy_ViPham!E:E, "12_Van_B", NhatKy_ViPham!F:F, B14, NhatKy_ViPham!C:C, "T19") - SUMIFS(NhatKy_ViPham!K:K, NhatKy_ViPham!E:E, "12_Van_B", NhatKy_ViPham!F:F, B14, NhatKy_ViPham!C:C, "T19")</f>
        <v>100</v>
      </c>
      <c r="AK14" s="6">
        <f>100 + SUMIFS(NhatKy_ViPham!J:J, NhatKy_ViPham!E:E, "12_Van_B", NhatKy_ViPham!F:F, B14, NhatKy_ViPham!C:C, "T20") - SUMIFS(NhatKy_ViPham!K:K, NhatKy_ViPham!E:E, "12_Van_B", NhatKy_ViPham!F:F, B14, NhatKy_ViPham!C:C, "T20")</f>
        <v>100</v>
      </c>
      <c r="AL14" s="6">
        <f>100 + SUMIFS(NhatKy_ViPham!J:J, NhatKy_ViPham!E:E, "12_Van_B", NhatKy_ViPham!F:F, B14, NhatKy_ViPham!C:C, "T21") - SUMIFS(NhatKy_ViPham!K:K, NhatKy_ViPham!E:E, "12_Van_B", NhatKy_ViPham!F:F, B14, NhatKy_ViPham!C:C, "T21")</f>
        <v>100</v>
      </c>
      <c r="AM14" s="6">
        <f>100 + SUMIFS(NhatKy_ViPham!J:J, NhatKy_ViPham!E:E, "12_Van_B", NhatKy_ViPham!F:F, B14, NhatKy_ViPham!C:C, "T22") - SUMIFS(NhatKy_ViPham!K:K, NhatKy_ViPham!E:E, "12_Van_B", NhatKy_ViPham!F:F, B14, NhatKy_ViPham!C:C, "T22")</f>
        <v>100</v>
      </c>
      <c r="AN14" s="6">
        <f>100 + SUMIFS(NhatKy_ViPham!J:J, NhatKy_ViPham!E:E, "12_Van_B", NhatKy_ViPham!F:F, B14, NhatKy_ViPham!C:C, "T23") - SUMIFS(NhatKy_ViPham!K:K, NhatKy_ViPham!E:E, "12_Van_B", NhatKy_ViPham!F:F, B14, NhatKy_ViPham!C:C, "T23")</f>
        <v>100</v>
      </c>
      <c r="AO14" s="6">
        <f>100 + SUMIFS(NhatKy_ViPham!J:J, NhatKy_ViPham!E:E, "12_Van_B", NhatKy_ViPham!F:F, B14, NhatKy_ViPham!C:C, "T24") - SUMIFS(NhatKy_ViPham!K:K, NhatKy_ViPham!E:E, "12_Van_B", NhatKy_ViPham!F:F, B14, NhatKy_ViPham!C:C, "T24")</f>
        <v>100</v>
      </c>
      <c r="AP14" s="6">
        <f>100 + SUMIFS(NhatKy_ViPham!J:J, NhatKy_ViPham!E:E, "12_Van_B", NhatKy_ViPham!F:F, B14, NhatKy_ViPham!C:C, "T25") - SUMIFS(NhatKy_ViPham!K:K, NhatKy_ViPham!E:E, "12_Van_B", NhatKy_ViPham!F:F, B14, NhatKy_ViPham!C:C, "T25")</f>
        <v>100</v>
      </c>
      <c r="AQ14" s="6">
        <f>100 + SUMIFS(NhatKy_ViPham!J:J, NhatKy_ViPham!E:E, "12_Van_B", NhatKy_ViPham!F:F, B14, NhatKy_ViPham!C:C, "T26") - SUMIFS(NhatKy_ViPham!K:K, NhatKy_ViPham!E:E, "12_Van_B", NhatKy_ViPham!F:F, B14, NhatKy_ViPham!C:C, "T26")</f>
        <v>100</v>
      </c>
      <c r="AR14" s="6">
        <f>100 + SUMIFS(NhatKy_ViPham!J:J, NhatKy_ViPham!E:E, "12_Van_B", NhatKy_ViPham!F:F, B14, NhatKy_ViPham!C:C, "T27") - SUMIFS(NhatKy_ViPham!K:K, NhatKy_ViPham!E:E, "12_Van_B", NhatKy_ViPham!F:F, B14, NhatKy_ViPham!C:C, "T27")</f>
        <v>100</v>
      </c>
      <c r="AS14" s="6">
        <f>100 + SUMIFS(NhatKy_ViPham!J:J, NhatKy_ViPham!E:E, "12_Van_B", NhatKy_ViPham!F:F, B14, NhatKy_ViPham!C:C, "T28") - SUMIFS(NhatKy_ViPham!K:K, NhatKy_ViPham!E:E, "12_Van_B", NhatKy_ViPham!F:F, B14, NhatKy_ViPham!C:C, "T28")</f>
        <v>100</v>
      </c>
      <c r="AT14" s="6">
        <f>100 + SUMIFS(NhatKy_ViPham!J:J, NhatKy_ViPham!E:E, "12_Van_B", NhatKy_ViPham!F:F, B14, NhatKy_ViPham!C:C, "T29") - SUMIFS(NhatKy_ViPham!K:K, NhatKy_ViPham!E:E, "12_Van_B", NhatKy_ViPham!F:F, B14, NhatKy_ViPham!C:C, "T29")</f>
        <v>100</v>
      </c>
      <c r="AU14" s="6">
        <f>100 + SUMIFS(NhatKy_ViPham!J:J, NhatKy_ViPham!E:E, "12_Van_B", NhatKy_ViPham!F:F, B14, NhatKy_ViPham!C:C, "T30") - SUMIFS(NhatKy_ViPham!K:K, NhatKy_ViPham!E:E, "12_Van_B", NhatKy_ViPham!F:F, B14, NhatKy_ViPham!C:C, "T30")</f>
        <v>100</v>
      </c>
      <c r="AV14" s="6">
        <f>100 + SUMIFS(NhatKy_ViPham!J:J, NhatKy_ViPham!E:E, "12_Van_B", NhatKy_ViPham!F:F, B14, NhatKy_ViPham!C:C, "T31") - SUMIFS(NhatKy_ViPham!K:K, NhatKy_ViPham!E:E, "12_Van_B", NhatKy_ViPham!F:F, B14, NhatKy_ViPham!C:C, "T31")</f>
        <v>100</v>
      </c>
      <c r="AW14" s="6">
        <f>100 + SUMIFS(NhatKy_ViPham!J:J, NhatKy_ViPham!E:E, "12_Van_B", NhatKy_ViPham!F:F, B14, NhatKy_ViPham!C:C, "T32") - SUMIFS(NhatKy_ViPham!K:K, NhatKy_ViPham!E:E, "12_Van_B", NhatKy_ViPham!F:F, B14, NhatKy_ViPham!C:C, "T32")</f>
        <v>100</v>
      </c>
      <c r="AX14" s="6">
        <f>100 + SUMIFS(NhatKy_ViPham!J:J, NhatKy_ViPham!E:E, "12_Van_B", NhatKy_ViPham!F:F, B14, NhatKy_ViPham!C:C, "T33") - SUMIFS(NhatKy_ViPham!K:K, NhatKy_ViPham!E:E, "12_Van_B", NhatKy_ViPham!F:F, B14, NhatKy_ViPham!C:C, "T33")</f>
        <v>100</v>
      </c>
      <c r="AY14" s="6">
        <f>100 + SUMIFS(NhatKy_ViPham!J:J, NhatKy_ViPham!E:E, "12_Van_B", NhatKy_ViPham!F:F, B14, NhatKy_ViPham!C:C, "T34") - SUMIFS(NhatKy_ViPham!K:K, NhatKy_ViPham!E:E, "12_Van_B", NhatKy_ViPham!F:F, B14, NhatKy_ViPham!C:C, "T34")</f>
        <v>100</v>
      </c>
      <c r="AZ14" s="6">
        <f>100 + SUMIFS(NhatKy_ViPham!J:J, NhatKy_ViPham!E:E, "12_Van_B", NhatKy_ViPham!F:F, B14, NhatKy_ViPham!C:C, "T35") - SUMIFS(NhatKy_ViPham!K:K, NhatKy_ViPham!E:E, "12_Van_B", NhatKy_ViPham!F:F, B14, NhatKy_ViPham!C:C, "T35")</f>
        <v>100</v>
      </c>
      <c r="BA14" s="12">
        <f t="shared" si="0"/>
        <v>100</v>
      </c>
      <c r="BB14" s="11" t="s">
        <v>430</v>
      </c>
      <c r="BC14" s="16" t="str">
        <f t="shared" si="1"/>
        <v>Tốt</v>
      </c>
      <c r="BD14" s="15" t="str">
        <f t="shared" si="2"/>
        <v>🟢 BÌNH THƯỜNG</v>
      </c>
    </row>
    <row r="15" spans="1:56" x14ac:dyDescent="0.25">
      <c r="A15" s="4">
        <v>7</v>
      </c>
      <c r="B15" s="10" t="s">
        <v>2764</v>
      </c>
      <c r="C15" s="4" t="s">
        <v>2279</v>
      </c>
      <c r="D15" s="4" t="s">
        <v>429</v>
      </c>
      <c r="E15" s="11" t="s">
        <v>430</v>
      </c>
      <c r="F15" s="7">
        <f>SUMIFS(NhatKy_ViPham!K:K, NhatKy_ViPham!E:E, "12_Van_B", NhatKy_ViPham!F:F, B15, NhatKy_ViPham!H:H, "L01")</f>
        <v>0</v>
      </c>
      <c r="G15" s="7">
        <f>SUMIFS(NhatKy_ViPham!K:K, NhatKy_ViPham!E:E, "12_Van_B", NhatKy_ViPham!F:F, B15, NhatKy_ViPham!H:H, "L02")</f>
        <v>0</v>
      </c>
      <c r="H15" s="7">
        <f>SUMIFS(NhatKy_ViPham!K:K, NhatKy_ViPham!E:E, "12_Van_B", NhatKy_ViPham!F:F, B15, NhatKy_ViPham!H:H, "L03")</f>
        <v>0</v>
      </c>
      <c r="I15" s="7">
        <f>SUMIFS(NhatKy_ViPham!K:K, NhatKy_ViPham!E:E, "12_Van_B", NhatKy_ViPham!F:F, B15, NhatKy_ViPham!H:H, "L04")</f>
        <v>0</v>
      </c>
      <c r="J15" s="7">
        <f>SUMIFS(NhatKy_ViPham!K:K, NhatKy_ViPham!E:E, "12_Van_B", NhatKy_ViPham!F:F, B15, NhatKy_ViPham!H:H, "L05")</f>
        <v>0</v>
      </c>
      <c r="K15" s="7">
        <f>SUMIFS(NhatKy_ViPham!K:K, NhatKy_ViPham!E:E, "12_Van_B", NhatKy_ViPham!F:F, B15, NhatKy_ViPham!H:H, "L06")</f>
        <v>0</v>
      </c>
      <c r="L15" s="7">
        <f>SUMIFS(NhatKy_ViPham!K:K, NhatKy_ViPham!E:E, "12_Van_B", NhatKy_ViPham!F:F, B15, NhatKy_ViPham!H:H, "L07")</f>
        <v>0</v>
      </c>
      <c r="M15" s="7">
        <f>SUMIFS(NhatKy_ViPham!K:K, NhatKy_ViPham!E:E, "12_Van_B", NhatKy_ViPham!F:F, B15, NhatKy_ViPham!H:H, "L08")</f>
        <v>0</v>
      </c>
      <c r="N15" s="7">
        <f>SUMIFS(NhatKy_ViPham!K:K, NhatKy_ViPham!E:E, "12_Van_B", NhatKy_ViPham!F:F, B15, NhatKy_ViPham!H:H, "L09")</f>
        <v>0</v>
      </c>
      <c r="O15" s="7">
        <f>SUMIFS(NhatKy_ViPham!K:K, NhatKy_ViPham!E:E, "12_Van_B", NhatKy_ViPham!F:F, B15, NhatKy_ViPham!H:H, "L10")</f>
        <v>0</v>
      </c>
      <c r="P15" s="12">
        <f>SUMIFS(NhatKy_ViPham!J:J, NhatKy_ViPham!E:E, "12_Van_B", NhatKy_ViPham!F:F, B15)</f>
        <v>0</v>
      </c>
      <c r="Q15" s="13">
        <f>SUMIFS(NhatKy_ViPham!K:K, NhatKy_ViPham!E:E, "12_Van_B", NhatKy_ViPham!F:F, B15)</f>
        <v>0</v>
      </c>
      <c r="R15" s="7">
        <f>100 + SUMIFS(NhatKy_ViPham!J:J, NhatKy_ViPham!E:E, "12_Van_B", NhatKy_ViPham!F:F, B15, NhatKy_ViPham!C:C, "T1") - SUMIFS(NhatKy_ViPham!K:K, NhatKy_ViPham!E:E, "12_Van_B", NhatKy_ViPham!F:F, B15, NhatKy_ViPham!C:C, "T1")</f>
        <v>100</v>
      </c>
      <c r="S15" s="7">
        <f>100 + SUMIFS(NhatKy_ViPham!J:J, NhatKy_ViPham!E:E, "12_Van_B", NhatKy_ViPham!F:F, B15, NhatKy_ViPham!C:C, "T2") - SUMIFS(NhatKy_ViPham!K:K, NhatKy_ViPham!E:E, "12_Van_B", NhatKy_ViPham!F:F, B15, NhatKy_ViPham!C:C, "T2")</f>
        <v>100</v>
      </c>
      <c r="T15" s="7">
        <f>100 + SUMIFS(NhatKy_ViPham!J:J, NhatKy_ViPham!E:E, "12_Van_B", NhatKy_ViPham!F:F, B15, NhatKy_ViPham!C:C, "T3") - SUMIFS(NhatKy_ViPham!K:K, NhatKy_ViPham!E:E, "12_Van_B", NhatKy_ViPham!F:F, B15, NhatKy_ViPham!C:C, "T3")</f>
        <v>100</v>
      </c>
      <c r="U15" s="7">
        <f>100 + SUMIFS(NhatKy_ViPham!J:J, NhatKy_ViPham!E:E, "12_Van_B", NhatKy_ViPham!F:F, B15, NhatKy_ViPham!C:C, "T4") - SUMIFS(NhatKy_ViPham!K:K, NhatKy_ViPham!E:E, "12_Van_B", NhatKy_ViPham!F:F, B15, NhatKy_ViPham!C:C, "T4")</f>
        <v>100</v>
      </c>
      <c r="V15" s="7">
        <f>100 + SUMIFS(NhatKy_ViPham!J:J, NhatKy_ViPham!E:E, "12_Van_B", NhatKy_ViPham!F:F, B15, NhatKy_ViPham!C:C, "T5") - SUMIFS(NhatKy_ViPham!K:K, NhatKy_ViPham!E:E, "12_Van_B", NhatKy_ViPham!F:F, B15, NhatKy_ViPham!C:C, "T5")</f>
        <v>100</v>
      </c>
      <c r="W15" s="7">
        <f>100 + SUMIFS(NhatKy_ViPham!J:J, NhatKy_ViPham!E:E, "12_Van_B", NhatKy_ViPham!F:F, B15, NhatKy_ViPham!C:C, "T6") - SUMIFS(NhatKy_ViPham!K:K, NhatKy_ViPham!E:E, "12_Van_B", NhatKy_ViPham!F:F, B15, NhatKy_ViPham!C:C, "T6")</f>
        <v>100</v>
      </c>
      <c r="X15" s="7">
        <f>100 + SUMIFS(NhatKy_ViPham!J:J, NhatKy_ViPham!E:E, "12_Van_B", NhatKy_ViPham!F:F, B15, NhatKy_ViPham!C:C, "T7") - SUMIFS(NhatKy_ViPham!K:K, NhatKy_ViPham!E:E, "12_Van_B", NhatKy_ViPham!F:F, B15, NhatKy_ViPham!C:C, "T7")</f>
        <v>100</v>
      </c>
      <c r="Y15" s="7">
        <f>100 + SUMIFS(NhatKy_ViPham!J:J, NhatKy_ViPham!E:E, "12_Van_B", NhatKy_ViPham!F:F, B15, NhatKy_ViPham!C:C, "T8") - SUMIFS(NhatKy_ViPham!K:K, NhatKy_ViPham!E:E, "12_Van_B", NhatKy_ViPham!F:F, B15, NhatKy_ViPham!C:C, "T8")</f>
        <v>100</v>
      </c>
      <c r="Z15" s="7">
        <f>100 + SUMIFS(NhatKy_ViPham!J:J, NhatKy_ViPham!E:E, "12_Van_B", NhatKy_ViPham!F:F, B15, NhatKy_ViPham!C:C, "T9") - SUMIFS(NhatKy_ViPham!K:K, NhatKy_ViPham!E:E, "12_Van_B", NhatKy_ViPham!F:F, B15, NhatKy_ViPham!C:C, "T9")</f>
        <v>100</v>
      </c>
      <c r="AA15" s="7">
        <f>100 + SUMIFS(NhatKy_ViPham!J:J, NhatKy_ViPham!E:E, "12_Van_B", NhatKy_ViPham!F:F, B15, NhatKy_ViPham!C:C, "T10") - SUMIFS(NhatKy_ViPham!K:K, NhatKy_ViPham!E:E, "12_Van_B", NhatKy_ViPham!F:F, B15, NhatKy_ViPham!C:C, "T10")</f>
        <v>100</v>
      </c>
      <c r="AB15" s="7">
        <f>100 + SUMIFS(NhatKy_ViPham!J:J, NhatKy_ViPham!E:E, "12_Van_B", NhatKy_ViPham!F:F, B15, NhatKy_ViPham!C:C, "T11") - SUMIFS(NhatKy_ViPham!K:K, NhatKy_ViPham!E:E, "12_Van_B", NhatKy_ViPham!F:F, B15, NhatKy_ViPham!C:C, "T11")</f>
        <v>100</v>
      </c>
      <c r="AC15" s="7">
        <f>100 + SUMIFS(NhatKy_ViPham!J:J, NhatKy_ViPham!E:E, "12_Van_B", NhatKy_ViPham!F:F, B15, NhatKy_ViPham!C:C, "T12") - SUMIFS(NhatKy_ViPham!K:K, NhatKy_ViPham!E:E, "12_Van_B", NhatKy_ViPham!F:F, B15, NhatKy_ViPham!C:C, "T12")</f>
        <v>100</v>
      </c>
      <c r="AD15" s="7">
        <f>100 + SUMIFS(NhatKy_ViPham!J:J, NhatKy_ViPham!E:E, "12_Van_B", NhatKy_ViPham!F:F, B15, NhatKy_ViPham!C:C, "T13") - SUMIFS(NhatKy_ViPham!K:K, NhatKy_ViPham!E:E, "12_Van_B", NhatKy_ViPham!F:F, B15, NhatKy_ViPham!C:C, "T13")</f>
        <v>100</v>
      </c>
      <c r="AE15" s="7">
        <f>100 + SUMIFS(NhatKy_ViPham!J:J, NhatKy_ViPham!E:E, "12_Van_B", NhatKy_ViPham!F:F, B15, NhatKy_ViPham!C:C, "T14") - SUMIFS(NhatKy_ViPham!K:K, NhatKy_ViPham!E:E, "12_Van_B", NhatKy_ViPham!F:F, B15, NhatKy_ViPham!C:C, "T14")</f>
        <v>100</v>
      </c>
      <c r="AF15" s="7">
        <f>100 + SUMIFS(NhatKy_ViPham!J:J, NhatKy_ViPham!E:E, "12_Van_B", NhatKy_ViPham!F:F, B15, NhatKy_ViPham!C:C, "T15") - SUMIFS(NhatKy_ViPham!K:K, NhatKy_ViPham!E:E, "12_Van_B", NhatKy_ViPham!F:F, B15, NhatKy_ViPham!C:C, "T15")</f>
        <v>100</v>
      </c>
      <c r="AG15" s="7">
        <f>100 + SUMIFS(NhatKy_ViPham!J:J, NhatKy_ViPham!E:E, "12_Van_B", NhatKy_ViPham!F:F, B15, NhatKy_ViPham!C:C, "T16") - SUMIFS(NhatKy_ViPham!K:K, NhatKy_ViPham!E:E, "12_Van_B", NhatKy_ViPham!F:F, B15, NhatKy_ViPham!C:C, "T16")</f>
        <v>100</v>
      </c>
      <c r="AH15" s="7">
        <f>100 + SUMIFS(NhatKy_ViPham!J:J, NhatKy_ViPham!E:E, "12_Van_B", NhatKy_ViPham!F:F, B15, NhatKy_ViPham!C:C, "T17") - SUMIFS(NhatKy_ViPham!K:K, NhatKy_ViPham!E:E, "12_Van_B", NhatKy_ViPham!F:F, B15, NhatKy_ViPham!C:C, "T17")</f>
        <v>100</v>
      </c>
      <c r="AI15" s="7">
        <f>100 + SUMIFS(NhatKy_ViPham!J:J, NhatKy_ViPham!E:E, "12_Van_B", NhatKy_ViPham!F:F, B15, NhatKy_ViPham!C:C, "T18") - SUMIFS(NhatKy_ViPham!K:K, NhatKy_ViPham!E:E, "12_Van_B", NhatKy_ViPham!F:F, B15, NhatKy_ViPham!C:C, "T18")</f>
        <v>100</v>
      </c>
      <c r="AJ15" s="7">
        <f>100 + SUMIFS(NhatKy_ViPham!J:J, NhatKy_ViPham!E:E, "12_Van_B", NhatKy_ViPham!F:F, B15, NhatKy_ViPham!C:C, "T19") - SUMIFS(NhatKy_ViPham!K:K, NhatKy_ViPham!E:E, "12_Van_B", NhatKy_ViPham!F:F, B15, NhatKy_ViPham!C:C, "T19")</f>
        <v>100</v>
      </c>
      <c r="AK15" s="7">
        <f>100 + SUMIFS(NhatKy_ViPham!J:J, NhatKy_ViPham!E:E, "12_Van_B", NhatKy_ViPham!F:F, B15, NhatKy_ViPham!C:C, "T20") - SUMIFS(NhatKy_ViPham!K:K, NhatKy_ViPham!E:E, "12_Van_B", NhatKy_ViPham!F:F, B15, NhatKy_ViPham!C:C, "T20")</f>
        <v>100</v>
      </c>
      <c r="AL15" s="7">
        <f>100 + SUMIFS(NhatKy_ViPham!J:J, NhatKy_ViPham!E:E, "12_Van_B", NhatKy_ViPham!F:F, B15, NhatKy_ViPham!C:C, "T21") - SUMIFS(NhatKy_ViPham!K:K, NhatKy_ViPham!E:E, "12_Van_B", NhatKy_ViPham!F:F, B15, NhatKy_ViPham!C:C, "T21")</f>
        <v>100</v>
      </c>
      <c r="AM15" s="7">
        <f>100 + SUMIFS(NhatKy_ViPham!J:J, NhatKy_ViPham!E:E, "12_Van_B", NhatKy_ViPham!F:F, B15, NhatKy_ViPham!C:C, "T22") - SUMIFS(NhatKy_ViPham!K:K, NhatKy_ViPham!E:E, "12_Van_B", NhatKy_ViPham!F:F, B15, NhatKy_ViPham!C:C, "T22")</f>
        <v>100</v>
      </c>
      <c r="AN15" s="7">
        <f>100 + SUMIFS(NhatKy_ViPham!J:J, NhatKy_ViPham!E:E, "12_Van_B", NhatKy_ViPham!F:F, B15, NhatKy_ViPham!C:C, "T23") - SUMIFS(NhatKy_ViPham!K:K, NhatKy_ViPham!E:E, "12_Van_B", NhatKy_ViPham!F:F, B15, NhatKy_ViPham!C:C, "T23")</f>
        <v>100</v>
      </c>
      <c r="AO15" s="7">
        <f>100 + SUMIFS(NhatKy_ViPham!J:J, NhatKy_ViPham!E:E, "12_Van_B", NhatKy_ViPham!F:F, B15, NhatKy_ViPham!C:C, "T24") - SUMIFS(NhatKy_ViPham!K:K, NhatKy_ViPham!E:E, "12_Van_B", NhatKy_ViPham!F:F, B15, NhatKy_ViPham!C:C, "T24")</f>
        <v>100</v>
      </c>
      <c r="AP15" s="7">
        <f>100 + SUMIFS(NhatKy_ViPham!J:J, NhatKy_ViPham!E:E, "12_Van_B", NhatKy_ViPham!F:F, B15, NhatKy_ViPham!C:C, "T25") - SUMIFS(NhatKy_ViPham!K:K, NhatKy_ViPham!E:E, "12_Van_B", NhatKy_ViPham!F:F, B15, NhatKy_ViPham!C:C, "T25")</f>
        <v>100</v>
      </c>
      <c r="AQ15" s="7">
        <f>100 + SUMIFS(NhatKy_ViPham!J:J, NhatKy_ViPham!E:E, "12_Van_B", NhatKy_ViPham!F:F, B15, NhatKy_ViPham!C:C, "T26") - SUMIFS(NhatKy_ViPham!K:K, NhatKy_ViPham!E:E, "12_Van_B", NhatKy_ViPham!F:F, B15, NhatKy_ViPham!C:C, "T26")</f>
        <v>100</v>
      </c>
      <c r="AR15" s="7">
        <f>100 + SUMIFS(NhatKy_ViPham!J:J, NhatKy_ViPham!E:E, "12_Van_B", NhatKy_ViPham!F:F, B15, NhatKy_ViPham!C:C, "T27") - SUMIFS(NhatKy_ViPham!K:K, NhatKy_ViPham!E:E, "12_Van_B", NhatKy_ViPham!F:F, B15, NhatKy_ViPham!C:C, "T27")</f>
        <v>100</v>
      </c>
      <c r="AS15" s="7">
        <f>100 + SUMIFS(NhatKy_ViPham!J:J, NhatKy_ViPham!E:E, "12_Van_B", NhatKy_ViPham!F:F, B15, NhatKy_ViPham!C:C, "T28") - SUMIFS(NhatKy_ViPham!K:K, NhatKy_ViPham!E:E, "12_Van_B", NhatKy_ViPham!F:F, B15, NhatKy_ViPham!C:C, "T28")</f>
        <v>100</v>
      </c>
      <c r="AT15" s="7">
        <f>100 + SUMIFS(NhatKy_ViPham!J:J, NhatKy_ViPham!E:E, "12_Van_B", NhatKy_ViPham!F:F, B15, NhatKy_ViPham!C:C, "T29") - SUMIFS(NhatKy_ViPham!K:K, NhatKy_ViPham!E:E, "12_Van_B", NhatKy_ViPham!F:F, B15, NhatKy_ViPham!C:C, "T29")</f>
        <v>100</v>
      </c>
      <c r="AU15" s="7">
        <f>100 + SUMIFS(NhatKy_ViPham!J:J, NhatKy_ViPham!E:E, "12_Van_B", NhatKy_ViPham!F:F, B15, NhatKy_ViPham!C:C, "T30") - SUMIFS(NhatKy_ViPham!K:K, NhatKy_ViPham!E:E, "12_Van_B", NhatKy_ViPham!F:F, B15, NhatKy_ViPham!C:C, "T30")</f>
        <v>100</v>
      </c>
      <c r="AV15" s="7">
        <f>100 + SUMIFS(NhatKy_ViPham!J:J, NhatKy_ViPham!E:E, "12_Van_B", NhatKy_ViPham!F:F, B15, NhatKy_ViPham!C:C, "T31") - SUMIFS(NhatKy_ViPham!K:K, NhatKy_ViPham!E:E, "12_Van_B", NhatKy_ViPham!F:F, B15, NhatKy_ViPham!C:C, "T31")</f>
        <v>100</v>
      </c>
      <c r="AW15" s="7">
        <f>100 + SUMIFS(NhatKy_ViPham!J:J, NhatKy_ViPham!E:E, "12_Van_B", NhatKy_ViPham!F:F, B15, NhatKy_ViPham!C:C, "T32") - SUMIFS(NhatKy_ViPham!K:K, NhatKy_ViPham!E:E, "12_Van_B", NhatKy_ViPham!F:F, B15, NhatKy_ViPham!C:C, "T32")</f>
        <v>100</v>
      </c>
      <c r="AX15" s="7">
        <f>100 + SUMIFS(NhatKy_ViPham!J:J, NhatKy_ViPham!E:E, "12_Van_B", NhatKy_ViPham!F:F, B15, NhatKy_ViPham!C:C, "T33") - SUMIFS(NhatKy_ViPham!K:K, NhatKy_ViPham!E:E, "12_Van_B", NhatKy_ViPham!F:F, B15, NhatKy_ViPham!C:C, "T33")</f>
        <v>100</v>
      </c>
      <c r="AY15" s="7">
        <f>100 + SUMIFS(NhatKy_ViPham!J:J, NhatKy_ViPham!E:E, "12_Van_B", NhatKy_ViPham!F:F, B15, NhatKy_ViPham!C:C, "T34") - SUMIFS(NhatKy_ViPham!K:K, NhatKy_ViPham!E:E, "12_Van_B", NhatKy_ViPham!F:F, B15, NhatKy_ViPham!C:C, "T34")</f>
        <v>100</v>
      </c>
      <c r="AZ15" s="7">
        <f>100 + SUMIFS(NhatKy_ViPham!J:J, NhatKy_ViPham!E:E, "12_Van_B", NhatKy_ViPham!F:F, B15, NhatKy_ViPham!C:C, "T35") - SUMIFS(NhatKy_ViPham!K:K, NhatKy_ViPham!E:E, "12_Van_B", NhatKy_ViPham!F:F, B15, NhatKy_ViPham!C:C, "T35")</f>
        <v>100</v>
      </c>
      <c r="BA15" s="12">
        <f t="shared" si="0"/>
        <v>100</v>
      </c>
      <c r="BB15" s="11" t="s">
        <v>430</v>
      </c>
      <c r="BC15" s="14" t="str">
        <f t="shared" si="1"/>
        <v>Tốt</v>
      </c>
      <c r="BD15" s="10" t="str">
        <f t="shared" si="2"/>
        <v>🟢 BÌNH THƯỜNG</v>
      </c>
    </row>
    <row r="16" spans="1:56" x14ac:dyDescent="0.25">
      <c r="A16" s="5">
        <v>8</v>
      </c>
      <c r="B16" s="15" t="s">
        <v>2729</v>
      </c>
      <c r="C16" s="5" t="s">
        <v>2288</v>
      </c>
      <c r="D16" s="5" t="s">
        <v>429</v>
      </c>
      <c r="E16" s="11" t="s">
        <v>430</v>
      </c>
      <c r="F16" s="6">
        <f>SUMIFS(NhatKy_ViPham!K:K, NhatKy_ViPham!E:E, "12_Van_B", NhatKy_ViPham!F:F, B16, NhatKy_ViPham!H:H, "L01")</f>
        <v>0</v>
      </c>
      <c r="G16" s="6">
        <f>SUMIFS(NhatKy_ViPham!K:K, NhatKy_ViPham!E:E, "12_Van_B", NhatKy_ViPham!F:F, B16, NhatKy_ViPham!H:H, "L02")</f>
        <v>0</v>
      </c>
      <c r="H16" s="6">
        <f>SUMIFS(NhatKy_ViPham!K:K, NhatKy_ViPham!E:E, "12_Van_B", NhatKy_ViPham!F:F, B16, NhatKy_ViPham!H:H, "L03")</f>
        <v>0</v>
      </c>
      <c r="I16" s="6">
        <f>SUMIFS(NhatKy_ViPham!K:K, NhatKy_ViPham!E:E, "12_Van_B", NhatKy_ViPham!F:F, B16, NhatKy_ViPham!H:H, "L04")</f>
        <v>0</v>
      </c>
      <c r="J16" s="6">
        <f>SUMIFS(NhatKy_ViPham!K:K, NhatKy_ViPham!E:E, "12_Van_B", NhatKy_ViPham!F:F, B16, NhatKy_ViPham!H:H, "L05")</f>
        <v>0</v>
      </c>
      <c r="K16" s="6">
        <f>SUMIFS(NhatKy_ViPham!K:K, NhatKy_ViPham!E:E, "12_Van_B", NhatKy_ViPham!F:F, B16, NhatKy_ViPham!H:H, "L06")</f>
        <v>0</v>
      </c>
      <c r="L16" s="6">
        <f>SUMIFS(NhatKy_ViPham!K:K, NhatKy_ViPham!E:E, "12_Van_B", NhatKy_ViPham!F:F, B16, NhatKy_ViPham!H:H, "L07")</f>
        <v>0</v>
      </c>
      <c r="M16" s="6">
        <f>SUMIFS(NhatKy_ViPham!K:K, NhatKy_ViPham!E:E, "12_Van_B", NhatKy_ViPham!F:F, B16, NhatKy_ViPham!H:H, "L08")</f>
        <v>0</v>
      </c>
      <c r="N16" s="6">
        <f>SUMIFS(NhatKy_ViPham!K:K, NhatKy_ViPham!E:E, "12_Van_B", NhatKy_ViPham!F:F, B16, NhatKy_ViPham!H:H, "L09")</f>
        <v>0</v>
      </c>
      <c r="O16" s="6">
        <f>SUMIFS(NhatKy_ViPham!K:K, NhatKy_ViPham!E:E, "12_Van_B", NhatKy_ViPham!F:F, B16, NhatKy_ViPham!H:H, "L10")</f>
        <v>0</v>
      </c>
      <c r="P16" s="12">
        <f>SUMIFS(NhatKy_ViPham!J:J, NhatKy_ViPham!E:E, "12_Van_B", NhatKy_ViPham!F:F, B16)</f>
        <v>0</v>
      </c>
      <c r="Q16" s="13">
        <f>SUMIFS(NhatKy_ViPham!K:K, NhatKy_ViPham!E:E, "12_Van_B", NhatKy_ViPham!F:F, B16)</f>
        <v>0</v>
      </c>
      <c r="R16" s="6">
        <f>100 + SUMIFS(NhatKy_ViPham!J:J, NhatKy_ViPham!E:E, "12_Van_B", NhatKy_ViPham!F:F, B16, NhatKy_ViPham!C:C, "T1") - SUMIFS(NhatKy_ViPham!K:K, NhatKy_ViPham!E:E, "12_Van_B", NhatKy_ViPham!F:F, B16, NhatKy_ViPham!C:C, "T1")</f>
        <v>100</v>
      </c>
      <c r="S16" s="6">
        <f>100 + SUMIFS(NhatKy_ViPham!J:J, NhatKy_ViPham!E:E, "12_Van_B", NhatKy_ViPham!F:F, B16, NhatKy_ViPham!C:C, "T2") - SUMIFS(NhatKy_ViPham!K:K, NhatKy_ViPham!E:E, "12_Van_B", NhatKy_ViPham!F:F, B16, NhatKy_ViPham!C:C, "T2")</f>
        <v>100</v>
      </c>
      <c r="T16" s="6">
        <f>100 + SUMIFS(NhatKy_ViPham!J:J, NhatKy_ViPham!E:E, "12_Van_B", NhatKy_ViPham!F:F, B16, NhatKy_ViPham!C:C, "T3") - SUMIFS(NhatKy_ViPham!K:K, NhatKy_ViPham!E:E, "12_Van_B", NhatKy_ViPham!F:F, B16, NhatKy_ViPham!C:C, "T3")</f>
        <v>100</v>
      </c>
      <c r="U16" s="6">
        <f>100 + SUMIFS(NhatKy_ViPham!J:J, NhatKy_ViPham!E:E, "12_Van_B", NhatKy_ViPham!F:F, B16, NhatKy_ViPham!C:C, "T4") - SUMIFS(NhatKy_ViPham!K:K, NhatKy_ViPham!E:E, "12_Van_B", NhatKy_ViPham!F:F, B16, NhatKy_ViPham!C:C, "T4")</f>
        <v>100</v>
      </c>
      <c r="V16" s="6">
        <f>100 + SUMIFS(NhatKy_ViPham!J:J, NhatKy_ViPham!E:E, "12_Van_B", NhatKy_ViPham!F:F, B16, NhatKy_ViPham!C:C, "T5") - SUMIFS(NhatKy_ViPham!K:K, NhatKy_ViPham!E:E, "12_Van_B", NhatKy_ViPham!F:F, B16, NhatKy_ViPham!C:C, "T5")</f>
        <v>100</v>
      </c>
      <c r="W16" s="6">
        <f>100 + SUMIFS(NhatKy_ViPham!J:J, NhatKy_ViPham!E:E, "12_Van_B", NhatKy_ViPham!F:F, B16, NhatKy_ViPham!C:C, "T6") - SUMIFS(NhatKy_ViPham!K:K, NhatKy_ViPham!E:E, "12_Van_B", NhatKy_ViPham!F:F, B16, NhatKy_ViPham!C:C, "T6")</f>
        <v>100</v>
      </c>
      <c r="X16" s="6">
        <f>100 + SUMIFS(NhatKy_ViPham!J:J, NhatKy_ViPham!E:E, "12_Van_B", NhatKy_ViPham!F:F, B16, NhatKy_ViPham!C:C, "T7") - SUMIFS(NhatKy_ViPham!K:K, NhatKy_ViPham!E:E, "12_Van_B", NhatKy_ViPham!F:F, B16, NhatKy_ViPham!C:C, "T7")</f>
        <v>100</v>
      </c>
      <c r="Y16" s="6">
        <f>100 + SUMIFS(NhatKy_ViPham!J:J, NhatKy_ViPham!E:E, "12_Van_B", NhatKy_ViPham!F:F, B16, NhatKy_ViPham!C:C, "T8") - SUMIFS(NhatKy_ViPham!K:K, NhatKy_ViPham!E:E, "12_Van_B", NhatKy_ViPham!F:F, B16, NhatKy_ViPham!C:C, "T8")</f>
        <v>100</v>
      </c>
      <c r="Z16" s="6">
        <f>100 + SUMIFS(NhatKy_ViPham!J:J, NhatKy_ViPham!E:E, "12_Van_B", NhatKy_ViPham!F:F, B16, NhatKy_ViPham!C:C, "T9") - SUMIFS(NhatKy_ViPham!K:K, NhatKy_ViPham!E:E, "12_Van_B", NhatKy_ViPham!F:F, B16, NhatKy_ViPham!C:C, "T9")</f>
        <v>100</v>
      </c>
      <c r="AA16" s="6">
        <f>100 + SUMIFS(NhatKy_ViPham!J:J, NhatKy_ViPham!E:E, "12_Van_B", NhatKy_ViPham!F:F, B16, NhatKy_ViPham!C:C, "T10") - SUMIFS(NhatKy_ViPham!K:K, NhatKy_ViPham!E:E, "12_Van_B", NhatKy_ViPham!F:F, B16, NhatKy_ViPham!C:C, "T10")</f>
        <v>100</v>
      </c>
      <c r="AB16" s="6">
        <f>100 + SUMIFS(NhatKy_ViPham!J:J, NhatKy_ViPham!E:E, "12_Van_B", NhatKy_ViPham!F:F, B16, NhatKy_ViPham!C:C, "T11") - SUMIFS(NhatKy_ViPham!K:K, NhatKy_ViPham!E:E, "12_Van_B", NhatKy_ViPham!F:F, B16, NhatKy_ViPham!C:C, "T11")</f>
        <v>100</v>
      </c>
      <c r="AC16" s="6">
        <f>100 + SUMIFS(NhatKy_ViPham!J:J, NhatKy_ViPham!E:E, "12_Van_B", NhatKy_ViPham!F:F, B16, NhatKy_ViPham!C:C, "T12") - SUMIFS(NhatKy_ViPham!K:K, NhatKy_ViPham!E:E, "12_Van_B", NhatKy_ViPham!F:F, B16, NhatKy_ViPham!C:C, "T12")</f>
        <v>100</v>
      </c>
      <c r="AD16" s="6">
        <f>100 + SUMIFS(NhatKy_ViPham!J:J, NhatKy_ViPham!E:E, "12_Van_B", NhatKy_ViPham!F:F, B16, NhatKy_ViPham!C:C, "T13") - SUMIFS(NhatKy_ViPham!K:K, NhatKy_ViPham!E:E, "12_Van_B", NhatKy_ViPham!F:F, B16, NhatKy_ViPham!C:C, "T13")</f>
        <v>100</v>
      </c>
      <c r="AE16" s="6">
        <f>100 + SUMIFS(NhatKy_ViPham!J:J, NhatKy_ViPham!E:E, "12_Van_B", NhatKy_ViPham!F:F, B16, NhatKy_ViPham!C:C, "T14") - SUMIFS(NhatKy_ViPham!K:K, NhatKy_ViPham!E:E, "12_Van_B", NhatKy_ViPham!F:F, B16, NhatKy_ViPham!C:C, "T14")</f>
        <v>100</v>
      </c>
      <c r="AF16" s="6">
        <f>100 + SUMIFS(NhatKy_ViPham!J:J, NhatKy_ViPham!E:E, "12_Van_B", NhatKy_ViPham!F:F, B16, NhatKy_ViPham!C:C, "T15") - SUMIFS(NhatKy_ViPham!K:K, NhatKy_ViPham!E:E, "12_Van_B", NhatKy_ViPham!F:F, B16, NhatKy_ViPham!C:C, "T15")</f>
        <v>100</v>
      </c>
      <c r="AG16" s="6">
        <f>100 + SUMIFS(NhatKy_ViPham!J:J, NhatKy_ViPham!E:E, "12_Van_B", NhatKy_ViPham!F:F, B16, NhatKy_ViPham!C:C, "T16") - SUMIFS(NhatKy_ViPham!K:K, NhatKy_ViPham!E:E, "12_Van_B", NhatKy_ViPham!F:F, B16, NhatKy_ViPham!C:C, "T16")</f>
        <v>100</v>
      </c>
      <c r="AH16" s="6">
        <f>100 + SUMIFS(NhatKy_ViPham!J:J, NhatKy_ViPham!E:E, "12_Van_B", NhatKy_ViPham!F:F, B16, NhatKy_ViPham!C:C, "T17") - SUMIFS(NhatKy_ViPham!K:K, NhatKy_ViPham!E:E, "12_Van_B", NhatKy_ViPham!F:F, B16, NhatKy_ViPham!C:C, "T17")</f>
        <v>100</v>
      </c>
      <c r="AI16" s="6">
        <f>100 + SUMIFS(NhatKy_ViPham!J:J, NhatKy_ViPham!E:E, "12_Van_B", NhatKy_ViPham!F:F, B16, NhatKy_ViPham!C:C, "T18") - SUMIFS(NhatKy_ViPham!K:K, NhatKy_ViPham!E:E, "12_Van_B", NhatKy_ViPham!F:F, B16, NhatKy_ViPham!C:C, "T18")</f>
        <v>100</v>
      </c>
      <c r="AJ16" s="6">
        <f>100 + SUMIFS(NhatKy_ViPham!J:J, NhatKy_ViPham!E:E, "12_Van_B", NhatKy_ViPham!F:F, B16, NhatKy_ViPham!C:C, "T19") - SUMIFS(NhatKy_ViPham!K:K, NhatKy_ViPham!E:E, "12_Van_B", NhatKy_ViPham!F:F, B16, NhatKy_ViPham!C:C, "T19")</f>
        <v>100</v>
      </c>
      <c r="AK16" s="6">
        <f>100 + SUMIFS(NhatKy_ViPham!J:J, NhatKy_ViPham!E:E, "12_Van_B", NhatKy_ViPham!F:F, B16, NhatKy_ViPham!C:C, "T20") - SUMIFS(NhatKy_ViPham!K:K, NhatKy_ViPham!E:E, "12_Van_B", NhatKy_ViPham!F:F, B16, NhatKy_ViPham!C:C, "T20")</f>
        <v>100</v>
      </c>
      <c r="AL16" s="6">
        <f>100 + SUMIFS(NhatKy_ViPham!J:J, NhatKy_ViPham!E:E, "12_Van_B", NhatKy_ViPham!F:F, B16, NhatKy_ViPham!C:C, "T21") - SUMIFS(NhatKy_ViPham!K:K, NhatKy_ViPham!E:E, "12_Van_B", NhatKy_ViPham!F:F, B16, NhatKy_ViPham!C:C, "T21")</f>
        <v>100</v>
      </c>
      <c r="AM16" s="6">
        <f>100 + SUMIFS(NhatKy_ViPham!J:J, NhatKy_ViPham!E:E, "12_Van_B", NhatKy_ViPham!F:F, B16, NhatKy_ViPham!C:C, "T22") - SUMIFS(NhatKy_ViPham!K:K, NhatKy_ViPham!E:E, "12_Van_B", NhatKy_ViPham!F:F, B16, NhatKy_ViPham!C:C, "T22")</f>
        <v>100</v>
      </c>
      <c r="AN16" s="6">
        <f>100 + SUMIFS(NhatKy_ViPham!J:J, NhatKy_ViPham!E:E, "12_Van_B", NhatKy_ViPham!F:F, B16, NhatKy_ViPham!C:C, "T23") - SUMIFS(NhatKy_ViPham!K:K, NhatKy_ViPham!E:E, "12_Van_B", NhatKy_ViPham!F:F, B16, NhatKy_ViPham!C:C, "T23")</f>
        <v>100</v>
      </c>
      <c r="AO16" s="6">
        <f>100 + SUMIFS(NhatKy_ViPham!J:J, NhatKy_ViPham!E:E, "12_Van_B", NhatKy_ViPham!F:F, B16, NhatKy_ViPham!C:C, "T24") - SUMIFS(NhatKy_ViPham!K:K, NhatKy_ViPham!E:E, "12_Van_B", NhatKy_ViPham!F:F, B16, NhatKy_ViPham!C:C, "T24")</f>
        <v>100</v>
      </c>
      <c r="AP16" s="6">
        <f>100 + SUMIFS(NhatKy_ViPham!J:J, NhatKy_ViPham!E:E, "12_Van_B", NhatKy_ViPham!F:F, B16, NhatKy_ViPham!C:C, "T25") - SUMIFS(NhatKy_ViPham!K:K, NhatKy_ViPham!E:E, "12_Van_B", NhatKy_ViPham!F:F, B16, NhatKy_ViPham!C:C, "T25")</f>
        <v>100</v>
      </c>
      <c r="AQ16" s="6">
        <f>100 + SUMIFS(NhatKy_ViPham!J:J, NhatKy_ViPham!E:E, "12_Van_B", NhatKy_ViPham!F:F, B16, NhatKy_ViPham!C:C, "T26") - SUMIFS(NhatKy_ViPham!K:K, NhatKy_ViPham!E:E, "12_Van_B", NhatKy_ViPham!F:F, B16, NhatKy_ViPham!C:C, "T26")</f>
        <v>100</v>
      </c>
      <c r="AR16" s="6">
        <f>100 + SUMIFS(NhatKy_ViPham!J:J, NhatKy_ViPham!E:E, "12_Van_B", NhatKy_ViPham!F:F, B16, NhatKy_ViPham!C:C, "T27") - SUMIFS(NhatKy_ViPham!K:K, NhatKy_ViPham!E:E, "12_Van_B", NhatKy_ViPham!F:F, B16, NhatKy_ViPham!C:C, "T27")</f>
        <v>100</v>
      </c>
      <c r="AS16" s="6">
        <f>100 + SUMIFS(NhatKy_ViPham!J:J, NhatKy_ViPham!E:E, "12_Van_B", NhatKy_ViPham!F:F, B16, NhatKy_ViPham!C:C, "T28") - SUMIFS(NhatKy_ViPham!K:K, NhatKy_ViPham!E:E, "12_Van_B", NhatKy_ViPham!F:F, B16, NhatKy_ViPham!C:C, "T28")</f>
        <v>100</v>
      </c>
      <c r="AT16" s="6">
        <f>100 + SUMIFS(NhatKy_ViPham!J:J, NhatKy_ViPham!E:E, "12_Van_B", NhatKy_ViPham!F:F, B16, NhatKy_ViPham!C:C, "T29") - SUMIFS(NhatKy_ViPham!K:K, NhatKy_ViPham!E:E, "12_Van_B", NhatKy_ViPham!F:F, B16, NhatKy_ViPham!C:C, "T29")</f>
        <v>100</v>
      </c>
      <c r="AU16" s="6">
        <f>100 + SUMIFS(NhatKy_ViPham!J:J, NhatKy_ViPham!E:E, "12_Van_B", NhatKy_ViPham!F:F, B16, NhatKy_ViPham!C:C, "T30") - SUMIFS(NhatKy_ViPham!K:K, NhatKy_ViPham!E:E, "12_Van_B", NhatKy_ViPham!F:F, B16, NhatKy_ViPham!C:C, "T30")</f>
        <v>100</v>
      </c>
      <c r="AV16" s="6">
        <f>100 + SUMIFS(NhatKy_ViPham!J:J, NhatKy_ViPham!E:E, "12_Van_B", NhatKy_ViPham!F:F, B16, NhatKy_ViPham!C:C, "T31") - SUMIFS(NhatKy_ViPham!K:K, NhatKy_ViPham!E:E, "12_Van_B", NhatKy_ViPham!F:F, B16, NhatKy_ViPham!C:C, "T31")</f>
        <v>100</v>
      </c>
      <c r="AW16" s="6">
        <f>100 + SUMIFS(NhatKy_ViPham!J:J, NhatKy_ViPham!E:E, "12_Van_B", NhatKy_ViPham!F:F, B16, NhatKy_ViPham!C:C, "T32") - SUMIFS(NhatKy_ViPham!K:K, NhatKy_ViPham!E:E, "12_Van_B", NhatKy_ViPham!F:F, B16, NhatKy_ViPham!C:C, "T32")</f>
        <v>100</v>
      </c>
      <c r="AX16" s="6">
        <f>100 + SUMIFS(NhatKy_ViPham!J:J, NhatKy_ViPham!E:E, "12_Van_B", NhatKy_ViPham!F:F, B16, NhatKy_ViPham!C:C, "T33") - SUMIFS(NhatKy_ViPham!K:K, NhatKy_ViPham!E:E, "12_Van_B", NhatKy_ViPham!F:F, B16, NhatKy_ViPham!C:C, "T33")</f>
        <v>100</v>
      </c>
      <c r="AY16" s="6">
        <f>100 + SUMIFS(NhatKy_ViPham!J:J, NhatKy_ViPham!E:E, "12_Van_B", NhatKy_ViPham!F:F, B16, NhatKy_ViPham!C:C, "T34") - SUMIFS(NhatKy_ViPham!K:K, NhatKy_ViPham!E:E, "12_Van_B", NhatKy_ViPham!F:F, B16, NhatKy_ViPham!C:C, "T34")</f>
        <v>100</v>
      </c>
      <c r="AZ16" s="6">
        <f>100 + SUMIFS(NhatKy_ViPham!J:J, NhatKy_ViPham!E:E, "12_Van_B", NhatKy_ViPham!F:F, B16, NhatKy_ViPham!C:C, "T35") - SUMIFS(NhatKy_ViPham!K:K, NhatKy_ViPham!E:E, "12_Van_B", NhatKy_ViPham!F:F, B16, NhatKy_ViPham!C:C, "T35")</f>
        <v>100</v>
      </c>
      <c r="BA16" s="12">
        <f t="shared" si="0"/>
        <v>100</v>
      </c>
      <c r="BB16" s="11" t="s">
        <v>430</v>
      </c>
      <c r="BC16" s="16" t="str">
        <f t="shared" si="1"/>
        <v>Tốt</v>
      </c>
      <c r="BD16" s="15" t="str">
        <f t="shared" si="2"/>
        <v>🟢 BÌNH THƯỜNG</v>
      </c>
    </row>
    <row r="17" spans="1:56" x14ac:dyDescent="0.25">
      <c r="A17" s="4">
        <v>9</v>
      </c>
      <c r="B17" s="10" t="s">
        <v>2765</v>
      </c>
      <c r="C17" s="4" t="s">
        <v>2659</v>
      </c>
      <c r="D17" s="4" t="s">
        <v>429</v>
      </c>
      <c r="E17" s="11" t="s">
        <v>430</v>
      </c>
      <c r="F17" s="7">
        <f>SUMIFS(NhatKy_ViPham!K:K, NhatKy_ViPham!E:E, "12_Van_B", NhatKy_ViPham!F:F, B17, NhatKy_ViPham!H:H, "L01")</f>
        <v>0</v>
      </c>
      <c r="G17" s="7">
        <f>SUMIFS(NhatKy_ViPham!K:K, NhatKy_ViPham!E:E, "12_Van_B", NhatKy_ViPham!F:F, B17, NhatKy_ViPham!H:H, "L02")</f>
        <v>0</v>
      </c>
      <c r="H17" s="7">
        <f>SUMIFS(NhatKy_ViPham!K:K, NhatKy_ViPham!E:E, "12_Van_B", NhatKy_ViPham!F:F, B17, NhatKy_ViPham!H:H, "L03")</f>
        <v>0</v>
      </c>
      <c r="I17" s="7">
        <f>SUMIFS(NhatKy_ViPham!K:K, NhatKy_ViPham!E:E, "12_Van_B", NhatKy_ViPham!F:F, B17, NhatKy_ViPham!H:H, "L04")</f>
        <v>0</v>
      </c>
      <c r="J17" s="7">
        <f>SUMIFS(NhatKy_ViPham!K:K, NhatKy_ViPham!E:E, "12_Van_B", NhatKy_ViPham!F:F, B17, NhatKy_ViPham!H:H, "L05")</f>
        <v>0</v>
      </c>
      <c r="K17" s="7">
        <f>SUMIFS(NhatKy_ViPham!K:K, NhatKy_ViPham!E:E, "12_Van_B", NhatKy_ViPham!F:F, B17, NhatKy_ViPham!H:H, "L06")</f>
        <v>0</v>
      </c>
      <c r="L17" s="7">
        <f>SUMIFS(NhatKy_ViPham!K:K, NhatKy_ViPham!E:E, "12_Van_B", NhatKy_ViPham!F:F, B17, NhatKy_ViPham!H:H, "L07")</f>
        <v>0</v>
      </c>
      <c r="M17" s="7">
        <f>SUMIFS(NhatKy_ViPham!K:K, NhatKy_ViPham!E:E, "12_Van_B", NhatKy_ViPham!F:F, B17, NhatKy_ViPham!H:H, "L08")</f>
        <v>0</v>
      </c>
      <c r="N17" s="7">
        <f>SUMIFS(NhatKy_ViPham!K:K, NhatKy_ViPham!E:E, "12_Van_B", NhatKy_ViPham!F:F, B17, NhatKy_ViPham!H:H, "L09")</f>
        <v>0</v>
      </c>
      <c r="O17" s="7">
        <f>SUMIFS(NhatKy_ViPham!K:K, NhatKy_ViPham!E:E, "12_Van_B", NhatKy_ViPham!F:F, B17, NhatKy_ViPham!H:H, "L10")</f>
        <v>0</v>
      </c>
      <c r="P17" s="12">
        <f>SUMIFS(NhatKy_ViPham!J:J, NhatKy_ViPham!E:E, "12_Van_B", NhatKy_ViPham!F:F, B17)</f>
        <v>0</v>
      </c>
      <c r="Q17" s="13">
        <f>SUMIFS(NhatKy_ViPham!K:K, NhatKy_ViPham!E:E, "12_Van_B", NhatKy_ViPham!F:F, B17)</f>
        <v>0</v>
      </c>
      <c r="R17" s="7">
        <f>100 + SUMIFS(NhatKy_ViPham!J:J, NhatKy_ViPham!E:E, "12_Van_B", NhatKy_ViPham!F:F, B17, NhatKy_ViPham!C:C, "T1") - SUMIFS(NhatKy_ViPham!K:K, NhatKy_ViPham!E:E, "12_Van_B", NhatKy_ViPham!F:F, B17, NhatKy_ViPham!C:C, "T1")</f>
        <v>100</v>
      </c>
      <c r="S17" s="7">
        <f>100 + SUMIFS(NhatKy_ViPham!J:J, NhatKy_ViPham!E:E, "12_Van_B", NhatKy_ViPham!F:F, B17, NhatKy_ViPham!C:C, "T2") - SUMIFS(NhatKy_ViPham!K:K, NhatKy_ViPham!E:E, "12_Van_B", NhatKy_ViPham!F:F, B17, NhatKy_ViPham!C:C, "T2")</f>
        <v>100</v>
      </c>
      <c r="T17" s="7">
        <f>100 + SUMIFS(NhatKy_ViPham!J:J, NhatKy_ViPham!E:E, "12_Van_B", NhatKy_ViPham!F:F, B17, NhatKy_ViPham!C:C, "T3") - SUMIFS(NhatKy_ViPham!K:K, NhatKy_ViPham!E:E, "12_Van_B", NhatKy_ViPham!F:F, B17, NhatKy_ViPham!C:C, "T3")</f>
        <v>100</v>
      </c>
      <c r="U17" s="7">
        <f>100 + SUMIFS(NhatKy_ViPham!J:J, NhatKy_ViPham!E:E, "12_Van_B", NhatKy_ViPham!F:F, B17, NhatKy_ViPham!C:C, "T4") - SUMIFS(NhatKy_ViPham!K:K, NhatKy_ViPham!E:E, "12_Van_B", NhatKy_ViPham!F:F, B17, NhatKy_ViPham!C:C, "T4")</f>
        <v>100</v>
      </c>
      <c r="V17" s="7">
        <f>100 + SUMIFS(NhatKy_ViPham!J:J, NhatKy_ViPham!E:E, "12_Van_B", NhatKy_ViPham!F:F, B17, NhatKy_ViPham!C:C, "T5") - SUMIFS(NhatKy_ViPham!K:K, NhatKy_ViPham!E:E, "12_Van_B", NhatKy_ViPham!F:F, B17, NhatKy_ViPham!C:C, "T5")</f>
        <v>100</v>
      </c>
      <c r="W17" s="7">
        <f>100 + SUMIFS(NhatKy_ViPham!J:J, NhatKy_ViPham!E:E, "12_Van_B", NhatKy_ViPham!F:F, B17, NhatKy_ViPham!C:C, "T6") - SUMIFS(NhatKy_ViPham!K:K, NhatKy_ViPham!E:E, "12_Van_B", NhatKy_ViPham!F:F, B17, NhatKy_ViPham!C:C, "T6")</f>
        <v>100</v>
      </c>
      <c r="X17" s="7">
        <f>100 + SUMIFS(NhatKy_ViPham!J:J, NhatKy_ViPham!E:E, "12_Van_B", NhatKy_ViPham!F:F, B17, NhatKy_ViPham!C:C, "T7") - SUMIFS(NhatKy_ViPham!K:K, NhatKy_ViPham!E:E, "12_Van_B", NhatKy_ViPham!F:F, B17, NhatKy_ViPham!C:C, "T7")</f>
        <v>100</v>
      </c>
      <c r="Y17" s="7">
        <f>100 + SUMIFS(NhatKy_ViPham!J:J, NhatKy_ViPham!E:E, "12_Van_B", NhatKy_ViPham!F:F, B17, NhatKy_ViPham!C:C, "T8") - SUMIFS(NhatKy_ViPham!K:K, NhatKy_ViPham!E:E, "12_Van_B", NhatKy_ViPham!F:F, B17, NhatKy_ViPham!C:C, "T8")</f>
        <v>100</v>
      </c>
      <c r="Z17" s="7">
        <f>100 + SUMIFS(NhatKy_ViPham!J:J, NhatKy_ViPham!E:E, "12_Van_B", NhatKy_ViPham!F:F, B17, NhatKy_ViPham!C:C, "T9") - SUMIFS(NhatKy_ViPham!K:K, NhatKy_ViPham!E:E, "12_Van_B", NhatKy_ViPham!F:F, B17, NhatKy_ViPham!C:C, "T9")</f>
        <v>100</v>
      </c>
      <c r="AA17" s="7">
        <f>100 + SUMIFS(NhatKy_ViPham!J:J, NhatKy_ViPham!E:E, "12_Van_B", NhatKy_ViPham!F:F, B17, NhatKy_ViPham!C:C, "T10") - SUMIFS(NhatKy_ViPham!K:K, NhatKy_ViPham!E:E, "12_Van_B", NhatKy_ViPham!F:F, B17, NhatKy_ViPham!C:C, "T10")</f>
        <v>100</v>
      </c>
      <c r="AB17" s="7">
        <f>100 + SUMIFS(NhatKy_ViPham!J:J, NhatKy_ViPham!E:E, "12_Van_B", NhatKy_ViPham!F:F, B17, NhatKy_ViPham!C:C, "T11") - SUMIFS(NhatKy_ViPham!K:K, NhatKy_ViPham!E:E, "12_Van_B", NhatKy_ViPham!F:F, B17, NhatKy_ViPham!C:C, "T11")</f>
        <v>100</v>
      </c>
      <c r="AC17" s="7">
        <f>100 + SUMIFS(NhatKy_ViPham!J:J, NhatKy_ViPham!E:E, "12_Van_B", NhatKy_ViPham!F:F, B17, NhatKy_ViPham!C:C, "T12") - SUMIFS(NhatKy_ViPham!K:K, NhatKy_ViPham!E:E, "12_Van_B", NhatKy_ViPham!F:F, B17, NhatKy_ViPham!C:C, "T12")</f>
        <v>100</v>
      </c>
      <c r="AD17" s="7">
        <f>100 + SUMIFS(NhatKy_ViPham!J:J, NhatKy_ViPham!E:E, "12_Van_B", NhatKy_ViPham!F:F, B17, NhatKy_ViPham!C:C, "T13") - SUMIFS(NhatKy_ViPham!K:K, NhatKy_ViPham!E:E, "12_Van_B", NhatKy_ViPham!F:F, B17, NhatKy_ViPham!C:C, "T13")</f>
        <v>100</v>
      </c>
      <c r="AE17" s="7">
        <f>100 + SUMIFS(NhatKy_ViPham!J:J, NhatKy_ViPham!E:E, "12_Van_B", NhatKy_ViPham!F:F, B17, NhatKy_ViPham!C:C, "T14") - SUMIFS(NhatKy_ViPham!K:K, NhatKy_ViPham!E:E, "12_Van_B", NhatKy_ViPham!F:F, B17, NhatKy_ViPham!C:C, "T14")</f>
        <v>100</v>
      </c>
      <c r="AF17" s="7">
        <f>100 + SUMIFS(NhatKy_ViPham!J:J, NhatKy_ViPham!E:E, "12_Van_B", NhatKy_ViPham!F:F, B17, NhatKy_ViPham!C:C, "T15") - SUMIFS(NhatKy_ViPham!K:K, NhatKy_ViPham!E:E, "12_Van_B", NhatKy_ViPham!F:F, B17, NhatKy_ViPham!C:C, "T15")</f>
        <v>100</v>
      </c>
      <c r="AG17" s="7">
        <f>100 + SUMIFS(NhatKy_ViPham!J:J, NhatKy_ViPham!E:E, "12_Van_B", NhatKy_ViPham!F:F, B17, NhatKy_ViPham!C:C, "T16") - SUMIFS(NhatKy_ViPham!K:K, NhatKy_ViPham!E:E, "12_Van_B", NhatKy_ViPham!F:F, B17, NhatKy_ViPham!C:C, "T16")</f>
        <v>100</v>
      </c>
      <c r="AH17" s="7">
        <f>100 + SUMIFS(NhatKy_ViPham!J:J, NhatKy_ViPham!E:E, "12_Van_B", NhatKy_ViPham!F:F, B17, NhatKy_ViPham!C:C, "T17") - SUMIFS(NhatKy_ViPham!K:K, NhatKy_ViPham!E:E, "12_Van_B", NhatKy_ViPham!F:F, B17, NhatKy_ViPham!C:C, "T17")</f>
        <v>100</v>
      </c>
      <c r="AI17" s="7">
        <f>100 + SUMIFS(NhatKy_ViPham!J:J, NhatKy_ViPham!E:E, "12_Van_B", NhatKy_ViPham!F:F, B17, NhatKy_ViPham!C:C, "T18") - SUMIFS(NhatKy_ViPham!K:K, NhatKy_ViPham!E:E, "12_Van_B", NhatKy_ViPham!F:F, B17, NhatKy_ViPham!C:C, "T18")</f>
        <v>100</v>
      </c>
      <c r="AJ17" s="7">
        <f>100 + SUMIFS(NhatKy_ViPham!J:J, NhatKy_ViPham!E:E, "12_Van_B", NhatKy_ViPham!F:F, B17, NhatKy_ViPham!C:C, "T19") - SUMIFS(NhatKy_ViPham!K:K, NhatKy_ViPham!E:E, "12_Van_B", NhatKy_ViPham!F:F, B17, NhatKy_ViPham!C:C, "T19")</f>
        <v>100</v>
      </c>
      <c r="AK17" s="7">
        <f>100 + SUMIFS(NhatKy_ViPham!J:J, NhatKy_ViPham!E:E, "12_Van_B", NhatKy_ViPham!F:F, B17, NhatKy_ViPham!C:C, "T20") - SUMIFS(NhatKy_ViPham!K:K, NhatKy_ViPham!E:E, "12_Van_B", NhatKy_ViPham!F:F, B17, NhatKy_ViPham!C:C, "T20")</f>
        <v>100</v>
      </c>
      <c r="AL17" s="7">
        <f>100 + SUMIFS(NhatKy_ViPham!J:J, NhatKy_ViPham!E:E, "12_Van_B", NhatKy_ViPham!F:F, B17, NhatKy_ViPham!C:C, "T21") - SUMIFS(NhatKy_ViPham!K:K, NhatKy_ViPham!E:E, "12_Van_B", NhatKy_ViPham!F:F, B17, NhatKy_ViPham!C:C, "T21")</f>
        <v>100</v>
      </c>
      <c r="AM17" s="7">
        <f>100 + SUMIFS(NhatKy_ViPham!J:J, NhatKy_ViPham!E:E, "12_Van_B", NhatKy_ViPham!F:F, B17, NhatKy_ViPham!C:C, "T22") - SUMIFS(NhatKy_ViPham!K:K, NhatKy_ViPham!E:E, "12_Van_B", NhatKy_ViPham!F:F, B17, NhatKy_ViPham!C:C, "T22")</f>
        <v>100</v>
      </c>
      <c r="AN17" s="7">
        <f>100 + SUMIFS(NhatKy_ViPham!J:J, NhatKy_ViPham!E:E, "12_Van_B", NhatKy_ViPham!F:F, B17, NhatKy_ViPham!C:C, "T23") - SUMIFS(NhatKy_ViPham!K:K, NhatKy_ViPham!E:E, "12_Van_B", NhatKy_ViPham!F:F, B17, NhatKy_ViPham!C:C, "T23")</f>
        <v>100</v>
      </c>
      <c r="AO17" s="7">
        <f>100 + SUMIFS(NhatKy_ViPham!J:J, NhatKy_ViPham!E:E, "12_Van_B", NhatKy_ViPham!F:F, B17, NhatKy_ViPham!C:C, "T24") - SUMIFS(NhatKy_ViPham!K:K, NhatKy_ViPham!E:E, "12_Van_B", NhatKy_ViPham!F:F, B17, NhatKy_ViPham!C:C, "T24")</f>
        <v>100</v>
      </c>
      <c r="AP17" s="7">
        <f>100 + SUMIFS(NhatKy_ViPham!J:J, NhatKy_ViPham!E:E, "12_Van_B", NhatKy_ViPham!F:F, B17, NhatKy_ViPham!C:C, "T25") - SUMIFS(NhatKy_ViPham!K:K, NhatKy_ViPham!E:E, "12_Van_B", NhatKy_ViPham!F:F, B17, NhatKy_ViPham!C:C, "T25")</f>
        <v>100</v>
      </c>
      <c r="AQ17" s="7">
        <f>100 + SUMIFS(NhatKy_ViPham!J:J, NhatKy_ViPham!E:E, "12_Van_B", NhatKy_ViPham!F:F, B17, NhatKy_ViPham!C:C, "T26") - SUMIFS(NhatKy_ViPham!K:K, NhatKy_ViPham!E:E, "12_Van_B", NhatKy_ViPham!F:F, B17, NhatKy_ViPham!C:C, "T26")</f>
        <v>100</v>
      </c>
      <c r="AR17" s="7">
        <f>100 + SUMIFS(NhatKy_ViPham!J:J, NhatKy_ViPham!E:E, "12_Van_B", NhatKy_ViPham!F:F, B17, NhatKy_ViPham!C:C, "T27") - SUMIFS(NhatKy_ViPham!K:K, NhatKy_ViPham!E:E, "12_Van_B", NhatKy_ViPham!F:F, B17, NhatKy_ViPham!C:C, "T27")</f>
        <v>100</v>
      </c>
      <c r="AS17" s="7">
        <f>100 + SUMIFS(NhatKy_ViPham!J:J, NhatKy_ViPham!E:E, "12_Van_B", NhatKy_ViPham!F:F, B17, NhatKy_ViPham!C:C, "T28") - SUMIFS(NhatKy_ViPham!K:K, NhatKy_ViPham!E:E, "12_Van_B", NhatKy_ViPham!F:F, B17, NhatKy_ViPham!C:C, "T28")</f>
        <v>100</v>
      </c>
      <c r="AT17" s="7">
        <f>100 + SUMIFS(NhatKy_ViPham!J:J, NhatKy_ViPham!E:E, "12_Van_B", NhatKy_ViPham!F:F, B17, NhatKy_ViPham!C:C, "T29") - SUMIFS(NhatKy_ViPham!K:K, NhatKy_ViPham!E:E, "12_Van_B", NhatKy_ViPham!F:F, B17, NhatKy_ViPham!C:C, "T29")</f>
        <v>100</v>
      </c>
      <c r="AU17" s="7">
        <f>100 + SUMIFS(NhatKy_ViPham!J:J, NhatKy_ViPham!E:E, "12_Van_B", NhatKy_ViPham!F:F, B17, NhatKy_ViPham!C:C, "T30") - SUMIFS(NhatKy_ViPham!K:K, NhatKy_ViPham!E:E, "12_Van_B", NhatKy_ViPham!F:F, B17, NhatKy_ViPham!C:C, "T30")</f>
        <v>100</v>
      </c>
      <c r="AV17" s="7">
        <f>100 + SUMIFS(NhatKy_ViPham!J:J, NhatKy_ViPham!E:E, "12_Van_B", NhatKy_ViPham!F:F, B17, NhatKy_ViPham!C:C, "T31") - SUMIFS(NhatKy_ViPham!K:K, NhatKy_ViPham!E:E, "12_Van_B", NhatKy_ViPham!F:F, B17, NhatKy_ViPham!C:C, "T31")</f>
        <v>100</v>
      </c>
      <c r="AW17" s="7">
        <f>100 + SUMIFS(NhatKy_ViPham!J:J, NhatKy_ViPham!E:E, "12_Van_B", NhatKy_ViPham!F:F, B17, NhatKy_ViPham!C:C, "T32") - SUMIFS(NhatKy_ViPham!K:K, NhatKy_ViPham!E:E, "12_Van_B", NhatKy_ViPham!F:F, B17, NhatKy_ViPham!C:C, "T32")</f>
        <v>100</v>
      </c>
      <c r="AX17" s="7">
        <f>100 + SUMIFS(NhatKy_ViPham!J:J, NhatKy_ViPham!E:E, "12_Van_B", NhatKy_ViPham!F:F, B17, NhatKy_ViPham!C:C, "T33") - SUMIFS(NhatKy_ViPham!K:K, NhatKy_ViPham!E:E, "12_Van_B", NhatKy_ViPham!F:F, B17, NhatKy_ViPham!C:C, "T33")</f>
        <v>100</v>
      </c>
      <c r="AY17" s="7">
        <f>100 + SUMIFS(NhatKy_ViPham!J:J, NhatKy_ViPham!E:E, "12_Van_B", NhatKy_ViPham!F:F, B17, NhatKy_ViPham!C:C, "T34") - SUMIFS(NhatKy_ViPham!K:K, NhatKy_ViPham!E:E, "12_Van_B", NhatKy_ViPham!F:F, B17, NhatKy_ViPham!C:C, "T34")</f>
        <v>100</v>
      </c>
      <c r="AZ17" s="7">
        <f>100 + SUMIFS(NhatKy_ViPham!J:J, NhatKy_ViPham!E:E, "12_Van_B", NhatKy_ViPham!F:F, B17, NhatKy_ViPham!C:C, "T35") - SUMIFS(NhatKy_ViPham!K:K, NhatKy_ViPham!E:E, "12_Van_B", NhatKy_ViPham!F:F, B17, NhatKy_ViPham!C:C, "T35")</f>
        <v>100</v>
      </c>
      <c r="BA17" s="12">
        <f t="shared" si="0"/>
        <v>100</v>
      </c>
      <c r="BB17" s="11" t="s">
        <v>430</v>
      </c>
      <c r="BC17" s="14" t="str">
        <f t="shared" si="1"/>
        <v>Tốt</v>
      </c>
      <c r="BD17" s="10" t="str">
        <f t="shared" si="2"/>
        <v>🟢 BÌNH THƯỜNG</v>
      </c>
    </row>
    <row r="18" spans="1:56" x14ac:dyDescent="0.25">
      <c r="A18" s="5">
        <v>10</v>
      </c>
      <c r="B18" s="15" t="s">
        <v>1514</v>
      </c>
      <c r="C18" s="5" t="s">
        <v>2639</v>
      </c>
      <c r="D18" s="5" t="s">
        <v>429</v>
      </c>
      <c r="E18" s="11" t="s">
        <v>430</v>
      </c>
      <c r="F18" s="6">
        <f>SUMIFS(NhatKy_ViPham!K:K, NhatKy_ViPham!E:E, "12_Van_B", NhatKy_ViPham!F:F, B18, NhatKy_ViPham!H:H, "L01")</f>
        <v>0</v>
      </c>
      <c r="G18" s="6">
        <f>SUMIFS(NhatKy_ViPham!K:K, NhatKy_ViPham!E:E, "12_Van_B", NhatKy_ViPham!F:F, B18, NhatKy_ViPham!H:H, "L02")</f>
        <v>0</v>
      </c>
      <c r="H18" s="6">
        <f>SUMIFS(NhatKy_ViPham!K:K, NhatKy_ViPham!E:E, "12_Van_B", NhatKy_ViPham!F:F, B18, NhatKy_ViPham!H:H, "L03")</f>
        <v>0</v>
      </c>
      <c r="I18" s="6">
        <f>SUMIFS(NhatKy_ViPham!K:K, NhatKy_ViPham!E:E, "12_Van_B", NhatKy_ViPham!F:F, B18, NhatKy_ViPham!H:H, "L04")</f>
        <v>0</v>
      </c>
      <c r="J18" s="6">
        <f>SUMIFS(NhatKy_ViPham!K:K, NhatKy_ViPham!E:E, "12_Van_B", NhatKy_ViPham!F:F, B18, NhatKy_ViPham!H:H, "L05")</f>
        <v>0</v>
      </c>
      <c r="K18" s="6">
        <f>SUMIFS(NhatKy_ViPham!K:K, NhatKy_ViPham!E:E, "12_Van_B", NhatKy_ViPham!F:F, B18, NhatKy_ViPham!H:H, "L06")</f>
        <v>0</v>
      </c>
      <c r="L18" s="6">
        <f>SUMIFS(NhatKy_ViPham!K:K, NhatKy_ViPham!E:E, "12_Van_B", NhatKy_ViPham!F:F, B18, NhatKy_ViPham!H:H, "L07")</f>
        <v>0</v>
      </c>
      <c r="M18" s="6">
        <f>SUMIFS(NhatKy_ViPham!K:K, NhatKy_ViPham!E:E, "12_Van_B", NhatKy_ViPham!F:F, B18, NhatKy_ViPham!H:H, "L08")</f>
        <v>0</v>
      </c>
      <c r="N18" s="6">
        <f>SUMIFS(NhatKy_ViPham!K:K, NhatKy_ViPham!E:E, "12_Van_B", NhatKy_ViPham!F:F, B18, NhatKy_ViPham!H:H, "L09")</f>
        <v>0</v>
      </c>
      <c r="O18" s="6">
        <f>SUMIFS(NhatKy_ViPham!K:K, NhatKy_ViPham!E:E, "12_Van_B", NhatKy_ViPham!F:F, B18, NhatKy_ViPham!H:H, "L10")</f>
        <v>0</v>
      </c>
      <c r="P18" s="12">
        <f>SUMIFS(NhatKy_ViPham!J:J, NhatKy_ViPham!E:E, "12_Van_B", NhatKy_ViPham!F:F, B18)</f>
        <v>0</v>
      </c>
      <c r="Q18" s="13">
        <f>SUMIFS(NhatKy_ViPham!K:K, NhatKy_ViPham!E:E, "12_Van_B", NhatKy_ViPham!F:F, B18)</f>
        <v>0</v>
      </c>
      <c r="R18" s="6">
        <f>100 + SUMIFS(NhatKy_ViPham!J:J, NhatKy_ViPham!E:E, "12_Van_B", NhatKy_ViPham!F:F, B18, NhatKy_ViPham!C:C, "T1") - SUMIFS(NhatKy_ViPham!K:K, NhatKy_ViPham!E:E, "12_Van_B", NhatKy_ViPham!F:F, B18, NhatKy_ViPham!C:C, "T1")</f>
        <v>100</v>
      </c>
      <c r="S18" s="6">
        <f>100 + SUMIFS(NhatKy_ViPham!J:J, NhatKy_ViPham!E:E, "12_Van_B", NhatKy_ViPham!F:F, B18, NhatKy_ViPham!C:C, "T2") - SUMIFS(NhatKy_ViPham!K:K, NhatKy_ViPham!E:E, "12_Van_B", NhatKy_ViPham!F:F, B18, NhatKy_ViPham!C:C, "T2")</f>
        <v>100</v>
      </c>
      <c r="T18" s="6">
        <f>100 + SUMIFS(NhatKy_ViPham!J:J, NhatKy_ViPham!E:E, "12_Van_B", NhatKy_ViPham!F:F, B18, NhatKy_ViPham!C:C, "T3") - SUMIFS(NhatKy_ViPham!K:K, NhatKy_ViPham!E:E, "12_Van_B", NhatKy_ViPham!F:F, B18, NhatKy_ViPham!C:C, "T3")</f>
        <v>100</v>
      </c>
      <c r="U18" s="6">
        <f>100 + SUMIFS(NhatKy_ViPham!J:J, NhatKy_ViPham!E:E, "12_Van_B", NhatKy_ViPham!F:F, B18, NhatKy_ViPham!C:C, "T4") - SUMIFS(NhatKy_ViPham!K:K, NhatKy_ViPham!E:E, "12_Van_B", NhatKy_ViPham!F:F, B18, NhatKy_ViPham!C:C, "T4")</f>
        <v>100</v>
      </c>
      <c r="V18" s="6">
        <f>100 + SUMIFS(NhatKy_ViPham!J:J, NhatKy_ViPham!E:E, "12_Van_B", NhatKy_ViPham!F:F, B18, NhatKy_ViPham!C:C, "T5") - SUMIFS(NhatKy_ViPham!K:K, NhatKy_ViPham!E:E, "12_Van_B", NhatKy_ViPham!F:F, B18, NhatKy_ViPham!C:C, "T5")</f>
        <v>100</v>
      </c>
      <c r="W18" s="6">
        <f>100 + SUMIFS(NhatKy_ViPham!J:J, NhatKy_ViPham!E:E, "12_Van_B", NhatKy_ViPham!F:F, B18, NhatKy_ViPham!C:C, "T6") - SUMIFS(NhatKy_ViPham!K:K, NhatKy_ViPham!E:E, "12_Van_B", NhatKy_ViPham!F:F, B18, NhatKy_ViPham!C:C, "T6")</f>
        <v>100</v>
      </c>
      <c r="X18" s="6">
        <f>100 + SUMIFS(NhatKy_ViPham!J:J, NhatKy_ViPham!E:E, "12_Van_B", NhatKy_ViPham!F:F, B18, NhatKy_ViPham!C:C, "T7") - SUMIFS(NhatKy_ViPham!K:K, NhatKy_ViPham!E:E, "12_Van_B", NhatKy_ViPham!F:F, B18, NhatKy_ViPham!C:C, "T7")</f>
        <v>100</v>
      </c>
      <c r="Y18" s="6">
        <f>100 + SUMIFS(NhatKy_ViPham!J:J, NhatKy_ViPham!E:E, "12_Van_B", NhatKy_ViPham!F:F, B18, NhatKy_ViPham!C:C, "T8") - SUMIFS(NhatKy_ViPham!K:K, NhatKy_ViPham!E:E, "12_Van_B", NhatKy_ViPham!F:F, B18, NhatKy_ViPham!C:C, "T8")</f>
        <v>100</v>
      </c>
      <c r="Z18" s="6">
        <f>100 + SUMIFS(NhatKy_ViPham!J:J, NhatKy_ViPham!E:E, "12_Van_B", NhatKy_ViPham!F:F, B18, NhatKy_ViPham!C:C, "T9") - SUMIFS(NhatKy_ViPham!K:K, NhatKy_ViPham!E:E, "12_Van_B", NhatKy_ViPham!F:F, B18, NhatKy_ViPham!C:C, "T9")</f>
        <v>100</v>
      </c>
      <c r="AA18" s="6">
        <f>100 + SUMIFS(NhatKy_ViPham!J:J, NhatKy_ViPham!E:E, "12_Van_B", NhatKy_ViPham!F:F, B18, NhatKy_ViPham!C:C, "T10") - SUMIFS(NhatKy_ViPham!K:K, NhatKy_ViPham!E:E, "12_Van_B", NhatKy_ViPham!F:F, B18, NhatKy_ViPham!C:C, "T10")</f>
        <v>100</v>
      </c>
      <c r="AB18" s="6">
        <f>100 + SUMIFS(NhatKy_ViPham!J:J, NhatKy_ViPham!E:E, "12_Van_B", NhatKy_ViPham!F:F, B18, NhatKy_ViPham!C:C, "T11") - SUMIFS(NhatKy_ViPham!K:K, NhatKy_ViPham!E:E, "12_Van_B", NhatKy_ViPham!F:F, B18, NhatKy_ViPham!C:C, "T11")</f>
        <v>100</v>
      </c>
      <c r="AC18" s="6">
        <f>100 + SUMIFS(NhatKy_ViPham!J:J, NhatKy_ViPham!E:E, "12_Van_B", NhatKy_ViPham!F:F, B18, NhatKy_ViPham!C:C, "T12") - SUMIFS(NhatKy_ViPham!K:K, NhatKy_ViPham!E:E, "12_Van_B", NhatKy_ViPham!F:F, B18, NhatKy_ViPham!C:C, "T12")</f>
        <v>100</v>
      </c>
      <c r="AD18" s="6">
        <f>100 + SUMIFS(NhatKy_ViPham!J:J, NhatKy_ViPham!E:E, "12_Van_B", NhatKy_ViPham!F:F, B18, NhatKy_ViPham!C:C, "T13") - SUMIFS(NhatKy_ViPham!K:K, NhatKy_ViPham!E:E, "12_Van_B", NhatKy_ViPham!F:F, B18, NhatKy_ViPham!C:C, "T13")</f>
        <v>100</v>
      </c>
      <c r="AE18" s="6">
        <f>100 + SUMIFS(NhatKy_ViPham!J:J, NhatKy_ViPham!E:E, "12_Van_B", NhatKy_ViPham!F:F, B18, NhatKy_ViPham!C:C, "T14") - SUMIFS(NhatKy_ViPham!K:K, NhatKy_ViPham!E:E, "12_Van_B", NhatKy_ViPham!F:F, B18, NhatKy_ViPham!C:C, "T14")</f>
        <v>100</v>
      </c>
      <c r="AF18" s="6">
        <f>100 + SUMIFS(NhatKy_ViPham!J:J, NhatKy_ViPham!E:E, "12_Van_B", NhatKy_ViPham!F:F, B18, NhatKy_ViPham!C:C, "T15") - SUMIFS(NhatKy_ViPham!K:K, NhatKy_ViPham!E:E, "12_Van_B", NhatKy_ViPham!F:F, B18, NhatKy_ViPham!C:C, "T15")</f>
        <v>100</v>
      </c>
      <c r="AG18" s="6">
        <f>100 + SUMIFS(NhatKy_ViPham!J:J, NhatKy_ViPham!E:E, "12_Van_B", NhatKy_ViPham!F:F, B18, NhatKy_ViPham!C:C, "T16") - SUMIFS(NhatKy_ViPham!K:K, NhatKy_ViPham!E:E, "12_Van_B", NhatKy_ViPham!F:F, B18, NhatKy_ViPham!C:C, "T16")</f>
        <v>100</v>
      </c>
      <c r="AH18" s="6">
        <f>100 + SUMIFS(NhatKy_ViPham!J:J, NhatKy_ViPham!E:E, "12_Van_B", NhatKy_ViPham!F:F, B18, NhatKy_ViPham!C:C, "T17") - SUMIFS(NhatKy_ViPham!K:K, NhatKy_ViPham!E:E, "12_Van_B", NhatKy_ViPham!F:F, B18, NhatKy_ViPham!C:C, "T17")</f>
        <v>100</v>
      </c>
      <c r="AI18" s="6">
        <f>100 + SUMIFS(NhatKy_ViPham!J:J, NhatKy_ViPham!E:E, "12_Van_B", NhatKy_ViPham!F:F, B18, NhatKy_ViPham!C:C, "T18") - SUMIFS(NhatKy_ViPham!K:K, NhatKy_ViPham!E:E, "12_Van_B", NhatKy_ViPham!F:F, B18, NhatKy_ViPham!C:C, "T18")</f>
        <v>100</v>
      </c>
      <c r="AJ18" s="6">
        <f>100 + SUMIFS(NhatKy_ViPham!J:J, NhatKy_ViPham!E:E, "12_Van_B", NhatKy_ViPham!F:F, B18, NhatKy_ViPham!C:C, "T19") - SUMIFS(NhatKy_ViPham!K:K, NhatKy_ViPham!E:E, "12_Van_B", NhatKy_ViPham!F:F, B18, NhatKy_ViPham!C:C, "T19")</f>
        <v>100</v>
      </c>
      <c r="AK18" s="6">
        <f>100 + SUMIFS(NhatKy_ViPham!J:J, NhatKy_ViPham!E:E, "12_Van_B", NhatKy_ViPham!F:F, B18, NhatKy_ViPham!C:C, "T20") - SUMIFS(NhatKy_ViPham!K:K, NhatKy_ViPham!E:E, "12_Van_B", NhatKy_ViPham!F:F, B18, NhatKy_ViPham!C:C, "T20")</f>
        <v>100</v>
      </c>
      <c r="AL18" s="6">
        <f>100 + SUMIFS(NhatKy_ViPham!J:J, NhatKy_ViPham!E:E, "12_Van_B", NhatKy_ViPham!F:F, B18, NhatKy_ViPham!C:C, "T21") - SUMIFS(NhatKy_ViPham!K:K, NhatKy_ViPham!E:E, "12_Van_B", NhatKy_ViPham!F:F, B18, NhatKy_ViPham!C:C, "T21")</f>
        <v>100</v>
      </c>
      <c r="AM18" s="6">
        <f>100 + SUMIFS(NhatKy_ViPham!J:J, NhatKy_ViPham!E:E, "12_Van_B", NhatKy_ViPham!F:F, B18, NhatKy_ViPham!C:C, "T22") - SUMIFS(NhatKy_ViPham!K:K, NhatKy_ViPham!E:E, "12_Van_B", NhatKy_ViPham!F:F, B18, NhatKy_ViPham!C:C, "T22")</f>
        <v>100</v>
      </c>
      <c r="AN18" s="6">
        <f>100 + SUMIFS(NhatKy_ViPham!J:J, NhatKy_ViPham!E:E, "12_Van_B", NhatKy_ViPham!F:F, B18, NhatKy_ViPham!C:C, "T23") - SUMIFS(NhatKy_ViPham!K:K, NhatKy_ViPham!E:E, "12_Van_B", NhatKy_ViPham!F:F, B18, NhatKy_ViPham!C:C, "T23")</f>
        <v>100</v>
      </c>
      <c r="AO18" s="6">
        <f>100 + SUMIFS(NhatKy_ViPham!J:J, NhatKy_ViPham!E:E, "12_Van_B", NhatKy_ViPham!F:F, B18, NhatKy_ViPham!C:C, "T24") - SUMIFS(NhatKy_ViPham!K:K, NhatKy_ViPham!E:E, "12_Van_B", NhatKy_ViPham!F:F, B18, NhatKy_ViPham!C:C, "T24")</f>
        <v>100</v>
      </c>
      <c r="AP18" s="6">
        <f>100 + SUMIFS(NhatKy_ViPham!J:J, NhatKy_ViPham!E:E, "12_Van_B", NhatKy_ViPham!F:F, B18, NhatKy_ViPham!C:C, "T25") - SUMIFS(NhatKy_ViPham!K:K, NhatKy_ViPham!E:E, "12_Van_B", NhatKy_ViPham!F:F, B18, NhatKy_ViPham!C:C, "T25")</f>
        <v>100</v>
      </c>
      <c r="AQ18" s="6">
        <f>100 + SUMIFS(NhatKy_ViPham!J:J, NhatKy_ViPham!E:E, "12_Van_B", NhatKy_ViPham!F:F, B18, NhatKy_ViPham!C:C, "T26") - SUMIFS(NhatKy_ViPham!K:K, NhatKy_ViPham!E:E, "12_Van_B", NhatKy_ViPham!F:F, B18, NhatKy_ViPham!C:C, "T26")</f>
        <v>100</v>
      </c>
      <c r="AR18" s="6">
        <f>100 + SUMIFS(NhatKy_ViPham!J:J, NhatKy_ViPham!E:E, "12_Van_B", NhatKy_ViPham!F:F, B18, NhatKy_ViPham!C:C, "T27") - SUMIFS(NhatKy_ViPham!K:K, NhatKy_ViPham!E:E, "12_Van_B", NhatKy_ViPham!F:F, B18, NhatKy_ViPham!C:C, "T27")</f>
        <v>100</v>
      </c>
      <c r="AS18" s="6">
        <f>100 + SUMIFS(NhatKy_ViPham!J:J, NhatKy_ViPham!E:E, "12_Van_B", NhatKy_ViPham!F:F, B18, NhatKy_ViPham!C:C, "T28") - SUMIFS(NhatKy_ViPham!K:K, NhatKy_ViPham!E:E, "12_Van_B", NhatKy_ViPham!F:F, B18, NhatKy_ViPham!C:C, "T28")</f>
        <v>100</v>
      </c>
      <c r="AT18" s="6">
        <f>100 + SUMIFS(NhatKy_ViPham!J:J, NhatKy_ViPham!E:E, "12_Van_B", NhatKy_ViPham!F:F, B18, NhatKy_ViPham!C:C, "T29") - SUMIFS(NhatKy_ViPham!K:K, NhatKy_ViPham!E:E, "12_Van_B", NhatKy_ViPham!F:F, B18, NhatKy_ViPham!C:C, "T29")</f>
        <v>100</v>
      </c>
      <c r="AU18" s="6">
        <f>100 + SUMIFS(NhatKy_ViPham!J:J, NhatKy_ViPham!E:E, "12_Van_B", NhatKy_ViPham!F:F, B18, NhatKy_ViPham!C:C, "T30") - SUMIFS(NhatKy_ViPham!K:K, NhatKy_ViPham!E:E, "12_Van_B", NhatKy_ViPham!F:F, B18, NhatKy_ViPham!C:C, "T30")</f>
        <v>100</v>
      </c>
      <c r="AV18" s="6">
        <f>100 + SUMIFS(NhatKy_ViPham!J:J, NhatKy_ViPham!E:E, "12_Van_B", NhatKy_ViPham!F:F, B18, NhatKy_ViPham!C:C, "T31") - SUMIFS(NhatKy_ViPham!K:K, NhatKy_ViPham!E:E, "12_Van_B", NhatKy_ViPham!F:F, B18, NhatKy_ViPham!C:C, "T31")</f>
        <v>100</v>
      </c>
      <c r="AW18" s="6">
        <f>100 + SUMIFS(NhatKy_ViPham!J:J, NhatKy_ViPham!E:E, "12_Van_B", NhatKy_ViPham!F:F, B18, NhatKy_ViPham!C:C, "T32") - SUMIFS(NhatKy_ViPham!K:K, NhatKy_ViPham!E:E, "12_Van_B", NhatKy_ViPham!F:F, B18, NhatKy_ViPham!C:C, "T32")</f>
        <v>100</v>
      </c>
      <c r="AX18" s="6">
        <f>100 + SUMIFS(NhatKy_ViPham!J:J, NhatKy_ViPham!E:E, "12_Van_B", NhatKy_ViPham!F:F, B18, NhatKy_ViPham!C:C, "T33") - SUMIFS(NhatKy_ViPham!K:K, NhatKy_ViPham!E:E, "12_Van_B", NhatKy_ViPham!F:F, B18, NhatKy_ViPham!C:C, "T33")</f>
        <v>100</v>
      </c>
      <c r="AY18" s="6">
        <f>100 + SUMIFS(NhatKy_ViPham!J:J, NhatKy_ViPham!E:E, "12_Van_B", NhatKy_ViPham!F:F, B18, NhatKy_ViPham!C:C, "T34") - SUMIFS(NhatKy_ViPham!K:K, NhatKy_ViPham!E:E, "12_Van_B", NhatKy_ViPham!F:F, B18, NhatKy_ViPham!C:C, "T34")</f>
        <v>100</v>
      </c>
      <c r="AZ18" s="6">
        <f>100 + SUMIFS(NhatKy_ViPham!J:J, NhatKy_ViPham!E:E, "12_Van_B", NhatKy_ViPham!F:F, B18, NhatKy_ViPham!C:C, "T35") - SUMIFS(NhatKy_ViPham!K:K, NhatKy_ViPham!E:E, "12_Van_B", NhatKy_ViPham!F:F, B18, NhatKy_ViPham!C:C, "T35")</f>
        <v>100</v>
      </c>
      <c r="BA18" s="12">
        <f t="shared" si="0"/>
        <v>100</v>
      </c>
      <c r="BB18" s="11" t="s">
        <v>430</v>
      </c>
      <c r="BC18" s="16" t="str">
        <f t="shared" si="1"/>
        <v>Tốt</v>
      </c>
      <c r="BD18" s="15" t="str">
        <f t="shared" si="2"/>
        <v>🟢 BÌNH THƯỜNG</v>
      </c>
    </row>
    <row r="19" spans="1:56" x14ac:dyDescent="0.25">
      <c r="A19" s="4">
        <v>11</v>
      </c>
      <c r="B19" s="10" t="s">
        <v>2766</v>
      </c>
      <c r="C19" s="4" t="s">
        <v>2767</v>
      </c>
      <c r="D19" s="4" t="s">
        <v>429</v>
      </c>
      <c r="E19" s="11" t="s">
        <v>430</v>
      </c>
      <c r="F19" s="7">
        <f>SUMIFS(NhatKy_ViPham!K:K, NhatKy_ViPham!E:E, "12_Van_B", NhatKy_ViPham!F:F, B19, NhatKy_ViPham!H:H, "L01")</f>
        <v>0</v>
      </c>
      <c r="G19" s="7">
        <f>SUMIFS(NhatKy_ViPham!K:K, NhatKy_ViPham!E:E, "12_Van_B", NhatKy_ViPham!F:F, B19, NhatKy_ViPham!H:H, "L02")</f>
        <v>0</v>
      </c>
      <c r="H19" s="7">
        <f>SUMIFS(NhatKy_ViPham!K:K, NhatKy_ViPham!E:E, "12_Van_B", NhatKy_ViPham!F:F, B19, NhatKy_ViPham!H:H, "L03")</f>
        <v>0</v>
      </c>
      <c r="I19" s="7">
        <f>SUMIFS(NhatKy_ViPham!K:K, NhatKy_ViPham!E:E, "12_Van_B", NhatKy_ViPham!F:F, B19, NhatKy_ViPham!H:H, "L04")</f>
        <v>0</v>
      </c>
      <c r="J19" s="7">
        <f>SUMIFS(NhatKy_ViPham!K:K, NhatKy_ViPham!E:E, "12_Van_B", NhatKy_ViPham!F:F, B19, NhatKy_ViPham!H:H, "L05")</f>
        <v>0</v>
      </c>
      <c r="K19" s="7">
        <f>SUMIFS(NhatKy_ViPham!K:K, NhatKy_ViPham!E:E, "12_Van_B", NhatKy_ViPham!F:F, B19, NhatKy_ViPham!H:H, "L06")</f>
        <v>0</v>
      </c>
      <c r="L19" s="7">
        <f>SUMIFS(NhatKy_ViPham!K:K, NhatKy_ViPham!E:E, "12_Van_B", NhatKy_ViPham!F:F, B19, NhatKy_ViPham!H:H, "L07")</f>
        <v>0</v>
      </c>
      <c r="M19" s="7">
        <f>SUMIFS(NhatKy_ViPham!K:K, NhatKy_ViPham!E:E, "12_Van_B", NhatKy_ViPham!F:F, B19, NhatKy_ViPham!H:H, "L08")</f>
        <v>0</v>
      </c>
      <c r="N19" s="7">
        <f>SUMIFS(NhatKy_ViPham!K:K, NhatKy_ViPham!E:E, "12_Van_B", NhatKy_ViPham!F:F, B19, NhatKy_ViPham!H:H, "L09")</f>
        <v>0</v>
      </c>
      <c r="O19" s="7">
        <f>SUMIFS(NhatKy_ViPham!K:K, NhatKy_ViPham!E:E, "12_Van_B", NhatKy_ViPham!F:F, B19, NhatKy_ViPham!H:H, "L10")</f>
        <v>0</v>
      </c>
      <c r="P19" s="12">
        <f>SUMIFS(NhatKy_ViPham!J:J, NhatKy_ViPham!E:E, "12_Van_B", NhatKy_ViPham!F:F, B19)</f>
        <v>0</v>
      </c>
      <c r="Q19" s="13">
        <f>SUMIFS(NhatKy_ViPham!K:K, NhatKy_ViPham!E:E, "12_Van_B", NhatKy_ViPham!F:F, B19)</f>
        <v>0</v>
      </c>
      <c r="R19" s="7">
        <f>100 + SUMIFS(NhatKy_ViPham!J:J, NhatKy_ViPham!E:E, "12_Van_B", NhatKy_ViPham!F:F, B19, NhatKy_ViPham!C:C, "T1") - SUMIFS(NhatKy_ViPham!K:K, NhatKy_ViPham!E:E, "12_Van_B", NhatKy_ViPham!F:F, B19, NhatKy_ViPham!C:C, "T1")</f>
        <v>100</v>
      </c>
      <c r="S19" s="7">
        <f>100 + SUMIFS(NhatKy_ViPham!J:J, NhatKy_ViPham!E:E, "12_Van_B", NhatKy_ViPham!F:F, B19, NhatKy_ViPham!C:C, "T2") - SUMIFS(NhatKy_ViPham!K:K, NhatKy_ViPham!E:E, "12_Van_B", NhatKy_ViPham!F:F, B19, NhatKy_ViPham!C:C, "T2")</f>
        <v>100</v>
      </c>
      <c r="T19" s="7">
        <f>100 + SUMIFS(NhatKy_ViPham!J:J, NhatKy_ViPham!E:E, "12_Van_B", NhatKy_ViPham!F:F, B19, NhatKy_ViPham!C:C, "T3") - SUMIFS(NhatKy_ViPham!K:K, NhatKy_ViPham!E:E, "12_Van_B", NhatKy_ViPham!F:F, B19, NhatKy_ViPham!C:C, "T3")</f>
        <v>100</v>
      </c>
      <c r="U19" s="7">
        <f>100 + SUMIFS(NhatKy_ViPham!J:J, NhatKy_ViPham!E:E, "12_Van_B", NhatKy_ViPham!F:F, B19, NhatKy_ViPham!C:C, "T4") - SUMIFS(NhatKy_ViPham!K:K, NhatKy_ViPham!E:E, "12_Van_B", NhatKy_ViPham!F:F, B19, NhatKy_ViPham!C:C, "T4")</f>
        <v>100</v>
      </c>
      <c r="V19" s="7">
        <f>100 + SUMIFS(NhatKy_ViPham!J:J, NhatKy_ViPham!E:E, "12_Van_B", NhatKy_ViPham!F:F, B19, NhatKy_ViPham!C:C, "T5") - SUMIFS(NhatKy_ViPham!K:K, NhatKy_ViPham!E:E, "12_Van_B", NhatKy_ViPham!F:F, B19, NhatKy_ViPham!C:C, "T5")</f>
        <v>100</v>
      </c>
      <c r="W19" s="7">
        <f>100 + SUMIFS(NhatKy_ViPham!J:J, NhatKy_ViPham!E:E, "12_Van_B", NhatKy_ViPham!F:F, B19, NhatKy_ViPham!C:C, "T6") - SUMIFS(NhatKy_ViPham!K:K, NhatKy_ViPham!E:E, "12_Van_B", NhatKy_ViPham!F:F, B19, NhatKy_ViPham!C:C, "T6")</f>
        <v>100</v>
      </c>
      <c r="X19" s="7">
        <f>100 + SUMIFS(NhatKy_ViPham!J:J, NhatKy_ViPham!E:E, "12_Van_B", NhatKy_ViPham!F:F, B19, NhatKy_ViPham!C:C, "T7") - SUMIFS(NhatKy_ViPham!K:K, NhatKy_ViPham!E:E, "12_Van_B", NhatKy_ViPham!F:F, B19, NhatKy_ViPham!C:C, "T7")</f>
        <v>100</v>
      </c>
      <c r="Y19" s="7">
        <f>100 + SUMIFS(NhatKy_ViPham!J:J, NhatKy_ViPham!E:E, "12_Van_B", NhatKy_ViPham!F:F, B19, NhatKy_ViPham!C:C, "T8") - SUMIFS(NhatKy_ViPham!K:K, NhatKy_ViPham!E:E, "12_Van_B", NhatKy_ViPham!F:F, B19, NhatKy_ViPham!C:C, "T8")</f>
        <v>100</v>
      </c>
      <c r="Z19" s="7">
        <f>100 + SUMIFS(NhatKy_ViPham!J:J, NhatKy_ViPham!E:E, "12_Van_B", NhatKy_ViPham!F:F, B19, NhatKy_ViPham!C:C, "T9") - SUMIFS(NhatKy_ViPham!K:K, NhatKy_ViPham!E:E, "12_Van_B", NhatKy_ViPham!F:F, B19, NhatKy_ViPham!C:C, "T9")</f>
        <v>100</v>
      </c>
      <c r="AA19" s="7">
        <f>100 + SUMIFS(NhatKy_ViPham!J:J, NhatKy_ViPham!E:E, "12_Van_B", NhatKy_ViPham!F:F, B19, NhatKy_ViPham!C:C, "T10") - SUMIFS(NhatKy_ViPham!K:K, NhatKy_ViPham!E:E, "12_Van_B", NhatKy_ViPham!F:F, B19, NhatKy_ViPham!C:C, "T10")</f>
        <v>100</v>
      </c>
      <c r="AB19" s="7">
        <f>100 + SUMIFS(NhatKy_ViPham!J:J, NhatKy_ViPham!E:E, "12_Van_B", NhatKy_ViPham!F:F, B19, NhatKy_ViPham!C:C, "T11") - SUMIFS(NhatKy_ViPham!K:K, NhatKy_ViPham!E:E, "12_Van_B", NhatKy_ViPham!F:F, B19, NhatKy_ViPham!C:C, "T11")</f>
        <v>100</v>
      </c>
      <c r="AC19" s="7">
        <f>100 + SUMIFS(NhatKy_ViPham!J:J, NhatKy_ViPham!E:E, "12_Van_B", NhatKy_ViPham!F:F, B19, NhatKy_ViPham!C:C, "T12") - SUMIFS(NhatKy_ViPham!K:K, NhatKy_ViPham!E:E, "12_Van_B", NhatKy_ViPham!F:F, B19, NhatKy_ViPham!C:C, "T12")</f>
        <v>100</v>
      </c>
      <c r="AD19" s="7">
        <f>100 + SUMIFS(NhatKy_ViPham!J:J, NhatKy_ViPham!E:E, "12_Van_B", NhatKy_ViPham!F:F, B19, NhatKy_ViPham!C:C, "T13") - SUMIFS(NhatKy_ViPham!K:K, NhatKy_ViPham!E:E, "12_Van_B", NhatKy_ViPham!F:F, B19, NhatKy_ViPham!C:C, "T13")</f>
        <v>100</v>
      </c>
      <c r="AE19" s="7">
        <f>100 + SUMIFS(NhatKy_ViPham!J:J, NhatKy_ViPham!E:E, "12_Van_B", NhatKy_ViPham!F:F, B19, NhatKy_ViPham!C:C, "T14") - SUMIFS(NhatKy_ViPham!K:K, NhatKy_ViPham!E:E, "12_Van_B", NhatKy_ViPham!F:F, B19, NhatKy_ViPham!C:C, "T14")</f>
        <v>100</v>
      </c>
      <c r="AF19" s="7">
        <f>100 + SUMIFS(NhatKy_ViPham!J:J, NhatKy_ViPham!E:E, "12_Van_B", NhatKy_ViPham!F:F, B19, NhatKy_ViPham!C:C, "T15") - SUMIFS(NhatKy_ViPham!K:K, NhatKy_ViPham!E:E, "12_Van_B", NhatKy_ViPham!F:F, B19, NhatKy_ViPham!C:C, "T15")</f>
        <v>100</v>
      </c>
      <c r="AG19" s="7">
        <f>100 + SUMIFS(NhatKy_ViPham!J:J, NhatKy_ViPham!E:E, "12_Van_B", NhatKy_ViPham!F:F, B19, NhatKy_ViPham!C:C, "T16") - SUMIFS(NhatKy_ViPham!K:K, NhatKy_ViPham!E:E, "12_Van_B", NhatKy_ViPham!F:F, B19, NhatKy_ViPham!C:C, "T16")</f>
        <v>100</v>
      </c>
      <c r="AH19" s="7">
        <f>100 + SUMIFS(NhatKy_ViPham!J:J, NhatKy_ViPham!E:E, "12_Van_B", NhatKy_ViPham!F:F, B19, NhatKy_ViPham!C:C, "T17") - SUMIFS(NhatKy_ViPham!K:K, NhatKy_ViPham!E:E, "12_Van_B", NhatKy_ViPham!F:F, B19, NhatKy_ViPham!C:C, "T17")</f>
        <v>100</v>
      </c>
      <c r="AI19" s="7">
        <f>100 + SUMIFS(NhatKy_ViPham!J:J, NhatKy_ViPham!E:E, "12_Van_B", NhatKy_ViPham!F:F, B19, NhatKy_ViPham!C:C, "T18") - SUMIFS(NhatKy_ViPham!K:K, NhatKy_ViPham!E:E, "12_Van_B", NhatKy_ViPham!F:F, B19, NhatKy_ViPham!C:C, "T18")</f>
        <v>100</v>
      </c>
      <c r="AJ19" s="7">
        <f>100 + SUMIFS(NhatKy_ViPham!J:J, NhatKy_ViPham!E:E, "12_Van_B", NhatKy_ViPham!F:F, B19, NhatKy_ViPham!C:C, "T19") - SUMIFS(NhatKy_ViPham!K:K, NhatKy_ViPham!E:E, "12_Van_B", NhatKy_ViPham!F:F, B19, NhatKy_ViPham!C:C, "T19")</f>
        <v>100</v>
      </c>
      <c r="AK19" s="7">
        <f>100 + SUMIFS(NhatKy_ViPham!J:J, NhatKy_ViPham!E:E, "12_Van_B", NhatKy_ViPham!F:F, B19, NhatKy_ViPham!C:C, "T20") - SUMIFS(NhatKy_ViPham!K:K, NhatKy_ViPham!E:E, "12_Van_B", NhatKy_ViPham!F:F, B19, NhatKy_ViPham!C:C, "T20")</f>
        <v>100</v>
      </c>
      <c r="AL19" s="7">
        <f>100 + SUMIFS(NhatKy_ViPham!J:J, NhatKy_ViPham!E:E, "12_Van_B", NhatKy_ViPham!F:F, B19, NhatKy_ViPham!C:C, "T21") - SUMIFS(NhatKy_ViPham!K:K, NhatKy_ViPham!E:E, "12_Van_B", NhatKy_ViPham!F:F, B19, NhatKy_ViPham!C:C, "T21")</f>
        <v>100</v>
      </c>
      <c r="AM19" s="7">
        <f>100 + SUMIFS(NhatKy_ViPham!J:J, NhatKy_ViPham!E:E, "12_Van_B", NhatKy_ViPham!F:F, B19, NhatKy_ViPham!C:C, "T22") - SUMIFS(NhatKy_ViPham!K:K, NhatKy_ViPham!E:E, "12_Van_B", NhatKy_ViPham!F:F, B19, NhatKy_ViPham!C:C, "T22")</f>
        <v>100</v>
      </c>
      <c r="AN19" s="7">
        <f>100 + SUMIFS(NhatKy_ViPham!J:J, NhatKy_ViPham!E:E, "12_Van_B", NhatKy_ViPham!F:F, B19, NhatKy_ViPham!C:C, "T23") - SUMIFS(NhatKy_ViPham!K:K, NhatKy_ViPham!E:E, "12_Van_B", NhatKy_ViPham!F:F, B19, NhatKy_ViPham!C:C, "T23")</f>
        <v>100</v>
      </c>
      <c r="AO19" s="7">
        <f>100 + SUMIFS(NhatKy_ViPham!J:J, NhatKy_ViPham!E:E, "12_Van_B", NhatKy_ViPham!F:F, B19, NhatKy_ViPham!C:C, "T24") - SUMIFS(NhatKy_ViPham!K:K, NhatKy_ViPham!E:E, "12_Van_B", NhatKy_ViPham!F:F, B19, NhatKy_ViPham!C:C, "T24")</f>
        <v>100</v>
      </c>
      <c r="AP19" s="7">
        <f>100 + SUMIFS(NhatKy_ViPham!J:J, NhatKy_ViPham!E:E, "12_Van_B", NhatKy_ViPham!F:F, B19, NhatKy_ViPham!C:C, "T25") - SUMIFS(NhatKy_ViPham!K:K, NhatKy_ViPham!E:E, "12_Van_B", NhatKy_ViPham!F:F, B19, NhatKy_ViPham!C:C, "T25")</f>
        <v>100</v>
      </c>
      <c r="AQ19" s="7">
        <f>100 + SUMIFS(NhatKy_ViPham!J:J, NhatKy_ViPham!E:E, "12_Van_B", NhatKy_ViPham!F:F, B19, NhatKy_ViPham!C:C, "T26") - SUMIFS(NhatKy_ViPham!K:K, NhatKy_ViPham!E:E, "12_Van_B", NhatKy_ViPham!F:F, B19, NhatKy_ViPham!C:C, "T26")</f>
        <v>100</v>
      </c>
      <c r="AR19" s="7">
        <f>100 + SUMIFS(NhatKy_ViPham!J:J, NhatKy_ViPham!E:E, "12_Van_B", NhatKy_ViPham!F:F, B19, NhatKy_ViPham!C:C, "T27") - SUMIFS(NhatKy_ViPham!K:K, NhatKy_ViPham!E:E, "12_Van_B", NhatKy_ViPham!F:F, B19, NhatKy_ViPham!C:C, "T27")</f>
        <v>100</v>
      </c>
      <c r="AS19" s="7">
        <f>100 + SUMIFS(NhatKy_ViPham!J:J, NhatKy_ViPham!E:E, "12_Van_B", NhatKy_ViPham!F:F, B19, NhatKy_ViPham!C:C, "T28") - SUMIFS(NhatKy_ViPham!K:K, NhatKy_ViPham!E:E, "12_Van_B", NhatKy_ViPham!F:F, B19, NhatKy_ViPham!C:C, "T28")</f>
        <v>100</v>
      </c>
      <c r="AT19" s="7">
        <f>100 + SUMIFS(NhatKy_ViPham!J:J, NhatKy_ViPham!E:E, "12_Van_B", NhatKy_ViPham!F:F, B19, NhatKy_ViPham!C:C, "T29") - SUMIFS(NhatKy_ViPham!K:K, NhatKy_ViPham!E:E, "12_Van_B", NhatKy_ViPham!F:F, B19, NhatKy_ViPham!C:C, "T29")</f>
        <v>100</v>
      </c>
      <c r="AU19" s="7">
        <f>100 + SUMIFS(NhatKy_ViPham!J:J, NhatKy_ViPham!E:E, "12_Van_B", NhatKy_ViPham!F:F, B19, NhatKy_ViPham!C:C, "T30") - SUMIFS(NhatKy_ViPham!K:K, NhatKy_ViPham!E:E, "12_Van_B", NhatKy_ViPham!F:F, B19, NhatKy_ViPham!C:C, "T30")</f>
        <v>100</v>
      </c>
      <c r="AV19" s="7">
        <f>100 + SUMIFS(NhatKy_ViPham!J:J, NhatKy_ViPham!E:E, "12_Van_B", NhatKy_ViPham!F:F, B19, NhatKy_ViPham!C:C, "T31") - SUMIFS(NhatKy_ViPham!K:K, NhatKy_ViPham!E:E, "12_Van_B", NhatKy_ViPham!F:F, B19, NhatKy_ViPham!C:C, "T31")</f>
        <v>100</v>
      </c>
      <c r="AW19" s="7">
        <f>100 + SUMIFS(NhatKy_ViPham!J:J, NhatKy_ViPham!E:E, "12_Van_B", NhatKy_ViPham!F:F, B19, NhatKy_ViPham!C:C, "T32") - SUMIFS(NhatKy_ViPham!K:K, NhatKy_ViPham!E:E, "12_Van_B", NhatKy_ViPham!F:F, B19, NhatKy_ViPham!C:C, "T32")</f>
        <v>100</v>
      </c>
      <c r="AX19" s="7">
        <f>100 + SUMIFS(NhatKy_ViPham!J:J, NhatKy_ViPham!E:E, "12_Van_B", NhatKy_ViPham!F:F, B19, NhatKy_ViPham!C:C, "T33") - SUMIFS(NhatKy_ViPham!K:K, NhatKy_ViPham!E:E, "12_Van_B", NhatKy_ViPham!F:F, B19, NhatKy_ViPham!C:C, "T33")</f>
        <v>100</v>
      </c>
      <c r="AY19" s="7">
        <f>100 + SUMIFS(NhatKy_ViPham!J:J, NhatKy_ViPham!E:E, "12_Van_B", NhatKy_ViPham!F:F, B19, NhatKy_ViPham!C:C, "T34") - SUMIFS(NhatKy_ViPham!K:K, NhatKy_ViPham!E:E, "12_Van_B", NhatKy_ViPham!F:F, B19, NhatKy_ViPham!C:C, "T34")</f>
        <v>100</v>
      </c>
      <c r="AZ19" s="7">
        <f>100 + SUMIFS(NhatKy_ViPham!J:J, NhatKy_ViPham!E:E, "12_Van_B", NhatKy_ViPham!F:F, B19, NhatKy_ViPham!C:C, "T35") - SUMIFS(NhatKy_ViPham!K:K, NhatKy_ViPham!E:E, "12_Van_B", NhatKy_ViPham!F:F, B19, NhatKy_ViPham!C:C, "T35")</f>
        <v>100</v>
      </c>
      <c r="BA19" s="12">
        <f t="shared" si="0"/>
        <v>100</v>
      </c>
      <c r="BB19" s="11" t="s">
        <v>430</v>
      </c>
      <c r="BC19" s="14" t="str">
        <f t="shared" si="1"/>
        <v>Tốt</v>
      </c>
      <c r="BD19" s="10" t="str">
        <f t="shared" si="2"/>
        <v>🟢 BÌNH THƯỜNG</v>
      </c>
    </row>
    <row r="20" spans="1:56" x14ac:dyDescent="0.25">
      <c r="A20" s="5">
        <v>12</v>
      </c>
      <c r="B20" s="15" t="s">
        <v>2768</v>
      </c>
      <c r="C20" s="5" t="s">
        <v>2769</v>
      </c>
      <c r="D20" s="5" t="s">
        <v>429</v>
      </c>
      <c r="E20" s="11" t="s">
        <v>430</v>
      </c>
      <c r="F20" s="6">
        <f>SUMIFS(NhatKy_ViPham!K:K, NhatKy_ViPham!E:E, "12_Van_B", NhatKy_ViPham!F:F, B20, NhatKy_ViPham!H:H, "L01")</f>
        <v>0</v>
      </c>
      <c r="G20" s="6">
        <f>SUMIFS(NhatKy_ViPham!K:K, NhatKy_ViPham!E:E, "12_Van_B", NhatKy_ViPham!F:F, B20, NhatKy_ViPham!H:H, "L02")</f>
        <v>0</v>
      </c>
      <c r="H20" s="6">
        <f>SUMIFS(NhatKy_ViPham!K:K, NhatKy_ViPham!E:E, "12_Van_B", NhatKy_ViPham!F:F, B20, NhatKy_ViPham!H:H, "L03")</f>
        <v>0</v>
      </c>
      <c r="I20" s="6">
        <f>SUMIFS(NhatKy_ViPham!K:K, NhatKy_ViPham!E:E, "12_Van_B", NhatKy_ViPham!F:F, B20, NhatKy_ViPham!H:H, "L04")</f>
        <v>0</v>
      </c>
      <c r="J20" s="6">
        <f>SUMIFS(NhatKy_ViPham!K:K, NhatKy_ViPham!E:E, "12_Van_B", NhatKy_ViPham!F:F, B20, NhatKy_ViPham!H:H, "L05")</f>
        <v>0</v>
      </c>
      <c r="K20" s="6">
        <f>SUMIFS(NhatKy_ViPham!K:K, NhatKy_ViPham!E:E, "12_Van_B", NhatKy_ViPham!F:F, B20, NhatKy_ViPham!H:H, "L06")</f>
        <v>0</v>
      </c>
      <c r="L20" s="6">
        <f>SUMIFS(NhatKy_ViPham!K:K, NhatKy_ViPham!E:E, "12_Van_B", NhatKy_ViPham!F:F, B20, NhatKy_ViPham!H:H, "L07")</f>
        <v>0</v>
      </c>
      <c r="M20" s="6">
        <f>SUMIFS(NhatKy_ViPham!K:K, NhatKy_ViPham!E:E, "12_Van_B", NhatKy_ViPham!F:F, B20, NhatKy_ViPham!H:H, "L08")</f>
        <v>0</v>
      </c>
      <c r="N20" s="6">
        <f>SUMIFS(NhatKy_ViPham!K:K, NhatKy_ViPham!E:E, "12_Van_B", NhatKy_ViPham!F:F, B20, NhatKy_ViPham!H:H, "L09")</f>
        <v>0</v>
      </c>
      <c r="O20" s="6">
        <f>SUMIFS(NhatKy_ViPham!K:K, NhatKy_ViPham!E:E, "12_Van_B", NhatKy_ViPham!F:F, B20, NhatKy_ViPham!H:H, "L10")</f>
        <v>0</v>
      </c>
      <c r="P20" s="12">
        <f>SUMIFS(NhatKy_ViPham!J:J, NhatKy_ViPham!E:E, "12_Van_B", NhatKy_ViPham!F:F, B20)</f>
        <v>0</v>
      </c>
      <c r="Q20" s="13">
        <f>SUMIFS(NhatKy_ViPham!K:K, NhatKy_ViPham!E:E, "12_Van_B", NhatKy_ViPham!F:F, B20)</f>
        <v>0</v>
      </c>
      <c r="R20" s="6">
        <f>100 + SUMIFS(NhatKy_ViPham!J:J, NhatKy_ViPham!E:E, "12_Van_B", NhatKy_ViPham!F:F, B20, NhatKy_ViPham!C:C, "T1") - SUMIFS(NhatKy_ViPham!K:K, NhatKy_ViPham!E:E, "12_Van_B", NhatKy_ViPham!F:F, B20, NhatKy_ViPham!C:C, "T1")</f>
        <v>100</v>
      </c>
      <c r="S20" s="6">
        <f>100 + SUMIFS(NhatKy_ViPham!J:J, NhatKy_ViPham!E:E, "12_Van_B", NhatKy_ViPham!F:F, B20, NhatKy_ViPham!C:C, "T2") - SUMIFS(NhatKy_ViPham!K:K, NhatKy_ViPham!E:E, "12_Van_B", NhatKy_ViPham!F:F, B20, NhatKy_ViPham!C:C, "T2")</f>
        <v>100</v>
      </c>
      <c r="T20" s="6">
        <f>100 + SUMIFS(NhatKy_ViPham!J:J, NhatKy_ViPham!E:E, "12_Van_B", NhatKy_ViPham!F:F, B20, NhatKy_ViPham!C:C, "T3") - SUMIFS(NhatKy_ViPham!K:K, NhatKy_ViPham!E:E, "12_Van_B", NhatKy_ViPham!F:F, B20, NhatKy_ViPham!C:C, "T3")</f>
        <v>100</v>
      </c>
      <c r="U20" s="6">
        <f>100 + SUMIFS(NhatKy_ViPham!J:J, NhatKy_ViPham!E:E, "12_Van_B", NhatKy_ViPham!F:F, B20, NhatKy_ViPham!C:C, "T4") - SUMIFS(NhatKy_ViPham!K:K, NhatKy_ViPham!E:E, "12_Van_B", NhatKy_ViPham!F:F, B20, NhatKy_ViPham!C:C, "T4")</f>
        <v>100</v>
      </c>
      <c r="V20" s="6">
        <f>100 + SUMIFS(NhatKy_ViPham!J:J, NhatKy_ViPham!E:E, "12_Van_B", NhatKy_ViPham!F:F, B20, NhatKy_ViPham!C:C, "T5") - SUMIFS(NhatKy_ViPham!K:K, NhatKy_ViPham!E:E, "12_Van_B", NhatKy_ViPham!F:F, B20, NhatKy_ViPham!C:C, "T5")</f>
        <v>100</v>
      </c>
      <c r="W20" s="6">
        <f>100 + SUMIFS(NhatKy_ViPham!J:J, NhatKy_ViPham!E:E, "12_Van_B", NhatKy_ViPham!F:F, B20, NhatKy_ViPham!C:C, "T6") - SUMIFS(NhatKy_ViPham!K:K, NhatKy_ViPham!E:E, "12_Van_B", NhatKy_ViPham!F:F, B20, NhatKy_ViPham!C:C, "T6")</f>
        <v>100</v>
      </c>
      <c r="X20" s="6">
        <f>100 + SUMIFS(NhatKy_ViPham!J:J, NhatKy_ViPham!E:E, "12_Van_B", NhatKy_ViPham!F:F, B20, NhatKy_ViPham!C:C, "T7") - SUMIFS(NhatKy_ViPham!K:K, NhatKy_ViPham!E:E, "12_Van_B", NhatKy_ViPham!F:F, B20, NhatKy_ViPham!C:C, "T7")</f>
        <v>100</v>
      </c>
      <c r="Y20" s="6">
        <f>100 + SUMIFS(NhatKy_ViPham!J:J, NhatKy_ViPham!E:E, "12_Van_B", NhatKy_ViPham!F:F, B20, NhatKy_ViPham!C:C, "T8") - SUMIFS(NhatKy_ViPham!K:K, NhatKy_ViPham!E:E, "12_Van_B", NhatKy_ViPham!F:F, B20, NhatKy_ViPham!C:C, "T8")</f>
        <v>100</v>
      </c>
      <c r="Z20" s="6">
        <f>100 + SUMIFS(NhatKy_ViPham!J:J, NhatKy_ViPham!E:E, "12_Van_B", NhatKy_ViPham!F:F, B20, NhatKy_ViPham!C:C, "T9") - SUMIFS(NhatKy_ViPham!K:K, NhatKy_ViPham!E:E, "12_Van_B", NhatKy_ViPham!F:F, B20, NhatKy_ViPham!C:C, "T9")</f>
        <v>100</v>
      </c>
      <c r="AA20" s="6">
        <f>100 + SUMIFS(NhatKy_ViPham!J:J, NhatKy_ViPham!E:E, "12_Van_B", NhatKy_ViPham!F:F, B20, NhatKy_ViPham!C:C, "T10") - SUMIFS(NhatKy_ViPham!K:K, NhatKy_ViPham!E:E, "12_Van_B", NhatKy_ViPham!F:F, B20, NhatKy_ViPham!C:C, "T10")</f>
        <v>100</v>
      </c>
      <c r="AB20" s="6">
        <f>100 + SUMIFS(NhatKy_ViPham!J:J, NhatKy_ViPham!E:E, "12_Van_B", NhatKy_ViPham!F:F, B20, NhatKy_ViPham!C:C, "T11") - SUMIFS(NhatKy_ViPham!K:K, NhatKy_ViPham!E:E, "12_Van_B", NhatKy_ViPham!F:F, B20, NhatKy_ViPham!C:C, "T11")</f>
        <v>100</v>
      </c>
      <c r="AC20" s="6">
        <f>100 + SUMIFS(NhatKy_ViPham!J:J, NhatKy_ViPham!E:E, "12_Van_B", NhatKy_ViPham!F:F, B20, NhatKy_ViPham!C:C, "T12") - SUMIFS(NhatKy_ViPham!K:K, NhatKy_ViPham!E:E, "12_Van_B", NhatKy_ViPham!F:F, B20, NhatKy_ViPham!C:C, "T12")</f>
        <v>100</v>
      </c>
      <c r="AD20" s="6">
        <f>100 + SUMIFS(NhatKy_ViPham!J:J, NhatKy_ViPham!E:E, "12_Van_B", NhatKy_ViPham!F:F, B20, NhatKy_ViPham!C:C, "T13") - SUMIFS(NhatKy_ViPham!K:K, NhatKy_ViPham!E:E, "12_Van_B", NhatKy_ViPham!F:F, B20, NhatKy_ViPham!C:C, "T13")</f>
        <v>100</v>
      </c>
      <c r="AE20" s="6">
        <f>100 + SUMIFS(NhatKy_ViPham!J:J, NhatKy_ViPham!E:E, "12_Van_B", NhatKy_ViPham!F:F, B20, NhatKy_ViPham!C:C, "T14") - SUMIFS(NhatKy_ViPham!K:K, NhatKy_ViPham!E:E, "12_Van_B", NhatKy_ViPham!F:F, B20, NhatKy_ViPham!C:C, "T14")</f>
        <v>100</v>
      </c>
      <c r="AF20" s="6">
        <f>100 + SUMIFS(NhatKy_ViPham!J:J, NhatKy_ViPham!E:E, "12_Van_B", NhatKy_ViPham!F:F, B20, NhatKy_ViPham!C:C, "T15") - SUMIFS(NhatKy_ViPham!K:K, NhatKy_ViPham!E:E, "12_Van_B", NhatKy_ViPham!F:F, B20, NhatKy_ViPham!C:C, "T15")</f>
        <v>100</v>
      </c>
      <c r="AG20" s="6">
        <f>100 + SUMIFS(NhatKy_ViPham!J:J, NhatKy_ViPham!E:E, "12_Van_B", NhatKy_ViPham!F:F, B20, NhatKy_ViPham!C:C, "T16") - SUMIFS(NhatKy_ViPham!K:K, NhatKy_ViPham!E:E, "12_Van_B", NhatKy_ViPham!F:F, B20, NhatKy_ViPham!C:C, "T16")</f>
        <v>100</v>
      </c>
      <c r="AH20" s="6">
        <f>100 + SUMIFS(NhatKy_ViPham!J:J, NhatKy_ViPham!E:E, "12_Van_B", NhatKy_ViPham!F:F, B20, NhatKy_ViPham!C:C, "T17") - SUMIFS(NhatKy_ViPham!K:K, NhatKy_ViPham!E:E, "12_Van_B", NhatKy_ViPham!F:F, B20, NhatKy_ViPham!C:C, "T17")</f>
        <v>100</v>
      </c>
      <c r="AI20" s="6">
        <f>100 + SUMIFS(NhatKy_ViPham!J:J, NhatKy_ViPham!E:E, "12_Van_B", NhatKy_ViPham!F:F, B20, NhatKy_ViPham!C:C, "T18") - SUMIFS(NhatKy_ViPham!K:K, NhatKy_ViPham!E:E, "12_Van_B", NhatKy_ViPham!F:F, B20, NhatKy_ViPham!C:C, "T18")</f>
        <v>100</v>
      </c>
      <c r="AJ20" s="6">
        <f>100 + SUMIFS(NhatKy_ViPham!J:J, NhatKy_ViPham!E:E, "12_Van_B", NhatKy_ViPham!F:F, B20, NhatKy_ViPham!C:C, "T19") - SUMIFS(NhatKy_ViPham!K:K, NhatKy_ViPham!E:E, "12_Van_B", NhatKy_ViPham!F:F, B20, NhatKy_ViPham!C:C, "T19")</f>
        <v>100</v>
      </c>
      <c r="AK20" s="6">
        <f>100 + SUMIFS(NhatKy_ViPham!J:J, NhatKy_ViPham!E:E, "12_Van_B", NhatKy_ViPham!F:F, B20, NhatKy_ViPham!C:C, "T20") - SUMIFS(NhatKy_ViPham!K:K, NhatKy_ViPham!E:E, "12_Van_B", NhatKy_ViPham!F:F, B20, NhatKy_ViPham!C:C, "T20")</f>
        <v>100</v>
      </c>
      <c r="AL20" s="6">
        <f>100 + SUMIFS(NhatKy_ViPham!J:J, NhatKy_ViPham!E:E, "12_Van_B", NhatKy_ViPham!F:F, B20, NhatKy_ViPham!C:C, "T21") - SUMIFS(NhatKy_ViPham!K:K, NhatKy_ViPham!E:E, "12_Van_B", NhatKy_ViPham!F:F, B20, NhatKy_ViPham!C:C, "T21")</f>
        <v>100</v>
      </c>
      <c r="AM20" s="6">
        <f>100 + SUMIFS(NhatKy_ViPham!J:J, NhatKy_ViPham!E:E, "12_Van_B", NhatKy_ViPham!F:F, B20, NhatKy_ViPham!C:C, "T22") - SUMIFS(NhatKy_ViPham!K:K, NhatKy_ViPham!E:E, "12_Van_B", NhatKy_ViPham!F:F, B20, NhatKy_ViPham!C:C, "T22")</f>
        <v>100</v>
      </c>
      <c r="AN20" s="6">
        <f>100 + SUMIFS(NhatKy_ViPham!J:J, NhatKy_ViPham!E:E, "12_Van_B", NhatKy_ViPham!F:F, B20, NhatKy_ViPham!C:C, "T23") - SUMIFS(NhatKy_ViPham!K:K, NhatKy_ViPham!E:E, "12_Van_B", NhatKy_ViPham!F:F, B20, NhatKy_ViPham!C:C, "T23")</f>
        <v>100</v>
      </c>
      <c r="AO20" s="6">
        <f>100 + SUMIFS(NhatKy_ViPham!J:J, NhatKy_ViPham!E:E, "12_Van_B", NhatKy_ViPham!F:F, B20, NhatKy_ViPham!C:C, "T24") - SUMIFS(NhatKy_ViPham!K:K, NhatKy_ViPham!E:E, "12_Van_B", NhatKy_ViPham!F:F, B20, NhatKy_ViPham!C:C, "T24")</f>
        <v>100</v>
      </c>
      <c r="AP20" s="6">
        <f>100 + SUMIFS(NhatKy_ViPham!J:J, NhatKy_ViPham!E:E, "12_Van_B", NhatKy_ViPham!F:F, B20, NhatKy_ViPham!C:C, "T25") - SUMIFS(NhatKy_ViPham!K:K, NhatKy_ViPham!E:E, "12_Van_B", NhatKy_ViPham!F:F, B20, NhatKy_ViPham!C:C, "T25")</f>
        <v>100</v>
      </c>
      <c r="AQ20" s="6">
        <f>100 + SUMIFS(NhatKy_ViPham!J:J, NhatKy_ViPham!E:E, "12_Van_B", NhatKy_ViPham!F:F, B20, NhatKy_ViPham!C:C, "T26") - SUMIFS(NhatKy_ViPham!K:K, NhatKy_ViPham!E:E, "12_Van_B", NhatKy_ViPham!F:F, B20, NhatKy_ViPham!C:C, "T26")</f>
        <v>100</v>
      </c>
      <c r="AR20" s="6">
        <f>100 + SUMIFS(NhatKy_ViPham!J:J, NhatKy_ViPham!E:E, "12_Van_B", NhatKy_ViPham!F:F, B20, NhatKy_ViPham!C:C, "T27") - SUMIFS(NhatKy_ViPham!K:K, NhatKy_ViPham!E:E, "12_Van_B", NhatKy_ViPham!F:F, B20, NhatKy_ViPham!C:C, "T27")</f>
        <v>100</v>
      </c>
      <c r="AS20" s="6">
        <f>100 + SUMIFS(NhatKy_ViPham!J:J, NhatKy_ViPham!E:E, "12_Van_B", NhatKy_ViPham!F:F, B20, NhatKy_ViPham!C:C, "T28") - SUMIFS(NhatKy_ViPham!K:K, NhatKy_ViPham!E:E, "12_Van_B", NhatKy_ViPham!F:F, B20, NhatKy_ViPham!C:C, "T28")</f>
        <v>100</v>
      </c>
      <c r="AT20" s="6">
        <f>100 + SUMIFS(NhatKy_ViPham!J:J, NhatKy_ViPham!E:E, "12_Van_B", NhatKy_ViPham!F:F, B20, NhatKy_ViPham!C:C, "T29") - SUMIFS(NhatKy_ViPham!K:K, NhatKy_ViPham!E:E, "12_Van_B", NhatKy_ViPham!F:F, B20, NhatKy_ViPham!C:C, "T29")</f>
        <v>100</v>
      </c>
      <c r="AU20" s="6">
        <f>100 + SUMIFS(NhatKy_ViPham!J:J, NhatKy_ViPham!E:E, "12_Van_B", NhatKy_ViPham!F:F, B20, NhatKy_ViPham!C:C, "T30") - SUMIFS(NhatKy_ViPham!K:K, NhatKy_ViPham!E:E, "12_Van_B", NhatKy_ViPham!F:F, B20, NhatKy_ViPham!C:C, "T30")</f>
        <v>100</v>
      </c>
      <c r="AV20" s="6">
        <f>100 + SUMIFS(NhatKy_ViPham!J:J, NhatKy_ViPham!E:E, "12_Van_B", NhatKy_ViPham!F:F, B20, NhatKy_ViPham!C:C, "T31") - SUMIFS(NhatKy_ViPham!K:K, NhatKy_ViPham!E:E, "12_Van_B", NhatKy_ViPham!F:F, B20, NhatKy_ViPham!C:C, "T31")</f>
        <v>100</v>
      </c>
      <c r="AW20" s="6">
        <f>100 + SUMIFS(NhatKy_ViPham!J:J, NhatKy_ViPham!E:E, "12_Van_B", NhatKy_ViPham!F:F, B20, NhatKy_ViPham!C:C, "T32") - SUMIFS(NhatKy_ViPham!K:K, NhatKy_ViPham!E:E, "12_Van_B", NhatKy_ViPham!F:F, B20, NhatKy_ViPham!C:C, "T32")</f>
        <v>100</v>
      </c>
      <c r="AX20" s="6">
        <f>100 + SUMIFS(NhatKy_ViPham!J:J, NhatKy_ViPham!E:E, "12_Van_B", NhatKy_ViPham!F:F, B20, NhatKy_ViPham!C:C, "T33") - SUMIFS(NhatKy_ViPham!K:K, NhatKy_ViPham!E:E, "12_Van_B", NhatKy_ViPham!F:F, B20, NhatKy_ViPham!C:C, "T33")</f>
        <v>100</v>
      </c>
      <c r="AY20" s="6">
        <f>100 + SUMIFS(NhatKy_ViPham!J:J, NhatKy_ViPham!E:E, "12_Van_B", NhatKy_ViPham!F:F, B20, NhatKy_ViPham!C:C, "T34") - SUMIFS(NhatKy_ViPham!K:K, NhatKy_ViPham!E:E, "12_Van_B", NhatKy_ViPham!F:F, B20, NhatKy_ViPham!C:C, "T34")</f>
        <v>100</v>
      </c>
      <c r="AZ20" s="6">
        <f>100 + SUMIFS(NhatKy_ViPham!J:J, NhatKy_ViPham!E:E, "12_Van_B", NhatKy_ViPham!F:F, B20, NhatKy_ViPham!C:C, "T35") - SUMIFS(NhatKy_ViPham!K:K, NhatKy_ViPham!E:E, "12_Van_B", NhatKy_ViPham!F:F, B20, NhatKy_ViPham!C:C, "T35")</f>
        <v>100</v>
      </c>
      <c r="BA20" s="12">
        <f t="shared" si="0"/>
        <v>100</v>
      </c>
      <c r="BB20" s="11" t="s">
        <v>430</v>
      </c>
      <c r="BC20" s="16" t="str">
        <f t="shared" si="1"/>
        <v>Tốt</v>
      </c>
      <c r="BD20" s="15" t="str">
        <f t="shared" si="2"/>
        <v>🟢 BÌNH THƯỜNG</v>
      </c>
    </row>
    <row r="21" spans="1:56" x14ac:dyDescent="0.25">
      <c r="A21" s="4">
        <v>13</v>
      </c>
      <c r="B21" s="10" t="s">
        <v>2770</v>
      </c>
      <c r="C21" s="4" t="s">
        <v>2524</v>
      </c>
      <c r="D21" s="4" t="s">
        <v>429</v>
      </c>
      <c r="E21" s="11" t="s">
        <v>430</v>
      </c>
      <c r="F21" s="7">
        <f>SUMIFS(NhatKy_ViPham!K:K, NhatKy_ViPham!E:E, "12_Van_B", NhatKy_ViPham!F:F, B21, NhatKy_ViPham!H:H, "L01")</f>
        <v>0</v>
      </c>
      <c r="G21" s="7">
        <f>SUMIFS(NhatKy_ViPham!K:K, NhatKy_ViPham!E:E, "12_Van_B", NhatKy_ViPham!F:F, B21, NhatKy_ViPham!H:H, "L02")</f>
        <v>0</v>
      </c>
      <c r="H21" s="7">
        <f>SUMIFS(NhatKy_ViPham!K:K, NhatKy_ViPham!E:E, "12_Van_B", NhatKy_ViPham!F:F, B21, NhatKy_ViPham!H:H, "L03")</f>
        <v>0</v>
      </c>
      <c r="I21" s="7">
        <f>SUMIFS(NhatKy_ViPham!K:K, NhatKy_ViPham!E:E, "12_Van_B", NhatKy_ViPham!F:F, B21, NhatKy_ViPham!H:H, "L04")</f>
        <v>0</v>
      </c>
      <c r="J21" s="7">
        <f>SUMIFS(NhatKy_ViPham!K:K, NhatKy_ViPham!E:E, "12_Van_B", NhatKy_ViPham!F:F, B21, NhatKy_ViPham!H:H, "L05")</f>
        <v>0</v>
      </c>
      <c r="K21" s="7">
        <f>SUMIFS(NhatKy_ViPham!K:K, NhatKy_ViPham!E:E, "12_Van_B", NhatKy_ViPham!F:F, B21, NhatKy_ViPham!H:H, "L06")</f>
        <v>0</v>
      </c>
      <c r="L21" s="7">
        <f>SUMIFS(NhatKy_ViPham!K:K, NhatKy_ViPham!E:E, "12_Van_B", NhatKy_ViPham!F:F, B21, NhatKy_ViPham!H:H, "L07")</f>
        <v>0</v>
      </c>
      <c r="M21" s="7">
        <f>SUMIFS(NhatKy_ViPham!K:K, NhatKy_ViPham!E:E, "12_Van_B", NhatKy_ViPham!F:F, B21, NhatKy_ViPham!H:H, "L08")</f>
        <v>0</v>
      </c>
      <c r="N21" s="7">
        <f>SUMIFS(NhatKy_ViPham!K:K, NhatKy_ViPham!E:E, "12_Van_B", NhatKy_ViPham!F:F, B21, NhatKy_ViPham!H:H, "L09")</f>
        <v>0</v>
      </c>
      <c r="O21" s="7">
        <f>SUMIFS(NhatKy_ViPham!K:K, NhatKy_ViPham!E:E, "12_Van_B", NhatKy_ViPham!F:F, B21, NhatKy_ViPham!H:H, "L10")</f>
        <v>0</v>
      </c>
      <c r="P21" s="12">
        <f>SUMIFS(NhatKy_ViPham!J:J, NhatKy_ViPham!E:E, "12_Van_B", NhatKy_ViPham!F:F, B21)</f>
        <v>0</v>
      </c>
      <c r="Q21" s="13">
        <f>SUMIFS(NhatKy_ViPham!K:K, NhatKy_ViPham!E:E, "12_Van_B", NhatKy_ViPham!F:F, B21)</f>
        <v>0</v>
      </c>
      <c r="R21" s="7">
        <f>100 + SUMIFS(NhatKy_ViPham!J:J, NhatKy_ViPham!E:E, "12_Van_B", NhatKy_ViPham!F:F, B21, NhatKy_ViPham!C:C, "T1") - SUMIFS(NhatKy_ViPham!K:K, NhatKy_ViPham!E:E, "12_Van_B", NhatKy_ViPham!F:F, B21, NhatKy_ViPham!C:C, "T1")</f>
        <v>100</v>
      </c>
      <c r="S21" s="7">
        <f>100 + SUMIFS(NhatKy_ViPham!J:J, NhatKy_ViPham!E:E, "12_Van_B", NhatKy_ViPham!F:F, B21, NhatKy_ViPham!C:C, "T2") - SUMIFS(NhatKy_ViPham!K:K, NhatKy_ViPham!E:E, "12_Van_B", NhatKy_ViPham!F:F, B21, NhatKy_ViPham!C:C, "T2")</f>
        <v>100</v>
      </c>
      <c r="T21" s="7">
        <f>100 + SUMIFS(NhatKy_ViPham!J:J, NhatKy_ViPham!E:E, "12_Van_B", NhatKy_ViPham!F:F, B21, NhatKy_ViPham!C:C, "T3") - SUMIFS(NhatKy_ViPham!K:K, NhatKy_ViPham!E:E, "12_Van_B", NhatKy_ViPham!F:F, B21, NhatKy_ViPham!C:C, "T3")</f>
        <v>100</v>
      </c>
      <c r="U21" s="7">
        <f>100 + SUMIFS(NhatKy_ViPham!J:J, NhatKy_ViPham!E:E, "12_Van_B", NhatKy_ViPham!F:F, B21, NhatKy_ViPham!C:C, "T4") - SUMIFS(NhatKy_ViPham!K:K, NhatKy_ViPham!E:E, "12_Van_B", NhatKy_ViPham!F:F, B21, NhatKy_ViPham!C:C, "T4")</f>
        <v>100</v>
      </c>
      <c r="V21" s="7">
        <f>100 + SUMIFS(NhatKy_ViPham!J:J, NhatKy_ViPham!E:E, "12_Van_B", NhatKy_ViPham!F:F, B21, NhatKy_ViPham!C:C, "T5") - SUMIFS(NhatKy_ViPham!K:K, NhatKy_ViPham!E:E, "12_Van_B", NhatKy_ViPham!F:F, B21, NhatKy_ViPham!C:C, "T5")</f>
        <v>100</v>
      </c>
      <c r="W21" s="7">
        <f>100 + SUMIFS(NhatKy_ViPham!J:J, NhatKy_ViPham!E:E, "12_Van_B", NhatKy_ViPham!F:F, B21, NhatKy_ViPham!C:C, "T6") - SUMIFS(NhatKy_ViPham!K:K, NhatKy_ViPham!E:E, "12_Van_B", NhatKy_ViPham!F:F, B21, NhatKy_ViPham!C:C, "T6")</f>
        <v>100</v>
      </c>
      <c r="X21" s="7">
        <f>100 + SUMIFS(NhatKy_ViPham!J:J, NhatKy_ViPham!E:E, "12_Van_B", NhatKy_ViPham!F:F, B21, NhatKy_ViPham!C:C, "T7") - SUMIFS(NhatKy_ViPham!K:K, NhatKy_ViPham!E:E, "12_Van_B", NhatKy_ViPham!F:F, B21, NhatKy_ViPham!C:C, "T7")</f>
        <v>100</v>
      </c>
      <c r="Y21" s="7">
        <f>100 + SUMIFS(NhatKy_ViPham!J:J, NhatKy_ViPham!E:E, "12_Van_B", NhatKy_ViPham!F:F, B21, NhatKy_ViPham!C:C, "T8") - SUMIFS(NhatKy_ViPham!K:K, NhatKy_ViPham!E:E, "12_Van_B", NhatKy_ViPham!F:F, B21, NhatKy_ViPham!C:C, "T8")</f>
        <v>100</v>
      </c>
      <c r="Z21" s="7">
        <f>100 + SUMIFS(NhatKy_ViPham!J:J, NhatKy_ViPham!E:E, "12_Van_B", NhatKy_ViPham!F:F, B21, NhatKy_ViPham!C:C, "T9") - SUMIFS(NhatKy_ViPham!K:K, NhatKy_ViPham!E:E, "12_Van_B", NhatKy_ViPham!F:F, B21, NhatKy_ViPham!C:C, "T9")</f>
        <v>100</v>
      </c>
      <c r="AA21" s="7">
        <f>100 + SUMIFS(NhatKy_ViPham!J:J, NhatKy_ViPham!E:E, "12_Van_B", NhatKy_ViPham!F:F, B21, NhatKy_ViPham!C:C, "T10") - SUMIFS(NhatKy_ViPham!K:K, NhatKy_ViPham!E:E, "12_Van_B", NhatKy_ViPham!F:F, B21, NhatKy_ViPham!C:C, "T10")</f>
        <v>100</v>
      </c>
      <c r="AB21" s="7">
        <f>100 + SUMIFS(NhatKy_ViPham!J:J, NhatKy_ViPham!E:E, "12_Van_B", NhatKy_ViPham!F:F, B21, NhatKy_ViPham!C:C, "T11") - SUMIFS(NhatKy_ViPham!K:K, NhatKy_ViPham!E:E, "12_Van_B", NhatKy_ViPham!F:F, B21, NhatKy_ViPham!C:C, "T11")</f>
        <v>100</v>
      </c>
      <c r="AC21" s="7">
        <f>100 + SUMIFS(NhatKy_ViPham!J:J, NhatKy_ViPham!E:E, "12_Van_B", NhatKy_ViPham!F:F, B21, NhatKy_ViPham!C:C, "T12") - SUMIFS(NhatKy_ViPham!K:K, NhatKy_ViPham!E:E, "12_Van_B", NhatKy_ViPham!F:F, B21, NhatKy_ViPham!C:C, "T12")</f>
        <v>100</v>
      </c>
      <c r="AD21" s="7">
        <f>100 + SUMIFS(NhatKy_ViPham!J:J, NhatKy_ViPham!E:E, "12_Van_B", NhatKy_ViPham!F:F, B21, NhatKy_ViPham!C:C, "T13") - SUMIFS(NhatKy_ViPham!K:K, NhatKy_ViPham!E:E, "12_Van_B", NhatKy_ViPham!F:F, B21, NhatKy_ViPham!C:C, "T13")</f>
        <v>100</v>
      </c>
      <c r="AE21" s="7">
        <f>100 + SUMIFS(NhatKy_ViPham!J:J, NhatKy_ViPham!E:E, "12_Van_B", NhatKy_ViPham!F:F, B21, NhatKy_ViPham!C:C, "T14") - SUMIFS(NhatKy_ViPham!K:K, NhatKy_ViPham!E:E, "12_Van_B", NhatKy_ViPham!F:F, B21, NhatKy_ViPham!C:C, "T14")</f>
        <v>100</v>
      </c>
      <c r="AF21" s="7">
        <f>100 + SUMIFS(NhatKy_ViPham!J:J, NhatKy_ViPham!E:E, "12_Van_B", NhatKy_ViPham!F:F, B21, NhatKy_ViPham!C:C, "T15") - SUMIFS(NhatKy_ViPham!K:K, NhatKy_ViPham!E:E, "12_Van_B", NhatKy_ViPham!F:F, B21, NhatKy_ViPham!C:C, "T15")</f>
        <v>100</v>
      </c>
      <c r="AG21" s="7">
        <f>100 + SUMIFS(NhatKy_ViPham!J:J, NhatKy_ViPham!E:E, "12_Van_B", NhatKy_ViPham!F:F, B21, NhatKy_ViPham!C:C, "T16") - SUMIFS(NhatKy_ViPham!K:K, NhatKy_ViPham!E:E, "12_Van_B", NhatKy_ViPham!F:F, B21, NhatKy_ViPham!C:C, "T16")</f>
        <v>100</v>
      </c>
      <c r="AH21" s="7">
        <f>100 + SUMIFS(NhatKy_ViPham!J:J, NhatKy_ViPham!E:E, "12_Van_B", NhatKy_ViPham!F:F, B21, NhatKy_ViPham!C:C, "T17") - SUMIFS(NhatKy_ViPham!K:K, NhatKy_ViPham!E:E, "12_Van_B", NhatKy_ViPham!F:F, B21, NhatKy_ViPham!C:C, "T17")</f>
        <v>100</v>
      </c>
      <c r="AI21" s="7">
        <f>100 + SUMIFS(NhatKy_ViPham!J:J, NhatKy_ViPham!E:E, "12_Van_B", NhatKy_ViPham!F:F, B21, NhatKy_ViPham!C:C, "T18") - SUMIFS(NhatKy_ViPham!K:K, NhatKy_ViPham!E:E, "12_Van_B", NhatKy_ViPham!F:F, B21, NhatKy_ViPham!C:C, "T18")</f>
        <v>100</v>
      </c>
      <c r="AJ21" s="7">
        <f>100 + SUMIFS(NhatKy_ViPham!J:J, NhatKy_ViPham!E:E, "12_Van_B", NhatKy_ViPham!F:F, B21, NhatKy_ViPham!C:C, "T19") - SUMIFS(NhatKy_ViPham!K:K, NhatKy_ViPham!E:E, "12_Van_B", NhatKy_ViPham!F:F, B21, NhatKy_ViPham!C:C, "T19")</f>
        <v>100</v>
      </c>
      <c r="AK21" s="7">
        <f>100 + SUMIFS(NhatKy_ViPham!J:J, NhatKy_ViPham!E:E, "12_Van_B", NhatKy_ViPham!F:F, B21, NhatKy_ViPham!C:C, "T20") - SUMIFS(NhatKy_ViPham!K:K, NhatKy_ViPham!E:E, "12_Van_B", NhatKy_ViPham!F:F, B21, NhatKy_ViPham!C:C, "T20")</f>
        <v>100</v>
      </c>
      <c r="AL21" s="7">
        <f>100 + SUMIFS(NhatKy_ViPham!J:J, NhatKy_ViPham!E:E, "12_Van_B", NhatKy_ViPham!F:F, B21, NhatKy_ViPham!C:C, "T21") - SUMIFS(NhatKy_ViPham!K:K, NhatKy_ViPham!E:E, "12_Van_B", NhatKy_ViPham!F:F, B21, NhatKy_ViPham!C:C, "T21")</f>
        <v>100</v>
      </c>
      <c r="AM21" s="7">
        <f>100 + SUMIFS(NhatKy_ViPham!J:J, NhatKy_ViPham!E:E, "12_Van_B", NhatKy_ViPham!F:F, B21, NhatKy_ViPham!C:C, "T22") - SUMIFS(NhatKy_ViPham!K:K, NhatKy_ViPham!E:E, "12_Van_B", NhatKy_ViPham!F:F, B21, NhatKy_ViPham!C:C, "T22")</f>
        <v>100</v>
      </c>
      <c r="AN21" s="7">
        <f>100 + SUMIFS(NhatKy_ViPham!J:J, NhatKy_ViPham!E:E, "12_Van_B", NhatKy_ViPham!F:F, B21, NhatKy_ViPham!C:C, "T23") - SUMIFS(NhatKy_ViPham!K:K, NhatKy_ViPham!E:E, "12_Van_B", NhatKy_ViPham!F:F, B21, NhatKy_ViPham!C:C, "T23")</f>
        <v>100</v>
      </c>
      <c r="AO21" s="7">
        <f>100 + SUMIFS(NhatKy_ViPham!J:J, NhatKy_ViPham!E:E, "12_Van_B", NhatKy_ViPham!F:F, B21, NhatKy_ViPham!C:C, "T24") - SUMIFS(NhatKy_ViPham!K:K, NhatKy_ViPham!E:E, "12_Van_B", NhatKy_ViPham!F:F, B21, NhatKy_ViPham!C:C, "T24")</f>
        <v>100</v>
      </c>
      <c r="AP21" s="7">
        <f>100 + SUMIFS(NhatKy_ViPham!J:J, NhatKy_ViPham!E:E, "12_Van_B", NhatKy_ViPham!F:F, B21, NhatKy_ViPham!C:C, "T25") - SUMIFS(NhatKy_ViPham!K:K, NhatKy_ViPham!E:E, "12_Van_B", NhatKy_ViPham!F:F, B21, NhatKy_ViPham!C:C, "T25")</f>
        <v>100</v>
      </c>
      <c r="AQ21" s="7">
        <f>100 + SUMIFS(NhatKy_ViPham!J:J, NhatKy_ViPham!E:E, "12_Van_B", NhatKy_ViPham!F:F, B21, NhatKy_ViPham!C:C, "T26") - SUMIFS(NhatKy_ViPham!K:K, NhatKy_ViPham!E:E, "12_Van_B", NhatKy_ViPham!F:F, B21, NhatKy_ViPham!C:C, "T26")</f>
        <v>100</v>
      </c>
      <c r="AR21" s="7">
        <f>100 + SUMIFS(NhatKy_ViPham!J:J, NhatKy_ViPham!E:E, "12_Van_B", NhatKy_ViPham!F:F, B21, NhatKy_ViPham!C:C, "T27") - SUMIFS(NhatKy_ViPham!K:K, NhatKy_ViPham!E:E, "12_Van_B", NhatKy_ViPham!F:F, B21, NhatKy_ViPham!C:C, "T27")</f>
        <v>100</v>
      </c>
      <c r="AS21" s="7">
        <f>100 + SUMIFS(NhatKy_ViPham!J:J, NhatKy_ViPham!E:E, "12_Van_B", NhatKy_ViPham!F:F, B21, NhatKy_ViPham!C:C, "T28") - SUMIFS(NhatKy_ViPham!K:K, NhatKy_ViPham!E:E, "12_Van_B", NhatKy_ViPham!F:F, B21, NhatKy_ViPham!C:C, "T28")</f>
        <v>100</v>
      </c>
      <c r="AT21" s="7">
        <f>100 + SUMIFS(NhatKy_ViPham!J:J, NhatKy_ViPham!E:E, "12_Van_B", NhatKy_ViPham!F:F, B21, NhatKy_ViPham!C:C, "T29") - SUMIFS(NhatKy_ViPham!K:K, NhatKy_ViPham!E:E, "12_Van_B", NhatKy_ViPham!F:F, B21, NhatKy_ViPham!C:C, "T29")</f>
        <v>100</v>
      </c>
      <c r="AU21" s="7">
        <f>100 + SUMIFS(NhatKy_ViPham!J:J, NhatKy_ViPham!E:E, "12_Van_B", NhatKy_ViPham!F:F, B21, NhatKy_ViPham!C:C, "T30") - SUMIFS(NhatKy_ViPham!K:K, NhatKy_ViPham!E:E, "12_Van_B", NhatKy_ViPham!F:F, B21, NhatKy_ViPham!C:C, "T30")</f>
        <v>100</v>
      </c>
      <c r="AV21" s="7">
        <f>100 + SUMIFS(NhatKy_ViPham!J:J, NhatKy_ViPham!E:E, "12_Van_B", NhatKy_ViPham!F:F, B21, NhatKy_ViPham!C:C, "T31") - SUMIFS(NhatKy_ViPham!K:K, NhatKy_ViPham!E:E, "12_Van_B", NhatKy_ViPham!F:F, B21, NhatKy_ViPham!C:C, "T31")</f>
        <v>100</v>
      </c>
      <c r="AW21" s="7">
        <f>100 + SUMIFS(NhatKy_ViPham!J:J, NhatKy_ViPham!E:E, "12_Van_B", NhatKy_ViPham!F:F, B21, NhatKy_ViPham!C:C, "T32") - SUMIFS(NhatKy_ViPham!K:K, NhatKy_ViPham!E:E, "12_Van_B", NhatKy_ViPham!F:F, B21, NhatKy_ViPham!C:C, "T32")</f>
        <v>100</v>
      </c>
      <c r="AX21" s="7">
        <f>100 + SUMIFS(NhatKy_ViPham!J:J, NhatKy_ViPham!E:E, "12_Van_B", NhatKy_ViPham!F:F, B21, NhatKy_ViPham!C:C, "T33") - SUMIFS(NhatKy_ViPham!K:K, NhatKy_ViPham!E:E, "12_Van_B", NhatKy_ViPham!F:F, B21, NhatKy_ViPham!C:C, "T33")</f>
        <v>100</v>
      </c>
      <c r="AY21" s="7">
        <f>100 + SUMIFS(NhatKy_ViPham!J:J, NhatKy_ViPham!E:E, "12_Van_B", NhatKy_ViPham!F:F, B21, NhatKy_ViPham!C:C, "T34") - SUMIFS(NhatKy_ViPham!K:K, NhatKy_ViPham!E:E, "12_Van_B", NhatKy_ViPham!F:F, B21, NhatKy_ViPham!C:C, "T34")</f>
        <v>100</v>
      </c>
      <c r="AZ21" s="7">
        <f>100 + SUMIFS(NhatKy_ViPham!J:J, NhatKy_ViPham!E:E, "12_Van_B", NhatKy_ViPham!F:F, B21, NhatKy_ViPham!C:C, "T35") - SUMIFS(NhatKy_ViPham!K:K, NhatKy_ViPham!E:E, "12_Van_B", NhatKy_ViPham!F:F, B21, NhatKy_ViPham!C:C, "T35")</f>
        <v>100</v>
      </c>
      <c r="BA21" s="12">
        <f t="shared" si="0"/>
        <v>100</v>
      </c>
      <c r="BB21" s="11" t="s">
        <v>430</v>
      </c>
      <c r="BC21" s="14" t="str">
        <f t="shared" si="1"/>
        <v>Tốt</v>
      </c>
      <c r="BD21" s="10" t="str">
        <f t="shared" si="2"/>
        <v>🟢 BÌNH THƯỜNG</v>
      </c>
    </row>
    <row r="22" spans="1:56" x14ac:dyDescent="0.25">
      <c r="A22" s="5">
        <v>14</v>
      </c>
      <c r="B22" s="15" t="s">
        <v>2771</v>
      </c>
      <c r="C22" s="5" t="s">
        <v>2534</v>
      </c>
      <c r="D22" s="5" t="s">
        <v>429</v>
      </c>
      <c r="E22" s="11" t="s">
        <v>430</v>
      </c>
      <c r="F22" s="6">
        <f>SUMIFS(NhatKy_ViPham!K:K, NhatKy_ViPham!E:E, "12_Van_B", NhatKy_ViPham!F:F, B22, NhatKy_ViPham!H:H, "L01")</f>
        <v>0</v>
      </c>
      <c r="G22" s="6">
        <f>SUMIFS(NhatKy_ViPham!K:K, NhatKy_ViPham!E:E, "12_Van_B", NhatKy_ViPham!F:F, B22, NhatKy_ViPham!H:H, "L02")</f>
        <v>0</v>
      </c>
      <c r="H22" s="6">
        <f>SUMIFS(NhatKy_ViPham!K:K, NhatKy_ViPham!E:E, "12_Van_B", NhatKy_ViPham!F:F, B22, NhatKy_ViPham!H:H, "L03")</f>
        <v>0</v>
      </c>
      <c r="I22" s="6">
        <f>SUMIFS(NhatKy_ViPham!K:K, NhatKy_ViPham!E:E, "12_Van_B", NhatKy_ViPham!F:F, B22, NhatKy_ViPham!H:H, "L04")</f>
        <v>0</v>
      </c>
      <c r="J22" s="6">
        <f>SUMIFS(NhatKy_ViPham!K:K, NhatKy_ViPham!E:E, "12_Van_B", NhatKy_ViPham!F:F, B22, NhatKy_ViPham!H:H, "L05")</f>
        <v>0</v>
      </c>
      <c r="K22" s="6">
        <f>SUMIFS(NhatKy_ViPham!K:K, NhatKy_ViPham!E:E, "12_Van_B", NhatKy_ViPham!F:F, B22, NhatKy_ViPham!H:H, "L06")</f>
        <v>0</v>
      </c>
      <c r="L22" s="6">
        <f>SUMIFS(NhatKy_ViPham!K:K, NhatKy_ViPham!E:E, "12_Van_B", NhatKy_ViPham!F:F, B22, NhatKy_ViPham!H:H, "L07")</f>
        <v>0</v>
      </c>
      <c r="M22" s="6">
        <f>SUMIFS(NhatKy_ViPham!K:K, NhatKy_ViPham!E:E, "12_Van_B", NhatKy_ViPham!F:F, B22, NhatKy_ViPham!H:H, "L08")</f>
        <v>0</v>
      </c>
      <c r="N22" s="6">
        <f>SUMIFS(NhatKy_ViPham!K:K, NhatKy_ViPham!E:E, "12_Van_B", NhatKy_ViPham!F:F, B22, NhatKy_ViPham!H:H, "L09")</f>
        <v>0</v>
      </c>
      <c r="O22" s="6">
        <f>SUMIFS(NhatKy_ViPham!K:K, NhatKy_ViPham!E:E, "12_Van_B", NhatKy_ViPham!F:F, B22, NhatKy_ViPham!H:H, "L10")</f>
        <v>0</v>
      </c>
      <c r="P22" s="12">
        <f>SUMIFS(NhatKy_ViPham!J:J, NhatKy_ViPham!E:E, "12_Van_B", NhatKy_ViPham!F:F, B22)</f>
        <v>0</v>
      </c>
      <c r="Q22" s="13">
        <f>SUMIFS(NhatKy_ViPham!K:K, NhatKy_ViPham!E:E, "12_Van_B", NhatKy_ViPham!F:F, B22)</f>
        <v>0</v>
      </c>
      <c r="R22" s="6">
        <f>100 + SUMIFS(NhatKy_ViPham!J:J, NhatKy_ViPham!E:E, "12_Van_B", NhatKy_ViPham!F:F, B22, NhatKy_ViPham!C:C, "T1") - SUMIFS(NhatKy_ViPham!K:K, NhatKy_ViPham!E:E, "12_Van_B", NhatKy_ViPham!F:F, B22, NhatKy_ViPham!C:C, "T1")</f>
        <v>100</v>
      </c>
      <c r="S22" s="6">
        <f>100 + SUMIFS(NhatKy_ViPham!J:J, NhatKy_ViPham!E:E, "12_Van_B", NhatKy_ViPham!F:F, B22, NhatKy_ViPham!C:C, "T2") - SUMIFS(NhatKy_ViPham!K:K, NhatKy_ViPham!E:E, "12_Van_B", NhatKy_ViPham!F:F, B22, NhatKy_ViPham!C:C, "T2")</f>
        <v>100</v>
      </c>
      <c r="T22" s="6">
        <f>100 + SUMIFS(NhatKy_ViPham!J:J, NhatKy_ViPham!E:E, "12_Van_B", NhatKy_ViPham!F:F, B22, NhatKy_ViPham!C:C, "T3") - SUMIFS(NhatKy_ViPham!K:K, NhatKy_ViPham!E:E, "12_Van_B", NhatKy_ViPham!F:F, B22, NhatKy_ViPham!C:C, "T3")</f>
        <v>100</v>
      </c>
      <c r="U22" s="6">
        <f>100 + SUMIFS(NhatKy_ViPham!J:J, NhatKy_ViPham!E:E, "12_Van_B", NhatKy_ViPham!F:F, B22, NhatKy_ViPham!C:C, "T4") - SUMIFS(NhatKy_ViPham!K:K, NhatKy_ViPham!E:E, "12_Van_B", NhatKy_ViPham!F:F, B22, NhatKy_ViPham!C:C, "T4")</f>
        <v>100</v>
      </c>
      <c r="V22" s="6">
        <f>100 + SUMIFS(NhatKy_ViPham!J:J, NhatKy_ViPham!E:E, "12_Van_B", NhatKy_ViPham!F:F, B22, NhatKy_ViPham!C:C, "T5") - SUMIFS(NhatKy_ViPham!K:K, NhatKy_ViPham!E:E, "12_Van_B", NhatKy_ViPham!F:F, B22, NhatKy_ViPham!C:C, "T5")</f>
        <v>100</v>
      </c>
      <c r="W22" s="6">
        <f>100 + SUMIFS(NhatKy_ViPham!J:J, NhatKy_ViPham!E:E, "12_Van_B", NhatKy_ViPham!F:F, B22, NhatKy_ViPham!C:C, "T6") - SUMIFS(NhatKy_ViPham!K:K, NhatKy_ViPham!E:E, "12_Van_B", NhatKy_ViPham!F:F, B22, NhatKy_ViPham!C:C, "T6")</f>
        <v>100</v>
      </c>
      <c r="X22" s="6">
        <f>100 + SUMIFS(NhatKy_ViPham!J:J, NhatKy_ViPham!E:E, "12_Van_B", NhatKy_ViPham!F:F, B22, NhatKy_ViPham!C:C, "T7") - SUMIFS(NhatKy_ViPham!K:K, NhatKy_ViPham!E:E, "12_Van_B", NhatKy_ViPham!F:F, B22, NhatKy_ViPham!C:C, "T7")</f>
        <v>100</v>
      </c>
      <c r="Y22" s="6">
        <f>100 + SUMIFS(NhatKy_ViPham!J:J, NhatKy_ViPham!E:E, "12_Van_B", NhatKy_ViPham!F:F, B22, NhatKy_ViPham!C:C, "T8") - SUMIFS(NhatKy_ViPham!K:K, NhatKy_ViPham!E:E, "12_Van_B", NhatKy_ViPham!F:F, B22, NhatKy_ViPham!C:C, "T8")</f>
        <v>100</v>
      </c>
      <c r="Z22" s="6">
        <f>100 + SUMIFS(NhatKy_ViPham!J:J, NhatKy_ViPham!E:E, "12_Van_B", NhatKy_ViPham!F:F, B22, NhatKy_ViPham!C:C, "T9") - SUMIFS(NhatKy_ViPham!K:K, NhatKy_ViPham!E:E, "12_Van_B", NhatKy_ViPham!F:F, B22, NhatKy_ViPham!C:C, "T9")</f>
        <v>100</v>
      </c>
      <c r="AA22" s="6">
        <f>100 + SUMIFS(NhatKy_ViPham!J:J, NhatKy_ViPham!E:E, "12_Van_B", NhatKy_ViPham!F:F, B22, NhatKy_ViPham!C:C, "T10") - SUMIFS(NhatKy_ViPham!K:K, NhatKy_ViPham!E:E, "12_Van_B", NhatKy_ViPham!F:F, B22, NhatKy_ViPham!C:C, "T10")</f>
        <v>100</v>
      </c>
      <c r="AB22" s="6">
        <f>100 + SUMIFS(NhatKy_ViPham!J:J, NhatKy_ViPham!E:E, "12_Van_B", NhatKy_ViPham!F:F, B22, NhatKy_ViPham!C:C, "T11") - SUMIFS(NhatKy_ViPham!K:K, NhatKy_ViPham!E:E, "12_Van_B", NhatKy_ViPham!F:F, B22, NhatKy_ViPham!C:C, "T11")</f>
        <v>100</v>
      </c>
      <c r="AC22" s="6">
        <f>100 + SUMIFS(NhatKy_ViPham!J:J, NhatKy_ViPham!E:E, "12_Van_B", NhatKy_ViPham!F:F, B22, NhatKy_ViPham!C:C, "T12") - SUMIFS(NhatKy_ViPham!K:K, NhatKy_ViPham!E:E, "12_Van_B", NhatKy_ViPham!F:F, B22, NhatKy_ViPham!C:C, "T12")</f>
        <v>100</v>
      </c>
      <c r="AD22" s="6">
        <f>100 + SUMIFS(NhatKy_ViPham!J:J, NhatKy_ViPham!E:E, "12_Van_B", NhatKy_ViPham!F:F, B22, NhatKy_ViPham!C:C, "T13") - SUMIFS(NhatKy_ViPham!K:K, NhatKy_ViPham!E:E, "12_Van_B", NhatKy_ViPham!F:F, B22, NhatKy_ViPham!C:C, "T13")</f>
        <v>100</v>
      </c>
      <c r="AE22" s="6">
        <f>100 + SUMIFS(NhatKy_ViPham!J:J, NhatKy_ViPham!E:E, "12_Van_B", NhatKy_ViPham!F:F, B22, NhatKy_ViPham!C:C, "T14") - SUMIFS(NhatKy_ViPham!K:K, NhatKy_ViPham!E:E, "12_Van_B", NhatKy_ViPham!F:F, B22, NhatKy_ViPham!C:C, "T14")</f>
        <v>100</v>
      </c>
      <c r="AF22" s="6">
        <f>100 + SUMIFS(NhatKy_ViPham!J:J, NhatKy_ViPham!E:E, "12_Van_B", NhatKy_ViPham!F:F, B22, NhatKy_ViPham!C:C, "T15") - SUMIFS(NhatKy_ViPham!K:K, NhatKy_ViPham!E:E, "12_Van_B", NhatKy_ViPham!F:F, B22, NhatKy_ViPham!C:C, "T15")</f>
        <v>100</v>
      </c>
      <c r="AG22" s="6">
        <f>100 + SUMIFS(NhatKy_ViPham!J:J, NhatKy_ViPham!E:E, "12_Van_B", NhatKy_ViPham!F:F, B22, NhatKy_ViPham!C:C, "T16") - SUMIFS(NhatKy_ViPham!K:K, NhatKy_ViPham!E:E, "12_Van_B", NhatKy_ViPham!F:F, B22, NhatKy_ViPham!C:C, "T16")</f>
        <v>100</v>
      </c>
      <c r="AH22" s="6">
        <f>100 + SUMIFS(NhatKy_ViPham!J:J, NhatKy_ViPham!E:E, "12_Van_B", NhatKy_ViPham!F:F, B22, NhatKy_ViPham!C:C, "T17") - SUMIFS(NhatKy_ViPham!K:K, NhatKy_ViPham!E:E, "12_Van_B", NhatKy_ViPham!F:F, B22, NhatKy_ViPham!C:C, "T17")</f>
        <v>100</v>
      </c>
      <c r="AI22" s="6">
        <f>100 + SUMIFS(NhatKy_ViPham!J:J, NhatKy_ViPham!E:E, "12_Van_B", NhatKy_ViPham!F:F, B22, NhatKy_ViPham!C:C, "T18") - SUMIFS(NhatKy_ViPham!K:K, NhatKy_ViPham!E:E, "12_Van_B", NhatKy_ViPham!F:F, B22, NhatKy_ViPham!C:C, "T18")</f>
        <v>100</v>
      </c>
      <c r="AJ22" s="6">
        <f>100 + SUMIFS(NhatKy_ViPham!J:J, NhatKy_ViPham!E:E, "12_Van_B", NhatKy_ViPham!F:F, B22, NhatKy_ViPham!C:C, "T19") - SUMIFS(NhatKy_ViPham!K:K, NhatKy_ViPham!E:E, "12_Van_B", NhatKy_ViPham!F:F, B22, NhatKy_ViPham!C:C, "T19")</f>
        <v>100</v>
      </c>
      <c r="AK22" s="6">
        <f>100 + SUMIFS(NhatKy_ViPham!J:J, NhatKy_ViPham!E:E, "12_Van_B", NhatKy_ViPham!F:F, B22, NhatKy_ViPham!C:C, "T20") - SUMIFS(NhatKy_ViPham!K:K, NhatKy_ViPham!E:E, "12_Van_B", NhatKy_ViPham!F:F, B22, NhatKy_ViPham!C:C, "T20")</f>
        <v>100</v>
      </c>
      <c r="AL22" s="6">
        <f>100 + SUMIFS(NhatKy_ViPham!J:J, NhatKy_ViPham!E:E, "12_Van_B", NhatKy_ViPham!F:F, B22, NhatKy_ViPham!C:C, "T21") - SUMIFS(NhatKy_ViPham!K:K, NhatKy_ViPham!E:E, "12_Van_B", NhatKy_ViPham!F:F, B22, NhatKy_ViPham!C:C, "T21")</f>
        <v>100</v>
      </c>
      <c r="AM22" s="6">
        <f>100 + SUMIFS(NhatKy_ViPham!J:J, NhatKy_ViPham!E:E, "12_Van_B", NhatKy_ViPham!F:F, B22, NhatKy_ViPham!C:C, "T22") - SUMIFS(NhatKy_ViPham!K:K, NhatKy_ViPham!E:E, "12_Van_B", NhatKy_ViPham!F:F, B22, NhatKy_ViPham!C:C, "T22")</f>
        <v>100</v>
      </c>
      <c r="AN22" s="6">
        <f>100 + SUMIFS(NhatKy_ViPham!J:J, NhatKy_ViPham!E:E, "12_Van_B", NhatKy_ViPham!F:F, B22, NhatKy_ViPham!C:C, "T23") - SUMIFS(NhatKy_ViPham!K:K, NhatKy_ViPham!E:E, "12_Van_B", NhatKy_ViPham!F:F, B22, NhatKy_ViPham!C:C, "T23")</f>
        <v>100</v>
      </c>
      <c r="AO22" s="6">
        <f>100 + SUMIFS(NhatKy_ViPham!J:J, NhatKy_ViPham!E:E, "12_Van_B", NhatKy_ViPham!F:F, B22, NhatKy_ViPham!C:C, "T24") - SUMIFS(NhatKy_ViPham!K:K, NhatKy_ViPham!E:E, "12_Van_B", NhatKy_ViPham!F:F, B22, NhatKy_ViPham!C:C, "T24")</f>
        <v>100</v>
      </c>
      <c r="AP22" s="6">
        <f>100 + SUMIFS(NhatKy_ViPham!J:J, NhatKy_ViPham!E:E, "12_Van_B", NhatKy_ViPham!F:F, B22, NhatKy_ViPham!C:C, "T25") - SUMIFS(NhatKy_ViPham!K:K, NhatKy_ViPham!E:E, "12_Van_B", NhatKy_ViPham!F:F, B22, NhatKy_ViPham!C:C, "T25")</f>
        <v>100</v>
      </c>
      <c r="AQ22" s="6">
        <f>100 + SUMIFS(NhatKy_ViPham!J:J, NhatKy_ViPham!E:E, "12_Van_B", NhatKy_ViPham!F:F, B22, NhatKy_ViPham!C:C, "T26") - SUMIFS(NhatKy_ViPham!K:K, NhatKy_ViPham!E:E, "12_Van_B", NhatKy_ViPham!F:F, B22, NhatKy_ViPham!C:C, "T26")</f>
        <v>100</v>
      </c>
      <c r="AR22" s="6">
        <f>100 + SUMIFS(NhatKy_ViPham!J:J, NhatKy_ViPham!E:E, "12_Van_B", NhatKy_ViPham!F:F, B22, NhatKy_ViPham!C:C, "T27") - SUMIFS(NhatKy_ViPham!K:K, NhatKy_ViPham!E:E, "12_Van_B", NhatKy_ViPham!F:F, B22, NhatKy_ViPham!C:C, "T27")</f>
        <v>100</v>
      </c>
      <c r="AS22" s="6">
        <f>100 + SUMIFS(NhatKy_ViPham!J:J, NhatKy_ViPham!E:E, "12_Van_B", NhatKy_ViPham!F:F, B22, NhatKy_ViPham!C:C, "T28") - SUMIFS(NhatKy_ViPham!K:K, NhatKy_ViPham!E:E, "12_Van_B", NhatKy_ViPham!F:F, B22, NhatKy_ViPham!C:C, "T28")</f>
        <v>100</v>
      </c>
      <c r="AT22" s="6">
        <f>100 + SUMIFS(NhatKy_ViPham!J:J, NhatKy_ViPham!E:E, "12_Van_B", NhatKy_ViPham!F:F, B22, NhatKy_ViPham!C:C, "T29") - SUMIFS(NhatKy_ViPham!K:K, NhatKy_ViPham!E:E, "12_Van_B", NhatKy_ViPham!F:F, B22, NhatKy_ViPham!C:C, "T29")</f>
        <v>100</v>
      </c>
      <c r="AU22" s="6">
        <f>100 + SUMIFS(NhatKy_ViPham!J:J, NhatKy_ViPham!E:E, "12_Van_B", NhatKy_ViPham!F:F, B22, NhatKy_ViPham!C:C, "T30") - SUMIFS(NhatKy_ViPham!K:K, NhatKy_ViPham!E:E, "12_Van_B", NhatKy_ViPham!F:F, B22, NhatKy_ViPham!C:C, "T30")</f>
        <v>100</v>
      </c>
      <c r="AV22" s="6">
        <f>100 + SUMIFS(NhatKy_ViPham!J:J, NhatKy_ViPham!E:E, "12_Van_B", NhatKy_ViPham!F:F, B22, NhatKy_ViPham!C:C, "T31") - SUMIFS(NhatKy_ViPham!K:K, NhatKy_ViPham!E:E, "12_Van_B", NhatKy_ViPham!F:F, B22, NhatKy_ViPham!C:C, "T31")</f>
        <v>100</v>
      </c>
      <c r="AW22" s="6">
        <f>100 + SUMIFS(NhatKy_ViPham!J:J, NhatKy_ViPham!E:E, "12_Van_B", NhatKy_ViPham!F:F, B22, NhatKy_ViPham!C:C, "T32") - SUMIFS(NhatKy_ViPham!K:K, NhatKy_ViPham!E:E, "12_Van_B", NhatKy_ViPham!F:F, B22, NhatKy_ViPham!C:C, "T32")</f>
        <v>100</v>
      </c>
      <c r="AX22" s="6">
        <f>100 + SUMIFS(NhatKy_ViPham!J:J, NhatKy_ViPham!E:E, "12_Van_B", NhatKy_ViPham!F:F, B22, NhatKy_ViPham!C:C, "T33") - SUMIFS(NhatKy_ViPham!K:K, NhatKy_ViPham!E:E, "12_Van_B", NhatKy_ViPham!F:F, B22, NhatKy_ViPham!C:C, "T33")</f>
        <v>100</v>
      </c>
      <c r="AY22" s="6">
        <f>100 + SUMIFS(NhatKy_ViPham!J:J, NhatKy_ViPham!E:E, "12_Van_B", NhatKy_ViPham!F:F, B22, NhatKy_ViPham!C:C, "T34") - SUMIFS(NhatKy_ViPham!K:K, NhatKy_ViPham!E:E, "12_Van_B", NhatKy_ViPham!F:F, B22, NhatKy_ViPham!C:C, "T34")</f>
        <v>100</v>
      </c>
      <c r="AZ22" s="6">
        <f>100 + SUMIFS(NhatKy_ViPham!J:J, NhatKy_ViPham!E:E, "12_Van_B", NhatKy_ViPham!F:F, B22, NhatKy_ViPham!C:C, "T35") - SUMIFS(NhatKy_ViPham!K:K, NhatKy_ViPham!E:E, "12_Van_B", NhatKy_ViPham!F:F, B22, NhatKy_ViPham!C:C, "T35")</f>
        <v>100</v>
      </c>
      <c r="BA22" s="12">
        <f t="shared" si="0"/>
        <v>100</v>
      </c>
      <c r="BB22" s="11" t="s">
        <v>430</v>
      </c>
      <c r="BC22" s="16" t="str">
        <f t="shared" si="1"/>
        <v>Tốt</v>
      </c>
      <c r="BD22" s="15" t="str">
        <f t="shared" si="2"/>
        <v>🟢 BÌNH THƯỜNG</v>
      </c>
    </row>
    <row r="23" spans="1:56" x14ac:dyDescent="0.25">
      <c r="A23" s="4">
        <v>15</v>
      </c>
      <c r="B23" s="10" t="s">
        <v>2772</v>
      </c>
      <c r="C23" s="4" t="s">
        <v>2773</v>
      </c>
      <c r="D23" s="4" t="s">
        <v>429</v>
      </c>
      <c r="E23" s="11" t="s">
        <v>430</v>
      </c>
      <c r="F23" s="7">
        <f>SUMIFS(NhatKy_ViPham!K:K, NhatKy_ViPham!E:E, "12_Van_B", NhatKy_ViPham!F:F, B23, NhatKy_ViPham!H:H, "L01")</f>
        <v>0</v>
      </c>
      <c r="G23" s="7">
        <f>SUMIFS(NhatKy_ViPham!K:K, NhatKy_ViPham!E:E, "12_Van_B", NhatKy_ViPham!F:F, B23, NhatKy_ViPham!H:H, "L02")</f>
        <v>0</v>
      </c>
      <c r="H23" s="7">
        <f>SUMIFS(NhatKy_ViPham!K:K, NhatKy_ViPham!E:E, "12_Van_B", NhatKy_ViPham!F:F, B23, NhatKy_ViPham!H:H, "L03")</f>
        <v>0</v>
      </c>
      <c r="I23" s="7">
        <f>SUMIFS(NhatKy_ViPham!K:K, NhatKy_ViPham!E:E, "12_Van_B", NhatKy_ViPham!F:F, B23, NhatKy_ViPham!H:H, "L04")</f>
        <v>0</v>
      </c>
      <c r="J23" s="7">
        <f>SUMIFS(NhatKy_ViPham!K:K, NhatKy_ViPham!E:E, "12_Van_B", NhatKy_ViPham!F:F, B23, NhatKy_ViPham!H:H, "L05")</f>
        <v>0</v>
      </c>
      <c r="K23" s="7">
        <f>SUMIFS(NhatKy_ViPham!K:K, NhatKy_ViPham!E:E, "12_Van_B", NhatKy_ViPham!F:F, B23, NhatKy_ViPham!H:H, "L06")</f>
        <v>0</v>
      </c>
      <c r="L23" s="7">
        <f>SUMIFS(NhatKy_ViPham!K:K, NhatKy_ViPham!E:E, "12_Van_B", NhatKy_ViPham!F:F, B23, NhatKy_ViPham!H:H, "L07")</f>
        <v>0</v>
      </c>
      <c r="M23" s="7">
        <f>SUMIFS(NhatKy_ViPham!K:K, NhatKy_ViPham!E:E, "12_Van_B", NhatKy_ViPham!F:F, B23, NhatKy_ViPham!H:H, "L08")</f>
        <v>0</v>
      </c>
      <c r="N23" s="7">
        <f>SUMIFS(NhatKy_ViPham!K:K, NhatKy_ViPham!E:E, "12_Van_B", NhatKy_ViPham!F:F, B23, NhatKy_ViPham!H:H, "L09")</f>
        <v>0</v>
      </c>
      <c r="O23" s="7">
        <f>SUMIFS(NhatKy_ViPham!K:K, NhatKy_ViPham!E:E, "12_Van_B", NhatKy_ViPham!F:F, B23, NhatKy_ViPham!H:H, "L10")</f>
        <v>0</v>
      </c>
      <c r="P23" s="12">
        <f>SUMIFS(NhatKy_ViPham!J:J, NhatKy_ViPham!E:E, "12_Van_B", NhatKy_ViPham!F:F, B23)</f>
        <v>0</v>
      </c>
      <c r="Q23" s="13">
        <f>SUMIFS(NhatKy_ViPham!K:K, NhatKy_ViPham!E:E, "12_Van_B", NhatKy_ViPham!F:F, B23)</f>
        <v>0</v>
      </c>
      <c r="R23" s="7">
        <f>100 + SUMIFS(NhatKy_ViPham!J:J, NhatKy_ViPham!E:E, "12_Van_B", NhatKy_ViPham!F:F, B23, NhatKy_ViPham!C:C, "T1") - SUMIFS(NhatKy_ViPham!K:K, NhatKy_ViPham!E:E, "12_Van_B", NhatKy_ViPham!F:F, B23, NhatKy_ViPham!C:C, "T1")</f>
        <v>100</v>
      </c>
      <c r="S23" s="7">
        <f>100 + SUMIFS(NhatKy_ViPham!J:J, NhatKy_ViPham!E:E, "12_Van_B", NhatKy_ViPham!F:F, B23, NhatKy_ViPham!C:C, "T2") - SUMIFS(NhatKy_ViPham!K:K, NhatKy_ViPham!E:E, "12_Van_B", NhatKy_ViPham!F:F, B23, NhatKy_ViPham!C:C, "T2")</f>
        <v>100</v>
      </c>
      <c r="T23" s="7">
        <f>100 + SUMIFS(NhatKy_ViPham!J:J, NhatKy_ViPham!E:E, "12_Van_B", NhatKy_ViPham!F:F, B23, NhatKy_ViPham!C:C, "T3") - SUMIFS(NhatKy_ViPham!K:K, NhatKy_ViPham!E:E, "12_Van_B", NhatKy_ViPham!F:F, B23, NhatKy_ViPham!C:C, "T3")</f>
        <v>100</v>
      </c>
      <c r="U23" s="7">
        <f>100 + SUMIFS(NhatKy_ViPham!J:J, NhatKy_ViPham!E:E, "12_Van_B", NhatKy_ViPham!F:F, B23, NhatKy_ViPham!C:C, "T4") - SUMIFS(NhatKy_ViPham!K:K, NhatKy_ViPham!E:E, "12_Van_B", NhatKy_ViPham!F:F, B23, NhatKy_ViPham!C:C, "T4")</f>
        <v>100</v>
      </c>
      <c r="V23" s="7">
        <f>100 + SUMIFS(NhatKy_ViPham!J:J, NhatKy_ViPham!E:E, "12_Van_B", NhatKy_ViPham!F:F, B23, NhatKy_ViPham!C:C, "T5") - SUMIFS(NhatKy_ViPham!K:K, NhatKy_ViPham!E:E, "12_Van_B", NhatKy_ViPham!F:F, B23, NhatKy_ViPham!C:C, "T5")</f>
        <v>100</v>
      </c>
      <c r="W23" s="7">
        <f>100 + SUMIFS(NhatKy_ViPham!J:J, NhatKy_ViPham!E:E, "12_Van_B", NhatKy_ViPham!F:F, B23, NhatKy_ViPham!C:C, "T6") - SUMIFS(NhatKy_ViPham!K:K, NhatKy_ViPham!E:E, "12_Van_B", NhatKy_ViPham!F:F, B23, NhatKy_ViPham!C:C, "T6")</f>
        <v>100</v>
      </c>
      <c r="X23" s="7">
        <f>100 + SUMIFS(NhatKy_ViPham!J:J, NhatKy_ViPham!E:E, "12_Van_B", NhatKy_ViPham!F:F, B23, NhatKy_ViPham!C:C, "T7") - SUMIFS(NhatKy_ViPham!K:K, NhatKy_ViPham!E:E, "12_Van_B", NhatKy_ViPham!F:F, B23, NhatKy_ViPham!C:C, "T7")</f>
        <v>100</v>
      </c>
      <c r="Y23" s="7">
        <f>100 + SUMIFS(NhatKy_ViPham!J:J, NhatKy_ViPham!E:E, "12_Van_B", NhatKy_ViPham!F:F, B23, NhatKy_ViPham!C:C, "T8") - SUMIFS(NhatKy_ViPham!K:K, NhatKy_ViPham!E:E, "12_Van_B", NhatKy_ViPham!F:F, B23, NhatKy_ViPham!C:C, "T8")</f>
        <v>100</v>
      </c>
      <c r="Z23" s="7">
        <f>100 + SUMIFS(NhatKy_ViPham!J:J, NhatKy_ViPham!E:E, "12_Van_B", NhatKy_ViPham!F:F, B23, NhatKy_ViPham!C:C, "T9") - SUMIFS(NhatKy_ViPham!K:K, NhatKy_ViPham!E:E, "12_Van_B", NhatKy_ViPham!F:F, B23, NhatKy_ViPham!C:C, "T9")</f>
        <v>100</v>
      </c>
      <c r="AA23" s="7">
        <f>100 + SUMIFS(NhatKy_ViPham!J:J, NhatKy_ViPham!E:E, "12_Van_B", NhatKy_ViPham!F:F, B23, NhatKy_ViPham!C:C, "T10") - SUMIFS(NhatKy_ViPham!K:K, NhatKy_ViPham!E:E, "12_Van_B", NhatKy_ViPham!F:F, B23, NhatKy_ViPham!C:C, "T10")</f>
        <v>100</v>
      </c>
      <c r="AB23" s="7">
        <f>100 + SUMIFS(NhatKy_ViPham!J:J, NhatKy_ViPham!E:E, "12_Van_B", NhatKy_ViPham!F:F, B23, NhatKy_ViPham!C:C, "T11") - SUMIFS(NhatKy_ViPham!K:K, NhatKy_ViPham!E:E, "12_Van_B", NhatKy_ViPham!F:F, B23, NhatKy_ViPham!C:C, "T11")</f>
        <v>100</v>
      </c>
      <c r="AC23" s="7">
        <f>100 + SUMIFS(NhatKy_ViPham!J:J, NhatKy_ViPham!E:E, "12_Van_B", NhatKy_ViPham!F:F, B23, NhatKy_ViPham!C:C, "T12") - SUMIFS(NhatKy_ViPham!K:K, NhatKy_ViPham!E:E, "12_Van_B", NhatKy_ViPham!F:F, B23, NhatKy_ViPham!C:C, "T12")</f>
        <v>100</v>
      </c>
      <c r="AD23" s="7">
        <f>100 + SUMIFS(NhatKy_ViPham!J:J, NhatKy_ViPham!E:E, "12_Van_B", NhatKy_ViPham!F:F, B23, NhatKy_ViPham!C:C, "T13") - SUMIFS(NhatKy_ViPham!K:K, NhatKy_ViPham!E:E, "12_Van_B", NhatKy_ViPham!F:F, B23, NhatKy_ViPham!C:C, "T13")</f>
        <v>100</v>
      </c>
      <c r="AE23" s="7">
        <f>100 + SUMIFS(NhatKy_ViPham!J:J, NhatKy_ViPham!E:E, "12_Van_B", NhatKy_ViPham!F:F, B23, NhatKy_ViPham!C:C, "T14") - SUMIFS(NhatKy_ViPham!K:K, NhatKy_ViPham!E:E, "12_Van_B", NhatKy_ViPham!F:F, B23, NhatKy_ViPham!C:C, "T14")</f>
        <v>100</v>
      </c>
      <c r="AF23" s="7">
        <f>100 + SUMIFS(NhatKy_ViPham!J:J, NhatKy_ViPham!E:E, "12_Van_B", NhatKy_ViPham!F:F, B23, NhatKy_ViPham!C:C, "T15") - SUMIFS(NhatKy_ViPham!K:K, NhatKy_ViPham!E:E, "12_Van_B", NhatKy_ViPham!F:F, B23, NhatKy_ViPham!C:C, "T15")</f>
        <v>100</v>
      </c>
      <c r="AG23" s="7">
        <f>100 + SUMIFS(NhatKy_ViPham!J:J, NhatKy_ViPham!E:E, "12_Van_B", NhatKy_ViPham!F:F, B23, NhatKy_ViPham!C:C, "T16") - SUMIFS(NhatKy_ViPham!K:K, NhatKy_ViPham!E:E, "12_Van_B", NhatKy_ViPham!F:F, B23, NhatKy_ViPham!C:C, "T16")</f>
        <v>100</v>
      </c>
      <c r="AH23" s="7">
        <f>100 + SUMIFS(NhatKy_ViPham!J:J, NhatKy_ViPham!E:E, "12_Van_B", NhatKy_ViPham!F:F, B23, NhatKy_ViPham!C:C, "T17") - SUMIFS(NhatKy_ViPham!K:K, NhatKy_ViPham!E:E, "12_Van_B", NhatKy_ViPham!F:F, B23, NhatKy_ViPham!C:C, "T17")</f>
        <v>100</v>
      </c>
      <c r="AI23" s="7">
        <f>100 + SUMIFS(NhatKy_ViPham!J:J, NhatKy_ViPham!E:E, "12_Van_B", NhatKy_ViPham!F:F, B23, NhatKy_ViPham!C:C, "T18") - SUMIFS(NhatKy_ViPham!K:K, NhatKy_ViPham!E:E, "12_Van_B", NhatKy_ViPham!F:F, B23, NhatKy_ViPham!C:C, "T18")</f>
        <v>100</v>
      </c>
      <c r="AJ23" s="7">
        <f>100 + SUMIFS(NhatKy_ViPham!J:J, NhatKy_ViPham!E:E, "12_Van_B", NhatKy_ViPham!F:F, B23, NhatKy_ViPham!C:C, "T19") - SUMIFS(NhatKy_ViPham!K:K, NhatKy_ViPham!E:E, "12_Van_B", NhatKy_ViPham!F:F, B23, NhatKy_ViPham!C:C, "T19")</f>
        <v>100</v>
      </c>
      <c r="AK23" s="7">
        <f>100 + SUMIFS(NhatKy_ViPham!J:J, NhatKy_ViPham!E:E, "12_Van_B", NhatKy_ViPham!F:F, B23, NhatKy_ViPham!C:C, "T20") - SUMIFS(NhatKy_ViPham!K:K, NhatKy_ViPham!E:E, "12_Van_B", NhatKy_ViPham!F:F, B23, NhatKy_ViPham!C:C, "T20")</f>
        <v>100</v>
      </c>
      <c r="AL23" s="7">
        <f>100 + SUMIFS(NhatKy_ViPham!J:J, NhatKy_ViPham!E:E, "12_Van_B", NhatKy_ViPham!F:F, B23, NhatKy_ViPham!C:C, "T21") - SUMIFS(NhatKy_ViPham!K:K, NhatKy_ViPham!E:E, "12_Van_B", NhatKy_ViPham!F:F, B23, NhatKy_ViPham!C:C, "T21")</f>
        <v>100</v>
      </c>
      <c r="AM23" s="7">
        <f>100 + SUMIFS(NhatKy_ViPham!J:J, NhatKy_ViPham!E:E, "12_Van_B", NhatKy_ViPham!F:F, B23, NhatKy_ViPham!C:C, "T22") - SUMIFS(NhatKy_ViPham!K:K, NhatKy_ViPham!E:E, "12_Van_B", NhatKy_ViPham!F:F, B23, NhatKy_ViPham!C:C, "T22")</f>
        <v>100</v>
      </c>
      <c r="AN23" s="7">
        <f>100 + SUMIFS(NhatKy_ViPham!J:J, NhatKy_ViPham!E:E, "12_Van_B", NhatKy_ViPham!F:F, B23, NhatKy_ViPham!C:C, "T23") - SUMIFS(NhatKy_ViPham!K:K, NhatKy_ViPham!E:E, "12_Van_B", NhatKy_ViPham!F:F, B23, NhatKy_ViPham!C:C, "T23")</f>
        <v>100</v>
      </c>
      <c r="AO23" s="7">
        <f>100 + SUMIFS(NhatKy_ViPham!J:J, NhatKy_ViPham!E:E, "12_Van_B", NhatKy_ViPham!F:F, B23, NhatKy_ViPham!C:C, "T24") - SUMIFS(NhatKy_ViPham!K:K, NhatKy_ViPham!E:E, "12_Van_B", NhatKy_ViPham!F:F, B23, NhatKy_ViPham!C:C, "T24")</f>
        <v>100</v>
      </c>
      <c r="AP23" s="7">
        <f>100 + SUMIFS(NhatKy_ViPham!J:J, NhatKy_ViPham!E:E, "12_Van_B", NhatKy_ViPham!F:F, B23, NhatKy_ViPham!C:C, "T25") - SUMIFS(NhatKy_ViPham!K:K, NhatKy_ViPham!E:E, "12_Van_B", NhatKy_ViPham!F:F, B23, NhatKy_ViPham!C:C, "T25")</f>
        <v>100</v>
      </c>
      <c r="AQ23" s="7">
        <f>100 + SUMIFS(NhatKy_ViPham!J:J, NhatKy_ViPham!E:E, "12_Van_B", NhatKy_ViPham!F:F, B23, NhatKy_ViPham!C:C, "T26") - SUMIFS(NhatKy_ViPham!K:K, NhatKy_ViPham!E:E, "12_Van_B", NhatKy_ViPham!F:F, B23, NhatKy_ViPham!C:C, "T26")</f>
        <v>100</v>
      </c>
      <c r="AR23" s="7">
        <f>100 + SUMIFS(NhatKy_ViPham!J:J, NhatKy_ViPham!E:E, "12_Van_B", NhatKy_ViPham!F:F, B23, NhatKy_ViPham!C:C, "T27") - SUMIFS(NhatKy_ViPham!K:K, NhatKy_ViPham!E:E, "12_Van_B", NhatKy_ViPham!F:F, B23, NhatKy_ViPham!C:C, "T27")</f>
        <v>100</v>
      </c>
      <c r="AS23" s="7">
        <f>100 + SUMIFS(NhatKy_ViPham!J:J, NhatKy_ViPham!E:E, "12_Van_B", NhatKy_ViPham!F:F, B23, NhatKy_ViPham!C:C, "T28") - SUMIFS(NhatKy_ViPham!K:K, NhatKy_ViPham!E:E, "12_Van_B", NhatKy_ViPham!F:F, B23, NhatKy_ViPham!C:C, "T28")</f>
        <v>100</v>
      </c>
      <c r="AT23" s="7">
        <f>100 + SUMIFS(NhatKy_ViPham!J:J, NhatKy_ViPham!E:E, "12_Van_B", NhatKy_ViPham!F:F, B23, NhatKy_ViPham!C:C, "T29") - SUMIFS(NhatKy_ViPham!K:K, NhatKy_ViPham!E:E, "12_Van_B", NhatKy_ViPham!F:F, B23, NhatKy_ViPham!C:C, "T29")</f>
        <v>100</v>
      </c>
      <c r="AU23" s="7">
        <f>100 + SUMIFS(NhatKy_ViPham!J:J, NhatKy_ViPham!E:E, "12_Van_B", NhatKy_ViPham!F:F, B23, NhatKy_ViPham!C:C, "T30") - SUMIFS(NhatKy_ViPham!K:K, NhatKy_ViPham!E:E, "12_Van_B", NhatKy_ViPham!F:F, B23, NhatKy_ViPham!C:C, "T30")</f>
        <v>100</v>
      </c>
      <c r="AV23" s="7">
        <f>100 + SUMIFS(NhatKy_ViPham!J:J, NhatKy_ViPham!E:E, "12_Van_B", NhatKy_ViPham!F:F, B23, NhatKy_ViPham!C:C, "T31") - SUMIFS(NhatKy_ViPham!K:K, NhatKy_ViPham!E:E, "12_Van_B", NhatKy_ViPham!F:F, B23, NhatKy_ViPham!C:C, "T31")</f>
        <v>100</v>
      </c>
      <c r="AW23" s="7">
        <f>100 + SUMIFS(NhatKy_ViPham!J:J, NhatKy_ViPham!E:E, "12_Van_B", NhatKy_ViPham!F:F, B23, NhatKy_ViPham!C:C, "T32") - SUMIFS(NhatKy_ViPham!K:K, NhatKy_ViPham!E:E, "12_Van_B", NhatKy_ViPham!F:F, B23, NhatKy_ViPham!C:C, "T32")</f>
        <v>100</v>
      </c>
      <c r="AX23" s="7">
        <f>100 + SUMIFS(NhatKy_ViPham!J:J, NhatKy_ViPham!E:E, "12_Van_B", NhatKy_ViPham!F:F, B23, NhatKy_ViPham!C:C, "T33") - SUMIFS(NhatKy_ViPham!K:K, NhatKy_ViPham!E:E, "12_Van_B", NhatKy_ViPham!F:F, B23, NhatKy_ViPham!C:C, "T33")</f>
        <v>100</v>
      </c>
      <c r="AY23" s="7">
        <f>100 + SUMIFS(NhatKy_ViPham!J:J, NhatKy_ViPham!E:E, "12_Van_B", NhatKy_ViPham!F:F, B23, NhatKy_ViPham!C:C, "T34") - SUMIFS(NhatKy_ViPham!K:K, NhatKy_ViPham!E:E, "12_Van_B", NhatKy_ViPham!F:F, B23, NhatKy_ViPham!C:C, "T34")</f>
        <v>100</v>
      </c>
      <c r="AZ23" s="7">
        <f>100 + SUMIFS(NhatKy_ViPham!J:J, NhatKy_ViPham!E:E, "12_Van_B", NhatKy_ViPham!F:F, B23, NhatKy_ViPham!C:C, "T35") - SUMIFS(NhatKy_ViPham!K:K, NhatKy_ViPham!E:E, "12_Van_B", NhatKy_ViPham!F:F, B23, NhatKy_ViPham!C:C, "T35")</f>
        <v>100</v>
      </c>
      <c r="BA23" s="12">
        <f t="shared" si="0"/>
        <v>100</v>
      </c>
      <c r="BB23" s="11" t="s">
        <v>430</v>
      </c>
      <c r="BC23" s="14" t="str">
        <f t="shared" si="1"/>
        <v>Tốt</v>
      </c>
      <c r="BD23" s="10" t="str">
        <f t="shared" si="2"/>
        <v>🟢 BÌNH THƯỜNG</v>
      </c>
    </row>
    <row r="24" spans="1:56" x14ac:dyDescent="0.25">
      <c r="A24" s="5">
        <v>16</v>
      </c>
      <c r="B24" s="15" t="s">
        <v>2774</v>
      </c>
      <c r="C24" s="5" t="s">
        <v>2243</v>
      </c>
      <c r="D24" s="5" t="s">
        <v>429</v>
      </c>
      <c r="E24" s="11" t="s">
        <v>430</v>
      </c>
      <c r="F24" s="6">
        <f>SUMIFS(NhatKy_ViPham!K:K, NhatKy_ViPham!E:E, "12_Van_B", NhatKy_ViPham!F:F, B24, NhatKy_ViPham!H:H, "L01")</f>
        <v>0</v>
      </c>
      <c r="G24" s="6">
        <f>SUMIFS(NhatKy_ViPham!K:K, NhatKy_ViPham!E:E, "12_Van_B", NhatKy_ViPham!F:F, B24, NhatKy_ViPham!H:H, "L02")</f>
        <v>0</v>
      </c>
      <c r="H24" s="6">
        <f>SUMIFS(NhatKy_ViPham!K:K, NhatKy_ViPham!E:E, "12_Van_B", NhatKy_ViPham!F:F, B24, NhatKy_ViPham!H:H, "L03")</f>
        <v>0</v>
      </c>
      <c r="I24" s="6">
        <f>SUMIFS(NhatKy_ViPham!K:K, NhatKy_ViPham!E:E, "12_Van_B", NhatKy_ViPham!F:F, B24, NhatKy_ViPham!H:H, "L04")</f>
        <v>0</v>
      </c>
      <c r="J24" s="6">
        <f>SUMIFS(NhatKy_ViPham!K:K, NhatKy_ViPham!E:E, "12_Van_B", NhatKy_ViPham!F:F, B24, NhatKy_ViPham!H:H, "L05")</f>
        <v>0</v>
      </c>
      <c r="K24" s="6">
        <f>SUMIFS(NhatKy_ViPham!K:K, NhatKy_ViPham!E:E, "12_Van_B", NhatKy_ViPham!F:F, B24, NhatKy_ViPham!H:H, "L06")</f>
        <v>0</v>
      </c>
      <c r="L24" s="6">
        <f>SUMIFS(NhatKy_ViPham!K:K, NhatKy_ViPham!E:E, "12_Van_B", NhatKy_ViPham!F:F, B24, NhatKy_ViPham!H:H, "L07")</f>
        <v>0</v>
      </c>
      <c r="M24" s="6">
        <f>SUMIFS(NhatKy_ViPham!K:K, NhatKy_ViPham!E:E, "12_Van_B", NhatKy_ViPham!F:F, B24, NhatKy_ViPham!H:H, "L08")</f>
        <v>0</v>
      </c>
      <c r="N24" s="6">
        <f>SUMIFS(NhatKy_ViPham!K:K, NhatKy_ViPham!E:E, "12_Van_B", NhatKy_ViPham!F:F, B24, NhatKy_ViPham!H:H, "L09")</f>
        <v>0</v>
      </c>
      <c r="O24" s="6">
        <f>SUMIFS(NhatKy_ViPham!K:K, NhatKy_ViPham!E:E, "12_Van_B", NhatKy_ViPham!F:F, B24, NhatKy_ViPham!H:H, "L10")</f>
        <v>0</v>
      </c>
      <c r="P24" s="12">
        <f>SUMIFS(NhatKy_ViPham!J:J, NhatKy_ViPham!E:E, "12_Van_B", NhatKy_ViPham!F:F, B24)</f>
        <v>0</v>
      </c>
      <c r="Q24" s="13">
        <f>SUMIFS(NhatKy_ViPham!K:K, NhatKy_ViPham!E:E, "12_Van_B", NhatKy_ViPham!F:F, B24)</f>
        <v>0</v>
      </c>
      <c r="R24" s="6">
        <f>100 + SUMIFS(NhatKy_ViPham!J:J, NhatKy_ViPham!E:E, "12_Van_B", NhatKy_ViPham!F:F, B24, NhatKy_ViPham!C:C, "T1") - SUMIFS(NhatKy_ViPham!K:K, NhatKy_ViPham!E:E, "12_Van_B", NhatKy_ViPham!F:F, B24, NhatKy_ViPham!C:C, "T1")</f>
        <v>100</v>
      </c>
      <c r="S24" s="6">
        <f>100 + SUMIFS(NhatKy_ViPham!J:J, NhatKy_ViPham!E:E, "12_Van_B", NhatKy_ViPham!F:F, B24, NhatKy_ViPham!C:C, "T2") - SUMIFS(NhatKy_ViPham!K:K, NhatKy_ViPham!E:E, "12_Van_B", NhatKy_ViPham!F:F, B24, NhatKy_ViPham!C:C, "T2")</f>
        <v>100</v>
      </c>
      <c r="T24" s="6">
        <f>100 + SUMIFS(NhatKy_ViPham!J:J, NhatKy_ViPham!E:E, "12_Van_B", NhatKy_ViPham!F:F, B24, NhatKy_ViPham!C:C, "T3") - SUMIFS(NhatKy_ViPham!K:K, NhatKy_ViPham!E:E, "12_Van_B", NhatKy_ViPham!F:F, B24, NhatKy_ViPham!C:C, "T3")</f>
        <v>100</v>
      </c>
      <c r="U24" s="6">
        <f>100 + SUMIFS(NhatKy_ViPham!J:J, NhatKy_ViPham!E:E, "12_Van_B", NhatKy_ViPham!F:F, B24, NhatKy_ViPham!C:C, "T4") - SUMIFS(NhatKy_ViPham!K:K, NhatKy_ViPham!E:E, "12_Van_B", NhatKy_ViPham!F:F, B24, NhatKy_ViPham!C:C, "T4")</f>
        <v>100</v>
      </c>
      <c r="V24" s="6">
        <f>100 + SUMIFS(NhatKy_ViPham!J:J, NhatKy_ViPham!E:E, "12_Van_B", NhatKy_ViPham!F:F, B24, NhatKy_ViPham!C:C, "T5") - SUMIFS(NhatKy_ViPham!K:K, NhatKy_ViPham!E:E, "12_Van_B", NhatKy_ViPham!F:F, B24, NhatKy_ViPham!C:C, "T5")</f>
        <v>100</v>
      </c>
      <c r="W24" s="6">
        <f>100 + SUMIFS(NhatKy_ViPham!J:J, NhatKy_ViPham!E:E, "12_Van_B", NhatKy_ViPham!F:F, B24, NhatKy_ViPham!C:C, "T6") - SUMIFS(NhatKy_ViPham!K:K, NhatKy_ViPham!E:E, "12_Van_B", NhatKy_ViPham!F:F, B24, NhatKy_ViPham!C:C, "T6")</f>
        <v>100</v>
      </c>
      <c r="X24" s="6">
        <f>100 + SUMIFS(NhatKy_ViPham!J:J, NhatKy_ViPham!E:E, "12_Van_B", NhatKy_ViPham!F:F, B24, NhatKy_ViPham!C:C, "T7") - SUMIFS(NhatKy_ViPham!K:K, NhatKy_ViPham!E:E, "12_Van_B", NhatKy_ViPham!F:F, B24, NhatKy_ViPham!C:C, "T7")</f>
        <v>100</v>
      </c>
      <c r="Y24" s="6">
        <f>100 + SUMIFS(NhatKy_ViPham!J:J, NhatKy_ViPham!E:E, "12_Van_B", NhatKy_ViPham!F:F, B24, NhatKy_ViPham!C:C, "T8") - SUMIFS(NhatKy_ViPham!K:K, NhatKy_ViPham!E:E, "12_Van_B", NhatKy_ViPham!F:F, B24, NhatKy_ViPham!C:C, "T8")</f>
        <v>100</v>
      </c>
      <c r="Z24" s="6">
        <f>100 + SUMIFS(NhatKy_ViPham!J:J, NhatKy_ViPham!E:E, "12_Van_B", NhatKy_ViPham!F:F, B24, NhatKy_ViPham!C:C, "T9") - SUMIFS(NhatKy_ViPham!K:K, NhatKy_ViPham!E:E, "12_Van_B", NhatKy_ViPham!F:F, B24, NhatKy_ViPham!C:C, "T9")</f>
        <v>100</v>
      </c>
      <c r="AA24" s="6">
        <f>100 + SUMIFS(NhatKy_ViPham!J:J, NhatKy_ViPham!E:E, "12_Van_B", NhatKy_ViPham!F:F, B24, NhatKy_ViPham!C:C, "T10") - SUMIFS(NhatKy_ViPham!K:K, NhatKy_ViPham!E:E, "12_Van_B", NhatKy_ViPham!F:F, B24, NhatKy_ViPham!C:C, "T10")</f>
        <v>100</v>
      </c>
      <c r="AB24" s="6">
        <f>100 + SUMIFS(NhatKy_ViPham!J:J, NhatKy_ViPham!E:E, "12_Van_B", NhatKy_ViPham!F:F, B24, NhatKy_ViPham!C:C, "T11") - SUMIFS(NhatKy_ViPham!K:K, NhatKy_ViPham!E:E, "12_Van_B", NhatKy_ViPham!F:F, B24, NhatKy_ViPham!C:C, "T11")</f>
        <v>100</v>
      </c>
      <c r="AC24" s="6">
        <f>100 + SUMIFS(NhatKy_ViPham!J:J, NhatKy_ViPham!E:E, "12_Van_B", NhatKy_ViPham!F:F, B24, NhatKy_ViPham!C:C, "T12") - SUMIFS(NhatKy_ViPham!K:K, NhatKy_ViPham!E:E, "12_Van_B", NhatKy_ViPham!F:F, B24, NhatKy_ViPham!C:C, "T12")</f>
        <v>100</v>
      </c>
      <c r="AD24" s="6">
        <f>100 + SUMIFS(NhatKy_ViPham!J:J, NhatKy_ViPham!E:E, "12_Van_B", NhatKy_ViPham!F:F, B24, NhatKy_ViPham!C:C, "T13") - SUMIFS(NhatKy_ViPham!K:K, NhatKy_ViPham!E:E, "12_Van_B", NhatKy_ViPham!F:F, B24, NhatKy_ViPham!C:C, "T13")</f>
        <v>100</v>
      </c>
      <c r="AE24" s="6">
        <f>100 + SUMIFS(NhatKy_ViPham!J:J, NhatKy_ViPham!E:E, "12_Van_B", NhatKy_ViPham!F:F, B24, NhatKy_ViPham!C:C, "T14") - SUMIFS(NhatKy_ViPham!K:K, NhatKy_ViPham!E:E, "12_Van_B", NhatKy_ViPham!F:F, B24, NhatKy_ViPham!C:C, "T14")</f>
        <v>100</v>
      </c>
      <c r="AF24" s="6">
        <f>100 + SUMIFS(NhatKy_ViPham!J:J, NhatKy_ViPham!E:E, "12_Van_B", NhatKy_ViPham!F:F, B24, NhatKy_ViPham!C:C, "T15") - SUMIFS(NhatKy_ViPham!K:K, NhatKy_ViPham!E:E, "12_Van_B", NhatKy_ViPham!F:F, B24, NhatKy_ViPham!C:C, "T15")</f>
        <v>100</v>
      </c>
      <c r="AG24" s="6">
        <f>100 + SUMIFS(NhatKy_ViPham!J:J, NhatKy_ViPham!E:E, "12_Van_B", NhatKy_ViPham!F:F, B24, NhatKy_ViPham!C:C, "T16") - SUMIFS(NhatKy_ViPham!K:K, NhatKy_ViPham!E:E, "12_Van_B", NhatKy_ViPham!F:F, B24, NhatKy_ViPham!C:C, "T16")</f>
        <v>100</v>
      </c>
      <c r="AH24" s="6">
        <f>100 + SUMIFS(NhatKy_ViPham!J:J, NhatKy_ViPham!E:E, "12_Van_B", NhatKy_ViPham!F:F, B24, NhatKy_ViPham!C:C, "T17") - SUMIFS(NhatKy_ViPham!K:K, NhatKy_ViPham!E:E, "12_Van_B", NhatKy_ViPham!F:F, B24, NhatKy_ViPham!C:C, "T17")</f>
        <v>100</v>
      </c>
      <c r="AI24" s="6">
        <f>100 + SUMIFS(NhatKy_ViPham!J:J, NhatKy_ViPham!E:E, "12_Van_B", NhatKy_ViPham!F:F, B24, NhatKy_ViPham!C:C, "T18") - SUMIFS(NhatKy_ViPham!K:K, NhatKy_ViPham!E:E, "12_Van_B", NhatKy_ViPham!F:F, B24, NhatKy_ViPham!C:C, "T18")</f>
        <v>100</v>
      </c>
      <c r="AJ24" s="6">
        <f>100 + SUMIFS(NhatKy_ViPham!J:J, NhatKy_ViPham!E:E, "12_Van_B", NhatKy_ViPham!F:F, B24, NhatKy_ViPham!C:C, "T19") - SUMIFS(NhatKy_ViPham!K:K, NhatKy_ViPham!E:E, "12_Van_B", NhatKy_ViPham!F:F, B24, NhatKy_ViPham!C:C, "T19")</f>
        <v>100</v>
      </c>
      <c r="AK24" s="6">
        <f>100 + SUMIFS(NhatKy_ViPham!J:J, NhatKy_ViPham!E:E, "12_Van_B", NhatKy_ViPham!F:F, B24, NhatKy_ViPham!C:C, "T20") - SUMIFS(NhatKy_ViPham!K:K, NhatKy_ViPham!E:E, "12_Van_B", NhatKy_ViPham!F:F, B24, NhatKy_ViPham!C:C, "T20")</f>
        <v>100</v>
      </c>
      <c r="AL24" s="6">
        <f>100 + SUMIFS(NhatKy_ViPham!J:J, NhatKy_ViPham!E:E, "12_Van_B", NhatKy_ViPham!F:F, B24, NhatKy_ViPham!C:C, "T21") - SUMIFS(NhatKy_ViPham!K:K, NhatKy_ViPham!E:E, "12_Van_B", NhatKy_ViPham!F:F, B24, NhatKy_ViPham!C:C, "T21")</f>
        <v>100</v>
      </c>
      <c r="AM24" s="6">
        <f>100 + SUMIFS(NhatKy_ViPham!J:J, NhatKy_ViPham!E:E, "12_Van_B", NhatKy_ViPham!F:F, B24, NhatKy_ViPham!C:C, "T22") - SUMIFS(NhatKy_ViPham!K:K, NhatKy_ViPham!E:E, "12_Van_B", NhatKy_ViPham!F:F, B24, NhatKy_ViPham!C:C, "T22")</f>
        <v>100</v>
      </c>
      <c r="AN24" s="6">
        <f>100 + SUMIFS(NhatKy_ViPham!J:J, NhatKy_ViPham!E:E, "12_Van_B", NhatKy_ViPham!F:F, B24, NhatKy_ViPham!C:C, "T23") - SUMIFS(NhatKy_ViPham!K:K, NhatKy_ViPham!E:E, "12_Van_B", NhatKy_ViPham!F:F, B24, NhatKy_ViPham!C:C, "T23")</f>
        <v>100</v>
      </c>
      <c r="AO24" s="6">
        <f>100 + SUMIFS(NhatKy_ViPham!J:J, NhatKy_ViPham!E:E, "12_Van_B", NhatKy_ViPham!F:F, B24, NhatKy_ViPham!C:C, "T24") - SUMIFS(NhatKy_ViPham!K:K, NhatKy_ViPham!E:E, "12_Van_B", NhatKy_ViPham!F:F, B24, NhatKy_ViPham!C:C, "T24")</f>
        <v>100</v>
      </c>
      <c r="AP24" s="6">
        <f>100 + SUMIFS(NhatKy_ViPham!J:J, NhatKy_ViPham!E:E, "12_Van_B", NhatKy_ViPham!F:F, B24, NhatKy_ViPham!C:C, "T25") - SUMIFS(NhatKy_ViPham!K:K, NhatKy_ViPham!E:E, "12_Van_B", NhatKy_ViPham!F:F, B24, NhatKy_ViPham!C:C, "T25")</f>
        <v>100</v>
      </c>
      <c r="AQ24" s="6">
        <f>100 + SUMIFS(NhatKy_ViPham!J:J, NhatKy_ViPham!E:E, "12_Van_B", NhatKy_ViPham!F:F, B24, NhatKy_ViPham!C:C, "T26") - SUMIFS(NhatKy_ViPham!K:K, NhatKy_ViPham!E:E, "12_Van_B", NhatKy_ViPham!F:F, B24, NhatKy_ViPham!C:C, "T26")</f>
        <v>100</v>
      </c>
      <c r="AR24" s="6">
        <f>100 + SUMIFS(NhatKy_ViPham!J:J, NhatKy_ViPham!E:E, "12_Van_B", NhatKy_ViPham!F:F, B24, NhatKy_ViPham!C:C, "T27") - SUMIFS(NhatKy_ViPham!K:K, NhatKy_ViPham!E:E, "12_Van_B", NhatKy_ViPham!F:F, B24, NhatKy_ViPham!C:C, "T27")</f>
        <v>100</v>
      </c>
      <c r="AS24" s="6">
        <f>100 + SUMIFS(NhatKy_ViPham!J:J, NhatKy_ViPham!E:E, "12_Van_B", NhatKy_ViPham!F:F, B24, NhatKy_ViPham!C:C, "T28") - SUMIFS(NhatKy_ViPham!K:K, NhatKy_ViPham!E:E, "12_Van_B", NhatKy_ViPham!F:F, B24, NhatKy_ViPham!C:C, "T28")</f>
        <v>100</v>
      </c>
      <c r="AT24" s="6">
        <f>100 + SUMIFS(NhatKy_ViPham!J:J, NhatKy_ViPham!E:E, "12_Van_B", NhatKy_ViPham!F:F, B24, NhatKy_ViPham!C:C, "T29") - SUMIFS(NhatKy_ViPham!K:K, NhatKy_ViPham!E:E, "12_Van_B", NhatKy_ViPham!F:F, B24, NhatKy_ViPham!C:C, "T29")</f>
        <v>100</v>
      </c>
      <c r="AU24" s="6">
        <f>100 + SUMIFS(NhatKy_ViPham!J:J, NhatKy_ViPham!E:E, "12_Van_B", NhatKy_ViPham!F:F, B24, NhatKy_ViPham!C:C, "T30") - SUMIFS(NhatKy_ViPham!K:K, NhatKy_ViPham!E:E, "12_Van_B", NhatKy_ViPham!F:F, B24, NhatKy_ViPham!C:C, "T30")</f>
        <v>100</v>
      </c>
      <c r="AV24" s="6">
        <f>100 + SUMIFS(NhatKy_ViPham!J:J, NhatKy_ViPham!E:E, "12_Van_B", NhatKy_ViPham!F:F, B24, NhatKy_ViPham!C:C, "T31") - SUMIFS(NhatKy_ViPham!K:K, NhatKy_ViPham!E:E, "12_Van_B", NhatKy_ViPham!F:F, B24, NhatKy_ViPham!C:C, "T31")</f>
        <v>100</v>
      </c>
      <c r="AW24" s="6">
        <f>100 + SUMIFS(NhatKy_ViPham!J:J, NhatKy_ViPham!E:E, "12_Van_B", NhatKy_ViPham!F:F, B24, NhatKy_ViPham!C:C, "T32") - SUMIFS(NhatKy_ViPham!K:K, NhatKy_ViPham!E:E, "12_Van_B", NhatKy_ViPham!F:F, B24, NhatKy_ViPham!C:C, "T32")</f>
        <v>100</v>
      </c>
      <c r="AX24" s="6">
        <f>100 + SUMIFS(NhatKy_ViPham!J:J, NhatKy_ViPham!E:E, "12_Van_B", NhatKy_ViPham!F:F, B24, NhatKy_ViPham!C:C, "T33") - SUMIFS(NhatKy_ViPham!K:K, NhatKy_ViPham!E:E, "12_Van_B", NhatKy_ViPham!F:F, B24, NhatKy_ViPham!C:C, "T33")</f>
        <v>100</v>
      </c>
      <c r="AY24" s="6">
        <f>100 + SUMIFS(NhatKy_ViPham!J:J, NhatKy_ViPham!E:E, "12_Van_B", NhatKy_ViPham!F:F, B24, NhatKy_ViPham!C:C, "T34") - SUMIFS(NhatKy_ViPham!K:K, NhatKy_ViPham!E:E, "12_Van_B", NhatKy_ViPham!F:F, B24, NhatKy_ViPham!C:C, "T34")</f>
        <v>100</v>
      </c>
      <c r="AZ24" s="6">
        <f>100 + SUMIFS(NhatKy_ViPham!J:J, NhatKy_ViPham!E:E, "12_Van_B", NhatKy_ViPham!F:F, B24, NhatKy_ViPham!C:C, "T35") - SUMIFS(NhatKy_ViPham!K:K, NhatKy_ViPham!E:E, "12_Van_B", NhatKy_ViPham!F:F, B24, NhatKy_ViPham!C:C, "T35")</f>
        <v>100</v>
      </c>
      <c r="BA24" s="12">
        <f t="shared" si="0"/>
        <v>100</v>
      </c>
      <c r="BB24" s="11" t="s">
        <v>430</v>
      </c>
      <c r="BC24" s="16" t="str">
        <f t="shared" si="1"/>
        <v>Tốt</v>
      </c>
      <c r="BD24" s="15" t="str">
        <f t="shared" si="2"/>
        <v>🟢 BÌNH THƯỜNG</v>
      </c>
    </row>
    <row r="25" spans="1:56" x14ac:dyDescent="0.25">
      <c r="A25" s="4">
        <v>17</v>
      </c>
      <c r="B25" s="10" t="s">
        <v>2775</v>
      </c>
      <c r="C25" s="4" t="s">
        <v>2776</v>
      </c>
      <c r="D25" s="4" t="s">
        <v>429</v>
      </c>
      <c r="E25" s="11" t="s">
        <v>430</v>
      </c>
      <c r="F25" s="7">
        <f>SUMIFS(NhatKy_ViPham!K:K, NhatKy_ViPham!E:E, "12_Van_B", NhatKy_ViPham!F:F, B25, NhatKy_ViPham!H:H, "L01")</f>
        <v>0</v>
      </c>
      <c r="G25" s="7">
        <f>SUMIFS(NhatKy_ViPham!K:K, NhatKy_ViPham!E:E, "12_Van_B", NhatKy_ViPham!F:F, B25, NhatKy_ViPham!H:H, "L02")</f>
        <v>0</v>
      </c>
      <c r="H25" s="7">
        <f>SUMIFS(NhatKy_ViPham!K:K, NhatKy_ViPham!E:E, "12_Van_B", NhatKy_ViPham!F:F, B25, NhatKy_ViPham!H:H, "L03")</f>
        <v>0</v>
      </c>
      <c r="I25" s="7">
        <f>SUMIFS(NhatKy_ViPham!K:K, NhatKy_ViPham!E:E, "12_Van_B", NhatKy_ViPham!F:F, B25, NhatKy_ViPham!H:H, "L04")</f>
        <v>0</v>
      </c>
      <c r="J25" s="7">
        <f>SUMIFS(NhatKy_ViPham!K:K, NhatKy_ViPham!E:E, "12_Van_B", NhatKy_ViPham!F:F, B25, NhatKy_ViPham!H:H, "L05")</f>
        <v>0</v>
      </c>
      <c r="K25" s="7">
        <f>SUMIFS(NhatKy_ViPham!K:K, NhatKy_ViPham!E:E, "12_Van_B", NhatKy_ViPham!F:F, B25, NhatKy_ViPham!H:H, "L06")</f>
        <v>0</v>
      </c>
      <c r="L25" s="7">
        <f>SUMIFS(NhatKy_ViPham!K:K, NhatKy_ViPham!E:E, "12_Van_B", NhatKy_ViPham!F:F, B25, NhatKy_ViPham!H:H, "L07")</f>
        <v>0</v>
      </c>
      <c r="M25" s="7">
        <f>SUMIFS(NhatKy_ViPham!K:K, NhatKy_ViPham!E:E, "12_Van_B", NhatKy_ViPham!F:F, B25, NhatKy_ViPham!H:H, "L08")</f>
        <v>0</v>
      </c>
      <c r="N25" s="7">
        <f>SUMIFS(NhatKy_ViPham!K:K, NhatKy_ViPham!E:E, "12_Van_B", NhatKy_ViPham!F:F, B25, NhatKy_ViPham!H:H, "L09")</f>
        <v>0</v>
      </c>
      <c r="O25" s="7">
        <f>SUMIFS(NhatKy_ViPham!K:K, NhatKy_ViPham!E:E, "12_Van_B", NhatKy_ViPham!F:F, B25, NhatKy_ViPham!H:H, "L10")</f>
        <v>0</v>
      </c>
      <c r="P25" s="12">
        <f>SUMIFS(NhatKy_ViPham!J:J, NhatKy_ViPham!E:E, "12_Van_B", NhatKy_ViPham!F:F, B25)</f>
        <v>0</v>
      </c>
      <c r="Q25" s="13">
        <f>SUMIFS(NhatKy_ViPham!K:K, NhatKy_ViPham!E:E, "12_Van_B", NhatKy_ViPham!F:F, B25)</f>
        <v>0</v>
      </c>
      <c r="R25" s="7">
        <f>100 + SUMIFS(NhatKy_ViPham!J:J, NhatKy_ViPham!E:E, "12_Van_B", NhatKy_ViPham!F:F, B25, NhatKy_ViPham!C:C, "T1") - SUMIFS(NhatKy_ViPham!K:K, NhatKy_ViPham!E:E, "12_Van_B", NhatKy_ViPham!F:F, B25, NhatKy_ViPham!C:C, "T1")</f>
        <v>100</v>
      </c>
      <c r="S25" s="7">
        <f>100 + SUMIFS(NhatKy_ViPham!J:J, NhatKy_ViPham!E:E, "12_Van_B", NhatKy_ViPham!F:F, B25, NhatKy_ViPham!C:C, "T2") - SUMIFS(NhatKy_ViPham!K:K, NhatKy_ViPham!E:E, "12_Van_B", NhatKy_ViPham!F:F, B25, NhatKy_ViPham!C:C, "T2")</f>
        <v>100</v>
      </c>
      <c r="T25" s="7">
        <f>100 + SUMIFS(NhatKy_ViPham!J:J, NhatKy_ViPham!E:E, "12_Van_B", NhatKy_ViPham!F:F, B25, NhatKy_ViPham!C:C, "T3") - SUMIFS(NhatKy_ViPham!K:K, NhatKy_ViPham!E:E, "12_Van_B", NhatKy_ViPham!F:F, B25, NhatKy_ViPham!C:C, "T3")</f>
        <v>100</v>
      </c>
      <c r="U25" s="7">
        <f>100 + SUMIFS(NhatKy_ViPham!J:J, NhatKy_ViPham!E:E, "12_Van_B", NhatKy_ViPham!F:F, B25, NhatKy_ViPham!C:C, "T4") - SUMIFS(NhatKy_ViPham!K:K, NhatKy_ViPham!E:E, "12_Van_B", NhatKy_ViPham!F:F, B25, NhatKy_ViPham!C:C, "T4")</f>
        <v>100</v>
      </c>
      <c r="V25" s="7">
        <f>100 + SUMIFS(NhatKy_ViPham!J:J, NhatKy_ViPham!E:E, "12_Van_B", NhatKy_ViPham!F:F, B25, NhatKy_ViPham!C:C, "T5") - SUMIFS(NhatKy_ViPham!K:K, NhatKy_ViPham!E:E, "12_Van_B", NhatKy_ViPham!F:F, B25, NhatKy_ViPham!C:C, "T5")</f>
        <v>100</v>
      </c>
      <c r="W25" s="7">
        <f>100 + SUMIFS(NhatKy_ViPham!J:J, NhatKy_ViPham!E:E, "12_Van_B", NhatKy_ViPham!F:F, B25, NhatKy_ViPham!C:C, "T6") - SUMIFS(NhatKy_ViPham!K:K, NhatKy_ViPham!E:E, "12_Van_B", NhatKy_ViPham!F:F, B25, NhatKy_ViPham!C:C, "T6")</f>
        <v>100</v>
      </c>
      <c r="X25" s="7">
        <f>100 + SUMIFS(NhatKy_ViPham!J:J, NhatKy_ViPham!E:E, "12_Van_B", NhatKy_ViPham!F:F, B25, NhatKy_ViPham!C:C, "T7") - SUMIFS(NhatKy_ViPham!K:K, NhatKy_ViPham!E:E, "12_Van_B", NhatKy_ViPham!F:F, B25, NhatKy_ViPham!C:C, "T7")</f>
        <v>100</v>
      </c>
      <c r="Y25" s="7">
        <f>100 + SUMIFS(NhatKy_ViPham!J:J, NhatKy_ViPham!E:E, "12_Van_B", NhatKy_ViPham!F:F, B25, NhatKy_ViPham!C:C, "T8") - SUMIFS(NhatKy_ViPham!K:K, NhatKy_ViPham!E:E, "12_Van_B", NhatKy_ViPham!F:F, B25, NhatKy_ViPham!C:C, "T8")</f>
        <v>100</v>
      </c>
      <c r="Z25" s="7">
        <f>100 + SUMIFS(NhatKy_ViPham!J:J, NhatKy_ViPham!E:E, "12_Van_B", NhatKy_ViPham!F:F, B25, NhatKy_ViPham!C:C, "T9") - SUMIFS(NhatKy_ViPham!K:K, NhatKy_ViPham!E:E, "12_Van_B", NhatKy_ViPham!F:F, B25, NhatKy_ViPham!C:C, "T9")</f>
        <v>100</v>
      </c>
      <c r="AA25" s="7">
        <f>100 + SUMIFS(NhatKy_ViPham!J:J, NhatKy_ViPham!E:E, "12_Van_B", NhatKy_ViPham!F:F, B25, NhatKy_ViPham!C:C, "T10") - SUMIFS(NhatKy_ViPham!K:K, NhatKy_ViPham!E:E, "12_Van_B", NhatKy_ViPham!F:F, B25, NhatKy_ViPham!C:C, "T10")</f>
        <v>100</v>
      </c>
      <c r="AB25" s="7">
        <f>100 + SUMIFS(NhatKy_ViPham!J:J, NhatKy_ViPham!E:E, "12_Van_B", NhatKy_ViPham!F:F, B25, NhatKy_ViPham!C:C, "T11") - SUMIFS(NhatKy_ViPham!K:K, NhatKy_ViPham!E:E, "12_Van_B", NhatKy_ViPham!F:F, B25, NhatKy_ViPham!C:C, "T11")</f>
        <v>100</v>
      </c>
      <c r="AC25" s="7">
        <f>100 + SUMIFS(NhatKy_ViPham!J:J, NhatKy_ViPham!E:E, "12_Van_B", NhatKy_ViPham!F:F, B25, NhatKy_ViPham!C:C, "T12") - SUMIFS(NhatKy_ViPham!K:K, NhatKy_ViPham!E:E, "12_Van_B", NhatKy_ViPham!F:F, B25, NhatKy_ViPham!C:C, "T12")</f>
        <v>100</v>
      </c>
      <c r="AD25" s="7">
        <f>100 + SUMIFS(NhatKy_ViPham!J:J, NhatKy_ViPham!E:E, "12_Van_B", NhatKy_ViPham!F:F, B25, NhatKy_ViPham!C:C, "T13") - SUMIFS(NhatKy_ViPham!K:K, NhatKy_ViPham!E:E, "12_Van_B", NhatKy_ViPham!F:F, B25, NhatKy_ViPham!C:C, "T13")</f>
        <v>100</v>
      </c>
      <c r="AE25" s="7">
        <f>100 + SUMIFS(NhatKy_ViPham!J:J, NhatKy_ViPham!E:E, "12_Van_B", NhatKy_ViPham!F:F, B25, NhatKy_ViPham!C:C, "T14") - SUMIFS(NhatKy_ViPham!K:K, NhatKy_ViPham!E:E, "12_Van_B", NhatKy_ViPham!F:F, B25, NhatKy_ViPham!C:C, "T14")</f>
        <v>100</v>
      </c>
      <c r="AF25" s="7">
        <f>100 + SUMIFS(NhatKy_ViPham!J:J, NhatKy_ViPham!E:E, "12_Van_B", NhatKy_ViPham!F:F, B25, NhatKy_ViPham!C:C, "T15") - SUMIFS(NhatKy_ViPham!K:K, NhatKy_ViPham!E:E, "12_Van_B", NhatKy_ViPham!F:F, B25, NhatKy_ViPham!C:C, "T15")</f>
        <v>100</v>
      </c>
      <c r="AG25" s="7">
        <f>100 + SUMIFS(NhatKy_ViPham!J:J, NhatKy_ViPham!E:E, "12_Van_B", NhatKy_ViPham!F:F, B25, NhatKy_ViPham!C:C, "T16") - SUMIFS(NhatKy_ViPham!K:K, NhatKy_ViPham!E:E, "12_Van_B", NhatKy_ViPham!F:F, B25, NhatKy_ViPham!C:C, "T16")</f>
        <v>100</v>
      </c>
      <c r="AH25" s="7">
        <f>100 + SUMIFS(NhatKy_ViPham!J:J, NhatKy_ViPham!E:E, "12_Van_B", NhatKy_ViPham!F:F, B25, NhatKy_ViPham!C:C, "T17") - SUMIFS(NhatKy_ViPham!K:K, NhatKy_ViPham!E:E, "12_Van_B", NhatKy_ViPham!F:F, B25, NhatKy_ViPham!C:C, "T17")</f>
        <v>100</v>
      </c>
      <c r="AI25" s="7">
        <f>100 + SUMIFS(NhatKy_ViPham!J:J, NhatKy_ViPham!E:E, "12_Van_B", NhatKy_ViPham!F:F, B25, NhatKy_ViPham!C:C, "T18") - SUMIFS(NhatKy_ViPham!K:K, NhatKy_ViPham!E:E, "12_Van_B", NhatKy_ViPham!F:F, B25, NhatKy_ViPham!C:C, "T18")</f>
        <v>100</v>
      </c>
      <c r="AJ25" s="7">
        <f>100 + SUMIFS(NhatKy_ViPham!J:J, NhatKy_ViPham!E:E, "12_Van_B", NhatKy_ViPham!F:F, B25, NhatKy_ViPham!C:C, "T19") - SUMIFS(NhatKy_ViPham!K:K, NhatKy_ViPham!E:E, "12_Van_B", NhatKy_ViPham!F:F, B25, NhatKy_ViPham!C:C, "T19")</f>
        <v>100</v>
      </c>
      <c r="AK25" s="7">
        <f>100 + SUMIFS(NhatKy_ViPham!J:J, NhatKy_ViPham!E:E, "12_Van_B", NhatKy_ViPham!F:F, B25, NhatKy_ViPham!C:C, "T20") - SUMIFS(NhatKy_ViPham!K:K, NhatKy_ViPham!E:E, "12_Van_B", NhatKy_ViPham!F:F, B25, NhatKy_ViPham!C:C, "T20")</f>
        <v>100</v>
      </c>
      <c r="AL25" s="7">
        <f>100 + SUMIFS(NhatKy_ViPham!J:J, NhatKy_ViPham!E:E, "12_Van_B", NhatKy_ViPham!F:F, B25, NhatKy_ViPham!C:C, "T21") - SUMIFS(NhatKy_ViPham!K:K, NhatKy_ViPham!E:E, "12_Van_B", NhatKy_ViPham!F:F, B25, NhatKy_ViPham!C:C, "T21")</f>
        <v>100</v>
      </c>
      <c r="AM25" s="7">
        <f>100 + SUMIFS(NhatKy_ViPham!J:J, NhatKy_ViPham!E:E, "12_Van_B", NhatKy_ViPham!F:F, B25, NhatKy_ViPham!C:C, "T22") - SUMIFS(NhatKy_ViPham!K:K, NhatKy_ViPham!E:E, "12_Van_B", NhatKy_ViPham!F:F, B25, NhatKy_ViPham!C:C, "T22")</f>
        <v>100</v>
      </c>
      <c r="AN25" s="7">
        <f>100 + SUMIFS(NhatKy_ViPham!J:J, NhatKy_ViPham!E:E, "12_Van_B", NhatKy_ViPham!F:F, B25, NhatKy_ViPham!C:C, "T23") - SUMIFS(NhatKy_ViPham!K:K, NhatKy_ViPham!E:E, "12_Van_B", NhatKy_ViPham!F:F, B25, NhatKy_ViPham!C:C, "T23")</f>
        <v>100</v>
      </c>
      <c r="AO25" s="7">
        <f>100 + SUMIFS(NhatKy_ViPham!J:J, NhatKy_ViPham!E:E, "12_Van_B", NhatKy_ViPham!F:F, B25, NhatKy_ViPham!C:C, "T24") - SUMIFS(NhatKy_ViPham!K:K, NhatKy_ViPham!E:E, "12_Van_B", NhatKy_ViPham!F:F, B25, NhatKy_ViPham!C:C, "T24")</f>
        <v>100</v>
      </c>
      <c r="AP25" s="7">
        <f>100 + SUMIFS(NhatKy_ViPham!J:J, NhatKy_ViPham!E:E, "12_Van_B", NhatKy_ViPham!F:F, B25, NhatKy_ViPham!C:C, "T25") - SUMIFS(NhatKy_ViPham!K:K, NhatKy_ViPham!E:E, "12_Van_B", NhatKy_ViPham!F:F, B25, NhatKy_ViPham!C:C, "T25")</f>
        <v>100</v>
      </c>
      <c r="AQ25" s="7">
        <f>100 + SUMIFS(NhatKy_ViPham!J:J, NhatKy_ViPham!E:E, "12_Van_B", NhatKy_ViPham!F:F, B25, NhatKy_ViPham!C:C, "T26") - SUMIFS(NhatKy_ViPham!K:K, NhatKy_ViPham!E:E, "12_Van_B", NhatKy_ViPham!F:F, B25, NhatKy_ViPham!C:C, "T26")</f>
        <v>100</v>
      </c>
      <c r="AR25" s="7">
        <f>100 + SUMIFS(NhatKy_ViPham!J:J, NhatKy_ViPham!E:E, "12_Van_B", NhatKy_ViPham!F:F, B25, NhatKy_ViPham!C:C, "T27") - SUMIFS(NhatKy_ViPham!K:K, NhatKy_ViPham!E:E, "12_Van_B", NhatKy_ViPham!F:F, B25, NhatKy_ViPham!C:C, "T27")</f>
        <v>100</v>
      </c>
      <c r="AS25" s="7">
        <f>100 + SUMIFS(NhatKy_ViPham!J:J, NhatKy_ViPham!E:E, "12_Van_B", NhatKy_ViPham!F:F, B25, NhatKy_ViPham!C:C, "T28") - SUMIFS(NhatKy_ViPham!K:K, NhatKy_ViPham!E:E, "12_Van_B", NhatKy_ViPham!F:F, B25, NhatKy_ViPham!C:C, "T28")</f>
        <v>100</v>
      </c>
      <c r="AT25" s="7">
        <f>100 + SUMIFS(NhatKy_ViPham!J:J, NhatKy_ViPham!E:E, "12_Van_B", NhatKy_ViPham!F:F, B25, NhatKy_ViPham!C:C, "T29") - SUMIFS(NhatKy_ViPham!K:K, NhatKy_ViPham!E:E, "12_Van_B", NhatKy_ViPham!F:F, B25, NhatKy_ViPham!C:C, "T29")</f>
        <v>100</v>
      </c>
      <c r="AU25" s="7">
        <f>100 + SUMIFS(NhatKy_ViPham!J:J, NhatKy_ViPham!E:E, "12_Van_B", NhatKy_ViPham!F:F, B25, NhatKy_ViPham!C:C, "T30") - SUMIFS(NhatKy_ViPham!K:K, NhatKy_ViPham!E:E, "12_Van_B", NhatKy_ViPham!F:F, B25, NhatKy_ViPham!C:C, "T30")</f>
        <v>100</v>
      </c>
      <c r="AV25" s="7">
        <f>100 + SUMIFS(NhatKy_ViPham!J:J, NhatKy_ViPham!E:E, "12_Van_B", NhatKy_ViPham!F:F, B25, NhatKy_ViPham!C:C, "T31") - SUMIFS(NhatKy_ViPham!K:K, NhatKy_ViPham!E:E, "12_Van_B", NhatKy_ViPham!F:F, B25, NhatKy_ViPham!C:C, "T31")</f>
        <v>100</v>
      </c>
      <c r="AW25" s="7">
        <f>100 + SUMIFS(NhatKy_ViPham!J:J, NhatKy_ViPham!E:E, "12_Van_B", NhatKy_ViPham!F:F, B25, NhatKy_ViPham!C:C, "T32") - SUMIFS(NhatKy_ViPham!K:K, NhatKy_ViPham!E:E, "12_Van_B", NhatKy_ViPham!F:F, B25, NhatKy_ViPham!C:C, "T32")</f>
        <v>100</v>
      </c>
      <c r="AX25" s="7">
        <f>100 + SUMIFS(NhatKy_ViPham!J:J, NhatKy_ViPham!E:E, "12_Van_B", NhatKy_ViPham!F:F, B25, NhatKy_ViPham!C:C, "T33") - SUMIFS(NhatKy_ViPham!K:K, NhatKy_ViPham!E:E, "12_Van_B", NhatKy_ViPham!F:F, B25, NhatKy_ViPham!C:C, "T33")</f>
        <v>100</v>
      </c>
      <c r="AY25" s="7">
        <f>100 + SUMIFS(NhatKy_ViPham!J:J, NhatKy_ViPham!E:E, "12_Van_B", NhatKy_ViPham!F:F, B25, NhatKy_ViPham!C:C, "T34") - SUMIFS(NhatKy_ViPham!K:K, NhatKy_ViPham!E:E, "12_Van_B", NhatKy_ViPham!F:F, B25, NhatKy_ViPham!C:C, "T34")</f>
        <v>100</v>
      </c>
      <c r="AZ25" s="7">
        <f>100 + SUMIFS(NhatKy_ViPham!J:J, NhatKy_ViPham!E:E, "12_Van_B", NhatKy_ViPham!F:F, B25, NhatKy_ViPham!C:C, "T35") - SUMIFS(NhatKy_ViPham!K:K, NhatKy_ViPham!E:E, "12_Van_B", NhatKy_ViPham!F:F, B25, NhatKy_ViPham!C:C, "T35")</f>
        <v>100</v>
      </c>
      <c r="BA25" s="12">
        <f t="shared" si="0"/>
        <v>100</v>
      </c>
      <c r="BB25" s="11" t="s">
        <v>430</v>
      </c>
      <c r="BC25" s="14" t="str">
        <f t="shared" si="1"/>
        <v>Tốt</v>
      </c>
      <c r="BD25" s="10" t="str">
        <f t="shared" si="2"/>
        <v>🟢 BÌNH THƯỜNG</v>
      </c>
    </row>
    <row r="26" spans="1:56" x14ac:dyDescent="0.25">
      <c r="A26" s="5">
        <v>18</v>
      </c>
      <c r="B26" s="15" t="s">
        <v>2777</v>
      </c>
      <c r="C26" s="5" t="s">
        <v>2676</v>
      </c>
      <c r="D26" s="5" t="s">
        <v>429</v>
      </c>
      <c r="E26" s="11" t="s">
        <v>430</v>
      </c>
      <c r="F26" s="6">
        <f>SUMIFS(NhatKy_ViPham!K:K, NhatKy_ViPham!E:E, "12_Van_B", NhatKy_ViPham!F:F, B26, NhatKy_ViPham!H:H, "L01")</f>
        <v>0</v>
      </c>
      <c r="G26" s="6">
        <f>SUMIFS(NhatKy_ViPham!K:K, NhatKy_ViPham!E:E, "12_Van_B", NhatKy_ViPham!F:F, B26, NhatKy_ViPham!H:H, "L02")</f>
        <v>0</v>
      </c>
      <c r="H26" s="6">
        <f>SUMIFS(NhatKy_ViPham!K:K, NhatKy_ViPham!E:E, "12_Van_B", NhatKy_ViPham!F:F, B26, NhatKy_ViPham!H:H, "L03")</f>
        <v>0</v>
      </c>
      <c r="I26" s="6">
        <f>SUMIFS(NhatKy_ViPham!K:K, NhatKy_ViPham!E:E, "12_Van_B", NhatKy_ViPham!F:F, B26, NhatKy_ViPham!H:H, "L04")</f>
        <v>0</v>
      </c>
      <c r="J26" s="6">
        <f>SUMIFS(NhatKy_ViPham!K:K, NhatKy_ViPham!E:E, "12_Van_B", NhatKy_ViPham!F:F, B26, NhatKy_ViPham!H:H, "L05")</f>
        <v>0</v>
      </c>
      <c r="K26" s="6">
        <f>SUMIFS(NhatKy_ViPham!K:K, NhatKy_ViPham!E:E, "12_Van_B", NhatKy_ViPham!F:F, B26, NhatKy_ViPham!H:H, "L06")</f>
        <v>0</v>
      </c>
      <c r="L26" s="6">
        <f>SUMIFS(NhatKy_ViPham!K:K, NhatKy_ViPham!E:E, "12_Van_B", NhatKy_ViPham!F:F, B26, NhatKy_ViPham!H:H, "L07")</f>
        <v>0</v>
      </c>
      <c r="M26" s="6">
        <f>SUMIFS(NhatKy_ViPham!K:K, NhatKy_ViPham!E:E, "12_Van_B", NhatKy_ViPham!F:F, B26, NhatKy_ViPham!H:H, "L08")</f>
        <v>0</v>
      </c>
      <c r="N26" s="6">
        <f>SUMIFS(NhatKy_ViPham!K:K, NhatKy_ViPham!E:E, "12_Van_B", NhatKy_ViPham!F:F, B26, NhatKy_ViPham!H:H, "L09")</f>
        <v>0</v>
      </c>
      <c r="O26" s="6">
        <f>SUMIFS(NhatKy_ViPham!K:K, NhatKy_ViPham!E:E, "12_Van_B", NhatKy_ViPham!F:F, B26, NhatKy_ViPham!H:H, "L10")</f>
        <v>0</v>
      </c>
      <c r="P26" s="12">
        <f>SUMIFS(NhatKy_ViPham!J:J, NhatKy_ViPham!E:E, "12_Van_B", NhatKy_ViPham!F:F, B26)</f>
        <v>0</v>
      </c>
      <c r="Q26" s="13">
        <f>SUMIFS(NhatKy_ViPham!K:K, NhatKy_ViPham!E:E, "12_Van_B", NhatKy_ViPham!F:F, B26)</f>
        <v>0</v>
      </c>
      <c r="R26" s="6">
        <f>100 + SUMIFS(NhatKy_ViPham!J:J, NhatKy_ViPham!E:E, "12_Van_B", NhatKy_ViPham!F:F, B26, NhatKy_ViPham!C:C, "T1") - SUMIFS(NhatKy_ViPham!K:K, NhatKy_ViPham!E:E, "12_Van_B", NhatKy_ViPham!F:F, B26, NhatKy_ViPham!C:C, "T1")</f>
        <v>100</v>
      </c>
      <c r="S26" s="6">
        <f>100 + SUMIFS(NhatKy_ViPham!J:J, NhatKy_ViPham!E:E, "12_Van_B", NhatKy_ViPham!F:F, B26, NhatKy_ViPham!C:C, "T2") - SUMIFS(NhatKy_ViPham!K:K, NhatKy_ViPham!E:E, "12_Van_B", NhatKy_ViPham!F:F, B26, NhatKy_ViPham!C:C, "T2")</f>
        <v>100</v>
      </c>
      <c r="T26" s="6">
        <f>100 + SUMIFS(NhatKy_ViPham!J:J, NhatKy_ViPham!E:E, "12_Van_B", NhatKy_ViPham!F:F, B26, NhatKy_ViPham!C:C, "T3") - SUMIFS(NhatKy_ViPham!K:K, NhatKy_ViPham!E:E, "12_Van_B", NhatKy_ViPham!F:F, B26, NhatKy_ViPham!C:C, "T3")</f>
        <v>100</v>
      </c>
      <c r="U26" s="6">
        <f>100 + SUMIFS(NhatKy_ViPham!J:J, NhatKy_ViPham!E:E, "12_Van_B", NhatKy_ViPham!F:F, B26, NhatKy_ViPham!C:C, "T4") - SUMIFS(NhatKy_ViPham!K:K, NhatKy_ViPham!E:E, "12_Van_B", NhatKy_ViPham!F:F, B26, NhatKy_ViPham!C:C, "T4")</f>
        <v>100</v>
      </c>
      <c r="V26" s="6">
        <f>100 + SUMIFS(NhatKy_ViPham!J:J, NhatKy_ViPham!E:E, "12_Van_B", NhatKy_ViPham!F:F, B26, NhatKy_ViPham!C:C, "T5") - SUMIFS(NhatKy_ViPham!K:K, NhatKy_ViPham!E:E, "12_Van_B", NhatKy_ViPham!F:F, B26, NhatKy_ViPham!C:C, "T5")</f>
        <v>100</v>
      </c>
      <c r="W26" s="6">
        <f>100 + SUMIFS(NhatKy_ViPham!J:J, NhatKy_ViPham!E:E, "12_Van_B", NhatKy_ViPham!F:F, B26, NhatKy_ViPham!C:C, "T6") - SUMIFS(NhatKy_ViPham!K:K, NhatKy_ViPham!E:E, "12_Van_B", NhatKy_ViPham!F:F, B26, NhatKy_ViPham!C:C, "T6")</f>
        <v>100</v>
      </c>
      <c r="X26" s="6">
        <f>100 + SUMIFS(NhatKy_ViPham!J:J, NhatKy_ViPham!E:E, "12_Van_B", NhatKy_ViPham!F:F, B26, NhatKy_ViPham!C:C, "T7") - SUMIFS(NhatKy_ViPham!K:K, NhatKy_ViPham!E:E, "12_Van_B", NhatKy_ViPham!F:F, B26, NhatKy_ViPham!C:C, "T7")</f>
        <v>100</v>
      </c>
      <c r="Y26" s="6">
        <f>100 + SUMIFS(NhatKy_ViPham!J:J, NhatKy_ViPham!E:E, "12_Van_B", NhatKy_ViPham!F:F, B26, NhatKy_ViPham!C:C, "T8") - SUMIFS(NhatKy_ViPham!K:K, NhatKy_ViPham!E:E, "12_Van_B", NhatKy_ViPham!F:F, B26, NhatKy_ViPham!C:C, "T8")</f>
        <v>100</v>
      </c>
      <c r="Z26" s="6">
        <f>100 + SUMIFS(NhatKy_ViPham!J:J, NhatKy_ViPham!E:E, "12_Van_B", NhatKy_ViPham!F:F, B26, NhatKy_ViPham!C:C, "T9") - SUMIFS(NhatKy_ViPham!K:K, NhatKy_ViPham!E:E, "12_Van_B", NhatKy_ViPham!F:F, B26, NhatKy_ViPham!C:C, "T9")</f>
        <v>100</v>
      </c>
      <c r="AA26" s="6">
        <f>100 + SUMIFS(NhatKy_ViPham!J:J, NhatKy_ViPham!E:E, "12_Van_B", NhatKy_ViPham!F:F, B26, NhatKy_ViPham!C:C, "T10") - SUMIFS(NhatKy_ViPham!K:K, NhatKy_ViPham!E:E, "12_Van_B", NhatKy_ViPham!F:F, B26, NhatKy_ViPham!C:C, "T10")</f>
        <v>100</v>
      </c>
      <c r="AB26" s="6">
        <f>100 + SUMIFS(NhatKy_ViPham!J:J, NhatKy_ViPham!E:E, "12_Van_B", NhatKy_ViPham!F:F, B26, NhatKy_ViPham!C:C, "T11") - SUMIFS(NhatKy_ViPham!K:K, NhatKy_ViPham!E:E, "12_Van_B", NhatKy_ViPham!F:F, B26, NhatKy_ViPham!C:C, "T11")</f>
        <v>100</v>
      </c>
      <c r="AC26" s="6">
        <f>100 + SUMIFS(NhatKy_ViPham!J:J, NhatKy_ViPham!E:E, "12_Van_B", NhatKy_ViPham!F:F, B26, NhatKy_ViPham!C:C, "T12") - SUMIFS(NhatKy_ViPham!K:K, NhatKy_ViPham!E:E, "12_Van_B", NhatKy_ViPham!F:F, B26, NhatKy_ViPham!C:C, "T12")</f>
        <v>100</v>
      </c>
      <c r="AD26" s="6">
        <f>100 + SUMIFS(NhatKy_ViPham!J:J, NhatKy_ViPham!E:E, "12_Van_B", NhatKy_ViPham!F:F, B26, NhatKy_ViPham!C:C, "T13") - SUMIFS(NhatKy_ViPham!K:K, NhatKy_ViPham!E:E, "12_Van_B", NhatKy_ViPham!F:F, B26, NhatKy_ViPham!C:C, "T13")</f>
        <v>100</v>
      </c>
      <c r="AE26" s="6">
        <f>100 + SUMIFS(NhatKy_ViPham!J:J, NhatKy_ViPham!E:E, "12_Van_B", NhatKy_ViPham!F:F, B26, NhatKy_ViPham!C:C, "T14") - SUMIFS(NhatKy_ViPham!K:K, NhatKy_ViPham!E:E, "12_Van_B", NhatKy_ViPham!F:F, B26, NhatKy_ViPham!C:C, "T14")</f>
        <v>100</v>
      </c>
      <c r="AF26" s="6">
        <f>100 + SUMIFS(NhatKy_ViPham!J:J, NhatKy_ViPham!E:E, "12_Van_B", NhatKy_ViPham!F:F, B26, NhatKy_ViPham!C:C, "T15") - SUMIFS(NhatKy_ViPham!K:K, NhatKy_ViPham!E:E, "12_Van_B", NhatKy_ViPham!F:F, B26, NhatKy_ViPham!C:C, "T15")</f>
        <v>100</v>
      </c>
      <c r="AG26" s="6">
        <f>100 + SUMIFS(NhatKy_ViPham!J:J, NhatKy_ViPham!E:E, "12_Van_B", NhatKy_ViPham!F:F, B26, NhatKy_ViPham!C:C, "T16") - SUMIFS(NhatKy_ViPham!K:K, NhatKy_ViPham!E:E, "12_Van_B", NhatKy_ViPham!F:F, B26, NhatKy_ViPham!C:C, "T16")</f>
        <v>100</v>
      </c>
      <c r="AH26" s="6">
        <f>100 + SUMIFS(NhatKy_ViPham!J:J, NhatKy_ViPham!E:E, "12_Van_B", NhatKy_ViPham!F:F, B26, NhatKy_ViPham!C:C, "T17") - SUMIFS(NhatKy_ViPham!K:K, NhatKy_ViPham!E:E, "12_Van_B", NhatKy_ViPham!F:F, B26, NhatKy_ViPham!C:C, "T17")</f>
        <v>100</v>
      </c>
      <c r="AI26" s="6">
        <f>100 + SUMIFS(NhatKy_ViPham!J:J, NhatKy_ViPham!E:E, "12_Van_B", NhatKy_ViPham!F:F, B26, NhatKy_ViPham!C:C, "T18") - SUMIFS(NhatKy_ViPham!K:K, NhatKy_ViPham!E:E, "12_Van_B", NhatKy_ViPham!F:F, B26, NhatKy_ViPham!C:C, "T18")</f>
        <v>100</v>
      </c>
      <c r="AJ26" s="6">
        <f>100 + SUMIFS(NhatKy_ViPham!J:J, NhatKy_ViPham!E:E, "12_Van_B", NhatKy_ViPham!F:F, B26, NhatKy_ViPham!C:C, "T19") - SUMIFS(NhatKy_ViPham!K:K, NhatKy_ViPham!E:E, "12_Van_B", NhatKy_ViPham!F:F, B26, NhatKy_ViPham!C:C, "T19")</f>
        <v>100</v>
      </c>
      <c r="AK26" s="6">
        <f>100 + SUMIFS(NhatKy_ViPham!J:J, NhatKy_ViPham!E:E, "12_Van_B", NhatKy_ViPham!F:F, B26, NhatKy_ViPham!C:C, "T20") - SUMIFS(NhatKy_ViPham!K:K, NhatKy_ViPham!E:E, "12_Van_B", NhatKy_ViPham!F:F, B26, NhatKy_ViPham!C:C, "T20")</f>
        <v>100</v>
      </c>
      <c r="AL26" s="6">
        <f>100 + SUMIFS(NhatKy_ViPham!J:J, NhatKy_ViPham!E:E, "12_Van_B", NhatKy_ViPham!F:F, B26, NhatKy_ViPham!C:C, "T21") - SUMIFS(NhatKy_ViPham!K:K, NhatKy_ViPham!E:E, "12_Van_B", NhatKy_ViPham!F:F, B26, NhatKy_ViPham!C:C, "T21")</f>
        <v>100</v>
      </c>
      <c r="AM26" s="6">
        <f>100 + SUMIFS(NhatKy_ViPham!J:J, NhatKy_ViPham!E:E, "12_Van_B", NhatKy_ViPham!F:F, B26, NhatKy_ViPham!C:C, "T22") - SUMIFS(NhatKy_ViPham!K:K, NhatKy_ViPham!E:E, "12_Van_B", NhatKy_ViPham!F:F, B26, NhatKy_ViPham!C:C, "T22")</f>
        <v>100</v>
      </c>
      <c r="AN26" s="6">
        <f>100 + SUMIFS(NhatKy_ViPham!J:J, NhatKy_ViPham!E:E, "12_Van_B", NhatKy_ViPham!F:F, B26, NhatKy_ViPham!C:C, "T23") - SUMIFS(NhatKy_ViPham!K:K, NhatKy_ViPham!E:E, "12_Van_B", NhatKy_ViPham!F:F, B26, NhatKy_ViPham!C:C, "T23")</f>
        <v>100</v>
      </c>
      <c r="AO26" s="6">
        <f>100 + SUMIFS(NhatKy_ViPham!J:J, NhatKy_ViPham!E:E, "12_Van_B", NhatKy_ViPham!F:F, B26, NhatKy_ViPham!C:C, "T24") - SUMIFS(NhatKy_ViPham!K:K, NhatKy_ViPham!E:E, "12_Van_B", NhatKy_ViPham!F:F, B26, NhatKy_ViPham!C:C, "T24")</f>
        <v>100</v>
      </c>
      <c r="AP26" s="6">
        <f>100 + SUMIFS(NhatKy_ViPham!J:J, NhatKy_ViPham!E:E, "12_Van_B", NhatKy_ViPham!F:F, B26, NhatKy_ViPham!C:C, "T25") - SUMIFS(NhatKy_ViPham!K:K, NhatKy_ViPham!E:E, "12_Van_B", NhatKy_ViPham!F:F, B26, NhatKy_ViPham!C:C, "T25")</f>
        <v>100</v>
      </c>
      <c r="AQ26" s="6">
        <f>100 + SUMIFS(NhatKy_ViPham!J:J, NhatKy_ViPham!E:E, "12_Van_B", NhatKy_ViPham!F:F, B26, NhatKy_ViPham!C:C, "T26") - SUMIFS(NhatKy_ViPham!K:K, NhatKy_ViPham!E:E, "12_Van_B", NhatKy_ViPham!F:F, B26, NhatKy_ViPham!C:C, "T26")</f>
        <v>100</v>
      </c>
      <c r="AR26" s="6">
        <f>100 + SUMIFS(NhatKy_ViPham!J:J, NhatKy_ViPham!E:E, "12_Van_B", NhatKy_ViPham!F:F, B26, NhatKy_ViPham!C:C, "T27") - SUMIFS(NhatKy_ViPham!K:K, NhatKy_ViPham!E:E, "12_Van_B", NhatKy_ViPham!F:F, B26, NhatKy_ViPham!C:C, "T27")</f>
        <v>100</v>
      </c>
      <c r="AS26" s="6">
        <f>100 + SUMIFS(NhatKy_ViPham!J:J, NhatKy_ViPham!E:E, "12_Van_B", NhatKy_ViPham!F:F, B26, NhatKy_ViPham!C:C, "T28") - SUMIFS(NhatKy_ViPham!K:K, NhatKy_ViPham!E:E, "12_Van_B", NhatKy_ViPham!F:F, B26, NhatKy_ViPham!C:C, "T28")</f>
        <v>100</v>
      </c>
      <c r="AT26" s="6">
        <f>100 + SUMIFS(NhatKy_ViPham!J:J, NhatKy_ViPham!E:E, "12_Van_B", NhatKy_ViPham!F:F, B26, NhatKy_ViPham!C:C, "T29") - SUMIFS(NhatKy_ViPham!K:K, NhatKy_ViPham!E:E, "12_Van_B", NhatKy_ViPham!F:F, B26, NhatKy_ViPham!C:C, "T29")</f>
        <v>100</v>
      </c>
      <c r="AU26" s="6">
        <f>100 + SUMIFS(NhatKy_ViPham!J:J, NhatKy_ViPham!E:E, "12_Van_B", NhatKy_ViPham!F:F, B26, NhatKy_ViPham!C:C, "T30") - SUMIFS(NhatKy_ViPham!K:K, NhatKy_ViPham!E:E, "12_Van_B", NhatKy_ViPham!F:F, B26, NhatKy_ViPham!C:C, "T30")</f>
        <v>100</v>
      </c>
      <c r="AV26" s="6">
        <f>100 + SUMIFS(NhatKy_ViPham!J:J, NhatKy_ViPham!E:E, "12_Van_B", NhatKy_ViPham!F:F, B26, NhatKy_ViPham!C:C, "T31") - SUMIFS(NhatKy_ViPham!K:K, NhatKy_ViPham!E:E, "12_Van_B", NhatKy_ViPham!F:F, B26, NhatKy_ViPham!C:C, "T31")</f>
        <v>100</v>
      </c>
      <c r="AW26" s="6">
        <f>100 + SUMIFS(NhatKy_ViPham!J:J, NhatKy_ViPham!E:E, "12_Van_B", NhatKy_ViPham!F:F, B26, NhatKy_ViPham!C:C, "T32") - SUMIFS(NhatKy_ViPham!K:K, NhatKy_ViPham!E:E, "12_Van_B", NhatKy_ViPham!F:F, B26, NhatKy_ViPham!C:C, "T32")</f>
        <v>100</v>
      </c>
      <c r="AX26" s="6">
        <f>100 + SUMIFS(NhatKy_ViPham!J:J, NhatKy_ViPham!E:E, "12_Van_B", NhatKy_ViPham!F:F, B26, NhatKy_ViPham!C:C, "T33") - SUMIFS(NhatKy_ViPham!K:K, NhatKy_ViPham!E:E, "12_Van_B", NhatKy_ViPham!F:F, B26, NhatKy_ViPham!C:C, "T33")</f>
        <v>100</v>
      </c>
      <c r="AY26" s="6">
        <f>100 + SUMIFS(NhatKy_ViPham!J:J, NhatKy_ViPham!E:E, "12_Van_B", NhatKy_ViPham!F:F, B26, NhatKy_ViPham!C:C, "T34") - SUMIFS(NhatKy_ViPham!K:K, NhatKy_ViPham!E:E, "12_Van_B", NhatKy_ViPham!F:F, B26, NhatKy_ViPham!C:C, "T34")</f>
        <v>100</v>
      </c>
      <c r="AZ26" s="6">
        <f>100 + SUMIFS(NhatKy_ViPham!J:J, NhatKy_ViPham!E:E, "12_Van_B", NhatKy_ViPham!F:F, B26, NhatKy_ViPham!C:C, "T35") - SUMIFS(NhatKy_ViPham!K:K, NhatKy_ViPham!E:E, "12_Van_B", NhatKy_ViPham!F:F, B26, NhatKy_ViPham!C:C, "T35")</f>
        <v>100</v>
      </c>
      <c r="BA26" s="12">
        <f t="shared" si="0"/>
        <v>100</v>
      </c>
      <c r="BB26" s="11" t="s">
        <v>430</v>
      </c>
      <c r="BC26" s="16" t="str">
        <f t="shared" si="1"/>
        <v>Tốt</v>
      </c>
      <c r="BD26" s="15" t="str">
        <f t="shared" si="2"/>
        <v>🟢 BÌNH THƯỜNG</v>
      </c>
    </row>
    <row r="27" spans="1:56" x14ac:dyDescent="0.25">
      <c r="A27" s="4">
        <v>19</v>
      </c>
      <c r="B27" s="10" t="s">
        <v>2778</v>
      </c>
      <c r="C27" s="4" t="s">
        <v>2779</v>
      </c>
      <c r="D27" s="4" t="s">
        <v>429</v>
      </c>
      <c r="E27" s="11" t="s">
        <v>430</v>
      </c>
      <c r="F27" s="7">
        <f>SUMIFS(NhatKy_ViPham!K:K, NhatKy_ViPham!E:E, "12_Van_B", NhatKy_ViPham!F:F, B27, NhatKy_ViPham!H:H, "L01")</f>
        <v>0</v>
      </c>
      <c r="G27" s="7">
        <f>SUMIFS(NhatKy_ViPham!K:K, NhatKy_ViPham!E:E, "12_Van_B", NhatKy_ViPham!F:F, B27, NhatKy_ViPham!H:H, "L02")</f>
        <v>0</v>
      </c>
      <c r="H27" s="7">
        <f>SUMIFS(NhatKy_ViPham!K:K, NhatKy_ViPham!E:E, "12_Van_B", NhatKy_ViPham!F:F, B27, NhatKy_ViPham!H:H, "L03")</f>
        <v>0</v>
      </c>
      <c r="I27" s="7">
        <f>SUMIFS(NhatKy_ViPham!K:K, NhatKy_ViPham!E:E, "12_Van_B", NhatKy_ViPham!F:F, B27, NhatKy_ViPham!H:H, "L04")</f>
        <v>0</v>
      </c>
      <c r="J27" s="7">
        <f>SUMIFS(NhatKy_ViPham!K:K, NhatKy_ViPham!E:E, "12_Van_B", NhatKy_ViPham!F:F, B27, NhatKy_ViPham!H:H, "L05")</f>
        <v>0</v>
      </c>
      <c r="K27" s="7">
        <f>SUMIFS(NhatKy_ViPham!K:K, NhatKy_ViPham!E:E, "12_Van_B", NhatKy_ViPham!F:F, B27, NhatKy_ViPham!H:H, "L06")</f>
        <v>0</v>
      </c>
      <c r="L27" s="7">
        <f>SUMIFS(NhatKy_ViPham!K:K, NhatKy_ViPham!E:E, "12_Van_B", NhatKy_ViPham!F:F, B27, NhatKy_ViPham!H:H, "L07")</f>
        <v>0</v>
      </c>
      <c r="M27" s="7">
        <f>SUMIFS(NhatKy_ViPham!K:K, NhatKy_ViPham!E:E, "12_Van_B", NhatKy_ViPham!F:F, B27, NhatKy_ViPham!H:H, "L08")</f>
        <v>0</v>
      </c>
      <c r="N27" s="7">
        <f>SUMIFS(NhatKy_ViPham!K:K, NhatKy_ViPham!E:E, "12_Van_B", NhatKy_ViPham!F:F, B27, NhatKy_ViPham!H:H, "L09")</f>
        <v>0</v>
      </c>
      <c r="O27" s="7">
        <f>SUMIFS(NhatKy_ViPham!K:K, NhatKy_ViPham!E:E, "12_Van_B", NhatKy_ViPham!F:F, B27, NhatKy_ViPham!H:H, "L10")</f>
        <v>0</v>
      </c>
      <c r="P27" s="12">
        <f>SUMIFS(NhatKy_ViPham!J:J, NhatKy_ViPham!E:E, "12_Van_B", NhatKy_ViPham!F:F, B27)</f>
        <v>0</v>
      </c>
      <c r="Q27" s="13">
        <f>SUMIFS(NhatKy_ViPham!K:K, NhatKy_ViPham!E:E, "12_Van_B", NhatKy_ViPham!F:F, B27)</f>
        <v>0</v>
      </c>
      <c r="R27" s="7">
        <f>100 + SUMIFS(NhatKy_ViPham!J:J, NhatKy_ViPham!E:E, "12_Van_B", NhatKy_ViPham!F:F, B27, NhatKy_ViPham!C:C, "T1") - SUMIFS(NhatKy_ViPham!K:K, NhatKy_ViPham!E:E, "12_Van_B", NhatKy_ViPham!F:F, B27, NhatKy_ViPham!C:C, "T1")</f>
        <v>100</v>
      </c>
      <c r="S27" s="7">
        <f>100 + SUMIFS(NhatKy_ViPham!J:J, NhatKy_ViPham!E:E, "12_Van_B", NhatKy_ViPham!F:F, B27, NhatKy_ViPham!C:C, "T2") - SUMIFS(NhatKy_ViPham!K:K, NhatKy_ViPham!E:E, "12_Van_B", NhatKy_ViPham!F:F, B27, NhatKy_ViPham!C:C, "T2")</f>
        <v>100</v>
      </c>
      <c r="T27" s="7">
        <f>100 + SUMIFS(NhatKy_ViPham!J:J, NhatKy_ViPham!E:E, "12_Van_B", NhatKy_ViPham!F:F, B27, NhatKy_ViPham!C:C, "T3") - SUMIFS(NhatKy_ViPham!K:K, NhatKy_ViPham!E:E, "12_Van_B", NhatKy_ViPham!F:F, B27, NhatKy_ViPham!C:C, "T3")</f>
        <v>100</v>
      </c>
      <c r="U27" s="7">
        <f>100 + SUMIFS(NhatKy_ViPham!J:J, NhatKy_ViPham!E:E, "12_Van_B", NhatKy_ViPham!F:F, B27, NhatKy_ViPham!C:C, "T4") - SUMIFS(NhatKy_ViPham!K:K, NhatKy_ViPham!E:E, "12_Van_B", NhatKy_ViPham!F:F, B27, NhatKy_ViPham!C:C, "T4")</f>
        <v>100</v>
      </c>
      <c r="V27" s="7">
        <f>100 + SUMIFS(NhatKy_ViPham!J:J, NhatKy_ViPham!E:E, "12_Van_B", NhatKy_ViPham!F:F, B27, NhatKy_ViPham!C:C, "T5") - SUMIFS(NhatKy_ViPham!K:K, NhatKy_ViPham!E:E, "12_Van_B", NhatKy_ViPham!F:F, B27, NhatKy_ViPham!C:C, "T5")</f>
        <v>100</v>
      </c>
      <c r="W27" s="7">
        <f>100 + SUMIFS(NhatKy_ViPham!J:J, NhatKy_ViPham!E:E, "12_Van_B", NhatKy_ViPham!F:F, B27, NhatKy_ViPham!C:C, "T6") - SUMIFS(NhatKy_ViPham!K:K, NhatKy_ViPham!E:E, "12_Van_B", NhatKy_ViPham!F:F, B27, NhatKy_ViPham!C:C, "T6")</f>
        <v>100</v>
      </c>
      <c r="X27" s="7">
        <f>100 + SUMIFS(NhatKy_ViPham!J:J, NhatKy_ViPham!E:E, "12_Van_B", NhatKy_ViPham!F:F, B27, NhatKy_ViPham!C:C, "T7") - SUMIFS(NhatKy_ViPham!K:K, NhatKy_ViPham!E:E, "12_Van_B", NhatKy_ViPham!F:F, B27, NhatKy_ViPham!C:C, "T7")</f>
        <v>100</v>
      </c>
      <c r="Y27" s="7">
        <f>100 + SUMIFS(NhatKy_ViPham!J:J, NhatKy_ViPham!E:E, "12_Van_B", NhatKy_ViPham!F:F, B27, NhatKy_ViPham!C:C, "T8") - SUMIFS(NhatKy_ViPham!K:K, NhatKy_ViPham!E:E, "12_Van_B", NhatKy_ViPham!F:F, B27, NhatKy_ViPham!C:C, "T8")</f>
        <v>100</v>
      </c>
      <c r="Z27" s="7">
        <f>100 + SUMIFS(NhatKy_ViPham!J:J, NhatKy_ViPham!E:E, "12_Van_B", NhatKy_ViPham!F:F, B27, NhatKy_ViPham!C:C, "T9") - SUMIFS(NhatKy_ViPham!K:K, NhatKy_ViPham!E:E, "12_Van_B", NhatKy_ViPham!F:F, B27, NhatKy_ViPham!C:C, "T9")</f>
        <v>100</v>
      </c>
      <c r="AA27" s="7">
        <f>100 + SUMIFS(NhatKy_ViPham!J:J, NhatKy_ViPham!E:E, "12_Van_B", NhatKy_ViPham!F:F, B27, NhatKy_ViPham!C:C, "T10") - SUMIFS(NhatKy_ViPham!K:K, NhatKy_ViPham!E:E, "12_Van_B", NhatKy_ViPham!F:F, B27, NhatKy_ViPham!C:C, "T10")</f>
        <v>100</v>
      </c>
      <c r="AB27" s="7">
        <f>100 + SUMIFS(NhatKy_ViPham!J:J, NhatKy_ViPham!E:E, "12_Van_B", NhatKy_ViPham!F:F, B27, NhatKy_ViPham!C:C, "T11") - SUMIFS(NhatKy_ViPham!K:K, NhatKy_ViPham!E:E, "12_Van_B", NhatKy_ViPham!F:F, B27, NhatKy_ViPham!C:C, "T11")</f>
        <v>100</v>
      </c>
      <c r="AC27" s="7">
        <f>100 + SUMIFS(NhatKy_ViPham!J:J, NhatKy_ViPham!E:E, "12_Van_B", NhatKy_ViPham!F:F, B27, NhatKy_ViPham!C:C, "T12") - SUMIFS(NhatKy_ViPham!K:K, NhatKy_ViPham!E:E, "12_Van_B", NhatKy_ViPham!F:F, B27, NhatKy_ViPham!C:C, "T12")</f>
        <v>100</v>
      </c>
      <c r="AD27" s="7">
        <f>100 + SUMIFS(NhatKy_ViPham!J:J, NhatKy_ViPham!E:E, "12_Van_B", NhatKy_ViPham!F:F, B27, NhatKy_ViPham!C:C, "T13") - SUMIFS(NhatKy_ViPham!K:K, NhatKy_ViPham!E:E, "12_Van_B", NhatKy_ViPham!F:F, B27, NhatKy_ViPham!C:C, "T13")</f>
        <v>100</v>
      </c>
      <c r="AE27" s="7">
        <f>100 + SUMIFS(NhatKy_ViPham!J:J, NhatKy_ViPham!E:E, "12_Van_B", NhatKy_ViPham!F:F, B27, NhatKy_ViPham!C:C, "T14") - SUMIFS(NhatKy_ViPham!K:K, NhatKy_ViPham!E:E, "12_Van_B", NhatKy_ViPham!F:F, B27, NhatKy_ViPham!C:C, "T14")</f>
        <v>100</v>
      </c>
      <c r="AF27" s="7">
        <f>100 + SUMIFS(NhatKy_ViPham!J:J, NhatKy_ViPham!E:E, "12_Van_B", NhatKy_ViPham!F:F, B27, NhatKy_ViPham!C:C, "T15") - SUMIFS(NhatKy_ViPham!K:K, NhatKy_ViPham!E:E, "12_Van_B", NhatKy_ViPham!F:F, B27, NhatKy_ViPham!C:C, "T15")</f>
        <v>100</v>
      </c>
      <c r="AG27" s="7">
        <f>100 + SUMIFS(NhatKy_ViPham!J:J, NhatKy_ViPham!E:E, "12_Van_B", NhatKy_ViPham!F:F, B27, NhatKy_ViPham!C:C, "T16") - SUMIFS(NhatKy_ViPham!K:K, NhatKy_ViPham!E:E, "12_Van_B", NhatKy_ViPham!F:F, B27, NhatKy_ViPham!C:C, "T16")</f>
        <v>100</v>
      </c>
      <c r="AH27" s="7">
        <f>100 + SUMIFS(NhatKy_ViPham!J:J, NhatKy_ViPham!E:E, "12_Van_B", NhatKy_ViPham!F:F, B27, NhatKy_ViPham!C:C, "T17") - SUMIFS(NhatKy_ViPham!K:K, NhatKy_ViPham!E:E, "12_Van_B", NhatKy_ViPham!F:F, B27, NhatKy_ViPham!C:C, "T17")</f>
        <v>100</v>
      </c>
      <c r="AI27" s="7">
        <f>100 + SUMIFS(NhatKy_ViPham!J:J, NhatKy_ViPham!E:E, "12_Van_B", NhatKy_ViPham!F:F, B27, NhatKy_ViPham!C:C, "T18") - SUMIFS(NhatKy_ViPham!K:K, NhatKy_ViPham!E:E, "12_Van_B", NhatKy_ViPham!F:F, B27, NhatKy_ViPham!C:C, "T18")</f>
        <v>100</v>
      </c>
      <c r="AJ27" s="7">
        <f>100 + SUMIFS(NhatKy_ViPham!J:J, NhatKy_ViPham!E:E, "12_Van_B", NhatKy_ViPham!F:F, B27, NhatKy_ViPham!C:C, "T19") - SUMIFS(NhatKy_ViPham!K:K, NhatKy_ViPham!E:E, "12_Van_B", NhatKy_ViPham!F:F, B27, NhatKy_ViPham!C:C, "T19")</f>
        <v>100</v>
      </c>
      <c r="AK27" s="7">
        <f>100 + SUMIFS(NhatKy_ViPham!J:J, NhatKy_ViPham!E:E, "12_Van_B", NhatKy_ViPham!F:F, B27, NhatKy_ViPham!C:C, "T20") - SUMIFS(NhatKy_ViPham!K:K, NhatKy_ViPham!E:E, "12_Van_B", NhatKy_ViPham!F:F, B27, NhatKy_ViPham!C:C, "T20")</f>
        <v>100</v>
      </c>
      <c r="AL27" s="7">
        <f>100 + SUMIFS(NhatKy_ViPham!J:J, NhatKy_ViPham!E:E, "12_Van_B", NhatKy_ViPham!F:F, B27, NhatKy_ViPham!C:C, "T21") - SUMIFS(NhatKy_ViPham!K:K, NhatKy_ViPham!E:E, "12_Van_B", NhatKy_ViPham!F:F, B27, NhatKy_ViPham!C:C, "T21")</f>
        <v>100</v>
      </c>
      <c r="AM27" s="7">
        <f>100 + SUMIFS(NhatKy_ViPham!J:J, NhatKy_ViPham!E:E, "12_Van_B", NhatKy_ViPham!F:F, B27, NhatKy_ViPham!C:C, "T22") - SUMIFS(NhatKy_ViPham!K:K, NhatKy_ViPham!E:E, "12_Van_B", NhatKy_ViPham!F:F, B27, NhatKy_ViPham!C:C, "T22")</f>
        <v>100</v>
      </c>
      <c r="AN27" s="7">
        <f>100 + SUMIFS(NhatKy_ViPham!J:J, NhatKy_ViPham!E:E, "12_Van_B", NhatKy_ViPham!F:F, B27, NhatKy_ViPham!C:C, "T23") - SUMIFS(NhatKy_ViPham!K:K, NhatKy_ViPham!E:E, "12_Van_B", NhatKy_ViPham!F:F, B27, NhatKy_ViPham!C:C, "T23")</f>
        <v>100</v>
      </c>
      <c r="AO27" s="7">
        <f>100 + SUMIFS(NhatKy_ViPham!J:J, NhatKy_ViPham!E:E, "12_Van_B", NhatKy_ViPham!F:F, B27, NhatKy_ViPham!C:C, "T24") - SUMIFS(NhatKy_ViPham!K:K, NhatKy_ViPham!E:E, "12_Van_B", NhatKy_ViPham!F:F, B27, NhatKy_ViPham!C:C, "T24")</f>
        <v>100</v>
      </c>
      <c r="AP27" s="7">
        <f>100 + SUMIFS(NhatKy_ViPham!J:J, NhatKy_ViPham!E:E, "12_Van_B", NhatKy_ViPham!F:F, B27, NhatKy_ViPham!C:C, "T25") - SUMIFS(NhatKy_ViPham!K:K, NhatKy_ViPham!E:E, "12_Van_B", NhatKy_ViPham!F:F, B27, NhatKy_ViPham!C:C, "T25")</f>
        <v>100</v>
      </c>
      <c r="AQ27" s="7">
        <f>100 + SUMIFS(NhatKy_ViPham!J:J, NhatKy_ViPham!E:E, "12_Van_B", NhatKy_ViPham!F:F, B27, NhatKy_ViPham!C:C, "T26") - SUMIFS(NhatKy_ViPham!K:K, NhatKy_ViPham!E:E, "12_Van_B", NhatKy_ViPham!F:F, B27, NhatKy_ViPham!C:C, "T26")</f>
        <v>100</v>
      </c>
      <c r="AR27" s="7">
        <f>100 + SUMIFS(NhatKy_ViPham!J:J, NhatKy_ViPham!E:E, "12_Van_B", NhatKy_ViPham!F:F, B27, NhatKy_ViPham!C:C, "T27") - SUMIFS(NhatKy_ViPham!K:K, NhatKy_ViPham!E:E, "12_Van_B", NhatKy_ViPham!F:F, B27, NhatKy_ViPham!C:C, "T27")</f>
        <v>100</v>
      </c>
      <c r="AS27" s="7">
        <f>100 + SUMIFS(NhatKy_ViPham!J:J, NhatKy_ViPham!E:E, "12_Van_B", NhatKy_ViPham!F:F, B27, NhatKy_ViPham!C:C, "T28") - SUMIFS(NhatKy_ViPham!K:K, NhatKy_ViPham!E:E, "12_Van_B", NhatKy_ViPham!F:F, B27, NhatKy_ViPham!C:C, "T28")</f>
        <v>100</v>
      </c>
      <c r="AT27" s="7">
        <f>100 + SUMIFS(NhatKy_ViPham!J:J, NhatKy_ViPham!E:E, "12_Van_B", NhatKy_ViPham!F:F, B27, NhatKy_ViPham!C:C, "T29") - SUMIFS(NhatKy_ViPham!K:K, NhatKy_ViPham!E:E, "12_Van_B", NhatKy_ViPham!F:F, B27, NhatKy_ViPham!C:C, "T29")</f>
        <v>100</v>
      </c>
      <c r="AU27" s="7">
        <f>100 + SUMIFS(NhatKy_ViPham!J:J, NhatKy_ViPham!E:E, "12_Van_B", NhatKy_ViPham!F:F, B27, NhatKy_ViPham!C:C, "T30") - SUMIFS(NhatKy_ViPham!K:K, NhatKy_ViPham!E:E, "12_Van_B", NhatKy_ViPham!F:F, B27, NhatKy_ViPham!C:C, "T30")</f>
        <v>100</v>
      </c>
      <c r="AV27" s="7">
        <f>100 + SUMIFS(NhatKy_ViPham!J:J, NhatKy_ViPham!E:E, "12_Van_B", NhatKy_ViPham!F:F, B27, NhatKy_ViPham!C:C, "T31") - SUMIFS(NhatKy_ViPham!K:K, NhatKy_ViPham!E:E, "12_Van_B", NhatKy_ViPham!F:F, B27, NhatKy_ViPham!C:C, "T31")</f>
        <v>100</v>
      </c>
      <c r="AW27" s="7">
        <f>100 + SUMIFS(NhatKy_ViPham!J:J, NhatKy_ViPham!E:E, "12_Van_B", NhatKy_ViPham!F:F, B27, NhatKy_ViPham!C:C, "T32") - SUMIFS(NhatKy_ViPham!K:K, NhatKy_ViPham!E:E, "12_Van_B", NhatKy_ViPham!F:F, B27, NhatKy_ViPham!C:C, "T32")</f>
        <v>100</v>
      </c>
      <c r="AX27" s="7">
        <f>100 + SUMIFS(NhatKy_ViPham!J:J, NhatKy_ViPham!E:E, "12_Van_B", NhatKy_ViPham!F:F, B27, NhatKy_ViPham!C:C, "T33") - SUMIFS(NhatKy_ViPham!K:K, NhatKy_ViPham!E:E, "12_Van_B", NhatKy_ViPham!F:F, B27, NhatKy_ViPham!C:C, "T33")</f>
        <v>100</v>
      </c>
      <c r="AY27" s="7">
        <f>100 + SUMIFS(NhatKy_ViPham!J:J, NhatKy_ViPham!E:E, "12_Van_B", NhatKy_ViPham!F:F, B27, NhatKy_ViPham!C:C, "T34") - SUMIFS(NhatKy_ViPham!K:K, NhatKy_ViPham!E:E, "12_Van_B", NhatKy_ViPham!F:F, B27, NhatKy_ViPham!C:C, "T34")</f>
        <v>100</v>
      </c>
      <c r="AZ27" s="7">
        <f>100 + SUMIFS(NhatKy_ViPham!J:J, NhatKy_ViPham!E:E, "12_Van_B", NhatKy_ViPham!F:F, B27, NhatKy_ViPham!C:C, "T35") - SUMIFS(NhatKy_ViPham!K:K, NhatKy_ViPham!E:E, "12_Van_B", NhatKy_ViPham!F:F, B27, NhatKy_ViPham!C:C, "T35")</f>
        <v>100</v>
      </c>
      <c r="BA27" s="12">
        <f t="shared" si="0"/>
        <v>100</v>
      </c>
      <c r="BB27" s="11" t="s">
        <v>430</v>
      </c>
      <c r="BC27" s="14" t="str">
        <f t="shared" si="1"/>
        <v>Tốt</v>
      </c>
      <c r="BD27" s="10" t="str">
        <f t="shared" si="2"/>
        <v>🟢 BÌNH THƯỜNG</v>
      </c>
    </row>
    <row r="28" spans="1:56" x14ac:dyDescent="0.25">
      <c r="A28" s="5">
        <v>20</v>
      </c>
      <c r="B28" s="15" t="s">
        <v>983</v>
      </c>
      <c r="C28" s="5" t="s">
        <v>2635</v>
      </c>
      <c r="D28" s="5" t="s">
        <v>429</v>
      </c>
      <c r="E28" s="11" t="s">
        <v>430</v>
      </c>
      <c r="F28" s="6">
        <f>SUMIFS(NhatKy_ViPham!K:K, NhatKy_ViPham!E:E, "12_Van_B", NhatKy_ViPham!F:F, B28, NhatKy_ViPham!H:H, "L01")</f>
        <v>0</v>
      </c>
      <c r="G28" s="6">
        <f>SUMIFS(NhatKy_ViPham!K:K, NhatKy_ViPham!E:E, "12_Van_B", NhatKy_ViPham!F:F, B28, NhatKy_ViPham!H:H, "L02")</f>
        <v>0</v>
      </c>
      <c r="H28" s="6">
        <f>SUMIFS(NhatKy_ViPham!K:K, NhatKy_ViPham!E:E, "12_Van_B", NhatKy_ViPham!F:F, B28, NhatKy_ViPham!H:H, "L03")</f>
        <v>0</v>
      </c>
      <c r="I28" s="6">
        <f>SUMIFS(NhatKy_ViPham!K:K, NhatKy_ViPham!E:E, "12_Van_B", NhatKy_ViPham!F:F, B28, NhatKy_ViPham!H:H, "L04")</f>
        <v>0</v>
      </c>
      <c r="J28" s="6">
        <f>SUMIFS(NhatKy_ViPham!K:K, NhatKy_ViPham!E:E, "12_Van_B", NhatKy_ViPham!F:F, B28, NhatKy_ViPham!H:H, "L05")</f>
        <v>0</v>
      </c>
      <c r="K28" s="6">
        <f>SUMIFS(NhatKy_ViPham!K:K, NhatKy_ViPham!E:E, "12_Van_B", NhatKy_ViPham!F:F, B28, NhatKy_ViPham!H:H, "L06")</f>
        <v>0</v>
      </c>
      <c r="L28" s="6">
        <f>SUMIFS(NhatKy_ViPham!K:K, NhatKy_ViPham!E:E, "12_Van_B", NhatKy_ViPham!F:F, B28, NhatKy_ViPham!H:H, "L07")</f>
        <v>0</v>
      </c>
      <c r="M28" s="6">
        <f>SUMIFS(NhatKy_ViPham!K:K, NhatKy_ViPham!E:E, "12_Van_B", NhatKy_ViPham!F:F, B28, NhatKy_ViPham!H:H, "L08")</f>
        <v>0</v>
      </c>
      <c r="N28" s="6">
        <f>SUMIFS(NhatKy_ViPham!K:K, NhatKy_ViPham!E:E, "12_Van_B", NhatKy_ViPham!F:F, B28, NhatKy_ViPham!H:H, "L09")</f>
        <v>0</v>
      </c>
      <c r="O28" s="6">
        <f>SUMIFS(NhatKy_ViPham!K:K, NhatKy_ViPham!E:E, "12_Van_B", NhatKy_ViPham!F:F, B28, NhatKy_ViPham!H:H, "L10")</f>
        <v>0</v>
      </c>
      <c r="P28" s="12">
        <f>SUMIFS(NhatKy_ViPham!J:J, NhatKy_ViPham!E:E, "12_Van_B", NhatKy_ViPham!F:F, B28)</f>
        <v>0</v>
      </c>
      <c r="Q28" s="13">
        <f>SUMIFS(NhatKy_ViPham!K:K, NhatKy_ViPham!E:E, "12_Van_B", NhatKy_ViPham!F:F, B28)</f>
        <v>0</v>
      </c>
      <c r="R28" s="6">
        <f>100 + SUMIFS(NhatKy_ViPham!J:J, NhatKy_ViPham!E:E, "12_Van_B", NhatKy_ViPham!F:F, B28, NhatKy_ViPham!C:C, "T1") - SUMIFS(NhatKy_ViPham!K:K, NhatKy_ViPham!E:E, "12_Van_B", NhatKy_ViPham!F:F, B28, NhatKy_ViPham!C:C, "T1")</f>
        <v>100</v>
      </c>
      <c r="S28" s="6">
        <f>100 + SUMIFS(NhatKy_ViPham!J:J, NhatKy_ViPham!E:E, "12_Van_B", NhatKy_ViPham!F:F, B28, NhatKy_ViPham!C:C, "T2") - SUMIFS(NhatKy_ViPham!K:K, NhatKy_ViPham!E:E, "12_Van_B", NhatKy_ViPham!F:F, B28, NhatKy_ViPham!C:C, "T2")</f>
        <v>100</v>
      </c>
      <c r="T28" s="6">
        <f>100 + SUMIFS(NhatKy_ViPham!J:J, NhatKy_ViPham!E:E, "12_Van_B", NhatKy_ViPham!F:F, B28, NhatKy_ViPham!C:C, "T3") - SUMIFS(NhatKy_ViPham!K:K, NhatKy_ViPham!E:E, "12_Van_B", NhatKy_ViPham!F:F, B28, NhatKy_ViPham!C:C, "T3")</f>
        <v>100</v>
      </c>
      <c r="U28" s="6">
        <f>100 + SUMIFS(NhatKy_ViPham!J:J, NhatKy_ViPham!E:E, "12_Van_B", NhatKy_ViPham!F:F, B28, NhatKy_ViPham!C:C, "T4") - SUMIFS(NhatKy_ViPham!K:K, NhatKy_ViPham!E:E, "12_Van_B", NhatKy_ViPham!F:F, B28, NhatKy_ViPham!C:C, "T4")</f>
        <v>100</v>
      </c>
      <c r="V28" s="6">
        <f>100 + SUMIFS(NhatKy_ViPham!J:J, NhatKy_ViPham!E:E, "12_Van_B", NhatKy_ViPham!F:F, B28, NhatKy_ViPham!C:C, "T5") - SUMIFS(NhatKy_ViPham!K:K, NhatKy_ViPham!E:E, "12_Van_B", NhatKy_ViPham!F:F, B28, NhatKy_ViPham!C:C, "T5")</f>
        <v>100</v>
      </c>
      <c r="W28" s="6">
        <f>100 + SUMIFS(NhatKy_ViPham!J:J, NhatKy_ViPham!E:E, "12_Van_B", NhatKy_ViPham!F:F, B28, NhatKy_ViPham!C:C, "T6") - SUMIFS(NhatKy_ViPham!K:K, NhatKy_ViPham!E:E, "12_Van_B", NhatKy_ViPham!F:F, B28, NhatKy_ViPham!C:C, "T6")</f>
        <v>100</v>
      </c>
      <c r="X28" s="6">
        <f>100 + SUMIFS(NhatKy_ViPham!J:J, NhatKy_ViPham!E:E, "12_Van_B", NhatKy_ViPham!F:F, B28, NhatKy_ViPham!C:C, "T7") - SUMIFS(NhatKy_ViPham!K:K, NhatKy_ViPham!E:E, "12_Van_B", NhatKy_ViPham!F:F, B28, NhatKy_ViPham!C:C, "T7")</f>
        <v>100</v>
      </c>
      <c r="Y28" s="6">
        <f>100 + SUMIFS(NhatKy_ViPham!J:J, NhatKy_ViPham!E:E, "12_Van_B", NhatKy_ViPham!F:F, B28, NhatKy_ViPham!C:C, "T8") - SUMIFS(NhatKy_ViPham!K:K, NhatKy_ViPham!E:E, "12_Van_B", NhatKy_ViPham!F:F, B28, NhatKy_ViPham!C:C, "T8")</f>
        <v>100</v>
      </c>
      <c r="Z28" s="6">
        <f>100 + SUMIFS(NhatKy_ViPham!J:J, NhatKy_ViPham!E:E, "12_Van_B", NhatKy_ViPham!F:F, B28, NhatKy_ViPham!C:C, "T9") - SUMIFS(NhatKy_ViPham!K:K, NhatKy_ViPham!E:E, "12_Van_B", NhatKy_ViPham!F:F, B28, NhatKy_ViPham!C:C, "T9")</f>
        <v>100</v>
      </c>
      <c r="AA28" s="6">
        <f>100 + SUMIFS(NhatKy_ViPham!J:J, NhatKy_ViPham!E:E, "12_Van_B", NhatKy_ViPham!F:F, B28, NhatKy_ViPham!C:C, "T10") - SUMIFS(NhatKy_ViPham!K:K, NhatKy_ViPham!E:E, "12_Van_B", NhatKy_ViPham!F:F, B28, NhatKy_ViPham!C:C, "T10")</f>
        <v>100</v>
      </c>
      <c r="AB28" s="6">
        <f>100 + SUMIFS(NhatKy_ViPham!J:J, NhatKy_ViPham!E:E, "12_Van_B", NhatKy_ViPham!F:F, B28, NhatKy_ViPham!C:C, "T11") - SUMIFS(NhatKy_ViPham!K:K, NhatKy_ViPham!E:E, "12_Van_B", NhatKy_ViPham!F:F, B28, NhatKy_ViPham!C:C, "T11")</f>
        <v>100</v>
      </c>
      <c r="AC28" s="6">
        <f>100 + SUMIFS(NhatKy_ViPham!J:J, NhatKy_ViPham!E:E, "12_Van_B", NhatKy_ViPham!F:F, B28, NhatKy_ViPham!C:C, "T12") - SUMIFS(NhatKy_ViPham!K:K, NhatKy_ViPham!E:E, "12_Van_B", NhatKy_ViPham!F:F, B28, NhatKy_ViPham!C:C, "T12")</f>
        <v>100</v>
      </c>
      <c r="AD28" s="6">
        <f>100 + SUMIFS(NhatKy_ViPham!J:J, NhatKy_ViPham!E:E, "12_Van_B", NhatKy_ViPham!F:F, B28, NhatKy_ViPham!C:C, "T13") - SUMIFS(NhatKy_ViPham!K:K, NhatKy_ViPham!E:E, "12_Van_B", NhatKy_ViPham!F:F, B28, NhatKy_ViPham!C:C, "T13")</f>
        <v>100</v>
      </c>
      <c r="AE28" s="6">
        <f>100 + SUMIFS(NhatKy_ViPham!J:J, NhatKy_ViPham!E:E, "12_Van_B", NhatKy_ViPham!F:F, B28, NhatKy_ViPham!C:C, "T14") - SUMIFS(NhatKy_ViPham!K:K, NhatKy_ViPham!E:E, "12_Van_B", NhatKy_ViPham!F:F, B28, NhatKy_ViPham!C:C, "T14")</f>
        <v>100</v>
      </c>
      <c r="AF28" s="6">
        <f>100 + SUMIFS(NhatKy_ViPham!J:J, NhatKy_ViPham!E:E, "12_Van_B", NhatKy_ViPham!F:F, B28, NhatKy_ViPham!C:C, "T15") - SUMIFS(NhatKy_ViPham!K:K, NhatKy_ViPham!E:E, "12_Van_B", NhatKy_ViPham!F:F, B28, NhatKy_ViPham!C:C, "T15")</f>
        <v>100</v>
      </c>
      <c r="AG28" s="6">
        <f>100 + SUMIFS(NhatKy_ViPham!J:J, NhatKy_ViPham!E:E, "12_Van_B", NhatKy_ViPham!F:F, B28, NhatKy_ViPham!C:C, "T16") - SUMIFS(NhatKy_ViPham!K:K, NhatKy_ViPham!E:E, "12_Van_B", NhatKy_ViPham!F:F, B28, NhatKy_ViPham!C:C, "T16")</f>
        <v>100</v>
      </c>
      <c r="AH28" s="6">
        <f>100 + SUMIFS(NhatKy_ViPham!J:J, NhatKy_ViPham!E:E, "12_Van_B", NhatKy_ViPham!F:F, B28, NhatKy_ViPham!C:C, "T17") - SUMIFS(NhatKy_ViPham!K:K, NhatKy_ViPham!E:E, "12_Van_B", NhatKy_ViPham!F:F, B28, NhatKy_ViPham!C:C, "T17")</f>
        <v>100</v>
      </c>
      <c r="AI28" s="6">
        <f>100 + SUMIFS(NhatKy_ViPham!J:J, NhatKy_ViPham!E:E, "12_Van_B", NhatKy_ViPham!F:F, B28, NhatKy_ViPham!C:C, "T18") - SUMIFS(NhatKy_ViPham!K:K, NhatKy_ViPham!E:E, "12_Van_B", NhatKy_ViPham!F:F, B28, NhatKy_ViPham!C:C, "T18")</f>
        <v>100</v>
      </c>
      <c r="AJ28" s="6">
        <f>100 + SUMIFS(NhatKy_ViPham!J:J, NhatKy_ViPham!E:E, "12_Van_B", NhatKy_ViPham!F:F, B28, NhatKy_ViPham!C:C, "T19") - SUMIFS(NhatKy_ViPham!K:K, NhatKy_ViPham!E:E, "12_Van_B", NhatKy_ViPham!F:F, B28, NhatKy_ViPham!C:C, "T19")</f>
        <v>100</v>
      </c>
      <c r="AK28" s="6">
        <f>100 + SUMIFS(NhatKy_ViPham!J:J, NhatKy_ViPham!E:E, "12_Van_B", NhatKy_ViPham!F:F, B28, NhatKy_ViPham!C:C, "T20") - SUMIFS(NhatKy_ViPham!K:K, NhatKy_ViPham!E:E, "12_Van_B", NhatKy_ViPham!F:F, B28, NhatKy_ViPham!C:C, "T20")</f>
        <v>100</v>
      </c>
      <c r="AL28" s="6">
        <f>100 + SUMIFS(NhatKy_ViPham!J:J, NhatKy_ViPham!E:E, "12_Van_B", NhatKy_ViPham!F:F, B28, NhatKy_ViPham!C:C, "T21") - SUMIFS(NhatKy_ViPham!K:K, NhatKy_ViPham!E:E, "12_Van_B", NhatKy_ViPham!F:F, B28, NhatKy_ViPham!C:C, "T21")</f>
        <v>100</v>
      </c>
      <c r="AM28" s="6">
        <f>100 + SUMIFS(NhatKy_ViPham!J:J, NhatKy_ViPham!E:E, "12_Van_B", NhatKy_ViPham!F:F, B28, NhatKy_ViPham!C:C, "T22") - SUMIFS(NhatKy_ViPham!K:K, NhatKy_ViPham!E:E, "12_Van_B", NhatKy_ViPham!F:F, B28, NhatKy_ViPham!C:C, "T22")</f>
        <v>100</v>
      </c>
      <c r="AN28" s="6">
        <f>100 + SUMIFS(NhatKy_ViPham!J:J, NhatKy_ViPham!E:E, "12_Van_B", NhatKy_ViPham!F:F, B28, NhatKy_ViPham!C:C, "T23") - SUMIFS(NhatKy_ViPham!K:K, NhatKy_ViPham!E:E, "12_Van_B", NhatKy_ViPham!F:F, B28, NhatKy_ViPham!C:C, "T23")</f>
        <v>100</v>
      </c>
      <c r="AO28" s="6">
        <f>100 + SUMIFS(NhatKy_ViPham!J:J, NhatKy_ViPham!E:E, "12_Van_B", NhatKy_ViPham!F:F, B28, NhatKy_ViPham!C:C, "T24") - SUMIFS(NhatKy_ViPham!K:K, NhatKy_ViPham!E:E, "12_Van_B", NhatKy_ViPham!F:F, B28, NhatKy_ViPham!C:C, "T24")</f>
        <v>100</v>
      </c>
      <c r="AP28" s="6">
        <f>100 + SUMIFS(NhatKy_ViPham!J:J, NhatKy_ViPham!E:E, "12_Van_B", NhatKy_ViPham!F:F, B28, NhatKy_ViPham!C:C, "T25") - SUMIFS(NhatKy_ViPham!K:K, NhatKy_ViPham!E:E, "12_Van_B", NhatKy_ViPham!F:F, B28, NhatKy_ViPham!C:C, "T25")</f>
        <v>100</v>
      </c>
      <c r="AQ28" s="6">
        <f>100 + SUMIFS(NhatKy_ViPham!J:J, NhatKy_ViPham!E:E, "12_Van_B", NhatKy_ViPham!F:F, B28, NhatKy_ViPham!C:C, "T26") - SUMIFS(NhatKy_ViPham!K:K, NhatKy_ViPham!E:E, "12_Van_B", NhatKy_ViPham!F:F, B28, NhatKy_ViPham!C:C, "T26")</f>
        <v>100</v>
      </c>
      <c r="AR28" s="6">
        <f>100 + SUMIFS(NhatKy_ViPham!J:J, NhatKy_ViPham!E:E, "12_Van_B", NhatKy_ViPham!F:F, B28, NhatKy_ViPham!C:C, "T27") - SUMIFS(NhatKy_ViPham!K:K, NhatKy_ViPham!E:E, "12_Van_B", NhatKy_ViPham!F:F, B28, NhatKy_ViPham!C:C, "T27")</f>
        <v>100</v>
      </c>
      <c r="AS28" s="6">
        <f>100 + SUMIFS(NhatKy_ViPham!J:J, NhatKy_ViPham!E:E, "12_Van_B", NhatKy_ViPham!F:F, B28, NhatKy_ViPham!C:C, "T28") - SUMIFS(NhatKy_ViPham!K:K, NhatKy_ViPham!E:E, "12_Van_B", NhatKy_ViPham!F:F, B28, NhatKy_ViPham!C:C, "T28")</f>
        <v>100</v>
      </c>
      <c r="AT28" s="6">
        <f>100 + SUMIFS(NhatKy_ViPham!J:J, NhatKy_ViPham!E:E, "12_Van_B", NhatKy_ViPham!F:F, B28, NhatKy_ViPham!C:C, "T29") - SUMIFS(NhatKy_ViPham!K:K, NhatKy_ViPham!E:E, "12_Van_B", NhatKy_ViPham!F:F, B28, NhatKy_ViPham!C:C, "T29")</f>
        <v>100</v>
      </c>
      <c r="AU28" s="6">
        <f>100 + SUMIFS(NhatKy_ViPham!J:J, NhatKy_ViPham!E:E, "12_Van_B", NhatKy_ViPham!F:F, B28, NhatKy_ViPham!C:C, "T30") - SUMIFS(NhatKy_ViPham!K:K, NhatKy_ViPham!E:E, "12_Van_B", NhatKy_ViPham!F:F, B28, NhatKy_ViPham!C:C, "T30")</f>
        <v>100</v>
      </c>
      <c r="AV28" s="6">
        <f>100 + SUMIFS(NhatKy_ViPham!J:J, NhatKy_ViPham!E:E, "12_Van_B", NhatKy_ViPham!F:F, B28, NhatKy_ViPham!C:C, "T31") - SUMIFS(NhatKy_ViPham!K:K, NhatKy_ViPham!E:E, "12_Van_B", NhatKy_ViPham!F:F, B28, NhatKy_ViPham!C:C, "T31")</f>
        <v>100</v>
      </c>
      <c r="AW28" s="6">
        <f>100 + SUMIFS(NhatKy_ViPham!J:J, NhatKy_ViPham!E:E, "12_Van_B", NhatKy_ViPham!F:F, B28, NhatKy_ViPham!C:C, "T32") - SUMIFS(NhatKy_ViPham!K:K, NhatKy_ViPham!E:E, "12_Van_B", NhatKy_ViPham!F:F, B28, NhatKy_ViPham!C:C, "T32")</f>
        <v>100</v>
      </c>
      <c r="AX28" s="6">
        <f>100 + SUMIFS(NhatKy_ViPham!J:J, NhatKy_ViPham!E:E, "12_Van_B", NhatKy_ViPham!F:F, B28, NhatKy_ViPham!C:C, "T33") - SUMIFS(NhatKy_ViPham!K:K, NhatKy_ViPham!E:E, "12_Van_B", NhatKy_ViPham!F:F, B28, NhatKy_ViPham!C:C, "T33")</f>
        <v>100</v>
      </c>
      <c r="AY28" s="6">
        <f>100 + SUMIFS(NhatKy_ViPham!J:J, NhatKy_ViPham!E:E, "12_Van_B", NhatKy_ViPham!F:F, B28, NhatKy_ViPham!C:C, "T34") - SUMIFS(NhatKy_ViPham!K:K, NhatKy_ViPham!E:E, "12_Van_B", NhatKy_ViPham!F:F, B28, NhatKy_ViPham!C:C, "T34")</f>
        <v>100</v>
      </c>
      <c r="AZ28" s="6">
        <f>100 + SUMIFS(NhatKy_ViPham!J:J, NhatKy_ViPham!E:E, "12_Van_B", NhatKy_ViPham!F:F, B28, NhatKy_ViPham!C:C, "T35") - SUMIFS(NhatKy_ViPham!K:K, NhatKy_ViPham!E:E, "12_Van_B", NhatKy_ViPham!F:F, B28, NhatKy_ViPham!C:C, "T35")</f>
        <v>100</v>
      </c>
      <c r="BA28" s="12">
        <f t="shared" si="0"/>
        <v>100</v>
      </c>
      <c r="BB28" s="11" t="s">
        <v>430</v>
      </c>
      <c r="BC28" s="16" t="str">
        <f t="shared" si="1"/>
        <v>Tốt</v>
      </c>
      <c r="BD28" s="15" t="str">
        <f t="shared" si="2"/>
        <v>🟢 BÌNH THƯỜNG</v>
      </c>
    </row>
    <row r="29" spans="1:56" x14ac:dyDescent="0.25">
      <c r="A29" s="4">
        <v>21</v>
      </c>
      <c r="B29" s="10" t="s">
        <v>2780</v>
      </c>
      <c r="C29" s="4" t="s">
        <v>2360</v>
      </c>
      <c r="D29" s="4" t="s">
        <v>429</v>
      </c>
      <c r="E29" s="11" t="s">
        <v>430</v>
      </c>
      <c r="F29" s="7">
        <f>SUMIFS(NhatKy_ViPham!K:K, NhatKy_ViPham!E:E, "12_Van_B", NhatKy_ViPham!F:F, B29, NhatKy_ViPham!H:H, "L01")</f>
        <v>0</v>
      </c>
      <c r="G29" s="7">
        <f>SUMIFS(NhatKy_ViPham!K:K, NhatKy_ViPham!E:E, "12_Van_B", NhatKy_ViPham!F:F, B29, NhatKy_ViPham!H:H, "L02")</f>
        <v>0</v>
      </c>
      <c r="H29" s="7">
        <f>SUMIFS(NhatKy_ViPham!K:K, NhatKy_ViPham!E:E, "12_Van_B", NhatKy_ViPham!F:F, B29, NhatKy_ViPham!H:H, "L03")</f>
        <v>0</v>
      </c>
      <c r="I29" s="7">
        <f>SUMIFS(NhatKy_ViPham!K:K, NhatKy_ViPham!E:E, "12_Van_B", NhatKy_ViPham!F:F, B29, NhatKy_ViPham!H:H, "L04")</f>
        <v>0</v>
      </c>
      <c r="J29" s="7">
        <f>SUMIFS(NhatKy_ViPham!K:K, NhatKy_ViPham!E:E, "12_Van_B", NhatKy_ViPham!F:F, B29, NhatKy_ViPham!H:H, "L05")</f>
        <v>0</v>
      </c>
      <c r="K29" s="7">
        <f>SUMIFS(NhatKy_ViPham!K:K, NhatKy_ViPham!E:E, "12_Van_B", NhatKy_ViPham!F:F, B29, NhatKy_ViPham!H:H, "L06")</f>
        <v>0</v>
      </c>
      <c r="L29" s="7">
        <f>SUMIFS(NhatKy_ViPham!K:K, NhatKy_ViPham!E:E, "12_Van_B", NhatKy_ViPham!F:F, B29, NhatKy_ViPham!H:H, "L07")</f>
        <v>0</v>
      </c>
      <c r="M29" s="7">
        <f>SUMIFS(NhatKy_ViPham!K:K, NhatKy_ViPham!E:E, "12_Van_B", NhatKy_ViPham!F:F, B29, NhatKy_ViPham!H:H, "L08")</f>
        <v>0</v>
      </c>
      <c r="N29" s="7">
        <f>SUMIFS(NhatKy_ViPham!K:K, NhatKy_ViPham!E:E, "12_Van_B", NhatKy_ViPham!F:F, B29, NhatKy_ViPham!H:H, "L09")</f>
        <v>0</v>
      </c>
      <c r="O29" s="7">
        <f>SUMIFS(NhatKy_ViPham!K:K, NhatKy_ViPham!E:E, "12_Van_B", NhatKy_ViPham!F:F, B29, NhatKy_ViPham!H:H, "L10")</f>
        <v>0</v>
      </c>
      <c r="P29" s="12">
        <f>SUMIFS(NhatKy_ViPham!J:J, NhatKy_ViPham!E:E, "12_Van_B", NhatKy_ViPham!F:F, B29)</f>
        <v>0</v>
      </c>
      <c r="Q29" s="13">
        <f>SUMIFS(NhatKy_ViPham!K:K, NhatKy_ViPham!E:E, "12_Van_B", NhatKy_ViPham!F:F, B29)</f>
        <v>0</v>
      </c>
      <c r="R29" s="7">
        <f>100 + SUMIFS(NhatKy_ViPham!J:J, NhatKy_ViPham!E:E, "12_Van_B", NhatKy_ViPham!F:F, B29, NhatKy_ViPham!C:C, "T1") - SUMIFS(NhatKy_ViPham!K:K, NhatKy_ViPham!E:E, "12_Van_B", NhatKy_ViPham!F:F, B29, NhatKy_ViPham!C:C, "T1")</f>
        <v>100</v>
      </c>
      <c r="S29" s="7">
        <f>100 + SUMIFS(NhatKy_ViPham!J:J, NhatKy_ViPham!E:E, "12_Van_B", NhatKy_ViPham!F:F, B29, NhatKy_ViPham!C:C, "T2") - SUMIFS(NhatKy_ViPham!K:K, NhatKy_ViPham!E:E, "12_Van_B", NhatKy_ViPham!F:F, B29, NhatKy_ViPham!C:C, "T2")</f>
        <v>100</v>
      </c>
      <c r="T29" s="7">
        <f>100 + SUMIFS(NhatKy_ViPham!J:J, NhatKy_ViPham!E:E, "12_Van_B", NhatKy_ViPham!F:F, B29, NhatKy_ViPham!C:C, "T3") - SUMIFS(NhatKy_ViPham!K:K, NhatKy_ViPham!E:E, "12_Van_B", NhatKy_ViPham!F:F, B29, NhatKy_ViPham!C:C, "T3")</f>
        <v>100</v>
      </c>
      <c r="U29" s="7">
        <f>100 + SUMIFS(NhatKy_ViPham!J:J, NhatKy_ViPham!E:E, "12_Van_B", NhatKy_ViPham!F:F, B29, NhatKy_ViPham!C:C, "T4") - SUMIFS(NhatKy_ViPham!K:K, NhatKy_ViPham!E:E, "12_Van_B", NhatKy_ViPham!F:F, B29, NhatKy_ViPham!C:C, "T4")</f>
        <v>100</v>
      </c>
      <c r="V29" s="7">
        <f>100 + SUMIFS(NhatKy_ViPham!J:J, NhatKy_ViPham!E:E, "12_Van_B", NhatKy_ViPham!F:F, B29, NhatKy_ViPham!C:C, "T5") - SUMIFS(NhatKy_ViPham!K:K, NhatKy_ViPham!E:E, "12_Van_B", NhatKy_ViPham!F:F, B29, NhatKy_ViPham!C:C, "T5")</f>
        <v>100</v>
      </c>
      <c r="W29" s="7">
        <f>100 + SUMIFS(NhatKy_ViPham!J:J, NhatKy_ViPham!E:E, "12_Van_B", NhatKy_ViPham!F:F, B29, NhatKy_ViPham!C:C, "T6") - SUMIFS(NhatKy_ViPham!K:K, NhatKy_ViPham!E:E, "12_Van_B", NhatKy_ViPham!F:F, B29, NhatKy_ViPham!C:C, "T6")</f>
        <v>100</v>
      </c>
      <c r="X29" s="7">
        <f>100 + SUMIFS(NhatKy_ViPham!J:J, NhatKy_ViPham!E:E, "12_Van_B", NhatKy_ViPham!F:F, B29, NhatKy_ViPham!C:C, "T7") - SUMIFS(NhatKy_ViPham!K:K, NhatKy_ViPham!E:E, "12_Van_B", NhatKy_ViPham!F:F, B29, NhatKy_ViPham!C:C, "T7")</f>
        <v>100</v>
      </c>
      <c r="Y29" s="7">
        <f>100 + SUMIFS(NhatKy_ViPham!J:J, NhatKy_ViPham!E:E, "12_Van_B", NhatKy_ViPham!F:F, B29, NhatKy_ViPham!C:C, "T8") - SUMIFS(NhatKy_ViPham!K:K, NhatKy_ViPham!E:E, "12_Van_B", NhatKy_ViPham!F:F, B29, NhatKy_ViPham!C:C, "T8")</f>
        <v>100</v>
      </c>
      <c r="Z29" s="7">
        <f>100 + SUMIFS(NhatKy_ViPham!J:J, NhatKy_ViPham!E:E, "12_Van_B", NhatKy_ViPham!F:F, B29, NhatKy_ViPham!C:C, "T9") - SUMIFS(NhatKy_ViPham!K:K, NhatKy_ViPham!E:E, "12_Van_B", NhatKy_ViPham!F:F, B29, NhatKy_ViPham!C:C, "T9")</f>
        <v>100</v>
      </c>
      <c r="AA29" s="7">
        <f>100 + SUMIFS(NhatKy_ViPham!J:J, NhatKy_ViPham!E:E, "12_Van_B", NhatKy_ViPham!F:F, B29, NhatKy_ViPham!C:C, "T10") - SUMIFS(NhatKy_ViPham!K:K, NhatKy_ViPham!E:E, "12_Van_B", NhatKy_ViPham!F:F, B29, NhatKy_ViPham!C:C, "T10")</f>
        <v>100</v>
      </c>
      <c r="AB29" s="7">
        <f>100 + SUMIFS(NhatKy_ViPham!J:J, NhatKy_ViPham!E:E, "12_Van_B", NhatKy_ViPham!F:F, B29, NhatKy_ViPham!C:C, "T11") - SUMIFS(NhatKy_ViPham!K:K, NhatKy_ViPham!E:E, "12_Van_B", NhatKy_ViPham!F:F, B29, NhatKy_ViPham!C:C, "T11")</f>
        <v>100</v>
      </c>
      <c r="AC29" s="7">
        <f>100 + SUMIFS(NhatKy_ViPham!J:J, NhatKy_ViPham!E:E, "12_Van_B", NhatKy_ViPham!F:F, B29, NhatKy_ViPham!C:C, "T12") - SUMIFS(NhatKy_ViPham!K:K, NhatKy_ViPham!E:E, "12_Van_B", NhatKy_ViPham!F:F, B29, NhatKy_ViPham!C:C, "T12")</f>
        <v>100</v>
      </c>
      <c r="AD29" s="7">
        <f>100 + SUMIFS(NhatKy_ViPham!J:J, NhatKy_ViPham!E:E, "12_Van_B", NhatKy_ViPham!F:F, B29, NhatKy_ViPham!C:C, "T13") - SUMIFS(NhatKy_ViPham!K:K, NhatKy_ViPham!E:E, "12_Van_B", NhatKy_ViPham!F:F, B29, NhatKy_ViPham!C:C, "T13")</f>
        <v>100</v>
      </c>
      <c r="AE29" s="7">
        <f>100 + SUMIFS(NhatKy_ViPham!J:J, NhatKy_ViPham!E:E, "12_Van_B", NhatKy_ViPham!F:F, B29, NhatKy_ViPham!C:C, "T14") - SUMIFS(NhatKy_ViPham!K:K, NhatKy_ViPham!E:E, "12_Van_B", NhatKy_ViPham!F:F, B29, NhatKy_ViPham!C:C, "T14")</f>
        <v>100</v>
      </c>
      <c r="AF29" s="7">
        <f>100 + SUMIFS(NhatKy_ViPham!J:J, NhatKy_ViPham!E:E, "12_Van_B", NhatKy_ViPham!F:F, B29, NhatKy_ViPham!C:C, "T15") - SUMIFS(NhatKy_ViPham!K:K, NhatKy_ViPham!E:E, "12_Van_B", NhatKy_ViPham!F:F, B29, NhatKy_ViPham!C:C, "T15")</f>
        <v>100</v>
      </c>
      <c r="AG29" s="7">
        <f>100 + SUMIFS(NhatKy_ViPham!J:J, NhatKy_ViPham!E:E, "12_Van_B", NhatKy_ViPham!F:F, B29, NhatKy_ViPham!C:C, "T16") - SUMIFS(NhatKy_ViPham!K:K, NhatKy_ViPham!E:E, "12_Van_B", NhatKy_ViPham!F:F, B29, NhatKy_ViPham!C:C, "T16")</f>
        <v>100</v>
      </c>
      <c r="AH29" s="7">
        <f>100 + SUMIFS(NhatKy_ViPham!J:J, NhatKy_ViPham!E:E, "12_Van_B", NhatKy_ViPham!F:F, B29, NhatKy_ViPham!C:C, "T17") - SUMIFS(NhatKy_ViPham!K:K, NhatKy_ViPham!E:E, "12_Van_B", NhatKy_ViPham!F:F, B29, NhatKy_ViPham!C:C, "T17")</f>
        <v>100</v>
      </c>
      <c r="AI29" s="7">
        <f>100 + SUMIFS(NhatKy_ViPham!J:J, NhatKy_ViPham!E:E, "12_Van_B", NhatKy_ViPham!F:F, B29, NhatKy_ViPham!C:C, "T18") - SUMIFS(NhatKy_ViPham!K:K, NhatKy_ViPham!E:E, "12_Van_B", NhatKy_ViPham!F:F, B29, NhatKy_ViPham!C:C, "T18")</f>
        <v>100</v>
      </c>
      <c r="AJ29" s="7">
        <f>100 + SUMIFS(NhatKy_ViPham!J:J, NhatKy_ViPham!E:E, "12_Van_B", NhatKy_ViPham!F:F, B29, NhatKy_ViPham!C:C, "T19") - SUMIFS(NhatKy_ViPham!K:K, NhatKy_ViPham!E:E, "12_Van_B", NhatKy_ViPham!F:F, B29, NhatKy_ViPham!C:C, "T19")</f>
        <v>100</v>
      </c>
      <c r="AK29" s="7">
        <f>100 + SUMIFS(NhatKy_ViPham!J:J, NhatKy_ViPham!E:E, "12_Van_B", NhatKy_ViPham!F:F, B29, NhatKy_ViPham!C:C, "T20") - SUMIFS(NhatKy_ViPham!K:K, NhatKy_ViPham!E:E, "12_Van_B", NhatKy_ViPham!F:F, B29, NhatKy_ViPham!C:C, "T20")</f>
        <v>100</v>
      </c>
      <c r="AL29" s="7">
        <f>100 + SUMIFS(NhatKy_ViPham!J:J, NhatKy_ViPham!E:E, "12_Van_B", NhatKy_ViPham!F:F, B29, NhatKy_ViPham!C:C, "T21") - SUMIFS(NhatKy_ViPham!K:K, NhatKy_ViPham!E:E, "12_Van_B", NhatKy_ViPham!F:F, B29, NhatKy_ViPham!C:C, "T21")</f>
        <v>100</v>
      </c>
      <c r="AM29" s="7">
        <f>100 + SUMIFS(NhatKy_ViPham!J:J, NhatKy_ViPham!E:E, "12_Van_B", NhatKy_ViPham!F:F, B29, NhatKy_ViPham!C:C, "T22") - SUMIFS(NhatKy_ViPham!K:K, NhatKy_ViPham!E:E, "12_Van_B", NhatKy_ViPham!F:F, B29, NhatKy_ViPham!C:C, "T22")</f>
        <v>100</v>
      </c>
      <c r="AN29" s="7">
        <f>100 + SUMIFS(NhatKy_ViPham!J:J, NhatKy_ViPham!E:E, "12_Van_B", NhatKy_ViPham!F:F, B29, NhatKy_ViPham!C:C, "T23") - SUMIFS(NhatKy_ViPham!K:K, NhatKy_ViPham!E:E, "12_Van_B", NhatKy_ViPham!F:F, B29, NhatKy_ViPham!C:C, "T23")</f>
        <v>100</v>
      </c>
      <c r="AO29" s="7">
        <f>100 + SUMIFS(NhatKy_ViPham!J:J, NhatKy_ViPham!E:E, "12_Van_B", NhatKy_ViPham!F:F, B29, NhatKy_ViPham!C:C, "T24") - SUMIFS(NhatKy_ViPham!K:K, NhatKy_ViPham!E:E, "12_Van_B", NhatKy_ViPham!F:F, B29, NhatKy_ViPham!C:C, "T24")</f>
        <v>100</v>
      </c>
      <c r="AP29" s="7">
        <f>100 + SUMIFS(NhatKy_ViPham!J:J, NhatKy_ViPham!E:E, "12_Van_B", NhatKy_ViPham!F:F, B29, NhatKy_ViPham!C:C, "T25") - SUMIFS(NhatKy_ViPham!K:K, NhatKy_ViPham!E:E, "12_Van_B", NhatKy_ViPham!F:F, B29, NhatKy_ViPham!C:C, "T25")</f>
        <v>100</v>
      </c>
      <c r="AQ29" s="7">
        <f>100 + SUMIFS(NhatKy_ViPham!J:J, NhatKy_ViPham!E:E, "12_Van_B", NhatKy_ViPham!F:F, B29, NhatKy_ViPham!C:C, "T26") - SUMIFS(NhatKy_ViPham!K:K, NhatKy_ViPham!E:E, "12_Van_B", NhatKy_ViPham!F:F, B29, NhatKy_ViPham!C:C, "T26")</f>
        <v>100</v>
      </c>
      <c r="AR29" s="7">
        <f>100 + SUMIFS(NhatKy_ViPham!J:J, NhatKy_ViPham!E:E, "12_Van_B", NhatKy_ViPham!F:F, B29, NhatKy_ViPham!C:C, "T27") - SUMIFS(NhatKy_ViPham!K:K, NhatKy_ViPham!E:E, "12_Van_B", NhatKy_ViPham!F:F, B29, NhatKy_ViPham!C:C, "T27")</f>
        <v>100</v>
      </c>
      <c r="AS29" s="7">
        <f>100 + SUMIFS(NhatKy_ViPham!J:J, NhatKy_ViPham!E:E, "12_Van_B", NhatKy_ViPham!F:F, B29, NhatKy_ViPham!C:C, "T28") - SUMIFS(NhatKy_ViPham!K:K, NhatKy_ViPham!E:E, "12_Van_B", NhatKy_ViPham!F:F, B29, NhatKy_ViPham!C:C, "T28")</f>
        <v>100</v>
      </c>
      <c r="AT29" s="7">
        <f>100 + SUMIFS(NhatKy_ViPham!J:J, NhatKy_ViPham!E:E, "12_Van_B", NhatKy_ViPham!F:F, B29, NhatKy_ViPham!C:C, "T29") - SUMIFS(NhatKy_ViPham!K:K, NhatKy_ViPham!E:E, "12_Van_B", NhatKy_ViPham!F:F, B29, NhatKy_ViPham!C:C, "T29")</f>
        <v>100</v>
      </c>
      <c r="AU29" s="7">
        <f>100 + SUMIFS(NhatKy_ViPham!J:J, NhatKy_ViPham!E:E, "12_Van_B", NhatKy_ViPham!F:F, B29, NhatKy_ViPham!C:C, "T30") - SUMIFS(NhatKy_ViPham!K:K, NhatKy_ViPham!E:E, "12_Van_B", NhatKy_ViPham!F:F, B29, NhatKy_ViPham!C:C, "T30")</f>
        <v>100</v>
      </c>
      <c r="AV29" s="7">
        <f>100 + SUMIFS(NhatKy_ViPham!J:J, NhatKy_ViPham!E:E, "12_Van_B", NhatKy_ViPham!F:F, B29, NhatKy_ViPham!C:C, "T31") - SUMIFS(NhatKy_ViPham!K:K, NhatKy_ViPham!E:E, "12_Van_B", NhatKy_ViPham!F:F, B29, NhatKy_ViPham!C:C, "T31")</f>
        <v>100</v>
      </c>
      <c r="AW29" s="7">
        <f>100 + SUMIFS(NhatKy_ViPham!J:J, NhatKy_ViPham!E:E, "12_Van_B", NhatKy_ViPham!F:F, B29, NhatKy_ViPham!C:C, "T32") - SUMIFS(NhatKy_ViPham!K:K, NhatKy_ViPham!E:E, "12_Van_B", NhatKy_ViPham!F:F, B29, NhatKy_ViPham!C:C, "T32")</f>
        <v>100</v>
      </c>
      <c r="AX29" s="7">
        <f>100 + SUMIFS(NhatKy_ViPham!J:J, NhatKy_ViPham!E:E, "12_Van_B", NhatKy_ViPham!F:F, B29, NhatKy_ViPham!C:C, "T33") - SUMIFS(NhatKy_ViPham!K:K, NhatKy_ViPham!E:E, "12_Van_B", NhatKy_ViPham!F:F, B29, NhatKy_ViPham!C:C, "T33")</f>
        <v>100</v>
      </c>
      <c r="AY29" s="7">
        <f>100 + SUMIFS(NhatKy_ViPham!J:J, NhatKy_ViPham!E:E, "12_Van_B", NhatKy_ViPham!F:F, B29, NhatKy_ViPham!C:C, "T34") - SUMIFS(NhatKy_ViPham!K:K, NhatKy_ViPham!E:E, "12_Van_B", NhatKy_ViPham!F:F, B29, NhatKy_ViPham!C:C, "T34")</f>
        <v>100</v>
      </c>
      <c r="AZ29" s="7">
        <f>100 + SUMIFS(NhatKy_ViPham!J:J, NhatKy_ViPham!E:E, "12_Van_B", NhatKy_ViPham!F:F, B29, NhatKy_ViPham!C:C, "T35") - SUMIFS(NhatKy_ViPham!K:K, NhatKy_ViPham!E:E, "12_Van_B", NhatKy_ViPham!F:F, B29, NhatKy_ViPham!C:C, "T35")</f>
        <v>100</v>
      </c>
      <c r="BA29" s="12">
        <f t="shared" si="0"/>
        <v>100</v>
      </c>
      <c r="BB29" s="11" t="s">
        <v>430</v>
      </c>
      <c r="BC29" s="14" t="str">
        <f t="shared" si="1"/>
        <v>Tốt</v>
      </c>
      <c r="BD29" s="10" t="str">
        <f t="shared" si="2"/>
        <v>🟢 BÌNH THƯỜNG</v>
      </c>
    </row>
    <row r="30" spans="1:56" x14ac:dyDescent="0.25">
      <c r="A30" s="5">
        <v>22</v>
      </c>
      <c r="B30" s="15" t="s">
        <v>2781</v>
      </c>
      <c r="C30" s="5" t="s">
        <v>2782</v>
      </c>
      <c r="D30" s="5" t="s">
        <v>429</v>
      </c>
      <c r="E30" s="11" t="s">
        <v>430</v>
      </c>
      <c r="F30" s="6">
        <f>SUMIFS(NhatKy_ViPham!K:K, NhatKy_ViPham!E:E, "12_Van_B", NhatKy_ViPham!F:F, B30, NhatKy_ViPham!H:H, "L01")</f>
        <v>0</v>
      </c>
      <c r="G30" s="6">
        <f>SUMIFS(NhatKy_ViPham!K:K, NhatKy_ViPham!E:E, "12_Van_B", NhatKy_ViPham!F:F, B30, NhatKy_ViPham!H:H, "L02")</f>
        <v>0</v>
      </c>
      <c r="H30" s="6">
        <f>SUMIFS(NhatKy_ViPham!K:K, NhatKy_ViPham!E:E, "12_Van_B", NhatKy_ViPham!F:F, B30, NhatKy_ViPham!H:H, "L03")</f>
        <v>0</v>
      </c>
      <c r="I30" s="6">
        <f>SUMIFS(NhatKy_ViPham!K:K, NhatKy_ViPham!E:E, "12_Van_B", NhatKy_ViPham!F:F, B30, NhatKy_ViPham!H:H, "L04")</f>
        <v>0</v>
      </c>
      <c r="J30" s="6">
        <f>SUMIFS(NhatKy_ViPham!K:K, NhatKy_ViPham!E:E, "12_Van_B", NhatKy_ViPham!F:F, B30, NhatKy_ViPham!H:H, "L05")</f>
        <v>0</v>
      </c>
      <c r="K30" s="6">
        <f>SUMIFS(NhatKy_ViPham!K:K, NhatKy_ViPham!E:E, "12_Van_B", NhatKy_ViPham!F:F, B30, NhatKy_ViPham!H:H, "L06")</f>
        <v>0</v>
      </c>
      <c r="L30" s="6">
        <f>SUMIFS(NhatKy_ViPham!K:K, NhatKy_ViPham!E:E, "12_Van_B", NhatKy_ViPham!F:F, B30, NhatKy_ViPham!H:H, "L07")</f>
        <v>0</v>
      </c>
      <c r="M30" s="6">
        <f>SUMIFS(NhatKy_ViPham!K:K, NhatKy_ViPham!E:E, "12_Van_B", NhatKy_ViPham!F:F, B30, NhatKy_ViPham!H:H, "L08")</f>
        <v>0</v>
      </c>
      <c r="N30" s="6">
        <f>SUMIFS(NhatKy_ViPham!K:K, NhatKy_ViPham!E:E, "12_Van_B", NhatKy_ViPham!F:F, B30, NhatKy_ViPham!H:H, "L09")</f>
        <v>0</v>
      </c>
      <c r="O30" s="6">
        <f>SUMIFS(NhatKy_ViPham!K:K, NhatKy_ViPham!E:E, "12_Van_B", NhatKy_ViPham!F:F, B30, NhatKy_ViPham!H:H, "L10")</f>
        <v>0</v>
      </c>
      <c r="P30" s="12">
        <f>SUMIFS(NhatKy_ViPham!J:J, NhatKy_ViPham!E:E, "12_Van_B", NhatKy_ViPham!F:F, B30)</f>
        <v>0</v>
      </c>
      <c r="Q30" s="13">
        <f>SUMIFS(NhatKy_ViPham!K:K, NhatKy_ViPham!E:E, "12_Van_B", NhatKy_ViPham!F:F, B30)</f>
        <v>0</v>
      </c>
      <c r="R30" s="6">
        <f>100 + SUMIFS(NhatKy_ViPham!J:J, NhatKy_ViPham!E:E, "12_Van_B", NhatKy_ViPham!F:F, B30, NhatKy_ViPham!C:C, "T1") - SUMIFS(NhatKy_ViPham!K:K, NhatKy_ViPham!E:E, "12_Van_B", NhatKy_ViPham!F:F, B30, NhatKy_ViPham!C:C, "T1")</f>
        <v>100</v>
      </c>
      <c r="S30" s="6">
        <f>100 + SUMIFS(NhatKy_ViPham!J:J, NhatKy_ViPham!E:E, "12_Van_B", NhatKy_ViPham!F:F, B30, NhatKy_ViPham!C:C, "T2") - SUMIFS(NhatKy_ViPham!K:K, NhatKy_ViPham!E:E, "12_Van_B", NhatKy_ViPham!F:F, B30, NhatKy_ViPham!C:C, "T2")</f>
        <v>100</v>
      </c>
      <c r="T30" s="6">
        <f>100 + SUMIFS(NhatKy_ViPham!J:J, NhatKy_ViPham!E:E, "12_Van_B", NhatKy_ViPham!F:F, B30, NhatKy_ViPham!C:C, "T3") - SUMIFS(NhatKy_ViPham!K:K, NhatKy_ViPham!E:E, "12_Van_B", NhatKy_ViPham!F:F, B30, NhatKy_ViPham!C:C, "T3")</f>
        <v>100</v>
      </c>
      <c r="U30" s="6">
        <f>100 + SUMIFS(NhatKy_ViPham!J:J, NhatKy_ViPham!E:E, "12_Van_B", NhatKy_ViPham!F:F, B30, NhatKy_ViPham!C:C, "T4") - SUMIFS(NhatKy_ViPham!K:K, NhatKy_ViPham!E:E, "12_Van_B", NhatKy_ViPham!F:F, B30, NhatKy_ViPham!C:C, "T4")</f>
        <v>100</v>
      </c>
      <c r="V30" s="6">
        <f>100 + SUMIFS(NhatKy_ViPham!J:J, NhatKy_ViPham!E:E, "12_Van_B", NhatKy_ViPham!F:F, B30, NhatKy_ViPham!C:C, "T5") - SUMIFS(NhatKy_ViPham!K:K, NhatKy_ViPham!E:E, "12_Van_B", NhatKy_ViPham!F:F, B30, NhatKy_ViPham!C:C, "T5")</f>
        <v>100</v>
      </c>
      <c r="W30" s="6">
        <f>100 + SUMIFS(NhatKy_ViPham!J:J, NhatKy_ViPham!E:E, "12_Van_B", NhatKy_ViPham!F:F, B30, NhatKy_ViPham!C:C, "T6") - SUMIFS(NhatKy_ViPham!K:K, NhatKy_ViPham!E:E, "12_Van_B", NhatKy_ViPham!F:F, B30, NhatKy_ViPham!C:C, "T6")</f>
        <v>100</v>
      </c>
      <c r="X30" s="6">
        <f>100 + SUMIFS(NhatKy_ViPham!J:J, NhatKy_ViPham!E:E, "12_Van_B", NhatKy_ViPham!F:F, B30, NhatKy_ViPham!C:C, "T7") - SUMIFS(NhatKy_ViPham!K:K, NhatKy_ViPham!E:E, "12_Van_B", NhatKy_ViPham!F:F, B30, NhatKy_ViPham!C:C, "T7")</f>
        <v>100</v>
      </c>
      <c r="Y30" s="6">
        <f>100 + SUMIFS(NhatKy_ViPham!J:J, NhatKy_ViPham!E:E, "12_Van_B", NhatKy_ViPham!F:F, B30, NhatKy_ViPham!C:C, "T8") - SUMIFS(NhatKy_ViPham!K:K, NhatKy_ViPham!E:E, "12_Van_B", NhatKy_ViPham!F:F, B30, NhatKy_ViPham!C:C, "T8")</f>
        <v>100</v>
      </c>
      <c r="Z30" s="6">
        <f>100 + SUMIFS(NhatKy_ViPham!J:J, NhatKy_ViPham!E:E, "12_Van_B", NhatKy_ViPham!F:F, B30, NhatKy_ViPham!C:C, "T9") - SUMIFS(NhatKy_ViPham!K:K, NhatKy_ViPham!E:E, "12_Van_B", NhatKy_ViPham!F:F, B30, NhatKy_ViPham!C:C, "T9")</f>
        <v>100</v>
      </c>
      <c r="AA30" s="6">
        <f>100 + SUMIFS(NhatKy_ViPham!J:J, NhatKy_ViPham!E:E, "12_Van_B", NhatKy_ViPham!F:F, B30, NhatKy_ViPham!C:C, "T10") - SUMIFS(NhatKy_ViPham!K:K, NhatKy_ViPham!E:E, "12_Van_B", NhatKy_ViPham!F:F, B30, NhatKy_ViPham!C:C, "T10")</f>
        <v>100</v>
      </c>
      <c r="AB30" s="6">
        <f>100 + SUMIFS(NhatKy_ViPham!J:J, NhatKy_ViPham!E:E, "12_Van_B", NhatKy_ViPham!F:F, B30, NhatKy_ViPham!C:C, "T11") - SUMIFS(NhatKy_ViPham!K:K, NhatKy_ViPham!E:E, "12_Van_B", NhatKy_ViPham!F:F, B30, NhatKy_ViPham!C:C, "T11")</f>
        <v>100</v>
      </c>
      <c r="AC30" s="6">
        <f>100 + SUMIFS(NhatKy_ViPham!J:J, NhatKy_ViPham!E:E, "12_Van_B", NhatKy_ViPham!F:F, B30, NhatKy_ViPham!C:C, "T12") - SUMIFS(NhatKy_ViPham!K:K, NhatKy_ViPham!E:E, "12_Van_B", NhatKy_ViPham!F:F, B30, NhatKy_ViPham!C:C, "T12")</f>
        <v>100</v>
      </c>
      <c r="AD30" s="6">
        <f>100 + SUMIFS(NhatKy_ViPham!J:J, NhatKy_ViPham!E:E, "12_Van_B", NhatKy_ViPham!F:F, B30, NhatKy_ViPham!C:C, "T13") - SUMIFS(NhatKy_ViPham!K:K, NhatKy_ViPham!E:E, "12_Van_B", NhatKy_ViPham!F:F, B30, NhatKy_ViPham!C:C, "T13")</f>
        <v>100</v>
      </c>
      <c r="AE30" s="6">
        <f>100 + SUMIFS(NhatKy_ViPham!J:J, NhatKy_ViPham!E:E, "12_Van_B", NhatKy_ViPham!F:F, B30, NhatKy_ViPham!C:C, "T14") - SUMIFS(NhatKy_ViPham!K:K, NhatKy_ViPham!E:E, "12_Van_B", NhatKy_ViPham!F:F, B30, NhatKy_ViPham!C:C, "T14")</f>
        <v>100</v>
      </c>
      <c r="AF30" s="6">
        <f>100 + SUMIFS(NhatKy_ViPham!J:J, NhatKy_ViPham!E:E, "12_Van_B", NhatKy_ViPham!F:F, B30, NhatKy_ViPham!C:C, "T15") - SUMIFS(NhatKy_ViPham!K:K, NhatKy_ViPham!E:E, "12_Van_B", NhatKy_ViPham!F:F, B30, NhatKy_ViPham!C:C, "T15")</f>
        <v>100</v>
      </c>
      <c r="AG30" s="6">
        <f>100 + SUMIFS(NhatKy_ViPham!J:J, NhatKy_ViPham!E:E, "12_Van_B", NhatKy_ViPham!F:F, B30, NhatKy_ViPham!C:C, "T16") - SUMIFS(NhatKy_ViPham!K:K, NhatKy_ViPham!E:E, "12_Van_B", NhatKy_ViPham!F:F, B30, NhatKy_ViPham!C:C, "T16")</f>
        <v>100</v>
      </c>
      <c r="AH30" s="6">
        <f>100 + SUMIFS(NhatKy_ViPham!J:J, NhatKy_ViPham!E:E, "12_Van_B", NhatKy_ViPham!F:F, B30, NhatKy_ViPham!C:C, "T17") - SUMIFS(NhatKy_ViPham!K:K, NhatKy_ViPham!E:E, "12_Van_B", NhatKy_ViPham!F:F, B30, NhatKy_ViPham!C:C, "T17")</f>
        <v>100</v>
      </c>
      <c r="AI30" s="6">
        <f>100 + SUMIFS(NhatKy_ViPham!J:J, NhatKy_ViPham!E:E, "12_Van_B", NhatKy_ViPham!F:F, B30, NhatKy_ViPham!C:C, "T18") - SUMIFS(NhatKy_ViPham!K:K, NhatKy_ViPham!E:E, "12_Van_B", NhatKy_ViPham!F:F, B30, NhatKy_ViPham!C:C, "T18")</f>
        <v>100</v>
      </c>
      <c r="AJ30" s="6">
        <f>100 + SUMIFS(NhatKy_ViPham!J:J, NhatKy_ViPham!E:E, "12_Van_B", NhatKy_ViPham!F:F, B30, NhatKy_ViPham!C:C, "T19") - SUMIFS(NhatKy_ViPham!K:K, NhatKy_ViPham!E:E, "12_Van_B", NhatKy_ViPham!F:F, B30, NhatKy_ViPham!C:C, "T19")</f>
        <v>100</v>
      </c>
      <c r="AK30" s="6">
        <f>100 + SUMIFS(NhatKy_ViPham!J:J, NhatKy_ViPham!E:E, "12_Van_B", NhatKy_ViPham!F:F, B30, NhatKy_ViPham!C:C, "T20") - SUMIFS(NhatKy_ViPham!K:K, NhatKy_ViPham!E:E, "12_Van_B", NhatKy_ViPham!F:F, B30, NhatKy_ViPham!C:C, "T20")</f>
        <v>100</v>
      </c>
      <c r="AL30" s="6">
        <f>100 + SUMIFS(NhatKy_ViPham!J:J, NhatKy_ViPham!E:E, "12_Van_B", NhatKy_ViPham!F:F, B30, NhatKy_ViPham!C:C, "T21") - SUMIFS(NhatKy_ViPham!K:K, NhatKy_ViPham!E:E, "12_Van_B", NhatKy_ViPham!F:F, B30, NhatKy_ViPham!C:C, "T21")</f>
        <v>100</v>
      </c>
      <c r="AM30" s="6">
        <f>100 + SUMIFS(NhatKy_ViPham!J:J, NhatKy_ViPham!E:E, "12_Van_B", NhatKy_ViPham!F:F, B30, NhatKy_ViPham!C:C, "T22") - SUMIFS(NhatKy_ViPham!K:K, NhatKy_ViPham!E:E, "12_Van_B", NhatKy_ViPham!F:F, B30, NhatKy_ViPham!C:C, "T22")</f>
        <v>100</v>
      </c>
      <c r="AN30" s="6">
        <f>100 + SUMIFS(NhatKy_ViPham!J:J, NhatKy_ViPham!E:E, "12_Van_B", NhatKy_ViPham!F:F, B30, NhatKy_ViPham!C:C, "T23") - SUMIFS(NhatKy_ViPham!K:K, NhatKy_ViPham!E:E, "12_Van_B", NhatKy_ViPham!F:F, B30, NhatKy_ViPham!C:C, "T23")</f>
        <v>100</v>
      </c>
      <c r="AO30" s="6">
        <f>100 + SUMIFS(NhatKy_ViPham!J:J, NhatKy_ViPham!E:E, "12_Van_B", NhatKy_ViPham!F:F, B30, NhatKy_ViPham!C:C, "T24") - SUMIFS(NhatKy_ViPham!K:K, NhatKy_ViPham!E:E, "12_Van_B", NhatKy_ViPham!F:F, B30, NhatKy_ViPham!C:C, "T24")</f>
        <v>100</v>
      </c>
      <c r="AP30" s="6">
        <f>100 + SUMIFS(NhatKy_ViPham!J:J, NhatKy_ViPham!E:E, "12_Van_B", NhatKy_ViPham!F:F, B30, NhatKy_ViPham!C:C, "T25") - SUMIFS(NhatKy_ViPham!K:K, NhatKy_ViPham!E:E, "12_Van_B", NhatKy_ViPham!F:F, B30, NhatKy_ViPham!C:C, "T25")</f>
        <v>100</v>
      </c>
      <c r="AQ30" s="6">
        <f>100 + SUMIFS(NhatKy_ViPham!J:J, NhatKy_ViPham!E:E, "12_Van_B", NhatKy_ViPham!F:F, B30, NhatKy_ViPham!C:C, "T26") - SUMIFS(NhatKy_ViPham!K:K, NhatKy_ViPham!E:E, "12_Van_B", NhatKy_ViPham!F:F, B30, NhatKy_ViPham!C:C, "T26")</f>
        <v>100</v>
      </c>
      <c r="AR30" s="6">
        <f>100 + SUMIFS(NhatKy_ViPham!J:J, NhatKy_ViPham!E:E, "12_Van_B", NhatKy_ViPham!F:F, B30, NhatKy_ViPham!C:C, "T27") - SUMIFS(NhatKy_ViPham!K:K, NhatKy_ViPham!E:E, "12_Van_B", NhatKy_ViPham!F:F, B30, NhatKy_ViPham!C:C, "T27")</f>
        <v>100</v>
      </c>
      <c r="AS30" s="6">
        <f>100 + SUMIFS(NhatKy_ViPham!J:J, NhatKy_ViPham!E:E, "12_Van_B", NhatKy_ViPham!F:F, B30, NhatKy_ViPham!C:C, "T28") - SUMIFS(NhatKy_ViPham!K:K, NhatKy_ViPham!E:E, "12_Van_B", NhatKy_ViPham!F:F, B30, NhatKy_ViPham!C:C, "T28")</f>
        <v>100</v>
      </c>
      <c r="AT30" s="6">
        <f>100 + SUMIFS(NhatKy_ViPham!J:J, NhatKy_ViPham!E:E, "12_Van_B", NhatKy_ViPham!F:F, B30, NhatKy_ViPham!C:C, "T29") - SUMIFS(NhatKy_ViPham!K:K, NhatKy_ViPham!E:E, "12_Van_B", NhatKy_ViPham!F:F, B30, NhatKy_ViPham!C:C, "T29")</f>
        <v>100</v>
      </c>
      <c r="AU30" s="6">
        <f>100 + SUMIFS(NhatKy_ViPham!J:J, NhatKy_ViPham!E:E, "12_Van_B", NhatKy_ViPham!F:F, B30, NhatKy_ViPham!C:C, "T30") - SUMIFS(NhatKy_ViPham!K:K, NhatKy_ViPham!E:E, "12_Van_B", NhatKy_ViPham!F:F, B30, NhatKy_ViPham!C:C, "T30")</f>
        <v>100</v>
      </c>
      <c r="AV30" s="6">
        <f>100 + SUMIFS(NhatKy_ViPham!J:J, NhatKy_ViPham!E:E, "12_Van_B", NhatKy_ViPham!F:F, B30, NhatKy_ViPham!C:C, "T31") - SUMIFS(NhatKy_ViPham!K:K, NhatKy_ViPham!E:E, "12_Van_B", NhatKy_ViPham!F:F, B30, NhatKy_ViPham!C:C, "T31")</f>
        <v>100</v>
      </c>
      <c r="AW30" s="6">
        <f>100 + SUMIFS(NhatKy_ViPham!J:J, NhatKy_ViPham!E:E, "12_Van_B", NhatKy_ViPham!F:F, B30, NhatKy_ViPham!C:C, "T32") - SUMIFS(NhatKy_ViPham!K:K, NhatKy_ViPham!E:E, "12_Van_B", NhatKy_ViPham!F:F, B30, NhatKy_ViPham!C:C, "T32")</f>
        <v>100</v>
      </c>
      <c r="AX30" s="6">
        <f>100 + SUMIFS(NhatKy_ViPham!J:J, NhatKy_ViPham!E:E, "12_Van_B", NhatKy_ViPham!F:F, B30, NhatKy_ViPham!C:C, "T33") - SUMIFS(NhatKy_ViPham!K:K, NhatKy_ViPham!E:E, "12_Van_B", NhatKy_ViPham!F:F, B30, NhatKy_ViPham!C:C, "T33")</f>
        <v>100</v>
      </c>
      <c r="AY30" s="6">
        <f>100 + SUMIFS(NhatKy_ViPham!J:J, NhatKy_ViPham!E:E, "12_Van_B", NhatKy_ViPham!F:F, B30, NhatKy_ViPham!C:C, "T34") - SUMIFS(NhatKy_ViPham!K:K, NhatKy_ViPham!E:E, "12_Van_B", NhatKy_ViPham!F:F, B30, NhatKy_ViPham!C:C, "T34")</f>
        <v>100</v>
      </c>
      <c r="AZ30" s="6">
        <f>100 + SUMIFS(NhatKy_ViPham!J:J, NhatKy_ViPham!E:E, "12_Van_B", NhatKy_ViPham!F:F, B30, NhatKy_ViPham!C:C, "T35") - SUMIFS(NhatKy_ViPham!K:K, NhatKy_ViPham!E:E, "12_Van_B", NhatKy_ViPham!F:F, B30, NhatKy_ViPham!C:C, "T35")</f>
        <v>100</v>
      </c>
      <c r="BA30" s="12">
        <f t="shared" si="0"/>
        <v>100</v>
      </c>
      <c r="BB30" s="11" t="s">
        <v>430</v>
      </c>
      <c r="BC30" s="16" t="str">
        <f t="shared" si="1"/>
        <v>Tốt</v>
      </c>
      <c r="BD30" s="15" t="str">
        <f t="shared" si="2"/>
        <v>🟢 BÌNH THƯỜNG</v>
      </c>
    </row>
    <row r="31" spans="1:56" x14ac:dyDescent="0.25">
      <c r="A31" s="4">
        <v>23</v>
      </c>
      <c r="B31" s="10" t="s">
        <v>1724</v>
      </c>
      <c r="C31" s="4" t="s">
        <v>2783</v>
      </c>
      <c r="D31" s="4" t="s">
        <v>429</v>
      </c>
      <c r="E31" s="11" t="s">
        <v>430</v>
      </c>
      <c r="F31" s="7">
        <f>SUMIFS(NhatKy_ViPham!K:K, NhatKy_ViPham!E:E, "12_Van_B", NhatKy_ViPham!F:F, B31, NhatKy_ViPham!H:H, "L01")</f>
        <v>0</v>
      </c>
      <c r="G31" s="7">
        <f>SUMIFS(NhatKy_ViPham!K:K, NhatKy_ViPham!E:E, "12_Van_B", NhatKy_ViPham!F:F, B31, NhatKy_ViPham!H:H, "L02")</f>
        <v>0</v>
      </c>
      <c r="H31" s="7">
        <f>SUMIFS(NhatKy_ViPham!K:K, NhatKy_ViPham!E:E, "12_Van_B", NhatKy_ViPham!F:F, B31, NhatKy_ViPham!H:H, "L03")</f>
        <v>0</v>
      </c>
      <c r="I31" s="7">
        <f>SUMIFS(NhatKy_ViPham!K:K, NhatKy_ViPham!E:E, "12_Van_B", NhatKy_ViPham!F:F, B31, NhatKy_ViPham!H:H, "L04")</f>
        <v>0</v>
      </c>
      <c r="J31" s="7">
        <f>SUMIFS(NhatKy_ViPham!K:K, NhatKy_ViPham!E:E, "12_Van_B", NhatKy_ViPham!F:F, B31, NhatKy_ViPham!H:H, "L05")</f>
        <v>0</v>
      </c>
      <c r="K31" s="7">
        <f>SUMIFS(NhatKy_ViPham!K:K, NhatKy_ViPham!E:E, "12_Van_B", NhatKy_ViPham!F:F, B31, NhatKy_ViPham!H:H, "L06")</f>
        <v>0</v>
      </c>
      <c r="L31" s="7">
        <f>SUMIFS(NhatKy_ViPham!K:K, NhatKy_ViPham!E:E, "12_Van_B", NhatKy_ViPham!F:F, B31, NhatKy_ViPham!H:H, "L07")</f>
        <v>0</v>
      </c>
      <c r="M31" s="7">
        <f>SUMIFS(NhatKy_ViPham!K:K, NhatKy_ViPham!E:E, "12_Van_B", NhatKy_ViPham!F:F, B31, NhatKy_ViPham!H:H, "L08")</f>
        <v>0</v>
      </c>
      <c r="N31" s="7">
        <f>SUMIFS(NhatKy_ViPham!K:K, NhatKy_ViPham!E:E, "12_Van_B", NhatKy_ViPham!F:F, B31, NhatKy_ViPham!H:H, "L09")</f>
        <v>0</v>
      </c>
      <c r="O31" s="7">
        <f>SUMIFS(NhatKy_ViPham!K:K, NhatKy_ViPham!E:E, "12_Van_B", NhatKy_ViPham!F:F, B31, NhatKy_ViPham!H:H, "L10")</f>
        <v>0</v>
      </c>
      <c r="P31" s="12">
        <f>SUMIFS(NhatKy_ViPham!J:J, NhatKy_ViPham!E:E, "12_Van_B", NhatKy_ViPham!F:F, B31)</f>
        <v>0</v>
      </c>
      <c r="Q31" s="13">
        <f>SUMIFS(NhatKy_ViPham!K:K, NhatKy_ViPham!E:E, "12_Van_B", NhatKy_ViPham!F:F, B31)</f>
        <v>0</v>
      </c>
      <c r="R31" s="7">
        <f>100 + SUMIFS(NhatKy_ViPham!J:J, NhatKy_ViPham!E:E, "12_Van_B", NhatKy_ViPham!F:F, B31, NhatKy_ViPham!C:C, "T1") - SUMIFS(NhatKy_ViPham!K:K, NhatKy_ViPham!E:E, "12_Van_B", NhatKy_ViPham!F:F, B31, NhatKy_ViPham!C:C, "T1")</f>
        <v>100</v>
      </c>
      <c r="S31" s="7">
        <f>100 + SUMIFS(NhatKy_ViPham!J:J, NhatKy_ViPham!E:E, "12_Van_B", NhatKy_ViPham!F:F, B31, NhatKy_ViPham!C:C, "T2") - SUMIFS(NhatKy_ViPham!K:K, NhatKy_ViPham!E:E, "12_Van_B", NhatKy_ViPham!F:F, B31, NhatKy_ViPham!C:C, "T2")</f>
        <v>100</v>
      </c>
      <c r="T31" s="7">
        <f>100 + SUMIFS(NhatKy_ViPham!J:J, NhatKy_ViPham!E:E, "12_Van_B", NhatKy_ViPham!F:F, B31, NhatKy_ViPham!C:C, "T3") - SUMIFS(NhatKy_ViPham!K:K, NhatKy_ViPham!E:E, "12_Van_B", NhatKy_ViPham!F:F, B31, NhatKy_ViPham!C:C, "T3")</f>
        <v>100</v>
      </c>
      <c r="U31" s="7">
        <f>100 + SUMIFS(NhatKy_ViPham!J:J, NhatKy_ViPham!E:E, "12_Van_B", NhatKy_ViPham!F:F, B31, NhatKy_ViPham!C:C, "T4") - SUMIFS(NhatKy_ViPham!K:K, NhatKy_ViPham!E:E, "12_Van_B", NhatKy_ViPham!F:F, B31, NhatKy_ViPham!C:C, "T4")</f>
        <v>100</v>
      </c>
      <c r="V31" s="7">
        <f>100 + SUMIFS(NhatKy_ViPham!J:J, NhatKy_ViPham!E:E, "12_Van_B", NhatKy_ViPham!F:F, B31, NhatKy_ViPham!C:C, "T5") - SUMIFS(NhatKy_ViPham!K:K, NhatKy_ViPham!E:E, "12_Van_B", NhatKy_ViPham!F:F, B31, NhatKy_ViPham!C:C, "T5")</f>
        <v>100</v>
      </c>
      <c r="W31" s="7">
        <f>100 + SUMIFS(NhatKy_ViPham!J:J, NhatKy_ViPham!E:E, "12_Van_B", NhatKy_ViPham!F:F, B31, NhatKy_ViPham!C:C, "T6") - SUMIFS(NhatKy_ViPham!K:K, NhatKy_ViPham!E:E, "12_Van_B", NhatKy_ViPham!F:F, B31, NhatKy_ViPham!C:C, "T6")</f>
        <v>100</v>
      </c>
      <c r="X31" s="7">
        <f>100 + SUMIFS(NhatKy_ViPham!J:J, NhatKy_ViPham!E:E, "12_Van_B", NhatKy_ViPham!F:F, B31, NhatKy_ViPham!C:C, "T7") - SUMIFS(NhatKy_ViPham!K:K, NhatKy_ViPham!E:E, "12_Van_B", NhatKy_ViPham!F:F, B31, NhatKy_ViPham!C:C, "T7")</f>
        <v>100</v>
      </c>
      <c r="Y31" s="7">
        <f>100 + SUMIFS(NhatKy_ViPham!J:J, NhatKy_ViPham!E:E, "12_Van_B", NhatKy_ViPham!F:F, B31, NhatKy_ViPham!C:C, "T8") - SUMIFS(NhatKy_ViPham!K:K, NhatKy_ViPham!E:E, "12_Van_B", NhatKy_ViPham!F:F, B31, NhatKy_ViPham!C:C, "T8")</f>
        <v>100</v>
      </c>
      <c r="Z31" s="7">
        <f>100 + SUMIFS(NhatKy_ViPham!J:J, NhatKy_ViPham!E:E, "12_Van_B", NhatKy_ViPham!F:F, B31, NhatKy_ViPham!C:C, "T9") - SUMIFS(NhatKy_ViPham!K:K, NhatKy_ViPham!E:E, "12_Van_B", NhatKy_ViPham!F:F, B31, NhatKy_ViPham!C:C, "T9")</f>
        <v>100</v>
      </c>
      <c r="AA31" s="7">
        <f>100 + SUMIFS(NhatKy_ViPham!J:J, NhatKy_ViPham!E:E, "12_Van_B", NhatKy_ViPham!F:F, B31, NhatKy_ViPham!C:C, "T10") - SUMIFS(NhatKy_ViPham!K:K, NhatKy_ViPham!E:E, "12_Van_B", NhatKy_ViPham!F:F, B31, NhatKy_ViPham!C:C, "T10")</f>
        <v>100</v>
      </c>
      <c r="AB31" s="7">
        <f>100 + SUMIFS(NhatKy_ViPham!J:J, NhatKy_ViPham!E:E, "12_Van_B", NhatKy_ViPham!F:F, B31, NhatKy_ViPham!C:C, "T11") - SUMIFS(NhatKy_ViPham!K:K, NhatKy_ViPham!E:E, "12_Van_B", NhatKy_ViPham!F:F, B31, NhatKy_ViPham!C:C, "T11")</f>
        <v>100</v>
      </c>
      <c r="AC31" s="7">
        <f>100 + SUMIFS(NhatKy_ViPham!J:J, NhatKy_ViPham!E:E, "12_Van_B", NhatKy_ViPham!F:F, B31, NhatKy_ViPham!C:C, "T12") - SUMIFS(NhatKy_ViPham!K:K, NhatKy_ViPham!E:E, "12_Van_B", NhatKy_ViPham!F:F, B31, NhatKy_ViPham!C:C, "T12")</f>
        <v>100</v>
      </c>
      <c r="AD31" s="7">
        <f>100 + SUMIFS(NhatKy_ViPham!J:J, NhatKy_ViPham!E:E, "12_Van_B", NhatKy_ViPham!F:F, B31, NhatKy_ViPham!C:C, "T13") - SUMIFS(NhatKy_ViPham!K:K, NhatKy_ViPham!E:E, "12_Van_B", NhatKy_ViPham!F:F, B31, NhatKy_ViPham!C:C, "T13")</f>
        <v>100</v>
      </c>
      <c r="AE31" s="7">
        <f>100 + SUMIFS(NhatKy_ViPham!J:J, NhatKy_ViPham!E:E, "12_Van_B", NhatKy_ViPham!F:F, B31, NhatKy_ViPham!C:C, "T14") - SUMIFS(NhatKy_ViPham!K:K, NhatKy_ViPham!E:E, "12_Van_B", NhatKy_ViPham!F:F, B31, NhatKy_ViPham!C:C, "T14")</f>
        <v>100</v>
      </c>
      <c r="AF31" s="7">
        <f>100 + SUMIFS(NhatKy_ViPham!J:J, NhatKy_ViPham!E:E, "12_Van_B", NhatKy_ViPham!F:F, B31, NhatKy_ViPham!C:C, "T15") - SUMIFS(NhatKy_ViPham!K:K, NhatKy_ViPham!E:E, "12_Van_B", NhatKy_ViPham!F:F, B31, NhatKy_ViPham!C:C, "T15")</f>
        <v>100</v>
      </c>
      <c r="AG31" s="7">
        <f>100 + SUMIFS(NhatKy_ViPham!J:J, NhatKy_ViPham!E:E, "12_Van_B", NhatKy_ViPham!F:F, B31, NhatKy_ViPham!C:C, "T16") - SUMIFS(NhatKy_ViPham!K:K, NhatKy_ViPham!E:E, "12_Van_B", NhatKy_ViPham!F:F, B31, NhatKy_ViPham!C:C, "T16")</f>
        <v>100</v>
      </c>
      <c r="AH31" s="7">
        <f>100 + SUMIFS(NhatKy_ViPham!J:J, NhatKy_ViPham!E:E, "12_Van_B", NhatKy_ViPham!F:F, B31, NhatKy_ViPham!C:C, "T17") - SUMIFS(NhatKy_ViPham!K:K, NhatKy_ViPham!E:E, "12_Van_B", NhatKy_ViPham!F:F, B31, NhatKy_ViPham!C:C, "T17")</f>
        <v>100</v>
      </c>
      <c r="AI31" s="7">
        <f>100 + SUMIFS(NhatKy_ViPham!J:J, NhatKy_ViPham!E:E, "12_Van_B", NhatKy_ViPham!F:F, B31, NhatKy_ViPham!C:C, "T18") - SUMIFS(NhatKy_ViPham!K:K, NhatKy_ViPham!E:E, "12_Van_B", NhatKy_ViPham!F:F, B31, NhatKy_ViPham!C:C, "T18")</f>
        <v>100</v>
      </c>
      <c r="AJ31" s="7">
        <f>100 + SUMIFS(NhatKy_ViPham!J:J, NhatKy_ViPham!E:E, "12_Van_B", NhatKy_ViPham!F:F, B31, NhatKy_ViPham!C:C, "T19") - SUMIFS(NhatKy_ViPham!K:K, NhatKy_ViPham!E:E, "12_Van_B", NhatKy_ViPham!F:F, B31, NhatKy_ViPham!C:C, "T19")</f>
        <v>100</v>
      </c>
      <c r="AK31" s="7">
        <f>100 + SUMIFS(NhatKy_ViPham!J:J, NhatKy_ViPham!E:E, "12_Van_B", NhatKy_ViPham!F:F, B31, NhatKy_ViPham!C:C, "T20") - SUMIFS(NhatKy_ViPham!K:K, NhatKy_ViPham!E:E, "12_Van_B", NhatKy_ViPham!F:F, B31, NhatKy_ViPham!C:C, "T20")</f>
        <v>100</v>
      </c>
      <c r="AL31" s="7">
        <f>100 + SUMIFS(NhatKy_ViPham!J:J, NhatKy_ViPham!E:E, "12_Van_B", NhatKy_ViPham!F:F, B31, NhatKy_ViPham!C:C, "T21") - SUMIFS(NhatKy_ViPham!K:K, NhatKy_ViPham!E:E, "12_Van_B", NhatKy_ViPham!F:F, B31, NhatKy_ViPham!C:C, "T21")</f>
        <v>100</v>
      </c>
      <c r="AM31" s="7">
        <f>100 + SUMIFS(NhatKy_ViPham!J:J, NhatKy_ViPham!E:E, "12_Van_B", NhatKy_ViPham!F:F, B31, NhatKy_ViPham!C:C, "T22") - SUMIFS(NhatKy_ViPham!K:K, NhatKy_ViPham!E:E, "12_Van_B", NhatKy_ViPham!F:F, B31, NhatKy_ViPham!C:C, "T22")</f>
        <v>100</v>
      </c>
      <c r="AN31" s="7">
        <f>100 + SUMIFS(NhatKy_ViPham!J:J, NhatKy_ViPham!E:E, "12_Van_B", NhatKy_ViPham!F:F, B31, NhatKy_ViPham!C:C, "T23") - SUMIFS(NhatKy_ViPham!K:K, NhatKy_ViPham!E:E, "12_Van_B", NhatKy_ViPham!F:F, B31, NhatKy_ViPham!C:C, "T23")</f>
        <v>100</v>
      </c>
      <c r="AO31" s="7">
        <f>100 + SUMIFS(NhatKy_ViPham!J:J, NhatKy_ViPham!E:E, "12_Van_B", NhatKy_ViPham!F:F, B31, NhatKy_ViPham!C:C, "T24") - SUMIFS(NhatKy_ViPham!K:K, NhatKy_ViPham!E:E, "12_Van_B", NhatKy_ViPham!F:F, B31, NhatKy_ViPham!C:C, "T24")</f>
        <v>100</v>
      </c>
      <c r="AP31" s="7">
        <f>100 + SUMIFS(NhatKy_ViPham!J:J, NhatKy_ViPham!E:E, "12_Van_B", NhatKy_ViPham!F:F, B31, NhatKy_ViPham!C:C, "T25") - SUMIFS(NhatKy_ViPham!K:K, NhatKy_ViPham!E:E, "12_Van_B", NhatKy_ViPham!F:F, B31, NhatKy_ViPham!C:C, "T25")</f>
        <v>100</v>
      </c>
      <c r="AQ31" s="7">
        <f>100 + SUMIFS(NhatKy_ViPham!J:J, NhatKy_ViPham!E:E, "12_Van_B", NhatKy_ViPham!F:F, B31, NhatKy_ViPham!C:C, "T26") - SUMIFS(NhatKy_ViPham!K:K, NhatKy_ViPham!E:E, "12_Van_B", NhatKy_ViPham!F:F, B31, NhatKy_ViPham!C:C, "T26")</f>
        <v>100</v>
      </c>
      <c r="AR31" s="7">
        <f>100 + SUMIFS(NhatKy_ViPham!J:J, NhatKy_ViPham!E:E, "12_Van_B", NhatKy_ViPham!F:F, B31, NhatKy_ViPham!C:C, "T27") - SUMIFS(NhatKy_ViPham!K:K, NhatKy_ViPham!E:E, "12_Van_B", NhatKy_ViPham!F:F, B31, NhatKy_ViPham!C:C, "T27")</f>
        <v>100</v>
      </c>
      <c r="AS31" s="7">
        <f>100 + SUMIFS(NhatKy_ViPham!J:J, NhatKy_ViPham!E:E, "12_Van_B", NhatKy_ViPham!F:F, B31, NhatKy_ViPham!C:C, "T28") - SUMIFS(NhatKy_ViPham!K:K, NhatKy_ViPham!E:E, "12_Van_B", NhatKy_ViPham!F:F, B31, NhatKy_ViPham!C:C, "T28")</f>
        <v>100</v>
      </c>
      <c r="AT31" s="7">
        <f>100 + SUMIFS(NhatKy_ViPham!J:J, NhatKy_ViPham!E:E, "12_Van_B", NhatKy_ViPham!F:F, B31, NhatKy_ViPham!C:C, "T29") - SUMIFS(NhatKy_ViPham!K:K, NhatKy_ViPham!E:E, "12_Van_B", NhatKy_ViPham!F:F, B31, NhatKy_ViPham!C:C, "T29")</f>
        <v>100</v>
      </c>
      <c r="AU31" s="7">
        <f>100 + SUMIFS(NhatKy_ViPham!J:J, NhatKy_ViPham!E:E, "12_Van_B", NhatKy_ViPham!F:F, B31, NhatKy_ViPham!C:C, "T30") - SUMIFS(NhatKy_ViPham!K:K, NhatKy_ViPham!E:E, "12_Van_B", NhatKy_ViPham!F:F, B31, NhatKy_ViPham!C:C, "T30")</f>
        <v>100</v>
      </c>
      <c r="AV31" s="7">
        <f>100 + SUMIFS(NhatKy_ViPham!J:J, NhatKy_ViPham!E:E, "12_Van_B", NhatKy_ViPham!F:F, B31, NhatKy_ViPham!C:C, "T31") - SUMIFS(NhatKy_ViPham!K:K, NhatKy_ViPham!E:E, "12_Van_B", NhatKy_ViPham!F:F, B31, NhatKy_ViPham!C:C, "T31")</f>
        <v>100</v>
      </c>
      <c r="AW31" s="7">
        <f>100 + SUMIFS(NhatKy_ViPham!J:J, NhatKy_ViPham!E:E, "12_Van_B", NhatKy_ViPham!F:F, B31, NhatKy_ViPham!C:C, "T32") - SUMIFS(NhatKy_ViPham!K:K, NhatKy_ViPham!E:E, "12_Van_B", NhatKy_ViPham!F:F, B31, NhatKy_ViPham!C:C, "T32")</f>
        <v>100</v>
      </c>
      <c r="AX31" s="7">
        <f>100 + SUMIFS(NhatKy_ViPham!J:J, NhatKy_ViPham!E:E, "12_Van_B", NhatKy_ViPham!F:F, B31, NhatKy_ViPham!C:C, "T33") - SUMIFS(NhatKy_ViPham!K:K, NhatKy_ViPham!E:E, "12_Van_B", NhatKy_ViPham!F:F, B31, NhatKy_ViPham!C:C, "T33")</f>
        <v>100</v>
      </c>
      <c r="AY31" s="7">
        <f>100 + SUMIFS(NhatKy_ViPham!J:J, NhatKy_ViPham!E:E, "12_Van_B", NhatKy_ViPham!F:F, B31, NhatKy_ViPham!C:C, "T34") - SUMIFS(NhatKy_ViPham!K:K, NhatKy_ViPham!E:E, "12_Van_B", NhatKy_ViPham!F:F, B31, NhatKy_ViPham!C:C, "T34")</f>
        <v>100</v>
      </c>
      <c r="AZ31" s="7">
        <f>100 + SUMIFS(NhatKy_ViPham!J:J, NhatKy_ViPham!E:E, "12_Van_B", NhatKy_ViPham!F:F, B31, NhatKy_ViPham!C:C, "T35") - SUMIFS(NhatKy_ViPham!K:K, NhatKy_ViPham!E:E, "12_Van_B", NhatKy_ViPham!F:F, B31, NhatKy_ViPham!C:C, "T35")</f>
        <v>100</v>
      </c>
      <c r="BA31" s="12">
        <f t="shared" si="0"/>
        <v>100</v>
      </c>
      <c r="BB31" s="11" t="s">
        <v>430</v>
      </c>
      <c r="BC31" s="14" t="str">
        <f t="shared" si="1"/>
        <v>Tốt</v>
      </c>
      <c r="BD31" s="10" t="str">
        <f t="shared" si="2"/>
        <v>🟢 BÌNH THƯỜNG</v>
      </c>
    </row>
    <row r="32" spans="1:56" x14ac:dyDescent="0.25">
      <c r="A32" s="5">
        <v>24</v>
      </c>
      <c r="B32" s="15" t="s">
        <v>2784</v>
      </c>
      <c r="C32" s="5" t="s">
        <v>2698</v>
      </c>
      <c r="D32" s="5" t="s">
        <v>429</v>
      </c>
      <c r="E32" s="11" t="s">
        <v>430</v>
      </c>
      <c r="F32" s="6">
        <f>SUMIFS(NhatKy_ViPham!K:K, NhatKy_ViPham!E:E, "12_Van_B", NhatKy_ViPham!F:F, B32, NhatKy_ViPham!H:H, "L01")</f>
        <v>0</v>
      </c>
      <c r="G32" s="6">
        <f>SUMIFS(NhatKy_ViPham!K:K, NhatKy_ViPham!E:E, "12_Van_B", NhatKy_ViPham!F:F, B32, NhatKy_ViPham!H:H, "L02")</f>
        <v>0</v>
      </c>
      <c r="H32" s="6">
        <f>SUMIFS(NhatKy_ViPham!K:K, NhatKy_ViPham!E:E, "12_Van_B", NhatKy_ViPham!F:F, B32, NhatKy_ViPham!H:H, "L03")</f>
        <v>0</v>
      </c>
      <c r="I32" s="6">
        <f>SUMIFS(NhatKy_ViPham!K:K, NhatKy_ViPham!E:E, "12_Van_B", NhatKy_ViPham!F:F, B32, NhatKy_ViPham!H:H, "L04")</f>
        <v>0</v>
      </c>
      <c r="J32" s="6">
        <f>SUMIFS(NhatKy_ViPham!K:K, NhatKy_ViPham!E:E, "12_Van_B", NhatKy_ViPham!F:F, B32, NhatKy_ViPham!H:H, "L05")</f>
        <v>0</v>
      </c>
      <c r="K32" s="6">
        <f>SUMIFS(NhatKy_ViPham!K:K, NhatKy_ViPham!E:E, "12_Van_B", NhatKy_ViPham!F:F, B32, NhatKy_ViPham!H:H, "L06")</f>
        <v>0</v>
      </c>
      <c r="L32" s="6">
        <f>SUMIFS(NhatKy_ViPham!K:K, NhatKy_ViPham!E:E, "12_Van_B", NhatKy_ViPham!F:F, B32, NhatKy_ViPham!H:H, "L07")</f>
        <v>0</v>
      </c>
      <c r="M32" s="6">
        <f>SUMIFS(NhatKy_ViPham!K:K, NhatKy_ViPham!E:E, "12_Van_B", NhatKy_ViPham!F:F, B32, NhatKy_ViPham!H:H, "L08")</f>
        <v>0</v>
      </c>
      <c r="N32" s="6">
        <f>SUMIFS(NhatKy_ViPham!K:K, NhatKy_ViPham!E:E, "12_Van_B", NhatKy_ViPham!F:F, B32, NhatKy_ViPham!H:H, "L09")</f>
        <v>0</v>
      </c>
      <c r="O32" s="6">
        <f>SUMIFS(NhatKy_ViPham!K:K, NhatKy_ViPham!E:E, "12_Van_B", NhatKy_ViPham!F:F, B32, NhatKy_ViPham!H:H, "L10")</f>
        <v>0</v>
      </c>
      <c r="P32" s="12">
        <f>SUMIFS(NhatKy_ViPham!J:J, NhatKy_ViPham!E:E, "12_Van_B", NhatKy_ViPham!F:F, B32)</f>
        <v>0</v>
      </c>
      <c r="Q32" s="13">
        <f>SUMIFS(NhatKy_ViPham!K:K, NhatKy_ViPham!E:E, "12_Van_B", NhatKy_ViPham!F:F, B32)</f>
        <v>0</v>
      </c>
      <c r="R32" s="6">
        <f>100 + SUMIFS(NhatKy_ViPham!J:J, NhatKy_ViPham!E:E, "12_Van_B", NhatKy_ViPham!F:F, B32, NhatKy_ViPham!C:C, "T1") - SUMIFS(NhatKy_ViPham!K:K, NhatKy_ViPham!E:E, "12_Van_B", NhatKy_ViPham!F:F, B32, NhatKy_ViPham!C:C, "T1")</f>
        <v>100</v>
      </c>
      <c r="S32" s="6">
        <f>100 + SUMIFS(NhatKy_ViPham!J:J, NhatKy_ViPham!E:E, "12_Van_B", NhatKy_ViPham!F:F, B32, NhatKy_ViPham!C:C, "T2") - SUMIFS(NhatKy_ViPham!K:K, NhatKy_ViPham!E:E, "12_Van_B", NhatKy_ViPham!F:F, B32, NhatKy_ViPham!C:C, "T2")</f>
        <v>100</v>
      </c>
      <c r="T32" s="6">
        <f>100 + SUMIFS(NhatKy_ViPham!J:J, NhatKy_ViPham!E:E, "12_Van_B", NhatKy_ViPham!F:F, B32, NhatKy_ViPham!C:C, "T3") - SUMIFS(NhatKy_ViPham!K:K, NhatKy_ViPham!E:E, "12_Van_B", NhatKy_ViPham!F:F, B32, NhatKy_ViPham!C:C, "T3")</f>
        <v>100</v>
      </c>
      <c r="U32" s="6">
        <f>100 + SUMIFS(NhatKy_ViPham!J:J, NhatKy_ViPham!E:E, "12_Van_B", NhatKy_ViPham!F:F, B32, NhatKy_ViPham!C:C, "T4") - SUMIFS(NhatKy_ViPham!K:K, NhatKy_ViPham!E:E, "12_Van_B", NhatKy_ViPham!F:F, B32, NhatKy_ViPham!C:C, "T4")</f>
        <v>100</v>
      </c>
      <c r="V32" s="6">
        <f>100 + SUMIFS(NhatKy_ViPham!J:J, NhatKy_ViPham!E:E, "12_Van_B", NhatKy_ViPham!F:F, B32, NhatKy_ViPham!C:C, "T5") - SUMIFS(NhatKy_ViPham!K:K, NhatKy_ViPham!E:E, "12_Van_B", NhatKy_ViPham!F:F, B32, NhatKy_ViPham!C:C, "T5")</f>
        <v>100</v>
      </c>
      <c r="W32" s="6">
        <f>100 + SUMIFS(NhatKy_ViPham!J:J, NhatKy_ViPham!E:E, "12_Van_B", NhatKy_ViPham!F:F, B32, NhatKy_ViPham!C:C, "T6") - SUMIFS(NhatKy_ViPham!K:K, NhatKy_ViPham!E:E, "12_Van_B", NhatKy_ViPham!F:F, B32, NhatKy_ViPham!C:C, "T6")</f>
        <v>100</v>
      </c>
      <c r="X32" s="6">
        <f>100 + SUMIFS(NhatKy_ViPham!J:J, NhatKy_ViPham!E:E, "12_Van_B", NhatKy_ViPham!F:F, B32, NhatKy_ViPham!C:C, "T7") - SUMIFS(NhatKy_ViPham!K:K, NhatKy_ViPham!E:E, "12_Van_B", NhatKy_ViPham!F:F, B32, NhatKy_ViPham!C:C, "T7")</f>
        <v>100</v>
      </c>
      <c r="Y32" s="6">
        <f>100 + SUMIFS(NhatKy_ViPham!J:J, NhatKy_ViPham!E:E, "12_Van_B", NhatKy_ViPham!F:F, B32, NhatKy_ViPham!C:C, "T8") - SUMIFS(NhatKy_ViPham!K:K, NhatKy_ViPham!E:E, "12_Van_B", NhatKy_ViPham!F:F, B32, NhatKy_ViPham!C:C, "T8")</f>
        <v>100</v>
      </c>
      <c r="Z32" s="6">
        <f>100 + SUMIFS(NhatKy_ViPham!J:J, NhatKy_ViPham!E:E, "12_Van_B", NhatKy_ViPham!F:F, B32, NhatKy_ViPham!C:C, "T9") - SUMIFS(NhatKy_ViPham!K:K, NhatKy_ViPham!E:E, "12_Van_B", NhatKy_ViPham!F:F, B32, NhatKy_ViPham!C:C, "T9")</f>
        <v>100</v>
      </c>
      <c r="AA32" s="6">
        <f>100 + SUMIFS(NhatKy_ViPham!J:J, NhatKy_ViPham!E:E, "12_Van_B", NhatKy_ViPham!F:F, B32, NhatKy_ViPham!C:C, "T10") - SUMIFS(NhatKy_ViPham!K:K, NhatKy_ViPham!E:E, "12_Van_B", NhatKy_ViPham!F:F, B32, NhatKy_ViPham!C:C, "T10")</f>
        <v>100</v>
      </c>
      <c r="AB32" s="6">
        <f>100 + SUMIFS(NhatKy_ViPham!J:J, NhatKy_ViPham!E:E, "12_Van_B", NhatKy_ViPham!F:F, B32, NhatKy_ViPham!C:C, "T11") - SUMIFS(NhatKy_ViPham!K:K, NhatKy_ViPham!E:E, "12_Van_B", NhatKy_ViPham!F:F, B32, NhatKy_ViPham!C:C, "T11")</f>
        <v>100</v>
      </c>
      <c r="AC32" s="6">
        <f>100 + SUMIFS(NhatKy_ViPham!J:J, NhatKy_ViPham!E:E, "12_Van_B", NhatKy_ViPham!F:F, B32, NhatKy_ViPham!C:C, "T12") - SUMIFS(NhatKy_ViPham!K:K, NhatKy_ViPham!E:E, "12_Van_B", NhatKy_ViPham!F:F, B32, NhatKy_ViPham!C:C, "T12")</f>
        <v>100</v>
      </c>
      <c r="AD32" s="6">
        <f>100 + SUMIFS(NhatKy_ViPham!J:J, NhatKy_ViPham!E:E, "12_Van_B", NhatKy_ViPham!F:F, B32, NhatKy_ViPham!C:C, "T13") - SUMIFS(NhatKy_ViPham!K:K, NhatKy_ViPham!E:E, "12_Van_B", NhatKy_ViPham!F:F, B32, NhatKy_ViPham!C:C, "T13")</f>
        <v>100</v>
      </c>
      <c r="AE32" s="6">
        <f>100 + SUMIFS(NhatKy_ViPham!J:J, NhatKy_ViPham!E:E, "12_Van_B", NhatKy_ViPham!F:F, B32, NhatKy_ViPham!C:C, "T14") - SUMIFS(NhatKy_ViPham!K:K, NhatKy_ViPham!E:E, "12_Van_B", NhatKy_ViPham!F:F, B32, NhatKy_ViPham!C:C, "T14")</f>
        <v>100</v>
      </c>
      <c r="AF32" s="6">
        <f>100 + SUMIFS(NhatKy_ViPham!J:J, NhatKy_ViPham!E:E, "12_Van_B", NhatKy_ViPham!F:F, B32, NhatKy_ViPham!C:C, "T15") - SUMIFS(NhatKy_ViPham!K:K, NhatKy_ViPham!E:E, "12_Van_B", NhatKy_ViPham!F:F, B32, NhatKy_ViPham!C:C, "T15")</f>
        <v>100</v>
      </c>
      <c r="AG32" s="6">
        <f>100 + SUMIFS(NhatKy_ViPham!J:J, NhatKy_ViPham!E:E, "12_Van_B", NhatKy_ViPham!F:F, B32, NhatKy_ViPham!C:C, "T16") - SUMIFS(NhatKy_ViPham!K:K, NhatKy_ViPham!E:E, "12_Van_B", NhatKy_ViPham!F:F, B32, NhatKy_ViPham!C:C, "T16")</f>
        <v>100</v>
      </c>
      <c r="AH32" s="6">
        <f>100 + SUMIFS(NhatKy_ViPham!J:J, NhatKy_ViPham!E:E, "12_Van_B", NhatKy_ViPham!F:F, B32, NhatKy_ViPham!C:C, "T17") - SUMIFS(NhatKy_ViPham!K:K, NhatKy_ViPham!E:E, "12_Van_B", NhatKy_ViPham!F:F, B32, NhatKy_ViPham!C:C, "T17")</f>
        <v>100</v>
      </c>
      <c r="AI32" s="6">
        <f>100 + SUMIFS(NhatKy_ViPham!J:J, NhatKy_ViPham!E:E, "12_Van_B", NhatKy_ViPham!F:F, B32, NhatKy_ViPham!C:C, "T18") - SUMIFS(NhatKy_ViPham!K:K, NhatKy_ViPham!E:E, "12_Van_B", NhatKy_ViPham!F:F, B32, NhatKy_ViPham!C:C, "T18")</f>
        <v>100</v>
      </c>
      <c r="AJ32" s="6">
        <f>100 + SUMIFS(NhatKy_ViPham!J:J, NhatKy_ViPham!E:E, "12_Van_B", NhatKy_ViPham!F:F, B32, NhatKy_ViPham!C:C, "T19") - SUMIFS(NhatKy_ViPham!K:K, NhatKy_ViPham!E:E, "12_Van_B", NhatKy_ViPham!F:F, B32, NhatKy_ViPham!C:C, "T19")</f>
        <v>100</v>
      </c>
      <c r="AK32" s="6">
        <f>100 + SUMIFS(NhatKy_ViPham!J:J, NhatKy_ViPham!E:E, "12_Van_B", NhatKy_ViPham!F:F, B32, NhatKy_ViPham!C:C, "T20") - SUMIFS(NhatKy_ViPham!K:K, NhatKy_ViPham!E:E, "12_Van_B", NhatKy_ViPham!F:F, B32, NhatKy_ViPham!C:C, "T20")</f>
        <v>100</v>
      </c>
      <c r="AL32" s="6">
        <f>100 + SUMIFS(NhatKy_ViPham!J:J, NhatKy_ViPham!E:E, "12_Van_B", NhatKy_ViPham!F:F, B32, NhatKy_ViPham!C:C, "T21") - SUMIFS(NhatKy_ViPham!K:K, NhatKy_ViPham!E:E, "12_Van_B", NhatKy_ViPham!F:F, B32, NhatKy_ViPham!C:C, "T21")</f>
        <v>100</v>
      </c>
      <c r="AM32" s="6">
        <f>100 + SUMIFS(NhatKy_ViPham!J:J, NhatKy_ViPham!E:E, "12_Van_B", NhatKy_ViPham!F:F, B32, NhatKy_ViPham!C:C, "T22") - SUMIFS(NhatKy_ViPham!K:K, NhatKy_ViPham!E:E, "12_Van_B", NhatKy_ViPham!F:F, B32, NhatKy_ViPham!C:C, "T22")</f>
        <v>100</v>
      </c>
      <c r="AN32" s="6">
        <f>100 + SUMIFS(NhatKy_ViPham!J:J, NhatKy_ViPham!E:E, "12_Van_B", NhatKy_ViPham!F:F, B32, NhatKy_ViPham!C:C, "T23") - SUMIFS(NhatKy_ViPham!K:K, NhatKy_ViPham!E:E, "12_Van_B", NhatKy_ViPham!F:F, B32, NhatKy_ViPham!C:C, "T23")</f>
        <v>100</v>
      </c>
      <c r="AO32" s="6">
        <f>100 + SUMIFS(NhatKy_ViPham!J:J, NhatKy_ViPham!E:E, "12_Van_B", NhatKy_ViPham!F:F, B32, NhatKy_ViPham!C:C, "T24") - SUMIFS(NhatKy_ViPham!K:K, NhatKy_ViPham!E:E, "12_Van_B", NhatKy_ViPham!F:F, B32, NhatKy_ViPham!C:C, "T24")</f>
        <v>100</v>
      </c>
      <c r="AP32" s="6">
        <f>100 + SUMIFS(NhatKy_ViPham!J:J, NhatKy_ViPham!E:E, "12_Van_B", NhatKy_ViPham!F:F, B32, NhatKy_ViPham!C:C, "T25") - SUMIFS(NhatKy_ViPham!K:K, NhatKy_ViPham!E:E, "12_Van_B", NhatKy_ViPham!F:F, B32, NhatKy_ViPham!C:C, "T25")</f>
        <v>100</v>
      </c>
      <c r="AQ32" s="6">
        <f>100 + SUMIFS(NhatKy_ViPham!J:J, NhatKy_ViPham!E:E, "12_Van_B", NhatKy_ViPham!F:F, B32, NhatKy_ViPham!C:C, "T26") - SUMIFS(NhatKy_ViPham!K:K, NhatKy_ViPham!E:E, "12_Van_B", NhatKy_ViPham!F:F, B32, NhatKy_ViPham!C:C, "T26")</f>
        <v>100</v>
      </c>
      <c r="AR32" s="6">
        <f>100 + SUMIFS(NhatKy_ViPham!J:J, NhatKy_ViPham!E:E, "12_Van_B", NhatKy_ViPham!F:F, B32, NhatKy_ViPham!C:C, "T27") - SUMIFS(NhatKy_ViPham!K:K, NhatKy_ViPham!E:E, "12_Van_B", NhatKy_ViPham!F:F, B32, NhatKy_ViPham!C:C, "T27")</f>
        <v>100</v>
      </c>
      <c r="AS32" s="6">
        <f>100 + SUMIFS(NhatKy_ViPham!J:J, NhatKy_ViPham!E:E, "12_Van_B", NhatKy_ViPham!F:F, B32, NhatKy_ViPham!C:C, "T28") - SUMIFS(NhatKy_ViPham!K:K, NhatKy_ViPham!E:E, "12_Van_B", NhatKy_ViPham!F:F, B32, NhatKy_ViPham!C:C, "T28")</f>
        <v>100</v>
      </c>
      <c r="AT32" s="6">
        <f>100 + SUMIFS(NhatKy_ViPham!J:J, NhatKy_ViPham!E:E, "12_Van_B", NhatKy_ViPham!F:F, B32, NhatKy_ViPham!C:C, "T29") - SUMIFS(NhatKy_ViPham!K:K, NhatKy_ViPham!E:E, "12_Van_B", NhatKy_ViPham!F:F, B32, NhatKy_ViPham!C:C, "T29")</f>
        <v>100</v>
      </c>
      <c r="AU32" s="6">
        <f>100 + SUMIFS(NhatKy_ViPham!J:J, NhatKy_ViPham!E:E, "12_Van_B", NhatKy_ViPham!F:F, B32, NhatKy_ViPham!C:C, "T30") - SUMIFS(NhatKy_ViPham!K:K, NhatKy_ViPham!E:E, "12_Van_B", NhatKy_ViPham!F:F, B32, NhatKy_ViPham!C:C, "T30")</f>
        <v>100</v>
      </c>
      <c r="AV32" s="6">
        <f>100 + SUMIFS(NhatKy_ViPham!J:J, NhatKy_ViPham!E:E, "12_Van_B", NhatKy_ViPham!F:F, B32, NhatKy_ViPham!C:C, "T31") - SUMIFS(NhatKy_ViPham!K:K, NhatKy_ViPham!E:E, "12_Van_B", NhatKy_ViPham!F:F, B32, NhatKy_ViPham!C:C, "T31")</f>
        <v>100</v>
      </c>
      <c r="AW32" s="6">
        <f>100 + SUMIFS(NhatKy_ViPham!J:J, NhatKy_ViPham!E:E, "12_Van_B", NhatKy_ViPham!F:F, B32, NhatKy_ViPham!C:C, "T32") - SUMIFS(NhatKy_ViPham!K:K, NhatKy_ViPham!E:E, "12_Van_B", NhatKy_ViPham!F:F, B32, NhatKy_ViPham!C:C, "T32")</f>
        <v>100</v>
      </c>
      <c r="AX32" s="6">
        <f>100 + SUMIFS(NhatKy_ViPham!J:J, NhatKy_ViPham!E:E, "12_Van_B", NhatKy_ViPham!F:F, B32, NhatKy_ViPham!C:C, "T33") - SUMIFS(NhatKy_ViPham!K:K, NhatKy_ViPham!E:E, "12_Van_B", NhatKy_ViPham!F:F, B32, NhatKy_ViPham!C:C, "T33")</f>
        <v>100</v>
      </c>
      <c r="AY32" s="6">
        <f>100 + SUMIFS(NhatKy_ViPham!J:J, NhatKy_ViPham!E:E, "12_Van_B", NhatKy_ViPham!F:F, B32, NhatKy_ViPham!C:C, "T34") - SUMIFS(NhatKy_ViPham!K:K, NhatKy_ViPham!E:E, "12_Van_B", NhatKy_ViPham!F:F, B32, NhatKy_ViPham!C:C, "T34")</f>
        <v>100</v>
      </c>
      <c r="AZ32" s="6">
        <f>100 + SUMIFS(NhatKy_ViPham!J:J, NhatKy_ViPham!E:E, "12_Van_B", NhatKy_ViPham!F:F, B32, NhatKy_ViPham!C:C, "T35") - SUMIFS(NhatKy_ViPham!K:K, NhatKy_ViPham!E:E, "12_Van_B", NhatKy_ViPham!F:F, B32, NhatKy_ViPham!C:C, "T35")</f>
        <v>100</v>
      </c>
      <c r="BA32" s="12">
        <f t="shared" si="0"/>
        <v>100</v>
      </c>
      <c r="BB32" s="11" t="s">
        <v>430</v>
      </c>
      <c r="BC32" s="16" t="str">
        <f t="shared" si="1"/>
        <v>Tốt</v>
      </c>
      <c r="BD32" s="15" t="str">
        <f t="shared" si="2"/>
        <v>🟢 BÌNH THƯỜNG</v>
      </c>
    </row>
    <row r="33" spans="1:56" x14ac:dyDescent="0.25">
      <c r="A33" s="4">
        <v>25</v>
      </c>
      <c r="B33" s="10" t="s">
        <v>2785</v>
      </c>
      <c r="C33" s="4" t="s">
        <v>2676</v>
      </c>
      <c r="D33" s="4" t="s">
        <v>429</v>
      </c>
      <c r="E33" s="11" t="s">
        <v>430</v>
      </c>
      <c r="F33" s="7">
        <f>SUMIFS(NhatKy_ViPham!K:K, NhatKy_ViPham!E:E, "12_Van_B", NhatKy_ViPham!F:F, B33, NhatKy_ViPham!H:H, "L01")</f>
        <v>0</v>
      </c>
      <c r="G33" s="7">
        <f>SUMIFS(NhatKy_ViPham!K:K, NhatKy_ViPham!E:E, "12_Van_B", NhatKy_ViPham!F:F, B33, NhatKy_ViPham!H:H, "L02")</f>
        <v>0</v>
      </c>
      <c r="H33" s="7">
        <f>SUMIFS(NhatKy_ViPham!K:K, NhatKy_ViPham!E:E, "12_Van_B", NhatKy_ViPham!F:F, B33, NhatKy_ViPham!H:H, "L03")</f>
        <v>0</v>
      </c>
      <c r="I33" s="7">
        <f>SUMIFS(NhatKy_ViPham!K:K, NhatKy_ViPham!E:E, "12_Van_B", NhatKy_ViPham!F:F, B33, NhatKy_ViPham!H:H, "L04")</f>
        <v>0</v>
      </c>
      <c r="J33" s="7">
        <f>SUMIFS(NhatKy_ViPham!K:K, NhatKy_ViPham!E:E, "12_Van_B", NhatKy_ViPham!F:F, B33, NhatKy_ViPham!H:H, "L05")</f>
        <v>0</v>
      </c>
      <c r="K33" s="7">
        <f>SUMIFS(NhatKy_ViPham!K:K, NhatKy_ViPham!E:E, "12_Van_B", NhatKy_ViPham!F:F, B33, NhatKy_ViPham!H:H, "L06")</f>
        <v>0</v>
      </c>
      <c r="L33" s="7">
        <f>SUMIFS(NhatKy_ViPham!K:K, NhatKy_ViPham!E:E, "12_Van_B", NhatKy_ViPham!F:F, B33, NhatKy_ViPham!H:H, "L07")</f>
        <v>0</v>
      </c>
      <c r="M33" s="7">
        <f>SUMIFS(NhatKy_ViPham!K:K, NhatKy_ViPham!E:E, "12_Van_B", NhatKy_ViPham!F:F, B33, NhatKy_ViPham!H:H, "L08")</f>
        <v>0</v>
      </c>
      <c r="N33" s="7">
        <f>SUMIFS(NhatKy_ViPham!K:K, NhatKy_ViPham!E:E, "12_Van_B", NhatKy_ViPham!F:F, B33, NhatKy_ViPham!H:H, "L09")</f>
        <v>0</v>
      </c>
      <c r="O33" s="7">
        <f>SUMIFS(NhatKy_ViPham!K:K, NhatKy_ViPham!E:E, "12_Van_B", NhatKy_ViPham!F:F, B33, NhatKy_ViPham!H:H, "L10")</f>
        <v>0</v>
      </c>
      <c r="P33" s="12">
        <f>SUMIFS(NhatKy_ViPham!J:J, NhatKy_ViPham!E:E, "12_Van_B", NhatKy_ViPham!F:F, B33)</f>
        <v>0</v>
      </c>
      <c r="Q33" s="13">
        <f>SUMIFS(NhatKy_ViPham!K:K, NhatKy_ViPham!E:E, "12_Van_B", NhatKy_ViPham!F:F, B33)</f>
        <v>0</v>
      </c>
      <c r="R33" s="7">
        <f>100 + SUMIFS(NhatKy_ViPham!J:J, NhatKy_ViPham!E:E, "12_Van_B", NhatKy_ViPham!F:F, B33, NhatKy_ViPham!C:C, "T1") - SUMIFS(NhatKy_ViPham!K:K, NhatKy_ViPham!E:E, "12_Van_B", NhatKy_ViPham!F:F, B33, NhatKy_ViPham!C:C, "T1")</f>
        <v>100</v>
      </c>
      <c r="S33" s="7">
        <f>100 + SUMIFS(NhatKy_ViPham!J:J, NhatKy_ViPham!E:E, "12_Van_B", NhatKy_ViPham!F:F, B33, NhatKy_ViPham!C:C, "T2") - SUMIFS(NhatKy_ViPham!K:K, NhatKy_ViPham!E:E, "12_Van_B", NhatKy_ViPham!F:F, B33, NhatKy_ViPham!C:C, "T2")</f>
        <v>100</v>
      </c>
      <c r="T33" s="7">
        <f>100 + SUMIFS(NhatKy_ViPham!J:J, NhatKy_ViPham!E:E, "12_Van_B", NhatKy_ViPham!F:F, B33, NhatKy_ViPham!C:C, "T3") - SUMIFS(NhatKy_ViPham!K:K, NhatKy_ViPham!E:E, "12_Van_B", NhatKy_ViPham!F:F, B33, NhatKy_ViPham!C:C, "T3")</f>
        <v>100</v>
      </c>
      <c r="U33" s="7">
        <f>100 + SUMIFS(NhatKy_ViPham!J:J, NhatKy_ViPham!E:E, "12_Van_B", NhatKy_ViPham!F:F, B33, NhatKy_ViPham!C:C, "T4") - SUMIFS(NhatKy_ViPham!K:K, NhatKy_ViPham!E:E, "12_Van_B", NhatKy_ViPham!F:F, B33, NhatKy_ViPham!C:C, "T4")</f>
        <v>100</v>
      </c>
      <c r="V33" s="7">
        <f>100 + SUMIFS(NhatKy_ViPham!J:J, NhatKy_ViPham!E:E, "12_Van_B", NhatKy_ViPham!F:F, B33, NhatKy_ViPham!C:C, "T5") - SUMIFS(NhatKy_ViPham!K:K, NhatKy_ViPham!E:E, "12_Van_B", NhatKy_ViPham!F:F, B33, NhatKy_ViPham!C:C, "T5")</f>
        <v>100</v>
      </c>
      <c r="W33" s="7">
        <f>100 + SUMIFS(NhatKy_ViPham!J:J, NhatKy_ViPham!E:E, "12_Van_B", NhatKy_ViPham!F:F, B33, NhatKy_ViPham!C:C, "T6") - SUMIFS(NhatKy_ViPham!K:K, NhatKy_ViPham!E:E, "12_Van_B", NhatKy_ViPham!F:F, B33, NhatKy_ViPham!C:C, "T6")</f>
        <v>100</v>
      </c>
      <c r="X33" s="7">
        <f>100 + SUMIFS(NhatKy_ViPham!J:J, NhatKy_ViPham!E:E, "12_Van_B", NhatKy_ViPham!F:F, B33, NhatKy_ViPham!C:C, "T7") - SUMIFS(NhatKy_ViPham!K:K, NhatKy_ViPham!E:E, "12_Van_B", NhatKy_ViPham!F:F, B33, NhatKy_ViPham!C:C, "T7")</f>
        <v>100</v>
      </c>
      <c r="Y33" s="7">
        <f>100 + SUMIFS(NhatKy_ViPham!J:J, NhatKy_ViPham!E:E, "12_Van_B", NhatKy_ViPham!F:F, B33, NhatKy_ViPham!C:C, "T8") - SUMIFS(NhatKy_ViPham!K:K, NhatKy_ViPham!E:E, "12_Van_B", NhatKy_ViPham!F:F, B33, NhatKy_ViPham!C:C, "T8")</f>
        <v>100</v>
      </c>
      <c r="Z33" s="7">
        <f>100 + SUMIFS(NhatKy_ViPham!J:J, NhatKy_ViPham!E:E, "12_Van_B", NhatKy_ViPham!F:F, B33, NhatKy_ViPham!C:C, "T9") - SUMIFS(NhatKy_ViPham!K:K, NhatKy_ViPham!E:E, "12_Van_B", NhatKy_ViPham!F:F, B33, NhatKy_ViPham!C:C, "T9")</f>
        <v>100</v>
      </c>
      <c r="AA33" s="7">
        <f>100 + SUMIFS(NhatKy_ViPham!J:J, NhatKy_ViPham!E:E, "12_Van_B", NhatKy_ViPham!F:F, B33, NhatKy_ViPham!C:C, "T10") - SUMIFS(NhatKy_ViPham!K:K, NhatKy_ViPham!E:E, "12_Van_B", NhatKy_ViPham!F:F, B33, NhatKy_ViPham!C:C, "T10")</f>
        <v>100</v>
      </c>
      <c r="AB33" s="7">
        <f>100 + SUMIFS(NhatKy_ViPham!J:J, NhatKy_ViPham!E:E, "12_Van_B", NhatKy_ViPham!F:F, B33, NhatKy_ViPham!C:C, "T11") - SUMIFS(NhatKy_ViPham!K:K, NhatKy_ViPham!E:E, "12_Van_B", NhatKy_ViPham!F:F, B33, NhatKy_ViPham!C:C, "T11")</f>
        <v>100</v>
      </c>
      <c r="AC33" s="7">
        <f>100 + SUMIFS(NhatKy_ViPham!J:J, NhatKy_ViPham!E:E, "12_Van_B", NhatKy_ViPham!F:F, B33, NhatKy_ViPham!C:C, "T12") - SUMIFS(NhatKy_ViPham!K:K, NhatKy_ViPham!E:E, "12_Van_B", NhatKy_ViPham!F:F, B33, NhatKy_ViPham!C:C, "T12")</f>
        <v>100</v>
      </c>
      <c r="AD33" s="7">
        <f>100 + SUMIFS(NhatKy_ViPham!J:J, NhatKy_ViPham!E:E, "12_Van_B", NhatKy_ViPham!F:F, B33, NhatKy_ViPham!C:C, "T13") - SUMIFS(NhatKy_ViPham!K:K, NhatKy_ViPham!E:E, "12_Van_B", NhatKy_ViPham!F:F, B33, NhatKy_ViPham!C:C, "T13")</f>
        <v>100</v>
      </c>
      <c r="AE33" s="7">
        <f>100 + SUMIFS(NhatKy_ViPham!J:J, NhatKy_ViPham!E:E, "12_Van_B", NhatKy_ViPham!F:F, B33, NhatKy_ViPham!C:C, "T14") - SUMIFS(NhatKy_ViPham!K:K, NhatKy_ViPham!E:E, "12_Van_B", NhatKy_ViPham!F:F, B33, NhatKy_ViPham!C:C, "T14")</f>
        <v>100</v>
      </c>
      <c r="AF33" s="7">
        <f>100 + SUMIFS(NhatKy_ViPham!J:J, NhatKy_ViPham!E:E, "12_Van_B", NhatKy_ViPham!F:F, B33, NhatKy_ViPham!C:C, "T15") - SUMIFS(NhatKy_ViPham!K:K, NhatKy_ViPham!E:E, "12_Van_B", NhatKy_ViPham!F:F, B33, NhatKy_ViPham!C:C, "T15")</f>
        <v>100</v>
      </c>
      <c r="AG33" s="7">
        <f>100 + SUMIFS(NhatKy_ViPham!J:J, NhatKy_ViPham!E:E, "12_Van_B", NhatKy_ViPham!F:F, B33, NhatKy_ViPham!C:C, "T16") - SUMIFS(NhatKy_ViPham!K:K, NhatKy_ViPham!E:E, "12_Van_B", NhatKy_ViPham!F:F, B33, NhatKy_ViPham!C:C, "T16")</f>
        <v>100</v>
      </c>
      <c r="AH33" s="7">
        <f>100 + SUMIFS(NhatKy_ViPham!J:J, NhatKy_ViPham!E:E, "12_Van_B", NhatKy_ViPham!F:F, B33, NhatKy_ViPham!C:C, "T17") - SUMIFS(NhatKy_ViPham!K:K, NhatKy_ViPham!E:E, "12_Van_B", NhatKy_ViPham!F:F, B33, NhatKy_ViPham!C:C, "T17")</f>
        <v>100</v>
      </c>
      <c r="AI33" s="7">
        <f>100 + SUMIFS(NhatKy_ViPham!J:J, NhatKy_ViPham!E:E, "12_Van_B", NhatKy_ViPham!F:F, B33, NhatKy_ViPham!C:C, "T18") - SUMIFS(NhatKy_ViPham!K:K, NhatKy_ViPham!E:E, "12_Van_B", NhatKy_ViPham!F:F, B33, NhatKy_ViPham!C:C, "T18")</f>
        <v>100</v>
      </c>
      <c r="AJ33" s="7">
        <f>100 + SUMIFS(NhatKy_ViPham!J:J, NhatKy_ViPham!E:E, "12_Van_B", NhatKy_ViPham!F:F, B33, NhatKy_ViPham!C:C, "T19") - SUMIFS(NhatKy_ViPham!K:K, NhatKy_ViPham!E:E, "12_Van_B", NhatKy_ViPham!F:F, B33, NhatKy_ViPham!C:C, "T19")</f>
        <v>100</v>
      </c>
      <c r="AK33" s="7">
        <f>100 + SUMIFS(NhatKy_ViPham!J:J, NhatKy_ViPham!E:E, "12_Van_B", NhatKy_ViPham!F:F, B33, NhatKy_ViPham!C:C, "T20") - SUMIFS(NhatKy_ViPham!K:K, NhatKy_ViPham!E:E, "12_Van_B", NhatKy_ViPham!F:F, B33, NhatKy_ViPham!C:C, "T20")</f>
        <v>100</v>
      </c>
      <c r="AL33" s="7">
        <f>100 + SUMIFS(NhatKy_ViPham!J:J, NhatKy_ViPham!E:E, "12_Van_B", NhatKy_ViPham!F:F, B33, NhatKy_ViPham!C:C, "T21") - SUMIFS(NhatKy_ViPham!K:K, NhatKy_ViPham!E:E, "12_Van_B", NhatKy_ViPham!F:F, B33, NhatKy_ViPham!C:C, "T21")</f>
        <v>100</v>
      </c>
      <c r="AM33" s="7">
        <f>100 + SUMIFS(NhatKy_ViPham!J:J, NhatKy_ViPham!E:E, "12_Van_B", NhatKy_ViPham!F:F, B33, NhatKy_ViPham!C:C, "T22") - SUMIFS(NhatKy_ViPham!K:K, NhatKy_ViPham!E:E, "12_Van_B", NhatKy_ViPham!F:F, B33, NhatKy_ViPham!C:C, "T22")</f>
        <v>100</v>
      </c>
      <c r="AN33" s="7">
        <f>100 + SUMIFS(NhatKy_ViPham!J:J, NhatKy_ViPham!E:E, "12_Van_B", NhatKy_ViPham!F:F, B33, NhatKy_ViPham!C:C, "T23") - SUMIFS(NhatKy_ViPham!K:K, NhatKy_ViPham!E:E, "12_Van_B", NhatKy_ViPham!F:F, B33, NhatKy_ViPham!C:C, "T23")</f>
        <v>100</v>
      </c>
      <c r="AO33" s="7">
        <f>100 + SUMIFS(NhatKy_ViPham!J:J, NhatKy_ViPham!E:E, "12_Van_B", NhatKy_ViPham!F:F, B33, NhatKy_ViPham!C:C, "T24") - SUMIFS(NhatKy_ViPham!K:K, NhatKy_ViPham!E:E, "12_Van_B", NhatKy_ViPham!F:F, B33, NhatKy_ViPham!C:C, "T24")</f>
        <v>100</v>
      </c>
      <c r="AP33" s="7">
        <f>100 + SUMIFS(NhatKy_ViPham!J:J, NhatKy_ViPham!E:E, "12_Van_B", NhatKy_ViPham!F:F, B33, NhatKy_ViPham!C:C, "T25") - SUMIFS(NhatKy_ViPham!K:K, NhatKy_ViPham!E:E, "12_Van_B", NhatKy_ViPham!F:F, B33, NhatKy_ViPham!C:C, "T25")</f>
        <v>100</v>
      </c>
      <c r="AQ33" s="7">
        <f>100 + SUMIFS(NhatKy_ViPham!J:J, NhatKy_ViPham!E:E, "12_Van_B", NhatKy_ViPham!F:F, B33, NhatKy_ViPham!C:C, "T26") - SUMIFS(NhatKy_ViPham!K:K, NhatKy_ViPham!E:E, "12_Van_B", NhatKy_ViPham!F:F, B33, NhatKy_ViPham!C:C, "T26")</f>
        <v>100</v>
      </c>
      <c r="AR33" s="7">
        <f>100 + SUMIFS(NhatKy_ViPham!J:J, NhatKy_ViPham!E:E, "12_Van_B", NhatKy_ViPham!F:F, B33, NhatKy_ViPham!C:C, "T27") - SUMIFS(NhatKy_ViPham!K:K, NhatKy_ViPham!E:E, "12_Van_B", NhatKy_ViPham!F:F, B33, NhatKy_ViPham!C:C, "T27")</f>
        <v>100</v>
      </c>
      <c r="AS33" s="7">
        <f>100 + SUMIFS(NhatKy_ViPham!J:J, NhatKy_ViPham!E:E, "12_Van_B", NhatKy_ViPham!F:F, B33, NhatKy_ViPham!C:C, "T28") - SUMIFS(NhatKy_ViPham!K:K, NhatKy_ViPham!E:E, "12_Van_B", NhatKy_ViPham!F:F, B33, NhatKy_ViPham!C:C, "T28")</f>
        <v>100</v>
      </c>
      <c r="AT33" s="7">
        <f>100 + SUMIFS(NhatKy_ViPham!J:J, NhatKy_ViPham!E:E, "12_Van_B", NhatKy_ViPham!F:F, B33, NhatKy_ViPham!C:C, "T29") - SUMIFS(NhatKy_ViPham!K:K, NhatKy_ViPham!E:E, "12_Van_B", NhatKy_ViPham!F:F, B33, NhatKy_ViPham!C:C, "T29")</f>
        <v>100</v>
      </c>
      <c r="AU33" s="7">
        <f>100 + SUMIFS(NhatKy_ViPham!J:J, NhatKy_ViPham!E:E, "12_Van_B", NhatKy_ViPham!F:F, B33, NhatKy_ViPham!C:C, "T30") - SUMIFS(NhatKy_ViPham!K:K, NhatKy_ViPham!E:E, "12_Van_B", NhatKy_ViPham!F:F, B33, NhatKy_ViPham!C:C, "T30")</f>
        <v>100</v>
      </c>
      <c r="AV33" s="7">
        <f>100 + SUMIFS(NhatKy_ViPham!J:J, NhatKy_ViPham!E:E, "12_Van_B", NhatKy_ViPham!F:F, B33, NhatKy_ViPham!C:C, "T31") - SUMIFS(NhatKy_ViPham!K:K, NhatKy_ViPham!E:E, "12_Van_B", NhatKy_ViPham!F:F, B33, NhatKy_ViPham!C:C, "T31")</f>
        <v>100</v>
      </c>
      <c r="AW33" s="7">
        <f>100 + SUMIFS(NhatKy_ViPham!J:J, NhatKy_ViPham!E:E, "12_Van_B", NhatKy_ViPham!F:F, B33, NhatKy_ViPham!C:C, "T32") - SUMIFS(NhatKy_ViPham!K:K, NhatKy_ViPham!E:E, "12_Van_B", NhatKy_ViPham!F:F, B33, NhatKy_ViPham!C:C, "T32")</f>
        <v>100</v>
      </c>
      <c r="AX33" s="7">
        <f>100 + SUMIFS(NhatKy_ViPham!J:J, NhatKy_ViPham!E:E, "12_Van_B", NhatKy_ViPham!F:F, B33, NhatKy_ViPham!C:C, "T33") - SUMIFS(NhatKy_ViPham!K:K, NhatKy_ViPham!E:E, "12_Van_B", NhatKy_ViPham!F:F, B33, NhatKy_ViPham!C:C, "T33")</f>
        <v>100</v>
      </c>
      <c r="AY33" s="7">
        <f>100 + SUMIFS(NhatKy_ViPham!J:J, NhatKy_ViPham!E:E, "12_Van_B", NhatKy_ViPham!F:F, B33, NhatKy_ViPham!C:C, "T34") - SUMIFS(NhatKy_ViPham!K:K, NhatKy_ViPham!E:E, "12_Van_B", NhatKy_ViPham!F:F, B33, NhatKy_ViPham!C:C, "T34")</f>
        <v>100</v>
      </c>
      <c r="AZ33" s="7">
        <f>100 + SUMIFS(NhatKy_ViPham!J:J, NhatKy_ViPham!E:E, "12_Van_B", NhatKy_ViPham!F:F, B33, NhatKy_ViPham!C:C, "T35") - SUMIFS(NhatKy_ViPham!K:K, NhatKy_ViPham!E:E, "12_Van_B", NhatKy_ViPham!F:F, B33, NhatKy_ViPham!C:C, "T35")</f>
        <v>100</v>
      </c>
      <c r="BA33" s="12">
        <f t="shared" si="0"/>
        <v>100</v>
      </c>
      <c r="BB33" s="11" t="s">
        <v>430</v>
      </c>
      <c r="BC33" s="14" t="str">
        <f t="shared" si="1"/>
        <v>Tốt</v>
      </c>
      <c r="BD33" s="10" t="str">
        <f t="shared" si="2"/>
        <v>🟢 BÌNH THƯỜNG</v>
      </c>
    </row>
    <row r="34" spans="1:56" x14ac:dyDescent="0.25">
      <c r="A34" s="5">
        <v>26</v>
      </c>
      <c r="B34" s="15" t="s">
        <v>2786</v>
      </c>
      <c r="C34" s="5" t="s">
        <v>2773</v>
      </c>
      <c r="D34" s="5" t="s">
        <v>429</v>
      </c>
      <c r="E34" s="11" t="s">
        <v>430</v>
      </c>
      <c r="F34" s="6">
        <f>SUMIFS(NhatKy_ViPham!K:K, NhatKy_ViPham!E:E, "12_Van_B", NhatKy_ViPham!F:F, B34, NhatKy_ViPham!H:H, "L01")</f>
        <v>0</v>
      </c>
      <c r="G34" s="6">
        <f>SUMIFS(NhatKy_ViPham!K:K, NhatKy_ViPham!E:E, "12_Van_B", NhatKy_ViPham!F:F, B34, NhatKy_ViPham!H:H, "L02")</f>
        <v>0</v>
      </c>
      <c r="H34" s="6">
        <f>SUMIFS(NhatKy_ViPham!K:K, NhatKy_ViPham!E:E, "12_Van_B", NhatKy_ViPham!F:F, B34, NhatKy_ViPham!H:H, "L03")</f>
        <v>0</v>
      </c>
      <c r="I34" s="6">
        <f>SUMIFS(NhatKy_ViPham!K:K, NhatKy_ViPham!E:E, "12_Van_B", NhatKy_ViPham!F:F, B34, NhatKy_ViPham!H:H, "L04")</f>
        <v>0</v>
      </c>
      <c r="J34" s="6">
        <f>SUMIFS(NhatKy_ViPham!K:K, NhatKy_ViPham!E:E, "12_Van_B", NhatKy_ViPham!F:F, B34, NhatKy_ViPham!H:H, "L05")</f>
        <v>0</v>
      </c>
      <c r="K34" s="6">
        <f>SUMIFS(NhatKy_ViPham!K:K, NhatKy_ViPham!E:E, "12_Van_B", NhatKy_ViPham!F:F, B34, NhatKy_ViPham!H:H, "L06")</f>
        <v>0</v>
      </c>
      <c r="L34" s="6">
        <f>SUMIFS(NhatKy_ViPham!K:K, NhatKy_ViPham!E:E, "12_Van_B", NhatKy_ViPham!F:F, B34, NhatKy_ViPham!H:H, "L07")</f>
        <v>0</v>
      </c>
      <c r="M34" s="6">
        <f>SUMIFS(NhatKy_ViPham!K:K, NhatKy_ViPham!E:E, "12_Van_B", NhatKy_ViPham!F:F, B34, NhatKy_ViPham!H:H, "L08")</f>
        <v>0</v>
      </c>
      <c r="N34" s="6">
        <f>SUMIFS(NhatKy_ViPham!K:K, NhatKy_ViPham!E:E, "12_Van_B", NhatKy_ViPham!F:F, B34, NhatKy_ViPham!H:H, "L09")</f>
        <v>0</v>
      </c>
      <c r="O34" s="6">
        <f>SUMIFS(NhatKy_ViPham!K:K, NhatKy_ViPham!E:E, "12_Van_B", NhatKy_ViPham!F:F, B34, NhatKy_ViPham!H:H, "L10")</f>
        <v>0</v>
      </c>
      <c r="P34" s="12">
        <f>SUMIFS(NhatKy_ViPham!J:J, NhatKy_ViPham!E:E, "12_Van_B", NhatKy_ViPham!F:F, B34)</f>
        <v>0</v>
      </c>
      <c r="Q34" s="13">
        <f>SUMIFS(NhatKy_ViPham!K:K, NhatKy_ViPham!E:E, "12_Van_B", NhatKy_ViPham!F:F, B34)</f>
        <v>0</v>
      </c>
      <c r="R34" s="6">
        <f>100 + SUMIFS(NhatKy_ViPham!J:J, NhatKy_ViPham!E:E, "12_Van_B", NhatKy_ViPham!F:F, B34, NhatKy_ViPham!C:C, "T1") - SUMIFS(NhatKy_ViPham!K:K, NhatKy_ViPham!E:E, "12_Van_B", NhatKy_ViPham!F:F, B34, NhatKy_ViPham!C:C, "T1")</f>
        <v>100</v>
      </c>
      <c r="S34" s="6">
        <f>100 + SUMIFS(NhatKy_ViPham!J:J, NhatKy_ViPham!E:E, "12_Van_B", NhatKy_ViPham!F:F, B34, NhatKy_ViPham!C:C, "T2") - SUMIFS(NhatKy_ViPham!K:K, NhatKy_ViPham!E:E, "12_Van_B", NhatKy_ViPham!F:F, B34, NhatKy_ViPham!C:C, "T2")</f>
        <v>100</v>
      </c>
      <c r="T34" s="6">
        <f>100 + SUMIFS(NhatKy_ViPham!J:J, NhatKy_ViPham!E:E, "12_Van_B", NhatKy_ViPham!F:F, B34, NhatKy_ViPham!C:C, "T3") - SUMIFS(NhatKy_ViPham!K:K, NhatKy_ViPham!E:E, "12_Van_B", NhatKy_ViPham!F:F, B34, NhatKy_ViPham!C:C, "T3")</f>
        <v>100</v>
      </c>
      <c r="U34" s="6">
        <f>100 + SUMIFS(NhatKy_ViPham!J:J, NhatKy_ViPham!E:E, "12_Van_B", NhatKy_ViPham!F:F, B34, NhatKy_ViPham!C:C, "T4") - SUMIFS(NhatKy_ViPham!K:K, NhatKy_ViPham!E:E, "12_Van_B", NhatKy_ViPham!F:F, B34, NhatKy_ViPham!C:C, "T4")</f>
        <v>100</v>
      </c>
      <c r="V34" s="6">
        <f>100 + SUMIFS(NhatKy_ViPham!J:J, NhatKy_ViPham!E:E, "12_Van_B", NhatKy_ViPham!F:F, B34, NhatKy_ViPham!C:C, "T5") - SUMIFS(NhatKy_ViPham!K:K, NhatKy_ViPham!E:E, "12_Van_B", NhatKy_ViPham!F:F, B34, NhatKy_ViPham!C:C, "T5")</f>
        <v>100</v>
      </c>
      <c r="W34" s="6">
        <f>100 + SUMIFS(NhatKy_ViPham!J:J, NhatKy_ViPham!E:E, "12_Van_B", NhatKy_ViPham!F:F, B34, NhatKy_ViPham!C:C, "T6") - SUMIFS(NhatKy_ViPham!K:K, NhatKy_ViPham!E:E, "12_Van_B", NhatKy_ViPham!F:F, B34, NhatKy_ViPham!C:C, "T6")</f>
        <v>100</v>
      </c>
      <c r="X34" s="6">
        <f>100 + SUMIFS(NhatKy_ViPham!J:J, NhatKy_ViPham!E:E, "12_Van_B", NhatKy_ViPham!F:F, B34, NhatKy_ViPham!C:C, "T7") - SUMIFS(NhatKy_ViPham!K:K, NhatKy_ViPham!E:E, "12_Van_B", NhatKy_ViPham!F:F, B34, NhatKy_ViPham!C:C, "T7")</f>
        <v>100</v>
      </c>
      <c r="Y34" s="6">
        <f>100 + SUMIFS(NhatKy_ViPham!J:J, NhatKy_ViPham!E:E, "12_Van_B", NhatKy_ViPham!F:F, B34, NhatKy_ViPham!C:C, "T8") - SUMIFS(NhatKy_ViPham!K:K, NhatKy_ViPham!E:E, "12_Van_B", NhatKy_ViPham!F:F, B34, NhatKy_ViPham!C:C, "T8")</f>
        <v>100</v>
      </c>
      <c r="Z34" s="6">
        <f>100 + SUMIFS(NhatKy_ViPham!J:J, NhatKy_ViPham!E:E, "12_Van_B", NhatKy_ViPham!F:F, B34, NhatKy_ViPham!C:C, "T9") - SUMIFS(NhatKy_ViPham!K:K, NhatKy_ViPham!E:E, "12_Van_B", NhatKy_ViPham!F:F, B34, NhatKy_ViPham!C:C, "T9")</f>
        <v>100</v>
      </c>
      <c r="AA34" s="6">
        <f>100 + SUMIFS(NhatKy_ViPham!J:J, NhatKy_ViPham!E:E, "12_Van_B", NhatKy_ViPham!F:F, B34, NhatKy_ViPham!C:C, "T10") - SUMIFS(NhatKy_ViPham!K:K, NhatKy_ViPham!E:E, "12_Van_B", NhatKy_ViPham!F:F, B34, NhatKy_ViPham!C:C, "T10")</f>
        <v>100</v>
      </c>
      <c r="AB34" s="6">
        <f>100 + SUMIFS(NhatKy_ViPham!J:J, NhatKy_ViPham!E:E, "12_Van_B", NhatKy_ViPham!F:F, B34, NhatKy_ViPham!C:C, "T11") - SUMIFS(NhatKy_ViPham!K:K, NhatKy_ViPham!E:E, "12_Van_B", NhatKy_ViPham!F:F, B34, NhatKy_ViPham!C:C, "T11")</f>
        <v>100</v>
      </c>
      <c r="AC34" s="6">
        <f>100 + SUMIFS(NhatKy_ViPham!J:J, NhatKy_ViPham!E:E, "12_Van_B", NhatKy_ViPham!F:F, B34, NhatKy_ViPham!C:C, "T12") - SUMIFS(NhatKy_ViPham!K:K, NhatKy_ViPham!E:E, "12_Van_B", NhatKy_ViPham!F:F, B34, NhatKy_ViPham!C:C, "T12")</f>
        <v>100</v>
      </c>
      <c r="AD34" s="6">
        <f>100 + SUMIFS(NhatKy_ViPham!J:J, NhatKy_ViPham!E:E, "12_Van_B", NhatKy_ViPham!F:F, B34, NhatKy_ViPham!C:C, "T13") - SUMIFS(NhatKy_ViPham!K:K, NhatKy_ViPham!E:E, "12_Van_B", NhatKy_ViPham!F:F, B34, NhatKy_ViPham!C:C, "T13")</f>
        <v>100</v>
      </c>
      <c r="AE34" s="6">
        <f>100 + SUMIFS(NhatKy_ViPham!J:J, NhatKy_ViPham!E:E, "12_Van_B", NhatKy_ViPham!F:F, B34, NhatKy_ViPham!C:C, "T14") - SUMIFS(NhatKy_ViPham!K:K, NhatKy_ViPham!E:E, "12_Van_B", NhatKy_ViPham!F:F, B34, NhatKy_ViPham!C:C, "T14")</f>
        <v>100</v>
      </c>
      <c r="AF34" s="6">
        <f>100 + SUMIFS(NhatKy_ViPham!J:J, NhatKy_ViPham!E:E, "12_Van_B", NhatKy_ViPham!F:F, B34, NhatKy_ViPham!C:C, "T15") - SUMIFS(NhatKy_ViPham!K:K, NhatKy_ViPham!E:E, "12_Van_B", NhatKy_ViPham!F:F, B34, NhatKy_ViPham!C:C, "T15")</f>
        <v>100</v>
      </c>
      <c r="AG34" s="6">
        <f>100 + SUMIFS(NhatKy_ViPham!J:J, NhatKy_ViPham!E:E, "12_Van_B", NhatKy_ViPham!F:F, B34, NhatKy_ViPham!C:C, "T16") - SUMIFS(NhatKy_ViPham!K:K, NhatKy_ViPham!E:E, "12_Van_B", NhatKy_ViPham!F:F, B34, NhatKy_ViPham!C:C, "T16")</f>
        <v>100</v>
      </c>
      <c r="AH34" s="6">
        <f>100 + SUMIFS(NhatKy_ViPham!J:J, NhatKy_ViPham!E:E, "12_Van_B", NhatKy_ViPham!F:F, B34, NhatKy_ViPham!C:C, "T17") - SUMIFS(NhatKy_ViPham!K:K, NhatKy_ViPham!E:E, "12_Van_B", NhatKy_ViPham!F:F, B34, NhatKy_ViPham!C:C, "T17")</f>
        <v>100</v>
      </c>
      <c r="AI34" s="6">
        <f>100 + SUMIFS(NhatKy_ViPham!J:J, NhatKy_ViPham!E:E, "12_Van_B", NhatKy_ViPham!F:F, B34, NhatKy_ViPham!C:C, "T18") - SUMIFS(NhatKy_ViPham!K:K, NhatKy_ViPham!E:E, "12_Van_B", NhatKy_ViPham!F:F, B34, NhatKy_ViPham!C:C, "T18")</f>
        <v>100</v>
      </c>
      <c r="AJ34" s="6">
        <f>100 + SUMIFS(NhatKy_ViPham!J:J, NhatKy_ViPham!E:E, "12_Van_B", NhatKy_ViPham!F:F, B34, NhatKy_ViPham!C:C, "T19") - SUMIFS(NhatKy_ViPham!K:K, NhatKy_ViPham!E:E, "12_Van_B", NhatKy_ViPham!F:F, B34, NhatKy_ViPham!C:C, "T19")</f>
        <v>100</v>
      </c>
      <c r="AK34" s="6">
        <f>100 + SUMIFS(NhatKy_ViPham!J:J, NhatKy_ViPham!E:E, "12_Van_B", NhatKy_ViPham!F:F, B34, NhatKy_ViPham!C:C, "T20") - SUMIFS(NhatKy_ViPham!K:K, NhatKy_ViPham!E:E, "12_Van_B", NhatKy_ViPham!F:F, B34, NhatKy_ViPham!C:C, "T20")</f>
        <v>100</v>
      </c>
      <c r="AL34" s="6">
        <f>100 + SUMIFS(NhatKy_ViPham!J:J, NhatKy_ViPham!E:E, "12_Van_B", NhatKy_ViPham!F:F, B34, NhatKy_ViPham!C:C, "T21") - SUMIFS(NhatKy_ViPham!K:K, NhatKy_ViPham!E:E, "12_Van_B", NhatKy_ViPham!F:F, B34, NhatKy_ViPham!C:C, "T21")</f>
        <v>100</v>
      </c>
      <c r="AM34" s="6">
        <f>100 + SUMIFS(NhatKy_ViPham!J:J, NhatKy_ViPham!E:E, "12_Van_B", NhatKy_ViPham!F:F, B34, NhatKy_ViPham!C:C, "T22") - SUMIFS(NhatKy_ViPham!K:K, NhatKy_ViPham!E:E, "12_Van_B", NhatKy_ViPham!F:F, B34, NhatKy_ViPham!C:C, "T22")</f>
        <v>100</v>
      </c>
      <c r="AN34" s="6">
        <f>100 + SUMIFS(NhatKy_ViPham!J:J, NhatKy_ViPham!E:E, "12_Van_B", NhatKy_ViPham!F:F, B34, NhatKy_ViPham!C:C, "T23") - SUMIFS(NhatKy_ViPham!K:K, NhatKy_ViPham!E:E, "12_Van_B", NhatKy_ViPham!F:F, B34, NhatKy_ViPham!C:C, "T23")</f>
        <v>100</v>
      </c>
      <c r="AO34" s="6">
        <f>100 + SUMIFS(NhatKy_ViPham!J:J, NhatKy_ViPham!E:E, "12_Van_B", NhatKy_ViPham!F:F, B34, NhatKy_ViPham!C:C, "T24") - SUMIFS(NhatKy_ViPham!K:K, NhatKy_ViPham!E:E, "12_Van_B", NhatKy_ViPham!F:F, B34, NhatKy_ViPham!C:C, "T24")</f>
        <v>100</v>
      </c>
      <c r="AP34" s="6">
        <f>100 + SUMIFS(NhatKy_ViPham!J:J, NhatKy_ViPham!E:E, "12_Van_B", NhatKy_ViPham!F:F, B34, NhatKy_ViPham!C:C, "T25") - SUMIFS(NhatKy_ViPham!K:K, NhatKy_ViPham!E:E, "12_Van_B", NhatKy_ViPham!F:F, B34, NhatKy_ViPham!C:C, "T25")</f>
        <v>100</v>
      </c>
      <c r="AQ34" s="6">
        <f>100 + SUMIFS(NhatKy_ViPham!J:J, NhatKy_ViPham!E:E, "12_Van_B", NhatKy_ViPham!F:F, B34, NhatKy_ViPham!C:C, "T26") - SUMIFS(NhatKy_ViPham!K:K, NhatKy_ViPham!E:E, "12_Van_B", NhatKy_ViPham!F:F, B34, NhatKy_ViPham!C:C, "T26")</f>
        <v>100</v>
      </c>
      <c r="AR34" s="6">
        <f>100 + SUMIFS(NhatKy_ViPham!J:J, NhatKy_ViPham!E:E, "12_Van_B", NhatKy_ViPham!F:F, B34, NhatKy_ViPham!C:C, "T27") - SUMIFS(NhatKy_ViPham!K:K, NhatKy_ViPham!E:E, "12_Van_B", NhatKy_ViPham!F:F, B34, NhatKy_ViPham!C:C, "T27")</f>
        <v>100</v>
      </c>
      <c r="AS34" s="6">
        <f>100 + SUMIFS(NhatKy_ViPham!J:J, NhatKy_ViPham!E:E, "12_Van_B", NhatKy_ViPham!F:F, B34, NhatKy_ViPham!C:C, "T28") - SUMIFS(NhatKy_ViPham!K:K, NhatKy_ViPham!E:E, "12_Van_B", NhatKy_ViPham!F:F, B34, NhatKy_ViPham!C:C, "T28")</f>
        <v>100</v>
      </c>
      <c r="AT34" s="6">
        <f>100 + SUMIFS(NhatKy_ViPham!J:J, NhatKy_ViPham!E:E, "12_Van_B", NhatKy_ViPham!F:F, B34, NhatKy_ViPham!C:C, "T29") - SUMIFS(NhatKy_ViPham!K:K, NhatKy_ViPham!E:E, "12_Van_B", NhatKy_ViPham!F:F, B34, NhatKy_ViPham!C:C, "T29")</f>
        <v>100</v>
      </c>
      <c r="AU34" s="6">
        <f>100 + SUMIFS(NhatKy_ViPham!J:J, NhatKy_ViPham!E:E, "12_Van_B", NhatKy_ViPham!F:F, B34, NhatKy_ViPham!C:C, "T30") - SUMIFS(NhatKy_ViPham!K:K, NhatKy_ViPham!E:E, "12_Van_B", NhatKy_ViPham!F:F, B34, NhatKy_ViPham!C:C, "T30")</f>
        <v>100</v>
      </c>
      <c r="AV34" s="6">
        <f>100 + SUMIFS(NhatKy_ViPham!J:J, NhatKy_ViPham!E:E, "12_Van_B", NhatKy_ViPham!F:F, B34, NhatKy_ViPham!C:C, "T31") - SUMIFS(NhatKy_ViPham!K:K, NhatKy_ViPham!E:E, "12_Van_B", NhatKy_ViPham!F:F, B34, NhatKy_ViPham!C:C, "T31")</f>
        <v>100</v>
      </c>
      <c r="AW34" s="6">
        <f>100 + SUMIFS(NhatKy_ViPham!J:J, NhatKy_ViPham!E:E, "12_Van_B", NhatKy_ViPham!F:F, B34, NhatKy_ViPham!C:C, "T32") - SUMIFS(NhatKy_ViPham!K:K, NhatKy_ViPham!E:E, "12_Van_B", NhatKy_ViPham!F:F, B34, NhatKy_ViPham!C:C, "T32")</f>
        <v>100</v>
      </c>
      <c r="AX34" s="6">
        <f>100 + SUMIFS(NhatKy_ViPham!J:J, NhatKy_ViPham!E:E, "12_Van_B", NhatKy_ViPham!F:F, B34, NhatKy_ViPham!C:C, "T33") - SUMIFS(NhatKy_ViPham!K:K, NhatKy_ViPham!E:E, "12_Van_B", NhatKy_ViPham!F:F, B34, NhatKy_ViPham!C:C, "T33")</f>
        <v>100</v>
      </c>
      <c r="AY34" s="6">
        <f>100 + SUMIFS(NhatKy_ViPham!J:J, NhatKy_ViPham!E:E, "12_Van_B", NhatKy_ViPham!F:F, B34, NhatKy_ViPham!C:C, "T34") - SUMIFS(NhatKy_ViPham!K:K, NhatKy_ViPham!E:E, "12_Van_B", NhatKy_ViPham!F:F, B34, NhatKy_ViPham!C:C, "T34")</f>
        <v>100</v>
      </c>
      <c r="AZ34" s="6">
        <f>100 + SUMIFS(NhatKy_ViPham!J:J, NhatKy_ViPham!E:E, "12_Van_B", NhatKy_ViPham!F:F, B34, NhatKy_ViPham!C:C, "T35") - SUMIFS(NhatKy_ViPham!K:K, NhatKy_ViPham!E:E, "12_Van_B", NhatKy_ViPham!F:F, B34, NhatKy_ViPham!C:C, "T35")</f>
        <v>100</v>
      </c>
      <c r="BA34" s="12">
        <f t="shared" si="0"/>
        <v>100</v>
      </c>
      <c r="BB34" s="11" t="s">
        <v>430</v>
      </c>
      <c r="BC34" s="16" t="str">
        <f t="shared" si="1"/>
        <v>Tốt</v>
      </c>
      <c r="BD34" s="15" t="str">
        <f t="shared" si="2"/>
        <v>🟢 BÌNH THƯỜNG</v>
      </c>
    </row>
    <row r="35" spans="1:56" x14ac:dyDescent="0.25">
      <c r="A35" s="4">
        <v>27</v>
      </c>
      <c r="B35" s="10" t="s">
        <v>2787</v>
      </c>
      <c r="C35" s="4" t="s">
        <v>2432</v>
      </c>
      <c r="D35" s="4" t="s">
        <v>429</v>
      </c>
      <c r="E35" s="11" t="s">
        <v>430</v>
      </c>
      <c r="F35" s="7">
        <f>SUMIFS(NhatKy_ViPham!K:K, NhatKy_ViPham!E:E, "12_Van_B", NhatKy_ViPham!F:F, B35, NhatKy_ViPham!H:H, "L01")</f>
        <v>0</v>
      </c>
      <c r="G35" s="7">
        <f>SUMIFS(NhatKy_ViPham!K:K, NhatKy_ViPham!E:E, "12_Van_B", NhatKy_ViPham!F:F, B35, NhatKy_ViPham!H:H, "L02")</f>
        <v>0</v>
      </c>
      <c r="H35" s="7">
        <f>SUMIFS(NhatKy_ViPham!K:K, NhatKy_ViPham!E:E, "12_Van_B", NhatKy_ViPham!F:F, B35, NhatKy_ViPham!H:H, "L03")</f>
        <v>0</v>
      </c>
      <c r="I35" s="7">
        <f>SUMIFS(NhatKy_ViPham!K:K, NhatKy_ViPham!E:E, "12_Van_B", NhatKy_ViPham!F:F, B35, NhatKy_ViPham!H:H, "L04")</f>
        <v>0</v>
      </c>
      <c r="J35" s="7">
        <f>SUMIFS(NhatKy_ViPham!K:K, NhatKy_ViPham!E:E, "12_Van_B", NhatKy_ViPham!F:F, B35, NhatKy_ViPham!H:H, "L05")</f>
        <v>0</v>
      </c>
      <c r="K35" s="7">
        <f>SUMIFS(NhatKy_ViPham!K:K, NhatKy_ViPham!E:E, "12_Van_B", NhatKy_ViPham!F:F, B35, NhatKy_ViPham!H:H, "L06")</f>
        <v>0</v>
      </c>
      <c r="L35" s="7">
        <f>SUMIFS(NhatKy_ViPham!K:K, NhatKy_ViPham!E:E, "12_Van_B", NhatKy_ViPham!F:F, B35, NhatKy_ViPham!H:H, "L07")</f>
        <v>0</v>
      </c>
      <c r="M35" s="7">
        <f>SUMIFS(NhatKy_ViPham!K:K, NhatKy_ViPham!E:E, "12_Van_B", NhatKy_ViPham!F:F, B35, NhatKy_ViPham!H:H, "L08")</f>
        <v>0</v>
      </c>
      <c r="N35" s="7">
        <f>SUMIFS(NhatKy_ViPham!K:K, NhatKy_ViPham!E:E, "12_Van_B", NhatKy_ViPham!F:F, B35, NhatKy_ViPham!H:H, "L09")</f>
        <v>0</v>
      </c>
      <c r="O35" s="7">
        <f>SUMIFS(NhatKy_ViPham!K:K, NhatKy_ViPham!E:E, "12_Van_B", NhatKy_ViPham!F:F, B35, NhatKy_ViPham!H:H, "L10")</f>
        <v>0</v>
      </c>
      <c r="P35" s="12">
        <f>SUMIFS(NhatKy_ViPham!J:J, NhatKy_ViPham!E:E, "12_Van_B", NhatKy_ViPham!F:F, B35)</f>
        <v>0</v>
      </c>
      <c r="Q35" s="13">
        <f>SUMIFS(NhatKy_ViPham!K:K, NhatKy_ViPham!E:E, "12_Van_B", NhatKy_ViPham!F:F, B35)</f>
        <v>0</v>
      </c>
      <c r="R35" s="7">
        <f>100 + SUMIFS(NhatKy_ViPham!J:J, NhatKy_ViPham!E:E, "12_Van_B", NhatKy_ViPham!F:F, B35, NhatKy_ViPham!C:C, "T1") - SUMIFS(NhatKy_ViPham!K:K, NhatKy_ViPham!E:E, "12_Van_B", NhatKy_ViPham!F:F, B35, NhatKy_ViPham!C:C, "T1")</f>
        <v>100</v>
      </c>
      <c r="S35" s="7">
        <f>100 + SUMIFS(NhatKy_ViPham!J:J, NhatKy_ViPham!E:E, "12_Van_B", NhatKy_ViPham!F:F, B35, NhatKy_ViPham!C:C, "T2") - SUMIFS(NhatKy_ViPham!K:K, NhatKy_ViPham!E:E, "12_Van_B", NhatKy_ViPham!F:F, B35, NhatKy_ViPham!C:C, "T2")</f>
        <v>100</v>
      </c>
      <c r="T35" s="7">
        <f>100 + SUMIFS(NhatKy_ViPham!J:J, NhatKy_ViPham!E:E, "12_Van_B", NhatKy_ViPham!F:F, B35, NhatKy_ViPham!C:C, "T3") - SUMIFS(NhatKy_ViPham!K:K, NhatKy_ViPham!E:E, "12_Van_B", NhatKy_ViPham!F:F, B35, NhatKy_ViPham!C:C, "T3")</f>
        <v>100</v>
      </c>
      <c r="U35" s="7">
        <f>100 + SUMIFS(NhatKy_ViPham!J:J, NhatKy_ViPham!E:E, "12_Van_B", NhatKy_ViPham!F:F, B35, NhatKy_ViPham!C:C, "T4") - SUMIFS(NhatKy_ViPham!K:K, NhatKy_ViPham!E:E, "12_Van_B", NhatKy_ViPham!F:F, B35, NhatKy_ViPham!C:C, "T4")</f>
        <v>100</v>
      </c>
      <c r="V35" s="7">
        <f>100 + SUMIFS(NhatKy_ViPham!J:J, NhatKy_ViPham!E:E, "12_Van_B", NhatKy_ViPham!F:F, B35, NhatKy_ViPham!C:C, "T5") - SUMIFS(NhatKy_ViPham!K:K, NhatKy_ViPham!E:E, "12_Van_B", NhatKy_ViPham!F:F, B35, NhatKy_ViPham!C:C, "T5")</f>
        <v>100</v>
      </c>
      <c r="W35" s="7">
        <f>100 + SUMIFS(NhatKy_ViPham!J:J, NhatKy_ViPham!E:E, "12_Van_B", NhatKy_ViPham!F:F, B35, NhatKy_ViPham!C:C, "T6") - SUMIFS(NhatKy_ViPham!K:K, NhatKy_ViPham!E:E, "12_Van_B", NhatKy_ViPham!F:F, B35, NhatKy_ViPham!C:C, "T6")</f>
        <v>100</v>
      </c>
      <c r="X35" s="7">
        <f>100 + SUMIFS(NhatKy_ViPham!J:J, NhatKy_ViPham!E:E, "12_Van_B", NhatKy_ViPham!F:F, B35, NhatKy_ViPham!C:C, "T7") - SUMIFS(NhatKy_ViPham!K:K, NhatKy_ViPham!E:E, "12_Van_B", NhatKy_ViPham!F:F, B35, NhatKy_ViPham!C:C, "T7")</f>
        <v>100</v>
      </c>
      <c r="Y35" s="7">
        <f>100 + SUMIFS(NhatKy_ViPham!J:J, NhatKy_ViPham!E:E, "12_Van_B", NhatKy_ViPham!F:F, B35, NhatKy_ViPham!C:C, "T8") - SUMIFS(NhatKy_ViPham!K:K, NhatKy_ViPham!E:E, "12_Van_B", NhatKy_ViPham!F:F, B35, NhatKy_ViPham!C:C, "T8")</f>
        <v>100</v>
      </c>
      <c r="Z35" s="7">
        <f>100 + SUMIFS(NhatKy_ViPham!J:J, NhatKy_ViPham!E:E, "12_Van_B", NhatKy_ViPham!F:F, B35, NhatKy_ViPham!C:C, "T9") - SUMIFS(NhatKy_ViPham!K:K, NhatKy_ViPham!E:E, "12_Van_B", NhatKy_ViPham!F:F, B35, NhatKy_ViPham!C:C, "T9")</f>
        <v>100</v>
      </c>
      <c r="AA35" s="7">
        <f>100 + SUMIFS(NhatKy_ViPham!J:J, NhatKy_ViPham!E:E, "12_Van_B", NhatKy_ViPham!F:F, B35, NhatKy_ViPham!C:C, "T10") - SUMIFS(NhatKy_ViPham!K:K, NhatKy_ViPham!E:E, "12_Van_B", NhatKy_ViPham!F:F, B35, NhatKy_ViPham!C:C, "T10")</f>
        <v>100</v>
      </c>
      <c r="AB35" s="7">
        <f>100 + SUMIFS(NhatKy_ViPham!J:J, NhatKy_ViPham!E:E, "12_Van_B", NhatKy_ViPham!F:F, B35, NhatKy_ViPham!C:C, "T11") - SUMIFS(NhatKy_ViPham!K:K, NhatKy_ViPham!E:E, "12_Van_B", NhatKy_ViPham!F:F, B35, NhatKy_ViPham!C:C, "T11")</f>
        <v>100</v>
      </c>
      <c r="AC35" s="7">
        <f>100 + SUMIFS(NhatKy_ViPham!J:J, NhatKy_ViPham!E:E, "12_Van_B", NhatKy_ViPham!F:F, B35, NhatKy_ViPham!C:C, "T12") - SUMIFS(NhatKy_ViPham!K:K, NhatKy_ViPham!E:E, "12_Van_B", NhatKy_ViPham!F:F, B35, NhatKy_ViPham!C:C, "T12")</f>
        <v>100</v>
      </c>
      <c r="AD35" s="7">
        <f>100 + SUMIFS(NhatKy_ViPham!J:J, NhatKy_ViPham!E:E, "12_Van_B", NhatKy_ViPham!F:F, B35, NhatKy_ViPham!C:C, "T13") - SUMIFS(NhatKy_ViPham!K:K, NhatKy_ViPham!E:E, "12_Van_B", NhatKy_ViPham!F:F, B35, NhatKy_ViPham!C:C, "T13")</f>
        <v>100</v>
      </c>
      <c r="AE35" s="7">
        <f>100 + SUMIFS(NhatKy_ViPham!J:J, NhatKy_ViPham!E:E, "12_Van_B", NhatKy_ViPham!F:F, B35, NhatKy_ViPham!C:C, "T14") - SUMIFS(NhatKy_ViPham!K:K, NhatKy_ViPham!E:E, "12_Van_B", NhatKy_ViPham!F:F, B35, NhatKy_ViPham!C:C, "T14")</f>
        <v>100</v>
      </c>
      <c r="AF35" s="7">
        <f>100 + SUMIFS(NhatKy_ViPham!J:J, NhatKy_ViPham!E:E, "12_Van_B", NhatKy_ViPham!F:F, B35, NhatKy_ViPham!C:C, "T15") - SUMIFS(NhatKy_ViPham!K:K, NhatKy_ViPham!E:E, "12_Van_B", NhatKy_ViPham!F:F, B35, NhatKy_ViPham!C:C, "T15")</f>
        <v>100</v>
      </c>
      <c r="AG35" s="7">
        <f>100 + SUMIFS(NhatKy_ViPham!J:J, NhatKy_ViPham!E:E, "12_Van_B", NhatKy_ViPham!F:F, B35, NhatKy_ViPham!C:C, "T16") - SUMIFS(NhatKy_ViPham!K:K, NhatKy_ViPham!E:E, "12_Van_B", NhatKy_ViPham!F:F, B35, NhatKy_ViPham!C:C, "T16")</f>
        <v>100</v>
      </c>
      <c r="AH35" s="7">
        <f>100 + SUMIFS(NhatKy_ViPham!J:J, NhatKy_ViPham!E:E, "12_Van_B", NhatKy_ViPham!F:F, B35, NhatKy_ViPham!C:C, "T17") - SUMIFS(NhatKy_ViPham!K:K, NhatKy_ViPham!E:E, "12_Van_B", NhatKy_ViPham!F:F, B35, NhatKy_ViPham!C:C, "T17")</f>
        <v>100</v>
      </c>
      <c r="AI35" s="7">
        <f>100 + SUMIFS(NhatKy_ViPham!J:J, NhatKy_ViPham!E:E, "12_Van_B", NhatKy_ViPham!F:F, B35, NhatKy_ViPham!C:C, "T18") - SUMIFS(NhatKy_ViPham!K:K, NhatKy_ViPham!E:E, "12_Van_B", NhatKy_ViPham!F:F, B35, NhatKy_ViPham!C:C, "T18")</f>
        <v>100</v>
      </c>
      <c r="AJ35" s="7">
        <f>100 + SUMIFS(NhatKy_ViPham!J:J, NhatKy_ViPham!E:E, "12_Van_B", NhatKy_ViPham!F:F, B35, NhatKy_ViPham!C:C, "T19") - SUMIFS(NhatKy_ViPham!K:K, NhatKy_ViPham!E:E, "12_Van_B", NhatKy_ViPham!F:F, B35, NhatKy_ViPham!C:C, "T19")</f>
        <v>100</v>
      </c>
      <c r="AK35" s="7">
        <f>100 + SUMIFS(NhatKy_ViPham!J:J, NhatKy_ViPham!E:E, "12_Van_B", NhatKy_ViPham!F:F, B35, NhatKy_ViPham!C:C, "T20") - SUMIFS(NhatKy_ViPham!K:K, NhatKy_ViPham!E:E, "12_Van_B", NhatKy_ViPham!F:F, B35, NhatKy_ViPham!C:C, "T20")</f>
        <v>100</v>
      </c>
      <c r="AL35" s="7">
        <f>100 + SUMIFS(NhatKy_ViPham!J:J, NhatKy_ViPham!E:E, "12_Van_B", NhatKy_ViPham!F:F, B35, NhatKy_ViPham!C:C, "T21") - SUMIFS(NhatKy_ViPham!K:K, NhatKy_ViPham!E:E, "12_Van_B", NhatKy_ViPham!F:F, B35, NhatKy_ViPham!C:C, "T21")</f>
        <v>100</v>
      </c>
      <c r="AM35" s="7">
        <f>100 + SUMIFS(NhatKy_ViPham!J:J, NhatKy_ViPham!E:E, "12_Van_B", NhatKy_ViPham!F:F, B35, NhatKy_ViPham!C:C, "T22") - SUMIFS(NhatKy_ViPham!K:K, NhatKy_ViPham!E:E, "12_Van_B", NhatKy_ViPham!F:F, B35, NhatKy_ViPham!C:C, "T22")</f>
        <v>100</v>
      </c>
      <c r="AN35" s="7">
        <f>100 + SUMIFS(NhatKy_ViPham!J:J, NhatKy_ViPham!E:E, "12_Van_B", NhatKy_ViPham!F:F, B35, NhatKy_ViPham!C:C, "T23") - SUMIFS(NhatKy_ViPham!K:K, NhatKy_ViPham!E:E, "12_Van_B", NhatKy_ViPham!F:F, B35, NhatKy_ViPham!C:C, "T23")</f>
        <v>100</v>
      </c>
      <c r="AO35" s="7">
        <f>100 + SUMIFS(NhatKy_ViPham!J:J, NhatKy_ViPham!E:E, "12_Van_B", NhatKy_ViPham!F:F, B35, NhatKy_ViPham!C:C, "T24") - SUMIFS(NhatKy_ViPham!K:K, NhatKy_ViPham!E:E, "12_Van_B", NhatKy_ViPham!F:F, B35, NhatKy_ViPham!C:C, "T24")</f>
        <v>100</v>
      </c>
      <c r="AP35" s="7">
        <f>100 + SUMIFS(NhatKy_ViPham!J:J, NhatKy_ViPham!E:E, "12_Van_B", NhatKy_ViPham!F:F, B35, NhatKy_ViPham!C:C, "T25") - SUMIFS(NhatKy_ViPham!K:K, NhatKy_ViPham!E:E, "12_Van_B", NhatKy_ViPham!F:F, B35, NhatKy_ViPham!C:C, "T25")</f>
        <v>100</v>
      </c>
      <c r="AQ35" s="7">
        <f>100 + SUMIFS(NhatKy_ViPham!J:J, NhatKy_ViPham!E:E, "12_Van_B", NhatKy_ViPham!F:F, B35, NhatKy_ViPham!C:C, "T26") - SUMIFS(NhatKy_ViPham!K:K, NhatKy_ViPham!E:E, "12_Van_B", NhatKy_ViPham!F:F, B35, NhatKy_ViPham!C:C, "T26")</f>
        <v>100</v>
      </c>
      <c r="AR35" s="7">
        <f>100 + SUMIFS(NhatKy_ViPham!J:J, NhatKy_ViPham!E:E, "12_Van_B", NhatKy_ViPham!F:F, B35, NhatKy_ViPham!C:C, "T27") - SUMIFS(NhatKy_ViPham!K:K, NhatKy_ViPham!E:E, "12_Van_B", NhatKy_ViPham!F:F, B35, NhatKy_ViPham!C:C, "T27")</f>
        <v>100</v>
      </c>
      <c r="AS35" s="7">
        <f>100 + SUMIFS(NhatKy_ViPham!J:J, NhatKy_ViPham!E:E, "12_Van_B", NhatKy_ViPham!F:F, B35, NhatKy_ViPham!C:C, "T28") - SUMIFS(NhatKy_ViPham!K:K, NhatKy_ViPham!E:E, "12_Van_B", NhatKy_ViPham!F:F, B35, NhatKy_ViPham!C:C, "T28")</f>
        <v>100</v>
      </c>
      <c r="AT35" s="7">
        <f>100 + SUMIFS(NhatKy_ViPham!J:J, NhatKy_ViPham!E:E, "12_Van_B", NhatKy_ViPham!F:F, B35, NhatKy_ViPham!C:C, "T29") - SUMIFS(NhatKy_ViPham!K:K, NhatKy_ViPham!E:E, "12_Van_B", NhatKy_ViPham!F:F, B35, NhatKy_ViPham!C:C, "T29")</f>
        <v>100</v>
      </c>
      <c r="AU35" s="7">
        <f>100 + SUMIFS(NhatKy_ViPham!J:J, NhatKy_ViPham!E:E, "12_Van_B", NhatKy_ViPham!F:F, B35, NhatKy_ViPham!C:C, "T30") - SUMIFS(NhatKy_ViPham!K:K, NhatKy_ViPham!E:E, "12_Van_B", NhatKy_ViPham!F:F, B35, NhatKy_ViPham!C:C, "T30")</f>
        <v>100</v>
      </c>
      <c r="AV35" s="7">
        <f>100 + SUMIFS(NhatKy_ViPham!J:J, NhatKy_ViPham!E:E, "12_Van_B", NhatKy_ViPham!F:F, B35, NhatKy_ViPham!C:C, "T31") - SUMIFS(NhatKy_ViPham!K:K, NhatKy_ViPham!E:E, "12_Van_B", NhatKy_ViPham!F:F, B35, NhatKy_ViPham!C:C, "T31")</f>
        <v>100</v>
      </c>
      <c r="AW35" s="7">
        <f>100 + SUMIFS(NhatKy_ViPham!J:J, NhatKy_ViPham!E:E, "12_Van_B", NhatKy_ViPham!F:F, B35, NhatKy_ViPham!C:C, "T32") - SUMIFS(NhatKy_ViPham!K:K, NhatKy_ViPham!E:E, "12_Van_B", NhatKy_ViPham!F:F, B35, NhatKy_ViPham!C:C, "T32")</f>
        <v>100</v>
      </c>
      <c r="AX35" s="7">
        <f>100 + SUMIFS(NhatKy_ViPham!J:J, NhatKy_ViPham!E:E, "12_Van_B", NhatKy_ViPham!F:F, B35, NhatKy_ViPham!C:C, "T33") - SUMIFS(NhatKy_ViPham!K:K, NhatKy_ViPham!E:E, "12_Van_B", NhatKy_ViPham!F:F, B35, NhatKy_ViPham!C:C, "T33")</f>
        <v>100</v>
      </c>
      <c r="AY35" s="7">
        <f>100 + SUMIFS(NhatKy_ViPham!J:J, NhatKy_ViPham!E:E, "12_Van_B", NhatKy_ViPham!F:F, B35, NhatKy_ViPham!C:C, "T34") - SUMIFS(NhatKy_ViPham!K:K, NhatKy_ViPham!E:E, "12_Van_B", NhatKy_ViPham!F:F, B35, NhatKy_ViPham!C:C, "T34")</f>
        <v>100</v>
      </c>
      <c r="AZ35" s="7">
        <f>100 + SUMIFS(NhatKy_ViPham!J:J, NhatKy_ViPham!E:E, "12_Van_B", NhatKy_ViPham!F:F, B35, NhatKy_ViPham!C:C, "T35") - SUMIFS(NhatKy_ViPham!K:K, NhatKy_ViPham!E:E, "12_Van_B", NhatKy_ViPham!F:F, B35, NhatKy_ViPham!C:C, "T35")</f>
        <v>100</v>
      </c>
      <c r="BA35" s="12">
        <f t="shared" si="0"/>
        <v>100</v>
      </c>
      <c r="BB35" s="11" t="s">
        <v>430</v>
      </c>
      <c r="BC35" s="14" t="str">
        <f t="shared" si="1"/>
        <v>Tốt</v>
      </c>
      <c r="BD35" s="10" t="str">
        <f t="shared" si="2"/>
        <v>🟢 BÌNH THƯỜNG</v>
      </c>
    </row>
    <row r="36" spans="1:56" x14ac:dyDescent="0.25">
      <c r="A36" s="5">
        <v>28</v>
      </c>
      <c r="B36" s="15" t="s">
        <v>2788</v>
      </c>
      <c r="C36" s="5" t="s">
        <v>2676</v>
      </c>
      <c r="D36" s="5" t="s">
        <v>429</v>
      </c>
      <c r="E36" s="11" t="s">
        <v>430</v>
      </c>
      <c r="F36" s="6">
        <f>SUMIFS(NhatKy_ViPham!K:K, NhatKy_ViPham!E:E, "12_Van_B", NhatKy_ViPham!F:F, B36, NhatKy_ViPham!H:H, "L01")</f>
        <v>0</v>
      </c>
      <c r="G36" s="6">
        <f>SUMIFS(NhatKy_ViPham!K:K, NhatKy_ViPham!E:E, "12_Van_B", NhatKy_ViPham!F:F, B36, NhatKy_ViPham!H:H, "L02")</f>
        <v>0</v>
      </c>
      <c r="H36" s="6">
        <f>SUMIFS(NhatKy_ViPham!K:K, NhatKy_ViPham!E:E, "12_Van_B", NhatKy_ViPham!F:F, B36, NhatKy_ViPham!H:H, "L03")</f>
        <v>0</v>
      </c>
      <c r="I36" s="6">
        <f>SUMIFS(NhatKy_ViPham!K:K, NhatKy_ViPham!E:E, "12_Van_B", NhatKy_ViPham!F:F, B36, NhatKy_ViPham!H:H, "L04")</f>
        <v>0</v>
      </c>
      <c r="J36" s="6">
        <f>SUMIFS(NhatKy_ViPham!K:K, NhatKy_ViPham!E:E, "12_Van_B", NhatKy_ViPham!F:F, B36, NhatKy_ViPham!H:H, "L05")</f>
        <v>0</v>
      </c>
      <c r="K36" s="6">
        <f>SUMIFS(NhatKy_ViPham!K:K, NhatKy_ViPham!E:E, "12_Van_B", NhatKy_ViPham!F:F, B36, NhatKy_ViPham!H:H, "L06")</f>
        <v>0</v>
      </c>
      <c r="L36" s="6">
        <f>SUMIFS(NhatKy_ViPham!K:K, NhatKy_ViPham!E:E, "12_Van_B", NhatKy_ViPham!F:F, B36, NhatKy_ViPham!H:H, "L07")</f>
        <v>0</v>
      </c>
      <c r="M36" s="6">
        <f>SUMIFS(NhatKy_ViPham!K:K, NhatKy_ViPham!E:E, "12_Van_B", NhatKy_ViPham!F:F, B36, NhatKy_ViPham!H:H, "L08")</f>
        <v>0</v>
      </c>
      <c r="N36" s="6">
        <f>SUMIFS(NhatKy_ViPham!K:K, NhatKy_ViPham!E:E, "12_Van_B", NhatKy_ViPham!F:F, B36, NhatKy_ViPham!H:H, "L09")</f>
        <v>0</v>
      </c>
      <c r="O36" s="6">
        <f>SUMIFS(NhatKy_ViPham!K:K, NhatKy_ViPham!E:E, "12_Van_B", NhatKy_ViPham!F:F, B36, NhatKy_ViPham!H:H, "L10")</f>
        <v>0</v>
      </c>
      <c r="P36" s="12">
        <f>SUMIFS(NhatKy_ViPham!J:J, NhatKy_ViPham!E:E, "12_Van_B", NhatKy_ViPham!F:F, B36)</f>
        <v>0</v>
      </c>
      <c r="Q36" s="13">
        <f>SUMIFS(NhatKy_ViPham!K:K, NhatKy_ViPham!E:E, "12_Van_B", NhatKy_ViPham!F:F, B36)</f>
        <v>0</v>
      </c>
      <c r="R36" s="6">
        <f>100 + SUMIFS(NhatKy_ViPham!J:J, NhatKy_ViPham!E:E, "12_Van_B", NhatKy_ViPham!F:F, B36, NhatKy_ViPham!C:C, "T1") - SUMIFS(NhatKy_ViPham!K:K, NhatKy_ViPham!E:E, "12_Van_B", NhatKy_ViPham!F:F, B36, NhatKy_ViPham!C:C, "T1")</f>
        <v>100</v>
      </c>
      <c r="S36" s="6">
        <f>100 + SUMIFS(NhatKy_ViPham!J:J, NhatKy_ViPham!E:E, "12_Van_B", NhatKy_ViPham!F:F, B36, NhatKy_ViPham!C:C, "T2") - SUMIFS(NhatKy_ViPham!K:K, NhatKy_ViPham!E:E, "12_Van_B", NhatKy_ViPham!F:F, B36, NhatKy_ViPham!C:C, "T2")</f>
        <v>100</v>
      </c>
      <c r="T36" s="6">
        <f>100 + SUMIFS(NhatKy_ViPham!J:J, NhatKy_ViPham!E:E, "12_Van_B", NhatKy_ViPham!F:F, B36, NhatKy_ViPham!C:C, "T3") - SUMIFS(NhatKy_ViPham!K:K, NhatKy_ViPham!E:E, "12_Van_B", NhatKy_ViPham!F:F, B36, NhatKy_ViPham!C:C, "T3")</f>
        <v>100</v>
      </c>
      <c r="U36" s="6">
        <f>100 + SUMIFS(NhatKy_ViPham!J:J, NhatKy_ViPham!E:E, "12_Van_B", NhatKy_ViPham!F:F, B36, NhatKy_ViPham!C:C, "T4") - SUMIFS(NhatKy_ViPham!K:K, NhatKy_ViPham!E:E, "12_Van_B", NhatKy_ViPham!F:F, B36, NhatKy_ViPham!C:C, "T4")</f>
        <v>100</v>
      </c>
      <c r="V36" s="6">
        <f>100 + SUMIFS(NhatKy_ViPham!J:J, NhatKy_ViPham!E:E, "12_Van_B", NhatKy_ViPham!F:F, B36, NhatKy_ViPham!C:C, "T5") - SUMIFS(NhatKy_ViPham!K:K, NhatKy_ViPham!E:E, "12_Van_B", NhatKy_ViPham!F:F, B36, NhatKy_ViPham!C:C, "T5")</f>
        <v>100</v>
      </c>
      <c r="W36" s="6">
        <f>100 + SUMIFS(NhatKy_ViPham!J:J, NhatKy_ViPham!E:E, "12_Van_B", NhatKy_ViPham!F:F, B36, NhatKy_ViPham!C:C, "T6") - SUMIFS(NhatKy_ViPham!K:K, NhatKy_ViPham!E:E, "12_Van_B", NhatKy_ViPham!F:F, B36, NhatKy_ViPham!C:C, "T6")</f>
        <v>100</v>
      </c>
      <c r="X36" s="6">
        <f>100 + SUMIFS(NhatKy_ViPham!J:J, NhatKy_ViPham!E:E, "12_Van_B", NhatKy_ViPham!F:F, B36, NhatKy_ViPham!C:C, "T7") - SUMIFS(NhatKy_ViPham!K:K, NhatKy_ViPham!E:E, "12_Van_B", NhatKy_ViPham!F:F, B36, NhatKy_ViPham!C:C, "T7")</f>
        <v>100</v>
      </c>
      <c r="Y36" s="6">
        <f>100 + SUMIFS(NhatKy_ViPham!J:J, NhatKy_ViPham!E:E, "12_Van_B", NhatKy_ViPham!F:F, B36, NhatKy_ViPham!C:C, "T8") - SUMIFS(NhatKy_ViPham!K:K, NhatKy_ViPham!E:E, "12_Van_B", NhatKy_ViPham!F:F, B36, NhatKy_ViPham!C:C, "T8")</f>
        <v>100</v>
      </c>
      <c r="Z36" s="6">
        <f>100 + SUMIFS(NhatKy_ViPham!J:J, NhatKy_ViPham!E:E, "12_Van_B", NhatKy_ViPham!F:F, B36, NhatKy_ViPham!C:C, "T9") - SUMIFS(NhatKy_ViPham!K:K, NhatKy_ViPham!E:E, "12_Van_B", NhatKy_ViPham!F:F, B36, NhatKy_ViPham!C:C, "T9")</f>
        <v>100</v>
      </c>
      <c r="AA36" s="6">
        <f>100 + SUMIFS(NhatKy_ViPham!J:J, NhatKy_ViPham!E:E, "12_Van_B", NhatKy_ViPham!F:F, B36, NhatKy_ViPham!C:C, "T10") - SUMIFS(NhatKy_ViPham!K:K, NhatKy_ViPham!E:E, "12_Van_B", NhatKy_ViPham!F:F, B36, NhatKy_ViPham!C:C, "T10")</f>
        <v>100</v>
      </c>
      <c r="AB36" s="6">
        <f>100 + SUMIFS(NhatKy_ViPham!J:J, NhatKy_ViPham!E:E, "12_Van_B", NhatKy_ViPham!F:F, B36, NhatKy_ViPham!C:C, "T11") - SUMIFS(NhatKy_ViPham!K:K, NhatKy_ViPham!E:E, "12_Van_B", NhatKy_ViPham!F:F, B36, NhatKy_ViPham!C:C, "T11")</f>
        <v>100</v>
      </c>
      <c r="AC36" s="6">
        <f>100 + SUMIFS(NhatKy_ViPham!J:J, NhatKy_ViPham!E:E, "12_Van_B", NhatKy_ViPham!F:F, B36, NhatKy_ViPham!C:C, "T12") - SUMIFS(NhatKy_ViPham!K:K, NhatKy_ViPham!E:E, "12_Van_B", NhatKy_ViPham!F:F, B36, NhatKy_ViPham!C:C, "T12")</f>
        <v>100</v>
      </c>
      <c r="AD36" s="6">
        <f>100 + SUMIFS(NhatKy_ViPham!J:J, NhatKy_ViPham!E:E, "12_Van_B", NhatKy_ViPham!F:F, B36, NhatKy_ViPham!C:C, "T13") - SUMIFS(NhatKy_ViPham!K:K, NhatKy_ViPham!E:E, "12_Van_B", NhatKy_ViPham!F:F, B36, NhatKy_ViPham!C:C, "T13")</f>
        <v>100</v>
      </c>
      <c r="AE36" s="6">
        <f>100 + SUMIFS(NhatKy_ViPham!J:J, NhatKy_ViPham!E:E, "12_Van_B", NhatKy_ViPham!F:F, B36, NhatKy_ViPham!C:C, "T14") - SUMIFS(NhatKy_ViPham!K:K, NhatKy_ViPham!E:E, "12_Van_B", NhatKy_ViPham!F:F, B36, NhatKy_ViPham!C:C, "T14")</f>
        <v>100</v>
      </c>
      <c r="AF36" s="6">
        <f>100 + SUMIFS(NhatKy_ViPham!J:J, NhatKy_ViPham!E:E, "12_Van_B", NhatKy_ViPham!F:F, B36, NhatKy_ViPham!C:C, "T15") - SUMIFS(NhatKy_ViPham!K:K, NhatKy_ViPham!E:E, "12_Van_B", NhatKy_ViPham!F:F, B36, NhatKy_ViPham!C:C, "T15")</f>
        <v>100</v>
      </c>
      <c r="AG36" s="6">
        <f>100 + SUMIFS(NhatKy_ViPham!J:J, NhatKy_ViPham!E:E, "12_Van_B", NhatKy_ViPham!F:F, B36, NhatKy_ViPham!C:C, "T16") - SUMIFS(NhatKy_ViPham!K:K, NhatKy_ViPham!E:E, "12_Van_B", NhatKy_ViPham!F:F, B36, NhatKy_ViPham!C:C, "T16")</f>
        <v>100</v>
      </c>
      <c r="AH36" s="6">
        <f>100 + SUMIFS(NhatKy_ViPham!J:J, NhatKy_ViPham!E:E, "12_Van_B", NhatKy_ViPham!F:F, B36, NhatKy_ViPham!C:C, "T17") - SUMIFS(NhatKy_ViPham!K:K, NhatKy_ViPham!E:E, "12_Van_B", NhatKy_ViPham!F:F, B36, NhatKy_ViPham!C:C, "T17")</f>
        <v>100</v>
      </c>
      <c r="AI36" s="6">
        <f>100 + SUMIFS(NhatKy_ViPham!J:J, NhatKy_ViPham!E:E, "12_Van_B", NhatKy_ViPham!F:F, B36, NhatKy_ViPham!C:C, "T18") - SUMIFS(NhatKy_ViPham!K:K, NhatKy_ViPham!E:E, "12_Van_B", NhatKy_ViPham!F:F, B36, NhatKy_ViPham!C:C, "T18")</f>
        <v>100</v>
      </c>
      <c r="AJ36" s="6">
        <f>100 + SUMIFS(NhatKy_ViPham!J:J, NhatKy_ViPham!E:E, "12_Van_B", NhatKy_ViPham!F:F, B36, NhatKy_ViPham!C:C, "T19") - SUMIFS(NhatKy_ViPham!K:K, NhatKy_ViPham!E:E, "12_Van_B", NhatKy_ViPham!F:F, B36, NhatKy_ViPham!C:C, "T19")</f>
        <v>100</v>
      </c>
      <c r="AK36" s="6">
        <f>100 + SUMIFS(NhatKy_ViPham!J:J, NhatKy_ViPham!E:E, "12_Van_B", NhatKy_ViPham!F:F, B36, NhatKy_ViPham!C:C, "T20") - SUMIFS(NhatKy_ViPham!K:K, NhatKy_ViPham!E:E, "12_Van_B", NhatKy_ViPham!F:F, B36, NhatKy_ViPham!C:C, "T20")</f>
        <v>100</v>
      </c>
      <c r="AL36" s="6">
        <f>100 + SUMIFS(NhatKy_ViPham!J:J, NhatKy_ViPham!E:E, "12_Van_B", NhatKy_ViPham!F:F, B36, NhatKy_ViPham!C:C, "T21") - SUMIFS(NhatKy_ViPham!K:K, NhatKy_ViPham!E:E, "12_Van_B", NhatKy_ViPham!F:F, B36, NhatKy_ViPham!C:C, "T21")</f>
        <v>100</v>
      </c>
      <c r="AM36" s="6">
        <f>100 + SUMIFS(NhatKy_ViPham!J:J, NhatKy_ViPham!E:E, "12_Van_B", NhatKy_ViPham!F:F, B36, NhatKy_ViPham!C:C, "T22") - SUMIFS(NhatKy_ViPham!K:K, NhatKy_ViPham!E:E, "12_Van_B", NhatKy_ViPham!F:F, B36, NhatKy_ViPham!C:C, "T22")</f>
        <v>100</v>
      </c>
      <c r="AN36" s="6">
        <f>100 + SUMIFS(NhatKy_ViPham!J:J, NhatKy_ViPham!E:E, "12_Van_B", NhatKy_ViPham!F:F, B36, NhatKy_ViPham!C:C, "T23") - SUMIFS(NhatKy_ViPham!K:K, NhatKy_ViPham!E:E, "12_Van_B", NhatKy_ViPham!F:F, B36, NhatKy_ViPham!C:C, "T23")</f>
        <v>100</v>
      </c>
      <c r="AO36" s="6">
        <f>100 + SUMIFS(NhatKy_ViPham!J:J, NhatKy_ViPham!E:E, "12_Van_B", NhatKy_ViPham!F:F, B36, NhatKy_ViPham!C:C, "T24") - SUMIFS(NhatKy_ViPham!K:K, NhatKy_ViPham!E:E, "12_Van_B", NhatKy_ViPham!F:F, B36, NhatKy_ViPham!C:C, "T24")</f>
        <v>100</v>
      </c>
      <c r="AP36" s="6">
        <f>100 + SUMIFS(NhatKy_ViPham!J:J, NhatKy_ViPham!E:E, "12_Van_B", NhatKy_ViPham!F:F, B36, NhatKy_ViPham!C:C, "T25") - SUMIFS(NhatKy_ViPham!K:K, NhatKy_ViPham!E:E, "12_Van_B", NhatKy_ViPham!F:F, B36, NhatKy_ViPham!C:C, "T25")</f>
        <v>100</v>
      </c>
      <c r="AQ36" s="6">
        <f>100 + SUMIFS(NhatKy_ViPham!J:J, NhatKy_ViPham!E:E, "12_Van_B", NhatKy_ViPham!F:F, B36, NhatKy_ViPham!C:C, "T26") - SUMIFS(NhatKy_ViPham!K:K, NhatKy_ViPham!E:E, "12_Van_B", NhatKy_ViPham!F:F, B36, NhatKy_ViPham!C:C, "T26")</f>
        <v>100</v>
      </c>
      <c r="AR36" s="6">
        <f>100 + SUMIFS(NhatKy_ViPham!J:J, NhatKy_ViPham!E:E, "12_Van_B", NhatKy_ViPham!F:F, B36, NhatKy_ViPham!C:C, "T27") - SUMIFS(NhatKy_ViPham!K:K, NhatKy_ViPham!E:E, "12_Van_B", NhatKy_ViPham!F:F, B36, NhatKy_ViPham!C:C, "T27")</f>
        <v>100</v>
      </c>
      <c r="AS36" s="6">
        <f>100 + SUMIFS(NhatKy_ViPham!J:J, NhatKy_ViPham!E:E, "12_Van_B", NhatKy_ViPham!F:F, B36, NhatKy_ViPham!C:C, "T28") - SUMIFS(NhatKy_ViPham!K:K, NhatKy_ViPham!E:E, "12_Van_B", NhatKy_ViPham!F:F, B36, NhatKy_ViPham!C:C, "T28")</f>
        <v>100</v>
      </c>
      <c r="AT36" s="6">
        <f>100 + SUMIFS(NhatKy_ViPham!J:J, NhatKy_ViPham!E:E, "12_Van_B", NhatKy_ViPham!F:F, B36, NhatKy_ViPham!C:C, "T29") - SUMIFS(NhatKy_ViPham!K:K, NhatKy_ViPham!E:E, "12_Van_B", NhatKy_ViPham!F:F, B36, NhatKy_ViPham!C:C, "T29")</f>
        <v>100</v>
      </c>
      <c r="AU36" s="6">
        <f>100 + SUMIFS(NhatKy_ViPham!J:J, NhatKy_ViPham!E:E, "12_Van_B", NhatKy_ViPham!F:F, B36, NhatKy_ViPham!C:C, "T30") - SUMIFS(NhatKy_ViPham!K:K, NhatKy_ViPham!E:E, "12_Van_B", NhatKy_ViPham!F:F, B36, NhatKy_ViPham!C:C, "T30")</f>
        <v>100</v>
      </c>
      <c r="AV36" s="6">
        <f>100 + SUMIFS(NhatKy_ViPham!J:J, NhatKy_ViPham!E:E, "12_Van_B", NhatKy_ViPham!F:F, B36, NhatKy_ViPham!C:C, "T31") - SUMIFS(NhatKy_ViPham!K:K, NhatKy_ViPham!E:E, "12_Van_B", NhatKy_ViPham!F:F, B36, NhatKy_ViPham!C:C, "T31")</f>
        <v>100</v>
      </c>
      <c r="AW36" s="6">
        <f>100 + SUMIFS(NhatKy_ViPham!J:J, NhatKy_ViPham!E:E, "12_Van_B", NhatKy_ViPham!F:F, B36, NhatKy_ViPham!C:C, "T32") - SUMIFS(NhatKy_ViPham!K:K, NhatKy_ViPham!E:E, "12_Van_B", NhatKy_ViPham!F:F, B36, NhatKy_ViPham!C:C, "T32")</f>
        <v>100</v>
      </c>
      <c r="AX36" s="6">
        <f>100 + SUMIFS(NhatKy_ViPham!J:J, NhatKy_ViPham!E:E, "12_Van_B", NhatKy_ViPham!F:F, B36, NhatKy_ViPham!C:C, "T33") - SUMIFS(NhatKy_ViPham!K:K, NhatKy_ViPham!E:E, "12_Van_B", NhatKy_ViPham!F:F, B36, NhatKy_ViPham!C:C, "T33")</f>
        <v>100</v>
      </c>
      <c r="AY36" s="6">
        <f>100 + SUMIFS(NhatKy_ViPham!J:J, NhatKy_ViPham!E:E, "12_Van_B", NhatKy_ViPham!F:F, B36, NhatKy_ViPham!C:C, "T34") - SUMIFS(NhatKy_ViPham!K:K, NhatKy_ViPham!E:E, "12_Van_B", NhatKy_ViPham!F:F, B36, NhatKy_ViPham!C:C, "T34")</f>
        <v>100</v>
      </c>
      <c r="AZ36" s="6">
        <f>100 + SUMIFS(NhatKy_ViPham!J:J, NhatKy_ViPham!E:E, "12_Van_B", NhatKy_ViPham!F:F, B36, NhatKy_ViPham!C:C, "T35") - SUMIFS(NhatKy_ViPham!K:K, NhatKy_ViPham!E:E, "12_Van_B", NhatKy_ViPham!F:F, B36, NhatKy_ViPham!C:C, "T35")</f>
        <v>100</v>
      </c>
      <c r="BA36" s="12">
        <f t="shared" si="0"/>
        <v>100</v>
      </c>
      <c r="BB36" s="11" t="s">
        <v>430</v>
      </c>
      <c r="BC36" s="16" t="str">
        <f t="shared" si="1"/>
        <v>Tốt</v>
      </c>
      <c r="BD36" s="15" t="str">
        <f t="shared" si="2"/>
        <v>🟢 BÌNH THƯỜNG</v>
      </c>
    </row>
    <row r="37" spans="1:56" x14ac:dyDescent="0.25">
      <c r="A37" s="4">
        <v>29</v>
      </c>
      <c r="B37" s="10" t="s">
        <v>1999</v>
      </c>
      <c r="C37" s="4" t="s">
        <v>2330</v>
      </c>
      <c r="D37" s="4" t="s">
        <v>429</v>
      </c>
      <c r="E37" s="11" t="s">
        <v>430</v>
      </c>
      <c r="F37" s="7">
        <f>SUMIFS(NhatKy_ViPham!K:K, NhatKy_ViPham!E:E, "12_Van_B", NhatKy_ViPham!F:F, B37, NhatKy_ViPham!H:H, "L01")</f>
        <v>0</v>
      </c>
      <c r="G37" s="7">
        <f>SUMIFS(NhatKy_ViPham!K:K, NhatKy_ViPham!E:E, "12_Van_B", NhatKy_ViPham!F:F, B37, NhatKy_ViPham!H:H, "L02")</f>
        <v>0</v>
      </c>
      <c r="H37" s="7">
        <f>SUMIFS(NhatKy_ViPham!K:K, NhatKy_ViPham!E:E, "12_Van_B", NhatKy_ViPham!F:F, B37, NhatKy_ViPham!H:H, "L03")</f>
        <v>0</v>
      </c>
      <c r="I37" s="7">
        <f>SUMIFS(NhatKy_ViPham!K:K, NhatKy_ViPham!E:E, "12_Van_B", NhatKy_ViPham!F:F, B37, NhatKy_ViPham!H:H, "L04")</f>
        <v>0</v>
      </c>
      <c r="J37" s="7">
        <f>SUMIFS(NhatKy_ViPham!K:K, NhatKy_ViPham!E:E, "12_Van_B", NhatKy_ViPham!F:F, B37, NhatKy_ViPham!H:H, "L05")</f>
        <v>0</v>
      </c>
      <c r="K37" s="7">
        <f>SUMIFS(NhatKy_ViPham!K:K, NhatKy_ViPham!E:E, "12_Van_B", NhatKy_ViPham!F:F, B37, NhatKy_ViPham!H:H, "L06")</f>
        <v>0</v>
      </c>
      <c r="L37" s="7">
        <f>SUMIFS(NhatKy_ViPham!K:K, NhatKy_ViPham!E:E, "12_Van_B", NhatKy_ViPham!F:F, B37, NhatKy_ViPham!H:H, "L07")</f>
        <v>0</v>
      </c>
      <c r="M37" s="7">
        <f>SUMIFS(NhatKy_ViPham!K:K, NhatKy_ViPham!E:E, "12_Van_B", NhatKy_ViPham!F:F, B37, NhatKy_ViPham!H:H, "L08")</f>
        <v>0</v>
      </c>
      <c r="N37" s="7">
        <f>SUMIFS(NhatKy_ViPham!K:K, NhatKy_ViPham!E:E, "12_Van_B", NhatKy_ViPham!F:F, B37, NhatKy_ViPham!H:H, "L09")</f>
        <v>0</v>
      </c>
      <c r="O37" s="7">
        <f>SUMIFS(NhatKy_ViPham!K:K, NhatKy_ViPham!E:E, "12_Van_B", NhatKy_ViPham!F:F, B37, NhatKy_ViPham!H:H, "L10")</f>
        <v>0</v>
      </c>
      <c r="P37" s="12">
        <f>SUMIFS(NhatKy_ViPham!J:J, NhatKy_ViPham!E:E, "12_Van_B", NhatKy_ViPham!F:F, B37)</f>
        <v>0</v>
      </c>
      <c r="Q37" s="13">
        <f>SUMIFS(NhatKy_ViPham!K:K, NhatKy_ViPham!E:E, "12_Van_B", NhatKy_ViPham!F:F, B37)</f>
        <v>0</v>
      </c>
      <c r="R37" s="7">
        <f>100 + SUMIFS(NhatKy_ViPham!J:J, NhatKy_ViPham!E:E, "12_Van_B", NhatKy_ViPham!F:F, B37, NhatKy_ViPham!C:C, "T1") - SUMIFS(NhatKy_ViPham!K:K, NhatKy_ViPham!E:E, "12_Van_B", NhatKy_ViPham!F:F, B37, NhatKy_ViPham!C:C, "T1")</f>
        <v>100</v>
      </c>
      <c r="S37" s="7">
        <f>100 + SUMIFS(NhatKy_ViPham!J:J, NhatKy_ViPham!E:E, "12_Van_B", NhatKy_ViPham!F:F, B37, NhatKy_ViPham!C:C, "T2") - SUMIFS(NhatKy_ViPham!K:K, NhatKy_ViPham!E:E, "12_Van_B", NhatKy_ViPham!F:F, B37, NhatKy_ViPham!C:C, "T2")</f>
        <v>100</v>
      </c>
      <c r="T37" s="7">
        <f>100 + SUMIFS(NhatKy_ViPham!J:J, NhatKy_ViPham!E:E, "12_Van_B", NhatKy_ViPham!F:F, B37, NhatKy_ViPham!C:C, "T3") - SUMIFS(NhatKy_ViPham!K:K, NhatKy_ViPham!E:E, "12_Van_B", NhatKy_ViPham!F:F, B37, NhatKy_ViPham!C:C, "T3")</f>
        <v>100</v>
      </c>
      <c r="U37" s="7">
        <f>100 + SUMIFS(NhatKy_ViPham!J:J, NhatKy_ViPham!E:E, "12_Van_B", NhatKy_ViPham!F:F, B37, NhatKy_ViPham!C:C, "T4") - SUMIFS(NhatKy_ViPham!K:K, NhatKy_ViPham!E:E, "12_Van_B", NhatKy_ViPham!F:F, B37, NhatKy_ViPham!C:C, "T4")</f>
        <v>100</v>
      </c>
      <c r="V37" s="7">
        <f>100 + SUMIFS(NhatKy_ViPham!J:J, NhatKy_ViPham!E:E, "12_Van_B", NhatKy_ViPham!F:F, B37, NhatKy_ViPham!C:C, "T5") - SUMIFS(NhatKy_ViPham!K:K, NhatKy_ViPham!E:E, "12_Van_B", NhatKy_ViPham!F:F, B37, NhatKy_ViPham!C:C, "T5")</f>
        <v>100</v>
      </c>
      <c r="W37" s="7">
        <f>100 + SUMIFS(NhatKy_ViPham!J:J, NhatKy_ViPham!E:E, "12_Van_B", NhatKy_ViPham!F:F, B37, NhatKy_ViPham!C:C, "T6") - SUMIFS(NhatKy_ViPham!K:K, NhatKy_ViPham!E:E, "12_Van_B", NhatKy_ViPham!F:F, B37, NhatKy_ViPham!C:C, "T6")</f>
        <v>100</v>
      </c>
      <c r="X37" s="7">
        <f>100 + SUMIFS(NhatKy_ViPham!J:J, NhatKy_ViPham!E:E, "12_Van_B", NhatKy_ViPham!F:F, B37, NhatKy_ViPham!C:C, "T7") - SUMIFS(NhatKy_ViPham!K:K, NhatKy_ViPham!E:E, "12_Van_B", NhatKy_ViPham!F:F, B37, NhatKy_ViPham!C:C, "T7")</f>
        <v>100</v>
      </c>
      <c r="Y37" s="7">
        <f>100 + SUMIFS(NhatKy_ViPham!J:J, NhatKy_ViPham!E:E, "12_Van_B", NhatKy_ViPham!F:F, B37, NhatKy_ViPham!C:C, "T8") - SUMIFS(NhatKy_ViPham!K:K, NhatKy_ViPham!E:E, "12_Van_B", NhatKy_ViPham!F:F, B37, NhatKy_ViPham!C:C, "T8")</f>
        <v>100</v>
      </c>
      <c r="Z37" s="7">
        <f>100 + SUMIFS(NhatKy_ViPham!J:J, NhatKy_ViPham!E:E, "12_Van_B", NhatKy_ViPham!F:F, B37, NhatKy_ViPham!C:C, "T9") - SUMIFS(NhatKy_ViPham!K:K, NhatKy_ViPham!E:E, "12_Van_B", NhatKy_ViPham!F:F, B37, NhatKy_ViPham!C:C, "T9")</f>
        <v>100</v>
      </c>
      <c r="AA37" s="7">
        <f>100 + SUMIFS(NhatKy_ViPham!J:J, NhatKy_ViPham!E:E, "12_Van_B", NhatKy_ViPham!F:F, B37, NhatKy_ViPham!C:C, "T10") - SUMIFS(NhatKy_ViPham!K:K, NhatKy_ViPham!E:E, "12_Van_B", NhatKy_ViPham!F:F, B37, NhatKy_ViPham!C:C, "T10")</f>
        <v>100</v>
      </c>
      <c r="AB37" s="7">
        <f>100 + SUMIFS(NhatKy_ViPham!J:J, NhatKy_ViPham!E:E, "12_Van_B", NhatKy_ViPham!F:F, B37, NhatKy_ViPham!C:C, "T11") - SUMIFS(NhatKy_ViPham!K:K, NhatKy_ViPham!E:E, "12_Van_B", NhatKy_ViPham!F:F, B37, NhatKy_ViPham!C:C, "T11")</f>
        <v>100</v>
      </c>
      <c r="AC37" s="7">
        <f>100 + SUMIFS(NhatKy_ViPham!J:J, NhatKy_ViPham!E:E, "12_Van_B", NhatKy_ViPham!F:F, B37, NhatKy_ViPham!C:C, "T12") - SUMIFS(NhatKy_ViPham!K:K, NhatKy_ViPham!E:E, "12_Van_B", NhatKy_ViPham!F:F, B37, NhatKy_ViPham!C:C, "T12")</f>
        <v>100</v>
      </c>
      <c r="AD37" s="7">
        <f>100 + SUMIFS(NhatKy_ViPham!J:J, NhatKy_ViPham!E:E, "12_Van_B", NhatKy_ViPham!F:F, B37, NhatKy_ViPham!C:C, "T13") - SUMIFS(NhatKy_ViPham!K:K, NhatKy_ViPham!E:E, "12_Van_B", NhatKy_ViPham!F:F, B37, NhatKy_ViPham!C:C, "T13")</f>
        <v>100</v>
      </c>
      <c r="AE37" s="7">
        <f>100 + SUMIFS(NhatKy_ViPham!J:J, NhatKy_ViPham!E:E, "12_Van_B", NhatKy_ViPham!F:F, B37, NhatKy_ViPham!C:C, "T14") - SUMIFS(NhatKy_ViPham!K:K, NhatKy_ViPham!E:E, "12_Van_B", NhatKy_ViPham!F:F, B37, NhatKy_ViPham!C:C, "T14")</f>
        <v>100</v>
      </c>
      <c r="AF37" s="7">
        <f>100 + SUMIFS(NhatKy_ViPham!J:J, NhatKy_ViPham!E:E, "12_Van_B", NhatKy_ViPham!F:F, B37, NhatKy_ViPham!C:C, "T15") - SUMIFS(NhatKy_ViPham!K:K, NhatKy_ViPham!E:E, "12_Van_B", NhatKy_ViPham!F:F, B37, NhatKy_ViPham!C:C, "T15")</f>
        <v>100</v>
      </c>
      <c r="AG37" s="7">
        <f>100 + SUMIFS(NhatKy_ViPham!J:J, NhatKy_ViPham!E:E, "12_Van_B", NhatKy_ViPham!F:F, B37, NhatKy_ViPham!C:C, "T16") - SUMIFS(NhatKy_ViPham!K:K, NhatKy_ViPham!E:E, "12_Van_B", NhatKy_ViPham!F:F, B37, NhatKy_ViPham!C:C, "T16")</f>
        <v>100</v>
      </c>
      <c r="AH37" s="7">
        <f>100 + SUMIFS(NhatKy_ViPham!J:J, NhatKy_ViPham!E:E, "12_Van_B", NhatKy_ViPham!F:F, B37, NhatKy_ViPham!C:C, "T17") - SUMIFS(NhatKy_ViPham!K:K, NhatKy_ViPham!E:E, "12_Van_B", NhatKy_ViPham!F:F, B37, NhatKy_ViPham!C:C, "T17")</f>
        <v>100</v>
      </c>
      <c r="AI37" s="7">
        <f>100 + SUMIFS(NhatKy_ViPham!J:J, NhatKy_ViPham!E:E, "12_Van_B", NhatKy_ViPham!F:F, B37, NhatKy_ViPham!C:C, "T18") - SUMIFS(NhatKy_ViPham!K:K, NhatKy_ViPham!E:E, "12_Van_B", NhatKy_ViPham!F:F, B37, NhatKy_ViPham!C:C, "T18")</f>
        <v>100</v>
      </c>
      <c r="AJ37" s="7">
        <f>100 + SUMIFS(NhatKy_ViPham!J:J, NhatKy_ViPham!E:E, "12_Van_B", NhatKy_ViPham!F:F, B37, NhatKy_ViPham!C:C, "T19") - SUMIFS(NhatKy_ViPham!K:K, NhatKy_ViPham!E:E, "12_Van_B", NhatKy_ViPham!F:F, B37, NhatKy_ViPham!C:C, "T19")</f>
        <v>100</v>
      </c>
      <c r="AK37" s="7">
        <f>100 + SUMIFS(NhatKy_ViPham!J:J, NhatKy_ViPham!E:E, "12_Van_B", NhatKy_ViPham!F:F, B37, NhatKy_ViPham!C:C, "T20") - SUMIFS(NhatKy_ViPham!K:K, NhatKy_ViPham!E:E, "12_Van_B", NhatKy_ViPham!F:F, B37, NhatKy_ViPham!C:C, "T20")</f>
        <v>100</v>
      </c>
      <c r="AL37" s="7">
        <f>100 + SUMIFS(NhatKy_ViPham!J:J, NhatKy_ViPham!E:E, "12_Van_B", NhatKy_ViPham!F:F, B37, NhatKy_ViPham!C:C, "T21") - SUMIFS(NhatKy_ViPham!K:K, NhatKy_ViPham!E:E, "12_Van_B", NhatKy_ViPham!F:F, B37, NhatKy_ViPham!C:C, "T21")</f>
        <v>100</v>
      </c>
      <c r="AM37" s="7">
        <f>100 + SUMIFS(NhatKy_ViPham!J:J, NhatKy_ViPham!E:E, "12_Van_B", NhatKy_ViPham!F:F, B37, NhatKy_ViPham!C:C, "T22") - SUMIFS(NhatKy_ViPham!K:K, NhatKy_ViPham!E:E, "12_Van_B", NhatKy_ViPham!F:F, B37, NhatKy_ViPham!C:C, "T22")</f>
        <v>100</v>
      </c>
      <c r="AN37" s="7">
        <f>100 + SUMIFS(NhatKy_ViPham!J:J, NhatKy_ViPham!E:E, "12_Van_B", NhatKy_ViPham!F:F, B37, NhatKy_ViPham!C:C, "T23") - SUMIFS(NhatKy_ViPham!K:K, NhatKy_ViPham!E:E, "12_Van_B", NhatKy_ViPham!F:F, B37, NhatKy_ViPham!C:C, "T23")</f>
        <v>100</v>
      </c>
      <c r="AO37" s="7">
        <f>100 + SUMIFS(NhatKy_ViPham!J:J, NhatKy_ViPham!E:E, "12_Van_B", NhatKy_ViPham!F:F, B37, NhatKy_ViPham!C:C, "T24") - SUMIFS(NhatKy_ViPham!K:K, NhatKy_ViPham!E:E, "12_Van_B", NhatKy_ViPham!F:F, B37, NhatKy_ViPham!C:C, "T24")</f>
        <v>100</v>
      </c>
      <c r="AP37" s="7">
        <f>100 + SUMIFS(NhatKy_ViPham!J:J, NhatKy_ViPham!E:E, "12_Van_B", NhatKy_ViPham!F:F, B37, NhatKy_ViPham!C:C, "T25") - SUMIFS(NhatKy_ViPham!K:K, NhatKy_ViPham!E:E, "12_Van_B", NhatKy_ViPham!F:F, B37, NhatKy_ViPham!C:C, "T25")</f>
        <v>100</v>
      </c>
      <c r="AQ37" s="7">
        <f>100 + SUMIFS(NhatKy_ViPham!J:J, NhatKy_ViPham!E:E, "12_Van_B", NhatKy_ViPham!F:F, B37, NhatKy_ViPham!C:C, "T26") - SUMIFS(NhatKy_ViPham!K:K, NhatKy_ViPham!E:E, "12_Van_B", NhatKy_ViPham!F:F, B37, NhatKy_ViPham!C:C, "T26")</f>
        <v>100</v>
      </c>
      <c r="AR37" s="7">
        <f>100 + SUMIFS(NhatKy_ViPham!J:J, NhatKy_ViPham!E:E, "12_Van_B", NhatKy_ViPham!F:F, B37, NhatKy_ViPham!C:C, "T27") - SUMIFS(NhatKy_ViPham!K:K, NhatKy_ViPham!E:E, "12_Van_B", NhatKy_ViPham!F:F, B37, NhatKy_ViPham!C:C, "T27")</f>
        <v>100</v>
      </c>
      <c r="AS37" s="7">
        <f>100 + SUMIFS(NhatKy_ViPham!J:J, NhatKy_ViPham!E:E, "12_Van_B", NhatKy_ViPham!F:F, B37, NhatKy_ViPham!C:C, "T28") - SUMIFS(NhatKy_ViPham!K:K, NhatKy_ViPham!E:E, "12_Van_B", NhatKy_ViPham!F:F, B37, NhatKy_ViPham!C:C, "T28")</f>
        <v>100</v>
      </c>
      <c r="AT37" s="7">
        <f>100 + SUMIFS(NhatKy_ViPham!J:J, NhatKy_ViPham!E:E, "12_Van_B", NhatKy_ViPham!F:F, B37, NhatKy_ViPham!C:C, "T29") - SUMIFS(NhatKy_ViPham!K:K, NhatKy_ViPham!E:E, "12_Van_B", NhatKy_ViPham!F:F, B37, NhatKy_ViPham!C:C, "T29")</f>
        <v>100</v>
      </c>
      <c r="AU37" s="7">
        <f>100 + SUMIFS(NhatKy_ViPham!J:J, NhatKy_ViPham!E:E, "12_Van_B", NhatKy_ViPham!F:F, B37, NhatKy_ViPham!C:C, "T30") - SUMIFS(NhatKy_ViPham!K:K, NhatKy_ViPham!E:E, "12_Van_B", NhatKy_ViPham!F:F, B37, NhatKy_ViPham!C:C, "T30")</f>
        <v>100</v>
      </c>
      <c r="AV37" s="7">
        <f>100 + SUMIFS(NhatKy_ViPham!J:J, NhatKy_ViPham!E:E, "12_Van_B", NhatKy_ViPham!F:F, B37, NhatKy_ViPham!C:C, "T31") - SUMIFS(NhatKy_ViPham!K:K, NhatKy_ViPham!E:E, "12_Van_B", NhatKy_ViPham!F:F, B37, NhatKy_ViPham!C:C, "T31")</f>
        <v>100</v>
      </c>
      <c r="AW37" s="7">
        <f>100 + SUMIFS(NhatKy_ViPham!J:J, NhatKy_ViPham!E:E, "12_Van_B", NhatKy_ViPham!F:F, B37, NhatKy_ViPham!C:C, "T32") - SUMIFS(NhatKy_ViPham!K:K, NhatKy_ViPham!E:E, "12_Van_B", NhatKy_ViPham!F:F, B37, NhatKy_ViPham!C:C, "T32")</f>
        <v>100</v>
      </c>
      <c r="AX37" s="7">
        <f>100 + SUMIFS(NhatKy_ViPham!J:J, NhatKy_ViPham!E:E, "12_Van_B", NhatKy_ViPham!F:F, B37, NhatKy_ViPham!C:C, "T33") - SUMIFS(NhatKy_ViPham!K:K, NhatKy_ViPham!E:E, "12_Van_B", NhatKy_ViPham!F:F, B37, NhatKy_ViPham!C:C, "T33")</f>
        <v>100</v>
      </c>
      <c r="AY37" s="7">
        <f>100 + SUMIFS(NhatKy_ViPham!J:J, NhatKy_ViPham!E:E, "12_Van_B", NhatKy_ViPham!F:F, B37, NhatKy_ViPham!C:C, "T34") - SUMIFS(NhatKy_ViPham!K:K, NhatKy_ViPham!E:E, "12_Van_B", NhatKy_ViPham!F:F, B37, NhatKy_ViPham!C:C, "T34")</f>
        <v>100</v>
      </c>
      <c r="AZ37" s="7">
        <f>100 + SUMIFS(NhatKy_ViPham!J:J, NhatKy_ViPham!E:E, "12_Van_B", NhatKy_ViPham!F:F, B37, NhatKy_ViPham!C:C, "T35") - SUMIFS(NhatKy_ViPham!K:K, NhatKy_ViPham!E:E, "12_Van_B", NhatKy_ViPham!F:F, B37, NhatKy_ViPham!C:C, "T35")</f>
        <v>100</v>
      </c>
      <c r="BA37" s="12">
        <f t="shared" si="0"/>
        <v>100</v>
      </c>
      <c r="BB37" s="11" t="s">
        <v>430</v>
      </c>
      <c r="BC37" s="14" t="str">
        <f t="shared" si="1"/>
        <v>Tốt</v>
      </c>
      <c r="BD37" s="10" t="str">
        <f t="shared" si="2"/>
        <v>🟢 BÌNH THƯỜNG</v>
      </c>
    </row>
    <row r="38" spans="1:56" x14ac:dyDescent="0.25">
      <c r="A38" s="5">
        <v>30</v>
      </c>
      <c r="B38" s="15" t="s">
        <v>2789</v>
      </c>
      <c r="C38" s="5" t="s">
        <v>2665</v>
      </c>
      <c r="D38" s="5" t="s">
        <v>429</v>
      </c>
      <c r="E38" s="11" t="s">
        <v>430</v>
      </c>
      <c r="F38" s="6">
        <f>SUMIFS(NhatKy_ViPham!K:K, NhatKy_ViPham!E:E, "12_Van_B", NhatKy_ViPham!F:F, B38, NhatKy_ViPham!H:H, "L01")</f>
        <v>0</v>
      </c>
      <c r="G38" s="6">
        <f>SUMIFS(NhatKy_ViPham!K:K, NhatKy_ViPham!E:E, "12_Van_B", NhatKy_ViPham!F:F, B38, NhatKy_ViPham!H:H, "L02")</f>
        <v>0</v>
      </c>
      <c r="H38" s="6">
        <f>SUMIFS(NhatKy_ViPham!K:K, NhatKy_ViPham!E:E, "12_Van_B", NhatKy_ViPham!F:F, B38, NhatKy_ViPham!H:H, "L03")</f>
        <v>0</v>
      </c>
      <c r="I38" s="6">
        <f>SUMIFS(NhatKy_ViPham!K:K, NhatKy_ViPham!E:E, "12_Van_B", NhatKy_ViPham!F:F, B38, NhatKy_ViPham!H:H, "L04")</f>
        <v>0</v>
      </c>
      <c r="J38" s="6">
        <f>SUMIFS(NhatKy_ViPham!K:K, NhatKy_ViPham!E:E, "12_Van_B", NhatKy_ViPham!F:F, B38, NhatKy_ViPham!H:H, "L05")</f>
        <v>0</v>
      </c>
      <c r="K38" s="6">
        <f>SUMIFS(NhatKy_ViPham!K:K, NhatKy_ViPham!E:E, "12_Van_B", NhatKy_ViPham!F:F, B38, NhatKy_ViPham!H:H, "L06")</f>
        <v>0</v>
      </c>
      <c r="L38" s="6">
        <f>SUMIFS(NhatKy_ViPham!K:K, NhatKy_ViPham!E:E, "12_Van_B", NhatKy_ViPham!F:F, B38, NhatKy_ViPham!H:H, "L07")</f>
        <v>0</v>
      </c>
      <c r="M38" s="6">
        <f>SUMIFS(NhatKy_ViPham!K:K, NhatKy_ViPham!E:E, "12_Van_B", NhatKy_ViPham!F:F, B38, NhatKy_ViPham!H:H, "L08")</f>
        <v>0</v>
      </c>
      <c r="N38" s="6">
        <f>SUMIFS(NhatKy_ViPham!K:K, NhatKy_ViPham!E:E, "12_Van_B", NhatKy_ViPham!F:F, B38, NhatKy_ViPham!H:H, "L09")</f>
        <v>0</v>
      </c>
      <c r="O38" s="6">
        <f>SUMIFS(NhatKy_ViPham!K:K, NhatKy_ViPham!E:E, "12_Van_B", NhatKy_ViPham!F:F, B38, NhatKy_ViPham!H:H, "L10")</f>
        <v>0</v>
      </c>
      <c r="P38" s="12">
        <f>SUMIFS(NhatKy_ViPham!J:J, NhatKy_ViPham!E:E, "12_Van_B", NhatKy_ViPham!F:F, B38)</f>
        <v>0</v>
      </c>
      <c r="Q38" s="13">
        <f>SUMIFS(NhatKy_ViPham!K:K, NhatKy_ViPham!E:E, "12_Van_B", NhatKy_ViPham!F:F, B38)</f>
        <v>0</v>
      </c>
      <c r="R38" s="6">
        <f>100 + SUMIFS(NhatKy_ViPham!J:J, NhatKy_ViPham!E:E, "12_Van_B", NhatKy_ViPham!F:F, B38, NhatKy_ViPham!C:C, "T1") - SUMIFS(NhatKy_ViPham!K:K, NhatKy_ViPham!E:E, "12_Van_B", NhatKy_ViPham!F:F, B38, NhatKy_ViPham!C:C, "T1")</f>
        <v>100</v>
      </c>
      <c r="S38" s="6">
        <f>100 + SUMIFS(NhatKy_ViPham!J:J, NhatKy_ViPham!E:E, "12_Van_B", NhatKy_ViPham!F:F, B38, NhatKy_ViPham!C:C, "T2") - SUMIFS(NhatKy_ViPham!K:K, NhatKy_ViPham!E:E, "12_Van_B", NhatKy_ViPham!F:F, B38, NhatKy_ViPham!C:C, "T2")</f>
        <v>100</v>
      </c>
      <c r="T38" s="6">
        <f>100 + SUMIFS(NhatKy_ViPham!J:J, NhatKy_ViPham!E:E, "12_Van_B", NhatKy_ViPham!F:F, B38, NhatKy_ViPham!C:C, "T3") - SUMIFS(NhatKy_ViPham!K:K, NhatKy_ViPham!E:E, "12_Van_B", NhatKy_ViPham!F:F, B38, NhatKy_ViPham!C:C, "T3")</f>
        <v>100</v>
      </c>
      <c r="U38" s="6">
        <f>100 + SUMIFS(NhatKy_ViPham!J:J, NhatKy_ViPham!E:E, "12_Van_B", NhatKy_ViPham!F:F, B38, NhatKy_ViPham!C:C, "T4") - SUMIFS(NhatKy_ViPham!K:K, NhatKy_ViPham!E:E, "12_Van_B", NhatKy_ViPham!F:F, B38, NhatKy_ViPham!C:C, "T4")</f>
        <v>100</v>
      </c>
      <c r="V38" s="6">
        <f>100 + SUMIFS(NhatKy_ViPham!J:J, NhatKy_ViPham!E:E, "12_Van_B", NhatKy_ViPham!F:F, B38, NhatKy_ViPham!C:C, "T5") - SUMIFS(NhatKy_ViPham!K:K, NhatKy_ViPham!E:E, "12_Van_B", NhatKy_ViPham!F:F, B38, NhatKy_ViPham!C:C, "T5")</f>
        <v>100</v>
      </c>
      <c r="W38" s="6">
        <f>100 + SUMIFS(NhatKy_ViPham!J:J, NhatKy_ViPham!E:E, "12_Van_B", NhatKy_ViPham!F:F, B38, NhatKy_ViPham!C:C, "T6") - SUMIFS(NhatKy_ViPham!K:K, NhatKy_ViPham!E:E, "12_Van_B", NhatKy_ViPham!F:F, B38, NhatKy_ViPham!C:C, "T6")</f>
        <v>100</v>
      </c>
      <c r="X38" s="6">
        <f>100 + SUMIFS(NhatKy_ViPham!J:J, NhatKy_ViPham!E:E, "12_Van_B", NhatKy_ViPham!F:F, B38, NhatKy_ViPham!C:C, "T7") - SUMIFS(NhatKy_ViPham!K:K, NhatKy_ViPham!E:E, "12_Van_B", NhatKy_ViPham!F:F, B38, NhatKy_ViPham!C:C, "T7")</f>
        <v>100</v>
      </c>
      <c r="Y38" s="6">
        <f>100 + SUMIFS(NhatKy_ViPham!J:J, NhatKy_ViPham!E:E, "12_Van_B", NhatKy_ViPham!F:F, B38, NhatKy_ViPham!C:C, "T8") - SUMIFS(NhatKy_ViPham!K:K, NhatKy_ViPham!E:E, "12_Van_B", NhatKy_ViPham!F:F, B38, NhatKy_ViPham!C:C, "T8")</f>
        <v>100</v>
      </c>
      <c r="Z38" s="6">
        <f>100 + SUMIFS(NhatKy_ViPham!J:J, NhatKy_ViPham!E:E, "12_Van_B", NhatKy_ViPham!F:F, B38, NhatKy_ViPham!C:C, "T9") - SUMIFS(NhatKy_ViPham!K:K, NhatKy_ViPham!E:E, "12_Van_B", NhatKy_ViPham!F:F, B38, NhatKy_ViPham!C:C, "T9")</f>
        <v>100</v>
      </c>
      <c r="AA38" s="6">
        <f>100 + SUMIFS(NhatKy_ViPham!J:J, NhatKy_ViPham!E:E, "12_Van_B", NhatKy_ViPham!F:F, B38, NhatKy_ViPham!C:C, "T10") - SUMIFS(NhatKy_ViPham!K:K, NhatKy_ViPham!E:E, "12_Van_B", NhatKy_ViPham!F:F, B38, NhatKy_ViPham!C:C, "T10")</f>
        <v>100</v>
      </c>
      <c r="AB38" s="6">
        <f>100 + SUMIFS(NhatKy_ViPham!J:J, NhatKy_ViPham!E:E, "12_Van_B", NhatKy_ViPham!F:F, B38, NhatKy_ViPham!C:C, "T11") - SUMIFS(NhatKy_ViPham!K:K, NhatKy_ViPham!E:E, "12_Van_B", NhatKy_ViPham!F:F, B38, NhatKy_ViPham!C:C, "T11")</f>
        <v>100</v>
      </c>
      <c r="AC38" s="6">
        <f>100 + SUMIFS(NhatKy_ViPham!J:J, NhatKy_ViPham!E:E, "12_Van_B", NhatKy_ViPham!F:F, B38, NhatKy_ViPham!C:C, "T12") - SUMIFS(NhatKy_ViPham!K:K, NhatKy_ViPham!E:E, "12_Van_B", NhatKy_ViPham!F:F, B38, NhatKy_ViPham!C:C, "T12")</f>
        <v>100</v>
      </c>
      <c r="AD38" s="6">
        <f>100 + SUMIFS(NhatKy_ViPham!J:J, NhatKy_ViPham!E:E, "12_Van_B", NhatKy_ViPham!F:F, B38, NhatKy_ViPham!C:C, "T13") - SUMIFS(NhatKy_ViPham!K:K, NhatKy_ViPham!E:E, "12_Van_B", NhatKy_ViPham!F:F, B38, NhatKy_ViPham!C:C, "T13")</f>
        <v>100</v>
      </c>
      <c r="AE38" s="6">
        <f>100 + SUMIFS(NhatKy_ViPham!J:J, NhatKy_ViPham!E:E, "12_Van_B", NhatKy_ViPham!F:F, B38, NhatKy_ViPham!C:C, "T14") - SUMIFS(NhatKy_ViPham!K:K, NhatKy_ViPham!E:E, "12_Van_B", NhatKy_ViPham!F:F, B38, NhatKy_ViPham!C:C, "T14")</f>
        <v>100</v>
      </c>
      <c r="AF38" s="6">
        <f>100 + SUMIFS(NhatKy_ViPham!J:J, NhatKy_ViPham!E:E, "12_Van_B", NhatKy_ViPham!F:F, B38, NhatKy_ViPham!C:C, "T15") - SUMIFS(NhatKy_ViPham!K:K, NhatKy_ViPham!E:E, "12_Van_B", NhatKy_ViPham!F:F, B38, NhatKy_ViPham!C:C, "T15")</f>
        <v>100</v>
      </c>
      <c r="AG38" s="6">
        <f>100 + SUMIFS(NhatKy_ViPham!J:J, NhatKy_ViPham!E:E, "12_Van_B", NhatKy_ViPham!F:F, B38, NhatKy_ViPham!C:C, "T16") - SUMIFS(NhatKy_ViPham!K:K, NhatKy_ViPham!E:E, "12_Van_B", NhatKy_ViPham!F:F, B38, NhatKy_ViPham!C:C, "T16")</f>
        <v>100</v>
      </c>
      <c r="AH38" s="6">
        <f>100 + SUMIFS(NhatKy_ViPham!J:J, NhatKy_ViPham!E:E, "12_Van_B", NhatKy_ViPham!F:F, B38, NhatKy_ViPham!C:C, "T17") - SUMIFS(NhatKy_ViPham!K:K, NhatKy_ViPham!E:E, "12_Van_B", NhatKy_ViPham!F:F, B38, NhatKy_ViPham!C:C, "T17")</f>
        <v>100</v>
      </c>
      <c r="AI38" s="6">
        <f>100 + SUMIFS(NhatKy_ViPham!J:J, NhatKy_ViPham!E:E, "12_Van_B", NhatKy_ViPham!F:F, B38, NhatKy_ViPham!C:C, "T18") - SUMIFS(NhatKy_ViPham!K:K, NhatKy_ViPham!E:E, "12_Van_B", NhatKy_ViPham!F:F, B38, NhatKy_ViPham!C:C, "T18")</f>
        <v>100</v>
      </c>
      <c r="AJ38" s="6">
        <f>100 + SUMIFS(NhatKy_ViPham!J:J, NhatKy_ViPham!E:E, "12_Van_B", NhatKy_ViPham!F:F, B38, NhatKy_ViPham!C:C, "T19") - SUMIFS(NhatKy_ViPham!K:K, NhatKy_ViPham!E:E, "12_Van_B", NhatKy_ViPham!F:F, B38, NhatKy_ViPham!C:C, "T19")</f>
        <v>100</v>
      </c>
      <c r="AK38" s="6">
        <f>100 + SUMIFS(NhatKy_ViPham!J:J, NhatKy_ViPham!E:E, "12_Van_B", NhatKy_ViPham!F:F, B38, NhatKy_ViPham!C:C, "T20") - SUMIFS(NhatKy_ViPham!K:K, NhatKy_ViPham!E:E, "12_Van_B", NhatKy_ViPham!F:F, B38, NhatKy_ViPham!C:C, "T20")</f>
        <v>100</v>
      </c>
      <c r="AL38" s="6">
        <f>100 + SUMIFS(NhatKy_ViPham!J:J, NhatKy_ViPham!E:E, "12_Van_B", NhatKy_ViPham!F:F, B38, NhatKy_ViPham!C:C, "T21") - SUMIFS(NhatKy_ViPham!K:K, NhatKy_ViPham!E:E, "12_Van_B", NhatKy_ViPham!F:F, B38, NhatKy_ViPham!C:C, "T21")</f>
        <v>100</v>
      </c>
      <c r="AM38" s="6">
        <f>100 + SUMIFS(NhatKy_ViPham!J:J, NhatKy_ViPham!E:E, "12_Van_B", NhatKy_ViPham!F:F, B38, NhatKy_ViPham!C:C, "T22") - SUMIFS(NhatKy_ViPham!K:K, NhatKy_ViPham!E:E, "12_Van_B", NhatKy_ViPham!F:F, B38, NhatKy_ViPham!C:C, "T22")</f>
        <v>100</v>
      </c>
      <c r="AN38" s="6">
        <f>100 + SUMIFS(NhatKy_ViPham!J:J, NhatKy_ViPham!E:E, "12_Van_B", NhatKy_ViPham!F:F, B38, NhatKy_ViPham!C:C, "T23") - SUMIFS(NhatKy_ViPham!K:K, NhatKy_ViPham!E:E, "12_Van_B", NhatKy_ViPham!F:F, B38, NhatKy_ViPham!C:C, "T23")</f>
        <v>100</v>
      </c>
      <c r="AO38" s="6">
        <f>100 + SUMIFS(NhatKy_ViPham!J:J, NhatKy_ViPham!E:E, "12_Van_B", NhatKy_ViPham!F:F, B38, NhatKy_ViPham!C:C, "T24") - SUMIFS(NhatKy_ViPham!K:K, NhatKy_ViPham!E:E, "12_Van_B", NhatKy_ViPham!F:F, B38, NhatKy_ViPham!C:C, "T24")</f>
        <v>100</v>
      </c>
      <c r="AP38" s="6">
        <f>100 + SUMIFS(NhatKy_ViPham!J:J, NhatKy_ViPham!E:E, "12_Van_B", NhatKy_ViPham!F:F, B38, NhatKy_ViPham!C:C, "T25") - SUMIFS(NhatKy_ViPham!K:K, NhatKy_ViPham!E:E, "12_Van_B", NhatKy_ViPham!F:F, B38, NhatKy_ViPham!C:C, "T25")</f>
        <v>100</v>
      </c>
      <c r="AQ38" s="6">
        <f>100 + SUMIFS(NhatKy_ViPham!J:J, NhatKy_ViPham!E:E, "12_Van_B", NhatKy_ViPham!F:F, B38, NhatKy_ViPham!C:C, "T26") - SUMIFS(NhatKy_ViPham!K:K, NhatKy_ViPham!E:E, "12_Van_B", NhatKy_ViPham!F:F, B38, NhatKy_ViPham!C:C, "T26")</f>
        <v>100</v>
      </c>
      <c r="AR38" s="6">
        <f>100 + SUMIFS(NhatKy_ViPham!J:J, NhatKy_ViPham!E:E, "12_Van_B", NhatKy_ViPham!F:F, B38, NhatKy_ViPham!C:C, "T27") - SUMIFS(NhatKy_ViPham!K:K, NhatKy_ViPham!E:E, "12_Van_B", NhatKy_ViPham!F:F, B38, NhatKy_ViPham!C:C, "T27")</f>
        <v>100</v>
      </c>
      <c r="AS38" s="6">
        <f>100 + SUMIFS(NhatKy_ViPham!J:J, NhatKy_ViPham!E:E, "12_Van_B", NhatKy_ViPham!F:F, B38, NhatKy_ViPham!C:C, "T28") - SUMIFS(NhatKy_ViPham!K:K, NhatKy_ViPham!E:E, "12_Van_B", NhatKy_ViPham!F:F, B38, NhatKy_ViPham!C:C, "T28")</f>
        <v>100</v>
      </c>
      <c r="AT38" s="6">
        <f>100 + SUMIFS(NhatKy_ViPham!J:J, NhatKy_ViPham!E:E, "12_Van_B", NhatKy_ViPham!F:F, B38, NhatKy_ViPham!C:C, "T29") - SUMIFS(NhatKy_ViPham!K:K, NhatKy_ViPham!E:E, "12_Van_B", NhatKy_ViPham!F:F, B38, NhatKy_ViPham!C:C, "T29")</f>
        <v>100</v>
      </c>
      <c r="AU38" s="6">
        <f>100 + SUMIFS(NhatKy_ViPham!J:J, NhatKy_ViPham!E:E, "12_Van_B", NhatKy_ViPham!F:F, B38, NhatKy_ViPham!C:C, "T30") - SUMIFS(NhatKy_ViPham!K:K, NhatKy_ViPham!E:E, "12_Van_B", NhatKy_ViPham!F:F, B38, NhatKy_ViPham!C:C, "T30")</f>
        <v>100</v>
      </c>
      <c r="AV38" s="6">
        <f>100 + SUMIFS(NhatKy_ViPham!J:J, NhatKy_ViPham!E:E, "12_Van_B", NhatKy_ViPham!F:F, B38, NhatKy_ViPham!C:C, "T31") - SUMIFS(NhatKy_ViPham!K:K, NhatKy_ViPham!E:E, "12_Van_B", NhatKy_ViPham!F:F, B38, NhatKy_ViPham!C:C, "T31")</f>
        <v>100</v>
      </c>
      <c r="AW38" s="6">
        <f>100 + SUMIFS(NhatKy_ViPham!J:J, NhatKy_ViPham!E:E, "12_Van_B", NhatKy_ViPham!F:F, B38, NhatKy_ViPham!C:C, "T32") - SUMIFS(NhatKy_ViPham!K:K, NhatKy_ViPham!E:E, "12_Van_B", NhatKy_ViPham!F:F, B38, NhatKy_ViPham!C:C, "T32")</f>
        <v>100</v>
      </c>
      <c r="AX38" s="6">
        <f>100 + SUMIFS(NhatKy_ViPham!J:J, NhatKy_ViPham!E:E, "12_Van_B", NhatKy_ViPham!F:F, B38, NhatKy_ViPham!C:C, "T33") - SUMIFS(NhatKy_ViPham!K:K, NhatKy_ViPham!E:E, "12_Van_B", NhatKy_ViPham!F:F, B38, NhatKy_ViPham!C:C, "T33")</f>
        <v>100</v>
      </c>
      <c r="AY38" s="6">
        <f>100 + SUMIFS(NhatKy_ViPham!J:J, NhatKy_ViPham!E:E, "12_Van_B", NhatKy_ViPham!F:F, B38, NhatKy_ViPham!C:C, "T34") - SUMIFS(NhatKy_ViPham!K:K, NhatKy_ViPham!E:E, "12_Van_B", NhatKy_ViPham!F:F, B38, NhatKy_ViPham!C:C, "T34")</f>
        <v>100</v>
      </c>
      <c r="AZ38" s="6">
        <f>100 + SUMIFS(NhatKy_ViPham!J:J, NhatKy_ViPham!E:E, "12_Van_B", NhatKy_ViPham!F:F, B38, NhatKy_ViPham!C:C, "T35") - SUMIFS(NhatKy_ViPham!K:K, NhatKy_ViPham!E:E, "12_Van_B", NhatKy_ViPham!F:F, B38, NhatKy_ViPham!C:C, "T35")</f>
        <v>100</v>
      </c>
      <c r="BA38" s="12">
        <f t="shared" si="0"/>
        <v>100</v>
      </c>
      <c r="BB38" s="11" t="s">
        <v>430</v>
      </c>
      <c r="BC38" s="16" t="str">
        <f t="shared" si="1"/>
        <v>Tốt</v>
      </c>
      <c r="BD38" s="15" t="str">
        <f t="shared" si="2"/>
        <v>🟢 BÌNH THƯỜNG</v>
      </c>
    </row>
    <row r="39" spans="1:56" x14ac:dyDescent="0.25">
      <c r="A39" s="4">
        <v>31</v>
      </c>
      <c r="B39" s="10" t="s">
        <v>2790</v>
      </c>
      <c r="C39" s="4" t="s">
        <v>2251</v>
      </c>
      <c r="D39" s="4" t="s">
        <v>429</v>
      </c>
      <c r="E39" s="11" t="s">
        <v>430</v>
      </c>
      <c r="F39" s="7">
        <f>SUMIFS(NhatKy_ViPham!K:K, NhatKy_ViPham!E:E, "12_Van_B", NhatKy_ViPham!F:F, B39, NhatKy_ViPham!H:H, "L01")</f>
        <v>0</v>
      </c>
      <c r="G39" s="7">
        <f>SUMIFS(NhatKy_ViPham!K:K, NhatKy_ViPham!E:E, "12_Van_B", NhatKy_ViPham!F:F, B39, NhatKy_ViPham!H:H, "L02")</f>
        <v>0</v>
      </c>
      <c r="H39" s="7">
        <f>SUMIFS(NhatKy_ViPham!K:K, NhatKy_ViPham!E:E, "12_Van_B", NhatKy_ViPham!F:F, B39, NhatKy_ViPham!H:H, "L03")</f>
        <v>0</v>
      </c>
      <c r="I39" s="7">
        <f>SUMIFS(NhatKy_ViPham!K:K, NhatKy_ViPham!E:E, "12_Van_B", NhatKy_ViPham!F:F, B39, NhatKy_ViPham!H:H, "L04")</f>
        <v>0</v>
      </c>
      <c r="J39" s="7">
        <f>SUMIFS(NhatKy_ViPham!K:K, NhatKy_ViPham!E:E, "12_Van_B", NhatKy_ViPham!F:F, B39, NhatKy_ViPham!H:H, "L05")</f>
        <v>0</v>
      </c>
      <c r="K39" s="7">
        <f>SUMIFS(NhatKy_ViPham!K:K, NhatKy_ViPham!E:E, "12_Van_B", NhatKy_ViPham!F:F, B39, NhatKy_ViPham!H:H, "L06")</f>
        <v>0</v>
      </c>
      <c r="L39" s="7">
        <f>SUMIFS(NhatKy_ViPham!K:K, NhatKy_ViPham!E:E, "12_Van_B", NhatKy_ViPham!F:F, B39, NhatKy_ViPham!H:H, "L07")</f>
        <v>0</v>
      </c>
      <c r="M39" s="7">
        <f>SUMIFS(NhatKy_ViPham!K:K, NhatKy_ViPham!E:E, "12_Van_B", NhatKy_ViPham!F:F, B39, NhatKy_ViPham!H:H, "L08")</f>
        <v>0</v>
      </c>
      <c r="N39" s="7">
        <f>SUMIFS(NhatKy_ViPham!K:K, NhatKy_ViPham!E:E, "12_Van_B", NhatKy_ViPham!F:F, B39, NhatKy_ViPham!H:H, "L09")</f>
        <v>0</v>
      </c>
      <c r="O39" s="7">
        <f>SUMIFS(NhatKy_ViPham!K:K, NhatKy_ViPham!E:E, "12_Van_B", NhatKy_ViPham!F:F, B39, NhatKy_ViPham!H:H, "L10")</f>
        <v>0</v>
      </c>
      <c r="P39" s="12">
        <f>SUMIFS(NhatKy_ViPham!J:J, NhatKy_ViPham!E:E, "12_Van_B", NhatKy_ViPham!F:F, B39)</f>
        <v>0</v>
      </c>
      <c r="Q39" s="13">
        <f>SUMIFS(NhatKy_ViPham!K:K, NhatKy_ViPham!E:E, "12_Van_B", NhatKy_ViPham!F:F, B39)</f>
        <v>0</v>
      </c>
      <c r="R39" s="7">
        <f>100 + SUMIFS(NhatKy_ViPham!J:J, NhatKy_ViPham!E:E, "12_Van_B", NhatKy_ViPham!F:F, B39, NhatKy_ViPham!C:C, "T1") - SUMIFS(NhatKy_ViPham!K:K, NhatKy_ViPham!E:E, "12_Van_B", NhatKy_ViPham!F:F, B39, NhatKy_ViPham!C:C, "T1")</f>
        <v>100</v>
      </c>
      <c r="S39" s="7">
        <f>100 + SUMIFS(NhatKy_ViPham!J:J, NhatKy_ViPham!E:E, "12_Van_B", NhatKy_ViPham!F:F, B39, NhatKy_ViPham!C:C, "T2") - SUMIFS(NhatKy_ViPham!K:K, NhatKy_ViPham!E:E, "12_Van_B", NhatKy_ViPham!F:F, B39, NhatKy_ViPham!C:C, "T2")</f>
        <v>100</v>
      </c>
      <c r="T39" s="7">
        <f>100 + SUMIFS(NhatKy_ViPham!J:J, NhatKy_ViPham!E:E, "12_Van_B", NhatKy_ViPham!F:F, B39, NhatKy_ViPham!C:C, "T3") - SUMIFS(NhatKy_ViPham!K:K, NhatKy_ViPham!E:E, "12_Van_B", NhatKy_ViPham!F:F, B39, NhatKy_ViPham!C:C, "T3")</f>
        <v>100</v>
      </c>
      <c r="U39" s="7">
        <f>100 + SUMIFS(NhatKy_ViPham!J:J, NhatKy_ViPham!E:E, "12_Van_B", NhatKy_ViPham!F:F, B39, NhatKy_ViPham!C:C, "T4") - SUMIFS(NhatKy_ViPham!K:K, NhatKy_ViPham!E:E, "12_Van_B", NhatKy_ViPham!F:F, B39, NhatKy_ViPham!C:C, "T4")</f>
        <v>100</v>
      </c>
      <c r="V39" s="7">
        <f>100 + SUMIFS(NhatKy_ViPham!J:J, NhatKy_ViPham!E:E, "12_Van_B", NhatKy_ViPham!F:F, B39, NhatKy_ViPham!C:C, "T5") - SUMIFS(NhatKy_ViPham!K:K, NhatKy_ViPham!E:E, "12_Van_B", NhatKy_ViPham!F:F, B39, NhatKy_ViPham!C:C, "T5")</f>
        <v>100</v>
      </c>
      <c r="W39" s="7">
        <f>100 + SUMIFS(NhatKy_ViPham!J:J, NhatKy_ViPham!E:E, "12_Van_B", NhatKy_ViPham!F:F, B39, NhatKy_ViPham!C:C, "T6") - SUMIFS(NhatKy_ViPham!K:K, NhatKy_ViPham!E:E, "12_Van_B", NhatKy_ViPham!F:F, B39, NhatKy_ViPham!C:C, "T6")</f>
        <v>100</v>
      </c>
      <c r="X39" s="7">
        <f>100 + SUMIFS(NhatKy_ViPham!J:J, NhatKy_ViPham!E:E, "12_Van_B", NhatKy_ViPham!F:F, B39, NhatKy_ViPham!C:C, "T7") - SUMIFS(NhatKy_ViPham!K:K, NhatKy_ViPham!E:E, "12_Van_B", NhatKy_ViPham!F:F, B39, NhatKy_ViPham!C:C, "T7")</f>
        <v>100</v>
      </c>
      <c r="Y39" s="7">
        <f>100 + SUMIFS(NhatKy_ViPham!J:J, NhatKy_ViPham!E:E, "12_Van_B", NhatKy_ViPham!F:F, B39, NhatKy_ViPham!C:C, "T8") - SUMIFS(NhatKy_ViPham!K:K, NhatKy_ViPham!E:E, "12_Van_B", NhatKy_ViPham!F:F, B39, NhatKy_ViPham!C:C, "T8")</f>
        <v>100</v>
      </c>
      <c r="Z39" s="7">
        <f>100 + SUMIFS(NhatKy_ViPham!J:J, NhatKy_ViPham!E:E, "12_Van_B", NhatKy_ViPham!F:F, B39, NhatKy_ViPham!C:C, "T9") - SUMIFS(NhatKy_ViPham!K:K, NhatKy_ViPham!E:E, "12_Van_B", NhatKy_ViPham!F:F, B39, NhatKy_ViPham!C:C, "T9")</f>
        <v>100</v>
      </c>
      <c r="AA39" s="7">
        <f>100 + SUMIFS(NhatKy_ViPham!J:J, NhatKy_ViPham!E:E, "12_Van_B", NhatKy_ViPham!F:F, B39, NhatKy_ViPham!C:C, "T10") - SUMIFS(NhatKy_ViPham!K:K, NhatKy_ViPham!E:E, "12_Van_B", NhatKy_ViPham!F:F, B39, NhatKy_ViPham!C:C, "T10")</f>
        <v>100</v>
      </c>
      <c r="AB39" s="7">
        <f>100 + SUMIFS(NhatKy_ViPham!J:J, NhatKy_ViPham!E:E, "12_Van_B", NhatKy_ViPham!F:F, B39, NhatKy_ViPham!C:C, "T11") - SUMIFS(NhatKy_ViPham!K:K, NhatKy_ViPham!E:E, "12_Van_B", NhatKy_ViPham!F:F, B39, NhatKy_ViPham!C:C, "T11")</f>
        <v>100</v>
      </c>
      <c r="AC39" s="7">
        <f>100 + SUMIFS(NhatKy_ViPham!J:J, NhatKy_ViPham!E:E, "12_Van_B", NhatKy_ViPham!F:F, B39, NhatKy_ViPham!C:C, "T12") - SUMIFS(NhatKy_ViPham!K:K, NhatKy_ViPham!E:E, "12_Van_B", NhatKy_ViPham!F:F, B39, NhatKy_ViPham!C:C, "T12")</f>
        <v>100</v>
      </c>
      <c r="AD39" s="7">
        <f>100 + SUMIFS(NhatKy_ViPham!J:J, NhatKy_ViPham!E:E, "12_Van_B", NhatKy_ViPham!F:F, B39, NhatKy_ViPham!C:C, "T13") - SUMIFS(NhatKy_ViPham!K:K, NhatKy_ViPham!E:E, "12_Van_B", NhatKy_ViPham!F:F, B39, NhatKy_ViPham!C:C, "T13")</f>
        <v>100</v>
      </c>
      <c r="AE39" s="7">
        <f>100 + SUMIFS(NhatKy_ViPham!J:J, NhatKy_ViPham!E:E, "12_Van_B", NhatKy_ViPham!F:F, B39, NhatKy_ViPham!C:C, "T14") - SUMIFS(NhatKy_ViPham!K:K, NhatKy_ViPham!E:E, "12_Van_B", NhatKy_ViPham!F:F, B39, NhatKy_ViPham!C:C, "T14")</f>
        <v>100</v>
      </c>
      <c r="AF39" s="7">
        <f>100 + SUMIFS(NhatKy_ViPham!J:J, NhatKy_ViPham!E:E, "12_Van_B", NhatKy_ViPham!F:F, B39, NhatKy_ViPham!C:C, "T15") - SUMIFS(NhatKy_ViPham!K:K, NhatKy_ViPham!E:E, "12_Van_B", NhatKy_ViPham!F:F, B39, NhatKy_ViPham!C:C, "T15")</f>
        <v>100</v>
      </c>
      <c r="AG39" s="7">
        <f>100 + SUMIFS(NhatKy_ViPham!J:J, NhatKy_ViPham!E:E, "12_Van_B", NhatKy_ViPham!F:F, B39, NhatKy_ViPham!C:C, "T16") - SUMIFS(NhatKy_ViPham!K:K, NhatKy_ViPham!E:E, "12_Van_B", NhatKy_ViPham!F:F, B39, NhatKy_ViPham!C:C, "T16")</f>
        <v>100</v>
      </c>
      <c r="AH39" s="7">
        <f>100 + SUMIFS(NhatKy_ViPham!J:J, NhatKy_ViPham!E:E, "12_Van_B", NhatKy_ViPham!F:F, B39, NhatKy_ViPham!C:C, "T17") - SUMIFS(NhatKy_ViPham!K:K, NhatKy_ViPham!E:E, "12_Van_B", NhatKy_ViPham!F:F, B39, NhatKy_ViPham!C:C, "T17")</f>
        <v>100</v>
      </c>
      <c r="AI39" s="7">
        <f>100 + SUMIFS(NhatKy_ViPham!J:J, NhatKy_ViPham!E:E, "12_Van_B", NhatKy_ViPham!F:F, B39, NhatKy_ViPham!C:C, "T18") - SUMIFS(NhatKy_ViPham!K:K, NhatKy_ViPham!E:E, "12_Van_B", NhatKy_ViPham!F:F, B39, NhatKy_ViPham!C:C, "T18")</f>
        <v>100</v>
      </c>
      <c r="AJ39" s="7">
        <f>100 + SUMIFS(NhatKy_ViPham!J:J, NhatKy_ViPham!E:E, "12_Van_B", NhatKy_ViPham!F:F, B39, NhatKy_ViPham!C:C, "T19") - SUMIFS(NhatKy_ViPham!K:K, NhatKy_ViPham!E:E, "12_Van_B", NhatKy_ViPham!F:F, B39, NhatKy_ViPham!C:C, "T19")</f>
        <v>100</v>
      </c>
      <c r="AK39" s="7">
        <f>100 + SUMIFS(NhatKy_ViPham!J:J, NhatKy_ViPham!E:E, "12_Van_B", NhatKy_ViPham!F:F, B39, NhatKy_ViPham!C:C, "T20") - SUMIFS(NhatKy_ViPham!K:K, NhatKy_ViPham!E:E, "12_Van_B", NhatKy_ViPham!F:F, B39, NhatKy_ViPham!C:C, "T20")</f>
        <v>100</v>
      </c>
      <c r="AL39" s="7">
        <f>100 + SUMIFS(NhatKy_ViPham!J:J, NhatKy_ViPham!E:E, "12_Van_B", NhatKy_ViPham!F:F, B39, NhatKy_ViPham!C:C, "T21") - SUMIFS(NhatKy_ViPham!K:K, NhatKy_ViPham!E:E, "12_Van_B", NhatKy_ViPham!F:F, B39, NhatKy_ViPham!C:C, "T21")</f>
        <v>100</v>
      </c>
      <c r="AM39" s="7">
        <f>100 + SUMIFS(NhatKy_ViPham!J:J, NhatKy_ViPham!E:E, "12_Van_B", NhatKy_ViPham!F:F, B39, NhatKy_ViPham!C:C, "T22") - SUMIFS(NhatKy_ViPham!K:K, NhatKy_ViPham!E:E, "12_Van_B", NhatKy_ViPham!F:F, B39, NhatKy_ViPham!C:C, "T22")</f>
        <v>100</v>
      </c>
      <c r="AN39" s="7">
        <f>100 + SUMIFS(NhatKy_ViPham!J:J, NhatKy_ViPham!E:E, "12_Van_B", NhatKy_ViPham!F:F, B39, NhatKy_ViPham!C:C, "T23") - SUMIFS(NhatKy_ViPham!K:K, NhatKy_ViPham!E:E, "12_Van_B", NhatKy_ViPham!F:F, B39, NhatKy_ViPham!C:C, "T23")</f>
        <v>100</v>
      </c>
      <c r="AO39" s="7">
        <f>100 + SUMIFS(NhatKy_ViPham!J:J, NhatKy_ViPham!E:E, "12_Van_B", NhatKy_ViPham!F:F, B39, NhatKy_ViPham!C:C, "T24") - SUMIFS(NhatKy_ViPham!K:K, NhatKy_ViPham!E:E, "12_Van_B", NhatKy_ViPham!F:F, B39, NhatKy_ViPham!C:C, "T24")</f>
        <v>100</v>
      </c>
      <c r="AP39" s="7">
        <f>100 + SUMIFS(NhatKy_ViPham!J:J, NhatKy_ViPham!E:E, "12_Van_B", NhatKy_ViPham!F:F, B39, NhatKy_ViPham!C:C, "T25") - SUMIFS(NhatKy_ViPham!K:K, NhatKy_ViPham!E:E, "12_Van_B", NhatKy_ViPham!F:F, B39, NhatKy_ViPham!C:C, "T25")</f>
        <v>100</v>
      </c>
      <c r="AQ39" s="7">
        <f>100 + SUMIFS(NhatKy_ViPham!J:J, NhatKy_ViPham!E:E, "12_Van_B", NhatKy_ViPham!F:F, B39, NhatKy_ViPham!C:C, "T26") - SUMIFS(NhatKy_ViPham!K:K, NhatKy_ViPham!E:E, "12_Van_B", NhatKy_ViPham!F:F, B39, NhatKy_ViPham!C:C, "T26")</f>
        <v>100</v>
      </c>
      <c r="AR39" s="7">
        <f>100 + SUMIFS(NhatKy_ViPham!J:J, NhatKy_ViPham!E:E, "12_Van_B", NhatKy_ViPham!F:F, B39, NhatKy_ViPham!C:C, "T27") - SUMIFS(NhatKy_ViPham!K:K, NhatKy_ViPham!E:E, "12_Van_B", NhatKy_ViPham!F:F, B39, NhatKy_ViPham!C:C, "T27")</f>
        <v>100</v>
      </c>
      <c r="AS39" s="7">
        <f>100 + SUMIFS(NhatKy_ViPham!J:J, NhatKy_ViPham!E:E, "12_Van_B", NhatKy_ViPham!F:F, B39, NhatKy_ViPham!C:C, "T28") - SUMIFS(NhatKy_ViPham!K:K, NhatKy_ViPham!E:E, "12_Van_B", NhatKy_ViPham!F:F, B39, NhatKy_ViPham!C:C, "T28")</f>
        <v>100</v>
      </c>
      <c r="AT39" s="7">
        <f>100 + SUMIFS(NhatKy_ViPham!J:J, NhatKy_ViPham!E:E, "12_Van_B", NhatKy_ViPham!F:F, B39, NhatKy_ViPham!C:C, "T29") - SUMIFS(NhatKy_ViPham!K:K, NhatKy_ViPham!E:E, "12_Van_B", NhatKy_ViPham!F:F, B39, NhatKy_ViPham!C:C, "T29")</f>
        <v>100</v>
      </c>
      <c r="AU39" s="7">
        <f>100 + SUMIFS(NhatKy_ViPham!J:J, NhatKy_ViPham!E:E, "12_Van_B", NhatKy_ViPham!F:F, B39, NhatKy_ViPham!C:C, "T30") - SUMIFS(NhatKy_ViPham!K:K, NhatKy_ViPham!E:E, "12_Van_B", NhatKy_ViPham!F:F, B39, NhatKy_ViPham!C:C, "T30")</f>
        <v>100</v>
      </c>
      <c r="AV39" s="7">
        <f>100 + SUMIFS(NhatKy_ViPham!J:J, NhatKy_ViPham!E:E, "12_Van_B", NhatKy_ViPham!F:F, B39, NhatKy_ViPham!C:C, "T31") - SUMIFS(NhatKy_ViPham!K:K, NhatKy_ViPham!E:E, "12_Van_B", NhatKy_ViPham!F:F, B39, NhatKy_ViPham!C:C, "T31")</f>
        <v>100</v>
      </c>
      <c r="AW39" s="7">
        <f>100 + SUMIFS(NhatKy_ViPham!J:J, NhatKy_ViPham!E:E, "12_Van_B", NhatKy_ViPham!F:F, B39, NhatKy_ViPham!C:C, "T32") - SUMIFS(NhatKy_ViPham!K:K, NhatKy_ViPham!E:E, "12_Van_B", NhatKy_ViPham!F:F, B39, NhatKy_ViPham!C:C, "T32")</f>
        <v>100</v>
      </c>
      <c r="AX39" s="7">
        <f>100 + SUMIFS(NhatKy_ViPham!J:J, NhatKy_ViPham!E:E, "12_Van_B", NhatKy_ViPham!F:F, B39, NhatKy_ViPham!C:C, "T33") - SUMIFS(NhatKy_ViPham!K:K, NhatKy_ViPham!E:E, "12_Van_B", NhatKy_ViPham!F:F, B39, NhatKy_ViPham!C:C, "T33")</f>
        <v>100</v>
      </c>
      <c r="AY39" s="7">
        <f>100 + SUMIFS(NhatKy_ViPham!J:J, NhatKy_ViPham!E:E, "12_Van_B", NhatKy_ViPham!F:F, B39, NhatKy_ViPham!C:C, "T34") - SUMIFS(NhatKy_ViPham!K:K, NhatKy_ViPham!E:E, "12_Van_B", NhatKy_ViPham!F:F, B39, NhatKy_ViPham!C:C, "T34")</f>
        <v>100</v>
      </c>
      <c r="AZ39" s="7">
        <f>100 + SUMIFS(NhatKy_ViPham!J:J, NhatKy_ViPham!E:E, "12_Van_B", NhatKy_ViPham!F:F, B39, NhatKy_ViPham!C:C, "T35") - SUMIFS(NhatKy_ViPham!K:K, NhatKy_ViPham!E:E, "12_Van_B", NhatKy_ViPham!F:F, B39, NhatKy_ViPham!C:C, "T35")</f>
        <v>100</v>
      </c>
      <c r="BA39" s="12">
        <f t="shared" si="0"/>
        <v>100</v>
      </c>
      <c r="BB39" s="11" t="s">
        <v>430</v>
      </c>
      <c r="BC39" s="14" t="str">
        <f t="shared" si="1"/>
        <v>Tốt</v>
      </c>
      <c r="BD39" s="10" t="str">
        <f t="shared" si="2"/>
        <v>🟢 BÌNH THƯỜNG</v>
      </c>
    </row>
    <row r="40" spans="1:56" x14ac:dyDescent="0.25">
      <c r="A40" s="5">
        <v>32</v>
      </c>
      <c r="B40" s="15" t="s">
        <v>2791</v>
      </c>
      <c r="C40" s="5" t="s">
        <v>2535</v>
      </c>
      <c r="D40" s="5" t="s">
        <v>429</v>
      </c>
      <c r="E40" s="11" t="s">
        <v>430</v>
      </c>
      <c r="F40" s="6">
        <f>SUMIFS(NhatKy_ViPham!K:K, NhatKy_ViPham!E:E, "12_Van_B", NhatKy_ViPham!F:F, B40, NhatKy_ViPham!H:H, "L01")</f>
        <v>0</v>
      </c>
      <c r="G40" s="6">
        <f>SUMIFS(NhatKy_ViPham!K:K, NhatKy_ViPham!E:E, "12_Van_B", NhatKy_ViPham!F:F, B40, NhatKy_ViPham!H:H, "L02")</f>
        <v>0</v>
      </c>
      <c r="H40" s="6">
        <f>SUMIFS(NhatKy_ViPham!K:K, NhatKy_ViPham!E:E, "12_Van_B", NhatKy_ViPham!F:F, B40, NhatKy_ViPham!H:H, "L03")</f>
        <v>0</v>
      </c>
      <c r="I40" s="6">
        <f>SUMIFS(NhatKy_ViPham!K:K, NhatKy_ViPham!E:E, "12_Van_B", NhatKy_ViPham!F:F, B40, NhatKy_ViPham!H:H, "L04")</f>
        <v>0</v>
      </c>
      <c r="J40" s="6">
        <f>SUMIFS(NhatKy_ViPham!K:K, NhatKy_ViPham!E:E, "12_Van_B", NhatKy_ViPham!F:F, B40, NhatKy_ViPham!H:H, "L05")</f>
        <v>0</v>
      </c>
      <c r="K40" s="6">
        <f>SUMIFS(NhatKy_ViPham!K:K, NhatKy_ViPham!E:E, "12_Van_B", NhatKy_ViPham!F:F, B40, NhatKy_ViPham!H:H, "L06")</f>
        <v>0</v>
      </c>
      <c r="L40" s="6">
        <f>SUMIFS(NhatKy_ViPham!K:K, NhatKy_ViPham!E:E, "12_Van_B", NhatKy_ViPham!F:F, B40, NhatKy_ViPham!H:H, "L07")</f>
        <v>0</v>
      </c>
      <c r="M40" s="6">
        <f>SUMIFS(NhatKy_ViPham!K:K, NhatKy_ViPham!E:E, "12_Van_B", NhatKy_ViPham!F:F, B40, NhatKy_ViPham!H:H, "L08")</f>
        <v>0</v>
      </c>
      <c r="N40" s="6">
        <f>SUMIFS(NhatKy_ViPham!K:K, NhatKy_ViPham!E:E, "12_Van_B", NhatKy_ViPham!F:F, B40, NhatKy_ViPham!H:H, "L09")</f>
        <v>0</v>
      </c>
      <c r="O40" s="6">
        <f>SUMIFS(NhatKy_ViPham!K:K, NhatKy_ViPham!E:E, "12_Van_B", NhatKy_ViPham!F:F, B40, NhatKy_ViPham!H:H, "L10")</f>
        <v>0</v>
      </c>
      <c r="P40" s="12">
        <f>SUMIFS(NhatKy_ViPham!J:J, NhatKy_ViPham!E:E, "12_Van_B", NhatKy_ViPham!F:F, B40)</f>
        <v>0</v>
      </c>
      <c r="Q40" s="13">
        <f>SUMIFS(NhatKy_ViPham!K:K, NhatKy_ViPham!E:E, "12_Van_B", NhatKy_ViPham!F:F, B40)</f>
        <v>0</v>
      </c>
      <c r="R40" s="6">
        <f>100 + SUMIFS(NhatKy_ViPham!J:J, NhatKy_ViPham!E:E, "12_Van_B", NhatKy_ViPham!F:F, B40, NhatKy_ViPham!C:C, "T1") - SUMIFS(NhatKy_ViPham!K:K, NhatKy_ViPham!E:E, "12_Van_B", NhatKy_ViPham!F:F, B40, NhatKy_ViPham!C:C, "T1")</f>
        <v>100</v>
      </c>
      <c r="S40" s="6">
        <f>100 + SUMIFS(NhatKy_ViPham!J:J, NhatKy_ViPham!E:E, "12_Van_B", NhatKy_ViPham!F:F, B40, NhatKy_ViPham!C:C, "T2") - SUMIFS(NhatKy_ViPham!K:K, NhatKy_ViPham!E:E, "12_Van_B", NhatKy_ViPham!F:F, B40, NhatKy_ViPham!C:C, "T2")</f>
        <v>100</v>
      </c>
      <c r="T40" s="6">
        <f>100 + SUMIFS(NhatKy_ViPham!J:J, NhatKy_ViPham!E:E, "12_Van_B", NhatKy_ViPham!F:F, B40, NhatKy_ViPham!C:C, "T3") - SUMIFS(NhatKy_ViPham!K:K, NhatKy_ViPham!E:E, "12_Van_B", NhatKy_ViPham!F:F, B40, NhatKy_ViPham!C:C, "T3")</f>
        <v>100</v>
      </c>
      <c r="U40" s="6">
        <f>100 + SUMIFS(NhatKy_ViPham!J:J, NhatKy_ViPham!E:E, "12_Van_B", NhatKy_ViPham!F:F, B40, NhatKy_ViPham!C:C, "T4") - SUMIFS(NhatKy_ViPham!K:K, NhatKy_ViPham!E:E, "12_Van_B", NhatKy_ViPham!F:F, B40, NhatKy_ViPham!C:C, "T4")</f>
        <v>100</v>
      </c>
      <c r="V40" s="6">
        <f>100 + SUMIFS(NhatKy_ViPham!J:J, NhatKy_ViPham!E:E, "12_Van_B", NhatKy_ViPham!F:F, B40, NhatKy_ViPham!C:C, "T5") - SUMIFS(NhatKy_ViPham!K:K, NhatKy_ViPham!E:E, "12_Van_B", NhatKy_ViPham!F:F, B40, NhatKy_ViPham!C:C, "T5")</f>
        <v>100</v>
      </c>
      <c r="W40" s="6">
        <f>100 + SUMIFS(NhatKy_ViPham!J:J, NhatKy_ViPham!E:E, "12_Van_B", NhatKy_ViPham!F:F, B40, NhatKy_ViPham!C:C, "T6") - SUMIFS(NhatKy_ViPham!K:K, NhatKy_ViPham!E:E, "12_Van_B", NhatKy_ViPham!F:F, B40, NhatKy_ViPham!C:C, "T6")</f>
        <v>100</v>
      </c>
      <c r="X40" s="6">
        <f>100 + SUMIFS(NhatKy_ViPham!J:J, NhatKy_ViPham!E:E, "12_Van_B", NhatKy_ViPham!F:F, B40, NhatKy_ViPham!C:C, "T7") - SUMIFS(NhatKy_ViPham!K:K, NhatKy_ViPham!E:E, "12_Van_B", NhatKy_ViPham!F:F, B40, NhatKy_ViPham!C:C, "T7")</f>
        <v>100</v>
      </c>
      <c r="Y40" s="6">
        <f>100 + SUMIFS(NhatKy_ViPham!J:J, NhatKy_ViPham!E:E, "12_Van_B", NhatKy_ViPham!F:F, B40, NhatKy_ViPham!C:C, "T8") - SUMIFS(NhatKy_ViPham!K:K, NhatKy_ViPham!E:E, "12_Van_B", NhatKy_ViPham!F:F, B40, NhatKy_ViPham!C:C, "T8")</f>
        <v>100</v>
      </c>
      <c r="Z40" s="6">
        <f>100 + SUMIFS(NhatKy_ViPham!J:J, NhatKy_ViPham!E:E, "12_Van_B", NhatKy_ViPham!F:F, B40, NhatKy_ViPham!C:C, "T9") - SUMIFS(NhatKy_ViPham!K:K, NhatKy_ViPham!E:E, "12_Van_B", NhatKy_ViPham!F:F, B40, NhatKy_ViPham!C:C, "T9")</f>
        <v>100</v>
      </c>
      <c r="AA40" s="6">
        <f>100 + SUMIFS(NhatKy_ViPham!J:J, NhatKy_ViPham!E:E, "12_Van_B", NhatKy_ViPham!F:F, B40, NhatKy_ViPham!C:C, "T10") - SUMIFS(NhatKy_ViPham!K:K, NhatKy_ViPham!E:E, "12_Van_B", NhatKy_ViPham!F:F, B40, NhatKy_ViPham!C:C, "T10")</f>
        <v>100</v>
      </c>
      <c r="AB40" s="6">
        <f>100 + SUMIFS(NhatKy_ViPham!J:J, NhatKy_ViPham!E:E, "12_Van_B", NhatKy_ViPham!F:F, B40, NhatKy_ViPham!C:C, "T11") - SUMIFS(NhatKy_ViPham!K:K, NhatKy_ViPham!E:E, "12_Van_B", NhatKy_ViPham!F:F, B40, NhatKy_ViPham!C:C, "T11")</f>
        <v>100</v>
      </c>
      <c r="AC40" s="6">
        <f>100 + SUMIFS(NhatKy_ViPham!J:J, NhatKy_ViPham!E:E, "12_Van_B", NhatKy_ViPham!F:F, B40, NhatKy_ViPham!C:C, "T12") - SUMIFS(NhatKy_ViPham!K:K, NhatKy_ViPham!E:E, "12_Van_B", NhatKy_ViPham!F:F, B40, NhatKy_ViPham!C:C, "T12")</f>
        <v>100</v>
      </c>
      <c r="AD40" s="6">
        <f>100 + SUMIFS(NhatKy_ViPham!J:J, NhatKy_ViPham!E:E, "12_Van_B", NhatKy_ViPham!F:F, B40, NhatKy_ViPham!C:C, "T13") - SUMIFS(NhatKy_ViPham!K:K, NhatKy_ViPham!E:E, "12_Van_B", NhatKy_ViPham!F:F, B40, NhatKy_ViPham!C:C, "T13")</f>
        <v>100</v>
      </c>
      <c r="AE40" s="6">
        <f>100 + SUMIFS(NhatKy_ViPham!J:J, NhatKy_ViPham!E:E, "12_Van_B", NhatKy_ViPham!F:F, B40, NhatKy_ViPham!C:C, "T14") - SUMIFS(NhatKy_ViPham!K:K, NhatKy_ViPham!E:E, "12_Van_B", NhatKy_ViPham!F:F, B40, NhatKy_ViPham!C:C, "T14")</f>
        <v>100</v>
      </c>
      <c r="AF40" s="6">
        <f>100 + SUMIFS(NhatKy_ViPham!J:J, NhatKy_ViPham!E:E, "12_Van_B", NhatKy_ViPham!F:F, B40, NhatKy_ViPham!C:C, "T15") - SUMIFS(NhatKy_ViPham!K:K, NhatKy_ViPham!E:E, "12_Van_B", NhatKy_ViPham!F:F, B40, NhatKy_ViPham!C:C, "T15")</f>
        <v>100</v>
      </c>
      <c r="AG40" s="6">
        <f>100 + SUMIFS(NhatKy_ViPham!J:J, NhatKy_ViPham!E:E, "12_Van_B", NhatKy_ViPham!F:F, B40, NhatKy_ViPham!C:C, "T16") - SUMIFS(NhatKy_ViPham!K:K, NhatKy_ViPham!E:E, "12_Van_B", NhatKy_ViPham!F:F, B40, NhatKy_ViPham!C:C, "T16")</f>
        <v>100</v>
      </c>
      <c r="AH40" s="6">
        <f>100 + SUMIFS(NhatKy_ViPham!J:J, NhatKy_ViPham!E:E, "12_Van_B", NhatKy_ViPham!F:F, B40, NhatKy_ViPham!C:C, "T17") - SUMIFS(NhatKy_ViPham!K:K, NhatKy_ViPham!E:E, "12_Van_B", NhatKy_ViPham!F:F, B40, NhatKy_ViPham!C:C, "T17")</f>
        <v>100</v>
      </c>
      <c r="AI40" s="6">
        <f>100 + SUMIFS(NhatKy_ViPham!J:J, NhatKy_ViPham!E:E, "12_Van_B", NhatKy_ViPham!F:F, B40, NhatKy_ViPham!C:C, "T18") - SUMIFS(NhatKy_ViPham!K:K, NhatKy_ViPham!E:E, "12_Van_B", NhatKy_ViPham!F:F, B40, NhatKy_ViPham!C:C, "T18")</f>
        <v>100</v>
      </c>
      <c r="AJ40" s="6">
        <f>100 + SUMIFS(NhatKy_ViPham!J:J, NhatKy_ViPham!E:E, "12_Van_B", NhatKy_ViPham!F:F, B40, NhatKy_ViPham!C:C, "T19") - SUMIFS(NhatKy_ViPham!K:K, NhatKy_ViPham!E:E, "12_Van_B", NhatKy_ViPham!F:F, B40, NhatKy_ViPham!C:C, "T19")</f>
        <v>100</v>
      </c>
      <c r="AK40" s="6">
        <f>100 + SUMIFS(NhatKy_ViPham!J:J, NhatKy_ViPham!E:E, "12_Van_B", NhatKy_ViPham!F:F, B40, NhatKy_ViPham!C:C, "T20") - SUMIFS(NhatKy_ViPham!K:K, NhatKy_ViPham!E:E, "12_Van_B", NhatKy_ViPham!F:F, B40, NhatKy_ViPham!C:C, "T20")</f>
        <v>100</v>
      </c>
      <c r="AL40" s="6">
        <f>100 + SUMIFS(NhatKy_ViPham!J:J, NhatKy_ViPham!E:E, "12_Van_B", NhatKy_ViPham!F:F, B40, NhatKy_ViPham!C:C, "T21") - SUMIFS(NhatKy_ViPham!K:K, NhatKy_ViPham!E:E, "12_Van_B", NhatKy_ViPham!F:F, B40, NhatKy_ViPham!C:C, "T21")</f>
        <v>100</v>
      </c>
      <c r="AM40" s="6">
        <f>100 + SUMIFS(NhatKy_ViPham!J:J, NhatKy_ViPham!E:E, "12_Van_B", NhatKy_ViPham!F:F, B40, NhatKy_ViPham!C:C, "T22") - SUMIFS(NhatKy_ViPham!K:K, NhatKy_ViPham!E:E, "12_Van_B", NhatKy_ViPham!F:F, B40, NhatKy_ViPham!C:C, "T22")</f>
        <v>100</v>
      </c>
      <c r="AN40" s="6">
        <f>100 + SUMIFS(NhatKy_ViPham!J:J, NhatKy_ViPham!E:E, "12_Van_B", NhatKy_ViPham!F:F, B40, NhatKy_ViPham!C:C, "T23") - SUMIFS(NhatKy_ViPham!K:K, NhatKy_ViPham!E:E, "12_Van_B", NhatKy_ViPham!F:F, B40, NhatKy_ViPham!C:C, "T23")</f>
        <v>100</v>
      </c>
      <c r="AO40" s="6">
        <f>100 + SUMIFS(NhatKy_ViPham!J:J, NhatKy_ViPham!E:E, "12_Van_B", NhatKy_ViPham!F:F, B40, NhatKy_ViPham!C:C, "T24") - SUMIFS(NhatKy_ViPham!K:K, NhatKy_ViPham!E:E, "12_Van_B", NhatKy_ViPham!F:F, B40, NhatKy_ViPham!C:C, "T24")</f>
        <v>100</v>
      </c>
      <c r="AP40" s="6">
        <f>100 + SUMIFS(NhatKy_ViPham!J:J, NhatKy_ViPham!E:E, "12_Van_B", NhatKy_ViPham!F:F, B40, NhatKy_ViPham!C:C, "T25") - SUMIFS(NhatKy_ViPham!K:K, NhatKy_ViPham!E:E, "12_Van_B", NhatKy_ViPham!F:F, B40, NhatKy_ViPham!C:C, "T25")</f>
        <v>100</v>
      </c>
      <c r="AQ40" s="6">
        <f>100 + SUMIFS(NhatKy_ViPham!J:J, NhatKy_ViPham!E:E, "12_Van_B", NhatKy_ViPham!F:F, B40, NhatKy_ViPham!C:C, "T26") - SUMIFS(NhatKy_ViPham!K:K, NhatKy_ViPham!E:E, "12_Van_B", NhatKy_ViPham!F:F, B40, NhatKy_ViPham!C:C, "T26")</f>
        <v>100</v>
      </c>
      <c r="AR40" s="6">
        <f>100 + SUMIFS(NhatKy_ViPham!J:J, NhatKy_ViPham!E:E, "12_Van_B", NhatKy_ViPham!F:F, B40, NhatKy_ViPham!C:C, "T27") - SUMIFS(NhatKy_ViPham!K:K, NhatKy_ViPham!E:E, "12_Van_B", NhatKy_ViPham!F:F, B40, NhatKy_ViPham!C:C, "T27")</f>
        <v>100</v>
      </c>
      <c r="AS40" s="6">
        <f>100 + SUMIFS(NhatKy_ViPham!J:J, NhatKy_ViPham!E:E, "12_Van_B", NhatKy_ViPham!F:F, B40, NhatKy_ViPham!C:C, "T28") - SUMIFS(NhatKy_ViPham!K:K, NhatKy_ViPham!E:E, "12_Van_B", NhatKy_ViPham!F:F, B40, NhatKy_ViPham!C:C, "T28")</f>
        <v>100</v>
      </c>
      <c r="AT40" s="6">
        <f>100 + SUMIFS(NhatKy_ViPham!J:J, NhatKy_ViPham!E:E, "12_Van_B", NhatKy_ViPham!F:F, B40, NhatKy_ViPham!C:C, "T29") - SUMIFS(NhatKy_ViPham!K:K, NhatKy_ViPham!E:E, "12_Van_B", NhatKy_ViPham!F:F, B40, NhatKy_ViPham!C:C, "T29")</f>
        <v>100</v>
      </c>
      <c r="AU40" s="6">
        <f>100 + SUMIFS(NhatKy_ViPham!J:J, NhatKy_ViPham!E:E, "12_Van_B", NhatKy_ViPham!F:F, B40, NhatKy_ViPham!C:C, "T30") - SUMIFS(NhatKy_ViPham!K:K, NhatKy_ViPham!E:E, "12_Van_B", NhatKy_ViPham!F:F, B40, NhatKy_ViPham!C:C, "T30")</f>
        <v>100</v>
      </c>
      <c r="AV40" s="6">
        <f>100 + SUMIFS(NhatKy_ViPham!J:J, NhatKy_ViPham!E:E, "12_Van_B", NhatKy_ViPham!F:F, B40, NhatKy_ViPham!C:C, "T31") - SUMIFS(NhatKy_ViPham!K:K, NhatKy_ViPham!E:E, "12_Van_B", NhatKy_ViPham!F:F, B40, NhatKy_ViPham!C:C, "T31")</f>
        <v>100</v>
      </c>
      <c r="AW40" s="6">
        <f>100 + SUMIFS(NhatKy_ViPham!J:J, NhatKy_ViPham!E:E, "12_Van_B", NhatKy_ViPham!F:F, B40, NhatKy_ViPham!C:C, "T32") - SUMIFS(NhatKy_ViPham!K:K, NhatKy_ViPham!E:E, "12_Van_B", NhatKy_ViPham!F:F, B40, NhatKy_ViPham!C:C, "T32")</f>
        <v>100</v>
      </c>
      <c r="AX40" s="6">
        <f>100 + SUMIFS(NhatKy_ViPham!J:J, NhatKy_ViPham!E:E, "12_Van_B", NhatKy_ViPham!F:F, B40, NhatKy_ViPham!C:C, "T33") - SUMIFS(NhatKy_ViPham!K:K, NhatKy_ViPham!E:E, "12_Van_B", NhatKy_ViPham!F:F, B40, NhatKy_ViPham!C:C, "T33")</f>
        <v>100</v>
      </c>
      <c r="AY40" s="6">
        <f>100 + SUMIFS(NhatKy_ViPham!J:J, NhatKy_ViPham!E:E, "12_Van_B", NhatKy_ViPham!F:F, B40, NhatKy_ViPham!C:C, "T34") - SUMIFS(NhatKy_ViPham!K:K, NhatKy_ViPham!E:E, "12_Van_B", NhatKy_ViPham!F:F, B40, NhatKy_ViPham!C:C, "T34")</f>
        <v>100</v>
      </c>
      <c r="AZ40" s="6">
        <f>100 + SUMIFS(NhatKy_ViPham!J:J, NhatKy_ViPham!E:E, "12_Van_B", NhatKy_ViPham!F:F, B40, NhatKy_ViPham!C:C, "T35") - SUMIFS(NhatKy_ViPham!K:K, NhatKy_ViPham!E:E, "12_Van_B", NhatKy_ViPham!F:F, B40, NhatKy_ViPham!C:C, "T35")</f>
        <v>100</v>
      </c>
      <c r="BA40" s="12">
        <f t="shared" si="0"/>
        <v>100</v>
      </c>
      <c r="BB40" s="11" t="s">
        <v>430</v>
      </c>
      <c r="BC40" s="16" t="str">
        <f t="shared" si="1"/>
        <v>Tốt</v>
      </c>
      <c r="BD40" s="15" t="str">
        <f t="shared" si="2"/>
        <v>🟢 BÌNH THƯỜNG</v>
      </c>
    </row>
    <row r="41" spans="1:56" x14ac:dyDescent="0.25">
      <c r="A41" s="4">
        <v>33</v>
      </c>
      <c r="B41" s="10" t="s">
        <v>2792</v>
      </c>
      <c r="C41" s="4" t="s">
        <v>2337</v>
      </c>
      <c r="D41" s="4" t="s">
        <v>429</v>
      </c>
      <c r="E41" s="11" t="s">
        <v>430</v>
      </c>
      <c r="F41" s="7">
        <f>SUMIFS(NhatKy_ViPham!K:K, NhatKy_ViPham!E:E, "12_Van_B", NhatKy_ViPham!F:F, B41, NhatKy_ViPham!H:H, "L01")</f>
        <v>0</v>
      </c>
      <c r="G41" s="7">
        <f>SUMIFS(NhatKy_ViPham!K:K, NhatKy_ViPham!E:E, "12_Van_B", NhatKy_ViPham!F:F, B41, NhatKy_ViPham!H:H, "L02")</f>
        <v>0</v>
      </c>
      <c r="H41" s="7">
        <f>SUMIFS(NhatKy_ViPham!K:K, NhatKy_ViPham!E:E, "12_Van_B", NhatKy_ViPham!F:F, B41, NhatKy_ViPham!H:H, "L03")</f>
        <v>0</v>
      </c>
      <c r="I41" s="7">
        <f>SUMIFS(NhatKy_ViPham!K:K, NhatKy_ViPham!E:E, "12_Van_B", NhatKy_ViPham!F:F, B41, NhatKy_ViPham!H:H, "L04")</f>
        <v>0</v>
      </c>
      <c r="J41" s="7">
        <f>SUMIFS(NhatKy_ViPham!K:K, NhatKy_ViPham!E:E, "12_Van_B", NhatKy_ViPham!F:F, B41, NhatKy_ViPham!H:H, "L05")</f>
        <v>0</v>
      </c>
      <c r="K41" s="7">
        <f>SUMIFS(NhatKy_ViPham!K:K, NhatKy_ViPham!E:E, "12_Van_B", NhatKy_ViPham!F:F, B41, NhatKy_ViPham!H:H, "L06")</f>
        <v>0</v>
      </c>
      <c r="L41" s="7">
        <f>SUMIFS(NhatKy_ViPham!K:K, NhatKy_ViPham!E:E, "12_Van_B", NhatKy_ViPham!F:F, B41, NhatKy_ViPham!H:H, "L07")</f>
        <v>0</v>
      </c>
      <c r="M41" s="7">
        <f>SUMIFS(NhatKy_ViPham!K:K, NhatKy_ViPham!E:E, "12_Van_B", NhatKy_ViPham!F:F, B41, NhatKy_ViPham!H:H, "L08")</f>
        <v>0</v>
      </c>
      <c r="N41" s="7">
        <f>SUMIFS(NhatKy_ViPham!K:K, NhatKy_ViPham!E:E, "12_Van_B", NhatKy_ViPham!F:F, B41, NhatKy_ViPham!H:H, "L09")</f>
        <v>0</v>
      </c>
      <c r="O41" s="7">
        <f>SUMIFS(NhatKy_ViPham!K:K, NhatKy_ViPham!E:E, "12_Van_B", NhatKy_ViPham!F:F, B41, NhatKy_ViPham!H:H, "L10")</f>
        <v>0</v>
      </c>
      <c r="P41" s="12">
        <f>SUMIFS(NhatKy_ViPham!J:J, NhatKy_ViPham!E:E, "12_Van_B", NhatKy_ViPham!F:F, B41)</f>
        <v>0</v>
      </c>
      <c r="Q41" s="13">
        <f>SUMIFS(NhatKy_ViPham!K:K, NhatKy_ViPham!E:E, "12_Van_B", NhatKy_ViPham!F:F, B41)</f>
        <v>0</v>
      </c>
      <c r="R41" s="7">
        <f>100 + SUMIFS(NhatKy_ViPham!J:J, NhatKy_ViPham!E:E, "12_Van_B", NhatKy_ViPham!F:F, B41, NhatKy_ViPham!C:C, "T1") - SUMIFS(NhatKy_ViPham!K:K, NhatKy_ViPham!E:E, "12_Van_B", NhatKy_ViPham!F:F, B41, NhatKy_ViPham!C:C, "T1")</f>
        <v>100</v>
      </c>
      <c r="S41" s="7">
        <f>100 + SUMIFS(NhatKy_ViPham!J:J, NhatKy_ViPham!E:E, "12_Van_B", NhatKy_ViPham!F:F, B41, NhatKy_ViPham!C:C, "T2") - SUMIFS(NhatKy_ViPham!K:K, NhatKy_ViPham!E:E, "12_Van_B", NhatKy_ViPham!F:F, B41, NhatKy_ViPham!C:C, "T2")</f>
        <v>100</v>
      </c>
      <c r="T41" s="7">
        <f>100 + SUMIFS(NhatKy_ViPham!J:J, NhatKy_ViPham!E:E, "12_Van_B", NhatKy_ViPham!F:F, B41, NhatKy_ViPham!C:C, "T3") - SUMIFS(NhatKy_ViPham!K:K, NhatKy_ViPham!E:E, "12_Van_B", NhatKy_ViPham!F:F, B41, NhatKy_ViPham!C:C, "T3")</f>
        <v>100</v>
      </c>
      <c r="U41" s="7">
        <f>100 + SUMIFS(NhatKy_ViPham!J:J, NhatKy_ViPham!E:E, "12_Van_B", NhatKy_ViPham!F:F, B41, NhatKy_ViPham!C:C, "T4") - SUMIFS(NhatKy_ViPham!K:K, NhatKy_ViPham!E:E, "12_Van_B", NhatKy_ViPham!F:F, B41, NhatKy_ViPham!C:C, "T4")</f>
        <v>100</v>
      </c>
      <c r="V41" s="7">
        <f>100 + SUMIFS(NhatKy_ViPham!J:J, NhatKy_ViPham!E:E, "12_Van_B", NhatKy_ViPham!F:F, B41, NhatKy_ViPham!C:C, "T5") - SUMIFS(NhatKy_ViPham!K:K, NhatKy_ViPham!E:E, "12_Van_B", NhatKy_ViPham!F:F, B41, NhatKy_ViPham!C:C, "T5")</f>
        <v>100</v>
      </c>
      <c r="W41" s="7">
        <f>100 + SUMIFS(NhatKy_ViPham!J:J, NhatKy_ViPham!E:E, "12_Van_B", NhatKy_ViPham!F:F, B41, NhatKy_ViPham!C:C, "T6") - SUMIFS(NhatKy_ViPham!K:K, NhatKy_ViPham!E:E, "12_Van_B", NhatKy_ViPham!F:F, B41, NhatKy_ViPham!C:C, "T6")</f>
        <v>100</v>
      </c>
      <c r="X41" s="7">
        <f>100 + SUMIFS(NhatKy_ViPham!J:J, NhatKy_ViPham!E:E, "12_Van_B", NhatKy_ViPham!F:F, B41, NhatKy_ViPham!C:C, "T7") - SUMIFS(NhatKy_ViPham!K:K, NhatKy_ViPham!E:E, "12_Van_B", NhatKy_ViPham!F:F, B41, NhatKy_ViPham!C:C, "T7")</f>
        <v>100</v>
      </c>
      <c r="Y41" s="7">
        <f>100 + SUMIFS(NhatKy_ViPham!J:J, NhatKy_ViPham!E:E, "12_Van_B", NhatKy_ViPham!F:F, B41, NhatKy_ViPham!C:C, "T8") - SUMIFS(NhatKy_ViPham!K:K, NhatKy_ViPham!E:E, "12_Van_B", NhatKy_ViPham!F:F, B41, NhatKy_ViPham!C:C, "T8")</f>
        <v>100</v>
      </c>
      <c r="Z41" s="7">
        <f>100 + SUMIFS(NhatKy_ViPham!J:J, NhatKy_ViPham!E:E, "12_Van_B", NhatKy_ViPham!F:F, B41, NhatKy_ViPham!C:C, "T9") - SUMIFS(NhatKy_ViPham!K:K, NhatKy_ViPham!E:E, "12_Van_B", NhatKy_ViPham!F:F, B41, NhatKy_ViPham!C:C, "T9")</f>
        <v>100</v>
      </c>
      <c r="AA41" s="7">
        <f>100 + SUMIFS(NhatKy_ViPham!J:J, NhatKy_ViPham!E:E, "12_Van_B", NhatKy_ViPham!F:F, B41, NhatKy_ViPham!C:C, "T10") - SUMIFS(NhatKy_ViPham!K:K, NhatKy_ViPham!E:E, "12_Van_B", NhatKy_ViPham!F:F, B41, NhatKy_ViPham!C:C, "T10")</f>
        <v>100</v>
      </c>
      <c r="AB41" s="7">
        <f>100 + SUMIFS(NhatKy_ViPham!J:J, NhatKy_ViPham!E:E, "12_Van_B", NhatKy_ViPham!F:F, B41, NhatKy_ViPham!C:C, "T11") - SUMIFS(NhatKy_ViPham!K:K, NhatKy_ViPham!E:E, "12_Van_B", NhatKy_ViPham!F:F, B41, NhatKy_ViPham!C:C, "T11")</f>
        <v>100</v>
      </c>
      <c r="AC41" s="7">
        <f>100 + SUMIFS(NhatKy_ViPham!J:J, NhatKy_ViPham!E:E, "12_Van_B", NhatKy_ViPham!F:F, B41, NhatKy_ViPham!C:C, "T12") - SUMIFS(NhatKy_ViPham!K:K, NhatKy_ViPham!E:E, "12_Van_B", NhatKy_ViPham!F:F, B41, NhatKy_ViPham!C:C, "T12")</f>
        <v>100</v>
      </c>
      <c r="AD41" s="7">
        <f>100 + SUMIFS(NhatKy_ViPham!J:J, NhatKy_ViPham!E:E, "12_Van_B", NhatKy_ViPham!F:F, B41, NhatKy_ViPham!C:C, "T13") - SUMIFS(NhatKy_ViPham!K:K, NhatKy_ViPham!E:E, "12_Van_B", NhatKy_ViPham!F:F, B41, NhatKy_ViPham!C:C, "T13")</f>
        <v>100</v>
      </c>
      <c r="AE41" s="7">
        <f>100 + SUMIFS(NhatKy_ViPham!J:J, NhatKy_ViPham!E:E, "12_Van_B", NhatKy_ViPham!F:F, B41, NhatKy_ViPham!C:C, "T14") - SUMIFS(NhatKy_ViPham!K:K, NhatKy_ViPham!E:E, "12_Van_B", NhatKy_ViPham!F:F, B41, NhatKy_ViPham!C:C, "T14")</f>
        <v>100</v>
      </c>
      <c r="AF41" s="7">
        <f>100 + SUMIFS(NhatKy_ViPham!J:J, NhatKy_ViPham!E:E, "12_Van_B", NhatKy_ViPham!F:F, B41, NhatKy_ViPham!C:C, "T15") - SUMIFS(NhatKy_ViPham!K:K, NhatKy_ViPham!E:E, "12_Van_B", NhatKy_ViPham!F:F, B41, NhatKy_ViPham!C:C, "T15")</f>
        <v>100</v>
      </c>
      <c r="AG41" s="7">
        <f>100 + SUMIFS(NhatKy_ViPham!J:J, NhatKy_ViPham!E:E, "12_Van_B", NhatKy_ViPham!F:F, B41, NhatKy_ViPham!C:C, "T16") - SUMIFS(NhatKy_ViPham!K:K, NhatKy_ViPham!E:E, "12_Van_B", NhatKy_ViPham!F:F, B41, NhatKy_ViPham!C:C, "T16")</f>
        <v>100</v>
      </c>
      <c r="AH41" s="7">
        <f>100 + SUMIFS(NhatKy_ViPham!J:J, NhatKy_ViPham!E:E, "12_Van_B", NhatKy_ViPham!F:F, B41, NhatKy_ViPham!C:C, "T17") - SUMIFS(NhatKy_ViPham!K:K, NhatKy_ViPham!E:E, "12_Van_B", NhatKy_ViPham!F:F, B41, NhatKy_ViPham!C:C, "T17")</f>
        <v>100</v>
      </c>
      <c r="AI41" s="7">
        <f>100 + SUMIFS(NhatKy_ViPham!J:J, NhatKy_ViPham!E:E, "12_Van_B", NhatKy_ViPham!F:F, B41, NhatKy_ViPham!C:C, "T18") - SUMIFS(NhatKy_ViPham!K:K, NhatKy_ViPham!E:E, "12_Van_B", NhatKy_ViPham!F:F, B41, NhatKy_ViPham!C:C, "T18")</f>
        <v>100</v>
      </c>
      <c r="AJ41" s="7">
        <f>100 + SUMIFS(NhatKy_ViPham!J:J, NhatKy_ViPham!E:E, "12_Van_B", NhatKy_ViPham!F:F, B41, NhatKy_ViPham!C:C, "T19") - SUMIFS(NhatKy_ViPham!K:K, NhatKy_ViPham!E:E, "12_Van_B", NhatKy_ViPham!F:F, B41, NhatKy_ViPham!C:C, "T19")</f>
        <v>100</v>
      </c>
      <c r="AK41" s="7">
        <f>100 + SUMIFS(NhatKy_ViPham!J:J, NhatKy_ViPham!E:E, "12_Van_B", NhatKy_ViPham!F:F, B41, NhatKy_ViPham!C:C, "T20") - SUMIFS(NhatKy_ViPham!K:K, NhatKy_ViPham!E:E, "12_Van_B", NhatKy_ViPham!F:F, B41, NhatKy_ViPham!C:C, "T20")</f>
        <v>100</v>
      </c>
      <c r="AL41" s="7">
        <f>100 + SUMIFS(NhatKy_ViPham!J:J, NhatKy_ViPham!E:E, "12_Van_B", NhatKy_ViPham!F:F, B41, NhatKy_ViPham!C:C, "T21") - SUMIFS(NhatKy_ViPham!K:K, NhatKy_ViPham!E:E, "12_Van_B", NhatKy_ViPham!F:F, B41, NhatKy_ViPham!C:C, "T21")</f>
        <v>100</v>
      </c>
      <c r="AM41" s="7">
        <f>100 + SUMIFS(NhatKy_ViPham!J:J, NhatKy_ViPham!E:E, "12_Van_B", NhatKy_ViPham!F:F, B41, NhatKy_ViPham!C:C, "T22") - SUMIFS(NhatKy_ViPham!K:K, NhatKy_ViPham!E:E, "12_Van_B", NhatKy_ViPham!F:F, B41, NhatKy_ViPham!C:C, "T22")</f>
        <v>100</v>
      </c>
      <c r="AN41" s="7">
        <f>100 + SUMIFS(NhatKy_ViPham!J:J, NhatKy_ViPham!E:E, "12_Van_B", NhatKy_ViPham!F:F, B41, NhatKy_ViPham!C:C, "T23") - SUMIFS(NhatKy_ViPham!K:K, NhatKy_ViPham!E:E, "12_Van_B", NhatKy_ViPham!F:F, B41, NhatKy_ViPham!C:C, "T23")</f>
        <v>100</v>
      </c>
      <c r="AO41" s="7">
        <f>100 + SUMIFS(NhatKy_ViPham!J:J, NhatKy_ViPham!E:E, "12_Van_B", NhatKy_ViPham!F:F, B41, NhatKy_ViPham!C:C, "T24") - SUMIFS(NhatKy_ViPham!K:K, NhatKy_ViPham!E:E, "12_Van_B", NhatKy_ViPham!F:F, B41, NhatKy_ViPham!C:C, "T24")</f>
        <v>100</v>
      </c>
      <c r="AP41" s="7">
        <f>100 + SUMIFS(NhatKy_ViPham!J:J, NhatKy_ViPham!E:E, "12_Van_B", NhatKy_ViPham!F:F, B41, NhatKy_ViPham!C:C, "T25") - SUMIFS(NhatKy_ViPham!K:K, NhatKy_ViPham!E:E, "12_Van_B", NhatKy_ViPham!F:F, B41, NhatKy_ViPham!C:C, "T25")</f>
        <v>100</v>
      </c>
      <c r="AQ41" s="7">
        <f>100 + SUMIFS(NhatKy_ViPham!J:J, NhatKy_ViPham!E:E, "12_Van_B", NhatKy_ViPham!F:F, B41, NhatKy_ViPham!C:C, "T26") - SUMIFS(NhatKy_ViPham!K:K, NhatKy_ViPham!E:E, "12_Van_B", NhatKy_ViPham!F:F, B41, NhatKy_ViPham!C:C, "T26")</f>
        <v>100</v>
      </c>
      <c r="AR41" s="7">
        <f>100 + SUMIFS(NhatKy_ViPham!J:J, NhatKy_ViPham!E:E, "12_Van_B", NhatKy_ViPham!F:F, B41, NhatKy_ViPham!C:C, "T27") - SUMIFS(NhatKy_ViPham!K:K, NhatKy_ViPham!E:E, "12_Van_B", NhatKy_ViPham!F:F, B41, NhatKy_ViPham!C:C, "T27")</f>
        <v>100</v>
      </c>
      <c r="AS41" s="7">
        <f>100 + SUMIFS(NhatKy_ViPham!J:J, NhatKy_ViPham!E:E, "12_Van_B", NhatKy_ViPham!F:F, B41, NhatKy_ViPham!C:C, "T28") - SUMIFS(NhatKy_ViPham!K:K, NhatKy_ViPham!E:E, "12_Van_B", NhatKy_ViPham!F:F, B41, NhatKy_ViPham!C:C, "T28")</f>
        <v>100</v>
      </c>
      <c r="AT41" s="7">
        <f>100 + SUMIFS(NhatKy_ViPham!J:J, NhatKy_ViPham!E:E, "12_Van_B", NhatKy_ViPham!F:F, B41, NhatKy_ViPham!C:C, "T29") - SUMIFS(NhatKy_ViPham!K:K, NhatKy_ViPham!E:E, "12_Van_B", NhatKy_ViPham!F:F, B41, NhatKy_ViPham!C:C, "T29")</f>
        <v>100</v>
      </c>
      <c r="AU41" s="7">
        <f>100 + SUMIFS(NhatKy_ViPham!J:J, NhatKy_ViPham!E:E, "12_Van_B", NhatKy_ViPham!F:F, B41, NhatKy_ViPham!C:C, "T30") - SUMIFS(NhatKy_ViPham!K:K, NhatKy_ViPham!E:E, "12_Van_B", NhatKy_ViPham!F:F, B41, NhatKy_ViPham!C:C, "T30")</f>
        <v>100</v>
      </c>
      <c r="AV41" s="7">
        <f>100 + SUMIFS(NhatKy_ViPham!J:J, NhatKy_ViPham!E:E, "12_Van_B", NhatKy_ViPham!F:F, B41, NhatKy_ViPham!C:C, "T31") - SUMIFS(NhatKy_ViPham!K:K, NhatKy_ViPham!E:E, "12_Van_B", NhatKy_ViPham!F:F, B41, NhatKy_ViPham!C:C, "T31")</f>
        <v>100</v>
      </c>
      <c r="AW41" s="7">
        <f>100 + SUMIFS(NhatKy_ViPham!J:J, NhatKy_ViPham!E:E, "12_Van_B", NhatKy_ViPham!F:F, B41, NhatKy_ViPham!C:C, "T32") - SUMIFS(NhatKy_ViPham!K:K, NhatKy_ViPham!E:E, "12_Van_B", NhatKy_ViPham!F:F, B41, NhatKy_ViPham!C:C, "T32")</f>
        <v>100</v>
      </c>
      <c r="AX41" s="7">
        <f>100 + SUMIFS(NhatKy_ViPham!J:J, NhatKy_ViPham!E:E, "12_Van_B", NhatKy_ViPham!F:F, B41, NhatKy_ViPham!C:C, "T33") - SUMIFS(NhatKy_ViPham!K:K, NhatKy_ViPham!E:E, "12_Van_B", NhatKy_ViPham!F:F, B41, NhatKy_ViPham!C:C, "T33")</f>
        <v>100</v>
      </c>
      <c r="AY41" s="7">
        <f>100 + SUMIFS(NhatKy_ViPham!J:J, NhatKy_ViPham!E:E, "12_Van_B", NhatKy_ViPham!F:F, B41, NhatKy_ViPham!C:C, "T34") - SUMIFS(NhatKy_ViPham!K:K, NhatKy_ViPham!E:E, "12_Van_B", NhatKy_ViPham!F:F, B41, NhatKy_ViPham!C:C, "T34")</f>
        <v>100</v>
      </c>
      <c r="AZ41" s="7">
        <f>100 + SUMIFS(NhatKy_ViPham!J:J, NhatKy_ViPham!E:E, "12_Van_B", NhatKy_ViPham!F:F, B41, NhatKy_ViPham!C:C, "T35") - SUMIFS(NhatKy_ViPham!K:K, NhatKy_ViPham!E:E, "12_Van_B", NhatKy_ViPham!F:F, B41, NhatKy_ViPham!C:C, "T35")</f>
        <v>100</v>
      </c>
      <c r="BA41" s="12">
        <f t="shared" si="0"/>
        <v>100</v>
      </c>
      <c r="BB41" s="11" t="s">
        <v>430</v>
      </c>
      <c r="BC41" s="14" t="str">
        <f t="shared" si="1"/>
        <v>Tốt</v>
      </c>
      <c r="BD41" s="10" t="str">
        <f t="shared" si="2"/>
        <v>🟢 BÌNH THƯỜNG</v>
      </c>
    </row>
    <row r="42" spans="1:56" x14ac:dyDescent="0.25">
      <c r="A42" s="5">
        <v>34</v>
      </c>
      <c r="B42" s="15" t="s">
        <v>2793</v>
      </c>
      <c r="C42" s="5" t="s">
        <v>2360</v>
      </c>
      <c r="D42" s="5" t="s">
        <v>429</v>
      </c>
      <c r="E42" s="11" t="s">
        <v>430</v>
      </c>
      <c r="F42" s="6">
        <f>SUMIFS(NhatKy_ViPham!K:K, NhatKy_ViPham!E:E, "12_Van_B", NhatKy_ViPham!F:F, B42, NhatKy_ViPham!H:H, "L01")</f>
        <v>0</v>
      </c>
      <c r="G42" s="6">
        <f>SUMIFS(NhatKy_ViPham!K:K, NhatKy_ViPham!E:E, "12_Van_B", NhatKy_ViPham!F:F, B42, NhatKy_ViPham!H:H, "L02")</f>
        <v>0</v>
      </c>
      <c r="H42" s="6">
        <f>SUMIFS(NhatKy_ViPham!K:K, NhatKy_ViPham!E:E, "12_Van_B", NhatKy_ViPham!F:F, B42, NhatKy_ViPham!H:H, "L03")</f>
        <v>0</v>
      </c>
      <c r="I42" s="6">
        <f>SUMIFS(NhatKy_ViPham!K:K, NhatKy_ViPham!E:E, "12_Van_B", NhatKy_ViPham!F:F, B42, NhatKy_ViPham!H:H, "L04")</f>
        <v>0</v>
      </c>
      <c r="J42" s="6">
        <f>SUMIFS(NhatKy_ViPham!K:K, NhatKy_ViPham!E:E, "12_Van_B", NhatKy_ViPham!F:F, B42, NhatKy_ViPham!H:H, "L05")</f>
        <v>0</v>
      </c>
      <c r="K42" s="6">
        <f>SUMIFS(NhatKy_ViPham!K:K, NhatKy_ViPham!E:E, "12_Van_B", NhatKy_ViPham!F:F, B42, NhatKy_ViPham!H:H, "L06")</f>
        <v>0</v>
      </c>
      <c r="L42" s="6">
        <f>SUMIFS(NhatKy_ViPham!K:K, NhatKy_ViPham!E:E, "12_Van_B", NhatKy_ViPham!F:F, B42, NhatKy_ViPham!H:H, "L07")</f>
        <v>0</v>
      </c>
      <c r="M42" s="6">
        <f>SUMIFS(NhatKy_ViPham!K:K, NhatKy_ViPham!E:E, "12_Van_B", NhatKy_ViPham!F:F, B42, NhatKy_ViPham!H:H, "L08")</f>
        <v>0</v>
      </c>
      <c r="N42" s="6">
        <f>SUMIFS(NhatKy_ViPham!K:K, NhatKy_ViPham!E:E, "12_Van_B", NhatKy_ViPham!F:F, B42, NhatKy_ViPham!H:H, "L09")</f>
        <v>0</v>
      </c>
      <c r="O42" s="6">
        <f>SUMIFS(NhatKy_ViPham!K:K, NhatKy_ViPham!E:E, "12_Van_B", NhatKy_ViPham!F:F, B42, NhatKy_ViPham!H:H, "L10")</f>
        <v>0</v>
      </c>
      <c r="P42" s="12">
        <f>SUMIFS(NhatKy_ViPham!J:J, NhatKy_ViPham!E:E, "12_Van_B", NhatKy_ViPham!F:F, B42)</f>
        <v>0</v>
      </c>
      <c r="Q42" s="13">
        <f>SUMIFS(NhatKy_ViPham!K:K, NhatKy_ViPham!E:E, "12_Van_B", NhatKy_ViPham!F:F, B42)</f>
        <v>0</v>
      </c>
      <c r="R42" s="6">
        <f>100 + SUMIFS(NhatKy_ViPham!J:J, NhatKy_ViPham!E:E, "12_Van_B", NhatKy_ViPham!F:F, B42, NhatKy_ViPham!C:C, "T1") - SUMIFS(NhatKy_ViPham!K:K, NhatKy_ViPham!E:E, "12_Van_B", NhatKy_ViPham!F:F, B42, NhatKy_ViPham!C:C, "T1")</f>
        <v>100</v>
      </c>
      <c r="S42" s="6">
        <f>100 + SUMIFS(NhatKy_ViPham!J:J, NhatKy_ViPham!E:E, "12_Van_B", NhatKy_ViPham!F:F, B42, NhatKy_ViPham!C:C, "T2") - SUMIFS(NhatKy_ViPham!K:K, NhatKy_ViPham!E:E, "12_Van_B", NhatKy_ViPham!F:F, B42, NhatKy_ViPham!C:C, "T2")</f>
        <v>100</v>
      </c>
      <c r="T42" s="6">
        <f>100 + SUMIFS(NhatKy_ViPham!J:J, NhatKy_ViPham!E:E, "12_Van_B", NhatKy_ViPham!F:F, B42, NhatKy_ViPham!C:C, "T3") - SUMIFS(NhatKy_ViPham!K:K, NhatKy_ViPham!E:E, "12_Van_B", NhatKy_ViPham!F:F, B42, NhatKy_ViPham!C:C, "T3")</f>
        <v>100</v>
      </c>
      <c r="U42" s="6">
        <f>100 + SUMIFS(NhatKy_ViPham!J:J, NhatKy_ViPham!E:E, "12_Van_B", NhatKy_ViPham!F:F, B42, NhatKy_ViPham!C:C, "T4") - SUMIFS(NhatKy_ViPham!K:K, NhatKy_ViPham!E:E, "12_Van_B", NhatKy_ViPham!F:F, B42, NhatKy_ViPham!C:C, "T4")</f>
        <v>100</v>
      </c>
      <c r="V42" s="6">
        <f>100 + SUMIFS(NhatKy_ViPham!J:J, NhatKy_ViPham!E:E, "12_Van_B", NhatKy_ViPham!F:F, B42, NhatKy_ViPham!C:C, "T5") - SUMIFS(NhatKy_ViPham!K:K, NhatKy_ViPham!E:E, "12_Van_B", NhatKy_ViPham!F:F, B42, NhatKy_ViPham!C:C, "T5")</f>
        <v>100</v>
      </c>
      <c r="W42" s="6">
        <f>100 + SUMIFS(NhatKy_ViPham!J:J, NhatKy_ViPham!E:E, "12_Van_B", NhatKy_ViPham!F:F, B42, NhatKy_ViPham!C:C, "T6") - SUMIFS(NhatKy_ViPham!K:K, NhatKy_ViPham!E:E, "12_Van_B", NhatKy_ViPham!F:F, B42, NhatKy_ViPham!C:C, "T6")</f>
        <v>100</v>
      </c>
      <c r="X42" s="6">
        <f>100 + SUMIFS(NhatKy_ViPham!J:J, NhatKy_ViPham!E:E, "12_Van_B", NhatKy_ViPham!F:F, B42, NhatKy_ViPham!C:C, "T7") - SUMIFS(NhatKy_ViPham!K:K, NhatKy_ViPham!E:E, "12_Van_B", NhatKy_ViPham!F:F, B42, NhatKy_ViPham!C:C, "T7")</f>
        <v>100</v>
      </c>
      <c r="Y42" s="6">
        <f>100 + SUMIFS(NhatKy_ViPham!J:J, NhatKy_ViPham!E:E, "12_Van_B", NhatKy_ViPham!F:F, B42, NhatKy_ViPham!C:C, "T8") - SUMIFS(NhatKy_ViPham!K:K, NhatKy_ViPham!E:E, "12_Van_B", NhatKy_ViPham!F:F, B42, NhatKy_ViPham!C:C, "T8")</f>
        <v>100</v>
      </c>
      <c r="Z42" s="6">
        <f>100 + SUMIFS(NhatKy_ViPham!J:J, NhatKy_ViPham!E:E, "12_Van_B", NhatKy_ViPham!F:F, B42, NhatKy_ViPham!C:C, "T9") - SUMIFS(NhatKy_ViPham!K:K, NhatKy_ViPham!E:E, "12_Van_B", NhatKy_ViPham!F:F, B42, NhatKy_ViPham!C:C, "T9")</f>
        <v>100</v>
      </c>
      <c r="AA42" s="6">
        <f>100 + SUMIFS(NhatKy_ViPham!J:J, NhatKy_ViPham!E:E, "12_Van_B", NhatKy_ViPham!F:F, B42, NhatKy_ViPham!C:C, "T10") - SUMIFS(NhatKy_ViPham!K:K, NhatKy_ViPham!E:E, "12_Van_B", NhatKy_ViPham!F:F, B42, NhatKy_ViPham!C:C, "T10")</f>
        <v>100</v>
      </c>
      <c r="AB42" s="6">
        <f>100 + SUMIFS(NhatKy_ViPham!J:J, NhatKy_ViPham!E:E, "12_Van_B", NhatKy_ViPham!F:F, B42, NhatKy_ViPham!C:C, "T11") - SUMIFS(NhatKy_ViPham!K:K, NhatKy_ViPham!E:E, "12_Van_B", NhatKy_ViPham!F:F, B42, NhatKy_ViPham!C:C, "T11")</f>
        <v>100</v>
      </c>
      <c r="AC42" s="6">
        <f>100 + SUMIFS(NhatKy_ViPham!J:J, NhatKy_ViPham!E:E, "12_Van_B", NhatKy_ViPham!F:F, B42, NhatKy_ViPham!C:C, "T12") - SUMIFS(NhatKy_ViPham!K:K, NhatKy_ViPham!E:E, "12_Van_B", NhatKy_ViPham!F:F, B42, NhatKy_ViPham!C:C, "T12")</f>
        <v>100</v>
      </c>
      <c r="AD42" s="6">
        <f>100 + SUMIFS(NhatKy_ViPham!J:J, NhatKy_ViPham!E:E, "12_Van_B", NhatKy_ViPham!F:F, B42, NhatKy_ViPham!C:C, "T13") - SUMIFS(NhatKy_ViPham!K:K, NhatKy_ViPham!E:E, "12_Van_B", NhatKy_ViPham!F:F, B42, NhatKy_ViPham!C:C, "T13")</f>
        <v>100</v>
      </c>
      <c r="AE42" s="6">
        <f>100 + SUMIFS(NhatKy_ViPham!J:J, NhatKy_ViPham!E:E, "12_Van_B", NhatKy_ViPham!F:F, B42, NhatKy_ViPham!C:C, "T14") - SUMIFS(NhatKy_ViPham!K:K, NhatKy_ViPham!E:E, "12_Van_B", NhatKy_ViPham!F:F, B42, NhatKy_ViPham!C:C, "T14")</f>
        <v>100</v>
      </c>
      <c r="AF42" s="6">
        <f>100 + SUMIFS(NhatKy_ViPham!J:J, NhatKy_ViPham!E:E, "12_Van_B", NhatKy_ViPham!F:F, B42, NhatKy_ViPham!C:C, "T15") - SUMIFS(NhatKy_ViPham!K:K, NhatKy_ViPham!E:E, "12_Van_B", NhatKy_ViPham!F:F, B42, NhatKy_ViPham!C:C, "T15")</f>
        <v>100</v>
      </c>
      <c r="AG42" s="6">
        <f>100 + SUMIFS(NhatKy_ViPham!J:J, NhatKy_ViPham!E:E, "12_Van_B", NhatKy_ViPham!F:F, B42, NhatKy_ViPham!C:C, "T16") - SUMIFS(NhatKy_ViPham!K:K, NhatKy_ViPham!E:E, "12_Van_B", NhatKy_ViPham!F:F, B42, NhatKy_ViPham!C:C, "T16")</f>
        <v>100</v>
      </c>
      <c r="AH42" s="6">
        <f>100 + SUMIFS(NhatKy_ViPham!J:J, NhatKy_ViPham!E:E, "12_Van_B", NhatKy_ViPham!F:F, B42, NhatKy_ViPham!C:C, "T17") - SUMIFS(NhatKy_ViPham!K:K, NhatKy_ViPham!E:E, "12_Van_B", NhatKy_ViPham!F:F, B42, NhatKy_ViPham!C:C, "T17")</f>
        <v>100</v>
      </c>
      <c r="AI42" s="6">
        <f>100 + SUMIFS(NhatKy_ViPham!J:J, NhatKy_ViPham!E:E, "12_Van_B", NhatKy_ViPham!F:F, B42, NhatKy_ViPham!C:C, "T18") - SUMIFS(NhatKy_ViPham!K:K, NhatKy_ViPham!E:E, "12_Van_B", NhatKy_ViPham!F:F, B42, NhatKy_ViPham!C:C, "T18")</f>
        <v>100</v>
      </c>
      <c r="AJ42" s="6">
        <f>100 + SUMIFS(NhatKy_ViPham!J:J, NhatKy_ViPham!E:E, "12_Van_B", NhatKy_ViPham!F:F, B42, NhatKy_ViPham!C:C, "T19") - SUMIFS(NhatKy_ViPham!K:K, NhatKy_ViPham!E:E, "12_Van_B", NhatKy_ViPham!F:F, B42, NhatKy_ViPham!C:C, "T19")</f>
        <v>100</v>
      </c>
      <c r="AK42" s="6">
        <f>100 + SUMIFS(NhatKy_ViPham!J:J, NhatKy_ViPham!E:E, "12_Van_B", NhatKy_ViPham!F:F, B42, NhatKy_ViPham!C:C, "T20") - SUMIFS(NhatKy_ViPham!K:K, NhatKy_ViPham!E:E, "12_Van_B", NhatKy_ViPham!F:F, B42, NhatKy_ViPham!C:C, "T20")</f>
        <v>100</v>
      </c>
      <c r="AL42" s="6">
        <f>100 + SUMIFS(NhatKy_ViPham!J:J, NhatKy_ViPham!E:E, "12_Van_B", NhatKy_ViPham!F:F, B42, NhatKy_ViPham!C:C, "T21") - SUMIFS(NhatKy_ViPham!K:K, NhatKy_ViPham!E:E, "12_Van_B", NhatKy_ViPham!F:F, B42, NhatKy_ViPham!C:C, "T21")</f>
        <v>100</v>
      </c>
      <c r="AM42" s="6">
        <f>100 + SUMIFS(NhatKy_ViPham!J:J, NhatKy_ViPham!E:E, "12_Van_B", NhatKy_ViPham!F:F, B42, NhatKy_ViPham!C:C, "T22") - SUMIFS(NhatKy_ViPham!K:K, NhatKy_ViPham!E:E, "12_Van_B", NhatKy_ViPham!F:F, B42, NhatKy_ViPham!C:C, "T22")</f>
        <v>100</v>
      </c>
      <c r="AN42" s="6">
        <f>100 + SUMIFS(NhatKy_ViPham!J:J, NhatKy_ViPham!E:E, "12_Van_B", NhatKy_ViPham!F:F, B42, NhatKy_ViPham!C:C, "T23") - SUMIFS(NhatKy_ViPham!K:K, NhatKy_ViPham!E:E, "12_Van_B", NhatKy_ViPham!F:F, B42, NhatKy_ViPham!C:C, "T23")</f>
        <v>100</v>
      </c>
      <c r="AO42" s="6">
        <f>100 + SUMIFS(NhatKy_ViPham!J:J, NhatKy_ViPham!E:E, "12_Van_B", NhatKy_ViPham!F:F, B42, NhatKy_ViPham!C:C, "T24") - SUMIFS(NhatKy_ViPham!K:K, NhatKy_ViPham!E:E, "12_Van_B", NhatKy_ViPham!F:F, B42, NhatKy_ViPham!C:C, "T24")</f>
        <v>100</v>
      </c>
      <c r="AP42" s="6">
        <f>100 + SUMIFS(NhatKy_ViPham!J:J, NhatKy_ViPham!E:E, "12_Van_B", NhatKy_ViPham!F:F, B42, NhatKy_ViPham!C:C, "T25") - SUMIFS(NhatKy_ViPham!K:K, NhatKy_ViPham!E:E, "12_Van_B", NhatKy_ViPham!F:F, B42, NhatKy_ViPham!C:C, "T25")</f>
        <v>100</v>
      </c>
      <c r="AQ42" s="6">
        <f>100 + SUMIFS(NhatKy_ViPham!J:J, NhatKy_ViPham!E:E, "12_Van_B", NhatKy_ViPham!F:F, B42, NhatKy_ViPham!C:C, "T26") - SUMIFS(NhatKy_ViPham!K:K, NhatKy_ViPham!E:E, "12_Van_B", NhatKy_ViPham!F:F, B42, NhatKy_ViPham!C:C, "T26")</f>
        <v>100</v>
      </c>
      <c r="AR42" s="6">
        <f>100 + SUMIFS(NhatKy_ViPham!J:J, NhatKy_ViPham!E:E, "12_Van_B", NhatKy_ViPham!F:F, B42, NhatKy_ViPham!C:C, "T27") - SUMIFS(NhatKy_ViPham!K:K, NhatKy_ViPham!E:E, "12_Van_B", NhatKy_ViPham!F:F, B42, NhatKy_ViPham!C:C, "T27")</f>
        <v>100</v>
      </c>
      <c r="AS42" s="6">
        <f>100 + SUMIFS(NhatKy_ViPham!J:J, NhatKy_ViPham!E:E, "12_Van_B", NhatKy_ViPham!F:F, B42, NhatKy_ViPham!C:C, "T28") - SUMIFS(NhatKy_ViPham!K:K, NhatKy_ViPham!E:E, "12_Van_B", NhatKy_ViPham!F:F, B42, NhatKy_ViPham!C:C, "T28")</f>
        <v>100</v>
      </c>
      <c r="AT42" s="6">
        <f>100 + SUMIFS(NhatKy_ViPham!J:J, NhatKy_ViPham!E:E, "12_Van_B", NhatKy_ViPham!F:F, B42, NhatKy_ViPham!C:C, "T29") - SUMIFS(NhatKy_ViPham!K:K, NhatKy_ViPham!E:E, "12_Van_B", NhatKy_ViPham!F:F, B42, NhatKy_ViPham!C:C, "T29")</f>
        <v>100</v>
      </c>
      <c r="AU42" s="6">
        <f>100 + SUMIFS(NhatKy_ViPham!J:J, NhatKy_ViPham!E:E, "12_Van_B", NhatKy_ViPham!F:F, B42, NhatKy_ViPham!C:C, "T30") - SUMIFS(NhatKy_ViPham!K:K, NhatKy_ViPham!E:E, "12_Van_B", NhatKy_ViPham!F:F, B42, NhatKy_ViPham!C:C, "T30")</f>
        <v>100</v>
      </c>
      <c r="AV42" s="6">
        <f>100 + SUMIFS(NhatKy_ViPham!J:J, NhatKy_ViPham!E:E, "12_Van_B", NhatKy_ViPham!F:F, B42, NhatKy_ViPham!C:C, "T31") - SUMIFS(NhatKy_ViPham!K:K, NhatKy_ViPham!E:E, "12_Van_B", NhatKy_ViPham!F:F, B42, NhatKy_ViPham!C:C, "T31")</f>
        <v>100</v>
      </c>
      <c r="AW42" s="6">
        <f>100 + SUMIFS(NhatKy_ViPham!J:J, NhatKy_ViPham!E:E, "12_Van_B", NhatKy_ViPham!F:F, B42, NhatKy_ViPham!C:C, "T32") - SUMIFS(NhatKy_ViPham!K:K, NhatKy_ViPham!E:E, "12_Van_B", NhatKy_ViPham!F:F, B42, NhatKy_ViPham!C:C, "T32")</f>
        <v>100</v>
      </c>
      <c r="AX42" s="6">
        <f>100 + SUMIFS(NhatKy_ViPham!J:J, NhatKy_ViPham!E:E, "12_Van_B", NhatKy_ViPham!F:F, B42, NhatKy_ViPham!C:C, "T33") - SUMIFS(NhatKy_ViPham!K:K, NhatKy_ViPham!E:E, "12_Van_B", NhatKy_ViPham!F:F, B42, NhatKy_ViPham!C:C, "T33")</f>
        <v>100</v>
      </c>
      <c r="AY42" s="6">
        <f>100 + SUMIFS(NhatKy_ViPham!J:J, NhatKy_ViPham!E:E, "12_Van_B", NhatKy_ViPham!F:F, B42, NhatKy_ViPham!C:C, "T34") - SUMIFS(NhatKy_ViPham!K:K, NhatKy_ViPham!E:E, "12_Van_B", NhatKy_ViPham!F:F, B42, NhatKy_ViPham!C:C, "T34")</f>
        <v>100</v>
      </c>
      <c r="AZ42" s="6">
        <f>100 + SUMIFS(NhatKy_ViPham!J:J, NhatKy_ViPham!E:E, "12_Van_B", NhatKy_ViPham!F:F, B42, NhatKy_ViPham!C:C, "T35") - SUMIFS(NhatKy_ViPham!K:K, NhatKy_ViPham!E:E, "12_Van_B", NhatKy_ViPham!F:F, B42, NhatKy_ViPham!C:C, "T35")</f>
        <v>100</v>
      </c>
      <c r="BA42" s="12">
        <f t="shared" si="0"/>
        <v>100</v>
      </c>
      <c r="BB42" s="11" t="s">
        <v>430</v>
      </c>
      <c r="BC42" s="16" t="str">
        <f t="shared" si="1"/>
        <v>Tốt</v>
      </c>
      <c r="BD42" s="15" t="str">
        <f t="shared" si="2"/>
        <v>🟢 BÌNH THƯỜNG</v>
      </c>
    </row>
    <row r="43" spans="1:56" x14ac:dyDescent="0.25">
      <c r="A43" s="4">
        <v>35</v>
      </c>
      <c r="B43" s="10" t="s">
        <v>2794</v>
      </c>
      <c r="C43" s="4" t="s">
        <v>2490</v>
      </c>
      <c r="D43" s="4" t="s">
        <v>429</v>
      </c>
      <c r="E43" s="11" t="s">
        <v>430</v>
      </c>
      <c r="F43" s="7">
        <f>SUMIFS(NhatKy_ViPham!K:K, NhatKy_ViPham!E:E, "12_Van_B", NhatKy_ViPham!F:F, B43, NhatKy_ViPham!H:H, "L01")</f>
        <v>0</v>
      </c>
      <c r="G43" s="7">
        <f>SUMIFS(NhatKy_ViPham!K:K, NhatKy_ViPham!E:E, "12_Van_B", NhatKy_ViPham!F:F, B43, NhatKy_ViPham!H:H, "L02")</f>
        <v>0</v>
      </c>
      <c r="H43" s="7">
        <f>SUMIFS(NhatKy_ViPham!K:K, NhatKy_ViPham!E:E, "12_Van_B", NhatKy_ViPham!F:F, B43, NhatKy_ViPham!H:H, "L03")</f>
        <v>0</v>
      </c>
      <c r="I43" s="7">
        <f>SUMIFS(NhatKy_ViPham!K:K, NhatKy_ViPham!E:E, "12_Van_B", NhatKy_ViPham!F:F, B43, NhatKy_ViPham!H:H, "L04")</f>
        <v>0</v>
      </c>
      <c r="J43" s="7">
        <f>SUMIFS(NhatKy_ViPham!K:K, NhatKy_ViPham!E:E, "12_Van_B", NhatKy_ViPham!F:F, B43, NhatKy_ViPham!H:H, "L05")</f>
        <v>0</v>
      </c>
      <c r="K43" s="7">
        <f>SUMIFS(NhatKy_ViPham!K:K, NhatKy_ViPham!E:E, "12_Van_B", NhatKy_ViPham!F:F, B43, NhatKy_ViPham!H:H, "L06")</f>
        <v>0</v>
      </c>
      <c r="L43" s="7">
        <f>SUMIFS(NhatKy_ViPham!K:K, NhatKy_ViPham!E:E, "12_Van_B", NhatKy_ViPham!F:F, B43, NhatKy_ViPham!H:H, "L07")</f>
        <v>0</v>
      </c>
      <c r="M43" s="7">
        <f>SUMIFS(NhatKy_ViPham!K:K, NhatKy_ViPham!E:E, "12_Van_B", NhatKy_ViPham!F:F, B43, NhatKy_ViPham!H:H, "L08")</f>
        <v>0</v>
      </c>
      <c r="N43" s="7">
        <f>SUMIFS(NhatKy_ViPham!K:K, NhatKy_ViPham!E:E, "12_Van_B", NhatKy_ViPham!F:F, B43, NhatKy_ViPham!H:H, "L09")</f>
        <v>0</v>
      </c>
      <c r="O43" s="7">
        <f>SUMIFS(NhatKy_ViPham!K:K, NhatKy_ViPham!E:E, "12_Van_B", NhatKy_ViPham!F:F, B43, NhatKy_ViPham!H:H, "L10")</f>
        <v>0</v>
      </c>
      <c r="P43" s="12">
        <f>SUMIFS(NhatKy_ViPham!J:J, NhatKy_ViPham!E:E, "12_Van_B", NhatKy_ViPham!F:F, B43)</f>
        <v>0</v>
      </c>
      <c r="Q43" s="13">
        <f>SUMIFS(NhatKy_ViPham!K:K, NhatKy_ViPham!E:E, "12_Van_B", NhatKy_ViPham!F:F, B43)</f>
        <v>0</v>
      </c>
      <c r="R43" s="7">
        <f>100 + SUMIFS(NhatKy_ViPham!J:J, NhatKy_ViPham!E:E, "12_Van_B", NhatKy_ViPham!F:F, B43, NhatKy_ViPham!C:C, "T1") - SUMIFS(NhatKy_ViPham!K:K, NhatKy_ViPham!E:E, "12_Van_B", NhatKy_ViPham!F:F, B43, NhatKy_ViPham!C:C, "T1")</f>
        <v>100</v>
      </c>
      <c r="S43" s="7">
        <f>100 + SUMIFS(NhatKy_ViPham!J:J, NhatKy_ViPham!E:E, "12_Van_B", NhatKy_ViPham!F:F, B43, NhatKy_ViPham!C:C, "T2") - SUMIFS(NhatKy_ViPham!K:K, NhatKy_ViPham!E:E, "12_Van_B", NhatKy_ViPham!F:F, B43, NhatKy_ViPham!C:C, "T2")</f>
        <v>100</v>
      </c>
      <c r="T43" s="7">
        <f>100 + SUMIFS(NhatKy_ViPham!J:J, NhatKy_ViPham!E:E, "12_Van_B", NhatKy_ViPham!F:F, B43, NhatKy_ViPham!C:C, "T3") - SUMIFS(NhatKy_ViPham!K:K, NhatKy_ViPham!E:E, "12_Van_B", NhatKy_ViPham!F:F, B43, NhatKy_ViPham!C:C, "T3")</f>
        <v>100</v>
      </c>
      <c r="U43" s="7">
        <f>100 + SUMIFS(NhatKy_ViPham!J:J, NhatKy_ViPham!E:E, "12_Van_B", NhatKy_ViPham!F:F, B43, NhatKy_ViPham!C:C, "T4") - SUMIFS(NhatKy_ViPham!K:K, NhatKy_ViPham!E:E, "12_Van_B", NhatKy_ViPham!F:F, B43, NhatKy_ViPham!C:C, "T4")</f>
        <v>100</v>
      </c>
      <c r="V43" s="7">
        <f>100 + SUMIFS(NhatKy_ViPham!J:J, NhatKy_ViPham!E:E, "12_Van_B", NhatKy_ViPham!F:F, B43, NhatKy_ViPham!C:C, "T5") - SUMIFS(NhatKy_ViPham!K:K, NhatKy_ViPham!E:E, "12_Van_B", NhatKy_ViPham!F:F, B43, NhatKy_ViPham!C:C, "T5")</f>
        <v>100</v>
      </c>
      <c r="W43" s="7">
        <f>100 + SUMIFS(NhatKy_ViPham!J:J, NhatKy_ViPham!E:E, "12_Van_B", NhatKy_ViPham!F:F, B43, NhatKy_ViPham!C:C, "T6") - SUMIFS(NhatKy_ViPham!K:K, NhatKy_ViPham!E:E, "12_Van_B", NhatKy_ViPham!F:F, B43, NhatKy_ViPham!C:C, "T6")</f>
        <v>100</v>
      </c>
      <c r="X43" s="7">
        <f>100 + SUMIFS(NhatKy_ViPham!J:J, NhatKy_ViPham!E:E, "12_Van_B", NhatKy_ViPham!F:F, B43, NhatKy_ViPham!C:C, "T7") - SUMIFS(NhatKy_ViPham!K:K, NhatKy_ViPham!E:E, "12_Van_B", NhatKy_ViPham!F:F, B43, NhatKy_ViPham!C:C, "T7")</f>
        <v>100</v>
      </c>
      <c r="Y43" s="7">
        <f>100 + SUMIFS(NhatKy_ViPham!J:J, NhatKy_ViPham!E:E, "12_Van_B", NhatKy_ViPham!F:F, B43, NhatKy_ViPham!C:C, "T8") - SUMIFS(NhatKy_ViPham!K:K, NhatKy_ViPham!E:E, "12_Van_B", NhatKy_ViPham!F:F, B43, NhatKy_ViPham!C:C, "T8")</f>
        <v>100</v>
      </c>
      <c r="Z43" s="7">
        <f>100 + SUMIFS(NhatKy_ViPham!J:J, NhatKy_ViPham!E:E, "12_Van_B", NhatKy_ViPham!F:F, B43, NhatKy_ViPham!C:C, "T9") - SUMIFS(NhatKy_ViPham!K:K, NhatKy_ViPham!E:E, "12_Van_B", NhatKy_ViPham!F:F, B43, NhatKy_ViPham!C:C, "T9")</f>
        <v>100</v>
      </c>
      <c r="AA43" s="7">
        <f>100 + SUMIFS(NhatKy_ViPham!J:J, NhatKy_ViPham!E:E, "12_Van_B", NhatKy_ViPham!F:F, B43, NhatKy_ViPham!C:C, "T10") - SUMIFS(NhatKy_ViPham!K:K, NhatKy_ViPham!E:E, "12_Van_B", NhatKy_ViPham!F:F, B43, NhatKy_ViPham!C:C, "T10")</f>
        <v>100</v>
      </c>
      <c r="AB43" s="7">
        <f>100 + SUMIFS(NhatKy_ViPham!J:J, NhatKy_ViPham!E:E, "12_Van_B", NhatKy_ViPham!F:F, B43, NhatKy_ViPham!C:C, "T11") - SUMIFS(NhatKy_ViPham!K:K, NhatKy_ViPham!E:E, "12_Van_B", NhatKy_ViPham!F:F, B43, NhatKy_ViPham!C:C, "T11")</f>
        <v>100</v>
      </c>
      <c r="AC43" s="7">
        <f>100 + SUMIFS(NhatKy_ViPham!J:J, NhatKy_ViPham!E:E, "12_Van_B", NhatKy_ViPham!F:F, B43, NhatKy_ViPham!C:C, "T12") - SUMIFS(NhatKy_ViPham!K:K, NhatKy_ViPham!E:E, "12_Van_B", NhatKy_ViPham!F:F, B43, NhatKy_ViPham!C:C, "T12")</f>
        <v>100</v>
      </c>
      <c r="AD43" s="7">
        <f>100 + SUMIFS(NhatKy_ViPham!J:J, NhatKy_ViPham!E:E, "12_Van_B", NhatKy_ViPham!F:F, B43, NhatKy_ViPham!C:C, "T13") - SUMIFS(NhatKy_ViPham!K:K, NhatKy_ViPham!E:E, "12_Van_B", NhatKy_ViPham!F:F, B43, NhatKy_ViPham!C:C, "T13")</f>
        <v>100</v>
      </c>
      <c r="AE43" s="7">
        <f>100 + SUMIFS(NhatKy_ViPham!J:J, NhatKy_ViPham!E:E, "12_Van_B", NhatKy_ViPham!F:F, B43, NhatKy_ViPham!C:C, "T14") - SUMIFS(NhatKy_ViPham!K:K, NhatKy_ViPham!E:E, "12_Van_B", NhatKy_ViPham!F:F, B43, NhatKy_ViPham!C:C, "T14")</f>
        <v>100</v>
      </c>
      <c r="AF43" s="7">
        <f>100 + SUMIFS(NhatKy_ViPham!J:J, NhatKy_ViPham!E:E, "12_Van_B", NhatKy_ViPham!F:F, B43, NhatKy_ViPham!C:C, "T15") - SUMIFS(NhatKy_ViPham!K:K, NhatKy_ViPham!E:E, "12_Van_B", NhatKy_ViPham!F:F, B43, NhatKy_ViPham!C:C, "T15")</f>
        <v>100</v>
      </c>
      <c r="AG43" s="7">
        <f>100 + SUMIFS(NhatKy_ViPham!J:J, NhatKy_ViPham!E:E, "12_Van_B", NhatKy_ViPham!F:F, B43, NhatKy_ViPham!C:C, "T16") - SUMIFS(NhatKy_ViPham!K:K, NhatKy_ViPham!E:E, "12_Van_B", NhatKy_ViPham!F:F, B43, NhatKy_ViPham!C:C, "T16")</f>
        <v>100</v>
      </c>
      <c r="AH43" s="7">
        <f>100 + SUMIFS(NhatKy_ViPham!J:J, NhatKy_ViPham!E:E, "12_Van_B", NhatKy_ViPham!F:F, B43, NhatKy_ViPham!C:C, "T17") - SUMIFS(NhatKy_ViPham!K:K, NhatKy_ViPham!E:E, "12_Van_B", NhatKy_ViPham!F:F, B43, NhatKy_ViPham!C:C, "T17")</f>
        <v>100</v>
      </c>
      <c r="AI43" s="7">
        <f>100 + SUMIFS(NhatKy_ViPham!J:J, NhatKy_ViPham!E:E, "12_Van_B", NhatKy_ViPham!F:F, B43, NhatKy_ViPham!C:C, "T18") - SUMIFS(NhatKy_ViPham!K:K, NhatKy_ViPham!E:E, "12_Van_B", NhatKy_ViPham!F:F, B43, NhatKy_ViPham!C:C, "T18")</f>
        <v>100</v>
      </c>
      <c r="AJ43" s="7">
        <f>100 + SUMIFS(NhatKy_ViPham!J:J, NhatKy_ViPham!E:E, "12_Van_B", NhatKy_ViPham!F:F, B43, NhatKy_ViPham!C:C, "T19") - SUMIFS(NhatKy_ViPham!K:K, NhatKy_ViPham!E:E, "12_Van_B", NhatKy_ViPham!F:F, B43, NhatKy_ViPham!C:C, "T19")</f>
        <v>100</v>
      </c>
      <c r="AK43" s="7">
        <f>100 + SUMIFS(NhatKy_ViPham!J:J, NhatKy_ViPham!E:E, "12_Van_B", NhatKy_ViPham!F:F, B43, NhatKy_ViPham!C:C, "T20") - SUMIFS(NhatKy_ViPham!K:K, NhatKy_ViPham!E:E, "12_Van_B", NhatKy_ViPham!F:F, B43, NhatKy_ViPham!C:C, "T20")</f>
        <v>100</v>
      </c>
      <c r="AL43" s="7">
        <f>100 + SUMIFS(NhatKy_ViPham!J:J, NhatKy_ViPham!E:E, "12_Van_B", NhatKy_ViPham!F:F, B43, NhatKy_ViPham!C:C, "T21") - SUMIFS(NhatKy_ViPham!K:K, NhatKy_ViPham!E:E, "12_Van_B", NhatKy_ViPham!F:F, B43, NhatKy_ViPham!C:C, "T21")</f>
        <v>100</v>
      </c>
      <c r="AM43" s="7">
        <f>100 + SUMIFS(NhatKy_ViPham!J:J, NhatKy_ViPham!E:E, "12_Van_B", NhatKy_ViPham!F:F, B43, NhatKy_ViPham!C:C, "T22") - SUMIFS(NhatKy_ViPham!K:K, NhatKy_ViPham!E:E, "12_Van_B", NhatKy_ViPham!F:F, B43, NhatKy_ViPham!C:C, "T22")</f>
        <v>100</v>
      </c>
      <c r="AN43" s="7">
        <f>100 + SUMIFS(NhatKy_ViPham!J:J, NhatKy_ViPham!E:E, "12_Van_B", NhatKy_ViPham!F:F, B43, NhatKy_ViPham!C:C, "T23") - SUMIFS(NhatKy_ViPham!K:K, NhatKy_ViPham!E:E, "12_Van_B", NhatKy_ViPham!F:F, B43, NhatKy_ViPham!C:C, "T23")</f>
        <v>100</v>
      </c>
      <c r="AO43" s="7">
        <f>100 + SUMIFS(NhatKy_ViPham!J:J, NhatKy_ViPham!E:E, "12_Van_B", NhatKy_ViPham!F:F, B43, NhatKy_ViPham!C:C, "T24") - SUMIFS(NhatKy_ViPham!K:K, NhatKy_ViPham!E:E, "12_Van_B", NhatKy_ViPham!F:F, B43, NhatKy_ViPham!C:C, "T24")</f>
        <v>100</v>
      </c>
      <c r="AP43" s="7">
        <f>100 + SUMIFS(NhatKy_ViPham!J:J, NhatKy_ViPham!E:E, "12_Van_B", NhatKy_ViPham!F:F, B43, NhatKy_ViPham!C:C, "T25") - SUMIFS(NhatKy_ViPham!K:K, NhatKy_ViPham!E:E, "12_Van_B", NhatKy_ViPham!F:F, B43, NhatKy_ViPham!C:C, "T25")</f>
        <v>100</v>
      </c>
      <c r="AQ43" s="7">
        <f>100 + SUMIFS(NhatKy_ViPham!J:J, NhatKy_ViPham!E:E, "12_Van_B", NhatKy_ViPham!F:F, B43, NhatKy_ViPham!C:C, "T26") - SUMIFS(NhatKy_ViPham!K:K, NhatKy_ViPham!E:E, "12_Van_B", NhatKy_ViPham!F:F, B43, NhatKy_ViPham!C:C, "T26")</f>
        <v>100</v>
      </c>
      <c r="AR43" s="7">
        <f>100 + SUMIFS(NhatKy_ViPham!J:J, NhatKy_ViPham!E:E, "12_Van_B", NhatKy_ViPham!F:F, B43, NhatKy_ViPham!C:C, "T27") - SUMIFS(NhatKy_ViPham!K:K, NhatKy_ViPham!E:E, "12_Van_B", NhatKy_ViPham!F:F, B43, NhatKy_ViPham!C:C, "T27")</f>
        <v>100</v>
      </c>
      <c r="AS43" s="7">
        <f>100 + SUMIFS(NhatKy_ViPham!J:J, NhatKy_ViPham!E:E, "12_Van_B", NhatKy_ViPham!F:F, B43, NhatKy_ViPham!C:C, "T28") - SUMIFS(NhatKy_ViPham!K:K, NhatKy_ViPham!E:E, "12_Van_B", NhatKy_ViPham!F:F, B43, NhatKy_ViPham!C:C, "T28")</f>
        <v>100</v>
      </c>
      <c r="AT43" s="7">
        <f>100 + SUMIFS(NhatKy_ViPham!J:J, NhatKy_ViPham!E:E, "12_Van_B", NhatKy_ViPham!F:F, B43, NhatKy_ViPham!C:C, "T29") - SUMIFS(NhatKy_ViPham!K:K, NhatKy_ViPham!E:E, "12_Van_B", NhatKy_ViPham!F:F, B43, NhatKy_ViPham!C:C, "T29")</f>
        <v>100</v>
      </c>
      <c r="AU43" s="7">
        <f>100 + SUMIFS(NhatKy_ViPham!J:J, NhatKy_ViPham!E:E, "12_Van_B", NhatKy_ViPham!F:F, B43, NhatKy_ViPham!C:C, "T30") - SUMIFS(NhatKy_ViPham!K:K, NhatKy_ViPham!E:E, "12_Van_B", NhatKy_ViPham!F:F, B43, NhatKy_ViPham!C:C, "T30")</f>
        <v>100</v>
      </c>
      <c r="AV43" s="7">
        <f>100 + SUMIFS(NhatKy_ViPham!J:J, NhatKy_ViPham!E:E, "12_Van_B", NhatKy_ViPham!F:F, B43, NhatKy_ViPham!C:C, "T31") - SUMIFS(NhatKy_ViPham!K:K, NhatKy_ViPham!E:E, "12_Van_B", NhatKy_ViPham!F:F, B43, NhatKy_ViPham!C:C, "T31")</f>
        <v>100</v>
      </c>
      <c r="AW43" s="7">
        <f>100 + SUMIFS(NhatKy_ViPham!J:J, NhatKy_ViPham!E:E, "12_Van_B", NhatKy_ViPham!F:F, B43, NhatKy_ViPham!C:C, "T32") - SUMIFS(NhatKy_ViPham!K:K, NhatKy_ViPham!E:E, "12_Van_B", NhatKy_ViPham!F:F, B43, NhatKy_ViPham!C:C, "T32")</f>
        <v>100</v>
      </c>
      <c r="AX43" s="7">
        <f>100 + SUMIFS(NhatKy_ViPham!J:J, NhatKy_ViPham!E:E, "12_Van_B", NhatKy_ViPham!F:F, B43, NhatKy_ViPham!C:C, "T33") - SUMIFS(NhatKy_ViPham!K:K, NhatKy_ViPham!E:E, "12_Van_B", NhatKy_ViPham!F:F, B43, NhatKy_ViPham!C:C, "T33")</f>
        <v>100</v>
      </c>
      <c r="AY43" s="7">
        <f>100 + SUMIFS(NhatKy_ViPham!J:J, NhatKy_ViPham!E:E, "12_Van_B", NhatKy_ViPham!F:F, B43, NhatKy_ViPham!C:C, "T34") - SUMIFS(NhatKy_ViPham!K:K, NhatKy_ViPham!E:E, "12_Van_B", NhatKy_ViPham!F:F, B43, NhatKy_ViPham!C:C, "T34")</f>
        <v>100</v>
      </c>
      <c r="AZ43" s="7">
        <f>100 + SUMIFS(NhatKy_ViPham!J:J, NhatKy_ViPham!E:E, "12_Van_B", NhatKy_ViPham!F:F, B43, NhatKy_ViPham!C:C, "T35") - SUMIFS(NhatKy_ViPham!K:K, NhatKy_ViPham!E:E, "12_Van_B", NhatKy_ViPham!F:F, B43, NhatKy_ViPham!C:C, "T35")</f>
        <v>100</v>
      </c>
      <c r="BA43" s="12">
        <f t="shared" si="0"/>
        <v>100</v>
      </c>
      <c r="BB43" s="11" t="s">
        <v>430</v>
      </c>
      <c r="BC43" s="14" t="str">
        <f t="shared" si="1"/>
        <v>Tốt</v>
      </c>
      <c r="BD43" s="10" t="str">
        <f t="shared" si="2"/>
        <v>🟢 BÌNH THƯỜNG</v>
      </c>
    </row>
  </sheetData>
  <mergeCells count="42">
    <mergeCell ref="A4:B4"/>
    <mergeCell ref="G4:H4"/>
    <mergeCell ref="BB7:BB8"/>
    <mergeCell ref="I4:J4"/>
    <mergeCell ref="BD7:BD8"/>
    <mergeCell ref="B7:B8"/>
    <mergeCell ref="F7:F8"/>
    <mergeCell ref="L7:L8"/>
    <mergeCell ref="K4:L4"/>
    <mergeCell ref="N7:N8"/>
    <mergeCell ref="BC7:BC8"/>
    <mergeCell ref="C4:D4"/>
    <mergeCell ref="AX7:AZ7"/>
    <mergeCell ref="E4:F4"/>
    <mergeCell ref="D7:D8"/>
    <mergeCell ref="AT7:AW7"/>
    <mergeCell ref="AH7:AK7"/>
    <mergeCell ref="BA7:BA8"/>
    <mergeCell ref="M7:M8"/>
    <mergeCell ref="AP7:AS7"/>
    <mergeCell ref="AL7:AO7"/>
    <mergeCell ref="O7:O8"/>
    <mergeCell ref="Q7:Q8"/>
    <mergeCell ref="R7:U7"/>
    <mergeCell ref="Z7:AC7"/>
    <mergeCell ref="V7:Y7"/>
    <mergeCell ref="P7:P8"/>
    <mergeCell ref="A7:A8"/>
    <mergeCell ref="G7:G8"/>
    <mergeCell ref="I7:I8"/>
    <mergeCell ref="A5:B5"/>
    <mergeCell ref="AD7:AG7"/>
    <mergeCell ref="I5:J5"/>
    <mergeCell ref="E7:E8"/>
    <mergeCell ref="K7:K8"/>
    <mergeCell ref="E5:F5"/>
    <mergeCell ref="K5:L5"/>
    <mergeCell ref="H7:H8"/>
    <mergeCell ref="J7:J8"/>
    <mergeCell ref="G5:H5"/>
    <mergeCell ref="C7:C8"/>
    <mergeCell ref="C5:D5"/>
  </mergeCells>
  <dataValidations count="1">
    <dataValidation type="list" allowBlank="1" sqref="E9:E43 BB9:BB43" xr:uid="{00000000-0002-0000-3100-000000000000}">
      <formula1>"Không,Có"</formula1>
    </dataValidation>
  </dataValidations>
  <hyperlinks>
    <hyperlink ref="AX1" location="'TOC_HuongDan'!A1" display="🏠 về Mục Lục" xr:uid="{00000000-0004-0000-3100-000000000000}"/>
    <hyperlink ref="AX2" location="'NhatKy_ViPham'!A4" display="📋 Nhật Ký Vi Phạm Lớp 12_Van_B" xr:uid="{00000000-0004-0000-3100-000001000000}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BD43"/>
  <sheetViews>
    <sheetView showGridLines="0" workbookViewId="0"/>
  </sheetViews>
  <sheetFormatPr defaultRowHeight="15" x14ac:dyDescent="0.25"/>
  <cols>
    <col min="1" max="1" width="6" customWidth="1"/>
    <col min="2" max="2" width="25" customWidth="1"/>
    <col min="3" max="3" width="12" customWidth="1"/>
    <col min="4" max="5" width="10" customWidth="1"/>
    <col min="6" max="17" width="16" customWidth="1"/>
    <col min="18" max="52" width="7" customWidth="1"/>
    <col min="53" max="55" width="14" customWidth="1"/>
    <col min="56" max="56" width="22" customWidth="1"/>
  </cols>
  <sheetData>
    <row r="1" spans="1:56" ht="21" x14ac:dyDescent="0.35">
      <c r="A1" s="1" t="s">
        <v>2795</v>
      </c>
      <c r="AX1" s="8" t="s">
        <v>358</v>
      </c>
    </row>
    <row r="2" spans="1:56" x14ac:dyDescent="0.25">
      <c r="A2" s="2" t="s">
        <v>2796</v>
      </c>
      <c r="AX2" s="8" t="s">
        <v>2797</v>
      </c>
    </row>
    <row r="4" spans="1:56" x14ac:dyDescent="0.25">
      <c r="A4" s="55" t="s">
        <v>361</v>
      </c>
      <c r="B4" s="50"/>
      <c r="C4" s="55" t="s">
        <v>362</v>
      </c>
      <c r="D4" s="50"/>
      <c r="E4" s="55" t="s">
        <v>363</v>
      </c>
      <c r="F4" s="50"/>
      <c r="G4" s="55" t="s">
        <v>364</v>
      </c>
      <c r="H4" s="50"/>
      <c r="I4" s="55" t="s">
        <v>365</v>
      </c>
      <c r="J4" s="50"/>
      <c r="K4" s="55" t="s">
        <v>366</v>
      </c>
      <c r="L4" s="50"/>
    </row>
    <row r="5" spans="1:56" x14ac:dyDescent="0.25">
      <c r="A5" s="49">
        <f>COUNTA(A9:A43)</f>
        <v>35</v>
      </c>
      <c r="B5" s="50"/>
      <c r="C5" s="53">
        <f>COUNTIF(BC9:BC43, "Tốt")</f>
        <v>35</v>
      </c>
      <c r="D5" s="50"/>
      <c r="E5" s="49">
        <f>COUNTIF(BC9:BC43, "Khá")</f>
        <v>0</v>
      </c>
      <c r="F5" s="50"/>
      <c r="G5" s="49">
        <f>COUNTIF(BC9:BC43, "Đạt")</f>
        <v>0</v>
      </c>
      <c r="H5" s="50"/>
      <c r="I5" s="52">
        <f>COUNTIF(BC9:BC43, "Chưa đạt")</f>
        <v>0</v>
      </c>
      <c r="J5" s="50"/>
      <c r="K5" s="53">
        <f>ROUND(AVERAGE(BA9:BA43), 1)</f>
        <v>100</v>
      </c>
      <c r="L5" s="50"/>
    </row>
    <row r="7" spans="1:56" x14ac:dyDescent="0.25">
      <c r="A7" s="46" t="s">
        <v>3</v>
      </c>
      <c r="B7" s="46" t="s">
        <v>303</v>
      </c>
      <c r="C7" s="46" t="s">
        <v>367</v>
      </c>
      <c r="D7" s="46" t="s">
        <v>368</v>
      </c>
      <c r="E7" s="46" t="s">
        <v>369</v>
      </c>
      <c r="F7" s="48" t="s">
        <v>370</v>
      </c>
      <c r="G7" s="48" t="s">
        <v>371</v>
      </c>
      <c r="H7" s="48" t="s">
        <v>372</v>
      </c>
      <c r="I7" s="48" t="s">
        <v>373</v>
      </c>
      <c r="J7" s="48" t="s">
        <v>374</v>
      </c>
      <c r="K7" s="48" t="s">
        <v>375</v>
      </c>
      <c r="L7" s="48" t="s">
        <v>376</v>
      </c>
      <c r="M7" s="48" t="s">
        <v>377</v>
      </c>
      <c r="N7" s="48" t="s">
        <v>378</v>
      </c>
      <c r="O7" s="48" t="s">
        <v>379</v>
      </c>
      <c r="P7" s="54" t="s">
        <v>380</v>
      </c>
      <c r="Q7" s="48" t="s">
        <v>381</v>
      </c>
      <c r="R7" s="46" t="s">
        <v>382</v>
      </c>
      <c r="S7" s="51"/>
      <c r="T7" s="51"/>
      <c r="U7" s="51"/>
      <c r="V7" s="46" t="s">
        <v>383</v>
      </c>
      <c r="W7" s="51"/>
      <c r="X7" s="51"/>
      <c r="Y7" s="51"/>
      <c r="Z7" s="46" t="s">
        <v>384</v>
      </c>
      <c r="AA7" s="51"/>
      <c r="AB7" s="51"/>
      <c r="AC7" s="51"/>
      <c r="AD7" s="46" t="s">
        <v>385</v>
      </c>
      <c r="AE7" s="51"/>
      <c r="AF7" s="51"/>
      <c r="AG7" s="51"/>
      <c r="AH7" s="46" t="s">
        <v>386</v>
      </c>
      <c r="AI7" s="51"/>
      <c r="AJ7" s="51"/>
      <c r="AK7" s="51"/>
      <c r="AL7" s="46" t="s">
        <v>387</v>
      </c>
      <c r="AM7" s="51"/>
      <c r="AN7" s="51"/>
      <c r="AO7" s="51"/>
      <c r="AP7" s="46" t="s">
        <v>388</v>
      </c>
      <c r="AQ7" s="51"/>
      <c r="AR7" s="51"/>
      <c r="AS7" s="51"/>
      <c r="AT7" s="46" t="s">
        <v>389</v>
      </c>
      <c r="AU7" s="51"/>
      <c r="AV7" s="51"/>
      <c r="AW7" s="51"/>
      <c r="AX7" s="46" t="s">
        <v>390</v>
      </c>
      <c r="AY7" s="51"/>
      <c r="AZ7" s="51"/>
      <c r="BA7" s="46" t="s">
        <v>391</v>
      </c>
      <c r="BB7" s="46" t="s">
        <v>392</v>
      </c>
      <c r="BC7" s="46" t="s">
        <v>393</v>
      </c>
      <c r="BD7" s="46" t="s">
        <v>394</v>
      </c>
    </row>
    <row r="8" spans="1:56" x14ac:dyDescent="0.25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9" t="s">
        <v>311</v>
      </c>
      <c r="S8" s="9" t="s">
        <v>348</v>
      </c>
      <c r="T8" s="9" t="s">
        <v>395</v>
      </c>
      <c r="U8" s="9" t="s">
        <v>396</v>
      </c>
      <c r="V8" s="9" t="s">
        <v>397</v>
      </c>
      <c r="W8" s="9" t="s">
        <v>398</v>
      </c>
      <c r="X8" s="9" t="s">
        <v>399</v>
      </c>
      <c r="Y8" s="9" t="s">
        <v>400</v>
      </c>
      <c r="Z8" s="9" t="s">
        <v>401</v>
      </c>
      <c r="AA8" s="9" t="s">
        <v>402</v>
      </c>
      <c r="AB8" s="9" t="s">
        <v>403</v>
      </c>
      <c r="AC8" s="9" t="s">
        <v>404</v>
      </c>
      <c r="AD8" s="9" t="s">
        <v>405</v>
      </c>
      <c r="AE8" s="9" t="s">
        <v>406</v>
      </c>
      <c r="AF8" s="9" t="s">
        <v>407</v>
      </c>
      <c r="AG8" s="9" t="s">
        <v>408</v>
      </c>
      <c r="AH8" s="9" t="s">
        <v>409</v>
      </c>
      <c r="AI8" s="9" t="s">
        <v>410</v>
      </c>
      <c r="AJ8" s="9" t="s">
        <v>411</v>
      </c>
      <c r="AK8" s="9" t="s">
        <v>412</v>
      </c>
      <c r="AL8" s="9" t="s">
        <v>413</v>
      </c>
      <c r="AM8" s="9" t="s">
        <v>414</v>
      </c>
      <c r="AN8" s="9" t="s">
        <v>415</v>
      </c>
      <c r="AO8" s="9" t="s">
        <v>416</v>
      </c>
      <c r="AP8" s="9" t="s">
        <v>417</v>
      </c>
      <c r="AQ8" s="9" t="s">
        <v>418</v>
      </c>
      <c r="AR8" s="9" t="s">
        <v>419</v>
      </c>
      <c r="AS8" s="9" t="s">
        <v>420</v>
      </c>
      <c r="AT8" s="9" t="s">
        <v>421</v>
      </c>
      <c r="AU8" s="9" t="s">
        <v>422</v>
      </c>
      <c r="AV8" s="9" t="s">
        <v>423</v>
      </c>
      <c r="AW8" s="9" t="s">
        <v>424</v>
      </c>
      <c r="AX8" s="9" t="s">
        <v>425</v>
      </c>
      <c r="AY8" s="9" t="s">
        <v>426</v>
      </c>
      <c r="AZ8" s="9" t="s">
        <v>427</v>
      </c>
      <c r="BA8" s="47"/>
      <c r="BB8" s="47"/>
      <c r="BC8" s="47"/>
      <c r="BD8" s="47"/>
    </row>
    <row r="9" spans="1:56" x14ac:dyDescent="0.25">
      <c r="A9" s="4">
        <v>1</v>
      </c>
      <c r="B9" s="10" t="s">
        <v>2798</v>
      </c>
      <c r="C9" s="4" t="s">
        <v>2207</v>
      </c>
      <c r="D9" s="4" t="s">
        <v>435</v>
      </c>
      <c r="E9" s="11" t="s">
        <v>430</v>
      </c>
      <c r="F9" s="7">
        <f>SUMIFS(NhatKy_ViPham!K:K, NhatKy_ViPham!E:E, "12_Van_C", NhatKy_ViPham!F:F, B9, NhatKy_ViPham!H:H, "L01")</f>
        <v>0</v>
      </c>
      <c r="G9" s="7">
        <f>SUMIFS(NhatKy_ViPham!K:K, NhatKy_ViPham!E:E, "12_Van_C", NhatKy_ViPham!F:F, B9, NhatKy_ViPham!H:H, "L02")</f>
        <v>0</v>
      </c>
      <c r="H9" s="7">
        <f>SUMIFS(NhatKy_ViPham!K:K, NhatKy_ViPham!E:E, "12_Van_C", NhatKy_ViPham!F:F, B9, NhatKy_ViPham!H:H, "L03")</f>
        <v>0</v>
      </c>
      <c r="I9" s="7">
        <f>SUMIFS(NhatKy_ViPham!K:K, NhatKy_ViPham!E:E, "12_Van_C", NhatKy_ViPham!F:F, B9, NhatKy_ViPham!H:H, "L04")</f>
        <v>0</v>
      </c>
      <c r="J9" s="7">
        <f>SUMIFS(NhatKy_ViPham!K:K, NhatKy_ViPham!E:E, "12_Van_C", NhatKy_ViPham!F:F, B9, NhatKy_ViPham!H:H, "L05")</f>
        <v>0</v>
      </c>
      <c r="K9" s="7">
        <f>SUMIFS(NhatKy_ViPham!K:K, NhatKy_ViPham!E:E, "12_Van_C", NhatKy_ViPham!F:F, B9, NhatKy_ViPham!H:H, "L06")</f>
        <v>0</v>
      </c>
      <c r="L9" s="7">
        <f>SUMIFS(NhatKy_ViPham!K:K, NhatKy_ViPham!E:E, "12_Van_C", NhatKy_ViPham!F:F, B9, NhatKy_ViPham!H:H, "L07")</f>
        <v>0</v>
      </c>
      <c r="M9" s="7">
        <f>SUMIFS(NhatKy_ViPham!K:K, NhatKy_ViPham!E:E, "12_Van_C", NhatKy_ViPham!F:F, B9, NhatKy_ViPham!H:H, "L08")</f>
        <v>0</v>
      </c>
      <c r="N9" s="7">
        <f>SUMIFS(NhatKy_ViPham!K:K, NhatKy_ViPham!E:E, "12_Van_C", NhatKy_ViPham!F:F, B9, NhatKy_ViPham!H:H, "L09")</f>
        <v>0</v>
      </c>
      <c r="O9" s="7">
        <f>SUMIFS(NhatKy_ViPham!K:K, NhatKy_ViPham!E:E, "12_Van_C", NhatKy_ViPham!F:F, B9, NhatKy_ViPham!H:H, "L10")</f>
        <v>0</v>
      </c>
      <c r="P9" s="12">
        <f>SUMIFS(NhatKy_ViPham!J:J, NhatKy_ViPham!E:E, "12_Van_C", NhatKy_ViPham!F:F, B9)</f>
        <v>0</v>
      </c>
      <c r="Q9" s="13">
        <f>SUMIFS(NhatKy_ViPham!K:K, NhatKy_ViPham!E:E, "12_Van_C", NhatKy_ViPham!F:F, B9)</f>
        <v>0</v>
      </c>
      <c r="R9" s="7">
        <f>100 + SUMIFS(NhatKy_ViPham!J:J, NhatKy_ViPham!E:E, "12_Van_C", NhatKy_ViPham!F:F, B9, NhatKy_ViPham!C:C, "T1") - SUMIFS(NhatKy_ViPham!K:K, NhatKy_ViPham!E:E, "12_Van_C", NhatKy_ViPham!F:F, B9, NhatKy_ViPham!C:C, "T1")</f>
        <v>100</v>
      </c>
      <c r="S9" s="7">
        <f>100 + SUMIFS(NhatKy_ViPham!J:J, NhatKy_ViPham!E:E, "12_Van_C", NhatKy_ViPham!F:F, B9, NhatKy_ViPham!C:C, "T2") - SUMIFS(NhatKy_ViPham!K:K, NhatKy_ViPham!E:E, "12_Van_C", NhatKy_ViPham!F:F, B9, NhatKy_ViPham!C:C, "T2")</f>
        <v>100</v>
      </c>
      <c r="T9" s="7">
        <f>100 + SUMIFS(NhatKy_ViPham!J:J, NhatKy_ViPham!E:E, "12_Van_C", NhatKy_ViPham!F:F, B9, NhatKy_ViPham!C:C, "T3") - SUMIFS(NhatKy_ViPham!K:K, NhatKy_ViPham!E:E, "12_Van_C", NhatKy_ViPham!F:F, B9, NhatKy_ViPham!C:C, "T3")</f>
        <v>100</v>
      </c>
      <c r="U9" s="7">
        <f>100 + SUMIFS(NhatKy_ViPham!J:J, NhatKy_ViPham!E:E, "12_Van_C", NhatKy_ViPham!F:F, B9, NhatKy_ViPham!C:C, "T4") - SUMIFS(NhatKy_ViPham!K:K, NhatKy_ViPham!E:E, "12_Van_C", NhatKy_ViPham!F:F, B9, NhatKy_ViPham!C:C, "T4")</f>
        <v>100</v>
      </c>
      <c r="V9" s="7">
        <f>100 + SUMIFS(NhatKy_ViPham!J:J, NhatKy_ViPham!E:E, "12_Van_C", NhatKy_ViPham!F:F, B9, NhatKy_ViPham!C:C, "T5") - SUMIFS(NhatKy_ViPham!K:K, NhatKy_ViPham!E:E, "12_Van_C", NhatKy_ViPham!F:F, B9, NhatKy_ViPham!C:C, "T5")</f>
        <v>100</v>
      </c>
      <c r="W9" s="7">
        <f>100 + SUMIFS(NhatKy_ViPham!J:J, NhatKy_ViPham!E:E, "12_Van_C", NhatKy_ViPham!F:F, B9, NhatKy_ViPham!C:C, "T6") - SUMIFS(NhatKy_ViPham!K:K, NhatKy_ViPham!E:E, "12_Van_C", NhatKy_ViPham!F:F, B9, NhatKy_ViPham!C:C, "T6")</f>
        <v>100</v>
      </c>
      <c r="X9" s="7">
        <f>100 + SUMIFS(NhatKy_ViPham!J:J, NhatKy_ViPham!E:E, "12_Van_C", NhatKy_ViPham!F:F, B9, NhatKy_ViPham!C:C, "T7") - SUMIFS(NhatKy_ViPham!K:K, NhatKy_ViPham!E:E, "12_Van_C", NhatKy_ViPham!F:F, B9, NhatKy_ViPham!C:C, "T7")</f>
        <v>100</v>
      </c>
      <c r="Y9" s="7">
        <f>100 + SUMIFS(NhatKy_ViPham!J:J, NhatKy_ViPham!E:E, "12_Van_C", NhatKy_ViPham!F:F, B9, NhatKy_ViPham!C:C, "T8") - SUMIFS(NhatKy_ViPham!K:K, NhatKy_ViPham!E:E, "12_Van_C", NhatKy_ViPham!F:F, B9, NhatKy_ViPham!C:C, "T8")</f>
        <v>100</v>
      </c>
      <c r="Z9" s="7">
        <f>100 + SUMIFS(NhatKy_ViPham!J:J, NhatKy_ViPham!E:E, "12_Van_C", NhatKy_ViPham!F:F, B9, NhatKy_ViPham!C:C, "T9") - SUMIFS(NhatKy_ViPham!K:K, NhatKy_ViPham!E:E, "12_Van_C", NhatKy_ViPham!F:F, B9, NhatKy_ViPham!C:C, "T9")</f>
        <v>100</v>
      </c>
      <c r="AA9" s="7">
        <f>100 + SUMIFS(NhatKy_ViPham!J:J, NhatKy_ViPham!E:E, "12_Van_C", NhatKy_ViPham!F:F, B9, NhatKy_ViPham!C:C, "T10") - SUMIFS(NhatKy_ViPham!K:K, NhatKy_ViPham!E:E, "12_Van_C", NhatKy_ViPham!F:F, B9, NhatKy_ViPham!C:C, "T10")</f>
        <v>100</v>
      </c>
      <c r="AB9" s="7">
        <f>100 + SUMIFS(NhatKy_ViPham!J:J, NhatKy_ViPham!E:E, "12_Van_C", NhatKy_ViPham!F:F, B9, NhatKy_ViPham!C:C, "T11") - SUMIFS(NhatKy_ViPham!K:K, NhatKy_ViPham!E:E, "12_Van_C", NhatKy_ViPham!F:F, B9, NhatKy_ViPham!C:C, "T11")</f>
        <v>100</v>
      </c>
      <c r="AC9" s="7">
        <f>100 + SUMIFS(NhatKy_ViPham!J:J, NhatKy_ViPham!E:E, "12_Van_C", NhatKy_ViPham!F:F, B9, NhatKy_ViPham!C:C, "T12") - SUMIFS(NhatKy_ViPham!K:K, NhatKy_ViPham!E:E, "12_Van_C", NhatKy_ViPham!F:F, B9, NhatKy_ViPham!C:C, "T12")</f>
        <v>100</v>
      </c>
      <c r="AD9" s="7">
        <f>100 + SUMIFS(NhatKy_ViPham!J:J, NhatKy_ViPham!E:E, "12_Van_C", NhatKy_ViPham!F:F, B9, NhatKy_ViPham!C:C, "T13") - SUMIFS(NhatKy_ViPham!K:K, NhatKy_ViPham!E:E, "12_Van_C", NhatKy_ViPham!F:F, B9, NhatKy_ViPham!C:C, "T13")</f>
        <v>100</v>
      </c>
      <c r="AE9" s="7">
        <f>100 + SUMIFS(NhatKy_ViPham!J:J, NhatKy_ViPham!E:E, "12_Van_C", NhatKy_ViPham!F:F, B9, NhatKy_ViPham!C:C, "T14") - SUMIFS(NhatKy_ViPham!K:K, NhatKy_ViPham!E:E, "12_Van_C", NhatKy_ViPham!F:F, B9, NhatKy_ViPham!C:C, "T14")</f>
        <v>100</v>
      </c>
      <c r="AF9" s="7">
        <f>100 + SUMIFS(NhatKy_ViPham!J:J, NhatKy_ViPham!E:E, "12_Van_C", NhatKy_ViPham!F:F, B9, NhatKy_ViPham!C:C, "T15") - SUMIFS(NhatKy_ViPham!K:K, NhatKy_ViPham!E:E, "12_Van_C", NhatKy_ViPham!F:F, B9, NhatKy_ViPham!C:C, "T15")</f>
        <v>100</v>
      </c>
      <c r="AG9" s="7">
        <f>100 + SUMIFS(NhatKy_ViPham!J:J, NhatKy_ViPham!E:E, "12_Van_C", NhatKy_ViPham!F:F, B9, NhatKy_ViPham!C:C, "T16") - SUMIFS(NhatKy_ViPham!K:K, NhatKy_ViPham!E:E, "12_Van_C", NhatKy_ViPham!F:F, B9, NhatKy_ViPham!C:C, "T16")</f>
        <v>100</v>
      </c>
      <c r="AH9" s="7">
        <f>100 + SUMIFS(NhatKy_ViPham!J:J, NhatKy_ViPham!E:E, "12_Van_C", NhatKy_ViPham!F:F, B9, NhatKy_ViPham!C:C, "T17") - SUMIFS(NhatKy_ViPham!K:K, NhatKy_ViPham!E:E, "12_Van_C", NhatKy_ViPham!F:F, B9, NhatKy_ViPham!C:C, "T17")</f>
        <v>100</v>
      </c>
      <c r="AI9" s="7">
        <f>100 + SUMIFS(NhatKy_ViPham!J:J, NhatKy_ViPham!E:E, "12_Van_C", NhatKy_ViPham!F:F, B9, NhatKy_ViPham!C:C, "T18") - SUMIFS(NhatKy_ViPham!K:K, NhatKy_ViPham!E:E, "12_Van_C", NhatKy_ViPham!F:F, B9, NhatKy_ViPham!C:C, "T18")</f>
        <v>100</v>
      </c>
      <c r="AJ9" s="7">
        <f>100 + SUMIFS(NhatKy_ViPham!J:J, NhatKy_ViPham!E:E, "12_Van_C", NhatKy_ViPham!F:F, B9, NhatKy_ViPham!C:C, "T19") - SUMIFS(NhatKy_ViPham!K:K, NhatKy_ViPham!E:E, "12_Van_C", NhatKy_ViPham!F:F, B9, NhatKy_ViPham!C:C, "T19")</f>
        <v>100</v>
      </c>
      <c r="AK9" s="7">
        <f>100 + SUMIFS(NhatKy_ViPham!J:J, NhatKy_ViPham!E:E, "12_Van_C", NhatKy_ViPham!F:F, B9, NhatKy_ViPham!C:C, "T20") - SUMIFS(NhatKy_ViPham!K:K, NhatKy_ViPham!E:E, "12_Van_C", NhatKy_ViPham!F:F, B9, NhatKy_ViPham!C:C, "T20")</f>
        <v>100</v>
      </c>
      <c r="AL9" s="7">
        <f>100 + SUMIFS(NhatKy_ViPham!J:J, NhatKy_ViPham!E:E, "12_Van_C", NhatKy_ViPham!F:F, B9, NhatKy_ViPham!C:C, "T21") - SUMIFS(NhatKy_ViPham!K:K, NhatKy_ViPham!E:E, "12_Van_C", NhatKy_ViPham!F:F, B9, NhatKy_ViPham!C:C, "T21")</f>
        <v>100</v>
      </c>
      <c r="AM9" s="7">
        <f>100 + SUMIFS(NhatKy_ViPham!J:J, NhatKy_ViPham!E:E, "12_Van_C", NhatKy_ViPham!F:F, B9, NhatKy_ViPham!C:C, "T22") - SUMIFS(NhatKy_ViPham!K:K, NhatKy_ViPham!E:E, "12_Van_C", NhatKy_ViPham!F:F, B9, NhatKy_ViPham!C:C, "T22")</f>
        <v>100</v>
      </c>
      <c r="AN9" s="7">
        <f>100 + SUMIFS(NhatKy_ViPham!J:J, NhatKy_ViPham!E:E, "12_Van_C", NhatKy_ViPham!F:F, B9, NhatKy_ViPham!C:C, "T23") - SUMIFS(NhatKy_ViPham!K:K, NhatKy_ViPham!E:E, "12_Van_C", NhatKy_ViPham!F:F, B9, NhatKy_ViPham!C:C, "T23")</f>
        <v>100</v>
      </c>
      <c r="AO9" s="7">
        <f>100 + SUMIFS(NhatKy_ViPham!J:J, NhatKy_ViPham!E:E, "12_Van_C", NhatKy_ViPham!F:F, B9, NhatKy_ViPham!C:C, "T24") - SUMIFS(NhatKy_ViPham!K:K, NhatKy_ViPham!E:E, "12_Van_C", NhatKy_ViPham!F:F, B9, NhatKy_ViPham!C:C, "T24")</f>
        <v>100</v>
      </c>
      <c r="AP9" s="7">
        <f>100 + SUMIFS(NhatKy_ViPham!J:J, NhatKy_ViPham!E:E, "12_Van_C", NhatKy_ViPham!F:F, B9, NhatKy_ViPham!C:C, "T25") - SUMIFS(NhatKy_ViPham!K:K, NhatKy_ViPham!E:E, "12_Van_C", NhatKy_ViPham!F:F, B9, NhatKy_ViPham!C:C, "T25")</f>
        <v>100</v>
      </c>
      <c r="AQ9" s="7">
        <f>100 + SUMIFS(NhatKy_ViPham!J:J, NhatKy_ViPham!E:E, "12_Van_C", NhatKy_ViPham!F:F, B9, NhatKy_ViPham!C:C, "T26") - SUMIFS(NhatKy_ViPham!K:K, NhatKy_ViPham!E:E, "12_Van_C", NhatKy_ViPham!F:F, B9, NhatKy_ViPham!C:C, "T26")</f>
        <v>100</v>
      </c>
      <c r="AR9" s="7">
        <f>100 + SUMIFS(NhatKy_ViPham!J:J, NhatKy_ViPham!E:E, "12_Van_C", NhatKy_ViPham!F:F, B9, NhatKy_ViPham!C:C, "T27") - SUMIFS(NhatKy_ViPham!K:K, NhatKy_ViPham!E:E, "12_Van_C", NhatKy_ViPham!F:F, B9, NhatKy_ViPham!C:C, "T27")</f>
        <v>100</v>
      </c>
      <c r="AS9" s="7">
        <f>100 + SUMIFS(NhatKy_ViPham!J:J, NhatKy_ViPham!E:E, "12_Van_C", NhatKy_ViPham!F:F, B9, NhatKy_ViPham!C:C, "T28") - SUMIFS(NhatKy_ViPham!K:K, NhatKy_ViPham!E:E, "12_Van_C", NhatKy_ViPham!F:F, B9, NhatKy_ViPham!C:C, "T28")</f>
        <v>100</v>
      </c>
      <c r="AT9" s="7">
        <f>100 + SUMIFS(NhatKy_ViPham!J:J, NhatKy_ViPham!E:E, "12_Van_C", NhatKy_ViPham!F:F, B9, NhatKy_ViPham!C:C, "T29") - SUMIFS(NhatKy_ViPham!K:K, NhatKy_ViPham!E:E, "12_Van_C", NhatKy_ViPham!F:F, B9, NhatKy_ViPham!C:C, "T29")</f>
        <v>100</v>
      </c>
      <c r="AU9" s="7">
        <f>100 + SUMIFS(NhatKy_ViPham!J:J, NhatKy_ViPham!E:E, "12_Van_C", NhatKy_ViPham!F:F, B9, NhatKy_ViPham!C:C, "T30") - SUMIFS(NhatKy_ViPham!K:K, NhatKy_ViPham!E:E, "12_Van_C", NhatKy_ViPham!F:F, B9, NhatKy_ViPham!C:C, "T30")</f>
        <v>100</v>
      </c>
      <c r="AV9" s="7">
        <f>100 + SUMIFS(NhatKy_ViPham!J:J, NhatKy_ViPham!E:E, "12_Van_C", NhatKy_ViPham!F:F, B9, NhatKy_ViPham!C:C, "T31") - SUMIFS(NhatKy_ViPham!K:K, NhatKy_ViPham!E:E, "12_Van_C", NhatKy_ViPham!F:F, B9, NhatKy_ViPham!C:C, "T31")</f>
        <v>100</v>
      </c>
      <c r="AW9" s="7">
        <f>100 + SUMIFS(NhatKy_ViPham!J:J, NhatKy_ViPham!E:E, "12_Van_C", NhatKy_ViPham!F:F, B9, NhatKy_ViPham!C:C, "T32") - SUMIFS(NhatKy_ViPham!K:K, NhatKy_ViPham!E:E, "12_Van_C", NhatKy_ViPham!F:F, B9, NhatKy_ViPham!C:C, "T32")</f>
        <v>100</v>
      </c>
      <c r="AX9" s="7">
        <f>100 + SUMIFS(NhatKy_ViPham!J:J, NhatKy_ViPham!E:E, "12_Van_C", NhatKy_ViPham!F:F, B9, NhatKy_ViPham!C:C, "T33") - SUMIFS(NhatKy_ViPham!K:K, NhatKy_ViPham!E:E, "12_Van_C", NhatKy_ViPham!F:F, B9, NhatKy_ViPham!C:C, "T33")</f>
        <v>100</v>
      </c>
      <c r="AY9" s="7">
        <f>100 + SUMIFS(NhatKy_ViPham!J:J, NhatKy_ViPham!E:E, "12_Van_C", NhatKy_ViPham!F:F, B9, NhatKy_ViPham!C:C, "T34") - SUMIFS(NhatKy_ViPham!K:K, NhatKy_ViPham!E:E, "12_Van_C", NhatKy_ViPham!F:F, B9, NhatKy_ViPham!C:C, "T34")</f>
        <v>100</v>
      </c>
      <c r="AZ9" s="7">
        <f>100 + SUMIFS(NhatKy_ViPham!J:J, NhatKy_ViPham!E:E, "12_Van_C", NhatKy_ViPham!F:F, B9, NhatKy_ViPham!C:C, "T35") - SUMIFS(NhatKy_ViPham!K:K, NhatKy_ViPham!E:E, "12_Van_C", NhatKy_ViPham!F:F, B9, NhatKy_ViPham!C:C, "T35")</f>
        <v>100</v>
      </c>
      <c r="BA9" s="12">
        <f t="shared" ref="BA9:BA43" si="0">ROUND(AVERAGE(R9:AZ9), 1)</f>
        <v>100</v>
      </c>
      <c r="BB9" s="11" t="s">
        <v>430</v>
      </c>
      <c r="BC9" s="14" t="str">
        <f t="shared" ref="BC9:BC43" si="1">IF(BB9="Có", "Chưa đạt", IF(BA9&gt;=85, "Tốt", IF(BA9&gt;=70, "Khá", IF(BA9&gt;=50, "Đạt", "Chưa đạt"))))</f>
        <v>Tốt</v>
      </c>
      <c r="BD9" s="10" t="str">
        <f t="shared" ref="BD9:BD43" si="2">IF(BC9="Chưa đạt", "🔴 Nguy cơ CHƯA ĐẠT", IF(BC9="Đạt", "🟡 CẦN NHẮC NHỞ", "🟢 BÌNH THƯỜNG"))</f>
        <v>🟢 BÌNH THƯỜNG</v>
      </c>
    </row>
    <row r="10" spans="1:56" x14ac:dyDescent="0.25">
      <c r="A10" s="5">
        <v>2</v>
      </c>
      <c r="B10" s="15" t="s">
        <v>2799</v>
      </c>
      <c r="C10" s="5" t="s">
        <v>2800</v>
      </c>
      <c r="D10" s="5" t="s">
        <v>435</v>
      </c>
      <c r="E10" s="11" t="s">
        <v>430</v>
      </c>
      <c r="F10" s="6">
        <f>SUMIFS(NhatKy_ViPham!K:K, NhatKy_ViPham!E:E, "12_Van_C", NhatKy_ViPham!F:F, B10, NhatKy_ViPham!H:H, "L01")</f>
        <v>0</v>
      </c>
      <c r="G10" s="6">
        <f>SUMIFS(NhatKy_ViPham!K:K, NhatKy_ViPham!E:E, "12_Van_C", NhatKy_ViPham!F:F, B10, NhatKy_ViPham!H:H, "L02")</f>
        <v>0</v>
      </c>
      <c r="H10" s="6">
        <f>SUMIFS(NhatKy_ViPham!K:K, NhatKy_ViPham!E:E, "12_Van_C", NhatKy_ViPham!F:F, B10, NhatKy_ViPham!H:H, "L03")</f>
        <v>0</v>
      </c>
      <c r="I10" s="6">
        <f>SUMIFS(NhatKy_ViPham!K:K, NhatKy_ViPham!E:E, "12_Van_C", NhatKy_ViPham!F:F, B10, NhatKy_ViPham!H:H, "L04")</f>
        <v>0</v>
      </c>
      <c r="J10" s="6">
        <f>SUMIFS(NhatKy_ViPham!K:K, NhatKy_ViPham!E:E, "12_Van_C", NhatKy_ViPham!F:F, B10, NhatKy_ViPham!H:H, "L05")</f>
        <v>0</v>
      </c>
      <c r="K10" s="6">
        <f>SUMIFS(NhatKy_ViPham!K:K, NhatKy_ViPham!E:E, "12_Van_C", NhatKy_ViPham!F:F, B10, NhatKy_ViPham!H:H, "L06")</f>
        <v>0</v>
      </c>
      <c r="L10" s="6">
        <f>SUMIFS(NhatKy_ViPham!K:K, NhatKy_ViPham!E:E, "12_Van_C", NhatKy_ViPham!F:F, B10, NhatKy_ViPham!H:H, "L07")</f>
        <v>0</v>
      </c>
      <c r="M10" s="6">
        <f>SUMIFS(NhatKy_ViPham!K:K, NhatKy_ViPham!E:E, "12_Van_C", NhatKy_ViPham!F:F, B10, NhatKy_ViPham!H:H, "L08")</f>
        <v>0</v>
      </c>
      <c r="N10" s="6">
        <f>SUMIFS(NhatKy_ViPham!K:K, NhatKy_ViPham!E:E, "12_Van_C", NhatKy_ViPham!F:F, B10, NhatKy_ViPham!H:H, "L09")</f>
        <v>0</v>
      </c>
      <c r="O10" s="6">
        <f>SUMIFS(NhatKy_ViPham!K:K, NhatKy_ViPham!E:E, "12_Van_C", NhatKy_ViPham!F:F, B10, NhatKy_ViPham!H:H, "L10")</f>
        <v>0</v>
      </c>
      <c r="P10" s="12">
        <f>SUMIFS(NhatKy_ViPham!J:J, NhatKy_ViPham!E:E, "12_Van_C", NhatKy_ViPham!F:F, B10)</f>
        <v>0</v>
      </c>
      <c r="Q10" s="13">
        <f>SUMIFS(NhatKy_ViPham!K:K, NhatKy_ViPham!E:E, "12_Van_C", NhatKy_ViPham!F:F, B10)</f>
        <v>0</v>
      </c>
      <c r="R10" s="6">
        <f>100 + SUMIFS(NhatKy_ViPham!J:J, NhatKy_ViPham!E:E, "12_Van_C", NhatKy_ViPham!F:F, B10, NhatKy_ViPham!C:C, "T1") - SUMIFS(NhatKy_ViPham!K:K, NhatKy_ViPham!E:E, "12_Van_C", NhatKy_ViPham!F:F, B10, NhatKy_ViPham!C:C, "T1")</f>
        <v>100</v>
      </c>
      <c r="S10" s="6">
        <f>100 + SUMIFS(NhatKy_ViPham!J:J, NhatKy_ViPham!E:E, "12_Van_C", NhatKy_ViPham!F:F, B10, NhatKy_ViPham!C:C, "T2") - SUMIFS(NhatKy_ViPham!K:K, NhatKy_ViPham!E:E, "12_Van_C", NhatKy_ViPham!F:F, B10, NhatKy_ViPham!C:C, "T2")</f>
        <v>100</v>
      </c>
      <c r="T10" s="6">
        <f>100 + SUMIFS(NhatKy_ViPham!J:J, NhatKy_ViPham!E:E, "12_Van_C", NhatKy_ViPham!F:F, B10, NhatKy_ViPham!C:C, "T3") - SUMIFS(NhatKy_ViPham!K:K, NhatKy_ViPham!E:E, "12_Van_C", NhatKy_ViPham!F:F, B10, NhatKy_ViPham!C:C, "T3")</f>
        <v>100</v>
      </c>
      <c r="U10" s="6">
        <f>100 + SUMIFS(NhatKy_ViPham!J:J, NhatKy_ViPham!E:E, "12_Van_C", NhatKy_ViPham!F:F, B10, NhatKy_ViPham!C:C, "T4") - SUMIFS(NhatKy_ViPham!K:K, NhatKy_ViPham!E:E, "12_Van_C", NhatKy_ViPham!F:F, B10, NhatKy_ViPham!C:C, "T4")</f>
        <v>100</v>
      </c>
      <c r="V10" s="6">
        <f>100 + SUMIFS(NhatKy_ViPham!J:J, NhatKy_ViPham!E:E, "12_Van_C", NhatKy_ViPham!F:F, B10, NhatKy_ViPham!C:C, "T5") - SUMIFS(NhatKy_ViPham!K:K, NhatKy_ViPham!E:E, "12_Van_C", NhatKy_ViPham!F:F, B10, NhatKy_ViPham!C:C, "T5")</f>
        <v>100</v>
      </c>
      <c r="W10" s="6">
        <f>100 + SUMIFS(NhatKy_ViPham!J:J, NhatKy_ViPham!E:E, "12_Van_C", NhatKy_ViPham!F:F, B10, NhatKy_ViPham!C:C, "T6") - SUMIFS(NhatKy_ViPham!K:K, NhatKy_ViPham!E:E, "12_Van_C", NhatKy_ViPham!F:F, B10, NhatKy_ViPham!C:C, "T6")</f>
        <v>100</v>
      </c>
      <c r="X10" s="6">
        <f>100 + SUMIFS(NhatKy_ViPham!J:J, NhatKy_ViPham!E:E, "12_Van_C", NhatKy_ViPham!F:F, B10, NhatKy_ViPham!C:C, "T7") - SUMIFS(NhatKy_ViPham!K:K, NhatKy_ViPham!E:E, "12_Van_C", NhatKy_ViPham!F:F, B10, NhatKy_ViPham!C:C, "T7")</f>
        <v>100</v>
      </c>
      <c r="Y10" s="6">
        <f>100 + SUMIFS(NhatKy_ViPham!J:J, NhatKy_ViPham!E:E, "12_Van_C", NhatKy_ViPham!F:F, B10, NhatKy_ViPham!C:C, "T8") - SUMIFS(NhatKy_ViPham!K:K, NhatKy_ViPham!E:E, "12_Van_C", NhatKy_ViPham!F:F, B10, NhatKy_ViPham!C:C, "T8")</f>
        <v>100</v>
      </c>
      <c r="Z10" s="6">
        <f>100 + SUMIFS(NhatKy_ViPham!J:J, NhatKy_ViPham!E:E, "12_Van_C", NhatKy_ViPham!F:F, B10, NhatKy_ViPham!C:C, "T9") - SUMIFS(NhatKy_ViPham!K:K, NhatKy_ViPham!E:E, "12_Van_C", NhatKy_ViPham!F:F, B10, NhatKy_ViPham!C:C, "T9")</f>
        <v>100</v>
      </c>
      <c r="AA10" s="6">
        <f>100 + SUMIFS(NhatKy_ViPham!J:J, NhatKy_ViPham!E:E, "12_Van_C", NhatKy_ViPham!F:F, B10, NhatKy_ViPham!C:C, "T10") - SUMIFS(NhatKy_ViPham!K:K, NhatKy_ViPham!E:E, "12_Van_C", NhatKy_ViPham!F:F, B10, NhatKy_ViPham!C:C, "T10")</f>
        <v>100</v>
      </c>
      <c r="AB10" s="6">
        <f>100 + SUMIFS(NhatKy_ViPham!J:J, NhatKy_ViPham!E:E, "12_Van_C", NhatKy_ViPham!F:F, B10, NhatKy_ViPham!C:C, "T11") - SUMIFS(NhatKy_ViPham!K:K, NhatKy_ViPham!E:E, "12_Van_C", NhatKy_ViPham!F:F, B10, NhatKy_ViPham!C:C, "T11")</f>
        <v>100</v>
      </c>
      <c r="AC10" s="6">
        <f>100 + SUMIFS(NhatKy_ViPham!J:J, NhatKy_ViPham!E:E, "12_Van_C", NhatKy_ViPham!F:F, B10, NhatKy_ViPham!C:C, "T12") - SUMIFS(NhatKy_ViPham!K:K, NhatKy_ViPham!E:E, "12_Van_C", NhatKy_ViPham!F:F, B10, NhatKy_ViPham!C:C, "T12")</f>
        <v>100</v>
      </c>
      <c r="AD10" s="6">
        <f>100 + SUMIFS(NhatKy_ViPham!J:J, NhatKy_ViPham!E:E, "12_Van_C", NhatKy_ViPham!F:F, B10, NhatKy_ViPham!C:C, "T13") - SUMIFS(NhatKy_ViPham!K:K, NhatKy_ViPham!E:E, "12_Van_C", NhatKy_ViPham!F:F, B10, NhatKy_ViPham!C:C, "T13")</f>
        <v>100</v>
      </c>
      <c r="AE10" s="6">
        <f>100 + SUMIFS(NhatKy_ViPham!J:J, NhatKy_ViPham!E:E, "12_Van_C", NhatKy_ViPham!F:F, B10, NhatKy_ViPham!C:C, "T14") - SUMIFS(NhatKy_ViPham!K:K, NhatKy_ViPham!E:E, "12_Van_C", NhatKy_ViPham!F:F, B10, NhatKy_ViPham!C:C, "T14")</f>
        <v>100</v>
      </c>
      <c r="AF10" s="6">
        <f>100 + SUMIFS(NhatKy_ViPham!J:J, NhatKy_ViPham!E:E, "12_Van_C", NhatKy_ViPham!F:F, B10, NhatKy_ViPham!C:C, "T15") - SUMIFS(NhatKy_ViPham!K:K, NhatKy_ViPham!E:E, "12_Van_C", NhatKy_ViPham!F:F, B10, NhatKy_ViPham!C:C, "T15")</f>
        <v>100</v>
      </c>
      <c r="AG10" s="6">
        <f>100 + SUMIFS(NhatKy_ViPham!J:J, NhatKy_ViPham!E:E, "12_Van_C", NhatKy_ViPham!F:F, B10, NhatKy_ViPham!C:C, "T16") - SUMIFS(NhatKy_ViPham!K:K, NhatKy_ViPham!E:E, "12_Van_C", NhatKy_ViPham!F:F, B10, NhatKy_ViPham!C:C, "T16")</f>
        <v>100</v>
      </c>
      <c r="AH10" s="6">
        <f>100 + SUMIFS(NhatKy_ViPham!J:J, NhatKy_ViPham!E:E, "12_Van_C", NhatKy_ViPham!F:F, B10, NhatKy_ViPham!C:C, "T17") - SUMIFS(NhatKy_ViPham!K:K, NhatKy_ViPham!E:E, "12_Van_C", NhatKy_ViPham!F:F, B10, NhatKy_ViPham!C:C, "T17")</f>
        <v>100</v>
      </c>
      <c r="AI10" s="6">
        <f>100 + SUMIFS(NhatKy_ViPham!J:J, NhatKy_ViPham!E:E, "12_Van_C", NhatKy_ViPham!F:F, B10, NhatKy_ViPham!C:C, "T18") - SUMIFS(NhatKy_ViPham!K:K, NhatKy_ViPham!E:E, "12_Van_C", NhatKy_ViPham!F:F, B10, NhatKy_ViPham!C:C, "T18")</f>
        <v>100</v>
      </c>
      <c r="AJ10" s="6">
        <f>100 + SUMIFS(NhatKy_ViPham!J:J, NhatKy_ViPham!E:E, "12_Van_C", NhatKy_ViPham!F:F, B10, NhatKy_ViPham!C:C, "T19") - SUMIFS(NhatKy_ViPham!K:K, NhatKy_ViPham!E:E, "12_Van_C", NhatKy_ViPham!F:F, B10, NhatKy_ViPham!C:C, "T19")</f>
        <v>100</v>
      </c>
      <c r="AK10" s="6">
        <f>100 + SUMIFS(NhatKy_ViPham!J:J, NhatKy_ViPham!E:E, "12_Van_C", NhatKy_ViPham!F:F, B10, NhatKy_ViPham!C:C, "T20") - SUMIFS(NhatKy_ViPham!K:K, NhatKy_ViPham!E:E, "12_Van_C", NhatKy_ViPham!F:F, B10, NhatKy_ViPham!C:C, "T20")</f>
        <v>100</v>
      </c>
      <c r="AL10" s="6">
        <f>100 + SUMIFS(NhatKy_ViPham!J:J, NhatKy_ViPham!E:E, "12_Van_C", NhatKy_ViPham!F:F, B10, NhatKy_ViPham!C:C, "T21") - SUMIFS(NhatKy_ViPham!K:K, NhatKy_ViPham!E:E, "12_Van_C", NhatKy_ViPham!F:F, B10, NhatKy_ViPham!C:C, "T21")</f>
        <v>100</v>
      </c>
      <c r="AM10" s="6">
        <f>100 + SUMIFS(NhatKy_ViPham!J:J, NhatKy_ViPham!E:E, "12_Van_C", NhatKy_ViPham!F:F, B10, NhatKy_ViPham!C:C, "T22") - SUMIFS(NhatKy_ViPham!K:K, NhatKy_ViPham!E:E, "12_Van_C", NhatKy_ViPham!F:F, B10, NhatKy_ViPham!C:C, "T22")</f>
        <v>100</v>
      </c>
      <c r="AN10" s="6">
        <f>100 + SUMIFS(NhatKy_ViPham!J:J, NhatKy_ViPham!E:E, "12_Van_C", NhatKy_ViPham!F:F, B10, NhatKy_ViPham!C:C, "T23") - SUMIFS(NhatKy_ViPham!K:K, NhatKy_ViPham!E:E, "12_Van_C", NhatKy_ViPham!F:F, B10, NhatKy_ViPham!C:C, "T23")</f>
        <v>100</v>
      </c>
      <c r="AO10" s="6">
        <f>100 + SUMIFS(NhatKy_ViPham!J:J, NhatKy_ViPham!E:E, "12_Van_C", NhatKy_ViPham!F:F, B10, NhatKy_ViPham!C:C, "T24") - SUMIFS(NhatKy_ViPham!K:K, NhatKy_ViPham!E:E, "12_Van_C", NhatKy_ViPham!F:F, B10, NhatKy_ViPham!C:C, "T24")</f>
        <v>100</v>
      </c>
      <c r="AP10" s="6">
        <f>100 + SUMIFS(NhatKy_ViPham!J:J, NhatKy_ViPham!E:E, "12_Van_C", NhatKy_ViPham!F:F, B10, NhatKy_ViPham!C:C, "T25") - SUMIFS(NhatKy_ViPham!K:K, NhatKy_ViPham!E:E, "12_Van_C", NhatKy_ViPham!F:F, B10, NhatKy_ViPham!C:C, "T25")</f>
        <v>100</v>
      </c>
      <c r="AQ10" s="6">
        <f>100 + SUMIFS(NhatKy_ViPham!J:J, NhatKy_ViPham!E:E, "12_Van_C", NhatKy_ViPham!F:F, B10, NhatKy_ViPham!C:C, "T26") - SUMIFS(NhatKy_ViPham!K:K, NhatKy_ViPham!E:E, "12_Van_C", NhatKy_ViPham!F:F, B10, NhatKy_ViPham!C:C, "T26")</f>
        <v>100</v>
      </c>
      <c r="AR10" s="6">
        <f>100 + SUMIFS(NhatKy_ViPham!J:J, NhatKy_ViPham!E:E, "12_Van_C", NhatKy_ViPham!F:F, B10, NhatKy_ViPham!C:C, "T27") - SUMIFS(NhatKy_ViPham!K:K, NhatKy_ViPham!E:E, "12_Van_C", NhatKy_ViPham!F:F, B10, NhatKy_ViPham!C:C, "T27")</f>
        <v>100</v>
      </c>
      <c r="AS10" s="6">
        <f>100 + SUMIFS(NhatKy_ViPham!J:J, NhatKy_ViPham!E:E, "12_Van_C", NhatKy_ViPham!F:F, B10, NhatKy_ViPham!C:C, "T28") - SUMIFS(NhatKy_ViPham!K:K, NhatKy_ViPham!E:E, "12_Van_C", NhatKy_ViPham!F:F, B10, NhatKy_ViPham!C:C, "T28")</f>
        <v>100</v>
      </c>
      <c r="AT10" s="6">
        <f>100 + SUMIFS(NhatKy_ViPham!J:J, NhatKy_ViPham!E:E, "12_Van_C", NhatKy_ViPham!F:F, B10, NhatKy_ViPham!C:C, "T29") - SUMIFS(NhatKy_ViPham!K:K, NhatKy_ViPham!E:E, "12_Van_C", NhatKy_ViPham!F:F, B10, NhatKy_ViPham!C:C, "T29")</f>
        <v>100</v>
      </c>
      <c r="AU10" s="6">
        <f>100 + SUMIFS(NhatKy_ViPham!J:J, NhatKy_ViPham!E:E, "12_Van_C", NhatKy_ViPham!F:F, B10, NhatKy_ViPham!C:C, "T30") - SUMIFS(NhatKy_ViPham!K:K, NhatKy_ViPham!E:E, "12_Van_C", NhatKy_ViPham!F:F, B10, NhatKy_ViPham!C:C, "T30")</f>
        <v>100</v>
      </c>
      <c r="AV10" s="6">
        <f>100 + SUMIFS(NhatKy_ViPham!J:J, NhatKy_ViPham!E:E, "12_Van_C", NhatKy_ViPham!F:F, B10, NhatKy_ViPham!C:C, "T31") - SUMIFS(NhatKy_ViPham!K:K, NhatKy_ViPham!E:E, "12_Van_C", NhatKy_ViPham!F:F, B10, NhatKy_ViPham!C:C, "T31")</f>
        <v>100</v>
      </c>
      <c r="AW10" s="6">
        <f>100 + SUMIFS(NhatKy_ViPham!J:J, NhatKy_ViPham!E:E, "12_Van_C", NhatKy_ViPham!F:F, B10, NhatKy_ViPham!C:C, "T32") - SUMIFS(NhatKy_ViPham!K:K, NhatKy_ViPham!E:E, "12_Van_C", NhatKy_ViPham!F:F, B10, NhatKy_ViPham!C:C, "T32")</f>
        <v>100</v>
      </c>
      <c r="AX10" s="6">
        <f>100 + SUMIFS(NhatKy_ViPham!J:J, NhatKy_ViPham!E:E, "12_Van_C", NhatKy_ViPham!F:F, B10, NhatKy_ViPham!C:C, "T33") - SUMIFS(NhatKy_ViPham!K:K, NhatKy_ViPham!E:E, "12_Van_C", NhatKy_ViPham!F:F, B10, NhatKy_ViPham!C:C, "T33")</f>
        <v>100</v>
      </c>
      <c r="AY10" s="6">
        <f>100 + SUMIFS(NhatKy_ViPham!J:J, NhatKy_ViPham!E:E, "12_Van_C", NhatKy_ViPham!F:F, B10, NhatKy_ViPham!C:C, "T34") - SUMIFS(NhatKy_ViPham!K:K, NhatKy_ViPham!E:E, "12_Van_C", NhatKy_ViPham!F:F, B10, NhatKy_ViPham!C:C, "T34")</f>
        <v>100</v>
      </c>
      <c r="AZ10" s="6">
        <f>100 + SUMIFS(NhatKy_ViPham!J:J, NhatKy_ViPham!E:E, "12_Van_C", NhatKy_ViPham!F:F, B10, NhatKy_ViPham!C:C, "T35") - SUMIFS(NhatKy_ViPham!K:K, NhatKy_ViPham!E:E, "12_Van_C", NhatKy_ViPham!F:F, B10, NhatKy_ViPham!C:C, "T35")</f>
        <v>100</v>
      </c>
      <c r="BA10" s="12">
        <f t="shared" si="0"/>
        <v>100</v>
      </c>
      <c r="BB10" s="11" t="s">
        <v>430</v>
      </c>
      <c r="BC10" s="16" t="str">
        <f t="shared" si="1"/>
        <v>Tốt</v>
      </c>
      <c r="BD10" s="15" t="str">
        <f t="shared" si="2"/>
        <v>🟢 BÌNH THƯỜNG</v>
      </c>
    </row>
    <row r="11" spans="1:56" x14ac:dyDescent="0.25">
      <c r="A11" s="4">
        <v>3</v>
      </c>
      <c r="B11" s="10" t="s">
        <v>592</v>
      </c>
      <c r="C11" s="4" t="s">
        <v>2801</v>
      </c>
      <c r="D11" s="4" t="s">
        <v>435</v>
      </c>
      <c r="E11" s="11" t="s">
        <v>430</v>
      </c>
      <c r="F11" s="7">
        <f>SUMIFS(NhatKy_ViPham!K:K, NhatKy_ViPham!E:E, "12_Van_C", NhatKy_ViPham!F:F, B11, NhatKy_ViPham!H:H, "L01")</f>
        <v>0</v>
      </c>
      <c r="G11" s="7">
        <f>SUMIFS(NhatKy_ViPham!K:K, NhatKy_ViPham!E:E, "12_Van_C", NhatKy_ViPham!F:F, B11, NhatKy_ViPham!H:H, "L02")</f>
        <v>0</v>
      </c>
      <c r="H11" s="7">
        <f>SUMIFS(NhatKy_ViPham!K:K, NhatKy_ViPham!E:E, "12_Van_C", NhatKy_ViPham!F:F, B11, NhatKy_ViPham!H:H, "L03")</f>
        <v>0</v>
      </c>
      <c r="I11" s="7">
        <f>SUMIFS(NhatKy_ViPham!K:K, NhatKy_ViPham!E:E, "12_Van_C", NhatKy_ViPham!F:F, B11, NhatKy_ViPham!H:H, "L04")</f>
        <v>0</v>
      </c>
      <c r="J11" s="7">
        <f>SUMIFS(NhatKy_ViPham!K:K, NhatKy_ViPham!E:E, "12_Van_C", NhatKy_ViPham!F:F, B11, NhatKy_ViPham!H:H, "L05")</f>
        <v>0</v>
      </c>
      <c r="K11" s="7">
        <f>SUMIFS(NhatKy_ViPham!K:K, NhatKy_ViPham!E:E, "12_Van_C", NhatKy_ViPham!F:F, B11, NhatKy_ViPham!H:H, "L06")</f>
        <v>0</v>
      </c>
      <c r="L11" s="7">
        <f>SUMIFS(NhatKy_ViPham!K:K, NhatKy_ViPham!E:E, "12_Van_C", NhatKy_ViPham!F:F, B11, NhatKy_ViPham!H:H, "L07")</f>
        <v>0</v>
      </c>
      <c r="M11" s="7">
        <f>SUMIFS(NhatKy_ViPham!K:K, NhatKy_ViPham!E:E, "12_Van_C", NhatKy_ViPham!F:F, B11, NhatKy_ViPham!H:H, "L08")</f>
        <v>0</v>
      </c>
      <c r="N11" s="7">
        <f>SUMIFS(NhatKy_ViPham!K:K, NhatKy_ViPham!E:E, "12_Van_C", NhatKy_ViPham!F:F, B11, NhatKy_ViPham!H:H, "L09")</f>
        <v>0</v>
      </c>
      <c r="O11" s="7">
        <f>SUMIFS(NhatKy_ViPham!K:K, NhatKy_ViPham!E:E, "12_Van_C", NhatKy_ViPham!F:F, B11, NhatKy_ViPham!H:H, "L10")</f>
        <v>0</v>
      </c>
      <c r="P11" s="12">
        <f>SUMIFS(NhatKy_ViPham!J:J, NhatKy_ViPham!E:E, "12_Van_C", NhatKy_ViPham!F:F, B11)</f>
        <v>0</v>
      </c>
      <c r="Q11" s="13">
        <f>SUMIFS(NhatKy_ViPham!K:K, NhatKy_ViPham!E:E, "12_Van_C", NhatKy_ViPham!F:F, B11)</f>
        <v>0</v>
      </c>
      <c r="R11" s="7">
        <f>100 + SUMIFS(NhatKy_ViPham!J:J, NhatKy_ViPham!E:E, "12_Van_C", NhatKy_ViPham!F:F, B11, NhatKy_ViPham!C:C, "T1") - SUMIFS(NhatKy_ViPham!K:K, NhatKy_ViPham!E:E, "12_Van_C", NhatKy_ViPham!F:F, B11, NhatKy_ViPham!C:C, "T1")</f>
        <v>100</v>
      </c>
      <c r="S11" s="7">
        <f>100 + SUMIFS(NhatKy_ViPham!J:J, NhatKy_ViPham!E:E, "12_Van_C", NhatKy_ViPham!F:F, B11, NhatKy_ViPham!C:C, "T2") - SUMIFS(NhatKy_ViPham!K:K, NhatKy_ViPham!E:E, "12_Van_C", NhatKy_ViPham!F:F, B11, NhatKy_ViPham!C:C, "T2")</f>
        <v>100</v>
      </c>
      <c r="T11" s="7">
        <f>100 + SUMIFS(NhatKy_ViPham!J:J, NhatKy_ViPham!E:E, "12_Van_C", NhatKy_ViPham!F:F, B11, NhatKy_ViPham!C:C, "T3") - SUMIFS(NhatKy_ViPham!K:K, NhatKy_ViPham!E:E, "12_Van_C", NhatKy_ViPham!F:F, B11, NhatKy_ViPham!C:C, "T3")</f>
        <v>100</v>
      </c>
      <c r="U11" s="7">
        <f>100 + SUMIFS(NhatKy_ViPham!J:J, NhatKy_ViPham!E:E, "12_Van_C", NhatKy_ViPham!F:F, B11, NhatKy_ViPham!C:C, "T4") - SUMIFS(NhatKy_ViPham!K:K, NhatKy_ViPham!E:E, "12_Van_C", NhatKy_ViPham!F:F, B11, NhatKy_ViPham!C:C, "T4")</f>
        <v>100</v>
      </c>
      <c r="V11" s="7">
        <f>100 + SUMIFS(NhatKy_ViPham!J:J, NhatKy_ViPham!E:E, "12_Van_C", NhatKy_ViPham!F:F, B11, NhatKy_ViPham!C:C, "T5") - SUMIFS(NhatKy_ViPham!K:K, NhatKy_ViPham!E:E, "12_Van_C", NhatKy_ViPham!F:F, B11, NhatKy_ViPham!C:C, "T5")</f>
        <v>100</v>
      </c>
      <c r="W11" s="7">
        <f>100 + SUMIFS(NhatKy_ViPham!J:J, NhatKy_ViPham!E:E, "12_Van_C", NhatKy_ViPham!F:F, B11, NhatKy_ViPham!C:C, "T6") - SUMIFS(NhatKy_ViPham!K:K, NhatKy_ViPham!E:E, "12_Van_C", NhatKy_ViPham!F:F, B11, NhatKy_ViPham!C:C, "T6")</f>
        <v>100</v>
      </c>
      <c r="X11" s="7">
        <f>100 + SUMIFS(NhatKy_ViPham!J:J, NhatKy_ViPham!E:E, "12_Van_C", NhatKy_ViPham!F:F, B11, NhatKy_ViPham!C:C, "T7") - SUMIFS(NhatKy_ViPham!K:K, NhatKy_ViPham!E:E, "12_Van_C", NhatKy_ViPham!F:F, B11, NhatKy_ViPham!C:C, "T7")</f>
        <v>100</v>
      </c>
      <c r="Y11" s="7">
        <f>100 + SUMIFS(NhatKy_ViPham!J:J, NhatKy_ViPham!E:E, "12_Van_C", NhatKy_ViPham!F:F, B11, NhatKy_ViPham!C:C, "T8") - SUMIFS(NhatKy_ViPham!K:K, NhatKy_ViPham!E:E, "12_Van_C", NhatKy_ViPham!F:F, B11, NhatKy_ViPham!C:C, "T8")</f>
        <v>100</v>
      </c>
      <c r="Z11" s="7">
        <f>100 + SUMIFS(NhatKy_ViPham!J:J, NhatKy_ViPham!E:E, "12_Van_C", NhatKy_ViPham!F:F, B11, NhatKy_ViPham!C:C, "T9") - SUMIFS(NhatKy_ViPham!K:K, NhatKy_ViPham!E:E, "12_Van_C", NhatKy_ViPham!F:F, B11, NhatKy_ViPham!C:C, "T9")</f>
        <v>100</v>
      </c>
      <c r="AA11" s="7">
        <f>100 + SUMIFS(NhatKy_ViPham!J:J, NhatKy_ViPham!E:E, "12_Van_C", NhatKy_ViPham!F:F, B11, NhatKy_ViPham!C:C, "T10") - SUMIFS(NhatKy_ViPham!K:K, NhatKy_ViPham!E:E, "12_Van_C", NhatKy_ViPham!F:F, B11, NhatKy_ViPham!C:C, "T10")</f>
        <v>100</v>
      </c>
      <c r="AB11" s="7">
        <f>100 + SUMIFS(NhatKy_ViPham!J:J, NhatKy_ViPham!E:E, "12_Van_C", NhatKy_ViPham!F:F, B11, NhatKy_ViPham!C:C, "T11") - SUMIFS(NhatKy_ViPham!K:K, NhatKy_ViPham!E:E, "12_Van_C", NhatKy_ViPham!F:F, B11, NhatKy_ViPham!C:C, "T11")</f>
        <v>100</v>
      </c>
      <c r="AC11" s="7">
        <f>100 + SUMIFS(NhatKy_ViPham!J:J, NhatKy_ViPham!E:E, "12_Van_C", NhatKy_ViPham!F:F, B11, NhatKy_ViPham!C:C, "T12") - SUMIFS(NhatKy_ViPham!K:K, NhatKy_ViPham!E:E, "12_Van_C", NhatKy_ViPham!F:F, B11, NhatKy_ViPham!C:C, "T12")</f>
        <v>100</v>
      </c>
      <c r="AD11" s="7">
        <f>100 + SUMIFS(NhatKy_ViPham!J:J, NhatKy_ViPham!E:E, "12_Van_C", NhatKy_ViPham!F:F, B11, NhatKy_ViPham!C:C, "T13") - SUMIFS(NhatKy_ViPham!K:K, NhatKy_ViPham!E:E, "12_Van_C", NhatKy_ViPham!F:F, B11, NhatKy_ViPham!C:C, "T13")</f>
        <v>100</v>
      </c>
      <c r="AE11" s="7">
        <f>100 + SUMIFS(NhatKy_ViPham!J:J, NhatKy_ViPham!E:E, "12_Van_C", NhatKy_ViPham!F:F, B11, NhatKy_ViPham!C:C, "T14") - SUMIFS(NhatKy_ViPham!K:K, NhatKy_ViPham!E:E, "12_Van_C", NhatKy_ViPham!F:F, B11, NhatKy_ViPham!C:C, "T14")</f>
        <v>100</v>
      </c>
      <c r="AF11" s="7">
        <f>100 + SUMIFS(NhatKy_ViPham!J:J, NhatKy_ViPham!E:E, "12_Van_C", NhatKy_ViPham!F:F, B11, NhatKy_ViPham!C:C, "T15") - SUMIFS(NhatKy_ViPham!K:K, NhatKy_ViPham!E:E, "12_Van_C", NhatKy_ViPham!F:F, B11, NhatKy_ViPham!C:C, "T15")</f>
        <v>100</v>
      </c>
      <c r="AG11" s="7">
        <f>100 + SUMIFS(NhatKy_ViPham!J:J, NhatKy_ViPham!E:E, "12_Van_C", NhatKy_ViPham!F:F, B11, NhatKy_ViPham!C:C, "T16") - SUMIFS(NhatKy_ViPham!K:K, NhatKy_ViPham!E:E, "12_Van_C", NhatKy_ViPham!F:F, B11, NhatKy_ViPham!C:C, "T16")</f>
        <v>100</v>
      </c>
      <c r="AH11" s="7">
        <f>100 + SUMIFS(NhatKy_ViPham!J:J, NhatKy_ViPham!E:E, "12_Van_C", NhatKy_ViPham!F:F, B11, NhatKy_ViPham!C:C, "T17") - SUMIFS(NhatKy_ViPham!K:K, NhatKy_ViPham!E:E, "12_Van_C", NhatKy_ViPham!F:F, B11, NhatKy_ViPham!C:C, "T17")</f>
        <v>100</v>
      </c>
      <c r="AI11" s="7">
        <f>100 + SUMIFS(NhatKy_ViPham!J:J, NhatKy_ViPham!E:E, "12_Van_C", NhatKy_ViPham!F:F, B11, NhatKy_ViPham!C:C, "T18") - SUMIFS(NhatKy_ViPham!K:K, NhatKy_ViPham!E:E, "12_Van_C", NhatKy_ViPham!F:F, B11, NhatKy_ViPham!C:C, "T18")</f>
        <v>100</v>
      </c>
      <c r="AJ11" s="7">
        <f>100 + SUMIFS(NhatKy_ViPham!J:J, NhatKy_ViPham!E:E, "12_Van_C", NhatKy_ViPham!F:F, B11, NhatKy_ViPham!C:C, "T19") - SUMIFS(NhatKy_ViPham!K:K, NhatKy_ViPham!E:E, "12_Van_C", NhatKy_ViPham!F:F, B11, NhatKy_ViPham!C:C, "T19")</f>
        <v>100</v>
      </c>
      <c r="AK11" s="7">
        <f>100 + SUMIFS(NhatKy_ViPham!J:J, NhatKy_ViPham!E:E, "12_Van_C", NhatKy_ViPham!F:F, B11, NhatKy_ViPham!C:C, "T20") - SUMIFS(NhatKy_ViPham!K:K, NhatKy_ViPham!E:E, "12_Van_C", NhatKy_ViPham!F:F, B11, NhatKy_ViPham!C:C, "T20")</f>
        <v>100</v>
      </c>
      <c r="AL11" s="7">
        <f>100 + SUMIFS(NhatKy_ViPham!J:J, NhatKy_ViPham!E:E, "12_Van_C", NhatKy_ViPham!F:F, B11, NhatKy_ViPham!C:C, "T21") - SUMIFS(NhatKy_ViPham!K:K, NhatKy_ViPham!E:E, "12_Van_C", NhatKy_ViPham!F:F, B11, NhatKy_ViPham!C:C, "T21")</f>
        <v>100</v>
      </c>
      <c r="AM11" s="7">
        <f>100 + SUMIFS(NhatKy_ViPham!J:J, NhatKy_ViPham!E:E, "12_Van_C", NhatKy_ViPham!F:F, B11, NhatKy_ViPham!C:C, "T22") - SUMIFS(NhatKy_ViPham!K:K, NhatKy_ViPham!E:E, "12_Van_C", NhatKy_ViPham!F:F, B11, NhatKy_ViPham!C:C, "T22")</f>
        <v>100</v>
      </c>
      <c r="AN11" s="7">
        <f>100 + SUMIFS(NhatKy_ViPham!J:J, NhatKy_ViPham!E:E, "12_Van_C", NhatKy_ViPham!F:F, B11, NhatKy_ViPham!C:C, "T23") - SUMIFS(NhatKy_ViPham!K:K, NhatKy_ViPham!E:E, "12_Van_C", NhatKy_ViPham!F:F, B11, NhatKy_ViPham!C:C, "T23")</f>
        <v>100</v>
      </c>
      <c r="AO11" s="7">
        <f>100 + SUMIFS(NhatKy_ViPham!J:J, NhatKy_ViPham!E:E, "12_Van_C", NhatKy_ViPham!F:F, B11, NhatKy_ViPham!C:C, "T24") - SUMIFS(NhatKy_ViPham!K:K, NhatKy_ViPham!E:E, "12_Van_C", NhatKy_ViPham!F:F, B11, NhatKy_ViPham!C:C, "T24")</f>
        <v>100</v>
      </c>
      <c r="AP11" s="7">
        <f>100 + SUMIFS(NhatKy_ViPham!J:J, NhatKy_ViPham!E:E, "12_Van_C", NhatKy_ViPham!F:F, B11, NhatKy_ViPham!C:C, "T25") - SUMIFS(NhatKy_ViPham!K:K, NhatKy_ViPham!E:E, "12_Van_C", NhatKy_ViPham!F:F, B11, NhatKy_ViPham!C:C, "T25")</f>
        <v>100</v>
      </c>
      <c r="AQ11" s="7">
        <f>100 + SUMIFS(NhatKy_ViPham!J:J, NhatKy_ViPham!E:E, "12_Van_C", NhatKy_ViPham!F:F, B11, NhatKy_ViPham!C:C, "T26") - SUMIFS(NhatKy_ViPham!K:K, NhatKy_ViPham!E:E, "12_Van_C", NhatKy_ViPham!F:F, B11, NhatKy_ViPham!C:C, "T26")</f>
        <v>100</v>
      </c>
      <c r="AR11" s="7">
        <f>100 + SUMIFS(NhatKy_ViPham!J:J, NhatKy_ViPham!E:E, "12_Van_C", NhatKy_ViPham!F:F, B11, NhatKy_ViPham!C:C, "T27") - SUMIFS(NhatKy_ViPham!K:K, NhatKy_ViPham!E:E, "12_Van_C", NhatKy_ViPham!F:F, B11, NhatKy_ViPham!C:C, "T27")</f>
        <v>100</v>
      </c>
      <c r="AS11" s="7">
        <f>100 + SUMIFS(NhatKy_ViPham!J:J, NhatKy_ViPham!E:E, "12_Van_C", NhatKy_ViPham!F:F, B11, NhatKy_ViPham!C:C, "T28") - SUMIFS(NhatKy_ViPham!K:K, NhatKy_ViPham!E:E, "12_Van_C", NhatKy_ViPham!F:F, B11, NhatKy_ViPham!C:C, "T28")</f>
        <v>100</v>
      </c>
      <c r="AT11" s="7">
        <f>100 + SUMIFS(NhatKy_ViPham!J:J, NhatKy_ViPham!E:E, "12_Van_C", NhatKy_ViPham!F:F, B11, NhatKy_ViPham!C:C, "T29") - SUMIFS(NhatKy_ViPham!K:K, NhatKy_ViPham!E:E, "12_Van_C", NhatKy_ViPham!F:F, B11, NhatKy_ViPham!C:C, "T29")</f>
        <v>100</v>
      </c>
      <c r="AU11" s="7">
        <f>100 + SUMIFS(NhatKy_ViPham!J:J, NhatKy_ViPham!E:E, "12_Van_C", NhatKy_ViPham!F:F, B11, NhatKy_ViPham!C:C, "T30") - SUMIFS(NhatKy_ViPham!K:K, NhatKy_ViPham!E:E, "12_Van_C", NhatKy_ViPham!F:F, B11, NhatKy_ViPham!C:C, "T30")</f>
        <v>100</v>
      </c>
      <c r="AV11" s="7">
        <f>100 + SUMIFS(NhatKy_ViPham!J:J, NhatKy_ViPham!E:E, "12_Van_C", NhatKy_ViPham!F:F, B11, NhatKy_ViPham!C:C, "T31") - SUMIFS(NhatKy_ViPham!K:K, NhatKy_ViPham!E:E, "12_Van_C", NhatKy_ViPham!F:F, B11, NhatKy_ViPham!C:C, "T31")</f>
        <v>100</v>
      </c>
      <c r="AW11" s="7">
        <f>100 + SUMIFS(NhatKy_ViPham!J:J, NhatKy_ViPham!E:E, "12_Van_C", NhatKy_ViPham!F:F, B11, NhatKy_ViPham!C:C, "T32") - SUMIFS(NhatKy_ViPham!K:K, NhatKy_ViPham!E:E, "12_Van_C", NhatKy_ViPham!F:F, B11, NhatKy_ViPham!C:C, "T32")</f>
        <v>100</v>
      </c>
      <c r="AX11" s="7">
        <f>100 + SUMIFS(NhatKy_ViPham!J:J, NhatKy_ViPham!E:E, "12_Van_C", NhatKy_ViPham!F:F, B11, NhatKy_ViPham!C:C, "T33") - SUMIFS(NhatKy_ViPham!K:K, NhatKy_ViPham!E:E, "12_Van_C", NhatKy_ViPham!F:F, B11, NhatKy_ViPham!C:C, "T33")</f>
        <v>100</v>
      </c>
      <c r="AY11" s="7">
        <f>100 + SUMIFS(NhatKy_ViPham!J:J, NhatKy_ViPham!E:E, "12_Van_C", NhatKy_ViPham!F:F, B11, NhatKy_ViPham!C:C, "T34") - SUMIFS(NhatKy_ViPham!K:K, NhatKy_ViPham!E:E, "12_Van_C", NhatKy_ViPham!F:F, B11, NhatKy_ViPham!C:C, "T34")</f>
        <v>100</v>
      </c>
      <c r="AZ11" s="7">
        <f>100 + SUMIFS(NhatKy_ViPham!J:J, NhatKy_ViPham!E:E, "12_Van_C", NhatKy_ViPham!F:F, B11, NhatKy_ViPham!C:C, "T35") - SUMIFS(NhatKy_ViPham!K:K, NhatKy_ViPham!E:E, "12_Van_C", NhatKy_ViPham!F:F, B11, NhatKy_ViPham!C:C, "T35")</f>
        <v>100</v>
      </c>
      <c r="BA11" s="12">
        <f t="shared" si="0"/>
        <v>100</v>
      </c>
      <c r="BB11" s="11" t="s">
        <v>430</v>
      </c>
      <c r="BC11" s="14" t="str">
        <f t="shared" si="1"/>
        <v>Tốt</v>
      </c>
      <c r="BD11" s="10" t="str">
        <f t="shared" si="2"/>
        <v>🟢 BÌNH THƯỜNG</v>
      </c>
    </row>
    <row r="12" spans="1:56" x14ac:dyDescent="0.25">
      <c r="A12" s="5">
        <v>4</v>
      </c>
      <c r="B12" s="15" t="s">
        <v>2802</v>
      </c>
      <c r="C12" s="5" t="s">
        <v>2803</v>
      </c>
      <c r="D12" s="5" t="s">
        <v>429</v>
      </c>
      <c r="E12" s="11" t="s">
        <v>430</v>
      </c>
      <c r="F12" s="6">
        <f>SUMIFS(NhatKy_ViPham!K:K, NhatKy_ViPham!E:E, "12_Van_C", NhatKy_ViPham!F:F, B12, NhatKy_ViPham!H:H, "L01")</f>
        <v>0</v>
      </c>
      <c r="G12" s="6">
        <f>SUMIFS(NhatKy_ViPham!K:K, NhatKy_ViPham!E:E, "12_Van_C", NhatKy_ViPham!F:F, B12, NhatKy_ViPham!H:H, "L02")</f>
        <v>0</v>
      </c>
      <c r="H12" s="6">
        <f>SUMIFS(NhatKy_ViPham!K:K, NhatKy_ViPham!E:E, "12_Van_C", NhatKy_ViPham!F:F, B12, NhatKy_ViPham!H:H, "L03")</f>
        <v>0</v>
      </c>
      <c r="I12" s="6">
        <f>SUMIFS(NhatKy_ViPham!K:K, NhatKy_ViPham!E:E, "12_Van_C", NhatKy_ViPham!F:F, B12, NhatKy_ViPham!H:H, "L04")</f>
        <v>0</v>
      </c>
      <c r="J12" s="6">
        <f>SUMIFS(NhatKy_ViPham!K:K, NhatKy_ViPham!E:E, "12_Van_C", NhatKy_ViPham!F:F, B12, NhatKy_ViPham!H:H, "L05")</f>
        <v>0</v>
      </c>
      <c r="K12" s="6">
        <f>SUMIFS(NhatKy_ViPham!K:K, NhatKy_ViPham!E:E, "12_Van_C", NhatKy_ViPham!F:F, B12, NhatKy_ViPham!H:H, "L06")</f>
        <v>0</v>
      </c>
      <c r="L12" s="6">
        <f>SUMIFS(NhatKy_ViPham!K:K, NhatKy_ViPham!E:E, "12_Van_C", NhatKy_ViPham!F:F, B12, NhatKy_ViPham!H:H, "L07")</f>
        <v>0</v>
      </c>
      <c r="M12" s="6">
        <f>SUMIFS(NhatKy_ViPham!K:K, NhatKy_ViPham!E:E, "12_Van_C", NhatKy_ViPham!F:F, B12, NhatKy_ViPham!H:H, "L08")</f>
        <v>0</v>
      </c>
      <c r="N12" s="6">
        <f>SUMIFS(NhatKy_ViPham!K:K, NhatKy_ViPham!E:E, "12_Van_C", NhatKy_ViPham!F:F, B12, NhatKy_ViPham!H:H, "L09")</f>
        <v>0</v>
      </c>
      <c r="O12" s="6">
        <f>SUMIFS(NhatKy_ViPham!K:K, NhatKy_ViPham!E:E, "12_Van_C", NhatKy_ViPham!F:F, B12, NhatKy_ViPham!H:H, "L10")</f>
        <v>0</v>
      </c>
      <c r="P12" s="12">
        <f>SUMIFS(NhatKy_ViPham!J:J, NhatKy_ViPham!E:E, "12_Van_C", NhatKy_ViPham!F:F, B12)</f>
        <v>0</v>
      </c>
      <c r="Q12" s="13">
        <f>SUMIFS(NhatKy_ViPham!K:K, NhatKy_ViPham!E:E, "12_Van_C", NhatKy_ViPham!F:F, B12)</f>
        <v>0</v>
      </c>
      <c r="R12" s="6">
        <f>100 + SUMIFS(NhatKy_ViPham!J:J, NhatKy_ViPham!E:E, "12_Van_C", NhatKy_ViPham!F:F, B12, NhatKy_ViPham!C:C, "T1") - SUMIFS(NhatKy_ViPham!K:K, NhatKy_ViPham!E:E, "12_Van_C", NhatKy_ViPham!F:F, B12, NhatKy_ViPham!C:C, "T1")</f>
        <v>100</v>
      </c>
      <c r="S12" s="6">
        <f>100 + SUMIFS(NhatKy_ViPham!J:J, NhatKy_ViPham!E:E, "12_Van_C", NhatKy_ViPham!F:F, B12, NhatKy_ViPham!C:C, "T2") - SUMIFS(NhatKy_ViPham!K:K, NhatKy_ViPham!E:E, "12_Van_C", NhatKy_ViPham!F:F, B12, NhatKy_ViPham!C:C, "T2")</f>
        <v>100</v>
      </c>
      <c r="T12" s="6">
        <f>100 + SUMIFS(NhatKy_ViPham!J:J, NhatKy_ViPham!E:E, "12_Van_C", NhatKy_ViPham!F:F, B12, NhatKy_ViPham!C:C, "T3") - SUMIFS(NhatKy_ViPham!K:K, NhatKy_ViPham!E:E, "12_Van_C", NhatKy_ViPham!F:F, B12, NhatKy_ViPham!C:C, "T3")</f>
        <v>100</v>
      </c>
      <c r="U12" s="6">
        <f>100 + SUMIFS(NhatKy_ViPham!J:J, NhatKy_ViPham!E:E, "12_Van_C", NhatKy_ViPham!F:F, B12, NhatKy_ViPham!C:C, "T4") - SUMIFS(NhatKy_ViPham!K:K, NhatKy_ViPham!E:E, "12_Van_C", NhatKy_ViPham!F:F, B12, NhatKy_ViPham!C:C, "T4")</f>
        <v>100</v>
      </c>
      <c r="V12" s="6">
        <f>100 + SUMIFS(NhatKy_ViPham!J:J, NhatKy_ViPham!E:E, "12_Van_C", NhatKy_ViPham!F:F, B12, NhatKy_ViPham!C:C, "T5") - SUMIFS(NhatKy_ViPham!K:K, NhatKy_ViPham!E:E, "12_Van_C", NhatKy_ViPham!F:F, B12, NhatKy_ViPham!C:C, "T5")</f>
        <v>100</v>
      </c>
      <c r="W12" s="6">
        <f>100 + SUMIFS(NhatKy_ViPham!J:J, NhatKy_ViPham!E:E, "12_Van_C", NhatKy_ViPham!F:F, B12, NhatKy_ViPham!C:C, "T6") - SUMIFS(NhatKy_ViPham!K:K, NhatKy_ViPham!E:E, "12_Van_C", NhatKy_ViPham!F:F, B12, NhatKy_ViPham!C:C, "T6")</f>
        <v>100</v>
      </c>
      <c r="X12" s="6">
        <f>100 + SUMIFS(NhatKy_ViPham!J:J, NhatKy_ViPham!E:E, "12_Van_C", NhatKy_ViPham!F:F, B12, NhatKy_ViPham!C:C, "T7") - SUMIFS(NhatKy_ViPham!K:K, NhatKy_ViPham!E:E, "12_Van_C", NhatKy_ViPham!F:F, B12, NhatKy_ViPham!C:C, "T7")</f>
        <v>100</v>
      </c>
      <c r="Y12" s="6">
        <f>100 + SUMIFS(NhatKy_ViPham!J:J, NhatKy_ViPham!E:E, "12_Van_C", NhatKy_ViPham!F:F, B12, NhatKy_ViPham!C:C, "T8") - SUMIFS(NhatKy_ViPham!K:K, NhatKy_ViPham!E:E, "12_Van_C", NhatKy_ViPham!F:F, B12, NhatKy_ViPham!C:C, "T8")</f>
        <v>100</v>
      </c>
      <c r="Z12" s="6">
        <f>100 + SUMIFS(NhatKy_ViPham!J:J, NhatKy_ViPham!E:E, "12_Van_C", NhatKy_ViPham!F:F, B12, NhatKy_ViPham!C:C, "T9") - SUMIFS(NhatKy_ViPham!K:K, NhatKy_ViPham!E:E, "12_Van_C", NhatKy_ViPham!F:F, B12, NhatKy_ViPham!C:C, "T9")</f>
        <v>100</v>
      </c>
      <c r="AA12" s="6">
        <f>100 + SUMIFS(NhatKy_ViPham!J:J, NhatKy_ViPham!E:E, "12_Van_C", NhatKy_ViPham!F:F, B12, NhatKy_ViPham!C:C, "T10") - SUMIFS(NhatKy_ViPham!K:K, NhatKy_ViPham!E:E, "12_Van_C", NhatKy_ViPham!F:F, B12, NhatKy_ViPham!C:C, "T10")</f>
        <v>100</v>
      </c>
      <c r="AB12" s="6">
        <f>100 + SUMIFS(NhatKy_ViPham!J:J, NhatKy_ViPham!E:E, "12_Van_C", NhatKy_ViPham!F:F, B12, NhatKy_ViPham!C:C, "T11") - SUMIFS(NhatKy_ViPham!K:K, NhatKy_ViPham!E:E, "12_Van_C", NhatKy_ViPham!F:F, B12, NhatKy_ViPham!C:C, "T11")</f>
        <v>100</v>
      </c>
      <c r="AC12" s="6">
        <f>100 + SUMIFS(NhatKy_ViPham!J:J, NhatKy_ViPham!E:E, "12_Van_C", NhatKy_ViPham!F:F, B12, NhatKy_ViPham!C:C, "T12") - SUMIFS(NhatKy_ViPham!K:K, NhatKy_ViPham!E:E, "12_Van_C", NhatKy_ViPham!F:F, B12, NhatKy_ViPham!C:C, "T12")</f>
        <v>100</v>
      </c>
      <c r="AD12" s="6">
        <f>100 + SUMIFS(NhatKy_ViPham!J:J, NhatKy_ViPham!E:E, "12_Van_C", NhatKy_ViPham!F:F, B12, NhatKy_ViPham!C:C, "T13") - SUMIFS(NhatKy_ViPham!K:K, NhatKy_ViPham!E:E, "12_Van_C", NhatKy_ViPham!F:F, B12, NhatKy_ViPham!C:C, "T13")</f>
        <v>100</v>
      </c>
      <c r="AE12" s="6">
        <f>100 + SUMIFS(NhatKy_ViPham!J:J, NhatKy_ViPham!E:E, "12_Van_C", NhatKy_ViPham!F:F, B12, NhatKy_ViPham!C:C, "T14") - SUMIFS(NhatKy_ViPham!K:K, NhatKy_ViPham!E:E, "12_Van_C", NhatKy_ViPham!F:F, B12, NhatKy_ViPham!C:C, "T14")</f>
        <v>100</v>
      </c>
      <c r="AF12" s="6">
        <f>100 + SUMIFS(NhatKy_ViPham!J:J, NhatKy_ViPham!E:E, "12_Van_C", NhatKy_ViPham!F:F, B12, NhatKy_ViPham!C:C, "T15") - SUMIFS(NhatKy_ViPham!K:K, NhatKy_ViPham!E:E, "12_Van_C", NhatKy_ViPham!F:F, B12, NhatKy_ViPham!C:C, "T15")</f>
        <v>100</v>
      </c>
      <c r="AG12" s="6">
        <f>100 + SUMIFS(NhatKy_ViPham!J:J, NhatKy_ViPham!E:E, "12_Van_C", NhatKy_ViPham!F:F, B12, NhatKy_ViPham!C:C, "T16") - SUMIFS(NhatKy_ViPham!K:K, NhatKy_ViPham!E:E, "12_Van_C", NhatKy_ViPham!F:F, B12, NhatKy_ViPham!C:C, "T16")</f>
        <v>100</v>
      </c>
      <c r="AH12" s="6">
        <f>100 + SUMIFS(NhatKy_ViPham!J:J, NhatKy_ViPham!E:E, "12_Van_C", NhatKy_ViPham!F:F, B12, NhatKy_ViPham!C:C, "T17") - SUMIFS(NhatKy_ViPham!K:K, NhatKy_ViPham!E:E, "12_Van_C", NhatKy_ViPham!F:F, B12, NhatKy_ViPham!C:C, "T17")</f>
        <v>100</v>
      </c>
      <c r="AI12" s="6">
        <f>100 + SUMIFS(NhatKy_ViPham!J:J, NhatKy_ViPham!E:E, "12_Van_C", NhatKy_ViPham!F:F, B12, NhatKy_ViPham!C:C, "T18") - SUMIFS(NhatKy_ViPham!K:K, NhatKy_ViPham!E:E, "12_Van_C", NhatKy_ViPham!F:F, B12, NhatKy_ViPham!C:C, "T18")</f>
        <v>100</v>
      </c>
      <c r="AJ12" s="6">
        <f>100 + SUMIFS(NhatKy_ViPham!J:J, NhatKy_ViPham!E:E, "12_Van_C", NhatKy_ViPham!F:F, B12, NhatKy_ViPham!C:C, "T19") - SUMIFS(NhatKy_ViPham!K:K, NhatKy_ViPham!E:E, "12_Van_C", NhatKy_ViPham!F:F, B12, NhatKy_ViPham!C:C, "T19")</f>
        <v>100</v>
      </c>
      <c r="AK12" s="6">
        <f>100 + SUMIFS(NhatKy_ViPham!J:J, NhatKy_ViPham!E:E, "12_Van_C", NhatKy_ViPham!F:F, B12, NhatKy_ViPham!C:C, "T20") - SUMIFS(NhatKy_ViPham!K:K, NhatKy_ViPham!E:E, "12_Van_C", NhatKy_ViPham!F:F, B12, NhatKy_ViPham!C:C, "T20")</f>
        <v>100</v>
      </c>
      <c r="AL12" s="6">
        <f>100 + SUMIFS(NhatKy_ViPham!J:J, NhatKy_ViPham!E:E, "12_Van_C", NhatKy_ViPham!F:F, B12, NhatKy_ViPham!C:C, "T21") - SUMIFS(NhatKy_ViPham!K:K, NhatKy_ViPham!E:E, "12_Van_C", NhatKy_ViPham!F:F, B12, NhatKy_ViPham!C:C, "T21")</f>
        <v>100</v>
      </c>
      <c r="AM12" s="6">
        <f>100 + SUMIFS(NhatKy_ViPham!J:J, NhatKy_ViPham!E:E, "12_Van_C", NhatKy_ViPham!F:F, B12, NhatKy_ViPham!C:C, "T22") - SUMIFS(NhatKy_ViPham!K:K, NhatKy_ViPham!E:E, "12_Van_C", NhatKy_ViPham!F:F, B12, NhatKy_ViPham!C:C, "T22")</f>
        <v>100</v>
      </c>
      <c r="AN12" s="6">
        <f>100 + SUMIFS(NhatKy_ViPham!J:J, NhatKy_ViPham!E:E, "12_Van_C", NhatKy_ViPham!F:F, B12, NhatKy_ViPham!C:C, "T23") - SUMIFS(NhatKy_ViPham!K:K, NhatKy_ViPham!E:E, "12_Van_C", NhatKy_ViPham!F:F, B12, NhatKy_ViPham!C:C, "T23")</f>
        <v>100</v>
      </c>
      <c r="AO12" s="6">
        <f>100 + SUMIFS(NhatKy_ViPham!J:J, NhatKy_ViPham!E:E, "12_Van_C", NhatKy_ViPham!F:F, B12, NhatKy_ViPham!C:C, "T24") - SUMIFS(NhatKy_ViPham!K:K, NhatKy_ViPham!E:E, "12_Van_C", NhatKy_ViPham!F:F, B12, NhatKy_ViPham!C:C, "T24")</f>
        <v>100</v>
      </c>
      <c r="AP12" s="6">
        <f>100 + SUMIFS(NhatKy_ViPham!J:J, NhatKy_ViPham!E:E, "12_Van_C", NhatKy_ViPham!F:F, B12, NhatKy_ViPham!C:C, "T25") - SUMIFS(NhatKy_ViPham!K:K, NhatKy_ViPham!E:E, "12_Van_C", NhatKy_ViPham!F:F, B12, NhatKy_ViPham!C:C, "T25")</f>
        <v>100</v>
      </c>
      <c r="AQ12" s="6">
        <f>100 + SUMIFS(NhatKy_ViPham!J:J, NhatKy_ViPham!E:E, "12_Van_C", NhatKy_ViPham!F:F, B12, NhatKy_ViPham!C:C, "T26") - SUMIFS(NhatKy_ViPham!K:K, NhatKy_ViPham!E:E, "12_Van_C", NhatKy_ViPham!F:F, B12, NhatKy_ViPham!C:C, "T26")</f>
        <v>100</v>
      </c>
      <c r="AR12" s="6">
        <f>100 + SUMIFS(NhatKy_ViPham!J:J, NhatKy_ViPham!E:E, "12_Van_C", NhatKy_ViPham!F:F, B12, NhatKy_ViPham!C:C, "T27") - SUMIFS(NhatKy_ViPham!K:K, NhatKy_ViPham!E:E, "12_Van_C", NhatKy_ViPham!F:F, B12, NhatKy_ViPham!C:C, "T27")</f>
        <v>100</v>
      </c>
      <c r="AS12" s="6">
        <f>100 + SUMIFS(NhatKy_ViPham!J:J, NhatKy_ViPham!E:E, "12_Van_C", NhatKy_ViPham!F:F, B12, NhatKy_ViPham!C:C, "T28") - SUMIFS(NhatKy_ViPham!K:K, NhatKy_ViPham!E:E, "12_Van_C", NhatKy_ViPham!F:F, B12, NhatKy_ViPham!C:C, "T28")</f>
        <v>100</v>
      </c>
      <c r="AT12" s="6">
        <f>100 + SUMIFS(NhatKy_ViPham!J:J, NhatKy_ViPham!E:E, "12_Van_C", NhatKy_ViPham!F:F, B12, NhatKy_ViPham!C:C, "T29") - SUMIFS(NhatKy_ViPham!K:K, NhatKy_ViPham!E:E, "12_Van_C", NhatKy_ViPham!F:F, B12, NhatKy_ViPham!C:C, "T29")</f>
        <v>100</v>
      </c>
      <c r="AU12" s="6">
        <f>100 + SUMIFS(NhatKy_ViPham!J:J, NhatKy_ViPham!E:E, "12_Van_C", NhatKy_ViPham!F:F, B12, NhatKy_ViPham!C:C, "T30") - SUMIFS(NhatKy_ViPham!K:K, NhatKy_ViPham!E:E, "12_Van_C", NhatKy_ViPham!F:F, B12, NhatKy_ViPham!C:C, "T30")</f>
        <v>100</v>
      </c>
      <c r="AV12" s="6">
        <f>100 + SUMIFS(NhatKy_ViPham!J:J, NhatKy_ViPham!E:E, "12_Van_C", NhatKy_ViPham!F:F, B12, NhatKy_ViPham!C:C, "T31") - SUMIFS(NhatKy_ViPham!K:K, NhatKy_ViPham!E:E, "12_Van_C", NhatKy_ViPham!F:F, B12, NhatKy_ViPham!C:C, "T31")</f>
        <v>100</v>
      </c>
      <c r="AW12" s="6">
        <f>100 + SUMIFS(NhatKy_ViPham!J:J, NhatKy_ViPham!E:E, "12_Van_C", NhatKy_ViPham!F:F, B12, NhatKy_ViPham!C:C, "T32") - SUMIFS(NhatKy_ViPham!K:K, NhatKy_ViPham!E:E, "12_Van_C", NhatKy_ViPham!F:F, B12, NhatKy_ViPham!C:C, "T32")</f>
        <v>100</v>
      </c>
      <c r="AX12" s="6">
        <f>100 + SUMIFS(NhatKy_ViPham!J:J, NhatKy_ViPham!E:E, "12_Van_C", NhatKy_ViPham!F:F, B12, NhatKy_ViPham!C:C, "T33") - SUMIFS(NhatKy_ViPham!K:K, NhatKy_ViPham!E:E, "12_Van_C", NhatKy_ViPham!F:F, B12, NhatKy_ViPham!C:C, "T33")</f>
        <v>100</v>
      </c>
      <c r="AY12" s="6">
        <f>100 + SUMIFS(NhatKy_ViPham!J:J, NhatKy_ViPham!E:E, "12_Van_C", NhatKy_ViPham!F:F, B12, NhatKy_ViPham!C:C, "T34") - SUMIFS(NhatKy_ViPham!K:K, NhatKy_ViPham!E:E, "12_Van_C", NhatKy_ViPham!F:F, B12, NhatKy_ViPham!C:C, "T34")</f>
        <v>100</v>
      </c>
      <c r="AZ12" s="6">
        <f>100 + SUMIFS(NhatKy_ViPham!J:J, NhatKy_ViPham!E:E, "12_Van_C", NhatKy_ViPham!F:F, B12, NhatKy_ViPham!C:C, "T35") - SUMIFS(NhatKy_ViPham!K:K, NhatKy_ViPham!E:E, "12_Van_C", NhatKy_ViPham!F:F, B12, NhatKy_ViPham!C:C, "T35")</f>
        <v>100</v>
      </c>
      <c r="BA12" s="12">
        <f t="shared" si="0"/>
        <v>100</v>
      </c>
      <c r="BB12" s="11" t="s">
        <v>430</v>
      </c>
      <c r="BC12" s="16" t="str">
        <f t="shared" si="1"/>
        <v>Tốt</v>
      </c>
      <c r="BD12" s="15" t="str">
        <f t="shared" si="2"/>
        <v>🟢 BÌNH THƯỜNG</v>
      </c>
    </row>
    <row r="13" spans="1:56" x14ac:dyDescent="0.25">
      <c r="A13" s="4">
        <v>5</v>
      </c>
      <c r="B13" s="10" t="s">
        <v>2804</v>
      </c>
      <c r="C13" s="4" t="s">
        <v>2805</v>
      </c>
      <c r="D13" s="4" t="s">
        <v>429</v>
      </c>
      <c r="E13" s="11" t="s">
        <v>430</v>
      </c>
      <c r="F13" s="7">
        <f>SUMIFS(NhatKy_ViPham!K:K, NhatKy_ViPham!E:E, "12_Van_C", NhatKy_ViPham!F:F, B13, NhatKy_ViPham!H:H, "L01")</f>
        <v>0</v>
      </c>
      <c r="G13" s="7">
        <f>SUMIFS(NhatKy_ViPham!K:K, NhatKy_ViPham!E:E, "12_Van_C", NhatKy_ViPham!F:F, B13, NhatKy_ViPham!H:H, "L02")</f>
        <v>0</v>
      </c>
      <c r="H13" s="7">
        <f>SUMIFS(NhatKy_ViPham!K:K, NhatKy_ViPham!E:E, "12_Van_C", NhatKy_ViPham!F:F, B13, NhatKy_ViPham!H:H, "L03")</f>
        <v>0</v>
      </c>
      <c r="I13" s="7">
        <f>SUMIFS(NhatKy_ViPham!K:K, NhatKy_ViPham!E:E, "12_Van_C", NhatKy_ViPham!F:F, B13, NhatKy_ViPham!H:H, "L04")</f>
        <v>0</v>
      </c>
      <c r="J13" s="7">
        <f>SUMIFS(NhatKy_ViPham!K:K, NhatKy_ViPham!E:E, "12_Van_C", NhatKy_ViPham!F:F, B13, NhatKy_ViPham!H:H, "L05")</f>
        <v>0</v>
      </c>
      <c r="K13" s="7">
        <f>SUMIFS(NhatKy_ViPham!K:K, NhatKy_ViPham!E:E, "12_Van_C", NhatKy_ViPham!F:F, B13, NhatKy_ViPham!H:H, "L06")</f>
        <v>0</v>
      </c>
      <c r="L13" s="7">
        <f>SUMIFS(NhatKy_ViPham!K:K, NhatKy_ViPham!E:E, "12_Van_C", NhatKy_ViPham!F:F, B13, NhatKy_ViPham!H:H, "L07")</f>
        <v>0</v>
      </c>
      <c r="M13" s="7">
        <f>SUMIFS(NhatKy_ViPham!K:K, NhatKy_ViPham!E:E, "12_Van_C", NhatKy_ViPham!F:F, B13, NhatKy_ViPham!H:H, "L08")</f>
        <v>0</v>
      </c>
      <c r="N13" s="7">
        <f>SUMIFS(NhatKy_ViPham!K:K, NhatKy_ViPham!E:E, "12_Van_C", NhatKy_ViPham!F:F, B13, NhatKy_ViPham!H:H, "L09")</f>
        <v>0</v>
      </c>
      <c r="O13" s="7">
        <f>SUMIFS(NhatKy_ViPham!K:K, NhatKy_ViPham!E:E, "12_Van_C", NhatKy_ViPham!F:F, B13, NhatKy_ViPham!H:H, "L10")</f>
        <v>0</v>
      </c>
      <c r="P13" s="12">
        <f>SUMIFS(NhatKy_ViPham!J:J, NhatKy_ViPham!E:E, "12_Van_C", NhatKy_ViPham!F:F, B13)</f>
        <v>0</v>
      </c>
      <c r="Q13" s="13">
        <f>SUMIFS(NhatKy_ViPham!K:K, NhatKy_ViPham!E:E, "12_Van_C", NhatKy_ViPham!F:F, B13)</f>
        <v>0</v>
      </c>
      <c r="R13" s="7">
        <f>100 + SUMIFS(NhatKy_ViPham!J:J, NhatKy_ViPham!E:E, "12_Van_C", NhatKy_ViPham!F:F, B13, NhatKy_ViPham!C:C, "T1") - SUMIFS(NhatKy_ViPham!K:K, NhatKy_ViPham!E:E, "12_Van_C", NhatKy_ViPham!F:F, B13, NhatKy_ViPham!C:C, "T1")</f>
        <v>100</v>
      </c>
      <c r="S13" s="7">
        <f>100 + SUMIFS(NhatKy_ViPham!J:J, NhatKy_ViPham!E:E, "12_Van_C", NhatKy_ViPham!F:F, B13, NhatKy_ViPham!C:C, "T2") - SUMIFS(NhatKy_ViPham!K:K, NhatKy_ViPham!E:E, "12_Van_C", NhatKy_ViPham!F:F, B13, NhatKy_ViPham!C:C, "T2")</f>
        <v>100</v>
      </c>
      <c r="T13" s="7">
        <f>100 + SUMIFS(NhatKy_ViPham!J:J, NhatKy_ViPham!E:E, "12_Van_C", NhatKy_ViPham!F:F, B13, NhatKy_ViPham!C:C, "T3") - SUMIFS(NhatKy_ViPham!K:K, NhatKy_ViPham!E:E, "12_Van_C", NhatKy_ViPham!F:F, B13, NhatKy_ViPham!C:C, "T3")</f>
        <v>100</v>
      </c>
      <c r="U13" s="7">
        <f>100 + SUMIFS(NhatKy_ViPham!J:J, NhatKy_ViPham!E:E, "12_Van_C", NhatKy_ViPham!F:F, B13, NhatKy_ViPham!C:C, "T4") - SUMIFS(NhatKy_ViPham!K:K, NhatKy_ViPham!E:E, "12_Van_C", NhatKy_ViPham!F:F, B13, NhatKy_ViPham!C:C, "T4")</f>
        <v>100</v>
      </c>
      <c r="V13" s="7">
        <f>100 + SUMIFS(NhatKy_ViPham!J:J, NhatKy_ViPham!E:E, "12_Van_C", NhatKy_ViPham!F:F, B13, NhatKy_ViPham!C:C, "T5") - SUMIFS(NhatKy_ViPham!K:K, NhatKy_ViPham!E:E, "12_Van_C", NhatKy_ViPham!F:F, B13, NhatKy_ViPham!C:C, "T5")</f>
        <v>100</v>
      </c>
      <c r="W13" s="7">
        <f>100 + SUMIFS(NhatKy_ViPham!J:J, NhatKy_ViPham!E:E, "12_Van_C", NhatKy_ViPham!F:F, B13, NhatKy_ViPham!C:C, "T6") - SUMIFS(NhatKy_ViPham!K:K, NhatKy_ViPham!E:E, "12_Van_C", NhatKy_ViPham!F:F, B13, NhatKy_ViPham!C:C, "T6")</f>
        <v>100</v>
      </c>
      <c r="X13" s="7">
        <f>100 + SUMIFS(NhatKy_ViPham!J:J, NhatKy_ViPham!E:E, "12_Van_C", NhatKy_ViPham!F:F, B13, NhatKy_ViPham!C:C, "T7") - SUMIFS(NhatKy_ViPham!K:K, NhatKy_ViPham!E:E, "12_Van_C", NhatKy_ViPham!F:F, B13, NhatKy_ViPham!C:C, "T7")</f>
        <v>100</v>
      </c>
      <c r="Y13" s="7">
        <f>100 + SUMIFS(NhatKy_ViPham!J:J, NhatKy_ViPham!E:E, "12_Van_C", NhatKy_ViPham!F:F, B13, NhatKy_ViPham!C:C, "T8") - SUMIFS(NhatKy_ViPham!K:K, NhatKy_ViPham!E:E, "12_Van_C", NhatKy_ViPham!F:F, B13, NhatKy_ViPham!C:C, "T8")</f>
        <v>100</v>
      </c>
      <c r="Z13" s="7">
        <f>100 + SUMIFS(NhatKy_ViPham!J:J, NhatKy_ViPham!E:E, "12_Van_C", NhatKy_ViPham!F:F, B13, NhatKy_ViPham!C:C, "T9") - SUMIFS(NhatKy_ViPham!K:K, NhatKy_ViPham!E:E, "12_Van_C", NhatKy_ViPham!F:F, B13, NhatKy_ViPham!C:C, "T9")</f>
        <v>100</v>
      </c>
      <c r="AA13" s="7">
        <f>100 + SUMIFS(NhatKy_ViPham!J:J, NhatKy_ViPham!E:E, "12_Van_C", NhatKy_ViPham!F:F, B13, NhatKy_ViPham!C:C, "T10") - SUMIFS(NhatKy_ViPham!K:K, NhatKy_ViPham!E:E, "12_Van_C", NhatKy_ViPham!F:F, B13, NhatKy_ViPham!C:C, "T10")</f>
        <v>100</v>
      </c>
      <c r="AB13" s="7">
        <f>100 + SUMIFS(NhatKy_ViPham!J:J, NhatKy_ViPham!E:E, "12_Van_C", NhatKy_ViPham!F:F, B13, NhatKy_ViPham!C:C, "T11") - SUMIFS(NhatKy_ViPham!K:K, NhatKy_ViPham!E:E, "12_Van_C", NhatKy_ViPham!F:F, B13, NhatKy_ViPham!C:C, "T11")</f>
        <v>100</v>
      </c>
      <c r="AC13" s="7">
        <f>100 + SUMIFS(NhatKy_ViPham!J:J, NhatKy_ViPham!E:E, "12_Van_C", NhatKy_ViPham!F:F, B13, NhatKy_ViPham!C:C, "T12") - SUMIFS(NhatKy_ViPham!K:K, NhatKy_ViPham!E:E, "12_Van_C", NhatKy_ViPham!F:F, B13, NhatKy_ViPham!C:C, "T12")</f>
        <v>100</v>
      </c>
      <c r="AD13" s="7">
        <f>100 + SUMIFS(NhatKy_ViPham!J:J, NhatKy_ViPham!E:E, "12_Van_C", NhatKy_ViPham!F:F, B13, NhatKy_ViPham!C:C, "T13") - SUMIFS(NhatKy_ViPham!K:K, NhatKy_ViPham!E:E, "12_Van_C", NhatKy_ViPham!F:F, B13, NhatKy_ViPham!C:C, "T13")</f>
        <v>100</v>
      </c>
      <c r="AE13" s="7">
        <f>100 + SUMIFS(NhatKy_ViPham!J:J, NhatKy_ViPham!E:E, "12_Van_C", NhatKy_ViPham!F:F, B13, NhatKy_ViPham!C:C, "T14") - SUMIFS(NhatKy_ViPham!K:K, NhatKy_ViPham!E:E, "12_Van_C", NhatKy_ViPham!F:F, B13, NhatKy_ViPham!C:C, "T14")</f>
        <v>100</v>
      </c>
      <c r="AF13" s="7">
        <f>100 + SUMIFS(NhatKy_ViPham!J:J, NhatKy_ViPham!E:E, "12_Van_C", NhatKy_ViPham!F:F, B13, NhatKy_ViPham!C:C, "T15") - SUMIFS(NhatKy_ViPham!K:K, NhatKy_ViPham!E:E, "12_Van_C", NhatKy_ViPham!F:F, B13, NhatKy_ViPham!C:C, "T15")</f>
        <v>100</v>
      </c>
      <c r="AG13" s="7">
        <f>100 + SUMIFS(NhatKy_ViPham!J:J, NhatKy_ViPham!E:E, "12_Van_C", NhatKy_ViPham!F:F, B13, NhatKy_ViPham!C:C, "T16") - SUMIFS(NhatKy_ViPham!K:K, NhatKy_ViPham!E:E, "12_Van_C", NhatKy_ViPham!F:F, B13, NhatKy_ViPham!C:C, "T16")</f>
        <v>100</v>
      </c>
      <c r="AH13" s="7">
        <f>100 + SUMIFS(NhatKy_ViPham!J:J, NhatKy_ViPham!E:E, "12_Van_C", NhatKy_ViPham!F:F, B13, NhatKy_ViPham!C:C, "T17") - SUMIFS(NhatKy_ViPham!K:K, NhatKy_ViPham!E:E, "12_Van_C", NhatKy_ViPham!F:F, B13, NhatKy_ViPham!C:C, "T17")</f>
        <v>100</v>
      </c>
      <c r="AI13" s="7">
        <f>100 + SUMIFS(NhatKy_ViPham!J:J, NhatKy_ViPham!E:E, "12_Van_C", NhatKy_ViPham!F:F, B13, NhatKy_ViPham!C:C, "T18") - SUMIFS(NhatKy_ViPham!K:K, NhatKy_ViPham!E:E, "12_Van_C", NhatKy_ViPham!F:F, B13, NhatKy_ViPham!C:C, "T18")</f>
        <v>100</v>
      </c>
      <c r="AJ13" s="7">
        <f>100 + SUMIFS(NhatKy_ViPham!J:J, NhatKy_ViPham!E:E, "12_Van_C", NhatKy_ViPham!F:F, B13, NhatKy_ViPham!C:C, "T19") - SUMIFS(NhatKy_ViPham!K:K, NhatKy_ViPham!E:E, "12_Van_C", NhatKy_ViPham!F:F, B13, NhatKy_ViPham!C:C, "T19")</f>
        <v>100</v>
      </c>
      <c r="AK13" s="7">
        <f>100 + SUMIFS(NhatKy_ViPham!J:J, NhatKy_ViPham!E:E, "12_Van_C", NhatKy_ViPham!F:F, B13, NhatKy_ViPham!C:C, "T20") - SUMIFS(NhatKy_ViPham!K:K, NhatKy_ViPham!E:E, "12_Van_C", NhatKy_ViPham!F:F, B13, NhatKy_ViPham!C:C, "T20")</f>
        <v>100</v>
      </c>
      <c r="AL13" s="7">
        <f>100 + SUMIFS(NhatKy_ViPham!J:J, NhatKy_ViPham!E:E, "12_Van_C", NhatKy_ViPham!F:F, B13, NhatKy_ViPham!C:C, "T21") - SUMIFS(NhatKy_ViPham!K:K, NhatKy_ViPham!E:E, "12_Van_C", NhatKy_ViPham!F:F, B13, NhatKy_ViPham!C:C, "T21")</f>
        <v>100</v>
      </c>
      <c r="AM13" s="7">
        <f>100 + SUMIFS(NhatKy_ViPham!J:J, NhatKy_ViPham!E:E, "12_Van_C", NhatKy_ViPham!F:F, B13, NhatKy_ViPham!C:C, "T22") - SUMIFS(NhatKy_ViPham!K:K, NhatKy_ViPham!E:E, "12_Van_C", NhatKy_ViPham!F:F, B13, NhatKy_ViPham!C:C, "T22")</f>
        <v>100</v>
      </c>
      <c r="AN13" s="7">
        <f>100 + SUMIFS(NhatKy_ViPham!J:J, NhatKy_ViPham!E:E, "12_Van_C", NhatKy_ViPham!F:F, B13, NhatKy_ViPham!C:C, "T23") - SUMIFS(NhatKy_ViPham!K:K, NhatKy_ViPham!E:E, "12_Van_C", NhatKy_ViPham!F:F, B13, NhatKy_ViPham!C:C, "T23")</f>
        <v>100</v>
      </c>
      <c r="AO13" s="7">
        <f>100 + SUMIFS(NhatKy_ViPham!J:J, NhatKy_ViPham!E:E, "12_Van_C", NhatKy_ViPham!F:F, B13, NhatKy_ViPham!C:C, "T24") - SUMIFS(NhatKy_ViPham!K:K, NhatKy_ViPham!E:E, "12_Van_C", NhatKy_ViPham!F:F, B13, NhatKy_ViPham!C:C, "T24")</f>
        <v>100</v>
      </c>
      <c r="AP13" s="7">
        <f>100 + SUMIFS(NhatKy_ViPham!J:J, NhatKy_ViPham!E:E, "12_Van_C", NhatKy_ViPham!F:F, B13, NhatKy_ViPham!C:C, "T25") - SUMIFS(NhatKy_ViPham!K:K, NhatKy_ViPham!E:E, "12_Van_C", NhatKy_ViPham!F:F, B13, NhatKy_ViPham!C:C, "T25")</f>
        <v>100</v>
      </c>
      <c r="AQ13" s="7">
        <f>100 + SUMIFS(NhatKy_ViPham!J:J, NhatKy_ViPham!E:E, "12_Van_C", NhatKy_ViPham!F:F, B13, NhatKy_ViPham!C:C, "T26") - SUMIFS(NhatKy_ViPham!K:K, NhatKy_ViPham!E:E, "12_Van_C", NhatKy_ViPham!F:F, B13, NhatKy_ViPham!C:C, "T26")</f>
        <v>100</v>
      </c>
      <c r="AR13" s="7">
        <f>100 + SUMIFS(NhatKy_ViPham!J:J, NhatKy_ViPham!E:E, "12_Van_C", NhatKy_ViPham!F:F, B13, NhatKy_ViPham!C:C, "T27") - SUMIFS(NhatKy_ViPham!K:K, NhatKy_ViPham!E:E, "12_Van_C", NhatKy_ViPham!F:F, B13, NhatKy_ViPham!C:C, "T27")</f>
        <v>100</v>
      </c>
      <c r="AS13" s="7">
        <f>100 + SUMIFS(NhatKy_ViPham!J:J, NhatKy_ViPham!E:E, "12_Van_C", NhatKy_ViPham!F:F, B13, NhatKy_ViPham!C:C, "T28") - SUMIFS(NhatKy_ViPham!K:K, NhatKy_ViPham!E:E, "12_Van_C", NhatKy_ViPham!F:F, B13, NhatKy_ViPham!C:C, "T28")</f>
        <v>100</v>
      </c>
      <c r="AT13" s="7">
        <f>100 + SUMIFS(NhatKy_ViPham!J:J, NhatKy_ViPham!E:E, "12_Van_C", NhatKy_ViPham!F:F, B13, NhatKy_ViPham!C:C, "T29") - SUMIFS(NhatKy_ViPham!K:K, NhatKy_ViPham!E:E, "12_Van_C", NhatKy_ViPham!F:F, B13, NhatKy_ViPham!C:C, "T29")</f>
        <v>100</v>
      </c>
      <c r="AU13" s="7">
        <f>100 + SUMIFS(NhatKy_ViPham!J:J, NhatKy_ViPham!E:E, "12_Van_C", NhatKy_ViPham!F:F, B13, NhatKy_ViPham!C:C, "T30") - SUMIFS(NhatKy_ViPham!K:K, NhatKy_ViPham!E:E, "12_Van_C", NhatKy_ViPham!F:F, B13, NhatKy_ViPham!C:C, "T30")</f>
        <v>100</v>
      </c>
      <c r="AV13" s="7">
        <f>100 + SUMIFS(NhatKy_ViPham!J:J, NhatKy_ViPham!E:E, "12_Van_C", NhatKy_ViPham!F:F, B13, NhatKy_ViPham!C:C, "T31") - SUMIFS(NhatKy_ViPham!K:K, NhatKy_ViPham!E:E, "12_Van_C", NhatKy_ViPham!F:F, B13, NhatKy_ViPham!C:C, "T31")</f>
        <v>100</v>
      </c>
      <c r="AW13" s="7">
        <f>100 + SUMIFS(NhatKy_ViPham!J:J, NhatKy_ViPham!E:E, "12_Van_C", NhatKy_ViPham!F:F, B13, NhatKy_ViPham!C:C, "T32") - SUMIFS(NhatKy_ViPham!K:K, NhatKy_ViPham!E:E, "12_Van_C", NhatKy_ViPham!F:F, B13, NhatKy_ViPham!C:C, "T32")</f>
        <v>100</v>
      </c>
      <c r="AX13" s="7">
        <f>100 + SUMIFS(NhatKy_ViPham!J:J, NhatKy_ViPham!E:E, "12_Van_C", NhatKy_ViPham!F:F, B13, NhatKy_ViPham!C:C, "T33") - SUMIFS(NhatKy_ViPham!K:K, NhatKy_ViPham!E:E, "12_Van_C", NhatKy_ViPham!F:F, B13, NhatKy_ViPham!C:C, "T33")</f>
        <v>100</v>
      </c>
      <c r="AY13" s="7">
        <f>100 + SUMIFS(NhatKy_ViPham!J:J, NhatKy_ViPham!E:E, "12_Van_C", NhatKy_ViPham!F:F, B13, NhatKy_ViPham!C:C, "T34") - SUMIFS(NhatKy_ViPham!K:K, NhatKy_ViPham!E:E, "12_Van_C", NhatKy_ViPham!F:F, B13, NhatKy_ViPham!C:C, "T34")</f>
        <v>100</v>
      </c>
      <c r="AZ13" s="7">
        <f>100 + SUMIFS(NhatKy_ViPham!J:J, NhatKy_ViPham!E:E, "12_Van_C", NhatKy_ViPham!F:F, B13, NhatKy_ViPham!C:C, "T35") - SUMIFS(NhatKy_ViPham!K:K, NhatKy_ViPham!E:E, "12_Van_C", NhatKy_ViPham!F:F, B13, NhatKy_ViPham!C:C, "T35")</f>
        <v>100</v>
      </c>
      <c r="BA13" s="12">
        <f t="shared" si="0"/>
        <v>100</v>
      </c>
      <c r="BB13" s="11" t="s">
        <v>430</v>
      </c>
      <c r="BC13" s="14" t="str">
        <f t="shared" si="1"/>
        <v>Tốt</v>
      </c>
      <c r="BD13" s="10" t="str">
        <f t="shared" si="2"/>
        <v>🟢 BÌNH THƯỜNG</v>
      </c>
    </row>
    <row r="14" spans="1:56" x14ac:dyDescent="0.25">
      <c r="A14" s="5">
        <v>6</v>
      </c>
      <c r="B14" s="15" t="s">
        <v>2806</v>
      </c>
      <c r="C14" s="5" t="s">
        <v>2637</v>
      </c>
      <c r="D14" s="5" t="s">
        <v>429</v>
      </c>
      <c r="E14" s="11" t="s">
        <v>430</v>
      </c>
      <c r="F14" s="6">
        <f>SUMIFS(NhatKy_ViPham!K:K, NhatKy_ViPham!E:E, "12_Van_C", NhatKy_ViPham!F:F, B14, NhatKy_ViPham!H:H, "L01")</f>
        <v>0</v>
      </c>
      <c r="G14" s="6">
        <f>SUMIFS(NhatKy_ViPham!K:K, NhatKy_ViPham!E:E, "12_Van_C", NhatKy_ViPham!F:F, B14, NhatKy_ViPham!H:H, "L02")</f>
        <v>0</v>
      </c>
      <c r="H14" s="6">
        <f>SUMIFS(NhatKy_ViPham!K:K, NhatKy_ViPham!E:E, "12_Van_C", NhatKy_ViPham!F:F, B14, NhatKy_ViPham!H:H, "L03")</f>
        <v>0</v>
      </c>
      <c r="I14" s="6">
        <f>SUMIFS(NhatKy_ViPham!K:K, NhatKy_ViPham!E:E, "12_Van_C", NhatKy_ViPham!F:F, B14, NhatKy_ViPham!H:H, "L04")</f>
        <v>0</v>
      </c>
      <c r="J14" s="6">
        <f>SUMIFS(NhatKy_ViPham!K:K, NhatKy_ViPham!E:E, "12_Van_C", NhatKy_ViPham!F:F, B14, NhatKy_ViPham!H:H, "L05")</f>
        <v>0</v>
      </c>
      <c r="K14" s="6">
        <f>SUMIFS(NhatKy_ViPham!K:K, NhatKy_ViPham!E:E, "12_Van_C", NhatKy_ViPham!F:F, B14, NhatKy_ViPham!H:H, "L06")</f>
        <v>0</v>
      </c>
      <c r="L14" s="6">
        <f>SUMIFS(NhatKy_ViPham!K:K, NhatKy_ViPham!E:E, "12_Van_C", NhatKy_ViPham!F:F, B14, NhatKy_ViPham!H:H, "L07")</f>
        <v>0</v>
      </c>
      <c r="M14" s="6">
        <f>SUMIFS(NhatKy_ViPham!K:K, NhatKy_ViPham!E:E, "12_Van_C", NhatKy_ViPham!F:F, B14, NhatKy_ViPham!H:H, "L08")</f>
        <v>0</v>
      </c>
      <c r="N14" s="6">
        <f>SUMIFS(NhatKy_ViPham!K:K, NhatKy_ViPham!E:E, "12_Van_C", NhatKy_ViPham!F:F, B14, NhatKy_ViPham!H:H, "L09")</f>
        <v>0</v>
      </c>
      <c r="O14" s="6">
        <f>SUMIFS(NhatKy_ViPham!K:K, NhatKy_ViPham!E:E, "12_Van_C", NhatKy_ViPham!F:F, B14, NhatKy_ViPham!H:H, "L10")</f>
        <v>0</v>
      </c>
      <c r="P14" s="12">
        <f>SUMIFS(NhatKy_ViPham!J:J, NhatKy_ViPham!E:E, "12_Van_C", NhatKy_ViPham!F:F, B14)</f>
        <v>0</v>
      </c>
      <c r="Q14" s="13">
        <f>SUMIFS(NhatKy_ViPham!K:K, NhatKy_ViPham!E:E, "12_Van_C", NhatKy_ViPham!F:F, B14)</f>
        <v>0</v>
      </c>
      <c r="R14" s="6">
        <f>100 + SUMIFS(NhatKy_ViPham!J:J, NhatKy_ViPham!E:E, "12_Van_C", NhatKy_ViPham!F:F, B14, NhatKy_ViPham!C:C, "T1") - SUMIFS(NhatKy_ViPham!K:K, NhatKy_ViPham!E:E, "12_Van_C", NhatKy_ViPham!F:F, B14, NhatKy_ViPham!C:C, "T1")</f>
        <v>100</v>
      </c>
      <c r="S14" s="6">
        <f>100 + SUMIFS(NhatKy_ViPham!J:J, NhatKy_ViPham!E:E, "12_Van_C", NhatKy_ViPham!F:F, B14, NhatKy_ViPham!C:C, "T2") - SUMIFS(NhatKy_ViPham!K:K, NhatKy_ViPham!E:E, "12_Van_C", NhatKy_ViPham!F:F, B14, NhatKy_ViPham!C:C, "T2")</f>
        <v>100</v>
      </c>
      <c r="T14" s="6">
        <f>100 + SUMIFS(NhatKy_ViPham!J:J, NhatKy_ViPham!E:E, "12_Van_C", NhatKy_ViPham!F:F, B14, NhatKy_ViPham!C:C, "T3") - SUMIFS(NhatKy_ViPham!K:K, NhatKy_ViPham!E:E, "12_Van_C", NhatKy_ViPham!F:F, B14, NhatKy_ViPham!C:C, "T3")</f>
        <v>100</v>
      </c>
      <c r="U14" s="6">
        <f>100 + SUMIFS(NhatKy_ViPham!J:J, NhatKy_ViPham!E:E, "12_Van_C", NhatKy_ViPham!F:F, B14, NhatKy_ViPham!C:C, "T4") - SUMIFS(NhatKy_ViPham!K:K, NhatKy_ViPham!E:E, "12_Van_C", NhatKy_ViPham!F:F, B14, NhatKy_ViPham!C:C, "T4")</f>
        <v>100</v>
      </c>
      <c r="V14" s="6">
        <f>100 + SUMIFS(NhatKy_ViPham!J:J, NhatKy_ViPham!E:E, "12_Van_C", NhatKy_ViPham!F:F, B14, NhatKy_ViPham!C:C, "T5") - SUMIFS(NhatKy_ViPham!K:K, NhatKy_ViPham!E:E, "12_Van_C", NhatKy_ViPham!F:F, B14, NhatKy_ViPham!C:C, "T5")</f>
        <v>100</v>
      </c>
      <c r="W14" s="6">
        <f>100 + SUMIFS(NhatKy_ViPham!J:J, NhatKy_ViPham!E:E, "12_Van_C", NhatKy_ViPham!F:F, B14, NhatKy_ViPham!C:C, "T6") - SUMIFS(NhatKy_ViPham!K:K, NhatKy_ViPham!E:E, "12_Van_C", NhatKy_ViPham!F:F, B14, NhatKy_ViPham!C:C, "T6")</f>
        <v>100</v>
      </c>
      <c r="X14" s="6">
        <f>100 + SUMIFS(NhatKy_ViPham!J:J, NhatKy_ViPham!E:E, "12_Van_C", NhatKy_ViPham!F:F, B14, NhatKy_ViPham!C:C, "T7") - SUMIFS(NhatKy_ViPham!K:K, NhatKy_ViPham!E:E, "12_Van_C", NhatKy_ViPham!F:F, B14, NhatKy_ViPham!C:C, "T7")</f>
        <v>100</v>
      </c>
      <c r="Y14" s="6">
        <f>100 + SUMIFS(NhatKy_ViPham!J:J, NhatKy_ViPham!E:E, "12_Van_C", NhatKy_ViPham!F:F, B14, NhatKy_ViPham!C:C, "T8") - SUMIFS(NhatKy_ViPham!K:K, NhatKy_ViPham!E:E, "12_Van_C", NhatKy_ViPham!F:F, B14, NhatKy_ViPham!C:C, "T8")</f>
        <v>100</v>
      </c>
      <c r="Z14" s="6">
        <f>100 + SUMIFS(NhatKy_ViPham!J:J, NhatKy_ViPham!E:E, "12_Van_C", NhatKy_ViPham!F:F, B14, NhatKy_ViPham!C:C, "T9") - SUMIFS(NhatKy_ViPham!K:K, NhatKy_ViPham!E:E, "12_Van_C", NhatKy_ViPham!F:F, B14, NhatKy_ViPham!C:C, "T9")</f>
        <v>100</v>
      </c>
      <c r="AA14" s="6">
        <f>100 + SUMIFS(NhatKy_ViPham!J:J, NhatKy_ViPham!E:E, "12_Van_C", NhatKy_ViPham!F:F, B14, NhatKy_ViPham!C:C, "T10") - SUMIFS(NhatKy_ViPham!K:K, NhatKy_ViPham!E:E, "12_Van_C", NhatKy_ViPham!F:F, B14, NhatKy_ViPham!C:C, "T10")</f>
        <v>100</v>
      </c>
      <c r="AB14" s="6">
        <f>100 + SUMIFS(NhatKy_ViPham!J:J, NhatKy_ViPham!E:E, "12_Van_C", NhatKy_ViPham!F:F, B14, NhatKy_ViPham!C:C, "T11") - SUMIFS(NhatKy_ViPham!K:K, NhatKy_ViPham!E:E, "12_Van_C", NhatKy_ViPham!F:F, B14, NhatKy_ViPham!C:C, "T11")</f>
        <v>100</v>
      </c>
      <c r="AC14" s="6">
        <f>100 + SUMIFS(NhatKy_ViPham!J:J, NhatKy_ViPham!E:E, "12_Van_C", NhatKy_ViPham!F:F, B14, NhatKy_ViPham!C:C, "T12") - SUMIFS(NhatKy_ViPham!K:K, NhatKy_ViPham!E:E, "12_Van_C", NhatKy_ViPham!F:F, B14, NhatKy_ViPham!C:C, "T12")</f>
        <v>100</v>
      </c>
      <c r="AD14" s="6">
        <f>100 + SUMIFS(NhatKy_ViPham!J:J, NhatKy_ViPham!E:E, "12_Van_C", NhatKy_ViPham!F:F, B14, NhatKy_ViPham!C:C, "T13") - SUMIFS(NhatKy_ViPham!K:K, NhatKy_ViPham!E:E, "12_Van_C", NhatKy_ViPham!F:F, B14, NhatKy_ViPham!C:C, "T13")</f>
        <v>100</v>
      </c>
      <c r="AE14" s="6">
        <f>100 + SUMIFS(NhatKy_ViPham!J:J, NhatKy_ViPham!E:E, "12_Van_C", NhatKy_ViPham!F:F, B14, NhatKy_ViPham!C:C, "T14") - SUMIFS(NhatKy_ViPham!K:K, NhatKy_ViPham!E:E, "12_Van_C", NhatKy_ViPham!F:F, B14, NhatKy_ViPham!C:C, "T14")</f>
        <v>100</v>
      </c>
      <c r="AF14" s="6">
        <f>100 + SUMIFS(NhatKy_ViPham!J:J, NhatKy_ViPham!E:E, "12_Van_C", NhatKy_ViPham!F:F, B14, NhatKy_ViPham!C:C, "T15") - SUMIFS(NhatKy_ViPham!K:K, NhatKy_ViPham!E:E, "12_Van_C", NhatKy_ViPham!F:F, B14, NhatKy_ViPham!C:C, "T15")</f>
        <v>100</v>
      </c>
      <c r="AG14" s="6">
        <f>100 + SUMIFS(NhatKy_ViPham!J:J, NhatKy_ViPham!E:E, "12_Van_C", NhatKy_ViPham!F:F, B14, NhatKy_ViPham!C:C, "T16") - SUMIFS(NhatKy_ViPham!K:K, NhatKy_ViPham!E:E, "12_Van_C", NhatKy_ViPham!F:F, B14, NhatKy_ViPham!C:C, "T16")</f>
        <v>100</v>
      </c>
      <c r="AH14" s="6">
        <f>100 + SUMIFS(NhatKy_ViPham!J:J, NhatKy_ViPham!E:E, "12_Van_C", NhatKy_ViPham!F:F, B14, NhatKy_ViPham!C:C, "T17") - SUMIFS(NhatKy_ViPham!K:K, NhatKy_ViPham!E:E, "12_Van_C", NhatKy_ViPham!F:F, B14, NhatKy_ViPham!C:C, "T17")</f>
        <v>100</v>
      </c>
      <c r="AI14" s="6">
        <f>100 + SUMIFS(NhatKy_ViPham!J:J, NhatKy_ViPham!E:E, "12_Van_C", NhatKy_ViPham!F:F, B14, NhatKy_ViPham!C:C, "T18") - SUMIFS(NhatKy_ViPham!K:K, NhatKy_ViPham!E:E, "12_Van_C", NhatKy_ViPham!F:F, B14, NhatKy_ViPham!C:C, "T18")</f>
        <v>100</v>
      </c>
      <c r="AJ14" s="6">
        <f>100 + SUMIFS(NhatKy_ViPham!J:J, NhatKy_ViPham!E:E, "12_Van_C", NhatKy_ViPham!F:F, B14, NhatKy_ViPham!C:C, "T19") - SUMIFS(NhatKy_ViPham!K:K, NhatKy_ViPham!E:E, "12_Van_C", NhatKy_ViPham!F:F, B14, NhatKy_ViPham!C:C, "T19")</f>
        <v>100</v>
      </c>
      <c r="AK14" s="6">
        <f>100 + SUMIFS(NhatKy_ViPham!J:J, NhatKy_ViPham!E:E, "12_Van_C", NhatKy_ViPham!F:F, B14, NhatKy_ViPham!C:C, "T20") - SUMIFS(NhatKy_ViPham!K:K, NhatKy_ViPham!E:E, "12_Van_C", NhatKy_ViPham!F:F, B14, NhatKy_ViPham!C:C, "T20")</f>
        <v>100</v>
      </c>
      <c r="AL14" s="6">
        <f>100 + SUMIFS(NhatKy_ViPham!J:J, NhatKy_ViPham!E:E, "12_Van_C", NhatKy_ViPham!F:F, B14, NhatKy_ViPham!C:C, "T21") - SUMIFS(NhatKy_ViPham!K:K, NhatKy_ViPham!E:E, "12_Van_C", NhatKy_ViPham!F:F, B14, NhatKy_ViPham!C:C, "T21")</f>
        <v>100</v>
      </c>
      <c r="AM14" s="6">
        <f>100 + SUMIFS(NhatKy_ViPham!J:J, NhatKy_ViPham!E:E, "12_Van_C", NhatKy_ViPham!F:F, B14, NhatKy_ViPham!C:C, "T22") - SUMIFS(NhatKy_ViPham!K:K, NhatKy_ViPham!E:E, "12_Van_C", NhatKy_ViPham!F:F, B14, NhatKy_ViPham!C:C, "T22")</f>
        <v>100</v>
      </c>
      <c r="AN14" s="6">
        <f>100 + SUMIFS(NhatKy_ViPham!J:J, NhatKy_ViPham!E:E, "12_Van_C", NhatKy_ViPham!F:F, B14, NhatKy_ViPham!C:C, "T23") - SUMIFS(NhatKy_ViPham!K:K, NhatKy_ViPham!E:E, "12_Van_C", NhatKy_ViPham!F:F, B14, NhatKy_ViPham!C:C, "T23")</f>
        <v>100</v>
      </c>
      <c r="AO14" s="6">
        <f>100 + SUMIFS(NhatKy_ViPham!J:J, NhatKy_ViPham!E:E, "12_Van_C", NhatKy_ViPham!F:F, B14, NhatKy_ViPham!C:C, "T24") - SUMIFS(NhatKy_ViPham!K:K, NhatKy_ViPham!E:E, "12_Van_C", NhatKy_ViPham!F:F, B14, NhatKy_ViPham!C:C, "T24")</f>
        <v>100</v>
      </c>
      <c r="AP14" s="6">
        <f>100 + SUMIFS(NhatKy_ViPham!J:J, NhatKy_ViPham!E:E, "12_Van_C", NhatKy_ViPham!F:F, B14, NhatKy_ViPham!C:C, "T25") - SUMIFS(NhatKy_ViPham!K:K, NhatKy_ViPham!E:E, "12_Van_C", NhatKy_ViPham!F:F, B14, NhatKy_ViPham!C:C, "T25")</f>
        <v>100</v>
      </c>
      <c r="AQ14" s="6">
        <f>100 + SUMIFS(NhatKy_ViPham!J:J, NhatKy_ViPham!E:E, "12_Van_C", NhatKy_ViPham!F:F, B14, NhatKy_ViPham!C:C, "T26") - SUMIFS(NhatKy_ViPham!K:K, NhatKy_ViPham!E:E, "12_Van_C", NhatKy_ViPham!F:F, B14, NhatKy_ViPham!C:C, "T26")</f>
        <v>100</v>
      </c>
      <c r="AR14" s="6">
        <f>100 + SUMIFS(NhatKy_ViPham!J:J, NhatKy_ViPham!E:E, "12_Van_C", NhatKy_ViPham!F:F, B14, NhatKy_ViPham!C:C, "T27") - SUMIFS(NhatKy_ViPham!K:K, NhatKy_ViPham!E:E, "12_Van_C", NhatKy_ViPham!F:F, B14, NhatKy_ViPham!C:C, "T27")</f>
        <v>100</v>
      </c>
      <c r="AS14" s="6">
        <f>100 + SUMIFS(NhatKy_ViPham!J:J, NhatKy_ViPham!E:E, "12_Van_C", NhatKy_ViPham!F:F, B14, NhatKy_ViPham!C:C, "T28") - SUMIFS(NhatKy_ViPham!K:K, NhatKy_ViPham!E:E, "12_Van_C", NhatKy_ViPham!F:F, B14, NhatKy_ViPham!C:C, "T28")</f>
        <v>100</v>
      </c>
      <c r="AT14" s="6">
        <f>100 + SUMIFS(NhatKy_ViPham!J:J, NhatKy_ViPham!E:E, "12_Van_C", NhatKy_ViPham!F:F, B14, NhatKy_ViPham!C:C, "T29") - SUMIFS(NhatKy_ViPham!K:K, NhatKy_ViPham!E:E, "12_Van_C", NhatKy_ViPham!F:F, B14, NhatKy_ViPham!C:C, "T29")</f>
        <v>100</v>
      </c>
      <c r="AU14" s="6">
        <f>100 + SUMIFS(NhatKy_ViPham!J:J, NhatKy_ViPham!E:E, "12_Van_C", NhatKy_ViPham!F:F, B14, NhatKy_ViPham!C:C, "T30") - SUMIFS(NhatKy_ViPham!K:K, NhatKy_ViPham!E:E, "12_Van_C", NhatKy_ViPham!F:F, B14, NhatKy_ViPham!C:C, "T30")</f>
        <v>100</v>
      </c>
      <c r="AV14" s="6">
        <f>100 + SUMIFS(NhatKy_ViPham!J:J, NhatKy_ViPham!E:E, "12_Van_C", NhatKy_ViPham!F:F, B14, NhatKy_ViPham!C:C, "T31") - SUMIFS(NhatKy_ViPham!K:K, NhatKy_ViPham!E:E, "12_Van_C", NhatKy_ViPham!F:F, B14, NhatKy_ViPham!C:C, "T31")</f>
        <v>100</v>
      </c>
      <c r="AW14" s="6">
        <f>100 + SUMIFS(NhatKy_ViPham!J:J, NhatKy_ViPham!E:E, "12_Van_C", NhatKy_ViPham!F:F, B14, NhatKy_ViPham!C:C, "T32") - SUMIFS(NhatKy_ViPham!K:K, NhatKy_ViPham!E:E, "12_Van_C", NhatKy_ViPham!F:F, B14, NhatKy_ViPham!C:C, "T32")</f>
        <v>100</v>
      </c>
      <c r="AX14" s="6">
        <f>100 + SUMIFS(NhatKy_ViPham!J:J, NhatKy_ViPham!E:E, "12_Van_C", NhatKy_ViPham!F:F, B14, NhatKy_ViPham!C:C, "T33") - SUMIFS(NhatKy_ViPham!K:K, NhatKy_ViPham!E:E, "12_Van_C", NhatKy_ViPham!F:F, B14, NhatKy_ViPham!C:C, "T33")</f>
        <v>100</v>
      </c>
      <c r="AY14" s="6">
        <f>100 + SUMIFS(NhatKy_ViPham!J:J, NhatKy_ViPham!E:E, "12_Van_C", NhatKy_ViPham!F:F, B14, NhatKy_ViPham!C:C, "T34") - SUMIFS(NhatKy_ViPham!K:K, NhatKy_ViPham!E:E, "12_Van_C", NhatKy_ViPham!F:F, B14, NhatKy_ViPham!C:C, "T34")</f>
        <v>100</v>
      </c>
      <c r="AZ14" s="6">
        <f>100 + SUMIFS(NhatKy_ViPham!J:J, NhatKy_ViPham!E:E, "12_Van_C", NhatKy_ViPham!F:F, B14, NhatKy_ViPham!C:C, "T35") - SUMIFS(NhatKy_ViPham!K:K, NhatKy_ViPham!E:E, "12_Van_C", NhatKy_ViPham!F:F, B14, NhatKy_ViPham!C:C, "T35")</f>
        <v>100</v>
      </c>
      <c r="BA14" s="12">
        <f t="shared" si="0"/>
        <v>100</v>
      </c>
      <c r="BB14" s="11" t="s">
        <v>430</v>
      </c>
      <c r="BC14" s="16" t="str">
        <f t="shared" si="1"/>
        <v>Tốt</v>
      </c>
      <c r="BD14" s="15" t="str">
        <f t="shared" si="2"/>
        <v>🟢 BÌNH THƯỜNG</v>
      </c>
    </row>
    <row r="15" spans="1:56" x14ac:dyDescent="0.25">
      <c r="A15" s="4">
        <v>7</v>
      </c>
      <c r="B15" s="10" t="s">
        <v>2807</v>
      </c>
      <c r="C15" s="4" t="s">
        <v>2308</v>
      </c>
      <c r="D15" s="4" t="s">
        <v>429</v>
      </c>
      <c r="E15" s="11" t="s">
        <v>430</v>
      </c>
      <c r="F15" s="7">
        <f>SUMIFS(NhatKy_ViPham!K:K, NhatKy_ViPham!E:E, "12_Van_C", NhatKy_ViPham!F:F, B15, NhatKy_ViPham!H:H, "L01")</f>
        <v>0</v>
      </c>
      <c r="G15" s="7">
        <f>SUMIFS(NhatKy_ViPham!K:K, NhatKy_ViPham!E:E, "12_Van_C", NhatKy_ViPham!F:F, B15, NhatKy_ViPham!H:H, "L02")</f>
        <v>0</v>
      </c>
      <c r="H15" s="7">
        <f>SUMIFS(NhatKy_ViPham!K:K, NhatKy_ViPham!E:E, "12_Van_C", NhatKy_ViPham!F:F, B15, NhatKy_ViPham!H:H, "L03")</f>
        <v>0</v>
      </c>
      <c r="I15" s="7">
        <f>SUMIFS(NhatKy_ViPham!K:K, NhatKy_ViPham!E:E, "12_Van_C", NhatKy_ViPham!F:F, B15, NhatKy_ViPham!H:H, "L04")</f>
        <v>0</v>
      </c>
      <c r="J15" s="7">
        <f>SUMIFS(NhatKy_ViPham!K:K, NhatKy_ViPham!E:E, "12_Van_C", NhatKy_ViPham!F:F, B15, NhatKy_ViPham!H:H, "L05")</f>
        <v>0</v>
      </c>
      <c r="K15" s="7">
        <f>SUMIFS(NhatKy_ViPham!K:K, NhatKy_ViPham!E:E, "12_Van_C", NhatKy_ViPham!F:F, B15, NhatKy_ViPham!H:H, "L06")</f>
        <v>0</v>
      </c>
      <c r="L15" s="7">
        <f>SUMIFS(NhatKy_ViPham!K:K, NhatKy_ViPham!E:E, "12_Van_C", NhatKy_ViPham!F:F, B15, NhatKy_ViPham!H:H, "L07")</f>
        <v>0</v>
      </c>
      <c r="M15" s="7">
        <f>SUMIFS(NhatKy_ViPham!K:K, NhatKy_ViPham!E:E, "12_Van_C", NhatKy_ViPham!F:F, B15, NhatKy_ViPham!H:H, "L08")</f>
        <v>0</v>
      </c>
      <c r="N15" s="7">
        <f>SUMIFS(NhatKy_ViPham!K:K, NhatKy_ViPham!E:E, "12_Van_C", NhatKy_ViPham!F:F, B15, NhatKy_ViPham!H:H, "L09")</f>
        <v>0</v>
      </c>
      <c r="O15" s="7">
        <f>SUMIFS(NhatKy_ViPham!K:K, NhatKy_ViPham!E:E, "12_Van_C", NhatKy_ViPham!F:F, B15, NhatKy_ViPham!H:H, "L10")</f>
        <v>0</v>
      </c>
      <c r="P15" s="12">
        <f>SUMIFS(NhatKy_ViPham!J:J, NhatKy_ViPham!E:E, "12_Van_C", NhatKy_ViPham!F:F, B15)</f>
        <v>0</v>
      </c>
      <c r="Q15" s="13">
        <f>SUMIFS(NhatKy_ViPham!K:K, NhatKy_ViPham!E:E, "12_Van_C", NhatKy_ViPham!F:F, B15)</f>
        <v>0</v>
      </c>
      <c r="R15" s="7">
        <f>100 + SUMIFS(NhatKy_ViPham!J:J, NhatKy_ViPham!E:E, "12_Van_C", NhatKy_ViPham!F:F, B15, NhatKy_ViPham!C:C, "T1") - SUMIFS(NhatKy_ViPham!K:K, NhatKy_ViPham!E:E, "12_Van_C", NhatKy_ViPham!F:F, B15, NhatKy_ViPham!C:C, "T1")</f>
        <v>100</v>
      </c>
      <c r="S15" s="7">
        <f>100 + SUMIFS(NhatKy_ViPham!J:J, NhatKy_ViPham!E:E, "12_Van_C", NhatKy_ViPham!F:F, B15, NhatKy_ViPham!C:C, "T2") - SUMIFS(NhatKy_ViPham!K:K, NhatKy_ViPham!E:E, "12_Van_C", NhatKy_ViPham!F:F, B15, NhatKy_ViPham!C:C, "T2")</f>
        <v>100</v>
      </c>
      <c r="T15" s="7">
        <f>100 + SUMIFS(NhatKy_ViPham!J:J, NhatKy_ViPham!E:E, "12_Van_C", NhatKy_ViPham!F:F, B15, NhatKy_ViPham!C:C, "T3") - SUMIFS(NhatKy_ViPham!K:K, NhatKy_ViPham!E:E, "12_Van_C", NhatKy_ViPham!F:F, B15, NhatKy_ViPham!C:C, "T3")</f>
        <v>100</v>
      </c>
      <c r="U15" s="7">
        <f>100 + SUMIFS(NhatKy_ViPham!J:J, NhatKy_ViPham!E:E, "12_Van_C", NhatKy_ViPham!F:F, B15, NhatKy_ViPham!C:C, "T4") - SUMIFS(NhatKy_ViPham!K:K, NhatKy_ViPham!E:E, "12_Van_C", NhatKy_ViPham!F:F, B15, NhatKy_ViPham!C:C, "T4")</f>
        <v>100</v>
      </c>
      <c r="V15" s="7">
        <f>100 + SUMIFS(NhatKy_ViPham!J:J, NhatKy_ViPham!E:E, "12_Van_C", NhatKy_ViPham!F:F, B15, NhatKy_ViPham!C:C, "T5") - SUMIFS(NhatKy_ViPham!K:K, NhatKy_ViPham!E:E, "12_Van_C", NhatKy_ViPham!F:F, B15, NhatKy_ViPham!C:C, "T5")</f>
        <v>100</v>
      </c>
      <c r="W15" s="7">
        <f>100 + SUMIFS(NhatKy_ViPham!J:J, NhatKy_ViPham!E:E, "12_Van_C", NhatKy_ViPham!F:F, B15, NhatKy_ViPham!C:C, "T6") - SUMIFS(NhatKy_ViPham!K:K, NhatKy_ViPham!E:E, "12_Van_C", NhatKy_ViPham!F:F, B15, NhatKy_ViPham!C:C, "T6")</f>
        <v>100</v>
      </c>
      <c r="X15" s="7">
        <f>100 + SUMIFS(NhatKy_ViPham!J:J, NhatKy_ViPham!E:E, "12_Van_C", NhatKy_ViPham!F:F, B15, NhatKy_ViPham!C:C, "T7") - SUMIFS(NhatKy_ViPham!K:K, NhatKy_ViPham!E:E, "12_Van_C", NhatKy_ViPham!F:F, B15, NhatKy_ViPham!C:C, "T7")</f>
        <v>100</v>
      </c>
      <c r="Y15" s="7">
        <f>100 + SUMIFS(NhatKy_ViPham!J:J, NhatKy_ViPham!E:E, "12_Van_C", NhatKy_ViPham!F:F, B15, NhatKy_ViPham!C:C, "T8") - SUMIFS(NhatKy_ViPham!K:K, NhatKy_ViPham!E:E, "12_Van_C", NhatKy_ViPham!F:F, B15, NhatKy_ViPham!C:C, "T8")</f>
        <v>100</v>
      </c>
      <c r="Z15" s="7">
        <f>100 + SUMIFS(NhatKy_ViPham!J:J, NhatKy_ViPham!E:E, "12_Van_C", NhatKy_ViPham!F:F, B15, NhatKy_ViPham!C:C, "T9") - SUMIFS(NhatKy_ViPham!K:K, NhatKy_ViPham!E:E, "12_Van_C", NhatKy_ViPham!F:F, B15, NhatKy_ViPham!C:C, "T9")</f>
        <v>100</v>
      </c>
      <c r="AA15" s="7">
        <f>100 + SUMIFS(NhatKy_ViPham!J:J, NhatKy_ViPham!E:E, "12_Van_C", NhatKy_ViPham!F:F, B15, NhatKy_ViPham!C:C, "T10") - SUMIFS(NhatKy_ViPham!K:K, NhatKy_ViPham!E:E, "12_Van_C", NhatKy_ViPham!F:F, B15, NhatKy_ViPham!C:C, "T10")</f>
        <v>100</v>
      </c>
      <c r="AB15" s="7">
        <f>100 + SUMIFS(NhatKy_ViPham!J:J, NhatKy_ViPham!E:E, "12_Van_C", NhatKy_ViPham!F:F, B15, NhatKy_ViPham!C:C, "T11") - SUMIFS(NhatKy_ViPham!K:K, NhatKy_ViPham!E:E, "12_Van_C", NhatKy_ViPham!F:F, B15, NhatKy_ViPham!C:C, "T11")</f>
        <v>100</v>
      </c>
      <c r="AC15" s="7">
        <f>100 + SUMIFS(NhatKy_ViPham!J:J, NhatKy_ViPham!E:E, "12_Van_C", NhatKy_ViPham!F:F, B15, NhatKy_ViPham!C:C, "T12") - SUMIFS(NhatKy_ViPham!K:K, NhatKy_ViPham!E:E, "12_Van_C", NhatKy_ViPham!F:F, B15, NhatKy_ViPham!C:C, "T12")</f>
        <v>100</v>
      </c>
      <c r="AD15" s="7">
        <f>100 + SUMIFS(NhatKy_ViPham!J:J, NhatKy_ViPham!E:E, "12_Van_C", NhatKy_ViPham!F:F, B15, NhatKy_ViPham!C:C, "T13") - SUMIFS(NhatKy_ViPham!K:K, NhatKy_ViPham!E:E, "12_Van_C", NhatKy_ViPham!F:F, B15, NhatKy_ViPham!C:C, "T13")</f>
        <v>100</v>
      </c>
      <c r="AE15" s="7">
        <f>100 + SUMIFS(NhatKy_ViPham!J:J, NhatKy_ViPham!E:E, "12_Van_C", NhatKy_ViPham!F:F, B15, NhatKy_ViPham!C:C, "T14") - SUMIFS(NhatKy_ViPham!K:K, NhatKy_ViPham!E:E, "12_Van_C", NhatKy_ViPham!F:F, B15, NhatKy_ViPham!C:C, "T14")</f>
        <v>100</v>
      </c>
      <c r="AF15" s="7">
        <f>100 + SUMIFS(NhatKy_ViPham!J:J, NhatKy_ViPham!E:E, "12_Van_C", NhatKy_ViPham!F:F, B15, NhatKy_ViPham!C:C, "T15") - SUMIFS(NhatKy_ViPham!K:K, NhatKy_ViPham!E:E, "12_Van_C", NhatKy_ViPham!F:F, B15, NhatKy_ViPham!C:C, "T15")</f>
        <v>100</v>
      </c>
      <c r="AG15" s="7">
        <f>100 + SUMIFS(NhatKy_ViPham!J:J, NhatKy_ViPham!E:E, "12_Van_C", NhatKy_ViPham!F:F, B15, NhatKy_ViPham!C:C, "T16") - SUMIFS(NhatKy_ViPham!K:K, NhatKy_ViPham!E:E, "12_Van_C", NhatKy_ViPham!F:F, B15, NhatKy_ViPham!C:C, "T16")</f>
        <v>100</v>
      </c>
      <c r="AH15" s="7">
        <f>100 + SUMIFS(NhatKy_ViPham!J:J, NhatKy_ViPham!E:E, "12_Van_C", NhatKy_ViPham!F:F, B15, NhatKy_ViPham!C:C, "T17") - SUMIFS(NhatKy_ViPham!K:K, NhatKy_ViPham!E:E, "12_Van_C", NhatKy_ViPham!F:F, B15, NhatKy_ViPham!C:C, "T17")</f>
        <v>100</v>
      </c>
      <c r="AI15" s="7">
        <f>100 + SUMIFS(NhatKy_ViPham!J:J, NhatKy_ViPham!E:E, "12_Van_C", NhatKy_ViPham!F:F, B15, NhatKy_ViPham!C:C, "T18") - SUMIFS(NhatKy_ViPham!K:K, NhatKy_ViPham!E:E, "12_Van_C", NhatKy_ViPham!F:F, B15, NhatKy_ViPham!C:C, "T18")</f>
        <v>100</v>
      </c>
      <c r="AJ15" s="7">
        <f>100 + SUMIFS(NhatKy_ViPham!J:J, NhatKy_ViPham!E:E, "12_Van_C", NhatKy_ViPham!F:F, B15, NhatKy_ViPham!C:C, "T19") - SUMIFS(NhatKy_ViPham!K:K, NhatKy_ViPham!E:E, "12_Van_C", NhatKy_ViPham!F:F, B15, NhatKy_ViPham!C:C, "T19")</f>
        <v>100</v>
      </c>
      <c r="AK15" s="7">
        <f>100 + SUMIFS(NhatKy_ViPham!J:J, NhatKy_ViPham!E:E, "12_Van_C", NhatKy_ViPham!F:F, B15, NhatKy_ViPham!C:C, "T20") - SUMIFS(NhatKy_ViPham!K:K, NhatKy_ViPham!E:E, "12_Van_C", NhatKy_ViPham!F:F, B15, NhatKy_ViPham!C:C, "T20")</f>
        <v>100</v>
      </c>
      <c r="AL15" s="7">
        <f>100 + SUMIFS(NhatKy_ViPham!J:J, NhatKy_ViPham!E:E, "12_Van_C", NhatKy_ViPham!F:F, B15, NhatKy_ViPham!C:C, "T21") - SUMIFS(NhatKy_ViPham!K:K, NhatKy_ViPham!E:E, "12_Van_C", NhatKy_ViPham!F:F, B15, NhatKy_ViPham!C:C, "T21")</f>
        <v>100</v>
      </c>
      <c r="AM15" s="7">
        <f>100 + SUMIFS(NhatKy_ViPham!J:J, NhatKy_ViPham!E:E, "12_Van_C", NhatKy_ViPham!F:F, B15, NhatKy_ViPham!C:C, "T22") - SUMIFS(NhatKy_ViPham!K:K, NhatKy_ViPham!E:E, "12_Van_C", NhatKy_ViPham!F:F, B15, NhatKy_ViPham!C:C, "T22")</f>
        <v>100</v>
      </c>
      <c r="AN15" s="7">
        <f>100 + SUMIFS(NhatKy_ViPham!J:J, NhatKy_ViPham!E:E, "12_Van_C", NhatKy_ViPham!F:F, B15, NhatKy_ViPham!C:C, "T23") - SUMIFS(NhatKy_ViPham!K:K, NhatKy_ViPham!E:E, "12_Van_C", NhatKy_ViPham!F:F, B15, NhatKy_ViPham!C:C, "T23")</f>
        <v>100</v>
      </c>
      <c r="AO15" s="7">
        <f>100 + SUMIFS(NhatKy_ViPham!J:J, NhatKy_ViPham!E:E, "12_Van_C", NhatKy_ViPham!F:F, B15, NhatKy_ViPham!C:C, "T24") - SUMIFS(NhatKy_ViPham!K:K, NhatKy_ViPham!E:E, "12_Van_C", NhatKy_ViPham!F:F, B15, NhatKy_ViPham!C:C, "T24")</f>
        <v>100</v>
      </c>
      <c r="AP15" s="7">
        <f>100 + SUMIFS(NhatKy_ViPham!J:J, NhatKy_ViPham!E:E, "12_Van_C", NhatKy_ViPham!F:F, B15, NhatKy_ViPham!C:C, "T25") - SUMIFS(NhatKy_ViPham!K:K, NhatKy_ViPham!E:E, "12_Van_C", NhatKy_ViPham!F:F, B15, NhatKy_ViPham!C:C, "T25")</f>
        <v>100</v>
      </c>
      <c r="AQ15" s="7">
        <f>100 + SUMIFS(NhatKy_ViPham!J:J, NhatKy_ViPham!E:E, "12_Van_C", NhatKy_ViPham!F:F, B15, NhatKy_ViPham!C:C, "T26") - SUMIFS(NhatKy_ViPham!K:K, NhatKy_ViPham!E:E, "12_Van_C", NhatKy_ViPham!F:F, B15, NhatKy_ViPham!C:C, "T26")</f>
        <v>100</v>
      </c>
      <c r="AR15" s="7">
        <f>100 + SUMIFS(NhatKy_ViPham!J:J, NhatKy_ViPham!E:E, "12_Van_C", NhatKy_ViPham!F:F, B15, NhatKy_ViPham!C:C, "T27") - SUMIFS(NhatKy_ViPham!K:K, NhatKy_ViPham!E:E, "12_Van_C", NhatKy_ViPham!F:F, B15, NhatKy_ViPham!C:C, "T27")</f>
        <v>100</v>
      </c>
      <c r="AS15" s="7">
        <f>100 + SUMIFS(NhatKy_ViPham!J:J, NhatKy_ViPham!E:E, "12_Van_C", NhatKy_ViPham!F:F, B15, NhatKy_ViPham!C:C, "T28") - SUMIFS(NhatKy_ViPham!K:K, NhatKy_ViPham!E:E, "12_Van_C", NhatKy_ViPham!F:F, B15, NhatKy_ViPham!C:C, "T28")</f>
        <v>100</v>
      </c>
      <c r="AT15" s="7">
        <f>100 + SUMIFS(NhatKy_ViPham!J:J, NhatKy_ViPham!E:E, "12_Van_C", NhatKy_ViPham!F:F, B15, NhatKy_ViPham!C:C, "T29") - SUMIFS(NhatKy_ViPham!K:K, NhatKy_ViPham!E:E, "12_Van_C", NhatKy_ViPham!F:F, B15, NhatKy_ViPham!C:C, "T29")</f>
        <v>100</v>
      </c>
      <c r="AU15" s="7">
        <f>100 + SUMIFS(NhatKy_ViPham!J:J, NhatKy_ViPham!E:E, "12_Van_C", NhatKy_ViPham!F:F, B15, NhatKy_ViPham!C:C, "T30") - SUMIFS(NhatKy_ViPham!K:K, NhatKy_ViPham!E:E, "12_Van_C", NhatKy_ViPham!F:F, B15, NhatKy_ViPham!C:C, "T30")</f>
        <v>100</v>
      </c>
      <c r="AV15" s="7">
        <f>100 + SUMIFS(NhatKy_ViPham!J:J, NhatKy_ViPham!E:E, "12_Van_C", NhatKy_ViPham!F:F, B15, NhatKy_ViPham!C:C, "T31") - SUMIFS(NhatKy_ViPham!K:K, NhatKy_ViPham!E:E, "12_Van_C", NhatKy_ViPham!F:F, B15, NhatKy_ViPham!C:C, "T31")</f>
        <v>100</v>
      </c>
      <c r="AW15" s="7">
        <f>100 + SUMIFS(NhatKy_ViPham!J:J, NhatKy_ViPham!E:E, "12_Van_C", NhatKy_ViPham!F:F, B15, NhatKy_ViPham!C:C, "T32") - SUMIFS(NhatKy_ViPham!K:K, NhatKy_ViPham!E:E, "12_Van_C", NhatKy_ViPham!F:F, B15, NhatKy_ViPham!C:C, "T32")</f>
        <v>100</v>
      </c>
      <c r="AX15" s="7">
        <f>100 + SUMIFS(NhatKy_ViPham!J:J, NhatKy_ViPham!E:E, "12_Van_C", NhatKy_ViPham!F:F, B15, NhatKy_ViPham!C:C, "T33") - SUMIFS(NhatKy_ViPham!K:K, NhatKy_ViPham!E:E, "12_Van_C", NhatKy_ViPham!F:F, B15, NhatKy_ViPham!C:C, "T33")</f>
        <v>100</v>
      </c>
      <c r="AY15" s="7">
        <f>100 + SUMIFS(NhatKy_ViPham!J:J, NhatKy_ViPham!E:E, "12_Van_C", NhatKy_ViPham!F:F, B15, NhatKy_ViPham!C:C, "T34") - SUMIFS(NhatKy_ViPham!K:K, NhatKy_ViPham!E:E, "12_Van_C", NhatKy_ViPham!F:F, B15, NhatKy_ViPham!C:C, "T34")</f>
        <v>100</v>
      </c>
      <c r="AZ15" s="7">
        <f>100 + SUMIFS(NhatKy_ViPham!J:J, NhatKy_ViPham!E:E, "12_Van_C", NhatKy_ViPham!F:F, B15, NhatKy_ViPham!C:C, "T35") - SUMIFS(NhatKy_ViPham!K:K, NhatKy_ViPham!E:E, "12_Van_C", NhatKy_ViPham!F:F, B15, NhatKy_ViPham!C:C, "T35")</f>
        <v>100</v>
      </c>
      <c r="BA15" s="12">
        <f t="shared" si="0"/>
        <v>100</v>
      </c>
      <c r="BB15" s="11" t="s">
        <v>430</v>
      </c>
      <c r="BC15" s="14" t="str">
        <f t="shared" si="1"/>
        <v>Tốt</v>
      </c>
      <c r="BD15" s="10" t="str">
        <f t="shared" si="2"/>
        <v>🟢 BÌNH THƯỜNG</v>
      </c>
    </row>
    <row r="16" spans="1:56" x14ac:dyDescent="0.25">
      <c r="A16" s="5">
        <v>8</v>
      </c>
      <c r="B16" s="15" t="s">
        <v>2808</v>
      </c>
      <c r="C16" s="5" t="s">
        <v>2360</v>
      </c>
      <c r="D16" s="5" t="s">
        <v>429</v>
      </c>
      <c r="E16" s="11" t="s">
        <v>430</v>
      </c>
      <c r="F16" s="6">
        <f>SUMIFS(NhatKy_ViPham!K:K, NhatKy_ViPham!E:E, "12_Van_C", NhatKy_ViPham!F:F, B16, NhatKy_ViPham!H:H, "L01")</f>
        <v>0</v>
      </c>
      <c r="G16" s="6">
        <f>SUMIFS(NhatKy_ViPham!K:K, NhatKy_ViPham!E:E, "12_Van_C", NhatKy_ViPham!F:F, B16, NhatKy_ViPham!H:H, "L02")</f>
        <v>0</v>
      </c>
      <c r="H16" s="6">
        <f>SUMIFS(NhatKy_ViPham!K:K, NhatKy_ViPham!E:E, "12_Van_C", NhatKy_ViPham!F:F, B16, NhatKy_ViPham!H:H, "L03")</f>
        <v>0</v>
      </c>
      <c r="I16" s="6">
        <f>SUMIFS(NhatKy_ViPham!K:K, NhatKy_ViPham!E:E, "12_Van_C", NhatKy_ViPham!F:F, B16, NhatKy_ViPham!H:H, "L04")</f>
        <v>0</v>
      </c>
      <c r="J16" s="6">
        <f>SUMIFS(NhatKy_ViPham!K:K, NhatKy_ViPham!E:E, "12_Van_C", NhatKy_ViPham!F:F, B16, NhatKy_ViPham!H:H, "L05")</f>
        <v>0</v>
      </c>
      <c r="K16" s="6">
        <f>SUMIFS(NhatKy_ViPham!K:K, NhatKy_ViPham!E:E, "12_Van_C", NhatKy_ViPham!F:F, B16, NhatKy_ViPham!H:H, "L06")</f>
        <v>0</v>
      </c>
      <c r="L16" s="6">
        <f>SUMIFS(NhatKy_ViPham!K:K, NhatKy_ViPham!E:E, "12_Van_C", NhatKy_ViPham!F:F, B16, NhatKy_ViPham!H:H, "L07")</f>
        <v>0</v>
      </c>
      <c r="M16" s="6">
        <f>SUMIFS(NhatKy_ViPham!K:K, NhatKy_ViPham!E:E, "12_Van_C", NhatKy_ViPham!F:F, B16, NhatKy_ViPham!H:H, "L08")</f>
        <v>0</v>
      </c>
      <c r="N16" s="6">
        <f>SUMIFS(NhatKy_ViPham!K:K, NhatKy_ViPham!E:E, "12_Van_C", NhatKy_ViPham!F:F, B16, NhatKy_ViPham!H:H, "L09")</f>
        <v>0</v>
      </c>
      <c r="O16" s="6">
        <f>SUMIFS(NhatKy_ViPham!K:K, NhatKy_ViPham!E:E, "12_Van_C", NhatKy_ViPham!F:F, B16, NhatKy_ViPham!H:H, "L10")</f>
        <v>0</v>
      </c>
      <c r="P16" s="12">
        <f>SUMIFS(NhatKy_ViPham!J:J, NhatKy_ViPham!E:E, "12_Van_C", NhatKy_ViPham!F:F, B16)</f>
        <v>0</v>
      </c>
      <c r="Q16" s="13">
        <f>SUMIFS(NhatKy_ViPham!K:K, NhatKy_ViPham!E:E, "12_Van_C", NhatKy_ViPham!F:F, B16)</f>
        <v>0</v>
      </c>
      <c r="R16" s="6">
        <f>100 + SUMIFS(NhatKy_ViPham!J:J, NhatKy_ViPham!E:E, "12_Van_C", NhatKy_ViPham!F:F, B16, NhatKy_ViPham!C:C, "T1") - SUMIFS(NhatKy_ViPham!K:K, NhatKy_ViPham!E:E, "12_Van_C", NhatKy_ViPham!F:F, B16, NhatKy_ViPham!C:C, "T1")</f>
        <v>100</v>
      </c>
      <c r="S16" s="6">
        <f>100 + SUMIFS(NhatKy_ViPham!J:J, NhatKy_ViPham!E:E, "12_Van_C", NhatKy_ViPham!F:F, B16, NhatKy_ViPham!C:C, "T2") - SUMIFS(NhatKy_ViPham!K:K, NhatKy_ViPham!E:E, "12_Van_C", NhatKy_ViPham!F:F, B16, NhatKy_ViPham!C:C, "T2")</f>
        <v>100</v>
      </c>
      <c r="T16" s="6">
        <f>100 + SUMIFS(NhatKy_ViPham!J:J, NhatKy_ViPham!E:E, "12_Van_C", NhatKy_ViPham!F:F, B16, NhatKy_ViPham!C:C, "T3") - SUMIFS(NhatKy_ViPham!K:K, NhatKy_ViPham!E:E, "12_Van_C", NhatKy_ViPham!F:F, B16, NhatKy_ViPham!C:C, "T3")</f>
        <v>100</v>
      </c>
      <c r="U16" s="6">
        <f>100 + SUMIFS(NhatKy_ViPham!J:J, NhatKy_ViPham!E:E, "12_Van_C", NhatKy_ViPham!F:F, B16, NhatKy_ViPham!C:C, "T4") - SUMIFS(NhatKy_ViPham!K:K, NhatKy_ViPham!E:E, "12_Van_C", NhatKy_ViPham!F:F, B16, NhatKy_ViPham!C:C, "T4")</f>
        <v>100</v>
      </c>
      <c r="V16" s="6">
        <f>100 + SUMIFS(NhatKy_ViPham!J:J, NhatKy_ViPham!E:E, "12_Van_C", NhatKy_ViPham!F:F, B16, NhatKy_ViPham!C:C, "T5") - SUMIFS(NhatKy_ViPham!K:K, NhatKy_ViPham!E:E, "12_Van_C", NhatKy_ViPham!F:F, B16, NhatKy_ViPham!C:C, "T5")</f>
        <v>100</v>
      </c>
      <c r="W16" s="6">
        <f>100 + SUMIFS(NhatKy_ViPham!J:J, NhatKy_ViPham!E:E, "12_Van_C", NhatKy_ViPham!F:F, B16, NhatKy_ViPham!C:C, "T6") - SUMIFS(NhatKy_ViPham!K:K, NhatKy_ViPham!E:E, "12_Van_C", NhatKy_ViPham!F:F, B16, NhatKy_ViPham!C:C, "T6")</f>
        <v>100</v>
      </c>
      <c r="X16" s="6">
        <f>100 + SUMIFS(NhatKy_ViPham!J:J, NhatKy_ViPham!E:E, "12_Van_C", NhatKy_ViPham!F:F, B16, NhatKy_ViPham!C:C, "T7") - SUMIFS(NhatKy_ViPham!K:K, NhatKy_ViPham!E:E, "12_Van_C", NhatKy_ViPham!F:F, B16, NhatKy_ViPham!C:C, "T7")</f>
        <v>100</v>
      </c>
      <c r="Y16" s="6">
        <f>100 + SUMIFS(NhatKy_ViPham!J:J, NhatKy_ViPham!E:E, "12_Van_C", NhatKy_ViPham!F:F, B16, NhatKy_ViPham!C:C, "T8") - SUMIFS(NhatKy_ViPham!K:K, NhatKy_ViPham!E:E, "12_Van_C", NhatKy_ViPham!F:F, B16, NhatKy_ViPham!C:C, "T8")</f>
        <v>100</v>
      </c>
      <c r="Z16" s="6">
        <f>100 + SUMIFS(NhatKy_ViPham!J:J, NhatKy_ViPham!E:E, "12_Van_C", NhatKy_ViPham!F:F, B16, NhatKy_ViPham!C:C, "T9") - SUMIFS(NhatKy_ViPham!K:K, NhatKy_ViPham!E:E, "12_Van_C", NhatKy_ViPham!F:F, B16, NhatKy_ViPham!C:C, "T9")</f>
        <v>100</v>
      </c>
      <c r="AA16" s="6">
        <f>100 + SUMIFS(NhatKy_ViPham!J:J, NhatKy_ViPham!E:E, "12_Van_C", NhatKy_ViPham!F:F, B16, NhatKy_ViPham!C:C, "T10") - SUMIFS(NhatKy_ViPham!K:K, NhatKy_ViPham!E:E, "12_Van_C", NhatKy_ViPham!F:F, B16, NhatKy_ViPham!C:C, "T10")</f>
        <v>100</v>
      </c>
      <c r="AB16" s="6">
        <f>100 + SUMIFS(NhatKy_ViPham!J:J, NhatKy_ViPham!E:E, "12_Van_C", NhatKy_ViPham!F:F, B16, NhatKy_ViPham!C:C, "T11") - SUMIFS(NhatKy_ViPham!K:K, NhatKy_ViPham!E:E, "12_Van_C", NhatKy_ViPham!F:F, B16, NhatKy_ViPham!C:C, "T11")</f>
        <v>100</v>
      </c>
      <c r="AC16" s="6">
        <f>100 + SUMIFS(NhatKy_ViPham!J:J, NhatKy_ViPham!E:E, "12_Van_C", NhatKy_ViPham!F:F, B16, NhatKy_ViPham!C:C, "T12") - SUMIFS(NhatKy_ViPham!K:K, NhatKy_ViPham!E:E, "12_Van_C", NhatKy_ViPham!F:F, B16, NhatKy_ViPham!C:C, "T12")</f>
        <v>100</v>
      </c>
      <c r="AD16" s="6">
        <f>100 + SUMIFS(NhatKy_ViPham!J:J, NhatKy_ViPham!E:E, "12_Van_C", NhatKy_ViPham!F:F, B16, NhatKy_ViPham!C:C, "T13") - SUMIFS(NhatKy_ViPham!K:K, NhatKy_ViPham!E:E, "12_Van_C", NhatKy_ViPham!F:F, B16, NhatKy_ViPham!C:C, "T13")</f>
        <v>100</v>
      </c>
      <c r="AE16" s="6">
        <f>100 + SUMIFS(NhatKy_ViPham!J:J, NhatKy_ViPham!E:E, "12_Van_C", NhatKy_ViPham!F:F, B16, NhatKy_ViPham!C:C, "T14") - SUMIFS(NhatKy_ViPham!K:K, NhatKy_ViPham!E:E, "12_Van_C", NhatKy_ViPham!F:F, B16, NhatKy_ViPham!C:C, "T14")</f>
        <v>100</v>
      </c>
      <c r="AF16" s="6">
        <f>100 + SUMIFS(NhatKy_ViPham!J:J, NhatKy_ViPham!E:E, "12_Van_C", NhatKy_ViPham!F:F, B16, NhatKy_ViPham!C:C, "T15") - SUMIFS(NhatKy_ViPham!K:K, NhatKy_ViPham!E:E, "12_Van_C", NhatKy_ViPham!F:F, B16, NhatKy_ViPham!C:C, "T15")</f>
        <v>100</v>
      </c>
      <c r="AG16" s="6">
        <f>100 + SUMIFS(NhatKy_ViPham!J:J, NhatKy_ViPham!E:E, "12_Van_C", NhatKy_ViPham!F:F, B16, NhatKy_ViPham!C:C, "T16") - SUMIFS(NhatKy_ViPham!K:K, NhatKy_ViPham!E:E, "12_Van_C", NhatKy_ViPham!F:F, B16, NhatKy_ViPham!C:C, "T16")</f>
        <v>100</v>
      </c>
      <c r="AH16" s="6">
        <f>100 + SUMIFS(NhatKy_ViPham!J:J, NhatKy_ViPham!E:E, "12_Van_C", NhatKy_ViPham!F:F, B16, NhatKy_ViPham!C:C, "T17") - SUMIFS(NhatKy_ViPham!K:K, NhatKy_ViPham!E:E, "12_Van_C", NhatKy_ViPham!F:F, B16, NhatKy_ViPham!C:C, "T17")</f>
        <v>100</v>
      </c>
      <c r="AI16" s="6">
        <f>100 + SUMIFS(NhatKy_ViPham!J:J, NhatKy_ViPham!E:E, "12_Van_C", NhatKy_ViPham!F:F, B16, NhatKy_ViPham!C:C, "T18") - SUMIFS(NhatKy_ViPham!K:K, NhatKy_ViPham!E:E, "12_Van_C", NhatKy_ViPham!F:F, B16, NhatKy_ViPham!C:C, "T18")</f>
        <v>100</v>
      </c>
      <c r="AJ16" s="6">
        <f>100 + SUMIFS(NhatKy_ViPham!J:J, NhatKy_ViPham!E:E, "12_Van_C", NhatKy_ViPham!F:F, B16, NhatKy_ViPham!C:C, "T19") - SUMIFS(NhatKy_ViPham!K:K, NhatKy_ViPham!E:E, "12_Van_C", NhatKy_ViPham!F:F, B16, NhatKy_ViPham!C:C, "T19")</f>
        <v>100</v>
      </c>
      <c r="AK16" s="6">
        <f>100 + SUMIFS(NhatKy_ViPham!J:J, NhatKy_ViPham!E:E, "12_Van_C", NhatKy_ViPham!F:F, B16, NhatKy_ViPham!C:C, "T20") - SUMIFS(NhatKy_ViPham!K:K, NhatKy_ViPham!E:E, "12_Van_C", NhatKy_ViPham!F:F, B16, NhatKy_ViPham!C:C, "T20")</f>
        <v>100</v>
      </c>
      <c r="AL16" s="6">
        <f>100 + SUMIFS(NhatKy_ViPham!J:J, NhatKy_ViPham!E:E, "12_Van_C", NhatKy_ViPham!F:F, B16, NhatKy_ViPham!C:C, "T21") - SUMIFS(NhatKy_ViPham!K:K, NhatKy_ViPham!E:E, "12_Van_C", NhatKy_ViPham!F:F, B16, NhatKy_ViPham!C:C, "T21")</f>
        <v>100</v>
      </c>
      <c r="AM16" s="6">
        <f>100 + SUMIFS(NhatKy_ViPham!J:J, NhatKy_ViPham!E:E, "12_Van_C", NhatKy_ViPham!F:F, B16, NhatKy_ViPham!C:C, "T22") - SUMIFS(NhatKy_ViPham!K:K, NhatKy_ViPham!E:E, "12_Van_C", NhatKy_ViPham!F:F, B16, NhatKy_ViPham!C:C, "T22")</f>
        <v>100</v>
      </c>
      <c r="AN16" s="6">
        <f>100 + SUMIFS(NhatKy_ViPham!J:J, NhatKy_ViPham!E:E, "12_Van_C", NhatKy_ViPham!F:F, B16, NhatKy_ViPham!C:C, "T23") - SUMIFS(NhatKy_ViPham!K:K, NhatKy_ViPham!E:E, "12_Van_C", NhatKy_ViPham!F:F, B16, NhatKy_ViPham!C:C, "T23")</f>
        <v>100</v>
      </c>
      <c r="AO16" s="6">
        <f>100 + SUMIFS(NhatKy_ViPham!J:J, NhatKy_ViPham!E:E, "12_Van_C", NhatKy_ViPham!F:F, B16, NhatKy_ViPham!C:C, "T24") - SUMIFS(NhatKy_ViPham!K:K, NhatKy_ViPham!E:E, "12_Van_C", NhatKy_ViPham!F:F, B16, NhatKy_ViPham!C:C, "T24")</f>
        <v>100</v>
      </c>
      <c r="AP16" s="6">
        <f>100 + SUMIFS(NhatKy_ViPham!J:J, NhatKy_ViPham!E:E, "12_Van_C", NhatKy_ViPham!F:F, B16, NhatKy_ViPham!C:C, "T25") - SUMIFS(NhatKy_ViPham!K:K, NhatKy_ViPham!E:E, "12_Van_C", NhatKy_ViPham!F:F, B16, NhatKy_ViPham!C:C, "T25")</f>
        <v>100</v>
      </c>
      <c r="AQ16" s="6">
        <f>100 + SUMIFS(NhatKy_ViPham!J:J, NhatKy_ViPham!E:E, "12_Van_C", NhatKy_ViPham!F:F, B16, NhatKy_ViPham!C:C, "T26") - SUMIFS(NhatKy_ViPham!K:K, NhatKy_ViPham!E:E, "12_Van_C", NhatKy_ViPham!F:F, B16, NhatKy_ViPham!C:C, "T26")</f>
        <v>100</v>
      </c>
      <c r="AR16" s="6">
        <f>100 + SUMIFS(NhatKy_ViPham!J:J, NhatKy_ViPham!E:E, "12_Van_C", NhatKy_ViPham!F:F, B16, NhatKy_ViPham!C:C, "T27") - SUMIFS(NhatKy_ViPham!K:K, NhatKy_ViPham!E:E, "12_Van_C", NhatKy_ViPham!F:F, B16, NhatKy_ViPham!C:C, "T27")</f>
        <v>100</v>
      </c>
      <c r="AS16" s="6">
        <f>100 + SUMIFS(NhatKy_ViPham!J:J, NhatKy_ViPham!E:E, "12_Van_C", NhatKy_ViPham!F:F, B16, NhatKy_ViPham!C:C, "T28") - SUMIFS(NhatKy_ViPham!K:K, NhatKy_ViPham!E:E, "12_Van_C", NhatKy_ViPham!F:F, B16, NhatKy_ViPham!C:C, "T28")</f>
        <v>100</v>
      </c>
      <c r="AT16" s="6">
        <f>100 + SUMIFS(NhatKy_ViPham!J:J, NhatKy_ViPham!E:E, "12_Van_C", NhatKy_ViPham!F:F, B16, NhatKy_ViPham!C:C, "T29") - SUMIFS(NhatKy_ViPham!K:K, NhatKy_ViPham!E:E, "12_Van_C", NhatKy_ViPham!F:F, B16, NhatKy_ViPham!C:C, "T29")</f>
        <v>100</v>
      </c>
      <c r="AU16" s="6">
        <f>100 + SUMIFS(NhatKy_ViPham!J:J, NhatKy_ViPham!E:E, "12_Van_C", NhatKy_ViPham!F:F, B16, NhatKy_ViPham!C:C, "T30") - SUMIFS(NhatKy_ViPham!K:K, NhatKy_ViPham!E:E, "12_Van_C", NhatKy_ViPham!F:F, B16, NhatKy_ViPham!C:C, "T30")</f>
        <v>100</v>
      </c>
      <c r="AV16" s="6">
        <f>100 + SUMIFS(NhatKy_ViPham!J:J, NhatKy_ViPham!E:E, "12_Van_C", NhatKy_ViPham!F:F, B16, NhatKy_ViPham!C:C, "T31") - SUMIFS(NhatKy_ViPham!K:K, NhatKy_ViPham!E:E, "12_Van_C", NhatKy_ViPham!F:F, B16, NhatKy_ViPham!C:C, "T31")</f>
        <v>100</v>
      </c>
      <c r="AW16" s="6">
        <f>100 + SUMIFS(NhatKy_ViPham!J:J, NhatKy_ViPham!E:E, "12_Van_C", NhatKy_ViPham!F:F, B16, NhatKy_ViPham!C:C, "T32") - SUMIFS(NhatKy_ViPham!K:K, NhatKy_ViPham!E:E, "12_Van_C", NhatKy_ViPham!F:F, B16, NhatKy_ViPham!C:C, "T32")</f>
        <v>100</v>
      </c>
      <c r="AX16" s="6">
        <f>100 + SUMIFS(NhatKy_ViPham!J:J, NhatKy_ViPham!E:E, "12_Van_C", NhatKy_ViPham!F:F, B16, NhatKy_ViPham!C:C, "T33") - SUMIFS(NhatKy_ViPham!K:K, NhatKy_ViPham!E:E, "12_Van_C", NhatKy_ViPham!F:F, B16, NhatKy_ViPham!C:C, "T33")</f>
        <v>100</v>
      </c>
      <c r="AY16" s="6">
        <f>100 + SUMIFS(NhatKy_ViPham!J:J, NhatKy_ViPham!E:E, "12_Van_C", NhatKy_ViPham!F:F, B16, NhatKy_ViPham!C:C, "T34") - SUMIFS(NhatKy_ViPham!K:K, NhatKy_ViPham!E:E, "12_Van_C", NhatKy_ViPham!F:F, B16, NhatKy_ViPham!C:C, "T34")</f>
        <v>100</v>
      </c>
      <c r="AZ16" s="6">
        <f>100 + SUMIFS(NhatKy_ViPham!J:J, NhatKy_ViPham!E:E, "12_Van_C", NhatKy_ViPham!F:F, B16, NhatKy_ViPham!C:C, "T35") - SUMIFS(NhatKy_ViPham!K:K, NhatKy_ViPham!E:E, "12_Van_C", NhatKy_ViPham!F:F, B16, NhatKy_ViPham!C:C, "T35")</f>
        <v>100</v>
      </c>
      <c r="BA16" s="12">
        <f t="shared" si="0"/>
        <v>100</v>
      </c>
      <c r="BB16" s="11" t="s">
        <v>430</v>
      </c>
      <c r="BC16" s="16" t="str">
        <f t="shared" si="1"/>
        <v>Tốt</v>
      </c>
      <c r="BD16" s="15" t="str">
        <f t="shared" si="2"/>
        <v>🟢 BÌNH THƯỜNG</v>
      </c>
    </row>
    <row r="17" spans="1:56" x14ac:dyDescent="0.25">
      <c r="A17" s="4">
        <v>9</v>
      </c>
      <c r="B17" s="10" t="s">
        <v>2809</v>
      </c>
      <c r="C17" s="4" t="s">
        <v>2270</v>
      </c>
      <c r="D17" s="4" t="s">
        <v>429</v>
      </c>
      <c r="E17" s="11" t="s">
        <v>430</v>
      </c>
      <c r="F17" s="7">
        <f>SUMIFS(NhatKy_ViPham!K:K, NhatKy_ViPham!E:E, "12_Van_C", NhatKy_ViPham!F:F, B17, NhatKy_ViPham!H:H, "L01")</f>
        <v>0</v>
      </c>
      <c r="G17" s="7">
        <f>SUMIFS(NhatKy_ViPham!K:K, NhatKy_ViPham!E:E, "12_Van_C", NhatKy_ViPham!F:F, B17, NhatKy_ViPham!H:H, "L02")</f>
        <v>0</v>
      </c>
      <c r="H17" s="7">
        <f>SUMIFS(NhatKy_ViPham!K:K, NhatKy_ViPham!E:E, "12_Van_C", NhatKy_ViPham!F:F, B17, NhatKy_ViPham!H:H, "L03")</f>
        <v>0</v>
      </c>
      <c r="I17" s="7">
        <f>SUMIFS(NhatKy_ViPham!K:K, NhatKy_ViPham!E:E, "12_Van_C", NhatKy_ViPham!F:F, B17, NhatKy_ViPham!H:H, "L04")</f>
        <v>0</v>
      </c>
      <c r="J17" s="7">
        <f>SUMIFS(NhatKy_ViPham!K:K, NhatKy_ViPham!E:E, "12_Van_C", NhatKy_ViPham!F:F, B17, NhatKy_ViPham!H:H, "L05")</f>
        <v>0</v>
      </c>
      <c r="K17" s="7">
        <f>SUMIFS(NhatKy_ViPham!K:K, NhatKy_ViPham!E:E, "12_Van_C", NhatKy_ViPham!F:F, B17, NhatKy_ViPham!H:H, "L06")</f>
        <v>0</v>
      </c>
      <c r="L17" s="7">
        <f>SUMIFS(NhatKy_ViPham!K:K, NhatKy_ViPham!E:E, "12_Van_C", NhatKy_ViPham!F:F, B17, NhatKy_ViPham!H:H, "L07")</f>
        <v>0</v>
      </c>
      <c r="M17" s="7">
        <f>SUMIFS(NhatKy_ViPham!K:K, NhatKy_ViPham!E:E, "12_Van_C", NhatKy_ViPham!F:F, B17, NhatKy_ViPham!H:H, "L08")</f>
        <v>0</v>
      </c>
      <c r="N17" s="7">
        <f>SUMIFS(NhatKy_ViPham!K:K, NhatKy_ViPham!E:E, "12_Van_C", NhatKy_ViPham!F:F, B17, NhatKy_ViPham!H:H, "L09")</f>
        <v>0</v>
      </c>
      <c r="O17" s="7">
        <f>SUMIFS(NhatKy_ViPham!K:K, NhatKy_ViPham!E:E, "12_Van_C", NhatKy_ViPham!F:F, B17, NhatKy_ViPham!H:H, "L10")</f>
        <v>0</v>
      </c>
      <c r="P17" s="12">
        <f>SUMIFS(NhatKy_ViPham!J:J, NhatKy_ViPham!E:E, "12_Van_C", NhatKy_ViPham!F:F, B17)</f>
        <v>0</v>
      </c>
      <c r="Q17" s="13">
        <f>SUMIFS(NhatKy_ViPham!K:K, NhatKy_ViPham!E:E, "12_Van_C", NhatKy_ViPham!F:F, B17)</f>
        <v>0</v>
      </c>
      <c r="R17" s="7">
        <f>100 + SUMIFS(NhatKy_ViPham!J:J, NhatKy_ViPham!E:E, "12_Van_C", NhatKy_ViPham!F:F, B17, NhatKy_ViPham!C:C, "T1") - SUMIFS(NhatKy_ViPham!K:K, NhatKy_ViPham!E:E, "12_Van_C", NhatKy_ViPham!F:F, B17, NhatKy_ViPham!C:C, "T1")</f>
        <v>100</v>
      </c>
      <c r="S17" s="7">
        <f>100 + SUMIFS(NhatKy_ViPham!J:J, NhatKy_ViPham!E:E, "12_Van_C", NhatKy_ViPham!F:F, B17, NhatKy_ViPham!C:C, "T2") - SUMIFS(NhatKy_ViPham!K:K, NhatKy_ViPham!E:E, "12_Van_C", NhatKy_ViPham!F:F, B17, NhatKy_ViPham!C:C, "T2")</f>
        <v>100</v>
      </c>
      <c r="T17" s="7">
        <f>100 + SUMIFS(NhatKy_ViPham!J:J, NhatKy_ViPham!E:E, "12_Van_C", NhatKy_ViPham!F:F, B17, NhatKy_ViPham!C:C, "T3") - SUMIFS(NhatKy_ViPham!K:K, NhatKy_ViPham!E:E, "12_Van_C", NhatKy_ViPham!F:F, B17, NhatKy_ViPham!C:C, "T3")</f>
        <v>100</v>
      </c>
      <c r="U17" s="7">
        <f>100 + SUMIFS(NhatKy_ViPham!J:J, NhatKy_ViPham!E:E, "12_Van_C", NhatKy_ViPham!F:F, B17, NhatKy_ViPham!C:C, "T4") - SUMIFS(NhatKy_ViPham!K:K, NhatKy_ViPham!E:E, "12_Van_C", NhatKy_ViPham!F:F, B17, NhatKy_ViPham!C:C, "T4")</f>
        <v>100</v>
      </c>
      <c r="V17" s="7">
        <f>100 + SUMIFS(NhatKy_ViPham!J:J, NhatKy_ViPham!E:E, "12_Van_C", NhatKy_ViPham!F:F, B17, NhatKy_ViPham!C:C, "T5") - SUMIFS(NhatKy_ViPham!K:K, NhatKy_ViPham!E:E, "12_Van_C", NhatKy_ViPham!F:F, B17, NhatKy_ViPham!C:C, "T5")</f>
        <v>100</v>
      </c>
      <c r="W17" s="7">
        <f>100 + SUMIFS(NhatKy_ViPham!J:J, NhatKy_ViPham!E:E, "12_Van_C", NhatKy_ViPham!F:F, B17, NhatKy_ViPham!C:C, "T6") - SUMIFS(NhatKy_ViPham!K:K, NhatKy_ViPham!E:E, "12_Van_C", NhatKy_ViPham!F:F, B17, NhatKy_ViPham!C:C, "T6")</f>
        <v>100</v>
      </c>
      <c r="X17" s="7">
        <f>100 + SUMIFS(NhatKy_ViPham!J:J, NhatKy_ViPham!E:E, "12_Van_C", NhatKy_ViPham!F:F, B17, NhatKy_ViPham!C:C, "T7") - SUMIFS(NhatKy_ViPham!K:K, NhatKy_ViPham!E:E, "12_Van_C", NhatKy_ViPham!F:F, B17, NhatKy_ViPham!C:C, "T7")</f>
        <v>100</v>
      </c>
      <c r="Y17" s="7">
        <f>100 + SUMIFS(NhatKy_ViPham!J:J, NhatKy_ViPham!E:E, "12_Van_C", NhatKy_ViPham!F:F, B17, NhatKy_ViPham!C:C, "T8") - SUMIFS(NhatKy_ViPham!K:K, NhatKy_ViPham!E:E, "12_Van_C", NhatKy_ViPham!F:F, B17, NhatKy_ViPham!C:C, "T8")</f>
        <v>100</v>
      </c>
      <c r="Z17" s="7">
        <f>100 + SUMIFS(NhatKy_ViPham!J:J, NhatKy_ViPham!E:E, "12_Van_C", NhatKy_ViPham!F:F, B17, NhatKy_ViPham!C:C, "T9") - SUMIFS(NhatKy_ViPham!K:K, NhatKy_ViPham!E:E, "12_Van_C", NhatKy_ViPham!F:F, B17, NhatKy_ViPham!C:C, "T9")</f>
        <v>100</v>
      </c>
      <c r="AA17" s="7">
        <f>100 + SUMIFS(NhatKy_ViPham!J:J, NhatKy_ViPham!E:E, "12_Van_C", NhatKy_ViPham!F:F, B17, NhatKy_ViPham!C:C, "T10") - SUMIFS(NhatKy_ViPham!K:K, NhatKy_ViPham!E:E, "12_Van_C", NhatKy_ViPham!F:F, B17, NhatKy_ViPham!C:C, "T10")</f>
        <v>100</v>
      </c>
      <c r="AB17" s="7">
        <f>100 + SUMIFS(NhatKy_ViPham!J:J, NhatKy_ViPham!E:E, "12_Van_C", NhatKy_ViPham!F:F, B17, NhatKy_ViPham!C:C, "T11") - SUMIFS(NhatKy_ViPham!K:K, NhatKy_ViPham!E:E, "12_Van_C", NhatKy_ViPham!F:F, B17, NhatKy_ViPham!C:C, "T11")</f>
        <v>100</v>
      </c>
      <c r="AC17" s="7">
        <f>100 + SUMIFS(NhatKy_ViPham!J:J, NhatKy_ViPham!E:E, "12_Van_C", NhatKy_ViPham!F:F, B17, NhatKy_ViPham!C:C, "T12") - SUMIFS(NhatKy_ViPham!K:K, NhatKy_ViPham!E:E, "12_Van_C", NhatKy_ViPham!F:F, B17, NhatKy_ViPham!C:C, "T12")</f>
        <v>100</v>
      </c>
      <c r="AD17" s="7">
        <f>100 + SUMIFS(NhatKy_ViPham!J:J, NhatKy_ViPham!E:E, "12_Van_C", NhatKy_ViPham!F:F, B17, NhatKy_ViPham!C:C, "T13") - SUMIFS(NhatKy_ViPham!K:K, NhatKy_ViPham!E:E, "12_Van_C", NhatKy_ViPham!F:F, B17, NhatKy_ViPham!C:C, "T13")</f>
        <v>100</v>
      </c>
      <c r="AE17" s="7">
        <f>100 + SUMIFS(NhatKy_ViPham!J:J, NhatKy_ViPham!E:E, "12_Van_C", NhatKy_ViPham!F:F, B17, NhatKy_ViPham!C:C, "T14") - SUMIFS(NhatKy_ViPham!K:K, NhatKy_ViPham!E:E, "12_Van_C", NhatKy_ViPham!F:F, B17, NhatKy_ViPham!C:C, "T14")</f>
        <v>100</v>
      </c>
      <c r="AF17" s="7">
        <f>100 + SUMIFS(NhatKy_ViPham!J:J, NhatKy_ViPham!E:E, "12_Van_C", NhatKy_ViPham!F:F, B17, NhatKy_ViPham!C:C, "T15") - SUMIFS(NhatKy_ViPham!K:K, NhatKy_ViPham!E:E, "12_Van_C", NhatKy_ViPham!F:F, B17, NhatKy_ViPham!C:C, "T15")</f>
        <v>100</v>
      </c>
      <c r="AG17" s="7">
        <f>100 + SUMIFS(NhatKy_ViPham!J:J, NhatKy_ViPham!E:E, "12_Van_C", NhatKy_ViPham!F:F, B17, NhatKy_ViPham!C:C, "T16") - SUMIFS(NhatKy_ViPham!K:K, NhatKy_ViPham!E:E, "12_Van_C", NhatKy_ViPham!F:F, B17, NhatKy_ViPham!C:C, "T16")</f>
        <v>100</v>
      </c>
      <c r="AH17" s="7">
        <f>100 + SUMIFS(NhatKy_ViPham!J:J, NhatKy_ViPham!E:E, "12_Van_C", NhatKy_ViPham!F:F, B17, NhatKy_ViPham!C:C, "T17") - SUMIFS(NhatKy_ViPham!K:K, NhatKy_ViPham!E:E, "12_Van_C", NhatKy_ViPham!F:F, B17, NhatKy_ViPham!C:C, "T17")</f>
        <v>100</v>
      </c>
      <c r="AI17" s="7">
        <f>100 + SUMIFS(NhatKy_ViPham!J:J, NhatKy_ViPham!E:E, "12_Van_C", NhatKy_ViPham!F:F, B17, NhatKy_ViPham!C:C, "T18") - SUMIFS(NhatKy_ViPham!K:K, NhatKy_ViPham!E:E, "12_Van_C", NhatKy_ViPham!F:F, B17, NhatKy_ViPham!C:C, "T18")</f>
        <v>100</v>
      </c>
      <c r="AJ17" s="7">
        <f>100 + SUMIFS(NhatKy_ViPham!J:J, NhatKy_ViPham!E:E, "12_Van_C", NhatKy_ViPham!F:F, B17, NhatKy_ViPham!C:C, "T19") - SUMIFS(NhatKy_ViPham!K:K, NhatKy_ViPham!E:E, "12_Van_C", NhatKy_ViPham!F:F, B17, NhatKy_ViPham!C:C, "T19")</f>
        <v>100</v>
      </c>
      <c r="AK17" s="7">
        <f>100 + SUMIFS(NhatKy_ViPham!J:J, NhatKy_ViPham!E:E, "12_Van_C", NhatKy_ViPham!F:F, B17, NhatKy_ViPham!C:C, "T20") - SUMIFS(NhatKy_ViPham!K:K, NhatKy_ViPham!E:E, "12_Van_C", NhatKy_ViPham!F:F, B17, NhatKy_ViPham!C:C, "T20")</f>
        <v>100</v>
      </c>
      <c r="AL17" s="7">
        <f>100 + SUMIFS(NhatKy_ViPham!J:J, NhatKy_ViPham!E:E, "12_Van_C", NhatKy_ViPham!F:F, B17, NhatKy_ViPham!C:C, "T21") - SUMIFS(NhatKy_ViPham!K:K, NhatKy_ViPham!E:E, "12_Van_C", NhatKy_ViPham!F:F, B17, NhatKy_ViPham!C:C, "T21")</f>
        <v>100</v>
      </c>
      <c r="AM17" s="7">
        <f>100 + SUMIFS(NhatKy_ViPham!J:J, NhatKy_ViPham!E:E, "12_Van_C", NhatKy_ViPham!F:F, B17, NhatKy_ViPham!C:C, "T22") - SUMIFS(NhatKy_ViPham!K:K, NhatKy_ViPham!E:E, "12_Van_C", NhatKy_ViPham!F:F, B17, NhatKy_ViPham!C:C, "T22")</f>
        <v>100</v>
      </c>
      <c r="AN17" s="7">
        <f>100 + SUMIFS(NhatKy_ViPham!J:J, NhatKy_ViPham!E:E, "12_Van_C", NhatKy_ViPham!F:F, B17, NhatKy_ViPham!C:C, "T23") - SUMIFS(NhatKy_ViPham!K:K, NhatKy_ViPham!E:E, "12_Van_C", NhatKy_ViPham!F:F, B17, NhatKy_ViPham!C:C, "T23")</f>
        <v>100</v>
      </c>
      <c r="AO17" s="7">
        <f>100 + SUMIFS(NhatKy_ViPham!J:J, NhatKy_ViPham!E:E, "12_Van_C", NhatKy_ViPham!F:F, B17, NhatKy_ViPham!C:C, "T24") - SUMIFS(NhatKy_ViPham!K:K, NhatKy_ViPham!E:E, "12_Van_C", NhatKy_ViPham!F:F, B17, NhatKy_ViPham!C:C, "T24")</f>
        <v>100</v>
      </c>
      <c r="AP17" s="7">
        <f>100 + SUMIFS(NhatKy_ViPham!J:J, NhatKy_ViPham!E:E, "12_Van_C", NhatKy_ViPham!F:F, B17, NhatKy_ViPham!C:C, "T25") - SUMIFS(NhatKy_ViPham!K:K, NhatKy_ViPham!E:E, "12_Van_C", NhatKy_ViPham!F:F, B17, NhatKy_ViPham!C:C, "T25")</f>
        <v>100</v>
      </c>
      <c r="AQ17" s="7">
        <f>100 + SUMIFS(NhatKy_ViPham!J:J, NhatKy_ViPham!E:E, "12_Van_C", NhatKy_ViPham!F:F, B17, NhatKy_ViPham!C:C, "T26") - SUMIFS(NhatKy_ViPham!K:K, NhatKy_ViPham!E:E, "12_Van_C", NhatKy_ViPham!F:F, B17, NhatKy_ViPham!C:C, "T26")</f>
        <v>100</v>
      </c>
      <c r="AR17" s="7">
        <f>100 + SUMIFS(NhatKy_ViPham!J:J, NhatKy_ViPham!E:E, "12_Van_C", NhatKy_ViPham!F:F, B17, NhatKy_ViPham!C:C, "T27") - SUMIFS(NhatKy_ViPham!K:K, NhatKy_ViPham!E:E, "12_Van_C", NhatKy_ViPham!F:F, B17, NhatKy_ViPham!C:C, "T27")</f>
        <v>100</v>
      </c>
      <c r="AS17" s="7">
        <f>100 + SUMIFS(NhatKy_ViPham!J:J, NhatKy_ViPham!E:E, "12_Van_C", NhatKy_ViPham!F:F, B17, NhatKy_ViPham!C:C, "T28") - SUMIFS(NhatKy_ViPham!K:K, NhatKy_ViPham!E:E, "12_Van_C", NhatKy_ViPham!F:F, B17, NhatKy_ViPham!C:C, "T28")</f>
        <v>100</v>
      </c>
      <c r="AT17" s="7">
        <f>100 + SUMIFS(NhatKy_ViPham!J:J, NhatKy_ViPham!E:E, "12_Van_C", NhatKy_ViPham!F:F, B17, NhatKy_ViPham!C:C, "T29") - SUMIFS(NhatKy_ViPham!K:K, NhatKy_ViPham!E:E, "12_Van_C", NhatKy_ViPham!F:F, B17, NhatKy_ViPham!C:C, "T29")</f>
        <v>100</v>
      </c>
      <c r="AU17" s="7">
        <f>100 + SUMIFS(NhatKy_ViPham!J:J, NhatKy_ViPham!E:E, "12_Van_C", NhatKy_ViPham!F:F, B17, NhatKy_ViPham!C:C, "T30") - SUMIFS(NhatKy_ViPham!K:K, NhatKy_ViPham!E:E, "12_Van_C", NhatKy_ViPham!F:F, B17, NhatKy_ViPham!C:C, "T30")</f>
        <v>100</v>
      </c>
      <c r="AV17" s="7">
        <f>100 + SUMIFS(NhatKy_ViPham!J:J, NhatKy_ViPham!E:E, "12_Van_C", NhatKy_ViPham!F:F, B17, NhatKy_ViPham!C:C, "T31") - SUMIFS(NhatKy_ViPham!K:K, NhatKy_ViPham!E:E, "12_Van_C", NhatKy_ViPham!F:F, B17, NhatKy_ViPham!C:C, "T31")</f>
        <v>100</v>
      </c>
      <c r="AW17" s="7">
        <f>100 + SUMIFS(NhatKy_ViPham!J:J, NhatKy_ViPham!E:E, "12_Van_C", NhatKy_ViPham!F:F, B17, NhatKy_ViPham!C:C, "T32") - SUMIFS(NhatKy_ViPham!K:K, NhatKy_ViPham!E:E, "12_Van_C", NhatKy_ViPham!F:F, B17, NhatKy_ViPham!C:C, "T32")</f>
        <v>100</v>
      </c>
      <c r="AX17" s="7">
        <f>100 + SUMIFS(NhatKy_ViPham!J:J, NhatKy_ViPham!E:E, "12_Van_C", NhatKy_ViPham!F:F, B17, NhatKy_ViPham!C:C, "T33") - SUMIFS(NhatKy_ViPham!K:K, NhatKy_ViPham!E:E, "12_Van_C", NhatKy_ViPham!F:F, B17, NhatKy_ViPham!C:C, "T33")</f>
        <v>100</v>
      </c>
      <c r="AY17" s="7">
        <f>100 + SUMIFS(NhatKy_ViPham!J:J, NhatKy_ViPham!E:E, "12_Van_C", NhatKy_ViPham!F:F, B17, NhatKy_ViPham!C:C, "T34") - SUMIFS(NhatKy_ViPham!K:K, NhatKy_ViPham!E:E, "12_Van_C", NhatKy_ViPham!F:F, B17, NhatKy_ViPham!C:C, "T34")</f>
        <v>100</v>
      </c>
      <c r="AZ17" s="7">
        <f>100 + SUMIFS(NhatKy_ViPham!J:J, NhatKy_ViPham!E:E, "12_Van_C", NhatKy_ViPham!F:F, B17, NhatKy_ViPham!C:C, "T35") - SUMIFS(NhatKy_ViPham!K:K, NhatKy_ViPham!E:E, "12_Van_C", NhatKy_ViPham!F:F, B17, NhatKy_ViPham!C:C, "T35")</f>
        <v>100</v>
      </c>
      <c r="BA17" s="12">
        <f t="shared" si="0"/>
        <v>100</v>
      </c>
      <c r="BB17" s="11" t="s">
        <v>430</v>
      </c>
      <c r="BC17" s="14" t="str">
        <f t="shared" si="1"/>
        <v>Tốt</v>
      </c>
      <c r="BD17" s="10" t="str">
        <f t="shared" si="2"/>
        <v>🟢 BÌNH THƯỜNG</v>
      </c>
    </row>
    <row r="18" spans="1:56" x14ac:dyDescent="0.25">
      <c r="A18" s="5">
        <v>10</v>
      </c>
      <c r="B18" s="15" t="s">
        <v>2810</v>
      </c>
      <c r="C18" s="5" t="s">
        <v>2582</v>
      </c>
      <c r="D18" s="5" t="s">
        <v>429</v>
      </c>
      <c r="E18" s="11" t="s">
        <v>430</v>
      </c>
      <c r="F18" s="6">
        <f>SUMIFS(NhatKy_ViPham!K:K, NhatKy_ViPham!E:E, "12_Van_C", NhatKy_ViPham!F:F, B18, NhatKy_ViPham!H:H, "L01")</f>
        <v>0</v>
      </c>
      <c r="G18" s="6">
        <f>SUMIFS(NhatKy_ViPham!K:K, NhatKy_ViPham!E:E, "12_Van_C", NhatKy_ViPham!F:F, B18, NhatKy_ViPham!H:H, "L02")</f>
        <v>0</v>
      </c>
      <c r="H18" s="6">
        <f>SUMIFS(NhatKy_ViPham!K:K, NhatKy_ViPham!E:E, "12_Van_C", NhatKy_ViPham!F:F, B18, NhatKy_ViPham!H:H, "L03")</f>
        <v>0</v>
      </c>
      <c r="I18" s="6">
        <f>SUMIFS(NhatKy_ViPham!K:K, NhatKy_ViPham!E:E, "12_Van_C", NhatKy_ViPham!F:F, B18, NhatKy_ViPham!H:H, "L04")</f>
        <v>0</v>
      </c>
      <c r="J18" s="6">
        <f>SUMIFS(NhatKy_ViPham!K:K, NhatKy_ViPham!E:E, "12_Van_C", NhatKy_ViPham!F:F, B18, NhatKy_ViPham!H:H, "L05")</f>
        <v>0</v>
      </c>
      <c r="K18" s="6">
        <f>SUMIFS(NhatKy_ViPham!K:K, NhatKy_ViPham!E:E, "12_Van_C", NhatKy_ViPham!F:F, B18, NhatKy_ViPham!H:H, "L06")</f>
        <v>0</v>
      </c>
      <c r="L18" s="6">
        <f>SUMIFS(NhatKy_ViPham!K:K, NhatKy_ViPham!E:E, "12_Van_C", NhatKy_ViPham!F:F, B18, NhatKy_ViPham!H:H, "L07")</f>
        <v>0</v>
      </c>
      <c r="M18" s="6">
        <f>SUMIFS(NhatKy_ViPham!K:K, NhatKy_ViPham!E:E, "12_Van_C", NhatKy_ViPham!F:F, B18, NhatKy_ViPham!H:H, "L08")</f>
        <v>0</v>
      </c>
      <c r="N18" s="6">
        <f>SUMIFS(NhatKy_ViPham!K:K, NhatKy_ViPham!E:E, "12_Van_C", NhatKy_ViPham!F:F, B18, NhatKy_ViPham!H:H, "L09")</f>
        <v>0</v>
      </c>
      <c r="O18" s="6">
        <f>SUMIFS(NhatKy_ViPham!K:K, NhatKy_ViPham!E:E, "12_Van_C", NhatKy_ViPham!F:F, B18, NhatKy_ViPham!H:H, "L10")</f>
        <v>0</v>
      </c>
      <c r="P18" s="12">
        <f>SUMIFS(NhatKy_ViPham!J:J, NhatKy_ViPham!E:E, "12_Van_C", NhatKy_ViPham!F:F, B18)</f>
        <v>0</v>
      </c>
      <c r="Q18" s="13">
        <f>SUMIFS(NhatKy_ViPham!K:K, NhatKy_ViPham!E:E, "12_Van_C", NhatKy_ViPham!F:F, B18)</f>
        <v>0</v>
      </c>
      <c r="R18" s="6">
        <f>100 + SUMIFS(NhatKy_ViPham!J:J, NhatKy_ViPham!E:E, "12_Van_C", NhatKy_ViPham!F:F, B18, NhatKy_ViPham!C:C, "T1") - SUMIFS(NhatKy_ViPham!K:K, NhatKy_ViPham!E:E, "12_Van_C", NhatKy_ViPham!F:F, B18, NhatKy_ViPham!C:C, "T1")</f>
        <v>100</v>
      </c>
      <c r="S18" s="6">
        <f>100 + SUMIFS(NhatKy_ViPham!J:J, NhatKy_ViPham!E:E, "12_Van_C", NhatKy_ViPham!F:F, B18, NhatKy_ViPham!C:C, "T2") - SUMIFS(NhatKy_ViPham!K:K, NhatKy_ViPham!E:E, "12_Van_C", NhatKy_ViPham!F:F, B18, NhatKy_ViPham!C:C, "T2")</f>
        <v>100</v>
      </c>
      <c r="T18" s="6">
        <f>100 + SUMIFS(NhatKy_ViPham!J:J, NhatKy_ViPham!E:E, "12_Van_C", NhatKy_ViPham!F:F, B18, NhatKy_ViPham!C:C, "T3") - SUMIFS(NhatKy_ViPham!K:K, NhatKy_ViPham!E:E, "12_Van_C", NhatKy_ViPham!F:F, B18, NhatKy_ViPham!C:C, "T3")</f>
        <v>100</v>
      </c>
      <c r="U18" s="6">
        <f>100 + SUMIFS(NhatKy_ViPham!J:J, NhatKy_ViPham!E:E, "12_Van_C", NhatKy_ViPham!F:F, B18, NhatKy_ViPham!C:C, "T4") - SUMIFS(NhatKy_ViPham!K:K, NhatKy_ViPham!E:E, "12_Van_C", NhatKy_ViPham!F:F, B18, NhatKy_ViPham!C:C, "T4")</f>
        <v>100</v>
      </c>
      <c r="V18" s="6">
        <f>100 + SUMIFS(NhatKy_ViPham!J:J, NhatKy_ViPham!E:E, "12_Van_C", NhatKy_ViPham!F:F, B18, NhatKy_ViPham!C:C, "T5") - SUMIFS(NhatKy_ViPham!K:K, NhatKy_ViPham!E:E, "12_Van_C", NhatKy_ViPham!F:F, B18, NhatKy_ViPham!C:C, "T5")</f>
        <v>100</v>
      </c>
      <c r="W18" s="6">
        <f>100 + SUMIFS(NhatKy_ViPham!J:J, NhatKy_ViPham!E:E, "12_Van_C", NhatKy_ViPham!F:F, B18, NhatKy_ViPham!C:C, "T6") - SUMIFS(NhatKy_ViPham!K:K, NhatKy_ViPham!E:E, "12_Van_C", NhatKy_ViPham!F:F, B18, NhatKy_ViPham!C:C, "T6")</f>
        <v>100</v>
      </c>
      <c r="X18" s="6">
        <f>100 + SUMIFS(NhatKy_ViPham!J:J, NhatKy_ViPham!E:E, "12_Van_C", NhatKy_ViPham!F:F, B18, NhatKy_ViPham!C:C, "T7") - SUMIFS(NhatKy_ViPham!K:K, NhatKy_ViPham!E:E, "12_Van_C", NhatKy_ViPham!F:F, B18, NhatKy_ViPham!C:C, "T7")</f>
        <v>100</v>
      </c>
      <c r="Y18" s="6">
        <f>100 + SUMIFS(NhatKy_ViPham!J:J, NhatKy_ViPham!E:E, "12_Van_C", NhatKy_ViPham!F:F, B18, NhatKy_ViPham!C:C, "T8") - SUMIFS(NhatKy_ViPham!K:K, NhatKy_ViPham!E:E, "12_Van_C", NhatKy_ViPham!F:F, B18, NhatKy_ViPham!C:C, "T8")</f>
        <v>100</v>
      </c>
      <c r="Z18" s="6">
        <f>100 + SUMIFS(NhatKy_ViPham!J:J, NhatKy_ViPham!E:E, "12_Van_C", NhatKy_ViPham!F:F, B18, NhatKy_ViPham!C:C, "T9") - SUMIFS(NhatKy_ViPham!K:K, NhatKy_ViPham!E:E, "12_Van_C", NhatKy_ViPham!F:F, B18, NhatKy_ViPham!C:C, "T9")</f>
        <v>100</v>
      </c>
      <c r="AA18" s="6">
        <f>100 + SUMIFS(NhatKy_ViPham!J:J, NhatKy_ViPham!E:E, "12_Van_C", NhatKy_ViPham!F:F, B18, NhatKy_ViPham!C:C, "T10") - SUMIFS(NhatKy_ViPham!K:K, NhatKy_ViPham!E:E, "12_Van_C", NhatKy_ViPham!F:F, B18, NhatKy_ViPham!C:C, "T10")</f>
        <v>100</v>
      </c>
      <c r="AB18" s="6">
        <f>100 + SUMIFS(NhatKy_ViPham!J:J, NhatKy_ViPham!E:E, "12_Van_C", NhatKy_ViPham!F:F, B18, NhatKy_ViPham!C:C, "T11") - SUMIFS(NhatKy_ViPham!K:K, NhatKy_ViPham!E:E, "12_Van_C", NhatKy_ViPham!F:F, B18, NhatKy_ViPham!C:C, "T11")</f>
        <v>100</v>
      </c>
      <c r="AC18" s="6">
        <f>100 + SUMIFS(NhatKy_ViPham!J:J, NhatKy_ViPham!E:E, "12_Van_C", NhatKy_ViPham!F:F, B18, NhatKy_ViPham!C:C, "T12") - SUMIFS(NhatKy_ViPham!K:K, NhatKy_ViPham!E:E, "12_Van_C", NhatKy_ViPham!F:F, B18, NhatKy_ViPham!C:C, "T12")</f>
        <v>100</v>
      </c>
      <c r="AD18" s="6">
        <f>100 + SUMIFS(NhatKy_ViPham!J:J, NhatKy_ViPham!E:E, "12_Van_C", NhatKy_ViPham!F:F, B18, NhatKy_ViPham!C:C, "T13") - SUMIFS(NhatKy_ViPham!K:K, NhatKy_ViPham!E:E, "12_Van_C", NhatKy_ViPham!F:F, B18, NhatKy_ViPham!C:C, "T13")</f>
        <v>100</v>
      </c>
      <c r="AE18" s="6">
        <f>100 + SUMIFS(NhatKy_ViPham!J:J, NhatKy_ViPham!E:E, "12_Van_C", NhatKy_ViPham!F:F, B18, NhatKy_ViPham!C:C, "T14") - SUMIFS(NhatKy_ViPham!K:K, NhatKy_ViPham!E:E, "12_Van_C", NhatKy_ViPham!F:F, B18, NhatKy_ViPham!C:C, "T14")</f>
        <v>100</v>
      </c>
      <c r="AF18" s="6">
        <f>100 + SUMIFS(NhatKy_ViPham!J:J, NhatKy_ViPham!E:E, "12_Van_C", NhatKy_ViPham!F:F, B18, NhatKy_ViPham!C:C, "T15") - SUMIFS(NhatKy_ViPham!K:K, NhatKy_ViPham!E:E, "12_Van_C", NhatKy_ViPham!F:F, B18, NhatKy_ViPham!C:C, "T15")</f>
        <v>100</v>
      </c>
      <c r="AG18" s="6">
        <f>100 + SUMIFS(NhatKy_ViPham!J:J, NhatKy_ViPham!E:E, "12_Van_C", NhatKy_ViPham!F:F, B18, NhatKy_ViPham!C:C, "T16") - SUMIFS(NhatKy_ViPham!K:K, NhatKy_ViPham!E:E, "12_Van_C", NhatKy_ViPham!F:F, B18, NhatKy_ViPham!C:C, "T16")</f>
        <v>100</v>
      </c>
      <c r="AH18" s="6">
        <f>100 + SUMIFS(NhatKy_ViPham!J:J, NhatKy_ViPham!E:E, "12_Van_C", NhatKy_ViPham!F:F, B18, NhatKy_ViPham!C:C, "T17") - SUMIFS(NhatKy_ViPham!K:K, NhatKy_ViPham!E:E, "12_Van_C", NhatKy_ViPham!F:F, B18, NhatKy_ViPham!C:C, "T17")</f>
        <v>100</v>
      </c>
      <c r="AI18" s="6">
        <f>100 + SUMIFS(NhatKy_ViPham!J:J, NhatKy_ViPham!E:E, "12_Van_C", NhatKy_ViPham!F:F, B18, NhatKy_ViPham!C:C, "T18") - SUMIFS(NhatKy_ViPham!K:K, NhatKy_ViPham!E:E, "12_Van_C", NhatKy_ViPham!F:F, B18, NhatKy_ViPham!C:C, "T18")</f>
        <v>100</v>
      </c>
      <c r="AJ18" s="6">
        <f>100 + SUMIFS(NhatKy_ViPham!J:J, NhatKy_ViPham!E:E, "12_Van_C", NhatKy_ViPham!F:F, B18, NhatKy_ViPham!C:C, "T19") - SUMIFS(NhatKy_ViPham!K:K, NhatKy_ViPham!E:E, "12_Van_C", NhatKy_ViPham!F:F, B18, NhatKy_ViPham!C:C, "T19")</f>
        <v>100</v>
      </c>
      <c r="AK18" s="6">
        <f>100 + SUMIFS(NhatKy_ViPham!J:J, NhatKy_ViPham!E:E, "12_Van_C", NhatKy_ViPham!F:F, B18, NhatKy_ViPham!C:C, "T20") - SUMIFS(NhatKy_ViPham!K:K, NhatKy_ViPham!E:E, "12_Van_C", NhatKy_ViPham!F:F, B18, NhatKy_ViPham!C:C, "T20")</f>
        <v>100</v>
      </c>
      <c r="AL18" s="6">
        <f>100 + SUMIFS(NhatKy_ViPham!J:J, NhatKy_ViPham!E:E, "12_Van_C", NhatKy_ViPham!F:F, B18, NhatKy_ViPham!C:C, "T21") - SUMIFS(NhatKy_ViPham!K:K, NhatKy_ViPham!E:E, "12_Van_C", NhatKy_ViPham!F:F, B18, NhatKy_ViPham!C:C, "T21")</f>
        <v>100</v>
      </c>
      <c r="AM18" s="6">
        <f>100 + SUMIFS(NhatKy_ViPham!J:J, NhatKy_ViPham!E:E, "12_Van_C", NhatKy_ViPham!F:F, B18, NhatKy_ViPham!C:C, "T22") - SUMIFS(NhatKy_ViPham!K:K, NhatKy_ViPham!E:E, "12_Van_C", NhatKy_ViPham!F:F, B18, NhatKy_ViPham!C:C, "T22")</f>
        <v>100</v>
      </c>
      <c r="AN18" s="6">
        <f>100 + SUMIFS(NhatKy_ViPham!J:J, NhatKy_ViPham!E:E, "12_Van_C", NhatKy_ViPham!F:F, B18, NhatKy_ViPham!C:C, "T23") - SUMIFS(NhatKy_ViPham!K:K, NhatKy_ViPham!E:E, "12_Van_C", NhatKy_ViPham!F:F, B18, NhatKy_ViPham!C:C, "T23")</f>
        <v>100</v>
      </c>
      <c r="AO18" s="6">
        <f>100 + SUMIFS(NhatKy_ViPham!J:J, NhatKy_ViPham!E:E, "12_Van_C", NhatKy_ViPham!F:F, B18, NhatKy_ViPham!C:C, "T24") - SUMIFS(NhatKy_ViPham!K:K, NhatKy_ViPham!E:E, "12_Van_C", NhatKy_ViPham!F:F, B18, NhatKy_ViPham!C:C, "T24")</f>
        <v>100</v>
      </c>
      <c r="AP18" s="6">
        <f>100 + SUMIFS(NhatKy_ViPham!J:J, NhatKy_ViPham!E:E, "12_Van_C", NhatKy_ViPham!F:F, B18, NhatKy_ViPham!C:C, "T25") - SUMIFS(NhatKy_ViPham!K:K, NhatKy_ViPham!E:E, "12_Van_C", NhatKy_ViPham!F:F, B18, NhatKy_ViPham!C:C, "T25")</f>
        <v>100</v>
      </c>
      <c r="AQ18" s="6">
        <f>100 + SUMIFS(NhatKy_ViPham!J:J, NhatKy_ViPham!E:E, "12_Van_C", NhatKy_ViPham!F:F, B18, NhatKy_ViPham!C:C, "T26") - SUMIFS(NhatKy_ViPham!K:K, NhatKy_ViPham!E:E, "12_Van_C", NhatKy_ViPham!F:F, B18, NhatKy_ViPham!C:C, "T26")</f>
        <v>100</v>
      </c>
      <c r="AR18" s="6">
        <f>100 + SUMIFS(NhatKy_ViPham!J:J, NhatKy_ViPham!E:E, "12_Van_C", NhatKy_ViPham!F:F, B18, NhatKy_ViPham!C:C, "T27") - SUMIFS(NhatKy_ViPham!K:K, NhatKy_ViPham!E:E, "12_Van_C", NhatKy_ViPham!F:F, B18, NhatKy_ViPham!C:C, "T27")</f>
        <v>100</v>
      </c>
      <c r="AS18" s="6">
        <f>100 + SUMIFS(NhatKy_ViPham!J:J, NhatKy_ViPham!E:E, "12_Van_C", NhatKy_ViPham!F:F, B18, NhatKy_ViPham!C:C, "T28") - SUMIFS(NhatKy_ViPham!K:K, NhatKy_ViPham!E:E, "12_Van_C", NhatKy_ViPham!F:F, B18, NhatKy_ViPham!C:C, "T28")</f>
        <v>100</v>
      </c>
      <c r="AT18" s="6">
        <f>100 + SUMIFS(NhatKy_ViPham!J:J, NhatKy_ViPham!E:E, "12_Van_C", NhatKy_ViPham!F:F, B18, NhatKy_ViPham!C:C, "T29") - SUMIFS(NhatKy_ViPham!K:K, NhatKy_ViPham!E:E, "12_Van_C", NhatKy_ViPham!F:F, B18, NhatKy_ViPham!C:C, "T29")</f>
        <v>100</v>
      </c>
      <c r="AU18" s="6">
        <f>100 + SUMIFS(NhatKy_ViPham!J:J, NhatKy_ViPham!E:E, "12_Van_C", NhatKy_ViPham!F:F, B18, NhatKy_ViPham!C:C, "T30") - SUMIFS(NhatKy_ViPham!K:K, NhatKy_ViPham!E:E, "12_Van_C", NhatKy_ViPham!F:F, B18, NhatKy_ViPham!C:C, "T30")</f>
        <v>100</v>
      </c>
      <c r="AV18" s="6">
        <f>100 + SUMIFS(NhatKy_ViPham!J:J, NhatKy_ViPham!E:E, "12_Van_C", NhatKy_ViPham!F:F, B18, NhatKy_ViPham!C:C, "T31") - SUMIFS(NhatKy_ViPham!K:K, NhatKy_ViPham!E:E, "12_Van_C", NhatKy_ViPham!F:F, B18, NhatKy_ViPham!C:C, "T31")</f>
        <v>100</v>
      </c>
      <c r="AW18" s="6">
        <f>100 + SUMIFS(NhatKy_ViPham!J:J, NhatKy_ViPham!E:E, "12_Van_C", NhatKy_ViPham!F:F, B18, NhatKy_ViPham!C:C, "T32") - SUMIFS(NhatKy_ViPham!K:K, NhatKy_ViPham!E:E, "12_Van_C", NhatKy_ViPham!F:F, B18, NhatKy_ViPham!C:C, "T32")</f>
        <v>100</v>
      </c>
      <c r="AX18" s="6">
        <f>100 + SUMIFS(NhatKy_ViPham!J:J, NhatKy_ViPham!E:E, "12_Van_C", NhatKy_ViPham!F:F, B18, NhatKy_ViPham!C:C, "T33") - SUMIFS(NhatKy_ViPham!K:K, NhatKy_ViPham!E:E, "12_Van_C", NhatKy_ViPham!F:F, B18, NhatKy_ViPham!C:C, "T33")</f>
        <v>100</v>
      </c>
      <c r="AY18" s="6">
        <f>100 + SUMIFS(NhatKy_ViPham!J:J, NhatKy_ViPham!E:E, "12_Van_C", NhatKy_ViPham!F:F, B18, NhatKy_ViPham!C:C, "T34") - SUMIFS(NhatKy_ViPham!K:K, NhatKy_ViPham!E:E, "12_Van_C", NhatKy_ViPham!F:F, B18, NhatKy_ViPham!C:C, "T34")</f>
        <v>100</v>
      </c>
      <c r="AZ18" s="6">
        <f>100 + SUMIFS(NhatKy_ViPham!J:J, NhatKy_ViPham!E:E, "12_Van_C", NhatKy_ViPham!F:F, B18, NhatKy_ViPham!C:C, "T35") - SUMIFS(NhatKy_ViPham!K:K, NhatKy_ViPham!E:E, "12_Van_C", NhatKy_ViPham!F:F, B18, NhatKy_ViPham!C:C, "T35")</f>
        <v>100</v>
      </c>
      <c r="BA18" s="12">
        <f t="shared" si="0"/>
        <v>100</v>
      </c>
      <c r="BB18" s="11" t="s">
        <v>430</v>
      </c>
      <c r="BC18" s="16" t="str">
        <f t="shared" si="1"/>
        <v>Tốt</v>
      </c>
      <c r="BD18" s="15" t="str">
        <f t="shared" si="2"/>
        <v>🟢 BÌNH THƯỜNG</v>
      </c>
    </row>
    <row r="19" spans="1:56" x14ac:dyDescent="0.25">
      <c r="A19" s="4">
        <v>11</v>
      </c>
      <c r="B19" s="10" t="s">
        <v>2811</v>
      </c>
      <c r="C19" s="4" t="s">
        <v>2812</v>
      </c>
      <c r="D19" s="4" t="s">
        <v>429</v>
      </c>
      <c r="E19" s="11" t="s">
        <v>430</v>
      </c>
      <c r="F19" s="7">
        <f>SUMIFS(NhatKy_ViPham!K:K, NhatKy_ViPham!E:E, "12_Van_C", NhatKy_ViPham!F:F, B19, NhatKy_ViPham!H:H, "L01")</f>
        <v>0</v>
      </c>
      <c r="G19" s="7">
        <f>SUMIFS(NhatKy_ViPham!K:K, NhatKy_ViPham!E:E, "12_Van_C", NhatKy_ViPham!F:F, B19, NhatKy_ViPham!H:H, "L02")</f>
        <v>0</v>
      </c>
      <c r="H19" s="7">
        <f>SUMIFS(NhatKy_ViPham!K:K, NhatKy_ViPham!E:E, "12_Van_C", NhatKy_ViPham!F:F, B19, NhatKy_ViPham!H:H, "L03")</f>
        <v>0</v>
      </c>
      <c r="I19" s="7">
        <f>SUMIFS(NhatKy_ViPham!K:K, NhatKy_ViPham!E:E, "12_Van_C", NhatKy_ViPham!F:F, B19, NhatKy_ViPham!H:H, "L04")</f>
        <v>0</v>
      </c>
      <c r="J19" s="7">
        <f>SUMIFS(NhatKy_ViPham!K:K, NhatKy_ViPham!E:E, "12_Van_C", NhatKy_ViPham!F:F, B19, NhatKy_ViPham!H:H, "L05")</f>
        <v>0</v>
      </c>
      <c r="K19" s="7">
        <f>SUMIFS(NhatKy_ViPham!K:K, NhatKy_ViPham!E:E, "12_Van_C", NhatKy_ViPham!F:F, B19, NhatKy_ViPham!H:H, "L06")</f>
        <v>0</v>
      </c>
      <c r="L19" s="7">
        <f>SUMIFS(NhatKy_ViPham!K:K, NhatKy_ViPham!E:E, "12_Van_C", NhatKy_ViPham!F:F, B19, NhatKy_ViPham!H:H, "L07")</f>
        <v>0</v>
      </c>
      <c r="M19" s="7">
        <f>SUMIFS(NhatKy_ViPham!K:K, NhatKy_ViPham!E:E, "12_Van_C", NhatKy_ViPham!F:F, B19, NhatKy_ViPham!H:H, "L08")</f>
        <v>0</v>
      </c>
      <c r="N19" s="7">
        <f>SUMIFS(NhatKy_ViPham!K:K, NhatKy_ViPham!E:E, "12_Van_C", NhatKy_ViPham!F:F, B19, NhatKy_ViPham!H:H, "L09")</f>
        <v>0</v>
      </c>
      <c r="O19" s="7">
        <f>SUMIFS(NhatKy_ViPham!K:K, NhatKy_ViPham!E:E, "12_Van_C", NhatKy_ViPham!F:F, B19, NhatKy_ViPham!H:H, "L10")</f>
        <v>0</v>
      </c>
      <c r="P19" s="12">
        <f>SUMIFS(NhatKy_ViPham!J:J, NhatKy_ViPham!E:E, "12_Van_C", NhatKy_ViPham!F:F, B19)</f>
        <v>0</v>
      </c>
      <c r="Q19" s="13">
        <f>SUMIFS(NhatKy_ViPham!K:K, NhatKy_ViPham!E:E, "12_Van_C", NhatKy_ViPham!F:F, B19)</f>
        <v>0</v>
      </c>
      <c r="R19" s="7">
        <f>100 + SUMIFS(NhatKy_ViPham!J:J, NhatKy_ViPham!E:E, "12_Van_C", NhatKy_ViPham!F:F, B19, NhatKy_ViPham!C:C, "T1") - SUMIFS(NhatKy_ViPham!K:K, NhatKy_ViPham!E:E, "12_Van_C", NhatKy_ViPham!F:F, B19, NhatKy_ViPham!C:C, "T1")</f>
        <v>100</v>
      </c>
      <c r="S19" s="7">
        <f>100 + SUMIFS(NhatKy_ViPham!J:J, NhatKy_ViPham!E:E, "12_Van_C", NhatKy_ViPham!F:F, B19, NhatKy_ViPham!C:C, "T2") - SUMIFS(NhatKy_ViPham!K:K, NhatKy_ViPham!E:E, "12_Van_C", NhatKy_ViPham!F:F, B19, NhatKy_ViPham!C:C, "T2")</f>
        <v>100</v>
      </c>
      <c r="T19" s="7">
        <f>100 + SUMIFS(NhatKy_ViPham!J:J, NhatKy_ViPham!E:E, "12_Van_C", NhatKy_ViPham!F:F, B19, NhatKy_ViPham!C:C, "T3") - SUMIFS(NhatKy_ViPham!K:K, NhatKy_ViPham!E:E, "12_Van_C", NhatKy_ViPham!F:F, B19, NhatKy_ViPham!C:C, "T3")</f>
        <v>100</v>
      </c>
      <c r="U19" s="7">
        <f>100 + SUMIFS(NhatKy_ViPham!J:J, NhatKy_ViPham!E:E, "12_Van_C", NhatKy_ViPham!F:F, B19, NhatKy_ViPham!C:C, "T4") - SUMIFS(NhatKy_ViPham!K:K, NhatKy_ViPham!E:E, "12_Van_C", NhatKy_ViPham!F:F, B19, NhatKy_ViPham!C:C, "T4")</f>
        <v>100</v>
      </c>
      <c r="V19" s="7">
        <f>100 + SUMIFS(NhatKy_ViPham!J:J, NhatKy_ViPham!E:E, "12_Van_C", NhatKy_ViPham!F:F, B19, NhatKy_ViPham!C:C, "T5") - SUMIFS(NhatKy_ViPham!K:K, NhatKy_ViPham!E:E, "12_Van_C", NhatKy_ViPham!F:F, B19, NhatKy_ViPham!C:C, "T5")</f>
        <v>100</v>
      </c>
      <c r="W19" s="7">
        <f>100 + SUMIFS(NhatKy_ViPham!J:J, NhatKy_ViPham!E:E, "12_Van_C", NhatKy_ViPham!F:F, B19, NhatKy_ViPham!C:C, "T6") - SUMIFS(NhatKy_ViPham!K:K, NhatKy_ViPham!E:E, "12_Van_C", NhatKy_ViPham!F:F, B19, NhatKy_ViPham!C:C, "T6")</f>
        <v>100</v>
      </c>
      <c r="X19" s="7">
        <f>100 + SUMIFS(NhatKy_ViPham!J:J, NhatKy_ViPham!E:E, "12_Van_C", NhatKy_ViPham!F:F, B19, NhatKy_ViPham!C:C, "T7") - SUMIFS(NhatKy_ViPham!K:K, NhatKy_ViPham!E:E, "12_Van_C", NhatKy_ViPham!F:F, B19, NhatKy_ViPham!C:C, "T7")</f>
        <v>100</v>
      </c>
      <c r="Y19" s="7">
        <f>100 + SUMIFS(NhatKy_ViPham!J:J, NhatKy_ViPham!E:E, "12_Van_C", NhatKy_ViPham!F:F, B19, NhatKy_ViPham!C:C, "T8") - SUMIFS(NhatKy_ViPham!K:K, NhatKy_ViPham!E:E, "12_Van_C", NhatKy_ViPham!F:F, B19, NhatKy_ViPham!C:C, "T8")</f>
        <v>100</v>
      </c>
      <c r="Z19" s="7">
        <f>100 + SUMIFS(NhatKy_ViPham!J:J, NhatKy_ViPham!E:E, "12_Van_C", NhatKy_ViPham!F:F, B19, NhatKy_ViPham!C:C, "T9") - SUMIFS(NhatKy_ViPham!K:K, NhatKy_ViPham!E:E, "12_Van_C", NhatKy_ViPham!F:F, B19, NhatKy_ViPham!C:C, "T9")</f>
        <v>100</v>
      </c>
      <c r="AA19" s="7">
        <f>100 + SUMIFS(NhatKy_ViPham!J:J, NhatKy_ViPham!E:E, "12_Van_C", NhatKy_ViPham!F:F, B19, NhatKy_ViPham!C:C, "T10") - SUMIFS(NhatKy_ViPham!K:K, NhatKy_ViPham!E:E, "12_Van_C", NhatKy_ViPham!F:F, B19, NhatKy_ViPham!C:C, "T10")</f>
        <v>100</v>
      </c>
      <c r="AB19" s="7">
        <f>100 + SUMIFS(NhatKy_ViPham!J:J, NhatKy_ViPham!E:E, "12_Van_C", NhatKy_ViPham!F:F, B19, NhatKy_ViPham!C:C, "T11") - SUMIFS(NhatKy_ViPham!K:K, NhatKy_ViPham!E:E, "12_Van_C", NhatKy_ViPham!F:F, B19, NhatKy_ViPham!C:C, "T11")</f>
        <v>100</v>
      </c>
      <c r="AC19" s="7">
        <f>100 + SUMIFS(NhatKy_ViPham!J:J, NhatKy_ViPham!E:E, "12_Van_C", NhatKy_ViPham!F:F, B19, NhatKy_ViPham!C:C, "T12") - SUMIFS(NhatKy_ViPham!K:K, NhatKy_ViPham!E:E, "12_Van_C", NhatKy_ViPham!F:F, B19, NhatKy_ViPham!C:C, "T12")</f>
        <v>100</v>
      </c>
      <c r="AD19" s="7">
        <f>100 + SUMIFS(NhatKy_ViPham!J:J, NhatKy_ViPham!E:E, "12_Van_C", NhatKy_ViPham!F:F, B19, NhatKy_ViPham!C:C, "T13") - SUMIFS(NhatKy_ViPham!K:K, NhatKy_ViPham!E:E, "12_Van_C", NhatKy_ViPham!F:F, B19, NhatKy_ViPham!C:C, "T13")</f>
        <v>100</v>
      </c>
      <c r="AE19" s="7">
        <f>100 + SUMIFS(NhatKy_ViPham!J:J, NhatKy_ViPham!E:E, "12_Van_C", NhatKy_ViPham!F:F, B19, NhatKy_ViPham!C:C, "T14") - SUMIFS(NhatKy_ViPham!K:K, NhatKy_ViPham!E:E, "12_Van_C", NhatKy_ViPham!F:F, B19, NhatKy_ViPham!C:C, "T14")</f>
        <v>100</v>
      </c>
      <c r="AF19" s="7">
        <f>100 + SUMIFS(NhatKy_ViPham!J:J, NhatKy_ViPham!E:E, "12_Van_C", NhatKy_ViPham!F:F, B19, NhatKy_ViPham!C:C, "T15") - SUMIFS(NhatKy_ViPham!K:K, NhatKy_ViPham!E:E, "12_Van_C", NhatKy_ViPham!F:F, B19, NhatKy_ViPham!C:C, "T15")</f>
        <v>100</v>
      </c>
      <c r="AG19" s="7">
        <f>100 + SUMIFS(NhatKy_ViPham!J:J, NhatKy_ViPham!E:E, "12_Van_C", NhatKy_ViPham!F:F, B19, NhatKy_ViPham!C:C, "T16") - SUMIFS(NhatKy_ViPham!K:K, NhatKy_ViPham!E:E, "12_Van_C", NhatKy_ViPham!F:F, B19, NhatKy_ViPham!C:C, "T16")</f>
        <v>100</v>
      </c>
      <c r="AH19" s="7">
        <f>100 + SUMIFS(NhatKy_ViPham!J:J, NhatKy_ViPham!E:E, "12_Van_C", NhatKy_ViPham!F:F, B19, NhatKy_ViPham!C:C, "T17") - SUMIFS(NhatKy_ViPham!K:K, NhatKy_ViPham!E:E, "12_Van_C", NhatKy_ViPham!F:F, B19, NhatKy_ViPham!C:C, "T17")</f>
        <v>100</v>
      </c>
      <c r="AI19" s="7">
        <f>100 + SUMIFS(NhatKy_ViPham!J:J, NhatKy_ViPham!E:E, "12_Van_C", NhatKy_ViPham!F:F, B19, NhatKy_ViPham!C:C, "T18") - SUMIFS(NhatKy_ViPham!K:K, NhatKy_ViPham!E:E, "12_Van_C", NhatKy_ViPham!F:F, B19, NhatKy_ViPham!C:C, "T18")</f>
        <v>100</v>
      </c>
      <c r="AJ19" s="7">
        <f>100 + SUMIFS(NhatKy_ViPham!J:J, NhatKy_ViPham!E:E, "12_Van_C", NhatKy_ViPham!F:F, B19, NhatKy_ViPham!C:C, "T19") - SUMIFS(NhatKy_ViPham!K:K, NhatKy_ViPham!E:E, "12_Van_C", NhatKy_ViPham!F:F, B19, NhatKy_ViPham!C:C, "T19")</f>
        <v>100</v>
      </c>
      <c r="AK19" s="7">
        <f>100 + SUMIFS(NhatKy_ViPham!J:J, NhatKy_ViPham!E:E, "12_Van_C", NhatKy_ViPham!F:F, B19, NhatKy_ViPham!C:C, "T20") - SUMIFS(NhatKy_ViPham!K:K, NhatKy_ViPham!E:E, "12_Van_C", NhatKy_ViPham!F:F, B19, NhatKy_ViPham!C:C, "T20")</f>
        <v>100</v>
      </c>
      <c r="AL19" s="7">
        <f>100 + SUMIFS(NhatKy_ViPham!J:J, NhatKy_ViPham!E:E, "12_Van_C", NhatKy_ViPham!F:F, B19, NhatKy_ViPham!C:C, "T21") - SUMIFS(NhatKy_ViPham!K:K, NhatKy_ViPham!E:E, "12_Van_C", NhatKy_ViPham!F:F, B19, NhatKy_ViPham!C:C, "T21")</f>
        <v>100</v>
      </c>
      <c r="AM19" s="7">
        <f>100 + SUMIFS(NhatKy_ViPham!J:J, NhatKy_ViPham!E:E, "12_Van_C", NhatKy_ViPham!F:F, B19, NhatKy_ViPham!C:C, "T22") - SUMIFS(NhatKy_ViPham!K:K, NhatKy_ViPham!E:E, "12_Van_C", NhatKy_ViPham!F:F, B19, NhatKy_ViPham!C:C, "T22")</f>
        <v>100</v>
      </c>
      <c r="AN19" s="7">
        <f>100 + SUMIFS(NhatKy_ViPham!J:J, NhatKy_ViPham!E:E, "12_Van_C", NhatKy_ViPham!F:F, B19, NhatKy_ViPham!C:C, "T23") - SUMIFS(NhatKy_ViPham!K:K, NhatKy_ViPham!E:E, "12_Van_C", NhatKy_ViPham!F:F, B19, NhatKy_ViPham!C:C, "T23")</f>
        <v>100</v>
      </c>
      <c r="AO19" s="7">
        <f>100 + SUMIFS(NhatKy_ViPham!J:J, NhatKy_ViPham!E:E, "12_Van_C", NhatKy_ViPham!F:F, B19, NhatKy_ViPham!C:C, "T24") - SUMIFS(NhatKy_ViPham!K:K, NhatKy_ViPham!E:E, "12_Van_C", NhatKy_ViPham!F:F, B19, NhatKy_ViPham!C:C, "T24")</f>
        <v>100</v>
      </c>
      <c r="AP19" s="7">
        <f>100 + SUMIFS(NhatKy_ViPham!J:J, NhatKy_ViPham!E:E, "12_Van_C", NhatKy_ViPham!F:F, B19, NhatKy_ViPham!C:C, "T25") - SUMIFS(NhatKy_ViPham!K:K, NhatKy_ViPham!E:E, "12_Van_C", NhatKy_ViPham!F:F, B19, NhatKy_ViPham!C:C, "T25")</f>
        <v>100</v>
      </c>
      <c r="AQ19" s="7">
        <f>100 + SUMIFS(NhatKy_ViPham!J:J, NhatKy_ViPham!E:E, "12_Van_C", NhatKy_ViPham!F:F, B19, NhatKy_ViPham!C:C, "T26") - SUMIFS(NhatKy_ViPham!K:K, NhatKy_ViPham!E:E, "12_Van_C", NhatKy_ViPham!F:F, B19, NhatKy_ViPham!C:C, "T26")</f>
        <v>100</v>
      </c>
      <c r="AR19" s="7">
        <f>100 + SUMIFS(NhatKy_ViPham!J:J, NhatKy_ViPham!E:E, "12_Van_C", NhatKy_ViPham!F:F, B19, NhatKy_ViPham!C:C, "T27") - SUMIFS(NhatKy_ViPham!K:K, NhatKy_ViPham!E:E, "12_Van_C", NhatKy_ViPham!F:F, B19, NhatKy_ViPham!C:C, "T27")</f>
        <v>100</v>
      </c>
      <c r="AS19" s="7">
        <f>100 + SUMIFS(NhatKy_ViPham!J:J, NhatKy_ViPham!E:E, "12_Van_C", NhatKy_ViPham!F:F, B19, NhatKy_ViPham!C:C, "T28") - SUMIFS(NhatKy_ViPham!K:K, NhatKy_ViPham!E:E, "12_Van_C", NhatKy_ViPham!F:F, B19, NhatKy_ViPham!C:C, "T28")</f>
        <v>100</v>
      </c>
      <c r="AT19" s="7">
        <f>100 + SUMIFS(NhatKy_ViPham!J:J, NhatKy_ViPham!E:E, "12_Van_C", NhatKy_ViPham!F:F, B19, NhatKy_ViPham!C:C, "T29") - SUMIFS(NhatKy_ViPham!K:K, NhatKy_ViPham!E:E, "12_Van_C", NhatKy_ViPham!F:F, B19, NhatKy_ViPham!C:C, "T29")</f>
        <v>100</v>
      </c>
      <c r="AU19" s="7">
        <f>100 + SUMIFS(NhatKy_ViPham!J:J, NhatKy_ViPham!E:E, "12_Van_C", NhatKy_ViPham!F:F, B19, NhatKy_ViPham!C:C, "T30") - SUMIFS(NhatKy_ViPham!K:K, NhatKy_ViPham!E:E, "12_Van_C", NhatKy_ViPham!F:F, B19, NhatKy_ViPham!C:C, "T30")</f>
        <v>100</v>
      </c>
      <c r="AV19" s="7">
        <f>100 + SUMIFS(NhatKy_ViPham!J:J, NhatKy_ViPham!E:E, "12_Van_C", NhatKy_ViPham!F:F, B19, NhatKy_ViPham!C:C, "T31") - SUMIFS(NhatKy_ViPham!K:K, NhatKy_ViPham!E:E, "12_Van_C", NhatKy_ViPham!F:F, B19, NhatKy_ViPham!C:C, "T31")</f>
        <v>100</v>
      </c>
      <c r="AW19" s="7">
        <f>100 + SUMIFS(NhatKy_ViPham!J:J, NhatKy_ViPham!E:E, "12_Van_C", NhatKy_ViPham!F:F, B19, NhatKy_ViPham!C:C, "T32") - SUMIFS(NhatKy_ViPham!K:K, NhatKy_ViPham!E:E, "12_Van_C", NhatKy_ViPham!F:F, B19, NhatKy_ViPham!C:C, "T32")</f>
        <v>100</v>
      </c>
      <c r="AX19" s="7">
        <f>100 + SUMIFS(NhatKy_ViPham!J:J, NhatKy_ViPham!E:E, "12_Van_C", NhatKy_ViPham!F:F, B19, NhatKy_ViPham!C:C, "T33") - SUMIFS(NhatKy_ViPham!K:K, NhatKy_ViPham!E:E, "12_Van_C", NhatKy_ViPham!F:F, B19, NhatKy_ViPham!C:C, "T33")</f>
        <v>100</v>
      </c>
      <c r="AY19" s="7">
        <f>100 + SUMIFS(NhatKy_ViPham!J:J, NhatKy_ViPham!E:E, "12_Van_C", NhatKy_ViPham!F:F, B19, NhatKy_ViPham!C:C, "T34") - SUMIFS(NhatKy_ViPham!K:K, NhatKy_ViPham!E:E, "12_Van_C", NhatKy_ViPham!F:F, B19, NhatKy_ViPham!C:C, "T34")</f>
        <v>100</v>
      </c>
      <c r="AZ19" s="7">
        <f>100 + SUMIFS(NhatKy_ViPham!J:J, NhatKy_ViPham!E:E, "12_Van_C", NhatKy_ViPham!F:F, B19, NhatKy_ViPham!C:C, "T35") - SUMIFS(NhatKy_ViPham!K:K, NhatKy_ViPham!E:E, "12_Van_C", NhatKy_ViPham!F:F, B19, NhatKy_ViPham!C:C, "T35")</f>
        <v>100</v>
      </c>
      <c r="BA19" s="12">
        <f t="shared" si="0"/>
        <v>100</v>
      </c>
      <c r="BB19" s="11" t="s">
        <v>430</v>
      </c>
      <c r="BC19" s="14" t="str">
        <f t="shared" si="1"/>
        <v>Tốt</v>
      </c>
      <c r="BD19" s="10" t="str">
        <f t="shared" si="2"/>
        <v>🟢 BÌNH THƯỜNG</v>
      </c>
    </row>
    <row r="20" spans="1:56" x14ac:dyDescent="0.25">
      <c r="A20" s="5">
        <v>12</v>
      </c>
      <c r="B20" s="15" t="s">
        <v>2482</v>
      </c>
      <c r="C20" s="5" t="s">
        <v>2386</v>
      </c>
      <c r="D20" s="5" t="s">
        <v>429</v>
      </c>
      <c r="E20" s="11" t="s">
        <v>430</v>
      </c>
      <c r="F20" s="6">
        <f>SUMIFS(NhatKy_ViPham!K:K, NhatKy_ViPham!E:E, "12_Van_C", NhatKy_ViPham!F:F, B20, NhatKy_ViPham!H:H, "L01")</f>
        <v>0</v>
      </c>
      <c r="G20" s="6">
        <f>SUMIFS(NhatKy_ViPham!K:K, NhatKy_ViPham!E:E, "12_Van_C", NhatKy_ViPham!F:F, B20, NhatKy_ViPham!H:H, "L02")</f>
        <v>0</v>
      </c>
      <c r="H20" s="6">
        <f>SUMIFS(NhatKy_ViPham!K:K, NhatKy_ViPham!E:E, "12_Van_C", NhatKy_ViPham!F:F, B20, NhatKy_ViPham!H:H, "L03")</f>
        <v>0</v>
      </c>
      <c r="I20" s="6">
        <f>SUMIFS(NhatKy_ViPham!K:K, NhatKy_ViPham!E:E, "12_Van_C", NhatKy_ViPham!F:F, B20, NhatKy_ViPham!H:H, "L04")</f>
        <v>0</v>
      </c>
      <c r="J20" s="6">
        <f>SUMIFS(NhatKy_ViPham!K:K, NhatKy_ViPham!E:E, "12_Van_C", NhatKy_ViPham!F:F, B20, NhatKy_ViPham!H:H, "L05")</f>
        <v>0</v>
      </c>
      <c r="K20" s="6">
        <f>SUMIFS(NhatKy_ViPham!K:K, NhatKy_ViPham!E:E, "12_Van_C", NhatKy_ViPham!F:F, B20, NhatKy_ViPham!H:H, "L06")</f>
        <v>0</v>
      </c>
      <c r="L20" s="6">
        <f>SUMIFS(NhatKy_ViPham!K:K, NhatKy_ViPham!E:E, "12_Van_C", NhatKy_ViPham!F:F, B20, NhatKy_ViPham!H:H, "L07")</f>
        <v>0</v>
      </c>
      <c r="M20" s="6">
        <f>SUMIFS(NhatKy_ViPham!K:K, NhatKy_ViPham!E:E, "12_Van_C", NhatKy_ViPham!F:F, B20, NhatKy_ViPham!H:H, "L08")</f>
        <v>0</v>
      </c>
      <c r="N20" s="6">
        <f>SUMIFS(NhatKy_ViPham!K:K, NhatKy_ViPham!E:E, "12_Van_C", NhatKy_ViPham!F:F, B20, NhatKy_ViPham!H:H, "L09")</f>
        <v>0</v>
      </c>
      <c r="O20" s="6">
        <f>SUMIFS(NhatKy_ViPham!K:K, NhatKy_ViPham!E:E, "12_Van_C", NhatKy_ViPham!F:F, B20, NhatKy_ViPham!H:H, "L10")</f>
        <v>0</v>
      </c>
      <c r="P20" s="12">
        <f>SUMIFS(NhatKy_ViPham!J:J, NhatKy_ViPham!E:E, "12_Van_C", NhatKy_ViPham!F:F, B20)</f>
        <v>0</v>
      </c>
      <c r="Q20" s="13">
        <f>SUMIFS(NhatKy_ViPham!K:K, NhatKy_ViPham!E:E, "12_Van_C", NhatKy_ViPham!F:F, B20)</f>
        <v>0</v>
      </c>
      <c r="R20" s="6">
        <f>100 + SUMIFS(NhatKy_ViPham!J:J, NhatKy_ViPham!E:E, "12_Van_C", NhatKy_ViPham!F:F, B20, NhatKy_ViPham!C:C, "T1") - SUMIFS(NhatKy_ViPham!K:K, NhatKy_ViPham!E:E, "12_Van_C", NhatKy_ViPham!F:F, B20, NhatKy_ViPham!C:C, "T1")</f>
        <v>100</v>
      </c>
      <c r="S20" s="6">
        <f>100 + SUMIFS(NhatKy_ViPham!J:J, NhatKy_ViPham!E:E, "12_Van_C", NhatKy_ViPham!F:F, B20, NhatKy_ViPham!C:C, "T2") - SUMIFS(NhatKy_ViPham!K:K, NhatKy_ViPham!E:E, "12_Van_C", NhatKy_ViPham!F:F, B20, NhatKy_ViPham!C:C, "T2")</f>
        <v>100</v>
      </c>
      <c r="T20" s="6">
        <f>100 + SUMIFS(NhatKy_ViPham!J:J, NhatKy_ViPham!E:E, "12_Van_C", NhatKy_ViPham!F:F, B20, NhatKy_ViPham!C:C, "T3") - SUMIFS(NhatKy_ViPham!K:K, NhatKy_ViPham!E:E, "12_Van_C", NhatKy_ViPham!F:F, B20, NhatKy_ViPham!C:C, "T3")</f>
        <v>100</v>
      </c>
      <c r="U20" s="6">
        <f>100 + SUMIFS(NhatKy_ViPham!J:J, NhatKy_ViPham!E:E, "12_Van_C", NhatKy_ViPham!F:F, B20, NhatKy_ViPham!C:C, "T4") - SUMIFS(NhatKy_ViPham!K:K, NhatKy_ViPham!E:E, "12_Van_C", NhatKy_ViPham!F:F, B20, NhatKy_ViPham!C:C, "T4")</f>
        <v>100</v>
      </c>
      <c r="V20" s="6">
        <f>100 + SUMIFS(NhatKy_ViPham!J:J, NhatKy_ViPham!E:E, "12_Van_C", NhatKy_ViPham!F:F, B20, NhatKy_ViPham!C:C, "T5") - SUMIFS(NhatKy_ViPham!K:K, NhatKy_ViPham!E:E, "12_Van_C", NhatKy_ViPham!F:F, B20, NhatKy_ViPham!C:C, "T5")</f>
        <v>100</v>
      </c>
      <c r="W20" s="6">
        <f>100 + SUMIFS(NhatKy_ViPham!J:J, NhatKy_ViPham!E:E, "12_Van_C", NhatKy_ViPham!F:F, B20, NhatKy_ViPham!C:C, "T6") - SUMIFS(NhatKy_ViPham!K:K, NhatKy_ViPham!E:E, "12_Van_C", NhatKy_ViPham!F:F, B20, NhatKy_ViPham!C:C, "T6")</f>
        <v>100</v>
      </c>
      <c r="X20" s="6">
        <f>100 + SUMIFS(NhatKy_ViPham!J:J, NhatKy_ViPham!E:E, "12_Van_C", NhatKy_ViPham!F:F, B20, NhatKy_ViPham!C:C, "T7") - SUMIFS(NhatKy_ViPham!K:K, NhatKy_ViPham!E:E, "12_Van_C", NhatKy_ViPham!F:F, B20, NhatKy_ViPham!C:C, "T7")</f>
        <v>100</v>
      </c>
      <c r="Y20" s="6">
        <f>100 + SUMIFS(NhatKy_ViPham!J:J, NhatKy_ViPham!E:E, "12_Van_C", NhatKy_ViPham!F:F, B20, NhatKy_ViPham!C:C, "T8") - SUMIFS(NhatKy_ViPham!K:K, NhatKy_ViPham!E:E, "12_Van_C", NhatKy_ViPham!F:F, B20, NhatKy_ViPham!C:C, "T8")</f>
        <v>100</v>
      </c>
      <c r="Z20" s="6">
        <f>100 + SUMIFS(NhatKy_ViPham!J:J, NhatKy_ViPham!E:E, "12_Van_C", NhatKy_ViPham!F:F, B20, NhatKy_ViPham!C:C, "T9") - SUMIFS(NhatKy_ViPham!K:K, NhatKy_ViPham!E:E, "12_Van_C", NhatKy_ViPham!F:F, B20, NhatKy_ViPham!C:C, "T9")</f>
        <v>100</v>
      </c>
      <c r="AA20" s="6">
        <f>100 + SUMIFS(NhatKy_ViPham!J:J, NhatKy_ViPham!E:E, "12_Van_C", NhatKy_ViPham!F:F, B20, NhatKy_ViPham!C:C, "T10") - SUMIFS(NhatKy_ViPham!K:K, NhatKy_ViPham!E:E, "12_Van_C", NhatKy_ViPham!F:F, B20, NhatKy_ViPham!C:C, "T10")</f>
        <v>100</v>
      </c>
      <c r="AB20" s="6">
        <f>100 + SUMIFS(NhatKy_ViPham!J:J, NhatKy_ViPham!E:E, "12_Van_C", NhatKy_ViPham!F:F, B20, NhatKy_ViPham!C:C, "T11") - SUMIFS(NhatKy_ViPham!K:K, NhatKy_ViPham!E:E, "12_Van_C", NhatKy_ViPham!F:F, B20, NhatKy_ViPham!C:C, "T11")</f>
        <v>100</v>
      </c>
      <c r="AC20" s="6">
        <f>100 + SUMIFS(NhatKy_ViPham!J:J, NhatKy_ViPham!E:E, "12_Van_C", NhatKy_ViPham!F:F, B20, NhatKy_ViPham!C:C, "T12") - SUMIFS(NhatKy_ViPham!K:K, NhatKy_ViPham!E:E, "12_Van_C", NhatKy_ViPham!F:F, B20, NhatKy_ViPham!C:C, "T12")</f>
        <v>100</v>
      </c>
      <c r="AD20" s="6">
        <f>100 + SUMIFS(NhatKy_ViPham!J:J, NhatKy_ViPham!E:E, "12_Van_C", NhatKy_ViPham!F:F, B20, NhatKy_ViPham!C:C, "T13") - SUMIFS(NhatKy_ViPham!K:K, NhatKy_ViPham!E:E, "12_Van_C", NhatKy_ViPham!F:F, B20, NhatKy_ViPham!C:C, "T13")</f>
        <v>100</v>
      </c>
      <c r="AE20" s="6">
        <f>100 + SUMIFS(NhatKy_ViPham!J:J, NhatKy_ViPham!E:E, "12_Van_C", NhatKy_ViPham!F:F, B20, NhatKy_ViPham!C:C, "T14") - SUMIFS(NhatKy_ViPham!K:K, NhatKy_ViPham!E:E, "12_Van_C", NhatKy_ViPham!F:F, B20, NhatKy_ViPham!C:C, "T14")</f>
        <v>100</v>
      </c>
      <c r="AF20" s="6">
        <f>100 + SUMIFS(NhatKy_ViPham!J:J, NhatKy_ViPham!E:E, "12_Van_C", NhatKy_ViPham!F:F, B20, NhatKy_ViPham!C:C, "T15") - SUMIFS(NhatKy_ViPham!K:K, NhatKy_ViPham!E:E, "12_Van_C", NhatKy_ViPham!F:F, B20, NhatKy_ViPham!C:C, "T15")</f>
        <v>100</v>
      </c>
      <c r="AG20" s="6">
        <f>100 + SUMIFS(NhatKy_ViPham!J:J, NhatKy_ViPham!E:E, "12_Van_C", NhatKy_ViPham!F:F, B20, NhatKy_ViPham!C:C, "T16") - SUMIFS(NhatKy_ViPham!K:K, NhatKy_ViPham!E:E, "12_Van_C", NhatKy_ViPham!F:F, B20, NhatKy_ViPham!C:C, "T16")</f>
        <v>100</v>
      </c>
      <c r="AH20" s="6">
        <f>100 + SUMIFS(NhatKy_ViPham!J:J, NhatKy_ViPham!E:E, "12_Van_C", NhatKy_ViPham!F:F, B20, NhatKy_ViPham!C:C, "T17") - SUMIFS(NhatKy_ViPham!K:K, NhatKy_ViPham!E:E, "12_Van_C", NhatKy_ViPham!F:F, B20, NhatKy_ViPham!C:C, "T17")</f>
        <v>100</v>
      </c>
      <c r="AI20" s="6">
        <f>100 + SUMIFS(NhatKy_ViPham!J:J, NhatKy_ViPham!E:E, "12_Van_C", NhatKy_ViPham!F:F, B20, NhatKy_ViPham!C:C, "T18") - SUMIFS(NhatKy_ViPham!K:K, NhatKy_ViPham!E:E, "12_Van_C", NhatKy_ViPham!F:F, B20, NhatKy_ViPham!C:C, "T18")</f>
        <v>100</v>
      </c>
      <c r="AJ20" s="6">
        <f>100 + SUMIFS(NhatKy_ViPham!J:J, NhatKy_ViPham!E:E, "12_Van_C", NhatKy_ViPham!F:F, B20, NhatKy_ViPham!C:C, "T19") - SUMIFS(NhatKy_ViPham!K:K, NhatKy_ViPham!E:E, "12_Van_C", NhatKy_ViPham!F:F, B20, NhatKy_ViPham!C:C, "T19")</f>
        <v>100</v>
      </c>
      <c r="AK20" s="6">
        <f>100 + SUMIFS(NhatKy_ViPham!J:J, NhatKy_ViPham!E:E, "12_Van_C", NhatKy_ViPham!F:F, B20, NhatKy_ViPham!C:C, "T20") - SUMIFS(NhatKy_ViPham!K:K, NhatKy_ViPham!E:E, "12_Van_C", NhatKy_ViPham!F:F, B20, NhatKy_ViPham!C:C, "T20")</f>
        <v>100</v>
      </c>
      <c r="AL20" s="6">
        <f>100 + SUMIFS(NhatKy_ViPham!J:J, NhatKy_ViPham!E:E, "12_Van_C", NhatKy_ViPham!F:F, B20, NhatKy_ViPham!C:C, "T21") - SUMIFS(NhatKy_ViPham!K:K, NhatKy_ViPham!E:E, "12_Van_C", NhatKy_ViPham!F:F, B20, NhatKy_ViPham!C:C, "T21")</f>
        <v>100</v>
      </c>
      <c r="AM20" s="6">
        <f>100 + SUMIFS(NhatKy_ViPham!J:J, NhatKy_ViPham!E:E, "12_Van_C", NhatKy_ViPham!F:F, B20, NhatKy_ViPham!C:C, "T22") - SUMIFS(NhatKy_ViPham!K:K, NhatKy_ViPham!E:E, "12_Van_C", NhatKy_ViPham!F:F, B20, NhatKy_ViPham!C:C, "T22")</f>
        <v>100</v>
      </c>
      <c r="AN20" s="6">
        <f>100 + SUMIFS(NhatKy_ViPham!J:J, NhatKy_ViPham!E:E, "12_Van_C", NhatKy_ViPham!F:F, B20, NhatKy_ViPham!C:C, "T23") - SUMIFS(NhatKy_ViPham!K:K, NhatKy_ViPham!E:E, "12_Van_C", NhatKy_ViPham!F:F, B20, NhatKy_ViPham!C:C, "T23")</f>
        <v>100</v>
      </c>
      <c r="AO20" s="6">
        <f>100 + SUMIFS(NhatKy_ViPham!J:J, NhatKy_ViPham!E:E, "12_Van_C", NhatKy_ViPham!F:F, B20, NhatKy_ViPham!C:C, "T24") - SUMIFS(NhatKy_ViPham!K:K, NhatKy_ViPham!E:E, "12_Van_C", NhatKy_ViPham!F:F, B20, NhatKy_ViPham!C:C, "T24")</f>
        <v>100</v>
      </c>
      <c r="AP20" s="6">
        <f>100 + SUMIFS(NhatKy_ViPham!J:J, NhatKy_ViPham!E:E, "12_Van_C", NhatKy_ViPham!F:F, B20, NhatKy_ViPham!C:C, "T25") - SUMIFS(NhatKy_ViPham!K:K, NhatKy_ViPham!E:E, "12_Van_C", NhatKy_ViPham!F:F, B20, NhatKy_ViPham!C:C, "T25")</f>
        <v>100</v>
      </c>
      <c r="AQ20" s="6">
        <f>100 + SUMIFS(NhatKy_ViPham!J:J, NhatKy_ViPham!E:E, "12_Van_C", NhatKy_ViPham!F:F, B20, NhatKy_ViPham!C:C, "T26") - SUMIFS(NhatKy_ViPham!K:K, NhatKy_ViPham!E:E, "12_Van_C", NhatKy_ViPham!F:F, B20, NhatKy_ViPham!C:C, "T26")</f>
        <v>100</v>
      </c>
      <c r="AR20" s="6">
        <f>100 + SUMIFS(NhatKy_ViPham!J:J, NhatKy_ViPham!E:E, "12_Van_C", NhatKy_ViPham!F:F, B20, NhatKy_ViPham!C:C, "T27") - SUMIFS(NhatKy_ViPham!K:K, NhatKy_ViPham!E:E, "12_Van_C", NhatKy_ViPham!F:F, B20, NhatKy_ViPham!C:C, "T27")</f>
        <v>100</v>
      </c>
      <c r="AS20" s="6">
        <f>100 + SUMIFS(NhatKy_ViPham!J:J, NhatKy_ViPham!E:E, "12_Van_C", NhatKy_ViPham!F:F, B20, NhatKy_ViPham!C:C, "T28") - SUMIFS(NhatKy_ViPham!K:K, NhatKy_ViPham!E:E, "12_Van_C", NhatKy_ViPham!F:F, B20, NhatKy_ViPham!C:C, "T28")</f>
        <v>100</v>
      </c>
      <c r="AT20" s="6">
        <f>100 + SUMIFS(NhatKy_ViPham!J:J, NhatKy_ViPham!E:E, "12_Van_C", NhatKy_ViPham!F:F, B20, NhatKy_ViPham!C:C, "T29") - SUMIFS(NhatKy_ViPham!K:K, NhatKy_ViPham!E:E, "12_Van_C", NhatKy_ViPham!F:F, B20, NhatKy_ViPham!C:C, "T29")</f>
        <v>100</v>
      </c>
      <c r="AU20" s="6">
        <f>100 + SUMIFS(NhatKy_ViPham!J:J, NhatKy_ViPham!E:E, "12_Van_C", NhatKy_ViPham!F:F, B20, NhatKy_ViPham!C:C, "T30") - SUMIFS(NhatKy_ViPham!K:K, NhatKy_ViPham!E:E, "12_Van_C", NhatKy_ViPham!F:F, B20, NhatKy_ViPham!C:C, "T30")</f>
        <v>100</v>
      </c>
      <c r="AV20" s="6">
        <f>100 + SUMIFS(NhatKy_ViPham!J:J, NhatKy_ViPham!E:E, "12_Van_C", NhatKy_ViPham!F:F, B20, NhatKy_ViPham!C:C, "T31") - SUMIFS(NhatKy_ViPham!K:K, NhatKy_ViPham!E:E, "12_Van_C", NhatKy_ViPham!F:F, B20, NhatKy_ViPham!C:C, "T31")</f>
        <v>100</v>
      </c>
      <c r="AW20" s="6">
        <f>100 + SUMIFS(NhatKy_ViPham!J:J, NhatKy_ViPham!E:E, "12_Van_C", NhatKy_ViPham!F:F, B20, NhatKy_ViPham!C:C, "T32") - SUMIFS(NhatKy_ViPham!K:K, NhatKy_ViPham!E:E, "12_Van_C", NhatKy_ViPham!F:F, B20, NhatKy_ViPham!C:C, "T32")</f>
        <v>100</v>
      </c>
      <c r="AX20" s="6">
        <f>100 + SUMIFS(NhatKy_ViPham!J:J, NhatKy_ViPham!E:E, "12_Van_C", NhatKy_ViPham!F:F, B20, NhatKy_ViPham!C:C, "T33") - SUMIFS(NhatKy_ViPham!K:K, NhatKy_ViPham!E:E, "12_Van_C", NhatKy_ViPham!F:F, B20, NhatKy_ViPham!C:C, "T33")</f>
        <v>100</v>
      </c>
      <c r="AY20" s="6">
        <f>100 + SUMIFS(NhatKy_ViPham!J:J, NhatKy_ViPham!E:E, "12_Van_C", NhatKy_ViPham!F:F, B20, NhatKy_ViPham!C:C, "T34") - SUMIFS(NhatKy_ViPham!K:K, NhatKy_ViPham!E:E, "12_Van_C", NhatKy_ViPham!F:F, B20, NhatKy_ViPham!C:C, "T34")</f>
        <v>100</v>
      </c>
      <c r="AZ20" s="6">
        <f>100 + SUMIFS(NhatKy_ViPham!J:J, NhatKy_ViPham!E:E, "12_Van_C", NhatKy_ViPham!F:F, B20, NhatKy_ViPham!C:C, "T35") - SUMIFS(NhatKy_ViPham!K:K, NhatKy_ViPham!E:E, "12_Van_C", NhatKy_ViPham!F:F, B20, NhatKy_ViPham!C:C, "T35")</f>
        <v>100</v>
      </c>
      <c r="BA20" s="12">
        <f t="shared" si="0"/>
        <v>100</v>
      </c>
      <c r="BB20" s="11" t="s">
        <v>430</v>
      </c>
      <c r="BC20" s="16" t="str">
        <f t="shared" si="1"/>
        <v>Tốt</v>
      </c>
      <c r="BD20" s="15" t="str">
        <f t="shared" si="2"/>
        <v>🟢 BÌNH THƯỜNG</v>
      </c>
    </row>
    <row r="21" spans="1:56" x14ac:dyDescent="0.25">
      <c r="A21" s="4">
        <v>13</v>
      </c>
      <c r="B21" s="10" t="s">
        <v>491</v>
      </c>
      <c r="C21" s="4" t="s">
        <v>2813</v>
      </c>
      <c r="D21" s="4" t="s">
        <v>429</v>
      </c>
      <c r="E21" s="11" t="s">
        <v>430</v>
      </c>
      <c r="F21" s="7">
        <f>SUMIFS(NhatKy_ViPham!K:K, NhatKy_ViPham!E:E, "12_Van_C", NhatKy_ViPham!F:F, B21, NhatKy_ViPham!H:H, "L01")</f>
        <v>0</v>
      </c>
      <c r="G21" s="7">
        <f>SUMIFS(NhatKy_ViPham!K:K, NhatKy_ViPham!E:E, "12_Van_C", NhatKy_ViPham!F:F, B21, NhatKy_ViPham!H:H, "L02")</f>
        <v>0</v>
      </c>
      <c r="H21" s="7">
        <f>SUMIFS(NhatKy_ViPham!K:K, NhatKy_ViPham!E:E, "12_Van_C", NhatKy_ViPham!F:F, B21, NhatKy_ViPham!H:H, "L03")</f>
        <v>0</v>
      </c>
      <c r="I21" s="7">
        <f>SUMIFS(NhatKy_ViPham!K:K, NhatKy_ViPham!E:E, "12_Van_C", NhatKy_ViPham!F:F, B21, NhatKy_ViPham!H:H, "L04")</f>
        <v>0</v>
      </c>
      <c r="J21" s="7">
        <f>SUMIFS(NhatKy_ViPham!K:K, NhatKy_ViPham!E:E, "12_Van_C", NhatKy_ViPham!F:F, B21, NhatKy_ViPham!H:H, "L05")</f>
        <v>0</v>
      </c>
      <c r="K21" s="7">
        <f>SUMIFS(NhatKy_ViPham!K:K, NhatKy_ViPham!E:E, "12_Van_C", NhatKy_ViPham!F:F, B21, NhatKy_ViPham!H:H, "L06")</f>
        <v>0</v>
      </c>
      <c r="L21" s="7">
        <f>SUMIFS(NhatKy_ViPham!K:K, NhatKy_ViPham!E:E, "12_Van_C", NhatKy_ViPham!F:F, B21, NhatKy_ViPham!H:H, "L07")</f>
        <v>0</v>
      </c>
      <c r="M21" s="7">
        <f>SUMIFS(NhatKy_ViPham!K:K, NhatKy_ViPham!E:E, "12_Van_C", NhatKy_ViPham!F:F, B21, NhatKy_ViPham!H:H, "L08")</f>
        <v>0</v>
      </c>
      <c r="N21" s="7">
        <f>SUMIFS(NhatKy_ViPham!K:K, NhatKy_ViPham!E:E, "12_Van_C", NhatKy_ViPham!F:F, B21, NhatKy_ViPham!H:H, "L09")</f>
        <v>0</v>
      </c>
      <c r="O21" s="7">
        <f>SUMIFS(NhatKy_ViPham!K:K, NhatKy_ViPham!E:E, "12_Van_C", NhatKy_ViPham!F:F, B21, NhatKy_ViPham!H:H, "L10")</f>
        <v>0</v>
      </c>
      <c r="P21" s="12">
        <f>SUMIFS(NhatKy_ViPham!J:J, NhatKy_ViPham!E:E, "12_Van_C", NhatKy_ViPham!F:F, B21)</f>
        <v>0</v>
      </c>
      <c r="Q21" s="13">
        <f>SUMIFS(NhatKy_ViPham!K:K, NhatKy_ViPham!E:E, "12_Van_C", NhatKy_ViPham!F:F, B21)</f>
        <v>0</v>
      </c>
      <c r="R21" s="7">
        <f>100 + SUMIFS(NhatKy_ViPham!J:J, NhatKy_ViPham!E:E, "12_Van_C", NhatKy_ViPham!F:F, B21, NhatKy_ViPham!C:C, "T1") - SUMIFS(NhatKy_ViPham!K:K, NhatKy_ViPham!E:E, "12_Van_C", NhatKy_ViPham!F:F, B21, NhatKy_ViPham!C:C, "T1")</f>
        <v>100</v>
      </c>
      <c r="S21" s="7">
        <f>100 + SUMIFS(NhatKy_ViPham!J:J, NhatKy_ViPham!E:E, "12_Van_C", NhatKy_ViPham!F:F, B21, NhatKy_ViPham!C:C, "T2") - SUMIFS(NhatKy_ViPham!K:K, NhatKy_ViPham!E:E, "12_Van_C", NhatKy_ViPham!F:F, B21, NhatKy_ViPham!C:C, "T2")</f>
        <v>100</v>
      </c>
      <c r="T21" s="7">
        <f>100 + SUMIFS(NhatKy_ViPham!J:J, NhatKy_ViPham!E:E, "12_Van_C", NhatKy_ViPham!F:F, B21, NhatKy_ViPham!C:C, "T3") - SUMIFS(NhatKy_ViPham!K:K, NhatKy_ViPham!E:E, "12_Van_C", NhatKy_ViPham!F:F, B21, NhatKy_ViPham!C:C, "T3")</f>
        <v>100</v>
      </c>
      <c r="U21" s="7">
        <f>100 + SUMIFS(NhatKy_ViPham!J:J, NhatKy_ViPham!E:E, "12_Van_C", NhatKy_ViPham!F:F, B21, NhatKy_ViPham!C:C, "T4") - SUMIFS(NhatKy_ViPham!K:K, NhatKy_ViPham!E:E, "12_Van_C", NhatKy_ViPham!F:F, B21, NhatKy_ViPham!C:C, "T4")</f>
        <v>100</v>
      </c>
      <c r="V21" s="7">
        <f>100 + SUMIFS(NhatKy_ViPham!J:J, NhatKy_ViPham!E:E, "12_Van_C", NhatKy_ViPham!F:F, B21, NhatKy_ViPham!C:C, "T5") - SUMIFS(NhatKy_ViPham!K:K, NhatKy_ViPham!E:E, "12_Van_C", NhatKy_ViPham!F:F, B21, NhatKy_ViPham!C:C, "T5")</f>
        <v>100</v>
      </c>
      <c r="W21" s="7">
        <f>100 + SUMIFS(NhatKy_ViPham!J:J, NhatKy_ViPham!E:E, "12_Van_C", NhatKy_ViPham!F:F, B21, NhatKy_ViPham!C:C, "T6") - SUMIFS(NhatKy_ViPham!K:K, NhatKy_ViPham!E:E, "12_Van_C", NhatKy_ViPham!F:F, B21, NhatKy_ViPham!C:C, "T6")</f>
        <v>100</v>
      </c>
      <c r="X21" s="7">
        <f>100 + SUMIFS(NhatKy_ViPham!J:J, NhatKy_ViPham!E:E, "12_Van_C", NhatKy_ViPham!F:F, B21, NhatKy_ViPham!C:C, "T7") - SUMIFS(NhatKy_ViPham!K:K, NhatKy_ViPham!E:E, "12_Van_C", NhatKy_ViPham!F:F, B21, NhatKy_ViPham!C:C, "T7")</f>
        <v>100</v>
      </c>
      <c r="Y21" s="7">
        <f>100 + SUMIFS(NhatKy_ViPham!J:J, NhatKy_ViPham!E:E, "12_Van_C", NhatKy_ViPham!F:F, B21, NhatKy_ViPham!C:C, "T8") - SUMIFS(NhatKy_ViPham!K:K, NhatKy_ViPham!E:E, "12_Van_C", NhatKy_ViPham!F:F, B21, NhatKy_ViPham!C:C, "T8")</f>
        <v>100</v>
      </c>
      <c r="Z21" s="7">
        <f>100 + SUMIFS(NhatKy_ViPham!J:J, NhatKy_ViPham!E:E, "12_Van_C", NhatKy_ViPham!F:F, B21, NhatKy_ViPham!C:C, "T9") - SUMIFS(NhatKy_ViPham!K:K, NhatKy_ViPham!E:E, "12_Van_C", NhatKy_ViPham!F:F, B21, NhatKy_ViPham!C:C, "T9")</f>
        <v>100</v>
      </c>
      <c r="AA21" s="7">
        <f>100 + SUMIFS(NhatKy_ViPham!J:J, NhatKy_ViPham!E:E, "12_Van_C", NhatKy_ViPham!F:F, B21, NhatKy_ViPham!C:C, "T10") - SUMIFS(NhatKy_ViPham!K:K, NhatKy_ViPham!E:E, "12_Van_C", NhatKy_ViPham!F:F, B21, NhatKy_ViPham!C:C, "T10")</f>
        <v>100</v>
      </c>
      <c r="AB21" s="7">
        <f>100 + SUMIFS(NhatKy_ViPham!J:J, NhatKy_ViPham!E:E, "12_Van_C", NhatKy_ViPham!F:F, B21, NhatKy_ViPham!C:C, "T11") - SUMIFS(NhatKy_ViPham!K:K, NhatKy_ViPham!E:E, "12_Van_C", NhatKy_ViPham!F:F, B21, NhatKy_ViPham!C:C, "T11")</f>
        <v>100</v>
      </c>
      <c r="AC21" s="7">
        <f>100 + SUMIFS(NhatKy_ViPham!J:J, NhatKy_ViPham!E:E, "12_Van_C", NhatKy_ViPham!F:F, B21, NhatKy_ViPham!C:C, "T12") - SUMIFS(NhatKy_ViPham!K:K, NhatKy_ViPham!E:E, "12_Van_C", NhatKy_ViPham!F:F, B21, NhatKy_ViPham!C:C, "T12")</f>
        <v>100</v>
      </c>
      <c r="AD21" s="7">
        <f>100 + SUMIFS(NhatKy_ViPham!J:J, NhatKy_ViPham!E:E, "12_Van_C", NhatKy_ViPham!F:F, B21, NhatKy_ViPham!C:C, "T13") - SUMIFS(NhatKy_ViPham!K:K, NhatKy_ViPham!E:E, "12_Van_C", NhatKy_ViPham!F:F, B21, NhatKy_ViPham!C:C, "T13")</f>
        <v>100</v>
      </c>
      <c r="AE21" s="7">
        <f>100 + SUMIFS(NhatKy_ViPham!J:J, NhatKy_ViPham!E:E, "12_Van_C", NhatKy_ViPham!F:F, B21, NhatKy_ViPham!C:C, "T14") - SUMIFS(NhatKy_ViPham!K:K, NhatKy_ViPham!E:E, "12_Van_C", NhatKy_ViPham!F:F, B21, NhatKy_ViPham!C:C, "T14")</f>
        <v>100</v>
      </c>
      <c r="AF21" s="7">
        <f>100 + SUMIFS(NhatKy_ViPham!J:J, NhatKy_ViPham!E:E, "12_Van_C", NhatKy_ViPham!F:F, B21, NhatKy_ViPham!C:C, "T15") - SUMIFS(NhatKy_ViPham!K:K, NhatKy_ViPham!E:E, "12_Van_C", NhatKy_ViPham!F:F, B21, NhatKy_ViPham!C:C, "T15")</f>
        <v>100</v>
      </c>
      <c r="AG21" s="7">
        <f>100 + SUMIFS(NhatKy_ViPham!J:J, NhatKy_ViPham!E:E, "12_Van_C", NhatKy_ViPham!F:F, B21, NhatKy_ViPham!C:C, "T16") - SUMIFS(NhatKy_ViPham!K:K, NhatKy_ViPham!E:E, "12_Van_C", NhatKy_ViPham!F:F, B21, NhatKy_ViPham!C:C, "T16")</f>
        <v>100</v>
      </c>
      <c r="AH21" s="7">
        <f>100 + SUMIFS(NhatKy_ViPham!J:J, NhatKy_ViPham!E:E, "12_Van_C", NhatKy_ViPham!F:F, B21, NhatKy_ViPham!C:C, "T17") - SUMIFS(NhatKy_ViPham!K:K, NhatKy_ViPham!E:E, "12_Van_C", NhatKy_ViPham!F:F, B21, NhatKy_ViPham!C:C, "T17")</f>
        <v>100</v>
      </c>
      <c r="AI21" s="7">
        <f>100 + SUMIFS(NhatKy_ViPham!J:J, NhatKy_ViPham!E:E, "12_Van_C", NhatKy_ViPham!F:F, B21, NhatKy_ViPham!C:C, "T18") - SUMIFS(NhatKy_ViPham!K:K, NhatKy_ViPham!E:E, "12_Van_C", NhatKy_ViPham!F:F, B21, NhatKy_ViPham!C:C, "T18")</f>
        <v>100</v>
      </c>
      <c r="AJ21" s="7">
        <f>100 + SUMIFS(NhatKy_ViPham!J:J, NhatKy_ViPham!E:E, "12_Van_C", NhatKy_ViPham!F:F, B21, NhatKy_ViPham!C:C, "T19") - SUMIFS(NhatKy_ViPham!K:K, NhatKy_ViPham!E:E, "12_Van_C", NhatKy_ViPham!F:F, B21, NhatKy_ViPham!C:C, "T19")</f>
        <v>100</v>
      </c>
      <c r="AK21" s="7">
        <f>100 + SUMIFS(NhatKy_ViPham!J:J, NhatKy_ViPham!E:E, "12_Van_C", NhatKy_ViPham!F:F, B21, NhatKy_ViPham!C:C, "T20") - SUMIFS(NhatKy_ViPham!K:K, NhatKy_ViPham!E:E, "12_Van_C", NhatKy_ViPham!F:F, B21, NhatKy_ViPham!C:C, "T20")</f>
        <v>100</v>
      </c>
      <c r="AL21" s="7">
        <f>100 + SUMIFS(NhatKy_ViPham!J:J, NhatKy_ViPham!E:E, "12_Van_C", NhatKy_ViPham!F:F, B21, NhatKy_ViPham!C:C, "T21") - SUMIFS(NhatKy_ViPham!K:K, NhatKy_ViPham!E:E, "12_Van_C", NhatKy_ViPham!F:F, B21, NhatKy_ViPham!C:C, "T21")</f>
        <v>100</v>
      </c>
      <c r="AM21" s="7">
        <f>100 + SUMIFS(NhatKy_ViPham!J:J, NhatKy_ViPham!E:E, "12_Van_C", NhatKy_ViPham!F:F, B21, NhatKy_ViPham!C:C, "T22") - SUMIFS(NhatKy_ViPham!K:K, NhatKy_ViPham!E:E, "12_Van_C", NhatKy_ViPham!F:F, B21, NhatKy_ViPham!C:C, "T22")</f>
        <v>100</v>
      </c>
      <c r="AN21" s="7">
        <f>100 + SUMIFS(NhatKy_ViPham!J:J, NhatKy_ViPham!E:E, "12_Van_C", NhatKy_ViPham!F:F, B21, NhatKy_ViPham!C:C, "T23") - SUMIFS(NhatKy_ViPham!K:K, NhatKy_ViPham!E:E, "12_Van_C", NhatKy_ViPham!F:F, B21, NhatKy_ViPham!C:C, "T23")</f>
        <v>100</v>
      </c>
      <c r="AO21" s="7">
        <f>100 + SUMIFS(NhatKy_ViPham!J:J, NhatKy_ViPham!E:E, "12_Van_C", NhatKy_ViPham!F:F, B21, NhatKy_ViPham!C:C, "T24") - SUMIFS(NhatKy_ViPham!K:K, NhatKy_ViPham!E:E, "12_Van_C", NhatKy_ViPham!F:F, B21, NhatKy_ViPham!C:C, "T24")</f>
        <v>100</v>
      </c>
      <c r="AP21" s="7">
        <f>100 + SUMIFS(NhatKy_ViPham!J:J, NhatKy_ViPham!E:E, "12_Van_C", NhatKy_ViPham!F:F, B21, NhatKy_ViPham!C:C, "T25") - SUMIFS(NhatKy_ViPham!K:K, NhatKy_ViPham!E:E, "12_Van_C", NhatKy_ViPham!F:F, B21, NhatKy_ViPham!C:C, "T25")</f>
        <v>100</v>
      </c>
      <c r="AQ21" s="7">
        <f>100 + SUMIFS(NhatKy_ViPham!J:J, NhatKy_ViPham!E:E, "12_Van_C", NhatKy_ViPham!F:F, B21, NhatKy_ViPham!C:C, "T26") - SUMIFS(NhatKy_ViPham!K:K, NhatKy_ViPham!E:E, "12_Van_C", NhatKy_ViPham!F:F, B21, NhatKy_ViPham!C:C, "T26")</f>
        <v>100</v>
      </c>
      <c r="AR21" s="7">
        <f>100 + SUMIFS(NhatKy_ViPham!J:J, NhatKy_ViPham!E:E, "12_Van_C", NhatKy_ViPham!F:F, B21, NhatKy_ViPham!C:C, "T27") - SUMIFS(NhatKy_ViPham!K:K, NhatKy_ViPham!E:E, "12_Van_C", NhatKy_ViPham!F:F, B21, NhatKy_ViPham!C:C, "T27")</f>
        <v>100</v>
      </c>
      <c r="AS21" s="7">
        <f>100 + SUMIFS(NhatKy_ViPham!J:J, NhatKy_ViPham!E:E, "12_Van_C", NhatKy_ViPham!F:F, B21, NhatKy_ViPham!C:C, "T28") - SUMIFS(NhatKy_ViPham!K:K, NhatKy_ViPham!E:E, "12_Van_C", NhatKy_ViPham!F:F, B21, NhatKy_ViPham!C:C, "T28")</f>
        <v>100</v>
      </c>
      <c r="AT21" s="7">
        <f>100 + SUMIFS(NhatKy_ViPham!J:J, NhatKy_ViPham!E:E, "12_Van_C", NhatKy_ViPham!F:F, B21, NhatKy_ViPham!C:C, "T29") - SUMIFS(NhatKy_ViPham!K:K, NhatKy_ViPham!E:E, "12_Van_C", NhatKy_ViPham!F:F, B21, NhatKy_ViPham!C:C, "T29")</f>
        <v>100</v>
      </c>
      <c r="AU21" s="7">
        <f>100 + SUMIFS(NhatKy_ViPham!J:J, NhatKy_ViPham!E:E, "12_Van_C", NhatKy_ViPham!F:F, B21, NhatKy_ViPham!C:C, "T30") - SUMIFS(NhatKy_ViPham!K:K, NhatKy_ViPham!E:E, "12_Van_C", NhatKy_ViPham!F:F, B21, NhatKy_ViPham!C:C, "T30")</f>
        <v>100</v>
      </c>
      <c r="AV21" s="7">
        <f>100 + SUMIFS(NhatKy_ViPham!J:J, NhatKy_ViPham!E:E, "12_Van_C", NhatKy_ViPham!F:F, B21, NhatKy_ViPham!C:C, "T31") - SUMIFS(NhatKy_ViPham!K:K, NhatKy_ViPham!E:E, "12_Van_C", NhatKy_ViPham!F:F, B21, NhatKy_ViPham!C:C, "T31")</f>
        <v>100</v>
      </c>
      <c r="AW21" s="7">
        <f>100 + SUMIFS(NhatKy_ViPham!J:J, NhatKy_ViPham!E:E, "12_Van_C", NhatKy_ViPham!F:F, B21, NhatKy_ViPham!C:C, "T32") - SUMIFS(NhatKy_ViPham!K:K, NhatKy_ViPham!E:E, "12_Van_C", NhatKy_ViPham!F:F, B21, NhatKy_ViPham!C:C, "T32")</f>
        <v>100</v>
      </c>
      <c r="AX21" s="7">
        <f>100 + SUMIFS(NhatKy_ViPham!J:J, NhatKy_ViPham!E:E, "12_Van_C", NhatKy_ViPham!F:F, B21, NhatKy_ViPham!C:C, "T33") - SUMIFS(NhatKy_ViPham!K:K, NhatKy_ViPham!E:E, "12_Van_C", NhatKy_ViPham!F:F, B21, NhatKy_ViPham!C:C, "T33")</f>
        <v>100</v>
      </c>
      <c r="AY21" s="7">
        <f>100 + SUMIFS(NhatKy_ViPham!J:J, NhatKy_ViPham!E:E, "12_Van_C", NhatKy_ViPham!F:F, B21, NhatKy_ViPham!C:C, "T34") - SUMIFS(NhatKy_ViPham!K:K, NhatKy_ViPham!E:E, "12_Van_C", NhatKy_ViPham!F:F, B21, NhatKy_ViPham!C:C, "T34")</f>
        <v>100</v>
      </c>
      <c r="AZ21" s="7">
        <f>100 + SUMIFS(NhatKy_ViPham!J:J, NhatKy_ViPham!E:E, "12_Van_C", NhatKy_ViPham!F:F, B21, NhatKy_ViPham!C:C, "T35") - SUMIFS(NhatKy_ViPham!K:K, NhatKy_ViPham!E:E, "12_Van_C", NhatKy_ViPham!F:F, B21, NhatKy_ViPham!C:C, "T35")</f>
        <v>100</v>
      </c>
      <c r="BA21" s="12">
        <f t="shared" si="0"/>
        <v>100</v>
      </c>
      <c r="BB21" s="11" t="s">
        <v>430</v>
      </c>
      <c r="BC21" s="14" t="str">
        <f t="shared" si="1"/>
        <v>Tốt</v>
      </c>
      <c r="BD21" s="10" t="str">
        <f t="shared" si="2"/>
        <v>🟢 BÌNH THƯỜNG</v>
      </c>
    </row>
    <row r="22" spans="1:56" x14ac:dyDescent="0.25">
      <c r="A22" s="5">
        <v>14</v>
      </c>
      <c r="B22" s="15" t="s">
        <v>2814</v>
      </c>
      <c r="C22" s="5" t="s">
        <v>2815</v>
      </c>
      <c r="D22" s="5" t="s">
        <v>429</v>
      </c>
      <c r="E22" s="11" t="s">
        <v>430</v>
      </c>
      <c r="F22" s="6">
        <f>SUMIFS(NhatKy_ViPham!K:K, NhatKy_ViPham!E:E, "12_Van_C", NhatKy_ViPham!F:F, B22, NhatKy_ViPham!H:H, "L01")</f>
        <v>0</v>
      </c>
      <c r="G22" s="6">
        <f>SUMIFS(NhatKy_ViPham!K:K, NhatKy_ViPham!E:E, "12_Van_C", NhatKy_ViPham!F:F, B22, NhatKy_ViPham!H:H, "L02")</f>
        <v>0</v>
      </c>
      <c r="H22" s="6">
        <f>SUMIFS(NhatKy_ViPham!K:K, NhatKy_ViPham!E:E, "12_Van_C", NhatKy_ViPham!F:F, B22, NhatKy_ViPham!H:H, "L03")</f>
        <v>0</v>
      </c>
      <c r="I22" s="6">
        <f>SUMIFS(NhatKy_ViPham!K:K, NhatKy_ViPham!E:E, "12_Van_C", NhatKy_ViPham!F:F, B22, NhatKy_ViPham!H:H, "L04")</f>
        <v>0</v>
      </c>
      <c r="J22" s="6">
        <f>SUMIFS(NhatKy_ViPham!K:K, NhatKy_ViPham!E:E, "12_Van_C", NhatKy_ViPham!F:F, B22, NhatKy_ViPham!H:H, "L05")</f>
        <v>0</v>
      </c>
      <c r="K22" s="6">
        <f>SUMIFS(NhatKy_ViPham!K:K, NhatKy_ViPham!E:E, "12_Van_C", NhatKy_ViPham!F:F, B22, NhatKy_ViPham!H:H, "L06")</f>
        <v>0</v>
      </c>
      <c r="L22" s="6">
        <f>SUMIFS(NhatKy_ViPham!K:K, NhatKy_ViPham!E:E, "12_Van_C", NhatKy_ViPham!F:F, B22, NhatKy_ViPham!H:H, "L07")</f>
        <v>0</v>
      </c>
      <c r="M22" s="6">
        <f>SUMIFS(NhatKy_ViPham!K:K, NhatKy_ViPham!E:E, "12_Van_C", NhatKy_ViPham!F:F, B22, NhatKy_ViPham!H:H, "L08")</f>
        <v>0</v>
      </c>
      <c r="N22" s="6">
        <f>SUMIFS(NhatKy_ViPham!K:K, NhatKy_ViPham!E:E, "12_Van_C", NhatKy_ViPham!F:F, B22, NhatKy_ViPham!H:H, "L09")</f>
        <v>0</v>
      </c>
      <c r="O22" s="6">
        <f>SUMIFS(NhatKy_ViPham!K:K, NhatKy_ViPham!E:E, "12_Van_C", NhatKy_ViPham!F:F, B22, NhatKy_ViPham!H:H, "L10")</f>
        <v>0</v>
      </c>
      <c r="P22" s="12">
        <f>SUMIFS(NhatKy_ViPham!J:J, NhatKy_ViPham!E:E, "12_Van_C", NhatKy_ViPham!F:F, B22)</f>
        <v>0</v>
      </c>
      <c r="Q22" s="13">
        <f>SUMIFS(NhatKy_ViPham!K:K, NhatKy_ViPham!E:E, "12_Van_C", NhatKy_ViPham!F:F, B22)</f>
        <v>0</v>
      </c>
      <c r="R22" s="6">
        <f>100 + SUMIFS(NhatKy_ViPham!J:J, NhatKy_ViPham!E:E, "12_Van_C", NhatKy_ViPham!F:F, B22, NhatKy_ViPham!C:C, "T1") - SUMIFS(NhatKy_ViPham!K:K, NhatKy_ViPham!E:E, "12_Van_C", NhatKy_ViPham!F:F, B22, NhatKy_ViPham!C:C, "T1")</f>
        <v>100</v>
      </c>
      <c r="S22" s="6">
        <f>100 + SUMIFS(NhatKy_ViPham!J:J, NhatKy_ViPham!E:E, "12_Van_C", NhatKy_ViPham!F:F, B22, NhatKy_ViPham!C:C, "T2") - SUMIFS(NhatKy_ViPham!K:K, NhatKy_ViPham!E:E, "12_Van_C", NhatKy_ViPham!F:F, B22, NhatKy_ViPham!C:C, "T2")</f>
        <v>100</v>
      </c>
      <c r="T22" s="6">
        <f>100 + SUMIFS(NhatKy_ViPham!J:J, NhatKy_ViPham!E:E, "12_Van_C", NhatKy_ViPham!F:F, B22, NhatKy_ViPham!C:C, "T3") - SUMIFS(NhatKy_ViPham!K:K, NhatKy_ViPham!E:E, "12_Van_C", NhatKy_ViPham!F:F, B22, NhatKy_ViPham!C:C, "T3")</f>
        <v>100</v>
      </c>
      <c r="U22" s="6">
        <f>100 + SUMIFS(NhatKy_ViPham!J:J, NhatKy_ViPham!E:E, "12_Van_C", NhatKy_ViPham!F:F, B22, NhatKy_ViPham!C:C, "T4") - SUMIFS(NhatKy_ViPham!K:K, NhatKy_ViPham!E:E, "12_Van_C", NhatKy_ViPham!F:F, B22, NhatKy_ViPham!C:C, "T4")</f>
        <v>100</v>
      </c>
      <c r="V22" s="6">
        <f>100 + SUMIFS(NhatKy_ViPham!J:J, NhatKy_ViPham!E:E, "12_Van_C", NhatKy_ViPham!F:F, B22, NhatKy_ViPham!C:C, "T5") - SUMIFS(NhatKy_ViPham!K:K, NhatKy_ViPham!E:E, "12_Van_C", NhatKy_ViPham!F:F, B22, NhatKy_ViPham!C:C, "T5")</f>
        <v>100</v>
      </c>
      <c r="W22" s="6">
        <f>100 + SUMIFS(NhatKy_ViPham!J:J, NhatKy_ViPham!E:E, "12_Van_C", NhatKy_ViPham!F:F, B22, NhatKy_ViPham!C:C, "T6") - SUMIFS(NhatKy_ViPham!K:K, NhatKy_ViPham!E:E, "12_Van_C", NhatKy_ViPham!F:F, B22, NhatKy_ViPham!C:C, "T6")</f>
        <v>100</v>
      </c>
      <c r="X22" s="6">
        <f>100 + SUMIFS(NhatKy_ViPham!J:J, NhatKy_ViPham!E:E, "12_Van_C", NhatKy_ViPham!F:F, B22, NhatKy_ViPham!C:C, "T7") - SUMIFS(NhatKy_ViPham!K:K, NhatKy_ViPham!E:E, "12_Van_C", NhatKy_ViPham!F:F, B22, NhatKy_ViPham!C:C, "T7")</f>
        <v>100</v>
      </c>
      <c r="Y22" s="6">
        <f>100 + SUMIFS(NhatKy_ViPham!J:J, NhatKy_ViPham!E:E, "12_Van_C", NhatKy_ViPham!F:F, B22, NhatKy_ViPham!C:C, "T8") - SUMIFS(NhatKy_ViPham!K:K, NhatKy_ViPham!E:E, "12_Van_C", NhatKy_ViPham!F:F, B22, NhatKy_ViPham!C:C, "T8")</f>
        <v>100</v>
      </c>
      <c r="Z22" s="6">
        <f>100 + SUMIFS(NhatKy_ViPham!J:J, NhatKy_ViPham!E:E, "12_Van_C", NhatKy_ViPham!F:F, B22, NhatKy_ViPham!C:C, "T9") - SUMIFS(NhatKy_ViPham!K:K, NhatKy_ViPham!E:E, "12_Van_C", NhatKy_ViPham!F:F, B22, NhatKy_ViPham!C:C, "T9")</f>
        <v>100</v>
      </c>
      <c r="AA22" s="6">
        <f>100 + SUMIFS(NhatKy_ViPham!J:J, NhatKy_ViPham!E:E, "12_Van_C", NhatKy_ViPham!F:F, B22, NhatKy_ViPham!C:C, "T10") - SUMIFS(NhatKy_ViPham!K:K, NhatKy_ViPham!E:E, "12_Van_C", NhatKy_ViPham!F:F, B22, NhatKy_ViPham!C:C, "T10")</f>
        <v>100</v>
      </c>
      <c r="AB22" s="6">
        <f>100 + SUMIFS(NhatKy_ViPham!J:J, NhatKy_ViPham!E:E, "12_Van_C", NhatKy_ViPham!F:F, B22, NhatKy_ViPham!C:C, "T11") - SUMIFS(NhatKy_ViPham!K:K, NhatKy_ViPham!E:E, "12_Van_C", NhatKy_ViPham!F:F, B22, NhatKy_ViPham!C:C, "T11")</f>
        <v>100</v>
      </c>
      <c r="AC22" s="6">
        <f>100 + SUMIFS(NhatKy_ViPham!J:J, NhatKy_ViPham!E:E, "12_Van_C", NhatKy_ViPham!F:F, B22, NhatKy_ViPham!C:C, "T12") - SUMIFS(NhatKy_ViPham!K:K, NhatKy_ViPham!E:E, "12_Van_C", NhatKy_ViPham!F:F, B22, NhatKy_ViPham!C:C, "T12")</f>
        <v>100</v>
      </c>
      <c r="AD22" s="6">
        <f>100 + SUMIFS(NhatKy_ViPham!J:J, NhatKy_ViPham!E:E, "12_Van_C", NhatKy_ViPham!F:F, B22, NhatKy_ViPham!C:C, "T13") - SUMIFS(NhatKy_ViPham!K:K, NhatKy_ViPham!E:E, "12_Van_C", NhatKy_ViPham!F:F, B22, NhatKy_ViPham!C:C, "T13")</f>
        <v>100</v>
      </c>
      <c r="AE22" s="6">
        <f>100 + SUMIFS(NhatKy_ViPham!J:J, NhatKy_ViPham!E:E, "12_Van_C", NhatKy_ViPham!F:F, B22, NhatKy_ViPham!C:C, "T14") - SUMIFS(NhatKy_ViPham!K:K, NhatKy_ViPham!E:E, "12_Van_C", NhatKy_ViPham!F:F, B22, NhatKy_ViPham!C:C, "T14")</f>
        <v>100</v>
      </c>
      <c r="AF22" s="6">
        <f>100 + SUMIFS(NhatKy_ViPham!J:J, NhatKy_ViPham!E:E, "12_Van_C", NhatKy_ViPham!F:F, B22, NhatKy_ViPham!C:C, "T15") - SUMIFS(NhatKy_ViPham!K:K, NhatKy_ViPham!E:E, "12_Van_C", NhatKy_ViPham!F:F, B22, NhatKy_ViPham!C:C, "T15")</f>
        <v>100</v>
      </c>
      <c r="AG22" s="6">
        <f>100 + SUMIFS(NhatKy_ViPham!J:J, NhatKy_ViPham!E:E, "12_Van_C", NhatKy_ViPham!F:F, B22, NhatKy_ViPham!C:C, "T16") - SUMIFS(NhatKy_ViPham!K:K, NhatKy_ViPham!E:E, "12_Van_C", NhatKy_ViPham!F:F, B22, NhatKy_ViPham!C:C, "T16")</f>
        <v>100</v>
      </c>
      <c r="AH22" s="6">
        <f>100 + SUMIFS(NhatKy_ViPham!J:J, NhatKy_ViPham!E:E, "12_Van_C", NhatKy_ViPham!F:F, B22, NhatKy_ViPham!C:C, "T17") - SUMIFS(NhatKy_ViPham!K:K, NhatKy_ViPham!E:E, "12_Van_C", NhatKy_ViPham!F:F, B22, NhatKy_ViPham!C:C, "T17")</f>
        <v>100</v>
      </c>
      <c r="AI22" s="6">
        <f>100 + SUMIFS(NhatKy_ViPham!J:J, NhatKy_ViPham!E:E, "12_Van_C", NhatKy_ViPham!F:F, B22, NhatKy_ViPham!C:C, "T18") - SUMIFS(NhatKy_ViPham!K:K, NhatKy_ViPham!E:E, "12_Van_C", NhatKy_ViPham!F:F, B22, NhatKy_ViPham!C:C, "T18")</f>
        <v>100</v>
      </c>
      <c r="AJ22" s="6">
        <f>100 + SUMIFS(NhatKy_ViPham!J:J, NhatKy_ViPham!E:E, "12_Van_C", NhatKy_ViPham!F:F, B22, NhatKy_ViPham!C:C, "T19") - SUMIFS(NhatKy_ViPham!K:K, NhatKy_ViPham!E:E, "12_Van_C", NhatKy_ViPham!F:F, B22, NhatKy_ViPham!C:C, "T19")</f>
        <v>100</v>
      </c>
      <c r="AK22" s="6">
        <f>100 + SUMIFS(NhatKy_ViPham!J:J, NhatKy_ViPham!E:E, "12_Van_C", NhatKy_ViPham!F:F, B22, NhatKy_ViPham!C:C, "T20") - SUMIFS(NhatKy_ViPham!K:K, NhatKy_ViPham!E:E, "12_Van_C", NhatKy_ViPham!F:F, B22, NhatKy_ViPham!C:C, "T20")</f>
        <v>100</v>
      </c>
      <c r="AL22" s="6">
        <f>100 + SUMIFS(NhatKy_ViPham!J:J, NhatKy_ViPham!E:E, "12_Van_C", NhatKy_ViPham!F:F, B22, NhatKy_ViPham!C:C, "T21") - SUMIFS(NhatKy_ViPham!K:K, NhatKy_ViPham!E:E, "12_Van_C", NhatKy_ViPham!F:F, B22, NhatKy_ViPham!C:C, "T21")</f>
        <v>100</v>
      </c>
      <c r="AM22" s="6">
        <f>100 + SUMIFS(NhatKy_ViPham!J:J, NhatKy_ViPham!E:E, "12_Van_C", NhatKy_ViPham!F:F, B22, NhatKy_ViPham!C:C, "T22") - SUMIFS(NhatKy_ViPham!K:K, NhatKy_ViPham!E:E, "12_Van_C", NhatKy_ViPham!F:F, B22, NhatKy_ViPham!C:C, "T22")</f>
        <v>100</v>
      </c>
      <c r="AN22" s="6">
        <f>100 + SUMIFS(NhatKy_ViPham!J:J, NhatKy_ViPham!E:E, "12_Van_C", NhatKy_ViPham!F:F, B22, NhatKy_ViPham!C:C, "T23") - SUMIFS(NhatKy_ViPham!K:K, NhatKy_ViPham!E:E, "12_Van_C", NhatKy_ViPham!F:F, B22, NhatKy_ViPham!C:C, "T23")</f>
        <v>100</v>
      </c>
      <c r="AO22" s="6">
        <f>100 + SUMIFS(NhatKy_ViPham!J:J, NhatKy_ViPham!E:E, "12_Van_C", NhatKy_ViPham!F:F, B22, NhatKy_ViPham!C:C, "T24") - SUMIFS(NhatKy_ViPham!K:K, NhatKy_ViPham!E:E, "12_Van_C", NhatKy_ViPham!F:F, B22, NhatKy_ViPham!C:C, "T24")</f>
        <v>100</v>
      </c>
      <c r="AP22" s="6">
        <f>100 + SUMIFS(NhatKy_ViPham!J:J, NhatKy_ViPham!E:E, "12_Van_C", NhatKy_ViPham!F:F, B22, NhatKy_ViPham!C:C, "T25") - SUMIFS(NhatKy_ViPham!K:K, NhatKy_ViPham!E:E, "12_Van_C", NhatKy_ViPham!F:F, B22, NhatKy_ViPham!C:C, "T25")</f>
        <v>100</v>
      </c>
      <c r="AQ22" s="6">
        <f>100 + SUMIFS(NhatKy_ViPham!J:J, NhatKy_ViPham!E:E, "12_Van_C", NhatKy_ViPham!F:F, B22, NhatKy_ViPham!C:C, "T26") - SUMIFS(NhatKy_ViPham!K:K, NhatKy_ViPham!E:E, "12_Van_C", NhatKy_ViPham!F:F, B22, NhatKy_ViPham!C:C, "T26")</f>
        <v>100</v>
      </c>
      <c r="AR22" s="6">
        <f>100 + SUMIFS(NhatKy_ViPham!J:J, NhatKy_ViPham!E:E, "12_Van_C", NhatKy_ViPham!F:F, B22, NhatKy_ViPham!C:C, "T27") - SUMIFS(NhatKy_ViPham!K:K, NhatKy_ViPham!E:E, "12_Van_C", NhatKy_ViPham!F:F, B22, NhatKy_ViPham!C:C, "T27")</f>
        <v>100</v>
      </c>
      <c r="AS22" s="6">
        <f>100 + SUMIFS(NhatKy_ViPham!J:J, NhatKy_ViPham!E:E, "12_Van_C", NhatKy_ViPham!F:F, B22, NhatKy_ViPham!C:C, "T28") - SUMIFS(NhatKy_ViPham!K:K, NhatKy_ViPham!E:E, "12_Van_C", NhatKy_ViPham!F:F, B22, NhatKy_ViPham!C:C, "T28")</f>
        <v>100</v>
      </c>
      <c r="AT22" s="6">
        <f>100 + SUMIFS(NhatKy_ViPham!J:J, NhatKy_ViPham!E:E, "12_Van_C", NhatKy_ViPham!F:F, B22, NhatKy_ViPham!C:C, "T29") - SUMIFS(NhatKy_ViPham!K:K, NhatKy_ViPham!E:E, "12_Van_C", NhatKy_ViPham!F:F, B22, NhatKy_ViPham!C:C, "T29")</f>
        <v>100</v>
      </c>
      <c r="AU22" s="6">
        <f>100 + SUMIFS(NhatKy_ViPham!J:J, NhatKy_ViPham!E:E, "12_Van_C", NhatKy_ViPham!F:F, B22, NhatKy_ViPham!C:C, "T30") - SUMIFS(NhatKy_ViPham!K:K, NhatKy_ViPham!E:E, "12_Van_C", NhatKy_ViPham!F:F, B22, NhatKy_ViPham!C:C, "T30")</f>
        <v>100</v>
      </c>
      <c r="AV22" s="6">
        <f>100 + SUMIFS(NhatKy_ViPham!J:J, NhatKy_ViPham!E:E, "12_Van_C", NhatKy_ViPham!F:F, B22, NhatKy_ViPham!C:C, "T31") - SUMIFS(NhatKy_ViPham!K:K, NhatKy_ViPham!E:E, "12_Van_C", NhatKy_ViPham!F:F, B22, NhatKy_ViPham!C:C, "T31")</f>
        <v>100</v>
      </c>
      <c r="AW22" s="6">
        <f>100 + SUMIFS(NhatKy_ViPham!J:J, NhatKy_ViPham!E:E, "12_Van_C", NhatKy_ViPham!F:F, B22, NhatKy_ViPham!C:C, "T32") - SUMIFS(NhatKy_ViPham!K:K, NhatKy_ViPham!E:E, "12_Van_C", NhatKy_ViPham!F:F, B22, NhatKy_ViPham!C:C, "T32")</f>
        <v>100</v>
      </c>
      <c r="AX22" s="6">
        <f>100 + SUMIFS(NhatKy_ViPham!J:J, NhatKy_ViPham!E:E, "12_Van_C", NhatKy_ViPham!F:F, B22, NhatKy_ViPham!C:C, "T33") - SUMIFS(NhatKy_ViPham!K:K, NhatKy_ViPham!E:E, "12_Van_C", NhatKy_ViPham!F:F, B22, NhatKy_ViPham!C:C, "T33")</f>
        <v>100</v>
      </c>
      <c r="AY22" s="6">
        <f>100 + SUMIFS(NhatKy_ViPham!J:J, NhatKy_ViPham!E:E, "12_Van_C", NhatKy_ViPham!F:F, B22, NhatKy_ViPham!C:C, "T34") - SUMIFS(NhatKy_ViPham!K:K, NhatKy_ViPham!E:E, "12_Van_C", NhatKy_ViPham!F:F, B22, NhatKy_ViPham!C:C, "T34")</f>
        <v>100</v>
      </c>
      <c r="AZ22" s="6">
        <f>100 + SUMIFS(NhatKy_ViPham!J:J, NhatKy_ViPham!E:E, "12_Van_C", NhatKy_ViPham!F:F, B22, NhatKy_ViPham!C:C, "T35") - SUMIFS(NhatKy_ViPham!K:K, NhatKy_ViPham!E:E, "12_Van_C", NhatKy_ViPham!F:F, B22, NhatKy_ViPham!C:C, "T35")</f>
        <v>100</v>
      </c>
      <c r="BA22" s="12">
        <f t="shared" si="0"/>
        <v>100</v>
      </c>
      <c r="BB22" s="11" t="s">
        <v>430</v>
      </c>
      <c r="BC22" s="16" t="str">
        <f t="shared" si="1"/>
        <v>Tốt</v>
      </c>
      <c r="BD22" s="15" t="str">
        <f t="shared" si="2"/>
        <v>🟢 BÌNH THƯỜNG</v>
      </c>
    </row>
    <row r="23" spans="1:56" x14ac:dyDescent="0.25">
      <c r="A23" s="4">
        <v>15</v>
      </c>
      <c r="B23" s="10" t="s">
        <v>186</v>
      </c>
      <c r="C23" s="4" t="s">
        <v>2284</v>
      </c>
      <c r="D23" s="4" t="s">
        <v>429</v>
      </c>
      <c r="E23" s="11" t="s">
        <v>430</v>
      </c>
      <c r="F23" s="7">
        <f>SUMIFS(NhatKy_ViPham!K:K, NhatKy_ViPham!E:E, "12_Van_C", NhatKy_ViPham!F:F, B23, NhatKy_ViPham!H:H, "L01")</f>
        <v>0</v>
      </c>
      <c r="G23" s="7">
        <f>SUMIFS(NhatKy_ViPham!K:K, NhatKy_ViPham!E:E, "12_Van_C", NhatKy_ViPham!F:F, B23, NhatKy_ViPham!H:H, "L02")</f>
        <v>0</v>
      </c>
      <c r="H23" s="7">
        <f>SUMIFS(NhatKy_ViPham!K:K, NhatKy_ViPham!E:E, "12_Van_C", NhatKy_ViPham!F:F, B23, NhatKy_ViPham!H:H, "L03")</f>
        <v>0</v>
      </c>
      <c r="I23" s="7">
        <f>SUMIFS(NhatKy_ViPham!K:K, NhatKy_ViPham!E:E, "12_Van_C", NhatKy_ViPham!F:F, B23, NhatKy_ViPham!H:H, "L04")</f>
        <v>0</v>
      </c>
      <c r="J23" s="7">
        <f>SUMIFS(NhatKy_ViPham!K:K, NhatKy_ViPham!E:E, "12_Van_C", NhatKy_ViPham!F:F, B23, NhatKy_ViPham!H:H, "L05")</f>
        <v>0</v>
      </c>
      <c r="K23" s="7">
        <f>SUMIFS(NhatKy_ViPham!K:K, NhatKy_ViPham!E:E, "12_Van_C", NhatKy_ViPham!F:F, B23, NhatKy_ViPham!H:H, "L06")</f>
        <v>0</v>
      </c>
      <c r="L23" s="7">
        <f>SUMIFS(NhatKy_ViPham!K:K, NhatKy_ViPham!E:E, "12_Van_C", NhatKy_ViPham!F:F, B23, NhatKy_ViPham!H:H, "L07")</f>
        <v>0</v>
      </c>
      <c r="M23" s="7">
        <f>SUMIFS(NhatKy_ViPham!K:K, NhatKy_ViPham!E:E, "12_Van_C", NhatKy_ViPham!F:F, B23, NhatKy_ViPham!H:H, "L08")</f>
        <v>0</v>
      </c>
      <c r="N23" s="7">
        <f>SUMIFS(NhatKy_ViPham!K:K, NhatKy_ViPham!E:E, "12_Van_C", NhatKy_ViPham!F:F, B23, NhatKy_ViPham!H:H, "L09")</f>
        <v>0</v>
      </c>
      <c r="O23" s="7">
        <f>SUMIFS(NhatKy_ViPham!K:K, NhatKy_ViPham!E:E, "12_Van_C", NhatKy_ViPham!F:F, B23, NhatKy_ViPham!H:H, "L10")</f>
        <v>0</v>
      </c>
      <c r="P23" s="12">
        <f>SUMIFS(NhatKy_ViPham!J:J, NhatKy_ViPham!E:E, "12_Van_C", NhatKy_ViPham!F:F, B23)</f>
        <v>0</v>
      </c>
      <c r="Q23" s="13">
        <f>SUMIFS(NhatKy_ViPham!K:K, NhatKy_ViPham!E:E, "12_Van_C", NhatKy_ViPham!F:F, B23)</f>
        <v>0</v>
      </c>
      <c r="R23" s="7">
        <f>100 + SUMIFS(NhatKy_ViPham!J:J, NhatKy_ViPham!E:E, "12_Van_C", NhatKy_ViPham!F:F, B23, NhatKy_ViPham!C:C, "T1") - SUMIFS(NhatKy_ViPham!K:K, NhatKy_ViPham!E:E, "12_Van_C", NhatKy_ViPham!F:F, B23, NhatKy_ViPham!C:C, "T1")</f>
        <v>100</v>
      </c>
      <c r="S23" s="7">
        <f>100 + SUMIFS(NhatKy_ViPham!J:J, NhatKy_ViPham!E:E, "12_Van_C", NhatKy_ViPham!F:F, B23, NhatKy_ViPham!C:C, "T2") - SUMIFS(NhatKy_ViPham!K:K, NhatKy_ViPham!E:E, "12_Van_C", NhatKy_ViPham!F:F, B23, NhatKy_ViPham!C:C, "T2")</f>
        <v>100</v>
      </c>
      <c r="T23" s="7">
        <f>100 + SUMIFS(NhatKy_ViPham!J:J, NhatKy_ViPham!E:E, "12_Van_C", NhatKy_ViPham!F:F, B23, NhatKy_ViPham!C:C, "T3") - SUMIFS(NhatKy_ViPham!K:K, NhatKy_ViPham!E:E, "12_Van_C", NhatKy_ViPham!F:F, B23, NhatKy_ViPham!C:C, "T3")</f>
        <v>100</v>
      </c>
      <c r="U23" s="7">
        <f>100 + SUMIFS(NhatKy_ViPham!J:J, NhatKy_ViPham!E:E, "12_Van_C", NhatKy_ViPham!F:F, B23, NhatKy_ViPham!C:C, "T4") - SUMIFS(NhatKy_ViPham!K:K, NhatKy_ViPham!E:E, "12_Van_C", NhatKy_ViPham!F:F, B23, NhatKy_ViPham!C:C, "T4")</f>
        <v>100</v>
      </c>
      <c r="V23" s="7">
        <f>100 + SUMIFS(NhatKy_ViPham!J:J, NhatKy_ViPham!E:E, "12_Van_C", NhatKy_ViPham!F:F, B23, NhatKy_ViPham!C:C, "T5") - SUMIFS(NhatKy_ViPham!K:K, NhatKy_ViPham!E:E, "12_Van_C", NhatKy_ViPham!F:F, B23, NhatKy_ViPham!C:C, "T5")</f>
        <v>100</v>
      </c>
      <c r="W23" s="7">
        <f>100 + SUMIFS(NhatKy_ViPham!J:J, NhatKy_ViPham!E:E, "12_Van_C", NhatKy_ViPham!F:F, B23, NhatKy_ViPham!C:C, "T6") - SUMIFS(NhatKy_ViPham!K:K, NhatKy_ViPham!E:E, "12_Van_C", NhatKy_ViPham!F:F, B23, NhatKy_ViPham!C:C, "T6")</f>
        <v>100</v>
      </c>
      <c r="X23" s="7">
        <f>100 + SUMIFS(NhatKy_ViPham!J:J, NhatKy_ViPham!E:E, "12_Van_C", NhatKy_ViPham!F:F, B23, NhatKy_ViPham!C:C, "T7") - SUMIFS(NhatKy_ViPham!K:K, NhatKy_ViPham!E:E, "12_Van_C", NhatKy_ViPham!F:F, B23, NhatKy_ViPham!C:C, "T7")</f>
        <v>100</v>
      </c>
      <c r="Y23" s="7">
        <f>100 + SUMIFS(NhatKy_ViPham!J:J, NhatKy_ViPham!E:E, "12_Van_C", NhatKy_ViPham!F:F, B23, NhatKy_ViPham!C:C, "T8") - SUMIFS(NhatKy_ViPham!K:K, NhatKy_ViPham!E:E, "12_Van_C", NhatKy_ViPham!F:F, B23, NhatKy_ViPham!C:C, "T8")</f>
        <v>100</v>
      </c>
      <c r="Z23" s="7">
        <f>100 + SUMIFS(NhatKy_ViPham!J:J, NhatKy_ViPham!E:E, "12_Van_C", NhatKy_ViPham!F:F, B23, NhatKy_ViPham!C:C, "T9") - SUMIFS(NhatKy_ViPham!K:K, NhatKy_ViPham!E:E, "12_Van_C", NhatKy_ViPham!F:F, B23, NhatKy_ViPham!C:C, "T9")</f>
        <v>100</v>
      </c>
      <c r="AA23" s="7">
        <f>100 + SUMIFS(NhatKy_ViPham!J:J, NhatKy_ViPham!E:E, "12_Van_C", NhatKy_ViPham!F:F, B23, NhatKy_ViPham!C:C, "T10") - SUMIFS(NhatKy_ViPham!K:K, NhatKy_ViPham!E:E, "12_Van_C", NhatKy_ViPham!F:F, B23, NhatKy_ViPham!C:C, "T10")</f>
        <v>100</v>
      </c>
      <c r="AB23" s="7">
        <f>100 + SUMIFS(NhatKy_ViPham!J:J, NhatKy_ViPham!E:E, "12_Van_C", NhatKy_ViPham!F:F, B23, NhatKy_ViPham!C:C, "T11") - SUMIFS(NhatKy_ViPham!K:K, NhatKy_ViPham!E:E, "12_Van_C", NhatKy_ViPham!F:F, B23, NhatKy_ViPham!C:C, "T11")</f>
        <v>100</v>
      </c>
      <c r="AC23" s="7">
        <f>100 + SUMIFS(NhatKy_ViPham!J:J, NhatKy_ViPham!E:E, "12_Van_C", NhatKy_ViPham!F:F, B23, NhatKy_ViPham!C:C, "T12") - SUMIFS(NhatKy_ViPham!K:K, NhatKy_ViPham!E:E, "12_Van_C", NhatKy_ViPham!F:F, B23, NhatKy_ViPham!C:C, "T12")</f>
        <v>100</v>
      </c>
      <c r="AD23" s="7">
        <f>100 + SUMIFS(NhatKy_ViPham!J:J, NhatKy_ViPham!E:E, "12_Van_C", NhatKy_ViPham!F:F, B23, NhatKy_ViPham!C:C, "T13") - SUMIFS(NhatKy_ViPham!K:K, NhatKy_ViPham!E:E, "12_Van_C", NhatKy_ViPham!F:F, B23, NhatKy_ViPham!C:C, "T13")</f>
        <v>100</v>
      </c>
      <c r="AE23" s="7">
        <f>100 + SUMIFS(NhatKy_ViPham!J:J, NhatKy_ViPham!E:E, "12_Van_C", NhatKy_ViPham!F:F, B23, NhatKy_ViPham!C:C, "T14") - SUMIFS(NhatKy_ViPham!K:K, NhatKy_ViPham!E:E, "12_Van_C", NhatKy_ViPham!F:F, B23, NhatKy_ViPham!C:C, "T14")</f>
        <v>100</v>
      </c>
      <c r="AF23" s="7">
        <f>100 + SUMIFS(NhatKy_ViPham!J:J, NhatKy_ViPham!E:E, "12_Van_C", NhatKy_ViPham!F:F, B23, NhatKy_ViPham!C:C, "T15") - SUMIFS(NhatKy_ViPham!K:K, NhatKy_ViPham!E:E, "12_Van_C", NhatKy_ViPham!F:F, B23, NhatKy_ViPham!C:C, "T15")</f>
        <v>100</v>
      </c>
      <c r="AG23" s="7">
        <f>100 + SUMIFS(NhatKy_ViPham!J:J, NhatKy_ViPham!E:E, "12_Van_C", NhatKy_ViPham!F:F, B23, NhatKy_ViPham!C:C, "T16") - SUMIFS(NhatKy_ViPham!K:K, NhatKy_ViPham!E:E, "12_Van_C", NhatKy_ViPham!F:F, B23, NhatKy_ViPham!C:C, "T16")</f>
        <v>100</v>
      </c>
      <c r="AH23" s="7">
        <f>100 + SUMIFS(NhatKy_ViPham!J:J, NhatKy_ViPham!E:E, "12_Van_C", NhatKy_ViPham!F:F, B23, NhatKy_ViPham!C:C, "T17") - SUMIFS(NhatKy_ViPham!K:K, NhatKy_ViPham!E:E, "12_Van_C", NhatKy_ViPham!F:F, B23, NhatKy_ViPham!C:C, "T17")</f>
        <v>100</v>
      </c>
      <c r="AI23" s="7">
        <f>100 + SUMIFS(NhatKy_ViPham!J:J, NhatKy_ViPham!E:E, "12_Van_C", NhatKy_ViPham!F:F, B23, NhatKy_ViPham!C:C, "T18") - SUMIFS(NhatKy_ViPham!K:K, NhatKy_ViPham!E:E, "12_Van_C", NhatKy_ViPham!F:F, B23, NhatKy_ViPham!C:C, "T18")</f>
        <v>100</v>
      </c>
      <c r="AJ23" s="7">
        <f>100 + SUMIFS(NhatKy_ViPham!J:J, NhatKy_ViPham!E:E, "12_Van_C", NhatKy_ViPham!F:F, B23, NhatKy_ViPham!C:C, "T19") - SUMIFS(NhatKy_ViPham!K:K, NhatKy_ViPham!E:E, "12_Van_C", NhatKy_ViPham!F:F, B23, NhatKy_ViPham!C:C, "T19")</f>
        <v>100</v>
      </c>
      <c r="AK23" s="7">
        <f>100 + SUMIFS(NhatKy_ViPham!J:J, NhatKy_ViPham!E:E, "12_Van_C", NhatKy_ViPham!F:F, B23, NhatKy_ViPham!C:C, "T20") - SUMIFS(NhatKy_ViPham!K:K, NhatKy_ViPham!E:E, "12_Van_C", NhatKy_ViPham!F:F, B23, NhatKy_ViPham!C:C, "T20")</f>
        <v>100</v>
      </c>
      <c r="AL23" s="7">
        <f>100 + SUMIFS(NhatKy_ViPham!J:J, NhatKy_ViPham!E:E, "12_Van_C", NhatKy_ViPham!F:F, B23, NhatKy_ViPham!C:C, "T21") - SUMIFS(NhatKy_ViPham!K:K, NhatKy_ViPham!E:E, "12_Van_C", NhatKy_ViPham!F:F, B23, NhatKy_ViPham!C:C, "T21")</f>
        <v>100</v>
      </c>
      <c r="AM23" s="7">
        <f>100 + SUMIFS(NhatKy_ViPham!J:J, NhatKy_ViPham!E:E, "12_Van_C", NhatKy_ViPham!F:F, B23, NhatKy_ViPham!C:C, "T22") - SUMIFS(NhatKy_ViPham!K:K, NhatKy_ViPham!E:E, "12_Van_C", NhatKy_ViPham!F:F, B23, NhatKy_ViPham!C:C, "T22")</f>
        <v>100</v>
      </c>
      <c r="AN23" s="7">
        <f>100 + SUMIFS(NhatKy_ViPham!J:J, NhatKy_ViPham!E:E, "12_Van_C", NhatKy_ViPham!F:F, B23, NhatKy_ViPham!C:C, "T23") - SUMIFS(NhatKy_ViPham!K:K, NhatKy_ViPham!E:E, "12_Van_C", NhatKy_ViPham!F:F, B23, NhatKy_ViPham!C:C, "T23")</f>
        <v>100</v>
      </c>
      <c r="AO23" s="7">
        <f>100 + SUMIFS(NhatKy_ViPham!J:J, NhatKy_ViPham!E:E, "12_Van_C", NhatKy_ViPham!F:F, B23, NhatKy_ViPham!C:C, "T24") - SUMIFS(NhatKy_ViPham!K:K, NhatKy_ViPham!E:E, "12_Van_C", NhatKy_ViPham!F:F, B23, NhatKy_ViPham!C:C, "T24")</f>
        <v>100</v>
      </c>
      <c r="AP23" s="7">
        <f>100 + SUMIFS(NhatKy_ViPham!J:J, NhatKy_ViPham!E:E, "12_Van_C", NhatKy_ViPham!F:F, B23, NhatKy_ViPham!C:C, "T25") - SUMIFS(NhatKy_ViPham!K:K, NhatKy_ViPham!E:E, "12_Van_C", NhatKy_ViPham!F:F, B23, NhatKy_ViPham!C:C, "T25")</f>
        <v>100</v>
      </c>
      <c r="AQ23" s="7">
        <f>100 + SUMIFS(NhatKy_ViPham!J:J, NhatKy_ViPham!E:E, "12_Van_C", NhatKy_ViPham!F:F, B23, NhatKy_ViPham!C:C, "T26") - SUMIFS(NhatKy_ViPham!K:K, NhatKy_ViPham!E:E, "12_Van_C", NhatKy_ViPham!F:F, B23, NhatKy_ViPham!C:C, "T26")</f>
        <v>100</v>
      </c>
      <c r="AR23" s="7">
        <f>100 + SUMIFS(NhatKy_ViPham!J:J, NhatKy_ViPham!E:E, "12_Van_C", NhatKy_ViPham!F:F, B23, NhatKy_ViPham!C:C, "T27") - SUMIFS(NhatKy_ViPham!K:K, NhatKy_ViPham!E:E, "12_Van_C", NhatKy_ViPham!F:F, B23, NhatKy_ViPham!C:C, "T27")</f>
        <v>100</v>
      </c>
      <c r="AS23" s="7">
        <f>100 + SUMIFS(NhatKy_ViPham!J:J, NhatKy_ViPham!E:E, "12_Van_C", NhatKy_ViPham!F:F, B23, NhatKy_ViPham!C:C, "T28") - SUMIFS(NhatKy_ViPham!K:K, NhatKy_ViPham!E:E, "12_Van_C", NhatKy_ViPham!F:F, B23, NhatKy_ViPham!C:C, "T28")</f>
        <v>100</v>
      </c>
      <c r="AT23" s="7">
        <f>100 + SUMIFS(NhatKy_ViPham!J:J, NhatKy_ViPham!E:E, "12_Van_C", NhatKy_ViPham!F:F, B23, NhatKy_ViPham!C:C, "T29") - SUMIFS(NhatKy_ViPham!K:K, NhatKy_ViPham!E:E, "12_Van_C", NhatKy_ViPham!F:F, B23, NhatKy_ViPham!C:C, "T29")</f>
        <v>100</v>
      </c>
      <c r="AU23" s="7">
        <f>100 + SUMIFS(NhatKy_ViPham!J:J, NhatKy_ViPham!E:E, "12_Van_C", NhatKy_ViPham!F:F, B23, NhatKy_ViPham!C:C, "T30") - SUMIFS(NhatKy_ViPham!K:K, NhatKy_ViPham!E:E, "12_Van_C", NhatKy_ViPham!F:F, B23, NhatKy_ViPham!C:C, "T30")</f>
        <v>100</v>
      </c>
      <c r="AV23" s="7">
        <f>100 + SUMIFS(NhatKy_ViPham!J:J, NhatKy_ViPham!E:E, "12_Van_C", NhatKy_ViPham!F:F, B23, NhatKy_ViPham!C:C, "T31") - SUMIFS(NhatKy_ViPham!K:K, NhatKy_ViPham!E:E, "12_Van_C", NhatKy_ViPham!F:F, B23, NhatKy_ViPham!C:C, "T31")</f>
        <v>100</v>
      </c>
      <c r="AW23" s="7">
        <f>100 + SUMIFS(NhatKy_ViPham!J:J, NhatKy_ViPham!E:E, "12_Van_C", NhatKy_ViPham!F:F, B23, NhatKy_ViPham!C:C, "T32") - SUMIFS(NhatKy_ViPham!K:K, NhatKy_ViPham!E:E, "12_Van_C", NhatKy_ViPham!F:F, B23, NhatKy_ViPham!C:C, "T32")</f>
        <v>100</v>
      </c>
      <c r="AX23" s="7">
        <f>100 + SUMIFS(NhatKy_ViPham!J:J, NhatKy_ViPham!E:E, "12_Van_C", NhatKy_ViPham!F:F, B23, NhatKy_ViPham!C:C, "T33") - SUMIFS(NhatKy_ViPham!K:K, NhatKy_ViPham!E:E, "12_Van_C", NhatKy_ViPham!F:F, B23, NhatKy_ViPham!C:C, "T33")</f>
        <v>100</v>
      </c>
      <c r="AY23" s="7">
        <f>100 + SUMIFS(NhatKy_ViPham!J:J, NhatKy_ViPham!E:E, "12_Van_C", NhatKy_ViPham!F:F, B23, NhatKy_ViPham!C:C, "T34") - SUMIFS(NhatKy_ViPham!K:K, NhatKy_ViPham!E:E, "12_Van_C", NhatKy_ViPham!F:F, B23, NhatKy_ViPham!C:C, "T34")</f>
        <v>100</v>
      </c>
      <c r="AZ23" s="7">
        <f>100 + SUMIFS(NhatKy_ViPham!J:J, NhatKy_ViPham!E:E, "12_Van_C", NhatKy_ViPham!F:F, B23, NhatKy_ViPham!C:C, "T35") - SUMIFS(NhatKy_ViPham!K:K, NhatKy_ViPham!E:E, "12_Van_C", NhatKy_ViPham!F:F, B23, NhatKy_ViPham!C:C, "T35")</f>
        <v>100</v>
      </c>
      <c r="BA23" s="12">
        <f t="shared" si="0"/>
        <v>100</v>
      </c>
      <c r="BB23" s="11" t="s">
        <v>430</v>
      </c>
      <c r="BC23" s="14" t="str">
        <f t="shared" si="1"/>
        <v>Tốt</v>
      </c>
      <c r="BD23" s="10" t="str">
        <f t="shared" si="2"/>
        <v>🟢 BÌNH THƯỜNG</v>
      </c>
    </row>
    <row r="24" spans="1:56" x14ac:dyDescent="0.25">
      <c r="A24" s="5">
        <v>16</v>
      </c>
      <c r="B24" s="15" t="s">
        <v>2816</v>
      </c>
      <c r="C24" s="5" t="s">
        <v>2352</v>
      </c>
      <c r="D24" s="5" t="s">
        <v>429</v>
      </c>
      <c r="E24" s="11" t="s">
        <v>430</v>
      </c>
      <c r="F24" s="6">
        <f>SUMIFS(NhatKy_ViPham!K:K, NhatKy_ViPham!E:E, "12_Van_C", NhatKy_ViPham!F:F, B24, NhatKy_ViPham!H:H, "L01")</f>
        <v>0</v>
      </c>
      <c r="G24" s="6">
        <f>SUMIFS(NhatKy_ViPham!K:K, NhatKy_ViPham!E:E, "12_Van_C", NhatKy_ViPham!F:F, B24, NhatKy_ViPham!H:H, "L02")</f>
        <v>0</v>
      </c>
      <c r="H24" s="6">
        <f>SUMIFS(NhatKy_ViPham!K:K, NhatKy_ViPham!E:E, "12_Van_C", NhatKy_ViPham!F:F, B24, NhatKy_ViPham!H:H, "L03")</f>
        <v>0</v>
      </c>
      <c r="I24" s="6">
        <f>SUMIFS(NhatKy_ViPham!K:K, NhatKy_ViPham!E:E, "12_Van_C", NhatKy_ViPham!F:F, B24, NhatKy_ViPham!H:H, "L04")</f>
        <v>0</v>
      </c>
      <c r="J24" s="6">
        <f>SUMIFS(NhatKy_ViPham!K:K, NhatKy_ViPham!E:E, "12_Van_C", NhatKy_ViPham!F:F, B24, NhatKy_ViPham!H:H, "L05")</f>
        <v>0</v>
      </c>
      <c r="K24" s="6">
        <f>SUMIFS(NhatKy_ViPham!K:K, NhatKy_ViPham!E:E, "12_Van_C", NhatKy_ViPham!F:F, B24, NhatKy_ViPham!H:H, "L06")</f>
        <v>0</v>
      </c>
      <c r="L24" s="6">
        <f>SUMIFS(NhatKy_ViPham!K:K, NhatKy_ViPham!E:E, "12_Van_C", NhatKy_ViPham!F:F, B24, NhatKy_ViPham!H:H, "L07")</f>
        <v>0</v>
      </c>
      <c r="M24" s="6">
        <f>SUMIFS(NhatKy_ViPham!K:K, NhatKy_ViPham!E:E, "12_Van_C", NhatKy_ViPham!F:F, B24, NhatKy_ViPham!H:H, "L08")</f>
        <v>0</v>
      </c>
      <c r="N24" s="6">
        <f>SUMIFS(NhatKy_ViPham!K:K, NhatKy_ViPham!E:E, "12_Van_C", NhatKy_ViPham!F:F, B24, NhatKy_ViPham!H:H, "L09")</f>
        <v>0</v>
      </c>
      <c r="O24" s="6">
        <f>SUMIFS(NhatKy_ViPham!K:K, NhatKy_ViPham!E:E, "12_Van_C", NhatKy_ViPham!F:F, B24, NhatKy_ViPham!H:H, "L10")</f>
        <v>0</v>
      </c>
      <c r="P24" s="12">
        <f>SUMIFS(NhatKy_ViPham!J:J, NhatKy_ViPham!E:E, "12_Van_C", NhatKy_ViPham!F:F, B24)</f>
        <v>0</v>
      </c>
      <c r="Q24" s="13">
        <f>SUMIFS(NhatKy_ViPham!K:K, NhatKy_ViPham!E:E, "12_Van_C", NhatKy_ViPham!F:F, B24)</f>
        <v>0</v>
      </c>
      <c r="R24" s="6">
        <f>100 + SUMIFS(NhatKy_ViPham!J:J, NhatKy_ViPham!E:E, "12_Van_C", NhatKy_ViPham!F:F, B24, NhatKy_ViPham!C:C, "T1") - SUMIFS(NhatKy_ViPham!K:K, NhatKy_ViPham!E:E, "12_Van_C", NhatKy_ViPham!F:F, B24, NhatKy_ViPham!C:C, "T1")</f>
        <v>100</v>
      </c>
      <c r="S24" s="6">
        <f>100 + SUMIFS(NhatKy_ViPham!J:J, NhatKy_ViPham!E:E, "12_Van_C", NhatKy_ViPham!F:F, B24, NhatKy_ViPham!C:C, "T2") - SUMIFS(NhatKy_ViPham!K:K, NhatKy_ViPham!E:E, "12_Van_C", NhatKy_ViPham!F:F, B24, NhatKy_ViPham!C:C, "T2")</f>
        <v>100</v>
      </c>
      <c r="T24" s="6">
        <f>100 + SUMIFS(NhatKy_ViPham!J:J, NhatKy_ViPham!E:E, "12_Van_C", NhatKy_ViPham!F:F, B24, NhatKy_ViPham!C:C, "T3") - SUMIFS(NhatKy_ViPham!K:K, NhatKy_ViPham!E:E, "12_Van_C", NhatKy_ViPham!F:F, B24, NhatKy_ViPham!C:C, "T3")</f>
        <v>100</v>
      </c>
      <c r="U24" s="6">
        <f>100 + SUMIFS(NhatKy_ViPham!J:J, NhatKy_ViPham!E:E, "12_Van_C", NhatKy_ViPham!F:F, B24, NhatKy_ViPham!C:C, "T4") - SUMIFS(NhatKy_ViPham!K:K, NhatKy_ViPham!E:E, "12_Van_C", NhatKy_ViPham!F:F, B24, NhatKy_ViPham!C:C, "T4")</f>
        <v>100</v>
      </c>
      <c r="V24" s="6">
        <f>100 + SUMIFS(NhatKy_ViPham!J:J, NhatKy_ViPham!E:E, "12_Van_C", NhatKy_ViPham!F:F, B24, NhatKy_ViPham!C:C, "T5") - SUMIFS(NhatKy_ViPham!K:K, NhatKy_ViPham!E:E, "12_Van_C", NhatKy_ViPham!F:F, B24, NhatKy_ViPham!C:C, "T5")</f>
        <v>100</v>
      </c>
      <c r="W24" s="6">
        <f>100 + SUMIFS(NhatKy_ViPham!J:J, NhatKy_ViPham!E:E, "12_Van_C", NhatKy_ViPham!F:F, B24, NhatKy_ViPham!C:C, "T6") - SUMIFS(NhatKy_ViPham!K:K, NhatKy_ViPham!E:E, "12_Van_C", NhatKy_ViPham!F:F, B24, NhatKy_ViPham!C:C, "T6")</f>
        <v>100</v>
      </c>
      <c r="X24" s="6">
        <f>100 + SUMIFS(NhatKy_ViPham!J:J, NhatKy_ViPham!E:E, "12_Van_C", NhatKy_ViPham!F:F, B24, NhatKy_ViPham!C:C, "T7") - SUMIFS(NhatKy_ViPham!K:K, NhatKy_ViPham!E:E, "12_Van_C", NhatKy_ViPham!F:F, B24, NhatKy_ViPham!C:C, "T7")</f>
        <v>100</v>
      </c>
      <c r="Y24" s="6">
        <f>100 + SUMIFS(NhatKy_ViPham!J:J, NhatKy_ViPham!E:E, "12_Van_C", NhatKy_ViPham!F:F, B24, NhatKy_ViPham!C:C, "T8") - SUMIFS(NhatKy_ViPham!K:K, NhatKy_ViPham!E:E, "12_Van_C", NhatKy_ViPham!F:F, B24, NhatKy_ViPham!C:C, "T8")</f>
        <v>100</v>
      </c>
      <c r="Z24" s="6">
        <f>100 + SUMIFS(NhatKy_ViPham!J:J, NhatKy_ViPham!E:E, "12_Van_C", NhatKy_ViPham!F:F, B24, NhatKy_ViPham!C:C, "T9") - SUMIFS(NhatKy_ViPham!K:K, NhatKy_ViPham!E:E, "12_Van_C", NhatKy_ViPham!F:F, B24, NhatKy_ViPham!C:C, "T9")</f>
        <v>100</v>
      </c>
      <c r="AA24" s="6">
        <f>100 + SUMIFS(NhatKy_ViPham!J:J, NhatKy_ViPham!E:E, "12_Van_C", NhatKy_ViPham!F:F, B24, NhatKy_ViPham!C:C, "T10") - SUMIFS(NhatKy_ViPham!K:K, NhatKy_ViPham!E:E, "12_Van_C", NhatKy_ViPham!F:F, B24, NhatKy_ViPham!C:C, "T10")</f>
        <v>100</v>
      </c>
      <c r="AB24" s="6">
        <f>100 + SUMIFS(NhatKy_ViPham!J:J, NhatKy_ViPham!E:E, "12_Van_C", NhatKy_ViPham!F:F, B24, NhatKy_ViPham!C:C, "T11") - SUMIFS(NhatKy_ViPham!K:K, NhatKy_ViPham!E:E, "12_Van_C", NhatKy_ViPham!F:F, B24, NhatKy_ViPham!C:C, "T11")</f>
        <v>100</v>
      </c>
      <c r="AC24" s="6">
        <f>100 + SUMIFS(NhatKy_ViPham!J:J, NhatKy_ViPham!E:E, "12_Van_C", NhatKy_ViPham!F:F, B24, NhatKy_ViPham!C:C, "T12") - SUMIFS(NhatKy_ViPham!K:K, NhatKy_ViPham!E:E, "12_Van_C", NhatKy_ViPham!F:F, B24, NhatKy_ViPham!C:C, "T12")</f>
        <v>100</v>
      </c>
      <c r="AD24" s="6">
        <f>100 + SUMIFS(NhatKy_ViPham!J:J, NhatKy_ViPham!E:E, "12_Van_C", NhatKy_ViPham!F:F, B24, NhatKy_ViPham!C:C, "T13") - SUMIFS(NhatKy_ViPham!K:K, NhatKy_ViPham!E:E, "12_Van_C", NhatKy_ViPham!F:F, B24, NhatKy_ViPham!C:C, "T13")</f>
        <v>100</v>
      </c>
      <c r="AE24" s="6">
        <f>100 + SUMIFS(NhatKy_ViPham!J:J, NhatKy_ViPham!E:E, "12_Van_C", NhatKy_ViPham!F:F, B24, NhatKy_ViPham!C:C, "T14") - SUMIFS(NhatKy_ViPham!K:K, NhatKy_ViPham!E:E, "12_Van_C", NhatKy_ViPham!F:F, B24, NhatKy_ViPham!C:C, "T14")</f>
        <v>100</v>
      </c>
      <c r="AF24" s="6">
        <f>100 + SUMIFS(NhatKy_ViPham!J:J, NhatKy_ViPham!E:E, "12_Van_C", NhatKy_ViPham!F:F, B24, NhatKy_ViPham!C:C, "T15") - SUMIFS(NhatKy_ViPham!K:K, NhatKy_ViPham!E:E, "12_Van_C", NhatKy_ViPham!F:F, B24, NhatKy_ViPham!C:C, "T15")</f>
        <v>100</v>
      </c>
      <c r="AG24" s="6">
        <f>100 + SUMIFS(NhatKy_ViPham!J:J, NhatKy_ViPham!E:E, "12_Van_C", NhatKy_ViPham!F:F, B24, NhatKy_ViPham!C:C, "T16") - SUMIFS(NhatKy_ViPham!K:K, NhatKy_ViPham!E:E, "12_Van_C", NhatKy_ViPham!F:F, B24, NhatKy_ViPham!C:C, "T16")</f>
        <v>100</v>
      </c>
      <c r="AH24" s="6">
        <f>100 + SUMIFS(NhatKy_ViPham!J:J, NhatKy_ViPham!E:E, "12_Van_C", NhatKy_ViPham!F:F, B24, NhatKy_ViPham!C:C, "T17") - SUMIFS(NhatKy_ViPham!K:K, NhatKy_ViPham!E:E, "12_Van_C", NhatKy_ViPham!F:F, B24, NhatKy_ViPham!C:C, "T17")</f>
        <v>100</v>
      </c>
      <c r="AI24" s="6">
        <f>100 + SUMIFS(NhatKy_ViPham!J:J, NhatKy_ViPham!E:E, "12_Van_C", NhatKy_ViPham!F:F, B24, NhatKy_ViPham!C:C, "T18") - SUMIFS(NhatKy_ViPham!K:K, NhatKy_ViPham!E:E, "12_Van_C", NhatKy_ViPham!F:F, B24, NhatKy_ViPham!C:C, "T18")</f>
        <v>100</v>
      </c>
      <c r="AJ24" s="6">
        <f>100 + SUMIFS(NhatKy_ViPham!J:J, NhatKy_ViPham!E:E, "12_Van_C", NhatKy_ViPham!F:F, B24, NhatKy_ViPham!C:C, "T19") - SUMIFS(NhatKy_ViPham!K:K, NhatKy_ViPham!E:E, "12_Van_C", NhatKy_ViPham!F:F, B24, NhatKy_ViPham!C:C, "T19")</f>
        <v>100</v>
      </c>
      <c r="AK24" s="6">
        <f>100 + SUMIFS(NhatKy_ViPham!J:J, NhatKy_ViPham!E:E, "12_Van_C", NhatKy_ViPham!F:F, B24, NhatKy_ViPham!C:C, "T20") - SUMIFS(NhatKy_ViPham!K:K, NhatKy_ViPham!E:E, "12_Van_C", NhatKy_ViPham!F:F, B24, NhatKy_ViPham!C:C, "T20")</f>
        <v>100</v>
      </c>
      <c r="AL24" s="6">
        <f>100 + SUMIFS(NhatKy_ViPham!J:J, NhatKy_ViPham!E:E, "12_Van_C", NhatKy_ViPham!F:F, B24, NhatKy_ViPham!C:C, "T21") - SUMIFS(NhatKy_ViPham!K:K, NhatKy_ViPham!E:E, "12_Van_C", NhatKy_ViPham!F:F, B24, NhatKy_ViPham!C:C, "T21")</f>
        <v>100</v>
      </c>
      <c r="AM24" s="6">
        <f>100 + SUMIFS(NhatKy_ViPham!J:J, NhatKy_ViPham!E:E, "12_Van_C", NhatKy_ViPham!F:F, B24, NhatKy_ViPham!C:C, "T22") - SUMIFS(NhatKy_ViPham!K:K, NhatKy_ViPham!E:E, "12_Van_C", NhatKy_ViPham!F:F, B24, NhatKy_ViPham!C:C, "T22")</f>
        <v>100</v>
      </c>
      <c r="AN24" s="6">
        <f>100 + SUMIFS(NhatKy_ViPham!J:J, NhatKy_ViPham!E:E, "12_Van_C", NhatKy_ViPham!F:F, B24, NhatKy_ViPham!C:C, "T23") - SUMIFS(NhatKy_ViPham!K:K, NhatKy_ViPham!E:E, "12_Van_C", NhatKy_ViPham!F:F, B24, NhatKy_ViPham!C:C, "T23")</f>
        <v>100</v>
      </c>
      <c r="AO24" s="6">
        <f>100 + SUMIFS(NhatKy_ViPham!J:J, NhatKy_ViPham!E:E, "12_Van_C", NhatKy_ViPham!F:F, B24, NhatKy_ViPham!C:C, "T24") - SUMIFS(NhatKy_ViPham!K:K, NhatKy_ViPham!E:E, "12_Van_C", NhatKy_ViPham!F:F, B24, NhatKy_ViPham!C:C, "T24")</f>
        <v>100</v>
      </c>
      <c r="AP24" s="6">
        <f>100 + SUMIFS(NhatKy_ViPham!J:J, NhatKy_ViPham!E:E, "12_Van_C", NhatKy_ViPham!F:F, B24, NhatKy_ViPham!C:C, "T25") - SUMIFS(NhatKy_ViPham!K:K, NhatKy_ViPham!E:E, "12_Van_C", NhatKy_ViPham!F:F, B24, NhatKy_ViPham!C:C, "T25")</f>
        <v>100</v>
      </c>
      <c r="AQ24" s="6">
        <f>100 + SUMIFS(NhatKy_ViPham!J:J, NhatKy_ViPham!E:E, "12_Van_C", NhatKy_ViPham!F:F, B24, NhatKy_ViPham!C:C, "T26") - SUMIFS(NhatKy_ViPham!K:K, NhatKy_ViPham!E:E, "12_Van_C", NhatKy_ViPham!F:F, B24, NhatKy_ViPham!C:C, "T26")</f>
        <v>100</v>
      </c>
      <c r="AR24" s="6">
        <f>100 + SUMIFS(NhatKy_ViPham!J:J, NhatKy_ViPham!E:E, "12_Van_C", NhatKy_ViPham!F:F, B24, NhatKy_ViPham!C:C, "T27") - SUMIFS(NhatKy_ViPham!K:K, NhatKy_ViPham!E:E, "12_Van_C", NhatKy_ViPham!F:F, B24, NhatKy_ViPham!C:C, "T27")</f>
        <v>100</v>
      </c>
      <c r="AS24" s="6">
        <f>100 + SUMIFS(NhatKy_ViPham!J:J, NhatKy_ViPham!E:E, "12_Van_C", NhatKy_ViPham!F:F, B24, NhatKy_ViPham!C:C, "T28") - SUMIFS(NhatKy_ViPham!K:K, NhatKy_ViPham!E:E, "12_Van_C", NhatKy_ViPham!F:F, B24, NhatKy_ViPham!C:C, "T28")</f>
        <v>100</v>
      </c>
      <c r="AT24" s="6">
        <f>100 + SUMIFS(NhatKy_ViPham!J:J, NhatKy_ViPham!E:E, "12_Van_C", NhatKy_ViPham!F:F, B24, NhatKy_ViPham!C:C, "T29") - SUMIFS(NhatKy_ViPham!K:K, NhatKy_ViPham!E:E, "12_Van_C", NhatKy_ViPham!F:F, B24, NhatKy_ViPham!C:C, "T29")</f>
        <v>100</v>
      </c>
      <c r="AU24" s="6">
        <f>100 + SUMIFS(NhatKy_ViPham!J:J, NhatKy_ViPham!E:E, "12_Van_C", NhatKy_ViPham!F:F, B24, NhatKy_ViPham!C:C, "T30") - SUMIFS(NhatKy_ViPham!K:K, NhatKy_ViPham!E:E, "12_Van_C", NhatKy_ViPham!F:F, B24, NhatKy_ViPham!C:C, "T30")</f>
        <v>100</v>
      </c>
      <c r="AV24" s="6">
        <f>100 + SUMIFS(NhatKy_ViPham!J:J, NhatKy_ViPham!E:E, "12_Van_C", NhatKy_ViPham!F:F, B24, NhatKy_ViPham!C:C, "T31") - SUMIFS(NhatKy_ViPham!K:K, NhatKy_ViPham!E:E, "12_Van_C", NhatKy_ViPham!F:F, B24, NhatKy_ViPham!C:C, "T31")</f>
        <v>100</v>
      </c>
      <c r="AW24" s="6">
        <f>100 + SUMIFS(NhatKy_ViPham!J:J, NhatKy_ViPham!E:E, "12_Van_C", NhatKy_ViPham!F:F, B24, NhatKy_ViPham!C:C, "T32") - SUMIFS(NhatKy_ViPham!K:K, NhatKy_ViPham!E:E, "12_Van_C", NhatKy_ViPham!F:F, B24, NhatKy_ViPham!C:C, "T32")</f>
        <v>100</v>
      </c>
      <c r="AX24" s="6">
        <f>100 + SUMIFS(NhatKy_ViPham!J:J, NhatKy_ViPham!E:E, "12_Van_C", NhatKy_ViPham!F:F, B24, NhatKy_ViPham!C:C, "T33") - SUMIFS(NhatKy_ViPham!K:K, NhatKy_ViPham!E:E, "12_Van_C", NhatKy_ViPham!F:F, B24, NhatKy_ViPham!C:C, "T33")</f>
        <v>100</v>
      </c>
      <c r="AY24" s="6">
        <f>100 + SUMIFS(NhatKy_ViPham!J:J, NhatKy_ViPham!E:E, "12_Van_C", NhatKy_ViPham!F:F, B24, NhatKy_ViPham!C:C, "T34") - SUMIFS(NhatKy_ViPham!K:K, NhatKy_ViPham!E:E, "12_Van_C", NhatKy_ViPham!F:F, B24, NhatKy_ViPham!C:C, "T34")</f>
        <v>100</v>
      </c>
      <c r="AZ24" s="6">
        <f>100 + SUMIFS(NhatKy_ViPham!J:J, NhatKy_ViPham!E:E, "12_Van_C", NhatKy_ViPham!F:F, B24, NhatKy_ViPham!C:C, "T35") - SUMIFS(NhatKy_ViPham!K:K, NhatKy_ViPham!E:E, "12_Van_C", NhatKy_ViPham!F:F, B24, NhatKy_ViPham!C:C, "T35")</f>
        <v>100</v>
      </c>
      <c r="BA24" s="12">
        <f t="shared" si="0"/>
        <v>100</v>
      </c>
      <c r="BB24" s="11" t="s">
        <v>430</v>
      </c>
      <c r="BC24" s="16" t="str">
        <f t="shared" si="1"/>
        <v>Tốt</v>
      </c>
      <c r="BD24" s="15" t="str">
        <f t="shared" si="2"/>
        <v>🟢 BÌNH THƯỜNG</v>
      </c>
    </row>
    <row r="25" spans="1:56" x14ac:dyDescent="0.25">
      <c r="A25" s="4">
        <v>17</v>
      </c>
      <c r="B25" s="10" t="s">
        <v>2817</v>
      </c>
      <c r="C25" s="4" t="s">
        <v>2535</v>
      </c>
      <c r="D25" s="4" t="s">
        <v>429</v>
      </c>
      <c r="E25" s="11" t="s">
        <v>430</v>
      </c>
      <c r="F25" s="7">
        <f>SUMIFS(NhatKy_ViPham!K:K, NhatKy_ViPham!E:E, "12_Van_C", NhatKy_ViPham!F:F, B25, NhatKy_ViPham!H:H, "L01")</f>
        <v>0</v>
      </c>
      <c r="G25" s="7">
        <f>SUMIFS(NhatKy_ViPham!K:K, NhatKy_ViPham!E:E, "12_Van_C", NhatKy_ViPham!F:F, B25, NhatKy_ViPham!H:H, "L02")</f>
        <v>0</v>
      </c>
      <c r="H25" s="7">
        <f>SUMIFS(NhatKy_ViPham!K:K, NhatKy_ViPham!E:E, "12_Van_C", NhatKy_ViPham!F:F, B25, NhatKy_ViPham!H:H, "L03")</f>
        <v>0</v>
      </c>
      <c r="I25" s="7">
        <f>SUMIFS(NhatKy_ViPham!K:K, NhatKy_ViPham!E:E, "12_Van_C", NhatKy_ViPham!F:F, B25, NhatKy_ViPham!H:H, "L04")</f>
        <v>0</v>
      </c>
      <c r="J25" s="7">
        <f>SUMIFS(NhatKy_ViPham!K:K, NhatKy_ViPham!E:E, "12_Van_C", NhatKy_ViPham!F:F, B25, NhatKy_ViPham!H:H, "L05")</f>
        <v>0</v>
      </c>
      <c r="K25" s="7">
        <f>SUMIFS(NhatKy_ViPham!K:K, NhatKy_ViPham!E:E, "12_Van_C", NhatKy_ViPham!F:F, B25, NhatKy_ViPham!H:H, "L06")</f>
        <v>0</v>
      </c>
      <c r="L25" s="7">
        <f>SUMIFS(NhatKy_ViPham!K:K, NhatKy_ViPham!E:E, "12_Van_C", NhatKy_ViPham!F:F, B25, NhatKy_ViPham!H:H, "L07")</f>
        <v>0</v>
      </c>
      <c r="M25" s="7">
        <f>SUMIFS(NhatKy_ViPham!K:K, NhatKy_ViPham!E:E, "12_Van_C", NhatKy_ViPham!F:F, B25, NhatKy_ViPham!H:H, "L08")</f>
        <v>0</v>
      </c>
      <c r="N25" s="7">
        <f>SUMIFS(NhatKy_ViPham!K:K, NhatKy_ViPham!E:E, "12_Van_C", NhatKy_ViPham!F:F, B25, NhatKy_ViPham!H:H, "L09")</f>
        <v>0</v>
      </c>
      <c r="O25" s="7">
        <f>SUMIFS(NhatKy_ViPham!K:K, NhatKy_ViPham!E:E, "12_Van_C", NhatKy_ViPham!F:F, B25, NhatKy_ViPham!H:H, "L10")</f>
        <v>0</v>
      </c>
      <c r="P25" s="12">
        <f>SUMIFS(NhatKy_ViPham!J:J, NhatKy_ViPham!E:E, "12_Van_C", NhatKy_ViPham!F:F, B25)</f>
        <v>0</v>
      </c>
      <c r="Q25" s="13">
        <f>SUMIFS(NhatKy_ViPham!K:K, NhatKy_ViPham!E:E, "12_Van_C", NhatKy_ViPham!F:F, B25)</f>
        <v>0</v>
      </c>
      <c r="R25" s="7">
        <f>100 + SUMIFS(NhatKy_ViPham!J:J, NhatKy_ViPham!E:E, "12_Van_C", NhatKy_ViPham!F:F, B25, NhatKy_ViPham!C:C, "T1") - SUMIFS(NhatKy_ViPham!K:K, NhatKy_ViPham!E:E, "12_Van_C", NhatKy_ViPham!F:F, B25, NhatKy_ViPham!C:C, "T1")</f>
        <v>100</v>
      </c>
      <c r="S25" s="7">
        <f>100 + SUMIFS(NhatKy_ViPham!J:J, NhatKy_ViPham!E:E, "12_Van_C", NhatKy_ViPham!F:F, B25, NhatKy_ViPham!C:C, "T2") - SUMIFS(NhatKy_ViPham!K:K, NhatKy_ViPham!E:E, "12_Van_C", NhatKy_ViPham!F:F, B25, NhatKy_ViPham!C:C, "T2")</f>
        <v>100</v>
      </c>
      <c r="T25" s="7">
        <f>100 + SUMIFS(NhatKy_ViPham!J:J, NhatKy_ViPham!E:E, "12_Van_C", NhatKy_ViPham!F:F, B25, NhatKy_ViPham!C:C, "T3") - SUMIFS(NhatKy_ViPham!K:K, NhatKy_ViPham!E:E, "12_Van_C", NhatKy_ViPham!F:F, B25, NhatKy_ViPham!C:C, "T3")</f>
        <v>100</v>
      </c>
      <c r="U25" s="7">
        <f>100 + SUMIFS(NhatKy_ViPham!J:J, NhatKy_ViPham!E:E, "12_Van_C", NhatKy_ViPham!F:F, B25, NhatKy_ViPham!C:C, "T4") - SUMIFS(NhatKy_ViPham!K:K, NhatKy_ViPham!E:E, "12_Van_C", NhatKy_ViPham!F:F, B25, NhatKy_ViPham!C:C, "T4")</f>
        <v>100</v>
      </c>
      <c r="V25" s="7">
        <f>100 + SUMIFS(NhatKy_ViPham!J:J, NhatKy_ViPham!E:E, "12_Van_C", NhatKy_ViPham!F:F, B25, NhatKy_ViPham!C:C, "T5") - SUMIFS(NhatKy_ViPham!K:K, NhatKy_ViPham!E:E, "12_Van_C", NhatKy_ViPham!F:F, B25, NhatKy_ViPham!C:C, "T5")</f>
        <v>100</v>
      </c>
      <c r="W25" s="7">
        <f>100 + SUMIFS(NhatKy_ViPham!J:J, NhatKy_ViPham!E:E, "12_Van_C", NhatKy_ViPham!F:F, B25, NhatKy_ViPham!C:C, "T6") - SUMIFS(NhatKy_ViPham!K:K, NhatKy_ViPham!E:E, "12_Van_C", NhatKy_ViPham!F:F, B25, NhatKy_ViPham!C:C, "T6")</f>
        <v>100</v>
      </c>
      <c r="X25" s="7">
        <f>100 + SUMIFS(NhatKy_ViPham!J:J, NhatKy_ViPham!E:E, "12_Van_C", NhatKy_ViPham!F:F, B25, NhatKy_ViPham!C:C, "T7") - SUMIFS(NhatKy_ViPham!K:K, NhatKy_ViPham!E:E, "12_Van_C", NhatKy_ViPham!F:F, B25, NhatKy_ViPham!C:C, "T7")</f>
        <v>100</v>
      </c>
      <c r="Y25" s="7">
        <f>100 + SUMIFS(NhatKy_ViPham!J:J, NhatKy_ViPham!E:E, "12_Van_C", NhatKy_ViPham!F:F, B25, NhatKy_ViPham!C:C, "T8") - SUMIFS(NhatKy_ViPham!K:K, NhatKy_ViPham!E:E, "12_Van_C", NhatKy_ViPham!F:F, B25, NhatKy_ViPham!C:C, "T8")</f>
        <v>100</v>
      </c>
      <c r="Z25" s="7">
        <f>100 + SUMIFS(NhatKy_ViPham!J:J, NhatKy_ViPham!E:E, "12_Van_C", NhatKy_ViPham!F:F, B25, NhatKy_ViPham!C:C, "T9") - SUMIFS(NhatKy_ViPham!K:K, NhatKy_ViPham!E:E, "12_Van_C", NhatKy_ViPham!F:F, B25, NhatKy_ViPham!C:C, "T9")</f>
        <v>100</v>
      </c>
      <c r="AA25" s="7">
        <f>100 + SUMIFS(NhatKy_ViPham!J:J, NhatKy_ViPham!E:E, "12_Van_C", NhatKy_ViPham!F:F, B25, NhatKy_ViPham!C:C, "T10") - SUMIFS(NhatKy_ViPham!K:K, NhatKy_ViPham!E:E, "12_Van_C", NhatKy_ViPham!F:F, B25, NhatKy_ViPham!C:C, "T10")</f>
        <v>100</v>
      </c>
      <c r="AB25" s="7">
        <f>100 + SUMIFS(NhatKy_ViPham!J:J, NhatKy_ViPham!E:E, "12_Van_C", NhatKy_ViPham!F:F, B25, NhatKy_ViPham!C:C, "T11") - SUMIFS(NhatKy_ViPham!K:K, NhatKy_ViPham!E:E, "12_Van_C", NhatKy_ViPham!F:F, B25, NhatKy_ViPham!C:C, "T11")</f>
        <v>100</v>
      </c>
      <c r="AC25" s="7">
        <f>100 + SUMIFS(NhatKy_ViPham!J:J, NhatKy_ViPham!E:E, "12_Van_C", NhatKy_ViPham!F:F, B25, NhatKy_ViPham!C:C, "T12") - SUMIFS(NhatKy_ViPham!K:K, NhatKy_ViPham!E:E, "12_Van_C", NhatKy_ViPham!F:F, B25, NhatKy_ViPham!C:C, "T12")</f>
        <v>100</v>
      </c>
      <c r="AD25" s="7">
        <f>100 + SUMIFS(NhatKy_ViPham!J:J, NhatKy_ViPham!E:E, "12_Van_C", NhatKy_ViPham!F:F, B25, NhatKy_ViPham!C:C, "T13") - SUMIFS(NhatKy_ViPham!K:K, NhatKy_ViPham!E:E, "12_Van_C", NhatKy_ViPham!F:F, B25, NhatKy_ViPham!C:C, "T13")</f>
        <v>100</v>
      </c>
      <c r="AE25" s="7">
        <f>100 + SUMIFS(NhatKy_ViPham!J:J, NhatKy_ViPham!E:E, "12_Van_C", NhatKy_ViPham!F:F, B25, NhatKy_ViPham!C:C, "T14") - SUMIFS(NhatKy_ViPham!K:K, NhatKy_ViPham!E:E, "12_Van_C", NhatKy_ViPham!F:F, B25, NhatKy_ViPham!C:C, "T14")</f>
        <v>100</v>
      </c>
      <c r="AF25" s="7">
        <f>100 + SUMIFS(NhatKy_ViPham!J:J, NhatKy_ViPham!E:E, "12_Van_C", NhatKy_ViPham!F:F, B25, NhatKy_ViPham!C:C, "T15") - SUMIFS(NhatKy_ViPham!K:K, NhatKy_ViPham!E:E, "12_Van_C", NhatKy_ViPham!F:F, B25, NhatKy_ViPham!C:C, "T15")</f>
        <v>100</v>
      </c>
      <c r="AG25" s="7">
        <f>100 + SUMIFS(NhatKy_ViPham!J:J, NhatKy_ViPham!E:E, "12_Van_C", NhatKy_ViPham!F:F, B25, NhatKy_ViPham!C:C, "T16") - SUMIFS(NhatKy_ViPham!K:K, NhatKy_ViPham!E:E, "12_Van_C", NhatKy_ViPham!F:F, B25, NhatKy_ViPham!C:C, "T16")</f>
        <v>100</v>
      </c>
      <c r="AH25" s="7">
        <f>100 + SUMIFS(NhatKy_ViPham!J:J, NhatKy_ViPham!E:E, "12_Van_C", NhatKy_ViPham!F:F, B25, NhatKy_ViPham!C:C, "T17") - SUMIFS(NhatKy_ViPham!K:K, NhatKy_ViPham!E:E, "12_Van_C", NhatKy_ViPham!F:F, B25, NhatKy_ViPham!C:C, "T17")</f>
        <v>100</v>
      </c>
      <c r="AI25" s="7">
        <f>100 + SUMIFS(NhatKy_ViPham!J:J, NhatKy_ViPham!E:E, "12_Van_C", NhatKy_ViPham!F:F, B25, NhatKy_ViPham!C:C, "T18") - SUMIFS(NhatKy_ViPham!K:K, NhatKy_ViPham!E:E, "12_Van_C", NhatKy_ViPham!F:F, B25, NhatKy_ViPham!C:C, "T18")</f>
        <v>100</v>
      </c>
      <c r="AJ25" s="7">
        <f>100 + SUMIFS(NhatKy_ViPham!J:J, NhatKy_ViPham!E:E, "12_Van_C", NhatKy_ViPham!F:F, B25, NhatKy_ViPham!C:C, "T19") - SUMIFS(NhatKy_ViPham!K:K, NhatKy_ViPham!E:E, "12_Van_C", NhatKy_ViPham!F:F, B25, NhatKy_ViPham!C:C, "T19")</f>
        <v>100</v>
      </c>
      <c r="AK25" s="7">
        <f>100 + SUMIFS(NhatKy_ViPham!J:J, NhatKy_ViPham!E:E, "12_Van_C", NhatKy_ViPham!F:F, B25, NhatKy_ViPham!C:C, "T20") - SUMIFS(NhatKy_ViPham!K:K, NhatKy_ViPham!E:E, "12_Van_C", NhatKy_ViPham!F:F, B25, NhatKy_ViPham!C:C, "T20")</f>
        <v>100</v>
      </c>
      <c r="AL25" s="7">
        <f>100 + SUMIFS(NhatKy_ViPham!J:J, NhatKy_ViPham!E:E, "12_Van_C", NhatKy_ViPham!F:F, B25, NhatKy_ViPham!C:C, "T21") - SUMIFS(NhatKy_ViPham!K:K, NhatKy_ViPham!E:E, "12_Van_C", NhatKy_ViPham!F:F, B25, NhatKy_ViPham!C:C, "T21")</f>
        <v>100</v>
      </c>
      <c r="AM25" s="7">
        <f>100 + SUMIFS(NhatKy_ViPham!J:J, NhatKy_ViPham!E:E, "12_Van_C", NhatKy_ViPham!F:F, B25, NhatKy_ViPham!C:C, "T22") - SUMIFS(NhatKy_ViPham!K:K, NhatKy_ViPham!E:E, "12_Van_C", NhatKy_ViPham!F:F, B25, NhatKy_ViPham!C:C, "T22")</f>
        <v>100</v>
      </c>
      <c r="AN25" s="7">
        <f>100 + SUMIFS(NhatKy_ViPham!J:J, NhatKy_ViPham!E:E, "12_Van_C", NhatKy_ViPham!F:F, B25, NhatKy_ViPham!C:C, "T23") - SUMIFS(NhatKy_ViPham!K:K, NhatKy_ViPham!E:E, "12_Van_C", NhatKy_ViPham!F:F, B25, NhatKy_ViPham!C:C, "T23")</f>
        <v>100</v>
      </c>
      <c r="AO25" s="7">
        <f>100 + SUMIFS(NhatKy_ViPham!J:J, NhatKy_ViPham!E:E, "12_Van_C", NhatKy_ViPham!F:F, B25, NhatKy_ViPham!C:C, "T24") - SUMIFS(NhatKy_ViPham!K:K, NhatKy_ViPham!E:E, "12_Van_C", NhatKy_ViPham!F:F, B25, NhatKy_ViPham!C:C, "T24")</f>
        <v>100</v>
      </c>
      <c r="AP25" s="7">
        <f>100 + SUMIFS(NhatKy_ViPham!J:J, NhatKy_ViPham!E:E, "12_Van_C", NhatKy_ViPham!F:F, B25, NhatKy_ViPham!C:C, "T25") - SUMIFS(NhatKy_ViPham!K:K, NhatKy_ViPham!E:E, "12_Van_C", NhatKy_ViPham!F:F, B25, NhatKy_ViPham!C:C, "T25")</f>
        <v>100</v>
      </c>
      <c r="AQ25" s="7">
        <f>100 + SUMIFS(NhatKy_ViPham!J:J, NhatKy_ViPham!E:E, "12_Van_C", NhatKy_ViPham!F:F, B25, NhatKy_ViPham!C:C, "T26") - SUMIFS(NhatKy_ViPham!K:K, NhatKy_ViPham!E:E, "12_Van_C", NhatKy_ViPham!F:F, B25, NhatKy_ViPham!C:C, "T26")</f>
        <v>100</v>
      </c>
      <c r="AR25" s="7">
        <f>100 + SUMIFS(NhatKy_ViPham!J:J, NhatKy_ViPham!E:E, "12_Van_C", NhatKy_ViPham!F:F, B25, NhatKy_ViPham!C:C, "T27") - SUMIFS(NhatKy_ViPham!K:K, NhatKy_ViPham!E:E, "12_Van_C", NhatKy_ViPham!F:F, B25, NhatKy_ViPham!C:C, "T27")</f>
        <v>100</v>
      </c>
      <c r="AS25" s="7">
        <f>100 + SUMIFS(NhatKy_ViPham!J:J, NhatKy_ViPham!E:E, "12_Van_C", NhatKy_ViPham!F:F, B25, NhatKy_ViPham!C:C, "T28") - SUMIFS(NhatKy_ViPham!K:K, NhatKy_ViPham!E:E, "12_Van_C", NhatKy_ViPham!F:F, B25, NhatKy_ViPham!C:C, "T28")</f>
        <v>100</v>
      </c>
      <c r="AT25" s="7">
        <f>100 + SUMIFS(NhatKy_ViPham!J:J, NhatKy_ViPham!E:E, "12_Van_C", NhatKy_ViPham!F:F, B25, NhatKy_ViPham!C:C, "T29") - SUMIFS(NhatKy_ViPham!K:K, NhatKy_ViPham!E:E, "12_Van_C", NhatKy_ViPham!F:F, B25, NhatKy_ViPham!C:C, "T29")</f>
        <v>100</v>
      </c>
      <c r="AU25" s="7">
        <f>100 + SUMIFS(NhatKy_ViPham!J:J, NhatKy_ViPham!E:E, "12_Van_C", NhatKy_ViPham!F:F, B25, NhatKy_ViPham!C:C, "T30") - SUMIFS(NhatKy_ViPham!K:K, NhatKy_ViPham!E:E, "12_Van_C", NhatKy_ViPham!F:F, B25, NhatKy_ViPham!C:C, "T30")</f>
        <v>100</v>
      </c>
      <c r="AV25" s="7">
        <f>100 + SUMIFS(NhatKy_ViPham!J:J, NhatKy_ViPham!E:E, "12_Van_C", NhatKy_ViPham!F:F, B25, NhatKy_ViPham!C:C, "T31") - SUMIFS(NhatKy_ViPham!K:K, NhatKy_ViPham!E:E, "12_Van_C", NhatKy_ViPham!F:F, B25, NhatKy_ViPham!C:C, "T31")</f>
        <v>100</v>
      </c>
      <c r="AW25" s="7">
        <f>100 + SUMIFS(NhatKy_ViPham!J:J, NhatKy_ViPham!E:E, "12_Van_C", NhatKy_ViPham!F:F, B25, NhatKy_ViPham!C:C, "T32") - SUMIFS(NhatKy_ViPham!K:K, NhatKy_ViPham!E:E, "12_Van_C", NhatKy_ViPham!F:F, B25, NhatKy_ViPham!C:C, "T32")</f>
        <v>100</v>
      </c>
      <c r="AX25" s="7">
        <f>100 + SUMIFS(NhatKy_ViPham!J:J, NhatKy_ViPham!E:E, "12_Van_C", NhatKy_ViPham!F:F, B25, NhatKy_ViPham!C:C, "T33") - SUMIFS(NhatKy_ViPham!K:K, NhatKy_ViPham!E:E, "12_Van_C", NhatKy_ViPham!F:F, B25, NhatKy_ViPham!C:C, "T33")</f>
        <v>100</v>
      </c>
      <c r="AY25" s="7">
        <f>100 + SUMIFS(NhatKy_ViPham!J:J, NhatKy_ViPham!E:E, "12_Van_C", NhatKy_ViPham!F:F, B25, NhatKy_ViPham!C:C, "T34") - SUMIFS(NhatKy_ViPham!K:K, NhatKy_ViPham!E:E, "12_Van_C", NhatKy_ViPham!F:F, B25, NhatKy_ViPham!C:C, "T34")</f>
        <v>100</v>
      </c>
      <c r="AZ25" s="7">
        <f>100 + SUMIFS(NhatKy_ViPham!J:J, NhatKy_ViPham!E:E, "12_Van_C", NhatKy_ViPham!F:F, B25, NhatKy_ViPham!C:C, "T35") - SUMIFS(NhatKy_ViPham!K:K, NhatKy_ViPham!E:E, "12_Van_C", NhatKy_ViPham!F:F, B25, NhatKy_ViPham!C:C, "T35")</f>
        <v>100</v>
      </c>
      <c r="BA25" s="12">
        <f t="shared" si="0"/>
        <v>100</v>
      </c>
      <c r="BB25" s="11" t="s">
        <v>430</v>
      </c>
      <c r="BC25" s="14" t="str">
        <f t="shared" si="1"/>
        <v>Tốt</v>
      </c>
      <c r="BD25" s="10" t="str">
        <f t="shared" si="2"/>
        <v>🟢 BÌNH THƯỜNG</v>
      </c>
    </row>
    <row r="26" spans="1:56" x14ac:dyDescent="0.25">
      <c r="A26" s="5">
        <v>18</v>
      </c>
      <c r="B26" s="15" t="s">
        <v>2818</v>
      </c>
      <c r="C26" s="5" t="s">
        <v>2475</v>
      </c>
      <c r="D26" s="5" t="s">
        <v>429</v>
      </c>
      <c r="E26" s="11" t="s">
        <v>430</v>
      </c>
      <c r="F26" s="6">
        <f>SUMIFS(NhatKy_ViPham!K:K, NhatKy_ViPham!E:E, "12_Van_C", NhatKy_ViPham!F:F, B26, NhatKy_ViPham!H:H, "L01")</f>
        <v>0</v>
      </c>
      <c r="G26" s="6">
        <f>SUMIFS(NhatKy_ViPham!K:K, NhatKy_ViPham!E:E, "12_Van_C", NhatKy_ViPham!F:F, B26, NhatKy_ViPham!H:H, "L02")</f>
        <v>0</v>
      </c>
      <c r="H26" s="6">
        <f>SUMIFS(NhatKy_ViPham!K:K, NhatKy_ViPham!E:E, "12_Van_C", NhatKy_ViPham!F:F, B26, NhatKy_ViPham!H:H, "L03")</f>
        <v>0</v>
      </c>
      <c r="I26" s="6">
        <f>SUMIFS(NhatKy_ViPham!K:K, NhatKy_ViPham!E:E, "12_Van_C", NhatKy_ViPham!F:F, B26, NhatKy_ViPham!H:H, "L04")</f>
        <v>0</v>
      </c>
      <c r="J26" s="6">
        <f>SUMIFS(NhatKy_ViPham!K:K, NhatKy_ViPham!E:E, "12_Van_C", NhatKy_ViPham!F:F, B26, NhatKy_ViPham!H:H, "L05")</f>
        <v>0</v>
      </c>
      <c r="K26" s="6">
        <f>SUMIFS(NhatKy_ViPham!K:K, NhatKy_ViPham!E:E, "12_Van_C", NhatKy_ViPham!F:F, B26, NhatKy_ViPham!H:H, "L06")</f>
        <v>0</v>
      </c>
      <c r="L26" s="6">
        <f>SUMIFS(NhatKy_ViPham!K:K, NhatKy_ViPham!E:E, "12_Van_C", NhatKy_ViPham!F:F, B26, NhatKy_ViPham!H:H, "L07")</f>
        <v>0</v>
      </c>
      <c r="M26" s="6">
        <f>SUMIFS(NhatKy_ViPham!K:K, NhatKy_ViPham!E:E, "12_Van_C", NhatKy_ViPham!F:F, B26, NhatKy_ViPham!H:H, "L08")</f>
        <v>0</v>
      </c>
      <c r="N26" s="6">
        <f>SUMIFS(NhatKy_ViPham!K:K, NhatKy_ViPham!E:E, "12_Van_C", NhatKy_ViPham!F:F, B26, NhatKy_ViPham!H:H, "L09")</f>
        <v>0</v>
      </c>
      <c r="O26" s="6">
        <f>SUMIFS(NhatKy_ViPham!K:K, NhatKy_ViPham!E:E, "12_Van_C", NhatKy_ViPham!F:F, B26, NhatKy_ViPham!H:H, "L10")</f>
        <v>0</v>
      </c>
      <c r="P26" s="12">
        <f>SUMIFS(NhatKy_ViPham!J:J, NhatKy_ViPham!E:E, "12_Van_C", NhatKy_ViPham!F:F, B26)</f>
        <v>0</v>
      </c>
      <c r="Q26" s="13">
        <f>SUMIFS(NhatKy_ViPham!K:K, NhatKy_ViPham!E:E, "12_Van_C", NhatKy_ViPham!F:F, B26)</f>
        <v>0</v>
      </c>
      <c r="R26" s="6">
        <f>100 + SUMIFS(NhatKy_ViPham!J:J, NhatKy_ViPham!E:E, "12_Van_C", NhatKy_ViPham!F:F, B26, NhatKy_ViPham!C:C, "T1") - SUMIFS(NhatKy_ViPham!K:K, NhatKy_ViPham!E:E, "12_Van_C", NhatKy_ViPham!F:F, B26, NhatKy_ViPham!C:C, "T1")</f>
        <v>100</v>
      </c>
      <c r="S26" s="6">
        <f>100 + SUMIFS(NhatKy_ViPham!J:J, NhatKy_ViPham!E:E, "12_Van_C", NhatKy_ViPham!F:F, B26, NhatKy_ViPham!C:C, "T2") - SUMIFS(NhatKy_ViPham!K:K, NhatKy_ViPham!E:E, "12_Van_C", NhatKy_ViPham!F:F, B26, NhatKy_ViPham!C:C, "T2")</f>
        <v>100</v>
      </c>
      <c r="T26" s="6">
        <f>100 + SUMIFS(NhatKy_ViPham!J:J, NhatKy_ViPham!E:E, "12_Van_C", NhatKy_ViPham!F:F, B26, NhatKy_ViPham!C:C, "T3") - SUMIFS(NhatKy_ViPham!K:K, NhatKy_ViPham!E:E, "12_Van_C", NhatKy_ViPham!F:F, B26, NhatKy_ViPham!C:C, "T3")</f>
        <v>100</v>
      </c>
      <c r="U26" s="6">
        <f>100 + SUMIFS(NhatKy_ViPham!J:J, NhatKy_ViPham!E:E, "12_Van_C", NhatKy_ViPham!F:F, B26, NhatKy_ViPham!C:C, "T4") - SUMIFS(NhatKy_ViPham!K:K, NhatKy_ViPham!E:E, "12_Van_C", NhatKy_ViPham!F:F, B26, NhatKy_ViPham!C:C, "T4")</f>
        <v>100</v>
      </c>
      <c r="V26" s="6">
        <f>100 + SUMIFS(NhatKy_ViPham!J:J, NhatKy_ViPham!E:E, "12_Van_C", NhatKy_ViPham!F:F, B26, NhatKy_ViPham!C:C, "T5") - SUMIFS(NhatKy_ViPham!K:K, NhatKy_ViPham!E:E, "12_Van_C", NhatKy_ViPham!F:F, B26, NhatKy_ViPham!C:C, "T5")</f>
        <v>100</v>
      </c>
      <c r="W26" s="6">
        <f>100 + SUMIFS(NhatKy_ViPham!J:J, NhatKy_ViPham!E:E, "12_Van_C", NhatKy_ViPham!F:F, B26, NhatKy_ViPham!C:C, "T6") - SUMIFS(NhatKy_ViPham!K:K, NhatKy_ViPham!E:E, "12_Van_C", NhatKy_ViPham!F:F, B26, NhatKy_ViPham!C:C, "T6")</f>
        <v>100</v>
      </c>
      <c r="X26" s="6">
        <f>100 + SUMIFS(NhatKy_ViPham!J:J, NhatKy_ViPham!E:E, "12_Van_C", NhatKy_ViPham!F:F, B26, NhatKy_ViPham!C:C, "T7") - SUMIFS(NhatKy_ViPham!K:K, NhatKy_ViPham!E:E, "12_Van_C", NhatKy_ViPham!F:F, B26, NhatKy_ViPham!C:C, "T7")</f>
        <v>100</v>
      </c>
      <c r="Y26" s="6">
        <f>100 + SUMIFS(NhatKy_ViPham!J:J, NhatKy_ViPham!E:E, "12_Van_C", NhatKy_ViPham!F:F, B26, NhatKy_ViPham!C:C, "T8") - SUMIFS(NhatKy_ViPham!K:K, NhatKy_ViPham!E:E, "12_Van_C", NhatKy_ViPham!F:F, B26, NhatKy_ViPham!C:C, "T8")</f>
        <v>100</v>
      </c>
      <c r="Z26" s="6">
        <f>100 + SUMIFS(NhatKy_ViPham!J:J, NhatKy_ViPham!E:E, "12_Van_C", NhatKy_ViPham!F:F, B26, NhatKy_ViPham!C:C, "T9") - SUMIFS(NhatKy_ViPham!K:K, NhatKy_ViPham!E:E, "12_Van_C", NhatKy_ViPham!F:F, B26, NhatKy_ViPham!C:C, "T9")</f>
        <v>100</v>
      </c>
      <c r="AA26" s="6">
        <f>100 + SUMIFS(NhatKy_ViPham!J:J, NhatKy_ViPham!E:E, "12_Van_C", NhatKy_ViPham!F:F, B26, NhatKy_ViPham!C:C, "T10") - SUMIFS(NhatKy_ViPham!K:K, NhatKy_ViPham!E:E, "12_Van_C", NhatKy_ViPham!F:F, B26, NhatKy_ViPham!C:C, "T10")</f>
        <v>100</v>
      </c>
      <c r="AB26" s="6">
        <f>100 + SUMIFS(NhatKy_ViPham!J:J, NhatKy_ViPham!E:E, "12_Van_C", NhatKy_ViPham!F:F, B26, NhatKy_ViPham!C:C, "T11") - SUMIFS(NhatKy_ViPham!K:K, NhatKy_ViPham!E:E, "12_Van_C", NhatKy_ViPham!F:F, B26, NhatKy_ViPham!C:C, "T11")</f>
        <v>100</v>
      </c>
      <c r="AC26" s="6">
        <f>100 + SUMIFS(NhatKy_ViPham!J:J, NhatKy_ViPham!E:E, "12_Van_C", NhatKy_ViPham!F:F, B26, NhatKy_ViPham!C:C, "T12") - SUMIFS(NhatKy_ViPham!K:K, NhatKy_ViPham!E:E, "12_Van_C", NhatKy_ViPham!F:F, B26, NhatKy_ViPham!C:C, "T12")</f>
        <v>100</v>
      </c>
      <c r="AD26" s="6">
        <f>100 + SUMIFS(NhatKy_ViPham!J:J, NhatKy_ViPham!E:E, "12_Van_C", NhatKy_ViPham!F:F, B26, NhatKy_ViPham!C:C, "T13") - SUMIFS(NhatKy_ViPham!K:K, NhatKy_ViPham!E:E, "12_Van_C", NhatKy_ViPham!F:F, B26, NhatKy_ViPham!C:C, "T13")</f>
        <v>100</v>
      </c>
      <c r="AE26" s="6">
        <f>100 + SUMIFS(NhatKy_ViPham!J:J, NhatKy_ViPham!E:E, "12_Van_C", NhatKy_ViPham!F:F, B26, NhatKy_ViPham!C:C, "T14") - SUMIFS(NhatKy_ViPham!K:K, NhatKy_ViPham!E:E, "12_Van_C", NhatKy_ViPham!F:F, B26, NhatKy_ViPham!C:C, "T14")</f>
        <v>100</v>
      </c>
      <c r="AF26" s="6">
        <f>100 + SUMIFS(NhatKy_ViPham!J:J, NhatKy_ViPham!E:E, "12_Van_C", NhatKy_ViPham!F:F, B26, NhatKy_ViPham!C:C, "T15") - SUMIFS(NhatKy_ViPham!K:K, NhatKy_ViPham!E:E, "12_Van_C", NhatKy_ViPham!F:F, B26, NhatKy_ViPham!C:C, "T15")</f>
        <v>100</v>
      </c>
      <c r="AG26" s="6">
        <f>100 + SUMIFS(NhatKy_ViPham!J:J, NhatKy_ViPham!E:E, "12_Van_C", NhatKy_ViPham!F:F, B26, NhatKy_ViPham!C:C, "T16") - SUMIFS(NhatKy_ViPham!K:K, NhatKy_ViPham!E:E, "12_Van_C", NhatKy_ViPham!F:F, B26, NhatKy_ViPham!C:C, "T16")</f>
        <v>100</v>
      </c>
      <c r="AH26" s="6">
        <f>100 + SUMIFS(NhatKy_ViPham!J:J, NhatKy_ViPham!E:E, "12_Van_C", NhatKy_ViPham!F:F, B26, NhatKy_ViPham!C:C, "T17") - SUMIFS(NhatKy_ViPham!K:K, NhatKy_ViPham!E:E, "12_Van_C", NhatKy_ViPham!F:F, B26, NhatKy_ViPham!C:C, "T17")</f>
        <v>100</v>
      </c>
      <c r="AI26" s="6">
        <f>100 + SUMIFS(NhatKy_ViPham!J:J, NhatKy_ViPham!E:E, "12_Van_C", NhatKy_ViPham!F:F, B26, NhatKy_ViPham!C:C, "T18") - SUMIFS(NhatKy_ViPham!K:K, NhatKy_ViPham!E:E, "12_Van_C", NhatKy_ViPham!F:F, B26, NhatKy_ViPham!C:C, "T18")</f>
        <v>100</v>
      </c>
      <c r="AJ26" s="6">
        <f>100 + SUMIFS(NhatKy_ViPham!J:J, NhatKy_ViPham!E:E, "12_Van_C", NhatKy_ViPham!F:F, B26, NhatKy_ViPham!C:C, "T19") - SUMIFS(NhatKy_ViPham!K:K, NhatKy_ViPham!E:E, "12_Van_C", NhatKy_ViPham!F:F, B26, NhatKy_ViPham!C:C, "T19")</f>
        <v>100</v>
      </c>
      <c r="AK26" s="6">
        <f>100 + SUMIFS(NhatKy_ViPham!J:J, NhatKy_ViPham!E:E, "12_Van_C", NhatKy_ViPham!F:F, B26, NhatKy_ViPham!C:C, "T20") - SUMIFS(NhatKy_ViPham!K:K, NhatKy_ViPham!E:E, "12_Van_C", NhatKy_ViPham!F:F, B26, NhatKy_ViPham!C:C, "T20")</f>
        <v>100</v>
      </c>
      <c r="AL26" s="6">
        <f>100 + SUMIFS(NhatKy_ViPham!J:J, NhatKy_ViPham!E:E, "12_Van_C", NhatKy_ViPham!F:F, B26, NhatKy_ViPham!C:C, "T21") - SUMIFS(NhatKy_ViPham!K:K, NhatKy_ViPham!E:E, "12_Van_C", NhatKy_ViPham!F:F, B26, NhatKy_ViPham!C:C, "T21")</f>
        <v>100</v>
      </c>
      <c r="AM26" s="6">
        <f>100 + SUMIFS(NhatKy_ViPham!J:J, NhatKy_ViPham!E:E, "12_Van_C", NhatKy_ViPham!F:F, B26, NhatKy_ViPham!C:C, "T22") - SUMIFS(NhatKy_ViPham!K:K, NhatKy_ViPham!E:E, "12_Van_C", NhatKy_ViPham!F:F, B26, NhatKy_ViPham!C:C, "T22")</f>
        <v>100</v>
      </c>
      <c r="AN26" s="6">
        <f>100 + SUMIFS(NhatKy_ViPham!J:J, NhatKy_ViPham!E:E, "12_Van_C", NhatKy_ViPham!F:F, B26, NhatKy_ViPham!C:C, "T23") - SUMIFS(NhatKy_ViPham!K:K, NhatKy_ViPham!E:E, "12_Van_C", NhatKy_ViPham!F:F, B26, NhatKy_ViPham!C:C, "T23")</f>
        <v>100</v>
      </c>
      <c r="AO26" s="6">
        <f>100 + SUMIFS(NhatKy_ViPham!J:J, NhatKy_ViPham!E:E, "12_Van_C", NhatKy_ViPham!F:F, B26, NhatKy_ViPham!C:C, "T24") - SUMIFS(NhatKy_ViPham!K:K, NhatKy_ViPham!E:E, "12_Van_C", NhatKy_ViPham!F:F, B26, NhatKy_ViPham!C:C, "T24")</f>
        <v>100</v>
      </c>
      <c r="AP26" s="6">
        <f>100 + SUMIFS(NhatKy_ViPham!J:J, NhatKy_ViPham!E:E, "12_Van_C", NhatKy_ViPham!F:F, B26, NhatKy_ViPham!C:C, "T25") - SUMIFS(NhatKy_ViPham!K:K, NhatKy_ViPham!E:E, "12_Van_C", NhatKy_ViPham!F:F, B26, NhatKy_ViPham!C:C, "T25")</f>
        <v>100</v>
      </c>
      <c r="AQ26" s="6">
        <f>100 + SUMIFS(NhatKy_ViPham!J:J, NhatKy_ViPham!E:E, "12_Van_C", NhatKy_ViPham!F:F, B26, NhatKy_ViPham!C:C, "T26") - SUMIFS(NhatKy_ViPham!K:K, NhatKy_ViPham!E:E, "12_Van_C", NhatKy_ViPham!F:F, B26, NhatKy_ViPham!C:C, "T26")</f>
        <v>100</v>
      </c>
      <c r="AR26" s="6">
        <f>100 + SUMIFS(NhatKy_ViPham!J:J, NhatKy_ViPham!E:E, "12_Van_C", NhatKy_ViPham!F:F, B26, NhatKy_ViPham!C:C, "T27") - SUMIFS(NhatKy_ViPham!K:K, NhatKy_ViPham!E:E, "12_Van_C", NhatKy_ViPham!F:F, B26, NhatKy_ViPham!C:C, "T27")</f>
        <v>100</v>
      </c>
      <c r="AS26" s="6">
        <f>100 + SUMIFS(NhatKy_ViPham!J:J, NhatKy_ViPham!E:E, "12_Van_C", NhatKy_ViPham!F:F, B26, NhatKy_ViPham!C:C, "T28") - SUMIFS(NhatKy_ViPham!K:K, NhatKy_ViPham!E:E, "12_Van_C", NhatKy_ViPham!F:F, B26, NhatKy_ViPham!C:C, "T28")</f>
        <v>100</v>
      </c>
      <c r="AT26" s="6">
        <f>100 + SUMIFS(NhatKy_ViPham!J:J, NhatKy_ViPham!E:E, "12_Van_C", NhatKy_ViPham!F:F, B26, NhatKy_ViPham!C:C, "T29") - SUMIFS(NhatKy_ViPham!K:K, NhatKy_ViPham!E:E, "12_Van_C", NhatKy_ViPham!F:F, B26, NhatKy_ViPham!C:C, "T29")</f>
        <v>100</v>
      </c>
      <c r="AU26" s="6">
        <f>100 + SUMIFS(NhatKy_ViPham!J:J, NhatKy_ViPham!E:E, "12_Van_C", NhatKy_ViPham!F:F, B26, NhatKy_ViPham!C:C, "T30") - SUMIFS(NhatKy_ViPham!K:K, NhatKy_ViPham!E:E, "12_Van_C", NhatKy_ViPham!F:F, B26, NhatKy_ViPham!C:C, "T30")</f>
        <v>100</v>
      </c>
      <c r="AV26" s="6">
        <f>100 + SUMIFS(NhatKy_ViPham!J:J, NhatKy_ViPham!E:E, "12_Van_C", NhatKy_ViPham!F:F, B26, NhatKy_ViPham!C:C, "T31") - SUMIFS(NhatKy_ViPham!K:K, NhatKy_ViPham!E:E, "12_Van_C", NhatKy_ViPham!F:F, B26, NhatKy_ViPham!C:C, "T31")</f>
        <v>100</v>
      </c>
      <c r="AW26" s="6">
        <f>100 + SUMIFS(NhatKy_ViPham!J:J, NhatKy_ViPham!E:E, "12_Van_C", NhatKy_ViPham!F:F, B26, NhatKy_ViPham!C:C, "T32") - SUMIFS(NhatKy_ViPham!K:K, NhatKy_ViPham!E:E, "12_Van_C", NhatKy_ViPham!F:F, B26, NhatKy_ViPham!C:C, "T32")</f>
        <v>100</v>
      </c>
      <c r="AX26" s="6">
        <f>100 + SUMIFS(NhatKy_ViPham!J:J, NhatKy_ViPham!E:E, "12_Van_C", NhatKy_ViPham!F:F, B26, NhatKy_ViPham!C:C, "T33") - SUMIFS(NhatKy_ViPham!K:K, NhatKy_ViPham!E:E, "12_Van_C", NhatKy_ViPham!F:F, B26, NhatKy_ViPham!C:C, "T33")</f>
        <v>100</v>
      </c>
      <c r="AY26" s="6">
        <f>100 + SUMIFS(NhatKy_ViPham!J:J, NhatKy_ViPham!E:E, "12_Van_C", NhatKy_ViPham!F:F, B26, NhatKy_ViPham!C:C, "T34") - SUMIFS(NhatKy_ViPham!K:K, NhatKy_ViPham!E:E, "12_Van_C", NhatKy_ViPham!F:F, B26, NhatKy_ViPham!C:C, "T34")</f>
        <v>100</v>
      </c>
      <c r="AZ26" s="6">
        <f>100 + SUMIFS(NhatKy_ViPham!J:J, NhatKy_ViPham!E:E, "12_Van_C", NhatKy_ViPham!F:F, B26, NhatKy_ViPham!C:C, "T35") - SUMIFS(NhatKy_ViPham!K:K, NhatKy_ViPham!E:E, "12_Van_C", NhatKy_ViPham!F:F, B26, NhatKy_ViPham!C:C, "T35")</f>
        <v>100</v>
      </c>
      <c r="BA26" s="12">
        <f t="shared" si="0"/>
        <v>100</v>
      </c>
      <c r="BB26" s="11" t="s">
        <v>430</v>
      </c>
      <c r="BC26" s="16" t="str">
        <f t="shared" si="1"/>
        <v>Tốt</v>
      </c>
      <c r="BD26" s="15" t="str">
        <f t="shared" si="2"/>
        <v>🟢 BÌNH THƯỜNG</v>
      </c>
    </row>
    <row r="27" spans="1:56" x14ac:dyDescent="0.25">
      <c r="A27" s="4">
        <v>19</v>
      </c>
      <c r="B27" s="10" t="s">
        <v>2819</v>
      </c>
      <c r="C27" s="4" t="s">
        <v>2490</v>
      </c>
      <c r="D27" s="4" t="s">
        <v>429</v>
      </c>
      <c r="E27" s="11" t="s">
        <v>430</v>
      </c>
      <c r="F27" s="7">
        <f>SUMIFS(NhatKy_ViPham!K:K, NhatKy_ViPham!E:E, "12_Van_C", NhatKy_ViPham!F:F, B27, NhatKy_ViPham!H:H, "L01")</f>
        <v>0</v>
      </c>
      <c r="G27" s="7">
        <f>SUMIFS(NhatKy_ViPham!K:K, NhatKy_ViPham!E:E, "12_Van_C", NhatKy_ViPham!F:F, B27, NhatKy_ViPham!H:H, "L02")</f>
        <v>0</v>
      </c>
      <c r="H27" s="7">
        <f>SUMIFS(NhatKy_ViPham!K:K, NhatKy_ViPham!E:E, "12_Van_C", NhatKy_ViPham!F:F, B27, NhatKy_ViPham!H:H, "L03")</f>
        <v>0</v>
      </c>
      <c r="I27" s="7">
        <f>SUMIFS(NhatKy_ViPham!K:K, NhatKy_ViPham!E:E, "12_Van_C", NhatKy_ViPham!F:F, B27, NhatKy_ViPham!H:H, "L04")</f>
        <v>0</v>
      </c>
      <c r="J27" s="7">
        <f>SUMIFS(NhatKy_ViPham!K:K, NhatKy_ViPham!E:E, "12_Van_C", NhatKy_ViPham!F:F, B27, NhatKy_ViPham!H:H, "L05")</f>
        <v>0</v>
      </c>
      <c r="K27" s="7">
        <f>SUMIFS(NhatKy_ViPham!K:K, NhatKy_ViPham!E:E, "12_Van_C", NhatKy_ViPham!F:F, B27, NhatKy_ViPham!H:H, "L06")</f>
        <v>0</v>
      </c>
      <c r="L27" s="7">
        <f>SUMIFS(NhatKy_ViPham!K:K, NhatKy_ViPham!E:E, "12_Van_C", NhatKy_ViPham!F:F, B27, NhatKy_ViPham!H:H, "L07")</f>
        <v>0</v>
      </c>
      <c r="M27" s="7">
        <f>SUMIFS(NhatKy_ViPham!K:K, NhatKy_ViPham!E:E, "12_Van_C", NhatKy_ViPham!F:F, B27, NhatKy_ViPham!H:H, "L08")</f>
        <v>0</v>
      </c>
      <c r="N27" s="7">
        <f>SUMIFS(NhatKy_ViPham!K:K, NhatKy_ViPham!E:E, "12_Van_C", NhatKy_ViPham!F:F, B27, NhatKy_ViPham!H:H, "L09")</f>
        <v>0</v>
      </c>
      <c r="O27" s="7">
        <f>SUMIFS(NhatKy_ViPham!K:K, NhatKy_ViPham!E:E, "12_Van_C", NhatKy_ViPham!F:F, B27, NhatKy_ViPham!H:H, "L10")</f>
        <v>0</v>
      </c>
      <c r="P27" s="12">
        <f>SUMIFS(NhatKy_ViPham!J:J, NhatKy_ViPham!E:E, "12_Van_C", NhatKy_ViPham!F:F, B27)</f>
        <v>0</v>
      </c>
      <c r="Q27" s="13">
        <f>SUMIFS(NhatKy_ViPham!K:K, NhatKy_ViPham!E:E, "12_Van_C", NhatKy_ViPham!F:F, B27)</f>
        <v>0</v>
      </c>
      <c r="R27" s="7">
        <f>100 + SUMIFS(NhatKy_ViPham!J:J, NhatKy_ViPham!E:E, "12_Van_C", NhatKy_ViPham!F:F, B27, NhatKy_ViPham!C:C, "T1") - SUMIFS(NhatKy_ViPham!K:K, NhatKy_ViPham!E:E, "12_Van_C", NhatKy_ViPham!F:F, B27, NhatKy_ViPham!C:C, "T1")</f>
        <v>100</v>
      </c>
      <c r="S27" s="7">
        <f>100 + SUMIFS(NhatKy_ViPham!J:J, NhatKy_ViPham!E:E, "12_Van_C", NhatKy_ViPham!F:F, B27, NhatKy_ViPham!C:C, "T2") - SUMIFS(NhatKy_ViPham!K:K, NhatKy_ViPham!E:E, "12_Van_C", NhatKy_ViPham!F:F, B27, NhatKy_ViPham!C:C, "T2")</f>
        <v>100</v>
      </c>
      <c r="T27" s="7">
        <f>100 + SUMIFS(NhatKy_ViPham!J:J, NhatKy_ViPham!E:E, "12_Van_C", NhatKy_ViPham!F:F, B27, NhatKy_ViPham!C:C, "T3") - SUMIFS(NhatKy_ViPham!K:K, NhatKy_ViPham!E:E, "12_Van_C", NhatKy_ViPham!F:F, B27, NhatKy_ViPham!C:C, "T3")</f>
        <v>100</v>
      </c>
      <c r="U27" s="7">
        <f>100 + SUMIFS(NhatKy_ViPham!J:J, NhatKy_ViPham!E:E, "12_Van_C", NhatKy_ViPham!F:F, B27, NhatKy_ViPham!C:C, "T4") - SUMIFS(NhatKy_ViPham!K:K, NhatKy_ViPham!E:E, "12_Van_C", NhatKy_ViPham!F:F, B27, NhatKy_ViPham!C:C, "T4")</f>
        <v>100</v>
      </c>
      <c r="V27" s="7">
        <f>100 + SUMIFS(NhatKy_ViPham!J:J, NhatKy_ViPham!E:E, "12_Van_C", NhatKy_ViPham!F:F, B27, NhatKy_ViPham!C:C, "T5") - SUMIFS(NhatKy_ViPham!K:K, NhatKy_ViPham!E:E, "12_Van_C", NhatKy_ViPham!F:F, B27, NhatKy_ViPham!C:C, "T5")</f>
        <v>100</v>
      </c>
      <c r="W27" s="7">
        <f>100 + SUMIFS(NhatKy_ViPham!J:J, NhatKy_ViPham!E:E, "12_Van_C", NhatKy_ViPham!F:F, B27, NhatKy_ViPham!C:C, "T6") - SUMIFS(NhatKy_ViPham!K:K, NhatKy_ViPham!E:E, "12_Van_C", NhatKy_ViPham!F:F, B27, NhatKy_ViPham!C:C, "T6")</f>
        <v>100</v>
      </c>
      <c r="X27" s="7">
        <f>100 + SUMIFS(NhatKy_ViPham!J:J, NhatKy_ViPham!E:E, "12_Van_C", NhatKy_ViPham!F:F, B27, NhatKy_ViPham!C:C, "T7") - SUMIFS(NhatKy_ViPham!K:K, NhatKy_ViPham!E:E, "12_Van_C", NhatKy_ViPham!F:F, B27, NhatKy_ViPham!C:C, "T7")</f>
        <v>100</v>
      </c>
      <c r="Y27" s="7">
        <f>100 + SUMIFS(NhatKy_ViPham!J:J, NhatKy_ViPham!E:E, "12_Van_C", NhatKy_ViPham!F:F, B27, NhatKy_ViPham!C:C, "T8") - SUMIFS(NhatKy_ViPham!K:K, NhatKy_ViPham!E:E, "12_Van_C", NhatKy_ViPham!F:F, B27, NhatKy_ViPham!C:C, "T8")</f>
        <v>100</v>
      </c>
      <c r="Z27" s="7">
        <f>100 + SUMIFS(NhatKy_ViPham!J:J, NhatKy_ViPham!E:E, "12_Van_C", NhatKy_ViPham!F:F, B27, NhatKy_ViPham!C:C, "T9") - SUMIFS(NhatKy_ViPham!K:K, NhatKy_ViPham!E:E, "12_Van_C", NhatKy_ViPham!F:F, B27, NhatKy_ViPham!C:C, "T9")</f>
        <v>100</v>
      </c>
      <c r="AA27" s="7">
        <f>100 + SUMIFS(NhatKy_ViPham!J:J, NhatKy_ViPham!E:E, "12_Van_C", NhatKy_ViPham!F:F, B27, NhatKy_ViPham!C:C, "T10") - SUMIFS(NhatKy_ViPham!K:K, NhatKy_ViPham!E:E, "12_Van_C", NhatKy_ViPham!F:F, B27, NhatKy_ViPham!C:C, "T10")</f>
        <v>100</v>
      </c>
      <c r="AB27" s="7">
        <f>100 + SUMIFS(NhatKy_ViPham!J:J, NhatKy_ViPham!E:E, "12_Van_C", NhatKy_ViPham!F:F, B27, NhatKy_ViPham!C:C, "T11") - SUMIFS(NhatKy_ViPham!K:K, NhatKy_ViPham!E:E, "12_Van_C", NhatKy_ViPham!F:F, B27, NhatKy_ViPham!C:C, "T11")</f>
        <v>100</v>
      </c>
      <c r="AC27" s="7">
        <f>100 + SUMIFS(NhatKy_ViPham!J:J, NhatKy_ViPham!E:E, "12_Van_C", NhatKy_ViPham!F:F, B27, NhatKy_ViPham!C:C, "T12") - SUMIFS(NhatKy_ViPham!K:K, NhatKy_ViPham!E:E, "12_Van_C", NhatKy_ViPham!F:F, B27, NhatKy_ViPham!C:C, "T12")</f>
        <v>100</v>
      </c>
      <c r="AD27" s="7">
        <f>100 + SUMIFS(NhatKy_ViPham!J:J, NhatKy_ViPham!E:E, "12_Van_C", NhatKy_ViPham!F:F, B27, NhatKy_ViPham!C:C, "T13") - SUMIFS(NhatKy_ViPham!K:K, NhatKy_ViPham!E:E, "12_Van_C", NhatKy_ViPham!F:F, B27, NhatKy_ViPham!C:C, "T13")</f>
        <v>100</v>
      </c>
      <c r="AE27" s="7">
        <f>100 + SUMIFS(NhatKy_ViPham!J:J, NhatKy_ViPham!E:E, "12_Van_C", NhatKy_ViPham!F:F, B27, NhatKy_ViPham!C:C, "T14") - SUMIFS(NhatKy_ViPham!K:K, NhatKy_ViPham!E:E, "12_Van_C", NhatKy_ViPham!F:F, B27, NhatKy_ViPham!C:C, "T14")</f>
        <v>100</v>
      </c>
      <c r="AF27" s="7">
        <f>100 + SUMIFS(NhatKy_ViPham!J:J, NhatKy_ViPham!E:E, "12_Van_C", NhatKy_ViPham!F:F, B27, NhatKy_ViPham!C:C, "T15") - SUMIFS(NhatKy_ViPham!K:K, NhatKy_ViPham!E:E, "12_Van_C", NhatKy_ViPham!F:F, B27, NhatKy_ViPham!C:C, "T15")</f>
        <v>100</v>
      </c>
      <c r="AG27" s="7">
        <f>100 + SUMIFS(NhatKy_ViPham!J:J, NhatKy_ViPham!E:E, "12_Van_C", NhatKy_ViPham!F:F, B27, NhatKy_ViPham!C:C, "T16") - SUMIFS(NhatKy_ViPham!K:K, NhatKy_ViPham!E:E, "12_Van_C", NhatKy_ViPham!F:F, B27, NhatKy_ViPham!C:C, "T16")</f>
        <v>100</v>
      </c>
      <c r="AH27" s="7">
        <f>100 + SUMIFS(NhatKy_ViPham!J:J, NhatKy_ViPham!E:E, "12_Van_C", NhatKy_ViPham!F:F, B27, NhatKy_ViPham!C:C, "T17") - SUMIFS(NhatKy_ViPham!K:K, NhatKy_ViPham!E:E, "12_Van_C", NhatKy_ViPham!F:F, B27, NhatKy_ViPham!C:C, "T17")</f>
        <v>100</v>
      </c>
      <c r="AI27" s="7">
        <f>100 + SUMIFS(NhatKy_ViPham!J:J, NhatKy_ViPham!E:E, "12_Van_C", NhatKy_ViPham!F:F, B27, NhatKy_ViPham!C:C, "T18") - SUMIFS(NhatKy_ViPham!K:K, NhatKy_ViPham!E:E, "12_Van_C", NhatKy_ViPham!F:F, B27, NhatKy_ViPham!C:C, "T18")</f>
        <v>100</v>
      </c>
      <c r="AJ27" s="7">
        <f>100 + SUMIFS(NhatKy_ViPham!J:J, NhatKy_ViPham!E:E, "12_Van_C", NhatKy_ViPham!F:F, B27, NhatKy_ViPham!C:C, "T19") - SUMIFS(NhatKy_ViPham!K:K, NhatKy_ViPham!E:E, "12_Van_C", NhatKy_ViPham!F:F, B27, NhatKy_ViPham!C:C, "T19")</f>
        <v>100</v>
      </c>
      <c r="AK27" s="7">
        <f>100 + SUMIFS(NhatKy_ViPham!J:J, NhatKy_ViPham!E:E, "12_Van_C", NhatKy_ViPham!F:F, B27, NhatKy_ViPham!C:C, "T20") - SUMIFS(NhatKy_ViPham!K:K, NhatKy_ViPham!E:E, "12_Van_C", NhatKy_ViPham!F:F, B27, NhatKy_ViPham!C:C, "T20")</f>
        <v>100</v>
      </c>
      <c r="AL27" s="7">
        <f>100 + SUMIFS(NhatKy_ViPham!J:J, NhatKy_ViPham!E:E, "12_Van_C", NhatKy_ViPham!F:F, B27, NhatKy_ViPham!C:C, "T21") - SUMIFS(NhatKy_ViPham!K:K, NhatKy_ViPham!E:E, "12_Van_C", NhatKy_ViPham!F:F, B27, NhatKy_ViPham!C:C, "T21")</f>
        <v>100</v>
      </c>
      <c r="AM27" s="7">
        <f>100 + SUMIFS(NhatKy_ViPham!J:J, NhatKy_ViPham!E:E, "12_Van_C", NhatKy_ViPham!F:F, B27, NhatKy_ViPham!C:C, "T22") - SUMIFS(NhatKy_ViPham!K:K, NhatKy_ViPham!E:E, "12_Van_C", NhatKy_ViPham!F:F, B27, NhatKy_ViPham!C:C, "T22")</f>
        <v>100</v>
      </c>
      <c r="AN27" s="7">
        <f>100 + SUMIFS(NhatKy_ViPham!J:J, NhatKy_ViPham!E:E, "12_Van_C", NhatKy_ViPham!F:F, B27, NhatKy_ViPham!C:C, "T23") - SUMIFS(NhatKy_ViPham!K:K, NhatKy_ViPham!E:E, "12_Van_C", NhatKy_ViPham!F:F, B27, NhatKy_ViPham!C:C, "T23")</f>
        <v>100</v>
      </c>
      <c r="AO27" s="7">
        <f>100 + SUMIFS(NhatKy_ViPham!J:J, NhatKy_ViPham!E:E, "12_Van_C", NhatKy_ViPham!F:F, B27, NhatKy_ViPham!C:C, "T24") - SUMIFS(NhatKy_ViPham!K:K, NhatKy_ViPham!E:E, "12_Van_C", NhatKy_ViPham!F:F, B27, NhatKy_ViPham!C:C, "T24")</f>
        <v>100</v>
      </c>
      <c r="AP27" s="7">
        <f>100 + SUMIFS(NhatKy_ViPham!J:J, NhatKy_ViPham!E:E, "12_Van_C", NhatKy_ViPham!F:F, B27, NhatKy_ViPham!C:C, "T25") - SUMIFS(NhatKy_ViPham!K:K, NhatKy_ViPham!E:E, "12_Van_C", NhatKy_ViPham!F:F, B27, NhatKy_ViPham!C:C, "T25")</f>
        <v>100</v>
      </c>
      <c r="AQ27" s="7">
        <f>100 + SUMIFS(NhatKy_ViPham!J:J, NhatKy_ViPham!E:E, "12_Van_C", NhatKy_ViPham!F:F, B27, NhatKy_ViPham!C:C, "T26") - SUMIFS(NhatKy_ViPham!K:K, NhatKy_ViPham!E:E, "12_Van_C", NhatKy_ViPham!F:F, B27, NhatKy_ViPham!C:C, "T26")</f>
        <v>100</v>
      </c>
      <c r="AR27" s="7">
        <f>100 + SUMIFS(NhatKy_ViPham!J:J, NhatKy_ViPham!E:E, "12_Van_C", NhatKy_ViPham!F:F, B27, NhatKy_ViPham!C:C, "T27") - SUMIFS(NhatKy_ViPham!K:K, NhatKy_ViPham!E:E, "12_Van_C", NhatKy_ViPham!F:F, B27, NhatKy_ViPham!C:C, "T27")</f>
        <v>100</v>
      </c>
      <c r="AS27" s="7">
        <f>100 + SUMIFS(NhatKy_ViPham!J:J, NhatKy_ViPham!E:E, "12_Van_C", NhatKy_ViPham!F:F, B27, NhatKy_ViPham!C:C, "T28") - SUMIFS(NhatKy_ViPham!K:K, NhatKy_ViPham!E:E, "12_Van_C", NhatKy_ViPham!F:F, B27, NhatKy_ViPham!C:C, "T28")</f>
        <v>100</v>
      </c>
      <c r="AT27" s="7">
        <f>100 + SUMIFS(NhatKy_ViPham!J:J, NhatKy_ViPham!E:E, "12_Van_C", NhatKy_ViPham!F:F, B27, NhatKy_ViPham!C:C, "T29") - SUMIFS(NhatKy_ViPham!K:K, NhatKy_ViPham!E:E, "12_Van_C", NhatKy_ViPham!F:F, B27, NhatKy_ViPham!C:C, "T29")</f>
        <v>100</v>
      </c>
      <c r="AU27" s="7">
        <f>100 + SUMIFS(NhatKy_ViPham!J:J, NhatKy_ViPham!E:E, "12_Van_C", NhatKy_ViPham!F:F, B27, NhatKy_ViPham!C:C, "T30") - SUMIFS(NhatKy_ViPham!K:K, NhatKy_ViPham!E:E, "12_Van_C", NhatKy_ViPham!F:F, B27, NhatKy_ViPham!C:C, "T30")</f>
        <v>100</v>
      </c>
      <c r="AV27" s="7">
        <f>100 + SUMIFS(NhatKy_ViPham!J:J, NhatKy_ViPham!E:E, "12_Van_C", NhatKy_ViPham!F:F, B27, NhatKy_ViPham!C:C, "T31") - SUMIFS(NhatKy_ViPham!K:K, NhatKy_ViPham!E:E, "12_Van_C", NhatKy_ViPham!F:F, B27, NhatKy_ViPham!C:C, "T31")</f>
        <v>100</v>
      </c>
      <c r="AW27" s="7">
        <f>100 + SUMIFS(NhatKy_ViPham!J:J, NhatKy_ViPham!E:E, "12_Van_C", NhatKy_ViPham!F:F, B27, NhatKy_ViPham!C:C, "T32") - SUMIFS(NhatKy_ViPham!K:K, NhatKy_ViPham!E:E, "12_Van_C", NhatKy_ViPham!F:F, B27, NhatKy_ViPham!C:C, "T32")</f>
        <v>100</v>
      </c>
      <c r="AX27" s="7">
        <f>100 + SUMIFS(NhatKy_ViPham!J:J, NhatKy_ViPham!E:E, "12_Van_C", NhatKy_ViPham!F:F, B27, NhatKy_ViPham!C:C, "T33") - SUMIFS(NhatKy_ViPham!K:K, NhatKy_ViPham!E:E, "12_Van_C", NhatKy_ViPham!F:F, B27, NhatKy_ViPham!C:C, "T33")</f>
        <v>100</v>
      </c>
      <c r="AY27" s="7">
        <f>100 + SUMIFS(NhatKy_ViPham!J:J, NhatKy_ViPham!E:E, "12_Van_C", NhatKy_ViPham!F:F, B27, NhatKy_ViPham!C:C, "T34") - SUMIFS(NhatKy_ViPham!K:K, NhatKy_ViPham!E:E, "12_Van_C", NhatKy_ViPham!F:F, B27, NhatKy_ViPham!C:C, "T34")</f>
        <v>100</v>
      </c>
      <c r="AZ27" s="7">
        <f>100 + SUMIFS(NhatKy_ViPham!J:J, NhatKy_ViPham!E:E, "12_Van_C", NhatKy_ViPham!F:F, B27, NhatKy_ViPham!C:C, "T35") - SUMIFS(NhatKy_ViPham!K:K, NhatKy_ViPham!E:E, "12_Van_C", NhatKy_ViPham!F:F, B27, NhatKy_ViPham!C:C, "T35")</f>
        <v>100</v>
      </c>
      <c r="BA27" s="12">
        <f t="shared" si="0"/>
        <v>100</v>
      </c>
      <c r="BB27" s="11" t="s">
        <v>430</v>
      </c>
      <c r="BC27" s="14" t="str">
        <f t="shared" si="1"/>
        <v>Tốt</v>
      </c>
      <c r="BD27" s="10" t="str">
        <f t="shared" si="2"/>
        <v>🟢 BÌNH THƯỜNG</v>
      </c>
    </row>
    <row r="28" spans="1:56" x14ac:dyDescent="0.25">
      <c r="A28" s="5">
        <v>20</v>
      </c>
      <c r="B28" s="15" t="s">
        <v>1084</v>
      </c>
      <c r="C28" s="5" t="s">
        <v>2534</v>
      </c>
      <c r="D28" s="5" t="s">
        <v>429</v>
      </c>
      <c r="E28" s="11" t="s">
        <v>430</v>
      </c>
      <c r="F28" s="6">
        <f>SUMIFS(NhatKy_ViPham!K:K, NhatKy_ViPham!E:E, "12_Van_C", NhatKy_ViPham!F:F, B28, NhatKy_ViPham!H:H, "L01")</f>
        <v>0</v>
      </c>
      <c r="G28" s="6">
        <f>SUMIFS(NhatKy_ViPham!K:K, NhatKy_ViPham!E:E, "12_Van_C", NhatKy_ViPham!F:F, B28, NhatKy_ViPham!H:H, "L02")</f>
        <v>0</v>
      </c>
      <c r="H28" s="6">
        <f>SUMIFS(NhatKy_ViPham!K:K, NhatKy_ViPham!E:E, "12_Van_C", NhatKy_ViPham!F:F, B28, NhatKy_ViPham!H:H, "L03")</f>
        <v>0</v>
      </c>
      <c r="I28" s="6">
        <f>SUMIFS(NhatKy_ViPham!K:K, NhatKy_ViPham!E:E, "12_Van_C", NhatKy_ViPham!F:F, B28, NhatKy_ViPham!H:H, "L04")</f>
        <v>0</v>
      </c>
      <c r="J28" s="6">
        <f>SUMIFS(NhatKy_ViPham!K:K, NhatKy_ViPham!E:E, "12_Van_C", NhatKy_ViPham!F:F, B28, NhatKy_ViPham!H:H, "L05")</f>
        <v>0</v>
      </c>
      <c r="K28" s="6">
        <f>SUMIFS(NhatKy_ViPham!K:K, NhatKy_ViPham!E:E, "12_Van_C", NhatKy_ViPham!F:F, B28, NhatKy_ViPham!H:H, "L06")</f>
        <v>0</v>
      </c>
      <c r="L28" s="6">
        <f>SUMIFS(NhatKy_ViPham!K:K, NhatKy_ViPham!E:E, "12_Van_C", NhatKy_ViPham!F:F, B28, NhatKy_ViPham!H:H, "L07")</f>
        <v>0</v>
      </c>
      <c r="M28" s="6">
        <f>SUMIFS(NhatKy_ViPham!K:K, NhatKy_ViPham!E:E, "12_Van_C", NhatKy_ViPham!F:F, B28, NhatKy_ViPham!H:H, "L08")</f>
        <v>0</v>
      </c>
      <c r="N28" s="6">
        <f>SUMIFS(NhatKy_ViPham!K:K, NhatKy_ViPham!E:E, "12_Van_C", NhatKy_ViPham!F:F, B28, NhatKy_ViPham!H:H, "L09")</f>
        <v>0</v>
      </c>
      <c r="O28" s="6">
        <f>SUMIFS(NhatKy_ViPham!K:K, NhatKy_ViPham!E:E, "12_Van_C", NhatKy_ViPham!F:F, B28, NhatKy_ViPham!H:H, "L10")</f>
        <v>0</v>
      </c>
      <c r="P28" s="12">
        <f>SUMIFS(NhatKy_ViPham!J:J, NhatKy_ViPham!E:E, "12_Van_C", NhatKy_ViPham!F:F, B28)</f>
        <v>0</v>
      </c>
      <c r="Q28" s="13">
        <f>SUMIFS(NhatKy_ViPham!K:K, NhatKy_ViPham!E:E, "12_Van_C", NhatKy_ViPham!F:F, B28)</f>
        <v>0</v>
      </c>
      <c r="R28" s="6">
        <f>100 + SUMIFS(NhatKy_ViPham!J:J, NhatKy_ViPham!E:E, "12_Van_C", NhatKy_ViPham!F:F, B28, NhatKy_ViPham!C:C, "T1") - SUMIFS(NhatKy_ViPham!K:K, NhatKy_ViPham!E:E, "12_Van_C", NhatKy_ViPham!F:F, B28, NhatKy_ViPham!C:C, "T1")</f>
        <v>100</v>
      </c>
      <c r="S28" s="6">
        <f>100 + SUMIFS(NhatKy_ViPham!J:J, NhatKy_ViPham!E:E, "12_Van_C", NhatKy_ViPham!F:F, B28, NhatKy_ViPham!C:C, "T2") - SUMIFS(NhatKy_ViPham!K:K, NhatKy_ViPham!E:E, "12_Van_C", NhatKy_ViPham!F:F, B28, NhatKy_ViPham!C:C, "T2")</f>
        <v>100</v>
      </c>
      <c r="T28" s="6">
        <f>100 + SUMIFS(NhatKy_ViPham!J:J, NhatKy_ViPham!E:E, "12_Van_C", NhatKy_ViPham!F:F, B28, NhatKy_ViPham!C:C, "T3") - SUMIFS(NhatKy_ViPham!K:K, NhatKy_ViPham!E:E, "12_Van_C", NhatKy_ViPham!F:F, B28, NhatKy_ViPham!C:C, "T3")</f>
        <v>100</v>
      </c>
      <c r="U28" s="6">
        <f>100 + SUMIFS(NhatKy_ViPham!J:J, NhatKy_ViPham!E:E, "12_Van_C", NhatKy_ViPham!F:F, B28, NhatKy_ViPham!C:C, "T4") - SUMIFS(NhatKy_ViPham!K:K, NhatKy_ViPham!E:E, "12_Van_C", NhatKy_ViPham!F:F, B28, NhatKy_ViPham!C:C, "T4")</f>
        <v>100</v>
      </c>
      <c r="V28" s="6">
        <f>100 + SUMIFS(NhatKy_ViPham!J:J, NhatKy_ViPham!E:E, "12_Van_C", NhatKy_ViPham!F:F, B28, NhatKy_ViPham!C:C, "T5") - SUMIFS(NhatKy_ViPham!K:K, NhatKy_ViPham!E:E, "12_Van_C", NhatKy_ViPham!F:F, B28, NhatKy_ViPham!C:C, "T5")</f>
        <v>100</v>
      </c>
      <c r="W28" s="6">
        <f>100 + SUMIFS(NhatKy_ViPham!J:J, NhatKy_ViPham!E:E, "12_Van_C", NhatKy_ViPham!F:F, B28, NhatKy_ViPham!C:C, "T6") - SUMIFS(NhatKy_ViPham!K:K, NhatKy_ViPham!E:E, "12_Van_C", NhatKy_ViPham!F:F, B28, NhatKy_ViPham!C:C, "T6")</f>
        <v>100</v>
      </c>
      <c r="X28" s="6">
        <f>100 + SUMIFS(NhatKy_ViPham!J:J, NhatKy_ViPham!E:E, "12_Van_C", NhatKy_ViPham!F:F, B28, NhatKy_ViPham!C:C, "T7") - SUMIFS(NhatKy_ViPham!K:K, NhatKy_ViPham!E:E, "12_Van_C", NhatKy_ViPham!F:F, B28, NhatKy_ViPham!C:C, "T7")</f>
        <v>100</v>
      </c>
      <c r="Y28" s="6">
        <f>100 + SUMIFS(NhatKy_ViPham!J:J, NhatKy_ViPham!E:E, "12_Van_C", NhatKy_ViPham!F:F, B28, NhatKy_ViPham!C:C, "T8") - SUMIFS(NhatKy_ViPham!K:K, NhatKy_ViPham!E:E, "12_Van_C", NhatKy_ViPham!F:F, B28, NhatKy_ViPham!C:C, "T8")</f>
        <v>100</v>
      </c>
      <c r="Z28" s="6">
        <f>100 + SUMIFS(NhatKy_ViPham!J:J, NhatKy_ViPham!E:E, "12_Van_C", NhatKy_ViPham!F:F, B28, NhatKy_ViPham!C:C, "T9") - SUMIFS(NhatKy_ViPham!K:K, NhatKy_ViPham!E:E, "12_Van_C", NhatKy_ViPham!F:F, B28, NhatKy_ViPham!C:C, "T9")</f>
        <v>100</v>
      </c>
      <c r="AA28" s="6">
        <f>100 + SUMIFS(NhatKy_ViPham!J:J, NhatKy_ViPham!E:E, "12_Van_C", NhatKy_ViPham!F:F, B28, NhatKy_ViPham!C:C, "T10") - SUMIFS(NhatKy_ViPham!K:K, NhatKy_ViPham!E:E, "12_Van_C", NhatKy_ViPham!F:F, B28, NhatKy_ViPham!C:C, "T10")</f>
        <v>100</v>
      </c>
      <c r="AB28" s="6">
        <f>100 + SUMIFS(NhatKy_ViPham!J:J, NhatKy_ViPham!E:E, "12_Van_C", NhatKy_ViPham!F:F, B28, NhatKy_ViPham!C:C, "T11") - SUMIFS(NhatKy_ViPham!K:K, NhatKy_ViPham!E:E, "12_Van_C", NhatKy_ViPham!F:F, B28, NhatKy_ViPham!C:C, "T11")</f>
        <v>100</v>
      </c>
      <c r="AC28" s="6">
        <f>100 + SUMIFS(NhatKy_ViPham!J:J, NhatKy_ViPham!E:E, "12_Van_C", NhatKy_ViPham!F:F, B28, NhatKy_ViPham!C:C, "T12") - SUMIFS(NhatKy_ViPham!K:K, NhatKy_ViPham!E:E, "12_Van_C", NhatKy_ViPham!F:F, B28, NhatKy_ViPham!C:C, "T12")</f>
        <v>100</v>
      </c>
      <c r="AD28" s="6">
        <f>100 + SUMIFS(NhatKy_ViPham!J:J, NhatKy_ViPham!E:E, "12_Van_C", NhatKy_ViPham!F:F, B28, NhatKy_ViPham!C:C, "T13") - SUMIFS(NhatKy_ViPham!K:K, NhatKy_ViPham!E:E, "12_Van_C", NhatKy_ViPham!F:F, B28, NhatKy_ViPham!C:C, "T13")</f>
        <v>100</v>
      </c>
      <c r="AE28" s="6">
        <f>100 + SUMIFS(NhatKy_ViPham!J:J, NhatKy_ViPham!E:E, "12_Van_C", NhatKy_ViPham!F:F, B28, NhatKy_ViPham!C:C, "T14") - SUMIFS(NhatKy_ViPham!K:K, NhatKy_ViPham!E:E, "12_Van_C", NhatKy_ViPham!F:F, B28, NhatKy_ViPham!C:C, "T14")</f>
        <v>100</v>
      </c>
      <c r="AF28" s="6">
        <f>100 + SUMIFS(NhatKy_ViPham!J:J, NhatKy_ViPham!E:E, "12_Van_C", NhatKy_ViPham!F:F, B28, NhatKy_ViPham!C:C, "T15") - SUMIFS(NhatKy_ViPham!K:K, NhatKy_ViPham!E:E, "12_Van_C", NhatKy_ViPham!F:F, B28, NhatKy_ViPham!C:C, "T15")</f>
        <v>100</v>
      </c>
      <c r="AG28" s="6">
        <f>100 + SUMIFS(NhatKy_ViPham!J:J, NhatKy_ViPham!E:E, "12_Van_C", NhatKy_ViPham!F:F, B28, NhatKy_ViPham!C:C, "T16") - SUMIFS(NhatKy_ViPham!K:K, NhatKy_ViPham!E:E, "12_Van_C", NhatKy_ViPham!F:F, B28, NhatKy_ViPham!C:C, "T16")</f>
        <v>100</v>
      </c>
      <c r="AH28" s="6">
        <f>100 + SUMIFS(NhatKy_ViPham!J:J, NhatKy_ViPham!E:E, "12_Van_C", NhatKy_ViPham!F:F, B28, NhatKy_ViPham!C:C, "T17") - SUMIFS(NhatKy_ViPham!K:K, NhatKy_ViPham!E:E, "12_Van_C", NhatKy_ViPham!F:F, B28, NhatKy_ViPham!C:C, "T17")</f>
        <v>100</v>
      </c>
      <c r="AI28" s="6">
        <f>100 + SUMIFS(NhatKy_ViPham!J:J, NhatKy_ViPham!E:E, "12_Van_C", NhatKy_ViPham!F:F, B28, NhatKy_ViPham!C:C, "T18") - SUMIFS(NhatKy_ViPham!K:K, NhatKy_ViPham!E:E, "12_Van_C", NhatKy_ViPham!F:F, B28, NhatKy_ViPham!C:C, "T18")</f>
        <v>100</v>
      </c>
      <c r="AJ28" s="6">
        <f>100 + SUMIFS(NhatKy_ViPham!J:J, NhatKy_ViPham!E:E, "12_Van_C", NhatKy_ViPham!F:F, B28, NhatKy_ViPham!C:C, "T19") - SUMIFS(NhatKy_ViPham!K:K, NhatKy_ViPham!E:E, "12_Van_C", NhatKy_ViPham!F:F, B28, NhatKy_ViPham!C:C, "T19")</f>
        <v>100</v>
      </c>
      <c r="AK28" s="6">
        <f>100 + SUMIFS(NhatKy_ViPham!J:J, NhatKy_ViPham!E:E, "12_Van_C", NhatKy_ViPham!F:F, B28, NhatKy_ViPham!C:C, "T20") - SUMIFS(NhatKy_ViPham!K:K, NhatKy_ViPham!E:E, "12_Van_C", NhatKy_ViPham!F:F, B28, NhatKy_ViPham!C:C, "T20")</f>
        <v>100</v>
      </c>
      <c r="AL28" s="6">
        <f>100 + SUMIFS(NhatKy_ViPham!J:J, NhatKy_ViPham!E:E, "12_Van_C", NhatKy_ViPham!F:F, B28, NhatKy_ViPham!C:C, "T21") - SUMIFS(NhatKy_ViPham!K:K, NhatKy_ViPham!E:E, "12_Van_C", NhatKy_ViPham!F:F, B28, NhatKy_ViPham!C:C, "T21")</f>
        <v>100</v>
      </c>
      <c r="AM28" s="6">
        <f>100 + SUMIFS(NhatKy_ViPham!J:J, NhatKy_ViPham!E:E, "12_Van_C", NhatKy_ViPham!F:F, B28, NhatKy_ViPham!C:C, "T22") - SUMIFS(NhatKy_ViPham!K:K, NhatKy_ViPham!E:E, "12_Van_C", NhatKy_ViPham!F:F, B28, NhatKy_ViPham!C:C, "T22")</f>
        <v>100</v>
      </c>
      <c r="AN28" s="6">
        <f>100 + SUMIFS(NhatKy_ViPham!J:J, NhatKy_ViPham!E:E, "12_Van_C", NhatKy_ViPham!F:F, B28, NhatKy_ViPham!C:C, "T23") - SUMIFS(NhatKy_ViPham!K:K, NhatKy_ViPham!E:E, "12_Van_C", NhatKy_ViPham!F:F, B28, NhatKy_ViPham!C:C, "T23")</f>
        <v>100</v>
      </c>
      <c r="AO28" s="6">
        <f>100 + SUMIFS(NhatKy_ViPham!J:J, NhatKy_ViPham!E:E, "12_Van_C", NhatKy_ViPham!F:F, B28, NhatKy_ViPham!C:C, "T24") - SUMIFS(NhatKy_ViPham!K:K, NhatKy_ViPham!E:E, "12_Van_C", NhatKy_ViPham!F:F, B28, NhatKy_ViPham!C:C, "T24")</f>
        <v>100</v>
      </c>
      <c r="AP28" s="6">
        <f>100 + SUMIFS(NhatKy_ViPham!J:J, NhatKy_ViPham!E:E, "12_Van_C", NhatKy_ViPham!F:F, B28, NhatKy_ViPham!C:C, "T25") - SUMIFS(NhatKy_ViPham!K:K, NhatKy_ViPham!E:E, "12_Van_C", NhatKy_ViPham!F:F, B28, NhatKy_ViPham!C:C, "T25")</f>
        <v>100</v>
      </c>
      <c r="AQ28" s="6">
        <f>100 + SUMIFS(NhatKy_ViPham!J:J, NhatKy_ViPham!E:E, "12_Van_C", NhatKy_ViPham!F:F, B28, NhatKy_ViPham!C:C, "T26") - SUMIFS(NhatKy_ViPham!K:K, NhatKy_ViPham!E:E, "12_Van_C", NhatKy_ViPham!F:F, B28, NhatKy_ViPham!C:C, "T26")</f>
        <v>100</v>
      </c>
      <c r="AR28" s="6">
        <f>100 + SUMIFS(NhatKy_ViPham!J:J, NhatKy_ViPham!E:E, "12_Van_C", NhatKy_ViPham!F:F, B28, NhatKy_ViPham!C:C, "T27") - SUMIFS(NhatKy_ViPham!K:K, NhatKy_ViPham!E:E, "12_Van_C", NhatKy_ViPham!F:F, B28, NhatKy_ViPham!C:C, "T27")</f>
        <v>100</v>
      </c>
      <c r="AS28" s="6">
        <f>100 + SUMIFS(NhatKy_ViPham!J:J, NhatKy_ViPham!E:E, "12_Van_C", NhatKy_ViPham!F:F, B28, NhatKy_ViPham!C:C, "T28") - SUMIFS(NhatKy_ViPham!K:K, NhatKy_ViPham!E:E, "12_Van_C", NhatKy_ViPham!F:F, B28, NhatKy_ViPham!C:C, "T28")</f>
        <v>100</v>
      </c>
      <c r="AT28" s="6">
        <f>100 + SUMIFS(NhatKy_ViPham!J:J, NhatKy_ViPham!E:E, "12_Van_C", NhatKy_ViPham!F:F, B28, NhatKy_ViPham!C:C, "T29") - SUMIFS(NhatKy_ViPham!K:K, NhatKy_ViPham!E:E, "12_Van_C", NhatKy_ViPham!F:F, B28, NhatKy_ViPham!C:C, "T29")</f>
        <v>100</v>
      </c>
      <c r="AU28" s="6">
        <f>100 + SUMIFS(NhatKy_ViPham!J:J, NhatKy_ViPham!E:E, "12_Van_C", NhatKy_ViPham!F:F, B28, NhatKy_ViPham!C:C, "T30") - SUMIFS(NhatKy_ViPham!K:K, NhatKy_ViPham!E:E, "12_Van_C", NhatKy_ViPham!F:F, B28, NhatKy_ViPham!C:C, "T30")</f>
        <v>100</v>
      </c>
      <c r="AV28" s="6">
        <f>100 + SUMIFS(NhatKy_ViPham!J:J, NhatKy_ViPham!E:E, "12_Van_C", NhatKy_ViPham!F:F, B28, NhatKy_ViPham!C:C, "T31") - SUMIFS(NhatKy_ViPham!K:K, NhatKy_ViPham!E:E, "12_Van_C", NhatKy_ViPham!F:F, B28, NhatKy_ViPham!C:C, "T31")</f>
        <v>100</v>
      </c>
      <c r="AW28" s="6">
        <f>100 + SUMIFS(NhatKy_ViPham!J:J, NhatKy_ViPham!E:E, "12_Van_C", NhatKy_ViPham!F:F, B28, NhatKy_ViPham!C:C, "T32") - SUMIFS(NhatKy_ViPham!K:K, NhatKy_ViPham!E:E, "12_Van_C", NhatKy_ViPham!F:F, B28, NhatKy_ViPham!C:C, "T32")</f>
        <v>100</v>
      </c>
      <c r="AX28" s="6">
        <f>100 + SUMIFS(NhatKy_ViPham!J:J, NhatKy_ViPham!E:E, "12_Van_C", NhatKy_ViPham!F:F, B28, NhatKy_ViPham!C:C, "T33") - SUMIFS(NhatKy_ViPham!K:K, NhatKy_ViPham!E:E, "12_Van_C", NhatKy_ViPham!F:F, B28, NhatKy_ViPham!C:C, "T33")</f>
        <v>100</v>
      </c>
      <c r="AY28" s="6">
        <f>100 + SUMIFS(NhatKy_ViPham!J:J, NhatKy_ViPham!E:E, "12_Van_C", NhatKy_ViPham!F:F, B28, NhatKy_ViPham!C:C, "T34") - SUMIFS(NhatKy_ViPham!K:K, NhatKy_ViPham!E:E, "12_Van_C", NhatKy_ViPham!F:F, B28, NhatKy_ViPham!C:C, "T34")</f>
        <v>100</v>
      </c>
      <c r="AZ28" s="6">
        <f>100 + SUMIFS(NhatKy_ViPham!J:J, NhatKy_ViPham!E:E, "12_Van_C", NhatKy_ViPham!F:F, B28, NhatKy_ViPham!C:C, "T35") - SUMIFS(NhatKy_ViPham!K:K, NhatKy_ViPham!E:E, "12_Van_C", NhatKy_ViPham!F:F, B28, NhatKy_ViPham!C:C, "T35")</f>
        <v>100</v>
      </c>
      <c r="BA28" s="12">
        <f t="shared" si="0"/>
        <v>100</v>
      </c>
      <c r="BB28" s="11" t="s">
        <v>430</v>
      </c>
      <c r="BC28" s="16" t="str">
        <f t="shared" si="1"/>
        <v>Tốt</v>
      </c>
      <c r="BD28" s="15" t="str">
        <f t="shared" si="2"/>
        <v>🟢 BÌNH THƯỜNG</v>
      </c>
    </row>
    <row r="29" spans="1:56" x14ac:dyDescent="0.25">
      <c r="A29" s="4">
        <v>21</v>
      </c>
      <c r="B29" s="10" t="s">
        <v>2820</v>
      </c>
      <c r="C29" s="4" t="s">
        <v>2685</v>
      </c>
      <c r="D29" s="4" t="s">
        <v>429</v>
      </c>
      <c r="E29" s="11" t="s">
        <v>430</v>
      </c>
      <c r="F29" s="7">
        <f>SUMIFS(NhatKy_ViPham!K:K, NhatKy_ViPham!E:E, "12_Van_C", NhatKy_ViPham!F:F, B29, NhatKy_ViPham!H:H, "L01")</f>
        <v>0</v>
      </c>
      <c r="G29" s="7">
        <f>SUMIFS(NhatKy_ViPham!K:K, NhatKy_ViPham!E:E, "12_Van_C", NhatKy_ViPham!F:F, B29, NhatKy_ViPham!H:H, "L02")</f>
        <v>0</v>
      </c>
      <c r="H29" s="7">
        <f>SUMIFS(NhatKy_ViPham!K:K, NhatKy_ViPham!E:E, "12_Van_C", NhatKy_ViPham!F:F, B29, NhatKy_ViPham!H:H, "L03")</f>
        <v>0</v>
      </c>
      <c r="I29" s="7">
        <f>SUMIFS(NhatKy_ViPham!K:K, NhatKy_ViPham!E:E, "12_Van_C", NhatKy_ViPham!F:F, B29, NhatKy_ViPham!H:H, "L04")</f>
        <v>0</v>
      </c>
      <c r="J29" s="7">
        <f>SUMIFS(NhatKy_ViPham!K:K, NhatKy_ViPham!E:E, "12_Van_C", NhatKy_ViPham!F:F, B29, NhatKy_ViPham!H:H, "L05")</f>
        <v>0</v>
      </c>
      <c r="K29" s="7">
        <f>SUMIFS(NhatKy_ViPham!K:K, NhatKy_ViPham!E:E, "12_Van_C", NhatKy_ViPham!F:F, B29, NhatKy_ViPham!H:H, "L06")</f>
        <v>0</v>
      </c>
      <c r="L29" s="7">
        <f>SUMIFS(NhatKy_ViPham!K:K, NhatKy_ViPham!E:E, "12_Van_C", NhatKy_ViPham!F:F, B29, NhatKy_ViPham!H:H, "L07")</f>
        <v>0</v>
      </c>
      <c r="M29" s="7">
        <f>SUMIFS(NhatKy_ViPham!K:K, NhatKy_ViPham!E:E, "12_Van_C", NhatKy_ViPham!F:F, B29, NhatKy_ViPham!H:H, "L08")</f>
        <v>0</v>
      </c>
      <c r="N29" s="7">
        <f>SUMIFS(NhatKy_ViPham!K:K, NhatKy_ViPham!E:E, "12_Van_C", NhatKy_ViPham!F:F, B29, NhatKy_ViPham!H:H, "L09")</f>
        <v>0</v>
      </c>
      <c r="O29" s="7">
        <f>SUMIFS(NhatKy_ViPham!K:K, NhatKy_ViPham!E:E, "12_Van_C", NhatKy_ViPham!F:F, B29, NhatKy_ViPham!H:H, "L10")</f>
        <v>0</v>
      </c>
      <c r="P29" s="12">
        <f>SUMIFS(NhatKy_ViPham!J:J, NhatKy_ViPham!E:E, "12_Van_C", NhatKy_ViPham!F:F, B29)</f>
        <v>0</v>
      </c>
      <c r="Q29" s="13">
        <f>SUMIFS(NhatKy_ViPham!K:K, NhatKy_ViPham!E:E, "12_Van_C", NhatKy_ViPham!F:F, B29)</f>
        <v>0</v>
      </c>
      <c r="R29" s="7">
        <f>100 + SUMIFS(NhatKy_ViPham!J:J, NhatKy_ViPham!E:E, "12_Van_C", NhatKy_ViPham!F:F, B29, NhatKy_ViPham!C:C, "T1") - SUMIFS(NhatKy_ViPham!K:K, NhatKy_ViPham!E:E, "12_Van_C", NhatKy_ViPham!F:F, B29, NhatKy_ViPham!C:C, "T1")</f>
        <v>100</v>
      </c>
      <c r="S29" s="7">
        <f>100 + SUMIFS(NhatKy_ViPham!J:J, NhatKy_ViPham!E:E, "12_Van_C", NhatKy_ViPham!F:F, B29, NhatKy_ViPham!C:C, "T2") - SUMIFS(NhatKy_ViPham!K:K, NhatKy_ViPham!E:E, "12_Van_C", NhatKy_ViPham!F:F, B29, NhatKy_ViPham!C:C, "T2")</f>
        <v>100</v>
      </c>
      <c r="T29" s="7">
        <f>100 + SUMIFS(NhatKy_ViPham!J:J, NhatKy_ViPham!E:E, "12_Van_C", NhatKy_ViPham!F:F, B29, NhatKy_ViPham!C:C, "T3") - SUMIFS(NhatKy_ViPham!K:K, NhatKy_ViPham!E:E, "12_Van_C", NhatKy_ViPham!F:F, B29, NhatKy_ViPham!C:C, "T3")</f>
        <v>100</v>
      </c>
      <c r="U29" s="7">
        <f>100 + SUMIFS(NhatKy_ViPham!J:J, NhatKy_ViPham!E:E, "12_Van_C", NhatKy_ViPham!F:F, B29, NhatKy_ViPham!C:C, "T4") - SUMIFS(NhatKy_ViPham!K:K, NhatKy_ViPham!E:E, "12_Van_C", NhatKy_ViPham!F:F, B29, NhatKy_ViPham!C:C, "T4")</f>
        <v>100</v>
      </c>
      <c r="V29" s="7">
        <f>100 + SUMIFS(NhatKy_ViPham!J:J, NhatKy_ViPham!E:E, "12_Van_C", NhatKy_ViPham!F:F, B29, NhatKy_ViPham!C:C, "T5") - SUMIFS(NhatKy_ViPham!K:K, NhatKy_ViPham!E:E, "12_Van_C", NhatKy_ViPham!F:F, B29, NhatKy_ViPham!C:C, "T5")</f>
        <v>100</v>
      </c>
      <c r="W29" s="7">
        <f>100 + SUMIFS(NhatKy_ViPham!J:J, NhatKy_ViPham!E:E, "12_Van_C", NhatKy_ViPham!F:F, B29, NhatKy_ViPham!C:C, "T6") - SUMIFS(NhatKy_ViPham!K:K, NhatKy_ViPham!E:E, "12_Van_C", NhatKy_ViPham!F:F, B29, NhatKy_ViPham!C:C, "T6")</f>
        <v>100</v>
      </c>
      <c r="X29" s="7">
        <f>100 + SUMIFS(NhatKy_ViPham!J:J, NhatKy_ViPham!E:E, "12_Van_C", NhatKy_ViPham!F:F, B29, NhatKy_ViPham!C:C, "T7") - SUMIFS(NhatKy_ViPham!K:K, NhatKy_ViPham!E:E, "12_Van_C", NhatKy_ViPham!F:F, B29, NhatKy_ViPham!C:C, "T7")</f>
        <v>100</v>
      </c>
      <c r="Y29" s="7">
        <f>100 + SUMIFS(NhatKy_ViPham!J:J, NhatKy_ViPham!E:E, "12_Van_C", NhatKy_ViPham!F:F, B29, NhatKy_ViPham!C:C, "T8") - SUMIFS(NhatKy_ViPham!K:K, NhatKy_ViPham!E:E, "12_Van_C", NhatKy_ViPham!F:F, B29, NhatKy_ViPham!C:C, "T8")</f>
        <v>100</v>
      </c>
      <c r="Z29" s="7">
        <f>100 + SUMIFS(NhatKy_ViPham!J:J, NhatKy_ViPham!E:E, "12_Van_C", NhatKy_ViPham!F:F, B29, NhatKy_ViPham!C:C, "T9") - SUMIFS(NhatKy_ViPham!K:K, NhatKy_ViPham!E:E, "12_Van_C", NhatKy_ViPham!F:F, B29, NhatKy_ViPham!C:C, "T9")</f>
        <v>100</v>
      </c>
      <c r="AA29" s="7">
        <f>100 + SUMIFS(NhatKy_ViPham!J:J, NhatKy_ViPham!E:E, "12_Van_C", NhatKy_ViPham!F:F, B29, NhatKy_ViPham!C:C, "T10") - SUMIFS(NhatKy_ViPham!K:K, NhatKy_ViPham!E:E, "12_Van_C", NhatKy_ViPham!F:F, B29, NhatKy_ViPham!C:C, "T10")</f>
        <v>100</v>
      </c>
      <c r="AB29" s="7">
        <f>100 + SUMIFS(NhatKy_ViPham!J:J, NhatKy_ViPham!E:E, "12_Van_C", NhatKy_ViPham!F:F, B29, NhatKy_ViPham!C:C, "T11") - SUMIFS(NhatKy_ViPham!K:K, NhatKy_ViPham!E:E, "12_Van_C", NhatKy_ViPham!F:F, B29, NhatKy_ViPham!C:C, "T11")</f>
        <v>100</v>
      </c>
      <c r="AC29" s="7">
        <f>100 + SUMIFS(NhatKy_ViPham!J:J, NhatKy_ViPham!E:E, "12_Van_C", NhatKy_ViPham!F:F, B29, NhatKy_ViPham!C:C, "T12") - SUMIFS(NhatKy_ViPham!K:K, NhatKy_ViPham!E:E, "12_Van_C", NhatKy_ViPham!F:F, B29, NhatKy_ViPham!C:C, "T12")</f>
        <v>100</v>
      </c>
      <c r="AD29" s="7">
        <f>100 + SUMIFS(NhatKy_ViPham!J:J, NhatKy_ViPham!E:E, "12_Van_C", NhatKy_ViPham!F:F, B29, NhatKy_ViPham!C:C, "T13") - SUMIFS(NhatKy_ViPham!K:K, NhatKy_ViPham!E:E, "12_Van_C", NhatKy_ViPham!F:F, B29, NhatKy_ViPham!C:C, "T13")</f>
        <v>100</v>
      </c>
      <c r="AE29" s="7">
        <f>100 + SUMIFS(NhatKy_ViPham!J:J, NhatKy_ViPham!E:E, "12_Van_C", NhatKy_ViPham!F:F, B29, NhatKy_ViPham!C:C, "T14") - SUMIFS(NhatKy_ViPham!K:K, NhatKy_ViPham!E:E, "12_Van_C", NhatKy_ViPham!F:F, B29, NhatKy_ViPham!C:C, "T14")</f>
        <v>100</v>
      </c>
      <c r="AF29" s="7">
        <f>100 + SUMIFS(NhatKy_ViPham!J:J, NhatKy_ViPham!E:E, "12_Van_C", NhatKy_ViPham!F:F, B29, NhatKy_ViPham!C:C, "T15") - SUMIFS(NhatKy_ViPham!K:K, NhatKy_ViPham!E:E, "12_Van_C", NhatKy_ViPham!F:F, B29, NhatKy_ViPham!C:C, "T15")</f>
        <v>100</v>
      </c>
      <c r="AG29" s="7">
        <f>100 + SUMIFS(NhatKy_ViPham!J:J, NhatKy_ViPham!E:E, "12_Van_C", NhatKy_ViPham!F:F, B29, NhatKy_ViPham!C:C, "T16") - SUMIFS(NhatKy_ViPham!K:K, NhatKy_ViPham!E:E, "12_Van_C", NhatKy_ViPham!F:F, B29, NhatKy_ViPham!C:C, "T16")</f>
        <v>100</v>
      </c>
      <c r="AH29" s="7">
        <f>100 + SUMIFS(NhatKy_ViPham!J:J, NhatKy_ViPham!E:E, "12_Van_C", NhatKy_ViPham!F:F, B29, NhatKy_ViPham!C:C, "T17") - SUMIFS(NhatKy_ViPham!K:K, NhatKy_ViPham!E:E, "12_Van_C", NhatKy_ViPham!F:F, B29, NhatKy_ViPham!C:C, "T17")</f>
        <v>100</v>
      </c>
      <c r="AI29" s="7">
        <f>100 + SUMIFS(NhatKy_ViPham!J:J, NhatKy_ViPham!E:E, "12_Van_C", NhatKy_ViPham!F:F, B29, NhatKy_ViPham!C:C, "T18") - SUMIFS(NhatKy_ViPham!K:K, NhatKy_ViPham!E:E, "12_Van_C", NhatKy_ViPham!F:F, B29, NhatKy_ViPham!C:C, "T18")</f>
        <v>100</v>
      </c>
      <c r="AJ29" s="7">
        <f>100 + SUMIFS(NhatKy_ViPham!J:J, NhatKy_ViPham!E:E, "12_Van_C", NhatKy_ViPham!F:F, B29, NhatKy_ViPham!C:C, "T19") - SUMIFS(NhatKy_ViPham!K:K, NhatKy_ViPham!E:E, "12_Van_C", NhatKy_ViPham!F:F, B29, NhatKy_ViPham!C:C, "T19")</f>
        <v>100</v>
      </c>
      <c r="AK29" s="7">
        <f>100 + SUMIFS(NhatKy_ViPham!J:J, NhatKy_ViPham!E:E, "12_Van_C", NhatKy_ViPham!F:F, B29, NhatKy_ViPham!C:C, "T20") - SUMIFS(NhatKy_ViPham!K:K, NhatKy_ViPham!E:E, "12_Van_C", NhatKy_ViPham!F:F, B29, NhatKy_ViPham!C:C, "T20")</f>
        <v>100</v>
      </c>
      <c r="AL29" s="7">
        <f>100 + SUMIFS(NhatKy_ViPham!J:J, NhatKy_ViPham!E:E, "12_Van_C", NhatKy_ViPham!F:F, B29, NhatKy_ViPham!C:C, "T21") - SUMIFS(NhatKy_ViPham!K:K, NhatKy_ViPham!E:E, "12_Van_C", NhatKy_ViPham!F:F, B29, NhatKy_ViPham!C:C, "T21")</f>
        <v>100</v>
      </c>
      <c r="AM29" s="7">
        <f>100 + SUMIFS(NhatKy_ViPham!J:J, NhatKy_ViPham!E:E, "12_Van_C", NhatKy_ViPham!F:F, B29, NhatKy_ViPham!C:C, "T22") - SUMIFS(NhatKy_ViPham!K:K, NhatKy_ViPham!E:E, "12_Van_C", NhatKy_ViPham!F:F, B29, NhatKy_ViPham!C:C, "T22")</f>
        <v>100</v>
      </c>
      <c r="AN29" s="7">
        <f>100 + SUMIFS(NhatKy_ViPham!J:J, NhatKy_ViPham!E:E, "12_Van_C", NhatKy_ViPham!F:F, B29, NhatKy_ViPham!C:C, "T23") - SUMIFS(NhatKy_ViPham!K:K, NhatKy_ViPham!E:E, "12_Van_C", NhatKy_ViPham!F:F, B29, NhatKy_ViPham!C:C, "T23")</f>
        <v>100</v>
      </c>
      <c r="AO29" s="7">
        <f>100 + SUMIFS(NhatKy_ViPham!J:J, NhatKy_ViPham!E:E, "12_Van_C", NhatKy_ViPham!F:F, B29, NhatKy_ViPham!C:C, "T24") - SUMIFS(NhatKy_ViPham!K:K, NhatKy_ViPham!E:E, "12_Van_C", NhatKy_ViPham!F:F, B29, NhatKy_ViPham!C:C, "T24")</f>
        <v>100</v>
      </c>
      <c r="AP29" s="7">
        <f>100 + SUMIFS(NhatKy_ViPham!J:J, NhatKy_ViPham!E:E, "12_Van_C", NhatKy_ViPham!F:F, B29, NhatKy_ViPham!C:C, "T25") - SUMIFS(NhatKy_ViPham!K:K, NhatKy_ViPham!E:E, "12_Van_C", NhatKy_ViPham!F:F, B29, NhatKy_ViPham!C:C, "T25")</f>
        <v>100</v>
      </c>
      <c r="AQ29" s="7">
        <f>100 + SUMIFS(NhatKy_ViPham!J:J, NhatKy_ViPham!E:E, "12_Van_C", NhatKy_ViPham!F:F, B29, NhatKy_ViPham!C:C, "T26") - SUMIFS(NhatKy_ViPham!K:K, NhatKy_ViPham!E:E, "12_Van_C", NhatKy_ViPham!F:F, B29, NhatKy_ViPham!C:C, "T26")</f>
        <v>100</v>
      </c>
      <c r="AR29" s="7">
        <f>100 + SUMIFS(NhatKy_ViPham!J:J, NhatKy_ViPham!E:E, "12_Van_C", NhatKy_ViPham!F:F, B29, NhatKy_ViPham!C:C, "T27") - SUMIFS(NhatKy_ViPham!K:K, NhatKy_ViPham!E:E, "12_Van_C", NhatKy_ViPham!F:F, B29, NhatKy_ViPham!C:C, "T27")</f>
        <v>100</v>
      </c>
      <c r="AS29" s="7">
        <f>100 + SUMIFS(NhatKy_ViPham!J:J, NhatKy_ViPham!E:E, "12_Van_C", NhatKy_ViPham!F:F, B29, NhatKy_ViPham!C:C, "T28") - SUMIFS(NhatKy_ViPham!K:K, NhatKy_ViPham!E:E, "12_Van_C", NhatKy_ViPham!F:F, B29, NhatKy_ViPham!C:C, "T28")</f>
        <v>100</v>
      </c>
      <c r="AT29" s="7">
        <f>100 + SUMIFS(NhatKy_ViPham!J:J, NhatKy_ViPham!E:E, "12_Van_C", NhatKy_ViPham!F:F, B29, NhatKy_ViPham!C:C, "T29") - SUMIFS(NhatKy_ViPham!K:K, NhatKy_ViPham!E:E, "12_Van_C", NhatKy_ViPham!F:F, B29, NhatKy_ViPham!C:C, "T29")</f>
        <v>100</v>
      </c>
      <c r="AU29" s="7">
        <f>100 + SUMIFS(NhatKy_ViPham!J:J, NhatKy_ViPham!E:E, "12_Van_C", NhatKy_ViPham!F:F, B29, NhatKy_ViPham!C:C, "T30") - SUMIFS(NhatKy_ViPham!K:K, NhatKy_ViPham!E:E, "12_Van_C", NhatKy_ViPham!F:F, B29, NhatKy_ViPham!C:C, "T30")</f>
        <v>100</v>
      </c>
      <c r="AV29" s="7">
        <f>100 + SUMIFS(NhatKy_ViPham!J:J, NhatKy_ViPham!E:E, "12_Van_C", NhatKy_ViPham!F:F, B29, NhatKy_ViPham!C:C, "T31") - SUMIFS(NhatKy_ViPham!K:K, NhatKy_ViPham!E:E, "12_Van_C", NhatKy_ViPham!F:F, B29, NhatKy_ViPham!C:C, "T31")</f>
        <v>100</v>
      </c>
      <c r="AW29" s="7">
        <f>100 + SUMIFS(NhatKy_ViPham!J:J, NhatKy_ViPham!E:E, "12_Van_C", NhatKy_ViPham!F:F, B29, NhatKy_ViPham!C:C, "T32") - SUMIFS(NhatKy_ViPham!K:K, NhatKy_ViPham!E:E, "12_Van_C", NhatKy_ViPham!F:F, B29, NhatKy_ViPham!C:C, "T32")</f>
        <v>100</v>
      </c>
      <c r="AX29" s="7">
        <f>100 + SUMIFS(NhatKy_ViPham!J:J, NhatKy_ViPham!E:E, "12_Van_C", NhatKy_ViPham!F:F, B29, NhatKy_ViPham!C:C, "T33") - SUMIFS(NhatKy_ViPham!K:K, NhatKy_ViPham!E:E, "12_Van_C", NhatKy_ViPham!F:F, B29, NhatKy_ViPham!C:C, "T33")</f>
        <v>100</v>
      </c>
      <c r="AY29" s="7">
        <f>100 + SUMIFS(NhatKy_ViPham!J:J, NhatKy_ViPham!E:E, "12_Van_C", NhatKy_ViPham!F:F, B29, NhatKy_ViPham!C:C, "T34") - SUMIFS(NhatKy_ViPham!K:K, NhatKy_ViPham!E:E, "12_Van_C", NhatKy_ViPham!F:F, B29, NhatKy_ViPham!C:C, "T34")</f>
        <v>100</v>
      </c>
      <c r="AZ29" s="7">
        <f>100 + SUMIFS(NhatKy_ViPham!J:J, NhatKy_ViPham!E:E, "12_Van_C", NhatKy_ViPham!F:F, B29, NhatKy_ViPham!C:C, "T35") - SUMIFS(NhatKy_ViPham!K:K, NhatKy_ViPham!E:E, "12_Van_C", NhatKy_ViPham!F:F, B29, NhatKy_ViPham!C:C, "T35")</f>
        <v>100</v>
      </c>
      <c r="BA29" s="12">
        <f t="shared" si="0"/>
        <v>100</v>
      </c>
      <c r="BB29" s="11" t="s">
        <v>430</v>
      </c>
      <c r="BC29" s="14" t="str">
        <f t="shared" si="1"/>
        <v>Tốt</v>
      </c>
      <c r="BD29" s="10" t="str">
        <f t="shared" si="2"/>
        <v>🟢 BÌNH THƯỜNG</v>
      </c>
    </row>
    <row r="30" spans="1:56" x14ac:dyDescent="0.25">
      <c r="A30" s="5">
        <v>22</v>
      </c>
      <c r="B30" s="15" t="s">
        <v>2821</v>
      </c>
      <c r="C30" s="5" t="s">
        <v>2288</v>
      </c>
      <c r="D30" s="5" t="s">
        <v>429</v>
      </c>
      <c r="E30" s="11" t="s">
        <v>430</v>
      </c>
      <c r="F30" s="6">
        <f>SUMIFS(NhatKy_ViPham!K:K, NhatKy_ViPham!E:E, "12_Van_C", NhatKy_ViPham!F:F, B30, NhatKy_ViPham!H:H, "L01")</f>
        <v>0</v>
      </c>
      <c r="G30" s="6">
        <f>SUMIFS(NhatKy_ViPham!K:K, NhatKy_ViPham!E:E, "12_Van_C", NhatKy_ViPham!F:F, B30, NhatKy_ViPham!H:H, "L02")</f>
        <v>0</v>
      </c>
      <c r="H30" s="6">
        <f>SUMIFS(NhatKy_ViPham!K:K, NhatKy_ViPham!E:E, "12_Van_C", NhatKy_ViPham!F:F, B30, NhatKy_ViPham!H:H, "L03")</f>
        <v>0</v>
      </c>
      <c r="I30" s="6">
        <f>SUMIFS(NhatKy_ViPham!K:K, NhatKy_ViPham!E:E, "12_Van_C", NhatKy_ViPham!F:F, B30, NhatKy_ViPham!H:H, "L04")</f>
        <v>0</v>
      </c>
      <c r="J30" s="6">
        <f>SUMIFS(NhatKy_ViPham!K:K, NhatKy_ViPham!E:E, "12_Van_C", NhatKy_ViPham!F:F, B30, NhatKy_ViPham!H:H, "L05")</f>
        <v>0</v>
      </c>
      <c r="K30" s="6">
        <f>SUMIFS(NhatKy_ViPham!K:K, NhatKy_ViPham!E:E, "12_Van_C", NhatKy_ViPham!F:F, B30, NhatKy_ViPham!H:H, "L06")</f>
        <v>0</v>
      </c>
      <c r="L30" s="6">
        <f>SUMIFS(NhatKy_ViPham!K:K, NhatKy_ViPham!E:E, "12_Van_C", NhatKy_ViPham!F:F, B30, NhatKy_ViPham!H:H, "L07")</f>
        <v>0</v>
      </c>
      <c r="M30" s="6">
        <f>SUMIFS(NhatKy_ViPham!K:K, NhatKy_ViPham!E:E, "12_Van_C", NhatKy_ViPham!F:F, B30, NhatKy_ViPham!H:H, "L08")</f>
        <v>0</v>
      </c>
      <c r="N30" s="6">
        <f>SUMIFS(NhatKy_ViPham!K:K, NhatKy_ViPham!E:E, "12_Van_C", NhatKy_ViPham!F:F, B30, NhatKy_ViPham!H:H, "L09")</f>
        <v>0</v>
      </c>
      <c r="O30" s="6">
        <f>SUMIFS(NhatKy_ViPham!K:K, NhatKy_ViPham!E:E, "12_Van_C", NhatKy_ViPham!F:F, B30, NhatKy_ViPham!H:H, "L10")</f>
        <v>0</v>
      </c>
      <c r="P30" s="12">
        <f>SUMIFS(NhatKy_ViPham!J:J, NhatKy_ViPham!E:E, "12_Van_C", NhatKy_ViPham!F:F, B30)</f>
        <v>0</v>
      </c>
      <c r="Q30" s="13">
        <f>SUMIFS(NhatKy_ViPham!K:K, NhatKy_ViPham!E:E, "12_Van_C", NhatKy_ViPham!F:F, B30)</f>
        <v>0</v>
      </c>
      <c r="R30" s="6">
        <f>100 + SUMIFS(NhatKy_ViPham!J:J, NhatKy_ViPham!E:E, "12_Van_C", NhatKy_ViPham!F:F, B30, NhatKy_ViPham!C:C, "T1") - SUMIFS(NhatKy_ViPham!K:K, NhatKy_ViPham!E:E, "12_Van_C", NhatKy_ViPham!F:F, B30, NhatKy_ViPham!C:C, "T1")</f>
        <v>100</v>
      </c>
      <c r="S30" s="6">
        <f>100 + SUMIFS(NhatKy_ViPham!J:J, NhatKy_ViPham!E:E, "12_Van_C", NhatKy_ViPham!F:F, B30, NhatKy_ViPham!C:C, "T2") - SUMIFS(NhatKy_ViPham!K:K, NhatKy_ViPham!E:E, "12_Van_C", NhatKy_ViPham!F:F, B30, NhatKy_ViPham!C:C, "T2")</f>
        <v>100</v>
      </c>
      <c r="T30" s="6">
        <f>100 + SUMIFS(NhatKy_ViPham!J:J, NhatKy_ViPham!E:E, "12_Van_C", NhatKy_ViPham!F:F, B30, NhatKy_ViPham!C:C, "T3") - SUMIFS(NhatKy_ViPham!K:K, NhatKy_ViPham!E:E, "12_Van_C", NhatKy_ViPham!F:F, B30, NhatKy_ViPham!C:C, "T3")</f>
        <v>100</v>
      </c>
      <c r="U30" s="6">
        <f>100 + SUMIFS(NhatKy_ViPham!J:J, NhatKy_ViPham!E:E, "12_Van_C", NhatKy_ViPham!F:F, B30, NhatKy_ViPham!C:C, "T4") - SUMIFS(NhatKy_ViPham!K:K, NhatKy_ViPham!E:E, "12_Van_C", NhatKy_ViPham!F:F, B30, NhatKy_ViPham!C:C, "T4")</f>
        <v>100</v>
      </c>
      <c r="V30" s="6">
        <f>100 + SUMIFS(NhatKy_ViPham!J:J, NhatKy_ViPham!E:E, "12_Van_C", NhatKy_ViPham!F:F, B30, NhatKy_ViPham!C:C, "T5") - SUMIFS(NhatKy_ViPham!K:K, NhatKy_ViPham!E:E, "12_Van_C", NhatKy_ViPham!F:F, B30, NhatKy_ViPham!C:C, "T5")</f>
        <v>100</v>
      </c>
      <c r="W30" s="6">
        <f>100 + SUMIFS(NhatKy_ViPham!J:J, NhatKy_ViPham!E:E, "12_Van_C", NhatKy_ViPham!F:F, B30, NhatKy_ViPham!C:C, "T6") - SUMIFS(NhatKy_ViPham!K:K, NhatKy_ViPham!E:E, "12_Van_C", NhatKy_ViPham!F:F, B30, NhatKy_ViPham!C:C, "T6")</f>
        <v>100</v>
      </c>
      <c r="X30" s="6">
        <f>100 + SUMIFS(NhatKy_ViPham!J:J, NhatKy_ViPham!E:E, "12_Van_C", NhatKy_ViPham!F:F, B30, NhatKy_ViPham!C:C, "T7") - SUMIFS(NhatKy_ViPham!K:K, NhatKy_ViPham!E:E, "12_Van_C", NhatKy_ViPham!F:F, B30, NhatKy_ViPham!C:C, "T7")</f>
        <v>100</v>
      </c>
      <c r="Y30" s="6">
        <f>100 + SUMIFS(NhatKy_ViPham!J:J, NhatKy_ViPham!E:E, "12_Van_C", NhatKy_ViPham!F:F, B30, NhatKy_ViPham!C:C, "T8") - SUMIFS(NhatKy_ViPham!K:K, NhatKy_ViPham!E:E, "12_Van_C", NhatKy_ViPham!F:F, B30, NhatKy_ViPham!C:C, "T8")</f>
        <v>100</v>
      </c>
      <c r="Z30" s="6">
        <f>100 + SUMIFS(NhatKy_ViPham!J:J, NhatKy_ViPham!E:E, "12_Van_C", NhatKy_ViPham!F:F, B30, NhatKy_ViPham!C:C, "T9") - SUMIFS(NhatKy_ViPham!K:K, NhatKy_ViPham!E:E, "12_Van_C", NhatKy_ViPham!F:F, B30, NhatKy_ViPham!C:C, "T9")</f>
        <v>100</v>
      </c>
      <c r="AA30" s="6">
        <f>100 + SUMIFS(NhatKy_ViPham!J:J, NhatKy_ViPham!E:E, "12_Van_C", NhatKy_ViPham!F:F, B30, NhatKy_ViPham!C:C, "T10") - SUMIFS(NhatKy_ViPham!K:K, NhatKy_ViPham!E:E, "12_Van_C", NhatKy_ViPham!F:F, B30, NhatKy_ViPham!C:C, "T10")</f>
        <v>100</v>
      </c>
      <c r="AB30" s="6">
        <f>100 + SUMIFS(NhatKy_ViPham!J:J, NhatKy_ViPham!E:E, "12_Van_C", NhatKy_ViPham!F:F, B30, NhatKy_ViPham!C:C, "T11") - SUMIFS(NhatKy_ViPham!K:K, NhatKy_ViPham!E:E, "12_Van_C", NhatKy_ViPham!F:F, B30, NhatKy_ViPham!C:C, "T11")</f>
        <v>100</v>
      </c>
      <c r="AC30" s="6">
        <f>100 + SUMIFS(NhatKy_ViPham!J:J, NhatKy_ViPham!E:E, "12_Van_C", NhatKy_ViPham!F:F, B30, NhatKy_ViPham!C:C, "T12") - SUMIFS(NhatKy_ViPham!K:K, NhatKy_ViPham!E:E, "12_Van_C", NhatKy_ViPham!F:F, B30, NhatKy_ViPham!C:C, "T12")</f>
        <v>100</v>
      </c>
      <c r="AD30" s="6">
        <f>100 + SUMIFS(NhatKy_ViPham!J:J, NhatKy_ViPham!E:E, "12_Van_C", NhatKy_ViPham!F:F, B30, NhatKy_ViPham!C:C, "T13") - SUMIFS(NhatKy_ViPham!K:K, NhatKy_ViPham!E:E, "12_Van_C", NhatKy_ViPham!F:F, B30, NhatKy_ViPham!C:C, "T13")</f>
        <v>100</v>
      </c>
      <c r="AE30" s="6">
        <f>100 + SUMIFS(NhatKy_ViPham!J:J, NhatKy_ViPham!E:E, "12_Van_C", NhatKy_ViPham!F:F, B30, NhatKy_ViPham!C:C, "T14") - SUMIFS(NhatKy_ViPham!K:K, NhatKy_ViPham!E:E, "12_Van_C", NhatKy_ViPham!F:F, B30, NhatKy_ViPham!C:C, "T14")</f>
        <v>100</v>
      </c>
      <c r="AF30" s="6">
        <f>100 + SUMIFS(NhatKy_ViPham!J:J, NhatKy_ViPham!E:E, "12_Van_C", NhatKy_ViPham!F:F, B30, NhatKy_ViPham!C:C, "T15") - SUMIFS(NhatKy_ViPham!K:K, NhatKy_ViPham!E:E, "12_Van_C", NhatKy_ViPham!F:F, B30, NhatKy_ViPham!C:C, "T15")</f>
        <v>100</v>
      </c>
      <c r="AG30" s="6">
        <f>100 + SUMIFS(NhatKy_ViPham!J:J, NhatKy_ViPham!E:E, "12_Van_C", NhatKy_ViPham!F:F, B30, NhatKy_ViPham!C:C, "T16") - SUMIFS(NhatKy_ViPham!K:K, NhatKy_ViPham!E:E, "12_Van_C", NhatKy_ViPham!F:F, B30, NhatKy_ViPham!C:C, "T16")</f>
        <v>100</v>
      </c>
      <c r="AH30" s="6">
        <f>100 + SUMIFS(NhatKy_ViPham!J:J, NhatKy_ViPham!E:E, "12_Van_C", NhatKy_ViPham!F:F, B30, NhatKy_ViPham!C:C, "T17") - SUMIFS(NhatKy_ViPham!K:K, NhatKy_ViPham!E:E, "12_Van_C", NhatKy_ViPham!F:F, B30, NhatKy_ViPham!C:C, "T17")</f>
        <v>100</v>
      </c>
      <c r="AI30" s="6">
        <f>100 + SUMIFS(NhatKy_ViPham!J:J, NhatKy_ViPham!E:E, "12_Van_C", NhatKy_ViPham!F:F, B30, NhatKy_ViPham!C:C, "T18") - SUMIFS(NhatKy_ViPham!K:K, NhatKy_ViPham!E:E, "12_Van_C", NhatKy_ViPham!F:F, B30, NhatKy_ViPham!C:C, "T18")</f>
        <v>100</v>
      </c>
      <c r="AJ30" s="6">
        <f>100 + SUMIFS(NhatKy_ViPham!J:J, NhatKy_ViPham!E:E, "12_Van_C", NhatKy_ViPham!F:F, B30, NhatKy_ViPham!C:C, "T19") - SUMIFS(NhatKy_ViPham!K:K, NhatKy_ViPham!E:E, "12_Van_C", NhatKy_ViPham!F:F, B30, NhatKy_ViPham!C:C, "T19")</f>
        <v>100</v>
      </c>
      <c r="AK30" s="6">
        <f>100 + SUMIFS(NhatKy_ViPham!J:J, NhatKy_ViPham!E:E, "12_Van_C", NhatKy_ViPham!F:F, B30, NhatKy_ViPham!C:C, "T20") - SUMIFS(NhatKy_ViPham!K:K, NhatKy_ViPham!E:E, "12_Van_C", NhatKy_ViPham!F:F, B30, NhatKy_ViPham!C:C, "T20")</f>
        <v>100</v>
      </c>
      <c r="AL30" s="6">
        <f>100 + SUMIFS(NhatKy_ViPham!J:J, NhatKy_ViPham!E:E, "12_Van_C", NhatKy_ViPham!F:F, B30, NhatKy_ViPham!C:C, "T21") - SUMIFS(NhatKy_ViPham!K:K, NhatKy_ViPham!E:E, "12_Van_C", NhatKy_ViPham!F:F, B30, NhatKy_ViPham!C:C, "T21")</f>
        <v>100</v>
      </c>
      <c r="AM30" s="6">
        <f>100 + SUMIFS(NhatKy_ViPham!J:J, NhatKy_ViPham!E:E, "12_Van_C", NhatKy_ViPham!F:F, B30, NhatKy_ViPham!C:C, "T22") - SUMIFS(NhatKy_ViPham!K:K, NhatKy_ViPham!E:E, "12_Van_C", NhatKy_ViPham!F:F, B30, NhatKy_ViPham!C:C, "T22")</f>
        <v>100</v>
      </c>
      <c r="AN30" s="6">
        <f>100 + SUMIFS(NhatKy_ViPham!J:J, NhatKy_ViPham!E:E, "12_Van_C", NhatKy_ViPham!F:F, B30, NhatKy_ViPham!C:C, "T23") - SUMIFS(NhatKy_ViPham!K:K, NhatKy_ViPham!E:E, "12_Van_C", NhatKy_ViPham!F:F, B30, NhatKy_ViPham!C:C, "T23")</f>
        <v>100</v>
      </c>
      <c r="AO30" s="6">
        <f>100 + SUMIFS(NhatKy_ViPham!J:J, NhatKy_ViPham!E:E, "12_Van_C", NhatKy_ViPham!F:F, B30, NhatKy_ViPham!C:C, "T24") - SUMIFS(NhatKy_ViPham!K:K, NhatKy_ViPham!E:E, "12_Van_C", NhatKy_ViPham!F:F, B30, NhatKy_ViPham!C:C, "T24")</f>
        <v>100</v>
      </c>
      <c r="AP30" s="6">
        <f>100 + SUMIFS(NhatKy_ViPham!J:J, NhatKy_ViPham!E:E, "12_Van_C", NhatKy_ViPham!F:F, B30, NhatKy_ViPham!C:C, "T25") - SUMIFS(NhatKy_ViPham!K:K, NhatKy_ViPham!E:E, "12_Van_C", NhatKy_ViPham!F:F, B30, NhatKy_ViPham!C:C, "T25")</f>
        <v>100</v>
      </c>
      <c r="AQ30" s="6">
        <f>100 + SUMIFS(NhatKy_ViPham!J:J, NhatKy_ViPham!E:E, "12_Van_C", NhatKy_ViPham!F:F, B30, NhatKy_ViPham!C:C, "T26") - SUMIFS(NhatKy_ViPham!K:K, NhatKy_ViPham!E:E, "12_Van_C", NhatKy_ViPham!F:F, B30, NhatKy_ViPham!C:C, "T26")</f>
        <v>100</v>
      </c>
      <c r="AR30" s="6">
        <f>100 + SUMIFS(NhatKy_ViPham!J:J, NhatKy_ViPham!E:E, "12_Van_C", NhatKy_ViPham!F:F, B30, NhatKy_ViPham!C:C, "T27") - SUMIFS(NhatKy_ViPham!K:K, NhatKy_ViPham!E:E, "12_Van_C", NhatKy_ViPham!F:F, B30, NhatKy_ViPham!C:C, "T27")</f>
        <v>100</v>
      </c>
      <c r="AS30" s="6">
        <f>100 + SUMIFS(NhatKy_ViPham!J:J, NhatKy_ViPham!E:E, "12_Van_C", NhatKy_ViPham!F:F, B30, NhatKy_ViPham!C:C, "T28") - SUMIFS(NhatKy_ViPham!K:K, NhatKy_ViPham!E:E, "12_Van_C", NhatKy_ViPham!F:F, B30, NhatKy_ViPham!C:C, "T28")</f>
        <v>100</v>
      </c>
      <c r="AT30" s="6">
        <f>100 + SUMIFS(NhatKy_ViPham!J:J, NhatKy_ViPham!E:E, "12_Van_C", NhatKy_ViPham!F:F, B30, NhatKy_ViPham!C:C, "T29") - SUMIFS(NhatKy_ViPham!K:K, NhatKy_ViPham!E:E, "12_Van_C", NhatKy_ViPham!F:F, B30, NhatKy_ViPham!C:C, "T29")</f>
        <v>100</v>
      </c>
      <c r="AU30" s="6">
        <f>100 + SUMIFS(NhatKy_ViPham!J:J, NhatKy_ViPham!E:E, "12_Van_C", NhatKy_ViPham!F:F, B30, NhatKy_ViPham!C:C, "T30") - SUMIFS(NhatKy_ViPham!K:K, NhatKy_ViPham!E:E, "12_Van_C", NhatKy_ViPham!F:F, B30, NhatKy_ViPham!C:C, "T30")</f>
        <v>100</v>
      </c>
      <c r="AV30" s="6">
        <f>100 + SUMIFS(NhatKy_ViPham!J:J, NhatKy_ViPham!E:E, "12_Van_C", NhatKy_ViPham!F:F, B30, NhatKy_ViPham!C:C, "T31") - SUMIFS(NhatKy_ViPham!K:K, NhatKy_ViPham!E:E, "12_Van_C", NhatKy_ViPham!F:F, B30, NhatKy_ViPham!C:C, "T31")</f>
        <v>100</v>
      </c>
      <c r="AW30" s="6">
        <f>100 + SUMIFS(NhatKy_ViPham!J:J, NhatKy_ViPham!E:E, "12_Van_C", NhatKy_ViPham!F:F, B30, NhatKy_ViPham!C:C, "T32") - SUMIFS(NhatKy_ViPham!K:K, NhatKy_ViPham!E:E, "12_Van_C", NhatKy_ViPham!F:F, B30, NhatKy_ViPham!C:C, "T32")</f>
        <v>100</v>
      </c>
      <c r="AX30" s="6">
        <f>100 + SUMIFS(NhatKy_ViPham!J:J, NhatKy_ViPham!E:E, "12_Van_C", NhatKy_ViPham!F:F, B30, NhatKy_ViPham!C:C, "T33") - SUMIFS(NhatKy_ViPham!K:K, NhatKy_ViPham!E:E, "12_Van_C", NhatKy_ViPham!F:F, B30, NhatKy_ViPham!C:C, "T33")</f>
        <v>100</v>
      </c>
      <c r="AY30" s="6">
        <f>100 + SUMIFS(NhatKy_ViPham!J:J, NhatKy_ViPham!E:E, "12_Van_C", NhatKy_ViPham!F:F, B30, NhatKy_ViPham!C:C, "T34") - SUMIFS(NhatKy_ViPham!K:K, NhatKy_ViPham!E:E, "12_Van_C", NhatKy_ViPham!F:F, B30, NhatKy_ViPham!C:C, "T34")</f>
        <v>100</v>
      </c>
      <c r="AZ30" s="6">
        <f>100 + SUMIFS(NhatKy_ViPham!J:J, NhatKy_ViPham!E:E, "12_Van_C", NhatKy_ViPham!F:F, B30, NhatKy_ViPham!C:C, "T35") - SUMIFS(NhatKy_ViPham!K:K, NhatKy_ViPham!E:E, "12_Van_C", NhatKy_ViPham!F:F, B30, NhatKy_ViPham!C:C, "T35")</f>
        <v>100</v>
      </c>
      <c r="BA30" s="12">
        <f t="shared" si="0"/>
        <v>100</v>
      </c>
      <c r="BB30" s="11" t="s">
        <v>430</v>
      </c>
      <c r="BC30" s="16" t="str">
        <f t="shared" si="1"/>
        <v>Tốt</v>
      </c>
      <c r="BD30" s="15" t="str">
        <f t="shared" si="2"/>
        <v>🟢 BÌNH THƯỜNG</v>
      </c>
    </row>
    <row r="31" spans="1:56" x14ac:dyDescent="0.25">
      <c r="A31" s="4">
        <v>23</v>
      </c>
      <c r="B31" s="10" t="s">
        <v>2744</v>
      </c>
      <c r="C31" s="4" t="s">
        <v>2505</v>
      </c>
      <c r="D31" s="4" t="s">
        <v>429</v>
      </c>
      <c r="E31" s="11" t="s">
        <v>430</v>
      </c>
      <c r="F31" s="7">
        <f>SUMIFS(NhatKy_ViPham!K:K, NhatKy_ViPham!E:E, "12_Van_C", NhatKy_ViPham!F:F, B31, NhatKy_ViPham!H:H, "L01")</f>
        <v>0</v>
      </c>
      <c r="G31" s="7">
        <f>SUMIFS(NhatKy_ViPham!K:K, NhatKy_ViPham!E:E, "12_Van_C", NhatKy_ViPham!F:F, B31, NhatKy_ViPham!H:H, "L02")</f>
        <v>0</v>
      </c>
      <c r="H31" s="7">
        <f>SUMIFS(NhatKy_ViPham!K:K, NhatKy_ViPham!E:E, "12_Van_C", NhatKy_ViPham!F:F, B31, NhatKy_ViPham!H:H, "L03")</f>
        <v>0</v>
      </c>
      <c r="I31" s="7">
        <f>SUMIFS(NhatKy_ViPham!K:K, NhatKy_ViPham!E:E, "12_Van_C", NhatKy_ViPham!F:F, B31, NhatKy_ViPham!H:H, "L04")</f>
        <v>0</v>
      </c>
      <c r="J31" s="7">
        <f>SUMIFS(NhatKy_ViPham!K:K, NhatKy_ViPham!E:E, "12_Van_C", NhatKy_ViPham!F:F, B31, NhatKy_ViPham!H:H, "L05")</f>
        <v>0</v>
      </c>
      <c r="K31" s="7">
        <f>SUMIFS(NhatKy_ViPham!K:K, NhatKy_ViPham!E:E, "12_Van_C", NhatKy_ViPham!F:F, B31, NhatKy_ViPham!H:H, "L06")</f>
        <v>0</v>
      </c>
      <c r="L31" s="7">
        <f>SUMIFS(NhatKy_ViPham!K:K, NhatKy_ViPham!E:E, "12_Van_C", NhatKy_ViPham!F:F, B31, NhatKy_ViPham!H:H, "L07")</f>
        <v>0</v>
      </c>
      <c r="M31" s="7">
        <f>SUMIFS(NhatKy_ViPham!K:K, NhatKy_ViPham!E:E, "12_Van_C", NhatKy_ViPham!F:F, B31, NhatKy_ViPham!H:H, "L08")</f>
        <v>0</v>
      </c>
      <c r="N31" s="7">
        <f>SUMIFS(NhatKy_ViPham!K:K, NhatKy_ViPham!E:E, "12_Van_C", NhatKy_ViPham!F:F, B31, NhatKy_ViPham!H:H, "L09")</f>
        <v>0</v>
      </c>
      <c r="O31" s="7">
        <f>SUMIFS(NhatKy_ViPham!K:K, NhatKy_ViPham!E:E, "12_Van_C", NhatKy_ViPham!F:F, B31, NhatKy_ViPham!H:H, "L10")</f>
        <v>0</v>
      </c>
      <c r="P31" s="12">
        <f>SUMIFS(NhatKy_ViPham!J:J, NhatKy_ViPham!E:E, "12_Van_C", NhatKy_ViPham!F:F, B31)</f>
        <v>0</v>
      </c>
      <c r="Q31" s="13">
        <f>SUMIFS(NhatKy_ViPham!K:K, NhatKy_ViPham!E:E, "12_Van_C", NhatKy_ViPham!F:F, B31)</f>
        <v>0</v>
      </c>
      <c r="R31" s="7">
        <f>100 + SUMIFS(NhatKy_ViPham!J:J, NhatKy_ViPham!E:E, "12_Van_C", NhatKy_ViPham!F:F, B31, NhatKy_ViPham!C:C, "T1") - SUMIFS(NhatKy_ViPham!K:K, NhatKy_ViPham!E:E, "12_Van_C", NhatKy_ViPham!F:F, B31, NhatKy_ViPham!C:C, "T1")</f>
        <v>100</v>
      </c>
      <c r="S31" s="7">
        <f>100 + SUMIFS(NhatKy_ViPham!J:J, NhatKy_ViPham!E:E, "12_Van_C", NhatKy_ViPham!F:F, B31, NhatKy_ViPham!C:C, "T2") - SUMIFS(NhatKy_ViPham!K:K, NhatKy_ViPham!E:E, "12_Van_C", NhatKy_ViPham!F:F, B31, NhatKy_ViPham!C:C, "T2")</f>
        <v>100</v>
      </c>
      <c r="T31" s="7">
        <f>100 + SUMIFS(NhatKy_ViPham!J:J, NhatKy_ViPham!E:E, "12_Van_C", NhatKy_ViPham!F:F, B31, NhatKy_ViPham!C:C, "T3") - SUMIFS(NhatKy_ViPham!K:K, NhatKy_ViPham!E:E, "12_Van_C", NhatKy_ViPham!F:F, B31, NhatKy_ViPham!C:C, "T3")</f>
        <v>100</v>
      </c>
      <c r="U31" s="7">
        <f>100 + SUMIFS(NhatKy_ViPham!J:J, NhatKy_ViPham!E:E, "12_Van_C", NhatKy_ViPham!F:F, B31, NhatKy_ViPham!C:C, "T4") - SUMIFS(NhatKy_ViPham!K:K, NhatKy_ViPham!E:E, "12_Van_C", NhatKy_ViPham!F:F, B31, NhatKy_ViPham!C:C, "T4")</f>
        <v>100</v>
      </c>
      <c r="V31" s="7">
        <f>100 + SUMIFS(NhatKy_ViPham!J:J, NhatKy_ViPham!E:E, "12_Van_C", NhatKy_ViPham!F:F, B31, NhatKy_ViPham!C:C, "T5") - SUMIFS(NhatKy_ViPham!K:K, NhatKy_ViPham!E:E, "12_Van_C", NhatKy_ViPham!F:F, B31, NhatKy_ViPham!C:C, "T5")</f>
        <v>100</v>
      </c>
      <c r="W31" s="7">
        <f>100 + SUMIFS(NhatKy_ViPham!J:J, NhatKy_ViPham!E:E, "12_Van_C", NhatKy_ViPham!F:F, B31, NhatKy_ViPham!C:C, "T6") - SUMIFS(NhatKy_ViPham!K:K, NhatKy_ViPham!E:E, "12_Van_C", NhatKy_ViPham!F:F, B31, NhatKy_ViPham!C:C, "T6")</f>
        <v>100</v>
      </c>
      <c r="X31" s="7">
        <f>100 + SUMIFS(NhatKy_ViPham!J:J, NhatKy_ViPham!E:E, "12_Van_C", NhatKy_ViPham!F:F, B31, NhatKy_ViPham!C:C, "T7") - SUMIFS(NhatKy_ViPham!K:K, NhatKy_ViPham!E:E, "12_Van_C", NhatKy_ViPham!F:F, B31, NhatKy_ViPham!C:C, "T7")</f>
        <v>100</v>
      </c>
      <c r="Y31" s="7">
        <f>100 + SUMIFS(NhatKy_ViPham!J:J, NhatKy_ViPham!E:E, "12_Van_C", NhatKy_ViPham!F:F, B31, NhatKy_ViPham!C:C, "T8") - SUMIFS(NhatKy_ViPham!K:K, NhatKy_ViPham!E:E, "12_Van_C", NhatKy_ViPham!F:F, B31, NhatKy_ViPham!C:C, "T8")</f>
        <v>100</v>
      </c>
      <c r="Z31" s="7">
        <f>100 + SUMIFS(NhatKy_ViPham!J:J, NhatKy_ViPham!E:E, "12_Van_C", NhatKy_ViPham!F:F, B31, NhatKy_ViPham!C:C, "T9") - SUMIFS(NhatKy_ViPham!K:K, NhatKy_ViPham!E:E, "12_Van_C", NhatKy_ViPham!F:F, B31, NhatKy_ViPham!C:C, "T9")</f>
        <v>100</v>
      </c>
      <c r="AA31" s="7">
        <f>100 + SUMIFS(NhatKy_ViPham!J:J, NhatKy_ViPham!E:E, "12_Van_C", NhatKy_ViPham!F:F, B31, NhatKy_ViPham!C:C, "T10") - SUMIFS(NhatKy_ViPham!K:K, NhatKy_ViPham!E:E, "12_Van_C", NhatKy_ViPham!F:F, B31, NhatKy_ViPham!C:C, "T10")</f>
        <v>100</v>
      </c>
      <c r="AB31" s="7">
        <f>100 + SUMIFS(NhatKy_ViPham!J:J, NhatKy_ViPham!E:E, "12_Van_C", NhatKy_ViPham!F:F, B31, NhatKy_ViPham!C:C, "T11") - SUMIFS(NhatKy_ViPham!K:K, NhatKy_ViPham!E:E, "12_Van_C", NhatKy_ViPham!F:F, B31, NhatKy_ViPham!C:C, "T11")</f>
        <v>100</v>
      </c>
      <c r="AC31" s="7">
        <f>100 + SUMIFS(NhatKy_ViPham!J:J, NhatKy_ViPham!E:E, "12_Van_C", NhatKy_ViPham!F:F, B31, NhatKy_ViPham!C:C, "T12") - SUMIFS(NhatKy_ViPham!K:K, NhatKy_ViPham!E:E, "12_Van_C", NhatKy_ViPham!F:F, B31, NhatKy_ViPham!C:C, "T12")</f>
        <v>100</v>
      </c>
      <c r="AD31" s="7">
        <f>100 + SUMIFS(NhatKy_ViPham!J:J, NhatKy_ViPham!E:E, "12_Van_C", NhatKy_ViPham!F:F, B31, NhatKy_ViPham!C:C, "T13") - SUMIFS(NhatKy_ViPham!K:K, NhatKy_ViPham!E:E, "12_Van_C", NhatKy_ViPham!F:F, B31, NhatKy_ViPham!C:C, "T13")</f>
        <v>100</v>
      </c>
      <c r="AE31" s="7">
        <f>100 + SUMIFS(NhatKy_ViPham!J:J, NhatKy_ViPham!E:E, "12_Van_C", NhatKy_ViPham!F:F, B31, NhatKy_ViPham!C:C, "T14") - SUMIFS(NhatKy_ViPham!K:K, NhatKy_ViPham!E:E, "12_Van_C", NhatKy_ViPham!F:F, B31, NhatKy_ViPham!C:C, "T14")</f>
        <v>100</v>
      </c>
      <c r="AF31" s="7">
        <f>100 + SUMIFS(NhatKy_ViPham!J:J, NhatKy_ViPham!E:E, "12_Van_C", NhatKy_ViPham!F:F, B31, NhatKy_ViPham!C:C, "T15") - SUMIFS(NhatKy_ViPham!K:K, NhatKy_ViPham!E:E, "12_Van_C", NhatKy_ViPham!F:F, B31, NhatKy_ViPham!C:C, "T15")</f>
        <v>100</v>
      </c>
      <c r="AG31" s="7">
        <f>100 + SUMIFS(NhatKy_ViPham!J:J, NhatKy_ViPham!E:E, "12_Van_C", NhatKy_ViPham!F:F, B31, NhatKy_ViPham!C:C, "T16") - SUMIFS(NhatKy_ViPham!K:K, NhatKy_ViPham!E:E, "12_Van_C", NhatKy_ViPham!F:F, B31, NhatKy_ViPham!C:C, "T16")</f>
        <v>100</v>
      </c>
      <c r="AH31" s="7">
        <f>100 + SUMIFS(NhatKy_ViPham!J:J, NhatKy_ViPham!E:E, "12_Van_C", NhatKy_ViPham!F:F, B31, NhatKy_ViPham!C:C, "T17") - SUMIFS(NhatKy_ViPham!K:K, NhatKy_ViPham!E:E, "12_Van_C", NhatKy_ViPham!F:F, B31, NhatKy_ViPham!C:C, "T17")</f>
        <v>100</v>
      </c>
      <c r="AI31" s="7">
        <f>100 + SUMIFS(NhatKy_ViPham!J:J, NhatKy_ViPham!E:E, "12_Van_C", NhatKy_ViPham!F:F, B31, NhatKy_ViPham!C:C, "T18") - SUMIFS(NhatKy_ViPham!K:K, NhatKy_ViPham!E:E, "12_Van_C", NhatKy_ViPham!F:F, B31, NhatKy_ViPham!C:C, "T18")</f>
        <v>100</v>
      </c>
      <c r="AJ31" s="7">
        <f>100 + SUMIFS(NhatKy_ViPham!J:J, NhatKy_ViPham!E:E, "12_Van_C", NhatKy_ViPham!F:F, B31, NhatKy_ViPham!C:C, "T19") - SUMIFS(NhatKy_ViPham!K:K, NhatKy_ViPham!E:E, "12_Van_C", NhatKy_ViPham!F:F, B31, NhatKy_ViPham!C:C, "T19")</f>
        <v>100</v>
      </c>
      <c r="AK31" s="7">
        <f>100 + SUMIFS(NhatKy_ViPham!J:J, NhatKy_ViPham!E:E, "12_Van_C", NhatKy_ViPham!F:F, B31, NhatKy_ViPham!C:C, "T20") - SUMIFS(NhatKy_ViPham!K:K, NhatKy_ViPham!E:E, "12_Van_C", NhatKy_ViPham!F:F, B31, NhatKy_ViPham!C:C, "T20")</f>
        <v>100</v>
      </c>
      <c r="AL31" s="7">
        <f>100 + SUMIFS(NhatKy_ViPham!J:J, NhatKy_ViPham!E:E, "12_Van_C", NhatKy_ViPham!F:F, B31, NhatKy_ViPham!C:C, "T21") - SUMIFS(NhatKy_ViPham!K:K, NhatKy_ViPham!E:E, "12_Van_C", NhatKy_ViPham!F:F, B31, NhatKy_ViPham!C:C, "T21")</f>
        <v>100</v>
      </c>
      <c r="AM31" s="7">
        <f>100 + SUMIFS(NhatKy_ViPham!J:J, NhatKy_ViPham!E:E, "12_Van_C", NhatKy_ViPham!F:F, B31, NhatKy_ViPham!C:C, "T22") - SUMIFS(NhatKy_ViPham!K:K, NhatKy_ViPham!E:E, "12_Van_C", NhatKy_ViPham!F:F, B31, NhatKy_ViPham!C:C, "T22")</f>
        <v>100</v>
      </c>
      <c r="AN31" s="7">
        <f>100 + SUMIFS(NhatKy_ViPham!J:J, NhatKy_ViPham!E:E, "12_Van_C", NhatKy_ViPham!F:F, B31, NhatKy_ViPham!C:C, "T23") - SUMIFS(NhatKy_ViPham!K:K, NhatKy_ViPham!E:E, "12_Van_C", NhatKy_ViPham!F:F, B31, NhatKy_ViPham!C:C, "T23")</f>
        <v>100</v>
      </c>
      <c r="AO31" s="7">
        <f>100 + SUMIFS(NhatKy_ViPham!J:J, NhatKy_ViPham!E:E, "12_Van_C", NhatKy_ViPham!F:F, B31, NhatKy_ViPham!C:C, "T24") - SUMIFS(NhatKy_ViPham!K:K, NhatKy_ViPham!E:E, "12_Van_C", NhatKy_ViPham!F:F, B31, NhatKy_ViPham!C:C, "T24")</f>
        <v>100</v>
      </c>
      <c r="AP31" s="7">
        <f>100 + SUMIFS(NhatKy_ViPham!J:J, NhatKy_ViPham!E:E, "12_Van_C", NhatKy_ViPham!F:F, B31, NhatKy_ViPham!C:C, "T25") - SUMIFS(NhatKy_ViPham!K:K, NhatKy_ViPham!E:E, "12_Van_C", NhatKy_ViPham!F:F, B31, NhatKy_ViPham!C:C, "T25")</f>
        <v>100</v>
      </c>
      <c r="AQ31" s="7">
        <f>100 + SUMIFS(NhatKy_ViPham!J:J, NhatKy_ViPham!E:E, "12_Van_C", NhatKy_ViPham!F:F, B31, NhatKy_ViPham!C:C, "T26") - SUMIFS(NhatKy_ViPham!K:K, NhatKy_ViPham!E:E, "12_Van_C", NhatKy_ViPham!F:F, B31, NhatKy_ViPham!C:C, "T26")</f>
        <v>100</v>
      </c>
      <c r="AR31" s="7">
        <f>100 + SUMIFS(NhatKy_ViPham!J:J, NhatKy_ViPham!E:E, "12_Van_C", NhatKy_ViPham!F:F, B31, NhatKy_ViPham!C:C, "T27") - SUMIFS(NhatKy_ViPham!K:K, NhatKy_ViPham!E:E, "12_Van_C", NhatKy_ViPham!F:F, B31, NhatKy_ViPham!C:C, "T27")</f>
        <v>100</v>
      </c>
      <c r="AS31" s="7">
        <f>100 + SUMIFS(NhatKy_ViPham!J:J, NhatKy_ViPham!E:E, "12_Van_C", NhatKy_ViPham!F:F, B31, NhatKy_ViPham!C:C, "T28") - SUMIFS(NhatKy_ViPham!K:K, NhatKy_ViPham!E:E, "12_Van_C", NhatKy_ViPham!F:F, B31, NhatKy_ViPham!C:C, "T28")</f>
        <v>100</v>
      </c>
      <c r="AT31" s="7">
        <f>100 + SUMIFS(NhatKy_ViPham!J:J, NhatKy_ViPham!E:E, "12_Van_C", NhatKy_ViPham!F:F, B31, NhatKy_ViPham!C:C, "T29") - SUMIFS(NhatKy_ViPham!K:K, NhatKy_ViPham!E:E, "12_Van_C", NhatKy_ViPham!F:F, B31, NhatKy_ViPham!C:C, "T29")</f>
        <v>100</v>
      </c>
      <c r="AU31" s="7">
        <f>100 + SUMIFS(NhatKy_ViPham!J:J, NhatKy_ViPham!E:E, "12_Van_C", NhatKy_ViPham!F:F, B31, NhatKy_ViPham!C:C, "T30") - SUMIFS(NhatKy_ViPham!K:K, NhatKy_ViPham!E:E, "12_Van_C", NhatKy_ViPham!F:F, B31, NhatKy_ViPham!C:C, "T30")</f>
        <v>100</v>
      </c>
      <c r="AV31" s="7">
        <f>100 + SUMIFS(NhatKy_ViPham!J:J, NhatKy_ViPham!E:E, "12_Van_C", NhatKy_ViPham!F:F, B31, NhatKy_ViPham!C:C, "T31") - SUMIFS(NhatKy_ViPham!K:K, NhatKy_ViPham!E:E, "12_Van_C", NhatKy_ViPham!F:F, B31, NhatKy_ViPham!C:C, "T31")</f>
        <v>100</v>
      </c>
      <c r="AW31" s="7">
        <f>100 + SUMIFS(NhatKy_ViPham!J:J, NhatKy_ViPham!E:E, "12_Van_C", NhatKy_ViPham!F:F, B31, NhatKy_ViPham!C:C, "T32") - SUMIFS(NhatKy_ViPham!K:K, NhatKy_ViPham!E:E, "12_Van_C", NhatKy_ViPham!F:F, B31, NhatKy_ViPham!C:C, "T32")</f>
        <v>100</v>
      </c>
      <c r="AX31" s="7">
        <f>100 + SUMIFS(NhatKy_ViPham!J:J, NhatKy_ViPham!E:E, "12_Van_C", NhatKy_ViPham!F:F, B31, NhatKy_ViPham!C:C, "T33") - SUMIFS(NhatKy_ViPham!K:K, NhatKy_ViPham!E:E, "12_Van_C", NhatKy_ViPham!F:F, B31, NhatKy_ViPham!C:C, "T33")</f>
        <v>100</v>
      </c>
      <c r="AY31" s="7">
        <f>100 + SUMIFS(NhatKy_ViPham!J:J, NhatKy_ViPham!E:E, "12_Van_C", NhatKy_ViPham!F:F, B31, NhatKy_ViPham!C:C, "T34") - SUMIFS(NhatKy_ViPham!K:K, NhatKy_ViPham!E:E, "12_Van_C", NhatKy_ViPham!F:F, B31, NhatKy_ViPham!C:C, "T34")</f>
        <v>100</v>
      </c>
      <c r="AZ31" s="7">
        <f>100 + SUMIFS(NhatKy_ViPham!J:J, NhatKy_ViPham!E:E, "12_Van_C", NhatKy_ViPham!F:F, B31, NhatKy_ViPham!C:C, "T35") - SUMIFS(NhatKy_ViPham!K:K, NhatKy_ViPham!E:E, "12_Van_C", NhatKy_ViPham!F:F, B31, NhatKy_ViPham!C:C, "T35")</f>
        <v>100</v>
      </c>
      <c r="BA31" s="12">
        <f t="shared" si="0"/>
        <v>100</v>
      </c>
      <c r="BB31" s="11" t="s">
        <v>430</v>
      </c>
      <c r="BC31" s="14" t="str">
        <f t="shared" si="1"/>
        <v>Tốt</v>
      </c>
      <c r="BD31" s="10" t="str">
        <f t="shared" si="2"/>
        <v>🟢 BÌNH THƯỜNG</v>
      </c>
    </row>
    <row r="32" spans="1:56" x14ac:dyDescent="0.25">
      <c r="A32" s="5">
        <v>24</v>
      </c>
      <c r="B32" s="15" t="s">
        <v>2822</v>
      </c>
      <c r="C32" s="5" t="s">
        <v>2350</v>
      </c>
      <c r="D32" s="5" t="s">
        <v>429</v>
      </c>
      <c r="E32" s="11" t="s">
        <v>430</v>
      </c>
      <c r="F32" s="6">
        <f>SUMIFS(NhatKy_ViPham!K:K, NhatKy_ViPham!E:E, "12_Van_C", NhatKy_ViPham!F:F, B32, NhatKy_ViPham!H:H, "L01")</f>
        <v>0</v>
      </c>
      <c r="G32" s="6">
        <f>SUMIFS(NhatKy_ViPham!K:K, NhatKy_ViPham!E:E, "12_Van_C", NhatKy_ViPham!F:F, B32, NhatKy_ViPham!H:H, "L02")</f>
        <v>0</v>
      </c>
      <c r="H32" s="6">
        <f>SUMIFS(NhatKy_ViPham!K:K, NhatKy_ViPham!E:E, "12_Van_C", NhatKy_ViPham!F:F, B32, NhatKy_ViPham!H:H, "L03")</f>
        <v>0</v>
      </c>
      <c r="I32" s="6">
        <f>SUMIFS(NhatKy_ViPham!K:K, NhatKy_ViPham!E:E, "12_Van_C", NhatKy_ViPham!F:F, B32, NhatKy_ViPham!H:H, "L04")</f>
        <v>0</v>
      </c>
      <c r="J32" s="6">
        <f>SUMIFS(NhatKy_ViPham!K:K, NhatKy_ViPham!E:E, "12_Van_C", NhatKy_ViPham!F:F, B32, NhatKy_ViPham!H:H, "L05")</f>
        <v>0</v>
      </c>
      <c r="K32" s="6">
        <f>SUMIFS(NhatKy_ViPham!K:K, NhatKy_ViPham!E:E, "12_Van_C", NhatKy_ViPham!F:F, B32, NhatKy_ViPham!H:H, "L06")</f>
        <v>0</v>
      </c>
      <c r="L32" s="6">
        <f>SUMIFS(NhatKy_ViPham!K:K, NhatKy_ViPham!E:E, "12_Van_C", NhatKy_ViPham!F:F, B32, NhatKy_ViPham!H:H, "L07")</f>
        <v>0</v>
      </c>
      <c r="M32" s="6">
        <f>SUMIFS(NhatKy_ViPham!K:K, NhatKy_ViPham!E:E, "12_Van_C", NhatKy_ViPham!F:F, B32, NhatKy_ViPham!H:H, "L08")</f>
        <v>0</v>
      </c>
      <c r="N32" s="6">
        <f>SUMIFS(NhatKy_ViPham!K:K, NhatKy_ViPham!E:E, "12_Van_C", NhatKy_ViPham!F:F, B32, NhatKy_ViPham!H:H, "L09")</f>
        <v>0</v>
      </c>
      <c r="O32" s="6">
        <f>SUMIFS(NhatKy_ViPham!K:K, NhatKy_ViPham!E:E, "12_Van_C", NhatKy_ViPham!F:F, B32, NhatKy_ViPham!H:H, "L10")</f>
        <v>0</v>
      </c>
      <c r="P32" s="12">
        <f>SUMIFS(NhatKy_ViPham!J:J, NhatKy_ViPham!E:E, "12_Van_C", NhatKy_ViPham!F:F, B32)</f>
        <v>0</v>
      </c>
      <c r="Q32" s="13">
        <f>SUMIFS(NhatKy_ViPham!K:K, NhatKy_ViPham!E:E, "12_Van_C", NhatKy_ViPham!F:F, B32)</f>
        <v>0</v>
      </c>
      <c r="R32" s="6">
        <f>100 + SUMIFS(NhatKy_ViPham!J:J, NhatKy_ViPham!E:E, "12_Van_C", NhatKy_ViPham!F:F, B32, NhatKy_ViPham!C:C, "T1") - SUMIFS(NhatKy_ViPham!K:K, NhatKy_ViPham!E:E, "12_Van_C", NhatKy_ViPham!F:F, B32, NhatKy_ViPham!C:C, "T1")</f>
        <v>100</v>
      </c>
      <c r="S32" s="6">
        <f>100 + SUMIFS(NhatKy_ViPham!J:J, NhatKy_ViPham!E:E, "12_Van_C", NhatKy_ViPham!F:F, B32, NhatKy_ViPham!C:C, "T2") - SUMIFS(NhatKy_ViPham!K:K, NhatKy_ViPham!E:E, "12_Van_C", NhatKy_ViPham!F:F, B32, NhatKy_ViPham!C:C, "T2")</f>
        <v>100</v>
      </c>
      <c r="T32" s="6">
        <f>100 + SUMIFS(NhatKy_ViPham!J:J, NhatKy_ViPham!E:E, "12_Van_C", NhatKy_ViPham!F:F, B32, NhatKy_ViPham!C:C, "T3") - SUMIFS(NhatKy_ViPham!K:K, NhatKy_ViPham!E:E, "12_Van_C", NhatKy_ViPham!F:F, B32, NhatKy_ViPham!C:C, "T3")</f>
        <v>100</v>
      </c>
      <c r="U32" s="6">
        <f>100 + SUMIFS(NhatKy_ViPham!J:J, NhatKy_ViPham!E:E, "12_Van_C", NhatKy_ViPham!F:F, B32, NhatKy_ViPham!C:C, "T4") - SUMIFS(NhatKy_ViPham!K:K, NhatKy_ViPham!E:E, "12_Van_C", NhatKy_ViPham!F:F, B32, NhatKy_ViPham!C:C, "T4")</f>
        <v>100</v>
      </c>
      <c r="V32" s="6">
        <f>100 + SUMIFS(NhatKy_ViPham!J:J, NhatKy_ViPham!E:E, "12_Van_C", NhatKy_ViPham!F:F, B32, NhatKy_ViPham!C:C, "T5") - SUMIFS(NhatKy_ViPham!K:K, NhatKy_ViPham!E:E, "12_Van_C", NhatKy_ViPham!F:F, B32, NhatKy_ViPham!C:C, "T5")</f>
        <v>100</v>
      </c>
      <c r="W32" s="6">
        <f>100 + SUMIFS(NhatKy_ViPham!J:J, NhatKy_ViPham!E:E, "12_Van_C", NhatKy_ViPham!F:F, B32, NhatKy_ViPham!C:C, "T6") - SUMIFS(NhatKy_ViPham!K:K, NhatKy_ViPham!E:E, "12_Van_C", NhatKy_ViPham!F:F, B32, NhatKy_ViPham!C:C, "T6")</f>
        <v>100</v>
      </c>
      <c r="X32" s="6">
        <f>100 + SUMIFS(NhatKy_ViPham!J:J, NhatKy_ViPham!E:E, "12_Van_C", NhatKy_ViPham!F:F, B32, NhatKy_ViPham!C:C, "T7") - SUMIFS(NhatKy_ViPham!K:K, NhatKy_ViPham!E:E, "12_Van_C", NhatKy_ViPham!F:F, B32, NhatKy_ViPham!C:C, "T7")</f>
        <v>100</v>
      </c>
      <c r="Y32" s="6">
        <f>100 + SUMIFS(NhatKy_ViPham!J:J, NhatKy_ViPham!E:E, "12_Van_C", NhatKy_ViPham!F:F, B32, NhatKy_ViPham!C:C, "T8") - SUMIFS(NhatKy_ViPham!K:K, NhatKy_ViPham!E:E, "12_Van_C", NhatKy_ViPham!F:F, B32, NhatKy_ViPham!C:C, "T8")</f>
        <v>100</v>
      </c>
      <c r="Z32" s="6">
        <f>100 + SUMIFS(NhatKy_ViPham!J:J, NhatKy_ViPham!E:E, "12_Van_C", NhatKy_ViPham!F:F, B32, NhatKy_ViPham!C:C, "T9") - SUMIFS(NhatKy_ViPham!K:K, NhatKy_ViPham!E:E, "12_Van_C", NhatKy_ViPham!F:F, B32, NhatKy_ViPham!C:C, "T9")</f>
        <v>100</v>
      </c>
      <c r="AA32" s="6">
        <f>100 + SUMIFS(NhatKy_ViPham!J:J, NhatKy_ViPham!E:E, "12_Van_C", NhatKy_ViPham!F:F, B32, NhatKy_ViPham!C:C, "T10") - SUMIFS(NhatKy_ViPham!K:K, NhatKy_ViPham!E:E, "12_Van_C", NhatKy_ViPham!F:F, B32, NhatKy_ViPham!C:C, "T10")</f>
        <v>100</v>
      </c>
      <c r="AB32" s="6">
        <f>100 + SUMIFS(NhatKy_ViPham!J:J, NhatKy_ViPham!E:E, "12_Van_C", NhatKy_ViPham!F:F, B32, NhatKy_ViPham!C:C, "T11") - SUMIFS(NhatKy_ViPham!K:K, NhatKy_ViPham!E:E, "12_Van_C", NhatKy_ViPham!F:F, B32, NhatKy_ViPham!C:C, "T11")</f>
        <v>100</v>
      </c>
      <c r="AC32" s="6">
        <f>100 + SUMIFS(NhatKy_ViPham!J:J, NhatKy_ViPham!E:E, "12_Van_C", NhatKy_ViPham!F:F, B32, NhatKy_ViPham!C:C, "T12") - SUMIFS(NhatKy_ViPham!K:K, NhatKy_ViPham!E:E, "12_Van_C", NhatKy_ViPham!F:F, B32, NhatKy_ViPham!C:C, "T12")</f>
        <v>100</v>
      </c>
      <c r="AD32" s="6">
        <f>100 + SUMIFS(NhatKy_ViPham!J:J, NhatKy_ViPham!E:E, "12_Van_C", NhatKy_ViPham!F:F, B32, NhatKy_ViPham!C:C, "T13") - SUMIFS(NhatKy_ViPham!K:K, NhatKy_ViPham!E:E, "12_Van_C", NhatKy_ViPham!F:F, B32, NhatKy_ViPham!C:C, "T13")</f>
        <v>100</v>
      </c>
      <c r="AE32" s="6">
        <f>100 + SUMIFS(NhatKy_ViPham!J:J, NhatKy_ViPham!E:E, "12_Van_C", NhatKy_ViPham!F:F, B32, NhatKy_ViPham!C:C, "T14") - SUMIFS(NhatKy_ViPham!K:K, NhatKy_ViPham!E:E, "12_Van_C", NhatKy_ViPham!F:F, B32, NhatKy_ViPham!C:C, "T14")</f>
        <v>100</v>
      </c>
      <c r="AF32" s="6">
        <f>100 + SUMIFS(NhatKy_ViPham!J:J, NhatKy_ViPham!E:E, "12_Van_C", NhatKy_ViPham!F:F, B32, NhatKy_ViPham!C:C, "T15") - SUMIFS(NhatKy_ViPham!K:K, NhatKy_ViPham!E:E, "12_Van_C", NhatKy_ViPham!F:F, B32, NhatKy_ViPham!C:C, "T15")</f>
        <v>100</v>
      </c>
      <c r="AG32" s="6">
        <f>100 + SUMIFS(NhatKy_ViPham!J:J, NhatKy_ViPham!E:E, "12_Van_C", NhatKy_ViPham!F:F, B32, NhatKy_ViPham!C:C, "T16") - SUMIFS(NhatKy_ViPham!K:K, NhatKy_ViPham!E:E, "12_Van_C", NhatKy_ViPham!F:F, B32, NhatKy_ViPham!C:C, "T16")</f>
        <v>100</v>
      </c>
      <c r="AH32" s="6">
        <f>100 + SUMIFS(NhatKy_ViPham!J:J, NhatKy_ViPham!E:E, "12_Van_C", NhatKy_ViPham!F:F, B32, NhatKy_ViPham!C:C, "T17") - SUMIFS(NhatKy_ViPham!K:K, NhatKy_ViPham!E:E, "12_Van_C", NhatKy_ViPham!F:F, B32, NhatKy_ViPham!C:C, "T17")</f>
        <v>100</v>
      </c>
      <c r="AI32" s="6">
        <f>100 + SUMIFS(NhatKy_ViPham!J:J, NhatKy_ViPham!E:E, "12_Van_C", NhatKy_ViPham!F:F, B32, NhatKy_ViPham!C:C, "T18") - SUMIFS(NhatKy_ViPham!K:K, NhatKy_ViPham!E:E, "12_Van_C", NhatKy_ViPham!F:F, B32, NhatKy_ViPham!C:C, "T18")</f>
        <v>100</v>
      </c>
      <c r="AJ32" s="6">
        <f>100 + SUMIFS(NhatKy_ViPham!J:J, NhatKy_ViPham!E:E, "12_Van_C", NhatKy_ViPham!F:F, B32, NhatKy_ViPham!C:C, "T19") - SUMIFS(NhatKy_ViPham!K:K, NhatKy_ViPham!E:E, "12_Van_C", NhatKy_ViPham!F:F, B32, NhatKy_ViPham!C:C, "T19")</f>
        <v>100</v>
      </c>
      <c r="AK32" s="6">
        <f>100 + SUMIFS(NhatKy_ViPham!J:J, NhatKy_ViPham!E:E, "12_Van_C", NhatKy_ViPham!F:F, B32, NhatKy_ViPham!C:C, "T20") - SUMIFS(NhatKy_ViPham!K:K, NhatKy_ViPham!E:E, "12_Van_C", NhatKy_ViPham!F:F, B32, NhatKy_ViPham!C:C, "T20")</f>
        <v>100</v>
      </c>
      <c r="AL32" s="6">
        <f>100 + SUMIFS(NhatKy_ViPham!J:J, NhatKy_ViPham!E:E, "12_Van_C", NhatKy_ViPham!F:F, B32, NhatKy_ViPham!C:C, "T21") - SUMIFS(NhatKy_ViPham!K:K, NhatKy_ViPham!E:E, "12_Van_C", NhatKy_ViPham!F:F, B32, NhatKy_ViPham!C:C, "T21")</f>
        <v>100</v>
      </c>
      <c r="AM32" s="6">
        <f>100 + SUMIFS(NhatKy_ViPham!J:J, NhatKy_ViPham!E:E, "12_Van_C", NhatKy_ViPham!F:F, B32, NhatKy_ViPham!C:C, "T22") - SUMIFS(NhatKy_ViPham!K:K, NhatKy_ViPham!E:E, "12_Van_C", NhatKy_ViPham!F:F, B32, NhatKy_ViPham!C:C, "T22")</f>
        <v>100</v>
      </c>
      <c r="AN32" s="6">
        <f>100 + SUMIFS(NhatKy_ViPham!J:J, NhatKy_ViPham!E:E, "12_Van_C", NhatKy_ViPham!F:F, B32, NhatKy_ViPham!C:C, "T23") - SUMIFS(NhatKy_ViPham!K:K, NhatKy_ViPham!E:E, "12_Van_C", NhatKy_ViPham!F:F, B32, NhatKy_ViPham!C:C, "T23")</f>
        <v>100</v>
      </c>
      <c r="AO32" s="6">
        <f>100 + SUMIFS(NhatKy_ViPham!J:J, NhatKy_ViPham!E:E, "12_Van_C", NhatKy_ViPham!F:F, B32, NhatKy_ViPham!C:C, "T24") - SUMIFS(NhatKy_ViPham!K:K, NhatKy_ViPham!E:E, "12_Van_C", NhatKy_ViPham!F:F, B32, NhatKy_ViPham!C:C, "T24")</f>
        <v>100</v>
      </c>
      <c r="AP32" s="6">
        <f>100 + SUMIFS(NhatKy_ViPham!J:J, NhatKy_ViPham!E:E, "12_Van_C", NhatKy_ViPham!F:F, B32, NhatKy_ViPham!C:C, "T25") - SUMIFS(NhatKy_ViPham!K:K, NhatKy_ViPham!E:E, "12_Van_C", NhatKy_ViPham!F:F, B32, NhatKy_ViPham!C:C, "T25")</f>
        <v>100</v>
      </c>
      <c r="AQ32" s="6">
        <f>100 + SUMIFS(NhatKy_ViPham!J:J, NhatKy_ViPham!E:E, "12_Van_C", NhatKy_ViPham!F:F, B32, NhatKy_ViPham!C:C, "T26") - SUMIFS(NhatKy_ViPham!K:K, NhatKy_ViPham!E:E, "12_Van_C", NhatKy_ViPham!F:F, B32, NhatKy_ViPham!C:C, "T26")</f>
        <v>100</v>
      </c>
      <c r="AR32" s="6">
        <f>100 + SUMIFS(NhatKy_ViPham!J:J, NhatKy_ViPham!E:E, "12_Van_C", NhatKy_ViPham!F:F, B32, NhatKy_ViPham!C:C, "T27") - SUMIFS(NhatKy_ViPham!K:K, NhatKy_ViPham!E:E, "12_Van_C", NhatKy_ViPham!F:F, B32, NhatKy_ViPham!C:C, "T27")</f>
        <v>100</v>
      </c>
      <c r="AS32" s="6">
        <f>100 + SUMIFS(NhatKy_ViPham!J:J, NhatKy_ViPham!E:E, "12_Van_C", NhatKy_ViPham!F:F, B32, NhatKy_ViPham!C:C, "T28") - SUMIFS(NhatKy_ViPham!K:K, NhatKy_ViPham!E:E, "12_Van_C", NhatKy_ViPham!F:F, B32, NhatKy_ViPham!C:C, "T28")</f>
        <v>100</v>
      </c>
      <c r="AT32" s="6">
        <f>100 + SUMIFS(NhatKy_ViPham!J:J, NhatKy_ViPham!E:E, "12_Van_C", NhatKy_ViPham!F:F, B32, NhatKy_ViPham!C:C, "T29") - SUMIFS(NhatKy_ViPham!K:K, NhatKy_ViPham!E:E, "12_Van_C", NhatKy_ViPham!F:F, B32, NhatKy_ViPham!C:C, "T29")</f>
        <v>100</v>
      </c>
      <c r="AU32" s="6">
        <f>100 + SUMIFS(NhatKy_ViPham!J:J, NhatKy_ViPham!E:E, "12_Van_C", NhatKy_ViPham!F:F, B32, NhatKy_ViPham!C:C, "T30") - SUMIFS(NhatKy_ViPham!K:K, NhatKy_ViPham!E:E, "12_Van_C", NhatKy_ViPham!F:F, B32, NhatKy_ViPham!C:C, "T30")</f>
        <v>100</v>
      </c>
      <c r="AV32" s="6">
        <f>100 + SUMIFS(NhatKy_ViPham!J:J, NhatKy_ViPham!E:E, "12_Van_C", NhatKy_ViPham!F:F, B32, NhatKy_ViPham!C:C, "T31") - SUMIFS(NhatKy_ViPham!K:K, NhatKy_ViPham!E:E, "12_Van_C", NhatKy_ViPham!F:F, B32, NhatKy_ViPham!C:C, "T31")</f>
        <v>100</v>
      </c>
      <c r="AW32" s="6">
        <f>100 + SUMIFS(NhatKy_ViPham!J:J, NhatKy_ViPham!E:E, "12_Van_C", NhatKy_ViPham!F:F, B32, NhatKy_ViPham!C:C, "T32") - SUMIFS(NhatKy_ViPham!K:K, NhatKy_ViPham!E:E, "12_Van_C", NhatKy_ViPham!F:F, B32, NhatKy_ViPham!C:C, "T32")</f>
        <v>100</v>
      </c>
      <c r="AX32" s="6">
        <f>100 + SUMIFS(NhatKy_ViPham!J:J, NhatKy_ViPham!E:E, "12_Van_C", NhatKy_ViPham!F:F, B32, NhatKy_ViPham!C:C, "T33") - SUMIFS(NhatKy_ViPham!K:K, NhatKy_ViPham!E:E, "12_Van_C", NhatKy_ViPham!F:F, B32, NhatKy_ViPham!C:C, "T33")</f>
        <v>100</v>
      </c>
      <c r="AY32" s="6">
        <f>100 + SUMIFS(NhatKy_ViPham!J:J, NhatKy_ViPham!E:E, "12_Van_C", NhatKy_ViPham!F:F, B32, NhatKy_ViPham!C:C, "T34") - SUMIFS(NhatKy_ViPham!K:K, NhatKy_ViPham!E:E, "12_Van_C", NhatKy_ViPham!F:F, B32, NhatKy_ViPham!C:C, "T34")</f>
        <v>100</v>
      </c>
      <c r="AZ32" s="6">
        <f>100 + SUMIFS(NhatKy_ViPham!J:J, NhatKy_ViPham!E:E, "12_Van_C", NhatKy_ViPham!F:F, B32, NhatKy_ViPham!C:C, "T35") - SUMIFS(NhatKy_ViPham!K:K, NhatKy_ViPham!E:E, "12_Van_C", NhatKy_ViPham!F:F, B32, NhatKy_ViPham!C:C, "T35")</f>
        <v>100</v>
      </c>
      <c r="BA32" s="12">
        <f t="shared" si="0"/>
        <v>100</v>
      </c>
      <c r="BB32" s="11" t="s">
        <v>430</v>
      </c>
      <c r="BC32" s="16" t="str">
        <f t="shared" si="1"/>
        <v>Tốt</v>
      </c>
      <c r="BD32" s="15" t="str">
        <f t="shared" si="2"/>
        <v>🟢 BÌNH THƯỜNG</v>
      </c>
    </row>
    <row r="33" spans="1:56" x14ac:dyDescent="0.25">
      <c r="A33" s="4">
        <v>25</v>
      </c>
      <c r="B33" s="10" t="s">
        <v>2823</v>
      </c>
      <c r="C33" s="4" t="s">
        <v>2539</v>
      </c>
      <c r="D33" s="4" t="s">
        <v>429</v>
      </c>
      <c r="E33" s="11" t="s">
        <v>430</v>
      </c>
      <c r="F33" s="7">
        <f>SUMIFS(NhatKy_ViPham!K:K, NhatKy_ViPham!E:E, "12_Van_C", NhatKy_ViPham!F:F, B33, NhatKy_ViPham!H:H, "L01")</f>
        <v>0</v>
      </c>
      <c r="G33" s="7">
        <f>SUMIFS(NhatKy_ViPham!K:K, NhatKy_ViPham!E:E, "12_Van_C", NhatKy_ViPham!F:F, B33, NhatKy_ViPham!H:H, "L02")</f>
        <v>0</v>
      </c>
      <c r="H33" s="7">
        <f>SUMIFS(NhatKy_ViPham!K:K, NhatKy_ViPham!E:E, "12_Van_C", NhatKy_ViPham!F:F, B33, NhatKy_ViPham!H:H, "L03")</f>
        <v>0</v>
      </c>
      <c r="I33" s="7">
        <f>SUMIFS(NhatKy_ViPham!K:K, NhatKy_ViPham!E:E, "12_Van_C", NhatKy_ViPham!F:F, B33, NhatKy_ViPham!H:H, "L04")</f>
        <v>0</v>
      </c>
      <c r="J33" s="7">
        <f>SUMIFS(NhatKy_ViPham!K:K, NhatKy_ViPham!E:E, "12_Van_C", NhatKy_ViPham!F:F, B33, NhatKy_ViPham!H:H, "L05")</f>
        <v>0</v>
      </c>
      <c r="K33" s="7">
        <f>SUMIFS(NhatKy_ViPham!K:K, NhatKy_ViPham!E:E, "12_Van_C", NhatKy_ViPham!F:F, B33, NhatKy_ViPham!H:H, "L06")</f>
        <v>0</v>
      </c>
      <c r="L33" s="7">
        <f>SUMIFS(NhatKy_ViPham!K:K, NhatKy_ViPham!E:E, "12_Van_C", NhatKy_ViPham!F:F, B33, NhatKy_ViPham!H:H, "L07")</f>
        <v>0</v>
      </c>
      <c r="M33" s="7">
        <f>SUMIFS(NhatKy_ViPham!K:K, NhatKy_ViPham!E:E, "12_Van_C", NhatKy_ViPham!F:F, B33, NhatKy_ViPham!H:H, "L08")</f>
        <v>0</v>
      </c>
      <c r="N33" s="7">
        <f>SUMIFS(NhatKy_ViPham!K:K, NhatKy_ViPham!E:E, "12_Van_C", NhatKy_ViPham!F:F, B33, NhatKy_ViPham!H:H, "L09")</f>
        <v>0</v>
      </c>
      <c r="O33" s="7">
        <f>SUMIFS(NhatKy_ViPham!K:K, NhatKy_ViPham!E:E, "12_Van_C", NhatKy_ViPham!F:F, B33, NhatKy_ViPham!H:H, "L10")</f>
        <v>0</v>
      </c>
      <c r="P33" s="12">
        <f>SUMIFS(NhatKy_ViPham!J:J, NhatKy_ViPham!E:E, "12_Van_C", NhatKy_ViPham!F:F, B33)</f>
        <v>0</v>
      </c>
      <c r="Q33" s="13">
        <f>SUMIFS(NhatKy_ViPham!K:K, NhatKy_ViPham!E:E, "12_Van_C", NhatKy_ViPham!F:F, B33)</f>
        <v>0</v>
      </c>
      <c r="R33" s="7">
        <f>100 + SUMIFS(NhatKy_ViPham!J:J, NhatKy_ViPham!E:E, "12_Van_C", NhatKy_ViPham!F:F, B33, NhatKy_ViPham!C:C, "T1") - SUMIFS(NhatKy_ViPham!K:K, NhatKy_ViPham!E:E, "12_Van_C", NhatKy_ViPham!F:F, B33, NhatKy_ViPham!C:C, "T1")</f>
        <v>100</v>
      </c>
      <c r="S33" s="7">
        <f>100 + SUMIFS(NhatKy_ViPham!J:J, NhatKy_ViPham!E:E, "12_Van_C", NhatKy_ViPham!F:F, B33, NhatKy_ViPham!C:C, "T2") - SUMIFS(NhatKy_ViPham!K:K, NhatKy_ViPham!E:E, "12_Van_C", NhatKy_ViPham!F:F, B33, NhatKy_ViPham!C:C, "T2")</f>
        <v>100</v>
      </c>
      <c r="T33" s="7">
        <f>100 + SUMIFS(NhatKy_ViPham!J:J, NhatKy_ViPham!E:E, "12_Van_C", NhatKy_ViPham!F:F, B33, NhatKy_ViPham!C:C, "T3") - SUMIFS(NhatKy_ViPham!K:K, NhatKy_ViPham!E:E, "12_Van_C", NhatKy_ViPham!F:F, B33, NhatKy_ViPham!C:C, "T3")</f>
        <v>100</v>
      </c>
      <c r="U33" s="7">
        <f>100 + SUMIFS(NhatKy_ViPham!J:J, NhatKy_ViPham!E:E, "12_Van_C", NhatKy_ViPham!F:F, B33, NhatKy_ViPham!C:C, "T4") - SUMIFS(NhatKy_ViPham!K:K, NhatKy_ViPham!E:E, "12_Van_C", NhatKy_ViPham!F:F, B33, NhatKy_ViPham!C:C, "T4")</f>
        <v>100</v>
      </c>
      <c r="V33" s="7">
        <f>100 + SUMIFS(NhatKy_ViPham!J:J, NhatKy_ViPham!E:E, "12_Van_C", NhatKy_ViPham!F:F, B33, NhatKy_ViPham!C:C, "T5") - SUMIFS(NhatKy_ViPham!K:K, NhatKy_ViPham!E:E, "12_Van_C", NhatKy_ViPham!F:F, B33, NhatKy_ViPham!C:C, "T5")</f>
        <v>100</v>
      </c>
      <c r="W33" s="7">
        <f>100 + SUMIFS(NhatKy_ViPham!J:J, NhatKy_ViPham!E:E, "12_Van_C", NhatKy_ViPham!F:F, B33, NhatKy_ViPham!C:C, "T6") - SUMIFS(NhatKy_ViPham!K:K, NhatKy_ViPham!E:E, "12_Van_C", NhatKy_ViPham!F:F, B33, NhatKy_ViPham!C:C, "T6")</f>
        <v>100</v>
      </c>
      <c r="X33" s="7">
        <f>100 + SUMIFS(NhatKy_ViPham!J:J, NhatKy_ViPham!E:E, "12_Van_C", NhatKy_ViPham!F:F, B33, NhatKy_ViPham!C:C, "T7") - SUMIFS(NhatKy_ViPham!K:K, NhatKy_ViPham!E:E, "12_Van_C", NhatKy_ViPham!F:F, B33, NhatKy_ViPham!C:C, "T7")</f>
        <v>100</v>
      </c>
      <c r="Y33" s="7">
        <f>100 + SUMIFS(NhatKy_ViPham!J:J, NhatKy_ViPham!E:E, "12_Van_C", NhatKy_ViPham!F:F, B33, NhatKy_ViPham!C:C, "T8") - SUMIFS(NhatKy_ViPham!K:K, NhatKy_ViPham!E:E, "12_Van_C", NhatKy_ViPham!F:F, B33, NhatKy_ViPham!C:C, "T8")</f>
        <v>100</v>
      </c>
      <c r="Z33" s="7">
        <f>100 + SUMIFS(NhatKy_ViPham!J:J, NhatKy_ViPham!E:E, "12_Van_C", NhatKy_ViPham!F:F, B33, NhatKy_ViPham!C:C, "T9") - SUMIFS(NhatKy_ViPham!K:K, NhatKy_ViPham!E:E, "12_Van_C", NhatKy_ViPham!F:F, B33, NhatKy_ViPham!C:C, "T9")</f>
        <v>100</v>
      </c>
      <c r="AA33" s="7">
        <f>100 + SUMIFS(NhatKy_ViPham!J:J, NhatKy_ViPham!E:E, "12_Van_C", NhatKy_ViPham!F:F, B33, NhatKy_ViPham!C:C, "T10") - SUMIFS(NhatKy_ViPham!K:K, NhatKy_ViPham!E:E, "12_Van_C", NhatKy_ViPham!F:F, B33, NhatKy_ViPham!C:C, "T10")</f>
        <v>100</v>
      </c>
      <c r="AB33" s="7">
        <f>100 + SUMIFS(NhatKy_ViPham!J:J, NhatKy_ViPham!E:E, "12_Van_C", NhatKy_ViPham!F:F, B33, NhatKy_ViPham!C:C, "T11") - SUMIFS(NhatKy_ViPham!K:K, NhatKy_ViPham!E:E, "12_Van_C", NhatKy_ViPham!F:F, B33, NhatKy_ViPham!C:C, "T11")</f>
        <v>100</v>
      </c>
      <c r="AC33" s="7">
        <f>100 + SUMIFS(NhatKy_ViPham!J:J, NhatKy_ViPham!E:E, "12_Van_C", NhatKy_ViPham!F:F, B33, NhatKy_ViPham!C:C, "T12") - SUMIFS(NhatKy_ViPham!K:K, NhatKy_ViPham!E:E, "12_Van_C", NhatKy_ViPham!F:F, B33, NhatKy_ViPham!C:C, "T12")</f>
        <v>100</v>
      </c>
      <c r="AD33" s="7">
        <f>100 + SUMIFS(NhatKy_ViPham!J:J, NhatKy_ViPham!E:E, "12_Van_C", NhatKy_ViPham!F:F, B33, NhatKy_ViPham!C:C, "T13") - SUMIFS(NhatKy_ViPham!K:K, NhatKy_ViPham!E:E, "12_Van_C", NhatKy_ViPham!F:F, B33, NhatKy_ViPham!C:C, "T13")</f>
        <v>100</v>
      </c>
      <c r="AE33" s="7">
        <f>100 + SUMIFS(NhatKy_ViPham!J:J, NhatKy_ViPham!E:E, "12_Van_C", NhatKy_ViPham!F:F, B33, NhatKy_ViPham!C:C, "T14") - SUMIFS(NhatKy_ViPham!K:K, NhatKy_ViPham!E:E, "12_Van_C", NhatKy_ViPham!F:F, B33, NhatKy_ViPham!C:C, "T14")</f>
        <v>100</v>
      </c>
      <c r="AF33" s="7">
        <f>100 + SUMIFS(NhatKy_ViPham!J:J, NhatKy_ViPham!E:E, "12_Van_C", NhatKy_ViPham!F:F, B33, NhatKy_ViPham!C:C, "T15") - SUMIFS(NhatKy_ViPham!K:K, NhatKy_ViPham!E:E, "12_Van_C", NhatKy_ViPham!F:F, B33, NhatKy_ViPham!C:C, "T15")</f>
        <v>100</v>
      </c>
      <c r="AG33" s="7">
        <f>100 + SUMIFS(NhatKy_ViPham!J:J, NhatKy_ViPham!E:E, "12_Van_C", NhatKy_ViPham!F:F, B33, NhatKy_ViPham!C:C, "T16") - SUMIFS(NhatKy_ViPham!K:K, NhatKy_ViPham!E:E, "12_Van_C", NhatKy_ViPham!F:F, B33, NhatKy_ViPham!C:C, "T16")</f>
        <v>100</v>
      </c>
      <c r="AH33" s="7">
        <f>100 + SUMIFS(NhatKy_ViPham!J:J, NhatKy_ViPham!E:E, "12_Van_C", NhatKy_ViPham!F:F, B33, NhatKy_ViPham!C:C, "T17") - SUMIFS(NhatKy_ViPham!K:K, NhatKy_ViPham!E:E, "12_Van_C", NhatKy_ViPham!F:F, B33, NhatKy_ViPham!C:C, "T17")</f>
        <v>100</v>
      </c>
      <c r="AI33" s="7">
        <f>100 + SUMIFS(NhatKy_ViPham!J:J, NhatKy_ViPham!E:E, "12_Van_C", NhatKy_ViPham!F:F, B33, NhatKy_ViPham!C:C, "T18") - SUMIFS(NhatKy_ViPham!K:K, NhatKy_ViPham!E:E, "12_Van_C", NhatKy_ViPham!F:F, B33, NhatKy_ViPham!C:C, "T18")</f>
        <v>100</v>
      </c>
      <c r="AJ33" s="7">
        <f>100 + SUMIFS(NhatKy_ViPham!J:J, NhatKy_ViPham!E:E, "12_Van_C", NhatKy_ViPham!F:F, B33, NhatKy_ViPham!C:C, "T19") - SUMIFS(NhatKy_ViPham!K:K, NhatKy_ViPham!E:E, "12_Van_C", NhatKy_ViPham!F:F, B33, NhatKy_ViPham!C:C, "T19")</f>
        <v>100</v>
      </c>
      <c r="AK33" s="7">
        <f>100 + SUMIFS(NhatKy_ViPham!J:J, NhatKy_ViPham!E:E, "12_Van_C", NhatKy_ViPham!F:F, B33, NhatKy_ViPham!C:C, "T20") - SUMIFS(NhatKy_ViPham!K:K, NhatKy_ViPham!E:E, "12_Van_C", NhatKy_ViPham!F:F, B33, NhatKy_ViPham!C:C, "T20")</f>
        <v>100</v>
      </c>
      <c r="AL33" s="7">
        <f>100 + SUMIFS(NhatKy_ViPham!J:J, NhatKy_ViPham!E:E, "12_Van_C", NhatKy_ViPham!F:F, B33, NhatKy_ViPham!C:C, "T21") - SUMIFS(NhatKy_ViPham!K:K, NhatKy_ViPham!E:E, "12_Van_C", NhatKy_ViPham!F:F, B33, NhatKy_ViPham!C:C, "T21")</f>
        <v>100</v>
      </c>
      <c r="AM33" s="7">
        <f>100 + SUMIFS(NhatKy_ViPham!J:J, NhatKy_ViPham!E:E, "12_Van_C", NhatKy_ViPham!F:F, B33, NhatKy_ViPham!C:C, "T22") - SUMIFS(NhatKy_ViPham!K:K, NhatKy_ViPham!E:E, "12_Van_C", NhatKy_ViPham!F:F, B33, NhatKy_ViPham!C:C, "T22")</f>
        <v>100</v>
      </c>
      <c r="AN33" s="7">
        <f>100 + SUMIFS(NhatKy_ViPham!J:J, NhatKy_ViPham!E:E, "12_Van_C", NhatKy_ViPham!F:F, B33, NhatKy_ViPham!C:C, "T23") - SUMIFS(NhatKy_ViPham!K:K, NhatKy_ViPham!E:E, "12_Van_C", NhatKy_ViPham!F:F, B33, NhatKy_ViPham!C:C, "T23")</f>
        <v>100</v>
      </c>
      <c r="AO33" s="7">
        <f>100 + SUMIFS(NhatKy_ViPham!J:J, NhatKy_ViPham!E:E, "12_Van_C", NhatKy_ViPham!F:F, B33, NhatKy_ViPham!C:C, "T24") - SUMIFS(NhatKy_ViPham!K:K, NhatKy_ViPham!E:E, "12_Van_C", NhatKy_ViPham!F:F, B33, NhatKy_ViPham!C:C, "T24")</f>
        <v>100</v>
      </c>
      <c r="AP33" s="7">
        <f>100 + SUMIFS(NhatKy_ViPham!J:J, NhatKy_ViPham!E:E, "12_Van_C", NhatKy_ViPham!F:F, B33, NhatKy_ViPham!C:C, "T25") - SUMIFS(NhatKy_ViPham!K:K, NhatKy_ViPham!E:E, "12_Van_C", NhatKy_ViPham!F:F, B33, NhatKy_ViPham!C:C, "T25")</f>
        <v>100</v>
      </c>
      <c r="AQ33" s="7">
        <f>100 + SUMIFS(NhatKy_ViPham!J:J, NhatKy_ViPham!E:E, "12_Van_C", NhatKy_ViPham!F:F, B33, NhatKy_ViPham!C:C, "T26") - SUMIFS(NhatKy_ViPham!K:K, NhatKy_ViPham!E:E, "12_Van_C", NhatKy_ViPham!F:F, B33, NhatKy_ViPham!C:C, "T26")</f>
        <v>100</v>
      </c>
      <c r="AR33" s="7">
        <f>100 + SUMIFS(NhatKy_ViPham!J:J, NhatKy_ViPham!E:E, "12_Van_C", NhatKy_ViPham!F:F, B33, NhatKy_ViPham!C:C, "T27") - SUMIFS(NhatKy_ViPham!K:K, NhatKy_ViPham!E:E, "12_Van_C", NhatKy_ViPham!F:F, B33, NhatKy_ViPham!C:C, "T27")</f>
        <v>100</v>
      </c>
      <c r="AS33" s="7">
        <f>100 + SUMIFS(NhatKy_ViPham!J:J, NhatKy_ViPham!E:E, "12_Van_C", NhatKy_ViPham!F:F, B33, NhatKy_ViPham!C:C, "T28") - SUMIFS(NhatKy_ViPham!K:K, NhatKy_ViPham!E:E, "12_Van_C", NhatKy_ViPham!F:F, B33, NhatKy_ViPham!C:C, "T28")</f>
        <v>100</v>
      </c>
      <c r="AT33" s="7">
        <f>100 + SUMIFS(NhatKy_ViPham!J:J, NhatKy_ViPham!E:E, "12_Van_C", NhatKy_ViPham!F:F, B33, NhatKy_ViPham!C:C, "T29") - SUMIFS(NhatKy_ViPham!K:K, NhatKy_ViPham!E:E, "12_Van_C", NhatKy_ViPham!F:F, B33, NhatKy_ViPham!C:C, "T29")</f>
        <v>100</v>
      </c>
      <c r="AU33" s="7">
        <f>100 + SUMIFS(NhatKy_ViPham!J:J, NhatKy_ViPham!E:E, "12_Van_C", NhatKy_ViPham!F:F, B33, NhatKy_ViPham!C:C, "T30") - SUMIFS(NhatKy_ViPham!K:K, NhatKy_ViPham!E:E, "12_Van_C", NhatKy_ViPham!F:F, B33, NhatKy_ViPham!C:C, "T30")</f>
        <v>100</v>
      </c>
      <c r="AV33" s="7">
        <f>100 + SUMIFS(NhatKy_ViPham!J:J, NhatKy_ViPham!E:E, "12_Van_C", NhatKy_ViPham!F:F, B33, NhatKy_ViPham!C:C, "T31") - SUMIFS(NhatKy_ViPham!K:K, NhatKy_ViPham!E:E, "12_Van_C", NhatKy_ViPham!F:F, B33, NhatKy_ViPham!C:C, "T31")</f>
        <v>100</v>
      </c>
      <c r="AW33" s="7">
        <f>100 + SUMIFS(NhatKy_ViPham!J:J, NhatKy_ViPham!E:E, "12_Van_C", NhatKy_ViPham!F:F, B33, NhatKy_ViPham!C:C, "T32") - SUMIFS(NhatKy_ViPham!K:K, NhatKy_ViPham!E:E, "12_Van_C", NhatKy_ViPham!F:F, B33, NhatKy_ViPham!C:C, "T32")</f>
        <v>100</v>
      </c>
      <c r="AX33" s="7">
        <f>100 + SUMIFS(NhatKy_ViPham!J:J, NhatKy_ViPham!E:E, "12_Van_C", NhatKy_ViPham!F:F, B33, NhatKy_ViPham!C:C, "T33") - SUMIFS(NhatKy_ViPham!K:K, NhatKy_ViPham!E:E, "12_Van_C", NhatKy_ViPham!F:F, B33, NhatKy_ViPham!C:C, "T33")</f>
        <v>100</v>
      </c>
      <c r="AY33" s="7">
        <f>100 + SUMIFS(NhatKy_ViPham!J:J, NhatKy_ViPham!E:E, "12_Van_C", NhatKy_ViPham!F:F, B33, NhatKy_ViPham!C:C, "T34") - SUMIFS(NhatKy_ViPham!K:K, NhatKy_ViPham!E:E, "12_Van_C", NhatKy_ViPham!F:F, B33, NhatKy_ViPham!C:C, "T34")</f>
        <v>100</v>
      </c>
      <c r="AZ33" s="7">
        <f>100 + SUMIFS(NhatKy_ViPham!J:J, NhatKy_ViPham!E:E, "12_Van_C", NhatKy_ViPham!F:F, B33, NhatKy_ViPham!C:C, "T35") - SUMIFS(NhatKy_ViPham!K:K, NhatKy_ViPham!E:E, "12_Van_C", NhatKy_ViPham!F:F, B33, NhatKy_ViPham!C:C, "T35")</f>
        <v>100</v>
      </c>
      <c r="BA33" s="12">
        <f t="shared" si="0"/>
        <v>100</v>
      </c>
      <c r="BB33" s="11" t="s">
        <v>430</v>
      </c>
      <c r="BC33" s="14" t="str">
        <f t="shared" si="1"/>
        <v>Tốt</v>
      </c>
      <c r="BD33" s="10" t="str">
        <f t="shared" si="2"/>
        <v>🟢 BÌNH THƯỜNG</v>
      </c>
    </row>
    <row r="34" spans="1:56" x14ac:dyDescent="0.25">
      <c r="A34" s="5">
        <v>26</v>
      </c>
      <c r="B34" s="15" t="s">
        <v>2824</v>
      </c>
      <c r="C34" s="5" t="s">
        <v>2524</v>
      </c>
      <c r="D34" s="5" t="s">
        <v>429</v>
      </c>
      <c r="E34" s="11" t="s">
        <v>430</v>
      </c>
      <c r="F34" s="6">
        <f>SUMIFS(NhatKy_ViPham!K:K, NhatKy_ViPham!E:E, "12_Van_C", NhatKy_ViPham!F:F, B34, NhatKy_ViPham!H:H, "L01")</f>
        <v>0</v>
      </c>
      <c r="G34" s="6">
        <f>SUMIFS(NhatKy_ViPham!K:K, NhatKy_ViPham!E:E, "12_Van_C", NhatKy_ViPham!F:F, B34, NhatKy_ViPham!H:H, "L02")</f>
        <v>0</v>
      </c>
      <c r="H34" s="6">
        <f>SUMIFS(NhatKy_ViPham!K:K, NhatKy_ViPham!E:E, "12_Van_C", NhatKy_ViPham!F:F, B34, NhatKy_ViPham!H:H, "L03")</f>
        <v>0</v>
      </c>
      <c r="I34" s="6">
        <f>SUMIFS(NhatKy_ViPham!K:K, NhatKy_ViPham!E:E, "12_Van_C", NhatKy_ViPham!F:F, B34, NhatKy_ViPham!H:H, "L04")</f>
        <v>0</v>
      </c>
      <c r="J34" s="6">
        <f>SUMIFS(NhatKy_ViPham!K:K, NhatKy_ViPham!E:E, "12_Van_C", NhatKy_ViPham!F:F, B34, NhatKy_ViPham!H:H, "L05")</f>
        <v>0</v>
      </c>
      <c r="K34" s="6">
        <f>SUMIFS(NhatKy_ViPham!K:K, NhatKy_ViPham!E:E, "12_Van_C", NhatKy_ViPham!F:F, B34, NhatKy_ViPham!H:H, "L06")</f>
        <v>0</v>
      </c>
      <c r="L34" s="6">
        <f>SUMIFS(NhatKy_ViPham!K:K, NhatKy_ViPham!E:E, "12_Van_C", NhatKy_ViPham!F:F, B34, NhatKy_ViPham!H:H, "L07")</f>
        <v>0</v>
      </c>
      <c r="M34" s="6">
        <f>SUMIFS(NhatKy_ViPham!K:K, NhatKy_ViPham!E:E, "12_Van_C", NhatKy_ViPham!F:F, B34, NhatKy_ViPham!H:H, "L08")</f>
        <v>0</v>
      </c>
      <c r="N34" s="6">
        <f>SUMIFS(NhatKy_ViPham!K:K, NhatKy_ViPham!E:E, "12_Van_C", NhatKy_ViPham!F:F, B34, NhatKy_ViPham!H:H, "L09")</f>
        <v>0</v>
      </c>
      <c r="O34" s="6">
        <f>SUMIFS(NhatKy_ViPham!K:K, NhatKy_ViPham!E:E, "12_Van_C", NhatKy_ViPham!F:F, B34, NhatKy_ViPham!H:H, "L10")</f>
        <v>0</v>
      </c>
      <c r="P34" s="12">
        <f>SUMIFS(NhatKy_ViPham!J:J, NhatKy_ViPham!E:E, "12_Van_C", NhatKy_ViPham!F:F, B34)</f>
        <v>0</v>
      </c>
      <c r="Q34" s="13">
        <f>SUMIFS(NhatKy_ViPham!K:K, NhatKy_ViPham!E:E, "12_Van_C", NhatKy_ViPham!F:F, B34)</f>
        <v>0</v>
      </c>
      <c r="R34" s="6">
        <f>100 + SUMIFS(NhatKy_ViPham!J:J, NhatKy_ViPham!E:E, "12_Van_C", NhatKy_ViPham!F:F, B34, NhatKy_ViPham!C:C, "T1") - SUMIFS(NhatKy_ViPham!K:K, NhatKy_ViPham!E:E, "12_Van_C", NhatKy_ViPham!F:F, B34, NhatKy_ViPham!C:C, "T1")</f>
        <v>100</v>
      </c>
      <c r="S34" s="6">
        <f>100 + SUMIFS(NhatKy_ViPham!J:J, NhatKy_ViPham!E:E, "12_Van_C", NhatKy_ViPham!F:F, B34, NhatKy_ViPham!C:C, "T2") - SUMIFS(NhatKy_ViPham!K:K, NhatKy_ViPham!E:E, "12_Van_C", NhatKy_ViPham!F:F, B34, NhatKy_ViPham!C:C, "T2")</f>
        <v>100</v>
      </c>
      <c r="T34" s="6">
        <f>100 + SUMIFS(NhatKy_ViPham!J:J, NhatKy_ViPham!E:E, "12_Van_C", NhatKy_ViPham!F:F, B34, NhatKy_ViPham!C:C, "T3") - SUMIFS(NhatKy_ViPham!K:K, NhatKy_ViPham!E:E, "12_Van_C", NhatKy_ViPham!F:F, B34, NhatKy_ViPham!C:C, "T3")</f>
        <v>100</v>
      </c>
      <c r="U34" s="6">
        <f>100 + SUMIFS(NhatKy_ViPham!J:J, NhatKy_ViPham!E:E, "12_Van_C", NhatKy_ViPham!F:F, B34, NhatKy_ViPham!C:C, "T4") - SUMIFS(NhatKy_ViPham!K:K, NhatKy_ViPham!E:E, "12_Van_C", NhatKy_ViPham!F:F, B34, NhatKy_ViPham!C:C, "T4")</f>
        <v>100</v>
      </c>
      <c r="V34" s="6">
        <f>100 + SUMIFS(NhatKy_ViPham!J:J, NhatKy_ViPham!E:E, "12_Van_C", NhatKy_ViPham!F:F, B34, NhatKy_ViPham!C:C, "T5") - SUMIFS(NhatKy_ViPham!K:K, NhatKy_ViPham!E:E, "12_Van_C", NhatKy_ViPham!F:F, B34, NhatKy_ViPham!C:C, "T5")</f>
        <v>100</v>
      </c>
      <c r="W34" s="6">
        <f>100 + SUMIFS(NhatKy_ViPham!J:J, NhatKy_ViPham!E:E, "12_Van_C", NhatKy_ViPham!F:F, B34, NhatKy_ViPham!C:C, "T6") - SUMIFS(NhatKy_ViPham!K:K, NhatKy_ViPham!E:E, "12_Van_C", NhatKy_ViPham!F:F, B34, NhatKy_ViPham!C:C, "T6")</f>
        <v>100</v>
      </c>
      <c r="X34" s="6">
        <f>100 + SUMIFS(NhatKy_ViPham!J:J, NhatKy_ViPham!E:E, "12_Van_C", NhatKy_ViPham!F:F, B34, NhatKy_ViPham!C:C, "T7") - SUMIFS(NhatKy_ViPham!K:K, NhatKy_ViPham!E:E, "12_Van_C", NhatKy_ViPham!F:F, B34, NhatKy_ViPham!C:C, "T7")</f>
        <v>100</v>
      </c>
      <c r="Y34" s="6">
        <f>100 + SUMIFS(NhatKy_ViPham!J:J, NhatKy_ViPham!E:E, "12_Van_C", NhatKy_ViPham!F:F, B34, NhatKy_ViPham!C:C, "T8") - SUMIFS(NhatKy_ViPham!K:K, NhatKy_ViPham!E:E, "12_Van_C", NhatKy_ViPham!F:F, B34, NhatKy_ViPham!C:C, "T8")</f>
        <v>100</v>
      </c>
      <c r="Z34" s="6">
        <f>100 + SUMIFS(NhatKy_ViPham!J:J, NhatKy_ViPham!E:E, "12_Van_C", NhatKy_ViPham!F:F, B34, NhatKy_ViPham!C:C, "T9") - SUMIFS(NhatKy_ViPham!K:K, NhatKy_ViPham!E:E, "12_Van_C", NhatKy_ViPham!F:F, B34, NhatKy_ViPham!C:C, "T9")</f>
        <v>100</v>
      </c>
      <c r="AA34" s="6">
        <f>100 + SUMIFS(NhatKy_ViPham!J:J, NhatKy_ViPham!E:E, "12_Van_C", NhatKy_ViPham!F:F, B34, NhatKy_ViPham!C:C, "T10") - SUMIFS(NhatKy_ViPham!K:K, NhatKy_ViPham!E:E, "12_Van_C", NhatKy_ViPham!F:F, B34, NhatKy_ViPham!C:C, "T10")</f>
        <v>100</v>
      </c>
      <c r="AB34" s="6">
        <f>100 + SUMIFS(NhatKy_ViPham!J:J, NhatKy_ViPham!E:E, "12_Van_C", NhatKy_ViPham!F:F, B34, NhatKy_ViPham!C:C, "T11") - SUMIFS(NhatKy_ViPham!K:K, NhatKy_ViPham!E:E, "12_Van_C", NhatKy_ViPham!F:F, B34, NhatKy_ViPham!C:C, "T11")</f>
        <v>100</v>
      </c>
      <c r="AC34" s="6">
        <f>100 + SUMIFS(NhatKy_ViPham!J:J, NhatKy_ViPham!E:E, "12_Van_C", NhatKy_ViPham!F:F, B34, NhatKy_ViPham!C:C, "T12") - SUMIFS(NhatKy_ViPham!K:K, NhatKy_ViPham!E:E, "12_Van_C", NhatKy_ViPham!F:F, B34, NhatKy_ViPham!C:C, "T12")</f>
        <v>100</v>
      </c>
      <c r="AD34" s="6">
        <f>100 + SUMIFS(NhatKy_ViPham!J:J, NhatKy_ViPham!E:E, "12_Van_C", NhatKy_ViPham!F:F, B34, NhatKy_ViPham!C:C, "T13") - SUMIFS(NhatKy_ViPham!K:K, NhatKy_ViPham!E:E, "12_Van_C", NhatKy_ViPham!F:F, B34, NhatKy_ViPham!C:C, "T13")</f>
        <v>100</v>
      </c>
      <c r="AE34" s="6">
        <f>100 + SUMIFS(NhatKy_ViPham!J:J, NhatKy_ViPham!E:E, "12_Van_C", NhatKy_ViPham!F:F, B34, NhatKy_ViPham!C:C, "T14") - SUMIFS(NhatKy_ViPham!K:K, NhatKy_ViPham!E:E, "12_Van_C", NhatKy_ViPham!F:F, B34, NhatKy_ViPham!C:C, "T14")</f>
        <v>100</v>
      </c>
      <c r="AF34" s="6">
        <f>100 + SUMIFS(NhatKy_ViPham!J:J, NhatKy_ViPham!E:E, "12_Van_C", NhatKy_ViPham!F:F, B34, NhatKy_ViPham!C:C, "T15") - SUMIFS(NhatKy_ViPham!K:K, NhatKy_ViPham!E:E, "12_Van_C", NhatKy_ViPham!F:F, B34, NhatKy_ViPham!C:C, "T15")</f>
        <v>100</v>
      </c>
      <c r="AG34" s="6">
        <f>100 + SUMIFS(NhatKy_ViPham!J:J, NhatKy_ViPham!E:E, "12_Van_C", NhatKy_ViPham!F:F, B34, NhatKy_ViPham!C:C, "T16") - SUMIFS(NhatKy_ViPham!K:K, NhatKy_ViPham!E:E, "12_Van_C", NhatKy_ViPham!F:F, B34, NhatKy_ViPham!C:C, "T16")</f>
        <v>100</v>
      </c>
      <c r="AH34" s="6">
        <f>100 + SUMIFS(NhatKy_ViPham!J:J, NhatKy_ViPham!E:E, "12_Van_C", NhatKy_ViPham!F:F, B34, NhatKy_ViPham!C:C, "T17") - SUMIFS(NhatKy_ViPham!K:K, NhatKy_ViPham!E:E, "12_Van_C", NhatKy_ViPham!F:F, B34, NhatKy_ViPham!C:C, "T17")</f>
        <v>100</v>
      </c>
      <c r="AI34" s="6">
        <f>100 + SUMIFS(NhatKy_ViPham!J:J, NhatKy_ViPham!E:E, "12_Van_C", NhatKy_ViPham!F:F, B34, NhatKy_ViPham!C:C, "T18") - SUMIFS(NhatKy_ViPham!K:K, NhatKy_ViPham!E:E, "12_Van_C", NhatKy_ViPham!F:F, B34, NhatKy_ViPham!C:C, "T18")</f>
        <v>100</v>
      </c>
      <c r="AJ34" s="6">
        <f>100 + SUMIFS(NhatKy_ViPham!J:J, NhatKy_ViPham!E:E, "12_Van_C", NhatKy_ViPham!F:F, B34, NhatKy_ViPham!C:C, "T19") - SUMIFS(NhatKy_ViPham!K:K, NhatKy_ViPham!E:E, "12_Van_C", NhatKy_ViPham!F:F, B34, NhatKy_ViPham!C:C, "T19")</f>
        <v>100</v>
      </c>
      <c r="AK34" s="6">
        <f>100 + SUMIFS(NhatKy_ViPham!J:J, NhatKy_ViPham!E:E, "12_Van_C", NhatKy_ViPham!F:F, B34, NhatKy_ViPham!C:C, "T20") - SUMIFS(NhatKy_ViPham!K:K, NhatKy_ViPham!E:E, "12_Van_C", NhatKy_ViPham!F:F, B34, NhatKy_ViPham!C:C, "T20")</f>
        <v>100</v>
      </c>
      <c r="AL34" s="6">
        <f>100 + SUMIFS(NhatKy_ViPham!J:J, NhatKy_ViPham!E:E, "12_Van_C", NhatKy_ViPham!F:F, B34, NhatKy_ViPham!C:C, "T21") - SUMIFS(NhatKy_ViPham!K:K, NhatKy_ViPham!E:E, "12_Van_C", NhatKy_ViPham!F:F, B34, NhatKy_ViPham!C:C, "T21")</f>
        <v>100</v>
      </c>
      <c r="AM34" s="6">
        <f>100 + SUMIFS(NhatKy_ViPham!J:J, NhatKy_ViPham!E:E, "12_Van_C", NhatKy_ViPham!F:F, B34, NhatKy_ViPham!C:C, "T22") - SUMIFS(NhatKy_ViPham!K:K, NhatKy_ViPham!E:E, "12_Van_C", NhatKy_ViPham!F:F, B34, NhatKy_ViPham!C:C, "T22")</f>
        <v>100</v>
      </c>
      <c r="AN34" s="6">
        <f>100 + SUMIFS(NhatKy_ViPham!J:J, NhatKy_ViPham!E:E, "12_Van_C", NhatKy_ViPham!F:F, B34, NhatKy_ViPham!C:C, "T23") - SUMIFS(NhatKy_ViPham!K:K, NhatKy_ViPham!E:E, "12_Van_C", NhatKy_ViPham!F:F, B34, NhatKy_ViPham!C:C, "T23")</f>
        <v>100</v>
      </c>
      <c r="AO34" s="6">
        <f>100 + SUMIFS(NhatKy_ViPham!J:J, NhatKy_ViPham!E:E, "12_Van_C", NhatKy_ViPham!F:F, B34, NhatKy_ViPham!C:C, "T24") - SUMIFS(NhatKy_ViPham!K:K, NhatKy_ViPham!E:E, "12_Van_C", NhatKy_ViPham!F:F, B34, NhatKy_ViPham!C:C, "T24")</f>
        <v>100</v>
      </c>
      <c r="AP34" s="6">
        <f>100 + SUMIFS(NhatKy_ViPham!J:J, NhatKy_ViPham!E:E, "12_Van_C", NhatKy_ViPham!F:F, B34, NhatKy_ViPham!C:C, "T25") - SUMIFS(NhatKy_ViPham!K:K, NhatKy_ViPham!E:E, "12_Van_C", NhatKy_ViPham!F:F, B34, NhatKy_ViPham!C:C, "T25")</f>
        <v>100</v>
      </c>
      <c r="AQ34" s="6">
        <f>100 + SUMIFS(NhatKy_ViPham!J:J, NhatKy_ViPham!E:E, "12_Van_C", NhatKy_ViPham!F:F, B34, NhatKy_ViPham!C:C, "T26") - SUMIFS(NhatKy_ViPham!K:K, NhatKy_ViPham!E:E, "12_Van_C", NhatKy_ViPham!F:F, B34, NhatKy_ViPham!C:C, "T26")</f>
        <v>100</v>
      </c>
      <c r="AR34" s="6">
        <f>100 + SUMIFS(NhatKy_ViPham!J:J, NhatKy_ViPham!E:E, "12_Van_C", NhatKy_ViPham!F:F, B34, NhatKy_ViPham!C:C, "T27") - SUMIFS(NhatKy_ViPham!K:K, NhatKy_ViPham!E:E, "12_Van_C", NhatKy_ViPham!F:F, B34, NhatKy_ViPham!C:C, "T27")</f>
        <v>100</v>
      </c>
      <c r="AS34" s="6">
        <f>100 + SUMIFS(NhatKy_ViPham!J:J, NhatKy_ViPham!E:E, "12_Van_C", NhatKy_ViPham!F:F, B34, NhatKy_ViPham!C:C, "T28") - SUMIFS(NhatKy_ViPham!K:K, NhatKy_ViPham!E:E, "12_Van_C", NhatKy_ViPham!F:F, B34, NhatKy_ViPham!C:C, "T28")</f>
        <v>100</v>
      </c>
      <c r="AT34" s="6">
        <f>100 + SUMIFS(NhatKy_ViPham!J:J, NhatKy_ViPham!E:E, "12_Van_C", NhatKy_ViPham!F:F, B34, NhatKy_ViPham!C:C, "T29") - SUMIFS(NhatKy_ViPham!K:K, NhatKy_ViPham!E:E, "12_Van_C", NhatKy_ViPham!F:F, B34, NhatKy_ViPham!C:C, "T29")</f>
        <v>100</v>
      </c>
      <c r="AU34" s="6">
        <f>100 + SUMIFS(NhatKy_ViPham!J:J, NhatKy_ViPham!E:E, "12_Van_C", NhatKy_ViPham!F:F, B34, NhatKy_ViPham!C:C, "T30") - SUMIFS(NhatKy_ViPham!K:K, NhatKy_ViPham!E:E, "12_Van_C", NhatKy_ViPham!F:F, B34, NhatKy_ViPham!C:C, "T30")</f>
        <v>100</v>
      </c>
      <c r="AV34" s="6">
        <f>100 + SUMIFS(NhatKy_ViPham!J:J, NhatKy_ViPham!E:E, "12_Van_C", NhatKy_ViPham!F:F, B34, NhatKy_ViPham!C:C, "T31") - SUMIFS(NhatKy_ViPham!K:K, NhatKy_ViPham!E:E, "12_Van_C", NhatKy_ViPham!F:F, B34, NhatKy_ViPham!C:C, "T31")</f>
        <v>100</v>
      </c>
      <c r="AW34" s="6">
        <f>100 + SUMIFS(NhatKy_ViPham!J:J, NhatKy_ViPham!E:E, "12_Van_C", NhatKy_ViPham!F:F, B34, NhatKy_ViPham!C:C, "T32") - SUMIFS(NhatKy_ViPham!K:K, NhatKy_ViPham!E:E, "12_Van_C", NhatKy_ViPham!F:F, B34, NhatKy_ViPham!C:C, "T32")</f>
        <v>100</v>
      </c>
      <c r="AX34" s="6">
        <f>100 + SUMIFS(NhatKy_ViPham!J:J, NhatKy_ViPham!E:E, "12_Van_C", NhatKy_ViPham!F:F, B34, NhatKy_ViPham!C:C, "T33") - SUMIFS(NhatKy_ViPham!K:K, NhatKy_ViPham!E:E, "12_Van_C", NhatKy_ViPham!F:F, B34, NhatKy_ViPham!C:C, "T33")</f>
        <v>100</v>
      </c>
      <c r="AY34" s="6">
        <f>100 + SUMIFS(NhatKy_ViPham!J:J, NhatKy_ViPham!E:E, "12_Van_C", NhatKy_ViPham!F:F, B34, NhatKy_ViPham!C:C, "T34") - SUMIFS(NhatKy_ViPham!K:K, NhatKy_ViPham!E:E, "12_Van_C", NhatKy_ViPham!F:F, B34, NhatKy_ViPham!C:C, "T34")</f>
        <v>100</v>
      </c>
      <c r="AZ34" s="6">
        <f>100 + SUMIFS(NhatKy_ViPham!J:J, NhatKy_ViPham!E:E, "12_Van_C", NhatKy_ViPham!F:F, B34, NhatKy_ViPham!C:C, "T35") - SUMIFS(NhatKy_ViPham!K:K, NhatKy_ViPham!E:E, "12_Van_C", NhatKy_ViPham!F:F, B34, NhatKy_ViPham!C:C, "T35")</f>
        <v>100</v>
      </c>
      <c r="BA34" s="12">
        <f t="shared" si="0"/>
        <v>100</v>
      </c>
      <c r="BB34" s="11" t="s">
        <v>430</v>
      </c>
      <c r="BC34" s="16" t="str">
        <f t="shared" si="1"/>
        <v>Tốt</v>
      </c>
      <c r="BD34" s="15" t="str">
        <f t="shared" si="2"/>
        <v>🟢 BÌNH THƯỜNG</v>
      </c>
    </row>
    <row r="35" spans="1:56" x14ac:dyDescent="0.25">
      <c r="A35" s="4">
        <v>27</v>
      </c>
      <c r="B35" s="10" t="s">
        <v>1083</v>
      </c>
      <c r="C35" s="4" t="s">
        <v>2570</v>
      </c>
      <c r="D35" s="4" t="s">
        <v>429</v>
      </c>
      <c r="E35" s="11" t="s">
        <v>430</v>
      </c>
      <c r="F35" s="7">
        <f>SUMIFS(NhatKy_ViPham!K:K, NhatKy_ViPham!E:E, "12_Van_C", NhatKy_ViPham!F:F, B35, NhatKy_ViPham!H:H, "L01")</f>
        <v>0</v>
      </c>
      <c r="G35" s="7">
        <f>SUMIFS(NhatKy_ViPham!K:K, NhatKy_ViPham!E:E, "12_Van_C", NhatKy_ViPham!F:F, B35, NhatKy_ViPham!H:H, "L02")</f>
        <v>0</v>
      </c>
      <c r="H35" s="7">
        <f>SUMIFS(NhatKy_ViPham!K:K, NhatKy_ViPham!E:E, "12_Van_C", NhatKy_ViPham!F:F, B35, NhatKy_ViPham!H:H, "L03")</f>
        <v>0</v>
      </c>
      <c r="I35" s="7">
        <f>SUMIFS(NhatKy_ViPham!K:K, NhatKy_ViPham!E:E, "12_Van_C", NhatKy_ViPham!F:F, B35, NhatKy_ViPham!H:H, "L04")</f>
        <v>0</v>
      </c>
      <c r="J35" s="7">
        <f>SUMIFS(NhatKy_ViPham!K:K, NhatKy_ViPham!E:E, "12_Van_C", NhatKy_ViPham!F:F, B35, NhatKy_ViPham!H:H, "L05")</f>
        <v>0</v>
      </c>
      <c r="K35" s="7">
        <f>SUMIFS(NhatKy_ViPham!K:K, NhatKy_ViPham!E:E, "12_Van_C", NhatKy_ViPham!F:F, B35, NhatKy_ViPham!H:H, "L06")</f>
        <v>0</v>
      </c>
      <c r="L35" s="7">
        <f>SUMIFS(NhatKy_ViPham!K:K, NhatKy_ViPham!E:E, "12_Van_C", NhatKy_ViPham!F:F, B35, NhatKy_ViPham!H:H, "L07")</f>
        <v>0</v>
      </c>
      <c r="M35" s="7">
        <f>SUMIFS(NhatKy_ViPham!K:K, NhatKy_ViPham!E:E, "12_Van_C", NhatKy_ViPham!F:F, B35, NhatKy_ViPham!H:H, "L08")</f>
        <v>0</v>
      </c>
      <c r="N35" s="7">
        <f>SUMIFS(NhatKy_ViPham!K:K, NhatKy_ViPham!E:E, "12_Van_C", NhatKy_ViPham!F:F, B35, NhatKy_ViPham!H:H, "L09")</f>
        <v>0</v>
      </c>
      <c r="O35" s="7">
        <f>SUMIFS(NhatKy_ViPham!K:K, NhatKy_ViPham!E:E, "12_Van_C", NhatKy_ViPham!F:F, B35, NhatKy_ViPham!H:H, "L10")</f>
        <v>0</v>
      </c>
      <c r="P35" s="12">
        <f>SUMIFS(NhatKy_ViPham!J:J, NhatKy_ViPham!E:E, "12_Van_C", NhatKy_ViPham!F:F, B35)</f>
        <v>0</v>
      </c>
      <c r="Q35" s="13">
        <f>SUMIFS(NhatKy_ViPham!K:K, NhatKy_ViPham!E:E, "12_Van_C", NhatKy_ViPham!F:F, B35)</f>
        <v>0</v>
      </c>
      <c r="R35" s="7">
        <f>100 + SUMIFS(NhatKy_ViPham!J:J, NhatKy_ViPham!E:E, "12_Van_C", NhatKy_ViPham!F:F, B35, NhatKy_ViPham!C:C, "T1") - SUMIFS(NhatKy_ViPham!K:K, NhatKy_ViPham!E:E, "12_Van_C", NhatKy_ViPham!F:F, B35, NhatKy_ViPham!C:C, "T1")</f>
        <v>100</v>
      </c>
      <c r="S35" s="7">
        <f>100 + SUMIFS(NhatKy_ViPham!J:J, NhatKy_ViPham!E:E, "12_Van_C", NhatKy_ViPham!F:F, B35, NhatKy_ViPham!C:C, "T2") - SUMIFS(NhatKy_ViPham!K:K, NhatKy_ViPham!E:E, "12_Van_C", NhatKy_ViPham!F:F, B35, NhatKy_ViPham!C:C, "T2")</f>
        <v>100</v>
      </c>
      <c r="T35" s="7">
        <f>100 + SUMIFS(NhatKy_ViPham!J:J, NhatKy_ViPham!E:E, "12_Van_C", NhatKy_ViPham!F:F, B35, NhatKy_ViPham!C:C, "T3") - SUMIFS(NhatKy_ViPham!K:K, NhatKy_ViPham!E:E, "12_Van_C", NhatKy_ViPham!F:F, B35, NhatKy_ViPham!C:C, "T3")</f>
        <v>100</v>
      </c>
      <c r="U35" s="7">
        <f>100 + SUMIFS(NhatKy_ViPham!J:J, NhatKy_ViPham!E:E, "12_Van_C", NhatKy_ViPham!F:F, B35, NhatKy_ViPham!C:C, "T4") - SUMIFS(NhatKy_ViPham!K:K, NhatKy_ViPham!E:E, "12_Van_C", NhatKy_ViPham!F:F, B35, NhatKy_ViPham!C:C, "T4")</f>
        <v>100</v>
      </c>
      <c r="V35" s="7">
        <f>100 + SUMIFS(NhatKy_ViPham!J:J, NhatKy_ViPham!E:E, "12_Van_C", NhatKy_ViPham!F:F, B35, NhatKy_ViPham!C:C, "T5") - SUMIFS(NhatKy_ViPham!K:K, NhatKy_ViPham!E:E, "12_Van_C", NhatKy_ViPham!F:F, B35, NhatKy_ViPham!C:C, "T5")</f>
        <v>100</v>
      </c>
      <c r="W35" s="7">
        <f>100 + SUMIFS(NhatKy_ViPham!J:J, NhatKy_ViPham!E:E, "12_Van_C", NhatKy_ViPham!F:F, B35, NhatKy_ViPham!C:C, "T6") - SUMIFS(NhatKy_ViPham!K:K, NhatKy_ViPham!E:E, "12_Van_C", NhatKy_ViPham!F:F, B35, NhatKy_ViPham!C:C, "T6")</f>
        <v>100</v>
      </c>
      <c r="X35" s="7">
        <f>100 + SUMIFS(NhatKy_ViPham!J:J, NhatKy_ViPham!E:E, "12_Van_C", NhatKy_ViPham!F:F, B35, NhatKy_ViPham!C:C, "T7") - SUMIFS(NhatKy_ViPham!K:K, NhatKy_ViPham!E:E, "12_Van_C", NhatKy_ViPham!F:F, B35, NhatKy_ViPham!C:C, "T7")</f>
        <v>100</v>
      </c>
      <c r="Y35" s="7">
        <f>100 + SUMIFS(NhatKy_ViPham!J:J, NhatKy_ViPham!E:E, "12_Van_C", NhatKy_ViPham!F:F, B35, NhatKy_ViPham!C:C, "T8") - SUMIFS(NhatKy_ViPham!K:K, NhatKy_ViPham!E:E, "12_Van_C", NhatKy_ViPham!F:F, B35, NhatKy_ViPham!C:C, "T8")</f>
        <v>100</v>
      </c>
      <c r="Z35" s="7">
        <f>100 + SUMIFS(NhatKy_ViPham!J:J, NhatKy_ViPham!E:E, "12_Van_C", NhatKy_ViPham!F:F, B35, NhatKy_ViPham!C:C, "T9") - SUMIFS(NhatKy_ViPham!K:K, NhatKy_ViPham!E:E, "12_Van_C", NhatKy_ViPham!F:F, B35, NhatKy_ViPham!C:C, "T9")</f>
        <v>100</v>
      </c>
      <c r="AA35" s="7">
        <f>100 + SUMIFS(NhatKy_ViPham!J:J, NhatKy_ViPham!E:E, "12_Van_C", NhatKy_ViPham!F:F, B35, NhatKy_ViPham!C:C, "T10") - SUMIFS(NhatKy_ViPham!K:K, NhatKy_ViPham!E:E, "12_Van_C", NhatKy_ViPham!F:F, B35, NhatKy_ViPham!C:C, "T10")</f>
        <v>100</v>
      </c>
      <c r="AB35" s="7">
        <f>100 + SUMIFS(NhatKy_ViPham!J:J, NhatKy_ViPham!E:E, "12_Van_C", NhatKy_ViPham!F:F, B35, NhatKy_ViPham!C:C, "T11") - SUMIFS(NhatKy_ViPham!K:K, NhatKy_ViPham!E:E, "12_Van_C", NhatKy_ViPham!F:F, B35, NhatKy_ViPham!C:C, "T11")</f>
        <v>100</v>
      </c>
      <c r="AC35" s="7">
        <f>100 + SUMIFS(NhatKy_ViPham!J:J, NhatKy_ViPham!E:E, "12_Van_C", NhatKy_ViPham!F:F, B35, NhatKy_ViPham!C:C, "T12") - SUMIFS(NhatKy_ViPham!K:K, NhatKy_ViPham!E:E, "12_Van_C", NhatKy_ViPham!F:F, B35, NhatKy_ViPham!C:C, "T12")</f>
        <v>100</v>
      </c>
      <c r="AD35" s="7">
        <f>100 + SUMIFS(NhatKy_ViPham!J:J, NhatKy_ViPham!E:E, "12_Van_C", NhatKy_ViPham!F:F, B35, NhatKy_ViPham!C:C, "T13") - SUMIFS(NhatKy_ViPham!K:K, NhatKy_ViPham!E:E, "12_Van_C", NhatKy_ViPham!F:F, B35, NhatKy_ViPham!C:C, "T13")</f>
        <v>100</v>
      </c>
      <c r="AE35" s="7">
        <f>100 + SUMIFS(NhatKy_ViPham!J:J, NhatKy_ViPham!E:E, "12_Van_C", NhatKy_ViPham!F:F, B35, NhatKy_ViPham!C:C, "T14") - SUMIFS(NhatKy_ViPham!K:K, NhatKy_ViPham!E:E, "12_Van_C", NhatKy_ViPham!F:F, B35, NhatKy_ViPham!C:C, "T14")</f>
        <v>100</v>
      </c>
      <c r="AF35" s="7">
        <f>100 + SUMIFS(NhatKy_ViPham!J:J, NhatKy_ViPham!E:E, "12_Van_C", NhatKy_ViPham!F:F, B35, NhatKy_ViPham!C:C, "T15") - SUMIFS(NhatKy_ViPham!K:K, NhatKy_ViPham!E:E, "12_Van_C", NhatKy_ViPham!F:F, B35, NhatKy_ViPham!C:C, "T15")</f>
        <v>100</v>
      </c>
      <c r="AG35" s="7">
        <f>100 + SUMIFS(NhatKy_ViPham!J:J, NhatKy_ViPham!E:E, "12_Van_C", NhatKy_ViPham!F:F, B35, NhatKy_ViPham!C:C, "T16") - SUMIFS(NhatKy_ViPham!K:K, NhatKy_ViPham!E:E, "12_Van_C", NhatKy_ViPham!F:F, B35, NhatKy_ViPham!C:C, "T16")</f>
        <v>100</v>
      </c>
      <c r="AH35" s="7">
        <f>100 + SUMIFS(NhatKy_ViPham!J:J, NhatKy_ViPham!E:E, "12_Van_C", NhatKy_ViPham!F:F, B35, NhatKy_ViPham!C:C, "T17") - SUMIFS(NhatKy_ViPham!K:K, NhatKy_ViPham!E:E, "12_Van_C", NhatKy_ViPham!F:F, B35, NhatKy_ViPham!C:C, "T17")</f>
        <v>100</v>
      </c>
      <c r="AI35" s="7">
        <f>100 + SUMIFS(NhatKy_ViPham!J:J, NhatKy_ViPham!E:E, "12_Van_C", NhatKy_ViPham!F:F, B35, NhatKy_ViPham!C:C, "T18") - SUMIFS(NhatKy_ViPham!K:K, NhatKy_ViPham!E:E, "12_Van_C", NhatKy_ViPham!F:F, B35, NhatKy_ViPham!C:C, "T18")</f>
        <v>100</v>
      </c>
      <c r="AJ35" s="7">
        <f>100 + SUMIFS(NhatKy_ViPham!J:J, NhatKy_ViPham!E:E, "12_Van_C", NhatKy_ViPham!F:F, B35, NhatKy_ViPham!C:C, "T19") - SUMIFS(NhatKy_ViPham!K:K, NhatKy_ViPham!E:E, "12_Van_C", NhatKy_ViPham!F:F, B35, NhatKy_ViPham!C:C, "T19")</f>
        <v>100</v>
      </c>
      <c r="AK35" s="7">
        <f>100 + SUMIFS(NhatKy_ViPham!J:J, NhatKy_ViPham!E:E, "12_Van_C", NhatKy_ViPham!F:F, B35, NhatKy_ViPham!C:C, "T20") - SUMIFS(NhatKy_ViPham!K:K, NhatKy_ViPham!E:E, "12_Van_C", NhatKy_ViPham!F:F, B35, NhatKy_ViPham!C:C, "T20")</f>
        <v>100</v>
      </c>
      <c r="AL35" s="7">
        <f>100 + SUMIFS(NhatKy_ViPham!J:J, NhatKy_ViPham!E:E, "12_Van_C", NhatKy_ViPham!F:F, B35, NhatKy_ViPham!C:C, "T21") - SUMIFS(NhatKy_ViPham!K:K, NhatKy_ViPham!E:E, "12_Van_C", NhatKy_ViPham!F:F, B35, NhatKy_ViPham!C:C, "T21")</f>
        <v>100</v>
      </c>
      <c r="AM35" s="7">
        <f>100 + SUMIFS(NhatKy_ViPham!J:J, NhatKy_ViPham!E:E, "12_Van_C", NhatKy_ViPham!F:F, B35, NhatKy_ViPham!C:C, "T22") - SUMIFS(NhatKy_ViPham!K:K, NhatKy_ViPham!E:E, "12_Van_C", NhatKy_ViPham!F:F, B35, NhatKy_ViPham!C:C, "T22")</f>
        <v>100</v>
      </c>
      <c r="AN35" s="7">
        <f>100 + SUMIFS(NhatKy_ViPham!J:J, NhatKy_ViPham!E:E, "12_Van_C", NhatKy_ViPham!F:F, B35, NhatKy_ViPham!C:C, "T23") - SUMIFS(NhatKy_ViPham!K:K, NhatKy_ViPham!E:E, "12_Van_C", NhatKy_ViPham!F:F, B35, NhatKy_ViPham!C:C, "T23")</f>
        <v>100</v>
      </c>
      <c r="AO35" s="7">
        <f>100 + SUMIFS(NhatKy_ViPham!J:J, NhatKy_ViPham!E:E, "12_Van_C", NhatKy_ViPham!F:F, B35, NhatKy_ViPham!C:C, "T24") - SUMIFS(NhatKy_ViPham!K:K, NhatKy_ViPham!E:E, "12_Van_C", NhatKy_ViPham!F:F, B35, NhatKy_ViPham!C:C, "T24")</f>
        <v>100</v>
      </c>
      <c r="AP35" s="7">
        <f>100 + SUMIFS(NhatKy_ViPham!J:J, NhatKy_ViPham!E:E, "12_Van_C", NhatKy_ViPham!F:F, B35, NhatKy_ViPham!C:C, "T25") - SUMIFS(NhatKy_ViPham!K:K, NhatKy_ViPham!E:E, "12_Van_C", NhatKy_ViPham!F:F, B35, NhatKy_ViPham!C:C, "T25")</f>
        <v>100</v>
      </c>
      <c r="AQ35" s="7">
        <f>100 + SUMIFS(NhatKy_ViPham!J:J, NhatKy_ViPham!E:E, "12_Van_C", NhatKy_ViPham!F:F, B35, NhatKy_ViPham!C:C, "T26") - SUMIFS(NhatKy_ViPham!K:K, NhatKy_ViPham!E:E, "12_Van_C", NhatKy_ViPham!F:F, B35, NhatKy_ViPham!C:C, "T26")</f>
        <v>100</v>
      </c>
      <c r="AR35" s="7">
        <f>100 + SUMIFS(NhatKy_ViPham!J:J, NhatKy_ViPham!E:E, "12_Van_C", NhatKy_ViPham!F:F, B35, NhatKy_ViPham!C:C, "T27") - SUMIFS(NhatKy_ViPham!K:K, NhatKy_ViPham!E:E, "12_Van_C", NhatKy_ViPham!F:F, B35, NhatKy_ViPham!C:C, "T27")</f>
        <v>100</v>
      </c>
      <c r="AS35" s="7">
        <f>100 + SUMIFS(NhatKy_ViPham!J:J, NhatKy_ViPham!E:E, "12_Van_C", NhatKy_ViPham!F:F, B35, NhatKy_ViPham!C:C, "T28") - SUMIFS(NhatKy_ViPham!K:K, NhatKy_ViPham!E:E, "12_Van_C", NhatKy_ViPham!F:F, B35, NhatKy_ViPham!C:C, "T28")</f>
        <v>100</v>
      </c>
      <c r="AT35" s="7">
        <f>100 + SUMIFS(NhatKy_ViPham!J:J, NhatKy_ViPham!E:E, "12_Van_C", NhatKy_ViPham!F:F, B35, NhatKy_ViPham!C:C, "T29") - SUMIFS(NhatKy_ViPham!K:K, NhatKy_ViPham!E:E, "12_Van_C", NhatKy_ViPham!F:F, B35, NhatKy_ViPham!C:C, "T29")</f>
        <v>100</v>
      </c>
      <c r="AU35" s="7">
        <f>100 + SUMIFS(NhatKy_ViPham!J:J, NhatKy_ViPham!E:E, "12_Van_C", NhatKy_ViPham!F:F, B35, NhatKy_ViPham!C:C, "T30") - SUMIFS(NhatKy_ViPham!K:K, NhatKy_ViPham!E:E, "12_Van_C", NhatKy_ViPham!F:F, B35, NhatKy_ViPham!C:C, "T30")</f>
        <v>100</v>
      </c>
      <c r="AV35" s="7">
        <f>100 + SUMIFS(NhatKy_ViPham!J:J, NhatKy_ViPham!E:E, "12_Van_C", NhatKy_ViPham!F:F, B35, NhatKy_ViPham!C:C, "T31") - SUMIFS(NhatKy_ViPham!K:K, NhatKy_ViPham!E:E, "12_Van_C", NhatKy_ViPham!F:F, B35, NhatKy_ViPham!C:C, "T31")</f>
        <v>100</v>
      </c>
      <c r="AW35" s="7">
        <f>100 + SUMIFS(NhatKy_ViPham!J:J, NhatKy_ViPham!E:E, "12_Van_C", NhatKy_ViPham!F:F, B35, NhatKy_ViPham!C:C, "T32") - SUMIFS(NhatKy_ViPham!K:K, NhatKy_ViPham!E:E, "12_Van_C", NhatKy_ViPham!F:F, B35, NhatKy_ViPham!C:C, "T32")</f>
        <v>100</v>
      </c>
      <c r="AX35" s="7">
        <f>100 + SUMIFS(NhatKy_ViPham!J:J, NhatKy_ViPham!E:E, "12_Van_C", NhatKy_ViPham!F:F, B35, NhatKy_ViPham!C:C, "T33") - SUMIFS(NhatKy_ViPham!K:K, NhatKy_ViPham!E:E, "12_Van_C", NhatKy_ViPham!F:F, B35, NhatKy_ViPham!C:C, "T33")</f>
        <v>100</v>
      </c>
      <c r="AY35" s="7">
        <f>100 + SUMIFS(NhatKy_ViPham!J:J, NhatKy_ViPham!E:E, "12_Van_C", NhatKy_ViPham!F:F, B35, NhatKy_ViPham!C:C, "T34") - SUMIFS(NhatKy_ViPham!K:K, NhatKy_ViPham!E:E, "12_Van_C", NhatKy_ViPham!F:F, B35, NhatKy_ViPham!C:C, "T34")</f>
        <v>100</v>
      </c>
      <c r="AZ35" s="7">
        <f>100 + SUMIFS(NhatKy_ViPham!J:J, NhatKy_ViPham!E:E, "12_Van_C", NhatKy_ViPham!F:F, B35, NhatKy_ViPham!C:C, "T35") - SUMIFS(NhatKy_ViPham!K:K, NhatKy_ViPham!E:E, "12_Van_C", NhatKy_ViPham!F:F, B35, NhatKy_ViPham!C:C, "T35")</f>
        <v>100</v>
      </c>
      <c r="BA35" s="12">
        <f t="shared" si="0"/>
        <v>100</v>
      </c>
      <c r="BB35" s="11" t="s">
        <v>430</v>
      </c>
      <c r="BC35" s="14" t="str">
        <f t="shared" si="1"/>
        <v>Tốt</v>
      </c>
      <c r="BD35" s="10" t="str">
        <f t="shared" si="2"/>
        <v>🟢 BÌNH THƯỜNG</v>
      </c>
    </row>
    <row r="36" spans="1:56" x14ac:dyDescent="0.25">
      <c r="A36" s="5">
        <v>28</v>
      </c>
      <c r="B36" s="15" t="s">
        <v>2825</v>
      </c>
      <c r="C36" s="5" t="s">
        <v>2826</v>
      </c>
      <c r="D36" s="5" t="s">
        <v>429</v>
      </c>
      <c r="E36" s="11" t="s">
        <v>430</v>
      </c>
      <c r="F36" s="6">
        <f>SUMIFS(NhatKy_ViPham!K:K, NhatKy_ViPham!E:E, "12_Van_C", NhatKy_ViPham!F:F, B36, NhatKy_ViPham!H:H, "L01")</f>
        <v>0</v>
      </c>
      <c r="G36" s="6">
        <f>SUMIFS(NhatKy_ViPham!K:K, NhatKy_ViPham!E:E, "12_Van_C", NhatKy_ViPham!F:F, B36, NhatKy_ViPham!H:H, "L02")</f>
        <v>0</v>
      </c>
      <c r="H36" s="6">
        <f>SUMIFS(NhatKy_ViPham!K:K, NhatKy_ViPham!E:E, "12_Van_C", NhatKy_ViPham!F:F, B36, NhatKy_ViPham!H:H, "L03")</f>
        <v>0</v>
      </c>
      <c r="I36" s="6">
        <f>SUMIFS(NhatKy_ViPham!K:K, NhatKy_ViPham!E:E, "12_Van_C", NhatKy_ViPham!F:F, B36, NhatKy_ViPham!H:H, "L04")</f>
        <v>0</v>
      </c>
      <c r="J36" s="6">
        <f>SUMIFS(NhatKy_ViPham!K:K, NhatKy_ViPham!E:E, "12_Van_C", NhatKy_ViPham!F:F, B36, NhatKy_ViPham!H:H, "L05")</f>
        <v>0</v>
      </c>
      <c r="K36" s="6">
        <f>SUMIFS(NhatKy_ViPham!K:K, NhatKy_ViPham!E:E, "12_Van_C", NhatKy_ViPham!F:F, B36, NhatKy_ViPham!H:H, "L06")</f>
        <v>0</v>
      </c>
      <c r="L36" s="6">
        <f>SUMIFS(NhatKy_ViPham!K:K, NhatKy_ViPham!E:E, "12_Van_C", NhatKy_ViPham!F:F, B36, NhatKy_ViPham!H:H, "L07")</f>
        <v>0</v>
      </c>
      <c r="M36" s="6">
        <f>SUMIFS(NhatKy_ViPham!K:K, NhatKy_ViPham!E:E, "12_Van_C", NhatKy_ViPham!F:F, B36, NhatKy_ViPham!H:H, "L08")</f>
        <v>0</v>
      </c>
      <c r="N36" s="6">
        <f>SUMIFS(NhatKy_ViPham!K:K, NhatKy_ViPham!E:E, "12_Van_C", NhatKy_ViPham!F:F, B36, NhatKy_ViPham!H:H, "L09")</f>
        <v>0</v>
      </c>
      <c r="O36" s="6">
        <f>SUMIFS(NhatKy_ViPham!K:K, NhatKy_ViPham!E:E, "12_Van_C", NhatKy_ViPham!F:F, B36, NhatKy_ViPham!H:H, "L10")</f>
        <v>0</v>
      </c>
      <c r="P36" s="12">
        <f>SUMIFS(NhatKy_ViPham!J:J, NhatKy_ViPham!E:E, "12_Van_C", NhatKy_ViPham!F:F, B36)</f>
        <v>0</v>
      </c>
      <c r="Q36" s="13">
        <f>SUMIFS(NhatKy_ViPham!K:K, NhatKy_ViPham!E:E, "12_Van_C", NhatKy_ViPham!F:F, B36)</f>
        <v>0</v>
      </c>
      <c r="R36" s="6">
        <f>100 + SUMIFS(NhatKy_ViPham!J:J, NhatKy_ViPham!E:E, "12_Van_C", NhatKy_ViPham!F:F, B36, NhatKy_ViPham!C:C, "T1") - SUMIFS(NhatKy_ViPham!K:K, NhatKy_ViPham!E:E, "12_Van_C", NhatKy_ViPham!F:F, B36, NhatKy_ViPham!C:C, "T1")</f>
        <v>100</v>
      </c>
      <c r="S36" s="6">
        <f>100 + SUMIFS(NhatKy_ViPham!J:J, NhatKy_ViPham!E:E, "12_Van_C", NhatKy_ViPham!F:F, B36, NhatKy_ViPham!C:C, "T2") - SUMIFS(NhatKy_ViPham!K:K, NhatKy_ViPham!E:E, "12_Van_C", NhatKy_ViPham!F:F, B36, NhatKy_ViPham!C:C, "T2")</f>
        <v>100</v>
      </c>
      <c r="T36" s="6">
        <f>100 + SUMIFS(NhatKy_ViPham!J:J, NhatKy_ViPham!E:E, "12_Van_C", NhatKy_ViPham!F:F, B36, NhatKy_ViPham!C:C, "T3") - SUMIFS(NhatKy_ViPham!K:K, NhatKy_ViPham!E:E, "12_Van_C", NhatKy_ViPham!F:F, B36, NhatKy_ViPham!C:C, "T3")</f>
        <v>100</v>
      </c>
      <c r="U36" s="6">
        <f>100 + SUMIFS(NhatKy_ViPham!J:J, NhatKy_ViPham!E:E, "12_Van_C", NhatKy_ViPham!F:F, B36, NhatKy_ViPham!C:C, "T4") - SUMIFS(NhatKy_ViPham!K:K, NhatKy_ViPham!E:E, "12_Van_C", NhatKy_ViPham!F:F, B36, NhatKy_ViPham!C:C, "T4")</f>
        <v>100</v>
      </c>
      <c r="V36" s="6">
        <f>100 + SUMIFS(NhatKy_ViPham!J:J, NhatKy_ViPham!E:E, "12_Van_C", NhatKy_ViPham!F:F, B36, NhatKy_ViPham!C:C, "T5") - SUMIFS(NhatKy_ViPham!K:K, NhatKy_ViPham!E:E, "12_Van_C", NhatKy_ViPham!F:F, B36, NhatKy_ViPham!C:C, "T5")</f>
        <v>100</v>
      </c>
      <c r="W36" s="6">
        <f>100 + SUMIFS(NhatKy_ViPham!J:J, NhatKy_ViPham!E:E, "12_Van_C", NhatKy_ViPham!F:F, B36, NhatKy_ViPham!C:C, "T6") - SUMIFS(NhatKy_ViPham!K:K, NhatKy_ViPham!E:E, "12_Van_C", NhatKy_ViPham!F:F, B36, NhatKy_ViPham!C:C, "T6")</f>
        <v>100</v>
      </c>
      <c r="X36" s="6">
        <f>100 + SUMIFS(NhatKy_ViPham!J:J, NhatKy_ViPham!E:E, "12_Van_C", NhatKy_ViPham!F:F, B36, NhatKy_ViPham!C:C, "T7") - SUMIFS(NhatKy_ViPham!K:K, NhatKy_ViPham!E:E, "12_Van_C", NhatKy_ViPham!F:F, B36, NhatKy_ViPham!C:C, "T7")</f>
        <v>100</v>
      </c>
      <c r="Y36" s="6">
        <f>100 + SUMIFS(NhatKy_ViPham!J:J, NhatKy_ViPham!E:E, "12_Van_C", NhatKy_ViPham!F:F, B36, NhatKy_ViPham!C:C, "T8") - SUMIFS(NhatKy_ViPham!K:K, NhatKy_ViPham!E:E, "12_Van_C", NhatKy_ViPham!F:F, B36, NhatKy_ViPham!C:C, "T8")</f>
        <v>100</v>
      </c>
      <c r="Z36" s="6">
        <f>100 + SUMIFS(NhatKy_ViPham!J:J, NhatKy_ViPham!E:E, "12_Van_C", NhatKy_ViPham!F:F, B36, NhatKy_ViPham!C:C, "T9") - SUMIFS(NhatKy_ViPham!K:K, NhatKy_ViPham!E:E, "12_Van_C", NhatKy_ViPham!F:F, B36, NhatKy_ViPham!C:C, "T9")</f>
        <v>100</v>
      </c>
      <c r="AA36" s="6">
        <f>100 + SUMIFS(NhatKy_ViPham!J:J, NhatKy_ViPham!E:E, "12_Van_C", NhatKy_ViPham!F:F, B36, NhatKy_ViPham!C:C, "T10") - SUMIFS(NhatKy_ViPham!K:K, NhatKy_ViPham!E:E, "12_Van_C", NhatKy_ViPham!F:F, B36, NhatKy_ViPham!C:C, "T10")</f>
        <v>100</v>
      </c>
      <c r="AB36" s="6">
        <f>100 + SUMIFS(NhatKy_ViPham!J:J, NhatKy_ViPham!E:E, "12_Van_C", NhatKy_ViPham!F:F, B36, NhatKy_ViPham!C:C, "T11") - SUMIFS(NhatKy_ViPham!K:K, NhatKy_ViPham!E:E, "12_Van_C", NhatKy_ViPham!F:F, B36, NhatKy_ViPham!C:C, "T11")</f>
        <v>100</v>
      </c>
      <c r="AC36" s="6">
        <f>100 + SUMIFS(NhatKy_ViPham!J:J, NhatKy_ViPham!E:E, "12_Van_C", NhatKy_ViPham!F:F, B36, NhatKy_ViPham!C:C, "T12") - SUMIFS(NhatKy_ViPham!K:K, NhatKy_ViPham!E:E, "12_Van_C", NhatKy_ViPham!F:F, B36, NhatKy_ViPham!C:C, "T12")</f>
        <v>100</v>
      </c>
      <c r="AD36" s="6">
        <f>100 + SUMIFS(NhatKy_ViPham!J:J, NhatKy_ViPham!E:E, "12_Van_C", NhatKy_ViPham!F:F, B36, NhatKy_ViPham!C:C, "T13") - SUMIFS(NhatKy_ViPham!K:K, NhatKy_ViPham!E:E, "12_Van_C", NhatKy_ViPham!F:F, B36, NhatKy_ViPham!C:C, "T13")</f>
        <v>100</v>
      </c>
      <c r="AE36" s="6">
        <f>100 + SUMIFS(NhatKy_ViPham!J:J, NhatKy_ViPham!E:E, "12_Van_C", NhatKy_ViPham!F:F, B36, NhatKy_ViPham!C:C, "T14") - SUMIFS(NhatKy_ViPham!K:K, NhatKy_ViPham!E:E, "12_Van_C", NhatKy_ViPham!F:F, B36, NhatKy_ViPham!C:C, "T14")</f>
        <v>100</v>
      </c>
      <c r="AF36" s="6">
        <f>100 + SUMIFS(NhatKy_ViPham!J:J, NhatKy_ViPham!E:E, "12_Van_C", NhatKy_ViPham!F:F, B36, NhatKy_ViPham!C:C, "T15") - SUMIFS(NhatKy_ViPham!K:K, NhatKy_ViPham!E:E, "12_Van_C", NhatKy_ViPham!F:F, B36, NhatKy_ViPham!C:C, "T15")</f>
        <v>100</v>
      </c>
      <c r="AG36" s="6">
        <f>100 + SUMIFS(NhatKy_ViPham!J:J, NhatKy_ViPham!E:E, "12_Van_C", NhatKy_ViPham!F:F, B36, NhatKy_ViPham!C:C, "T16") - SUMIFS(NhatKy_ViPham!K:K, NhatKy_ViPham!E:E, "12_Van_C", NhatKy_ViPham!F:F, B36, NhatKy_ViPham!C:C, "T16")</f>
        <v>100</v>
      </c>
      <c r="AH36" s="6">
        <f>100 + SUMIFS(NhatKy_ViPham!J:J, NhatKy_ViPham!E:E, "12_Van_C", NhatKy_ViPham!F:F, B36, NhatKy_ViPham!C:C, "T17") - SUMIFS(NhatKy_ViPham!K:K, NhatKy_ViPham!E:E, "12_Van_C", NhatKy_ViPham!F:F, B36, NhatKy_ViPham!C:C, "T17")</f>
        <v>100</v>
      </c>
      <c r="AI36" s="6">
        <f>100 + SUMIFS(NhatKy_ViPham!J:J, NhatKy_ViPham!E:E, "12_Van_C", NhatKy_ViPham!F:F, B36, NhatKy_ViPham!C:C, "T18") - SUMIFS(NhatKy_ViPham!K:K, NhatKy_ViPham!E:E, "12_Van_C", NhatKy_ViPham!F:F, B36, NhatKy_ViPham!C:C, "T18")</f>
        <v>100</v>
      </c>
      <c r="AJ36" s="6">
        <f>100 + SUMIFS(NhatKy_ViPham!J:J, NhatKy_ViPham!E:E, "12_Van_C", NhatKy_ViPham!F:F, B36, NhatKy_ViPham!C:C, "T19") - SUMIFS(NhatKy_ViPham!K:K, NhatKy_ViPham!E:E, "12_Van_C", NhatKy_ViPham!F:F, B36, NhatKy_ViPham!C:C, "T19")</f>
        <v>100</v>
      </c>
      <c r="AK36" s="6">
        <f>100 + SUMIFS(NhatKy_ViPham!J:J, NhatKy_ViPham!E:E, "12_Van_C", NhatKy_ViPham!F:F, B36, NhatKy_ViPham!C:C, "T20") - SUMIFS(NhatKy_ViPham!K:K, NhatKy_ViPham!E:E, "12_Van_C", NhatKy_ViPham!F:F, B36, NhatKy_ViPham!C:C, "T20")</f>
        <v>100</v>
      </c>
      <c r="AL36" s="6">
        <f>100 + SUMIFS(NhatKy_ViPham!J:J, NhatKy_ViPham!E:E, "12_Van_C", NhatKy_ViPham!F:F, B36, NhatKy_ViPham!C:C, "T21") - SUMIFS(NhatKy_ViPham!K:K, NhatKy_ViPham!E:E, "12_Van_C", NhatKy_ViPham!F:F, B36, NhatKy_ViPham!C:C, "T21")</f>
        <v>100</v>
      </c>
      <c r="AM36" s="6">
        <f>100 + SUMIFS(NhatKy_ViPham!J:J, NhatKy_ViPham!E:E, "12_Van_C", NhatKy_ViPham!F:F, B36, NhatKy_ViPham!C:C, "T22") - SUMIFS(NhatKy_ViPham!K:K, NhatKy_ViPham!E:E, "12_Van_C", NhatKy_ViPham!F:F, B36, NhatKy_ViPham!C:C, "T22")</f>
        <v>100</v>
      </c>
      <c r="AN36" s="6">
        <f>100 + SUMIFS(NhatKy_ViPham!J:J, NhatKy_ViPham!E:E, "12_Van_C", NhatKy_ViPham!F:F, B36, NhatKy_ViPham!C:C, "T23") - SUMIFS(NhatKy_ViPham!K:K, NhatKy_ViPham!E:E, "12_Van_C", NhatKy_ViPham!F:F, B36, NhatKy_ViPham!C:C, "T23")</f>
        <v>100</v>
      </c>
      <c r="AO36" s="6">
        <f>100 + SUMIFS(NhatKy_ViPham!J:J, NhatKy_ViPham!E:E, "12_Van_C", NhatKy_ViPham!F:F, B36, NhatKy_ViPham!C:C, "T24") - SUMIFS(NhatKy_ViPham!K:K, NhatKy_ViPham!E:E, "12_Van_C", NhatKy_ViPham!F:F, B36, NhatKy_ViPham!C:C, "T24")</f>
        <v>100</v>
      </c>
      <c r="AP36" s="6">
        <f>100 + SUMIFS(NhatKy_ViPham!J:J, NhatKy_ViPham!E:E, "12_Van_C", NhatKy_ViPham!F:F, B36, NhatKy_ViPham!C:C, "T25") - SUMIFS(NhatKy_ViPham!K:K, NhatKy_ViPham!E:E, "12_Van_C", NhatKy_ViPham!F:F, B36, NhatKy_ViPham!C:C, "T25")</f>
        <v>100</v>
      </c>
      <c r="AQ36" s="6">
        <f>100 + SUMIFS(NhatKy_ViPham!J:J, NhatKy_ViPham!E:E, "12_Van_C", NhatKy_ViPham!F:F, B36, NhatKy_ViPham!C:C, "T26") - SUMIFS(NhatKy_ViPham!K:K, NhatKy_ViPham!E:E, "12_Van_C", NhatKy_ViPham!F:F, B36, NhatKy_ViPham!C:C, "T26")</f>
        <v>100</v>
      </c>
      <c r="AR36" s="6">
        <f>100 + SUMIFS(NhatKy_ViPham!J:J, NhatKy_ViPham!E:E, "12_Van_C", NhatKy_ViPham!F:F, B36, NhatKy_ViPham!C:C, "T27") - SUMIFS(NhatKy_ViPham!K:K, NhatKy_ViPham!E:E, "12_Van_C", NhatKy_ViPham!F:F, B36, NhatKy_ViPham!C:C, "T27")</f>
        <v>100</v>
      </c>
      <c r="AS36" s="6">
        <f>100 + SUMIFS(NhatKy_ViPham!J:J, NhatKy_ViPham!E:E, "12_Van_C", NhatKy_ViPham!F:F, B36, NhatKy_ViPham!C:C, "T28") - SUMIFS(NhatKy_ViPham!K:K, NhatKy_ViPham!E:E, "12_Van_C", NhatKy_ViPham!F:F, B36, NhatKy_ViPham!C:C, "T28")</f>
        <v>100</v>
      </c>
      <c r="AT36" s="6">
        <f>100 + SUMIFS(NhatKy_ViPham!J:J, NhatKy_ViPham!E:E, "12_Van_C", NhatKy_ViPham!F:F, B36, NhatKy_ViPham!C:C, "T29") - SUMIFS(NhatKy_ViPham!K:K, NhatKy_ViPham!E:E, "12_Van_C", NhatKy_ViPham!F:F, B36, NhatKy_ViPham!C:C, "T29")</f>
        <v>100</v>
      </c>
      <c r="AU36" s="6">
        <f>100 + SUMIFS(NhatKy_ViPham!J:J, NhatKy_ViPham!E:E, "12_Van_C", NhatKy_ViPham!F:F, B36, NhatKy_ViPham!C:C, "T30") - SUMIFS(NhatKy_ViPham!K:K, NhatKy_ViPham!E:E, "12_Van_C", NhatKy_ViPham!F:F, B36, NhatKy_ViPham!C:C, "T30")</f>
        <v>100</v>
      </c>
      <c r="AV36" s="6">
        <f>100 + SUMIFS(NhatKy_ViPham!J:J, NhatKy_ViPham!E:E, "12_Van_C", NhatKy_ViPham!F:F, B36, NhatKy_ViPham!C:C, "T31") - SUMIFS(NhatKy_ViPham!K:K, NhatKy_ViPham!E:E, "12_Van_C", NhatKy_ViPham!F:F, B36, NhatKy_ViPham!C:C, "T31")</f>
        <v>100</v>
      </c>
      <c r="AW36" s="6">
        <f>100 + SUMIFS(NhatKy_ViPham!J:J, NhatKy_ViPham!E:E, "12_Van_C", NhatKy_ViPham!F:F, B36, NhatKy_ViPham!C:C, "T32") - SUMIFS(NhatKy_ViPham!K:K, NhatKy_ViPham!E:E, "12_Van_C", NhatKy_ViPham!F:F, B36, NhatKy_ViPham!C:C, "T32")</f>
        <v>100</v>
      </c>
      <c r="AX36" s="6">
        <f>100 + SUMIFS(NhatKy_ViPham!J:J, NhatKy_ViPham!E:E, "12_Van_C", NhatKy_ViPham!F:F, B36, NhatKy_ViPham!C:C, "T33") - SUMIFS(NhatKy_ViPham!K:K, NhatKy_ViPham!E:E, "12_Van_C", NhatKy_ViPham!F:F, B36, NhatKy_ViPham!C:C, "T33")</f>
        <v>100</v>
      </c>
      <c r="AY36" s="6">
        <f>100 + SUMIFS(NhatKy_ViPham!J:J, NhatKy_ViPham!E:E, "12_Van_C", NhatKy_ViPham!F:F, B36, NhatKy_ViPham!C:C, "T34") - SUMIFS(NhatKy_ViPham!K:K, NhatKy_ViPham!E:E, "12_Van_C", NhatKy_ViPham!F:F, B36, NhatKy_ViPham!C:C, "T34")</f>
        <v>100</v>
      </c>
      <c r="AZ36" s="6">
        <f>100 + SUMIFS(NhatKy_ViPham!J:J, NhatKy_ViPham!E:E, "12_Van_C", NhatKy_ViPham!F:F, B36, NhatKy_ViPham!C:C, "T35") - SUMIFS(NhatKy_ViPham!K:K, NhatKy_ViPham!E:E, "12_Van_C", NhatKy_ViPham!F:F, B36, NhatKy_ViPham!C:C, "T35")</f>
        <v>100</v>
      </c>
      <c r="BA36" s="12">
        <f t="shared" si="0"/>
        <v>100</v>
      </c>
      <c r="BB36" s="11" t="s">
        <v>430</v>
      </c>
      <c r="BC36" s="16" t="str">
        <f t="shared" si="1"/>
        <v>Tốt</v>
      </c>
      <c r="BD36" s="15" t="str">
        <f t="shared" si="2"/>
        <v>🟢 BÌNH THƯỜNG</v>
      </c>
    </row>
    <row r="37" spans="1:56" x14ac:dyDescent="0.25">
      <c r="A37" s="4">
        <v>29</v>
      </c>
      <c r="B37" s="10" t="s">
        <v>2827</v>
      </c>
      <c r="C37" s="4" t="s">
        <v>2828</v>
      </c>
      <c r="D37" s="4" t="s">
        <v>429</v>
      </c>
      <c r="E37" s="11" t="s">
        <v>430</v>
      </c>
      <c r="F37" s="7">
        <f>SUMIFS(NhatKy_ViPham!K:K, NhatKy_ViPham!E:E, "12_Van_C", NhatKy_ViPham!F:F, B37, NhatKy_ViPham!H:H, "L01")</f>
        <v>0</v>
      </c>
      <c r="G37" s="7">
        <f>SUMIFS(NhatKy_ViPham!K:K, NhatKy_ViPham!E:E, "12_Van_C", NhatKy_ViPham!F:F, B37, NhatKy_ViPham!H:H, "L02")</f>
        <v>0</v>
      </c>
      <c r="H37" s="7">
        <f>SUMIFS(NhatKy_ViPham!K:K, NhatKy_ViPham!E:E, "12_Van_C", NhatKy_ViPham!F:F, B37, NhatKy_ViPham!H:H, "L03")</f>
        <v>0</v>
      </c>
      <c r="I37" s="7">
        <f>SUMIFS(NhatKy_ViPham!K:K, NhatKy_ViPham!E:E, "12_Van_C", NhatKy_ViPham!F:F, B37, NhatKy_ViPham!H:H, "L04")</f>
        <v>0</v>
      </c>
      <c r="J37" s="7">
        <f>SUMIFS(NhatKy_ViPham!K:K, NhatKy_ViPham!E:E, "12_Van_C", NhatKy_ViPham!F:F, B37, NhatKy_ViPham!H:H, "L05")</f>
        <v>0</v>
      </c>
      <c r="K37" s="7">
        <f>SUMIFS(NhatKy_ViPham!K:K, NhatKy_ViPham!E:E, "12_Van_C", NhatKy_ViPham!F:F, B37, NhatKy_ViPham!H:H, "L06")</f>
        <v>0</v>
      </c>
      <c r="L37" s="7">
        <f>SUMIFS(NhatKy_ViPham!K:K, NhatKy_ViPham!E:E, "12_Van_C", NhatKy_ViPham!F:F, B37, NhatKy_ViPham!H:H, "L07")</f>
        <v>0</v>
      </c>
      <c r="M37" s="7">
        <f>SUMIFS(NhatKy_ViPham!K:K, NhatKy_ViPham!E:E, "12_Van_C", NhatKy_ViPham!F:F, B37, NhatKy_ViPham!H:H, "L08")</f>
        <v>0</v>
      </c>
      <c r="N37" s="7">
        <f>SUMIFS(NhatKy_ViPham!K:K, NhatKy_ViPham!E:E, "12_Van_C", NhatKy_ViPham!F:F, B37, NhatKy_ViPham!H:H, "L09")</f>
        <v>0</v>
      </c>
      <c r="O37" s="7">
        <f>SUMIFS(NhatKy_ViPham!K:K, NhatKy_ViPham!E:E, "12_Van_C", NhatKy_ViPham!F:F, B37, NhatKy_ViPham!H:H, "L10")</f>
        <v>0</v>
      </c>
      <c r="P37" s="12">
        <f>SUMIFS(NhatKy_ViPham!J:J, NhatKy_ViPham!E:E, "12_Van_C", NhatKy_ViPham!F:F, B37)</f>
        <v>0</v>
      </c>
      <c r="Q37" s="13">
        <f>SUMIFS(NhatKy_ViPham!K:K, NhatKy_ViPham!E:E, "12_Van_C", NhatKy_ViPham!F:F, B37)</f>
        <v>0</v>
      </c>
      <c r="R37" s="7">
        <f>100 + SUMIFS(NhatKy_ViPham!J:J, NhatKy_ViPham!E:E, "12_Van_C", NhatKy_ViPham!F:F, B37, NhatKy_ViPham!C:C, "T1") - SUMIFS(NhatKy_ViPham!K:K, NhatKy_ViPham!E:E, "12_Van_C", NhatKy_ViPham!F:F, B37, NhatKy_ViPham!C:C, "T1")</f>
        <v>100</v>
      </c>
      <c r="S37" s="7">
        <f>100 + SUMIFS(NhatKy_ViPham!J:J, NhatKy_ViPham!E:E, "12_Van_C", NhatKy_ViPham!F:F, B37, NhatKy_ViPham!C:C, "T2") - SUMIFS(NhatKy_ViPham!K:K, NhatKy_ViPham!E:E, "12_Van_C", NhatKy_ViPham!F:F, B37, NhatKy_ViPham!C:C, "T2")</f>
        <v>100</v>
      </c>
      <c r="T37" s="7">
        <f>100 + SUMIFS(NhatKy_ViPham!J:J, NhatKy_ViPham!E:E, "12_Van_C", NhatKy_ViPham!F:F, B37, NhatKy_ViPham!C:C, "T3") - SUMIFS(NhatKy_ViPham!K:K, NhatKy_ViPham!E:E, "12_Van_C", NhatKy_ViPham!F:F, B37, NhatKy_ViPham!C:C, "T3")</f>
        <v>100</v>
      </c>
      <c r="U37" s="7">
        <f>100 + SUMIFS(NhatKy_ViPham!J:J, NhatKy_ViPham!E:E, "12_Van_C", NhatKy_ViPham!F:F, B37, NhatKy_ViPham!C:C, "T4") - SUMIFS(NhatKy_ViPham!K:K, NhatKy_ViPham!E:E, "12_Van_C", NhatKy_ViPham!F:F, B37, NhatKy_ViPham!C:C, "T4")</f>
        <v>100</v>
      </c>
      <c r="V37" s="7">
        <f>100 + SUMIFS(NhatKy_ViPham!J:J, NhatKy_ViPham!E:E, "12_Van_C", NhatKy_ViPham!F:F, B37, NhatKy_ViPham!C:C, "T5") - SUMIFS(NhatKy_ViPham!K:K, NhatKy_ViPham!E:E, "12_Van_C", NhatKy_ViPham!F:F, B37, NhatKy_ViPham!C:C, "T5")</f>
        <v>100</v>
      </c>
      <c r="W37" s="7">
        <f>100 + SUMIFS(NhatKy_ViPham!J:J, NhatKy_ViPham!E:E, "12_Van_C", NhatKy_ViPham!F:F, B37, NhatKy_ViPham!C:C, "T6") - SUMIFS(NhatKy_ViPham!K:K, NhatKy_ViPham!E:E, "12_Van_C", NhatKy_ViPham!F:F, B37, NhatKy_ViPham!C:C, "T6")</f>
        <v>100</v>
      </c>
      <c r="X37" s="7">
        <f>100 + SUMIFS(NhatKy_ViPham!J:J, NhatKy_ViPham!E:E, "12_Van_C", NhatKy_ViPham!F:F, B37, NhatKy_ViPham!C:C, "T7") - SUMIFS(NhatKy_ViPham!K:K, NhatKy_ViPham!E:E, "12_Van_C", NhatKy_ViPham!F:F, B37, NhatKy_ViPham!C:C, "T7")</f>
        <v>100</v>
      </c>
      <c r="Y37" s="7">
        <f>100 + SUMIFS(NhatKy_ViPham!J:J, NhatKy_ViPham!E:E, "12_Van_C", NhatKy_ViPham!F:F, B37, NhatKy_ViPham!C:C, "T8") - SUMIFS(NhatKy_ViPham!K:K, NhatKy_ViPham!E:E, "12_Van_C", NhatKy_ViPham!F:F, B37, NhatKy_ViPham!C:C, "T8")</f>
        <v>100</v>
      </c>
      <c r="Z37" s="7">
        <f>100 + SUMIFS(NhatKy_ViPham!J:J, NhatKy_ViPham!E:E, "12_Van_C", NhatKy_ViPham!F:F, B37, NhatKy_ViPham!C:C, "T9") - SUMIFS(NhatKy_ViPham!K:K, NhatKy_ViPham!E:E, "12_Van_C", NhatKy_ViPham!F:F, B37, NhatKy_ViPham!C:C, "T9")</f>
        <v>100</v>
      </c>
      <c r="AA37" s="7">
        <f>100 + SUMIFS(NhatKy_ViPham!J:J, NhatKy_ViPham!E:E, "12_Van_C", NhatKy_ViPham!F:F, B37, NhatKy_ViPham!C:C, "T10") - SUMIFS(NhatKy_ViPham!K:K, NhatKy_ViPham!E:E, "12_Van_C", NhatKy_ViPham!F:F, B37, NhatKy_ViPham!C:C, "T10")</f>
        <v>100</v>
      </c>
      <c r="AB37" s="7">
        <f>100 + SUMIFS(NhatKy_ViPham!J:J, NhatKy_ViPham!E:E, "12_Van_C", NhatKy_ViPham!F:F, B37, NhatKy_ViPham!C:C, "T11") - SUMIFS(NhatKy_ViPham!K:K, NhatKy_ViPham!E:E, "12_Van_C", NhatKy_ViPham!F:F, B37, NhatKy_ViPham!C:C, "T11")</f>
        <v>100</v>
      </c>
      <c r="AC37" s="7">
        <f>100 + SUMIFS(NhatKy_ViPham!J:J, NhatKy_ViPham!E:E, "12_Van_C", NhatKy_ViPham!F:F, B37, NhatKy_ViPham!C:C, "T12") - SUMIFS(NhatKy_ViPham!K:K, NhatKy_ViPham!E:E, "12_Van_C", NhatKy_ViPham!F:F, B37, NhatKy_ViPham!C:C, "T12")</f>
        <v>100</v>
      </c>
      <c r="AD37" s="7">
        <f>100 + SUMIFS(NhatKy_ViPham!J:J, NhatKy_ViPham!E:E, "12_Van_C", NhatKy_ViPham!F:F, B37, NhatKy_ViPham!C:C, "T13") - SUMIFS(NhatKy_ViPham!K:K, NhatKy_ViPham!E:E, "12_Van_C", NhatKy_ViPham!F:F, B37, NhatKy_ViPham!C:C, "T13")</f>
        <v>100</v>
      </c>
      <c r="AE37" s="7">
        <f>100 + SUMIFS(NhatKy_ViPham!J:J, NhatKy_ViPham!E:E, "12_Van_C", NhatKy_ViPham!F:F, B37, NhatKy_ViPham!C:C, "T14") - SUMIFS(NhatKy_ViPham!K:K, NhatKy_ViPham!E:E, "12_Van_C", NhatKy_ViPham!F:F, B37, NhatKy_ViPham!C:C, "T14")</f>
        <v>100</v>
      </c>
      <c r="AF37" s="7">
        <f>100 + SUMIFS(NhatKy_ViPham!J:J, NhatKy_ViPham!E:E, "12_Van_C", NhatKy_ViPham!F:F, B37, NhatKy_ViPham!C:C, "T15") - SUMIFS(NhatKy_ViPham!K:K, NhatKy_ViPham!E:E, "12_Van_C", NhatKy_ViPham!F:F, B37, NhatKy_ViPham!C:C, "T15")</f>
        <v>100</v>
      </c>
      <c r="AG37" s="7">
        <f>100 + SUMIFS(NhatKy_ViPham!J:J, NhatKy_ViPham!E:E, "12_Van_C", NhatKy_ViPham!F:F, B37, NhatKy_ViPham!C:C, "T16") - SUMIFS(NhatKy_ViPham!K:K, NhatKy_ViPham!E:E, "12_Van_C", NhatKy_ViPham!F:F, B37, NhatKy_ViPham!C:C, "T16")</f>
        <v>100</v>
      </c>
      <c r="AH37" s="7">
        <f>100 + SUMIFS(NhatKy_ViPham!J:J, NhatKy_ViPham!E:E, "12_Van_C", NhatKy_ViPham!F:F, B37, NhatKy_ViPham!C:C, "T17") - SUMIFS(NhatKy_ViPham!K:K, NhatKy_ViPham!E:E, "12_Van_C", NhatKy_ViPham!F:F, B37, NhatKy_ViPham!C:C, "T17")</f>
        <v>100</v>
      </c>
      <c r="AI37" s="7">
        <f>100 + SUMIFS(NhatKy_ViPham!J:J, NhatKy_ViPham!E:E, "12_Van_C", NhatKy_ViPham!F:F, B37, NhatKy_ViPham!C:C, "T18") - SUMIFS(NhatKy_ViPham!K:K, NhatKy_ViPham!E:E, "12_Van_C", NhatKy_ViPham!F:F, B37, NhatKy_ViPham!C:C, "T18")</f>
        <v>100</v>
      </c>
      <c r="AJ37" s="7">
        <f>100 + SUMIFS(NhatKy_ViPham!J:J, NhatKy_ViPham!E:E, "12_Van_C", NhatKy_ViPham!F:F, B37, NhatKy_ViPham!C:C, "T19") - SUMIFS(NhatKy_ViPham!K:K, NhatKy_ViPham!E:E, "12_Van_C", NhatKy_ViPham!F:F, B37, NhatKy_ViPham!C:C, "T19")</f>
        <v>100</v>
      </c>
      <c r="AK37" s="7">
        <f>100 + SUMIFS(NhatKy_ViPham!J:J, NhatKy_ViPham!E:E, "12_Van_C", NhatKy_ViPham!F:F, B37, NhatKy_ViPham!C:C, "T20") - SUMIFS(NhatKy_ViPham!K:K, NhatKy_ViPham!E:E, "12_Van_C", NhatKy_ViPham!F:F, B37, NhatKy_ViPham!C:C, "T20")</f>
        <v>100</v>
      </c>
      <c r="AL37" s="7">
        <f>100 + SUMIFS(NhatKy_ViPham!J:J, NhatKy_ViPham!E:E, "12_Van_C", NhatKy_ViPham!F:F, B37, NhatKy_ViPham!C:C, "T21") - SUMIFS(NhatKy_ViPham!K:K, NhatKy_ViPham!E:E, "12_Van_C", NhatKy_ViPham!F:F, B37, NhatKy_ViPham!C:C, "T21")</f>
        <v>100</v>
      </c>
      <c r="AM37" s="7">
        <f>100 + SUMIFS(NhatKy_ViPham!J:J, NhatKy_ViPham!E:E, "12_Van_C", NhatKy_ViPham!F:F, B37, NhatKy_ViPham!C:C, "T22") - SUMIFS(NhatKy_ViPham!K:K, NhatKy_ViPham!E:E, "12_Van_C", NhatKy_ViPham!F:F, B37, NhatKy_ViPham!C:C, "T22")</f>
        <v>100</v>
      </c>
      <c r="AN37" s="7">
        <f>100 + SUMIFS(NhatKy_ViPham!J:J, NhatKy_ViPham!E:E, "12_Van_C", NhatKy_ViPham!F:F, B37, NhatKy_ViPham!C:C, "T23") - SUMIFS(NhatKy_ViPham!K:K, NhatKy_ViPham!E:E, "12_Van_C", NhatKy_ViPham!F:F, B37, NhatKy_ViPham!C:C, "T23")</f>
        <v>100</v>
      </c>
      <c r="AO37" s="7">
        <f>100 + SUMIFS(NhatKy_ViPham!J:J, NhatKy_ViPham!E:E, "12_Van_C", NhatKy_ViPham!F:F, B37, NhatKy_ViPham!C:C, "T24") - SUMIFS(NhatKy_ViPham!K:K, NhatKy_ViPham!E:E, "12_Van_C", NhatKy_ViPham!F:F, B37, NhatKy_ViPham!C:C, "T24")</f>
        <v>100</v>
      </c>
      <c r="AP37" s="7">
        <f>100 + SUMIFS(NhatKy_ViPham!J:J, NhatKy_ViPham!E:E, "12_Van_C", NhatKy_ViPham!F:F, B37, NhatKy_ViPham!C:C, "T25") - SUMIFS(NhatKy_ViPham!K:K, NhatKy_ViPham!E:E, "12_Van_C", NhatKy_ViPham!F:F, B37, NhatKy_ViPham!C:C, "T25")</f>
        <v>100</v>
      </c>
      <c r="AQ37" s="7">
        <f>100 + SUMIFS(NhatKy_ViPham!J:J, NhatKy_ViPham!E:E, "12_Van_C", NhatKy_ViPham!F:F, B37, NhatKy_ViPham!C:C, "T26") - SUMIFS(NhatKy_ViPham!K:K, NhatKy_ViPham!E:E, "12_Van_C", NhatKy_ViPham!F:F, B37, NhatKy_ViPham!C:C, "T26")</f>
        <v>100</v>
      </c>
      <c r="AR37" s="7">
        <f>100 + SUMIFS(NhatKy_ViPham!J:J, NhatKy_ViPham!E:E, "12_Van_C", NhatKy_ViPham!F:F, B37, NhatKy_ViPham!C:C, "T27") - SUMIFS(NhatKy_ViPham!K:K, NhatKy_ViPham!E:E, "12_Van_C", NhatKy_ViPham!F:F, B37, NhatKy_ViPham!C:C, "T27")</f>
        <v>100</v>
      </c>
      <c r="AS37" s="7">
        <f>100 + SUMIFS(NhatKy_ViPham!J:J, NhatKy_ViPham!E:E, "12_Van_C", NhatKy_ViPham!F:F, B37, NhatKy_ViPham!C:C, "T28") - SUMIFS(NhatKy_ViPham!K:K, NhatKy_ViPham!E:E, "12_Van_C", NhatKy_ViPham!F:F, B37, NhatKy_ViPham!C:C, "T28")</f>
        <v>100</v>
      </c>
      <c r="AT37" s="7">
        <f>100 + SUMIFS(NhatKy_ViPham!J:J, NhatKy_ViPham!E:E, "12_Van_C", NhatKy_ViPham!F:F, B37, NhatKy_ViPham!C:C, "T29") - SUMIFS(NhatKy_ViPham!K:K, NhatKy_ViPham!E:E, "12_Van_C", NhatKy_ViPham!F:F, B37, NhatKy_ViPham!C:C, "T29")</f>
        <v>100</v>
      </c>
      <c r="AU37" s="7">
        <f>100 + SUMIFS(NhatKy_ViPham!J:J, NhatKy_ViPham!E:E, "12_Van_C", NhatKy_ViPham!F:F, B37, NhatKy_ViPham!C:C, "T30") - SUMIFS(NhatKy_ViPham!K:K, NhatKy_ViPham!E:E, "12_Van_C", NhatKy_ViPham!F:F, B37, NhatKy_ViPham!C:C, "T30")</f>
        <v>100</v>
      </c>
      <c r="AV37" s="7">
        <f>100 + SUMIFS(NhatKy_ViPham!J:J, NhatKy_ViPham!E:E, "12_Van_C", NhatKy_ViPham!F:F, B37, NhatKy_ViPham!C:C, "T31") - SUMIFS(NhatKy_ViPham!K:K, NhatKy_ViPham!E:E, "12_Van_C", NhatKy_ViPham!F:F, B37, NhatKy_ViPham!C:C, "T31")</f>
        <v>100</v>
      </c>
      <c r="AW37" s="7">
        <f>100 + SUMIFS(NhatKy_ViPham!J:J, NhatKy_ViPham!E:E, "12_Van_C", NhatKy_ViPham!F:F, B37, NhatKy_ViPham!C:C, "T32") - SUMIFS(NhatKy_ViPham!K:K, NhatKy_ViPham!E:E, "12_Van_C", NhatKy_ViPham!F:F, B37, NhatKy_ViPham!C:C, "T32")</f>
        <v>100</v>
      </c>
      <c r="AX37" s="7">
        <f>100 + SUMIFS(NhatKy_ViPham!J:J, NhatKy_ViPham!E:E, "12_Van_C", NhatKy_ViPham!F:F, B37, NhatKy_ViPham!C:C, "T33") - SUMIFS(NhatKy_ViPham!K:K, NhatKy_ViPham!E:E, "12_Van_C", NhatKy_ViPham!F:F, B37, NhatKy_ViPham!C:C, "T33")</f>
        <v>100</v>
      </c>
      <c r="AY37" s="7">
        <f>100 + SUMIFS(NhatKy_ViPham!J:J, NhatKy_ViPham!E:E, "12_Van_C", NhatKy_ViPham!F:F, B37, NhatKy_ViPham!C:C, "T34") - SUMIFS(NhatKy_ViPham!K:K, NhatKy_ViPham!E:E, "12_Van_C", NhatKy_ViPham!F:F, B37, NhatKy_ViPham!C:C, "T34")</f>
        <v>100</v>
      </c>
      <c r="AZ37" s="7">
        <f>100 + SUMIFS(NhatKy_ViPham!J:J, NhatKy_ViPham!E:E, "12_Van_C", NhatKy_ViPham!F:F, B37, NhatKy_ViPham!C:C, "T35") - SUMIFS(NhatKy_ViPham!K:K, NhatKy_ViPham!E:E, "12_Van_C", NhatKy_ViPham!F:F, B37, NhatKy_ViPham!C:C, "T35")</f>
        <v>100</v>
      </c>
      <c r="BA37" s="12">
        <f t="shared" si="0"/>
        <v>100</v>
      </c>
      <c r="BB37" s="11" t="s">
        <v>430</v>
      </c>
      <c r="BC37" s="14" t="str">
        <f t="shared" si="1"/>
        <v>Tốt</v>
      </c>
      <c r="BD37" s="10" t="str">
        <f t="shared" si="2"/>
        <v>🟢 BÌNH THƯỜNG</v>
      </c>
    </row>
    <row r="38" spans="1:56" x14ac:dyDescent="0.25">
      <c r="A38" s="5">
        <v>30</v>
      </c>
      <c r="B38" s="15" t="s">
        <v>2829</v>
      </c>
      <c r="C38" s="5" t="s">
        <v>2830</v>
      </c>
      <c r="D38" s="5" t="s">
        <v>429</v>
      </c>
      <c r="E38" s="11" t="s">
        <v>430</v>
      </c>
      <c r="F38" s="6">
        <f>SUMIFS(NhatKy_ViPham!K:K, NhatKy_ViPham!E:E, "12_Van_C", NhatKy_ViPham!F:F, B38, NhatKy_ViPham!H:H, "L01")</f>
        <v>0</v>
      </c>
      <c r="G38" s="6">
        <f>SUMIFS(NhatKy_ViPham!K:K, NhatKy_ViPham!E:E, "12_Van_C", NhatKy_ViPham!F:F, B38, NhatKy_ViPham!H:H, "L02")</f>
        <v>0</v>
      </c>
      <c r="H38" s="6">
        <f>SUMIFS(NhatKy_ViPham!K:K, NhatKy_ViPham!E:E, "12_Van_C", NhatKy_ViPham!F:F, B38, NhatKy_ViPham!H:H, "L03")</f>
        <v>0</v>
      </c>
      <c r="I38" s="6">
        <f>SUMIFS(NhatKy_ViPham!K:K, NhatKy_ViPham!E:E, "12_Van_C", NhatKy_ViPham!F:F, B38, NhatKy_ViPham!H:H, "L04")</f>
        <v>0</v>
      </c>
      <c r="J38" s="6">
        <f>SUMIFS(NhatKy_ViPham!K:K, NhatKy_ViPham!E:E, "12_Van_C", NhatKy_ViPham!F:F, B38, NhatKy_ViPham!H:H, "L05")</f>
        <v>0</v>
      </c>
      <c r="K38" s="6">
        <f>SUMIFS(NhatKy_ViPham!K:K, NhatKy_ViPham!E:E, "12_Van_C", NhatKy_ViPham!F:F, B38, NhatKy_ViPham!H:H, "L06")</f>
        <v>0</v>
      </c>
      <c r="L38" s="6">
        <f>SUMIFS(NhatKy_ViPham!K:K, NhatKy_ViPham!E:E, "12_Van_C", NhatKy_ViPham!F:F, B38, NhatKy_ViPham!H:H, "L07")</f>
        <v>0</v>
      </c>
      <c r="M38" s="6">
        <f>SUMIFS(NhatKy_ViPham!K:K, NhatKy_ViPham!E:E, "12_Van_C", NhatKy_ViPham!F:F, B38, NhatKy_ViPham!H:H, "L08")</f>
        <v>0</v>
      </c>
      <c r="N38" s="6">
        <f>SUMIFS(NhatKy_ViPham!K:K, NhatKy_ViPham!E:E, "12_Van_C", NhatKy_ViPham!F:F, B38, NhatKy_ViPham!H:H, "L09")</f>
        <v>0</v>
      </c>
      <c r="O38" s="6">
        <f>SUMIFS(NhatKy_ViPham!K:K, NhatKy_ViPham!E:E, "12_Van_C", NhatKy_ViPham!F:F, B38, NhatKy_ViPham!H:H, "L10")</f>
        <v>0</v>
      </c>
      <c r="P38" s="12">
        <f>SUMIFS(NhatKy_ViPham!J:J, NhatKy_ViPham!E:E, "12_Van_C", NhatKy_ViPham!F:F, B38)</f>
        <v>0</v>
      </c>
      <c r="Q38" s="13">
        <f>SUMIFS(NhatKy_ViPham!K:K, NhatKy_ViPham!E:E, "12_Van_C", NhatKy_ViPham!F:F, B38)</f>
        <v>0</v>
      </c>
      <c r="R38" s="6">
        <f>100 + SUMIFS(NhatKy_ViPham!J:J, NhatKy_ViPham!E:E, "12_Van_C", NhatKy_ViPham!F:F, B38, NhatKy_ViPham!C:C, "T1") - SUMIFS(NhatKy_ViPham!K:K, NhatKy_ViPham!E:E, "12_Van_C", NhatKy_ViPham!F:F, B38, NhatKy_ViPham!C:C, "T1")</f>
        <v>100</v>
      </c>
      <c r="S38" s="6">
        <f>100 + SUMIFS(NhatKy_ViPham!J:J, NhatKy_ViPham!E:E, "12_Van_C", NhatKy_ViPham!F:F, B38, NhatKy_ViPham!C:C, "T2") - SUMIFS(NhatKy_ViPham!K:K, NhatKy_ViPham!E:E, "12_Van_C", NhatKy_ViPham!F:F, B38, NhatKy_ViPham!C:C, "T2")</f>
        <v>100</v>
      </c>
      <c r="T38" s="6">
        <f>100 + SUMIFS(NhatKy_ViPham!J:J, NhatKy_ViPham!E:E, "12_Van_C", NhatKy_ViPham!F:F, B38, NhatKy_ViPham!C:C, "T3") - SUMIFS(NhatKy_ViPham!K:K, NhatKy_ViPham!E:E, "12_Van_C", NhatKy_ViPham!F:F, B38, NhatKy_ViPham!C:C, "T3")</f>
        <v>100</v>
      </c>
      <c r="U38" s="6">
        <f>100 + SUMIFS(NhatKy_ViPham!J:J, NhatKy_ViPham!E:E, "12_Van_C", NhatKy_ViPham!F:F, B38, NhatKy_ViPham!C:C, "T4") - SUMIFS(NhatKy_ViPham!K:K, NhatKy_ViPham!E:E, "12_Van_C", NhatKy_ViPham!F:F, B38, NhatKy_ViPham!C:C, "T4")</f>
        <v>100</v>
      </c>
      <c r="V38" s="6">
        <f>100 + SUMIFS(NhatKy_ViPham!J:J, NhatKy_ViPham!E:E, "12_Van_C", NhatKy_ViPham!F:F, B38, NhatKy_ViPham!C:C, "T5") - SUMIFS(NhatKy_ViPham!K:K, NhatKy_ViPham!E:E, "12_Van_C", NhatKy_ViPham!F:F, B38, NhatKy_ViPham!C:C, "T5")</f>
        <v>100</v>
      </c>
      <c r="W38" s="6">
        <f>100 + SUMIFS(NhatKy_ViPham!J:J, NhatKy_ViPham!E:E, "12_Van_C", NhatKy_ViPham!F:F, B38, NhatKy_ViPham!C:C, "T6") - SUMIFS(NhatKy_ViPham!K:K, NhatKy_ViPham!E:E, "12_Van_C", NhatKy_ViPham!F:F, B38, NhatKy_ViPham!C:C, "T6")</f>
        <v>100</v>
      </c>
      <c r="X38" s="6">
        <f>100 + SUMIFS(NhatKy_ViPham!J:J, NhatKy_ViPham!E:E, "12_Van_C", NhatKy_ViPham!F:F, B38, NhatKy_ViPham!C:C, "T7") - SUMIFS(NhatKy_ViPham!K:K, NhatKy_ViPham!E:E, "12_Van_C", NhatKy_ViPham!F:F, B38, NhatKy_ViPham!C:C, "T7")</f>
        <v>100</v>
      </c>
      <c r="Y38" s="6">
        <f>100 + SUMIFS(NhatKy_ViPham!J:J, NhatKy_ViPham!E:E, "12_Van_C", NhatKy_ViPham!F:F, B38, NhatKy_ViPham!C:C, "T8") - SUMIFS(NhatKy_ViPham!K:K, NhatKy_ViPham!E:E, "12_Van_C", NhatKy_ViPham!F:F, B38, NhatKy_ViPham!C:C, "T8")</f>
        <v>100</v>
      </c>
      <c r="Z38" s="6">
        <f>100 + SUMIFS(NhatKy_ViPham!J:J, NhatKy_ViPham!E:E, "12_Van_C", NhatKy_ViPham!F:F, B38, NhatKy_ViPham!C:C, "T9") - SUMIFS(NhatKy_ViPham!K:K, NhatKy_ViPham!E:E, "12_Van_C", NhatKy_ViPham!F:F, B38, NhatKy_ViPham!C:C, "T9")</f>
        <v>100</v>
      </c>
      <c r="AA38" s="6">
        <f>100 + SUMIFS(NhatKy_ViPham!J:J, NhatKy_ViPham!E:E, "12_Van_C", NhatKy_ViPham!F:F, B38, NhatKy_ViPham!C:C, "T10") - SUMIFS(NhatKy_ViPham!K:K, NhatKy_ViPham!E:E, "12_Van_C", NhatKy_ViPham!F:F, B38, NhatKy_ViPham!C:C, "T10")</f>
        <v>100</v>
      </c>
      <c r="AB38" s="6">
        <f>100 + SUMIFS(NhatKy_ViPham!J:J, NhatKy_ViPham!E:E, "12_Van_C", NhatKy_ViPham!F:F, B38, NhatKy_ViPham!C:C, "T11") - SUMIFS(NhatKy_ViPham!K:K, NhatKy_ViPham!E:E, "12_Van_C", NhatKy_ViPham!F:F, B38, NhatKy_ViPham!C:C, "T11")</f>
        <v>100</v>
      </c>
      <c r="AC38" s="6">
        <f>100 + SUMIFS(NhatKy_ViPham!J:J, NhatKy_ViPham!E:E, "12_Van_C", NhatKy_ViPham!F:F, B38, NhatKy_ViPham!C:C, "T12") - SUMIFS(NhatKy_ViPham!K:K, NhatKy_ViPham!E:E, "12_Van_C", NhatKy_ViPham!F:F, B38, NhatKy_ViPham!C:C, "T12")</f>
        <v>100</v>
      </c>
      <c r="AD38" s="6">
        <f>100 + SUMIFS(NhatKy_ViPham!J:J, NhatKy_ViPham!E:E, "12_Van_C", NhatKy_ViPham!F:F, B38, NhatKy_ViPham!C:C, "T13") - SUMIFS(NhatKy_ViPham!K:K, NhatKy_ViPham!E:E, "12_Van_C", NhatKy_ViPham!F:F, B38, NhatKy_ViPham!C:C, "T13")</f>
        <v>100</v>
      </c>
      <c r="AE38" s="6">
        <f>100 + SUMIFS(NhatKy_ViPham!J:J, NhatKy_ViPham!E:E, "12_Van_C", NhatKy_ViPham!F:F, B38, NhatKy_ViPham!C:C, "T14") - SUMIFS(NhatKy_ViPham!K:K, NhatKy_ViPham!E:E, "12_Van_C", NhatKy_ViPham!F:F, B38, NhatKy_ViPham!C:C, "T14")</f>
        <v>100</v>
      </c>
      <c r="AF38" s="6">
        <f>100 + SUMIFS(NhatKy_ViPham!J:J, NhatKy_ViPham!E:E, "12_Van_C", NhatKy_ViPham!F:F, B38, NhatKy_ViPham!C:C, "T15") - SUMIFS(NhatKy_ViPham!K:K, NhatKy_ViPham!E:E, "12_Van_C", NhatKy_ViPham!F:F, B38, NhatKy_ViPham!C:C, "T15")</f>
        <v>100</v>
      </c>
      <c r="AG38" s="6">
        <f>100 + SUMIFS(NhatKy_ViPham!J:J, NhatKy_ViPham!E:E, "12_Van_C", NhatKy_ViPham!F:F, B38, NhatKy_ViPham!C:C, "T16") - SUMIFS(NhatKy_ViPham!K:K, NhatKy_ViPham!E:E, "12_Van_C", NhatKy_ViPham!F:F, B38, NhatKy_ViPham!C:C, "T16")</f>
        <v>100</v>
      </c>
      <c r="AH38" s="6">
        <f>100 + SUMIFS(NhatKy_ViPham!J:J, NhatKy_ViPham!E:E, "12_Van_C", NhatKy_ViPham!F:F, B38, NhatKy_ViPham!C:C, "T17") - SUMIFS(NhatKy_ViPham!K:K, NhatKy_ViPham!E:E, "12_Van_C", NhatKy_ViPham!F:F, B38, NhatKy_ViPham!C:C, "T17")</f>
        <v>100</v>
      </c>
      <c r="AI38" s="6">
        <f>100 + SUMIFS(NhatKy_ViPham!J:J, NhatKy_ViPham!E:E, "12_Van_C", NhatKy_ViPham!F:F, B38, NhatKy_ViPham!C:C, "T18") - SUMIFS(NhatKy_ViPham!K:K, NhatKy_ViPham!E:E, "12_Van_C", NhatKy_ViPham!F:F, B38, NhatKy_ViPham!C:C, "T18")</f>
        <v>100</v>
      </c>
      <c r="AJ38" s="6">
        <f>100 + SUMIFS(NhatKy_ViPham!J:J, NhatKy_ViPham!E:E, "12_Van_C", NhatKy_ViPham!F:F, B38, NhatKy_ViPham!C:C, "T19") - SUMIFS(NhatKy_ViPham!K:K, NhatKy_ViPham!E:E, "12_Van_C", NhatKy_ViPham!F:F, B38, NhatKy_ViPham!C:C, "T19")</f>
        <v>100</v>
      </c>
      <c r="AK38" s="6">
        <f>100 + SUMIFS(NhatKy_ViPham!J:J, NhatKy_ViPham!E:E, "12_Van_C", NhatKy_ViPham!F:F, B38, NhatKy_ViPham!C:C, "T20") - SUMIFS(NhatKy_ViPham!K:K, NhatKy_ViPham!E:E, "12_Van_C", NhatKy_ViPham!F:F, B38, NhatKy_ViPham!C:C, "T20")</f>
        <v>100</v>
      </c>
      <c r="AL38" s="6">
        <f>100 + SUMIFS(NhatKy_ViPham!J:J, NhatKy_ViPham!E:E, "12_Van_C", NhatKy_ViPham!F:F, B38, NhatKy_ViPham!C:C, "T21") - SUMIFS(NhatKy_ViPham!K:K, NhatKy_ViPham!E:E, "12_Van_C", NhatKy_ViPham!F:F, B38, NhatKy_ViPham!C:C, "T21")</f>
        <v>100</v>
      </c>
      <c r="AM38" s="6">
        <f>100 + SUMIFS(NhatKy_ViPham!J:J, NhatKy_ViPham!E:E, "12_Van_C", NhatKy_ViPham!F:F, B38, NhatKy_ViPham!C:C, "T22") - SUMIFS(NhatKy_ViPham!K:K, NhatKy_ViPham!E:E, "12_Van_C", NhatKy_ViPham!F:F, B38, NhatKy_ViPham!C:C, "T22")</f>
        <v>100</v>
      </c>
      <c r="AN38" s="6">
        <f>100 + SUMIFS(NhatKy_ViPham!J:J, NhatKy_ViPham!E:E, "12_Van_C", NhatKy_ViPham!F:F, B38, NhatKy_ViPham!C:C, "T23") - SUMIFS(NhatKy_ViPham!K:K, NhatKy_ViPham!E:E, "12_Van_C", NhatKy_ViPham!F:F, B38, NhatKy_ViPham!C:C, "T23")</f>
        <v>100</v>
      </c>
      <c r="AO38" s="6">
        <f>100 + SUMIFS(NhatKy_ViPham!J:J, NhatKy_ViPham!E:E, "12_Van_C", NhatKy_ViPham!F:F, B38, NhatKy_ViPham!C:C, "T24") - SUMIFS(NhatKy_ViPham!K:K, NhatKy_ViPham!E:E, "12_Van_C", NhatKy_ViPham!F:F, B38, NhatKy_ViPham!C:C, "T24")</f>
        <v>100</v>
      </c>
      <c r="AP38" s="6">
        <f>100 + SUMIFS(NhatKy_ViPham!J:J, NhatKy_ViPham!E:E, "12_Van_C", NhatKy_ViPham!F:F, B38, NhatKy_ViPham!C:C, "T25") - SUMIFS(NhatKy_ViPham!K:K, NhatKy_ViPham!E:E, "12_Van_C", NhatKy_ViPham!F:F, B38, NhatKy_ViPham!C:C, "T25")</f>
        <v>100</v>
      </c>
      <c r="AQ38" s="6">
        <f>100 + SUMIFS(NhatKy_ViPham!J:J, NhatKy_ViPham!E:E, "12_Van_C", NhatKy_ViPham!F:F, B38, NhatKy_ViPham!C:C, "T26") - SUMIFS(NhatKy_ViPham!K:K, NhatKy_ViPham!E:E, "12_Van_C", NhatKy_ViPham!F:F, B38, NhatKy_ViPham!C:C, "T26")</f>
        <v>100</v>
      </c>
      <c r="AR38" s="6">
        <f>100 + SUMIFS(NhatKy_ViPham!J:J, NhatKy_ViPham!E:E, "12_Van_C", NhatKy_ViPham!F:F, B38, NhatKy_ViPham!C:C, "T27") - SUMIFS(NhatKy_ViPham!K:K, NhatKy_ViPham!E:E, "12_Van_C", NhatKy_ViPham!F:F, B38, NhatKy_ViPham!C:C, "T27")</f>
        <v>100</v>
      </c>
      <c r="AS38" s="6">
        <f>100 + SUMIFS(NhatKy_ViPham!J:J, NhatKy_ViPham!E:E, "12_Van_C", NhatKy_ViPham!F:F, B38, NhatKy_ViPham!C:C, "T28") - SUMIFS(NhatKy_ViPham!K:K, NhatKy_ViPham!E:E, "12_Van_C", NhatKy_ViPham!F:F, B38, NhatKy_ViPham!C:C, "T28")</f>
        <v>100</v>
      </c>
      <c r="AT38" s="6">
        <f>100 + SUMIFS(NhatKy_ViPham!J:J, NhatKy_ViPham!E:E, "12_Van_C", NhatKy_ViPham!F:F, B38, NhatKy_ViPham!C:C, "T29") - SUMIFS(NhatKy_ViPham!K:K, NhatKy_ViPham!E:E, "12_Van_C", NhatKy_ViPham!F:F, B38, NhatKy_ViPham!C:C, "T29")</f>
        <v>100</v>
      </c>
      <c r="AU38" s="6">
        <f>100 + SUMIFS(NhatKy_ViPham!J:J, NhatKy_ViPham!E:E, "12_Van_C", NhatKy_ViPham!F:F, B38, NhatKy_ViPham!C:C, "T30") - SUMIFS(NhatKy_ViPham!K:K, NhatKy_ViPham!E:E, "12_Van_C", NhatKy_ViPham!F:F, B38, NhatKy_ViPham!C:C, "T30")</f>
        <v>100</v>
      </c>
      <c r="AV38" s="6">
        <f>100 + SUMIFS(NhatKy_ViPham!J:J, NhatKy_ViPham!E:E, "12_Van_C", NhatKy_ViPham!F:F, B38, NhatKy_ViPham!C:C, "T31") - SUMIFS(NhatKy_ViPham!K:K, NhatKy_ViPham!E:E, "12_Van_C", NhatKy_ViPham!F:F, B38, NhatKy_ViPham!C:C, "T31")</f>
        <v>100</v>
      </c>
      <c r="AW38" s="6">
        <f>100 + SUMIFS(NhatKy_ViPham!J:J, NhatKy_ViPham!E:E, "12_Van_C", NhatKy_ViPham!F:F, B38, NhatKy_ViPham!C:C, "T32") - SUMIFS(NhatKy_ViPham!K:K, NhatKy_ViPham!E:E, "12_Van_C", NhatKy_ViPham!F:F, B38, NhatKy_ViPham!C:C, "T32")</f>
        <v>100</v>
      </c>
      <c r="AX38" s="6">
        <f>100 + SUMIFS(NhatKy_ViPham!J:J, NhatKy_ViPham!E:E, "12_Van_C", NhatKy_ViPham!F:F, B38, NhatKy_ViPham!C:C, "T33") - SUMIFS(NhatKy_ViPham!K:K, NhatKy_ViPham!E:E, "12_Van_C", NhatKy_ViPham!F:F, B38, NhatKy_ViPham!C:C, "T33")</f>
        <v>100</v>
      </c>
      <c r="AY38" s="6">
        <f>100 + SUMIFS(NhatKy_ViPham!J:J, NhatKy_ViPham!E:E, "12_Van_C", NhatKy_ViPham!F:F, B38, NhatKy_ViPham!C:C, "T34") - SUMIFS(NhatKy_ViPham!K:K, NhatKy_ViPham!E:E, "12_Van_C", NhatKy_ViPham!F:F, B38, NhatKy_ViPham!C:C, "T34")</f>
        <v>100</v>
      </c>
      <c r="AZ38" s="6">
        <f>100 + SUMIFS(NhatKy_ViPham!J:J, NhatKy_ViPham!E:E, "12_Van_C", NhatKy_ViPham!F:F, B38, NhatKy_ViPham!C:C, "T35") - SUMIFS(NhatKy_ViPham!K:K, NhatKy_ViPham!E:E, "12_Van_C", NhatKy_ViPham!F:F, B38, NhatKy_ViPham!C:C, "T35")</f>
        <v>100</v>
      </c>
      <c r="BA38" s="12">
        <f t="shared" si="0"/>
        <v>100</v>
      </c>
      <c r="BB38" s="11" t="s">
        <v>430</v>
      </c>
      <c r="BC38" s="16" t="str">
        <f t="shared" si="1"/>
        <v>Tốt</v>
      </c>
      <c r="BD38" s="15" t="str">
        <f t="shared" si="2"/>
        <v>🟢 BÌNH THƯỜNG</v>
      </c>
    </row>
    <row r="39" spans="1:56" x14ac:dyDescent="0.25">
      <c r="A39" s="4">
        <v>31</v>
      </c>
      <c r="B39" s="10" t="s">
        <v>2831</v>
      </c>
      <c r="C39" s="4" t="s">
        <v>2304</v>
      </c>
      <c r="D39" s="4" t="s">
        <v>429</v>
      </c>
      <c r="E39" s="11" t="s">
        <v>430</v>
      </c>
      <c r="F39" s="7">
        <f>SUMIFS(NhatKy_ViPham!K:K, NhatKy_ViPham!E:E, "12_Van_C", NhatKy_ViPham!F:F, B39, NhatKy_ViPham!H:H, "L01")</f>
        <v>0</v>
      </c>
      <c r="G39" s="7">
        <f>SUMIFS(NhatKy_ViPham!K:K, NhatKy_ViPham!E:E, "12_Van_C", NhatKy_ViPham!F:F, B39, NhatKy_ViPham!H:H, "L02")</f>
        <v>0</v>
      </c>
      <c r="H39" s="7">
        <f>SUMIFS(NhatKy_ViPham!K:K, NhatKy_ViPham!E:E, "12_Van_C", NhatKy_ViPham!F:F, B39, NhatKy_ViPham!H:H, "L03")</f>
        <v>0</v>
      </c>
      <c r="I39" s="7">
        <f>SUMIFS(NhatKy_ViPham!K:K, NhatKy_ViPham!E:E, "12_Van_C", NhatKy_ViPham!F:F, B39, NhatKy_ViPham!H:H, "L04")</f>
        <v>0</v>
      </c>
      <c r="J39" s="7">
        <f>SUMIFS(NhatKy_ViPham!K:K, NhatKy_ViPham!E:E, "12_Van_C", NhatKy_ViPham!F:F, B39, NhatKy_ViPham!H:H, "L05")</f>
        <v>0</v>
      </c>
      <c r="K39" s="7">
        <f>SUMIFS(NhatKy_ViPham!K:K, NhatKy_ViPham!E:E, "12_Van_C", NhatKy_ViPham!F:F, B39, NhatKy_ViPham!H:H, "L06")</f>
        <v>0</v>
      </c>
      <c r="L39" s="7">
        <f>SUMIFS(NhatKy_ViPham!K:K, NhatKy_ViPham!E:E, "12_Van_C", NhatKy_ViPham!F:F, B39, NhatKy_ViPham!H:H, "L07")</f>
        <v>0</v>
      </c>
      <c r="M39" s="7">
        <f>SUMIFS(NhatKy_ViPham!K:K, NhatKy_ViPham!E:E, "12_Van_C", NhatKy_ViPham!F:F, B39, NhatKy_ViPham!H:H, "L08")</f>
        <v>0</v>
      </c>
      <c r="N39" s="7">
        <f>SUMIFS(NhatKy_ViPham!K:K, NhatKy_ViPham!E:E, "12_Van_C", NhatKy_ViPham!F:F, B39, NhatKy_ViPham!H:H, "L09")</f>
        <v>0</v>
      </c>
      <c r="O39" s="7">
        <f>SUMIFS(NhatKy_ViPham!K:K, NhatKy_ViPham!E:E, "12_Van_C", NhatKy_ViPham!F:F, B39, NhatKy_ViPham!H:H, "L10")</f>
        <v>0</v>
      </c>
      <c r="P39" s="12">
        <f>SUMIFS(NhatKy_ViPham!J:J, NhatKy_ViPham!E:E, "12_Van_C", NhatKy_ViPham!F:F, B39)</f>
        <v>0</v>
      </c>
      <c r="Q39" s="13">
        <f>SUMIFS(NhatKy_ViPham!K:K, NhatKy_ViPham!E:E, "12_Van_C", NhatKy_ViPham!F:F, B39)</f>
        <v>0</v>
      </c>
      <c r="R39" s="7">
        <f>100 + SUMIFS(NhatKy_ViPham!J:J, NhatKy_ViPham!E:E, "12_Van_C", NhatKy_ViPham!F:F, B39, NhatKy_ViPham!C:C, "T1") - SUMIFS(NhatKy_ViPham!K:K, NhatKy_ViPham!E:E, "12_Van_C", NhatKy_ViPham!F:F, B39, NhatKy_ViPham!C:C, "T1")</f>
        <v>100</v>
      </c>
      <c r="S39" s="7">
        <f>100 + SUMIFS(NhatKy_ViPham!J:J, NhatKy_ViPham!E:E, "12_Van_C", NhatKy_ViPham!F:F, B39, NhatKy_ViPham!C:C, "T2") - SUMIFS(NhatKy_ViPham!K:K, NhatKy_ViPham!E:E, "12_Van_C", NhatKy_ViPham!F:F, B39, NhatKy_ViPham!C:C, "T2")</f>
        <v>100</v>
      </c>
      <c r="T39" s="7">
        <f>100 + SUMIFS(NhatKy_ViPham!J:J, NhatKy_ViPham!E:E, "12_Van_C", NhatKy_ViPham!F:F, B39, NhatKy_ViPham!C:C, "T3") - SUMIFS(NhatKy_ViPham!K:K, NhatKy_ViPham!E:E, "12_Van_C", NhatKy_ViPham!F:F, B39, NhatKy_ViPham!C:C, "T3")</f>
        <v>100</v>
      </c>
      <c r="U39" s="7">
        <f>100 + SUMIFS(NhatKy_ViPham!J:J, NhatKy_ViPham!E:E, "12_Van_C", NhatKy_ViPham!F:F, B39, NhatKy_ViPham!C:C, "T4") - SUMIFS(NhatKy_ViPham!K:K, NhatKy_ViPham!E:E, "12_Van_C", NhatKy_ViPham!F:F, B39, NhatKy_ViPham!C:C, "T4")</f>
        <v>100</v>
      </c>
      <c r="V39" s="7">
        <f>100 + SUMIFS(NhatKy_ViPham!J:J, NhatKy_ViPham!E:E, "12_Van_C", NhatKy_ViPham!F:F, B39, NhatKy_ViPham!C:C, "T5") - SUMIFS(NhatKy_ViPham!K:K, NhatKy_ViPham!E:E, "12_Van_C", NhatKy_ViPham!F:F, B39, NhatKy_ViPham!C:C, "T5")</f>
        <v>100</v>
      </c>
      <c r="W39" s="7">
        <f>100 + SUMIFS(NhatKy_ViPham!J:J, NhatKy_ViPham!E:E, "12_Van_C", NhatKy_ViPham!F:F, B39, NhatKy_ViPham!C:C, "T6") - SUMIFS(NhatKy_ViPham!K:K, NhatKy_ViPham!E:E, "12_Van_C", NhatKy_ViPham!F:F, B39, NhatKy_ViPham!C:C, "T6")</f>
        <v>100</v>
      </c>
      <c r="X39" s="7">
        <f>100 + SUMIFS(NhatKy_ViPham!J:J, NhatKy_ViPham!E:E, "12_Van_C", NhatKy_ViPham!F:F, B39, NhatKy_ViPham!C:C, "T7") - SUMIFS(NhatKy_ViPham!K:K, NhatKy_ViPham!E:E, "12_Van_C", NhatKy_ViPham!F:F, B39, NhatKy_ViPham!C:C, "T7")</f>
        <v>100</v>
      </c>
      <c r="Y39" s="7">
        <f>100 + SUMIFS(NhatKy_ViPham!J:J, NhatKy_ViPham!E:E, "12_Van_C", NhatKy_ViPham!F:F, B39, NhatKy_ViPham!C:C, "T8") - SUMIFS(NhatKy_ViPham!K:K, NhatKy_ViPham!E:E, "12_Van_C", NhatKy_ViPham!F:F, B39, NhatKy_ViPham!C:C, "T8")</f>
        <v>100</v>
      </c>
      <c r="Z39" s="7">
        <f>100 + SUMIFS(NhatKy_ViPham!J:J, NhatKy_ViPham!E:E, "12_Van_C", NhatKy_ViPham!F:F, B39, NhatKy_ViPham!C:C, "T9") - SUMIFS(NhatKy_ViPham!K:K, NhatKy_ViPham!E:E, "12_Van_C", NhatKy_ViPham!F:F, B39, NhatKy_ViPham!C:C, "T9")</f>
        <v>100</v>
      </c>
      <c r="AA39" s="7">
        <f>100 + SUMIFS(NhatKy_ViPham!J:J, NhatKy_ViPham!E:E, "12_Van_C", NhatKy_ViPham!F:F, B39, NhatKy_ViPham!C:C, "T10") - SUMIFS(NhatKy_ViPham!K:K, NhatKy_ViPham!E:E, "12_Van_C", NhatKy_ViPham!F:F, B39, NhatKy_ViPham!C:C, "T10")</f>
        <v>100</v>
      </c>
      <c r="AB39" s="7">
        <f>100 + SUMIFS(NhatKy_ViPham!J:J, NhatKy_ViPham!E:E, "12_Van_C", NhatKy_ViPham!F:F, B39, NhatKy_ViPham!C:C, "T11") - SUMIFS(NhatKy_ViPham!K:K, NhatKy_ViPham!E:E, "12_Van_C", NhatKy_ViPham!F:F, B39, NhatKy_ViPham!C:C, "T11")</f>
        <v>100</v>
      </c>
      <c r="AC39" s="7">
        <f>100 + SUMIFS(NhatKy_ViPham!J:J, NhatKy_ViPham!E:E, "12_Van_C", NhatKy_ViPham!F:F, B39, NhatKy_ViPham!C:C, "T12") - SUMIFS(NhatKy_ViPham!K:K, NhatKy_ViPham!E:E, "12_Van_C", NhatKy_ViPham!F:F, B39, NhatKy_ViPham!C:C, "T12")</f>
        <v>100</v>
      </c>
      <c r="AD39" s="7">
        <f>100 + SUMIFS(NhatKy_ViPham!J:J, NhatKy_ViPham!E:E, "12_Van_C", NhatKy_ViPham!F:F, B39, NhatKy_ViPham!C:C, "T13") - SUMIFS(NhatKy_ViPham!K:K, NhatKy_ViPham!E:E, "12_Van_C", NhatKy_ViPham!F:F, B39, NhatKy_ViPham!C:C, "T13")</f>
        <v>100</v>
      </c>
      <c r="AE39" s="7">
        <f>100 + SUMIFS(NhatKy_ViPham!J:J, NhatKy_ViPham!E:E, "12_Van_C", NhatKy_ViPham!F:F, B39, NhatKy_ViPham!C:C, "T14") - SUMIFS(NhatKy_ViPham!K:K, NhatKy_ViPham!E:E, "12_Van_C", NhatKy_ViPham!F:F, B39, NhatKy_ViPham!C:C, "T14")</f>
        <v>100</v>
      </c>
      <c r="AF39" s="7">
        <f>100 + SUMIFS(NhatKy_ViPham!J:J, NhatKy_ViPham!E:E, "12_Van_C", NhatKy_ViPham!F:F, B39, NhatKy_ViPham!C:C, "T15") - SUMIFS(NhatKy_ViPham!K:K, NhatKy_ViPham!E:E, "12_Van_C", NhatKy_ViPham!F:F, B39, NhatKy_ViPham!C:C, "T15")</f>
        <v>100</v>
      </c>
      <c r="AG39" s="7">
        <f>100 + SUMIFS(NhatKy_ViPham!J:J, NhatKy_ViPham!E:E, "12_Van_C", NhatKy_ViPham!F:F, B39, NhatKy_ViPham!C:C, "T16") - SUMIFS(NhatKy_ViPham!K:K, NhatKy_ViPham!E:E, "12_Van_C", NhatKy_ViPham!F:F, B39, NhatKy_ViPham!C:C, "T16")</f>
        <v>100</v>
      </c>
      <c r="AH39" s="7">
        <f>100 + SUMIFS(NhatKy_ViPham!J:J, NhatKy_ViPham!E:E, "12_Van_C", NhatKy_ViPham!F:F, B39, NhatKy_ViPham!C:C, "T17") - SUMIFS(NhatKy_ViPham!K:K, NhatKy_ViPham!E:E, "12_Van_C", NhatKy_ViPham!F:F, B39, NhatKy_ViPham!C:C, "T17")</f>
        <v>100</v>
      </c>
      <c r="AI39" s="7">
        <f>100 + SUMIFS(NhatKy_ViPham!J:J, NhatKy_ViPham!E:E, "12_Van_C", NhatKy_ViPham!F:F, B39, NhatKy_ViPham!C:C, "T18") - SUMIFS(NhatKy_ViPham!K:K, NhatKy_ViPham!E:E, "12_Van_C", NhatKy_ViPham!F:F, B39, NhatKy_ViPham!C:C, "T18")</f>
        <v>100</v>
      </c>
      <c r="AJ39" s="7">
        <f>100 + SUMIFS(NhatKy_ViPham!J:J, NhatKy_ViPham!E:E, "12_Van_C", NhatKy_ViPham!F:F, B39, NhatKy_ViPham!C:C, "T19") - SUMIFS(NhatKy_ViPham!K:K, NhatKy_ViPham!E:E, "12_Van_C", NhatKy_ViPham!F:F, B39, NhatKy_ViPham!C:C, "T19")</f>
        <v>100</v>
      </c>
      <c r="AK39" s="7">
        <f>100 + SUMIFS(NhatKy_ViPham!J:J, NhatKy_ViPham!E:E, "12_Van_C", NhatKy_ViPham!F:F, B39, NhatKy_ViPham!C:C, "T20") - SUMIFS(NhatKy_ViPham!K:K, NhatKy_ViPham!E:E, "12_Van_C", NhatKy_ViPham!F:F, B39, NhatKy_ViPham!C:C, "T20")</f>
        <v>100</v>
      </c>
      <c r="AL39" s="7">
        <f>100 + SUMIFS(NhatKy_ViPham!J:J, NhatKy_ViPham!E:E, "12_Van_C", NhatKy_ViPham!F:F, B39, NhatKy_ViPham!C:C, "T21") - SUMIFS(NhatKy_ViPham!K:K, NhatKy_ViPham!E:E, "12_Van_C", NhatKy_ViPham!F:F, B39, NhatKy_ViPham!C:C, "T21")</f>
        <v>100</v>
      </c>
      <c r="AM39" s="7">
        <f>100 + SUMIFS(NhatKy_ViPham!J:J, NhatKy_ViPham!E:E, "12_Van_C", NhatKy_ViPham!F:F, B39, NhatKy_ViPham!C:C, "T22") - SUMIFS(NhatKy_ViPham!K:K, NhatKy_ViPham!E:E, "12_Van_C", NhatKy_ViPham!F:F, B39, NhatKy_ViPham!C:C, "T22")</f>
        <v>100</v>
      </c>
      <c r="AN39" s="7">
        <f>100 + SUMIFS(NhatKy_ViPham!J:J, NhatKy_ViPham!E:E, "12_Van_C", NhatKy_ViPham!F:F, B39, NhatKy_ViPham!C:C, "T23") - SUMIFS(NhatKy_ViPham!K:K, NhatKy_ViPham!E:E, "12_Van_C", NhatKy_ViPham!F:F, B39, NhatKy_ViPham!C:C, "T23")</f>
        <v>100</v>
      </c>
      <c r="AO39" s="7">
        <f>100 + SUMIFS(NhatKy_ViPham!J:J, NhatKy_ViPham!E:E, "12_Van_C", NhatKy_ViPham!F:F, B39, NhatKy_ViPham!C:C, "T24") - SUMIFS(NhatKy_ViPham!K:K, NhatKy_ViPham!E:E, "12_Van_C", NhatKy_ViPham!F:F, B39, NhatKy_ViPham!C:C, "T24")</f>
        <v>100</v>
      </c>
      <c r="AP39" s="7">
        <f>100 + SUMIFS(NhatKy_ViPham!J:J, NhatKy_ViPham!E:E, "12_Van_C", NhatKy_ViPham!F:F, B39, NhatKy_ViPham!C:C, "T25") - SUMIFS(NhatKy_ViPham!K:K, NhatKy_ViPham!E:E, "12_Van_C", NhatKy_ViPham!F:F, B39, NhatKy_ViPham!C:C, "T25")</f>
        <v>100</v>
      </c>
      <c r="AQ39" s="7">
        <f>100 + SUMIFS(NhatKy_ViPham!J:J, NhatKy_ViPham!E:E, "12_Van_C", NhatKy_ViPham!F:F, B39, NhatKy_ViPham!C:C, "T26") - SUMIFS(NhatKy_ViPham!K:K, NhatKy_ViPham!E:E, "12_Van_C", NhatKy_ViPham!F:F, B39, NhatKy_ViPham!C:C, "T26")</f>
        <v>100</v>
      </c>
      <c r="AR39" s="7">
        <f>100 + SUMIFS(NhatKy_ViPham!J:J, NhatKy_ViPham!E:E, "12_Van_C", NhatKy_ViPham!F:F, B39, NhatKy_ViPham!C:C, "T27") - SUMIFS(NhatKy_ViPham!K:K, NhatKy_ViPham!E:E, "12_Van_C", NhatKy_ViPham!F:F, B39, NhatKy_ViPham!C:C, "T27")</f>
        <v>100</v>
      </c>
      <c r="AS39" s="7">
        <f>100 + SUMIFS(NhatKy_ViPham!J:J, NhatKy_ViPham!E:E, "12_Van_C", NhatKy_ViPham!F:F, B39, NhatKy_ViPham!C:C, "T28") - SUMIFS(NhatKy_ViPham!K:K, NhatKy_ViPham!E:E, "12_Van_C", NhatKy_ViPham!F:F, B39, NhatKy_ViPham!C:C, "T28")</f>
        <v>100</v>
      </c>
      <c r="AT39" s="7">
        <f>100 + SUMIFS(NhatKy_ViPham!J:J, NhatKy_ViPham!E:E, "12_Van_C", NhatKy_ViPham!F:F, B39, NhatKy_ViPham!C:C, "T29") - SUMIFS(NhatKy_ViPham!K:K, NhatKy_ViPham!E:E, "12_Van_C", NhatKy_ViPham!F:F, B39, NhatKy_ViPham!C:C, "T29")</f>
        <v>100</v>
      </c>
      <c r="AU39" s="7">
        <f>100 + SUMIFS(NhatKy_ViPham!J:J, NhatKy_ViPham!E:E, "12_Van_C", NhatKy_ViPham!F:F, B39, NhatKy_ViPham!C:C, "T30") - SUMIFS(NhatKy_ViPham!K:K, NhatKy_ViPham!E:E, "12_Van_C", NhatKy_ViPham!F:F, B39, NhatKy_ViPham!C:C, "T30")</f>
        <v>100</v>
      </c>
      <c r="AV39" s="7">
        <f>100 + SUMIFS(NhatKy_ViPham!J:J, NhatKy_ViPham!E:E, "12_Van_C", NhatKy_ViPham!F:F, B39, NhatKy_ViPham!C:C, "T31") - SUMIFS(NhatKy_ViPham!K:K, NhatKy_ViPham!E:E, "12_Van_C", NhatKy_ViPham!F:F, B39, NhatKy_ViPham!C:C, "T31")</f>
        <v>100</v>
      </c>
      <c r="AW39" s="7">
        <f>100 + SUMIFS(NhatKy_ViPham!J:J, NhatKy_ViPham!E:E, "12_Van_C", NhatKy_ViPham!F:F, B39, NhatKy_ViPham!C:C, "T32") - SUMIFS(NhatKy_ViPham!K:K, NhatKy_ViPham!E:E, "12_Van_C", NhatKy_ViPham!F:F, B39, NhatKy_ViPham!C:C, "T32")</f>
        <v>100</v>
      </c>
      <c r="AX39" s="7">
        <f>100 + SUMIFS(NhatKy_ViPham!J:J, NhatKy_ViPham!E:E, "12_Van_C", NhatKy_ViPham!F:F, B39, NhatKy_ViPham!C:C, "T33") - SUMIFS(NhatKy_ViPham!K:K, NhatKy_ViPham!E:E, "12_Van_C", NhatKy_ViPham!F:F, B39, NhatKy_ViPham!C:C, "T33")</f>
        <v>100</v>
      </c>
      <c r="AY39" s="7">
        <f>100 + SUMIFS(NhatKy_ViPham!J:J, NhatKy_ViPham!E:E, "12_Van_C", NhatKy_ViPham!F:F, B39, NhatKy_ViPham!C:C, "T34") - SUMIFS(NhatKy_ViPham!K:K, NhatKy_ViPham!E:E, "12_Van_C", NhatKy_ViPham!F:F, B39, NhatKy_ViPham!C:C, "T34")</f>
        <v>100</v>
      </c>
      <c r="AZ39" s="7">
        <f>100 + SUMIFS(NhatKy_ViPham!J:J, NhatKy_ViPham!E:E, "12_Van_C", NhatKy_ViPham!F:F, B39, NhatKy_ViPham!C:C, "T35") - SUMIFS(NhatKy_ViPham!K:K, NhatKy_ViPham!E:E, "12_Van_C", NhatKy_ViPham!F:F, B39, NhatKy_ViPham!C:C, "T35")</f>
        <v>100</v>
      </c>
      <c r="BA39" s="12">
        <f t="shared" si="0"/>
        <v>100</v>
      </c>
      <c r="BB39" s="11" t="s">
        <v>430</v>
      </c>
      <c r="BC39" s="14" t="str">
        <f t="shared" si="1"/>
        <v>Tốt</v>
      </c>
      <c r="BD39" s="10" t="str">
        <f t="shared" si="2"/>
        <v>🟢 BÌNH THƯỜNG</v>
      </c>
    </row>
    <row r="40" spans="1:56" x14ac:dyDescent="0.25">
      <c r="A40" s="5">
        <v>32</v>
      </c>
      <c r="B40" s="15" t="s">
        <v>1921</v>
      </c>
      <c r="C40" s="5" t="s">
        <v>2535</v>
      </c>
      <c r="D40" s="5" t="s">
        <v>429</v>
      </c>
      <c r="E40" s="11" t="s">
        <v>430</v>
      </c>
      <c r="F40" s="6">
        <f>SUMIFS(NhatKy_ViPham!K:K, NhatKy_ViPham!E:E, "12_Van_C", NhatKy_ViPham!F:F, B40, NhatKy_ViPham!H:H, "L01")</f>
        <v>0</v>
      </c>
      <c r="G40" s="6">
        <f>SUMIFS(NhatKy_ViPham!K:K, NhatKy_ViPham!E:E, "12_Van_C", NhatKy_ViPham!F:F, B40, NhatKy_ViPham!H:H, "L02")</f>
        <v>0</v>
      </c>
      <c r="H40" s="6">
        <f>SUMIFS(NhatKy_ViPham!K:K, NhatKy_ViPham!E:E, "12_Van_C", NhatKy_ViPham!F:F, B40, NhatKy_ViPham!H:H, "L03")</f>
        <v>0</v>
      </c>
      <c r="I40" s="6">
        <f>SUMIFS(NhatKy_ViPham!K:K, NhatKy_ViPham!E:E, "12_Van_C", NhatKy_ViPham!F:F, B40, NhatKy_ViPham!H:H, "L04")</f>
        <v>0</v>
      </c>
      <c r="J40" s="6">
        <f>SUMIFS(NhatKy_ViPham!K:K, NhatKy_ViPham!E:E, "12_Van_C", NhatKy_ViPham!F:F, B40, NhatKy_ViPham!H:H, "L05")</f>
        <v>0</v>
      </c>
      <c r="K40" s="6">
        <f>SUMIFS(NhatKy_ViPham!K:K, NhatKy_ViPham!E:E, "12_Van_C", NhatKy_ViPham!F:F, B40, NhatKy_ViPham!H:H, "L06")</f>
        <v>0</v>
      </c>
      <c r="L40" s="6">
        <f>SUMIFS(NhatKy_ViPham!K:K, NhatKy_ViPham!E:E, "12_Van_C", NhatKy_ViPham!F:F, B40, NhatKy_ViPham!H:H, "L07")</f>
        <v>0</v>
      </c>
      <c r="M40" s="6">
        <f>SUMIFS(NhatKy_ViPham!K:K, NhatKy_ViPham!E:E, "12_Van_C", NhatKy_ViPham!F:F, B40, NhatKy_ViPham!H:H, "L08")</f>
        <v>0</v>
      </c>
      <c r="N40" s="6">
        <f>SUMIFS(NhatKy_ViPham!K:K, NhatKy_ViPham!E:E, "12_Van_C", NhatKy_ViPham!F:F, B40, NhatKy_ViPham!H:H, "L09")</f>
        <v>0</v>
      </c>
      <c r="O40" s="6">
        <f>SUMIFS(NhatKy_ViPham!K:K, NhatKy_ViPham!E:E, "12_Van_C", NhatKy_ViPham!F:F, B40, NhatKy_ViPham!H:H, "L10")</f>
        <v>0</v>
      </c>
      <c r="P40" s="12">
        <f>SUMIFS(NhatKy_ViPham!J:J, NhatKy_ViPham!E:E, "12_Van_C", NhatKy_ViPham!F:F, B40)</f>
        <v>0</v>
      </c>
      <c r="Q40" s="13">
        <f>SUMIFS(NhatKy_ViPham!K:K, NhatKy_ViPham!E:E, "12_Van_C", NhatKy_ViPham!F:F, B40)</f>
        <v>0</v>
      </c>
      <c r="R40" s="6">
        <f>100 + SUMIFS(NhatKy_ViPham!J:J, NhatKy_ViPham!E:E, "12_Van_C", NhatKy_ViPham!F:F, B40, NhatKy_ViPham!C:C, "T1") - SUMIFS(NhatKy_ViPham!K:K, NhatKy_ViPham!E:E, "12_Van_C", NhatKy_ViPham!F:F, B40, NhatKy_ViPham!C:C, "T1")</f>
        <v>100</v>
      </c>
      <c r="S40" s="6">
        <f>100 + SUMIFS(NhatKy_ViPham!J:J, NhatKy_ViPham!E:E, "12_Van_C", NhatKy_ViPham!F:F, B40, NhatKy_ViPham!C:C, "T2") - SUMIFS(NhatKy_ViPham!K:K, NhatKy_ViPham!E:E, "12_Van_C", NhatKy_ViPham!F:F, B40, NhatKy_ViPham!C:C, "T2")</f>
        <v>100</v>
      </c>
      <c r="T40" s="6">
        <f>100 + SUMIFS(NhatKy_ViPham!J:J, NhatKy_ViPham!E:E, "12_Van_C", NhatKy_ViPham!F:F, B40, NhatKy_ViPham!C:C, "T3") - SUMIFS(NhatKy_ViPham!K:K, NhatKy_ViPham!E:E, "12_Van_C", NhatKy_ViPham!F:F, B40, NhatKy_ViPham!C:C, "T3")</f>
        <v>100</v>
      </c>
      <c r="U40" s="6">
        <f>100 + SUMIFS(NhatKy_ViPham!J:J, NhatKy_ViPham!E:E, "12_Van_C", NhatKy_ViPham!F:F, B40, NhatKy_ViPham!C:C, "T4") - SUMIFS(NhatKy_ViPham!K:K, NhatKy_ViPham!E:E, "12_Van_C", NhatKy_ViPham!F:F, B40, NhatKy_ViPham!C:C, "T4")</f>
        <v>100</v>
      </c>
      <c r="V40" s="6">
        <f>100 + SUMIFS(NhatKy_ViPham!J:J, NhatKy_ViPham!E:E, "12_Van_C", NhatKy_ViPham!F:F, B40, NhatKy_ViPham!C:C, "T5") - SUMIFS(NhatKy_ViPham!K:K, NhatKy_ViPham!E:E, "12_Van_C", NhatKy_ViPham!F:F, B40, NhatKy_ViPham!C:C, "T5")</f>
        <v>100</v>
      </c>
      <c r="W40" s="6">
        <f>100 + SUMIFS(NhatKy_ViPham!J:J, NhatKy_ViPham!E:E, "12_Van_C", NhatKy_ViPham!F:F, B40, NhatKy_ViPham!C:C, "T6") - SUMIFS(NhatKy_ViPham!K:K, NhatKy_ViPham!E:E, "12_Van_C", NhatKy_ViPham!F:F, B40, NhatKy_ViPham!C:C, "T6")</f>
        <v>100</v>
      </c>
      <c r="X40" s="6">
        <f>100 + SUMIFS(NhatKy_ViPham!J:J, NhatKy_ViPham!E:E, "12_Van_C", NhatKy_ViPham!F:F, B40, NhatKy_ViPham!C:C, "T7") - SUMIFS(NhatKy_ViPham!K:K, NhatKy_ViPham!E:E, "12_Van_C", NhatKy_ViPham!F:F, B40, NhatKy_ViPham!C:C, "T7")</f>
        <v>100</v>
      </c>
      <c r="Y40" s="6">
        <f>100 + SUMIFS(NhatKy_ViPham!J:J, NhatKy_ViPham!E:E, "12_Van_C", NhatKy_ViPham!F:F, B40, NhatKy_ViPham!C:C, "T8") - SUMIFS(NhatKy_ViPham!K:K, NhatKy_ViPham!E:E, "12_Van_C", NhatKy_ViPham!F:F, B40, NhatKy_ViPham!C:C, "T8")</f>
        <v>100</v>
      </c>
      <c r="Z40" s="6">
        <f>100 + SUMIFS(NhatKy_ViPham!J:J, NhatKy_ViPham!E:E, "12_Van_C", NhatKy_ViPham!F:F, B40, NhatKy_ViPham!C:C, "T9") - SUMIFS(NhatKy_ViPham!K:K, NhatKy_ViPham!E:E, "12_Van_C", NhatKy_ViPham!F:F, B40, NhatKy_ViPham!C:C, "T9")</f>
        <v>100</v>
      </c>
      <c r="AA40" s="6">
        <f>100 + SUMIFS(NhatKy_ViPham!J:J, NhatKy_ViPham!E:E, "12_Van_C", NhatKy_ViPham!F:F, B40, NhatKy_ViPham!C:C, "T10") - SUMIFS(NhatKy_ViPham!K:K, NhatKy_ViPham!E:E, "12_Van_C", NhatKy_ViPham!F:F, B40, NhatKy_ViPham!C:C, "T10")</f>
        <v>100</v>
      </c>
      <c r="AB40" s="6">
        <f>100 + SUMIFS(NhatKy_ViPham!J:J, NhatKy_ViPham!E:E, "12_Van_C", NhatKy_ViPham!F:F, B40, NhatKy_ViPham!C:C, "T11") - SUMIFS(NhatKy_ViPham!K:K, NhatKy_ViPham!E:E, "12_Van_C", NhatKy_ViPham!F:F, B40, NhatKy_ViPham!C:C, "T11")</f>
        <v>100</v>
      </c>
      <c r="AC40" s="6">
        <f>100 + SUMIFS(NhatKy_ViPham!J:J, NhatKy_ViPham!E:E, "12_Van_C", NhatKy_ViPham!F:F, B40, NhatKy_ViPham!C:C, "T12") - SUMIFS(NhatKy_ViPham!K:K, NhatKy_ViPham!E:E, "12_Van_C", NhatKy_ViPham!F:F, B40, NhatKy_ViPham!C:C, "T12")</f>
        <v>100</v>
      </c>
      <c r="AD40" s="6">
        <f>100 + SUMIFS(NhatKy_ViPham!J:J, NhatKy_ViPham!E:E, "12_Van_C", NhatKy_ViPham!F:F, B40, NhatKy_ViPham!C:C, "T13") - SUMIFS(NhatKy_ViPham!K:K, NhatKy_ViPham!E:E, "12_Van_C", NhatKy_ViPham!F:F, B40, NhatKy_ViPham!C:C, "T13")</f>
        <v>100</v>
      </c>
      <c r="AE40" s="6">
        <f>100 + SUMIFS(NhatKy_ViPham!J:J, NhatKy_ViPham!E:E, "12_Van_C", NhatKy_ViPham!F:F, B40, NhatKy_ViPham!C:C, "T14") - SUMIFS(NhatKy_ViPham!K:K, NhatKy_ViPham!E:E, "12_Van_C", NhatKy_ViPham!F:F, B40, NhatKy_ViPham!C:C, "T14")</f>
        <v>100</v>
      </c>
      <c r="AF40" s="6">
        <f>100 + SUMIFS(NhatKy_ViPham!J:J, NhatKy_ViPham!E:E, "12_Van_C", NhatKy_ViPham!F:F, B40, NhatKy_ViPham!C:C, "T15") - SUMIFS(NhatKy_ViPham!K:K, NhatKy_ViPham!E:E, "12_Van_C", NhatKy_ViPham!F:F, B40, NhatKy_ViPham!C:C, "T15")</f>
        <v>100</v>
      </c>
      <c r="AG40" s="6">
        <f>100 + SUMIFS(NhatKy_ViPham!J:J, NhatKy_ViPham!E:E, "12_Van_C", NhatKy_ViPham!F:F, B40, NhatKy_ViPham!C:C, "T16") - SUMIFS(NhatKy_ViPham!K:K, NhatKy_ViPham!E:E, "12_Van_C", NhatKy_ViPham!F:F, B40, NhatKy_ViPham!C:C, "T16")</f>
        <v>100</v>
      </c>
      <c r="AH40" s="6">
        <f>100 + SUMIFS(NhatKy_ViPham!J:J, NhatKy_ViPham!E:E, "12_Van_C", NhatKy_ViPham!F:F, B40, NhatKy_ViPham!C:C, "T17") - SUMIFS(NhatKy_ViPham!K:K, NhatKy_ViPham!E:E, "12_Van_C", NhatKy_ViPham!F:F, B40, NhatKy_ViPham!C:C, "T17")</f>
        <v>100</v>
      </c>
      <c r="AI40" s="6">
        <f>100 + SUMIFS(NhatKy_ViPham!J:J, NhatKy_ViPham!E:E, "12_Van_C", NhatKy_ViPham!F:F, B40, NhatKy_ViPham!C:C, "T18") - SUMIFS(NhatKy_ViPham!K:K, NhatKy_ViPham!E:E, "12_Van_C", NhatKy_ViPham!F:F, B40, NhatKy_ViPham!C:C, "T18")</f>
        <v>100</v>
      </c>
      <c r="AJ40" s="6">
        <f>100 + SUMIFS(NhatKy_ViPham!J:J, NhatKy_ViPham!E:E, "12_Van_C", NhatKy_ViPham!F:F, B40, NhatKy_ViPham!C:C, "T19") - SUMIFS(NhatKy_ViPham!K:K, NhatKy_ViPham!E:E, "12_Van_C", NhatKy_ViPham!F:F, B40, NhatKy_ViPham!C:C, "T19")</f>
        <v>100</v>
      </c>
      <c r="AK40" s="6">
        <f>100 + SUMIFS(NhatKy_ViPham!J:J, NhatKy_ViPham!E:E, "12_Van_C", NhatKy_ViPham!F:F, B40, NhatKy_ViPham!C:C, "T20") - SUMIFS(NhatKy_ViPham!K:K, NhatKy_ViPham!E:E, "12_Van_C", NhatKy_ViPham!F:F, B40, NhatKy_ViPham!C:C, "T20")</f>
        <v>100</v>
      </c>
      <c r="AL40" s="6">
        <f>100 + SUMIFS(NhatKy_ViPham!J:J, NhatKy_ViPham!E:E, "12_Van_C", NhatKy_ViPham!F:F, B40, NhatKy_ViPham!C:C, "T21") - SUMIFS(NhatKy_ViPham!K:K, NhatKy_ViPham!E:E, "12_Van_C", NhatKy_ViPham!F:F, B40, NhatKy_ViPham!C:C, "T21")</f>
        <v>100</v>
      </c>
      <c r="AM40" s="6">
        <f>100 + SUMIFS(NhatKy_ViPham!J:J, NhatKy_ViPham!E:E, "12_Van_C", NhatKy_ViPham!F:F, B40, NhatKy_ViPham!C:C, "T22") - SUMIFS(NhatKy_ViPham!K:K, NhatKy_ViPham!E:E, "12_Van_C", NhatKy_ViPham!F:F, B40, NhatKy_ViPham!C:C, "T22")</f>
        <v>100</v>
      </c>
      <c r="AN40" s="6">
        <f>100 + SUMIFS(NhatKy_ViPham!J:J, NhatKy_ViPham!E:E, "12_Van_C", NhatKy_ViPham!F:F, B40, NhatKy_ViPham!C:C, "T23") - SUMIFS(NhatKy_ViPham!K:K, NhatKy_ViPham!E:E, "12_Van_C", NhatKy_ViPham!F:F, B40, NhatKy_ViPham!C:C, "T23")</f>
        <v>100</v>
      </c>
      <c r="AO40" s="6">
        <f>100 + SUMIFS(NhatKy_ViPham!J:J, NhatKy_ViPham!E:E, "12_Van_C", NhatKy_ViPham!F:F, B40, NhatKy_ViPham!C:C, "T24") - SUMIFS(NhatKy_ViPham!K:K, NhatKy_ViPham!E:E, "12_Van_C", NhatKy_ViPham!F:F, B40, NhatKy_ViPham!C:C, "T24")</f>
        <v>100</v>
      </c>
      <c r="AP40" s="6">
        <f>100 + SUMIFS(NhatKy_ViPham!J:J, NhatKy_ViPham!E:E, "12_Van_C", NhatKy_ViPham!F:F, B40, NhatKy_ViPham!C:C, "T25") - SUMIFS(NhatKy_ViPham!K:K, NhatKy_ViPham!E:E, "12_Van_C", NhatKy_ViPham!F:F, B40, NhatKy_ViPham!C:C, "T25")</f>
        <v>100</v>
      </c>
      <c r="AQ40" s="6">
        <f>100 + SUMIFS(NhatKy_ViPham!J:J, NhatKy_ViPham!E:E, "12_Van_C", NhatKy_ViPham!F:F, B40, NhatKy_ViPham!C:C, "T26") - SUMIFS(NhatKy_ViPham!K:K, NhatKy_ViPham!E:E, "12_Van_C", NhatKy_ViPham!F:F, B40, NhatKy_ViPham!C:C, "T26")</f>
        <v>100</v>
      </c>
      <c r="AR40" s="6">
        <f>100 + SUMIFS(NhatKy_ViPham!J:J, NhatKy_ViPham!E:E, "12_Van_C", NhatKy_ViPham!F:F, B40, NhatKy_ViPham!C:C, "T27") - SUMIFS(NhatKy_ViPham!K:K, NhatKy_ViPham!E:E, "12_Van_C", NhatKy_ViPham!F:F, B40, NhatKy_ViPham!C:C, "T27")</f>
        <v>100</v>
      </c>
      <c r="AS40" s="6">
        <f>100 + SUMIFS(NhatKy_ViPham!J:J, NhatKy_ViPham!E:E, "12_Van_C", NhatKy_ViPham!F:F, B40, NhatKy_ViPham!C:C, "T28") - SUMIFS(NhatKy_ViPham!K:K, NhatKy_ViPham!E:E, "12_Van_C", NhatKy_ViPham!F:F, B40, NhatKy_ViPham!C:C, "T28")</f>
        <v>100</v>
      </c>
      <c r="AT40" s="6">
        <f>100 + SUMIFS(NhatKy_ViPham!J:J, NhatKy_ViPham!E:E, "12_Van_C", NhatKy_ViPham!F:F, B40, NhatKy_ViPham!C:C, "T29") - SUMIFS(NhatKy_ViPham!K:K, NhatKy_ViPham!E:E, "12_Van_C", NhatKy_ViPham!F:F, B40, NhatKy_ViPham!C:C, "T29")</f>
        <v>100</v>
      </c>
      <c r="AU40" s="6">
        <f>100 + SUMIFS(NhatKy_ViPham!J:J, NhatKy_ViPham!E:E, "12_Van_C", NhatKy_ViPham!F:F, B40, NhatKy_ViPham!C:C, "T30") - SUMIFS(NhatKy_ViPham!K:K, NhatKy_ViPham!E:E, "12_Van_C", NhatKy_ViPham!F:F, B40, NhatKy_ViPham!C:C, "T30")</f>
        <v>100</v>
      </c>
      <c r="AV40" s="6">
        <f>100 + SUMIFS(NhatKy_ViPham!J:J, NhatKy_ViPham!E:E, "12_Van_C", NhatKy_ViPham!F:F, B40, NhatKy_ViPham!C:C, "T31") - SUMIFS(NhatKy_ViPham!K:K, NhatKy_ViPham!E:E, "12_Van_C", NhatKy_ViPham!F:F, B40, NhatKy_ViPham!C:C, "T31")</f>
        <v>100</v>
      </c>
      <c r="AW40" s="6">
        <f>100 + SUMIFS(NhatKy_ViPham!J:J, NhatKy_ViPham!E:E, "12_Van_C", NhatKy_ViPham!F:F, B40, NhatKy_ViPham!C:C, "T32") - SUMIFS(NhatKy_ViPham!K:K, NhatKy_ViPham!E:E, "12_Van_C", NhatKy_ViPham!F:F, B40, NhatKy_ViPham!C:C, "T32")</f>
        <v>100</v>
      </c>
      <c r="AX40" s="6">
        <f>100 + SUMIFS(NhatKy_ViPham!J:J, NhatKy_ViPham!E:E, "12_Van_C", NhatKy_ViPham!F:F, B40, NhatKy_ViPham!C:C, "T33") - SUMIFS(NhatKy_ViPham!K:K, NhatKy_ViPham!E:E, "12_Van_C", NhatKy_ViPham!F:F, B40, NhatKy_ViPham!C:C, "T33")</f>
        <v>100</v>
      </c>
      <c r="AY40" s="6">
        <f>100 + SUMIFS(NhatKy_ViPham!J:J, NhatKy_ViPham!E:E, "12_Van_C", NhatKy_ViPham!F:F, B40, NhatKy_ViPham!C:C, "T34") - SUMIFS(NhatKy_ViPham!K:K, NhatKy_ViPham!E:E, "12_Van_C", NhatKy_ViPham!F:F, B40, NhatKy_ViPham!C:C, "T34")</f>
        <v>100</v>
      </c>
      <c r="AZ40" s="6">
        <f>100 + SUMIFS(NhatKy_ViPham!J:J, NhatKy_ViPham!E:E, "12_Van_C", NhatKy_ViPham!F:F, B40, NhatKy_ViPham!C:C, "T35") - SUMIFS(NhatKy_ViPham!K:K, NhatKy_ViPham!E:E, "12_Van_C", NhatKy_ViPham!F:F, B40, NhatKy_ViPham!C:C, "T35")</f>
        <v>100</v>
      </c>
      <c r="BA40" s="12">
        <f t="shared" si="0"/>
        <v>100</v>
      </c>
      <c r="BB40" s="11" t="s">
        <v>430</v>
      </c>
      <c r="BC40" s="16" t="str">
        <f t="shared" si="1"/>
        <v>Tốt</v>
      </c>
      <c r="BD40" s="15" t="str">
        <f t="shared" si="2"/>
        <v>🟢 BÌNH THƯỜNG</v>
      </c>
    </row>
    <row r="41" spans="1:56" x14ac:dyDescent="0.25">
      <c r="A41" s="4">
        <v>33</v>
      </c>
      <c r="B41" s="10" t="s">
        <v>2832</v>
      </c>
      <c r="C41" s="4" t="s">
        <v>2224</v>
      </c>
      <c r="D41" s="4" t="s">
        <v>429</v>
      </c>
      <c r="E41" s="11" t="s">
        <v>430</v>
      </c>
      <c r="F41" s="7">
        <f>SUMIFS(NhatKy_ViPham!K:K, NhatKy_ViPham!E:E, "12_Van_C", NhatKy_ViPham!F:F, B41, NhatKy_ViPham!H:H, "L01")</f>
        <v>0</v>
      </c>
      <c r="G41" s="7">
        <f>SUMIFS(NhatKy_ViPham!K:K, NhatKy_ViPham!E:E, "12_Van_C", NhatKy_ViPham!F:F, B41, NhatKy_ViPham!H:H, "L02")</f>
        <v>0</v>
      </c>
      <c r="H41" s="7">
        <f>SUMIFS(NhatKy_ViPham!K:K, NhatKy_ViPham!E:E, "12_Van_C", NhatKy_ViPham!F:F, B41, NhatKy_ViPham!H:H, "L03")</f>
        <v>0</v>
      </c>
      <c r="I41" s="7">
        <f>SUMIFS(NhatKy_ViPham!K:K, NhatKy_ViPham!E:E, "12_Van_C", NhatKy_ViPham!F:F, B41, NhatKy_ViPham!H:H, "L04")</f>
        <v>0</v>
      </c>
      <c r="J41" s="7">
        <f>SUMIFS(NhatKy_ViPham!K:K, NhatKy_ViPham!E:E, "12_Van_C", NhatKy_ViPham!F:F, B41, NhatKy_ViPham!H:H, "L05")</f>
        <v>0</v>
      </c>
      <c r="K41" s="7">
        <f>SUMIFS(NhatKy_ViPham!K:K, NhatKy_ViPham!E:E, "12_Van_C", NhatKy_ViPham!F:F, B41, NhatKy_ViPham!H:H, "L06")</f>
        <v>0</v>
      </c>
      <c r="L41" s="7">
        <f>SUMIFS(NhatKy_ViPham!K:K, NhatKy_ViPham!E:E, "12_Van_C", NhatKy_ViPham!F:F, B41, NhatKy_ViPham!H:H, "L07")</f>
        <v>0</v>
      </c>
      <c r="M41" s="7">
        <f>SUMIFS(NhatKy_ViPham!K:K, NhatKy_ViPham!E:E, "12_Van_C", NhatKy_ViPham!F:F, B41, NhatKy_ViPham!H:H, "L08")</f>
        <v>0</v>
      </c>
      <c r="N41" s="7">
        <f>SUMIFS(NhatKy_ViPham!K:K, NhatKy_ViPham!E:E, "12_Van_C", NhatKy_ViPham!F:F, B41, NhatKy_ViPham!H:H, "L09")</f>
        <v>0</v>
      </c>
      <c r="O41" s="7">
        <f>SUMIFS(NhatKy_ViPham!K:K, NhatKy_ViPham!E:E, "12_Van_C", NhatKy_ViPham!F:F, B41, NhatKy_ViPham!H:H, "L10")</f>
        <v>0</v>
      </c>
      <c r="P41" s="12">
        <f>SUMIFS(NhatKy_ViPham!J:J, NhatKy_ViPham!E:E, "12_Van_C", NhatKy_ViPham!F:F, B41)</f>
        <v>0</v>
      </c>
      <c r="Q41" s="13">
        <f>SUMIFS(NhatKy_ViPham!K:K, NhatKy_ViPham!E:E, "12_Van_C", NhatKy_ViPham!F:F, B41)</f>
        <v>0</v>
      </c>
      <c r="R41" s="7">
        <f>100 + SUMIFS(NhatKy_ViPham!J:J, NhatKy_ViPham!E:E, "12_Van_C", NhatKy_ViPham!F:F, B41, NhatKy_ViPham!C:C, "T1") - SUMIFS(NhatKy_ViPham!K:K, NhatKy_ViPham!E:E, "12_Van_C", NhatKy_ViPham!F:F, B41, NhatKy_ViPham!C:C, "T1")</f>
        <v>100</v>
      </c>
      <c r="S41" s="7">
        <f>100 + SUMIFS(NhatKy_ViPham!J:J, NhatKy_ViPham!E:E, "12_Van_C", NhatKy_ViPham!F:F, B41, NhatKy_ViPham!C:C, "T2") - SUMIFS(NhatKy_ViPham!K:K, NhatKy_ViPham!E:E, "12_Van_C", NhatKy_ViPham!F:F, B41, NhatKy_ViPham!C:C, "T2")</f>
        <v>100</v>
      </c>
      <c r="T41" s="7">
        <f>100 + SUMIFS(NhatKy_ViPham!J:J, NhatKy_ViPham!E:E, "12_Van_C", NhatKy_ViPham!F:F, B41, NhatKy_ViPham!C:C, "T3") - SUMIFS(NhatKy_ViPham!K:K, NhatKy_ViPham!E:E, "12_Van_C", NhatKy_ViPham!F:F, B41, NhatKy_ViPham!C:C, "T3")</f>
        <v>100</v>
      </c>
      <c r="U41" s="7">
        <f>100 + SUMIFS(NhatKy_ViPham!J:J, NhatKy_ViPham!E:E, "12_Van_C", NhatKy_ViPham!F:F, B41, NhatKy_ViPham!C:C, "T4") - SUMIFS(NhatKy_ViPham!K:K, NhatKy_ViPham!E:E, "12_Van_C", NhatKy_ViPham!F:F, B41, NhatKy_ViPham!C:C, "T4")</f>
        <v>100</v>
      </c>
      <c r="V41" s="7">
        <f>100 + SUMIFS(NhatKy_ViPham!J:J, NhatKy_ViPham!E:E, "12_Van_C", NhatKy_ViPham!F:F, B41, NhatKy_ViPham!C:C, "T5") - SUMIFS(NhatKy_ViPham!K:K, NhatKy_ViPham!E:E, "12_Van_C", NhatKy_ViPham!F:F, B41, NhatKy_ViPham!C:C, "T5")</f>
        <v>100</v>
      </c>
      <c r="W41" s="7">
        <f>100 + SUMIFS(NhatKy_ViPham!J:J, NhatKy_ViPham!E:E, "12_Van_C", NhatKy_ViPham!F:F, B41, NhatKy_ViPham!C:C, "T6") - SUMIFS(NhatKy_ViPham!K:K, NhatKy_ViPham!E:E, "12_Van_C", NhatKy_ViPham!F:F, B41, NhatKy_ViPham!C:C, "T6")</f>
        <v>100</v>
      </c>
      <c r="X41" s="7">
        <f>100 + SUMIFS(NhatKy_ViPham!J:J, NhatKy_ViPham!E:E, "12_Van_C", NhatKy_ViPham!F:F, B41, NhatKy_ViPham!C:C, "T7") - SUMIFS(NhatKy_ViPham!K:K, NhatKy_ViPham!E:E, "12_Van_C", NhatKy_ViPham!F:F, B41, NhatKy_ViPham!C:C, "T7")</f>
        <v>100</v>
      </c>
      <c r="Y41" s="7">
        <f>100 + SUMIFS(NhatKy_ViPham!J:J, NhatKy_ViPham!E:E, "12_Van_C", NhatKy_ViPham!F:F, B41, NhatKy_ViPham!C:C, "T8") - SUMIFS(NhatKy_ViPham!K:K, NhatKy_ViPham!E:E, "12_Van_C", NhatKy_ViPham!F:F, B41, NhatKy_ViPham!C:C, "T8")</f>
        <v>100</v>
      </c>
      <c r="Z41" s="7">
        <f>100 + SUMIFS(NhatKy_ViPham!J:J, NhatKy_ViPham!E:E, "12_Van_C", NhatKy_ViPham!F:F, B41, NhatKy_ViPham!C:C, "T9") - SUMIFS(NhatKy_ViPham!K:K, NhatKy_ViPham!E:E, "12_Van_C", NhatKy_ViPham!F:F, B41, NhatKy_ViPham!C:C, "T9")</f>
        <v>100</v>
      </c>
      <c r="AA41" s="7">
        <f>100 + SUMIFS(NhatKy_ViPham!J:J, NhatKy_ViPham!E:E, "12_Van_C", NhatKy_ViPham!F:F, B41, NhatKy_ViPham!C:C, "T10") - SUMIFS(NhatKy_ViPham!K:K, NhatKy_ViPham!E:E, "12_Van_C", NhatKy_ViPham!F:F, B41, NhatKy_ViPham!C:C, "T10")</f>
        <v>100</v>
      </c>
      <c r="AB41" s="7">
        <f>100 + SUMIFS(NhatKy_ViPham!J:J, NhatKy_ViPham!E:E, "12_Van_C", NhatKy_ViPham!F:F, B41, NhatKy_ViPham!C:C, "T11") - SUMIFS(NhatKy_ViPham!K:K, NhatKy_ViPham!E:E, "12_Van_C", NhatKy_ViPham!F:F, B41, NhatKy_ViPham!C:C, "T11")</f>
        <v>100</v>
      </c>
      <c r="AC41" s="7">
        <f>100 + SUMIFS(NhatKy_ViPham!J:J, NhatKy_ViPham!E:E, "12_Van_C", NhatKy_ViPham!F:F, B41, NhatKy_ViPham!C:C, "T12") - SUMIFS(NhatKy_ViPham!K:K, NhatKy_ViPham!E:E, "12_Van_C", NhatKy_ViPham!F:F, B41, NhatKy_ViPham!C:C, "T12")</f>
        <v>100</v>
      </c>
      <c r="AD41" s="7">
        <f>100 + SUMIFS(NhatKy_ViPham!J:J, NhatKy_ViPham!E:E, "12_Van_C", NhatKy_ViPham!F:F, B41, NhatKy_ViPham!C:C, "T13") - SUMIFS(NhatKy_ViPham!K:K, NhatKy_ViPham!E:E, "12_Van_C", NhatKy_ViPham!F:F, B41, NhatKy_ViPham!C:C, "T13")</f>
        <v>100</v>
      </c>
      <c r="AE41" s="7">
        <f>100 + SUMIFS(NhatKy_ViPham!J:J, NhatKy_ViPham!E:E, "12_Van_C", NhatKy_ViPham!F:F, B41, NhatKy_ViPham!C:C, "T14") - SUMIFS(NhatKy_ViPham!K:K, NhatKy_ViPham!E:E, "12_Van_C", NhatKy_ViPham!F:F, B41, NhatKy_ViPham!C:C, "T14")</f>
        <v>100</v>
      </c>
      <c r="AF41" s="7">
        <f>100 + SUMIFS(NhatKy_ViPham!J:J, NhatKy_ViPham!E:E, "12_Van_C", NhatKy_ViPham!F:F, B41, NhatKy_ViPham!C:C, "T15") - SUMIFS(NhatKy_ViPham!K:K, NhatKy_ViPham!E:E, "12_Van_C", NhatKy_ViPham!F:F, B41, NhatKy_ViPham!C:C, "T15")</f>
        <v>100</v>
      </c>
      <c r="AG41" s="7">
        <f>100 + SUMIFS(NhatKy_ViPham!J:J, NhatKy_ViPham!E:E, "12_Van_C", NhatKy_ViPham!F:F, B41, NhatKy_ViPham!C:C, "T16") - SUMIFS(NhatKy_ViPham!K:K, NhatKy_ViPham!E:E, "12_Van_C", NhatKy_ViPham!F:F, B41, NhatKy_ViPham!C:C, "T16")</f>
        <v>100</v>
      </c>
      <c r="AH41" s="7">
        <f>100 + SUMIFS(NhatKy_ViPham!J:J, NhatKy_ViPham!E:E, "12_Van_C", NhatKy_ViPham!F:F, B41, NhatKy_ViPham!C:C, "T17") - SUMIFS(NhatKy_ViPham!K:K, NhatKy_ViPham!E:E, "12_Van_C", NhatKy_ViPham!F:F, B41, NhatKy_ViPham!C:C, "T17")</f>
        <v>100</v>
      </c>
      <c r="AI41" s="7">
        <f>100 + SUMIFS(NhatKy_ViPham!J:J, NhatKy_ViPham!E:E, "12_Van_C", NhatKy_ViPham!F:F, B41, NhatKy_ViPham!C:C, "T18") - SUMIFS(NhatKy_ViPham!K:K, NhatKy_ViPham!E:E, "12_Van_C", NhatKy_ViPham!F:F, B41, NhatKy_ViPham!C:C, "T18")</f>
        <v>100</v>
      </c>
      <c r="AJ41" s="7">
        <f>100 + SUMIFS(NhatKy_ViPham!J:J, NhatKy_ViPham!E:E, "12_Van_C", NhatKy_ViPham!F:F, B41, NhatKy_ViPham!C:C, "T19") - SUMIFS(NhatKy_ViPham!K:K, NhatKy_ViPham!E:E, "12_Van_C", NhatKy_ViPham!F:F, B41, NhatKy_ViPham!C:C, "T19")</f>
        <v>100</v>
      </c>
      <c r="AK41" s="7">
        <f>100 + SUMIFS(NhatKy_ViPham!J:J, NhatKy_ViPham!E:E, "12_Van_C", NhatKy_ViPham!F:F, B41, NhatKy_ViPham!C:C, "T20") - SUMIFS(NhatKy_ViPham!K:K, NhatKy_ViPham!E:E, "12_Van_C", NhatKy_ViPham!F:F, B41, NhatKy_ViPham!C:C, "T20")</f>
        <v>100</v>
      </c>
      <c r="AL41" s="7">
        <f>100 + SUMIFS(NhatKy_ViPham!J:J, NhatKy_ViPham!E:E, "12_Van_C", NhatKy_ViPham!F:F, B41, NhatKy_ViPham!C:C, "T21") - SUMIFS(NhatKy_ViPham!K:K, NhatKy_ViPham!E:E, "12_Van_C", NhatKy_ViPham!F:F, B41, NhatKy_ViPham!C:C, "T21")</f>
        <v>100</v>
      </c>
      <c r="AM41" s="7">
        <f>100 + SUMIFS(NhatKy_ViPham!J:J, NhatKy_ViPham!E:E, "12_Van_C", NhatKy_ViPham!F:F, B41, NhatKy_ViPham!C:C, "T22") - SUMIFS(NhatKy_ViPham!K:K, NhatKy_ViPham!E:E, "12_Van_C", NhatKy_ViPham!F:F, B41, NhatKy_ViPham!C:C, "T22")</f>
        <v>100</v>
      </c>
      <c r="AN41" s="7">
        <f>100 + SUMIFS(NhatKy_ViPham!J:J, NhatKy_ViPham!E:E, "12_Van_C", NhatKy_ViPham!F:F, B41, NhatKy_ViPham!C:C, "T23") - SUMIFS(NhatKy_ViPham!K:K, NhatKy_ViPham!E:E, "12_Van_C", NhatKy_ViPham!F:F, B41, NhatKy_ViPham!C:C, "T23")</f>
        <v>100</v>
      </c>
      <c r="AO41" s="7">
        <f>100 + SUMIFS(NhatKy_ViPham!J:J, NhatKy_ViPham!E:E, "12_Van_C", NhatKy_ViPham!F:F, B41, NhatKy_ViPham!C:C, "T24") - SUMIFS(NhatKy_ViPham!K:K, NhatKy_ViPham!E:E, "12_Van_C", NhatKy_ViPham!F:F, B41, NhatKy_ViPham!C:C, "T24")</f>
        <v>100</v>
      </c>
      <c r="AP41" s="7">
        <f>100 + SUMIFS(NhatKy_ViPham!J:J, NhatKy_ViPham!E:E, "12_Van_C", NhatKy_ViPham!F:F, B41, NhatKy_ViPham!C:C, "T25") - SUMIFS(NhatKy_ViPham!K:K, NhatKy_ViPham!E:E, "12_Van_C", NhatKy_ViPham!F:F, B41, NhatKy_ViPham!C:C, "T25")</f>
        <v>100</v>
      </c>
      <c r="AQ41" s="7">
        <f>100 + SUMIFS(NhatKy_ViPham!J:J, NhatKy_ViPham!E:E, "12_Van_C", NhatKy_ViPham!F:F, B41, NhatKy_ViPham!C:C, "T26") - SUMIFS(NhatKy_ViPham!K:K, NhatKy_ViPham!E:E, "12_Van_C", NhatKy_ViPham!F:F, B41, NhatKy_ViPham!C:C, "T26")</f>
        <v>100</v>
      </c>
      <c r="AR41" s="7">
        <f>100 + SUMIFS(NhatKy_ViPham!J:J, NhatKy_ViPham!E:E, "12_Van_C", NhatKy_ViPham!F:F, B41, NhatKy_ViPham!C:C, "T27") - SUMIFS(NhatKy_ViPham!K:K, NhatKy_ViPham!E:E, "12_Van_C", NhatKy_ViPham!F:F, B41, NhatKy_ViPham!C:C, "T27")</f>
        <v>100</v>
      </c>
      <c r="AS41" s="7">
        <f>100 + SUMIFS(NhatKy_ViPham!J:J, NhatKy_ViPham!E:E, "12_Van_C", NhatKy_ViPham!F:F, B41, NhatKy_ViPham!C:C, "T28") - SUMIFS(NhatKy_ViPham!K:K, NhatKy_ViPham!E:E, "12_Van_C", NhatKy_ViPham!F:F, B41, NhatKy_ViPham!C:C, "T28")</f>
        <v>100</v>
      </c>
      <c r="AT41" s="7">
        <f>100 + SUMIFS(NhatKy_ViPham!J:J, NhatKy_ViPham!E:E, "12_Van_C", NhatKy_ViPham!F:F, B41, NhatKy_ViPham!C:C, "T29") - SUMIFS(NhatKy_ViPham!K:K, NhatKy_ViPham!E:E, "12_Van_C", NhatKy_ViPham!F:F, B41, NhatKy_ViPham!C:C, "T29")</f>
        <v>100</v>
      </c>
      <c r="AU41" s="7">
        <f>100 + SUMIFS(NhatKy_ViPham!J:J, NhatKy_ViPham!E:E, "12_Van_C", NhatKy_ViPham!F:F, B41, NhatKy_ViPham!C:C, "T30") - SUMIFS(NhatKy_ViPham!K:K, NhatKy_ViPham!E:E, "12_Van_C", NhatKy_ViPham!F:F, B41, NhatKy_ViPham!C:C, "T30")</f>
        <v>100</v>
      </c>
      <c r="AV41" s="7">
        <f>100 + SUMIFS(NhatKy_ViPham!J:J, NhatKy_ViPham!E:E, "12_Van_C", NhatKy_ViPham!F:F, B41, NhatKy_ViPham!C:C, "T31") - SUMIFS(NhatKy_ViPham!K:K, NhatKy_ViPham!E:E, "12_Van_C", NhatKy_ViPham!F:F, B41, NhatKy_ViPham!C:C, "T31")</f>
        <v>100</v>
      </c>
      <c r="AW41" s="7">
        <f>100 + SUMIFS(NhatKy_ViPham!J:J, NhatKy_ViPham!E:E, "12_Van_C", NhatKy_ViPham!F:F, B41, NhatKy_ViPham!C:C, "T32") - SUMIFS(NhatKy_ViPham!K:K, NhatKy_ViPham!E:E, "12_Van_C", NhatKy_ViPham!F:F, B41, NhatKy_ViPham!C:C, "T32")</f>
        <v>100</v>
      </c>
      <c r="AX41" s="7">
        <f>100 + SUMIFS(NhatKy_ViPham!J:J, NhatKy_ViPham!E:E, "12_Van_C", NhatKy_ViPham!F:F, B41, NhatKy_ViPham!C:C, "T33") - SUMIFS(NhatKy_ViPham!K:K, NhatKy_ViPham!E:E, "12_Van_C", NhatKy_ViPham!F:F, B41, NhatKy_ViPham!C:C, "T33")</f>
        <v>100</v>
      </c>
      <c r="AY41" s="7">
        <f>100 + SUMIFS(NhatKy_ViPham!J:J, NhatKy_ViPham!E:E, "12_Van_C", NhatKy_ViPham!F:F, B41, NhatKy_ViPham!C:C, "T34") - SUMIFS(NhatKy_ViPham!K:K, NhatKy_ViPham!E:E, "12_Van_C", NhatKy_ViPham!F:F, B41, NhatKy_ViPham!C:C, "T34")</f>
        <v>100</v>
      </c>
      <c r="AZ41" s="7">
        <f>100 + SUMIFS(NhatKy_ViPham!J:J, NhatKy_ViPham!E:E, "12_Van_C", NhatKy_ViPham!F:F, B41, NhatKy_ViPham!C:C, "T35") - SUMIFS(NhatKy_ViPham!K:K, NhatKy_ViPham!E:E, "12_Van_C", NhatKy_ViPham!F:F, B41, NhatKy_ViPham!C:C, "T35")</f>
        <v>100</v>
      </c>
      <c r="BA41" s="12">
        <f t="shared" si="0"/>
        <v>100</v>
      </c>
      <c r="BB41" s="11" t="s">
        <v>430</v>
      </c>
      <c r="BC41" s="14" t="str">
        <f t="shared" si="1"/>
        <v>Tốt</v>
      </c>
      <c r="BD41" s="10" t="str">
        <f t="shared" si="2"/>
        <v>🟢 BÌNH THƯỜNG</v>
      </c>
    </row>
    <row r="42" spans="1:56" x14ac:dyDescent="0.25">
      <c r="A42" s="5">
        <v>34</v>
      </c>
      <c r="B42" s="15" t="s">
        <v>2833</v>
      </c>
      <c r="C42" s="5" t="s">
        <v>2209</v>
      </c>
      <c r="D42" s="5" t="s">
        <v>429</v>
      </c>
      <c r="E42" s="11" t="s">
        <v>430</v>
      </c>
      <c r="F42" s="6">
        <f>SUMIFS(NhatKy_ViPham!K:K, NhatKy_ViPham!E:E, "12_Van_C", NhatKy_ViPham!F:F, B42, NhatKy_ViPham!H:H, "L01")</f>
        <v>0</v>
      </c>
      <c r="G42" s="6">
        <f>SUMIFS(NhatKy_ViPham!K:K, NhatKy_ViPham!E:E, "12_Van_C", NhatKy_ViPham!F:F, B42, NhatKy_ViPham!H:H, "L02")</f>
        <v>0</v>
      </c>
      <c r="H42" s="6">
        <f>SUMIFS(NhatKy_ViPham!K:K, NhatKy_ViPham!E:E, "12_Van_C", NhatKy_ViPham!F:F, B42, NhatKy_ViPham!H:H, "L03")</f>
        <v>0</v>
      </c>
      <c r="I42" s="6">
        <f>SUMIFS(NhatKy_ViPham!K:K, NhatKy_ViPham!E:E, "12_Van_C", NhatKy_ViPham!F:F, B42, NhatKy_ViPham!H:H, "L04")</f>
        <v>0</v>
      </c>
      <c r="J42" s="6">
        <f>SUMIFS(NhatKy_ViPham!K:K, NhatKy_ViPham!E:E, "12_Van_C", NhatKy_ViPham!F:F, B42, NhatKy_ViPham!H:H, "L05")</f>
        <v>0</v>
      </c>
      <c r="K42" s="6">
        <f>SUMIFS(NhatKy_ViPham!K:K, NhatKy_ViPham!E:E, "12_Van_C", NhatKy_ViPham!F:F, B42, NhatKy_ViPham!H:H, "L06")</f>
        <v>0</v>
      </c>
      <c r="L42" s="6">
        <f>SUMIFS(NhatKy_ViPham!K:K, NhatKy_ViPham!E:E, "12_Van_C", NhatKy_ViPham!F:F, B42, NhatKy_ViPham!H:H, "L07")</f>
        <v>0</v>
      </c>
      <c r="M42" s="6">
        <f>SUMIFS(NhatKy_ViPham!K:K, NhatKy_ViPham!E:E, "12_Van_C", NhatKy_ViPham!F:F, B42, NhatKy_ViPham!H:H, "L08")</f>
        <v>0</v>
      </c>
      <c r="N42" s="6">
        <f>SUMIFS(NhatKy_ViPham!K:K, NhatKy_ViPham!E:E, "12_Van_C", NhatKy_ViPham!F:F, B42, NhatKy_ViPham!H:H, "L09")</f>
        <v>0</v>
      </c>
      <c r="O42" s="6">
        <f>SUMIFS(NhatKy_ViPham!K:K, NhatKy_ViPham!E:E, "12_Van_C", NhatKy_ViPham!F:F, B42, NhatKy_ViPham!H:H, "L10")</f>
        <v>0</v>
      </c>
      <c r="P42" s="12">
        <f>SUMIFS(NhatKy_ViPham!J:J, NhatKy_ViPham!E:E, "12_Van_C", NhatKy_ViPham!F:F, B42)</f>
        <v>0</v>
      </c>
      <c r="Q42" s="13">
        <f>SUMIFS(NhatKy_ViPham!K:K, NhatKy_ViPham!E:E, "12_Van_C", NhatKy_ViPham!F:F, B42)</f>
        <v>0</v>
      </c>
      <c r="R42" s="6">
        <f>100 + SUMIFS(NhatKy_ViPham!J:J, NhatKy_ViPham!E:E, "12_Van_C", NhatKy_ViPham!F:F, B42, NhatKy_ViPham!C:C, "T1") - SUMIFS(NhatKy_ViPham!K:K, NhatKy_ViPham!E:E, "12_Van_C", NhatKy_ViPham!F:F, B42, NhatKy_ViPham!C:C, "T1")</f>
        <v>100</v>
      </c>
      <c r="S42" s="6">
        <f>100 + SUMIFS(NhatKy_ViPham!J:J, NhatKy_ViPham!E:E, "12_Van_C", NhatKy_ViPham!F:F, B42, NhatKy_ViPham!C:C, "T2") - SUMIFS(NhatKy_ViPham!K:K, NhatKy_ViPham!E:E, "12_Van_C", NhatKy_ViPham!F:F, B42, NhatKy_ViPham!C:C, "T2")</f>
        <v>100</v>
      </c>
      <c r="T42" s="6">
        <f>100 + SUMIFS(NhatKy_ViPham!J:J, NhatKy_ViPham!E:E, "12_Van_C", NhatKy_ViPham!F:F, B42, NhatKy_ViPham!C:C, "T3") - SUMIFS(NhatKy_ViPham!K:K, NhatKy_ViPham!E:E, "12_Van_C", NhatKy_ViPham!F:F, B42, NhatKy_ViPham!C:C, "T3")</f>
        <v>100</v>
      </c>
      <c r="U42" s="6">
        <f>100 + SUMIFS(NhatKy_ViPham!J:J, NhatKy_ViPham!E:E, "12_Van_C", NhatKy_ViPham!F:F, B42, NhatKy_ViPham!C:C, "T4") - SUMIFS(NhatKy_ViPham!K:K, NhatKy_ViPham!E:E, "12_Van_C", NhatKy_ViPham!F:F, B42, NhatKy_ViPham!C:C, "T4")</f>
        <v>100</v>
      </c>
      <c r="V42" s="6">
        <f>100 + SUMIFS(NhatKy_ViPham!J:J, NhatKy_ViPham!E:E, "12_Van_C", NhatKy_ViPham!F:F, B42, NhatKy_ViPham!C:C, "T5") - SUMIFS(NhatKy_ViPham!K:K, NhatKy_ViPham!E:E, "12_Van_C", NhatKy_ViPham!F:F, B42, NhatKy_ViPham!C:C, "T5")</f>
        <v>100</v>
      </c>
      <c r="W42" s="6">
        <f>100 + SUMIFS(NhatKy_ViPham!J:J, NhatKy_ViPham!E:E, "12_Van_C", NhatKy_ViPham!F:F, B42, NhatKy_ViPham!C:C, "T6") - SUMIFS(NhatKy_ViPham!K:K, NhatKy_ViPham!E:E, "12_Van_C", NhatKy_ViPham!F:F, B42, NhatKy_ViPham!C:C, "T6")</f>
        <v>100</v>
      </c>
      <c r="X42" s="6">
        <f>100 + SUMIFS(NhatKy_ViPham!J:J, NhatKy_ViPham!E:E, "12_Van_C", NhatKy_ViPham!F:F, B42, NhatKy_ViPham!C:C, "T7") - SUMIFS(NhatKy_ViPham!K:K, NhatKy_ViPham!E:E, "12_Van_C", NhatKy_ViPham!F:F, B42, NhatKy_ViPham!C:C, "T7")</f>
        <v>100</v>
      </c>
      <c r="Y42" s="6">
        <f>100 + SUMIFS(NhatKy_ViPham!J:J, NhatKy_ViPham!E:E, "12_Van_C", NhatKy_ViPham!F:F, B42, NhatKy_ViPham!C:C, "T8") - SUMIFS(NhatKy_ViPham!K:K, NhatKy_ViPham!E:E, "12_Van_C", NhatKy_ViPham!F:F, B42, NhatKy_ViPham!C:C, "T8")</f>
        <v>100</v>
      </c>
      <c r="Z42" s="6">
        <f>100 + SUMIFS(NhatKy_ViPham!J:J, NhatKy_ViPham!E:E, "12_Van_C", NhatKy_ViPham!F:F, B42, NhatKy_ViPham!C:C, "T9") - SUMIFS(NhatKy_ViPham!K:K, NhatKy_ViPham!E:E, "12_Van_C", NhatKy_ViPham!F:F, B42, NhatKy_ViPham!C:C, "T9")</f>
        <v>100</v>
      </c>
      <c r="AA42" s="6">
        <f>100 + SUMIFS(NhatKy_ViPham!J:J, NhatKy_ViPham!E:E, "12_Van_C", NhatKy_ViPham!F:F, B42, NhatKy_ViPham!C:C, "T10") - SUMIFS(NhatKy_ViPham!K:K, NhatKy_ViPham!E:E, "12_Van_C", NhatKy_ViPham!F:F, B42, NhatKy_ViPham!C:C, "T10")</f>
        <v>100</v>
      </c>
      <c r="AB42" s="6">
        <f>100 + SUMIFS(NhatKy_ViPham!J:J, NhatKy_ViPham!E:E, "12_Van_C", NhatKy_ViPham!F:F, B42, NhatKy_ViPham!C:C, "T11") - SUMIFS(NhatKy_ViPham!K:K, NhatKy_ViPham!E:E, "12_Van_C", NhatKy_ViPham!F:F, B42, NhatKy_ViPham!C:C, "T11")</f>
        <v>100</v>
      </c>
      <c r="AC42" s="6">
        <f>100 + SUMIFS(NhatKy_ViPham!J:J, NhatKy_ViPham!E:E, "12_Van_C", NhatKy_ViPham!F:F, B42, NhatKy_ViPham!C:C, "T12") - SUMIFS(NhatKy_ViPham!K:K, NhatKy_ViPham!E:E, "12_Van_C", NhatKy_ViPham!F:F, B42, NhatKy_ViPham!C:C, "T12")</f>
        <v>100</v>
      </c>
      <c r="AD42" s="6">
        <f>100 + SUMIFS(NhatKy_ViPham!J:J, NhatKy_ViPham!E:E, "12_Van_C", NhatKy_ViPham!F:F, B42, NhatKy_ViPham!C:C, "T13") - SUMIFS(NhatKy_ViPham!K:K, NhatKy_ViPham!E:E, "12_Van_C", NhatKy_ViPham!F:F, B42, NhatKy_ViPham!C:C, "T13")</f>
        <v>100</v>
      </c>
      <c r="AE42" s="6">
        <f>100 + SUMIFS(NhatKy_ViPham!J:J, NhatKy_ViPham!E:E, "12_Van_C", NhatKy_ViPham!F:F, B42, NhatKy_ViPham!C:C, "T14") - SUMIFS(NhatKy_ViPham!K:K, NhatKy_ViPham!E:E, "12_Van_C", NhatKy_ViPham!F:F, B42, NhatKy_ViPham!C:C, "T14")</f>
        <v>100</v>
      </c>
      <c r="AF42" s="6">
        <f>100 + SUMIFS(NhatKy_ViPham!J:J, NhatKy_ViPham!E:E, "12_Van_C", NhatKy_ViPham!F:F, B42, NhatKy_ViPham!C:C, "T15") - SUMIFS(NhatKy_ViPham!K:K, NhatKy_ViPham!E:E, "12_Van_C", NhatKy_ViPham!F:F, B42, NhatKy_ViPham!C:C, "T15")</f>
        <v>100</v>
      </c>
      <c r="AG42" s="6">
        <f>100 + SUMIFS(NhatKy_ViPham!J:J, NhatKy_ViPham!E:E, "12_Van_C", NhatKy_ViPham!F:F, B42, NhatKy_ViPham!C:C, "T16") - SUMIFS(NhatKy_ViPham!K:K, NhatKy_ViPham!E:E, "12_Van_C", NhatKy_ViPham!F:F, B42, NhatKy_ViPham!C:C, "T16")</f>
        <v>100</v>
      </c>
      <c r="AH42" s="6">
        <f>100 + SUMIFS(NhatKy_ViPham!J:J, NhatKy_ViPham!E:E, "12_Van_C", NhatKy_ViPham!F:F, B42, NhatKy_ViPham!C:C, "T17") - SUMIFS(NhatKy_ViPham!K:K, NhatKy_ViPham!E:E, "12_Van_C", NhatKy_ViPham!F:F, B42, NhatKy_ViPham!C:C, "T17")</f>
        <v>100</v>
      </c>
      <c r="AI42" s="6">
        <f>100 + SUMIFS(NhatKy_ViPham!J:J, NhatKy_ViPham!E:E, "12_Van_C", NhatKy_ViPham!F:F, B42, NhatKy_ViPham!C:C, "T18") - SUMIFS(NhatKy_ViPham!K:K, NhatKy_ViPham!E:E, "12_Van_C", NhatKy_ViPham!F:F, B42, NhatKy_ViPham!C:C, "T18")</f>
        <v>100</v>
      </c>
      <c r="AJ42" s="6">
        <f>100 + SUMIFS(NhatKy_ViPham!J:J, NhatKy_ViPham!E:E, "12_Van_C", NhatKy_ViPham!F:F, B42, NhatKy_ViPham!C:C, "T19") - SUMIFS(NhatKy_ViPham!K:K, NhatKy_ViPham!E:E, "12_Van_C", NhatKy_ViPham!F:F, B42, NhatKy_ViPham!C:C, "T19")</f>
        <v>100</v>
      </c>
      <c r="AK42" s="6">
        <f>100 + SUMIFS(NhatKy_ViPham!J:J, NhatKy_ViPham!E:E, "12_Van_C", NhatKy_ViPham!F:F, B42, NhatKy_ViPham!C:C, "T20") - SUMIFS(NhatKy_ViPham!K:K, NhatKy_ViPham!E:E, "12_Van_C", NhatKy_ViPham!F:F, B42, NhatKy_ViPham!C:C, "T20")</f>
        <v>100</v>
      </c>
      <c r="AL42" s="6">
        <f>100 + SUMIFS(NhatKy_ViPham!J:J, NhatKy_ViPham!E:E, "12_Van_C", NhatKy_ViPham!F:F, B42, NhatKy_ViPham!C:C, "T21") - SUMIFS(NhatKy_ViPham!K:K, NhatKy_ViPham!E:E, "12_Van_C", NhatKy_ViPham!F:F, B42, NhatKy_ViPham!C:C, "T21")</f>
        <v>100</v>
      </c>
      <c r="AM42" s="6">
        <f>100 + SUMIFS(NhatKy_ViPham!J:J, NhatKy_ViPham!E:E, "12_Van_C", NhatKy_ViPham!F:F, B42, NhatKy_ViPham!C:C, "T22") - SUMIFS(NhatKy_ViPham!K:K, NhatKy_ViPham!E:E, "12_Van_C", NhatKy_ViPham!F:F, B42, NhatKy_ViPham!C:C, "T22")</f>
        <v>100</v>
      </c>
      <c r="AN42" s="6">
        <f>100 + SUMIFS(NhatKy_ViPham!J:J, NhatKy_ViPham!E:E, "12_Van_C", NhatKy_ViPham!F:F, B42, NhatKy_ViPham!C:C, "T23") - SUMIFS(NhatKy_ViPham!K:K, NhatKy_ViPham!E:E, "12_Van_C", NhatKy_ViPham!F:F, B42, NhatKy_ViPham!C:C, "T23")</f>
        <v>100</v>
      </c>
      <c r="AO42" s="6">
        <f>100 + SUMIFS(NhatKy_ViPham!J:J, NhatKy_ViPham!E:E, "12_Van_C", NhatKy_ViPham!F:F, B42, NhatKy_ViPham!C:C, "T24") - SUMIFS(NhatKy_ViPham!K:K, NhatKy_ViPham!E:E, "12_Van_C", NhatKy_ViPham!F:F, B42, NhatKy_ViPham!C:C, "T24")</f>
        <v>100</v>
      </c>
      <c r="AP42" s="6">
        <f>100 + SUMIFS(NhatKy_ViPham!J:J, NhatKy_ViPham!E:E, "12_Van_C", NhatKy_ViPham!F:F, B42, NhatKy_ViPham!C:C, "T25") - SUMIFS(NhatKy_ViPham!K:K, NhatKy_ViPham!E:E, "12_Van_C", NhatKy_ViPham!F:F, B42, NhatKy_ViPham!C:C, "T25")</f>
        <v>100</v>
      </c>
      <c r="AQ42" s="6">
        <f>100 + SUMIFS(NhatKy_ViPham!J:J, NhatKy_ViPham!E:E, "12_Van_C", NhatKy_ViPham!F:F, B42, NhatKy_ViPham!C:C, "T26") - SUMIFS(NhatKy_ViPham!K:K, NhatKy_ViPham!E:E, "12_Van_C", NhatKy_ViPham!F:F, B42, NhatKy_ViPham!C:C, "T26")</f>
        <v>100</v>
      </c>
      <c r="AR42" s="6">
        <f>100 + SUMIFS(NhatKy_ViPham!J:J, NhatKy_ViPham!E:E, "12_Van_C", NhatKy_ViPham!F:F, B42, NhatKy_ViPham!C:C, "T27") - SUMIFS(NhatKy_ViPham!K:K, NhatKy_ViPham!E:E, "12_Van_C", NhatKy_ViPham!F:F, B42, NhatKy_ViPham!C:C, "T27")</f>
        <v>100</v>
      </c>
      <c r="AS42" s="6">
        <f>100 + SUMIFS(NhatKy_ViPham!J:J, NhatKy_ViPham!E:E, "12_Van_C", NhatKy_ViPham!F:F, B42, NhatKy_ViPham!C:C, "T28") - SUMIFS(NhatKy_ViPham!K:K, NhatKy_ViPham!E:E, "12_Van_C", NhatKy_ViPham!F:F, B42, NhatKy_ViPham!C:C, "T28")</f>
        <v>100</v>
      </c>
      <c r="AT42" s="6">
        <f>100 + SUMIFS(NhatKy_ViPham!J:J, NhatKy_ViPham!E:E, "12_Van_C", NhatKy_ViPham!F:F, B42, NhatKy_ViPham!C:C, "T29") - SUMIFS(NhatKy_ViPham!K:K, NhatKy_ViPham!E:E, "12_Van_C", NhatKy_ViPham!F:F, B42, NhatKy_ViPham!C:C, "T29")</f>
        <v>100</v>
      </c>
      <c r="AU42" s="6">
        <f>100 + SUMIFS(NhatKy_ViPham!J:J, NhatKy_ViPham!E:E, "12_Van_C", NhatKy_ViPham!F:F, B42, NhatKy_ViPham!C:C, "T30") - SUMIFS(NhatKy_ViPham!K:K, NhatKy_ViPham!E:E, "12_Van_C", NhatKy_ViPham!F:F, B42, NhatKy_ViPham!C:C, "T30")</f>
        <v>100</v>
      </c>
      <c r="AV42" s="6">
        <f>100 + SUMIFS(NhatKy_ViPham!J:J, NhatKy_ViPham!E:E, "12_Van_C", NhatKy_ViPham!F:F, B42, NhatKy_ViPham!C:C, "T31") - SUMIFS(NhatKy_ViPham!K:K, NhatKy_ViPham!E:E, "12_Van_C", NhatKy_ViPham!F:F, B42, NhatKy_ViPham!C:C, "T31")</f>
        <v>100</v>
      </c>
      <c r="AW42" s="6">
        <f>100 + SUMIFS(NhatKy_ViPham!J:J, NhatKy_ViPham!E:E, "12_Van_C", NhatKy_ViPham!F:F, B42, NhatKy_ViPham!C:C, "T32") - SUMIFS(NhatKy_ViPham!K:K, NhatKy_ViPham!E:E, "12_Van_C", NhatKy_ViPham!F:F, B42, NhatKy_ViPham!C:C, "T32")</f>
        <v>100</v>
      </c>
      <c r="AX42" s="6">
        <f>100 + SUMIFS(NhatKy_ViPham!J:J, NhatKy_ViPham!E:E, "12_Van_C", NhatKy_ViPham!F:F, B42, NhatKy_ViPham!C:C, "T33") - SUMIFS(NhatKy_ViPham!K:K, NhatKy_ViPham!E:E, "12_Van_C", NhatKy_ViPham!F:F, B42, NhatKy_ViPham!C:C, "T33")</f>
        <v>100</v>
      </c>
      <c r="AY42" s="6">
        <f>100 + SUMIFS(NhatKy_ViPham!J:J, NhatKy_ViPham!E:E, "12_Van_C", NhatKy_ViPham!F:F, B42, NhatKy_ViPham!C:C, "T34") - SUMIFS(NhatKy_ViPham!K:K, NhatKy_ViPham!E:E, "12_Van_C", NhatKy_ViPham!F:F, B42, NhatKy_ViPham!C:C, "T34")</f>
        <v>100</v>
      </c>
      <c r="AZ42" s="6">
        <f>100 + SUMIFS(NhatKy_ViPham!J:J, NhatKy_ViPham!E:E, "12_Van_C", NhatKy_ViPham!F:F, B42, NhatKy_ViPham!C:C, "T35") - SUMIFS(NhatKy_ViPham!K:K, NhatKy_ViPham!E:E, "12_Van_C", NhatKy_ViPham!F:F, B42, NhatKy_ViPham!C:C, "T35")</f>
        <v>100</v>
      </c>
      <c r="BA42" s="12">
        <f t="shared" si="0"/>
        <v>100</v>
      </c>
      <c r="BB42" s="11" t="s">
        <v>430</v>
      </c>
      <c r="BC42" s="16" t="str">
        <f t="shared" si="1"/>
        <v>Tốt</v>
      </c>
      <c r="BD42" s="15" t="str">
        <f t="shared" si="2"/>
        <v>🟢 BÌNH THƯỜNG</v>
      </c>
    </row>
    <row r="43" spans="1:56" x14ac:dyDescent="0.25">
      <c r="A43" s="4">
        <v>35</v>
      </c>
      <c r="B43" s="10" t="s">
        <v>1022</v>
      </c>
      <c r="C43" s="4" t="s">
        <v>2834</v>
      </c>
      <c r="D43" s="4" t="s">
        <v>429</v>
      </c>
      <c r="E43" s="11" t="s">
        <v>430</v>
      </c>
      <c r="F43" s="7">
        <f>SUMIFS(NhatKy_ViPham!K:K, NhatKy_ViPham!E:E, "12_Van_C", NhatKy_ViPham!F:F, B43, NhatKy_ViPham!H:H, "L01")</f>
        <v>0</v>
      </c>
      <c r="G43" s="7">
        <f>SUMIFS(NhatKy_ViPham!K:K, NhatKy_ViPham!E:E, "12_Van_C", NhatKy_ViPham!F:F, B43, NhatKy_ViPham!H:H, "L02")</f>
        <v>0</v>
      </c>
      <c r="H43" s="7">
        <f>SUMIFS(NhatKy_ViPham!K:K, NhatKy_ViPham!E:E, "12_Van_C", NhatKy_ViPham!F:F, B43, NhatKy_ViPham!H:H, "L03")</f>
        <v>0</v>
      </c>
      <c r="I43" s="7">
        <f>SUMIFS(NhatKy_ViPham!K:K, NhatKy_ViPham!E:E, "12_Van_C", NhatKy_ViPham!F:F, B43, NhatKy_ViPham!H:H, "L04")</f>
        <v>0</v>
      </c>
      <c r="J43" s="7">
        <f>SUMIFS(NhatKy_ViPham!K:K, NhatKy_ViPham!E:E, "12_Van_C", NhatKy_ViPham!F:F, B43, NhatKy_ViPham!H:H, "L05")</f>
        <v>0</v>
      </c>
      <c r="K43" s="7">
        <f>SUMIFS(NhatKy_ViPham!K:K, NhatKy_ViPham!E:E, "12_Van_C", NhatKy_ViPham!F:F, B43, NhatKy_ViPham!H:H, "L06")</f>
        <v>0</v>
      </c>
      <c r="L43" s="7">
        <f>SUMIFS(NhatKy_ViPham!K:K, NhatKy_ViPham!E:E, "12_Van_C", NhatKy_ViPham!F:F, B43, NhatKy_ViPham!H:H, "L07")</f>
        <v>0</v>
      </c>
      <c r="M43" s="7">
        <f>SUMIFS(NhatKy_ViPham!K:K, NhatKy_ViPham!E:E, "12_Van_C", NhatKy_ViPham!F:F, B43, NhatKy_ViPham!H:H, "L08")</f>
        <v>0</v>
      </c>
      <c r="N43" s="7">
        <f>SUMIFS(NhatKy_ViPham!K:K, NhatKy_ViPham!E:E, "12_Van_C", NhatKy_ViPham!F:F, B43, NhatKy_ViPham!H:H, "L09")</f>
        <v>0</v>
      </c>
      <c r="O43" s="7">
        <f>SUMIFS(NhatKy_ViPham!K:K, NhatKy_ViPham!E:E, "12_Van_C", NhatKy_ViPham!F:F, B43, NhatKy_ViPham!H:H, "L10")</f>
        <v>0</v>
      </c>
      <c r="P43" s="12">
        <f>SUMIFS(NhatKy_ViPham!J:J, NhatKy_ViPham!E:E, "12_Van_C", NhatKy_ViPham!F:F, B43)</f>
        <v>0</v>
      </c>
      <c r="Q43" s="13">
        <f>SUMIFS(NhatKy_ViPham!K:K, NhatKy_ViPham!E:E, "12_Van_C", NhatKy_ViPham!F:F, B43)</f>
        <v>0</v>
      </c>
      <c r="R43" s="7">
        <f>100 + SUMIFS(NhatKy_ViPham!J:J, NhatKy_ViPham!E:E, "12_Van_C", NhatKy_ViPham!F:F, B43, NhatKy_ViPham!C:C, "T1") - SUMIFS(NhatKy_ViPham!K:K, NhatKy_ViPham!E:E, "12_Van_C", NhatKy_ViPham!F:F, B43, NhatKy_ViPham!C:C, "T1")</f>
        <v>100</v>
      </c>
      <c r="S43" s="7">
        <f>100 + SUMIFS(NhatKy_ViPham!J:J, NhatKy_ViPham!E:E, "12_Van_C", NhatKy_ViPham!F:F, B43, NhatKy_ViPham!C:C, "T2") - SUMIFS(NhatKy_ViPham!K:K, NhatKy_ViPham!E:E, "12_Van_C", NhatKy_ViPham!F:F, B43, NhatKy_ViPham!C:C, "T2")</f>
        <v>100</v>
      </c>
      <c r="T43" s="7">
        <f>100 + SUMIFS(NhatKy_ViPham!J:J, NhatKy_ViPham!E:E, "12_Van_C", NhatKy_ViPham!F:F, B43, NhatKy_ViPham!C:C, "T3") - SUMIFS(NhatKy_ViPham!K:K, NhatKy_ViPham!E:E, "12_Van_C", NhatKy_ViPham!F:F, B43, NhatKy_ViPham!C:C, "T3")</f>
        <v>100</v>
      </c>
      <c r="U43" s="7">
        <f>100 + SUMIFS(NhatKy_ViPham!J:J, NhatKy_ViPham!E:E, "12_Van_C", NhatKy_ViPham!F:F, B43, NhatKy_ViPham!C:C, "T4") - SUMIFS(NhatKy_ViPham!K:K, NhatKy_ViPham!E:E, "12_Van_C", NhatKy_ViPham!F:F, B43, NhatKy_ViPham!C:C, "T4")</f>
        <v>100</v>
      </c>
      <c r="V43" s="7">
        <f>100 + SUMIFS(NhatKy_ViPham!J:J, NhatKy_ViPham!E:E, "12_Van_C", NhatKy_ViPham!F:F, B43, NhatKy_ViPham!C:C, "T5") - SUMIFS(NhatKy_ViPham!K:K, NhatKy_ViPham!E:E, "12_Van_C", NhatKy_ViPham!F:F, B43, NhatKy_ViPham!C:C, "T5")</f>
        <v>100</v>
      </c>
      <c r="W43" s="7">
        <f>100 + SUMIFS(NhatKy_ViPham!J:J, NhatKy_ViPham!E:E, "12_Van_C", NhatKy_ViPham!F:F, B43, NhatKy_ViPham!C:C, "T6") - SUMIFS(NhatKy_ViPham!K:K, NhatKy_ViPham!E:E, "12_Van_C", NhatKy_ViPham!F:F, B43, NhatKy_ViPham!C:C, "T6")</f>
        <v>100</v>
      </c>
      <c r="X43" s="7">
        <f>100 + SUMIFS(NhatKy_ViPham!J:J, NhatKy_ViPham!E:E, "12_Van_C", NhatKy_ViPham!F:F, B43, NhatKy_ViPham!C:C, "T7") - SUMIFS(NhatKy_ViPham!K:K, NhatKy_ViPham!E:E, "12_Van_C", NhatKy_ViPham!F:F, B43, NhatKy_ViPham!C:C, "T7")</f>
        <v>100</v>
      </c>
      <c r="Y43" s="7">
        <f>100 + SUMIFS(NhatKy_ViPham!J:J, NhatKy_ViPham!E:E, "12_Van_C", NhatKy_ViPham!F:F, B43, NhatKy_ViPham!C:C, "T8") - SUMIFS(NhatKy_ViPham!K:K, NhatKy_ViPham!E:E, "12_Van_C", NhatKy_ViPham!F:F, B43, NhatKy_ViPham!C:C, "T8")</f>
        <v>100</v>
      </c>
      <c r="Z43" s="7">
        <f>100 + SUMIFS(NhatKy_ViPham!J:J, NhatKy_ViPham!E:E, "12_Van_C", NhatKy_ViPham!F:F, B43, NhatKy_ViPham!C:C, "T9") - SUMIFS(NhatKy_ViPham!K:K, NhatKy_ViPham!E:E, "12_Van_C", NhatKy_ViPham!F:F, B43, NhatKy_ViPham!C:C, "T9")</f>
        <v>100</v>
      </c>
      <c r="AA43" s="7">
        <f>100 + SUMIFS(NhatKy_ViPham!J:J, NhatKy_ViPham!E:E, "12_Van_C", NhatKy_ViPham!F:F, B43, NhatKy_ViPham!C:C, "T10") - SUMIFS(NhatKy_ViPham!K:K, NhatKy_ViPham!E:E, "12_Van_C", NhatKy_ViPham!F:F, B43, NhatKy_ViPham!C:C, "T10")</f>
        <v>100</v>
      </c>
      <c r="AB43" s="7">
        <f>100 + SUMIFS(NhatKy_ViPham!J:J, NhatKy_ViPham!E:E, "12_Van_C", NhatKy_ViPham!F:F, B43, NhatKy_ViPham!C:C, "T11") - SUMIFS(NhatKy_ViPham!K:K, NhatKy_ViPham!E:E, "12_Van_C", NhatKy_ViPham!F:F, B43, NhatKy_ViPham!C:C, "T11")</f>
        <v>100</v>
      </c>
      <c r="AC43" s="7">
        <f>100 + SUMIFS(NhatKy_ViPham!J:J, NhatKy_ViPham!E:E, "12_Van_C", NhatKy_ViPham!F:F, B43, NhatKy_ViPham!C:C, "T12") - SUMIFS(NhatKy_ViPham!K:K, NhatKy_ViPham!E:E, "12_Van_C", NhatKy_ViPham!F:F, B43, NhatKy_ViPham!C:C, "T12")</f>
        <v>100</v>
      </c>
      <c r="AD43" s="7">
        <f>100 + SUMIFS(NhatKy_ViPham!J:J, NhatKy_ViPham!E:E, "12_Van_C", NhatKy_ViPham!F:F, B43, NhatKy_ViPham!C:C, "T13") - SUMIFS(NhatKy_ViPham!K:K, NhatKy_ViPham!E:E, "12_Van_C", NhatKy_ViPham!F:F, B43, NhatKy_ViPham!C:C, "T13")</f>
        <v>100</v>
      </c>
      <c r="AE43" s="7">
        <f>100 + SUMIFS(NhatKy_ViPham!J:J, NhatKy_ViPham!E:E, "12_Van_C", NhatKy_ViPham!F:F, B43, NhatKy_ViPham!C:C, "T14") - SUMIFS(NhatKy_ViPham!K:K, NhatKy_ViPham!E:E, "12_Van_C", NhatKy_ViPham!F:F, B43, NhatKy_ViPham!C:C, "T14")</f>
        <v>100</v>
      </c>
      <c r="AF43" s="7">
        <f>100 + SUMIFS(NhatKy_ViPham!J:J, NhatKy_ViPham!E:E, "12_Van_C", NhatKy_ViPham!F:F, B43, NhatKy_ViPham!C:C, "T15") - SUMIFS(NhatKy_ViPham!K:K, NhatKy_ViPham!E:E, "12_Van_C", NhatKy_ViPham!F:F, B43, NhatKy_ViPham!C:C, "T15")</f>
        <v>100</v>
      </c>
      <c r="AG43" s="7">
        <f>100 + SUMIFS(NhatKy_ViPham!J:J, NhatKy_ViPham!E:E, "12_Van_C", NhatKy_ViPham!F:F, B43, NhatKy_ViPham!C:C, "T16") - SUMIFS(NhatKy_ViPham!K:K, NhatKy_ViPham!E:E, "12_Van_C", NhatKy_ViPham!F:F, B43, NhatKy_ViPham!C:C, "T16")</f>
        <v>100</v>
      </c>
      <c r="AH43" s="7">
        <f>100 + SUMIFS(NhatKy_ViPham!J:J, NhatKy_ViPham!E:E, "12_Van_C", NhatKy_ViPham!F:F, B43, NhatKy_ViPham!C:C, "T17") - SUMIFS(NhatKy_ViPham!K:K, NhatKy_ViPham!E:E, "12_Van_C", NhatKy_ViPham!F:F, B43, NhatKy_ViPham!C:C, "T17")</f>
        <v>100</v>
      </c>
      <c r="AI43" s="7">
        <f>100 + SUMIFS(NhatKy_ViPham!J:J, NhatKy_ViPham!E:E, "12_Van_C", NhatKy_ViPham!F:F, B43, NhatKy_ViPham!C:C, "T18") - SUMIFS(NhatKy_ViPham!K:K, NhatKy_ViPham!E:E, "12_Van_C", NhatKy_ViPham!F:F, B43, NhatKy_ViPham!C:C, "T18")</f>
        <v>100</v>
      </c>
      <c r="AJ43" s="7">
        <f>100 + SUMIFS(NhatKy_ViPham!J:J, NhatKy_ViPham!E:E, "12_Van_C", NhatKy_ViPham!F:F, B43, NhatKy_ViPham!C:C, "T19") - SUMIFS(NhatKy_ViPham!K:K, NhatKy_ViPham!E:E, "12_Van_C", NhatKy_ViPham!F:F, B43, NhatKy_ViPham!C:C, "T19")</f>
        <v>100</v>
      </c>
      <c r="AK43" s="7">
        <f>100 + SUMIFS(NhatKy_ViPham!J:J, NhatKy_ViPham!E:E, "12_Van_C", NhatKy_ViPham!F:F, B43, NhatKy_ViPham!C:C, "T20") - SUMIFS(NhatKy_ViPham!K:K, NhatKy_ViPham!E:E, "12_Van_C", NhatKy_ViPham!F:F, B43, NhatKy_ViPham!C:C, "T20")</f>
        <v>100</v>
      </c>
      <c r="AL43" s="7">
        <f>100 + SUMIFS(NhatKy_ViPham!J:J, NhatKy_ViPham!E:E, "12_Van_C", NhatKy_ViPham!F:F, B43, NhatKy_ViPham!C:C, "T21") - SUMIFS(NhatKy_ViPham!K:K, NhatKy_ViPham!E:E, "12_Van_C", NhatKy_ViPham!F:F, B43, NhatKy_ViPham!C:C, "T21")</f>
        <v>100</v>
      </c>
      <c r="AM43" s="7">
        <f>100 + SUMIFS(NhatKy_ViPham!J:J, NhatKy_ViPham!E:E, "12_Van_C", NhatKy_ViPham!F:F, B43, NhatKy_ViPham!C:C, "T22") - SUMIFS(NhatKy_ViPham!K:K, NhatKy_ViPham!E:E, "12_Van_C", NhatKy_ViPham!F:F, B43, NhatKy_ViPham!C:C, "T22")</f>
        <v>100</v>
      </c>
      <c r="AN43" s="7">
        <f>100 + SUMIFS(NhatKy_ViPham!J:J, NhatKy_ViPham!E:E, "12_Van_C", NhatKy_ViPham!F:F, B43, NhatKy_ViPham!C:C, "T23") - SUMIFS(NhatKy_ViPham!K:K, NhatKy_ViPham!E:E, "12_Van_C", NhatKy_ViPham!F:F, B43, NhatKy_ViPham!C:C, "T23")</f>
        <v>100</v>
      </c>
      <c r="AO43" s="7">
        <f>100 + SUMIFS(NhatKy_ViPham!J:J, NhatKy_ViPham!E:E, "12_Van_C", NhatKy_ViPham!F:F, B43, NhatKy_ViPham!C:C, "T24") - SUMIFS(NhatKy_ViPham!K:K, NhatKy_ViPham!E:E, "12_Van_C", NhatKy_ViPham!F:F, B43, NhatKy_ViPham!C:C, "T24")</f>
        <v>100</v>
      </c>
      <c r="AP43" s="7">
        <f>100 + SUMIFS(NhatKy_ViPham!J:J, NhatKy_ViPham!E:E, "12_Van_C", NhatKy_ViPham!F:F, B43, NhatKy_ViPham!C:C, "T25") - SUMIFS(NhatKy_ViPham!K:K, NhatKy_ViPham!E:E, "12_Van_C", NhatKy_ViPham!F:F, B43, NhatKy_ViPham!C:C, "T25")</f>
        <v>100</v>
      </c>
      <c r="AQ43" s="7">
        <f>100 + SUMIFS(NhatKy_ViPham!J:J, NhatKy_ViPham!E:E, "12_Van_C", NhatKy_ViPham!F:F, B43, NhatKy_ViPham!C:C, "T26") - SUMIFS(NhatKy_ViPham!K:K, NhatKy_ViPham!E:E, "12_Van_C", NhatKy_ViPham!F:F, B43, NhatKy_ViPham!C:C, "T26")</f>
        <v>100</v>
      </c>
      <c r="AR43" s="7">
        <f>100 + SUMIFS(NhatKy_ViPham!J:J, NhatKy_ViPham!E:E, "12_Van_C", NhatKy_ViPham!F:F, B43, NhatKy_ViPham!C:C, "T27") - SUMIFS(NhatKy_ViPham!K:K, NhatKy_ViPham!E:E, "12_Van_C", NhatKy_ViPham!F:F, B43, NhatKy_ViPham!C:C, "T27")</f>
        <v>100</v>
      </c>
      <c r="AS43" s="7">
        <f>100 + SUMIFS(NhatKy_ViPham!J:J, NhatKy_ViPham!E:E, "12_Van_C", NhatKy_ViPham!F:F, B43, NhatKy_ViPham!C:C, "T28") - SUMIFS(NhatKy_ViPham!K:K, NhatKy_ViPham!E:E, "12_Van_C", NhatKy_ViPham!F:F, B43, NhatKy_ViPham!C:C, "T28")</f>
        <v>100</v>
      </c>
      <c r="AT43" s="7">
        <f>100 + SUMIFS(NhatKy_ViPham!J:J, NhatKy_ViPham!E:E, "12_Van_C", NhatKy_ViPham!F:F, B43, NhatKy_ViPham!C:C, "T29") - SUMIFS(NhatKy_ViPham!K:K, NhatKy_ViPham!E:E, "12_Van_C", NhatKy_ViPham!F:F, B43, NhatKy_ViPham!C:C, "T29")</f>
        <v>100</v>
      </c>
      <c r="AU43" s="7">
        <f>100 + SUMIFS(NhatKy_ViPham!J:J, NhatKy_ViPham!E:E, "12_Van_C", NhatKy_ViPham!F:F, B43, NhatKy_ViPham!C:C, "T30") - SUMIFS(NhatKy_ViPham!K:K, NhatKy_ViPham!E:E, "12_Van_C", NhatKy_ViPham!F:F, B43, NhatKy_ViPham!C:C, "T30")</f>
        <v>100</v>
      </c>
      <c r="AV43" s="7">
        <f>100 + SUMIFS(NhatKy_ViPham!J:J, NhatKy_ViPham!E:E, "12_Van_C", NhatKy_ViPham!F:F, B43, NhatKy_ViPham!C:C, "T31") - SUMIFS(NhatKy_ViPham!K:K, NhatKy_ViPham!E:E, "12_Van_C", NhatKy_ViPham!F:F, B43, NhatKy_ViPham!C:C, "T31")</f>
        <v>100</v>
      </c>
      <c r="AW43" s="7">
        <f>100 + SUMIFS(NhatKy_ViPham!J:J, NhatKy_ViPham!E:E, "12_Van_C", NhatKy_ViPham!F:F, B43, NhatKy_ViPham!C:C, "T32") - SUMIFS(NhatKy_ViPham!K:K, NhatKy_ViPham!E:E, "12_Van_C", NhatKy_ViPham!F:F, B43, NhatKy_ViPham!C:C, "T32")</f>
        <v>100</v>
      </c>
      <c r="AX43" s="7">
        <f>100 + SUMIFS(NhatKy_ViPham!J:J, NhatKy_ViPham!E:E, "12_Van_C", NhatKy_ViPham!F:F, B43, NhatKy_ViPham!C:C, "T33") - SUMIFS(NhatKy_ViPham!K:K, NhatKy_ViPham!E:E, "12_Van_C", NhatKy_ViPham!F:F, B43, NhatKy_ViPham!C:C, "T33")</f>
        <v>100</v>
      </c>
      <c r="AY43" s="7">
        <f>100 + SUMIFS(NhatKy_ViPham!J:J, NhatKy_ViPham!E:E, "12_Van_C", NhatKy_ViPham!F:F, B43, NhatKy_ViPham!C:C, "T34") - SUMIFS(NhatKy_ViPham!K:K, NhatKy_ViPham!E:E, "12_Van_C", NhatKy_ViPham!F:F, B43, NhatKy_ViPham!C:C, "T34")</f>
        <v>100</v>
      </c>
      <c r="AZ43" s="7">
        <f>100 + SUMIFS(NhatKy_ViPham!J:J, NhatKy_ViPham!E:E, "12_Van_C", NhatKy_ViPham!F:F, B43, NhatKy_ViPham!C:C, "T35") - SUMIFS(NhatKy_ViPham!K:K, NhatKy_ViPham!E:E, "12_Van_C", NhatKy_ViPham!F:F, B43, NhatKy_ViPham!C:C, "T35")</f>
        <v>100</v>
      </c>
      <c r="BA43" s="12">
        <f t="shared" si="0"/>
        <v>100</v>
      </c>
      <c r="BB43" s="11" t="s">
        <v>430</v>
      </c>
      <c r="BC43" s="14" t="str">
        <f t="shared" si="1"/>
        <v>Tốt</v>
      </c>
      <c r="BD43" s="10" t="str">
        <f t="shared" si="2"/>
        <v>🟢 BÌNH THƯỜNG</v>
      </c>
    </row>
  </sheetData>
  <mergeCells count="42">
    <mergeCell ref="A4:B4"/>
    <mergeCell ref="G4:H4"/>
    <mergeCell ref="BB7:BB8"/>
    <mergeCell ref="I4:J4"/>
    <mergeCell ref="BD7:BD8"/>
    <mergeCell ref="B7:B8"/>
    <mergeCell ref="F7:F8"/>
    <mergeCell ref="L7:L8"/>
    <mergeCell ref="K4:L4"/>
    <mergeCell ref="N7:N8"/>
    <mergeCell ref="BC7:BC8"/>
    <mergeCell ref="C4:D4"/>
    <mergeCell ref="AX7:AZ7"/>
    <mergeCell ref="E4:F4"/>
    <mergeCell ref="D7:D8"/>
    <mergeCell ref="AT7:AW7"/>
    <mergeCell ref="AH7:AK7"/>
    <mergeCell ref="BA7:BA8"/>
    <mergeCell ref="M7:M8"/>
    <mergeCell ref="AP7:AS7"/>
    <mergeCell ref="AL7:AO7"/>
    <mergeCell ref="O7:O8"/>
    <mergeCell ref="Q7:Q8"/>
    <mergeCell ref="R7:U7"/>
    <mergeCell ref="Z7:AC7"/>
    <mergeCell ref="V7:Y7"/>
    <mergeCell ref="P7:P8"/>
    <mergeCell ref="A7:A8"/>
    <mergeCell ref="G7:G8"/>
    <mergeCell ref="I7:I8"/>
    <mergeCell ref="A5:B5"/>
    <mergeCell ref="AD7:AG7"/>
    <mergeCell ref="I5:J5"/>
    <mergeCell ref="E7:E8"/>
    <mergeCell ref="K7:K8"/>
    <mergeCell ref="E5:F5"/>
    <mergeCell ref="K5:L5"/>
    <mergeCell ref="H7:H8"/>
    <mergeCell ref="J7:J8"/>
    <mergeCell ref="G5:H5"/>
    <mergeCell ref="C7:C8"/>
    <mergeCell ref="C5:D5"/>
  </mergeCells>
  <dataValidations count="1">
    <dataValidation type="list" allowBlank="1" sqref="E9:E43 BB9:BB43" xr:uid="{00000000-0002-0000-3200-000000000000}">
      <formula1>"Không,Có"</formula1>
    </dataValidation>
  </dataValidations>
  <hyperlinks>
    <hyperlink ref="AX1" location="'TOC_HuongDan'!A1" display="🏠 về Mục Lục" xr:uid="{00000000-0004-0000-3200-000000000000}"/>
    <hyperlink ref="AX2" location="'NhatKy_ViPham'!A4" display="📋 Nhật Ký Vi Phạm Lớp 12_Van_C" xr:uid="{00000000-0004-0000-3200-000001000000}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BD42"/>
  <sheetViews>
    <sheetView showGridLines="0" workbookViewId="0"/>
  </sheetViews>
  <sheetFormatPr defaultRowHeight="15" x14ac:dyDescent="0.25"/>
  <cols>
    <col min="1" max="1" width="6" customWidth="1"/>
    <col min="2" max="2" width="25" customWidth="1"/>
    <col min="3" max="3" width="12" customWidth="1"/>
    <col min="4" max="5" width="10" customWidth="1"/>
    <col min="6" max="17" width="16" customWidth="1"/>
    <col min="18" max="52" width="7" customWidth="1"/>
    <col min="53" max="55" width="14" customWidth="1"/>
    <col min="56" max="56" width="22" customWidth="1"/>
  </cols>
  <sheetData>
    <row r="1" spans="1:56" ht="21" x14ac:dyDescent="0.35">
      <c r="A1" s="1" t="s">
        <v>2835</v>
      </c>
      <c r="AX1" s="8" t="s">
        <v>358</v>
      </c>
    </row>
    <row r="2" spans="1:56" x14ac:dyDescent="0.25">
      <c r="A2" s="2" t="s">
        <v>2836</v>
      </c>
      <c r="AX2" s="8" t="s">
        <v>2837</v>
      </c>
    </row>
    <row r="4" spans="1:56" x14ac:dyDescent="0.25">
      <c r="A4" s="55" t="s">
        <v>361</v>
      </c>
      <c r="B4" s="50"/>
      <c r="C4" s="55" t="s">
        <v>362</v>
      </c>
      <c r="D4" s="50"/>
      <c r="E4" s="55" t="s">
        <v>363</v>
      </c>
      <c r="F4" s="50"/>
      <c r="G4" s="55" t="s">
        <v>364</v>
      </c>
      <c r="H4" s="50"/>
      <c r="I4" s="55" t="s">
        <v>365</v>
      </c>
      <c r="J4" s="50"/>
      <c r="K4" s="55" t="s">
        <v>366</v>
      </c>
      <c r="L4" s="50"/>
    </row>
    <row r="5" spans="1:56" x14ac:dyDescent="0.25">
      <c r="A5" s="49">
        <f>COUNTA(A9:A42)</f>
        <v>34</v>
      </c>
      <c r="B5" s="50"/>
      <c r="C5" s="53">
        <f>COUNTIF(BC9:BC42, "Tốt")</f>
        <v>34</v>
      </c>
      <c r="D5" s="50"/>
      <c r="E5" s="49">
        <f>COUNTIF(BC9:BC42, "Khá")</f>
        <v>0</v>
      </c>
      <c r="F5" s="50"/>
      <c r="G5" s="49">
        <f>COUNTIF(BC9:BC42, "Đạt")</f>
        <v>0</v>
      </c>
      <c r="H5" s="50"/>
      <c r="I5" s="52">
        <f>COUNTIF(BC9:BC42, "Chưa đạt")</f>
        <v>0</v>
      </c>
      <c r="J5" s="50"/>
      <c r="K5" s="53">
        <f>ROUND(AVERAGE(BA9:BA42), 1)</f>
        <v>100</v>
      </c>
      <c r="L5" s="50"/>
    </row>
    <row r="7" spans="1:56" x14ac:dyDescent="0.25">
      <c r="A7" s="46" t="s">
        <v>3</v>
      </c>
      <c r="B7" s="46" t="s">
        <v>303</v>
      </c>
      <c r="C7" s="46" t="s">
        <v>367</v>
      </c>
      <c r="D7" s="46" t="s">
        <v>368</v>
      </c>
      <c r="E7" s="46" t="s">
        <v>369</v>
      </c>
      <c r="F7" s="48" t="s">
        <v>370</v>
      </c>
      <c r="G7" s="48" t="s">
        <v>371</v>
      </c>
      <c r="H7" s="48" t="s">
        <v>372</v>
      </c>
      <c r="I7" s="48" t="s">
        <v>373</v>
      </c>
      <c r="J7" s="48" t="s">
        <v>374</v>
      </c>
      <c r="K7" s="48" t="s">
        <v>375</v>
      </c>
      <c r="L7" s="48" t="s">
        <v>376</v>
      </c>
      <c r="M7" s="48" t="s">
        <v>377</v>
      </c>
      <c r="N7" s="48" t="s">
        <v>378</v>
      </c>
      <c r="O7" s="48" t="s">
        <v>379</v>
      </c>
      <c r="P7" s="54" t="s">
        <v>380</v>
      </c>
      <c r="Q7" s="48" t="s">
        <v>381</v>
      </c>
      <c r="R7" s="46" t="s">
        <v>382</v>
      </c>
      <c r="S7" s="51"/>
      <c r="T7" s="51"/>
      <c r="U7" s="51"/>
      <c r="V7" s="46" t="s">
        <v>383</v>
      </c>
      <c r="W7" s="51"/>
      <c r="X7" s="51"/>
      <c r="Y7" s="51"/>
      <c r="Z7" s="46" t="s">
        <v>384</v>
      </c>
      <c r="AA7" s="51"/>
      <c r="AB7" s="51"/>
      <c r="AC7" s="51"/>
      <c r="AD7" s="46" t="s">
        <v>385</v>
      </c>
      <c r="AE7" s="51"/>
      <c r="AF7" s="51"/>
      <c r="AG7" s="51"/>
      <c r="AH7" s="46" t="s">
        <v>386</v>
      </c>
      <c r="AI7" s="51"/>
      <c r="AJ7" s="51"/>
      <c r="AK7" s="51"/>
      <c r="AL7" s="46" t="s">
        <v>387</v>
      </c>
      <c r="AM7" s="51"/>
      <c r="AN7" s="51"/>
      <c r="AO7" s="51"/>
      <c r="AP7" s="46" t="s">
        <v>388</v>
      </c>
      <c r="AQ7" s="51"/>
      <c r="AR7" s="51"/>
      <c r="AS7" s="51"/>
      <c r="AT7" s="46" t="s">
        <v>389</v>
      </c>
      <c r="AU7" s="51"/>
      <c r="AV7" s="51"/>
      <c r="AW7" s="51"/>
      <c r="AX7" s="46" t="s">
        <v>390</v>
      </c>
      <c r="AY7" s="51"/>
      <c r="AZ7" s="51"/>
      <c r="BA7" s="46" t="s">
        <v>391</v>
      </c>
      <c r="BB7" s="46" t="s">
        <v>392</v>
      </c>
      <c r="BC7" s="46" t="s">
        <v>393</v>
      </c>
      <c r="BD7" s="46" t="s">
        <v>394</v>
      </c>
    </row>
    <row r="8" spans="1:56" x14ac:dyDescent="0.25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9" t="s">
        <v>311</v>
      </c>
      <c r="S8" s="9" t="s">
        <v>348</v>
      </c>
      <c r="T8" s="9" t="s">
        <v>395</v>
      </c>
      <c r="U8" s="9" t="s">
        <v>396</v>
      </c>
      <c r="V8" s="9" t="s">
        <v>397</v>
      </c>
      <c r="W8" s="9" t="s">
        <v>398</v>
      </c>
      <c r="X8" s="9" t="s">
        <v>399</v>
      </c>
      <c r="Y8" s="9" t="s">
        <v>400</v>
      </c>
      <c r="Z8" s="9" t="s">
        <v>401</v>
      </c>
      <c r="AA8" s="9" t="s">
        <v>402</v>
      </c>
      <c r="AB8" s="9" t="s">
        <v>403</v>
      </c>
      <c r="AC8" s="9" t="s">
        <v>404</v>
      </c>
      <c r="AD8" s="9" t="s">
        <v>405</v>
      </c>
      <c r="AE8" s="9" t="s">
        <v>406</v>
      </c>
      <c r="AF8" s="9" t="s">
        <v>407</v>
      </c>
      <c r="AG8" s="9" t="s">
        <v>408</v>
      </c>
      <c r="AH8" s="9" t="s">
        <v>409</v>
      </c>
      <c r="AI8" s="9" t="s">
        <v>410</v>
      </c>
      <c r="AJ8" s="9" t="s">
        <v>411</v>
      </c>
      <c r="AK8" s="9" t="s">
        <v>412</v>
      </c>
      <c r="AL8" s="9" t="s">
        <v>413</v>
      </c>
      <c r="AM8" s="9" t="s">
        <v>414</v>
      </c>
      <c r="AN8" s="9" t="s">
        <v>415</v>
      </c>
      <c r="AO8" s="9" t="s">
        <v>416</v>
      </c>
      <c r="AP8" s="9" t="s">
        <v>417</v>
      </c>
      <c r="AQ8" s="9" t="s">
        <v>418</v>
      </c>
      <c r="AR8" s="9" t="s">
        <v>419</v>
      </c>
      <c r="AS8" s="9" t="s">
        <v>420</v>
      </c>
      <c r="AT8" s="9" t="s">
        <v>421</v>
      </c>
      <c r="AU8" s="9" t="s">
        <v>422</v>
      </c>
      <c r="AV8" s="9" t="s">
        <v>423</v>
      </c>
      <c r="AW8" s="9" t="s">
        <v>424</v>
      </c>
      <c r="AX8" s="9" t="s">
        <v>425</v>
      </c>
      <c r="AY8" s="9" t="s">
        <v>426</v>
      </c>
      <c r="AZ8" s="9" t="s">
        <v>427</v>
      </c>
      <c r="BA8" s="47"/>
      <c r="BB8" s="47"/>
      <c r="BC8" s="47"/>
      <c r="BD8" s="47"/>
    </row>
    <row r="9" spans="1:56" x14ac:dyDescent="0.25">
      <c r="A9" s="4">
        <v>1</v>
      </c>
      <c r="B9" s="10" t="s">
        <v>2838</v>
      </c>
      <c r="C9" s="4" t="s">
        <v>2736</v>
      </c>
      <c r="D9" s="4" t="s">
        <v>429</v>
      </c>
      <c r="E9" s="11" t="s">
        <v>430</v>
      </c>
      <c r="F9" s="7">
        <f>SUMIFS(NhatKy_ViPham!K:K, NhatKy_ViPham!E:E, "12_Su", NhatKy_ViPham!F:F, B9, NhatKy_ViPham!H:H, "L01")</f>
        <v>0</v>
      </c>
      <c r="G9" s="7">
        <f>SUMIFS(NhatKy_ViPham!K:K, NhatKy_ViPham!E:E, "12_Su", NhatKy_ViPham!F:F, B9, NhatKy_ViPham!H:H, "L02")</f>
        <v>0</v>
      </c>
      <c r="H9" s="7">
        <f>SUMIFS(NhatKy_ViPham!K:K, NhatKy_ViPham!E:E, "12_Su", NhatKy_ViPham!F:F, B9, NhatKy_ViPham!H:H, "L03")</f>
        <v>0</v>
      </c>
      <c r="I9" s="7">
        <f>SUMIFS(NhatKy_ViPham!K:K, NhatKy_ViPham!E:E, "12_Su", NhatKy_ViPham!F:F, B9, NhatKy_ViPham!H:H, "L04")</f>
        <v>0</v>
      </c>
      <c r="J9" s="7">
        <f>SUMIFS(NhatKy_ViPham!K:K, NhatKy_ViPham!E:E, "12_Su", NhatKy_ViPham!F:F, B9, NhatKy_ViPham!H:H, "L05")</f>
        <v>0</v>
      </c>
      <c r="K9" s="7">
        <f>SUMIFS(NhatKy_ViPham!K:K, NhatKy_ViPham!E:E, "12_Su", NhatKy_ViPham!F:F, B9, NhatKy_ViPham!H:H, "L06")</f>
        <v>0</v>
      </c>
      <c r="L9" s="7">
        <f>SUMIFS(NhatKy_ViPham!K:K, NhatKy_ViPham!E:E, "12_Su", NhatKy_ViPham!F:F, B9, NhatKy_ViPham!H:H, "L07")</f>
        <v>0</v>
      </c>
      <c r="M9" s="7">
        <f>SUMIFS(NhatKy_ViPham!K:K, NhatKy_ViPham!E:E, "12_Su", NhatKy_ViPham!F:F, B9, NhatKy_ViPham!H:H, "L08")</f>
        <v>0</v>
      </c>
      <c r="N9" s="7">
        <f>SUMIFS(NhatKy_ViPham!K:K, NhatKy_ViPham!E:E, "12_Su", NhatKy_ViPham!F:F, B9, NhatKy_ViPham!H:H, "L09")</f>
        <v>0</v>
      </c>
      <c r="O9" s="7">
        <f>SUMIFS(NhatKy_ViPham!K:K, NhatKy_ViPham!E:E, "12_Su", NhatKy_ViPham!F:F, B9, NhatKy_ViPham!H:H, "L10")</f>
        <v>0</v>
      </c>
      <c r="P9" s="12">
        <f>SUMIFS(NhatKy_ViPham!J:J, NhatKy_ViPham!E:E, "12_Su", NhatKy_ViPham!F:F, B9)</f>
        <v>0</v>
      </c>
      <c r="Q9" s="13">
        <f>SUMIFS(NhatKy_ViPham!K:K, NhatKy_ViPham!E:E, "12_Su", NhatKy_ViPham!F:F, B9)</f>
        <v>0</v>
      </c>
      <c r="R9" s="7">
        <f>100 + SUMIFS(NhatKy_ViPham!J:J, NhatKy_ViPham!E:E, "12_Su", NhatKy_ViPham!F:F, B9, NhatKy_ViPham!C:C, "T1") - SUMIFS(NhatKy_ViPham!K:K, NhatKy_ViPham!E:E, "12_Su", NhatKy_ViPham!F:F, B9, NhatKy_ViPham!C:C, "T1")</f>
        <v>100</v>
      </c>
      <c r="S9" s="7">
        <f>100 + SUMIFS(NhatKy_ViPham!J:J, NhatKy_ViPham!E:E, "12_Su", NhatKy_ViPham!F:F, B9, NhatKy_ViPham!C:C, "T2") - SUMIFS(NhatKy_ViPham!K:K, NhatKy_ViPham!E:E, "12_Su", NhatKy_ViPham!F:F, B9, NhatKy_ViPham!C:C, "T2")</f>
        <v>100</v>
      </c>
      <c r="T9" s="7">
        <f>100 + SUMIFS(NhatKy_ViPham!J:J, NhatKy_ViPham!E:E, "12_Su", NhatKy_ViPham!F:F, B9, NhatKy_ViPham!C:C, "T3") - SUMIFS(NhatKy_ViPham!K:K, NhatKy_ViPham!E:E, "12_Su", NhatKy_ViPham!F:F, B9, NhatKy_ViPham!C:C, "T3")</f>
        <v>100</v>
      </c>
      <c r="U9" s="7">
        <f>100 + SUMIFS(NhatKy_ViPham!J:J, NhatKy_ViPham!E:E, "12_Su", NhatKy_ViPham!F:F, B9, NhatKy_ViPham!C:C, "T4") - SUMIFS(NhatKy_ViPham!K:K, NhatKy_ViPham!E:E, "12_Su", NhatKy_ViPham!F:F, B9, NhatKy_ViPham!C:C, "T4")</f>
        <v>100</v>
      </c>
      <c r="V9" s="7">
        <f>100 + SUMIFS(NhatKy_ViPham!J:J, NhatKy_ViPham!E:E, "12_Su", NhatKy_ViPham!F:F, B9, NhatKy_ViPham!C:C, "T5") - SUMIFS(NhatKy_ViPham!K:K, NhatKy_ViPham!E:E, "12_Su", NhatKy_ViPham!F:F, B9, NhatKy_ViPham!C:C, "T5")</f>
        <v>100</v>
      </c>
      <c r="W9" s="7">
        <f>100 + SUMIFS(NhatKy_ViPham!J:J, NhatKy_ViPham!E:E, "12_Su", NhatKy_ViPham!F:F, B9, NhatKy_ViPham!C:C, "T6") - SUMIFS(NhatKy_ViPham!K:K, NhatKy_ViPham!E:E, "12_Su", NhatKy_ViPham!F:F, B9, NhatKy_ViPham!C:C, "T6")</f>
        <v>100</v>
      </c>
      <c r="X9" s="7">
        <f>100 + SUMIFS(NhatKy_ViPham!J:J, NhatKy_ViPham!E:E, "12_Su", NhatKy_ViPham!F:F, B9, NhatKy_ViPham!C:C, "T7") - SUMIFS(NhatKy_ViPham!K:K, NhatKy_ViPham!E:E, "12_Su", NhatKy_ViPham!F:F, B9, NhatKy_ViPham!C:C, "T7")</f>
        <v>100</v>
      </c>
      <c r="Y9" s="7">
        <f>100 + SUMIFS(NhatKy_ViPham!J:J, NhatKy_ViPham!E:E, "12_Su", NhatKy_ViPham!F:F, B9, NhatKy_ViPham!C:C, "T8") - SUMIFS(NhatKy_ViPham!K:K, NhatKy_ViPham!E:E, "12_Su", NhatKy_ViPham!F:F, B9, NhatKy_ViPham!C:C, "T8")</f>
        <v>100</v>
      </c>
      <c r="Z9" s="7">
        <f>100 + SUMIFS(NhatKy_ViPham!J:J, NhatKy_ViPham!E:E, "12_Su", NhatKy_ViPham!F:F, B9, NhatKy_ViPham!C:C, "T9") - SUMIFS(NhatKy_ViPham!K:K, NhatKy_ViPham!E:E, "12_Su", NhatKy_ViPham!F:F, B9, NhatKy_ViPham!C:C, "T9")</f>
        <v>100</v>
      </c>
      <c r="AA9" s="7">
        <f>100 + SUMIFS(NhatKy_ViPham!J:J, NhatKy_ViPham!E:E, "12_Su", NhatKy_ViPham!F:F, B9, NhatKy_ViPham!C:C, "T10") - SUMIFS(NhatKy_ViPham!K:K, NhatKy_ViPham!E:E, "12_Su", NhatKy_ViPham!F:F, B9, NhatKy_ViPham!C:C, "T10")</f>
        <v>100</v>
      </c>
      <c r="AB9" s="7">
        <f>100 + SUMIFS(NhatKy_ViPham!J:J, NhatKy_ViPham!E:E, "12_Su", NhatKy_ViPham!F:F, B9, NhatKy_ViPham!C:C, "T11") - SUMIFS(NhatKy_ViPham!K:K, NhatKy_ViPham!E:E, "12_Su", NhatKy_ViPham!F:F, B9, NhatKy_ViPham!C:C, "T11")</f>
        <v>100</v>
      </c>
      <c r="AC9" s="7">
        <f>100 + SUMIFS(NhatKy_ViPham!J:J, NhatKy_ViPham!E:E, "12_Su", NhatKy_ViPham!F:F, B9, NhatKy_ViPham!C:C, "T12") - SUMIFS(NhatKy_ViPham!K:K, NhatKy_ViPham!E:E, "12_Su", NhatKy_ViPham!F:F, B9, NhatKy_ViPham!C:C, "T12")</f>
        <v>100</v>
      </c>
      <c r="AD9" s="7">
        <f>100 + SUMIFS(NhatKy_ViPham!J:J, NhatKy_ViPham!E:E, "12_Su", NhatKy_ViPham!F:F, B9, NhatKy_ViPham!C:C, "T13") - SUMIFS(NhatKy_ViPham!K:K, NhatKy_ViPham!E:E, "12_Su", NhatKy_ViPham!F:F, B9, NhatKy_ViPham!C:C, "T13")</f>
        <v>100</v>
      </c>
      <c r="AE9" s="7">
        <f>100 + SUMIFS(NhatKy_ViPham!J:J, NhatKy_ViPham!E:E, "12_Su", NhatKy_ViPham!F:F, B9, NhatKy_ViPham!C:C, "T14") - SUMIFS(NhatKy_ViPham!K:K, NhatKy_ViPham!E:E, "12_Su", NhatKy_ViPham!F:F, B9, NhatKy_ViPham!C:C, "T14")</f>
        <v>100</v>
      </c>
      <c r="AF9" s="7">
        <f>100 + SUMIFS(NhatKy_ViPham!J:J, NhatKy_ViPham!E:E, "12_Su", NhatKy_ViPham!F:F, B9, NhatKy_ViPham!C:C, "T15") - SUMIFS(NhatKy_ViPham!K:K, NhatKy_ViPham!E:E, "12_Su", NhatKy_ViPham!F:F, B9, NhatKy_ViPham!C:C, "T15")</f>
        <v>100</v>
      </c>
      <c r="AG9" s="7">
        <f>100 + SUMIFS(NhatKy_ViPham!J:J, NhatKy_ViPham!E:E, "12_Su", NhatKy_ViPham!F:F, B9, NhatKy_ViPham!C:C, "T16") - SUMIFS(NhatKy_ViPham!K:K, NhatKy_ViPham!E:E, "12_Su", NhatKy_ViPham!F:F, B9, NhatKy_ViPham!C:C, "T16")</f>
        <v>100</v>
      </c>
      <c r="AH9" s="7">
        <f>100 + SUMIFS(NhatKy_ViPham!J:J, NhatKy_ViPham!E:E, "12_Su", NhatKy_ViPham!F:F, B9, NhatKy_ViPham!C:C, "T17") - SUMIFS(NhatKy_ViPham!K:K, NhatKy_ViPham!E:E, "12_Su", NhatKy_ViPham!F:F, B9, NhatKy_ViPham!C:C, "T17")</f>
        <v>100</v>
      </c>
      <c r="AI9" s="7">
        <f>100 + SUMIFS(NhatKy_ViPham!J:J, NhatKy_ViPham!E:E, "12_Su", NhatKy_ViPham!F:F, B9, NhatKy_ViPham!C:C, "T18") - SUMIFS(NhatKy_ViPham!K:K, NhatKy_ViPham!E:E, "12_Su", NhatKy_ViPham!F:F, B9, NhatKy_ViPham!C:C, "T18")</f>
        <v>100</v>
      </c>
      <c r="AJ9" s="7">
        <f>100 + SUMIFS(NhatKy_ViPham!J:J, NhatKy_ViPham!E:E, "12_Su", NhatKy_ViPham!F:F, B9, NhatKy_ViPham!C:C, "T19") - SUMIFS(NhatKy_ViPham!K:K, NhatKy_ViPham!E:E, "12_Su", NhatKy_ViPham!F:F, B9, NhatKy_ViPham!C:C, "T19")</f>
        <v>100</v>
      </c>
      <c r="AK9" s="7">
        <f>100 + SUMIFS(NhatKy_ViPham!J:J, NhatKy_ViPham!E:E, "12_Su", NhatKy_ViPham!F:F, B9, NhatKy_ViPham!C:C, "T20") - SUMIFS(NhatKy_ViPham!K:K, NhatKy_ViPham!E:E, "12_Su", NhatKy_ViPham!F:F, B9, NhatKy_ViPham!C:C, "T20")</f>
        <v>100</v>
      </c>
      <c r="AL9" s="7">
        <f>100 + SUMIFS(NhatKy_ViPham!J:J, NhatKy_ViPham!E:E, "12_Su", NhatKy_ViPham!F:F, B9, NhatKy_ViPham!C:C, "T21") - SUMIFS(NhatKy_ViPham!K:K, NhatKy_ViPham!E:E, "12_Su", NhatKy_ViPham!F:F, B9, NhatKy_ViPham!C:C, "T21")</f>
        <v>100</v>
      </c>
      <c r="AM9" s="7">
        <f>100 + SUMIFS(NhatKy_ViPham!J:J, NhatKy_ViPham!E:E, "12_Su", NhatKy_ViPham!F:F, B9, NhatKy_ViPham!C:C, "T22") - SUMIFS(NhatKy_ViPham!K:K, NhatKy_ViPham!E:E, "12_Su", NhatKy_ViPham!F:F, B9, NhatKy_ViPham!C:C, "T22")</f>
        <v>100</v>
      </c>
      <c r="AN9" s="7">
        <f>100 + SUMIFS(NhatKy_ViPham!J:J, NhatKy_ViPham!E:E, "12_Su", NhatKy_ViPham!F:F, B9, NhatKy_ViPham!C:C, "T23") - SUMIFS(NhatKy_ViPham!K:K, NhatKy_ViPham!E:E, "12_Su", NhatKy_ViPham!F:F, B9, NhatKy_ViPham!C:C, "T23")</f>
        <v>100</v>
      </c>
      <c r="AO9" s="7">
        <f>100 + SUMIFS(NhatKy_ViPham!J:J, NhatKy_ViPham!E:E, "12_Su", NhatKy_ViPham!F:F, B9, NhatKy_ViPham!C:C, "T24") - SUMIFS(NhatKy_ViPham!K:K, NhatKy_ViPham!E:E, "12_Su", NhatKy_ViPham!F:F, B9, NhatKy_ViPham!C:C, "T24")</f>
        <v>100</v>
      </c>
      <c r="AP9" s="7">
        <f>100 + SUMIFS(NhatKy_ViPham!J:J, NhatKy_ViPham!E:E, "12_Su", NhatKy_ViPham!F:F, B9, NhatKy_ViPham!C:C, "T25") - SUMIFS(NhatKy_ViPham!K:K, NhatKy_ViPham!E:E, "12_Su", NhatKy_ViPham!F:F, B9, NhatKy_ViPham!C:C, "T25")</f>
        <v>100</v>
      </c>
      <c r="AQ9" s="7">
        <f>100 + SUMIFS(NhatKy_ViPham!J:J, NhatKy_ViPham!E:E, "12_Su", NhatKy_ViPham!F:F, B9, NhatKy_ViPham!C:C, "T26") - SUMIFS(NhatKy_ViPham!K:K, NhatKy_ViPham!E:E, "12_Su", NhatKy_ViPham!F:F, B9, NhatKy_ViPham!C:C, "T26")</f>
        <v>100</v>
      </c>
      <c r="AR9" s="7">
        <f>100 + SUMIFS(NhatKy_ViPham!J:J, NhatKy_ViPham!E:E, "12_Su", NhatKy_ViPham!F:F, B9, NhatKy_ViPham!C:C, "T27") - SUMIFS(NhatKy_ViPham!K:K, NhatKy_ViPham!E:E, "12_Su", NhatKy_ViPham!F:F, B9, NhatKy_ViPham!C:C, "T27")</f>
        <v>100</v>
      </c>
      <c r="AS9" s="7">
        <f>100 + SUMIFS(NhatKy_ViPham!J:J, NhatKy_ViPham!E:E, "12_Su", NhatKy_ViPham!F:F, B9, NhatKy_ViPham!C:C, "T28") - SUMIFS(NhatKy_ViPham!K:K, NhatKy_ViPham!E:E, "12_Su", NhatKy_ViPham!F:F, B9, NhatKy_ViPham!C:C, "T28")</f>
        <v>100</v>
      </c>
      <c r="AT9" s="7">
        <f>100 + SUMIFS(NhatKy_ViPham!J:J, NhatKy_ViPham!E:E, "12_Su", NhatKy_ViPham!F:F, B9, NhatKy_ViPham!C:C, "T29") - SUMIFS(NhatKy_ViPham!K:K, NhatKy_ViPham!E:E, "12_Su", NhatKy_ViPham!F:F, B9, NhatKy_ViPham!C:C, "T29")</f>
        <v>100</v>
      </c>
      <c r="AU9" s="7">
        <f>100 + SUMIFS(NhatKy_ViPham!J:J, NhatKy_ViPham!E:E, "12_Su", NhatKy_ViPham!F:F, B9, NhatKy_ViPham!C:C, "T30") - SUMIFS(NhatKy_ViPham!K:K, NhatKy_ViPham!E:E, "12_Su", NhatKy_ViPham!F:F, B9, NhatKy_ViPham!C:C, "T30")</f>
        <v>100</v>
      </c>
      <c r="AV9" s="7">
        <f>100 + SUMIFS(NhatKy_ViPham!J:J, NhatKy_ViPham!E:E, "12_Su", NhatKy_ViPham!F:F, B9, NhatKy_ViPham!C:C, "T31") - SUMIFS(NhatKy_ViPham!K:K, NhatKy_ViPham!E:E, "12_Su", NhatKy_ViPham!F:F, B9, NhatKy_ViPham!C:C, "T31")</f>
        <v>100</v>
      </c>
      <c r="AW9" s="7">
        <f>100 + SUMIFS(NhatKy_ViPham!J:J, NhatKy_ViPham!E:E, "12_Su", NhatKy_ViPham!F:F, B9, NhatKy_ViPham!C:C, "T32") - SUMIFS(NhatKy_ViPham!K:K, NhatKy_ViPham!E:E, "12_Su", NhatKy_ViPham!F:F, B9, NhatKy_ViPham!C:C, "T32")</f>
        <v>100</v>
      </c>
      <c r="AX9" s="7">
        <f>100 + SUMIFS(NhatKy_ViPham!J:J, NhatKy_ViPham!E:E, "12_Su", NhatKy_ViPham!F:F, B9, NhatKy_ViPham!C:C, "T33") - SUMIFS(NhatKy_ViPham!K:K, NhatKy_ViPham!E:E, "12_Su", NhatKy_ViPham!F:F, B9, NhatKy_ViPham!C:C, "T33")</f>
        <v>100</v>
      </c>
      <c r="AY9" s="7">
        <f>100 + SUMIFS(NhatKy_ViPham!J:J, NhatKy_ViPham!E:E, "12_Su", NhatKy_ViPham!F:F, B9, NhatKy_ViPham!C:C, "T34") - SUMIFS(NhatKy_ViPham!K:K, NhatKy_ViPham!E:E, "12_Su", NhatKy_ViPham!F:F, B9, NhatKy_ViPham!C:C, "T34")</f>
        <v>100</v>
      </c>
      <c r="AZ9" s="7">
        <f>100 + SUMIFS(NhatKy_ViPham!J:J, NhatKy_ViPham!E:E, "12_Su", NhatKy_ViPham!F:F, B9, NhatKy_ViPham!C:C, "T35") - SUMIFS(NhatKy_ViPham!K:K, NhatKy_ViPham!E:E, "12_Su", NhatKy_ViPham!F:F, B9, NhatKy_ViPham!C:C, "T35")</f>
        <v>100</v>
      </c>
      <c r="BA9" s="12">
        <f t="shared" ref="BA9:BA42" si="0">ROUND(AVERAGE(R9:AZ9), 1)</f>
        <v>100</v>
      </c>
      <c r="BB9" s="11" t="s">
        <v>430</v>
      </c>
      <c r="BC9" s="14" t="str">
        <f t="shared" ref="BC9:BC42" si="1">IF(BB9="Có", "Chưa đạt", IF(BA9&gt;=85, "Tốt", IF(BA9&gt;=70, "Khá", IF(BA9&gt;=50, "Đạt", "Chưa đạt"))))</f>
        <v>Tốt</v>
      </c>
      <c r="BD9" s="10" t="str">
        <f t="shared" ref="BD9:BD42" si="2">IF(BC9="Chưa đạt", "🔴 Nguy cơ CHƯA ĐẠT", IF(BC9="Đạt", "🟡 CẦN NHẮC NHỞ", "🟢 BÌNH THƯỜNG"))</f>
        <v>🟢 BÌNH THƯỜNG</v>
      </c>
    </row>
    <row r="10" spans="1:56" x14ac:dyDescent="0.25">
      <c r="A10" s="5">
        <v>2</v>
      </c>
      <c r="B10" s="15" t="s">
        <v>2839</v>
      </c>
      <c r="C10" s="5" t="s">
        <v>2840</v>
      </c>
      <c r="D10" s="5" t="s">
        <v>435</v>
      </c>
      <c r="E10" s="11" t="s">
        <v>430</v>
      </c>
      <c r="F10" s="6">
        <f>SUMIFS(NhatKy_ViPham!K:K, NhatKy_ViPham!E:E, "12_Su", NhatKy_ViPham!F:F, B10, NhatKy_ViPham!H:H, "L01")</f>
        <v>0</v>
      </c>
      <c r="G10" s="6">
        <f>SUMIFS(NhatKy_ViPham!K:K, NhatKy_ViPham!E:E, "12_Su", NhatKy_ViPham!F:F, B10, NhatKy_ViPham!H:H, "L02")</f>
        <v>0</v>
      </c>
      <c r="H10" s="6">
        <f>SUMIFS(NhatKy_ViPham!K:K, NhatKy_ViPham!E:E, "12_Su", NhatKy_ViPham!F:F, B10, NhatKy_ViPham!H:H, "L03")</f>
        <v>0</v>
      </c>
      <c r="I10" s="6">
        <f>SUMIFS(NhatKy_ViPham!K:K, NhatKy_ViPham!E:E, "12_Su", NhatKy_ViPham!F:F, B10, NhatKy_ViPham!H:H, "L04")</f>
        <v>0</v>
      </c>
      <c r="J10" s="6">
        <f>SUMIFS(NhatKy_ViPham!K:K, NhatKy_ViPham!E:E, "12_Su", NhatKy_ViPham!F:F, B10, NhatKy_ViPham!H:H, "L05")</f>
        <v>0</v>
      </c>
      <c r="K10" s="6">
        <f>SUMIFS(NhatKy_ViPham!K:K, NhatKy_ViPham!E:E, "12_Su", NhatKy_ViPham!F:F, B10, NhatKy_ViPham!H:H, "L06")</f>
        <v>0</v>
      </c>
      <c r="L10" s="6">
        <f>SUMIFS(NhatKy_ViPham!K:K, NhatKy_ViPham!E:E, "12_Su", NhatKy_ViPham!F:F, B10, NhatKy_ViPham!H:H, "L07")</f>
        <v>0</v>
      </c>
      <c r="M10" s="6">
        <f>SUMIFS(NhatKy_ViPham!K:K, NhatKy_ViPham!E:E, "12_Su", NhatKy_ViPham!F:F, B10, NhatKy_ViPham!H:H, "L08")</f>
        <v>0</v>
      </c>
      <c r="N10" s="6">
        <f>SUMIFS(NhatKy_ViPham!K:K, NhatKy_ViPham!E:E, "12_Su", NhatKy_ViPham!F:F, B10, NhatKy_ViPham!H:H, "L09")</f>
        <v>0</v>
      </c>
      <c r="O10" s="6">
        <f>SUMIFS(NhatKy_ViPham!K:K, NhatKy_ViPham!E:E, "12_Su", NhatKy_ViPham!F:F, B10, NhatKy_ViPham!H:H, "L10")</f>
        <v>0</v>
      </c>
      <c r="P10" s="12">
        <f>SUMIFS(NhatKy_ViPham!J:J, NhatKy_ViPham!E:E, "12_Su", NhatKy_ViPham!F:F, B10)</f>
        <v>0</v>
      </c>
      <c r="Q10" s="13">
        <f>SUMIFS(NhatKy_ViPham!K:K, NhatKy_ViPham!E:E, "12_Su", NhatKy_ViPham!F:F, B10)</f>
        <v>0</v>
      </c>
      <c r="R10" s="6">
        <f>100 + SUMIFS(NhatKy_ViPham!J:J, NhatKy_ViPham!E:E, "12_Su", NhatKy_ViPham!F:F, B10, NhatKy_ViPham!C:C, "T1") - SUMIFS(NhatKy_ViPham!K:K, NhatKy_ViPham!E:E, "12_Su", NhatKy_ViPham!F:F, B10, NhatKy_ViPham!C:C, "T1")</f>
        <v>100</v>
      </c>
      <c r="S10" s="6">
        <f>100 + SUMIFS(NhatKy_ViPham!J:J, NhatKy_ViPham!E:E, "12_Su", NhatKy_ViPham!F:F, B10, NhatKy_ViPham!C:C, "T2") - SUMIFS(NhatKy_ViPham!K:K, NhatKy_ViPham!E:E, "12_Su", NhatKy_ViPham!F:F, B10, NhatKy_ViPham!C:C, "T2")</f>
        <v>100</v>
      </c>
      <c r="T10" s="6">
        <f>100 + SUMIFS(NhatKy_ViPham!J:J, NhatKy_ViPham!E:E, "12_Su", NhatKy_ViPham!F:F, B10, NhatKy_ViPham!C:C, "T3") - SUMIFS(NhatKy_ViPham!K:K, NhatKy_ViPham!E:E, "12_Su", NhatKy_ViPham!F:F, B10, NhatKy_ViPham!C:C, "T3")</f>
        <v>100</v>
      </c>
      <c r="U10" s="6">
        <f>100 + SUMIFS(NhatKy_ViPham!J:J, NhatKy_ViPham!E:E, "12_Su", NhatKy_ViPham!F:F, B10, NhatKy_ViPham!C:C, "T4") - SUMIFS(NhatKy_ViPham!K:K, NhatKy_ViPham!E:E, "12_Su", NhatKy_ViPham!F:F, B10, NhatKy_ViPham!C:C, "T4")</f>
        <v>100</v>
      </c>
      <c r="V10" s="6">
        <f>100 + SUMIFS(NhatKy_ViPham!J:J, NhatKy_ViPham!E:E, "12_Su", NhatKy_ViPham!F:F, B10, NhatKy_ViPham!C:C, "T5") - SUMIFS(NhatKy_ViPham!K:K, NhatKy_ViPham!E:E, "12_Su", NhatKy_ViPham!F:F, B10, NhatKy_ViPham!C:C, "T5")</f>
        <v>100</v>
      </c>
      <c r="W10" s="6">
        <f>100 + SUMIFS(NhatKy_ViPham!J:J, NhatKy_ViPham!E:E, "12_Su", NhatKy_ViPham!F:F, B10, NhatKy_ViPham!C:C, "T6") - SUMIFS(NhatKy_ViPham!K:K, NhatKy_ViPham!E:E, "12_Su", NhatKy_ViPham!F:F, B10, NhatKy_ViPham!C:C, "T6")</f>
        <v>100</v>
      </c>
      <c r="X10" s="6">
        <f>100 + SUMIFS(NhatKy_ViPham!J:J, NhatKy_ViPham!E:E, "12_Su", NhatKy_ViPham!F:F, B10, NhatKy_ViPham!C:C, "T7") - SUMIFS(NhatKy_ViPham!K:K, NhatKy_ViPham!E:E, "12_Su", NhatKy_ViPham!F:F, B10, NhatKy_ViPham!C:C, "T7")</f>
        <v>100</v>
      </c>
      <c r="Y10" s="6">
        <f>100 + SUMIFS(NhatKy_ViPham!J:J, NhatKy_ViPham!E:E, "12_Su", NhatKy_ViPham!F:F, B10, NhatKy_ViPham!C:C, "T8") - SUMIFS(NhatKy_ViPham!K:K, NhatKy_ViPham!E:E, "12_Su", NhatKy_ViPham!F:F, B10, NhatKy_ViPham!C:C, "T8")</f>
        <v>100</v>
      </c>
      <c r="Z10" s="6">
        <f>100 + SUMIFS(NhatKy_ViPham!J:J, NhatKy_ViPham!E:E, "12_Su", NhatKy_ViPham!F:F, B10, NhatKy_ViPham!C:C, "T9") - SUMIFS(NhatKy_ViPham!K:K, NhatKy_ViPham!E:E, "12_Su", NhatKy_ViPham!F:F, B10, NhatKy_ViPham!C:C, "T9")</f>
        <v>100</v>
      </c>
      <c r="AA10" s="6">
        <f>100 + SUMIFS(NhatKy_ViPham!J:J, NhatKy_ViPham!E:E, "12_Su", NhatKy_ViPham!F:F, B10, NhatKy_ViPham!C:C, "T10") - SUMIFS(NhatKy_ViPham!K:K, NhatKy_ViPham!E:E, "12_Su", NhatKy_ViPham!F:F, B10, NhatKy_ViPham!C:C, "T10")</f>
        <v>100</v>
      </c>
      <c r="AB10" s="6">
        <f>100 + SUMIFS(NhatKy_ViPham!J:J, NhatKy_ViPham!E:E, "12_Su", NhatKy_ViPham!F:F, B10, NhatKy_ViPham!C:C, "T11") - SUMIFS(NhatKy_ViPham!K:K, NhatKy_ViPham!E:E, "12_Su", NhatKy_ViPham!F:F, B10, NhatKy_ViPham!C:C, "T11")</f>
        <v>100</v>
      </c>
      <c r="AC10" s="6">
        <f>100 + SUMIFS(NhatKy_ViPham!J:J, NhatKy_ViPham!E:E, "12_Su", NhatKy_ViPham!F:F, B10, NhatKy_ViPham!C:C, "T12") - SUMIFS(NhatKy_ViPham!K:K, NhatKy_ViPham!E:E, "12_Su", NhatKy_ViPham!F:F, B10, NhatKy_ViPham!C:C, "T12")</f>
        <v>100</v>
      </c>
      <c r="AD10" s="6">
        <f>100 + SUMIFS(NhatKy_ViPham!J:J, NhatKy_ViPham!E:E, "12_Su", NhatKy_ViPham!F:F, B10, NhatKy_ViPham!C:C, "T13") - SUMIFS(NhatKy_ViPham!K:K, NhatKy_ViPham!E:E, "12_Su", NhatKy_ViPham!F:F, B10, NhatKy_ViPham!C:C, "T13")</f>
        <v>100</v>
      </c>
      <c r="AE10" s="6">
        <f>100 + SUMIFS(NhatKy_ViPham!J:J, NhatKy_ViPham!E:E, "12_Su", NhatKy_ViPham!F:F, B10, NhatKy_ViPham!C:C, "T14") - SUMIFS(NhatKy_ViPham!K:K, NhatKy_ViPham!E:E, "12_Su", NhatKy_ViPham!F:F, B10, NhatKy_ViPham!C:C, "T14")</f>
        <v>100</v>
      </c>
      <c r="AF10" s="6">
        <f>100 + SUMIFS(NhatKy_ViPham!J:J, NhatKy_ViPham!E:E, "12_Su", NhatKy_ViPham!F:F, B10, NhatKy_ViPham!C:C, "T15") - SUMIFS(NhatKy_ViPham!K:K, NhatKy_ViPham!E:E, "12_Su", NhatKy_ViPham!F:F, B10, NhatKy_ViPham!C:C, "T15")</f>
        <v>100</v>
      </c>
      <c r="AG10" s="6">
        <f>100 + SUMIFS(NhatKy_ViPham!J:J, NhatKy_ViPham!E:E, "12_Su", NhatKy_ViPham!F:F, B10, NhatKy_ViPham!C:C, "T16") - SUMIFS(NhatKy_ViPham!K:K, NhatKy_ViPham!E:E, "12_Su", NhatKy_ViPham!F:F, B10, NhatKy_ViPham!C:C, "T16")</f>
        <v>100</v>
      </c>
      <c r="AH10" s="6">
        <f>100 + SUMIFS(NhatKy_ViPham!J:J, NhatKy_ViPham!E:E, "12_Su", NhatKy_ViPham!F:F, B10, NhatKy_ViPham!C:C, "T17") - SUMIFS(NhatKy_ViPham!K:K, NhatKy_ViPham!E:E, "12_Su", NhatKy_ViPham!F:F, B10, NhatKy_ViPham!C:C, "T17")</f>
        <v>100</v>
      </c>
      <c r="AI10" s="6">
        <f>100 + SUMIFS(NhatKy_ViPham!J:J, NhatKy_ViPham!E:E, "12_Su", NhatKy_ViPham!F:F, B10, NhatKy_ViPham!C:C, "T18") - SUMIFS(NhatKy_ViPham!K:K, NhatKy_ViPham!E:E, "12_Su", NhatKy_ViPham!F:F, B10, NhatKy_ViPham!C:C, "T18")</f>
        <v>100</v>
      </c>
      <c r="AJ10" s="6">
        <f>100 + SUMIFS(NhatKy_ViPham!J:J, NhatKy_ViPham!E:E, "12_Su", NhatKy_ViPham!F:F, B10, NhatKy_ViPham!C:C, "T19") - SUMIFS(NhatKy_ViPham!K:K, NhatKy_ViPham!E:E, "12_Su", NhatKy_ViPham!F:F, B10, NhatKy_ViPham!C:C, "T19")</f>
        <v>100</v>
      </c>
      <c r="AK10" s="6">
        <f>100 + SUMIFS(NhatKy_ViPham!J:J, NhatKy_ViPham!E:E, "12_Su", NhatKy_ViPham!F:F, B10, NhatKy_ViPham!C:C, "T20") - SUMIFS(NhatKy_ViPham!K:K, NhatKy_ViPham!E:E, "12_Su", NhatKy_ViPham!F:F, B10, NhatKy_ViPham!C:C, "T20")</f>
        <v>100</v>
      </c>
      <c r="AL10" s="6">
        <f>100 + SUMIFS(NhatKy_ViPham!J:J, NhatKy_ViPham!E:E, "12_Su", NhatKy_ViPham!F:F, B10, NhatKy_ViPham!C:C, "T21") - SUMIFS(NhatKy_ViPham!K:K, NhatKy_ViPham!E:E, "12_Su", NhatKy_ViPham!F:F, B10, NhatKy_ViPham!C:C, "T21")</f>
        <v>100</v>
      </c>
      <c r="AM10" s="6">
        <f>100 + SUMIFS(NhatKy_ViPham!J:J, NhatKy_ViPham!E:E, "12_Su", NhatKy_ViPham!F:F, B10, NhatKy_ViPham!C:C, "T22") - SUMIFS(NhatKy_ViPham!K:K, NhatKy_ViPham!E:E, "12_Su", NhatKy_ViPham!F:F, B10, NhatKy_ViPham!C:C, "T22")</f>
        <v>100</v>
      </c>
      <c r="AN10" s="6">
        <f>100 + SUMIFS(NhatKy_ViPham!J:J, NhatKy_ViPham!E:E, "12_Su", NhatKy_ViPham!F:F, B10, NhatKy_ViPham!C:C, "T23") - SUMIFS(NhatKy_ViPham!K:K, NhatKy_ViPham!E:E, "12_Su", NhatKy_ViPham!F:F, B10, NhatKy_ViPham!C:C, "T23")</f>
        <v>100</v>
      </c>
      <c r="AO10" s="6">
        <f>100 + SUMIFS(NhatKy_ViPham!J:J, NhatKy_ViPham!E:E, "12_Su", NhatKy_ViPham!F:F, B10, NhatKy_ViPham!C:C, "T24") - SUMIFS(NhatKy_ViPham!K:K, NhatKy_ViPham!E:E, "12_Su", NhatKy_ViPham!F:F, B10, NhatKy_ViPham!C:C, "T24")</f>
        <v>100</v>
      </c>
      <c r="AP10" s="6">
        <f>100 + SUMIFS(NhatKy_ViPham!J:J, NhatKy_ViPham!E:E, "12_Su", NhatKy_ViPham!F:F, B10, NhatKy_ViPham!C:C, "T25") - SUMIFS(NhatKy_ViPham!K:K, NhatKy_ViPham!E:E, "12_Su", NhatKy_ViPham!F:F, B10, NhatKy_ViPham!C:C, "T25")</f>
        <v>100</v>
      </c>
      <c r="AQ10" s="6">
        <f>100 + SUMIFS(NhatKy_ViPham!J:J, NhatKy_ViPham!E:E, "12_Su", NhatKy_ViPham!F:F, B10, NhatKy_ViPham!C:C, "T26") - SUMIFS(NhatKy_ViPham!K:K, NhatKy_ViPham!E:E, "12_Su", NhatKy_ViPham!F:F, B10, NhatKy_ViPham!C:C, "T26")</f>
        <v>100</v>
      </c>
      <c r="AR10" s="6">
        <f>100 + SUMIFS(NhatKy_ViPham!J:J, NhatKy_ViPham!E:E, "12_Su", NhatKy_ViPham!F:F, B10, NhatKy_ViPham!C:C, "T27") - SUMIFS(NhatKy_ViPham!K:K, NhatKy_ViPham!E:E, "12_Su", NhatKy_ViPham!F:F, B10, NhatKy_ViPham!C:C, "T27")</f>
        <v>100</v>
      </c>
      <c r="AS10" s="6">
        <f>100 + SUMIFS(NhatKy_ViPham!J:J, NhatKy_ViPham!E:E, "12_Su", NhatKy_ViPham!F:F, B10, NhatKy_ViPham!C:C, "T28") - SUMIFS(NhatKy_ViPham!K:K, NhatKy_ViPham!E:E, "12_Su", NhatKy_ViPham!F:F, B10, NhatKy_ViPham!C:C, "T28")</f>
        <v>100</v>
      </c>
      <c r="AT10" s="6">
        <f>100 + SUMIFS(NhatKy_ViPham!J:J, NhatKy_ViPham!E:E, "12_Su", NhatKy_ViPham!F:F, B10, NhatKy_ViPham!C:C, "T29") - SUMIFS(NhatKy_ViPham!K:K, NhatKy_ViPham!E:E, "12_Su", NhatKy_ViPham!F:F, B10, NhatKy_ViPham!C:C, "T29")</f>
        <v>100</v>
      </c>
      <c r="AU10" s="6">
        <f>100 + SUMIFS(NhatKy_ViPham!J:J, NhatKy_ViPham!E:E, "12_Su", NhatKy_ViPham!F:F, B10, NhatKy_ViPham!C:C, "T30") - SUMIFS(NhatKy_ViPham!K:K, NhatKy_ViPham!E:E, "12_Su", NhatKy_ViPham!F:F, B10, NhatKy_ViPham!C:C, "T30")</f>
        <v>100</v>
      </c>
      <c r="AV10" s="6">
        <f>100 + SUMIFS(NhatKy_ViPham!J:J, NhatKy_ViPham!E:E, "12_Su", NhatKy_ViPham!F:F, B10, NhatKy_ViPham!C:C, "T31") - SUMIFS(NhatKy_ViPham!K:K, NhatKy_ViPham!E:E, "12_Su", NhatKy_ViPham!F:F, B10, NhatKy_ViPham!C:C, "T31")</f>
        <v>100</v>
      </c>
      <c r="AW10" s="6">
        <f>100 + SUMIFS(NhatKy_ViPham!J:J, NhatKy_ViPham!E:E, "12_Su", NhatKy_ViPham!F:F, B10, NhatKy_ViPham!C:C, "T32") - SUMIFS(NhatKy_ViPham!K:K, NhatKy_ViPham!E:E, "12_Su", NhatKy_ViPham!F:F, B10, NhatKy_ViPham!C:C, "T32")</f>
        <v>100</v>
      </c>
      <c r="AX10" s="6">
        <f>100 + SUMIFS(NhatKy_ViPham!J:J, NhatKy_ViPham!E:E, "12_Su", NhatKy_ViPham!F:F, B10, NhatKy_ViPham!C:C, "T33") - SUMIFS(NhatKy_ViPham!K:K, NhatKy_ViPham!E:E, "12_Su", NhatKy_ViPham!F:F, B10, NhatKy_ViPham!C:C, "T33")</f>
        <v>100</v>
      </c>
      <c r="AY10" s="6">
        <f>100 + SUMIFS(NhatKy_ViPham!J:J, NhatKy_ViPham!E:E, "12_Su", NhatKy_ViPham!F:F, B10, NhatKy_ViPham!C:C, "T34") - SUMIFS(NhatKy_ViPham!K:K, NhatKy_ViPham!E:E, "12_Su", NhatKy_ViPham!F:F, B10, NhatKy_ViPham!C:C, "T34")</f>
        <v>100</v>
      </c>
      <c r="AZ10" s="6">
        <f>100 + SUMIFS(NhatKy_ViPham!J:J, NhatKy_ViPham!E:E, "12_Su", NhatKy_ViPham!F:F, B10, NhatKy_ViPham!C:C, "T35") - SUMIFS(NhatKy_ViPham!K:K, NhatKy_ViPham!E:E, "12_Su", NhatKy_ViPham!F:F, B10, NhatKy_ViPham!C:C, "T35")</f>
        <v>100</v>
      </c>
      <c r="BA10" s="12">
        <f t="shared" si="0"/>
        <v>100</v>
      </c>
      <c r="BB10" s="11" t="s">
        <v>430</v>
      </c>
      <c r="BC10" s="16" t="str">
        <f t="shared" si="1"/>
        <v>Tốt</v>
      </c>
      <c r="BD10" s="15" t="str">
        <f t="shared" si="2"/>
        <v>🟢 BÌNH THƯỜNG</v>
      </c>
    </row>
    <row r="11" spans="1:56" x14ac:dyDescent="0.25">
      <c r="A11" s="4">
        <v>3</v>
      </c>
      <c r="B11" s="10" t="s">
        <v>2841</v>
      </c>
      <c r="C11" s="4" t="s">
        <v>2842</v>
      </c>
      <c r="D11" s="4" t="s">
        <v>435</v>
      </c>
      <c r="E11" s="11" t="s">
        <v>430</v>
      </c>
      <c r="F11" s="7">
        <f>SUMIFS(NhatKy_ViPham!K:K, NhatKy_ViPham!E:E, "12_Su", NhatKy_ViPham!F:F, B11, NhatKy_ViPham!H:H, "L01")</f>
        <v>0</v>
      </c>
      <c r="G11" s="7">
        <f>SUMIFS(NhatKy_ViPham!K:K, NhatKy_ViPham!E:E, "12_Su", NhatKy_ViPham!F:F, B11, NhatKy_ViPham!H:H, "L02")</f>
        <v>0</v>
      </c>
      <c r="H11" s="7">
        <f>SUMIFS(NhatKy_ViPham!K:K, NhatKy_ViPham!E:E, "12_Su", NhatKy_ViPham!F:F, B11, NhatKy_ViPham!H:H, "L03")</f>
        <v>0</v>
      </c>
      <c r="I11" s="7">
        <f>SUMIFS(NhatKy_ViPham!K:K, NhatKy_ViPham!E:E, "12_Su", NhatKy_ViPham!F:F, B11, NhatKy_ViPham!H:H, "L04")</f>
        <v>0</v>
      </c>
      <c r="J11" s="7">
        <f>SUMIFS(NhatKy_ViPham!K:K, NhatKy_ViPham!E:E, "12_Su", NhatKy_ViPham!F:F, B11, NhatKy_ViPham!H:H, "L05")</f>
        <v>0</v>
      </c>
      <c r="K11" s="7">
        <f>SUMIFS(NhatKy_ViPham!K:K, NhatKy_ViPham!E:E, "12_Su", NhatKy_ViPham!F:F, B11, NhatKy_ViPham!H:H, "L06")</f>
        <v>0</v>
      </c>
      <c r="L11" s="7">
        <f>SUMIFS(NhatKy_ViPham!K:K, NhatKy_ViPham!E:E, "12_Su", NhatKy_ViPham!F:F, B11, NhatKy_ViPham!H:H, "L07")</f>
        <v>0</v>
      </c>
      <c r="M11" s="7">
        <f>SUMIFS(NhatKy_ViPham!K:K, NhatKy_ViPham!E:E, "12_Su", NhatKy_ViPham!F:F, B11, NhatKy_ViPham!H:H, "L08")</f>
        <v>0</v>
      </c>
      <c r="N11" s="7">
        <f>SUMIFS(NhatKy_ViPham!K:K, NhatKy_ViPham!E:E, "12_Su", NhatKy_ViPham!F:F, B11, NhatKy_ViPham!H:H, "L09")</f>
        <v>0</v>
      </c>
      <c r="O11" s="7">
        <f>SUMIFS(NhatKy_ViPham!K:K, NhatKy_ViPham!E:E, "12_Su", NhatKy_ViPham!F:F, B11, NhatKy_ViPham!H:H, "L10")</f>
        <v>0</v>
      </c>
      <c r="P11" s="12">
        <f>SUMIFS(NhatKy_ViPham!J:J, NhatKy_ViPham!E:E, "12_Su", NhatKy_ViPham!F:F, B11)</f>
        <v>0</v>
      </c>
      <c r="Q11" s="13">
        <f>SUMIFS(NhatKy_ViPham!K:K, NhatKy_ViPham!E:E, "12_Su", NhatKy_ViPham!F:F, B11)</f>
        <v>0</v>
      </c>
      <c r="R11" s="7">
        <f>100 + SUMIFS(NhatKy_ViPham!J:J, NhatKy_ViPham!E:E, "12_Su", NhatKy_ViPham!F:F, B11, NhatKy_ViPham!C:C, "T1") - SUMIFS(NhatKy_ViPham!K:K, NhatKy_ViPham!E:E, "12_Su", NhatKy_ViPham!F:F, B11, NhatKy_ViPham!C:C, "T1")</f>
        <v>100</v>
      </c>
      <c r="S11" s="7">
        <f>100 + SUMIFS(NhatKy_ViPham!J:J, NhatKy_ViPham!E:E, "12_Su", NhatKy_ViPham!F:F, B11, NhatKy_ViPham!C:C, "T2") - SUMIFS(NhatKy_ViPham!K:K, NhatKy_ViPham!E:E, "12_Su", NhatKy_ViPham!F:F, B11, NhatKy_ViPham!C:C, "T2")</f>
        <v>100</v>
      </c>
      <c r="T11" s="7">
        <f>100 + SUMIFS(NhatKy_ViPham!J:J, NhatKy_ViPham!E:E, "12_Su", NhatKy_ViPham!F:F, B11, NhatKy_ViPham!C:C, "T3") - SUMIFS(NhatKy_ViPham!K:K, NhatKy_ViPham!E:E, "12_Su", NhatKy_ViPham!F:F, B11, NhatKy_ViPham!C:C, "T3")</f>
        <v>100</v>
      </c>
      <c r="U11" s="7">
        <f>100 + SUMIFS(NhatKy_ViPham!J:J, NhatKy_ViPham!E:E, "12_Su", NhatKy_ViPham!F:F, B11, NhatKy_ViPham!C:C, "T4") - SUMIFS(NhatKy_ViPham!K:K, NhatKy_ViPham!E:E, "12_Su", NhatKy_ViPham!F:F, B11, NhatKy_ViPham!C:C, "T4")</f>
        <v>100</v>
      </c>
      <c r="V11" s="7">
        <f>100 + SUMIFS(NhatKy_ViPham!J:J, NhatKy_ViPham!E:E, "12_Su", NhatKy_ViPham!F:F, B11, NhatKy_ViPham!C:C, "T5") - SUMIFS(NhatKy_ViPham!K:K, NhatKy_ViPham!E:E, "12_Su", NhatKy_ViPham!F:F, B11, NhatKy_ViPham!C:C, "T5")</f>
        <v>100</v>
      </c>
      <c r="W11" s="7">
        <f>100 + SUMIFS(NhatKy_ViPham!J:J, NhatKy_ViPham!E:E, "12_Su", NhatKy_ViPham!F:F, B11, NhatKy_ViPham!C:C, "T6") - SUMIFS(NhatKy_ViPham!K:K, NhatKy_ViPham!E:E, "12_Su", NhatKy_ViPham!F:F, B11, NhatKy_ViPham!C:C, "T6")</f>
        <v>100</v>
      </c>
      <c r="X11" s="7">
        <f>100 + SUMIFS(NhatKy_ViPham!J:J, NhatKy_ViPham!E:E, "12_Su", NhatKy_ViPham!F:F, B11, NhatKy_ViPham!C:C, "T7") - SUMIFS(NhatKy_ViPham!K:K, NhatKy_ViPham!E:E, "12_Su", NhatKy_ViPham!F:F, B11, NhatKy_ViPham!C:C, "T7")</f>
        <v>100</v>
      </c>
      <c r="Y11" s="7">
        <f>100 + SUMIFS(NhatKy_ViPham!J:J, NhatKy_ViPham!E:E, "12_Su", NhatKy_ViPham!F:F, B11, NhatKy_ViPham!C:C, "T8") - SUMIFS(NhatKy_ViPham!K:K, NhatKy_ViPham!E:E, "12_Su", NhatKy_ViPham!F:F, B11, NhatKy_ViPham!C:C, "T8")</f>
        <v>100</v>
      </c>
      <c r="Z11" s="7">
        <f>100 + SUMIFS(NhatKy_ViPham!J:J, NhatKy_ViPham!E:E, "12_Su", NhatKy_ViPham!F:F, B11, NhatKy_ViPham!C:C, "T9") - SUMIFS(NhatKy_ViPham!K:K, NhatKy_ViPham!E:E, "12_Su", NhatKy_ViPham!F:F, B11, NhatKy_ViPham!C:C, "T9")</f>
        <v>100</v>
      </c>
      <c r="AA11" s="7">
        <f>100 + SUMIFS(NhatKy_ViPham!J:J, NhatKy_ViPham!E:E, "12_Su", NhatKy_ViPham!F:F, B11, NhatKy_ViPham!C:C, "T10") - SUMIFS(NhatKy_ViPham!K:K, NhatKy_ViPham!E:E, "12_Su", NhatKy_ViPham!F:F, B11, NhatKy_ViPham!C:C, "T10")</f>
        <v>100</v>
      </c>
      <c r="AB11" s="7">
        <f>100 + SUMIFS(NhatKy_ViPham!J:J, NhatKy_ViPham!E:E, "12_Su", NhatKy_ViPham!F:F, B11, NhatKy_ViPham!C:C, "T11") - SUMIFS(NhatKy_ViPham!K:K, NhatKy_ViPham!E:E, "12_Su", NhatKy_ViPham!F:F, B11, NhatKy_ViPham!C:C, "T11")</f>
        <v>100</v>
      </c>
      <c r="AC11" s="7">
        <f>100 + SUMIFS(NhatKy_ViPham!J:J, NhatKy_ViPham!E:E, "12_Su", NhatKy_ViPham!F:F, B11, NhatKy_ViPham!C:C, "T12") - SUMIFS(NhatKy_ViPham!K:K, NhatKy_ViPham!E:E, "12_Su", NhatKy_ViPham!F:F, B11, NhatKy_ViPham!C:C, "T12")</f>
        <v>100</v>
      </c>
      <c r="AD11" s="7">
        <f>100 + SUMIFS(NhatKy_ViPham!J:J, NhatKy_ViPham!E:E, "12_Su", NhatKy_ViPham!F:F, B11, NhatKy_ViPham!C:C, "T13") - SUMIFS(NhatKy_ViPham!K:K, NhatKy_ViPham!E:E, "12_Su", NhatKy_ViPham!F:F, B11, NhatKy_ViPham!C:C, "T13")</f>
        <v>100</v>
      </c>
      <c r="AE11" s="7">
        <f>100 + SUMIFS(NhatKy_ViPham!J:J, NhatKy_ViPham!E:E, "12_Su", NhatKy_ViPham!F:F, B11, NhatKy_ViPham!C:C, "T14") - SUMIFS(NhatKy_ViPham!K:K, NhatKy_ViPham!E:E, "12_Su", NhatKy_ViPham!F:F, B11, NhatKy_ViPham!C:C, "T14")</f>
        <v>100</v>
      </c>
      <c r="AF11" s="7">
        <f>100 + SUMIFS(NhatKy_ViPham!J:J, NhatKy_ViPham!E:E, "12_Su", NhatKy_ViPham!F:F, B11, NhatKy_ViPham!C:C, "T15") - SUMIFS(NhatKy_ViPham!K:K, NhatKy_ViPham!E:E, "12_Su", NhatKy_ViPham!F:F, B11, NhatKy_ViPham!C:C, "T15")</f>
        <v>100</v>
      </c>
      <c r="AG11" s="7">
        <f>100 + SUMIFS(NhatKy_ViPham!J:J, NhatKy_ViPham!E:E, "12_Su", NhatKy_ViPham!F:F, B11, NhatKy_ViPham!C:C, "T16") - SUMIFS(NhatKy_ViPham!K:K, NhatKy_ViPham!E:E, "12_Su", NhatKy_ViPham!F:F, B11, NhatKy_ViPham!C:C, "T16")</f>
        <v>100</v>
      </c>
      <c r="AH11" s="7">
        <f>100 + SUMIFS(NhatKy_ViPham!J:J, NhatKy_ViPham!E:E, "12_Su", NhatKy_ViPham!F:F, B11, NhatKy_ViPham!C:C, "T17") - SUMIFS(NhatKy_ViPham!K:K, NhatKy_ViPham!E:E, "12_Su", NhatKy_ViPham!F:F, B11, NhatKy_ViPham!C:C, "T17")</f>
        <v>100</v>
      </c>
      <c r="AI11" s="7">
        <f>100 + SUMIFS(NhatKy_ViPham!J:J, NhatKy_ViPham!E:E, "12_Su", NhatKy_ViPham!F:F, B11, NhatKy_ViPham!C:C, "T18") - SUMIFS(NhatKy_ViPham!K:K, NhatKy_ViPham!E:E, "12_Su", NhatKy_ViPham!F:F, B11, NhatKy_ViPham!C:C, "T18")</f>
        <v>100</v>
      </c>
      <c r="AJ11" s="7">
        <f>100 + SUMIFS(NhatKy_ViPham!J:J, NhatKy_ViPham!E:E, "12_Su", NhatKy_ViPham!F:F, B11, NhatKy_ViPham!C:C, "T19") - SUMIFS(NhatKy_ViPham!K:K, NhatKy_ViPham!E:E, "12_Su", NhatKy_ViPham!F:F, B11, NhatKy_ViPham!C:C, "T19")</f>
        <v>100</v>
      </c>
      <c r="AK11" s="7">
        <f>100 + SUMIFS(NhatKy_ViPham!J:J, NhatKy_ViPham!E:E, "12_Su", NhatKy_ViPham!F:F, B11, NhatKy_ViPham!C:C, "T20") - SUMIFS(NhatKy_ViPham!K:K, NhatKy_ViPham!E:E, "12_Su", NhatKy_ViPham!F:F, B11, NhatKy_ViPham!C:C, "T20")</f>
        <v>100</v>
      </c>
      <c r="AL11" s="7">
        <f>100 + SUMIFS(NhatKy_ViPham!J:J, NhatKy_ViPham!E:E, "12_Su", NhatKy_ViPham!F:F, B11, NhatKy_ViPham!C:C, "T21") - SUMIFS(NhatKy_ViPham!K:K, NhatKy_ViPham!E:E, "12_Su", NhatKy_ViPham!F:F, B11, NhatKy_ViPham!C:C, "T21")</f>
        <v>100</v>
      </c>
      <c r="AM11" s="7">
        <f>100 + SUMIFS(NhatKy_ViPham!J:J, NhatKy_ViPham!E:E, "12_Su", NhatKy_ViPham!F:F, B11, NhatKy_ViPham!C:C, "T22") - SUMIFS(NhatKy_ViPham!K:K, NhatKy_ViPham!E:E, "12_Su", NhatKy_ViPham!F:F, B11, NhatKy_ViPham!C:C, "T22")</f>
        <v>100</v>
      </c>
      <c r="AN11" s="7">
        <f>100 + SUMIFS(NhatKy_ViPham!J:J, NhatKy_ViPham!E:E, "12_Su", NhatKy_ViPham!F:F, B11, NhatKy_ViPham!C:C, "T23") - SUMIFS(NhatKy_ViPham!K:K, NhatKy_ViPham!E:E, "12_Su", NhatKy_ViPham!F:F, B11, NhatKy_ViPham!C:C, "T23")</f>
        <v>100</v>
      </c>
      <c r="AO11" s="7">
        <f>100 + SUMIFS(NhatKy_ViPham!J:J, NhatKy_ViPham!E:E, "12_Su", NhatKy_ViPham!F:F, B11, NhatKy_ViPham!C:C, "T24") - SUMIFS(NhatKy_ViPham!K:K, NhatKy_ViPham!E:E, "12_Su", NhatKy_ViPham!F:F, B11, NhatKy_ViPham!C:C, "T24")</f>
        <v>100</v>
      </c>
      <c r="AP11" s="7">
        <f>100 + SUMIFS(NhatKy_ViPham!J:J, NhatKy_ViPham!E:E, "12_Su", NhatKy_ViPham!F:F, B11, NhatKy_ViPham!C:C, "T25") - SUMIFS(NhatKy_ViPham!K:K, NhatKy_ViPham!E:E, "12_Su", NhatKy_ViPham!F:F, B11, NhatKy_ViPham!C:C, "T25")</f>
        <v>100</v>
      </c>
      <c r="AQ11" s="7">
        <f>100 + SUMIFS(NhatKy_ViPham!J:J, NhatKy_ViPham!E:E, "12_Su", NhatKy_ViPham!F:F, B11, NhatKy_ViPham!C:C, "T26") - SUMIFS(NhatKy_ViPham!K:K, NhatKy_ViPham!E:E, "12_Su", NhatKy_ViPham!F:F, B11, NhatKy_ViPham!C:C, "T26")</f>
        <v>100</v>
      </c>
      <c r="AR11" s="7">
        <f>100 + SUMIFS(NhatKy_ViPham!J:J, NhatKy_ViPham!E:E, "12_Su", NhatKy_ViPham!F:F, B11, NhatKy_ViPham!C:C, "T27") - SUMIFS(NhatKy_ViPham!K:K, NhatKy_ViPham!E:E, "12_Su", NhatKy_ViPham!F:F, B11, NhatKy_ViPham!C:C, "T27")</f>
        <v>100</v>
      </c>
      <c r="AS11" s="7">
        <f>100 + SUMIFS(NhatKy_ViPham!J:J, NhatKy_ViPham!E:E, "12_Su", NhatKy_ViPham!F:F, B11, NhatKy_ViPham!C:C, "T28") - SUMIFS(NhatKy_ViPham!K:K, NhatKy_ViPham!E:E, "12_Su", NhatKy_ViPham!F:F, B11, NhatKy_ViPham!C:C, "T28")</f>
        <v>100</v>
      </c>
      <c r="AT11" s="7">
        <f>100 + SUMIFS(NhatKy_ViPham!J:J, NhatKy_ViPham!E:E, "12_Su", NhatKy_ViPham!F:F, B11, NhatKy_ViPham!C:C, "T29") - SUMIFS(NhatKy_ViPham!K:K, NhatKy_ViPham!E:E, "12_Su", NhatKy_ViPham!F:F, B11, NhatKy_ViPham!C:C, "T29")</f>
        <v>100</v>
      </c>
      <c r="AU11" s="7">
        <f>100 + SUMIFS(NhatKy_ViPham!J:J, NhatKy_ViPham!E:E, "12_Su", NhatKy_ViPham!F:F, B11, NhatKy_ViPham!C:C, "T30") - SUMIFS(NhatKy_ViPham!K:K, NhatKy_ViPham!E:E, "12_Su", NhatKy_ViPham!F:F, B11, NhatKy_ViPham!C:C, "T30")</f>
        <v>100</v>
      </c>
      <c r="AV11" s="7">
        <f>100 + SUMIFS(NhatKy_ViPham!J:J, NhatKy_ViPham!E:E, "12_Su", NhatKy_ViPham!F:F, B11, NhatKy_ViPham!C:C, "T31") - SUMIFS(NhatKy_ViPham!K:K, NhatKy_ViPham!E:E, "12_Su", NhatKy_ViPham!F:F, B11, NhatKy_ViPham!C:C, "T31")</f>
        <v>100</v>
      </c>
      <c r="AW11" s="7">
        <f>100 + SUMIFS(NhatKy_ViPham!J:J, NhatKy_ViPham!E:E, "12_Su", NhatKy_ViPham!F:F, B11, NhatKy_ViPham!C:C, "T32") - SUMIFS(NhatKy_ViPham!K:K, NhatKy_ViPham!E:E, "12_Su", NhatKy_ViPham!F:F, B11, NhatKy_ViPham!C:C, "T32")</f>
        <v>100</v>
      </c>
      <c r="AX11" s="7">
        <f>100 + SUMIFS(NhatKy_ViPham!J:J, NhatKy_ViPham!E:E, "12_Su", NhatKy_ViPham!F:F, B11, NhatKy_ViPham!C:C, "T33") - SUMIFS(NhatKy_ViPham!K:K, NhatKy_ViPham!E:E, "12_Su", NhatKy_ViPham!F:F, B11, NhatKy_ViPham!C:C, "T33")</f>
        <v>100</v>
      </c>
      <c r="AY11" s="7">
        <f>100 + SUMIFS(NhatKy_ViPham!J:J, NhatKy_ViPham!E:E, "12_Su", NhatKy_ViPham!F:F, B11, NhatKy_ViPham!C:C, "T34") - SUMIFS(NhatKy_ViPham!K:K, NhatKy_ViPham!E:E, "12_Su", NhatKy_ViPham!F:F, B11, NhatKy_ViPham!C:C, "T34")</f>
        <v>100</v>
      </c>
      <c r="AZ11" s="7">
        <f>100 + SUMIFS(NhatKy_ViPham!J:J, NhatKy_ViPham!E:E, "12_Su", NhatKy_ViPham!F:F, B11, NhatKy_ViPham!C:C, "T35") - SUMIFS(NhatKy_ViPham!K:K, NhatKy_ViPham!E:E, "12_Su", NhatKy_ViPham!F:F, B11, NhatKy_ViPham!C:C, "T35")</f>
        <v>100</v>
      </c>
      <c r="BA11" s="12">
        <f t="shared" si="0"/>
        <v>100</v>
      </c>
      <c r="BB11" s="11" t="s">
        <v>430</v>
      </c>
      <c r="BC11" s="14" t="str">
        <f t="shared" si="1"/>
        <v>Tốt</v>
      </c>
      <c r="BD11" s="10" t="str">
        <f t="shared" si="2"/>
        <v>🟢 BÌNH THƯỜNG</v>
      </c>
    </row>
    <row r="12" spans="1:56" x14ac:dyDescent="0.25">
      <c r="A12" s="5">
        <v>4</v>
      </c>
      <c r="B12" s="15" t="s">
        <v>2437</v>
      </c>
      <c r="C12" s="5" t="s">
        <v>2247</v>
      </c>
      <c r="D12" s="5" t="s">
        <v>435</v>
      </c>
      <c r="E12" s="11" t="s">
        <v>430</v>
      </c>
      <c r="F12" s="6">
        <f>SUMIFS(NhatKy_ViPham!K:K, NhatKy_ViPham!E:E, "12_Su", NhatKy_ViPham!F:F, B12, NhatKy_ViPham!H:H, "L01")</f>
        <v>0</v>
      </c>
      <c r="G12" s="6">
        <f>SUMIFS(NhatKy_ViPham!K:K, NhatKy_ViPham!E:E, "12_Su", NhatKy_ViPham!F:F, B12, NhatKy_ViPham!H:H, "L02")</f>
        <v>0</v>
      </c>
      <c r="H12" s="6">
        <f>SUMIFS(NhatKy_ViPham!K:K, NhatKy_ViPham!E:E, "12_Su", NhatKy_ViPham!F:F, B12, NhatKy_ViPham!H:H, "L03")</f>
        <v>0</v>
      </c>
      <c r="I12" s="6">
        <f>SUMIFS(NhatKy_ViPham!K:K, NhatKy_ViPham!E:E, "12_Su", NhatKy_ViPham!F:F, B12, NhatKy_ViPham!H:H, "L04")</f>
        <v>0</v>
      </c>
      <c r="J12" s="6">
        <f>SUMIFS(NhatKy_ViPham!K:K, NhatKy_ViPham!E:E, "12_Su", NhatKy_ViPham!F:F, B12, NhatKy_ViPham!H:H, "L05")</f>
        <v>0</v>
      </c>
      <c r="K12" s="6">
        <f>SUMIFS(NhatKy_ViPham!K:K, NhatKy_ViPham!E:E, "12_Su", NhatKy_ViPham!F:F, B12, NhatKy_ViPham!H:H, "L06")</f>
        <v>0</v>
      </c>
      <c r="L12" s="6">
        <f>SUMIFS(NhatKy_ViPham!K:K, NhatKy_ViPham!E:E, "12_Su", NhatKy_ViPham!F:F, B12, NhatKy_ViPham!H:H, "L07")</f>
        <v>0</v>
      </c>
      <c r="M12" s="6">
        <f>SUMIFS(NhatKy_ViPham!K:K, NhatKy_ViPham!E:E, "12_Su", NhatKy_ViPham!F:F, B12, NhatKy_ViPham!H:H, "L08")</f>
        <v>0</v>
      </c>
      <c r="N12" s="6">
        <f>SUMIFS(NhatKy_ViPham!K:K, NhatKy_ViPham!E:E, "12_Su", NhatKy_ViPham!F:F, B12, NhatKy_ViPham!H:H, "L09")</f>
        <v>0</v>
      </c>
      <c r="O12" s="6">
        <f>SUMIFS(NhatKy_ViPham!K:K, NhatKy_ViPham!E:E, "12_Su", NhatKy_ViPham!F:F, B12, NhatKy_ViPham!H:H, "L10")</f>
        <v>0</v>
      </c>
      <c r="P12" s="12">
        <f>SUMIFS(NhatKy_ViPham!J:J, NhatKy_ViPham!E:E, "12_Su", NhatKy_ViPham!F:F, B12)</f>
        <v>0</v>
      </c>
      <c r="Q12" s="13">
        <f>SUMIFS(NhatKy_ViPham!K:K, NhatKy_ViPham!E:E, "12_Su", NhatKy_ViPham!F:F, B12)</f>
        <v>0</v>
      </c>
      <c r="R12" s="6">
        <f>100 + SUMIFS(NhatKy_ViPham!J:J, NhatKy_ViPham!E:E, "12_Su", NhatKy_ViPham!F:F, B12, NhatKy_ViPham!C:C, "T1") - SUMIFS(NhatKy_ViPham!K:K, NhatKy_ViPham!E:E, "12_Su", NhatKy_ViPham!F:F, B12, NhatKy_ViPham!C:C, "T1")</f>
        <v>100</v>
      </c>
      <c r="S12" s="6">
        <f>100 + SUMIFS(NhatKy_ViPham!J:J, NhatKy_ViPham!E:E, "12_Su", NhatKy_ViPham!F:F, B12, NhatKy_ViPham!C:C, "T2") - SUMIFS(NhatKy_ViPham!K:K, NhatKy_ViPham!E:E, "12_Su", NhatKy_ViPham!F:F, B12, NhatKy_ViPham!C:C, "T2")</f>
        <v>100</v>
      </c>
      <c r="T12" s="6">
        <f>100 + SUMIFS(NhatKy_ViPham!J:J, NhatKy_ViPham!E:E, "12_Su", NhatKy_ViPham!F:F, B12, NhatKy_ViPham!C:C, "T3") - SUMIFS(NhatKy_ViPham!K:K, NhatKy_ViPham!E:E, "12_Su", NhatKy_ViPham!F:F, B12, NhatKy_ViPham!C:C, "T3")</f>
        <v>100</v>
      </c>
      <c r="U12" s="6">
        <f>100 + SUMIFS(NhatKy_ViPham!J:J, NhatKy_ViPham!E:E, "12_Su", NhatKy_ViPham!F:F, B12, NhatKy_ViPham!C:C, "T4") - SUMIFS(NhatKy_ViPham!K:K, NhatKy_ViPham!E:E, "12_Su", NhatKy_ViPham!F:F, B12, NhatKy_ViPham!C:C, "T4")</f>
        <v>100</v>
      </c>
      <c r="V12" s="6">
        <f>100 + SUMIFS(NhatKy_ViPham!J:J, NhatKy_ViPham!E:E, "12_Su", NhatKy_ViPham!F:F, B12, NhatKy_ViPham!C:C, "T5") - SUMIFS(NhatKy_ViPham!K:K, NhatKy_ViPham!E:E, "12_Su", NhatKy_ViPham!F:F, B12, NhatKy_ViPham!C:C, "T5")</f>
        <v>100</v>
      </c>
      <c r="W12" s="6">
        <f>100 + SUMIFS(NhatKy_ViPham!J:J, NhatKy_ViPham!E:E, "12_Su", NhatKy_ViPham!F:F, B12, NhatKy_ViPham!C:C, "T6") - SUMIFS(NhatKy_ViPham!K:K, NhatKy_ViPham!E:E, "12_Su", NhatKy_ViPham!F:F, B12, NhatKy_ViPham!C:C, "T6")</f>
        <v>100</v>
      </c>
      <c r="X12" s="6">
        <f>100 + SUMIFS(NhatKy_ViPham!J:J, NhatKy_ViPham!E:E, "12_Su", NhatKy_ViPham!F:F, B12, NhatKy_ViPham!C:C, "T7") - SUMIFS(NhatKy_ViPham!K:K, NhatKy_ViPham!E:E, "12_Su", NhatKy_ViPham!F:F, B12, NhatKy_ViPham!C:C, "T7")</f>
        <v>100</v>
      </c>
      <c r="Y12" s="6">
        <f>100 + SUMIFS(NhatKy_ViPham!J:J, NhatKy_ViPham!E:E, "12_Su", NhatKy_ViPham!F:F, B12, NhatKy_ViPham!C:C, "T8") - SUMIFS(NhatKy_ViPham!K:K, NhatKy_ViPham!E:E, "12_Su", NhatKy_ViPham!F:F, B12, NhatKy_ViPham!C:C, "T8")</f>
        <v>100</v>
      </c>
      <c r="Z12" s="6">
        <f>100 + SUMIFS(NhatKy_ViPham!J:J, NhatKy_ViPham!E:E, "12_Su", NhatKy_ViPham!F:F, B12, NhatKy_ViPham!C:C, "T9") - SUMIFS(NhatKy_ViPham!K:K, NhatKy_ViPham!E:E, "12_Su", NhatKy_ViPham!F:F, B12, NhatKy_ViPham!C:C, "T9")</f>
        <v>100</v>
      </c>
      <c r="AA12" s="6">
        <f>100 + SUMIFS(NhatKy_ViPham!J:J, NhatKy_ViPham!E:E, "12_Su", NhatKy_ViPham!F:F, B12, NhatKy_ViPham!C:C, "T10") - SUMIFS(NhatKy_ViPham!K:K, NhatKy_ViPham!E:E, "12_Su", NhatKy_ViPham!F:F, B12, NhatKy_ViPham!C:C, "T10")</f>
        <v>100</v>
      </c>
      <c r="AB12" s="6">
        <f>100 + SUMIFS(NhatKy_ViPham!J:J, NhatKy_ViPham!E:E, "12_Su", NhatKy_ViPham!F:F, B12, NhatKy_ViPham!C:C, "T11") - SUMIFS(NhatKy_ViPham!K:K, NhatKy_ViPham!E:E, "12_Su", NhatKy_ViPham!F:F, B12, NhatKy_ViPham!C:C, "T11")</f>
        <v>100</v>
      </c>
      <c r="AC12" s="6">
        <f>100 + SUMIFS(NhatKy_ViPham!J:J, NhatKy_ViPham!E:E, "12_Su", NhatKy_ViPham!F:F, B12, NhatKy_ViPham!C:C, "T12") - SUMIFS(NhatKy_ViPham!K:K, NhatKy_ViPham!E:E, "12_Su", NhatKy_ViPham!F:F, B12, NhatKy_ViPham!C:C, "T12")</f>
        <v>100</v>
      </c>
      <c r="AD12" s="6">
        <f>100 + SUMIFS(NhatKy_ViPham!J:J, NhatKy_ViPham!E:E, "12_Su", NhatKy_ViPham!F:F, B12, NhatKy_ViPham!C:C, "T13") - SUMIFS(NhatKy_ViPham!K:K, NhatKy_ViPham!E:E, "12_Su", NhatKy_ViPham!F:F, B12, NhatKy_ViPham!C:C, "T13")</f>
        <v>100</v>
      </c>
      <c r="AE12" s="6">
        <f>100 + SUMIFS(NhatKy_ViPham!J:J, NhatKy_ViPham!E:E, "12_Su", NhatKy_ViPham!F:F, B12, NhatKy_ViPham!C:C, "T14") - SUMIFS(NhatKy_ViPham!K:K, NhatKy_ViPham!E:E, "12_Su", NhatKy_ViPham!F:F, B12, NhatKy_ViPham!C:C, "T14")</f>
        <v>100</v>
      </c>
      <c r="AF12" s="6">
        <f>100 + SUMIFS(NhatKy_ViPham!J:J, NhatKy_ViPham!E:E, "12_Su", NhatKy_ViPham!F:F, B12, NhatKy_ViPham!C:C, "T15") - SUMIFS(NhatKy_ViPham!K:K, NhatKy_ViPham!E:E, "12_Su", NhatKy_ViPham!F:F, B12, NhatKy_ViPham!C:C, "T15")</f>
        <v>100</v>
      </c>
      <c r="AG12" s="6">
        <f>100 + SUMIFS(NhatKy_ViPham!J:J, NhatKy_ViPham!E:E, "12_Su", NhatKy_ViPham!F:F, B12, NhatKy_ViPham!C:C, "T16") - SUMIFS(NhatKy_ViPham!K:K, NhatKy_ViPham!E:E, "12_Su", NhatKy_ViPham!F:F, B12, NhatKy_ViPham!C:C, "T16")</f>
        <v>100</v>
      </c>
      <c r="AH12" s="6">
        <f>100 + SUMIFS(NhatKy_ViPham!J:J, NhatKy_ViPham!E:E, "12_Su", NhatKy_ViPham!F:F, B12, NhatKy_ViPham!C:C, "T17") - SUMIFS(NhatKy_ViPham!K:K, NhatKy_ViPham!E:E, "12_Su", NhatKy_ViPham!F:F, B12, NhatKy_ViPham!C:C, "T17")</f>
        <v>100</v>
      </c>
      <c r="AI12" s="6">
        <f>100 + SUMIFS(NhatKy_ViPham!J:J, NhatKy_ViPham!E:E, "12_Su", NhatKy_ViPham!F:F, B12, NhatKy_ViPham!C:C, "T18") - SUMIFS(NhatKy_ViPham!K:K, NhatKy_ViPham!E:E, "12_Su", NhatKy_ViPham!F:F, B12, NhatKy_ViPham!C:C, "T18")</f>
        <v>100</v>
      </c>
      <c r="AJ12" s="6">
        <f>100 + SUMIFS(NhatKy_ViPham!J:J, NhatKy_ViPham!E:E, "12_Su", NhatKy_ViPham!F:F, B12, NhatKy_ViPham!C:C, "T19") - SUMIFS(NhatKy_ViPham!K:K, NhatKy_ViPham!E:E, "12_Su", NhatKy_ViPham!F:F, B12, NhatKy_ViPham!C:C, "T19")</f>
        <v>100</v>
      </c>
      <c r="AK12" s="6">
        <f>100 + SUMIFS(NhatKy_ViPham!J:J, NhatKy_ViPham!E:E, "12_Su", NhatKy_ViPham!F:F, B12, NhatKy_ViPham!C:C, "T20") - SUMIFS(NhatKy_ViPham!K:K, NhatKy_ViPham!E:E, "12_Su", NhatKy_ViPham!F:F, B12, NhatKy_ViPham!C:C, "T20")</f>
        <v>100</v>
      </c>
      <c r="AL12" s="6">
        <f>100 + SUMIFS(NhatKy_ViPham!J:J, NhatKy_ViPham!E:E, "12_Su", NhatKy_ViPham!F:F, B12, NhatKy_ViPham!C:C, "T21") - SUMIFS(NhatKy_ViPham!K:K, NhatKy_ViPham!E:E, "12_Su", NhatKy_ViPham!F:F, B12, NhatKy_ViPham!C:C, "T21")</f>
        <v>100</v>
      </c>
      <c r="AM12" s="6">
        <f>100 + SUMIFS(NhatKy_ViPham!J:J, NhatKy_ViPham!E:E, "12_Su", NhatKy_ViPham!F:F, B12, NhatKy_ViPham!C:C, "T22") - SUMIFS(NhatKy_ViPham!K:K, NhatKy_ViPham!E:E, "12_Su", NhatKy_ViPham!F:F, B12, NhatKy_ViPham!C:C, "T22")</f>
        <v>100</v>
      </c>
      <c r="AN12" s="6">
        <f>100 + SUMIFS(NhatKy_ViPham!J:J, NhatKy_ViPham!E:E, "12_Su", NhatKy_ViPham!F:F, B12, NhatKy_ViPham!C:C, "T23") - SUMIFS(NhatKy_ViPham!K:K, NhatKy_ViPham!E:E, "12_Su", NhatKy_ViPham!F:F, B12, NhatKy_ViPham!C:C, "T23")</f>
        <v>100</v>
      </c>
      <c r="AO12" s="6">
        <f>100 + SUMIFS(NhatKy_ViPham!J:J, NhatKy_ViPham!E:E, "12_Su", NhatKy_ViPham!F:F, B12, NhatKy_ViPham!C:C, "T24") - SUMIFS(NhatKy_ViPham!K:K, NhatKy_ViPham!E:E, "12_Su", NhatKy_ViPham!F:F, B12, NhatKy_ViPham!C:C, "T24")</f>
        <v>100</v>
      </c>
      <c r="AP12" s="6">
        <f>100 + SUMIFS(NhatKy_ViPham!J:J, NhatKy_ViPham!E:E, "12_Su", NhatKy_ViPham!F:F, B12, NhatKy_ViPham!C:C, "T25") - SUMIFS(NhatKy_ViPham!K:K, NhatKy_ViPham!E:E, "12_Su", NhatKy_ViPham!F:F, B12, NhatKy_ViPham!C:C, "T25")</f>
        <v>100</v>
      </c>
      <c r="AQ12" s="6">
        <f>100 + SUMIFS(NhatKy_ViPham!J:J, NhatKy_ViPham!E:E, "12_Su", NhatKy_ViPham!F:F, B12, NhatKy_ViPham!C:C, "T26") - SUMIFS(NhatKy_ViPham!K:K, NhatKy_ViPham!E:E, "12_Su", NhatKy_ViPham!F:F, B12, NhatKy_ViPham!C:C, "T26")</f>
        <v>100</v>
      </c>
      <c r="AR12" s="6">
        <f>100 + SUMIFS(NhatKy_ViPham!J:J, NhatKy_ViPham!E:E, "12_Su", NhatKy_ViPham!F:F, B12, NhatKy_ViPham!C:C, "T27") - SUMIFS(NhatKy_ViPham!K:K, NhatKy_ViPham!E:E, "12_Su", NhatKy_ViPham!F:F, B12, NhatKy_ViPham!C:C, "T27")</f>
        <v>100</v>
      </c>
      <c r="AS12" s="6">
        <f>100 + SUMIFS(NhatKy_ViPham!J:J, NhatKy_ViPham!E:E, "12_Su", NhatKy_ViPham!F:F, B12, NhatKy_ViPham!C:C, "T28") - SUMIFS(NhatKy_ViPham!K:K, NhatKy_ViPham!E:E, "12_Su", NhatKy_ViPham!F:F, B12, NhatKy_ViPham!C:C, "T28")</f>
        <v>100</v>
      </c>
      <c r="AT12" s="6">
        <f>100 + SUMIFS(NhatKy_ViPham!J:J, NhatKy_ViPham!E:E, "12_Su", NhatKy_ViPham!F:F, B12, NhatKy_ViPham!C:C, "T29") - SUMIFS(NhatKy_ViPham!K:K, NhatKy_ViPham!E:E, "12_Su", NhatKy_ViPham!F:F, B12, NhatKy_ViPham!C:C, "T29")</f>
        <v>100</v>
      </c>
      <c r="AU12" s="6">
        <f>100 + SUMIFS(NhatKy_ViPham!J:J, NhatKy_ViPham!E:E, "12_Su", NhatKy_ViPham!F:F, B12, NhatKy_ViPham!C:C, "T30") - SUMIFS(NhatKy_ViPham!K:K, NhatKy_ViPham!E:E, "12_Su", NhatKy_ViPham!F:F, B12, NhatKy_ViPham!C:C, "T30")</f>
        <v>100</v>
      </c>
      <c r="AV12" s="6">
        <f>100 + SUMIFS(NhatKy_ViPham!J:J, NhatKy_ViPham!E:E, "12_Su", NhatKy_ViPham!F:F, B12, NhatKy_ViPham!C:C, "T31") - SUMIFS(NhatKy_ViPham!K:K, NhatKy_ViPham!E:E, "12_Su", NhatKy_ViPham!F:F, B12, NhatKy_ViPham!C:C, "T31")</f>
        <v>100</v>
      </c>
      <c r="AW12" s="6">
        <f>100 + SUMIFS(NhatKy_ViPham!J:J, NhatKy_ViPham!E:E, "12_Su", NhatKy_ViPham!F:F, B12, NhatKy_ViPham!C:C, "T32") - SUMIFS(NhatKy_ViPham!K:K, NhatKy_ViPham!E:E, "12_Su", NhatKy_ViPham!F:F, B12, NhatKy_ViPham!C:C, "T32")</f>
        <v>100</v>
      </c>
      <c r="AX12" s="6">
        <f>100 + SUMIFS(NhatKy_ViPham!J:J, NhatKy_ViPham!E:E, "12_Su", NhatKy_ViPham!F:F, B12, NhatKy_ViPham!C:C, "T33") - SUMIFS(NhatKy_ViPham!K:K, NhatKy_ViPham!E:E, "12_Su", NhatKy_ViPham!F:F, B12, NhatKy_ViPham!C:C, "T33")</f>
        <v>100</v>
      </c>
      <c r="AY12" s="6">
        <f>100 + SUMIFS(NhatKy_ViPham!J:J, NhatKy_ViPham!E:E, "12_Su", NhatKy_ViPham!F:F, B12, NhatKy_ViPham!C:C, "T34") - SUMIFS(NhatKy_ViPham!K:K, NhatKy_ViPham!E:E, "12_Su", NhatKy_ViPham!F:F, B12, NhatKy_ViPham!C:C, "T34")</f>
        <v>100</v>
      </c>
      <c r="AZ12" s="6">
        <f>100 + SUMIFS(NhatKy_ViPham!J:J, NhatKy_ViPham!E:E, "12_Su", NhatKy_ViPham!F:F, B12, NhatKy_ViPham!C:C, "T35") - SUMIFS(NhatKy_ViPham!K:K, NhatKy_ViPham!E:E, "12_Su", NhatKy_ViPham!F:F, B12, NhatKy_ViPham!C:C, "T35")</f>
        <v>100</v>
      </c>
      <c r="BA12" s="12">
        <f t="shared" si="0"/>
        <v>100</v>
      </c>
      <c r="BB12" s="11" t="s">
        <v>430</v>
      </c>
      <c r="BC12" s="16" t="str">
        <f t="shared" si="1"/>
        <v>Tốt</v>
      </c>
      <c r="BD12" s="15" t="str">
        <f t="shared" si="2"/>
        <v>🟢 BÌNH THƯỜNG</v>
      </c>
    </row>
    <row r="13" spans="1:56" x14ac:dyDescent="0.25">
      <c r="A13" s="4">
        <v>5</v>
      </c>
      <c r="B13" s="10" t="s">
        <v>2843</v>
      </c>
      <c r="C13" s="4" t="s">
        <v>2844</v>
      </c>
      <c r="D13" s="4" t="s">
        <v>435</v>
      </c>
      <c r="E13" s="11" t="s">
        <v>430</v>
      </c>
      <c r="F13" s="7">
        <f>SUMIFS(NhatKy_ViPham!K:K, NhatKy_ViPham!E:E, "12_Su", NhatKy_ViPham!F:F, B13, NhatKy_ViPham!H:H, "L01")</f>
        <v>0</v>
      </c>
      <c r="G13" s="7">
        <f>SUMIFS(NhatKy_ViPham!K:K, NhatKy_ViPham!E:E, "12_Su", NhatKy_ViPham!F:F, B13, NhatKy_ViPham!H:H, "L02")</f>
        <v>0</v>
      </c>
      <c r="H13" s="7">
        <f>SUMIFS(NhatKy_ViPham!K:K, NhatKy_ViPham!E:E, "12_Su", NhatKy_ViPham!F:F, B13, NhatKy_ViPham!H:H, "L03")</f>
        <v>0</v>
      </c>
      <c r="I13" s="7">
        <f>SUMIFS(NhatKy_ViPham!K:K, NhatKy_ViPham!E:E, "12_Su", NhatKy_ViPham!F:F, B13, NhatKy_ViPham!H:H, "L04")</f>
        <v>0</v>
      </c>
      <c r="J13" s="7">
        <f>SUMIFS(NhatKy_ViPham!K:K, NhatKy_ViPham!E:E, "12_Su", NhatKy_ViPham!F:F, B13, NhatKy_ViPham!H:H, "L05")</f>
        <v>0</v>
      </c>
      <c r="K13" s="7">
        <f>SUMIFS(NhatKy_ViPham!K:K, NhatKy_ViPham!E:E, "12_Su", NhatKy_ViPham!F:F, B13, NhatKy_ViPham!H:H, "L06")</f>
        <v>0</v>
      </c>
      <c r="L13" s="7">
        <f>SUMIFS(NhatKy_ViPham!K:K, NhatKy_ViPham!E:E, "12_Su", NhatKy_ViPham!F:F, B13, NhatKy_ViPham!H:H, "L07")</f>
        <v>0</v>
      </c>
      <c r="M13" s="7">
        <f>SUMIFS(NhatKy_ViPham!K:K, NhatKy_ViPham!E:E, "12_Su", NhatKy_ViPham!F:F, B13, NhatKy_ViPham!H:H, "L08")</f>
        <v>0</v>
      </c>
      <c r="N13" s="7">
        <f>SUMIFS(NhatKy_ViPham!K:K, NhatKy_ViPham!E:E, "12_Su", NhatKy_ViPham!F:F, B13, NhatKy_ViPham!H:H, "L09")</f>
        <v>0</v>
      </c>
      <c r="O13" s="7">
        <f>SUMIFS(NhatKy_ViPham!K:K, NhatKy_ViPham!E:E, "12_Su", NhatKy_ViPham!F:F, B13, NhatKy_ViPham!H:H, "L10")</f>
        <v>0</v>
      </c>
      <c r="P13" s="12">
        <f>SUMIFS(NhatKy_ViPham!J:J, NhatKy_ViPham!E:E, "12_Su", NhatKy_ViPham!F:F, B13)</f>
        <v>0</v>
      </c>
      <c r="Q13" s="13">
        <f>SUMIFS(NhatKy_ViPham!K:K, NhatKy_ViPham!E:E, "12_Su", NhatKy_ViPham!F:F, B13)</f>
        <v>0</v>
      </c>
      <c r="R13" s="7">
        <f>100 + SUMIFS(NhatKy_ViPham!J:J, NhatKy_ViPham!E:E, "12_Su", NhatKy_ViPham!F:F, B13, NhatKy_ViPham!C:C, "T1") - SUMIFS(NhatKy_ViPham!K:K, NhatKy_ViPham!E:E, "12_Su", NhatKy_ViPham!F:F, B13, NhatKy_ViPham!C:C, "T1")</f>
        <v>100</v>
      </c>
      <c r="S13" s="7">
        <f>100 + SUMIFS(NhatKy_ViPham!J:J, NhatKy_ViPham!E:E, "12_Su", NhatKy_ViPham!F:F, B13, NhatKy_ViPham!C:C, "T2") - SUMIFS(NhatKy_ViPham!K:K, NhatKy_ViPham!E:E, "12_Su", NhatKy_ViPham!F:F, B13, NhatKy_ViPham!C:C, "T2")</f>
        <v>100</v>
      </c>
      <c r="T13" s="7">
        <f>100 + SUMIFS(NhatKy_ViPham!J:J, NhatKy_ViPham!E:E, "12_Su", NhatKy_ViPham!F:F, B13, NhatKy_ViPham!C:C, "T3") - SUMIFS(NhatKy_ViPham!K:K, NhatKy_ViPham!E:E, "12_Su", NhatKy_ViPham!F:F, B13, NhatKy_ViPham!C:C, "T3")</f>
        <v>100</v>
      </c>
      <c r="U13" s="7">
        <f>100 + SUMIFS(NhatKy_ViPham!J:J, NhatKy_ViPham!E:E, "12_Su", NhatKy_ViPham!F:F, B13, NhatKy_ViPham!C:C, "T4") - SUMIFS(NhatKy_ViPham!K:K, NhatKy_ViPham!E:E, "12_Su", NhatKy_ViPham!F:F, B13, NhatKy_ViPham!C:C, "T4")</f>
        <v>100</v>
      </c>
      <c r="V13" s="7">
        <f>100 + SUMIFS(NhatKy_ViPham!J:J, NhatKy_ViPham!E:E, "12_Su", NhatKy_ViPham!F:F, B13, NhatKy_ViPham!C:C, "T5") - SUMIFS(NhatKy_ViPham!K:K, NhatKy_ViPham!E:E, "12_Su", NhatKy_ViPham!F:F, B13, NhatKy_ViPham!C:C, "T5")</f>
        <v>100</v>
      </c>
      <c r="W13" s="7">
        <f>100 + SUMIFS(NhatKy_ViPham!J:J, NhatKy_ViPham!E:E, "12_Su", NhatKy_ViPham!F:F, B13, NhatKy_ViPham!C:C, "T6") - SUMIFS(NhatKy_ViPham!K:K, NhatKy_ViPham!E:E, "12_Su", NhatKy_ViPham!F:F, B13, NhatKy_ViPham!C:C, "T6")</f>
        <v>100</v>
      </c>
      <c r="X13" s="7">
        <f>100 + SUMIFS(NhatKy_ViPham!J:J, NhatKy_ViPham!E:E, "12_Su", NhatKy_ViPham!F:F, B13, NhatKy_ViPham!C:C, "T7") - SUMIFS(NhatKy_ViPham!K:K, NhatKy_ViPham!E:E, "12_Su", NhatKy_ViPham!F:F, B13, NhatKy_ViPham!C:C, "T7")</f>
        <v>100</v>
      </c>
      <c r="Y13" s="7">
        <f>100 + SUMIFS(NhatKy_ViPham!J:J, NhatKy_ViPham!E:E, "12_Su", NhatKy_ViPham!F:F, B13, NhatKy_ViPham!C:C, "T8") - SUMIFS(NhatKy_ViPham!K:K, NhatKy_ViPham!E:E, "12_Su", NhatKy_ViPham!F:F, B13, NhatKy_ViPham!C:C, "T8")</f>
        <v>100</v>
      </c>
      <c r="Z13" s="7">
        <f>100 + SUMIFS(NhatKy_ViPham!J:J, NhatKy_ViPham!E:E, "12_Su", NhatKy_ViPham!F:F, B13, NhatKy_ViPham!C:C, "T9") - SUMIFS(NhatKy_ViPham!K:K, NhatKy_ViPham!E:E, "12_Su", NhatKy_ViPham!F:F, B13, NhatKy_ViPham!C:C, "T9")</f>
        <v>100</v>
      </c>
      <c r="AA13" s="7">
        <f>100 + SUMIFS(NhatKy_ViPham!J:J, NhatKy_ViPham!E:E, "12_Su", NhatKy_ViPham!F:F, B13, NhatKy_ViPham!C:C, "T10") - SUMIFS(NhatKy_ViPham!K:K, NhatKy_ViPham!E:E, "12_Su", NhatKy_ViPham!F:F, B13, NhatKy_ViPham!C:C, "T10")</f>
        <v>100</v>
      </c>
      <c r="AB13" s="7">
        <f>100 + SUMIFS(NhatKy_ViPham!J:J, NhatKy_ViPham!E:E, "12_Su", NhatKy_ViPham!F:F, B13, NhatKy_ViPham!C:C, "T11") - SUMIFS(NhatKy_ViPham!K:K, NhatKy_ViPham!E:E, "12_Su", NhatKy_ViPham!F:F, B13, NhatKy_ViPham!C:C, "T11")</f>
        <v>100</v>
      </c>
      <c r="AC13" s="7">
        <f>100 + SUMIFS(NhatKy_ViPham!J:J, NhatKy_ViPham!E:E, "12_Su", NhatKy_ViPham!F:F, B13, NhatKy_ViPham!C:C, "T12") - SUMIFS(NhatKy_ViPham!K:K, NhatKy_ViPham!E:E, "12_Su", NhatKy_ViPham!F:F, B13, NhatKy_ViPham!C:C, "T12")</f>
        <v>100</v>
      </c>
      <c r="AD13" s="7">
        <f>100 + SUMIFS(NhatKy_ViPham!J:J, NhatKy_ViPham!E:E, "12_Su", NhatKy_ViPham!F:F, B13, NhatKy_ViPham!C:C, "T13") - SUMIFS(NhatKy_ViPham!K:K, NhatKy_ViPham!E:E, "12_Su", NhatKy_ViPham!F:F, B13, NhatKy_ViPham!C:C, "T13")</f>
        <v>100</v>
      </c>
      <c r="AE13" s="7">
        <f>100 + SUMIFS(NhatKy_ViPham!J:J, NhatKy_ViPham!E:E, "12_Su", NhatKy_ViPham!F:F, B13, NhatKy_ViPham!C:C, "T14") - SUMIFS(NhatKy_ViPham!K:K, NhatKy_ViPham!E:E, "12_Su", NhatKy_ViPham!F:F, B13, NhatKy_ViPham!C:C, "T14")</f>
        <v>100</v>
      </c>
      <c r="AF13" s="7">
        <f>100 + SUMIFS(NhatKy_ViPham!J:J, NhatKy_ViPham!E:E, "12_Su", NhatKy_ViPham!F:F, B13, NhatKy_ViPham!C:C, "T15") - SUMIFS(NhatKy_ViPham!K:K, NhatKy_ViPham!E:E, "12_Su", NhatKy_ViPham!F:F, B13, NhatKy_ViPham!C:C, "T15")</f>
        <v>100</v>
      </c>
      <c r="AG13" s="7">
        <f>100 + SUMIFS(NhatKy_ViPham!J:J, NhatKy_ViPham!E:E, "12_Su", NhatKy_ViPham!F:F, B13, NhatKy_ViPham!C:C, "T16") - SUMIFS(NhatKy_ViPham!K:K, NhatKy_ViPham!E:E, "12_Su", NhatKy_ViPham!F:F, B13, NhatKy_ViPham!C:C, "T16")</f>
        <v>100</v>
      </c>
      <c r="AH13" s="7">
        <f>100 + SUMIFS(NhatKy_ViPham!J:J, NhatKy_ViPham!E:E, "12_Su", NhatKy_ViPham!F:F, B13, NhatKy_ViPham!C:C, "T17") - SUMIFS(NhatKy_ViPham!K:K, NhatKy_ViPham!E:E, "12_Su", NhatKy_ViPham!F:F, B13, NhatKy_ViPham!C:C, "T17")</f>
        <v>100</v>
      </c>
      <c r="AI13" s="7">
        <f>100 + SUMIFS(NhatKy_ViPham!J:J, NhatKy_ViPham!E:E, "12_Su", NhatKy_ViPham!F:F, B13, NhatKy_ViPham!C:C, "T18") - SUMIFS(NhatKy_ViPham!K:K, NhatKy_ViPham!E:E, "12_Su", NhatKy_ViPham!F:F, B13, NhatKy_ViPham!C:C, "T18")</f>
        <v>100</v>
      </c>
      <c r="AJ13" s="7">
        <f>100 + SUMIFS(NhatKy_ViPham!J:J, NhatKy_ViPham!E:E, "12_Su", NhatKy_ViPham!F:F, B13, NhatKy_ViPham!C:C, "T19") - SUMIFS(NhatKy_ViPham!K:K, NhatKy_ViPham!E:E, "12_Su", NhatKy_ViPham!F:F, B13, NhatKy_ViPham!C:C, "T19")</f>
        <v>100</v>
      </c>
      <c r="AK13" s="7">
        <f>100 + SUMIFS(NhatKy_ViPham!J:J, NhatKy_ViPham!E:E, "12_Su", NhatKy_ViPham!F:F, B13, NhatKy_ViPham!C:C, "T20") - SUMIFS(NhatKy_ViPham!K:K, NhatKy_ViPham!E:E, "12_Su", NhatKy_ViPham!F:F, B13, NhatKy_ViPham!C:C, "T20")</f>
        <v>100</v>
      </c>
      <c r="AL13" s="7">
        <f>100 + SUMIFS(NhatKy_ViPham!J:J, NhatKy_ViPham!E:E, "12_Su", NhatKy_ViPham!F:F, B13, NhatKy_ViPham!C:C, "T21") - SUMIFS(NhatKy_ViPham!K:K, NhatKy_ViPham!E:E, "12_Su", NhatKy_ViPham!F:F, B13, NhatKy_ViPham!C:C, "T21")</f>
        <v>100</v>
      </c>
      <c r="AM13" s="7">
        <f>100 + SUMIFS(NhatKy_ViPham!J:J, NhatKy_ViPham!E:E, "12_Su", NhatKy_ViPham!F:F, B13, NhatKy_ViPham!C:C, "T22") - SUMIFS(NhatKy_ViPham!K:K, NhatKy_ViPham!E:E, "12_Su", NhatKy_ViPham!F:F, B13, NhatKy_ViPham!C:C, "T22")</f>
        <v>100</v>
      </c>
      <c r="AN13" s="7">
        <f>100 + SUMIFS(NhatKy_ViPham!J:J, NhatKy_ViPham!E:E, "12_Su", NhatKy_ViPham!F:F, B13, NhatKy_ViPham!C:C, "T23") - SUMIFS(NhatKy_ViPham!K:K, NhatKy_ViPham!E:E, "12_Su", NhatKy_ViPham!F:F, B13, NhatKy_ViPham!C:C, "T23")</f>
        <v>100</v>
      </c>
      <c r="AO13" s="7">
        <f>100 + SUMIFS(NhatKy_ViPham!J:J, NhatKy_ViPham!E:E, "12_Su", NhatKy_ViPham!F:F, B13, NhatKy_ViPham!C:C, "T24") - SUMIFS(NhatKy_ViPham!K:K, NhatKy_ViPham!E:E, "12_Su", NhatKy_ViPham!F:F, B13, NhatKy_ViPham!C:C, "T24")</f>
        <v>100</v>
      </c>
      <c r="AP13" s="7">
        <f>100 + SUMIFS(NhatKy_ViPham!J:J, NhatKy_ViPham!E:E, "12_Su", NhatKy_ViPham!F:F, B13, NhatKy_ViPham!C:C, "T25") - SUMIFS(NhatKy_ViPham!K:K, NhatKy_ViPham!E:E, "12_Su", NhatKy_ViPham!F:F, B13, NhatKy_ViPham!C:C, "T25")</f>
        <v>100</v>
      </c>
      <c r="AQ13" s="7">
        <f>100 + SUMIFS(NhatKy_ViPham!J:J, NhatKy_ViPham!E:E, "12_Su", NhatKy_ViPham!F:F, B13, NhatKy_ViPham!C:C, "T26") - SUMIFS(NhatKy_ViPham!K:K, NhatKy_ViPham!E:E, "12_Su", NhatKy_ViPham!F:F, B13, NhatKy_ViPham!C:C, "T26")</f>
        <v>100</v>
      </c>
      <c r="AR13" s="7">
        <f>100 + SUMIFS(NhatKy_ViPham!J:J, NhatKy_ViPham!E:E, "12_Su", NhatKy_ViPham!F:F, B13, NhatKy_ViPham!C:C, "T27") - SUMIFS(NhatKy_ViPham!K:K, NhatKy_ViPham!E:E, "12_Su", NhatKy_ViPham!F:F, B13, NhatKy_ViPham!C:C, "T27")</f>
        <v>100</v>
      </c>
      <c r="AS13" s="7">
        <f>100 + SUMIFS(NhatKy_ViPham!J:J, NhatKy_ViPham!E:E, "12_Su", NhatKy_ViPham!F:F, B13, NhatKy_ViPham!C:C, "T28") - SUMIFS(NhatKy_ViPham!K:K, NhatKy_ViPham!E:E, "12_Su", NhatKy_ViPham!F:F, B13, NhatKy_ViPham!C:C, "T28")</f>
        <v>100</v>
      </c>
      <c r="AT13" s="7">
        <f>100 + SUMIFS(NhatKy_ViPham!J:J, NhatKy_ViPham!E:E, "12_Su", NhatKy_ViPham!F:F, B13, NhatKy_ViPham!C:C, "T29") - SUMIFS(NhatKy_ViPham!K:K, NhatKy_ViPham!E:E, "12_Su", NhatKy_ViPham!F:F, B13, NhatKy_ViPham!C:C, "T29")</f>
        <v>100</v>
      </c>
      <c r="AU13" s="7">
        <f>100 + SUMIFS(NhatKy_ViPham!J:J, NhatKy_ViPham!E:E, "12_Su", NhatKy_ViPham!F:F, B13, NhatKy_ViPham!C:C, "T30") - SUMIFS(NhatKy_ViPham!K:K, NhatKy_ViPham!E:E, "12_Su", NhatKy_ViPham!F:F, B13, NhatKy_ViPham!C:C, "T30")</f>
        <v>100</v>
      </c>
      <c r="AV13" s="7">
        <f>100 + SUMIFS(NhatKy_ViPham!J:J, NhatKy_ViPham!E:E, "12_Su", NhatKy_ViPham!F:F, B13, NhatKy_ViPham!C:C, "T31") - SUMIFS(NhatKy_ViPham!K:K, NhatKy_ViPham!E:E, "12_Su", NhatKy_ViPham!F:F, B13, NhatKy_ViPham!C:C, "T31")</f>
        <v>100</v>
      </c>
      <c r="AW13" s="7">
        <f>100 + SUMIFS(NhatKy_ViPham!J:J, NhatKy_ViPham!E:E, "12_Su", NhatKy_ViPham!F:F, B13, NhatKy_ViPham!C:C, "T32") - SUMIFS(NhatKy_ViPham!K:K, NhatKy_ViPham!E:E, "12_Su", NhatKy_ViPham!F:F, B13, NhatKy_ViPham!C:C, "T32")</f>
        <v>100</v>
      </c>
      <c r="AX13" s="7">
        <f>100 + SUMIFS(NhatKy_ViPham!J:J, NhatKy_ViPham!E:E, "12_Su", NhatKy_ViPham!F:F, B13, NhatKy_ViPham!C:C, "T33") - SUMIFS(NhatKy_ViPham!K:K, NhatKy_ViPham!E:E, "12_Su", NhatKy_ViPham!F:F, B13, NhatKy_ViPham!C:C, "T33")</f>
        <v>100</v>
      </c>
      <c r="AY13" s="7">
        <f>100 + SUMIFS(NhatKy_ViPham!J:J, NhatKy_ViPham!E:E, "12_Su", NhatKy_ViPham!F:F, B13, NhatKy_ViPham!C:C, "T34") - SUMIFS(NhatKy_ViPham!K:K, NhatKy_ViPham!E:E, "12_Su", NhatKy_ViPham!F:F, B13, NhatKy_ViPham!C:C, "T34")</f>
        <v>100</v>
      </c>
      <c r="AZ13" s="7">
        <f>100 + SUMIFS(NhatKy_ViPham!J:J, NhatKy_ViPham!E:E, "12_Su", NhatKy_ViPham!F:F, B13, NhatKy_ViPham!C:C, "T35") - SUMIFS(NhatKy_ViPham!K:K, NhatKy_ViPham!E:E, "12_Su", NhatKy_ViPham!F:F, B13, NhatKy_ViPham!C:C, "T35")</f>
        <v>100</v>
      </c>
      <c r="BA13" s="12">
        <f t="shared" si="0"/>
        <v>100</v>
      </c>
      <c r="BB13" s="11" t="s">
        <v>430</v>
      </c>
      <c r="BC13" s="14" t="str">
        <f t="shared" si="1"/>
        <v>Tốt</v>
      </c>
      <c r="BD13" s="10" t="str">
        <f t="shared" si="2"/>
        <v>🟢 BÌNH THƯỜNG</v>
      </c>
    </row>
    <row r="14" spans="1:56" x14ac:dyDescent="0.25">
      <c r="A14" s="5">
        <v>6</v>
      </c>
      <c r="B14" s="15" t="s">
        <v>2845</v>
      </c>
      <c r="C14" s="5" t="s">
        <v>2354</v>
      </c>
      <c r="D14" s="5" t="s">
        <v>435</v>
      </c>
      <c r="E14" s="11" t="s">
        <v>430</v>
      </c>
      <c r="F14" s="6">
        <f>SUMIFS(NhatKy_ViPham!K:K, NhatKy_ViPham!E:E, "12_Su", NhatKy_ViPham!F:F, B14, NhatKy_ViPham!H:H, "L01")</f>
        <v>0</v>
      </c>
      <c r="G14" s="6">
        <f>SUMIFS(NhatKy_ViPham!K:K, NhatKy_ViPham!E:E, "12_Su", NhatKy_ViPham!F:F, B14, NhatKy_ViPham!H:H, "L02")</f>
        <v>0</v>
      </c>
      <c r="H14" s="6">
        <f>SUMIFS(NhatKy_ViPham!K:K, NhatKy_ViPham!E:E, "12_Su", NhatKy_ViPham!F:F, B14, NhatKy_ViPham!H:H, "L03")</f>
        <v>0</v>
      </c>
      <c r="I14" s="6">
        <f>SUMIFS(NhatKy_ViPham!K:K, NhatKy_ViPham!E:E, "12_Su", NhatKy_ViPham!F:F, B14, NhatKy_ViPham!H:H, "L04")</f>
        <v>0</v>
      </c>
      <c r="J14" s="6">
        <f>SUMIFS(NhatKy_ViPham!K:K, NhatKy_ViPham!E:E, "12_Su", NhatKy_ViPham!F:F, B14, NhatKy_ViPham!H:H, "L05")</f>
        <v>0</v>
      </c>
      <c r="K14" s="6">
        <f>SUMIFS(NhatKy_ViPham!K:K, NhatKy_ViPham!E:E, "12_Su", NhatKy_ViPham!F:F, B14, NhatKy_ViPham!H:H, "L06")</f>
        <v>0</v>
      </c>
      <c r="L14" s="6">
        <f>SUMIFS(NhatKy_ViPham!K:K, NhatKy_ViPham!E:E, "12_Su", NhatKy_ViPham!F:F, B14, NhatKy_ViPham!H:H, "L07")</f>
        <v>0</v>
      </c>
      <c r="M14" s="6">
        <f>SUMIFS(NhatKy_ViPham!K:K, NhatKy_ViPham!E:E, "12_Su", NhatKy_ViPham!F:F, B14, NhatKy_ViPham!H:H, "L08")</f>
        <v>0</v>
      </c>
      <c r="N14" s="6">
        <f>SUMIFS(NhatKy_ViPham!K:K, NhatKy_ViPham!E:E, "12_Su", NhatKy_ViPham!F:F, B14, NhatKy_ViPham!H:H, "L09")</f>
        <v>0</v>
      </c>
      <c r="O14" s="6">
        <f>SUMIFS(NhatKy_ViPham!K:K, NhatKy_ViPham!E:E, "12_Su", NhatKy_ViPham!F:F, B14, NhatKy_ViPham!H:H, "L10")</f>
        <v>0</v>
      </c>
      <c r="P14" s="12">
        <f>SUMIFS(NhatKy_ViPham!J:J, NhatKy_ViPham!E:E, "12_Su", NhatKy_ViPham!F:F, B14)</f>
        <v>0</v>
      </c>
      <c r="Q14" s="13">
        <f>SUMIFS(NhatKy_ViPham!K:K, NhatKy_ViPham!E:E, "12_Su", NhatKy_ViPham!F:F, B14)</f>
        <v>0</v>
      </c>
      <c r="R14" s="6">
        <f>100 + SUMIFS(NhatKy_ViPham!J:J, NhatKy_ViPham!E:E, "12_Su", NhatKy_ViPham!F:F, B14, NhatKy_ViPham!C:C, "T1") - SUMIFS(NhatKy_ViPham!K:K, NhatKy_ViPham!E:E, "12_Su", NhatKy_ViPham!F:F, B14, NhatKy_ViPham!C:C, "T1")</f>
        <v>100</v>
      </c>
      <c r="S14" s="6">
        <f>100 + SUMIFS(NhatKy_ViPham!J:J, NhatKy_ViPham!E:E, "12_Su", NhatKy_ViPham!F:F, B14, NhatKy_ViPham!C:C, "T2") - SUMIFS(NhatKy_ViPham!K:K, NhatKy_ViPham!E:E, "12_Su", NhatKy_ViPham!F:F, B14, NhatKy_ViPham!C:C, "T2")</f>
        <v>100</v>
      </c>
      <c r="T14" s="6">
        <f>100 + SUMIFS(NhatKy_ViPham!J:J, NhatKy_ViPham!E:E, "12_Su", NhatKy_ViPham!F:F, B14, NhatKy_ViPham!C:C, "T3") - SUMIFS(NhatKy_ViPham!K:K, NhatKy_ViPham!E:E, "12_Su", NhatKy_ViPham!F:F, B14, NhatKy_ViPham!C:C, "T3")</f>
        <v>100</v>
      </c>
      <c r="U14" s="6">
        <f>100 + SUMIFS(NhatKy_ViPham!J:J, NhatKy_ViPham!E:E, "12_Su", NhatKy_ViPham!F:F, B14, NhatKy_ViPham!C:C, "T4") - SUMIFS(NhatKy_ViPham!K:K, NhatKy_ViPham!E:E, "12_Su", NhatKy_ViPham!F:F, B14, NhatKy_ViPham!C:C, "T4")</f>
        <v>100</v>
      </c>
      <c r="V14" s="6">
        <f>100 + SUMIFS(NhatKy_ViPham!J:J, NhatKy_ViPham!E:E, "12_Su", NhatKy_ViPham!F:F, B14, NhatKy_ViPham!C:C, "T5") - SUMIFS(NhatKy_ViPham!K:K, NhatKy_ViPham!E:E, "12_Su", NhatKy_ViPham!F:F, B14, NhatKy_ViPham!C:C, "T5")</f>
        <v>100</v>
      </c>
      <c r="W14" s="6">
        <f>100 + SUMIFS(NhatKy_ViPham!J:J, NhatKy_ViPham!E:E, "12_Su", NhatKy_ViPham!F:F, B14, NhatKy_ViPham!C:C, "T6") - SUMIFS(NhatKy_ViPham!K:K, NhatKy_ViPham!E:E, "12_Su", NhatKy_ViPham!F:F, B14, NhatKy_ViPham!C:C, "T6")</f>
        <v>100</v>
      </c>
      <c r="X14" s="6">
        <f>100 + SUMIFS(NhatKy_ViPham!J:J, NhatKy_ViPham!E:E, "12_Su", NhatKy_ViPham!F:F, B14, NhatKy_ViPham!C:C, "T7") - SUMIFS(NhatKy_ViPham!K:K, NhatKy_ViPham!E:E, "12_Su", NhatKy_ViPham!F:F, B14, NhatKy_ViPham!C:C, "T7")</f>
        <v>100</v>
      </c>
      <c r="Y14" s="6">
        <f>100 + SUMIFS(NhatKy_ViPham!J:J, NhatKy_ViPham!E:E, "12_Su", NhatKy_ViPham!F:F, B14, NhatKy_ViPham!C:C, "T8") - SUMIFS(NhatKy_ViPham!K:K, NhatKy_ViPham!E:E, "12_Su", NhatKy_ViPham!F:F, B14, NhatKy_ViPham!C:C, "T8")</f>
        <v>100</v>
      </c>
      <c r="Z14" s="6">
        <f>100 + SUMIFS(NhatKy_ViPham!J:J, NhatKy_ViPham!E:E, "12_Su", NhatKy_ViPham!F:F, B14, NhatKy_ViPham!C:C, "T9") - SUMIFS(NhatKy_ViPham!K:K, NhatKy_ViPham!E:E, "12_Su", NhatKy_ViPham!F:F, B14, NhatKy_ViPham!C:C, "T9")</f>
        <v>100</v>
      </c>
      <c r="AA14" s="6">
        <f>100 + SUMIFS(NhatKy_ViPham!J:J, NhatKy_ViPham!E:E, "12_Su", NhatKy_ViPham!F:F, B14, NhatKy_ViPham!C:C, "T10") - SUMIFS(NhatKy_ViPham!K:K, NhatKy_ViPham!E:E, "12_Su", NhatKy_ViPham!F:F, B14, NhatKy_ViPham!C:C, "T10")</f>
        <v>100</v>
      </c>
      <c r="AB14" s="6">
        <f>100 + SUMIFS(NhatKy_ViPham!J:J, NhatKy_ViPham!E:E, "12_Su", NhatKy_ViPham!F:F, B14, NhatKy_ViPham!C:C, "T11") - SUMIFS(NhatKy_ViPham!K:K, NhatKy_ViPham!E:E, "12_Su", NhatKy_ViPham!F:F, B14, NhatKy_ViPham!C:C, "T11")</f>
        <v>100</v>
      </c>
      <c r="AC14" s="6">
        <f>100 + SUMIFS(NhatKy_ViPham!J:J, NhatKy_ViPham!E:E, "12_Su", NhatKy_ViPham!F:F, B14, NhatKy_ViPham!C:C, "T12") - SUMIFS(NhatKy_ViPham!K:K, NhatKy_ViPham!E:E, "12_Su", NhatKy_ViPham!F:F, B14, NhatKy_ViPham!C:C, "T12")</f>
        <v>100</v>
      </c>
      <c r="AD14" s="6">
        <f>100 + SUMIFS(NhatKy_ViPham!J:J, NhatKy_ViPham!E:E, "12_Su", NhatKy_ViPham!F:F, B14, NhatKy_ViPham!C:C, "T13") - SUMIFS(NhatKy_ViPham!K:K, NhatKy_ViPham!E:E, "12_Su", NhatKy_ViPham!F:F, B14, NhatKy_ViPham!C:C, "T13")</f>
        <v>100</v>
      </c>
      <c r="AE14" s="6">
        <f>100 + SUMIFS(NhatKy_ViPham!J:J, NhatKy_ViPham!E:E, "12_Su", NhatKy_ViPham!F:F, B14, NhatKy_ViPham!C:C, "T14") - SUMIFS(NhatKy_ViPham!K:K, NhatKy_ViPham!E:E, "12_Su", NhatKy_ViPham!F:F, B14, NhatKy_ViPham!C:C, "T14")</f>
        <v>100</v>
      </c>
      <c r="AF14" s="6">
        <f>100 + SUMIFS(NhatKy_ViPham!J:J, NhatKy_ViPham!E:E, "12_Su", NhatKy_ViPham!F:F, B14, NhatKy_ViPham!C:C, "T15") - SUMIFS(NhatKy_ViPham!K:K, NhatKy_ViPham!E:E, "12_Su", NhatKy_ViPham!F:F, B14, NhatKy_ViPham!C:C, "T15")</f>
        <v>100</v>
      </c>
      <c r="AG14" s="6">
        <f>100 + SUMIFS(NhatKy_ViPham!J:J, NhatKy_ViPham!E:E, "12_Su", NhatKy_ViPham!F:F, B14, NhatKy_ViPham!C:C, "T16") - SUMIFS(NhatKy_ViPham!K:K, NhatKy_ViPham!E:E, "12_Su", NhatKy_ViPham!F:F, B14, NhatKy_ViPham!C:C, "T16")</f>
        <v>100</v>
      </c>
      <c r="AH14" s="6">
        <f>100 + SUMIFS(NhatKy_ViPham!J:J, NhatKy_ViPham!E:E, "12_Su", NhatKy_ViPham!F:F, B14, NhatKy_ViPham!C:C, "T17") - SUMIFS(NhatKy_ViPham!K:K, NhatKy_ViPham!E:E, "12_Su", NhatKy_ViPham!F:F, B14, NhatKy_ViPham!C:C, "T17")</f>
        <v>100</v>
      </c>
      <c r="AI14" s="6">
        <f>100 + SUMIFS(NhatKy_ViPham!J:J, NhatKy_ViPham!E:E, "12_Su", NhatKy_ViPham!F:F, B14, NhatKy_ViPham!C:C, "T18") - SUMIFS(NhatKy_ViPham!K:K, NhatKy_ViPham!E:E, "12_Su", NhatKy_ViPham!F:F, B14, NhatKy_ViPham!C:C, "T18")</f>
        <v>100</v>
      </c>
      <c r="AJ14" s="6">
        <f>100 + SUMIFS(NhatKy_ViPham!J:J, NhatKy_ViPham!E:E, "12_Su", NhatKy_ViPham!F:F, B14, NhatKy_ViPham!C:C, "T19") - SUMIFS(NhatKy_ViPham!K:K, NhatKy_ViPham!E:E, "12_Su", NhatKy_ViPham!F:F, B14, NhatKy_ViPham!C:C, "T19")</f>
        <v>100</v>
      </c>
      <c r="AK14" s="6">
        <f>100 + SUMIFS(NhatKy_ViPham!J:J, NhatKy_ViPham!E:E, "12_Su", NhatKy_ViPham!F:F, B14, NhatKy_ViPham!C:C, "T20") - SUMIFS(NhatKy_ViPham!K:K, NhatKy_ViPham!E:E, "12_Su", NhatKy_ViPham!F:F, B14, NhatKy_ViPham!C:C, "T20")</f>
        <v>100</v>
      </c>
      <c r="AL14" s="6">
        <f>100 + SUMIFS(NhatKy_ViPham!J:J, NhatKy_ViPham!E:E, "12_Su", NhatKy_ViPham!F:F, B14, NhatKy_ViPham!C:C, "T21") - SUMIFS(NhatKy_ViPham!K:K, NhatKy_ViPham!E:E, "12_Su", NhatKy_ViPham!F:F, B14, NhatKy_ViPham!C:C, "T21")</f>
        <v>100</v>
      </c>
      <c r="AM14" s="6">
        <f>100 + SUMIFS(NhatKy_ViPham!J:J, NhatKy_ViPham!E:E, "12_Su", NhatKy_ViPham!F:F, B14, NhatKy_ViPham!C:C, "T22") - SUMIFS(NhatKy_ViPham!K:K, NhatKy_ViPham!E:E, "12_Su", NhatKy_ViPham!F:F, B14, NhatKy_ViPham!C:C, "T22")</f>
        <v>100</v>
      </c>
      <c r="AN14" s="6">
        <f>100 + SUMIFS(NhatKy_ViPham!J:J, NhatKy_ViPham!E:E, "12_Su", NhatKy_ViPham!F:F, B14, NhatKy_ViPham!C:C, "T23") - SUMIFS(NhatKy_ViPham!K:K, NhatKy_ViPham!E:E, "12_Su", NhatKy_ViPham!F:F, B14, NhatKy_ViPham!C:C, "T23")</f>
        <v>100</v>
      </c>
      <c r="AO14" s="6">
        <f>100 + SUMIFS(NhatKy_ViPham!J:J, NhatKy_ViPham!E:E, "12_Su", NhatKy_ViPham!F:F, B14, NhatKy_ViPham!C:C, "T24") - SUMIFS(NhatKy_ViPham!K:K, NhatKy_ViPham!E:E, "12_Su", NhatKy_ViPham!F:F, B14, NhatKy_ViPham!C:C, "T24")</f>
        <v>100</v>
      </c>
      <c r="AP14" s="6">
        <f>100 + SUMIFS(NhatKy_ViPham!J:J, NhatKy_ViPham!E:E, "12_Su", NhatKy_ViPham!F:F, B14, NhatKy_ViPham!C:C, "T25") - SUMIFS(NhatKy_ViPham!K:K, NhatKy_ViPham!E:E, "12_Su", NhatKy_ViPham!F:F, B14, NhatKy_ViPham!C:C, "T25")</f>
        <v>100</v>
      </c>
      <c r="AQ14" s="6">
        <f>100 + SUMIFS(NhatKy_ViPham!J:J, NhatKy_ViPham!E:E, "12_Su", NhatKy_ViPham!F:F, B14, NhatKy_ViPham!C:C, "T26") - SUMIFS(NhatKy_ViPham!K:K, NhatKy_ViPham!E:E, "12_Su", NhatKy_ViPham!F:F, B14, NhatKy_ViPham!C:C, "T26")</f>
        <v>100</v>
      </c>
      <c r="AR14" s="6">
        <f>100 + SUMIFS(NhatKy_ViPham!J:J, NhatKy_ViPham!E:E, "12_Su", NhatKy_ViPham!F:F, B14, NhatKy_ViPham!C:C, "T27") - SUMIFS(NhatKy_ViPham!K:K, NhatKy_ViPham!E:E, "12_Su", NhatKy_ViPham!F:F, B14, NhatKy_ViPham!C:C, "T27")</f>
        <v>100</v>
      </c>
      <c r="AS14" s="6">
        <f>100 + SUMIFS(NhatKy_ViPham!J:J, NhatKy_ViPham!E:E, "12_Su", NhatKy_ViPham!F:F, B14, NhatKy_ViPham!C:C, "T28") - SUMIFS(NhatKy_ViPham!K:K, NhatKy_ViPham!E:E, "12_Su", NhatKy_ViPham!F:F, B14, NhatKy_ViPham!C:C, "T28")</f>
        <v>100</v>
      </c>
      <c r="AT14" s="6">
        <f>100 + SUMIFS(NhatKy_ViPham!J:J, NhatKy_ViPham!E:E, "12_Su", NhatKy_ViPham!F:F, B14, NhatKy_ViPham!C:C, "T29") - SUMIFS(NhatKy_ViPham!K:K, NhatKy_ViPham!E:E, "12_Su", NhatKy_ViPham!F:F, B14, NhatKy_ViPham!C:C, "T29")</f>
        <v>100</v>
      </c>
      <c r="AU14" s="6">
        <f>100 + SUMIFS(NhatKy_ViPham!J:J, NhatKy_ViPham!E:E, "12_Su", NhatKy_ViPham!F:F, B14, NhatKy_ViPham!C:C, "T30") - SUMIFS(NhatKy_ViPham!K:K, NhatKy_ViPham!E:E, "12_Su", NhatKy_ViPham!F:F, B14, NhatKy_ViPham!C:C, "T30")</f>
        <v>100</v>
      </c>
      <c r="AV14" s="6">
        <f>100 + SUMIFS(NhatKy_ViPham!J:J, NhatKy_ViPham!E:E, "12_Su", NhatKy_ViPham!F:F, B14, NhatKy_ViPham!C:C, "T31") - SUMIFS(NhatKy_ViPham!K:K, NhatKy_ViPham!E:E, "12_Su", NhatKy_ViPham!F:F, B14, NhatKy_ViPham!C:C, "T31")</f>
        <v>100</v>
      </c>
      <c r="AW14" s="6">
        <f>100 + SUMIFS(NhatKy_ViPham!J:J, NhatKy_ViPham!E:E, "12_Su", NhatKy_ViPham!F:F, B14, NhatKy_ViPham!C:C, "T32") - SUMIFS(NhatKy_ViPham!K:K, NhatKy_ViPham!E:E, "12_Su", NhatKy_ViPham!F:F, B14, NhatKy_ViPham!C:C, "T32")</f>
        <v>100</v>
      </c>
      <c r="AX14" s="6">
        <f>100 + SUMIFS(NhatKy_ViPham!J:J, NhatKy_ViPham!E:E, "12_Su", NhatKy_ViPham!F:F, B14, NhatKy_ViPham!C:C, "T33") - SUMIFS(NhatKy_ViPham!K:K, NhatKy_ViPham!E:E, "12_Su", NhatKy_ViPham!F:F, B14, NhatKy_ViPham!C:C, "T33")</f>
        <v>100</v>
      </c>
      <c r="AY14" s="6">
        <f>100 + SUMIFS(NhatKy_ViPham!J:J, NhatKy_ViPham!E:E, "12_Su", NhatKy_ViPham!F:F, B14, NhatKy_ViPham!C:C, "T34") - SUMIFS(NhatKy_ViPham!K:K, NhatKy_ViPham!E:E, "12_Su", NhatKy_ViPham!F:F, B14, NhatKy_ViPham!C:C, "T34")</f>
        <v>100</v>
      </c>
      <c r="AZ14" s="6">
        <f>100 + SUMIFS(NhatKy_ViPham!J:J, NhatKy_ViPham!E:E, "12_Su", NhatKy_ViPham!F:F, B14, NhatKy_ViPham!C:C, "T35") - SUMIFS(NhatKy_ViPham!K:K, NhatKy_ViPham!E:E, "12_Su", NhatKy_ViPham!F:F, B14, NhatKy_ViPham!C:C, "T35")</f>
        <v>100</v>
      </c>
      <c r="BA14" s="12">
        <f t="shared" si="0"/>
        <v>100</v>
      </c>
      <c r="BB14" s="11" t="s">
        <v>430</v>
      </c>
      <c r="BC14" s="16" t="str">
        <f t="shared" si="1"/>
        <v>Tốt</v>
      </c>
      <c r="BD14" s="15" t="str">
        <f t="shared" si="2"/>
        <v>🟢 BÌNH THƯỜNG</v>
      </c>
    </row>
    <row r="15" spans="1:56" x14ac:dyDescent="0.25">
      <c r="A15" s="4">
        <v>7</v>
      </c>
      <c r="B15" s="10" t="s">
        <v>2846</v>
      </c>
      <c r="C15" s="4" t="s">
        <v>2413</v>
      </c>
      <c r="D15" s="4" t="s">
        <v>435</v>
      </c>
      <c r="E15" s="11" t="s">
        <v>430</v>
      </c>
      <c r="F15" s="7">
        <f>SUMIFS(NhatKy_ViPham!K:K, NhatKy_ViPham!E:E, "12_Su", NhatKy_ViPham!F:F, B15, NhatKy_ViPham!H:H, "L01")</f>
        <v>0</v>
      </c>
      <c r="G15" s="7">
        <f>SUMIFS(NhatKy_ViPham!K:K, NhatKy_ViPham!E:E, "12_Su", NhatKy_ViPham!F:F, B15, NhatKy_ViPham!H:H, "L02")</f>
        <v>0</v>
      </c>
      <c r="H15" s="7">
        <f>SUMIFS(NhatKy_ViPham!K:K, NhatKy_ViPham!E:E, "12_Su", NhatKy_ViPham!F:F, B15, NhatKy_ViPham!H:H, "L03")</f>
        <v>0</v>
      </c>
      <c r="I15" s="7">
        <f>SUMIFS(NhatKy_ViPham!K:K, NhatKy_ViPham!E:E, "12_Su", NhatKy_ViPham!F:F, B15, NhatKy_ViPham!H:H, "L04")</f>
        <v>0</v>
      </c>
      <c r="J15" s="7">
        <f>SUMIFS(NhatKy_ViPham!K:K, NhatKy_ViPham!E:E, "12_Su", NhatKy_ViPham!F:F, B15, NhatKy_ViPham!H:H, "L05")</f>
        <v>0</v>
      </c>
      <c r="K15" s="7">
        <f>SUMIFS(NhatKy_ViPham!K:K, NhatKy_ViPham!E:E, "12_Su", NhatKy_ViPham!F:F, B15, NhatKy_ViPham!H:H, "L06")</f>
        <v>0</v>
      </c>
      <c r="L15" s="7">
        <f>SUMIFS(NhatKy_ViPham!K:K, NhatKy_ViPham!E:E, "12_Su", NhatKy_ViPham!F:F, B15, NhatKy_ViPham!H:H, "L07")</f>
        <v>0</v>
      </c>
      <c r="M15" s="7">
        <f>SUMIFS(NhatKy_ViPham!K:K, NhatKy_ViPham!E:E, "12_Su", NhatKy_ViPham!F:F, B15, NhatKy_ViPham!H:H, "L08")</f>
        <v>0</v>
      </c>
      <c r="N15" s="7">
        <f>SUMIFS(NhatKy_ViPham!K:K, NhatKy_ViPham!E:E, "12_Su", NhatKy_ViPham!F:F, B15, NhatKy_ViPham!H:H, "L09")</f>
        <v>0</v>
      </c>
      <c r="O15" s="7">
        <f>SUMIFS(NhatKy_ViPham!K:K, NhatKy_ViPham!E:E, "12_Su", NhatKy_ViPham!F:F, B15, NhatKy_ViPham!H:H, "L10")</f>
        <v>0</v>
      </c>
      <c r="P15" s="12">
        <f>SUMIFS(NhatKy_ViPham!J:J, NhatKy_ViPham!E:E, "12_Su", NhatKy_ViPham!F:F, B15)</f>
        <v>0</v>
      </c>
      <c r="Q15" s="13">
        <f>SUMIFS(NhatKy_ViPham!K:K, NhatKy_ViPham!E:E, "12_Su", NhatKy_ViPham!F:F, B15)</f>
        <v>0</v>
      </c>
      <c r="R15" s="7">
        <f>100 + SUMIFS(NhatKy_ViPham!J:J, NhatKy_ViPham!E:E, "12_Su", NhatKy_ViPham!F:F, B15, NhatKy_ViPham!C:C, "T1") - SUMIFS(NhatKy_ViPham!K:K, NhatKy_ViPham!E:E, "12_Su", NhatKy_ViPham!F:F, B15, NhatKy_ViPham!C:C, "T1")</f>
        <v>100</v>
      </c>
      <c r="S15" s="7">
        <f>100 + SUMIFS(NhatKy_ViPham!J:J, NhatKy_ViPham!E:E, "12_Su", NhatKy_ViPham!F:F, B15, NhatKy_ViPham!C:C, "T2") - SUMIFS(NhatKy_ViPham!K:K, NhatKy_ViPham!E:E, "12_Su", NhatKy_ViPham!F:F, B15, NhatKy_ViPham!C:C, "T2")</f>
        <v>100</v>
      </c>
      <c r="T15" s="7">
        <f>100 + SUMIFS(NhatKy_ViPham!J:J, NhatKy_ViPham!E:E, "12_Su", NhatKy_ViPham!F:F, B15, NhatKy_ViPham!C:C, "T3") - SUMIFS(NhatKy_ViPham!K:K, NhatKy_ViPham!E:E, "12_Su", NhatKy_ViPham!F:F, B15, NhatKy_ViPham!C:C, "T3")</f>
        <v>100</v>
      </c>
      <c r="U15" s="7">
        <f>100 + SUMIFS(NhatKy_ViPham!J:J, NhatKy_ViPham!E:E, "12_Su", NhatKy_ViPham!F:F, B15, NhatKy_ViPham!C:C, "T4") - SUMIFS(NhatKy_ViPham!K:K, NhatKy_ViPham!E:E, "12_Su", NhatKy_ViPham!F:F, B15, NhatKy_ViPham!C:C, "T4")</f>
        <v>100</v>
      </c>
      <c r="V15" s="7">
        <f>100 + SUMIFS(NhatKy_ViPham!J:J, NhatKy_ViPham!E:E, "12_Su", NhatKy_ViPham!F:F, B15, NhatKy_ViPham!C:C, "T5") - SUMIFS(NhatKy_ViPham!K:K, NhatKy_ViPham!E:E, "12_Su", NhatKy_ViPham!F:F, B15, NhatKy_ViPham!C:C, "T5")</f>
        <v>100</v>
      </c>
      <c r="W15" s="7">
        <f>100 + SUMIFS(NhatKy_ViPham!J:J, NhatKy_ViPham!E:E, "12_Su", NhatKy_ViPham!F:F, B15, NhatKy_ViPham!C:C, "T6") - SUMIFS(NhatKy_ViPham!K:K, NhatKy_ViPham!E:E, "12_Su", NhatKy_ViPham!F:F, B15, NhatKy_ViPham!C:C, "T6")</f>
        <v>100</v>
      </c>
      <c r="X15" s="7">
        <f>100 + SUMIFS(NhatKy_ViPham!J:J, NhatKy_ViPham!E:E, "12_Su", NhatKy_ViPham!F:F, B15, NhatKy_ViPham!C:C, "T7") - SUMIFS(NhatKy_ViPham!K:K, NhatKy_ViPham!E:E, "12_Su", NhatKy_ViPham!F:F, B15, NhatKy_ViPham!C:C, "T7")</f>
        <v>100</v>
      </c>
      <c r="Y15" s="7">
        <f>100 + SUMIFS(NhatKy_ViPham!J:J, NhatKy_ViPham!E:E, "12_Su", NhatKy_ViPham!F:F, B15, NhatKy_ViPham!C:C, "T8") - SUMIFS(NhatKy_ViPham!K:K, NhatKy_ViPham!E:E, "12_Su", NhatKy_ViPham!F:F, B15, NhatKy_ViPham!C:C, "T8")</f>
        <v>100</v>
      </c>
      <c r="Z15" s="7">
        <f>100 + SUMIFS(NhatKy_ViPham!J:J, NhatKy_ViPham!E:E, "12_Su", NhatKy_ViPham!F:F, B15, NhatKy_ViPham!C:C, "T9") - SUMIFS(NhatKy_ViPham!K:K, NhatKy_ViPham!E:E, "12_Su", NhatKy_ViPham!F:F, B15, NhatKy_ViPham!C:C, "T9")</f>
        <v>100</v>
      </c>
      <c r="AA15" s="7">
        <f>100 + SUMIFS(NhatKy_ViPham!J:J, NhatKy_ViPham!E:E, "12_Su", NhatKy_ViPham!F:F, B15, NhatKy_ViPham!C:C, "T10") - SUMIFS(NhatKy_ViPham!K:K, NhatKy_ViPham!E:E, "12_Su", NhatKy_ViPham!F:F, B15, NhatKy_ViPham!C:C, "T10")</f>
        <v>100</v>
      </c>
      <c r="AB15" s="7">
        <f>100 + SUMIFS(NhatKy_ViPham!J:J, NhatKy_ViPham!E:E, "12_Su", NhatKy_ViPham!F:F, B15, NhatKy_ViPham!C:C, "T11") - SUMIFS(NhatKy_ViPham!K:K, NhatKy_ViPham!E:E, "12_Su", NhatKy_ViPham!F:F, B15, NhatKy_ViPham!C:C, "T11")</f>
        <v>100</v>
      </c>
      <c r="AC15" s="7">
        <f>100 + SUMIFS(NhatKy_ViPham!J:J, NhatKy_ViPham!E:E, "12_Su", NhatKy_ViPham!F:F, B15, NhatKy_ViPham!C:C, "T12") - SUMIFS(NhatKy_ViPham!K:K, NhatKy_ViPham!E:E, "12_Su", NhatKy_ViPham!F:F, B15, NhatKy_ViPham!C:C, "T12")</f>
        <v>100</v>
      </c>
      <c r="AD15" s="7">
        <f>100 + SUMIFS(NhatKy_ViPham!J:J, NhatKy_ViPham!E:E, "12_Su", NhatKy_ViPham!F:F, B15, NhatKy_ViPham!C:C, "T13") - SUMIFS(NhatKy_ViPham!K:K, NhatKy_ViPham!E:E, "12_Su", NhatKy_ViPham!F:F, B15, NhatKy_ViPham!C:C, "T13")</f>
        <v>100</v>
      </c>
      <c r="AE15" s="7">
        <f>100 + SUMIFS(NhatKy_ViPham!J:J, NhatKy_ViPham!E:E, "12_Su", NhatKy_ViPham!F:F, B15, NhatKy_ViPham!C:C, "T14") - SUMIFS(NhatKy_ViPham!K:K, NhatKy_ViPham!E:E, "12_Su", NhatKy_ViPham!F:F, B15, NhatKy_ViPham!C:C, "T14")</f>
        <v>100</v>
      </c>
      <c r="AF15" s="7">
        <f>100 + SUMIFS(NhatKy_ViPham!J:J, NhatKy_ViPham!E:E, "12_Su", NhatKy_ViPham!F:F, B15, NhatKy_ViPham!C:C, "T15") - SUMIFS(NhatKy_ViPham!K:K, NhatKy_ViPham!E:E, "12_Su", NhatKy_ViPham!F:F, B15, NhatKy_ViPham!C:C, "T15")</f>
        <v>100</v>
      </c>
      <c r="AG15" s="7">
        <f>100 + SUMIFS(NhatKy_ViPham!J:J, NhatKy_ViPham!E:E, "12_Su", NhatKy_ViPham!F:F, B15, NhatKy_ViPham!C:C, "T16") - SUMIFS(NhatKy_ViPham!K:K, NhatKy_ViPham!E:E, "12_Su", NhatKy_ViPham!F:F, B15, NhatKy_ViPham!C:C, "T16")</f>
        <v>100</v>
      </c>
      <c r="AH15" s="7">
        <f>100 + SUMIFS(NhatKy_ViPham!J:J, NhatKy_ViPham!E:E, "12_Su", NhatKy_ViPham!F:F, B15, NhatKy_ViPham!C:C, "T17") - SUMIFS(NhatKy_ViPham!K:K, NhatKy_ViPham!E:E, "12_Su", NhatKy_ViPham!F:F, B15, NhatKy_ViPham!C:C, "T17")</f>
        <v>100</v>
      </c>
      <c r="AI15" s="7">
        <f>100 + SUMIFS(NhatKy_ViPham!J:J, NhatKy_ViPham!E:E, "12_Su", NhatKy_ViPham!F:F, B15, NhatKy_ViPham!C:C, "T18") - SUMIFS(NhatKy_ViPham!K:K, NhatKy_ViPham!E:E, "12_Su", NhatKy_ViPham!F:F, B15, NhatKy_ViPham!C:C, "T18")</f>
        <v>100</v>
      </c>
      <c r="AJ15" s="7">
        <f>100 + SUMIFS(NhatKy_ViPham!J:J, NhatKy_ViPham!E:E, "12_Su", NhatKy_ViPham!F:F, B15, NhatKy_ViPham!C:C, "T19") - SUMIFS(NhatKy_ViPham!K:K, NhatKy_ViPham!E:E, "12_Su", NhatKy_ViPham!F:F, B15, NhatKy_ViPham!C:C, "T19")</f>
        <v>100</v>
      </c>
      <c r="AK15" s="7">
        <f>100 + SUMIFS(NhatKy_ViPham!J:J, NhatKy_ViPham!E:E, "12_Su", NhatKy_ViPham!F:F, B15, NhatKy_ViPham!C:C, "T20") - SUMIFS(NhatKy_ViPham!K:K, NhatKy_ViPham!E:E, "12_Su", NhatKy_ViPham!F:F, B15, NhatKy_ViPham!C:C, "T20")</f>
        <v>100</v>
      </c>
      <c r="AL15" s="7">
        <f>100 + SUMIFS(NhatKy_ViPham!J:J, NhatKy_ViPham!E:E, "12_Su", NhatKy_ViPham!F:F, B15, NhatKy_ViPham!C:C, "T21") - SUMIFS(NhatKy_ViPham!K:K, NhatKy_ViPham!E:E, "12_Su", NhatKy_ViPham!F:F, B15, NhatKy_ViPham!C:C, "T21")</f>
        <v>100</v>
      </c>
      <c r="AM15" s="7">
        <f>100 + SUMIFS(NhatKy_ViPham!J:J, NhatKy_ViPham!E:E, "12_Su", NhatKy_ViPham!F:F, B15, NhatKy_ViPham!C:C, "T22") - SUMIFS(NhatKy_ViPham!K:K, NhatKy_ViPham!E:E, "12_Su", NhatKy_ViPham!F:F, B15, NhatKy_ViPham!C:C, "T22")</f>
        <v>100</v>
      </c>
      <c r="AN15" s="7">
        <f>100 + SUMIFS(NhatKy_ViPham!J:J, NhatKy_ViPham!E:E, "12_Su", NhatKy_ViPham!F:F, B15, NhatKy_ViPham!C:C, "T23") - SUMIFS(NhatKy_ViPham!K:K, NhatKy_ViPham!E:E, "12_Su", NhatKy_ViPham!F:F, B15, NhatKy_ViPham!C:C, "T23")</f>
        <v>100</v>
      </c>
      <c r="AO15" s="7">
        <f>100 + SUMIFS(NhatKy_ViPham!J:J, NhatKy_ViPham!E:E, "12_Su", NhatKy_ViPham!F:F, B15, NhatKy_ViPham!C:C, "T24") - SUMIFS(NhatKy_ViPham!K:K, NhatKy_ViPham!E:E, "12_Su", NhatKy_ViPham!F:F, B15, NhatKy_ViPham!C:C, "T24")</f>
        <v>100</v>
      </c>
      <c r="AP15" s="7">
        <f>100 + SUMIFS(NhatKy_ViPham!J:J, NhatKy_ViPham!E:E, "12_Su", NhatKy_ViPham!F:F, B15, NhatKy_ViPham!C:C, "T25") - SUMIFS(NhatKy_ViPham!K:K, NhatKy_ViPham!E:E, "12_Su", NhatKy_ViPham!F:F, B15, NhatKy_ViPham!C:C, "T25")</f>
        <v>100</v>
      </c>
      <c r="AQ15" s="7">
        <f>100 + SUMIFS(NhatKy_ViPham!J:J, NhatKy_ViPham!E:E, "12_Su", NhatKy_ViPham!F:F, B15, NhatKy_ViPham!C:C, "T26") - SUMIFS(NhatKy_ViPham!K:K, NhatKy_ViPham!E:E, "12_Su", NhatKy_ViPham!F:F, B15, NhatKy_ViPham!C:C, "T26")</f>
        <v>100</v>
      </c>
      <c r="AR15" s="7">
        <f>100 + SUMIFS(NhatKy_ViPham!J:J, NhatKy_ViPham!E:E, "12_Su", NhatKy_ViPham!F:F, B15, NhatKy_ViPham!C:C, "T27") - SUMIFS(NhatKy_ViPham!K:K, NhatKy_ViPham!E:E, "12_Su", NhatKy_ViPham!F:F, B15, NhatKy_ViPham!C:C, "T27")</f>
        <v>100</v>
      </c>
      <c r="AS15" s="7">
        <f>100 + SUMIFS(NhatKy_ViPham!J:J, NhatKy_ViPham!E:E, "12_Su", NhatKy_ViPham!F:F, B15, NhatKy_ViPham!C:C, "T28") - SUMIFS(NhatKy_ViPham!K:K, NhatKy_ViPham!E:E, "12_Su", NhatKy_ViPham!F:F, B15, NhatKy_ViPham!C:C, "T28")</f>
        <v>100</v>
      </c>
      <c r="AT15" s="7">
        <f>100 + SUMIFS(NhatKy_ViPham!J:J, NhatKy_ViPham!E:E, "12_Su", NhatKy_ViPham!F:F, B15, NhatKy_ViPham!C:C, "T29") - SUMIFS(NhatKy_ViPham!K:K, NhatKy_ViPham!E:E, "12_Su", NhatKy_ViPham!F:F, B15, NhatKy_ViPham!C:C, "T29")</f>
        <v>100</v>
      </c>
      <c r="AU15" s="7">
        <f>100 + SUMIFS(NhatKy_ViPham!J:J, NhatKy_ViPham!E:E, "12_Su", NhatKy_ViPham!F:F, B15, NhatKy_ViPham!C:C, "T30") - SUMIFS(NhatKy_ViPham!K:K, NhatKy_ViPham!E:E, "12_Su", NhatKy_ViPham!F:F, B15, NhatKy_ViPham!C:C, "T30")</f>
        <v>100</v>
      </c>
      <c r="AV15" s="7">
        <f>100 + SUMIFS(NhatKy_ViPham!J:J, NhatKy_ViPham!E:E, "12_Su", NhatKy_ViPham!F:F, B15, NhatKy_ViPham!C:C, "T31") - SUMIFS(NhatKy_ViPham!K:K, NhatKy_ViPham!E:E, "12_Su", NhatKy_ViPham!F:F, B15, NhatKy_ViPham!C:C, "T31")</f>
        <v>100</v>
      </c>
      <c r="AW15" s="7">
        <f>100 + SUMIFS(NhatKy_ViPham!J:J, NhatKy_ViPham!E:E, "12_Su", NhatKy_ViPham!F:F, B15, NhatKy_ViPham!C:C, "T32") - SUMIFS(NhatKy_ViPham!K:K, NhatKy_ViPham!E:E, "12_Su", NhatKy_ViPham!F:F, B15, NhatKy_ViPham!C:C, "T32")</f>
        <v>100</v>
      </c>
      <c r="AX15" s="7">
        <f>100 + SUMIFS(NhatKy_ViPham!J:J, NhatKy_ViPham!E:E, "12_Su", NhatKy_ViPham!F:F, B15, NhatKy_ViPham!C:C, "T33") - SUMIFS(NhatKy_ViPham!K:K, NhatKy_ViPham!E:E, "12_Su", NhatKy_ViPham!F:F, B15, NhatKy_ViPham!C:C, "T33")</f>
        <v>100</v>
      </c>
      <c r="AY15" s="7">
        <f>100 + SUMIFS(NhatKy_ViPham!J:J, NhatKy_ViPham!E:E, "12_Su", NhatKy_ViPham!F:F, B15, NhatKy_ViPham!C:C, "T34") - SUMIFS(NhatKy_ViPham!K:K, NhatKy_ViPham!E:E, "12_Su", NhatKy_ViPham!F:F, B15, NhatKy_ViPham!C:C, "T34")</f>
        <v>100</v>
      </c>
      <c r="AZ15" s="7">
        <f>100 + SUMIFS(NhatKy_ViPham!J:J, NhatKy_ViPham!E:E, "12_Su", NhatKy_ViPham!F:F, B15, NhatKy_ViPham!C:C, "T35") - SUMIFS(NhatKy_ViPham!K:K, NhatKy_ViPham!E:E, "12_Su", NhatKy_ViPham!F:F, B15, NhatKy_ViPham!C:C, "T35")</f>
        <v>100</v>
      </c>
      <c r="BA15" s="12">
        <f t="shared" si="0"/>
        <v>100</v>
      </c>
      <c r="BB15" s="11" t="s">
        <v>430</v>
      </c>
      <c r="BC15" s="14" t="str">
        <f t="shared" si="1"/>
        <v>Tốt</v>
      </c>
      <c r="BD15" s="10" t="str">
        <f t="shared" si="2"/>
        <v>🟢 BÌNH THƯỜNG</v>
      </c>
    </row>
    <row r="16" spans="1:56" x14ac:dyDescent="0.25">
      <c r="A16" s="5">
        <v>8</v>
      </c>
      <c r="B16" s="15" t="s">
        <v>2847</v>
      </c>
      <c r="C16" s="5" t="s">
        <v>2565</v>
      </c>
      <c r="D16" s="5" t="s">
        <v>435</v>
      </c>
      <c r="E16" s="11" t="s">
        <v>430</v>
      </c>
      <c r="F16" s="6">
        <f>SUMIFS(NhatKy_ViPham!K:K, NhatKy_ViPham!E:E, "12_Su", NhatKy_ViPham!F:F, B16, NhatKy_ViPham!H:H, "L01")</f>
        <v>0</v>
      </c>
      <c r="G16" s="6">
        <f>SUMIFS(NhatKy_ViPham!K:K, NhatKy_ViPham!E:E, "12_Su", NhatKy_ViPham!F:F, B16, NhatKy_ViPham!H:H, "L02")</f>
        <v>0</v>
      </c>
      <c r="H16" s="6">
        <f>SUMIFS(NhatKy_ViPham!K:K, NhatKy_ViPham!E:E, "12_Su", NhatKy_ViPham!F:F, B16, NhatKy_ViPham!H:H, "L03")</f>
        <v>0</v>
      </c>
      <c r="I16" s="6">
        <f>SUMIFS(NhatKy_ViPham!K:K, NhatKy_ViPham!E:E, "12_Su", NhatKy_ViPham!F:F, B16, NhatKy_ViPham!H:H, "L04")</f>
        <v>0</v>
      </c>
      <c r="J16" s="6">
        <f>SUMIFS(NhatKy_ViPham!K:K, NhatKy_ViPham!E:E, "12_Su", NhatKy_ViPham!F:F, B16, NhatKy_ViPham!H:H, "L05")</f>
        <v>0</v>
      </c>
      <c r="K16" s="6">
        <f>SUMIFS(NhatKy_ViPham!K:K, NhatKy_ViPham!E:E, "12_Su", NhatKy_ViPham!F:F, B16, NhatKy_ViPham!H:H, "L06")</f>
        <v>0</v>
      </c>
      <c r="L16" s="6">
        <f>SUMIFS(NhatKy_ViPham!K:K, NhatKy_ViPham!E:E, "12_Su", NhatKy_ViPham!F:F, B16, NhatKy_ViPham!H:H, "L07")</f>
        <v>0</v>
      </c>
      <c r="M16" s="6">
        <f>SUMIFS(NhatKy_ViPham!K:K, NhatKy_ViPham!E:E, "12_Su", NhatKy_ViPham!F:F, B16, NhatKy_ViPham!H:H, "L08")</f>
        <v>0</v>
      </c>
      <c r="N16" s="6">
        <f>SUMIFS(NhatKy_ViPham!K:K, NhatKy_ViPham!E:E, "12_Su", NhatKy_ViPham!F:F, B16, NhatKy_ViPham!H:H, "L09")</f>
        <v>0</v>
      </c>
      <c r="O16" s="6">
        <f>SUMIFS(NhatKy_ViPham!K:K, NhatKy_ViPham!E:E, "12_Su", NhatKy_ViPham!F:F, B16, NhatKy_ViPham!H:H, "L10")</f>
        <v>0</v>
      </c>
      <c r="P16" s="12">
        <f>SUMIFS(NhatKy_ViPham!J:J, NhatKy_ViPham!E:E, "12_Su", NhatKy_ViPham!F:F, B16)</f>
        <v>0</v>
      </c>
      <c r="Q16" s="13">
        <f>SUMIFS(NhatKy_ViPham!K:K, NhatKy_ViPham!E:E, "12_Su", NhatKy_ViPham!F:F, B16)</f>
        <v>0</v>
      </c>
      <c r="R16" s="6">
        <f>100 + SUMIFS(NhatKy_ViPham!J:J, NhatKy_ViPham!E:E, "12_Su", NhatKy_ViPham!F:F, B16, NhatKy_ViPham!C:C, "T1") - SUMIFS(NhatKy_ViPham!K:K, NhatKy_ViPham!E:E, "12_Su", NhatKy_ViPham!F:F, B16, NhatKy_ViPham!C:C, "T1")</f>
        <v>100</v>
      </c>
      <c r="S16" s="6">
        <f>100 + SUMIFS(NhatKy_ViPham!J:J, NhatKy_ViPham!E:E, "12_Su", NhatKy_ViPham!F:F, B16, NhatKy_ViPham!C:C, "T2") - SUMIFS(NhatKy_ViPham!K:K, NhatKy_ViPham!E:E, "12_Su", NhatKy_ViPham!F:F, B16, NhatKy_ViPham!C:C, "T2")</f>
        <v>100</v>
      </c>
      <c r="T16" s="6">
        <f>100 + SUMIFS(NhatKy_ViPham!J:J, NhatKy_ViPham!E:E, "12_Su", NhatKy_ViPham!F:F, B16, NhatKy_ViPham!C:C, "T3") - SUMIFS(NhatKy_ViPham!K:K, NhatKy_ViPham!E:E, "12_Su", NhatKy_ViPham!F:F, B16, NhatKy_ViPham!C:C, "T3")</f>
        <v>100</v>
      </c>
      <c r="U16" s="6">
        <f>100 + SUMIFS(NhatKy_ViPham!J:J, NhatKy_ViPham!E:E, "12_Su", NhatKy_ViPham!F:F, B16, NhatKy_ViPham!C:C, "T4") - SUMIFS(NhatKy_ViPham!K:K, NhatKy_ViPham!E:E, "12_Su", NhatKy_ViPham!F:F, B16, NhatKy_ViPham!C:C, "T4")</f>
        <v>100</v>
      </c>
      <c r="V16" s="6">
        <f>100 + SUMIFS(NhatKy_ViPham!J:J, NhatKy_ViPham!E:E, "12_Su", NhatKy_ViPham!F:F, B16, NhatKy_ViPham!C:C, "T5") - SUMIFS(NhatKy_ViPham!K:K, NhatKy_ViPham!E:E, "12_Su", NhatKy_ViPham!F:F, B16, NhatKy_ViPham!C:C, "T5")</f>
        <v>100</v>
      </c>
      <c r="W16" s="6">
        <f>100 + SUMIFS(NhatKy_ViPham!J:J, NhatKy_ViPham!E:E, "12_Su", NhatKy_ViPham!F:F, B16, NhatKy_ViPham!C:C, "T6") - SUMIFS(NhatKy_ViPham!K:K, NhatKy_ViPham!E:E, "12_Su", NhatKy_ViPham!F:F, B16, NhatKy_ViPham!C:C, "T6")</f>
        <v>100</v>
      </c>
      <c r="X16" s="6">
        <f>100 + SUMIFS(NhatKy_ViPham!J:J, NhatKy_ViPham!E:E, "12_Su", NhatKy_ViPham!F:F, B16, NhatKy_ViPham!C:C, "T7") - SUMIFS(NhatKy_ViPham!K:K, NhatKy_ViPham!E:E, "12_Su", NhatKy_ViPham!F:F, B16, NhatKy_ViPham!C:C, "T7")</f>
        <v>100</v>
      </c>
      <c r="Y16" s="6">
        <f>100 + SUMIFS(NhatKy_ViPham!J:J, NhatKy_ViPham!E:E, "12_Su", NhatKy_ViPham!F:F, B16, NhatKy_ViPham!C:C, "T8") - SUMIFS(NhatKy_ViPham!K:K, NhatKy_ViPham!E:E, "12_Su", NhatKy_ViPham!F:F, B16, NhatKy_ViPham!C:C, "T8")</f>
        <v>100</v>
      </c>
      <c r="Z16" s="6">
        <f>100 + SUMIFS(NhatKy_ViPham!J:J, NhatKy_ViPham!E:E, "12_Su", NhatKy_ViPham!F:F, B16, NhatKy_ViPham!C:C, "T9") - SUMIFS(NhatKy_ViPham!K:K, NhatKy_ViPham!E:E, "12_Su", NhatKy_ViPham!F:F, B16, NhatKy_ViPham!C:C, "T9")</f>
        <v>100</v>
      </c>
      <c r="AA16" s="6">
        <f>100 + SUMIFS(NhatKy_ViPham!J:J, NhatKy_ViPham!E:E, "12_Su", NhatKy_ViPham!F:F, B16, NhatKy_ViPham!C:C, "T10") - SUMIFS(NhatKy_ViPham!K:K, NhatKy_ViPham!E:E, "12_Su", NhatKy_ViPham!F:F, B16, NhatKy_ViPham!C:C, "T10")</f>
        <v>100</v>
      </c>
      <c r="AB16" s="6">
        <f>100 + SUMIFS(NhatKy_ViPham!J:J, NhatKy_ViPham!E:E, "12_Su", NhatKy_ViPham!F:F, B16, NhatKy_ViPham!C:C, "T11") - SUMIFS(NhatKy_ViPham!K:K, NhatKy_ViPham!E:E, "12_Su", NhatKy_ViPham!F:F, B16, NhatKy_ViPham!C:C, "T11")</f>
        <v>100</v>
      </c>
      <c r="AC16" s="6">
        <f>100 + SUMIFS(NhatKy_ViPham!J:J, NhatKy_ViPham!E:E, "12_Su", NhatKy_ViPham!F:F, B16, NhatKy_ViPham!C:C, "T12") - SUMIFS(NhatKy_ViPham!K:K, NhatKy_ViPham!E:E, "12_Su", NhatKy_ViPham!F:F, B16, NhatKy_ViPham!C:C, "T12")</f>
        <v>100</v>
      </c>
      <c r="AD16" s="6">
        <f>100 + SUMIFS(NhatKy_ViPham!J:J, NhatKy_ViPham!E:E, "12_Su", NhatKy_ViPham!F:F, B16, NhatKy_ViPham!C:C, "T13") - SUMIFS(NhatKy_ViPham!K:K, NhatKy_ViPham!E:E, "12_Su", NhatKy_ViPham!F:F, B16, NhatKy_ViPham!C:C, "T13")</f>
        <v>100</v>
      </c>
      <c r="AE16" s="6">
        <f>100 + SUMIFS(NhatKy_ViPham!J:J, NhatKy_ViPham!E:E, "12_Su", NhatKy_ViPham!F:F, B16, NhatKy_ViPham!C:C, "T14") - SUMIFS(NhatKy_ViPham!K:K, NhatKy_ViPham!E:E, "12_Su", NhatKy_ViPham!F:F, B16, NhatKy_ViPham!C:C, "T14")</f>
        <v>100</v>
      </c>
      <c r="AF16" s="6">
        <f>100 + SUMIFS(NhatKy_ViPham!J:J, NhatKy_ViPham!E:E, "12_Su", NhatKy_ViPham!F:F, B16, NhatKy_ViPham!C:C, "T15") - SUMIFS(NhatKy_ViPham!K:K, NhatKy_ViPham!E:E, "12_Su", NhatKy_ViPham!F:F, B16, NhatKy_ViPham!C:C, "T15")</f>
        <v>100</v>
      </c>
      <c r="AG16" s="6">
        <f>100 + SUMIFS(NhatKy_ViPham!J:J, NhatKy_ViPham!E:E, "12_Su", NhatKy_ViPham!F:F, B16, NhatKy_ViPham!C:C, "T16") - SUMIFS(NhatKy_ViPham!K:K, NhatKy_ViPham!E:E, "12_Su", NhatKy_ViPham!F:F, B16, NhatKy_ViPham!C:C, "T16")</f>
        <v>100</v>
      </c>
      <c r="AH16" s="6">
        <f>100 + SUMIFS(NhatKy_ViPham!J:J, NhatKy_ViPham!E:E, "12_Su", NhatKy_ViPham!F:F, B16, NhatKy_ViPham!C:C, "T17") - SUMIFS(NhatKy_ViPham!K:K, NhatKy_ViPham!E:E, "12_Su", NhatKy_ViPham!F:F, B16, NhatKy_ViPham!C:C, "T17")</f>
        <v>100</v>
      </c>
      <c r="AI16" s="6">
        <f>100 + SUMIFS(NhatKy_ViPham!J:J, NhatKy_ViPham!E:E, "12_Su", NhatKy_ViPham!F:F, B16, NhatKy_ViPham!C:C, "T18") - SUMIFS(NhatKy_ViPham!K:K, NhatKy_ViPham!E:E, "12_Su", NhatKy_ViPham!F:F, B16, NhatKy_ViPham!C:C, "T18")</f>
        <v>100</v>
      </c>
      <c r="AJ16" s="6">
        <f>100 + SUMIFS(NhatKy_ViPham!J:J, NhatKy_ViPham!E:E, "12_Su", NhatKy_ViPham!F:F, B16, NhatKy_ViPham!C:C, "T19") - SUMIFS(NhatKy_ViPham!K:K, NhatKy_ViPham!E:E, "12_Su", NhatKy_ViPham!F:F, B16, NhatKy_ViPham!C:C, "T19")</f>
        <v>100</v>
      </c>
      <c r="AK16" s="6">
        <f>100 + SUMIFS(NhatKy_ViPham!J:J, NhatKy_ViPham!E:E, "12_Su", NhatKy_ViPham!F:F, B16, NhatKy_ViPham!C:C, "T20") - SUMIFS(NhatKy_ViPham!K:K, NhatKy_ViPham!E:E, "12_Su", NhatKy_ViPham!F:F, B16, NhatKy_ViPham!C:C, "T20")</f>
        <v>100</v>
      </c>
      <c r="AL16" s="6">
        <f>100 + SUMIFS(NhatKy_ViPham!J:J, NhatKy_ViPham!E:E, "12_Su", NhatKy_ViPham!F:F, B16, NhatKy_ViPham!C:C, "T21") - SUMIFS(NhatKy_ViPham!K:K, NhatKy_ViPham!E:E, "12_Su", NhatKy_ViPham!F:F, B16, NhatKy_ViPham!C:C, "T21")</f>
        <v>100</v>
      </c>
      <c r="AM16" s="6">
        <f>100 + SUMIFS(NhatKy_ViPham!J:J, NhatKy_ViPham!E:E, "12_Su", NhatKy_ViPham!F:F, B16, NhatKy_ViPham!C:C, "T22") - SUMIFS(NhatKy_ViPham!K:K, NhatKy_ViPham!E:E, "12_Su", NhatKy_ViPham!F:F, B16, NhatKy_ViPham!C:C, "T22")</f>
        <v>100</v>
      </c>
      <c r="AN16" s="6">
        <f>100 + SUMIFS(NhatKy_ViPham!J:J, NhatKy_ViPham!E:E, "12_Su", NhatKy_ViPham!F:F, B16, NhatKy_ViPham!C:C, "T23") - SUMIFS(NhatKy_ViPham!K:K, NhatKy_ViPham!E:E, "12_Su", NhatKy_ViPham!F:F, B16, NhatKy_ViPham!C:C, "T23")</f>
        <v>100</v>
      </c>
      <c r="AO16" s="6">
        <f>100 + SUMIFS(NhatKy_ViPham!J:J, NhatKy_ViPham!E:E, "12_Su", NhatKy_ViPham!F:F, B16, NhatKy_ViPham!C:C, "T24") - SUMIFS(NhatKy_ViPham!K:K, NhatKy_ViPham!E:E, "12_Su", NhatKy_ViPham!F:F, B16, NhatKy_ViPham!C:C, "T24")</f>
        <v>100</v>
      </c>
      <c r="AP16" s="6">
        <f>100 + SUMIFS(NhatKy_ViPham!J:J, NhatKy_ViPham!E:E, "12_Su", NhatKy_ViPham!F:F, B16, NhatKy_ViPham!C:C, "T25") - SUMIFS(NhatKy_ViPham!K:K, NhatKy_ViPham!E:E, "12_Su", NhatKy_ViPham!F:F, B16, NhatKy_ViPham!C:C, "T25")</f>
        <v>100</v>
      </c>
      <c r="AQ16" s="6">
        <f>100 + SUMIFS(NhatKy_ViPham!J:J, NhatKy_ViPham!E:E, "12_Su", NhatKy_ViPham!F:F, B16, NhatKy_ViPham!C:C, "T26") - SUMIFS(NhatKy_ViPham!K:K, NhatKy_ViPham!E:E, "12_Su", NhatKy_ViPham!F:F, B16, NhatKy_ViPham!C:C, "T26")</f>
        <v>100</v>
      </c>
      <c r="AR16" s="6">
        <f>100 + SUMIFS(NhatKy_ViPham!J:J, NhatKy_ViPham!E:E, "12_Su", NhatKy_ViPham!F:F, B16, NhatKy_ViPham!C:C, "T27") - SUMIFS(NhatKy_ViPham!K:K, NhatKy_ViPham!E:E, "12_Su", NhatKy_ViPham!F:F, B16, NhatKy_ViPham!C:C, "T27")</f>
        <v>100</v>
      </c>
      <c r="AS16" s="6">
        <f>100 + SUMIFS(NhatKy_ViPham!J:J, NhatKy_ViPham!E:E, "12_Su", NhatKy_ViPham!F:F, B16, NhatKy_ViPham!C:C, "T28") - SUMIFS(NhatKy_ViPham!K:K, NhatKy_ViPham!E:E, "12_Su", NhatKy_ViPham!F:F, B16, NhatKy_ViPham!C:C, "T28")</f>
        <v>100</v>
      </c>
      <c r="AT16" s="6">
        <f>100 + SUMIFS(NhatKy_ViPham!J:J, NhatKy_ViPham!E:E, "12_Su", NhatKy_ViPham!F:F, B16, NhatKy_ViPham!C:C, "T29") - SUMIFS(NhatKy_ViPham!K:K, NhatKy_ViPham!E:E, "12_Su", NhatKy_ViPham!F:F, B16, NhatKy_ViPham!C:C, "T29")</f>
        <v>100</v>
      </c>
      <c r="AU16" s="6">
        <f>100 + SUMIFS(NhatKy_ViPham!J:J, NhatKy_ViPham!E:E, "12_Su", NhatKy_ViPham!F:F, B16, NhatKy_ViPham!C:C, "T30") - SUMIFS(NhatKy_ViPham!K:K, NhatKy_ViPham!E:E, "12_Su", NhatKy_ViPham!F:F, B16, NhatKy_ViPham!C:C, "T30")</f>
        <v>100</v>
      </c>
      <c r="AV16" s="6">
        <f>100 + SUMIFS(NhatKy_ViPham!J:J, NhatKy_ViPham!E:E, "12_Su", NhatKy_ViPham!F:F, B16, NhatKy_ViPham!C:C, "T31") - SUMIFS(NhatKy_ViPham!K:K, NhatKy_ViPham!E:E, "12_Su", NhatKy_ViPham!F:F, B16, NhatKy_ViPham!C:C, "T31")</f>
        <v>100</v>
      </c>
      <c r="AW16" s="6">
        <f>100 + SUMIFS(NhatKy_ViPham!J:J, NhatKy_ViPham!E:E, "12_Su", NhatKy_ViPham!F:F, B16, NhatKy_ViPham!C:C, "T32") - SUMIFS(NhatKy_ViPham!K:K, NhatKy_ViPham!E:E, "12_Su", NhatKy_ViPham!F:F, B16, NhatKy_ViPham!C:C, "T32")</f>
        <v>100</v>
      </c>
      <c r="AX16" s="6">
        <f>100 + SUMIFS(NhatKy_ViPham!J:J, NhatKy_ViPham!E:E, "12_Su", NhatKy_ViPham!F:F, B16, NhatKy_ViPham!C:C, "T33") - SUMIFS(NhatKy_ViPham!K:K, NhatKy_ViPham!E:E, "12_Su", NhatKy_ViPham!F:F, B16, NhatKy_ViPham!C:C, "T33")</f>
        <v>100</v>
      </c>
      <c r="AY16" s="6">
        <f>100 + SUMIFS(NhatKy_ViPham!J:J, NhatKy_ViPham!E:E, "12_Su", NhatKy_ViPham!F:F, B16, NhatKy_ViPham!C:C, "T34") - SUMIFS(NhatKy_ViPham!K:K, NhatKy_ViPham!E:E, "12_Su", NhatKy_ViPham!F:F, B16, NhatKy_ViPham!C:C, "T34")</f>
        <v>100</v>
      </c>
      <c r="AZ16" s="6">
        <f>100 + SUMIFS(NhatKy_ViPham!J:J, NhatKy_ViPham!E:E, "12_Su", NhatKy_ViPham!F:F, B16, NhatKy_ViPham!C:C, "T35") - SUMIFS(NhatKy_ViPham!K:K, NhatKy_ViPham!E:E, "12_Su", NhatKy_ViPham!F:F, B16, NhatKy_ViPham!C:C, "T35")</f>
        <v>100</v>
      </c>
      <c r="BA16" s="12">
        <f t="shared" si="0"/>
        <v>100</v>
      </c>
      <c r="BB16" s="11" t="s">
        <v>430</v>
      </c>
      <c r="BC16" s="16" t="str">
        <f t="shared" si="1"/>
        <v>Tốt</v>
      </c>
      <c r="BD16" s="15" t="str">
        <f t="shared" si="2"/>
        <v>🟢 BÌNH THƯỜNG</v>
      </c>
    </row>
    <row r="17" spans="1:56" x14ac:dyDescent="0.25">
      <c r="A17" s="4">
        <v>9</v>
      </c>
      <c r="B17" s="10" t="s">
        <v>2848</v>
      </c>
      <c r="C17" s="4" t="s">
        <v>2318</v>
      </c>
      <c r="D17" s="4" t="s">
        <v>435</v>
      </c>
      <c r="E17" s="11" t="s">
        <v>430</v>
      </c>
      <c r="F17" s="7">
        <f>SUMIFS(NhatKy_ViPham!K:K, NhatKy_ViPham!E:E, "12_Su", NhatKy_ViPham!F:F, B17, NhatKy_ViPham!H:H, "L01")</f>
        <v>0</v>
      </c>
      <c r="G17" s="7">
        <f>SUMIFS(NhatKy_ViPham!K:K, NhatKy_ViPham!E:E, "12_Su", NhatKy_ViPham!F:F, B17, NhatKy_ViPham!H:H, "L02")</f>
        <v>0</v>
      </c>
      <c r="H17" s="7">
        <f>SUMIFS(NhatKy_ViPham!K:K, NhatKy_ViPham!E:E, "12_Su", NhatKy_ViPham!F:F, B17, NhatKy_ViPham!H:H, "L03")</f>
        <v>0</v>
      </c>
      <c r="I17" s="7">
        <f>SUMIFS(NhatKy_ViPham!K:K, NhatKy_ViPham!E:E, "12_Su", NhatKy_ViPham!F:F, B17, NhatKy_ViPham!H:H, "L04")</f>
        <v>0</v>
      </c>
      <c r="J17" s="7">
        <f>SUMIFS(NhatKy_ViPham!K:K, NhatKy_ViPham!E:E, "12_Su", NhatKy_ViPham!F:F, B17, NhatKy_ViPham!H:H, "L05")</f>
        <v>0</v>
      </c>
      <c r="K17" s="7">
        <f>SUMIFS(NhatKy_ViPham!K:K, NhatKy_ViPham!E:E, "12_Su", NhatKy_ViPham!F:F, B17, NhatKy_ViPham!H:H, "L06")</f>
        <v>0</v>
      </c>
      <c r="L17" s="7">
        <f>SUMIFS(NhatKy_ViPham!K:K, NhatKy_ViPham!E:E, "12_Su", NhatKy_ViPham!F:F, B17, NhatKy_ViPham!H:H, "L07")</f>
        <v>0</v>
      </c>
      <c r="M17" s="7">
        <f>SUMIFS(NhatKy_ViPham!K:K, NhatKy_ViPham!E:E, "12_Su", NhatKy_ViPham!F:F, B17, NhatKy_ViPham!H:H, "L08")</f>
        <v>0</v>
      </c>
      <c r="N17" s="7">
        <f>SUMIFS(NhatKy_ViPham!K:K, NhatKy_ViPham!E:E, "12_Su", NhatKy_ViPham!F:F, B17, NhatKy_ViPham!H:H, "L09")</f>
        <v>0</v>
      </c>
      <c r="O17" s="7">
        <f>SUMIFS(NhatKy_ViPham!K:K, NhatKy_ViPham!E:E, "12_Su", NhatKy_ViPham!F:F, B17, NhatKy_ViPham!H:H, "L10")</f>
        <v>0</v>
      </c>
      <c r="P17" s="12">
        <f>SUMIFS(NhatKy_ViPham!J:J, NhatKy_ViPham!E:E, "12_Su", NhatKy_ViPham!F:F, B17)</f>
        <v>0</v>
      </c>
      <c r="Q17" s="13">
        <f>SUMIFS(NhatKy_ViPham!K:K, NhatKy_ViPham!E:E, "12_Su", NhatKy_ViPham!F:F, B17)</f>
        <v>0</v>
      </c>
      <c r="R17" s="7">
        <f>100 + SUMIFS(NhatKy_ViPham!J:J, NhatKy_ViPham!E:E, "12_Su", NhatKy_ViPham!F:F, B17, NhatKy_ViPham!C:C, "T1") - SUMIFS(NhatKy_ViPham!K:K, NhatKy_ViPham!E:E, "12_Su", NhatKy_ViPham!F:F, B17, NhatKy_ViPham!C:C, "T1")</f>
        <v>100</v>
      </c>
      <c r="S17" s="7">
        <f>100 + SUMIFS(NhatKy_ViPham!J:J, NhatKy_ViPham!E:E, "12_Su", NhatKy_ViPham!F:F, B17, NhatKy_ViPham!C:C, "T2") - SUMIFS(NhatKy_ViPham!K:K, NhatKy_ViPham!E:E, "12_Su", NhatKy_ViPham!F:F, B17, NhatKy_ViPham!C:C, "T2")</f>
        <v>100</v>
      </c>
      <c r="T17" s="7">
        <f>100 + SUMIFS(NhatKy_ViPham!J:J, NhatKy_ViPham!E:E, "12_Su", NhatKy_ViPham!F:F, B17, NhatKy_ViPham!C:C, "T3") - SUMIFS(NhatKy_ViPham!K:K, NhatKy_ViPham!E:E, "12_Su", NhatKy_ViPham!F:F, B17, NhatKy_ViPham!C:C, "T3")</f>
        <v>100</v>
      </c>
      <c r="U17" s="7">
        <f>100 + SUMIFS(NhatKy_ViPham!J:J, NhatKy_ViPham!E:E, "12_Su", NhatKy_ViPham!F:F, B17, NhatKy_ViPham!C:C, "T4") - SUMIFS(NhatKy_ViPham!K:K, NhatKy_ViPham!E:E, "12_Su", NhatKy_ViPham!F:F, B17, NhatKy_ViPham!C:C, "T4")</f>
        <v>100</v>
      </c>
      <c r="V17" s="7">
        <f>100 + SUMIFS(NhatKy_ViPham!J:J, NhatKy_ViPham!E:E, "12_Su", NhatKy_ViPham!F:F, B17, NhatKy_ViPham!C:C, "T5") - SUMIFS(NhatKy_ViPham!K:K, NhatKy_ViPham!E:E, "12_Su", NhatKy_ViPham!F:F, B17, NhatKy_ViPham!C:C, "T5")</f>
        <v>100</v>
      </c>
      <c r="W17" s="7">
        <f>100 + SUMIFS(NhatKy_ViPham!J:J, NhatKy_ViPham!E:E, "12_Su", NhatKy_ViPham!F:F, B17, NhatKy_ViPham!C:C, "T6") - SUMIFS(NhatKy_ViPham!K:K, NhatKy_ViPham!E:E, "12_Su", NhatKy_ViPham!F:F, B17, NhatKy_ViPham!C:C, "T6")</f>
        <v>100</v>
      </c>
      <c r="X17" s="7">
        <f>100 + SUMIFS(NhatKy_ViPham!J:J, NhatKy_ViPham!E:E, "12_Su", NhatKy_ViPham!F:F, B17, NhatKy_ViPham!C:C, "T7") - SUMIFS(NhatKy_ViPham!K:K, NhatKy_ViPham!E:E, "12_Su", NhatKy_ViPham!F:F, B17, NhatKy_ViPham!C:C, "T7")</f>
        <v>100</v>
      </c>
      <c r="Y17" s="7">
        <f>100 + SUMIFS(NhatKy_ViPham!J:J, NhatKy_ViPham!E:E, "12_Su", NhatKy_ViPham!F:F, B17, NhatKy_ViPham!C:C, "T8") - SUMIFS(NhatKy_ViPham!K:K, NhatKy_ViPham!E:E, "12_Su", NhatKy_ViPham!F:F, B17, NhatKy_ViPham!C:C, "T8")</f>
        <v>100</v>
      </c>
      <c r="Z17" s="7">
        <f>100 + SUMIFS(NhatKy_ViPham!J:J, NhatKy_ViPham!E:E, "12_Su", NhatKy_ViPham!F:F, B17, NhatKy_ViPham!C:C, "T9") - SUMIFS(NhatKy_ViPham!K:K, NhatKy_ViPham!E:E, "12_Su", NhatKy_ViPham!F:F, B17, NhatKy_ViPham!C:C, "T9")</f>
        <v>100</v>
      </c>
      <c r="AA17" s="7">
        <f>100 + SUMIFS(NhatKy_ViPham!J:J, NhatKy_ViPham!E:E, "12_Su", NhatKy_ViPham!F:F, B17, NhatKy_ViPham!C:C, "T10") - SUMIFS(NhatKy_ViPham!K:K, NhatKy_ViPham!E:E, "12_Su", NhatKy_ViPham!F:F, B17, NhatKy_ViPham!C:C, "T10")</f>
        <v>100</v>
      </c>
      <c r="AB17" s="7">
        <f>100 + SUMIFS(NhatKy_ViPham!J:J, NhatKy_ViPham!E:E, "12_Su", NhatKy_ViPham!F:F, B17, NhatKy_ViPham!C:C, "T11") - SUMIFS(NhatKy_ViPham!K:K, NhatKy_ViPham!E:E, "12_Su", NhatKy_ViPham!F:F, B17, NhatKy_ViPham!C:C, "T11")</f>
        <v>100</v>
      </c>
      <c r="AC17" s="7">
        <f>100 + SUMIFS(NhatKy_ViPham!J:J, NhatKy_ViPham!E:E, "12_Su", NhatKy_ViPham!F:F, B17, NhatKy_ViPham!C:C, "T12") - SUMIFS(NhatKy_ViPham!K:K, NhatKy_ViPham!E:E, "12_Su", NhatKy_ViPham!F:F, B17, NhatKy_ViPham!C:C, "T12")</f>
        <v>100</v>
      </c>
      <c r="AD17" s="7">
        <f>100 + SUMIFS(NhatKy_ViPham!J:J, NhatKy_ViPham!E:E, "12_Su", NhatKy_ViPham!F:F, B17, NhatKy_ViPham!C:C, "T13") - SUMIFS(NhatKy_ViPham!K:K, NhatKy_ViPham!E:E, "12_Su", NhatKy_ViPham!F:F, B17, NhatKy_ViPham!C:C, "T13")</f>
        <v>100</v>
      </c>
      <c r="AE17" s="7">
        <f>100 + SUMIFS(NhatKy_ViPham!J:J, NhatKy_ViPham!E:E, "12_Su", NhatKy_ViPham!F:F, B17, NhatKy_ViPham!C:C, "T14") - SUMIFS(NhatKy_ViPham!K:K, NhatKy_ViPham!E:E, "12_Su", NhatKy_ViPham!F:F, B17, NhatKy_ViPham!C:C, "T14")</f>
        <v>100</v>
      </c>
      <c r="AF17" s="7">
        <f>100 + SUMIFS(NhatKy_ViPham!J:J, NhatKy_ViPham!E:E, "12_Su", NhatKy_ViPham!F:F, B17, NhatKy_ViPham!C:C, "T15") - SUMIFS(NhatKy_ViPham!K:K, NhatKy_ViPham!E:E, "12_Su", NhatKy_ViPham!F:F, B17, NhatKy_ViPham!C:C, "T15")</f>
        <v>100</v>
      </c>
      <c r="AG17" s="7">
        <f>100 + SUMIFS(NhatKy_ViPham!J:J, NhatKy_ViPham!E:E, "12_Su", NhatKy_ViPham!F:F, B17, NhatKy_ViPham!C:C, "T16") - SUMIFS(NhatKy_ViPham!K:K, NhatKy_ViPham!E:E, "12_Su", NhatKy_ViPham!F:F, B17, NhatKy_ViPham!C:C, "T16")</f>
        <v>100</v>
      </c>
      <c r="AH17" s="7">
        <f>100 + SUMIFS(NhatKy_ViPham!J:J, NhatKy_ViPham!E:E, "12_Su", NhatKy_ViPham!F:F, B17, NhatKy_ViPham!C:C, "T17") - SUMIFS(NhatKy_ViPham!K:K, NhatKy_ViPham!E:E, "12_Su", NhatKy_ViPham!F:F, B17, NhatKy_ViPham!C:C, "T17")</f>
        <v>100</v>
      </c>
      <c r="AI17" s="7">
        <f>100 + SUMIFS(NhatKy_ViPham!J:J, NhatKy_ViPham!E:E, "12_Su", NhatKy_ViPham!F:F, B17, NhatKy_ViPham!C:C, "T18") - SUMIFS(NhatKy_ViPham!K:K, NhatKy_ViPham!E:E, "12_Su", NhatKy_ViPham!F:F, B17, NhatKy_ViPham!C:C, "T18")</f>
        <v>100</v>
      </c>
      <c r="AJ17" s="7">
        <f>100 + SUMIFS(NhatKy_ViPham!J:J, NhatKy_ViPham!E:E, "12_Su", NhatKy_ViPham!F:F, B17, NhatKy_ViPham!C:C, "T19") - SUMIFS(NhatKy_ViPham!K:K, NhatKy_ViPham!E:E, "12_Su", NhatKy_ViPham!F:F, B17, NhatKy_ViPham!C:C, "T19")</f>
        <v>100</v>
      </c>
      <c r="AK17" s="7">
        <f>100 + SUMIFS(NhatKy_ViPham!J:J, NhatKy_ViPham!E:E, "12_Su", NhatKy_ViPham!F:F, B17, NhatKy_ViPham!C:C, "T20") - SUMIFS(NhatKy_ViPham!K:K, NhatKy_ViPham!E:E, "12_Su", NhatKy_ViPham!F:F, B17, NhatKy_ViPham!C:C, "T20")</f>
        <v>100</v>
      </c>
      <c r="AL17" s="7">
        <f>100 + SUMIFS(NhatKy_ViPham!J:J, NhatKy_ViPham!E:E, "12_Su", NhatKy_ViPham!F:F, B17, NhatKy_ViPham!C:C, "T21") - SUMIFS(NhatKy_ViPham!K:K, NhatKy_ViPham!E:E, "12_Su", NhatKy_ViPham!F:F, B17, NhatKy_ViPham!C:C, "T21")</f>
        <v>100</v>
      </c>
      <c r="AM17" s="7">
        <f>100 + SUMIFS(NhatKy_ViPham!J:J, NhatKy_ViPham!E:E, "12_Su", NhatKy_ViPham!F:F, B17, NhatKy_ViPham!C:C, "T22") - SUMIFS(NhatKy_ViPham!K:K, NhatKy_ViPham!E:E, "12_Su", NhatKy_ViPham!F:F, B17, NhatKy_ViPham!C:C, "T22")</f>
        <v>100</v>
      </c>
      <c r="AN17" s="7">
        <f>100 + SUMIFS(NhatKy_ViPham!J:J, NhatKy_ViPham!E:E, "12_Su", NhatKy_ViPham!F:F, B17, NhatKy_ViPham!C:C, "T23") - SUMIFS(NhatKy_ViPham!K:K, NhatKy_ViPham!E:E, "12_Su", NhatKy_ViPham!F:F, B17, NhatKy_ViPham!C:C, "T23")</f>
        <v>100</v>
      </c>
      <c r="AO17" s="7">
        <f>100 + SUMIFS(NhatKy_ViPham!J:J, NhatKy_ViPham!E:E, "12_Su", NhatKy_ViPham!F:F, B17, NhatKy_ViPham!C:C, "T24") - SUMIFS(NhatKy_ViPham!K:K, NhatKy_ViPham!E:E, "12_Su", NhatKy_ViPham!F:F, B17, NhatKy_ViPham!C:C, "T24")</f>
        <v>100</v>
      </c>
      <c r="AP17" s="7">
        <f>100 + SUMIFS(NhatKy_ViPham!J:J, NhatKy_ViPham!E:E, "12_Su", NhatKy_ViPham!F:F, B17, NhatKy_ViPham!C:C, "T25") - SUMIFS(NhatKy_ViPham!K:K, NhatKy_ViPham!E:E, "12_Su", NhatKy_ViPham!F:F, B17, NhatKy_ViPham!C:C, "T25")</f>
        <v>100</v>
      </c>
      <c r="AQ17" s="7">
        <f>100 + SUMIFS(NhatKy_ViPham!J:J, NhatKy_ViPham!E:E, "12_Su", NhatKy_ViPham!F:F, B17, NhatKy_ViPham!C:C, "T26") - SUMIFS(NhatKy_ViPham!K:K, NhatKy_ViPham!E:E, "12_Su", NhatKy_ViPham!F:F, B17, NhatKy_ViPham!C:C, "T26")</f>
        <v>100</v>
      </c>
      <c r="AR17" s="7">
        <f>100 + SUMIFS(NhatKy_ViPham!J:J, NhatKy_ViPham!E:E, "12_Su", NhatKy_ViPham!F:F, B17, NhatKy_ViPham!C:C, "T27") - SUMIFS(NhatKy_ViPham!K:K, NhatKy_ViPham!E:E, "12_Su", NhatKy_ViPham!F:F, B17, NhatKy_ViPham!C:C, "T27")</f>
        <v>100</v>
      </c>
      <c r="AS17" s="7">
        <f>100 + SUMIFS(NhatKy_ViPham!J:J, NhatKy_ViPham!E:E, "12_Su", NhatKy_ViPham!F:F, B17, NhatKy_ViPham!C:C, "T28") - SUMIFS(NhatKy_ViPham!K:K, NhatKy_ViPham!E:E, "12_Su", NhatKy_ViPham!F:F, B17, NhatKy_ViPham!C:C, "T28")</f>
        <v>100</v>
      </c>
      <c r="AT17" s="7">
        <f>100 + SUMIFS(NhatKy_ViPham!J:J, NhatKy_ViPham!E:E, "12_Su", NhatKy_ViPham!F:F, B17, NhatKy_ViPham!C:C, "T29") - SUMIFS(NhatKy_ViPham!K:K, NhatKy_ViPham!E:E, "12_Su", NhatKy_ViPham!F:F, B17, NhatKy_ViPham!C:C, "T29")</f>
        <v>100</v>
      </c>
      <c r="AU17" s="7">
        <f>100 + SUMIFS(NhatKy_ViPham!J:J, NhatKy_ViPham!E:E, "12_Su", NhatKy_ViPham!F:F, B17, NhatKy_ViPham!C:C, "T30") - SUMIFS(NhatKy_ViPham!K:K, NhatKy_ViPham!E:E, "12_Su", NhatKy_ViPham!F:F, B17, NhatKy_ViPham!C:C, "T30")</f>
        <v>100</v>
      </c>
      <c r="AV17" s="7">
        <f>100 + SUMIFS(NhatKy_ViPham!J:J, NhatKy_ViPham!E:E, "12_Su", NhatKy_ViPham!F:F, B17, NhatKy_ViPham!C:C, "T31") - SUMIFS(NhatKy_ViPham!K:K, NhatKy_ViPham!E:E, "12_Su", NhatKy_ViPham!F:F, B17, NhatKy_ViPham!C:C, "T31")</f>
        <v>100</v>
      </c>
      <c r="AW17" s="7">
        <f>100 + SUMIFS(NhatKy_ViPham!J:J, NhatKy_ViPham!E:E, "12_Su", NhatKy_ViPham!F:F, B17, NhatKy_ViPham!C:C, "T32") - SUMIFS(NhatKy_ViPham!K:K, NhatKy_ViPham!E:E, "12_Su", NhatKy_ViPham!F:F, B17, NhatKy_ViPham!C:C, "T32")</f>
        <v>100</v>
      </c>
      <c r="AX17" s="7">
        <f>100 + SUMIFS(NhatKy_ViPham!J:J, NhatKy_ViPham!E:E, "12_Su", NhatKy_ViPham!F:F, B17, NhatKy_ViPham!C:C, "T33") - SUMIFS(NhatKy_ViPham!K:K, NhatKy_ViPham!E:E, "12_Su", NhatKy_ViPham!F:F, B17, NhatKy_ViPham!C:C, "T33")</f>
        <v>100</v>
      </c>
      <c r="AY17" s="7">
        <f>100 + SUMIFS(NhatKy_ViPham!J:J, NhatKy_ViPham!E:E, "12_Su", NhatKy_ViPham!F:F, B17, NhatKy_ViPham!C:C, "T34") - SUMIFS(NhatKy_ViPham!K:K, NhatKy_ViPham!E:E, "12_Su", NhatKy_ViPham!F:F, B17, NhatKy_ViPham!C:C, "T34")</f>
        <v>100</v>
      </c>
      <c r="AZ17" s="7">
        <f>100 + SUMIFS(NhatKy_ViPham!J:J, NhatKy_ViPham!E:E, "12_Su", NhatKy_ViPham!F:F, B17, NhatKy_ViPham!C:C, "T35") - SUMIFS(NhatKy_ViPham!K:K, NhatKy_ViPham!E:E, "12_Su", NhatKy_ViPham!F:F, B17, NhatKy_ViPham!C:C, "T35")</f>
        <v>100</v>
      </c>
      <c r="BA17" s="12">
        <f t="shared" si="0"/>
        <v>100</v>
      </c>
      <c r="BB17" s="11" t="s">
        <v>430</v>
      </c>
      <c r="BC17" s="14" t="str">
        <f t="shared" si="1"/>
        <v>Tốt</v>
      </c>
      <c r="BD17" s="10" t="str">
        <f t="shared" si="2"/>
        <v>🟢 BÌNH THƯỜNG</v>
      </c>
    </row>
    <row r="18" spans="1:56" x14ac:dyDescent="0.25">
      <c r="A18" s="5">
        <v>10</v>
      </c>
      <c r="B18" s="15" t="s">
        <v>2849</v>
      </c>
      <c r="C18" s="5" t="s">
        <v>2850</v>
      </c>
      <c r="D18" s="5" t="s">
        <v>435</v>
      </c>
      <c r="E18" s="11" t="s">
        <v>430</v>
      </c>
      <c r="F18" s="6">
        <f>SUMIFS(NhatKy_ViPham!K:K, NhatKy_ViPham!E:E, "12_Su", NhatKy_ViPham!F:F, B18, NhatKy_ViPham!H:H, "L01")</f>
        <v>0</v>
      </c>
      <c r="G18" s="6">
        <f>SUMIFS(NhatKy_ViPham!K:K, NhatKy_ViPham!E:E, "12_Su", NhatKy_ViPham!F:F, B18, NhatKy_ViPham!H:H, "L02")</f>
        <v>0</v>
      </c>
      <c r="H18" s="6">
        <f>SUMIFS(NhatKy_ViPham!K:K, NhatKy_ViPham!E:E, "12_Su", NhatKy_ViPham!F:F, B18, NhatKy_ViPham!H:H, "L03")</f>
        <v>0</v>
      </c>
      <c r="I18" s="6">
        <f>SUMIFS(NhatKy_ViPham!K:K, NhatKy_ViPham!E:E, "12_Su", NhatKy_ViPham!F:F, B18, NhatKy_ViPham!H:H, "L04")</f>
        <v>0</v>
      </c>
      <c r="J18" s="6">
        <f>SUMIFS(NhatKy_ViPham!K:K, NhatKy_ViPham!E:E, "12_Su", NhatKy_ViPham!F:F, B18, NhatKy_ViPham!H:H, "L05")</f>
        <v>0</v>
      </c>
      <c r="K18" s="6">
        <f>SUMIFS(NhatKy_ViPham!K:K, NhatKy_ViPham!E:E, "12_Su", NhatKy_ViPham!F:F, B18, NhatKy_ViPham!H:H, "L06")</f>
        <v>0</v>
      </c>
      <c r="L18" s="6">
        <f>SUMIFS(NhatKy_ViPham!K:K, NhatKy_ViPham!E:E, "12_Su", NhatKy_ViPham!F:F, B18, NhatKy_ViPham!H:H, "L07")</f>
        <v>0</v>
      </c>
      <c r="M18" s="6">
        <f>SUMIFS(NhatKy_ViPham!K:K, NhatKy_ViPham!E:E, "12_Su", NhatKy_ViPham!F:F, B18, NhatKy_ViPham!H:H, "L08")</f>
        <v>0</v>
      </c>
      <c r="N18" s="6">
        <f>SUMIFS(NhatKy_ViPham!K:K, NhatKy_ViPham!E:E, "12_Su", NhatKy_ViPham!F:F, B18, NhatKy_ViPham!H:H, "L09")</f>
        <v>0</v>
      </c>
      <c r="O18" s="6">
        <f>SUMIFS(NhatKy_ViPham!K:K, NhatKy_ViPham!E:E, "12_Su", NhatKy_ViPham!F:F, B18, NhatKy_ViPham!H:H, "L10")</f>
        <v>0</v>
      </c>
      <c r="P18" s="12">
        <f>SUMIFS(NhatKy_ViPham!J:J, NhatKy_ViPham!E:E, "12_Su", NhatKy_ViPham!F:F, B18)</f>
        <v>0</v>
      </c>
      <c r="Q18" s="13">
        <f>SUMIFS(NhatKy_ViPham!K:K, NhatKy_ViPham!E:E, "12_Su", NhatKy_ViPham!F:F, B18)</f>
        <v>0</v>
      </c>
      <c r="R18" s="6">
        <f>100 + SUMIFS(NhatKy_ViPham!J:J, NhatKy_ViPham!E:E, "12_Su", NhatKy_ViPham!F:F, B18, NhatKy_ViPham!C:C, "T1") - SUMIFS(NhatKy_ViPham!K:K, NhatKy_ViPham!E:E, "12_Su", NhatKy_ViPham!F:F, B18, NhatKy_ViPham!C:C, "T1")</f>
        <v>100</v>
      </c>
      <c r="S18" s="6">
        <f>100 + SUMIFS(NhatKy_ViPham!J:J, NhatKy_ViPham!E:E, "12_Su", NhatKy_ViPham!F:F, B18, NhatKy_ViPham!C:C, "T2") - SUMIFS(NhatKy_ViPham!K:K, NhatKy_ViPham!E:E, "12_Su", NhatKy_ViPham!F:F, B18, NhatKy_ViPham!C:C, "T2")</f>
        <v>100</v>
      </c>
      <c r="T18" s="6">
        <f>100 + SUMIFS(NhatKy_ViPham!J:J, NhatKy_ViPham!E:E, "12_Su", NhatKy_ViPham!F:F, B18, NhatKy_ViPham!C:C, "T3") - SUMIFS(NhatKy_ViPham!K:K, NhatKy_ViPham!E:E, "12_Su", NhatKy_ViPham!F:F, B18, NhatKy_ViPham!C:C, "T3")</f>
        <v>100</v>
      </c>
      <c r="U18" s="6">
        <f>100 + SUMIFS(NhatKy_ViPham!J:J, NhatKy_ViPham!E:E, "12_Su", NhatKy_ViPham!F:F, B18, NhatKy_ViPham!C:C, "T4") - SUMIFS(NhatKy_ViPham!K:K, NhatKy_ViPham!E:E, "12_Su", NhatKy_ViPham!F:F, B18, NhatKy_ViPham!C:C, "T4")</f>
        <v>100</v>
      </c>
      <c r="V18" s="6">
        <f>100 + SUMIFS(NhatKy_ViPham!J:J, NhatKy_ViPham!E:E, "12_Su", NhatKy_ViPham!F:F, B18, NhatKy_ViPham!C:C, "T5") - SUMIFS(NhatKy_ViPham!K:K, NhatKy_ViPham!E:E, "12_Su", NhatKy_ViPham!F:F, B18, NhatKy_ViPham!C:C, "T5")</f>
        <v>100</v>
      </c>
      <c r="W18" s="6">
        <f>100 + SUMIFS(NhatKy_ViPham!J:J, NhatKy_ViPham!E:E, "12_Su", NhatKy_ViPham!F:F, B18, NhatKy_ViPham!C:C, "T6") - SUMIFS(NhatKy_ViPham!K:K, NhatKy_ViPham!E:E, "12_Su", NhatKy_ViPham!F:F, B18, NhatKy_ViPham!C:C, "T6")</f>
        <v>100</v>
      </c>
      <c r="X18" s="6">
        <f>100 + SUMIFS(NhatKy_ViPham!J:J, NhatKy_ViPham!E:E, "12_Su", NhatKy_ViPham!F:F, B18, NhatKy_ViPham!C:C, "T7") - SUMIFS(NhatKy_ViPham!K:K, NhatKy_ViPham!E:E, "12_Su", NhatKy_ViPham!F:F, B18, NhatKy_ViPham!C:C, "T7")</f>
        <v>100</v>
      </c>
      <c r="Y18" s="6">
        <f>100 + SUMIFS(NhatKy_ViPham!J:J, NhatKy_ViPham!E:E, "12_Su", NhatKy_ViPham!F:F, B18, NhatKy_ViPham!C:C, "T8") - SUMIFS(NhatKy_ViPham!K:K, NhatKy_ViPham!E:E, "12_Su", NhatKy_ViPham!F:F, B18, NhatKy_ViPham!C:C, "T8")</f>
        <v>100</v>
      </c>
      <c r="Z18" s="6">
        <f>100 + SUMIFS(NhatKy_ViPham!J:J, NhatKy_ViPham!E:E, "12_Su", NhatKy_ViPham!F:F, B18, NhatKy_ViPham!C:C, "T9") - SUMIFS(NhatKy_ViPham!K:K, NhatKy_ViPham!E:E, "12_Su", NhatKy_ViPham!F:F, B18, NhatKy_ViPham!C:C, "T9")</f>
        <v>100</v>
      </c>
      <c r="AA18" s="6">
        <f>100 + SUMIFS(NhatKy_ViPham!J:J, NhatKy_ViPham!E:E, "12_Su", NhatKy_ViPham!F:F, B18, NhatKy_ViPham!C:C, "T10") - SUMIFS(NhatKy_ViPham!K:K, NhatKy_ViPham!E:E, "12_Su", NhatKy_ViPham!F:F, B18, NhatKy_ViPham!C:C, "T10")</f>
        <v>100</v>
      </c>
      <c r="AB18" s="6">
        <f>100 + SUMIFS(NhatKy_ViPham!J:J, NhatKy_ViPham!E:E, "12_Su", NhatKy_ViPham!F:F, B18, NhatKy_ViPham!C:C, "T11") - SUMIFS(NhatKy_ViPham!K:K, NhatKy_ViPham!E:E, "12_Su", NhatKy_ViPham!F:F, B18, NhatKy_ViPham!C:C, "T11")</f>
        <v>100</v>
      </c>
      <c r="AC18" s="6">
        <f>100 + SUMIFS(NhatKy_ViPham!J:J, NhatKy_ViPham!E:E, "12_Su", NhatKy_ViPham!F:F, B18, NhatKy_ViPham!C:C, "T12") - SUMIFS(NhatKy_ViPham!K:K, NhatKy_ViPham!E:E, "12_Su", NhatKy_ViPham!F:F, B18, NhatKy_ViPham!C:C, "T12")</f>
        <v>100</v>
      </c>
      <c r="AD18" s="6">
        <f>100 + SUMIFS(NhatKy_ViPham!J:J, NhatKy_ViPham!E:E, "12_Su", NhatKy_ViPham!F:F, B18, NhatKy_ViPham!C:C, "T13") - SUMIFS(NhatKy_ViPham!K:K, NhatKy_ViPham!E:E, "12_Su", NhatKy_ViPham!F:F, B18, NhatKy_ViPham!C:C, "T13")</f>
        <v>100</v>
      </c>
      <c r="AE18" s="6">
        <f>100 + SUMIFS(NhatKy_ViPham!J:J, NhatKy_ViPham!E:E, "12_Su", NhatKy_ViPham!F:F, B18, NhatKy_ViPham!C:C, "T14") - SUMIFS(NhatKy_ViPham!K:K, NhatKy_ViPham!E:E, "12_Su", NhatKy_ViPham!F:F, B18, NhatKy_ViPham!C:C, "T14")</f>
        <v>100</v>
      </c>
      <c r="AF18" s="6">
        <f>100 + SUMIFS(NhatKy_ViPham!J:J, NhatKy_ViPham!E:E, "12_Su", NhatKy_ViPham!F:F, B18, NhatKy_ViPham!C:C, "T15") - SUMIFS(NhatKy_ViPham!K:K, NhatKy_ViPham!E:E, "12_Su", NhatKy_ViPham!F:F, B18, NhatKy_ViPham!C:C, "T15")</f>
        <v>100</v>
      </c>
      <c r="AG18" s="6">
        <f>100 + SUMIFS(NhatKy_ViPham!J:J, NhatKy_ViPham!E:E, "12_Su", NhatKy_ViPham!F:F, B18, NhatKy_ViPham!C:C, "T16") - SUMIFS(NhatKy_ViPham!K:K, NhatKy_ViPham!E:E, "12_Su", NhatKy_ViPham!F:F, B18, NhatKy_ViPham!C:C, "T16")</f>
        <v>100</v>
      </c>
      <c r="AH18" s="6">
        <f>100 + SUMIFS(NhatKy_ViPham!J:J, NhatKy_ViPham!E:E, "12_Su", NhatKy_ViPham!F:F, B18, NhatKy_ViPham!C:C, "T17") - SUMIFS(NhatKy_ViPham!K:K, NhatKy_ViPham!E:E, "12_Su", NhatKy_ViPham!F:F, B18, NhatKy_ViPham!C:C, "T17")</f>
        <v>100</v>
      </c>
      <c r="AI18" s="6">
        <f>100 + SUMIFS(NhatKy_ViPham!J:J, NhatKy_ViPham!E:E, "12_Su", NhatKy_ViPham!F:F, B18, NhatKy_ViPham!C:C, "T18") - SUMIFS(NhatKy_ViPham!K:K, NhatKy_ViPham!E:E, "12_Su", NhatKy_ViPham!F:F, B18, NhatKy_ViPham!C:C, "T18")</f>
        <v>100</v>
      </c>
      <c r="AJ18" s="6">
        <f>100 + SUMIFS(NhatKy_ViPham!J:J, NhatKy_ViPham!E:E, "12_Su", NhatKy_ViPham!F:F, B18, NhatKy_ViPham!C:C, "T19") - SUMIFS(NhatKy_ViPham!K:K, NhatKy_ViPham!E:E, "12_Su", NhatKy_ViPham!F:F, B18, NhatKy_ViPham!C:C, "T19")</f>
        <v>100</v>
      </c>
      <c r="AK18" s="6">
        <f>100 + SUMIFS(NhatKy_ViPham!J:J, NhatKy_ViPham!E:E, "12_Su", NhatKy_ViPham!F:F, B18, NhatKy_ViPham!C:C, "T20") - SUMIFS(NhatKy_ViPham!K:K, NhatKy_ViPham!E:E, "12_Su", NhatKy_ViPham!F:F, B18, NhatKy_ViPham!C:C, "T20")</f>
        <v>100</v>
      </c>
      <c r="AL18" s="6">
        <f>100 + SUMIFS(NhatKy_ViPham!J:J, NhatKy_ViPham!E:E, "12_Su", NhatKy_ViPham!F:F, B18, NhatKy_ViPham!C:C, "T21") - SUMIFS(NhatKy_ViPham!K:K, NhatKy_ViPham!E:E, "12_Su", NhatKy_ViPham!F:F, B18, NhatKy_ViPham!C:C, "T21")</f>
        <v>100</v>
      </c>
      <c r="AM18" s="6">
        <f>100 + SUMIFS(NhatKy_ViPham!J:J, NhatKy_ViPham!E:E, "12_Su", NhatKy_ViPham!F:F, B18, NhatKy_ViPham!C:C, "T22") - SUMIFS(NhatKy_ViPham!K:K, NhatKy_ViPham!E:E, "12_Su", NhatKy_ViPham!F:F, B18, NhatKy_ViPham!C:C, "T22")</f>
        <v>100</v>
      </c>
      <c r="AN18" s="6">
        <f>100 + SUMIFS(NhatKy_ViPham!J:J, NhatKy_ViPham!E:E, "12_Su", NhatKy_ViPham!F:F, B18, NhatKy_ViPham!C:C, "T23") - SUMIFS(NhatKy_ViPham!K:K, NhatKy_ViPham!E:E, "12_Su", NhatKy_ViPham!F:F, B18, NhatKy_ViPham!C:C, "T23")</f>
        <v>100</v>
      </c>
      <c r="AO18" s="6">
        <f>100 + SUMIFS(NhatKy_ViPham!J:J, NhatKy_ViPham!E:E, "12_Su", NhatKy_ViPham!F:F, B18, NhatKy_ViPham!C:C, "T24") - SUMIFS(NhatKy_ViPham!K:K, NhatKy_ViPham!E:E, "12_Su", NhatKy_ViPham!F:F, B18, NhatKy_ViPham!C:C, "T24")</f>
        <v>100</v>
      </c>
      <c r="AP18" s="6">
        <f>100 + SUMIFS(NhatKy_ViPham!J:J, NhatKy_ViPham!E:E, "12_Su", NhatKy_ViPham!F:F, B18, NhatKy_ViPham!C:C, "T25") - SUMIFS(NhatKy_ViPham!K:K, NhatKy_ViPham!E:E, "12_Su", NhatKy_ViPham!F:F, B18, NhatKy_ViPham!C:C, "T25")</f>
        <v>100</v>
      </c>
      <c r="AQ18" s="6">
        <f>100 + SUMIFS(NhatKy_ViPham!J:J, NhatKy_ViPham!E:E, "12_Su", NhatKy_ViPham!F:F, B18, NhatKy_ViPham!C:C, "T26") - SUMIFS(NhatKy_ViPham!K:K, NhatKy_ViPham!E:E, "12_Su", NhatKy_ViPham!F:F, B18, NhatKy_ViPham!C:C, "T26")</f>
        <v>100</v>
      </c>
      <c r="AR18" s="6">
        <f>100 + SUMIFS(NhatKy_ViPham!J:J, NhatKy_ViPham!E:E, "12_Su", NhatKy_ViPham!F:F, B18, NhatKy_ViPham!C:C, "T27") - SUMIFS(NhatKy_ViPham!K:K, NhatKy_ViPham!E:E, "12_Su", NhatKy_ViPham!F:F, B18, NhatKy_ViPham!C:C, "T27")</f>
        <v>100</v>
      </c>
      <c r="AS18" s="6">
        <f>100 + SUMIFS(NhatKy_ViPham!J:J, NhatKy_ViPham!E:E, "12_Su", NhatKy_ViPham!F:F, B18, NhatKy_ViPham!C:C, "T28") - SUMIFS(NhatKy_ViPham!K:K, NhatKy_ViPham!E:E, "12_Su", NhatKy_ViPham!F:F, B18, NhatKy_ViPham!C:C, "T28")</f>
        <v>100</v>
      </c>
      <c r="AT18" s="6">
        <f>100 + SUMIFS(NhatKy_ViPham!J:J, NhatKy_ViPham!E:E, "12_Su", NhatKy_ViPham!F:F, B18, NhatKy_ViPham!C:C, "T29") - SUMIFS(NhatKy_ViPham!K:K, NhatKy_ViPham!E:E, "12_Su", NhatKy_ViPham!F:F, B18, NhatKy_ViPham!C:C, "T29")</f>
        <v>100</v>
      </c>
      <c r="AU18" s="6">
        <f>100 + SUMIFS(NhatKy_ViPham!J:J, NhatKy_ViPham!E:E, "12_Su", NhatKy_ViPham!F:F, B18, NhatKy_ViPham!C:C, "T30") - SUMIFS(NhatKy_ViPham!K:K, NhatKy_ViPham!E:E, "12_Su", NhatKy_ViPham!F:F, B18, NhatKy_ViPham!C:C, "T30")</f>
        <v>100</v>
      </c>
      <c r="AV18" s="6">
        <f>100 + SUMIFS(NhatKy_ViPham!J:J, NhatKy_ViPham!E:E, "12_Su", NhatKy_ViPham!F:F, B18, NhatKy_ViPham!C:C, "T31") - SUMIFS(NhatKy_ViPham!K:K, NhatKy_ViPham!E:E, "12_Su", NhatKy_ViPham!F:F, B18, NhatKy_ViPham!C:C, "T31")</f>
        <v>100</v>
      </c>
      <c r="AW18" s="6">
        <f>100 + SUMIFS(NhatKy_ViPham!J:J, NhatKy_ViPham!E:E, "12_Su", NhatKy_ViPham!F:F, B18, NhatKy_ViPham!C:C, "T32") - SUMIFS(NhatKy_ViPham!K:K, NhatKy_ViPham!E:E, "12_Su", NhatKy_ViPham!F:F, B18, NhatKy_ViPham!C:C, "T32")</f>
        <v>100</v>
      </c>
      <c r="AX18" s="6">
        <f>100 + SUMIFS(NhatKy_ViPham!J:J, NhatKy_ViPham!E:E, "12_Su", NhatKy_ViPham!F:F, B18, NhatKy_ViPham!C:C, "T33") - SUMIFS(NhatKy_ViPham!K:K, NhatKy_ViPham!E:E, "12_Su", NhatKy_ViPham!F:F, B18, NhatKy_ViPham!C:C, "T33")</f>
        <v>100</v>
      </c>
      <c r="AY18" s="6">
        <f>100 + SUMIFS(NhatKy_ViPham!J:J, NhatKy_ViPham!E:E, "12_Su", NhatKy_ViPham!F:F, B18, NhatKy_ViPham!C:C, "T34") - SUMIFS(NhatKy_ViPham!K:K, NhatKy_ViPham!E:E, "12_Su", NhatKy_ViPham!F:F, B18, NhatKy_ViPham!C:C, "T34")</f>
        <v>100</v>
      </c>
      <c r="AZ18" s="6">
        <f>100 + SUMIFS(NhatKy_ViPham!J:J, NhatKy_ViPham!E:E, "12_Su", NhatKy_ViPham!F:F, B18, NhatKy_ViPham!C:C, "T35") - SUMIFS(NhatKy_ViPham!K:K, NhatKy_ViPham!E:E, "12_Su", NhatKy_ViPham!F:F, B18, NhatKy_ViPham!C:C, "T35")</f>
        <v>100</v>
      </c>
      <c r="BA18" s="12">
        <f t="shared" si="0"/>
        <v>100</v>
      </c>
      <c r="BB18" s="11" t="s">
        <v>430</v>
      </c>
      <c r="BC18" s="16" t="str">
        <f t="shared" si="1"/>
        <v>Tốt</v>
      </c>
      <c r="BD18" s="15" t="str">
        <f t="shared" si="2"/>
        <v>🟢 BÌNH THƯỜNG</v>
      </c>
    </row>
    <row r="19" spans="1:56" x14ac:dyDescent="0.25">
      <c r="A19" s="4">
        <v>11</v>
      </c>
      <c r="B19" s="10" t="s">
        <v>2851</v>
      </c>
      <c r="C19" s="4" t="s">
        <v>2852</v>
      </c>
      <c r="D19" s="4" t="s">
        <v>435</v>
      </c>
      <c r="E19" s="11" t="s">
        <v>430</v>
      </c>
      <c r="F19" s="7">
        <f>SUMIFS(NhatKy_ViPham!K:K, NhatKy_ViPham!E:E, "12_Su", NhatKy_ViPham!F:F, B19, NhatKy_ViPham!H:H, "L01")</f>
        <v>0</v>
      </c>
      <c r="G19" s="7">
        <f>SUMIFS(NhatKy_ViPham!K:K, NhatKy_ViPham!E:E, "12_Su", NhatKy_ViPham!F:F, B19, NhatKy_ViPham!H:H, "L02")</f>
        <v>0</v>
      </c>
      <c r="H19" s="7">
        <f>SUMIFS(NhatKy_ViPham!K:K, NhatKy_ViPham!E:E, "12_Su", NhatKy_ViPham!F:F, B19, NhatKy_ViPham!H:H, "L03")</f>
        <v>0</v>
      </c>
      <c r="I19" s="7">
        <f>SUMIFS(NhatKy_ViPham!K:K, NhatKy_ViPham!E:E, "12_Su", NhatKy_ViPham!F:F, B19, NhatKy_ViPham!H:H, "L04")</f>
        <v>0</v>
      </c>
      <c r="J19" s="7">
        <f>SUMIFS(NhatKy_ViPham!K:K, NhatKy_ViPham!E:E, "12_Su", NhatKy_ViPham!F:F, B19, NhatKy_ViPham!H:H, "L05")</f>
        <v>0</v>
      </c>
      <c r="K19" s="7">
        <f>SUMIFS(NhatKy_ViPham!K:K, NhatKy_ViPham!E:E, "12_Su", NhatKy_ViPham!F:F, B19, NhatKy_ViPham!H:H, "L06")</f>
        <v>0</v>
      </c>
      <c r="L19" s="7">
        <f>SUMIFS(NhatKy_ViPham!K:K, NhatKy_ViPham!E:E, "12_Su", NhatKy_ViPham!F:F, B19, NhatKy_ViPham!H:H, "L07")</f>
        <v>0</v>
      </c>
      <c r="M19" s="7">
        <f>SUMIFS(NhatKy_ViPham!K:K, NhatKy_ViPham!E:E, "12_Su", NhatKy_ViPham!F:F, B19, NhatKy_ViPham!H:H, "L08")</f>
        <v>0</v>
      </c>
      <c r="N19" s="7">
        <f>SUMIFS(NhatKy_ViPham!K:K, NhatKy_ViPham!E:E, "12_Su", NhatKy_ViPham!F:F, B19, NhatKy_ViPham!H:H, "L09")</f>
        <v>0</v>
      </c>
      <c r="O19" s="7">
        <f>SUMIFS(NhatKy_ViPham!K:K, NhatKy_ViPham!E:E, "12_Su", NhatKy_ViPham!F:F, B19, NhatKy_ViPham!H:H, "L10")</f>
        <v>0</v>
      </c>
      <c r="P19" s="12">
        <f>SUMIFS(NhatKy_ViPham!J:J, NhatKy_ViPham!E:E, "12_Su", NhatKy_ViPham!F:F, B19)</f>
        <v>0</v>
      </c>
      <c r="Q19" s="13">
        <f>SUMIFS(NhatKy_ViPham!K:K, NhatKy_ViPham!E:E, "12_Su", NhatKy_ViPham!F:F, B19)</f>
        <v>0</v>
      </c>
      <c r="R19" s="7">
        <f>100 + SUMIFS(NhatKy_ViPham!J:J, NhatKy_ViPham!E:E, "12_Su", NhatKy_ViPham!F:F, B19, NhatKy_ViPham!C:C, "T1") - SUMIFS(NhatKy_ViPham!K:K, NhatKy_ViPham!E:E, "12_Su", NhatKy_ViPham!F:F, B19, NhatKy_ViPham!C:C, "T1")</f>
        <v>100</v>
      </c>
      <c r="S19" s="7">
        <f>100 + SUMIFS(NhatKy_ViPham!J:J, NhatKy_ViPham!E:E, "12_Su", NhatKy_ViPham!F:F, B19, NhatKy_ViPham!C:C, "T2") - SUMIFS(NhatKy_ViPham!K:K, NhatKy_ViPham!E:E, "12_Su", NhatKy_ViPham!F:F, B19, NhatKy_ViPham!C:C, "T2")</f>
        <v>100</v>
      </c>
      <c r="T19" s="7">
        <f>100 + SUMIFS(NhatKy_ViPham!J:J, NhatKy_ViPham!E:E, "12_Su", NhatKy_ViPham!F:F, B19, NhatKy_ViPham!C:C, "T3") - SUMIFS(NhatKy_ViPham!K:K, NhatKy_ViPham!E:E, "12_Su", NhatKy_ViPham!F:F, B19, NhatKy_ViPham!C:C, "T3")</f>
        <v>100</v>
      </c>
      <c r="U19" s="7">
        <f>100 + SUMIFS(NhatKy_ViPham!J:J, NhatKy_ViPham!E:E, "12_Su", NhatKy_ViPham!F:F, B19, NhatKy_ViPham!C:C, "T4") - SUMIFS(NhatKy_ViPham!K:K, NhatKy_ViPham!E:E, "12_Su", NhatKy_ViPham!F:F, B19, NhatKy_ViPham!C:C, "T4")</f>
        <v>100</v>
      </c>
      <c r="V19" s="7">
        <f>100 + SUMIFS(NhatKy_ViPham!J:J, NhatKy_ViPham!E:E, "12_Su", NhatKy_ViPham!F:F, B19, NhatKy_ViPham!C:C, "T5") - SUMIFS(NhatKy_ViPham!K:K, NhatKy_ViPham!E:E, "12_Su", NhatKy_ViPham!F:F, B19, NhatKy_ViPham!C:C, "T5")</f>
        <v>100</v>
      </c>
      <c r="W19" s="7">
        <f>100 + SUMIFS(NhatKy_ViPham!J:J, NhatKy_ViPham!E:E, "12_Su", NhatKy_ViPham!F:F, B19, NhatKy_ViPham!C:C, "T6") - SUMIFS(NhatKy_ViPham!K:K, NhatKy_ViPham!E:E, "12_Su", NhatKy_ViPham!F:F, B19, NhatKy_ViPham!C:C, "T6")</f>
        <v>100</v>
      </c>
      <c r="X19" s="7">
        <f>100 + SUMIFS(NhatKy_ViPham!J:J, NhatKy_ViPham!E:E, "12_Su", NhatKy_ViPham!F:F, B19, NhatKy_ViPham!C:C, "T7") - SUMIFS(NhatKy_ViPham!K:K, NhatKy_ViPham!E:E, "12_Su", NhatKy_ViPham!F:F, B19, NhatKy_ViPham!C:C, "T7")</f>
        <v>100</v>
      </c>
      <c r="Y19" s="7">
        <f>100 + SUMIFS(NhatKy_ViPham!J:J, NhatKy_ViPham!E:E, "12_Su", NhatKy_ViPham!F:F, B19, NhatKy_ViPham!C:C, "T8") - SUMIFS(NhatKy_ViPham!K:K, NhatKy_ViPham!E:E, "12_Su", NhatKy_ViPham!F:F, B19, NhatKy_ViPham!C:C, "T8")</f>
        <v>100</v>
      </c>
      <c r="Z19" s="7">
        <f>100 + SUMIFS(NhatKy_ViPham!J:J, NhatKy_ViPham!E:E, "12_Su", NhatKy_ViPham!F:F, B19, NhatKy_ViPham!C:C, "T9") - SUMIFS(NhatKy_ViPham!K:K, NhatKy_ViPham!E:E, "12_Su", NhatKy_ViPham!F:F, B19, NhatKy_ViPham!C:C, "T9")</f>
        <v>100</v>
      </c>
      <c r="AA19" s="7">
        <f>100 + SUMIFS(NhatKy_ViPham!J:J, NhatKy_ViPham!E:E, "12_Su", NhatKy_ViPham!F:F, B19, NhatKy_ViPham!C:C, "T10") - SUMIFS(NhatKy_ViPham!K:K, NhatKy_ViPham!E:E, "12_Su", NhatKy_ViPham!F:F, B19, NhatKy_ViPham!C:C, "T10")</f>
        <v>100</v>
      </c>
      <c r="AB19" s="7">
        <f>100 + SUMIFS(NhatKy_ViPham!J:J, NhatKy_ViPham!E:E, "12_Su", NhatKy_ViPham!F:F, B19, NhatKy_ViPham!C:C, "T11") - SUMIFS(NhatKy_ViPham!K:K, NhatKy_ViPham!E:E, "12_Su", NhatKy_ViPham!F:F, B19, NhatKy_ViPham!C:C, "T11")</f>
        <v>100</v>
      </c>
      <c r="AC19" s="7">
        <f>100 + SUMIFS(NhatKy_ViPham!J:J, NhatKy_ViPham!E:E, "12_Su", NhatKy_ViPham!F:F, B19, NhatKy_ViPham!C:C, "T12") - SUMIFS(NhatKy_ViPham!K:K, NhatKy_ViPham!E:E, "12_Su", NhatKy_ViPham!F:F, B19, NhatKy_ViPham!C:C, "T12")</f>
        <v>100</v>
      </c>
      <c r="AD19" s="7">
        <f>100 + SUMIFS(NhatKy_ViPham!J:J, NhatKy_ViPham!E:E, "12_Su", NhatKy_ViPham!F:F, B19, NhatKy_ViPham!C:C, "T13") - SUMIFS(NhatKy_ViPham!K:K, NhatKy_ViPham!E:E, "12_Su", NhatKy_ViPham!F:F, B19, NhatKy_ViPham!C:C, "T13")</f>
        <v>100</v>
      </c>
      <c r="AE19" s="7">
        <f>100 + SUMIFS(NhatKy_ViPham!J:J, NhatKy_ViPham!E:E, "12_Su", NhatKy_ViPham!F:F, B19, NhatKy_ViPham!C:C, "T14") - SUMIFS(NhatKy_ViPham!K:K, NhatKy_ViPham!E:E, "12_Su", NhatKy_ViPham!F:F, B19, NhatKy_ViPham!C:C, "T14")</f>
        <v>100</v>
      </c>
      <c r="AF19" s="7">
        <f>100 + SUMIFS(NhatKy_ViPham!J:J, NhatKy_ViPham!E:E, "12_Su", NhatKy_ViPham!F:F, B19, NhatKy_ViPham!C:C, "T15") - SUMIFS(NhatKy_ViPham!K:K, NhatKy_ViPham!E:E, "12_Su", NhatKy_ViPham!F:F, B19, NhatKy_ViPham!C:C, "T15")</f>
        <v>100</v>
      </c>
      <c r="AG19" s="7">
        <f>100 + SUMIFS(NhatKy_ViPham!J:J, NhatKy_ViPham!E:E, "12_Su", NhatKy_ViPham!F:F, B19, NhatKy_ViPham!C:C, "T16") - SUMIFS(NhatKy_ViPham!K:K, NhatKy_ViPham!E:E, "12_Su", NhatKy_ViPham!F:F, B19, NhatKy_ViPham!C:C, "T16")</f>
        <v>100</v>
      </c>
      <c r="AH19" s="7">
        <f>100 + SUMIFS(NhatKy_ViPham!J:J, NhatKy_ViPham!E:E, "12_Su", NhatKy_ViPham!F:F, B19, NhatKy_ViPham!C:C, "T17") - SUMIFS(NhatKy_ViPham!K:K, NhatKy_ViPham!E:E, "12_Su", NhatKy_ViPham!F:F, B19, NhatKy_ViPham!C:C, "T17")</f>
        <v>100</v>
      </c>
      <c r="AI19" s="7">
        <f>100 + SUMIFS(NhatKy_ViPham!J:J, NhatKy_ViPham!E:E, "12_Su", NhatKy_ViPham!F:F, B19, NhatKy_ViPham!C:C, "T18") - SUMIFS(NhatKy_ViPham!K:K, NhatKy_ViPham!E:E, "12_Su", NhatKy_ViPham!F:F, B19, NhatKy_ViPham!C:C, "T18")</f>
        <v>100</v>
      </c>
      <c r="AJ19" s="7">
        <f>100 + SUMIFS(NhatKy_ViPham!J:J, NhatKy_ViPham!E:E, "12_Su", NhatKy_ViPham!F:F, B19, NhatKy_ViPham!C:C, "T19") - SUMIFS(NhatKy_ViPham!K:K, NhatKy_ViPham!E:E, "12_Su", NhatKy_ViPham!F:F, B19, NhatKy_ViPham!C:C, "T19")</f>
        <v>100</v>
      </c>
      <c r="AK19" s="7">
        <f>100 + SUMIFS(NhatKy_ViPham!J:J, NhatKy_ViPham!E:E, "12_Su", NhatKy_ViPham!F:F, B19, NhatKy_ViPham!C:C, "T20") - SUMIFS(NhatKy_ViPham!K:K, NhatKy_ViPham!E:E, "12_Su", NhatKy_ViPham!F:F, B19, NhatKy_ViPham!C:C, "T20")</f>
        <v>100</v>
      </c>
      <c r="AL19" s="7">
        <f>100 + SUMIFS(NhatKy_ViPham!J:J, NhatKy_ViPham!E:E, "12_Su", NhatKy_ViPham!F:F, B19, NhatKy_ViPham!C:C, "T21") - SUMIFS(NhatKy_ViPham!K:K, NhatKy_ViPham!E:E, "12_Su", NhatKy_ViPham!F:F, B19, NhatKy_ViPham!C:C, "T21")</f>
        <v>100</v>
      </c>
      <c r="AM19" s="7">
        <f>100 + SUMIFS(NhatKy_ViPham!J:J, NhatKy_ViPham!E:E, "12_Su", NhatKy_ViPham!F:F, B19, NhatKy_ViPham!C:C, "T22") - SUMIFS(NhatKy_ViPham!K:K, NhatKy_ViPham!E:E, "12_Su", NhatKy_ViPham!F:F, B19, NhatKy_ViPham!C:C, "T22")</f>
        <v>100</v>
      </c>
      <c r="AN19" s="7">
        <f>100 + SUMIFS(NhatKy_ViPham!J:J, NhatKy_ViPham!E:E, "12_Su", NhatKy_ViPham!F:F, B19, NhatKy_ViPham!C:C, "T23") - SUMIFS(NhatKy_ViPham!K:K, NhatKy_ViPham!E:E, "12_Su", NhatKy_ViPham!F:F, B19, NhatKy_ViPham!C:C, "T23")</f>
        <v>100</v>
      </c>
      <c r="AO19" s="7">
        <f>100 + SUMIFS(NhatKy_ViPham!J:J, NhatKy_ViPham!E:E, "12_Su", NhatKy_ViPham!F:F, B19, NhatKy_ViPham!C:C, "T24") - SUMIFS(NhatKy_ViPham!K:K, NhatKy_ViPham!E:E, "12_Su", NhatKy_ViPham!F:F, B19, NhatKy_ViPham!C:C, "T24")</f>
        <v>100</v>
      </c>
      <c r="AP19" s="7">
        <f>100 + SUMIFS(NhatKy_ViPham!J:J, NhatKy_ViPham!E:E, "12_Su", NhatKy_ViPham!F:F, B19, NhatKy_ViPham!C:C, "T25") - SUMIFS(NhatKy_ViPham!K:K, NhatKy_ViPham!E:E, "12_Su", NhatKy_ViPham!F:F, B19, NhatKy_ViPham!C:C, "T25")</f>
        <v>100</v>
      </c>
      <c r="AQ19" s="7">
        <f>100 + SUMIFS(NhatKy_ViPham!J:J, NhatKy_ViPham!E:E, "12_Su", NhatKy_ViPham!F:F, B19, NhatKy_ViPham!C:C, "T26") - SUMIFS(NhatKy_ViPham!K:K, NhatKy_ViPham!E:E, "12_Su", NhatKy_ViPham!F:F, B19, NhatKy_ViPham!C:C, "T26")</f>
        <v>100</v>
      </c>
      <c r="AR19" s="7">
        <f>100 + SUMIFS(NhatKy_ViPham!J:J, NhatKy_ViPham!E:E, "12_Su", NhatKy_ViPham!F:F, B19, NhatKy_ViPham!C:C, "T27") - SUMIFS(NhatKy_ViPham!K:K, NhatKy_ViPham!E:E, "12_Su", NhatKy_ViPham!F:F, B19, NhatKy_ViPham!C:C, "T27")</f>
        <v>100</v>
      </c>
      <c r="AS19" s="7">
        <f>100 + SUMIFS(NhatKy_ViPham!J:J, NhatKy_ViPham!E:E, "12_Su", NhatKy_ViPham!F:F, B19, NhatKy_ViPham!C:C, "T28") - SUMIFS(NhatKy_ViPham!K:K, NhatKy_ViPham!E:E, "12_Su", NhatKy_ViPham!F:F, B19, NhatKy_ViPham!C:C, "T28")</f>
        <v>100</v>
      </c>
      <c r="AT19" s="7">
        <f>100 + SUMIFS(NhatKy_ViPham!J:J, NhatKy_ViPham!E:E, "12_Su", NhatKy_ViPham!F:F, B19, NhatKy_ViPham!C:C, "T29") - SUMIFS(NhatKy_ViPham!K:K, NhatKy_ViPham!E:E, "12_Su", NhatKy_ViPham!F:F, B19, NhatKy_ViPham!C:C, "T29")</f>
        <v>100</v>
      </c>
      <c r="AU19" s="7">
        <f>100 + SUMIFS(NhatKy_ViPham!J:J, NhatKy_ViPham!E:E, "12_Su", NhatKy_ViPham!F:F, B19, NhatKy_ViPham!C:C, "T30") - SUMIFS(NhatKy_ViPham!K:K, NhatKy_ViPham!E:E, "12_Su", NhatKy_ViPham!F:F, B19, NhatKy_ViPham!C:C, "T30")</f>
        <v>100</v>
      </c>
      <c r="AV19" s="7">
        <f>100 + SUMIFS(NhatKy_ViPham!J:J, NhatKy_ViPham!E:E, "12_Su", NhatKy_ViPham!F:F, B19, NhatKy_ViPham!C:C, "T31") - SUMIFS(NhatKy_ViPham!K:K, NhatKy_ViPham!E:E, "12_Su", NhatKy_ViPham!F:F, B19, NhatKy_ViPham!C:C, "T31")</f>
        <v>100</v>
      </c>
      <c r="AW19" s="7">
        <f>100 + SUMIFS(NhatKy_ViPham!J:J, NhatKy_ViPham!E:E, "12_Su", NhatKy_ViPham!F:F, B19, NhatKy_ViPham!C:C, "T32") - SUMIFS(NhatKy_ViPham!K:K, NhatKy_ViPham!E:E, "12_Su", NhatKy_ViPham!F:F, B19, NhatKy_ViPham!C:C, "T32")</f>
        <v>100</v>
      </c>
      <c r="AX19" s="7">
        <f>100 + SUMIFS(NhatKy_ViPham!J:J, NhatKy_ViPham!E:E, "12_Su", NhatKy_ViPham!F:F, B19, NhatKy_ViPham!C:C, "T33") - SUMIFS(NhatKy_ViPham!K:K, NhatKy_ViPham!E:E, "12_Su", NhatKy_ViPham!F:F, B19, NhatKy_ViPham!C:C, "T33")</f>
        <v>100</v>
      </c>
      <c r="AY19" s="7">
        <f>100 + SUMIFS(NhatKy_ViPham!J:J, NhatKy_ViPham!E:E, "12_Su", NhatKy_ViPham!F:F, B19, NhatKy_ViPham!C:C, "T34") - SUMIFS(NhatKy_ViPham!K:K, NhatKy_ViPham!E:E, "12_Su", NhatKy_ViPham!F:F, B19, NhatKy_ViPham!C:C, "T34")</f>
        <v>100</v>
      </c>
      <c r="AZ19" s="7">
        <f>100 + SUMIFS(NhatKy_ViPham!J:J, NhatKy_ViPham!E:E, "12_Su", NhatKy_ViPham!F:F, B19, NhatKy_ViPham!C:C, "T35") - SUMIFS(NhatKy_ViPham!K:K, NhatKy_ViPham!E:E, "12_Su", NhatKy_ViPham!F:F, B19, NhatKy_ViPham!C:C, "T35")</f>
        <v>100</v>
      </c>
      <c r="BA19" s="12">
        <f t="shared" si="0"/>
        <v>100</v>
      </c>
      <c r="BB19" s="11" t="s">
        <v>430</v>
      </c>
      <c r="BC19" s="14" t="str">
        <f t="shared" si="1"/>
        <v>Tốt</v>
      </c>
      <c r="BD19" s="10" t="str">
        <f t="shared" si="2"/>
        <v>🟢 BÌNH THƯỜNG</v>
      </c>
    </row>
    <row r="20" spans="1:56" x14ac:dyDescent="0.25">
      <c r="A20" s="5">
        <v>12</v>
      </c>
      <c r="B20" s="15" t="s">
        <v>2853</v>
      </c>
      <c r="C20" s="5" t="s">
        <v>2854</v>
      </c>
      <c r="D20" s="5" t="s">
        <v>435</v>
      </c>
      <c r="E20" s="11" t="s">
        <v>430</v>
      </c>
      <c r="F20" s="6">
        <f>SUMIFS(NhatKy_ViPham!K:K, NhatKy_ViPham!E:E, "12_Su", NhatKy_ViPham!F:F, B20, NhatKy_ViPham!H:H, "L01")</f>
        <v>0</v>
      </c>
      <c r="G20" s="6">
        <f>SUMIFS(NhatKy_ViPham!K:K, NhatKy_ViPham!E:E, "12_Su", NhatKy_ViPham!F:F, B20, NhatKy_ViPham!H:H, "L02")</f>
        <v>0</v>
      </c>
      <c r="H20" s="6">
        <f>SUMIFS(NhatKy_ViPham!K:K, NhatKy_ViPham!E:E, "12_Su", NhatKy_ViPham!F:F, B20, NhatKy_ViPham!H:H, "L03")</f>
        <v>0</v>
      </c>
      <c r="I20" s="6">
        <f>SUMIFS(NhatKy_ViPham!K:K, NhatKy_ViPham!E:E, "12_Su", NhatKy_ViPham!F:F, B20, NhatKy_ViPham!H:H, "L04")</f>
        <v>0</v>
      </c>
      <c r="J20" s="6">
        <f>SUMIFS(NhatKy_ViPham!K:K, NhatKy_ViPham!E:E, "12_Su", NhatKy_ViPham!F:F, B20, NhatKy_ViPham!H:H, "L05")</f>
        <v>0</v>
      </c>
      <c r="K20" s="6">
        <f>SUMIFS(NhatKy_ViPham!K:K, NhatKy_ViPham!E:E, "12_Su", NhatKy_ViPham!F:F, B20, NhatKy_ViPham!H:H, "L06")</f>
        <v>0</v>
      </c>
      <c r="L20" s="6">
        <f>SUMIFS(NhatKy_ViPham!K:K, NhatKy_ViPham!E:E, "12_Su", NhatKy_ViPham!F:F, B20, NhatKy_ViPham!H:H, "L07")</f>
        <v>0</v>
      </c>
      <c r="M20" s="6">
        <f>SUMIFS(NhatKy_ViPham!K:K, NhatKy_ViPham!E:E, "12_Su", NhatKy_ViPham!F:F, B20, NhatKy_ViPham!H:H, "L08")</f>
        <v>0</v>
      </c>
      <c r="N20" s="6">
        <f>SUMIFS(NhatKy_ViPham!K:K, NhatKy_ViPham!E:E, "12_Su", NhatKy_ViPham!F:F, B20, NhatKy_ViPham!H:H, "L09")</f>
        <v>0</v>
      </c>
      <c r="O20" s="6">
        <f>SUMIFS(NhatKy_ViPham!K:K, NhatKy_ViPham!E:E, "12_Su", NhatKy_ViPham!F:F, B20, NhatKy_ViPham!H:H, "L10")</f>
        <v>0</v>
      </c>
      <c r="P20" s="12">
        <f>SUMIFS(NhatKy_ViPham!J:J, NhatKy_ViPham!E:E, "12_Su", NhatKy_ViPham!F:F, B20)</f>
        <v>0</v>
      </c>
      <c r="Q20" s="13">
        <f>SUMIFS(NhatKy_ViPham!K:K, NhatKy_ViPham!E:E, "12_Su", NhatKy_ViPham!F:F, B20)</f>
        <v>0</v>
      </c>
      <c r="R20" s="6">
        <f>100 + SUMIFS(NhatKy_ViPham!J:J, NhatKy_ViPham!E:E, "12_Su", NhatKy_ViPham!F:F, B20, NhatKy_ViPham!C:C, "T1") - SUMIFS(NhatKy_ViPham!K:K, NhatKy_ViPham!E:E, "12_Su", NhatKy_ViPham!F:F, B20, NhatKy_ViPham!C:C, "T1")</f>
        <v>100</v>
      </c>
      <c r="S20" s="6">
        <f>100 + SUMIFS(NhatKy_ViPham!J:J, NhatKy_ViPham!E:E, "12_Su", NhatKy_ViPham!F:F, B20, NhatKy_ViPham!C:C, "T2") - SUMIFS(NhatKy_ViPham!K:K, NhatKy_ViPham!E:E, "12_Su", NhatKy_ViPham!F:F, B20, NhatKy_ViPham!C:C, "T2")</f>
        <v>100</v>
      </c>
      <c r="T20" s="6">
        <f>100 + SUMIFS(NhatKy_ViPham!J:J, NhatKy_ViPham!E:E, "12_Su", NhatKy_ViPham!F:F, B20, NhatKy_ViPham!C:C, "T3") - SUMIFS(NhatKy_ViPham!K:K, NhatKy_ViPham!E:E, "12_Su", NhatKy_ViPham!F:F, B20, NhatKy_ViPham!C:C, "T3")</f>
        <v>100</v>
      </c>
      <c r="U20" s="6">
        <f>100 + SUMIFS(NhatKy_ViPham!J:J, NhatKy_ViPham!E:E, "12_Su", NhatKy_ViPham!F:F, B20, NhatKy_ViPham!C:C, "T4") - SUMIFS(NhatKy_ViPham!K:K, NhatKy_ViPham!E:E, "12_Su", NhatKy_ViPham!F:F, B20, NhatKy_ViPham!C:C, "T4")</f>
        <v>100</v>
      </c>
      <c r="V20" s="6">
        <f>100 + SUMIFS(NhatKy_ViPham!J:J, NhatKy_ViPham!E:E, "12_Su", NhatKy_ViPham!F:F, B20, NhatKy_ViPham!C:C, "T5") - SUMIFS(NhatKy_ViPham!K:K, NhatKy_ViPham!E:E, "12_Su", NhatKy_ViPham!F:F, B20, NhatKy_ViPham!C:C, "T5")</f>
        <v>100</v>
      </c>
      <c r="W20" s="6">
        <f>100 + SUMIFS(NhatKy_ViPham!J:J, NhatKy_ViPham!E:E, "12_Su", NhatKy_ViPham!F:F, B20, NhatKy_ViPham!C:C, "T6") - SUMIFS(NhatKy_ViPham!K:K, NhatKy_ViPham!E:E, "12_Su", NhatKy_ViPham!F:F, B20, NhatKy_ViPham!C:C, "T6")</f>
        <v>100</v>
      </c>
      <c r="X20" s="6">
        <f>100 + SUMIFS(NhatKy_ViPham!J:J, NhatKy_ViPham!E:E, "12_Su", NhatKy_ViPham!F:F, B20, NhatKy_ViPham!C:C, "T7") - SUMIFS(NhatKy_ViPham!K:K, NhatKy_ViPham!E:E, "12_Su", NhatKy_ViPham!F:F, B20, NhatKy_ViPham!C:C, "T7")</f>
        <v>100</v>
      </c>
      <c r="Y20" s="6">
        <f>100 + SUMIFS(NhatKy_ViPham!J:J, NhatKy_ViPham!E:E, "12_Su", NhatKy_ViPham!F:F, B20, NhatKy_ViPham!C:C, "T8") - SUMIFS(NhatKy_ViPham!K:K, NhatKy_ViPham!E:E, "12_Su", NhatKy_ViPham!F:F, B20, NhatKy_ViPham!C:C, "T8")</f>
        <v>100</v>
      </c>
      <c r="Z20" s="6">
        <f>100 + SUMIFS(NhatKy_ViPham!J:J, NhatKy_ViPham!E:E, "12_Su", NhatKy_ViPham!F:F, B20, NhatKy_ViPham!C:C, "T9") - SUMIFS(NhatKy_ViPham!K:K, NhatKy_ViPham!E:E, "12_Su", NhatKy_ViPham!F:F, B20, NhatKy_ViPham!C:C, "T9")</f>
        <v>100</v>
      </c>
      <c r="AA20" s="6">
        <f>100 + SUMIFS(NhatKy_ViPham!J:J, NhatKy_ViPham!E:E, "12_Su", NhatKy_ViPham!F:F, B20, NhatKy_ViPham!C:C, "T10") - SUMIFS(NhatKy_ViPham!K:K, NhatKy_ViPham!E:E, "12_Su", NhatKy_ViPham!F:F, B20, NhatKy_ViPham!C:C, "T10")</f>
        <v>100</v>
      </c>
      <c r="AB20" s="6">
        <f>100 + SUMIFS(NhatKy_ViPham!J:J, NhatKy_ViPham!E:E, "12_Su", NhatKy_ViPham!F:F, B20, NhatKy_ViPham!C:C, "T11") - SUMIFS(NhatKy_ViPham!K:K, NhatKy_ViPham!E:E, "12_Su", NhatKy_ViPham!F:F, B20, NhatKy_ViPham!C:C, "T11")</f>
        <v>100</v>
      </c>
      <c r="AC20" s="6">
        <f>100 + SUMIFS(NhatKy_ViPham!J:J, NhatKy_ViPham!E:E, "12_Su", NhatKy_ViPham!F:F, B20, NhatKy_ViPham!C:C, "T12") - SUMIFS(NhatKy_ViPham!K:K, NhatKy_ViPham!E:E, "12_Su", NhatKy_ViPham!F:F, B20, NhatKy_ViPham!C:C, "T12")</f>
        <v>100</v>
      </c>
      <c r="AD20" s="6">
        <f>100 + SUMIFS(NhatKy_ViPham!J:J, NhatKy_ViPham!E:E, "12_Su", NhatKy_ViPham!F:F, B20, NhatKy_ViPham!C:C, "T13") - SUMIFS(NhatKy_ViPham!K:K, NhatKy_ViPham!E:E, "12_Su", NhatKy_ViPham!F:F, B20, NhatKy_ViPham!C:C, "T13")</f>
        <v>100</v>
      </c>
      <c r="AE20" s="6">
        <f>100 + SUMIFS(NhatKy_ViPham!J:J, NhatKy_ViPham!E:E, "12_Su", NhatKy_ViPham!F:F, B20, NhatKy_ViPham!C:C, "T14") - SUMIFS(NhatKy_ViPham!K:K, NhatKy_ViPham!E:E, "12_Su", NhatKy_ViPham!F:F, B20, NhatKy_ViPham!C:C, "T14")</f>
        <v>100</v>
      </c>
      <c r="AF20" s="6">
        <f>100 + SUMIFS(NhatKy_ViPham!J:J, NhatKy_ViPham!E:E, "12_Su", NhatKy_ViPham!F:F, B20, NhatKy_ViPham!C:C, "T15") - SUMIFS(NhatKy_ViPham!K:K, NhatKy_ViPham!E:E, "12_Su", NhatKy_ViPham!F:F, B20, NhatKy_ViPham!C:C, "T15")</f>
        <v>100</v>
      </c>
      <c r="AG20" s="6">
        <f>100 + SUMIFS(NhatKy_ViPham!J:J, NhatKy_ViPham!E:E, "12_Su", NhatKy_ViPham!F:F, B20, NhatKy_ViPham!C:C, "T16") - SUMIFS(NhatKy_ViPham!K:K, NhatKy_ViPham!E:E, "12_Su", NhatKy_ViPham!F:F, B20, NhatKy_ViPham!C:C, "T16")</f>
        <v>100</v>
      </c>
      <c r="AH20" s="6">
        <f>100 + SUMIFS(NhatKy_ViPham!J:J, NhatKy_ViPham!E:E, "12_Su", NhatKy_ViPham!F:F, B20, NhatKy_ViPham!C:C, "T17") - SUMIFS(NhatKy_ViPham!K:K, NhatKy_ViPham!E:E, "12_Su", NhatKy_ViPham!F:F, B20, NhatKy_ViPham!C:C, "T17")</f>
        <v>100</v>
      </c>
      <c r="AI20" s="6">
        <f>100 + SUMIFS(NhatKy_ViPham!J:J, NhatKy_ViPham!E:E, "12_Su", NhatKy_ViPham!F:F, B20, NhatKy_ViPham!C:C, "T18") - SUMIFS(NhatKy_ViPham!K:K, NhatKy_ViPham!E:E, "12_Su", NhatKy_ViPham!F:F, B20, NhatKy_ViPham!C:C, "T18")</f>
        <v>100</v>
      </c>
      <c r="AJ20" s="6">
        <f>100 + SUMIFS(NhatKy_ViPham!J:J, NhatKy_ViPham!E:E, "12_Su", NhatKy_ViPham!F:F, B20, NhatKy_ViPham!C:C, "T19") - SUMIFS(NhatKy_ViPham!K:K, NhatKy_ViPham!E:E, "12_Su", NhatKy_ViPham!F:F, B20, NhatKy_ViPham!C:C, "T19")</f>
        <v>100</v>
      </c>
      <c r="AK20" s="6">
        <f>100 + SUMIFS(NhatKy_ViPham!J:J, NhatKy_ViPham!E:E, "12_Su", NhatKy_ViPham!F:F, B20, NhatKy_ViPham!C:C, "T20") - SUMIFS(NhatKy_ViPham!K:K, NhatKy_ViPham!E:E, "12_Su", NhatKy_ViPham!F:F, B20, NhatKy_ViPham!C:C, "T20")</f>
        <v>100</v>
      </c>
      <c r="AL20" s="6">
        <f>100 + SUMIFS(NhatKy_ViPham!J:J, NhatKy_ViPham!E:E, "12_Su", NhatKy_ViPham!F:F, B20, NhatKy_ViPham!C:C, "T21") - SUMIFS(NhatKy_ViPham!K:K, NhatKy_ViPham!E:E, "12_Su", NhatKy_ViPham!F:F, B20, NhatKy_ViPham!C:C, "T21")</f>
        <v>100</v>
      </c>
      <c r="AM20" s="6">
        <f>100 + SUMIFS(NhatKy_ViPham!J:J, NhatKy_ViPham!E:E, "12_Su", NhatKy_ViPham!F:F, B20, NhatKy_ViPham!C:C, "T22") - SUMIFS(NhatKy_ViPham!K:K, NhatKy_ViPham!E:E, "12_Su", NhatKy_ViPham!F:F, B20, NhatKy_ViPham!C:C, "T22")</f>
        <v>100</v>
      </c>
      <c r="AN20" s="6">
        <f>100 + SUMIFS(NhatKy_ViPham!J:J, NhatKy_ViPham!E:E, "12_Su", NhatKy_ViPham!F:F, B20, NhatKy_ViPham!C:C, "T23") - SUMIFS(NhatKy_ViPham!K:K, NhatKy_ViPham!E:E, "12_Su", NhatKy_ViPham!F:F, B20, NhatKy_ViPham!C:C, "T23")</f>
        <v>100</v>
      </c>
      <c r="AO20" s="6">
        <f>100 + SUMIFS(NhatKy_ViPham!J:J, NhatKy_ViPham!E:E, "12_Su", NhatKy_ViPham!F:F, B20, NhatKy_ViPham!C:C, "T24") - SUMIFS(NhatKy_ViPham!K:K, NhatKy_ViPham!E:E, "12_Su", NhatKy_ViPham!F:F, B20, NhatKy_ViPham!C:C, "T24")</f>
        <v>100</v>
      </c>
      <c r="AP20" s="6">
        <f>100 + SUMIFS(NhatKy_ViPham!J:J, NhatKy_ViPham!E:E, "12_Su", NhatKy_ViPham!F:F, B20, NhatKy_ViPham!C:C, "T25") - SUMIFS(NhatKy_ViPham!K:K, NhatKy_ViPham!E:E, "12_Su", NhatKy_ViPham!F:F, B20, NhatKy_ViPham!C:C, "T25")</f>
        <v>100</v>
      </c>
      <c r="AQ20" s="6">
        <f>100 + SUMIFS(NhatKy_ViPham!J:J, NhatKy_ViPham!E:E, "12_Su", NhatKy_ViPham!F:F, B20, NhatKy_ViPham!C:C, "T26") - SUMIFS(NhatKy_ViPham!K:K, NhatKy_ViPham!E:E, "12_Su", NhatKy_ViPham!F:F, B20, NhatKy_ViPham!C:C, "T26")</f>
        <v>100</v>
      </c>
      <c r="AR20" s="6">
        <f>100 + SUMIFS(NhatKy_ViPham!J:J, NhatKy_ViPham!E:E, "12_Su", NhatKy_ViPham!F:F, B20, NhatKy_ViPham!C:C, "T27") - SUMIFS(NhatKy_ViPham!K:K, NhatKy_ViPham!E:E, "12_Su", NhatKy_ViPham!F:F, B20, NhatKy_ViPham!C:C, "T27")</f>
        <v>100</v>
      </c>
      <c r="AS20" s="6">
        <f>100 + SUMIFS(NhatKy_ViPham!J:J, NhatKy_ViPham!E:E, "12_Su", NhatKy_ViPham!F:F, B20, NhatKy_ViPham!C:C, "T28") - SUMIFS(NhatKy_ViPham!K:K, NhatKy_ViPham!E:E, "12_Su", NhatKy_ViPham!F:F, B20, NhatKy_ViPham!C:C, "T28")</f>
        <v>100</v>
      </c>
      <c r="AT20" s="6">
        <f>100 + SUMIFS(NhatKy_ViPham!J:J, NhatKy_ViPham!E:E, "12_Su", NhatKy_ViPham!F:F, B20, NhatKy_ViPham!C:C, "T29") - SUMIFS(NhatKy_ViPham!K:K, NhatKy_ViPham!E:E, "12_Su", NhatKy_ViPham!F:F, B20, NhatKy_ViPham!C:C, "T29")</f>
        <v>100</v>
      </c>
      <c r="AU20" s="6">
        <f>100 + SUMIFS(NhatKy_ViPham!J:J, NhatKy_ViPham!E:E, "12_Su", NhatKy_ViPham!F:F, B20, NhatKy_ViPham!C:C, "T30") - SUMIFS(NhatKy_ViPham!K:K, NhatKy_ViPham!E:E, "12_Su", NhatKy_ViPham!F:F, B20, NhatKy_ViPham!C:C, "T30")</f>
        <v>100</v>
      </c>
      <c r="AV20" s="6">
        <f>100 + SUMIFS(NhatKy_ViPham!J:J, NhatKy_ViPham!E:E, "12_Su", NhatKy_ViPham!F:F, B20, NhatKy_ViPham!C:C, "T31") - SUMIFS(NhatKy_ViPham!K:K, NhatKy_ViPham!E:E, "12_Su", NhatKy_ViPham!F:F, B20, NhatKy_ViPham!C:C, "T31")</f>
        <v>100</v>
      </c>
      <c r="AW20" s="6">
        <f>100 + SUMIFS(NhatKy_ViPham!J:J, NhatKy_ViPham!E:E, "12_Su", NhatKy_ViPham!F:F, B20, NhatKy_ViPham!C:C, "T32") - SUMIFS(NhatKy_ViPham!K:K, NhatKy_ViPham!E:E, "12_Su", NhatKy_ViPham!F:F, B20, NhatKy_ViPham!C:C, "T32")</f>
        <v>100</v>
      </c>
      <c r="AX20" s="6">
        <f>100 + SUMIFS(NhatKy_ViPham!J:J, NhatKy_ViPham!E:E, "12_Su", NhatKy_ViPham!F:F, B20, NhatKy_ViPham!C:C, "T33") - SUMIFS(NhatKy_ViPham!K:K, NhatKy_ViPham!E:E, "12_Su", NhatKy_ViPham!F:F, B20, NhatKy_ViPham!C:C, "T33")</f>
        <v>100</v>
      </c>
      <c r="AY20" s="6">
        <f>100 + SUMIFS(NhatKy_ViPham!J:J, NhatKy_ViPham!E:E, "12_Su", NhatKy_ViPham!F:F, B20, NhatKy_ViPham!C:C, "T34") - SUMIFS(NhatKy_ViPham!K:K, NhatKy_ViPham!E:E, "12_Su", NhatKy_ViPham!F:F, B20, NhatKy_ViPham!C:C, "T34")</f>
        <v>100</v>
      </c>
      <c r="AZ20" s="6">
        <f>100 + SUMIFS(NhatKy_ViPham!J:J, NhatKy_ViPham!E:E, "12_Su", NhatKy_ViPham!F:F, B20, NhatKy_ViPham!C:C, "T35") - SUMIFS(NhatKy_ViPham!K:K, NhatKy_ViPham!E:E, "12_Su", NhatKy_ViPham!F:F, B20, NhatKy_ViPham!C:C, "T35")</f>
        <v>100</v>
      </c>
      <c r="BA20" s="12">
        <f t="shared" si="0"/>
        <v>100</v>
      </c>
      <c r="BB20" s="11" t="s">
        <v>430</v>
      </c>
      <c r="BC20" s="16" t="str">
        <f t="shared" si="1"/>
        <v>Tốt</v>
      </c>
      <c r="BD20" s="15" t="str">
        <f t="shared" si="2"/>
        <v>🟢 BÌNH THƯỜNG</v>
      </c>
    </row>
    <row r="21" spans="1:56" x14ac:dyDescent="0.25">
      <c r="A21" s="4">
        <v>13</v>
      </c>
      <c r="B21" s="10" t="s">
        <v>2437</v>
      </c>
      <c r="C21" s="4" t="s">
        <v>2855</v>
      </c>
      <c r="D21" s="4" t="s">
        <v>435</v>
      </c>
      <c r="E21" s="11" t="s">
        <v>430</v>
      </c>
      <c r="F21" s="7">
        <f>SUMIFS(NhatKy_ViPham!K:K, NhatKy_ViPham!E:E, "12_Su", NhatKy_ViPham!F:F, B21, NhatKy_ViPham!H:H, "L01")</f>
        <v>0</v>
      </c>
      <c r="G21" s="7">
        <f>SUMIFS(NhatKy_ViPham!K:K, NhatKy_ViPham!E:E, "12_Su", NhatKy_ViPham!F:F, B21, NhatKy_ViPham!H:H, "L02")</f>
        <v>0</v>
      </c>
      <c r="H21" s="7">
        <f>SUMIFS(NhatKy_ViPham!K:K, NhatKy_ViPham!E:E, "12_Su", NhatKy_ViPham!F:F, B21, NhatKy_ViPham!H:H, "L03")</f>
        <v>0</v>
      </c>
      <c r="I21" s="7">
        <f>SUMIFS(NhatKy_ViPham!K:K, NhatKy_ViPham!E:E, "12_Su", NhatKy_ViPham!F:F, B21, NhatKy_ViPham!H:H, "L04")</f>
        <v>0</v>
      </c>
      <c r="J21" s="7">
        <f>SUMIFS(NhatKy_ViPham!K:K, NhatKy_ViPham!E:E, "12_Su", NhatKy_ViPham!F:F, B21, NhatKy_ViPham!H:H, "L05")</f>
        <v>0</v>
      </c>
      <c r="K21" s="7">
        <f>SUMIFS(NhatKy_ViPham!K:K, NhatKy_ViPham!E:E, "12_Su", NhatKy_ViPham!F:F, B21, NhatKy_ViPham!H:H, "L06")</f>
        <v>0</v>
      </c>
      <c r="L21" s="7">
        <f>SUMIFS(NhatKy_ViPham!K:K, NhatKy_ViPham!E:E, "12_Su", NhatKy_ViPham!F:F, B21, NhatKy_ViPham!H:H, "L07")</f>
        <v>0</v>
      </c>
      <c r="M21" s="7">
        <f>SUMIFS(NhatKy_ViPham!K:K, NhatKy_ViPham!E:E, "12_Su", NhatKy_ViPham!F:F, B21, NhatKy_ViPham!H:H, "L08")</f>
        <v>0</v>
      </c>
      <c r="N21" s="7">
        <f>SUMIFS(NhatKy_ViPham!K:K, NhatKy_ViPham!E:E, "12_Su", NhatKy_ViPham!F:F, B21, NhatKy_ViPham!H:H, "L09")</f>
        <v>0</v>
      </c>
      <c r="O21" s="7">
        <f>SUMIFS(NhatKy_ViPham!K:K, NhatKy_ViPham!E:E, "12_Su", NhatKy_ViPham!F:F, B21, NhatKy_ViPham!H:H, "L10")</f>
        <v>0</v>
      </c>
      <c r="P21" s="12">
        <f>SUMIFS(NhatKy_ViPham!J:J, NhatKy_ViPham!E:E, "12_Su", NhatKy_ViPham!F:F, B21)</f>
        <v>0</v>
      </c>
      <c r="Q21" s="13">
        <f>SUMIFS(NhatKy_ViPham!K:K, NhatKy_ViPham!E:E, "12_Su", NhatKy_ViPham!F:F, B21)</f>
        <v>0</v>
      </c>
      <c r="R21" s="7">
        <f>100 + SUMIFS(NhatKy_ViPham!J:J, NhatKy_ViPham!E:E, "12_Su", NhatKy_ViPham!F:F, B21, NhatKy_ViPham!C:C, "T1") - SUMIFS(NhatKy_ViPham!K:K, NhatKy_ViPham!E:E, "12_Su", NhatKy_ViPham!F:F, B21, NhatKy_ViPham!C:C, "T1")</f>
        <v>100</v>
      </c>
      <c r="S21" s="7">
        <f>100 + SUMIFS(NhatKy_ViPham!J:J, NhatKy_ViPham!E:E, "12_Su", NhatKy_ViPham!F:F, B21, NhatKy_ViPham!C:C, "T2") - SUMIFS(NhatKy_ViPham!K:K, NhatKy_ViPham!E:E, "12_Su", NhatKy_ViPham!F:F, B21, NhatKy_ViPham!C:C, "T2")</f>
        <v>100</v>
      </c>
      <c r="T21" s="7">
        <f>100 + SUMIFS(NhatKy_ViPham!J:J, NhatKy_ViPham!E:E, "12_Su", NhatKy_ViPham!F:F, B21, NhatKy_ViPham!C:C, "T3") - SUMIFS(NhatKy_ViPham!K:K, NhatKy_ViPham!E:E, "12_Su", NhatKy_ViPham!F:F, B21, NhatKy_ViPham!C:C, "T3")</f>
        <v>100</v>
      </c>
      <c r="U21" s="7">
        <f>100 + SUMIFS(NhatKy_ViPham!J:J, NhatKy_ViPham!E:E, "12_Su", NhatKy_ViPham!F:F, B21, NhatKy_ViPham!C:C, "T4") - SUMIFS(NhatKy_ViPham!K:K, NhatKy_ViPham!E:E, "12_Su", NhatKy_ViPham!F:F, B21, NhatKy_ViPham!C:C, "T4")</f>
        <v>100</v>
      </c>
      <c r="V21" s="7">
        <f>100 + SUMIFS(NhatKy_ViPham!J:J, NhatKy_ViPham!E:E, "12_Su", NhatKy_ViPham!F:F, B21, NhatKy_ViPham!C:C, "T5") - SUMIFS(NhatKy_ViPham!K:K, NhatKy_ViPham!E:E, "12_Su", NhatKy_ViPham!F:F, B21, NhatKy_ViPham!C:C, "T5")</f>
        <v>100</v>
      </c>
      <c r="W21" s="7">
        <f>100 + SUMIFS(NhatKy_ViPham!J:J, NhatKy_ViPham!E:E, "12_Su", NhatKy_ViPham!F:F, B21, NhatKy_ViPham!C:C, "T6") - SUMIFS(NhatKy_ViPham!K:K, NhatKy_ViPham!E:E, "12_Su", NhatKy_ViPham!F:F, B21, NhatKy_ViPham!C:C, "T6")</f>
        <v>100</v>
      </c>
      <c r="X21" s="7">
        <f>100 + SUMIFS(NhatKy_ViPham!J:J, NhatKy_ViPham!E:E, "12_Su", NhatKy_ViPham!F:F, B21, NhatKy_ViPham!C:C, "T7") - SUMIFS(NhatKy_ViPham!K:K, NhatKy_ViPham!E:E, "12_Su", NhatKy_ViPham!F:F, B21, NhatKy_ViPham!C:C, "T7")</f>
        <v>100</v>
      </c>
      <c r="Y21" s="7">
        <f>100 + SUMIFS(NhatKy_ViPham!J:J, NhatKy_ViPham!E:E, "12_Su", NhatKy_ViPham!F:F, B21, NhatKy_ViPham!C:C, "T8") - SUMIFS(NhatKy_ViPham!K:K, NhatKy_ViPham!E:E, "12_Su", NhatKy_ViPham!F:F, B21, NhatKy_ViPham!C:C, "T8")</f>
        <v>100</v>
      </c>
      <c r="Z21" s="7">
        <f>100 + SUMIFS(NhatKy_ViPham!J:J, NhatKy_ViPham!E:E, "12_Su", NhatKy_ViPham!F:F, B21, NhatKy_ViPham!C:C, "T9") - SUMIFS(NhatKy_ViPham!K:K, NhatKy_ViPham!E:E, "12_Su", NhatKy_ViPham!F:F, B21, NhatKy_ViPham!C:C, "T9")</f>
        <v>100</v>
      </c>
      <c r="AA21" s="7">
        <f>100 + SUMIFS(NhatKy_ViPham!J:J, NhatKy_ViPham!E:E, "12_Su", NhatKy_ViPham!F:F, B21, NhatKy_ViPham!C:C, "T10") - SUMIFS(NhatKy_ViPham!K:K, NhatKy_ViPham!E:E, "12_Su", NhatKy_ViPham!F:F, B21, NhatKy_ViPham!C:C, "T10")</f>
        <v>100</v>
      </c>
      <c r="AB21" s="7">
        <f>100 + SUMIFS(NhatKy_ViPham!J:J, NhatKy_ViPham!E:E, "12_Su", NhatKy_ViPham!F:F, B21, NhatKy_ViPham!C:C, "T11") - SUMIFS(NhatKy_ViPham!K:K, NhatKy_ViPham!E:E, "12_Su", NhatKy_ViPham!F:F, B21, NhatKy_ViPham!C:C, "T11")</f>
        <v>100</v>
      </c>
      <c r="AC21" s="7">
        <f>100 + SUMIFS(NhatKy_ViPham!J:J, NhatKy_ViPham!E:E, "12_Su", NhatKy_ViPham!F:F, B21, NhatKy_ViPham!C:C, "T12") - SUMIFS(NhatKy_ViPham!K:K, NhatKy_ViPham!E:E, "12_Su", NhatKy_ViPham!F:F, B21, NhatKy_ViPham!C:C, "T12")</f>
        <v>100</v>
      </c>
      <c r="AD21" s="7">
        <f>100 + SUMIFS(NhatKy_ViPham!J:J, NhatKy_ViPham!E:E, "12_Su", NhatKy_ViPham!F:F, B21, NhatKy_ViPham!C:C, "T13") - SUMIFS(NhatKy_ViPham!K:K, NhatKy_ViPham!E:E, "12_Su", NhatKy_ViPham!F:F, B21, NhatKy_ViPham!C:C, "T13")</f>
        <v>100</v>
      </c>
      <c r="AE21" s="7">
        <f>100 + SUMIFS(NhatKy_ViPham!J:J, NhatKy_ViPham!E:E, "12_Su", NhatKy_ViPham!F:F, B21, NhatKy_ViPham!C:C, "T14") - SUMIFS(NhatKy_ViPham!K:K, NhatKy_ViPham!E:E, "12_Su", NhatKy_ViPham!F:F, B21, NhatKy_ViPham!C:C, "T14")</f>
        <v>100</v>
      </c>
      <c r="AF21" s="7">
        <f>100 + SUMIFS(NhatKy_ViPham!J:J, NhatKy_ViPham!E:E, "12_Su", NhatKy_ViPham!F:F, B21, NhatKy_ViPham!C:C, "T15") - SUMIFS(NhatKy_ViPham!K:K, NhatKy_ViPham!E:E, "12_Su", NhatKy_ViPham!F:F, B21, NhatKy_ViPham!C:C, "T15")</f>
        <v>100</v>
      </c>
      <c r="AG21" s="7">
        <f>100 + SUMIFS(NhatKy_ViPham!J:J, NhatKy_ViPham!E:E, "12_Su", NhatKy_ViPham!F:F, B21, NhatKy_ViPham!C:C, "T16") - SUMIFS(NhatKy_ViPham!K:K, NhatKy_ViPham!E:E, "12_Su", NhatKy_ViPham!F:F, B21, NhatKy_ViPham!C:C, "T16")</f>
        <v>100</v>
      </c>
      <c r="AH21" s="7">
        <f>100 + SUMIFS(NhatKy_ViPham!J:J, NhatKy_ViPham!E:E, "12_Su", NhatKy_ViPham!F:F, B21, NhatKy_ViPham!C:C, "T17") - SUMIFS(NhatKy_ViPham!K:K, NhatKy_ViPham!E:E, "12_Su", NhatKy_ViPham!F:F, B21, NhatKy_ViPham!C:C, "T17")</f>
        <v>100</v>
      </c>
      <c r="AI21" s="7">
        <f>100 + SUMIFS(NhatKy_ViPham!J:J, NhatKy_ViPham!E:E, "12_Su", NhatKy_ViPham!F:F, B21, NhatKy_ViPham!C:C, "T18") - SUMIFS(NhatKy_ViPham!K:K, NhatKy_ViPham!E:E, "12_Su", NhatKy_ViPham!F:F, B21, NhatKy_ViPham!C:C, "T18")</f>
        <v>100</v>
      </c>
      <c r="AJ21" s="7">
        <f>100 + SUMIFS(NhatKy_ViPham!J:J, NhatKy_ViPham!E:E, "12_Su", NhatKy_ViPham!F:F, B21, NhatKy_ViPham!C:C, "T19") - SUMIFS(NhatKy_ViPham!K:K, NhatKy_ViPham!E:E, "12_Su", NhatKy_ViPham!F:F, B21, NhatKy_ViPham!C:C, "T19")</f>
        <v>100</v>
      </c>
      <c r="AK21" s="7">
        <f>100 + SUMIFS(NhatKy_ViPham!J:J, NhatKy_ViPham!E:E, "12_Su", NhatKy_ViPham!F:F, B21, NhatKy_ViPham!C:C, "T20") - SUMIFS(NhatKy_ViPham!K:K, NhatKy_ViPham!E:E, "12_Su", NhatKy_ViPham!F:F, B21, NhatKy_ViPham!C:C, "T20")</f>
        <v>100</v>
      </c>
      <c r="AL21" s="7">
        <f>100 + SUMIFS(NhatKy_ViPham!J:J, NhatKy_ViPham!E:E, "12_Su", NhatKy_ViPham!F:F, B21, NhatKy_ViPham!C:C, "T21") - SUMIFS(NhatKy_ViPham!K:K, NhatKy_ViPham!E:E, "12_Su", NhatKy_ViPham!F:F, B21, NhatKy_ViPham!C:C, "T21")</f>
        <v>100</v>
      </c>
      <c r="AM21" s="7">
        <f>100 + SUMIFS(NhatKy_ViPham!J:J, NhatKy_ViPham!E:E, "12_Su", NhatKy_ViPham!F:F, B21, NhatKy_ViPham!C:C, "T22") - SUMIFS(NhatKy_ViPham!K:K, NhatKy_ViPham!E:E, "12_Su", NhatKy_ViPham!F:F, B21, NhatKy_ViPham!C:C, "T22")</f>
        <v>100</v>
      </c>
      <c r="AN21" s="7">
        <f>100 + SUMIFS(NhatKy_ViPham!J:J, NhatKy_ViPham!E:E, "12_Su", NhatKy_ViPham!F:F, B21, NhatKy_ViPham!C:C, "T23") - SUMIFS(NhatKy_ViPham!K:K, NhatKy_ViPham!E:E, "12_Su", NhatKy_ViPham!F:F, B21, NhatKy_ViPham!C:C, "T23")</f>
        <v>100</v>
      </c>
      <c r="AO21" s="7">
        <f>100 + SUMIFS(NhatKy_ViPham!J:J, NhatKy_ViPham!E:E, "12_Su", NhatKy_ViPham!F:F, B21, NhatKy_ViPham!C:C, "T24") - SUMIFS(NhatKy_ViPham!K:K, NhatKy_ViPham!E:E, "12_Su", NhatKy_ViPham!F:F, B21, NhatKy_ViPham!C:C, "T24")</f>
        <v>100</v>
      </c>
      <c r="AP21" s="7">
        <f>100 + SUMIFS(NhatKy_ViPham!J:J, NhatKy_ViPham!E:E, "12_Su", NhatKy_ViPham!F:F, B21, NhatKy_ViPham!C:C, "T25") - SUMIFS(NhatKy_ViPham!K:K, NhatKy_ViPham!E:E, "12_Su", NhatKy_ViPham!F:F, B21, NhatKy_ViPham!C:C, "T25")</f>
        <v>100</v>
      </c>
      <c r="AQ21" s="7">
        <f>100 + SUMIFS(NhatKy_ViPham!J:J, NhatKy_ViPham!E:E, "12_Su", NhatKy_ViPham!F:F, B21, NhatKy_ViPham!C:C, "T26") - SUMIFS(NhatKy_ViPham!K:K, NhatKy_ViPham!E:E, "12_Su", NhatKy_ViPham!F:F, B21, NhatKy_ViPham!C:C, "T26")</f>
        <v>100</v>
      </c>
      <c r="AR21" s="7">
        <f>100 + SUMIFS(NhatKy_ViPham!J:J, NhatKy_ViPham!E:E, "12_Su", NhatKy_ViPham!F:F, B21, NhatKy_ViPham!C:C, "T27") - SUMIFS(NhatKy_ViPham!K:K, NhatKy_ViPham!E:E, "12_Su", NhatKy_ViPham!F:F, B21, NhatKy_ViPham!C:C, "T27")</f>
        <v>100</v>
      </c>
      <c r="AS21" s="7">
        <f>100 + SUMIFS(NhatKy_ViPham!J:J, NhatKy_ViPham!E:E, "12_Su", NhatKy_ViPham!F:F, B21, NhatKy_ViPham!C:C, "T28") - SUMIFS(NhatKy_ViPham!K:K, NhatKy_ViPham!E:E, "12_Su", NhatKy_ViPham!F:F, B21, NhatKy_ViPham!C:C, "T28")</f>
        <v>100</v>
      </c>
      <c r="AT21" s="7">
        <f>100 + SUMIFS(NhatKy_ViPham!J:J, NhatKy_ViPham!E:E, "12_Su", NhatKy_ViPham!F:F, B21, NhatKy_ViPham!C:C, "T29") - SUMIFS(NhatKy_ViPham!K:K, NhatKy_ViPham!E:E, "12_Su", NhatKy_ViPham!F:F, B21, NhatKy_ViPham!C:C, "T29")</f>
        <v>100</v>
      </c>
      <c r="AU21" s="7">
        <f>100 + SUMIFS(NhatKy_ViPham!J:J, NhatKy_ViPham!E:E, "12_Su", NhatKy_ViPham!F:F, B21, NhatKy_ViPham!C:C, "T30") - SUMIFS(NhatKy_ViPham!K:K, NhatKy_ViPham!E:E, "12_Su", NhatKy_ViPham!F:F, B21, NhatKy_ViPham!C:C, "T30")</f>
        <v>100</v>
      </c>
      <c r="AV21" s="7">
        <f>100 + SUMIFS(NhatKy_ViPham!J:J, NhatKy_ViPham!E:E, "12_Su", NhatKy_ViPham!F:F, B21, NhatKy_ViPham!C:C, "T31") - SUMIFS(NhatKy_ViPham!K:K, NhatKy_ViPham!E:E, "12_Su", NhatKy_ViPham!F:F, B21, NhatKy_ViPham!C:C, "T31")</f>
        <v>100</v>
      </c>
      <c r="AW21" s="7">
        <f>100 + SUMIFS(NhatKy_ViPham!J:J, NhatKy_ViPham!E:E, "12_Su", NhatKy_ViPham!F:F, B21, NhatKy_ViPham!C:C, "T32") - SUMIFS(NhatKy_ViPham!K:K, NhatKy_ViPham!E:E, "12_Su", NhatKy_ViPham!F:F, B21, NhatKy_ViPham!C:C, "T32")</f>
        <v>100</v>
      </c>
      <c r="AX21" s="7">
        <f>100 + SUMIFS(NhatKy_ViPham!J:J, NhatKy_ViPham!E:E, "12_Su", NhatKy_ViPham!F:F, B21, NhatKy_ViPham!C:C, "T33") - SUMIFS(NhatKy_ViPham!K:K, NhatKy_ViPham!E:E, "12_Su", NhatKy_ViPham!F:F, B21, NhatKy_ViPham!C:C, "T33")</f>
        <v>100</v>
      </c>
      <c r="AY21" s="7">
        <f>100 + SUMIFS(NhatKy_ViPham!J:J, NhatKy_ViPham!E:E, "12_Su", NhatKy_ViPham!F:F, B21, NhatKy_ViPham!C:C, "T34") - SUMIFS(NhatKy_ViPham!K:K, NhatKy_ViPham!E:E, "12_Su", NhatKy_ViPham!F:F, B21, NhatKy_ViPham!C:C, "T34")</f>
        <v>100</v>
      </c>
      <c r="AZ21" s="7">
        <f>100 + SUMIFS(NhatKy_ViPham!J:J, NhatKy_ViPham!E:E, "12_Su", NhatKy_ViPham!F:F, B21, NhatKy_ViPham!C:C, "T35") - SUMIFS(NhatKy_ViPham!K:K, NhatKy_ViPham!E:E, "12_Su", NhatKy_ViPham!F:F, B21, NhatKy_ViPham!C:C, "T35")</f>
        <v>100</v>
      </c>
      <c r="BA21" s="12">
        <f t="shared" si="0"/>
        <v>100</v>
      </c>
      <c r="BB21" s="11" t="s">
        <v>430</v>
      </c>
      <c r="BC21" s="14" t="str">
        <f t="shared" si="1"/>
        <v>Tốt</v>
      </c>
      <c r="BD21" s="10" t="str">
        <f t="shared" si="2"/>
        <v>🟢 BÌNH THƯỜNG</v>
      </c>
    </row>
    <row r="22" spans="1:56" x14ac:dyDescent="0.25">
      <c r="A22" s="5">
        <v>14</v>
      </c>
      <c r="B22" s="15" t="s">
        <v>2856</v>
      </c>
      <c r="C22" s="5" t="s">
        <v>2857</v>
      </c>
      <c r="D22" s="5" t="s">
        <v>429</v>
      </c>
      <c r="E22" s="11" t="s">
        <v>430</v>
      </c>
      <c r="F22" s="6">
        <f>SUMIFS(NhatKy_ViPham!K:K, NhatKy_ViPham!E:E, "12_Su", NhatKy_ViPham!F:F, B22, NhatKy_ViPham!H:H, "L01")</f>
        <v>0</v>
      </c>
      <c r="G22" s="6">
        <f>SUMIFS(NhatKy_ViPham!K:K, NhatKy_ViPham!E:E, "12_Su", NhatKy_ViPham!F:F, B22, NhatKy_ViPham!H:H, "L02")</f>
        <v>0</v>
      </c>
      <c r="H22" s="6">
        <f>SUMIFS(NhatKy_ViPham!K:K, NhatKy_ViPham!E:E, "12_Su", NhatKy_ViPham!F:F, B22, NhatKy_ViPham!H:H, "L03")</f>
        <v>0</v>
      </c>
      <c r="I22" s="6">
        <f>SUMIFS(NhatKy_ViPham!K:K, NhatKy_ViPham!E:E, "12_Su", NhatKy_ViPham!F:F, B22, NhatKy_ViPham!H:H, "L04")</f>
        <v>0</v>
      </c>
      <c r="J22" s="6">
        <f>SUMIFS(NhatKy_ViPham!K:K, NhatKy_ViPham!E:E, "12_Su", NhatKy_ViPham!F:F, B22, NhatKy_ViPham!H:H, "L05")</f>
        <v>0</v>
      </c>
      <c r="K22" s="6">
        <f>SUMIFS(NhatKy_ViPham!K:K, NhatKy_ViPham!E:E, "12_Su", NhatKy_ViPham!F:F, B22, NhatKy_ViPham!H:H, "L06")</f>
        <v>0</v>
      </c>
      <c r="L22" s="6">
        <f>SUMIFS(NhatKy_ViPham!K:K, NhatKy_ViPham!E:E, "12_Su", NhatKy_ViPham!F:F, B22, NhatKy_ViPham!H:H, "L07")</f>
        <v>0</v>
      </c>
      <c r="M22" s="6">
        <f>SUMIFS(NhatKy_ViPham!K:K, NhatKy_ViPham!E:E, "12_Su", NhatKy_ViPham!F:F, B22, NhatKy_ViPham!H:H, "L08")</f>
        <v>0</v>
      </c>
      <c r="N22" s="6">
        <f>SUMIFS(NhatKy_ViPham!K:K, NhatKy_ViPham!E:E, "12_Su", NhatKy_ViPham!F:F, B22, NhatKy_ViPham!H:H, "L09")</f>
        <v>0</v>
      </c>
      <c r="O22" s="6">
        <f>SUMIFS(NhatKy_ViPham!K:K, NhatKy_ViPham!E:E, "12_Su", NhatKy_ViPham!F:F, B22, NhatKy_ViPham!H:H, "L10")</f>
        <v>0</v>
      </c>
      <c r="P22" s="12">
        <f>SUMIFS(NhatKy_ViPham!J:J, NhatKy_ViPham!E:E, "12_Su", NhatKy_ViPham!F:F, B22)</f>
        <v>0</v>
      </c>
      <c r="Q22" s="13">
        <f>SUMIFS(NhatKy_ViPham!K:K, NhatKy_ViPham!E:E, "12_Su", NhatKy_ViPham!F:F, B22)</f>
        <v>0</v>
      </c>
      <c r="R22" s="6">
        <f>100 + SUMIFS(NhatKy_ViPham!J:J, NhatKy_ViPham!E:E, "12_Su", NhatKy_ViPham!F:F, B22, NhatKy_ViPham!C:C, "T1") - SUMIFS(NhatKy_ViPham!K:K, NhatKy_ViPham!E:E, "12_Su", NhatKy_ViPham!F:F, B22, NhatKy_ViPham!C:C, "T1")</f>
        <v>100</v>
      </c>
      <c r="S22" s="6">
        <f>100 + SUMIFS(NhatKy_ViPham!J:J, NhatKy_ViPham!E:E, "12_Su", NhatKy_ViPham!F:F, B22, NhatKy_ViPham!C:C, "T2") - SUMIFS(NhatKy_ViPham!K:K, NhatKy_ViPham!E:E, "12_Su", NhatKy_ViPham!F:F, B22, NhatKy_ViPham!C:C, "T2")</f>
        <v>100</v>
      </c>
      <c r="T22" s="6">
        <f>100 + SUMIFS(NhatKy_ViPham!J:J, NhatKy_ViPham!E:E, "12_Su", NhatKy_ViPham!F:F, B22, NhatKy_ViPham!C:C, "T3") - SUMIFS(NhatKy_ViPham!K:K, NhatKy_ViPham!E:E, "12_Su", NhatKy_ViPham!F:F, B22, NhatKy_ViPham!C:C, "T3")</f>
        <v>100</v>
      </c>
      <c r="U22" s="6">
        <f>100 + SUMIFS(NhatKy_ViPham!J:J, NhatKy_ViPham!E:E, "12_Su", NhatKy_ViPham!F:F, B22, NhatKy_ViPham!C:C, "T4") - SUMIFS(NhatKy_ViPham!K:K, NhatKy_ViPham!E:E, "12_Su", NhatKy_ViPham!F:F, B22, NhatKy_ViPham!C:C, "T4")</f>
        <v>100</v>
      </c>
      <c r="V22" s="6">
        <f>100 + SUMIFS(NhatKy_ViPham!J:J, NhatKy_ViPham!E:E, "12_Su", NhatKy_ViPham!F:F, B22, NhatKy_ViPham!C:C, "T5") - SUMIFS(NhatKy_ViPham!K:K, NhatKy_ViPham!E:E, "12_Su", NhatKy_ViPham!F:F, B22, NhatKy_ViPham!C:C, "T5")</f>
        <v>100</v>
      </c>
      <c r="W22" s="6">
        <f>100 + SUMIFS(NhatKy_ViPham!J:J, NhatKy_ViPham!E:E, "12_Su", NhatKy_ViPham!F:F, B22, NhatKy_ViPham!C:C, "T6") - SUMIFS(NhatKy_ViPham!K:K, NhatKy_ViPham!E:E, "12_Su", NhatKy_ViPham!F:F, B22, NhatKy_ViPham!C:C, "T6")</f>
        <v>100</v>
      </c>
      <c r="X22" s="6">
        <f>100 + SUMIFS(NhatKy_ViPham!J:J, NhatKy_ViPham!E:E, "12_Su", NhatKy_ViPham!F:F, B22, NhatKy_ViPham!C:C, "T7") - SUMIFS(NhatKy_ViPham!K:K, NhatKy_ViPham!E:E, "12_Su", NhatKy_ViPham!F:F, B22, NhatKy_ViPham!C:C, "T7")</f>
        <v>100</v>
      </c>
      <c r="Y22" s="6">
        <f>100 + SUMIFS(NhatKy_ViPham!J:J, NhatKy_ViPham!E:E, "12_Su", NhatKy_ViPham!F:F, B22, NhatKy_ViPham!C:C, "T8") - SUMIFS(NhatKy_ViPham!K:K, NhatKy_ViPham!E:E, "12_Su", NhatKy_ViPham!F:F, B22, NhatKy_ViPham!C:C, "T8")</f>
        <v>100</v>
      </c>
      <c r="Z22" s="6">
        <f>100 + SUMIFS(NhatKy_ViPham!J:J, NhatKy_ViPham!E:E, "12_Su", NhatKy_ViPham!F:F, B22, NhatKy_ViPham!C:C, "T9") - SUMIFS(NhatKy_ViPham!K:K, NhatKy_ViPham!E:E, "12_Su", NhatKy_ViPham!F:F, B22, NhatKy_ViPham!C:C, "T9")</f>
        <v>100</v>
      </c>
      <c r="AA22" s="6">
        <f>100 + SUMIFS(NhatKy_ViPham!J:J, NhatKy_ViPham!E:E, "12_Su", NhatKy_ViPham!F:F, B22, NhatKy_ViPham!C:C, "T10") - SUMIFS(NhatKy_ViPham!K:K, NhatKy_ViPham!E:E, "12_Su", NhatKy_ViPham!F:F, B22, NhatKy_ViPham!C:C, "T10")</f>
        <v>100</v>
      </c>
      <c r="AB22" s="6">
        <f>100 + SUMIFS(NhatKy_ViPham!J:J, NhatKy_ViPham!E:E, "12_Su", NhatKy_ViPham!F:F, B22, NhatKy_ViPham!C:C, "T11") - SUMIFS(NhatKy_ViPham!K:K, NhatKy_ViPham!E:E, "12_Su", NhatKy_ViPham!F:F, B22, NhatKy_ViPham!C:C, "T11")</f>
        <v>100</v>
      </c>
      <c r="AC22" s="6">
        <f>100 + SUMIFS(NhatKy_ViPham!J:J, NhatKy_ViPham!E:E, "12_Su", NhatKy_ViPham!F:F, B22, NhatKy_ViPham!C:C, "T12") - SUMIFS(NhatKy_ViPham!K:K, NhatKy_ViPham!E:E, "12_Su", NhatKy_ViPham!F:F, B22, NhatKy_ViPham!C:C, "T12")</f>
        <v>100</v>
      </c>
      <c r="AD22" s="6">
        <f>100 + SUMIFS(NhatKy_ViPham!J:J, NhatKy_ViPham!E:E, "12_Su", NhatKy_ViPham!F:F, B22, NhatKy_ViPham!C:C, "T13") - SUMIFS(NhatKy_ViPham!K:K, NhatKy_ViPham!E:E, "12_Su", NhatKy_ViPham!F:F, B22, NhatKy_ViPham!C:C, "T13")</f>
        <v>100</v>
      </c>
      <c r="AE22" s="6">
        <f>100 + SUMIFS(NhatKy_ViPham!J:J, NhatKy_ViPham!E:E, "12_Su", NhatKy_ViPham!F:F, B22, NhatKy_ViPham!C:C, "T14") - SUMIFS(NhatKy_ViPham!K:K, NhatKy_ViPham!E:E, "12_Su", NhatKy_ViPham!F:F, B22, NhatKy_ViPham!C:C, "T14")</f>
        <v>100</v>
      </c>
      <c r="AF22" s="6">
        <f>100 + SUMIFS(NhatKy_ViPham!J:J, NhatKy_ViPham!E:E, "12_Su", NhatKy_ViPham!F:F, B22, NhatKy_ViPham!C:C, "T15") - SUMIFS(NhatKy_ViPham!K:K, NhatKy_ViPham!E:E, "12_Su", NhatKy_ViPham!F:F, B22, NhatKy_ViPham!C:C, "T15")</f>
        <v>100</v>
      </c>
      <c r="AG22" s="6">
        <f>100 + SUMIFS(NhatKy_ViPham!J:J, NhatKy_ViPham!E:E, "12_Su", NhatKy_ViPham!F:F, B22, NhatKy_ViPham!C:C, "T16") - SUMIFS(NhatKy_ViPham!K:K, NhatKy_ViPham!E:E, "12_Su", NhatKy_ViPham!F:F, B22, NhatKy_ViPham!C:C, "T16")</f>
        <v>100</v>
      </c>
      <c r="AH22" s="6">
        <f>100 + SUMIFS(NhatKy_ViPham!J:J, NhatKy_ViPham!E:E, "12_Su", NhatKy_ViPham!F:F, B22, NhatKy_ViPham!C:C, "T17") - SUMIFS(NhatKy_ViPham!K:K, NhatKy_ViPham!E:E, "12_Su", NhatKy_ViPham!F:F, B22, NhatKy_ViPham!C:C, "T17")</f>
        <v>100</v>
      </c>
      <c r="AI22" s="6">
        <f>100 + SUMIFS(NhatKy_ViPham!J:J, NhatKy_ViPham!E:E, "12_Su", NhatKy_ViPham!F:F, B22, NhatKy_ViPham!C:C, "T18") - SUMIFS(NhatKy_ViPham!K:K, NhatKy_ViPham!E:E, "12_Su", NhatKy_ViPham!F:F, B22, NhatKy_ViPham!C:C, "T18")</f>
        <v>100</v>
      </c>
      <c r="AJ22" s="6">
        <f>100 + SUMIFS(NhatKy_ViPham!J:J, NhatKy_ViPham!E:E, "12_Su", NhatKy_ViPham!F:F, B22, NhatKy_ViPham!C:C, "T19") - SUMIFS(NhatKy_ViPham!K:K, NhatKy_ViPham!E:E, "12_Su", NhatKy_ViPham!F:F, B22, NhatKy_ViPham!C:C, "T19")</f>
        <v>100</v>
      </c>
      <c r="AK22" s="6">
        <f>100 + SUMIFS(NhatKy_ViPham!J:J, NhatKy_ViPham!E:E, "12_Su", NhatKy_ViPham!F:F, B22, NhatKy_ViPham!C:C, "T20") - SUMIFS(NhatKy_ViPham!K:K, NhatKy_ViPham!E:E, "12_Su", NhatKy_ViPham!F:F, B22, NhatKy_ViPham!C:C, "T20")</f>
        <v>100</v>
      </c>
      <c r="AL22" s="6">
        <f>100 + SUMIFS(NhatKy_ViPham!J:J, NhatKy_ViPham!E:E, "12_Su", NhatKy_ViPham!F:F, B22, NhatKy_ViPham!C:C, "T21") - SUMIFS(NhatKy_ViPham!K:K, NhatKy_ViPham!E:E, "12_Su", NhatKy_ViPham!F:F, B22, NhatKy_ViPham!C:C, "T21")</f>
        <v>100</v>
      </c>
      <c r="AM22" s="6">
        <f>100 + SUMIFS(NhatKy_ViPham!J:J, NhatKy_ViPham!E:E, "12_Su", NhatKy_ViPham!F:F, B22, NhatKy_ViPham!C:C, "T22") - SUMIFS(NhatKy_ViPham!K:K, NhatKy_ViPham!E:E, "12_Su", NhatKy_ViPham!F:F, B22, NhatKy_ViPham!C:C, "T22")</f>
        <v>100</v>
      </c>
      <c r="AN22" s="6">
        <f>100 + SUMIFS(NhatKy_ViPham!J:J, NhatKy_ViPham!E:E, "12_Su", NhatKy_ViPham!F:F, B22, NhatKy_ViPham!C:C, "T23") - SUMIFS(NhatKy_ViPham!K:K, NhatKy_ViPham!E:E, "12_Su", NhatKy_ViPham!F:F, B22, NhatKy_ViPham!C:C, "T23")</f>
        <v>100</v>
      </c>
      <c r="AO22" s="6">
        <f>100 + SUMIFS(NhatKy_ViPham!J:J, NhatKy_ViPham!E:E, "12_Su", NhatKy_ViPham!F:F, B22, NhatKy_ViPham!C:C, "T24") - SUMIFS(NhatKy_ViPham!K:K, NhatKy_ViPham!E:E, "12_Su", NhatKy_ViPham!F:F, B22, NhatKy_ViPham!C:C, "T24")</f>
        <v>100</v>
      </c>
      <c r="AP22" s="6">
        <f>100 + SUMIFS(NhatKy_ViPham!J:J, NhatKy_ViPham!E:E, "12_Su", NhatKy_ViPham!F:F, B22, NhatKy_ViPham!C:C, "T25") - SUMIFS(NhatKy_ViPham!K:K, NhatKy_ViPham!E:E, "12_Su", NhatKy_ViPham!F:F, B22, NhatKy_ViPham!C:C, "T25")</f>
        <v>100</v>
      </c>
      <c r="AQ22" s="6">
        <f>100 + SUMIFS(NhatKy_ViPham!J:J, NhatKy_ViPham!E:E, "12_Su", NhatKy_ViPham!F:F, B22, NhatKy_ViPham!C:C, "T26") - SUMIFS(NhatKy_ViPham!K:K, NhatKy_ViPham!E:E, "12_Su", NhatKy_ViPham!F:F, B22, NhatKy_ViPham!C:C, "T26")</f>
        <v>100</v>
      </c>
      <c r="AR22" s="6">
        <f>100 + SUMIFS(NhatKy_ViPham!J:J, NhatKy_ViPham!E:E, "12_Su", NhatKy_ViPham!F:F, B22, NhatKy_ViPham!C:C, "T27") - SUMIFS(NhatKy_ViPham!K:K, NhatKy_ViPham!E:E, "12_Su", NhatKy_ViPham!F:F, B22, NhatKy_ViPham!C:C, "T27")</f>
        <v>100</v>
      </c>
      <c r="AS22" s="6">
        <f>100 + SUMIFS(NhatKy_ViPham!J:J, NhatKy_ViPham!E:E, "12_Su", NhatKy_ViPham!F:F, B22, NhatKy_ViPham!C:C, "T28") - SUMIFS(NhatKy_ViPham!K:K, NhatKy_ViPham!E:E, "12_Su", NhatKy_ViPham!F:F, B22, NhatKy_ViPham!C:C, "T28")</f>
        <v>100</v>
      </c>
      <c r="AT22" s="6">
        <f>100 + SUMIFS(NhatKy_ViPham!J:J, NhatKy_ViPham!E:E, "12_Su", NhatKy_ViPham!F:F, B22, NhatKy_ViPham!C:C, "T29") - SUMIFS(NhatKy_ViPham!K:K, NhatKy_ViPham!E:E, "12_Su", NhatKy_ViPham!F:F, B22, NhatKy_ViPham!C:C, "T29")</f>
        <v>100</v>
      </c>
      <c r="AU22" s="6">
        <f>100 + SUMIFS(NhatKy_ViPham!J:J, NhatKy_ViPham!E:E, "12_Su", NhatKy_ViPham!F:F, B22, NhatKy_ViPham!C:C, "T30") - SUMIFS(NhatKy_ViPham!K:K, NhatKy_ViPham!E:E, "12_Su", NhatKy_ViPham!F:F, B22, NhatKy_ViPham!C:C, "T30")</f>
        <v>100</v>
      </c>
      <c r="AV22" s="6">
        <f>100 + SUMIFS(NhatKy_ViPham!J:J, NhatKy_ViPham!E:E, "12_Su", NhatKy_ViPham!F:F, B22, NhatKy_ViPham!C:C, "T31") - SUMIFS(NhatKy_ViPham!K:K, NhatKy_ViPham!E:E, "12_Su", NhatKy_ViPham!F:F, B22, NhatKy_ViPham!C:C, "T31")</f>
        <v>100</v>
      </c>
      <c r="AW22" s="6">
        <f>100 + SUMIFS(NhatKy_ViPham!J:J, NhatKy_ViPham!E:E, "12_Su", NhatKy_ViPham!F:F, B22, NhatKy_ViPham!C:C, "T32") - SUMIFS(NhatKy_ViPham!K:K, NhatKy_ViPham!E:E, "12_Su", NhatKy_ViPham!F:F, B22, NhatKy_ViPham!C:C, "T32")</f>
        <v>100</v>
      </c>
      <c r="AX22" s="6">
        <f>100 + SUMIFS(NhatKy_ViPham!J:J, NhatKy_ViPham!E:E, "12_Su", NhatKy_ViPham!F:F, B22, NhatKy_ViPham!C:C, "T33") - SUMIFS(NhatKy_ViPham!K:K, NhatKy_ViPham!E:E, "12_Su", NhatKy_ViPham!F:F, B22, NhatKy_ViPham!C:C, "T33")</f>
        <v>100</v>
      </c>
      <c r="AY22" s="6">
        <f>100 + SUMIFS(NhatKy_ViPham!J:J, NhatKy_ViPham!E:E, "12_Su", NhatKy_ViPham!F:F, B22, NhatKy_ViPham!C:C, "T34") - SUMIFS(NhatKy_ViPham!K:K, NhatKy_ViPham!E:E, "12_Su", NhatKy_ViPham!F:F, B22, NhatKy_ViPham!C:C, "T34")</f>
        <v>100</v>
      </c>
      <c r="AZ22" s="6">
        <f>100 + SUMIFS(NhatKy_ViPham!J:J, NhatKy_ViPham!E:E, "12_Su", NhatKy_ViPham!F:F, B22, NhatKy_ViPham!C:C, "T35") - SUMIFS(NhatKy_ViPham!K:K, NhatKy_ViPham!E:E, "12_Su", NhatKy_ViPham!F:F, B22, NhatKy_ViPham!C:C, "T35")</f>
        <v>100</v>
      </c>
      <c r="BA22" s="12">
        <f t="shared" si="0"/>
        <v>100</v>
      </c>
      <c r="BB22" s="11" t="s">
        <v>430</v>
      </c>
      <c r="BC22" s="16" t="str">
        <f t="shared" si="1"/>
        <v>Tốt</v>
      </c>
      <c r="BD22" s="15" t="str">
        <f t="shared" si="2"/>
        <v>🟢 BÌNH THƯỜNG</v>
      </c>
    </row>
    <row r="23" spans="1:56" x14ac:dyDescent="0.25">
      <c r="A23" s="4">
        <v>15</v>
      </c>
      <c r="B23" s="10" t="s">
        <v>2858</v>
      </c>
      <c r="C23" s="4" t="s">
        <v>2859</v>
      </c>
      <c r="D23" s="4" t="s">
        <v>429</v>
      </c>
      <c r="E23" s="11" t="s">
        <v>430</v>
      </c>
      <c r="F23" s="7">
        <f>SUMIFS(NhatKy_ViPham!K:K, NhatKy_ViPham!E:E, "12_Su", NhatKy_ViPham!F:F, B23, NhatKy_ViPham!H:H, "L01")</f>
        <v>0</v>
      </c>
      <c r="G23" s="7">
        <f>SUMIFS(NhatKy_ViPham!K:K, NhatKy_ViPham!E:E, "12_Su", NhatKy_ViPham!F:F, B23, NhatKy_ViPham!H:H, "L02")</f>
        <v>0</v>
      </c>
      <c r="H23" s="7">
        <f>SUMIFS(NhatKy_ViPham!K:K, NhatKy_ViPham!E:E, "12_Su", NhatKy_ViPham!F:F, B23, NhatKy_ViPham!H:H, "L03")</f>
        <v>0</v>
      </c>
      <c r="I23" s="7">
        <f>SUMIFS(NhatKy_ViPham!K:K, NhatKy_ViPham!E:E, "12_Su", NhatKy_ViPham!F:F, B23, NhatKy_ViPham!H:H, "L04")</f>
        <v>0</v>
      </c>
      <c r="J23" s="7">
        <f>SUMIFS(NhatKy_ViPham!K:K, NhatKy_ViPham!E:E, "12_Su", NhatKy_ViPham!F:F, B23, NhatKy_ViPham!H:H, "L05")</f>
        <v>0</v>
      </c>
      <c r="K23" s="7">
        <f>SUMIFS(NhatKy_ViPham!K:K, NhatKy_ViPham!E:E, "12_Su", NhatKy_ViPham!F:F, B23, NhatKy_ViPham!H:H, "L06")</f>
        <v>0</v>
      </c>
      <c r="L23" s="7">
        <f>SUMIFS(NhatKy_ViPham!K:K, NhatKy_ViPham!E:E, "12_Su", NhatKy_ViPham!F:F, B23, NhatKy_ViPham!H:H, "L07")</f>
        <v>0</v>
      </c>
      <c r="M23" s="7">
        <f>SUMIFS(NhatKy_ViPham!K:K, NhatKy_ViPham!E:E, "12_Su", NhatKy_ViPham!F:F, B23, NhatKy_ViPham!H:H, "L08")</f>
        <v>0</v>
      </c>
      <c r="N23" s="7">
        <f>SUMIFS(NhatKy_ViPham!K:K, NhatKy_ViPham!E:E, "12_Su", NhatKy_ViPham!F:F, B23, NhatKy_ViPham!H:H, "L09")</f>
        <v>0</v>
      </c>
      <c r="O23" s="7">
        <f>SUMIFS(NhatKy_ViPham!K:K, NhatKy_ViPham!E:E, "12_Su", NhatKy_ViPham!F:F, B23, NhatKy_ViPham!H:H, "L10")</f>
        <v>0</v>
      </c>
      <c r="P23" s="12">
        <f>SUMIFS(NhatKy_ViPham!J:J, NhatKy_ViPham!E:E, "12_Su", NhatKy_ViPham!F:F, B23)</f>
        <v>0</v>
      </c>
      <c r="Q23" s="13">
        <f>SUMIFS(NhatKy_ViPham!K:K, NhatKy_ViPham!E:E, "12_Su", NhatKy_ViPham!F:F, B23)</f>
        <v>0</v>
      </c>
      <c r="R23" s="7">
        <f>100 + SUMIFS(NhatKy_ViPham!J:J, NhatKy_ViPham!E:E, "12_Su", NhatKy_ViPham!F:F, B23, NhatKy_ViPham!C:C, "T1") - SUMIFS(NhatKy_ViPham!K:K, NhatKy_ViPham!E:E, "12_Su", NhatKy_ViPham!F:F, B23, NhatKy_ViPham!C:C, "T1")</f>
        <v>100</v>
      </c>
      <c r="S23" s="7">
        <f>100 + SUMIFS(NhatKy_ViPham!J:J, NhatKy_ViPham!E:E, "12_Su", NhatKy_ViPham!F:F, B23, NhatKy_ViPham!C:C, "T2") - SUMIFS(NhatKy_ViPham!K:K, NhatKy_ViPham!E:E, "12_Su", NhatKy_ViPham!F:F, B23, NhatKy_ViPham!C:C, "T2")</f>
        <v>100</v>
      </c>
      <c r="T23" s="7">
        <f>100 + SUMIFS(NhatKy_ViPham!J:J, NhatKy_ViPham!E:E, "12_Su", NhatKy_ViPham!F:F, B23, NhatKy_ViPham!C:C, "T3") - SUMIFS(NhatKy_ViPham!K:K, NhatKy_ViPham!E:E, "12_Su", NhatKy_ViPham!F:F, B23, NhatKy_ViPham!C:C, "T3")</f>
        <v>100</v>
      </c>
      <c r="U23" s="7">
        <f>100 + SUMIFS(NhatKy_ViPham!J:J, NhatKy_ViPham!E:E, "12_Su", NhatKy_ViPham!F:F, B23, NhatKy_ViPham!C:C, "T4") - SUMIFS(NhatKy_ViPham!K:K, NhatKy_ViPham!E:E, "12_Su", NhatKy_ViPham!F:F, B23, NhatKy_ViPham!C:C, "T4")</f>
        <v>100</v>
      </c>
      <c r="V23" s="7">
        <f>100 + SUMIFS(NhatKy_ViPham!J:J, NhatKy_ViPham!E:E, "12_Su", NhatKy_ViPham!F:F, B23, NhatKy_ViPham!C:C, "T5") - SUMIFS(NhatKy_ViPham!K:K, NhatKy_ViPham!E:E, "12_Su", NhatKy_ViPham!F:F, B23, NhatKy_ViPham!C:C, "T5")</f>
        <v>100</v>
      </c>
      <c r="W23" s="7">
        <f>100 + SUMIFS(NhatKy_ViPham!J:J, NhatKy_ViPham!E:E, "12_Su", NhatKy_ViPham!F:F, B23, NhatKy_ViPham!C:C, "T6") - SUMIFS(NhatKy_ViPham!K:K, NhatKy_ViPham!E:E, "12_Su", NhatKy_ViPham!F:F, B23, NhatKy_ViPham!C:C, "T6")</f>
        <v>100</v>
      </c>
      <c r="X23" s="7">
        <f>100 + SUMIFS(NhatKy_ViPham!J:J, NhatKy_ViPham!E:E, "12_Su", NhatKy_ViPham!F:F, B23, NhatKy_ViPham!C:C, "T7") - SUMIFS(NhatKy_ViPham!K:K, NhatKy_ViPham!E:E, "12_Su", NhatKy_ViPham!F:F, B23, NhatKy_ViPham!C:C, "T7")</f>
        <v>100</v>
      </c>
      <c r="Y23" s="7">
        <f>100 + SUMIFS(NhatKy_ViPham!J:J, NhatKy_ViPham!E:E, "12_Su", NhatKy_ViPham!F:F, B23, NhatKy_ViPham!C:C, "T8") - SUMIFS(NhatKy_ViPham!K:K, NhatKy_ViPham!E:E, "12_Su", NhatKy_ViPham!F:F, B23, NhatKy_ViPham!C:C, "T8")</f>
        <v>100</v>
      </c>
      <c r="Z23" s="7">
        <f>100 + SUMIFS(NhatKy_ViPham!J:J, NhatKy_ViPham!E:E, "12_Su", NhatKy_ViPham!F:F, B23, NhatKy_ViPham!C:C, "T9") - SUMIFS(NhatKy_ViPham!K:K, NhatKy_ViPham!E:E, "12_Su", NhatKy_ViPham!F:F, B23, NhatKy_ViPham!C:C, "T9")</f>
        <v>100</v>
      </c>
      <c r="AA23" s="7">
        <f>100 + SUMIFS(NhatKy_ViPham!J:J, NhatKy_ViPham!E:E, "12_Su", NhatKy_ViPham!F:F, B23, NhatKy_ViPham!C:C, "T10") - SUMIFS(NhatKy_ViPham!K:K, NhatKy_ViPham!E:E, "12_Su", NhatKy_ViPham!F:F, B23, NhatKy_ViPham!C:C, "T10")</f>
        <v>100</v>
      </c>
      <c r="AB23" s="7">
        <f>100 + SUMIFS(NhatKy_ViPham!J:J, NhatKy_ViPham!E:E, "12_Su", NhatKy_ViPham!F:F, B23, NhatKy_ViPham!C:C, "T11") - SUMIFS(NhatKy_ViPham!K:K, NhatKy_ViPham!E:E, "12_Su", NhatKy_ViPham!F:F, B23, NhatKy_ViPham!C:C, "T11")</f>
        <v>100</v>
      </c>
      <c r="AC23" s="7">
        <f>100 + SUMIFS(NhatKy_ViPham!J:J, NhatKy_ViPham!E:E, "12_Su", NhatKy_ViPham!F:F, B23, NhatKy_ViPham!C:C, "T12") - SUMIFS(NhatKy_ViPham!K:K, NhatKy_ViPham!E:E, "12_Su", NhatKy_ViPham!F:F, B23, NhatKy_ViPham!C:C, "T12")</f>
        <v>100</v>
      </c>
      <c r="AD23" s="7">
        <f>100 + SUMIFS(NhatKy_ViPham!J:J, NhatKy_ViPham!E:E, "12_Su", NhatKy_ViPham!F:F, B23, NhatKy_ViPham!C:C, "T13") - SUMIFS(NhatKy_ViPham!K:K, NhatKy_ViPham!E:E, "12_Su", NhatKy_ViPham!F:F, B23, NhatKy_ViPham!C:C, "T13")</f>
        <v>100</v>
      </c>
      <c r="AE23" s="7">
        <f>100 + SUMIFS(NhatKy_ViPham!J:J, NhatKy_ViPham!E:E, "12_Su", NhatKy_ViPham!F:F, B23, NhatKy_ViPham!C:C, "T14") - SUMIFS(NhatKy_ViPham!K:K, NhatKy_ViPham!E:E, "12_Su", NhatKy_ViPham!F:F, B23, NhatKy_ViPham!C:C, "T14")</f>
        <v>100</v>
      </c>
      <c r="AF23" s="7">
        <f>100 + SUMIFS(NhatKy_ViPham!J:J, NhatKy_ViPham!E:E, "12_Su", NhatKy_ViPham!F:F, B23, NhatKy_ViPham!C:C, "T15") - SUMIFS(NhatKy_ViPham!K:K, NhatKy_ViPham!E:E, "12_Su", NhatKy_ViPham!F:F, B23, NhatKy_ViPham!C:C, "T15")</f>
        <v>100</v>
      </c>
      <c r="AG23" s="7">
        <f>100 + SUMIFS(NhatKy_ViPham!J:J, NhatKy_ViPham!E:E, "12_Su", NhatKy_ViPham!F:F, B23, NhatKy_ViPham!C:C, "T16") - SUMIFS(NhatKy_ViPham!K:K, NhatKy_ViPham!E:E, "12_Su", NhatKy_ViPham!F:F, B23, NhatKy_ViPham!C:C, "T16")</f>
        <v>100</v>
      </c>
      <c r="AH23" s="7">
        <f>100 + SUMIFS(NhatKy_ViPham!J:J, NhatKy_ViPham!E:E, "12_Su", NhatKy_ViPham!F:F, B23, NhatKy_ViPham!C:C, "T17") - SUMIFS(NhatKy_ViPham!K:K, NhatKy_ViPham!E:E, "12_Su", NhatKy_ViPham!F:F, B23, NhatKy_ViPham!C:C, "T17")</f>
        <v>100</v>
      </c>
      <c r="AI23" s="7">
        <f>100 + SUMIFS(NhatKy_ViPham!J:J, NhatKy_ViPham!E:E, "12_Su", NhatKy_ViPham!F:F, B23, NhatKy_ViPham!C:C, "T18") - SUMIFS(NhatKy_ViPham!K:K, NhatKy_ViPham!E:E, "12_Su", NhatKy_ViPham!F:F, B23, NhatKy_ViPham!C:C, "T18")</f>
        <v>100</v>
      </c>
      <c r="AJ23" s="7">
        <f>100 + SUMIFS(NhatKy_ViPham!J:J, NhatKy_ViPham!E:E, "12_Su", NhatKy_ViPham!F:F, B23, NhatKy_ViPham!C:C, "T19") - SUMIFS(NhatKy_ViPham!K:K, NhatKy_ViPham!E:E, "12_Su", NhatKy_ViPham!F:F, B23, NhatKy_ViPham!C:C, "T19")</f>
        <v>100</v>
      </c>
      <c r="AK23" s="7">
        <f>100 + SUMIFS(NhatKy_ViPham!J:J, NhatKy_ViPham!E:E, "12_Su", NhatKy_ViPham!F:F, B23, NhatKy_ViPham!C:C, "T20") - SUMIFS(NhatKy_ViPham!K:K, NhatKy_ViPham!E:E, "12_Su", NhatKy_ViPham!F:F, B23, NhatKy_ViPham!C:C, "T20")</f>
        <v>100</v>
      </c>
      <c r="AL23" s="7">
        <f>100 + SUMIFS(NhatKy_ViPham!J:J, NhatKy_ViPham!E:E, "12_Su", NhatKy_ViPham!F:F, B23, NhatKy_ViPham!C:C, "T21") - SUMIFS(NhatKy_ViPham!K:K, NhatKy_ViPham!E:E, "12_Su", NhatKy_ViPham!F:F, B23, NhatKy_ViPham!C:C, "T21")</f>
        <v>100</v>
      </c>
      <c r="AM23" s="7">
        <f>100 + SUMIFS(NhatKy_ViPham!J:J, NhatKy_ViPham!E:E, "12_Su", NhatKy_ViPham!F:F, B23, NhatKy_ViPham!C:C, "T22") - SUMIFS(NhatKy_ViPham!K:K, NhatKy_ViPham!E:E, "12_Su", NhatKy_ViPham!F:F, B23, NhatKy_ViPham!C:C, "T22")</f>
        <v>100</v>
      </c>
      <c r="AN23" s="7">
        <f>100 + SUMIFS(NhatKy_ViPham!J:J, NhatKy_ViPham!E:E, "12_Su", NhatKy_ViPham!F:F, B23, NhatKy_ViPham!C:C, "T23") - SUMIFS(NhatKy_ViPham!K:K, NhatKy_ViPham!E:E, "12_Su", NhatKy_ViPham!F:F, B23, NhatKy_ViPham!C:C, "T23")</f>
        <v>100</v>
      </c>
      <c r="AO23" s="7">
        <f>100 + SUMIFS(NhatKy_ViPham!J:J, NhatKy_ViPham!E:E, "12_Su", NhatKy_ViPham!F:F, B23, NhatKy_ViPham!C:C, "T24") - SUMIFS(NhatKy_ViPham!K:K, NhatKy_ViPham!E:E, "12_Su", NhatKy_ViPham!F:F, B23, NhatKy_ViPham!C:C, "T24")</f>
        <v>100</v>
      </c>
      <c r="AP23" s="7">
        <f>100 + SUMIFS(NhatKy_ViPham!J:J, NhatKy_ViPham!E:E, "12_Su", NhatKy_ViPham!F:F, B23, NhatKy_ViPham!C:C, "T25") - SUMIFS(NhatKy_ViPham!K:K, NhatKy_ViPham!E:E, "12_Su", NhatKy_ViPham!F:F, B23, NhatKy_ViPham!C:C, "T25")</f>
        <v>100</v>
      </c>
      <c r="AQ23" s="7">
        <f>100 + SUMIFS(NhatKy_ViPham!J:J, NhatKy_ViPham!E:E, "12_Su", NhatKy_ViPham!F:F, B23, NhatKy_ViPham!C:C, "T26") - SUMIFS(NhatKy_ViPham!K:K, NhatKy_ViPham!E:E, "12_Su", NhatKy_ViPham!F:F, B23, NhatKy_ViPham!C:C, "T26")</f>
        <v>100</v>
      </c>
      <c r="AR23" s="7">
        <f>100 + SUMIFS(NhatKy_ViPham!J:J, NhatKy_ViPham!E:E, "12_Su", NhatKy_ViPham!F:F, B23, NhatKy_ViPham!C:C, "T27") - SUMIFS(NhatKy_ViPham!K:K, NhatKy_ViPham!E:E, "12_Su", NhatKy_ViPham!F:F, B23, NhatKy_ViPham!C:C, "T27")</f>
        <v>100</v>
      </c>
      <c r="AS23" s="7">
        <f>100 + SUMIFS(NhatKy_ViPham!J:J, NhatKy_ViPham!E:E, "12_Su", NhatKy_ViPham!F:F, B23, NhatKy_ViPham!C:C, "T28") - SUMIFS(NhatKy_ViPham!K:K, NhatKy_ViPham!E:E, "12_Su", NhatKy_ViPham!F:F, B23, NhatKy_ViPham!C:C, "T28")</f>
        <v>100</v>
      </c>
      <c r="AT23" s="7">
        <f>100 + SUMIFS(NhatKy_ViPham!J:J, NhatKy_ViPham!E:E, "12_Su", NhatKy_ViPham!F:F, B23, NhatKy_ViPham!C:C, "T29") - SUMIFS(NhatKy_ViPham!K:K, NhatKy_ViPham!E:E, "12_Su", NhatKy_ViPham!F:F, B23, NhatKy_ViPham!C:C, "T29")</f>
        <v>100</v>
      </c>
      <c r="AU23" s="7">
        <f>100 + SUMIFS(NhatKy_ViPham!J:J, NhatKy_ViPham!E:E, "12_Su", NhatKy_ViPham!F:F, B23, NhatKy_ViPham!C:C, "T30") - SUMIFS(NhatKy_ViPham!K:K, NhatKy_ViPham!E:E, "12_Su", NhatKy_ViPham!F:F, B23, NhatKy_ViPham!C:C, "T30")</f>
        <v>100</v>
      </c>
      <c r="AV23" s="7">
        <f>100 + SUMIFS(NhatKy_ViPham!J:J, NhatKy_ViPham!E:E, "12_Su", NhatKy_ViPham!F:F, B23, NhatKy_ViPham!C:C, "T31") - SUMIFS(NhatKy_ViPham!K:K, NhatKy_ViPham!E:E, "12_Su", NhatKy_ViPham!F:F, B23, NhatKy_ViPham!C:C, "T31")</f>
        <v>100</v>
      </c>
      <c r="AW23" s="7">
        <f>100 + SUMIFS(NhatKy_ViPham!J:J, NhatKy_ViPham!E:E, "12_Su", NhatKy_ViPham!F:F, B23, NhatKy_ViPham!C:C, "T32") - SUMIFS(NhatKy_ViPham!K:K, NhatKy_ViPham!E:E, "12_Su", NhatKy_ViPham!F:F, B23, NhatKy_ViPham!C:C, "T32")</f>
        <v>100</v>
      </c>
      <c r="AX23" s="7">
        <f>100 + SUMIFS(NhatKy_ViPham!J:J, NhatKy_ViPham!E:E, "12_Su", NhatKy_ViPham!F:F, B23, NhatKy_ViPham!C:C, "T33") - SUMIFS(NhatKy_ViPham!K:K, NhatKy_ViPham!E:E, "12_Su", NhatKy_ViPham!F:F, B23, NhatKy_ViPham!C:C, "T33")</f>
        <v>100</v>
      </c>
      <c r="AY23" s="7">
        <f>100 + SUMIFS(NhatKy_ViPham!J:J, NhatKy_ViPham!E:E, "12_Su", NhatKy_ViPham!F:F, B23, NhatKy_ViPham!C:C, "T34") - SUMIFS(NhatKy_ViPham!K:K, NhatKy_ViPham!E:E, "12_Su", NhatKy_ViPham!F:F, B23, NhatKy_ViPham!C:C, "T34")</f>
        <v>100</v>
      </c>
      <c r="AZ23" s="7">
        <f>100 + SUMIFS(NhatKy_ViPham!J:J, NhatKy_ViPham!E:E, "12_Su", NhatKy_ViPham!F:F, B23, NhatKy_ViPham!C:C, "T35") - SUMIFS(NhatKy_ViPham!K:K, NhatKy_ViPham!E:E, "12_Su", NhatKy_ViPham!F:F, B23, NhatKy_ViPham!C:C, "T35")</f>
        <v>100</v>
      </c>
      <c r="BA23" s="12">
        <f t="shared" si="0"/>
        <v>100</v>
      </c>
      <c r="BB23" s="11" t="s">
        <v>430</v>
      </c>
      <c r="BC23" s="14" t="str">
        <f t="shared" si="1"/>
        <v>Tốt</v>
      </c>
      <c r="BD23" s="10" t="str">
        <f t="shared" si="2"/>
        <v>🟢 BÌNH THƯỜNG</v>
      </c>
    </row>
    <row r="24" spans="1:56" x14ac:dyDescent="0.25">
      <c r="A24" s="5">
        <v>16</v>
      </c>
      <c r="B24" s="15" t="s">
        <v>2860</v>
      </c>
      <c r="C24" s="5" t="s">
        <v>2341</v>
      </c>
      <c r="D24" s="5" t="s">
        <v>429</v>
      </c>
      <c r="E24" s="11" t="s">
        <v>430</v>
      </c>
      <c r="F24" s="6">
        <f>SUMIFS(NhatKy_ViPham!K:K, NhatKy_ViPham!E:E, "12_Su", NhatKy_ViPham!F:F, B24, NhatKy_ViPham!H:H, "L01")</f>
        <v>0</v>
      </c>
      <c r="G24" s="6">
        <f>SUMIFS(NhatKy_ViPham!K:K, NhatKy_ViPham!E:E, "12_Su", NhatKy_ViPham!F:F, B24, NhatKy_ViPham!H:H, "L02")</f>
        <v>0</v>
      </c>
      <c r="H24" s="6">
        <f>SUMIFS(NhatKy_ViPham!K:K, NhatKy_ViPham!E:E, "12_Su", NhatKy_ViPham!F:F, B24, NhatKy_ViPham!H:H, "L03")</f>
        <v>0</v>
      </c>
      <c r="I24" s="6">
        <f>SUMIFS(NhatKy_ViPham!K:K, NhatKy_ViPham!E:E, "12_Su", NhatKy_ViPham!F:F, B24, NhatKy_ViPham!H:H, "L04")</f>
        <v>0</v>
      </c>
      <c r="J24" s="6">
        <f>SUMIFS(NhatKy_ViPham!K:K, NhatKy_ViPham!E:E, "12_Su", NhatKy_ViPham!F:F, B24, NhatKy_ViPham!H:H, "L05")</f>
        <v>0</v>
      </c>
      <c r="K24" s="6">
        <f>SUMIFS(NhatKy_ViPham!K:K, NhatKy_ViPham!E:E, "12_Su", NhatKy_ViPham!F:F, B24, NhatKy_ViPham!H:H, "L06")</f>
        <v>0</v>
      </c>
      <c r="L24" s="6">
        <f>SUMIFS(NhatKy_ViPham!K:K, NhatKy_ViPham!E:E, "12_Su", NhatKy_ViPham!F:F, B24, NhatKy_ViPham!H:H, "L07")</f>
        <v>0</v>
      </c>
      <c r="M24" s="6">
        <f>SUMIFS(NhatKy_ViPham!K:K, NhatKy_ViPham!E:E, "12_Su", NhatKy_ViPham!F:F, B24, NhatKy_ViPham!H:H, "L08")</f>
        <v>0</v>
      </c>
      <c r="N24" s="6">
        <f>SUMIFS(NhatKy_ViPham!K:K, NhatKy_ViPham!E:E, "12_Su", NhatKy_ViPham!F:F, B24, NhatKy_ViPham!H:H, "L09")</f>
        <v>0</v>
      </c>
      <c r="O24" s="6">
        <f>SUMIFS(NhatKy_ViPham!K:K, NhatKy_ViPham!E:E, "12_Su", NhatKy_ViPham!F:F, B24, NhatKy_ViPham!H:H, "L10")</f>
        <v>0</v>
      </c>
      <c r="P24" s="12">
        <f>SUMIFS(NhatKy_ViPham!J:J, NhatKy_ViPham!E:E, "12_Su", NhatKy_ViPham!F:F, B24)</f>
        <v>0</v>
      </c>
      <c r="Q24" s="13">
        <f>SUMIFS(NhatKy_ViPham!K:K, NhatKy_ViPham!E:E, "12_Su", NhatKy_ViPham!F:F, B24)</f>
        <v>0</v>
      </c>
      <c r="R24" s="6">
        <f>100 + SUMIFS(NhatKy_ViPham!J:J, NhatKy_ViPham!E:E, "12_Su", NhatKy_ViPham!F:F, B24, NhatKy_ViPham!C:C, "T1") - SUMIFS(NhatKy_ViPham!K:K, NhatKy_ViPham!E:E, "12_Su", NhatKy_ViPham!F:F, B24, NhatKy_ViPham!C:C, "T1")</f>
        <v>100</v>
      </c>
      <c r="S24" s="6">
        <f>100 + SUMIFS(NhatKy_ViPham!J:J, NhatKy_ViPham!E:E, "12_Su", NhatKy_ViPham!F:F, B24, NhatKy_ViPham!C:C, "T2") - SUMIFS(NhatKy_ViPham!K:K, NhatKy_ViPham!E:E, "12_Su", NhatKy_ViPham!F:F, B24, NhatKy_ViPham!C:C, "T2")</f>
        <v>100</v>
      </c>
      <c r="T24" s="6">
        <f>100 + SUMIFS(NhatKy_ViPham!J:J, NhatKy_ViPham!E:E, "12_Su", NhatKy_ViPham!F:F, B24, NhatKy_ViPham!C:C, "T3") - SUMIFS(NhatKy_ViPham!K:K, NhatKy_ViPham!E:E, "12_Su", NhatKy_ViPham!F:F, B24, NhatKy_ViPham!C:C, "T3")</f>
        <v>100</v>
      </c>
      <c r="U24" s="6">
        <f>100 + SUMIFS(NhatKy_ViPham!J:J, NhatKy_ViPham!E:E, "12_Su", NhatKy_ViPham!F:F, B24, NhatKy_ViPham!C:C, "T4") - SUMIFS(NhatKy_ViPham!K:K, NhatKy_ViPham!E:E, "12_Su", NhatKy_ViPham!F:F, B24, NhatKy_ViPham!C:C, "T4")</f>
        <v>100</v>
      </c>
      <c r="V24" s="6">
        <f>100 + SUMIFS(NhatKy_ViPham!J:J, NhatKy_ViPham!E:E, "12_Su", NhatKy_ViPham!F:F, B24, NhatKy_ViPham!C:C, "T5") - SUMIFS(NhatKy_ViPham!K:K, NhatKy_ViPham!E:E, "12_Su", NhatKy_ViPham!F:F, B24, NhatKy_ViPham!C:C, "T5")</f>
        <v>100</v>
      </c>
      <c r="W24" s="6">
        <f>100 + SUMIFS(NhatKy_ViPham!J:J, NhatKy_ViPham!E:E, "12_Su", NhatKy_ViPham!F:F, B24, NhatKy_ViPham!C:C, "T6") - SUMIFS(NhatKy_ViPham!K:K, NhatKy_ViPham!E:E, "12_Su", NhatKy_ViPham!F:F, B24, NhatKy_ViPham!C:C, "T6")</f>
        <v>100</v>
      </c>
      <c r="X24" s="6">
        <f>100 + SUMIFS(NhatKy_ViPham!J:J, NhatKy_ViPham!E:E, "12_Su", NhatKy_ViPham!F:F, B24, NhatKy_ViPham!C:C, "T7") - SUMIFS(NhatKy_ViPham!K:K, NhatKy_ViPham!E:E, "12_Su", NhatKy_ViPham!F:F, B24, NhatKy_ViPham!C:C, "T7")</f>
        <v>100</v>
      </c>
      <c r="Y24" s="6">
        <f>100 + SUMIFS(NhatKy_ViPham!J:J, NhatKy_ViPham!E:E, "12_Su", NhatKy_ViPham!F:F, B24, NhatKy_ViPham!C:C, "T8") - SUMIFS(NhatKy_ViPham!K:K, NhatKy_ViPham!E:E, "12_Su", NhatKy_ViPham!F:F, B24, NhatKy_ViPham!C:C, "T8")</f>
        <v>100</v>
      </c>
      <c r="Z24" s="6">
        <f>100 + SUMIFS(NhatKy_ViPham!J:J, NhatKy_ViPham!E:E, "12_Su", NhatKy_ViPham!F:F, B24, NhatKy_ViPham!C:C, "T9") - SUMIFS(NhatKy_ViPham!K:K, NhatKy_ViPham!E:E, "12_Su", NhatKy_ViPham!F:F, B24, NhatKy_ViPham!C:C, "T9")</f>
        <v>100</v>
      </c>
      <c r="AA24" s="6">
        <f>100 + SUMIFS(NhatKy_ViPham!J:J, NhatKy_ViPham!E:E, "12_Su", NhatKy_ViPham!F:F, B24, NhatKy_ViPham!C:C, "T10") - SUMIFS(NhatKy_ViPham!K:K, NhatKy_ViPham!E:E, "12_Su", NhatKy_ViPham!F:F, B24, NhatKy_ViPham!C:C, "T10")</f>
        <v>100</v>
      </c>
      <c r="AB24" s="6">
        <f>100 + SUMIFS(NhatKy_ViPham!J:J, NhatKy_ViPham!E:E, "12_Su", NhatKy_ViPham!F:F, B24, NhatKy_ViPham!C:C, "T11") - SUMIFS(NhatKy_ViPham!K:K, NhatKy_ViPham!E:E, "12_Su", NhatKy_ViPham!F:F, B24, NhatKy_ViPham!C:C, "T11")</f>
        <v>100</v>
      </c>
      <c r="AC24" s="6">
        <f>100 + SUMIFS(NhatKy_ViPham!J:J, NhatKy_ViPham!E:E, "12_Su", NhatKy_ViPham!F:F, B24, NhatKy_ViPham!C:C, "T12") - SUMIFS(NhatKy_ViPham!K:K, NhatKy_ViPham!E:E, "12_Su", NhatKy_ViPham!F:F, B24, NhatKy_ViPham!C:C, "T12")</f>
        <v>100</v>
      </c>
      <c r="AD24" s="6">
        <f>100 + SUMIFS(NhatKy_ViPham!J:J, NhatKy_ViPham!E:E, "12_Su", NhatKy_ViPham!F:F, B24, NhatKy_ViPham!C:C, "T13") - SUMIFS(NhatKy_ViPham!K:K, NhatKy_ViPham!E:E, "12_Su", NhatKy_ViPham!F:F, B24, NhatKy_ViPham!C:C, "T13")</f>
        <v>100</v>
      </c>
      <c r="AE24" s="6">
        <f>100 + SUMIFS(NhatKy_ViPham!J:J, NhatKy_ViPham!E:E, "12_Su", NhatKy_ViPham!F:F, B24, NhatKy_ViPham!C:C, "T14") - SUMIFS(NhatKy_ViPham!K:K, NhatKy_ViPham!E:E, "12_Su", NhatKy_ViPham!F:F, B24, NhatKy_ViPham!C:C, "T14")</f>
        <v>100</v>
      </c>
      <c r="AF24" s="6">
        <f>100 + SUMIFS(NhatKy_ViPham!J:J, NhatKy_ViPham!E:E, "12_Su", NhatKy_ViPham!F:F, B24, NhatKy_ViPham!C:C, "T15") - SUMIFS(NhatKy_ViPham!K:K, NhatKy_ViPham!E:E, "12_Su", NhatKy_ViPham!F:F, B24, NhatKy_ViPham!C:C, "T15")</f>
        <v>100</v>
      </c>
      <c r="AG24" s="6">
        <f>100 + SUMIFS(NhatKy_ViPham!J:J, NhatKy_ViPham!E:E, "12_Su", NhatKy_ViPham!F:F, B24, NhatKy_ViPham!C:C, "T16") - SUMIFS(NhatKy_ViPham!K:K, NhatKy_ViPham!E:E, "12_Su", NhatKy_ViPham!F:F, B24, NhatKy_ViPham!C:C, "T16")</f>
        <v>100</v>
      </c>
      <c r="AH24" s="6">
        <f>100 + SUMIFS(NhatKy_ViPham!J:J, NhatKy_ViPham!E:E, "12_Su", NhatKy_ViPham!F:F, B24, NhatKy_ViPham!C:C, "T17") - SUMIFS(NhatKy_ViPham!K:K, NhatKy_ViPham!E:E, "12_Su", NhatKy_ViPham!F:F, B24, NhatKy_ViPham!C:C, "T17")</f>
        <v>100</v>
      </c>
      <c r="AI24" s="6">
        <f>100 + SUMIFS(NhatKy_ViPham!J:J, NhatKy_ViPham!E:E, "12_Su", NhatKy_ViPham!F:F, B24, NhatKy_ViPham!C:C, "T18") - SUMIFS(NhatKy_ViPham!K:K, NhatKy_ViPham!E:E, "12_Su", NhatKy_ViPham!F:F, B24, NhatKy_ViPham!C:C, "T18")</f>
        <v>100</v>
      </c>
      <c r="AJ24" s="6">
        <f>100 + SUMIFS(NhatKy_ViPham!J:J, NhatKy_ViPham!E:E, "12_Su", NhatKy_ViPham!F:F, B24, NhatKy_ViPham!C:C, "T19") - SUMIFS(NhatKy_ViPham!K:K, NhatKy_ViPham!E:E, "12_Su", NhatKy_ViPham!F:F, B24, NhatKy_ViPham!C:C, "T19")</f>
        <v>100</v>
      </c>
      <c r="AK24" s="6">
        <f>100 + SUMIFS(NhatKy_ViPham!J:J, NhatKy_ViPham!E:E, "12_Su", NhatKy_ViPham!F:F, B24, NhatKy_ViPham!C:C, "T20") - SUMIFS(NhatKy_ViPham!K:K, NhatKy_ViPham!E:E, "12_Su", NhatKy_ViPham!F:F, B24, NhatKy_ViPham!C:C, "T20")</f>
        <v>100</v>
      </c>
      <c r="AL24" s="6">
        <f>100 + SUMIFS(NhatKy_ViPham!J:J, NhatKy_ViPham!E:E, "12_Su", NhatKy_ViPham!F:F, B24, NhatKy_ViPham!C:C, "T21") - SUMIFS(NhatKy_ViPham!K:K, NhatKy_ViPham!E:E, "12_Su", NhatKy_ViPham!F:F, B24, NhatKy_ViPham!C:C, "T21")</f>
        <v>100</v>
      </c>
      <c r="AM24" s="6">
        <f>100 + SUMIFS(NhatKy_ViPham!J:J, NhatKy_ViPham!E:E, "12_Su", NhatKy_ViPham!F:F, B24, NhatKy_ViPham!C:C, "T22") - SUMIFS(NhatKy_ViPham!K:K, NhatKy_ViPham!E:E, "12_Su", NhatKy_ViPham!F:F, B24, NhatKy_ViPham!C:C, "T22")</f>
        <v>100</v>
      </c>
      <c r="AN24" s="6">
        <f>100 + SUMIFS(NhatKy_ViPham!J:J, NhatKy_ViPham!E:E, "12_Su", NhatKy_ViPham!F:F, B24, NhatKy_ViPham!C:C, "T23") - SUMIFS(NhatKy_ViPham!K:K, NhatKy_ViPham!E:E, "12_Su", NhatKy_ViPham!F:F, B24, NhatKy_ViPham!C:C, "T23")</f>
        <v>100</v>
      </c>
      <c r="AO24" s="6">
        <f>100 + SUMIFS(NhatKy_ViPham!J:J, NhatKy_ViPham!E:E, "12_Su", NhatKy_ViPham!F:F, B24, NhatKy_ViPham!C:C, "T24") - SUMIFS(NhatKy_ViPham!K:K, NhatKy_ViPham!E:E, "12_Su", NhatKy_ViPham!F:F, B24, NhatKy_ViPham!C:C, "T24")</f>
        <v>100</v>
      </c>
      <c r="AP24" s="6">
        <f>100 + SUMIFS(NhatKy_ViPham!J:J, NhatKy_ViPham!E:E, "12_Su", NhatKy_ViPham!F:F, B24, NhatKy_ViPham!C:C, "T25") - SUMIFS(NhatKy_ViPham!K:K, NhatKy_ViPham!E:E, "12_Su", NhatKy_ViPham!F:F, B24, NhatKy_ViPham!C:C, "T25")</f>
        <v>100</v>
      </c>
      <c r="AQ24" s="6">
        <f>100 + SUMIFS(NhatKy_ViPham!J:J, NhatKy_ViPham!E:E, "12_Su", NhatKy_ViPham!F:F, B24, NhatKy_ViPham!C:C, "T26") - SUMIFS(NhatKy_ViPham!K:K, NhatKy_ViPham!E:E, "12_Su", NhatKy_ViPham!F:F, B24, NhatKy_ViPham!C:C, "T26")</f>
        <v>100</v>
      </c>
      <c r="AR24" s="6">
        <f>100 + SUMIFS(NhatKy_ViPham!J:J, NhatKy_ViPham!E:E, "12_Su", NhatKy_ViPham!F:F, B24, NhatKy_ViPham!C:C, "T27") - SUMIFS(NhatKy_ViPham!K:K, NhatKy_ViPham!E:E, "12_Su", NhatKy_ViPham!F:F, B24, NhatKy_ViPham!C:C, "T27")</f>
        <v>100</v>
      </c>
      <c r="AS24" s="6">
        <f>100 + SUMIFS(NhatKy_ViPham!J:J, NhatKy_ViPham!E:E, "12_Su", NhatKy_ViPham!F:F, B24, NhatKy_ViPham!C:C, "T28") - SUMIFS(NhatKy_ViPham!K:K, NhatKy_ViPham!E:E, "12_Su", NhatKy_ViPham!F:F, B24, NhatKy_ViPham!C:C, "T28")</f>
        <v>100</v>
      </c>
      <c r="AT24" s="6">
        <f>100 + SUMIFS(NhatKy_ViPham!J:J, NhatKy_ViPham!E:E, "12_Su", NhatKy_ViPham!F:F, B24, NhatKy_ViPham!C:C, "T29") - SUMIFS(NhatKy_ViPham!K:K, NhatKy_ViPham!E:E, "12_Su", NhatKy_ViPham!F:F, B24, NhatKy_ViPham!C:C, "T29")</f>
        <v>100</v>
      </c>
      <c r="AU24" s="6">
        <f>100 + SUMIFS(NhatKy_ViPham!J:J, NhatKy_ViPham!E:E, "12_Su", NhatKy_ViPham!F:F, B24, NhatKy_ViPham!C:C, "T30") - SUMIFS(NhatKy_ViPham!K:K, NhatKy_ViPham!E:E, "12_Su", NhatKy_ViPham!F:F, B24, NhatKy_ViPham!C:C, "T30")</f>
        <v>100</v>
      </c>
      <c r="AV24" s="6">
        <f>100 + SUMIFS(NhatKy_ViPham!J:J, NhatKy_ViPham!E:E, "12_Su", NhatKy_ViPham!F:F, B24, NhatKy_ViPham!C:C, "T31") - SUMIFS(NhatKy_ViPham!K:K, NhatKy_ViPham!E:E, "12_Su", NhatKy_ViPham!F:F, B24, NhatKy_ViPham!C:C, "T31")</f>
        <v>100</v>
      </c>
      <c r="AW24" s="6">
        <f>100 + SUMIFS(NhatKy_ViPham!J:J, NhatKy_ViPham!E:E, "12_Su", NhatKy_ViPham!F:F, B24, NhatKy_ViPham!C:C, "T32") - SUMIFS(NhatKy_ViPham!K:K, NhatKy_ViPham!E:E, "12_Su", NhatKy_ViPham!F:F, B24, NhatKy_ViPham!C:C, "T32")</f>
        <v>100</v>
      </c>
      <c r="AX24" s="6">
        <f>100 + SUMIFS(NhatKy_ViPham!J:J, NhatKy_ViPham!E:E, "12_Su", NhatKy_ViPham!F:F, B24, NhatKy_ViPham!C:C, "T33") - SUMIFS(NhatKy_ViPham!K:K, NhatKy_ViPham!E:E, "12_Su", NhatKy_ViPham!F:F, B24, NhatKy_ViPham!C:C, "T33")</f>
        <v>100</v>
      </c>
      <c r="AY24" s="6">
        <f>100 + SUMIFS(NhatKy_ViPham!J:J, NhatKy_ViPham!E:E, "12_Su", NhatKy_ViPham!F:F, B24, NhatKy_ViPham!C:C, "T34") - SUMIFS(NhatKy_ViPham!K:K, NhatKy_ViPham!E:E, "12_Su", NhatKy_ViPham!F:F, B24, NhatKy_ViPham!C:C, "T34")</f>
        <v>100</v>
      </c>
      <c r="AZ24" s="6">
        <f>100 + SUMIFS(NhatKy_ViPham!J:J, NhatKy_ViPham!E:E, "12_Su", NhatKy_ViPham!F:F, B24, NhatKy_ViPham!C:C, "T35") - SUMIFS(NhatKy_ViPham!K:K, NhatKy_ViPham!E:E, "12_Su", NhatKy_ViPham!F:F, B24, NhatKy_ViPham!C:C, "T35")</f>
        <v>100</v>
      </c>
      <c r="BA24" s="12">
        <f t="shared" si="0"/>
        <v>100</v>
      </c>
      <c r="BB24" s="11" t="s">
        <v>430</v>
      </c>
      <c r="BC24" s="16" t="str">
        <f t="shared" si="1"/>
        <v>Tốt</v>
      </c>
      <c r="BD24" s="15" t="str">
        <f t="shared" si="2"/>
        <v>🟢 BÌNH THƯỜNG</v>
      </c>
    </row>
    <row r="25" spans="1:56" x14ac:dyDescent="0.25">
      <c r="A25" s="4">
        <v>17</v>
      </c>
      <c r="B25" s="10" t="s">
        <v>2861</v>
      </c>
      <c r="C25" s="4" t="s">
        <v>2862</v>
      </c>
      <c r="D25" s="4" t="s">
        <v>429</v>
      </c>
      <c r="E25" s="11" t="s">
        <v>430</v>
      </c>
      <c r="F25" s="7">
        <f>SUMIFS(NhatKy_ViPham!K:K, NhatKy_ViPham!E:E, "12_Su", NhatKy_ViPham!F:F, B25, NhatKy_ViPham!H:H, "L01")</f>
        <v>0</v>
      </c>
      <c r="G25" s="7">
        <f>SUMIFS(NhatKy_ViPham!K:K, NhatKy_ViPham!E:E, "12_Su", NhatKy_ViPham!F:F, B25, NhatKy_ViPham!H:H, "L02")</f>
        <v>0</v>
      </c>
      <c r="H25" s="7">
        <f>SUMIFS(NhatKy_ViPham!K:K, NhatKy_ViPham!E:E, "12_Su", NhatKy_ViPham!F:F, B25, NhatKy_ViPham!H:H, "L03")</f>
        <v>0</v>
      </c>
      <c r="I25" s="7">
        <f>SUMIFS(NhatKy_ViPham!K:K, NhatKy_ViPham!E:E, "12_Su", NhatKy_ViPham!F:F, B25, NhatKy_ViPham!H:H, "L04")</f>
        <v>0</v>
      </c>
      <c r="J25" s="7">
        <f>SUMIFS(NhatKy_ViPham!K:K, NhatKy_ViPham!E:E, "12_Su", NhatKy_ViPham!F:F, B25, NhatKy_ViPham!H:H, "L05")</f>
        <v>0</v>
      </c>
      <c r="K25" s="7">
        <f>SUMIFS(NhatKy_ViPham!K:K, NhatKy_ViPham!E:E, "12_Su", NhatKy_ViPham!F:F, B25, NhatKy_ViPham!H:H, "L06")</f>
        <v>0</v>
      </c>
      <c r="L25" s="7">
        <f>SUMIFS(NhatKy_ViPham!K:K, NhatKy_ViPham!E:E, "12_Su", NhatKy_ViPham!F:F, B25, NhatKy_ViPham!H:H, "L07")</f>
        <v>0</v>
      </c>
      <c r="M25" s="7">
        <f>SUMIFS(NhatKy_ViPham!K:K, NhatKy_ViPham!E:E, "12_Su", NhatKy_ViPham!F:F, B25, NhatKy_ViPham!H:H, "L08")</f>
        <v>0</v>
      </c>
      <c r="N25" s="7">
        <f>SUMIFS(NhatKy_ViPham!K:K, NhatKy_ViPham!E:E, "12_Su", NhatKy_ViPham!F:F, B25, NhatKy_ViPham!H:H, "L09")</f>
        <v>0</v>
      </c>
      <c r="O25" s="7">
        <f>SUMIFS(NhatKy_ViPham!K:K, NhatKy_ViPham!E:E, "12_Su", NhatKy_ViPham!F:F, B25, NhatKy_ViPham!H:H, "L10")</f>
        <v>0</v>
      </c>
      <c r="P25" s="12">
        <f>SUMIFS(NhatKy_ViPham!J:J, NhatKy_ViPham!E:E, "12_Su", NhatKy_ViPham!F:F, B25)</f>
        <v>0</v>
      </c>
      <c r="Q25" s="13">
        <f>SUMIFS(NhatKy_ViPham!K:K, NhatKy_ViPham!E:E, "12_Su", NhatKy_ViPham!F:F, B25)</f>
        <v>0</v>
      </c>
      <c r="R25" s="7">
        <f>100 + SUMIFS(NhatKy_ViPham!J:J, NhatKy_ViPham!E:E, "12_Su", NhatKy_ViPham!F:F, B25, NhatKy_ViPham!C:C, "T1") - SUMIFS(NhatKy_ViPham!K:K, NhatKy_ViPham!E:E, "12_Su", NhatKy_ViPham!F:F, B25, NhatKy_ViPham!C:C, "T1")</f>
        <v>100</v>
      </c>
      <c r="S25" s="7">
        <f>100 + SUMIFS(NhatKy_ViPham!J:J, NhatKy_ViPham!E:E, "12_Su", NhatKy_ViPham!F:F, B25, NhatKy_ViPham!C:C, "T2") - SUMIFS(NhatKy_ViPham!K:K, NhatKy_ViPham!E:E, "12_Su", NhatKy_ViPham!F:F, B25, NhatKy_ViPham!C:C, "T2")</f>
        <v>100</v>
      </c>
      <c r="T25" s="7">
        <f>100 + SUMIFS(NhatKy_ViPham!J:J, NhatKy_ViPham!E:E, "12_Su", NhatKy_ViPham!F:F, B25, NhatKy_ViPham!C:C, "T3") - SUMIFS(NhatKy_ViPham!K:K, NhatKy_ViPham!E:E, "12_Su", NhatKy_ViPham!F:F, B25, NhatKy_ViPham!C:C, "T3")</f>
        <v>100</v>
      </c>
      <c r="U25" s="7">
        <f>100 + SUMIFS(NhatKy_ViPham!J:J, NhatKy_ViPham!E:E, "12_Su", NhatKy_ViPham!F:F, B25, NhatKy_ViPham!C:C, "T4") - SUMIFS(NhatKy_ViPham!K:K, NhatKy_ViPham!E:E, "12_Su", NhatKy_ViPham!F:F, B25, NhatKy_ViPham!C:C, "T4")</f>
        <v>100</v>
      </c>
      <c r="V25" s="7">
        <f>100 + SUMIFS(NhatKy_ViPham!J:J, NhatKy_ViPham!E:E, "12_Su", NhatKy_ViPham!F:F, B25, NhatKy_ViPham!C:C, "T5") - SUMIFS(NhatKy_ViPham!K:K, NhatKy_ViPham!E:E, "12_Su", NhatKy_ViPham!F:F, B25, NhatKy_ViPham!C:C, "T5")</f>
        <v>100</v>
      </c>
      <c r="W25" s="7">
        <f>100 + SUMIFS(NhatKy_ViPham!J:J, NhatKy_ViPham!E:E, "12_Su", NhatKy_ViPham!F:F, B25, NhatKy_ViPham!C:C, "T6") - SUMIFS(NhatKy_ViPham!K:K, NhatKy_ViPham!E:E, "12_Su", NhatKy_ViPham!F:F, B25, NhatKy_ViPham!C:C, "T6")</f>
        <v>100</v>
      </c>
      <c r="X25" s="7">
        <f>100 + SUMIFS(NhatKy_ViPham!J:J, NhatKy_ViPham!E:E, "12_Su", NhatKy_ViPham!F:F, B25, NhatKy_ViPham!C:C, "T7") - SUMIFS(NhatKy_ViPham!K:K, NhatKy_ViPham!E:E, "12_Su", NhatKy_ViPham!F:F, B25, NhatKy_ViPham!C:C, "T7")</f>
        <v>100</v>
      </c>
      <c r="Y25" s="7">
        <f>100 + SUMIFS(NhatKy_ViPham!J:J, NhatKy_ViPham!E:E, "12_Su", NhatKy_ViPham!F:F, B25, NhatKy_ViPham!C:C, "T8") - SUMIFS(NhatKy_ViPham!K:K, NhatKy_ViPham!E:E, "12_Su", NhatKy_ViPham!F:F, B25, NhatKy_ViPham!C:C, "T8")</f>
        <v>100</v>
      </c>
      <c r="Z25" s="7">
        <f>100 + SUMIFS(NhatKy_ViPham!J:J, NhatKy_ViPham!E:E, "12_Su", NhatKy_ViPham!F:F, B25, NhatKy_ViPham!C:C, "T9") - SUMIFS(NhatKy_ViPham!K:K, NhatKy_ViPham!E:E, "12_Su", NhatKy_ViPham!F:F, B25, NhatKy_ViPham!C:C, "T9")</f>
        <v>100</v>
      </c>
      <c r="AA25" s="7">
        <f>100 + SUMIFS(NhatKy_ViPham!J:J, NhatKy_ViPham!E:E, "12_Su", NhatKy_ViPham!F:F, B25, NhatKy_ViPham!C:C, "T10") - SUMIFS(NhatKy_ViPham!K:K, NhatKy_ViPham!E:E, "12_Su", NhatKy_ViPham!F:F, B25, NhatKy_ViPham!C:C, "T10")</f>
        <v>100</v>
      </c>
      <c r="AB25" s="7">
        <f>100 + SUMIFS(NhatKy_ViPham!J:J, NhatKy_ViPham!E:E, "12_Su", NhatKy_ViPham!F:F, B25, NhatKy_ViPham!C:C, "T11") - SUMIFS(NhatKy_ViPham!K:K, NhatKy_ViPham!E:E, "12_Su", NhatKy_ViPham!F:F, B25, NhatKy_ViPham!C:C, "T11")</f>
        <v>100</v>
      </c>
      <c r="AC25" s="7">
        <f>100 + SUMIFS(NhatKy_ViPham!J:J, NhatKy_ViPham!E:E, "12_Su", NhatKy_ViPham!F:F, B25, NhatKy_ViPham!C:C, "T12") - SUMIFS(NhatKy_ViPham!K:K, NhatKy_ViPham!E:E, "12_Su", NhatKy_ViPham!F:F, B25, NhatKy_ViPham!C:C, "T12")</f>
        <v>100</v>
      </c>
      <c r="AD25" s="7">
        <f>100 + SUMIFS(NhatKy_ViPham!J:J, NhatKy_ViPham!E:E, "12_Su", NhatKy_ViPham!F:F, B25, NhatKy_ViPham!C:C, "T13") - SUMIFS(NhatKy_ViPham!K:K, NhatKy_ViPham!E:E, "12_Su", NhatKy_ViPham!F:F, B25, NhatKy_ViPham!C:C, "T13")</f>
        <v>100</v>
      </c>
      <c r="AE25" s="7">
        <f>100 + SUMIFS(NhatKy_ViPham!J:J, NhatKy_ViPham!E:E, "12_Su", NhatKy_ViPham!F:F, B25, NhatKy_ViPham!C:C, "T14") - SUMIFS(NhatKy_ViPham!K:K, NhatKy_ViPham!E:E, "12_Su", NhatKy_ViPham!F:F, B25, NhatKy_ViPham!C:C, "T14")</f>
        <v>100</v>
      </c>
      <c r="AF25" s="7">
        <f>100 + SUMIFS(NhatKy_ViPham!J:J, NhatKy_ViPham!E:E, "12_Su", NhatKy_ViPham!F:F, B25, NhatKy_ViPham!C:C, "T15") - SUMIFS(NhatKy_ViPham!K:K, NhatKy_ViPham!E:E, "12_Su", NhatKy_ViPham!F:F, B25, NhatKy_ViPham!C:C, "T15")</f>
        <v>100</v>
      </c>
      <c r="AG25" s="7">
        <f>100 + SUMIFS(NhatKy_ViPham!J:J, NhatKy_ViPham!E:E, "12_Su", NhatKy_ViPham!F:F, B25, NhatKy_ViPham!C:C, "T16") - SUMIFS(NhatKy_ViPham!K:K, NhatKy_ViPham!E:E, "12_Su", NhatKy_ViPham!F:F, B25, NhatKy_ViPham!C:C, "T16")</f>
        <v>100</v>
      </c>
      <c r="AH25" s="7">
        <f>100 + SUMIFS(NhatKy_ViPham!J:J, NhatKy_ViPham!E:E, "12_Su", NhatKy_ViPham!F:F, B25, NhatKy_ViPham!C:C, "T17") - SUMIFS(NhatKy_ViPham!K:K, NhatKy_ViPham!E:E, "12_Su", NhatKy_ViPham!F:F, B25, NhatKy_ViPham!C:C, "T17")</f>
        <v>100</v>
      </c>
      <c r="AI25" s="7">
        <f>100 + SUMIFS(NhatKy_ViPham!J:J, NhatKy_ViPham!E:E, "12_Su", NhatKy_ViPham!F:F, B25, NhatKy_ViPham!C:C, "T18") - SUMIFS(NhatKy_ViPham!K:K, NhatKy_ViPham!E:E, "12_Su", NhatKy_ViPham!F:F, B25, NhatKy_ViPham!C:C, "T18")</f>
        <v>100</v>
      </c>
      <c r="AJ25" s="7">
        <f>100 + SUMIFS(NhatKy_ViPham!J:J, NhatKy_ViPham!E:E, "12_Su", NhatKy_ViPham!F:F, B25, NhatKy_ViPham!C:C, "T19") - SUMIFS(NhatKy_ViPham!K:K, NhatKy_ViPham!E:E, "12_Su", NhatKy_ViPham!F:F, B25, NhatKy_ViPham!C:C, "T19")</f>
        <v>100</v>
      </c>
      <c r="AK25" s="7">
        <f>100 + SUMIFS(NhatKy_ViPham!J:J, NhatKy_ViPham!E:E, "12_Su", NhatKy_ViPham!F:F, B25, NhatKy_ViPham!C:C, "T20") - SUMIFS(NhatKy_ViPham!K:K, NhatKy_ViPham!E:E, "12_Su", NhatKy_ViPham!F:F, B25, NhatKy_ViPham!C:C, "T20")</f>
        <v>100</v>
      </c>
      <c r="AL25" s="7">
        <f>100 + SUMIFS(NhatKy_ViPham!J:J, NhatKy_ViPham!E:E, "12_Su", NhatKy_ViPham!F:F, B25, NhatKy_ViPham!C:C, "T21") - SUMIFS(NhatKy_ViPham!K:K, NhatKy_ViPham!E:E, "12_Su", NhatKy_ViPham!F:F, B25, NhatKy_ViPham!C:C, "T21")</f>
        <v>100</v>
      </c>
      <c r="AM25" s="7">
        <f>100 + SUMIFS(NhatKy_ViPham!J:J, NhatKy_ViPham!E:E, "12_Su", NhatKy_ViPham!F:F, B25, NhatKy_ViPham!C:C, "T22") - SUMIFS(NhatKy_ViPham!K:K, NhatKy_ViPham!E:E, "12_Su", NhatKy_ViPham!F:F, B25, NhatKy_ViPham!C:C, "T22")</f>
        <v>100</v>
      </c>
      <c r="AN25" s="7">
        <f>100 + SUMIFS(NhatKy_ViPham!J:J, NhatKy_ViPham!E:E, "12_Su", NhatKy_ViPham!F:F, B25, NhatKy_ViPham!C:C, "T23") - SUMIFS(NhatKy_ViPham!K:K, NhatKy_ViPham!E:E, "12_Su", NhatKy_ViPham!F:F, B25, NhatKy_ViPham!C:C, "T23")</f>
        <v>100</v>
      </c>
      <c r="AO25" s="7">
        <f>100 + SUMIFS(NhatKy_ViPham!J:J, NhatKy_ViPham!E:E, "12_Su", NhatKy_ViPham!F:F, B25, NhatKy_ViPham!C:C, "T24") - SUMIFS(NhatKy_ViPham!K:K, NhatKy_ViPham!E:E, "12_Su", NhatKy_ViPham!F:F, B25, NhatKy_ViPham!C:C, "T24")</f>
        <v>100</v>
      </c>
      <c r="AP25" s="7">
        <f>100 + SUMIFS(NhatKy_ViPham!J:J, NhatKy_ViPham!E:E, "12_Su", NhatKy_ViPham!F:F, B25, NhatKy_ViPham!C:C, "T25") - SUMIFS(NhatKy_ViPham!K:K, NhatKy_ViPham!E:E, "12_Su", NhatKy_ViPham!F:F, B25, NhatKy_ViPham!C:C, "T25")</f>
        <v>100</v>
      </c>
      <c r="AQ25" s="7">
        <f>100 + SUMIFS(NhatKy_ViPham!J:J, NhatKy_ViPham!E:E, "12_Su", NhatKy_ViPham!F:F, B25, NhatKy_ViPham!C:C, "T26") - SUMIFS(NhatKy_ViPham!K:K, NhatKy_ViPham!E:E, "12_Su", NhatKy_ViPham!F:F, B25, NhatKy_ViPham!C:C, "T26")</f>
        <v>100</v>
      </c>
      <c r="AR25" s="7">
        <f>100 + SUMIFS(NhatKy_ViPham!J:J, NhatKy_ViPham!E:E, "12_Su", NhatKy_ViPham!F:F, B25, NhatKy_ViPham!C:C, "T27") - SUMIFS(NhatKy_ViPham!K:K, NhatKy_ViPham!E:E, "12_Su", NhatKy_ViPham!F:F, B25, NhatKy_ViPham!C:C, "T27")</f>
        <v>100</v>
      </c>
      <c r="AS25" s="7">
        <f>100 + SUMIFS(NhatKy_ViPham!J:J, NhatKy_ViPham!E:E, "12_Su", NhatKy_ViPham!F:F, B25, NhatKy_ViPham!C:C, "T28") - SUMIFS(NhatKy_ViPham!K:K, NhatKy_ViPham!E:E, "12_Su", NhatKy_ViPham!F:F, B25, NhatKy_ViPham!C:C, "T28")</f>
        <v>100</v>
      </c>
      <c r="AT25" s="7">
        <f>100 + SUMIFS(NhatKy_ViPham!J:J, NhatKy_ViPham!E:E, "12_Su", NhatKy_ViPham!F:F, B25, NhatKy_ViPham!C:C, "T29") - SUMIFS(NhatKy_ViPham!K:K, NhatKy_ViPham!E:E, "12_Su", NhatKy_ViPham!F:F, B25, NhatKy_ViPham!C:C, "T29")</f>
        <v>100</v>
      </c>
      <c r="AU25" s="7">
        <f>100 + SUMIFS(NhatKy_ViPham!J:J, NhatKy_ViPham!E:E, "12_Su", NhatKy_ViPham!F:F, B25, NhatKy_ViPham!C:C, "T30") - SUMIFS(NhatKy_ViPham!K:K, NhatKy_ViPham!E:E, "12_Su", NhatKy_ViPham!F:F, B25, NhatKy_ViPham!C:C, "T30")</f>
        <v>100</v>
      </c>
      <c r="AV25" s="7">
        <f>100 + SUMIFS(NhatKy_ViPham!J:J, NhatKy_ViPham!E:E, "12_Su", NhatKy_ViPham!F:F, B25, NhatKy_ViPham!C:C, "T31") - SUMIFS(NhatKy_ViPham!K:K, NhatKy_ViPham!E:E, "12_Su", NhatKy_ViPham!F:F, B25, NhatKy_ViPham!C:C, "T31")</f>
        <v>100</v>
      </c>
      <c r="AW25" s="7">
        <f>100 + SUMIFS(NhatKy_ViPham!J:J, NhatKy_ViPham!E:E, "12_Su", NhatKy_ViPham!F:F, B25, NhatKy_ViPham!C:C, "T32") - SUMIFS(NhatKy_ViPham!K:K, NhatKy_ViPham!E:E, "12_Su", NhatKy_ViPham!F:F, B25, NhatKy_ViPham!C:C, "T32")</f>
        <v>100</v>
      </c>
      <c r="AX25" s="7">
        <f>100 + SUMIFS(NhatKy_ViPham!J:J, NhatKy_ViPham!E:E, "12_Su", NhatKy_ViPham!F:F, B25, NhatKy_ViPham!C:C, "T33") - SUMIFS(NhatKy_ViPham!K:K, NhatKy_ViPham!E:E, "12_Su", NhatKy_ViPham!F:F, B25, NhatKy_ViPham!C:C, "T33")</f>
        <v>100</v>
      </c>
      <c r="AY25" s="7">
        <f>100 + SUMIFS(NhatKy_ViPham!J:J, NhatKy_ViPham!E:E, "12_Su", NhatKy_ViPham!F:F, B25, NhatKy_ViPham!C:C, "T34") - SUMIFS(NhatKy_ViPham!K:K, NhatKy_ViPham!E:E, "12_Su", NhatKy_ViPham!F:F, B25, NhatKy_ViPham!C:C, "T34")</f>
        <v>100</v>
      </c>
      <c r="AZ25" s="7">
        <f>100 + SUMIFS(NhatKy_ViPham!J:J, NhatKy_ViPham!E:E, "12_Su", NhatKy_ViPham!F:F, B25, NhatKy_ViPham!C:C, "T35") - SUMIFS(NhatKy_ViPham!K:K, NhatKy_ViPham!E:E, "12_Su", NhatKy_ViPham!F:F, B25, NhatKy_ViPham!C:C, "T35")</f>
        <v>100</v>
      </c>
      <c r="BA25" s="12">
        <f t="shared" si="0"/>
        <v>100</v>
      </c>
      <c r="BB25" s="11" t="s">
        <v>430</v>
      </c>
      <c r="BC25" s="14" t="str">
        <f t="shared" si="1"/>
        <v>Tốt</v>
      </c>
      <c r="BD25" s="10" t="str">
        <f t="shared" si="2"/>
        <v>🟢 BÌNH THƯỜNG</v>
      </c>
    </row>
    <row r="26" spans="1:56" x14ac:dyDescent="0.25">
      <c r="A26" s="5">
        <v>18</v>
      </c>
      <c r="B26" s="15" t="s">
        <v>2863</v>
      </c>
      <c r="C26" s="5" t="s">
        <v>2864</v>
      </c>
      <c r="D26" s="5" t="s">
        <v>429</v>
      </c>
      <c r="E26" s="11" t="s">
        <v>430</v>
      </c>
      <c r="F26" s="6">
        <f>SUMIFS(NhatKy_ViPham!K:K, NhatKy_ViPham!E:E, "12_Su", NhatKy_ViPham!F:F, B26, NhatKy_ViPham!H:H, "L01")</f>
        <v>0</v>
      </c>
      <c r="G26" s="6">
        <f>SUMIFS(NhatKy_ViPham!K:K, NhatKy_ViPham!E:E, "12_Su", NhatKy_ViPham!F:F, B26, NhatKy_ViPham!H:H, "L02")</f>
        <v>0</v>
      </c>
      <c r="H26" s="6">
        <f>SUMIFS(NhatKy_ViPham!K:K, NhatKy_ViPham!E:E, "12_Su", NhatKy_ViPham!F:F, B26, NhatKy_ViPham!H:H, "L03")</f>
        <v>0</v>
      </c>
      <c r="I26" s="6">
        <f>SUMIFS(NhatKy_ViPham!K:K, NhatKy_ViPham!E:E, "12_Su", NhatKy_ViPham!F:F, B26, NhatKy_ViPham!H:H, "L04")</f>
        <v>0</v>
      </c>
      <c r="J26" s="6">
        <f>SUMIFS(NhatKy_ViPham!K:K, NhatKy_ViPham!E:E, "12_Su", NhatKy_ViPham!F:F, B26, NhatKy_ViPham!H:H, "L05")</f>
        <v>0</v>
      </c>
      <c r="K26" s="6">
        <f>SUMIFS(NhatKy_ViPham!K:K, NhatKy_ViPham!E:E, "12_Su", NhatKy_ViPham!F:F, B26, NhatKy_ViPham!H:H, "L06")</f>
        <v>0</v>
      </c>
      <c r="L26" s="6">
        <f>SUMIFS(NhatKy_ViPham!K:K, NhatKy_ViPham!E:E, "12_Su", NhatKy_ViPham!F:F, B26, NhatKy_ViPham!H:H, "L07")</f>
        <v>0</v>
      </c>
      <c r="M26" s="6">
        <f>SUMIFS(NhatKy_ViPham!K:K, NhatKy_ViPham!E:E, "12_Su", NhatKy_ViPham!F:F, B26, NhatKy_ViPham!H:H, "L08")</f>
        <v>0</v>
      </c>
      <c r="N26" s="6">
        <f>SUMIFS(NhatKy_ViPham!K:K, NhatKy_ViPham!E:E, "12_Su", NhatKy_ViPham!F:F, B26, NhatKy_ViPham!H:H, "L09")</f>
        <v>0</v>
      </c>
      <c r="O26" s="6">
        <f>SUMIFS(NhatKy_ViPham!K:K, NhatKy_ViPham!E:E, "12_Su", NhatKy_ViPham!F:F, B26, NhatKy_ViPham!H:H, "L10")</f>
        <v>0</v>
      </c>
      <c r="P26" s="12">
        <f>SUMIFS(NhatKy_ViPham!J:J, NhatKy_ViPham!E:E, "12_Su", NhatKy_ViPham!F:F, B26)</f>
        <v>0</v>
      </c>
      <c r="Q26" s="13">
        <f>SUMIFS(NhatKy_ViPham!K:K, NhatKy_ViPham!E:E, "12_Su", NhatKy_ViPham!F:F, B26)</f>
        <v>0</v>
      </c>
      <c r="R26" s="6">
        <f>100 + SUMIFS(NhatKy_ViPham!J:J, NhatKy_ViPham!E:E, "12_Su", NhatKy_ViPham!F:F, B26, NhatKy_ViPham!C:C, "T1") - SUMIFS(NhatKy_ViPham!K:K, NhatKy_ViPham!E:E, "12_Su", NhatKy_ViPham!F:F, B26, NhatKy_ViPham!C:C, "T1")</f>
        <v>100</v>
      </c>
      <c r="S26" s="6">
        <f>100 + SUMIFS(NhatKy_ViPham!J:J, NhatKy_ViPham!E:E, "12_Su", NhatKy_ViPham!F:F, B26, NhatKy_ViPham!C:C, "T2") - SUMIFS(NhatKy_ViPham!K:K, NhatKy_ViPham!E:E, "12_Su", NhatKy_ViPham!F:F, B26, NhatKy_ViPham!C:C, "T2")</f>
        <v>100</v>
      </c>
      <c r="T26" s="6">
        <f>100 + SUMIFS(NhatKy_ViPham!J:J, NhatKy_ViPham!E:E, "12_Su", NhatKy_ViPham!F:F, B26, NhatKy_ViPham!C:C, "T3") - SUMIFS(NhatKy_ViPham!K:K, NhatKy_ViPham!E:E, "12_Su", NhatKy_ViPham!F:F, B26, NhatKy_ViPham!C:C, "T3")</f>
        <v>100</v>
      </c>
      <c r="U26" s="6">
        <f>100 + SUMIFS(NhatKy_ViPham!J:J, NhatKy_ViPham!E:E, "12_Su", NhatKy_ViPham!F:F, B26, NhatKy_ViPham!C:C, "T4") - SUMIFS(NhatKy_ViPham!K:K, NhatKy_ViPham!E:E, "12_Su", NhatKy_ViPham!F:F, B26, NhatKy_ViPham!C:C, "T4")</f>
        <v>100</v>
      </c>
      <c r="V26" s="6">
        <f>100 + SUMIFS(NhatKy_ViPham!J:J, NhatKy_ViPham!E:E, "12_Su", NhatKy_ViPham!F:F, B26, NhatKy_ViPham!C:C, "T5") - SUMIFS(NhatKy_ViPham!K:K, NhatKy_ViPham!E:E, "12_Su", NhatKy_ViPham!F:F, B26, NhatKy_ViPham!C:C, "T5")</f>
        <v>100</v>
      </c>
      <c r="W26" s="6">
        <f>100 + SUMIFS(NhatKy_ViPham!J:J, NhatKy_ViPham!E:E, "12_Su", NhatKy_ViPham!F:F, B26, NhatKy_ViPham!C:C, "T6") - SUMIFS(NhatKy_ViPham!K:K, NhatKy_ViPham!E:E, "12_Su", NhatKy_ViPham!F:F, B26, NhatKy_ViPham!C:C, "T6")</f>
        <v>100</v>
      </c>
      <c r="X26" s="6">
        <f>100 + SUMIFS(NhatKy_ViPham!J:J, NhatKy_ViPham!E:E, "12_Su", NhatKy_ViPham!F:F, B26, NhatKy_ViPham!C:C, "T7") - SUMIFS(NhatKy_ViPham!K:K, NhatKy_ViPham!E:E, "12_Su", NhatKy_ViPham!F:F, B26, NhatKy_ViPham!C:C, "T7")</f>
        <v>100</v>
      </c>
      <c r="Y26" s="6">
        <f>100 + SUMIFS(NhatKy_ViPham!J:J, NhatKy_ViPham!E:E, "12_Su", NhatKy_ViPham!F:F, B26, NhatKy_ViPham!C:C, "T8") - SUMIFS(NhatKy_ViPham!K:K, NhatKy_ViPham!E:E, "12_Su", NhatKy_ViPham!F:F, B26, NhatKy_ViPham!C:C, "T8")</f>
        <v>100</v>
      </c>
      <c r="Z26" s="6">
        <f>100 + SUMIFS(NhatKy_ViPham!J:J, NhatKy_ViPham!E:E, "12_Su", NhatKy_ViPham!F:F, B26, NhatKy_ViPham!C:C, "T9") - SUMIFS(NhatKy_ViPham!K:K, NhatKy_ViPham!E:E, "12_Su", NhatKy_ViPham!F:F, B26, NhatKy_ViPham!C:C, "T9")</f>
        <v>100</v>
      </c>
      <c r="AA26" s="6">
        <f>100 + SUMIFS(NhatKy_ViPham!J:J, NhatKy_ViPham!E:E, "12_Su", NhatKy_ViPham!F:F, B26, NhatKy_ViPham!C:C, "T10") - SUMIFS(NhatKy_ViPham!K:K, NhatKy_ViPham!E:E, "12_Su", NhatKy_ViPham!F:F, B26, NhatKy_ViPham!C:C, "T10")</f>
        <v>100</v>
      </c>
      <c r="AB26" s="6">
        <f>100 + SUMIFS(NhatKy_ViPham!J:J, NhatKy_ViPham!E:E, "12_Su", NhatKy_ViPham!F:F, B26, NhatKy_ViPham!C:C, "T11") - SUMIFS(NhatKy_ViPham!K:K, NhatKy_ViPham!E:E, "12_Su", NhatKy_ViPham!F:F, B26, NhatKy_ViPham!C:C, "T11")</f>
        <v>100</v>
      </c>
      <c r="AC26" s="6">
        <f>100 + SUMIFS(NhatKy_ViPham!J:J, NhatKy_ViPham!E:E, "12_Su", NhatKy_ViPham!F:F, B26, NhatKy_ViPham!C:C, "T12") - SUMIFS(NhatKy_ViPham!K:K, NhatKy_ViPham!E:E, "12_Su", NhatKy_ViPham!F:F, B26, NhatKy_ViPham!C:C, "T12")</f>
        <v>100</v>
      </c>
      <c r="AD26" s="6">
        <f>100 + SUMIFS(NhatKy_ViPham!J:J, NhatKy_ViPham!E:E, "12_Su", NhatKy_ViPham!F:F, B26, NhatKy_ViPham!C:C, "T13") - SUMIFS(NhatKy_ViPham!K:K, NhatKy_ViPham!E:E, "12_Su", NhatKy_ViPham!F:F, B26, NhatKy_ViPham!C:C, "T13")</f>
        <v>100</v>
      </c>
      <c r="AE26" s="6">
        <f>100 + SUMIFS(NhatKy_ViPham!J:J, NhatKy_ViPham!E:E, "12_Su", NhatKy_ViPham!F:F, B26, NhatKy_ViPham!C:C, "T14") - SUMIFS(NhatKy_ViPham!K:K, NhatKy_ViPham!E:E, "12_Su", NhatKy_ViPham!F:F, B26, NhatKy_ViPham!C:C, "T14")</f>
        <v>100</v>
      </c>
      <c r="AF26" s="6">
        <f>100 + SUMIFS(NhatKy_ViPham!J:J, NhatKy_ViPham!E:E, "12_Su", NhatKy_ViPham!F:F, B26, NhatKy_ViPham!C:C, "T15") - SUMIFS(NhatKy_ViPham!K:K, NhatKy_ViPham!E:E, "12_Su", NhatKy_ViPham!F:F, B26, NhatKy_ViPham!C:C, "T15")</f>
        <v>100</v>
      </c>
      <c r="AG26" s="6">
        <f>100 + SUMIFS(NhatKy_ViPham!J:J, NhatKy_ViPham!E:E, "12_Su", NhatKy_ViPham!F:F, B26, NhatKy_ViPham!C:C, "T16") - SUMIFS(NhatKy_ViPham!K:K, NhatKy_ViPham!E:E, "12_Su", NhatKy_ViPham!F:F, B26, NhatKy_ViPham!C:C, "T16")</f>
        <v>100</v>
      </c>
      <c r="AH26" s="6">
        <f>100 + SUMIFS(NhatKy_ViPham!J:J, NhatKy_ViPham!E:E, "12_Su", NhatKy_ViPham!F:F, B26, NhatKy_ViPham!C:C, "T17") - SUMIFS(NhatKy_ViPham!K:K, NhatKy_ViPham!E:E, "12_Su", NhatKy_ViPham!F:F, B26, NhatKy_ViPham!C:C, "T17")</f>
        <v>100</v>
      </c>
      <c r="AI26" s="6">
        <f>100 + SUMIFS(NhatKy_ViPham!J:J, NhatKy_ViPham!E:E, "12_Su", NhatKy_ViPham!F:F, B26, NhatKy_ViPham!C:C, "T18") - SUMIFS(NhatKy_ViPham!K:K, NhatKy_ViPham!E:E, "12_Su", NhatKy_ViPham!F:F, B26, NhatKy_ViPham!C:C, "T18")</f>
        <v>100</v>
      </c>
      <c r="AJ26" s="6">
        <f>100 + SUMIFS(NhatKy_ViPham!J:J, NhatKy_ViPham!E:E, "12_Su", NhatKy_ViPham!F:F, B26, NhatKy_ViPham!C:C, "T19") - SUMIFS(NhatKy_ViPham!K:K, NhatKy_ViPham!E:E, "12_Su", NhatKy_ViPham!F:F, B26, NhatKy_ViPham!C:C, "T19")</f>
        <v>100</v>
      </c>
      <c r="AK26" s="6">
        <f>100 + SUMIFS(NhatKy_ViPham!J:J, NhatKy_ViPham!E:E, "12_Su", NhatKy_ViPham!F:F, B26, NhatKy_ViPham!C:C, "T20") - SUMIFS(NhatKy_ViPham!K:K, NhatKy_ViPham!E:E, "12_Su", NhatKy_ViPham!F:F, B26, NhatKy_ViPham!C:C, "T20")</f>
        <v>100</v>
      </c>
      <c r="AL26" s="6">
        <f>100 + SUMIFS(NhatKy_ViPham!J:J, NhatKy_ViPham!E:E, "12_Su", NhatKy_ViPham!F:F, B26, NhatKy_ViPham!C:C, "T21") - SUMIFS(NhatKy_ViPham!K:K, NhatKy_ViPham!E:E, "12_Su", NhatKy_ViPham!F:F, B26, NhatKy_ViPham!C:C, "T21")</f>
        <v>100</v>
      </c>
      <c r="AM26" s="6">
        <f>100 + SUMIFS(NhatKy_ViPham!J:J, NhatKy_ViPham!E:E, "12_Su", NhatKy_ViPham!F:F, B26, NhatKy_ViPham!C:C, "T22") - SUMIFS(NhatKy_ViPham!K:K, NhatKy_ViPham!E:E, "12_Su", NhatKy_ViPham!F:F, B26, NhatKy_ViPham!C:C, "T22")</f>
        <v>100</v>
      </c>
      <c r="AN26" s="6">
        <f>100 + SUMIFS(NhatKy_ViPham!J:J, NhatKy_ViPham!E:E, "12_Su", NhatKy_ViPham!F:F, B26, NhatKy_ViPham!C:C, "T23") - SUMIFS(NhatKy_ViPham!K:K, NhatKy_ViPham!E:E, "12_Su", NhatKy_ViPham!F:F, B26, NhatKy_ViPham!C:C, "T23")</f>
        <v>100</v>
      </c>
      <c r="AO26" s="6">
        <f>100 + SUMIFS(NhatKy_ViPham!J:J, NhatKy_ViPham!E:E, "12_Su", NhatKy_ViPham!F:F, B26, NhatKy_ViPham!C:C, "T24") - SUMIFS(NhatKy_ViPham!K:K, NhatKy_ViPham!E:E, "12_Su", NhatKy_ViPham!F:F, B26, NhatKy_ViPham!C:C, "T24")</f>
        <v>100</v>
      </c>
      <c r="AP26" s="6">
        <f>100 + SUMIFS(NhatKy_ViPham!J:J, NhatKy_ViPham!E:E, "12_Su", NhatKy_ViPham!F:F, B26, NhatKy_ViPham!C:C, "T25") - SUMIFS(NhatKy_ViPham!K:K, NhatKy_ViPham!E:E, "12_Su", NhatKy_ViPham!F:F, B26, NhatKy_ViPham!C:C, "T25")</f>
        <v>100</v>
      </c>
      <c r="AQ26" s="6">
        <f>100 + SUMIFS(NhatKy_ViPham!J:J, NhatKy_ViPham!E:E, "12_Su", NhatKy_ViPham!F:F, B26, NhatKy_ViPham!C:C, "T26") - SUMIFS(NhatKy_ViPham!K:K, NhatKy_ViPham!E:E, "12_Su", NhatKy_ViPham!F:F, B26, NhatKy_ViPham!C:C, "T26")</f>
        <v>100</v>
      </c>
      <c r="AR26" s="6">
        <f>100 + SUMIFS(NhatKy_ViPham!J:J, NhatKy_ViPham!E:E, "12_Su", NhatKy_ViPham!F:F, B26, NhatKy_ViPham!C:C, "T27") - SUMIFS(NhatKy_ViPham!K:K, NhatKy_ViPham!E:E, "12_Su", NhatKy_ViPham!F:F, B26, NhatKy_ViPham!C:C, "T27")</f>
        <v>100</v>
      </c>
      <c r="AS26" s="6">
        <f>100 + SUMIFS(NhatKy_ViPham!J:J, NhatKy_ViPham!E:E, "12_Su", NhatKy_ViPham!F:F, B26, NhatKy_ViPham!C:C, "T28") - SUMIFS(NhatKy_ViPham!K:K, NhatKy_ViPham!E:E, "12_Su", NhatKy_ViPham!F:F, B26, NhatKy_ViPham!C:C, "T28")</f>
        <v>100</v>
      </c>
      <c r="AT26" s="6">
        <f>100 + SUMIFS(NhatKy_ViPham!J:J, NhatKy_ViPham!E:E, "12_Su", NhatKy_ViPham!F:F, B26, NhatKy_ViPham!C:C, "T29") - SUMIFS(NhatKy_ViPham!K:K, NhatKy_ViPham!E:E, "12_Su", NhatKy_ViPham!F:F, B26, NhatKy_ViPham!C:C, "T29")</f>
        <v>100</v>
      </c>
      <c r="AU26" s="6">
        <f>100 + SUMIFS(NhatKy_ViPham!J:J, NhatKy_ViPham!E:E, "12_Su", NhatKy_ViPham!F:F, B26, NhatKy_ViPham!C:C, "T30") - SUMIFS(NhatKy_ViPham!K:K, NhatKy_ViPham!E:E, "12_Su", NhatKy_ViPham!F:F, B26, NhatKy_ViPham!C:C, "T30")</f>
        <v>100</v>
      </c>
      <c r="AV26" s="6">
        <f>100 + SUMIFS(NhatKy_ViPham!J:J, NhatKy_ViPham!E:E, "12_Su", NhatKy_ViPham!F:F, B26, NhatKy_ViPham!C:C, "T31") - SUMIFS(NhatKy_ViPham!K:K, NhatKy_ViPham!E:E, "12_Su", NhatKy_ViPham!F:F, B26, NhatKy_ViPham!C:C, "T31")</f>
        <v>100</v>
      </c>
      <c r="AW26" s="6">
        <f>100 + SUMIFS(NhatKy_ViPham!J:J, NhatKy_ViPham!E:E, "12_Su", NhatKy_ViPham!F:F, B26, NhatKy_ViPham!C:C, "T32") - SUMIFS(NhatKy_ViPham!K:K, NhatKy_ViPham!E:E, "12_Su", NhatKy_ViPham!F:F, B26, NhatKy_ViPham!C:C, "T32")</f>
        <v>100</v>
      </c>
      <c r="AX26" s="6">
        <f>100 + SUMIFS(NhatKy_ViPham!J:J, NhatKy_ViPham!E:E, "12_Su", NhatKy_ViPham!F:F, B26, NhatKy_ViPham!C:C, "T33") - SUMIFS(NhatKy_ViPham!K:K, NhatKy_ViPham!E:E, "12_Su", NhatKy_ViPham!F:F, B26, NhatKy_ViPham!C:C, "T33")</f>
        <v>100</v>
      </c>
      <c r="AY26" s="6">
        <f>100 + SUMIFS(NhatKy_ViPham!J:J, NhatKy_ViPham!E:E, "12_Su", NhatKy_ViPham!F:F, B26, NhatKy_ViPham!C:C, "T34") - SUMIFS(NhatKy_ViPham!K:K, NhatKy_ViPham!E:E, "12_Su", NhatKy_ViPham!F:F, B26, NhatKy_ViPham!C:C, "T34")</f>
        <v>100</v>
      </c>
      <c r="AZ26" s="6">
        <f>100 + SUMIFS(NhatKy_ViPham!J:J, NhatKy_ViPham!E:E, "12_Su", NhatKy_ViPham!F:F, B26, NhatKy_ViPham!C:C, "T35") - SUMIFS(NhatKy_ViPham!K:K, NhatKy_ViPham!E:E, "12_Su", NhatKy_ViPham!F:F, B26, NhatKy_ViPham!C:C, "T35")</f>
        <v>100</v>
      </c>
      <c r="BA26" s="12">
        <f t="shared" si="0"/>
        <v>100</v>
      </c>
      <c r="BB26" s="11" t="s">
        <v>430</v>
      </c>
      <c r="BC26" s="16" t="str">
        <f t="shared" si="1"/>
        <v>Tốt</v>
      </c>
      <c r="BD26" s="15" t="str">
        <f t="shared" si="2"/>
        <v>🟢 BÌNH THƯỜNG</v>
      </c>
    </row>
    <row r="27" spans="1:56" x14ac:dyDescent="0.25">
      <c r="A27" s="4">
        <v>19</v>
      </c>
      <c r="B27" s="10" t="s">
        <v>2865</v>
      </c>
      <c r="C27" s="4" t="s">
        <v>2467</v>
      </c>
      <c r="D27" s="4" t="s">
        <v>429</v>
      </c>
      <c r="E27" s="11" t="s">
        <v>430</v>
      </c>
      <c r="F27" s="7">
        <f>SUMIFS(NhatKy_ViPham!K:K, NhatKy_ViPham!E:E, "12_Su", NhatKy_ViPham!F:F, B27, NhatKy_ViPham!H:H, "L01")</f>
        <v>0</v>
      </c>
      <c r="G27" s="7">
        <f>SUMIFS(NhatKy_ViPham!K:K, NhatKy_ViPham!E:E, "12_Su", NhatKy_ViPham!F:F, B27, NhatKy_ViPham!H:H, "L02")</f>
        <v>0</v>
      </c>
      <c r="H27" s="7">
        <f>SUMIFS(NhatKy_ViPham!K:K, NhatKy_ViPham!E:E, "12_Su", NhatKy_ViPham!F:F, B27, NhatKy_ViPham!H:H, "L03")</f>
        <v>0</v>
      </c>
      <c r="I27" s="7">
        <f>SUMIFS(NhatKy_ViPham!K:K, NhatKy_ViPham!E:E, "12_Su", NhatKy_ViPham!F:F, B27, NhatKy_ViPham!H:H, "L04")</f>
        <v>0</v>
      </c>
      <c r="J27" s="7">
        <f>SUMIFS(NhatKy_ViPham!K:K, NhatKy_ViPham!E:E, "12_Su", NhatKy_ViPham!F:F, B27, NhatKy_ViPham!H:H, "L05")</f>
        <v>0</v>
      </c>
      <c r="K27" s="7">
        <f>SUMIFS(NhatKy_ViPham!K:K, NhatKy_ViPham!E:E, "12_Su", NhatKy_ViPham!F:F, B27, NhatKy_ViPham!H:H, "L06")</f>
        <v>0</v>
      </c>
      <c r="L27" s="7">
        <f>SUMIFS(NhatKy_ViPham!K:K, NhatKy_ViPham!E:E, "12_Su", NhatKy_ViPham!F:F, B27, NhatKy_ViPham!H:H, "L07")</f>
        <v>0</v>
      </c>
      <c r="M27" s="7">
        <f>SUMIFS(NhatKy_ViPham!K:K, NhatKy_ViPham!E:E, "12_Su", NhatKy_ViPham!F:F, B27, NhatKy_ViPham!H:H, "L08")</f>
        <v>0</v>
      </c>
      <c r="N27" s="7">
        <f>SUMIFS(NhatKy_ViPham!K:K, NhatKy_ViPham!E:E, "12_Su", NhatKy_ViPham!F:F, B27, NhatKy_ViPham!H:H, "L09")</f>
        <v>0</v>
      </c>
      <c r="O27" s="7">
        <f>SUMIFS(NhatKy_ViPham!K:K, NhatKy_ViPham!E:E, "12_Su", NhatKy_ViPham!F:F, B27, NhatKy_ViPham!H:H, "L10")</f>
        <v>0</v>
      </c>
      <c r="P27" s="12">
        <f>SUMIFS(NhatKy_ViPham!J:J, NhatKy_ViPham!E:E, "12_Su", NhatKy_ViPham!F:F, B27)</f>
        <v>0</v>
      </c>
      <c r="Q27" s="13">
        <f>SUMIFS(NhatKy_ViPham!K:K, NhatKy_ViPham!E:E, "12_Su", NhatKy_ViPham!F:F, B27)</f>
        <v>0</v>
      </c>
      <c r="R27" s="7">
        <f>100 + SUMIFS(NhatKy_ViPham!J:J, NhatKy_ViPham!E:E, "12_Su", NhatKy_ViPham!F:F, B27, NhatKy_ViPham!C:C, "T1") - SUMIFS(NhatKy_ViPham!K:K, NhatKy_ViPham!E:E, "12_Su", NhatKy_ViPham!F:F, B27, NhatKy_ViPham!C:C, "T1")</f>
        <v>100</v>
      </c>
      <c r="S27" s="7">
        <f>100 + SUMIFS(NhatKy_ViPham!J:J, NhatKy_ViPham!E:E, "12_Su", NhatKy_ViPham!F:F, B27, NhatKy_ViPham!C:C, "T2") - SUMIFS(NhatKy_ViPham!K:K, NhatKy_ViPham!E:E, "12_Su", NhatKy_ViPham!F:F, B27, NhatKy_ViPham!C:C, "T2")</f>
        <v>100</v>
      </c>
      <c r="T27" s="7">
        <f>100 + SUMIFS(NhatKy_ViPham!J:J, NhatKy_ViPham!E:E, "12_Su", NhatKy_ViPham!F:F, B27, NhatKy_ViPham!C:C, "T3") - SUMIFS(NhatKy_ViPham!K:K, NhatKy_ViPham!E:E, "12_Su", NhatKy_ViPham!F:F, B27, NhatKy_ViPham!C:C, "T3")</f>
        <v>100</v>
      </c>
      <c r="U27" s="7">
        <f>100 + SUMIFS(NhatKy_ViPham!J:J, NhatKy_ViPham!E:E, "12_Su", NhatKy_ViPham!F:F, B27, NhatKy_ViPham!C:C, "T4") - SUMIFS(NhatKy_ViPham!K:K, NhatKy_ViPham!E:E, "12_Su", NhatKy_ViPham!F:F, B27, NhatKy_ViPham!C:C, "T4")</f>
        <v>100</v>
      </c>
      <c r="V27" s="7">
        <f>100 + SUMIFS(NhatKy_ViPham!J:J, NhatKy_ViPham!E:E, "12_Su", NhatKy_ViPham!F:F, B27, NhatKy_ViPham!C:C, "T5") - SUMIFS(NhatKy_ViPham!K:K, NhatKy_ViPham!E:E, "12_Su", NhatKy_ViPham!F:F, B27, NhatKy_ViPham!C:C, "T5")</f>
        <v>100</v>
      </c>
      <c r="W27" s="7">
        <f>100 + SUMIFS(NhatKy_ViPham!J:J, NhatKy_ViPham!E:E, "12_Su", NhatKy_ViPham!F:F, B27, NhatKy_ViPham!C:C, "T6") - SUMIFS(NhatKy_ViPham!K:K, NhatKy_ViPham!E:E, "12_Su", NhatKy_ViPham!F:F, B27, NhatKy_ViPham!C:C, "T6")</f>
        <v>100</v>
      </c>
      <c r="X27" s="7">
        <f>100 + SUMIFS(NhatKy_ViPham!J:J, NhatKy_ViPham!E:E, "12_Su", NhatKy_ViPham!F:F, B27, NhatKy_ViPham!C:C, "T7") - SUMIFS(NhatKy_ViPham!K:K, NhatKy_ViPham!E:E, "12_Su", NhatKy_ViPham!F:F, B27, NhatKy_ViPham!C:C, "T7")</f>
        <v>100</v>
      </c>
      <c r="Y27" s="7">
        <f>100 + SUMIFS(NhatKy_ViPham!J:J, NhatKy_ViPham!E:E, "12_Su", NhatKy_ViPham!F:F, B27, NhatKy_ViPham!C:C, "T8") - SUMIFS(NhatKy_ViPham!K:K, NhatKy_ViPham!E:E, "12_Su", NhatKy_ViPham!F:F, B27, NhatKy_ViPham!C:C, "T8")</f>
        <v>100</v>
      </c>
      <c r="Z27" s="7">
        <f>100 + SUMIFS(NhatKy_ViPham!J:J, NhatKy_ViPham!E:E, "12_Su", NhatKy_ViPham!F:F, B27, NhatKy_ViPham!C:C, "T9") - SUMIFS(NhatKy_ViPham!K:K, NhatKy_ViPham!E:E, "12_Su", NhatKy_ViPham!F:F, B27, NhatKy_ViPham!C:C, "T9")</f>
        <v>100</v>
      </c>
      <c r="AA27" s="7">
        <f>100 + SUMIFS(NhatKy_ViPham!J:J, NhatKy_ViPham!E:E, "12_Su", NhatKy_ViPham!F:F, B27, NhatKy_ViPham!C:C, "T10") - SUMIFS(NhatKy_ViPham!K:K, NhatKy_ViPham!E:E, "12_Su", NhatKy_ViPham!F:F, B27, NhatKy_ViPham!C:C, "T10")</f>
        <v>100</v>
      </c>
      <c r="AB27" s="7">
        <f>100 + SUMIFS(NhatKy_ViPham!J:J, NhatKy_ViPham!E:E, "12_Su", NhatKy_ViPham!F:F, B27, NhatKy_ViPham!C:C, "T11") - SUMIFS(NhatKy_ViPham!K:K, NhatKy_ViPham!E:E, "12_Su", NhatKy_ViPham!F:F, B27, NhatKy_ViPham!C:C, "T11")</f>
        <v>100</v>
      </c>
      <c r="AC27" s="7">
        <f>100 + SUMIFS(NhatKy_ViPham!J:J, NhatKy_ViPham!E:E, "12_Su", NhatKy_ViPham!F:F, B27, NhatKy_ViPham!C:C, "T12") - SUMIFS(NhatKy_ViPham!K:K, NhatKy_ViPham!E:E, "12_Su", NhatKy_ViPham!F:F, B27, NhatKy_ViPham!C:C, "T12")</f>
        <v>100</v>
      </c>
      <c r="AD27" s="7">
        <f>100 + SUMIFS(NhatKy_ViPham!J:J, NhatKy_ViPham!E:E, "12_Su", NhatKy_ViPham!F:F, B27, NhatKy_ViPham!C:C, "T13") - SUMIFS(NhatKy_ViPham!K:K, NhatKy_ViPham!E:E, "12_Su", NhatKy_ViPham!F:F, B27, NhatKy_ViPham!C:C, "T13")</f>
        <v>100</v>
      </c>
      <c r="AE27" s="7">
        <f>100 + SUMIFS(NhatKy_ViPham!J:J, NhatKy_ViPham!E:E, "12_Su", NhatKy_ViPham!F:F, B27, NhatKy_ViPham!C:C, "T14") - SUMIFS(NhatKy_ViPham!K:K, NhatKy_ViPham!E:E, "12_Su", NhatKy_ViPham!F:F, B27, NhatKy_ViPham!C:C, "T14")</f>
        <v>100</v>
      </c>
      <c r="AF27" s="7">
        <f>100 + SUMIFS(NhatKy_ViPham!J:J, NhatKy_ViPham!E:E, "12_Su", NhatKy_ViPham!F:F, B27, NhatKy_ViPham!C:C, "T15") - SUMIFS(NhatKy_ViPham!K:K, NhatKy_ViPham!E:E, "12_Su", NhatKy_ViPham!F:F, B27, NhatKy_ViPham!C:C, "T15")</f>
        <v>100</v>
      </c>
      <c r="AG27" s="7">
        <f>100 + SUMIFS(NhatKy_ViPham!J:J, NhatKy_ViPham!E:E, "12_Su", NhatKy_ViPham!F:F, B27, NhatKy_ViPham!C:C, "T16") - SUMIFS(NhatKy_ViPham!K:K, NhatKy_ViPham!E:E, "12_Su", NhatKy_ViPham!F:F, B27, NhatKy_ViPham!C:C, "T16")</f>
        <v>100</v>
      </c>
      <c r="AH27" s="7">
        <f>100 + SUMIFS(NhatKy_ViPham!J:J, NhatKy_ViPham!E:E, "12_Su", NhatKy_ViPham!F:F, B27, NhatKy_ViPham!C:C, "T17") - SUMIFS(NhatKy_ViPham!K:K, NhatKy_ViPham!E:E, "12_Su", NhatKy_ViPham!F:F, B27, NhatKy_ViPham!C:C, "T17")</f>
        <v>100</v>
      </c>
      <c r="AI27" s="7">
        <f>100 + SUMIFS(NhatKy_ViPham!J:J, NhatKy_ViPham!E:E, "12_Su", NhatKy_ViPham!F:F, B27, NhatKy_ViPham!C:C, "T18") - SUMIFS(NhatKy_ViPham!K:K, NhatKy_ViPham!E:E, "12_Su", NhatKy_ViPham!F:F, B27, NhatKy_ViPham!C:C, "T18")</f>
        <v>100</v>
      </c>
      <c r="AJ27" s="7">
        <f>100 + SUMIFS(NhatKy_ViPham!J:J, NhatKy_ViPham!E:E, "12_Su", NhatKy_ViPham!F:F, B27, NhatKy_ViPham!C:C, "T19") - SUMIFS(NhatKy_ViPham!K:K, NhatKy_ViPham!E:E, "12_Su", NhatKy_ViPham!F:F, B27, NhatKy_ViPham!C:C, "T19")</f>
        <v>100</v>
      </c>
      <c r="AK27" s="7">
        <f>100 + SUMIFS(NhatKy_ViPham!J:J, NhatKy_ViPham!E:E, "12_Su", NhatKy_ViPham!F:F, B27, NhatKy_ViPham!C:C, "T20") - SUMIFS(NhatKy_ViPham!K:K, NhatKy_ViPham!E:E, "12_Su", NhatKy_ViPham!F:F, B27, NhatKy_ViPham!C:C, "T20")</f>
        <v>100</v>
      </c>
      <c r="AL27" s="7">
        <f>100 + SUMIFS(NhatKy_ViPham!J:J, NhatKy_ViPham!E:E, "12_Su", NhatKy_ViPham!F:F, B27, NhatKy_ViPham!C:C, "T21") - SUMIFS(NhatKy_ViPham!K:K, NhatKy_ViPham!E:E, "12_Su", NhatKy_ViPham!F:F, B27, NhatKy_ViPham!C:C, "T21")</f>
        <v>100</v>
      </c>
      <c r="AM27" s="7">
        <f>100 + SUMIFS(NhatKy_ViPham!J:J, NhatKy_ViPham!E:E, "12_Su", NhatKy_ViPham!F:F, B27, NhatKy_ViPham!C:C, "T22") - SUMIFS(NhatKy_ViPham!K:K, NhatKy_ViPham!E:E, "12_Su", NhatKy_ViPham!F:F, B27, NhatKy_ViPham!C:C, "T22")</f>
        <v>100</v>
      </c>
      <c r="AN27" s="7">
        <f>100 + SUMIFS(NhatKy_ViPham!J:J, NhatKy_ViPham!E:E, "12_Su", NhatKy_ViPham!F:F, B27, NhatKy_ViPham!C:C, "T23") - SUMIFS(NhatKy_ViPham!K:K, NhatKy_ViPham!E:E, "12_Su", NhatKy_ViPham!F:F, B27, NhatKy_ViPham!C:C, "T23")</f>
        <v>100</v>
      </c>
      <c r="AO27" s="7">
        <f>100 + SUMIFS(NhatKy_ViPham!J:J, NhatKy_ViPham!E:E, "12_Su", NhatKy_ViPham!F:F, B27, NhatKy_ViPham!C:C, "T24") - SUMIFS(NhatKy_ViPham!K:K, NhatKy_ViPham!E:E, "12_Su", NhatKy_ViPham!F:F, B27, NhatKy_ViPham!C:C, "T24")</f>
        <v>100</v>
      </c>
      <c r="AP27" s="7">
        <f>100 + SUMIFS(NhatKy_ViPham!J:J, NhatKy_ViPham!E:E, "12_Su", NhatKy_ViPham!F:F, B27, NhatKy_ViPham!C:C, "T25") - SUMIFS(NhatKy_ViPham!K:K, NhatKy_ViPham!E:E, "12_Su", NhatKy_ViPham!F:F, B27, NhatKy_ViPham!C:C, "T25")</f>
        <v>100</v>
      </c>
      <c r="AQ27" s="7">
        <f>100 + SUMIFS(NhatKy_ViPham!J:J, NhatKy_ViPham!E:E, "12_Su", NhatKy_ViPham!F:F, B27, NhatKy_ViPham!C:C, "T26") - SUMIFS(NhatKy_ViPham!K:K, NhatKy_ViPham!E:E, "12_Su", NhatKy_ViPham!F:F, B27, NhatKy_ViPham!C:C, "T26")</f>
        <v>100</v>
      </c>
      <c r="AR27" s="7">
        <f>100 + SUMIFS(NhatKy_ViPham!J:J, NhatKy_ViPham!E:E, "12_Su", NhatKy_ViPham!F:F, B27, NhatKy_ViPham!C:C, "T27") - SUMIFS(NhatKy_ViPham!K:K, NhatKy_ViPham!E:E, "12_Su", NhatKy_ViPham!F:F, B27, NhatKy_ViPham!C:C, "T27")</f>
        <v>100</v>
      </c>
      <c r="AS27" s="7">
        <f>100 + SUMIFS(NhatKy_ViPham!J:J, NhatKy_ViPham!E:E, "12_Su", NhatKy_ViPham!F:F, B27, NhatKy_ViPham!C:C, "T28") - SUMIFS(NhatKy_ViPham!K:K, NhatKy_ViPham!E:E, "12_Su", NhatKy_ViPham!F:F, B27, NhatKy_ViPham!C:C, "T28")</f>
        <v>100</v>
      </c>
      <c r="AT27" s="7">
        <f>100 + SUMIFS(NhatKy_ViPham!J:J, NhatKy_ViPham!E:E, "12_Su", NhatKy_ViPham!F:F, B27, NhatKy_ViPham!C:C, "T29") - SUMIFS(NhatKy_ViPham!K:K, NhatKy_ViPham!E:E, "12_Su", NhatKy_ViPham!F:F, B27, NhatKy_ViPham!C:C, "T29")</f>
        <v>100</v>
      </c>
      <c r="AU27" s="7">
        <f>100 + SUMIFS(NhatKy_ViPham!J:J, NhatKy_ViPham!E:E, "12_Su", NhatKy_ViPham!F:F, B27, NhatKy_ViPham!C:C, "T30") - SUMIFS(NhatKy_ViPham!K:K, NhatKy_ViPham!E:E, "12_Su", NhatKy_ViPham!F:F, B27, NhatKy_ViPham!C:C, "T30")</f>
        <v>100</v>
      </c>
      <c r="AV27" s="7">
        <f>100 + SUMIFS(NhatKy_ViPham!J:J, NhatKy_ViPham!E:E, "12_Su", NhatKy_ViPham!F:F, B27, NhatKy_ViPham!C:C, "T31") - SUMIFS(NhatKy_ViPham!K:K, NhatKy_ViPham!E:E, "12_Su", NhatKy_ViPham!F:F, B27, NhatKy_ViPham!C:C, "T31")</f>
        <v>100</v>
      </c>
      <c r="AW27" s="7">
        <f>100 + SUMIFS(NhatKy_ViPham!J:J, NhatKy_ViPham!E:E, "12_Su", NhatKy_ViPham!F:F, B27, NhatKy_ViPham!C:C, "T32") - SUMIFS(NhatKy_ViPham!K:K, NhatKy_ViPham!E:E, "12_Su", NhatKy_ViPham!F:F, B27, NhatKy_ViPham!C:C, "T32")</f>
        <v>100</v>
      </c>
      <c r="AX27" s="7">
        <f>100 + SUMIFS(NhatKy_ViPham!J:J, NhatKy_ViPham!E:E, "12_Su", NhatKy_ViPham!F:F, B27, NhatKy_ViPham!C:C, "T33") - SUMIFS(NhatKy_ViPham!K:K, NhatKy_ViPham!E:E, "12_Su", NhatKy_ViPham!F:F, B27, NhatKy_ViPham!C:C, "T33")</f>
        <v>100</v>
      </c>
      <c r="AY27" s="7">
        <f>100 + SUMIFS(NhatKy_ViPham!J:J, NhatKy_ViPham!E:E, "12_Su", NhatKy_ViPham!F:F, B27, NhatKy_ViPham!C:C, "T34") - SUMIFS(NhatKy_ViPham!K:K, NhatKy_ViPham!E:E, "12_Su", NhatKy_ViPham!F:F, B27, NhatKy_ViPham!C:C, "T34")</f>
        <v>100</v>
      </c>
      <c r="AZ27" s="7">
        <f>100 + SUMIFS(NhatKy_ViPham!J:J, NhatKy_ViPham!E:E, "12_Su", NhatKy_ViPham!F:F, B27, NhatKy_ViPham!C:C, "T35") - SUMIFS(NhatKy_ViPham!K:K, NhatKy_ViPham!E:E, "12_Su", NhatKy_ViPham!F:F, B27, NhatKy_ViPham!C:C, "T35")</f>
        <v>100</v>
      </c>
      <c r="BA27" s="12">
        <f t="shared" si="0"/>
        <v>100</v>
      </c>
      <c r="BB27" s="11" t="s">
        <v>430</v>
      </c>
      <c r="BC27" s="14" t="str">
        <f t="shared" si="1"/>
        <v>Tốt</v>
      </c>
      <c r="BD27" s="10" t="str">
        <f t="shared" si="2"/>
        <v>🟢 BÌNH THƯỜNG</v>
      </c>
    </row>
    <row r="28" spans="1:56" x14ac:dyDescent="0.25">
      <c r="A28" s="5">
        <v>20</v>
      </c>
      <c r="B28" s="15" t="s">
        <v>2866</v>
      </c>
      <c r="C28" s="5" t="s">
        <v>2665</v>
      </c>
      <c r="D28" s="5" t="s">
        <v>429</v>
      </c>
      <c r="E28" s="11" t="s">
        <v>430</v>
      </c>
      <c r="F28" s="6">
        <f>SUMIFS(NhatKy_ViPham!K:K, NhatKy_ViPham!E:E, "12_Su", NhatKy_ViPham!F:F, B28, NhatKy_ViPham!H:H, "L01")</f>
        <v>0</v>
      </c>
      <c r="G28" s="6">
        <f>SUMIFS(NhatKy_ViPham!K:K, NhatKy_ViPham!E:E, "12_Su", NhatKy_ViPham!F:F, B28, NhatKy_ViPham!H:H, "L02")</f>
        <v>0</v>
      </c>
      <c r="H28" s="6">
        <f>SUMIFS(NhatKy_ViPham!K:K, NhatKy_ViPham!E:E, "12_Su", NhatKy_ViPham!F:F, B28, NhatKy_ViPham!H:H, "L03")</f>
        <v>0</v>
      </c>
      <c r="I28" s="6">
        <f>SUMIFS(NhatKy_ViPham!K:K, NhatKy_ViPham!E:E, "12_Su", NhatKy_ViPham!F:F, B28, NhatKy_ViPham!H:H, "L04")</f>
        <v>0</v>
      </c>
      <c r="J28" s="6">
        <f>SUMIFS(NhatKy_ViPham!K:K, NhatKy_ViPham!E:E, "12_Su", NhatKy_ViPham!F:F, B28, NhatKy_ViPham!H:H, "L05")</f>
        <v>0</v>
      </c>
      <c r="K28" s="6">
        <f>SUMIFS(NhatKy_ViPham!K:K, NhatKy_ViPham!E:E, "12_Su", NhatKy_ViPham!F:F, B28, NhatKy_ViPham!H:H, "L06")</f>
        <v>0</v>
      </c>
      <c r="L28" s="6">
        <f>SUMIFS(NhatKy_ViPham!K:K, NhatKy_ViPham!E:E, "12_Su", NhatKy_ViPham!F:F, B28, NhatKy_ViPham!H:H, "L07")</f>
        <v>0</v>
      </c>
      <c r="M28" s="6">
        <f>SUMIFS(NhatKy_ViPham!K:K, NhatKy_ViPham!E:E, "12_Su", NhatKy_ViPham!F:F, B28, NhatKy_ViPham!H:H, "L08")</f>
        <v>0</v>
      </c>
      <c r="N28" s="6">
        <f>SUMIFS(NhatKy_ViPham!K:K, NhatKy_ViPham!E:E, "12_Su", NhatKy_ViPham!F:F, B28, NhatKy_ViPham!H:H, "L09")</f>
        <v>0</v>
      </c>
      <c r="O28" s="6">
        <f>SUMIFS(NhatKy_ViPham!K:K, NhatKy_ViPham!E:E, "12_Su", NhatKy_ViPham!F:F, B28, NhatKy_ViPham!H:H, "L10")</f>
        <v>0</v>
      </c>
      <c r="P28" s="12">
        <f>SUMIFS(NhatKy_ViPham!J:J, NhatKy_ViPham!E:E, "12_Su", NhatKy_ViPham!F:F, B28)</f>
        <v>0</v>
      </c>
      <c r="Q28" s="13">
        <f>SUMIFS(NhatKy_ViPham!K:K, NhatKy_ViPham!E:E, "12_Su", NhatKy_ViPham!F:F, B28)</f>
        <v>0</v>
      </c>
      <c r="R28" s="6">
        <f>100 + SUMIFS(NhatKy_ViPham!J:J, NhatKy_ViPham!E:E, "12_Su", NhatKy_ViPham!F:F, B28, NhatKy_ViPham!C:C, "T1") - SUMIFS(NhatKy_ViPham!K:K, NhatKy_ViPham!E:E, "12_Su", NhatKy_ViPham!F:F, B28, NhatKy_ViPham!C:C, "T1")</f>
        <v>100</v>
      </c>
      <c r="S28" s="6">
        <f>100 + SUMIFS(NhatKy_ViPham!J:J, NhatKy_ViPham!E:E, "12_Su", NhatKy_ViPham!F:F, B28, NhatKy_ViPham!C:C, "T2") - SUMIFS(NhatKy_ViPham!K:K, NhatKy_ViPham!E:E, "12_Su", NhatKy_ViPham!F:F, B28, NhatKy_ViPham!C:C, "T2")</f>
        <v>100</v>
      </c>
      <c r="T28" s="6">
        <f>100 + SUMIFS(NhatKy_ViPham!J:J, NhatKy_ViPham!E:E, "12_Su", NhatKy_ViPham!F:F, B28, NhatKy_ViPham!C:C, "T3") - SUMIFS(NhatKy_ViPham!K:K, NhatKy_ViPham!E:E, "12_Su", NhatKy_ViPham!F:F, B28, NhatKy_ViPham!C:C, "T3")</f>
        <v>100</v>
      </c>
      <c r="U28" s="6">
        <f>100 + SUMIFS(NhatKy_ViPham!J:J, NhatKy_ViPham!E:E, "12_Su", NhatKy_ViPham!F:F, B28, NhatKy_ViPham!C:C, "T4") - SUMIFS(NhatKy_ViPham!K:K, NhatKy_ViPham!E:E, "12_Su", NhatKy_ViPham!F:F, B28, NhatKy_ViPham!C:C, "T4")</f>
        <v>100</v>
      </c>
      <c r="V28" s="6">
        <f>100 + SUMIFS(NhatKy_ViPham!J:J, NhatKy_ViPham!E:E, "12_Su", NhatKy_ViPham!F:F, B28, NhatKy_ViPham!C:C, "T5") - SUMIFS(NhatKy_ViPham!K:K, NhatKy_ViPham!E:E, "12_Su", NhatKy_ViPham!F:F, B28, NhatKy_ViPham!C:C, "T5")</f>
        <v>100</v>
      </c>
      <c r="W28" s="6">
        <f>100 + SUMIFS(NhatKy_ViPham!J:J, NhatKy_ViPham!E:E, "12_Su", NhatKy_ViPham!F:F, B28, NhatKy_ViPham!C:C, "T6") - SUMIFS(NhatKy_ViPham!K:K, NhatKy_ViPham!E:E, "12_Su", NhatKy_ViPham!F:F, B28, NhatKy_ViPham!C:C, "T6")</f>
        <v>100</v>
      </c>
      <c r="X28" s="6">
        <f>100 + SUMIFS(NhatKy_ViPham!J:J, NhatKy_ViPham!E:E, "12_Su", NhatKy_ViPham!F:F, B28, NhatKy_ViPham!C:C, "T7") - SUMIFS(NhatKy_ViPham!K:K, NhatKy_ViPham!E:E, "12_Su", NhatKy_ViPham!F:F, B28, NhatKy_ViPham!C:C, "T7")</f>
        <v>100</v>
      </c>
      <c r="Y28" s="6">
        <f>100 + SUMIFS(NhatKy_ViPham!J:J, NhatKy_ViPham!E:E, "12_Su", NhatKy_ViPham!F:F, B28, NhatKy_ViPham!C:C, "T8") - SUMIFS(NhatKy_ViPham!K:K, NhatKy_ViPham!E:E, "12_Su", NhatKy_ViPham!F:F, B28, NhatKy_ViPham!C:C, "T8")</f>
        <v>100</v>
      </c>
      <c r="Z28" s="6">
        <f>100 + SUMIFS(NhatKy_ViPham!J:J, NhatKy_ViPham!E:E, "12_Su", NhatKy_ViPham!F:F, B28, NhatKy_ViPham!C:C, "T9") - SUMIFS(NhatKy_ViPham!K:K, NhatKy_ViPham!E:E, "12_Su", NhatKy_ViPham!F:F, B28, NhatKy_ViPham!C:C, "T9")</f>
        <v>100</v>
      </c>
      <c r="AA28" s="6">
        <f>100 + SUMIFS(NhatKy_ViPham!J:J, NhatKy_ViPham!E:E, "12_Su", NhatKy_ViPham!F:F, B28, NhatKy_ViPham!C:C, "T10") - SUMIFS(NhatKy_ViPham!K:K, NhatKy_ViPham!E:E, "12_Su", NhatKy_ViPham!F:F, B28, NhatKy_ViPham!C:C, "T10")</f>
        <v>100</v>
      </c>
      <c r="AB28" s="6">
        <f>100 + SUMIFS(NhatKy_ViPham!J:J, NhatKy_ViPham!E:E, "12_Su", NhatKy_ViPham!F:F, B28, NhatKy_ViPham!C:C, "T11") - SUMIFS(NhatKy_ViPham!K:K, NhatKy_ViPham!E:E, "12_Su", NhatKy_ViPham!F:F, B28, NhatKy_ViPham!C:C, "T11")</f>
        <v>100</v>
      </c>
      <c r="AC28" s="6">
        <f>100 + SUMIFS(NhatKy_ViPham!J:J, NhatKy_ViPham!E:E, "12_Su", NhatKy_ViPham!F:F, B28, NhatKy_ViPham!C:C, "T12") - SUMIFS(NhatKy_ViPham!K:K, NhatKy_ViPham!E:E, "12_Su", NhatKy_ViPham!F:F, B28, NhatKy_ViPham!C:C, "T12")</f>
        <v>100</v>
      </c>
      <c r="AD28" s="6">
        <f>100 + SUMIFS(NhatKy_ViPham!J:J, NhatKy_ViPham!E:E, "12_Su", NhatKy_ViPham!F:F, B28, NhatKy_ViPham!C:C, "T13") - SUMIFS(NhatKy_ViPham!K:K, NhatKy_ViPham!E:E, "12_Su", NhatKy_ViPham!F:F, B28, NhatKy_ViPham!C:C, "T13")</f>
        <v>100</v>
      </c>
      <c r="AE28" s="6">
        <f>100 + SUMIFS(NhatKy_ViPham!J:J, NhatKy_ViPham!E:E, "12_Su", NhatKy_ViPham!F:F, B28, NhatKy_ViPham!C:C, "T14") - SUMIFS(NhatKy_ViPham!K:K, NhatKy_ViPham!E:E, "12_Su", NhatKy_ViPham!F:F, B28, NhatKy_ViPham!C:C, "T14")</f>
        <v>100</v>
      </c>
      <c r="AF28" s="6">
        <f>100 + SUMIFS(NhatKy_ViPham!J:J, NhatKy_ViPham!E:E, "12_Su", NhatKy_ViPham!F:F, B28, NhatKy_ViPham!C:C, "T15") - SUMIFS(NhatKy_ViPham!K:K, NhatKy_ViPham!E:E, "12_Su", NhatKy_ViPham!F:F, B28, NhatKy_ViPham!C:C, "T15")</f>
        <v>100</v>
      </c>
      <c r="AG28" s="6">
        <f>100 + SUMIFS(NhatKy_ViPham!J:J, NhatKy_ViPham!E:E, "12_Su", NhatKy_ViPham!F:F, B28, NhatKy_ViPham!C:C, "T16") - SUMIFS(NhatKy_ViPham!K:K, NhatKy_ViPham!E:E, "12_Su", NhatKy_ViPham!F:F, B28, NhatKy_ViPham!C:C, "T16")</f>
        <v>100</v>
      </c>
      <c r="AH28" s="6">
        <f>100 + SUMIFS(NhatKy_ViPham!J:J, NhatKy_ViPham!E:E, "12_Su", NhatKy_ViPham!F:F, B28, NhatKy_ViPham!C:C, "T17") - SUMIFS(NhatKy_ViPham!K:K, NhatKy_ViPham!E:E, "12_Su", NhatKy_ViPham!F:F, B28, NhatKy_ViPham!C:C, "T17")</f>
        <v>100</v>
      </c>
      <c r="AI28" s="6">
        <f>100 + SUMIFS(NhatKy_ViPham!J:J, NhatKy_ViPham!E:E, "12_Su", NhatKy_ViPham!F:F, B28, NhatKy_ViPham!C:C, "T18") - SUMIFS(NhatKy_ViPham!K:K, NhatKy_ViPham!E:E, "12_Su", NhatKy_ViPham!F:F, B28, NhatKy_ViPham!C:C, "T18")</f>
        <v>100</v>
      </c>
      <c r="AJ28" s="6">
        <f>100 + SUMIFS(NhatKy_ViPham!J:J, NhatKy_ViPham!E:E, "12_Su", NhatKy_ViPham!F:F, B28, NhatKy_ViPham!C:C, "T19") - SUMIFS(NhatKy_ViPham!K:K, NhatKy_ViPham!E:E, "12_Su", NhatKy_ViPham!F:F, B28, NhatKy_ViPham!C:C, "T19")</f>
        <v>100</v>
      </c>
      <c r="AK28" s="6">
        <f>100 + SUMIFS(NhatKy_ViPham!J:J, NhatKy_ViPham!E:E, "12_Su", NhatKy_ViPham!F:F, B28, NhatKy_ViPham!C:C, "T20") - SUMIFS(NhatKy_ViPham!K:K, NhatKy_ViPham!E:E, "12_Su", NhatKy_ViPham!F:F, B28, NhatKy_ViPham!C:C, "T20")</f>
        <v>100</v>
      </c>
      <c r="AL28" s="6">
        <f>100 + SUMIFS(NhatKy_ViPham!J:J, NhatKy_ViPham!E:E, "12_Su", NhatKy_ViPham!F:F, B28, NhatKy_ViPham!C:C, "T21") - SUMIFS(NhatKy_ViPham!K:K, NhatKy_ViPham!E:E, "12_Su", NhatKy_ViPham!F:F, B28, NhatKy_ViPham!C:C, "T21")</f>
        <v>100</v>
      </c>
      <c r="AM28" s="6">
        <f>100 + SUMIFS(NhatKy_ViPham!J:J, NhatKy_ViPham!E:E, "12_Su", NhatKy_ViPham!F:F, B28, NhatKy_ViPham!C:C, "T22") - SUMIFS(NhatKy_ViPham!K:K, NhatKy_ViPham!E:E, "12_Su", NhatKy_ViPham!F:F, B28, NhatKy_ViPham!C:C, "T22")</f>
        <v>100</v>
      </c>
      <c r="AN28" s="6">
        <f>100 + SUMIFS(NhatKy_ViPham!J:J, NhatKy_ViPham!E:E, "12_Su", NhatKy_ViPham!F:F, B28, NhatKy_ViPham!C:C, "T23") - SUMIFS(NhatKy_ViPham!K:K, NhatKy_ViPham!E:E, "12_Su", NhatKy_ViPham!F:F, B28, NhatKy_ViPham!C:C, "T23")</f>
        <v>100</v>
      </c>
      <c r="AO28" s="6">
        <f>100 + SUMIFS(NhatKy_ViPham!J:J, NhatKy_ViPham!E:E, "12_Su", NhatKy_ViPham!F:F, B28, NhatKy_ViPham!C:C, "T24") - SUMIFS(NhatKy_ViPham!K:K, NhatKy_ViPham!E:E, "12_Su", NhatKy_ViPham!F:F, B28, NhatKy_ViPham!C:C, "T24")</f>
        <v>100</v>
      </c>
      <c r="AP28" s="6">
        <f>100 + SUMIFS(NhatKy_ViPham!J:J, NhatKy_ViPham!E:E, "12_Su", NhatKy_ViPham!F:F, B28, NhatKy_ViPham!C:C, "T25") - SUMIFS(NhatKy_ViPham!K:K, NhatKy_ViPham!E:E, "12_Su", NhatKy_ViPham!F:F, B28, NhatKy_ViPham!C:C, "T25")</f>
        <v>100</v>
      </c>
      <c r="AQ28" s="6">
        <f>100 + SUMIFS(NhatKy_ViPham!J:J, NhatKy_ViPham!E:E, "12_Su", NhatKy_ViPham!F:F, B28, NhatKy_ViPham!C:C, "T26") - SUMIFS(NhatKy_ViPham!K:K, NhatKy_ViPham!E:E, "12_Su", NhatKy_ViPham!F:F, B28, NhatKy_ViPham!C:C, "T26")</f>
        <v>100</v>
      </c>
      <c r="AR28" s="6">
        <f>100 + SUMIFS(NhatKy_ViPham!J:J, NhatKy_ViPham!E:E, "12_Su", NhatKy_ViPham!F:F, B28, NhatKy_ViPham!C:C, "T27") - SUMIFS(NhatKy_ViPham!K:K, NhatKy_ViPham!E:E, "12_Su", NhatKy_ViPham!F:F, B28, NhatKy_ViPham!C:C, "T27")</f>
        <v>100</v>
      </c>
      <c r="AS28" s="6">
        <f>100 + SUMIFS(NhatKy_ViPham!J:J, NhatKy_ViPham!E:E, "12_Su", NhatKy_ViPham!F:F, B28, NhatKy_ViPham!C:C, "T28") - SUMIFS(NhatKy_ViPham!K:K, NhatKy_ViPham!E:E, "12_Su", NhatKy_ViPham!F:F, B28, NhatKy_ViPham!C:C, "T28")</f>
        <v>100</v>
      </c>
      <c r="AT28" s="6">
        <f>100 + SUMIFS(NhatKy_ViPham!J:J, NhatKy_ViPham!E:E, "12_Su", NhatKy_ViPham!F:F, B28, NhatKy_ViPham!C:C, "T29") - SUMIFS(NhatKy_ViPham!K:K, NhatKy_ViPham!E:E, "12_Su", NhatKy_ViPham!F:F, B28, NhatKy_ViPham!C:C, "T29")</f>
        <v>100</v>
      </c>
      <c r="AU28" s="6">
        <f>100 + SUMIFS(NhatKy_ViPham!J:J, NhatKy_ViPham!E:E, "12_Su", NhatKy_ViPham!F:F, B28, NhatKy_ViPham!C:C, "T30") - SUMIFS(NhatKy_ViPham!K:K, NhatKy_ViPham!E:E, "12_Su", NhatKy_ViPham!F:F, B28, NhatKy_ViPham!C:C, "T30")</f>
        <v>100</v>
      </c>
      <c r="AV28" s="6">
        <f>100 + SUMIFS(NhatKy_ViPham!J:J, NhatKy_ViPham!E:E, "12_Su", NhatKy_ViPham!F:F, B28, NhatKy_ViPham!C:C, "T31") - SUMIFS(NhatKy_ViPham!K:K, NhatKy_ViPham!E:E, "12_Su", NhatKy_ViPham!F:F, B28, NhatKy_ViPham!C:C, "T31")</f>
        <v>100</v>
      </c>
      <c r="AW28" s="6">
        <f>100 + SUMIFS(NhatKy_ViPham!J:J, NhatKy_ViPham!E:E, "12_Su", NhatKy_ViPham!F:F, B28, NhatKy_ViPham!C:C, "T32") - SUMIFS(NhatKy_ViPham!K:K, NhatKy_ViPham!E:E, "12_Su", NhatKy_ViPham!F:F, B28, NhatKy_ViPham!C:C, "T32")</f>
        <v>100</v>
      </c>
      <c r="AX28" s="6">
        <f>100 + SUMIFS(NhatKy_ViPham!J:J, NhatKy_ViPham!E:E, "12_Su", NhatKy_ViPham!F:F, B28, NhatKy_ViPham!C:C, "T33") - SUMIFS(NhatKy_ViPham!K:K, NhatKy_ViPham!E:E, "12_Su", NhatKy_ViPham!F:F, B28, NhatKy_ViPham!C:C, "T33")</f>
        <v>100</v>
      </c>
      <c r="AY28" s="6">
        <f>100 + SUMIFS(NhatKy_ViPham!J:J, NhatKy_ViPham!E:E, "12_Su", NhatKy_ViPham!F:F, B28, NhatKy_ViPham!C:C, "T34") - SUMIFS(NhatKy_ViPham!K:K, NhatKy_ViPham!E:E, "12_Su", NhatKy_ViPham!F:F, B28, NhatKy_ViPham!C:C, "T34")</f>
        <v>100</v>
      </c>
      <c r="AZ28" s="6">
        <f>100 + SUMIFS(NhatKy_ViPham!J:J, NhatKy_ViPham!E:E, "12_Su", NhatKy_ViPham!F:F, B28, NhatKy_ViPham!C:C, "T35") - SUMIFS(NhatKy_ViPham!K:K, NhatKy_ViPham!E:E, "12_Su", NhatKy_ViPham!F:F, B28, NhatKy_ViPham!C:C, "T35")</f>
        <v>100</v>
      </c>
      <c r="BA28" s="12">
        <f t="shared" si="0"/>
        <v>100</v>
      </c>
      <c r="BB28" s="11" t="s">
        <v>430</v>
      </c>
      <c r="BC28" s="16" t="str">
        <f t="shared" si="1"/>
        <v>Tốt</v>
      </c>
      <c r="BD28" s="15" t="str">
        <f t="shared" si="2"/>
        <v>🟢 BÌNH THƯỜNG</v>
      </c>
    </row>
    <row r="29" spans="1:56" x14ac:dyDescent="0.25">
      <c r="A29" s="4">
        <v>21</v>
      </c>
      <c r="B29" s="10" t="s">
        <v>2867</v>
      </c>
      <c r="C29" s="4" t="s">
        <v>2868</v>
      </c>
      <c r="D29" s="4" t="s">
        <v>429</v>
      </c>
      <c r="E29" s="11" t="s">
        <v>430</v>
      </c>
      <c r="F29" s="7">
        <f>SUMIFS(NhatKy_ViPham!K:K, NhatKy_ViPham!E:E, "12_Su", NhatKy_ViPham!F:F, B29, NhatKy_ViPham!H:H, "L01")</f>
        <v>0</v>
      </c>
      <c r="G29" s="7">
        <f>SUMIFS(NhatKy_ViPham!K:K, NhatKy_ViPham!E:E, "12_Su", NhatKy_ViPham!F:F, B29, NhatKy_ViPham!H:H, "L02")</f>
        <v>0</v>
      </c>
      <c r="H29" s="7">
        <f>SUMIFS(NhatKy_ViPham!K:K, NhatKy_ViPham!E:E, "12_Su", NhatKy_ViPham!F:F, B29, NhatKy_ViPham!H:H, "L03")</f>
        <v>0</v>
      </c>
      <c r="I29" s="7">
        <f>SUMIFS(NhatKy_ViPham!K:K, NhatKy_ViPham!E:E, "12_Su", NhatKy_ViPham!F:F, B29, NhatKy_ViPham!H:H, "L04")</f>
        <v>0</v>
      </c>
      <c r="J29" s="7">
        <f>SUMIFS(NhatKy_ViPham!K:K, NhatKy_ViPham!E:E, "12_Su", NhatKy_ViPham!F:F, B29, NhatKy_ViPham!H:H, "L05")</f>
        <v>0</v>
      </c>
      <c r="K29" s="7">
        <f>SUMIFS(NhatKy_ViPham!K:K, NhatKy_ViPham!E:E, "12_Su", NhatKy_ViPham!F:F, B29, NhatKy_ViPham!H:H, "L06")</f>
        <v>0</v>
      </c>
      <c r="L29" s="7">
        <f>SUMIFS(NhatKy_ViPham!K:K, NhatKy_ViPham!E:E, "12_Su", NhatKy_ViPham!F:F, B29, NhatKy_ViPham!H:H, "L07")</f>
        <v>0</v>
      </c>
      <c r="M29" s="7">
        <f>SUMIFS(NhatKy_ViPham!K:K, NhatKy_ViPham!E:E, "12_Su", NhatKy_ViPham!F:F, B29, NhatKy_ViPham!H:H, "L08")</f>
        <v>0</v>
      </c>
      <c r="N29" s="7">
        <f>SUMIFS(NhatKy_ViPham!K:K, NhatKy_ViPham!E:E, "12_Su", NhatKy_ViPham!F:F, B29, NhatKy_ViPham!H:H, "L09")</f>
        <v>0</v>
      </c>
      <c r="O29" s="7">
        <f>SUMIFS(NhatKy_ViPham!K:K, NhatKy_ViPham!E:E, "12_Su", NhatKy_ViPham!F:F, B29, NhatKy_ViPham!H:H, "L10")</f>
        <v>0</v>
      </c>
      <c r="P29" s="12">
        <f>SUMIFS(NhatKy_ViPham!J:J, NhatKy_ViPham!E:E, "12_Su", NhatKy_ViPham!F:F, B29)</f>
        <v>0</v>
      </c>
      <c r="Q29" s="13">
        <f>SUMIFS(NhatKy_ViPham!K:K, NhatKy_ViPham!E:E, "12_Su", NhatKy_ViPham!F:F, B29)</f>
        <v>0</v>
      </c>
      <c r="R29" s="7">
        <f>100 + SUMIFS(NhatKy_ViPham!J:J, NhatKy_ViPham!E:E, "12_Su", NhatKy_ViPham!F:F, B29, NhatKy_ViPham!C:C, "T1") - SUMIFS(NhatKy_ViPham!K:K, NhatKy_ViPham!E:E, "12_Su", NhatKy_ViPham!F:F, B29, NhatKy_ViPham!C:C, "T1")</f>
        <v>100</v>
      </c>
      <c r="S29" s="7">
        <f>100 + SUMIFS(NhatKy_ViPham!J:J, NhatKy_ViPham!E:E, "12_Su", NhatKy_ViPham!F:F, B29, NhatKy_ViPham!C:C, "T2") - SUMIFS(NhatKy_ViPham!K:K, NhatKy_ViPham!E:E, "12_Su", NhatKy_ViPham!F:F, B29, NhatKy_ViPham!C:C, "T2")</f>
        <v>100</v>
      </c>
      <c r="T29" s="7">
        <f>100 + SUMIFS(NhatKy_ViPham!J:J, NhatKy_ViPham!E:E, "12_Su", NhatKy_ViPham!F:F, B29, NhatKy_ViPham!C:C, "T3") - SUMIFS(NhatKy_ViPham!K:K, NhatKy_ViPham!E:E, "12_Su", NhatKy_ViPham!F:F, B29, NhatKy_ViPham!C:C, "T3")</f>
        <v>100</v>
      </c>
      <c r="U29" s="7">
        <f>100 + SUMIFS(NhatKy_ViPham!J:J, NhatKy_ViPham!E:E, "12_Su", NhatKy_ViPham!F:F, B29, NhatKy_ViPham!C:C, "T4") - SUMIFS(NhatKy_ViPham!K:K, NhatKy_ViPham!E:E, "12_Su", NhatKy_ViPham!F:F, B29, NhatKy_ViPham!C:C, "T4")</f>
        <v>100</v>
      </c>
      <c r="V29" s="7">
        <f>100 + SUMIFS(NhatKy_ViPham!J:J, NhatKy_ViPham!E:E, "12_Su", NhatKy_ViPham!F:F, B29, NhatKy_ViPham!C:C, "T5") - SUMIFS(NhatKy_ViPham!K:K, NhatKy_ViPham!E:E, "12_Su", NhatKy_ViPham!F:F, B29, NhatKy_ViPham!C:C, "T5")</f>
        <v>100</v>
      </c>
      <c r="W29" s="7">
        <f>100 + SUMIFS(NhatKy_ViPham!J:J, NhatKy_ViPham!E:E, "12_Su", NhatKy_ViPham!F:F, B29, NhatKy_ViPham!C:C, "T6") - SUMIFS(NhatKy_ViPham!K:K, NhatKy_ViPham!E:E, "12_Su", NhatKy_ViPham!F:F, B29, NhatKy_ViPham!C:C, "T6")</f>
        <v>100</v>
      </c>
      <c r="X29" s="7">
        <f>100 + SUMIFS(NhatKy_ViPham!J:J, NhatKy_ViPham!E:E, "12_Su", NhatKy_ViPham!F:F, B29, NhatKy_ViPham!C:C, "T7") - SUMIFS(NhatKy_ViPham!K:K, NhatKy_ViPham!E:E, "12_Su", NhatKy_ViPham!F:F, B29, NhatKy_ViPham!C:C, "T7")</f>
        <v>100</v>
      </c>
      <c r="Y29" s="7">
        <f>100 + SUMIFS(NhatKy_ViPham!J:J, NhatKy_ViPham!E:E, "12_Su", NhatKy_ViPham!F:F, B29, NhatKy_ViPham!C:C, "T8") - SUMIFS(NhatKy_ViPham!K:K, NhatKy_ViPham!E:E, "12_Su", NhatKy_ViPham!F:F, B29, NhatKy_ViPham!C:C, "T8")</f>
        <v>100</v>
      </c>
      <c r="Z29" s="7">
        <f>100 + SUMIFS(NhatKy_ViPham!J:J, NhatKy_ViPham!E:E, "12_Su", NhatKy_ViPham!F:F, B29, NhatKy_ViPham!C:C, "T9") - SUMIFS(NhatKy_ViPham!K:K, NhatKy_ViPham!E:E, "12_Su", NhatKy_ViPham!F:F, B29, NhatKy_ViPham!C:C, "T9")</f>
        <v>100</v>
      </c>
      <c r="AA29" s="7">
        <f>100 + SUMIFS(NhatKy_ViPham!J:J, NhatKy_ViPham!E:E, "12_Su", NhatKy_ViPham!F:F, B29, NhatKy_ViPham!C:C, "T10") - SUMIFS(NhatKy_ViPham!K:K, NhatKy_ViPham!E:E, "12_Su", NhatKy_ViPham!F:F, B29, NhatKy_ViPham!C:C, "T10")</f>
        <v>100</v>
      </c>
      <c r="AB29" s="7">
        <f>100 + SUMIFS(NhatKy_ViPham!J:J, NhatKy_ViPham!E:E, "12_Su", NhatKy_ViPham!F:F, B29, NhatKy_ViPham!C:C, "T11") - SUMIFS(NhatKy_ViPham!K:K, NhatKy_ViPham!E:E, "12_Su", NhatKy_ViPham!F:F, B29, NhatKy_ViPham!C:C, "T11")</f>
        <v>100</v>
      </c>
      <c r="AC29" s="7">
        <f>100 + SUMIFS(NhatKy_ViPham!J:J, NhatKy_ViPham!E:E, "12_Su", NhatKy_ViPham!F:F, B29, NhatKy_ViPham!C:C, "T12") - SUMIFS(NhatKy_ViPham!K:K, NhatKy_ViPham!E:E, "12_Su", NhatKy_ViPham!F:F, B29, NhatKy_ViPham!C:C, "T12")</f>
        <v>100</v>
      </c>
      <c r="AD29" s="7">
        <f>100 + SUMIFS(NhatKy_ViPham!J:J, NhatKy_ViPham!E:E, "12_Su", NhatKy_ViPham!F:F, B29, NhatKy_ViPham!C:C, "T13") - SUMIFS(NhatKy_ViPham!K:K, NhatKy_ViPham!E:E, "12_Su", NhatKy_ViPham!F:F, B29, NhatKy_ViPham!C:C, "T13")</f>
        <v>100</v>
      </c>
      <c r="AE29" s="7">
        <f>100 + SUMIFS(NhatKy_ViPham!J:J, NhatKy_ViPham!E:E, "12_Su", NhatKy_ViPham!F:F, B29, NhatKy_ViPham!C:C, "T14") - SUMIFS(NhatKy_ViPham!K:K, NhatKy_ViPham!E:E, "12_Su", NhatKy_ViPham!F:F, B29, NhatKy_ViPham!C:C, "T14")</f>
        <v>100</v>
      </c>
      <c r="AF29" s="7">
        <f>100 + SUMIFS(NhatKy_ViPham!J:J, NhatKy_ViPham!E:E, "12_Su", NhatKy_ViPham!F:F, B29, NhatKy_ViPham!C:C, "T15") - SUMIFS(NhatKy_ViPham!K:K, NhatKy_ViPham!E:E, "12_Su", NhatKy_ViPham!F:F, B29, NhatKy_ViPham!C:C, "T15")</f>
        <v>100</v>
      </c>
      <c r="AG29" s="7">
        <f>100 + SUMIFS(NhatKy_ViPham!J:J, NhatKy_ViPham!E:E, "12_Su", NhatKy_ViPham!F:F, B29, NhatKy_ViPham!C:C, "T16") - SUMIFS(NhatKy_ViPham!K:K, NhatKy_ViPham!E:E, "12_Su", NhatKy_ViPham!F:F, B29, NhatKy_ViPham!C:C, "T16")</f>
        <v>100</v>
      </c>
      <c r="AH29" s="7">
        <f>100 + SUMIFS(NhatKy_ViPham!J:J, NhatKy_ViPham!E:E, "12_Su", NhatKy_ViPham!F:F, B29, NhatKy_ViPham!C:C, "T17") - SUMIFS(NhatKy_ViPham!K:K, NhatKy_ViPham!E:E, "12_Su", NhatKy_ViPham!F:F, B29, NhatKy_ViPham!C:C, "T17")</f>
        <v>100</v>
      </c>
      <c r="AI29" s="7">
        <f>100 + SUMIFS(NhatKy_ViPham!J:J, NhatKy_ViPham!E:E, "12_Su", NhatKy_ViPham!F:F, B29, NhatKy_ViPham!C:C, "T18") - SUMIFS(NhatKy_ViPham!K:K, NhatKy_ViPham!E:E, "12_Su", NhatKy_ViPham!F:F, B29, NhatKy_ViPham!C:C, "T18")</f>
        <v>100</v>
      </c>
      <c r="AJ29" s="7">
        <f>100 + SUMIFS(NhatKy_ViPham!J:J, NhatKy_ViPham!E:E, "12_Su", NhatKy_ViPham!F:F, B29, NhatKy_ViPham!C:C, "T19") - SUMIFS(NhatKy_ViPham!K:K, NhatKy_ViPham!E:E, "12_Su", NhatKy_ViPham!F:F, B29, NhatKy_ViPham!C:C, "T19")</f>
        <v>100</v>
      </c>
      <c r="AK29" s="7">
        <f>100 + SUMIFS(NhatKy_ViPham!J:J, NhatKy_ViPham!E:E, "12_Su", NhatKy_ViPham!F:F, B29, NhatKy_ViPham!C:C, "T20") - SUMIFS(NhatKy_ViPham!K:K, NhatKy_ViPham!E:E, "12_Su", NhatKy_ViPham!F:F, B29, NhatKy_ViPham!C:C, "T20")</f>
        <v>100</v>
      </c>
      <c r="AL29" s="7">
        <f>100 + SUMIFS(NhatKy_ViPham!J:J, NhatKy_ViPham!E:E, "12_Su", NhatKy_ViPham!F:F, B29, NhatKy_ViPham!C:C, "T21") - SUMIFS(NhatKy_ViPham!K:K, NhatKy_ViPham!E:E, "12_Su", NhatKy_ViPham!F:F, B29, NhatKy_ViPham!C:C, "T21")</f>
        <v>100</v>
      </c>
      <c r="AM29" s="7">
        <f>100 + SUMIFS(NhatKy_ViPham!J:J, NhatKy_ViPham!E:E, "12_Su", NhatKy_ViPham!F:F, B29, NhatKy_ViPham!C:C, "T22") - SUMIFS(NhatKy_ViPham!K:K, NhatKy_ViPham!E:E, "12_Su", NhatKy_ViPham!F:F, B29, NhatKy_ViPham!C:C, "T22")</f>
        <v>100</v>
      </c>
      <c r="AN29" s="7">
        <f>100 + SUMIFS(NhatKy_ViPham!J:J, NhatKy_ViPham!E:E, "12_Su", NhatKy_ViPham!F:F, B29, NhatKy_ViPham!C:C, "T23") - SUMIFS(NhatKy_ViPham!K:K, NhatKy_ViPham!E:E, "12_Su", NhatKy_ViPham!F:F, B29, NhatKy_ViPham!C:C, "T23")</f>
        <v>100</v>
      </c>
      <c r="AO29" s="7">
        <f>100 + SUMIFS(NhatKy_ViPham!J:J, NhatKy_ViPham!E:E, "12_Su", NhatKy_ViPham!F:F, B29, NhatKy_ViPham!C:C, "T24") - SUMIFS(NhatKy_ViPham!K:K, NhatKy_ViPham!E:E, "12_Su", NhatKy_ViPham!F:F, B29, NhatKy_ViPham!C:C, "T24")</f>
        <v>100</v>
      </c>
      <c r="AP29" s="7">
        <f>100 + SUMIFS(NhatKy_ViPham!J:J, NhatKy_ViPham!E:E, "12_Su", NhatKy_ViPham!F:F, B29, NhatKy_ViPham!C:C, "T25") - SUMIFS(NhatKy_ViPham!K:K, NhatKy_ViPham!E:E, "12_Su", NhatKy_ViPham!F:F, B29, NhatKy_ViPham!C:C, "T25")</f>
        <v>100</v>
      </c>
      <c r="AQ29" s="7">
        <f>100 + SUMIFS(NhatKy_ViPham!J:J, NhatKy_ViPham!E:E, "12_Su", NhatKy_ViPham!F:F, B29, NhatKy_ViPham!C:C, "T26") - SUMIFS(NhatKy_ViPham!K:K, NhatKy_ViPham!E:E, "12_Su", NhatKy_ViPham!F:F, B29, NhatKy_ViPham!C:C, "T26")</f>
        <v>100</v>
      </c>
      <c r="AR29" s="7">
        <f>100 + SUMIFS(NhatKy_ViPham!J:J, NhatKy_ViPham!E:E, "12_Su", NhatKy_ViPham!F:F, B29, NhatKy_ViPham!C:C, "T27") - SUMIFS(NhatKy_ViPham!K:K, NhatKy_ViPham!E:E, "12_Su", NhatKy_ViPham!F:F, B29, NhatKy_ViPham!C:C, "T27")</f>
        <v>100</v>
      </c>
      <c r="AS29" s="7">
        <f>100 + SUMIFS(NhatKy_ViPham!J:J, NhatKy_ViPham!E:E, "12_Su", NhatKy_ViPham!F:F, B29, NhatKy_ViPham!C:C, "T28") - SUMIFS(NhatKy_ViPham!K:K, NhatKy_ViPham!E:E, "12_Su", NhatKy_ViPham!F:F, B29, NhatKy_ViPham!C:C, "T28")</f>
        <v>100</v>
      </c>
      <c r="AT29" s="7">
        <f>100 + SUMIFS(NhatKy_ViPham!J:J, NhatKy_ViPham!E:E, "12_Su", NhatKy_ViPham!F:F, B29, NhatKy_ViPham!C:C, "T29") - SUMIFS(NhatKy_ViPham!K:K, NhatKy_ViPham!E:E, "12_Su", NhatKy_ViPham!F:F, B29, NhatKy_ViPham!C:C, "T29")</f>
        <v>100</v>
      </c>
      <c r="AU29" s="7">
        <f>100 + SUMIFS(NhatKy_ViPham!J:J, NhatKy_ViPham!E:E, "12_Su", NhatKy_ViPham!F:F, B29, NhatKy_ViPham!C:C, "T30") - SUMIFS(NhatKy_ViPham!K:K, NhatKy_ViPham!E:E, "12_Su", NhatKy_ViPham!F:F, B29, NhatKy_ViPham!C:C, "T30")</f>
        <v>100</v>
      </c>
      <c r="AV29" s="7">
        <f>100 + SUMIFS(NhatKy_ViPham!J:J, NhatKy_ViPham!E:E, "12_Su", NhatKy_ViPham!F:F, B29, NhatKy_ViPham!C:C, "T31") - SUMIFS(NhatKy_ViPham!K:K, NhatKy_ViPham!E:E, "12_Su", NhatKy_ViPham!F:F, B29, NhatKy_ViPham!C:C, "T31")</f>
        <v>100</v>
      </c>
      <c r="AW29" s="7">
        <f>100 + SUMIFS(NhatKy_ViPham!J:J, NhatKy_ViPham!E:E, "12_Su", NhatKy_ViPham!F:F, B29, NhatKy_ViPham!C:C, "T32") - SUMIFS(NhatKy_ViPham!K:K, NhatKy_ViPham!E:E, "12_Su", NhatKy_ViPham!F:F, B29, NhatKy_ViPham!C:C, "T32")</f>
        <v>100</v>
      </c>
      <c r="AX29" s="7">
        <f>100 + SUMIFS(NhatKy_ViPham!J:J, NhatKy_ViPham!E:E, "12_Su", NhatKy_ViPham!F:F, B29, NhatKy_ViPham!C:C, "T33") - SUMIFS(NhatKy_ViPham!K:K, NhatKy_ViPham!E:E, "12_Su", NhatKy_ViPham!F:F, B29, NhatKy_ViPham!C:C, "T33")</f>
        <v>100</v>
      </c>
      <c r="AY29" s="7">
        <f>100 + SUMIFS(NhatKy_ViPham!J:J, NhatKy_ViPham!E:E, "12_Su", NhatKy_ViPham!F:F, B29, NhatKy_ViPham!C:C, "T34") - SUMIFS(NhatKy_ViPham!K:K, NhatKy_ViPham!E:E, "12_Su", NhatKy_ViPham!F:F, B29, NhatKy_ViPham!C:C, "T34")</f>
        <v>100</v>
      </c>
      <c r="AZ29" s="7">
        <f>100 + SUMIFS(NhatKy_ViPham!J:J, NhatKy_ViPham!E:E, "12_Su", NhatKy_ViPham!F:F, B29, NhatKy_ViPham!C:C, "T35") - SUMIFS(NhatKy_ViPham!K:K, NhatKy_ViPham!E:E, "12_Su", NhatKy_ViPham!F:F, B29, NhatKy_ViPham!C:C, "T35")</f>
        <v>100</v>
      </c>
      <c r="BA29" s="12">
        <f t="shared" si="0"/>
        <v>100</v>
      </c>
      <c r="BB29" s="11" t="s">
        <v>430</v>
      </c>
      <c r="BC29" s="14" t="str">
        <f t="shared" si="1"/>
        <v>Tốt</v>
      </c>
      <c r="BD29" s="10" t="str">
        <f t="shared" si="2"/>
        <v>🟢 BÌNH THƯỜNG</v>
      </c>
    </row>
    <row r="30" spans="1:56" x14ac:dyDescent="0.25">
      <c r="A30" s="5">
        <v>22</v>
      </c>
      <c r="B30" s="15" t="s">
        <v>2869</v>
      </c>
      <c r="C30" s="5" t="s">
        <v>2870</v>
      </c>
      <c r="D30" s="5" t="s">
        <v>429</v>
      </c>
      <c r="E30" s="11" t="s">
        <v>430</v>
      </c>
      <c r="F30" s="6">
        <f>SUMIFS(NhatKy_ViPham!K:K, NhatKy_ViPham!E:E, "12_Su", NhatKy_ViPham!F:F, B30, NhatKy_ViPham!H:H, "L01")</f>
        <v>0</v>
      </c>
      <c r="G30" s="6">
        <f>SUMIFS(NhatKy_ViPham!K:K, NhatKy_ViPham!E:E, "12_Su", NhatKy_ViPham!F:F, B30, NhatKy_ViPham!H:H, "L02")</f>
        <v>0</v>
      </c>
      <c r="H30" s="6">
        <f>SUMIFS(NhatKy_ViPham!K:K, NhatKy_ViPham!E:E, "12_Su", NhatKy_ViPham!F:F, B30, NhatKy_ViPham!H:H, "L03")</f>
        <v>0</v>
      </c>
      <c r="I30" s="6">
        <f>SUMIFS(NhatKy_ViPham!K:K, NhatKy_ViPham!E:E, "12_Su", NhatKy_ViPham!F:F, B30, NhatKy_ViPham!H:H, "L04")</f>
        <v>0</v>
      </c>
      <c r="J30" s="6">
        <f>SUMIFS(NhatKy_ViPham!K:K, NhatKy_ViPham!E:E, "12_Su", NhatKy_ViPham!F:F, B30, NhatKy_ViPham!H:H, "L05")</f>
        <v>0</v>
      </c>
      <c r="K30" s="6">
        <f>SUMIFS(NhatKy_ViPham!K:K, NhatKy_ViPham!E:E, "12_Su", NhatKy_ViPham!F:F, B30, NhatKy_ViPham!H:H, "L06")</f>
        <v>0</v>
      </c>
      <c r="L30" s="6">
        <f>SUMIFS(NhatKy_ViPham!K:K, NhatKy_ViPham!E:E, "12_Su", NhatKy_ViPham!F:F, B30, NhatKy_ViPham!H:H, "L07")</f>
        <v>0</v>
      </c>
      <c r="M30" s="6">
        <f>SUMIFS(NhatKy_ViPham!K:K, NhatKy_ViPham!E:E, "12_Su", NhatKy_ViPham!F:F, B30, NhatKy_ViPham!H:H, "L08")</f>
        <v>0</v>
      </c>
      <c r="N30" s="6">
        <f>SUMIFS(NhatKy_ViPham!K:K, NhatKy_ViPham!E:E, "12_Su", NhatKy_ViPham!F:F, B30, NhatKy_ViPham!H:H, "L09")</f>
        <v>0</v>
      </c>
      <c r="O30" s="6">
        <f>SUMIFS(NhatKy_ViPham!K:K, NhatKy_ViPham!E:E, "12_Su", NhatKy_ViPham!F:F, B30, NhatKy_ViPham!H:H, "L10")</f>
        <v>0</v>
      </c>
      <c r="P30" s="12">
        <f>SUMIFS(NhatKy_ViPham!J:J, NhatKy_ViPham!E:E, "12_Su", NhatKy_ViPham!F:F, B30)</f>
        <v>0</v>
      </c>
      <c r="Q30" s="13">
        <f>SUMIFS(NhatKy_ViPham!K:K, NhatKy_ViPham!E:E, "12_Su", NhatKy_ViPham!F:F, B30)</f>
        <v>0</v>
      </c>
      <c r="R30" s="6">
        <f>100 + SUMIFS(NhatKy_ViPham!J:J, NhatKy_ViPham!E:E, "12_Su", NhatKy_ViPham!F:F, B30, NhatKy_ViPham!C:C, "T1") - SUMIFS(NhatKy_ViPham!K:K, NhatKy_ViPham!E:E, "12_Su", NhatKy_ViPham!F:F, B30, NhatKy_ViPham!C:C, "T1")</f>
        <v>100</v>
      </c>
      <c r="S30" s="6">
        <f>100 + SUMIFS(NhatKy_ViPham!J:J, NhatKy_ViPham!E:E, "12_Su", NhatKy_ViPham!F:F, B30, NhatKy_ViPham!C:C, "T2") - SUMIFS(NhatKy_ViPham!K:K, NhatKy_ViPham!E:E, "12_Su", NhatKy_ViPham!F:F, B30, NhatKy_ViPham!C:C, "T2")</f>
        <v>100</v>
      </c>
      <c r="T30" s="6">
        <f>100 + SUMIFS(NhatKy_ViPham!J:J, NhatKy_ViPham!E:E, "12_Su", NhatKy_ViPham!F:F, B30, NhatKy_ViPham!C:C, "T3") - SUMIFS(NhatKy_ViPham!K:K, NhatKy_ViPham!E:E, "12_Su", NhatKy_ViPham!F:F, B30, NhatKy_ViPham!C:C, "T3")</f>
        <v>100</v>
      </c>
      <c r="U30" s="6">
        <f>100 + SUMIFS(NhatKy_ViPham!J:J, NhatKy_ViPham!E:E, "12_Su", NhatKy_ViPham!F:F, B30, NhatKy_ViPham!C:C, "T4") - SUMIFS(NhatKy_ViPham!K:K, NhatKy_ViPham!E:E, "12_Su", NhatKy_ViPham!F:F, B30, NhatKy_ViPham!C:C, "T4")</f>
        <v>100</v>
      </c>
      <c r="V30" s="6">
        <f>100 + SUMIFS(NhatKy_ViPham!J:J, NhatKy_ViPham!E:E, "12_Su", NhatKy_ViPham!F:F, B30, NhatKy_ViPham!C:C, "T5") - SUMIFS(NhatKy_ViPham!K:K, NhatKy_ViPham!E:E, "12_Su", NhatKy_ViPham!F:F, B30, NhatKy_ViPham!C:C, "T5")</f>
        <v>100</v>
      </c>
      <c r="W30" s="6">
        <f>100 + SUMIFS(NhatKy_ViPham!J:J, NhatKy_ViPham!E:E, "12_Su", NhatKy_ViPham!F:F, B30, NhatKy_ViPham!C:C, "T6") - SUMIFS(NhatKy_ViPham!K:K, NhatKy_ViPham!E:E, "12_Su", NhatKy_ViPham!F:F, B30, NhatKy_ViPham!C:C, "T6")</f>
        <v>100</v>
      </c>
      <c r="X30" s="6">
        <f>100 + SUMIFS(NhatKy_ViPham!J:J, NhatKy_ViPham!E:E, "12_Su", NhatKy_ViPham!F:F, B30, NhatKy_ViPham!C:C, "T7") - SUMIFS(NhatKy_ViPham!K:K, NhatKy_ViPham!E:E, "12_Su", NhatKy_ViPham!F:F, B30, NhatKy_ViPham!C:C, "T7")</f>
        <v>100</v>
      </c>
      <c r="Y30" s="6">
        <f>100 + SUMIFS(NhatKy_ViPham!J:J, NhatKy_ViPham!E:E, "12_Su", NhatKy_ViPham!F:F, B30, NhatKy_ViPham!C:C, "T8") - SUMIFS(NhatKy_ViPham!K:K, NhatKy_ViPham!E:E, "12_Su", NhatKy_ViPham!F:F, B30, NhatKy_ViPham!C:C, "T8")</f>
        <v>100</v>
      </c>
      <c r="Z30" s="6">
        <f>100 + SUMIFS(NhatKy_ViPham!J:J, NhatKy_ViPham!E:E, "12_Su", NhatKy_ViPham!F:F, B30, NhatKy_ViPham!C:C, "T9") - SUMIFS(NhatKy_ViPham!K:K, NhatKy_ViPham!E:E, "12_Su", NhatKy_ViPham!F:F, B30, NhatKy_ViPham!C:C, "T9")</f>
        <v>100</v>
      </c>
      <c r="AA30" s="6">
        <f>100 + SUMIFS(NhatKy_ViPham!J:J, NhatKy_ViPham!E:E, "12_Su", NhatKy_ViPham!F:F, B30, NhatKy_ViPham!C:C, "T10") - SUMIFS(NhatKy_ViPham!K:K, NhatKy_ViPham!E:E, "12_Su", NhatKy_ViPham!F:F, B30, NhatKy_ViPham!C:C, "T10")</f>
        <v>100</v>
      </c>
      <c r="AB30" s="6">
        <f>100 + SUMIFS(NhatKy_ViPham!J:J, NhatKy_ViPham!E:E, "12_Su", NhatKy_ViPham!F:F, B30, NhatKy_ViPham!C:C, "T11") - SUMIFS(NhatKy_ViPham!K:K, NhatKy_ViPham!E:E, "12_Su", NhatKy_ViPham!F:F, B30, NhatKy_ViPham!C:C, "T11")</f>
        <v>100</v>
      </c>
      <c r="AC30" s="6">
        <f>100 + SUMIFS(NhatKy_ViPham!J:J, NhatKy_ViPham!E:E, "12_Su", NhatKy_ViPham!F:F, B30, NhatKy_ViPham!C:C, "T12") - SUMIFS(NhatKy_ViPham!K:K, NhatKy_ViPham!E:E, "12_Su", NhatKy_ViPham!F:F, B30, NhatKy_ViPham!C:C, "T12")</f>
        <v>100</v>
      </c>
      <c r="AD30" s="6">
        <f>100 + SUMIFS(NhatKy_ViPham!J:J, NhatKy_ViPham!E:E, "12_Su", NhatKy_ViPham!F:F, B30, NhatKy_ViPham!C:C, "T13") - SUMIFS(NhatKy_ViPham!K:K, NhatKy_ViPham!E:E, "12_Su", NhatKy_ViPham!F:F, B30, NhatKy_ViPham!C:C, "T13")</f>
        <v>100</v>
      </c>
      <c r="AE30" s="6">
        <f>100 + SUMIFS(NhatKy_ViPham!J:J, NhatKy_ViPham!E:E, "12_Su", NhatKy_ViPham!F:F, B30, NhatKy_ViPham!C:C, "T14") - SUMIFS(NhatKy_ViPham!K:K, NhatKy_ViPham!E:E, "12_Su", NhatKy_ViPham!F:F, B30, NhatKy_ViPham!C:C, "T14")</f>
        <v>100</v>
      </c>
      <c r="AF30" s="6">
        <f>100 + SUMIFS(NhatKy_ViPham!J:J, NhatKy_ViPham!E:E, "12_Su", NhatKy_ViPham!F:F, B30, NhatKy_ViPham!C:C, "T15") - SUMIFS(NhatKy_ViPham!K:K, NhatKy_ViPham!E:E, "12_Su", NhatKy_ViPham!F:F, B30, NhatKy_ViPham!C:C, "T15")</f>
        <v>100</v>
      </c>
      <c r="AG30" s="6">
        <f>100 + SUMIFS(NhatKy_ViPham!J:J, NhatKy_ViPham!E:E, "12_Su", NhatKy_ViPham!F:F, B30, NhatKy_ViPham!C:C, "T16") - SUMIFS(NhatKy_ViPham!K:K, NhatKy_ViPham!E:E, "12_Su", NhatKy_ViPham!F:F, B30, NhatKy_ViPham!C:C, "T16")</f>
        <v>100</v>
      </c>
      <c r="AH30" s="6">
        <f>100 + SUMIFS(NhatKy_ViPham!J:J, NhatKy_ViPham!E:E, "12_Su", NhatKy_ViPham!F:F, B30, NhatKy_ViPham!C:C, "T17") - SUMIFS(NhatKy_ViPham!K:K, NhatKy_ViPham!E:E, "12_Su", NhatKy_ViPham!F:F, B30, NhatKy_ViPham!C:C, "T17")</f>
        <v>100</v>
      </c>
      <c r="AI30" s="6">
        <f>100 + SUMIFS(NhatKy_ViPham!J:J, NhatKy_ViPham!E:E, "12_Su", NhatKy_ViPham!F:F, B30, NhatKy_ViPham!C:C, "T18") - SUMIFS(NhatKy_ViPham!K:K, NhatKy_ViPham!E:E, "12_Su", NhatKy_ViPham!F:F, B30, NhatKy_ViPham!C:C, "T18")</f>
        <v>100</v>
      </c>
      <c r="AJ30" s="6">
        <f>100 + SUMIFS(NhatKy_ViPham!J:J, NhatKy_ViPham!E:E, "12_Su", NhatKy_ViPham!F:F, B30, NhatKy_ViPham!C:C, "T19") - SUMIFS(NhatKy_ViPham!K:K, NhatKy_ViPham!E:E, "12_Su", NhatKy_ViPham!F:F, B30, NhatKy_ViPham!C:C, "T19")</f>
        <v>100</v>
      </c>
      <c r="AK30" s="6">
        <f>100 + SUMIFS(NhatKy_ViPham!J:J, NhatKy_ViPham!E:E, "12_Su", NhatKy_ViPham!F:F, B30, NhatKy_ViPham!C:C, "T20") - SUMIFS(NhatKy_ViPham!K:K, NhatKy_ViPham!E:E, "12_Su", NhatKy_ViPham!F:F, B30, NhatKy_ViPham!C:C, "T20")</f>
        <v>100</v>
      </c>
      <c r="AL30" s="6">
        <f>100 + SUMIFS(NhatKy_ViPham!J:J, NhatKy_ViPham!E:E, "12_Su", NhatKy_ViPham!F:F, B30, NhatKy_ViPham!C:C, "T21") - SUMIFS(NhatKy_ViPham!K:K, NhatKy_ViPham!E:E, "12_Su", NhatKy_ViPham!F:F, B30, NhatKy_ViPham!C:C, "T21")</f>
        <v>100</v>
      </c>
      <c r="AM30" s="6">
        <f>100 + SUMIFS(NhatKy_ViPham!J:J, NhatKy_ViPham!E:E, "12_Su", NhatKy_ViPham!F:F, B30, NhatKy_ViPham!C:C, "T22") - SUMIFS(NhatKy_ViPham!K:K, NhatKy_ViPham!E:E, "12_Su", NhatKy_ViPham!F:F, B30, NhatKy_ViPham!C:C, "T22")</f>
        <v>100</v>
      </c>
      <c r="AN30" s="6">
        <f>100 + SUMIFS(NhatKy_ViPham!J:J, NhatKy_ViPham!E:E, "12_Su", NhatKy_ViPham!F:F, B30, NhatKy_ViPham!C:C, "T23") - SUMIFS(NhatKy_ViPham!K:K, NhatKy_ViPham!E:E, "12_Su", NhatKy_ViPham!F:F, B30, NhatKy_ViPham!C:C, "T23")</f>
        <v>100</v>
      </c>
      <c r="AO30" s="6">
        <f>100 + SUMIFS(NhatKy_ViPham!J:J, NhatKy_ViPham!E:E, "12_Su", NhatKy_ViPham!F:F, B30, NhatKy_ViPham!C:C, "T24") - SUMIFS(NhatKy_ViPham!K:K, NhatKy_ViPham!E:E, "12_Su", NhatKy_ViPham!F:F, B30, NhatKy_ViPham!C:C, "T24")</f>
        <v>100</v>
      </c>
      <c r="AP30" s="6">
        <f>100 + SUMIFS(NhatKy_ViPham!J:J, NhatKy_ViPham!E:E, "12_Su", NhatKy_ViPham!F:F, B30, NhatKy_ViPham!C:C, "T25") - SUMIFS(NhatKy_ViPham!K:K, NhatKy_ViPham!E:E, "12_Su", NhatKy_ViPham!F:F, B30, NhatKy_ViPham!C:C, "T25")</f>
        <v>100</v>
      </c>
      <c r="AQ30" s="6">
        <f>100 + SUMIFS(NhatKy_ViPham!J:J, NhatKy_ViPham!E:E, "12_Su", NhatKy_ViPham!F:F, B30, NhatKy_ViPham!C:C, "T26") - SUMIFS(NhatKy_ViPham!K:K, NhatKy_ViPham!E:E, "12_Su", NhatKy_ViPham!F:F, B30, NhatKy_ViPham!C:C, "T26")</f>
        <v>100</v>
      </c>
      <c r="AR30" s="6">
        <f>100 + SUMIFS(NhatKy_ViPham!J:J, NhatKy_ViPham!E:E, "12_Su", NhatKy_ViPham!F:F, B30, NhatKy_ViPham!C:C, "T27") - SUMIFS(NhatKy_ViPham!K:K, NhatKy_ViPham!E:E, "12_Su", NhatKy_ViPham!F:F, B30, NhatKy_ViPham!C:C, "T27")</f>
        <v>100</v>
      </c>
      <c r="AS30" s="6">
        <f>100 + SUMIFS(NhatKy_ViPham!J:J, NhatKy_ViPham!E:E, "12_Su", NhatKy_ViPham!F:F, B30, NhatKy_ViPham!C:C, "T28") - SUMIFS(NhatKy_ViPham!K:K, NhatKy_ViPham!E:E, "12_Su", NhatKy_ViPham!F:F, B30, NhatKy_ViPham!C:C, "T28")</f>
        <v>100</v>
      </c>
      <c r="AT30" s="6">
        <f>100 + SUMIFS(NhatKy_ViPham!J:J, NhatKy_ViPham!E:E, "12_Su", NhatKy_ViPham!F:F, B30, NhatKy_ViPham!C:C, "T29") - SUMIFS(NhatKy_ViPham!K:K, NhatKy_ViPham!E:E, "12_Su", NhatKy_ViPham!F:F, B30, NhatKy_ViPham!C:C, "T29")</f>
        <v>100</v>
      </c>
      <c r="AU30" s="6">
        <f>100 + SUMIFS(NhatKy_ViPham!J:J, NhatKy_ViPham!E:E, "12_Su", NhatKy_ViPham!F:F, B30, NhatKy_ViPham!C:C, "T30") - SUMIFS(NhatKy_ViPham!K:K, NhatKy_ViPham!E:E, "12_Su", NhatKy_ViPham!F:F, B30, NhatKy_ViPham!C:C, "T30")</f>
        <v>100</v>
      </c>
      <c r="AV30" s="6">
        <f>100 + SUMIFS(NhatKy_ViPham!J:J, NhatKy_ViPham!E:E, "12_Su", NhatKy_ViPham!F:F, B30, NhatKy_ViPham!C:C, "T31") - SUMIFS(NhatKy_ViPham!K:K, NhatKy_ViPham!E:E, "12_Su", NhatKy_ViPham!F:F, B30, NhatKy_ViPham!C:C, "T31")</f>
        <v>100</v>
      </c>
      <c r="AW30" s="6">
        <f>100 + SUMIFS(NhatKy_ViPham!J:J, NhatKy_ViPham!E:E, "12_Su", NhatKy_ViPham!F:F, B30, NhatKy_ViPham!C:C, "T32") - SUMIFS(NhatKy_ViPham!K:K, NhatKy_ViPham!E:E, "12_Su", NhatKy_ViPham!F:F, B30, NhatKy_ViPham!C:C, "T32")</f>
        <v>100</v>
      </c>
      <c r="AX30" s="6">
        <f>100 + SUMIFS(NhatKy_ViPham!J:J, NhatKy_ViPham!E:E, "12_Su", NhatKy_ViPham!F:F, B30, NhatKy_ViPham!C:C, "T33") - SUMIFS(NhatKy_ViPham!K:K, NhatKy_ViPham!E:E, "12_Su", NhatKy_ViPham!F:F, B30, NhatKy_ViPham!C:C, "T33")</f>
        <v>100</v>
      </c>
      <c r="AY30" s="6">
        <f>100 + SUMIFS(NhatKy_ViPham!J:J, NhatKy_ViPham!E:E, "12_Su", NhatKy_ViPham!F:F, B30, NhatKy_ViPham!C:C, "T34") - SUMIFS(NhatKy_ViPham!K:K, NhatKy_ViPham!E:E, "12_Su", NhatKy_ViPham!F:F, B30, NhatKy_ViPham!C:C, "T34")</f>
        <v>100</v>
      </c>
      <c r="AZ30" s="6">
        <f>100 + SUMIFS(NhatKy_ViPham!J:J, NhatKy_ViPham!E:E, "12_Su", NhatKy_ViPham!F:F, B30, NhatKy_ViPham!C:C, "T35") - SUMIFS(NhatKy_ViPham!K:K, NhatKy_ViPham!E:E, "12_Su", NhatKy_ViPham!F:F, B30, NhatKy_ViPham!C:C, "T35")</f>
        <v>100</v>
      </c>
      <c r="BA30" s="12">
        <f t="shared" si="0"/>
        <v>100</v>
      </c>
      <c r="BB30" s="11" t="s">
        <v>430</v>
      </c>
      <c r="BC30" s="16" t="str">
        <f t="shared" si="1"/>
        <v>Tốt</v>
      </c>
      <c r="BD30" s="15" t="str">
        <f t="shared" si="2"/>
        <v>🟢 BÌNH THƯỜNG</v>
      </c>
    </row>
    <row r="31" spans="1:56" x14ac:dyDescent="0.25">
      <c r="A31" s="4">
        <v>23</v>
      </c>
      <c r="B31" s="10" t="s">
        <v>1190</v>
      </c>
      <c r="C31" s="4" t="s">
        <v>2461</v>
      </c>
      <c r="D31" s="4" t="s">
        <v>429</v>
      </c>
      <c r="E31" s="11" t="s">
        <v>430</v>
      </c>
      <c r="F31" s="7">
        <f>SUMIFS(NhatKy_ViPham!K:K, NhatKy_ViPham!E:E, "12_Su", NhatKy_ViPham!F:F, B31, NhatKy_ViPham!H:H, "L01")</f>
        <v>0</v>
      </c>
      <c r="G31" s="7">
        <f>SUMIFS(NhatKy_ViPham!K:K, NhatKy_ViPham!E:E, "12_Su", NhatKy_ViPham!F:F, B31, NhatKy_ViPham!H:H, "L02")</f>
        <v>0</v>
      </c>
      <c r="H31" s="7">
        <f>SUMIFS(NhatKy_ViPham!K:K, NhatKy_ViPham!E:E, "12_Su", NhatKy_ViPham!F:F, B31, NhatKy_ViPham!H:H, "L03")</f>
        <v>0</v>
      </c>
      <c r="I31" s="7">
        <f>SUMIFS(NhatKy_ViPham!K:K, NhatKy_ViPham!E:E, "12_Su", NhatKy_ViPham!F:F, B31, NhatKy_ViPham!H:H, "L04")</f>
        <v>0</v>
      </c>
      <c r="J31" s="7">
        <f>SUMIFS(NhatKy_ViPham!K:K, NhatKy_ViPham!E:E, "12_Su", NhatKy_ViPham!F:F, B31, NhatKy_ViPham!H:H, "L05")</f>
        <v>0</v>
      </c>
      <c r="K31" s="7">
        <f>SUMIFS(NhatKy_ViPham!K:K, NhatKy_ViPham!E:E, "12_Su", NhatKy_ViPham!F:F, B31, NhatKy_ViPham!H:H, "L06")</f>
        <v>0</v>
      </c>
      <c r="L31" s="7">
        <f>SUMIFS(NhatKy_ViPham!K:K, NhatKy_ViPham!E:E, "12_Su", NhatKy_ViPham!F:F, B31, NhatKy_ViPham!H:H, "L07")</f>
        <v>0</v>
      </c>
      <c r="M31" s="7">
        <f>SUMIFS(NhatKy_ViPham!K:K, NhatKy_ViPham!E:E, "12_Su", NhatKy_ViPham!F:F, B31, NhatKy_ViPham!H:H, "L08")</f>
        <v>0</v>
      </c>
      <c r="N31" s="7">
        <f>SUMIFS(NhatKy_ViPham!K:K, NhatKy_ViPham!E:E, "12_Su", NhatKy_ViPham!F:F, B31, NhatKy_ViPham!H:H, "L09")</f>
        <v>0</v>
      </c>
      <c r="O31" s="7">
        <f>SUMIFS(NhatKy_ViPham!K:K, NhatKy_ViPham!E:E, "12_Su", NhatKy_ViPham!F:F, B31, NhatKy_ViPham!H:H, "L10")</f>
        <v>0</v>
      </c>
      <c r="P31" s="12">
        <f>SUMIFS(NhatKy_ViPham!J:J, NhatKy_ViPham!E:E, "12_Su", NhatKy_ViPham!F:F, B31)</f>
        <v>0</v>
      </c>
      <c r="Q31" s="13">
        <f>SUMIFS(NhatKy_ViPham!K:K, NhatKy_ViPham!E:E, "12_Su", NhatKy_ViPham!F:F, B31)</f>
        <v>0</v>
      </c>
      <c r="R31" s="7">
        <f>100 + SUMIFS(NhatKy_ViPham!J:J, NhatKy_ViPham!E:E, "12_Su", NhatKy_ViPham!F:F, B31, NhatKy_ViPham!C:C, "T1") - SUMIFS(NhatKy_ViPham!K:K, NhatKy_ViPham!E:E, "12_Su", NhatKy_ViPham!F:F, B31, NhatKy_ViPham!C:C, "T1")</f>
        <v>100</v>
      </c>
      <c r="S31" s="7">
        <f>100 + SUMIFS(NhatKy_ViPham!J:J, NhatKy_ViPham!E:E, "12_Su", NhatKy_ViPham!F:F, B31, NhatKy_ViPham!C:C, "T2") - SUMIFS(NhatKy_ViPham!K:K, NhatKy_ViPham!E:E, "12_Su", NhatKy_ViPham!F:F, B31, NhatKy_ViPham!C:C, "T2")</f>
        <v>100</v>
      </c>
      <c r="T31" s="7">
        <f>100 + SUMIFS(NhatKy_ViPham!J:J, NhatKy_ViPham!E:E, "12_Su", NhatKy_ViPham!F:F, B31, NhatKy_ViPham!C:C, "T3") - SUMIFS(NhatKy_ViPham!K:K, NhatKy_ViPham!E:E, "12_Su", NhatKy_ViPham!F:F, B31, NhatKy_ViPham!C:C, "T3")</f>
        <v>100</v>
      </c>
      <c r="U31" s="7">
        <f>100 + SUMIFS(NhatKy_ViPham!J:J, NhatKy_ViPham!E:E, "12_Su", NhatKy_ViPham!F:F, B31, NhatKy_ViPham!C:C, "T4") - SUMIFS(NhatKy_ViPham!K:K, NhatKy_ViPham!E:E, "12_Su", NhatKy_ViPham!F:F, B31, NhatKy_ViPham!C:C, "T4")</f>
        <v>100</v>
      </c>
      <c r="V31" s="7">
        <f>100 + SUMIFS(NhatKy_ViPham!J:J, NhatKy_ViPham!E:E, "12_Su", NhatKy_ViPham!F:F, B31, NhatKy_ViPham!C:C, "T5") - SUMIFS(NhatKy_ViPham!K:K, NhatKy_ViPham!E:E, "12_Su", NhatKy_ViPham!F:F, B31, NhatKy_ViPham!C:C, "T5")</f>
        <v>100</v>
      </c>
      <c r="W31" s="7">
        <f>100 + SUMIFS(NhatKy_ViPham!J:J, NhatKy_ViPham!E:E, "12_Su", NhatKy_ViPham!F:F, B31, NhatKy_ViPham!C:C, "T6") - SUMIFS(NhatKy_ViPham!K:K, NhatKy_ViPham!E:E, "12_Su", NhatKy_ViPham!F:F, B31, NhatKy_ViPham!C:C, "T6")</f>
        <v>100</v>
      </c>
      <c r="X31" s="7">
        <f>100 + SUMIFS(NhatKy_ViPham!J:J, NhatKy_ViPham!E:E, "12_Su", NhatKy_ViPham!F:F, B31, NhatKy_ViPham!C:C, "T7") - SUMIFS(NhatKy_ViPham!K:K, NhatKy_ViPham!E:E, "12_Su", NhatKy_ViPham!F:F, B31, NhatKy_ViPham!C:C, "T7")</f>
        <v>100</v>
      </c>
      <c r="Y31" s="7">
        <f>100 + SUMIFS(NhatKy_ViPham!J:J, NhatKy_ViPham!E:E, "12_Su", NhatKy_ViPham!F:F, B31, NhatKy_ViPham!C:C, "T8") - SUMIFS(NhatKy_ViPham!K:K, NhatKy_ViPham!E:E, "12_Su", NhatKy_ViPham!F:F, B31, NhatKy_ViPham!C:C, "T8")</f>
        <v>100</v>
      </c>
      <c r="Z31" s="7">
        <f>100 + SUMIFS(NhatKy_ViPham!J:J, NhatKy_ViPham!E:E, "12_Su", NhatKy_ViPham!F:F, B31, NhatKy_ViPham!C:C, "T9") - SUMIFS(NhatKy_ViPham!K:K, NhatKy_ViPham!E:E, "12_Su", NhatKy_ViPham!F:F, B31, NhatKy_ViPham!C:C, "T9")</f>
        <v>100</v>
      </c>
      <c r="AA31" s="7">
        <f>100 + SUMIFS(NhatKy_ViPham!J:J, NhatKy_ViPham!E:E, "12_Su", NhatKy_ViPham!F:F, B31, NhatKy_ViPham!C:C, "T10") - SUMIFS(NhatKy_ViPham!K:K, NhatKy_ViPham!E:E, "12_Su", NhatKy_ViPham!F:F, B31, NhatKy_ViPham!C:C, "T10")</f>
        <v>100</v>
      </c>
      <c r="AB31" s="7">
        <f>100 + SUMIFS(NhatKy_ViPham!J:J, NhatKy_ViPham!E:E, "12_Su", NhatKy_ViPham!F:F, B31, NhatKy_ViPham!C:C, "T11") - SUMIFS(NhatKy_ViPham!K:K, NhatKy_ViPham!E:E, "12_Su", NhatKy_ViPham!F:F, B31, NhatKy_ViPham!C:C, "T11")</f>
        <v>100</v>
      </c>
      <c r="AC31" s="7">
        <f>100 + SUMIFS(NhatKy_ViPham!J:J, NhatKy_ViPham!E:E, "12_Su", NhatKy_ViPham!F:F, B31, NhatKy_ViPham!C:C, "T12") - SUMIFS(NhatKy_ViPham!K:K, NhatKy_ViPham!E:E, "12_Su", NhatKy_ViPham!F:F, B31, NhatKy_ViPham!C:C, "T12")</f>
        <v>100</v>
      </c>
      <c r="AD31" s="7">
        <f>100 + SUMIFS(NhatKy_ViPham!J:J, NhatKy_ViPham!E:E, "12_Su", NhatKy_ViPham!F:F, B31, NhatKy_ViPham!C:C, "T13") - SUMIFS(NhatKy_ViPham!K:K, NhatKy_ViPham!E:E, "12_Su", NhatKy_ViPham!F:F, B31, NhatKy_ViPham!C:C, "T13")</f>
        <v>100</v>
      </c>
      <c r="AE31" s="7">
        <f>100 + SUMIFS(NhatKy_ViPham!J:J, NhatKy_ViPham!E:E, "12_Su", NhatKy_ViPham!F:F, B31, NhatKy_ViPham!C:C, "T14") - SUMIFS(NhatKy_ViPham!K:K, NhatKy_ViPham!E:E, "12_Su", NhatKy_ViPham!F:F, B31, NhatKy_ViPham!C:C, "T14")</f>
        <v>100</v>
      </c>
      <c r="AF31" s="7">
        <f>100 + SUMIFS(NhatKy_ViPham!J:J, NhatKy_ViPham!E:E, "12_Su", NhatKy_ViPham!F:F, B31, NhatKy_ViPham!C:C, "T15") - SUMIFS(NhatKy_ViPham!K:K, NhatKy_ViPham!E:E, "12_Su", NhatKy_ViPham!F:F, B31, NhatKy_ViPham!C:C, "T15")</f>
        <v>100</v>
      </c>
      <c r="AG31" s="7">
        <f>100 + SUMIFS(NhatKy_ViPham!J:J, NhatKy_ViPham!E:E, "12_Su", NhatKy_ViPham!F:F, B31, NhatKy_ViPham!C:C, "T16") - SUMIFS(NhatKy_ViPham!K:K, NhatKy_ViPham!E:E, "12_Su", NhatKy_ViPham!F:F, B31, NhatKy_ViPham!C:C, "T16")</f>
        <v>100</v>
      </c>
      <c r="AH31" s="7">
        <f>100 + SUMIFS(NhatKy_ViPham!J:J, NhatKy_ViPham!E:E, "12_Su", NhatKy_ViPham!F:F, B31, NhatKy_ViPham!C:C, "T17") - SUMIFS(NhatKy_ViPham!K:K, NhatKy_ViPham!E:E, "12_Su", NhatKy_ViPham!F:F, B31, NhatKy_ViPham!C:C, "T17")</f>
        <v>100</v>
      </c>
      <c r="AI31" s="7">
        <f>100 + SUMIFS(NhatKy_ViPham!J:J, NhatKy_ViPham!E:E, "12_Su", NhatKy_ViPham!F:F, B31, NhatKy_ViPham!C:C, "T18") - SUMIFS(NhatKy_ViPham!K:K, NhatKy_ViPham!E:E, "12_Su", NhatKy_ViPham!F:F, B31, NhatKy_ViPham!C:C, "T18")</f>
        <v>100</v>
      </c>
      <c r="AJ31" s="7">
        <f>100 + SUMIFS(NhatKy_ViPham!J:J, NhatKy_ViPham!E:E, "12_Su", NhatKy_ViPham!F:F, B31, NhatKy_ViPham!C:C, "T19") - SUMIFS(NhatKy_ViPham!K:K, NhatKy_ViPham!E:E, "12_Su", NhatKy_ViPham!F:F, B31, NhatKy_ViPham!C:C, "T19")</f>
        <v>100</v>
      </c>
      <c r="AK31" s="7">
        <f>100 + SUMIFS(NhatKy_ViPham!J:J, NhatKy_ViPham!E:E, "12_Su", NhatKy_ViPham!F:F, B31, NhatKy_ViPham!C:C, "T20") - SUMIFS(NhatKy_ViPham!K:K, NhatKy_ViPham!E:E, "12_Su", NhatKy_ViPham!F:F, B31, NhatKy_ViPham!C:C, "T20")</f>
        <v>100</v>
      </c>
      <c r="AL31" s="7">
        <f>100 + SUMIFS(NhatKy_ViPham!J:J, NhatKy_ViPham!E:E, "12_Su", NhatKy_ViPham!F:F, B31, NhatKy_ViPham!C:C, "T21") - SUMIFS(NhatKy_ViPham!K:K, NhatKy_ViPham!E:E, "12_Su", NhatKy_ViPham!F:F, B31, NhatKy_ViPham!C:C, "T21")</f>
        <v>100</v>
      </c>
      <c r="AM31" s="7">
        <f>100 + SUMIFS(NhatKy_ViPham!J:J, NhatKy_ViPham!E:E, "12_Su", NhatKy_ViPham!F:F, B31, NhatKy_ViPham!C:C, "T22") - SUMIFS(NhatKy_ViPham!K:K, NhatKy_ViPham!E:E, "12_Su", NhatKy_ViPham!F:F, B31, NhatKy_ViPham!C:C, "T22")</f>
        <v>100</v>
      </c>
      <c r="AN31" s="7">
        <f>100 + SUMIFS(NhatKy_ViPham!J:J, NhatKy_ViPham!E:E, "12_Su", NhatKy_ViPham!F:F, B31, NhatKy_ViPham!C:C, "T23") - SUMIFS(NhatKy_ViPham!K:K, NhatKy_ViPham!E:E, "12_Su", NhatKy_ViPham!F:F, B31, NhatKy_ViPham!C:C, "T23")</f>
        <v>100</v>
      </c>
      <c r="AO31" s="7">
        <f>100 + SUMIFS(NhatKy_ViPham!J:J, NhatKy_ViPham!E:E, "12_Su", NhatKy_ViPham!F:F, B31, NhatKy_ViPham!C:C, "T24") - SUMIFS(NhatKy_ViPham!K:K, NhatKy_ViPham!E:E, "12_Su", NhatKy_ViPham!F:F, B31, NhatKy_ViPham!C:C, "T24")</f>
        <v>100</v>
      </c>
      <c r="AP31" s="7">
        <f>100 + SUMIFS(NhatKy_ViPham!J:J, NhatKy_ViPham!E:E, "12_Su", NhatKy_ViPham!F:F, B31, NhatKy_ViPham!C:C, "T25") - SUMIFS(NhatKy_ViPham!K:K, NhatKy_ViPham!E:E, "12_Su", NhatKy_ViPham!F:F, B31, NhatKy_ViPham!C:C, "T25")</f>
        <v>100</v>
      </c>
      <c r="AQ31" s="7">
        <f>100 + SUMIFS(NhatKy_ViPham!J:J, NhatKy_ViPham!E:E, "12_Su", NhatKy_ViPham!F:F, B31, NhatKy_ViPham!C:C, "T26") - SUMIFS(NhatKy_ViPham!K:K, NhatKy_ViPham!E:E, "12_Su", NhatKy_ViPham!F:F, B31, NhatKy_ViPham!C:C, "T26")</f>
        <v>100</v>
      </c>
      <c r="AR31" s="7">
        <f>100 + SUMIFS(NhatKy_ViPham!J:J, NhatKy_ViPham!E:E, "12_Su", NhatKy_ViPham!F:F, B31, NhatKy_ViPham!C:C, "T27") - SUMIFS(NhatKy_ViPham!K:K, NhatKy_ViPham!E:E, "12_Su", NhatKy_ViPham!F:F, B31, NhatKy_ViPham!C:C, "T27")</f>
        <v>100</v>
      </c>
      <c r="AS31" s="7">
        <f>100 + SUMIFS(NhatKy_ViPham!J:J, NhatKy_ViPham!E:E, "12_Su", NhatKy_ViPham!F:F, B31, NhatKy_ViPham!C:C, "T28") - SUMIFS(NhatKy_ViPham!K:K, NhatKy_ViPham!E:E, "12_Su", NhatKy_ViPham!F:F, B31, NhatKy_ViPham!C:C, "T28")</f>
        <v>100</v>
      </c>
      <c r="AT31" s="7">
        <f>100 + SUMIFS(NhatKy_ViPham!J:J, NhatKy_ViPham!E:E, "12_Su", NhatKy_ViPham!F:F, B31, NhatKy_ViPham!C:C, "T29") - SUMIFS(NhatKy_ViPham!K:K, NhatKy_ViPham!E:E, "12_Su", NhatKy_ViPham!F:F, B31, NhatKy_ViPham!C:C, "T29")</f>
        <v>100</v>
      </c>
      <c r="AU31" s="7">
        <f>100 + SUMIFS(NhatKy_ViPham!J:J, NhatKy_ViPham!E:E, "12_Su", NhatKy_ViPham!F:F, B31, NhatKy_ViPham!C:C, "T30") - SUMIFS(NhatKy_ViPham!K:K, NhatKy_ViPham!E:E, "12_Su", NhatKy_ViPham!F:F, B31, NhatKy_ViPham!C:C, "T30")</f>
        <v>100</v>
      </c>
      <c r="AV31" s="7">
        <f>100 + SUMIFS(NhatKy_ViPham!J:J, NhatKy_ViPham!E:E, "12_Su", NhatKy_ViPham!F:F, B31, NhatKy_ViPham!C:C, "T31") - SUMIFS(NhatKy_ViPham!K:K, NhatKy_ViPham!E:E, "12_Su", NhatKy_ViPham!F:F, B31, NhatKy_ViPham!C:C, "T31")</f>
        <v>100</v>
      </c>
      <c r="AW31" s="7">
        <f>100 + SUMIFS(NhatKy_ViPham!J:J, NhatKy_ViPham!E:E, "12_Su", NhatKy_ViPham!F:F, B31, NhatKy_ViPham!C:C, "T32") - SUMIFS(NhatKy_ViPham!K:K, NhatKy_ViPham!E:E, "12_Su", NhatKy_ViPham!F:F, B31, NhatKy_ViPham!C:C, "T32")</f>
        <v>100</v>
      </c>
      <c r="AX31" s="7">
        <f>100 + SUMIFS(NhatKy_ViPham!J:J, NhatKy_ViPham!E:E, "12_Su", NhatKy_ViPham!F:F, B31, NhatKy_ViPham!C:C, "T33") - SUMIFS(NhatKy_ViPham!K:K, NhatKy_ViPham!E:E, "12_Su", NhatKy_ViPham!F:F, B31, NhatKy_ViPham!C:C, "T33")</f>
        <v>100</v>
      </c>
      <c r="AY31" s="7">
        <f>100 + SUMIFS(NhatKy_ViPham!J:J, NhatKy_ViPham!E:E, "12_Su", NhatKy_ViPham!F:F, B31, NhatKy_ViPham!C:C, "T34") - SUMIFS(NhatKy_ViPham!K:K, NhatKy_ViPham!E:E, "12_Su", NhatKy_ViPham!F:F, B31, NhatKy_ViPham!C:C, "T34")</f>
        <v>100</v>
      </c>
      <c r="AZ31" s="7">
        <f>100 + SUMIFS(NhatKy_ViPham!J:J, NhatKy_ViPham!E:E, "12_Su", NhatKy_ViPham!F:F, B31, NhatKy_ViPham!C:C, "T35") - SUMIFS(NhatKy_ViPham!K:K, NhatKy_ViPham!E:E, "12_Su", NhatKy_ViPham!F:F, B31, NhatKy_ViPham!C:C, "T35")</f>
        <v>100</v>
      </c>
      <c r="BA31" s="12">
        <f t="shared" si="0"/>
        <v>100</v>
      </c>
      <c r="BB31" s="11" t="s">
        <v>430</v>
      </c>
      <c r="BC31" s="14" t="str">
        <f t="shared" si="1"/>
        <v>Tốt</v>
      </c>
      <c r="BD31" s="10" t="str">
        <f t="shared" si="2"/>
        <v>🟢 BÌNH THƯỜNG</v>
      </c>
    </row>
    <row r="32" spans="1:56" x14ac:dyDescent="0.25">
      <c r="A32" s="5">
        <v>24</v>
      </c>
      <c r="B32" s="15" t="s">
        <v>2871</v>
      </c>
      <c r="C32" s="5" t="s">
        <v>2342</v>
      </c>
      <c r="D32" s="5" t="s">
        <v>429</v>
      </c>
      <c r="E32" s="11" t="s">
        <v>430</v>
      </c>
      <c r="F32" s="6">
        <f>SUMIFS(NhatKy_ViPham!K:K, NhatKy_ViPham!E:E, "12_Su", NhatKy_ViPham!F:F, B32, NhatKy_ViPham!H:H, "L01")</f>
        <v>0</v>
      </c>
      <c r="G32" s="6">
        <f>SUMIFS(NhatKy_ViPham!K:K, NhatKy_ViPham!E:E, "12_Su", NhatKy_ViPham!F:F, B32, NhatKy_ViPham!H:H, "L02")</f>
        <v>0</v>
      </c>
      <c r="H32" s="6">
        <f>SUMIFS(NhatKy_ViPham!K:K, NhatKy_ViPham!E:E, "12_Su", NhatKy_ViPham!F:F, B32, NhatKy_ViPham!H:H, "L03")</f>
        <v>0</v>
      </c>
      <c r="I32" s="6">
        <f>SUMIFS(NhatKy_ViPham!K:K, NhatKy_ViPham!E:E, "12_Su", NhatKy_ViPham!F:F, B32, NhatKy_ViPham!H:H, "L04")</f>
        <v>0</v>
      </c>
      <c r="J32" s="6">
        <f>SUMIFS(NhatKy_ViPham!K:K, NhatKy_ViPham!E:E, "12_Su", NhatKy_ViPham!F:F, B32, NhatKy_ViPham!H:H, "L05")</f>
        <v>0</v>
      </c>
      <c r="K32" s="6">
        <f>SUMIFS(NhatKy_ViPham!K:K, NhatKy_ViPham!E:E, "12_Su", NhatKy_ViPham!F:F, B32, NhatKy_ViPham!H:H, "L06")</f>
        <v>0</v>
      </c>
      <c r="L32" s="6">
        <f>SUMIFS(NhatKy_ViPham!K:K, NhatKy_ViPham!E:E, "12_Su", NhatKy_ViPham!F:F, B32, NhatKy_ViPham!H:H, "L07")</f>
        <v>0</v>
      </c>
      <c r="M32" s="6">
        <f>SUMIFS(NhatKy_ViPham!K:K, NhatKy_ViPham!E:E, "12_Su", NhatKy_ViPham!F:F, B32, NhatKy_ViPham!H:H, "L08")</f>
        <v>0</v>
      </c>
      <c r="N32" s="6">
        <f>SUMIFS(NhatKy_ViPham!K:K, NhatKy_ViPham!E:E, "12_Su", NhatKy_ViPham!F:F, B32, NhatKy_ViPham!H:H, "L09")</f>
        <v>0</v>
      </c>
      <c r="O32" s="6">
        <f>SUMIFS(NhatKy_ViPham!K:K, NhatKy_ViPham!E:E, "12_Su", NhatKy_ViPham!F:F, B32, NhatKy_ViPham!H:H, "L10")</f>
        <v>0</v>
      </c>
      <c r="P32" s="12">
        <f>SUMIFS(NhatKy_ViPham!J:J, NhatKy_ViPham!E:E, "12_Su", NhatKy_ViPham!F:F, B32)</f>
        <v>0</v>
      </c>
      <c r="Q32" s="13">
        <f>SUMIFS(NhatKy_ViPham!K:K, NhatKy_ViPham!E:E, "12_Su", NhatKy_ViPham!F:F, B32)</f>
        <v>0</v>
      </c>
      <c r="R32" s="6">
        <f>100 + SUMIFS(NhatKy_ViPham!J:J, NhatKy_ViPham!E:E, "12_Su", NhatKy_ViPham!F:F, B32, NhatKy_ViPham!C:C, "T1") - SUMIFS(NhatKy_ViPham!K:K, NhatKy_ViPham!E:E, "12_Su", NhatKy_ViPham!F:F, B32, NhatKy_ViPham!C:C, "T1")</f>
        <v>100</v>
      </c>
      <c r="S32" s="6">
        <f>100 + SUMIFS(NhatKy_ViPham!J:J, NhatKy_ViPham!E:E, "12_Su", NhatKy_ViPham!F:F, B32, NhatKy_ViPham!C:C, "T2") - SUMIFS(NhatKy_ViPham!K:K, NhatKy_ViPham!E:E, "12_Su", NhatKy_ViPham!F:F, B32, NhatKy_ViPham!C:C, "T2")</f>
        <v>100</v>
      </c>
      <c r="T32" s="6">
        <f>100 + SUMIFS(NhatKy_ViPham!J:J, NhatKy_ViPham!E:E, "12_Su", NhatKy_ViPham!F:F, B32, NhatKy_ViPham!C:C, "T3") - SUMIFS(NhatKy_ViPham!K:K, NhatKy_ViPham!E:E, "12_Su", NhatKy_ViPham!F:F, B32, NhatKy_ViPham!C:C, "T3")</f>
        <v>100</v>
      </c>
      <c r="U32" s="6">
        <f>100 + SUMIFS(NhatKy_ViPham!J:J, NhatKy_ViPham!E:E, "12_Su", NhatKy_ViPham!F:F, B32, NhatKy_ViPham!C:C, "T4") - SUMIFS(NhatKy_ViPham!K:K, NhatKy_ViPham!E:E, "12_Su", NhatKy_ViPham!F:F, B32, NhatKy_ViPham!C:C, "T4")</f>
        <v>100</v>
      </c>
      <c r="V32" s="6">
        <f>100 + SUMIFS(NhatKy_ViPham!J:J, NhatKy_ViPham!E:E, "12_Su", NhatKy_ViPham!F:F, B32, NhatKy_ViPham!C:C, "T5") - SUMIFS(NhatKy_ViPham!K:K, NhatKy_ViPham!E:E, "12_Su", NhatKy_ViPham!F:F, B32, NhatKy_ViPham!C:C, "T5")</f>
        <v>100</v>
      </c>
      <c r="W32" s="6">
        <f>100 + SUMIFS(NhatKy_ViPham!J:J, NhatKy_ViPham!E:E, "12_Su", NhatKy_ViPham!F:F, B32, NhatKy_ViPham!C:C, "T6") - SUMIFS(NhatKy_ViPham!K:K, NhatKy_ViPham!E:E, "12_Su", NhatKy_ViPham!F:F, B32, NhatKy_ViPham!C:C, "T6")</f>
        <v>100</v>
      </c>
      <c r="X32" s="6">
        <f>100 + SUMIFS(NhatKy_ViPham!J:J, NhatKy_ViPham!E:E, "12_Su", NhatKy_ViPham!F:F, B32, NhatKy_ViPham!C:C, "T7") - SUMIFS(NhatKy_ViPham!K:K, NhatKy_ViPham!E:E, "12_Su", NhatKy_ViPham!F:F, B32, NhatKy_ViPham!C:C, "T7")</f>
        <v>100</v>
      </c>
      <c r="Y32" s="6">
        <f>100 + SUMIFS(NhatKy_ViPham!J:J, NhatKy_ViPham!E:E, "12_Su", NhatKy_ViPham!F:F, B32, NhatKy_ViPham!C:C, "T8") - SUMIFS(NhatKy_ViPham!K:K, NhatKy_ViPham!E:E, "12_Su", NhatKy_ViPham!F:F, B32, NhatKy_ViPham!C:C, "T8")</f>
        <v>100</v>
      </c>
      <c r="Z32" s="6">
        <f>100 + SUMIFS(NhatKy_ViPham!J:J, NhatKy_ViPham!E:E, "12_Su", NhatKy_ViPham!F:F, B32, NhatKy_ViPham!C:C, "T9") - SUMIFS(NhatKy_ViPham!K:K, NhatKy_ViPham!E:E, "12_Su", NhatKy_ViPham!F:F, B32, NhatKy_ViPham!C:C, "T9")</f>
        <v>100</v>
      </c>
      <c r="AA32" s="6">
        <f>100 + SUMIFS(NhatKy_ViPham!J:J, NhatKy_ViPham!E:E, "12_Su", NhatKy_ViPham!F:F, B32, NhatKy_ViPham!C:C, "T10") - SUMIFS(NhatKy_ViPham!K:K, NhatKy_ViPham!E:E, "12_Su", NhatKy_ViPham!F:F, B32, NhatKy_ViPham!C:C, "T10")</f>
        <v>100</v>
      </c>
      <c r="AB32" s="6">
        <f>100 + SUMIFS(NhatKy_ViPham!J:J, NhatKy_ViPham!E:E, "12_Su", NhatKy_ViPham!F:F, B32, NhatKy_ViPham!C:C, "T11") - SUMIFS(NhatKy_ViPham!K:K, NhatKy_ViPham!E:E, "12_Su", NhatKy_ViPham!F:F, B32, NhatKy_ViPham!C:C, "T11")</f>
        <v>100</v>
      </c>
      <c r="AC32" s="6">
        <f>100 + SUMIFS(NhatKy_ViPham!J:J, NhatKy_ViPham!E:E, "12_Su", NhatKy_ViPham!F:F, B32, NhatKy_ViPham!C:C, "T12") - SUMIFS(NhatKy_ViPham!K:K, NhatKy_ViPham!E:E, "12_Su", NhatKy_ViPham!F:F, B32, NhatKy_ViPham!C:C, "T12")</f>
        <v>100</v>
      </c>
      <c r="AD32" s="6">
        <f>100 + SUMIFS(NhatKy_ViPham!J:J, NhatKy_ViPham!E:E, "12_Su", NhatKy_ViPham!F:F, B32, NhatKy_ViPham!C:C, "T13") - SUMIFS(NhatKy_ViPham!K:K, NhatKy_ViPham!E:E, "12_Su", NhatKy_ViPham!F:F, B32, NhatKy_ViPham!C:C, "T13")</f>
        <v>100</v>
      </c>
      <c r="AE32" s="6">
        <f>100 + SUMIFS(NhatKy_ViPham!J:J, NhatKy_ViPham!E:E, "12_Su", NhatKy_ViPham!F:F, B32, NhatKy_ViPham!C:C, "T14") - SUMIFS(NhatKy_ViPham!K:K, NhatKy_ViPham!E:E, "12_Su", NhatKy_ViPham!F:F, B32, NhatKy_ViPham!C:C, "T14")</f>
        <v>100</v>
      </c>
      <c r="AF32" s="6">
        <f>100 + SUMIFS(NhatKy_ViPham!J:J, NhatKy_ViPham!E:E, "12_Su", NhatKy_ViPham!F:F, B32, NhatKy_ViPham!C:C, "T15") - SUMIFS(NhatKy_ViPham!K:K, NhatKy_ViPham!E:E, "12_Su", NhatKy_ViPham!F:F, B32, NhatKy_ViPham!C:C, "T15")</f>
        <v>100</v>
      </c>
      <c r="AG32" s="6">
        <f>100 + SUMIFS(NhatKy_ViPham!J:J, NhatKy_ViPham!E:E, "12_Su", NhatKy_ViPham!F:F, B32, NhatKy_ViPham!C:C, "T16") - SUMIFS(NhatKy_ViPham!K:K, NhatKy_ViPham!E:E, "12_Su", NhatKy_ViPham!F:F, B32, NhatKy_ViPham!C:C, "T16")</f>
        <v>100</v>
      </c>
      <c r="AH32" s="6">
        <f>100 + SUMIFS(NhatKy_ViPham!J:J, NhatKy_ViPham!E:E, "12_Su", NhatKy_ViPham!F:F, B32, NhatKy_ViPham!C:C, "T17") - SUMIFS(NhatKy_ViPham!K:K, NhatKy_ViPham!E:E, "12_Su", NhatKy_ViPham!F:F, B32, NhatKy_ViPham!C:C, "T17")</f>
        <v>100</v>
      </c>
      <c r="AI32" s="6">
        <f>100 + SUMIFS(NhatKy_ViPham!J:J, NhatKy_ViPham!E:E, "12_Su", NhatKy_ViPham!F:F, B32, NhatKy_ViPham!C:C, "T18") - SUMIFS(NhatKy_ViPham!K:K, NhatKy_ViPham!E:E, "12_Su", NhatKy_ViPham!F:F, B32, NhatKy_ViPham!C:C, "T18")</f>
        <v>100</v>
      </c>
      <c r="AJ32" s="6">
        <f>100 + SUMIFS(NhatKy_ViPham!J:J, NhatKy_ViPham!E:E, "12_Su", NhatKy_ViPham!F:F, B32, NhatKy_ViPham!C:C, "T19") - SUMIFS(NhatKy_ViPham!K:K, NhatKy_ViPham!E:E, "12_Su", NhatKy_ViPham!F:F, B32, NhatKy_ViPham!C:C, "T19")</f>
        <v>100</v>
      </c>
      <c r="AK32" s="6">
        <f>100 + SUMIFS(NhatKy_ViPham!J:J, NhatKy_ViPham!E:E, "12_Su", NhatKy_ViPham!F:F, B32, NhatKy_ViPham!C:C, "T20") - SUMIFS(NhatKy_ViPham!K:K, NhatKy_ViPham!E:E, "12_Su", NhatKy_ViPham!F:F, B32, NhatKy_ViPham!C:C, "T20")</f>
        <v>100</v>
      </c>
      <c r="AL32" s="6">
        <f>100 + SUMIFS(NhatKy_ViPham!J:J, NhatKy_ViPham!E:E, "12_Su", NhatKy_ViPham!F:F, B32, NhatKy_ViPham!C:C, "T21") - SUMIFS(NhatKy_ViPham!K:K, NhatKy_ViPham!E:E, "12_Su", NhatKy_ViPham!F:F, B32, NhatKy_ViPham!C:C, "T21")</f>
        <v>100</v>
      </c>
      <c r="AM32" s="6">
        <f>100 + SUMIFS(NhatKy_ViPham!J:J, NhatKy_ViPham!E:E, "12_Su", NhatKy_ViPham!F:F, B32, NhatKy_ViPham!C:C, "T22") - SUMIFS(NhatKy_ViPham!K:K, NhatKy_ViPham!E:E, "12_Su", NhatKy_ViPham!F:F, B32, NhatKy_ViPham!C:C, "T22")</f>
        <v>100</v>
      </c>
      <c r="AN32" s="6">
        <f>100 + SUMIFS(NhatKy_ViPham!J:J, NhatKy_ViPham!E:E, "12_Su", NhatKy_ViPham!F:F, B32, NhatKy_ViPham!C:C, "T23") - SUMIFS(NhatKy_ViPham!K:K, NhatKy_ViPham!E:E, "12_Su", NhatKy_ViPham!F:F, B32, NhatKy_ViPham!C:C, "T23")</f>
        <v>100</v>
      </c>
      <c r="AO32" s="6">
        <f>100 + SUMIFS(NhatKy_ViPham!J:J, NhatKy_ViPham!E:E, "12_Su", NhatKy_ViPham!F:F, B32, NhatKy_ViPham!C:C, "T24") - SUMIFS(NhatKy_ViPham!K:K, NhatKy_ViPham!E:E, "12_Su", NhatKy_ViPham!F:F, B32, NhatKy_ViPham!C:C, "T24")</f>
        <v>100</v>
      </c>
      <c r="AP32" s="6">
        <f>100 + SUMIFS(NhatKy_ViPham!J:J, NhatKy_ViPham!E:E, "12_Su", NhatKy_ViPham!F:F, B32, NhatKy_ViPham!C:C, "T25") - SUMIFS(NhatKy_ViPham!K:K, NhatKy_ViPham!E:E, "12_Su", NhatKy_ViPham!F:F, B32, NhatKy_ViPham!C:C, "T25")</f>
        <v>100</v>
      </c>
      <c r="AQ32" s="6">
        <f>100 + SUMIFS(NhatKy_ViPham!J:J, NhatKy_ViPham!E:E, "12_Su", NhatKy_ViPham!F:F, B32, NhatKy_ViPham!C:C, "T26") - SUMIFS(NhatKy_ViPham!K:K, NhatKy_ViPham!E:E, "12_Su", NhatKy_ViPham!F:F, B32, NhatKy_ViPham!C:C, "T26")</f>
        <v>100</v>
      </c>
      <c r="AR32" s="6">
        <f>100 + SUMIFS(NhatKy_ViPham!J:J, NhatKy_ViPham!E:E, "12_Su", NhatKy_ViPham!F:F, B32, NhatKy_ViPham!C:C, "T27") - SUMIFS(NhatKy_ViPham!K:K, NhatKy_ViPham!E:E, "12_Su", NhatKy_ViPham!F:F, B32, NhatKy_ViPham!C:C, "T27")</f>
        <v>100</v>
      </c>
      <c r="AS32" s="6">
        <f>100 + SUMIFS(NhatKy_ViPham!J:J, NhatKy_ViPham!E:E, "12_Su", NhatKy_ViPham!F:F, B32, NhatKy_ViPham!C:C, "T28") - SUMIFS(NhatKy_ViPham!K:K, NhatKy_ViPham!E:E, "12_Su", NhatKy_ViPham!F:F, B32, NhatKy_ViPham!C:C, "T28")</f>
        <v>100</v>
      </c>
      <c r="AT32" s="6">
        <f>100 + SUMIFS(NhatKy_ViPham!J:J, NhatKy_ViPham!E:E, "12_Su", NhatKy_ViPham!F:F, B32, NhatKy_ViPham!C:C, "T29") - SUMIFS(NhatKy_ViPham!K:K, NhatKy_ViPham!E:E, "12_Su", NhatKy_ViPham!F:F, B32, NhatKy_ViPham!C:C, "T29")</f>
        <v>100</v>
      </c>
      <c r="AU32" s="6">
        <f>100 + SUMIFS(NhatKy_ViPham!J:J, NhatKy_ViPham!E:E, "12_Su", NhatKy_ViPham!F:F, B32, NhatKy_ViPham!C:C, "T30") - SUMIFS(NhatKy_ViPham!K:K, NhatKy_ViPham!E:E, "12_Su", NhatKy_ViPham!F:F, B32, NhatKy_ViPham!C:C, "T30")</f>
        <v>100</v>
      </c>
      <c r="AV32" s="6">
        <f>100 + SUMIFS(NhatKy_ViPham!J:J, NhatKy_ViPham!E:E, "12_Su", NhatKy_ViPham!F:F, B32, NhatKy_ViPham!C:C, "T31") - SUMIFS(NhatKy_ViPham!K:K, NhatKy_ViPham!E:E, "12_Su", NhatKy_ViPham!F:F, B32, NhatKy_ViPham!C:C, "T31")</f>
        <v>100</v>
      </c>
      <c r="AW32" s="6">
        <f>100 + SUMIFS(NhatKy_ViPham!J:J, NhatKy_ViPham!E:E, "12_Su", NhatKy_ViPham!F:F, B32, NhatKy_ViPham!C:C, "T32") - SUMIFS(NhatKy_ViPham!K:K, NhatKy_ViPham!E:E, "12_Su", NhatKy_ViPham!F:F, B32, NhatKy_ViPham!C:C, "T32")</f>
        <v>100</v>
      </c>
      <c r="AX32" s="6">
        <f>100 + SUMIFS(NhatKy_ViPham!J:J, NhatKy_ViPham!E:E, "12_Su", NhatKy_ViPham!F:F, B32, NhatKy_ViPham!C:C, "T33") - SUMIFS(NhatKy_ViPham!K:K, NhatKy_ViPham!E:E, "12_Su", NhatKy_ViPham!F:F, B32, NhatKy_ViPham!C:C, "T33")</f>
        <v>100</v>
      </c>
      <c r="AY32" s="6">
        <f>100 + SUMIFS(NhatKy_ViPham!J:J, NhatKy_ViPham!E:E, "12_Su", NhatKy_ViPham!F:F, B32, NhatKy_ViPham!C:C, "T34") - SUMIFS(NhatKy_ViPham!K:K, NhatKy_ViPham!E:E, "12_Su", NhatKy_ViPham!F:F, B32, NhatKy_ViPham!C:C, "T34")</f>
        <v>100</v>
      </c>
      <c r="AZ32" s="6">
        <f>100 + SUMIFS(NhatKy_ViPham!J:J, NhatKy_ViPham!E:E, "12_Su", NhatKy_ViPham!F:F, B32, NhatKy_ViPham!C:C, "T35") - SUMIFS(NhatKy_ViPham!K:K, NhatKy_ViPham!E:E, "12_Su", NhatKy_ViPham!F:F, B32, NhatKy_ViPham!C:C, "T35")</f>
        <v>100</v>
      </c>
      <c r="BA32" s="12">
        <f t="shared" si="0"/>
        <v>100</v>
      </c>
      <c r="BB32" s="11" t="s">
        <v>430</v>
      </c>
      <c r="BC32" s="16" t="str">
        <f t="shared" si="1"/>
        <v>Tốt</v>
      </c>
      <c r="BD32" s="15" t="str">
        <f t="shared" si="2"/>
        <v>🟢 BÌNH THƯỜNG</v>
      </c>
    </row>
    <row r="33" spans="1:56" x14ac:dyDescent="0.25">
      <c r="A33" s="4">
        <v>25</v>
      </c>
      <c r="B33" s="10" t="s">
        <v>2872</v>
      </c>
      <c r="C33" s="4" t="s">
        <v>2306</v>
      </c>
      <c r="D33" s="4" t="s">
        <v>429</v>
      </c>
      <c r="E33" s="11" t="s">
        <v>430</v>
      </c>
      <c r="F33" s="7">
        <f>SUMIFS(NhatKy_ViPham!K:K, NhatKy_ViPham!E:E, "12_Su", NhatKy_ViPham!F:F, B33, NhatKy_ViPham!H:H, "L01")</f>
        <v>0</v>
      </c>
      <c r="G33" s="7">
        <f>SUMIFS(NhatKy_ViPham!K:K, NhatKy_ViPham!E:E, "12_Su", NhatKy_ViPham!F:F, B33, NhatKy_ViPham!H:H, "L02")</f>
        <v>0</v>
      </c>
      <c r="H33" s="7">
        <f>SUMIFS(NhatKy_ViPham!K:K, NhatKy_ViPham!E:E, "12_Su", NhatKy_ViPham!F:F, B33, NhatKy_ViPham!H:H, "L03")</f>
        <v>0</v>
      </c>
      <c r="I33" s="7">
        <f>SUMIFS(NhatKy_ViPham!K:K, NhatKy_ViPham!E:E, "12_Su", NhatKy_ViPham!F:F, B33, NhatKy_ViPham!H:H, "L04")</f>
        <v>0</v>
      </c>
      <c r="J33" s="7">
        <f>SUMIFS(NhatKy_ViPham!K:K, NhatKy_ViPham!E:E, "12_Su", NhatKy_ViPham!F:F, B33, NhatKy_ViPham!H:H, "L05")</f>
        <v>0</v>
      </c>
      <c r="K33" s="7">
        <f>SUMIFS(NhatKy_ViPham!K:K, NhatKy_ViPham!E:E, "12_Su", NhatKy_ViPham!F:F, B33, NhatKy_ViPham!H:H, "L06")</f>
        <v>0</v>
      </c>
      <c r="L33" s="7">
        <f>SUMIFS(NhatKy_ViPham!K:K, NhatKy_ViPham!E:E, "12_Su", NhatKy_ViPham!F:F, B33, NhatKy_ViPham!H:H, "L07")</f>
        <v>0</v>
      </c>
      <c r="M33" s="7">
        <f>SUMIFS(NhatKy_ViPham!K:K, NhatKy_ViPham!E:E, "12_Su", NhatKy_ViPham!F:F, B33, NhatKy_ViPham!H:H, "L08")</f>
        <v>0</v>
      </c>
      <c r="N33" s="7">
        <f>SUMIFS(NhatKy_ViPham!K:K, NhatKy_ViPham!E:E, "12_Su", NhatKy_ViPham!F:F, B33, NhatKy_ViPham!H:H, "L09")</f>
        <v>0</v>
      </c>
      <c r="O33" s="7">
        <f>SUMIFS(NhatKy_ViPham!K:K, NhatKy_ViPham!E:E, "12_Su", NhatKy_ViPham!F:F, B33, NhatKy_ViPham!H:H, "L10")</f>
        <v>0</v>
      </c>
      <c r="P33" s="12">
        <f>SUMIFS(NhatKy_ViPham!J:J, NhatKy_ViPham!E:E, "12_Su", NhatKy_ViPham!F:F, B33)</f>
        <v>0</v>
      </c>
      <c r="Q33" s="13">
        <f>SUMIFS(NhatKy_ViPham!K:K, NhatKy_ViPham!E:E, "12_Su", NhatKy_ViPham!F:F, B33)</f>
        <v>0</v>
      </c>
      <c r="R33" s="7">
        <f>100 + SUMIFS(NhatKy_ViPham!J:J, NhatKy_ViPham!E:E, "12_Su", NhatKy_ViPham!F:F, B33, NhatKy_ViPham!C:C, "T1") - SUMIFS(NhatKy_ViPham!K:K, NhatKy_ViPham!E:E, "12_Su", NhatKy_ViPham!F:F, B33, NhatKy_ViPham!C:C, "T1")</f>
        <v>100</v>
      </c>
      <c r="S33" s="7">
        <f>100 + SUMIFS(NhatKy_ViPham!J:J, NhatKy_ViPham!E:E, "12_Su", NhatKy_ViPham!F:F, B33, NhatKy_ViPham!C:C, "T2") - SUMIFS(NhatKy_ViPham!K:K, NhatKy_ViPham!E:E, "12_Su", NhatKy_ViPham!F:F, B33, NhatKy_ViPham!C:C, "T2")</f>
        <v>100</v>
      </c>
      <c r="T33" s="7">
        <f>100 + SUMIFS(NhatKy_ViPham!J:J, NhatKy_ViPham!E:E, "12_Su", NhatKy_ViPham!F:F, B33, NhatKy_ViPham!C:C, "T3") - SUMIFS(NhatKy_ViPham!K:K, NhatKy_ViPham!E:E, "12_Su", NhatKy_ViPham!F:F, B33, NhatKy_ViPham!C:C, "T3")</f>
        <v>100</v>
      </c>
      <c r="U33" s="7">
        <f>100 + SUMIFS(NhatKy_ViPham!J:J, NhatKy_ViPham!E:E, "12_Su", NhatKy_ViPham!F:F, B33, NhatKy_ViPham!C:C, "T4") - SUMIFS(NhatKy_ViPham!K:K, NhatKy_ViPham!E:E, "12_Su", NhatKy_ViPham!F:F, B33, NhatKy_ViPham!C:C, "T4")</f>
        <v>100</v>
      </c>
      <c r="V33" s="7">
        <f>100 + SUMIFS(NhatKy_ViPham!J:J, NhatKy_ViPham!E:E, "12_Su", NhatKy_ViPham!F:F, B33, NhatKy_ViPham!C:C, "T5") - SUMIFS(NhatKy_ViPham!K:K, NhatKy_ViPham!E:E, "12_Su", NhatKy_ViPham!F:F, B33, NhatKy_ViPham!C:C, "T5")</f>
        <v>100</v>
      </c>
      <c r="W33" s="7">
        <f>100 + SUMIFS(NhatKy_ViPham!J:J, NhatKy_ViPham!E:E, "12_Su", NhatKy_ViPham!F:F, B33, NhatKy_ViPham!C:C, "T6") - SUMIFS(NhatKy_ViPham!K:K, NhatKy_ViPham!E:E, "12_Su", NhatKy_ViPham!F:F, B33, NhatKy_ViPham!C:C, "T6")</f>
        <v>100</v>
      </c>
      <c r="X33" s="7">
        <f>100 + SUMIFS(NhatKy_ViPham!J:J, NhatKy_ViPham!E:E, "12_Su", NhatKy_ViPham!F:F, B33, NhatKy_ViPham!C:C, "T7") - SUMIFS(NhatKy_ViPham!K:K, NhatKy_ViPham!E:E, "12_Su", NhatKy_ViPham!F:F, B33, NhatKy_ViPham!C:C, "T7")</f>
        <v>100</v>
      </c>
      <c r="Y33" s="7">
        <f>100 + SUMIFS(NhatKy_ViPham!J:J, NhatKy_ViPham!E:E, "12_Su", NhatKy_ViPham!F:F, B33, NhatKy_ViPham!C:C, "T8") - SUMIFS(NhatKy_ViPham!K:K, NhatKy_ViPham!E:E, "12_Su", NhatKy_ViPham!F:F, B33, NhatKy_ViPham!C:C, "T8")</f>
        <v>100</v>
      </c>
      <c r="Z33" s="7">
        <f>100 + SUMIFS(NhatKy_ViPham!J:J, NhatKy_ViPham!E:E, "12_Su", NhatKy_ViPham!F:F, B33, NhatKy_ViPham!C:C, "T9") - SUMIFS(NhatKy_ViPham!K:K, NhatKy_ViPham!E:E, "12_Su", NhatKy_ViPham!F:F, B33, NhatKy_ViPham!C:C, "T9")</f>
        <v>100</v>
      </c>
      <c r="AA33" s="7">
        <f>100 + SUMIFS(NhatKy_ViPham!J:J, NhatKy_ViPham!E:E, "12_Su", NhatKy_ViPham!F:F, B33, NhatKy_ViPham!C:C, "T10") - SUMIFS(NhatKy_ViPham!K:K, NhatKy_ViPham!E:E, "12_Su", NhatKy_ViPham!F:F, B33, NhatKy_ViPham!C:C, "T10")</f>
        <v>100</v>
      </c>
      <c r="AB33" s="7">
        <f>100 + SUMIFS(NhatKy_ViPham!J:J, NhatKy_ViPham!E:E, "12_Su", NhatKy_ViPham!F:F, B33, NhatKy_ViPham!C:C, "T11") - SUMIFS(NhatKy_ViPham!K:K, NhatKy_ViPham!E:E, "12_Su", NhatKy_ViPham!F:F, B33, NhatKy_ViPham!C:C, "T11")</f>
        <v>100</v>
      </c>
      <c r="AC33" s="7">
        <f>100 + SUMIFS(NhatKy_ViPham!J:J, NhatKy_ViPham!E:E, "12_Su", NhatKy_ViPham!F:F, B33, NhatKy_ViPham!C:C, "T12") - SUMIFS(NhatKy_ViPham!K:K, NhatKy_ViPham!E:E, "12_Su", NhatKy_ViPham!F:F, B33, NhatKy_ViPham!C:C, "T12")</f>
        <v>100</v>
      </c>
      <c r="AD33" s="7">
        <f>100 + SUMIFS(NhatKy_ViPham!J:J, NhatKy_ViPham!E:E, "12_Su", NhatKy_ViPham!F:F, B33, NhatKy_ViPham!C:C, "T13") - SUMIFS(NhatKy_ViPham!K:K, NhatKy_ViPham!E:E, "12_Su", NhatKy_ViPham!F:F, B33, NhatKy_ViPham!C:C, "T13")</f>
        <v>100</v>
      </c>
      <c r="AE33" s="7">
        <f>100 + SUMIFS(NhatKy_ViPham!J:J, NhatKy_ViPham!E:E, "12_Su", NhatKy_ViPham!F:F, B33, NhatKy_ViPham!C:C, "T14") - SUMIFS(NhatKy_ViPham!K:K, NhatKy_ViPham!E:E, "12_Su", NhatKy_ViPham!F:F, B33, NhatKy_ViPham!C:C, "T14")</f>
        <v>100</v>
      </c>
      <c r="AF33" s="7">
        <f>100 + SUMIFS(NhatKy_ViPham!J:J, NhatKy_ViPham!E:E, "12_Su", NhatKy_ViPham!F:F, B33, NhatKy_ViPham!C:C, "T15") - SUMIFS(NhatKy_ViPham!K:K, NhatKy_ViPham!E:E, "12_Su", NhatKy_ViPham!F:F, B33, NhatKy_ViPham!C:C, "T15")</f>
        <v>100</v>
      </c>
      <c r="AG33" s="7">
        <f>100 + SUMIFS(NhatKy_ViPham!J:J, NhatKy_ViPham!E:E, "12_Su", NhatKy_ViPham!F:F, B33, NhatKy_ViPham!C:C, "T16") - SUMIFS(NhatKy_ViPham!K:K, NhatKy_ViPham!E:E, "12_Su", NhatKy_ViPham!F:F, B33, NhatKy_ViPham!C:C, "T16")</f>
        <v>100</v>
      </c>
      <c r="AH33" s="7">
        <f>100 + SUMIFS(NhatKy_ViPham!J:J, NhatKy_ViPham!E:E, "12_Su", NhatKy_ViPham!F:F, B33, NhatKy_ViPham!C:C, "T17") - SUMIFS(NhatKy_ViPham!K:K, NhatKy_ViPham!E:E, "12_Su", NhatKy_ViPham!F:F, B33, NhatKy_ViPham!C:C, "T17")</f>
        <v>100</v>
      </c>
      <c r="AI33" s="7">
        <f>100 + SUMIFS(NhatKy_ViPham!J:J, NhatKy_ViPham!E:E, "12_Su", NhatKy_ViPham!F:F, B33, NhatKy_ViPham!C:C, "T18") - SUMIFS(NhatKy_ViPham!K:K, NhatKy_ViPham!E:E, "12_Su", NhatKy_ViPham!F:F, B33, NhatKy_ViPham!C:C, "T18")</f>
        <v>100</v>
      </c>
      <c r="AJ33" s="7">
        <f>100 + SUMIFS(NhatKy_ViPham!J:J, NhatKy_ViPham!E:E, "12_Su", NhatKy_ViPham!F:F, B33, NhatKy_ViPham!C:C, "T19") - SUMIFS(NhatKy_ViPham!K:K, NhatKy_ViPham!E:E, "12_Su", NhatKy_ViPham!F:F, B33, NhatKy_ViPham!C:C, "T19")</f>
        <v>100</v>
      </c>
      <c r="AK33" s="7">
        <f>100 + SUMIFS(NhatKy_ViPham!J:J, NhatKy_ViPham!E:E, "12_Su", NhatKy_ViPham!F:F, B33, NhatKy_ViPham!C:C, "T20") - SUMIFS(NhatKy_ViPham!K:K, NhatKy_ViPham!E:E, "12_Su", NhatKy_ViPham!F:F, B33, NhatKy_ViPham!C:C, "T20")</f>
        <v>100</v>
      </c>
      <c r="AL33" s="7">
        <f>100 + SUMIFS(NhatKy_ViPham!J:J, NhatKy_ViPham!E:E, "12_Su", NhatKy_ViPham!F:F, B33, NhatKy_ViPham!C:C, "T21") - SUMIFS(NhatKy_ViPham!K:K, NhatKy_ViPham!E:E, "12_Su", NhatKy_ViPham!F:F, B33, NhatKy_ViPham!C:C, "T21")</f>
        <v>100</v>
      </c>
      <c r="AM33" s="7">
        <f>100 + SUMIFS(NhatKy_ViPham!J:J, NhatKy_ViPham!E:E, "12_Su", NhatKy_ViPham!F:F, B33, NhatKy_ViPham!C:C, "T22") - SUMIFS(NhatKy_ViPham!K:K, NhatKy_ViPham!E:E, "12_Su", NhatKy_ViPham!F:F, B33, NhatKy_ViPham!C:C, "T22")</f>
        <v>100</v>
      </c>
      <c r="AN33" s="7">
        <f>100 + SUMIFS(NhatKy_ViPham!J:J, NhatKy_ViPham!E:E, "12_Su", NhatKy_ViPham!F:F, B33, NhatKy_ViPham!C:C, "T23") - SUMIFS(NhatKy_ViPham!K:K, NhatKy_ViPham!E:E, "12_Su", NhatKy_ViPham!F:F, B33, NhatKy_ViPham!C:C, "T23")</f>
        <v>100</v>
      </c>
      <c r="AO33" s="7">
        <f>100 + SUMIFS(NhatKy_ViPham!J:J, NhatKy_ViPham!E:E, "12_Su", NhatKy_ViPham!F:F, B33, NhatKy_ViPham!C:C, "T24") - SUMIFS(NhatKy_ViPham!K:K, NhatKy_ViPham!E:E, "12_Su", NhatKy_ViPham!F:F, B33, NhatKy_ViPham!C:C, "T24")</f>
        <v>100</v>
      </c>
      <c r="AP33" s="7">
        <f>100 + SUMIFS(NhatKy_ViPham!J:J, NhatKy_ViPham!E:E, "12_Su", NhatKy_ViPham!F:F, B33, NhatKy_ViPham!C:C, "T25") - SUMIFS(NhatKy_ViPham!K:K, NhatKy_ViPham!E:E, "12_Su", NhatKy_ViPham!F:F, B33, NhatKy_ViPham!C:C, "T25")</f>
        <v>100</v>
      </c>
      <c r="AQ33" s="7">
        <f>100 + SUMIFS(NhatKy_ViPham!J:J, NhatKy_ViPham!E:E, "12_Su", NhatKy_ViPham!F:F, B33, NhatKy_ViPham!C:C, "T26") - SUMIFS(NhatKy_ViPham!K:K, NhatKy_ViPham!E:E, "12_Su", NhatKy_ViPham!F:F, B33, NhatKy_ViPham!C:C, "T26")</f>
        <v>100</v>
      </c>
      <c r="AR33" s="7">
        <f>100 + SUMIFS(NhatKy_ViPham!J:J, NhatKy_ViPham!E:E, "12_Su", NhatKy_ViPham!F:F, B33, NhatKy_ViPham!C:C, "T27") - SUMIFS(NhatKy_ViPham!K:K, NhatKy_ViPham!E:E, "12_Su", NhatKy_ViPham!F:F, B33, NhatKy_ViPham!C:C, "T27")</f>
        <v>100</v>
      </c>
      <c r="AS33" s="7">
        <f>100 + SUMIFS(NhatKy_ViPham!J:J, NhatKy_ViPham!E:E, "12_Su", NhatKy_ViPham!F:F, B33, NhatKy_ViPham!C:C, "T28") - SUMIFS(NhatKy_ViPham!K:K, NhatKy_ViPham!E:E, "12_Su", NhatKy_ViPham!F:F, B33, NhatKy_ViPham!C:C, "T28")</f>
        <v>100</v>
      </c>
      <c r="AT33" s="7">
        <f>100 + SUMIFS(NhatKy_ViPham!J:J, NhatKy_ViPham!E:E, "12_Su", NhatKy_ViPham!F:F, B33, NhatKy_ViPham!C:C, "T29") - SUMIFS(NhatKy_ViPham!K:K, NhatKy_ViPham!E:E, "12_Su", NhatKy_ViPham!F:F, B33, NhatKy_ViPham!C:C, "T29")</f>
        <v>100</v>
      </c>
      <c r="AU33" s="7">
        <f>100 + SUMIFS(NhatKy_ViPham!J:J, NhatKy_ViPham!E:E, "12_Su", NhatKy_ViPham!F:F, B33, NhatKy_ViPham!C:C, "T30") - SUMIFS(NhatKy_ViPham!K:K, NhatKy_ViPham!E:E, "12_Su", NhatKy_ViPham!F:F, B33, NhatKy_ViPham!C:C, "T30")</f>
        <v>100</v>
      </c>
      <c r="AV33" s="7">
        <f>100 + SUMIFS(NhatKy_ViPham!J:J, NhatKy_ViPham!E:E, "12_Su", NhatKy_ViPham!F:F, B33, NhatKy_ViPham!C:C, "T31") - SUMIFS(NhatKy_ViPham!K:K, NhatKy_ViPham!E:E, "12_Su", NhatKy_ViPham!F:F, B33, NhatKy_ViPham!C:C, "T31")</f>
        <v>100</v>
      </c>
      <c r="AW33" s="7">
        <f>100 + SUMIFS(NhatKy_ViPham!J:J, NhatKy_ViPham!E:E, "12_Su", NhatKy_ViPham!F:F, B33, NhatKy_ViPham!C:C, "T32") - SUMIFS(NhatKy_ViPham!K:K, NhatKy_ViPham!E:E, "12_Su", NhatKy_ViPham!F:F, B33, NhatKy_ViPham!C:C, "T32")</f>
        <v>100</v>
      </c>
      <c r="AX33" s="7">
        <f>100 + SUMIFS(NhatKy_ViPham!J:J, NhatKy_ViPham!E:E, "12_Su", NhatKy_ViPham!F:F, B33, NhatKy_ViPham!C:C, "T33") - SUMIFS(NhatKy_ViPham!K:K, NhatKy_ViPham!E:E, "12_Su", NhatKy_ViPham!F:F, B33, NhatKy_ViPham!C:C, "T33")</f>
        <v>100</v>
      </c>
      <c r="AY33" s="7">
        <f>100 + SUMIFS(NhatKy_ViPham!J:J, NhatKy_ViPham!E:E, "12_Su", NhatKy_ViPham!F:F, B33, NhatKy_ViPham!C:C, "T34") - SUMIFS(NhatKy_ViPham!K:K, NhatKy_ViPham!E:E, "12_Su", NhatKy_ViPham!F:F, B33, NhatKy_ViPham!C:C, "T34")</f>
        <v>100</v>
      </c>
      <c r="AZ33" s="7">
        <f>100 + SUMIFS(NhatKy_ViPham!J:J, NhatKy_ViPham!E:E, "12_Su", NhatKy_ViPham!F:F, B33, NhatKy_ViPham!C:C, "T35") - SUMIFS(NhatKy_ViPham!K:K, NhatKy_ViPham!E:E, "12_Su", NhatKy_ViPham!F:F, B33, NhatKy_ViPham!C:C, "T35")</f>
        <v>100</v>
      </c>
      <c r="BA33" s="12">
        <f t="shared" si="0"/>
        <v>100</v>
      </c>
      <c r="BB33" s="11" t="s">
        <v>430</v>
      </c>
      <c r="BC33" s="14" t="str">
        <f t="shared" si="1"/>
        <v>Tốt</v>
      </c>
      <c r="BD33" s="10" t="str">
        <f t="shared" si="2"/>
        <v>🟢 BÌNH THƯỜNG</v>
      </c>
    </row>
    <row r="34" spans="1:56" x14ac:dyDescent="0.25">
      <c r="A34" s="5">
        <v>26</v>
      </c>
      <c r="B34" s="15" t="s">
        <v>2781</v>
      </c>
      <c r="C34" s="5" t="s">
        <v>2383</v>
      </c>
      <c r="D34" s="5" t="s">
        <v>429</v>
      </c>
      <c r="E34" s="11" t="s">
        <v>430</v>
      </c>
      <c r="F34" s="6">
        <f>SUMIFS(NhatKy_ViPham!K:K, NhatKy_ViPham!E:E, "12_Su", NhatKy_ViPham!F:F, B34, NhatKy_ViPham!H:H, "L01")</f>
        <v>0</v>
      </c>
      <c r="G34" s="6">
        <f>SUMIFS(NhatKy_ViPham!K:K, NhatKy_ViPham!E:E, "12_Su", NhatKy_ViPham!F:F, B34, NhatKy_ViPham!H:H, "L02")</f>
        <v>0</v>
      </c>
      <c r="H34" s="6">
        <f>SUMIFS(NhatKy_ViPham!K:K, NhatKy_ViPham!E:E, "12_Su", NhatKy_ViPham!F:F, B34, NhatKy_ViPham!H:H, "L03")</f>
        <v>0</v>
      </c>
      <c r="I34" s="6">
        <f>SUMIFS(NhatKy_ViPham!K:K, NhatKy_ViPham!E:E, "12_Su", NhatKy_ViPham!F:F, B34, NhatKy_ViPham!H:H, "L04")</f>
        <v>0</v>
      </c>
      <c r="J34" s="6">
        <f>SUMIFS(NhatKy_ViPham!K:K, NhatKy_ViPham!E:E, "12_Su", NhatKy_ViPham!F:F, B34, NhatKy_ViPham!H:H, "L05")</f>
        <v>0</v>
      </c>
      <c r="K34" s="6">
        <f>SUMIFS(NhatKy_ViPham!K:K, NhatKy_ViPham!E:E, "12_Su", NhatKy_ViPham!F:F, B34, NhatKy_ViPham!H:H, "L06")</f>
        <v>0</v>
      </c>
      <c r="L34" s="6">
        <f>SUMIFS(NhatKy_ViPham!K:K, NhatKy_ViPham!E:E, "12_Su", NhatKy_ViPham!F:F, B34, NhatKy_ViPham!H:H, "L07")</f>
        <v>0</v>
      </c>
      <c r="M34" s="6">
        <f>SUMIFS(NhatKy_ViPham!K:K, NhatKy_ViPham!E:E, "12_Su", NhatKy_ViPham!F:F, B34, NhatKy_ViPham!H:H, "L08")</f>
        <v>0</v>
      </c>
      <c r="N34" s="6">
        <f>SUMIFS(NhatKy_ViPham!K:K, NhatKy_ViPham!E:E, "12_Su", NhatKy_ViPham!F:F, B34, NhatKy_ViPham!H:H, "L09")</f>
        <v>0</v>
      </c>
      <c r="O34" s="6">
        <f>SUMIFS(NhatKy_ViPham!K:K, NhatKy_ViPham!E:E, "12_Su", NhatKy_ViPham!F:F, B34, NhatKy_ViPham!H:H, "L10")</f>
        <v>0</v>
      </c>
      <c r="P34" s="12">
        <f>SUMIFS(NhatKy_ViPham!J:J, NhatKy_ViPham!E:E, "12_Su", NhatKy_ViPham!F:F, B34)</f>
        <v>0</v>
      </c>
      <c r="Q34" s="13">
        <f>SUMIFS(NhatKy_ViPham!K:K, NhatKy_ViPham!E:E, "12_Su", NhatKy_ViPham!F:F, B34)</f>
        <v>0</v>
      </c>
      <c r="R34" s="6">
        <f>100 + SUMIFS(NhatKy_ViPham!J:J, NhatKy_ViPham!E:E, "12_Su", NhatKy_ViPham!F:F, B34, NhatKy_ViPham!C:C, "T1") - SUMIFS(NhatKy_ViPham!K:K, NhatKy_ViPham!E:E, "12_Su", NhatKy_ViPham!F:F, B34, NhatKy_ViPham!C:C, "T1")</f>
        <v>100</v>
      </c>
      <c r="S34" s="6">
        <f>100 + SUMIFS(NhatKy_ViPham!J:J, NhatKy_ViPham!E:E, "12_Su", NhatKy_ViPham!F:F, B34, NhatKy_ViPham!C:C, "T2") - SUMIFS(NhatKy_ViPham!K:K, NhatKy_ViPham!E:E, "12_Su", NhatKy_ViPham!F:F, B34, NhatKy_ViPham!C:C, "T2")</f>
        <v>100</v>
      </c>
      <c r="T34" s="6">
        <f>100 + SUMIFS(NhatKy_ViPham!J:J, NhatKy_ViPham!E:E, "12_Su", NhatKy_ViPham!F:F, B34, NhatKy_ViPham!C:C, "T3") - SUMIFS(NhatKy_ViPham!K:K, NhatKy_ViPham!E:E, "12_Su", NhatKy_ViPham!F:F, B34, NhatKy_ViPham!C:C, "T3")</f>
        <v>100</v>
      </c>
      <c r="U34" s="6">
        <f>100 + SUMIFS(NhatKy_ViPham!J:J, NhatKy_ViPham!E:E, "12_Su", NhatKy_ViPham!F:F, B34, NhatKy_ViPham!C:C, "T4") - SUMIFS(NhatKy_ViPham!K:K, NhatKy_ViPham!E:E, "12_Su", NhatKy_ViPham!F:F, B34, NhatKy_ViPham!C:C, "T4")</f>
        <v>100</v>
      </c>
      <c r="V34" s="6">
        <f>100 + SUMIFS(NhatKy_ViPham!J:J, NhatKy_ViPham!E:E, "12_Su", NhatKy_ViPham!F:F, B34, NhatKy_ViPham!C:C, "T5") - SUMIFS(NhatKy_ViPham!K:K, NhatKy_ViPham!E:E, "12_Su", NhatKy_ViPham!F:F, B34, NhatKy_ViPham!C:C, "T5")</f>
        <v>100</v>
      </c>
      <c r="W34" s="6">
        <f>100 + SUMIFS(NhatKy_ViPham!J:J, NhatKy_ViPham!E:E, "12_Su", NhatKy_ViPham!F:F, B34, NhatKy_ViPham!C:C, "T6") - SUMIFS(NhatKy_ViPham!K:K, NhatKy_ViPham!E:E, "12_Su", NhatKy_ViPham!F:F, B34, NhatKy_ViPham!C:C, "T6")</f>
        <v>100</v>
      </c>
      <c r="X34" s="6">
        <f>100 + SUMIFS(NhatKy_ViPham!J:J, NhatKy_ViPham!E:E, "12_Su", NhatKy_ViPham!F:F, B34, NhatKy_ViPham!C:C, "T7") - SUMIFS(NhatKy_ViPham!K:K, NhatKy_ViPham!E:E, "12_Su", NhatKy_ViPham!F:F, B34, NhatKy_ViPham!C:C, "T7")</f>
        <v>100</v>
      </c>
      <c r="Y34" s="6">
        <f>100 + SUMIFS(NhatKy_ViPham!J:J, NhatKy_ViPham!E:E, "12_Su", NhatKy_ViPham!F:F, B34, NhatKy_ViPham!C:C, "T8") - SUMIFS(NhatKy_ViPham!K:K, NhatKy_ViPham!E:E, "12_Su", NhatKy_ViPham!F:F, B34, NhatKy_ViPham!C:C, "T8")</f>
        <v>100</v>
      </c>
      <c r="Z34" s="6">
        <f>100 + SUMIFS(NhatKy_ViPham!J:J, NhatKy_ViPham!E:E, "12_Su", NhatKy_ViPham!F:F, B34, NhatKy_ViPham!C:C, "T9") - SUMIFS(NhatKy_ViPham!K:K, NhatKy_ViPham!E:E, "12_Su", NhatKy_ViPham!F:F, B34, NhatKy_ViPham!C:C, "T9")</f>
        <v>100</v>
      </c>
      <c r="AA34" s="6">
        <f>100 + SUMIFS(NhatKy_ViPham!J:J, NhatKy_ViPham!E:E, "12_Su", NhatKy_ViPham!F:F, B34, NhatKy_ViPham!C:C, "T10") - SUMIFS(NhatKy_ViPham!K:K, NhatKy_ViPham!E:E, "12_Su", NhatKy_ViPham!F:F, B34, NhatKy_ViPham!C:C, "T10")</f>
        <v>100</v>
      </c>
      <c r="AB34" s="6">
        <f>100 + SUMIFS(NhatKy_ViPham!J:J, NhatKy_ViPham!E:E, "12_Su", NhatKy_ViPham!F:F, B34, NhatKy_ViPham!C:C, "T11") - SUMIFS(NhatKy_ViPham!K:K, NhatKy_ViPham!E:E, "12_Su", NhatKy_ViPham!F:F, B34, NhatKy_ViPham!C:C, "T11")</f>
        <v>100</v>
      </c>
      <c r="AC34" s="6">
        <f>100 + SUMIFS(NhatKy_ViPham!J:J, NhatKy_ViPham!E:E, "12_Su", NhatKy_ViPham!F:F, B34, NhatKy_ViPham!C:C, "T12") - SUMIFS(NhatKy_ViPham!K:K, NhatKy_ViPham!E:E, "12_Su", NhatKy_ViPham!F:F, B34, NhatKy_ViPham!C:C, "T12")</f>
        <v>100</v>
      </c>
      <c r="AD34" s="6">
        <f>100 + SUMIFS(NhatKy_ViPham!J:J, NhatKy_ViPham!E:E, "12_Su", NhatKy_ViPham!F:F, B34, NhatKy_ViPham!C:C, "T13") - SUMIFS(NhatKy_ViPham!K:K, NhatKy_ViPham!E:E, "12_Su", NhatKy_ViPham!F:F, B34, NhatKy_ViPham!C:C, "T13")</f>
        <v>100</v>
      </c>
      <c r="AE34" s="6">
        <f>100 + SUMIFS(NhatKy_ViPham!J:J, NhatKy_ViPham!E:E, "12_Su", NhatKy_ViPham!F:F, B34, NhatKy_ViPham!C:C, "T14") - SUMIFS(NhatKy_ViPham!K:K, NhatKy_ViPham!E:E, "12_Su", NhatKy_ViPham!F:F, B34, NhatKy_ViPham!C:C, "T14")</f>
        <v>100</v>
      </c>
      <c r="AF34" s="6">
        <f>100 + SUMIFS(NhatKy_ViPham!J:J, NhatKy_ViPham!E:E, "12_Su", NhatKy_ViPham!F:F, B34, NhatKy_ViPham!C:C, "T15") - SUMIFS(NhatKy_ViPham!K:K, NhatKy_ViPham!E:E, "12_Su", NhatKy_ViPham!F:F, B34, NhatKy_ViPham!C:C, "T15")</f>
        <v>100</v>
      </c>
      <c r="AG34" s="6">
        <f>100 + SUMIFS(NhatKy_ViPham!J:J, NhatKy_ViPham!E:E, "12_Su", NhatKy_ViPham!F:F, B34, NhatKy_ViPham!C:C, "T16") - SUMIFS(NhatKy_ViPham!K:K, NhatKy_ViPham!E:E, "12_Su", NhatKy_ViPham!F:F, B34, NhatKy_ViPham!C:C, "T16")</f>
        <v>100</v>
      </c>
      <c r="AH34" s="6">
        <f>100 + SUMIFS(NhatKy_ViPham!J:J, NhatKy_ViPham!E:E, "12_Su", NhatKy_ViPham!F:F, B34, NhatKy_ViPham!C:C, "T17") - SUMIFS(NhatKy_ViPham!K:K, NhatKy_ViPham!E:E, "12_Su", NhatKy_ViPham!F:F, B34, NhatKy_ViPham!C:C, "T17")</f>
        <v>100</v>
      </c>
      <c r="AI34" s="6">
        <f>100 + SUMIFS(NhatKy_ViPham!J:J, NhatKy_ViPham!E:E, "12_Su", NhatKy_ViPham!F:F, B34, NhatKy_ViPham!C:C, "T18") - SUMIFS(NhatKy_ViPham!K:K, NhatKy_ViPham!E:E, "12_Su", NhatKy_ViPham!F:F, B34, NhatKy_ViPham!C:C, "T18")</f>
        <v>100</v>
      </c>
      <c r="AJ34" s="6">
        <f>100 + SUMIFS(NhatKy_ViPham!J:J, NhatKy_ViPham!E:E, "12_Su", NhatKy_ViPham!F:F, B34, NhatKy_ViPham!C:C, "T19") - SUMIFS(NhatKy_ViPham!K:K, NhatKy_ViPham!E:E, "12_Su", NhatKy_ViPham!F:F, B34, NhatKy_ViPham!C:C, "T19")</f>
        <v>100</v>
      </c>
      <c r="AK34" s="6">
        <f>100 + SUMIFS(NhatKy_ViPham!J:J, NhatKy_ViPham!E:E, "12_Su", NhatKy_ViPham!F:F, B34, NhatKy_ViPham!C:C, "T20") - SUMIFS(NhatKy_ViPham!K:K, NhatKy_ViPham!E:E, "12_Su", NhatKy_ViPham!F:F, B34, NhatKy_ViPham!C:C, "T20")</f>
        <v>100</v>
      </c>
      <c r="AL34" s="6">
        <f>100 + SUMIFS(NhatKy_ViPham!J:J, NhatKy_ViPham!E:E, "12_Su", NhatKy_ViPham!F:F, B34, NhatKy_ViPham!C:C, "T21") - SUMIFS(NhatKy_ViPham!K:K, NhatKy_ViPham!E:E, "12_Su", NhatKy_ViPham!F:F, B34, NhatKy_ViPham!C:C, "T21")</f>
        <v>100</v>
      </c>
      <c r="AM34" s="6">
        <f>100 + SUMIFS(NhatKy_ViPham!J:J, NhatKy_ViPham!E:E, "12_Su", NhatKy_ViPham!F:F, B34, NhatKy_ViPham!C:C, "T22") - SUMIFS(NhatKy_ViPham!K:K, NhatKy_ViPham!E:E, "12_Su", NhatKy_ViPham!F:F, B34, NhatKy_ViPham!C:C, "T22")</f>
        <v>100</v>
      </c>
      <c r="AN34" s="6">
        <f>100 + SUMIFS(NhatKy_ViPham!J:J, NhatKy_ViPham!E:E, "12_Su", NhatKy_ViPham!F:F, B34, NhatKy_ViPham!C:C, "T23") - SUMIFS(NhatKy_ViPham!K:K, NhatKy_ViPham!E:E, "12_Su", NhatKy_ViPham!F:F, B34, NhatKy_ViPham!C:C, "T23")</f>
        <v>100</v>
      </c>
      <c r="AO34" s="6">
        <f>100 + SUMIFS(NhatKy_ViPham!J:J, NhatKy_ViPham!E:E, "12_Su", NhatKy_ViPham!F:F, B34, NhatKy_ViPham!C:C, "T24") - SUMIFS(NhatKy_ViPham!K:K, NhatKy_ViPham!E:E, "12_Su", NhatKy_ViPham!F:F, B34, NhatKy_ViPham!C:C, "T24")</f>
        <v>100</v>
      </c>
      <c r="AP34" s="6">
        <f>100 + SUMIFS(NhatKy_ViPham!J:J, NhatKy_ViPham!E:E, "12_Su", NhatKy_ViPham!F:F, B34, NhatKy_ViPham!C:C, "T25") - SUMIFS(NhatKy_ViPham!K:K, NhatKy_ViPham!E:E, "12_Su", NhatKy_ViPham!F:F, B34, NhatKy_ViPham!C:C, "T25")</f>
        <v>100</v>
      </c>
      <c r="AQ34" s="6">
        <f>100 + SUMIFS(NhatKy_ViPham!J:J, NhatKy_ViPham!E:E, "12_Su", NhatKy_ViPham!F:F, B34, NhatKy_ViPham!C:C, "T26") - SUMIFS(NhatKy_ViPham!K:K, NhatKy_ViPham!E:E, "12_Su", NhatKy_ViPham!F:F, B34, NhatKy_ViPham!C:C, "T26")</f>
        <v>100</v>
      </c>
      <c r="AR34" s="6">
        <f>100 + SUMIFS(NhatKy_ViPham!J:J, NhatKy_ViPham!E:E, "12_Su", NhatKy_ViPham!F:F, B34, NhatKy_ViPham!C:C, "T27") - SUMIFS(NhatKy_ViPham!K:K, NhatKy_ViPham!E:E, "12_Su", NhatKy_ViPham!F:F, B34, NhatKy_ViPham!C:C, "T27")</f>
        <v>100</v>
      </c>
      <c r="AS34" s="6">
        <f>100 + SUMIFS(NhatKy_ViPham!J:J, NhatKy_ViPham!E:E, "12_Su", NhatKy_ViPham!F:F, B34, NhatKy_ViPham!C:C, "T28") - SUMIFS(NhatKy_ViPham!K:K, NhatKy_ViPham!E:E, "12_Su", NhatKy_ViPham!F:F, B34, NhatKy_ViPham!C:C, "T28")</f>
        <v>100</v>
      </c>
      <c r="AT34" s="6">
        <f>100 + SUMIFS(NhatKy_ViPham!J:J, NhatKy_ViPham!E:E, "12_Su", NhatKy_ViPham!F:F, B34, NhatKy_ViPham!C:C, "T29") - SUMIFS(NhatKy_ViPham!K:K, NhatKy_ViPham!E:E, "12_Su", NhatKy_ViPham!F:F, B34, NhatKy_ViPham!C:C, "T29")</f>
        <v>100</v>
      </c>
      <c r="AU34" s="6">
        <f>100 + SUMIFS(NhatKy_ViPham!J:J, NhatKy_ViPham!E:E, "12_Su", NhatKy_ViPham!F:F, B34, NhatKy_ViPham!C:C, "T30") - SUMIFS(NhatKy_ViPham!K:K, NhatKy_ViPham!E:E, "12_Su", NhatKy_ViPham!F:F, B34, NhatKy_ViPham!C:C, "T30")</f>
        <v>100</v>
      </c>
      <c r="AV34" s="6">
        <f>100 + SUMIFS(NhatKy_ViPham!J:J, NhatKy_ViPham!E:E, "12_Su", NhatKy_ViPham!F:F, B34, NhatKy_ViPham!C:C, "T31") - SUMIFS(NhatKy_ViPham!K:K, NhatKy_ViPham!E:E, "12_Su", NhatKy_ViPham!F:F, B34, NhatKy_ViPham!C:C, "T31")</f>
        <v>100</v>
      </c>
      <c r="AW34" s="6">
        <f>100 + SUMIFS(NhatKy_ViPham!J:J, NhatKy_ViPham!E:E, "12_Su", NhatKy_ViPham!F:F, B34, NhatKy_ViPham!C:C, "T32") - SUMIFS(NhatKy_ViPham!K:K, NhatKy_ViPham!E:E, "12_Su", NhatKy_ViPham!F:F, B34, NhatKy_ViPham!C:C, "T32")</f>
        <v>100</v>
      </c>
      <c r="AX34" s="6">
        <f>100 + SUMIFS(NhatKy_ViPham!J:J, NhatKy_ViPham!E:E, "12_Su", NhatKy_ViPham!F:F, B34, NhatKy_ViPham!C:C, "T33") - SUMIFS(NhatKy_ViPham!K:K, NhatKy_ViPham!E:E, "12_Su", NhatKy_ViPham!F:F, B34, NhatKy_ViPham!C:C, "T33")</f>
        <v>100</v>
      </c>
      <c r="AY34" s="6">
        <f>100 + SUMIFS(NhatKy_ViPham!J:J, NhatKy_ViPham!E:E, "12_Su", NhatKy_ViPham!F:F, B34, NhatKy_ViPham!C:C, "T34") - SUMIFS(NhatKy_ViPham!K:K, NhatKy_ViPham!E:E, "12_Su", NhatKy_ViPham!F:F, B34, NhatKy_ViPham!C:C, "T34")</f>
        <v>100</v>
      </c>
      <c r="AZ34" s="6">
        <f>100 + SUMIFS(NhatKy_ViPham!J:J, NhatKy_ViPham!E:E, "12_Su", NhatKy_ViPham!F:F, B34, NhatKy_ViPham!C:C, "T35") - SUMIFS(NhatKy_ViPham!K:K, NhatKy_ViPham!E:E, "12_Su", NhatKy_ViPham!F:F, B34, NhatKy_ViPham!C:C, "T35")</f>
        <v>100</v>
      </c>
      <c r="BA34" s="12">
        <f t="shared" si="0"/>
        <v>100</v>
      </c>
      <c r="BB34" s="11" t="s">
        <v>430</v>
      </c>
      <c r="BC34" s="16" t="str">
        <f t="shared" si="1"/>
        <v>Tốt</v>
      </c>
      <c r="BD34" s="15" t="str">
        <f t="shared" si="2"/>
        <v>🟢 BÌNH THƯỜNG</v>
      </c>
    </row>
    <row r="35" spans="1:56" x14ac:dyDescent="0.25">
      <c r="A35" s="4">
        <v>27</v>
      </c>
      <c r="B35" s="10" t="s">
        <v>1325</v>
      </c>
      <c r="C35" s="4" t="s">
        <v>2873</v>
      </c>
      <c r="D35" s="4" t="s">
        <v>429</v>
      </c>
      <c r="E35" s="11" t="s">
        <v>430</v>
      </c>
      <c r="F35" s="7">
        <f>SUMIFS(NhatKy_ViPham!K:K, NhatKy_ViPham!E:E, "12_Su", NhatKy_ViPham!F:F, B35, NhatKy_ViPham!H:H, "L01")</f>
        <v>0</v>
      </c>
      <c r="G35" s="7">
        <f>SUMIFS(NhatKy_ViPham!K:K, NhatKy_ViPham!E:E, "12_Su", NhatKy_ViPham!F:F, B35, NhatKy_ViPham!H:H, "L02")</f>
        <v>0</v>
      </c>
      <c r="H35" s="7">
        <f>SUMIFS(NhatKy_ViPham!K:K, NhatKy_ViPham!E:E, "12_Su", NhatKy_ViPham!F:F, B35, NhatKy_ViPham!H:H, "L03")</f>
        <v>0</v>
      </c>
      <c r="I35" s="7">
        <f>SUMIFS(NhatKy_ViPham!K:K, NhatKy_ViPham!E:E, "12_Su", NhatKy_ViPham!F:F, B35, NhatKy_ViPham!H:H, "L04")</f>
        <v>0</v>
      </c>
      <c r="J35" s="7">
        <f>SUMIFS(NhatKy_ViPham!K:K, NhatKy_ViPham!E:E, "12_Su", NhatKy_ViPham!F:F, B35, NhatKy_ViPham!H:H, "L05")</f>
        <v>0</v>
      </c>
      <c r="K35" s="7">
        <f>SUMIFS(NhatKy_ViPham!K:K, NhatKy_ViPham!E:E, "12_Su", NhatKy_ViPham!F:F, B35, NhatKy_ViPham!H:H, "L06")</f>
        <v>0</v>
      </c>
      <c r="L35" s="7">
        <f>SUMIFS(NhatKy_ViPham!K:K, NhatKy_ViPham!E:E, "12_Su", NhatKy_ViPham!F:F, B35, NhatKy_ViPham!H:H, "L07")</f>
        <v>0</v>
      </c>
      <c r="M35" s="7">
        <f>SUMIFS(NhatKy_ViPham!K:K, NhatKy_ViPham!E:E, "12_Su", NhatKy_ViPham!F:F, B35, NhatKy_ViPham!H:H, "L08")</f>
        <v>0</v>
      </c>
      <c r="N35" s="7">
        <f>SUMIFS(NhatKy_ViPham!K:K, NhatKy_ViPham!E:E, "12_Su", NhatKy_ViPham!F:F, B35, NhatKy_ViPham!H:H, "L09")</f>
        <v>0</v>
      </c>
      <c r="O35" s="7">
        <f>SUMIFS(NhatKy_ViPham!K:K, NhatKy_ViPham!E:E, "12_Su", NhatKy_ViPham!F:F, B35, NhatKy_ViPham!H:H, "L10")</f>
        <v>0</v>
      </c>
      <c r="P35" s="12">
        <f>SUMIFS(NhatKy_ViPham!J:J, NhatKy_ViPham!E:E, "12_Su", NhatKy_ViPham!F:F, B35)</f>
        <v>0</v>
      </c>
      <c r="Q35" s="13">
        <f>SUMIFS(NhatKy_ViPham!K:K, NhatKy_ViPham!E:E, "12_Su", NhatKy_ViPham!F:F, B35)</f>
        <v>0</v>
      </c>
      <c r="R35" s="7">
        <f>100 + SUMIFS(NhatKy_ViPham!J:J, NhatKy_ViPham!E:E, "12_Su", NhatKy_ViPham!F:F, B35, NhatKy_ViPham!C:C, "T1") - SUMIFS(NhatKy_ViPham!K:K, NhatKy_ViPham!E:E, "12_Su", NhatKy_ViPham!F:F, B35, NhatKy_ViPham!C:C, "T1")</f>
        <v>100</v>
      </c>
      <c r="S35" s="7">
        <f>100 + SUMIFS(NhatKy_ViPham!J:J, NhatKy_ViPham!E:E, "12_Su", NhatKy_ViPham!F:F, B35, NhatKy_ViPham!C:C, "T2") - SUMIFS(NhatKy_ViPham!K:K, NhatKy_ViPham!E:E, "12_Su", NhatKy_ViPham!F:F, B35, NhatKy_ViPham!C:C, "T2")</f>
        <v>100</v>
      </c>
      <c r="T35" s="7">
        <f>100 + SUMIFS(NhatKy_ViPham!J:J, NhatKy_ViPham!E:E, "12_Su", NhatKy_ViPham!F:F, B35, NhatKy_ViPham!C:C, "T3") - SUMIFS(NhatKy_ViPham!K:K, NhatKy_ViPham!E:E, "12_Su", NhatKy_ViPham!F:F, B35, NhatKy_ViPham!C:C, "T3")</f>
        <v>100</v>
      </c>
      <c r="U35" s="7">
        <f>100 + SUMIFS(NhatKy_ViPham!J:J, NhatKy_ViPham!E:E, "12_Su", NhatKy_ViPham!F:F, B35, NhatKy_ViPham!C:C, "T4") - SUMIFS(NhatKy_ViPham!K:K, NhatKy_ViPham!E:E, "12_Su", NhatKy_ViPham!F:F, B35, NhatKy_ViPham!C:C, "T4")</f>
        <v>100</v>
      </c>
      <c r="V35" s="7">
        <f>100 + SUMIFS(NhatKy_ViPham!J:J, NhatKy_ViPham!E:E, "12_Su", NhatKy_ViPham!F:F, B35, NhatKy_ViPham!C:C, "T5") - SUMIFS(NhatKy_ViPham!K:K, NhatKy_ViPham!E:E, "12_Su", NhatKy_ViPham!F:F, B35, NhatKy_ViPham!C:C, "T5")</f>
        <v>100</v>
      </c>
      <c r="W35" s="7">
        <f>100 + SUMIFS(NhatKy_ViPham!J:J, NhatKy_ViPham!E:E, "12_Su", NhatKy_ViPham!F:F, B35, NhatKy_ViPham!C:C, "T6") - SUMIFS(NhatKy_ViPham!K:K, NhatKy_ViPham!E:E, "12_Su", NhatKy_ViPham!F:F, B35, NhatKy_ViPham!C:C, "T6")</f>
        <v>100</v>
      </c>
      <c r="X35" s="7">
        <f>100 + SUMIFS(NhatKy_ViPham!J:J, NhatKy_ViPham!E:E, "12_Su", NhatKy_ViPham!F:F, B35, NhatKy_ViPham!C:C, "T7") - SUMIFS(NhatKy_ViPham!K:K, NhatKy_ViPham!E:E, "12_Su", NhatKy_ViPham!F:F, B35, NhatKy_ViPham!C:C, "T7")</f>
        <v>100</v>
      </c>
      <c r="Y35" s="7">
        <f>100 + SUMIFS(NhatKy_ViPham!J:J, NhatKy_ViPham!E:E, "12_Su", NhatKy_ViPham!F:F, B35, NhatKy_ViPham!C:C, "T8") - SUMIFS(NhatKy_ViPham!K:K, NhatKy_ViPham!E:E, "12_Su", NhatKy_ViPham!F:F, B35, NhatKy_ViPham!C:C, "T8")</f>
        <v>100</v>
      </c>
      <c r="Z35" s="7">
        <f>100 + SUMIFS(NhatKy_ViPham!J:J, NhatKy_ViPham!E:E, "12_Su", NhatKy_ViPham!F:F, B35, NhatKy_ViPham!C:C, "T9") - SUMIFS(NhatKy_ViPham!K:K, NhatKy_ViPham!E:E, "12_Su", NhatKy_ViPham!F:F, B35, NhatKy_ViPham!C:C, "T9")</f>
        <v>100</v>
      </c>
      <c r="AA35" s="7">
        <f>100 + SUMIFS(NhatKy_ViPham!J:J, NhatKy_ViPham!E:E, "12_Su", NhatKy_ViPham!F:F, B35, NhatKy_ViPham!C:C, "T10") - SUMIFS(NhatKy_ViPham!K:K, NhatKy_ViPham!E:E, "12_Su", NhatKy_ViPham!F:F, B35, NhatKy_ViPham!C:C, "T10")</f>
        <v>100</v>
      </c>
      <c r="AB35" s="7">
        <f>100 + SUMIFS(NhatKy_ViPham!J:J, NhatKy_ViPham!E:E, "12_Su", NhatKy_ViPham!F:F, B35, NhatKy_ViPham!C:C, "T11") - SUMIFS(NhatKy_ViPham!K:K, NhatKy_ViPham!E:E, "12_Su", NhatKy_ViPham!F:F, B35, NhatKy_ViPham!C:C, "T11")</f>
        <v>100</v>
      </c>
      <c r="AC35" s="7">
        <f>100 + SUMIFS(NhatKy_ViPham!J:J, NhatKy_ViPham!E:E, "12_Su", NhatKy_ViPham!F:F, B35, NhatKy_ViPham!C:C, "T12") - SUMIFS(NhatKy_ViPham!K:K, NhatKy_ViPham!E:E, "12_Su", NhatKy_ViPham!F:F, B35, NhatKy_ViPham!C:C, "T12")</f>
        <v>100</v>
      </c>
      <c r="AD35" s="7">
        <f>100 + SUMIFS(NhatKy_ViPham!J:J, NhatKy_ViPham!E:E, "12_Su", NhatKy_ViPham!F:F, B35, NhatKy_ViPham!C:C, "T13") - SUMIFS(NhatKy_ViPham!K:K, NhatKy_ViPham!E:E, "12_Su", NhatKy_ViPham!F:F, B35, NhatKy_ViPham!C:C, "T13")</f>
        <v>100</v>
      </c>
      <c r="AE35" s="7">
        <f>100 + SUMIFS(NhatKy_ViPham!J:J, NhatKy_ViPham!E:E, "12_Su", NhatKy_ViPham!F:F, B35, NhatKy_ViPham!C:C, "T14") - SUMIFS(NhatKy_ViPham!K:K, NhatKy_ViPham!E:E, "12_Su", NhatKy_ViPham!F:F, B35, NhatKy_ViPham!C:C, "T14")</f>
        <v>100</v>
      </c>
      <c r="AF35" s="7">
        <f>100 + SUMIFS(NhatKy_ViPham!J:J, NhatKy_ViPham!E:E, "12_Su", NhatKy_ViPham!F:F, B35, NhatKy_ViPham!C:C, "T15") - SUMIFS(NhatKy_ViPham!K:K, NhatKy_ViPham!E:E, "12_Su", NhatKy_ViPham!F:F, B35, NhatKy_ViPham!C:C, "T15")</f>
        <v>100</v>
      </c>
      <c r="AG35" s="7">
        <f>100 + SUMIFS(NhatKy_ViPham!J:J, NhatKy_ViPham!E:E, "12_Su", NhatKy_ViPham!F:F, B35, NhatKy_ViPham!C:C, "T16") - SUMIFS(NhatKy_ViPham!K:K, NhatKy_ViPham!E:E, "12_Su", NhatKy_ViPham!F:F, B35, NhatKy_ViPham!C:C, "T16")</f>
        <v>100</v>
      </c>
      <c r="AH35" s="7">
        <f>100 + SUMIFS(NhatKy_ViPham!J:J, NhatKy_ViPham!E:E, "12_Su", NhatKy_ViPham!F:F, B35, NhatKy_ViPham!C:C, "T17") - SUMIFS(NhatKy_ViPham!K:K, NhatKy_ViPham!E:E, "12_Su", NhatKy_ViPham!F:F, B35, NhatKy_ViPham!C:C, "T17")</f>
        <v>100</v>
      </c>
      <c r="AI35" s="7">
        <f>100 + SUMIFS(NhatKy_ViPham!J:J, NhatKy_ViPham!E:E, "12_Su", NhatKy_ViPham!F:F, B35, NhatKy_ViPham!C:C, "T18") - SUMIFS(NhatKy_ViPham!K:K, NhatKy_ViPham!E:E, "12_Su", NhatKy_ViPham!F:F, B35, NhatKy_ViPham!C:C, "T18")</f>
        <v>100</v>
      </c>
      <c r="AJ35" s="7">
        <f>100 + SUMIFS(NhatKy_ViPham!J:J, NhatKy_ViPham!E:E, "12_Su", NhatKy_ViPham!F:F, B35, NhatKy_ViPham!C:C, "T19") - SUMIFS(NhatKy_ViPham!K:K, NhatKy_ViPham!E:E, "12_Su", NhatKy_ViPham!F:F, B35, NhatKy_ViPham!C:C, "T19")</f>
        <v>100</v>
      </c>
      <c r="AK35" s="7">
        <f>100 + SUMIFS(NhatKy_ViPham!J:J, NhatKy_ViPham!E:E, "12_Su", NhatKy_ViPham!F:F, B35, NhatKy_ViPham!C:C, "T20") - SUMIFS(NhatKy_ViPham!K:K, NhatKy_ViPham!E:E, "12_Su", NhatKy_ViPham!F:F, B35, NhatKy_ViPham!C:C, "T20")</f>
        <v>100</v>
      </c>
      <c r="AL35" s="7">
        <f>100 + SUMIFS(NhatKy_ViPham!J:J, NhatKy_ViPham!E:E, "12_Su", NhatKy_ViPham!F:F, B35, NhatKy_ViPham!C:C, "T21") - SUMIFS(NhatKy_ViPham!K:K, NhatKy_ViPham!E:E, "12_Su", NhatKy_ViPham!F:F, B35, NhatKy_ViPham!C:C, "T21")</f>
        <v>100</v>
      </c>
      <c r="AM35" s="7">
        <f>100 + SUMIFS(NhatKy_ViPham!J:J, NhatKy_ViPham!E:E, "12_Su", NhatKy_ViPham!F:F, B35, NhatKy_ViPham!C:C, "T22") - SUMIFS(NhatKy_ViPham!K:K, NhatKy_ViPham!E:E, "12_Su", NhatKy_ViPham!F:F, B35, NhatKy_ViPham!C:C, "T22")</f>
        <v>100</v>
      </c>
      <c r="AN35" s="7">
        <f>100 + SUMIFS(NhatKy_ViPham!J:J, NhatKy_ViPham!E:E, "12_Su", NhatKy_ViPham!F:F, B35, NhatKy_ViPham!C:C, "T23") - SUMIFS(NhatKy_ViPham!K:K, NhatKy_ViPham!E:E, "12_Su", NhatKy_ViPham!F:F, B35, NhatKy_ViPham!C:C, "T23")</f>
        <v>100</v>
      </c>
      <c r="AO35" s="7">
        <f>100 + SUMIFS(NhatKy_ViPham!J:J, NhatKy_ViPham!E:E, "12_Su", NhatKy_ViPham!F:F, B35, NhatKy_ViPham!C:C, "T24") - SUMIFS(NhatKy_ViPham!K:K, NhatKy_ViPham!E:E, "12_Su", NhatKy_ViPham!F:F, B35, NhatKy_ViPham!C:C, "T24")</f>
        <v>100</v>
      </c>
      <c r="AP35" s="7">
        <f>100 + SUMIFS(NhatKy_ViPham!J:J, NhatKy_ViPham!E:E, "12_Su", NhatKy_ViPham!F:F, B35, NhatKy_ViPham!C:C, "T25") - SUMIFS(NhatKy_ViPham!K:K, NhatKy_ViPham!E:E, "12_Su", NhatKy_ViPham!F:F, B35, NhatKy_ViPham!C:C, "T25")</f>
        <v>100</v>
      </c>
      <c r="AQ35" s="7">
        <f>100 + SUMIFS(NhatKy_ViPham!J:J, NhatKy_ViPham!E:E, "12_Su", NhatKy_ViPham!F:F, B35, NhatKy_ViPham!C:C, "T26") - SUMIFS(NhatKy_ViPham!K:K, NhatKy_ViPham!E:E, "12_Su", NhatKy_ViPham!F:F, B35, NhatKy_ViPham!C:C, "T26")</f>
        <v>100</v>
      </c>
      <c r="AR35" s="7">
        <f>100 + SUMIFS(NhatKy_ViPham!J:J, NhatKy_ViPham!E:E, "12_Su", NhatKy_ViPham!F:F, B35, NhatKy_ViPham!C:C, "T27") - SUMIFS(NhatKy_ViPham!K:K, NhatKy_ViPham!E:E, "12_Su", NhatKy_ViPham!F:F, B35, NhatKy_ViPham!C:C, "T27")</f>
        <v>100</v>
      </c>
      <c r="AS35" s="7">
        <f>100 + SUMIFS(NhatKy_ViPham!J:J, NhatKy_ViPham!E:E, "12_Su", NhatKy_ViPham!F:F, B35, NhatKy_ViPham!C:C, "T28") - SUMIFS(NhatKy_ViPham!K:K, NhatKy_ViPham!E:E, "12_Su", NhatKy_ViPham!F:F, B35, NhatKy_ViPham!C:C, "T28")</f>
        <v>100</v>
      </c>
      <c r="AT35" s="7">
        <f>100 + SUMIFS(NhatKy_ViPham!J:J, NhatKy_ViPham!E:E, "12_Su", NhatKy_ViPham!F:F, B35, NhatKy_ViPham!C:C, "T29") - SUMIFS(NhatKy_ViPham!K:K, NhatKy_ViPham!E:E, "12_Su", NhatKy_ViPham!F:F, B35, NhatKy_ViPham!C:C, "T29")</f>
        <v>100</v>
      </c>
      <c r="AU35" s="7">
        <f>100 + SUMIFS(NhatKy_ViPham!J:J, NhatKy_ViPham!E:E, "12_Su", NhatKy_ViPham!F:F, B35, NhatKy_ViPham!C:C, "T30") - SUMIFS(NhatKy_ViPham!K:K, NhatKy_ViPham!E:E, "12_Su", NhatKy_ViPham!F:F, B35, NhatKy_ViPham!C:C, "T30")</f>
        <v>100</v>
      </c>
      <c r="AV35" s="7">
        <f>100 + SUMIFS(NhatKy_ViPham!J:J, NhatKy_ViPham!E:E, "12_Su", NhatKy_ViPham!F:F, B35, NhatKy_ViPham!C:C, "T31") - SUMIFS(NhatKy_ViPham!K:K, NhatKy_ViPham!E:E, "12_Su", NhatKy_ViPham!F:F, B35, NhatKy_ViPham!C:C, "T31")</f>
        <v>100</v>
      </c>
      <c r="AW35" s="7">
        <f>100 + SUMIFS(NhatKy_ViPham!J:J, NhatKy_ViPham!E:E, "12_Su", NhatKy_ViPham!F:F, B35, NhatKy_ViPham!C:C, "T32") - SUMIFS(NhatKy_ViPham!K:K, NhatKy_ViPham!E:E, "12_Su", NhatKy_ViPham!F:F, B35, NhatKy_ViPham!C:C, "T32")</f>
        <v>100</v>
      </c>
      <c r="AX35" s="7">
        <f>100 + SUMIFS(NhatKy_ViPham!J:J, NhatKy_ViPham!E:E, "12_Su", NhatKy_ViPham!F:F, B35, NhatKy_ViPham!C:C, "T33") - SUMIFS(NhatKy_ViPham!K:K, NhatKy_ViPham!E:E, "12_Su", NhatKy_ViPham!F:F, B35, NhatKy_ViPham!C:C, "T33")</f>
        <v>100</v>
      </c>
      <c r="AY35" s="7">
        <f>100 + SUMIFS(NhatKy_ViPham!J:J, NhatKy_ViPham!E:E, "12_Su", NhatKy_ViPham!F:F, B35, NhatKy_ViPham!C:C, "T34") - SUMIFS(NhatKy_ViPham!K:K, NhatKy_ViPham!E:E, "12_Su", NhatKy_ViPham!F:F, B35, NhatKy_ViPham!C:C, "T34")</f>
        <v>100</v>
      </c>
      <c r="AZ35" s="7">
        <f>100 + SUMIFS(NhatKy_ViPham!J:J, NhatKy_ViPham!E:E, "12_Su", NhatKy_ViPham!F:F, B35, NhatKy_ViPham!C:C, "T35") - SUMIFS(NhatKy_ViPham!K:K, NhatKy_ViPham!E:E, "12_Su", NhatKy_ViPham!F:F, B35, NhatKy_ViPham!C:C, "T35")</f>
        <v>100</v>
      </c>
      <c r="BA35" s="12">
        <f t="shared" si="0"/>
        <v>100</v>
      </c>
      <c r="BB35" s="11" t="s">
        <v>430</v>
      </c>
      <c r="BC35" s="14" t="str">
        <f t="shared" si="1"/>
        <v>Tốt</v>
      </c>
      <c r="BD35" s="10" t="str">
        <f t="shared" si="2"/>
        <v>🟢 BÌNH THƯỜNG</v>
      </c>
    </row>
    <row r="36" spans="1:56" x14ac:dyDescent="0.25">
      <c r="A36" s="5">
        <v>28</v>
      </c>
      <c r="B36" s="15" t="s">
        <v>2874</v>
      </c>
      <c r="C36" s="5" t="s">
        <v>2875</v>
      </c>
      <c r="D36" s="5" t="s">
        <v>429</v>
      </c>
      <c r="E36" s="11" t="s">
        <v>430</v>
      </c>
      <c r="F36" s="6">
        <f>SUMIFS(NhatKy_ViPham!K:K, NhatKy_ViPham!E:E, "12_Su", NhatKy_ViPham!F:F, B36, NhatKy_ViPham!H:H, "L01")</f>
        <v>0</v>
      </c>
      <c r="G36" s="6">
        <f>SUMIFS(NhatKy_ViPham!K:K, NhatKy_ViPham!E:E, "12_Su", NhatKy_ViPham!F:F, B36, NhatKy_ViPham!H:H, "L02")</f>
        <v>0</v>
      </c>
      <c r="H36" s="6">
        <f>SUMIFS(NhatKy_ViPham!K:K, NhatKy_ViPham!E:E, "12_Su", NhatKy_ViPham!F:F, B36, NhatKy_ViPham!H:H, "L03")</f>
        <v>0</v>
      </c>
      <c r="I36" s="6">
        <f>SUMIFS(NhatKy_ViPham!K:K, NhatKy_ViPham!E:E, "12_Su", NhatKy_ViPham!F:F, B36, NhatKy_ViPham!H:H, "L04")</f>
        <v>0</v>
      </c>
      <c r="J36" s="6">
        <f>SUMIFS(NhatKy_ViPham!K:K, NhatKy_ViPham!E:E, "12_Su", NhatKy_ViPham!F:F, B36, NhatKy_ViPham!H:H, "L05")</f>
        <v>0</v>
      </c>
      <c r="K36" s="6">
        <f>SUMIFS(NhatKy_ViPham!K:K, NhatKy_ViPham!E:E, "12_Su", NhatKy_ViPham!F:F, B36, NhatKy_ViPham!H:H, "L06")</f>
        <v>0</v>
      </c>
      <c r="L36" s="6">
        <f>SUMIFS(NhatKy_ViPham!K:K, NhatKy_ViPham!E:E, "12_Su", NhatKy_ViPham!F:F, B36, NhatKy_ViPham!H:H, "L07")</f>
        <v>0</v>
      </c>
      <c r="M36" s="6">
        <f>SUMIFS(NhatKy_ViPham!K:K, NhatKy_ViPham!E:E, "12_Su", NhatKy_ViPham!F:F, B36, NhatKy_ViPham!H:H, "L08")</f>
        <v>0</v>
      </c>
      <c r="N36" s="6">
        <f>SUMIFS(NhatKy_ViPham!K:K, NhatKy_ViPham!E:E, "12_Su", NhatKy_ViPham!F:F, B36, NhatKy_ViPham!H:H, "L09")</f>
        <v>0</v>
      </c>
      <c r="O36" s="6">
        <f>SUMIFS(NhatKy_ViPham!K:K, NhatKy_ViPham!E:E, "12_Su", NhatKy_ViPham!F:F, B36, NhatKy_ViPham!H:H, "L10")</f>
        <v>0</v>
      </c>
      <c r="P36" s="12">
        <f>SUMIFS(NhatKy_ViPham!J:J, NhatKy_ViPham!E:E, "12_Su", NhatKy_ViPham!F:F, B36)</f>
        <v>0</v>
      </c>
      <c r="Q36" s="13">
        <f>SUMIFS(NhatKy_ViPham!K:K, NhatKy_ViPham!E:E, "12_Su", NhatKy_ViPham!F:F, B36)</f>
        <v>0</v>
      </c>
      <c r="R36" s="6">
        <f>100 + SUMIFS(NhatKy_ViPham!J:J, NhatKy_ViPham!E:E, "12_Su", NhatKy_ViPham!F:F, B36, NhatKy_ViPham!C:C, "T1") - SUMIFS(NhatKy_ViPham!K:K, NhatKy_ViPham!E:E, "12_Su", NhatKy_ViPham!F:F, B36, NhatKy_ViPham!C:C, "T1")</f>
        <v>100</v>
      </c>
      <c r="S36" s="6">
        <f>100 + SUMIFS(NhatKy_ViPham!J:J, NhatKy_ViPham!E:E, "12_Su", NhatKy_ViPham!F:F, B36, NhatKy_ViPham!C:C, "T2") - SUMIFS(NhatKy_ViPham!K:K, NhatKy_ViPham!E:E, "12_Su", NhatKy_ViPham!F:F, B36, NhatKy_ViPham!C:C, "T2")</f>
        <v>100</v>
      </c>
      <c r="T36" s="6">
        <f>100 + SUMIFS(NhatKy_ViPham!J:J, NhatKy_ViPham!E:E, "12_Su", NhatKy_ViPham!F:F, B36, NhatKy_ViPham!C:C, "T3") - SUMIFS(NhatKy_ViPham!K:K, NhatKy_ViPham!E:E, "12_Su", NhatKy_ViPham!F:F, B36, NhatKy_ViPham!C:C, "T3")</f>
        <v>100</v>
      </c>
      <c r="U36" s="6">
        <f>100 + SUMIFS(NhatKy_ViPham!J:J, NhatKy_ViPham!E:E, "12_Su", NhatKy_ViPham!F:F, B36, NhatKy_ViPham!C:C, "T4") - SUMIFS(NhatKy_ViPham!K:K, NhatKy_ViPham!E:E, "12_Su", NhatKy_ViPham!F:F, B36, NhatKy_ViPham!C:C, "T4")</f>
        <v>100</v>
      </c>
      <c r="V36" s="6">
        <f>100 + SUMIFS(NhatKy_ViPham!J:J, NhatKy_ViPham!E:E, "12_Su", NhatKy_ViPham!F:F, B36, NhatKy_ViPham!C:C, "T5") - SUMIFS(NhatKy_ViPham!K:K, NhatKy_ViPham!E:E, "12_Su", NhatKy_ViPham!F:F, B36, NhatKy_ViPham!C:C, "T5")</f>
        <v>100</v>
      </c>
      <c r="W36" s="6">
        <f>100 + SUMIFS(NhatKy_ViPham!J:J, NhatKy_ViPham!E:E, "12_Su", NhatKy_ViPham!F:F, B36, NhatKy_ViPham!C:C, "T6") - SUMIFS(NhatKy_ViPham!K:K, NhatKy_ViPham!E:E, "12_Su", NhatKy_ViPham!F:F, B36, NhatKy_ViPham!C:C, "T6")</f>
        <v>100</v>
      </c>
      <c r="X36" s="6">
        <f>100 + SUMIFS(NhatKy_ViPham!J:J, NhatKy_ViPham!E:E, "12_Su", NhatKy_ViPham!F:F, B36, NhatKy_ViPham!C:C, "T7") - SUMIFS(NhatKy_ViPham!K:K, NhatKy_ViPham!E:E, "12_Su", NhatKy_ViPham!F:F, B36, NhatKy_ViPham!C:C, "T7")</f>
        <v>100</v>
      </c>
      <c r="Y36" s="6">
        <f>100 + SUMIFS(NhatKy_ViPham!J:J, NhatKy_ViPham!E:E, "12_Su", NhatKy_ViPham!F:F, B36, NhatKy_ViPham!C:C, "T8") - SUMIFS(NhatKy_ViPham!K:K, NhatKy_ViPham!E:E, "12_Su", NhatKy_ViPham!F:F, B36, NhatKy_ViPham!C:C, "T8")</f>
        <v>100</v>
      </c>
      <c r="Z36" s="6">
        <f>100 + SUMIFS(NhatKy_ViPham!J:J, NhatKy_ViPham!E:E, "12_Su", NhatKy_ViPham!F:F, B36, NhatKy_ViPham!C:C, "T9") - SUMIFS(NhatKy_ViPham!K:K, NhatKy_ViPham!E:E, "12_Su", NhatKy_ViPham!F:F, B36, NhatKy_ViPham!C:C, "T9")</f>
        <v>100</v>
      </c>
      <c r="AA36" s="6">
        <f>100 + SUMIFS(NhatKy_ViPham!J:J, NhatKy_ViPham!E:E, "12_Su", NhatKy_ViPham!F:F, B36, NhatKy_ViPham!C:C, "T10") - SUMIFS(NhatKy_ViPham!K:K, NhatKy_ViPham!E:E, "12_Su", NhatKy_ViPham!F:F, B36, NhatKy_ViPham!C:C, "T10")</f>
        <v>100</v>
      </c>
      <c r="AB36" s="6">
        <f>100 + SUMIFS(NhatKy_ViPham!J:J, NhatKy_ViPham!E:E, "12_Su", NhatKy_ViPham!F:F, B36, NhatKy_ViPham!C:C, "T11") - SUMIFS(NhatKy_ViPham!K:K, NhatKy_ViPham!E:E, "12_Su", NhatKy_ViPham!F:F, B36, NhatKy_ViPham!C:C, "T11")</f>
        <v>100</v>
      </c>
      <c r="AC36" s="6">
        <f>100 + SUMIFS(NhatKy_ViPham!J:J, NhatKy_ViPham!E:E, "12_Su", NhatKy_ViPham!F:F, B36, NhatKy_ViPham!C:C, "T12") - SUMIFS(NhatKy_ViPham!K:K, NhatKy_ViPham!E:E, "12_Su", NhatKy_ViPham!F:F, B36, NhatKy_ViPham!C:C, "T12")</f>
        <v>100</v>
      </c>
      <c r="AD36" s="6">
        <f>100 + SUMIFS(NhatKy_ViPham!J:J, NhatKy_ViPham!E:E, "12_Su", NhatKy_ViPham!F:F, B36, NhatKy_ViPham!C:C, "T13") - SUMIFS(NhatKy_ViPham!K:K, NhatKy_ViPham!E:E, "12_Su", NhatKy_ViPham!F:F, B36, NhatKy_ViPham!C:C, "T13")</f>
        <v>100</v>
      </c>
      <c r="AE36" s="6">
        <f>100 + SUMIFS(NhatKy_ViPham!J:J, NhatKy_ViPham!E:E, "12_Su", NhatKy_ViPham!F:F, B36, NhatKy_ViPham!C:C, "T14") - SUMIFS(NhatKy_ViPham!K:K, NhatKy_ViPham!E:E, "12_Su", NhatKy_ViPham!F:F, B36, NhatKy_ViPham!C:C, "T14")</f>
        <v>100</v>
      </c>
      <c r="AF36" s="6">
        <f>100 + SUMIFS(NhatKy_ViPham!J:J, NhatKy_ViPham!E:E, "12_Su", NhatKy_ViPham!F:F, B36, NhatKy_ViPham!C:C, "T15") - SUMIFS(NhatKy_ViPham!K:K, NhatKy_ViPham!E:E, "12_Su", NhatKy_ViPham!F:F, B36, NhatKy_ViPham!C:C, "T15")</f>
        <v>100</v>
      </c>
      <c r="AG36" s="6">
        <f>100 + SUMIFS(NhatKy_ViPham!J:J, NhatKy_ViPham!E:E, "12_Su", NhatKy_ViPham!F:F, B36, NhatKy_ViPham!C:C, "T16") - SUMIFS(NhatKy_ViPham!K:K, NhatKy_ViPham!E:E, "12_Su", NhatKy_ViPham!F:F, B36, NhatKy_ViPham!C:C, "T16")</f>
        <v>100</v>
      </c>
      <c r="AH36" s="6">
        <f>100 + SUMIFS(NhatKy_ViPham!J:J, NhatKy_ViPham!E:E, "12_Su", NhatKy_ViPham!F:F, B36, NhatKy_ViPham!C:C, "T17") - SUMIFS(NhatKy_ViPham!K:K, NhatKy_ViPham!E:E, "12_Su", NhatKy_ViPham!F:F, B36, NhatKy_ViPham!C:C, "T17")</f>
        <v>100</v>
      </c>
      <c r="AI36" s="6">
        <f>100 + SUMIFS(NhatKy_ViPham!J:J, NhatKy_ViPham!E:E, "12_Su", NhatKy_ViPham!F:F, B36, NhatKy_ViPham!C:C, "T18") - SUMIFS(NhatKy_ViPham!K:K, NhatKy_ViPham!E:E, "12_Su", NhatKy_ViPham!F:F, B36, NhatKy_ViPham!C:C, "T18")</f>
        <v>100</v>
      </c>
      <c r="AJ36" s="6">
        <f>100 + SUMIFS(NhatKy_ViPham!J:J, NhatKy_ViPham!E:E, "12_Su", NhatKy_ViPham!F:F, B36, NhatKy_ViPham!C:C, "T19") - SUMIFS(NhatKy_ViPham!K:K, NhatKy_ViPham!E:E, "12_Su", NhatKy_ViPham!F:F, B36, NhatKy_ViPham!C:C, "T19")</f>
        <v>100</v>
      </c>
      <c r="AK36" s="6">
        <f>100 + SUMIFS(NhatKy_ViPham!J:J, NhatKy_ViPham!E:E, "12_Su", NhatKy_ViPham!F:F, B36, NhatKy_ViPham!C:C, "T20") - SUMIFS(NhatKy_ViPham!K:K, NhatKy_ViPham!E:E, "12_Su", NhatKy_ViPham!F:F, B36, NhatKy_ViPham!C:C, "T20")</f>
        <v>100</v>
      </c>
      <c r="AL36" s="6">
        <f>100 + SUMIFS(NhatKy_ViPham!J:J, NhatKy_ViPham!E:E, "12_Su", NhatKy_ViPham!F:F, B36, NhatKy_ViPham!C:C, "T21") - SUMIFS(NhatKy_ViPham!K:K, NhatKy_ViPham!E:E, "12_Su", NhatKy_ViPham!F:F, B36, NhatKy_ViPham!C:C, "T21")</f>
        <v>100</v>
      </c>
      <c r="AM36" s="6">
        <f>100 + SUMIFS(NhatKy_ViPham!J:J, NhatKy_ViPham!E:E, "12_Su", NhatKy_ViPham!F:F, B36, NhatKy_ViPham!C:C, "T22") - SUMIFS(NhatKy_ViPham!K:K, NhatKy_ViPham!E:E, "12_Su", NhatKy_ViPham!F:F, B36, NhatKy_ViPham!C:C, "T22")</f>
        <v>100</v>
      </c>
      <c r="AN36" s="6">
        <f>100 + SUMIFS(NhatKy_ViPham!J:J, NhatKy_ViPham!E:E, "12_Su", NhatKy_ViPham!F:F, B36, NhatKy_ViPham!C:C, "T23") - SUMIFS(NhatKy_ViPham!K:K, NhatKy_ViPham!E:E, "12_Su", NhatKy_ViPham!F:F, B36, NhatKy_ViPham!C:C, "T23")</f>
        <v>100</v>
      </c>
      <c r="AO36" s="6">
        <f>100 + SUMIFS(NhatKy_ViPham!J:J, NhatKy_ViPham!E:E, "12_Su", NhatKy_ViPham!F:F, B36, NhatKy_ViPham!C:C, "T24") - SUMIFS(NhatKy_ViPham!K:K, NhatKy_ViPham!E:E, "12_Su", NhatKy_ViPham!F:F, B36, NhatKy_ViPham!C:C, "T24")</f>
        <v>100</v>
      </c>
      <c r="AP36" s="6">
        <f>100 + SUMIFS(NhatKy_ViPham!J:J, NhatKy_ViPham!E:E, "12_Su", NhatKy_ViPham!F:F, B36, NhatKy_ViPham!C:C, "T25") - SUMIFS(NhatKy_ViPham!K:K, NhatKy_ViPham!E:E, "12_Su", NhatKy_ViPham!F:F, B36, NhatKy_ViPham!C:C, "T25")</f>
        <v>100</v>
      </c>
      <c r="AQ36" s="6">
        <f>100 + SUMIFS(NhatKy_ViPham!J:J, NhatKy_ViPham!E:E, "12_Su", NhatKy_ViPham!F:F, B36, NhatKy_ViPham!C:C, "T26") - SUMIFS(NhatKy_ViPham!K:K, NhatKy_ViPham!E:E, "12_Su", NhatKy_ViPham!F:F, B36, NhatKy_ViPham!C:C, "T26")</f>
        <v>100</v>
      </c>
      <c r="AR36" s="6">
        <f>100 + SUMIFS(NhatKy_ViPham!J:J, NhatKy_ViPham!E:E, "12_Su", NhatKy_ViPham!F:F, B36, NhatKy_ViPham!C:C, "T27") - SUMIFS(NhatKy_ViPham!K:K, NhatKy_ViPham!E:E, "12_Su", NhatKy_ViPham!F:F, B36, NhatKy_ViPham!C:C, "T27")</f>
        <v>100</v>
      </c>
      <c r="AS36" s="6">
        <f>100 + SUMIFS(NhatKy_ViPham!J:J, NhatKy_ViPham!E:E, "12_Su", NhatKy_ViPham!F:F, B36, NhatKy_ViPham!C:C, "T28") - SUMIFS(NhatKy_ViPham!K:K, NhatKy_ViPham!E:E, "12_Su", NhatKy_ViPham!F:F, B36, NhatKy_ViPham!C:C, "T28")</f>
        <v>100</v>
      </c>
      <c r="AT36" s="6">
        <f>100 + SUMIFS(NhatKy_ViPham!J:J, NhatKy_ViPham!E:E, "12_Su", NhatKy_ViPham!F:F, B36, NhatKy_ViPham!C:C, "T29") - SUMIFS(NhatKy_ViPham!K:K, NhatKy_ViPham!E:E, "12_Su", NhatKy_ViPham!F:F, B36, NhatKy_ViPham!C:C, "T29")</f>
        <v>100</v>
      </c>
      <c r="AU36" s="6">
        <f>100 + SUMIFS(NhatKy_ViPham!J:J, NhatKy_ViPham!E:E, "12_Su", NhatKy_ViPham!F:F, B36, NhatKy_ViPham!C:C, "T30") - SUMIFS(NhatKy_ViPham!K:K, NhatKy_ViPham!E:E, "12_Su", NhatKy_ViPham!F:F, B36, NhatKy_ViPham!C:C, "T30")</f>
        <v>100</v>
      </c>
      <c r="AV36" s="6">
        <f>100 + SUMIFS(NhatKy_ViPham!J:J, NhatKy_ViPham!E:E, "12_Su", NhatKy_ViPham!F:F, B36, NhatKy_ViPham!C:C, "T31") - SUMIFS(NhatKy_ViPham!K:K, NhatKy_ViPham!E:E, "12_Su", NhatKy_ViPham!F:F, B36, NhatKy_ViPham!C:C, "T31")</f>
        <v>100</v>
      </c>
      <c r="AW36" s="6">
        <f>100 + SUMIFS(NhatKy_ViPham!J:J, NhatKy_ViPham!E:E, "12_Su", NhatKy_ViPham!F:F, B36, NhatKy_ViPham!C:C, "T32") - SUMIFS(NhatKy_ViPham!K:K, NhatKy_ViPham!E:E, "12_Su", NhatKy_ViPham!F:F, B36, NhatKy_ViPham!C:C, "T32")</f>
        <v>100</v>
      </c>
      <c r="AX36" s="6">
        <f>100 + SUMIFS(NhatKy_ViPham!J:J, NhatKy_ViPham!E:E, "12_Su", NhatKy_ViPham!F:F, B36, NhatKy_ViPham!C:C, "T33") - SUMIFS(NhatKy_ViPham!K:K, NhatKy_ViPham!E:E, "12_Su", NhatKy_ViPham!F:F, B36, NhatKy_ViPham!C:C, "T33")</f>
        <v>100</v>
      </c>
      <c r="AY36" s="6">
        <f>100 + SUMIFS(NhatKy_ViPham!J:J, NhatKy_ViPham!E:E, "12_Su", NhatKy_ViPham!F:F, B36, NhatKy_ViPham!C:C, "T34") - SUMIFS(NhatKy_ViPham!K:K, NhatKy_ViPham!E:E, "12_Su", NhatKy_ViPham!F:F, B36, NhatKy_ViPham!C:C, "T34")</f>
        <v>100</v>
      </c>
      <c r="AZ36" s="6">
        <f>100 + SUMIFS(NhatKy_ViPham!J:J, NhatKy_ViPham!E:E, "12_Su", NhatKy_ViPham!F:F, B36, NhatKy_ViPham!C:C, "T35") - SUMIFS(NhatKy_ViPham!K:K, NhatKy_ViPham!E:E, "12_Su", NhatKy_ViPham!F:F, B36, NhatKy_ViPham!C:C, "T35")</f>
        <v>100</v>
      </c>
      <c r="BA36" s="12">
        <f t="shared" si="0"/>
        <v>100</v>
      </c>
      <c r="BB36" s="11" t="s">
        <v>430</v>
      </c>
      <c r="BC36" s="16" t="str">
        <f t="shared" si="1"/>
        <v>Tốt</v>
      </c>
      <c r="BD36" s="15" t="str">
        <f t="shared" si="2"/>
        <v>🟢 BÌNH THƯỜNG</v>
      </c>
    </row>
    <row r="37" spans="1:56" x14ac:dyDescent="0.25">
      <c r="A37" s="4">
        <v>29</v>
      </c>
      <c r="B37" s="10" t="s">
        <v>2876</v>
      </c>
      <c r="C37" s="4" t="s">
        <v>2815</v>
      </c>
      <c r="D37" s="4" t="s">
        <v>429</v>
      </c>
      <c r="E37" s="11" t="s">
        <v>430</v>
      </c>
      <c r="F37" s="7">
        <f>SUMIFS(NhatKy_ViPham!K:K, NhatKy_ViPham!E:E, "12_Su", NhatKy_ViPham!F:F, B37, NhatKy_ViPham!H:H, "L01")</f>
        <v>0</v>
      </c>
      <c r="G37" s="7">
        <f>SUMIFS(NhatKy_ViPham!K:K, NhatKy_ViPham!E:E, "12_Su", NhatKy_ViPham!F:F, B37, NhatKy_ViPham!H:H, "L02")</f>
        <v>0</v>
      </c>
      <c r="H37" s="7">
        <f>SUMIFS(NhatKy_ViPham!K:K, NhatKy_ViPham!E:E, "12_Su", NhatKy_ViPham!F:F, B37, NhatKy_ViPham!H:H, "L03")</f>
        <v>0</v>
      </c>
      <c r="I37" s="7">
        <f>SUMIFS(NhatKy_ViPham!K:K, NhatKy_ViPham!E:E, "12_Su", NhatKy_ViPham!F:F, B37, NhatKy_ViPham!H:H, "L04")</f>
        <v>0</v>
      </c>
      <c r="J37" s="7">
        <f>SUMIFS(NhatKy_ViPham!K:K, NhatKy_ViPham!E:E, "12_Su", NhatKy_ViPham!F:F, B37, NhatKy_ViPham!H:H, "L05")</f>
        <v>0</v>
      </c>
      <c r="K37" s="7">
        <f>SUMIFS(NhatKy_ViPham!K:K, NhatKy_ViPham!E:E, "12_Su", NhatKy_ViPham!F:F, B37, NhatKy_ViPham!H:H, "L06")</f>
        <v>0</v>
      </c>
      <c r="L37" s="7">
        <f>SUMIFS(NhatKy_ViPham!K:K, NhatKy_ViPham!E:E, "12_Su", NhatKy_ViPham!F:F, B37, NhatKy_ViPham!H:H, "L07")</f>
        <v>0</v>
      </c>
      <c r="M37" s="7">
        <f>SUMIFS(NhatKy_ViPham!K:K, NhatKy_ViPham!E:E, "12_Su", NhatKy_ViPham!F:F, B37, NhatKy_ViPham!H:H, "L08")</f>
        <v>0</v>
      </c>
      <c r="N37" s="7">
        <f>SUMIFS(NhatKy_ViPham!K:K, NhatKy_ViPham!E:E, "12_Su", NhatKy_ViPham!F:F, B37, NhatKy_ViPham!H:H, "L09")</f>
        <v>0</v>
      </c>
      <c r="O37" s="7">
        <f>SUMIFS(NhatKy_ViPham!K:K, NhatKy_ViPham!E:E, "12_Su", NhatKy_ViPham!F:F, B37, NhatKy_ViPham!H:H, "L10")</f>
        <v>0</v>
      </c>
      <c r="P37" s="12">
        <f>SUMIFS(NhatKy_ViPham!J:J, NhatKy_ViPham!E:E, "12_Su", NhatKy_ViPham!F:F, B37)</f>
        <v>0</v>
      </c>
      <c r="Q37" s="13">
        <f>SUMIFS(NhatKy_ViPham!K:K, NhatKy_ViPham!E:E, "12_Su", NhatKy_ViPham!F:F, B37)</f>
        <v>0</v>
      </c>
      <c r="R37" s="7">
        <f>100 + SUMIFS(NhatKy_ViPham!J:J, NhatKy_ViPham!E:E, "12_Su", NhatKy_ViPham!F:F, B37, NhatKy_ViPham!C:C, "T1") - SUMIFS(NhatKy_ViPham!K:K, NhatKy_ViPham!E:E, "12_Su", NhatKy_ViPham!F:F, B37, NhatKy_ViPham!C:C, "T1")</f>
        <v>100</v>
      </c>
      <c r="S37" s="7">
        <f>100 + SUMIFS(NhatKy_ViPham!J:J, NhatKy_ViPham!E:E, "12_Su", NhatKy_ViPham!F:F, B37, NhatKy_ViPham!C:C, "T2") - SUMIFS(NhatKy_ViPham!K:K, NhatKy_ViPham!E:E, "12_Su", NhatKy_ViPham!F:F, B37, NhatKy_ViPham!C:C, "T2")</f>
        <v>100</v>
      </c>
      <c r="T37" s="7">
        <f>100 + SUMIFS(NhatKy_ViPham!J:J, NhatKy_ViPham!E:E, "12_Su", NhatKy_ViPham!F:F, B37, NhatKy_ViPham!C:C, "T3") - SUMIFS(NhatKy_ViPham!K:K, NhatKy_ViPham!E:E, "12_Su", NhatKy_ViPham!F:F, B37, NhatKy_ViPham!C:C, "T3")</f>
        <v>100</v>
      </c>
      <c r="U37" s="7">
        <f>100 + SUMIFS(NhatKy_ViPham!J:J, NhatKy_ViPham!E:E, "12_Su", NhatKy_ViPham!F:F, B37, NhatKy_ViPham!C:C, "T4") - SUMIFS(NhatKy_ViPham!K:K, NhatKy_ViPham!E:E, "12_Su", NhatKy_ViPham!F:F, B37, NhatKy_ViPham!C:C, "T4")</f>
        <v>100</v>
      </c>
      <c r="V37" s="7">
        <f>100 + SUMIFS(NhatKy_ViPham!J:J, NhatKy_ViPham!E:E, "12_Su", NhatKy_ViPham!F:F, B37, NhatKy_ViPham!C:C, "T5") - SUMIFS(NhatKy_ViPham!K:K, NhatKy_ViPham!E:E, "12_Su", NhatKy_ViPham!F:F, B37, NhatKy_ViPham!C:C, "T5")</f>
        <v>100</v>
      </c>
      <c r="W37" s="7">
        <f>100 + SUMIFS(NhatKy_ViPham!J:J, NhatKy_ViPham!E:E, "12_Su", NhatKy_ViPham!F:F, B37, NhatKy_ViPham!C:C, "T6") - SUMIFS(NhatKy_ViPham!K:K, NhatKy_ViPham!E:E, "12_Su", NhatKy_ViPham!F:F, B37, NhatKy_ViPham!C:C, "T6")</f>
        <v>100</v>
      </c>
      <c r="X37" s="7">
        <f>100 + SUMIFS(NhatKy_ViPham!J:J, NhatKy_ViPham!E:E, "12_Su", NhatKy_ViPham!F:F, B37, NhatKy_ViPham!C:C, "T7") - SUMIFS(NhatKy_ViPham!K:K, NhatKy_ViPham!E:E, "12_Su", NhatKy_ViPham!F:F, B37, NhatKy_ViPham!C:C, "T7")</f>
        <v>100</v>
      </c>
      <c r="Y37" s="7">
        <f>100 + SUMIFS(NhatKy_ViPham!J:J, NhatKy_ViPham!E:E, "12_Su", NhatKy_ViPham!F:F, B37, NhatKy_ViPham!C:C, "T8") - SUMIFS(NhatKy_ViPham!K:K, NhatKy_ViPham!E:E, "12_Su", NhatKy_ViPham!F:F, B37, NhatKy_ViPham!C:C, "T8")</f>
        <v>100</v>
      </c>
      <c r="Z37" s="7">
        <f>100 + SUMIFS(NhatKy_ViPham!J:J, NhatKy_ViPham!E:E, "12_Su", NhatKy_ViPham!F:F, B37, NhatKy_ViPham!C:C, "T9") - SUMIFS(NhatKy_ViPham!K:K, NhatKy_ViPham!E:E, "12_Su", NhatKy_ViPham!F:F, B37, NhatKy_ViPham!C:C, "T9")</f>
        <v>100</v>
      </c>
      <c r="AA37" s="7">
        <f>100 + SUMIFS(NhatKy_ViPham!J:J, NhatKy_ViPham!E:E, "12_Su", NhatKy_ViPham!F:F, B37, NhatKy_ViPham!C:C, "T10") - SUMIFS(NhatKy_ViPham!K:K, NhatKy_ViPham!E:E, "12_Su", NhatKy_ViPham!F:F, B37, NhatKy_ViPham!C:C, "T10")</f>
        <v>100</v>
      </c>
      <c r="AB37" s="7">
        <f>100 + SUMIFS(NhatKy_ViPham!J:J, NhatKy_ViPham!E:E, "12_Su", NhatKy_ViPham!F:F, B37, NhatKy_ViPham!C:C, "T11") - SUMIFS(NhatKy_ViPham!K:K, NhatKy_ViPham!E:E, "12_Su", NhatKy_ViPham!F:F, B37, NhatKy_ViPham!C:C, "T11")</f>
        <v>100</v>
      </c>
      <c r="AC37" s="7">
        <f>100 + SUMIFS(NhatKy_ViPham!J:J, NhatKy_ViPham!E:E, "12_Su", NhatKy_ViPham!F:F, B37, NhatKy_ViPham!C:C, "T12") - SUMIFS(NhatKy_ViPham!K:K, NhatKy_ViPham!E:E, "12_Su", NhatKy_ViPham!F:F, B37, NhatKy_ViPham!C:C, "T12")</f>
        <v>100</v>
      </c>
      <c r="AD37" s="7">
        <f>100 + SUMIFS(NhatKy_ViPham!J:J, NhatKy_ViPham!E:E, "12_Su", NhatKy_ViPham!F:F, B37, NhatKy_ViPham!C:C, "T13") - SUMIFS(NhatKy_ViPham!K:K, NhatKy_ViPham!E:E, "12_Su", NhatKy_ViPham!F:F, B37, NhatKy_ViPham!C:C, "T13")</f>
        <v>100</v>
      </c>
      <c r="AE37" s="7">
        <f>100 + SUMIFS(NhatKy_ViPham!J:J, NhatKy_ViPham!E:E, "12_Su", NhatKy_ViPham!F:F, B37, NhatKy_ViPham!C:C, "T14") - SUMIFS(NhatKy_ViPham!K:K, NhatKy_ViPham!E:E, "12_Su", NhatKy_ViPham!F:F, B37, NhatKy_ViPham!C:C, "T14")</f>
        <v>100</v>
      </c>
      <c r="AF37" s="7">
        <f>100 + SUMIFS(NhatKy_ViPham!J:J, NhatKy_ViPham!E:E, "12_Su", NhatKy_ViPham!F:F, B37, NhatKy_ViPham!C:C, "T15") - SUMIFS(NhatKy_ViPham!K:K, NhatKy_ViPham!E:E, "12_Su", NhatKy_ViPham!F:F, B37, NhatKy_ViPham!C:C, "T15")</f>
        <v>100</v>
      </c>
      <c r="AG37" s="7">
        <f>100 + SUMIFS(NhatKy_ViPham!J:J, NhatKy_ViPham!E:E, "12_Su", NhatKy_ViPham!F:F, B37, NhatKy_ViPham!C:C, "T16") - SUMIFS(NhatKy_ViPham!K:K, NhatKy_ViPham!E:E, "12_Su", NhatKy_ViPham!F:F, B37, NhatKy_ViPham!C:C, "T16")</f>
        <v>100</v>
      </c>
      <c r="AH37" s="7">
        <f>100 + SUMIFS(NhatKy_ViPham!J:J, NhatKy_ViPham!E:E, "12_Su", NhatKy_ViPham!F:F, B37, NhatKy_ViPham!C:C, "T17") - SUMIFS(NhatKy_ViPham!K:K, NhatKy_ViPham!E:E, "12_Su", NhatKy_ViPham!F:F, B37, NhatKy_ViPham!C:C, "T17")</f>
        <v>100</v>
      </c>
      <c r="AI37" s="7">
        <f>100 + SUMIFS(NhatKy_ViPham!J:J, NhatKy_ViPham!E:E, "12_Su", NhatKy_ViPham!F:F, B37, NhatKy_ViPham!C:C, "T18") - SUMIFS(NhatKy_ViPham!K:K, NhatKy_ViPham!E:E, "12_Su", NhatKy_ViPham!F:F, B37, NhatKy_ViPham!C:C, "T18")</f>
        <v>100</v>
      </c>
      <c r="AJ37" s="7">
        <f>100 + SUMIFS(NhatKy_ViPham!J:J, NhatKy_ViPham!E:E, "12_Su", NhatKy_ViPham!F:F, B37, NhatKy_ViPham!C:C, "T19") - SUMIFS(NhatKy_ViPham!K:K, NhatKy_ViPham!E:E, "12_Su", NhatKy_ViPham!F:F, B37, NhatKy_ViPham!C:C, "T19")</f>
        <v>100</v>
      </c>
      <c r="AK37" s="7">
        <f>100 + SUMIFS(NhatKy_ViPham!J:J, NhatKy_ViPham!E:E, "12_Su", NhatKy_ViPham!F:F, B37, NhatKy_ViPham!C:C, "T20") - SUMIFS(NhatKy_ViPham!K:K, NhatKy_ViPham!E:E, "12_Su", NhatKy_ViPham!F:F, B37, NhatKy_ViPham!C:C, "T20")</f>
        <v>100</v>
      </c>
      <c r="AL37" s="7">
        <f>100 + SUMIFS(NhatKy_ViPham!J:J, NhatKy_ViPham!E:E, "12_Su", NhatKy_ViPham!F:F, B37, NhatKy_ViPham!C:C, "T21") - SUMIFS(NhatKy_ViPham!K:K, NhatKy_ViPham!E:E, "12_Su", NhatKy_ViPham!F:F, B37, NhatKy_ViPham!C:C, "T21")</f>
        <v>100</v>
      </c>
      <c r="AM37" s="7">
        <f>100 + SUMIFS(NhatKy_ViPham!J:J, NhatKy_ViPham!E:E, "12_Su", NhatKy_ViPham!F:F, B37, NhatKy_ViPham!C:C, "T22") - SUMIFS(NhatKy_ViPham!K:K, NhatKy_ViPham!E:E, "12_Su", NhatKy_ViPham!F:F, B37, NhatKy_ViPham!C:C, "T22")</f>
        <v>100</v>
      </c>
      <c r="AN37" s="7">
        <f>100 + SUMIFS(NhatKy_ViPham!J:J, NhatKy_ViPham!E:E, "12_Su", NhatKy_ViPham!F:F, B37, NhatKy_ViPham!C:C, "T23") - SUMIFS(NhatKy_ViPham!K:K, NhatKy_ViPham!E:E, "12_Su", NhatKy_ViPham!F:F, B37, NhatKy_ViPham!C:C, "T23")</f>
        <v>100</v>
      </c>
      <c r="AO37" s="7">
        <f>100 + SUMIFS(NhatKy_ViPham!J:J, NhatKy_ViPham!E:E, "12_Su", NhatKy_ViPham!F:F, B37, NhatKy_ViPham!C:C, "T24") - SUMIFS(NhatKy_ViPham!K:K, NhatKy_ViPham!E:E, "12_Su", NhatKy_ViPham!F:F, B37, NhatKy_ViPham!C:C, "T24")</f>
        <v>100</v>
      </c>
      <c r="AP37" s="7">
        <f>100 + SUMIFS(NhatKy_ViPham!J:J, NhatKy_ViPham!E:E, "12_Su", NhatKy_ViPham!F:F, B37, NhatKy_ViPham!C:C, "T25") - SUMIFS(NhatKy_ViPham!K:K, NhatKy_ViPham!E:E, "12_Su", NhatKy_ViPham!F:F, B37, NhatKy_ViPham!C:C, "T25")</f>
        <v>100</v>
      </c>
      <c r="AQ37" s="7">
        <f>100 + SUMIFS(NhatKy_ViPham!J:J, NhatKy_ViPham!E:E, "12_Su", NhatKy_ViPham!F:F, B37, NhatKy_ViPham!C:C, "T26") - SUMIFS(NhatKy_ViPham!K:K, NhatKy_ViPham!E:E, "12_Su", NhatKy_ViPham!F:F, B37, NhatKy_ViPham!C:C, "T26")</f>
        <v>100</v>
      </c>
      <c r="AR37" s="7">
        <f>100 + SUMIFS(NhatKy_ViPham!J:J, NhatKy_ViPham!E:E, "12_Su", NhatKy_ViPham!F:F, B37, NhatKy_ViPham!C:C, "T27") - SUMIFS(NhatKy_ViPham!K:K, NhatKy_ViPham!E:E, "12_Su", NhatKy_ViPham!F:F, B37, NhatKy_ViPham!C:C, "T27")</f>
        <v>100</v>
      </c>
      <c r="AS37" s="7">
        <f>100 + SUMIFS(NhatKy_ViPham!J:J, NhatKy_ViPham!E:E, "12_Su", NhatKy_ViPham!F:F, B37, NhatKy_ViPham!C:C, "T28") - SUMIFS(NhatKy_ViPham!K:K, NhatKy_ViPham!E:E, "12_Su", NhatKy_ViPham!F:F, B37, NhatKy_ViPham!C:C, "T28")</f>
        <v>100</v>
      </c>
      <c r="AT37" s="7">
        <f>100 + SUMIFS(NhatKy_ViPham!J:J, NhatKy_ViPham!E:E, "12_Su", NhatKy_ViPham!F:F, B37, NhatKy_ViPham!C:C, "T29") - SUMIFS(NhatKy_ViPham!K:K, NhatKy_ViPham!E:E, "12_Su", NhatKy_ViPham!F:F, B37, NhatKy_ViPham!C:C, "T29")</f>
        <v>100</v>
      </c>
      <c r="AU37" s="7">
        <f>100 + SUMIFS(NhatKy_ViPham!J:J, NhatKy_ViPham!E:E, "12_Su", NhatKy_ViPham!F:F, B37, NhatKy_ViPham!C:C, "T30") - SUMIFS(NhatKy_ViPham!K:K, NhatKy_ViPham!E:E, "12_Su", NhatKy_ViPham!F:F, B37, NhatKy_ViPham!C:C, "T30")</f>
        <v>100</v>
      </c>
      <c r="AV37" s="7">
        <f>100 + SUMIFS(NhatKy_ViPham!J:J, NhatKy_ViPham!E:E, "12_Su", NhatKy_ViPham!F:F, B37, NhatKy_ViPham!C:C, "T31") - SUMIFS(NhatKy_ViPham!K:K, NhatKy_ViPham!E:E, "12_Su", NhatKy_ViPham!F:F, B37, NhatKy_ViPham!C:C, "T31")</f>
        <v>100</v>
      </c>
      <c r="AW37" s="7">
        <f>100 + SUMIFS(NhatKy_ViPham!J:J, NhatKy_ViPham!E:E, "12_Su", NhatKy_ViPham!F:F, B37, NhatKy_ViPham!C:C, "T32") - SUMIFS(NhatKy_ViPham!K:K, NhatKy_ViPham!E:E, "12_Su", NhatKy_ViPham!F:F, B37, NhatKy_ViPham!C:C, "T32")</f>
        <v>100</v>
      </c>
      <c r="AX37" s="7">
        <f>100 + SUMIFS(NhatKy_ViPham!J:J, NhatKy_ViPham!E:E, "12_Su", NhatKy_ViPham!F:F, B37, NhatKy_ViPham!C:C, "T33") - SUMIFS(NhatKy_ViPham!K:K, NhatKy_ViPham!E:E, "12_Su", NhatKy_ViPham!F:F, B37, NhatKy_ViPham!C:C, "T33")</f>
        <v>100</v>
      </c>
      <c r="AY37" s="7">
        <f>100 + SUMIFS(NhatKy_ViPham!J:J, NhatKy_ViPham!E:E, "12_Su", NhatKy_ViPham!F:F, B37, NhatKy_ViPham!C:C, "T34") - SUMIFS(NhatKy_ViPham!K:K, NhatKy_ViPham!E:E, "12_Su", NhatKy_ViPham!F:F, B37, NhatKy_ViPham!C:C, "T34")</f>
        <v>100</v>
      </c>
      <c r="AZ37" s="7">
        <f>100 + SUMIFS(NhatKy_ViPham!J:J, NhatKy_ViPham!E:E, "12_Su", NhatKy_ViPham!F:F, B37, NhatKy_ViPham!C:C, "T35") - SUMIFS(NhatKy_ViPham!K:K, NhatKy_ViPham!E:E, "12_Su", NhatKy_ViPham!F:F, B37, NhatKy_ViPham!C:C, "T35")</f>
        <v>100</v>
      </c>
      <c r="BA37" s="12">
        <f t="shared" si="0"/>
        <v>100</v>
      </c>
      <c r="BB37" s="11" t="s">
        <v>430</v>
      </c>
      <c r="BC37" s="14" t="str">
        <f t="shared" si="1"/>
        <v>Tốt</v>
      </c>
      <c r="BD37" s="10" t="str">
        <f t="shared" si="2"/>
        <v>🟢 BÌNH THƯỜNG</v>
      </c>
    </row>
    <row r="38" spans="1:56" x14ac:dyDescent="0.25">
      <c r="A38" s="5">
        <v>30</v>
      </c>
      <c r="B38" s="15" t="s">
        <v>2877</v>
      </c>
      <c r="C38" s="5" t="s">
        <v>2713</v>
      </c>
      <c r="D38" s="5" t="s">
        <v>429</v>
      </c>
      <c r="E38" s="11" t="s">
        <v>430</v>
      </c>
      <c r="F38" s="6">
        <f>SUMIFS(NhatKy_ViPham!K:K, NhatKy_ViPham!E:E, "12_Su", NhatKy_ViPham!F:F, B38, NhatKy_ViPham!H:H, "L01")</f>
        <v>0</v>
      </c>
      <c r="G38" s="6">
        <f>SUMIFS(NhatKy_ViPham!K:K, NhatKy_ViPham!E:E, "12_Su", NhatKy_ViPham!F:F, B38, NhatKy_ViPham!H:H, "L02")</f>
        <v>0</v>
      </c>
      <c r="H38" s="6">
        <f>SUMIFS(NhatKy_ViPham!K:K, NhatKy_ViPham!E:E, "12_Su", NhatKy_ViPham!F:F, B38, NhatKy_ViPham!H:H, "L03")</f>
        <v>0</v>
      </c>
      <c r="I38" s="6">
        <f>SUMIFS(NhatKy_ViPham!K:K, NhatKy_ViPham!E:E, "12_Su", NhatKy_ViPham!F:F, B38, NhatKy_ViPham!H:H, "L04")</f>
        <v>0</v>
      </c>
      <c r="J38" s="6">
        <f>SUMIFS(NhatKy_ViPham!K:K, NhatKy_ViPham!E:E, "12_Su", NhatKy_ViPham!F:F, B38, NhatKy_ViPham!H:H, "L05")</f>
        <v>0</v>
      </c>
      <c r="K38" s="6">
        <f>SUMIFS(NhatKy_ViPham!K:K, NhatKy_ViPham!E:E, "12_Su", NhatKy_ViPham!F:F, B38, NhatKy_ViPham!H:H, "L06")</f>
        <v>0</v>
      </c>
      <c r="L38" s="6">
        <f>SUMIFS(NhatKy_ViPham!K:K, NhatKy_ViPham!E:E, "12_Su", NhatKy_ViPham!F:F, B38, NhatKy_ViPham!H:H, "L07")</f>
        <v>0</v>
      </c>
      <c r="M38" s="6">
        <f>SUMIFS(NhatKy_ViPham!K:K, NhatKy_ViPham!E:E, "12_Su", NhatKy_ViPham!F:F, B38, NhatKy_ViPham!H:H, "L08")</f>
        <v>0</v>
      </c>
      <c r="N38" s="6">
        <f>SUMIFS(NhatKy_ViPham!K:K, NhatKy_ViPham!E:E, "12_Su", NhatKy_ViPham!F:F, B38, NhatKy_ViPham!H:H, "L09")</f>
        <v>0</v>
      </c>
      <c r="O38" s="6">
        <f>SUMIFS(NhatKy_ViPham!K:K, NhatKy_ViPham!E:E, "12_Su", NhatKy_ViPham!F:F, B38, NhatKy_ViPham!H:H, "L10")</f>
        <v>0</v>
      </c>
      <c r="P38" s="12">
        <f>SUMIFS(NhatKy_ViPham!J:J, NhatKy_ViPham!E:E, "12_Su", NhatKy_ViPham!F:F, B38)</f>
        <v>0</v>
      </c>
      <c r="Q38" s="13">
        <f>SUMIFS(NhatKy_ViPham!K:K, NhatKy_ViPham!E:E, "12_Su", NhatKy_ViPham!F:F, B38)</f>
        <v>0</v>
      </c>
      <c r="R38" s="6">
        <f>100 + SUMIFS(NhatKy_ViPham!J:J, NhatKy_ViPham!E:E, "12_Su", NhatKy_ViPham!F:F, B38, NhatKy_ViPham!C:C, "T1") - SUMIFS(NhatKy_ViPham!K:K, NhatKy_ViPham!E:E, "12_Su", NhatKy_ViPham!F:F, B38, NhatKy_ViPham!C:C, "T1")</f>
        <v>100</v>
      </c>
      <c r="S38" s="6">
        <f>100 + SUMIFS(NhatKy_ViPham!J:J, NhatKy_ViPham!E:E, "12_Su", NhatKy_ViPham!F:F, B38, NhatKy_ViPham!C:C, "T2") - SUMIFS(NhatKy_ViPham!K:K, NhatKy_ViPham!E:E, "12_Su", NhatKy_ViPham!F:F, B38, NhatKy_ViPham!C:C, "T2")</f>
        <v>100</v>
      </c>
      <c r="T38" s="6">
        <f>100 + SUMIFS(NhatKy_ViPham!J:J, NhatKy_ViPham!E:E, "12_Su", NhatKy_ViPham!F:F, B38, NhatKy_ViPham!C:C, "T3") - SUMIFS(NhatKy_ViPham!K:K, NhatKy_ViPham!E:E, "12_Su", NhatKy_ViPham!F:F, B38, NhatKy_ViPham!C:C, "T3")</f>
        <v>100</v>
      </c>
      <c r="U38" s="6">
        <f>100 + SUMIFS(NhatKy_ViPham!J:J, NhatKy_ViPham!E:E, "12_Su", NhatKy_ViPham!F:F, B38, NhatKy_ViPham!C:C, "T4") - SUMIFS(NhatKy_ViPham!K:K, NhatKy_ViPham!E:E, "12_Su", NhatKy_ViPham!F:F, B38, NhatKy_ViPham!C:C, "T4")</f>
        <v>100</v>
      </c>
      <c r="V38" s="6">
        <f>100 + SUMIFS(NhatKy_ViPham!J:J, NhatKy_ViPham!E:E, "12_Su", NhatKy_ViPham!F:F, B38, NhatKy_ViPham!C:C, "T5") - SUMIFS(NhatKy_ViPham!K:K, NhatKy_ViPham!E:E, "12_Su", NhatKy_ViPham!F:F, B38, NhatKy_ViPham!C:C, "T5")</f>
        <v>100</v>
      </c>
      <c r="W38" s="6">
        <f>100 + SUMIFS(NhatKy_ViPham!J:J, NhatKy_ViPham!E:E, "12_Su", NhatKy_ViPham!F:F, B38, NhatKy_ViPham!C:C, "T6") - SUMIFS(NhatKy_ViPham!K:K, NhatKy_ViPham!E:E, "12_Su", NhatKy_ViPham!F:F, B38, NhatKy_ViPham!C:C, "T6")</f>
        <v>100</v>
      </c>
      <c r="X38" s="6">
        <f>100 + SUMIFS(NhatKy_ViPham!J:J, NhatKy_ViPham!E:E, "12_Su", NhatKy_ViPham!F:F, B38, NhatKy_ViPham!C:C, "T7") - SUMIFS(NhatKy_ViPham!K:K, NhatKy_ViPham!E:E, "12_Su", NhatKy_ViPham!F:F, B38, NhatKy_ViPham!C:C, "T7")</f>
        <v>100</v>
      </c>
      <c r="Y38" s="6">
        <f>100 + SUMIFS(NhatKy_ViPham!J:J, NhatKy_ViPham!E:E, "12_Su", NhatKy_ViPham!F:F, B38, NhatKy_ViPham!C:C, "T8") - SUMIFS(NhatKy_ViPham!K:K, NhatKy_ViPham!E:E, "12_Su", NhatKy_ViPham!F:F, B38, NhatKy_ViPham!C:C, "T8")</f>
        <v>100</v>
      </c>
      <c r="Z38" s="6">
        <f>100 + SUMIFS(NhatKy_ViPham!J:J, NhatKy_ViPham!E:E, "12_Su", NhatKy_ViPham!F:F, B38, NhatKy_ViPham!C:C, "T9") - SUMIFS(NhatKy_ViPham!K:K, NhatKy_ViPham!E:E, "12_Su", NhatKy_ViPham!F:F, B38, NhatKy_ViPham!C:C, "T9")</f>
        <v>100</v>
      </c>
      <c r="AA38" s="6">
        <f>100 + SUMIFS(NhatKy_ViPham!J:J, NhatKy_ViPham!E:E, "12_Su", NhatKy_ViPham!F:F, B38, NhatKy_ViPham!C:C, "T10") - SUMIFS(NhatKy_ViPham!K:K, NhatKy_ViPham!E:E, "12_Su", NhatKy_ViPham!F:F, B38, NhatKy_ViPham!C:C, "T10")</f>
        <v>100</v>
      </c>
      <c r="AB38" s="6">
        <f>100 + SUMIFS(NhatKy_ViPham!J:J, NhatKy_ViPham!E:E, "12_Su", NhatKy_ViPham!F:F, B38, NhatKy_ViPham!C:C, "T11") - SUMIFS(NhatKy_ViPham!K:K, NhatKy_ViPham!E:E, "12_Su", NhatKy_ViPham!F:F, B38, NhatKy_ViPham!C:C, "T11")</f>
        <v>100</v>
      </c>
      <c r="AC38" s="6">
        <f>100 + SUMIFS(NhatKy_ViPham!J:J, NhatKy_ViPham!E:E, "12_Su", NhatKy_ViPham!F:F, B38, NhatKy_ViPham!C:C, "T12") - SUMIFS(NhatKy_ViPham!K:K, NhatKy_ViPham!E:E, "12_Su", NhatKy_ViPham!F:F, B38, NhatKy_ViPham!C:C, "T12")</f>
        <v>100</v>
      </c>
      <c r="AD38" s="6">
        <f>100 + SUMIFS(NhatKy_ViPham!J:J, NhatKy_ViPham!E:E, "12_Su", NhatKy_ViPham!F:F, B38, NhatKy_ViPham!C:C, "T13") - SUMIFS(NhatKy_ViPham!K:K, NhatKy_ViPham!E:E, "12_Su", NhatKy_ViPham!F:F, B38, NhatKy_ViPham!C:C, "T13")</f>
        <v>100</v>
      </c>
      <c r="AE38" s="6">
        <f>100 + SUMIFS(NhatKy_ViPham!J:J, NhatKy_ViPham!E:E, "12_Su", NhatKy_ViPham!F:F, B38, NhatKy_ViPham!C:C, "T14") - SUMIFS(NhatKy_ViPham!K:K, NhatKy_ViPham!E:E, "12_Su", NhatKy_ViPham!F:F, B38, NhatKy_ViPham!C:C, "T14")</f>
        <v>100</v>
      </c>
      <c r="AF38" s="6">
        <f>100 + SUMIFS(NhatKy_ViPham!J:J, NhatKy_ViPham!E:E, "12_Su", NhatKy_ViPham!F:F, B38, NhatKy_ViPham!C:C, "T15") - SUMIFS(NhatKy_ViPham!K:K, NhatKy_ViPham!E:E, "12_Su", NhatKy_ViPham!F:F, B38, NhatKy_ViPham!C:C, "T15")</f>
        <v>100</v>
      </c>
      <c r="AG38" s="6">
        <f>100 + SUMIFS(NhatKy_ViPham!J:J, NhatKy_ViPham!E:E, "12_Su", NhatKy_ViPham!F:F, B38, NhatKy_ViPham!C:C, "T16") - SUMIFS(NhatKy_ViPham!K:K, NhatKy_ViPham!E:E, "12_Su", NhatKy_ViPham!F:F, B38, NhatKy_ViPham!C:C, "T16")</f>
        <v>100</v>
      </c>
      <c r="AH38" s="6">
        <f>100 + SUMIFS(NhatKy_ViPham!J:J, NhatKy_ViPham!E:E, "12_Su", NhatKy_ViPham!F:F, B38, NhatKy_ViPham!C:C, "T17") - SUMIFS(NhatKy_ViPham!K:K, NhatKy_ViPham!E:E, "12_Su", NhatKy_ViPham!F:F, B38, NhatKy_ViPham!C:C, "T17")</f>
        <v>100</v>
      </c>
      <c r="AI38" s="6">
        <f>100 + SUMIFS(NhatKy_ViPham!J:J, NhatKy_ViPham!E:E, "12_Su", NhatKy_ViPham!F:F, B38, NhatKy_ViPham!C:C, "T18") - SUMIFS(NhatKy_ViPham!K:K, NhatKy_ViPham!E:E, "12_Su", NhatKy_ViPham!F:F, B38, NhatKy_ViPham!C:C, "T18")</f>
        <v>100</v>
      </c>
      <c r="AJ38" s="6">
        <f>100 + SUMIFS(NhatKy_ViPham!J:J, NhatKy_ViPham!E:E, "12_Su", NhatKy_ViPham!F:F, B38, NhatKy_ViPham!C:C, "T19") - SUMIFS(NhatKy_ViPham!K:K, NhatKy_ViPham!E:E, "12_Su", NhatKy_ViPham!F:F, B38, NhatKy_ViPham!C:C, "T19")</f>
        <v>100</v>
      </c>
      <c r="AK38" s="6">
        <f>100 + SUMIFS(NhatKy_ViPham!J:J, NhatKy_ViPham!E:E, "12_Su", NhatKy_ViPham!F:F, B38, NhatKy_ViPham!C:C, "T20") - SUMIFS(NhatKy_ViPham!K:K, NhatKy_ViPham!E:E, "12_Su", NhatKy_ViPham!F:F, B38, NhatKy_ViPham!C:C, "T20")</f>
        <v>100</v>
      </c>
      <c r="AL38" s="6">
        <f>100 + SUMIFS(NhatKy_ViPham!J:J, NhatKy_ViPham!E:E, "12_Su", NhatKy_ViPham!F:F, B38, NhatKy_ViPham!C:C, "T21") - SUMIFS(NhatKy_ViPham!K:K, NhatKy_ViPham!E:E, "12_Su", NhatKy_ViPham!F:F, B38, NhatKy_ViPham!C:C, "T21")</f>
        <v>100</v>
      </c>
      <c r="AM38" s="6">
        <f>100 + SUMIFS(NhatKy_ViPham!J:J, NhatKy_ViPham!E:E, "12_Su", NhatKy_ViPham!F:F, B38, NhatKy_ViPham!C:C, "T22") - SUMIFS(NhatKy_ViPham!K:K, NhatKy_ViPham!E:E, "12_Su", NhatKy_ViPham!F:F, B38, NhatKy_ViPham!C:C, "T22")</f>
        <v>100</v>
      </c>
      <c r="AN38" s="6">
        <f>100 + SUMIFS(NhatKy_ViPham!J:J, NhatKy_ViPham!E:E, "12_Su", NhatKy_ViPham!F:F, B38, NhatKy_ViPham!C:C, "T23") - SUMIFS(NhatKy_ViPham!K:K, NhatKy_ViPham!E:E, "12_Su", NhatKy_ViPham!F:F, B38, NhatKy_ViPham!C:C, "T23")</f>
        <v>100</v>
      </c>
      <c r="AO38" s="6">
        <f>100 + SUMIFS(NhatKy_ViPham!J:J, NhatKy_ViPham!E:E, "12_Su", NhatKy_ViPham!F:F, B38, NhatKy_ViPham!C:C, "T24") - SUMIFS(NhatKy_ViPham!K:K, NhatKy_ViPham!E:E, "12_Su", NhatKy_ViPham!F:F, B38, NhatKy_ViPham!C:C, "T24")</f>
        <v>100</v>
      </c>
      <c r="AP38" s="6">
        <f>100 + SUMIFS(NhatKy_ViPham!J:J, NhatKy_ViPham!E:E, "12_Su", NhatKy_ViPham!F:F, B38, NhatKy_ViPham!C:C, "T25") - SUMIFS(NhatKy_ViPham!K:K, NhatKy_ViPham!E:E, "12_Su", NhatKy_ViPham!F:F, B38, NhatKy_ViPham!C:C, "T25")</f>
        <v>100</v>
      </c>
      <c r="AQ38" s="6">
        <f>100 + SUMIFS(NhatKy_ViPham!J:J, NhatKy_ViPham!E:E, "12_Su", NhatKy_ViPham!F:F, B38, NhatKy_ViPham!C:C, "T26") - SUMIFS(NhatKy_ViPham!K:K, NhatKy_ViPham!E:E, "12_Su", NhatKy_ViPham!F:F, B38, NhatKy_ViPham!C:C, "T26")</f>
        <v>100</v>
      </c>
      <c r="AR38" s="6">
        <f>100 + SUMIFS(NhatKy_ViPham!J:J, NhatKy_ViPham!E:E, "12_Su", NhatKy_ViPham!F:F, B38, NhatKy_ViPham!C:C, "T27") - SUMIFS(NhatKy_ViPham!K:K, NhatKy_ViPham!E:E, "12_Su", NhatKy_ViPham!F:F, B38, NhatKy_ViPham!C:C, "T27")</f>
        <v>100</v>
      </c>
      <c r="AS38" s="6">
        <f>100 + SUMIFS(NhatKy_ViPham!J:J, NhatKy_ViPham!E:E, "12_Su", NhatKy_ViPham!F:F, B38, NhatKy_ViPham!C:C, "T28") - SUMIFS(NhatKy_ViPham!K:K, NhatKy_ViPham!E:E, "12_Su", NhatKy_ViPham!F:F, B38, NhatKy_ViPham!C:C, "T28")</f>
        <v>100</v>
      </c>
      <c r="AT38" s="6">
        <f>100 + SUMIFS(NhatKy_ViPham!J:J, NhatKy_ViPham!E:E, "12_Su", NhatKy_ViPham!F:F, B38, NhatKy_ViPham!C:C, "T29") - SUMIFS(NhatKy_ViPham!K:K, NhatKy_ViPham!E:E, "12_Su", NhatKy_ViPham!F:F, B38, NhatKy_ViPham!C:C, "T29")</f>
        <v>100</v>
      </c>
      <c r="AU38" s="6">
        <f>100 + SUMIFS(NhatKy_ViPham!J:J, NhatKy_ViPham!E:E, "12_Su", NhatKy_ViPham!F:F, B38, NhatKy_ViPham!C:C, "T30") - SUMIFS(NhatKy_ViPham!K:K, NhatKy_ViPham!E:E, "12_Su", NhatKy_ViPham!F:F, B38, NhatKy_ViPham!C:C, "T30")</f>
        <v>100</v>
      </c>
      <c r="AV38" s="6">
        <f>100 + SUMIFS(NhatKy_ViPham!J:J, NhatKy_ViPham!E:E, "12_Su", NhatKy_ViPham!F:F, B38, NhatKy_ViPham!C:C, "T31") - SUMIFS(NhatKy_ViPham!K:K, NhatKy_ViPham!E:E, "12_Su", NhatKy_ViPham!F:F, B38, NhatKy_ViPham!C:C, "T31")</f>
        <v>100</v>
      </c>
      <c r="AW38" s="6">
        <f>100 + SUMIFS(NhatKy_ViPham!J:J, NhatKy_ViPham!E:E, "12_Su", NhatKy_ViPham!F:F, B38, NhatKy_ViPham!C:C, "T32") - SUMIFS(NhatKy_ViPham!K:K, NhatKy_ViPham!E:E, "12_Su", NhatKy_ViPham!F:F, B38, NhatKy_ViPham!C:C, "T32")</f>
        <v>100</v>
      </c>
      <c r="AX38" s="6">
        <f>100 + SUMIFS(NhatKy_ViPham!J:J, NhatKy_ViPham!E:E, "12_Su", NhatKy_ViPham!F:F, B38, NhatKy_ViPham!C:C, "T33") - SUMIFS(NhatKy_ViPham!K:K, NhatKy_ViPham!E:E, "12_Su", NhatKy_ViPham!F:F, B38, NhatKy_ViPham!C:C, "T33")</f>
        <v>100</v>
      </c>
      <c r="AY38" s="6">
        <f>100 + SUMIFS(NhatKy_ViPham!J:J, NhatKy_ViPham!E:E, "12_Su", NhatKy_ViPham!F:F, B38, NhatKy_ViPham!C:C, "T34") - SUMIFS(NhatKy_ViPham!K:K, NhatKy_ViPham!E:E, "12_Su", NhatKy_ViPham!F:F, B38, NhatKy_ViPham!C:C, "T34")</f>
        <v>100</v>
      </c>
      <c r="AZ38" s="6">
        <f>100 + SUMIFS(NhatKy_ViPham!J:J, NhatKy_ViPham!E:E, "12_Su", NhatKy_ViPham!F:F, B38, NhatKy_ViPham!C:C, "T35") - SUMIFS(NhatKy_ViPham!K:K, NhatKy_ViPham!E:E, "12_Su", NhatKy_ViPham!F:F, B38, NhatKy_ViPham!C:C, "T35")</f>
        <v>100</v>
      </c>
      <c r="BA38" s="12">
        <f t="shared" si="0"/>
        <v>100</v>
      </c>
      <c r="BB38" s="11" t="s">
        <v>430</v>
      </c>
      <c r="BC38" s="16" t="str">
        <f t="shared" si="1"/>
        <v>Tốt</v>
      </c>
      <c r="BD38" s="15" t="str">
        <f t="shared" si="2"/>
        <v>🟢 BÌNH THƯỜNG</v>
      </c>
    </row>
    <row r="39" spans="1:56" x14ac:dyDescent="0.25">
      <c r="A39" s="4">
        <v>31</v>
      </c>
      <c r="B39" s="10" t="s">
        <v>1682</v>
      </c>
      <c r="C39" s="4" t="s">
        <v>2633</v>
      </c>
      <c r="D39" s="4" t="s">
        <v>429</v>
      </c>
      <c r="E39" s="11" t="s">
        <v>430</v>
      </c>
      <c r="F39" s="7">
        <f>SUMIFS(NhatKy_ViPham!K:K, NhatKy_ViPham!E:E, "12_Su", NhatKy_ViPham!F:F, B39, NhatKy_ViPham!H:H, "L01")</f>
        <v>0</v>
      </c>
      <c r="G39" s="7">
        <f>SUMIFS(NhatKy_ViPham!K:K, NhatKy_ViPham!E:E, "12_Su", NhatKy_ViPham!F:F, B39, NhatKy_ViPham!H:H, "L02")</f>
        <v>0</v>
      </c>
      <c r="H39" s="7">
        <f>SUMIFS(NhatKy_ViPham!K:K, NhatKy_ViPham!E:E, "12_Su", NhatKy_ViPham!F:F, B39, NhatKy_ViPham!H:H, "L03")</f>
        <v>0</v>
      </c>
      <c r="I39" s="7">
        <f>SUMIFS(NhatKy_ViPham!K:K, NhatKy_ViPham!E:E, "12_Su", NhatKy_ViPham!F:F, B39, NhatKy_ViPham!H:H, "L04")</f>
        <v>0</v>
      </c>
      <c r="J39" s="7">
        <f>SUMIFS(NhatKy_ViPham!K:K, NhatKy_ViPham!E:E, "12_Su", NhatKy_ViPham!F:F, B39, NhatKy_ViPham!H:H, "L05")</f>
        <v>0</v>
      </c>
      <c r="K39" s="7">
        <f>SUMIFS(NhatKy_ViPham!K:K, NhatKy_ViPham!E:E, "12_Su", NhatKy_ViPham!F:F, B39, NhatKy_ViPham!H:H, "L06")</f>
        <v>0</v>
      </c>
      <c r="L39" s="7">
        <f>SUMIFS(NhatKy_ViPham!K:K, NhatKy_ViPham!E:E, "12_Su", NhatKy_ViPham!F:F, B39, NhatKy_ViPham!H:H, "L07")</f>
        <v>0</v>
      </c>
      <c r="M39" s="7">
        <f>SUMIFS(NhatKy_ViPham!K:K, NhatKy_ViPham!E:E, "12_Su", NhatKy_ViPham!F:F, B39, NhatKy_ViPham!H:H, "L08")</f>
        <v>0</v>
      </c>
      <c r="N39" s="7">
        <f>SUMIFS(NhatKy_ViPham!K:K, NhatKy_ViPham!E:E, "12_Su", NhatKy_ViPham!F:F, B39, NhatKy_ViPham!H:H, "L09")</f>
        <v>0</v>
      </c>
      <c r="O39" s="7">
        <f>SUMIFS(NhatKy_ViPham!K:K, NhatKy_ViPham!E:E, "12_Su", NhatKy_ViPham!F:F, B39, NhatKy_ViPham!H:H, "L10")</f>
        <v>0</v>
      </c>
      <c r="P39" s="12">
        <f>SUMIFS(NhatKy_ViPham!J:J, NhatKy_ViPham!E:E, "12_Su", NhatKy_ViPham!F:F, B39)</f>
        <v>0</v>
      </c>
      <c r="Q39" s="13">
        <f>SUMIFS(NhatKy_ViPham!K:K, NhatKy_ViPham!E:E, "12_Su", NhatKy_ViPham!F:F, B39)</f>
        <v>0</v>
      </c>
      <c r="R39" s="7">
        <f>100 + SUMIFS(NhatKy_ViPham!J:J, NhatKy_ViPham!E:E, "12_Su", NhatKy_ViPham!F:F, B39, NhatKy_ViPham!C:C, "T1") - SUMIFS(NhatKy_ViPham!K:K, NhatKy_ViPham!E:E, "12_Su", NhatKy_ViPham!F:F, B39, NhatKy_ViPham!C:C, "T1")</f>
        <v>100</v>
      </c>
      <c r="S39" s="7">
        <f>100 + SUMIFS(NhatKy_ViPham!J:J, NhatKy_ViPham!E:E, "12_Su", NhatKy_ViPham!F:F, B39, NhatKy_ViPham!C:C, "T2") - SUMIFS(NhatKy_ViPham!K:K, NhatKy_ViPham!E:E, "12_Su", NhatKy_ViPham!F:F, B39, NhatKy_ViPham!C:C, "T2")</f>
        <v>100</v>
      </c>
      <c r="T39" s="7">
        <f>100 + SUMIFS(NhatKy_ViPham!J:J, NhatKy_ViPham!E:E, "12_Su", NhatKy_ViPham!F:F, B39, NhatKy_ViPham!C:C, "T3") - SUMIFS(NhatKy_ViPham!K:K, NhatKy_ViPham!E:E, "12_Su", NhatKy_ViPham!F:F, B39, NhatKy_ViPham!C:C, "T3")</f>
        <v>100</v>
      </c>
      <c r="U39" s="7">
        <f>100 + SUMIFS(NhatKy_ViPham!J:J, NhatKy_ViPham!E:E, "12_Su", NhatKy_ViPham!F:F, B39, NhatKy_ViPham!C:C, "T4") - SUMIFS(NhatKy_ViPham!K:K, NhatKy_ViPham!E:E, "12_Su", NhatKy_ViPham!F:F, B39, NhatKy_ViPham!C:C, "T4")</f>
        <v>100</v>
      </c>
      <c r="V39" s="7">
        <f>100 + SUMIFS(NhatKy_ViPham!J:J, NhatKy_ViPham!E:E, "12_Su", NhatKy_ViPham!F:F, B39, NhatKy_ViPham!C:C, "T5") - SUMIFS(NhatKy_ViPham!K:K, NhatKy_ViPham!E:E, "12_Su", NhatKy_ViPham!F:F, B39, NhatKy_ViPham!C:C, "T5")</f>
        <v>100</v>
      </c>
      <c r="W39" s="7">
        <f>100 + SUMIFS(NhatKy_ViPham!J:J, NhatKy_ViPham!E:E, "12_Su", NhatKy_ViPham!F:F, B39, NhatKy_ViPham!C:C, "T6") - SUMIFS(NhatKy_ViPham!K:K, NhatKy_ViPham!E:E, "12_Su", NhatKy_ViPham!F:F, B39, NhatKy_ViPham!C:C, "T6")</f>
        <v>100</v>
      </c>
      <c r="X39" s="7">
        <f>100 + SUMIFS(NhatKy_ViPham!J:J, NhatKy_ViPham!E:E, "12_Su", NhatKy_ViPham!F:F, B39, NhatKy_ViPham!C:C, "T7") - SUMIFS(NhatKy_ViPham!K:K, NhatKy_ViPham!E:E, "12_Su", NhatKy_ViPham!F:F, B39, NhatKy_ViPham!C:C, "T7")</f>
        <v>100</v>
      </c>
      <c r="Y39" s="7">
        <f>100 + SUMIFS(NhatKy_ViPham!J:J, NhatKy_ViPham!E:E, "12_Su", NhatKy_ViPham!F:F, B39, NhatKy_ViPham!C:C, "T8") - SUMIFS(NhatKy_ViPham!K:K, NhatKy_ViPham!E:E, "12_Su", NhatKy_ViPham!F:F, B39, NhatKy_ViPham!C:C, "T8")</f>
        <v>100</v>
      </c>
      <c r="Z39" s="7">
        <f>100 + SUMIFS(NhatKy_ViPham!J:J, NhatKy_ViPham!E:E, "12_Su", NhatKy_ViPham!F:F, B39, NhatKy_ViPham!C:C, "T9") - SUMIFS(NhatKy_ViPham!K:K, NhatKy_ViPham!E:E, "12_Su", NhatKy_ViPham!F:F, B39, NhatKy_ViPham!C:C, "T9")</f>
        <v>100</v>
      </c>
      <c r="AA39" s="7">
        <f>100 + SUMIFS(NhatKy_ViPham!J:J, NhatKy_ViPham!E:E, "12_Su", NhatKy_ViPham!F:F, B39, NhatKy_ViPham!C:C, "T10") - SUMIFS(NhatKy_ViPham!K:K, NhatKy_ViPham!E:E, "12_Su", NhatKy_ViPham!F:F, B39, NhatKy_ViPham!C:C, "T10")</f>
        <v>100</v>
      </c>
      <c r="AB39" s="7">
        <f>100 + SUMIFS(NhatKy_ViPham!J:J, NhatKy_ViPham!E:E, "12_Su", NhatKy_ViPham!F:F, B39, NhatKy_ViPham!C:C, "T11") - SUMIFS(NhatKy_ViPham!K:K, NhatKy_ViPham!E:E, "12_Su", NhatKy_ViPham!F:F, B39, NhatKy_ViPham!C:C, "T11")</f>
        <v>100</v>
      </c>
      <c r="AC39" s="7">
        <f>100 + SUMIFS(NhatKy_ViPham!J:J, NhatKy_ViPham!E:E, "12_Su", NhatKy_ViPham!F:F, B39, NhatKy_ViPham!C:C, "T12") - SUMIFS(NhatKy_ViPham!K:K, NhatKy_ViPham!E:E, "12_Su", NhatKy_ViPham!F:F, B39, NhatKy_ViPham!C:C, "T12")</f>
        <v>100</v>
      </c>
      <c r="AD39" s="7">
        <f>100 + SUMIFS(NhatKy_ViPham!J:J, NhatKy_ViPham!E:E, "12_Su", NhatKy_ViPham!F:F, B39, NhatKy_ViPham!C:C, "T13") - SUMIFS(NhatKy_ViPham!K:K, NhatKy_ViPham!E:E, "12_Su", NhatKy_ViPham!F:F, B39, NhatKy_ViPham!C:C, "T13")</f>
        <v>100</v>
      </c>
      <c r="AE39" s="7">
        <f>100 + SUMIFS(NhatKy_ViPham!J:J, NhatKy_ViPham!E:E, "12_Su", NhatKy_ViPham!F:F, B39, NhatKy_ViPham!C:C, "T14") - SUMIFS(NhatKy_ViPham!K:K, NhatKy_ViPham!E:E, "12_Su", NhatKy_ViPham!F:F, B39, NhatKy_ViPham!C:C, "T14")</f>
        <v>100</v>
      </c>
      <c r="AF39" s="7">
        <f>100 + SUMIFS(NhatKy_ViPham!J:J, NhatKy_ViPham!E:E, "12_Su", NhatKy_ViPham!F:F, B39, NhatKy_ViPham!C:C, "T15") - SUMIFS(NhatKy_ViPham!K:K, NhatKy_ViPham!E:E, "12_Su", NhatKy_ViPham!F:F, B39, NhatKy_ViPham!C:C, "T15")</f>
        <v>100</v>
      </c>
      <c r="AG39" s="7">
        <f>100 + SUMIFS(NhatKy_ViPham!J:J, NhatKy_ViPham!E:E, "12_Su", NhatKy_ViPham!F:F, B39, NhatKy_ViPham!C:C, "T16") - SUMIFS(NhatKy_ViPham!K:K, NhatKy_ViPham!E:E, "12_Su", NhatKy_ViPham!F:F, B39, NhatKy_ViPham!C:C, "T16")</f>
        <v>100</v>
      </c>
      <c r="AH39" s="7">
        <f>100 + SUMIFS(NhatKy_ViPham!J:J, NhatKy_ViPham!E:E, "12_Su", NhatKy_ViPham!F:F, B39, NhatKy_ViPham!C:C, "T17") - SUMIFS(NhatKy_ViPham!K:K, NhatKy_ViPham!E:E, "12_Su", NhatKy_ViPham!F:F, B39, NhatKy_ViPham!C:C, "T17")</f>
        <v>100</v>
      </c>
      <c r="AI39" s="7">
        <f>100 + SUMIFS(NhatKy_ViPham!J:J, NhatKy_ViPham!E:E, "12_Su", NhatKy_ViPham!F:F, B39, NhatKy_ViPham!C:C, "T18") - SUMIFS(NhatKy_ViPham!K:K, NhatKy_ViPham!E:E, "12_Su", NhatKy_ViPham!F:F, B39, NhatKy_ViPham!C:C, "T18")</f>
        <v>100</v>
      </c>
      <c r="AJ39" s="7">
        <f>100 + SUMIFS(NhatKy_ViPham!J:J, NhatKy_ViPham!E:E, "12_Su", NhatKy_ViPham!F:F, B39, NhatKy_ViPham!C:C, "T19") - SUMIFS(NhatKy_ViPham!K:K, NhatKy_ViPham!E:E, "12_Su", NhatKy_ViPham!F:F, B39, NhatKy_ViPham!C:C, "T19")</f>
        <v>100</v>
      </c>
      <c r="AK39" s="7">
        <f>100 + SUMIFS(NhatKy_ViPham!J:J, NhatKy_ViPham!E:E, "12_Su", NhatKy_ViPham!F:F, B39, NhatKy_ViPham!C:C, "T20") - SUMIFS(NhatKy_ViPham!K:K, NhatKy_ViPham!E:E, "12_Su", NhatKy_ViPham!F:F, B39, NhatKy_ViPham!C:C, "T20")</f>
        <v>100</v>
      </c>
      <c r="AL39" s="7">
        <f>100 + SUMIFS(NhatKy_ViPham!J:J, NhatKy_ViPham!E:E, "12_Su", NhatKy_ViPham!F:F, B39, NhatKy_ViPham!C:C, "T21") - SUMIFS(NhatKy_ViPham!K:K, NhatKy_ViPham!E:E, "12_Su", NhatKy_ViPham!F:F, B39, NhatKy_ViPham!C:C, "T21")</f>
        <v>100</v>
      </c>
      <c r="AM39" s="7">
        <f>100 + SUMIFS(NhatKy_ViPham!J:J, NhatKy_ViPham!E:E, "12_Su", NhatKy_ViPham!F:F, B39, NhatKy_ViPham!C:C, "T22") - SUMIFS(NhatKy_ViPham!K:K, NhatKy_ViPham!E:E, "12_Su", NhatKy_ViPham!F:F, B39, NhatKy_ViPham!C:C, "T22")</f>
        <v>100</v>
      </c>
      <c r="AN39" s="7">
        <f>100 + SUMIFS(NhatKy_ViPham!J:J, NhatKy_ViPham!E:E, "12_Su", NhatKy_ViPham!F:F, B39, NhatKy_ViPham!C:C, "T23") - SUMIFS(NhatKy_ViPham!K:K, NhatKy_ViPham!E:E, "12_Su", NhatKy_ViPham!F:F, B39, NhatKy_ViPham!C:C, "T23")</f>
        <v>100</v>
      </c>
      <c r="AO39" s="7">
        <f>100 + SUMIFS(NhatKy_ViPham!J:J, NhatKy_ViPham!E:E, "12_Su", NhatKy_ViPham!F:F, B39, NhatKy_ViPham!C:C, "T24") - SUMIFS(NhatKy_ViPham!K:K, NhatKy_ViPham!E:E, "12_Su", NhatKy_ViPham!F:F, B39, NhatKy_ViPham!C:C, "T24")</f>
        <v>100</v>
      </c>
      <c r="AP39" s="7">
        <f>100 + SUMIFS(NhatKy_ViPham!J:J, NhatKy_ViPham!E:E, "12_Su", NhatKy_ViPham!F:F, B39, NhatKy_ViPham!C:C, "T25") - SUMIFS(NhatKy_ViPham!K:K, NhatKy_ViPham!E:E, "12_Su", NhatKy_ViPham!F:F, B39, NhatKy_ViPham!C:C, "T25")</f>
        <v>100</v>
      </c>
      <c r="AQ39" s="7">
        <f>100 + SUMIFS(NhatKy_ViPham!J:J, NhatKy_ViPham!E:E, "12_Su", NhatKy_ViPham!F:F, B39, NhatKy_ViPham!C:C, "T26") - SUMIFS(NhatKy_ViPham!K:K, NhatKy_ViPham!E:E, "12_Su", NhatKy_ViPham!F:F, B39, NhatKy_ViPham!C:C, "T26")</f>
        <v>100</v>
      </c>
      <c r="AR39" s="7">
        <f>100 + SUMIFS(NhatKy_ViPham!J:J, NhatKy_ViPham!E:E, "12_Su", NhatKy_ViPham!F:F, B39, NhatKy_ViPham!C:C, "T27") - SUMIFS(NhatKy_ViPham!K:K, NhatKy_ViPham!E:E, "12_Su", NhatKy_ViPham!F:F, B39, NhatKy_ViPham!C:C, "T27")</f>
        <v>100</v>
      </c>
      <c r="AS39" s="7">
        <f>100 + SUMIFS(NhatKy_ViPham!J:J, NhatKy_ViPham!E:E, "12_Su", NhatKy_ViPham!F:F, B39, NhatKy_ViPham!C:C, "T28") - SUMIFS(NhatKy_ViPham!K:K, NhatKy_ViPham!E:E, "12_Su", NhatKy_ViPham!F:F, B39, NhatKy_ViPham!C:C, "T28")</f>
        <v>100</v>
      </c>
      <c r="AT39" s="7">
        <f>100 + SUMIFS(NhatKy_ViPham!J:J, NhatKy_ViPham!E:E, "12_Su", NhatKy_ViPham!F:F, B39, NhatKy_ViPham!C:C, "T29") - SUMIFS(NhatKy_ViPham!K:K, NhatKy_ViPham!E:E, "12_Su", NhatKy_ViPham!F:F, B39, NhatKy_ViPham!C:C, "T29")</f>
        <v>100</v>
      </c>
      <c r="AU39" s="7">
        <f>100 + SUMIFS(NhatKy_ViPham!J:J, NhatKy_ViPham!E:E, "12_Su", NhatKy_ViPham!F:F, B39, NhatKy_ViPham!C:C, "T30") - SUMIFS(NhatKy_ViPham!K:K, NhatKy_ViPham!E:E, "12_Su", NhatKy_ViPham!F:F, B39, NhatKy_ViPham!C:C, "T30")</f>
        <v>100</v>
      </c>
      <c r="AV39" s="7">
        <f>100 + SUMIFS(NhatKy_ViPham!J:J, NhatKy_ViPham!E:E, "12_Su", NhatKy_ViPham!F:F, B39, NhatKy_ViPham!C:C, "T31") - SUMIFS(NhatKy_ViPham!K:K, NhatKy_ViPham!E:E, "12_Su", NhatKy_ViPham!F:F, B39, NhatKy_ViPham!C:C, "T31")</f>
        <v>100</v>
      </c>
      <c r="AW39" s="7">
        <f>100 + SUMIFS(NhatKy_ViPham!J:J, NhatKy_ViPham!E:E, "12_Su", NhatKy_ViPham!F:F, B39, NhatKy_ViPham!C:C, "T32") - SUMIFS(NhatKy_ViPham!K:K, NhatKy_ViPham!E:E, "12_Su", NhatKy_ViPham!F:F, B39, NhatKy_ViPham!C:C, "T32")</f>
        <v>100</v>
      </c>
      <c r="AX39" s="7">
        <f>100 + SUMIFS(NhatKy_ViPham!J:J, NhatKy_ViPham!E:E, "12_Su", NhatKy_ViPham!F:F, B39, NhatKy_ViPham!C:C, "T33") - SUMIFS(NhatKy_ViPham!K:K, NhatKy_ViPham!E:E, "12_Su", NhatKy_ViPham!F:F, B39, NhatKy_ViPham!C:C, "T33")</f>
        <v>100</v>
      </c>
      <c r="AY39" s="7">
        <f>100 + SUMIFS(NhatKy_ViPham!J:J, NhatKy_ViPham!E:E, "12_Su", NhatKy_ViPham!F:F, B39, NhatKy_ViPham!C:C, "T34") - SUMIFS(NhatKy_ViPham!K:K, NhatKy_ViPham!E:E, "12_Su", NhatKy_ViPham!F:F, B39, NhatKy_ViPham!C:C, "T34")</f>
        <v>100</v>
      </c>
      <c r="AZ39" s="7">
        <f>100 + SUMIFS(NhatKy_ViPham!J:J, NhatKy_ViPham!E:E, "12_Su", NhatKy_ViPham!F:F, B39, NhatKy_ViPham!C:C, "T35") - SUMIFS(NhatKy_ViPham!K:K, NhatKy_ViPham!E:E, "12_Su", NhatKy_ViPham!F:F, B39, NhatKy_ViPham!C:C, "T35")</f>
        <v>100</v>
      </c>
      <c r="BA39" s="12">
        <f t="shared" si="0"/>
        <v>100</v>
      </c>
      <c r="BB39" s="11" t="s">
        <v>430</v>
      </c>
      <c r="BC39" s="14" t="str">
        <f t="shared" si="1"/>
        <v>Tốt</v>
      </c>
      <c r="BD39" s="10" t="str">
        <f t="shared" si="2"/>
        <v>🟢 BÌNH THƯỜNG</v>
      </c>
    </row>
    <row r="40" spans="1:56" x14ac:dyDescent="0.25">
      <c r="A40" s="5">
        <v>32</v>
      </c>
      <c r="B40" s="15" t="s">
        <v>2878</v>
      </c>
      <c r="C40" s="5" t="s">
        <v>2209</v>
      </c>
      <c r="D40" s="5" t="s">
        <v>429</v>
      </c>
      <c r="E40" s="11" t="s">
        <v>430</v>
      </c>
      <c r="F40" s="6">
        <f>SUMIFS(NhatKy_ViPham!K:K, NhatKy_ViPham!E:E, "12_Su", NhatKy_ViPham!F:F, B40, NhatKy_ViPham!H:H, "L01")</f>
        <v>0</v>
      </c>
      <c r="G40" s="6">
        <f>SUMIFS(NhatKy_ViPham!K:K, NhatKy_ViPham!E:E, "12_Su", NhatKy_ViPham!F:F, B40, NhatKy_ViPham!H:H, "L02")</f>
        <v>0</v>
      </c>
      <c r="H40" s="6">
        <f>SUMIFS(NhatKy_ViPham!K:K, NhatKy_ViPham!E:E, "12_Su", NhatKy_ViPham!F:F, B40, NhatKy_ViPham!H:H, "L03")</f>
        <v>0</v>
      </c>
      <c r="I40" s="6">
        <f>SUMIFS(NhatKy_ViPham!K:K, NhatKy_ViPham!E:E, "12_Su", NhatKy_ViPham!F:F, B40, NhatKy_ViPham!H:H, "L04")</f>
        <v>0</v>
      </c>
      <c r="J40" s="6">
        <f>SUMIFS(NhatKy_ViPham!K:K, NhatKy_ViPham!E:E, "12_Su", NhatKy_ViPham!F:F, B40, NhatKy_ViPham!H:H, "L05")</f>
        <v>0</v>
      </c>
      <c r="K40" s="6">
        <f>SUMIFS(NhatKy_ViPham!K:K, NhatKy_ViPham!E:E, "12_Su", NhatKy_ViPham!F:F, B40, NhatKy_ViPham!H:H, "L06")</f>
        <v>0</v>
      </c>
      <c r="L40" s="6">
        <f>SUMIFS(NhatKy_ViPham!K:K, NhatKy_ViPham!E:E, "12_Su", NhatKy_ViPham!F:F, B40, NhatKy_ViPham!H:H, "L07")</f>
        <v>0</v>
      </c>
      <c r="M40" s="6">
        <f>SUMIFS(NhatKy_ViPham!K:K, NhatKy_ViPham!E:E, "12_Su", NhatKy_ViPham!F:F, B40, NhatKy_ViPham!H:H, "L08")</f>
        <v>0</v>
      </c>
      <c r="N40" s="6">
        <f>SUMIFS(NhatKy_ViPham!K:K, NhatKy_ViPham!E:E, "12_Su", NhatKy_ViPham!F:F, B40, NhatKy_ViPham!H:H, "L09")</f>
        <v>0</v>
      </c>
      <c r="O40" s="6">
        <f>SUMIFS(NhatKy_ViPham!K:K, NhatKy_ViPham!E:E, "12_Su", NhatKy_ViPham!F:F, B40, NhatKy_ViPham!H:H, "L10")</f>
        <v>0</v>
      </c>
      <c r="P40" s="12">
        <f>SUMIFS(NhatKy_ViPham!J:J, NhatKy_ViPham!E:E, "12_Su", NhatKy_ViPham!F:F, B40)</f>
        <v>0</v>
      </c>
      <c r="Q40" s="13">
        <f>SUMIFS(NhatKy_ViPham!K:K, NhatKy_ViPham!E:E, "12_Su", NhatKy_ViPham!F:F, B40)</f>
        <v>0</v>
      </c>
      <c r="R40" s="6">
        <f>100 + SUMIFS(NhatKy_ViPham!J:J, NhatKy_ViPham!E:E, "12_Su", NhatKy_ViPham!F:F, B40, NhatKy_ViPham!C:C, "T1") - SUMIFS(NhatKy_ViPham!K:K, NhatKy_ViPham!E:E, "12_Su", NhatKy_ViPham!F:F, B40, NhatKy_ViPham!C:C, "T1")</f>
        <v>100</v>
      </c>
      <c r="S40" s="6">
        <f>100 + SUMIFS(NhatKy_ViPham!J:J, NhatKy_ViPham!E:E, "12_Su", NhatKy_ViPham!F:F, B40, NhatKy_ViPham!C:C, "T2") - SUMIFS(NhatKy_ViPham!K:K, NhatKy_ViPham!E:E, "12_Su", NhatKy_ViPham!F:F, B40, NhatKy_ViPham!C:C, "T2")</f>
        <v>100</v>
      </c>
      <c r="T40" s="6">
        <f>100 + SUMIFS(NhatKy_ViPham!J:J, NhatKy_ViPham!E:E, "12_Su", NhatKy_ViPham!F:F, B40, NhatKy_ViPham!C:C, "T3") - SUMIFS(NhatKy_ViPham!K:K, NhatKy_ViPham!E:E, "12_Su", NhatKy_ViPham!F:F, B40, NhatKy_ViPham!C:C, "T3")</f>
        <v>100</v>
      </c>
      <c r="U40" s="6">
        <f>100 + SUMIFS(NhatKy_ViPham!J:J, NhatKy_ViPham!E:E, "12_Su", NhatKy_ViPham!F:F, B40, NhatKy_ViPham!C:C, "T4") - SUMIFS(NhatKy_ViPham!K:K, NhatKy_ViPham!E:E, "12_Su", NhatKy_ViPham!F:F, B40, NhatKy_ViPham!C:C, "T4")</f>
        <v>100</v>
      </c>
      <c r="V40" s="6">
        <f>100 + SUMIFS(NhatKy_ViPham!J:J, NhatKy_ViPham!E:E, "12_Su", NhatKy_ViPham!F:F, B40, NhatKy_ViPham!C:C, "T5") - SUMIFS(NhatKy_ViPham!K:K, NhatKy_ViPham!E:E, "12_Su", NhatKy_ViPham!F:F, B40, NhatKy_ViPham!C:C, "T5")</f>
        <v>100</v>
      </c>
      <c r="W40" s="6">
        <f>100 + SUMIFS(NhatKy_ViPham!J:J, NhatKy_ViPham!E:E, "12_Su", NhatKy_ViPham!F:F, B40, NhatKy_ViPham!C:C, "T6") - SUMIFS(NhatKy_ViPham!K:K, NhatKy_ViPham!E:E, "12_Su", NhatKy_ViPham!F:F, B40, NhatKy_ViPham!C:C, "T6")</f>
        <v>100</v>
      </c>
      <c r="X40" s="6">
        <f>100 + SUMIFS(NhatKy_ViPham!J:J, NhatKy_ViPham!E:E, "12_Su", NhatKy_ViPham!F:F, B40, NhatKy_ViPham!C:C, "T7") - SUMIFS(NhatKy_ViPham!K:K, NhatKy_ViPham!E:E, "12_Su", NhatKy_ViPham!F:F, B40, NhatKy_ViPham!C:C, "T7")</f>
        <v>100</v>
      </c>
      <c r="Y40" s="6">
        <f>100 + SUMIFS(NhatKy_ViPham!J:J, NhatKy_ViPham!E:E, "12_Su", NhatKy_ViPham!F:F, B40, NhatKy_ViPham!C:C, "T8") - SUMIFS(NhatKy_ViPham!K:K, NhatKy_ViPham!E:E, "12_Su", NhatKy_ViPham!F:F, B40, NhatKy_ViPham!C:C, "T8")</f>
        <v>100</v>
      </c>
      <c r="Z40" s="6">
        <f>100 + SUMIFS(NhatKy_ViPham!J:J, NhatKy_ViPham!E:E, "12_Su", NhatKy_ViPham!F:F, B40, NhatKy_ViPham!C:C, "T9") - SUMIFS(NhatKy_ViPham!K:K, NhatKy_ViPham!E:E, "12_Su", NhatKy_ViPham!F:F, B40, NhatKy_ViPham!C:C, "T9")</f>
        <v>100</v>
      </c>
      <c r="AA40" s="6">
        <f>100 + SUMIFS(NhatKy_ViPham!J:J, NhatKy_ViPham!E:E, "12_Su", NhatKy_ViPham!F:F, B40, NhatKy_ViPham!C:C, "T10") - SUMIFS(NhatKy_ViPham!K:K, NhatKy_ViPham!E:E, "12_Su", NhatKy_ViPham!F:F, B40, NhatKy_ViPham!C:C, "T10")</f>
        <v>100</v>
      </c>
      <c r="AB40" s="6">
        <f>100 + SUMIFS(NhatKy_ViPham!J:J, NhatKy_ViPham!E:E, "12_Su", NhatKy_ViPham!F:F, B40, NhatKy_ViPham!C:C, "T11") - SUMIFS(NhatKy_ViPham!K:K, NhatKy_ViPham!E:E, "12_Su", NhatKy_ViPham!F:F, B40, NhatKy_ViPham!C:C, "T11")</f>
        <v>100</v>
      </c>
      <c r="AC40" s="6">
        <f>100 + SUMIFS(NhatKy_ViPham!J:J, NhatKy_ViPham!E:E, "12_Su", NhatKy_ViPham!F:F, B40, NhatKy_ViPham!C:C, "T12") - SUMIFS(NhatKy_ViPham!K:K, NhatKy_ViPham!E:E, "12_Su", NhatKy_ViPham!F:F, B40, NhatKy_ViPham!C:C, "T12")</f>
        <v>100</v>
      </c>
      <c r="AD40" s="6">
        <f>100 + SUMIFS(NhatKy_ViPham!J:J, NhatKy_ViPham!E:E, "12_Su", NhatKy_ViPham!F:F, B40, NhatKy_ViPham!C:C, "T13") - SUMIFS(NhatKy_ViPham!K:K, NhatKy_ViPham!E:E, "12_Su", NhatKy_ViPham!F:F, B40, NhatKy_ViPham!C:C, "T13")</f>
        <v>100</v>
      </c>
      <c r="AE40" s="6">
        <f>100 + SUMIFS(NhatKy_ViPham!J:J, NhatKy_ViPham!E:E, "12_Su", NhatKy_ViPham!F:F, B40, NhatKy_ViPham!C:C, "T14") - SUMIFS(NhatKy_ViPham!K:K, NhatKy_ViPham!E:E, "12_Su", NhatKy_ViPham!F:F, B40, NhatKy_ViPham!C:C, "T14")</f>
        <v>100</v>
      </c>
      <c r="AF40" s="6">
        <f>100 + SUMIFS(NhatKy_ViPham!J:J, NhatKy_ViPham!E:E, "12_Su", NhatKy_ViPham!F:F, B40, NhatKy_ViPham!C:C, "T15") - SUMIFS(NhatKy_ViPham!K:K, NhatKy_ViPham!E:E, "12_Su", NhatKy_ViPham!F:F, B40, NhatKy_ViPham!C:C, "T15")</f>
        <v>100</v>
      </c>
      <c r="AG40" s="6">
        <f>100 + SUMIFS(NhatKy_ViPham!J:J, NhatKy_ViPham!E:E, "12_Su", NhatKy_ViPham!F:F, B40, NhatKy_ViPham!C:C, "T16") - SUMIFS(NhatKy_ViPham!K:K, NhatKy_ViPham!E:E, "12_Su", NhatKy_ViPham!F:F, B40, NhatKy_ViPham!C:C, "T16")</f>
        <v>100</v>
      </c>
      <c r="AH40" s="6">
        <f>100 + SUMIFS(NhatKy_ViPham!J:J, NhatKy_ViPham!E:E, "12_Su", NhatKy_ViPham!F:F, B40, NhatKy_ViPham!C:C, "T17") - SUMIFS(NhatKy_ViPham!K:K, NhatKy_ViPham!E:E, "12_Su", NhatKy_ViPham!F:F, B40, NhatKy_ViPham!C:C, "T17")</f>
        <v>100</v>
      </c>
      <c r="AI40" s="6">
        <f>100 + SUMIFS(NhatKy_ViPham!J:J, NhatKy_ViPham!E:E, "12_Su", NhatKy_ViPham!F:F, B40, NhatKy_ViPham!C:C, "T18") - SUMIFS(NhatKy_ViPham!K:K, NhatKy_ViPham!E:E, "12_Su", NhatKy_ViPham!F:F, B40, NhatKy_ViPham!C:C, "T18")</f>
        <v>100</v>
      </c>
      <c r="AJ40" s="6">
        <f>100 + SUMIFS(NhatKy_ViPham!J:J, NhatKy_ViPham!E:E, "12_Su", NhatKy_ViPham!F:F, B40, NhatKy_ViPham!C:C, "T19") - SUMIFS(NhatKy_ViPham!K:K, NhatKy_ViPham!E:E, "12_Su", NhatKy_ViPham!F:F, B40, NhatKy_ViPham!C:C, "T19")</f>
        <v>100</v>
      </c>
      <c r="AK40" s="6">
        <f>100 + SUMIFS(NhatKy_ViPham!J:J, NhatKy_ViPham!E:E, "12_Su", NhatKy_ViPham!F:F, B40, NhatKy_ViPham!C:C, "T20") - SUMIFS(NhatKy_ViPham!K:K, NhatKy_ViPham!E:E, "12_Su", NhatKy_ViPham!F:F, B40, NhatKy_ViPham!C:C, "T20")</f>
        <v>100</v>
      </c>
      <c r="AL40" s="6">
        <f>100 + SUMIFS(NhatKy_ViPham!J:J, NhatKy_ViPham!E:E, "12_Su", NhatKy_ViPham!F:F, B40, NhatKy_ViPham!C:C, "T21") - SUMIFS(NhatKy_ViPham!K:K, NhatKy_ViPham!E:E, "12_Su", NhatKy_ViPham!F:F, B40, NhatKy_ViPham!C:C, "T21")</f>
        <v>100</v>
      </c>
      <c r="AM40" s="6">
        <f>100 + SUMIFS(NhatKy_ViPham!J:J, NhatKy_ViPham!E:E, "12_Su", NhatKy_ViPham!F:F, B40, NhatKy_ViPham!C:C, "T22") - SUMIFS(NhatKy_ViPham!K:K, NhatKy_ViPham!E:E, "12_Su", NhatKy_ViPham!F:F, B40, NhatKy_ViPham!C:C, "T22")</f>
        <v>100</v>
      </c>
      <c r="AN40" s="6">
        <f>100 + SUMIFS(NhatKy_ViPham!J:J, NhatKy_ViPham!E:E, "12_Su", NhatKy_ViPham!F:F, B40, NhatKy_ViPham!C:C, "T23") - SUMIFS(NhatKy_ViPham!K:K, NhatKy_ViPham!E:E, "12_Su", NhatKy_ViPham!F:F, B40, NhatKy_ViPham!C:C, "T23")</f>
        <v>100</v>
      </c>
      <c r="AO40" s="6">
        <f>100 + SUMIFS(NhatKy_ViPham!J:J, NhatKy_ViPham!E:E, "12_Su", NhatKy_ViPham!F:F, B40, NhatKy_ViPham!C:C, "T24") - SUMIFS(NhatKy_ViPham!K:K, NhatKy_ViPham!E:E, "12_Su", NhatKy_ViPham!F:F, B40, NhatKy_ViPham!C:C, "T24")</f>
        <v>100</v>
      </c>
      <c r="AP40" s="6">
        <f>100 + SUMIFS(NhatKy_ViPham!J:J, NhatKy_ViPham!E:E, "12_Su", NhatKy_ViPham!F:F, B40, NhatKy_ViPham!C:C, "T25") - SUMIFS(NhatKy_ViPham!K:K, NhatKy_ViPham!E:E, "12_Su", NhatKy_ViPham!F:F, B40, NhatKy_ViPham!C:C, "T25")</f>
        <v>100</v>
      </c>
      <c r="AQ40" s="6">
        <f>100 + SUMIFS(NhatKy_ViPham!J:J, NhatKy_ViPham!E:E, "12_Su", NhatKy_ViPham!F:F, B40, NhatKy_ViPham!C:C, "T26") - SUMIFS(NhatKy_ViPham!K:K, NhatKy_ViPham!E:E, "12_Su", NhatKy_ViPham!F:F, B40, NhatKy_ViPham!C:C, "T26")</f>
        <v>100</v>
      </c>
      <c r="AR40" s="6">
        <f>100 + SUMIFS(NhatKy_ViPham!J:J, NhatKy_ViPham!E:E, "12_Su", NhatKy_ViPham!F:F, B40, NhatKy_ViPham!C:C, "T27") - SUMIFS(NhatKy_ViPham!K:K, NhatKy_ViPham!E:E, "12_Su", NhatKy_ViPham!F:F, B40, NhatKy_ViPham!C:C, "T27")</f>
        <v>100</v>
      </c>
      <c r="AS40" s="6">
        <f>100 + SUMIFS(NhatKy_ViPham!J:J, NhatKy_ViPham!E:E, "12_Su", NhatKy_ViPham!F:F, B40, NhatKy_ViPham!C:C, "T28") - SUMIFS(NhatKy_ViPham!K:K, NhatKy_ViPham!E:E, "12_Su", NhatKy_ViPham!F:F, B40, NhatKy_ViPham!C:C, "T28")</f>
        <v>100</v>
      </c>
      <c r="AT40" s="6">
        <f>100 + SUMIFS(NhatKy_ViPham!J:J, NhatKy_ViPham!E:E, "12_Su", NhatKy_ViPham!F:F, B40, NhatKy_ViPham!C:C, "T29") - SUMIFS(NhatKy_ViPham!K:K, NhatKy_ViPham!E:E, "12_Su", NhatKy_ViPham!F:F, B40, NhatKy_ViPham!C:C, "T29")</f>
        <v>100</v>
      </c>
      <c r="AU40" s="6">
        <f>100 + SUMIFS(NhatKy_ViPham!J:J, NhatKy_ViPham!E:E, "12_Su", NhatKy_ViPham!F:F, B40, NhatKy_ViPham!C:C, "T30") - SUMIFS(NhatKy_ViPham!K:K, NhatKy_ViPham!E:E, "12_Su", NhatKy_ViPham!F:F, B40, NhatKy_ViPham!C:C, "T30")</f>
        <v>100</v>
      </c>
      <c r="AV40" s="6">
        <f>100 + SUMIFS(NhatKy_ViPham!J:J, NhatKy_ViPham!E:E, "12_Su", NhatKy_ViPham!F:F, B40, NhatKy_ViPham!C:C, "T31") - SUMIFS(NhatKy_ViPham!K:K, NhatKy_ViPham!E:E, "12_Su", NhatKy_ViPham!F:F, B40, NhatKy_ViPham!C:C, "T31")</f>
        <v>100</v>
      </c>
      <c r="AW40" s="6">
        <f>100 + SUMIFS(NhatKy_ViPham!J:J, NhatKy_ViPham!E:E, "12_Su", NhatKy_ViPham!F:F, B40, NhatKy_ViPham!C:C, "T32") - SUMIFS(NhatKy_ViPham!K:K, NhatKy_ViPham!E:E, "12_Su", NhatKy_ViPham!F:F, B40, NhatKy_ViPham!C:C, "T32")</f>
        <v>100</v>
      </c>
      <c r="AX40" s="6">
        <f>100 + SUMIFS(NhatKy_ViPham!J:J, NhatKy_ViPham!E:E, "12_Su", NhatKy_ViPham!F:F, B40, NhatKy_ViPham!C:C, "T33") - SUMIFS(NhatKy_ViPham!K:K, NhatKy_ViPham!E:E, "12_Su", NhatKy_ViPham!F:F, B40, NhatKy_ViPham!C:C, "T33")</f>
        <v>100</v>
      </c>
      <c r="AY40" s="6">
        <f>100 + SUMIFS(NhatKy_ViPham!J:J, NhatKy_ViPham!E:E, "12_Su", NhatKy_ViPham!F:F, B40, NhatKy_ViPham!C:C, "T34") - SUMIFS(NhatKy_ViPham!K:K, NhatKy_ViPham!E:E, "12_Su", NhatKy_ViPham!F:F, B40, NhatKy_ViPham!C:C, "T34")</f>
        <v>100</v>
      </c>
      <c r="AZ40" s="6">
        <f>100 + SUMIFS(NhatKy_ViPham!J:J, NhatKy_ViPham!E:E, "12_Su", NhatKy_ViPham!F:F, B40, NhatKy_ViPham!C:C, "T35") - SUMIFS(NhatKy_ViPham!K:K, NhatKy_ViPham!E:E, "12_Su", NhatKy_ViPham!F:F, B40, NhatKy_ViPham!C:C, "T35")</f>
        <v>100</v>
      </c>
      <c r="BA40" s="12">
        <f t="shared" si="0"/>
        <v>100</v>
      </c>
      <c r="BB40" s="11" t="s">
        <v>430</v>
      </c>
      <c r="BC40" s="16" t="str">
        <f t="shared" si="1"/>
        <v>Tốt</v>
      </c>
      <c r="BD40" s="15" t="str">
        <f t="shared" si="2"/>
        <v>🟢 BÌNH THƯỜNG</v>
      </c>
    </row>
    <row r="41" spans="1:56" x14ac:dyDescent="0.25">
      <c r="A41" s="4">
        <v>33</v>
      </c>
      <c r="B41" s="10" t="s">
        <v>2879</v>
      </c>
      <c r="C41" s="4" t="s">
        <v>2880</v>
      </c>
      <c r="D41" s="4" t="s">
        <v>429</v>
      </c>
      <c r="E41" s="11" t="s">
        <v>430</v>
      </c>
      <c r="F41" s="7">
        <f>SUMIFS(NhatKy_ViPham!K:K, NhatKy_ViPham!E:E, "12_Su", NhatKy_ViPham!F:F, B41, NhatKy_ViPham!H:H, "L01")</f>
        <v>0</v>
      </c>
      <c r="G41" s="7">
        <f>SUMIFS(NhatKy_ViPham!K:K, NhatKy_ViPham!E:E, "12_Su", NhatKy_ViPham!F:F, B41, NhatKy_ViPham!H:H, "L02")</f>
        <v>0</v>
      </c>
      <c r="H41" s="7">
        <f>SUMIFS(NhatKy_ViPham!K:K, NhatKy_ViPham!E:E, "12_Su", NhatKy_ViPham!F:F, B41, NhatKy_ViPham!H:H, "L03")</f>
        <v>0</v>
      </c>
      <c r="I41" s="7">
        <f>SUMIFS(NhatKy_ViPham!K:K, NhatKy_ViPham!E:E, "12_Su", NhatKy_ViPham!F:F, B41, NhatKy_ViPham!H:H, "L04")</f>
        <v>0</v>
      </c>
      <c r="J41" s="7">
        <f>SUMIFS(NhatKy_ViPham!K:K, NhatKy_ViPham!E:E, "12_Su", NhatKy_ViPham!F:F, B41, NhatKy_ViPham!H:H, "L05")</f>
        <v>0</v>
      </c>
      <c r="K41" s="7">
        <f>SUMIFS(NhatKy_ViPham!K:K, NhatKy_ViPham!E:E, "12_Su", NhatKy_ViPham!F:F, B41, NhatKy_ViPham!H:H, "L06")</f>
        <v>0</v>
      </c>
      <c r="L41" s="7">
        <f>SUMIFS(NhatKy_ViPham!K:K, NhatKy_ViPham!E:E, "12_Su", NhatKy_ViPham!F:F, B41, NhatKy_ViPham!H:H, "L07")</f>
        <v>0</v>
      </c>
      <c r="M41" s="7">
        <f>SUMIFS(NhatKy_ViPham!K:K, NhatKy_ViPham!E:E, "12_Su", NhatKy_ViPham!F:F, B41, NhatKy_ViPham!H:H, "L08")</f>
        <v>0</v>
      </c>
      <c r="N41" s="7">
        <f>SUMIFS(NhatKy_ViPham!K:K, NhatKy_ViPham!E:E, "12_Su", NhatKy_ViPham!F:F, B41, NhatKy_ViPham!H:H, "L09")</f>
        <v>0</v>
      </c>
      <c r="O41" s="7">
        <f>SUMIFS(NhatKy_ViPham!K:K, NhatKy_ViPham!E:E, "12_Su", NhatKy_ViPham!F:F, B41, NhatKy_ViPham!H:H, "L10")</f>
        <v>0</v>
      </c>
      <c r="P41" s="12">
        <f>SUMIFS(NhatKy_ViPham!J:J, NhatKy_ViPham!E:E, "12_Su", NhatKy_ViPham!F:F, B41)</f>
        <v>0</v>
      </c>
      <c r="Q41" s="13">
        <f>SUMIFS(NhatKy_ViPham!K:K, NhatKy_ViPham!E:E, "12_Su", NhatKy_ViPham!F:F, B41)</f>
        <v>0</v>
      </c>
      <c r="R41" s="7">
        <f>100 + SUMIFS(NhatKy_ViPham!J:J, NhatKy_ViPham!E:E, "12_Su", NhatKy_ViPham!F:F, B41, NhatKy_ViPham!C:C, "T1") - SUMIFS(NhatKy_ViPham!K:K, NhatKy_ViPham!E:E, "12_Su", NhatKy_ViPham!F:F, B41, NhatKy_ViPham!C:C, "T1")</f>
        <v>100</v>
      </c>
      <c r="S41" s="7">
        <f>100 + SUMIFS(NhatKy_ViPham!J:J, NhatKy_ViPham!E:E, "12_Su", NhatKy_ViPham!F:F, B41, NhatKy_ViPham!C:C, "T2") - SUMIFS(NhatKy_ViPham!K:K, NhatKy_ViPham!E:E, "12_Su", NhatKy_ViPham!F:F, B41, NhatKy_ViPham!C:C, "T2")</f>
        <v>100</v>
      </c>
      <c r="T41" s="7">
        <f>100 + SUMIFS(NhatKy_ViPham!J:J, NhatKy_ViPham!E:E, "12_Su", NhatKy_ViPham!F:F, B41, NhatKy_ViPham!C:C, "T3") - SUMIFS(NhatKy_ViPham!K:K, NhatKy_ViPham!E:E, "12_Su", NhatKy_ViPham!F:F, B41, NhatKy_ViPham!C:C, "T3")</f>
        <v>100</v>
      </c>
      <c r="U41" s="7">
        <f>100 + SUMIFS(NhatKy_ViPham!J:J, NhatKy_ViPham!E:E, "12_Su", NhatKy_ViPham!F:F, B41, NhatKy_ViPham!C:C, "T4") - SUMIFS(NhatKy_ViPham!K:K, NhatKy_ViPham!E:E, "12_Su", NhatKy_ViPham!F:F, B41, NhatKy_ViPham!C:C, "T4")</f>
        <v>100</v>
      </c>
      <c r="V41" s="7">
        <f>100 + SUMIFS(NhatKy_ViPham!J:J, NhatKy_ViPham!E:E, "12_Su", NhatKy_ViPham!F:F, B41, NhatKy_ViPham!C:C, "T5") - SUMIFS(NhatKy_ViPham!K:K, NhatKy_ViPham!E:E, "12_Su", NhatKy_ViPham!F:F, B41, NhatKy_ViPham!C:C, "T5")</f>
        <v>100</v>
      </c>
      <c r="W41" s="7">
        <f>100 + SUMIFS(NhatKy_ViPham!J:J, NhatKy_ViPham!E:E, "12_Su", NhatKy_ViPham!F:F, B41, NhatKy_ViPham!C:C, "T6") - SUMIFS(NhatKy_ViPham!K:K, NhatKy_ViPham!E:E, "12_Su", NhatKy_ViPham!F:F, B41, NhatKy_ViPham!C:C, "T6")</f>
        <v>100</v>
      </c>
      <c r="X41" s="7">
        <f>100 + SUMIFS(NhatKy_ViPham!J:J, NhatKy_ViPham!E:E, "12_Su", NhatKy_ViPham!F:F, B41, NhatKy_ViPham!C:C, "T7") - SUMIFS(NhatKy_ViPham!K:K, NhatKy_ViPham!E:E, "12_Su", NhatKy_ViPham!F:F, B41, NhatKy_ViPham!C:C, "T7")</f>
        <v>100</v>
      </c>
      <c r="Y41" s="7">
        <f>100 + SUMIFS(NhatKy_ViPham!J:J, NhatKy_ViPham!E:E, "12_Su", NhatKy_ViPham!F:F, B41, NhatKy_ViPham!C:C, "T8") - SUMIFS(NhatKy_ViPham!K:K, NhatKy_ViPham!E:E, "12_Su", NhatKy_ViPham!F:F, B41, NhatKy_ViPham!C:C, "T8")</f>
        <v>100</v>
      </c>
      <c r="Z41" s="7">
        <f>100 + SUMIFS(NhatKy_ViPham!J:J, NhatKy_ViPham!E:E, "12_Su", NhatKy_ViPham!F:F, B41, NhatKy_ViPham!C:C, "T9") - SUMIFS(NhatKy_ViPham!K:K, NhatKy_ViPham!E:E, "12_Su", NhatKy_ViPham!F:F, B41, NhatKy_ViPham!C:C, "T9")</f>
        <v>100</v>
      </c>
      <c r="AA41" s="7">
        <f>100 + SUMIFS(NhatKy_ViPham!J:J, NhatKy_ViPham!E:E, "12_Su", NhatKy_ViPham!F:F, B41, NhatKy_ViPham!C:C, "T10") - SUMIFS(NhatKy_ViPham!K:K, NhatKy_ViPham!E:E, "12_Su", NhatKy_ViPham!F:F, B41, NhatKy_ViPham!C:C, "T10")</f>
        <v>100</v>
      </c>
      <c r="AB41" s="7">
        <f>100 + SUMIFS(NhatKy_ViPham!J:J, NhatKy_ViPham!E:E, "12_Su", NhatKy_ViPham!F:F, B41, NhatKy_ViPham!C:C, "T11") - SUMIFS(NhatKy_ViPham!K:K, NhatKy_ViPham!E:E, "12_Su", NhatKy_ViPham!F:F, B41, NhatKy_ViPham!C:C, "T11")</f>
        <v>100</v>
      </c>
      <c r="AC41" s="7">
        <f>100 + SUMIFS(NhatKy_ViPham!J:J, NhatKy_ViPham!E:E, "12_Su", NhatKy_ViPham!F:F, B41, NhatKy_ViPham!C:C, "T12") - SUMIFS(NhatKy_ViPham!K:K, NhatKy_ViPham!E:E, "12_Su", NhatKy_ViPham!F:F, B41, NhatKy_ViPham!C:C, "T12")</f>
        <v>100</v>
      </c>
      <c r="AD41" s="7">
        <f>100 + SUMIFS(NhatKy_ViPham!J:J, NhatKy_ViPham!E:E, "12_Su", NhatKy_ViPham!F:F, B41, NhatKy_ViPham!C:C, "T13") - SUMIFS(NhatKy_ViPham!K:K, NhatKy_ViPham!E:E, "12_Su", NhatKy_ViPham!F:F, B41, NhatKy_ViPham!C:C, "T13")</f>
        <v>100</v>
      </c>
      <c r="AE41" s="7">
        <f>100 + SUMIFS(NhatKy_ViPham!J:J, NhatKy_ViPham!E:E, "12_Su", NhatKy_ViPham!F:F, B41, NhatKy_ViPham!C:C, "T14") - SUMIFS(NhatKy_ViPham!K:K, NhatKy_ViPham!E:E, "12_Su", NhatKy_ViPham!F:F, B41, NhatKy_ViPham!C:C, "T14")</f>
        <v>100</v>
      </c>
      <c r="AF41" s="7">
        <f>100 + SUMIFS(NhatKy_ViPham!J:J, NhatKy_ViPham!E:E, "12_Su", NhatKy_ViPham!F:F, B41, NhatKy_ViPham!C:C, "T15") - SUMIFS(NhatKy_ViPham!K:K, NhatKy_ViPham!E:E, "12_Su", NhatKy_ViPham!F:F, B41, NhatKy_ViPham!C:C, "T15")</f>
        <v>100</v>
      </c>
      <c r="AG41" s="7">
        <f>100 + SUMIFS(NhatKy_ViPham!J:J, NhatKy_ViPham!E:E, "12_Su", NhatKy_ViPham!F:F, B41, NhatKy_ViPham!C:C, "T16") - SUMIFS(NhatKy_ViPham!K:K, NhatKy_ViPham!E:E, "12_Su", NhatKy_ViPham!F:F, B41, NhatKy_ViPham!C:C, "T16")</f>
        <v>100</v>
      </c>
      <c r="AH41" s="7">
        <f>100 + SUMIFS(NhatKy_ViPham!J:J, NhatKy_ViPham!E:E, "12_Su", NhatKy_ViPham!F:F, B41, NhatKy_ViPham!C:C, "T17") - SUMIFS(NhatKy_ViPham!K:K, NhatKy_ViPham!E:E, "12_Su", NhatKy_ViPham!F:F, B41, NhatKy_ViPham!C:C, "T17")</f>
        <v>100</v>
      </c>
      <c r="AI41" s="7">
        <f>100 + SUMIFS(NhatKy_ViPham!J:J, NhatKy_ViPham!E:E, "12_Su", NhatKy_ViPham!F:F, B41, NhatKy_ViPham!C:C, "T18") - SUMIFS(NhatKy_ViPham!K:K, NhatKy_ViPham!E:E, "12_Su", NhatKy_ViPham!F:F, B41, NhatKy_ViPham!C:C, "T18")</f>
        <v>100</v>
      </c>
      <c r="AJ41" s="7">
        <f>100 + SUMIFS(NhatKy_ViPham!J:J, NhatKy_ViPham!E:E, "12_Su", NhatKy_ViPham!F:F, B41, NhatKy_ViPham!C:C, "T19") - SUMIFS(NhatKy_ViPham!K:K, NhatKy_ViPham!E:E, "12_Su", NhatKy_ViPham!F:F, B41, NhatKy_ViPham!C:C, "T19")</f>
        <v>100</v>
      </c>
      <c r="AK41" s="7">
        <f>100 + SUMIFS(NhatKy_ViPham!J:J, NhatKy_ViPham!E:E, "12_Su", NhatKy_ViPham!F:F, B41, NhatKy_ViPham!C:C, "T20") - SUMIFS(NhatKy_ViPham!K:K, NhatKy_ViPham!E:E, "12_Su", NhatKy_ViPham!F:F, B41, NhatKy_ViPham!C:C, "T20")</f>
        <v>100</v>
      </c>
      <c r="AL41" s="7">
        <f>100 + SUMIFS(NhatKy_ViPham!J:J, NhatKy_ViPham!E:E, "12_Su", NhatKy_ViPham!F:F, B41, NhatKy_ViPham!C:C, "T21") - SUMIFS(NhatKy_ViPham!K:K, NhatKy_ViPham!E:E, "12_Su", NhatKy_ViPham!F:F, B41, NhatKy_ViPham!C:C, "T21")</f>
        <v>100</v>
      </c>
      <c r="AM41" s="7">
        <f>100 + SUMIFS(NhatKy_ViPham!J:J, NhatKy_ViPham!E:E, "12_Su", NhatKy_ViPham!F:F, B41, NhatKy_ViPham!C:C, "T22") - SUMIFS(NhatKy_ViPham!K:K, NhatKy_ViPham!E:E, "12_Su", NhatKy_ViPham!F:F, B41, NhatKy_ViPham!C:C, "T22")</f>
        <v>100</v>
      </c>
      <c r="AN41" s="7">
        <f>100 + SUMIFS(NhatKy_ViPham!J:J, NhatKy_ViPham!E:E, "12_Su", NhatKy_ViPham!F:F, B41, NhatKy_ViPham!C:C, "T23") - SUMIFS(NhatKy_ViPham!K:K, NhatKy_ViPham!E:E, "12_Su", NhatKy_ViPham!F:F, B41, NhatKy_ViPham!C:C, "T23")</f>
        <v>100</v>
      </c>
      <c r="AO41" s="7">
        <f>100 + SUMIFS(NhatKy_ViPham!J:J, NhatKy_ViPham!E:E, "12_Su", NhatKy_ViPham!F:F, B41, NhatKy_ViPham!C:C, "T24") - SUMIFS(NhatKy_ViPham!K:K, NhatKy_ViPham!E:E, "12_Su", NhatKy_ViPham!F:F, B41, NhatKy_ViPham!C:C, "T24")</f>
        <v>100</v>
      </c>
      <c r="AP41" s="7">
        <f>100 + SUMIFS(NhatKy_ViPham!J:J, NhatKy_ViPham!E:E, "12_Su", NhatKy_ViPham!F:F, B41, NhatKy_ViPham!C:C, "T25") - SUMIFS(NhatKy_ViPham!K:K, NhatKy_ViPham!E:E, "12_Su", NhatKy_ViPham!F:F, B41, NhatKy_ViPham!C:C, "T25")</f>
        <v>100</v>
      </c>
      <c r="AQ41" s="7">
        <f>100 + SUMIFS(NhatKy_ViPham!J:J, NhatKy_ViPham!E:E, "12_Su", NhatKy_ViPham!F:F, B41, NhatKy_ViPham!C:C, "T26") - SUMIFS(NhatKy_ViPham!K:K, NhatKy_ViPham!E:E, "12_Su", NhatKy_ViPham!F:F, B41, NhatKy_ViPham!C:C, "T26")</f>
        <v>100</v>
      </c>
      <c r="AR41" s="7">
        <f>100 + SUMIFS(NhatKy_ViPham!J:J, NhatKy_ViPham!E:E, "12_Su", NhatKy_ViPham!F:F, B41, NhatKy_ViPham!C:C, "T27") - SUMIFS(NhatKy_ViPham!K:K, NhatKy_ViPham!E:E, "12_Su", NhatKy_ViPham!F:F, B41, NhatKy_ViPham!C:C, "T27")</f>
        <v>100</v>
      </c>
      <c r="AS41" s="7">
        <f>100 + SUMIFS(NhatKy_ViPham!J:J, NhatKy_ViPham!E:E, "12_Su", NhatKy_ViPham!F:F, B41, NhatKy_ViPham!C:C, "T28") - SUMIFS(NhatKy_ViPham!K:K, NhatKy_ViPham!E:E, "12_Su", NhatKy_ViPham!F:F, B41, NhatKy_ViPham!C:C, "T28")</f>
        <v>100</v>
      </c>
      <c r="AT41" s="7">
        <f>100 + SUMIFS(NhatKy_ViPham!J:J, NhatKy_ViPham!E:E, "12_Su", NhatKy_ViPham!F:F, B41, NhatKy_ViPham!C:C, "T29") - SUMIFS(NhatKy_ViPham!K:K, NhatKy_ViPham!E:E, "12_Su", NhatKy_ViPham!F:F, B41, NhatKy_ViPham!C:C, "T29")</f>
        <v>100</v>
      </c>
      <c r="AU41" s="7">
        <f>100 + SUMIFS(NhatKy_ViPham!J:J, NhatKy_ViPham!E:E, "12_Su", NhatKy_ViPham!F:F, B41, NhatKy_ViPham!C:C, "T30") - SUMIFS(NhatKy_ViPham!K:K, NhatKy_ViPham!E:E, "12_Su", NhatKy_ViPham!F:F, B41, NhatKy_ViPham!C:C, "T30")</f>
        <v>100</v>
      </c>
      <c r="AV41" s="7">
        <f>100 + SUMIFS(NhatKy_ViPham!J:J, NhatKy_ViPham!E:E, "12_Su", NhatKy_ViPham!F:F, B41, NhatKy_ViPham!C:C, "T31") - SUMIFS(NhatKy_ViPham!K:K, NhatKy_ViPham!E:E, "12_Su", NhatKy_ViPham!F:F, B41, NhatKy_ViPham!C:C, "T31")</f>
        <v>100</v>
      </c>
      <c r="AW41" s="7">
        <f>100 + SUMIFS(NhatKy_ViPham!J:J, NhatKy_ViPham!E:E, "12_Su", NhatKy_ViPham!F:F, B41, NhatKy_ViPham!C:C, "T32") - SUMIFS(NhatKy_ViPham!K:K, NhatKy_ViPham!E:E, "12_Su", NhatKy_ViPham!F:F, B41, NhatKy_ViPham!C:C, "T32")</f>
        <v>100</v>
      </c>
      <c r="AX41" s="7">
        <f>100 + SUMIFS(NhatKy_ViPham!J:J, NhatKy_ViPham!E:E, "12_Su", NhatKy_ViPham!F:F, B41, NhatKy_ViPham!C:C, "T33") - SUMIFS(NhatKy_ViPham!K:K, NhatKy_ViPham!E:E, "12_Su", NhatKy_ViPham!F:F, B41, NhatKy_ViPham!C:C, "T33")</f>
        <v>100</v>
      </c>
      <c r="AY41" s="7">
        <f>100 + SUMIFS(NhatKy_ViPham!J:J, NhatKy_ViPham!E:E, "12_Su", NhatKy_ViPham!F:F, B41, NhatKy_ViPham!C:C, "T34") - SUMIFS(NhatKy_ViPham!K:K, NhatKy_ViPham!E:E, "12_Su", NhatKy_ViPham!F:F, B41, NhatKy_ViPham!C:C, "T34")</f>
        <v>100</v>
      </c>
      <c r="AZ41" s="7">
        <f>100 + SUMIFS(NhatKy_ViPham!J:J, NhatKy_ViPham!E:E, "12_Su", NhatKy_ViPham!F:F, B41, NhatKy_ViPham!C:C, "T35") - SUMIFS(NhatKy_ViPham!K:K, NhatKy_ViPham!E:E, "12_Su", NhatKy_ViPham!F:F, B41, NhatKy_ViPham!C:C, "T35")</f>
        <v>100</v>
      </c>
      <c r="BA41" s="12">
        <f t="shared" si="0"/>
        <v>100</v>
      </c>
      <c r="BB41" s="11" t="s">
        <v>430</v>
      </c>
      <c r="BC41" s="14" t="str">
        <f t="shared" si="1"/>
        <v>Tốt</v>
      </c>
      <c r="BD41" s="10" t="str">
        <f t="shared" si="2"/>
        <v>🟢 BÌNH THƯỜNG</v>
      </c>
    </row>
    <row r="42" spans="1:56" x14ac:dyDescent="0.25">
      <c r="A42" s="5">
        <v>34</v>
      </c>
      <c r="B42" s="15" t="s">
        <v>2881</v>
      </c>
      <c r="C42" s="5" t="s">
        <v>2882</v>
      </c>
      <c r="D42" s="5" t="s">
        <v>429</v>
      </c>
      <c r="E42" s="11" t="s">
        <v>430</v>
      </c>
      <c r="F42" s="6">
        <f>SUMIFS(NhatKy_ViPham!K:K, NhatKy_ViPham!E:E, "12_Su", NhatKy_ViPham!F:F, B42, NhatKy_ViPham!H:H, "L01")</f>
        <v>0</v>
      </c>
      <c r="G42" s="6">
        <f>SUMIFS(NhatKy_ViPham!K:K, NhatKy_ViPham!E:E, "12_Su", NhatKy_ViPham!F:F, B42, NhatKy_ViPham!H:H, "L02")</f>
        <v>0</v>
      </c>
      <c r="H42" s="6">
        <f>SUMIFS(NhatKy_ViPham!K:K, NhatKy_ViPham!E:E, "12_Su", NhatKy_ViPham!F:F, B42, NhatKy_ViPham!H:H, "L03")</f>
        <v>0</v>
      </c>
      <c r="I42" s="6">
        <f>SUMIFS(NhatKy_ViPham!K:K, NhatKy_ViPham!E:E, "12_Su", NhatKy_ViPham!F:F, B42, NhatKy_ViPham!H:H, "L04")</f>
        <v>0</v>
      </c>
      <c r="J42" s="6">
        <f>SUMIFS(NhatKy_ViPham!K:K, NhatKy_ViPham!E:E, "12_Su", NhatKy_ViPham!F:F, B42, NhatKy_ViPham!H:H, "L05")</f>
        <v>0</v>
      </c>
      <c r="K42" s="6">
        <f>SUMIFS(NhatKy_ViPham!K:K, NhatKy_ViPham!E:E, "12_Su", NhatKy_ViPham!F:F, B42, NhatKy_ViPham!H:H, "L06")</f>
        <v>0</v>
      </c>
      <c r="L42" s="6">
        <f>SUMIFS(NhatKy_ViPham!K:K, NhatKy_ViPham!E:E, "12_Su", NhatKy_ViPham!F:F, B42, NhatKy_ViPham!H:H, "L07")</f>
        <v>0</v>
      </c>
      <c r="M42" s="6">
        <f>SUMIFS(NhatKy_ViPham!K:K, NhatKy_ViPham!E:E, "12_Su", NhatKy_ViPham!F:F, B42, NhatKy_ViPham!H:H, "L08")</f>
        <v>0</v>
      </c>
      <c r="N42" s="6">
        <f>SUMIFS(NhatKy_ViPham!K:K, NhatKy_ViPham!E:E, "12_Su", NhatKy_ViPham!F:F, B42, NhatKy_ViPham!H:H, "L09")</f>
        <v>0</v>
      </c>
      <c r="O42" s="6">
        <f>SUMIFS(NhatKy_ViPham!K:K, NhatKy_ViPham!E:E, "12_Su", NhatKy_ViPham!F:F, B42, NhatKy_ViPham!H:H, "L10")</f>
        <v>0</v>
      </c>
      <c r="P42" s="12">
        <f>SUMIFS(NhatKy_ViPham!J:J, NhatKy_ViPham!E:E, "12_Su", NhatKy_ViPham!F:F, B42)</f>
        <v>0</v>
      </c>
      <c r="Q42" s="13">
        <f>SUMIFS(NhatKy_ViPham!K:K, NhatKy_ViPham!E:E, "12_Su", NhatKy_ViPham!F:F, B42)</f>
        <v>0</v>
      </c>
      <c r="R42" s="6">
        <f>100 + SUMIFS(NhatKy_ViPham!J:J, NhatKy_ViPham!E:E, "12_Su", NhatKy_ViPham!F:F, B42, NhatKy_ViPham!C:C, "T1") - SUMIFS(NhatKy_ViPham!K:K, NhatKy_ViPham!E:E, "12_Su", NhatKy_ViPham!F:F, B42, NhatKy_ViPham!C:C, "T1")</f>
        <v>100</v>
      </c>
      <c r="S42" s="6">
        <f>100 + SUMIFS(NhatKy_ViPham!J:J, NhatKy_ViPham!E:E, "12_Su", NhatKy_ViPham!F:F, B42, NhatKy_ViPham!C:C, "T2") - SUMIFS(NhatKy_ViPham!K:K, NhatKy_ViPham!E:E, "12_Su", NhatKy_ViPham!F:F, B42, NhatKy_ViPham!C:C, "T2")</f>
        <v>100</v>
      </c>
      <c r="T42" s="6">
        <f>100 + SUMIFS(NhatKy_ViPham!J:J, NhatKy_ViPham!E:E, "12_Su", NhatKy_ViPham!F:F, B42, NhatKy_ViPham!C:C, "T3") - SUMIFS(NhatKy_ViPham!K:K, NhatKy_ViPham!E:E, "12_Su", NhatKy_ViPham!F:F, B42, NhatKy_ViPham!C:C, "T3")</f>
        <v>100</v>
      </c>
      <c r="U42" s="6">
        <f>100 + SUMIFS(NhatKy_ViPham!J:J, NhatKy_ViPham!E:E, "12_Su", NhatKy_ViPham!F:F, B42, NhatKy_ViPham!C:C, "T4") - SUMIFS(NhatKy_ViPham!K:K, NhatKy_ViPham!E:E, "12_Su", NhatKy_ViPham!F:F, B42, NhatKy_ViPham!C:C, "T4")</f>
        <v>100</v>
      </c>
      <c r="V42" s="6">
        <f>100 + SUMIFS(NhatKy_ViPham!J:J, NhatKy_ViPham!E:E, "12_Su", NhatKy_ViPham!F:F, B42, NhatKy_ViPham!C:C, "T5") - SUMIFS(NhatKy_ViPham!K:K, NhatKy_ViPham!E:E, "12_Su", NhatKy_ViPham!F:F, B42, NhatKy_ViPham!C:C, "T5")</f>
        <v>100</v>
      </c>
      <c r="W42" s="6">
        <f>100 + SUMIFS(NhatKy_ViPham!J:J, NhatKy_ViPham!E:E, "12_Su", NhatKy_ViPham!F:F, B42, NhatKy_ViPham!C:C, "T6") - SUMIFS(NhatKy_ViPham!K:K, NhatKy_ViPham!E:E, "12_Su", NhatKy_ViPham!F:F, B42, NhatKy_ViPham!C:C, "T6")</f>
        <v>100</v>
      </c>
      <c r="X42" s="6">
        <f>100 + SUMIFS(NhatKy_ViPham!J:J, NhatKy_ViPham!E:E, "12_Su", NhatKy_ViPham!F:F, B42, NhatKy_ViPham!C:C, "T7") - SUMIFS(NhatKy_ViPham!K:K, NhatKy_ViPham!E:E, "12_Su", NhatKy_ViPham!F:F, B42, NhatKy_ViPham!C:C, "T7")</f>
        <v>100</v>
      </c>
      <c r="Y42" s="6">
        <f>100 + SUMIFS(NhatKy_ViPham!J:J, NhatKy_ViPham!E:E, "12_Su", NhatKy_ViPham!F:F, B42, NhatKy_ViPham!C:C, "T8") - SUMIFS(NhatKy_ViPham!K:K, NhatKy_ViPham!E:E, "12_Su", NhatKy_ViPham!F:F, B42, NhatKy_ViPham!C:C, "T8")</f>
        <v>100</v>
      </c>
      <c r="Z42" s="6">
        <f>100 + SUMIFS(NhatKy_ViPham!J:J, NhatKy_ViPham!E:E, "12_Su", NhatKy_ViPham!F:F, B42, NhatKy_ViPham!C:C, "T9") - SUMIFS(NhatKy_ViPham!K:K, NhatKy_ViPham!E:E, "12_Su", NhatKy_ViPham!F:F, B42, NhatKy_ViPham!C:C, "T9")</f>
        <v>100</v>
      </c>
      <c r="AA42" s="6">
        <f>100 + SUMIFS(NhatKy_ViPham!J:J, NhatKy_ViPham!E:E, "12_Su", NhatKy_ViPham!F:F, B42, NhatKy_ViPham!C:C, "T10") - SUMIFS(NhatKy_ViPham!K:K, NhatKy_ViPham!E:E, "12_Su", NhatKy_ViPham!F:F, B42, NhatKy_ViPham!C:C, "T10")</f>
        <v>100</v>
      </c>
      <c r="AB42" s="6">
        <f>100 + SUMIFS(NhatKy_ViPham!J:J, NhatKy_ViPham!E:E, "12_Su", NhatKy_ViPham!F:F, B42, NhatKy_ViPham!C:C, "T11") - SUMIFS(NhatKy_ViPham!K:K, NhatKy_ViPham!E:E, "12_Su", NhatKy_ViPham!F:F, B42, NhatKy_ViPham!C:C, "T11")</f>
        <v>100</v>
      </c>
      <c r="AC42" s="6">
        <f>100 + SUMIFS(NhatKy_ViPham!J:J, NhatKy_ViPham!E:E, "12_Su", NhatKy_ViPham!F:F, B42, NhatKy_ViPham!C:C, "T12") - SUMIFS(NhatKy_ViPham!K:K, NhatKy_ViPham!E:E, "12_Su", NhatKy_ViPham!F:F, B42, NhatKy_ViPham!C:C, "T12")</f>
        <v>100</v>
      </c>
      <c r="AD42" s="6">
        <f>100 + SUMIFS(NhatKy_ViPham!J:J, NhatKy_ViPham!E:E, "12_Su", NhatKy_ViPham!F:F, B42, NhatKy_ViPham!C:C, "T13") - SUMIFS(NhatKy_ViPham!K:K, NhatKy_ViPham!E:E, "12_Su", NhatKy_ViPham!F:F, B42, NhatKy_ViPham!C:C, "T13")</f>
        <v>100</v>
      </c>
      <c r="AE42" s="6">
        <f>100 + SUMIFS(NhatKy_ViPham!J:J, NhatKy_ViPham!E:E, "12_Su", NhatKy_ViPham!F:F, B42, NhatKy_ViPham!C:C, "T14") - SUMIFS(NhatKy_ViPham!K:K, NhatKy_ViPham!E:E, "12_Su", NhatKy_ViPham!F:F, B42, NhatKy_ViPham!C:C, "T14")</f>
        <v>100</v>
      </c>
      <c r="AF42" s="6">
        <f>100 + SUMIFS(NhatKy_ViPham!J:J, NhatKy_ViPham!E:E, "12_Su", NhatKy_ViPham!F:F, B42, NhatKy_ViPham!C:C, "T15") - SUMIFS(NhatKy_ViPham!K:K, NhatKy_ViPham!E:E, "12_Su", NhatKy_ViPham!F:F, B42, NhatKy_ViPham!C:C, "T15")</f>
        <v>100</v>
      </c>
      <c r="AG42" s="6">
        <f>100 + SUMIFS(NhatKy_ViPham!J:J, NhatKy_ViPham!E:E, "12_Su", NhatKy_ViPham!F:F, B42, NhatKy_ViPham!C:C, "T16") - SUMIFS(NhatKy_ViPham!K:K, NhatKy_ViPham!E:E, "12_Su", NhatKy_ViPham!F:F, B42, NhatKy_ViPham!C:C, "T16")</f>
        <v>100</v>
      </c>
      <c r="AH42" s="6">
        <f>100 + SUMIFS(NhatKy_ViPham!J:J, NhatKy_ViPham!E:E, "12_Su", NhatKy_ViPham!F:F, B42, NhatKy_ViPham!C:C, "T17") - SUMIFS(NhatKy_ViPham!K:K, NhatKy_ViPham!E:E, "12_Su", NhatKy_ViPham!F:F, B42, NhatKy_ViPham!C:C, "T17")</f>
        <v>100</v>
      </c>
      <c r="AI42" s="6">
        <f>100 + SUMIFS(NhatKy_ViPham!J:J, NhatKy_ViPham!E:E, "12_Su", NhatKy_ViPham!F:F, B42, NhatKy_ViPham!C:C, "T18") - SUMIFS(NhatKy_ViPham!K:K, NhatKy_ViPham!E:E, "12_Su", NhatKy_ViPham!F:F, B42, NhatKy_ViPham!C:C, "T18")</f>
        <v>100</v>
      </c>
      <c r="AJ42" s="6">
        <f>100 + SUMIFS(NhatKy_ViPham!J:J, NhatKy_ViPham!E:E, "12_Su", NhatKy_ViPham!F:F, B42, NhatKy_ViPham!C:C, "T19") - SUMIFS(NhatKy_ViPham!K:K, NhatKy_ViPham!E:E, "12_Su", NhatKy_ViPham!F:F, B42, NhatKy_ViPham!C:C, "T19")</f>
        <v>100</v>
      </c>
      <c r="AK42" s="6">
        <f>100 + SUMIFS(NhatKy_ViPham!J:J, NhatKy_ViPham!E:E, "12_Su", NhatKy_ViPham!F:F, B42, NhatKy_ViPham!C:C, "T20") - SUMIFS(NhatKy_ViPham!K:K, NhatKy_ViPham!E:E, "12_Su", NhatKy_ViPham!F:F, B42, NhatKy_ViPham!C:C, "T20")</f>
        <v>100</v>
      </c>
      <c r="AL42" s="6">
        <f>100 + SUMIFS(NhatKy_ViPham!J:J, NhatKy_ViPham!E:E, "12_Su", NhatKy_ViPham!F:F, B42, NhatKy_ViPham!C:C, "T21") - SUMIFS(NhatKy_ViPham!K:K, NhatKy_ViPham!E:E, "12_Su", NhatKy_ViPham!F:F, B42, NhatKy_ViPham!C:C, "T21")</f>
        <v>100</v>
      </c>
      <c r="AM42" s="6">
        <f>100 + SUMIFS(NhatKy_ViPham!J:J, NhatKy_ViPham!E:E, "12_Su", NhatKy_ViPham!F:F, B42, NhatKy_ViPham!C:C, "T22") - SUMIFS(NhatKy_ViPham!K:K, NhatKy_ViPham!E:E, "12_Su", NhatKy_ViPham!F:F, B42, NhatKy_ViPham!C:C, "T22")</f>
        <v>100</v>
      </c>
      <c r="AN42" s="6">
        <f>100 + SUMIFS(NhatKy_ViPham!J:J, NhatKy_ViPham!E:E, "12_Su", NhatKy_ViPham!F:F, B42, NhatKy_ViPham!C:C, "T23") - SUMIFS(NhatKy_ViPham!K:K, NhatKy_ViPham!E:E, "12_Su", NhatKy_ViPham!F:F, B42, NhatKy_ViPham!C:C, "T23")</f>
        <v>100</v>
      </c>
      <c r="AO42" s="6">
        <f>100 + SUMIFS(NhatKy_ViPham!J:J, NhatKy_ViPham!E:E, "12_Su", NhatKy_ViPham!F:F, B42, NhatKy_ViPham!C:C, "T24") - SUMIFS(NhatKy_ViPham!K:K, NhatKy_ViPham!E:E, "12_Su", NhatKy_ViPham!F:F, B42, NhatKy_ViPham!C:C, "T24")</f>
        <v>100</v>
      </c>
      <c r="AP42" s="6">
        <f>100 + SUMIFS(NhatKy_ViPham!J:J, NhatKy_ViPham!E:E, "12_Su", NhatKy_ViPham!F:F, B42, NhatKy_ViPham!C:C, "T25") - SUMIFS(NhatKy_ViPham!K:K, NhatKy_ViPham!E:E, "12_Su", NhatKy_ViPham!F:F, B42, NhatKy_ViPham!C:C, "T25")</f>
        <v>100</v>
      </c>
      <c r="AQ42" s="6">
        <f>100 + SUMIFS(NhatKy_ViPham!J:J, NhatKy_ViPham!E:E, "12_Su", NhatKy_ViPham!F:F, B42, NhatKy_ViPham!C:C, "T26") - SUMIFS(NhatKy_ViPham!K:K, NhatKy_ViPham!E:E, "12_Su", NhatKy_ViPham!F:F, B42, NhatKy_ViPham!C:C, "T26")</f>
        <v>100</v>
      </c>
      <c r="AR42" s="6">
        <f>100 + SUMIFS(NhatKy_ViPham!J:J, NhatKy_ViPham!E:E, "12_Su", NhatKy_ViPham!F:F, B42, NhatKy_ViPham!C:C, "T27") - SUMIFS(NhatKy_ViPham!K:K, NhatKy_ViPham!E:E, "12_Su", NhatKy_ViPham!F:F, B42, NhatKy_ViPham!C:C, "T27")</f>
        <v>100</v>
      </c>
      <c r="AS42" s="6">
        <f>100 + SUMIFS(NhatKy_ViPham!J:J, NhatKy_ViPham!E:E, "12_Su", NhatKy_ViPham!F:F, B42, NhatKy_ViPham!C:C, "T28") - SUMIFS(NhatKy_ViPham!K:K, NhatKy_ViPham!E:E, "12_Su", NhatKy_ViPham!F:F, B42, NhatKy_ViPham!C:C, "T28")</f>
        <v>100</v>
      </c>
      <c r="AT42" s="6">
        <f>100 + SUMIFS(NhatKy_ViPham!J:J, NhatKy_ViPham!E:E, "12_Su", NhatKy_ViPham!F:F, B42, NhatKy_ViPham!C:C, "T29") - SUMIFS(NhatKy_ViPham!K:K, NhatKy_ViPham!E:E, "12_Su", NhatKy_ViPham!F:F, B42, NhatKy_ViPham!C:C, "T29")</f>
        <v>100</v>
      </c>
      <c r="AU42" s="6">
        <f>100 + SUMIFS(NhatKy_ViPham!J:J, NhatKy_ViPham!E:E, "12_Su", NhatKy_ViPham!F:F, B42, NhatKy_ViPham!C:C, "T30") - SUMIFS(NhatKy_ViPham!K:K, NhatKy_ViPham!E:E, "12_Su", NhatKy_ViPham!F:F, B42, NhatKy_ViPham!C:C, "T30")</f>
        <v>100</v>
      </c>
      <c r="AV42" s="6">
        <f>100 + SUMIFS(NhatKy_ViPham!J:J, NhatKy_ViPham!E:E, "12_Su", NhatKy_ViPham!F:F, B42, NhatKy_ViPham!C:C, "T31") - SUMIFS(NhatKy_ViPham!K:K, NhatKy_ViPham!E:E, "12_Su", NhatKy_ViPham!F:F, B42, NhatKy_ViPham!C:C, "T31")</f>
        <v>100</v>
      </c>
      <c r="AW42" s="6">
        <f>100 + SUMIFS(NhatKy_ViPham!J:J, NhatKy_ViPham!E:E, "12_Su", NhatKy_ViPham!F:F, B42, NhatKy_ViPham!C:C, "T32") - SUMIFS(NhatKy_ViPham!K:K, NhatKy_ViPham!E:E, "12_Su", NhatKy_ViPham!F:F, B42, NhatKy_ViPham!C:C, "T32")</f>
        <v>100</v>
      </c>
      <c r="AX42" s="6">
        <f>100 + SUMIFS(NhatKy_ViPham!J:J, NhatKy_ViPham!E:E, "12_Su", NhatKy_ViPham!F:F, B42, NhatKy_ViPham!C:C, "T33") - SUMIFS(NhatKy_ViPham!K:K, NhatKy_ViPham!E:E, "12_Su", NhatKy_ViPham!F:F, B42, NhatKy_ViPham!C:C, "T33")</f>
        <v>100</v>
      </c>
      <c r="AY42" s="6">
        <f>100 + SUMIFS(NhatKy_ViPham!J:J, NhatKy_ViPham!E:E, "12_Su", NhatKy_ViPham!F:F, B42, NhatKy_ViPham!C:C, "T34") - SUMIFS(NhatKy_ViPham!K:K, NhatKy_ViPham!E:E, "12_Su", NhatKy_ViPham!F:F, B42, NhatKy_ViPham!C:C, "T34")</f>
        <v>100</v>
      </c>
      <c r="AZ42" s="6">
        <f>100 + SUMIFS(NhatKy_ViPham!J:J, NhatKy_ViPham!E:E, "12_Su", NhatKy_ViPham!F:F, B42, NhatKy_ViPham!C:C, "T35") - SUMIFS(NhatKy_ViPham!K:K, NhatKy_ViPham!E:E, "12_Su", NhatKy_ViPham!F:F, B42, NhatKy_ViPham!C:C, "T35")</f>
        <v>100</v>
      </c>
      <c r="BA42" s="12">
        <f t="shared" si="0"/>
        <v>100</v>
      </c>
      <c r="BB42" s="11" t="s">
        <v>430</v>
      </c>
      <c r="BC42" s="16" t="str">
        <f t="shared" si="1"/>
        <v>Tốt</v>
      </c>
      <c r="BD42" s="15" t="str">
        <f t="shared" si="2"/>
        <v>🟢 BÌNH THƯỜNG</v>
      </c>
    </row>
  </sheetData>
  <mergeCells count="42">
    <mergeCell ref="A4:B4"/>
    <mergeCell ref="G4:H4"/>
    <mergeCell ref="BB7:BB8"/>
    <mergeCell ref="I4:J4"/>
    <mergeCell ref="BD7:BD8"/>
    <mergeCell ref="B7:B8"/>
    <mergeCell ref="F7:F8"/>
    <mergeCell ref="L7:L8"/>
    <mergeCell ref="K4:L4"/>
    <mergeCell ref="N7:N8"/>
    <mergeCell ref="BC7:BC8"/>
    <mergeCell ref="C4:D4"/>
    <mergeCell ref="AX7:AZ7"/>
    <mergeCell ref="E4:F4"/>
    <mergeCell ref="D7:D8"/>
    <mergeCell ref="AT7:AW7"/>
    <mergeCell ref="AH7:AK7"/>
    <mergeCell ref="BA7:BA8"/>
    <mergeCell ref="M7:M8"/>
    <mergeCell ref="AP7:AS7"/>
    <mergeCell ref="AL7:AO7"/>
    <mergeCell ref="O7:O8"/>
    <mergeCell ref="Q7:Q8"/>
    <mergeCell ref="R7:U7"/>
    <mergeCell ref="Z7:AC7"/>
    <mergeCell ref="V7:Y7"/>
    <mergeCell ref="P7:P8"/>
    <mergeCell ref="A7:A8"/>
    <mergeCell ref="G7:G8"/>
    <mergeCell ref="I7:I8"/>
    <mergeCell ref="A5:B5"/>
    <mergeCell ref="AD7:AG7"/>
    <mergeCell ref="I5:J5"/>
    <mergeCell ref="E7:E8"/>
    <mergeCell ref="K7:K8"/>
    <mergeCell ref="E5:F5"/>
    <mergeCell ref="K5:L5"/>
    <mergeCell ref="H7:H8"/>
    <mergeCell ref="J7:J8"/>
    <mergeCell ref="G5:H5"/>
    <mergeCell ref="C7:C8"/>
    <mergeCell ref="C5:D5"/>
  </mergeCells>
  <dataValidations count="1">
    <dataValidation type="list" allowBlank="1" sqref="E9:E42 BB9:BB42" xr:uid="{00000000-0002-0000-3300-000000000000}">
      <formula1>"Không,Có"</formula1>
    </dataValidation>
  </dataValidations>
  <hyperlinks>
    <hyperlink ref="AX1" location="'TOC_HuongDan'!A1" display="🏠 về Mục Lục" xr:uid="{00000000-0004-0000-3300-000000000000}"/>
    <hyperlink ref="AX2" location="'NhatKy_ViPham'!A4" display="📋 Nhật Ký Vi Phạm Lớp 12_Su" xr:uid="{00000000-0004-0000-3300-000001000000}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BD42"/>
  <sheetViews>
    <sheetView showGridLines="0" workbookViewId="0"/>
  </sheetViews>
  <sheetFormatPr defaultRowHeight="15" x14ac:dyDescent="0.25"/>
  <cols>
    <col min="1" max="1" width="6" customWidth="1"/>
    <col min="2" max="2" width="25" customWidth="1"/>
    <col min="3" max="3" width="12" customWidth="1"/>
    <col min="4" max="5" width="10" customWidth="1"/>
    <col min="6" max="17" width="16" customWidth="1"/>
    <col min="18" max="52" width="7" customWidth="1"/>
    <col min="53" max="55" width="14" customWidth="1"/>
    <col min="56" max="56" width="22" customWidth="1"/>
  </cols>
  <sheetData>
    <row r="1" spans="1:56" ht="21" x14ac:dyDescent="0.35">
      <c r="A1" s="1" t="s">
        <v>2883</v>
      </c>
      <c r="AX1" s="8" t="s">
        <v>358</v>
      </c>
    </row>
    <row r="2" spans="1:56" x14ac:dyDescent="0.25">
      <c r="A2" s="2" t="s">
        <v>2884</v>
      </c>
      <c r="AX2" s="8" t="s">
        <v>2885</v>
      </c>
    </row>
    <row r="4" spans="1:56" x14ac:dyDescent="0.25">
      <c r="A4" s="55" t="s">
        <v>361</v>
      </c>
      <c r="B4" s="50"/>
      <c r="C4" s="55" t="s">
        <v>362</v>
      </c>
      <c r="D4" s="50"/>
      <c r="E4" s="55" t="s">
        <v>363</v>
      </c>
      <c r="F4" s="50"/>
      <c r="G4" s="55" t="s">
        <v>364</v>
      </c>
      <c r="H4" s="50"/>
      <c r="I4" s="55" t="s">
        <v>365</v>
      </c>
      <c r="J4" s="50"/>
      <c r="K4" s="55" t="s">
        <v>366</v>
      </c>
      <c r="L4" s="50"/>
    </row>
    <row r="5" spans="1:56" x14ac:dyDescent="0.25">
      <c r="A5" s="49">
        <f>COUNTA(A9:A42)</f>
        <v>34</v>
      </c>
      <c r="B5" s="50"/>
      <c r="C5" s="53">
        <f>COUNTIF(BC9:BC42, "Tốt")</f>
        <v>34</v>
      </c>
      <c r="D5" s="50"/>
      <c r="E5" s="49">
        <f>COUNTIF(BC9:BC42, "Khá")</f>
        <v>0</v>
      </c>
      <c r="F5" s="50"/>
      <c r="G5" s="49">
        <f>COUNTIF(BC9:BC42, "Đạt")</f>
        <v>0</v>
      </c>
      <c r="H5" s="50"/>
      <c r="I5" s="52">
        <f>COUNTIF(BC9:BC42, "Chưa đạt")</f>
        <v>0</v>
      </c>
      <c r="J5" s="50"/>
      <c r="K5" s="53">
        <f>ROUND(AVERAGE(BA9:BA42), 1)</f>
        <v>100</v>
      </c>
      <c r="L5" s="50"/>
    </row>
    <row r="7" spans="1:56" x14ac:dyDescent="0.25">
      <c r="A7" s="46" t="s">
        <v>3</v>
      </c>
      <c r="B7" s="46" t="s">
        <v>303</v>
      </c>
      <c r="C7" s="46" t="s">
        <v>367</v>
      </c>
      <c r="D7" s="46" t="s">
        <v>368</v>
      </c>
      <c r="E7" s="46" t="s">
        <v>369</v>
      </c>
      <c r="F7" s="48" t="s">
        <v>370</v>
      </c>
      <c r="G7" s="48" t="s">
        <v>371</v>
      </c>
      <c r="H7" s="48" t="s">
        <v>372</v>
      </c>
      <c r="I7" s="48" t="s">
        <v>373</v>
      </c>
      <c r="J7" s="48" t="s">
        <v>374</v>
      </c>
      <c r="K7" s="48" t="s">
        <v>375</v>
      </c>
      <c r="L7" s="48" t="s">
        <v>376</v>
      </c>
      <c r="M7" s="48" t="s">
        <v>377</v>
      </c>
      <c r="N7" s="48" t="s">
        <v>378</v>
      </c>
      <c r="O7" s="48" t="s">
        <v>379</v>
      </c>
      <c r="P7" s="54" t="s">
        <v>380</v>
      </c>
      <c r="Q7" s="48" t="s">
        <v>381</v>
      </c>
      <c r="R7" s="46" t="s">
        <v>382</v>
      </c>
      <c r="S7" s="51"/>
      <c r="T7" s="51"/>
      <c r="U7" s="51"/>
      <c r="V7" s="46" t="s">
        <v>383</v>
      </c>
      <c r="W7" s="51"/>
      <c r="X7" s="51"/>
      <c r="Y7" s="51"/>
      <c r="Z7" s="46" t="s">
        <v>384</v>
      </c>
      <c r="AA7" s="51"/>
      <c r="AB7" s="51"/>
      <c r="AC7" s="51"/>
      <c r="AD7" s="46" t="s">
        <v>385</v>
      </c>
      <c r="AE7" s="51"/>
      <c r="AF7" s="51"/>
      <c r="AG7" s="51"/>
      <c r="AH7" s="46" t="s">
        <v>386</v>
      </c>
      <c r="AI7" s="51"/>
      <c r="AJ7" s="51"/>
      <c r="AK7" s="51"/>
      <c r="AL7" s="46" t="s">
        <v>387</v>
      </c>
      <c r="AM7" s="51"/>
      <c r="AN7" s="51"/>
      <c r="AO7" s="51"/>
      <c r="AP7" s="46" t="s">
        <v>388</v>
      </c>
      <c r="AQ7" s="51"/>
      <c r="AR7" s="51"/>
      <c r="AS7" s="51"/>
      <c r="AT7" s="46" t="s">
        <v>389</v>
      </c>
      <c r="AU7" s="51"/>
      <c r="AV7" s="51"/>
      <c r="AW7" s="51"/>
      <c r="AX7" s="46" t="s">
        <v>390</v>
      </c>
      <c r="AY7" s="51"/>
      <c r="AZ7" s="51"/>
      <c r="BA7" s="46" t="s">
        <v>391</v>
      </c>
      <c r="BB7" s="46" t="s">
        <v>392</v>
      </c>
      <c r="BC7" s="46" t="s">
        <v>393</v>
      </c>
      <c r="BD7" s="46" t="s">
        <v>394</v>
      </c>
    </row>
    <row r="8" spans="1:56" x14ac:dyDescent="0.25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9" t="s">
        <v>311</v>
      </c>
      <c r="S8" s="9" t="s">
        <v>348</v>
      </c>
      <c r="T8" s="9" t="s">
        <v>395</v>
      </c>
      <c r="U8" s="9" t="s">
        <v>396</v>
      </c>
      <c r="V8" s="9" t="s">
        <v>397</v>
      </c>
      <c r="W8" s="9" t="s">
        <v>398</v>
      </c>
      <c r="X8" s="9" t="s">
        <v>399</v>
      </c>
      <c r="Y8" s="9" t="s">
        <v>400</v>
      </c>
      <c r="Z8" s="9" t="s">
        <v>401</v>
      </c>
      <c r="AA8" s="9" t="s">
        <v>402</v>
      </c>
      <c r="AB8" s="9" t="s">
        <v>403</v>
      </c>
      <c r="AC8" s="9" t="s">
        <v>404</v>
      </c>
      <c r="AD8" s="9" t="s">
        <v>405</v>
      </c>
      <c r="AE8" s="9" t="s">
        <v>406</v>
      </c>
      <c r="AF8" s="9" t="s">
        <v>407</v>
      </c>
      <c r="AG8" s="9" t="s">
        <v>408</v>
      </c>
      <c r="AH8" s="9" t="s">
        <v>409</v>
      </c>
      <c r="AI8" s="9" t="s">
        <v>410</v>
      </c>
      <c r="AJ8" s="9" t="s">
        <v>411</v>
      </c>
      <c r="AK8" s="9" t="s">
        <v>412</v>
      </c>
      <c r="AL8" s="9" t="s">
        <v>413</v>
      </c>
      <c r="AM8" s="9" t="s">
        <v>414</v>
      </c>
      <c r="AN8" s="9" t="s">
        <v>415</v>
      </c>
      <c r="AO8" s="9" t="s">
        <v>416</v>
      </c>
      <c r="AP8" s="9" t="s">
        <v>417</v>
      </c>
      <c r="AQ8" s="9" t="s">
        <v>418</v>
      </c>
      <c r="AR8" s="9" t="s">
        <v>419</v>
      </c>
      <c r="AS8" s="9" t="s">
        <v>420</v>
      </c>
      <c r="AT8" s="9" t="s">
        <v>421</v>
      </c>
      <c r="AU8" s="9" t="s">
        <v>422</v>
      </c>
      <c r="AV8" s="9" t="s">
        <v>423</v>
      </c>
      <c r="AW8" s="9" t="s">
        <v>424</v>
      </c>
      <c r="AX8" s="9" t="s">
        <v>425</v>
      </c>
      <c r="AY8" s="9" t="s">
        <v>426</v>
      </c>
      <c r="AZ8" s="9" t="s">
        <v>427</v>
      </c>
      <c r="BA8" s="47"/>
      <c r="BB8" s="47"/>
      <c r="BC8" s="47"/>
      <c r="BD8" s="47"/>
    </row>
    <row r="9" spans="1:56" x14ac:dyDescent="0.25">
      <c r="A9" s="4">
        <v>1</v>
      </c>
      <c r="B9" s="10" t="s">
        <v>1514</v>
      </c>
      <c r="C9" s="4" t="s">
        <v>2886</v>
      </c>
      <c r="D9" s="4" t="s">
        <v>429</v>
      </c>
      <c r="E9" s="11" t="s">
        <v>430</v>
      </c>
      <c r="F9" s="7">
        <f>SUMIFS(NhatKy_ViPham!K:K, NhatKy_ViPham!E:E, "12_Dia", NhatKy_ViPham!F:F, B9, NhatKy_ViPham!H:H, "L01")</f>
        <v>0</v>
      </c>
      <c r="G9" s="7">
        <f>SUMIFS(NhatKy_ViPham!K:K, NhatKy_ViPham!E:E, "12_Dia", NhatKy_ViPham!F:F, B9, NhatKy_ViPham!H:H, "L02")</f>
        <v>0</v>
      </c>
      <c r="H9" s="7">
        <f>SUMIFS(NhatKy_ViPham!K:K, NhatKy_ViPham!E:E, "12_Dia", NhatKy_ViPham!F:F, B9, NhatKy_ViPham!H:H, "L03")</f>
        <v>0</v>
      </c>
      <c r="I9" s="7">
        <f>SUMIFS(NhatKy_ViPham!K:K, NhatKy_ViPham!E:E, "12_Dia", NhatKy_ViPham!F:F, B9, NhatKy_ViPham!H:H, "L04")</f>
        <v>0</v>
      </c>
      <c r="J9" s="7">
        <f>SUMIFS(NhatKy_ViPham!K:K, NhatKy_ViPham!E:E, "12_Dia", NhatKy_ViPham!F:F, B9, NhatKy_ViPham!H:H, "L05")</f>
        <v>0</v>
      </c>
      <c r="K9" s="7">
        <f>SUMIFS(NhatKy_ViPham!K:K, NhatKy_ViPham!E:E, "12_Dia", NhatKy_ViPham!F:F, B9, NhatKy_ViPham!H:H, "L06")</f>
        <v>0</v>
      </c>
      <c r="L9" s="7">
        <f>SUMIFS(NhatKy_ViPham!K:K, NhatKy_ViPham!E:E, "12_Dia", NhatKy_ViPham!F:F, B9, NhatKy_ViPham!H:H, "L07")</f>
        <v>0</v>
      </c>
      <c r="M9" s="7">
        <f>SUMIFS(NhatKy_ViPham!K:K, NhatKy_ViPham!E:E, "12_Dia", NhatKy_ViPham!F:F, B9, NhatKy_ViPham!H:H, "L08")</f>
        <v>0</v>
      </c>
      <c r="N9" s="7">
        <f>SUMIFS(NhatKy_ViPham!K:K, NhatKy_ViPham!E:E, "12_Dia", NhatKy_ViPham!F:F, B9, NhatKy_ViPham!H:H, "L09")</f>
        <v>0</v>
      </c>
      <c r="O9" s="7">
        <f>SUMIFS(NhatKy_ViPham!K:K, NhatKy_ViPham!E:E, "12_Dia", NhatKy_ViPham!F:F, B9, NhatKy_ViPham!H:H, "L10")</f>
        <v>0</v>
      </c>
      <c r="P9" s="12">
        <f>SUMIFS(NhatKy_ViPham!J:J, NhatKy_ViPham!E:E, "12_Dia", NhatKy_ViPham!F:F, B9)</f>
        <v>0</v>
      </c>
      <c r="Q9" s="13">
        <f>SUMIFS(NhatKy_ViPham!K:K, NhatKy_ViPham!E:E, "12_Dia", NhatKy_ViPham!F:F, B9)</f>
        <v>0</v>
      </c>
      <c r="R9" s="7">
        <f>100 + SUMIFS(NhatKy_ViPham!J:J, NhatKy_ViPham!E:E, "12_Dia", NhatKy_ViPham!F:F, B9, NhatKy_ViPham!C:C, "T1") - SUMIFS(NhatKy_ViPham!K:K, NhatKy_ViPham!E:E, "12_Dia", NhatKy_ViPham!F:F, B9, NhatKy_ViPham!C:C, "T1")</f>
        <v>100</v>
      </c>
      <c r="S9" s="7">
        <f>100 + SUMIFS(NhatKy_ViPham!J:J, NhatKy_ViPham!E:E, "12_Dia", NhatKy_ViPham!F:F, B9, NhatKy_ViPham!C:C, "T2") - SUMIFS(NhatKy_ViPham!K:K, NhatKy_ViPham!E:E, "12_Dia", NhatKy_ViPham!F:F, B9, NhatKy_ViPham!C:C, "T2")</f>
        <v>100</v>
      </c>
      <c r="T9" s="7">
        <f>100 + SUMIFS(NhatKy_ViPham!J:J, NhatKy_ViPham!E:E, "12_Dia", NhatKy_ViPham!F:F, B9, NhatKy_ViPham!C:C, "T3") - SUMIFS(NhatKy_ViPham!K:K, NhatKy_ViPham!E:E, "12_Dia", NhatKy_ViPham!F:F, B9, NhatKy_ViPham!C:C, "T3")</f>
        <v>100</v>
      </c>
      <c r="U9" s="7">
        <f>100 + SUMIFS(NhatKy_ViPham!J:J, NhatKy_ViPham!E:E, "12_Dia", NhatKy_ViPham!F:F, B9, NhatKy_ViPham!C:C, "T4") - SUMIFS(NhatKy_ViPham!K:K, NhatKy_ViPham!E:E, "12_Dia", NhatKy_ViPham!F:F, B9, NhatKy_ViPham!C:C, "T4")</f>
        <v>100</v>
      </c>
      <c r="V9" s="7">
        <f>100 + SUMIFS(NhatKy_ViPham!J:J, NhatKy_ViPham!E:E, "12_Dia", NhatKy_ViPham!F:F, B9, NhatKy_ViPham!C:C, "T5") - SUMIFS(NhatKy_ViPham!K:K, NhatKy_ViPham!E:E, "12_Dia", NhatKy_ViPham!F:F, B9, NhatKy_ViPham!C:C, "T5")</f>
        <v>100</v>
      </c>
      <c r="W9" s="7">
        <f>100 + SUMIFS(NhatKy_ViPham!J:J, NhatKy_ViPham!E:E, "12_Dia", NhatKy_ViPham!F:F, B9, NhatKy_ViPham!C:C, "T6") - SUMIFS(NhatKy_ViPham!K:K, NhatKy_ViPham!E:E, "12_Dia", NhatKy_ViPham!F:F, B9, NhatKy_ViPham!C:C, "T6")</f>
        <v>100</v>
      </c>
      <c r="X9" s="7">
        <f>100 + SUMIFS(NhatKy_ViPham!J:J, NhatKy_ViPham!E:E, "12_Dia", NhatKy_ViPham!F:F, B9, NhatKy_ViPham!C:C, "T7") - SUMIFS(NhatKy_ViPham!K:K, NhatKy_ViPham!E:E, "12_Dia", NhatKy_ViPham!F:F, B9, NhatKy_ViPham!C:C, "T7")</f>
        <v>100</v>
      </c>
      <c r="Y9" s="7">
        <f>100 + SUMIFS(NhatKy_ViPham!J:J, NhatKy_ViPham!E:E, "12_Dia", NhatKy_ViPham!F:F, B9, NhatKy_ViPham!C:C, "T8") - SUMIFS(NhatKy_ViPham!K:K, NhatKy_ViPham!E:E, "12_Dia", NhatKy_ViPham!F:F, B9, NhatKy_ViPham!C:C, "T8")</f>
        <v>100</v>
      </c>
      <c r="Z9" s="7">
        <f>100 + SUMIFS(NhatKy_ViPham!J:J, NhatKy_ViPham!E:E, "12_Dia", NhatKy_ViPham!F:F, B9, NhatKy_ViPham!C:C, "T9") - SUMIFS(NhatKy_ViPham!K:K, NhatKy_ViPham!E:E, "12_Dia", NhatKy_ViPham!F:F, B9, NhatKy_ViPham!C:C, "T9")</f>
        <v>100</v>
      </c>
      <c r="AA9" s="7">
        <f>100 + SUMIFS(NhatKy_ViPham!J:J, NhatKy_ViPham!E:E, "12_Dia", NhatKy_ViPham!F:F, B9, NhatKy_ViPham!C:C, "T10") - SUMIFS(NhatKy_ViPham!K:K, NhatKy_ViPham!E:E, "12_Dia", NhatKy_ViPham!F:F, B9, NhatKy_ViPham!C:C, "T10")</f>
        <v>100</v>
      </c>
      <c r="AB9" s="7">
        <f>100 + SUMIFS(NhatKy_ViPham!J:J, NhatKy_ViPham!E:E, "12_Dia", NhatKy_ViPham!F:F, B9, NhatKy_ViPham!C:C, "T11") - SUMIFS(NhatKy_ViPham!K:K, NhatKy_ViPham!E:E, "12_Dia", NhatKy_ViPham!F:F, B9, NhatKy_ViPham!C:C, "T11")</f>
        <v>100</v>
      </c>
      <c r="AC9" s="7">
        <f>100 + SUMIFS(NhatKy_ViPham!J:J, NhatKy_ViPham!E:E, "12_Dia", NhatKy_ViPham!F:F, B9, NhatKy_ViPham!C:C, "T12") - SUMIFS(NhatKy_ViPham!K:K, NhatKy_ViPham!E:E, "12_Dia", NhatKy_ViPham!F:F, B9, NhatKy_ViPham!C:C, "T12")</f>
        <v>100</v>
      </c>
      <c r="AD9" s="7">
        <f>100 + SUMIFS(NhatKy_ViPham!J:J, NhatKy_ViPham!E:E, "12_Dia", NhatKy_ViPham!F:F, B9, NhatKy_ViPham!C:C, "T13") - SUMIFS(NhatKy_ViPham!K:K, NhatKy_ViPham!E:E, "12_Dia", NhatKy_ViPham!F:F, B9, NhatKy_ViPham!C:C, "T13")</f>
        <v>100</v>
      </c>
      <c r="AE9" s="7">
        <f>100 + SUMIFS(NhatKy_ViPham!J:J, NhatKy_ViPham!E:E, "12_Dia", NhatKy_ViPham!F:F, B9, NhatKy_ViPham!C:C, "T14") - SUMIFS(NhatKy_ViPham!K:K, NhatKy_ViPham!E:E, "12_Dia", NhatKy_ViPham!F:F, B9, NhatKy_ViPham!C:C, "T14")</f>
        <v>100</v>
      </c>
      <c r="AF9" s="7">
        <f>100 + SUMIFS(NhatKy_ViPham!J:J, NhatKy_ViPham!E:E, "12_Dia", NhatKy_ViPham!F:F, B9, NhatKy_ViPham!C:C, "T15") - SUMIFS(NhatKy_ViPham!K:K, NhatKy_ViPham!E:E, "12_Dia", NhatKy_ViPham!F:F, B9, NhatKy_ViPham!C:C, "T15")</f>
        <v>100</v>
      </c>
      <c r="AG9" s="7">
        <f>100 + SUMIFS(NhatKy_ViPham!J:J, NhatKy_ViPham!E:E, "12_Dia", NhatKy_ViPham!F:F, B9, NhatKy_ViPham!C:C, "T16") - SUMIFS(NhatKy_ViPham!K:K, NhatKy_ViPham!E:E, "12_Dia", NhatKy_ViPham!F:F, B9, NhatKy_ViPham!C:C, "T16")</f>
        <v>100</v>
      </c>
      <c r="AH9" s="7">
        <f>100 + SUMIFS(NhatKy_ViPham!J:J, NhatKy_ViPham!E:E, "12_Dia", NhatKy_ViPham!F:F, B9, NhatKy_ViPham!C:C, "T17") - SUMIFS(NhatKy_ViPham!K:K, NhatKy_ViPham!E:E, "12_Dia", NhatKy_ViPham!F:F, B9, NhatKy_ViPham!C:C, "T17")</f>
        <v>100</v>
      </c>
      <c r="AI9" s="7">
        <f>100 + SUMIFS(NhatKy_ViPham!J:J, NhatKy_ViPham!E:E, "12_Dia", NhatKy_ViPham!F:F, B9, NhatKy_ViPham!C:C, "T18") - SUMIFS(NhatKy_ViPham!K:K, NhatKy_ViPham!E:E, "12_Dia", NhatKy_ViPham!F:F, B9, NhatKy_ViPham!C:C, "T18")</f>
        <v>100</v>
      </c>
      <c r="AJ9" s="7">
        <f>100 + SUMIFS(NhatKy_ViPham!J:J, NhatKy_ViPham!E:E, "12_Dia", NhatKy_ViPham!F:F, B9, NhatKy_ViPham!C:C, "T19") - SUMIFS(NhatKy_ViPham!K:K, NhatKy_ViPham!E:E, "12_Dia", NhatKy_ViPham!F:F, B9, NhatKy_ViPham!C:C, "T19")</f>
        <v>100</v>
      </c>
      <c r="AK9" s="7">
        <f>100 + SUMIFS(NhatKy_ViPham!J:J, NhatKy_ViPham!E:E, "12_Dia", NhatKy_ViPham!F:F, B9, NhatKy_ViPham!C:C, "T20") - SUMIFS(NhatKy_ViPham!K:K, NhatKy_ViPham!E:E, "12_Dia", NhatKy_ViPham!F:F, B9, NhatKy_ViPham!C:C, "T20")</f>
        <v>100</v>
      </c>
      <c r="AL9" s="7">
        <f>100 + SUMIFS(NhatKy_ViPham!J:J, NhatKy_ViPham!E:E, "12_Dia", NhatKy_ViPham!F:F, B9, NhatKy_ViPham!C:C, "T21") - SUMIFS(NhatKy_ViPham!K:K, NhatKy_ViPham!E:E, "12_Dia", NhatKy_ViPham!F:F, B9, NhatKy_ViPham!C:C, "T21")</f>
        <v>100</v>
      </c>
      <c r="AM9" s="7">
        <f>100 + SUMIFS(NhatKy_ViPham!J:J, NhatKy_ViPham!E:E, "12_Dia", NhatKy_ViPham!F:F, B9, NhatKy_ViPham!C:C, "T22") - SUMIFS(NhatKy_ViPham!K:K, NhatKy_ViPham!E:E, "12_Dia", NhatKy_ViPham!F:F, B9, NhatKy_ViPham!C:C, "T22")</f>
        <v>100</v>
      </c>
      <c r="AN9" s="7">
        <f>100 + SUMIFS(NhatKy_ViPham!J:J, NhatKy_ViPham!E:E, "12_Dia", NhatKy_ViPham!F:F, B9, NhatKy_ViPham!C:C, "T23") - SUMIFS(NhatKy_ViPham!K:K, NhatKy_ViPham!E:E, "12_Dia", NhatKy_ViPham!F:F, B9, NhatKy_ViPham!C:C, "T23")</f>
        <v>100</v>
      </c>
      <c r="AO9" s="7">
        <f>100 + SUMIFS(NhatKy_ViPham!J:J, NhatKy_ViPham!E:E, "12_Dia", NhatKy_ViPham!F:F, B9, NhatKy_ViPham!C:C, "T24") - SUMIFS(NhatKy_ViPham!K:K, NhatKy_ViPham!E:E, "12_Dia", NhatKy_ViPham!F:F, B9, NhatKy_ViPham!C:C, "T24")</f>
        <v>100</v>
      </c>
      <c r="AP9" s="7">
        <f>100 + SUMIFS(NhatKy_ViPham!J:J, NhatKy_ViPham!E:E, "12_Dia", NhatKy_ViPham!F:F, B9, NhatKy_ViPham!C:C, "T25") - SUMIFS(NhatKy_ViPham!K:K, NhatKy_ViPham!E:E, "12_Dia", NhatKy_ViPham!F:F, B9, NhatKy_ViPham!C:C, "T25")</f>
        <v>100</v>
      </c>
      <c r="AQ9" s="7">
        <f>100 + SUMIFS(NhatKy_ViPham!J:J, NhatKy_ViPham!E:E, "12_Dia", NhatKy_ViPham!F:F, B9, NhatKy_ViPham!C:C, "T26") - SUMIFS(NhatKy_ViPham!K:K, NhatKy_ViPham!E:E, "12_Dia", NhatKy_ViPham!F:F, B9, NhatKy_ViPham!C:C, "T26")</f>
        <v>100</v>
      </c>
      <c r="AR9" s="7">
        <f>100 + SUMIFS(NhatKy_ViPham!J:J, NhatKy_ViPham!E:E, "12_Dia", NhatKy_ViPham!F:F, B9, NhatKy_ViPham!C:C, "T27") - SUMIFS(NhatKy_ViPham!K:K, NhatKy_ViPham!E:E, "12_Dia", NhatKy_ViPham!F:F, B9, NhatKy_ViPham!C:C, "T27")</f>
        <v>100</v>
      </c>
      <c r="AS9" s="7">
        <f>100 + SUMIFS(NhatKy_ViPham!J:J, NhatKy_ViPham!E:E, "12_Dia", NhatKy_ViPham!F:F, B9, NhatKy_ViPham!C:C, "T28") - SUMIFS(NhatKy_ViPham!K:K, NhatKy_ViPham!E:E, "12_Dia", NhatKy_ViPham!F:F, B9, NhatKy_ViPham!C:C, "T28")</f>
        <v>100</v>
      </c>
      <c r="AT9" s="7">
        <f>100 + SUMIFS(NhatKy_ViPham!J:J, NhatKy_ViPham!E:E, "12_Dia", NhatKy_ViPham!F:F, B9, NhatKy_ViPham!C:C, "T29") - SUMIFS(NhatKy_ViPham!K:K, NhatKy_ViPham!E:E, "12_Dia", NhatKy_ViPham!F:F, B9, NhatKy_ViPham!C:C, "T29")</f>
        <v>100</v>
      </c>
      <c r="AU9" s="7">
        <f>100 + SUMIFS(NhatKy_ViPham!J:J, NhatKy_ViPham!E:E, "12_Dia", NhatKy_ViPham!F:F, B9, NhatKy_ViPham!C:C, "T30") - SUMIFS(NhatKy_ViPham!K:K, NhatKy_ViPham!E:E, "12_Dia", NhatKy_ViPham!F:F, B9, NhatKy_ViPham!C:C, "T30")</f>
        <v>100</v>
      </c>
      <c r="AV9" s="7">
        <f>100 + SUMIFS(NhatKy_ViPham!J:J, NhatKy_ViPham!E:E, "12_Dia", NhatKy_ViPham!F:F, B9, NhatKy_ViPham!C:C, "T31") - SUMIFS(NhatKy_ViPham!K:K, NhatKy_ViPham!E:E, "12_Dia", NhatKy_ViPham!F:F, B9, NhatKy_ViPham!C:C, "T31")</f>
        <v>100</v>
      </c>
      <c r="AW9" s="7">
        <f>100 + SUMIFS(NhatKy_ViPham!J:J, NhatKy_ViPham!E:E, "12_Dia", NhatKy_ViPham!F:F, B9, NhatKy_ViPham!C:C, "T32") - SUMIFS(NhatKy_ViPham!K:K, NhatKy_ViPham!E:E, "12_Dia", NhatKy_ViPham!F:F, B9, NhatKy_ViPham!C:C, "T32")</f>
        <v>100</v>
      </c>
      <c r="AX9" s="7">
        <f>100 + SUMIFS(NhatKy_ViPham!J:J, NhatKy_ViPham!E:E, "12_Dia", NhatKy_ViPham!F:F, B9, NhatKy_ViPham!C:C, "T33") - SUMIFS(NhatKy_ViPham!K:K, NhatKy_ViPham!E:E, "12_Dia", NhatKy_ViPham!F:F, B9, NhatKy_ViPham!C:C, "T33")</f>
        <v>100</v>
      </c>
      <c r="AY9" s="7">
        <f>100 + SUMIFS(NhatKy_ViPham!J:J, NhatKy_ViPham!E:E, "12_Dia", NhatKy_ViPham!F:F, B9, NhatKy_ViPham!C:C, "T34") - SUMIFS(NhatKy_ViPham!K:K, NhatKy_ViPham!E:E, "12_Dia", NhatKy_ViPham!F:F, B9, NhatKy_ViPham!C:C, "T34")</f>
        <v>100</v>
      </c>
      <c r="AZ9" s="7">
        <f>100 + SUMIFS(NhatKy_ViPham!J:J, NhatKy_ViPham!E:E, "12_Dia", NhatKy_ViPham!F:F, B9, NhatKy_ViPham!C:C, "T35") - SUMIFS(NhatKy_ViPham!K:K, NhatKy_ViPham!E:E, "12_Dia", NhatKy_ViPham!F:F, B9, NhatKy_ViPham!C:C, "T35")</f>
        <v>100</v>
      </c>
      <c r="BA9" s="12">
        <f t="shared" ref="BA9:BA42" si="0">ROUND(AVERAGE(R9:AZ9), 1)</f>
        <v>100</v>
      </c>
      <c r="BB9" s="11" t="s">
        <v>430</v>
      </c>
      <c r="BC9" s="14" t="str">
        <f t="shared" ref="BC9:BC42" si="1">IF(BB9="Có", "Chưa đạt", IF(BA9&gt;=85, "Tốt", IF(BA9&gt;=70, "Khá", IF(BA9&gt;=50, "Đạt", "Chưa đạt"))))</f>
        <v>Tốt</v>
      </c>
      <c r="BD9" s="10" t="str">
        <f t="shared" ref="BD9:BD42" si="2">IF(BC9="Chưa đạt", "🔴 Nguy cơ CHƯA ĐẠT", IF(BC9="Đạt", "🟡 CẦN NHẮC NHỞ", "🟢 BÌNH THƯỜNG"))</f>
        <v>🟢 BÌNH THƯỜNG</v>
      </c>
    </row>
    <row r="10" spans="1:56" x14ac:dyDescent="0.25">
      <c r="A10" s="5">
        <v>2</v>
      </c>
      <c r="B10" s="15" t="s">
        <v>2887</v>
      </c>
      <c r="C10" s="5" t="s">
        <v>2683</v>
      </c>
      <c r="D10" s="5" t="s">
        <v>429</v>
      </c>
      <c r="E10" s="11" t="s">
        <v>430</v>
      </c>
      <c r="F10" s="6">
        <f>SUMIFS(NhatKy_ViPham!K:K, NhatKy_ViPham!E:E, "12_Dia", NhatKy_ViPham!F:F, B10, NhatKy_ViPham!H:H, "L01")</f>
        <v>0</v>
      </c>
      <c r="G10" s="6">
        <f>SUMIFS(NhatKy_ViPham!K:K, NhatKy_ViPham!E:E, "12_Dia", NhatKy_ViPham!F:F, B10, NhatKy_ViPham!H:H, "L02")</f>
        <v>0</v>
      </c>
      <c r="H10" s="6">
        <f>SUMIFS(NhatKy_ViPham!K:K, NhatKy_ViPham!E:E, "12_Dia", NhatKy_ViPham!F:F, B10, NhatKy_ViPham!H:H, "L03")</f>
        <v>0</v>
      </c>
      <c r="I10" s="6">
        <f>SUMIFS(NhatKy_ViPham!K:K, NhatKy_ViPham!E:E, "12_Dia", NhatKy_ViPham!F:F, B10, NhatKy_ViPham!H:H, "L04")</f>
        <v>0</v>
      </c>
      <c r="J10" s="6">
        <f>SUMIFS(NhatKy_ViPham!K:K, NhatKy_ViPham!E:E, "12_Dia", NhatKy_ViPham!F:F, B10, NhatKy_ViPham!H:H, "L05")</f>
        <v>0</v>
      </c>
      <c r="K10" s="6">
        <f>SUMIFS(NhatKy_ViPham!K:K, NhatKy_ViPham!E:E, "12_Dia", NhatKy_ViPham!F:F, B10, NhatKy_ViPham!H:H, "L06")</f>
        <v>0</v>
      </c>
      <c r="L10" s="6">
        <f>SUMIFS(NhatKy_ViPham!K:K, NhatKy_ViPham!E:E, "12_Dia", NhatKy_ViPham!F:F, B10, NhatKy_ViPham!H:H, "L07")</f>
        <v>0</v>
      </c>
      <c r="M10" s="6">
        <f>SUMIFS(NhatKy_ViPham!K:K, NhatKy_ViPham!E:E, "12_Dia", NhatKy_ViPham!F:F, B10, NhatKy_ViPham!H:H, "L08")</f>
        <v>0</v>
      </c>
      <c r="N10" s="6">
        <f>SUMIFS(NhatKy_ViPham!K:K, NhatKy_ViPham!E:E, "12_Dia", NhatKy_ViPham!F:F, B10, NhatKy_ViPham!H:H, "L09")</f>
        <v>0</v>
      </c>
      <c r="O10" s="6">
        <f>SUMIFS(NhatKy_ViPham!K:K, NhatKy_ViPham!E:E, "12_Dia", NhatKy_ViPham!F:F, B10, NhatKy_ViPham!H:H, "L10")</f>
        <v>0</v>
      </c>
      <c r="P10" s="12">
        <f>SUMIFS(NhatKy_ViPham!J:J, NhatKy_ViPham!E:E, "12_Dia", NhatKy_ViPham!F:F, B10)</f>
        <v>0</v>
      </c>
      <c r="Q10" s="13">
        <f>SUMIFS(NhatKy_ViPham!K:K, NhatKy_ViPham!E:E, "12_Dia", NhatKy_ViPham!F:F, B10)</f>
        <v>0</v>
      </c>
      <c r="R10" s="6">
        <f>100 + SUMIFS(NhatKy_ViPham!J:J, NhatKy_ViPham!E:E, "12_Dia", NhatKy_ViPham!F:F, B10, NhatKy_ViPham!C:C, "T1") - SUMIFS(NhatKy_ViPham!K:K, NhatKy_ViPham!E:E, "12_Dia", NhatKy_ViPham!F:F, B10, NhatKy_ViPham!C:C, "T1")</f>
        <v>100</v>
      </c>
      <c r="S10" s="6">
        <f>100 + SUMIFS(NhatKy_ViPham!J:J, NhatKy_ViPham!E:E, "12_Dia", NhatKy_ViPham!F:F, B10, NhatKy_ViPham!C:C, "T2") - SUMIFS(NhatKy_ViPham!K:K, NhatKy_ViPham!E:E, "12_Dia", NhatKy_ViPham!F:F, B10, NhatKy_ViPham!C:C, "T2")</f>
        <v>100</v>
      </c>
      <c r="T10" s="6">
        <f>100 + SUMIFS(NhatKy_ViPham!J:J, NhatKy_ViPham!E:E, "12_Dia", NhatKy_ViPham!F:F, B10, NhatKy_ViPham!C:C, "T3") - SUMIFS(NhatKy_ViPham!K:K, NhatKy_ViPham!E:E, "12_Dia", NhatKy_ViPham!F:F, B10, NhatKy_ViPham!C:C, "T3")</f>
        <v>100</v>
      </c>
      <c r="U10" s="6">
        <f>100 + SUMIFS(NhatKy_ViPham!J:J, NhatKy_ViPham!E:E, "12_Dia", NhatKy_ViPham!F:F, B10, NhatKy_ViPham!C:C, "T4") - SUMIFS(NhatKy_ViPham!K:K, NhatKy_ViPham!E:E, "12_Dia", NhatKy_ViPham!F:F, B10, NhatKy_ViPham!C:C, "T4")</f>
        <v>100</v>
      </c>
      <c r="V10" s="6">
        <f>100 + SUMIFS(NhatKy_ViPham!J:J, NhatKy_ViPham!E:E, "12_Dia", NhatKy_ViPham!F:F, B10, NhatKy_ViPham!C:C, "T5") - SUMIFS(NhatKy_ViPham!K:K, NhatKy_ViPham!E:E, "12_Dia", NhatKy_ViPham!F:F, B10, NhatKy_ViPham!C:C, "T5")</f>
        <v>100</v>
      </c>
      <c r="W10" s="6">
        <f>100 + SUMIFS(NhatKy_ViPham!J:J, NhatKy_ViPham!E:E, "12_Dia", NhatKy_ViPham!F:F, B10, NhatKy_ViPham!C:C, "T6") - SUMIFS(NhatKy_ViPham!K:K, NhatKy_ViPham!E:E, "12_Dia", NhatKy_ViPham!F:F, B10, NhatKy_ViPham!C:C, "T6")</f>
        <v>100</v>
      </c>
      <c r="X10" s="6">
        <f>100 + SUMIFS(NhatKy_ViPham!J:J, NhatKy_ViPham!E:E, "12_Dia", NhatKy_ViPham!F:F, B10, NhatKy_ViPham!C:C, "T7") - SUMIFS(NhatKy_ViPham!K:K, NhatKy_ViPham!E:E, "12_Dia", NhatKy_ViPham!F:F, B10, NhatKy_ViPham!C:C, "T7")</f>
        <v>100</v>
      </c>
      <c r="Y10" s="6">
        <f>100 + SUMIFS(NhatKy_ViPham!J:J, NhatKy_ViPham!E:E, "12_Dia", NhatKy_ViPham!F:F, B10, NhatKy_ViPham!C:C, "T8") - SUMIFS(NhatKy_ViPham!K:K, NhatKy_ViPham!E:E, "12_Dia", NhatKy_ViPham!F:F, B10, NhatKy_ViPham!C:C, "T8")</f>
        <v>100</v>
      </c>
      <c r="Z10" s="6">
        <f>100 + SUMIFS(NhatKy_ViPham!J:J, NhatKy_ViPham!E:E, "12_Dia", NhatKy_ViPham!F:F, B10, NhatKy_ViPham!C:C, "T9") - SUMIFS(NhatKy_ViPham!K:K, NhatKy_ViPham!E:E, "12_Dia", NhatKy_ViPham!F:F, B10, NhatKy_ViPham!C:C, "T9")</f>
        <v>100</v>
      </c>
      <c r="AA10" s="6">
        <f>100 + SUMIFS(NhatKy_ViPham!J:J, NhatKy_ViPham!E:E, "12_Dia", NhatKy_ViPham!F:F, B10, NhatKy_ViPham!C:C, "T10") - SUMIFS(NhatKy_ViPham!K:K, NhatKy_ViPham!E:E, "12_Dia", NhatKy_ViPham!F:F, B10, NhatKy_ViPham!C:C, "T10")</f>
        <v>100</v>
      </c>
      <c r="AB10" s="6">
        <f>100 + SUMIFS(NhatKy_ViPham!J:J, NhatKy_ViPham!E:E, "12_Dia", NhatKy_ViPham!F:F, B10, NhatKy_ViPham!C:C, "T11") - SUMIFS(NhatKy_ViPham!K:K, NhatKy_ViPham!E:E, "12_Dia", NhatKy_ViPham!F:F, B10, NhatKy_ViPham!C:C, "T11")</f>
        <v>100</v>
      </c>
      <c r="AC10" s="6">
        <f>100 + SUMIFS(NhatKy_ViPham!J:J, NhatKy_ViPham!E:E, "12_Dia", NhatKy_ViPham!F:F, B10, NhatKy_ViPham!C:C, "T12") - SUMIFS(NhatKy_ViPham!K:K, NhatKy_ViPham!E:E, "12_Dia", NhatKy_ViPham!F:F, B10, NhatKy_ViPham!C:C, "T12")</f>
        <v>100</v>
      </c>
      <c r="AD10" s="6">
        <f>100 + SUMIFS(NhatKy_ViPham!J:J, NhatKy_ViPham!E:E, "12_Dia", NhatKy_ViPham!F:F, B10, NhatKy_ViPham!C:C, "T13") - SUMIFS(NhatKy_ViPham!K:K, NhatKy_ViPham!E:E, "12_Dia", NhatKy_ViPham!F:F, B10, NhatKy_ViPham!C:C, "T13")</f>
        <v>100</v>
      </c>
      <c r="AE10" s="6">
        <f>100 + SUMIFS(NhatKy_ViPham!J:J, NhatKy_ViPham!E:E, "12_Dia", NhatKy_ViPham!F:F, B10, NhatKy_ViPham!C:C, "T14") - SUMIFS(NhatKy_ViPham!K:K, NhatKy_ViPham!E:E, "12_Dia", NhatKy_ViPham!F:F, B10, NhatKy_ViPham!C:C, "T14")</f>
        <v>100</v>
      </c>
      <c r="AF10" s="6">
        <f>100 + SUMIFS(NhatKy_ViPham!J:J, NhatKy_ViPham!E:E, "12_Dia", NhatKy_ViPham!F:F, B10, NhatKy_ViPham!C:C, "T15") - SUMIFS(NhatKy_ViPham!K:K, NhatKy_ViPham!E:E, "12_Dia", NhatKy_ViPham!F:F, B10, NhatKy_ViPham!C:C, "T15")</f>
        <v>100</v>
      </c>
      <c r="AG10" s="6">
        <f>100 + SUMIFS(NhatKy_ViPham!J:J, NhatKy_ViPham!E:E, "12_Dia", NhatKy_ViPham!F:F, B10, NhatKy_ViPham!C:C, "T16") - SUMIFS(NhatKy_ViPham!K:K, NhatKy_ViPham!E:E, "12_Dia", NhatKy_ViPham!F:F, B10, NhatKy_ViPham!C:C, "T16")</f>
        <v>100</v>
      </c>
      <c r="AH10" s="6">
        <f>100 + SUMIFS(NhatKy_ViPham!J:J, NhatKy_ViPham!E:E, "12_Dia", NhatKy_ViPham!F:F, B10, NhatKy_ViPham!C:C, "T17") - SUMIFS(NhatKy_ViPham!K:K, NhatKy_ViPham!E:E, "12_Dia", NhatKy_ViPham!F:F, B10, NhatKy_ViPham!C:C, "T17")</f>
        <v>100</v>
      </c>
      <c r="AI10" s="6">
        <f>100 + SUMIFS(NhatKy_ViPham!J:J, NhatKy_ViPham!E:E, "12_Dia", NhatKy_ViPham!F:F, B10, NhatKy_ViPham!C:C, "T18") - SUMIFS(NhatKy_ViPham!K:K, NhatKy_ViPham!E:E, "12_Dia", NhatKy_ViPham!F:F, B10, NhatKy_ViPham!C:C, "T18")</f>
        <v>100</v>
      </c>
      <c r="AJ10" s="6">
        <f>100 + SUMIFS(NhatKy_ViPham!J:J, NhatKy_ViPham!E:E, "12_Dia", NhatKy_ViPham!F:F, B10, NhatKy_ViPham!C:C, "T19") - SUMIFS(NhatKy_ViPham!K:K, NhatKy_ViPham!E:E, "12_Dia", NhatKy_ViPham!F:F, B10, NhatKy_ViPham!C:C, "T19")</f>
        <v>100</v>
      </c>
      <c r="AK10" s="6">
        <f>100 + SUMIFS(NhatKy_ViPham!J:J, NhatKy_ViPham!E:E, "12_Dia", NhatKy_ViPham!F:F, B10, NhatKy_ViPham!C:C, "T20") - SUMIFS(NhatKy_ViPham!K:K, NhatKy_ViPham!E:E, "12_Dia", NhatKy_ViPham!F:F, B10, NhatKy_ViPham!C:C, "T20")</f>
        <v>100</v>
      </c>
      <c r="AL10" s="6">
        <f>100 + SUMIFS(NhatKy_ViPham!J:J, NhatKy_ViPham!E:E, "12_Dia", NhatKy_ViPham!F:F, B10, NhatKy_ViPham!C:C, "T21") - SUMIFS(NhatKy_ViPham!K:K, NhatKy_ViPham!E:E, "12_Dia", NhatKy_ViPham!F:F, B10, NhatKy_ViPham!C:C, "T21")</f>
        <v>100</v>
      </c>
      <c r="AM10" s="6">
        <f>100 + SUMIFS(NhatKy_ViPham!J:J, NhatKy_ViPham!E:E, "12_Dia", NhatKy_ViPham!F:F, B10, NhatKy_ViPham!C:C, "T22") - SUMIFS(NhatKy_ViPham!K:K, NhatKy_ViPham!E:E, "12_Dia", NhatKy_ViPham!F:F, B10, NhatKy_ViPham!C:C, "T22")</f>
        <v>100</v>
      </c>
      <c r="AN10" s="6">
        <f>100 + SUMIFS(NhatKy_ViPham!J:J, NhatKy_ViPham!E:E, "12_Dia", NhatKy_ViPham!F:F, B10, NhatKy_ViPham!C:C, "T23") - SUMIFS(NhatKy_ViPham!K:K, NhatKy_ViPham!E:E, "12_Dia", NhatKy_ViPham!F:F, B10, NhatKy_ViPham!C:C, "T23")</f>
        <v>100</v>
      </c>
      <c r="AO10" s="6">
        <f>100 + SUMIFS(NhatKy_ViPham!J:J, NhatKy_ViPham!E:E, "12_Dia", NhatKy_ViPham!F:F, B10, NhatKy_ViPham!C:C, "T24") - SUMIFS(NhatKy_ViPham!K:K, NhatKy_ViPham!E:E, "12_Dia", NhatKy_ViPham!F:F, B10, NhatKy_ViPham!C:C, "T24")</f>
        <v>100</v>
      </c>
      <c r="AP10" s="6">
        <f>100 + SUMIFS(NhatKy_ViPham!J:J, NhatKy_ViPham!E:E, "12_Dia", NhatKy_ViPham!F:F, B10, NhatKy_ViPham!C:C, "T25") - SUMIFS(NhatKy_ViPham!K:K, NhatKy_ViPham!E:E, "12_Dia", NhatKy_ViPham!F:F, B10, NhatKy_ViPham!C:C, "T25")</f>
        <v>100</v>
      </c>
      <c r="AQ10" s="6">
        <f>100 + SUMIFS(NhatKy_ViPham!J:J, NhatKy_ViPham!E:E, "12_Dia", NhatKy_ViPham!F:F, B10, NhatKy_ViPham!C:C, "T26") - SUMIFS(NhatKy_ViPham!K:K, NhatKy_ViPham!E:E, "12_Dia", NhatKy_ViPham!F:F, B10, NhatKy_ViPham!C:C, "T26")</f>
        <v>100</v>
      </c>
      <c r="AR10" s="6">
        <f>100 + SUMIFS(NhatKy_ViPham!J:J, NhatKy_ViPham!E:E, "12_Dia", NhatKy_ViPham!F:F, B10, NhatKy_ViPham!C:C, "T27") - SUMIFS(NhatKy_ViPham!K:K, NhatKy_ViPham!E:E, "12_Dia", NhatKy_ViPham!F:F, B10, NhatKy_ViPham!C:C, "T27")</f>
        <v>100</v>
      </c>
      <c r="AS10" s="6">
        <f>100 + SUMIFS(NhatKy_ViPham!J:J, NhatKy_ViPham!E:E, "12_Dia", NhatKy_ViPham!F:F, B10, NhatKy_ViPham!C:C, "T28") - SUMIFS(NhatKy_ViPham!K:K, NhatKy_ViPham!E:E, "12_Dia", NhatKy_ViPham!F:F, B10, NhatKy_ViPham!C:C, "T28")</f>
        <v>100</v>
      </c>
      <c r="AT10" s="6">
        <f>100 + SUMIFS(NhatKy_ViPham!J:J, NhatKy_ViPham!E:E, "12_Dia", NhatKy_ViPham!F:F, B10, NhatKy_ViPham!C:C, "T29") - SUMIFS(NhatKy_ViPham!K:K, NhatKy_ViPham!E:E, "12_Dia", NhatKy_ViPham!F:F, B10, NhatKy_ViPham!C:C, "T29")</f>
        <v>100</v>
      </c>
      <c r="AU10" s="6">
        <f>100 + SUMIFS(NhatKy_ViPham!J:J, NhatKy_ViPham!E:E, "12_Dia", NhatKy_ViPham!F:F, B10, NhatKy_ViPham!C:C, "T30") - SUMIFS(NhatKy_ViPham!K:K, NhatKy_ViPham!E:E, "12_Dia", NhatKy_ViPham!F:F, B10, NhatKy_ViPham!C:C, "T30")</f>
        <v>100</v>
      </c>
      <c r="AV10" s="6">
        <f>100 + SUMIFS(NhatKy_ViPham!J:J, NhatKy_ViPham!E:E, "12_Dia", NhatKy_ViPham!F:F, B10, NhatKy_ViPham!C:C, "T31") - SUMIFS(NhatKy_ViPham!K:K, NhatKy_ViPham!E:E, "12_Dia", NhatKy_ViPham!F:F, B10, NhatKy_ViPham!C:C, "T31")</f>
        <v>100</v>
      </c>
      <c r="AW10" s="6">
        <f>100 + SUMIFS(NhatKy_ViPham!J:J, NhatKy_ViPham!E:E, "12_Dia", NhatKy_ViPham!F:F, B10, NhatKy_ViPham!C:C, "T32") - SUMIFS(NhatKy_ViPham!K:K, NhatKy_ViPham!E:E, "12_Dia", NhatKy_ViPham!F:F, B10, NhatKy_ViPham!C:C, "T32")</f>
        <v>100</v>
      </c>
      <c r="AX10" s="6">
        <f>100 + SUMIFS(NhatKy_ViPham!J:J, NhatKy_ViPham!E:E, "12_Dia", NhatKy_ViPham!F:F, B10, NhatKy_ViPham!C:C, "T33") - SUMIFS(NhatKy_ViPham!K:K, NhatKy_ViPham!E:E, "12_Dia", NhatKy_ViPham!F:F, B10, NhatKy_ViPham!C:C, "T33")</f>
        <v>100</v>
      </c>
      <c r="AY10" s="6">
        <f>100 + SUMIFS(NhatKy_ViPham!J:J, NhatKy_ViPham!E:E, "12_Dia", NhatKy_ViPham!F:F, B10, NhatKy_ViPham!C:C, "T34") - SUMIFS(NhatKy_ViPham!K:K, NhatKy_ViPham!E:E, "12_Dia", NhatKy_ViPham!F:F, B10, NhatKy_ViPham!C:C, "T34")</f>
        <v>100</v>
      </c>
      <c r="AZ10" s="6">
        <f>100 + SUMIFS(NhatKy_ViPham!J:J, NhatKy_ViPham!E:E, "12_Dia", NhatKy_ViPham!F:F, B10, NhatKy_ViPham!C:C, "T35") - SUMIFS(NhatKy_ViPham!K:K, NhatKy_ViPham!E:E, "12_Dia", NhatKy_ViPham!F:F, B10, NhatKy_ViPham!C:C, "T35")</f>
        <v>100</v>
      </c>
      <c r="BA10" s="12">
        <f t="shared" si="0"/>
        <v>100</v>
      </c>
      <c r="BB10" s="11" t="s">
        <v>430</v>
      </c>
      <c r="BC10" s="16" t="str">
        <f t="shared" si="1"/>
        <v>Tốt</v>
      </c>
      <c r="BD10" s="15" t="str">
        <f t="shared" si="2"/>
        <v>🟢 BÌNH THƯỜNG</v>
      </c>
    </row>
    <row r="11" spans="1:56" x14ac:dyDescent="0.25">
      <c r="A11" s="4">
        <v>3</v>
      </c>
      <c r="B11" s="10" t="s">
        <v>2888</v>
      </c>
      <c r="C11" s="4" t="s">
        <v>2573</v>
      </c>
      <c r="D11" s="4" t="s">
        <v>435</v>
      </c>
      <c r="E11" s="11" t="s">
        <v>430</v>
      </c>
      <c r="F11" s="7">
        <f>SUMIFS(NhatKy_ViPham!K:K, NhatKy_ViPham!E:E, "12_Dia", NhatKy_ViPham!F:F, B11, NhatKy_ViPham!H:H, "L01")</f>
        <v>0</v>
      </c>
      <c r="G11" s="7">
        <f>SUMIFS(NhatKy_ViPham!K:K, NhatKy_ViPham!E:E, "12_Dia", NhatKy_ViPham!F:F, B11, NhatKy_ViPham!H:H, "L02")</f>
        <v>0</v>
      </c>
      <c r="H11" s="7">
        <f>SUMIFS(NhatKy_ViPham!K:K, NhatKy_ViPham!E:E, "12_Dia", NhatKy_ViPham!F:F, B11, NhatKy_ViPham!H:H, "L03")</f>
        <v>0</v>
      </c>
      <c r="I11" s="7">
        <f>SUMIFS(NhatKy_ViPham!K:K, NhatKy_ViPham!E:E, "12_Dia", NhatKy_ViPham!F:F, B11, NhatKy_ViPham!H:H, "L04")</f>
        <v>0</v>
      </c>
      <c r="J11" s="7">
        <f>SUMIFS(NhatKy_ViPham!K:K, NhatKy_ViPham!E:E, "12_Dia", NhatKy_ViPham!F:F, B11, NhatKy_ViPham!H:H, "L05")</f>
        <v>0</v>
      </c>
      <c r="K11" s="7">
        <f>SUMIFS(NhatKy_ViPham!K:K, NhatKy_ViPham!E:E, "12_Dia", NhatKy_ViPham!F:F, B11, NhatKy_ViPham!H:H, "L06")</f>
        <v>0</v>
      </c>
      <c r="L11" s="7">
        <f>SUMIFS(NhatKy_ViPham!K:K, NhatKy_ViPham!E:E, "12_Dia", NhatKy_ViPham!F:F, B11, NhatKy_ViPham!H:H, "L07")</f>
        <v>0</v>
      </c>
      <c r="M11" s="7">
        <f>SUMIFS(NhatKy_ViPham!K:K, NhatKy_ViPham!E:E, "12_Dia", NhatKy_ViPham!F:F, B11, NhatKy_ViPham!H:H, "L08")</f>
        <v>0</v>
      </c>
      <c r="N11" s="7">
        <f>SUMIFS(NhatKy_ViPham!K:K, NhatKy_ViPham!E:E, "12_Dia", NhatKy_ViPham!F:F, B11, NhatKy_ViPham!H:H, "L09")</f>
        <v>0</v>
      </c>
      <c r="O11" s="7">
        <f>SUMIFS(NhatKy_ViPham!K:K, NhatKy_ViPham!E:E, "12_Dia", NhatKy_ViPham!F:F, B11, NhatKy_ViPham!H:H, "L10")</f>
        <v>0</v>
      </c>
      <c r="P11" s="12">
        <f>SUMIFS(NhatKy_ViPham!J:J, NhatKy_ViPham!E:E, "12_Dia", NhatKy_ViPham!F:F, B11)</f>
        <v>0</v>
      </c>
      <c r="Q11" s="13">
        <f>SUMIFS(NhatKy_ViPham!K:K, NhatKy_ViPham!E:E, "12_Dia", NhatKy_ViPham!F:F, B11)</f>
        <v>0</v>
      </c>
      <c r="R11" s="7">
        <f>100 + SUMIFS(NhatKy_ViPham!J:J, NhatKy_ViPham!E:E, "12_Dia", NhatKy_ViPham!F:F, B11, NhatKy_ViPham!C:C, "T1") - SUMIFS(NhatKy_ViPham!K:K, NhatKy_ViPham!E:E, "12_Dia", NhatKy_ViPham!F:F, B11, NhatKy_ViPham!C:C, "T1")</f>
        <v>100</v>
      </c>
      <c r="S11" s="7">
        <f>100 + SUMIFS(NhatKy_ViPham!J:J, NhatKy_ViPham!E:E, "12_Dia", NhatKy_ViPham!F:F, B11, NhatKy_ViPham!C:C, "T2") - SUMIFS(NhatKy_ViPham!K:K, NhatKy_ViPham!E:E, "12_Dia", NhatKy_ViPham!F:F, B11, NhatKy_ViPham!C:C, "T2")</f>
        <v>100</v>
      </c>
      <c r="T11" s="7">
        <f>100 + SUMIFS(NhatKy_ViPham!J:J, NhatKy_ViPham!E:E, "12_Dia", NhatKy_ViPham!F:F, B11, NhatKy_ViPham!C:C, "T3") - SUMIFS(NhatKy_ViPham!K:K, NhatKy_ViPham!E:E, "12_Dia", NhatKy_ViPham!F:F, B11, NhatKy_ViPham!C:C, "T3")</f>
        <v>100</v>
      </c>
      <c r="U11" s="7">
        <f>100 + SUMIFS(NhatKy_ViPham!J:J, NhatKy_ViPham!E:E, "12_Dia", NhatKy_ViPham!F:F, B11, NhatKy_ViPham!C:C, "T4") - SUMIFS(NhatKy_ViPham!K:K, NhatKy_ViPham!E:E, "12_Dia", NhatKy_ViPham!F:F, B11, NhatKy_ViPham!C:C, "T4")</f>
        <v>100</v>
      </c>
      <c r="V11" s="7">
        <f>100 + SUMIFS(NhatKy_ViPham!J:J, NhatKy_ViPham!E:E, "12_Dia", NhatKy_ViPham!F:F, B11, NhatKy_ViPham!C:C, "T5") - SUMIFS(NhatKy_ViPham!K:K, NhatKy_ViPham!E:E, "12_Dia", NhatKy_ViPham!F:F, B11, NhatKy_ViPham!C:C, "T5")</f>
        <v>100</v>
      </c>
      <c r="W11" s="7">
        <f>100 + SUMIFS(NhatKy_ViPham!J:J, NhatKy_ViPham!E:E, "12_Dia", NhatKy_ViPham!F:F, B11, NhatKy_ViPham!C:C, "T6") - SUMIFS(NhatKy_ViPham!K:K, NhatKy_ViPham!E:E, "12_Dia", NhatKy_ViPham!F:F, B11, NhatKy_ViPham!C:C, "T6")</f>
        <v>100</v>
      </c>
      <c r="X11" s="7">
        <f>100 + SUMIFS(NhatKy_ViPham!J:J, NhatKy_ViPham!E:E, "12_Dia", NhatKy_ViPham!F:F, B11, NhatKy_ViPham!C:C, "T7") - SUMIFS(NhatKy_ViPham!K:K, NhatKy_ViPham!E:E, "12_Dia", NhatKy_ViPham!F:F, B11, NhatKy_ViPham!C:C, "T7")</f>
        <v>100</v>
      </c>
      <c r="Y11" s="7">
        <f>100 + SUMIFS(NhatKy_ViPham!J:J, NhatKy_ViPham!E:E, "12_Dia", NhatKy_ViPham!F:F, B11, NhatKy_ViPham!C:C, "T8") - SUMIFS(NhatKy_ViPham!K:K, NhatKy_ViPham!E:E, "12_Dia", NhatKy_ViPham!F:F, B11, NhatKy_ViPham!C:C, "T8")</f>
        <v>100</v>
      </c>
      <c r="Z11" s="7">
        <f>100 + SUMIFS(NhatKy_ViPham!J:J, NhatKy_ViPham!E:E, "12_Dia", NhatKy_ViPham!F:F, B11, NhatKy_ViPham!C:C, "T9") - SUMIFS(NhatKy_ViPham!K:K, NhatKy_ViPham!E:E, "12_Dia", NhatKy_ViPham!F:F, B11, NhatKy_ViPham!C:C, "T9")</f>
        <v>100</v>
      </c>
      <c r="AA11" s="7">
        <f>100 + SUMIFS(NhatKy_ViPham!J:J, NhatKy_ViPham!E:E, "12_Dia", NhatKy_ViPham!F:F, B11, NhatKy_ViPham!C:C, "T10") - SUMIFS(NhatKy_ViPham!K:K, NhatKy_ViPham!E:E, "12_Dia", NhatKy_ViPham!F:F, B11, NhatKy_ViPham!C:C, "T10")</f>
        <v>100</v>
      </c>
      <c r="AB11" s="7">
        <f>100 + SUMIFS(NhatKy_ViPham!J:J, NhatKy_ViPham!E:E, "12_Dia", NhatKy_ViPham!F:F, B11, NhatKy_ViPham!C:C, "T11") - SUMIFS(NhatKy_ViPham!K:K, NhatKy_ViPham!E:E, "12_Dia", NhatKy_ViPham!F:F, B11, NhatKy_ViPham!C:C, "T11")</f>
        <v>100</v>
      </c>
      <c r="AC11" s="7">
        <f>100 + SUMIFS(NhatKy_ViPham!J:J, NhatKy_ViPham!E:E, "12_Dia", NhatKy_ViPham!F:F, B11, NhatKy_ViPham!C:C, "T12") - SUMIFS(NhatKy_ViPham!K:K, NhatKy_ViPham!E:E, "12_Dia", NhatKy_ViPham!F:F, B11, NhatKy_ViPham!C:C, "T12")</f>
        <v>100</v>
      </c>
      <c r="AD11" s="7">
        <f>100 + SUMIFS(NhatKy_ViPham!J:J, NhatKy_ViPham!E:E, "12_Dia", NhatKy_ViPham!F:F, B11, NhatKy_ViPham!C:C, "T13") - SUMIFS(NhatKy_ViPham!K:K, NhatKy_ViPham!E:E, "12_Dia", NhatKy_ViPham!F:F, B11, NhatKy_ViPham!C:C, "T13")</f>
        <v>100</v>
      </c>
      <c r="AE11" s="7">
        <f>100 + SUMIFS(NhatKy_ViPham!J:J, NhatKy_ViPham!E:E, "12_Dia", NhatKy_ViPham!F:F, B11, NhatKy_ViPham!C:C, "T14") - SUMIFS(NhatKy_ViPham!K:K, NhatKy_ViPham!E:E, "12_Dia", NhatKy_ViPham!F:F, B11, NhatKy_ViPham!C:C, "T14")</f>
        <v>100</v>
      </c>
      <c r="AF11" s="7">
        <f>100 + SUMIFS(NhatKy_ViPham!J:J, NhatKy_ViPham!E:E, "12_Dia", NhatKy_ViPham!F:F, B11, NhatKy_ViPham!C:C, "T15") - SUMIFS(NhatKy_ViPham!K:K, NhatKy_ViPham!E:E, "12_Dia", NhatKy_ViPham!F:F, B11, NhatKy_ViPham!C:C, "T15")</f>
        <v>100</v>
      </c>
      <c r="AG11" s="7">
        <f>100 + SUMIFS(NhatKy_ViPham!J:J, NhatKy_ViPham!E:E, "12_Dia", NhatKy_ViPham!F:F, B11, NhatKy_ViPham!C:C, "T16") - SUMIFS(NhatKy_ViPham!K:K, NhatKy_ViPham!E:E, "12_Dia", NhatKy_ViPham!F:F, B11, NhatKy_ViPham!C:C, "T16")</f>
        <v>100</v>
      </c>
      <c r="AH11" s="7">
        <f>100 + SUMIFS(NhatKy_ViPham!J:J, NhatKy_ViPham!E:E, "12_Dia", NhatKy_ViPham!F:F, B11, NhatKy_ViPham!C:C, "T17") - SUMIFS(NhatKy_ViPham!K:K, NhatKy_ViPham!E:E, "12_Dia", NhatKy_ViPham!F:F, B11, NhatKy_ViPham!C:C, "T17")</f>
        <v>100</v>
      </c>
      <c r="AI11" s="7">
        <f>100 + SUMIFS(NhatKy_ViPham!J:J, NhatKy_ViPham!E:E, "12_Dia", NhatKy_ViPham!F:F, B11, NhatKy_ViPham!C:C, "T18") - SUMIFS(NhatKy_ViPham!K:K, NhatKy_ViPham!E:E, "12_Dia", NhatKy_ViPham!F:F, B11, NhatKy_ViPham!C:C, "T18")</f>
        <v>100</v>
      </c>
      <c r="AJ11" s="7">
        <f>100 + SUMIFS(NhatKy_ViPham!J:J, NhatKy_ViPham!E:E, "12_Dia", NhatKy_ViPham!F:F, B11, NhatKy_ViPham!C:C, "T19") - SUMIFS(NhatKy_ViPham!K:K, NhatKy_ViPham!E:E, "12_Dia", NhatKy_ViPham!F:F, B11, NhatKy_ViPham!C:C, "T19")</f>
        <v>100</v>
      </c>
      <c r="AK11" s="7">
        <f>100 + SUMIFS(NhatKy_ViPham!J:J, NhatKy_ViPham!E:E, "12_Dia", NhatKy_ViPham!F:F, B11, NhatKy_ViPham!C:C, "T20") - SUMIFS(NhatKy_ViPham!K:K, NhatKy_ViPham!E:E, "12_Dia", NhatKy_ViPham!F:F, B11, NhatKy_ViPham!C:C, "T20")</f>
        <v>100</v>
      </c>
      <c r="AL11" s="7">
        <f>100 + SUMIFS(NhatKy_ViPham!J:J, NhatKy_ViPham!E:E, "12_Dia", NhatKy_ViPham!F:F, B11, NhatKy_ViPham!C:C, "T21") - SUMIFS(NhatKy_ViPham!K:K, NhatKy_ViPham!E:E, "12_Dia", NhatKy_ViPham!F:F, B11, NhatKy_ViPham!C:C, "T21")</f>
        <v>100</v>
      </c>
      <c r="AM11" s="7">
        <f>100 + SUMIFS(NhatKy_ViPham!J:J, NhatKy_ViPham!E:E, "12_Dia", NhatKy_ViPham!F:F, B11, NhatKy_ViPham!C:C, "T22") - SUMIFS(NhatKy_ViPham!K:K, NhatKy_ViPham!E:E, "12_Dia", NhatKy_ViPham!F:F, B11, NhatKy_ViPham!C:C, "T22")</f>
        <v>100</v>
      </c>
      <c r="AN11" s="7">
        <f>100 + SUMIFS(NhatKy_ViPham!J:J, NhatKy_ViPham!E:E, "12_Dia", NhatKy_ViPham!F:F, B11, NhatKy_ViPham!C:C, "T23") - SUMIFS(NhatKy_ViPham!K:K, NhatKy_ViPham!E:E, "12_Dia", NhatKy_ViPham!F:F, B11, NhatKy_ViPham!C:C, "T23")</f>
        <v>100</v>
      </c>
      <c r="AO11" s="7">
        <f>100 + SUMIFS(NhatKy_ViPham!J:J, NhatKy_ViPham!E:E, "12_Dia", NhatKy_ViPham!F:F, B11, NhatKy_ViPham!C:C, "T24") - SUMIFS(NhatKy_ViPham!K:K, NhatKy_ViPham!E:E, "12_Dia", NhatKy_ViPham!F:F, B11, NhatKy_ViPham!C:C, "T24")</f>
        <v>100</v>
      </c>
      <c r="AP11" s="7">
        <f>100 + SUMIFS(NhatKy_ViPham!J:J, NhatKy_ViPham!E:E, "12_Dia", NhatKy_ViPham!F:F, B11, NhatKy_ViPham!C:C, "T25") - SUMIFS(NhatKy_ViPham!K:K, NhatKy_ViPham!E:E, "12_Dia", NhatKy_ViPham!F:F, B11, NhatKy_ViPham!C:C, "T25")</f>
        <v>100</v>
      </c>
      <c r="AQ11" s="7">
        <f>100 + SUMIFS(NhatKy_ViPham!J:J, NhatKy_ViPham!E:E, "12_Dia", NhatKy_ViPham!F:F, B11, NhatKy_ViPham!C:C, "T26") - SUMIFS(NhatKy_ViPham!K:K, NhatKy_ViPham!E:E, "12_Dia", NhatKy_ViPham!F:F, B11, NhatKy_ViPham!C:C, "T26")</f>
        <v>100</v>
      </c>
      <c r="AR11" s="7">
        <f>100 + SUMIFS(NhatKy_ViPham!J:J, NhatKy_ViPham!E:E, "12_Dia", NhatKy_ViPham!F:F, B11, NhatKy_ViPham!C:C, "T27") - SUMIFS(NhatKy_ViPham!K:K, NhatKy_ViPham!E:E, "12_Dia", NhatKy_ViPham!F:F, B11, NhatKy_ViPham!C:C, "T27")</f>
        <v>100</v>
      </c>
      <c r="AS11" s="7">
        <f>100 + SUMIFS(NhatKy_ViPham!J:J, NhatKy_ViPham!E:E, "12_Dia", NhatKy_ViPham!F:F, B11, NhatKy_ViPham!C:C, "T28") - SUMIFS(NhatKy_ViPham!K:K, NhatKy_ViPham!E:E, "12_Dia", NhatKy_ViPham!F:F, B11, NhatKy_ViPham!C:C, "T28")</f>
        <v>100</v>
      </c>
      <c r="AT11" s="7">
        <f>100 + SUMIFS(NhatKy_ViPham!J:J, NhatKy_ViPham!E:E, "12_Dia", NhatKy_ViPham!F:F, B11, NhatKy_ViPham!C:C, "T29") - SUMIFS(NhatKy_ViPham!K:K, NhatKy_ViPham!E:E, "12_Dia", NhatKy_ViPham!F:F, B11, NhatKy_ViPham!C:C, "T29")</f>
        <v>100</v>
      </c>
      <c r="AU11" s="7">
        <f>100 + SUMIFS(NhatKy_ViPham!J:J, NhatKy_ViPham!E:E, "12_Dia", NhatKy_ViPham!F:F, B11, NhatKy_ViPham!C:C, "T30") - SUMIFS(NhatKy_ViPham!K:K, NhatKy_ViPham!E:E, "12_Dia", NhatKy_ViPham!F:F, B11, NhatKy_ViPham!C:C, "T30")</f>
        <v>100</v>
      </c>
      <c r="AV11" s="7">
        <f>100 + SUMIFS(NhatKy_ViPham!J:J, NhatKy_ViPham!E:E, "12_Dia", NhatKy_ViPham!F:F, B11, NhatKy_ViPham!C:C, "T31") - SUMIFS(NhatKy_ViPham!K:K, NhatKy_ViPham!E:E, "12_Dia", NhatKy_ViPham!F:F, B11, NhatKy_ViPham!C:C, "T31")</f>
        <v>100</v>
      </c>
      <c r="AW11" s="7">
        <f>100 + SUMIFS(NhatKy_ViPham!J:J, NhatKy_ViPham!E:E, "12_Dia", NhatKy_ViPham!F:F, B11, NhatKy_ViPham!C:C, "T32") - SUMIFS(NhatKy_ViPham!K:K, NhatKy_ViPham!E:E, "12_Dia", NhatKy_ViPham!F:F, B11, NhatKy_ViPham!C:C, "T32")</f>
        <v>100</v>
      </c>
      <c r="AX11" s="7">
        <f>100 + SUMIFS(NhatKy_ViPham!J:J, NhatKy_ViPham!E:E, "12_Dia", NhatKy_ViPham!F:F, B11, NhatKy_ViPham!C:C, "T33") - SUMIFS(NhatKy_ViPham!K:K, NhatKy_ViPham!E:E, "12_Dia", NhatKy_ViPham!F:F, B11, NhatKy_ViPham!C:C, "T33")</f>
        <v>100</v>
      </c>
      <c r="AY11" s="7">
        <f>100 + SUMIFS(NhatKy_ViPham!J:J, NhatKy_ViPham!E:E, "12_Dia", NhatKy_ViPham!F:F, B11, NhatKy_ViPham!C:C, "T34") - SUMIFS(NhatKy_ViPham!K:K, NhatKy_ViPham!E:E, "12_Dia", NhatKy_ViPham!F:F, B11, NhatKy_ViPham!C:C, "T34")</f>
        <v>100</v>
      </c>
      <c r="AZ11" s="7">
        <f>100 + SUMIFS(NhatKy_ViPham!J:J, NhatKy_ViPham!E:E, "12_Dia", NhatKy_ViPham!F:F, B11, NhatKy_ViPham!C:C, "T35") - SUMIFS(NhatKy_ViPham!K:K, NhatKy_ViPham!E:E, "12_Dia", NhatKy_ViPham!F:F, B11, NhatKy_ViPham!C:C, "T35")</f>
        <v>100</v>
      </c>
      <c r="BA11" s="12">
        <f t="shared" si="0"/>
        <v>100</v>
      </c>
      <c r="BB11" s="11" t="s">
        <v>430</v>
      </c>
      <c r="BC11" s="14" t="str">
        <f t="shared" si="1"/>
        <v>Tốt</v>
      </c>
      <c r="BD11" s="10" t="str">
        <f t="shared" si="2"/>
        <v>🟢 BÌNH THƯỜNG</v>
      </c>
    </row>
    <row r="12" spans="1:56" x14ac:dyDescent="0.25">
      <c r="A12" s="5">
        <v>4</v>
      </c>
      <c r="B12" s="15" t="s">
        <v>2889</v>
      </c>
      <c r="C12" s="5" t="s">
        <v>2834</v>
      </c>
      <c r="D12" s="5" t="s">
        <v>435</v>
      </c>
      <c r="E12" s="11" t="s">
        <v>430</v>
      </c>
      <c r="F12" s="6">
        <f>SUMIFS(NhatKy_ViPham!K:K, NhatKy_ViPham!E:E, "12_Dia", NhatKy_ViPham!F:F, B12, NhatKy_ViPham!H:H, "L01")</f>
        <v>0</v>
      </c>
      <c r="G12" s="6">
        <f>SUMIFS(NhatKy_ViPham!K:K, NhatKy_ViPham!E:E, "12_Dia", NhatKy_ViPham!F:F, B12, NhatKy_ViPham!H:H, "L02")</f>
        <v>0</v>
      </c>
      <c r="H12" s="6">
        <f>SUMIFS(NhatKy_ViPham!K:K, NhatKy_ViPham!E:E, "12_Dia", NhatKy_ViPham!F:F, B12, NhatKy_ViPham!H:H, "L03")</f>
        <v>0</v>
      </c>
      <c r="I12" s="6">
        <f>SUMIFS(NhatKy_ViPham!K:K, NhatKy_ViPham!E:E, "12_Dia", NhatKy_ViPham!F:F, B12, NhatKy_ViPham!H:H, "L04")</f>
        <v>0</v>
      </c>
      <c r="J12" s="6">
        <f>SUMIFS(NhatKy_ViPham!K:K, NhatKy_ViPham!E:E, "12_Dia", NhatKy_ViPham!F:F, B12, NhatKy_ViPham!H:H, "L05")</f>
        <v>0</v>
      </c>
      <c r="K12" s="6">
        <f>SUMIFS(NhatKy_ViPham!K:K, NhatKy_ViPham!E:E, "12_Dia", NhatKy_ViPham!F:F, B12, NhatKy_ViPham!H:H, "L06")</f>
        <v>0</v>
      </c>
      <c r="L12" s="6">
        <f>SUMIFS(NhatKy_ViPham!K:K, NhatKy_ViPham!E:E, "12_Dia", NhatKy_ViPham!F:F, B12, NhatKy_ViPham!H:H, "L07")</f>
        <v>0</v>
      </c>
      <c r="M12" s="6">
        <f>SUMIFS(NhatKy_ViPham!K:K, NhatKy_ViPham!E:E, "12_Dia", NhatKy_ViPham!F:F, B12, NhatKy_ViPham!H:H, "L08")</f>
        <v>0</v>
      </c>
      <c r="N12" s="6">
        <f>SUMIFS(NhatKy_ViPham!K:K, NhatKy_ViPham!E:E, "12_Dia", NhatKy_ViPham!F:F, B12, NhatKy_ViPham!H:H, "L09")</f>
        <v>0</v>
      </c>
      <c r="O12" s="6">
        <f>SUMIFS(NhatKy_ViPham!K:K, NhatKy_ViPham!E:E, "12_Dia", NhatKy_ViPham!F:F, B12, NhatKy_ViPham!H:H, "L10")</f>
        <v>0</v>
      </c>
      <c r="P12" s="12">
        <f>SUMIFS(NhatKy_ViPham!J:J, NhatKy_ViPham!E:E, "12_Dia", NhatKy_ViPham!F:F, B12)</f>
        <v>0</v>
      </c>
      <c r="Q12" s="13">
        <f>SUMIFS(NhatKy_ViPham!K:K, NhatKy_ViPham!E:E, "12_Dia", NhatKy_ViPham!F:F, B12)</f>
        <v>0</v>
      </c>
      <c r="R12" s="6">
        <f>100 + SUMIFS(NhatKy_ViPham!J:J, NhatKy_ViPham!E:E, "12_Dia", NhatKy_ViPham!F:F, B12, NhatKy_ViPham!C:C, "T1") - SUMIFS(NhatKy_ViPham!K:K, NhatKy_ViPham!E:E, "12_Dia", NhatKy_ViPham!F:F, B12, NhatKy_ViPham!C:C, "T1")</f>
        <v>100</v>
      </c>
      <c r="S12" s="6">
        <f>100 + SUMIFS(NhatKy_ViPham!J:J, NhatKy_ViPham!E:E, "12_Dia", NhatKy_ViPham!F:F, B12, NhatKy_ViPham!C:C, "T2") - SUMIFS(NhatKy_ViPham!K:K, NhatKy_ViPham!E:E, "12_Dia", NhatKy_ViPham!F:F, B12, NhatKy_ViPham!C:C, "T2")</f>
        <v>100</v>
      </c>
      <c r="T12" s="6">
        <f>100 + SUMIFS(NhatKy_ViPham!J:J, NhatKy_ViPham!E:E, "12_Dia", NhatKy_ViPham!F:F, B12, NhatKy_ViPham!C:C, "T3") - SUMIFS(NhatKy_ViPham!K:K, NhatKy_ViPham!E:E, "12_Dia", NhatKy_ViPham!F:F, B12, NhatKy_ViPham!C:C, "T3")</f>
        <v>100</v>
      </c>
      <c r="U12" s="6">
        <f>100 + SUMIFS(NhatKy_ViPham!J:J, NhatKy_ViPham!E:E, "12_Dia", NhatKy_ViPham!F:F, B12, NhatKy_ViPham!C:C, "T4") - SUMIFS(NhatKy_ViPham!K:K, NhatKy_ViPham!E:E, "12_Dia", NhatKy_ViPham!F:F, B12, NhatKy_ViPham!C:C, "T4")</f>
        <v>100</v>
      </c>
      <c r="V12" s="6">
        <f>100 + SUMIFS(NhatKy_ViPham!J:J, NhatKy_ViPham!E:E, "12_Dia", NhatKy_ViPham!F:F, B12, NhatKy_ViPham!C:C, "T5") - SUMIFS(NhatKy_ViPham!K:K, NhatKy_ViPham!E:E, "12_Dia", NhatKy_ViPham!F:F, B12, NhatKy_ViPham!C:C, "T5")</f>
        <v>100</v>
      </c>
      <c r="W12" s="6">
        <f>100 + SUMIFS(NhatKy_ViPham!J:J, NhatKy_ViPham!E:E, "12_Dia", NhatKy_ViPham!F:F, B12, NhatKy_ViPham!C:C, "T6") - SUMIFS(NhatKy_ViPham!K:K, NhatKy_ViPham!E:E, "12_Dia", NhatKy_ViPham!F:F, B12, NhatKy_ViPham!C:C, "T6")</f>
        <v>100</v>
      </c>
      <c r="X12" s="6">
        <f>100 + SUMIFS(NhatKy_ViPham!J:J, NhatKy_ViPham!E:E, "12_Dia", NhatKy_ViPham!F:F, B12, NhatKy_ViPham!C:C, "T7") - SUMIFS(NhatKy_ViPham!K:K, NhatKy_ViPham!E:E, "12_Dia", NhatKy_ViPham!F:F, B12, NhatKy_ViPham!C:C, "T7")</f>
        <v>100</v>
      </c>
      <c r="Y12" s="6">
        <f>100 + SUMIFS(NhatKy_ViPham!J:J, NhatKy_ViPham!E:E, "12_Dia", NhatKy_ViPham!F:F, B12, NhatKy_ViPham!C:C, "T8") - SUMIFS(NhatKy_ViPham!K:K, NhatKy_ViPham!E:E, "12_Dia", NhatKy_ViPham!F:F, B12, NhatKy_ViPham!C:C, "T8")</f>
        <v>100</v>
      </c>
      <c r="Z12" s="6">
        <f>100 + SUMIFS(NhatKy_ViPham!J:J, NhatKy_ViPham!E:E, "12_Dia", NhatKy_ViPham!F:F, B12, NhatKy_ViPham!C:C, "T9") - SUMIFS(NhatKy_ViPham!K:K, NhatKy_ViPham!E:E, "12_Dia", NhatKy_ViPham!F:F, B12, NhatKy_ViPham!C:C, "T9")</f>
        <v>100</v>
      </c>
      <c r="AA12" s="6">
        <f>100 + SUMIFS(NhatKy_ViPham!J:J, NhatKy_ViPham!E:E, "12_Dia", NhatKy_ViPham!F:F, B12, NhatKy_ViPham!C:C, "T10") - SUMIFS(NhatKy_ViPham!K:K, NhatKy_ViPham!E:E, "12_Dia", NhatKy_ViPham!F:F, B12, NhatKy_ViPham!C:C, "T10")</f>
        <v>100</v>
      </c>
      <c r="AB12" s="6">
        <f>100 + SUMIFS(NhatKy_ViPham!J:J, NhatKy_ViPham!E:E, "12_Dia", NhatKy_ViPham!F:F, B12, NhatKy_ViPham!C:C, "T11") - SUMIFS(NhatKy_ViPham!K:K, NhatKy_ViPham!E:E, "12_Dia", NhatKy_ViPham!F:F, B12, NhatKy_ViPham!C:C, "T11")</f>
        <v>100</v>
      </c>
      <c r="AC12" s="6">
        <f>100 + SUMIFS(NhatKy_ViPham!J:J, NhatKy_ViPham!E:E, "12_Dia", NhatKy_ViPham!F:F, B12, NhatKy_ViPham!C:C, "T12") - SUMIFS(NhatKy_ViPham!K:K, NhatKy_ViPham!E:E, "12_Dia", NhatKy_ViPham!F:F, B12, NhatKy_ViPham!C:C, "T12")</f>
        <v>100</v>
      </c>
      <c r="AD12" s="6">
        <f>100 + SUMIFS(NhatKy_ViPham!J:J, NhatKy_ViPham!E:E, "12_Dia", NhatKy_ViPham!F:F, B12, NhatKy_ViPham!C:C, "T13") - SUMIFS(NhatKy_ViPham!K:K, NhatKy_ViPham!E:E, "12_Dia", NhatKy_ViPham!F:F, B12, NhatKy_ViPham!C:C, "T13")</f>
        <v>100</v>
      </c>
      <c r="AE12" s="6">
        <f>100 + SUMIFS(NhatKy_ViPham!J:J, NhatKy_ViPham!E:E, "12_Dia", NhatKy_ViPham!F:F, B12, NhatKy_ViPham!C:C, "T14") - SUMIFS(NhatKy_ViPham!K:K, NhatKy_ViPham!E:E, "12_Dia", NhatKy_ViPham!F:F, B12, NhatKy_ViPham!C:C, "T14")</f>
        <v>100</v>
      </c>
      <c r="AF12" s="6">
        <f>100 + SUMIFS(NhatKy_ViPham!J:J, NhatKy_ViPham!E:E, "12_Dia", NhatKy_ViPham!F:F, B12, NhatKy_ViPham!C:C, "T15") - SUMIFS(NhatKy_ViPham!K:K, NhatKy_ViPham!E:E, "12_Dia", NhatKy_ViPham!F:F, B12, NhatKy_ViPham!C:C, "T15")</f>
        <v>100</v>
      </c>
      <c r="AG12" s="6">
        <f>100 + SUMIFS(NhatKy_ViPham!J:J, NhatKy_ViPham!E:E, "12_Dia", NhatKy_ViPham!F:F, B12, NhatKy_ViPham!C:C, "T16") - SUMIFS(NhatKy_ViPham!K:K, NhatKy_ViPham!E:E, "12_Dia", NhatKy_ViPham!F:F, B12, NhatKy_ViPham!C:C, "T16")</f>
        <v>100</v>
      </c>
      <c r="AH12" s="6">
        <f>100 + SUMIFS(NhatKy_ViPham!J:J, NhatKy_ViPham!E:E, "12_Dia", NhatKy_ViPham!F:F, B12, NhatKy_ViPham!C:C, "T17") - SUMIFS(NhatKy_ViPham!K:K, NhatKy_ViPham!E:E, "12_Dia", NhatKy_ViPham!F:F, B12, NhatKy_ViPham!C:C, "T17")</f>
        <v>100</v>
      </c>
      <c r="AI12" s="6">
        <f>100 + SUMIFS(NhatKy_ViPham!J:J, NhatKy_ViPham!E:E, "12_Dia", NhatKy_ViPham!F:F, B12, NhatKy_ViPham!C:C, "T18") - SUMIFS(NhatKy_ViPham!K:K, NhatKy_ViPham!E:E, "12_Dia", NhatKy_ViPham!F:F, B12, NhatKy_ViPham!C:C, "T18")</f>
        <v>100</v>
      </c>
      <c r="AJ12" s="6">
        <f>100 + SUMIFS(NhatKy_ViPham!J:J, NhatKy_ViPham!E:E, "12_Dia", NhatKy_ViPham!F:F, B12, NhatKy_ViPham!C:C, "T19") - SUMIFS(NhatKy_ViPham!K:K, NhatKy_ViPham!E:E, "12_Dia", NhatKy_ViPham!F:F, B12, NhatKy_ViPham!C:C, "T19")</f>
        <v>100</v>
      </c>
      <c r="AK12" s="6">
        <f>100 + SUMIFS(NhatKy_ViPham!J:J, NhatKy_ViPham!E:E, "12_Dia", NhatKy_ViPham!F:F, B12, NhatKy_ViPham!C:C, "T20") - SUMIFS(NhatKy_ViPham!K:K, NhatKy_ViPham!E:E, "12_Dia", NhatKy_ViPham!F:F, B12, NhatKy_ViPham!C:C, "T20")</f>
        <v>100</v>
      </c>
      <c r="AL12" s="6">
        <f>100 + SUMIFS(NhatKy_ViPham!J:J, NhatKy_ViPham!E:E, "12_Dia", NhatKy_ViPham!F:F, B12, NhatKy_ViPham!C:C, "T21") - SUMIFS(NhatKy_ViPham!K:K, NhatKy_ViPham!E:E, "12_Dia", NhatKy_ViPham!F:F, B12, NhatKy_ViPham!C:C, "T21")</f>
        <v>100</v>
      </c>
      <c r="AM12" s="6">
        <f>100 + SUMIFS(NhatKy_ViPham!J:J, NhatKy_ViPham!E:E, "12_Dia", NhatKy_ViPham!F:F, B12, NhatKy_ViPham!C:C, "T22") - SUMIFS(NhatKy_ViPham!K:K, NhatKy_ViPham!E:E, "12_Dia", NhatKy_ViPham!F:F, B12, NhatKy_ViPham!C:C, "T22")</f>
        <v>100</v>
      </c>
      <c r="AN12" s="6">
        <f>100 + SUMIFS(NhatKy_ViPham!J:J, NhatKy_ViPham!E:E, "12_Dia", NhatKy_ViPham!F:F, B12, NhatKy_ViPham!C:C, "T23") - SUMIFS(NhatKy_ViPham!K:K, NhatKy_ViPham!E:E, "12_Dia", NhatKy_ViPham!F:F, B12, NhatKy_ViPham!C:C, "T23")</f>
        <v>100</v>
      </c>
      <c r="AO12" s="6">
        <f>100 + SUMIFS(NhatKy_ViPham!J:J, NhatKy_ViPham!E:E, "12_Dia", NhatKy_ViPham!F:F, B12, NhatKy_ViPham!C:C, "T24") - SUMIFS(NhatKy_ViPham!K:K, NhatKy_ViPham!E:E, "12_Dia", NhatKy_ViPham!F:F, B12, NhatKy_ViPham!C:C, "T24")</f>
        <v>100</v>
      </c>
      <c r="AP12" s="6">
        <f>100 + SUMIFS(NhatKy_ViPham!J:J, NhatKy_ViPham!E:E, "12_Dia", NhatKy_ViPham!F:F, B12, NhatKy_ViPham!C:C, "T25") - SUMIFS(NhatKy_ViPham!K:K, NhatKy_ViPham!E:E, "12_Dia", NhatKy_ViPham!F:F, B12, NhatKy_ViPham!C:C, "T25")</f>
        <v>100</v>
      </c>
      <c r="AQ12" s="6">
        <f>100 + SUMIFS(NhatKy_ViPham!J:J, NhatKy_ViPham!E:E, "12_Dia", NhatKy_ViPham!F:F, B12, NhatKy_ViPham!C:C, "T26") - SUMIFS(NhatKy_ViPham!K:K, NhatKy_ViPham!E:E, "12_Dia", NhatKy_ViPham!F:F, B12, NhatKy_ViPham!C:C, "T26")</f>
        <v>100</v>
      </c>
      <c r="AR12" s="6">
        <f>100 + SUMIFS(NhatKy_ViPham!J:J, NhatKy_ViPham!E:E, "12_Dia", NhatKy_ViPham!F:F, B12, NhatKy_ViPham!C:C, "T27") - SUMIFS(NhatKy_ViPham!K:K, NhatKy_ViPham!E:E, "12_Dia", NhatKy_ViPham!F:F, B12, NhatKy_ViPham!C:C, "T27")</f>
        <v>100</v>
      </c>
      <c r="AS12" s="6">
        <f>100 + SUMIFS(NhatKy_ViPham!J:J, NhatKy_ViPham!E:E, "12_Dia", NhatKy_ViPham!F:F, B12, NhatKy_ViPham!C:C, "T28") - SUMIFS(NhatKy_ViPham!K:K, NhatKy_ViPham!E:E, "12_Dia", NhatKy_ViPham!F:F, B12, NhatKy_ViPham!C:C, "T28")</f>
        <v>100</v>
      </c>
      <c r="AT12" s="6">
        <f>100 + SUMIFS(NhatKy_ViPham!J:J, NhatKy_ViPham!E:E, "12_Dia", NhatKy_ViPham!F:F, B12, NhatKy_ViPham!C:C, "T29") - SUMIFS(NhatKy_ViPham!K:K, NhatKy_ViPham!E:E, "12_Dia", NhatKy_ViPham!F:F, B12, NhatKy_ViPham!C:C, "T29")</f>
        <v>100</v>
      </c>
      <c r="AU12" s="6">
        <f>100 + SUMIFS(NhatKy_ViPham!J:J, NhatKy_ViPham!E:E, "12_Dia", NhatKy_ViPham!F:F, B12, NhatKy_ViPham!C:C, "T30") - SUMIFS(NhatKy_ViPham!K:K, NhatKy_ViPham!E:E, "12_Dia", NhatKy_ViPham!F:F, B12, NhatKy_ViPham!C:C, "T30")</f>
        <v>100</v>
      </c>
      <c r="AV12" s="6">
        <f>100 + SUMIFS(NhatKy_ViPham!J:J, NhatKy_ViPham!E:E, "12_Dia", NhatKy_ViPham!F:F, B12, NhatKy_ViPham!C:C, "T31") - SUMIFS(NhatKy_ViPham!K:K, NhatKy_ViPham!E:E, "12_Dia", NhatKy_ViPham!F:F, B12, NhatKy_ViPham!C:C, "T31")</f>
        <v>100</v>
      </c>
      <c r="AW12" s="6">
        <f>100 + SUMIFS(NhatKy_ViPham!J:J, NhatKy_ViPham!E:E, "12_Dia", NhatKy_ViPham!F:F, B12, NhatKy_ViPham!C:C, "T32") - SUMIFS(NhatKy_ViPham!K:K, NhatKy_ViPham!E:E, "12_Dia", NhatKy_ViPham!F:F, B12, NhatKy_ViPham!C:C, "T32")</f>
        <v>100</v>
      </c>
      <c r="AX12" s="6">
        <f>100 + SUMIFS(NhatKy_ViPham!J:J, NhatKy_ViPham!E:E, "12_Dia", NhatKy_ViPham!F:F, B12, NhatKy_ViPham!C:C, "T33") - SUMIFS(NhatKy_ViPham!K:K, NhatKy_ViPham!E:E, "12_Dia", NhatKy_ViPham!F:F, B12, NhatKy_ViPham!C:C, "T33")</f>
        <v>100</v>
      </c>
      <c r="AY12" s="6">
        <f>100 + SUMIFS(NhatKy_ViPham!J:J, NhatKy_ViPham!E:E, "12_Dia", NhatKy_ViPham!F:F, B12, NhatKy_ViPham!C:C, "T34") - SUMIFS(NhatKy_ViPham!K:K, NhatKy_ViPham!E:E, "12_Dia", NhatKy_ViPham!F:F, B12, NhatKy_ViPham!C:C, "T34")</f>
        <v>100</v>
      </c>
      <c r="AZ12" s="6">
        <f>100 + SUMIFS(NhatKy_ViPham!J:J, NhatKy_ViPham!E:E, "12_Dia", NhatKy_ViPham!F:F, B12, NhatKy_ViPham!C:C, "T35") - SUMIFS(NhatKy_ViPham!K:K, NhatKy_ViPham!E:E, "12_Dia", NhatKy_ViPham!F:F, B12, NhatKy_ViPham!C:C, "T35")</f>
        <v>100</v>
      </c>
      <c r="BA12" s="12">
        <f t="shared" si="0"/>
        <v>100</v>
      </c>
      <c r="BB12" s="11" t="s">
        <v>430</v>
      </c>
      <c r="BC12" s="16" t="str">
        <f t="shared" si="1"/>
        <v>Tốt</v>
      </c>
      <c r="BD12" s="15" t="str">
        <f t="shared" si="2"/>
        <v>🟢 BÌNH THƯỜNG</v>
      </c>
    </row>
    <row r="13" spans="1:56" x14ac:dyDescent="0.25">
      <c r="A13" s="4">
        <v>5</v>
      </c>
      <c r="B13" s="10" t="s">
        <v>2890</v>
      </c>
      <c r="C13" s="4" t="s">
        <v>2413</v>
      </c>
      <c r="D13" s="4" t="s">
        <v>435</v>
      </c>
      <c r="E13" s="11" t="s">
        <v>430</v>
      </c>
      <c r="F13" s="7">
        <f>SUMIFS(NhatKy_ViPham!K:K, NhatKy_ViPham!E:E, "12_Dia", NhatKy_ViPham!F:F, B13, NhatKy_ViPham!H:H, "L01")</f>
        <v>0</v>
      </c>
      <c r="G13" s="7">
        <f>SUMIFS(NhatKy_ViPham!K:K, NhatKy_ViPham!E:E, "12_Dia", NhatKy_ViPham!F:F, B13, NhatKy_ViPham!H:H, "L02")</f>
        <v>0</v>
      </c>
      <c r="H13" s="7">
        <f>SUMIFS(NhatKy_ViPham!K:K, NhatKy_ViPham!E:E, "12_Dia", NhatKy_ViPham!F:F, B13, NhatKy_ViPham!H:H, "L03")</f>
        <v>0</v>
      </c>
      <c r="I13" s="7">
        <f>SUMIFS(NhatKy_ViPham!K:K, NhatKy_ViPham!E:E, "12_Dia", NhatKy_ViPham!F:F, B13, NhatKy_ViPham!H:H, "L04")</f>
        <v>0</v>
      </c>
      <c r="J13" s="7">
        <f>SUMIFS(NhatKy_ViPham!K:K, NhatKy_ViPham!E:E, "12_Dia", NhatKy_ViPham!F:F, B13, NhatKy_ViPham!H:H, "L05")</f>
        <v>0</v>
      </c>
      <c r="K13" s="7">
        <f>SUMIFS(NhatKy_ViPham!K:K, NhatKy_ViPham!E:E, "12_Dia", NhatKy_ViPham!F:F, B13, NhatKy_ViPham!H:H, "L06")</f>
        <v>0</v>
      </c>
      <c r="L13" s="7">
        <f>SUMIFS(NhatKy_ViPham!K:K, NhatKy_ViPham!E:E, "12_Dia", NhatKy_ViPham!F:F, B13, NhatKy_ViPham!H:H, "L07")</f>
        <v>0</v>
      </c>
      <c r="M13" s="7">
        <f>SUMIFS(NhatKy_ViPham!K:K, NhatKy_ViPham!E:E, "12_Dia", NhatKy_ViPham!F:F, B13, NhatKy_ViPham!H:H, "L08")</f>
        <v>0</v>
      </c>
      <c r="N13" s="7">
        <f>SUMIFS(NhatKy_ViPham!K:K, NhatKy_ViPham!E:E, "12_Dia", NhatKy_ViPham!F:F, B13, NhatKy_ViPham!H:H, "L09")</f>
        <v>0</v>
      </c>
      <c r="O13" s="7">
        <f>SUMIFS(NhatKy_ViPham!K:K, NhatKy_ViPham!E:E, "12_Dia", NhatKy_ViPham!F:F, B13, NhatKy_ViPham!H:H, "L10")</f>
        <v>0</v>
      </c>
      <c r="P13" s="12">
        <f>SUMIFS(NhatKy_ViPham!J:J, NhatKy_ViPham!E:E, "12_Dia", NhatKy_ViPham!F:F, B13)</f>
        <v>0</v>
      </c>
      <c r="Q13" s="13">
        <f>SUMIFS(NhatKy_ViPham!K:K, NhatKy_ViPham!E:E, "12_Dia", NhatKy_ViPham!F:F, B13)</f>
        <v>0</v>
      </c>
      <c r="R13" s="7">
        <f>100 + SUMIFS(NhatKy_ViPham!J:J, NhatKy_ViPham!E:E, "12_Dia", NhatKy_ViPham!F:F, B13, NhatKy_ViPham!C:C, "T1") - SUMIFS(NhatKy_ViPham!K:K, NhatKy_ViPham!E:E, "12_Dia", NhatKy_ViPham!F:F, B13, NhatKy_ViPham!C:C, "T1")</f>
        <v>100</v>
      </c>
      <c r="S13" s="7">
        <f>100 + SUMIFS(NhatKy_ViPham!J:J, NhatKy_ViPham!E:E, "12_Dia", NhatKy_ViPham!F:F, B13, NhatKy_ViPham!C:C, "T2") - SUMIFS(NhatKy_ViPham!K:K, NhatKy_ViPham!E:E, "12_Dia", NhatKy_ViPham!F:F, B13, NhatKy_ViPham!C:C, "T2")</f>
        <v>100</v>
      </c>
      <c r="T13" s="7">
        <f>100 + SUMIFS(NhatKy_ViPham!J:J, NhatKy_ViPham!E:E, "12_Dia", NhatKy_ViPham!F:F, B13, NhatKy_ViPham!C:C, "T3") - SUMIFS(NhatKy_ViPham!K:K, NhatKy_ViPham!E:E, "12_Dia", NhatKy_ViPham!F:F, B13, NhatKy_ViPham!C:C, "T3")</f>
        <v>100</v>
      </c>
      <c r="U13" s="7">
        <f>100 + SUMIFS(NhatKy_ViPham!J:J, NhatKy_ViPham!E:E, "12_Dia", NhatKy_ViPham!F:F, B13, NhatKy_ViPham!C:C, "T4") - SUMIFS(NhatKy_ViPham!K:K, NhatKy_ViPham!E:E, "12_Dia", NhatKy_ViPham!F:F, B13, NhatKy_ViPham!C:C, "T4")</f>
        <v>100</v>
      </c>
      <c r="V13" s="7">
        <f>100 + SUMIFS(NhatKy_ViPham!J:J, NhatKy_ViPham!E:E, "12_Dia", NhatKy_ViPham!F:F, B13, NhatKy_ViPham!C:C, "T5") - SUMIFS(NhatKy_ViPham!K:K, NhatKy_ViPham!E:E, "12_Dia", NhatKy_ViPham!F:F, B13, NhatKy_ViPham!C:C, "T5")</f>
        <v>100</v>
      </c>
      <c r="W13" s="7">
        <f>100 + SUMIFS(NhatKy_ViPham!J:J, NhatKy_ViPham!E:E, "12_Dia", NhatKy_ViPham!F:F, B13, NhatKy_ViPham!C:C, "T6") - SUMIFS(NhatKy_ViPham!K:K, NhatKy_ViPham!E:E, "12_Dia", NhatKy_ViPham!F:F, B13, NhatKy_ViPham!C:C, "T6")</f>
        <v>100</v>
      </c>
      <c r="X13" s="7">
        <f>100 + SUMIFS(NhatKy_ViPham!J:J, NhatKy_ViPham!E:E, "12_Dia", NhatKy_ViPham!F:F, B13, NhatKy_ViPham!C:C, "T7") - SUMIFS(NhatKy_ViPham!K:K, NhatKy_ViPham!E:E, "12_Dia", NhatKy_ViPham!F:F, B13, NhatKy_ViPham!C:C, "T7")</f>
        <v>100</v>
      </c>
      <c r="Y13" s="7">
        <f>100 + SUMIFS(NhatKy_ViPham!J:J, NhatKy_ViPham!E:E, "12_Dia", NhatKy_ViPham!F:F, B13, NhatKy_ViPham!C:C, "T8") - SUMIFS(NhatKy_ViPham!K:K, NhatKy_ViPham!E:E, "12_Dia", NhatKy_ViPham!F:F, B13, NhatKy_ViPham!C:C, "T8")</f>
        <v>100</v>
      </c>
      <c r="Z13" s="7">
        <f>100 + SUMIFS(NhatKy_ViPham!J:J, NhatKy_ViPham!E:E, "12_Dia", NhatKy_ViPham!F:F, B13, NhatKy_ViPham!C:C, "T9") - SUMIFS(NhatKy_ViPham!K:K, NhatKy_ViPham!E:E, "12_Dia", NhatKy_ViPham!F:F, B13, NhatKy_ViPham!C:C, "T9")</f>
        <v>100</v>
      </c>
      <c r="AA13" s="7">
        <f>100 + SUMIFS(NhatKy_ViPham!J:J, NhatKy_ViPham!E:E, "12_Dia", NhatKy_ViPham!F:F, B13, NhatKy_ViPham!C:C, "T10") - SUMIFS(NhatKy_ViPham!K:K, NhatKy_ViPham!E:E, "12_Dia", NhatKy_ViPham!F:F, B13, NhatKy_ViPham!C:C, "T10")</f>
        <v>100</v>
      </c>
      <c r="AB13" s="7">
        <f>100 + SUMIFS(NhatKy_ViPham!J:J, NhatKy_ViPham!E:E, "12_Dia", NhatKy_ViPham!F:F, B13, NhatKy_ViPham!C:C, "T11") - SUMIFS(NhatKy_ViPham!K:K, NhatKy_ViPham!E:E, "12_Dia", NhatKy_ViPham!F:F, B13, NhatKy_ViPham!C:C, "T11")</f>
        <v>100</v>
      </c>
      <c r="AC13" s="7">
        <f>100 + SUMIFS(NhatKy_ViPham!J:J, NhatKy_ViPham!E:E, "12_Dia", NhatKy_ViPham!F:F, B13, NhatKy_ViPham!C:C, "T12") - SUMIFS(NhatKy_ViPham!K:K, NhatKy_ViPham!E:E, "12_Dia", NhatKy_ViPham!F:F, B13, NhatKy_ViPham!C:C, "T12")</f>
        <v>100</v>
      </c>
      <c r="AD13" s="7">
        <f>100 + SUMIFS(NhatKy_ViPham!J:J, NhatKy_ViPham!E:E, "12_Dia", NhatKy_ViPham!F:F, B13, NhatKy_ViPham!C:C, "T13") - SUMIFS(NhatKy_ViPham!K:K, NhatKy_ViPham!E:E, "12_Dia", NhatKy_ViPham!F:F, B13, NhatKy_ViPham!C:C, "T13")</f>
        <v>100</v>
      </c>
      <c r="AE13" s="7">
        <f>100 + SUMIFS(NhatKy_ViPham!J:J, NhatKy_ViPham!E:E, "12_Dia", NhatKy_ViPham!F:F, B13, NhatKy_ViPham!C:C, "T14") - SUMIFS(NhatKy_ViPham!K:K, NhatKy_ViPham!E:E, "12_Dia", NhatKy_ViPham!F:F, B13, NhatKy_ViPham!C:C, "T14")</f>
        <v>100</v>
      </c>
      <c r="AF13" s="7">
        <f>100 + SUMIFS(NhatKy_ViPham!J:J, NhatKy_ViPham!E:E, "12_Dia", NhatKy_ViPham!F:F, B13, NhatKy_ViPham!C:C, "T15") - SUMIFS(NhatKy_ViPham!K:K, NhatKy_ViPham!E:E, "12_Dia", NhatKy_ViPham!F:F, B13, NhatKy_ViPham!C:C, "T15")</f>
        <v>100</v>
      </c>
      <c r="AG13" s="7">
        <f>100 + SUMIFS(NhatKy_ViPham!J:J, NhatKy_ViPham!E:E, "12_Dia", NhatKy_ViPham!F:F, B13, NhatKy_ViPham!C:C, "T16") - SUMIFS(NhatKy_ViPham!K:K, NhatKy_ViPham!E:E, "12_Dia", NhatKy_ViPham!F:F, B13, NhatKy_ViPham!C:C, "T16")</f>
        <v>100</v>
      </c>
      <c r="AH13" s="7">
        <f>100 + SUMIFS(NhatKy_ViPham!J:J, NhatKy_ViPham!E:E, "12_Dia", NhatKy_ViPham!F:F, B13, NhatKy_ViPham!C:C, "T17") - SUMIFS(NhatKy_ViPham!K:K, NhatKy_ViPham!E:E, "12_Dia", NhatKy_ViPham!F:F, B13, NhatKy_ViPham!C:C, "T17")</f>
        <v>100</v>
      </c>
      <c r="AI13" s="7">
        <f>100 + SUMIFS(NhatKy_ViPham!J:J, NhatKy_ViPham!E:E, "12_Dia", NhatKy_ViPham!F:F, B13, NhatKy_ViPham!C:C, "T18") - SUMIFS(NhatKy_ViPham!K:K, NhatKy_ViPham!E:E, "12_Dia", NhatKy_ViPham!F:F, B13, NhatKy_ViPham!C:C, "T18")</f>
        <v>100</v>
      </c>
      <c r="AJ13" s="7">
        <f>100 + SUMIFS(NhatKy_ViPham!J:J, NhatKy_ViPham!E:E, "12_Dia", NhatKy_ViPham!F:F, B13, NhatKy_ViPham!C:C, "T19") - SUMIFS(NhatKy_ViPham!K:K, NhatKy_ViPham!E:E, "12_Dia", NhatKy_ViPham!F:F, B13, NhatKy_ViPham!C:C, "T19")</f>
        <v>100</v>
      </c>
      <c r="AK13" s="7">
        <f>100 + SUMIFS(NhatKy_ViPham!J:J, NhatKy_ViPham!E:E, "12_Dia", NhatKy_ViPham!F:F, B13, NhatKy_ViPham!C:C, "T20") - SUMIFS(NhatKy_ViPham!K:K, NhatKy_ViPham!E:E, "12_Dia", NhatKy_ViPham!F:F, B13, NhatKy_ViPham!C:C, "T20")</f>
        <v>100</v>
      </c>
      <c r="AL13" s="7">
        <f>100 + SUMIFS(NhatKy_ViPham!J:J, NhatKy_ViPham!E:E, "12_Dia", NhatKy_ViPham!F:F, B13, NhatKy_ViPham!C:C, "T21") - SUMIFS(NhatKy_ViPham!K:K, NhatKy_ViPham!E:E, "12_Dia", NhatKy_ViPham!F:F, B13, NhatKy_ViPham!C:C, "T21")</f>
        <v>100</v>
      </c>
      <c r="AM13" s="7">
        <f>100 + SUMIFS(NhatKy_ViPham!J:J, NhatKy_ViPham!E:E, "12_Dia", NhatKy_ViPham!F:F, B13, NhatKy_ViPham!C:C, "T22") - SUMIFS(NhatKy_ViPham!K:K, NhatKy_ViPham!E:E, "12_Dia", NhatKy_ViPham!F:F, B13, NhatKy_ViPham!C:C, "T22")</f>
        <v>100</v>
      </c>
      <c r="AN13" s="7">
        <f>100 + SUMIFS(NhatKy_ViPham!J:J, NhatKy_ViPham!E:E, "12_Dia", NhatKy_ViPham!F:F, B13, NhatKy_ViPham!C:C, "T23") - SUMIFS(NhatKy_ViPham!K:K, NhatKy_ViPham!E:E, "12_Dia", NhatKy_ViPham!F:F, B13, NhatKy_ViPham!C:C, "T23")</f>
        <v>100</v>
      </c>
      <c r="AO13" s="7">
        <f>100 + SUMIFS(NhatKy_ViPham!J:J, NhatKy_ViPham!E:E, "12_Dia", NhatKy_ViPham!F:F, B13, NhatKy_ViPham!C:C, "T24") - SUMIFS(NhatKy_ViPham!K:K, NhatKy_ViPham!E:E, "12_Dia", NhatKy_ViPham!F:F, B13, NhatKy_ViPham!C:C, "T24")</f>
        <v>100</v>
      </c>
      <c r="AP13" s="7">
        <f>100 + SUMIFS(NhatKy_ViPham!J:J, NhatKy_ViPham!E:E, "12_Dia", NhatKy_ViPham!F:F, B13, NhatKy_ViPham!C:C, "T25") - SUMIFS(NhatKy_ViPham!K:K, NhatKy_ViPham!E:E, "12_Dia", NhatKy_ViPham!F:F, B13, NhatKy_ViPham!C:C, "T25")</f>
        <v>100</v>
      </c>
      <c r="AQ13" s="7">
        <f>100 + SUMIFS(NhatKy_ViPham!J:J, NhatKy_ViPham!E:E, "12_Dia", NhatKy_ViPham!F:F, B13, NhatKy_ViPham!C:C, "T26") - SUMIFS(NhatKy_ViPham!K:K, NhatKy_ViPham!E:E, "12_Dia", NhatKy_ViPham!F:F, B13, NhatKy_ViPham!C:C, "T26")</f>
        <v>100</v>
      </c>
      <c r="AR13" s="7">
        <f>100 + SUMIFS(NhatKy_ViPham!J:J, NhatKy_ViPham!E:E, "12_Dia", NhatKy_ViPham!F:F, B13, NhatKy_ViPham!C:C, "T27") - SUMIFS(NhatKy_ViPham!K:K, NhatKy_ViPham!E:E, "12_Dia", NhatKy_ViPham!F:F, B13, NhatKy_ViPham!C:C, "T27")</f>
        <v>100</v>
      </c>
      <c r="AS13" s="7">
        <f>100 + SUMIFS(NhatKy_ViPham!J:J, NhatKy_ViPham!E:E, "12_Dia", NhatKy_ViPham!F:F, B13, NhatKy_ViPham!C:C, "T28") - SUMIFS(NhatKy_ViPham!K:K, NhatKy_ViPham!E:E, "12_Dia", NhatKy_ViPham!F:F, B13, NhatKy_ViPham!C:C, "T28")</f>
        <v>100</v>
      </c>
      <c r="AT13" s="7">
        <f>100 + SUMIFS(NhatKy_ViPham!J:J, NhatKy_ViPham!E:E, "12_Dia", NhatKy_ViPham!F:F, B13, NhatKy_ViPham!C:C, "T29") - SUMIFS(NhatKy_ViPham!K:K, NhatKy_ViPham!E:E, "12_Dia", NhatKy_ViPham!F:F, B13, NhatKy_ViPham!C:C, "T29")</f>
        <v>100</v>
      </c>
      <c r="AU13" s="7">
        <f>100 + SUMIFS(NhatKy_ViPham!J:J, NhatKy_ViPham!E:E, "12_Dia", NhatKy_ViPham!F:F, B13, NhatKy_ViPham!C:C, "T30") - SUMIFS(NhatKy_ViPham!K:K, NhatKy_ViPham!E:E, "12_Dia", NhatKy_ViPham!F:F, B13, NhatKy_ViPham!C:C, "T30")</f>
        <v>100</v>
      </c>
      <c r="AV13" s="7">
        <f>100 + SUMIFS(NhatKy_ViPham!J:J, NhatKy_ViPham!E:E, "12_Dia", NhatKy_ViPham!F:F, B13, NhatKy_ViPham!C:C, "T31") - SUMIFS(NhatKy_ViPham!K:K, NhatKy_ViPham!E:E, "12_Dia", NhatKy_ViPham!F:F, B13, NhatKy_ViPham!C:C, "T31")</f>
        <v>100</v>
      </c>
      <c r="AW13" s="7">
        <f>100 + SUMIFS(NhatKy_ViPham!J:J, NhatKy_ViPham!E:E, "12_Dia", NhatKy_ViPham!F:F, B13, NhatKy_ViPham!C:C, "T32") - SUMIFS(NhatKy_ViPham!K:K, NhatKy_ViPham!E:E, "12_Dia", NhatKy_ViPham!F:F, B13, NhatKy_ViPham!C:C, "T32")</f>
        <v>100</v>
      </c>
      <c r="AX13" s="7">
        <f>100 + SUMIFS(NhatKy_ViPham!J:J, NhatKy_ViPham!E:E, "12_Dia", NhatKy_ViPham!F:F, B13, NhatKy_ViPham!C:C, "T33") - SUMIFS(NhatKy_ViPham!K:K, NhatKy_ViPham!E:E, "12_Dia", NhatKy_ViPham!F:F, B13, NhatKy_ViPham!C:C, "T33")</f>
        <v>100</v>
      </c>
      <c r="AY13" s="7">
        <f>100 + SUMIFS(NhatKy_ViPham!J:J, NhatKy_ViPham!E:E, "12_Dia", NhatKy_ViPham!F:F, B13, NhatKy_ViPham!C:C, "T34") - SUMIFS(NhatKy_ViPham!K:K, NhatKy_ViPham!E:E, "12_Dia", NhatKy_ViPham!F:F, B13, NhatKy_ViPham!C:C, "T34")</f>
        <v>100</v>
      </c>
      <c r="AZ13" s="7">
        <f>100 + SUMIFS(NhatKy_ViPham!J:J, NhatKy_ViPham!E:E, "12_Dia", NhatKy_ViPham!F:F, B13, NhatKy_ViPham!C:C, "T35") - SUMIFS(NhatKy_ViPham!K:K, NhatKy_ViPham!E:E, "12_Dia", NhatKy_ViPham!F:F, B13, NhatKy_ViPham!C:C, "T35")</f>
        <v>100</v>
      </c>
      <c r="BA13" s="12">
        <f t="shared" si="0"/>
        <v>100</v>
      </c>
      <c r="BB13" s="11" t="s">
        <v>430</v>
      </c>
      <c r="BC13" s="14" t="str">
        <f t="shared" si="1"/>
        <v>Tốt</v>
      </c>
      <c r="BD13" s="10" t="str">
        <f t="shared" si="2"/>
        <v>🟢 BÌNH THƯỜNG</v>
      </c>
    </row>
    <row r="14" spans="1:56" x14ac:dyDescent="0.25">
      <c r="A14" s="5">
        <v>6</v>
      </c>
      <c r="B14" s="15" t="s">
        <v>2891</v>
      </c>
      <c r="C14" s="5" t="s">
        <v>2626</v>
      </c>
      <c r="D14" s="5" t="s">
        <v>435</v>
      </c>
      <c r="E14" s="11" t="s">
        <v>430</v>
      </c>
      <c r="F14" s="6">
        <f>SUMIFS(NhatKy_ViPham!K:K, NhatKy_ViPham!E:E, "12_Dia", NhatKy_ViPham!F:F, B14, NhatKy_ViPham!H:H, "L01")</f>
        <v>0</v>
      </c>
      <c r="G14" s="6">
        <f>SUMIFS(NhatKy_ViPham!K:K, NhatKy_ViPham!E:E, "12_Dia", NhatKy_ViPham!F:F, B14, NhatKy_ViPham!H:H, "L02")</f>
        <v>0</v>
      </c>
      <c r="H14" s="6">
        <f>SUMIFS(NhatKy_ViPham!K:K, NhatKy_ViPham!E:E, "12_Dia", NhatKy_ViPham!F:F, B14, NhatKy_ViPham!H:H, "L03")</f>
        <v>0</v>
      </c>
      <c r="I14" s="6">
        <f>SUMIFS(NhatKy_ViPham!K:K, NhatKy_ViPham!E:E, "12_Dia", NhatKy_ViPham!F:F, B14, NhatKy_ViPham!H:H, "L04")</f>
        <v>0</v>
      </c>
      <c r="J14" s="6">
        <f>SUMIFS(NhatKy_ViPham!K:K, NhatKy_ViPham!E:E, "12_Dia", NhatKy_ViPham!F:F, B14, NhatKy_ViPham!H:H, "L05")</f>
        <v>0</v>
      </c>
      <c r="K14" s="6">
        <f>SUMIFS(NhatKy_ViPham!K:K, NhatKy_ViPham!E:E, "12_Dia", NhatKy_ViPham!F:F, B14, NhatKy_ViPham!H:H, "L06")</f>
        <v>0</v>
      </c>
      <c r="L14" s="6">
        <f>SUMIFS(NhatKy_ViPham!K:K, NhatKy_ViPham!E:E, "12_Dia", NhatKy_ViPham!F:F, B14, NhatKy_ViPham!H:H, "L07")</f>
        <v>0</v>
      </c>
      <c r="M14" s="6">
        <f>SUMIFS(NhatKy_ViPham!K:K, NhatKy_ViPham!E:E, "12_Dia", NhatKy_ViPham!F:F, B14, NhatKy_ViPham!H:H, "L08")</f>
        <v>0</v>
      </c>
      <c r="N14" s="6">
        <f>SUMIFS(NhatKy_ViPham!K:K, NhatKy_ViPham!E:E, "12_Dia", NhatKy_ViPham!F:F, B14, NhatKy_ViPham!H:H, "L09")</f>
        <v>0</v>
      </c>
      <c r="O14" s="6">
        <f>SUMIFS(NhatKy_ViPham!K:K, NhatKy_ViPham!E:E, "12_Dia", NhatKy_ViPham!F:F, B14, NhatKy_ViPham!H:H, "L10")</f>
        <v>0</v>
      </c>
      <c r="P14" s="12">
        <f>SUMIFS(NhatKy_ViPham!J:J, NhatKy_ViPham!E:E, "12_Dia", NhatKy_ViPham!F:F, B14)</f>
        <v>0</v>
      </c>
      <c r="Q14" s="13">
        <f>SUMIFS(NhatKy_ViPham!K:K, NhatKy_ViPham!E:E, "12_Dia", NhatKy_ViPham!F:F, B14)</f>
        <v>0</v>
      </c>
      <c r="R14" s="6">
        <f>100 + SUMIFS(NhatKy_ViPham!J:J, NhatKy_ViPham!E:E, "12_Dia", NhatKy_ViPham!F:F, B14, NhatKy_ViPham!C:C, "T1") - SUMIFS(NhatKy_ViPham!K:K, NhatKy_ViPham!E:E, "12_Dia", NhatKy_ViPham!F:F, B14, NhatKy_ViPham!C:C, "T1")</f>
        <v>100</v>
      </c>
      <c r="S14" s="6">
        <f>100 + SUMIFS(NhatKy_ViPham!J:J, NhatKy_ViPham!E:E, "12_Dia", NhatKy_ViPham!F:F, B14, NhatKy_ViPham!C:C, "T2") - SUMIFS(NhatKy_ViPham!K:K, NhatKy_ViPham!E:E, "12_Dia", NhatKy_ViPham!F:F, B14, NhatKy_ViPham!C:C, "T2")</f>
        <v>100</v>
      </c>
      <c r="T14" s="6">
        <f>100 + SUMIFS(NhatKy_ViPham!J:J, NhatKy_ViPham!E:E, "12_Dia", NhatKy_ViPham!F:F, B14, NhatKy_ViPham!C:C, "T3") - SUMIFS(NhatKy_ViPham!K:K, NhatKy_ViPham!E:E, "12_Dia", NhatKy_ViPham!F:F, B14, NhatKy_ViPham!C:C, "T3")</f>
        <v>100</v>
      </c>
      <c r="U14" s="6">
        <f>100 + SUMIFS(NhatKy_ViPham!J:J, NhatKy_ViPham!E:E, "12_Dia", NhatKy_ViPham!F:F, B14, NhatKy_ViPham!C:C, "T4") - SUMIFS(NhatKy_ViPham!K:K, NhatKy_ViPham!E:E, "12_Dia", NhatKy_ViPham!F:F, B14, NhatKy_ViPham!C:C, "T4")</f>
        <v>100</v>
      </c>
      <c r="V14" s="6">
        <f>100 + SUMIFS(NhatKy_ViPham!J:J, NhatKy_ViPham!E:E, "12_Dia", NhatKy_ViPham!F:F, B14, NhatKy_ViPham!C:C, "T5") - SUMIFS(NhatKy_ViPham!K:K, NhatKy_ViPham!E:E, "12_Dia", NhatKy_ViPham!F:F, B14, NhatKy_ViPham!C:C, "T5")</f>
        <v>100</v>
      </c>
      <c r="W14" s="6">
        <f>100 + SUMIFS(NhatKy_ViPham!J:J, NhatKy_ViPham!E:E, "12_Dia", NhatKy_ViPham!F:F, B14, NhatKy_ViPham!C:C, "T6") - SUMIFS(NhatKy_ViPham!K:K, NhatKy_ViPham!E:E, "12_Dia", NhatKy_ViPham!F:F, B14, NhatKy_ViPham!C:C, "T6")</f>
        <v>100</v>
      </c>
      <c r="X14" s="6">
        <f>100 + SUMIFS(NhatKy_ViPham!J:J, NhatKy_ViPham!E:E, "12_Dia", NhatKy_ViPham!F:F, B14, NhatKy_ViPham!C:C, "T7") - SUMIFS(NhatKy_ViPham!K:K, NhatKy_ViPham!E:E, "12_Dia", NhatKy_ViPham!F:F, B14, NhatKy_ViPham!C:C, "T7")</f>
        <v>100</v>
      </c>
      <c r="Y14" s="6">
        <f>100 + SUMIFS(NhatKy_ViPham!J:J, NhatKy_ViPham!E:E, "12_Dia", NhatKy_ViPham!F:F, B14, NhatKy_ViPham!C:C, "T8") - SUMIFS(NhatKy_ViPham!K:K, NhatKy_ViPham!E:E, "12_Dia", NhatKy_ViPham!F:F, B14, NhatKy_ViPham!C:C, "T8")</f>
        <v>100</v>
      </c>
      <c r="Z14" s="6">
        <f>100 + SUMIFS(NhatKy_ViPham!J:J, NhatKy_ViPham!E:E, "12_Dia", NhatKy_ViPham!F:F, B14, NhatKy_ViPham!C:C, "T9") - SUMIFS(NhatKy_ViPham!K:K, NhatKy_ViPham!E:E, "12_Dia", NhatKy_ViPham!F:F, B14, NhatKy_ViPham!C:C, "T9")</f>
        <v>100</v>
      </c>
      <c r="AA14" s="6">
        <f>100 + SUMIFS(NhatKy_ViPham!J:J, NhatKy_ViPham!E:E, "12_Dia", NhatKy_ViPham!F:F, B14, NhatKy_ViPham!C:C, "T10") - SUMIFS(NhatKy_ViPham!K:K, NhatKy_ViPham!E:E, "12_Dia", NhatKy_ViPham!F:F, B14, NhatKy_ViPham!C:C, "T10")</f>
        <v>100</v>
      </c>
      <c r="AB14" s="6">
        <f>100 + SUMIFS(NhatKy_ViPham!J:J, NhatKy_ViPham!E:E, "12_Dia", NhatKy_ViPham!F:F, B14, NhatKy_ViPham!C:C, "T11") - SUMIFS(NhatKy_ViPham!K:K, NhatKy_ViPham!E:E, "12_Dia", NhatKy_ViPham!F:F, B14, NhatKy_ViPham!C:C, "T11")</f>
        <v>100</v>
      </c>
      <c r="AC14" s="6">
        <f>100 + SUMIFS(NhatKy_ViPham!J:J, NhatKy_ViPham!E:E, "12_Dia", NhatKy_ViPham!F:F, B14, NhatKy_ViPham!C:C, "T12") - SUMIFS(NhatKy_ViPham!K:K, NhatKy_ViPham!E:E, "12_Dia", NhatKy_ViPham!F:F, B14, NhatKy_ViPham!C:C, "T12")</f>
        <v>100</v>
      </c>
      <c r="AD14" s="6">
        <f>100 + SUMIFS(NhatKy_ViPham!J:J, NhatKy_ViPham!E:E, "12_Dia", NhatKy_ViPham!F:F, B14, NhatKy_ViPham!C:C, "T13") - SUMIFS(NhatKy_ViPham!K:K, NhatKy_ViPham!E:E, "12_Dia", NhatKy_ViPham!F:F, B14, NhatKy_ViPham!C:C, "T13")</f>
        <v>100</v>
      </c>
      <c r="AE14" s="6">
        <f>100 + SUMIFS(NhatKy_ViPham!J:J, NhatKy_ViPham!E:E, "12_Dia", NhatKy_ViPham!F:F, B14, NhatKy_ViPham!C:C, "T14") - SUMIFS(NhatKy_ViPham!K:K, NhatKy_ViPham!E:E, "12_Dia", NhatKy_ViPham!F:F, B14, NhatKy_ViPham!C:C, "T14")</f>
        <v>100</v>
      </c>
      <c r="AF14" s="6">
        <f>100 + SUMIFS(NhatKy_ViPham!J:J, NhatKy_ViPham!E:E, "12_Dia", NhatKy_ViPham!F:F, B14, NhatKy_ViPham!C:C, "T15") - SUMIFS(NhatKy_ViPham!K:K, NhatKy_ViPham!E:E, "12_Dia", NhatKy_ViPham!F:F, B14, NhatKy_ViPham!C:C, "T15")</f>
        <v>100</v>
      </c>
      <c r="AG14" s="6">
        <f>100 + SUMIFS(NhatKy_ViPham!J:J, NhatKy_ViPham!E:E, "12_Dia", NhatKy_ViPham!F:F, B14, NhatKy_ViPham!C:C, "T16") - SUMIFS(NhatKy_ViPham!K:K, NhatKy_ViPham!E:E, "12_Dia", NhatKy_ViPham!F:F, B14, NhatKy_ViPham!C:C, "T16")</f>
        <v>100</v>
      </c>
      <c r="AH14" s="6">
        <f>100 + SUMIFS(NhatKy_ViPham!J:J, NhatKy_ViPham!E:E, "12_Dia", NhatKy_ViPham!F:F, B14, NhatKy_ViPham!C:C, "T17") - SUMIFS(NhatKy_ViPham!K:K, NhatKy_ViPham!E:E, "12_Dia", NhatKy_ViPham!F:F, B14, NhatKy_ViPham!C:C, "T17")</f>
        <v>100</v>
      </c>
      <c r="AI14" s="6">
        <f>100 + SUMIFS(NhatKy_ViPham!J:J, NhatKy_ViPham!E:E, "12_Dia", NhatKy_ViPham!F:F, B14, NhatKy_ViPham!C:C, "T18") - SUMIFS(NhatKy_ViPham!K:K, NhatKy_ViPham!E:E, "12_Dia", NhatKy_ViPham!F:F, B14, NhatKy_ViPham!C:C, "T18")</f>
        <v>100</v>
      </c>
      <c r="AJ14" s="6">
        <f>100 + SUMIFS(NhatKy_ViPham!J:J, NhatKy_ViPham!E:E, "12_Dia", NhatKy_ViPham!F:F, B14, NhatKy_ViPham!C:C, "T19") - SUMIFS(NhatKy_ViPham!K:K, NhatKy_ViPham!E:E, "12_Dia", NhatKy_ViPham!F:F, B14, NhatKy_ViPham!C:C, "T19")</f>
        <v>100</v>
      </c>
      <c r="AK14" s="6">
        <f>100 + SUMIFS(NhatKy_ViPham!J:J, NhatKy_ViPham!E:E, "12_Dia", NhatKy_ViPham!F:F, B14, NhatKy_ViPham!C:C, "T20") - SUMIFS(NhatKy_ViPham!K:K, NhatKy_ViPham!E:E, "12_Dia", NhatKy_ViPham!F:F, B14, NhatKy_ViPham!C:C, "T20")</f>
        <v>100</v>
      </c>
      <c r="AL14" s="6">
        <f>100 + SUMIFS(NhatKy_ViPham!J:J, NhatKy_ViPham!E:E, "12_Dia", NhatKy_ViPham!F:F, B14, NhatKy_ViPham!C:C, "T21") - SUMIFS(NhatKy_ViPham!K:K, NhatKy_ViPham!E:E, "12_Dia", NhatKy_ViPham!F:F, B14, NhatKy_ViPham!C:C, "T21")</f>
        <v>100</v>
      </c>
      <c r="AM14" s="6">
        <f>100 + SUMIFS(NhatKy_ViPham!J:J, NhatKy_ViPham!E:E, "12_Dia", NhatKy_ViPham!F:F, B14, NhatKy_ViPham!C:C, "T22") - SUMIFS(NhatKy_ViPham!K:K, NhatKy_ViPham!E:E, "12_Dia", NhatKy_ViPham!F:F, B14, NhatKy_ViPham!C:C, "T22")</f>
        <v>100</v>
      </c>
      <c r="AN14" s="6">
        <f>100 + SUMIFS(NhatKy_ViPham!J:J, NhatKy_ViPham!E:E, "12_Dia", NhatKy_ViPham!F:F, B14, NhatKy_ViPham!C:C, "T23") - SUMIFS(NhatKy_ViPham!K:K, NhatKy_ViPham!E:E, "12_Dia", NhatKy_ViPham!F:F, B14, NhatKy_ViPham!C:C, "T23")</f>
        <v>100</v>
      </c>
      <c r="AO14" s="6">
        <f>100 + SUMIFS(NhatKy_ViPham!J:J, NhatKy_ViPham!E:E, "12_Dia", NhatKy_ViPham!F:F, B14, NhatKy_ViPham!C:C, "T24") - SUMIFS(NhatKy_ViPham!K:K, NhatKy_ViPham!E:E, "12_Dia", NhatKy_ViPham!F:F, B14, NhatKy_ViPham!C:C, "T24")</f>
        <v>100</v>
      </c>
      <c r="AP14" s="6">
        <f>100 + SUMIFS(NhatKy_ViPham!J:J, NhatKy_ViPham!E:E, "12_Dia", NhatKy_ViPham!F:F, B14, NhatKy_ViPham!C:C, "T25") - SUMIFS(NhatKy_ViPham!K:K, NhatKy_ViPham!E:E, "12_Dia", NhatKy_ViPham!F:F, B14, NhatKy_ViPham!C:C, "T25")</f>
        <v>100</v>
      </c>
      <c r="AQ14" s="6">
        <f>100 + SUMIFS(NhatKy_ViPham!J:J, NhatKy_ViPham!E:E, "12_Dia", NhatKy_ViPham!F:F, B14, NhatKy_ViPham!C:C, "T26") - SUMIFS(NhatKy_ViPham!K:K, NhatKy_ViPham!E:E, "12_Dia", NhatKy_ViPham!F:F, B14, NhatKy_ViPham!C:C, "T26")</f>
        <v>100</v>
      </c>
      <c r="AR14" s="6">
        <f>100 + SUMIFS(NhatKy_ViPham!J:J, NhatKy_ViPham!E:E, "12_Dia", NhatKy_ViPham!F:F, B14, NhatKy_ViPham!C:C, "T27") - SUMIFS(NhatKy_ViPham!K:K, NhatKy_ViPham!E:E, "12_Dia", NhatKy_ViPham!F:F, B14, NhatKy_ViPham!C:C, "T27")</f>
        <v>100</v>
      </c>
      <c r="AS14" s="6">
        <f>100 + SUMIFS(NhatKy_ViPham!J:J, NhatKy_ViPham!E:E, "12_Dia", NhatKy_ViPham!F:F, B14, NhatKy_ViPham!C:C, "T28") - SUMIFS(NhatKy_ViPham!K:K, NhatKy_ViPham!E:E, "12_Dia", NhatKy_ViPham!F:F, B14, NhatKy_ViPham!C:C, "T28")</f>
        <v>100</v>
      </c>
      <c r="AT14" s="6">
        <f>100 + SUMIFS(NhatKy_ViPham!J:J, NhatKy_ViPham!E:E, "12_Dia", NhatKy_ViPham!F:F, B14, NhatKy_ViPham!C:C, "T29") - SUMIFS(NhatKy_ViPham!K:K, NhatKy_ViPham!E:E, "12_Dia", NhatKy_ViPham!F:F, B14, NhatKy_ViPham!C:C, "T29")</f>
        <v>100</v>
      </c>
      <c r="AU14" s="6">
        <f>100 + SUMIFS(NhatKy_ViPham!J:J, NhatKy_ViPham!E:E, "12_Dia", NhatKy_ViPham!F:F, B14, NhatKy_ViPham!C:C, "T30") - SUMIFS(NhatKy_ViPham!K:K, NhatKy_ViPham!E:E, "12_Dia", NhatKy_ViPham!F:F, B14, NhatKy_ViPham!C:C, "T30")</f>
        <v>100</v>
      </c>
      <c r="AV14" s="6">
        <f>100 + SUMIFS(NhatKy_ViPham!J:J, NhatKy_ViPham!E:E, "12_Dia", NhatKy_ViPham!F:F, B14, NhatKy_ViPham!C:C, "T31") - SUMIFS(NhatKy_ViPham!K:K, NhatKy_ViPham!E:E, "12_Dia", NhatKy_ViPham!F:F, B14, NhatKy_ViPham!C:C, "T31")</f>
        <v>100</v>
      </c>
      <c r="AW14" s="6">
        <f>100 + SUMIFS(NhatKy_ViPham!J:J, NhatKy_ViPham!E:E, "12_Dia", NhatKy_ViPham!F:F, B14, NhatKy_ViPham!C:C, "T32") - SUMIFS(NhatKy_ViPham!K:K, NhatKy_ViPham!E:E, "12_Dia", NhatKy_ViPham!F:F, B14, NhatKy_ViPham!C:C, "T32")</f>
        <v>100</v>
      </c>
      <c r="AX14" s="6">
        <f>100 + SUMIFS(NhatKy_ViPham!J:J, NhatKy_ViPham!E:E, "12_Dia", NhatKy_ViPham!F:F, B14, NhatKy_ViPham!C:C, "T33") - SUMIFS(NhatKy_ViPham!K:K, NhatKy_ViPham!E:E, "12_Dia", NhatKy_ViPham!F:F, B14, NhatKy_ViPham!C:C, "T33")</f>
        <v>100</v>
      </c>
      <c r="AY14" s="6">
        <f>100 + SUMIFS(NhatKy_ViPham!J:J, NhatKy_ViPham!E:E, "12_Dia", NhatKy_ViPham!F:F, B14, NhatKy_ViPham!C:C, "T34") - SUMIFS(NhatKy_ViPham!K:K, NhatKy_ViPham!E:E, "12_Dia", NhatKy_ViPham!F:F, B14, NhatKy_ViPham!C:C, "T34")</f>
        <v>100</v>
      </c>
      <c r="AZ14" s="6">
        <f>100 + SUMIFS(NhatKy_ViPham!J:J, NhatKy_ViPham!E:E, "12_Dia", NhatKy_ViPham!F:F, B14, NhatKy_ViPham!C:C, "T35") - SUMIFS(NhatKy_ViPham!K:K, NhatKy_ViPham!E:E, "12_Dia", NhatKy_ViPham!F:F, B14, NhatKy_ViPham!C:C, "T35")</f>
        <v>100</v>
      </c>
      <c r="BA14" s="12">
        <f t="shared" si="0"/>
        <v>100</v>
      </c>
      <c r="BB14" s="11" t="s">
        <v>430</v>
      </c>
      <c r="BC14" s="16" t="str">
        <f t="shared" si="1"/>
        <v>Tốt</v>
      </c>
      <c r="BD14" s="15" t="str">
        <f t="shared" si="2"/>
        <v>🟢 BÌNH THƯỜNG</v>
      </c>
    </row>
    <row r="15" spans="1:56" x14ac:dyDescent="0.25">
      <c r="A15" s="4">
        <v>7</v>
      </c>
      <c r="B15" s="10" t="s">
        <v>2892</v>
      </c>
      <c r="C15" s="4" t="s">
        <v>2483</v>
      </c>
      <c r="D15" s="4" t="s">
        <v>435</v>
      </c>
      <c r="E15" s="11" t="s">
        <v>430</v>
      </c>
      <c r="F15" s="7">
        <f>SUMIFS(NhatKy_ViPham!K:K, NhatKy_ViPham!E:E, "12_Dia", NhatKy_ViPham!F:F, B15, NhatKy_ViPham!H:H, "L01")</f>
        <v>0</v>
      </c>
      <c r="G15" s="7">
        <f>SUMIFS(NhatKy_ViPham!K:K, NhatKy_ViPham!E:E, "12_Dia", NhatKy_ViPham!F:F, B15, NhatKy_ViPham!H:H, "L02")</f>
        <v>0</v>
      </c>
      <c r="H15" s="7">
        <f>SUMIFS(NhatKy_ViPham!K:K, NhatKy_ViPham!E:E, "12_Dia", NhatKy_ViPham!F:F, B15, NhatKy_ViPham!H:H, "L03")</f>
        <v>0</v>
      </c>
      <c r="I15" s="7">
        <f>SUMIFS(NhatKy_ViPham!K:K, NhatKy_ViPham!E:E, "12_Dia", NhatKy_ViPham!F:F, B15, NhatKy_ViPham!H:H, "L04")</f>
        <v>0</v>
      </c>
      <c r="J15" s="7">
        <f>SUMIFS(NhatKy_ViPham!K:K, NhatKy_ViPham!E:E, "12_Dia", NhatKy_ViPham!F:F, B15, NhatKy_ViPham!H:H, "L05")</f>
        <v>0</v>
      </c>
      <c r="K15" s="7">
        <f>SUMIFS(NhatKy_ViPham!K:K, NhatKy_ViPham!E:E, "12_Dia", NhatKy_ViPham!F:F, B15, NhatKy_ViPham!H:H, "L06")</f>
        <v>0</v>
      </c>
      <c r="L15" s="7">
        <f>SUMIFS(NhatKy_ViPham!K:K, NhatKy_ViPham!E:E, "12_Dia", NhatKy_ViPham!F:F, B15, NhatKy_ViPham!H:H, "L07")</f>
        <v>0</v>
      </c>
      <c r="M15" s="7">
        <f>SUMIFS(NhatKy_ViPham!K:K, NhatKy_ViPham!E:E, "12_Dia", NhatKy_ViPham!F:F, B15, NhatKy_ViPham!H:H, "L08")</f>
        <v>0</v>
      </c>
      <c r="N15" s="7">
        <f>SUMIFS(NhatKy_ViPham!K:K, NhatKy_ViPham!E:E, "12_Dia", NhatKy_ViPham!F:F, B15, NhatKy_ViPham!H:H, "L09")</f>
        <v>0</v>
      </c>
      <c r="O15" s="7">
        <f>SUMIFS(NhatKy_ViPham!K:K, NhatKy_ViPham!E:E, "12_Dia", NhatKy_ViPham!F:F, B15, NhatKy_ViPham!H:H, "L10")</f>
        <v>0</v>
      </c>
      <c r="P15" s="12">
        <f>SUMIFS(NhatKy_ViPham!J:J, NhatKy_ViPham!E:E, "12_Dia", NhatKy_ViPham!F:F, B15)</f>
        <v>0</v>
      </c>
      <c r="Q15" s="13">
        <f>SUMIFS(NhatKy_ViPham!K:K, NhatKy_ViPham!E:E, "12_Dia", NhatKy_ViPham!F:F, B15)</f>
        <v>0</v>
      </c>
      <c r="R15" s="7">
        <f>100 + SUMIFS(NhatKy_ViPham!J:J, NhatKy_ViPham!E:E, "12_Dia", NhatKy_ViPham!F:F, B15, NhatKy_ViPham!C:C, "T1") - SUMIFS(NhatKy_ViPham!K:K, NhatKy_ViPham!E:E, "12_Dia", NhatKy_ViPham!F:F, B15, NhatKy_ViPham!C:C, "T1")</f>
        <v>100</v>
      </c>
      <c r="S15" s="7">
        <f>100 + SUMIFS(NhatKy_ViPham!J:J, NhatKy_ViPham!E:E, "12_Dia", NhatKy_ViPham!F:F, B15, NhatKy_ViPham!C:C, "T2") - SUMIFS(NhatKy_ViPham!K:K, NhatKy_ViPham!E:E, "12_Dia", NhatKy_ViPham!F:F, B15, NhatKy_ViPham!C:C, "T2")</f>
        <v>100</v>
      </c>
      <c r="T15" s="7">
        <f>100 + SUMIFS(NhatKy_ViPham!J:J, NhatKy_ViPham!E:E, "12_Dia", NhatKy_ViPham!F:F, B15, NhatKy_ViPham!C:C, "T3") - SUMIFS(NhatKy_ViPham!K:K, NhatKy_ViPham!E:E, "12_Dia", NhatKy_ViPham!F:F, B15, NhatKy_ViPham!C:C, "T3")</f>
        <v>100</v>
      </c>
      <c r="U15" s="7">
        <f>100 + SUMIFS(NhatKy_ViPham!J:J, NhatKy_ViPham!E:E, "12_Dia", NhatKy_ViPham!F:F, B15, NhatKy_ViPham!C:C, "T4") - SUMIFS(NhatKy_ViPham!K:K, NhatKy_ViPham!E:E, "12_Dia", NhatKy_ViPham!F:F, B15, NhatKy_ViPham!C:C, "T4")</f>
        <v>100</v>
      </c>
      <c r="V15" s="7">
        <f>100 + SUMIFS(NhatKy_ViPham!J:J, NhatKy_ViPham!E:E, "12_Dia", NhatKy_ViPham!F:F, B15, NhatKy_ViPham!C:C, "T5") - SUMIFS(NhatKy_ViPham!K:K, NhatKy_ViPham!E:E, "12_Dia", NhatKy_ViPham!F:F, B15, NhatKy_ViPham!C:C, "T5")</f>
        <v>100</v>
      </c>
      <c r="W15" s="7">
        <f>100 + SUMIFS(NhatKy_ViPham!J:J, NhatKy_ViPham!E:E, "12_Dia", NhatKy_ViPham!F:F, B15, NhatKy_ViPham!C:C, "T6") - SUMIFS(NhatKy_ViPham!K:K, NhatKy_ViPham!E:E, "12_Dia", NhatKy_ViPham!F:F, B15, NhatKy_ViPham!C:C, "T6")</f>
        <v>100</v>
      </c>
      <c r="X15" s="7">
        <f>100 + SUMIFS(NhatKy_ViPham!J:J, NhatKy_ViPham!E:E, "12_Dia", NhatKy_ViPham!F:F, B15, NhatKy_ViPham!C:C, "T7") - SUMIFS(NhatKy_ViPham!K:K, NhatKy_ViPham!E:E, "12_Dia", NhatKy_ViPham!F:F, B15, NhatKy_ViPham!C:C, "T7")</f>
        <v>100</v>
      </c>
      <c r="Y15" s="7">
        <f>100 + SUMIFS(NhatKy_ViPham!J:J, NhatKy_ViPham!E:E, "12_Dia", NhatKy_ViPham!F:F, B15, NhatKy_ViPham!C:C, "T8") - SUMIFS(NhatKy_ViPham!K:K, NhatKy_ViPham!E:E, "12_Dia", NhatKy_ViPham!F:F, B15, NhatKy_ViPham!C:C, "T8")</f>
        <v>100</v>
      </c>
      <c r="Z15" s="7">
        <f>100 + SUMIFS(NhatKy_ViPham!J:J, NhatKy_ViPham!E:E, "12_Dia", NhatKy_ViPham!F:F, B15, NhatKy_ViPham!C:C, "T9") - SUMIFS(NhatKy_ViPham!K:K, NhatKy_ViPham!E:E, "12_Dia", NhatKy_ViPham!F:F, B15, NhatKy_ViPham!C:C, "T9")</f>
        <v>100</v>
      </c>
      <c r="AA15" s="7">
        <f>100 + SUMIFS(NhatKy_ViPham!J:J, NhatKy_ViPham!E:E, "12_Dia", NhatKy_ViPham!F:F, B15, NhatKy_ViPham!C:C, "T10") - SUMIFS(NhatKy_ViPham!K:K, NhatKy_ViPham!E:E, "12_Dia", NhatKy_ViPham!F:F, B15, NhatKy_ViPham!C:C, "T10")</f>
        <v>100</v>
      </c>
      <c r="AB15" s="7">
        <f>100 + SUMIFS(NhatKy_ViPham!J:J, NhatKy_ViPham!E:E, "12_Dia", NhatKy_ViPham!F:F, B15, NhatKy_ViPham!C:C, "T11") - SUMIFS(NhatKy_ViPham!K:K, NhatKy_ViPham!E:E, "12_Dia", NhatKy_ViPham!F:F, B15, NhatKy_ViPham!C:C, "T11")</f>
        <v>100</v>
      </c>
      <c r="AC15" s="7">
        <f>100 + SUMIFS(NhatKy_ViPham!J:J, NhatKy_ViPham!E:E, "12_Dia", NhatKy_ViPham!F:F, B15, NhatKy_ViPham!C:C, "T12") - SUMIFS(NhatKy_ViPham!K:K, NhatKy_ViPham!E:E, "12_Dia", NhatKy_ViPham!F:F, B15, NhatKy_ViPham!C:C, "T12")</f>
        <v>100</v>
      </c>
      <c r="AD15" s="7">
        <f>100 + SUMIFS(NhatKy_ViPham!J:J, NhatKy_ViPham!E:E, "12_Dia", NhatKy_ViPham!F:F, B15, NhatKy_ViPham!C:C, "T13") - SUMIFS(NhatKy_ViPham!K:K, NhatKy_ViPham!E:E, "12_Dia", NhatKy_ViPham!F:F, B15, NhatKy_ViPham!C:C, "T13")</f>
        <v>100</v>
      </c>
      <c r="AE15" s="7">
        <f>100 + SUMIFS(NhatKy_ViPham!J:J, NhatKy_ViPham!E:E, "12_Dia", NhatKy_ViPham!F:F, B15, NhatKy_ViPham!C:C, "T14") - SUMIFS(NhatKy_ViPham!K:K, NhatKy_ViPham!E:E, "12_Dia", NhatKy_ViPham!F:F, B15, NhatKy_ViPham!C:C, "T14")</f>
        <v>100</v>
      </c>
      <c r="AF15" s="7">
        <f>100 + SUMIFS(NhatKy_ViPham!J:J, NhatKy_ViPham!E:E, "12_Dia", NhatKy_ViPham!F:F, B15, NhatKy_ViPham!C:C, "T15") - SUMIFS(NhatKy_ViPham!K:K, NhatKy_ViPham!E:E, "12_Dia", NhatKy_ViPham!F:F, B15, NhatKy_ViPham!C:C, "T15")</f>
        <v>100</v>
      </c>
      <c r="AG15" s="7">
        <f>100 + SUMIFS(NhatKy_ViPham!J:J, NhatKy_ViPham!E:E, "12_Dia", NhatKy_ViPham!F:F, B15, NhatKy_ViPham!C:C, "T16") - SUMIFS(NhatKy_ViPham!K:K, NhatKy_ViPham!E:E, "12_Dia", NhatKy_ViPham!F:F, B15, NhatKy_ViPham!C:C, "T16")</f>
        <v>100</v>
      </c>
      <c r="AH15" s="7">
        <f>100 + SUMIFS(NhatKy_ViPham!J:J, NhatKy_ViPham!E:E, "12_Dia", NhatKy_ViPham!F:F, B15, NhatKy_ViPham!C:C, "T17") - SUMIFS(NhatKy_ViPham!K:K, NhatKy_ViPham!E:E, "12_Dia", NhatKy_ViPham!F:F, B15, NhatKy_ViPham!C:C, "T17")</f>
        <v>100</v>
      </c>
      <c r="AI15" s="7">
        <f>100 + SUMIFS(NhatKy_ViPham!J:J, NhatKy_ViPham!E:E, "12_Dia", NhatKy_ViPham!F:F, B15, NhatKy_ViPham!C:C, "T18") - SUMIFS(NhatKy_ViPham!K:K, NhatKy_ViPham!E:E, "12_Dia", NhatKy_ViPham!F:F, B15, NhatKy_ViPham!C:C, "T18")</f>
        <v>100</v>
      </c>
      <c r="AJ15" s="7">
        <f>100 + SUMIFS(NhatKy_ViPham!J:J, NhatKy_ViPham!E:E, "12_Dia", NhatKy_ViPham!F:F, B15, NhatKy_ViPham!C:C, "T19") - SUMIFS(NhatKy_ViPham!K:K, NhatKy_ViPham!E:E, "12_Dia", NhatKy_ViPham!F:F, B15, NhatKy_ViPham!C:C, "T19")</f>
        <v>100</v>
      </c>
      <c r="AK15" s="7">
        <f>100 + SUMIFS(NhatKy_ViPham!J:J, NhatKy_ViPham!E:E, "12_Dia", NhatKy_ViPham!F:F, B15, NhatKy_ViPham!C:C, "T20") - SUMIFS(NhatKy_ViPham!K:K, NhatKy_ViPham!E:E, "12_Dia", NhatKy_ViPham!F:F, B15, NhatKy_ViPham!C:C, "T20")</f>
        <v>100</v>
      </c>
      <c r="AL15" s="7">
        <f>100 + SUMIFS(NhatKy_ViPham!J:J, NhatKy_ViPham!E:E, "12_Dia", NhatKy_ViPham!F:F, B15, NhatKy_ViPham!C:C, "T21") - SUMIFS(NhatKy_ViPham!K:K, NhatKy_ViPham!E:E, "12_Dia", NhatKy_ViPham!F:F, B15, NhatKy_ViPham!C:C, "T21")</f>
        <v>100</v>
      </c>
      <c r="AM15" s="7">
        <f>100 + SUMIFS(NhatKy_ViPham!J:J, NhatKy_ViPham!E:E, "12_Dia", NhatKy_ViPham!F:F, B15, NhatKy_ViPham!C:C, "T22") - SUMIFS(NhatKy_ViPham!K:K, NhatKy_ViPham!E:E, "12_Dia", NhatKy_ViPham!F:F, B15, NhatKy_ViPham!C:C, "T22")</f>
        <v>100</v>
      </c>
      <c r="AN15" s="7">
        <f>100 + SUMIFS(NhatKy_ViPham!J:J, NhatKy_ViPham!E:E, "12_Dia", NhatKy_ViPham!F:F, B15, NhatKy_ViPham!C:C, "T23") - SUMIFS(NhatKy_ViPham!K:K, NhatKy_ViPham!E:E, "12_Dia", NhatKy_ViPham!F:F, B15, NhatKy_ViPham!C:C, "T23")</f>
        <v>100</v>
      </c>
      <c r="AO15" s="7">
        <f>100 + SUMIFS(NhatKy_ViPham!J:J, NhatKy_ViPham!E:E, "12_Dia", NhatKy_ViPham!F:F, B15, NhatKy_ViPham!C:C, "T24") - SUMIFS(NhatKy_ViPham!K:K, NhatKy_ViPham!E:E, "12_Dia", NhatKy_ViPham!F:F, B15, NhatKy_ViPham!C:C, "T24")</f>
        <v>100</v>
      </c>
      <c r="AP15" s="7">
        <f>100 + SUMIFS(NhatKy_ViPham!J:J, NhatKy_ViPham!E:E, "12_Dia", NhatKy_ViPham!F:F, B15, NhatKy_ViPham!C:C, "T25") - SUMIFS(NhatKy_ViPham!K:K, NhatKy_ViPham!E:E, "12_Dia", NhatKy_ViPham!F:F, B15, NhatKy_ViPham!C:C, "T25")</f>
        <v>100</v>
      </c>
      <c r="AQ15" s="7">
        <f>100 + SUMIFS(NhatKy_ViPham!J:J, NhatKy_ViPham!E:E, "12_Dia", NhatKy_ViPham!F:F, B15, NhatKy_ViPham!C:C, "T26") - SUMIFS(NhatKy_ViPham!K:K, NhatKy_ViPham!E:E, "12_Dia", NhatKy_ViPham!F:F, B15, NhatKy_ViPham!C:C, "T26")</f>
        <v>100</v>
      </c>
      <c r="AR15" s="7">
        <f>100 + SUMIFS(NhatKy_ViPham!J:J, NhatKy_ViPham!E:E, "12_Dia", NhatKy_ViPham!F:F, B15, NhatKy_ViPham!C:C, "T27") - SUMIFS(NhatKy_ViPham!K:K, NhatKy_ViPham!E:E, "12_Dia", NhatKy_ViPham!F:F, B15, NhatKy_ViPham!C:C, "T27")</f>
        <v>100</v>
      </c>
      <c r="AS15" s="7">
        <f>100 + SUMIFS(NhatKy_ViPham!J:J, NhatKy_ViPham!E:E, "12_Dia", NhatKy_ViPham!F:F, B15, NhatKy_ViPham!C:C, "T28") - SUMIFS(NhatKy_ViPham!K:K, NhatKy_ViPham!E:E, "12_Dia", NhatKy_ViPham!F:F, B15, NhatKy_ViPham!C:C, "T28")</f>
        <v>100</v>
      </c>
      <c r="AT15" s="7">
        <f>100 + SUMIFS(NhatKy_ViPham!J:J, NhatKy_ViPham!E:E, "12_Dia", NhatKy_ViPham!F:F, B15, NhatKy_ViPham!C:C, "T29") - SUMIFS(NhatKy_ViPham!K:K, NhatKy_ViPham!E:E, "12_Dia", NhatKy_ViPham!F:F, B15, NhatKy_ViPham!C:C, "T29")</f>
        <v>100</v>
      </c>
      <c r="AU15" s="7">
        <f>100 + SUMIFS(NhatKy_ViPham!J:J, NhatKy_ViPham!E:E, "12_Dia", NhatKy_ViPham!F:F, B15, NhatKy_ViPham!C:C, "T30") - SUMIFS(NhatKy_ViPham!K:K, NhatKy_ViPham!E:E, "12_Dia", NhatKy_ViPham!F:F, B15, NhatKy_ViPham!C:C, "T30")</f>
        <v>100</v>
      </c>
      <c r="AV15" s="7">
        <f>100 + SUMIFS(NhatKy_ViPham!J:J, NhatKy_ViPham!E:E, "12_Dia", NhatKy_ViPham!F:F, B15, NhatKy_ViPham!C:C, "T31") - SUMIFS(NhatKy_ViPham!K:K, NhatKy_ViPham!E:E, "12_Dia", NhatKy_ViPham!F:F, B15, NhatKy_ViPham!C:C, "T31")</f>
        <v>100</v>
      </c>
      <c r="AW15" s="7">
        <f>100 + SUMIFS(NhatKy_ViPham!J:J, NhatKy_ViPham!E:E, "12_Dia", NhatKy_ViPham!F:F, B15, NhatKy_ViPham!C:C, "T32") - SUMIFS(NhatKy_ViPham!K:K, NhatKy_ViPham!E:E, "12_Dia", NhatKy_ViPham!F:F, B15, NhatKy_ViPham!C:C, "T32")</f>
        <v>100</v>
      </c>
      <c r="AX15" s="7">
        <f>100 + SUMIFS(NhatKy_ViPham!J:J, NhatKy_ViPham!E:E, "12_Dia", NhatKy_ViPham!F:F, B15, NhatKy_ViPham!C:C, "T33") - SUMIFS(NhatKy_ViPham!K:K, NhatKy_ViPham!E:E, "12_Dia", NhatKy_ViPham!F:F, B15, NhatKy_ViPham!C:C, "T33")</f>
        <v>100</v>
      </c>
      <c r="AY15" s="7">
        <f>100 + SUMIFS(NhatKy_ViPham!J:J, NhatKy_ViPham!E:E, "12_Dia", NhatKy_ViPham!F:F, B15, NhatKy_ViPham!C:C, "T34") - SUMIFS(NhatKy_ViPham!K:K, NhatKy_ViPham!E:E, "12_Dia", NhatKy_ViPham!F:F, B15, NhatKy_ViPham!C:C, "T34")</f>
        <v>100</v>
      </c>
      <c r="AZ15" s="7">
        <f>100 + SUMIFS(NhatKy_ViPham!J:J, NhatKy_ViPham!E:E, "12_Dia", NhatKy_ViPham!F:F, B15, NhatKy_ViPham!C:C, "T35") - SUMIFS(NhatKy_ViPham!K:K, NhatKy_ViPham!E:E, "12_Dia", NhatKy_ViPham!F:F, B15, NhatKy_ViPham!C:C, "T35")</f>
        <v>100</v>
      </c>
      <c r="BA15" s="12">
        <f t="shared" si="0"/>
        <v>100</v>
      </c>
      <c r="BB15" s="11" t="s">
        <v>430</v>
      </c>
      <c r="BC15" s="14" t="str">
        <f t="shared" si="1"/>
        <v>Tốt</v>
      </c>
      <c r="BD15" s="10" t="str">
        <f t="shared" si="2"/>
        <v>🟢 BÌNH THƯỜNG</v>
      </c>
    </row>
    <row r="16" spans="1:56" x14ac:dyDescent="0.25">
      <c r="A16" s="5">
        <v>8</v>
      </c>
      <c r="B16" s="15" t="s">
        <v>2893</v>
      </c>
      <c r="C16" s="5" t="s">
        <v>2487</v>
      </c>
      <c r="D16" s="5" t="s">
        <v>435</v>
      </c>
      <c r="E16" s="11" t="s">
        <v>430</v>
      </c>
      <c r="F16" s="6">
        <f>SUMIFS(NhatKy_ViPham!K:K, NhatKy_ViPham!E:E, "12_Dia", NhatKy_ViPham!F:F, B16, NhatKy_ViPham!H:H, "L01")</f>
        <v>0</v>
      </c>
      <c r="G16" s="6">
        <f>SUMIFS(NhatKy_ViPham!K:K, NhatKy_ViPham!E:E, "12_Dia", NhatKy_ViPham!F:F, B16, NhatKy_ViPham!H:H, "L02")</f>
        <v>0</v>
      </c>
      <c r="H16" s="6">
        <f>SUMIFS(NhatKy_ViPham!K:K, NhatKy_ViPham!E:E, "12_Dia", NhatKy_ViPham!F:F, B16, NhatKy_ViPham!H:H, "L03")</f>
        <v>0</v>
      </c>
      <c r="I16" s="6">
        <f>SUMIFS(NhatKy_ViPham!K:K, NhatKy_ViPham!E:E, "12_Dia", NhatKy_ViPham!F:F, B16, NhatKy_ViPham!H:H, "L04")</f>
        <v>0</v>
      </c>
      <c r="J16" s="6">
        <f>SUMIFS(NhatKy_ViPham!K:K, NhatKy_ViPham!E:E, "12_Dia", NhatKy_ViPham!F:F, B16, NhatKy_ViPham!H:H, "L05")</f>
        <v>0</v>
      </c>
      <c r="K16" s="6">
        <f>SUMIFS(NhatKy_ViPham!K:K, NhatKy_ViPham!E:E, "12_Dia", NhatKy_ViPham!F:F, B16, NhatKy_ViPham!H:H, "L06")</f>
        <v>0</v>
      </c>
      <c r="L16" s="6">
        <f>SUMIFS(NhatKy_ViPham!K:K, NhatKy_ViPham!E:E, "12_Dia", NhatKy_ViPham!F:F, B16, NhatKy_ViPham!H:H, "L07")</f>
        <v>0</v>
      </c>
      <c r="M16" s="6">
        <f>SUMIFS(NhatKy_ViPham!K:K, NhatKy_ViPham!E:E, "12_Dia", NhatKy_ViPham!F:F, B16, NhatKy_ViPham!H:H, "L08")</f>
        <v>0</v>
      </c>
      <c r="N16" s="6">
        <f>SUMIFS(NhatKy_ViPham!K:K, NhatKy_ViPham!E:E, "12_Dia", NhatKy_ViPham!F:F, B16, NhatKy_ViPham!H:H, "L09")</f>
        <v>0</v>
      </c>
      <c r="O16" s="6">
        <f>SUMIFS(NhatKy_ViPham!K:K, NhatKy_ViPham!E:E, "12_Dia", NhatKy_ViPham!F:F, B16, NhatKy_ViPham!H:H, "L10")</f>
        <v>0</v>
      </c>
      <c r="P16" s="12">
        <f>SUMIFS(NhatKy_ViPham!J:J, NhatKy_ViPham!E:E, "12_Dia", NhatKy_ViPham!F:F, B16)</f>
        <v>0</v>
      </c>
      <c r="Q16" s="13">
        <f>SUMIFS(NhatKy_ViPham!K:K, NhatKy_ViPham!E:E, "12_Dia", NhatKy_ViPham!F:F, B16)</f>
        <v>0</v>
      </c>
      <c r="R16" s="6">
        <f>100 + SUMIFS(NhatKy_ViPham!J:J, NhatKy_ViPham!E:E, "12_Dia", NhatKy_ViPham!F:F, B16, NhatKy_ViPham!C:C, "T1") - SUMIFS(NhatKy_ViPham!K:K, NhatKy_ViPham!E:E, "12_Dia", NhatKy_ViPham!F:F, B16, NhatKy_ViPham!C:C, "T1")</f>
        <v>100</v>
      </c>
      <c r="S16" s="6">
        <f>100 + SUMIFS(NhatKy_ViPham!J:J, NhatKy_ViPham!E:E, "12_Dia", NhatKy_ViPham!F:F, B16, NhatKy_ViPham!C:C, "T2") - SUMIFS(NhatKy_ViPham!K:K, NhatKy_ViPham!E:E, "12_Dia", NhatKy_ViPham!F:F, B16, NhatKy_ViPham!C:C, "T2")</f>
        <v>100</v>
      </c>
      <c r="T16" s="6">
        <f>100 + SUMIFS(NhatKy_ViPham!J:J, NhatKy_ViPham!E:E, "12_Dia", NhatKy_ViPham!F:F, B16, NhatKy_ViPham!C:C, "T3") - SUMIFS(NhatKy_ViPham!K:K, NhatKy_ViPham!E:E, "12_Dia", NhatKy_ViPham!F:F, B16, NhatKy_ViPham!C:C, "T3")</f>
        <v>100</v>
      </c>
      <c r="U16" s="6">
        <f>100 + SUMIFS(NhatKy_ViPham!J:J, NhatKy_ViPham!E:E, "12_Dia", NhatKy_ViPham!F:F, B16, NhatKy_ViPham!C:C, "T4") - SUMIFS(NhatKy_ViPham!K:K, NhatKy_ViPham!E:E, "12_Dia", NhatKy_ViPham!F:F, B16, NhatKy_ViPham!C:C, "T4")</f>
        <v>100</v>
      </c>
      <c r="V16" s="6">
        <f>100 + SUMIFS(NhatKy_ViPham!J:J, NhatKy_ViPham!E:E, "12_Dia", NhatKy_ViPham!F:F, B16, NhatKy_ViPham!C:C, "T5") - SUMIFS(NhatKy_ViPham!K:K, NhatKy_ViPham!E:E, "12_Dia", NhatKy_ViPham!F:F, B16, NhatKy_ViPham!C:C, "T5")</f>
        <v>100</v>
      </c>
      <c r="W16" s="6">
        <f>100 + SUMIFS(NhatKy_ViPham!J:J, NhatKy_ViPham!E:E, "12_Dia", NhatKy_ViPham!F:F, B16, NhatKy_ViPham!C:C, "T6") - SUMIFS(NhatKy_ViPham!K:K, NhatKy_ViPham!E:E, "12_Dia", NhatKy_ViPham!F:F, B16, NhatKy_ViPham!C:C, "T6")</f>
        <v>100</v>
      </c>
      <c r="X16" s="6">
        <f>100 + SUMIFS(NhatKy_ViPham!J:J, NhatKy_ViPham!E:E, "12_Dia", NhatKy_ViPham!F:F, B16, NhatKy_ViPham!C:C, "T7") - SUMIFS(NhatKy_ViPham!K:K, NhatKy_ViPham!E:E, "12_Dia", NhatKy_ViPham!F:F, B16, NhatKy_ViPham!C:C, "T7")</f>
        <v>100</v>
      </c>
      <c r="Y16" s="6">
        <f>100 + SUMIFS(NhatKy_ViPham!J:J, NhatKy_ViPham!E:E, "12_Dia", NhatKy_ViPham!F:F, B16, NhatKy_ViPham!C:C, "T8") - SUMIFS(NhatKy_ViPham!K:K, NhatKy_ViPham!E:E, "12_Dia", NhatKy_ViPham!F:F, B16, NhatKy_ViPham!C:C, "T8")</f>
        <v>100</v>
      </c>
      <c r="Z16" s="6">
        <f>100 + SUMIFS(NhatKy_ViPham!J:J, NhatKy_ViPham!E:E, "12_Dia", NhatKy_ViPham!F:F, B16, NhatKy_ViPham!C:C, "T9") - SUMIFS(NhatKy_ViPham!K:K, NhatKy_ViPham!E:E, "12_Dia", NhatKy_ViPham!F:F, B16, NhatKy_ViPham!C:C, "T9")</f>
        <v>100</v>
      </c>
      <c r="AA16" s="6">
        <f>100 + SUMIFS(NhatKy_ViPham!J:J, NhatKy_ViPham!E:E, "12_Dia", NhatKy_ViPham!F:F, B16, NhatKy_ViPham!C:C, "T10") - SUMIFS(NhatKy_ViPham!K:K, NhatKy_ViPham!E:E, "12_Dia", NhatKy_ViPham!F:F, B16, NhatKy_ViPham!C:C, "T10")</f>
        <v>100</v>
      </c>
      <c r="AB16" s="6">
        <f>100 + SUMIFS(NhatKy_ViPham!J:J, NhatKy_ViPham!E:E, "12_Dia", NhatKy_ViPham!F:F, B16, NhatKy_ViPham!C:C, "T11") - SUMIFS(NhatKy_ViPham!K:K, NhatKy_ViPham!E:E, "12_Dia", NhatKy_ViPham!F:F, B16, NhatKy_ViPham!C:C, "T11")</f>
        <v>100</v>
      </c>
      <c r="AC16" s="6">
        <f>100 + SUMIFS(NhatKy_ViPham!J:J, NhatKy_ViPham!E:E, "12_Dia", NhatKy_ViPham!F:F, B16, NhatKy_ViPham!C:C, "T12") - SUMIFS(NhatKy_ViPham!K:K, NhatKy_ViPham!E:E, "12_Dia", NhatKy_ViPham!F:F, B16, NhatKy_ViPham!C:C, "T12")</f>
        <v>100</v>
      </c>
      <c r="AD16" s="6">
        <f>100 + SUMIFS(NhatKy_ViPham!J:J, NhatKy_ViPham!E:E, "12_Dia", NhatKy_ViPham!F:F, B16, NhatKy_ViPham!C:C, "T13") - SUMIFS(NhatKy_ViPham!K:K, NhatKy_ViPham!E:E, "12_Dia", NhatKy_ViPham!F:F, B16, NhatKy_ViPham!C:C, "T13")</f>
        <v>100</v>
      </c>
      <c r="AE16" s="6">
        <f>100 + SUMIFS(NhatKy_ViPham!J:J, NhatKy_ViPham!E:E, "12_Dia", NhatKy_ViPham!F:F, B16, NhatKy_ViPham!C:C, "T14") - SUMIFS(NhatKy_ViPham!K:K, NhatKy_ViPham!E:E, "12_Dia", NhatKy_ViPham!F:F, B16, NhatKy_ViPham!C:C, "T14")</f>
        <v>100</v>
      </c>
      <c r="AF16" s="6">
        <f>100 + SUMIFS(NhatKy_ViPham!J:J, NhatKy_ViPham!E:E, "12_Dia", NhatKy_ViPham!F:F, B16, NhatKy_ViPham!C:C, "T15") - SUMIFS(NhatKy_ViPham!K:K, NhatKy_ViPham!E:E, "12_Dia", NhatKy_ViPham!F:F, B16, NhatKy_ViPham!C:C, "T15")</f>
        <v>100</v>
      </c>
      <c r="AG16" s="6">
        <f>100 + SUMIFS(NhatKy_ViPham!J:J, NhatKy_ViPham!E:E, "12_Dia", NhatKy_ViPham!F:F, B16, NhatKy_ViPham!C:C, "T16") - SUMIFS(NhatKy_ViPham!K:K, NhatKy_ViPham!E:E, "12_Dia", NhatKy_ViPham!F:F, B16, NhatKy_ViPham!C:C, "T16")</f>
        <v>100</v>
      </c>
      <c r="AH16" s="6">
        <f>100 + SUMIFS(NhatKy_ViPham!J:J, NhatKy_ViPham!E:E, "12_Dia", NhatKy_ViPham!F:F, B16, NhatKy_ViPham!C:C, "T17") - SUMIFS(NhatKy_ViPham!K:K, NhatKy_ViPham!E:E, "12_Dia", NhatKy_ViPham!F:F, B16, NhatKy_ViPham!C:C, "T17")</f>
        <v>100</v>
      </c>
      <c r="AI16" s="6">
        <f>100 + SUMIFS(NhatKy_ViPham!J:J, NhatKy_ViPham!E:E, "12_Dia", NhatKy_ViPham!F:F, B16, NhatKy_ViPham!C:C, "T18") - SUMIFS(NhatKy_ViPham!K:K, NhatKy_ViPham!E:E, "12_Dia", NhatKy_ViPham!F:F, B16, NhatKy_ViPham!C:C, "T18")</f>
        <v>100</v>
      </c>
      <c r="AJ16" s="6">
        <f>100 + SUMIFS(NhatKy_ViPham!J:J, NhatKy_ViPham!E:E, "12_Dia", NhatKy_ViPham!F:F, B16, NhatKy_ViPham!C:C, "T19") - SUMIFS(NhatKy_ViPham!K:K, NhatKy_ViPham!E:E, "12_Dia", NhatKy_ViPham!F:F, B16, NhatKy_ViPham!C:C, "T19")</f>
        <v>100</v>
      </c>
      <c r="AK16" s="6">
        <f>100 + SUMIFS(NhatKy_ViPham!J:J, NhatKy_ViPham!E:E, "12_Dia", NhatKy_ViPham!F:F, B16, NhatKy_ViPham!C:C, "T20") - SUMIFS(NhatKy_ViPham!K:K, NhatKy_ViPham!E:E, "12_Dia", NhatKy_ViPham!F:F, B16, NhatKy_ViPham!C:C, "T20")</f>
        <v>100</v>
      </c>
      <c r="AL16" s="6">
        <f>100 + SUMIFS(NhatKy_ViPham!J:J, NhatKy_ViPham!E:E, "12_Dia", NhatKy_ViPham!F:F, B16, NhatKy_ViPham!C:C, "T21") - SUMIFS(NhatKy_ViPham!K:K, NhatKy_ViPham!E:E, "12_Dia", NhatKy_ViPham!F:F, B16, NhatKy_ViPham!C:C, "T21")</f>
        <v>100</v>
      </c>
      <c r="AM16" s="6">
        <f>100 + SUMIFS(NhatKy_ViPham!J:J, NhatKy_ViPham!E:E, "12_Dia", NhatKy_ViPham!F:F, B16, NhatKy_ViPham!C:C, "T22") - SUMIFS(NhatKy_ViPham!K:K, NhatKy_ViPham!E:E, "12_Dia", NhatKy_ViPham!F:F, B16, NhatKy_ViPham!C:C, "T22")</f>
        <v>100</v>
      </c>
      <c r="AN16" s="6">
        <f>100 + SUMIFS(NhatKy_ViPham!J:J, NhatKy_ViPham!E:E, "12_Dia", NhatKy_ViPham!F:F, B16, NhatKy_ViPham!C:C, "T23") - SUMIFS(NhatKy_ViPham!K:K, NhatKy_ViPham!E:E, "12_Dia", NhatKy_ViPham!F:F, B16, NhatKy_ViPham!C:C, "T23")</f>
        <v>100</v>
      </c>
      <c r="AO16" s="6">
        <f>100 + SUMIFS(NhatKy_ViPham!J:J, NhatKy_ViPham!E:E, "12_Dia", NhatKy_ViPham!F:F, B16, NhatKy_ViPham!C:C, "T24") - SUMIFS(NhatKy_ViPham!K:K, NhatKy_ViPham!E:E, "12_Dia", NhatKy_ViPham!F:F, B16, NhatKy_ViPham!C:C, "T24")</f>
        <v>100</v>
      </c>
      <c r="AP16" s="6">
        <f>100 + SUMIFS(NhatKy_ViPham!J:J, NhatKy_ViPham!E:E, "12_Dia", NhatKy_ViPham!F:F, B16, NhatKy_ViPham!C:C, "T25") - SUMIFS(NhatKy_ViPham!K:K, NhatKy_ViPham!E:E, "12_Dia", NhatKy_ViPham!F:F, B16, NhatKy_ViPham!C:C, "T25")</f>
        <v>100</v>
      </c>
      <c r="AQ16" s="6">
        <f>100 + SUMIFS(NhatKy_ViPham!J:J, NhatKy_ViPham!E:E, "12_Dia", NhatKy_ViPham!F:F, B16, NhatKy_ViPham!C:C, "T26") - SUMIFS(NhatKy_ViPham!K:K, NhatKy_ViPham!E:E, "12_Dia", NhatKy_ViPham!F:F, B16, NhatKy_ViPham!C:C, "T26")</f>
        <v>100</v>
      </c>
      <c r="AR16" s="6">
        <f>100 + SUMIFS(NhatKy_ViPham!J:J, NhatKy_ViPham!E:E, "12_Dia", NhatKy_ViPham!F:F, B16, NhatKy_ViPham!C:C, "T27") - SUMIFS(NhatKy_ViPham!K:K, NhatKy_ViPham!E:E, "12_Dia", NhatKy_ViPham!F:F, B16, NhatKy_ViPham!C:C, "T27")</f>
        <v>100</v>
      </c>
      <c r="AS16" s="6">
        <f>100 + SUMIFS(NhatKy_ViPham!J:J, NhatKy_ViPham!E:E, "12_Dia", NhatKy_ViPham!F:F, B16, NhatKy_ViPham!C:C, "T28") - SUMIFS(NhatKy_ViPham!K:K, NhatKy_ViPham!E:E, "12_Dia", NhatKy_ViPham!F:F, B16, NhatKy_ViPham!C:C, "T28")</f>
        <v>100</v>
      </c>
      <c r="AT16" s="6">
        <f>100 + SUMIFS(NhatKy_ViPham!J:J, NhatKy_ViPham!E:E, "12_Dia", NhatKy_ViPham!F:F, B16, NhatKy_ViPham!C:C, "T29") - SUMIFS(NhatKy_ViPham!K:K, NhatKy_ViPham!E:E, "12_Dia", NhatKy_ViPham!F:F, B16, NhatKy_ViPham!C:C, "T29")</f>
        <v>100</v>
      </c>
      <c r="AU16" s="6">
        <f>100 + SUMIFS(NhatKy_ViPham!J:J, NhatKy_ViPham!E:E, "12_Dia", NhatKy_ViPham!F:F, B16, NhatKy_ViPham!C:C, "T30") - SUMIFS(NhatKy_ViPham!K:K, NhatKy_ViPham!E:E, "12_Dia", NhatKy_ViPham!F:F, B16, NhatKy_ViPham!C:C, "T30")</f>
        <v>100</v>
      </c>
      <c r="AV16" s="6">
        <f>100 + SUMIFS(NhatKy_ViPham!J:J, NhatKy_ViPham!E:E, "12_Dia", NhatKy_ViPham!F:F, B16, NhatKy_ViPham!C:C, "T31") - SUMIFS(NhatKy_ViPham!K:K, NhatKy_ViPham!E:E, "12_Dia", NhatKy_ViPham!F:F, B16, NhatKy_ViPham!C:C, "T31")</f>
        <v>100</v>
      </c>
      <c r="AW16" s="6">
        <f>100 + SUMIFS(NhatKy_ViPham!J:J, NhatKy_ViPham!E:E, "12_Dia", NhatKy_ViPham!F:F, B16, NhatKy_ViPham!C:C, "T32") - SUMIFS(NhatKy_ViPham!K:K, NhatKy_ViPham!E:E, "12_Dia", NhatKy_ViPham!F:F, B16, NhatKy_ViPham!C:C, "T32")</f>
        <v>100</v>
      </c>
      <c r="AX16" s="6">
        <f>100 + SUMIFS(NhatKy_ViPham!J:J, NhatKy_ViPham!E:E, "12_Dia", NhatKy_ViPham!F:F, B16, NhatKy_ViPham!C:C, "T33") - SUMIFS(NhatKy_ViPham!K:K, NhatKy_ViPham!E:E, "12_Dia", NhatKy_ViPham!F:F, B16, NhatKy_ViPham!C:C, "T33")</f>
        <v>100</v>
      </c>
      <c r="AY16" s="6">
        <f>100 + SUMIFS(NhatKy_ViPham!J:J, NhatKy_ViPham!E:E, "12_Dia", NhatKy_ViPham!F:F, B16, NhatKy_ViPham!C:C, "T34") - SUMIFS(NhatKy_ViPham!K:K, NhatKy_ViPham!E:E, "12_Dia", NhatKy_ViPham!F:F, B16, NhatKy_ViPham!C:C, "T34")</f>
        <v>100</v>
      </c>
      <c r="AZ16" s="6">
        <f>100 + SUMIFS(NhatKy_ViPham!J:J, NhatKy_ViPham!E:E, "12_Dia", NhatKy_ViPham!F:F, B16, NhatKy_ViPham!C:C, "T35") - SUMIFS(NhatKy_ViPham!K:K, NhatKy_ViPham!E:E, "12_Dia", NhatKy_ViPham!F:F, B16, NhatKy_ViPham!C:C, "T35")</f>
        <v>100</v>
      </c>
      <c r="BA16" s="12">
        <f t="shared" si="0"/>
        <v>100</v>
      </c>
      <c r="BB16" s="11" t="s">
        <v>430</v>
      </c>
      <c r="BC16" s="16" t="str">
        <f t="shared" si="1"/>
        <v>Tốt</v>
      </c>
      <c r="BD16" s="15" t="str">
        <f t="shared" si="2"/>
        <v>🟢 BÌNH THƯỜNG</v>
      </c>
    </row>
    <row r="17" spans="1:56" x14ac:dyDescent="0.25">
      <c r="A17" s="4">
        <v>9</v>
      </c>
      <c r="B17" s="10" t="s">
        <v>2894</v>
      </c>
      <c r="C17" s="4" t="s">
        <v>2279</v>
      </c>
      <c r="D17" s="4" t="s">
        <v>435</v>
      </c>
      <c r="E17" s="11" t="s">
        <v>430</v>
      </c>
      <c r="F17" s="7">
        <f>SUMIFS(NhatKy_ViPham!K:K, NhatKy_ViPham!E:E, "12_Dia", NhatKy_ViPham!F:F, B17, NhatKy_ViPham!H:H, "L01")</f>
        <v>0</v>
      </c>
      <c r="G17" s="7">
        <f>SUMIFS(NhatKy_ViPham!K:K, NhatKy_ViPham!E:E, "12_Dia", NhatKy_ViPham!F:F, B17, NhatKy_ViPham!H:H, "L02")</f>
        <v>0</v>
      </c>
      <c r="H17" s="7">
        <f>SUMIFS(NhatKy_ViPham!K:K, NhatKy_ViPham!E:E, "12_Dia", NhatKy_ViPham!F:F, B17, NhatKy_ViPham!H:H, "L03")</f>
        <v>0</v>
      </c>
      <c r="I17" s="7">
        <f>SUMIFS(NhatKy_ViPham!K:K, NhatKy_ViPham!E:E, "12_Dia", NhatKy_ViPham!F:F, B17, NhatKy_ViPham!H:H, "L04")</f>
        <v>0</v>
      </c>
      <c r="J17" s="7">
        <f>SUMIFS(NhatKy_ViPham!K:K, NhatKy_ViPham!E:E, "12_Dia", NhatKy_ViPham!F:F, B17, NhatKy_ViPham!H:H, "L05")</f>
        <v>0</v>
      </c>
      <c r="K17" s="7">
        <f>SUMIFS(NhatKy_ViPham!K:K, NhatKy_ViPham!E:E, "12_Dia", NhatKy_ViPham!F:F, B17, NhatKy_ViPham!H:H, "L06")</f>
        <v>0</v>
      </c>
      <c r="L17" s="7">
        <f>SUMIFS(NhatKy_ViPham!K:K, NhatKy_ViPham!E:E, "12_Dia", NhatKy_ViPham!F:F, B17, NhatKy_ViPham!H:H, "L07")</f>
        <v>0</v>
      </c>
      <c r="M17" s="7">
        <f>SUMIFS(NhatKy_ViPham!K:K, NhatKy_ViPham!E:E, "12_Dia", NhatKy_ViPham!F:F, B17, NhatKy_ViPham!H:H, "L08")</f>
        <v>0</v>
      </c>
      <c r="N17" s="7">
        <f>SUMIFS(NhatKy_ViPham!K:K, NhatKy_ViPham!E:E, "12_Dia", NhatKy_ViPham!F:F, B17, NhatKy_ViPham!H:H, "L09")</f>
        <v>0</v>
      </c>
      <c r="O17" s="7">
        <f>SUMIFS(NhatKy_ViPham!K:K, NhatKy_ViPham!E:E, "12_Dia", NhatKy_ViPham!F:F, B17, NhatKy_ViPham!H:H, "L10")</f>
        <v>0</v>
      </c>
      <c r="P17" s="12">
        <f>SUMIFS(NhatKy_ViPham!J:J, NhatKy_ViPham!E:E, "12_Dia", NhatKy_ViPham!F:F, B17)</f>
        <v>0</v>
      </c>
      <c r="Q17" s="13">
        <f>SUMIFS(NhatKy_ViPham!K:K, NhatKy_ViPham!E:E, "12_Dia", NhatKy_ViPham!F:F, B17)</f>
        <v>0</v>
      </c>
      <c r="R17" s="7">
        <f>100 + SUMIFS(NhatKy_ViPham!J:J, NhatKy_ViPham!E:E, "12_Dia", NhatKy_ViPham!F:F, B17, NhatKy_ViPham!C:C, "T1") - SUMIFS(NhatKy_ViPham!K:K, NhatKy_ViPham!E:E, "12_Dia", NhatKy_ViPham!F:F, B17, NhatKy_ViPham!C:C, "T1")</f>
        <v>100</v>
      </c>
      <c r="S17" s="7">
        <f>100 + SUMIFS(NhatKy_ViPham!J:J, NhatKy_ViPham!E:E, "12_Dia", NhatKy_ViPham!F:F, B17, NhatKy_ViPham!C:C, "T2") - SUMIFS(NhatKy_ViPham!K:K, NhatKy_ViPham!E:E, "12_Dia", NhatKy_ViPham!F:F, B17, NhatKy_ViPham!C:C, "T2")</f>
        <v>100</v>
      </c>
      <c r="T17" s="7">
        <f>100 + SUMIFS(NhatKy_ViPham!J:J, NhatKy_ViPham!E:E, "12_Dia", NhatKy_ViPham!F:F, B17, NhatKy_ViPham!C:C, "T3") - SUMIFS(NhatKy_ViPham!K:K, NhatKy_ViPham!E:E, "12_Dia", NhatKy_ViPham!F:F, B17, NhatKy_ViPham!C:C, "T3")</f>
        <v>100</v>
      </c>
      <c r="U17" s="7">
        <f>100 + SUMIFS(NhatKy_ViPham!J:J, NhatKy_ViPham!E:E, "12_Dia", NhatKy_ViPham!F:F, B17, NhatKy_ViPham!C:C, "T4") - SUMIFS(NhatKy_ViPham!K:K, NhatKy_ViPham!E:E, "12_Dia", NhatKy_ViPham!F:F, B17, NhatKy_ViPham!C:C, "T4")</f>
        <v>100</v>
      </c>
      <c r="V17" s="7">
        <f>100 + SUMIFS(NhatKy_ViPham!J:J, NhatKy_ViPham!E:E, "12_Dia", NhatKy_ViPham!F:F, B17, NhatKy_ViPham!C:C, "T5") - SUMIFS(NhatKy_ViPham!K:K, NhatKy_ViPham!E:E, "12_Dia", NhatKy_ViPham!F:F, B17, NhatKy_ViPham!C:C, "T5")</f>
        <v>100</v>
      </c>
      <c r="W17" s="7">
        <f>100 + SUMIFS(NhatKy_ViPham!J:J, NhatKy_ViPham!E:E, "12_Dia", NhatKy_ViPham!F:F, B17, NhatKy_ViPham!C:C, "T6") - SUMIFS(NhatKy_ViPham!K:K, NhatKy_ViPham!E:E, "12_Dia", NhatKy_ViPham!F:F, B17, NhatKy_ViPham!C:C, "T6")</f>
        <v>100</v>
      </c>
      <c r="X17" s="7">
        <f>100 + SUMIFS(NhatKy_ViPham!J:J, NhatKy_ViPham!E:E, "12_Dia", NhatKy_ViPham!F:F, B17, NhatKy_ViPham!C:C, "T7") - SUMIFS(NhatKy_ViPham!K:K, NhatKy_ViPham!E:E, "12_Dia", NhatKy_ViPham!F:F, B17, NhatKy_ViPham!C:C, "T7")</f>
        <v>100</v>
      </c>
      <c r="Y17" s="7">
        <f>100 + SUMIFS(NhatKy_ViPham!J:J, NhatKy_ViPham!E:E, "12_Dia", NhatKy_ViPham!F:F, B17, NhatKy_ViPham!C:C, "T8") - SUMIFS(NhatKy_ViPham!K:K, NhatKy_ViPham!E:E, "12_Dia", NhatKy_ViPham!F:F, B17, NhatKy_ViPham!C:C, "T8")</f>
        <v>100</v>
      </c>
      <c r="Z17" s="7">
        <f>100 + SUMIFS(NhatKy_ViPham!J:J, NhatKy_ViPham!E:E, "12_Dia", NhatKy_ViPham!F:F, B17, NhatKy_ViPham!C:C, "T9") - SUMIFS(NhatKy_ViPham!K:K, NhatKy_ViPham!E:E, "12_Dia", NhatKy_ViPham!F:F, B17, NhatKy_ViPham!C:C, "T9")</f>
        <v>100</v>
      </c>
      <c r="AA17" s="7">
        <f>100 + SUMIFS(NhatKy_ViPham!J:J, NhatKy_ViPham!E:E, "12_Dia", NhatKy_ViPham!F:F, B17, NhatKy_ViPham!C:C, "T10") - SUMIFS(NhatKy_ViPham!K:K, NhatKy_ViPham!E:E, "12_Dia", NhatKy_ViPham!F:F, B17, NhatKy_ViPham!C:C, "T10")</f>
        <v>100</v>
      </c>
      <c r="AB17" s="7">
        <f>100 + SUMIFS(NhatKy_ViPham!J:J, NhatKy_ViPham!E:E, "12_Dia", NhatKy_ViPham!F:F, B17, NhatKy_ViPham!C:C, "T11") - SUMIFS(NhatKy_ViPham!K:K, NhatKy_ViPham!E:E, "12_Dia", NhatKy_ViPham!F:F, B17, NhatKy_ViPham!C:C, "T11")</f>
        <v>100</v>
      </c>
      <c r="AC17" s="7">
        <f>100 + SUMIFS(NhatKy_ViPham!J:J, NhatKy_ViPham!E:E, "12_Dia", NhatKy_ViPham!F:F, B17, NhatKy_ViPham!C:C, "T12") - SUMIFS(NhatKy_ViPham!K:K, NhatKy_ViPham!E:E, "12_Dia", NhatKy_ViPham!F:F, B17, NhatKy_ViPham!C:C, "T12")</f>
        <v>100</v>
      </c>
      <c r="AD17" s="7">
        <f>100 + SUMIFS(NhatKy_ViPham!J:J, NhatKy_ViPham!E:E, "12_Dia", NhatKy_ViPham!F:F, B17, NhatKy_ViPham!C:C, "T13") - SUMIFS(NhatKy_ViPham!K:K, NhatKy_ViPham!E:E, "12_Dia", NhatKy_ViPham!F:F, B17, NhatKy_ViPham!C:C, "T13")</f>
        <v>100</v>
      </c>
      <c r="AE17" s="7">
        <f>100 + SUMIFS(NhatKy_ViPham!J:J, NhatKy_ViPham!E:E, "12_Dia", NhatKy_ViPham!F:F, B17, NhatKy_ViPham!C:C, "T14") - SUMIFS(NhatKy_ViPham!K:K, NhatKy_ViPham!E:E, "12_Dia", NhatKy_ViPham!F:F, B17, NhatKy_ViPham!C:C, "T14")</f>
        <v>100</v>
      </c>
      <c r="AF17" s="7">
        <f>100 + SUMIFS(NhatKy_ViPham!J:J, NhatKy_ViPham!E:E, "12_Dia", NhatKy_ViPham!F:F, B17, NhatKy_ViPham!C:C, "T15") - SUMIFS(NhatKy_ViPham!K:K, NhatKy_ViPham!E:E, "12_Dia", NhatKy_ViPham!F:F, B17, NhatKy_ViPham!C:C, "T15")</f>
        <v>100</v>
      </c>
      <c r="AG17" s="7">
        <f>100 + SUMIFS(NhatKy_ViPham!J:J, NhatKy_ViPham!E:E, "12_Dia", NhatKy_ViPham!F:F, B17, NhatKy_ViPham!C:C, "T16") - SUMIFS(NhatKy_ViPham!K:K, NhatKy_ViPham!E:E, "12_Dia", NhatKy_ViPham!F:F, B17, NhatKy_ViPham!C:C, "T16")</f>
        <v>100</v>
      </c>
      <c r="AH17" s="7">
        <f>100 + SUMIFS(NhatKy_ViPham!J:J, NhatKy_ViPham!E:E, "12_Dia", NhatKy_ViPham!F:F, B17, NhatKy_ViPham!C:C, "T17") - SUMIFS(NhatKy_ViPham!K:K, NhatKy_ViPham!E:E, "12_Dia", NhatKy_ViPham!F:F, B17, NhatKy_ViPham!C:C, "T17")</f>
        <v>100</v>
      </c>
      <c r="AI17" s="7">
        <f>100 + SUMIFS(NhatKy_ViPham!J:J, NhatKy_ViPham!E:E, "12_Dia", NhatKy_ViPham!F:F, B17, NhatKy_ViPham!C:C, "T18") - SUMIFS(NhatKy_ViPham!K:K, NhatKy_ViPham!E:E, "12_Dia", NhatKy_ViPham!F:F, B17, NhatKy_ViPham!C:C, "T18")</f>
        <v>100</v>
      </c>
      <c r="AJ17" s="7">
        <f>100 + SUMIFS(NhatKy_ViPham!J:J, NhatKy_ViPham!E:E, "12_Dia", NhatKy_ViPham!F:F, B17, NhatKy_ViPham!C:C, "T19") - SUMIFS(NhatKy_ViPham!K:K, NhatKy_ViPham!E:E, "12_Dia", NhatKy_ViPham!F:F, B17, NhatKy_ViPham!C:C, "T19")</f>
        <v>100</v>
      </c>
      <c r="AK17" s="7">
        <f>100 + SUMIFS(NhatKy_ViPham!J:J, NhatKy_ViPham!E:E, "12_Dia", NhatKy_ViPham!F:F, B17, NhatKy_ViPham!C:C, "T20") - SUMIFS(NhatKy_ViPham!K:K, NhatKy_ViPham!E:E, "12_Dia", NhatKy_ViPham!F:F, B17, NhatKy_ViPham!C:C, "T20")</f>
        <v>100</v>
      </c>
      <c r="AL17" s="7">
        <f>100 + SUMIFS(NhatKy_ViPham!J:J, NhatKy_ViPham!E:E, "12_Dia", NhatKy_ViPham!F:F, B17, NhatKy_ViPham!C:C, "T21") - SUMIFS(NhatKy_ViPham!K:K, NhatKy_ViPham!E:E, "12_Dia", NhatKy_ViPham!F:F, B17, NhatKy_ViPham!C:C, "T21")</f>
        <v>100</v>
      </c>
      <c r="AM17" s="7">
        <f>100 + SUMIFS(NhatKy_ViPham!J:J, NhatKy_ViPham!E:E, "12_Dia", NhatKy_ViPham!F:F, B17, NhatKy_ViPham!C:C, "T22") - SUMIFS(NhatKy_ViPham!K:K, NhatKy_ViPham!E:E, "12_Dia", NhatKy_ViPham!F:F, B17, NhatKy_ViPham!C:C, "T22")</f>
        <v>100</v>
      </c>
      <c r="AN17" s="7">
        <f>100 + SUMIFS(NhatKy_ViPham!J:J, NhatKy_ViPham!E:E, "12_Dia", NhatKy_ViPham!F:F, B17, NhatKy_ViPham!C:C, "T23") - SUMIFS(NhatKy_ViPham!K:K, NhatKy_ViPham!E:E, "12_Dia", NhatKy_ViPham!F:F, B17, NhatKy_ViPham!C:C, "T23")</f>
        <v>100</v>
      </c>
      <c r="AO17" s="7">
        <f>100 + SUMIFS(NhatKy_ViPham!J:J, NhatKy_ViPham!E:E, "12_Dia", NhatKy_ViPham!F:F, B17, NhatKy_ViPham!C:C, "T24") - SUMIFS(NhatKy_ViPham!K:K, NhatKy_ViPham!E:E, "12_Dia", NhatKy_ViPham!F:F, B17, NhatKy_ViPham!C:C, "T24")</f>
        <v>100</v>
      </c>
      <c r="AP17" s="7">
        <f>100 + SUMIFS(NhatKy_ViPham!J:J, NhatKy_ViPham!E:E, "12_Dia", NhatKy_ViPham!F:F, B17, NhatKy_ViPham!C:C, "T25") - SUMIFS(NhatKy_ViPham!K:K, NhatKy_ViPham!E:E, "12_Dia", NhatKy_ViPham!F:F, B17, NhatKy_ViPham!C:C, "T25")</f>
        <v>100</v>
      </c>
      <c r="AQ17" s="7">
        <f>100 + SUMIFS(NhatKy_ViPham!J:J, NhatKy_ViPham!E:E, "12_Dia", NhatKy_ViPham!F:F, B17, NhatKy_ViPham!C:C, "T26") - SUMIFS(NhatKy_ViPham!K:K, NhatKy_ViPham!E:E, "12_Dia", NhatKy_ViPham!F:F, B17, NhatKy_ViPham!C:C, "T26")</f>
        <v>100</v>
      </c>
      <c r="AR17" s="7">
        <f>100 + SUMIFS(NhatKy_ViPham!J:J, NhatKy_ViPham!E:E, "12_Dia", NhatKy_ViPham!F:F, B17, NhatKy_ViPham!C:C, "T27") - SUMIFS(NhatKy_ViPham!K:K, NhatKy_ViPham!E:E, "12_Dia", NhatKy_ViPham!F:F, B17, NhatKy_ViPham!C:C, "T27")</f>
        <v>100</v>
      </c>
      <c r="AS17" s="7">
        <f>100 + SUMIFS(NhatKy_ViPham!J:J, NhatKy_ViPham!E:E, "12_Dia", NhatKy_ViPham!F:F, B17, NhatKy_ViPham!C:C, "T28") - SUMIFS(NhatKy_ViPham!K:K, NhatKy_ViPham!E:E, "12_Dia", NhatKy_ViPham!F:F, B17, NhatKy_ViPham!C:C, "T28")</f>
        <v>100</v>
      </c>
      <c r="AT17" s="7">
        <f>100 + SUMIFS(NhatKy_ViPham!J:J, NhatKy_ViPham!E:E, "12_Dia", NhatKy_ViPham!F:F, B17, NhatKy_ViPham!C:C, "T29") - SUMIFS(NhatKy_ViPham!K:K, NhatKy_ViPham!E:E, "12_Dia", NhatKy_ViPham!F:F, B17, NhatKy_ViPham!C:C, "T29")</f>
        <v>100</v>
      </c>
      <c r="AU17" s="7">
        <f>100 + SUMIFS(NhatKy_ViPham!J:J, NhatKy_ViPham!E:E, "12_Dia", NhatKy_ViPham!F:F, B17, NhatKy_ViPham!C:C, "T30") - SUMIFS(NhatKy_ViPham!K:K, NhatKy_ViPham!E:E, "12_Dia", NhatKy_ViPham!F:F, B17, NhatKy_ViPham!C:C, "T30")</f>
        <v>100</v>
      </c>
      <c r="AV17" s="7">
        <f>100 + SUMIFS(NhatKy_ViPham!J:J, NhatKy_ViPham!E:E, "12_Dia", NhatKy_ViPham!F:F, B17, NhatKy_ViPham!C:C, "T31") - SUMIFS(NhatKy_ViPham!K:K, NhatKy_ViPham!E:E, "12_Dia", NhatKy_ViPham!F:F, B17, NhatKy_ViPham!C:C, "T31")</f>
        <v>100</v>
      </c>
      <c r="AW17" s="7">
        <f>100 + SUMIFS(NhatKy_ViPham!J:J, NhatKy_ViPham!E:E, "12_Dia", NhatKy_ViPham!F:F, B17, NhatKy_ViPham!C:C, "T32") - SUMIFS(NhatKy_ViPham!K:K, NhatKy_ViPham!E:E, "12_Dia", NhatKy_ViPham!F:F, B17, NhatKy_ViPham!C:C, "T32")</f>
        <v>100</v>
      </c>
      <c r="AX17" s="7">
        <f>100 + SUMIFS(NhatKy_ViPham!J:J, NhatKy_ViPham!E:E, "12_Dia", NhatKy_ViPham!F:F, B17, NhatKy_ViPham!C:C, "T33") - SUMIFS(NhatKy_ViPham!K:K, NhatKy_ViPham!E:E, "12_Dia", NhatKy_ViPham!F:F, B17, NhatKy_ViPham!C:C, "T33")</f>
        <v>100</v>
      </c>
      <c r="AY17" s="7">
        <f>100 + SUMIFS(NhatKy_ViPham!J:J, NhatKy_ViPham!E:E, "12_Dia", NhatKy_ViPham!F:F, B17, NhatKy_ViPham!C:C, "T34") - SUMIFS(NhatKy_ViPham!K:K, NhatKy_ViPham!E:E, "12_Dia", NhatKy_ViPham!F:F, B17, NhatKy_ViPham!C:C, "T34")</f>
        <v>100</v>
      </c>
      <c r="AZ17" s="7">
        <f>100 + SUMIFS(NhatKy_ViPham!J:J, NhatKy_ViPham!E:E, "12_Dia", NhatKy_ViPham!F:F, B17, NhatKy_ViPham!C:C, "T35") - SUMIFS(NhatKy_ViPham!K:K, NhatKy_ViPham!E:E, "12_Dia", NhatKy_ViPham!F:F, B17, NhatKy_ViPham!C:C, "T35")</f>
        <v>100</v>
      </c>
      <c r="BA17" s="12">
        <f t="shared" si="0"/>
        <v>100</v>
      </c>
      <c r="BB17" s="11" t="s">
        <v>430</v>
      </c>
      <c r="BC17" s="14" t="str">
        <f t="shared" si="1"/>
        <v>Tốt</v>
      </c>
      <c r="BD17" s="10" t="str">
        <f t="shared" si="2"/>
        <v>🟢 BÌNH THƯỜNG</v>
      </c>
    </row>
    <row r="18" spans="1:56" x14ac:dyDescent="0.25">
      <c r="A18" s="5">
        <v>10</v>
      </c>
      <c r="B18" s="15" t="s">
        <v>870</v>
      </c>
      <c r="C18" s="5" t="s">
        <v>2205</v>
      </c>
      <c r="D18" s="5" t="s">
        <v>435</v>
      </c>
      <c r="E18" s="11" t="s">
        <v>430</v>
      </c>
      <c r="F18" s="6">
        <f>SUMIFS(NhatKy_ViPham!K:K, NhatKy_ViPham!E:E, "12_Dia", NhatKy_ViPham!F:F, B18, NhatKy_ViPham!H:H, "L01")</f>
        <v>0</v>
      </c>
      <c r="G18" s="6">
        <f>SUMIFS(NhatKy_ViPham!K:K, NhatKy_ViPham!E:E, "12_Dia", NhatKy_ViPham!F:F, B18, NhatKy_ViPham!H:H, "L02")</f>
        <v>0</v>
      </c>
      <c r="H18" s="6">
        <f>SUMIFS(NhatKy_ViPham!K:K, NhatKy_ViPham!E:E, "12_Dia", NhatKy_ViPham!F:F, B18, NhatKy_ViPham!H:H, "L03")</f>
        <v>0</v>
      </c>
      <c r="I18" s="6">
        <f>SUMIFS(NhatKy_ViPham!K:K, NhatKy_ViPham!E:E, "12_Dia", NhatKy_ViPham!F:F, B18, NhatKy_ViPham!H:H, "L04")</f>
        <v>0</v>
      </c>
      <c r="J18" s="6">
        <f>SUMIFS(NhatKy_ViPham!K:K, NhatKy_ViPham!E:E, "12_Dia", NhatKy_ViPham!F:F, B18, NhatKy_ViPham!H:H, "L05")</f>
        <v>0</v>
      </c>
      <c r="K18" s="6">
        <f>SUMIFS(NhatKy_ViPham!K:K, NhatKy_ViPham!E:E, "12_Dia", NhatKy_ViPham!F:F, B18, NhatKy_ViPham!H:H, "L06")</f>
        <v>0</v>
      </c>
      <c r="L18" s="6">
        <f>SUMIFS(NhatKy_ViPham!K:K, NhatKy_ViPham!E:E, "12_Dia", NhatKy_ViPham!F:F, B18, NhatKy_ViPham!H:H, "L07")</f>
        <v>0</v>
      </c>
      <c r="M18" s="6">
        <f>SUMIFS(NhatKy_ViPham!K:K, NhatKy_ViPham!E:E, "12_Dia", NhatKy_ViPham!F:F, B18, NhatKy_ViPham!H:H, "L08")</f>
        <v>0</v>
      </c>
      <c r="N18" s="6">
        <f>SUMIFS(NhatKy_ViPham!K:K, NhatKy_ViPham!E:E, "12_Dia", NhatKy_ViPham!F:F, B18, NhatKy_ViPham!H:H, "L09")</f>
        <v>0</v>
      </c>
      <c r="O18" s="6">
        <f>SUMIFS(NhatKy_ViPham!K:K, NhatKy_ViPham!E:E, "12_Dia", NhatKy_ViPham!F:F, B18, NhatKy_ViPham!H:H, "L10")</f>
        <v>0</v>
      </c>
      <c r="P18" s="12">
        <f>SUMIFS(NhatKy_ViPham!J:J, NhatKy_ViPham!E:E, "12_Dia", NhatKy_ViPham!F:F, B18)</f>
        <v>0</v>
      </c>
      <c r="Q18" s="13">
        <f>SUMIFS(NhatKy_ViPham!K:K, NhatKy_ViPham!E:E, "12_Dia", NhatKy_ViPham!F:F, B18)</f>
        <v>0</v>
      </c>
      <c r="R18" s="6">
        <f>100 + SUMIFS(NhatKy_ViPham!J:J, NhatKy_ViPham!E:E, "12_Dia", NhatKy_ViPham!F:F, B18, NhatKy_ViPham!C:C, "T1") - SUMIFS(NhatKy_ViPham!K:K, NhatKy_ViPham!E:E, "12_Dia", NhatKy_ViPham!F:F, B18, NhatKy_ViPham!C:C, "T1")</f>
        <v>100</v>
      </c>
      <c r="S18" s="6">
        <f>100 + SUMIFS(NhatKy_ViPham!J:J, NhatKy_ViPham!E:E, "12_Dia", NhatKy_ViPham!F:F, B18, NhatKy_ViPham!C:C, "T2") - SUMIFS(NhatKy_ViPham!K:K, NhatKy_ViPham!E:E, "12_Dia", NhatKy_ViPham!F:F, B18, NhatKy_ViPham!C:C, "T2")</f>
        <v>100</v>
      </c>
      <c r="T18" s="6">
        <f>100 + SUMIFS(NhatKy_ViPham!J:J, NhatKy_ViPham!E:E, "12_Dia", NhatKy_ViPham!F:F, B18, NhatKy_ViPham!C:C, "T3") - SUMIFS(NhatKy_ViPham!K:K, NhatKy_ViPham!E:E, "12_Dia", NhatKy_ViPham!F:F, B18, NhatKy_ViPham!C:C, "T3")</f>
        <v>100</v>
      </c>
      <c r="U18" s="6">
        <f>100 + SUMIFS(NhatKy_ViPham!J:J, NhatKy_ViPham!E:E, "12_Dia", NhatKy_ViPham!F:F, B18, NhatKy_ViPham!C:C, "T4") - SUMIFS(NhatKy_ViPham!K:K, NhatKy_ViPham!E:E, "12_Dia", NhatKy_ViPham!F:F, B18, NhatKy_ViPham!C:C, "T4")</f>
        <v>100</v>
      </c>
      <c r="V18" s="6">
        <f>100 + SUMIFS(NhatKy_ViPham!J:J, NhatKy_ViPham!E:E, "12_Dia", NhatKy_ViPham!F:F, B18, NhatKy_ViPham!C:C, "T5") - SUMIFS(NhatKy_ViPham!K:K, NhatKy_ViPham!E:E, "12_Dia", NhatKy_ViPham!F:F, B18, NhatKy_ViPham!C:C, "T5")</f>
        <v>100</v>
      </c>
      <c r="W18" s="6">
        <f>100 + SUMIFS(NhatKy_ViPham!J:J, NhatKy_ViPham!E:E, "12_Dia", NhatKy_ViPham!F:F, B18, NhatKy_ViPham!C:C, "T6") - SUMIFS(NhatKy_ViPham!K:K, NhatKy_ViPham!E:E, "12_Dia", NhatKy_ViPham!F:F, B18, NhatKy_ViPham!C:C, "T6")</f>
        <v>100</v>
      </c>
      <c r="X18" s="6">
        <f>100 + SUMIFS(NhatKy_ViPham!J:J, NhatKy_ViPham!E:E, "12_Dia", NhatKy_ViPham!F:F, B18, NhatKy_ViPham!C:C, "T7") - SUMIFS(NhatKy_ViPham!K:K, NhatKy_ViPham!E:E, "12_Dia", NhatKy_ViPham!F:F, B18, NhatKy_ViPham!C:C, "T7")</f>
        <v>100</v>
      </c>
      <c r="Y18" s="6">
        <f>100 + SUMIFS(NhatKy_ViPham!J:J, NhatKy_ViPham!E:E, "12_Dia", NhatKy_ViPham!F:F, B18, NhatKy_ViPham!C:C, "T8") - SUMIFS(NhatKy_ViPham!K:K, NhatKy_ViPham!E:E, "12_Dia", NhatKy_ViPham!F:F, B18, NhatKy_ViPham!C:C, "T8")</f>
        <v>100</v>
      </c>
      <c r="Z18" s="6">
        <f>100 + SUMIFS(NhatKy_ViPham!J:J, NhatKy_ViPham!E:E, "12_Dia", NhatKy_ViPham!F:F, B18, NhatKy_ViPham!C:C, "T9") - SUMIFS(NhatKy_ViPham!K:K, NhatKy_ViPham!E:E, "12_Dia", NhatKy_ViPham!F:F, B18, NhatKy_ViPham!C:C, "T9")</f>
        <v>100</v>
      </c>
      <c r="AA18" s="6">
        <f>100 + SUMIFS(NhatKy_ViPham!J:J, NhatKy_ViPham!E:E, "12_Dia", NhatKy_ViPham!F:F, B18, NhatKy_ViPham!C:C, "T10") - SUMIFS(NhatKy_ViPham!K:K, NhatKy_ViPham!E:E, "12_Dia", NhatKy_ViPham!F:F, B18, NhatKy_ViPham!C:C, "T10")</f>
        <v>100</v>
      </c>
      <c r="AB18" s="6">
        <f>100 + SUMIFS(NhatKy_ViPham!J:J, NhatKy_ViPham!E:E, "12_Dia", NhatKy_ViPham!F:F, B18, NhatKy_ViPham!C:C, "T11") - SUMIFS(NhatKy_ViPham!K:K, NhatKy_ViPham!E:E, "12_Dia", NhatKy_ViPham!F:F, B18, NhatKy_ViPham!C:C, "T11")</f>
        <v>100</v>
      </c>
      <c r="AC18" s="6">
        <f>100 + SUMIFS(NhatKy_ViPham!J:J, NhatKy_ViPham!E:E, "12_Dia", NhatKy_ViPham!F:F, B18, NhatKy_ViPham!C:C, "T12") - SUMIFS(NhatKy_ViPham!K:K, NhatKy_ViPham!E:E, "12_Dia", NhatKy_ViPham!F:F, B18, NhatKy_ViPham!C:C, "T12")</f>
        <v>100</v>
      </c>
      <c r="AD18" s="6">
        <f>100 + SUMIFS(NhatKy_ViPham!J:J, NhatKy_ViPham!E:E, "12_Dia", NhatKy_ViPham!F:F, B18, NhatKy_ViPham!C:C, "T13") - SUMIFS(NhatKy_ViPham!K:K, NhatKy_ViPham!E:E, "12_Dia", NhatKy_ViPham!F:F, B18, NhatKy_ViPham!C:C, "T13")</f>
        <v>100</v>
      </c>
      <c r="AE18" s="6">
        <f>100 + SUMIFS(NhatKy_ViPham!J:J, NhatKy_ViPham!E:E, "12_Dia", NhatKy_ViPham!F:F, B18, NhatKy_ViPham!C:C, "T14") - SUMIFS(NhatKy_ViPham!K:K, NhatKy_ViPham!E:E, "12_Dia", NhatKy_ViPham!F:F, B18, NhatKy_ViPham!C:C, "T14")</f>
        <v>100</v>
      </c>
      <c r="AF18" s="6">
        <f>100 + SUMIFS(NhatKy_ViPham!J:J, NhatKy_ViPham!E:E, "12_Dia", NhatKy_ViPham!F:F, B18, NhatKy_ViPham!C:C, "T15") - SUMIFS(NhatKy_ViPham!K:K, NhatKy_ViPham!E:E, "12_Dia", NhatKy_ViPham!F:F, B18, NhatKy_ViPham!C:C, "T15")</f>
        <v>100</v>
      </c>
      <c r="AG18" s="6">
        <f>100 + SUMIFS(NhatKy_ViPham!J:J, NhatKy_ViPham!E:E, "12_Dia", NhatKy_ViPham!F:F, B18, NhatKy_ViPham!C:C, "T16") - SUMIFS(NhatKy_ViPham!K:K, NhatKy_ViPham!E:E, "12_Dia", NhatKy_ViPham!F:F, B18, NhatKy_ViPham!C:C, "T16")</f>
        <v>100</v>
      </c>
      <c r="AH18" s="6">
        <f>100 + SUMIFS(NhatKy_ViPham!J:J, NhatKy_ViPham!E:E, "12_Dia", NhatKy_ViPham!F:F, B18, NhatKy_ViPham!C:C, "T17") - SUMIFS(NhatKy_ViPham!K:K, NhatKy_ViPham!E:E, "12_Dia", NhatKy_ViPham!F:F, B18, NhatKy_ViPham!C:C, "T17")</f>
        <v>100</v>
      </c>
      <c r="AI18" s="6">
        <f>100 + SUMIFS(NhatKy_ViPham!J:J, NhatKy_ViPham!E:E, "12_Dia", NhatKy_ViPham!F:F, B18, NhatKy_ViPham!C:C, "T18") - SUMIFS(NhatKy_ViPham!K:K, NhatKy_ViPham!E:E, "12_Dia", NhatKy_ViPham!F:F, B18, NhatKy_ViPham!C:C, "T18")</f>
        <v>100</v>
      </c>
      <c r="AJ18" s="6">
        <f>100 + SUMIFS(NhatKy_ViPham!J:J, NhatKy_ViPham!E:E, "12_Dia", NhatKy_ViPham!F:F, B18, NhatKy_ViPham!C:C, "T19") - SUMIFS(NhatKy_ViPham!K:K, NhatKy_ViPham!E:E, "12_Dia", NhatKy_ViPham!F:F, B18, NhatKy_ViPham!C:C, "T19")</f>
        <v>100</v>
      </c>
      <c r="AK18" s="6">
        <f>100 + SUMIFS(NhatKy_ViPham!J:J, NhatKy_ViPham!E:E, "12_Dia", NhatKy_ViPham!F:F, B18, NhatKy_ViPham!C:C, "T20") - SUMIFS(NhatKy_ViPham!K:K, NhatKy_ViPham!E:E, "12_Dia", NhatKy_ViPham!F:F, B18, NhatKy_ViPham!C:C, "T20")</f>
        <v>100</v>
      </c>
      <c r="AL18" s="6">
        <f>100 + SUMIFS(NhatKy_ViPham!J:J, NhatKy_ViPham!E:E, "12_Dia", NhatKy_ViPham!F:F, B18, NhatKy_ViPham!C:C, "T21") - SUMIFS(NhatKy_ViPham!K:K, NhatKy_ViPham!E:E, "12_Dia", NhatKy_ViPham!F:F, B18, NhatKy_ViPham!C:C, "T21")</f>
        <v>100</v>
      </c>
      <c r="AM18" s="6">
        <f>100 + SUMIFS(NhatKy_ViPham!J:J, NhatKy_ViPham!E:E, "12_Dia", NhatKy_ViPham!F:F, B18, NhatKy_ViPham!C:C, "T22") - SUMIFS(NhatKy_ViPham!K:K, NhatKy_ViPham!E:E, "12_Dia", NhatKy_ViPham!F:F, B18, NhatKy_ViPham!C:C, "T22")</f>
        <v>100</v>
      </c>
      <c r="AN18" s="6">
        <f>100 + SUMIFS(NhatKy_ViPham!J:J, NhatKy_ViPham!E:E, "12_Dia", NhatKy_ViPham!F:F, B18, NhatKy_ViPham!C:C, "T23") - SUMIFS(NhatKy_ViPham!K:K, NhatKy_ViPham!E:E, "12_Dia", NhatKy_ViPham!F:F, B18, NhatKy_ViPham!C:C, "T23")</f>
        <v>100</v>
      </c>
      <c r="AO18" s="6">
        <f>100 + SUMIFS(NhatKy_ViPham!J:J, NhatKy_ViPham!E:E, "12_Dia", NhatKy_ViPham!F:F, B18, NhatKy_ViPham!C:C, "T24") - SUMIFS(NhatKy_ViPham!K:K, NhatKy_ViPham!E:E, "12_Dia", NhatKy_ViPham!F:F, B18, NhatKy_ViPham!C:C, "T24")</f>
        <v>100</v>
      </c>
      <c r="AP18" s="6">
        <f>100 + SUMIFS(NhatKy_ViPham!J:J, NhatKy_ViPham!E:E, "12_Dia", NhatKy_ViPham!F:F, B18, NhatKy_ViPham!C:C, "T25") - SUMIFS(NhatKy_ViPham!K:K, NhatKy_ViPham!E:E, "12_Dia", NhatKy_ViPham!F:F, B18, NhatKy_ViPham!C:C, "T25")</f>
        <v>100</v>
      </c>
      <c r="AQ18" s="6">
        <f>100 + SUMIFS(NhatKy_ViPham!J:J, NhatKy_ViPham!E:E, "12_Dia", NhatKy_ViPham!F:F, B18, NhatKy_ViPham!C:C, "T26") - SUMIFS(NhatKy_ViPham!K:K, NhatKy_ViPham!E:E, "12_Dia", NhatKy_ViPham!F:F, B18, NhatKy_ViPham!C:C, "T26")</f>
        <v>100</v>
      </c>
      <c r="AR18" s="6">
        <f>100 + SUMIFS(NhatKy_ViPham!J:J, NhatKy_ViPham!E:E, "12_Dia", NhatKy_ViPham!F:F, B18, NhatKy_ViPham!C:C, "T27") - SUMIFS(NhatKy_ViPham!K:K, NhatKy_ViPham!E:E, "12_Dia", NhatKy_ViPham!F:F, B18, NhatKy_ViPham!C:C, "T27")</f>
        <v>100</v>
      </c>
      <c r="AS18" s="6">
        <f>100 + SUMIFS(NhatKy_ViPham!J:J, NhatKy_ViPham!E:E, "12_Dia", NhatKy_ViPham!F:F, B18, NhatKy_ViPham!C:C, "T28") - SUMIFS(NhatKy_ViPham!K:K, NhatKy_ViPham!E:E, "12_Dia", NhatKy_ViPham!F:F, B18, NhatKy_ViPham!C:C, "T28")</f>
        <v>100</v>
      </c>
      <c r="AT18" s="6">
        <f>100 + SUMIFS(NhatKy_ViPham!J:J, NhatKy_ViPham!E:E, "12_Dia", NhatKy_ViPham!F:F, B18, NhatKy_ViPham!C:C, "T29") - SUMIFS(NhatKy_ViPham!K:K, NhatKy_ViPham!E:E, "12_Dia", NhatKy_ViPham!F:F, B18, NhatKy_ViPham!C:C, "T29")</f>
        <v>100</v>
      </c>
      <c r="AU18" s="6">
        <f>100 + SUMIFS(NhatKy_ViPham!J:J, NhatKy_ViPham!E:E, "12_Dia", NhatKy_ViPham!F:F, B18, NhatKy_ViPham!C:C, "T30") - SUMIFS(NhatKy_ViPham!K:K, NhatKy_ViPham!E:E, "12_Dia", NhatKy_ViPham!F:F, B18, NhatKy_ViPham!C:C, "T30")</f>
        <v>100</v>
      </c>
      <c r="AV18" s="6">
        <f>100 + SUMIFS(NhatKy_ViPham!J:J, NhatKy_ViPham!E:E, "12_Dia", NhatKy_ViPham!F:F, B18, NhatKy_ViPham!C:C, "T31") - SUMIFS(NhatKy_ViPham!K:K, NhatKy_ViPham!E:E, "12_Dia", NhatKy_ViPham!F:F, B18, NhatKy_ViPham!C:C, "T31")</f>
        <v>100</v>
      </c>
      <c r="AW18" s="6">
        <f>100 + SUMIFS(NhatKy_ViPham!J:J, NhatKy_ViPham!E:E, "12_Dia", NhatKy_ViPham!F:F, B18, NhatKy_ViPham!C:C, "T32") - SUMIFS(NhatKy_ViPham!K:K, NhatKy_ViPham!E:E, "12_Dia", NhatKy_ViPham!F:F, B18, NhatKy_ViPham!C:C, "T32")</f>
        <v>100</v>
      </c>
      <c r="AX18" s="6">
        <f>100 + SUMIFS(NhatKy_ViPham!J:J, NhatKy_ViPham!E:E, "12_Dia", NhatKy_ViPham!F:F, B18, NhatKy_ViPham!C:C, "T33") - SUMIFS(NhatKy_ViPham!K:K, NhatKy_ViPham!E:E, "12_Dia", NhatKy_ViPham!F:F, B18, NhatKy_ViPham!C:C, "T33")</f>
        <v>100</v>
      </c>
      <c r="AY18" s="6">
        <f>100 + SUMIFS(NhatKy_ViPham!J:J, NhatKy_ViPham!E:E, "12_Dia", NhatKy_ViPham!F:F, B18, NhatKy_ViPham!C:C, "T34") - SUMIFS(NhatKy_ViPham!K:K, NhatKy_ViPham!E:E, "12_Dia", NhatKy_ViPham!F:F, B18, NhatKy_ViPham!C:C, "T34")</f>
        <v>100</v>
      </c>
      <c r="AZ18" s="6">
        <f>100 + SUMIFS(NhatKy_ViPham!J:J, NhatKy_ViPham!E:E, "12_Dia", NhatKy_ViPham!F:F, B18, NhatKy_ViPham!C:C, "T35") - SUMIFS(NhatKy_ViPham!K:K, NhatKy_ViPham!E:E, "12_Dia", NhatKy_ViPham!F:F, B18, NhatKy_ViPham!C:C, "T35")</f>
        <v>100</v>
      </c>
      <c r="BA18" s="12">
        <f t="shared" si="0"/>
        <v>100</v>
      </c>
      <c r="BB18" s="11" t="s">
        <v>430</v>
      </c>
      <c r="BC18" s="16" t="str">
        <f t="shared" si="1"/>
        <v>Tốt</v>
      </c>
      <c r="BD18" s="15" t="str">
        <f t="shared" si="2"/>
        <v>🟢 BÌNH THƯỜNG</v>
      </c>
    </row>
    <row r="19" spans="1:56" x14ac:dyDescent="0.25">
      <c r="A19" s="4">
        <v>11</v>
      </c>
      <c r="B19" s="10" t="s">
        <v>642</v>
      </c>
      <c r="C19" s="4" t="s">
        <v>2597</v>
      </c>
      <c r="D19" s="4" t="s">
        <v>429</v>
      </c>
      <c r="E19" s="11" t="s">
        <v>430</v>
      </c>
      <c r="F19" s="7">
        <f>SUMIFS(NhatKy_ViPham!K:K, NhatKy_ViPham!E:E, "12_Dia", NhatKy_ViPham!F:F, B19, NhatKy_ViPham!H:H, "L01")</f>
        <v>0</v>
      </c>
      <c r="G19" s="7">
        <f>SUMIFS(NhatKy_ViPham!K:K, NhatKy_ViPham!E:E, "12_Dia", NhatKy_ViPham!F:F, B19, NhatKy_ViPham!H:H, "L02")</f>
        <v>0</v>
      </c>
      <c r="H19" s="7">
        <f>SUMIFS(NhatKy_ViPham!K:K, NhatKy_ViPham!E:E, "12_Dia", NhatKy_ViPham!F:F, B19, NhatKy_ViPham!H:H, "L03")</f>
        <v>0</v>
      </c>
      <c r="I19" s="7">
        <f>SUMIFS(NhatKy_ViPham!K:K, NhatKy_ViPham!E:E, "12_Dia", NhatKy_ViPham!F:F, B19, NhatKy_ViPham!H:H, "L04")</f>
        <v>0</v>
      </c>
      <c r="J19" s="7">
        <f>SUMIFS(NhatKy_ViPham!K:K, NhatKy_ViPham!E:E, "12_Dia", NhatKy_ViPham!F:F, B19, NhatKy_ViPham!H:H, "L05")</f>
        <v>0</v>
      </c>
      <c r="K19" s="7">
        <f>SUMIFS(NhatKy_ViPham!K:K, NhatKy_ViPham!E:E, "12_Dia", NhatKy_ViPham!F:F, B19, NhatKy_ViPham!H:H, "L06")</f>
        <v>0</v>
      </c>
      <c r="L19" s="7">
        <f>SUMIFS(NhatKy_ViPham!K:K, NhatKy_ViPham!E:E, "12_Dia", NhatKy_ViPham!F:F, B19, NhatKy_ViPham!H:H, "L07")</f>
        <v>0</v>
      </c>
      <c r="M19" s="7">
        <f>SUMIFS(NhatKy_ViPham!K:K, NhatKy_ViPham!E:E, "12_Dia", NhatKy_ViPham!F:F, B19, NhatKy_ViPham!H:H, "L08")</f>
        <v>0</v>
      </c>
      <c r="N19" s="7">
        <f>SUMIFS(NhatKy_ViPham!K:K, NhatKy_ViPham!E:E, "12_Dia", NhatKy_ViPham!F:F, B19, NhatKy_ViPham!H:H, "L09")</f>
        <v>0</v>
      </c>
      <c r="O19" s="7">
        <f>SUMIFS(NhatKy_ViPham!K:K, NhatKy_ViPham!E:E, "12_Dia", NhatKy_ViPham!F:F, B19, NhatKy_ViPham!H:H, "L10")</f>
        <v>0</v>
      </c>
      <c r="P19" s="12">
        <f>SUMIFS(NhatKy_ViPham!J:J, NhatKy_ViPham!E:E, "12_Dia", NhatKy_ViPham!F:F, B19)</f>
        <v>0</v>
      </c>
      <c r="Q19" s="13">
        <f>SUMIFS(NhatKy_ViPham!K:K, NhatKy_ViPham!E:E, "12_Dia", NhatKy_ViPham!F:F, B19)</f>
        <v>0</v>
      </c>
      <c r="R19" s="7">
        <f>100 + SUMIFS(NhatKy_ViPham!J:J, NhatKy_ViPham!E:E, "12_Dia", NhatKy_ViPham!F:F, B19, NhatKy_ViPham!C:C, "T1") - SUMIFS(NhatKy_ViPham!K:K, NhatKy_ViPham!E:E, "12_Dia", NhatKy_ViPham!F:F, B19, NhatKy_ViPham!C:C, "T1")</f>
        <v>100</v>
      </c>
      <c r="S19" s="7">
        <f>100 + SUMIFS(NhatKy_ViPham!J:J, NhatKy_ViPham!E:E, "12_Dia", NhatKy_ViPham!F:F, B19, NhatKy_ViPham!C:C, "T2") - SUMIFS(NhatKy_ViPham!K:K, NhatKy_ViPham!E:E, "12_Dia", NhatKy_ViPham!F:F, B19, NhatKy_ViPham!C:C, "T2")</f>
        <v>100</v>
      </c>
      <c r="T19" s="7">
        <f>100 + SUMIFS(NhatKy_ViPham!J:J, NhatKy_ViPham!E:E, "12_Dia", NhatKy_ViPham!F:F, B19, NhatKy_ViPham!C:C, "T3") - SUMIFS(NhatKy_ViPham!K:K, NhatKy_ViPham!E:E, "12_Dia", NhatKy_ViPham!F:F, B19, NhatKy_ViPham!C:C, "T3")</f>
        <v>100</v>
      </c>
      <c r="U19" s="7">
        <f>100 + SUMIFS(NhatKy_ViPham!J:J, NhatKy_ViPham!E:E, "12_Dia", NhatKy_ViPham!F:F, B19, NhatKy_ViPham!C:C, "T4") - SUMIFS(NhatKy_ViPham!K:K, NhatKy_ViPham!E:E, "12_Dia", NhatKy_ViPham!F:F, B19, NhatKy_ViPham!C:C, "T4")</f>
        <v>100</v>
      </c>
      <c r="V19" s="7">
        <f>100 + SUMIFS(NhatKy_ViPham!J:J, NhatKy_ViPham!E:E, "12_Dia", NhatKy_ViPham!F:F, B19, NhatKy_ViPham!C:C, "T5") - SUMIFS(NhatKy_ViPham!K:K, NhatKy_ViPham!E:E, "12_Dia", NhatKy_ViPham!F:F, B19, NhatKy_ViPham!C:C, "T5")</f>
        <v>100</v>
      </c>
      <c r="W19" s="7">
        <f>100 + SUMIFS(NhatKy_ViPham!J:J, NhatKy_ViPham!E:E, "12_Dia", NhatKy_ViPham!F:F, B19, NhatKy_ViPham!C:C, "T6") - SUMIFS(NhatKy_ViPham!K:K, NhatKy_ViPham!E:E, "12_Dia", NhatKy_ViPham!F:F, B19, NhatKy_ViPham!C:C, "T6")</f>
        <v>100</v>
      </c>
      <c r="X19" s="7">
        <f>100 + SUMIFS(NhatKy_ViPham!J:J, NhatKy_ViPham!E:E, "12_Dia", NhatKy_ViPham!F:F, B19, NhatKy_ViPham!C:C, "T7") - SUMIFS(NhatKy_ViPham!K:K, NhatKy_ViPham!E:E, "12_Dia", NhatKy_ViPham!F:F, B19, NhatKy_ViPham!C:C, "T7")</f>
        <v>100</v>
      </c>
      <c r="Y19" s="7">
        <f>100 + SUMIFS(NhatKy_ViPham!J:J, NhatKy_ViPham!E:E, "12_Dia", NhatKy_ViPham!F:F, B19, NhatKy_ViPham!C:C, "T8") - SUMIFS(NhatKy_ViPham!K:K, NhatKy_ViPham!E:E, "12_Dia", NhatKy_ViPham!F:F, B19, NhatKy_ViPham!C:C, "T8")</f>
        <v>100</v>
      </c>
      <c r="Z19" s="7">
        <f>100 + SUMIFS(NhatKy_ViPham!J:J, NhatKy_ViPham!E:E, "12_Dia", NhatKy_ViPham!F:F, B19, NhatKy_ViPham!C:C, "T9") - SUMIFS(NhatKy_ViPham!K:K, NhatKy_ViPham!E:E, "12_Dia", NhatKy_ViPham!F:F, B19, NhatKy_ViPham!C:C, "T9")</f>
        <v>100</v>
      </c>
      <c r="AA19" s="7">
        <f>100 + SUMIFS(NhatKy_ViPham!J:J, NhatKy_ViPham!E:E, "12_Dia", NhatKy_ViPham!F:F, B19, NhatKy_ViPham!C:C, "T10") - SUMIFS(NhatKy_ViPham!K:K, NhatKy_ViPham!E:E, "12_Dia", NhatKy_ViPham!F:F, B19, NhatKy_ViPham!C:C, "T10")</f>
        <v>100</v>
      </c>
      <c r="AB19" s="7">
        <f>100 + SUMIFS(NhatKy_ViPham!J:J, NhatKy_ViPham!E:E, "12_Dia", NhatKy_ViPham!F:F, B19, NhatKy_ViPham!C:C, "T11") - SUMIFS(NhatKy_ViPham!K:K, NhatKy_ViPham!E:E, "12_Dia", NhatKy_ViPham!F:F, B19, NhatKy_ViPham!C:C, "T11")</f>
        <v>100</v>
      </c>
      <c r="AC19" s="7">
        <f>100 + SUMIFS(NhatKy_ViPham!J:J, NhatKy_ViPham!E:E, "12_Dia", NhatKy_ViPham!F:F, B19, NhatKy_ViPham!C:C, "T12") - SUMIFS(NhatKy_ViPham!K:K, NhatKy_ViPham!E:E, "12_Dia", NhatKy_ViPham!F:F, B19, NhatKy_ViPham!C:C, "T12")</f>
        <v>100</v>
      </c>
      <c r="AD19" s="7">
        <f>100 + SUMIFS(NhatKy_ViPham!J:J, NhatKy_ViPham!E:E, "12_Dia", NhatKy_ViPham!F:F, B19, NhatKy_ViPham!C:C, "T13") - SUMIFS(NhatKy_ViPham!K:K, NhatKy_ViPham!E:E, "12_Dia", NhatKy_ViPham!F:F, B19, NhatKy_ViPham!C:C, "T13")</f>
        <v>100</v>
      </c>
      <c r="AE19" s="7">
        <f>100 + SUMIFS(NhatKy_ViPham!J:J, NhatKy_ViPham!E:E, "12_Dia", NhatKy_ViPham!F:F, B19, NhatKy_ViPham!C:C, "T14") - SUMIFS(NhatKy_ViPham!K:K, NhatKy_ViPham!E:E, "12_Dia", NhatKy_ViPham!F:F, B19, NhatKy_ViPham!C:C, "T14")</f>
        <v>100</v>
      </c>
      <c r="AF19" s="7">
        <f>100 + SUMIFS(NhatKy_ViPham!J:J, NhatKy_ViPham!E:E, "12_Dia", NhatKy_ViPham!F:F, B19, NhatKy_ViPham!C:C, "T15") - SUMIFS(NhatKy_ViPham!K:K, NhatKy_ViPham!E:E, "12_Dia", NhatKy_ViPham!F:F, B19, NhatKy_ViPham!C:C, "T15")</f>
        <v>100</v>
      </c>
      <c r="AG19" s="7">
        <f>100 + SUMIFS(NhatKy_ViPham!J:J, NhatKy_ViPham!E:E, "12_Dia", NhatKy_ViPham!F:F, B19, NhatKy_ViPham!C:C, "T16") - SUMIFS(NhatKy_ViPham!K:K, NhatKy_ViPham!E:E, "12_Dia", NhatKy_ViPham!F:F, B19, NhatKy_ViPham!C:C, "T16")</f>
        <v>100</v>
      </c>
      <c r="AH19" s="7">
        <f>100 + SUMIFS(NhatKy_ViPham!J:J, NhatKy_ViPham!E:E, "12_Dia", NhatKy_ViPham!F:F, B19, NhatKy_ViPham!C:C, "T17") - SUMIFS(NhatKy_ViPham!K:K, NhatKy_ViPham!E:E, "12_Dia", NhatKy_ViPham!F:F, B19, NhatKy_ViPham!C:C, "T17")</f>
        <v>100</v>
      </c>
      <c r="AI19" s="7">
        <f>100 + SUMIFS(NhatKy_ViPham!J:J, NhatKy_ViPham!E:E, "12_Dia", NhatKy_ViPham!F:F, B19, NhatKy_ViPham!C:C, "T18") - SUMIFS(NhatKy_ViPham!K:K, NhatKy_ViPham!E:E, "12_Dia", NhatKy_ViPham!F:F, B19, NhatKy_ViPham!C:C, "T18")</f>
        <v>100</v>
      </c>
      <c r="AJ19" s="7">
        <f>100 + SUMIFS(NhatKy_ViPham!J:J, NhatKy_ViPham!E:E, "12_Dia", NhatKy_ViPham!F:F, B19, NhatKy_ViPham!C:C, "T19") - SUMIFS(NhatKy_ViPham!K:K, NhatKy_ViPham!E:E, "12_Dia", NhatKy_ViPham!F:F, B19, NhatKy_ViPham!C:C, "T19")</f>
        <v>100</v>
      </c>
      <c r="AK19" s="7">
        <f>100 + SUMIFS(NhatKy_ViPham!J:J, NhatKy_ViPham!E:E, "12_Dia", NhatKy_ViPham!F:F, B19, NhatKy_ViPham!C:C, "T20") - SUMIFS(NhatKy_ViPham!K:K, NhatKy_ViPham!E:E, "12_Dia", NhatKy_ViPham!F:F, B19, NhatKy_ViPham!C:C, "T20")</f>
        <v>100</v>
      </c>
      <c r="AL19" s="7">
        <f>100 + SUMIFS(NhatKy_ViPham!J:J, NhatKy_ViPham!E:E, "12_Dia", NhatKy_ViPham!F:F, B19, NhatKy_ViPham!C:C, "T21") - SUMIFS(NhatKy_ViPham!K:K, NhatKy_ViPham!E:E, "12_Dia", NhatKy_ViPham!F:F, B19, NhatKy_ViPham!C:C, "T21")</f>
        <v>100</v>
      </c>
      <c r="AM19" s="7">
        <f>100 + SUMIFS(NhatKy_ViPham!J:J, NhatKy_ViPham!E:E, "12_Dia", NhatKy_ViPham!F:F, B19, NhatKy_ViPham!C:C, "T22") - SUMIFS(NhatKy_ViPham!K:K, NhatKy_ViPham!E:E, "12_Dia", NhatKy_ViPham!F:F, B19, NhatKy_ViPham!C:C, "T22")</f>
        <v>100</v>
      </c>
      <c r="AN19" s="7">
        <f>100 + SUMIFS(NhatKy_ViPham!J:J, NhatKy_ViPham!E:E, "12_Dia", NhatKy_ViPham!F:F, B19, NhatKy_ViPham!C:C, "T23") - SUMIFS(NhatKy_ViPham!K:K, NhatKy_ViPham!E:E, "12_Dia", NhatKy_ViPham!F:F, B19, NhatKy_ViPham!C:C, "T23")</f>
        <v>100</v>
      </c>
      <c r="AO19" s="7">
        <f>100 + SUMIFS(NhatKy_ViPham!J:J, NhatKy_ViPham!E:E, "12_Dia", NhatKy_ViPham!F:F, B19, NhatKy_ViPham!C:C, "T24") - SUMIFS(NhatKy_ViPham!K:K, NhatKy_ViPham!E:E, "12_Dia", NhatKy_ViPham!F:F, B19, NhatKy_ViPham!C:C, "T24")</f>
        <v>100</v>
      </c>
      <c r="AP19" s="7">
        <f>100 + SUMIFS(NhatKy_ViPham!J:J, NhatKy_ViPham!E:E, "12_Dia", NhatKy_ViPham!F:F, B19, NhatKy_ViPham!C:C, "T25") - SUMIFS(NhatKy_ViPham!K:K, NhatKy_ViPham!E:E, "12_Dia", NhatKy_ViPham!F:F, B19, NhatKy_ViPham!C:C, "T25")</f>
        <v>100</v>
      </c>
      <c r="AQ19" s="7">
        <f>100 + SUMIFS(NhatKy_ViPham!J:J, NhatKy_ViPham!E:E, "12_Dia", NhatKy_ViPham!F:F, B19, NhatKy_ViPham!C:C, "T26") - SUMIFS(NhatKy_ViPham!K:K, NhatKy_ViPham!E:E, "12_Dia", NhatKy_ViPham!F:F, B19, NhatKy_ViPham!C:C, "T26")</f>
        <v>100</v>
      </c>
      <c r="AR19" s="7">
        <f>100 + SUMIFS(NhatKy_ViPham!J:J, NhatKy_ViPham!E:E, "12_Dia", NhatKy_ViPham!F:F, B19, NhatKy_ViPham!C:C, "T27") - SUMIFS(NhatKy_ViPham!K:K, NhatKy_ViPham!E:E, "12_Dia", NhatKy_ViPham!F:F, B19, NhatKy_ViPham!C:C, "T27")</f>
        <v>100</v>
      </c>
      <c r="AS19" s="7">
        <f>100 + SUMIFS(NhatKy_ViPham!J:J, NhatKy_ViPham!E:E, "12_Dia", NhatKy_ViPham!F:F, B19, NhatKy_ViPham!C:C, "T28") - SUMIFS(NhatKy_ViPham!K:K, NhatKy_ViPham!E:E, "12_Dia", NhatKy_ViPham!F:F, B19, NhatKy_ViPham!C:C, "T28")</f>
        <v>100</v>
      </c>
      <c r="AT19" s="7">
        <f>100 + SUMIFS(NhatKy_ViPham!J:J, NhatKy_ViPham!E:E, "12_Dia", NhatKy_ViPham!F:F, B19, NhatKy_ViPham!C:C, "T29") - SUMIFS(NhatKy_ViPham!K:K, NhatKy_ViPham!E:E, "12_Dia", NhatKy_ViPham!F:F, B19, NhatKy_ViPham!C:C, "T29")</f>
        <v>100</v>
      </c>
      <c r="AU19" s="7">
        <f>100 + SUMIFS(NhatKy_ViPham!J:J, NhatKy_ViPham!E:E, "12_Dia", NhatKy_ViPham!F:F, B19, NhatKy_ViPham!C:C, "T30") - SUMIFS(NhatKy_ViPham!K:K, NhatKy_ViPham!E:E, "12_Dia", NhatKy_ViPham!F:F, B19, NhatKy_ViPham!C:C, "T30")</f>
        <v>100</v>
      </c>
      <c r="AV19" s="7">
        <f>100 + SUMIFS(NhatKy_ViPham!J:J, NhatKy_ViPham!E:E, "12_Dia", NhatKy_ViPham!F:F, B19, NhatKy_ViPham!C:C, "T31") - SUMIFS(NhatKy_ViPham!K:K, NhatKy_ViPham!E:E, "12_Dia", NhatKy_ViPham!F:F, B19, NhatKy_ViPham!C:C, "T31")</f>
        <v>100</v>
      </c>
      <c r="AW19" s="7">
        <f>100 + SUMIFS(NhatKy_ViPham!J:J, NhatKy_ViPham!E:E, "12_Dia", NhatKy_ViPham!F:F, B19, NhatKy_ViPham!C:C, "T32") - SUMIFS(NhatKy_ViPham!K:K, NhatKy_ViPham!E:E, "12_Dia", NhatKy_ViPham!F:F, B19, NhatKy_ViPham!C:C, "T32")</f>
        <v>100</v>
      </c>
      <c r="AX19" s="7">
        <f>100 + SUMIFS(NhatKy_ViPham!J:J, NhatKy_ViPham!E:E, "12_Dia", NhatKy_ViPham!F:F, B19, NhatKy_ViPham!C:C, "T33") - SUMIFS(NhatKy_ViPham!K:K, NhatKy_ViPham!E:E, "12_Dia", NhatKy_ViPham!F:F, B19, NhatKy_ViPham!C:C, "T33")</f>
        <v>100</v>
      </c>
      <c r="AY19" s="7">
        <f>100 + SUMIFS(NhatKy_ViPham!J:J, NhatKy_ViPham!E:E, "12_Dia", NhatKy_ViPham!F:F, B19, NhatKy_ViPham!C:C, "T34") - SUMIFS(NhatKy_ViPham!K:K, NhatKy_ViPham!E:E, "12_Dia", NhatKy_ViPham!F:F, B19, NhatKy_ViPham!C:C, "T34")</f>
        <v>100</v>
      </c>
      <c r="AZ19" s="7">
        <f>100 + SUMIFS(NhatKy_ViPham!J:J, NhatKy_ViPham!E:E, "12_Dia", NhatKy_ViPham!F:F, B19, NhatKy_ViPham!C:C, "T35") - SUMIFS(NhatKy_ViPham!K:K, NhatKy_ViPham!E:E, "12_Dia", NhatKy_ViPham!F:F, B19, NhatKy_ViPham!C:C, "T35")</f>
        <v>100</v>
      </c>
      <c r="BA19" s="12">
        <f t="shared" si="0"/>
        <v>100</v>
      </c>
      <c r="BB19" s="11" t="s">
        <v>430</v>
      </c>
      <c r="BC19" s="14" t="str">
        <f t="shared" si="1"/>
        <v>Tốt</v>
      </c>
      <c r="BD19" s="10" t="str">
        <f t="shared" si="2"/>
        <v>🟢 BÌNH THƯỜNG</v>
      </c>
    </row>
    <row r="20" spans="1:56" x14ac:dyDescent="0.25">
      <c r="A20" s="5">
        <v>12</v>
      </c>
      <c r="B20" s="15" t="s">
        <v>1580</v>
      </c>
      <c r="C20" s="5" t="s">
        <v>2349</v>
      </c>
      <c r="D20" s="5" t="s">
        <v>429</v>
      </c>
      <c r="E20" s="11" t="s">
        <v>430</v>
      </c>
      <c r="F20" s="6">
        <f>SUMIFS(NhatKy_ViPham!K:K, NhatKy_ViPham!E:E, "12_Dia", NhatKy_ViPham!F:F, B20, NhatKy_ViPham!H:H, "L01")</f>
        <v>0</v>
      </c>
      <c r="G20" s="6">
        <f>SUMIFS(NhatKy_ViPham!K:K, NhatKy_ViPham!E:E, "12_Dia", NhatKy_ViPham!F:F, B20, NhatKy_ViPham!H:H, "L02")</f>
        <v>0</v>
      </c>
      <c r="H20" s="6">
        <f>SUMIFS(NhatKy_ViPham!K:K, NhatKy_ViPham!E:E, "12_Dia", NhatKy_ViPham!F:F, B20, NhatKy_ViPham!H:H, "L03")</f>
        <v>0</v>
      </c>
      <c r="I20" s="6">
        <f>SUMIFS(NhatKy_ViPham!K:K, NhatKy_ViPham!E:E, "12_Dia", NhatKy_ViPham!F:F, B20, NhatKy_ViPham!H:H, "L04")</f>
        <v>0</v>
      </c>
      <c r="J20" s="6">
        <f>SUMIFS(NhatKy_ViPham!K:K, NhatKy_ViPham!E:E, "12_Dia", NhatKy_ViPham!F:F, B20, NhatKy_ViPham!H:H, "L05")</f>
        <v>0</v>
      </c>
      <c r="K20" s="6">
        <f>SUMIFS(NhatKy_ViPham!K:K, NhatKy_ViPham!E:E, "12_Dia", NhatKy_ViPham!F:F, B20, NhatKy_ViPham!H:H, "L06")</f>
        <v>0</v>
      </c>
      <c r="L20" s="6">
        <f>SUMIFS(NhatKy_ViPham!K:K, NhatKy_ViPham!E:E, "12_Dia", NhatKy_ViPham!F:F, B20, NhatKy_ViPham!H:H, "L07")</f>
        <v>0</v>
      </c>
      <c r="M20" s="6">
        <f>SUMIFS(NhatKy_ViPham!K:K, NhatKy_ViPham!E:E, "12_Dia", NhatKy_ViPham!F:F, B20, NhatKy_ViPham!H:H, "L08")</f>
        <v>0</v>
      </c>
      <c r="N20" s="6">
        <f>SUMIFS(NhatKy_ViPham!K:K, NhatKy_ViPham!E:E, "12_Dia", NhatKy_ViPham!F:F, B20, NhatKy_ViPham!H:H, "L09")</f>
        <v>0</v>
      </c>
      <c r="O20" s="6">
        <f>SUMIFS(NhatKy_ViPham!K:K, NhatKy_ViPham!E:E, "12_Dia", NhatKy_ViPham!F:F, B20, NhatKy_ViPham!H:H, "L10")</f>
        <v>0</v>
      </c>
      <c r="P20" s="12">
        <f>SUMIFS(NhatKy_ViPham!J:J, NhatKy_ViPham!E:E, "12_Dia", NhatKy_ViPham!F:F, B20)</f>
        <v>0</v>
      </c>
      <c r="Q20" s="13">
        <f>SUMIFS(NhatKy_ViPham!K:K, NhatKy_ViPham!E:E, "12_Dia", NhatKy_ViPham!F:F, B20)</f>
        <v>0</v>
      </c>
      <c r="R20" s="6">
        <f>100 + SUMIFS(NhatKy_ViPham!J:J, NhatKy_ViPham!E:E, "12_Dia", NhatKy_ViPham!F:F, B20, NhatKy_ViPham!C:C, "T1") - SUMIFS(NhatKy_ViPham!K:K, NhatKy_ViPham!E:E, "12_Dia", NhatKy_ViPham!F:F, B20, NhatKy_ViPham!C:C, "T1")</f>
        <v>100</v>
      </c>
      <c r="S20" s="6">
        <f>100 + SUMIFS(NhatKy_ViPham!J:J, NhatKy_ViPham!E:E, "12_Dia", NhatKy_ViPham!F:F, B20, NhatKy_ViPham!C:C, "T2") - SUMIFS(NhatKy_ViPham!K:K, NhatKy_ViPham!E:E, "12_Dia", NhatKy_ViPham!F:F, B20, NhatKy_ViPham!C:C, "T2")</f>
        <v>100</v>
      </c>
      <c r="T20" s="6">
        <f>100 + SUMIFS(NhatKy_ViPham!J:J, NhatKy_ViPham!E:E, "12_Dia", NhatKy_ViPham!F:F, B20, NhatKy_ViPham!C:C, "T3") - SUMIFS(NhatKy_ViPham!K:K, NhatKy_ViPham!E:E, "12_Dia", NhatKy_ViPham!F:F, B20, NhatKy_ViPham!C:C, "T3")</f>
        <v>100</v>
      </c>
      <c r="U20" s="6">
        <f>100 + SUMIFS(NhatKy_ViPham!J:J, NhatKy_ViPham!E:E, "12_Dia", NhatKy_ViPham!F:F, B20, NhatKy_ViPham!C:C, "T4") - SUMIFS(NhatKy_ViPham!K:K, NhatKy_ViPham!E:E, "12_Dia", NhatKy_ViPham!F:F, B20, NhatKy_ViPham!C:C, "T4")</f>
        <v>100</v>
      </c>
      <c r="V20" s="6">
        <f>100 + SUMIFS(NhatKy_ViPham!J:J, NhatKy_ViPham!E:E, "12_Dia", NhatKy_ViPham!F:F, B20, NhatKy_ViPham!C:C, "T5") - SUMIFS(NhatKy_ViPham!K:K, NhatKy_ViPham!E:E, "12_Dia", NhatKy_ViPham!F:F, B20, NhatKy_ViPham!C:C, "T5")</f>
        <v>100</v>
      </c>
      <c r="W20" s="6">
        <f>100 + SUMIFS(NhatKy_ViPham!J:J, NhatKy_ViPham!E:E, "12_Dia", NhatKy_ViPham!F:F, B20, NhatKy_ViPham!C:C, "T6") - SUMIFS(NhatKy_ViPham!K:K, NhatKy_ViPham!E:E, "12_Dia", NhatKy_ViPham!F:F, B20, NhatKy_ViPham!C:C, "T6")</f>
        <v>100</v>
      </c>
      <c r="X20" s="6">
        <f>100 + SUMIFS(NhatKy_ViPham!J:J, NhatKy_ViPham!E:E, "12_Dia", NhatKy_ViPham!F:F, B20, NhatKy_ViPham!C:C, "T7") - SUMIFS(NhatKy_ViPham!K:K, NhatKy_ViPham!E:E, "12_Dia", NhatKy_ViPham!F:F, B20, NhatKy_ViPham!C:C, "T7")</f>
        <v>100</v>
      </c>
      <c r="Y20" s="6">
        <f>100 + SUMIFS(NhatKy_ViPham!J:J, NhatKy_ViPham!E:E, "12_Dia", NhatKy_ViPham!F:F, B20, NhatKy_ViPham!C:C, "T8") - SUMIFS(NhatKy_ViPham!K:K, NhatKy_ViPham!E:E, "12_Dia", NhatKy_ViPham!F:F, B20, NhatKy_ViPham!C:C, "T8")</f>
        <v>100</v>
      </c>
      <c r="Z20" s="6">
        <f>100 + SUMIFS(NhatKy_ViPham!J:J, NhatKy_ViPham!E:E, "12_Dia", NhatKy_ViPham!F:F, B20, NhatKy_ViPham!C:C, "T9") - SUMIFS(NhatKy_ViPham!K:K, NhatKy_ViPham!E:E, "12_Dia", NhatKy_ViPham!F:F, B20, NhatKy_ViPham!C:C, "T9")</f>
        <v>100</v>
      </c>
      <c r="AA20" s="6">
        <f>100 + SUMIFS(NhatKy_ViPham!J:J, NhatKy_ViPham!E:E, "12_Dia", NhatKy_ViPham!F:F, B20, NhatKy_ViPham!C:C, "T10") - SUMIFS(NhatKy_ViPham!K:K, NhatKy_ViPham!E:E, "12_Dia", NhatKy_ViPham!F:F, B20, NhatKy_ViPham!C:C, "T10")</f>
        <v>100</v>
      </c>
      <c r="AB20" s="6">
        <f>100 + SUMIFS(NhatKy_ViPham!J:J, NhatKy_ViPham!E:E, "12_Dia", NhatKy_ViPham!F:F, B20, NhatKy_ViPham!C:C, "T11") - SUMIFS(NhatKy_ViPham!K:K, NhatKy_ViPham!E:E, "12_Dia", NhatKy_ViPham!F:F, B20, NhatKy_ViPham!C:C, "T11")</f>
        <v>100</v>
      </c>
      <c r="AC20" s="6">
        <f>100 + SUMIFS(NhatKy_ViPham!J:J, NhatKy_ViPham!E:E, "12_Dia", NhatKy_ViPham!F:F, B20, NhatKy_ViPham!C:C, "T12") - SUMIFS(NhatKy_ViPham!K:K, NhatKy_ViPham!E:E, "12_Dia", NhatKy_ViPham!F:F, B20, NhatKy_ViPham!C:C, "T12")</f>
        <v>100</v>
      </c>
      <c r="AD20" s="6">
        <f>100 + SUMIFS(NhatKy_ViPham!J:J, NhatKy_ViPham!E:E, "12_Dia", NhatKy_ViPham!F:F, B20, NhatKy_ViPham!C:C, "T13") - SUMIFS(NhatKy_ViPham!K:K, NhatKy_ViPham!E:E, "12_Dia", NhatKy_ViPham!F:F, B20, NhatKy_ViPham!C:C, "T13")</f>
        <v>100</v>
      </c>
      <c r="AE20" s="6">
        <f>100 + SUMIFS(NhatKy_ViPham!J:J, NhatKy_ViPham!E:E, "12_Dia", NhatKy_ViPham!F:F, B20, NhatKy_ViPham!C:C, "T14") - SUMIFS(NhatKy_ViPham!K:K, NhatKy_ViPham!E:E, "12_Dia", NhatKy_ViPham!F:F, B20, NhatKy_ViPham!C:C, "T14")</f>
        <v>100</v>
      </c>
      <c r="AF20" s="6">
        <f>100 + SUMIFS(NhatKy_ViPham!J:J, NhatKy_ViPham!E:E, "12_Dia", NhatKy_ViPham!F:F, B20, NhatKy_ViPham!C:C, "T15") - SUMIFS(NhatKy_ViPham!K:K, NhatKy_ViPham!E:E, "12_Dia", NhatKy_ViPham!F:F, B20, NhatKy_ViPham!C:C, "T15")</f>
        <v>100</v>
      </c>
      <c r="AG20" s="6">
        <f>100 + SUMIFS(NhatKy_ViPham!J:J, NhatKy_ViPham!E:E, "12_Dia", NhatKy_ViPham!F:F, B20, NhatKy_ViPham!C:C, "T16") - SUMIFS(NhatKy_ViPham!K:K, NhatKy_ViPham!E:E, "12_Dia", NhatKy_ViPham!F:F, B20, NhatKy_ViPham!C:C, "T16")</f>
        <v>100</v>
      </c>
      <c r="AH20" s="6">
        <f>100 + SUMIFS(NhatKy_ViPham!J:J, NhatKy_ViPham!E:E, "12_Dia", NhatKy_ViPham!F:F, B20, NhatKy_ViPham!C:C, "T17") - SUMIFS(NhatKy_ViPham!K:K, NhatKy_ViPham!E:E, "12_Dia", NhatKy_ViPham!F:F, B20, NhatKy_ViPham!C:C, "T17")</f>
        <v>100</v>
      </c>
      <c r="AI20" s="6">
        <f>100 + SUMIFS(NhatKy_ViPham!J:J, NhatKy_ViPham!E:E, "12_Dia", NhatKy_ViPham!F:F, B20, NhatKy_ViPham!C:C, "T18") - SUMIFS(NhatKy_ViPham!K:K, NhatKy_ViPham!E:E, "12_Dia", NhatKy_ViPham!F:F, B20, NhatKy_ViPham!C:C, "T18")</f>
        <v>100</v>
      </c>
      <c r="AJ20" s="6">
        <f>100 + SUMIFS(NhatKy_ViPham!J:J, NhatKy_ViPham!E:E, "12_Dia", NhatKy_ViPham!F:F, B20, NhatKy_ViPham!C:C, "T19") - SUMIFS(NhatKy_ViPham!K:K, NhatKy_ViPham!E:E, "12_Dia", NhatKy_ViPham!F:F, B20, NhatKy_ViPham!C:C, "T19")</f>
        <v>100</v>
      </c>
      <c r="AK20" s="6">
        <f>100 + SUMIFS(NhatKy_ViPham!J:J, NhatKy_ViPham!E:E, "12_Dia", NhatKy_ViPham!F:F, B20, NhatKy_ViPham!C:C, "T20") - SUMIFS(NhatKy_ViPham!K:K, NhatKy_ViPham!E:E, "12_Dia", NhatKy_ViPham!F:F, B20, NhatKy_ViPham!C:C, "T20")</f>
        <v>100</v>
      </c>
      <c r="AL20" s="6">
        <f>100 + SUMIFS(NhatKy_ViPham!J:J, NhatKy_ViPham!E:E, "12_Dia", NhatKy_ViPham!F:F, B20, NhatKy_ViPham!C:C, "T21") - SUMIFS(NhatKy_ViPham!K:K, NhatKy_ViPham!E:E, "12_Dia", NhatKy_ViPham!F:F, B20, NhatKy_ViPham!C:C, "T21")</f>
        <v>100</v>
      </c>
      <c r="AM20" s="6">
        <f>100 + SUMIFS(NhatKy_ViPham!J:J, NhatKy_ViPham!E:E, "12_Dia", NhatKy_ViPham!F:F, B20, NhatKy_ViPham!C:C, "T22") - SUMIFS(NhatKy_ViPham!K:K, NhatKy_ViPham!E:E, "12_Dia", NhatKy_ViPham!F:F, B20, NhatKy_ViPham!C:C, "T22")</f>
        <v>100</v>
      </c>
      <c r="AN20" s="6">
        <f>100 + SUMIFS(NhatKy_ViPham!J:J, NhatKy_ViPham!E:E, "12_Dia", NhatKy_ViPham!F:F, B20, NhatKy_ViPham!C:C, "T23") - SUMIFS(NhatKy_ViPham!K:K, NhatKy_ViPham!E:E, "12_Dia", NhatKy_ViPham!F:F, B20, NhatKy_ViPham!C:C, "T23")</f>
        <v>100</v>
      </c>
      <c r="AO20" s="6">
        <f>100 + SUMIFS(NhatKy_ViPham!J:J, NhatKy_ViPham!E:E, "12_Dia", NhatKy_ViPham!F:F, B20, NhatKy_ViPham!C:C, "T24") - SUMIFS(NhatKy_ViPham!K:K, NhatKy_ViPham!E:E, "12_Dia", NhatKy_ViPham!F:F, B20, NhatKy_ViPham!C:C, "T24")</f>
        <v>100</v>
      </c>
      <c r="AP20" s="6">
        <f>100 + SUMIFS(NhatKy_ViPham!J:J, NhatKy_ViPham!E:E, "12_Dia", NhatKy_ViPham!F:F, B20, NhatKy_ViPham!C:C, "T25") - SUMIFS(NhatKy_ViPham!K:K, NhatKy_ViPham!E:E, "12_Dia", NhatKy_ViPham!F:F, B20, NhatKy_ViPham!C:C, "T25")</f>
        <v>100</v>
      </c>
      <c r="AQ20" s="6">
        <f>100 + SUMIFS(NhatKy_ViPham!J:J, NhatKy_ViPham!E:E, "12_Dia", NhatKy_ViPham!F:F, B20, NhatKy_ViPham!C:C, "T26") - SUMIFS(NhatKy_ViPham!K:K, NhatKy_ViPham!E:E, "12_Dia", NhatKy_ViPham!F:F, B20, NhatKy_ViPham!C:C, "T26")</f>
        <v>100</v>
      </c>
      <c r="AR20" s="6">
        <f>100 + SUMIFS(NhatKy_ViPham!J:J, NhatKy_ViPham!E:E, "12_Dia", NhatKy_ViPham!F:F, B20, NhatKy_ViPham!C:C, "T27") - SUMIFS(NhatKy_ViPham!K:K, NhatKy_ViPham!E:E, "12_Dia", NhatKy_ViPham!F:F, B20, NhatKy_ViPham!C:C, "T27")</f>
        <v>100</v>
      </c>
      <c r="AS20" s="6">
        <f>100 + SUMIFS(NhatKy_ViPham!J:J, NhatKy_ViPham!E:E, "12_Dia", NhatKy_ViPham!F:F, B20, NhatKy_ViPham!C:C, "T28") - SUMIFS(NhatKy_ViPham!K:K, NhatKy_ViPham!E:E, "12_Dia", NhatKy_ViPham!F:F, B20, NhatKy_ViPham!C:C, "T28")</f>
        <v>100</v>
      </c>
      <c r="AT20" s="6">
        <f>100 + SUMIFS(NhatKy_ViPham!J:J, NhatKy_ViPham!E:E, "12_Dia", NhatKy_ViPham!F:F, B20, NhatKy_ViPham!C:C, "T29") - SUMIFS(NhatKy_ViPham!K:K, NhatKy_ViPham!E:E, "12_Dia", NhatKy_ViPham!F:F, B20, NhatKy_ViPham!C:C, "T29")</f>
        <v>100</v>
      </c>
      <c r="AU20" s="6">
        <f>100 + SUMIFS(NhatKy_ViPham!J:J, NhatKy_ViPham!E:E, "12_Dia", NhatKy_ViPham!F:F, B20, NhatKy_ViPham!C:C, "T30") - SUMIFS(NhatKy_ViPham!K:K, NhatKy_ViPham!E:E, "12_Dia", NhatKy_ViPham!F:F, B20, NhatKy_ViPham!C:C, "T30")</f>
        <v>100</v>
      </c>
      <c r="AV20" s="6">
        <f>100 + SUMIFS(NhatKy_ViPham!J:J, NhatKy_ViPham!E:E, "12_Dia", NhatKy_ViPham!F:F, B20, NhatKy_ViPham!C:C, "T31") - SUMIFS(NhatKy_ViPham!K:K, NhatKy_ViPham!E:E, "12_Dia", NhatKy_ViPham!F:F, B20, NhatKy_ViPham!C:C, "T31")</f>
        <v>100</v>
      </c>
      <c r="AW20" s="6">
        <f>100 + SUMIFS(NhatKy_ViPham!J:J, NhatKy_ViPham!E:E, "12_Dia", NhatKy_ViPham!F:F, B20, NhatKy_ViPham!C:C, "T32") - SUMIFS(NhatKy_ViPham!K:K, NhatKy_ViPham!E:E, "12_Dia", NhatKy_ViPham!F:F, B20, NhatKy_ViPham!C:C, "T32")</f>
        <v>100</v>
      </c>
      <c r="AX20" s="6">
        <f>100 + SUMIFS(NhatKy_ViPham!J:J, NhatKy_ViPham!E:E, "12_Dia", NhatKy_ViPham!F:F, B20, NhatKy_ViPham!C:C, "T33") - SUMIFS(NhatKy_ViPham!K:K, NhatKy_ViPham!E:E, "12_Dia", NhatKy_ViPham!F:F, B20, NhatKy_ViPham!C:C, "T33")</f>
        <v>100</v>
      </c>
      <c r="AY20" s="6">
        <f>100 + SUMIFS(NhatKy_ViPham!J:J, NhatKy_ViPham!E:E, "12_Dia", NhatKy_ViPham!F:F, B20, NhatKy_ViPham!C:C, "T34") - SUMIFS(NhatKy_ViPham!K:K, NhatKy_ViPham!E:E, "12_Dia", NhatKy_ViPham!F:F, B20, NhatKy_ViPham!C:C, "T34")</f>
        <v>100</v>
      </c>
      <c r="AZ20" s="6">
        <f>100 + SUMIFS(NhatKy_ViPham!J:J, NhatKy_ViPham!E:E, "12_Dia", NhatKy_ViPham!F:F, B20, NhatKy_ViPham!C:C, "T35") - SUMIFS(NhatKy_ViPham!K:K, NhatKy_ViPham!E:E, "12_Dia", NhatKy_ViPham!F:F, B20, NhatKy_ViPham!C:C, "T35")</f>
        <v>100</v>
      </c>
      <c r="BA20" s="12">
        <f t="shared" si="0"/>
        <v>100</v>
      </c>
      <c r="BB20" s="11" t="s">
        <v>430</v>
      </c>
      <c r="BC20" s="16" t="str">
        <f t="shared" si="1"/>
        <v>Tốt</v>
      </c>
      <c r="BD20" s="15" t="str">
        <f t="shared" si="2"/>
        <v>🟢 BÌNH THƯỜNG</v>
      </c>
    </row>
    <row r="21" spans="1:56" x14ac:dyDescent="0.25">
      <c r="A21" s="4">
        <v>13</v>
      </c>
      <c r="B21" s="10" t="s">
        <v>2895</v>
      </c>
      <c r="C21" s="4" t="s">
        <v>2854</v>
      </c>
      <c r="D21" s="4" t="s">
        <v>429</v>
      </c>
      <c r="E21" s="11" t="s">
        <v>430</v>
      </c>
      <c r="F21" s="7">
        <f>SUMIFS(NhatKy_ViPham!K:K, NhatKy_ViPham!E:E, "12_Dia", NhatKy_ViPham!F:F, B21, NhatKy_ViPham!H:H, "L01")</f>
        <v>0</v>
      </c>
      <c r="G21" s="7">
        <f>SUMIFS(NhatKy_ViPham!K:K, NhatKy_ViPham!E:E, "12_Dia", NhatKy_ViPham!F:F, B21, NhatKy_ViPham!H:H, "L02")</f>
        <v>0</v>
      </c>
      <c r="H21" s="7">
        <f>SUMIFS(NhatKy_ViPham!K:K, NhatKy_ViPham!E:E, "12_Dia", NhatKy_ViPham!F:F, B21, NhatKy_ViPham!H:H, "L03")</f>
        <v>0</v>
      </c>
      <c r="I21" s="7">
        <f>SUMIFS(NhatKy_ViPham!K:K, NhatKy_ViPham!E:E, "12_Dia", NhatKy_ViPham!F:F, B21, NhatKy_ViPham!H:H, "L04")</f>
        <v>0</v>
      </c>
      <c r="J21" s="7">
        <f>SUMIFS(NhatKy_ViPham!K:K, NhatKy_ViPham!E:E, "12_Dia", NhatKy_ViPham!F:F, B21, NhatKy_ViPham!H:H, "L05")</f>
        <v>0</v>
      </c>
      <c r="K21" s="7">
        <f>SUMIFS(NhatKy_ViPham!K:K, NhatKy_ViPham!E:E, "12_Dia", NhatKy_ViPham!F:F, B21, NhatKy_ViPham!H:H, "L06")</f>
        <v>0</v>
      </c>
      <c r="L21" s="7">
        <f>SUMIFS(NhatKy_ViPham!K:K, NhatKy_ViPham!E:E, "12_Dia", NhatKy_ViPham!F:F, B21, NhatKy_ViPham!H:H, "L07")</f>
        <v>0</v>
      </c>
      <c r="M21" s="7">
        <f>SUMIFS(NhatKy_ViPham!K:K, NhatKy_ViPham!E:E, "12_Dia", NhatKy_ViPham!F:F, B21, NhatKy_ViPham!H:H, "L08")</f>
        <v>0</v>
      </c>
      <c r="N21" s="7">
        <f>SUMIFS(NhatKy_ViPham!K:K, NhatKy_ViPham!E:E, "12_Dia", NhatKy_ViPham!F:F, B21, NhatKy_ViPham!H:H, "L09")</f>
        <v>0</v>
      </c>
      <c r="O21" s="7">
        <f>SUMIFS(NhatKy_ViPham!K:K, NhatKy_ViPham!E:E, "12_Dia", NhatKy_ViPham!F:F, B21, NhatKy_ViPham!H:H, "L10")</f>
        <v>0</v>
      </c>
      <c r="P21" s="12">
        <f>SUMIFS(NhatKy_ViPham!J:J, NhatKy_ViPham!E:E, "12_Dia", NhatKy_ViPham!F:F, B21)</f>
        <v>0</v>
      </c>
      <c r="Q21" s="13">
        <f>SUMIFS(NhatKy_ViPham!K:K, NhatKy_ViPham!E:E, "12_Dia", NhatKy_ViPham!F:F, B21)</f>
        <v>0</v>
      </c>
      <c r="R21" s="7">
        <f>100 + SUMIFS(NhatKy_ViPham!J:J, NhatKy_ViPham!E:E, "12_Dia", NhatKy_ViPham!F:F, B21, NhatKy_ViPham!C:C, "T1") - SUMIFS(NhatKy_ViPham!K:K, NhatKy_ViPham!E:E, "12_Dia", NhatKy_ViPham!F:F, B21, NhatKy_ViPham!C:C, "T1")</f>
        <v>100</v>
      </c>
      <c r="S21" s="7">
        <f>100 + SUMIFS(NhatKy_ViPham!J:J, NhatKy_ViPham!E:E, "12_Dia", NhatKy_ViPham!F:F, B21, NhatKy_ViPham!C:C, "T2") - SUMIFS(NhatKy_ViPham!K:K, NhatKy_ViPham!E:E, "12_Dia", NhatKy_ViPham!F:F, B21, NhatKy_ViPham!C:C, "T2")</f>
        <v>100</v>
      </c>
      <c r="T21" s="7">
        <f>100 + SUMIFS(NhatKy_ViPham!J:J, NhatKy_ViPham!E:E, "12_Dia", NhatKy_ViPham!F:F, B21, NhatKy_ViPham!C:C, "T3") - SUMIFS(NhatKy_ViPham!K:K, NhatKy_ViPham!E:E, "12_Dia", NhatKy_ViPham!F:F, B21, NhatKy_ViPham!C:C, "T3")</f>
        <v>100</v>
      </c>
      <c r="U21" s="7">
        <f>100 + SUMIFS(NhatKy_ViPham!J:J, NhatKy_ViPham!E:E, "12_Dia", NhatKy_ViPham!F:F, B21, NhatKy_ViPham!C:C, "T4") - SUMIFS(NhatKy_ViPham!K:K, NhatKy_ViPham!E:E, "12_Dia", NhatKy_ViPham!F:F, B21, NhatKy_ViPham!C:C, "T4")</f>
        <v>100</v>
      </c>
      <c r="V21" s="7">
        <f>100 + SUMIFS(NhatKy_ViPham!J:J, NhatKy_ViPham!E:E, "12_Dia", NhatKy_ViPham!F:F, B21, NhatKy_ViPham!C:C, "T5") - SUMIFS(NhatKy_ViPham!K:K, NhatKy_ViPham!E:E, "12_Dia", NhatKy_ViPham!F:F, B21, NhatKy_ViPham!C:C, "T5")</f>
        <v>100</v>
      </c>
      <c r="W21" s="7">
        <f>100 + SUMIFS(NhatKy_ViPham!J:J, NhatKy_ViPham!E:E, "12_Dia", NhatKy_ViPham!F:F, B21, NhatKy_ViPham!C:C, "T6") - SUMIFS(NhatKy_ViPham!K:K, NhatKy_ViPham!E:E, "12_Dia", NhatKy_ViPham!F:F, B21, NhatKy_ViPham!C:C, "T6")</f>
        <v>100</v>
      </c>
      <c r="X21" s="7">
        <f>100 + SUMIFS(NhatKy_ViPham!J:J, NhatKy_ViPham!E:E, "12_Dia", NhatKy_ViPham!F:F, B21, NhatKy_ViPham!C:C, "T7") - SUMIFS(NhatKy_ViPham!K:K, NhatKy_ViPham!E:E, "12_Dia", NhatKy_ViPham!F:F, B21, NhatKy_ViPham!C:C, "T7")</f>
        <v>100</v>
      </c>
      <c r="Y21" s="7">
        <f>100 + SUMIFS(NhatKy_ViPham!J:J, NhatKy_ViPham!E:E, "12_Dia", NhatKy_ViPham!F:F, B21, NhatKy_ViPham!C:C, "T8") - SUMIFS(NhatKy_ViPham!K:K, NhatKy_ViPham!E:E, "12_Dia", NhatKy_ViPham!F:F, B21, NhatKy_ViPham!C:C, "T8")</f>
        <v>100</v>
      </c>
      <c r="Z21" s="7">
        <f>100 + SUMIFS(NhatKy_ViPham!J:J, NhatKy_ViPham!E:E, "12_Dia", NhatKy_ViPham!F:F, B21, NhatKy_ViPham!C:C, "T9") - SUMIFS(NhatKy_ViPham!K:K, NhatKy_ViPham!E:E, "12_Dia", NhatKy_ViPham!F:F, B21, NhatKy_ViPham!C:C, "T9")</f>
        <v>100</v>
      </c>
      <c r="AA21" s="7">
        <f>100 + SUMIFS(NhatKy_ViPham!J:J, NhatKy_ViPham!E:E, "12_Dia", NhatKy_ViPham!F:F, B21, NhatKy_ViPham!C:C, "T10") - SUMIFS(NhatKy_ViPham!K:K, NhatKy_ViPham!E:E, "12_Dia", NhatKy_ViPham!F:F, B21, NhatKy_ViPham!C:C, "T10")</f>
        <v>100</v>
      </c>
      <c r="AB21" s="7">
        <f>100 + SUMIFS(NhatKy_ViPham!J:J, NhatKy_ViPham!E:E, "12_Dia", NhatKy_ViPham!F:F, B21, NhatKy_ViPham!C:C, "T11") - SUMIFS(NhatKy_ViPham!K:K, NhatKy_ViPham!E:E, "12_Dia", NhatKy_ViPham!F:F, B21, NhatKy_ViPham!C:C, "T11")</f>
        <v>100</v>
      </c>
      <c r="AC21" s="7">
        <f>100 + SUMIFS(NhatKy_ViPham!J:J, NhatKy_ViPham!E:E, "12_Dia", NhatKy_ViPham!F:F, B21, NhatKy_ViPham!C:C, "T12") - SUMIFS(NhatKy_ViPham!K:K, NhatKy_ViPham!E:E, "12_Dia", NhatKy_ViPham!F:F, B21, NhatKy_ViPham!C:C, "T12")</f>
        <v>100</v>
      </c>
      <c r="AD21" s="7">
        <f>100 + SUMIFS(NhatKy_ViPham!J:J, NhatKy_ViPham!E:E, "12_Dia", NhatKy_ViPham!F:F, B21, NhatKy_ViPham!C:C, "T13") - SUMIFS(NhatKy_ViPham!K:K, NhatKy_ViPham!E:E, "12_Dia", NhatKy_ViPham!F:F, B21, NhatKy_ViPham!C:C, "T13")</f>
        <v>100</v>
      </c>
      <c r="AE21" s="7">
        <f>100 + SUMIFS(NhatKy_ViPham!J:J, NhatKy_ViPham!E:E, "12_Dia", NhatKy_ViPham!F:F, B21, NhatKy_ViPham!C:C, "T14") - SUMIFS(NhatKy_ViPham!K:K, NhatKy_ViPham!E:E, "12_Dia", NhatKy_ViPham!F:F, B21, NhatKy_ViPham!C:C, "T14")</f>
        <v>100</v>
      </c>
      <c r="AF21" s="7">
        <f>100 + SUMIFS(NhatKy_ViPham!J:J, NhatKy_ViPham!E:E, "12_Dia", NhatKy_ViPham!F:F, B21, NhatKy_ViPham!C:C, "T15") - SUMIFS(NhatKy_ViPham!K:K, NhatKy_ViPham!E:E, "12_Dia", NhatKy_ViPham!F:F, B21, NhatKy_ViPham!C:C, "T15")</f>
        <v>100</v>
      </c>
      <c r="AG21" s="7">
        <f>100 + SUMIFS(NhatKy_ViPham!J:J, NhatKy_ViPham!E:E, "12_Dia", NhatKy_ViPham!F:F, B21, NhatKy_ViPham!C:C, "T16") - SUMIFS(NhatKy_ViPham!K:K, NhatKy_ViPham!E:E, "12_Dia", NhatKy_ViPham!F:F, B21, NhatKy_ViPham!C:C, "T16")</f>
        <v>100</v>
      </c>
      <c r="AH21" s="7">
        <f>100 + SUMIFS(NhatKy_ViPham!J:J, NhatKy_ViPham!E:E, "12_Dia", NhatKy_ViPham!F:F, B21, NhatKy_ViPham!C:C, "T17") - SUMIFS(NhatKy_ViPham!K:K, NhatKy_ViPham!E:E, "12_Dia", NhatKy_ViPham!F:F, B21, NhatKy_ViPham!C:C, "T17")</f>
        <v>100</v>
      </c>
      <c r="AI21" s="7">
        <f>100 + SUMIFS(NhatKy_ViPham!J:J, NhatKy_ViPham!E:E, "12_Dia", NhatKy_ViPham!F:F, B21, NhatKy_ViPham!C:C, "T18") - SUMIFS(NhatKy_ViPham!K:K, NhatKy_ViPham!E:E, "12_Dia", NhatKy_ViPham!F:F, B21, NhatKy_ViPham!C:C, "T18")</f>
        <v>100</v>
      </c>
      <c r="AJ21" s="7">
        <f>100 + SUMIFS(NhatKy_ViPham!J:J, NhatKy_ViPham!E:E, "12_Dia", NhatKy_ViPham!F:F, B21, NhatKy_ViPham!C:C, "T19") - SUMIFS(NhatKy_ViPham!K:K, NhatKy_ViPham!E:E, "12_Dia", NhatKy_ViPham!F:F, B21, NhatKy_ViPham!C:C, "T19")</f>
        <v>100</v>
      </c>
      <c r="AK21" s="7">
        <f>100 + SUMIFS(NhatKy_ViPham!J:J, NhatKy_ViPham!E:E, "12_Dia", NhatKy_ViPham!F:F, B21, NhatKy_ViPham!C:C, "T20") - SUMIFS(NhatKy_ViPham!K:K, NhatKy_ViPham!E:E, "12_Dia", NhatKy_ViPham!F:F, B21, NhatKy_ViPham!C:C, "T20")</f>
        <v>100</v>
      </c>
      <c r="AL21" s="7">
        <f>100 + SUMIFS(NhatKy_ViPham!J:J, NhatKy_ViPham!E:E, "12_Dia", NhatKy_ViPham!F:F, B21, NhatKy_ViPham!C:C, "T21") - SUMIFS(NhatKy_ViPham!K:K, NhatKy_ViPham!E:E, "12_Dia", NhatKy_ViPham!F:F, B21, NhatKy_ViPham!C:C, "T21")</f>
        <v>100</v>
      </c>
      <c r="AM21" s="7">
        <f>100 + SUMIFS(NhatKy_ViPham!J:J, NhatKy_ViPham!E:E, "12_Dia", NhatKy_ViPham!F:F, B21, NhatKy_ViPham!C:C, "T22") - SUMIFS(NhatKy_ViPham!K:K, NhatKy_ViPham!E:E, "12_Dia", NhatKy_ViPham!F:F, B21, NhatKy_ViPham!C:C, "T22")</f>
        <v>100</v>
      </c>
      <c r="AN21" s="7">
        <f>100 + SUMIFS(NhatKy_ViPham!J:J, NhatKy_ViPham!E:E, "12_Dia", NhatKy_ViPham!F:F, B21, NhatKy_ViPham!C:C, "T23") - SUMIFS(NhatKy_ViPham!K:K, NhatKy_ViPham!E:E, "12_Dia", NhatKy_ViPham!F:F, B21, NhatKy_ViPham!C:C, "T23")</f>
        <v>100</v>
      </c>
      <c r="AO21" s="7">
        <f>100 + SUMIFS(NhatKy_ViPham!J:J, NhatKy_ViPham!E:E, "12_Dia", NhatKy_ViPham!F:F, B21, NhatKy_ViPham!C:C, "T24") - SUMIFS(NhatKy_ViPham!K:K, NhatKy_ViPham!E:E, "12_Dia", NhatKy_ViPham!F:F, B21, NhatKy_ViPham!C:C, "T24")</f>
        <v>100</v>
      </c>
      <c r="AP21" s="7">
        <f>100 + SUMIFS(NhatKy_ViPham!J:J, NhatKy_ViPham!E:E, "12_Dia", NhatKy_ViPham!F:F, B21, NhatKy_ViPham!C:C, "T25") - SUMIFS(NhatKy_ViPham!K:K, NhatKy_ViPham!E:E, "12_Dia", NhatKy_ViPham!F:F, B21, NhatKy_ViPham!C:C, "T25")</f>
        <v>100</v>
      </c>
      <c r="AQ21" s="7">
        <f>100 + SUMIFS(NhatKy_ViPham!J:J, NhatKy_ViPham!E:E, "12_Dia", NhatKy_ViPham!F:F, B21, NhatKy_ViPham!C:C, "T26") - SUMIFS(NhatKy_ViPham!K:K, NhatKy_ViPham!E:E, "12_Dia", NhatKy_ViPham!F:F, B21, NhatKy_ViPham!C:C, "T26")</f>
        <v>100</v>
      </c>
      <c r="AR21" s="7">
        <f>100 + SUMIFS(NhatKy_ViPham!J:J, NhatKy_ViPham!E:E, "12_Dia", NhatKy_ViPham!F:F, B21, NhatKy_ViPham!C:C, "T27") - SUMIFS(NhatKy_ViPham!K:K, NhatKy_ViPham!E:E, "12_Dia", NhatKy_ViPham!F:F, B21, NhatKy_ViPham!C:C, "T27")</f>
        <v>100</v>
      </c>
      <c r="AS21" s="7">
        <f>100 + SUMIFS(NhatKy_ViPham!J:J, NhatKy_ViPham!E:E, "12_Dia", NhatKy_ViPham!F:F, B21, NhatKy_ViPham!C:C, "T28") - SUMIFS(NhatKy_ViPham!K:K, NhatKy_ViPham!E:E, "12_Dia", NhatKy_ViPham!F:F, B21, NhatKy_ViPham!C:C, "T28")</f>
        <v>100</v>
      </c>
      <c r="AT21" s="7">
        <f>100 + SUMIFS(NhatKy_ViPham!J:J, NhatKy_ViPham!E:E, "12_Dia", NhatKy_ViPham!F:F, B21, NhatKy_ViPham!C:C, "T29") - SUMIFS(NhatKy_ViPham!K:K, NhatKy_ViPham!E:E, "12_Dia", NhatKy_ViPham!F:F, B21, NhatKy_ViPham!C:C, "T29")</f>
        <v>100</v>
      </c>
      <c r="AU21" s="7">
        <f>100 + SUMIFS(NhatKy_ViPham!J:J, NhatKy_ViPham!E:E, "12_Dia", NhatKy_ViPham!F:F, B21, NhatKy_ViPham!C:C, "T30") - SUMIFS(NhatKy_ViPham!K:K, NhatKy_ViPham!E:E, "12_Dia", NhatKy_ViPham!F:F, B21, NhatKy_ViPham!C:C, "T30")</f>
        <v>100</v>
      </c>
      <c r="AV21" s="7">
        <f>100 + SUMIFS(NhatKy_ViPham!J:J, NhatKy_ViPham!E:E, "12_Dia", NhatKy_ViPham!F:F, B21, NhatKy_ViPham!C:C, "T31") - SUMIFS(NhatKy_ViPham!K:K, NhatKy_ViPham!E:E, "12_Dia", NhatKy_ViPham!F:F, B21, NhatKy_ViPham!C:C, "T31")</f>
        <v>100</v>
      </c>
      <c r="AW21" s="7">
        <f>100 + SUMIFS(NhatKy_ViPham!J:J, NhatKy_ViPham!E:E, "12_Dia", NhatKy_ViPham!F:F, B21, NhatKy_ViPham!C:C, "T32") - SUMIFS(NhatKy_ViPham!K:K, NhatKy_ViPham!E:E, "12_Dia", NhatKy_ViPham!F:F, B21, NhatKy_ViPham!C:C, "T32")</f>
        <v>100</v>
      </c>
      <c r="AX21" s="7">
        <f>100 + SUMIFS(NhatKy_ViPham!J:J, NhatKy_ViPham!E:E, "12_Dia", NhatKy_ViPham!F:F, B21, NhatKy_ViPham!C:C, "T33") - SUMIFS(NhatKy_ViPham!K:K, NhatKy_ViPham!E:E, "12_Dia", NhatKy_ViPham!F:F, B21, NhatKy_ViPham!C:C, "T33")</f>
        <v>100</v>
      </c>
      <c r="AY21" s="7">
        <f>100 + SUMIFS(NhatKy_ViPham!J:J, NhatKy_ViPham!E:E, "12_Dia", NhatKy_ViPham!F:F, B21, NhatKy_ViPham!C:C, "T34") - SUMIFS(NhatKy_ViPham!K:K, NhatKy_ViPham!E:E, "12_Dia", NhatKy_ViPham!F:F, B21, NhatKy_ViPham!C:C, "T34")</f>
        <v>100</v>
      </c>
      <c r="AZ21" s="7">
        <f>100 + SUMIFS(NhatKy_ViPham!J:J, NhatKy_ViPham!E:E, "12_Dia", NhatKy_ViPham!F:F, B21, NhatKy_ViPham!C:C, "T35") - SUMIFS(NhatKy_ViPham!K:K, NhatKy_ViPham!E:E, "12_Dia", NhatKy_ViPham!F:F, B21, NhatKy_ViPham!C:C, "T35")</f>
        <v>100</v>
      </c>
      <c r="BA21" s="12">
        <f t="shared" si="0"/>
        <v>100</v>
      </c>
      <c r="BB21" s="11" t="s">
        <v>430</v>
      </c>
      <c r="BC21" s="14" t="str">
        <f t="shared" si="1"/>
        <v>Tốt</v>
      </c>
      <c r="BD21" s="10" t="str">
        <f t="shared" si="2"/>
        <v>🟢 BÌNH THƯỜNG</v>
      </c>
    </row>
    <row r="22" spans="1:56" x14ac:dyDescent="0.25">
      <c r="A22" s="5">
        <v>14</v>
      </c>
      <c r="B22" s="15" t="s">
        <v>2896</v>
      </c>
      <c r="C22" s="5" t="s">
        <v>2897</v>
      </c>
      <c r="D22" s="5" t="s">
        <v>429</v>
      </c>
      <c r="E22" s="11" t="s">
        <v>430</v>
      </c>
      <c r="F22" s="6">
        <f>SUMIFS(NhatKy_ViPham!K:K, NhatKy_ViPham!E:E, "12_Dia", NhatKy_ViPham!F:F, B22, NhatKy_ViPham!H:H, "L01")</f>
        <v>0</v>
      </c>
      <c r="G22" s="6">
        <f>SUMIFS(NhatKy_ViPham!K:K, NhatKy_ViPham!E:E, "12_Dia", NhatKy_ViPham!F:F, B22, NhatKy_ViPham!H:H, "L02")</f>
        <v>0</v>
      </c>
      <c r="H22" s="6">
        <f>SUMIFS(NhatKy_ViPham!K:K, NhatKy_ViPham!E:E, "12_Dia", NhatKy_ViPham!F:F, B22, NhatKy_ViPham!H:H, "L03")</f>
        <v>0</v>
      </c>
      <c r="I22" s="6">
        <f>SUMIFS(NhatKy_ViPham!K:K, NhatKy_ViPham!E:E, "12_Dia", NhatKy_ViPham!F:F, B22, NhatKy_ViPham!H:H, "L04")</f>
        <v>0</v>
      </c>
      <c r="J22" s="6">
        <f>SUMIFS(NhatKy_ViPham!K:K, NhatKy_ViPham!E:E, "12_Dia", NhatKy_ViPham!F:F, B22, NhatKy_ViPham!H:H, "L05")</f>
        <v>0</v>
      </c>
      <c r="K22" s="6">
        <f>SUMIFS(NhatKy_ViPham!K:K, NhatKy_ViPham!E:E, "12_Dia", NhatKy_ViPham!F:F, B22, NhatKy_ViPham!H:H, "L06")</f>
        <v>0</v>
      </c>
      <c r="L22" s="6">
        <f>SUMIFS(NhatKy_ViPham!K:K, NhatKy_ViPham!E:E, "12_Dia", NhatKy_ViPham!F:F, B22, NhatKy_ViPham!H:H, "L07")</f>
        <v>0</v>
      </c>
      <c r="M22" s="6">
        <f>SUMIFS(NhatKy_ViPham!K:K, NhatKy_ViPham!E:E, "12_Dia", NhatKy_ViPham!F:F, B22, NhatKy_ViPham!H:H, "L08")</f>
        <v>0</v>
      </c>
      <c r="N22" s="6">
        <f>SUMIFS(NhatKy_ViPham!K:K, NhatKy_ViPham!E:E, "12_Dia", NhatKy_ViPham!F:F, B22, NhatKy_ViPham!H:H, "L09")</f>
        <v>0</v>
      </c>
      <c r="O22" s="6">
        <f>SUMIFS(NhatKy_ViPham!K:K, NhatKy_ViPham!E:E, "12_Dia", NhatKy_ViPham!F:F, B22, NhatKy_ViPham!H:H, "L10")</f>
        <v>0</v>
      </c>
      <c r="P22" s="12">
        <f>SUMIFS(NhatKy_ViPham!J:J, NhatKy_ViPham!E:E, "12_Dia", NhatKy_ViPham!F:F, B22)</f>
        <v>0</v>
      </c>
      <c r="Q22" s="13">
        <f>SUMIFS(NhatKy_ViPham!K:K, NhatKy_ViPham!E:E, "12_Dia", NhatKy_ViPham!F:F, B22)</f>
        <v>0</v>
      </c>
      <c r="R22" s="6">
        <f>100 + SUMIFS(NhatKy_ViPham!J:J, NhatKy_ViPham!E:E, "12_Dia", NhatKy_ViPham!F:F, B22, NhatKy_ViPham!C:C, "T1") - SUMIFS(NhatKy_ViPham!K:K, NhatKy_ViPham!E:E, "12_Dia", NhatKy_ViPham!F:F, B22, NhatKy_ViPham!C:C, "T1")</f>
        <v>100</v>
      </c>
      <c r="S22" s="6">
        <f>100 + SUMIFS(NhatKy_ViPham!J:J, NhatKy_ViPham!E:E, "12_Dia", NhatKy_ViPham!F:F, B22, NhatKy_ViPham!C:C, "T2") - SUMIFS(NhatKy_ViPham!K:K, NhatKy_ViPham!E:E, "12_Dia", NhatKy_ViPham!F:F, B22, NhatKy_ViPham!C:C, "T2")</f>
        <v>100</v>
      </c>
      <c r="T22" s="6">
        <f>100 + SUMIFS(NhatKy_ViPham!J:J, NhatKy_ViPham!E:E, "12_Dia", NhatKy_ViPham!F:F, B22, NhatKy_ViPham!C:C, "T3") - SUMIFS(NhatKy_ViPham!K:K, NhatKy_ViPham!E:E, "12_Dia", NhatKy_ViPham!F:F, B22, NhatKy_ViPham!C:C, "T3")</f>
        <v>100</v>
      </c>
      <c r="U22" s="6">
        <f>100 + SUMIFS(NhatKy_ViPham!J:J, NhatKy_ViPham!E:E, "12_Dia", NhatKy_ViPham!F:F, B22, NhatKy_ViPham!C:C, "T4") - SUMIFS(NhatKy_ViPham!K:K, NhatKy_ViPham!E:E, "12_Dia", NhatKy_ViPham!F:F, B22, NhatKy_ViPham!C:C, "T4")</f>
        <v>100</v>
      </c>
      <c r="V22" s="6">
        <f>100 + SUMIFS(NhatKy_ViPham!J:J, NhatKy_ViPham!E:E, "12_Dia", NhatKy_ViPham!F:F, B22, NhatKy_ViPham!C:C, "T5") - SUMIFS(NhatKy_ViPham!K:K, NhatKy_ViPham!E:E, "12_Dia", NhatKy_ViPham!F:F, B22, NhatKy_ViPham!C:C, "T5")</f>
        <v>100</v>
      </c>
      <c r="W22" s="6">
        <f>100 + SUMIFS(NhatKy_ViPham!J:J, NhatKy_ViPham!E:E, "12_Dia", NhatKy_ViPham!F:F, B22, NhatKy_ViPham!C:C, "T6") - SUMIFS(NhatKy_ViPham!K:K, NhatKy_ViPham!E:E, "12_Dia", NhatKy_ViPham!F:F, B22, NhatKy_ViPham!C:C, "T6")</f>
        <v>100</v>
      </c>
      <c r="X22" s="6">
        <f>100 + SUMIFS(NhatKy_ViPham!J:J, NhatKy_ViPham!E:E, "12_Dia", NhatKy_ViPham!F:F, B22, NhatKy_ViPham!C:C, "T7") - SUMIFS(NhatKy_ViPham!K:K, NhatKy_ViPham!E:E, "12_Dia", NhatKy_ViPham!F:F, B22, NhatKy_ViPham!C:C, "T7")</f>
        <v>100</v>
      </c>
      <c r="Y22" s="6">
        <f>100 + SUMIFS(NhatKy_ViPham!J:J, NhatKy_ViPham!E:E, "12_Dia", NhatKy_ViPham!F:F, B22, NhatKy_ViPham!C:C, "T8") - SUMIFS(NhatKy_ViPham!K:K, NhatKy_ViPham!E:E, "12_Dia", NhatKy_ViPham!F:F, B22, NhatKy_ViPham!C:C, "T8")</f>
        <v>100</v>
      </c>
      <c r="Z22" s="6">
        <f>100 + SUMIFS(NhatKy_ViPham!J:J, NhatKy_ViPham!E:E, "12_Dia", NhatKy_ViPham!F:F, B22, NhatKy_ViPham!C:C, "T9") - SUMIFS(NhatKy_ViPham!K:K, NhatKy_ViPham!E:E, "12_Dia", NhatKy_ViPham!F:F, B22, NhatKy_ViPham!C:C, "T9")</f>
        <v>100</v>
      </c>
      <c r="AA22" s="6">
        <f>100 + SUMIFS(NhatKy_ViPham!J:J, NhatKy_ViPham!E:E, "12_Dia", NhatKy_ViPham!F:F, B22, NhatKy_ViPham!C:C, "T10") - SUMIFS(NhatKy_ViPham!K:K, NhatKy_ViPham!E:E, "12_Dia", NhatKy_ViPham!F:F, B22, NhatKy_ViPham!C:C, "T10")</f>
        <v>100</v>
      </c>
      <c r="AB22" s="6">
        <f>100 + SUMIFS(NhatKy_ViPham!J:J, NhatKy_ViPham!E:E, "12_Dia", NhatKy_ViPham!F:F, B22, NhatKy_ViPham!C:C, "T11") - SUMIFS(NhatKy_ViPham!K:K, NhatKy_ViPham!E:E, "12_Dia", NhatKy_ViPham!F:F, B22, NhatKy_ViPham!C:C, "T11")</f>
        <v>100</v>
      </c>
      <c r="AC22" s="6">
        <f>100 + SUMIFS(NhatKy_ViPham!J:J, NhatKy_ViPham!E:E, "12_Dia", NhatKy_ViPham!F:F, B22, NhatKy_ViPham!C:C, "T12") - SUMIFS(NhatKy_ViPham!K:K, NhatKy_ViPham!E:E, "12_Dia", NhatKy_ViPham!F:F, B22, NhatKy_ViPham!C:C, "T12")</f>
        <v>100</v>
      </c>
      <c r="AD22" s="6">
        <f>100 + SUMIFS(NhatKy_ViPham!J:J, NhatKy_ViPham!E:E, "12_Dia", NhatKy_ViPham!F:F, B22, NhatKy_ViPham!C:C, "T13") - SUMIFS(NhatKy_ViPham!K:K, NhatKy_ViPham!E:E, "12_Dia", NhatKy_ViPham!F:F, B22, NhatKy_ViPham!C:C, "T13")</f>
        <v>100</v>
      </c>
      <c r="AE22" s="6">
        <f>100 + SUMIFS(NhatKy_ViPham!J:J, NhatKy_ViPham!E:E, "12_Dia", NhatKy_ViPham!F:F, B22, NhatKy_ViPham!C:C, "T14") - SUMIFS(NhatKy_ViPham!K:K, NhatKy_ViPham!E:E, "12_Dia", NhatKy_ViPham!F:F, B22, NhatKy_ViPham!C:C, "T14")</f>
        <v>100</v>
      </c>
      <c r="AF22" s="6">
        <f>100 + SUMIFS(NhatKy_ViPham!J:J, NhatKy_ViPham!E:E, "12_Dia", NhatKy_ViPham!F:F, B22, NhatKy_ViPham!C:C, "T15") - SUMIFS(NhatKy_ViPham!K:K, NhatKy_ViPham!E:E, "12_Dia", NhatKy_ViPham!F:F, B22, NhatKy_ViPham!C:C, "T15")</f>
        <v>100</v>
      </c>
      <c r="AG22" s="6">
        <f>100 + SUMIFS(NhatKy_ViPham!J:J, NhatKy_ViPham!E:E, "12_Dia", NhatKy_ViPham!F:F, B22, NhatKy_ViPham!C:C, "T16") - SUMIFS(NhatKy_ViPham!K:K, NhatKy_ViPham!E:E, "12_Dia", NhatKy_ViPham!F:F, B22, NhatKy_ViPham!C:C, "T16")</f>
        <v>100</v>
      </c>
      <c r="AH22" s="6">
        <f>100 + SUMIFS(NhatKy_ViPham!J:J, NhatKy_ViPham!E:E, "12_Dia", NhatKy_ViPham!F:F, B22, NhatKy_ViPham!C:C, "T17") - SUMIFS(NhatKy_ViPham!K:K, NhatKy_ViPham!E:E, "12_Dia", NhatKy_ViPham!F:F, B22, NhatKy_ViPham!C:C, "T17")</f>
        <v>100</v>
      </c>
      <c r="AI22" s="6">
        <f>100 + SUMIFS(NhatKy_ViPham!J:J, NhatKy_ViPham!E:E, "12_Dia", NhatKy_ViPham!F:F, B22, NhatKy_ViPham!C:C, "T18") - SUMIFS(NhatKy_ViPham!K:K, NhatKy_ViPham!E:E, "12_Dia", NhatKy_ViPham!F:F, B22, NhatKy_ViPham!C:C, "T18")</f>
        <v>100</v>
      </c>
      <c r="AJ22" s="6">
        <f>100 + SUMIFS(NhatKy_ViPham!J:J, NhatKy_ViPham!E:E, "12_Dia", NhatKy_ViPham!F:F, B22, NhatKy_ViPham!C:C, "T19") - SUMIFS(NhatKy_ViPham!K:K, NhatKy_ViPham!E:E, "12_Dia", NhatKy_ViPham!F:F, B22, NhatKy_ViPham!C:C, "T19")</f>
        <v>100</v>
      </c>
      <c r="AK22" s="6">
        <f>100 + SUMIFS(NhatKy_ViPham!J:J, NhatKy_ViPham!E:E, "12_Dia", NhatKy_ViPham!F:F, B22, NhatKy_ViPham!C:C, "T20") - SUMIFS(NhatKy_ViPham!K:K, NhatKy_ViPham!E:E, "12_Dia", NhatKy_ViPham!F:F, B22, NhatKy_ViPham!C:C, "T20")</f>
        <v>100</v>
      </c>
      <c r="AL22" s="6">
        <f>100 + SUMIFS(NhatKy_ViPham!J:J, NhatKy_ViPham!E:E, "12_Dia", NhatKy_ViPham!F:F, B22, NhatKy_ViPham!C:C, "T21") - SUMIFS(NhatKy_ViPham!K:K, NhatKy_ViPham!E:E, "12_Dia", NhatKy_ViPham!F:F, B22, NhatKy_ViPham!C:C, "T21")</f>
        <v>100</v>
      </c>
      <c r="AM22" s="6">
        <f>100 + SUMIFS(NhatKy_ViPham!J:J, NhatKy_ViPham!E:E, "12_Dia", NhatKy_ViPham!F:F, B22, NhatKy_ViPham!C:C, "T22") - SUMIFS(NhatKy_ViPham!K:K, NhatKy_ViPham!E:E, "12_Dia", NhatKy_ViPham!F:F, B22, NhatKy_ViPham!C:C, "T22")</f>
        <v>100</v>
      </c>
      <c r="AN22" s="6">
        <f>100 + SUMIFS(NhatKy_ViPham!J:J, NhatKy_ViPham!E:E, "12_Dia", NhatKy_ViPham!F:F, B22, NhatKy_ViPham!C:C, "T23") - SUMIFS(NhatKy_ViPham!K:K, NhatKy_ViPham!E:E, "12_Dia", NhatKy_ViPham!F:F, B22, NhatKy_ViPham!C:C, "T23")</f>
        <v>100</v>
      </c>
      <c r="AO22" s="6">
        <f>100 + SUMIFS(NhatKy_ViPham!J:J, NhatKy_ViPham!E:E, "12_Dia", NhatKy_ViPham!F:F, B22, NhatKy_ViPham!C:C, "T24") - SUMIFS(NhatKy_ViPham!K:K, NhatKy_ViPham!E:E, "12_Dia", NhatKy_ViPham!F:F, B22, NhatKy_ViPham!C:C, "T24")</f>
        <v>100</v>
      </c>
      <c r="AP22" s="6">
        <f>100 + SUMIFS(NhatKy_ViPham!J:J, NhatKy_ViPham!E:E, "12_Dia", NhatKy_ViPham!F:F, B22, NhatKy_ViPham!C:C, "T25") - SUMIFS(NhatKy_ViPham!K:K, NhatKy_ViPham!E:E, "12_Dia", NhatKy_ViPham!F:F, B22, NhatKy_ViPham!C:C, "T25")</f>
        <v>100</v>
      </c>
      <c r="AQ22" s="6">
        <f>100 + SUMIFS(NhatKy_ViPham!J:J, NhatKy_ViPham!E:E, "12_Dia", NhatKy_ViPham!F:F, B22, NhatKy_ViPham!C:C, "T26") - SUMIFS(NhatKy_ViPham!K:K, NhatKy_ViPham!E:E, "12_Dia", NhatKy_ViPham!F:F, B22, NhatKy_ViPham!C:C, "T26")</f>
        <v>100</v>
      </c>
      <c r="AR22" s="6">
        <f>100 + SUMIFS(NhatKy_ViPham!J:J, NhatKy_ViPham!E:E, "12_Dia", NhatKy_ViPham!F:F, B22, NhatKy_ViPham!C:C, "T27") - SUMIFS(NhatKy_ViPham!K:K, NhatKy_ViPham!E:E, "12_Dia", NhatKy_ViPham!F:F, B22, NhatKy_ViPham!C:C, "T27")</f>
        <v>100</v>
      </c>
      <c r="AS22" s="6">
        <f>100 + SUMIFS(NhatKy_ViPham!J:J, NhatKy_ViPham!E:E, "12_Dia", NhatKy_ViPham!F:F, B22, NhatKy_ViPham!C:C, "T28") - SUMIFS(NhatKy_ViPham!K:K, NhatKy_ViPham!E:E, "12_Dia", NhatKy_ViPham!F:F, B22, NhatKy_ViPham!C:C, "T28")</f>
        <v>100</v>
      </c>
      <c r="AT22" s="6">
        <f>100 + SUMIFS(NhatKy_ViPham!J:J, NhatKy_ViPham!E:E, "12_Dia", NhatKy_ViPham!F:F, B22, NhatKy_ViPham!C:C, "T29") - SUMIFS(NhatKy_ViPham!K:K, NhatKy_ViPham!E:E, "12_Dia", NhatKy_ViPham!F:F, B22, NhatKy_ViPham!C:C, "T29")</f>
        <v>100</v>
      </c>
      <c r="AU22" s="6">
        <f>100 + SUMIFS(NhatKy_ViPham!J:J, NhatKy_ViPham!E:E, "12_Dia", NhatKy_ViPham!F:F, B22, NhatKy_ViPham!C:C, "T30") - SUMIFS(NhatKy_ViPham!K:K, NhatKy_ViPham!E:E, "12_Dia", NhatKy_ViPham!F:F, B22, NhatKy_ViPham!C:C, "T30")</f>
        <v>100</v>
      </c>
      <c r="AV22" s="6">
        <f>100 + SUMIFS(NhatKy_ViPham!J:J, NhatKy_ViPham!E:E, "12_Dia", NhatKy_ViPham!F:F, B22, NhatKy_ViPham!C:C, "T31") - SUMIFS(NhatKy_ViPham!K:K, NhatKy_ViPham!E:E, "12_Dia", NhatKy_ViPham!F:F, B22, NhatKy_ViPham!C:C, "T31")</f>
        <v>100</v>
      </c>
      <c r="AW22" s="6">
        <f>100 + SUMIFS(NhatKy_ViPham!J:J, NhatKy_ViPham!E:E, "12_Dia", NhatKy_ViPham!F:F, B22, NhatKy_ViPham!C:C, "T32") - SUMIFS(NhatKy_ViPham!K:K, NhatKy_ViPham!E:E, "12_Dia", NhatKy_ViPham!F:F, B22, NhatKy_ViPham!C:C, "T32")</f>
        <v>100</v>
      </c>
      <c r="AX22" s="6">
        <f>100 + SUMIFS(NhatKy_ViPham!J:J, NhatKy_ViPham!E:E, "12_Dia", NhatKy_ViPham!F:F, B22, NhatKy_ViPham!C:C, "T33") - SUMIFS(NhatKy_ViPham!K:K, NhatKy_ViPham!E:E, "12_Dia", NhatKy_ViPham!F:F, B22, NhatKy_ViPham!C:C, "T33")</f>
        <v>100</v>
      </c>
      <c r="AY22" s="6">
        <f>100 + SUMIFS(NhatKy_ViPham!J:J, NhatKy_ViPham!E:E, "12_Dia", NhatKy_ViPham!F:F, B22, NhatKy_ViPham!C:C, "T34") - SUMIFS(NhatKy_ViPham!K:K, NhatKy_ViPham!E:E, "12_Dia", NhatKy_ViPham!F:F, B22, NhatKy_ViPham!C:C, "T34")</f>
        <v>100</v>
      </c>
      <c r="AZ22" s="6">
        <f>100 + SUMIFS(NhatKy_ViPham!J:J, NhatKy_ViPham!E:E, "12_Dia", NhatKy_ViPham!F:F, B22, NhatKy_ViPham!C:C, "T35") - SUMIFS(NhatKy_ViPham!K:K, NhatKy_ViPham!E:E, "12_Dia", NhatKy_ViPham!F:F, B22, NhatKy_ViPham!C:C, "T35")</f>
        <v>100</v>
      </c>
      <c r="BA22" s="12">
        <f t="shared" si="0"/>
        <v>100</v>
      </c>
      <c r="BB22" s="11" t="s">
        <v>430</v>
      </c>
      <c r="BC22" s="16" t="str">
        <f t="shared" si="1"/>
        <v>Tốt</v>
      </c>
      <c r="BD22" s="15" t="str">
        <f t="shared" si="2"/>
        <v>🟢 BÌNH THƯỜNG</v>
      </c>
    </row>
    <row r="23" spans="1:56" x14ac:dyDescent="0.25">
      <c r="A23" s="4">
        <v>15</v>
      </c>
      <c r="B23" s="10" t="s">
        <v>2898</v>
      </c>
      <c r="C23" s="4" t="s">
        <v>2501</v>
      </c>
      <c r="D23" s="4" t="s">
        <v>429</v>
      </c>
      <c r="E23" s="11" t="s">
        <v>430</v>
      </c>
      <c r="F23" s="7">
        <f>SUMIFS(NhatKy_ViPham!K:K, NhatKy_ViPham!E:E, "12_Dia", NhatKy_ViPham!F:F, B23, NhatKy_ViPham!H:H, "L01")</f>
        <v>0</v>
      </c>
      <c r="G23" s="7">
        <f>SUMIFS(NhatKy_ViPham!K:K, NhatKy_ViPham!E:E, "12_Dia", NhatKy_ViPham!F:F, B23, NhatKy_ViPham!H:H, "L02")</f>
        <v>0</v>
      </c>
      <c r="H23" s="7">
        <f>SUMIFS(NhatKy_ViPham!K:K, NhatKy_ViPham!E:E, "12_Dia", NhatKy_ViPham!F:F, B23, NhatKy_ViPham!H:H, "L03")</f>
        <v>0</v>
      </c>
      <c r="I23" s="7">
        <f>SUMIFS(NhatKy_ViPham!K:K, NhatKy_ViPham!E:E, "12_Dia", NhatKy_ViPham!F:F, B23, NhatKy_ViPham!H:H, "L04")</f>
        <v>0</v>
      </c>
      <c r="J23" s="7">
        <f>SUMIFS(NhatKy_ViPham!K:K, NhatKy_ViPham!E:E, "12_Dia", NhatKy_ViPham!F:F, B23, NhatKy_ViPham!H:H, "L05")</f>
        <v>0</v>
      </c>
      <c r="K23" s="7">
        <f>SUMIFS(NhatKy_ViPham!K:K, NhatKy_ViPham!E:E, "12_Dia", NhatKy_ViPham!F:F, B23, NhatKy_ViPham!H:H, "L06")</f>
        <v>0</v>
      </c>
      <c r="L23" s="7">
        <f>SUMIFS(NhatKy_ViPham!K:K, NhatKy_ViPham!E:E, "12_Dia", NhatKy_ViPham!F:F, B23, NhatKy_ViPham!H:H, "L07")</f>
        <v>0</v>
      </c>
      <c r="M23" s="7">
        <f>SUMIFS(NhatKy_ViPham!K:K, NhatKy_ViPham!E:E, "12_Dia", NhatKy_ViPham!F:F, B23, NhatKy_ViPham!H:H, "L08")</f>
        <v>0</v>
      </c>
      <c r="N23" s="7">
        <f>SUMIFS(NhatKy_ViPham!K:K, NhatKy_ViPham!E:E, "12_Dia", NhatKy_ViPham!F:F, B23, NhatKy_ViPham!H:H, "L09")</f>
        <v>0</v>
      </c>
      <c r="O23" s="7">
        <f>SUMIFS(NhatKy_ViPham!K:K, NhatKy_ViPham!E:E, "12_Dia", NhatKy_ViPham!F:F, B23, NhatKy_ViPham!H:H, "L10")</f>
        <v>0</v>
      </c>
      <c r="P23" s="12">
        <f>SUMIFS(NhatKy_ViPham!J:J, NhatKy_ViPham!E:E, "12_Dia", NhatKy_ViPham!F:F, B23)</f>
        <v>0</v>
      </c>
      <c r="Q23" s="13">
        <f>SUMIFS(NhatKy_ViPham!K:K, NhatKy_ViPham!E:E, "12_Dia", NhatKy_ViPham!F:F, B23)</f>
        <v>0</v>
      </c>
      <c r="R23" s="7">
        <f>100 + SUMIFS(NhatKy_ViPham!J:J, NhatKy_ViPham!E:E, "12_Dia", NhatKy_ViPham!F:F, B23, NhatKy_ViPham!C:C, "T1") - SUMIFS(NhatKy_ViPham!K:K, NhatKy_ViPham!E:E, "12_Dia", NhatKy_ViPham!F:F, B23, NhatKy_ViPham!C:C, "T1")</f>
        <v>100</v>
      </c>
      <c r="S23" s="7">
        <f>100 + SUMIFS(NhatKy_ViPham!J:J, NhatKy_ViPham!E:E, "12_Dia", NhatKy_ViPham!F:F, B23, NhatKy_ViPham!C:C, "T2") - SUMIFS(NhatKy_ViPham!K:K, NhatKy_ViPham!E:E, "12_Dia", NhatKy_ViPham!F:F, B23, NhatKy_ViPham!C:C, "T2")</f>
        <v>100</v>
      </c>
      <c r="T23" s="7">
        <f>100 + SUMIFS(NhatKy_ViPham!J:J, NhatKy_ViPham!E:E, "12_Dia", NhatKy_ViPham!F:F, B23, NhatKy_ViPham!C:C, "T3") - SUMIFS(NhatKy_ViPham!K:K, NhatKy_ViPham!E:E, "12_Dia", NhatKy_ViPham!F:F, B23, NhatKy_ViPham!C:C, "T3")</f>
        <v>100</v>
      </c>
      <c r="U23" s="7">
        <f>100 + SUMIFS(NhatKy_ViPham!J:J, NhatKy_ViPham!E:E, "12_Dia", NhatKy_ViPham!F:F, B23, NhatKy_ViPham!C:C, "T4") - SUMIFS(NhatKy_ViPham!K:K, NhatKy_ViPham!E:E, "12_Dia", NhatKy_ViPham!F:F, B23, NhatKy_ViPham!C:C, "T4")</f>
        <v>100</v>
      </c>
      <c r="V23" s="7">
        <f>100 + SUMIFS(NhatKy_ViPham!J:J, NhatKy_ViPham!E:E, "12_Dia", NhatKy_ViPham!F:F, B23, NhatKy_ViPham!C:C, "T5") - SUMIFS(NhatKy_ViPham!K:K, NhatKy_ViPham!E:E, "12_Dia", NhatKy_ViPham!F:F, B23, NhatKy_ViPham!C:C, "T5")</f>
        <v>100</v>
      </c>
      <c r="W23" s="7">
        <f>100 + SUMIFS(NhatKy_ViPham!J:J, NhatKy_ViPham!E:E, "12_Dia", NhatKy_ViPham!F:F, B23, NhatKy_ViPham!C:C, "T6") - SUMIFS(NhatKy_ViPham!K:K, NhatKy_ViPham!E:E, "12_Dia", NhatKy_ViPham!F:F, B23, NhatKy_ViPham!C:C, "T6")</f>
        <v>100</v>
      </c>
      <c r="X23" s="7">
        <f>100 + SUMIFS(NhatKy_ViPham!J:J, NhatKy_ViPham!E:E, "12_Dia", NhatKy_ViPham!F:F, B23, NhatKy_ViPham!C:C, "T7") - SUMIFS(NhatKy_ViPham!K:K, NhatKy_ViPham!E:E, "12_Dia", NhatKy_ViPham!F:F, B23, NhatKy_ViPham!C:C, "T7")</f>
        <v>100</v>
      </c>
      <c r="Y23" s="7">
        <f>100 + SUMIFS(NhatKy_ViPham!J:J, NhatKy_ViPham!E:E, "12_Dia", NhatKy_ViPham!F:F, B23, NhatKy_ViPham!C:C, "T8") - SUMIFS(NhatKy_ViPham!K:K, NhatKy_ViPham!E:E, "12_Dia", NhatKy_ViPham!F:F, B23, NhatKy_ViPham!C:C, "T8")</f>
        <v>100</v>
      </c>
      <c r="Z23" s="7">
        <f>100 + SUMIFS(NhatKy_ViPham!J:J, NhatKy_ViPham!E:E, "12_Dia", NhatKy_ViPham!F:F, B23, NhatKy_ViPham!C:C, "T9") - SUMIFS(NhatKy_ViPham!K:K, NhatKy_ViPham!E:E, "12_Dia", NhatKy_ViPham!F:F, B23, NhatKy_ViPham!C:C, "T9")</f>
        <v>100</v>
      </c>
      <c r="AA23" s="7">
        <f>100 + SUMIFS(NhatKy_ViPham!J:J, NhatKy_ViPham!E:E, "12_Dia", NhatKy_ViPham!F:F, B23, NhatKy_ViPham!C:C, "T10") - SUMIFS(NhatKy_ViPham!K:K, NhatKy_ViPham!E:E, "12_Dia", NhatKy_ViPham!F:F, B23, NhatKy_ViPham!C:C, "T10")</f>
        <v>100</v>
      </c>
      <c r="AB23" s="7">
        <f>100 + SUMIFS(NhatKy_ViPham!J:J, NhatKy_ViPham!E:E, "12_Dia", NhatKy_ViPham!F:F, B23, NhatKy_ViPham!C:C, "T11") - SUMIFS(NhatKy_ViPham!K:K, NhatKy_ViPham!E:E, "12_Dia", NhatKy_ViPham!F:F, B23, NhatKy_ViPham!C:C, "T11")</f>
        <v>100</v>
      </c>
      <c r="AC23" s="7">
        <f>100 + SUMIFS(NhatKy_ViPham!J:J, NhatKy_ViPham!E:E, "12_Dia", NhatKy_ViPham!F:F, B23, NhatKy_ViPham!C:C, "T12") - SUMIFS(NhatKy_ViPham!K:K, NhatKy_ViPham!E:E, "12_Dia", NhatKy_ViPham!F:F, B23, NhatKy_ViPham!C:C, "T12")</f>
        <v>100</v>
      </c>
      <c r="AD23" s="7">
        <f>100 + SUMIFS(NhatKy_ViPham!J:J, NhatKy_ViPham!E:E, "12_Dia", NhatKy_ViPham!F:F, B23, NhatKy_ViPham!C:C, "T13") - SUMIFS(NhatKy_ViPham!K:K, NhatKy_ViPham!E:E, "12_Dia", NhatKy_ViPham!F:F, B23, NhatKy_ViPham!C:C, "T13")</f>
        <v>100</v>
      </c>
      <c r="AE23" s="7">
        <f>100 + SUMIFS(NhatKy_ViPham!J:J, NhatKy_ViPham!E:E, "12_Dia", NhatKy_ViPham!F:F, B23, NhatKy_ViPham!C:C, "T14") - SUMIFS(NhatKy_ViPham!K:K, NhatKy_ViPham!E:E, "12_Dia", NhatKy_ViPham!F:F, B23, NhatKy_ViPham!C:C, "T14")</f>
        <v>100</v>
      </c>
      <c r="AF23" s="7">
        <f>100 + SUMIFS(NhatKy_ViPham!J:J, NhatKy_ViPham!E:E, "12_Dia", NhatKy_ViPham!F:F, B23, NhatKy_ViPham!C:C, "T15") - SUMIFS(NhatKy_ViPham!K:K, NhatKy_ViPham!E:E, "12_Dia", NhatKy_ViPham!F:F, B23, NhatKy_ViPham!C:C, "T15")</f>
        <v>100</v>
      </c>
      <c r="AG23" s="7">
        <f>100 + SUMIFS(NhatKy_ViPham!J:J, NhatKy_ViPham!E:E, "12_Dia", NhatKy_ViPham!F:F, B23, NhatKy_ViPham!C:C, "T16") - SUMIFS(NhatKy_ViPham!K:K, NhatKy_ViPham!E:E, "12_Dia", NhatKy_ViPham!F:F, B23, NhatKy_ViPham!C:C, "T16")</f>
        <v>100</v>
      </c>
      <c r="AH23" s="7">
        <f>100 + SUMIFS(NhatKy_ViPham!J:J, NhatKy_ViPham!E:E, "12_Dia", NhatKy_ViPham!F:F, B23, NhatKy_ViPham!C:C, "T17") - SUMIFS(NhatKy_ViPham!K:K, NhatKy_ViPham!E:E, "12_Dia", NhatKy_ViPham!F:F, B23, NhatKy_ViPham!C:C, "T17")</f>
        <v>100</v>
      </c>
      <c r="AI23" s="7">
        <f>100 + SUMIFS(NhatKy_ViPham!J:J, NhatKy_ViPham!E:E, "12_Dia", NhatKy_ViPham!F:F, B23, NhatKy_ViPham!C:C, "T18") - SUMIFS(NhatKy_ViPham!K:K, NhatKy_ViPham!E:E, "12_Dia", NhatKy_ViPham!F:F, B23, NhatKy_ViPham!C:C, "T18")</f>
        <v>100</v>
      </c>
      <c r="AJ23" s="7">
        <f>100 + SUMIFS(NhatKy_ViPham!J:J, NhatKy_ViPham!E:E, "12_Dia", NhatKy_ViPham!F:F, B23, NhatKy_ViPham!C:C, "T19") - SUMIFS(NhatKy_ViPham!K:K, NhatKy_ViPham!E:E, "12_Dia", NhatKy_ViPham!F:F, B23, NhatKy_ViPham!C:C, "T19")</f>
        <v>100</v>
      </c>
      <c r="AK23" s="7">
        <f>100 + SUMIFS(NhatKy_ViPham!J:J, NhatKy_ViPham!E:E, "12_Dia", NhatKy_ViPham!F:F, B23, NhatKy_ViPham!C:C, "T20") - SUMIFS(NhatKy_ViPham!K:K, NhatKy_ViPham!E:E, "12_Dia", NhatKy_ViPham!F:F, B23, NhatKy_ViPham!C:C, "T20")</f>
        <v>100</v>
      </c>
      <c r="AL23" s="7">
        <f>100 + SUMIFS(NhatKy_ViPham!J:J, NhatKy_ViPham!E:E, "12_Dia", NhatKy_ViPham!F:F, B23, NhatKy_ViPham!C:C, "T21") - SUMIFS(NhatKy_ViPham!K:K, NhatKy_ViPham!E:E, "12_Dia", NhatKy_ViPham!F:F, B23, NhatKy_ViPham!C:C, "T21")</f>
        <v>100</v>
      </c>
      <c r="AM23" s="7">
        <f>100 + SUMIFS(NhatKy_ViPham!J:J, NhatKy_ViPham!E:E, "12_Dia", NhatKy_ViPham!F:F, B23, NhatKy_ViPham!C:C, "T22") - SUMIFS(NhatKy_ViPham!K:K, NhatKy_ViPham!E:E, "12_Dia", NhatKy_ViPham!F:F, B23, NhatKy_ViPham!C:C, "T22")</f>
        <v>100</v>
      </c>
      <c r="AN23" s="7">
        <f>100 + SUMIFS(NhatKy_ViPham!J:J, NhatKy_ViPham!E:E, "12_Dia", NhatKy_ViPham!F:F, B23, NhatKy_ViPham!C:C, "T23") - SUMIFS(NhatKy_ViPham!K:K, NhatKy_ViPham!E:E, "12_Dia", NhatKy_ViPham!F:F, B23, NhatKy_ViPham!C:C, "T23")</f>
        <v>100</v>
      </c>
      <c r="AO23" s="7">
        <f>100 + SUMIFS(NhatKy_ViPham!J:J, NhatKy_ViPham!E:E, "12_Dia", NhatKy_ViPham!F:F, B23, NhatKy_ViPham!C:C, "T24") - SUMIFS(NhatKy_ViPham!K:K, NhatKy_ViPham!E:E, "12_Dia", NhatKy_ViPham!F:F, B23, NhatKy_ViPham!C:C, "T24")</f>
        <v>100</v>
      </c>
      <c r="AP23" s="7">
        <f>100 + SUMIFS(NhatKy_ViPham!J:J, NhatKy_ViPham!E:E, "12_Dia", NhatKy_ViPham!F:F, B23, NhatKy_ViPham!C:C, "T25") - SUMIFS(NhatKy_ViPham!K:K, NhatKy_ViPham!E:E, "12_Dia", NhatKy_ViPham!F:F, B23, NhatKy_ViPham!C:C, "T25")</f>
        <v>100</v>
      </c>
      <c r="AQ23" s="7">
        <f>100 + SUMIFS(NhatKy_ViPham!J:J, NhatKy_ViPham!E:E, "12_Dia", NhatKy_ViPham!F:F, B23, NhatKy_ViPham!C:C, "T26") - SUMIFS(NhatKy_ViPham!K:K, NhatKy_ViPham!E:E, "12_Dia", NhatKy_ViPham!F:F, B23, NhatKy_ViPham!C:C, "T26")</f>
        <v>100</v>
      </c>
      <c r="AR23" s="7">
        <f>100 + SUMIFS(NhatKy_ViPham!J:J, NhatKy_ViPham!E:E, "12_Dia", NhatKy_ViPham!F:F, B23, NhatKy_ViPham!C:C, "T27") - SUMIFS(NhatKy_ViPham!K:K, NhatKy_ViPham!E:E, "12_Dia", NhatKy_ViPham!F:F, B23, NhatKy_ViPham!C:C, "T27")</f>
        <v>100</v>
      </c>
      <c r="AS23" s="7">
        <f>100 + SUMIFS(NhatKy_ViPham!J:J, NhatKy_ViPham!E:E, "12_Dia", NhatKy_ViPham!F:F, B23, NhatKy_ViPham!C:C, "T28") - SUMIFS(NhatKy_ViPham!K:K, NhatKy_ViPham!E:E, "12_Dia", NhatKy_ViPham!F:F, B23, NhatKy_ViPham!C:C, "T28")</f>
        <v>100</v>
      </c>
      <c r="AT23" s="7">
        <f>100 + SUMIFS(NhatKy_ViPham!J:J, NhatKy_ViPham!E:E, "12_Dia", NhatKy_ViPham!F:F, B23, NhatKy_ViPham!C:C, "T29") - SUMIFS(NhatKy_ViPham!K:K, NhatKy_ViPham!E:E, "12_Dia", NhatKy_ViPham!F:F, B23, NhatKy_ViPham!C:C, "T29")</f>
        <v>100</v>
      </c>
      <c r="AU23" s="7">
        <f>100 + SUMIFS(NhatKy_ViPham!J:J, NhatKy_ViPham!E:E, "12_Dia", NhatKy_ViPham!F:F, B23, NhatKy_ViPham!C:C, "T30") - SUMIFS(NhatKy_ViPham!K:K, NhatKy_ViPham!E:E, "12_Dia", NhatKy_ViPham!F:F, B23, NhatKy_ViPham!C:C, "T30")</f>
        <v>100</v>
      </c>
      <c r="AV23" s="7">
        <f>100 + SUMIFS(NhatKy_ViPham!J:J, NhatKy_ViPham!E:E, "12_Dia", NhatKy_ViPham!F:F, B23, NhatKy_ViPham!C:C, "T31") - SUMIFS(NhatKy_ViPham!K:K, NhatKy_ViPham!E:E, "12_Dia", NhatKy_ViPham!F:F, B23, NhatKy_ViPham!C:C, "T31")</f>
        <v>100</v>
      </c>
      <c r="AW23" s="7">
        <f>100 + SUMIFS(NhatKy_ViPham!J:J, NhatKy_ViPham!E:E, "12_Dia", NhatKy_ViPham!F:F, B23, NhatKy_ViPham!C:C, "T32") - SUMIFS(NhatKy_ViPham!K:K, NhatKy_ViPham!E:E, "12_Dia", NhatKy_ViPham!F:F, B23, NhatKy_ViPham!C:C, "T32")</f>
        <v>100</v>
      </c>
      <c r="AX23" s="7">
        <f>100 + SUMIFS(NhatKy_ViPham!J:J, NhatKy_ViPham!E:E, "12_Dia", NhatKy_ViPham!F:F, B23, NhatKy_ViPham!C:C, "T33") - SUMIFS(NhatKy_ViPham!K:K, NhatKy_ViPham!E:E, "12_Dia", NhatKy_ViPham!F:F, B23, NhatKy_ViPham!C:C, "T33")</f>
        <v>100</v>
      </c>
      <c r="AY23" s="7">
        <f>100 + SUMIFS(NhatKy_ViPham!J:J, NhatKy_ViPham!E:E, "12_Dia", NhatKy_ViPham!F:F, B23, NhatKy_ViPham!C:C, "T34") - SUMIFS(NhatKy_ViPham!K:K, NhatKy_ViPham!E:E, "12_Dia", NhatKy_ViPham!F:F, B23, NhatKy_ViPham!C:C, "T34")</f>
        <v>100</v>
      </c>
      <c r="AZ23" s="7">
        <f>100 + SUMIFS(NhatKy_ViPham!J:J, NhatKy_ViPham!E:E, "12_Dia", NhatKy_ViPham!F:F, B23, NhatKy_ViPham!C:C, "T35") - SUMIFS(NhatKy_ViPham!K:K, NhatKy_ViPham!E:E, "12_Dia", NhatKy_ViPham!F:F, B23, NhatKy_ViPham!C:C, "T35")</f>
        <v>100</v>
      </c>
      <c r="BA23" s="12">
        <f t="shared" si="0"/>
        <v>100</v>
      </c>
      <c r="BB23" s="11" t="s">
        <v>430</v>
      </c>
      <c r="BC23" s="14" t="str">
        <f t="shared" si="1"/>
        <v>Tốt</v>
      </c>
      <c r="BD23" s="10" t="str">
        <f t="shared" si="2"/>
        <v>🟢 BÌNH THƯỜNG</v>
      </c>
    </row>
    <row r="24" spans="1:56" x14ac:dyDescent="0.25">
      <c r="A24" s="5">
        <v>16</v>
      </c>
      <c r="B24" s="15" t="s">
        <v>2899</v>
      </c>
      <c r="C24" s="5" t="s">
        <v>2535</v>
      </c>
      <c r="D24" s="5" t="s">
        <v>429</v>
      </c>
      <c r="E24" s="11" t="s">
        <v>430</v>
      </c>
      <c r="F24" s="6">
        <f>SUMIFS(NhatKy_ViPham!K:K, NhatKy_ViPham!E:E, "12_Dia", NhatKy_ViPham!F:F, B24, NhatKy_ViPham!H:H, "L01")</f>
        <v>0</v>
      </c>
      <c r="G24" s="6">
        <f>SUMIFS(NhatKy_ViPham!K:K, NhatKy_ViPham!E:E, "12_Dia", NhatKy_ViPham!F:F, B24, NhatKy_ViPham!H:H, "L02")</f>
        <v>0</v>
      </c>
      <c r="H24" s="6">
        <f>SUMIFS(NhatKy_ViPham!K:K, NhatKy_ViPham!E:E, "12_Dia", NhatKy_ViPham!F:F, B24, NhatKy_ViPham!H:H, "L03")</f>
        <v>0</v>
      </c>
      <c r="I24" s="6">
        <f>SUMIFS(NhatKy_ViPham!K:K, NhatKy_ViPham!E:E, "12_Dia", NhatKy_ViPham!F:F, B24, NhatKy_ViPham!H:H, "L04")</f>
        <v>0</v>
      </c>
      <c r="J24" s="6">
        <f>SUMIFS(NhatKy_ViPham!K:K, NhatKy_ViPham!E:E, "12_Dia", NhatKy_ViPham!F:F, B24, NhatKy_ViPham!H:H, "L05")</f>
        <v>0</v>
      </c>
      <c r="K24" s="6">
        <f>SUMIFS(NhatKy_ViPham!K:K, NhatKy_ViPham!E:E, "12_Dia", NhatKy_ViPham!F:F, B24, NhatKy_ViPham!H:H, "L06")</f>
        <v>0</v>
      </c>
      <c r="L24" s="6">
        <f>SUMIFS(NhatKy_ViPham!K:K, NhatKy_ViPham!E:E, "12_Dia", NhatKy_ViPham!F:F, B24, NhatKy_ViPham!H:H, "L07")</f>
        <v>0</v>
      </c>
      <c r="M24" s="6">
        <f>SUMIFS(NhatKy_ViPham!K:K, NhatKy_ViPham!E:E, "12_Dia", NhatKy_ViPham!F:F, B24, NhatKy_ViPham!H:H, "L08")</f>
        <v>0</v>
      </c>
      <c r="N24" s="6">
        <f>SUMIFS(NhatKy_ViPham!K:K, NhatKy_ViPham!E:E, "12_Dia", NhatKy_ViPham!F:F, B24, NhatKy_ViPham!H:H, "L09")</f>
        <v>0</v>
      </c>
      <c r="O24" s="6">
        <f>SUMIFS(NhatKy_ViPham!K:K, NhatKy_ViPham!E:E, "12_Dia", NhatKy_ViPham!F:F, B24, NhatKy_ViPham!H:H, "L10")</f>
        <v>0</v>
      </c>
      <c r="P24" s="12">
        <f>SUMIFS(NhatKy_ViPham!J:J, NhatKy_ViPham!E:E, "12_Dia", NhatKy_ViPham!F:F, B24)</f>
        <v>0</v>
      </c>
      <c r="Q24" s="13">
        <f>SUMIFS(NhatKy_ViPham!K:K, NhatKy_ViPham!E:E, "12_Dia", NhatKy_ViPham!F:F, B24)</f>
        <v>0</v>
      </c>
      <c r="R24" s="6">
        <f>100 + SUMIFS(NhatKy_ViPham!J:J, NhatKy_ViPham!E:E, "12_Dia", NhatKy_ViPham!F:F, B24, NhatKy_ViPham!C:C, "T1") - SUMIFS(NhatKy_ViPham!K:K, NhatKy_ViPham!E:E, "12_Dia", NhatKy_ViPham!F:F, B24, NhatKy_ViPham!C:C, "T1")</f>
        <v>100</v>
      </c>
      <c r="S24" s="6">
        <f>100 + SUMIFS(NhatKy_ViPham!J:J, NhatKy_ViPham!E:E, "12_Dia", NhatKy_ViPham!F:F, B24, NhatKy_ViPham!C:C, "T2") - SUMIFS(NhatKy_ViPham!K:K, NhatKy_ViPham!E:E, "12_Dia", NhatKy_ViPham!F:F, B24, NhatKy_ViPham!C:C, "T2")</f>
        <v>100</v>
      </c>
      <c r="T24" s="6">
        <f>100 + SUMIFS(NhatKy_ViPham!J:J, NhatKy_ViPham!E:E, "12_Dia", NhatKy_ViPham!F:F, B24, NhatKy_ViPham!C:C, "T3") - SUMIFS(NhatKy_ViPham!K:K, NhatKy_ViPham!E:E, "12_Dia", NhatKy_ViPham!F:F, B24, NhatKy_ViPham!C:C, "T3")</f>
        <v>100</v>
      </c>
      <c r="U24" s="6">
        <f>100 + SUMIFS(NhatKy_ViPham!J:J, NhatKy_ViPham!E:E, "12_Dia", NhatKy_ViPham!F:F, B24, NhatKy_ViPham!C:C, "T4") - SUMIFS(NhatKy_ViPham!K:K, NhatKy_ViPham!E:E, "12_Dia", NhatKy_ViPham!F:F, B24, NhatKy_ViPham!C:C, "T4")</f>
        <v>100</v>
      </c>
      <c r="V24" s="6">
        <f>100 + SUMIFS(NhatKy_ViPham!J:J, NhatKy_ViPham!E:E, "12_Dia", NhatKy_ViPham!F:F, B24, NhatKy_ViPham!C:C, "T5") - SUMIFS(NhatKy_ViPham!K:K, NhatKy_ViPham!E:E, "12_Dia", NhatKy_ViPham!F:F, B24, NhatKy_ViPham!C:C, "T5")</f>
        <v>100</v>
      </c>
      <c r="W24" s="6">
        <f>100 + SUMIFS(NhatKy_ViPham!J:J, NhatKy_ViPham!E:E, "12_Dia", NhatKy_ViPham!F:F, B24, NhatKy_ViPham!C:C, "T6") - SUMIFS(NhatKy_ViPham!K:K, NhatKy_ViPham!E:E, "12_Dia", NhatKy_ViPham!F:F, B24, NhatKy_ViPham!C:C, "T6")</f>
        <v>100</v>
      </c>
      <c r="X24" s="6">
        <f>100 + SUMIFS(NhatKy_ViPham!J:J, NhatKy_ViPham!E:E, "12_Dia", NhatKy_ViPham!F:F, B24, NhatKy_ViPham!C:C, "T7") - SUMIFS(NhatKy_ViPham!K:K, NhatKy_ViPham!E:E, "12_Dia", NhatKy_ViPham!F:F, B24, NhatKy_ViPham!C:C, "T7")</f>
        <v>100</v>
      </c>
      <c r="Y24" s="6">
        <f>100 + SUMIFS(NhatKy_ViPham!J:J, NhatKy_ViPham!E:E, "12_Dia", NhatKy_ViPham!F:F, B24, NhatKy_ViPham!C:C, "T8") - SUMIFS(NhatKy_ViPham!K:K, NhatKy_ViPham!E:E, "12_Dia", NhatKy_ViPham!F:F, B24, NhatKy_ViPham!C:C, "T8")</f>
        <v>100</v>
      </c>
      <c r="Z24" s="6">
        <f>100 + SUMIFS(NhatKy_ViPham!J:J, NhatKy_ViPham!E:E, "12_Dia", NhatKy_ViPham!F:F, B24, NhatKy_ViPham!C:C, "T9") - SUMIFS(NhatKy_ViPham!K:K, NhatKy_ViPham!E:E, "12_Dia", NhatKy_ViPham!F:F, B24, NhatKy_ViPham!C:C, "T9")</f>
        <v>100</v>
      </c>
      <c r="AA24" s="6">
        <f>100 + SUMIFS(NhatKy_ViPham!J:J, NhatKy_ViPham!E:E, "12_Dia", NhatKy_ViPham!F:F, B24, NhatKy_ViPham!C:C, "T10") - SUMIFS(NhatKy_ViPham!K:K, NhatKy_ViPham!E:E, "12_Dia", NhatKy_ViPham!F:F, B24, NhatKy_ViPham!C:C, "T10")</f>
        <v>100</v>
      </c>
      <c r="AB24" s="6">
        <f>100 + SUMIFS(NhatKy_ViPham!J:J, NhatKy_ViPham!E:E, "12_Dia", NhatKy_ViPham!F:F, B24, NhatKy_ViPham!C:C, "T11") - SUMIFS(NhatKy_ViPham!K:K, NhatKy_ViPham!E:E, "12_Dia", NhatKy_ViPham!F:F, B24, NhatKy_ViPham!C:C, "T11")</f>
        <v>100</v>
      </c>
      <c r="AC24" s="6">
        <f>100 + SUMIFS(NhatKy_ViPham!J:J, NhatKy_ViPham!E:E, "12_Dia", NhatKy_ViPham!F:F, B24, NhatKy_ViPham!C:C, "T12") - SUMIFS(NhatKy_ViPham!K:K, NhatKy_ViPham!E:E, "12_Dia", NhatKy_ViPham!F:F, B24, NhatKy_ViPham!C:C, "T12")</f>
        <v>100</v>
      </c>
      <c r="AD24" s="6">
        <f>100 + SUMIFS(NhatKy_ViPham!J:J, NhatKy_ViPham!E:E, "12_Dia", NhatKy_ViPham!F:F, B24, NhatKy_ViPham!C:C, "T13") - SUMIFS(NhatKy_ViPham!K:K, NhatKy_ViPham!E:E, "12_Dia", NhatKy_ViPham!F:F, B24, NhatKy_ViPham!C:C, "T13")</f>
        <v>100</v>
      </c>
      <c r="AE24" s="6">
        <f>100 + SUMIFS(NhatKy_ViPham!J:J, NhatKy_ViPham!E:E, "12_Dia", NhatKy_ViPham!F:F, B24, NhatKy_ViPham!C:C, "T14") - SUMIFS(NhatKy_ViPham!K:K, NhatKy_ViPham!E:E, "12_Dia", NhatKy_ViPham!F:F, B24, NhatKy_ViPham!C:C, "T14")</f>
        <v>100</v>
      </c>
      <c r="AF24" s="6">
        <f>100 + SUMIFS(NhatKy_ViPham!J:J, NhatKy_ViPham!E:E, "12_Dia", NhatKy_ViPham!F:F, B24, NhatKy_ViPham!C:C, "T15") - SUMIFS(NhatKy_ViPham!K:K, NhatKy_ViPham!E:E, "12_Dia", NhatKy_ViPham!F:F, B24, NhatKy_ViPham!C:C, "T15")</f>
        <v>100</v>
      </c>
      <c r="AG24" s="6">
        <f>100 + SUMIFS(NhatKy_ViPham!J:J, NhatKy_ViPham!E:E, "12_Dia", NhatKy_ViPham!F:F, B24, NhatKy_ViPham!C:C, "T16") - SUMIFS(NhatKy_ViPham!K:K, NhatKy_ViPham!E:E, "12_Dia", NhatKy_ViPham!F:F, B24, NhatKy_ViPham!C:C, "T16")</f>
        <v>100</v>
      </c>
      <c r="AH24" s="6">
        <f>100 + SUMIFS(NhatKy_ViPham!J:J, NhatKy_ViPham!E:E, "12_Dia", NhatKy_ViPham!F:F, B24, NhatKy_ViPham!C:C, "T17") - SUMIFS(NhatKy_ViPham!K:K, NhatKy_ViPham!E:E, "12_Dia", NhatKy_ViPham!F:F, B24, NhatKy_ViPham!C:C, "T17")</f>
        <v>100</v>
      </c>
      <c r="AI24" s="6">
        <f>100 + SUMIFS(NhatKy_ViPham!J:J, NhatKy_ViPham!E:E, "12_Dia", NhatKy_ViPham!F:F, B24, NhatKy_ViPham!C:C, "T18") - SUMIFS(NhatKy_ViPham!K:K, NhatKy_ViPham!E:E, "12_Dia", NhatKy_ViPham!F:F, B24, NhatKy_ViPham!C:C, "T18")</f>
        <v>100</v>
      </c>
      <c r="AJ24" s="6">
        <f>100 + SUMIFS(NhatKy_ViPham!J:J, NhatKy_ViPham!E:E, "12_Dia", NhatKy_ViPham!F:F, B24, NhatKy_ViPham!C:C, "T19") - SUMIFS(NhatKy_ViPham!K:K, NhatKy_ViPham!E:E, "12_Dia", NhatKy_ViPham!F:F, B24, NhatKy_ViPham!C:C, "T19")</f>
        <v>100</v>
      </c>
      <c r="AK24" s="6">
        <f>100 + SUMIFS(NhatKy_ViPham!J:J, NhatKy_ViPham!E:E, "12_Dia", NhatKy_ViPham!F:F, B24, NhatKy_ViPham!C:C, "T20") - SUMIFS(NhatKy_ViPham!K:K, NhatKy_ViPham!E:E, "12_Dia", NhatKy_ViPham!F:F, B24, NhatKy_ViPham!C:C, "T20")</f>
        <v>100</v>
      </c>
      <c r="AL24" s="6">
        <f>100 + SUMIFS(NhatKy_ViPham!J:J, NhatKy_ViPham!E:E, "12_Dia", NhatKy_ViPham!F:F, B24, NhatKy_ViPham!C:C, "T21") - SUMIFS(NhatKy_ViPham!K:K, NhatKy_ViPham!E:E, "12_Dia", NhatKy_ViPham!F:F, B24, NhatKy_ViPham!C:C, "T21")</f>
        <v>100</v>
      </c>
      <c r="AM24" s="6">
        <f>100 + SUMIFS(NhatKy_ViPham!J:J, NhatKy_ViPham!E:E, "12_Dia", NhatKy_ViPham!F:F, B24, NhatKy_ViPham!C:C, "T22") - SUMIFS(NhatKy_ViPham!K:K, NhatKy_ViPham!E:E, "12_Dia", NhatKy_ViPham!F:F, B24, NhatKy_ViPham!C:C, "T22")</f>
        <v>100</v>
      </c>
      <c r="AN24" s="6">
        <f>100 + SUMIFS(NhatKy_ViPham!J:J, NhatKy_ViPham!E:E, "12_Dia", NhatKy_ViPham!F:F, B24, NhatKy_ViPham!C:C, "T23") - SUMIFS(NhatKy_ViPham!K:K, NhatKy_ViPham!E:E, "12_Dia", NhatKy_ViPham!F:F, B24, NhatKy_ViPham!C:C, "T23")</f>
        <v>100</v>
      </c>
      <c r="AO24" s="6">
        <f>100 + SUMIFS(NhatKy_ViPham!J:J, NhatKy_ViPham!E:E, "12_Dia", NhatKy_ViPham!F:F, B24, NhatKy_ViPham!C:C, "T24") - SUMIFS(NhatKy_ViPham!K:K, NhatKy_ViPham!E:E, "12_Dia", NhatKy_ViPham!F:F, B24, NhatKy_ViPham!C:C, "T24")</f>
        <v>100</v>
      </c>
      <c r="AP24" s="6">
        <f>100 + SUMIFS(NhatKy_ViPham!J:J, NhatKy_ViPham!E:E, "12_Dia", NhatKy_ViPham!F:F, B24, NhatKy_ViPham!C:C, "T25") - SUMIFS(NhatKy_ViPham!K:K, NhatKy_ViPham!E:E, "12_Dia", NhatKy_ViPham!F:F, B24, NhatKy_ViPham!C:C, "T25")</f>
        <v>100</v>
      </c>
      <c r="AQ24" s="6">
        <f>100 + SUMIFS(NhatKy_ViPham!J:J, NhatKy_ViPham!E:E, "12_Dia", NhatKy_ViPham!F:F, B24, NhatKy_ViPham!C:C, "T26") - SUMIFS(NhatKy_ViPham!K:K, NhatKy_ViPham!E:E, "12_Dia", NhatKy_ViPham!F:F, B24, NhatKy_ViPham!C:C, "T26")</f>
        <v>100</v>
      </c>
      <c r="AR24" s="6">
        <f>100 + SUMIFS(NhatKy_ViPham!J:J, NhatKy_ViPham!E:E, "12_Dia", NhatKy_ViPham!F:F, B24, NhatKy_ViPham!C:C, "T27") - SUMIFS(NhatKy_ViPham!K:K, NhatKy_ViPham!E:E, "12_Dia", NhatKy_ViPham!F:F, B24, NhatKy_ViPham!C:C, "T27")</f>
        <v>100</v>
      </c>
      <c r="AS24" s="6">
        <f>100 + SUMIFS(NhatKy_ViPham!J:J, NhatKy_ViPham!E:E, "12_Dia", NhatKy_ViPham!F:F, B24, NhatKy_ViPham!C:C, "T28") - SUMIFS(NhatKy_ViPham!K:K, NhatKy_ViPham!E:E, "12_Dia", NhatKy_ViPham!F:F, B24, NhatKy_ViPham!C:C, "T28")</f>
        <v>100</v>
      </c>
      <c r="AT24" s="6">
        <f>100 + SUMIFS(NhatKy_ViPham!J:J, NhatKy_ViPham!E:E, "12_Dia", NhatKy_ViPham!F:F, B24, NhatKy_ViPham!C:C, "T29") - SUMIFS(NhatKy_ViPham!K:K, NhatKy_ViPham!E:E, "12_Dia", NhatKy_ViPham!F:F, B24, NhatKy_ViPham!C:C, "T29")</f>
        <v>100</v>
      </c>
      <c r="AU24" s="6">
        <f>100 + SUMIFS(NhatKy_ViPham!J:J, NhatKy_ViPham!E:E, "12_Dia", NhatKy_ViPham!F:F, B24, NhatKy_ViPham!C:C, "T30") - SUMIFS(NhatKy_ViPham!K:K, NhatKy_ViPham!E:E, "12_Dia", NhatKy_ViPham!F:F, B24, NhatKy_ViPham!C:C, "T30")</f>
        <v>100</v>
      </c>
      <c r="AV24" s="6">
        <f>100 + SUMIFS(NhatKy_ViPham!J:J, NhatKy_ViPham!E:E, "12_Dia", NhatKy_ViPham!F:F, B24, NhatKy_ViPham!C:C, "T31") - SUMIFS(NhatKy_ViPham!K:K, NhatKy_ViPham!E:E, "12_Dia", NhatKy_ViPham!F:F, B24, NhatKy_ViPham!C:C, "T31")</f>
        <v>100</v>
      </c>
      <c r="AW24" s="6">
        <f>100 + SUMIFS(NhatKy_ViPham!J:J, NhatKy_ViPham!E:E, "12_Dia", NhatKy_ViPham!F:F, B24, NhatKy_ViPham!C:C, "T32") - SUMIFS(NhatKy_ViPham!K:K, NhatKy_ViPham!E:E, "12_Dia", NhatKy_ViPham!F:F, B24, NhatKy_ViPham!C:C, "T32")</f>
        <v>100</v>
      </c>
      <c r="AX24" s="6">
        <f>100 + SUMIFS(NhatKy_ViPham!J:J, NhatKy_ViPham!E:E, "12_Dia", NhatKy_ViPham!F:F, B24, NhatKy_ViPham!C:C, "T33") - SUMIFS(NhatKy_ViPham!K:K, NhatKy_ViPham!E:E, "12_Dia", NhatKy_ViPham!F:F, B24, NhatKy_ViPham!C:C, "T33")</f>
        <v>100</v>
      </c>
      <c r="AY24" s="6">
        <f>100 + SUMIFS(NhatKy_ViPham!J:J, NhatKy_ViPham!E:E, "12_Dia", NhatKy_ViPham!F:F, B24, NhatKy_ViPham!C:C, "T34") - SUMIFS(NhatKy_ViPham!K:K, NhatKy_ViPham!E:E, "12_Dia", NhatKy_ViPham!F:F, B24, NhatKy_ViPham!C:C, "T34")</f>
        <v>100</v>
      </c>
      <c r="AZ24" s="6">
        <f>100 + SUMIFS(NhatKy_ViPham!J:J, NhatKy_ViPham!E:E, "12_Dia", NhatKy_ViPham!F:F, B24, NhatKy_ViPham!C:C, "T35") - SUMIFS(NhatKy_ViPham!K:K, NhatKy_ViPham!E:E, "12_Dia", NhatKy_ViPham!F:F, B24, NhatKy_ViPham!C:C, "T35")</f>
        <v>100</v>
      </c>
      <c r="BA24" s="12">
        <f t="shared" si="0"/>
        <v>100</v>
      </c>
      <c r="BB24" s="11" t="s">
        <v>430</v>
      </c>
      <c r="BC24" s="16" t="str">
        <f t="shared" si="1"/>
        <v>Tốt</v>
      </c>
      <c r="BD24" s="15" t="str">
        <f t="shared" si="2"/>
        <v>🟢 BÌNH THƯỜNG</v>
      </c>
    </row>
    <row r="25" spans="1:56" x14ac:dyDescent="0.25">
      <c r="A25" s="4">
        <v>17</v>
      </c>
      <c r="B25" s="10" t="s">
        <v>2900</v>
      </c>
      <c r="C25" s="4" t="s">
        <v>2901</v>
      </c>
      <c r="D25" s="4" t="s">
        <v>429</v>
      </c>
      <c r="E25" s="11" t="s">
        <v>430</v>
      </c>
      <c r="F25" s="7">
        <f>SUMIFS(NhatKy_ViPham!K:K, NhatKy_ViPham!E:E, "12_Dia", NhatKy_ViPham!F:F, B25, NhatKy_ViPham!H:H, "L01")</f>
        <v>0</v>
      </c>
      <c r="G25" s="7">
        <f>SUMIFS(NhatKy_ViPham!K:K, NhatKy_ViPham!E:E, "12_Dia", NhatKy_ViPham!F:F, B25, NhatKy_ViPham!H:H, "L02")</f>
        <v>0</v>
      </c>
      <c r="H25" s="7">
        <f>SUMIFS(NhatKy_ViPham!K:K, NhatKy_ViPham!E:E, "12_Dia", NhatKy_ViPham!F:F, B25, NhatKy_ViPham!H:H, "L03")</f>
        <v>0</v>
      </c>
      <c r="I25" s="7">
        <f>SUMIFS(NhatKy_ViPham!K:K, NhatKy_ViPham!E:E, "12_Dia", NhatKy_ViPham!F:F, B25, NhatKy_ViPham!H:H, "L04")</f>
        <v>0</v>
      </c>
      <c r="J25" s="7">
        <f>SUMIFS(NhatKy_ViPham!K:K, NhatKy_ViPham!E:E, "12_Dia", NhatKy_ViPham!F:F, B25, NhatKy_ViPham!H:H, "L05")</f>
        <v>0</v>
      </c>
      <c r="K25" s="7">
        <f>SUMIFS(NhatKy_ViPham!K:K, NhatKy_ViPham!E:E, "12_Dia", NhatKy_ViPham!F:F, B25, NhatKy_ViPham!H:H, "L06")</f>
        <v>0</v>
      </c>
      <c r="L25" s="7">
        <f>SUMIFS(NhatKy_ViPham!K:K, NhatKy_ViPham!E:E, "12_Dia", NhatKy_ViPham!F:F, B25, NhatKy_ViPham!H:H, "L07")</f>
        <v>0</v>
      </c>
      <c r="M25" s="7">
        <f>SUMIFS(NhatKy_ViPham!K:K, NhatKy_ViPham!E:E, "12_Dia", NhatKy_ViPham!F:F, B25, NhatKy_ViPham!H:H, "L08")</f>
        <v>0</v>
      </c>
      <c r="N25" s="7">
        <f>SUMIFS(NhatKy_ViPham!K:K, NhatKy_ViPham!E:E, "12_Dia", NhatKy_ViPham!F:F, B25, NhatKy_ViPham!H:H, "L09")</f>
        <v>0</v>
      </c>
      <c r="O25" s="7">
        <f>SUMIFS(NhatKy_ViPham!K:K, NhatKy_ViPham!E:E, "12_Dia", NhatKy_ViPham!F:F, B25, NhatKy_ViPham!H:H, "L10")</f>
        <v>0</v>
      </c>
      <c r="P25" s="12">
        <f>SUMIFS(NhatKy_ViPham!J:J, NhatKy_ViPham!E:E, "12_Dia", NhatKy_ViPham!F:F, B25)</f>
        <v>0</v>
      </c>
      <c r="Q25" s="13">
        <f>SUMIFS(NhatKy_ViPham!K:K, NhatKy_ViPham!E:E, "12_Dia", NhatKy_ViPham!F:F, B25)</f>
        <v>0</v>
      </c>
      <c r="R25" s="7">
        <f>100 + SUMIFS(NhatKy_ViPham!J:J, NhatKy_ViPham!E:E, "12_Dia", NhatKy_ViPham!F:F, B25, NhatKy_ViPham!C:C, "T1") - SUMIFS(NhatKy_ViPham!K:K, NhatKy_ViPham!E:E, "12_Dia", NhatKy_ViPham!F:F, B25, NhatKy_ViPham!C:C, "T1")</f>
        <v>100</v>
      </c>
      <c r="S25" s="7">
        <f>100 + SUMIFS(NhatKy_ViPham!J:J, NhatKy_ViPham!E:E, "12_Dia", NhatKy_ViPham!F:F, B25, NhatKy_ViPham!C:C, "T2") - SUMIFS(NhatKy_ViPham!K:K, NhatKy_ViPham!E:E, "12_Dia", NhatKy_ViPham!F:F, B25, NhatKy_ViPham!C:C, "T2")</f>
        <v>100</v>
      </c>
      <c r="T25" s="7">
        <f>100 + SUMIFS(NhatKy_ViPham!J:J, NhatKy_ViPham!E:E, "12_Dia", NhatKy_ViPham!F:F, B25, NhatKy_ViPham!C:C, "T3") - SUMIFS(NhatKy_ViPham!K:K, NhatKy_ViPham!E:E, "12_Dia", NhatKy_ViPham!F:F, B25, NhatKy_ViPham!C:C, "T3")</f>
        <v>100</v>
      </c>
      <c r="U25" s="7">
        <f>100 + SUMIFS(NhatKy_ViPham!J:J, NhatKy_ViPham!E:E, "12_Dia", NhatKy_ViPham!F:F, B25, NhatKy_ViPham!C:C, "T4") - SUMIFS(NhatKy_ViPham!K:K, NhatKy_ViPham!E:E, "12_Dia", NhatKy_ViPham!F:F, B25, NhatKy_ViPham!C:C, "T4")</f>
        <v>100</v>
      </c>
      <c r="V25" s="7">
        <f>100 + SUMIFS(NhatKy_ViPham!J:J, NhatKy_ViPham!E:E, "12_Dia", NhatKy_ViPham!F:F, B25, NhatKy_ViPham!C:C, "T5") - SUMIFS(NhatKy_ViPham!K:K, NhatKy_ViPham!E:E, "12_Dia", NhatKy_ViPham!F:F, B25, NhatKy_ViPham!C:C, "T5")</f>
        <v>100</v>
      </c>
      <c r="W25" s="7">
        <f>100 + SUMIFS(NhatKy_ViPham!J:J, NhatKy_ViPham!E:E, "12_Dia", NhatKy_ViPham!F:F, B25, NhatKy_ViPham!C:C, "T6") - SUMIFS(NhatKy_ViPham!K:K, NhatKy_ViPham!E:E, "12_Dia", NhatKy_ViPham!F:F, B25, NhatKy_ViPham!C:C, "T6")</f>
        <v>100</v>
      </c>
      <c r="X25" s="7">
        <f>100 + SUMIFS(NhatKy_ViPham!J:J, NhatKy_ViPham!E:E, "12_Dia", NhatKy_ViPham!F:F, B25, NhatKy_ViPham!C:C, "T7") - SUMIFS(NhatKy_ViPham!K:K, NhatKy_ViPham!E:E, "12_Dia", NhatKy_ViPham!F:F, B25, NhatKy_ViPham!C:C, "T7")</f>
        <v>100</v>
      </c>
      <c r="Y25" s="7">
        <f>100 + SUMIFS(NhatKy_ViPham!J:J, NhatKy_ViPham!E:E, "12_Dia", NhatKy_ViPham!F:F, B25, NhatKy_ViPham!C:C, "T8") - SUMIFS(NhatKy_ViPham!K:K, NhatKy_ViPham!E:E, "12_Dia", NhatKy_ViPham!F:F, B25, NhatKy_ViPham!C:C, "T8")</f>
        <v>100</v>
      </c>
      <c r="Z25" s="7">
        <f>100 + SUMIFS(NhatKy_ViPham!J:J, NhatKy_ViPham!E:E, "12_Dia", NhatKy_ViPham!F:F, B25, NhatKy_ViPham!C:C, "T9") - SUMIFS(NhatKy_ViPham!K:K, NhatKy_ViPham!E:E, "12_Dia", NhatKy_ViPham!F:F, B25, NhatKy_ViPham!C:C, "T9")</f>
        <v>100</v>
      </c>
      <c r="AA25" s="7">
        <f>100 + SUMIFS(NhatKy_ViPham!J:J, NhatKy_ViPham!E:E, "12_Dia", NhatKy_ViPham!F:F, B25, NhatKy_ViPham!C:C, "T10") - SUMIFS(NhatKy_ViPham!K:K, NhatKy_ViPham!E:E, "12_Dia", NhatKy_ViPham!F:F, B25, NhatKy_ViPham!C:C, "T10")</f>
        <v>100</v>
      </c>
      <c r="AB25" s="7">
        <f>100 + SUMIFS(NhatKy_ViPham!J:J, NhatKy_ViPham!E:E, "12_Dia", NhatKy_ViPham!F:F, B25, NhatKy_ViPham!C:C, "T11") - SUMIFS(NhatKy_ViPham!K:K, NhatKy_ViPham!E:E, "12_Dia", NhatKy_ViPham!F:F, B25, NhatKy_ViPham!C:C, "T11")</f>
        <v>100</v>
      </c>
      <c r="AC25" s="7">
        <f>100 + SUMIFS(NhatKy_ViPham!J:J, NhatKy_ViPham!E:E, "12_Dia", NhatKy_ViPham!F:F, B25, NhatKy_ViPham!C:C, "T12") - SUMIFS(NhatKy_ViPham!K:K, NhatKy_ViPham!E:E, "12_Dia", NhatKy_ViPham!F:F, B25, NhatKy_ViPham!C:C, "T12")</f>
        <v>100</v>
      </c>
      <c r="AD25" s="7">
        <f>100 + SUMIFS(NhatKy_ViPham!J:J, NhatKy_ViPham!E:E, "12_Dia", NhatKy_ViPham!F:F, B25, NhatKy_ViPham!C:C, "T13") - SUMIFS(NhatKy_ViPham!K:K, NhatKy_ViPham!E:E, "12_Dia", NhatKy_ViPham!F:F, B25, NhatKy_ViPham!C:C, "T13")</f>
        <v>100</v>
      </c>
      <c r="AE25" s="7">
        <f>100 + SUMIFS(NhatKy_ViPham!J:J, NhatKy_ViPham!E:E, "12_Dia", NhatKy_ViPham!F:F, B25, NhatKy_ViPham!C:C, "T14") - SUMIFS(NhatKy_ViPham!K:K, NhatKy_ViPham!E:E, "12_Dia", NhatKy_ViPham!F:F, B25, NhatKy_ViPham!C:C, "T14")</f>
        <v>100</v>
      </c>
      <c r="AF25" s="7">
        <f>100 + SUMIFS(NhatKy_ViPham!J:J, NhatKy_ViPham!E:E, "12_Dia", NhatKy_ViPham!F:F, B25, NhatKy_ViPham!C:C, "T15") - SUMIFS(NhatKy_ViPham!K:K, NhatKy_ViPham!E:E, "12_Dia", NhatKy_ViPham!F:F, B25, NhatKy_ViPham!C:C, "T15")</f>
        <v>100</v>
      </c>
      <c r="AG25" s="7">
        <f>100 + SUMIFS(NhatKy_ViPham!J:J, NhatKy_ViPham!E:E, "12_Dia", NhatKy_ViPham!F:F, B25, NhatKy_ViPham!C:C, "T16") - SUMIFS(NhatKy_ViPham!K:K, NhatKy_ViPham!E:E, "12_Dia", NhatKy_ViPham!F:F, B25, NhatKy_ViPham!C:C, "T16")</f>
        <v>100</v>
      </c>
      <c r="AH25" s="7">
        <f>100 + SUMIFS(NhatKy_ViPham!J:J, NhatKy_ViPham!E:E, "12_Dia", NhatKy_ViPham!F:F, B25, NhatKy_ViPham!C:C, "T17") - SUMIFS(NhatKy_ViPham!K:K, NhatKy_ViPham!E:E, "12_Dia", NhatKy_ViPham!F:F, B25, NhatKy_ViPham!C:C, "T17")</f>
        <v>100</v>
      </c>
      <c r="AI25" s="7">
        <f>100 + SUMIFS(NhatKy_ViPham!J:J, NhatKy_ViPham!E:E, "12_Dia", NhatKy_ViPham!F:F, B25, NhatKy_ViPham!C:C, "T18") - SUMIFS(NhatKy_ViPham!K:K, NhatKy_ViPham!E:E, "12_Dia", NhatKy_ViPham!F:F, B25, NhatKy_ViPham!C:C, "T18")</f>
        <v>100</v>
      </c>
      <c r="AJ25" s="7">
        <f>100 + SUMIFS(NhatKy_ViPham!J:J, NhatKy_ViPham!E:E, "12_Dia", NhatKy_ViPham!F:F, B25, NhatKy_ViPham!C:C, "T19") - SUMIFS(NhatKy_ViPham!K:K, NhatKy_ViPham!E:E, "12_Dia", NhatKy_ViPham!F:F, B25, NhatKy_ViPham!C:C, "T19")</f>
        <v>100</v>
      </c>
      <c r="AK25" s="7">
        <f>100 + SUMIFS(NhatKy_ViPham!J:J, NhatKy_ViPham!E:E, "12_Dia", NhatKy_ViPham!F:F, B25, NhatKy_ViPham!C:C, "T20") - SUMIFS(NhatKy_ViPham!K:K, NhatKy_ViPham!E:E, "12_Dia", NhatKy_ViPham!F:F, B25, NhatKy_ViPham!C:C, "T20")</f>
        <v>100</v>
      </c>
      <c r="AL25" s="7">
        <f>100 + SUMIFS(NhatKy_ViPham!J:J, NhatKy_ViPham!E:E, "12_Dia", NhatKy_ViPham!F:F, B25, NhatKy_ViPham!C:C, "T21") - SUMIFS(NhatKy_ViPham!K:K, NhatKy_ViPham!E:E, "12_Dia", NhatKy_ViPham!F:F, B25, NhatKy_ViPham!C:C, "T21")</f>
        <v>100</v>
      </c>
      <c r="AM25" s="7">
        <f>100 + SUMIFS(NhatKy_ViPham!J:J, NhatKy_ViPham!E:E, "12_Dia", NhatKy_ViPham!F:F, B25, NhatKy_ViPham!C:C, "T22") - SUMIFS(NhatKy_ViPham!K:K, NhatKy_ViPham!E:E, "12_Dia", NhatKy_ViPham!F:F, B25, NhatKy_ViPham!C:C, "T22")</f>
        <v>100</v>
      </c>
      <c r="AN25" s="7">
        <f>100 + SUMIFS(NhatKy_ViPham!J:J, NhatKy_ViPham!E:E, "12_Dia", NhatKy_ViPham!F:F, B25, NhatKy_ViPham!C:C, "T23") - SUMIFS(NhatKy_ViPham!K:K, NhatKy_ViPham!E:E, "12_Dia", NhatKy_ViPham!F:F, B25, NhatKy_ViPham!C:C, "T23")</f>
        <v>100</v>
      </c>
      <c r="AO25" s="7">
        <f>100 + SUMIFS(NhatKy_ViPham!J:J, NhatKy_ViPham!E:E, "12_Dia", NhatKy_ViPham!F:F, B25, NhatKy_ViPham!C:C, "T24") - SUMIFS(NhatKy_ViPham!K:K, NhatKy_ViPham!E:E, "12_Dia", NhatKy_ViPham!F:F, B25, NhatKy_ViPham!C:C, "T24")</f>
        <v>100</v>
      </c>
      <c r="AP25" s="7">
        <f>100 + SUMIFS(NhatKy_ViPham!J:J, NhatKy_ViPham!E:E, "12_Dia", NhatKy_ViPham!F:F, B25, NhatKy_ViPham!C:C, "T25") - SUMIFS(NhatKy_ViPham!K:K, NhatKy_ViPham!E:E, "12_Dia", NhatKy_ViPham!F:F, B25, NhatKy_ViPham!C:C, "T25")</f>
        <v>100</v>
      </c>
      <c r="AQ25" s="7">
        <f>100 + SUMIFS(NhatKy_ViPham!J:J, NhatKy_ViPham!E:E, "12_Dia", NhatKy_ViPham!F:F, B25, NhatKy_ViPham!C:C, "T26") - SUMIFS(NhatKy_ViPham!K:K, NhatKy_ViPham!E:E, "12_Dia", NhatKy_ViPham!F:F, B25, NhatKy_ViPham!C:C, "T26")</f>
        <v>100</v>
      </c>
      <c r="AR25" s="7">
        <f>100 + SUMIFS(NhatKy_ViPham!J:J, NhatKy_ViPham!E:E, "12_Dia", NhatKy_ViPham!F:F, B25, NhatKy_ViPham!C:C, "T27") - SUMIFS(NhatKy_ViPham!K:K, NhatKy_ViPham!E:E, "12_Dia", NhatKy_ViPham!F:F, B25, NhatKy_ViPham!C:C, "T27")</f>
        <v>100</v>
      </c>
      <c r="AS25" s="7">
        <f>100 + SUMIFS(NhatKy_ViPham!J:J, NhatKy_ViPham!E:E, "12_Dia", NhatKy_ViPham!F:F, B25, NhatKy_ViPham!C:C, "T28") - SUMIFS(NhatKy_ViPham!K:K, NhatKy_ViPham!E:E, "12_Dia", NhatKy_ViPham!F:F, B25, NhatKy_ViPham!C:C, "T28")</f>
        <v>100</v>
      </c>
      <c r="AT25" s="7">
        <f>100 + SUMIFS(NhatKy_ViPham!J:J, NhatKy_ViPham!E:E, "12_Dia", NhatKy_ViPham!F:F, B25, NhatKy_ViPham!C:C, "T29") - SUMIFS(NhatKy_ViPham!K:K, NhatKy_ViPham!E:E, "12_Dia", NhatKy_ViPham!F:F, B25, NhatKy_ViPham!C:C, "T29")</f>
        <v>100</v>
      </c>
      <c r="AU25" s="7">
        <f>100 + SUMIFS(NhatKy_ViPham!J:J, NhatKy_ViPham!E:E, "12_Dia", NhatKy_ViPham!F:F, B25, NhatKy_ViPham!C:C, "T30") - SUMIFS(NhatKy_ViPham!K:K, NhatKy_ViPham!E:E, "12_Dia", NhatKy_ViPham!F:F, B25, NhatKy_ViPham!C:C, "T30")</f>
        <v>100</v>
      </c>
      <c r="AV25" s="7">
        <f>100 + SUMIFS(NhatKy_ViPham!J:J, NhatKy_ViPham!E:E, "12_Dia", NhatKy_ViPham!F:F, B25, NhatKy_ViPham!C:C, "T31") - SUMIFS(NhatKy_ViPham!K:K, NhatKy_ViPham!E:E, "12_Dia", NhatKy_ViPham!F:F, B25, NhatKy_ViPham!C:C, "T31")</f>
        <v>100</v>
      </c>
      <c r="AW25" s="7">
        <f>100 + SUMIFS(NhatKy_ViPham!J:J, NhatKy_ViPham!E:E, "12_Dia", NhatKy_ViPham!F:F, B25, NhatKy_ViPham!C:C, "T32") - SUMIFS(NhatKy_ViPham!K:K, NhatKy_ViPham!E:E, "12_Dia", NhatKy_ViPham!F:F, B25, NhatKy_ViPham!C:C, "T32")</f>
        <v>100</v>
      </c>
      <c r="AX25" s="7">
        <f>100 + SUMIFS(NhatKy_ViPham!J:J, NhatKy_ViPham!E:E, "12_Dia", NhatKy_ViPham!F:F, B25, NhatKy_ViPham!C:C, "T33") - SUMIFS(NhatKy_ViPham!K:K, NhatKy_ViPham!E:E, "12_Dia", NhatKy_ViPham!F:F, B25, NhatKy_ViPham!C:C, "T33")</f>
        <v>100</v>
      </c>
      <c r="AY25" s="7">
        <f>100 + SUMIFS(NhatKy_ViPham!J:J, NhatKy_ViPham!E:E, "12_Dia", NhatKy_ViPham!F:F, B25, NhatKy_ViPham!C:C, "T34") - SUMIFS(NhatKy_ViPham!K:K, NhatKy_ViPham!E:E, "12_Dia", NhatKy_ViPham!F:F, B25, NhatKy_ViPham!C:C, "T34")</f>
        <v>100</v>
      </c>
      <c r="AZ25" s="7">
        <f>100 + SUMIFS(NhatKy_ViPham!J:J, NhatKy_ViPham!E:E, "12_Dia", NhatKy_ViPham!F:F, B25, NhatKy_ViPham!C:C, "T35") - SUMIFS(NhatKy_ViPham!K:K, NhatKy_ViPham!E:E, "12_Dia", NhatKy_ViPham!F:F, B25, NhatKy_ViPham!C:C, "T35")</f>
        <v>100</v>
      </c>
      <c r="BA25" s="12">
        <f t="shared" si="0"/>
        <v>100</v>
      </c>
      <c r="BB25" s="11" t="s">
        <v>430</v>
      </c>
      <c r="BC25" s="14" t="str">
        <f t="shared" si="1"/>
        <v>Tốt</v>
      </c>
      <c r="BD25" s="10" t="str">
        <f t="shared" si="2"/>
        <v>🟢 BÌNH THƯỜNG</v>
      </c>
    </row>
    <row r="26" spans="1:56" x14ac:dyDescent="0.25">
      <c r="A26" s="5">
        <v>18</v>
      </c>
      <c r="B26" s="15" t="s">
        <v>2902</v>
      </c>
      <c r="C26" s="5" t="s">
        <v>2903</v>
      </c>
      <c r="D26" s="5" t="s">
        <v>429</v>
      </c>
      <c r="E26" s="11" t="s">
        <v>430</v>
      </c>
      <c r="F26" s="6">
        <f>SUMIFS(NhatKy_ViPham!K:K, NhatKy_ViPham!E:E, "12_Dia", NhatKy_ViPham!F:F, B26, NhatKy_ViPham!H:H, "L01")</f>
        <v>0</v>
      </c>
      <c r="G26" s="6">
        <f>SUMIFS(NhatKy_ViPham!K:K, NhatKy_ViPham!E:E, "12_Dia", NhatKy_ViPham!F:F, B26, NhatKy_ViPham!H:H, "L02")</f>
        <v>0</v>
      </c>
      <c r="H26" s="6">
        <f>SUMIFS(NhatKy_ViPham!K:K, NhatKy_ViPham!E:E, "12_Dia", NhatKy_ViPham!F:F, B26, NhatKy_ViPham!H:H, "L03")</f>
        <v>0</v>
      </c>
      <c r="I26" s="6">
        <f>SUMIFS(NhatKy_ViPham!K:K, NhatKy_ViPham!E:E, "12_Dia", NhatKy_ViPham!F:F, B26, NhatKy_ViPham!H:H, "L04")</f>
        <v>0</v>
      </c>
      <c r="J26" s="6">
        <f>SUMIFS(NhatKy_ViPham!K:K, NhatKy_ViPham!E:E, "12_Dia", NhatKy_ViPham!F:F, B26, NhatKy_ViPham!H:H, "L05")</f>
        <v>0</v>
      </c>
      <c r="K26" s="6">
        <f>SUMIFS(NhatKy_ViPham!K:K, NhatKy_ViPham!E:E, "12_Dia", NhatKy_ViPham!F:F, B26, NhatKy_ViPham!H:H, "L06")</f>
        <v>0</v>
      </c>
      <c r="L26" s="6">
        <f>SUMIFS(NhatKy_ViPham!K:K, NhatKy_ViPham!E:E, "12_Dia", NhatKy_ViPham!F:F, B26, NhatKy_ViPham!H:H, "L07")</f>
        <v>0</v>
      </c>
      <c r="M26" s="6">
        <f>SUMIFS(NhatKy_ViPham!K:K, NhatKy_ViPham!E:E, "12_Dia", NhatKy_ViPham!F:F, B26, NhatKy_ViPham!H:H, "L08")</f>
        <v>0</v>
      </c>
      <c r="N26" s="6">
        <f>SUMIFS(NhatKy_ViPham!K:K, NhatKy_ViPham!E:E, "12_Dia", NhatKy_ViPham!F:F, B26, NhatKy_ViPham!H:H, "L09")</f>
        <v>0</v>
      </c>
      <c r="O26" s="6">
        <f>SUMIFS(NhatKy_ViPham!K:K, NhatKy_ViPham!E:E, "12_Dia", NhatKy_ViPham!F:F, B26, NhatKy_ViPham!H:H, "L10")</f>
        <v>0</v>
      </c>
      <c r="P26" s="12">
        <f>SUMIFS(NhatKy_ViPham!J:J, NhatKy_ViPham!E:E, "12_Dia", NhatKy_ViPham!F:F, B26)</f>
        <v>0</v>
      </c>
      <c r="Q26" s="13">
        <f>SUMIFS(NhatKy_ViPham!K:K, NhatKy_ViPham!E:E, "12_Dia", NhatKy_ViPham!F:F, B26)</f>
        <v>0</v>
      </c>
      <c r="R26" s="6">
        <f>100 + SUMIFS(NhatKy_ViPham!J:J, NhatKy_ViPham!E:E, "12_Dia", NhatKy_ViPham!F:F, B26, NhatKy_ViPham!C:C, "T1") - SUMIFS(NhatKy_ViPham!K:K, NhatKy_ViPham!E:E, "12_Dia", NhatKy_ViPham!F:F, B26, NhatKy_ViPham!C:C, "T1")</f>
        <v>100</v>
      </c>
      <c r="S26" s="6">
        <f>100 + SUMIFS(NhatKy_ViPham!J:J, NhatKy_ViPham!E:E, "12_Dia", NhatKy_ViPham!F:F, B26, NhatKy_ViPham!C:C, "T2") - SUMIFS(NhatKy_ViPham!K:K, NhatKy_ViPham!E:E, "12_Dia", NhatKy_ViPham!F:F, B26, NhatKy_ViPham!C:C, "T2")</f>
        <v>100</v>
      </c>
      <c r="T26" s="6">
        <f>100 + SUMIFS(NhatKy_ViPham!J:J, NhatKy_ViPham!E:E, "12_Dia", NhatKy_ViPham!F:F, B26, NhatKy_ViPham!C:C, "T3") - SUMIFS(NhatKy_ViPham!K:K, NhatKy_ViPham!E:E, "12_Dia", NhatKy_ViPham!F:F, B26, NhatKy_ViPham!C:C, "T3")</f>
        <v>100</v>
      </c>
      <c r="U26" s="6">
        <f>100 + SUMIFS(NhatKy_ViPham!J:J, NhatKy_ViPham!E:E, "12_Dia", NhatKy_ViPham!F:F, B26, NhatKy_ViPham!C:C, "T4") - SUMIFS(NhatKy_ViPham!K:K, NhatKy_ViPham!E:E, "12_Dia", NhatKy_ViPham!F:F, B26, NhatKy_ViPham!C:C, "T4")</f>
        <v>100</v>
      </c>
      <c r="V26" s="6">
        <f>100 + SUMIFS(NhatKy_ViPham!J:J, NhatKy_ViPham!E:E, "12_Dia", NhatKy_ViPham!F:F, B26, NhatKy_ViPham!C:C, "T5") - SUMIFS(NhatKy_ViPham!K:K, NhatKy_ViPham!E:E, "12_Dia", NhatKy_ViPham!F:F, B26, NhatKy_ViPham!C:C, "T5")</f>
        <v>100</v>
      </c>
      <c r="W26" s="6">
        <f>100 + SUMIFS(NhatKy_ViPham!J:J, NhatKy_ViPham!E:E, "12_Dia", NhatKy_ViPham!F:F, B26, NhatKy_ViPham!C:C, "T6") - SUMIFS(NhatKy_ViPham!K:K, NhatKy_ViPham!E:E, "12_Dia", NhatKy_ViPham!F:F, B26, NhatKy_ViPham!C:C, "T6")</f>
        <v>100</v>
      </c>
      <c r="X26" s="6">
        <f>100 + SUMIFS(NhatKy_ViPham!J:J, NhatKy_ViPham!E:E, "12_Dia", NhatKy_ViPham!F:F, B26, NhatKy_ViPham!C:C, "T7") - SUMIFS(NhatKy_ViPham!K:K, NhatKy_ViPham!E:E, "12_Dia", NhatKy_ViPham!F:F, B26, NhatKy_ViPham!C:C, "T7")</f>
        <v>100</v>
      </c>
      <c r="Y26" s="6">
        <f>100 + SUMIFS(NhatKy_ViPham!J:J, NhatKy_ViPham!E:E, "12_Dia", NhatKy_ViPham!F:F, B26, NhatKy_ViPham!C:C, "T8") - SUMIFS(NhatKy_ViPham!K:K, NhatKy_ViPham!E:E, "12_Dia", NhatKy_ViPham!F:F, B26, NhatKy_ViPham!C:C, "T8")</f>
        <v>100</v>
      </c>
      <c r="Z26" s="6">
        <f>100 + SUMIFS(NhatKy_ViPham!J:J, NhatKy_ViPham!E:E, "12_Dia", NhatKy_ViPham!F:F, B26, NhatKy_ViPham!C:C, "T9") - SUMIFS(NhatKy_ViPham!K:K, NhatKy_ViPham!E:E, "12_Dia", NhatKy_ViPham!F:F, B26, NhatKy_ViPham!C:C, "T9")</f>
        <v>100</v>
      </c>
      <c r="AA26" s="6">
        <f>100 + SUMIFS(NhatKy_ViPham!J:J, NhatKy_ViPham!E:E, "12_Dia", NhatKy_ViPham!F:F, B26, NhatKy_ViPham!C:C, "T10") - SUMIFS(NhatKy_ViPham!K:K, NhatKy_ViPham!E:E, "12_Dia", NhatKy_ViPham!F:F, B26, NhatKy_ViPham!C:C, "T10")</f>
        <v>100</v>
      </c>
      <c r="AB26" s="6">
        <f>100 + SUMIFS(NhatKy_ViPham!J:J, NhatKy_ViPham!E:E, "12_Dia", NhatKy_ViPham!F:F, B26, NhatKy_ViPham!C:C, "T11") - SUMIFS(NhatKy_ViPham!K:K, NhatKy_ViPham!E:E, "12_Dia", NhatKy_ViPham!F:F, B26, NhatKy_ViPham!C:C, "T11")</f>
        <v>100</v>
      </c>
      <c r="AC26" s="6">
        <f>100 + SUMIFS(NhatKy_ViPham!J:J, NhatKy_ViPham!E:E, "12_Dia", NhatKy_ViPham!F:F, B26, NhatKy_ViPham!C:C, "T12") - SUMIFS(NhatKy_ViPham!K:K, NhatKy_ViPham!E:E, "12_Dia", NhatKy_ViPham!F:F, B26, NhatKy_ViPham!C:C, "T12")</f>
        <v>100</v>
      </c>
      <c r="AD26" s="6">
        <f>100 + SUMIFS(NhatKy_ViPham!J:J, NhatKy_ViPham!E:E, "12_Dia", NhatKy_ViPham!F:F, B26, NhatKy_ViPham!C:C, "T13") - SUMIFS(NhatKy_ViPham!K:K, NhatKy_ViPham!E:E, "12_Dia", NhatKy_ViPham!F:F, B26, NhatKy_ViPham!C:C, "T13")</f>
        <v>100</v>
      </c>
      <c r="AE26" s="6">
        <f>100 + SUMIFS(NhatKy_ViPham!J:J, NhatKy_ViPham!E:E, "12_Dia", NhatKy_ViPham!F:F, B26, NhatKy_ViPham!C:C, "T14") - SUMIFS(NhatKy_ViPham!K:K, NhatKy_ViPham!E:E, "12_Dia", NhatKy_ViPham!F:F, B26, NhatKy_ViPham!C:C, "T14")</f>
        <v>100</v>
      </c>
      <c r="AF26" s="6">
        <f>100 + SUMIFS(NhatKy_ViPham!J:J, NhatKy_ViPham!E:E, "12_Dia", NhatKy_ViPham!F:F, B26, NhatKy_ViPham!C:C, "T15") - SUMIFS(NhatKy_ViPham!K:K, NhatKy_ViPham!E:E, "12_Dia", NhatKy_ViPham!F:F, B26, NhatKy_ViPham!C:C, "T15")</f>
        <v>100</v>
      </c>
      <c r="AG26" s="6">
        <f>100 + SUMIFS(NhatKy_ViPham!J:J, NhatKy_ViPham!E:E, "12_Dia", NhatKy_ViPham!F:F, B26, NhatKy_ViPham!C:C, "T16") - SUMIFS(NhatKy_ViPham!K:K, NhatKy_ViPham!E:E, "12_Dia", NhatKy_ViPham!F:F, B26, NhatKy_ViPham!C:C, "T16")</f>
        <v>100</v>
      </c>
      <c r="AH26" s="6">
        <f>100 + SUMIFS(NhatKy_ViPham!J:J, NhatKy_ViPham!E:E, "12_Dia", NhatKy_ViPham!F:F, B26, NhatKy_ViPham!C:C, "T17") - SUMIFS(NhatKy_ViPham!K:K, NhatKy_ViPham!E:E, "12_Dia", NhatKy_ViPham!F:F, B26, NhatKy_ViPham!C:C, "T17")</f>
        <v>100</v>
      </c>
      <c r="AI26" s="6">
        <f>100 + SUMIFS(NhatKy_ViPham!J:J, NhatKy_ViPham!E:E, "12_Dia", NhatKy_ViPham!F:F, B26, NhatKy_ViPham!C:C, "T18") - SUMIFS(NhatKy_ViPham!K:K, NhatKy_ViPham!E:E, "12_Dia", NhatKy_ViPham!F:F, B26, NhatKy_ViPham!C:C, "T18")</f>
        <v>100</v>
      </c>
      <c r="AJ26" s="6">
        <f>100 + SUMIFS(NhatKy_ViPham!J:J, NhatKy_ViPham!E:E, "12_Dia", NhatKy_ViPham!F:F, B26, NhatKy_ViPham!C:C, "T19") - SUMIFS(NhatKy_ViPham!K:K, NhatKy_ViPham!E:E, "12_Dia", NhatKy_ViPham!F:F, B26, NhatKy_ViPham!C:C, "T19")</f>
        <v>100</v>
      </c>
      <c r="AK26" s="6">
        <f>100 + SUMIFS(NhatKy_ViPham!J:J, NhatKy_ViPham!E:E, "12_Dia", NhatKy_ViPham!F:F, B26, NhatKy_ViPham!C:C, "T20") - SUMIFS(NhatKy_ViPham!K:K, NhatKy_ViPham!E:E, "12_Dia", NhatKy_ViPham!F:F, B26, NhatKy_ViPham!C:C, "T20")</f>
        <v>100</v>
      </c>
      <c r="AL26" s="6">
        <f>100 + SUMIFS(NhatKy_ViPham!J:J, NhatKy_ViPham!E:E, "12_Dia", NhatKy_ViPham!F:F, B26, NhatKy_ViPham!C:C, "T21") - SUMIFS(NhatKy_ViPham!K:K, NhatKy_ViPham!E:E, "12_Dia", NhatKy_ViPham!F:F, B26, NhatKy_ViPham!C:C, "T21")</f>
        <v>100</v>
      </c>
      <c r="AM26" s="6">
        <f>100 + SUMIFS(NhatKy_ViPham!J:J, NhatKy_ViPham!E:E, "12_Dia", NhatKy_ViPham!F:F, B26, NhatKy_ViPham!C:C, "T22") - SUMIFS(NhatKy_ViPham!K:K, NhatKy_ViPham!E:E, "12_Dia", NhatKy_ViPham!F:F, B26, NhatKy_ViPham!C:C, "T22")</f>
        <v>100</v>
      </c>
      <c r="AN26" s="6">
        <f>100 + SUMIFS(NhatKy_ViPham!J:J, NhatKy_ViPham!E:E, "12_Dia", NhatKy_ViPham!F:F, B26, NhatKy_ViPham!C:C, "T23") - SUMIFS(NhatKy_ViPham!K:K, NhatKy_ViPham!E:E, "12_Dia", NhatKy_ViPham!F:F, B26, NhatKy_ViPham!C:C, "T23")</f>
        <v>100</v>
      </c>
      <c r="AO26" s="6">
        <f>100 + SUMIFS(NhatKy_ViPham!J:J, NhatKy_ViPham!E:E, "12_Dia", NhatKy_ViPham!F:F, B26, NhatKy_ViPham!C:C, "T24") - SUMIFS(NhatKy_ViPham!K:K, NhatKy_ViPham!E:E, "12_Dia", NhatKy_ViPham!F:F, B26, NhatKy_ViPham!C:C, "T24")</f>
        <v>100</v>
      </c>
      <c r="AP26" s="6">
        <f>100 + SUMIFS(NhatKy_ViPham!J:J, NhatKy_ViPham!E:E, "12_Dia", NhatKy_ViPham!F:F, B26, NhatKy_ViPham!C:C, "T25") - SUMIFS(NhatKy_ViPham!K:K, NhatKy_ViPham!E:E, "12_Dia", NhatKy_ViPham!F:F, B26, NhatKy_ViPham!C:C, "T25")</f>
        <v>100</v>
      </c>
      <c r="AQ26" s="6">
        <f>100 + SUMIFS(NhatKy_ViPham!J:J, NhatKy_ViPham!E:E, "12_Dia", NhatKy_ViPham!F:F, B26, NhatKy_ViPham!C:C, "T26") - SUMIFS(NhatKy_ViPham!K:K, NhatKy_ViPham!E:E, "12_Dia", NhatKy_ViPham!F:F, B26, NhatKy_ViPham!C:C, "T26")</f>
        <v>100</v>
      </c>
      <c r="AR26" s="6">
        <f>100 + SUMIFS(NhatKy_ViPham!J:J, NhatKy_ViPham!E:E, "12_Dia", NhatKy_ViPham!F:F, B26, NhatKy_ViPham!C:C, "T27") - SUMIFS(NhatKy_ViPham!K:K, NhatKy_ViPham!E:E, "12_Dia", NhatKy_ViPham!F:F, B26, NhatKy_ViPham!C:C, "T27")</f>
        <v>100</v>
      </c>
      <c r="AS26" s="6">
        <f>100 + SUMIFS(NhatKy_ViPham!J:J, NhatKy_ViPham!E:E, "12_Dia", NhatKy_ViPham!F:F, B26, NhatKy_ViPham!C:C, "T28") - SUMIFS(NhatKy_ViPham!K:K, NhatKy_ViPham!E:E, "12_Dia", NhatKy_ViPham!F:F, B26, NhatKy_ViPham!C:C, "T28")</f>
        <v>100</v>
      </c>
      <c r="AT26" s="6">
        <f>100 + SUMIFS(NhatKy_ViPham!J:J, NhatKy_ViPham!E:E, "12_Dia", NhatKy_ViPham!F:F, B26, NhatKy_ViPham!C:C, "T29") - SUMIFS(NhatKy_ViPham!K:K, NhatKy_ViPham!E:E, "12_Dia", NhatKy_ViPham!F:F, B26, NhatKy_ViPham!C:C, "T29")</f>
        <v>100</v>
      </c>
      <c r="AU26" s="6">
        <f>100 + SUMIFS(NhatKy_ViPham!J:J, NhatKy_ViPham!E:E, "12_Dia", NhatKy_ViPham!F:F, B26, NhatKy_ViPham!C:C, "T30") - SUMIFS(NhatKy_ViPham!K:K, NhatKy_ViPham!E:E, "12_Dia", NhatKy_ViPham!F:F, B26, NhatKy_ViPham!C:C, "T30")</f>
        <v>100</v>
      </c>
      <c r="AV26" s="6">
        <f>100 + SUMIFS(NhatKy_ViPham!J:J, NhatKy_ViPham!E:E, "12_Dia", NhatKy_ViPham!F:F, B26, NhatKy_ViPham!C:C, "T31") - SUMIFS(NhatKy_ViPham!K:K, NhatKy_ViPham!E:E, "12_Dia", NhatKy_ViPham!F:F, B26, NhatKy_ViPham!C:C, "T31")</f>
        <v>100</v>
      </c>
      <c r="AW26" s="6">
        <f>100 + SUMIFS(NhatKy_ViPham!J:J, NhatKy_ViPham!E:E, "12_Dia", NhatKy_ViPham!F:F, B26, NhatKy_ViPham!C:C, "T32") - SUMIFS(NhatKy_ViPham!K:K, NhatKy_ViPham!E:E, "12_Dia", NhatKy_ViPham!F:F, B26, NhatKy_ViPham!C:C, "T32")</f>
        <v>100</v>
      </c>
      <c r="AX26" s="6">
        <f>100 + SUMIFS(NhatKy_ViPham!J:J, NhatKy_ViPham!E:E, "12_Dia", NhatKy_ViPham!F:F, B26, NhatKy_ViPham!C:C, "T33") - SUMIFS(NhatKy_ViPham!K:K, NhatKy_ViPham!E:E, "12_Dia", NhatKy_ViPham!F:F, B26, NhatKy_ViPham!C:C, "T33")</f>
        <v>100</v>
      </c>
      <c r="AY26" s="6">
        <f>100 + SUMIFS(NhatKy_ViPham!J:J, NhatKy_ViPham!E:E, "12_Dia", NhatKy_ViPham!F:F, B26, NhatKy_ViPham!C:C, "T34") - SUMIFS(NhatKy_ViPham!K:K, NhatKy_ViPham!E:E, "12_Dia", NhatKy_ViPham!F:F, B26, NhatKy_ViPham!C:C, "T34")</f>
        <v>100</v>
      </c>
      <c r="AZ26" s="6">
        <f>100 + SUMIFS(NhatKy_ViPham!J:J, NhatKy_ViPham!E:E, "12_Dia", NhatKy_ViPham!F:F, B26, NhatKy_ViPham!C:C, "T35") - SUMIFS(NhatKy_ViPham!K:K, NhatKy_ViPham!E:E, "12_Dia", NhatKy_ViPham!F:F, B26, NhatKy_ViPham!C:C, "T35")</f>
        <v>100</v>
      </c>
      <c r="BA26" s="12">
        <f t="shared" si="0"/>
        <v>100</v>
      </c>
      <c r="BB26" s="11" t="s">
        <v>430</v>
      </c>
      <c r="BC26" s="16" t="str">
        <f t="shared" si="1"/>
        <v>Tốt</v>
      </c>
      <c r="BD26" s="15" t="str">
        <f t="shared" si="2"/>
        <v>🟢 BÌNH THƯỜNG</v>
      </c>
    </row>
    <row r="27" spans="1:56" x14ac:dyDescent="0.25">
      <c r="A27" s="4">
        <v>19</v>
      </c>
      <c r="B27" s="10" t="s">
        <v>2827</v>
      </c>
      <c r="C27" s="4" t="s">
        <v>2904</v>
      </c>
      <c r="D27" s="4" t="s">
        <v>429</v>
      </c>
      <c r="E27" s="11" t="s">
        <v>430</v>
      </c>
      <c r="F27" s="7">
        <f>SUMIFS(NhatKy_ViPham!K:K, NhatKy_ViPham!E:E, "12_Dia", NhatKy_ViPham!F:F, B27, NhatKy_ViPham!H:H, "L01")</f>
        <v>0</v>
      </c>
      <c r="G27" s="7">
        <f>SUMIFS(NhatKy_ViPham!K:K, NhatKy_ViPham!E:E, "12_Dia", NhatKy_ViPham!F:F, B27, NhatKy_ViPham!H:H, "L02")</f>
        <v>0</v>
      </c>
      <c r="H27" s="7">
        <f>SUMIFS(NhatKy_ViPham!K:K, NhatKy_ViPham!E:E, "12_Dia", NhatKy_ViPham!F:F, B27, NhatKy_ViPham!H:H, "L03")</f>
        <v>0</v>
      </c>
      <c r="I27" s="7">
        <f>SUMIFS(NhatKy_ViPham!K:K, NhatKy_ViPham!E:E, "12_Dia", NhatKy_ViPham!F:F, B27, NhatKy_ViPham!H:H, "L04")</f>
        <v>0</v>
      </c>
      <c r="J27" s="7">
        <f>SUMIFS(NhatKy_ViPham!K:K, NhatKy_ViPham!E:E, "12_Dia", NhatKy_ViPham!F:F, B27, NhatKy_ViPham!H:H, "L05")</f>
        <v>0</v>
      </c>
      <c r="K27" s="7">
        <f>SUMIFS(NhatKy_ViPham!K:K, NhatKy_ViPham!E:E, "12_Dia", NhatKy_ViPham!F:F, B27, NhatKy_ViPham!H:H, "L06")</f>
        <v>0</v>
      </c>
      <c r="L27" s="7">
        <f>SUMIFS(NhatKy_ViPham!K:K, NhatKy_ViPham!E:E, "12_Dia", NhatKy_ViPham!F:F, B27, NhatKy_ViPham!H:H, "L07")</f>
        <v>0</v>
      </c>
      <c r="M27" s="7">
        <f>SUMIFS(NhatKy_ViPham!K:K, NhatKy_ViPham!E:E, "12_Dia", NhatKy_ViPham!F:F, B27, NhatKy_ViPham!H:H, "L08")</f>
        <v>0</v>
      </c>
      <c r="N27" s="7">
        <f>SUMIFS(NhatKy_ViPham!K:K, NhatKy_ViPham!E:E, "12_Dia", NhatKy_ViPham!F:F, B27, NhatKy_ViPham!H:H, "L09")</f>
        <v>0</v>
      </c>
      <c r="O27" s="7">
        <f>SUMIFS(NhatKy_ViPham!K:K, NhatKy_ViPham!E:E, "12_Dia", NhatKy_ViPham!F:F, B27, NhatKy_ViPham!H:H, "L10")</f>
        <v>0</v>
      </c>
      <c r="P27" s="12">
        <f>SUMIFS(NhatKy_ViPham!J:J, NhatKy_ViPham!E:E, "12_Dia", NhatKy_ViPham!F:F, B27)</f>
        <v>0</v>
      </c>
      <c r="Q27" s="13">
        <f>SUMIFS(NhatKy_ViPham!K:K, NhatKy_ViPham!E:E, "12_Dia", NhatKy_ViPham!F:F, B27)</f>
        <v>0</v>
      </c>
      <c r="R27" s="7">
        <f>100 + SUMIFS(NhatKy_ViPham!J:J, NhatKy_ViPham!E:E, "12_Dia", NhatKy_ViPham!F:F, B27, NhatKy_ViPham!C:C, "T1") - SUMIFS(NhatKy_ViPham!K:K, NhatKy_ViPham!E:E, "12_Dia", NhatKy_ViPham!F:F, B27, NhatKy_ViPham!C:C, "T1")</f>
        <v>100</v>
      </c>
      <c r="S27" s="7">
        <f>100 + SUMIFS(NhatKy_ViPham!J:J, NhatKy_ViPham!E:E, "12_Dia", NhatKy_ViPham!F:F, B27, NhatKy_ViPham!C:C, "T2") - SUMIFS(NhatKy_ViPham!K:K, NhatKy_ViPham!E:E, "12_Dia", NhatKy_ViPham!F:F, B27, NhatKy_ViPham!C:C, "T2")</f>
        <v>100</v>
      </c>
      <c r="T27" s="7">
        <f>100 + SUMIFS(NhatKy_ViPham!J:J, NhatKy_ViPham!E:E, "12_Dia", NhatKy_ViPham!F:F, B27, NhatKy_ViPham!C:C, "T3") - SUMIFS(NhatKy_ViPham!K:K, NhatKy_ViPham!E:E, "12_Dia", NhatKy_ViPham!F:F, B27, NhatKy_ViPham!C:C, "T3")</f>
        <v>100</v>
      </c>
      <c r="U27" s="7">
        <f>100 + SUMIFS(NhatKy_ViPham!J:J, NhatKy_ViPham!E:E, "12_Dia", NhatKy_ViPham!F:F, B27, NhatKy_ViPham!C:C, "T4") - SUMIFS(NhatKy_ViPham!K:K, NhatKy_ViPham!E:E, "12_Dia", NhatKy_ViPham!F:F, B27, NhatKy_ViPham!C:C, "T4")</f>
        <v>100</v>
      </c>
      <c r="V27" s="7">
        <f>100 + SUMIFS(NhatKy_ViPham!J:J, NhatKy_ViPham!E:E, "12_Dia", NhatKy_ViPham!F:F, B27, NhatKy_ViPham!C:C, "T5") - SUMIFS(NhatKy_ViPham!K:K, NhatKy_ViPham!E:E, "12_Dia", NhatKy_ViPham!F:F, B27, NhatKy_ViPham!C:C, "T5")</f>
        <v>100</v>
      </c>
      <c r="W27" s="7">
        <f>100 + SUMIFS(NhatKy_ViPham!J:J, NhatKy_ViPham!E:E, "12_Dia", NhatKy_ViPham!F:F, B27, NhatKy_ViPham!C:C, "T6") - SUMIFS(NhatKy_ViPham!K:K, NhatKy_ViPham!E:E, "12_Dia", NhatKy_ViPham!F:F, B27, NhatKy_ViPham!C:C, "T6")</f>
        <v>100</v>
      </c>
      <c r="X27" s="7">
        <f>100 + SUMIFS(NhatKy_ViPham!J:J, NhatKy_ViPham!E:E, "12_Dia", NhatKy_ViPham!F:F, B27, NhatKy_ViPham!C:C, "T7") - SUMIFS(NhatKy_ViPham!K:K, NhatKy_ViPham!E:E, "12_Dia", NhatKy_ViPham!F:F, B27, NhatKy_ViPham!C:C, "T7")</f>
        <v>100</v>
      </c>
      <c r="Y27" s="7">
        <f>100 + SUMIFS(NhatKy_ViPham!J:J, NhatKy_ViPham!E:E, "12_Dia", NhatKy_ViPham!F:F, B27, NhatKy_ViPham!C:C, "T8") - SUMIFS(NhatKy_ViPham!K:K, NhatKy_ViPham!E:E, "12_Dia", NhatKy_ViPham!F:F, B27, NhatKy_ViPham!C:C, "T8")</f>
        <v>100</v>
      </c>
      <c r="Z27" s="7">
        <f>100 + SUMIFS(NhatKy_ViPham!J:J, NhatKy_ViPham!E:E, "12_Dia", NhatKy_ViPham!F:F, B27, NhatKy_ViPham!C:C, "T9") - SUMIFS(NhatKy_ViPham!K:K, NhatKy_ViPham!E:E, "12_Dia", NhatKy_ViPham!F:F, B27, NhatKy_ViPham!C:C, "T9")</f>
        <v>100</v>
      </c>
      <c r="AA27" s="7">
        <f>100 + SUMIFS(NhatKy_ViPham!J:J, NhatKy_ViPham!E:E, "12_Dia", NhatKy_ViPham!F:F, B27, NhatKy_ViPham!C:C, "T10") - SUMIFS(NhatKy_ViPham!K:K, NhatKy_ViPham!E:E, "12_Dia", NhatKy_ViPham!F:F, B27, NhatKy_ViPham!C:C, "T10")</f>
        <v>100</v>
      </c>
      <c r="AB27" s="7">
        <f>100 + SUMIFS(NhatKy_ViPham!J:J, NhatKy_ViPham!E:E, "12_Dia", NhatKy_ViPham!F:F, B27, NhatKy_ViPham!C:C, "T11") - SUMIFS(NhatKy_ViPham!K:K, NhatKy_ViPham!E:E, "12_Dia", NhatKy_ViPham!F:F, B27, NhatKy_ViPham!C:C, "T11")</f>
        <v>100</v>
      </c>
      <c r="AC27" s="7">
        <f>100 + SUMIFS(NhatKy_ViPham!J:J, NhatKy_ViPham!E:E, "12_Dia", NhatKy_ViPham!F:F, B27, NhatKy_ViPham!C:C, "T12") - SUMIFS(NhatKy_ViPham!K:K, NhatKy_ViPham!E:E, "12_Dia", NhatKy_ViPham!F:F, B27, NhatKy_ViPham!C:C, "T12")</f>
        <v>100</v>
      </c>
      <c r="AD27" s="7">
        <f>100 + SUMIFS(NhatKy_ViPham!J:J, NhatKy_ViPham!E:E, "12_Dia", NhatKy_ViPham!F:F, B27, NhatKy_ViPham!C:C, "T13") - SUMIFS(NhatKy_ViPham!K:K, NhatKy_ViPham!E:E, "12_Dia", NhatKy_ViPham!F:F, B27, NhatKy_ViPham!C:C, "T13")</f>
        <v>100</v>
      </c>
      <c r="AE27" s="7">
        <f>100 + SUMIFS(NhatKy_ViPham!J:J, NhatKy_ViPham!E:E, "12_Dia", NhatKy_ViPham!F:F, B27, NhatKy_ViPham!C:C, "T14") - SUMIFS(NhatKy_ViPham!K:K, NhatKy_ViPham!E:E, "12_Dia", NhatKy_ViPham!F:F, B27, NhatKy_ViPham!C:C, "T14")</f>
        <v>100</v>
      </c>
      <c r="AF27" s="7">
        <f>100 + SUMIFS(NhatKy_ViPham!J:J, NhatKy_ViPham!E:E, "12_Dia", NhatKy_ViPham!F:F, B27, NhatKy_ViPham!C:C, "T15") - SUMIFS(NhatKy_ViPham!K:K, NhatKy_ViPham!E:E, "12_Dia", NhatKy_ViPham!F:F, B27, NhatKy_ViPham!C:C, "T15")</f>
        <v>100</v>
      </c>
      <c r="AG27" s="7">
        <f>100 + SUMIFS(NhatKy_ViPham!J:J, NhatKy_ViPham!E:E, "12_Dia", NhatKy_ViPham!F:F, B27, NhatKy_ViPham!C:C, "T16") - SUMIFS(NhatKy_ViPham!K:K, NhatKy_ViPham!E:E, "12_Dia", NhatKy_ViPham!F:F, B27, NhatKy_ViPham!C:C, "T16")</f>
        <v>100</v>
      </c>
      <c r="AH27" s="7">
        <f>100 + SUMIFS(NhatKy_ViPham!J:J, NhatKy_ViPham!E:E, "12_Dia", NhatKy_ViPham!F:F, B27, NhatKy_ViPham!C:C, "T17") - SUMIFS(NhatKy_ViPham!K:K, NhatKy_ViPham!E:E, "12_Dia", NhatKy_ViPham!F:F, B27, NhatKy_ViPham!C:C, "T17")</f>
        <v>100</v>
      </c>
      <c r="AI27" s="7">
        <f>100 + SUMIFS(NhatKy_ViPham!J:J, NhatKy_ViPham!E:E, "12_Dia", NhatKy_ViPham!F:F, B27, NhatKy_ViPham!C:C, "T18") - SUMIFS(NhatKy_ViPham!K:K, NhatKy_ViPham!E:E, "12_Dia", NhatKy_ViPham!F:F, B27, NhatKy_ViPham!C:C, "T18")</f>
        <v>100</v>
      </c>
      <c r="AJ27" s="7">
        <f>100 + SUMIFS(NhatKy_ViPham!J:J, NhatKy_ViPham!E:E, "12_Dia", NhatKy_ViPham!F:F, B27, NhatKy_ViPham!C:C, "T19") - SUMIFS(NhatKy_ViPham!K:K, NhatKy_ViPham!E:E, "12_Dia", NhatKy_ViPham!F:F, B27, NhatKy_ViPham!C:C, "T19")</f>
        <v>100</v>
      </c>
      <c r="AK27" s="7">
        <f>100 + SUMIFS(NhatKy_ViPham!J:J, NhatKy_ViPham!E:E, "12_Dia", NhatKy_ViPham!F:F, B27, NhatKy_ViPham!C:C, "T20") - SUMIFS(NhatKy_ViPham!K:K, NhatKy_ViPham!E:E, "12_Dia", NhatKy_ViPham!F:F, B27, NhatKy_ViPham!C:C, "T20")</f>
        <v>100</v>
      </c>
      <c r="AL27" s="7">
        <f>100 + SUMIFS(NhatKy_ViPham!J:J, NhatKy_ViPham!E:E, "12_Dia", NhatKy_ViPham!F:F, B27, NhatKy_ViPham!C:C, "T21") - SUMIFS(NhatKy_ViPham!K:K, NhatKy_ViPham!E:E, "12_Dia", NhatKy_ViPham!F:F, B27, NhatKy_ViPham!C:C, "T21")</f>
        <v>100</v>
      </c>
      <c r="AM27" s="7">
        <f>100 + SUMIFS(NhatKy_ViPham!J:J, NhatKy_ViPham!E:E, "12_Dia", NhatKy_ViPham!F:F, B27, NhatKy_ViPham!C:C, "T22") - SUMIFS(NhatKy_ViPham!K:K, NhatKy_ViPham!E:E, "12_Dia", NhatKy_ViPham!F:F, B27, NhatKy_ViPham!C:C, "T22")</f>
        <v>100</v>
      </c>
      <c r="AN27" s="7">
        <f>100 + SUMIFS(NhatKy_ViPham!J:J, NhatKy_ViPham!E:E, "12_Dia", NhatKy_ViPham!F:F, B27, NhatKy_ViPham!C:C, "T23") - SUMIFS(NhatKy_ViPham!K:K, NhatKy_ViPham!E:E, "12_Dia", NhatKy_ViPham!F:F, B27, NhatKy_ViPham!C:C, "T23")</f>
        <v>100</v>
      </c>
      <c r="AO27" s="7">
        <f>100 + SUMIFS(NhatKy_ViPham!J:J, NhatKy_ViPham!E:E, "12_Dia", NhatKy_ViPham!F:F, B27, NhatKy_ViPham!C:C, "T24") - SUMIFS(NhatKy_ViPham!K:K, NhatKy_ViPham!E:E, "12_Dia", NhatKy_ViPham!F:F, B27, NhatKy_ViPham!C:C, "T24")</f>
        <v>100</v>
      </c>
      <c r="AP27" s="7">
        <f>100 + SUMIFS(NhatKy_ViPham!J:J, NhatKy_ViPham!E:E, "12_Dia", NhatKy_ViPham!F:F, B27, NhatKy_ViPham!C:C, "T25") - SUMIFS(NhatKy_ViPham!K:K, NhatKy_ViPham!E:E, "12_Dia", NhatKy_ViPham!F:F, B27, NhatKy_ViPham!C:C, "T25")</f>
        <v>100</v>
      </c>
      <c r="AQ27" s="7">
        <f>100 + SUMIFS(NhatKy_ViPham!J:J, NhatKy_ViPham!E:E, "12_Dia", NhatKy_ViPham!F:F, B27, NhatKy_ViPham!C:C, "T26") - SUMIFS(NhatKy_ViPham!K:K, NhatKy_ViPham!E:E, "12_Dia", NhatKy_ViPham!F:F, B27, NhatKy_ViPham!C:C, "T26")</f>
        <v>100</v>
      </c>
      <c r="AR27" s="7">
        <f>100 + SUMIFS(NhatKy_ViPham!J:J, NhatKy_ViPham!E:E, "12_Dia", NhatKy_ViPham!F:F, B27, NhatKy_ViPham!C:C, "T27") - SUMIFS(NhatKy_ViPham!K:K, NhatKy_ViPham!E:E, "12_Dia", NhatKy_ViPham!F:F, B27, NhatKy_ViPham!C:C, "T27")</f>
        <v>100</v>
      </c>
      <c r="AS27" s="7">
        <f>100 + SUMIFS(NhatKy_ViPham!J:J, NhatKy_ViPham!E:E, "12_Dia", NhatKy_ViPham!F:F, B27, NhatKy_ViPham!C:C, "T28") - SUMIFS(NhatKy_ViPham!K:K, NhatKy_ViPham!E:E, "12_Dia", NhatKy_ViPham!F:F, B27, NhatKy_ViPham!C:C, "T28")</f>
        <v>100</v>
      </c>
      <c r="AT27" s="7">
        <f>100 + SUMIFS(NhatKy_ViPham!J:J, NhatKy_ViPham!E:E, "12_Dia", NhatKy_ViPham!F:F, B27, NhatKy_ViPham!C:C, "T29") - SUMIFS(NhatKy_ViPham!K:K, NhatKy_ViPham!E:E, "12_Dia", NhatKy_ViPham!F:F, B27, NhatKy_ViPham!C:C, "T29")</f>
        <v>100</v>
      </c>
      <c r="AU27" s="7">
        <f>100 + SUMIFS(NhatKy_ViPham!J:J, NhatKy_ViPham!E:E, "12_Dia", NhatKy_ViPham!F:F, B27, NhatKy_ViPham!C:C, "T30") - SUMIFS(NhatKy_ViPham!K:K, NhatKy_ViPham!E:E, "12_Dia", NhatKy_ViPham!F:F, B27, NhatKy_ViPham!C:C, "T30")</f>
        <v>100</v>
      </c>
      <c r="AV27" s="7">
        <f>100 + SUMIFS(NhatKy_ViPham!J:J, NhatKy_ViPham!E:E, "12_Dia", NhatKy_ViPham!F:F, B27, NhatKy_ViPham!C:C, "T31") - SUMIFS(NhatKy_ViPham!K:K, NhatKy_ViPham!E:E, "12_Dia", NhatKy_ViPham!F:F, B27, NhatKy_ViPham!C:C, "T31")</f>
        <v>100</v>
      </c>
      <c r="AW27" s="7">
        <f>100 + SUMIFS(NhatKy_ViPham!J:J, NhatKy_ViPham!E:E, "12_Dia", NhatKy_ViPham!F:F, B27, NhatKy_ViPham!C:C, "T32") - SUMIFS(NhatKy_ViPham!K:K, NhatKy_ViPham!E:E, "12_Dia", NhatKy_ViPham!F:F, B27, NhatKy_ViPham!C:C, "T32")</f>
        <v>100</v>
      </c>
      <c r="AX27" s="7">
        <f>100 + SUMIFS(NhatKy_ViPham!J:J, NhatKy_ViPham!E:E, "12_Dia", NhatKy_ViPham!F:F, B27, NhatKy_ViPham!C:C, "T33") - SUMIFS(NhatKy_ViPham!K:K, NhatKy_ViPham!E:E, "12_Dia", NhatKy_ViPham!F:F, B27, NhatKy_ViPham!C:C, "T33")</f>
        <v>100</v>
      </c>
      <c r="AY27" s="7">
        <f>100 + SUMIFS(NhatKy_ViPham!J:J, NhatKy_ViPham!E:E, "12_Dia", NhatKy_ViPham!F:F, B27, NhatKy_ViPham!C:C, "T34") - SUMIFS(NhatKy_ViPham!K:K, NhatKy_ViPham!E:E, "12_Dia", NhatKy_ViPham!F:F, B27, NhatKy_ViPham!C:C, "T34")</f>
        <v>100</v>
      </c>
      <c r="AZ27" s="7">
        <f>100 + SUMIFS(NhatKy_ViPham!J:J, NhatKy_ViPham!E:E, "12_Dia", NhatKy_ViPham!F:F, B27, NhatKy_ViPham!C:C, "T35") - SUMIFS(NhatKy_ViPham!K:K, NhatKy_ViPham!E:E, "12_Dia", NhatKy_ViPham!F:F, B27, NhatKy_ViPham!C:C, "T35")</f>
        <v>100</v>
      </c>
      <c r="BA27" s="12">
        <f t="shared" si="0"/>
        <v>100</v>
      </c>
      <c r="BB27" s="11" t="s">
        <v>430</v>
      </c>
      <c r="BC27" s="14" t="str">
        <f t="shared" si="1"/>
        <v>Tốt</v>
      </c>
      <c r="BD27" s="10" t="str">
        <f t="shared" si="2"/>
        <v>🟢 BÌNH THƯỜNG</v>
      </c>
    </row>
    <row r="28" spans="1:56" x14ac:dyDescent="0.25">
      <c r="A28" s="5">
        <v>20</v>
      </c>
      <c r="B28" s="15" t="s">
        <v>2905</v>
      </c>
      <c r="C28" s="5" t="s">
        <v>2629</v>
      </c>
      <c r="D28" s="5" t="s">
        <v>429</v>
      </c>
      <c r="E28" s="11" t="s">
        <v>430</v>
      </c>
      <c r="F28" s="6">
        <f>SUMIFS(NhatKy_ViPham!K:K, NhatKy_ViPham!E:E, "12_Dia", NhatKy_ViPham!F:F, B28, NhatKy_ViPham!H:H, "L01")</f>
        <v>0</v>
      </c>
      <c r="G28" s="6">
        <f>SUMIFS(NhatKy_ViPham!K:K, NhatKy_ViPham!E:E, "12_Dia", NhatKy_ViPham!F:F, B28, NhatKy_ViPham!H:H, "L02")</f>
        <v>0</v>
      </c>
      <c r="H28" s="6">
        <f>SUMIFS(NhatKy_ViPham!K:K, NhatKy_ViPham!E:E, "12_Dia", NhatKy_ViPham!F:F, B28, NhatKy_ViPham!H:H, "L03")</f>
        <v>0</v>
      </c>
      <c r="I28" s="6">
        <f>SUMIFS(NhatKy_ViPham!K:K, NhatKy_ViPham!E:E, "12_Dia", NhatKy_ViPham!F:F, B28, NhatKy_ViPham!H:H, "L04")</f>
        <v>0</v>
      </c>
      <c r="J28" s="6">
        <f>SUMIFS(NhatKy_ViPham!K:K, NhatKy_ViPham!E:E, "12_Dia", NhatKy_ViPham!F:F, B28, NhatKy_ViPham!H:H, "L05")</f>
        <v>0</v>
      </c>
      <c r="K28" s="6">
        <f>SUMIFS(NhatKy_ViPham!K:K, NhatKy_ViPham!E:E, "12_Dia", NhatKy_ViPham!F:F, B28, NhatKy_ViPham!H:H, "L06")</f>
        <v>0</v>
      </c>
      <c r="L28" s="6">
        <f>SUMIFS(NhatKy_ViPham!K:K, NhatKy_ViPham!E:E, "12_Dia", NhatKy_ViPham!F:F, B28, NhatKy_ViPham!H:H, "L07")</f>
        <v>0</v>
      </c>
      <c r="M28" s="6">
        <f>SUMIFS(NhatKy_ViPham!K:K, NhatKy_ViPham!E:E, "12_Dia", NhatKy_ViPham!F:F, B28, NhatKy_ViPham!H:H, "L08")</f>
        <v>0</v>
      </c>
      <c r="N28" s="6">
        <f>SUMIFS(NhatKy_ViPham!K:K, NhatKy_ViPham!E:E, "12_Dia", NhatKy_ViPham!F:F, B28, NhatKy_ViPham!H:H, "L09")</f>
        <v>0</v>
      </c>
      <c r="O28" s="6">
        <f>SUMIFS(NhatKy_ViPham!K:K, NhatKy_ViPham!E:E, "12_Dia", NhatKy_ViPham!F:F, B28, NhatKy_ViPham!H:H, "L10")</f>
        <v>0</v>
      </c>
      <c r="P28" s="12">
        <f>SUMIFS(NhatKy_ViPham!J:J, NhatKy_ViPham!E:E, "12_Dia", NhatKy_ViPham!F:F, B28)</f>
        <v>0</v>
      </c>
      <c r="Q28" s="13">
        <f>SUMIFS(NhatKy_ViPham!K:K, NhatKy_ViPham!E:E, "12_Dia", NhatKy_ViPham!F:F, B28)</f>
        <v>0</v>
      </c>
      <c r="R28" s="6">
        <f>100 + SUMIFS(NhatKy_ViPham!J:J, NhatKy_ViPham!E:E, "12_Dia", NhatKy_ViPham!F:F, B28, NhatKy_ViPham!C:C, "T1") - SUMIFS(NhatKy_ViPham!K:K, NhatKy_ViPham!E:E, "12_Dia", NhatKy_ViPham!F:F, B28, NhatKy_ViPham!C:C, "T1")</f>
        <v>100</v>
      </c>
      <c r="S28" s="6">
        <f>100 + SUMIFS(NhatKy_ViPham!J:J, NhatKy_ViPham!E:E, "12_Dia", NhatKy_ViPham!F:F, B28, NhatKy_ViPham!C:C, "T2") - SUMIFS(NhatKy_ViPham!K:K, NhatKy_ViPham!E:E, "12_Dia", NhatKy_ViPham!F:F, B28, NhatKy_ViPham!C:C, "T2")</f>
        <v>100</v>
      </c>
      <c r="T28" s="6">
        <f>100 + SUMIFS(NhatKy_ViPham!J:J, NhatKy_ViPham!E:E, "12_Dia", NhatKy_ViPham!F:F, B28, NhatKy_ViPham!C:C, "T3") - SUMIFS(NhatKy_ViPham!K:K, NhatKy_ViPham!E:E, "12_Dia", NhatKy_ViPham!F:F, B28, NhatKy_ViPham!C:C, "T3")</f>
        <v>100</v>
      </c>
      <c r="U28" s="6">
        <f>100 + SUMIFS(NhatKy_ViPham!J:J, NhatKy_ViPham!E:E, "12_Dia", NhatKy_ViPham!F:F, B28, NhatKy_ViPham!C:C, "T4") - SUMIFS(NhatKy_ViPham!K:K, NhatKy_ViPham!E:E, "12_Dia", NhatKy_ViPham!F:F, B28, NhatKy_ViPham!C:C, "T4")</f>
        <v>100</v>
      </c>
      <c r="V28" s="6">
        <f>100 + SUMIFS(NhatKy_ViPham!J:J, NhatKy_ViPham!E:E, "12_Dia", NhatKy_ViPham!F:F, B28, NhatKy_ViPham!C:C, "T5") - SUMIFS(NhatKy_ViPham!K:K, NhatKy_ViPham!E:E, "12_Dia", NhatKy_ViPham!F:F, B28, NhatKy_ViPham!C:C, "T5")</f>
        <v>100</v>
      </c>
      <c r="W28" s="6">
        <f>100 + SUMIFS(NhatKy_ViPham!J:J, NhatKy_ViPham!E:E, "12_Dia", NhatKy_ViPham!F:F, B28, NhatKy_ViPham!C:C, "T6") - SUMIFS(NhatKy_ViPham!K:K, NhatKy_ViPham!E:E, "12_Dia", NhatKy_ViPham!F:F, B28, NhatKy_ViPham!C:C, "T6")</f>
        <v>100</v>
      </c>
      <c r="X28" s="6">
        <f>100 + SUMIFS(NhatKy_ViPham!J:J, NhatKy_ViPham!E:E, "12_Dia", NhatKy_ViPham!F:F, B28, NhatKy_ViPham!C:C, "T7") - SUMIFS(NhatKy_ViPham!K:K, NhatKy_ViPham!E:E, "12_Dia", NhatKy_ViPham!F:F, B28, NhatKy_ViPham!C:C, "T7")</f>
        <v>100</v>
      </c>
      <c r="Y28" s="6">
        <f>100 + SUMIFS(NhatKy_ViPham!J:J, NhatKy_ViPham!E:E, "12_Dia", NhatKy_ViPham!F:F, B28, NhatKy_ViPham!C:C, "T8") - SUMIFS(NhatKy_ViPham!K:K, NhatKy_ViPham!E:E, "12_Dia", NhatKy_ViPham!F:F, B28, NhatKy_ViPham!C:C, "T8")</f>
        <v>100</v>
      </c>
      <c r="Z28" s="6">
        <f>100 + SUMIFS(NhatKy_ViPham!J:J, NhatKy_ViPham!E:E, "12_Dia", NhatKy_ViPham!F:F, B28, NhatKy_ViPham!C:C, "T9") - SUMIFS(NhatKy_ViPham!K:K, NhatKy_ViPham!E:E, "12_Dia", NhatKy_ViPham!F:F, B28, NhatKy_ViPham!C:C, "T9")</f>
        <v>100</v>
      </c>
      <c r="AA28" s="6">
        <f>100 + SUMIFS(NhatKy_ViPham!J:J, NhatKy_ViPham!E:E, "12_Dia", NhatKy_ViPham!F:F, B28, NhatKy_ViPham!C:C, "T10") - SUMIFS(NhatKy_ViPham!K:K, NhatKy_ViPham!E:E, "12_Dia", NhatKy_ViPham!F:F, B28, NhatKy_ViPham!C:C, "T10")</f>
        <v>100</v>
      </c>
      <c r="AB28" s="6">
        <f>100 + SUMIFS(NhatKy_ViPham!J:J, NhatKy_ViPham!E:E, "12_Dia", NhatKy_ViPham!F:F, B28, NhatKy_ViPham!C:C, "T11") - SUMIFS(NhatKy_ViPham!K:K, NhatKy_ViPham!E:E, "12_Dia", NhatKy_ViPham!F:F, B28, NhatKy_ViPham!C:C, "T11")</f>
        <v>100</v>
      </c>
      <c r="AC28" s="6">
        <f>100 + SUMIFS(NhatKy_ViPham!J:J, NhatKy_ViPham!E:E, "12_Dia", NhatKy_ViPham!F:F, B28, NhatKy_ViPham!C:C, "T12") - SUMIFS(NhatKy_ViPham!K:K, NhatKy_ViPham!E:E, "12_Dia", NhatKy_ViPham!F:F, B28, NhatKy_ViPham!C:C, "T12")</f>
        <v>100</v>
      </c>
      <c r="AD28" s="6">
        <f>100 + SUMIFS(NhatKy_ViPham!J:J, NhatKy_ViPham!E:E, "12_Dia", NhatKy_ViPham!F:F, B28, NhatKy_ViPham!C:C, "T13") - SUMIFS(NhatKy_ViPham!K:K, NhatKy_ViPham!E:E, "12_Dia", NhatKy_ViPham!F:F, B28, NhatKy_ViPham!C:C, "T13")</f>
        <v>100</v>
      </c>
      <c r="AE28" s="6">
        <f>100 + SUMIFS(NhatKy_ViPham!J:J, NhatKy_ViPham!E:E, "12_Dia", NhatKy_ViPham!F:F, B28, NhatKy_ViPham!C:C, "T14") - SUMIFS(NhatKy_ViPham!K:K, NhatKy_ViPham!E:E, "12_Dia", NhatKy_ViPham!F:F, B28, NhatKy_ViPham!C:C, "T14")</f>
        <v>100</v>
      </c>
      <c r="AF28" s="6">
        <f>100 + SUMIFS(NhatKy_ViPham!J:J, NhatKy_ViPham!E:E, "12_Dia", NhatKy_ViPham!F:F, B28, NhatKy_ViPham!C:C, "T15") - SUMIFS(NhatKy_ViPham!K:K, NhatKy_ViPham!E:E, "12_Dia", NhatKy_ViPham!F:F, B28, NhatKy_ViPham!C:C, "T15")</f>
        <v>100</v>
      </c>
      <c r="AG28" s="6">
        <f>100 + SUMIFS(NhatKy_ViPham!J:J, NhatKy_ViPham!E:E, "12_Dia", NhatKy_ViPham!F:F, B28, NhatKy_ViPham!C:C, "T16") - SUMIFS(NhatKy_ViPham!K:K, NhatKy_ViPham!E:E, "12_Dia", NhatKy_ViPham!F:F, B28, NhatKy_ViPham!C:C, "T16")</f>
        <v>100</v>
      </c>
      <c r="AH28" s="6">
        <f>100 + SUMIFS(NhatKy_ViPham!J:J, NhatKy_ViPham!E:E, "12_Dia", NhatKy_ViPham!F:F, B28, NhatKy_ViPham!C:C, "T17") - SUMIFS(NhatKy_ViPham!K:K, NhatKy_ViPham!E:E, "12_Dia", NhatKy_ViPham!F:F, B28, NhatKy_ViPham!C:C, "T17")</f>
        <v>100</v>
      </c>
      <c r="AI28" s="6">
        <f>100 + SUMIFS(NhatKy_ViPham!J:J, NhatKy_ViPham!E:E, "12_Dia", NhatKy_ViPham!F:F, B28, NhatKy_ViPham!C:C, "T18") - SUMIFS(NhatKy_ViPham!K:K, NhatKy_ViPham!E:E, "12_Dia", NhatKy_ViPham!F:F, B28, NhatKy_ViPham!C:C, "T18")</f>
        <v>100</v>
      </c>
      <c r="AJ28" s="6">
        <f>100 + SUMIFS(NhatKy_ViPham!J:J, NhatKy_ViPham!E:E, "12_Dia", NhatKy_ViPham!F:F, B28, NhatKy_ViPham!C:C, "T19") - SUMIFS(NhatKy_ViPham!K:K, NhatKy_ViPham!E:E, "12_Dia", NhatKy_ViPham!F:F, B28, NhatKy_ViPham!C:C, "T19")</f>
        <v>100</v>
      </c>
      <c r="AK28" s="6">
        <f>100 + SUMIFS(NhatKy_ViPham!J:J, NhatKy_ViPham!E:E, "12_Dia", NhatKy_ViPham!F:F, B28, NhatKy_ViPham!C:C, "T20") - SUMIFS(NhatKy_ViPham!K:K, NhatKy_ViPham!E:E, "12_Dia", NhatKy_ViPham!F:F, B28, NhatKy_ViPham!C:C, "T20")</f>
        <v>100</v>
      </c>
      <c r="AL28" s="6">
        <f>100 + SUMIFS(NhatKy_ViPham!J:J, NhatKy_ViPham!E:E, "12_Dia", NhatKy_ViPham!F:F, B28, NhatKy_ViPham!C:C, "T21") - SUMIFS(NhatKy_ViPham!K:K, NhatKy_ViPham!E:E, "12_Dia", NhatKy_ViPham!F:F, B28, NhatKy_ViPham!C:C, "T21")</f>
        <v>100</v>
      </c>
      <c r="AM28" s="6">
        <f>100 + SUMIFS(NhatKy_ViPham!J:J, NhatKy_ViPham!E:E, "12_Dia", NhatKy_ViPham!F:F, B28, NhatKy_ViPham!C:C, "T22") - SUMIFS(NhatKy_ViPham!K:K, NhatKy_ViPham!E:E, "12_Dia", NhatKy_ViPham!F:F, B28, NhatKy_ViPham!C:C, "T22")</f>
        <v>100</v>
      </c>
      <c r="AN28" s="6">
        <f>100 + SUMIFS(NhatKy_ViPham!J:J, NhatKy_ViPham!E:E, "12_Dia", NhatKy_ViPham!F:F, B28, NhatKy_ViPham!C:C, "T23") - SUMIFS(NhatKy_ViPham!K:K, NhatKy_ViPham!E:E, "12_Dia", NhatKy_ViPham!F:F, B28, NhatKy_ViPham!C:C, "T23")</f>
        <v>100</v>
      </c>
      <c r="AO28" s="6">
        <f>100 + SUMIFS(NhatKy_ViPham!J:J, NhatKy_ViPham!E:E, "12_Dia", NhatKy_ViPham!F:F, B28, NhatKy_ViPham!C:C, "T24") - SUMIFS(NhatKy_ViPham!K:K, NhatKy_ViPham!E:E, "12_Dia", NhatKy_ViPham!F:F, B28, NhatKy_ViPham!C:C, "T24")</f>
        <v>100</v>
      </c>
      <c r="AP28" s="6">
        <f>100 + SUMIFS(NhatKy_ViPham!J:J, NhatKy_ViPham!E:E, "12_Dia", NhatKy_ViPham!F:F, B28, NhatKy_ViPham!C:C, "T25") - SUMIFS(NhatKy_ViPham!K:K, NhatKy_ViPham!E:E, "12_Dia", NhatKy_ViPham!F:F, B28, NhatKy_ViPham!C:C, "T25")</f>
        <v>100</v>
      </c>
      <c r="AQ28" s="6">
        <f>100 + SUMIFS(NhatKy_ViPham!J:J, NhatKy_ViPham!E:E, "12_Dia", NhatKy_ViPham!F:F, B28, NhatKy_ViPham!C:C, "T26") - SUMIFS(NhatKy_ViPham!K:K, NhatKy_ViPham!E:E, "12_Dia", NhatKy_ViPham!F:F, B28, NhatKy_ViPham!C:C, "T26")</f>
        <v>100</v>
      </c>
      <c r="AR28" s="6">
        <f>100 + SUMIFS(NhatKy_ViPham!J:J, NhatKy_ViPham!E:E, "12_Dia", NhatKy_ViPham!F:F, B28, NhatKy_ViPham!C:C, "T27") - SUMIFS(NhatKy_ViPham!K:K, NhatKy_ViPham!E:E, "12_Dia", NhatKy_ViPham!F:F, B28, NhatKy_ViPham!C:C, "T27")</f>
        <v>100</v>
      </c>
      <c r="AS28" s="6">
        <f>100 + SUMIFS(NhatKy_ViPham!J:J, NhatKy_ViPham!E:E, "12_Dia", NhatKy_ViPham!F:F, B28, NhatKy_ViPham!C:C, "T28") - SUMIFS(NhatKy_ViPham!K:K, NhatKy_ViPham!E:E, "12_Dia", NhatKy_ViPham!F:F, B28, NhatKy_ViPham!C:C, "T28")</f>
        <v>100</v>
      </c>
      <c r="AT28" s="6">
        <f>100 + SUMIFS(NhatKy_ViPham!J:J, NhatKy_ViPham!E:E, "12_Dia", NhatKy_ViPham!F:F, B28, NhatKy_ViPham!C:C, "T29") - SUMIFS(NhatKy_ViPham!K:K, NhatKy_ViPham!E:E, "12_Dia", NhatKy_ViPham!F:F, B28, NhatKy_ViPham!C:C, "T29")</f>
        <v>100</v>
      </c>
      <c r="AU28" s="6">
        <f>100 + SUMIFS(NhatKy_ViPham!J:J, NhatKy_ViPham!E:E, "12_Dia", NhatKy_ViPham!F:F, B28, NhatKy_ViPham!C:C, "T30") - SUMIFS(NhatKy_ViPham!K:K, NhatKy_ViPham!E:E, "12_Dia", NhatKy_ViPham!F:F, B28, NhatKy_ViPham!C:C, "T30")</f>
        <v>100</v>
      </c>
      <c r="AV28" s="6">
        <f>100 + SUMIFS(NhatKy_ViPham!J:J, NhatKy_ViPham!E:E, "12_Dia", NhatKy_ViPham!F:F, B28, NhatKy_ViPham!C:C, "T31") - SUMIFS(NhatKy_ViPham!K:K, NhatKy_ViPham!E:E, "12_Dia", NhatKy_ViPham!F:F, B28, NhatKy_ViPham!C:C, "T31")</f>
        <v>100</v>
      </c>
      <c r="AW28" s="6">
        <f>100 + SUMIFS(NhatKy_ViPham!J:J, NhatKy_ViPham!E:E, "12_Dia", NhatKy_ViPham!F:F, B28, NhatKy_ViPham!C:C, "T32") - SUMIFS(NhatKy_ViPham!K:K, NhatKy_ViPham!E:E, "12_Dia", NhatKy_ViPham!F:F, B28, NhatKy_ViPham!C:C, "T32")</f>
        <v>100</v>
      </c>
      <c r="AX28" s="6">
        <f>100 + SUMIFS(NhatKy_ViPham!J:J, NhatKy_ViPham!E:E, "12_Dia", NhatKy_ViPham!F:F, B28, NhatKy_ViPham!C:C, "T33") - SUMIFS(NhatKy_ViPham!K:K, NhatKy_ViPham!E:E, "12_Dia", NhatKy_ViPham!F:F, B28, NhatKy_ViPham!C:C, "T33")</f>
        <v>100</v>
      </c>
      <c r="AY28" s="6">
        <f>100 + SUMIFS(NhatKy_ViPham!J:J, NhatKy_ViPham!E:E, "12_Dia", NhatKy_ViPham!F:F, B28, NhatKy_ViPham!C:C, "T34") - SUMIFS(NhatKy_ViPham!K:K, NhatKy_ViPham!E:E, "12_Dia", NhatKy_ViPham!F:F, B28, NhatKy_ViPham!C:C, "T34")</f>
        <v>100</v>
      </c>
      <c r="AZ28" s="6">
        <f>100 + SUMIFS(NhatKy_ViPham!J:J, NhatKy_ViPham!E:E, "12_Dia", NhatKy_ViPham!F:F, B28, NhatKy_ViPham!C:C, "T35") - SUMIFS(NhatKy_ViPham!K:K, NhatKy_ViPham!E:E, "12_Dia", NhatKy_ViPham!F:F, B28, NhatKy_ViPham!C:C, "T35")</f>
        <v>100</v>
      </c>
      <c r="BA28" s="12">
        <f t="shared" si="0"/>
        <v>100</v>
      </c>
      <c r="BB28" s="11" t="s">
        <v>430</v>
      </c>
      <c r="BC28" s="16" t="str">
        <f t="shared" si="1"/>
        <v>Tốt</v>
      </c>
      <c r="BD28" s="15" t="str">
        <f t="shared" si="2"/>
        <v>🟢 BÌNH THƯỜNG</v>
      </c>
    </row>
    <row r="29" spans="1:56" x14ac:dyDescent="0.25">
      <c r="A29" s="4">
        <v>21</v>
      </c>
      <c r="B29" s="10" t="s">
        <v>2906</v>
      </c>
      <c r="C29" s="4" t="s">
        <v>2413</v>
      </c>
      <c r="D29" s="4" t="s">
        <v>429</v>
      </c>
      <c r="E29" s="11" t="s">
        <v>430</v>
      </c>
      <c r="F29" s="7">
        <f>SUMIFS(NhatKy_ViPham!K:K, NhatKy_ViPham!E:E, "12_Dia", NhatKy_ViPham!F:F, B29, NhatKy_ViPham!H:H, "L01")</f>
        <v>0</v>
      </c>
      <c r="G29" s="7">
        <f>SUMIFS(NhatKy_ViPham!K:K, NhatKy_ViPham!E:E, "12_Dia", NhatKy_ViPham!F:F, B29, NhatKy_ViPham!H:H, "L02")</f>
        <v>0</v>
      </c>
      <c r="H29" s="7">
        <f>SUMIFS(NhatKy_ViPham!K:K, NhatKy_ViPham!E:E, "12_Dia", NhatKy_ViPham!F:F, B29, NhatKy_ViPham!H:H, "L03")</f>
        <v>0</v>
      </c>
      <c r="I29" s="7">
        <f>SUMIFS(NhatKy_ViPham!K:K, NhatKy_ViPham!E:E, "12_Dia", NhatKy_ViPham!F:F, B29, NhatKy_ViPham!H:H, "L04")</f>
        <v>0</v>
      </c>
      <c r="J29" s="7">
        <f>SUMIFS(NhatKy_ViPham!K:K, NhatKy_ViPham!E:E, "12_Dia", NhatKy_ViPham!F:F, B29, NhatKy_ViPham!H:H, "L05")</f>
        <v>0</v>
      </c>
      <c r="K29" s="7">
        <f>SUMIFS(NhatKy_ViPham!K:K, NhatKy_ViPham!E:E, "12_Dia", NhatKy_ViPham!F:F, B29, NhatKy_ViPham!H:H, "L06")</f>
        <v>0</v>
      </c>
      <c r="L29" s="7">
        <f>SUMIFS(NhatKy_ViPham!K:K, NhatKy_ViPham!E:E, "12_Dia", NhatKy_ViPham!F:F, B29, NhatKy_ViPham!H:H, "L07")</f>
        <v>0</v>
      </c>
      <c r="M29" s="7">
        <f>SUMIFS(NhatKy_ViPham!K:K, NhatKy_ViPham!E:E, "12_Dia", NhatKy_ViPham!F:F, B29, NhatKy_ViPham!H:H, "L08")</f>
        <v>0</v>
      </c>
      <c r="N29" s="7">
        <f>SUMIFS(NhatKy_ViPham!K:K, NhatKy_ViPham!E:E, "12_Dia", NhatKy_ViPham!F:F, B29, NhatKy_ViPham!H:H, "L09")</f>
        <v>0</v>
      </c>
      <c r="O29" s="7">
        <f>SUMIFS(NhatKy_ViPham!K:K, NhatKy_ViPham!E:E, "12_Dia", NhatKy_ViPham!F:F, B29, NhatKy_ViPham!H:H, "L10")</f>
        <v>0</v>
      </c>
      <c r="P29" s="12">
        <f>SUMIFS(NhatKy_ViPham!J:J, NhatKy_ViPham!E:E, "12_Dia", NhatKy_ViPham!F:F, B29)</f>
        <v>0</v>
      </c>
      <c r="Q29" s="13">
        <f>SUMIFS(NhatKy_ViPham!K:K, NhatKy_ViPham!E:E, "12_Dia", NhatKy_ViPham!F:F, B29)</f>
        <v>0</v>
      </c>
      <c r="R29" s="7">
        <f>100 + SUMIFS(NhatKy_ViPham!J:J, NhatKy_ViPham!E:E, "12_Dia", NhatKy_ViPham!F:F, B29, NhatKy_ViPham!C:C, "T1") - SUMIFS(NhatKy_ViPham!K:K, NhatKy_ViPham!E:E, "12_Dia", NhatKy_ViPham!F:F, B29, NhatKy_ViPham!C:C, "T1")</f>
        <v>100</v>
      </c>
      <c r="S29" s="7">
        <f>100 + SUMIFS(NhatKy_ViPham!J:J, NhatKy_ViPham!E:E, "12_Dia", NhatKy_ViPham!F:F, B29, NhatKy_ViPham!C:C, "T2") - SUMIFS(NhatKy_ViPham!K:K, NhatKy_ViPham!E:E, "12_Dia", NhatKy_ViPham!F:F, B29, NhatKy_ViPham!C:C, "T2")</f>
        <v>100</v>
      </c>
      <c r="T29" s="7">
        <f>100 + SUMIFS(NhatKy_ViPham!J:J, NhatKy_ViPham!E:E, "12_Dia", NhatKy_ViPham!F:F, B29, NhatKy_ViPham!C:C, "T3") - SUMIFS(NhatKy_ViPham!K:K, NhatKy_ViPham!E:E, "12_Dia", NhatKy_ViPham!F:F, B29, NhatKy_ViPham!C:C, "T3")</f>
        <v>100</v>
      </c>
      <c r="U29" s="7">
        <f>100 + SUMIFS(NhatKy_ViPham!J:J, NhatKy_ViPham!E:E, "12_Dia", NhatKy_ViPham!F:F, B29, NhatKy_ViPham!C:C, "T4") - SUMIFS(NhatKy_ViPham!K:K, NhatKy_ViPham!E:E, "12_Dia", NhatKy_ViPham!F:F, B29, NhatKy_ViPham!C:C, "T4")</f>
        <v>100</v>
      </c>
      <c r="V29" s="7">
        <f>100 + SUMIFS(NhatKy_ViPham!J:J, NhatKy_ViPham!E:E, "12_Dia", NhatKy_ViPham!F:F, B29, NhatKy_ViPham!C:C, "T5") - SUMIFS(NhatKy_ViPham!K:K, NhatKy_ViPham!E:E, "12_Dia", NhatKy_ViPham!F:F, B29, NhatKy_ViPham!C:C, "T5")</f>
        <v>100</v>
      </c>
      <c r="W29" s="7">
        <f>100 + SUMIFS(NhatKy_ViPham!J:J, NhatKy_ViPham!E:E, "12_Dia", NhatKy_ViPham!F:F, B29, NhatKy_ViPham!C:C, "T6") - SUMIFS(NhatKy_ViPham!K:K, NhatKy_ViPham!E:E, "12_Dia", NhatKy_ViPham!F:F, B29, NhatKy_ViPham!C:C, "T6")</f>
        <v>100</v>
      </c>
      <c r="X29" s="7">
        <f>100 + SUMIFS(NhatKy_ViPham!J:J, NhatKy_ViPham!E:E, "12_Dia", NhatKy_ViPham!F:F, B29, NhatKy_ViPham!C:C, "T7") - SUMIFS(NhatKy_ViPham!K:K, NhatKy_ViPham!E:E, "12_Dia", NhatKy_ViPham!F:F, B29, NhatKy_ViPham!C:C, "T7")</f>
        <v>100</v>
      </c>
      <c r="Y29" s="7">
        <f>100 + SUMIFS(NhatKy_ViPham!J:J, NhatKy_ViPham!E:E, "12_Dia", NhatKy_ViPham!F:F, B29, NhatKy_ViPham!C:C, "T8") - SUMIFS(NhatKy_ViPham!K:K, NhatKy_ViPham!E:E, "12_Dia", NhatKy_ViPham!F:F, B29, NhatKy_ViPham!C:C, "T8")</f>
        <v>100</v>
      </c>
      <c r="Z29" s="7">
        <f>100 + SUMIFS(NhatKy_ViPham!J:J, NhatKy_ViPham!E:E, "12_Dia", NhatKy_ViPham!F:F, B29, NhatKy_ViPham!C:C, "T9") - SUMIFS(NhatKy_ViPham!K:K, NhatKy_ViPham!E:E, "12_Dia", NhatKy_ViPham!F:F, B29, NhatKy_ViPham!C:C, "T9")</f>
        <v>100</v>
      </c>
      <c r="AA29" s="7">
        <f>100 + SUMIFS(NhatKy_ViPham!J:J, NhatKy_ViPham!E:E, "12_Dia", NhatKy_ViPham!F:F, B29, NhatKy_ViPham!C:C, "T10") - SUMIFS(NhatKy_ViPham!K:K, NhatKy_ViPham!E:E, "12_Dia", NhatKy_ViPham!F:F, B29, NhatKy_ViPham!C:C, "T10")</f>
        <v>100</v>
      </c>
      <c r="AB29" s="7">
        <f>100 + SUMIFS(NhatKy_ViPham!J:J, NhatKy_ViPham!E:E, "12_Dia", NhatKy_ViPham!F:F, B29, NhatKy_ViPham!C:C, "T11") - SUMIFS(NhatKy_ViPham!K:K, NhatKy_ViPham!E:E, "12_Dia", NhatKy_ViPham!F:F, B29, NhatKy_ViPham!C:C, "T11")</f>
        <v>100</v>
      </c>
      <c r="AC29" s="7">
        <f>100 + SUMIFS(NhatKy_ViPham!J:J, NhatKy_ViPham!E:E, "12_Dia", NhatKy_ViPham!F:F, B29, NhatKy_ViPham!C:C, "T12") - SUMIFS(NhatKy_ViPham!K:K, NhatKy_ViPham!E:E, "12_Dia", NhatKy_ViPham!F:F, B29, NhatKy_ViPham!C:C, "T12")</f>
        <v>100</v>
      </c>
      <c r="AD29" s="7">
        <f>100 + SUMIFS(NhatKy_ViPham!J:J, NhatKy_ViPham!E:E, "12_Dia", NhatKy_ViPham!F:F, B29, NhatKy_ViPham!C:C, "T13") - SUMIFS(NhatKy_ViPham!K:K, NhatKy_ViPham!E:E, "12_Dia", NhatKy_ViPham!F:F, B29, NhatKy_ViPham!C:C, "T13")</f>
        <v>100</v>
      </c>
      <c r="AE29" s="7">
        <f>100 + SUMIFS(NhatKy_ViPham!J:J, NhatKy_ViPham!E:E, "12_Dia", NhatKy_ViPham!F:F, B29, NhatKy_ViPham!C:C, "T14") - SUMIFS(NhatKy_ViPham!K:K, NhatKy_ViPham!E:E, "12_Dia", NhatKy_ViPham!F:F, B29, NhatKy_ViPham!C:C, "T14")</f>
        <v>100</v>
      </c>
      <c r="AF29" s="7">
        <f>100 + SUMIFS(NhatKy_ViPham!J:J, NhatKy_ViPham!E:E, "12_Dia", NhatKy_ViPham!F:F, B29, NhatKy_ViPham!C:C, "T15") - SUMIFS(NhatKy_ViPham!K:K, NhatKy_ViPham!E:E, "12_Dia", NhatKy_ViPham!F:F, B29, NhatKy_ViPham!C:C, "T15")</f>
        <v>100</v>
      </c>
      <c r="AG29" s="7">
        <f>100 + SUMIFS(NhatKy_ViPham!J:J, NhatKy_ViPham!E:E, "12_Dia", NhatKy_ViPham!F:F, B29, NhatKy_ViPham!C:C, "T16") - SUMIFS(NhatKy_ViPham!K:K, NhatKy_ViPham!E:E, "12_Dia", NhatKy_ViPham!F:F, B29, NhatKy_ViPham!C:C, "T16")</f>
        <v>100</v>
      </c>
      <c r="AH29" s="7">
        <f>100 + SUMIFS(NhatKy_ViPham!J:J, NhatKy_ViPham!E:E, "12_Dia", NhatKy_ViPham!F:F, B29, NhatKy_ViPham!C:C, "T17") - SUMIFS(NhatKy_ViPham!K:K, NhatKy_ViPham!E:E, "12_Dia", NhatKy_ViPham!F:F, B29, NhatKy_ViPham!C:C, "T17")</f>
        <v>100</v>
      </c>
      <c r="AI29" s="7">
        <f>100 + SUMIFS(NhatKy_ViPham!J:J, NhatKy_ViPham!E:E, "12_Dia", NhatKy_ViPham!F:F, B29, NhatKy_ViPham!C:C, "T18") - SUMIFS(NhatKy_ViPham!K:K, NhatKy_ViPham!E:E, "12_Dia", NhatKy_ViPham!F:F, B29, NhatKy_ViPham!C:C, "T18")</f>
        <v>100</v>
      </c>
      <c r="AJ29" s="7">
        <f>100 + SUMIFS(NhatKy_ViPham!J:J, NhatKy_ViPham!E:E, "12_Dia", NhatKy_ViPham!F:F, B29, NhatKy_ViPham!C:C, "T19") - SUMIFS(NhatKy_ViPham!K:K, NhatKy_ViPham!E:E, "12_Dia", NhatKy_ViPham!F:F, B29, NhatKy_ViPham!C:C, "T19")</f>
        <v>100</v>
      </c>
      <c r="AK29" s="7">
        <f>100 + SUMIFS(NhatKy_ViPham!J:J, NhatKy_ViPham!E:E, "12_Dia", NhatKy_ViPham!F:F, B29, NhatKy_ViPham!C:C, "T20") - SUMIFS(NhatKy_ViPham!K:K, NhatKy_ViPham!E:E, "12_Dia", NhatKy_ViPham!F:F, B29, NhatKy_ViPham!C:C, "T20")</f>
        <v>100</v>
      </c>
      <c r="AL29" s="7">
        <f>100 + SUMIFS(NhatKy_ViPham!J:J, NhatKy_ViPham!E:E, "12_Dia", NhatKy_ViPham!F:F, B29, NhatKy_ViPham!C:C, "T21") - SUMIFS(NhatKy_ViPham!K:K, NhatKy_ViPham!E:E, "12_Dia", NhatKy_ViPham!F:F, B29, NhatKy_ViPham!C:C, "T21")</f>
        <v>100</v>
      </c>
      <c r="AM29" s="7">
        <f>100 + SUMIFS(NhatKy_ViPham!J:J, NhatKy_ViPham!E:E, "12_Dia", NhatKy_ViPham!F:F, B29, NhatKy_ViPham!C:C, "T22") - SUMIFS(NhatKy_ViPham!K:K, NhatKy_ViPham!E:E, "12_Dia", NhatKy_ViPham!F:F, B29, NhatKy_ViPham!C:C, "T22")</f>
        <v>100</v>
      </c>
      <c r="AN29" s="7">
        <f>100 + SUMIFS(NhatKy_ViPham!J:J, NhatKy_ViPham!E:E, "12_Dia", NhatKy_ViPham!F:F, B29, NhatKy_ViPham!C:C, "T23") - SUMIFS(NhatKy_ViPham!K:K, NhatKy_ViPham!E:E, "12_Dia", NhatKy_ViPham!F:F, B29, NhatKy_ViPham!C:C, "T23")</f>
        <v>100</v>
      </c>
      <c r="AO29" s="7">
        <f>100 + SUMIFS(NhatKy_ViPham!J:J, NhatKy_ViPham!E:E, "12_Dia", NhatKy_ViPham!F:F, B29, NhatKy_ViPham!C:C, "T24") - SUMIFS(NhatKy_ViPham!K:K, NhatKy_ViPham!E:E, "12_Dia", NhatKy_ViPham!F:F, B29, NhatKy_ViPham!C:C, "T24")</f>
        <v>100</v>
      </c>
      <c r="AP29" s="7">
        <f>100 + SUMIFS(NhatKy_ViPham!J:J, NhatKy_ViPham!E:E, "12_Dia", NhatKy_ViPham!F:F, B29, NhatKy_ViPham!C:C, "T25") - SUMIFS(NhatKy_ViPham!K:K, NhatKy_ViPham!E:E, "12_Dia", NhatKy_ViPham!F:F, B29, NhatKy_ViPham!C:C, "T25")</f>
        <v>100</v>
      </c>
      <c r="AQ29" s="7">
        <f>100 + SUMIFS(NhatKy_ViPham!J:J, NhatKy_ViPham!E:E, "12_Dia", NhatKy_ViPham!F:F, B29, NhatKy_ViPham!C:C, "T26") - SUMIFS(NhatKy_ViPham!K:K, NhatKy_ViPham!E:E, "12_Dia", NhatKy_ViPham!F:F, B29, NhatKy_ViPham!C:C, "T26")</f>
        <v>100</v>
      </c>
      <c r="AR29" s="7">
        <f>100 + SUMIFS(NhatKy_ViPham!J:J, NhatKy_ViPham!E:E, "12_Dia", NhatKy_ViPham!F:F, B29, NhatKy_ViPham!C:C, "T27") - SUMIFS(NhatKy_ViPham!K:K, NhatKy_ViPham!E:E, "12_Dia", NhatKy_ViPham!F:F, B29, NhatKy_ViPham!C:C, "T27")</f>
        <v>100</v>
      </c>
      <c r="AS29" s="7">
        <f>100 + SUMIFS(NhatKy_ViPham!J:J, NhatKy_ViPham!E:E, "12_Dia", NhatKy_ViPham!F:F, B29, NhatKy_ViPham!C:C, "T28") - SUMIFS(NhatKy_ViPham!K:K, NhatKy_ViPham!E:E, "12_Dia", NhatKy_ViPham!F:F, B29, NhatKy_ViPham!C:C, "T28")</f>
        <v>100</v>
      </c>
      <c r="AT29" s="7">
        <f>100 + SUMIFS(NhatKy_ViPham!J:J, NhatKy_ViPham!E:E, "12_Dia", NhatKy_ViPham!F:F, B29, NhatKy_ViPham!C:C, "T29") - SUMIFS(NhatKy_ViPham!K:K, NhatKy_ViPham!E:E, "12_Dia", NhatKy_ViPham!F:F, B29, NhatKy_ViPham!C:C, "T29")</f>
        <v>100</v>
      </c>
      <c r="AU29" s="7">
        <f>100 + SUMIFS(NhatKy_ViPham!J:J, NhatKy_ViPham!E:E, "12_Dia", NhatKy_ViPham!F:F, B29, NhatKy_ViPham!C:C, "T30") - SUMIFS(NhatKy_ViPham!K:K, NhatKy_ViPham!E:E, "12_Dia", NhatKy_ViPham!F:F, B29, NhatKy_ViPham!C:C, "T30")</f>
        <v>100</v>
      </c>
      <c r="AV29" s="7">
        <f>100 + SUMIFS(NhatKy_ViPham!J:J, NhatKy_ViPham!E:E, "12_Dia", NhatKy_ViPham!F:F, B29, NhatKy_ViPham!C:C, "T31") - SUMIFS(NhatKy_ViPham!K:K, NhatKy_ViPham!E:E, "12_Dia", NhatKy_ViPham!F:F, B29, NhatKy_ViPham!C:C, "T31")</f>
        <v>100</v>
      </c>
      <c r="AW29" s="7">
        <f>100 + SUMIFS(NhatKy_ViPham!J:J, NhatKy_ViPham!E:E, "12_Dia", NhatKy_ViPham!F:F, B29, NhatKy_ViPham!C:C, "T32") - SUMIFS(NhatKy_ViPham!K:K, NhatKy_ViPham!E:E, "12_Dia", NhatKy_ViPham!F:F, B29, NhatKy_ViPham!C:C, "T32")</f>
        <v>100</v>
      </c>
      <c r="AX29" s="7">
        <f>100 + SUMIFS(NhatKy_ViPham!J:J, NhatKy_ViPham!E:E, "12_Dia", NhatKy_ViPham!F:F, B29, NhatKy_ViPham!C:C, "T33") - SUMIFS(NhatKy_ViPham!K:K, NhatKy_ViPham!E:E, "12_Dia", NhatKy_ViPham!F:F, B29, NhatKy_ViPham!C:C, "T33")</f>
        <v>100</v>
      </c>
      <c r="AY29" s="7">
        <f>100 + SUMIFS(NhatKy_ViPham!J:J, NhatKy_ViPham!E:E, "12_Dia", NhatKy_ViPham!F:F, B29, NhatKy_ViPham!C:C, "T34") - SUMIFS(NhatKy_ViPham!K:K, NhatKy_ViPham!E:E, "12_Dia", NhatKy_ViPham!F:F, B29, NhatKy_ViPham!C:C, "T34")</f>
        <v>100</v>
      </c>
      <c r="AZ29" s="7">
        <f>100 + SUMIFS(NhatKy_ViPham!J:J, NhatKy_ViPham!E:E, "12_Dia", NhatKy_ViPham!F:F, B29, NhatKy_ViPham!C:C, "T35") - SUMIFS(NhatKy_ViPham!K:K, NhatKy_ViPham!E:E, "12_Dia", NhatKy_ViPham!F:F, B29, NhatKy_ViPham!C:C, "T35")</f>
        <v>100</v>
      </c>
      <c r="BA29" s="12">
        <f t="shared" si="0"/>
        <v>100</v>
      </c>
      <c r="BB29" s="11" t="s">
        <v>430</v>
      </c>
      <c r="BC29" s="14" t="str">
        <f t="shared" si="1"/>
        <v>Tốt</v>
      </c>
      <c r="BD29" s="10" t="str">
        <f t="shared" si="2"/>
        <v>🟢 BÌNH THƯỜNG</v>
      </c>
    </row>
    <row r="30" spans="1:56" x14ac:dyDescent="0.25">
      <c r="A30" s="5">
        <v>22</v>
      </c>
      <c r="B30" s="15" t="s">
        <v>973</v>
      </c>
      <c r="C30" s="5" t="s">
        <v>2875</v>
      </c>
      <c r="D30" s="5" t="s">
        <v>429</v>
      </c>
      <c r="E30" s="11" t="s">
        <v>430</v>
      </c>
      <c r="F30" s="6">
        <f>SUMIFS(NhatKy_ViPham!K:K, NhatKy_ViPham!E:E, "12_Dia", NhatKy_ViPham!F:F, B30, NhatKy_ViPham!H:H, "L01")</f>
        <v>0</v>
      </c>
      <c r="G30" s="6">
        <f>SUMIFS(NhatKy_ViPham!K:K, NhatKy_ViPham!E:E, "12_Dia", NhatKy_ViPham!F:F, B30, NhatKy_ViPham!H:H, "L02")</f>
        <v>0</v>
      </c>
      <c r="H30" s="6">
        <f>SUMIFS(NhatKy_ViPham!K:K, NhatKy_ViPham!E:E, "12_Dia", NhatKy_ViPham!F:F, B30, NhatKy_ViPham!H:H, "L03")</f>
        <v>0</v>
      </c>
      <c r="I30" s="6">
        <f>SUMIFS(NhatKy_ViPham!K:K, NhatKy_ViPham!E:E, "12_Dia", NhatKy_ViPham!F:F, B30, NhatKy_ViPham!H:H, "L04")</f>
        <v>0</v>
      </c>
      <c r="J30" s="6">
        <f>SUMIFS(NhatKy_ViPham!K:K, NhatKy_ViPham!E:E, "12_Dia", NhatKy_ViPham!F:F, B30, NhatKy_ViPham!H:H, "L05")</f>
        <v>0</v>
      </c>
      <c r="K30" s="6">
        <f>SUMIFS(NhatKy_ViPham!K:K, NhatKy_ViPham!E:E, "12_Dia", NhatKy_ViPham!F:F, B30, NhatKy_ViPham!H:H, "L06")</f>
        <v>0</v>
      </c>
      <c r="L30" s="6">
        <f>SUMIFS(NhatKy_ViPham!K:K, NhatKy_ViPham!E:E, "12_Dia", NhatKy_ViPham!F:F, B30, NhatKy_ViPham!H:H, "L07")</f>
        <v>0</v>
      </c>
      <c r="M30" s="6">
        <f>SUMIFS(NhatKy_ViPham!K:K, NhatKy_ViPham!E:E, "12_Dia", NhatKy_ViPham!F:F, B30, NhatKy_ViPham!H:H, "L08")</f>
        <v>0</v>
      </c>
      <c r="N30" s="6">
        <f>SUMIFS(NhatKy_ViPham!K:K, NhatKy_ViPham!E:E, "12_Dia", NhatKy_ViPham!F:F, B30, NhatKy_ViPham!H:H, "L09")</f>
        <v>0</v>
      </c>
      <c r="O30" s="6">
        <f>SUMIFS(NhatKy_ViPham!K:K, NhatKy_ViPham!E:E, "12_Dia", NhatKy_ViPham!F:F, B30, NhatKy_ViPham!H:H, "L10")</f>
        <v>0</v>
      </c>
      <c r="P30" s="12">
        <f>SUMIFS(NhatKy_ViPham!J:J, NhatKy_ViPham!E:E, "12_Dia", NhatKy_ViPham!F:F, B30)</f>
        <v>0</v>
      </c>
      <c r="Q30" s="13">
        <f>SUMIFS(NhatKy_ViPham!K:K, NhatKy_ViPham!E:E, "12_Dia", NhatKy_ViPham!F:F, B30)</f>
        <v>0</v>
      </c>
      <c r="R30" s="6">
        <f>100 + SUMIFS(NhatKy_ViPham!J:J, NhatKy_ViPham!E:E, "12_Dia", NhatKy_ViPham!F:F, B30, NhatKy_ViPham!C:C, "T1") - SUMIFS(NhatKy_ViPham!K:K, NhatKy_ViPham!E:E, "12_Dia", NhatKy_ViPham!F:F, B30, NhatKy_ViPham!C:C, "T1")</f>
        <v>100</v>
      </c>
      <c r="S30" s="6">
        <f>100 + SUMIFS(NhatKy_ViPham!J:J, NhatKy_ViPham!E:E, "12_Dia", NhatKy_ViPham!F:F, B30, NhatKy_ViPham!C:C, "T2") - SUMIFS(NhatKy_ViPham!K:K, NhatKy_ViPham!E:E, "12_Dia", NhatKy_ViPham!F:F, B30, NhatKy_ViPham!C:C, "T2")</f>
        <v>100</v>
      </c>
      <c r="T30" s="6">
        <f>100 + SUMIFS(NhatKy_ViPham!J:J, NhatKy_ViPham!E:E, "12_Dia", NhatKy_ViPham!F:F, B30, NhatKy_ViPham!C:C, "T3") - SUMIFS(NhatKy_ViPham!K:K, NhatKy_ViPham!E:E, "12_Dia", NhatKy_ViPham!F:F, B30, NhatKy_ViPham!C:C, "T3")</f>
        <v>100</v>
      </c>
      <c r="U30" s="6">
        <f>100 + SUMIFS(NhatKy_ViPham!J:J, NhatKy_ViPham!E:E, "12_Dia", NhatKy_ViPham!F:F, B30, NhatKy_ViPham!C:C, "T4") - SUMIFS(NhatKy_ViPham!K:K, NhatKy_ViPham!E:E, "12_Dia", NhatKy_ViPham!F:F, B30, NhatKy_ViPham!C:C, "T4")</f>
        <v>100</v>
      </c>
      <c r="V30" s="6">
        <f>100 + SUMIFS(NhatKy_ViPham!J:J, NhatKy_ViPham!E:E, "12_Dia", NhatKy_ViPham!F:F, B30, NhatKy_ViPham!C:C, "T5") - SUMIFS(NhatKy_ViPham!K:K, NhatKy_ViPham!E:E, "12_Dia", NhatKy_ViPham!F:F, B30, NhatKy_ViPham!C:C, "T5")</f>
        <v>100</v>
      </c>
      <c r="W30" s="6">
        <f>100 + SUMIFS(NhatKy_ViPham!J:J, NhatKy_ViPham!E:E, "12_Dia", NhatKy_ViPham!F:F, B30, NhatKy_ViPham!C:C, "T6") - SUMIFS(NhatKy_ViPham!K:K, NhatKy_ViPham!E:E, "12_Dia", NhatKy_ViPham!F:F, B30, NhatKy_ViPham!C:C, "T6")</f>
        <v>100</v>
      </c>
      <c r="X30" s="6">
        <f>100 + SUMIFS(NhatKy_ViPham!J:J, NhatKy_ViPham!E:E, "12_Dia", NhatKy_ViPham!F:F, B30, NhatKy_ViPham!C:C, "T7") - SUMIFS(NhatKy_ViPham!K:K, NhatKy_ViPham!E:E, "12_Dia", NhatKy_ViPham!F:F, B30, NhatKy_ViPham!C:C, "T7")</f>
        <v>100</v>
      </c>
      <c r="Y30" s="6">
        <f>100 + SUMIFS(NhatKy_ViPham!J:J, NhatKy_ViPham!E:E, "12_Dia", NhatKy_ViPham!F:F, B30, NhatKy_ViPham!C:C, "T8") - SUMIFS(NhatKy_ViPham!K:K, NhatKy_ViPham!E:E, "12_Dia", NhatKy_ViPham!F:F, B30, NhatKy_ViPham!C:C, "T8")</f>
        <v>100</v>
      </c>
      <c r="Z30" s="6">
        <f>100 + SUMIFS(NhatKy_ViPham!J:J, NhatKy_ViPham!E:E, "12_Dia", NhatKy_ViPham!F:F, B30, NhatKy_ViPham!C:C, "T9") - SUMIFS(NhatKy_ViPham!K:K, NhatKy_ViPham!E:E, "12_Dia", NhatKy_ViPham!F:F, B30, NhatKy_ViPham!C:C, "T9")</f>
        <v>100</v>
      </c>
      <c r="AA30" s="6">
        <f>100 + SUMIFS(NhatKy_ViPham!J:J, NhatKy_ViPham!E:E, "12_Dia", NhatKy_ViPham!F:F, B30, NhatKy_ViPham!C:C, "T10") - SUMIFS(NhatKy_ViPham!K:K, NhatKy_ViPham!E:E, "12_Dia", NhatKy_ViPham!F:F, B30, NhatKy_ViPham!C:C, "T10")</f>
        <v>100</v>
      </c>
      <c r="AB30" s="6">
        <f>100 + SUMIFS(NhatKy_ViPham!J:J, NhatKy_ViPham!E:E, "12_Dia", NhatKy_ViPham!F:F, B30, NhatKy_ViPham!C:C, "T11") - SUMIFS(NhatKy_ViPham!K:K, NhatKy_ViPham!E:E, "12_Dia", NhatKy_ViPham!F:F, B30, NhatKy_ViPham!C:C, "T11")</f>
        <v>100</v>
      </c>
      <c r="AC30" s="6">
        <f>100 + SUMIFS(NhatKy_ViPham!J:J, NhatKy_ViPham!E:E, "12_Dia", NhatKy_ViPham!F:F, B30, NhatKy_ViPham!C:C, "T12") - SUMIFS(NhatKy_ViPham!K:K, NhatKy_ViPham!E:E, "12_Dia", NhatKy_ViPham!F:F, B30, NhatKy_ViPham!C:C, "T12")</f>
        <v>100</v>
      </c>
      <c r="AD30" s="6">
        <f>100 + SUMIFS(NhatKy_ViPham!J:J, NhatKy_ViPham!E:E, "12_Dia", NhatKy_ViPham!F:F, B30, NhatKy_ViPham!C:C, "T13") - SUMIFS(NhatKy_ViPham!K:K, NhatKy_ViPham!E:E, "12_Dia", NhatKy_ViPham!F:F, B30, NhatKy_ViPham!C:C, "T13")</f>
        <v>100</v>
      </c>
      <c r="AE30" s="6">
        <f>100 + SUMIFS(NhatKy_ViPham!J:J, NhatKy_ViPham!E:E, "12_Dia", NhatKy_ViPham!F:F, B30, NhatKy_ViPham!C:C, "T14") - SUMIFS(NhatKy_ViPham!K:K, NhatKy_ViPham!E:E, "12_Dia", NhatKy_ViPham!F:F, B30, NhatKy_ViPham!C:C, "T14")</f>
        <v>100</v>
      </c>
      <c r="AF30" s="6">
        <f>100 + SUMIFS(NhatKy_ViPham!J:J, NhatKy_ViPham!E:E, "12_Dia", NhatKy_ViPham!F:F, B30, NhatKy_ViPham!C:C, "T15") - SUMIFS(NhatKy_ViPham!K:K, NhatKy_ViPham!E:E, "12_Dia", NhatKy_ViPham!F:F, B30, NhatKy_ViPham!C:C, "T15")</f>
        <v>100</v>
      </c>
      <c r="AG30" s="6">
        <f>100 + SUMIFS(NhatKy_ViPham!J:J, NhatKy_ViPham!E:E, "12_Dia", NhatKy_ViPham!F:F, B30, NhatKy_ViPham!C:C, "T16") - SUMIFS(NhatKy_ViPham!K:K, NhatKy_ViPham!E:E, "12_Dia", NhatKy_ViPham!F:F, B30, NhatKy_ViPham!C:C, "T16")</f>
        <v>100</v>
      </c>
      <c r="AH30" s="6">
        <f>100 + SUMIFS(NhatKy_ViPham!J:J, NhatKy_ViPham!E:E, "12_Dia", NhatKy_ViPham!F:F, B30, NhatKy_ViPham!C:C, "T17") - SUMIFS(NhatKy_ViPham!K:K, NhatKy_ViPham!E:E, "12_Dia", NhatKy_ViPham!F:F, B30, NhatKy_ViPham!C:C, "T17")</f>
        <v>100</v>
      </c>
      <c r="AI30" s="6">
        <f>100 + SUMIFS(NhatKy_ViPham!J:J, NhatKy_ViPham!E:E, "12_Dia", NhatKy_ViPham!F:F, B30, NhatKy_ViPham!C:C, "T18") - SUMIFS(NhatKy_ViPham!K:K, NhatKy_ViPham!E:E, "12_Dia", NhatKy_ViPham!F:F, B30, NhatKy_ViPham!C:C, "T18")</f>
        <v>100</v>
      </c>
      <c r="AJ30" s="6">
        <f>100 + SUMIFS(NhatKy_ViPham!J:J, NhatKy_ViPham!E:E, "12_Dia", NhatKy_ViPham!F:F, B30, NhatKy_ViPham!C:C, "T19") - SUMIFS(NhatKy_ViPham!K:K, NhatKy_ViPham!E:E, "12_Dia", NhatKy_ViPham!F:F, B30, NhatKy_ViPham!C:C, "T19")</f>
        <v>100</v>
      </c>
      <c r="AK30" s="6">
        <f>100 + SUMIFS(NhatKy_ViPham!J:J, NhatKy_ViPham!E:E, "12_Dia", NhatKy_ViPham!F:F, B30, NhatKy_ViPham!C:C, "T20") - SUMIFS(NhatKy_ViPham!K:K, NhatKy_ViPham!E:E, "12_Dia", NhatKy_ViPham!F:F, B30, NhatKy_ViPham!C:C, "T20")</f>
        <v>100</v>
      </c>
      <c r="AL30" s="6">
        <f>100 + SUMIFS(NhatKy_ViPham!J:J, NhatKy_ViPham!E:E, "12_Dia", NhatKy_ViPham!F:F, B30, NhatKy_ViPham!C:C, "T21") - SUMIFS(NhatKy_ViPham!K:K, NhatKy_ViPham!E:E, "12_Dia", NhatKy_ViPham!F:F, B30, NhatKy_ViPham!C:C, "T21")</f>
        <v>100</v>
      </c>
      <c r="AM30" s="6">
        <f>100 + SUMIFS(NhatKy_ViPham!J:J, NhatKy_ViPham!E:E, "12_Dia", NhatKy_ViPham!F:F, B30, NhatKy_ViPham!C:C, "T22") - SUMIFS(NhatKy_ViPham!K:K, NhatKy_ViPham!E:E, "12_Dia", NhatKy_ViPham!F:F, B30, NhatKy_ViPham!C:C, "T22")</f>
        <v>100</v>
      </c>
      <c r="AN30" s="6">
        <f>100 + SUMIFS(NhatKy_ViPham!J:J, NhatKy_ViPham!E:E, "12_Dia", NhatKy_ViPham!F:F, B30, NhatKy_ViPham!C:C, "T23") - SUMIFS(NhatKy_ViPham!K:K, NhatKy_ViPham!E:E, "12_Dia", NhatKy_ViPham!F:F, B30, NhatKy_ViPham!C:C, "T23")</f>
        <v>100</v>
      </c>
      <c r="AO30" s="6">
        <f>100 + SUMIFS(NhatKy_ViPham!J:J, NhatKy_ViPham!E:E, "12_Dia", NhatKy_ViPham!F:F, B30, NhatKy_ViPham!C:C, "T24") - SUMIFS(NhatKy_ViPham!K:K, NhatKy_ViPham!E:E, "12_Dia", NhatKy_ViPham!F:F, B30, NhatKy_ViPham!C:C, "T24")</f>
        <v>100</v>
      </c>
      <c r="AP30" s="6">
        <f>100 + SUMIFS(NhatKy_ViPham!J:J, NhatKy_ViPham!E:E, "12_Dia", NhatKy_ViPham!F:F, B30, NhatKy_ViPham!C:C, "T25") - SUMIFS(NhatKy_ViPham!K:K, NhatKy_ViPham!E:E, "12_Dia", NhatKy_ViPham!F:F, B30, NhatKy_ViPham!C:C, "T25")</f>
        <v>100</v>
      </c>
      <c r="AQ30" s="6">
        <f>100 + SUMIFS(NhatKy_ViPham!J:J, NhatKy_ViPham!E:E, "12_Dia", NhatKy_ViPham!F:F, B30, NhatKy_ViPham!C:C, "T26") - SUMIFS(NhatKy_ViPham!K:K, NhatKy_ViPham!E:E, "12_Dia", NhatKy_ViPham!F:F, B30, NhatKy_ViPham!C:C, "T26")</f>
        <v>100</v>
      </c>
      <c r="AR30" s="6">
        <f>100 + SUMIFS(NhatKy_ViPham!J:J, NhatKy_ViPham!E:E, "12_Dia", NhatKy_ViPham!F:F, B30, NhatKy_ViPham!C:C, "T27") - SUMIFS(NhatKy_ViPham!K:K, NhatKy_ViPham!E:E, "12_Dia", NhatKy_ViPham!F:F, B30, NhatKy_ViPham!C:C, "T27")</f>
        <v>100</v>
      </c>
      <c r="AS30" s="6">
        <f>100 + SUMIFS(NhatKy_ViPham!J:J, NhatKy_ViPham!E:E, "12_Dia", NhatKy_ViPham!F:F, B30, NhatKy_ViPham!C:C, "T28") - SUMIFS(NhatKy_ViPham!K:K, NhatKy_ViPham!E:E, "12_Dia", NhatKy_ViPham!F:F, B30, NhatKy_ViPham!C:C, "T28")</f>
        <v>100</v>
      </c>
      <c r="AT30" s="6">
        <f>100 + SUMIFS(NhatKy_ViPham!J:J, NhatKy_ViPham!E:E, "12_Dia", NhatKy_ViPham!F:F, B30, NhatKy_ViPham!C:C, "T29") - SUMIFS(NhatKy_ViPham!K:K, NhatKy_ViPham!E:E, "12_Dia", NhatKy_ViPham!F:F, B30, NhatKy_ViPham!C:C, "T29")</f>
        <v>100</v>
      </c>
      <c r="AU30" s="6">
        <f>100 + SUMIFS(NhatKy_ViPham!J:J, NhatKy_ViPham!E:E, "12_Dia", NhatKy_ViPham!F:F, B30, NhatKy_ViPham!C:C, "T30") - SUMIFS(NhatKy_ViPham!K:K, NhatKy_ViPham!E:E, "12_Dia", NhatKy_ViPham!F:F, B30, NhatKy_ViPham!C:C, "T30")</f>
        <v>100</v>
      </c>
      <c r="AV30" s="6">
        <f>100 + SUMIFS(NhatKy_ViPham!J:J, NhatKy_ViPham!E:E, "12_Dia", NhatKy_ViPham!F:F, B30, NhatKy_ViPham!C:C, "T31") - SUMIFS(NhatKy_ViPham!K:K, NhatKy_ViPham!E:E, "12_Dia", NhatKy_ViPham!F:F, B30, NhatKy_ViPham!C:C, "T31")</f>
        <v>100</v>
      </c>
      <c r="AW30" s="6">
        <f>100 + SUMIFS(NhatKy_ViPham!J:J, NhatKy_ViPham!E:E, "12_Dia", NhatKy_ViPham!F:F, B30, NhatKy_ViPham!C:C, "T32") - SUMIFS(NhatKy_ViPham!K:K, NhatKy_ViPham!E:E, "12_Dia", NhatKy_ViPham!F:F, B30, NhatKy_ViPham!C:C, "T32")</f>
        <v>100</v>
      </c>
      <c r="AX30" s="6">
        <f>100 + SUMIFS(NhatKy_ViPham!J:J, NhatKy_ViPham!E:E, "12_Dia", NhatKy_ViPham!F:F, B30, NhatKy_ViPham!C:C, "T33") - SUMIFS(NhatKy_ViPham!K:K, NhatKy_ViPham!E:E, "12_Dia", NhatKy_ViPham!F:F, B30, NhatKy_ViPham!C:C, "T33")</f>
        <v>100</v>
      </c>
      <c r="AY30" s="6">
        <f>100 + SUMIFS(NhatKy_ViPham!J:J, NhatKy_ViPham!E:E, "12_Dia", NhatKy_ViPham!F:F, B30, NhatKy_ViPham!C:C, "T34") - SUMIFS(NhatKy_ViPham!K:K, NhatKy_ViPham!E:E, "12_Dia", NhatKy_ViPham!F:F, B30, NhatKy_ViPham!C:C, "T34")</f>
        <v>100</v>
      </c>
      <c r="AZ30" s="6">
        <f>100 + SUMIFS(NhatKy_ViPham!J:J, NhatKy_ViPham!E:E, "12_Dia", NhatKy_ViPham!F:F, B30, NhatKy_ViPham!C:C, "T35") - SUMIFS(NhatKy_ViPham!K:K, NhatKy_ViPham!E:E, "12_Dia", NhatKy_ViPham!F:F, B30, NhatKy_ViPham!C:C, "T35")</f>
        <v>100</v>
      </c>
      <c r="BA30" s="12">
        <f t="shared" si="0"/>
        <v>100</v>
      </c>
      <c r="BB30" s="11" t="s">
        <v>430</v>
      </c>
      <c r="BC30" s="16" t="str">
        <f t="shared" si="1"/>
        <v>Tốt</v>
      </c>
      <c r="BD30" s="15" t="str">
        <f t="shared" si="2"/>
        <v>🟢 BÌNH THƯỜNG</v>
      </c>
    </row>
    <row r="31" spans="1:56" x14ac:dyDescent="0.25">
      <c r="A31" s="4">
        <v>23</v>
      </c>
      <c r="B31" s="10" t="s">
        <v>1281</v>
      </c>
      <c r="C31" s="4" t="s">
        <v>2903</v>
      </c>
      <c r="D31" s="4" t="s">
        <v>429</v>
      </c>
      <c r="E31" s="11" t="s">
        <v>430</v>
      </c>
      <c r="F31" s="7">
        <f>SUMIFS(NhatKy_ViPham!K:K, NhatKy_ViPham!E:E, "12_Dia", NhatKy_ViPham!F:F, B31, NhatKy_ViPham!H:H, "L01")</f>
        <v>0</v>
      </c>
      <c r="G31" s="7">
        <f>SUMIFS(NhatKy_ViPham!K:K, NhatKy_ViPham!E:E, "12_Dia", NhatKy_ViPham!F:F, B31, NhatKy_ViPham!H:H, "L02")</f>
        <v>0</v>
      </c>
      <c r="H31" s="7">
        <f>SUMIFS(NhatKy_ViPham!K:K, NhatKy_ViPham!E:E, "12_Dia", NhatKy_ViPham!F:F, B31, NhatKy_ViPham!H:H, "L03")</f>
        <v>0</v>
      </c>
      <c r="I31" s="7">
        <f>SUMIFS(NhatKy_ViPham!K:K, NhatKy_ViPham!E:E, "12_Dia", NhatKy_ViPham!F:F, B31, NhatKy_ViPham!H:H, "L04")</f>
        <v>0</v>
      </c>
      <c r="J31" s="7">
        <f>SUMIFS(NhatKy_ViPham!K:K, NhatKy_ViPham!E:E, "12_Dia", NhatKy_ViPham!F:F, B31, NhatKy_ViPham!H:H, "L05")</f>
        <v>0</v>
      </c>
      <c r="K31" s="7">
        <f>SUMIFS(NhatKy_ViPham!K:K, NhatKy_ViPham!E:E, "12_Dia", NhatKy_ViPham!F:F, B31, NhatKy_ViPham!H:H, "L06")</f>
        <v>0</v>
      </c>
      <c r="L31" s="7">
        <f>SUMIFS(NhatKy_ViPham!K:K, NhatKy_ViPham!E:E, "12_Dia", NhatKy_ViPham!F:F, B31, NhatKy_ViPham!H:H, "L07")</f>
        <v>0</v>
      </c>
      <c r="M31" s="7">
        <f>SUMIFS(NhatKy_ViPham!K:K, NhatKy_ViPham!E:E, "12_Dia", NhatKy_ViPham!F:F, B31, NhatKy_ViPham!H:H, "L08")</f>
        <v>0</v>
      </c>
      <c r="N31" s="7">
        <f>SUMIFS(NhatKy_ViPham!K:K, NhatKy_ViPham!E:E, "12_Dia", NhatKy_ViPham!F:F, B31, NhatKy_ViPham!H:H, "L09")</f>
        <v>0</v>
      </c>
      <c r="O31" s="7">
        <f>SUMIFS(NhatKy_ViPham!K:K, NhatKy_ViPham!E:E, "12_Dia", NhatKy_ViPham!F:F, B31, NhatKy_ViPham!H:H, "L10")</f>
        <v>0</v>
      </c>
      <c r="P31" s="12">
        <f>SUMIFS(NhatKy_ViPham!J:J, NhatKy_ViPham!E:E, "12_Dia", NhatKy_ViPham!F:F, B31)</f>
        <v>0</v>
      </c>
      <c r="Q31" s="13">
        <f>SUMIFS(NhatKy_ViPham!K:K, NhatKy_ViPham!E:E, "12_Dia", NhatKy_ViPham!F:F, B31)</f>
        <v>0</v>
      </c>
      <c r="R31" s="7">
        <f>100 + SUMIFS(NhatKy_ViPham!J:J, NhatKy_ViPham!E:E, "12_Dia", NhatKy_ViPham!F:F, B31, NhatKy_ViPham!C:C, "T1") - SUMIFS(NhatKy_ViPham!K:K, NhatKy_ViPham!E:E, "12_Dia", NhatKy_ViPham!F:F, B31, NhatKy_ViPham!C:C, "T1")</f>
        <v>100</v>
      </c>
      <c r="S31" s="7">
        <f>100 + SUMIFS(NhatKy_ViPham!J:J, NhatKy_ViPham!E:E, "12_Dia", NhatKy_ViPham!F:F, B31, NhatKy_ViPham!C:C, "T2") - SUMIFS(NhatKy_ViPham!K:K, NhatKy_ViPham!E:E, "12_Dia", NhatKy_ViPham!F:F, B31, NhatKy_ViPham!C:C, "T2")</f>
        <v>100</v>
      </c>
      <c r="T31" s="7">
        <f>100 + SUMIFS(NhatKy_ViPham!J:J, NhatKy_ViPham!E:E, "12_Dia", NhatKy_ViPham!F:F, B31, NhatKy_ViPham!C:C, "T3") - SUMIFS(NhatKy_ViPham!K:K, NhatKy_ViPham!E:E, "12_Dia", NhatKy_ViPham!F:F, B31, NhatKy_ViPham!C:C, "T3")</f>
        <v>100</v>
      </c>
      <c r="U31" s="7">
        <f>100 + SUMIFS(NhatKy_ViPham!J:J, NhatKy_ViPham!E:E, "12_Dia", NhatKy_ViPham!F:F, B31, NhatKy_ViPham!C:C, "T4") - SUMIFS(NhatKy_ViPham!K:K, NhatKy_ViPham!E:E, "12_Dia", NhatKy_ViPham!F:F, B31, NhatKy_ViPham!C:C, "T4")</f>
        <v>100</v>
      </c>
      <c r="V31" s="7">
        <f>100 + SUMIFS(NhatKy_ViPham!J:J, NhatKy_ViPham!E:E, "12_Dia", NhatKy_ViPham!F:F, B31, NhatKy_ViPham!C:C, "T5") - SUMIFS(NhatKy_ViPham!K:K, NhatKy_ViPham!E:E, "12_Dia", NhatKy_ViPham!F:F, B31, NhatKy_ViPham!C:C, "T5")</f>
        <v>100</v>
      </c>
      <c r="W31" s="7">
        <f>100 + SUMIFS(NhatKy_ViPham!J:J, NhatKy_ViPham!E:E, "12_Dia", NhatKy_ViPham!F:F, B31, NhatKy_ViPham!C:C, "T6") - SUMIFS(NhatKy_ViPham!K:K, NhatKy_ViPham!E:E, "12_Dia", NhatKy_ViPham!F:F, B31, NhatKy_ViPham!C:C, "T6")</f>
        <v>100</v>
      </c>
      <c r="X31" s="7">
        <f>100 + SUMIFS(NhatKy_ViPham!J:J, NhatKy_ViPham!E:E, "12_Dia", NhatKy_ViPham!F:F, B31, NhatKy_ViPham!C:C, "T7") - SUMIFS(NhatKy_ViPham!K:K, NhatKy_ViPham!E:E, "12_Dia", NhatKy_ViPham!F:F, B31, NhatKy_ViPham!C:C, "T7")</f>
        <v>100</v>
      </c>
      <c r="Y31" s="7">
        <f>100 + SUMIFS(NhatKy_ViPham!J:J, NhatKy_ViPham!E:E, "12_Dia", NhatKy_ViPham!F:F, B31, NhatKy_ViPham!C:C, "T8") - SUMIFS(NhatKy_ViPham!K:K, NhatKy_ViPham!E:E, "12_Dia", NhatKy_ViPham!F:F, B31, NhatKy_ViPham!C:C, "T8")</f>
        <v>100</v>
      </c>
      <c r="Z31" s="7">
        <f>100 + SUMIFS(NhatKy_ViPham!J:J, NhatKy_ViPham!E:E, "12_Dia", NhatKy_ViPham!F:F, B31, NhatKy_ViPham!C:C, "T9") - SUMIFS(NhatKy_ViPham!K:K, NhatKy_ViPham!E:E, "12_Dia", NhatKy_ViPham!F:F, B31, NhatKy_ViPham!C:C, "T9")</f>
        <v>100</v>
      </c>
      <c r="AA31" s="7">
        <f>100 + SUMIFS(NhatKy_ViPham!J:J, NhatKy_ViPham!E:E, "12_Dia", NhatKy_ViPham!F:F, B31, NhatKy_ViPham!C:C, "T10") - SUMIFS(NhatKy_ViPham!K:K, NhatKy_ViPham!E:E, "12_Dia", NhatKy_ViPham!F:F, B31, NhatKy_ViPham!C:C, "T10")</f>
        <v>100</v>
      </c>
      <c r="AB31" s="7">
        <f>100 + SUMIFS(NhatKy_ViPham!J:J, NhatKy_ViPham!E:E, "12_Dia", NhatKy_ViPham!F:F, B31, NhatKy_ViPham!C:C, "T11") - SUMIFS(NhatKy_ViPham!K:K, NhatKy_ViPham!E:E, "12_Dia", NhatKy_ViPham!F:F, B31, NhatKy_ViPham!C:C, "T11")</f>
        <v>100</v>
      </c>
      <c r="AC31" s="7">
        <f>100 + SUMIFS(NhatKy_ViPham!J:J, NhatKy_ViPham!E:E, "12_Dia", NhatKy_ViPham!F:F, B31, NhatKy_ViPham!C:C, "T12") - SUMIFS(NhatKy_ViPham!K:K, NhatKy_ViPham!E:E, "12_Dia", NhatKy_ViPham!F:F, B31, NhatKy_ViPham!C:C, "T12")</f>
        <v>100</v>
      </c>
      <c r="AD31" s="7">
        <f>100 + SUMIFS(NhatKy_ViPham!J:J, NhatKy_ViPham!E:E, "12_Dia", NhatKy_ViPham!F:F, B31, NhatKy_ViPham!C:C, "T13") - SUMIFS(NhatKy_ViPham!K:K, NhatKy_ViPham!E:E, "12_Dia", NhatKy_ViPham!F:F, B31, NhatKy_ViPham!C:C, "T13")</f>
        <v>100</v>
      </c>
      <c r="AE31" s="7">
        <f>100 + SUMIFS(NhatKy_ViPham!J:J, NhatKy_ViPham!E:E, "12_Dia", NhatKy_ViPham!F:F, B31, NhatKy_ViPham!C:C, "T14") - SUMIFS(NhatKy_ViPham!K:K, NhatKy_ViPham!E:E, "12_Dia", NhatKy_ViPham!F:F, B31, NhatKy_ViPham!C:C, "T14")</f>
        <v>100</v>
      </c>
      <c r="AF31" s="7">
        <f>100 + SUMIFS(NhatKy_ViPham!J:J, NhatKy_ViPham!E:E, "12_Dia", NhatKy_ViPham!F:F, B31, NhatKy_ViPham!C:C, "T15") - SUMIFS(NhatKy_ViPham!K:K, NhatKy_ViPham!E:E, "12_Dia", NhatKy_ViPham!F:F, B31, NhatKy_ViPham!C:C, "T15")</f>
        <v>100</v>
      </c>
      <c r="AG31" s="7">
        <f>100 + SUMIFS(NhatKy_ViPham!J:J, NhatKy_ViPham!E:E, "12_Dia", NhatKy_ViPham!F:F, B31, NhatKy_ViPham!C:C, "T16") - SUMIFS(NhatKy_ViPham!K:K, NhatKy_ViPham!E:E, "12_Dia", NhatKy_ViPham!F:F, B31, NhatKy_ViPham!C:C, "T16")</f>
        <v>100</v>
      </c>
      <c r="AH31" s="7">
        <f>100 + SUMIFS(NhatKy_ViPham!J:J, NhatKy_ViPham!E:E, "12_Dia", NhatKy_ViPham!F:F, B31, NhatKy_ViPham!C:C, "T17") - SUMIFS(NhatKy_ViPham!K:K, NhatKy_ViPham!E:E, "12_Dia", NhatKy_ViPham!F:F, B31, NhatKy_ViPham!C:C, "T17")</f>
        <v>100</v>
      </c>
      <c r="AI31" s="7">
        <f>100 + SUMIFS(NhatKy_ViPham!J:J, NhatKy_ViPham!E:E, "12_Dia", NhatKy_ViPham!F:F, B31, NhatKy_ViPham!C:C, "T18") - SUMIFS(NhatKy_ViPham!K:K, NhatKy_ViPham!E:E, "12_Dia", NhatKy_ViPham!F:F, B31, NhatKy_ViPham!C:C, "T18")</f>
        <v>100</v>
      </c>
      <c r="AJ31" s="7">
        <f>100 + SUMIFS(NhatKy_ViPham!J:J, NhatKy_ViPham!E:E, "12_Dia", NhatKy_ViPham!F:F, B31, NhatKy_ViPham!C:C, "T19") - SUMIFS(NhatKy_ViPham!K:K, NhatKy_ViPham!E:E, "12_Dia", NhatKy_ViPham!F:F, B31, NhatKy_ViPham!C:C, "T19")</f>
        <v>100</v>
      </c>
      <c r="AK31" s="7">
        <f>100 + SUMIFS(NhatKy_ViPham!J:J, NhatKy_ViPham!E:E, "12_Dia", NhatKy_ViPham!F:F, B31, NhatKy_ViPham!C:C, "T20") - SUMIFS(NhatKy_ViPham!K:K, NhatKy_ViPham!E:E, "12_Dia", NhatKy_ViPham!F:F, B31, NhatKy_ViPham!C:C, "T20")</f>
        <v>100</v>
      </c>
      <c r="AL31" s="7">
        <f>100 + SUMIFS(NhatKy_ViPham!J:J, NhatKy_ViPham!E:E, "12_Dia", NhatKy_ViPham!F:F, B31, NhatKy_ViPham!C:C, "T21") - SUMIFS(NhatKy_ViPham!K:K, NhatKy_ViPham!E:E, "12_Dia", NhatKy_ViPham!F:F, B31, NhatKy_ViPham!C:C, "T21")</f>
        <v>100</v>
      </c>
      <c r="AM31" s="7">
        <f>100 + SUMIFS(NhatKy_ViPham!J:J, NhatKy_ViPham!E:E, "12_Dia", NhatKy_ViPham!F:F, B31, NhatKy_ViPham!C:C, "T22") - SUMIFS(NhatKy_ViPham!K:K, NhatKy_ViPham!E:E, "12_Dia", NhatKy_ViPham!F:F, B31, NhatKy_ViPham!C:C, "T22")</f>
        <v>100</v>
      </c>
      <c r="AN31" s="7">
        <f>100 + SUMIFS(NhatKy_ViPham!J:J, NhatKy_ViPham!E:E, "12_Dia", NhatKy_ViPham!F:F, B31, NhatKy_ViPham!C:C, "T23") - SUMIFS(NhatKy_ViPham!K:K, NhatKy_ViPham!E:E, "12_Dia", NhatKy_ViPham!F:F, B31, NhatKy_ViPham!C:C, "T23")</f>
        <v>100</v>
      </c>
      <c r="AO31" s="7">
        <f>100 + SUMIFS(NhatKy_ViPham!J:J, NhatKy_ViPham!E:E, "12_Dia", NhatKy_ViPham!F:F, B31, NhatKy_ViPham!C:C, "T24") - SUMIFS(NhatKy_ViPham!K:K, NhatKy_ViPham!E:E, "12_Dia", NhatKy_ViPham!F:F, B31, NhatKy_ViPham!C:C, "T24")</f>
        <v>100</v>
      </c>
      <c r="AP31" s="7">
        <f>100 + SUMIFS(NhatKy_ViPham!J:J, NhatKy_ViPham!E:E, "12_Dia", NhatKy_ViPham!F:F, B31, NhatKy_ViPham!C:C, "T25") - SUMIFS(NhatKy_ViPham!K:K, NhatKy_ViPham!E:E, "12_Dia", NhatKy_ViPham!F:F, B31, NhatKy_ViPham!C:C, "T25")</f>
        <v>100</v>
      </c>
      <c r="AQ31" s="7">
        <f>100 + SUMIFS(NhatKy_ViPham!J:J, NhatKy_ViPham!E:E, "12_Dia", NhatKy_ViPham!F:F, B31, NhatKy_ViPham!C:C, "T26") - SUMIFS(NhatKy_ViPham!K:K, NhatKy_ViPham!E:E, "12_Dia", NhatKy_ViPham!F:F, B31, NhatKy_ViPham!C:C, "T26")</f>
        <v>100</v>
      </c>
      <c r="AR31" s="7">
        <f>100 + SUMIFS(NhatKy_ViPham!J:J, NhatKy_ViPham!E:E, "12_Dia", NhatKy_ViPham!F:F, B31, NhatKy_ViPham!C:C, "T27") - SUMIFS(NhatKy_ViPham!K:K, NhatKy_ViPham!E:E, "12_Dia", NhatKy_ViPham!F:F, B31, NhatKy_ViPham!C:C, "T27")</f>
        <v>100</v>
      </c>
      <c r="AS31" s="7">
        <f>100 + SUMIFS(NhatKy_ViPham!J:J, NhatKy_ViPham!E:E, "12_Dia", NhatKy_ViPham!F:F, B31, NhatKy_ViPham!C:C, "T28") - SUMIFS(NhatKy_ViPham!K:K, NhatKy_ViPham!E:E, "12_Dia", NhatKy_ViPham!F:F, B31, NhatKy_ViPham!C:C, "T28")</f>
        <v>100</v>
      </c>
      <c r="AT31" s="7">
        <f>100 + SUMIFS(NhatKy_ViPham!J:J, NhatKy_ViPham!E:E, "12_Dia", NhatKy_ViPham!F:F, B31, NhatKy_ViPham!C:C, "T29") - SUMIFS(NhatKy_ViPham!K:K, NhatKy_ViPham!E:E, "12_Dia", NhatKy_ViPham!F:F, B31, NhatKy_ViPham!C:C, "T29")</f>
        <v>100</v>
      </c>
      <c r="AU31" s="7">
        <f>100 + SUMIFS(NhatKy_ViPham!J:J, NhatKy_ViPham!E:E, "12_Dia", NhatKy_ViPham!F:F, B31, NhatKy_ViPham!C:C, "T30") - SUMIFS(NhatKy_ViPham!K:K, NhatKy_ViPham!E:E, "12_Dia", NhatKy_ViPham!F:F, B31, NhatKy_ViPham!C:C, "T30")</f>
        <v>100</v>
      </c>
      <c r="AV31" s="7">
        <f>100 + SUMIFS(NhatKy_ViPham!J:J, NhatKy_ViPham!E:E, "12_Dia", NhatKy_ViPham!F:F, B31, NhatKy_ViPham!C:C, "T31") - SUMIFS(NhatKy_ViPham!K:K, NhatKy_ViPham!E:E, "12_Dia", NhatKy_ViPham!F:F, B31, NhatKy_ViPham!C:C, "T31")</f>
        <v>100</v>
      </c>
      <c r="AW31" s="7">
        <f>100 + SUMIFS(NhatKy_ViPham!J:J, NhatKy_ViPham!E:E, "12_Dia", NhatKy_ViPham!F:F, B31, NhatKy_ViPham!C:C, "T32") - SUMIFS(NhatKy_ViPham!K:K, NhatKy_ViPham!E:E, "12_Dia", NhatKy_ViPham!F:F, B31, NhatKy_ViPham!C:C, "T32")</f>
        <v>100</v>
      </c>
      <c r="AX31" s="7">
        <f>100 + SUMIFS(NhatKy_ViPham!J:J, NhatKy_ViPham!E:E, "12_Dia", NhatKy_ViPham!F:F, B31, NhatKy_ViPham!C:C, "T33") - SUMIFS(NhatKy_ViPham!K:K, NhatKy_ViPham!E:E, "12_Dia", NhatKy_ViPham!F:F, B31, NhatKy_ViPham!C:C, "T33")</f>
        <v>100</v>
      </c>
      <c r="AY31" s="7">
        <f>100 + SUMIFS(NhatKy_ViPham!J:J, NhatKy_ViPham!E:E, "12_Dia", NhatKy_ViPham!F:F, B31, NhatKy_ViPham!C:C, "T34") - SUMIFS(NhatKy_ViPham!K:K, NhatKy_ViPham!E:E, "12_Dia", NhatKy_ViPham!F:F, B31, NhatKy_ViPham!C:C, "T34")</f>
        <v>100</v>
      </c>
      <c r="AZ31" s="7">
        <f>100 + SUMIFS(NhatKy_ViPham!J:J, NhatKy_ViPham!E:E, "12_Dia", NhatKy_ViPham!F:F, B31, NhatKy_ViPham!C:C, "T35") - SUMIFS(NhatKy_ViPham!K:K, NhatKy_ViPham!E:E, "12_Dia", NhatKy_ViPham!F:F, B31, NhatKy_ViPham!C:C, "T35")</f>
        <v>100</v>
      </c>
      <c r="BA31" s="12">
        <f t="shared" si="0"/>
        <v>100</v>
      </c>
      <c r="BB31" s="11" t="s">
        <v>430</v>
      </c>
      <c r="BC31" s="14" t="str">
        <f t="shared" si="1"/>
        <v>Tốt</v>
      </c>
      <c r="BD31" s="10" t="str">
        <f t="shared" si="2"/>
        <v>🟢 BÌNH THƯỜNG</v>
      </c>
    </row>
    <row r="32" spans="1:56" x14ac:dyDescent="0.25">
      <c r="A32" s="5">
        <v>24</v>
      </c>
      <c r="B32" s="15" t="s">
        <v>2907</v>
      </c>
      <c r="C32" s="5" t="s">
        <v>2342</v>
      </c>
      <c r="D32" s="5" t="s">
        <v>429</v>
      </c>
      <c r="E32" s="11" t="s">
        <v>430</v>
      </c>
      <c r="F32" s="6">
        <f>SUMIFS(NhatKy_ViPham!K:K, NhatKy_ViPham!E:E, "12_Dia", NhatKy_ViPham!F:F, B32, NhatKy_ViPham!H:H, "L01")</f>
        <v>0</v>
      </c>
      <c r="G32" s="6">
        <f>SUMIFS(NhatKy_ViPham!K:K, NhatKy_ViPham!E:E, "12_Dia", NhatKy_ViPham!F:F, B32, NhatKy_ViPham!H:H, "L02")</f>
        <v>0</v>
      </c>
      <c r="H32" s="6">
        <f>SUMIFS(NhatKy_ViPham!K:K, NhatKy_ViPham!E:E, "12_Dia", NhatKy_ViPham!F:F, B32, NhatKy_ViPham!H:H, "L03")</f>
        <v>0</v>
      </c>
      <c r="I32" s="6">
        <f>SUMIFS(NhatKy_ViPham!K:K, NhatKy_ViPham!E:E, "12_Dia", NhatKy_ViPham!F:F, B32, NhatKy_ViPham!H:H, "L04")</f>
        <v>0</v>
      </c>
      <c r="J32" s="6">
        <f>SUMIFS(NhatKy_ViPham!K:K, NhatKy_ViPham!E:E, "12_Dia", NhatKy_ViPham!F:F, B32, NhatKy_ViPham!H:H, "L05")</f>
        <v>0</v>
      </c>
      <c r="K32" s="6">
        <f>SUMIFS(NhatKy_ViPham!K:K, NhatKy_ViPham!E:E, "12_Dia", NhatKy_ViPham!F:F, B32, NhatKy_ViPham!H:H, "L06")</f>
        <v>0</v>
      </c>
      <c r="L32" s="6">
        <f>SUMIFS(NhatKy_ViPham!K:K, NhatKy_ViPham!E:E, "12_Dia", NhatKy_ViPham!F:F, B32, NhatKy_ViPham!H:H, "L07")</f>
        <v>0</v>
      </c>
      <c r="M32" s="6">
        <f>SUMIFS(NhatKy_ViPham!K:K, NhatKy_ViPham!E:E, "12_Dia", NhatKy_ViPham!F:F, B32, NhatKy_ViPham!H:H, "L08")</f>
        <v>0</v>
      </c>
      <c r="N32" s="6">
        <f>SUMIFS(NhatKy_ViPham!K:K, NhatKy_ViPham!E:E, "12_Dia", NhatKy_ViPham!F:F, B32, NhatKy_ViPham!H:H, "L09")</f>
        <v>0</v>
      </c>
      <c r="O32" s="6">
        <f>SUMIFS(NhatKy_ViPham!K:K, NhatKy_ViPham!E:E, "12_Dia", NhatKy_ViPham!F:F, B32, NhatKy_ViPham!H:H, "L10")</f>
        <v>0</v>
      </c>
      <c r="P32" s="12">
        <f>SUMIFS(NhatKy_ViPham!J:J, NhatKy_ViPham!E:E, "12_Dia", NhatKy_ViPham!F:F, B32)</f>
        <v>0</v>
      </c>
      <c r="Q32" s="13">
        <f>SUMIFS(NhatKy_ViPham!K:K, NhatKy_ViPham!E:E, "12_Dia", NhatKy_ViPham!F:F, B32)</f>
        <v>0</v>
      </c>
      <c r="R32" s="6">
        <f>100 + SUMIFS(NhatKy_ViPham!J:J, NhatKy_ViPham!E:E, "12_Dia", NhatKy_ViPham!F:F, B32, NhatKy_ViPham!C:C, "T1") - SUMIFS(NhatKy_ViPham!K:K, NhatKy_ViPham!E:E, "12_Dia", NhatKy_ViPham!F:F, B32, NhatKy_ViPham!C:C, "T1")</f>
        <v>100</v>
      </c>
      <c r="S32" s="6">
        <f>100 + SUMIFS(NhatKy_ViPham!J:J, NhatKy_ViPham!E:E, "12_Dia", NhatKy_ViPham!F:F, B32, NhatKy_ViPham!C:C, "T2") - SUMIFS(NhatKy_ViPham!K:K, NhatKy_ViPham!E:E, "12_Dia", NhatKy_ViPham!F:F, B32, NhatKy_ViPham!C:C, "T2")</f>
        <v>100</v>
      </c>
      <c r="T32" s="6">
        <f>100 + SUMIFS(NhatKy_ViPham!J:J, NhatKy_ViPham!E:E, "12_Dia", NhatKy_ViPham!F:F, B32, NhatKy_ViPham!C:C, "T3") - SUMIFS(NhatKy_ViPham!K:K, NhatKy_ViPham!E:E, "12_Dia", NhatKy_ViPham!F:F, B32, NhatKy_ViPham!C:C, "T3")</f>
        <v>100</v>
      </c>
      <c r="U32" s="6">
        <f>100 + SUMIFS(NhatKy_ViPham!J:J, NhatKy_ViPham!E:E, "12_Dia", NhatKy_ViPham!F:F, B32, NhatKy_ViPham!C:C, "T4") - SUMIFS(NhatKy_ViPham!K:K, NhatKy_ViPham!E:E, "12_Dia", NhatKy_ViPham!F:F, B32, NhatKy_ViPham!C:C, "T4")</f>
        <v>100</v>
      </c>
      <c r="V32" s="6">
        <f>100 + SUMIFS(NhatKy_ViPham!J:J, NhatKy_ViPham!E:E, "12_Dia", NhatKy_ViPham!F:F, B32, NhatKy_ViPham!C:C, "T5") - SUMIFS(NhatKy_ViPham!K:K, NhatKy_ViPham!E:E, "12_Dia", NhatKy_ViPham!F:F, B32, NhatKy_ViPham!C:C, "T5")</f>
        <v>100</v>
      </c>
      <c r="W32" s="6">
        <f>100 + SUMIFS(NhatKy_ViPham!J:J, NhatKy_ViPham!E:E, "12_Dia", NhatKy_ViPham!F:F, B32, NhatKy_ViPham!C:C, "T6") - SUMIFS(NhatKy_ViPham!K:K, NhatKy_ViPham!E:E, "12_Dia", NhatKy_ViPham!F:F, B32, NhatKy_ViPham!C:C, "T6")</f>
        <v>100</v>
      </c>
      <c r="X32" s="6">
        <f>100 + SUMIFS(NhatKy_ViPham!J:J, NhatKy_ViPham!E:E, "12_Dia", NhatKy_ViPham!F:F, B32, NhatKy_ViPham!C:C, "T7") - SUMIFS(NhatKy_ViPham!K:K, NhatKy_ViPham!E:E, "12_Dia", NhatKy_ViPham!F:F, B32, NhatKy_ViPham!C:C, "T7")</f>
        <v>100</v>
      </c>
      <c r="Y32" s="6">
        <f>100 + SUMIFS(NhatKy_ViPham!J:J, NhatKy_ViPham!E:E, "12_Dia", NhatKy_ViPham!F:F, B32, NhatKy_ViPham!C:C, "T8") - SUMIFS(NhatKy_ViPham!K:K, NhatKy_ViPham!E:E, "12_Dia", NhatKy_ViPham!F:F, B32, NhatKy_ViPham!C:C, "T8")</f>
        <v>100</v>
      </c>
      <c r="Z32" s="6">
        <f>100 + SUMIFS(NhatKy_ViPham!J:J, NhatKy_ViPham!E:E, "12_Dia", NhatKy_ViPham!F:F, B32, NhatKy_ViPham!C:C, "T9") - SUMIFS(NhatKy_ViPham!K:K, NhatKy_ViPham!E:E, "12_Dia", NhatKy_ViPham!F:F, B32, NhatKy_ViPham!C:C, "T9")</f>
        <v>100</v>
      </c>
      <c r="AA32" s="6">
        <f>100 + SUMIFS(NhatKy_ViPham!J:J, NhatKy_ViPham!E:E, "12_Dia", NhatKy_ViPham!F:F, B32, NhatKy_ViPham!C:C, "T10") - SUMIFS(NhatKy_ViPham!K:K, NhatKy_ViPham!E:E, "12_Dia", NhatKy_ViPham!F:F, B32, NhatKy_ViPham!C:C, "T10")</f>
        <v>100</v>
      </c>
      <c r="AB32" s="6">
        <f>100 + SUMIFS(NhatKy_ViPham!J:J, NhatKy_ViPham!E:E, "12_Dia", NhatKy_ViPham!F:F, B32, NhatKy_ViPham!C:C, "T11") - SUMIFS(NhatKy_ViPham!K:K, NhatKy_ViPham!E:E, "12_Dia", NhatKy_ViPham!F:F, B32, NhatKy_ViPham!C:C, "T11")</f>
        <v>100</v>
      </c>
      <c r="AC32" s="6">
        <f>100 + SUMIFS(NhatKy_ViPham!J:J, NhatKy_ViPham!E:E, "12_Dia", NhatKy_ViPham!F:F, B32, NhatKy_ViPham!C:C, "T12") - SUMIFS(NhatKy_ViPham!K:K, NhatKy_ViPham!E:E, "12_Dia", NhatKy_ViPham!F:F, B32, NhatKy_ViPham!C:C, "T12")</f>
        <v>100</v>
      </c>
      <c r="AD32" s="6">
        <f>100 + SUMIFS(NhatKy_ViPham!J:J, NhatKy_ViPham!E:E, "12_Dia", NhatKy_ViPham!F:F, B32, NhatKy_ViPham!C:C, "T13") - SUMIFS(NhatKy_ViPham!K:K, NhatKy_ViPham!E:E, "12_Dia", NhatKy_ViPham!F:F, B32, NhatKy_ViPham!C:C, "T13")</f>
        <v>100</v>
      </c>
      <c r="AE32" s="6">
        <f>100 + SUMIFS(NhatKy_ViPham!J:J, NhatKy_ViPham!E:E, "12_Dia", NhatKy_ViPham!F:F, B32, NhatKy_ViPham!C:C, "T14") - SUMIFS(NhatKy_ViPham!K:K, NhatKy_ViPham!E:E, "12_Dia", NhatKy_ViPham!F:F, B32, NhatKy_ViPham!C:C, "T14")</f>
        <v>100</v>
      </c>
      <c r="AF32" s="6">
        <f>100 + SUMIFS(NhatKy_ViPham!J:J, NhatKy_ViPham!E:E, "12_Dia", NhatKy_ViPham!F:F, B32, NhatKy_ViPham!C:C, "T15") - SUMIFS(NhatKy_ViPham!K:K, NhatKy_ViPham!E:E, "12_Dia", NhatKy_ViPham!F:F, B32, NhatKy_ViPham!C:C, "T15")</f>
        <v>100</v>
      </c>
      <c r="AG32" s="6">
        <f>100 + SUMIFS(NhatKy_ViPham!J:J, NhatKy_ViPham!E:E, "12_Dia", NhatKy_ViPham!F:F, B32, NhatKy_ViPham!C:C, "T16") - SUMIFS(NhatKy_ViPham!K:K, NhatKy_ViPham!E:E, "12_Dia", NhatKy_ViPham!F:F, B32, NhatKy_ViPham!C:C, "T16")</f>
        <v>100</v>
      </c>
      <c r="AH32" s="6">
        <f>100 + SUMIFS(NhatKy_ViPham!J:J, NhatKy_ViPham!E:E, "12_Dia", NhatKy_ViPham!F:F, B32, NhatKy_ViPham!C:C, "T17") - SUMIFS(NhatKy_ViPham!K:K, NhatKy_ViPham!E:E, "12_Dia", NhatKy_ViPham!F:F, B32, NhatKy_ViPham!C:C, "T17")</f>
        <v>100</v>
      </c>
      <c r="AI32" s="6">
        <f>100 + SUMIFS(NhatKy_ViPham!J:J, NhatKy_ViPham!E:E, "12_Dia", NhatKy_ViPham!F:F, B32, NhatKy_ViPham!C:C, "T18") - SUMIFS(NhatKy_ViPham!K:K, NhatKy_ViPham!E:E, "12_Dia", NhatKy_ViPham!F:F, B32, NhatKy_ViPham!C:C, "T18")</f>
        <v>100</v>
      </c>
      <c r="AJ32" s="6">
        <f>100 + SUMIFS(NhatKy_ViPham!J:J, NhatKy_ViPham!E:E, "12_Dia", NhatKy_ViPham!F:F, B32, NhatKy_ViPham!C:C, "T19") - SUMIFS(NhatKy_ViPham!K:K, NhatKy_ViPham!E:E, "12_Dia", NhatKy_ViPham!F:F, B32, NhatKy_ViPham!C:C, "T19")</f>
        <v>100</v>
      </c>
      <c r="AK32" s="6">
        <f>100 + SUMIFS(NhatKy_ViPham!J:J, NhatKy_ViPham!E:E, "12_Dia", NhatKy_ViPham!F:F, B32, NhatKy_ViPham!C:C, "T20") - SUMIFS(NhatKy_ViPham!K:K, NhatKy_ViPham!E:E, "12_Dia", NhatKy_ViPham!F:F, B32, NhatKy_ViPham!C:C, "T20")</f>
        <v>100</v>
      </c>
      <c r="AL32" s="6">
        <f>100 + SUMIFS(NhatKy_ViPham!J:J, NhatKy_ViPham!E:E, "12_Dia", NhatKy_ViPham!F:F, B32, NhatKy_ViPham!C:C, "T21") - SUMIFS(NhatKy_ViPham!K:K, NhatKy_ViPham!E:E, "12_Dia", NhatKy_ViPham!F:F, B32, NhatKy_ViPham!C:C, "T21")</f>
        <v>100</v>
      </c>
      <c r="AM32" s="6">
        <f>100 + SUMIFS(NhatKy_ViPham!J:J, NhatKy_ViPham!E:E, "12_Dia", NhatKy_ViPham!F:F, B32, NhatKy_ViPham!C:C, "T22") - SUMIFS(NhatKy_ViPham!K:K, NhatKy_ViPham!E:E, "12_Dia", NhatKy_ViPham!F:F, B32, NhatKy_ViPham!C:C, "T22")</f>
        <v>100</v>
      </c>
      <c r="AN32" s="6">
        <f>100 + SUMIFS(NhatKy_ViPham!J:J, NhatKy_ViPham!E:E, "12_Dia", NhatKy_ViPham!F:F, B32, NhatKy_ViPham!C:C, "T23") - SUMIFS(NhatKy_ViPham!K:K, NhatKy_ViPham!E:E, "12_Dia", NhatKy_ViPham!F:F, B32, NhatKy_ViPham!C:C, "T23")</f>
        <v>100</v>
      </c>
      <c r="AO32" s="6">
        <f>100 + SUMIFS(NhatKy_ViPham!J:J, NhatKy_ViPham!E:E, "12_Dia", NhatKy_ViPham!F:F, B32, NhatKy_ViPham!C:C, "T24") - SUMIFS(NhatKy_ViPham!K:K, NhatKy_ViPham!E:E, "12_Dia", NhatKy_ViPham!F:F, B32, NhatKy_ViPham!C:C, "T24")</f>
        <v>100</v>
      </c>
      <c r="AP32" s="6">
        <f>100 + SUMIFS(NhatKy_ViPham!J:J, NhatKy_ViPham!E:E, "12_Dia", NhatKy_ViPham!F:F, B32, NhatKy_ViPham!C:C, "T25") - SUMIFS(NhatKy_ViPham!K:K, NhatKy_ViPham!E:E, "12_Dia", NhatKy_ViPham!F:F, B32, NhatKy_ViPham!C:C, "T25")</f>
        <v>100</v>
      </c>
      <c r="AQ32" s="6">
        <f>100 + SUMIFS(NhatKy_ViPham!J:J, NhatKy_ViPham!E:E, "12_Dia", NhatKy_ViPham!F:F, B32, NhatKy_ViPham!C:C, "T26") - SUMIFS(NhatKy_ViPham!K:K, NhatKy_ViPham!E:E, "12_Dia", NhatKy_ViPham!F:F, B32, NhatKy_ViPham!C:C, "T26")</f>
        <v>100</v>
      </c>
      <c r="AR32" s="6">
        <f>100 + SUMIFS(NhatKy_ViPham!J:J, NhatKy_ViPham!E:E, "12_Dia", NhatKy_ViPham!F:F, B32, NhatKy_ViPham!C:C, "T27") - SUMIFS(NhatKy_ViPham!K:K, NhatKy_ViPham!E:E, "12_Dia", NhatKy_ViPham!F:F, B32, NhatKy_ViPham!C:C, "T27")</f>
        <v>100</v>
      </c>
      <c r="AS32" s="6">
        <f>100 + SUMIFS(NhatKy_ViPham!J:J, NhatKy_ViPham!E:E, "12_Dia", NhatKy_ViPham!F:F, B32, NhatKy_ViPham!C:C, "T28") - SUMIFS(NhatKy_ViPham!K:K, NhatKy_ViPham!E:E, "12_Dia", NhatKy_ViPham!F:F, B32, NhatKy_ViPham!C:C, "T28")</f>
        <v>100</v>
      </c>
      <c r="AT32" s="6">
        <f>100 + SUMIFS(NhatKy_ViPham!J:J, NhatKy_ViPham!E:E, "12_Dia", NhatKy_ViPham!F:F, B32, NhatKy_ViPham!C:C, "T29") - SUMIFS(NhatKy_ViPham!K:K, NhatKy_ViPham!E:E, "12_Dia", NhatKy_ViPham!F:F, B32, NhatKy_ViPham!C:C, "T29")</f>
        <v>100</v>
      </c>
      <c r="AU32" s="6">
        <f>100 + SUMIFS(NhatKy_ViPham!J:J, NhatKy_ViPham!E:E, "12_Dia", NhatKy_ViPham!F:F, B32, NhatKy_ViPham!C:C, "T30") - SUMIFS(NhatKy_ViPham!K:K, NhatKy_ViPham!E:E, "12_Dia", NhatKy_ViPham!F:F, B32, NhatKy_ViPham!C:C, "T30")</f>
        <v>100</v>
      </c>
      <c r="AV32" s="6">
        <f>100 + SUMIFS(NhatKy_ViPham!J:J, NhatKy_ViPham!E:E, "12_Dia", NhatKy_ViPham!F:F, B32, NhatKy_ViPham!C:C, "T31") - SUMIFS(NhatKy_ViPham!K:K, NhatKy_ViPham!E:E, "12_Dia", NhatKy_ViPham!F:F, B32, NhatKy_ViPham!C:C, "T31")</f>
        <v>100</v>
      </c>
      <c r="AW32" s="6">
        <f>100 + SUMIFS(NhatKy_ViPham!J:J, NhatKy_ViPham!E:E, "12_Dia", NhatKy_ViPham!F:F, B32, NhatKy_ViPham!C:C, "T32") - SUMIFS(NhatKy_ViPham!K:K, NhatKy_ViPham!E:E, "12_Dia", NhatKy_ViPham!F:F, B32, NhatKy_ViPham!C:C, "T32")</f>
        <v>100</v>
      </c>
      <c r="AX32" s="6">
        <f>100 + SUMIFS(NhatKy_ViPham!J:J, NhatKy_ViPham!E:E, "12_Dia", NhatKy_ViPham!F:F, B32, NhatKy_ViPham!C:C, "T33") - SUMIFS(NhatKy_ViPham!K:K, NhatKy_ViPham!E:E, "12_Dia", NhatKy_ViPham!F:F, B32, NhatKy_ViPham!C:C, "T33")</f>
        <v>100</v>
      </c>
      <c r="AY32" s="6">
        <f>100 + SUMIFS(NhatKy_ViPham!J:J, NhatKy_ViPham!E:E, "12_Dia", NhatKy_ViPham!F:F, B32, NhatKy_ViPham!C:C, "T34") - SUMIFS(NhatKy_ViPham!K:K, NhatKy_ViPham!E:E, "12_Dia", NhatKy_ViPham!F:F, B32, NhatKy_ViPham!C:C, "T34")</f>
        <v>100</v>
      </c>
      <c r="AZ32" s="6">
        <f>100 + SUMIFS(NhatKy_ViPham!J:J, NhatKy_ViPham!E:E, "12_Dia", NhatKy_ViPham!F:F, B32, NhatKy_ViPham!C:C, "T35") - SUMIFS(NhatKy_ViPham!K:K, NhatKy_ViPham!E:E, "12_Dia", NhatKy_ViPham!F:F, B32, NhatKy_ViPham!C:C, "T35")</f>
        <v>100</v>
      </c>
      <c r="BA32" s="12">
        <f t="shared" si="0"/>
        <v>100</v>
      </c>
      <c r="BB32" s="11" t="s">
        <v>430</v>
      </c>
      <c r="BC32" s="16" t="str">
        <f t="shared" si="1"/>
        <v>Tốt</v>
      </c>
      <c r="BD32" s="15" t="str">
        <f t="shared" si="2"/>
        <v>🟢 BÌNH THƯỜNG</v>
      </c>
    </row>
    <row r="33" spans="1:56" x14ac:dyDescent="0.25">
      <c r="A33" s="4">
        <v>25</v>
      </c>
      <c r="B33" s="10" t="s">
        <v>2908</v>
      </c>
      <c r="C33" s="4" t="s">
        <v>2909</v>
      </c>
      <c r="D33" s="4" t="s">
        <v>429</v>
      </c>
      <c r="E33" s="11" t="s">
        <v>430</v>
      </c>
      <c r="F33" s="7">
        <f>SUMIFS(NhatKy_ViPham!K:K, NhatKy_ViPham!E:E, "12_Dia", NhatKy_ViPham!F:F, B33, NhatKy_ViPham!H:H, "L01")</f>
        <v>0</v>
      </c>
      <c r="G33" s="7">
        <f>SUMIFS(NhatKy_ViPham!K:K, NhatKy_ViPham!E:E, "12_Dia", NhatKy_ViPham!F:F, B33, NhatKy_ViPham!H:H, "L02")</f>
        <v>0</v>
      </c>
      <c r="H33" s="7">
        <f>SUMIFS(NhatKy_ViPham!K:K, NhatKy_ViPham!E:E, "12_Dia", NhatKy_ViPham!F:F, B33, NhatKy_ViPham!H:H, "L03")</f>
        <v>0</v>
      </c>
      <c r="I33" s="7">
        <f>SUMIFS(NhatKy_ViPham!K:K, NhatKy_ViPham!E:E, "12_Dia", NhatKy_ViPham!F:F, B33, NhatKy_ViPham!H:H, "L04")</f>
        <v>0</v>
      </c>
      <c r="J33" s="7">
        <f>SUMIFS(NhatKy_ViPham!K:K, NhatKy_ViPham!E:E, "12_Dia", NhatKy_ViPham!F:F, B33, NhatKy_ViPham!H:H, "L05")</f>
        <v>0</v>
      </c>
      <c r="K33" s="7">
        <f>SUMIFS(NhatKy_ViPham!K:K, NhatKy_ViPham!E:E, "12_Dia", NhatKy_ViPham!F:F, B33, NhatKy_ViPham!H:H, "L06")</f>
        <v>0</v>
      </c>
      <c r="L33" s="7">
        <f>SUMIFS(NhatKy_ViPham!K:K, NhatKy_ViPham!E:E, "12_Dia", NhatKy_ViPham!F:F, B33, NhatKy_ViPham!H:H, "L07")</f>
        <v>0</v>
      </c>
      <c r="M33" s="7">
        <f>SUMIFS(NhatKy_ViPham!K:K, NhatKy_ViPham!E:E, "12_Dia", NhatKy_ViPham!F:F, B33, NhatKy_ViPham!H:H, "L08")</f>
        <v>0</v>
      </c>
      <c r="N33" s="7">
        <f>SUMIFS(NhatKy_ViPham!K:K, NhatKy_ViPham!E:E, "12_Dia", NhatKy_ViPham!F:F, B33, NhatKy_ViPham!H:H, "L09")</f>
        <v>0</v>
      </c>
      <c r="O33" s="7">
        <f>SUMIFS(NhatKy_ViPham!K:K, NhatKy_ViPham!E:E, "12_Dia", NhatKy_ViPham!F:F, B33, NhatKy_ViPham!H:H, "L10")</f>
        <v>0</v>
      </c>
      <c r="P33" s="12">
        <f>SUMIFS(NhatKy_ViPham!J:J, NhatKy_ViPham!E:E, "12_Dia", NhatKy_ViPham!F:F, B33)</f>
        <v>0</v>
      </c>
      <c r="Q33" s="13">
        <f>SUMIFS(NhatKy_ViPham!K:K, NhatKy_ViPham!E:E, "12_Dia", NhatKy_ViPham!F:F, B33)</f>
        <v>0</v>
      </c>
      <c r="R33" s="7">
        <f>100 + SUMIFS(NhatKy_ViPham!J:J, NhatKy_ViPham!E:E, "12_Dia", NhatKy_ViPham!F:F, B33, NhatKy_ViPham!C:C, "T1") - SUMIFS(NhatKy_ViPham!K:K, NhatKy_ViPham!E:E, "12_Dia", NhatKy_ViPham!F:F, B33, NhatKy_ViPham!C:C, "T1")</f>
        <v>100</v>
      </c>
      <c r="S33" s="7">
        <f>100 + SUMIFS(NhatKy_ViPham!J:J, NhatKy_ViPham!E:E, "12_Dia", NhatKy_ViPham!F:F, B33, NhatKy_ViPham!C:C, "T2") - SUMIFS(NhatKy_ViPham!K:K, NhatKy_ViPham!E:E, "12_Dia", NhatKy_ViPham!F:F, B33, NhatKy_ViPham!C:C, "T2")</f>
        <v>100</v>
      </c>
      <c r="T33" s="7">
        <f>100 + SUMIFS(NhatKy_ViPham!J:J, NhatKy_ViPham!E:E, "12_Dia", NhatKy_ViPham!F:F, B33, NhatKy_ViPham!C:C, "T3") - SUMIFS(NhatKy_ViPham!K:K, NhatKy_ViPham!E:E, "12_Dia", NhatKy_ViPham!F:F, B33, NhatKy_ViPham!C:C, "T3")</f>
        <v>100</v>
      </c>
      <c r="U33" s="7">
        <f>100 + SUMIFS(NhatKy_ViPham!J:J, NhatKy_ViPham!E:E, "12_Dia", NhatKy_ViPham!F:F, B33, NhatKy_ViPham!C:C, "T4") - SUMIFS(NhatKy_ViPham!K:K, NhatKy_ViPham!E:E, "12_Dia", NhatKy_ViPham!F:F, B33, NhatKy_ViPham!C:C, "T4")</f>
        <v>100</v>
      </c>
      <c r="V33" s="7">
        <f>100 + SUMIFS(NhatKy_ViPham!J:J, NhatKy_ViPham!E:E, "12_Dia", NhatKy_ViPham!F:F, B33, NhatKy_ViPham!C:C, "T5") - SUMIFS(NhatKy_ViPham!K:K, NhatKy_ViPham!E:E, "12_Dia", NhatKy_ViPham!F:F, B33, NhatKy_ViPham!C:C, "T5")</f>
        <v>100</v>
      </c>
      <c r="W33" s="7">
        <f>100 + SUMIFS(NhatKy_ViPham!J:J, NhatKy_ViPham!E:E, "12_Dia", NhatKy_ViPham!F:F, B33, NhatKy_ViPham!C:C, "T6") - SUMIFS(NhatKy_ViPham!K:K, NhatKy_ViPham!E:E, "12_Dia", NhatKy_ViPham!F:F, B33, NhatKy_ViPham!C:C, "T6")</f>
        <v>100</v>
      </c>
      <c r="X33" s="7">
        <f>100 + SUMIFS(NhatKy_ViPham!J:J, NhatKy_ViPham!E:E, "12_Dia", NhatKy_ViPham!F:F, B33, NhatKy_ViPham!C:C, "T7") - SUMIFS(NhatKy_ViPham!K:K, NhatKy_ViPham!E:E, "12_Dia", NhatKy_ViPham!F:F, B33, NhatKy_ViPham!C:C, "T7")</f>
        <v>100</v>
      </c>
      <c r="Y33" s="7">
        <f>100 + SUMIFS(NhatKy_ViPham!J:J, NhatKy_ViPham!E:E, "12_Dia", NhatKy_ViPham!F:F, B33, NhatKy_ViPham!C:C, "T8") - SUMIFS(NhatKy_ViPham!K:K, NhatKy_ViPham!E:E, "12_Dia", NhatKy_ViPham!F:F, B33, NhatKy_ViPham!C:C, "T8")</f>
        <v>100</v>
      </c>
      <c r="Z33" s="7">
        <f>100 + SUMIFS(NhatKy_ViPham!J:J, NhatKy_ViPham!E:E, "12_Dia", NhatKy_ViPham!F:F, B33, NhatKy_ViPham!C:C, "T9") - SUMIFS(NhatKy_ViPham!K:K, NhatKy_ViPham!E:E, "12_Dia", NhatKy_ViPham!F:F, B33, NhatKy_ViPham!C:C, "T9")</f>
        <v>100</v>
      </c>
      <c r="AA33" s="7">
        <f>100 + SUMIFS(NhatKy_ViPham!J:J, NhatKy_ViPham!E:E, "12_Dia", NhatKy_ViPham!F:F, B33, NhatKy_ViPham!C:C, "T10") - SUMIFS(NhatKy_ViPham!K:K, NhatKy_ViPham!E:E, "12_Dia", NhatKy_ViPham!F:F, B33, NhatKy_ViPham!C:C, "T10")</f>
        <v>100</v>
      </c>
      <c r="AB33" s="7">
        <f>100 + SUMIFS(NhatKy_ViPham!J:J, NhatKy_ViPham!E:E, "12_Dia", NhatKy_ViPham!F:F, B33, NhatKy_ViPham!C:C, "T11") - SUMIFS(NhatKy_ViPham!K:K, NhatKy_ViPham!E:E, "12_Dia", NhatKy_ViPham!F:F, B33, NhatKy_ViPham!C:C, "T11")</f>
        <v>100</v>
      </c>
      <c r="AC33" s="7">
        <f>100 + SUMIFS(NhatKy_ViPham!J:J, NhatKy_ViPham!E:E, "12_Dia", NhatKy_ViPham!F:F, B33, NhatKy_ViPham!C:C, "T12") - SUMIFS(NhatKy_ViPham!K:K, NhatKy_ViPham!E:E, "12_Dia", NhatKy_ViPham!F:F, B33, NhatKy_ViPham!C:C, "T12")</f>
        <v>100</v>
      </c>
      <c r="AD33" s="7">
        <f>100 + SUMIFS(NhatKy_ViPham!J:J, NhatKy_ViPham!E:E, "12_Dia", NhatKy_ViPham!F:F, B33, NhatKy_ViPham!C:C, "T13") - SUMIFS(NhatKy_ViPham!K:K, NhatKy_ViPham!E:E, "12_Dia", NhatKy_ViPham!F:F, B33, NhatKy_ViPham!C:C, "T13")</f>
        <v>100</v>
      </c>
      <c r="AE33" s="7">
        <f>100 + SUMIFS(NhatKy_ViPham!J:J, NhatKy_ViPham!E:E, "12_Dia", NhatKy_ViPham!F:F, B33, NhatKy_ViPham!C:C, "T14") - SUMIFS(NhatKy_ViPham!K:K, NhatKy_ViPham!E:E, "12_Dia", NhatKy_ViPham!F:F, B33, NhatKy_ViPham!C:C, "T14")</f>
        <v>100</v>
      </c>
      <c r="AF33" s="7">
        <f>100 + SUMIFS(NhatKy_ViPham!J:J, NhatKy_ViPham!E:E, "12_Dia", NhatKy_ViPham!F:F, B33, NhatKy_ViPham!C:C, "T15") - SUMIFS(NhatKy_ViPham!K:K, NhatKy_ViPham!E:E, "12_Dia", NhatKy_ViPham!F:F, B33, NhatKy_ViPham!C:C, "T15")</f>
        <v>100</v>
      </c>
      <c r="AG33" s="7">
        <f>100 + SUMIFS(NhatKy_ViPham!J:J, NhatKy_ViPham!E:E, "12_Dia", NhatKy_ViPham!F:F, B33, NhatKy_ViPham!C:C, "T16") - SUMIFS(NhatKy_ViPham!K:K, NhatKy_ViPham!E:E, "12_Dia", NhatKy_ViPham!F:F, B33, NhatKy_ViPham!C:C, "T16")</f>
        <v>100</v>
      </c>
      <c r="AH33" s="7">
        <f>100 + SUMIFS(NhatKy_ViPham!J:J, NhatKy_ViPham!E:E, "12_Dia", NhatKy_ViPham!F:F, B33, NhatKy_ViPham!C:C, "T17") - SUMIFS(NhatKy_ViPham!K:K, NhatKy_ViPham!E:E, "12_Dia", NhatKy_ViPham!F:F, B33, NhatKy_ViPham!C:C, "T17")</f>
        <v>100</v>
      </c>
      <c r="AI33" s="7">
        <f>100 + SUMIFS(NhatKy_ViPham!J:J, NhatKy_ViPham!E:E, "12_Dia", NhatKy_ViPham!F:F, B33, NhatKy_ViPham!C:C, "T18") - SUMIFS(NhatKy_ViPham!K:K, NhatKy_ViPham!E:E, "12_Dia", NhatKy_ViPham!F:F, B33, NhatKy_ViPham!C:C, "T18")</f>
        <v>100</v>
      </c>
      <c r="AJ33" s="7">
        <f>100 + SUMIFS(NhatKy_ViPham!J:J, NhatKy_ViPham!E:E, "12_Dia", NhatKy_ViPham!F:F, B33, NhatKy_ViPham!C:C, "T19") - SUMIFS(NhatKy_ViPham!K:K, NhatKy_ViPham!E:E, "12_Dia", NhatKy_ViPham!F:F, B33, NhatKy_ViPham!C:C, "T19")</f>
        <v>100</v>
      </c>
      <c r="AK33" s="7">
        <f>100 + SUMIFS(NhatKy_ViPham!J:J, NhatKy_ViPham!E:E, "12_Dia", NhatKy_ViPham!F:F, B33, NhatKy_ViPham!C:C, "T20") - SUMIFS(NhatKy_ViPham!K:K, NhatKy_ViPham!E:E, "12_Dia", NhatKy_ViPham!F:F, B33, NhatKy_ViPham!C:C, "T20")</f>
        <v>100</v>
      </c>
      <c r="AL33" s="7">
        <f>100 + SUMIFS(NhatKy_ViPham!J:J, NhatKy_ViPham!E:E, "12_Dia", NhatKy_ViPham!F:F, B33, NhatKy_ViPham!C:C, "T21") - SUMIFS(NhatKy_ViPham!K:K, NhatKy_ViPham!E:E, "12_Dia", NhatKy_ViPham!F:F, B33, NhatKy_ViPham!C:C, "T21")</f>
        <v>100</v>
      </c>
      <c r="AM33" s="7">
        <f>100 + SUMIFS(NhatKy_ViPham!J:J, NhatKy_ViPham!E:E, "12_Dia", NhatKy_ViPham!F:F, B33, NhatKy_ViPham!C:C, "T22") - SUMIFS(NhatKy_ViPham!K:K, NhatKy_ViPham!E:E, "12_Dia", NhatKy_ViPham!F:F, B33, NhatKy_ViPham!C:C, "T22")</f>
        <v>100</v>
      </c>
      <c r="AN33" s="7">
        <f>100 + SUMIFS(NhatKy_ViPham!J:J, NhatKy_ViPham!E:E, "12_Dia", NhatKy_ViPham!F:F, B33, NhatKy_ViPham!C:C, "T23") - SUMIFS(NhatKy_ViPham!K:K, NhatKy_ViPham!E:E, "12_Dia", NhatKy_ViPham!F:F, B33, NhatKy_ViPham!C:C, "T23")</f>
        <v>100</v>
      </c>
      <c r="AO33" s="7">
        <f>100 + SUMIFS(NhatKy_ViPham!J:J, NhatKy_ViPham!E:E, "12_Dia", NhatKy_ViPham!F:F, B33, NhatKy_ViPham!C:C, "T24") - SUMIFS(NhatKy_ViPham!K:K, NhatKy_ViPham!E:E, "12_Dia", NhatKy_ViPham!F:F, B33, NhatKy_ViPham!C:C, "T24")</f>
        <v>100</v>
      </c>
      <c r="AP33" s="7">
        <f>100 + SUMIFS(NhatKy_ViPham!J:J, NhatKy_ViPham!E:E, "12_Dia", NhatKy_ViPham!F:F, B33, NhatKy_ViPham!C:C, "T25") - SUMIFS(NhatKy_ViPham!K:K, NhatKy_ViPham!E:E, "12_Dia", NhatKy_ViPham!F:F, B33, NhatKy_ViPham!C:C, "T25")</f>
        <v>100</v>
      </c>
      <c r="AQ33" s="7">
        <f>100 + SUMIFS(NhatKy_ViPham!J:J, NhatKy_ViPham!E:E, "12_Dia", NhatKy_ViPham!F:F, B33, NhatKy_ViPham!C:C, "T26") - SUMIFS(NhatKy_ViPham!K:K, NhatKy_ViPham!E:E, "12_Dia", NhatKy_ViPham!F:F, B33, NhatKy_ViPham!C:C, "T26")</f>
        <v>100</v>
      </c>
      <c r="AR33" s="7">
        <f>100 + SUMIFS(NhatKy_ViPham!J:J, NhatKy_ViPham!E:E, "12_Dia", NhatKy_ViPham!F:F, B33, NhatKy_ViPham!C:C, "T27") - SUMIFS(NhatKy_ViPham!K:K, NhatKy_ViPham!E:E, "12_Dia", NhatKy_ViPham!F:F, B33, NhatKy_ViPham!C:C, "T27")</f>
        <v>100</v>
      </c>
      <c r="AS33" s="7">
        <f>100 + SUMIFS(NhatKy_ViPham!J:J, NhatKy_ViPham!E:E, "12_Dia", NhatKy_ViPham!F:F, B33, NhatKy_ViPham!C:C, "T28") - SUMIFS(NhatKy_ViPham!K:K, NhatKy_ViPham!E:E, "12_Dia", NhatKy_ViPham!F:F, B33, NhatKy_ViPham!C:C, "T28")</f>
        <v>100</v>
      </c>
      <c r="AT33" s="7">
        <f>100 + SUMIFS(NhatKy_ViPham!J:J, NhatKy_ViPham!E:E, "12_Dia", NhatKy_ViPham!F:F, B33, NhatKy_ViPham!C:C, "T29") - SUMIFS(NhatKy_ViPham!K:K, NhatKy_ViPham!E:E, "12_Dia", NhatKy_ViPham!F:F, B33, NhatKy_ViPham!C:C, "T29")</f>
        <v>100</v>
      </c>
      <c r="AU33" s="7">
        <f>100 + SUMIFS(NhatKy_ViPham!J:J, NhatKy_ViPham!E:E, "12_Dia", NhatKy_ViPham!F:F, B33, NhatKy_ViPham!C:C, "T30") - SUMIFS(NhatKy_ViPham!K:K, NhatKy_ViPham!E:E, "12_Dia", NhatKy_ViPham!F:F, B33, NhatKy_ViPham!C:C, "T30")</f>
        <v>100</v>
      </c>
      <c r="AV33" s="7">
        <f>100 + SUMIFS(NhatKy_ViPham!J:J, NhatKy_ViPham!E:E, "12_Dia", NhatKy_ViPham!F:F, B33, NhatKy_ViPham!C:C, "T31") - SUMIFS(NhatKy_ViPham!K:K, NhatKy_ViPham!E:E, "12_Dia", NhatKy_ViPham!F:F, B33, NhatKy_ViPham!C:C, "T31")</f>
        <v>100</v>
      </c>
      <c r="AW33" s="7">
        <f>100 + SUMIFS(NhatKy_ViPham!J:J, NhatKy_ViPham!E:E, "12_Dia", NhatKy_ViPham!F:F, B33, NhatKy_ViPham!C:C, "T32") - SUMIFS(NhatKy_ViPham!K:K, NhatKy_ViPham!E:E, "12_Dia", NhatKy_ViPham!F:F, B33, NhatKy_ViPham!C:C, "T32")</f>
        <v>100</v>
      </c>
      <c r="AX33" s="7">
        <f>100 + SUMIFS(NhatKy_ViPham!J:J, NhatKy_ViPham!E:E, "12_Dia", NhatKy_ViPham!F:F, B33, NhatKy_ViPham!C:C, "T33") - SUMIFS(NhatKy_ViPham!K:K, NhatKy_ViPham!E:E, "12_Dia", NhatKy_ViPham!F:F, B33, NhatKy_ViPham!C:C, "T33")</f>
        <v>100</v>
      </c>
      <c r="AY33" s="7">
        <f>100 + SUMIFS(NhatKy_ViPham!J:J, NhatKy_ViPham!E:E, "12_Dia", NhatKy_ViPham!F:F, B33, NhatKy_ViPham!C:C, "T34") - SUMIFS(NhatKy_ViPham!K:K, NhatKy_ViPham!E:E, "12_Dia", NhatKy_ViPham!F:F, B33, NhatKy_ViPham!C:C, "T34")</f>
        <v>100</v>
      </c>
      <c r="AZ33" s="7">
        <f>100 + SUMIFS(NhatKy_ViPham!J:J, NhatKy_ViPham!E:E, "12_Dia", NhatKy_ViPham!F:F, B33, NhatKy_ViPham!C:C, "T35") - SUMIFS(NhatKy_ViPham!K:K, NhatKy_ViPham!E:E, "12_Dia", NhatKy_ViPham!F:F, B33, NhatKy_ViPham!C:C, "T35")</f>
        <v>100</v>
      </c>
      <c r="BA33" s="12">
        <f t="shared" si="0"/>
        <v>100</v>
      </c>
      <c r="BB33" s="11" t="s">
        <v>430</v>
      </c>
      <c r="BC33" s="14" t="str">
        <f t="shared" si="1"/>
        <v>Tốt</v>
      </c>
      <c r="BD33" s="10" t="str">
        <f t="shared" si="2"/>
        <v>🟢 BÌNH THƯỜNG</v>
      </c>
    </row>
    <row r="34" spans="1:56" x14ac:dyDescent="0.25">
      <c r="A34" s="5">
        <v>26</v>
      </c>
      <c r="B34" s="15" t="s">
        <v>2910</v>
      </c>
      <c r="C34" s="5" t="s">
        <v>2284</v>
      </c>
      <c r="D34" s="5" t="s">
        <v>429</v>
      </c>
      <c r="E34" s="11" t="s">
        <v>430</v>
      </c>
      <c r="F34" s="6">
        <f>SUMIFS(NhatKy_ViPham!K:K, NhatKy_ViPham!E:E, "12_Dia", NhatKy_ViPham!F:F, B34, NhatKy_ViPham!H:H, "L01")</f>
        <v>0</v>
      </c>
      <c r="G34" s="6">
        <f>SUMIFS(NhatKy_ViPham!K:K, NhatKy_ViPham!E:E, "12_Dia", NhatKy_ViPham!F:F, B34, NhatKy_ViPham!H:H, "L02")</f>
        <v>0</v>
      </c>
      <c r="H34" s="6">
        <f>SUMIFS(NhatKy_ViPham!K:K, NhatKy_ViPham!E:E, "12_Dia", NhatKy_ViPham!F:F, B34, NhatKy_ViPham!H:H, "L03")</f>
        <v>0</v>
      </c>
      <c r="I34" s="6">
        <f>SUMIFS(NhatKy_ViPham!K:K, NhatKy_ViPham!E:E, "12_Dia", NhatKy_ViPham!F:F, B34, NhatKy_ViPham!H:H, "L04")</f>
        <v>0</v>
      </c>
      <c r="J34" s="6">
        <f>SUMIFS(NhatKy_ViPham!K:K, NhatKy_ViPham!E:E, "12_Dia", NhatKy_ViPham!F:F, B34, NhatKy_ViPham!H:H, "L05")</f>
        <v>0</v>
      </c>
      <c r="K34" s="6">
        <f>SUMIFS(NhatKy_ViPham!K:K, NhatKy_ViPham!E:E, "12_Dia", NhatKy_ViPham!F:F, B34, NhatKy_ViPham!H:H, "L06")</f>
        <v>0</v>
      </c>
      <c r="L34" s="6">
        <f>SUMIFS(NhatKy_ViPham!K:K, NhatKy_ViPham!E:E, "12_Dia", NhatKy_ViPham!F:F, B34, NhatKy_ViPham!H:H, "L07")</f>
        <v>0</v>
      </c>
      <c r="M34" s="6">
        <f>SUMIFS(NhatKy_ViPham!K:K, NhatKy_ViPham!E:E, "12_Dia", NhatKy_ViPham!F:F, B34, NhatKy_ViPham!H:H, "L08")</f>
        <v>0</v>
      </c>
      <c r="N34" s="6">
        <f>SUMIFS(NhatKy_ViPham!K:K, NhatKy_ViPham!E:E, "12_Dia", NhatKy_ViPham!F:F, B34, NhatKy_ViPham!H:H, "L09")</f>
        <v>0</v>
      </c>
      <c r="O34" s="6">
        <f>SUMIFS(NhatKy_ViPham!K:K, NhatKy_ViPham!E:E, "12_Dia", NhatKy_ViPham!F:F, B34, NhatKy_ViPham!H:H, "L10")</f>
        <v>0</v>
      </c>
      <c r="P34" s="12">
        <f>SUMIFS(NhatKy_ViPham!J:J, NhatKy_ViPham!E:E, "12_Dia", NhatKy_ViPham!F:F, B34)</f>
        <v>0</v>
      </c>
      <c r="Q34" s="13">
        <f>SUMIFS(NhatKy_ViPham!K:K, NhatKy_ViPham!E:E, "12_Dia", NhatKy_ViPham!F:F, B34)</f>
        <v>0</v>
      </c>
      <c r="R34" s="6">
        <f>100 + SUMIFS(NhatKy_ViPham!J:J, NhatKy_ViPham!E:E, "12_Dia", NhatKy_ViPham!F:F, B34, NhatKy_ViPham!C:C, "T1") - SUMIFS(NhatKy_ViPham!K:K, NhatKy_ViPham!E:E, "12_Dia", NhatKy_ViPham!F:F, B34, NhatKy_ViPham!C:C, "T1")</f>
        <v>100</v>
      </c>
      <c r="S34" s="6">
        <f>100 + SUMIFS(NhatKy_ViPham!J:J, NhatKy_ViPham!E:E, "12_Dia", NhatKy_ViPham!F:F, B34, NhatKy_ViPham!C:C, "T2") - SUMIFS(NhatKy_ViPham!K:K, NhatKy_ViPham!E:E, "12_Dia", NhatKy_ViPham!F:F, B34, NhatKy_ViPham!C:C, "T2")</f>
        <v>100</v>
      </c>
      <c r="T34" s="6">
        <f>100 + SUMIFS(NhatKy_ViPham!J:J, NhatKy_ViPham!E:E, "12_Dia", NhatKy_ViPham!F:F, B34, NhatKy_ViPham!C:C, "T3") - SUMIFS(NhatKy_ViPham!K:K, NhatKy_ViPham!E:E, "12_Dia", NhatKy_ViPham!F:F, B34, NhatKy_ViPham!C:C, "T3")</f>
        <v>100</v>
      </c>
      <c r="U34" s="6">
        <f>100 + SUMIFS(NhatKy_ViPham!J:J, NhatKy_ViPham!E:E, "12_Dia", NhatKy_ViPham!F:F, B34, NhatKy_ViPham!C:C, "T4") - SUMIFS(NhatKy_ViPham!K:K, NhatKy_ViPham!E:E, "12_Dia", NhatKy_ViPham!F:F, B34, NhatKy_ViPham!C:C, "T4")</f>
        <v>100</v>
      </c>
      <c r="V34" s="6">
        <f>100 + SUMIFS(NhatKy_ViPham!J:J, NhatKy_ViPham!E:E, "12_Dia", NhatKy_ViPham!F:F, B34, NhatKy_ViPham!C:C, "T5") - SUMIFS(NhatKy_ViPham!K:K, NhatKy_ViPham!E:E, "12_Dia", NhatKy_ViPham!F:F, B34, NhatKy_ViPham!C:C, "T5")</f>
        <v>100</v>
      </c>
      <c r="W34" s="6">
        <f>100 + SUMIFS(NhatKy_ViPham!J:J, NhatKy_ViPham!E:E, "12_Dia", NhatKy_ViPham!F:F, B34, NhatKy_ViPham!C:C, "T6") - SUMIFS(NhatKy_ViPham!K:K, NhatKy_ViPham!E:E, "12_Dia", NhatKy_ViPham!F:F, B34, NhatKy_ViPham!C:C, "T6")</f>
        <v>100</v>
      </c>
      <c r="X34" s="6">
        <f>100 + SUMIFS(NhatKy_ViPham!J:J, NhatKy_ViPham!E:E, "12_Dia", NhatKy_ViPham!F:F, B34, NhatKy_ViPham!C:C, "T7") - SUMIFS(NhatKy_ViPham!K:K, NhatKy_ViPham!E:E, "12_Dia", NhatKy_ViPham!F:F, B34, NhatKy_ViPham!C:C, "T7")</f>
        <v>100</v>
      </c>
      <c r="Y34" s="6">
        <f>100 + SUMIFS(NhatKy_ViPham!J:J, NhatKy_ViPham!E:E, "12_Dia", NhatKy_ViPham!F:F, B34, NhatKy_ViPham!C:C, "T8") - SUMIFS(NhatKy_ViPham!K:K, NhatKy_ViPham!E:E, "12_Dia", NhatKy_ViPham!F:F, B34, NhatKy_ViPham!C:C, "T8")</f>
        <v>100</v>
      </c>
      <c r="Z34" s="6">
        <f>100 + SUMIFS(NhatKy_ViPham!J:J, NhatKy_ViPham!E:E, "12_Dia", NhatKy_ViPham!F:F, B34, NhatKy_ViPham!C:C, "T9") - SUMIFS(NhatKy_ViPham!K:K, NhatKy_ViPham!E:E, "12_Dia", NhatKy_ViPham!F:F, B34, NhatKy_ViPham!C:C, "T9")</f>
        <v>100</v>
      </c>
      <c r="AA34" s="6">
        <f>100 + SUMIFS(NhatKy_ViPham!J:J, NhatKy_ViPham!E:E, "12_Dia", NhatKy_ViPham!F:F, B34, NhatKy_ViPham!C:C, "T10") - SUMIFS(NhatKy_ViPham!K:K, NhatKy_ViPham!E:E, "12_Dia", NhatKy_ViPham!F:F, B34, NhatKy_ViPham!C:C, "T10")</f>
        <v>100</v>
      </c>
      <c r="AB34" s="6">
        <f>100 + SUMIFS(NhatKy_ViPham!J:J, NhatKy_ViPham!E:E, "12_Dia", NhatKy_ViPham!F:F, B34, NhatKy_ViPham!C:C, "T11") - SUMIFS(NhatKy_ViPham!K:K, NhatKy_ViPham!E:E, "12_Dia", NhatKy_ViPham!F:F, B34, NhatKy_ViPham!C:C, "T11")</f>
        <v>100</v>
      </c>
      <c r="AC34" s="6">
        <f>100 + SUMIFS(NhatKy_ViPham!J:J, NhatKy_ViPham!E:E, "12_Dia", NhatKy_ViPham!F:F, B34, NhatKy_ViPham!C:C, "T12") - SUMIFS(NhatKy_ViPham!K:K, NhatKy_ViPham!E:E, "12_Dia", NhatKy_ViPham!F:F, B34, NhatKy_ViPham!C:C, "T12")</f>
        <v>100</v>
      </c>
      <c r="AD34" s="6">
        <f>100 + SUMIFS(NhatKy_ViPham!J:J, NhatKy_ViPham!E:E, "12_Dia", NhatKy_ViPham!F:F, B34, NhatKy_ViPham!C:C, "T13") - SUMIFS(NhatKy_ViPham!K:K, NhatKy_ViPham!E:E, "12_Dia", NhatKy_ViPham!F:F, B34, NhatKy_ViPham!C:C, "T13")</f>
        <v>100</v>
      </c>
      <c r="AE34" s="6">
        <f>100 + SUMIFS(NhatKy_ViPham!J:J, NhatKy_ViPham!E:E, "12_Dia", NhatKy_ViPham!F:F, B34, NhatKy_ViPham!C:C, "T14") - SUMIFS(NhatKy_ViPham!K:K, NhatKy_ViPham!E:E, "12_Dia", NhatKy_ViPham!F:F, B34, NhatKy_ViPham!C:C, "T14")</f>
        <v>100</v>
      </c>
      <c r="AF34" s="6">
        <f>100 + SUMIFS(NhatKy_ViPham!J:J, NhatKy_ViPham!E:E, "12_Dia", NhatKy_ViPham!F:F, B34, NhatKy_ViPham!C:C, "T15") - SUMIFS(NhatKy_ViPham!K:K, NhatKy_ViPham!E:E, "12_Dia", NhatKy_ViPham!F:F, B34, NhatKy_ViPham!C:C, "T15")</f>
        <v>100</v>
      </c>
      <c r="AG34" s="6">
        <f>100 + SUMIFS(NhatKy_ViPham!J:J, NhatKy_ViPham!E:E, "12_Dia", NhatKy_ViPham!F:F, B34, NhatKy_ViPham!C:C, "T16") - SUMIFS(NhatKy_ViPham!K:K, NhatKy_ViPham!E:E, "12_Dia", NhatKy_ViPham!F:F, B34, NhatKy_ViPham!C:C, "T16")</f>
        <v>100</v>
      </c>
      <c r="AH34" s="6">
        <f>100 + SUMIFS(NhatKy_ViPham!J:J, NhatKy_ViPham!E:E, "12_Dia", NhatKy_ViPham!F:F, B34, NhatKy_ViPham!C:C, "T17") - SUMIFS(NhatKy_ViPham!K:K, NhatKy_ViPham!E:E, "12_Dia", NhatKy_ViPham!F:F, B34, NhatKy_ViPham!C:C, "T17")</f>
        <v>100</v>
      </c>
      <c r="AI34" s="6">
        <f>100 + SUMIFS(NhatKy_ViPham!J:J, NhatKy_ViPham!E:E, "12_Dia", NhatKy_ViPham!F:F, B34, NhatKy_ViPham!C:C, "T18") - SUMIFS(NhatKy_ViPham!K:K, NhatKy_ViPham!E:E, "12_Dia", NhatKy_ViPham!F:F, B34, NhatKy_ViPham!C:C, "T18")</f>
        <v>100</v>
      </c>
      <c r="AJ34" s="6">
        <f>100 + SUMIFS(NhatKy_ViPham!J:J, NhatKy_ViPham!E:E, "12_Dia", NhatKy_ViPham!F:F, B34, NhatKy_ViPham!C:C, "T19") - SUMIFS(NhatKy_ViPham!K:K, NhatKy_ViPham!E:E, "12_Dia", NhatKy_ViPham!F:F, B34, NhatKy_ViPham!C:C, "T19")</f>
        <v>100</v>
      </c>
      <c r="AK34" s="6">
        <f>100 + SUMIFS(NhatKy_ViPham!J:J, NhatKy_ViPham!E:E, "12_Dia", NhatKy_ViPham!F:F, B34, NhatKy_ViPham!C:C, "T20") - SUMIFS(NhatKy_ViPham!K:K, NhatKy_ViPham!E:E, "12_Dia", NhatKy_ViPham!F:F, B34, NhatKy_ViPham!C:C, "T20")</f>
        <v>100</v>
      </c>
      <c r="AL34" s="6">
        <f>100 + SUMIFS(NhatKy_ViPham!J:J, NhatKy_ViPham!E:E, "12_Dia", NhatKy_ViPham!F:F, B34, NhatKy_ViPham!C:C, "T21") - SUMIFS(NhatKy_ViPham!K:K, NhatKy_ViPham!E:E, "12_Dia", NhatKy_ViPham!F:F, B34, NhatKy_ViPham!C:C, "T21")</f>
        <v>100</v>
      </c>
      <c r="AM34" s="6">
        <f>100 + SUMIFS(NhatKy_ViPham!J:J, NhatKy_ViPham!E:E, "12_Dia", NhatKy_ViPham!F:F, B34, NhatKy_ViPham!C:C, "T22") - SUMIFS(NhatKy_ViPham!K:K, NhatKy_ViPham!E:E, "12_Dia", NhatKy_ViPham!F:F, B34, NhatKy_ViPham!C:C, "T22")</f>
        <v>100</v>
      </c>
      <c r="AN34" s="6">
        <f>100 + SUMIFS(NhatKy_ViPham!J:J, NhatKy_ViPham!E:E, "12_Dia", NhatKy_ViPham!F:F, B34, NhatKy_ViPham!C:C, "T23") - SUMIFS(NhatKy_ViPham!K:K, NhatKy_ViPham!E:E, "12_Dia", NhatKy_ViPham!F:F, B34, NhatKy_ViPham!C:C, "T23")</f>
        <v>100</v>
      </c>
      <c r="AO34" s="6">
        <f>100 + SUMIFS(NhatKy_ViPham!J:J, NhatKy_ViPham!E:E, "12_Dia", NhatKy_ViPham!F:F, B34, NhatKy_ViPham!C:C, "T24") - SUMIFS(NhatKy_ViPham!K:K, NhatKy_ViPham!E:E, "12_Dia", NhatKy_ViPham!F:F, B34, NhatKy_ViPham!C:C, "T24")</f>
        <v>100</v>
      </c>
      <c r="AP34" s="6">
        <f>100 + SUMIFS(NhatKy_ViPham!J:J, NhatKy_ViPham!E:E, "12_Dia", NhatKy_ViPham!F:F, B34, NhatKy_ViPham!C:C, "T25") - SUMIFS(NhatKy_ViPham!K:K, NhatKy_ViPham!E:E, "12_Dia", NhatKy_ViPham!F:F, B34, NhatKy_ViPham!C:C, "T25")</f>
        <v>100</v>
      </c>
      <c r="AQ34" s="6">
        <f>100 + SUMIFS(NhatKy_ViPham!J:J, NhatKy_ViPham!E:E, "12_Dia", NhatKy_ViPham!F:F, B34, NhatKy_ViPham!C:C, "T26") - SUMIFS(NhatKy_ViPham!K:K, NhatKy_ViPham!E:E, "12_Dia", NhatKy_ViPham!F:F, B34, NhatKy_ViPham!C:C, "T26")</f>
        <v>100</v>
      </c>
      <c r="AR34" s="6">
        <f>100 + SUMIFS(NhatKy_ViPham!J:J, NhatKy_ViPham!E:E, "12_Dia", NhatKy_ViPham!F:F, B34, NhatKy_ViPham!C:C, "T27") - SUMIFS(NhatKy_ViPham!K:K, NhatKy_ViPham!E:E, "12_Dia", NhatKy_ViPham!F:F, B34, NhatKy_ViPham!C:C, "T27")</f>
        <v>100</v>
      </c>
      <c r="AS34" s="6">
        <f>100 + SUMIFS(NhatKy_ViPham!J:J, NhatKy_ViPham!E:E, "12_Dia", NhatKy_ViPham!F:F, B34, NhatKy_ViPham!C:C, "T28") - SUMIFS(NhatKy_ViPham!K:K, NhatKy_ViPham!E:E, "12_Dia", NhatKy_ViPham!F:F, B34, NhatKy_ViPham!C:C, "T28")</f>
        <v>100</v>
      </c>
      <c r="AT34" s="6">
        <f>100 + SUMIFS(NhatKy_ViPham!J:J, NhatKy_ViPham!E:E, "12_Dia", NhatKy_ViPham!F:F, B34, NhatKy_ViPham!C:C, "T29") - SUMIFS(NhatKy_ViPham!K:K, NhatKy_ViPham!E:E, "12_Dia", NhatKy_ViPham!F:F, B34, NhatKy_ViPham!C:C, "T29")</f>
        <v>100</v>
      </c>
      <c r="AU34" s="6">
        <f>100 + SUMIFS(NhatKy_ViPham!J:J, NhatKy_ViPham!E:E, "12_Dia", NhatKy_ViPham!F:F, B34, NhatKy_ViPham!C:C, "T30") - SUMIFS(NhatKy_ViPham!K:K, NhatKy_ViPham!E:E, "12_Dia", NhatKy_ViPham!F:F, B34, NhatKy_ViPham!C:C, "T30")</f>
        <v>100</v>
      </c>
      <c r="AV34" s="6">
        <f>100 + SUMIFS(NhatKy_ViPham!J:J, NhatKy_ViPham!E:E, "12_Dia", NhatKy_ViPham!F:F, B34, NhatKy_ViPham!C:C, "T31") - SUMIFS(NhatKy_ViPham!K:K, NhatKy_ViPham!E:E, "12_Dia", NhatKy_ViPham!F:F, B34, NhatKy_ViPham!C:C, "T31")</f>
        <v>100</v>
      </c>
      <c r="AW34" s="6">
        <f>100 + SUMIFS(NhatKy_ViPham!J:J, NhatKy_ViPham!E:E, "12_Dia", NhatKy_ViPham!F:F, B34, NhatKy_ViPham!C:C, "T32") - SUMIFS(NhatKy_ViPham!K:K, NhatKy_ViPham!E:E, "12_Dia", NhatKy_ViPham!F:F, B34, NhatKy_ViPham!C:C, "T32")</f>
        <v>100</v>
      </c>
      <c r="AX34" s="6">
        <f>100 + SUMIFS(NhatKy_ViPham!J:J, NhatKy_ViPham!E:E, "12_Dia", NhatKy_ViPham!F:F, B34, NhatKy_ViPham!C:C, "T33") - SUMIFS(NhatKy_ViPham!K:K, NhatKy_ViPham!E:E, "12_Dia", NhatKy_ViPham!F:F, B34, NhatKy_ViPham!C:C, "T33")</f>
        <v>100</v>
      </c>
      <c r="AY34" s="6">
        <f>100 + SUMIFS(NhatKy_ViPham!J:J, NhatKy_ViPham!E:E, "12_Dia", NhatKy_ViPham!F:F, B34, NhatKy_ViPham!C:C, "T34") - SUMIFS(NhatKy_ViPham!K:K, NhatKy_ViPham!E:E, "12_Dia", NhatKy_ViPham!F:F, B34, NhatKy_ViPham!C:C, "T34")</f>
        <v>100</v>
      </c>
      <c r="AZ34" s="6">
        <f>100 + SUMIFS(NhatKy_ViPham!J:J, NhatKy_ViPham!E:E, "12_Dia", NhatKy_ViPham!F:F, B34, NhatKy_ViPham!C:C, "T35") - SUMIFS(NhatKy_ViPham!K:K, NhatKy_ViPham!E:E, "12_Dia", NhatKy_ViPham!F:F, B34, NhatKy_ViPham!C:C, "T35")</f>
        <v>100</v>
      </c>
      <c r="BA34" s="12">
        <f t="shared" si="0"/>
        <v>100</v>
      </c>
      <c r="BB34" s="11" t="s">
        <v>430</v>
      </c>
      <c r="BC34" s="16" t="str">
        <f t="shared" si="1"/>
        <v>Tốt</v>
      </c>
      <c r="BD34" s="15" t="str">
        <f t="shared" si="2"/>
        <v>🟢 BÌNH THƯỜNG</v>
      </c>
    </row>
    <row r="35" spans="1:56" x14ac:dyDescent="0.25">
      <c r="A35" s="4">
        <v>27</v>
      </c>
      <c r="B35" s="10" t="s">
        <v>2911</v>
      </c>
      <c r="C35" s="4" t="s">
        <v>2728</v>
      </c>
      <c r="D35" s="4" t="s">
        <v>429</v>
      </c>
      <c r="E35" s="11" t="s">
        <v>430</v>
      </c>
      <c r="F35" s="7">
        <f>SUMIFS(NhatKy_ViPham!K:K, NhatKy_ViPham!E:E, "12_Dia", NhatKy_ViPham!F:F, B35, NhatKy_ViPham!H:H, "L01")</f>
        <v>0</v>
      </c>
      <c r="G35" s="7">
        <f>SUMIFS(NhatKy_ViPham!K:K, NhatKy_ViPham!E:E, "12_Dia", NhatKy_ViPham!F:F, B35, NhatKy_ViPham!H:H, "L02")</f>
        <v>0</v>
      </c>
      <c r="H35" s="7">
        <f>SUMIFS(NhatKy_ViPham!K:K, NhatKy_ViPham!E:E, "12_Dia", NhatKy_ViPham!F:F, B35, NhatKy_ViPham!H:H, "L03")</f>
        <v>0</v>
      </c>
      <c r="I35" s="7">
        <f>SUMIFS(NhatKy_ViPham!K:K, NhatKy_ViPham!E:E, "12_Dia", NhatKy_ViPham!F:F, B35, NhatKy_ViPham!H:H, "L04")</f>
        <v>0</v>
      </c>
      <c r="J35" s="7">
        <f>SUMIFS(NhatKy_ViPham!K:K, NhatKy_ViPham!E:E, "12_Dia", NhatKy_ViPham!F:F, B35, NhatKy_ViPham!H:H, "L05")</f>
        <v>0</v>
      </c>
      <c r="K35" s="7">
        <f>SUMIFS(NhatKy_ViPham!K:K, NhatKy_ViPham!E:E, "12_Dia", NhatKy_ViPham!F:F, B35, NhatKy_ViPham!H:H, "L06")</f>
        <v>0</v>
      </c>
      <c r="L35" s="7">
        <f>SUMIFS(NhatKy_ViPham!K:K, NhatKy_ViPham!E:E, "12_Dia", NhatKy_ViPham!F:F, B35, NhatKy_ViPham!H:H, "L07")</f>
        <v>0</v>
      </c>
      <c r="M35" s="7">
        <f>SUMIFS(NhatKy_ViPham!K:K, NhatKy_ViPham!E:E, "12_Dia", NhatKy_ViPham!F:F, B35, NhatKy_ViPham!H:H, "L08")</f>
        <v>0</v>
      </c>
      <c r="N35" s="7">
        <f>SUMIFS(NhatKy_ViPham!K:K, NhatKy_ViPham!E:E, "12_Dia", NhatKy_ViPham!F:F, B35, NhatKy_ViPham!H:H, "L09")</f>
        <v>0</v>
      </c>
      <c r="O35" s="7">
        <f>SUMIFS(NhatKy_ViPham!K:K, NhatKy_ViPham!E:E, "12_Dia", NhatKy_ViPham!F:F, B35, NhatKy_ViPham!H:H, "L10")</f>
        <v>0</v>
      </c>
      <c r="P35" s="12">
        <f>SUMIFS(NhatKy_ViPham!J:J, NhatKy_ViPham!E:E, "12_Dia", NhatKy_ViPham!F:F, B35)</f>
        <v>0</v>
      </c>
      <c r="Q35" s="13">
        <f>SUMIFS(NhatKy_ViPham!K:K, NhatKy_ViPham!E:E, "12_Dia", NhatKy_ViPham!F:F, B35)</f>
        <v>0</v>
      </c>
      <c r="R35" s="7">
        <f>100 + SUMIFS(NhatKy_ViPham!J:J, NhatKy_ViPham!E:E, "12_Dia", NhatKy_ViPham!F:F, B35, NhatKy_ViPham!C:C, "T1") - SUMIFS(NhatKy_ViPham!K:K, NhatKy_ViPham!E:E, "12_Dia", NhatKy_ViPham!F:F, B35, NhatKy_ViPham!C:C, "T1")</f>
        <v>100</v>
      </c>
      <c r="S35" s="7">
        <f>100 + SUMIFS(NhatKy_ViPham!J:J, NhatKy_ViPham!E:E, "12_Dia", NhatKy_ViPham!F:F, B35, NhatKy_ViPham!C:C, "T2") - SUMIFS(NhatKy_ViPham!K:K, NhatKy_ViPham!E:E, "12_Dia", NhatKy_ViPham!F:F, B35, NhatKy_ViPham!C:C, "T2")</f>
        <v>100</v>
      </c>
      <c r="T35" s="7">
        <f>100 + SUMIFS(NhatKy_ViPham!J:J, NhatKy_ViPham!E:E, "12_Dia", NhatKy_ViPham!F:F, B35, NhatKy_ViPham!C:C, "T3") - SUMIFS(NhatKy_ViPham!K:K, NhatKy_ViPham!E:E, "12_Dia", NhatKy_ViPham!F:F, B35, NhatKy_ViPham!C:C, "T3")</f>
        <v>100</v>
      </c>
      <c r="U35" s="7">
        <f>100 + SUMIFS(NhatKy_ViPham!J:J, NhatKy_ViPham!E:E, "12_Dia", NhatKy_ViPham!F:F, B35, NhatKy_ViPham!C:C, "T4") - SUMIFS(NhatKy_ViPham!K:K, NhatKy_ViPham!E:E, "12_Dia", NhatKy_ViPham!F:F, B35, NhatKy_ViPham!C:C, "T4")</f>
        <v>100</v>
      </c>
      <c r="V35" s="7">
        <f>100 + SUMIFS(NhatKy_ViPham!J:J, NhatKy_ViPham!E:E, "12_Dia", NhatKy_ViPham!F:F, B35, NhatKy_ViPham!C:C, "T5") - SUMIFS(NhatKy_ViPham!K:K, NhatKy_ViPham!E:E, "12_Dia", NhatKy_ViPham!F:F, B35, NhatKy_ViPham!C:C, "T5")</f>
        <v>100</v>
      </c>
      <c r="W35" s="7">
        <f>100 + SUMIFS(NhatKy_ViPham!J:J, NhatKy_ViPham!E:E, "12_Dia", NhatKy_ViPham!F:F, B35, NhatKy_ViPham!C:C, "T6") - SUMIFS(NhatKy_ViPham!K:K, NhatKy_ViPham!E:E, "12_Dia", NhatKy_ViPham!F:F, B35, NhatKy_ViPham!C:C, "T6")</f>
        <v>100</v>
      </c>
      <c r="X35" s="7">
        <f>100 + SUMIFS(NhatKy_ViPham!J:J, NhatKy_ViPham!E:E, "12_Dia", NhatKy_ViPham!F:F, B35, NhatKy_ViPham!C:C, "T7") - SUMIFS(NhatKy_ViPham!K:K, NhatKy_ViPham!E:E, "12_Dia", NhatKy_ViPham!F:F, B35, NhatKy_ViPham!C:C, "T7")</f>
        <v>100</v>
      </c>
      <c r="Y35" s="7">
        <f>100 + SUMIFS(NhatKy_ViPham!J:J, NhatKy_ViPham!E:E, "12_Dia", NhatKy_ViPham!F:F, B35, NhatKy_ViPham!C:C, "T8") - SUMIFS(NhatKy_ViPham!K:K, NhatKy_ViPham!E:E, "12_Dia", NhatKy_ViPham!F:F, B35, NhatKy_ViPham!C:C, "T8")</f>
        <v>100</v>
      </c>
      <c r="Z35" s="7">
        <f>100 + SUMIFS(NhatKy_ViPham!J:J, NhatKy_ViPham!E:E, "12_Dia", NhatKy_ViPham!F:F, B35, NhatKy_ViPham!C:C, "T9") - SUMIFS(NhatKy_ViPham!K:K, NhatKy_ViPham!E:E, "12_Dia", NhatKy_ViPham!F:F, B35, NhatKy_ViPham!C:C, "T9")</f>
        <v>100</v>
      </c>
      <c r="AA35" s="7">
        <f>100 + SUMIFS(NhatKy_ViPham!J:J, NhatKy_ViPham!E:E, "12_Dia", NhatKy_ViPham!F:F, B35, NhatKy_ViPham!C:C, "T10") - SUMIFS(NhatKy_ViPham!K:K, NhatKy_ViPham!E:E, "12_Dia", NhatKy_ViPham!F:F, B35, NhatKy_ViPham!C:C, "T10")</f>
        <v>100</v>
      </c>
      <c r="AB35" s="7">
        <f>100 + SUMIFS(NhatKy_ViPham!J:J, NhatKy_ViPham!E:E, "12_Dia", NhatKy_ViPham!F:F, B35, NhatKy_ViPham!C:C, "T11") - SUMIFS(NhatKy_ViPham!K:K, NhatKy_ViPham!E:E, "12_Dia", NhatKy_ViPham!F:F, B35, NhatKy_ViPham!C:C, "T11")</f>
        <v>100</v>
      </c>
      <c r="AC35" s="7">
        <f>100 + SUMIFS(NhatKy_ViPham!J:J, NhatKy_ViPham!E:E, "12_Dia", NhatKy_ViPham!F:F, B35, NhatKy_ViPham!C:C, "T12") - SUMIFS(NhatKy_ViPham!K:K, NhatKy_ViPham!E:E, "12_Dia", NhatKy_ViPham!F:F, B35, NhatKy_ViPham!C:C, "T12")</f>
        <v>100</v>
      </c>
      <c r="AD35" s="7">
        <f>100 + SUMIFS(NhatKy_ViPham!J:J, NhatKy_ViPham!E:E, "12_Dia", NhatKy_ViPham!F:F, B35, NhatKy_ViPham!C:C, "T13") - SUMIFS(NhatKy_ViPham!K:K, NhatKy_ViPham!E:E, "12_Dia", NhatKy_ViPham!F:F, B35, NhatKy_ViPham!C:C, "T13")</f>
        <v>100</v>
      </c>
      <c r="AE35" s="7">
        <f>100 + SUMIFS(NhatKy_ViPham!J:J, NhatKy_ViPham!E:E, "12_Dia", NhatKy_ViPham!F:F, B35, NhatKy_ViPham!C:C, "T14") - SUMIFS(NhatKy_ViPham!K:K, NhatKy_ViPham!E:E, "12_Dia", NhatKy_ViPham!F:F, B35, NhatKy_ViPham!C:C, "T14")</f>
        <v>100</v>
      </c>
      <c r="AF35" s="7">
        <f>100 + SUMIFS(NhatKy_ViPham!J:J, NhatKy_ViPham!E:E, "12_Dia", NhatKy_ViPham!F:F, B35, NhatKy_ViPham!C:C, "T15") - SUMIFS(NhatKy_ViPham!K:K, NhatKy_ViPham!E:E, "12_Dia", NhatKy_ViPham!F:F, B35, NhatKy_ViPham!C:C, "T15")</f>
        <v>100</v>
      </c>
      <c r="AG35" s="7">
        <f>100 + SUMIFS(NhatKy_ViPham!J:J, NhatKy_ViPham!E:E, "12_Dia", NhatKy_ViPham!F:F, B35, NhatKy_ViPham!C:C, "T16") - SUMIFS(NhatKy_ViPham!K:K, NhatKy_ViPham!E:E, "12_Dia", NhatKy_ViPham!F:F, B35, NhatKy_ViPham!C:C, "T16")</f>
        <v>100</v>
      </c>
      <c r="AH35" s="7">
        <f>100 + SUMIFS(NhatKy_ViPham!J:J, NhatKy_ViPham!E:E, "12_Dia", NhatKy_ViPham!F:F, B35, NhatKy_ViPham!C:C, "T17") - SUMIFS(NhatKy_ViPham!K:K, NhatKy_ViPham!E:E, "12_Dia", NhatKy_ViPham!F:F, B35, NhatKy_ViPham!C:C, "T17")</f>
        <v>100</v>
      </c>
      <c r="AI35" s="7">
        <f>100 + SUMIFS(NhatKy_ViPham!J:J, NhatKy_ViPham!E:E, "12_Dia", NhatKy_ViPham!F:F, B35, NhatKy_ViPham!C:C, "T18") - SUMIFS(NhatKy_ViPham!K:K, NhatKy_ViPham!E:E, "12_Dia", NhatKy_ViPham!F:F, B35, NhatKy_ViPham!C:C, "T18")</f>
        <v>100</v>
      </c>
      <c r="AJ35" s="7">
        <f>100 + SUMIFS(NhatKy_ViPham!J:J, NhatKy_ViPham!E:E, "12_Dia", NhatKy_ViPham!F:F, B35, NhatKy_ViPham!C:C, "T19") - SUMIFS(NhatKy_ViPham!K:K, NhatKy_ViPham!E:E, "12_Dia", NhatKy_ViPham!F:F, B35, NhatKy_ViPham!C:C, "T19")</f>
        <v>100</v>
      </c>
      <c r="AK35" s="7">
        <f>100 + SUMIFS(NhatKy_ViPham!J:J, NhatKy_ViPham!E:E, "12_Dia", NhatKy_ViPham!F:F, B35, NhatKy_ViPham!C:C, "T20") - SUMIFS(NhatKy_ViPham!K:K, NhatKy_ViPham!E:E, "12_Dia", NhatKy_ViPham!F:F, B35, NhatKy_ViPham!C:C, "T20")</f>
        <v>100</v>
      </c>
      <c r="AL35" s="7">
        <f>100 + SUMIFS(NhatKy_ViPham!J:J, NhatKy_ViPham!E:E, "12_Dia", NhatKy_ViPham!F:F, B35, NhatKy_ViPham!C:C, "T21") - SUMIFS(NhatKy_ViPham!K:K, NhatKy_ViPham!E:E, "12_Dia", NhatKy_ViPham!F:F, B35, NhatKy_ViPham!C:C, "T21")</f>
        <v>100</v>
      </c>
      <c r="AM35" s="7">
        <f>100 + SUMIFS(NhatKy_ViPham!J:J, NhatKy_ViPham!E:E, "12_Dia", NhatKy_ViPham!F:F, B35, NhatKy_ViPham!C:C, "T22") - SUMIFS(NhatKy_ViPham!K:K, NhatKy_ViPham!E:E, "12_Dia", NhatKy_ViPham!F:F, B35, NhatKy_ViPham!C:C, "T22")</f>
        <v>100</v>
      </c>
      <c r="AN35" s="7">
        <f>100 + SUMIFS(NhatKy_ViPham!J:J, NhatKy_ViPham!E:E, "12_Dia", NhatKy_ViPham!F:F, B35, NhatKy_ViPham!C:C, "T23") - SUMIFS(NhatKy_ViPham!K:K, NhatKy_ViPham!E:E, "12_Dia", NhatKy_ViPham!F:F, B35, NhatKy_ViPham!C:C, "T23")</f>
        <v>100</v>
      </c>
      <c r="AO35" s="7">
        <f>100 + SUMIFS(NhatKy_ViPham!J:J, NhatKy_ViPham!E:E, "12_Dia", NhatKy_ViPham!F:F, B35, NhatKy_ViPham!C:C, "T24") - SUMIFS(NhatKy_ViPham!K:K, NhatKy_ViPham!E:E, "12_Dia", NhatKy_ViPham!F:F, B35, NhatKy_ViPham!C:C, "T24")</f>
        <v>100</v>
      </c>
      <c r="AP35" s="7">
        <f>100 + SUMIFS(NhatKy_ViPham!J:J, NhatKy_ViPham!E:E, "12_Dia", NhatKy_ViPham!F:F, B35, NhatKy_ViPham!C:C, "T25") - SUMIFS(NhatKy_ViPham!K:K, NhatKy_ViPham!E:E, "12_Dia", NhatKy_ViPham!F:F, B35, NhatKy_ViPham!C:C, "T25")</f>
        <v>100</v>
      </c>
      <c r="AQ35" s="7">
        <f>100 + SUMIFS(NhatKy_ViPham!J:J, NhatKy_ViPham!E:E, "12_Dia", NhatKy_ViPham!F:F, B35, NhatKy_ViPham!C:C, "T26") - SUMIFS(NhatKy_ViPham!K:K, NhatKy_ViPham!E:E, "12_Dia", NhatKy_ViPham!F:F, B35, NhatKy_ViPham!C:C, "T26")</f>
        <v>100</v>
      </c>
      <c r="AR35" s="7">
        <f>100 + SUMIFS(NhatKy_ViPham!J:J, NhatKy_ViPham!E:E, "12_Dia", NhatKy_ViPham!F:F, B35, NhatKy_ViPham!C:C, "T27") - SUMIFS(NhatKy_ViPham!K:K, NhatKy_ViPham!E:E, "12_Dia", NhatKy_ViPham!F:F, B35, NhatKy_ViPham!C:C, "T27")</f>
        <v>100</v>
      </c>
      <c r="AS35" s="7">
        <f>100 + SUMIFS(NhatKy_ViPham!J:J, NhatKy_ViPham!E:E, "12_Dia", NhatKy_ViPham!F:F, B35, NhatKy_ViPham!C:C, "T28") - SUMIFS(NhatKy_ViPham!K:K, NhatKy_ViPham!E:E, "12_Dia", NhatKy_ViPham!F:F, B35, NhatKy_ViPham!C:C, "T28")</f>
        <v>100</v>
      </c>
      <c r="AT35" s="7">
        <f>100 + SUMIFS(NhatKy_ViPham!J:J, NhatKy_ViPham!E:E, "12_Dia", NhatKy_ViPham!F:F, B35, NhatKy_ViPham!C:C, "T29") - SUMIFS(NhatKy_ViPham!K:K, NhatKy_ViPham!E:E, "12_Dia", NhatKy_ViPham!F:F, B35, NhatKy_ViPham!C:C, "T29")</f>
        <v>100</v>
      </c>
      <c r="AU35" s="7">
        <f>100 + SUMIFS(NhatKy_ViPham!J:J, NhatKy_ViPham!E:E, "12_Dia", NhatKy_ViPham!F:F, B35, NhatKy_ViPham!C:C, "T30") - SUMIFS(NhatKy_ViPham!K:K, NhatKy_ViPham!E:E, "12_Dia", NhatKy_ViPham!F:F, B35, NhatKy_ViPham!C:C, "T30")</f>
        <v>100</v>
      </c>
      <c r="AV35" s="7">
        <f>100 + SUMIFS(NhatKy_ViPham!J:J, NhatKy_ViPham!E:E, "12_Dia", NhatKy_ViPham!F:F, B35, NhatKy_ViPham!C:C, "T31") - SUMIFS(NhatKy_ViPham!K:K, NhatKy_ViPham!E:E, "12_Dia", NhatKy_ViPham!F:F, B35, NhatKy_ViPham!C:C, "T31")</f>
        <v>100</v>
      </c>
      <c r="AW35" s="7">
        <f>100 + SUMIFS(NhatKy_ViPham!J:J, NhatKy_ViPham!E:E, "12_Dia", NhatKy_ViPham!F:F, B35, NhatKy_ViPham!C:C, "T32") - SUMIFS(NhatKy_ViPham!K:K, NhatKy_ViPham!E:E, "12_Dia", NhatKy_ViPham!F:F, B35, NhatKy_ViPham!C:C, "T32")</f>
        <v>100</v>
      </c>
      <c r="AX35" s="7">
        <f>100 + SUMIFS(NhatKy_ViPham!J:J, NhatKy_ViPham!E:E, "12_Dia", NhatKy_ViPham!F:F, B35, NhatKy_ViPham!C:C, "T33") - SUMIFS(NhatKy_ViPham!K:K, NhatKy_ViPham!E:E, "12_Dia", NhatKy_ViPham!F:F, B35, NhatKy_ViPham!C:C, "T33")</f>
        <v>100</v>
      </c>
      <c r="AY35" s="7">
        <f>100 + SUMIFS(NhatKy_ViPham!J:J, NhatKy_ViPham!E:E, "12_Dia", NhatKy_ViPham!F:F, B35, NhatKy_ViPham!C:C, "T34") - SUMIFS(NhatKy_ViPham!K:K, NhatKy_ViPham!E:E, "12_Dia", NhatKy_ViPham!F:F, B35, NhatKy_ViPham!C:C, "T34")</f>
        <v>100</v>
      </c>
      <c r="AZ35" s="7">
        <f>100 + SUMIFS(NhatKy_ViPham!J:J, NhatKy_ViPham!E:E, "12_Dia", NhatKy_ViPham!F:F, B35, NhatKy_ViPham!C:C, "T35") - SUMIFS(NhatKy_ViPham!K:K, NhatKy_ViPham!E:E, "12_Dia", NhatKy_ViPham!F:F, B35, NhatKy_ViPham!C:C, "T35")</f>
        <v>100</v>
      </c>
      <c r="BA35" s="12">
        <f t="shared" si="0"/>
        <v>100</v>
      </c>
      <c r="BB35" s="11" t="s">
        <v>430</v>
      </c>
      <c r="BC35" s="14" t="str">
        <f t="shared" si="1"/>
        <v>Tốt</v>
      </c>
      <c r="BD35" s="10" t="str">
        <f t="shared" si="2"/>
        <v>🟢 BÌNH THƯỜNG</v>
      </c>
    </row>
    <row r="36" spans="1:56" x14ac:dyDescent="0.25">
      <c r="A36" s="5">
        <v>28</v>
      </c>
      <c r="B36" s="15" t="s">
        <v>2912</v>
      </c>
      <c r="C36" s="5" t="s">
        <v>2728</v>
      </c>
      <c r="D36" s="5" t="s">
        <v>429</v>
      </c>
      <c r="E36" s="11" t="s">
        <v>430</v>
      </c>
      <c r="F36" s="6">
        <f>SUMIFS(NhatKy_ViPham!K:K, NhatKy_ViPham!E:E, "12_Dia", NhatKy_ViPham!F:F, B36, NhatKy_ViPham!H:H, "L01")</f>
        <v>0</v>
      </c>
      <c r="G36" s="6">
        <f>SUMIFS(NhatKy_ViPham!K:K, NhatKy_ViPham!E:E, "12_Dia", NhatKy_ViPham!F:F, B36, NhatKy_ViPham!H:H, "L02")</f>
        <v>0</v>
      </c>
      <c r="H36" s="6">
        <f>SUMIFS(NhatKy_ViPham!K:K, NhatKy_ViPham!E:E, "12_Dia", NhatKy_ViPham!F:F, B36, NhatKy_ViPham!H:H, "L03")</f>
        <v>0</v>
      </c>
      <c r="I36" s="6">
        <f>SUMIFS(NhatKy_ViPham!K:K, NhatKy_ViPham!E:E, "12_Dia", NhatKy_ViPham!F:F, B36, NhatKy_ViPham!H:H, "L04")</f>
        <v>0</v>
      </c>
      <c r="J36" s="6">
        <f>SUMIFS(NhatKy_ViPham!K:K, NhatKy_ViPham!E:E, "12_Dia", NhatKy_ViPham!F:F, B36, NhatKy_ViPham!H:H, "L05")</f>
        <v>0</v>
      </c>
      <c r="K36" s="6">
        <f>SUMIFS(NhatKy_ViPham!K:K, NhatKy_ViPham!E:E, "12_Dia", NhatKy_ViPham!F:F, B36, NhatKy_ViPham!H:H, "L06")</f>
        <v>0</v>
      </c>
      <c r="L36" s="6">
        <f>SUMIFS(NhatKy_ViPham!K:K, NhatKy_ViPham!E:E, "12_Dia", NhatKy_ViPham!F:F, B36, NhatKy_ViPham!H:H, "L07")</f>
        <v>0</v>
      </c>
      <c r="M36" s="6">
        <f>SUMIFS(NhatKy_ViPham!K:K, NhatKy_ViPham!E:E, "12_Dia", NhatKy_ViPham!F:F, B36, NhatKy_ViPham!H:H, "L08")</f>
        <v>0</v>
      </c>
      <c r="N36" s="6">
        <f>SUMIFS(NhatKy_ViPham!K:K, NhatKy_ViPham!E:E, "12_Dia", NhatKy_ViPham!F:F, B36, NhatKy_ViPham!H:H, "L09")</f>
        <v>0</v>
      </c>
      <c r="O36" s="6">
        <f>SUMIFS(NhatKy_ViPham!K:K, NhatKy_ViPham!E:E, "12_Dia", NhatKy_ViPham!F:F, B36, NhatKy_ViPham!H:H, "L10")</f>
        <v>0</v>
      </c>
      <c r="P36" s="12">
        <f>SUMIFS(NhatKy_ViPham!J:J, NhatKy_ViPham!E:E, "12_Dia", NhatKy_ViPham!F:F, B36)</f>
        <v>0</v>
      </c>
      <c r="Q36" s="13">
        <f>SUMIFS(NhatKy_ViPham!K:K, NhatKy_ViPham!E:E, "12_Dia", NhatKy_ViPham!F:F, B36)</f>
        <v>0</v>
      </c>
      <c r="R36" s="6">
        <f>100 + SUMIFS(NhatKy_ViPham!J:J, NhatKy_ViPham!E:E, "12_Dia", NhatKy_ViPham!F:F, B36, NhatKy_ViPham!C:C, "T1") - SUMIFS(NhatKy_ViPham!K:K, NhatKy_ViPham!E:E, "12_Dia", NhatKy_ViPham!F:F, B36, NhatKy_ViPham!C:C, "T1")</f>
        <v>100</v>
      </c>
      <c r="S36" s="6">
        <f>100 + SUMIFS(NhatKy_ViPham!J:J, NhatKy_ViPham!E:E, "12_Dia", NhatKy_ViPham!F:F, B36, NhatKy_ViPham!C:C, "T2") - SUMIFS(NhatKy_ViPham!K:K, NhatKy_ViPham!E:E, "12_Dia", NhatKy_ViPham!F:F, B36, NhatKy_ViPham!C:C, "T2")</f>
        <v>100</v>
      </c>
      <c r="T36" s="6">
        <f>100 + SUMIFS(NhatKy_ViPham!J:J, NhatKy_ViPham!E:E, "12_Dia", NhatKy_ViPham!F:F, B36, NhatKy_ViPham!C:C, "T3") - SUMIFS(NhatKy_ViPham!K:K, NhatKy_ViPham!E:E, "12_Dia", NhatKy_ViPham!F:F, B36, NhatKy_ViPham!C:C, "T3")</f>
        <v>100</v>
      </c>
      <c r="U36" s="6">
        <f>100 + SUMIFS(NhatKy_ViPham!J:J, NhatKy_ViPham!E:E, "12_Dia", NhatKy_ViPham!F:F, B36, NhatKy_ViPham!C:C, "T4") - SUMIFS(NhatKy_ViPham!K:K, NhatKy_ViPham!E:E, "12_Dia", NhatKy_ViPham!F:F, B36, NhatKy_ViPham!C:C, "T4")</f>
        <v>100</v>
      </c>
      <c r="V36" s="6">
        <f>100 + SUMIFS(NhatKy_ViPham!J:J, NhatKy_ViPham!E:E, "12_Dia", NhatKy_ViPham!F:F, B36, NhatKy_ViPham!C:C, "T5") - SUMIFS(NhatKy_ViPham!K:K, NhatKy_ViPham!E:E, "12_Dia", NhatKy_ViPham!F:F, B36, NhatKy_ViPham!C:C, "T5")</f>
        <v>100</v>
      </c>
      <c r="W36" s="6">
        <f>100 + SUMIFS(NhatKy_ViPham!J:J, NhatKy_ViPham!E:E, "12_Dia", NhatKy_ViPham!F:F, B36, NhatKy_ViPham!C:C, "T6") - SUMIFS(NhatKy_ViPham!K:K, NhatKy_ViPham!E:E, "12_Dia", NhatKy_ViPham!F:F, B36, NhatKy_ViPham!C:C, "T6")</f>
        <v>100</v>
      </c>
      <c r="X36" s="6">
        <f>100 + SUMIFS(NhatKy_ViPham!J:J, NhatKy_ViPham!E:E, "12_Dia", NhatKy_ViPham!F:F, B36, NhatKy_ViPham!C:C, "T7") - SUMIFS(NhatKy_ViPham!K:K, NhatKy_ViPham!E:E, "12_Dia", NhatKy_ViPham!F:F, B36, NhatKy_ViPham!C:C, "T7")</f>
        <v>100</v>
      </c>
      <c r="Y36" s="6">
        <f>100 + SUMIFS(NhatKy_ViPham!J:J, NhatKy_ViPham!E:E, "12_Dia", NhatKy_ViPham!F:F, B36, NhatKy_ViPham!C:C, "T8") - SUMIFS(NhatKy_ViPham!K:K, NhatKy_ViPham!E:E, "12_Dia", NhatKy_ViPham!F:F, B36, NhatKy_ViPham!C:C, "T8")</f>
        <v>100</v>
      </c>
      <c r="Z36" s="6">
        <f>100 + SUMIFS(NhatKy_ViPham!J:J, NhatKy_ViPham!E:E, "12_Dia", NhatKy_ViPham!F:F, B36, NhatKy_ViPham!C:C, "T9") - SUMIFS(NhatKy_ViPham!K:K, NhatKy_ViPham!E:E, "12_Dia", NhatKy_ViPham!F:F, B36, NhatKy_ViPham!C:C, "T9")</f>
        <v>100</v>
      </c>
      <c r="AA36" s="6">
        <f>100 + SUMIFS(NhatKy_ViPham!J:J, NhatKy_ViPham!E:E, "12_Dia", NhatKy_ViPham!F:F, B36, NhatKy_ViPham!C:C, "T10") - SUMIFS(NhatKy_ViPham!K:K, NhatKy_ViPham!E:E, "12_Dia", NhatKy_ViPham!F:F, B36, NhatKy_ViPham!C:C, "T10")</f>
        <v>100</v>
      </c>
      <c r="AB36" s="6">
        <f>100 + SUMIFS(NhatKy_ViPham!J:J, NhatKy_ViPham!E:E, "12_Dia", NhatKy_ViPham!F:F, B36, NhatKy_ViPham!C:C, "T11") - SUMIFS(NhatKy_ViPham!K:K, NhatKy_ViPham!E:E, "12_Dia", NhatKy_ViPham!F:F, B36, NhatKy_ViPham!C:C, "T11")</f>
        <v>100</v>
      </c>
      <c r="AC36" s="6">
        <f>100 + SUMIFS(NhatKy_ViPham!J:J, NhatKy_ViPham!E:E, "12_Dia", NhatKy_ViPham!F:F, B36, NhatKy_ViPham!C:C, "T12") - SUMIFS(NhatKy_ViPham!K:K, NhatKy_ViPham!E:E, "12_Dia", NhatKy_ViPham!F:F, B36, NhatKy_ViPham!C:C, "T12")</f>
        <v>100</v>
      </c>
      <c r="AD36" s="6">
        <f>100 + SUMIFS(NhatKy_ViPham!J:J, NhatKy_ViPham!E:E, "12_Dia", NhatKy_ViPham!F:F, B36, NhatKy_ViPham!C:C, "T13") - SUMIFS(NhatKy_ViPham!K:K, NhatKy_ViPham!E:E, "12_Dia", NhatKy_ViPham!F:F, B36, NhatKy_ViPham!C:C, "T13")</f>
        <v>100</v>
      </c>
      <c r="AE36" s="6">
        <f>100 + SUMIFS(NhatKy_ViPham!J:J, NhatKy_ViPham!E:E, "12_Dia", NhatKy_ViPham!F:F, B36, NhatKy_ViPham!C:C, "T14") - SUMIFS(NhatKy_ViPham!K:K, NhatKy_ViPham!E:E, "12_Dia", NhatKy_ViPham!F:F, B36, NhatKy_ViPham!C:C, "T14")</f>
        <v>100</v>
      </c>
      <c r="AF36" s="6">
        <f>100 + SUMIFS(NhatKy_ViPham!J:J, NhatKy_ViPham!E:E, "12_Dia", NhatKy_ViPham!F:F, B36, NhatKy_ViPham!C:C, "T15") - SUMIFS(NhatKy_ViPham!K:K, NhatKy_ViPham!E:E, "12_Dia", NhatKy_ViPham!F:F, B36, NhatKy_ViPham!C:C, "T15")</f>
        <v>100</v>
      </c>
      <c r="AG36" s="6">
        <f>100 + SUMIFS(NhatKy_ViPham!J:J, NhatKy_ViPham!E:E, "12_Dia", NhatKy_ViPham!F:F, B36, NhatKy_ViPham!C:C, "T16") - SUMIFS(NhatKy_ViPham!K:K, NhatKy_ViPham!E:E, "12_Dia", NhatKy_ViPham!F:F, B36, NhatKy_ViPham!C:C, "T16")</f>
        <v>100</v>
      </c>
      <c r="AH36" s="6">
        <f>100 + SUMIFS(NhatKy_ViPham!J:J, NhatKy_ViPham!E:E, "12_Dia", NhatKy_ViPham!F:F, B36, NhatKy_ViPham!C:C, "T17") - SUMIFS(NhatKy_ViPham!K:K, NhatKy_ViPham!E:E, "12_Dia", NhatKy_ViPham!F:F, B36, NhatKy_ViPham!C:C, "T17")</f>
        <v>100</v>
      </c>
      <c r="AI36" s="6">
        <f>100 + SUMIFS(NhatKy_ViPham!J:J, NhatKy_ViPham!E:E, "12_Dia", NhatKy_ViPham!F:F, B36, NhatKy_ViPham!C:C, "T18") - SUMIFS(NhatKy_ViPham!K:K, NhatKy_ViPham!E:E, "12_Dia", NhatKy_ViPham!F:F, B36, NhatKy_ViPham!C:C, "T18")</f>
        <v>100</v>
      </c>
      <c r="AJ36" s="6">
        <f>100 + SUMIFS(NhatKy_ViPham!J:J, NhatKy_ViPham!E:E, "12_Dia", NhatKy_ViPham!F:F, B36, NhatKy_ViPham!C:C, "T19") - SUMIFS(NhatKy_ViPham!K:K, NhatKy_ViPham!E:E, "12_Dia", NhatKy_ViPham!F:F, B36, NhatKy_ViPham!C:C, "T19")</f>
        <v>100</v>
      </c>
      <c r="AK36" s="6">
        <f>100 + SUMIFS(NhatKy_ViPham!J:J, NhatKy_ViPham!E:E, "12_Dia", NhatKy_ViPham!F:F, B36, NhatKy_ViPham!C:C, "T20") - SUMIFS(NhatKy_ViPham!K:K, NhatKy_ViPham!E:E, "12_Dia", NhatKy_ViPham!F:F, B36, NhatKy_ViPham!C:C, "T20")</f>
        <v>100</v>
      </c>
      <c r="AL36" s="6">
        <f>100 + SUMIFS(NhatKy_ViPham!J:J, NhatKy_ViPham!E:E, "12_Dia", NhatKy_ViPham!F:F, B36, NhatKy_ViPham!C:C, "T21") - SUMIFS(NhatKy_ViPham!K:K, NhatKy_ViPham!E:E, "12_Dia", NhatKy_ViPham!F:F, B36, NhatKy_ViPham!C:C, "T21")</f>
        <v>100</v>
      </c>
      <c r="AM36" s="6">
        <f>100 + SUMIFS(NhatKy_ViPham!J:J, NhatKy_ViPham!E:E, "12_Dia", NhatKy_ViPham!F:F, B36, NhatKy_ViPham!C:C, "T22") - SUMIFS(NhatKy_ViPham!K:K, NhatKy_ViPham!E:E, "12_Dia", NhatKy_ViPham!F:F, B36, NhatKy_ViPham!C:C, "T22")</f>
        <v>100</v>
      </c>
      <c r="AN36" s="6">
        <f>100 + SUMIFS(NhatKy_ViPham!J:J, NhatKy_ViPham!E:E, "12_Dia", NhatKy_ViPham!F:F, B36, NhatKy_ViPham!C:C, "T23") - SUMIFS(NhatKy_ViPham!K:K, NhatKy_ViPham!E:E, "12_Dia", NhatKy_ViPham!F:F, B36, NhatKy_ViPham!C:C, "T23")</f>
        <v>100</v>
      </c>
      <c r="AO36" s="6">
        <f>100 + SUMIFS(NhatKy_ViPham!J:J, NhatKy_ViPham!E:E, "12_Dia", NhatKy_ViPham!F:F, B36, NhatKy_ViPham!C:C, "T24") - SUMIFS(NhatKy_ViPham!K:K, NhatKy_ViPham!E:E, "12_Dia", NhatKy_ViPham!F:F, B36, NhatKy_ViPham!C:C, "T24")</f>
        <v>100</v>
      </c>
      <c r="AP36" s="6">
        <f>100 + SUMIFS(NhatKy_ViPham!J:J, NhatKy_ViPham!E:E, "12_Dia", NhatKy_ViPham!F:F, B36, NhatKy_ViPham!C:C, "T25") - SUMIFS(NhatKy_ViPham!K:K, NhatKy_ViPham!E:E, "12_Dia", NhatKy_ViPham!F:F, B36, NhatKy_ViPham!C:C, "T25")</f>
        <v>100</v>
      </c>
      <c r="AQ36" s="6">
        <f>100 + SUMIFS(NhatKy_ViPham!J:J, NhatKy_ViPham!E:E, "12_Dia", NhatKy_ViPham!F:F, B36, NhatKy_ViPham!C:C, "T26") - SUMIFS(NhatKy_ViPham!K:K, NhatKy_ViPham!E:E, "12_Dia", NhatKy_ViPham!F:F, B36, NhatKy_ViPham!C:C, "T26")</f>
        <v>100</v>
      </c>
      <c r="AR36" s="6">
        <f>100 + SUMIFS(NhatKy_ViPham!J:J, NhatKy_ViPham!E:E, "12_Dia", NhatKy_ViPham!F:F, B36, NhatKy_ViPham!C:C, "T27") - SUMIFS(NhatKy_ViPham!K:K, NhatKy_ViPham!E:E, "12_Dia", NhatKy_ViPham!F:F, B36, NhatKy_ViPham!C:C, "T27")</f>
        <v>100</v>
      </c>
      <c r="AS36" s="6">
        <f>100 + SUMIFS(NhatKy_ViPham!J:J, NhatKy_ViPham!E:E, "12_Dia", NhatKy_ViPham!F:F, B36, NhatKy_ViPham!C:C, "T28") - SUMIFS(NhatKy_ViPham!K:K, NhatKy_ViPham!E:E, "12_Dia", NhatKy_ViPham!F:F, B36, NhatKy_ViPham!C:C, "T28")</f>
        <v>100</v>
      </c>
      <c r="AT36" s="6">
        <f>100 + SUMIFS(NhatKy_ViPham!J:J, NhatKy_ViPham!E:E, "12_Dia", NhatKy_ViPham!F:F, B36, NhatKy_ViPham!C:C, "T29") - SUMIFS(NhatKy_ViPham!K:K, NhatKy_ViPham!E:E, "12_Dia", NhatKy_ViPham!F:F, B36, NhatKy_ViPham!C:C, "T29")</f>
        <v>100</v>
      </c>
      <c r="AU36" s="6">
        <f>100 + SUMIFS(NhatKy_ViPham!J:J, NhatKy_ViPham!E:E, "12_Dia", NhatKy_ViPham!F:F, B36, NhatKy_ViPham!C:C, "T30") - SUMIFS(NhatKy_ViPham!K:K, NhatKy_ViPham!E:E, "12_Dia", NhatKy_ViPham!F:F, B36, NhatKy_ViPham!C:C, "T30")</f>
        <v>100</v>
      </c>
      <c r="AV36" s="6">
        <f>100 + SUMIFS(NhatKy_ViPham!J:J, NhatKy_ViPham!E:E, "12_Dia", NhatKy_ViPham!F:F, B36, NhatKy_ViPham!C:C, "T31") - SUMIFS(NhatKy_ViPham!K:K, NhatKy_ViPham!E:E, "12_Dia", NhatKy_ViPham!F:F, B36, NhatKy_ViPham!C:C, "T31")</f>
        <v>100</v>
      </c>
      <c r="AW36" s="6">
        <f>100 + SUMIFS(NhatKy_ViPham!J:J, NhatKy_ViPham!E:E, "12_Dia", NhatKy_ViPham!F:F, B36, NhatKy_ViPham!C:C, "T32") - SUMIFS(NhatKy_ViPham!K:K, NhatKy_ViPham!E:E, "12_Dia", NhatKy_ViPham!F:F, B36, NhatKy_ViPham!C:C, "T32")</f>
        <v>100</v>
      </c>
      <c r="AX36" s="6">
        <f>100 + SUMIFS(NhatKy_ViPham!J:J, NhatKy_ViPham!E:E, "12_Dia", NhatKy_ViPham!F:F, B36, NhatKy_ViPham!C:C, "T33") - SUMIFS(NhatKy_ViPham!K:K, NhatKy_ViPham!E:E, "12_Dia", NhatKy_ViPham!F:F, B36, NhatKy_ViPham!C:C, "T33")</f>
        <v>100</v>
      </c>
      <c r="AY36" s="6">
        <f>100 + SUMIFS(NhatKy_ViPham!J:J, NhatKy_ViPham!E:E, "12_Dia", NhatKy_ViPham!F:F, B36, NhatKy_ViPham!C:C, "T34") - SUMIFS(NhatKy_ViPham!K:K, NhatKy_ViPham!E:E, "12_Dia", NhatKy_ViPham!F:F, B36, NhatKy_ViPham!C:C, "T34")</f>
        <v>100</v>
      </c>
      <c r="AZ36" s="6">
        <f>100 + SUMIFS(NhatKy_ViPham!J:J, NhatKy_ViPham!E:E, "12_Dia", NhatKy_ViPham!F:F, B36, NhatKy_ViPham!C:C, "T35") - SUMIFS(NhatKy_ViPham!K:K, NhatKy_ViPham!E:E, "12_Dia", NhatKy_ViPham!F:F, B36, NhatKy_ViPham!C:C, "T35")</f>
        <v>100</v>
      </c>
      <c r="BA36" s="12">
        <f t="shared" si="0"/>
        <v>100</v>
      </c>
      <c r="BB36" s="11" t="s">
        <v>430</v>
      </c>
      <c r="BC36" s="16" t="str">
        <f t="shared" si="1"/>
        <v>Tốt</v>
      </c>
      <c r="BD36" s="15" t="str">
        <f t="shared" si="2"/>
        <v>🟢 BÌNH THƯỜNG</v>
      </c>
    </row>
    <row r="37" spans="1:56" x14ac:dyDescent="0.25">
      <c r="A37" s="4">
        <v>29</v>
      </c>
      <c r="B37" s="10" t="s">
        <v>2913</v>
      </c>
      <c r="C37" s="4" t="s">
        <v>2714</v>
      </c>
      <c r="D37" s="4" t="s">
        <v>429</v>
      </c>
      <c r="E37" s="11" t="s">
        <v>430</v>
      </c>
      <c r="F37" s="7">
        <f>SUMIFS(NhatKy_ViPham!K:K, NhatKy_ViPham!E:E, "12_Dia", NhatKy_ViPham!F:F, B37, NhatKy_ViPham!H:H, "L01")</f>
        <v>0</v>
      </c>
      <c r="G37" s="7">
        <f>SUMIFS(NhatKy_ViPham!K:K, NhatKy_ViPham!E:E, "12_Dia", NhatKy_ViPham!F:F, B37, NhatKy_ViPham!H:H, "L02")</f>
        <v>0</v>
      </c>
      <c r="H37" s="7">
        <f>SUMIFS(NhatKy_ViPham!K:K, NhatKy_ViPham!E:E, "12_Dia", NhatKy_ViPham!F:F, B37, NhatKy_ViPham!H:H, "L03")</f>
        <v>0</v>
      </c>
      <c r="I37" s="7">
        <f>SUMIFS(NhatKy_ViPham!K:K, NhatKy_ViPham!E:E, "12_Dia", NhatKy_ViPham!F:F, B37, NhatKy_ViPham!H:H, "L04")</f>
        <v>0</v>
      </c>
      <c r="J37" s="7">
        <f>SUMIFS(NhatKy_ViPham!K:K, NhatKy_ViPham!E:E, "12_Dia", NhatKy_ViPham!F:F, B37, NhatKy_ViPham!H:H, "L05")</f>
        <v>0</v>
      </c>
      <c r="K37" s="7">
        <f>SUMIFS(NhatKy_ViPham!K:K, NhatKy_ViPham!E:E, "12_Dia", NhatKy_ViPham!F:F, B37, NhatKy_ViPham!H:H, "L06")</f>
        <v>0</v>
      </c>
      <c r="L37" s="7">
        <f>SUMIFS(NhatKy_ViPham!K:K, NhatKy_ViPham!E:E, "12_Dia", NhatKy_ViPham!F:F, B37, NhatKy_ViPham!H:H, "L07")</f>
        <v>0</v>
      </c>
      <c r="M37" s="7">
        <f>SUMIFS(NhatKy_ViPham!K:K, NhatKy_ViPham!E:E, "12_Dia", NhatKy_ViPham!F:F, B37, NhatKy_ViPham!H:H, "L08")</f>
        <v>0</v>
      </c>
      <c r="N37" s="7">
        <f>SUMIFS(NhatKy_ViPham!K:K, NhatKy_ViPham!E:E, "12_Dia", NhatKy_ViPham!F:F, B37, NhatKy_ViPham!H:H, "L09")</f>
        <v>0</v>
      </c>
      <c r="O37" s="7">
        <f>SUMIFS(NhatKy_ViPham!K:K, NhatKy_ViPham!E:E, "12_Dia", NhatKy_ViPham!F:F, B37, NhatKy_ViPham!H:H, "L10")</f>
        <v>0</v>
      </c>
      <c r="P37" s="12">
        <f>SUMIFS(NhatKy_ViPham!J:J, NhatKy_ViPham!E:E, "12_Dia", NhatKy_ViPham!F:F, B37)</f>
        <v>0</v>
      </c>
      <c r="Q37" s="13">
        <f>SUMIFS(NhatKy_ViPham!K:K, NhatKy_ViPham!E:E, "12_Dia", NhatKy_ViPham!F:F, B37)</f>
        <v>0</v>
      </c>
      <c r="R37" s="7">
        <f>100 + SUMIFS(NhatKy_ViPham!J:J, NhatKy_ViPham!E:E, "12_Dia", NhatKy_ViPham!F:F, B37, NhatKy_ViPham!C:C, "T1") - SUMIFS(NhatKy_ViPham!K:K, NhatKy_ViPham!E:E, "12_Dia", NhatKy_ViPham!F:F, B37, NhatKy_ViPham!C:C, "T1")</f>
        <v>100</v>
      </c>
      <c r="S37" s="7">
        <f>100 + SUMIFS(NhatKy_ViPham!J:J, NhatKy_ViPham!E:E, "12_Dia", NhatKy_ViPham!F:F, B37, NhatKy_ViPham!C:C, "T2") - SUMIFS(NhatKy_ViPham!K:K, NhatKy_ViPham!E:E, "12_Dia", NhatKy_ViPham!F:F, B37, NhatKy_ViPham!C:C, "T2")</f>
        <v>100</v>
      </c>
      <c r="T37" s="7">
        <f>100 + SUMIFS(NhatKy_ViPham!J:J, NhatKy_ViPham!E:E, "12_Dia", NhatKy_ViPham!F:F, B37, NhatKy_ViPham!C:C, "T3") - SUMIFS(NhatKy_ViPham!K:K, NhatKy_ViPham!E:E, "12_Dia", NhatKy_ViPham!F:F, B37, NhatKy_ViPham!C:C, "T3")</f>
        <v>100</v>
      </c>
      <c r="U37" s="7">
        <f>100 + SUMIFS(NhatKy_ViPham!J:J, NhatKy_ViPham!E:E, "12_Dia", NhatKy_ViPham!F:F, B37, NhatKy_ViPham!C:C, "T4") - SUMIFS(NhatKy_ViPham!K:K, NhatKy_ViPham!E:E, "12_Dia", NhatKy_ViPham!F:F, B37, NhatKy_ViPham!C:C, "T4")</f>
        <v>100</v>
      </c>
      <c r="V37" s="7">
        <f>100 + SUMIFS(NhatKy_ViPham!J:J, NhatKy_ViPham!E:E, "12_Dia", NhatKy_ViPham!F:F, B37, NhatKy_ViPham!C:C, "T5") - SUMIFS(NhatKy_ViPham!K:K, NhatKy_ViPham!E:E, "12_Dia", NhatKy_ViPham!F:F, B37, NhatKy_ViPham!C:C, "T5")</f>
        <v>100</v>
      </c>
      <c r="W37" s="7">
        <f>100 + SUMIFS(NhatKy_ViPham!J:J, NhatKy_ViPham!E:E, "12_Dia", NhatKy_ViPham!F:F, B37, NhatKy_ViPham!C:C, "T6") - SUMIFS(NhatKy_ViPham!K:K, NhatKy_ViPham!E:E, "12_Dia", NhatKy_ViPham!F:F, B37, NhatKy_ViPham!C:C, "T6")</f>
        <v>100</v>
      </c>
      <c r="X37" s="7">
        <f>100 + SUMIFS(NhatKy_ViPham!J:J, NhatKy_ViPham!E:E, "12_Dia", NhatKy_ViPham!F:F, B37, NhatKy_ViPham!C:C, "T7") - SUMIFS(NhatKy_ViPham!K:K, NhatKy_ViPham!E:E, "12_Dia", NhatKy_ViPham!F:F, B37, NhatKy_ViPham!C:C, "T7")</f>
        <v>100</v>
      </c>
      <c r="Y37" s="7">
        <f>100 + SUMIFS(NhatKy_ViPham!J:J, NhatKy_ViPham!E:E, "12_Dia", NhatKy_ViPham!F:F, B37, NhatKy_ViPham!C:C, "T8") - SUMIFS(NhatKy_ViPham!K:K, NhatKy_ViPham!E:E, "12_Dia", NhatKy_ViPham!F:F, B37, NhatKy_ViPham!C:C, "T8")</f>
        <v>100</v>
      </c>
      <c r="Z37" s="7">
        <f>100 + SUMIFS(NhatKy_ViPham!J:J, NhatKy_ViPham!E:E, "12_Dia", NhatKy_ViPham!F:F, B37, NhatKy_ViPham!C:C, "T9") - SUMIFS(NhatKy_ViPham!K:K, NhatKy_ViPham!E:E, "12_Dia", NhatKy_ViPham!F:F, B37, NhatKy_ViPham!C:C, "T9")</f>
        <v>100</v>
      </c>
      <c r="AA37" s="7">
        <f>100 + SUMIFS(NhatKy_ViPham!J:J, NhatKy_ViPham!E:E, "12_Dia", NhatKy_ViPham!F:F, B37, NhatKy_ViPham!C:C, "T10") - SUMIFS(NhatKy_ViPham!K:K, NhatKy_ViPham!E:E, "12_Dia", NhatKy_ViPham!F:F, B37, NhatKy_ViPham!C:C, "T10")</f>
        <v>100</v>
      </c>
      <c r="AB37" s="7">
        <f>100 + SUMIFS(NhatKy_ViPham!J:J, NhatKy_ViPham!E:E, "12_Dia", NhatKy_ViPham!F:F, B37, NhatKy_ViPham!C:C, "T11") - SUMIFS(NhatKy_ViPham!K:K, NhatKy_ViPham!E:E, "12_Dia", NhatKy_ViPham!F:F, B37, NhatKy_ViPham!C:C, "T11")</f>
        <v>100</v>
      </c>
      <c r="AC37" s="7">
        <f>100 + SUMIFS(NhatKy_ViPham!J:J, NhatKy_ViPham!E:E, "12_Dia", NhatKy_ViPham!F:F, B37, NhatKy_ViPham!C:C, "T12") - SUMIFS(NhatKy_ViPham!K:K, NhatKy_ViPham!E:E, "12_Dia", NhatKy_ViPham!F:F, B37, NhatKy_ViPham!C:C, "T12")</f>
        <v>100</v>
      </c>
      <c r="AD37" s="7">
        <f>100 + SUMIFS(NhatKy_ViPham!J:J, NhatKy_ViPham!E:E, "12_Dia", NhatKy_ViPham!F:F, B37, NhatKy_ViPham!C:C, "T13") - SUMIFS(NhatKy_ViPham!K:K, NhatKy_ViPham!E:E, "12_Dia", NhatKy_ViPham!F:F, B37, NhatKy_ViPham!C:C, "T13")</f>
        <v>100</v>
      </c>
      <c r="AE37" s="7">
        <f>100 + SUMIFS(NhatKy_ViPham!J:J, NhatKy_ViPham!E:E, "12_Dia", NhatKy_ViPham!F:F, B37, NhatKy_ViPham!C:C, "T14") - SUMIFS(NhatKy_ViPham!K:K, NhatKy_ViPham!E:E, "12_Dia", NhatKy_ViPham!F:F, B37, NhatKy_ViPham!C:C, "T14")</f>
        <v>100</v>
      </c>
      <c r="AF37" s="7">
        <f>100 + SUMIFS(NhatKy_ViPham!J:J, NhatKy_ViPham!E:E, "12_Dia", NhatKy_ViPham!F:F, B37, NhatKy_ViPham!C:C, "T15") - SUMIFS(NhatKy_ViPham!K:K, NhatKy_ViPham!E:E, "12_Dia", NhatKy_ViPham!F:F, B37, NhatKy_ViPham!C:C, "T15")</f>
        <v>100</v>
      </c>
      <c r="AG37" s="7">
        <f>100 + SUMIFS(NhatKy_ViPham!J:J, NhatKy_ViPham!E:E, "12_Dia", NhatKy_ViPham!F:F, B37, NhatKy_ViPham!C:C, "T16") - SUMIFS(NhatKy_ViPham!K:K, NhatKy_ViPham!E:E, "12_Dia", NhatKy_ViPham!F:F, B37, NhatKy_ViPham!C:C, "T16")</f>
        <v>100</v>
      </c>
      <c r="AH37" s="7">
        <f>100 + SUMIFS(NhatKy_ViPham!J:J, NhatKy_ViPham!E:E, "12_Dia", NhatKy_ViPham!F:F, B37, NhatKy_ViPham!C:C, "T17") - SUMIFS(NhatKy_ViPham!K:K, NhatKy_ViPham!E:E, "12_Dia", NhatKy_ViPham!F:F, B37, NhatKy_ViPham!C:C, "T17")</f>
        <v>100</v>
      </c>
      <c r="AI37" s="7">
        <f>100 + SUMIFS(NhatKy_ViPham!J:J, NhatKy_ViPham!E:E, "12_Dia", NhatKy_ViPham!F:F, B37, NhatKy_ViPham!C:C, "T18") - SUMIFS(NhatKy_ViPham!K:K, NhatKy_ViPham!E:E, "12_Dia", NhatKy_ViPham!F:F, B37, NhatKy_ViPham!C:C, "T18")</f>
        <v>100</v>
      </c>
      <c r="AJ37" s="7">
        <f>100 + SUMIFS(NhatKy_ViPham!J:J, NhatKy_ViPham!E:E, "12_Dia", NhatKy_ViPham!F:F, B37, NhatKy_ViPham!C:C, "T19") - SUMIFS(NhatKy_ViPham!K:K, NhatKy_ViPham!E:E, "12_Dia", NhatKy_ViPham!F:F, B37, NhatKy_ViPham!C:C, "T19")</f>
        <v>100</v>
      </c>
      <c r="AK37" s="7">
        <f>100 + SUMIFS(NhatKy_ViPham!J:J, NhatKy_ViPham!E:E, "12_Dia", NhatKy_ViPham!F:F, B37, NhatKy_ViPham!C:C, "T20") - SUMIFS(NhatKy_ViPham!K:K, NhatKy_ViPham!E:E, "12_Dia", NhatKy_ViPham!F:F, B37, NhatKy_ViPham!C:C, "T20")</f>
        <v>100</v>
      </c>
      <c r="AL37" s="7">
        <f>100 + SUMIFS(NhatKy_ViPham!J:J, NhatKy_ViPham!E:E, "12_Dia", NhatKy_ViPham!F:F, B37, NhatKy_ViPham!C:C, "T21") - SUMIFS(NhatKy_ViPham!K:K, NhatKy_ViPham!E:E, "12_Dia", NhatKy_ViPham!F:F, B37, NhatKy_ViPham!C:C, "T21")</f>
        <v>100</v>
      </c>
      <c r="AM37" s="7">
        <f>100 + SUMIFS(NhatKy_ViPham!J:J, NhatKy_ViPham!E:E, "12_Dia", NhatKy_ViPham!F:F, B37, NhatKy_ViPham!C:C, "T22") - SUMIFS(NhatKy_ViPham!K:K, NhatKy_ViPham!E:E, "12_Dia", NhatKy_ViPham!F:F, B37, NhatKy_ViPham!C:C, "T22")</f>
        <v>100</v>
      </c>
      <c r="AN37" s="7">
        <f>100 + SUMIFS(NhatKy_ViPham!J:J, NhatKy_ViPham!E:E, "12_Dia", NhatKy_ViPham!F:F, B37, NhatKy_ViPham!C:C, "T23") - SUMIFS(NhatKy_ViPham!K:K, NhatKy_ViPham!E:E, "12_Dia", NhatKy_ViPham!F:F, B37, NhatKy_ViPham!C:C, "T23")</f>
        <v>100</v>
      </c>
      <c r="AO37" s="7">
        <f>100 + SUMIFS(NhatKy_ViPham!J:J, NhatKy_ViPham!E:E, "12_Dia", NhatKy_ViPham!F:F, B37, NhatKy_ViPham!C:C, "T24") - SUMIFS(NhatKy_ViPham!K:K, NhatKy_ViPham!E:E, "12_Dia", NhatKy_ViPham!F:F, B37, NhatKy_ViPham!C:C, "T24")</f>
        <v>100</v>
      </c>
      <c r="AP37" s="7">
        <f>100 + SUMIFS(NhatKy_ViPham!J:J, NhatKy_ViPham!E:E, "12_Dia", NhatKy_ViPham!F:F, B37, NhatKy_ViPham!C:C, "T25") - SUMIFS(NhatKy_ViPham!K:K, NhatKy_ViPham!E:E, "12_Dia", NhatKy_ViPham!F:F, B37, NhatKy_ViPham!C:C, "T25")</f>
        <v>100</v>
      </c>
      <c r="AQ37" s="7">
        <f>100 + SUMIFS(NhatKy_ViPham!J:J, NhatKy_ViPham!E:E, "12_Dia", NhatKy_ViPham!F:F, B37, NhatKy_ViPham!C:C, "T26") - SUMIFS(NhatKy_ViPham!K:K, NhatKy_ViPham!E:E, "12_Dia", NhatKy_ViPham!F:F, B37, NhatKy_ViPham!C:C, "T26")</f>
        <v>100</v>
      </c>
      <c r="AR37" s="7">
        <f>100 + SUMIFS(NhatKy_ViPham!J:J, NhatKy_ViPham!E:E, "12_Dia", NhatKy_ViPham!F:F, B37, NhatKy_ViPham!C:C, "T27") - SUMIFS(NhatKy_ViPham!K:K, NhatKy_ViPham!E:E, "12_Dia", NhatKy_ViPham!F:F, B37, NhatKy_ViPham!C:C, "T27")</f>
        <v>100</v>
      </c>
      <c r="AS37" s="7">
        <f>100 + SUMIFS(NhatKy_ViPham!J:J, NhatKy_ViPham!E:E, "12_Dia", NhatKy_ViPham!F:F, B37, NhatKy_ViPham!C:C, "T28") - SUMIFS(NhatKy_ViPham!K:K, NhatKy_ViPham!E:E, "12_Dia", NhatKy_ViPham!F:F, B37, NhatKy_ViPham!C:C, "T28")</f>
        <v>100</v>
      </c>
      <c r="AT37" s="7">
        <f>100 + SUMIFS(NhatKy_ViPham!J:J, NhatKy_ViPham!E:E, "12_Dia", NhatKy_ViPham!F:F, B37, NhatKy_ViPham!C:C, "T29") - SUMIFS(NhatKy_ViPham!K:K, NhatKy_ViPham!E:E, "12_Dia", NhatKy_ViPham!F:F, B37, NhatKy_ViPham!C:C, "T29")</f>
        <v>100</v>
      </c>
      <c r="AU37" s="7">
        <f>100 + SUMIFS(NhatKy_ViPham!J:J, NhatKy_ViPham!E:E, "12_Dia", NhatKy_ViPham!F:F, B37, NhatKy_ViPham!C:C, "T30") - SUMIFS(NhatKy_ViPham!K:K, NhatKy_ViPham!E:E, "12_Dia", NhatKy_ViPham!F:F, B37, NhatKy_ViPham!C:C, "T30")</f>
        <v>100</v>
      </c>
      <c r="AV37" s="7">
        <f>100 + SUMIFS(NhatKy_ViPham!J:J, NhatKy_ViPham!E:E, "12_Dia", NhatKy_ViPham!F:F, B37, NhatKy_ViPham!C:C, "T31") - SUMIFS(NhatKy_ViPham!K:K, NhatKy_ViPham!E:E, "12_Dia", NhatKy_ViPham!F:F, B37, NhatKy_ViPham!C:C, "T31")</f>
        <v>100</v>
      </c>
      <c r="AW37" s="7">
        <f>100 + SUMIFS(NhatKy_ViPham!J:J, NhatKy_ViPham!E:E, "12_Dia", NhatKy_ViPham!F:F, B37, NhatKy_ViPham!C:C, "T32") - SUMIFS(NhatKy_ViPham!K:K, NhatKy_ViPham!E:E, "12_Dia", NhatKy_ViPham!F:F, B37, NhatKy_ViPham!C:C, "T32")</f>
        <v>100</v>
      </c>
      <c r="AX37" s="7">
        <f>100 + SUMIFS(NhatKy_ViPham!J:J, NhatKy_ViPham!E:E, "12_Dia", NhatKy_ViPham!F:F, B37, NhatKy_ViPham!C:C, "T33") - SUMIFS(NhatKy_ViPham!K:K, NhatKy_ViPham!E:E, "12_Dia", NhatKy_ViPham!F:F, B37, NhatKy_ViPham!C:C, "T33")</f>
        <v>100</v>
      </c>
      <c r="AY37" s="7">
        <f>100 + SUMIFS(NhatKy_ViPham!J:J, NhatKy_ViPham!E:E, "12_Dia", NhatKy_ViPham!F:F, B37, NhatKy_ViPham!C:C, "T34") - SUMIFS(NhatKy_ViPham!K:K, NhatKy_ViPham!E:E, "12_Dia", NhatKy_ViPham!F:F, B37, NhatKy_ViPham!C:C, "T34")</f>
        <v>100</v>
      </c>
      <c r="AZ37" s="7">
        <f>100 + SUMIFS(NhatKy_ViPham!J:J, NhatKy_ViPham!E:E, "12_Dia", NhatKy_ViPham!F:F, B37, NhatKy_ViPham!C:C, "T35") - SUMIFS(NhatKy_ViPham!K:K, NhatKy_ViPham!E:E, "12_Dia", NhatKy_ViPham!F:F, B37, NhatKy_ViPham!C:C, "T35")</f>
        <v>100</v>
      </c>
      <c r="BA37" s="12">
        <f t="shared" si="0"/>
        <v>100</v>
      </c>
      <c r="BB37" s="11" t="s">
        <v>430</v>
      </c>
      <c r="BC37" s="14" t="str">
        <f t="shared" si="1"/>
        <v>Tốt</v>
      </c>
      <c r="BD37" s="10" t="str">
        <f t="shared" si="2"/>
        <v>🟢 BÌNH THƯỜNG</v>
      </c>
    </row>
    <row r="38" spans="1:56" x14ac:dyDescent="0.25">
      <c r="A38" s="5">
        <v>30</v>
      </c>
      <c r="B38" s="15" t="s">
        <v>2914</v>
      </c>
      <c r="C38" s="5" t="s">
        <v>2539</v>
      </c>
      <c r="D38" s="5" t="s">
        <v>429</v>
      </c>
      <c r="E38" s="11" t="s">
        <v>430</v>
      </c>
      <c r="F38" s="6">
        <f>SUMIFS(NhatKy_ViPham!K:K, NhatKy_ViPham!E:E, "12_Dia", NhatKy_ViPham!F:F, B38, NhatKy_ViPham!H:H, "L01")</f>
        <v>0</v>
      </c>
      <c r="G38" s="6">
        <f>SUMIFS(NhatKy_ViPham!K:K, NhatKy_ViPham!E:E, "12_Dia", NhatKy_ViPham!F:F, B38, NhatKy_ViPham!H:H, "L02")</f>
        <v>0</v>
      </c>
      <c r="H38" s="6">
        <f>SUMIFS(NhatKy_ViPham!K:K, NhatKy_ViPham!E:E, "12_Dia", NhatKy_ViPham!F:F, B38, NhatKy_ViPham!H:H, "L03")</f>
        <v>0</v>
      </c>
      <c r="I38" s="6">
        <f>SUMIFS(NhatKy_ViPham!K:K, NhatKy_ViPham!E:E, "12_Dia", NhatKy_ViPham!F:F, B38, NhatKy_ViPham!H:H, "L04")</f>
        <v>0</v>
      </c>
      <c r="J38" s="6">
        <f>SUMIFS(NhatKy_ViPham!K:K, NhatKy_ViPham!E:E, "12_Dia", NhatKy_ViPham!F:F, B38, NhatKy_ViPham!H:H, "L05")</f>
        <v>0</v>
      </c>
      <c r="K38" s="6">
        <f>SUMIFS(NhatKy_ViPham!K:K, NhatKy_ViPham!E:E, "12_Dia", NhatKy_ViPham!F:F, B38, NhatKy_ViPham!H:H, "L06")</f>
        <v>0</v>
      </c>
      <c r="L38" s="6">
        <f>SUMIFS(NhatKy_ViPham!K:K, NhatKy_ViPham!E:E, "12_Dia", NhatKy_ViPham!F:F, B38, NhatKy_ViPham!H:H, "L07")</f>
        <v>0</v>
      </c>
      <c r="M38" s="6">
        <f>SUMIFS(NhatKy_ViPham!K:K, NhatKy_ViPham!E:E, "12_Dia", NhatKy_ViPham!F:F, B38, NhatKy_ViPham!H:H, "L08")</f>
        <v>0</v>
      </c>
      <c r="N38" s="6">
        <f>SUMIFS(NhatKy_ViPham!K:K, NhatKy_ViPham!E:E, "12_Dia", NhatKy_ViPham!F:F, B38, NhatKy_ViPham!H:H, "L09")</f>
        <v>0</v>
      </c>
      <c r="O38" s="6">
        <f>SUMIFS(NhatKy_ViPham!K:K, NhatKy_ViPham!E:E, "12_Dia", NhatKy_ViPham!F:F, B38, NhatKy_ViPham!H:H, "L10")</f>
        <v>0</v>
      </c>
      <c r="P38" s="12">
        <f>SUMIFS(NhatKy_ViPham!J:J, NhatKy_ViPham!E:E, "12_Dia", NhatKy_ViPham!F:F, B38)</f>
        <v>0</v>
      </c>
      <c r="Q38" s="13">
        <f>SUMIFS(NhatKy_ViPham!K:K, NhatKy_ViPham!E:E, "12_Dia", NhatKy_ViPham!F:F, B38)</f>
        <v>0</v>
      </c>
      <c r="R38" s="6">
        <f>100 + SUMIFS(NhatKy_ViPham!J:J, NhatKy_ViPham!E:E, "12_Dia", NhatKy_ViPham!F:F, B38, NhatKy_ViPham!C:C, "T1") - SUMIFS(NhatKy_ViPham!K:K, NhatKy_ViPham!E:E, "12_Dia", NhatKy_ViPham!F:F, B38, NhatKy_ViPham!C:C, "T1")</f>
        <v>100</v>
      </c>
      <c r="S38" s="6">
        <f>100 + SUMIFS(NhatKy_ViPham!J:J, NhatKy_ViPham!E:E, "12_Dia", NhatKy_ViPham!F:F, B38, NhatKy_ViPham!C:C, "T2") - SUMIFS(NhatKy_ViPham!K:K, NhatKy_ViPham!E:E, "12_Dia", NhatKy_ViPham!F:F, B38, NhatKy_ViPham!C:C, "T2")</f>
        <v>100</v>
      </c>
      <c r="T38" s="6">
        <f>100 + SUMIFS(NhatKy_ViPham!J:J, NhatKy_ViPham!E:E, "12_Dia", NhatKy_ViPham!F:F, B38, NhatKy_ViPham!C:C, "T3") - SUMIFS(NhatKy_ViPham!K:K, NhatKy_ViPham!E:E, "12_Dia", NhatKy_ViPham!F:F, B38, NhatKy_ViPham!C:C, "T3")</f>
        <v>100</v>
      </c>
      <c r="U38" s="6">
        <f>100 + SUMIFS(NhatKy_ViPham!J:J, NhatKy_ViPham!E:E, "12_Dia", NhatKy_ViPham!F:F, B38, NhatKy_ViPham!C:C, "T4") - SUMIFS(NhatKy_ViPham!K:K, NhatKy_ViPham!E:E, "12_Dia", NhatKy_ViPham!F:F, B38, NhatKy_ViPham!C:C, "T4")</f>
        <v>100</v>
      </c>
      <c r="V38" s="6">
        <f>100 + SUMIFS(NhatKy_ViPham!J:J, NhatKy_ViPham!E:E, "12_Dia", NhatKy_ViPham!F:F, B38, NhatKy_ViPham!C:C, "T5") - SUMIFS(NhatKy_ViPham!K:K, NhatKy_ViPham!E:E, "12_Dia", NhatKy_ViPham!F:F, B38, NhatKy_ViPham!C:C, "T5")</f>
        <v>100</v>
      </c>
      <c r="W38" s="6">
        <f>100 + SUMIFS(NhatKy_ViPham!J:J, NhatKy_ViPham!E:E, "12_Dia", NhatKy_ViPham!F:F, B38, NhatKy_ViPham!C:C, "T6") - SUMIFS(NhatKy_ViPham!K:K, NhatKy_ViPham!E:E, "12_Dia", NhatKy_ViPham!F:F, B38, NhatKy_ViPham!C:C, "T6")</f>
        <v>100</v>
      </c>
      <c r="X38" s="6">
        <f>100 + SUMIFS(NhatKy_ViPham!J:J, NhatKy_ViPham!E:E, "12_Dia", NhatKy_ViPham!F:F, B38, NhatKy_ViPham!C:C, "T7") - SUMIFS(NhatKy_ViPham!K:K, NhatKy_ViPham!E:E, "12_Dia", NhatKy_ViPham!F:F, B38, NhatKy_ViPham!C:C, "T7")</f>
        <v>100</v>
      </c>
      <c r="Y38" s="6">
        <f>100 + SUMIFS(NhatKy_ViPham!J:J, NhatKy_ViPham!E:E, "12_Dia", NhatKy_ViPham!F:F, B38, NhatKy_ViPham!C:C, "T8") - SUMIFS(NhatKy_ViPham!K:K, NhatKy_ViPham!E:E, "12_Dia", NhatKy_ViPham!F:F, B38, NhatKy_ViPham!C:C, "T8")</f>
        <v>100</v>
      </c>
      <c r="Z38" s="6">
        <f>100 + SUMIFS(NhatKy_ViPham!J:J, NhatKy_ViPham!E:E, "12_Dia", NhatKy_ViPham!F:F, B38, NhatKy_ViPham!C:C, "T9") - SUMIFS(NhatKy_ViPham!K:K, NhatKy_ViPham!E:E, "12_Dia", NhatKy_ViPham!F:F, B38, NhatKy_ViPham!C:C, "T9")</f>
        <v>100</v>
      </c>
      <c r="AA38" s="6">
        <f>100 + SUMIFS(NhatKy_ViPham!J:J, NhatKy_ViPham!E:E, "12_Dia", NhatKy_ViPham!F:F, B38, NhatKy_ViPham!C:C, "T10") - SUMIFS(NhatKy_ViPham!K:K, NhatKy_ViPham!E:E, "12_Dia", NhatKy_ViPham!F:F, B38, NhatKy_ViPham!C:C, "T10")</f>
        <v>100</v>
      </c>
      <c r="AB38" s="6">
        <f>100 + SUMIFS(NhatKy_ViPham!J:J, NhatKy_ViPham!E:E, "12_Dia", NhatKy_ViPham!F:F, B38, NhatKy_ViPham!C:C, "T11") - SUMIFS(NhatKy_ViPham!K:K, NhatKy_ViPham!E:E, "12_Dia", NhatKy_ViPham!F:F, B38, NhatKy_ViPham!C:C, "T11")</f>
        <v>100</v>
      </c>
      <c r="AC38" s="6">
        <f>100 + SUMIFS(NhatKy_ViPham!J:J, NhatKy_ViPham!E:E, "12_Dia", NhatKy_ViPham!F:F, B38, NhatKy_ViPham!C:C, "T12") - SUMIFS(NhatKy_ViPham!K:K, NhatKy_ViPham!E:E, "12_Dia", NhatKy_ViPham!F:F, B38, NhatKy_ViPham!C:C, "T12")</f>
        <v>100</v>
      </c>
      <c r="AD38" s="6">
        <f>100 + SUMIFS(NhatKy_ViPham!J:J, NhatKy_ViPham!E:E, "12_Dia", NhatKy_ViPham!F:F, B38, NhatKy_ViPham!C:C, "T13") - SUMIFS(NhatKy_ViPham!K:K, NhatKy_ViPham!E:E, "12_Dia", NhatKy_ViPham!F:F, B38, NhatKy_ViPham!C:C, "T13")</f>
        <v>100</v>
      </c>
      <c r="AE38" s="6">
        <f>100 + SUMIFS(NhatKy_ViPham!J:J, NhatKy_ViPham!E:E, "12_Dia", NhatKy_ViPham!F:F, B38, NhatKy_ViPham!C:C, "T14") - SUMIFS(NhatKy_ViPham!K:K, NhatKy_ViPham!E:E, "12_Dia", NhatKy_ViPham!F:F, B38, NhatKy_ViPham!C:C, "T14")</f>
        <v>100</v>
      </c>
      <c r="AF38" s="6">
        <f>100 + SUMIFS(NhatKy_ViPham!J:J, NhatKy_ViPham!E:E, "12_Dia", NhatKy_ViPham!F:F, B38, NhatKy_ViPham!C:C, "T15") - SUMIFS(NhatKy_ViPham!K:K, NhatKy_ViPham!E:E, "12_Dia", NhatKy_ViPham!F:F, B38, NhatKy_ViPham!C:C, "T15")</f>
        <v>100</v>
      </c>
      <c r="AG38" s="6">
        <f>100 + SUMIFS(NhatKy_ViPham!J:J, NhatKy_ViPham!E:E, "12_Dia", NhatKy_ViPham!F:F, B38, NhatKy_ViPham!C:C, "T16") - SUMIFS(NhatKy_ViPham!K:K, NhatKy_ViPham!E:E, "12_Dia", NhatKy_ViPham!F:F, B38, NhatKy_ViPham!C:C, "T16")</f>
        <v>100</v>
      </c>
      <c r="AH38" s="6">
        <f>100 + SUMIFS(NhatKy_ViPham!J:J, NhatKy_ViPham!E:E, "12_Dia", NhatKy_ViPham!F:F, B38, NhatKy_ViPham!C:C, "T17") - SUMIFS(NhatKy_ViPham!K:K, NhatKy_ViPham!E:E, "12_Dia", NhatKy_ViPham!F:F, B38, NhatKy_ViPham!C:C, "T17")</f>
        <v>100</v>
      </c>
      <c r="AI38" s="6">
        <f>100 + SUMIFS(NhatKy_ViPham!J:J, NhatKy_ViPham!E:E, "12_Dia", NhatKy_ViPham!F:F, B38, NhatKy_ViPham!C:C, "T18") - SUMIFS(NhatKy_ViPham!K:K, NhatKy_ViPham!E:E, "12_Dia", NhatKy_ViPham!F:F, B38, NhatKy_ViPham!C:C, "T18")</f>
        <v>100</v>
      </c>
      <c r="AJ38" s="6">
        <f>100 + SUMIFS(NhatKy_ViPham!J:J, NhatKy_ViPham!E:E, "12_Dia", NhatKy_ViPham!F:F, B38, NhatKy_ViPham!C:C, "T19") - SUMIFS(NhatKy_ViPham!K:K, NhatKy_ViPham!E:E, "12_Dia", NhatKy_ViPham!F:F, B38, NhatKy_ViPham!C:C, "T19")</f>
        <v>100</v>
      </c>
      <c r="AK38" s="6">
        <f>100 + SUMIFS(NhatKy_ViPham!J:J, NhatKy_ViPham!E:E, "12_Dia", NhatKy_ViPham!F:F, B38, NhatKy_ViPham!C:C, "T20") - SUMIFS(NhatKy_ViPham!K:K, NhatKy_ViPham!E:E, "12_Dia", NhatKy_ViPham!F:F, B38, NhatKy_ViPham!C:C, "T20")</f>
        <v>100</v>
      </c>
      <c r="AL38" s="6">
        <f>100 + SUMIFS(NhatKy_ViPham!J:J, NhatKy_ViPham!E:E, "12_Dia", NhatKy_ViPham!F:F, B38, NhatKy_ViPham!C:C, "T21") - SUMIFS(NhatKy_ViPham!K:K, NhatKy_ViPham!E:E, "12_Dia", NhatKy_ViPham!F:F, B38, NhatKy_ViPham!C:C, "T21")</f>
        <v>100</v>
      </c>
      <c r="AM38" s="6">
        <f>100 + SUMIFS(NhatKy_ViPham!J:J, NhatKy_ViPham!E:E, "12_Dia", NhatKy_ViPham!F:F, B38, NhatKy_ViPham!C:C, "T22") - SUMIFS(NhatKy_ViPham!K:K, NhatKy_ViPham!E:E, "12_Dia", NhatKy_ViPham!F:F, B38, NhatKy_ViPham!C:C, "T22")</f>
        <v>100</v>
      </c>
      <c r="AN38" s="6">
        <f>100 + SUMIFS(NhatKy_ViPham!J:J, NhatKy_ViPham!E:E, "12_Dia", NhatKy_ViPham!F:F, B38, NhatKy_ViPham!C:C, "T23") - SUMIFS(NhatKy_ViPham!K:K, NhatKy_ViPham!E:E, "12_Dia", NhatKy_ViPham!F:F, B38, NhatKy_ViPham!C:C, "T23")</f>
        <v>100</v>
      </c>
      <c r="AO38" s="6">
        <f>100 + SUMIFS(NhatKy_ViPham!J:J, NhatKy_ViPham!E:E, "12_Dia", NhatKy_ViPham!F:F, B38, NhatKy_ViPham!C:C, "T24") - SUMIFS(NhatKy_ViPham!K:K, NhatKy_ViPham!E:E, "12_Dia", NhatKy_ViPham!F:F, B38, NhatKy_ViPham!C:C, "T24")</f>
        <v>100</v>
      </c>
      <c r="AP38" s="6">
        <f>100 + SUMIFS(NhatKy_ViPham!J:J, NhatKy_ViPham!E:E, "12_Dia", NhatKy_ViPham!F:F, B38, NhatKy_ViPham!C:C, "T25") - SUMIFS(NhatKy_ViPham!K:K, NhatKy_ViPham!E:E, "12_Dia", NhatKy_ViPham!F:F, B38, NhatKy_ViPham!C:C, "T25")</f>
        <v>100</v>
      </c>
      <c r="AQ38" s="6">
        <f>100 + SUMIFS(NhatKy_ViPham!J:J, NhatKy_ViPham!E:E, "12_Dia", NhatKy_ViPham!F:F, B38, NhatKy_ViPham!C:C, "T26") - SUMIFS(NhatKy_ViPham!K:K, NhatKy_ViPham!E:E, "12_Dia", NhatKy_ViPham!F:F, B38, NhatKy_ViPham!C:C, "T26")</f>
        <v>100</v>
      </c>
      <c r="AR38" s="6">
        <f>100 + SUMIFS(NhatKy_ViPham!J:J, NhatKy_ViPham!E:E, "12_Dia", NhatKy_ViPham!F:F, B38, NhatKy_ViPham!C:C, "T27") - SUMIFS(NhatKy_ViPham!K:K, NhatKy_ViPham!E:E, "12_Dia", NhatKy_ViPham!F:F, B38, NhatKy_ViPham!C:C, "T27")</f>
        <v>100</v>
      </c>
      <c r="AS38" s="6">
        <f>100 + SUMIFS(NhatKy_ViPham!J:J, NhatKy_ViPham!E:E, "12_Dia", NhatKy_ViPham!F:F, B38, NhatKy_ViPham!C:C, "T28") - SUMIFS(NhatKy_ViPham!K:K, NhatKy_ViPham!E:E, "12_Dia", NhatKy_ViPham!F:F, B38, NhatKy_ViPham!C:C, "T28")</f>
        <v>100</v>
      </c>
      <c r="AT38" s="6">
        <f>100 + SUMIFS(NhatKy_ViPham!J:J, NhatKy_ViPham!E:E, "12_Dia", NhatKy_ViPham!F:F, B38, NhatKy_ViPham!C:C, "T29") - SUMIFS(NhatKy_ViPham!K:K, NhatKy_ViPham!E:E, "12_Dia", NhatKy_ViPham!F:F, B38, NhatKy_ViPham!C:C, "T29")</f>
        <v>100</v>
      </c>
      <c r="AU38" s="6">
        <f>100 + SUMIFS(NhatKy_ViPham!J:J, NhatKy_ViPham!E:E, "12_Dia", NhatKy_ViPham!F:F, B38, NhatKy_ViPham!C:C, "T30") - SUMIFS(NhatKy_ViPham!K:K, NhatKy_ViPham!E:E, "12_Dia", NhatKy_ViPham!F:F, B38, NhatKy_ViPham!C:C, "T30")</f>
        <v>100</v>
      </c>
      <c r="AV38" s="6">
        <f>100 + SUMIFS(NhatKy_ViPham!J:J, NhatKy_ViPham!E:E, "12_Dia", NhatKy_ViPham!F:F, B38, NhatKy_ViPham!C:C, "T31") - SUMIFS(NhatKy_ViPham!K:K, NhatKy_ViPham!E:E, "12_Dia", NhatKy_ViPham!F:F, B38, NhatKy_ViPham!C:C, "T31")</f>
        <v>100</v>
      </c>
      <c r="AW38" s="6">
        <f>100 + SUMIFS(NhatKy_ViPham!J:J, NhatKy_ViPham!E:E, "12_Dia", NhatKy_ViPham!F:F, B38, NhatKy_ViPham!C:C, "T32") - SUMIFS(NhatKy_ViPham!K:K, NhatKy_ViPham!E:E, "12_Dia", NhatKy_ViPham!F:F, B38, NhatKy_ViPham!C:C, "T32")</f>
        <v>100</v>
      </c>
      <c r="AX38" s="6">
        <f>100 + SUMIFS(NhatKy_ViPham!J:J, NhatKy_ViPham!E:E, "12_Dia", NhatKy_ViPham!F:F, B38, NhatKy_ViPham!C:C, "T33") - SUMIFS(NhatKy_ViPham!K:K, NhatKy_ViPham!E:E, "12_Dia", NhatKy_ViPham!F:F, B38, NhatKy_ViPham!C:C, "T33")</f>
        <v>100</v>
      </c>
      <c r="AY38" s="6">
        <f>100 + SUMIFS(NhatKy_ViPham!J:J, NhatKy_ViPham!E:E, "12_Dia", NhatKy_ViPham!F:F, B38, NhatKy_ViPham!C:C, "T34") - SUMIFS(NhatKy_ViPham!K:K, NhatKy_ViPham!E:E, "12_Dia", NhatKy_ViPham!F:F, B38, NhatKy_ViPham!C:C, "T34")</f>
        <v>100</v>
      </c>
      <c r="AZ38" s="6">
        <f>100 + SUMIFS(NhatKy_ViPham!J:J, NhatKy_ViPham!E:E, "12_Dia", NhatKy_ViPham!F:F, B38, NhatKy_ViPham!C:C, "T35") - SUMIFS(NhatKy_ViPham!K:K, NhatKy_ViPham!E:E, "12_Dia", NhatKy_ViPham!F:F, B38, NhatKy_ViPham!C:C, "T35")</f>
        <v>100</v>
      </c>
      <c r="BA38" s="12">
        <f t="shared" si="0"/>
        <v>100</v>
      </c>
      <c r="BB38" s="11" t="s">
        <v>430</v>
      </c>
      <c r="BC38" s="16" t="str">
        <f t="shared" si="1"/>
        <v>Tốt</v>
      </c>
      <c r="BD38" s="15" t="str">
        <f t="shared" si="2"/>
        <v>🟢 BÌNH THƯỜNG</v>
      </c>
    </row>
    <row r="39" spans="1:56" x14ac:dyDescent="0.25">
      <c r="A39" s="4">
        <v>31</v>
      </c>
      <c r="B39" s="10" t="s">
        <v>2915</v>
      </c>
      <c r="C39" s="4" t="s">
        <v>2916</v>
      </c>
      <c r="D39" s="4" t="s">
        <v>429</v>
      </c>
      <c r="E39" s="11" t="s">
        <v>430</v>
      </c>
      <c r="F39" s="7">
        <f>SUMIFS(NhatKy_ViPham!K:K, NhatKy_ViPham!E:E, "12_Dia", NhatKy_ViPham!F:F, B39, NhatKy_ViPham!H:H, "L01")</f>
        <v>0</v>
      </c>
      <c r="G39" s="7">
        <f>SUMIFS(NhatKy_ViPham!K:K, NhatKy_ViPham!E:E, "12_Dia", NhatKy_ViPham!F:F, B39, NhatKy_ViPham!H:H, "L02")</f>
        <v>0</v>
      </c>
      <c r="H39" s="7">
        <f>SUMIFS(NhatKy_ViPham!K:K, NhatKy_ViPham!E:E, "12_Dia", NhatKy_ViPham!F:F, B39, NhatKy_ViPham!H:H, "L03")</f>
        <v>0</v>
      </c>
      <c r="I39" s="7">
        <f>SUMIFS(NhatKy_ViPham!K:K, NhatKy_ViPham!E:E, "12_Dia", NhatKy_ViPham!F:F, B39, NhatKy_ViPham!H:H, "L04")</f>
        <v>0</v>
      </c>
      <c r="J39" s="7">
        <f>SUMIFS(NhatKy_ViPham!K:K, NhatKy_ViPham!E:E, "12_Dia", NhatKy_ViPham!F:F, B39, NhatKy_ViPham!H:H, "L05")</f>
        <v>0</v>
      </c>
      <c r="K39" s="7">
        <f>SUMIFS(NhatKy_ViPham!K:K, NhatKy_ViPham!E:E, "12_Dia", NhatKy_ViPham!F:F, B39, NhatKy_ViPham!H:H, "L06")</f>
        <v>0</v>
      </c>
      <c r="L39" s="7">
        <f>SUMIFS(NhatKy_ViPham!K:K, NhatKy_ViPham!E:E, "12_Dia", NhatKy_ViPham!F:F, B39, NhatKy_ViPham!H:H, "L07")</f>
        <v>0</v>
      </c>
      <c r="M39" s="7">
        <f>SUMIFS(NhatKy_ViPham!K:K, NhatKy_ViPham!E:E, "12_Dia", NhatKy_ViPham!F:F, B39, NhatKy_ViPham!H:H, "L08")</f>
        <v>0</v>
      </c>
      <c r="N39" s="7">
        <f>SUMIFS(NhatKy_ViPham!K:K, NhatKy_ViPham!E:E, "12_Dia", NhatKy_ViPham!F:F, B39, NhatKy_ViPham!H:H, "L09")</f>
        <v>0</v>
      </c>
      <c r="O39" s="7">
        <f>SUMIFS(NhatKy_ViPham!K:K, NhatKy_ViPham!E:E, "12_Dia", NhatKy_ViPham!F:F, B39, NhatKy_ViPham!H:H, "L10")</f>
        <v>0</v>
      </c>
      <c r="P39" s="12">
        <f>SUMIFS(NhatKy_ViPham!J:J, NhatKy_ViPham!E:E, "12_Dia", NhatKy_ViPham!F:F, B39)</f>
        <v>0</v>
      </c>
      <c r="Q39" s="13">
        <f>SUMIFS(NhatKy_ViPham!K:K, NhatKy_ViPham!E:E, "12_Dia", NhatKy_ViPham!F:F, B39)</f>
        <v>0</v>
      </c>
      <c r="R39" s="7">
        <f>100 + SUMIFS(NhatKy_ViPham!J:J, NhatKy_ViPham!E:E, "12_Dia", NhatKy_ViPham!F:F, B39, NhatKy_ViPham!C:C, "T1") - SUMIFS(NhatKy_ViPham!K:K, NhatKy_ViPham!E:E, "12_Dia", NhatKy_ViPham!F:F, B39, NhatKy_ViPham!C:C, "T1")</f>
        <v>100</v>
      </c>
      <c r="S39" s="7">
        <f>100 + SUMIFS(NhatKy_ViPham!J:J, NhatKy_ViPham!E:E, "12_Dia", NhatKy_ViPham!F:F, B39, NhatKy_ViPham!C:C, "T2") - SUMIFS(NhatKy_ViPham!K:K, NhatKy_ViPham!E:E, "12_Dia", NhatKy_ViPham!F:F, B39, NhatKy_ViPham!C:C, "T2")</f>
        <v>100</v>
      </c>
      <c r="T39" s="7">
        <f>100 + SUMIFS(NhatKy_ViPham!J:J, NhatKy_ViPham!E:E, "12_Dia", NhatKy_ViPham!F:F, B39, NhatKy_ViPham!C:C, "T3") - SUMIFS(NhatKy_ViPham!K:K, NhatKy_ViPham!E:E, "12_Dia", NhatKy_ViPham!F:F, B39, NhatKy_ViPham!C:C, "T3")</f>
        <v>100</v>
      </c>
      <c r="U39" s="7">
        <f>100 + SUMIFS(NhatKy_ViPham!J:J, NhatKy_ViPham!E:E, "12_Dia", NhatKy_ViPham!F:F, B39, NhatKy_ViPham!C:C, "T4") - SUMIFS(NhatKy_ViPham!K:K, NhatKy_ViPham!E:E, "12_Dia", NhatKy_ViPham!F:F, B39, NhatKy_ViPham!C:C, "T4")</f>
        <v>100</v>
      </c>
      <c r="V39" s="7">
        <f>100 + SUMIFS(NhatKy_ViPham!J:J, NhatKy_ViPham!E:E, "12_Dia", NhatKy_ViPham!F:F, B39, NhatKy_ViPham!C:C, "T5") - SUMIFS(NhatKy_ViPham!K:K, NhatKy_ViPham!E:E, "12_Dia", NhatKy_ViPham!F:F, B39, NhatKy_ViPham!C:C, "T5")</f>
        <v>100</v>
      </c>
      <c r="W39" s="7">
        <f>100 + SUMIFS(NhatKy_ViPham!J:J, NhatKy_ViPham!E:E, "12_Dia", NhatKy_ViPham!F:F, B39, NhatKy_ViPham!C:C, "T6") - SUMIFS(NhatKy_ViPham!K:K, NhatKy_ViPham!E:E, "12_Dia", NhatKy_ViPham!F:F, B39, NhatKy_ViPham!C:C, "T6")</f>
        <v>100</v>
      </c>
      <c r="X39" s="7">
        <f>100 + SUMIFS(NhatKy_ViPham!J:J, NhatKy_ViPham!E:E, "12_Dia", NhatKy_ViPham!F:F, B39, NhatKy_ViPham!C:C, "T7") - SUMIFS(NhatKy_ViPham!K:K, NhatKy_ViPham!E:E, "12_Dia", NhatKy_ViPham!F:F, B39, NhatKy_ViPham!C:C, "T7")</f>
        <v>100</v>
      </c>
      <c r="Y39" s="7">
        <f>100 + SUMIFS(NhatKy_ViPham!J:J, NhatKy_ViPham!E:E, "12_Dia", NhatKy_ViPham!F:F, B39, NhatKy_ViPham!C:C, "T8") - SUMIFS(NhatKy_ViPham!K:K, NhatKy_ViPham!E:E, "12_Dia", NhatKy_ViPham!F:F, B39, NhatKy_ViPham!C:C, "T8")</f>
        <v>100</v>
      </c>
      <c r="Z39" s="7">
        <f>100 + SUMIFS(NhatKy_ViPham!J:J, NhatKy_ViPham!E:E, "12_Dia", NhatKy_ViPham!F:F, B39, NhatKy_ViPham!C:C, "T9") - SUMIFS(NhatKy_ViPham!K:K, NhatKy_ViPham!E:E, "12_Dia", NhatKy_ViPham!F:F, B39, NhatKy_ViPham!C:C, "T9")</f>
        <v>100</v>
      </c>
      <c r="AA39" s="7">
        <f>100 + SUMIFS(NhatKy_ViPham!J:J, NhatKy_ViPham!E:E, "12_Dia", NhatKy_ViPham!F:F, B39, NhatKy_ViPham!C:C, "T10") - SUMIFS(NhatKy_ViPham!K:K, NhatKy_ViPham!E:E, "12_Dia", NhatKy_ViPham!F:F, B39, NhatKy_ViPham!C:C, "T10")</f>
        <v>100</v>
      </c>
      <c r="AB39" s="7">
        <f>100 + SUMIFS(NhatKy_ViPham!J:J, NhatKy_ViPham!E:E, "12_Dia", NhatKy_ViPham!F:F, B39, NhatKy_ViPham!C:C, "T11") - SUMIFS(NhatKy_ViPham!K:K, NhatKy_ViPham!E:E, "12_Dia", NhatKy_ViPham!F:F, B39, NhatKy_ViPham!C:C, "T11")</f>
        <v>100</v>
      </c>
      <c r="AC39" s="7">
        <f>100 + SUMIFS(NhatKy_ViPham!J:J, NhatKy_ViPham!E:E, "12_Dia", NhatKy_ViPham!F:F, B39, NhatKy_ViPham!C:C, "T12") - SUMIFS(NhatKy_ViPham!K:K, NhatKy_ViPham!E:E, "12_Dia", NhatKy_ViPham!F:F, B39, NhatKy_ViPham!C:C, "T12")</f>
        <v>100</v>
      </c>
      <c r="AD39" s="7">
        <f>100 + SUMIFS(NhatKy_ViPham!J:J, NhatKy_ViPham!E:E, "12_Dia", NhatKy_ViPham!F:F, B39, NhatKy_ViPham!C:C, "T13") - SUMIFS(NhatKy_ViPham!K:K, NhatKy_ViPham!E:E, "12_Dia", NhatKy_ViPham!F:F, B39, NhatKy_ViPham!C:C, "T13")</f>
        <v>100</v>
      </c>
      <c r="AE39" s="7">
        <f>100 + SUMIFS(NhatKy_ViPham!J:J, NhatKy_ViPham!E:E, "12_Dia", NhatKy_ViPham!F:F, B39, NhatKy_ViPham!C:C, "T14") - SUMIFS(NhatKy_ViPham!K:K, NhatKy_ViPham!E:E, "12_Dia", NhatKy_ViPham!F:F, B39, NhatKy_ViPham!C:C, "T14")</f>
        <v>100</v>
      </c>
      <c r="AF39" s="7">
        <f>100 + SUMIFS(NhatKy_ViPham!J:J, NhatKy_ViPham!E:E, "12_Dia", NhatKy_ViPham!F:F, B39, NhatKy_ViPham!C:C, "T15") - SUMIFS(NhatKy_ViPham!K:K, NhatKy_ViPham!E:E, "12_Dia", NhatKy_ViPham!F:F, B39, NhatKy_ViPham!C:C, "T15")</f>
        <v>100</v>
      </c>
      <c r="AG39" s="7">
        <f>100 + SUMIFS(NhatKy_ViPham!J:J, NhatKy_ViPham!E:E, "12_Dia", NhatKy_ViPham!F:F, B39, NhatKy_ViPham!C:C, "T16") - SUMIFS(NhatKy_ViPham!K:K, NhatKy_ViPham!E:E, "12_Dia", NhatKy_ViPham!F:F, B39, NhatKy_ViPham!C:C, "T16")</f>
        <v>100</v>
      </c>
      <c r="AH39" s="7">
        <f>100 + SUMIFS(NhatKy_ViPham!J:J, NhatKy_ViPham!E:E, "12_Dia", NhatKy_ViPham!F:F, B39, NhatKy_ViPham!C:C, "T17") - SUMIFS(NhatKy_ViPham!K:K, NhatKy_ViPham!E:E, "12_Dia", NhatKy_ViPham!F:F, B39, NhatKy_ViPham!C:C, "T17")</f>
        <v>100</v>
      </c>
      <c r="AI39" s="7">
        <f>100 + SUMIFS(NhatKy_ViPham!J:J, NhatKy_ViPham!E:E, "12_Dia", NhatKy_ViPham!F:F, B39, NhatKy_ViPham!C:C, "T18") - SUMIFS(NhatKy_ViPham!K:K, NhatKy_ViPham!E:E, "12_Dia", NhatKy_ViPham!F:F, B39, NhatKy_ViPham!C:C, "T18")</f>
        <v>100</v>
      </c>
      <c r="AJ39" s="7">
        <f>100 + SUMIFS(NhatKy_ViPham!J:J, NhatKy_ViPham!E:E, "12_Dia", NhatKy_ViPham!F:F, B39, NhatKy_ViPham!C:C, "T19") - SUMIFS(NhatKy_ViPham!K:K, NhatKy_ViPham!E:E, "12_Dia", NhatKy_ViPham!F:F, B39, NhatKy_ViPham!C:C, "T19")</f>
        <v>100</v>
      </c>
      <c r="AK39" s="7">
        <f>100 + SUMIFS(NhatKy_ViPham!J:J, NhatKy_ViPham!E:E, "12_Dia", NhatKy_ViPham!F:F, B39, NhatKy_ViPham!C:C, "T20") - SUMIFS(NhatKy_ViPham!K:K, NhatKy_ViPham!E:E, "12_Dia", NhatKy_ViPham!F:F, B39, NhatKy_ViPham!C:C, "T20")</f>
        <v>100</v>
      </c>
      <c r="AL39" s="7">
        <f>100 + SUMIFS(NhatKy_ViPham!J:J, NhatKy_ViPham!E:E, "12_Dia", NhatKy_ViPham!F:F, B39, NhatKy_ViPham!C:C, "T21") - SUMIFS(NhatKy_ViPham!K:K, NhatKy_ViPham!E:E, "12_Dia", NhatKy_ViPham!F:F, B39, NhatKy_ViPham!C:C, "T21")</f>
        <v>100</v>
      </c>
      <c r="AM39" s="7">
        <f>100 + SUMIFS(NhatKy_ViPham!J:J, NhatKy_ViPham!E:E, "12_Dia", NhatKy_ViPham!F:F, B39, NhatKy_ViPham!C:C, "T22") - SUMIFS(NhatKy_ViPham!K:K, NhatKy_ViPham!E:E, "12_Dia", NhatKy_ViPham!F:F, B39, NhatKy_ViPham!C:C, "T22")</f>
        <v>100</v>
      </c>
      <c r="AN39" s="7">
        <f>100 + SUMIFS(NhatKy_ViPham!J:J, NhatKy_ViPham!E:E, "12_Dia", NhatKy_ViPham!F:F, B39, NhatKy_ViPham!C:C, "T23") - SUMIFS(NhatKy_ViPham!K:K, NhatKy_ViPham!E:E, "12_Dia", NhatKy_ViPham!F:F, B39, NhatKy_ViPham!C:C, "T23")</f>
        <v>100</v>
      </c>
      <c r="AO39" s="7">
        <f>100 + SUMIFS(NhatKy_ViPham!J:J, NhatKy_ViPham!E:E, "12_Dia", NhatKy_ViPham!F:F, B39, NhatKy_ViPham!C:C, "T24") - SUMIFS(NhatKy_ViPham!K:K, NhatKy_ViPham!E:E, "12_Dia", NhatKy_ViPham!F:F, B39, NhatKy_ViPham!C:C, "T24")</f>
        <v>100</v>
      </c>
      <c r="AP39" s="7">
        <f>100 + SUMIFS(NhatKy_ViPham!J:J, NhatKy_ViPham!E:E, "12_Dia", NhatKy_ViPham!F:F, B39, NhatKy_ViPham!C:C, "T25") - SUMIFS(NhatKy_ViPham!K:K, NhatKy_ViPham!E:E, "12_Dia", NhatKy_ViPham!F:F, B39, NhatKy_ViPham!C:C, "T25")</f>
        <v>100</v>
      </c>
      <c r="AQ39" s="7">
        <f>100 + SUMIFS(NhatKy_ViPham!J:J, NhatKy_ViPham!E:E, "12_Dia", NhatKy_ViPham!F:F, B39, NhatKy_ViPham!C:C, "T26") - SUMIFS(NhatKy_ViPham!K:K, NhatKy_ViPham!E:E, "12_Dia", NhatKy_ViPham!F:F, B39, NhatKy_ViPham!C:C, "T26")</f>
        <v>100</v>
      </c>
      <c r="AR39" s="7">
        <f>100 + SUMIFS(NhatKy_ViPham!J:J, NhatKy_ViPham!E:E, "12_Dia", NhatKy_ViPham!F:F, B39, NhatKy_ViPham!C:C, "T27") - SUMIFS(NhatKy_ViPham!K:K, NhatKy_ViPham!E:E, "12_Dia", NhatKy_ViPham!F:F, B39, NhatKy_ViPham!C:C, "T27")</f>
        <v>100</v>
      </c>
      <c r="AS39" s="7">
        <f>100 + SUMIFS(NhatKy_ViPham!J:J, NhatKy_ViPham!E:E, "12_Dia", NhatKy_ViPham!F:F, B39, NhatKy_ViPham!C:C, "T28") - SUMIFS(NhatKy_ViPham!K:K, NhatKy_ViPham!E:E, "12_Dia", NhatKy_ViPham!F:F, B39, NhatKy_ViPham!C:C, "T28")</f>
        <v>100</v>
      </c>
      <c r="AT39" s="7">
        <f>100 + SUMIFS(NhatKy_ViPham!J:J, NhatKy_ViPham!E:E, "12_Dia", NhatKy_ViPham!F:F, B39, NhatKy_ViPham!C:C, "T29") - SUMIFS(NhatKy_ViPham!K:K, NhatKy_ViPham!E:E, "12_Dia", NhatKy_ViPham!F:F, B39, NhatKy_ViPham!C:C, "T29")</f>
        <v>100</v>
      </c>
      <c r="AU39" s="7">
        <f>100 + SUMIFS(NhatKy_ViPham!J:J, NhatKy_ViPham!E:E, "12_Dia", NhatKy_ViPham!F:F, B39, NhatKy_ViPham!C:C, "T30") - SUMIFS(NhatKy_ViPham!K:K, NhatKy_ViPham!E:E, "12_Dia", NhatKy_ViPham!F:F, B39, NhatKy_ViPham!C:C, "T30")</f>
        <v>100</v>
      </c>
      <c r="AV39" s="7">
        <f>100 + SUMIFS(NhatKy_ViPham!J:J, NhatKy_ViPham!E:E, "12_Dia", NhatKy_ViPham!F:F, B39, NhatKy_ViPham!C:C, "T31") - SUMIFS(NhatKy_ViPham!K:K, NhatKy_ViPham!E:E, "12_Dia", NhatKy_ViPham!F:F, B39, NhatKy_ViPham!C:C, "T31")</f>
        <v>100</v>
      </c>
      <c r="AW39" s="7">
        <f>100 + SUMIFS(NhatKy_ViPham!J:J, NhatKy_ViPham!E:E, "12_Dia", NhatKy_ViPham!F:F, B39, NhatKy_ViPham!C:C, "T32") - SUMIFS(NhatKy_ViPham!K:K, NhatKy_ViPham!E:E, "12_Dia", NhatKy_ViPham!F:F, B39, NhatKy_ViPham!C:C, "T32")</f>
        <v>100</v>
      </c>
      <c r="AX39" s="7">
        <f>100 + SUMIFS(NhatKy_ViPham!J:J, NhatKy_ViPham!E:E, "12_Dia", NhatKy_ViPham!F:F, B39, NhatKy_ViPham!C:C, "T33") - SUMIFS(NhatKy_ViPham!K:K, NhatKy_ViPham!E:E, "12_Dia", NhatKy_ViPham!F:F, B39, NhatKy_ViPham!C:C, "T33")</f>
        <v>100</v>
      </c>
      <c r="AY39" s="7">
        <f>100 + SUMIFS(NhatKy_ViPham!J:J, NhatKy_ViPham!E:E, "12_Dia", NhatKy_ViPham!F:F, B39, NhatKy_ViPham!C:C, "T34") - SUMIFS(NhatKy_ViPham!K:K, NhatKy_ViPham!E:E, "12_Dia", NhatKy_ViPham!F:F, B39, NhatKy_ViPham!C:C, "T34")</f>
        <v>100</v>
      </c>
      <c r="AZ39" s="7">
        <f>100 + SUMIFS(NhatKy_ViPham!J:J, NhatKy_ViPham!E:E, "12_Dia", NhatKy_ViPham!F:F, B39, NhatKy_ViPham!C:C, "T35") - SUMIFS(NhatKy_ViPham!K:K, NhatKy_ViPham!E:E, "12_Dia", NhatKy_ViPham!F:F, B39, NhatKy_ViPham!C:C, "T35")</f>
        <v>100</v>
      </c>
      <c r="BA39" s="12">
        <f t="shared" si="0"/>
        <v>100</v>
      </c>
      <c r="BB39" s="11" t="s">
        <v>430</v>
      </c>
      <c r="BC39" s="14" t="str">
        <f t="shared" si="1"/>
        <v>Tốt</v>
      </c>
      <c r="BD39" s="10" t="str">
        <f t="shared" si="2"/>
        <v>🟢 BÌNH THƯỜNG</v>
      </c>
    </row>
    <row r="40" spans="1:56" x14ac:dyDescent="0.25">
      <c r="A40" s="5">
        <v>32</v>
      </c>
      <c r="B40" s="15" t="s">
        <v>2917</v>
      </c>
      <c r="C40" s="5" t="s">
        <v>2328</v>
      </c>
      <c r="D40" s="5" t="s">
        <v>429</v>
      </c>
      <c r="E40" s="11" t="s">
        <v>430</v>
      </c>
      <c r="F40" s="6">
        <f>SUMIFS(NhatKy_ViPham!K:K, NhatKy_ViPham!E:E, "12_Dia", NhatKy_ViPham!F:F, B40, NhatKy_ViPham!H:H, "L01")</f>
        <v>0</v>
      </c>
      <c r="G40" s="6">
        <f>SUMIFS(NhatKy_ViPham!K:K, NhatKy_ViPham!E:E, "12_Dia", NhatKy_ViPham!F:F, B40, NhatKy_ViPham!H:H, "L02")</f>
        <v>0</v>
      </c>
      <c r="H40" s="6">
        <f>SUMIFS(NhatKy_ViPham!K:K, NhatKy_ViPham!E:E, "12_Dia", NhatKy_ViPham!F:F, B40, NhatKy_ViPham!H:H, "L03")</f>
        <v>0</v>
      </c>
      <c r="I40" s="6">
        <f>SUMIFS(NhatKy_ViPham!K:K, NhatKy_ViPham!E:E, "12_Dia", NhatKy_ViPham!F:F, B40, NhatKy_ViPham!H:H, "L04")</f>
        <v>0</v>
      </c>
      <c r="J40" s="6">
        <f>SUMIFS(NhatKy_ViPham!K:K, NhatKy_ViPham!E:E, "12_Dia", NhatKy_ViPham!F:F, B40, NhatKy_ViPham!H:H, "L05")</f>
        <v>0</v>
      </c>
      <c r="K40" s="6">
        <f>SUMIFS(NhatKy_ViPham!K:K, NhatKy_ViPham!E:E, "12_Dia", NhatKy_ViPham!F:F, B40, NhatKy_ViPham!H:H, "L06")</f>
        <v>0</v>
      </c>
      <c r="L40" s="6">
        <f>SUMIFS(NhatKy_ViPham!K:K, NhatKy_ViPham!E:E, "12_Dia", NhatKy_ViPham!F:F, B40, NhatKy_ViPham!H:H, "L07")</f>
        <v>0</v>
      </c>
      <c r="M40" s="6">
        <f>SUMIFS(NhatKy_ViPham!K:K, NhatKy_ViPham!E:E, "12_Dia", NhatKy_ViPham!F:F, B40, NhatKy_ViPham!H:H, "L08")</f>
        <v>0</v>
      </c>
      <c r="N40" s="6">
        <f>SUMIFS(NhatKy_ViPham!K:K, NhatKy_ViPham!E:E, "12_Dia", NhatKy_ViPham!F:F, B40, NhatKy_ViPham!H:H, "L09")</f>
        <v>0</v>
      </c>
      <c r="O40" s="6">
        <f>SUMIFS(NhatKy_ViPham!K:K, NhatKy_ViPham!E:E, "12_Dia", NhatKy_ViPham!F:F, B40, NhatKy_ViPham!H:H, "L10")</f>
        <v>0</v>
      </c>
      <c r="P40" s="12">
        <f>SUMIFS(NhatKy_ViPham!J:J, NhatKy_ViPham!E:E, "12_Dia", NhatKy_ViPham!F:F, B40)</f>
        <v>0</v>
      </c>
      <c r="Q40" s="13">
        <f>SUMIFS(NhatKy_ViPham!K:K, NhatKy_ViPham!E:E, "12_Dia", NhatKy_ViPham!F:F, B40)</f>
        <v>0</v>
      </c>
      <c r="R40" s="6">
        <f>100 + SUMIFS(NhatKy_ViPham!J:J, NhatKy_ViPham!E:E, "12_Dia", NhatKy_ViPham!F:F, B40, NhatKy_ViPham!C:C, "T1") - SUMIFS(NhatKy_ViPham!K:K, NhatKy_ViPham!E:E, "12_Dia", NhatKy_ViPham!F:F, B40, NhatKy_ViPham!C:C, "T1")</f>
        <v>100</v>
      </c>
      <c r="S40" s="6">
        <f>100 + SUMIFS(NhatKy_ViPham!J:J, NhatKy_ViPham!E:E, "12_Dia", NhatKy_ViPham!F:F, B40, NhatKy_ViPham!C:C, "T2") - SUMIFS(NhatKy_ViPham!K:K, NhatKy_ViPham!E:E, "12_Dia", NhatKy_ViPham!F:F, B40, NhatKy_ViPham!C:C, "T2")</f>
        <v>100</v>
      </c>
      <c r="T40" s="6">
        <f>100 + SUMIFS(NhatKy_ViPham!J:J, NhatKy_ViPham!E:E, "12_Dia", NhatKy_ViPham!F:F, B40, NhatKy_ViPham!C:C, "T3") - SUMIFS(NhatKy_ViPham!K:K, NhatKy_ViPham!E:E, "12_Dia", NhatKy_ViPham!F:F, B40, NhatKy_ViPham!C:C, "T3")</f>
        <v>100</v>
      </c>
      <c r="U40" s="6">
        <f>100 + SUMIFS(NhatKy_ViPham!J:J, NhatKy_ViPham!E:E, "12_Dia", NhatKy_ViPham!F:F, B40, NhatKy_ViPham!C:C, "T4") - SUMIFS(NhatKy_ViPham!K:K, NhatKy_ViPham!E:E, "12_Dia", NhatKy_ViPham!F:F, B40, NhatKy_ViPham!C:C, "T4")</f>
        <v>100</v>
      </c>
      <c r="V40" s="6">
        <f>100 + SUMIFS(NhatKy_ViPham!J:J, NhatKy_ViPham!E:E, "12_Dia", NhatKy_ViPham!F:F, B40, NhatKy_ViPham!C:C, "T5") - SUMIFS(NhatKy_ViPham!K:K, NhatKy_ViPham!E:E, "12_Dia", NhatKy_ViPham!F:F, B40, NhatKy_ViPham!C:C, "T5")</f>
        <v>100</v>
      </c>
      <c r="W40" s="6">
        <f>100 + SUMIFS(NhatKy_ViPham!J:J, NhatKy_ViPham!E:E, "12_Dia", NhatKy_ViPham!F:F, B40, NhatKy_ViPham!C:C, "T6") - SUMIFS(NhatKy_ViPham!K:K, NhatKy_ViPham!E:E, "12_Dia", NhatKy_ViPham!F:F, B40, NhatKy_ViPham!C:C, "T6")</f>
        <v>100</v>
      </c>
      <c r="X40" s="6">
        <f>100 + SUMIFS(NhatKy_ViPham!J:J, NhatKy_ViPham!E:E, "12_Dia", NhatKy_ViPham!F:F, B40, NhatKy_ViPham!C:C, "T7") - SUMIFS(NhatKy_ViPham!K:K, NhatKy_ViPham!E:E, "12_Dia", NhatKy_ViPham!F:F, B40, NhatKy_ViPham!C:C, "T7")</f>
        <v>100</v>
      </c>
      <c r="Y40" s="6">
        <f>100 + SUMIFS(NhatKy_ViPham!J:J, NhatKy_ViPham!E:E, "12_Dia", NhatKy_ViPham!F:F, B40, NhatKy_ViPham!C:C, "T8") - SUMIFS(NhatKy_ViPham!K:K, NhatKy_ViPham!E:E, "12_Dia", NhatKy_ViPham!F:F, B40, NhatKy_ViPham!C:C, "T8")</f>
        <v>100</v>
      </c>
      <c r="Z40" s="6">
        <f>100 + SUMIFS(NhatKy_ViPham!J:J, NhatKy_ViPham!E:E, "12_Dia", NhatKy_ViPham!F:F, B40, NhatKy_ViPham!C:C, "T9") - SUMIFS(NhatKy_ViPham!K:K, NhatKy_ViPham!E:E, "12_Dia", NhatKy_ViPham!F:F, B40, NhatKy_ViPham!C:C, "T9")</f>
        <v>100</v>
      </c>
      <c r="AA40" s="6">
        <f>100 + SUMIFS(NhatKy_ViPham!J:J, NhatKy_ViPham!E:E, "12_Dia", NhatKy_ViPham!F:F, B40, NhatKy_ViPham!C:C, "T10") - SUMIFS(NhatKy_ViPham!K:K, NhatKy_ViPham!E:E, "12_Dia", NhatKy_ViPham!F:F, B40, NhatKy_ViPham!C:C, "T10")</f>
        <v>100</v>
      </c>
      <c r="AB40" s="6">
        <f>100 + SUMIFS(NhatKy_ViPham!J:J, NhatKy_ViPham!E:E, "12_Dia", NhatKy_ViPham!F:F, B40, NhatKy_ViPham!C:C, "T11") - SUMIFS(NhatKy_ViPham!K:K, NhatKy_ViPham!E:E, "12_Dia", NhatKy_ViPham!F:F, B40, NhatKy_ViPham!C:C, "T11")</f>
        <v>100</v>
      </c>
      <c r="AC40" s="6">
        <f>100 + SUMIFS(NhatKy_ViPham!J:J, NhatKy_ViPham!E:E, "12_Dia", NhatKy_ViPham!F:F, B40, NhatKy_ViPham!C:C, "T12") - SUMIFS(NhatKy_ViPham!K:K, NhatKy_ViPham!E:E, "12_Dia", NhatKy_ViPham!F:F, B40, NhatKy_ViPham!C:C, "T12")</f>
        <v>100</v>
      </c>
      <c r="AD40" s="6">
        <f>100 + SUMIFS(NhatKy_ViPham!J:J, NhatKy_ViPham!E:E, "12_Dia", NhatKy_ViPham!F:F, B40, NhatKy_ViPham!C:C, "T13") - SUMIFS(NhatKy_ViPham!K:K, NhatKy_ViPham!E:E, "12_Dia", NhatKy_ViPham!F:F, B40, NhatKy_ViPham!C:C, "T13")</f>
        <v>100</v>
      </c>
      <c r="AE40" s="6">
        <f>100 + SUMIFS(NhatKy_ViPham!J:J, NhatKy_ViPham!E:E, "12_Dia", NhatKy_ViPham!F:F, B40, NhatKy_ViPham!C:C, "T14") - SUMIFS(NhatKy_ViPham!K:K, NhatKy_ViPham!E:E, "12_Dia", NhatKy_ViPham!F:F, B40, NhatKy_ViPham!C:C, "T14")</f>
        <v>100</v>
      </c>
      <c r="AF40" s="6">
        <f>100 + SUMIFS(NhatKy_ViPham!J:J, NhatKy_ViPham!E:E, "12_Dia", NhatKy_ViPham!F:F, B40, NhatKy_ViPham!C:C, "T15") - SUMIFS(NhatKy_ViPham!K:K, NhatKy_ViPham!E:E, "12_Dia", NhatKy_ViPham!F:F, B40, NhatKy_ViPham!C:C, "T15")</f>
        <v>100</v>
      </c>
      <c r="AG40" s="6">
        <f>100 + SUMIFS(NhatKy_ViPham!J:J, NhatKy_ViPham!E:E, "12_Dia", NhatKy_ViPham!F:F, B40, NhatKy_ViPham!C:C, "T16") - SUMIFS(NhatKy_ViPham!K:K, NhatKy_ViPham!E:E, "12_Dia", NhatKy_ViPham!F:F, B40, NhatKy_ViPham!C:C, "T16")</f>
        <v>100</v>
      </c>
      <c r="AH40" s="6">
        <f>100 + SUMIFS(NhatKy_ViPham!J:J, NhatKy_ViPham!E:E, "12_Dia", NhatKy_ViPham!F:F, B40, NhatKy_ViPham!C:C, "T17") - SUMIFS(NhatKy_ViPham!K:K, NhatKy_ViPham!E:E, "12_Dia", NhatKy_ViPham!F:F, B40, NhatKy_ViPham!C:C, "T17")</f>
        <v>100</v>
      </c>
      <c r="AI40" s="6">
        <f>100 + SUMIFS(NhatKy_ViPham!J:J, NhatKy_ViPham!E:E, "12_Dia", NhatKy_ViPham!F:F, B40, NhatKy_ViPham!C:C, "T18") - SUMIFS(NhatKy_ViPham!K:K, NhatKy_ViPham!E:E, "12_Dia", NhatKy_ViPham!F:F, B40, NhatKy_ViPham!C:C, "T18")</f>
        <v>100</v>
      </c>
      <c r="AJ40" s="6">
        <f>100 + SUMIFS(NhatKy_ViPham!J:J, NhatKy_ViPham!E:E, "12_Dia", NhatKy_ViPham!F:F, B40, NhatKy_ViPham!C:C, "T19") - SUMIFS(NhatKy_ViPham!K:K, NhatKy_ViPham!E:E, "12_Dia", NhatKy_ViPham!F:F, B40, NhatKy_ViPham!C:C, "T19")</f>
        <v>100</v>
      </c>
      <c r="AK40" s="6">
        <f>100 + SUMIFS(NhatKy_ViPham!J:J, NhatKy_ViPham!E:E, "12_Dia", NhatKy_ViPham!F:F, B40, NhatKy_ViPham!C:C, "T20") - SUMIFS(NhatKy_ViPham!K:K, NhatKy_ViPham!E:E, "12_Dia", NhatKy_ViPham!F:F, B40, NhatKy_ViPham!C:C, "T20")</f>
        <v>100</v>
      </c>
      <c r="AL40" s="6">
        <f>100 + SUMIFS(NhatKy_ViPham!J:J, NhatKy_ViPham!E:E, "12_Dia", NhatKy_ViPham!F:F, B40, NhatKy_ViPham!C:C, "T21") - SUMIFS(NhatKy_ViPham!K:K, NhatKy_ViPham!E:E, "12_Dia", NhatKy_ViPham!F:F, B40, NhatKy_ViPham!C:C, "T21")</f>
        <v>100</v>
      </c>
      <c r="AM40" s="6">
        <f>100 + SUMIFS(NhatKy_ViPham!J:J, NhatKy_ViPham!E:E, "12_Dia", NhatKy_ViPham!F:F, B40, NhatKy_ViPham!C:C, "T22") - SUMIFS(NhatKy_ViPham!K:K, NhatKy_ViPham!E:E, "12_Dia", NhatKy_ViPham!F:F, B40, NhatKy_ViPham!C:C, "T22")</f>
        <v>100</v>
      </c>
      <c r="AN40" s="6">
        <f>100 + SUMIFS(NhatKy_ViPham!J:J, NhatKy_ViPham!E:E, "12_Dia", NhatKy_ViPham!F:F, B40, NhatKy_ViPham!C:C, "T23") - SUMIFS(NhatKy_ViPham!K:K, NhatKy_ViPham!E:E, "12_Dia", NhatKy_ViPham!F:F, B40, NhatKy_ViPham!C:C, "T23")</f>
        <v>100</v>
      </c>
      <c r="AO40" s="6">
        <f>100 + SUMIFS(NhatKy_ViPham!J:J, NhatKy_ViPham!E:E, "12_Dia", NhatKy_ViPham!F:F, B40, NhatKy_ViPham!C:C, "T24") - SUMIFS(NhatKy_ViPham!K:K, NhatKy_ViPham!E:E, "12_Dia", NhatKy_ViPham!F:F, B40, NhatKy_ViPham!C:C, "T24")</f>
        <v>100</v>
      </c>
      <c r="AP40" s="6">
        <f>100 + SUMIFS(NhatKy_ViPham!J:J, NhatKy_ViPham!E:E, "12_Dia", NhatKy_ViPham!F:F, B40, NhatKy_ViPham!C:C, "T25") - SUMIFS(NhatKy_ViPham!K:K, NhatKy_ViPham!E:E, "12_Dia", NhatKy_ViPham!F:F, B40, NhatKy_ViPham!C:C, "T25")</f>
        <v>100</v>
      </c>
      <c r="AQ40" s="6">
        <f>100 + SUMIFS(NhatKy_ViPham!J:J, NhatKy_ViPham!E:E, "12_Dia", NhatKy_ViPham!F:F, B40, NhatKy_ViPham!C:C, "T26") - SUMIFS(NhatKy_ViPham!K:K, NhatKy_ViPham!E:E, "12_Dia", NhatKy_ViPham!F:F, B40, NhatKy_ViPham!C:C, "T26")</f>
        <v>100</v>
      </c>
      <c r="AR40" s="6">
        <f>100 + SUMIFS(NhatKy_ViPham!J:J, NhatKy_ViPham!E:E, "12_Dia", NhatKy_ViPham!F:F, B40, NhatKy_ViPham!C:C, "T27") - SUMIFS(NhatKy_ViPham!K:K, NhatKy_ViPham!E:E, "12_Dia", NhatKy_ViPham!F:F, B40, NhatKy_ViPham!C:C, "T27")</f>
        <v>100</v>
      </c>
      <c r="AS40" s="6">
        <f>100 + SUMIFS(NhatKy_ViPham!J:J, NhatKy_ViPham!E:E, "12_Dia", NhatKy_ViPham!F:F, B40, NhatKy_ViPham!C:C, "T28") - SUMIFS(NhatKy_ViPham!K:K, NhatKy_ViPham!E:E, "12_Dia", NhatKy_ViPham!F:F, B40, NhatKy_ViPham!C:C, "T28")</f>
        <v>100</v>
      </c>
      <c r="AT40" s="6">
        <f>100 + SUMIFS(NhatKy_ViPham!J:J, NhatKy_ViPham!E:E, "12_Dia", NhatKy_ViPham!F:F, B40, NhatKy_ViPham!C:C, "T29") - SUMIFS(NhatKy_ViPham!K:K, NhatKy_ViPham!E:E, "12_Dia", NhatKy_ViPham!F:F, B40, NhatKy_ViPham!C:C, "T29")</f>
        <v>100</v>
      </c>
      <c r="AU40" s="6">
        <f>100 + SUMIFS(NhatKy_ViPham!J:J, NhatKy_ViPham!E:E, "12_Dia", NhatKy_ViPham!F:F, B40, NhatKy_ViPham!C:C, "T30") - SUMIFS(NhatKy_ViPham!K:K, NhatKy_ViPham!E:E, "12_Dia", NhatKy_ViPham!F:F, B40, NhatKy_ViPham!C:C, "T30")</f>
        <v>100</v>
      </c>
      <c r="AV40" s="6">
        <f>100 + SUMIFS(NhatKy_ViPham!J:J, NhatKy_ViPham!E:E, "12_Dia", NhatKy_ViPham!F:F, B40, NhatKy_ViPham!C:C, "T31") - SUMIFS(NhatKy_ViPham!K:K, NhatKy_ViPham!E:E, "12_Dia", NhatKy_ViPham!F:F, B40, NhatKy_ViPham!C:C, "T31")</f>
        <v>100</v>
      </c>
      <c r="AW40" s="6">
        <f>100 + SUMIFS(NhatKy_ViPham!J:J, NhatKy_ViPham!E:E, "12_Dia", NhatKy_ViPham!F:F, B40, NhatKy_ViPham!C:C, "T32") - SUMIFS(NhatKy_ViPham!K:K, NhatKy_ViPham!E:E, "12_Dia", NhatKy_ViPham!F:F, B40, NhatKy_ViPham!C:C, "T32")</f>
        <v>100</v>
      </c>
      <c r="AX40" s="6">
        <f>100 + SUMIFS(NhatKy_ViPham!J:J, NhatKy_ViPham!E:E, "12_Dia", NhatKy_ViPham!F:F, B40, NhatKy_ViPham!C:C, "T33") - SUMIFS(NhatKy_ViPham!K:K, NhatKy_ViPham!E:E, "12_Dia", NhatKy_ViPham!F:F, B40, NhatKy_ViPham!C:C, "T33")</f>
        <v>100</v>
      </c>
      <c r="AY40" s="6">
        <f>100 + SUMIFS(NhatKy_ViPham!J:J, NhatKy_ViPham!E:E, "12_Dia", NhatKy_ViPham!F:F, B40, NhatKy_ViPham!C:C, "T34") - SUMIFS(NhatKy_ViPham!K:K, NhatKy_ViPham!E:E, "12_Dia", NhatKy_ViPham!F:F, B40, NhatKy_ViPham!C:C, "T34")</f>
        <v>100</v>
      </c>
      <c r="AZ40" s="6">
        <f>100 + SUMIFS(NhatKy_ViPham!J:J, NhatKy_ViPham!E:E, "12_Dia", NhatKy_ViPham!F:F, B40, NhatKy_ViPham!C:C, "T35") - SUMIFS(NhatKy_ViPham!K:K, NhatKy_ViPham!E:E, "12_Dia", NhatKy_ViPham!F:F, B40, NhatKy_ViPham!C:C, "T35")</f>
        <v>100</v>
      </c>
      <c r="BA40" s="12">
        <f t="shared" si="0"/>
        <v>100</v>
      </c>
      <c r="BB40" s="11" t="s">
        <v>430</v>
      </c>
      <c r="BC40" s="16" t="str">
        <f t="shared" si="1"/>
        <v>Tốt</v>
      </c>
      <c r="BD40" s="15" t="str">
        <f t="shared" si="2"/>
        <v>🟢 BÌNH THƯỜNG</v>
      </c>
    </row>
    <row r="41" spans="1:56" x14ac:dyDescent="0.25">
      <c r="A41" s="4">
        <v>33</v>
      </c>
      <c r="B41" s="10" t="s">
        <v>1083</v>
      </c>
      <c r="C41" s="4" t="s">
        <v>2310</v>
      </c>
      <c r="D41" s="4" t="s">
        <v>429</v>
      </c>
      <c r="E41" s="11" t="s">
        <v>430</v>
      </c>
      <c r="F41" s="7">
        <f>SUMIFS(NhatKy_ViPham!K:K, NhatKy_ViPham!E:E, "12_Dia", NhatKy_ViPham!F:F, B41, NhatKy_ViPham!H:H, "L01")</f>
        <v>0</v>
      </c>
      <c r="G41" s="7">
        <f>SUMIFS(NhatKy_ViPham!K:K, NhatKy_ViPham!E:E, "12_Dia", NhatKy_ViPham!F:F, B41, NhatKy_ViPham!H:H, "L02")</f>
        <v>0</v>
      </c>
      <c r="H41" s="7">
        <f>SUMIFS(NhatKy_ViPham!K:K, NhatKy_ViPham!E:E, "12_Dia", NhatKy_ViPham!F:F, B41, NhatKy_ViPham!H:H, "L03")</f>
        <v>0</v>
      </c>
      <c r="I41" s="7">
        <f>SUMIFS(NhatKy_ViPham!K:K, NhatKy_ViPham!E:E, "12_Dia", NhatKy_ViPham!F:F, B41, NhatKy_ViPham!H:H, "L04")</f>
        <v>0</v>
      </c>
      <c r="J41" s="7">
        <f>SUMIFS(NhatKy_ViPham!K:K, NhatKy_ViPham!E:E, "12_Dia", NhatKy_ViPham!F:F, B41, NhatKy_ViPham!H:H, "L05")</f>
        <v>0</v>
      </c>
      <c r="K41" s="7">
        <f>SUMIFS(NhatKy_ViPham!K:K, NhatKy_ViPham!E:E, "12_Dia", NhatKy_ViPham!F:F, B41, NhatKy_ViPham!H:H, "L06")</f>
        <v>0</v>
      </c>
      <c r="L41" s="7">
        <f>SUMIFS(NhatKy_ViPham!K:K, NhatKy_ViPham!E:E, "12_Dia", NhatKy_ViPham!F:F, B41, NhatKy_ViPham!H:H, "L07")</f>
        <v>0</v>
      </c>
      <c r="M41" s="7">
        <f>SUMIFS(NhatKy_ViPham!K:K, NhatKy_ViPham!E:E, "12_Dia", NhatKy_ViPham!F:F, B41, NhatKy_ViPham!H:H, "L08")</f>
        <v>0</v>
      </c>
      <c r="N41" s="7">
        <f>SUMIFS(NhatKy_ViPham!K:K, NhatKy_ViPham!E:E, "12_Dia", NhatKy_ViPham!F:F, B41, NhatKy_ViPham!H:H, "L09")</f>
        <v>0</v>
      </c>
      <c r="O41" s="7">
        <f>SUMIFS(NhatKy_ViPham!K:K, NhatKy_ViPham!E:E, "12_Dia", NhatKy_ViPham!F:F, B41, NhatKy_ViPham!H:H, "L10")</f>
        <v>0</v>
      </c>
      <c r="P41" s="12">
        <f>SUMIFS(NhatKy_ViPham!J:J, NhatKy_ViPham!E:E, "12_Dia", NhatKy_ViPham!F:F, B41)</f>
        <v>0</v>
      </c>
      <c r="Q41" s="13">
        <f>SUMIFS(NhatKy_ViPham!K:K, NhatKy_ViPham!E:E, "12_Dia", NhatKy_ViPham!F:F, B41)</f>
        <v>0</v>
      </c>
      <c r="R41" s="7">
        <f>100 + SUMIFS(NhatKy_ViPham!J:J, NhatKy_ViPham!E:E, "12_Dia", NhatKy_ViPham!F:F, B41, NhatKy_ViPham!C:C, "T1") - SUMIFS(NhatKy_ViPham!K:K, NhatKy_ViPham!E:E, "12_Dia", NhatKy_ViPham!F:F, B41, NhatKy_ViPham!C:C, "T1")</f>
        <v>100</v>
      </c>
      <c r="S41" s="7">
        <f>100 + SUMIFS(NhatKy_ViPham!J:J, NhatKy_ViPham!E:E, "12_Dia", NhatKy_ViPham!F:F, B41, NhatKy_ViPham!C:C, "T2") - SUMIFS(NhatKy_ViPham!K:K, NhatKy_ViPham!E:E, "12_Dia", NhatKy_ViPham!F:F, B41, NhatKy_ViPham!C:C, "T2")</f>
        <v>100</v>
      </c>
      <c r="T41" s="7">
        <f>100 + SUMIFS(NhatKy_ViPham!J:J, NhatKy_ViPham!E:E, "12_Dia", NhatKy_ViPham!F:F, B41, NhatKy_ViPham!C:C, "T3") - SUMIFS(NhatKy_ViPham!K:K, NhatKy_ViPham!E:E, "12_Dia", NhatKy_ViPham!F:F, B41, NhatKy_ViPham!C:C, "T3")</f>
        <v>100</v>
      </c>
      <c r="U41" s="7">
        <f>100 + SUMIFS(NhatKy_ViPham!J:J, NhatKy_ViPham!E:E, "12_Dia", NhatKy_ViPham!F:F, B41, NhatKy_ViPham!C:C, "T4") - SUMIFS(NhatKy_ViPham!K:K, NhatKy_ViPham!E:E, "12_Dia", NhatKy_ViPham!F:F, B41, NhatKy_ViPham!C:C, "T4")</f>
        <v>100</v>
      </c>
      <c r="V41" s="7">
        <f>100 + SUMIFS(NhatKy_ViPham!J:J, NhatKy_ViPham!E:E, "12_Dia", NhatKy_ViPham!F:F, B41, NhatKy_ViPham!C:C, "T5") - SUMIFS(NhatKy_ViPham!K:K, NhatKy_ViPham!E:E, "12_Dia", NhatKy_ViPham!F:F, B41, NhatKy_ViPham!C:C, "T5")</f>
        <v>100</v>
      </c>
      <c r="W41" s="7">
        <f>100 + SUMIFS(NhatKy_ViPham!J:J, NhatKy_ViPham!E:E, "12_Dia", NhatKy_ViPham!F:F, B41, NhatKy_ViPham!C:C, "T6") - SUMIFS(NhatKy_ViPham!K:K, NhatKy_ViPham!E:E, "12_Dia", NhatKy_ViPham!F:F, B41, NhatKy_ViPham!C:C, "T6")</f>
        <v>100</v>
      </c>
      <c r="X41" s="7">
        <f>100 + SUMIFS(NhatKy_ViPham!J:J, NhatKy_ViPham!E:E, "12_Dia", NhatKy_ViPham!F:F, B41, NhatKy_ViPham!C:C, "T7") - SUMIFS(NhatKy_ViPham!K:K, NhatKy_ViPham!E:E, "12_Dia", NhatKy_ViPham!F:F, B41, NhatKy_ViPham!C:C, "T7")</f>
        <v>100</v>
      </c>
      <c r="Y41" s="7">
        <f>100 + SUMIFS(NhatKy_ViPham!J:J, NhatKy_ViPham!E:E, "12_Dia", NhatKy_ViPham!F:F, B41, NhatKy_ViPham!C:C, "T8") - SUMIFS(NhatKy_ViPham!K:K, NhatKy_ViPham!E:E, "12_Dia", NhatKy_ViPham!F:F, B41, NhatKy_ViPham!C:C, "T8")</f>
        <v>100</v>
      </c>
      <c r="Z41" s="7">
        <f>100 + SUMIFS(NhatKy_ViPham!J:J, NhatKy_ViPham!E:E, "12_Dia", NhatKy_ViPham!F:F, B41, NhatKy_ViPham!C:C, "T9") - SUMIFS(NhatKy_ViPham!K:K, NhatKy_ViPham!E:E, "12_Dia", NhatKy_ViPham!F:F, B41, NhatKy_ViPham!C:C, "T9")</f>
        <v>100</v>
      </c>
      <c r="AA41" s="7">
        <f>100 + SUMIFS(NhatKy_ViPham!J:J, NhatKy_ViPham!E:E, "12_Dia", NhatKy_ViPham!F:F, B41, NhatKy_ViPham!C:C, "T10") - SUMIFS(NhatKy_ViPham!K:K, NhatKy_ViPham!E:E, "12_Dia", NhatKy_ViPham!F:F, B41, NhatKy_ViPham!C:C, "T10")</f>
        <v>100</v>
      </c>
      <c r="AB41" s="7">
        <f>100 + SUMIFS(NhatKy_ViPham!J:J, NhatKy_ViPham!E:E, "12_Dia", NhatKy_ViPham!F:F, B41, NhatKy_ViPham!C:C, "T11") - SUMIFS(NhatKy_ViPham!K:K, NhatKy_ViPham!E:E, "12_Dia", NhatKy_ViPham!F:F, B41, NhatKy_ViPham!C:C, "T11")</f>
        <v>100</v>
      </c>
      <c r="AC41" s="7">
        <f>100 + SUMIFS(NhatKy_ViPham!J:J, NhatKy_ViPham!E:E, "12_Dia", NhatKy_ViPham!F:F, B41, NhatKy_ViPham!C:C, "T12") - SUMIFS(NhatKy_ViPham!K:K, NhatKy_ViPham!E:E, "12_Dia", NhatKy_ViPham!F:F, B41, NhatKy_ViPham!C:C, "T12")</f>
        <v>100</v>
      </c>
      <c r="AD41" s="7">
        <f>100 + SUMIFS(NhatKy_ViPham!J:J, NhatKy_ViPham!E:E, "12_Dia", NhatKy_ViPham!F:F, B41, NhatKy_ViPham!C:C, "T13") - SUMIFS(NhatKy_ViPham!K:K, NhatKy_ViPham!E:E, "12_Dia", NhatKy_ViPham!F:F, B41, NhatKy_ViPham!C:C, "T13")</f>
        <v>100</v>
      </c>
      <c r="AE41" s="7">
        <f>100 + SUMIFS(NhatKy_ViPham!J:J, NhatKy_ViPham!E:E, "12_Dia", NhatKy_ViPham!F:F, B41, NhatKy_ViPham!C:C, "T14") - SUMIFS(NhatKy_ViPham!K:K, NhatKy_ViPham!E:E, "12_Dia", NhatKy_ViPham!F:F, B41, NhatKy_ViPham!C:C, "T14")</f>
        <v>100</v>
      </c>
      <c r="AF41" s="7">
        <f>100 + SUMIFS(NhatKy_ViPham!J:J, NhatKy_ViPham!E:E, "12_Dia", NhatKy_ViPham!F:F, B41, NhatKy_ViPham!C:C, "T15") - SUMIFS(NhatKy_ViPham!K:K, NhatKy_ViPham!E:E, "12_Dia", NhatKy_ViPham!F:F, B41, NhatKy_ViPham!C:C, "T15")</f>
        <v>100</v>
      </c>
      <c r="AG41" s="7">
        <f>100 + SUMIFS(NhatKy_ViPham!J:J, NhatKy_ViPham!E:E, "12_Dia", NhatKy_ViPham!F:F, B41, NhatKy_ViPham!C:C, "T16") - SUMIFS(NhatKy_ViPham!K:K, NhatKy_ViPham!E:E, "12_Dia", NhatKy_ViPham!F:F, B41, NhatKy_ViPham!C:C, "T16")</f>
        <v>100</v>
      </c>
      <c r="AH41" s="7">
        <f>100 + SUMIFS(NhatKy_ViPham!J:J, NhatKy_ViPham!E:E, "12_Dia", NhatKy_ViPham!F:F, B41, NhatKy_ViPham!C:C, "T17") - SUMIFS(NhatKy_ViPham!K:K, NhatKy_ViPham!E:E, "12_Dia", NhatKy_ViPham!F:F, B41, NhatKy_ViPham!C:C, "T17")</f>
        <v>100</v>
      </c>
      <c r="AI41" s="7">
        <f>100 + SUMIFS(NhatKy_ViPham!J:J, NhatKy_ViPham!E:E, "12_Dia", NhatKy_ViPham!F:F, B41, NhatKy_ViPham!C:C, "T18") - SUMIFS(NhatKy_ViPham!K:K, NhatKy_ViPham!E:E, "12_Dia", NhatKy_ViPham!F:F, B41, NhatKy_ViPham!C:C, "T18")</f>
        <v>100</v>
      </c>
      <c r="AJ41" s="7">
        <f>100 + SUMIFS(NhatKy_ViPham!J:J, NhatKy_ViPham!E:E, "12_Dia", NhatKy_ViPham!F:F, B41, NhatKy_ViPham!C:C, "T19") - SUMIFS(NhatKy_ViPham!K:K, NhatKy_ViPham!E:E, "12_Dia", NhatKy_ViPham!F:F, B41, NhatKy_ViPham!C:C, "T19")</f>
        <v>100</v>
      </c>
      <c r="AK41" s="7">
        <f>100 + SUMIFS(NhatKy_ViPham!J:J, NhatKy_ViPham!E:E, "12_Dia", NhatKy_ViPham!F:F, B41, NhatKy_ViPham!C:C, "T20") - SUMIFS(NhatKy_ViPham!K:K, NhatKy_ViPham!E:E, "12_Dia", NhatKy_ViPham!F:F, B41, NhatKy_ViPham!C:C, "T20")</f>
        <v>100</v>
      </c>
      <c r="AL41" s="7">
        <f>100 + SUMIFS(NhatKy_ViPham!J:J, NhatKy_ViPham!E:E, "12_Dia", NhatKy_ViPham!F:F, B41, NhatKy_ViPham!C:C, "T21") - SUMIFS(NhatKy_ViPham!K:K, NhatKy_ViPham!E:E, "12_Dia", NhatKy_ViPham!F:F, B41, NhatKy_ViPham!C:C, "T21")</f>
        <v>100</v>
      </c>
      <c r="AM41" s="7">
        <f>100 + SUMIFS(NhatKy_ViPham!J:J, NhatKy_ViPham!E:E, "12_Dia", NhatKy_ViPham!F:F, B41, NhatKy_ViPham!C:C, "T22") - SUMIFS(NhatKy_ViPham!K:K, NhatKy_ViPham!E:E, "12_Dia", NhatKy_ViPham!F:F, B41, NhatKy_ViPham!C:C, "T22")</f>
        <v>100</v>
      </c>
      <c r="AN41" s="7">
        <f>100 + SUMIFS(NhatKy_ViPham!J:J, NhatKy_ViPham!E:E, "12_Dia", NhatKy_ViPham!F:F, B41, NhatKy_ViPham!C:C, "T23") - SUMIFS(NhatKy_ViPham!K:K, NhatKy_ViPham!E:E, "12_Dia", NhatKy_ViPham!F:F, B41, NhatKy_ViPham!C:C, "T23")</f>
        <v>100</v>
      </c>
      <c r="AO41" s="7">
        <f>100 + SUMIFS(NhatKy_ViPham!J:J, NhatKy_ViPham!E:E, "12_Dia", NhatKy_ViPham!F:F, B41, NhatKy_ViPham!C:C, "T24") - SUMIFS(NhatKy_ViPham!K:K, NhatKy_ViPham!E:E, "12_Dia", NhatKy_ViPham!F:F, B41, NhatKy_ViPham!C:C, "T24")</f>
        <v>100</v>
      </c>
      <c r="AP41" s="7">
        <f>100 + SUMIFS(NhatKy_ViPham!J:J, NhatKy_ViPham!E:E, "12_Dia", NhatKy_ViPham!F:F, B41, NhatKy_ViPham!C:C, "T25") - SUMIFS(NhatKy_ViPham!K:K, NhatKy_ViPham!E:E, "12_Dia", NhatKy_ViPham!F:F, B41, NhatKy_ViPham!C:C, "T25")</f>
        <v>100</v>
      </c>
      <c r="AQ41" s="7">
        <f>100 + SUMIFS(NhatKy_ViPham!J:J, NhatKy_ViPham!E:E, "12_Dia", NhatKy_ViPham!F:F, B41, NhatKy_ViPham!C:C, "T26") - SUMIFS(NhatKy_ViPham!K:K, NhatKy_ViPham!E:E, "12_Dia", NhatKy_ViPham!F:F, B41, NhatKy_ViPham!C:C, "T26")</f>
        <v>100</v>
      </c>
      <c r="AR41" s="7">
        <f>100 + SUMIFS(NhatKy_ViPham!J:J, NhatKy_ViPham!E:E, "12_Dia", NhatKy_ViPham!F:F, B41, NhatKy_ViPham!C:C, "T27") - SUMIFS(NhatKy_ViPham!K:K, NhatKy_ViPham!E:E, "12_Dia", NhatKy_ViPham!F:F, B41, NhatKy_ViPham!C:C, "T27")</f>
        <v>100</v>
      </c>
      <c r="AS41" s="7">
        <f>100 + SUMIFS(NhatKy_ViPham!J:J, NhatKy_ViPham!E:E, "12_Dia", NhatKy_ViPham!F:F, B41, NhatKy_ViPham!C:C, "T28") - SUMIFS(NhatKy_ViPham!K:K, NhatKy_ViPham!E:E, "12_Dia", NhatKy_ViPham!F:F, B41, NhatKy_ViPham!C:C, "T28")</f>
        <v>100</v>
      </c>
      <c r="AT41" s="7">
        <f>100 + SUMIFS(NhatKy_ViPham!J:J, NhatKy_ViPham!E:E, "12_Dia", NhatKy_ViPham!F:F, B41, NhatKy_ViPham!C:C, "T29") - SUMIFS(NhatKy_ViPham!K:K, NhatKy_ViPham!E:E, "12_Dia", NhatKy_ViPham!F:F, B41, NhatKy_ViPham!C:C, "T29")</f>
        <v>100</v>
      </c>
      <c r="AU41" s="7">
        <f>100 + SUMIFS(NhatKy_ViPham!J:J, NhatKy_ViPham!E:E, "12_Dia", NhatKy_ViPham!F:F, B41, NhatKy_ViPham!C:C, "T30") - SUMIFS(NhatKy_ViPham!K:K, NhatKy_ViPham!E:E, "12_Dia", NhatKy_ViPham!F:F, B41, NhatKy_ViPham!C:C, "T30")</f>
        <v>100</v>
      </c>
      <c r="AV41" s="7">
        <f>100 + SUMIFS(NhatKy_ViPham!J:J, NhatKy_ViPham!E:E, "12_Dia", NhatKy_ViPham!F:F, B41, NhatKy_ViPham!C:C, "T31") - SUMIFS(NhatKy_ViPham!K:K, NhatKy_ViPham!E:E, "12_Dia", NhatKy_ViPham!F:F, B41, NhatKy_ViPham!C:C, "T31")</f>
        <v>100</v>
      </c>
      <c r="AW41" s="7">
        <f>100 + SUMIFS(NhatKy_ViPham!J:J, NhatKy_ViPham!E:E, "12_Dia", NhatKy_ViPham!F:F, B41, NhatKy_ViPham!C:C, "T32") - SUMIFS(NhatKy_ViPham!K:K, NhatKy_ViPham!E:E, "12_Dia", NhatKy_ViPham!F:F, B41, NhatKy_ViPham!C:C, "T32")</f>
        <v>100</v>
      </c>
      <c r="AX41" s="7">
        <f>100 + SUMIFS(NhatKy_ViPham!J:J, NhatKy_ViPham!E:E, "12_Dia", NhatKy_ViPham!F:F, B41, NhatKy_ViPham!C:C, "T33") - SUMIFS(NhatKy_ViPham!K:K, NhatKy_ViPham!E:E, "12_Dia", NhatKy_ViPham!F:F, B41, NhatKy_ViPham!C:C, "T33")</f>
        <v>100</v>
      </c>
      <c r="AY41" s="7">
        <f>100 + SUMIFS(NhatKy_ViPham!J:J, NhatKy_ViPham!E:E, "12_Dia", NhatKy_ViPham!F:F, B41, NhatKy_ViPham!C:C, "T34") - SUMIFS(NhatKy_ViPham!K:K, NhatKy_ViPham!E:E, "12_Dia", NhatKy_ViPham!F:F, B41, NhatKy_ViPham!C:C, "T34")</f>
        <v>100</v>
      </c>
      <c r="AZ41" s="7">
        <f>100 + SUMIFS(NhatKy_ViPham!J:J, NhatKy_ViPham!E:E, "12_Dia", NhatKy_ViPham!F:F, B41, NhatKy_ViPham!C:C, "T35") - SUMIFS(NhatKy_ViPham!K:K, NhatKy_ViPham!E:E, "12_Dia", NhatKy_ViPham!F:F, B41, NhatKy_ViPham!C:C, "T35")</f>
        <v>100</v>
      </c>
      <c r="BA41" s="12">
        <f t="shared" si="0"/>
        <v>100</v>
      </c>
      <c r="BB41" s="11" t="s">
        <v>430</v>
      </c>
      <c r="BC41" s="14" t="str">
        <f t="shared" si="1"/>
        <v>Tốt</v>
      </c>
      <c r="BD41" s="10" t="str">
        <f t="shared" si="2"/>
        <v>🟢 BÌNH THƯỜNG</v>
      </c>
    </row>
    <row r="42" spans="1:56" x14ac:dyDescent="0.25">
      <c r="A42" s="5">
        <v>34</v>
      </c>
      <c r="B42" s="15" t="s">
        <v>2918</v>
      </c>
      <c r="C42" s="5" t="s">
        <v>2919</v>
      </c>
      <c r="D42" s="5" t="s">
        <v>435</v>
      </c>
      <c r="E42" s="11" t="s">
        <v>430</v>
      </c>
      <c r="F42" s="6">
        <f>SUMIFS(NhatKy_ViPham!K:K, NhatKy_ViPham!E:E, "12_Dia", NhatKy_ViPham!F:F, B42, NhatKy_ViPham!H:H, "L01")</f>
        <v>0</v>
      </c>
      <c r="G42" s="6">
        <f>SUMIFS(NhatKy_ViPham!K:K, NhatKy_ViPham!E:E, "12_Dia", NhatKy_ViPham!F:F, B42, NhatKy_ViPham!H:H, "L02")</f>
        <v>0</v>
      </c>
      <c r="H42" s="6">
        <f>SUMIFS(NhatKy_ViPham!K:K, NhatKy_ViPham!E:E, "12_Dia", NhatKy_ViPham!F:F, B42, NhatKy_ViPham!H:H, "L03")</f>
        <v>0</v>
      </c>
      <c r="I42" s="6">
        <f>SUMIFS(NhatKy_ViPham!K:K, NhatKy_ViPham!E:E, "12_Dia", NhatKy_ViPham!F:F, B42, NhatKy_ViPham!H:H, "L04")</f>
        <v>0</v>
      </c>
      <c r="J42" s="6">
        <f>SUMIFS(NhatKy_ViPham!K:K, NhatKy_ViPham!E:E, "12_Dia", NhatKy_ViPham!F:F, B42, NhatKy_ViPham!H:H, "L05")</f>
        <v>0</v>
      </c>
      <c r="K42" s="6">
        <f>SUMIFS(NhatKy_ViPham!K:K, NhatKy_ViPham!E:E, "12_Dia", NhatKy_ViPham!F:F, B42, NhatKy_ViPham!H:H, "L06")</f>
        <v>0</v>
      </c>
      <c r="L42" s="6">
        <f>SUMIFS(NhatKy_ViPham!K:K, NhatKy_ViPham!E:E, "12_Dia", NhatKy_ViPham!F:F, B42, NhatKy_ViPham!H:H, "L07")</f>
        <v>0</v>
      </c>
      <c r="M42" s="6">
        <f>SUMIFS(NhatKy_ViPham!K:K, NhatKy_ViPham!E:E, "12_Dia", NhatKy_ViPham!F:F, B42, NhatKy_ViPham!H:H, "L08")</f>
        <v>0</v>
      </c>
      <c r="N42" s="6">
        <f>SUMIFS(NhatKy_ViPham!K:K, NhatKy_ViPham!E:E, "12_Dia", NhatKy_ViPham!F:F, B42, NhatKy_ViPham!H:H, "L09")</f>
        <v>0</v>
      </c>
      <c r="O42" s="6">
        <f>SUMIFS(NhatKy_ViPham!K:K, NhatKy_ViPham!E:E, "12_Dia", NhatKy_ViPham!F:F, B42, NhatKy_ViPham!H:H, "L10")</f>
        <v>0</v>
      </c>
      <c r="P42" s="12">
        <f>SUMIFS(NhatKy_ViPham!J:J, NhatKy_ViPham!E:E, "12_Dia", NhatKy_ViPham!F:F, B42)</f>
        <v>0</v>
      </c>
      <c r="Q42" s="13">
        <f>SUMIFS(NhatKy_ViPham!K:K, NhatKy_ViPham!E:E, "12_Dia", NhatKy_ViPham!F:F, B42)</f>
        <v>0</v>
      </c>
      <c r="R42" s="6">
        <f>100 + SUMIFS(NhatKy_ViPham!J:J, NhatKy_ViPham!E:E, "12_Dia", NhatKy_ViPham!F:F, B42, NhatKy_ViPham!C:C, "T1") - SUMIFS(NhatKy_ViPham!K:K, NhatKy_ViPham!E:E, "12_Dia", NhatKy_ViPham!F:F, B42, NhatKy_ViPham!C:C, "T1")</f>
        <v>100</v>
      </c>
      <c r="S42" s="6">
        <f>100 + SUMIFS(NhatKy_ViPham!J:J, NhatKy_ViPham!E:E, "12_Dia", NhatKy_ViPham!F:F, B42, NhatKy_ViPham!C:C, "T2") - SUMIFS(NhatKy_ViPham!K:K, NhatKy_ViPham!E:E, "12_Dia", NhatKy_ViPham!F:F, B42, NhatKy_ViPham!C:C, "T2")</f>
        <v>100</v>
      </c>
      <c r="T42" s="6">
        <f>100 + SUMIFS(NhatKy_ViPham!J:J, NhatKy_ViPham!E:E, "12_Dia", NhatKy_ViPham!F:F, B42, NhatKy_ViPham!C:C, "T3") - SUMIFS(NhatKy_ViPham!K:K, NhatKy_ViPham!E:E, "12_Dia", NhatKy_ViPham!F:F, B42, NhatKy_ViPham!C:C, "T3")</f>
        <v>100</v>
      </c>
      <c r="U42" s="6">
        <f>100 + SUMIFS(NhatKy_ViPham!J:J, NhatKy_ViPham!E:E, "12_Dia", NhatKy_ViPham!F:F, B42, NhatKy_ViPham!C:C, "T4") - SUMIFS(NhatKy_ViPham!K:K, NhatKy_ViPham!E:E, "12_Dia", NhatKy_ViPham!F:F, B42, NhatKy_ViPham!C:C, "T4")</f>
        <v>100</v>
      </c>
      <c r="V42" s="6">
        <f>100 + SUMIFS(NhatKy_ViPham!J:J, NhatKy_ViPham!E:E, "12_Dia", NhatKy_ViPham!F:F, B42, NhatKy_ViPham!C:C, "T5") - SUMIFS(NhatKy_ViPham!K:K, NhatKy_ViPham!E:E, "12_Dia", NhatKy_ViPham!F:F, B42, NhatKy_ViPham!C:C, "T5")</f>
        <v>100</v>
      </c>
      <c r="W42" s="6">
        <f>100 + SUMIFS(NhatKy_ViPham!J:J, NhatKy_ViPham!E:E, "12_Dia", NhatKy_ViPham!F:F, B42, NhatKy_ViPham!C:C, "T6") - SUMIFS(NhatKy_ViPham!K:K, NhatKy_ViPham!E:E, "12_Dia", NhatKy_ViPham!F:F, B42, NhatKy_ViPham!C:C, "T6")</f>
        <v>100</v>
      </c>
      <c r="X42" s="6">
        <f>100 + SUMIFS(NhatKy_ViPham!J:J, NhatKy_ViPham!E:E, "12_Dia", NhatKy_ViPham!F:F, B42, NhatKy_ViPham!C:C, "T7") - SUMIFS(NhatKy_ViPham!K:K, NhatKy_ViPham!E:E, "12_Dia", NhatKy_ViPham!F:F, B42, NhatKy_ViPham!C:C, "T7")</f>
        <v>100</v>
      </c>
      <c r="Y42" s="6">
        <f>100 + SUMIFS(NhatKy_ViPham!J:J, NhatKy_ViPham!E:E, "12_Dia", NhatKy_ViPham!F:F, B42, NhatKy_ViPham!C:C, "T8") - SUMIFS(NhatKy_ViPham!K:K, NhatKy_ViPham!E:E, "12_Dia", NhatKy_ViPham!F:F, B42, NhatKy_ViPham!C:C, "T8")</f>
        <v>100</v>
      </c>
      <c r="Z42" s="6">
        <f>100 + SUMIFS(NhatKy_ViPham!J:J, NhatKy_ViPham!E:E, "12_Dia", NhatKy_ViPham!F:F, B42, NhatKy_ViPham!C:C, "T9") - SUMIFS(NhatKy_ViPham!K:K, NhatKy_ViPham!E:E, "12_Dia", NhatKy_ViPham!F:F, B42, NhatKy_ViPham!C:C, "T9")</f>
        <v>100</v>
      </c>
      <c r="AA42" s="6">
        <f>100 + SUMIFS(NhatKy_ViPham!J:J, NhatKy_ViPham!E:E, "12_Dia", NhatKy_ViPham!F:F, B42, NhatKy_ViPham!C:C, "T10") - SUMIFS(NhatKy_ViPham!K:K, NhatKy_ViPham!E:E, "12_Dia", NhatKy_ViPham!F:F, B42, NhatKy_ViPham!C:C, "T10")</f>
        <v>100</v>
      </c>
      <c r="AB42" s="6">
        <f>100 + SUMIFS(NhatKy_ViPham!J:J, NhatKy_ViPham!E:E, "12_Dia", NhatKy_ViPham!F:F, B42, NhatKy_ViPham!C:C, "T11") - SUMIFS(NhatKy_ViPham!K:K, NhatKy_ViPham!E:E, "12_Dia", NhatKy_ViPham!F:F, B42, NhatKy_ViPham!C:C, "T11")</f>
        <v>100</v>
      </c>
      <c r="AC42" s="6">
        <f>100 + SUMIFS(NhatKy_ViPham!J:J, NhatKy_ViPham!E:E, "12_Dia", NhatKy_ViPham!F:F, B42, NhatKy_ViPham!C:C, "T12") - SUMIFS(NhatKy_ViPham!K:K, NhatKy_ViPham!E:E, "12_Dia", NhatKy_ViPham!F:F, B42, NhatKy_ViPham!C:C, "T12")</f>
        <v>100</v>
      </c>
      <c r="AD42" s="6">
        <f>100 + SUMIFS(NhatKy_ViPham!J:J, NhatKy_ViPham!E:E, "12_Dia", NhatKy_ViPham!F:F, B42, NhatKy_ViPham!C:C, "T13") - SUMIFS(NhatKy_ViPham!K:K, NhatKy_ViPham!E:E, "12_Dia", NhatKy_ViPham!F:F, B42, NhatKy_ViPham!C:C, "T13")</f>
        <v>100</v>
      </c>
      <c r="AE42" s="6">
        <f>100 + SUMIFS(NhatKy_ViPham!J:J, NhatKy_ViPham!E:E, "12_Dia", NhatKy_ViPham!F:F, B42, NhatKy_ViPham!C:C, "T14") - SUMIFS(NhatKy_ViPham!K:K, NhatKy_ViPham!E:E, "12_Dia", NhatKy_ViPham!F:F, B42, NhatKy_ViPham!C:C, "T14")</f>
        <v>100</v>
      </c>
      <c r="AF42" s="6">
        <f>100 + SUMIFS(NhatKy_ViPham!J:J, NhatKy_ViPham!E:E, "12_Dia", NhatKy_ViPham!F:F, B42, NhatKy_ViPham!C:C, "T15") - SUMIFS(NhatKy_ViPham!K:K, NhatKy_ViPham!E:E, "12_Dia", NhatKy_ViPham!F:F, B42, NhatKy_ViPham!C:C, "T15")</f>
        <v>100</v>
      </c>
      <c r="AG42" s="6">
        <f>100 + SUMIFS(NhatKy_ViPham!J:J, NhatKy_ViPham!E:E, "12_Dia", NhatKy_ViPham!F:F, B42, NhatKy_ViPham!C:C, "T16") - SUMIFS(NhatKy_ViPham!K:K, NhatKy_ViPham!E:E, "12_Dia", NhatKy_ViPham!F:F, B42, NhatKy_ViPham!C:C, "T16")</f>
        <v>100</v>
      </c>
      <c r="AH42" s="6">
        <f>100 + SUMIFS(NhatKy_ViPham!J:J, NhatKy_ViPham!E:E, "12_Dia", NhatKy_ViPham!F:F, B42, NhatKy_ViPham!C:C, "T17") - SUMIFS(NhatKy_ViPham!K:K, NhatKy_ViPham!E:E, "12_Dia", NhatKy_ViPham!F:F, B42, NhatKy_ViPham!C:C, "T17")</f>
        <v>100</v>
      </c>
      <c r="AI42" s="6">
        <f>100 + SUMIFS(NhatKy_ViPham!J:J, NhatKy_ViPham!E:E, "12_Dia", NhatKy_ViPham!F:F, B42, NhatKy_ViPham!C:C, "T18") - SUMIFS(NhatKy_ViPham!K:K, NhatKy_ViPham!E:E, "12_Dia", NhatKy_ViPham!F:F, B42, NhatKy_ViPham!C:C, "T18")</f>
        <v>100</v>
      </c>
      <c r="AJ42" s="6">
        <f>100 + SUMIFS(NhatKy_ViPham!J:J, NhatKy_ViPham!E:E, "12_Dia", NhatKy_ViPham!F:F, B42, NhatKy_ViPham!C:C, "T19") - SUMIFS(NhatKy_ViPham!K:K, NhatKy_ViPham!E:E, "12_Dia", NhatKy_ViPham!F:F, B42, NhatKy_ViPham!C:C, "T19")</f>
        <v>100</v>
      </c>
      <c r="AK42" s="6">
        <f>100 + SUMIFS(NhatKy_ViPham!J:J, NhatKy_ViPham!E:E, "12_Dia", NhatKy_ViPham!F:F, B42, NhatKy_ViPham!C:C, "T20") - SUMIFS(NhatKy_ViPham!K:K, NhatKy_ViPham!E:E, "12_Dia", NhatKy_ViPham!F:F, B42, NhatKy_ViPham!C:C, "T20")</f>
        <v>100</v>
      </c>
      <c r="AL42" s="6">
        <f>100 + SUMIFS(NhatKy_ViPham!J:J, NhatKy_ViPham!E:E, "12_Dia", NhatKy_ViPham!F:F, B42, NhatKy_ViPham!C:C, "T21") - SUMIFS(NhatKy_ViPham!K:K, NhatKy_ViPham!E:E, "12_Dia", NhatKy_ViPham!F:F, B42, NhatKy_ViPham!C:C, "T21")</f>
        <v>100</v>
      </c>
      <c r="AM42" s="6">
        <f>100 + SUMIFS(NhatKy_ViPham!J:J, NhatKy_ViPham!E:E, "12_Dia", NhatKy_ViPham!F:F, B42, NhatKy_ViPham!C:C, "T22") - SUMIFS(NhatKy_ViPham!K:K, NhatKy_ViPham!E:E, "12_Dia", NhatKy_ViPham!F:F, B42, NhatKy_ViPham!C:C, "T22")</f>
        <v>100</v>
      </c>
      <c r="AN42" s="6">
        <f>100 + SUMIFS(NhatKy_ViPham!J:J, NhatKy_ViPham!E:E, "12_Dia", NhatKy_ViPham!F:F, B42, NhatKy_ViPham!C:C, "T23") - SUMIFS(NhatKy_ViPham!K:K, NhatKy_ViPham!E:E, "12_Dia", NhatKy_ViPham!F:F, B42, NhatKy_ViPham!C:C, "T23")</f>
        <v>100</v>
      </c>
      <c r="AO42" s="6">
        <f>100 + SUMIFS(NhatKy_ViPham!J:J, NhatKy_ViPham!E:E, "12_Dia", NhatKy_ViPham!F:F, B42, NhatKy_ViPham!C:C, "T24") - SUMIFS(NhatKy_ViPham!K:K, NhatKy_ViPham!E:E, "12_Dia", NhatKy_ViPham!F:F, B42, NhatKy_ViPham!C:C, "T24")</f>
        <v>100</v>
      </c>
      <c r="AP42" s="6">
        <f>100 + SUMIFS(NhatKy_ViPham!J:J, NhatKy_ViPham!E:E, "12_Dia", NhatKy_ViPham!F:F, B42, NhatKy_ViPham!C:C, "T25") - SUMIFS(NhatKy_ViPham!K:K, NhatKy_ViPham!E:E, "12_Dia", NhatKy_ViPham!F:F, B42, NhatKy_ViPham!C:C, "T25")</f>
        <v>100</v>
      </c>
      <c r="AQ42" s="6">
        <f>100 + SUMIFS(NhatKy_ViPham!J:J, NhatKy_ViPham!E:E, "12_Dia", NhatKy_ViPham!F:F, B42, NhatKy_ViPham!C:C, "T26") - SUMIFS(NhatKy_ViPham!K:K, NhatKy_ViPham!E:E, "12_Dia", NhatKy_ViPham!F:F, B42, NhatKy_ViPham!C:C, "T26")</f>
        <v>100</v>
      </c>
      <c r="AR42" s="6">
        <f>100 + SUMIFS(NhatKy_ViPham!J:J, NhatKy_ViPham!E:E, "12_Dia", NhatKy_ViPham!F:F, B42, NhatKy_ViPham!C:C, "T27") - SUMIFS(NhatKy_ViPham!K:K, NhatKy_ViPham!E:E, "12_Dia", NhatKy_ViPham!F:F, B42, NhatKy_ViPham!C:C, "T27")</f>
        <v>100</v>
      </c>
      <c r="AS42" s="6">
        <f>100 + SUMIFS(NhatKy_ViPham!J:J, NhatKy_ViPham!E:E, "12_Dia", NhatKy_ViPham!F:F, B42, NhatKy_ViPham!C:C, "T28") - SUMIFS(NhatKy_ViPham!K:K, NhatKy_ViPham!E:E, "12_Dia", NhatKy_ViPham!F:F, B42, NhatKy_ViPham!C:C, "T28")</f>
        <v>100</v>
      </c>
      <c r="AT42" s="6">
        <f>100 + SUMIFS(NhatKy_ViPham!J:J, NhatKy_ViPham!E:E, "12_Dia", NhatKy_ViPham!F:F, B42, NhatKy_ViPham!C:C, "T29") - SUMIFS(NhatKy_ViPham!K:K, NhatKy_ViPham!E:E, "12_Dia", NhatKy_ViPham!F:F, B42, NhatKy_ViPham!C:C, "T29")</f>
        <v>100</v>
      </c>
      <c r="AU42" s="6">
        <f>100 + SUMIFS(NhatKy_ViPham!J:J, NhatKy_ViPham!E:E, "12_Dia", NhatKy_ViPham!F:F, B42, NhatKy_ViPham!C:C, "T30") - SUMIFS(NhatKy_ViPham!K:K, NhatKy_ViPham!E:E, "12_Dia", NhatKy_ViPham!F:F, B42, NhatKy_ViPham!C:C, "T30")</f>
        <v>100</v>
      </c>
      <c r="AV42" s="6">
        <f>100 + SUMIFS(NhatKy_ViPham!J:J, NhatKy_ViPham!E:E, "12_Dia", NhatKy_ViPham!F:F, B42, NhatKy_ViPham!C:C, "T31") - SUMIFS(NhatKy_ViPham!K:K, NhatKy_ViPham!E:E, "12_Dia", NhatKy_ViPham!F:F, B42, NhatKy_ViPham!C:C, "T31")</f>
        <v>100</v>
      </c>
      <c r="AW42" s="6">
        <f>100 + SUMIFS(NhatKy_ViPham!J:J, NhatKy_ViPham!E:E, "12_Dia", NhatKy_ViPham!F:F, B42, NhatKy_ViPham!C:C, "T32") - SUMIFS(NhatKy_ViPham!K:K, NhatKy_ViPham!E:E, "12_Dia", NhatKy_ViPham!F:F, B42, NhatKy_ViPham!C:C, "T32")</f>
        <v>100</v>
      </c>
      <c r="AX42" s="6">
        <f>100 + SUMIFS(NhatKy_ViPham!J:J, NhatKy_ViPham!E:E, "12_Dia", NhatKy_ViPham!F:F, B42, NhatKy_ViPham!C:C, "T33") - SUMIFS(NhatKy_ViPham!K:K, NhatKy_ViPham!E:E, "12_Dia", NhatKy_ViPham!F:F, B42, NhatKy_ViPham!C:C, "T33")</f>
        <v>100</v>
      </c>
      <c r="AY42" s="6">
        <f>100 + SUMIFS(NhatKy_ViPham!J:J, NhatKy_ViPham!E:E, "12_Dia", NhatKy_ViPham!F:F, B42, NhatKy_ViPham!C:C, "T34") - SUMIFS(NhatKy_ViPham!K:K, NhatKy_ViPham!E:E, "12_Dia", NhatKy_ViPham!F:F, B42, NhatKy_ViPham!C:C, "T34")</f>
        <v>100</v>
      </c>
      <c r="AZ42" s="6">
        <f>100 + SUMIFS(NhatKy_ViPham!J:J, NhatKy_ViPham!E:E, "12_Dia", NhatKy_ViPham!F:F, B42, NhatKy_ViPham!C:C, "T35") - SUMIFS(NhatKy_ViPham!K:K, NhatKy_ViPham!E:E, "12_Dia", NhatKy_ViPham!F:F, B42, NhatKy_ViPham!C:C, "T35")</f>
        <v>100</v>
      </c>
      <c r="BA42" s="12">
        <f t="shared" si="0"/>
        <v>100</v>
      </c>
      <c r="BB42" s="11" t="s">
        <v>430</v>
      </c>
      <c r="BC42" s="16" t="str">
        <f t="shared" si="1"/>
        <v>Tốt</v>
      </c>
      <c r="BD42" s="15" t="str">
        <f t="shared" si="2"/>
        <v>🟢 BÌNH THƯỜNG</v>
      </c>
    </row>
  </sheetData>
  <mergeCells count="42">
    <mergeCell ref="A4:B4"/>
    <mergeCell ref="G4:H4"/>
    <mergeCell ref="BB7:BB8"/>
    <mergeCell ref="I4:J4"/>
    <mergeCell ref="BD7:BD8"/>
    <mergeCell ref="B7:B8"/>
    <mergeCell ref="F7:F8"/>
    <mergeCell ref="L7:L8"/>
    <mergeCell ref="K4:L4"/>
    <mergeCell ref="N7:N8"/>
    <mergeCell ref="BC7:BC8"/>
    <mergeCell ref="C4:D4"/>
    <mergeCell ref="AX7:AZ7"/>
    <mergeCell ref="E4:F4"/>
    <mergeCell ref="D7:D8"/>
    <mergeCell ref="AT7:AW7"/>
    <mergeCell ref="AH7:AK7"/>
    <mergeCell ref="BA7:BA8"/>
    <mergeCell ref="M7:M8"/>
    <mergeCell ref="AP7:AS7"/>
    <mergeCell ref="AL7:AO7"/>
    <mergeCell ref="O7:O8"/>
    <mergeCell ref="Q7:Q8"/>
    <mergeCell ref="R7:U7"/>
    <mergeCell ref="Z7:AC7"/>
    <mergeCell ref="V7:Y7"/>
    <mergeCell ref="P7:P8"/>
    <mergeCell ref="A7:A8"/>
    <mergeCell ref="G7:G8"/>
    <mergeCell ref="I7:I8"/>
    <mergeCell ref="A5:B5"/>
    <mergeCell ref="AD7:AG7"/>
    <mergeCell ref="I5:J5"/>
    <mergeCell ref="E7:E8"/>
    <mergeCell ref="K7:K8"/>
    <mergeCell ref="E5:F5"/>
    <mergeCell ref="K5:L5"/>
    <mergeCell ref="H7:H8"/>
    <mergeCell ref="J7:J8"/>
    <mergeCell ref="G5:H5"/>
    <mergeCell ref="C7:C8"/>
    <mergeCell ref="C5:D5"/>
  </mergeCells>
  <dataValidations count="1">
    <dataValidation type="list" allowBlank="1" sqref="E9:E42 BB9:BB42" xr:uid="{00000000-0002-0000-3400-000000000000}">
      <formula1>"Không,Có"</formula1>
    </dataValidation>
  </dataValidations>
  <hyperlinks>
    <hyperlink ref="AX1" location="'TOC_HuongDan'!A1" display="🏠 về Mục Lục" xr:uid="{00000000-0004-0000-3400-000000000000}"/>
    <hyperlink ref="AX2" location="'NhatKy_ViPham'!A4" display="📋 Nhật Ký Vi Phạm Lớp 12_Dia" xr:uid="{00000000-0004-0000-3400-000001000000}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BD41"/>
  <sheetViews>
    <sheetView showGridLines="0" workbookViewId="0"/>
  </sheetViews>
  <sheetFormatPr defaultRowHeight="15" x14ac:dyDescent="0.25"/>
  <cols>
    <col min="1" max="1" width="6" customWidth="1"/>
    <col min="2" max="2" width="25" customWidth="1"/>
    <col min="3" max="3" width="12" customWidth="1"/>
    <col min="4" max="5" width="10" customWidth="1"/>
    <col min="6" max="17" width="16" customWidth="1"/>
    <col min="18" max="52" width="7" customWidth="1"/>
    <col min="53" max="55" width="14" customWidth="1"/>
    <col min="56" max="56" width="22" customWidth="1"/>
  </cols>
  <sheetData>
    <row r="1" spans="1:56" ht="21" x14ac:dyDescent="0.35">
      <c r="A1" s="1" t="s">
        <v>2920</v>
      </c>
      <c r="AX1" s="8" t="s">
        <v>358</v>
      </c>
    </row>
    <row r="2" spans="1:56" x14ac:dyDescent="0.25">
      <c r="A2" s="2" t="s">
        <v>2921</v>
      </c>
      <c r="AX2" s="8" t="s">
        <v>2922</v>
      </c>
    </row>
    <row r="4" spans="1:56" x14ac:dyDescent="0.25">
      <c r="A4" s="55" t="s">
        <v>361</v>
      </c>
      <c r="B4" s="50"/>
      <c r="C4" s="55" t="s">
        <v>362</v>
      </c>
      <c r="D4" s="50"/>
      <c r="E4" s="55" t="s">
        <v>363</v>
      </c>
      <c r="F4" s="50"/>
      <c r="G4" s="55" t="s">
        <v>364</v>
      </c>
      <c r="H4" s="50"/>
      <c r="I4" s="55" t="s">
        <v>365</v>
      </c>
      <c r="J4" s="50"/>
      <c r="K4" s="55" t="s">
        <v>366</v>
      </c>
      <c r="L4" s="50"/>
    </row>
    <row r="5" spans="1:56" x14ac:dyDescent="0.25">
      <c r="A5" s="49">
        <f>COUNTA(A9:A41)</f>
        <v>33</v>
      </c>
      <c r="B5" s="50"/>
      <c r="C5" s="53">
        <f>COUNTIF(BC9:BC41, "Tốt")</f>
        <v>33</v>
      </c>
      <c r="D5" s="50"/>
      <c r="E5" s="49">
        <f>COUNTIF(BC9:BC41, "Khá")</f>
        <v>0</v>
      </c>
      <c r="F5" s="50"/>
      <c r="G5" s="49">
        <f>COUNTIF(BC9:BC41, "Đạt")</f>
        <v>0</v>
      </c>
      <c r="H5" s="50"/>
      <c r="I5" s="52">
        <f>COUNTIF(BC9:BC41, "Chưa đạt")</f>
        <v>0</v>
      </c>
      <c r="J5" s="50"/>
      <c r="K5" s="53">
        <f>ROUND(AVERAGE(BA9:BA41), 1)</f>
        <v>100</v>
      </c>
      <c r="L5" s="50"/>
    </row>
    <row r="7" spans="1:56" x14ac:dyDescent="0.25">
      <c r="A7" s="46" t="s">
        <v>3</v>
      </c>
      <c r="B7" s="46" t="s">
        <v>303</v>
      </c>
      <c r="C7" s="46" t="s">
        <v>367</v>
      </c>
      <c r="D7" s="46" t="s">
        <v>368</v>
      </c>
      <c r="E7" s="46" t="s">
        <v>369</v>
      </c>
      <c r="F7" s="48" t="s">
        <v>370</v>
      </c>
      <c r="G7" s="48" t="s">
        <v>371</v>
      </c>
      <c r="H7" s="48" t="s">
        <v>372</v>
      </c>
      <c r="I7" s="48" t="s">
        <v>373</v>
      </c>
      <c r="J7" s="48" t="s">
        <v>374</v>
      </c>
      <c r="K7" s="48" t="s">
        <v>375</v>
      </c>
      <c r="L7" s="48" t="s">
        <v>376</v>
      </c>
      <c r="M7" s="48" t="s">
        <v>377</v>
      </c>
      <c r="N7" s="48" t="s">
        <v>378</v>
      </c>
      <c r="O7" s="48" t="s">
        <v>379</v>
      </c>
      <c r="P7" s="54" t="s">
        <v>380</v>
      </c>
      <c r="Q7" s="48" t="s">
        <v>381</v>
      </c>
      <c r="R7" s="46" t="s">
        <v>382</v>
      </c>
      <c r="S7" s="51"/>
      <c r="T7" s="51"/>
      <c r="U7" s="51"/>
      <c r="V7" s="46" t="s">
        <v>383</v>
      </c>
      <c r="W7" s="51"/>
      <c r="X7" s="51"/>
      <c r="Y7" s="51"/>
      <c r="Z7" s="46" t="s">
        <v>384</v>
      </c>
      <c r="AA7" s="51"/>
      <c r="AB7" s="51"/>
      <c r="AC7" s="51"/>
      <c r="AD7" s="46" t="s">
        <v>385</v>
      </c>
      <c r="AE7" s="51"/>
      <c r="AF7" s="51"/>
      <c r="AG7" s="51"/>
      <c r="AH7" s="46" t="s">
        <v>386</v>
      </c>
      <c r="AI7" s="51"/>
      <c r="AJ7" s="51"/>
      <c r="AK7" s="51"/>
      <c r="AL7" s="46" t="s">
        <v>387</v>
      </c>
      <c r="AM7" s="51"/>
      <c r="AN7" s="51"/>
      <c r="AO7" s="51"/>
      <c r="AP7" s="46" t="s">
        <v>388</v>
      </c>
      <c r="AQ7" s="51"/>
      <c r="AR7" s="51"/>
      <c r="AS7" s="51"/>
      <c r="AT7" s="46" t="s">
        <v>389</v>
      </c>
      <c r="AU7" s="51"/>
      <c r="AV7" s="51"/>
      <c r="AW7" s="51"/>
      <c r="AX7" s="46" t="s">
        <v>390</v>
      </c>
      <c r="AY7" s="51"/>
      <c r="AZ7" s="51"/>
      <c r="BA7" s="46" t="s">
        <v>391</v>
      </c>
      <c r="BB7" s="46" t="s">
        <v>392</v>
      </c>
      <c r="BC7" s="46" t="s">
        <v>393</v>
      </c>
      <c r="BD7" s="46" t="s">
        <v>394</v>
      </c>
    </row>
    <row r="8" spans="1:56" x14ac:dyDescent="0.25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9" t="s">
        <v>311</v>
      </c>
      <c r="S8" s="9" t="s">
        <v>348</v>
      </c>
      <c r="T8" s="9" t="s">
        <v>395</v>
      </c>
      <c r="U8" s="9" t="s">
        <v>396</v>
      </c>
      <c r="V8" s="9" t="s">
        <v>397</v>
      </c>
      <c r="W8" s="9" t="s">
        <v>398</v>
      </c>
      <c r="X8" s="9" t="s">
        <v>399</v>
      </c>
      <c r="Y8" s="9" t="s">
        <v>400</v>
      </c>
      <c r="Z8" s="9" t="s">
        <v>401</v>
      </c>
      <c r="AA8" s="9" t="s">
        <v>402</v>
      </c>
      <c r="AB8" s="9" t="s">
        <v>403</v>
      </c>
      <c r="AC8" s="9" t="s">
        <v>404</v>
      </c>
      <c r="AD8" s="9" t="s">
        <v>405</v>
      </c>
      <c r="AE8" s="9" t="s">
        <v>406</v>
      </c>
      <c r="AF8" s="9" t="s">
        <v>407</v>
      </c>
      <c r="AG8" s="9" t="s">
        <v>408</v>
      </c>
      <c r="AH8" s="9" t="s">
        <v>409</v>
      </c>
      <c r="AI8" s="9" t="s">
        <v>410</v>
      </c>
      <c r="AJ8" s="9" t="s">
        <v>411</v>
      </c>
      <c r="AK8" s="9" t="s">
        <v>412</v>
      </c>
      <c r="AL8" s="9" t="s">
        <v>413</v>
      </c>
      <c r="AM8" s="9" t="s">
        <v>414</v>
      </c>
      <c r="AN8" s="9" t="s">
        <v>415</v>
      </c>
      <c r="AO8" s="9" t="s">
        <v>416</v>
      </c>
      <c r="AP8" s="9" t="s">
        <v>417</v>
      </c>
      <c r="AQ8" s="9" t="s">
        <v>418</v>
      </c>
      <c r="AR8" s="9" t="s">
        <v>419</v>
      </c>
      <c r="AS8" s="9" t="s">
        <v>420</v>
      </c>
      <c r="AT8" s="9" t="s">
        <v>421</v>
      </c>
      <c r="AU8" s="9" t="s">
        <v>422</v>
      </c>
      <c r="AV8" s="9" t="s">
        <v>423</v>
      </c>
      <c r="AW8" s="9" t="s">
        <v>424</v>
      </c>
      <c r="AX8" s="9" t="s">
        <v>425</v>
      </c>
      <c r="AY8" s="9" t="s">
        <v>426</v>
      </c>
      <c r="AZ8" s="9" t="s">
        <v>427</v>
      </c>
      <c r="BA8" s="47"/>
      <c r="BB8" s="47"/>
      <c r="BC8" s="47"/>
      <c r="BD8" s="47"/>
    </row>
    <row r="9" spans="1:56" x14ac:dyDescent="0.25">
      <c r="A9" s="4">
        <v>1</v>
      </c>
      <c r="B9" s="10" t="s">
        <v>2923</v>
      </c>
      <c r="C9" s="4" t="s">
        <v>2220</v>
      </c>
      <c r="D9" s="4" t="s">
        <v>435</v>
      </c>
      <c r="E9" s="11" t="s">
        <v>430</v>
      </c>
      <c r="F9" s="7">
        <f>SUMIFS(NhatKy_ViPham!K:K, NhatKy_ViPham!E:E, "12_Anh_A", NhatKy_ViPham!F:F, B9, NhatKy_ViPham!H:H, "L01")</f>
        <v>0</v>
      </c>
      <c r="G9" s="7">
        <f>SUMIFS(NhatKy_ViPham!K:K, NhatKy_ViPham!E:E, "12_Anh_A", NhatKy_ViPham!F:F, B9, NhatKy_ViPham!H:H, "L02")</f>
        <v>0</v>
      </c>
      <c r="H9" s="7">
        <f>SUMIFS(NhatKy_ViPham!K:K, NhatKy_ViPham!E:E, "12_Anh_A", NhatKy_ViPham!F:F, B9, NhatKy_ViPham!H:H, "L03")</f>
        <v>0</v>
      </c>
      <c r="I9" s="7">
        <f>SUMIFS(NhatKy_ViPham!K:K, NhatKy_ViPham!E:E, "12_Anh_A", NhatKy_ViPham!F:F, B9, NhatKy_ViPham!H:H, "L04")</f>
        <v>0</v>
      </c>
      <c r="J9" s="7">
        <f>SUMIFS(NhatKy_ViPham!K:K, NhatKy_ViPham!E:E, "12_Anh_A", NhatKy_ViPham!F:F, B9, NhatKy_ViPham!H:H, "L05")</f>
        <v>0</v>
      </c>
      <c r="K9" s="7">
        <f>SUMIFS(NhatKy_ViPham!K:K, NhatKy_ViPham!E:E, "12_Anh_A", NhatKy_ViPham!F:F, B9, NhatKy_ViPham!H:H, "L06")</f>
        <v>0</v>
      </c>
      <c r="L9" s="7">
        <f>SUMIFS(NhatKy_ViPham!K:K, NhatKy_ViPham!E:E, "12_Anh_A", NhatKy_ViPham!F:F, B9, NhatKy_ViPham!H:H, "L07")</f>
        <v>0</v>
      </c>
      <c r="M9" s="7">
        <f>SUMIFS(NhatKy_ViPham!K:K, NhatKy_ViPham!E:E, "12_Anh_A", NhatKy_ViPham!F:F, B9, NhatKy_ViPham!H:H, "L08")</f>
        <v>0</v>
      </c>
      <c r="N9" s="7">
        <f>SUMIFS(NhatKy_ViPham!K:K, NhatKy_ViPham!E:E, "12_Anh_A", NhatKy_ViPham!F:F, B9, NhatKy_ViPham!H:H, "L09")</f>
        <v>0</v>
      </c>
      <c r="O9" s="7">
        <f>SUMIFS(NhatKy_ViPham!K:K, NhatKy_ViPham!E:E, "12_Anh_A", NhatKy_ViPham!F:F, B9, NhatKy_ViPham!H:H, "L10")</f>
        <v>0</v>
      </c>
      <c r="P9" s="12">
        <f>SUMIFS(NhatKy_ViPham!J:J, NhatKy_ViPham!E:E, "12_Anh_A", NhatKy_ViPham!F:F, B9)</f>
        <v>0</v>
      </c>
      <c r="Q9" s="13">
        <f>SUMIFS(NhatKy_ViPham!K:K, NhatKy_ViPham!E:E, "12_Anh_A", NhatKy_ViPham!F:F, B9)</f>
        <v>0</v>
      </c>
      <c r="R9" s="7">
        <f>100 + SUMIFS(NhatKy_ViPham!J:J, NhatKy_ViPham!E:E, "12_Anh_A", NhatKy_ViPham!F:F, B9, NhatKy_ViPham!C:C, "T1") - SUMIFS(NhatKy_ViPham!K:K, NhatKy_ViPham!E:E, "12_Anh_A", NhatKy_ViPham!F:F, B9, NhatKy_ViPham!C:C, "T1")</f>
        <v>100</v>
      </c>
      <c r="S9" s="7">
        <f>100 + SUMIFS(NhatKy_ViPham!J:J, NhatKy_ViPham!E:E, "12_Anh_A", NhatKy_ViPham!F:F, B9, NhatKy_ViPham!C:C, "T2") - SUMIFS(NhatKy_ViPham!K:K, NhatKy_ViPham!E:E, "12_Anh_A", NhatKy_ViPham!F:F, B9, NhatKy_ViPham!C:C, "T2")</f>
        <v>100</v>
      </c>
      <c r="T9" s="7">
        <f>100 + SUMIFS(NhatKy_ViPham!J:J, NhatKy_ViPham!E:E, "12_Anh_A", NhatKy_ViPham!F:F, B9, NhatKy_ViPham!C:C, "T3") - SUMIFS(NhatKy_ViPham!K:K, NhatKy_ViPham!E:E, "12_Anh_A", NhatKy_ViPham!F:F, B9, NhatKy_ViPham!C:C, "T3")</f>
        <v>100</v>
      </c>
      <c r="U9" s="7">
        <f>100 + SUMIFS(NhatKy_ViPham!J:J, NhatKy_ViPham!E:E, "12_Anh_A", NhatKy_ViPham!F:F, B9, NhatKy_ViPham!C:C, "T4") - SUMIFS(NhatKy_ViPham!K:K, NhatKy_ViPham!E:E, "12_Anh_A", NhatKy_ViPham!F:F, B9, NhatKy_ViPham!C:C, "T4")</f>
        <v>100</v>
      </c>
      <c r="V9" s="7">
        <f>100 + SUMIFS(NhatKy_ViPham!J:J, NhatKy_ViPham!E:E, "12_Anh_A", NhatKy_ViPham!F:F, B9, NhatKy_ViPham!C:C, "T5") - SUMIFS(NhatKy_ViPham!K:K, NhatKy_ViPham!E:E, "12_Anh_A", NhatKy_ViPham!F:F, B9, NhatKy_ViPham!C:C, "T5")</f>
        <v>100</v>
      </c>
      <c r="W9" s="7">
        <f>100 + SUMIFS(NhatKy_ViPham!J:J, NhatKy_ViPham!E:E, "12_Anh_A", NhatKy_ViPham!F:F, B9, NhatKy_ViPham!C:C, "T6") - SUMIFS(NhatKy_ViPham!K:K, NhatKy_ViPham!E:E, "12_Anh_A", NhatKy_ViPham!F:F, B9, NhatKy_ViPham!C:C, "T6")</f>
        <v>100</v>
      </c>
      <c r="X9" s="7">
        <f>100 + SUMIFS(NhatKy_ViPham!J:J, NhatKy_ViPham!E:E, "12_Anh_A", NhatKy_ViPham!F:F, B9, NhatKy_ViPham!C:C, "T7") - SUMIFS(NhatKy_ViPham!K:K, NhatKy_ViPham!E:E, "12_Anh_A", NhatKy_ViPham!F:F, B9, NhatKy_ViPham!C:C, "T7")</f>
        <v>100</v>
      </c>
      <c r="Y9" s="7">
        <f>100 + SUMIFS(NhatKy_ViPham!J:J, NhatKy_ViPham!E:E, "12_Anh_A", NhatKy_ViPham!F:F, B9, NhatKy_ViPham!C:C, "T8") - SUMIFS(NhatKy_ViPham!K:K, NhatKy_ViPham!E:E, "12_Anh_A", NhatKy_ViPham!F:F, B9, NhatKy_ViPham!C:C, "T8")</f>
        <v>100</v>
      </c>
      <c r="Z9" s="7">
        <f>100 + SUMIFS(NhatKy_ViPham!J:J, NhatKy_ViPham!E:E, "12_Anh_A", NhatKy_ViPham!F:F, B9, NhatKy_ViPham!C:C, "T9") - SUMIFS(NhatKy_ViPham!K:K, NhatKy_ViPham!E:E, "12_Anh_A", NhatKy_ViPham!F:F, B9, NhatKy_ViPham!C:C, "T9")</f>
        <v>100</v>
      </c>
      <c r="AA9" s="7">
        <f>100 + SUMIFS(NhatKy_ViPham!J:J, NhatKy_ViPham!E:E, "12_Anh_A", NhatKy_ViPham!F:F, B9, NhatKy_ViPham!C:C, "T10") - SUMIFS(NhatKy_ViPham!K:K, NhatKy_ViPham!E:E, "12_Anh_A", NhatKy_ViPham!F:F, B9, NhatKy_ViPham!C:C, "T10")</f>
        <v>100</v>
      </c>
      <c r="AB9" s="7">
        <f>100 + SUMIFS(NhatKy_ViPham!J:J, NhatKy_ViPham!E:E, "12_Anh_A", NhatKy_ViPham!F:F, B9, NhatKy_ViPham!C:C, "T11") - SUMIFS(NhatKy_ViPham!K:K, NhatKy_ViPham!E:E, "12_Anh_A", NhatKy_ViPham!F:F, B9, NhatKy_ViPham!C:C, "T11")</f>
        <v>100</v>
      </c>
      <c r="AC9" s="7">
        <f>100 + SUMIFS(NhatKy_ViPham!J:J, NhatKy_ViPham!E:E, "12_Anh_A", NhatKy_ViPham!F:F, B9, NhatKy_ViPham!C:C, "T12") - SUMIFS(NhatKy_ViPham!K:K, NhatKy_ViPham!E:E, "12_Anh_A", NhatKy_ViPham!F:F, B9, NhatKy_ViPham!C:C, "T12")</f>
        <v>100</v>
      </c>
      <c r="AD9" s="7">
        <f>100 + SUMIFS(NhatKy_ViPham!J:J, NhatKy_ViPham!E:E, "12_Anh_A", NhatKy_ViPham!F:F, B9, NhatKy_ViPham!C:C, "T13") - SUMIFS(NhatKy_ViPham!K:K, NhatKy_ViPham!E:E, "12_Anh_A", NhatKy_ViPham!F:F, B9, NhatKy_ViPham!C:C, "T13")</f>
        <v>100</v>
      </c>
      <c r="AE9" s="7">
        <f>100 + SUMIFS(NhatKy_ViPham!J:J, NhatKy_ViPham!E:E, "12_Anh_A", NhatKy_ViPham!F:F, B9, NhatKy_ViPham!C:C, "T14") - SUMIFS(NhatKy_ViPham!K:K, NhatKy_ViPham!E:E, "12_Anh_A", NhatKy_ViPham!F:F, B9, NhatKy_ViPham!C:C, "T14")</f>
        <v>100</v>
      </c>
      <c r="AF9" s="7">
        <f>100 + SUMIFS(NhatKy_ViPham!J:J, NhatKy_ViPham!E:E, "12_Anh_A", NhatKy_ViPham!F:F, B9, NhatKy_ViPham!C:C, "T15") - SUMIFS(NhatKy_ViPham!K:K, NhatKy_ViPham!E:E, "12_Anh_A", NhatKy_ViPham!F:F, B9, NhatKy_ViPham!C:C, "T15")</f>
        <v>100</v>
      </c>
      <c r="AG9" s="7">
        <f>100 + SUMIFS(NhatKy_ViPham!J:J, NhatKy_ViPham!E:E, "12_Anh_A", NhatKy_ViPham!F:F, B9, NhatKy_ViPham!C:C, "T16") - SUMIFS(NhatKy_ViPham!K:K, NhatKy_ViPham!E:E, "12_Anh_A", NhatKy_ViPham!F:F, B9, NhatKy_ViPham!C:C, "T16")</f>
        <v>100</v>
      </c>
      <c r="AH9" s="7">
        <f>100 + SUMIFS(NhatKy_ViPham!J:J, NhatKy_ViPham!E:E, "12_Anh_A", NhatKy_ViPham!F:F, B9, NhatKy_ViPham!C:C, "T17") - SUMIFS(NhatKy_ViPham!K:K, NhatKy_ViPham!E:E, "12_Anh_A", NhatKy_ViPham!F:F, B9, NhatKy_ViPham!C:C, "T17")</f>
        <v>100</v>
      </c>
      <c r="AI9" s="7">
        <f>100 + SUMIFS(NhatKy_ViPham!J:J, NhatKy_ViPham!E:E, "12_Anh_A", NhatKy_ViPham!F:F, B9, NhatKy_ViPham!C:C, "T18") - SUMIFS(NhatKy_ViPham!K:K, NhatKy_ViPham!E:E, "12_Anh_A", NhatKy_ViPham!F:F, B9, NhatKy_ViPham!C:C, "T18")</f>
        <v>100</v>
      </c>
      <c r="AJ9" s="7">
        <f>100 + SUMIFS(NhatKy_ViPham!J:J, NhatKy_ViPham!E:E, "12_Anh_A", NhatKy_ViPham!F:F, B9, NhatKy_ViPham!C:C, "T19") - SUMIFS(NhatKy_ViPham!K:K, NhatKy_ViPham!E:E, "12_Anh_A", NhatKy_ViPham!F:F, B9, NhatKy_ViPham!C:C, "T19")</f>
        <v>100</v>
      </c>
      <c r="AK9" s="7">
        <f>100 + SUMIFS(NhatKy_ViPham!J:J, NhatKy_ViPham!E:E, "12_Anh_A", NhatKy_ViPham!F:F, B9, NhatKy_ViPham!C:C, "T20") - SUMIFS(NhatKy_ViPham!K:K, NhatKy_ViPham!E:E, "12_Anh_A", NhatKy_ViPham!F:F, B9, NhatKy_ViPham!C:C, "T20")</f>
        <v>100</v>
      </c>
      <c r="AL9" s="7">
        <f>100 + SUMIFS(NhatKy_ViPham!J:J, NhatKy_ViPham!E:E, "12_Anh_A", NhatKy_ViPham!F:F, B9, NhatKy_ViPham!C:C, "T21") - SUMIFS(NhatKy_ViPham!K:K, NhatKy_ViPham!E:E, "12_Anh_A", NhatKy_ViPham!F:F, B9, NhatKy_ViPham!C:C, "T21")</f>
        <v>100</v>
      </c>
      <c r="AM9" s="7">
        <f>100 + SUMIFS(NhatKy_ViPham!J:J, NhatKy_ViPham!E:E, "12_Anh_A", NhatKy_ViPham!F:F, B9, NhatKy_ViPham!C:C, "T22") - SUMIFS(NhatKy_ViPham!K:K, NhatKy_ViPham!E:E, "12_Anh_A", NhatKy_ViPham!F:F, B9, NhatKy_ViPham!C:C, "T22")</f>
        <v>100</v>
      </c>
      <c r="AN9" s="7">
        <f>100 + SUMIFS(NhatKy_ViPham!J:J, NhatKy_ViPham!E:E, "12_Anh_A", NhatKy_ViPham!F:F, B9, NhatKy_ViPham!C:C, "T23") - SUMIFS(NhatKy_ViPham!K:K, NhatKy_ViPham!E:E, "12_Anh_A", NhatKy_ViPham!F:F, B9, NhatKy_ViPham!C:C, "T23")</f>
        <v>100</v>
      </c>
      <c r="AO9" s="7">
        <f>100 + SUMIFS(NhatKy_ViPham!J:J, NhatKy_ViPham!E:E, "12_Anh_A", NhatKy_ViPham!F:F, B9, NhatKy_ViPham!C:C, "T24") - SUMIFS(NhatKy_ViPham!K:K, NhatKy_ViPham!E:E, "12_Anh_A", NhatKy_ViPham!F:F, B9, NhatKy_ViPham!C:C, "T24")</f>
        <v>100</v>
      </c>
      <c r="AP9" s="7">
        <f>100 + SUMIFS(NhatKy_ViPham!J:J, NhatKy_ViPham!E:E, "12_Anh_A", NhatKy_ViPham!F:F, B9, NhatKy_ViPham!C:C, "T25") - SUMIFS(NhatKy_ViPham!K:K, NhatKy_ViPham!E:E, "12_Anh_A", NhatKy_ViPham!F:F, B9, NhatKy_ViPham!C:C, "T25")</f>
        <v>100</v>
      </c>
      <c r="AQ9" s="7">
        <f>100 + SUMIFS(NhatKy_ViPham!J:J, NhatKy_ViPham!E:E, "12_Anh_A", NhatKy_ViPham!F:F, B9, NhatKy_ViPham!C:C, "T26") - SUMIFS(NhatKy_ViPham!K:K, NhatKy_ViPham!E:E, "12_Anh_A", NhatKy_ViPham!F:F, B9, NhatKy_ViPham!C:C, "T26")</f>
        <v>100</v>
      </c>
      <c r="AR9" s="7">
        <f>100 + SUMIFS(NhatKy_ViPham!J:J, NhatKy_ViPham!E:E, "12_Anh_A", NhatKy_ViPham!F:F, B9, NhatKy_ViPham!C:C, "T27") - SUMIFS(NhatKy_ViPham!K:K, NhatKy_ViPham!E:E, "12_Anh_A", NhatKy_ViPham!F:F, B9, NhatKy_ViPham!C:C, "T27")</f>
        <v>100</v>
      </c>
      <c r="AS9" s="7">
        <f>100 + SUMIFS(NhatKy_ViPham!J:J, NhatKy_ViPham!E:E, "12_Anh_A", NhatKy_ViPham!F:F, B9, NhatKy_ViPham!C:C, "T28") - SUMIFS(NhatKy_ViPham!K:K, NhatKy_ViPham!E:E, "12_Anh_A", NhatKy_ViPham!F:F, B9, NhatKy_ViPham!C:C, "T28")</f>
        <v>100</v>
      </c>
      <c r="AT9" s="7">
        <f>100 + SUMIFS(NhatKy_ViPham!J:J, NhatKy_ViPham!E:E, "12_Anh_A", NhatKy_ViPham!F:F, B9, NhatKy_ViPham!C:C, "T29") - SUMIFS(NhatKy_ViPham!K:K, NhatKy_ViPham!E:E, "12_Anh_A", NhatKy_ViPham!F:F, B9, NhatKy_ViPham!C:C, "T29")</f>
        <v>100</v>
      </c>
      <c r="AU9" s="7">
        <f>100 + SUMIFS(NhatKy_ViPham!J:J, NhatKy_ViPham!E:E, "12_Anh_A", NhatKy_ViPham!F:F, B9, NhatKy_ViPham!C:C, "T30") - SUMIFS(NhatKy_ViPham!K:K, NhatKy_ViPham!E:E, "12_Anh_A", NhatKy_ViPham!F:F, B9, NhatKy_ViPham!C:C, "T30")</f>
        <v>100</v>
      </c>
      <c r="AV9" s="7">
        <f>100 + SUMIFS(NhatKy_ViPham!J:J, NhatKy_ViPham!E:E, "12_Anh_A", NhatKy_ViPham!F:F, B9, NhatKy_ViPham!C:C, "T31") - SUMIFS(NhatKy_ViPham!K:K, NhatKy_ViPham!E:E, "12_Anh_A", NhatKy_ViPham!F:F, B9, NhatKy_ViPham!C:C, "T31")</f>
        <v>100</v>
      </c>
      <c r="AW9" s="7">
        <f>100 + SUMIFS(NhatKy_ViPham!J:J, NhatKy_ViPham!E:E, "12_Anh_A", NhatKy_ViPham!F:F, B9, NhatKy_ViPham!C:C, "T32") - SUMIFS(NhatKy_ViPham!K:K, NhatKy_ViPham!E:E, "12_Anh_A", NhatKy_ViPham!F:F, B9, NhatKy_ViPham!C:C, "T32")</f>
        <v>100</v>
      </c>
      <c r="AX9" s="7">
        <f>100 + SUMIFS(NhatKy_ViPham!J:J, NhatKy_ViPham!E:E, "12_Anh_A", NhatKy_ViPham!F:F, B9, NhatKy_ViPham!C:C, "T33") - SUMIFS(NhatKy_ViPham!K:K, NhatKy_ViPham!E:E, "12_Anh_A", NhatKy_ViPham!F:F, B9, NhatKy_ViPham!C:C, "T33")</f>
        <v>100</v>
      </c>
      <c r="AY9" s="7">
        <f>100 + SUMIFS(NhatKy_ViPham!J:J, NhatKy_ViPham!E:E, "12_Anh_A", NhatKy_ViPham!F:F, B9, NhatKy_ViPham!C:C, "T34") - SUMIFS(NhatKy_ViPham!K:K, NhatKy_ViPham!E:E, "12_Anh_A", NhatKy_ViPham!F:F, B9, NhatKy_ViPham!C:C, "T34")</f>
        <v>100</v>
      </c>
      <c r="AZ9" s="7">
        <f>100 + SUMIFS(NhatKy_ViPham!J:J, NhatKy_ViPham!E:E, "12_Anh_A", NhatKy_ViPham!F:F, B9, NhatKy_ViPham!C:C, "T35") - SUMIFS(NhatKy_ViPham!K:K, NhatKy_ViPham!E:E, "12_Anh_A", NhatKy_ViPham!F:F, B9, NhatKy_ViPham!C:C, "T35")</f>
        <v>100</v>
      </c>
      <c r="BA9" s="12">
        <f t="shared" ref="BA9:BA41" si="0">ROUND(AVERAGE(R9:AZ9), 1)</f>
        <v>100</v>
      </c>
      <c r="BB9" s="11" t="s">
        <v>430</v>
      </c>
      <c r="BC9" s="14" t="str">
        <f t="shared" ref="BC9:BC41" si="1">IF(BB9="Có", "Chưa đạt", IF(BA9&gt;=85, "Tốt", IF(BA9&gt;=70, "Khá", IF(BA9&gt;=50, "Đạt", "Chưa đạt"))))</f>
        <v>Tốt</v>
      </c>
      <c r="BD9" s="10" t="str">
        <f t="shared" ref="BD9:BD41" si="2">IF(BC9="Chưa đạt", "🔴 Nguy cơ CHƯA ĐẠT", IF(BC9="Đạt", "🟡 CẦN NHẮC NHỞ", "🟢 BÌNH THƯỜNG"))</f>
        <v>🟢 BÌNH THƯỜNG</v>
      </c>
    </row>
    <row r="10" spans="1:56" x14ac:dyDescent="0.25">
      <c r="A10" s="5">
        <v>2</v>
      </c>
      <c r="B10" s="15" t="s">
        <v>1145</v>
      </c>
      <c r="C10" s="5" t="s">
        <v>2924</v>
      </c>
      <c r="D10" s="5" t="s">
        <v>435</v>
      </c>
      <c r="E10" s="11" t="s">
        <v>430</v>
      </c>
      <c r="F10" s="6">
        <f>SUMIFS(NhatKy_ViPham!K:K, NhatKy_ViPham!E:E, "12_Anh_A", NhatKy_ViPham!F:F, B10, NhatKy_ViPham!H:H, "L01")</f>
        <v>0</v>
      </c>
      <c r="G10" s="6">
        <f>SUMIFS(NhatKy_ViPham!K:K, NhatKy_ViPham!E:E, "12_Anh_A", NhatKy_ViPham!F:F, B10, NhatKy_ViPham!H:H, "L02")</f>
        <v>0</v>
      </c>
      <c r="H10" s="6">
        <f>SUMIFS(NhatKy_ViPham!K:K, NhatKy_ViPham!E:E, "12_Anh_A", NhatKy_ViPham!F:F, B10, NhatKy_ViPham!H:H, "L03")</f>
        <v>0</v>
      </c>
      <c r="I10" s="6">
        <f>SUMIFS(NhatKy_ViPham!K:K, NhatKy_ViPham!E:E, "12_Anh_A", NhatKy_ViPham!F:F, B10, NhatKy_ViPham!H:H, "L04")</f>
        <v>0</v>
      </c>
      <c r="J10" s="6">
        <f>SUMIFS(NhatKy_ViPham!K:K, NhatKy_ViPham!E:E, "12_Anh_A", NhatKy_ViPham!F:F, B10, NhatKy_ViPham!H:H, "L05")</f>
        <v>0</v>
      </c>
      <c r="K10" s="6">
        <f>SUMIFS(NhatKy_ViPham!K:K, NhatKy_ViPham!E:E, "12_Anh_A", NhatKy_ViPham!F:F, B10, NhatKy_ViPham!H:H, "L06")</f>
        <v>0</v>
      </c>
      <c r="L10" s="6">
        <f>SUMIFS(NhatKy_ViPham!K:K, NhatKy_ViPham!E:E, "12_Anh_A", NhatKy_ViPham!F:F, B10, NhatKy_ViPham!H:H, "L07")</f>
        <v>0</v>
      </c>
      <c r="M10" s="6">
        <f>SUMIFS(NhatKy_ViPham!K:K, NhatKy_ViPham!E:E, "12_Anh_A", NhatKy_ViPham!F:F, B10, NhatKy_ViPham!H:H, "L08")</f>
        <v>0</v>
      </c>
      <c r="N10" s="6">
        <f>SUMIFS(NhatKy_ViPham!K:K, NhatKy_ViPham!E:E, "12_Anh_A", NhatKy_ViPham!F:F, B10, NhatKy_ViPham!H:H, "L09")</f>
        <v>0</v>
      </c>
      <c r="O10" s="6">
        <f>SUMIFS(NhatKy_ViPham!K:K, NhatKy_ViPham!E:E, "12_Anh_A", NhatKy_ViPham!F:F, B10, NhatKy_ViPham!H:H, "L10")</f>
        <v>0</v>
      </c>
      <c r="P10" s="12">
        <f>SUMIFS(NhatKy_ViPham!J:J, NhatKy_ViPham!E:E, "12_Anh_A", NhatKy_ViPham!F:F, B10)</f>
        <v>0</v>
      </c>
      <c r="Q10" s="13">
        <f>SUMIFS(NhatKy_ViPham!K:K, NhatKy_ViPham!E:E, "12_Anh_A", NhatKy_ViPham!F:F, B10)</f>
        <v>0</v>
      </c>
      <c r="R10" s="6">
        <f>100 + SUMIFS(NhatKy_ViPham!J:J, NhatKy_ViPham!E:E, "12_Anh_A", NhatKy_ViPham!F:F, B10, NhatKy_ViPham!C:C, "T1") - SUMIFS(NhatKy_ViPham!K:K, NhatKy_ViPham!E:E, "12_Anh_A", NhatKy_ViPham!F:F, B10, NhatKy_ViPham!C:C, "T1")</f>
        <v>100</v>
      </c>
      <c r="S10" s="6">
        <f>100 + SUMIFS(NhatKy_ViPham!J:J, NhatKy_ViPham!E:E, "12_Anh_A", NhatKy_ViPham!F:F, B10, NhatKy_ViPham!C:C, "T2") - SUMIFS(NhatKy_ViPham!K:K, NhatKy_ViPham!E:E, "12_Anh_A", NhatKy_ViPham!F:F, B10, NhatKy_ViPham!C:C, "T2")</f>
        <v>100</v>
      </c>
      <c r="T10" s="6">
        <f>100 + SUMIFS(NhatKy_ViPham!J:J, NhatKy_ViPham!E:E, "12_Anh_A", NhatKy_ViPham!F:F, B10, NhatKy_ViPham!C:C, "T3") - SUMIFS(NhatKy_ViPham!K:K, NhatKy_ViPham!E:E, "12_Anh_A", NhatKy_ViPham!F:F, B10, NhatKy_ViPham!C:C, "T3")</f>
        <v>100</v>
      </c>
      <c r="U10" s="6">
        <f>100 + SUMIFS(NhatKy_ViPham!J:J, NhatKy_ViPham!E:E, "12_Anh_A", NhatKy_ViPham!F:F, B10, NhatKy_ViPham!C:C, "T4") - SUMIFS(NhatKy_ViPham!K:K, NhatKy_ViPham!E:E, "12_Anh_A", NhatKy_ViPham!F:F, B10, NhatKy_ViPham!C:C, "T4")</f>
        <v>100</v>
      </c>
      <c r="V10" s="6">
        <f>100 + SUMIFS(NhatKy_ViPham!J:J, NhatKy_ViPham!E:E, "12_Anh_A", NhatKy_ViPham!F:F, B10, NhatKy_ViPham!C:C, "T5") - SUMIFS(NhatKy_ViPham!K:K, NhatKy_ViPham!E:E, "12_Anh_A", NhatKy_ViPham!F:F, B10, NhatKy_ViPham!C:C, "T5")</f>
        <v>100</v>
      </c>
      <c r="W10" s="6">
        <f>100 + SUMIFS(NhatKy_ViPham!J:J, NhatKy_ViPham!E:E, "12_Anh_A", NhatKy_ViPham!F:F, B10, NhatKy_ViPham!C:C, "T6") - SUMIFS(NhatKy_ViPham!K:K, NhatKy_ViPham!E:E, "12_Anh_A", NhatKy_ViPham!F:F, B10, NhatKy_ViPham!C:C, "T6")</f>
        <v>100</v>
      </c>
      <c r="X10" s="6">
        <f>100 + SUMIFS(NhatKy_ViPham!J:J, NhatKy_ViPham!E:E, "12_Anh_A", NhatKy_ViPham!F:F, B10, NhatKy_ViPham!C:C, "T7") - SUMIFS(NhatKy_ViPham!K:K, NhatKy_ViPham!E:E, "12_Anh_A", NhatKy_ViPham!F:F, B10, NhatKy_ViPham!C:C, "T7")</f>
        <v>100</v>
      </c>
      <c r="Y10" s="6">
        <f>100 + SUMIFS(NhatKy_ViPham!J:J, NhatKy_ViPham!E:E, "12_Anh_A", NhatKy_ViPham!F:F, B10, NhatKy_ViPham!C:C, "T8") - SUMIFS(NhatKy_ViPham!K:K, NhatKy_ViPham!E:E, "12_Anh_A", NhatKy_ViPham!F:F, B10, NhatKy_ViPham!C:C, "T8")</f>
        <v>100</v>
      </c>
      <c r="Z10" s="6">
        <f>100 + SUMIFS(NhatKy_ViPham!J:J, NhatKy_ViPham!E:E, "12_Anh_A", NhatKy_ViPham!F:F, B10, NhatKy_ViPham!C:C, "T9") - SUMIFS(NhatKy_ViPham!K:K, NhatKy_ViPham!E:E, "12_Anh_A", NhatKy_ViPham!F:F, B10, NhatKy_ViPham!C:C, "T9")</f>
        <v>100</v>
      </c>
      <c r="AA10" s="6">
        <f>100 + SUMIFS(NhatKy_ViPham!J:J, NhatKy_ViPham!E:E, "12_Anh_A", NhatKy_ViPham!F:F, B10, NhatKy_ViPham!C:C, "T10") - SUMIFS(NhatKy_ViPham!K:K, NhatKy_ViPham!E:E, "12_Anh_A", NhatKy_ViPham!F:F, B10, NhatKy_ViPham!C:C, "T10")</f>
        <v>100</v>
      </c>
      <c r="AB10" s="6">
        <f>100 + SUMIFS(NhatKy_ViPham!J:J, NhatKy_ViPham!E:E, "12_Anh_A", NhatKy_ViPham!F:F, B10, NhatKy_ViPham!C:C, "T11") - SUMIFS(NhatKy_ViPham!K:K, NhatKy_ViPham!E:E, "12_Anh_A", NhatKy_ViPham!F:F, B10, NhatKy_ViPham!C:C, "T11")</f>
        <v>100</v>
      </c>
      <c r="AC10" s="6">
        <f>100 + SUMIFS(NhatKy_ViPham!J:J, NhatKy_ViPham!E:E, "12_Anh_A", NhatKy_ViPham!F:F, B10, NhatKy_ViPham!C:C, "T12") - SUMIFS(NhatKy_ViPham!K:K, NhatKy_ViPham!E:E, "12_Anh_A", NhatKy_ViPham!F:F, B10, NhatKy_ViPham!C:C, "T12")</f>
        <v>100</v>
      </c>
      <c r="AD10" s="6">
        <f>100 + SUMIFS(NhatKy_ViPham!J:J, NhatKy_ViPham!E:E, "12_Anh_A", NhatKy_ViPham!F:F, B10, NhatKy_ViPham!C:C, "T13") - SUMIFS(NhatKy_ViPham!K:K, NhatKy_ViPham!E:E, "12_Anh_A", NhatKy_ViPham!F:F, B10, NhatKy_ViPham!C:C, "T13")</f>
        <v>100</v>
      </c>
      <c r="AE10" s="6">
        <f>100 + SUMIFS(NhatKy_ViPham!J:J, NhatKy_ViPham!E:E, "12_Anh_A", NhatKy_ViPham!F:F, B10, NhatKy_ViPham!C:C, "T14") - SUMIFS(NhatKy_ViPham!K:K, NhatKy_ViPham!E:E, "12_Anh_A", NhatKy_ViPham!F:F, B10, NhatKy_ViPham!C:C, "T14")</f>
        <v>100</v>
      </c>
      <c r="AF10" s="6">
        <f>100 + SUMIFS(NhatKy_ViPham!J:J, NhatKy_ViPham!E:E, "12_Anh_A", NhatKy_ViPham!F:F, B10, NhatKy_ViPham!C:C, "T15") - SUMIFS(NhatKy_ViPham!K:K, NhatKy_ViPham!E:E, "12_Anh_A", NhatKy_ViPham!F:F, B10, NhatKy_ViPham!C:C, "T15")</f>
        <v>100</v>
      </c>
      <c r="AG10" s="6">
        <f>100 + SUMIFS(NhatKy_ViPham!J:J, NhatKy_ViPham!E:E, "12_Anh_A", NhatKy_ViPham!F:F, B10, NhatKy_ViPham!C:C, "T16") - SUMIFS(NhatKy_ViPham!K:K, NhatKy_ViPham!E:E, "12_Anh_A", NhatKy_ViPham!F:F, B10, NhatKy_ViPham!C:C, "T16")</f>
        <v>100</v>
      </c>
      <c r="AH10" s="6">
        <f>100 + SUMIFS(NhatKy_ViPham!J:J, NhatKy_ViPham!E:E, "12_Anh_A", NhatKy_ViPham!F:F, B10, NhatKy_ViPham!C:C, "T17") - SUMIFS(NhatKy_ViPham!K:K, NhatKy_ViPham!E:E, "12_Anh_A", NhatKy_ViPham!F:F, B10, NhatKy_ViPham!C:C, "T17")</f>
        <v>100</v>
      </c>
      <c r="AI10" s="6">
        <f>100 + SUMIFS(NhatKy_ViPham!J:J, NhatKy_ViPham!E:E, "12_Anh_A", NhatKy_ViPham!F:F, B10, NhatKy_ViPham!C:C, "T18") - SUMIFS(NhatKy_ViPham!K:K, NhatKy_ViPham!E:E, "12_Anh_A", NhatKy_ViPham!F:F, B10, NhatKy_ViPham!C:C, "T18")</f>
        <v>100</v>
      </c>
      <c r="AJ10" s="6">
        <f>100 + SUMIFS(NhatKy_ViPham!J:J, NhatKy_ViPham!E:E, "12_Anh_A", NhatKy_ViPham!F:F, B10, NhatKy_ViPham!C:C, "T19") - SUMIFS(NhatKy_ViPham!K:K, NhatKy_ViPham!E:E, "12_Anh_A", NhatKy_ViPham!F:F, B10, NhatKy_ViPham!C:C, "T19")</f>
        <v>100</v>
      </c>
      <c r="AK10" s="6">
        <f>100 + SUMIFS(NhatKy_ViPham!J:J, NhatKy_ViPham!E:E, "12_Anh_A", NhatKy_ViPham!F:F, B10, NhatKy_ViPham!C:C, "T20") - SUMIFS(NhatKy_ViPham!K:K, NhatKy_ViPham!E:E, "12_Anh_A", NhatKy_ViPham!F:F, B10, NhatKy_ViPham!C:C, "T20")</f>
        <v>100</v>
      </c>
      <c r="AL10" s="6">
        <f>100 + SUMIFS(NhatKy_ViPham!J:J, NhatKy_ViPham!E:E, "12_Anh_A", NhatKy_ViPham!F:F, B10, NhatKy_ViPham!C:C, "T21") - SUMIFS(NhatKy_ViPham!K:K, NhatKy_ViPham!E:E, "12_Anh_A", NhatKy_ViPham!F:F, B10, NhatKy_ViPham!C:C, "T21")</f>
        <v>100</v>
      </c>
      <c r="AM10" s="6">
        <f>100 + SUMIFS(NhatKy_ViPham!J:J, NhatKy_ViPham!E:E, "12_Anh_A", NhatKy_ViPham!F:F, B10, NhatKy_ViPham!C:C, "T22") - SUMIFS(NhatKy_ViPham!K:K, NhatKy_ViPham!E:E, "12_Anh_A", NhatKy_ViPham!F:F, B10, NhatKy_ViPham!C:C, "T22")</f>
        <v>100</v>
      </c>
      <c r="AN10" s="6">
        <f>100 + SUMIFS(NhatKy_ViPham!J:J, NhatKy_ViPham!E:E, "12_Anh_A", NhatKy_ViPham!F:F, B10, NhatKy_ViPham!C:C, "T23") - SUMIFS(NhatKy_ViPham!K:K, NhatKy_ViPham!E:E, "12_Anh_A", NhatKy_ViPham!F:F, B10, NhatKy_ViPham!C:C, "T23")</f>
        <v>100</v>
      </c>
      <c r="AO10" s="6">
        <f>100 + SUMIFS(NhatKy_ViPham!J:J, NhatKy_ViPham!E:E, "12_Anh_A", NhatKy_ViPham!F:F, B10, NhatKy_ViPham!C:C, "T24") - SUMIFS(NhatKy_ViPham!K:K, NhatKy_ViPham!E:E, "12_Anh_A", NhatKy_ViPham!F:F, B10, NhatKy_ViPham!C:C, "T24")</f>
        <v>100</v>
      </c>
      <c r="AP10" s="6">
        <f>100 + SUMIFS(NhatKy_ViPham!J:J, NhatKy_ViPham!E:E, "12_Anh_A", NhatKy_ViPham!F:F, B10, NhatKy_ViPham!C:C, "T25") - SUMIFS(NhatKy_ViPham!K:K, NhatKy_ViPham!E:E, "12_Anh_A", NhatKy_ViPham!F:F, B10, NhatKy_ViPham!C:C, "T25")</f>
        <v>100</v>
      </c>
      <c r="AQ10" s="6">
        <f>100 + SUMIFS(NhatKy_ViPham!J:J, NhatKy_ViPham!E:E, "12_Anh_A", NhatKy_ViPham!F:F, B10, NhatKy_ViPham!C:C, "T26") - SUMIFS(NhatKy_ViPham!K:K, NhatKy_ViPham!E:E, "12_Anh_A", NhatKy_ViPham!F:F, B10, NhatKy_ViPham!C:C, "T26")</f>
        <v>100</v>
      </c>
      <c r="AR10" s="6">
        <f>100 + SUMIFS(NhatKy_ViPham!J:J, NhatKy_ViPham!E:E, "12_Anh_A", NhatKy_ViPham!F:F, B10, NhatKy_ViPham!C:C, "T27") - SUMIFS(NhatKy_ViPham!K:K, NhatKy_ViPham!E:E, "12_Anh_A", NhatKy_ViPham!F:F, B10, NhatKy_ViPham!C:C, "T27")</f>
        <v>100</v>
      </c>
      <c r="AS10" s="6">
        <f>100 + SUMIFS(NhatKy_ViPham!J:J, NhatKy_ViPham!E:E, "12_Anh_A", NhatKy_ViPham!F:F, B10, NhatKy_ViPham!C:C, "T28") - SUMIFS(NhatKy_ViPham!K:K, NhatKy_ViPham!E:E, "12_Anh_A", NhatKy_ViPham!F:F, B10, NhatKy_ViPham!C:C, "T28")</f>
        <v>100</v>
      </c>
      <c r="AT10" s="6">
        <f>100 + SUMIFS(NhatKy_ViPham!J:J, NhatKy_ViPham!E:E, "12_Anh_A", NhatKy_ViPham!F:F, B10, NhatKy_ViPham!C:C, "T29") - SUMIFS(NhatKy_ViPham!K:K, NhatKy_ViPham!E:E, "12_Anh_A", NhatKy_ViPham!F:F, B10, NhatKy_ViPham!C:C, "T29")</f>
        <v>100</v>
      </c>
      <c r="AU10" s="6">
        <f>100 + SUMIFS(NhatKy_ViPham!J:J, NhatKy_ViPham!E:E, "12_Anh_A", NhatKy_ViPham!F:F, B10, NhatKy_ViPham!C:C, "T30") - SUMIFS(NhatKy_ViPham!K:K, NhatKy_ViPham!E:E, "12_Anh_A", NhatKy_ViPham!F:F, B10, NhatKy_ViPham!C:C, "T30")</f>
        <v>100</v>
      </c>
      <c r="AV10" s="6">
        <f>100 + SUMIFS(NhatKy_ViPham!J:J, NhatKy_ViPham!E:E, "12_Anh_A", NhatKy_ViPham!F:F, B10, NhatKy_ViPham!C:C, "T31") - SUMIFS(NhatKy_ViPham!K:K, NhatKy_ViPham!E:E, "12_Anh_A", NhatKy_ViPham!F:F, B10, NhatKy_ViPham!C:C, "T31")</f>
        <v>100</v>
      </c>
      <c r="AW10" s="6">
        <f>100 + SUMIFS(NhatKy_ViPham!J:J, NhatKy_ViPham!E:E, "12_Anh_A", NhatKy_ViPham!F:F, B10, NhatKy_ViPham!C:C, "T32") - SUMIFS(NhatKy_ViPham!K:K, NhatKy_ViPham!E:E, "12_Anh_A", NhatKy_ViPham!F:F, B10, NhatKy_ViPham!C:C, "T32")</f>
        <v>100</v>
      </c>
      <c r="AX10" s="6">
        <f>100 + SUMIFS(NhatKy_ViPham!J:J, NhatKy_ViPham!E:E, "12_Anh_A", NhatKy_ViPham!F:F, B10, NhatKy_ViPham!C:C, "T33") - SUMIFS(NhatKy_ViPham!K:K, NhatKy_ViPham!E:E, "12_Anh_A", NhatKy_ViPham!F:F, B10, NhatKy_ViPham!C:C, "T33")</f>
        <v>100</v>
      </c>
      <c r="AY10" s="6">
        <f>100 + SUMIFS(NhatKy_ViPham!J:J, NhatKy_ViPham!E:E, "12_Anh_A", NhatKy_ViPham!F:F, B10, NhatKy_ViPham!C:C, "T34") - SUMIFS(NhatKy_ViPham!K:K, NhatKy_ViPham!E:E, "12_Anh_A", NhatKy_ViPham!F:F, B10, NhatKy_ViPham!C:C, "T34")</f>
        <v>100</v>
      </c>
      <c r="AZ10" s="6">
        <f>100 + SUMIFS(NhatKy_ViPham!J:J, NhatKy_ViPham!E:E, "12_Anh_A", NhatKy_ViPham!F:F, B10, NhatKy_ViPham!C:C, "T35") - SUMIFS(NhatKy_ViPham!K:K, NhatKy_ViPham!E:E, "12_Anh_A", NhatKy_ViPham!F:F, B10, NhatKy_ViPham!C:C, "T35")</f>
        <v>100</v>
      </c>
      <c r="BA10" s="12">
        <f t="shared" si="0"/>
        <v>100</v>
      </c>
      <c r="BB10" s="11" t="s">
        <v>430</v>
      </c>
      <c r="BC10" s="16" t="str">
        <f t="shared" si="1"/>
        <v>Tốt</v>
      </c>
      <c r="BD10" s="15" t="str">
        <f t="shared" si="2"/>
        <v>🟢 BÌNH THƯỜNG</v>
      </c>
    </row>
    <row r="11" spans="1:56" x14ac:dyDescent="0.25">
      <c r="A11" s="4">
        <v>3</v>
      </c>
      <c r="B11" s="10" t="s">
        <v>2925</v>
      </c>
      <c r="C11" s="4" t="s">
        <v>2926</v>
      </c>
      <c r="D11" s="4" t="s">
        <v>435</v>
      </c>
      <c r="E11" s="11" t="s">
        <v>430</v>
      </c>
      <c r="F11" s="7">
        <f>SUMIFS(NhatKy_ViPham!K:K, NhatKy_ViPham!E:E, "12_Anh_A", NhatKy_ViPham!F:F, B11, NhatKy_ViPham!H:H, "L01")</f>
        <v>0</v>
      </c>
      <c r="G11" s="7">
        <f>SUMIFS(NhatKy_ViPham!K:K, NhatKy_ViPham!E:E, "12_Anh_A", NhatKy_ViPham!F:F, B11, NhatKy_ViPham!H:H, "L02")</f>
        <v>0</v>
      </c>
      <c r="H11" s="7">
        <f>SUMIFS(NhatKy_ViPham!K:K, NhatKy_ViPham!E:E, "12_Anh_A", NhatKy_ViPham!F:F, B11, NhatKy_ViPham!H:H, "L03")</f>
        <v>0</v>
      </c>
      <c r="I11" s="7">
        <f>SUMIFS(NhatKy_ViPham!K:K, NhatKy_ViPham!E:E, "12_Anh_A", NhatKy_ViPham!F:F, B11, NhatKy_ViPham!H:H, "L04")</f>
        <v>0</v>
      </c>
      <c r="J11" s="7">
        <f>SUMIFS(NhatKy_ViPham!K:K, NhatKy_ViPham!E:E, "12_Anh_A", NhatKy_ViPham!F:F, B11, NhatKy_ViPham!H:H, "L05")</f>
        <v>0</v>
      </c>
      <c r="K11" s="7">
        <f>SUMIFS(NhatKy_ViPham!K:K, NhatKy_ViPham!E:E, "12_Anh_A", NhatKy_ViPham!F:F, B11, NhatKy_ViPham!H:H, "L06")</f>
        <v>0</v>
      </c>
      <c r="L11" s="7">
        <f>SUMIFS(NhatKy_ViPham!K:K, NhatKy_ViPham!E:E, "12_Anh_A", NhatKy_ViPham!F:F, B11, NhatKy_ViPham!H:H, "L07")</f>
        <v>0</v>
      </c>
      <c r="M11" s="7">
        <f>SUMIFS(NhatKy_ViPham!K:K, NhatKy_ViPham!E:E, "12_Anh_A", NhatKy_ViPham!F:F, B11, NhatKy_ViPham!H:H, "L08")</f>
        <v>0</v>
      </c>
      <c r="N11" s="7">
        <f>SUMIFS(NhatKy_ViPham!K:K, NhatKy_ViPham!E:E, "12_Anh_A", NhatKy_ViPham!F:F, B11, NhatKy_ViPham!H:H, "L09")</f>
        <v>0</v>
      </c>
      <c r="O11" s="7">
        <f>SUMIFS(NhatKy_ViPham!K:K, NhatKy_ViPham!E:E, "12_Anh_A", NhatKy_ViPham!F:F, B11, NhatKy_ViPham!H:H, "L10")</f>
        <v>0</v>
      </c>
      <c r="P11" s="12">
        <f>SUMIFS(NhatKy_ViPham!J:J, NhatKy_ViPham!E:E, "12_Anh_A", NhatKy_ViPham!F:F, B11)</f>
        <v>0</v>
      </c>
      <c r="Q11" s="13">
        <f>SUMIFS(NhatKy_ViPham!K:K, NhatKy_ViPham!E:E, "12_Anh_A", NhatKy_ViPham!F:F, B11)</f>
        <v>0</v>
      </c>
      <c r="R11" s="7">
        <f>100 + SUMIFS(NhatKy_ViPham!J:J, NhatKy_ViPham!E:E, "12_Anh_A", NhatKy_ViPham!F:F, B11, NhatKy_ViPham!C:C, "T1") - SUMIFS(NhatKy_ViPham!K:K, NhatKy_ViPham!E:E, "12_Anh_A", NhatKy_ViPham!F:F, B11, NhatKy_ViPham!C:C, "T1")</f>
        <v>100</v>
      </c>
      <c r="S11" s="7">
        <f>100 + SUMIFS(NhatKy_ViPham!J:J, NhatKy_ViPham!E:E, "12_Anh_A", NhatKy_ViPham!F:F, B11, NhatKy_ViPham!C:C, "T2") - SUMIFS(NhatKy_ViPham!K:K, NhatKy_ViPham!E:E, "12_Anh_A", NhatKy_ViPham!F:F, B11, NhatKy_ViPham!C:C, "T2")</f>
        <v>100</v>
      </c>
      <c r="T11" s="7">
        <f>100 + SUMIFS(NhatKy_ViPham!J:J, NhatKy_ViPham!E:E, "12_Anh_A", NhatKy_ViPham!F:F, B11, NhatKy_ViPham!C:C, "T3") - SUMIFS(NhatKy_ViPham!K:K, NhatKy_ViPham!E:E, "12_Anh_A", NhatKy_ViPham!F:F, B11, NhatKy_ViPham!C:C, "T3")</f>
        <v>100</v>
      </c>
      <c r="U11" s="7">
        <f>100 + SUMIFS(NhatKy_ViPham!J:J, NhatKy_ViPham!E:E, "12_Anh_A", NhatKy_ViPham!F:F, B11, NhatKy_ViPham!C:C, "T4") - SUMIFS(NhatKy_ViPham!K:K, NhatKy_ViPham!E:E, "12_Anh_A", NhatKy_ViPham!F:F, B11, NhatKy_ViPham!C:C, "T4")</f>
        <v>100</v>
      </c>
      <c r="V11" s="7">
        <f>100 + SUMIFS(NhatKy_ViPham!J:J, NhatKy_ViPham!E:E, "12_Anh_A", NhatKy_ViPham!F:F, B11, NhatKy_ViPham!C:C, "T5") - SUMIFS(NhatKy_ViPham!K:K, NhatKy_ViPham!E:E, "12_Anh_A", NhatKy_ViPham!F:F, B11, NhatKy_ViPham!C:C, "T5")</f>
        <v>100</v>
      </c>
      <c r="W11" s="7">
        <f>100 + SUMIFS(NhatKy_ViPham!J:J, NhatKy_ViPham!E:E, "12_Anh_A", NhatKy_ViPham!F:F, B11, NhatKy_ViPham!C:C, "T6") - SUMIFS(NhatKy_ViPham!K:K, NhatKy_ViPham!E:E, "12_Anh_A", NhatKy_ViPham!F:F, B11, NhatKy_ViPham!C:C, "T6")</f>
        <v>100</v>
      </c>
      <c r="X11" s="7">
        <f>100 + SUMIFS(NhatKy_ViPham!J:J, NhatKy_ViPham!E:E, "12_Anh_A", NhatKy_ViPham!F:F, B11, NhatKy_ViPham!C:C, "T7") - SUMIFS(NhatKy_ViPham!K:K, NhatKy_ViPham!E:E, "12_Anh_A", NhatKy_ViPham!F:F, B11, NhatKy_ViPham!C:C, "T7")</f>
        <v>100</v>
      </c>
      <c r="Y11" s="7">
        <f>100 + SUMIFS(NhatKy_ViPham!J:J, NhatKy_ViPham!E:E, "12_Anh_A", NhatKy_ViPham!F:F, B11, NhatKy_ViPham!C:C, "T8") - SUMIFS(NhatKy_ViPham!K:K, NhatKy_ViPham!E:E, "12_Anh_A", NhatKy_ViPham!F:F, B11, NhatKy_ViPham!C:C, "T8")</f>
        <v>100</v>
      </c>
      <c r="Z11" s="7">
        <f>100 + SUMIFS(NhatKy_ViPham!J:J, NhatKy_ViPham!E:E, "12_Anh_A", NhatKy_ViPham!F:F, B11, NhatKy_ViPham!C:C, "T9") - SUMIFS(NhatKy_ViPham!K:K, NhatKy_ViPham!E:E, "12_Anh_A", NhatKy_ViPham!F:F, B11, NhatKy_ViPham!C:C, "T9")</f>
        <v>100</v>
      </c>
      <c r="AA11" s="7">
        <f>100 + SUMIFS(NhatKy_ViPham!J:J, NhatKy_ViPham!E:E, "12_Anh_A", NhatKy_ViPham!F:F, B11, NhatKy_ViPham!C:C, "T10") - SUMIFS(NhatKy_ViPham!K:K, NhatKy_ViPham!E:E, "12_Anh_A", NhatKy_ViPham!F:F, B11, NhatKy_ViPham!C:C, "T10")</f>
        <v>100</v>
      </c>
      <c r="AB11" s="7">
        <f>100 + SUMIFS(NhatKy_ViPham!J:J, NhatKy_ViPham!E:E, "12_Anh_A", NhatKy_ViPham!F:F, B11, NhatKy_ViPham!C:C, "T11") - SUMIFS(NhatKy_ViPham!K:K, NhatKy_ViPham!E:E, "12_Anh_A", NhatKy_ViPham!F:F, B11, NhatKy_ViPham!C:C, "T11")</f>
        <v>100</v>
      </c>
      <c r="AC11" s="7">
        <f>100 + SUMIFS(NhatKy_ViPham!J:J, NhatKy_ViPham!E:E, "12_Anh_A", NhatKy_ViPham!F:F, B11, NhatKy_ViPham!C:C, "T12") - SUMIFS(NhatKy_ViPham!K:K, NhatKy_ViPham!E:E, "12_Anh_A", NhatKy_ViPham!F:F, B11, NhatKy_ViPham!C:C, "T12")</f>
        <v>100</v>
      </c>
      <c r="AD11" s="7">
        <f>100 + SUMIFS(NhatKy_ViPham!J:J, NhatKy_ViPham!E:E, "12_Anh_A", NhatKy_ViPham!F:F, B11, NhatKy_ViPham!C:C, "T13") - SUMIFS(NhatKy_ViPham!K:K, NhatKy_ViPham!E:E, "12_Anh_A", NhatKy_ViPham!F:F, B11, NhatKy_ViPham!C:C, "T13")</f>
        <v>100</v>
      </c>
      <c r="AE11" s="7">
        <f>100 + SUMIFS(NhatKy_ViPham!J:J, NhatKy_ViPham!E:E, "12_Anh_A", NhatKy_ViPham!F:F, B11, NhatKy_ViPham!C:C, "T14") - SUMIFS(NhatKy_ViPham!K:K, NhatKy_ViPham!E:E, "12_Anh_A", NhatKy_ViPham!F:F, B11, NhatKy_ViPham!C:C, "T14")</f>
        <v>100</v>
      </c>
      <c r="AF11" s="7">
        <f>100 + SUMIFS(NhatKy_ViPham!J:J, NhatKy_ViPham!E:E, "12_Anh_A", NhatKy_ViPham!F:F, B11, NhatKy_ViPham!C:C, "T15") - SUMIFS(NhatKy_ViPham!K:K, NhatKy_ViPham!E:E, "12_Anh_A", NhatKy_ViPham!F:F, B11, NhatKy_ViPham!C:C, "T15")</f>
        <v>100</v>
      </c>
      <c r="AG11" s="7">
        <f>100 + SUMIFS(NhatKy_ViPham!J:J, NhatKy_ViPham!E:E, "12_Anh_A", NhatKy_ViPham!F:F, B11, NhatKy_ViPham!C:C, "T16") - SUMIFS(NhatKy_ViPham!K:K, NhatKy_ViPham!E:E, "12_Anh_A", NhatKy_ViPham!F:F, B11, NhatKy_ViPham!C:C, "T16")</f>
        <v>100</v>
      </c>
      <c r="AH11" s="7">
        <f>100 + SUMIFS(NhatKy_ViPham!J:J, NhatKy_ViPham!E:E, "12_Anh_A", NhatKy_ViPham!F:F, B11, NhatKy_ViPham!C:C, "T17") - SUMIFS(NhatKy_ViPham!K:K, NhatKy_ViPham!E:E, "12_Anh_A", NhatKy_ViPham!F:F, B11, NhatKy_ViPham!C:C, "T17")</f>
        <v>100</v>
      </c>
      <c r="AI11" s="7">
        <f>100 + SUMIFS(NhatKy_ViPham!J:J, NhatKy_ViPham!E:E, "12_Anh_A", NhatKy_ViPham!F:F, B11, NhatKy_ViPham!C:C, "T18") - SUMIFS(NhatKy_ViPham!K:K, NhatKy_ViPham!E:E, "12_Anh_A", NhatKy_ViPham!F:F, B11, NhatKy_ViPham!C:C, "T18")</f>
        <v>100</v>
      </c>
      <c r="AJ11" s="7">
        <f>100 + SUMIFS(NhatKy_ViPham!J:J, NhatKy_ViPham!E:E, "12_Anh_A", NhatKy_ViPham!F:F, B11, NhatKy_ViPham!C:C, "T19") - SUMIFS(NhatKy_ViPham!K:K, NhatKy_ViPham!E:E, "12_Anh_A", NhatKy_ViPham!F:F, B11, NhatKy_ViPham!C:C, "T19")</f>
        <v>100</v>
      </c>
      <c r="AK11" s="7">
        <f>100 + SUMIFS(NhatKy_ViPham!J:J, NhatKy_ViPham!E:E, "12_Anh_A", NhatKy_ViPham!F:F, B11, NhatKy_ViPham!C:C, "T20") - SUMIFS(NhatKy_ViPham!K:K, NhatKy_ViPham!E:E, "12_Anh_A", NhatKy_ViPham!F:F, B11, NhatKy_ViPham!C:C, "T20")</f>
        <v>100</v>
      </c>
      <c r="AL11" s="7">
        <f>100 + SUMIFS(NhatKy_ViPham!J:J, NhatKy_ViPham!E:E, "12_Anh_A", NhatKy_ViPham!F:F, B11, NhatKy_ViPham!C:C, "T21") - SUMIFS(NhatKy_ViPham!K:K, NhatKy_ViPham!E:E, "12_Anh_A", NhatKy_ViPham!F:F, B11, NhatKy_ViPham!C:C, "T21")</f>
        <v>100</v>
      </c>
      <c r="AM11" s="7">
        <f>100 + SUMIFS(NhatKy_ViPham!J:J, NhatKy_ViPham!E:E, "12_Anh_A", NhatKy_ViPham!F:F, B11, NhatKy_ViPham!C:C, "T22") - SUMIFS(NhatKy_ViPham!K:K, NhatKy_ViPham!E:E, "12_Anh_A", NhatKy_ViPham!F:F, B11, NhatKy_ViPham!C:C, "T22")</f>
        <v>100</v>
      </c>
      <c r="AN11" s="7">
        <f>100 + SUMIFS(NhatKy_ViPham!J:J, NhatKy_ViPham!E:E, "12_Anh_A", NhatKy_ViPham!F:F, B11, NhatKy_ViPham!C:C, "T23") - SUMIFS(NhatKy_ViPham!K:K, NhatKy_ViPham!E:E, "12_Anh_A", NhatKy_ViPham!F:F, B11, NhatKy_ViPham!C:C, "T23")</f>
        <v>100</v>
      </c>
      <c r="AO11" s="7">
        <f>100 + SUMIFS(NhatKy_ViPham!J:J, NhatKy_ViPham!E:E, "12_Anh_A", NhatKy_ViPham!F:F, B11, NhatKy_ViPham!C:C, "T24") - SUMIFS(NhatKy_ViPham!K:K, NhatKy_ViPham!E:E, "12_Anh_A", NhatKy_ViPham!F:F, B11, NhatKy_ViPham!C:C, "T24")</f>
        <v>100</v>
      </c>
      <c r="AP11" s="7">
        <f>100 + SUMIFS(NhatKy_ViPham!J:J, NhatKy_ViPham!E:E, "12_Anh_A", NhatKy_ViPham!F:F, B11, NhatKy_ViPham!C:C, "T25") - SUMIFS(NhatKy_ViPham!K:K, NhatKy_ViPham!E:E, "12_Anh_A", NhatKy_ViPham!F:F, B11, NhatKy_ViPham!C:C, "T25")</f>
        <v>100</v>
      </c>
      <c r="AQ11" s="7">
        <f>100 + SUMIFS(NhatKy_ViPham!J:J, NhatKy_ViPham!E:E, "12_Anh_A", NhatKy_ViPham!F:F, B11, NhatKy_ViPham!C:C, "T26") - SUMIFS(NhatKy_ViPham!K:K, NhatKy_ViPham!E:E, "12_Anh_A", NhatKy_ViPham!F:F, B11, NhatKy_ViPham!C:C, "T26")</f>
        <v>100</v>
      </c>
      <c r="AR11" s="7">
        <f>100 + SUMIFS(NhatKy_ViPham!J:J, NhatKy_ViPham!E:E, "12_Anh_A", NhatKy_ViPham!F:F, B11, NhatKy_ViPham!C:C, "T27") - SUMIFS(NhatKy_ViPham!K:K, NhatKy_ViPham!E:E, "12_Anh_A", NhatKy_ViPham!F:F, B11, NhatKy_ViPham!C:C, "T27")</f>
        <v>100</v>
      </c>
      <c r="AS11" s="7">
        <f>100 + SUMIFS(NhatKy_ViPham!J:J, NhatKy_ViPham!E:E, "12_Anh_A", NhatKy_ViPham!F:F, B11, NhatKy_ViPham!C:C, "T28") - SUMIFS(NhatKy_ViPham!K:K, NhatKy_ViPham!E:E, "12_Anh_A", NhatKy_ViPham!F:F, B11, NhatKy_ViPham!C:C, "T28")</f>
        <v>100</v>
      </c>
      <c r="AT11" s="7">
        <f>100 + SUMIFS(NhatKy_ViPham!J:J, NhatKy_ViPham!E:E, "12_Anh_A", NhatKy_ViPham!F:F, B11, NhatKy_ViPham!C:C, "T29") - SUMIFS(NhatKy_ViPham!K:K, NhatKy_ViPham!E:E, "12_Anh_A", NhatKy_ViPham!F:F, B11, NhatKy_ViPham!C:C, "T29")</f>
        <v>100</v>
      </c>
      <c r="AU11" s="7">
        <f>100 + SUMIFS(NhatKy_ViPham!J:J, NhatKy_ViPham!E:E, "12_Anh_A", NhatKy_ViPham!F:F, B11, NhatKy_ViPham!C:C, "T30") - SUMIFS(NhatKy_ViPham!K:K, NhatKy_ViPham!E:E, "12_Anh_A", NhatKy_ViPham!F:F, B11, NhatKy_ViPham!C:C, "T30")</f>
        <v>100</v>
      </c>
      <c r="AV11" s="7">
        <f>100 + SUMIFS(NhatKy_ViPham!J:J, NhatKy_ViPham!E:E, "12_Anh_A", NhatKy_ViPham!F:F, B11, NhatKy_ViPham!C:C, "T31") - SUMIFS(NhatKy_ViPham!K:K, NhatKy_ViPham!E:E, "12_Anh_A", NhatKy_ViPham!F:F, B11, NhatKy_ViPham!C:C, "T31")</f>
        <v>100</v>
      </c>
      <c r="AW11" s="7">
        <f>100 + SUMIFS(NhatKy_ViPham!J:J, NhatKy_ViPham!E:E, "12_Anh_A", NhatKy_ViPham!F:F, B11, NhatKy_ViPham!C:C, "T32") - SUMIFS(NhatKy_ViPham!K:K, NhatKy_ViPham!E:E, "12_Anh_A", NhatKy_ViPham!F:F, B11, NhatKy_ViPham!C:C, "T32")</f>
        <v>100</v>
      </c>
      <c r="AX11" s="7">
        <f>100 + SUMIFS(NhatKy_ViPham!J:J, NhatKy_ViPham!E:E, "12_Anh_A", NhatKy_ViPham!F:F, B11, NhatKy_ViPham!C:C, "T33") - SUMIFS(NhatKy_ViPham!K:K, NhatKy_ViPham!E:E, "12_Anh_A", NhatKy_ViPham!F:F, B11, NhatKy_ViPham!C:C, "T33")</f>
        <v>100</v>
      </c>
      <c r="AY11" s="7">
        <f>100 + SUMIFS(NhatKy_ViPham!J:J, NhatKy_ViPham!E:E, "12_Anh_A", NhatKy_ViPham!F:F, B11, NhatKy_ViPham!C:C, "T34") - SUMIFS(NhatKy_ViPham!K:K, NhatKy_ViPham!E:E, "12_Anh_A", NhatKy_ViPham!F:F, B11, NhatKy_ViPham!C:C, "T34")</f>
        <v>100</v>
      </c>
      <c r="AZ11" s="7">
        <f>100 + SUMIFS(NhatKy_ViPham!J:J, NhatKy_ViPham!E:E, "12_Anh_A", NhatKy_ViPham!F:F, B11, NhatKy_ViPham!C:C, "T35") - SUMIFS(NhatKy_ViPham!K:K, NhatKy_ViPham!E:E, "12_Anh_A", NhatKy_ViPham!F:F, B11, NhatKy_ViPham!C:C, "T35")</f>
        <v>100</v>
      </c>
      <c r="BA11" s="12">
        <f t="shared" si="0"/>
        <v>100</v>
      </c>
      <c r="BB11" s="11" t="s">
        <v>430</v>
      </c>
      <c r="BC11" s="14" t="str">
        <f t="shared" si="1"/>
        <v>Tốt</v>
      </c>
      <c r="BD11" s="10" t="str">
        <f t="shared" si="2"/>
        <v>🟢 BÌNH THƯỜNG</v>
      </c>
    </row>
    <row r="12" spans="1:56" x14ac:dyDescent="0.25">
      <c r="A12" s="5">
        <v>4</v>
      </c>
      <c r="B12" s="15" t="s">
        <v>2927</v>
      </c>
      <c r="C12" s="5" t="s">
        <v>2670</v>
      </c>
      <c r="D12" s="5" t="s">
        <v>435</v>
      </c>
      <c r="E12" s="11" t="s">
        <v>430</v>
      </c>
      <c r="F12" s="6">
        <f>SUMIFS(NhatKy_ViPham!K:K, NhatKy_ViPham!E:E, "12_Anh_A", NhatKy_ViPham!F:F, B12, NhatKy_ViPham!H:H, "L01")</f>
        <v>0</v>
      </c>
      <c r="G12" s="6">
        <f>SUMIFS(NhatKy_ViPham!K:K, NhatKy_ViPham!E:E, "12_Anh_A", NhatKy_ViPham!F:F, B12, NhatKy_ViPham!H:H, "L02")</f>
        <v>0</v>
      </c>
      <c r="H12" s="6">
        <f>SUMIFS(NhatKy_ViPham!K:K, NhatKy_ViPham!E:E, "12_Anh_A", NhatKy_ViPham!F:F, B12, NhatKy_ViPham!H:H, "L03")</f>
        <v>0</v>
      </c>
      <c r="I12" s="6">
        <f>SUMIFS(NhatKy_ViPham!K:K, NhatKy_ViPham!E:E, "12_Anh_A", NhatKy_ViPham!F:F, B12, NhatKy_ViPham!H:H, "L04")</f>
        <v>0</v>
      </c>
      <c r="J12" s="6">
        <f>SUMIFS(NhatKy_ViPham!K:K, NhatKy_ViPham!E:E, "12_Anh_A", NhatKy_ViPham!F:F, B12, NhatKy_ViPham!H:H, "L05")</f>
        <v>0</v>
      </c>
      <c r="K12" s="6">
        <f>SUMIFS(NhatKy_ViPham!K:K, NhatKy_ViPham!E:E, "12_Anh_A", NhatKy_ViPham!F:F, B12, NhatKy_ViPham!H:H, "L06")</f>
        <v>0</v>
      </c>
      <c r="L12" s="6">
        <f>SUMIFS(NhatKy_ViPham!K:K, NhatKy_ViPham!E:E, "12_Anh_A", NhatKy_ViPham!F:F, B12, NhatKy_ViPham!H:H, "L07")</f>
        <v>0</v>
      </c>
      <c r="M12" s="6">
        <f>SUMIFS(NhatKy_ViPham!K:K, NhatKy_ViPham!E:E, "12_Anh_A", NhatKy_ViPham!F:F, B12, NhatKy_ViPham!H:H, "L08")</f>
        <v>0</v>
      </c>
      <c r="N12" s="6">
        <f>SUMIFS(NhatKy_ViPham!K:K, NhatKy_ViPham!E:E, "12_Anh_A", NhatKy_ViPham!F:F, B12, NhatKy_ViPham!H:H, "L09")</f>
        <v>0</v>
      </c>
      <c r="O12" s="6">
        <f>SUMIFS(NhatKy_ViPham!K:K, NhatKy_ViPham!E:E, "12_Anh_A", NhatKy_ViPham!F:F, B12, NhatKy_ViPham!H:H, "L10")</f>
        <v>0</v>
      </c>
      <c r="P12" s="12">
        <f>SUMIFS(NhatKy_ViPham!J:J, NhatKy_ViPham!E:E, "12_Anh_A", NhatKy_ViPham!F:F, B12)</f>
        <v>0</v>
      </c>
      <c r="Q12" s="13">
        <f>SUMIFS(NhatKy_ViPham!K:K, NhatKy_ViPham!E:E, "12_Anh_A", NhatKy_ViPham!F:F, B12)</f>
        <v>0</v>
      </c>
      <c r="R12" s="6">
        <f>100 + SUMIFS(NhatKy_ViPham!J:J, NhatKy_ViPham!E:E, "12_Anh_A", NhatKy_ViPham!F:F, B12, NhatKy_ViPham!C:C, "T1") - SUMIFS(NhatKy_ViPham!K:K, NhatKy_ViPham!E:E, "12_Anh_A", NhatKy_ViPham!F:F, B12, NhatKy_ViPham!C:C, "T1")</f>
        <v>100</v>
      </c>
      <c r="S12" s="6">
        <f>100 + SUMIFS(NhatKy_ViPham!J:J, NhatKy_ViPham!E:E, "12_Anh_A", NhatKy_ViPham!F:F, B12, NhatKy_ViPham!C:C, "T2") - SUMIFS(NhatKy_ViPham!K:K, NhatKy_ViPham!E:E, "12_Anh_A", NhatKy_ViPham!F:F, B12, NhatKy_ViPham!C:C, "T2")</f>
        <v>100</v>
      </c>
      <c r="T12" s="6">
        <f>100 + SUMIFS(NhatKy_ViPham!J:J, NhatKy_ViPham!E:E, "12_Anh_A", NhatKy_ViPham!F:F, B12, NhatKy_ViPham!C:C, "T3") - SUMIFS(NhatKy_ViPham!K:K, NhatKy_ViPham!E:E, "12_Anh_A", NhatKy_ViPham!F:F, B12, NhatKy_ViPham!C:C, "T3")</f>
        <v>100</v>
      </c>
      <c r="U12" s="6">
        <f>100 + SUMIFS(NhatKy_ViPham!J:J, NhatKy_ViPham!E:E, "12_Anh_A", NhatKy_ViPham!F:F, B12, NhatKy_ViPham!C:C, "T4") - SUMIFS(NhatKy_ViPham!K:K, NhatKy_ViPham!E:E, "12_Anh_A", NhatKy_ViPham!F:F, B12, NhatKy_ViPham!C:C, "T4")</f>
        <v>100</v>
      </c>
      <c r="V12" s="6">
        <f>100 + SUMIFS(NhatKy_ViPham!J:J, NhatKy_ViPham!E:E, "12_Anh_A", NhatKy_ViPham!F:F, B12, NhatKy_ViPham!C:C, "T5") - SUMIFS(NhatKy_ViPham!K:K, NhatKy_ViPham!E:E, "12_Anh_A", NhatKy_ViPham!F:F, B12, NhatKy_ViPham!C:C, "T5")</f>
        <v>100</v>
      </c>
      <c r="W12" s="6">
        <f>100 + SUMIFS(NhatKy_ViPham!J:J, NhatKy_ViPham!E:E, "12_Anh_A", NhatKy_ViPham!F:F, B12, NhatKy_ViPham!C:C, "T6") - SUMIFS(NhatKy_ViPham!K:K, NhatKy_ViPham!E:E, "12_Anh_A", NhatKy_ViPham!F:F, B12, NhatKy_ViPham!C:C, "T6")</f>
        <v>100</v>
      </c>
      <c r="X12" s="6">
        <f>100 + SUMIFS(NhatKy_ViPham!J:J, NhatKy_ViPham!E:E, "12_Anh_A", NhatKy_ViPham!F:F, B12, NhatKy_ViPham!C:C, "T7") - SUMIFS(NhatKy_ViPham!K:K, NhatKy_ViPham!E:E, "12_Anh_A", NhatKy_ViPham!F:F, B12, NhatKy_ViPham!C:C, "T7")</f>
        <v>100</v>
      </c>
      <c r="Y12" s="6">
        <f>100 + SUMIFS(NhatKy_ViPham!J:J, NhatKy_ViPham!E:E, "12_Anh_A", NhatKy_ViPham!F:F, B12, NhatKy_ViPham!C:C, "T8") - SUMIFS(NhatKy_ViPham!K:K, NhatKy_ViPham!E:E, "12_Anh_A", NhatKy_ViPham!F:F, B12, NhatKy_ViPham!C:C, "T8")</f>
        <v>100</v>
      </c>
      <c r="Z12" s="6">
        <f>100 + SUMIFS(NhatKy_ViPham!J:J, NhatKy_ViPham!E:E, "12_Anh_A", NhatKy_ViPham!F:F, B12, NhatKy_ViPham!C:C, "T9") - SUMIFS(NhatKy_ViPham!K:K, NhatKy_ViPham!E:E, "12_Anh_A", NhatKy_ViPham!F:F, B12, NhatKy_ViPham!C:C, "T9")</f>
        <v>100</v>
      </c>
      <c r="AA12" s="6">
        <f>100 + SUMIFS(NhatKy_ViPham!J:J, NhatKy_ViPham!E:E, "12_Anh_A", NhatKy_ViPham!F:F, B12, NhatKy_ViPham!C:C, "T10") - SUMIFS(NhatKy_ViPham!K:K, NhatKy_ViPham!E:E, "12_Anh_A", NhatKy_ViPham!F:F, B12, NhatKy_ViPham!C:C, "T10")</f>
        <v>100</v>
      </c>
      <c r="AB12" s="6">
        <f>100 + SUMIFS(NhatKy_ViPham!J:J, NhatKy_ViPham!E:E, "12_Anh_A", NhatKy_ViPham!F:F, B12, NhatKy_ViPham!C:C, "T11") - SUMIFS(NhatKy_ViPham!K:K, NhatKy_ViPham!E:E, "12_Anh_A", NhatKy_ViPham!F:F, B12, NhatKy_ViPham!C:C, "T11")</f>
        <v>100</v>
      </c>
      <c r="AC12" s="6">
        <f>100 + SUMIFS(NhatKy_ViPham!J:J, NhatKy_ViPham!E:E, "12_Anh_A", NhatKy_ViPham!F:F, B12, NhatKy_ViPham!C:C, "T12") - SUMIFS(NhatKy_ViPham!K:K, NhatKy_ViPham!E:E, "12_Anh_A", NhatKy_ViPham!F:F, B12, NhatKy_ViPham!C:C, "T12")</f>
        <v>100</v>
      </c>
      <c r="AD12" s="6">
        <f>100 + SUMIFS(NhatKy_ViPham!J:J, NhatKy_ViPham!E:E, "12_Anh_A", NhatKy_ViPham!F:F, B12, NhatKy_ViPham!C:C, "T13") - SUMIFS(NhatKy_ViPham!K:K, NhatKy_ViPham!E:E, "12_Anh_A", NhatKy_ViPham!F:F, B12, NhatKy_ViPham!C:C, "T13")</f>
        <v>100</v>
      </c>
      <c r="AE12" s="6">
        <f>100 + SUMIFS(NhatKy_ViPham!J:J, NhatKy_ViPham!E:E, "12_Anh_A", NhatKy_ViPham!F:F, B12, NhatKy_ViPham!C:C, "T14") - SUMIFS(NhatKy_ViPham!K:K, NhatKy_ViPham!E:E, "12_Anh_A", NhatKy_ViPham!F:F, B12, NhatKy_ViPham!C:C, "T14")</f>
        <v>100</v>
      </c>
      <c r="AF12" s="6">
        <f>100 + SUMIFS(NhatKy_ViPham!J:J, NhatKy_ViPham!E:E, "12_Anh_A", NhatKy_ViPham!F:F, B12, NhatKy_ViPham!C:C, "T15") - SUMIFS(NhatKy_ViPham!K:K, NhatKy_ViPham!E:E, "12_Anh_A", NhatKy_ViPham!F:F, B12, NhatKy_ViPham!C:C, "T15")</f>
        <v>100</v>
      </c>
      <c r="AG12" s="6">
        <f>100 + SUMIFS(NhatKy_ViPham!J:J, NhatKy_ViPham!E:E, "12_Anh_A", NhatKy_ViPham!F:F, B12, NhatKy_ViPham!C:C, "T16") - SUMIFS(NhatKy_ViPham!K:K, NhatKy_ViPham!E:E, "12_Anh_A", NhatKy_ViPham!F:F, B12, NhatKy_ViPham!C:C, "T16")</f>
        <v>100</v>
      </c>
      <c r="AH12" s="6">
        <f>100 + SUMIFS(NhatKy_ViPham!J:J, NhatKy_ViPham!E:E, "12_Anh_A", NhatKy_ViPham!F:F, B12, NhatKy_ViPham!C:C, "T17") - SUMIFS(NhatKy_ViPham!K:K, NhatKy_ViPham!E:E, "12_Anh_A", NhatKy_ViPham!F:F, B12, NhatKy_ViPham!C:C, "T17")</f>
        <v>100</v>
      </c>
      <c r="AI12" s="6">
        <f>100 + SUMIFS(NhatKy_ViPham!J:J, NhatKy_ViPham!E:E, "12_Anh_A", NhatKy_ViPham!F:F, B12, NhatKy_ViPham!C:C, "T18") - SUMIFS(NhatKy_ViPham!K:K, NhatKy_ViPham!E:E, "12_Anh_A", NhatKy_ViPham!F:F, B12, NhatKy_ViPham!C:C, "T18")</f>
        <v>100</v>
      </c>
      <c r="AJ12" s="6">
        <f>100 + SUMIFS(NhatKy_ViPham!J:J, NhatKy_ViPham!E:E, "12_Anh_A", NhatKy_ViPham!F:F, B12, NhatKy_ViPham!C:C, "T19") - SUMIFS(NhatKy_ViPham!K:K, NhatKy_ViPham!E:E, "12_Anh_A", NhatKy_ViPham!F:F, B12, NhatKy_ViPham!C:C, "T19")</f>
        <v>100</v>
      </c>
      <c r="AK12" s="6">
        <f>100 + SUMIFS(NhatKy_ViPham!J:J, NhatKy_ViPham!E:E, "12_Anh_A", NhatKy_ViPham!F:F, B12, NhatKy_ViPham!C:C, "T20") - SUMIFS(NhatKy_ViPham!K:K, NhatKy_ViPham!E:E, "12_Anh_A", NhatKy_ViPham!F:F, B12, NhatKy_ViPham!C:C, "T20")</f>
        <v>100</v>
      </c>
      <c r="AL12" s="6">
        <f>100 + SUMIFS(NhatKy_ViPham!J:J, NhatKy_ViPham!E:E, "12_Anh_A", NhatKy_ViPham!F:F, B12, NhatKy_ViPham!C:C, "T21") - SUMIFS(NhatKy_ViPham!K:K, NhatKy_ViPham!E:E, "12_Anh_A", NhatKy_ViPham!F:F, B12, NhatKy_ViPham!C:C, "T21")</f>
        <v>100</v>
      </c>
      <c r="AM12" s="6">
        <f>100 + SUMIFS(NhatKy_ViPham!J:J, NhatKy_ViPham!E:E, "12_Anh_A", NhatKy_ViPham!F:F, B12, NhatKy_ViPham!C:C, "T22") - SUMIFS(NhatKy_ViPham!K:K, NhatKy_ViPham!E:E, "12_Anh_A", NhatKy_ViPham!F:F, B12, NhatKy_ViPham!C:C, "T22")</f>
        <v>100</v>
      </c>
      <c r="AN12" s="6">
        <f>100 + SUMIFS(NhatKy_ViPham!J:J, NhatKy_ViPham!E:E, "12_Anh_A", NhatKy_ViPham!F:F, B12, NhatKy_ViPham!C:C, "T23") - SUMIFS(NhatKy_ViPham!K:K, NhatKy_ViPham!E:E, "12_Anh_A", NhatKy_ViPham!F:F, B12, NhatKy_ViPham!C:C, "T23")</f>
        <v>100</v>
      </c>
      <c r="AO12" s="6">
        <f>100 + SUMIFS(NhatKy_ViPham!J:J, NhatKy_ViPham!E:E, "12_Anh_A", NhatKy_ViPham!F:F, B12, NhatKy_ViPham!C:C, "T24") - SUMIFS(NhatKy_ViPham!K:K, NhatKy_ViPham!E:E, "12_Anh_A", NhatKy_ViPham!F:F, B12, NhatKy_ViPham!C:C, "T24")</f>
        <v>100</v>
      </c>
      <c r="AP12" s="6">
        <f>100 + SUMIFS(NhatKy_ViPham!J:J, NhatKy_ViPham!E:E, "12_Anh_A", NhatKy_ViPham!F:F, B12, NhatKy_ViPham!C:C, "T25") - SUMIFS(NhatKy_ViPham!K:K, NhatKy_ViPham!E:E, "12_Anh_A", NhatKy_ViPham!F:F, B12, NhatKy_ViPham!C:C, "T25")</f>
        <v>100</v>
      </c>
      <c r="AQ12" s="6">
        <f>100 + SUMIFS(NhatKy_ViPham!J:J, NhatKy_ViPham!E:E, "12_Anh_A", NhatKy_ViPham!F:F, B12, NhatKy_ViPham!C:C, "T26") - SUMIFS(NhatKy_ViPham!K:K, NhatKy_ViPham!E:E, "12_Anh_A", NhatKy_ViPham!F:F, B12, NhatKy_ViPham!C:C, "T26")</f>
        <v>100</v>
      </c>
      <c r="AR12" s="6">
        <f>100 + SUMIFS(NhatKy_ViPham!J:J, NhatKy_ViPham!E:E, "12_Anh_A", NhatKy_ViPham!F:F, B12, NhatKy_ViPham!C:C, "T27") - SUMIFS(NhatKy_ViPham!K:K, NhatKy_ViPham!E:E, "12_Anh_A", NhatKy_ViPham!F:F, B12, NhatKy_ViPham!C:C, "T27")</f>
        <v>100</v>
      </c>
      <c r="AS12" s="6">
        <f>100 + SUMIFS(NhatKy_ViPham!J:J, NhatKy_ViPham!E:E, "12_Anh_A", NhatKy_ViPham!F:F, B12, NhatKy_ViPham!C:C, "T28") - SUMIFS(NhatKy_ViPham!K:K, NhatKy_ViPham!E:E, "12_Anh_A", NhatKy_ViPham!F:F, B12, NhatKy_ViPham!C:C, "T28")</f>
        <v>100</v>
      </c>
      <c r="AT12" s="6">
        <f>100 + SUMIFS(NhatKy_ViPham!J:J, NhatKy_ViPham!E:E, "12_Anh_A", NhatKy_ViPham!F:F, B12, NhatKy_ViPham!C:C, "T29") - SUMIFS(NhatKy_ViPham!K:K, NhatKy_ViPham!E:E, "12_Anh_A", NhatKy_ViPham!F:F, B12, NhatKy_ViPham!C:C, "T29")</f>
        <v>100</v>
      </c>
      <c r="AU12" s="6">
        <f>100 + SUMIFS(NhatKy_ViPham!J:J, NhatKy_ViPham!E:E, "12_Anh_A", NhatKy_ViPham!F:F, B12, NhatKy_ViPham!C:C, "T30") - SUMIFS(NhatKy_ViPham!K:K, NhatKy_ViPham!E:E, "12_Anh_A", NhatKy_ViPham!F:F, B12, NhatKy_ViPham!C:C, "T30")</f>
        <v>100</v>
      </c>
      <c r="AV12" s="6">
        <f>100 + SUMIFS(NhatKy_ViPham!J:J, NhatKy_ViPham!E:E, "12_Anh_A", NhatKy_ViPham!F:F, B12, NhatKy_ViPham!C:C, "T31") - SUMIFS(NhatKy_ViPham!K:K, NhatKy_ViPham!E:E, "12_Anh_A", NhatKy_ViPham!F:F, B12, NhatKy_ViPham!C:C, "T31")</f>
        <v>100</v>
      </c>
      <c r="AW12" s="6">
        <f>100 + SUMIFS(NhatKy_ViPham!J:J, NhatKy_ViPham!E:E, "12_Anh_A", NhatKy_ViPham!F:F, B12, NhatKy_ViPham!C:C, "T32") - SUMIFS(NhatKy_ViPham!K:K, NhatKy_ViPham!E:E, "12_Anh_A", NhatKy_ViPham!F:F, B12, NhatKy_ViPham!C:C, "T32")</f>
        <v>100</v>
      </c>
      <c r="AX12" s="6">
        <f>100 + SUMIFS(NhatKy_ViPham!J:J, NhatKy_ViPham!E:E, "12_Anh_A", NhatKy_ViPham!F:F, B12, NhatKy_ViPham!C:C, "T33") - SUMIFS(NhatKy_ViPham!K:K, NhatKy_ViPham!E:E, "12_Anh_A", NhatKy_ViPham!F:F, B12, NhatKy_ViPham!C:C, "T33")</f>
        <v>100</v>
      </c>
      <c r="AY12" s="6">
        <f>100 + SUMIFS(NhatKy_ViPham!J:J, NhatKy_ViPham!E:E, "12_Anh_A", NhatKy_ViPham!F:F, B12, NhatKy_ViPham!C:C, "T34") - SUMIFS(NhatKy_ViPham!K:K, NhatKy_ViPham!E:E, "12_Anh_A", NhatKy_ViPham!F:F, B12, NhatKy_ViPham!C:C, "T34")</f>
        <v>100</v>
      </c>
      <c r="AZ12" s="6">
        <f>100 + SUMIFS(NhatKy_ViPham!J:J, NhatKy_ViPham!E:E, "12_Anh_A", NhatKy_ViPham!F:F, B12, NhatKy_ViPham!C:C, "T35") - SUMIFS(NhatKy_ViPham!K:K, NhatKy_ViPham!E:E, "12_Anh_A", NhatKy_ViPham!F:F, B12, NhatKy_ViPham!C:C, "T35")</f>
        <v>100</v>
      </c>
      <c r="BA12" s="12">
        <f t="shared" si="0"/>
        <v>100</v>
      </c>
      <c r="BB12" s="11" t="s">
        <v>430</v>
      </c>
      <c r="BC12" s="16" t="str">
        <f t="shared" si="1"/>
        <v>Tốt</v>
      </c>
      <c r="BD12" s="15" t="str">
        <f t="shared" si="2"/>
        <v>🟢 BÌNH THƯỜNG</v>
      </c>
    </row>
    <row r="13" spans="1:56" x14ac:dyDescent="0.25">
      <c r="A13" s="4">
        <v>5</v>
      </c>
      <c r="B13" s="10" t="s">
        <v>2928</v>
      </c>
      <c r="C13" s="4" t="s">
        <v>2222</v>
      </c>
      <c r="D13" s="4" t="s">
        <v>435</v>
      </c>
      <c r="E13" s="11" t="s">
        <v>430</v>
      </c>
      <c r="F13" s="7">
        <f>SUMIFS(NhatKy_ViPham!K:K, NhatKy_ViPham!E:E, "12_Anh_A", NhatKy_ViPham!F:F, B13, NhatKy_ViPham!H:H, "L01")</f>
        <v>0</v>
      </c>
      <c r="G13" s="7">
        <f>SUMIFS(NhatKy_ViPham!K:K, NhatKy_ViPham!E:E, "12_Anh_A", NhatKy_ViPham!F:F, B13, NhatKy_ViPham!H:H, "L02")</f>
        <v>0</v>
      </c>
      <c r="H13" s="7">
        <f>SUMIFS(NhatKy_ViPham!K:K, NhatKy_ViPham!E:E, "12_Anh_A", NhatKy_ViPham!F:F, B13, NhatKy_ViPham!H:H, "L03")</f>
        <v>0</v>
      </c>
      <c r="I13" s="7">
        <f>SUMIFS(NhatKy_ViPham!K:K, NhatKy_ViPham!E:E, "12_Anh_A", NhatKy_ViPham!F:F, B13, NhatKy_ViPham!H:H, "L04")</f>
        <v>0</v>
      </c>
      <c r="J13" s="7">
        <f>SUMIFS(NhatKy_ViPham!K:K, NhatKy_ViPham!E:E, "12_Anh_A", NhatKy_ViPham!F:F, B13, NhatKy_ViPham!H:H, "L05")</f>
        <v>0</v>
      </c>
      <c r="K13" s="7">
        <f>SUMIFS(NhatKy_ViPham!K:K, NhatKy_ViPham!E:E, "12_Anh_A", NhatKy_ViPham!F:F, B13, NhatKy_ViPham!H:H, "L06")</f>
        <v>0</v>
      </c>
      <c r="L13" s="7">
        <f>SUMIFS(NhatKy_ViPham!K:K, NhatKy_ViPham!E:E, "12_Anh_A", NhatKy_ViPham!F:F, B13, NhatKy_ViPham!H:H, "L07")</f>
        <v>0</v>
      </c>
      <c r="M13" s="7">
        <f>SUMIFS(NhatKy_ViPham!K:K, NhatKy_ViPham!E:E, "12_Anh_A", NhatKy_ViPham!F:F, B13, NhatKy_ViPham!H:H, "L08")</f>
        <v>0</v>
      </c>
      <c r="N13" s="7">
        <f>SUMIFS(NhatKy_ViPham!K:K, NhatKy_ViPham!E:E, "12_Anh_A", NhatKy_ViPham!F:F, B13, NhatKy_ViPham!H:H, "L09")</f>
        <v>0</v>
      </c>
      <c r="O13" s="7">
        <f>SUMIFS(NhatKy_ViPham!K:K, NhatKy_ViPham!E:E, "12_Anh_A", NhatKy_ViPham!F:F, B13, NhatKy_ViPham!H:H, "L10")</f>
        <v>0</v>
      </c>
      <c r="P13" s="12">
        <f>SUMIFS(NhatKy_ViPham!J:J, NhatKy_ViPham!E:E, "12_Anh_A", NhatKy_ViPham!F:F, B13)</f>
        <v>0</v>
      </c>
      <c r="Q13" s="13">
        <f>SUMIFS(NhatKy_ViPham!K:K, NhatKy_ViPham!E:E, "12_Anh_A", NhatKy_ViPham!F:F, B13)</f>
        <v>0</v>
      </c>
      <c r="R13" s="7">
        <f>100 + SUMIFS(NhatKy_ViPham!J:J, NhatKy_ViPham!E:E, "12_Anh_A", NhatKy_ViPham!F:F, B13, NhatKy_ViPham!C:C, "T1") - SUMIFS(NhatKy_ViPham!K:K, NhatKy_ViPham!E:E, "12_Anh_A", NhatKy_ViPham!F:F, B13, NhatKy_ViPham!C:C, "T1")</f>
        <v>100</v>
      </c>
      <c r="S13" s="7">
        <f>100 + SUMIFS(NhatKy_ViPham!J:J, NhatKy_ViPham!E:E, "12_Anh_A", NhatKy_ViPham!F:F, B13, NhatKy_ViPham!C:C, "T2") - SUMIFS(NhatKy_ViPham!K:K, NhatKy_ViPham!E:E, "12_Anh_A", NhatKy_ViPham!F:F, B13, NhatKy_ViPham!C:C, "T2")</f>
        <v>100</v>
      </c>
      <c r="T13" s="7">
        <f>100 + SUMIFS(NhatKy_ViPham!J:J, NhatKy_ViPham!E:E, "12_Anh_A", NhatKy_ViPham!F:F, B13, NhatKy_ViPham!C:C, "T3") - SUMIFS(NhatKy_ViPham!K:K, NhatKy_ViPham!E:E, "12_Anh_A", NhatKy_ViPham!F:F, B13, NhatKy_ViPham!C:C, "T3")</f>
        <v>100</v>
      </c>
      <c r="U13" s="7">
        <f>100 + SUMIFS(NhatKy_ViPham!J:J, NhatKy_ViPham!E:E, "12_Anh_A", NhatKy_ViPham!F:F, B13, NhatKy_ViPham!C:C, "T4") - SUMIFS(NhatKy_ViPham!K:K, NhatKy_ViPham!E:E, "12_Anh_A", NhatKy_ViPham!F:F, B13, NhatKy_ViPham!C:C, "T4")</f>
        <v>100</v>
      </c>
      <c r="V13" s="7">
        <f>100 + SUMIFS(NhatKy_ViPham!J:J, NhatKy_ViPham!E:E, "12_Anh_A", NhatKy_ViPham!F:F, B13, NhatKy_ViPham!C:C, "T5") - SUMIFS(NhatKy_ViPham!K:K, NhatKy_ViPham!E:E, "12_Anh_A", NhatKy_ViPham!F:F, B13, NhatKy_ViPham!C:C, "T5")</f>
        <v>100</v>
      </c>
      <c r="W13" s="7">
        <f>100 + SUMIFS(NhatKy_ViPham!J:J, NhatKy_ViPham!E:E, "12_Anh_A", NhatKy_ViPham!F:F, B13, NhatKy_ViPham!C:C, "T6") - SUMIFS(NhatKy_ViPham!K:K, NhatKy_ViPham!E:E, "12_Anh_A", NhatKy_ViPham!F:F, B13, NhatKy_ViPham!C:C, "T6")</f>
        <v>100</v>
      </c>
      <c r="X13" s="7">
        <f>100 + SUMIFS(NhatKy_ViPham!J:J, NhatKy_ViPham!E:E, "12_Anh_A", NhatKy_ViPham!F:F, B13, NhatKy_ViPham!C:C, "T7") - SUMIFS(NhatKy_ViPham!K:K, NhatKy_ViPham!E:E, "12_Anh_A", NhatKy_ViPham!F:F, B13, NhatKy_ViPham!C:C, "T7")</f>
        <v>100</v>
      </c>
      <c r="Y13" s="7">
        <f>100 + SUMIFS(NhatKy_ViPham!J:J, NhatKy_ViPham!E:E, "12_Anh_A", NhatKy_ViPham!F:F, B13, NhatKy_ViPham!C:C, "T8") - SUMIFS(NhatKy_ViPham!K:K, NhatKy_ViPham!E:E, "12_Anh_A", NhatKy_ViPham!F:F, B13, NhatKy_ViPham!C:C, "T8")</f>
        <v>100</v>
      </c>
      <c r="Z13" s="7">
        <f>100 + SUMIFS(NhatKy_ViPham!J:J, NhatKy_ViPham!E:E, "12_Anh_A", NhatKy_ViPham!F:F, B13, NhatKy_ViPham!C:C, "T9") - SUMIFS(NhatKy_ViPham!K:K, NhatKy_ViPham!E:E, "12_Anh_A", NhatKy_ViPham!F:F, B13, NhatKy_ViPham!C:C, "T9")</f>
        <v>100</v>
      </c>
      <c r="AA13" s="7">
        <f>100 + SUMIFS(NhatKy_ViPham!J:J, NhatKy_ViPham!E:E, "12_Anh_A", NhatKy_ViPham!F:F, B13, NhatKy_ViPham!C:C, "T10") - SUMIFS(NhatKy_ViPham!K:K, NhatKy_ViPham!E:E, "12_Anh_A", NhatKy_ViPham!F:F, B13, NhatKy_ViPham!C:C, "T10")</f>
        <v>100</v>
      </c>
      <c r="AB13" s="7">
        <f>100 + SUMIFS(NhatKy_ViPham!J:J, NhatKy_ViPham!E:E, "12_Anh_A", NhatKy_ViPham!F:F, B13, NhatKy_ViPham!C:C, "T11") - SUMIFS(NhatKy_ViPham!K:K, NhatKy_ViPham!E:E, "12_Anh_A", NhatKy_ViPham!F:F, B13, NhatKy_ViPham!C:C, "T11")</f>
        <v>100</v>
      </c>
      <c r="AC13" s="7">
        <f>100 + SUMIFS(NhatKy_ViPham!J:J, NhatKy_ViPham!E:E, "12_Anh_A", NhatKy_ViPham!F:F, B13, NhatKy_ViPham!C:C, "T12") - SUMIFS(NhatKy_ViPham!K:K, NhatKy_ViPham!E:E, "12_Anh_A", NhatKy_ViPham!F:F, B13, NhatKy_ViPham!C:C, "T12")</f>
        <v>100</v>
      </c>
      <c r="AD13" s="7">
        <f>100 + SUMIFS(NhatKy_ViPham!J:J, NhatKy_ViPham!E:E, "12_Anh_A", NhatKy_ViPham!F:F, B13, NhatKy_ViPham!C:C, "T13") - SUMIFS(NhatKy_ViPham!K:K, NhatKy_ViPham!E:E, "12_Anh_A", NhatKy_ViPham!F:F, B13, NhatKy_ViPham!C:C, "T13")</f>
        <v>100</v>
      </c>
      <c r="AE13" s="7">
        <f>100 + SUMIFS(NhatKy_ViPham!J:J, NhatKy_ViPham!E:E, "12_Anh_A", NhatKy_ViPham!F:F, B13, NhatKy_ViPham!C:C, "T14") - SUMIFS(NhatKy_ViPham!K:K, NhatKy_ViPham!E:E, "12_Anh_A", NhatKy_ViPham!F:F, B13, NhatKy_ViPham!C:C, "T14")</f>
        <v>100</v>
      </c>
      <c r="AF13" s="7">
        <f>100 + SUMIFS(NhatKy_ViPham!J:J, NhatKy_ViPham!E:E, "12_Anh_A", NhatKy_ViPham!F:F, B13, NhatKy_ViPham!C:C, "T15") - SUMIFS(NhatKy_ViPham!K:K, NhatKy_ViPham!E:E, "12_Anh_A", NhatKy_ViPham!F:F, B13, NhatKy_ViPham!C:C, "T15")</f>
        <v>100</v>
      </c>
      <c r="AG13" s="7">
        <f>100 + SUMIFS(NhatKy_ViPham!J:J, NhatKy_ViPham!E:E, "12_Anh_A", NhatKy_ViPham!F:F, B13, NhatKy_ViPham!C:C, "T16") - SUMIFS(NhatKy_ViPham!K:K, NhatKy_ViPham!E:E, "12_Anh_A", NhatKy_ViPham!F:F, B13, NhatKy_ViPham!C:C, "T16")</f>
        <v>100</v>
      </c>
      <c r="AH13" s="7">
        <f>100 + SUMIFS(NhatKy_ViPham!J:J, NhatKy_ViPham!E:E, "12_Anh_A", NhatKy_ViPham!F:F, B13, NhatKy_ViPham!C:C, "T17") - SUMIFS(NhatKy_ViPham!K:K, NhatKy_ViPham!E:E, "12_Anh_A", NhatKy_ViPham!F:F, B13, NhatKy_ViPham!C:C, "T17")</f>
        <v>100</v>
      </c>
      <c r="AI13" s="7">
        <f>100 + SUMIFS(NhatKy_ViPham!J:J, NhatKy_ViPham!E:E, "12_Anh_A", NhatKy_ViPham!F:F, B13, NhatKy_ViPham!C:C, "T18") - SUMIFS(NhatKy_ViPham!K:K, NhatKy_ViPham!E:E, "12_Anh_A", NhatKy_ViPham!F:F, B13, NhatKy_ViPham!C:C, "T18")</f>
        <v>100</v>
      </c>
      <c r="AJ13" s="7">
        <f>100 + SUMIFS(NhatKy_ViPham!J:J, NhatKy_ViPham!E:E, "12_Anh_A", NhatKy_ViPham!F:F, B13, NhatKy_ViPham!C:C, "T19") - SUMIFS(NhatKy_ViPham!K:K, NhatKy_ViPham!E:E, "12_Anh_A", NhatKy_ViPham!F:F, B13, NhatKy_ViPham!C:C, "T19")</f>
        <v>100</v>
      </c>
      <c r="AK13" s="7">
        <f>100 + SUMIFS(NhatKy_ViPham!J:J, NhatKy_ViPham!E:E, "12_Anh_A", NhatKy_ViPham!F:F, B13, NhatKy_ViPham!C:C, "T20") - SUMIFS(NhatKy_ViPham!K:K, NhatKy_ViPham!E:E, "12_Anh_A", NhatKy_ViPham!F:F, B13, NhatKy_ViPham!C:C, "T20")</f>
        <v>100</v>
      </c>
      <c r="AL13" s="7">
        <f>100 + SUMIFS(NhatKy_ViPham!J:J, NhatKy_ViPham!E:E, "12_Anh_A", NhatKy_ViPham!F:F, B13, NhatKy_ViPham!C:C, "T21") - SUMIFS(NhatKy_ViPham!K:K, NhatKy_ViPham!E:E, "12_Anh_A", NhatKy_ViPham!F:F, B13, NhatKy_ViPham!C:C, "T21")</f>
        <v>100</v>
      </c>
      <c r="AM13" s="7">
        <f>100 + SUMIFS(NhatKy_ViPham!J:J, NhatKy_ViPham!E:E, "12_Anh_A", NhatKy_ViPham!F:F, B13, NhatKy_ViPham!C:C, "T22") - SUMIFS(NhatKy_ViPham!K:K, NhatKy_ViPham!E:E, "12_Anh_A", NhatKy_ViPham!F:F, B13, NhatKy_ViPham!C:C, "T22")</f>
        <v>100</v>
      </c>
      <c r="AN13" s="7">
        <f>100 + SUMIFS(NhatKy_ViPham!J:J, NhatKy_ViPham!E:E, "12_Anh_A", NhatKy_ViPham!F:F, B13, NhatKy_ViPham!C:C, "T23") - SUMIFS(NhatKy_ViPham!K:K, NhatKy_ViPham!E:E, "12_Anh_A", NhatKy_ViPham!F:F, B13, NhatKy_ViPham!C:C, "T23")</f>
        <v>100</v>
      </c>
      <c r="AO13" s="7">
        <f>100 + SUMIFS(NhatKy_ViPham!J:J, NhatKy_ViPham!E:E, "12_Anh_A", NhatKy_ViPham!F:F, B13, NhatKy_ViPham!C:C, "T24") - SUMIFS(NhatKy_ViPham!K:K, NhatKy_ViPham!E:E, "12_Anh_A", NhatKy_ViPham!F:F, B13, NhatKy_ViPham!C:C, "T24")</f>
        <v>100</v>
      </c>
      <c r="AP13" s="7">
        <f>100 + SUMIFS(NhatKy_ViPham!J:J, NhatKy_ViPham!E:E, "12_Anh_A", NhatKy_ViPham!F:F, B13, NhatKy_ViPham!C:C, "T25") - SUMIFS(NhatKy_ViPham!K:K, NhatKy_ViPham!E:E, "12_Anh_A", NhatKy_ViPham!F:F, B13, NhatKy_ViPham!C:C, "T25")</f>
        <v>100</v>
      </c>
      <c r="AQ13" s="7">
        <f>100 + SUMIFS(NhatKy_ViPham!J:J, NhatKy_ViPham!E:E, "12_Anh_A", NhatKy_ViPham!F:F, B13, NhatKy_ViPham!C:C, "T26") - SUMIFS(NhatKy_ViPham!K:K, NhatKy_ViPham!E:E, "12_Anh_A", NhatKy_ViPham!F:F, B13, NhatKy_ViPham!C:C, "T26")</f>
        <v>100</v>
      </c>
      <c r="AR13" s="7">
        <f>100 + SUMIFS(NhatKy_ViPham!J:J, NhatKy_ViPham!E:E, "12_Anh_A", NhatKy_ViPham!F:F, B13, NhatKy_ViPham!C:C, "T27") - SUMIFS(NhatKy_ViPham!K:K, NhatKy_ViPham!E:E, "12_Anh_A", NhatKy_ViPham!F:F, B13, NhatKy_ViPham!C:C, "T27")</f>
        <v>100</v>
      </c>
      <c r="AS13" s="7">
        <f>100 + SUMIFS(NhatKy_ViPham!J:J, NhatKy_ViPham!E:E, "12_Anh_A", NhatKy_ViPham!F:F, B13, NhatKy_ViPham!C:C, "T28") - SUMIFS(NhatKy_ViPham!K:K, NhatKy_ViPham!E:E, "12_Anh_A", NhatKy_ViPham!F:F, B13, NhatKy_ViPham!C:C, "T28")</f>
        <v>100</v>
      </c>
      <c r="AT13" s="7">
        <f>100 + SUMIFS(NhatKy_ViPham!J:J, NhatKy_ViPham!E:E, "12_Anh_A", NhatKy_ViPham!F:F, B13, NhatKy_ViPham!C:C, "T29") - SUMIFS(NhatKy_ViPham!K:K, NhatKy_ViPham!E:E, "12_Anh_A", NhatKy_ViPham!F:F, B13, NhatKy_ViPham!C:C, "T29")</f>
        <v>100</v>
      </c>
      <c r="AU13" s="7">
        <f>100 + SUMIFS(NhatKy_ViPham!J:J, NhatKy_ViPham!E:E, "12_Anh_A", NhatKy_ViPham!F:F, B13, NhatKy_ViPham!C:C, "T30") - SUMIFS(NhatKy_ViPham!K:K, NhatKy_ViPham!E:E, "12_Anh_A", NhatKy_ViPham!F:F, B13, NhatKy_ViPham!C:C, "T30")</f>
        <v>100</v>
      </c>
      <c r="AV13" s="7">
        <f>100 + SUMIFS(NhatKy_ViPham!J:J, NhatKy_ViPham!E:E, "12_Anh_A", NhatKy_ViPham!F:F, B13, NhatKy_ViPham!C:C, "T31") - SUMIFS(NhatKy_ViPham!K:K, NhatKy_ViPham!E:E, "12_Anh_A", NhatKy_ViPham!F:F, B13, NhatKy_ViPham!C:C, "T31")</f>
        <v>100</v>
      </c>
      <c r="AW13" s="7">
        <f>100 + SUMIFS(NhatKy_ViPham!J:J, NhatKy_ViPham!E:E, "12_Anh_A", NhatKy_ViPham!F:F, B13, NhatKy_ViPham!C:C, "T32") - SUMIFS(NhatKy_ViPham!K:K, NhatKy_ViPham!E:E, "12_Anh_A", NhatKy_ViPham!F:F, B13, NhatKy_ViPham!C:C, "T32")</f>
        <v>100</v>
      </c>
      <c r="AX13" s="7">
        <f>100 + SUMIFS(NhatKy_ViPham!J:J, NhatKy_ViPham!E:E, "12_Anh_A", NhatKy_ViPham!F:F, B13, NhatKy_ViPham!C:C, "T33") - SUMIFS(NhatKy_ViPham!K:K, NhatKy_ViPham!E:E, "12_Anh_A", NhatKy_ViPham!F:F, B13, NhatKy_ViPham!C:C, "T33")</f>
        <v>100</v>
      </c>
      <c r="AY13" s="7">
        <f>100 + SUMIFS(NhatKy_ViPham!J:J, NhatKy_ViPham!E:E, "12_Anh_A", NhatKy_ViPham!F:F, B13, NhatKy_ViPham!C:C, "T34") - SUMIFS(NhatKy_ViPham!K:K, NhatKy_ViPham!E:E, "12_Anh_A", NhatKy_ViPham!F:F, B13, NhatKy_ViPham!C:C, "T34")</f>
        <v>100</v>
      </c>
      <c r="AZ13" s="7">
        <f>100 + SUMIFS(NhatKy_ViPham!J:J, NhatKy_ViPham!E:E, "12_Anh_A", NhatKy_ViPham!F:F, B13, NhatKy_ViPham!C:C, "T35") - SUMIFS(NhatKy_ViPham!K:K, NhatKy_ViPham!E:E, "12_Anh_A", NhatKy_ViPham!F:F, B13, NhatKy_ViPham!C:C, "T35")</f>
        <v>100</v>
      </c>
      <c r="BA13" s="12">
        <f t="shared" si="0"/>
        <v>100</v>
      </c>
      <c r="BB13" s="11" t="s">
        <v>430</v>
      </c>
      <c r="BC13" s="14" t="str">
        <f t="shared" si="1"/>
        <v>Tốt</v>
      </c>
      <c r="BD13" s="10" t="str">
        <f t="shared" si="2"/>
        <v>🟢 BÌNH THƯỜNG</v>
      </c>
    </row>
    <row r="14" spans="1:56" x14ac:dyDescent="0.25">
      <c r="A14" s="5">
        <v>6</v>
      </c>
      <c r="B14" s="15" t="s">
        <v>2929</v>
      </c>
      <c r="C14" s="5" t="s">
        <v>2924</v>
      </c>
      <c r="D14" s="5" t="s">
        <v>435</v>
      </c>
      <c r="E14" s="11" t="s">
        <v>430</v>
      </c>
      <c r="F14" s="6">
        <f>SUMIFS(NhatKy_ViPham!K:K, NhatKy_ViPham!E:E, "12_Anh_A", NhatKy_ViPham!F:F, B14, NhatKy_ViPham!H:H, "L01")</f>
        <v>0</v>
      </c>
      <c r="G14" s="6">
        <f>SUMIFS(NhatKy_ViPham!K:K, NhatKy_ViPham!E:E, "12_Anh_A", NhatKy_ViPham!F:F, B14, NhatKy_ViPham!H:H, "L02")</f>
        <v>0</v>
      </c>
      <c r="H14" s="6">
        <f>SUMIFS(NhatKy_ViPham!K:K, NhatKy_ViPham!E:E, "12_Anh_A", NhatKy_ViPham!F:F, B14, NhatKy_ViPham!H:H, "L03")</f>
        <v>0</v>
      </c>
      <c r="I14" s="6">
        <f>SUMIFS(NhatKy_ViPham!K:K, NhatKy_ViPham!E:E, "12_Anh_A", NhatKy_ViPham!F:F, B14, NhatKy_ViPham!H:H, "L04")</f>
        <v>0</v>
      </c>
      <c r="J14" s="6">
        <f>SUMIFS(NhatKy_ViPham!K:K, NhatKy_ViPham!E:E, "12_Anh_A", NhatKy_ViPham!F:F, B14, NhatKy_ViPham!H:H, "L05")</f>
        <v>0</v>
      </c>
      <c r="K14" s="6">
        <f>SUMIFS(NhatKy_ViPham!K:K, NhatKy_ViPham!E:E, "12_Anh_A", NhatKy_ViPham!F:F, B14, NhatKy_ViPham!H:H, "L06")</f>
        <v>0</v>
      </c>
      <c r="L14" s="6">
        <f>SUMIFS(NhatKy_ViPham!K:K, NhatKy_ViPham!E:E, "12_Anh_A", NhatKy_ViPham!F:F, B14, NhatKy_ViPham!H:H, "L07")</f>
        <v>0</v>
      </c>
      <c r="M14" s="6">
        <f>SUMIFS(NhatKy_ViPham!K:K, NhatKy_ViPham!E:E, "12_Anh_A", NhatKy_ViPham!F:F, B14, NhatKy_ViPham!H:H, "L08")</f>
        <v>0</v>
      </c>
      <c r="N14" s="6">
        <f>SUMIFS(NhatKy_ViPham!K:K, NhatKy_ViPham!E:E, "12_Anh_A", NhatKy_ViPham!F:F, B14, NhatKy_ViPham!H:H, "L09")</f>
        <v>0</v>
      </c>
      <c r="O14" s="6">
        <f>SUMIFS(NhatKy_ViPham!K:K, NhatKy_ViPham!E:E, "12_Anh_A", NhatKy_ViPham!F:F, B14, NhatKy_ViPham!H:H, "L10")</f>
        <v>0</v>
      </c>
      <c r="P14" s="12">
        <f>SUMIFS(NhatKy_ViPham!J:J, NhatKy_ViPham!E:E, "12_Anh_A", NhatKy_ViPham!F:F, B14)</f>
        <v>0</v>
      </c>
      <c r="Q14" s="13">
        <f>SUMIFS(NhatKy_ViPham!K:K, NhatKy_ViPham!E:E, "12_Anh_A", NhatKy_ViPham!F:F, B14)</f>
        <v>0</v>
      </c>
      <c r="R14" s="6">
        <f>100 + SUMIFS(NhatKy_ViPham!J:J, NhatKy_ViPham!E:E, "12_Anh_A", NhatKy_ViPham!F:F, B14, NhatKy_ViPham!C:C, "T1") - SUMIFS(NhatKy_ViPham!K:K, NhatKy_ViPham!E:E, "12_Anh_A", NhatKy_ViPham!F:F, B14, NhatKy_ViPham!C:C, "T1")</f>
        <v>100</v>
      </c>
      <c r="S14" s="6">
        <f>100 + SUMIFS(NhatKy_ViPham!J:J, NhatKy_ViPham!E:E, "12_Anh_A", NhatKy_ViPham!F:F, B14, NhatKy_ViPham!C:C, "T2") - SUMIFS(NhatKy_ViPham!K:K, NhatKy_ViPham!E:E, "12_Anh_A", NhatKy_ViPham!F:F, B14, NhatKy_ViPham!C:C, "T2")</f>
        <v>100</v>
      </c>
      <c r="T14" s="6">
        <f>100 + SUMIFS(NhatKy_ViPham!J:J, NhatKy_ViPham!E:E, "12_Anh_A", NhatKy_ViPham!F:F, B14, NhatKy_ViPham!C:C, "T3") - SUMIFS(NhatKy_ViPham!K:K, NhatKy_ViPham!E:E, "12_Anh_A", NhatKy_ViPham!F:F, B14, NhatKy_ViPham!C:C, "T3")</f>
        <v>100</v>
      </c>
      <c r="U14" s="6">
        <f>100 + SUMIFS(NhatKy_ViPham!J:J, NhatKy_ViPham!E:E, "12_Anh_A", NhatKy_ViPham!F:F, B14, NhatKy_ViPham!C:C, "T4") - SUMIFS(NhatKy_ViPham!K:K, NhatKy_ViPham!E:E, "12_Anh_A", NhatKy_ViPham!F:F, B14, NhatKy_ViPham!C:C, "T4")</f>
        <v>100</v>
      </c>
      <c r="V14" s="6">
        <f>100 + SUMIFS(NhatKy_ViPham!J:J, NhatKy_ViPham!E:E, "12_Anh_A", NhatKy_ViPham!F:F, B14, NhatKy_ViPham!C:C, "T5") - SUMIFS(NhatKy_ViPham!K:K, NhatKy_ViPham!E:E, "12_Anh_A", NhatKy_ViPham!F:F, B14, NhatKy_ViPham!C:C, "T5")</f>
        <v>100</v>
      </c>
      <c r="W14" s="6">
        <f>100 + SUMIFS(NhatKy_ViPham!J:J, NhatKy_ViPham!E:E, "12_Anh_A", NhatKy_ViPham!F:F, B14, NhatKy_ViPham!C:C, "T6") - SUMIFS(NhatKy_ViPham!K:K, NhatKy_ViPham!E:E, "12_Anh_A", NhatKy_ViPham!F:F, B14, NhatKy_ViPham!C:C, "T6")</f>
        <v>100</v>
      </c>
      <c r="X14" s="6">
        <f>100 + SUMIFS(NhatKy_ViPham!J:J, NhatKy_ViPham!E:E, "12_Anh_A", NhatKy_ViPham!F:F, B14, NhatKy_ViPham!C:C, "T7") - SUMIFS(NhatKy_ViPham!K:K, NhatKy_ViPham!E:E, "12_Anh_A", NhatKy_ViPham!F:F, B14, NhatKy_ViPham!C:C, "T7")</f>
        <v>100</v>
      </c>
      <c r="Y14" s="6">
        <f>100 + SUMIFS(NhatKy_ViPham!J:J, NhatKy_ViPham!E:E, "12_Anh_A", NhatKy_ViPham!F:F, B14, NhatKy_ViPham!C:C, "T8") - SUMIFS(NhatKy_ViPham!K:K, NhatKy_ViPham!E:E, "12_Anh_A", NhatKy_ViPham!F:F, B14, NhatKy_ViPham!C:C, "T8")</f>
        <v>100</v>
      </c>
      <c r="Z14" s="6">
        <f>100 + SUMIFS(NhatKy_ViPham!J:J, NhatKy_ViPham!E:E, "12_Anh_A", NhatKy_ViPham!F:F, B14, NhatKy_ViPham!C:C, "T9") - SUMIFS(NhatKy_ViPham!K:K, NhatKy_ViPham!E:E, "12_Anh_A", NhatKy_ViPham!F:F, B14, NhatKy_ViPham!C:C, "T9")</f>
        <v>100</v>
      </c>
      <c r="AA14" s="6">
        <f>100 + SUMIFS(NhatKy_ViPham!J:J, NhatKy_ViPham!E:E, "12_Anh_A", NhatKy_ViPham!F:F, B14, NhatKy_ViPham!C:C, "T10") - SUMIFS(NhatKy_ViPham!K:K, NhatKy_ViPham!E:E, "12_Anh_A", NhatKy_ViPham!F:F, B14, NhatKy_ViPham!C:C, "T10")</f>
        <v>100</v>
      </c>
      <c r="AB14" s="6">
        <f>100 + SUMIFS(NhatKy_ViPham!J:J, NhatKy_ViPham!E:E, "12_Anh_A", NhatKy_ViPham!F:F, B14, NhatKy_ViPham!C:C, "T11") - SUMIFS(NhatKy_ViPham!K:K, NhatKy_ViPham!E:E, "12_Anh_A", NhatKy_ViPham!F:F, B14, NhatKy_ViPham!C:C, "T11")</f>
        <v>100</v>
      </c>
      <c r="AC14" s="6">
        <f>100 + SUMIFS(NhatKy_ViPham!J:J, NhatKy_ViPham!E:E, "12_Anh_A", NhatKy_ViPham!F:F, B14, NhatKy_ViPham!C:C, "T12") - SUMIFS(NhatKy_ViPham!K:K, NhatKy_ViPham!E:E, "12_Anh_A", NhatKy_ViPham!F:F, B14, NhatKy_ViPham!C:C, "T12")</f>
        <v>100</v>
      </c>
      <c r="AD14" s="6">
        <f>100 + SUMIFS(NhatKy_ViPham!J:J, NhatKy_ViPham!E:E, "12_Anh_A", NhatKy_ViPham!F:F, B14, NhatKy_ViPham!C:C, "T13") - SUMIFS(NhatKy_ViPham!K:K, NhatKy_ViPham!E:E, "12_Anh_A", NhatKy_ViPham!F:F, B14, NhatKy_ViPham!C:C, "T13")</f>
        <v>100</v>
      </c>
      <c r="AE14" s="6">
        <f>100 + SUMIFS(NhatKy_ViPham!J:J, NhatKy_ViPham!E:E, "12_Anh_A", NhatKy_ViPham!F:F, B14, NhatKy_ViPham!C:C, "T14") - SUMIFS(NhatKy_ViPham!K:K, NhatKy_ViPham!E:E, "12_Anh_A", NhatKy_ViPham!F:F, B14, NhatKy_ViPham!C:C, "T14")</f>
        <v>100</v>
      </c>
      <c r="AF14" s="6">
        <f>100 + SUMIFS(NhatKy_ViPham!J:J, NhatKy_ViPham!E:E, "12_Anh_A", NhatKy_ViPham!F:F, B14, NhatKy_ViPham!C:C, "T15") - SUMIFS(NhatKy_ViPham!K:K, NhatKy_ViPham!E:E, "12_Anh_A", NhatKy_ViPham!F:F, B14, NhatKy_ViPham!C:C, "T15")</f>
        <v>100</v>
      </c>
      <c r="AG14" s="6">
        <f>100 + SUMIFS(NhatKy_ViPham!J:J, NhatKy_ViPham!E:E, "12_Anh_A", NhatKy_ViPham!F:F, B14, NhatKy_ViPham!C:C, "T16") - SUMIFS(NhatKy_ViPham!K:K, NhatKy_ViPham!E:E, "12_Anh_A", NhatKy_ViPham!F:F, B14, NhatKy_ViPham!C:C, "T16")</f>
        <v>100</v>
      </c>
      <c r="AH14" s="6">
        <f>100 + SUMIFS(NhatKy_ViPham!J:J, NhatKy_ViPham!E:E, "12_Anh_A", NhatKy_ViPham!F:F, B14, NhatKy_ViPham!C:C, "T17") - SUMIFS(NhatKy_ViPham!K:K, NhatKy_ViPham!E:E, "12_Anh_A", NhatKy_ViPham!F:F, B14, NhatKy_ViPham!C:C, "T17")</f>
        <v>100</v>
      </c>
      <c r="AI14" s="6">
        <f>100 + SUMIFS(NhatKy_ViPham!J:J, NhatKy_ViPham!E:E, "12_Anh_A", NhatKy_ViPham!F:F, B14, NhatKy_ViPham!C:C, "T18") - SUMIFS(NhatKy_ViPham!K:K, NhatKy_ViPham!E:E, "12_Anh_A", NhatKy_ViPham!F:F, B14, NhatKy_ViPham!C:C, "T18")</f>
        <v>100</v>
      </c>
      <c r="AJ14" s="6">
        <f>100 + SUMIFS(NhatKy_ViPham!J:J, NhatKy_ViPham!E:E, "12_Anh_A", NhatKy_ViPham!F:F, B14, NhatKy_ViPham!C:C, "T19") - SUMIFS(NhatKy_ViPham!K:K, NhatKy_ViPham!E:E, "12_Anh_A", NhatKy_ViPham!F:F, B14, NhatKy_ViPham!C:C, "T19")</f>
        <v>100</v>
      </c>
      <c r="AK14" s="6">
        <f>100 + SUMIFS(NhatKy_ViPham!J:J, NhatKy_ViPham!E:E, "12_Anh_A", NhatKy_ViPham!F:F, B14, NhatKy_ViPham!C:C, "T20") - SUMIFS(NhatKy_ViPham!K:K, NhatKy_ViPham!E:E, "12_Anh_A", NhatKy_ViPham!F:F, B14, NhatKy_ViPham!C:C, "T20")</f>
        <v>100</v>
      </c>
      <c r="AL14" s="6">
        <f>100 + SUMIFS(NhatKy_ViPham!J:J, NhatKy_ViPham!E:E, "12_Anh_A", NhatKy_ViPham!F:F, B14, NhatKy_ViPham!C:C, "T21") - SUMIFS(NhatKy_ViPham!K:K, NhatKy_ViPham!E:E, "12_Anh_A", NhatKy_ViPham!F:F, B14, NhatKy_ViPham!C:C, "T21")</f>
        <v>100</v>
      </c>
      <c r="AM14" s="6">
        <f>100 + SUMIFS(NhatKy_ViPham!J:J, NhatKy_ViPham!E:E, "12_Anh_A", NhatKy_ViPham!F:F, B14, NhatKy_ViPham!C:C, "T22") - SUMIFS(NhatKy_ViPham!K:K, NhatKy_ViPham!E:E, "12_Anh_A", NhatKy_ViPham!F:F, B14, NhatKy_ViPham!C:C, "T22")</f>
        <v>100</v>
      </c>
      <c r="AN14" s="6">
        <f>100 + SUMIFS(NhatKy_ViPham!J:J, NhatKy_ViPham!E:E, "12_Anh_A", NhatKy_ViPham!F:F, B14, NhatKy_ViPham!C:C, "T23") - SUMIFS(NhatKy_ViPham!K:K, NhatKy_ViPham!E:E, "12_Anh_A", NhatKy_ViPham!F:F, B14, NhatKy_ViPham!C:C, "T23")</f>
        <v>100</v>
      </c>
      <c r="AO14" s="6">
        <f>100 + SUMIFS(NhatKy_ViPham!J:J, NhatKy_ViPham!E:E, "12_Anh_A", NhatKy_ViPham!F:F, B14, NhatKy_ViPham!C:C, "T24") - SUMIFS(NhatKy_ViPham!K:K, NhatKy_ViPham!E:E, "12_Anh_A", NhatKy_ViPham!F:F, B14, NhatKy_ViPham!C:C, "T24")</f>
        <v>100</v>
      </c>
      <c r="AP14" s="6">
        <f>100 + SUMIFS(NhatKy_ViPham!J:J, NhatKy_ViPham!E:E, "12_Anh_A", NhatKy_ViPham!F:F, B14, NhatKy_ViPham!C:C, "T25") - SUMIFS(NhatKy_ViPham!K:K, NhatKy_ViPham!E:E, "12_Anh_A", NhatKy_ViPham!F:F, B14, NhatKy_ViPham!C:C, "T25")</f>
        <v>100</v>
      </c>
      <c r="AQ14" s="6">
        <f>100 + SUMIFS(NhatKy_ViPham!J:J, NhatKy_ViPham!E:E, "12_Anh_A", NhatKy_ViPham!F:F, B14, NhatKy_ViPham!C:C, "T26") - SUMIFS(NhatKy_ViPham!K:K, NhatKy_ViPham!E:E, "12_Anh_A", NhatKy_ViPham!F:F, B14, NhatKy_ViPham!C:C, "T26")</f>
        <v>100</v>
      </c>
      <c r="AR14" s="6">
        <f>100 + SUMIFS(NhatKy_ViPham!J:J, NhatKy_ViPham!E:E, "12_Anh_A", NhatKy_ViPham!F:F, B14, NhatKy_ViPham!C:C, "T27") - SUMIFS(NhatKy_ViPham!K:K, NhatKy_ViPham!E:E, "12_Anh_A", NhatKy_ViPham!F:F, B14, NhatKy_ViPham!C:C, "T27")</f>
        <v>100</v>
      </c>
      <c r="AS14" s="6">
        <f>100 + SUMIFS(NhatKy_ViPham!J:J, NhatKy_ViPham!E:E, "12_Anh_A", NhatKy_ViPham!F:F, B14, NhatKy_ViPham!C:C, "T28") - SUMIFS(NhatKy_ViPham!K:K, NhatKy_ViPham!E:E, "12_Anh_A", NhatKy_ViPham!F:F, B14, NhatKy_ViPham!C:C, "T28")</f>
        <v>100</v>
      </c>
      <c r="AT14" s="6">
        <f>100 + SUMIFS(NhatKy_ViPham!J:J, NhatKy_ViPham!E:E, "12_Anh_A", NhatKy_ViPham!F:F, B14, NhatKy_ViPham!C:C, "T29") - SUMIFS(NhatKy_ViPham!K:K, NhatKy_ViPham!E:E, "12_Anh_A", NhatKy_ViPham!F:F, B14, NhatKy_ViPham!C:C, "T29")</f>
        <v>100</v>
      </c>
      <c r="AU14" s="6">
        <f>100 + SUMIFS(NhatKy_ViPham!J:J, NhatKy_ViPham!E:E, "12_Anh_A", NhatKy_ViPham!F:F, B14, NhatKy_ViPham!C:C, "T30") - SUMIFS(NhatKy_ViPham!K:K, NhatKy_ViPham!E:E, "12_Anh_A", NhatKy_ViPham!F:F, B14, NhatKy_ViPham!C:C, "T30")</f>
        <v>100</v>
      </c>
      <c r="AV14" s="6">
        <f>100 + SUMIFS(NhatKy_ViPham!J:J, NhatKy_ViPham!E:E, "12_Anh_A", NhatKy_ViPham!F:F, B14, NhatKy_ViPham!C:C, "T31") - SUMIFS(NhatKy_ViPham!K:K, NhatKy_ViPham!E:E, "12_Anh_A", NhatKy_ViPham!F:F, B14, NhatKy_ViPham!C:C, "T31")</f>
        <v>100</v>
      </c>
      <c r="AW14" s="6">
        <f>100 + SUMIFS(NhatKy_ViPham!J:J, NhatKy_ViPham!E:E, "12_Anh_A", NhatKy_ViPham!F:F, B14, NhatKy_ViPham!C:C, "T32") - SUMIFS(NhatKy_ViPham!K:K, NhatKy_ViPham!E:E, "12_Anh_A", NhatKy_ViPham!F:F, B14, NhatKy_ViPham!C:C, "T32")</f>
        <v>100</v>
      </c>
      <c r="AX14" s="6">
        <f>100 + SUMIFS(NhatKy_ViPham!J:J, NhatKy_ViPham!E:E, "12_Anh_A", NhatKy_ViPham!F:F, B14, NhatKy_ViPham!C:C, "T33") - SUMIFS(NhatKy_ViPham!K:K, NhatKy_ViPham!E:E, "12_Anh_A", NhatKy_ViPham!F:F, B14, NhatKy_ViPham!C:C, "T33")</f>
        <v>100</v>
      </c>
      <c r="AY14" s="6">
        <f>100 + SUMIFS(NhatKy_ViPham!J:J, NhatKy_ViPham!E:E, "12_Anh_A", NhatKy_ViPham!F:F, B14, NhatKy_ViPham!C:C, "T34") - SUMIFS(NhatKy_ViPham!K:K, NhatKy_ViPham!E:E, "12_Anh_A", NhatKy_ViPham!F:F, B14, NhatKy_ViPham!C:C, "T34")</f>
        <v>100</v>
      </c>
      <c r="AZ14" s="6">
        <f>100 + SUMIFS(NhatKy_ViPham!J:J, NhatKy_ViPham!E:E, "12_Anh_A", NhatKy_ViPham!F:F, B14, NhatKy_ViPham!C:C, "T35") - SUMIFS(NhatKy_ViPham!K:K, NhatKy_ViPham!E:E, "12_Anh_A", NhatKy_ViPham!F:F, B14, NhatKy_ViPham!C:C, "T35")</f>
        <v>100</v>
      </c>
      <c r="BA14" s="12">
        <f t="shared" si="0"/>
        <v>100</v>
      </c>
      <c r="BB14" s="11" t="s">
        <v>430</v>
      </c>
      <c r="BC14" s="16" t="str">
        <f t="shared" si="1"/>
        <v>Tốt</v>
      </c>
      <c r="BD14" s="15" t="str">
        <f t="shared" si="2"/>
        <v>🟢 BÌNH THƯỜNG</v>
      </c>
    </row>
    <row r="15" spans="1:56" x14ac:dyDescent="0.25">
      <c r="A15" s="4">
        <v>7</v>
      </c>
      <c r="B15" s="10" t="s">
        <v>2930</v>
      </c>
      <c r="C15" s="4" t="s">
        <v>2670</v>
      </c>
      <c r="D15" s="4" t="s">
        <v>435</v>
      </c>
      <c r="E15" s="11" t="s">
        <v>430</v>
      </c>
      <c r="F15" s="7">
        <f>SUMIFS(NhatKy_ViPham!K:K, NhatKy_ViPham!E:E, "12_Anh_A", NhatKy_ViPham!F:F, B15, NhatKy_ViPham!H:H, "L01")</f>
        <v>0</v>
      </c>
      <c r="G15" s="7">
        <f>SUMIFS(NhatKy_ViPham!K:K, NhatKy_ViPham!E:E, "12_Anh_A", NhatKy_ViPham!F:F, B15, NhatKy_ViPham!H:H, "L02")</f>
        <v>0</v>
      </c>
      <c r="H15" s="7">
        <f>SUMIFS(NhatKy_ViPham!K:K, NhatKy_ViPham!E:E, "12_Anh_A", NhatKy_ViPham!F:F, B15, NhatKy_ViPham!H:H, "L03")</f>
        <v>0</v>
      </c>
      <c r="I15" s="7">
        <f>SUMIFS(NhatKy_ViPham!K:K, NhatKy_ViPham!E:E, "12_Anh_A", NhatKy_ViPham!F:F, B15, NhatKy_ViPham!H:H, "L04")</f>
        <v>0</v>
      </c>
      <c r="J15" s="7">
        <f>SUMIFS(NhatKy_ViPham!K:K, NhatKy_ViPham!E:E, "12_Anh_A", NhatKy_ViPham!F:F, B15, NhatKy_ViPham!H:H, "L05")</f>
        <v>0</v>
      </c>
      <c r="K15" s="7">
        <f>SUMIFS(NhatKy_ViPham!K:K, NhatKy_ViPham!E:E, "12_Anh_A", NhatKy_ViPham!F:F, B15, NhatKy_ViPham!H:H, "L06")</f>
        <v>0</v>
      </c>
      <c r="L15" s="7">
        <f>SUMIFS(NhatKy_ViPham!K:K, NhatKy_ViPham!E:E, "12_Anh_A", NhatKy_ViPham!F:F, B15, NhatKy_ViPham!H:H, "L07")</f>
        <v>0</v>
      </c>
      <c r="M15" s="7">
        <f>SUMIFS(NhatKy_ViPham!K:K, NhatKy_ViPham!E:E, "12_Anh_A", NhatKy_ViPham!F:F, B15, NhatKy_ViPham!H:H, "L08")</f>
        <v>0</v>
      </c>
      <c r="N15" s="7">
        <f>SUMIFS(NhatKy_ViPham!K:K, NhatKy_ViPham!E:E, "12_Anh_A", NhatKy_ViPham!F:F, B15, NhatKy_ViPham!H:H, "L09")</f>
        <v>0</v>
      </c>
      <c r="O15" s="7">
        <f>SUMIFS(NhatKy_ViPham!K:K, NhatKy_ViPham!E:E, "12_Anh_A", NhatKy_ViPham!F:F, B15, NhatKy_ViPham!H:H, "L10")</f>
        <v>0</v>
      </c>
      <c r="P15" s="12">
        <f>SUMIFS(NhatKy_ViPham!J:J, NhatKy_ViPham!E:E, "12_Anh_A", NhatKy_ViPham!F:F, B15)</f>
        <v>0</v>
      </c>
      <c r="Q15" s="13">
        <f>SUMIFS(NhatKy_ViPham!K:K, NhatKy_ViPham!E:E, "12_Anh_A", NhatKy_ViPham!F:F, B15)</f>
        <v>0</v>
      </c>
      <c r="R15" s="7">
        <f>100 + SUMIFS(NhatKy_ViPham!J:J, NhatKy_ViPham!E:E, "12_Anh_A", NhatKy_ViPham!F:F, B15, NhatKy_ViPham!C:C, "T1") - SUMIFS(NhatKy_ViPham!K:K, NhatKy_ViPham!E:E, "12_Anh_A", NhatKy_ViPham!F:F, B15, NhatKy_ViPham!C:C, "T1")</f>
        <v>100</v>
      </c>
      <c r="S15" s="7">
        <f>100 + SUMIFS(NhatKy_ViPham!J:J, NhatKy_ViPham!E:E, "12_Anh_A", NhatKy_ViPham!F:F, B15, NhatKy_ViPham!C:C, "T2") - SUMIFS(NhatKy_ViPham!K:K, NhatKy_ViPham!E:E, "12_Anh_A", NhatKy_ViPham!F:F, B15, NhatKy_ViPham!C:C, "T2")</f>
        <v>100</v>
      </c>
      <c r="T15" s="7">
        <f>100 + SUMIFS(NhatKy_ViPham!J:J, NhatKy_ViPham!E:E, "12_Anh_A", NhatKy_ViPham!F:F, B15, NhatKy_ViPham!C:C, "T3") - SUMIFS(NhatKy_ViPham!K:K, NhatKy_ViPham!E:E, "12_Anh_A", NhatKy_ViPham!F:F, B15, NhatKy_ViPham!C:C, "T3")</f>
        <v>100</v>
      </c>
      <c r="U15" s="7">
        <f>100 + SUMIFS(NhatKy_ViPham!J:J, NhatKy_ViPham!E:E, "12_Anh_A", NhatKy_ViPham!F:F, B15, NhatKy_ViPham!C:C, "T4") - SUMIFS(NhatKy_ViPham!K:K, NhatKy_ViPham!E:E, "12_Anh_A", NhatKy_ViPham!F:F, B15, NhatKy_ViPham!C:C, "T4")</f>
        <v>100</v>
      </c>
      <c r="V15" s="7">
        <f>100 + SUMIFS(NhatKy_ViPham!J:J, NhatKy_ViPham!E:E, "12_Anh_A", NhatKy_ViPham!F:F, B15, NhatKy_ViPham!C:C, "T5") - SUMIFS(NhatKy_ViPham!K:K, NhatKy_ViPham!E:E, "12_Anh_A", NhatKy_ViPham!F:F, B15, NhatKy_ViPham!C:C, "T5")</f>
        <v>100</v>
      </c>
      <c r="W15" s="7">
        <f>100 + SUMIFS(NhatKy_ViPham!J:J, NhatKy_ViPham!E:E, "12_Anh_A", NhatKy_ViPham!F:F, B15, NhatKy_ViPham!C:C, "T6") - SUMIFS(NhatKy_ViPham!K:K, NhatKy_ViPham!E:E, "12_Anh_A", NhatKy_ViPham!F:F, B15, NhatKy_ViPham!C:C, "T6")</f>
        <v>100</v>
      </c>
      <c r="X15" s="7">
        <f>100 + SUMIFS(NhatKy_ViPham!J:J, NhatKy_ViPham!E:E, "12_Anh_A", NhatKy_ViPham!F:F, B15, NhatKy_ViPham!C:C, "T7") - SUMIFS(NhatKy_ViPham!K:K, NhatKy_ViPham!E:E, "12_Anh_A", NhatKy_ViPham!F:F, B15, NhatKy_ViPham!C:C, "T7")</f>
        <v>100</v>
      </c>
      <c r="Y15" s="7">
        <f>100 + SUMIFS(NhatKy_ViPham!J:J, NhatKy_ViPham!E:E, "12_Anh_A", NhatKy_ViPham!F:F, B15, NhatKy_ViPham!C:C, "T8") - SUMIFS(NhatKy_ViPham!K:K, NhatKy_ViPham!E:E, "12_Anh_A", NhatKy_ViPham!F:F, B15, NhatKy_ViPham!C:C, "T8")</f>
        <v>100</v>
      </c>
      <c r="Z15" s="7">
        <f>100 + SUMIFS(NhatKy_ViPham!J:J, NhatKy_ViPham!E:E, "12_Anh_A", NhatKy_ViPham!F:F, B15, NhatKy_ViPham!C:C, "T9") - SUMIFS(NhatKy_ViPham!K:K, NhatKy_ViPham!E:E, "12_Anh_A", NhatKy_ViPham!F:F, B15, NhatKy_ViPham!C:C, "T9")</f>
        <v>100</v>
      </c>
      <c r="AA15" s="7">
        <f>100 + SUMIFS(NhatKy_ViPham!J:J, NhatKy_ViPham!E:E, "12_Anh_A", NhatKy_ViPham!F:F, B15, NhatKy_ViPham!C:C, "T10") - SUMIFS(NhatKy_ViPham!K:K, NhatKy_ViPham!E:E, "12_Anh_A", NhatKy_ViPham!F:F, B15, NhatKy_ViPham!C:C, "T10")</f>
        <v>100</v>
      </c>
      <c r="AB15" s="7">
        <f>100 + SUMIFS(NhatKy_ViPham!J:J, NhatKy_ViPham!E:E, "12_Anh_A", NhatKy_ViPham!F:F, B15, NhatKy_ViPham!C:C, "T11") - SUMIFS(NhatKy_ViPham!K:K, NhatKy_ViPham!E:E, "12_Anh_A", NhatKy_ViPham!F:F, B15, NhatKy_ViPham!C:C, "T11")</f>
        <v>100</v>
      </c>
      <c r="AC15" s="7">
        <f>100 + SUMIFS(NhatKy_ViPham!J:J, NhatKy_ViPham!E:E, "12_Anh_A", NhatKy_ViPham!F:F, B15, NhatKy_ViPham!C:C, "T12") - SUMIFS(NhatKy_ViPham!K:K, NhatKy_ViPham!E:E, "12_Anh_A", NhatKy_ViPham!F:F, B15, NhatKy_ViPham!C:C, "T12")</f>
        <v>100</v>
      </c>
      <c r="AD15" s="7">
        <f>100 + SUMIFS(NhatKy_ViPham!J:J, NhatKy_ViPham!E:E, "12_Anh_A", NhatKy_ViPham!F:F, B15, NhatKy_ViPham!C:C, "T13") - SUMIFS(NhatKy_ViPham!K:K, NhatKy_ViPham!E:E, "12_Anh_A", NhatKy_ViPham!F:F, B15, NhatKy_ViPham!C:C, "T13")</f>
        <v>100</v>
      </c>
      <c r="AE15" s="7">
        <f>100 + SUMIFS(NhatKy_ViPham!J:J, NhatKy_ViPham!E:E, "12_Anh_A", NhatKy_ViPham!F:F, B15, NhatKy_ViPham!C:C, "T14") - SUMIFS(NhatKy_ViPham!K:K, NhatKy_ViPham!E:E, "12_Anh_A", NhatKy_ViPham!F:F, B15, NhatKy_ViPham!C:C, "T14")</f>
        <v>100</v>
      </c>
      <c r="AF15" s="7">
        <f>100 + SUMIFS(NhatKy_ViPham!J:J, NhatKy_ViPham!E:E, "12_Anh_A", NhatKy_ViPham!F:F, B15, NhatKy_ViPham!C:C, "T15") - SUMIFS(NhatKy_ViPham!K:K, NhatKy_ViPham!E:E, "12_Anh_A", NhatKy_ViPham!F:F, B15, NhatKy_ViPham!C:C, "T15")</f>
        <v>100</v>
      </c>
      <c r="AG15" s="7">
        <f>100 + SUMIFS(NhatKy_ViPham!J:J, NhatKy_ViPham!E:E, "12_Anh_A", NhatKy_ViPham!F:F, B15, NhatKy_ViPham!C:C, "T16") - SUMIFS(NhatKy_ViPham!K:K, NhatKy_ViPham!E:E, "12_Anh_A", NhatKy_ViPham!F:F, B15, NhatKy_ViPham!C:C, "T16")</f>
        <v>100</v>
      </c>
      <c r="AH15" s="7">
        <f>100 + SUMIFS(NhatKy_ViPham!J:J, NhatKy_ViPham!E:E, "12_Anh_A", NhatKy_ViPham!F:F, B15, NhatKy_ViPham!C:C, "T17") - SUMIFS(NhatKy_ViPham!K:K, NhatKy_ViPham!E:E, "12_Anh_A", NhatKy_ViPham!F:F, B15, NhatKy_ViPham!C:C, "T17")</f>
        <v>100</v>
      </c>
      <c r="AI15" s="7">
        <f>100 + SUMIFS(NhatKy_ViPham!J:J, NhatKy_ViPham!E:E, "12_Anh_A", NhatKy_ViPham!F:F, B15, NhatKy_ViPham!C:C, "T18") - SUMIFS(NhatKy_ViPham!K:K, NhatKy_ViPham!E:E, "12_Anh_A", NhatKy_ViPham!F:F, B15, NhatKy_ViPham!C:C, "T18")</f>
        <v>100</v>
      </c>
      <c r="AJ15" s="7">
        <f>100 + SUMIFS(NhatKy_ViPham!J:J, NhatKy_ViPham!E:E, "12_Anh_A", NhatKy_ViPham!F:F, B15, NhatKy_ViPham!C:C, "T19") - SUMIFS(NhatKy_ViPham!K:K, NhatKy_ViPham!E:E, "12_Anh_A", NhatKy_ViPham!F:F, B15, NhatKy_ViPham!C:C, "T19")</f>
        <v>100</v>
      </c>
      <c r="AK15" s="7">
        <f>100 + SUMIFS(NhatKy_ViPham!J:J, NhatKy_ViPham!E:E, "12_Anh_A", NhatKy_ViPham!F:F, B15, NhatKy_ViPham!C:C, "T20") - SUMIFS(NhatKy_ViPham!K:K, NhatKy_ViPham!E:E, "12_Anh_A", NhatKy_ViPham!F:F, B15, NhatKy_ViPham!C:C, "T20")</f>
        <v>100</v>
      </c>
      <c r="AL15" s="7">
        <f>100 + SUMIFS(NhatKy_ViPham!J:J, NhatKy_ViPham!E:E, "12_Anh_A", NhatKy_ViPham!F:F, B15, NhatKy_ViPham!C:C, "T21") - SUMIFS(NhatKy_ViPham!K:K, NhatKy_ViPham!E:E, "12_Anh_A", NhatKy_ViPham!F:F, B15, NhatKy_ViPham!C:C, "T21")</f>
        <v>100</v>
      </c>
      <c r="AM15" s="7">
        <f>100 + SUMIFS(NhatKy_ViPham!J:J, NhatKy_ViPham!E:E, "12_Anh_A", NhatKy_ViPham!F:F, B15, NhatKy_ViPham!C:C, "T22") - SUMIFS(NhatKy_ViPham!K:K, NhatKy_ViPham!E:E, "12_Anh_A", NhatKy_ViPham!F:F, B15, NhatKy_ViPham!C:C, "T22")</f>
        <v>100</v>
      </c>
      <c r="AN15" s="7">
        <f>100 + SUMIFS(NhatKy_ViPham!J:J, NhatKy_ViPham!E:E, "12_Anh_A", NhatKy_ViPham!F:F, B15, NhatKy_ViPham!C:C, "T23") - SUMIFS(NhatKy_ViPham!K:K, NhatKy_ViPham!E:E, "12_Anh_A", NhatKy_ViPham!F:F, B15, NhatKy_ViPham!C:C, "T23")</f>
        <v>100</v>
      </c>
      <c r="AO15" s="7">
        <f>100 + SUMIFS(NhatKy_ViPham!J:J, NhatKy_ViPham!E:E, "12_Anh_A", NhatKy_ViPham!F:F, B15, NhatKy_ViPham!C:C, "T24") - SUMIFS(NhatKy_ViPham!K:K, NhatKy_ViPham!E:E, "12_Anh_A", NhatKy_ViPham!F:F, B15, NhatKy_ViPham!C:C, "T24")</f>
        <v>100</v>
      </c>
      <c r="AP15" s="7">
        <f>100 + SUMIFS(NhatKy_ViPham!J:J, NhatKy_ViPham!E:E, "12_Anh_A", NhatKy_ViPham!F:F, B15, NhatKy_ViPham!C:C, "T25") - SUMIFS(NhatKy_ViPham!K:K, NhatKy_ViPham!E:E, "12_Anh_A", NhatKy_ViPham!F:F, B15, NhatKy_ViPham!C:C, "T25")</f>
        <v>100</v>
      </c>
      <c r="AQ15" s="7">
        <f>100 + SUMIFS(NhatKy_ViPham!J:J, NhatKy_ViPham!E:E, "12_Anh_A", NhatKy_ViPham!F:F, B15, NhatKy_ViPham!C:C, "T26") - SUMIFS(NhatKy_ViPham!K:K, NhatKy_ViPham!E:E, "12_Anh_A", NhatKy_ViPham!F:F, B15, NhatKy_ViPham!C:C, "T26")</f>
        <v>100</v>
      </c>
      <c r="AR15" s="7">
        <f>100 + SUMIFS(NhatKy_ViPham!J:J, NhatKy_ViPham!E:E, "12_Anh_A", NhatKy_ViPham!F:F, B15, NhatKy_ViPham!C:C, "T27") - SUMIFS(NhatKy_ViPham!K:K, NhatKy_ViPham!E:E, "12_Anh_A", NhatKy_ViPham!F:F, B15, NhatKy_ViPham!C:C, "T27")</f>
        <v>100</v>
      </c>
      <c r="AS15" s="7">
        <f>100 + SUMIFS(NhatKy_ViPham!J:J, NhatKy_ViPham!E:E, "12_Anh_A", NhatKy_ViPham!F:F, B15, NhatKy_ViPham!C:C, "T28") - SUMIFS(NhatKy_ViPham!K:K, NhatKy_ViPham!E:E, "12_Anh_A", NhatKy_ViPham!F:F, B15, NhatKy_ViPham!C:C, "T28")</f>
        <v>100</v>
      </c>
      <c r="AT15" s="7">
        <f>100 + SUMIFS(NhatKy_ViPham!J:J, NhatKy_ViPham!E:E, "12_Anh_A", NhatKy_ViPham!F:F, B15, NhatKy_ViPham!C:C, "T29") - SUMIFS(NhatKy_ViPham!K:K, NhatKy_ViPham!E:E, "12_Anh_A", NhatKy_ViPham!F:F, B15, NhatKy_ViPham!C:C, "T29")</f>
        <v>100</v>
      </c>
      <c r="AU15" s="7">
        <f>100 + SUMIFS(NhatKy_ViPham!J:J, NhatKy_ViPham!E:E, "12_Anh_A", NhatKy_ViPham!F:F, B15, NhatKy_ViPham!C:C, "T30") - SUMIFS(NhatKy_ViPham!K:K, NhatKy_ViPham!E:E, "12_Anh_A", NhatKy_ViPham!F:F, B15, NhatKy_ViPham!C:C, "T30")</f>
        <v>100</v>
      </c>
      <c r="AV15" s="7">
        <f>100 + SUMIFS(NhatKy_ViPham!J:J, NhatKy_ViPham!E:E, "12_Anh_A", NhatKy_ViPham!F:F, B15, NhatKy_ViPham!C:C, "T31") - SUMIFS(NhatKy_ViPham!K:K, NhatKy_ViPham!E:E, "12_Anh_A", NhatKy_ViPham!F:F, B15, NhatKy_ViPham!C:C, "T31")</f>
        <v>100</v>
      </c>
      <c r="AW15" s="7">
        <f>100 + SUMIFS(NhatKy_ViPham!J:J, NhatKy_ViPham!E:E, "12_Anh_A", NhatKy_ViPham!F:F, B15, NhatKy_ViPham!C:C, "T32") - SUMIFS(NhatKy_ViPham!K:K, NhatKy_ViPham!E:E, "12_Anh_A", NhatKy_ViPham!F:F, B15, NhatKy_ViPham!C:C, "T32")</f>
        <v>100</v>
      </c>
      <c r="AX15" s="7">
        <f>100 + SUMIFS(NhatKy_ViPham!J:J, NhatKy_ViPham!E:E, "12_Anh_A", NhatKy_ViPham!F:F, B15, NhatKy_ViPham!C:C, "T33") - SUMIFS(NhatKy_ViPham!K:K, NhatKy_ViPham!E:E, "12_Anh_A", NhatKy_ViPham!F:F, B15, NhatKy_ViPham!C:C, "T33")</f>
        <v>100</v>
      </c>
      <c r="AY15" s="7">
        <f>100 + SUMIFS(NhatKy_ViPham!J:J, NhatKy_ViPham!E:E, "12_Anh_A", NhatKy_ViPham!F:F, B15, NhatKy_ViPham!C:C, "T34") - SUMIFS(NhatKy_ViPham!K:K, NhatKy_ViPham!E:E, "12_Anh_A", NhatKy_ViPham!F:F, B15, NhatKy_ViPham!C:C, "T34")</f>
        <v>100</v>
      </c>
      <c r="AZ15" s="7">
        <f>100 + SUMIFS(NhatKy_ViPham!J:J, NhatKy_ViPham!E:E, "12_Anh_A", NhatKy_ViPham!F:F, B15, NhatKy_ViPham!C:C, "T35") - SUMIFS(NhatKy_ViPham!K:K, NhatKy_ViPham!E:E, "12_Anh_A", NhatKy_ViPham!F:F, B15, NhatKy_ViPham!C:C, "T35")</f>
        <v>100</v>
      </c>
      <c r="BA15" s="12">
        <f t="shared" si="0"/>
        <v>100</v>
      </c>
      <c r="BB15" s="11" t="s">
        <v>430</v>
      </c>
      <c r="BC15" s="14" t="str">
        <f t="shared" si="1"/>
        <v>Tốt</v>
      </c>
      <c r="BD15" s="10" t="str">
        <f t="shared" si="2"/>
        <v>🟢 BÌNH THƯỜNG</v>
      </c>
    </row>
    <row r="16" spans="1:56" x14ac:dyDescent="0.25">
      <c r="A16" s="5">
        <v>8</v>
      </c>
      <c r="B16" s="15" t="s">
        <v>2931</v>
      </c>
      <c r="C16" s="5" t="s">
        <v>2236</v>
      </c>
      <c r="D16" s="5" t="s">
        <v>435</v>
      </c>
      <c r="E16" s="11" t="s">
        <v>430</v>
      </c>
      <c r="F16" s="6">
        <f>SUMIFS(NhatKy_ViPham!K:K, NhatKy_ViPham!E:E, "12_Anh_A", NhatKy_ViPham!F:F, B16, NhatKy_ViPham!H:H, "L01")</f>
        <v>0</v>
      </c>
      <c r="G16" s="6">
        <f>SUMIFS(NhatKy_ViPham!K:K, NhatKy_ViPham!E:E, "12_Anh_A", NhatKy_ViPham!F:F, B16, NhatKy_ViPham!H:H, "L02")</f>
        <v>0</v>
      </c>
      <c r="H16" s="6">
        <f>SUMIFS(NhatKy_ViPham!K:K, NhatKy_ViPham!E:E, "12_Anh_A", NhatKy_ViPham!F:F, B16, NhatKy_ViPham!H:H, "L03")</f>
        <v>0</v>
      </c>
      <c r="I16" s="6">
        <f>SUMIFS(NhatKy_ViPham!K:K, NhatKy_ViPham!E:E, "12_Anh_A", NhatKy_ViPham!F:F, B16, NhatKy_ViPham!H:H, "L04")</f>
        <v>0</v>
      </c>
      <c r="J16" s="6">
        <f>SUMIFS(NhatKy_ViPham!K:K, NhatKy_ViPham!E:E, "12_Anh_A", NhatKy_ViPham!F:F, B16, NhatKy_ViPham!H:H, "L05")</f>
        <v>0</v>
      </c>
      <c r="K16" s="6">
        <f>SUMIFS(NhatKy_ViPham!K:K, NhatKy_ViPham!E:E, "12_Anh_A", NhatKy_ViPham!F:F, B16, NhatKy_ViPham!H:H, "L06")</f>
        <v>0</v>
      </c>
      <c r="L16" s="6">
        <f>SUMIFS(NhatKy_ViPham!K:K, NhatKy_ViPham!E:E, "12_Anh_A", NhatKy_ViPham!F:F, B16, NhatKy_ViPham!H:H, "L07")</f>
        <v>0</v>
      </c>
      <c r="M16" s="6">
        <f>SUMIFS(NhatKy_ViPham!K:K, NhatKy_ViPham!E:E, "12_Anh_A", NhatKy_ViPham!F:F, B16, NhatKy_ViPham!H:H, "L08")</f>
        <v>0</v>
      </c>
      <c r="N16" s="6">
        <f>SUMIFS(NhatKy_ViPham!K:K, NhatKy_ViPham!E:E, "12_Anh_A", NhatKy_ViPham!F:F, B16, NhatKy_ViPham!H:H, "L09")</f>
        <v>0</v>
      </c>
      <c r="O16" s="6">
        <f>SUMIFS(NhatKy_ViPham!K:K, NhatKy_ViPham!E:E, "12_Anh_A", NhatKy_ViPham!F:F, B16, NhatKy_ViPham!H:H, "L10")</f>
        <v>0</v>
      </c>
      <c r="P16" s="12">
        <f>SUMIFS(NhatKy_ViPham!J:J, NhatKy_ViPham!E:E, "12_Anh_A", NhatKy_ViPham!F:F, B16)</f>
        <v>0</v>
      </c>
      <c r="Q16" s="13">
        <f>SUMIFS(NhatKy_ViPham!K:K, NhatKy_ViPham!E:E, "12_Anh_A", NhatKy_ViPham!F:F, B16)</f>
        <v>0</v>
      </c>
      <c r="R16" s="6">
        <f>100 + SUMIFS(NhatKy_ViPham!J:J, NhatKy_ViPham!E:E, "12_Anh_A", NhatKy_ViPham!F:F, B16, NhatKy_ViPham!C:C, "T1") - SUMIFS(NhatKy_ViPham!K:K, NhatKy_ViPham!E:E, "12_Anh_A", NhatKy_ViPham!F:F, B16, NhatKy_ViPham!C:C, "T1")</f>
        <v>100</v>
      </c>
      <c r="S16" s="6">
        <f>100 + SUMIFS(NhatKy_ViPham!J:J, NhatKy_ViPham!E:E, "12_Anh_A", NhatKy_ViPham!F:F, B16, NhatKy_ViPham!C:C, "T2") - SUMIFS(NhatKy_ViPham!K:K, NhatKy_ViPham!E:E, "12_Anh_A", NhatKy_ViPham!F:F, B16, NhatKy_ViPham!C:C, "T2")</f>
        <v>100</v>
      </c>
      <c r="T16" s="6">
        <f>100 + SUMIFS(NhatKy_ViPham!J:J, NhatKy_ViPham!E:E, "12_Anh_A", NhatKy_ViPham!F:F, B16, NhatKy_ViPham!C:C, "T3") - SUMIFS(NhatKy_ViPham!K:K, NhatKy_ViPham!E:E, "12_Anh_A", NhatKy_ViPham!F:F, B16, NhatKy_ViPham!C:C, "T3")</f>
        <v>100</v>
      </c>
      <c r="U16" s="6">
        <f>100 + SUMIFS(NhatKy_ViPham!J:J, NhatKy_ViPham!E:E, "12_Anh_A", NhatKy_ViPham!F:F, B16, NhatKy_ViPham!C:C, "T4") - SUMIFS(NhatKy_ViPham!K:K, NhatKy_ViPham!E:E, "12_Anh_A", NhatKy_ViPham!F:F, B16, NhatKy_ViPham!C:C, "T4")</f>
        <v>100</v>
      </c>
      <c r="V16" s="6">
        <f>100 + SUMIFS(NhatKy_ViPham!J:J, NhatKy_ViPham!E:E, "12_Anh_A", NhatKy_ViPham!F:F, B16, NhatKy_ViPham!C:C, "T5") - SUMIFS(NhatKy_ViPham!K:K, NhatKy_ViPham!E:E, "12_Anh_A", NhatKy_ViPham!F:F, B16, NhatKy_ViPham!C:C, "T5")</f>
        <v>100</v>
      </c>
      <c r="W16" s="6">
        <f>100 + SUMIFS(NhatKy_ViPham!J:J, NhatKy_ViPham!E:E, "12_Anh_A", NhatKy_ViPham!F:F, B16, NhatKy_ViPham!C:C, "T6") - SUMIFS(NhatKy_ViPham!K:K, NhatKy_ViPham!E:E, "12_Anh_A", NhatKy_ViPham!F:F, B16, NhatKy_ViPham!C:C, "T6")</f>
        <v>100</v>
      </c>
      <c r="X16" s="6">
        <f>100 + SUMIFS(NhatKy_ViPham!J:J, NhatKy_ViPham!E:E, "12_Anh_A", NhatKy_ViPham!F:F, B16, NhatKy_ViPham!C:C, "T7") - SUMIFS(NhatKy_ViPham!K:K, NhatKy_ViPham!E:E, "12_Anh_A", NhatKy_ViPham!F:F, B16, NhatKy_ViPham!C:C, "T7")</f>
        <v>100</v>
      </c>
      <c r="Y16" s="6">
        <f>100 + SUMIFS(NhatKy_ViPham!J:J, NhatKy_ViPham!E:E, "12_Anh_A", NhatKy_ViPham!F:F, B16, NhatKy_ViPham!C:C, "T8") - SUMIFS(NhatKy_ViPham!K:K, NhatKy_ViPham!E:E, "12_Anh_A", NhatKy_ViPham!F:F, B16, NhatKy_ViPham!C:C, "T8")</f>
        <v>100</v>
      </c>
      <c r="Z16" s="6">
        <f>100 + SUMIFS(NhatKy_ViPham!J:J, NhatKy_ViPham!E:E, "12_Anh_A", NhatKy_ViPham!F:F, B16, NhatKy_ViPham!C:C, "T9") - SUMIFS(NhatKy_ViPham!K:K, NhatKy_ViPham!E:E, "12_Anh_A", NhatKy_ViPham!F:F, B16, NhatKy_ViPham!C:C, "T9")</f>
        <v>100</v>
      </c>
      <c r="AA16" s="6">
        <f>100 + SUMIFS(NhatKy_ViPham!J:J, NhatKy_ViPham!E:E, "12_Anh_A", NhatKy_ViPham!F:F, B16, NhatKy_ViPham!C:C, "T10") - SUMIFS(NhatKy_ViPham!K:K, NhatKy_ViPham!E:E, "12_Anh_A", NhatKy_ViPham!F:F, B16, NhatKy_ViPham!C:C, "T10")</f>
        <v>100</v>
      </c>
      <c r="AB16" s="6">
        <f>100 + SUMIFS(NhatKy_ViPham!J:J, NhatKy_ViPham!E:E, "12_Anh_A", NhatKy_ViPham!F:F, B16, NhatKy_ViPham!C:C, "T11") - SUMIFS(NhatKy_ViPham!K:K, NhatKy_ViPham!E:E, "12_Anh_A", NhatKy_ViPham!F:F, B16, NhatKy_ViPham!C:C, "T11")</f>
        <v>100</v>
      </c>
      <c r="AC16" s="6">
        <f>100 + SUMIFS(NhatKy_ViPham!J:J, NhatKy_ViPham!E:E, "12_Anh_A", NhatKy_ViPham!F:F, B16, NhatKy_ViPham!C:C, "T12") - SUMIFS(NhatKy_ViPham!K:K, NhatKy_ViPham!E:E, "12_Anh_A", NhatKy_ViPham!F:F, B16, NhatKy_ViPham!C:C, "T12")</f>
        <v>100</v>
      </c>
      <c r="AD16" s="6">
        <f>100 + SUMIFS(NhatKy_ViPham!J:J, NhatKy_ViPham!E:E, "12_Anh_A", NhatKy_ViPham!F:F, B16, NhatKy_ViPham!C:C, "T13") - SUMIFS(NhatKy_ViPham!K:K, NhatKy_ViPham!E:E, "12_Anh_A", NhatKy_ViPham!F:F, B16, NhatKy_ViPham!C:C, "T13")</f>
        <v>100</v>
      </c>
      <c r="AE16" s="6">
        <f>100 + SUMIFS(NhatKy_ViPham!J:J, NhatKy_ViPham!E:E, "12_Anh_A", NhatKy_ViPham!F:F, B16, NhatKy_ViPham!C:C, "T14") - SUMIFS(NhatKy_ViPham!K:K, NhatKy_ViPham!E:E, "12_Anh_A", NhatKy_ViPham!F:F, B16, NhatKy_ViPham!C:C, "T14")</f>
        <v>100</v>
      </c>
      <c r="AF16" s="6">
        <f>100 + SUMIFS(NhatKy_ViPham!J:J, NhatKy_ViPham!E:E, "12_Anh_A", NhatKy_ViPham!F:F, B16, NhatKy_ViPham!C:C, "T15") - SUMIFS(NhatKy_ViPham!K:K, NhatKy_ViPham!E:E, "12_Anh_A", NhatKy_ViPham!F:F, B16, NhatKy_ViPham!C:C, "T15")</f>
        <v>100</v>
      </c>
      <c r="AG16" s="6">
        <f>100 + SUMIFS(NhatKy_ViPham!J:J, NhatKy_ViPham!E:E, "12_Anh_A", NhatKy_ViPham!F:F, B16, NhatKy_ViPham!C:C, "T16") - SUMIFS(NhatKy_ViPham!K:K, NhatKy_ViPham!E:E, "12_Anh_A", NhatKy_ViPham!F:F, B16, NhatKy_ViPham!C:C, "T16")</f>
        <v>100</v>
      </c>
      <c r="AH16" s="6">
        <f>100 + SUMIFS(NhatKy_ViPham!J:J, NhatKy_ViPham!E:E, "12_Anh_A", NhatKy_ViPham!F:F, B16, NhatKy_ViPham!C:C, "T17") - SUMIFS(NhatKy_ViPham!K:K, NhatKy_ViPham!E:E, "12_Anh_A", NhatKy_ViPham!F:F, B16, NhatKy_ViPham!C:C, "T17")</f>
        <v>100</v>
      </c>
      <c r="AI16" s="6">
        <f>100 + SUMIFS(NhatKy_ViPham!J:J, NhatKy_ViPham!E:E, "12_Anh_A", NhatKy_ViPham!F:F, B16, NhatKy_ViPham!C:C, "T18") - SUMIFS(NhatKy_ViPham!K:K, NhatKy_ViPham!E:E, "12_Anh_A", NhatKy_ViPham!F:F, B16, NhatKy_ViPham!C:C, "T18")</f>
        <v>100</v>
      </c>
      <c r="AJ16" s="6">
        <f>100 + SUMIFS(NhatKy_ViPham!J:J, NhatKy_ViPham!E:E, "12_Anh_A", NhatKy_ViPham!F:F, B16, NhatKy_ViPham!C:C, "T19") - SUMIFS(NhatKy_ViPham!K:K, NhatKy_ViPham!E:E, "12_Anh_A", NhatKy_ViPham!F:F, B16, NhatKy_ViPham!C:C, "T19")</f>
        <v>100</v>
      </c>
      <c r="AK16" s="6">
        <f>100 + SUMIFS(NhatKy_ViPham!J:J, NhatKy_ViPham!E:E, "12_Anh_A", NhatKy_ViPham!F:F, B16, NhatKy_ViPham!C:C, "T20") - SUMIFS(NhatKy_ViPham!K:K, NhatKy_ViPham!E:E, "12_Anh_A", NhatKy_ViPham!F:F, B16, NhatKy_ViPham!C:C, "T20")</f>
        <v>100</v>
      </c>
      <c r="AL16" s="6">
        <f>100 + SUMIFS(NhatKy_ViPham!J:J, NhatKy_ViPham!E:E, "12_Anh_A", NhatKy_ViPham!F:F, B16, NhatKy_ViPham!C:C, "T21") - SUMIFS(NhatKy_ViPham!K:K, NhatKy_ViPham!E:E, "12_Anh_A", NhatKy_ViPham!F:F, B16, NhatKy_ViPham!C:C, "T21")</f>
        <v>100</v>
      </c>
      <c r="AM16" s="6">
        <f>100 + SUMIFS(NhatKy_ViPham!J:J, NhatKy_ViPham!E:E, "12_Anh_A", NhatKy_ViPham!F:F, B16, NhatKy_ViPham!C:C, "T22") - SUMIFS(NhatKy_ViPham!K:K, NhatKy_ViPham!E:E, "12_Anh_A", NhatKy_ViPham!F:F, B16, NhatKy_ViPham!C:C, "T22")</f>
        <v>100</v>
      </c>
      <c r="AN16" s="6">
        <f>100 + SUMIFS(NhatKy_ViPham!J:J, NhatKy_ViPham!E:E, "12_Anh_A", NhatKy_ViPham!F:F, B16, NhatKy_ViPham!C:C, "T23") - SUMIFS(NhatKy_ViPham!K:K, NhatKy_ViPham!E:E, "12_Anh_A", NhatKy_ViPham!F:F, B16, NhatKy_ViPham!C:C, "T23")</f>
        <v>100</v>
      </c>
      <c r="AO16" s="6">
        <f>100 + SUMIFS(NhatKy_ViPham!J:J, NhatKy_ViPham!E:E, "12_Anh_A", NhatKy_ViPham!F:F, B16, NhatKy_ViPham!C:C, "T24") - SUMIFS(NhatKy_ViPham!K:K, NhatKy_ViPham!E:E, "12_Anh_A", NhatKy_ViPham!F:F, B16, NhatKy_ViPham!C:C, "T24")</f>
        <v>100</v>
      </c>
      <c r="AP16" s="6">
        <f>100 + SUMIFS(NhatKy_ViPham!J:J, NhatKy_ViPham!E:E, "12_Anh_A", NhatKy_ViPham!F:F, B16, NhatKy_ViPham!C:C, "T25") - SUMIFS(NhatKy_ViPham!K:K, NhatKy_ViPham!E:E, "12_Anh_A", NhatKy_ViPham!F:F, B16, NhatKy_ViPham!C:C, "T25")</f>
        <v>100</v>
      </c>
      <c r="AQ16" s="6">
        <f>100 + SUMIFS(NhatKy_ViPham!J:J, NhatKy_ViPham!E:E, "12_Anh_A", NhatKy_ViPham!F:F, B16, NhatKy_ViPham!C:C, "T26") - SUMIFS(NhatKy_ViPham!K:K, NhatKy_ViPham!E:E, "12_Anh_A", NhatKy_ViPham!F:F, B16, NhatKy_ViPham!C:C, "T26")</f>
        <v>100</v>
      </c>
      <c r="AR16" s="6">
        <f>100 + SUMIFS(NhatKy_ViPham!J:J, NhatKy_ViPham!E:E, "12_Anh_A", NhatKy_ViPham!F:F, B16, NhatKy_ViPham!C:C, "T27") - SUMIFS(NhatKy_ViPham!K:K, NhatKy_ViPham!E:E, "12_Anh_A", NhatKy_ViPham!F:F, B16, NhatKy_ViPham!C:C, "T27")</f>
        <v>100</v>
      </c>
      <c r="AS16" s="6">
        <f>100 + SUMIFS(NhatKy_ViPham!J:J, NhatKy_ViPham!E:E, "12_Anh_A", NhatKy_ViPham!F:F, B16, NhatKy_ViPham!C:C, "T28") - SUMIFS(NhatKy_ViPham!K:K, NhatKy_ViPham!E:E, "12_Anh_A", NhatKy_ViPham!F:F, B16, NhatKy_ViPham!C:C, "T28")</f>
        <v>100</v>
      </c>
      <c r="AT16" s="6">
        <f>100 + SUMIFS(NhatKy_ViPham!J:J, NhatKy_ViPham!E:E, "12_Anh_A", NhatKy_ViPham!F:F, B16, NhatKy_ViPham!C:C, "T29") - SUMIFS(NhatKy_ViPham!K:K, NhatKy_ViPham!E:E, "12_Anh_A", NhatKy_ViPham!F:F, B16, NhatKy_ViPham!C:C, "T29")</f>
        <v>100</v>
      </c>
      <c r="AU16" s="6">
        <f>100 + SUMIFS(NhatKy_ViPham!J:J, NhatKy_ViPham!E:E, "12_Anh_A", NhatKy_ViPham!F:F, B16, NhatKy_ViPham!C:C, "T30") - SUMIFS(NhatKy_ViPham!K:K, NhatKy_ViPham!E:E, "12_Anh_A", NhatKy_ViPham!F:F, B16, NhatKy_ViPham!C:C, "T30")</f>
        <v>100</v>
      </c>
      <c r="AV16" s="6">
        <f>100 + SUMIFS(NhatKy_ViPham!J:J, NhatKy_ViPham!E:E, "12_Anh_A", NhatKy_ViPham!F:F, B16, NhatKy_ViPham!C:C, "T31") - SUMIFS(NhatKy_ViPham!K:K, NhatKy_ViPham!E:E, "12_Anh_A", NhatKy_ViPham!F:F, B16, NhatKy_ViPham!C:C, "T31")</f>
        <v>100</v>
      </c>
      <c r="AW16" s="6">
        <f>100 + SUMIFS(NhatKy_ViPham!J:J, NhatKy_ViPham!E:E, "12_Anh_A", NhatKy_ViPham!F:F, B16, NhatKy_ViPham!C:C, "T32") - SUMIFS(NhatKy_ViPham!K:K, NhatKy_ViPham!E:E, "12_Anh_A", NhatKy_ViPham!F:F, B16, NhatKy_ViPham!C:C, "T32")</f>
        <v>100</v>
      </c>
      <c r="AX16" s="6">
        <f>100 + SUMIFS(NhatKy_ViPham!J:J, NhatKy_ViPham!E:E, "12_Anh_A", NhatKy_ViPham!F:F, B16, NhatKy_ViPham!C:C, "T33") - SUMIFS(NhatKy_ViPham!K:K, NhatKy_ViPham!E:E, "12_Anh_A", NhatKy_ViPham!F:F, B16, NhatKy_ViPham!C:C, "T33")</f>
        <v>100</v>
      </c>
      <c r="AY16" s="6">
        <f>100 + SUMIFS(NhatKy_ViPham!J:J, NhatKy_ViPham!E:E, "12_Anh_A", NhatKy_ViPham!F:F, B16, NhatKy_ViPham!C:C, "T34") - SUMIFS(NhatKy_ViPham!K:K, NhatKy_ViPham!E:E, "12_Anh_A", NhatKy_ViPham!F:F, B16, NhatKy_ViPham!C:C, "T34")</f>
        <v>100</v>
      </c>
      <c r="AZ16" s="6">
        <f>100 + SUMIFS(NhatKy_ViPham!J:J, NhatKy_ViPham!E:E, "12_Anh_A", NhatKy_ViPham!F:F, B16, NhatKy_ViPham!C:C, "T35") - SUMIFS(NhatKy_ViPham!K:K, NhatKy_ViPham!E:E, "12_Anh_A", NhatKy_ViPham!F:F, B16, NhatKy_ViPham!C:C, "T35")</f>
        <v>100</v>
      </c>
      <c r="BA16" s="12">
        <f t="shared" si="0"/>
        <v>100</v>
      </c>
      <c r="BB16" s="11" t="s">
        <v>430</v>
      </c>
      <c r="BC16" s="16" t="str">
        <f t="shared" si="1"/>
        <v>Tốt</v>
      </c>
      <c r="BD16" s="15" t="str">
        <f t="shared" si="2"/>
        <v>🟢 BÌNH THƯỜNG</v>
      </c>
    </row>
    <row r="17" spans="1:56" x14ac:dyDescent="0.25">
      <c r="A17" s="4">
        <v>9</v>
      </c>
      <c r="B17" s="10" t="s">
        <v>2123</v>
      </c>
      <c r="C17" s="4" t="s">
        <v>2614</v>
      </c>
      <c r="D17" s="4" t="s">
        <v>435</v>
      </c>
      <c r="E17" s="11" t="s">
        <v>430</v>
      </c>
      <c r="F17" s="7">
        <f>SUMIFS(NhatKy_ViPham!K:K, NhatKy_ViPham!E:E, "12_Anh_A", NhatKy_ViPham!F:F, B17, NhatKy_ViPham!H:H, "L01")</f>
        <v>0</v>
      </c>
      <c r="G17" s="7">
        <f>SUMIFS(NhatKy_ViPham!K:K, NhatKy_ViPham!E:E, "12_Anh_A", NhatKy_ViPham!F:F, B17, NhatKy_ViPham!H:H, "L02")</f>
        <v>0</v>
      </c>
      <c r="H17" s="7">
        <f>SUMIFS(NhatKy_ViPham!K:K, NhatKy_ViPham!E:E, "12_Anh_A", NhatKy_ViPham!F:F, B17, NhatKy_ViPham!H:H, "L03")</f>
        <v>0</v>
      </c>
      <c r="I17" s="7">
        <f>SUMIFS(NhatKy_ViPham!K:K, NhatKy_ViPham!E:E, "12_Anh_A", NhatKy_ViPham!F:F, B17, NhatKy_ViPham!H:H, "L04")</f>
        <v>0</v>
      </c>
      <c r="J17" s="7">
        <f>SUMIFS(NhatKy_ViPham!K:K, NhatKy_ViPham!E:E, "12_Anh_A", NhatKy_ViPham!F:F, B17, NhatKy_ViPham!H:H, "L05")</f>
        <v>0</v>
      </c>
      <c r="K17" s="7">
        <f>SUMIFS(NhatKy_ViPham!K:K, NhatKy_ViPham!E:E, "12_Anh_A", NhatKy_ViPham!F:F, B17, NhatKy_ViPham!H:H, "L06")</f>
        <v>0</v>
      </c>
      <c r="L17" s="7">
        <f>SUMIFS(NhatKy_ViPham!K:K, NhatKy_ViPham!E:E, "12_Anh_A", NhatKy_ViPham!F:F, B17, NhatKy_ViPham!H:H, "L07")</f>
        <v>0</v>
      </c>
      <c r="M17" s="7">
        <f>SUMIFS(NhatKy_ViPham!K:K, NhatKy_ViPham!E:E, "12_Anh_A", NhatKy_ViPham!F:F, B17, NhatKy_ViPham!H:H, "L08")</f>
        <v>0</v>
      </c>
      <c r="N17" s="7">
        <f>SUMIFS(NhatKy_ViPham!K:K, NhatKy_ViPham!E:E, "12_Anh_A", NhatKy_ViPham!F:F, B17, NhatKy_ViPham!H:H, "L09")</f>
        <v>0</v>
      </c>
      <c r="O17" s="7">
        <f>SUMIFS(NhatKy_ViPham!K:K, NhatKy_ViPham!E:E, "12_Anh_A", NhatKy_ViPham!F:F, B17, NhatKy_ViPham!H:H, "L10")</f>
        <v>0</v>
      </c>
      <c r="P17" s="12">
        <f>SUMIFS(NhatKy_ViPham!J:J, NhatKy_ViPham!E:E, "12_Anh_A", NhatKy_ViPham!F:F, B17)</f>
        <v>0</v>
      </c>
      <c r="Q17" s="13">
        <f>SUMIFS(NhatKy_ViPham!K:K, NhatKy_ViPham!E:E, "12_Anh_A", NhatKy_ViPham!F:F, B17)</f>
        <v>0</v>
      </c>
      <c r="R17" s="7">
        <f>100 + SUMIFS(NhatKy_ViPham!J:J, NhatKy_ViPham!E:E, "12_Anh_A", NhatKy_ViPham!F:F, B17, NhatKy_ViPham!C:C, "T1") - SUMIFS(NhatKy_ViPham!K:K, NhatKy_ViPham!E:E, "12_Anh_A", NhatKy_ViPham!F:F, B17, NhatKy_ViPham!C:C, "T1")</f>
        <v>100</v>
      </c>
      <c r="S17" s="7">
        <f>100 + SUMIFS(NhatKy_ViPham!J:J, NhatKy_ViPham!E:E, "12_Anh_A", NhatKy_ViPham!F:F, B17, NhatKy_ViPham!C:C, "T2") - SUMIFS(NhatKy_ViPham!K:K, NhatKy_ViPham!E:E, "12_Anh_A", NhatKy_ViPham!F:F, B17, NhatKy_ViPham!C:C, "T2")</f>
        <v>100</v>
      </c>
      <c r="T17" s="7">
        <f>100 + SUMIFS(NhatKy_ViPham!J:J, NhatKy_ViPham!E:E, "12_Anh_A", NhatKy_ViPham!F:F, B17, NhatKy_ViPham!C:C, "T3") - SUMIFS(NhatKy_ViPham!K:K, NhatKy_ViPham!E:E, "12_Anh_A", NhatKy_ViPham!F:F, B17, NhatKy_ViPham!C:C, "T3")</f>
        <v>100</v>
      </c>
      <c r="U17" s="7">
        <f>100 + SUMIFS(NhatKy_ViPham!J:J, NhatKy_ViPham!E:E, "12_Anh_A", NhatKy_ViPham!F:F, B17, NhatKy_ViPham!C:C, "T4") - SUMIFS(NhatKy_ViPham!K:K, NhatKy_ViPham!E:E, "12_Anh_A", NhatKy_ViPham!F:F, B17, NhatKy_ViPham!C:C, "T4")</f>
        <v>100</v>
      </c>
      <c r="V17" s="7">
        <f>100 + SUMIFS(NhatKy_ViPham!J:J, NhatKy_ViPham!E:E, "12_Anh_A", NhatKy_ViPham!F:F, B17, NhatKy_ViPham!C:C, "T5") - SUMIFS(NhatKy_ViPham!K:K, NhatKy_ViPham!E:E, "12_Anh_A", NhatKy_ViPham!F:F, B17, NhatKy_ViPham!C:C, "T5")</f>
        <v>100</v>
      </c>
      <c r="W17" s="7">
        <f>100 + SUMIFS(NhatKy_ViPham!J:J, NhatKy_ViPham!E:E, "12_Anh_A", NhatKy_ViPham!F:F, B17, NhatKy_ViPham!C:C, "T6") - SUMIFS(NhatKy_ViPham!K:K, NhatKy_ViPham!E:E, "12_Anh_A", NhatKy_ViPham!F:F, B17, NhatKy_ViPham!C:C, "T6")</f>
        <v>100</v>
      </c>
      <c r="X17" s="7">
        <f>100 + SUMIFS(NhatKy_ViPham!J:J, NhatKy_ViPham!E:E, "12_Anh_A", NhatKy_ViPham!F:F, B17, NhatKy_ViPham!C:C, "T7") - SUMIFS(NhatKy_ViPham!K:K, NhatKy_ViPham!E:E, "12_Anh_A", NhatKy_ViPham!F:F, B17, NhatKy_ViPham!C:C, "T7")</f>
        <v>100</v>
      </c>
      <c r="Y17" s="7">
        <f>100 + SUMIFS(NhatKy_ViPham!J:J, NhatKy_ViPham!E:E, "12_Anh_A", NhatKy_ViPham!F:F, B17, NhatKy_ViPham!C:C, "T8") - SUMIFS(NhatKy_ViPham!K:K, NhatKy_ViPham!E:E, "12_Anh_A", NhatKy_ViPham!F:F, B17, NhatKy_ViPham!C:C, "T8")</f>
        <v>100</v>
      </c>
      <c r="Z17" s="7">
        <f>100 + SUMIFS(NhatKy_ViPham!J:J, NhatKy_ViPham!E:E, "12_Anh_A", NhatKy_ViPham!F:F, B17, NhatKy_ViPham!C:C, "T9") - SUMIFS(NhatKy_ViPham!K:K, NhatKy_ViPham!E:E, "12_Anh_A", NhatKy_ViPham!F:F, B17, NhatKy_ViPham!C:C, "T9")</f>
        <v>100</v>
      </c>
      <c r="AA17" s="7">
        <f>100 + SUMIFS(NhatKy_ViPham!J:J, NhatKy_ViPham!E:E, "12_Anh_A", NhatKy_ViPham!F:F, B17, NhatKy_ViPham!C:C, "T10") - SUMIFS(NhatKy_ViPham!K:K, NhatKy_ViPham!E:E, "12_Anh_A", NhatKy_ViPham!F:F, B17, NhatKy_ViPham!C:C, "T10")</f>
        <v>100</v>
      </c>
      <c r="AB17" s="7">
        <f>100 + SUMIFS(NhatKy_ViPham!J:J, NhatKy_ViPham!E:E, "12_Anh_A", NhatKy_ViPham!F:F, B17, NhatKy_ViPham!C:C, "T11") - SUMIFS(NhatKy_ViPham!K:K, NhatKy_ViPham!E:E, "12_Anh_A", NhatKy_ViPham!F:F, B17, NhatKy_ViPham!C:C, "T11")</f>
        <v>100</v>
      </c>
      <c r="AC17" s="7">
        <f>100 + SUMIFS(NhatKy_ViPham!J:J, NhatKy_ViPham!E:E, "12_Anh_A", NhatKy_ViPham!F:F, B17, NhatKy_ViPham!C:C, "T12") - SUMIFS(NhatKy_ViPham!K:K, NhatKy_ViPham!E:E, "12_Anh_A", NhatKy_ViPham!F:F, B17, NhatKy_ViPham!C:C, "T12")</f>
        <v>100</v>
      </c>
      <c r="AD17" s="7">
        <f>100 + SUMIFS(NhatKy_ViPham!J:J, NhatKy_ViPham!E:E, "12_Anh_A", NhatKy_ViPham!F:F, B17, NhatKy_ViPham!C:C, "T13") - SUMIFS(NhatKy_ViPham!K:K, NhatKy_ViPham!E:E, "12_Anh_A", NhatKy_ViPham!F:F, B17, NhatKy_ViPham!C:C, "T13")</f>
        <v>100</v>
      </c>
      <c r="AE17" s="7">
        <f>100 + SUMIFS(NhatKy_ViPham!J:J, NhatKy_ViPham!E:E, "12_Anh_A", NhatKy_ViPham!F:F, B17, NhatKy_ViPham!C:C, "T14") - SUMIFS(NhatKy_ViPham!K:K, NhatKy_ViPham!E:E, "12_Anh_A", NhatKy_ViPham!F:F, B17, NhatKy_ViPham!C:C, "T14")</f>
        <v>100</v>
      </c>
      <c r="AF17" s="7">
        <f>100 + SUMIFS(NhatKy_ViPham!J:J, NhatKy_ViPham!E:E, "12_Anh_A", NhatKy_ViPham!F:F, B17, NhatKy_ViPham!C:C, "T15") - SUMIFS(NhatKy_ViPham!K:K, NhatKy_ViPham!E:E, "12_Anh_A", NhatKy_ViPham!F:F, B17, NhatKy_ViPham!C:C, "T15")</f>
        <v>100</v>
      </c>
      <c r="AG17" s="7">
        <f>100 + SUMIFS(NhatKy_ViPham!J:J, NhatKy_ViPham!E:E, "12_Anh_A", NhatKy_ViPham!F:F, B17, NhatKy_ViPham!C:C, "T16") - SUMIFS(NhatKy_ViPham!K:K, NhatKy_ViPham!E:E, "12_Anh_A", NhatKy_ViPham!F:F, B17, NhatKy_ViPham!C:C, "T16")</f>
        <v>100</v>
      </c>
      <c r="AH17" s="7">
        <f>100 + SUMIFS(NhatKy_ViPham!J:J, NhatKy_ViPham!E:E, "12_Anh_A", NhatKy_ViPham!F:F, B17, NhatKy_ViPham!C:C, "T17") - SUMIFS(NhatKy_ViPham!K:K, NhatKy_ViPham!E:E, "12_Anh_A", NhatKy_ViPham!F:F, B17, NhatKy_ViPham!C:C, "T17")</f>
        <v>100</v>
      </c>
      <c r="AI17" s="7">
        <f>100 + SUMIFS(NhatKy_ViPham!J:J, NhatKy_ViPham!E:E, "12_Anh_A", NhatKy_ViPham!F:F, B17, NhatKy_ViPham!C:C, "T18") - SUMIFS(NhatKy_ViPham!K:K, NhatKy_ViPham!E:E, "12_Anh_A", NhatKy_ViPham!F:F, B17, NhatKy_ViPham!C:C, "T18")</f>
        <v>100</v>
      </c>
      <c r="AJ17" s="7">
        <f>100 + SUMIFS(NhatKy_ViPham!J:J, NhatKy_ViPham!E:E, "12_Anh_A", NhatKy_ViPham!F:F, B17, NhatKy_ViPham!C:C, "T19") - SUMIFS(NhatKy_ViPham!K:K, NhatKy_ViPham!E:E, "12_Anh_A", NhatKy_ViPham!F:F, B17, NhatKy_ViPham!C:C, "T19")</f>
        <v>100</v>
      </c>
      <c r="AK17" s="7">
        <f>100 + SUMIFS(NhatKy_ViPham!J:J, NhatKy_ViPham!E:E, "12_Anh_A", NhatKy_ViPham!F:F, B17, NhatKy_ViPham!C:C, "T20") - SUMIFS(NhatKy_ViPham!K:K, NhatKy_ViPham!E:E, "12_Anh_A", NhatKy_ViPham!F:F, B17, NhatKy_ViPham!C:C, "T20")</f>
        <v>100</v>
      </c>
      <c r="AL17" s="7">
        <f>100 + SUMIFS(NhatKy_ViPham!J:J, NhatKy_ViPham!E:E, "12_Anh_A", NhatKy_ViPham!F:F, B17, NhatKy_ViPham!C:C, "T21") - SUMIFS(NhatKy_ViPham!K:K, NhatKy_ViPham!E:E, "12_Anh_A", NhatKy_ViPham!F:F, B17, NhatKy_ViPham!C:C, "T21")</f>
        <v>100</v>
      </c>
      <c r="AM17" s="7">
        <f>100 + SUMIFS(NhatKy_ViPham!J:J, NhatKy_ViPham!E:E, "12_Anh_A", NhatKy_ViPham!F:F, B17, NhatKy_ViPham!C:C, "T22") - SUMIFS(NhatKy_ViPham!K:K, NhatKy_ViPham!E:E, "12_Anh_A", NhatKy_ViPham!F:F, B17, NhatKy_ViPham!C:C, "T22")</f>
        <v>100</v>
      </c>
      <c r="AN17" s="7">
        <f>100 + SUMIFS(NhatKy_ViPham!J:J, NhatKy_ViPham!E:E, "12_Anh_A", NhatKy_ViPham!F:F, B17, NhatKy_ViPham!C:C, "T23") - SUMIFS(NhatKy_ViPham!K:K, NhatKy_ViPham!E:E, "12_Anh_A", NhatKy_ViPham!F:F, B17, NhatKy_ViPham!C:C, "T23")</f>
        <v>100</v>
      </c>
      <c r="AO17" s="7">
        <f>100 + SUMIFS(NhatKy_ViPham!J:J, NhatKy_ViPham!E:E, "12_Anh_A", NhatKy_ViPham!F:F, B17, NhatKy_ViPham!C:C, "T24") - SUMIFS(NhatKy_ViPham!K:K, NhatKy_ViPham!E:E, "12_Anh_A", NhatKy_ViPham!F:F, B17, NhatKy_ViPham!C:C, "T24")</f>
        <v>100</v>
      </c>
      <c r="AP17" s="7">
        <f>100 + SUMIFS(NhatKy_ViPham!J:J, NhatKy_ViPham!E:E, "12_Anh_A", NhatKy_ViPham!F:F, B17, NhatKy_ViPham!C:C, "T25") - SUMIFS(NhatKy_ViPham!K:K, NhatKy_ViPham!E:E, "12_Anh_A", NhatKy_ViPham!F:F, B17, NhatKy_ViPham!C:C, "T25")</f>
        <v>100</v>
      </c>
      <c r="AQ17" s="7">
        <f>100 + SUMIFS(NhatKy_ViPham!J:J, NhatKy_ViPham!E:E, "12_Anh_A", NhatKy_ViPham!F:F, B17, NhatKy_ViPham!C:C, "T26") - SUMIFS(NhatKy_ViPham!K:K, NhatKy_ViPham!E:E, "12_Anh_A", NhatKy_ViPham!F:F, B17, NhatKy_ViPham!C:C, "T26")</f>
        <v>100</v>
      </c>
      <c r="AR17" s="7">
        <f>100 + SUMIFS(NhatKy_ViPham!J:J, NhatKy_ViPham!E:E, "12_Anh_A", NhatKy_ViPham!F:F, B17, NhatKy_ViPham!C:C, "T27") - SUMIFS(NhatKy_ViPham!K:K, NhatKy_ViPham!E:E, "12_Anh_A", NhatKy_ViPham!F:F, B17, NhatKy_ViPham!C:C, "T27")</f>
        <v>100</v>
      </c>
      <c r="AS17" s="7">
        <f>100 + SUMIFS(NhatKy_ViPham!J:J, NhatKy_ViPham!E:E, "12_Anh_A", NhatKy_ViPham!F:F, B17, NhatKy_ViPham!C:C, "T28") - SUMIFS(NhatKy_ViPham!K:K, NhatKy_ViPham!E:E, "12_Anh_A", NhatKy_ViPham!F:F, B17, NhatKy_ViPham!C:C, "T28")</f>
        <v>100</v>
      </c>
      <c r="AT17" s="7">
        <f>100 + SUMIFS(NhatKy_ViPham!J:J, NhatKy_ViPham!E:E, "12_Anh_A", NhatKy_ViPham!F:F, B17, NhatKy_ViPham!C:C, "T29") - SUMIFS(NhatKy_ViPham!K:K, NhatKy_ViPham!E:E, "12_Anh_A", NhatKy_ViPham!F:F, B17, NhatKy_ViPham!C:C, "T29")</f>
        <v>100</v>
      </c>
      <c r="AU17" s="7">
        <f>100 + SUMIFS(NhatKy_ViPham!J:J, NhatKy_ViPham!E:E, "12_Anh_A", NhatKy_ViPham!F:F, B17, NhatKy_ViPham!C:C, "T30") - SUMIFS(NhatKy_ViPham!K:K, NhatKy_ViPham!E:E, "12_Anh_A", NhatKy_ViPham!F:F, B17, NhatKy_ViPham!C:C, "T30")</f>
        <v>100</v>
      </c>
      <c r="AV17" s="7">
        <f>100 + SUMIFS(NhatKy_ViPham!J:J, NhatKy_ViPham!E:E, "12_Anh_A", NhatKy_ViPham!F:F, B17, NhatKy_ViPham!C:C, "T31") - SUMIFS(NhatKy_ViPham!K:K, NhatKy_ViPham!E:E, "12_Anh_A", NhatKy_ViPham!F:F, B17, NhatKy_ViPham!C:C, "T31")</f>
        <v>100</v>
      </c>
      <c r="AW17" s="7">
        <f>100 + SUMIFS(NhatKy_ViPham!J:J, NhatKy_ViPham!E:E, "12_Anh_A", NhatKy_ViPham!F:F, B17, NhatKy_ViPham!C:C, "T32") - SUMIFS(NhatKy_ViPham!K:K, NhatKy_ViPham!E:E, "12_Anh_A", NhatKy_ViPham!F:F, B17, NhatKy_ViPham!C:C, "T32")</f>
        <v>100</v>
      </c>
      <c r="AX17" s="7">
        <f>100 + SUMIFS(NhatKy_ViPham!J:J, NhatKy_ViPham!E:E, "12_Anh_A", NhatKy_ViPham!F:F, B17, NhatKy_ViPham!C:C, "T33") - SUMIFS(NhatKy_ViPham!K:K, NhatKy_ViPham!E:E, "12_Anh_A", NhatKy_ViPham!F:F, B17, NhatKy_ViPham!C:C, "T33")</f>
        <v>100</v>
      </c>
      <c r="AY17" s="7">
        <f>100 + SUMIFS(NhatKy_ViPham!J:J, NhatKy_ViPham!E:E, "12_Anh_A", NhatKy_ViPham!F:F, B17, NhatKy_ViPham!C:C, "T34") - SUMIFS(NhatKy_ViPham!K:K, NhatKy_ViPham!E:E, "12_Anh_A", NhatKy_ViPham!F:F, B17, NhatKy_ViPham!C:C, "T34")</f>
        <v>100</v>
      </c>
      <c r="AZ17" s="7">
        <f>100 + SUMIFS(NhatKy_ViPham!J:J, NhatKy_ViPham!E:E, "12_Anh_A", NhatKy_ViPham!F:F, B17, NhatKy_ViPham!C:C, "T35") - SUMIFS(NhatKy_ViPham!K:K, NhatKy_ViPham!E:E, "12_Anh_A", NhatKy_ViPham!F:F, B17, NhatKy_ViPham!C:C, "T35")</f>
        <v>100</v>
      </c>
      <c r="BA17" s="12">
        <f t="shared" si="0"/>
        <v>100</v>
      </c>
      <c r="BB17" s="11" t="s">
        <v>430</v>
      </c>
      <c r="BC17" s="14" t="str">
        <f t="shared" si="1"/>
        <v>Tốt</v>
      </c>
      <c r="BD17" s="10" t="str">
        <f t="shared" si="2"/>
        <v>🟢 BÌNH THƯỜNG</v>
      </c>
    </row>
    <row r="18" spans="1:56" x14ac:dyDescent="0.25">
      <c r="A18" s="5">
        <v>10</v>
      </c>
      <c r="B18" s="15" t="s">
        <v>2932</v>
      </c>
      <c r="C18" s="5" t="s">
        <v>2933</v>
      </c>
      <c r="D18" s="5" t="s">
        <v>435</v>
      </c>
      <c r="E18" s="11" t="s">
        <v>430</v>
      </c>
      <c r="F18" s="6">
        <f>SUMIFS(NhatKy_ViPham!K:K, NhatKy_ViPham!E:E, "12_Anh_A", NhatKy_ViPham!F:F, B18, NhatKy_ViPham!H:H, "L01")</f>
        <v>0</v>
      </c>
      <c r="G18" s="6">
        <f>SUMIFS(NhatKy_ViPham!K:K, NhatKy_ViPham!E:E, "12_Anh_A", NhatKy_ViPham!F:F, B18, NhatKy_ViPham!H:H, "L02")</f>
        <v>0</v>
      </c>
      <c r="H18" s="6">
        <f>SUMIFS(NhatKy_ViPham!K:K, NhatKy_ViPham!E:E, "12_Anh_A", NhatKy_ViPham!F:F, B18, NhatKy_ViPham!H:H, "L03")</f>
        <v>0</v>
      </c>
      <c r="I18" s="6">
        <f>SUMIFS(NhatKy_ViPham!K:K, NhatKy_ViPham!E:E, "12_Anh_A", NhatKy_ViPham!F:F, B18, NhatKy_ViPham!H:H, "L04")</f>
        <v>0</v>
      </c>
      <c r="J18" s="6">
        <f>SUMIFS(NhatKy_ViPham!K:K, NhatKy_ViPham!E:E, "12_Anh_A", NhatKy_ViPham!F:F, B18, NhatKy_ViPham!H:H, "L05")</f>
        <v>0</v>
      </c>
      <c r="K18" s="6">
        <f>SUMIFS(NhatKy_ViPham!K:K, NhatKy_ViPham!E:E, "12_Anh_A", NhatKy_ViPham!F:F, B18, NhatKy_ViPham!H:H, "L06")</f>
        <v>0</v>
      </c>
      <c r="L18" s="6">
        <f>SUMIFS(NhatKy_ViPham!K:K, NhatKy_ViPham!E:E, "12_Anh_A", NhatKy_ViPham!F:F, B18, NhatKy_ViPham!H:H, "L07")</f>
        <v>0</v>
      </c>
      <c r="M18" s="6">
        <f>SUMIFS(NhatKy_ViPham!K:K, NhatKy_ViPham!E:E, "12_Anh_A", NhatKy_ViPham!F:F, B18, NhatKy_ViPham!H:H, "L08")</f>
        <v>0</v>
      </c>
      <c r="N18" s="6">
        <f>SUMIFS(NhatKy_ViPham!K:K, NhatKy_ViPham!E:E, "12_Anh_A", NhatKy_ViPham!F:F, B18, NhatKy_ViPham!H:H, "L09")</f>
        <v>0</v>
      </c>
      <c r="O18" s="6">
        <f>SUMIFS(NhatKy_ViPham!K:K, NhatKy_ViPham!E:E, "12_Anh_A", NhatKy_ViPham!F:F, B18, NhatKy_ViPham!H:H, "L10")</f>
        <v>0</v>
      </c>
      <c r="P18" s="12">
        <f>SUMIFS(NhatKy_ViPham!J:J, NhatKy_ViPham!E:E, "12_Anh_A", NhatKy_ViPham!F:F, B18)</f>
        <v>0</v>
      </c>
      <c r="Q18" s="13">
        <f>SUMIFS(NhatKy_ViPham!K:K, NhatKy_ViPham!E:E, "12_Anh_A", NhatKy_ViPham!F:F, B18)</f>
        <v>0</v>
      </c>
      <c r="R18" s="6">
        <f>100 + SUMIFS(NhatKy_ViPham!J:J, NhatKy_ViPham!E:E, "12_Anh_A", NhatKy_ViPham!F:F, B18, NhatKy_ViPham!C:C, "T1") - SUMIFS(NhatKy_ViPham!K:K, NhatKy_ViPham!E:E, "12_Anh_A", NhatKy_ViPham!F:F, B18, NhatKy_ViPham!C:C, "T1")</f>
        <v>100</v>
      </c>
      <c r="S18" s="6">
        <f>100 + SUMIFS(NhatKy_ViPham!J:J, NhatKy_ViPham!E:E, "12_Anh_A", NhatKy_ViPham!F:F, B18, NhatKy_ViPham!C:C, "T2") - SUMIFS(NhatKy_ViPham!K:K, NhatKy_ViPham!E:E, "12_Anh_A", NhatKy_ViPham!F:F, B18, NhatKy_ViPham!C:C, "T2")</f>
        <v>100</v>
      </c>
      <c r="T18" s="6">
        <f>100 + SUMIFS(NhatKy_ViPham!J:J, NhatKy_ViPham!E:E, "12_Anh_A", NhatKy_ViPham!F:F, B18, NhatKy_ViPham!C:C, "T3") - SUMIFS(NhatKy_ViPham!K:K, NhatKy_ViPham!E:E, "12_Anh_A", NhatKy_ViPham!F:F, B18, NhatKy_ViPham!C:C, "T3")</f>
        <v>100</v>
      </c>
      <c r="U18" s="6">
        <f>100 + SUMIFS(NhatKy_ViPham!J:J, NhatKy_ViPham!E:E, "12_Anh_A", NhatKy_ViPham!F:F, B18, NhatKy_ViPham!C:C, "T4") - SUMIFS(NhatKy_ViPham!K:K, NhatKy_ViPham!E:E, "12_Anh_A", NhatKy_ViPham!F:F, B18, NhatKy_ViPham!C:C, "T4")</f>
        <v>100</v>
      </c>
      <c r="V18" s="6">
        <f>100 + SUMIFS(NhatKy_ViPham!J:J, NhatKy_ViPham!E:E, "12_Anh_A", NhatKy_ViPham!F:F, B18, NhatKy_ViPham!C:C, "T5") - SUMIFS(NhatKy_ViPham!K:K, NhatKy_ViPham!E:E, "12_Anh_A", NhatKy_ViPham!F:F, B18, NhatKy_ViPham!C:C, "T5")</f>
        <v>100</v>
      </c>
      <c r="W18" s="6">
        <f>100 + SUMIFS(NhatKy_ViPham!J:J, NhatKy_ViPham!E:E, "12_Anh_A", NhatKy_ViPham!F:F, B18, NhatKy_ViPham!C:C, "T6") - SUMIFS(NhatKy_ViPham!K:K, NhatKy_ViPham!E:E, "12_Anh_A", NhatKy_ViPham!F:F, B18, NhatKy_ViPham!C:C, "T6")</f>
        <v>100</v>
      </c>
      <c r="X18" s="6">
        <f>100 + SUMIFS(NhatKy_ViPham!J:J, NhatKy_ViPham!E:E, "12_Anh_A", NhatKy_ViPham!F:F, B18, NhatKy_ViPham!C:C, "T7") - SUMIFS(NhatKy_ViPham!K:K, NhatKy_ViPham!E:E, "12_Anh_A", NhatKy_ViPham!F:F, B18, NhatKy_ViPham!C:C, "T7")</f>
        <v>100</v>
      </c>
      <c r="Y18" s="6">
        <f>100 + SUMIFS(NhatKy_ViPham!J:J, NhatKy_ViPham!E:E, "12_Anh_A", NhatKy_ViPham!F:F, B18, NhatKy_ViPham!C:C, "T8") - SUMIFS(NhatKy_ViPham!K:K, NhatKy_ViPham!E:E, "12_Anh_A", NhatKy_ViPham!F:F, B18, NhatKy_ViPham!C:C, "T8")</f>
        <v>100</v>
      </c>
      <c r="Z18" s="6">
        <f>100 + SUMIFS(NhatKy_ViPham!J:J, NhatKy_ViPham!E:E, "12_Anh_A", NhatKy_ViPham!F:F, B18, NhatKy_ViPham!C:C, "T9") - SUMIFS(NhatKy_ViPham!K:K, NhatKy_ViPham!E:E, "12_Anh_A", NhatKy_ViPham!F:F, B18, NhatKy_ViPham!C:C, "T9")</f>
        <v>100</v>
      </c>
      <c r="AA18" s="6">
        <f>100 + SUMIFS(NhatKy_ViPham!J:J, NhatKy_ViPham!E:E, "12_Anh_A", NhatKy_ViPham!F:F, B18, NhatKy_ViPham!C:C, "T10") - SUMIFS(NhatKy_ViPham!K:K, NhatKy_ViPham!E:E, "12_Anh_A", NhatKy_ViPham!F:F, B18, NhatKy_ViPham!C:C, "T10")</f>
        <v>100</v>
      </c>
      <c r="AB18" s="6">
        <f>100 + SUMIFS(NhatKy_ViPham!J:J, NhatKy_ViPham!E:E, "12_Anh_A", NhatKy_ViPham!F:F, B18, NhatKy_ViPham!C:C, "T11") - SUMIFS(NhatKy_ViPham!K:K, NhatKy_ViPham!E:E, "12_Anh_A", NhatKy_ViPham!F:F, B18, NhatKy_ViPham!C:C, "T11")</f>
        <v>100</v>
      </c>
      <c r="AC18" s="6">
        <f>100 + SUMIFS(NhatKy_ViPham!J:J, NhatKy_ViPham!E:E, "12_Anh_A", NhatKy_ViPham!F:F, B18, NhatKy_ViPham!C:C, "T12") - SUMIFS(NhatKy_ViPham!K:K, NhatKy_ViPham!E:E, "12_Anh_A", NhatKy_ViPham!F:F, B18, NhatKy_ViPham!C:C, "T12")</f>
        <v>100</v>
      </c>
      <c r="AD18" s="6">
        <f>100 + SUMIFS(NhatKy_ViPham!J:J, NhatKy_ViPham!E:E, "12_Anh_A", NhatKy_ViPham!F:F, B18, NhatKy_ViPham!C:C, "T13") - SUMIFS(NhatKy_ViPham!K:K, NhatKy_ViPham!E:E, "12_Anh_A", NhatKy_ViPham!F:F, B18, NhatKy_ViPham!C:C, "T13")</f>
        <v>100</v>
      </c>
      <c r="AE18" s="6">
        <f>100 + SUMIFS(NhatKy_ViPham!J:J, NhatKy_ViPham!E:E, "12_Anh_A", NhatKy_ViPham!F:F, B18, NhatKy_ViPham!C:C, "T14") - SUMIFS(NhatKy_ViPham!K:K, NhatKy_ViPham!E:E, "12_Anh_A", NhatKy_ViPham!F:F, B18, NhatKy_ViPham!C:C, "T14")</f>
        <v>100</v>
      </c>
      <c r="AF18" s="6">
        <f>100 + SUMIFS(NhatKy_ViPham!J:J, NhatKy_ViPham!E:E, "12_Anh_A", NhatKy_ViPham!F:F, B18, NhatKy_ViPham!C:C, "T15") - SUMIFS(NhatKy_ViPham!K:K, NhatKy_ViPham!E:E, "12_Anh_A", NhatKy_ViPham!F:F, B18, NhatKy_ViPham!C:C, "T15")</f>
        <v>100</v>
      </c>
      <c r="AG18" s="6">
        <f>100 + SUMIFS(NhatKy_ViPham!J:J, NhatKy_ViPham!E:E, "12_Anh_A", NhatKy_ViPham!F:F, B18, NhatKy_ViPham!C:C, "T16") - SUMIFS(NhatKy_ViPham!K:K, NhatKy_ViPham!E:E, "12_Anh_A", NhatKy_ViPham!F:F, B18, NhatKy_ViPham!C:C, "T16")</f>
        <v>100</v>
      </c>
      <c r="AH18" s="6">
        <f>100 + SUMIFS(NhatKy_ViPham!J:J, NhatKy_ViPham!E:E, "12_Anh_A", NhatKy_ViPham!F:F, B18, NhatKy_ViPham!C:C, "T17") - SUMIFS(NhatKy_ViPham!K:K, NhatKy_ViPham!E:E, "12_Anh_A", NhatKy_ViPham!F:F, B18, NhatKy_ViPham!C:C, "T17")</f>
        <v>100</v>
      </c>
      <c r="AI18" s="6">
        <f>100 + SUMIFS(NhatKy_ViPham!J:J, NhatKy_ViPham!E:E, "12_Anh_A", NhatKy_ViPham!F:F, B18, NhatKy_ViPham!C:C, "T18") - SUMIFS(NhatKy_ViPham!K:K, NhatKy_ViPham!E:E, "12_Anh_A", NhatKy_ViPham!F:F, B18, NhatKy_ViPham!C:C, "T18")</f>
        <v>100</v>
      </c>
      <c r="AJ18" s="6">
        <f>100 + SUMIFS(NhatKy_ViPham!J:J, NhatKy_ViPham!E:E, "12_Anh_A", NhatKy_ViPham!F:F, B18, NhatKy_ViPham!C:C, "T19") - SUMIFS(NhatKy_ViPham!K:K, NhatKy_ViPham!E:E, "12_Anh_A", NhatKy_ViPham!F:F, B18, NhatKy_ViPham!C:C, "T19")</f>
        <v>100</v>
      </c>
      <c r="AK18" s="6">
        <f>100 + SUMIFS(NhatKy_ViPham!J:J, NhatKy_ViPham!E:E, "12_Anh_A", NhatKy_ViPham!F:F, B18, NhatKy_ViPham!C:C, "T20") - SUMIFS(NhatKy_ViPham!K:K, NhatKy_ViPham!E:E, "12_Anh_A", NhatKy_ViPham!F:F, B18, NhatKy_ViPham!C:C, "T20")</f>
        <v>100</v>
      </c>
      <c r="AL18" s="6">
        <f>100 + SUMIFS(NhatKy_ViPham!J:J, NhatKy_ViPham!E:E, "12_Anh_A", NhatKy_ViPham!F:F, B18, NhatKy_ViPham!C:C, "T21") - SUMIFS(NhatKy_ViPham!K:K, NhatKy_ViPham!E:E, "12_Anh_A", NhatKy_ViPham!F:F, B18, NhatKy_ViPham!C:C, "T21")</f>
        <v>100</v>
      </c>
      <c r="AM18" s="6">
        <f>100 + SUMIFS(NhatKy_ViPham!J:J, NhatKy_ViPham!E:E, "12_Anh_A", NhatKy_ViPham!F:F, B18, NhatKy_ViPham!C:C, "T22") - SUMIFS(NhatKy_ViPham!K:K, NhatKy_ViPham!E:E, "12_Anh_A", NhatKy_ViPham!F:F, B18, NhatKy_ViPham!C:C, "T22")</f>
        <v>100</v>
      </c>
      <c r="AN18" s="6">
        <f>100 + SUMIFS(NhatKy_ViPham!J:J, NhatKy_ViPham!E:E, "12_Anh_A", NhatKy_ViPham!F:F, B18, NhatKy_ViPham!C:C, "T23") - SUMIFS(NhatKy_ViPham!K:K, NhatKy_ViPham!E:E, "12_Anh_A", NhatKy_ViPham!F:F, B18, NhatKy_ViPham!C:C, "T23")</f>
        <v>100</v>
      </c>
      <c r="AO18" s="6">
        <f>100 + SUMIFS(NhatKy_ViPham!J:J, NhatKy_ViPham!E:E, "12_Anh_A", NhatKy_ViPham!F:F, B18, NhatKy_ViPham!C:C, "T24") - SUMIFS(NhatKy_ViPham!K:K, NhatKy_ViPham!E:E, "12_Anh_A", NhatKy_ViPham!F:F, B18, NhatKy_ViPham!C:C, "T24")</f>
        <v>100</v>
      </c>
      <c r="AP18" s="6">
        <f>100 + SUMIFS(NhatKy_ViPham!J:J, NhatKy_ViPham!E:E, "12_Anh_A", NhatKy_ViPham!F:F, B18, NhatKy_ViPham!C:C, "T25") - SUMIFS(NhatKy_ViPham!K:K, NhatKy_ViPham!E:E, "12_Anh_A", NhatKy_ViPham!F:F, B18, NhatKy_ViPham!C:C, "T25")</f>
        <v>100</v>
      </c>
      <c r="AQ18" s="6">
        <f>100 + SUMIFS(NhatKy_ViPham!J:J, NhatKy_ViPham!E:E, "12_Anh_A", NhatKy_ViPham!F:F, B18, NhatKy_ViPham!C:C, "T26") - SUMIFS(NhatKy_ViPham!K:K, NhatKy_ViPham!E:E, "12_Anh_A", NhatKy_ViPham!F:F, B18, NhatKy_ViPham!C:C, "T26")</f>
        <v>100</v>
      </c>
      <c r="AR18" s="6">
        <f>100 + SUMIFS(NhatKy_ViPham!J:J, NhatKy_ViPham!E:E, "12_Anh_A", NhatKy_ViPham!F:F, B18, NhatKy_ViPham!C:C, "T27") - SUMIFS(NhatKy_ViPham!K:K, NhatKy_ViPham!E:E, "12_Anh_A", NhatKy_ViPham!F:F, B18, NhatKy_ViPham!C:C, "T27")</f>
        <v>100</v>
      </c>
      <c r="AS18" s="6">
        <f>100 + SUMIFS(NhatKy_ViPham!J:J, NhatKy_ViPham!E:E, "12_Anh_A", NhatKy_ViPham!F:F, B18, NhatKy_ViPham!C:C, "T28") - SUMIFS(NhatKy_ViPham!K:K, NhatKy_ViPham!E:E, "12_Anh_A", NhatKy_ViPham!F:F, B18, NhatKy_ViPham!C:C, "T28")</f>
        <v>100</v>
      </c>
      <c r="AT18" s="6">
        <f>100 + SUMIFS(NhatKy_ViPham!J:J, NhatKy_ViPham!E:E, "12_Anh_A", NhatKy_ViPham!F:F, B18, NhatKy_ViPham!C:C, "T29") - SUMIFS(NhatKy_ViPham!K:K, NhatKy_ViPham!E:E, "12_Anh_A", NhatKy_ViPham!F:F, B18, NhatKy_ViPham!C:C, "T29")</f>
        <v>100</v>
      </c>
      <c r="AU18" s="6">
        <f>100 + SUMIFS(NhatKy_ViPham!J:J, NhatKy_ViPham!E:E, "12_Anh_A", NhatKy_ViPham!F:F, B18, NhatKy_ViPham!C:C, "T30") - SUMIFS(NhatKy_ViPham!K:K, NhatKy_ViPham!E:E, "12_Anh_A", NhatKy_ViPham!F:F, B18, NhatKy_ViPham!C:C, "T30")</f>
        <v>100</v>
      </c>
      <c r="AV18" s="6">
        <f>100 + SUMIFS(NhatKy_ViPham!J:J, NhatKy_ViPham!E:E, "12_Anh_A", NhatKy_ViPham!F:F, B18, NhatKy_ViPham!C:C, "T31") - SUMIFS(NhatKy_ViPham!K:K, NhatKy_ViPham!E:E, "12_Anh_A", NhatKy_ViPham!F:F, B18, NhatKy_ViPham!C:C, "T31")</f>
        <v>100</v>
      </c>
      <c r="AW18" s="6">
        <f>100 + SUMIFS(NhatKy_ViPham!J:J, NhatKy_ViPham!E:E, "12_Anh_A", NhatKy_ViPham!F:F, B18, NhatKy_ViPham!C:C, "T32") - SUMIFS(NhatKy_ViPham!K:K, NhatKy_ViPham!E:E, "12_Anh_A", NhatKy_ViPham!F:F, B18, NhatKy_ViPham!C:C, "T32")</f>
        <v>100</v>
      </c>
      <c r="AX18" s="6">
        <f>100 + SUMIFS(NhatKy_ViPham!J:J, NhatKy_ViPham!E:E, "12_Anh_A", NhatKy_ViPham!F:F, B18, NhatKy_ViPham!C:C, "T33") - SUMIFS(NhatKy_ViPham!K:K, NhatKy_ViPham!E:E, "12_Anh_A", NhatKy_ViPham!F:F, B18, NhatKy_ViPham!C:C, "T33")</f>
        <v>100</v>
      </c>
      <c r="AY18" s="6">
        <f>100 + SUMIFS(NhatKy_ViPham!J:J, NhatKy_ViPham!E:E, "12_Anh_A", NhatKy_ViPham!F:F, B18, NhatKy_ViPham!C:C, "T34") - SUMIFS(NhatKy_ViPham!K:K, NhatKy_ViPham!E:E, "12_Anh_A", NhatKy_ViPham!F:F, B18, NhatKy_ViPham!C:C, "T34")</f>
        <v>100</v>
      </c>
      <c r="AZ18" s="6">
        <f>100 + SUMIFS(NhatKy_ViPham!J:J, NhatKy_ViPham!E:E, "12_Anh_A", NhatKy_ViPham!F:F, B18, NhatKy_ViPham!C:C, "T35") - SUMIFS(NhatKy_ViPham!K:K, NhatKy_ViPham!E:E, "12_Anh_A", NhatKy_ViPham!F:F, B18, NhatKy_ViPham!C:C, "T35")</f>
        <v>100</v>
      </c>
      <c r="BA18" s="12">
        <f t="shared" si="0"/>
        <v>100</v>
      </c>
      <c r="BB18" s="11" t="s">
        <v>430</v>
      </c>
      <c r="BC18" s="16" t="str">
        <f t="shared" si="1"/>
        <v>Tốt</v>
      </c>
      <c r="BD18" s="15" t="str">
        <f t="shared" si="2"/>
        <v>🟢 BÌNH THƯỜNG</v>
      </c>
    </row>
    <row r="19" spans="1:56" x14ac:dyDescent="0.25">
      <c r="A19" s="4">
        <v>11</v>
      </c>
      <c r="B19" s="10" t="s">
        <v>2934</v>
      </c>
      <c r="C19" s="4" t="s">
        <v>2418</v>
      </c>
      <c r="D19" s="4" t="s">
        <v>435</v>
      </c>
      <c r="E19" s="11" t="s">
        <v>430</v>
      </c>
      <c r="F19" s="7">
        <f>SUMIFS(NhatKy_ViPham!K:K, NhatKy_ViPham!E:E, "12_Anh_A", NhatKy_ViPham!F:F, B19, NhatKy_ViPham!H:H, "L01")</f>
        <v>0</v>
      </c>
      <c r="G19" s="7">
        <f>SUMIFS(NhatKy_ViPham!K:K, NhatKy_ViPham!E:E, "12_Anh_A", NhatKy_ViPham!F:F, B19, NhatKy_ViPham!H:H, "L02")</f>
        <v>0</v>
      </c>
      <c r="H19" s="7">
        <f>SUMIFS(NhatKy_ViPham!K:K, NhatKy_ViPham!E:E, "12_Anh_A", NhatKy_ViPham!F:F, B19, NhatKy_ViPham!H:H, "L03")</f>
        <v>0</v>
      </c>
      <c r="I19" s="7">
        <f>SUMIFS(NhatKy_ViPham!K:K, NhatKy_ViPham!E:E, "12_Anh_A", NhatKy_ViPham!F:F, B19, NhatKy_ViPham!H:H, "L04")</f>
        <v>0</v>
      </c>
      <c r="J19" s="7">
        <f>SUMIFS(NhatKy_ViPham!K:K, NhatKy_ViPham!E:E, "12_Anh_A", NhatKy_ViPham!F:F, B19, NhatKy_ViPham!H:H, "L05")</f>
        <v>0</v>
      </c>
      <c r="K19" s="7">
        <f>SUMIFS(NhatKy_ViPham!K:K, NhatKy_ViPham!E:E, "12_Anh_A", NhatKy_ViPham!F:F, B19, NhatKy_ViPham!H:H, "L06")</f>
        <v>0</v>
      </c>
      <c r="L19" s="7">
        <f>SUMIFS(NhatKy_ViPham!K:K, NhatKy_ViPham!E:E, "12_Anh_A", NhatKy_ViPham!F:F, B19, NhatKy_ViPham!H:H, "L07")</f>
        <v>0</v>
      </c>
      <c r="M19" s="7">
        <f>SUMIFS(NhatKy_ViPham!K:K, NhatKy_ViPham!E:E, "12_Anh_A", NhatKy_ViPham!F:F, B19, NhatKy_ViPham!H:H, "L08")</f>
        <v>0</v>
      </c>
      <c r="N19" s="7">
        <f>SUMIFS(NhatKy_ViPham!K:K, NhatKy_ViPham!E:E, "12_Anh_A", NhatKy_ViPham!F:F, B19, NhatKy_ViPham!H:H, "L09")</f>
        <v>0</v>
      </c>
      <c r="O19" s="7">
        <f>SUMIFS(NhatKy_ViPham!K:K, NhatKy_ViPham!E:E, "12_Anh_A", NhatKy_ViPham!F:F, B19, NhatKy_ViPham!H:H, "L10")</f>
        <v>0</v>
      </c>
      <c r="P19" s="12">
        <f>SUMIFS(NhatKy_ViPham!J:J, NhatKy_ViPham!E:E, "12_Anh_A", NhatKy_ViPham!F:F, B19)</f>
        <v>0</v>
      </c>
      <c r="Q19" s="13">
        <f>SUMIFS(NhatKy_ViPham!K:K, NhatKy_ViPham!E:E, "12_Anh_A", NhatKy_ViPham!F:F, B19)</f>
        <v>0</v>
      </c>
      <c r="R19" s="7">
        <f>100 + SUMIFS(NhatKy_ViPham!J:J, NhatKy_ViPham!E:E, "12_Anh_A", NhatKy_ViPham!F:F, B19, NhatKy_ViPham!C:C, "T1") - SUMIFS(NhatKy_ViPham!K:K, NhatKy_ViPham!E:E, "12_Anh_A", NhatKy_ViPham!F:F, B19, NhatKy_ViPham!C:C, "T1")</f>
        <v>100</v>
      </c>
      <c r="S19" s="7">
        <f>100 + SUMIFS(NhatKy_ViPham!J:J, NhatKy_ViPham!E:E, "12_Anh_A", NhatKy_ViPham!F:F, B19, NhatKy_ViPham!C:C, "T2") - SUMIFS(NhatKy_ViPham!K:K, NhatKy_ViPham!E:E, "12_Anh_A", NhatKy_ViPham!F:F, B19, NhatKy_ViPham!C:C, "T2")</f>
        <v>100</v>
      </c>
      <c r="T19" s="7">
        <f>100 + SUMIFS(NhatKy_ViPham!J:J, NhatKy_ViPham!E:E, "12_Anh_A", NhatKy_ViPham!F:F, B19, NhatKy_ViPham!C:C, "T3") - SUMIFS(NhatKy_ViPham!K:K, NhatKy_ViPham!E:E, "12_Anh_A", NhatKy_ViPham!F:F, B19, NhatKy_ViPham!C:C, "T3")</f>
        <v>100</v>
      </c>
      <c r="U19" s="7">
        <f>100 + SUMIFS(NhatKy_ViPham!J:J, NhatKy_ViPham!E:E, "12_Anh_A", NhatKy_ViPham!F:F, B19, NhatKy_ViPham!C:C, "T4") - SUMIFS(NhatKy_ViPham!K:K, NhatKy_ViPham!E:E, "12_Anh_A", NhatKy_ViPham!F:F, B19, NhatKy_ViPham!C:C, "T4")</f>
        <v>100</v>
      </c>
      <c r="V19" s="7">
        <f>100 + SUMIFS(NhatKy_ViPham!J:J, NhatKy_ViPham!E:E, "12_Anh_A", NhatKy_ViPham!F:F, B19, NhatKy_ViPham!C:C, "T5") - SUMIFS(NhatKy_ViPham!K:K, NhatKy_ViPham!E:E, "12_Anh_A", NhatKy_ViPham!F:F, B19, NhatKy_ViPham!C:C, "T5")</f>
        <v>100</v>
      </c>
      <c r="W19" s="7">
        <f>100 + SUMIFS(NhatKy_ViPham!J:J, NhatKy_ViPham!E:E, "12_Anh_A", NhatKy_ViPham!F:F, B19, NhatKy_ViPham!C:C, "T6") - SUMIFS(NhatKy_ViPham!K:K, NhatKy_ViPham!E:E, "12_Anh_A", NhatKy_ViPham!F:F, B19, NhatKy_ViPham!C:C, "T6")</f>
        <v>100</v>
      </c>
      <c r="X19" s="7">
        <f>100 + SUMIFS(NhatKy_ViPham!J:J, NhatKy_ViPham!E:E, "12_Anh_A", NhatKy_ViPham!F:F, B19, NhatKy_ViPham!C:C, "T7") - SUMIFS(NhatKy_ViPham!K:K, NhatKy_ViPham!E:E, "12_Anh_A", NhatKy_ViPham!F:F, B19, NhatKy_ViPham!C:C, "T7")</f>
        <v>100</v>
      </c>
      <c r="Y19" s="7">
        <f>100 + SUMIFS(NhatKy_ViPham!J:J, NhatKy_ViPham!E:E, "12_Anh_A", NhatKy_ViPham!F:F, B19, NhatKy_ViPham!C:C, "T8") - SUMIFS(NhatKy_ViPham!K:K, NhatKy_ViPham!E:E, "12_Anh_A", NhatKy_ViPham!F:F, B19, NhatKy_ViPham!C:C, "T8")</f>
        <v>100</v>
      </c>
      <c r="Z19" s="7">
        <f>100 + SUMIFS(NhatKy_ViPham!J:J, NhatKy_ViPham!E:E, "12_Anh_A", NhatKy_ViPham!F:F, B19, NhatKy_ViPham!C:C, "T9") - SUMIFS(NhatKy_ViPham!K:K, NhatKy_ViPham!E:E, "12_Anh_A", NhatKy_ViPham!F:F, B19, NhatKy_ViPham!C:C, "T9")</f>
        <v>100</v>
      </c>
      <c r="AA19" s="7">
        <f>100 + SUMIFS(NhatKy_ViPham!J:J, NhatKy_ViPham!E:E, "12_Anh_A", NhatKy_ViPham!F:F, B19, NhatKy_ViPham!C:C, "T10") - SUMIFS(NhatKy_ViPham!K:K, NhatKy_ViPham!E:E, "12_Anh_A", NhatKy_ViPham!F:F, B19, NhatKy_ViPham!C:C, "T10")</f>
        <v>100</v>
      </c>
      <c r="AB19" s="7">
        <f>100 + SUMIFS(NhatKy_ViPham!J:J, NhatKy_ViPham!E:E, "12_Anh_A", NhatKy_ViPham!F:F, B19, NhatKy_ViPham!C:C, "T11") - SUMIFS(NhatKy_ViPham!K:K, NhatKy_ViPham!E:E, "12_Anh_A", NhatKy_ViPham!F:F, B19, NhatKy_ViPham!C:C, "T11")</f>
        <v>100</v>
      </c>
      <c r="AC19" s="7">
        <f>100 + SUMIFS(NhatKy_ViPham!J:J, NhatKy_ViPham!E:E, "12_Anh_A", NhatKy_ViPham!F:F, B19, NhatKy_ViPham!C:C, "T12") - SUMIFS(NhatKy_ViPham!K:K, NhatKy_ViPham!E:E, "12_Anh_A", NhatKy_ViPham!F:F, B19, NhatKy_ViPham!C:C, "T12")</f>
        <v>100</v>
      </c>
      <c r="AD19" s="7">
        <f>100 + SUMIFS(NhatKy_ViPham!J:J, NhatKy_ViPham!E:E, "12_Anh_A", NhatKy_ViPham!F:F, B19, NhatKy_ViPham!C:C, "T13") - SUMIFS(NhatKy_ViPham!K:K, NhatKy_ViPham!E:E, "12_Anh_A", NhatKy_ViPham!F:F, B19, NhatKy_ViPham!C:C, "T13")</f>
        <v>100</v>
      </c>
      <c r="AE19" s="7">
        <f>100 + SUMIFS(NhatKy_ViPham!J:J, NhatKy_ViPham!E:E, "12_Anh_A", NhatKy_ViPham!F:F, B19, NhatKy_ViPham!C:C, "T14") - SUMIFS(NhatKy_ViPham!K:K, NhatKy_ViPham!E:E, "12_Anh_A", NhatKy_ViPham!F:F, B19, NhatKy_ViPham!C:C, "T14")</f>
        <v>100</v>
      </c>
      <c r="AF19" s="7">
        <f>100 + SUMIFS(NhatKy_ViPham!J:J, NhatKy_ViPham!E:E, "12_Anh_A", NhatKy_ViPham!F:F, B19, NhatKy_ViPham!C:C, "T15") - SUMIFS(NhatKy_ViPham!K:K, NhatKy_ViPham!E:E, "12_Anh_A", NhatKy_ViPham!F:F, B19, NhatKy_ViPham!C:C, "T15")</f>
        <v>100</v>
      </c>
      <c r="AG19" s="7">
        <f>100 + SUMIFS(NhatKy_ViPham!J:J, NhatKy_ViPham!E:E, "12_Anh_A", NhatKy_ViPham!F:F, B19, NhatKy_ViPham!C:C, "T16") - SUMIFS(NhatKy_ViPham!K:K, NhatKy_ViPham!E:E, "12_Anh_A", NhatKy_ViPham!F:F, B19, NhatKy_ViPham!C:C, "T16")</f>
        <v>100</v>
      </c>
      <c r="AH19" s="7">
        <f>100 + SUMIFS(NhatKy_ViPham!J:J, NhatKy_ViPham!E:E, "12_Anh_A", NhatKy_ViPham!F:F, B19, NhatKy_ViPham!C:C, "T17") - SUMIFS(NhatKy_ViPham!K:K, NhatKy_ViPham!E:E, "12_Anh_A", NhatKy_ViPham!F:F, B19, NhatKy_ViPham!C:C, "T17")</f>
        <v>100</v>
      </c>
      <c r="AI19" s="7">
        <f>100 + SUMIFS(NhatKy_ViPham!J:J, NhatKy_ViPham!E:E, "12_Anh_A", NhatKy_ViPham!F:F, B19, NhatKy_ViPham!C:C, "T18") - SUMIFS(NhatKy_ViPham!K:K, NhatKy_ViPham!E:E, "12_Anh_A", NhatKy_ViPham!F:F, B19, NhatKy_ViPham!C:C, "T18")</f>
        <v>100</v>
      </c>
      <c r="AJ19" s="7">
        <f>100 + SUMIFS(NhatKy_ViPham!J:J, NhatKy_ViPham!E:E, "12_Anh_A", NhatKy_ViPham!F:F, B19, NhatKy_ViPham!C:C, "T19") - SUMIFS(NhatKy_ViPham!K:K, NhatKy_ViPham!E:E, "12_Anh_A", NhatKy_ViPham!F:F, B19, NhatKy_ViPham!C:C, "T19")</f>
        <v>100</v>
      </c>
      <c r="AK19" s="7">
        <f>100 + SUMIFS(NhatKy_ViPham!J:J, NhatKy_ViPham!E:E, "12_Anh_A", NhatKy_ViPham!F:F, B19, NhatKy_ViPham!C:C, "T20") - SUMIFS(NhatKy_ViPham!K:K, NhatKy_ViPham!E:E, "12_Anh_A", NhatKy_ViPham!F:F, B19, NhatKy_ViPham!C:C, "T20")</f>
        <v>100</v>
      </c>
      <c r="AL19" s="7">
        <f>100 + SUMIFS(NhatKy_ViPham!J:J, NhatKy_ViPham!E:E, "12_Anh_A", NhatKy_ViPham!F:F, B19, NhatKy_ViPham!C:C, "T21") - SUMIFS(NhatKy_ViPham!K:K, NhatKy_ViPham!E:E, "12_Anh_A", NhatKy_ViPham!F:F, B19, NhatKy_ViPham!C:C, "T21")</f>
        <v>100</v>
      </c>
      <c r="AM19" s="7">
        <f>100 + SUMIFS(NhatKy_ViPham!J:J, NhatKy_ViPham!E:E, "12_Anh_A", NhatKy_ViPham!F:F, B19, NhatKy_ViPham!C:C, "T22") - SUMIFS(NhatKy_ViPham!K:K, NhatKy_ViPham!E:E, "12_Anh_A", NhatKy_ViPham!F:F, B19, NhatKy_ViPham!C:C, "T22")</f>
        <v>100</v>
      </c>
      <c r="AN19" s="7">
        <f>100 + SUMIFS(NhatKy_ViPham!J:J, NhatKy_ViPham!E:E, "12_Anh_A", NhatKy_ViPham!F:F, B19, NhatKy_ViPham!C:C, "T23") - SUMIFS(NhatKy_ViPham!K:K, NhatKy_ViPham!E:E, "12_Anh_A", NhatKy_ViPham!F:F, B19, NhatKy_ViPham!C:C, "T23")</f>
        <v>100</v>
      </c>
      <c r="AO19" s="7">
        <f>100 + SUMIFS(NhatKy_ViPham!J:J, NhatKy_ViPham!E:E, "12_Anh_A", NhatKy_ViPham!F:F, B19, NhatKy_ViPham!C:C, "T24") - SUMIFS(NhatKy_ViPham!K:K, NhatKy_ViPham!E:E, "12_Anh_A", NhatKy_ViPham!F:F, B19, NhatKy_ViPham!C:C, "T24")</f>
        <v>100</v>
      </c>
      <c r="AP19" s="7">
        <f>100 + SUMIFS(NhatKy_ViPham!J:J, NhatKy_ViPham!E:E, "12_Anh_A", NhatKy_ViPham!F:F, B19, NhatKy_ViPham!C:C, "T25") - SUMIFS(NhatKy_ViPham!K:K, NhatKy_ViPham!E:E, "12_Anh_A", NhatKy_ViPham!F:F, B19, NhatKy_ViPham!C:C, "T25")</f>
        <v>100</v>
      </c>
      <c r="AQ19" s="7">
        <f>100 + SUMIFS(NhatKy_ViPham!J:J, NhatKy_ViPham!E:E, "12_Anh_A", NhatKy_ViPham!F:F, B19, NhatKy_ViPham!C:C, "T26") - SUMIFS(NhatKy_ViPham!K:K, NhatKy_ViPham!E:E, "12_Anh_A", NhatKy_ViPham!F:F, B19, NhatKy_ViPham!C:C, "T26")</f>
        <v>100</v>
      </c>
      <c r="AR19" s="7">
        <f>100 + SUMIFS(NhatKy_ViPham!J:J, NhatKy_ViPham!E:E, "12_Anh_A", NhatKy_ViPham!F:F, B19, NhatKy_ViPham!C:C, "T27") - SUMIFS(NhatKy_ViPham!K:K, NhatKy_ViPham!E:E, "12_Anh_A", NhatKy_ViPham!F:F, B19, NhatKy_ViPham!C:C, "T27")</f>
        <v>100</v>
      </c>
      <c r="AS19" s="7">
        <f>100 + SUMIFS(NhatKy_ViPham!J:J, NhatKy_ViPham!E:E, "12_Anh_A", NhatKy_ViPham!F:F, B19, NhatKy_ViPham!C:C, "T28") - SUMIFS(NhatKy_ViPham!K:K, NhatKy_ViPham!E:E, "12_Anh_A", NhatKy_ViPham!F:F, B19, NhatKy_ViPham!C:C, "T28")</f>
        <v>100</v>
      </c>
      <c r="AT19" s="7">
        <f>100 + SUMIFS(NhatKy_ViPham!J:J, NhatKy_ViPham!E:E, "12_Anh_A", NhatKy_ViPham!F:F, B19, NhatKy_ViPham!C:C, "T29") - SUMIFS(NhatKy_ViPham!K:K, NhatKy_ViPham!E:E, "12_Anh_A", NhatKy_ViPham!F:F, B19, NhatKy_ViPham!C:C, "T29")</f>
        <v>100</v>
      </c>
      <c r="AU19" s="7">
        <f>100 + SUMIFS(NhatKy_ViPham!J:J, NhatKy_ViPham!E:E, "12_Anh_A", NhatKy_ViPham!F:F, B19, NhatKy_ViPham!C:C, "T30") - SUMIFS(NhatKy_ViPham!K:K, NhatKy_ViPham!E:E, "12_Anh_A", NhatKy_ViPham!F:F, B19, NhatKy_ViPham!C:C, "T30")</f>
        <v>100</v>
      </c>
      <c r="AV19" s="7">
        <f>100 + SUMIFS(NhatKy_ViPham!J:J, NhatKy_ViPham!E:E, "12_Anh_A", NhatKy_ViPham!F:F, B19, NhatKy_ViPham!C:C, "T31") - SUMIFS(NhatKy_ViPham!K:K, NhatKy_ViPham!E:E, "12_Anh_A", NhatKy_ViPham!F:F, B19, NhatKy_ViPham!C:C, "T31")</f>
        <v>100</v>
      </c>
      <c r="AW19" s="7">
        <f>100 + SUMIFS(NhatKy_ViPham!J:J, NhatKy_ViPham!E:E, "12_Anh_A", NhatKy_ViPham!F:F, B19, NhatKy_ViPham!C:C, "T32") - SUMIFS(NhatKy_ViPham!K:K, NhatKy_ViPham!E:E, "12_Anh_A", NhatKy_ViPham!F:F, B19, NhatKy_ViPham!C:C, "T32")</f>
        <v>100</v>
      </c>
      <c r="AX19" s="7">
        <f>100 + SUMIFS(NhatKy_ViPham!J:J, NhatKy_ViPham!E:E, "12_Anh_A", NhatKy_ViPham!F:F, B19, NhatKy_ViPham!C:C, "T33") - SUMIFS(NhatKy_ViPham!K:K, NhatKy_ViPham!E:E, "12_Anh_A", NhatKy_ViPham!F:F, B19, NhatKy_ViPham!C:C, "T33")</f>
        <v>100</v>
      </c>
      <c r="AY19" s="7">
        <f>100 + SUMIFS(NhatKy_ViPham!J:J, NhatKy_ViPham!E:E, "12_Anh_A", NhatKy_ViPham!F:F, B19, NhatKy_ViPham!C:C, "T34") - SUMIFS(NhatKy_ViPham!K:K, NhatKy_ViPham!E:E, "12_Anh_A", NhatKy_ViPham!F:F, B19, NhatKy_ViPham!C:C, "T34")</f>
        <v>100</v>
      </c>
      <c r="AZ19" s="7">
        <f>100 + SUMIFS(NhatKy_ViPham!J:J, NhatKy_ViPham!E:E, "12_Anh_A", NhatKy_ViPham!F:F, B19, NhatKy_ViPham!C:C, "T35") - SUMIFS(NhatKy_ViPham!K:K, NhatKy_ViPham!E:E, "12_Anh_A", NhatKy_ViPham!F:F, B19, NhatKy_ViPham!C:C, "T35")</f>
        <v>100</v>
      </c>
      <c r="BA19" s="12">
        <f t="shared" si="0"/>
        <v>100</v>
      </c>
      <c r="BB19" s="11" t="s">
        <v>430</v>
      </c>
      <c r="BC19" s="14" t="str">
        <f t="shared" si="1"/>
        <v>Tốt</v>
      </c>
      <c r="BD19" s="10" t="str">
        <f t="shared" si="2"/>
        <v>🟢 BÌNH THƯỜNG</v>
      </c>
    </row>
    <row r="20" spans="1:56" x14ac:dyDescent="0.25">
      <c r="A20" s="5">
        <v>12</v>
      </c>
      <c r="B20" s="15" t="s">
        <v>2935</v>
      </c>
      <c r="C20" s="5" t="s">
        <v>2357</v>
      </c>
      <c r="D20" s="5" t="s">
        <v>435</v>
      </c>
      <c r="E20" s="11" t="s">
        <v>430</v>
      </c>
      <c r="F20" s="6">
        <f>SUMIFS(NhatKy_ViPham!K:K, NhatKy_ViPham!E:E, "12_Anh_A", NhatKy_ViPham!F:F, B20, NhatKy_ViPham!H:H, "L01")</f>
        <v>0</v>
      </c>
      <c r="G20" s="6">
        <f>SUMIFS(NhatKy_ViPham!K:K, NhatKy_ViPham!E:E, "12_Anh_A", NhatKy_ViPham!F:F, B20, NhatKy_ViPham!H:H, "L02")</f>
        <v>0</v>
      </c>
      <c r="H20" s="6">
        <f>SUMIFS(NhatKy_ViPham!K:K, NhatKy_ViPham!E:E, "12_Anh_A", NhatKy_ViPham!F:F, B20, NhatKy_ViPham!H:H, "L03")</f>
        <v>0</v>
      </c>
      <c r="I20" s="6">
        <f>SUMIFS(NhatKy_ViPham!K:K, NhatKy_ViPham!E:E, "12_Anh_A", NhatKy_ViPham!F:F, B20, NhatKy_ViPham!H:H, "L04")</f>
        <v>0</v>
      </c>
      <c r="J20" s="6">
        <f>SUMIFS(NhatKy_ViPham!K:K, NhatKy_ViPham!E:E, "12_Anh_A", NhatKy_ViPham!F:F, B20, NhatKy_ViPham!H:H, "L05")</f>
        <v>0</v>
      </c>
      <c r="K20" s="6">
        <f>SUMIFS(NhatKy_ViPham!K:K, NhatKy_ViPham!E:E, "12_Anh_A", NhatKy_ViPham!F:F, B20, NhatKy_ViPham!H:H, "L06")</f>
        <v>0</v>
      </c>
      <c r="L20" s="6">
        <f>SUMIFS(NhatKy_ViPham!K:K, NhatKy_ViPham!E:E, "12_Anh_A", NhatKy_ViPham!F:F, B20, NhatKy_ViPham!H:H, "L07")</f>
        <v>0</v>
      </c>
      <c r="M20" s="6">
        <f>SUMIFS(NhatKy_ViPham!K:K, NhatKy_ViPham!E:E, "12_Anh_A", NhatKy_ViPham!F:F, B20, NhatKy_ViPham!H:H, "L08")</f>
        <v>0</v>
      </c>
      <c r="N20" s="6">
        <f>SUMIFS(NhatKy_ViPham!K:K, NhatKy_ViPham!E:E, "12_Anh_A", NhatKy_ViPham!F:F, B20, NhatKy_ViPham!H:H, "L09")</f>
        <v>0</v>
      </c>
      <c r="O20" s="6">
        <f>SUMIFS(NhatKy_ViPham!K:K, NhatKy_ViPham!E:E, "12_Anh_A", NhatKy_ViPham!F:F, B20, NhatKy_ViPham!H:H, "L10")</f>
        <v>0</v>
      </c>
      <c r="P20" s="12">
        <f>SUMIFS(NhatKy_ViPham!J:J, NhatKy_ViPham!E:E, "12_Anh_A", NhatKy_ViPham!F:F, B20)</f>
        <v>0</v>
      </c>
      <c r="Q20" s="13">
        <f>SUMIFS(NhatKy_ViPham!K:K, NhatKy_ViPham!E:E, "12_Anh_A", NhatKy_ViPham!F:F, B20)</f>
        <v>0</v>
      </c>
      <c r="R20" s="6">
        <f>100 + SUMIFS(NhatKy_ViPham!J:J, NhatKy_ViPham!E:E, "12_Anh_A", NhatKy_ViPham!F:F, B20, NhatKy_ViPham!C:C, "T1") - SUMIFS(NhatKy_ViPham!K:K, NhatKy_ViPham!E:E, "12_Anh_A", NhatKy_ViPham!F:F, B20, NhatKy_ViPham!C:C, "T1")</f>
        <v>100</v>
      </c>
      <c r="S20" s="6">
        <f>100 + SUMIFS(NhatKy_ViPham!J:J, NhatKy_ViPham!E:E, "12_Anh_A", NhatKy_ViPham!F:F, B20, NhatKy_ViPham!C:C, "T2") - SUMIFS(NhatKy_ViPham!K:K, NhatKy_ViPham!E:E, "12_Anh_A", NhatKy_ViPham!F:F, B20, NhatKy_ViPham!C:C, "T2")</f>
        <v>100</v>
      </c>
      <c r="T20" s="6">
        <f>100 + SUMIFS(NhatKy_ViPham!J:J, NhatKy_ViPham!E:E, "12_Anh_A", NhatKy_ViPham!F:F, B20, NhatKy_ViPham!C:C, "T3") - SUMIFS(NhatKy_ViPham!K:K, NhatKy_ViPham!E:E, "12_Anh_A", NhatKy_ViPham!F:F, B20, NhatKy_ViPham!C:C, "T3")</f>
        <v>100</v>
      </c>
      <c r="U20" s="6">
        <f>100 + SUMIFS(NhatKy_ViPham!J:J, NhatKy_ViPham!E:E, "12_Anh_A", NhatKy_ViPham!F:F, B20, NhatKy_ViPham!C:C, "T4") - SUMIFS(NhatKy_ViPham!K:K, NhatKy_ViPham!E:E, "12_Anh_A", NhatKy_ViPham!F:F, B20, NhatKy_ViPham!C:C, "T4")</f>
        <v>100</v>
      </c>
      <c r="V20" s="6">
        <f>100 + SUMIFS(NhatKy_ViPham!J:J, NhatKy_ViPham!E:E, "12_Anh_A", NhatKy_ViPham!F:F, B20, NhatKy_ViPham!C:C, "T5") - SUMIFS(NhatKy_ViPham!K:K, NhatKy_ViPham!E:E, "12_Anh_A", NhatKy_ViPham!F:F, B20, NhatKy_ViPham!C:C, "T5")</f>
        <v>100</v>
      </c>
      <c r="W20" s="6">
        <f>100 + SUMIFS(NhatKy_ViPham!J:J, NhatKy_ViPham!E:E, "12_Anh_A", NhatKy_ViPham!F:F, B20, NhatKy_ViPham!C:C, "T6") - SUMIFS(NhatKy_ViPham!K:K, NhatKy_ViPham!E:E, "12_Anh_A", NhatKy_ViPham!F:F, B20, NhatKy_ViPham!C:C, "T6")</f>
        <v>100</v>
      </c>
      <c r="X20" s="6">
        <f>100 + SUMIFS(NhatKy_ViPham!J:J, NhatKy_ViPham!E:E, "12_Anh_A", NhatKy_ViPham!F:F, B20, NhatKy_ViPham!C:C, "T7") - SUMIFS(NhatKy_ViPham!K:K, NhatKy_ViPham!E:E, "12_Anh_A", NhatKy_ViPham!F:F, B20, NhatKy_ViPham!C:C, "T7")</f>
        <v>100</v>
      </c>
      <c r="Y20" s="6">
        <f>100 + SUMIFS(NhatKy_ViPham!J:J, NhatKy_ViPham!E:E, "12_Anh_A", NhatKy_ViPham!F:F, B20, NhatKy_ViPham!C:C, "T8") - SUMIFS(NhatKy_ViPham!K:K, NhatKy_ViPham!E:E, "12_Anh_A", NhatKy_ViPham!F:F, B20, NhatKy_ViPham!C:C, "T8")</f>
        <v>100</v>
      </c>
      <c r="Z20" s="6">
        <f>100 + SUMIFS(NhatKy_ViPham!J:J, NhatKy_ViPham!E:E, "12_Anh_A", NhatKy_ViPham!F:F, B20, NhatKy_ViPham!C:C, "T9") - SUMIFS(NhatKy_ViPham!K:K, NhatKy_ViPham!E:E, "12_Anh_A", NhatKy_ViPham!F:F, B20, NhatKy_ViPham!C:C, "T9")</f>
        <v>100</v>
      </c>
      <c r="AA20" s="6">
        <f>100 + SUMIFS(NhatKy_ViPham!J:J, NhatKy_ViPham!E:E, "12_Anh_A", NhatKy_ViPham!F:F, B20, NhatKy_ViPham!C:C, "T10") - SUMIFS(NhatKy_ViPham!K:K, NhatKy_ViPham!E:E, "12_Anh_A", NhatKy_ViPham!F:F, B20, NhatKy_ViPham!C:C, "T10")</f>
        <v>100</v>
      </c>
      <c r="AB20" s="6">
        <f>100 + SUMIFS(NhatKy_ViPham!J:J, NhatKy_ViPham!E:E, "12_Anh_A", NhatKy_ViPham!F:F, B20, NhatKy_ViPham!C:C, "T11") - SUMIFS(NhatKy_ViPham!K:K, NhatKy_ViPham!E:E, "12_Anh_A", NhatKy_ViPham!F:F, B20, NhatKy_ViPham!C:C, "T11")</f>
        <v>100</v>
      </c>
      <c r="AC20" s="6">
        <f>100 + SUMIFS(NhatKy_ViPham!J:J, NhatKy_ViPham!E:E, "12_Anh_A", NhatKy_ViPham!F:F, B20, NhatKy_ViPham!C:C, "T12") - SUMIFS(NhatKy_ViPham!K:K, NhatKy_ViPham!E:E, "12_Anh_A", NhatKy_ViPham!F:F, B20, NhatKy_ViPham!C:C, "T12")</f>
        <v>100</v>
      </c>
      <c r="AD20" s="6">
        <f>100 + SUMIFS(NhatKy_ViPham!J:J, NhatKy_ViPham!E:E, "12_Anh_A", NhatKy_ViPham!F:F, B20, NhatKy_ViPham!C:C, "T13") - SUMIFS(NhatKy_ViPham!K:K, NhatKy_ViPham!E:E, "12_Anh_A", NhatKy_ViPham!F:F, B20, NhatKy_ViPham!C:C, "T13")</f>
        <v>100</v>
      </c>
      <c r="AE20" s="6">
        <f>100 + SUMIFS(NhatKy_ViPham!J:J, NhatKy_ViPham!E:E, "12_Anh_A", NhatKy_ViPham!F:F, B20, NhatKy_ViPham!C:C, "T14") - SUMIFS(NhatKy_ViPham!K:K, NhatKy_ViPham!E:E, "12_Anh_A", NhatKy_ViPham!F:F, B20, NhatKy_ViPham!C:C, "T14")</f>
        <v>100</v>
      </c>
      <c r="AF20" s="6">
        <f>100 + SUMIFS(NhatKy_ViPham!J:J, NhatKy_ViPham!E:E, "12_Anh_A", NhatKy_ViPham!F:F, B20, NhatKy_ViPham!C:C, "T15") - SUMIFS(NhatKy_ViPham!K:K, NhatKy_ViPham!E:E, "12_Anh_A", NhatKy_ViPham!F:F, B20, NhatKy_ViPham!C:C, "T15")</f>
        <v>100</v>
      </c>
      <c r="AG20" s="6">
        <f>100 + SUMIFS(NhatKy_ViPham!J:J, NhatKy_ViPham!E:E, "12_Anh_A", NhatKy_ViPham!F:F, B20, NhatKy_ViPham!C:C, "T16") - SUMIFS(NhatKy_ViPham!K:K, NhatKy_ViPham!E:E, "12_Anh_A", NhatKy_ViPham!F:F, B20, NhatKy_ViPham!C:C, "T16")</f>
        <v>100</v>
      </c>
      <c r="AH20" s="6">
        <f>100 + SUMIFS(NhatKy_ViPham!J:J, NhatKy_ViPham!E:E, "12_Anh_A", NhatKy_ViPham!F:F, B20, NhatKy_ViPham!C:C, "T17") - SUMIFS(NhatKy_ViPham!K:K, NhatKy_ViPham!E:E, "12_Anh_A", NhatKy_ViPham!F:F, B20, NhatKy_ViPham!C:C, "T17")</f>
        <v>100</v>
      </c>
      <c r="AI20" s="6">
        <f>100 + SUMIFS(NhatKy_ViPham!J:J, NhatKy_ViPham!E:E, "12_Anh_A", NhatKy_ViPham!F:F, B20, NhatKy_ViPham!C:C, "T18") - SUMIFS(NhatKy_ViPham!K:K, NhatKy_ViPham!E:E, "12_Anh_A", NhatKy_ViPham!F:F, B20, NhatKy_ViPham!C:C, "T18")</f>
        <v>100</v>
      </c>
      <c r="AJ20" s="6">
        <f>100 + SUMIFS(NhatKy_ViPham!J:J, NhatKy_ViPham!E:E, "12_Anh_A", NhatKy_ViPham!F:F, B20, NhatKy_ViPham!C:C, "T19") - SUMIFS(NhatKy_ViPham!K:K, NhatKy_ViPham!E:E, "12_Anh_A", NhatKy_ViPham!F:F, B20, NhatKy_ViPham!C:C, "T19")</f>
        <v>100</v>
      </c>
      <c r="AK20" s="6">
        <f>100 + SUMIFS(NhatKy_ViPham!J:J, NhatKy_ViPham!E:E, "12_Anh_A", NhatKy_ViPham!F:F, B20, NhatKy_ViPham!C:C, "T20") - SUMIFS(NhatKy_ViPham!K:K, NhatKy_ViPham!E:E, "12_Anh_A", NhatKy_ViPham!F:F, B20, NhatKy_ViPham!C:C, "T20")</f>
        <v>100</v>
      </c>
      <c r="AL20" s="6">
        <f>100 + SUMIFS(NhatKy_ViPham!J:J, NhatKy_ViPham!E:E, "12_Anh_A", NhatKy_ViPham!F:F, B20, NhatKy_ViPham!C:C, "T21") - SUMIFS(NhatKy_ViPham!K:K, NhatKy_ViPham!E:E, "12_Anh_A", NhatKy_ViPham!F:F, B20, NhatKy_ViPham!C:C, "T21")</f>
        <v>100</v>
      </c>
      <c r="AM20" s="6">
        <f>100 + SUMIFS(NhatKy_ViPham!J:J, NhatKy_ViPham!E:E, "12_Anh_A", NhatKy_ViPham!F:F, B20, NhatKy_ViPham!C:C, "T22") - SUMIFS(NhatKy_ViPham!K:K, NhatKy_ViPham!E:E, "12_Anh_A", NhatKy_ViPham!F:F, B20, NhatKy_ViPham!C:C, "T22")</f>
        <v>100</v>
      </c>
      <c r="AN20" s="6">
        <f>100 + SUMIFS(NhatKy_ViPham!J:J, NhatKy_ViPham!E:E, "12_Anh_A", NhatKy_ViPham!F:F, B20, NhatKy_ViPham!C:C, "T23") - SUMIFS(NhatKy_ViPham!K:K, NhatKy_ViPham!E:E, "12_Anh_A", NhatKy_ViPham!F:F, B20, NhatKy_ViPham!C:C, "T23")</f>
        <v>100</v>
      </c>
      <c r="AO20" s="6">
        <f>100 + SUMIFS(NhatKy_ViPham!J:J, NhatKy_ViPham!E:E, "12_Anh_A", NhatKy_ViPham!F:F, B20, NhatKy_ViPham!C:C, "T24") - SUMIFS(NhatKy_ViPham!K:K, NhatKy_ViPham!E:E, "12_Anh_A", NhatKy_ViPham!F:F, B20, NhatKy_ViPham!C:C, "T24")</f>
        <v>100</v>
      </c>
      <c r="AP20" s="6">
        <f>100 + SUMIFS(NhatKy_ViPham!J:J, NhatKy_ViPham!E:E, "12_Anh_A", NhatKy_ViPham!F:F, B20, NhatKy_ViPham!C:C, "T25") - SUMIFS(NhatKy_ViPham!K:K, NhatKy_ViPham!E:E, "12_Anh_A", NhatKy_ViPham!F:F, B20, NhatKy_ViPham!C:C, "T25")</f>
        <v>100</v>
      </c>
      <c r="AQ20" s="6">
        <f>100 + SUMIFS(NhatKy_ViPham!J:J, NhatKy_ViPham!E:E, "12_Anh_A", NhatKy_ViPham!F:F, B20, NhatKy_ViPham!C:C, "T26") - SUMIFS(NhatKy_ViPham!K:K, NhatKy_ViPham!E:E, "12_Anh_A", NhatKy_ViPham!F:F, B20, NhatKy_ViPham!C:C, "T26")</f>
        <v>100</v>
      </c>
      <c r="AR20" s="6">
        <f>100 + SUMIFS(NhatKy_ViPham!J:J, NhatKy_ViPham!E:E, "12_Anh_A", NhatKy_ViPham!F:F, B20, NhatKy_ViPham!C:C, "T27") - SUMIFS(NhatKy_ViPham!K:K, NhatKy_ViPham!E:E, "12_Anh_A", NhatKy_ViPham!F:F, B20, NhatKy_ViPham!C:C, "T27")</f>
        <v>100</v>
      </c>
      <c r="AS20" s="6">
        <f>100 + SUMIFS(NhatKy_ViPham!J:J, NhatKy_ViPham!E:E, "12_Anh_A", NhatKy_ViPham!F:F, B20, NhatKy_ViPham!C:C, "T28") - SUMIFS(NhatKy_ViPham!K:K, NhatKy_ViPham!E:E, "12_Anh_A", NhatKy_ViPham!F:F, B20, NhatKy_ViPham!C:C, "T28")</f>
        <v>100</v>
      </c>
      <c r="AT20" s="6">
        <f>100 + SUMIFS(NhatKy_ViPham!J:J, NhatKy_ViPham!E:E, "12_Anh_A", NhatKy_ViPham!F:F, B20, NhatKy_ViPham!C:C, "T29") - SUMIFS(NhatKy_ViPham!K:K, NhatKy_ViPham!E:E, "12_Anh_A", NhatKy_ViPham!F:F, B20, NhatKy_ViPham!C:C, "T29")</f>
        <v>100</v>
      </c>
      <c r="AU20" s="6">
        <f>100 + SUMIFS(NhatKy_ViPham!J:J, NhatKy_ViPham!E:E, "12_Anh_A", NhatKy_ViPham!F:F, B20, NhatKy_ViPham!C:C, "T30") - SUMIFS(NhatKy_ViPham!K:K, NhatKy_ViPham!E:E, "12_Anh_A", NhatKy_ViPham!F:F, B20, NhatKy_ViPham!C:C, "T30")</f>
        <v>100</v>
      </c>
      <c r="AV20" s="6">
        <f>100 + SUMIFS(NhatKy_ViPham!J:J, NhatKy_ViPham!E:E, "12_Anh_A", NhatKy_ViPham!F:F, B20, NhatKy_ViPham!C:C, "T31") - SUMIFS(NhatKy_ViPham!K:K, NhatKy_ViPham!E:E, "12_Anh_A", NhatKy_ViPham!F:F, B20, NhatKy_ViPham!C:C, "T31")</f>
        <v>100</v>
      </c>
      <c r="AW20" s="6">
        <f>100 + SUMIFS(NhatKy_ViPham!J:J, NhatKy_ViPham!E:E, "12_Anh_A", NhatKy_ViPham!F:F, B20, NhatKy_ViPham!C:C, "T32") - SUMIFS(NhatKy_ViPham!K:K, NhatKy_ViPham!E:E, "12_Anh_A", NhatKy_ViPham!F:F, B20, NhatKy_ViPham!C:C, "T32")</f>
        <v>100</v>
      </c>
      <c r="AX20" s="6">
        <f>100 + SUMIFS(NhatKy_ViPham!J:J, NhatKy_ViPham!E:E, "12_Anh_A", NhatKy_ViPham!F:F, B20, NhatKy_ViPham!C:C, "T33") - SUMIFS(NhatKy_ViPham!K:K, NhatKy_ViPham!E:E, "12_Anh_A", NhatKy_ViPham!F:F, B20, NhatKy_ViPham!C:C, "T33")</f>
        <v>100</v>
      </c>
      <c r="AY20" s="6">
        <f>100 + SUMIFS(NhatKy_ViPham!J:J, NhatKy_ViPham!E:E, "12_Anh_A", NhatKy_ViPham!F:F, B20, NhatKy_ViPham!C:C, "T34") - SUMIFS(NhatKy_ViPham!K:K, NhatKy_ViPham!E:E, "12_Anh_A", NhatKy_ViPham!F:F, B20, NhatKy_ViPham!C:C, "T34")</f>
        <v>100</v>
      </c>
      <c r="AZ20" s="6">
        <f>100 + SUMIFS(NhatKy_ViPham!J:J, NhatKy_ViPham!E:E, "12_Anh_A", NhatKy_ViPham!F:F, B20, NhatKy_ViPham!C:C, "T35") - SUMIFS(NhatKy_ViPham!K:K, NhatKy_ViPham!E:E, "12_Anh_A", NhatKy_ViPham!F:F, B20, NhatKy_ViPham!C:C, "T35")</f>
        <v>100</v>
      </c>
      <c r="BA20" s="12">
        <f t="shared" si="0"/>
        <v>100</v>
      </c>
      <c r="BB20" s="11" t="s">
        <v>430</v>
      </c>
      <c r="BC20" s="16" t="str">
        <f t="shared" si="1"/>
        <v>Tốt</v>
      </c>
      <c r="BD20" s="15" t="str">
        <f t="shared" si="2"/>
        <v>🟢 BÌNH THƯỜNG</v>
      </c>
    </row>
    <row r="21" spans="1:56" x14ac:dyDescent="0.25">
      <c r="A21" s="4">
        <v>13</v>
      </c>
      <c r="B21" s="10" t="s">
        <v>2936</v>
      </c>
      <c r="C21" s="4" t="s">
        <v>2373</v>
      </c>
      <c r="D21" s="4" t="s">
        <v>435</v>
      </c>
      <c r="E21" s="11" t="s">
        <v>430</v>
      </c>
      <c r="F21" s="7">
        <f>SUMIFS(NhatKy_ViPham!K:K, NhatKy_ViPham!E:E, "12_Anh_A", NhatKy_ViPham!F:F, B21, NhatKy_ViPham!H:H, "L01")</f>
        <v>0</v>
      </c>
      <c r="G21" s="7">
        <f>SUMIFS(NhatKy_ViPham!K:K, NhatKy_ViPham!E:E, "12_Anh_A", NhatKy_ViPham!F:F, B21, NhatKy_ViPham!H:H, "L02")</f>
        <v>0</v>
      </c>
      <c r="H21" s="7">
        <f>SUMIFS(NhatKy_ViPham!K:K, NhatKy_ViPham!E:E, "12_Anh_A", NhatKy_ViPham!F:F, B21, NhatKy_ViPham!H:H, "L03")</f>
        <v>0</v>
      </c>
      <c r="I21" s="7">
        <f>SUMIFS(NhatKy_ViPham!K:K, NhatKy_ViPham!E:E, "12_Anh_A", NhatKy_ViPham!F:F, B21, NhatKy_ViPham!H:H, "L04")</f>
        <v>0</v>
      </c>
      <c r="J21" s="7">
        <f>SUMIFS(NhatKy_ViPham!K:K, NhatKy_ViPham!E:E, "12_Anh_A", NhatKy_ViPham!F:F, B21, NhatKy_ViPham!H:H, "L05")</f>
        <v>0</v>
      </c>
      <c r="K21" s="7">
        <f>SUMIFS(NhatKy_ViPham!K:K, NhatKy_ViPham!E:E, "12_Anh_A", NhatKy_ViPham!F:F, B21, NhatKy_ViPham!H:H, "L06")</f>
        <v>0</v>
      </c>
      <c r="L21" s="7">
        <f>SUMIFS(NhatKy_ViPham!K:K, NhatKy_ViPham!E:E, "12_Anh_A", NhatKy_ViPham!F:F, B21, NhatKy_ViPham!H:H, "L07")</f>
        <v>0</v>
      </c>
      <c r="M21" s="7">
        <f>SUMIFS(NhatKy_ViPham!K:K, NhatKy_ViPham!E:E, "12_Anh_A", NhatKy_ViPham!F:F, B21, NhatKy_ViPham!H:H, "L08")</f>
        <v>0</v>
      </c>
      <c r="N21" s="7">
        <f>SUMIFS(NhatKy_ViPham!K:K, NhatKy_ViPham!E:E, "12_Anh_A", NhatKy_ViPham!F:F, B21, NhatKy_ViPham!H:H, "L09")</f>
        <v>0</v>
      </c>
      <c r="O21" s="7">
        <f>SUMIFS(NhatKy_ViPham!K:K, NhatKy_ViPham!E:E, "12_Anh_A", NhatKy_ViPham!F:F, B21, NhatKy_ViPham!H:H, "L10")</f>
        <v>0</v>
      </c>
      <c r="P21" s="12">
        <f>SUMIFS(NhatKy_ViPham!J:J, NhatKy_ViPham!E:E, "12_Anh_A", NhatKy_ViPham!F:F, B21)</f>
        <v>0</v>
      </c>
      <c r="Q21" s="13">
        <f>SUMIFS(NhatKy_ViPham!K:K, NhatKy_ViPham!E:E, "12_Anh_A", NhatKy_ViPham!F:F, B21)</f>
        <v>0</v>
      </c>
      <c r="R21" s="7">
        <f>100 + SUMIFS(NhatKy_ViPham!J:J, NhatKy_ViPham!E:E, "12_Anh_A", NhatKy_ViPham!F:F, B21, NhatKy_ViPham!C:C, "T1") - SUMIFS(NhatKy_ViPham!K:K, NhatKy_ViPham!E:E, "12_Anh_A", NhatKy_ViPham!F:F, B21, NhatKy_ViPham!C:C, "T1")</f>
        <v>100</v>
      </c>
      <c r="S21" s="7">
        <f>100 + SUMIFS(NhatKy_ViPham!J:J, NhatKy_ViPham!E:E, "12_Anh_A", NhatKy_ViPham!F:F, B21, NhatKy_ViPham!C:C, "T2") - SUMIFS(NhatKy_ViPham!K:K, NhatKy_ViPham!E:E, "12_Anh_A", NhatKy_ViPham!F:F, B21, NhatKy_ViPham!C:C, "T2")</f>
        <v>100</v>
      </c>
      <c r="T21" s="7">
        <f>100 + SUMIFS(NhatKy_ViPham!J:J, NhatKy_ViPham!E:E, "12_Anh_A", NhatKy_ViPham!F:F, B21, NhatKy_ViPham!C:C, "T3") - SUMIFS(NhatKy_ViPham!K:K, NhatKy_ViPham!E:E, "12_Anh_A", NhatKy_ViPham!F:F, B21, NhatKy_ViPham!C:C, "T3")</f>
        <v>100</v>
      </c>
      <c r="U21" s="7">
        <f>100 + SUMIFS(NhatKy_ViPham!J:J, NhatKy_ViPham!E:E, "12_Anh_A", NhatKy_ViPham!F:F, B21, NhatKy_ViPham!C:C, "T4") - SUMIFS(NhatKy_ViPham!K:K, NhatKy_ViPham!E:E, "12_Anh_A", NhatKy_ViPham!F:F, B21, NhatKy_ViPham!C:C, "T4")</f>
        <v>100</v>
      </c>
      <c r="V21" s="7">
        <f>100 + SUMIFS(NhatKy_ViPham!J:J, NhatKy_ViPham!E:E, "12_Anh_A", NhatKy_ViPham!F:F, B21, NhatKy_ViPham!C:C, "T5") - SUMIFS(NhatKy_ViPham!K:K, NhatKy_ViPham!E:E, "12_Anh_A", NhatKy_ViPham!F:F, B21, NhatKy_ViPham!C:C, "T5")</f>
        <v>100</v>
      </c>
      <c r="W21" s="7">
        <f>100 + SUMIFS(NhatKy_ViPham!J:J, NhatKy_ViPham!E:E, "12_Anh_A", NhatKy_ViPham!F:F, B21, NhatKy_ViPham!C:C, "T6") - SUMIFS(NhatKy_ViPham!K:K, NhatKy_ViPham!E:E, "12_Anh_A", NhatKy_ViPham!F:F, B21, NhatKy_ViPham!C:C, "T6")</f>
        <v>100</v>
      </c>
      <c r="X21" s="7">
        <f>100 + SUMIFS(NhatKy_ViPham!J:J, NhatKy_ViPham!E:E, "12_Anh_A", NhatKy_ViPham!F:F, B21, NhatKy_ViPham!C:C, "T7") - SUMIFS(NhatKy_ViPham!K:K, NhatKy_ViPham!E:E, "12_Anh_A", NhatKy_ViPham!F:F, B21, NhatKy_ViPham!C:C, "T7")</f>
        <v>100</v>
      </c>
      <c r="Y21" s="7">
        <f>100 + SUMIFS(NhatKy_ViPham!J:J, NhatKy_ViPham!E:E, "12_Anh_A", NhatKy_ViPham!F:F, B21, NhatKy_ViPham!C:C, "T8") - SUMIFS(NhatKy_ViPham!K:K, NhatKy_ViPham!E:E, "12_Anh_A", NhatKy_ViPham!F:F, B21, NhatKy_ViPham!C:C, "T8")</f>
        <v>100</v>
      </c>
      <c r="Z21" s="7">
        <f>100 + SUMIFS(NhatKy_ViPham!J:J, NhatKy_ViPham!E:E, "12_Anh_A", NhatKy_ViPham!F:F, B21, NhatKy_ViPham!C:C, "T9") - SUMIFS(NhatKy_ViPham!K:K, NhatKy_ViPham!E:E, "12_Anh_A", NhatKy_ViPham!F:F, B21, NhatKy_ViPham!C:C, "T9")</f>
        <v>100</v>
      </c>
      <c r="AA21" s="7">
        <f>100 + SUMIFS(NhatKy_ViPham!J:J, NhatKy_ViPham!E:E, "12_Anh_A", NhatKy_ViPham!F:F, B21, NhatKy_ViPham!C:C, "T10") - SUMIFS(NhatKy_ViPham!K:K, NhatKy_ViPham!E:E, "12_Anh_A", NhatKy_ViPham!F:F, B21, NhatKy_ViPham!C:C, "T10")</f>
        <v>100</v>
      </c>
      <c r="AB21" s="7">
        <f>100 + SUMIFS(NhatKy_ViPham!J:J, NhatKy_ViPham!E:E, "12_Anh_A", NhatKy_ViPham!F:F, B21, NhatKy_ViPham!C:C, "T11") - SUMIFS(NhatKy_ViPham!K:K, NhatKy_ViPham!E:E, "12_Anh_A", NhatKy_ViPham!F:F, B21, NhatKy_ViPham!C:C, "T11")</f>
        <v>100</v>
      </c>
      <c r="AC21" s="7">
        <f>100 + SUMIFS(NhatKy_ViPham!J:J, NhatKy_ViPham!E:E, "12_Anh_A", NhatKy_ViPham!F:F, B21, NhatKy_ViPham!C:C, "T12") - SUMIFS(NhatKy_ViPham!K:K, NhatKy_ViPham!E:E, "12_Anh_A", NhatKy_ViPham!F:F, B21, NhatKy_ViPham!C:C, "T12")</f>
        <v>100</v>
      </c>
      <c r="AD21" s="7">
        <f>100 + SUMIFS(NhatKy_ViPham!J:J, NhatKy_ViPham!E:E, "12_Anh_A", NhatKy_ViPham!F:F, B21, NhatKy_ViPham!C:C, "T13") - SUMIFS(NhatKy_ViPham!K:K, NhatKy_ViPham!E:E, "12_Anh_A", NhatKy_ViPham!F:F, B21, NhatKy_ViPham!C:C, "T13")</f>
        <v>100</v>
      </c>
      <c r="AE21" s="7">
        <f>100 + SUMIFS(NhatKy_ViPham!J:J, NhatKy_ViPham!E:E, "12_Anh_A", NhatKy_ViPham!F:F, B21, NhatKy_ViPham!C:C, "T14") - SUMIFS(NhatKy_ViPham!K:K, NhatKy_ViPham!E:E, "12_Anh_A", NhatKy_ViPham!F:F, B21, NhatKy_ViPham!C:C, "T14")</f>
        <v>100</v>
      </c>
      <c r="AF21" s="7">
        <f>100 + SUMIFS(NhatKy_ViPham!J:J, NhatKy_ViPham!E:E, "12_Anh_A", NhatKy_ViPham!F:F, B21, NhatKy_ViPham!C:C, "T15") - SUMIFS(NhatKy_ViPham!K:K, NhatKy_ViPham!E:E, "12_Anh_A", NhatKy_ViPham!F:F, B21, NhatKy_ViPham!C:C, "T15")</f>
        <v>100</v>
      </c>
      <c r="AG21" s="7">
        <f>100 + SUMIFS(NhatKy_ViPham!J:J, NhatKy_ViPham!E:E, "12_Anh_A", NhatKy_ViPham!F:F, B21, NhatKy_ViPham!C:C, "T16") - SUMIFS(NhatKy_ViPham!K:K, NhatKy_ViPham!E:E, "12_Anh_A", NhatKy_ViPham!F:F, B21, NhatKy_ViPham!C:C, "T16")</f>
        <v>100</v>
      </c>
      <c r="AH21" s="7">
        <f>100 + SUMIFS(NhatKy_ViPham!J:J, NhatKy_ViPham!E:E, "12_Anh_A", NhatKy_ViPham!F:F, B21, NhatKy_ViPham!C:C, "T17") - SUMIFS(NhatKy_ViPham!K:K, NhatKy_ViPham!E:E, "12_Anh_A", NhatKy_ViPham!F:F, B21, NhatKy_ViPham!C:C, "T17")</f>
        <v>100</v>
      </c>
      <c r="AI21" s="7">
        <f>100 + SUMIFS(NhatKy_ViPham!J:J, NhatKy_ViPham!E:E, "12_Anh_A", NhatKy_ViPham!F:F, B21, NhatKy_ViPham!C:C, "T18") - SUMIFS(NhatKy_ViPham!K:K, NhatKy_ViPham!E:E, "12_Anh_A", NhatKy_ViPham!F:F, B21, NhatKy_ViPham!C:C, "T18")</f>
        <v>100</v>
      </c>
      <c r="AJ21" s="7">
        <f>100 + SUMIFS(NhatKy_ViPham!J:J, NhatKy_ViPham!E:E, "12_Anh_A", NhatKy_ViPham!F:F, B21, NhatKy_ViPham!C:C, "T19") - SUMIFS(NhatKy_ViPham!K:K, NhatKy_ViPham!E:E, "12_Anh_A", NhatKy_ViPham!F:F, B21, NhatKy_ViPham!C:C, "T19")</f>
        <v>100</v>
      </c>
      <c r="AK21" s="7">
        <f>100 + SUMIFS(NhatKy_ViPham!J:J, NhatKy_ViPham!E:E, "12_Anh_A", NhatKy_ViPham!F:F, B21, NhatKy_ViPham!C:C, "T20") - SUMIFS(NhatKy_ViPham!K:K, NhatKy_ViPham!E:E, "12_Anh_A", NhatKy_ViPham!F:F, B21, NhatKy_ViPham!C:C, "T20")</f>
        <v>100</v>
      </c>
      <c r="AL21" s="7">
        <f>100 + SUMIFS(NhatKy_ViPham!J:J, NhatKy_ViPham!E:E, "12_Anh_A", NhatKy_ViPham!F:F, B21, NhatKy_ViPham!C:C, "T21") - SUMIFS(NhatKy_ViPham!K:K, NhatKy_ViPham!E:E, "12_Anh_A", NhatKy_ViPham!F:F, B21, NhatKy_ViPham!C:C, "T21")</f>
        <v>100</v>
      </c>
      <c r="AM21" s="7">
        <f>100 + SUMIFS(NhatKy_ViPham!J:J, NhatKy_ViPham!E:E, "12_Anh_A", NhatKy_ViPham!F:F, B21, NhatKy_ViPham!C:C, "T22") - SUMIFS(NhatKy_ViPham!K:K, NhatKy_ViPham!E:E, "12_Anh_A", NhatKy_ViPham!F:F, B21, NhatKy_ViPham!C:C, "T22")</f>
        <v>100</v>
      </c>
      <c r="AN21" s="7">
        <f>100 + SUMIFS(NhatKy_ViPham!J:J, NhatKy_ViPham!E:E, "12_Anh_A", NhatKy_ViPham!F:F, B21, NhatKy_ViPham!C:C, "T23") - SUMIFS(NhatKy_ViPham!K:K, NhatKy_ViPham!E:E, "12_Anh_A", NhatKy_ViPham!F:F, B21, NhatKy_ViPham!C:C, "T23")</f>
        <v>100</v>
      </c>
      <c r="AO21" s="7">
        <f>100 + SUMIFS(NhatKy_ViPham!J:J, NhatKy_ViPham!E:E, "12_Anh_A", NhatKy_ViPham!F:F, B21, NhatKy_ViPham!C:C, "T24") - SUMIFS(NhatKy_ViPham!K:K, NhatKy_ViPham!E:E, "12_Anh_A", NhatKy_ViPham!F:F, B21, NhatKy_ViPham!C:C, "T24")</f>
        <v>100</v>
      </c>
      <c r="AP21" s="7">
        <f>100 + SUMIFS(NhatKy_ViPham!J:J, NhatKy_ViPham!E:E, "12_Anh_A", NhatKy_ViPham!F:F, B21, NhatKy_ViPham!C:C, "T25") - SUMIFS(NhatKy_ViPham!K:K, NhatKy_ViPham!E:E, "12_Anh_A", NhatKy_ViPham!F:F, B21, NhatKy_ViPham!C:C, "T25")</f>
        <v>100</v>
      </c>
      <c r="AQ21" s="7">
        <f>100 + SUMIFS(NhatKy_ViPham!J:J, NhatKy_ViPham!E:E, "12_Anh_A", NhatKy_ViPham!F:F, B21, NhatKy_ViPham!C:C, "T26") - SUMIFS(NhatKy_ViPham!K:K, NhatKy_ViPham!E:E, "12_Anh_A", NhatKy_ViPham!F:F, B21, NhatKy_ViPham!C:C, "T26")</f>
        <v>100</v>
      </c>
      <c r="AR21" s="7">
        <f>100 + SUMIFS(NhatKy_ViPham!J:J, NhatKy_ViPham!E:E, "12_Anh_A", NhatKy_ViPham!F:F, B21, NhatKy_ViPham!C:C, "T27") - SUMIFS(NhatKy_ViPham!K:K, NhatKy_ViPham!E:E, "12_Anh_A", NhatKy_ViPham!F:F, B21, NhatKy_ViPham!C:C, "T27")</f>
        <v>100</v>
      </c>
      <c r="AS21" s="7">
        <f>100 + SUMIFS(NhatKy_ViPham!J:J, NhatKy_ViPham!E:E, "12_Anh_A", NhatKy_ViPham!F:F, B21, NhatKy_ViPham!C:C, "T28") - SUMIFS(NhatKy_ViPham!K:K, NhatKy_ViPham!E:E, "12_Anh_A", NhatKy_ViPham!F:F, B21, NhatKy_ViPham!C:C, "T28")</f>
        <v>100</v>
      </c>
      <c r="AT21" s="7">
        <f>100 + SUMIFS(NhatKy_ViPham!J:J, NhatKy_ViPham!E:E, "12_Anh_A", NhatKy_ViPham!F:F, B21, NhatKy_ViPham!C:C, "T29") - SUMIFS(NhatKy_ViPham!K:K, NhatKy_ViPham!E:E, "12_Anh_A", NhatKy_ViPham!F:F, B21, NhatKy_ViPham!C:C, "T29")</f>
        <v>100</v>
      </c>
      <c r="AU21" s="7">
        <f>100 + SUMIFS(NhatKy_ViPham!J:J, NhatKy_ViPham!E:E, "12_Anh_A", NhatKy_ViPham!F:F, B21, NhatKy_ViPham!C:C, "T30") - SUMIFS(NhatKy_ViPham!K:K, NhatKy_ViPham!E:E, "12_Anh_A", NhatKy_ViPham!F:F, B21, NhatKy_ViPham!C:C, "T30")</f>
        <v>100</v>
      </c>
      <c r="AV21" s="7">
        <f>100 + SUMIFS(NhatKy_ViPham!J:J, NhatKy_ViPham!E:E, "12_Anh_A", NhatKy_ViPham!F:F, B21, NhatKy_ViPham!C:C, "T31") - SUMIFS(NhatKy_ViPham!K:K, NhatKy_ViPham!E:E, "12_Anh_A", NhatKy_ViPham!F:F, B21, NhatKy_ViPham!C:C, "T31")</f>
        <v>100</v>
      </c>
      <c r="AW21" s="7">
        <f>100 + SUMIFS(NhatKy_ViPham!J:J, NhatKy_ViPham!E:E, "12_Anh_A", NhatKy_ViPham!F:F, B21, NhatKy_ViPham!C:C, "T32") - SUMIFS(NhatKy_ViPham!K:K, NhatKy_ViPham!E:E, "12_Anh_A", NhatKy_ViPham!F:F, B21, NhatKy_ViPham!C:C, "T32")</f>
        <v>100</v>
      </c>
      <c r="AX21" s="7">
        <f>100 + SUMIFS(NhatKy_ViPham!J:J, NhatKy_ViPham!E:E, "12_Anh_A", NhatKy_ViPham!F:F, B21, NhatKy_ViPham!C:C, "T33") - SUMIFS(NhatKy_ViPham!K:K, NhatKy_ViPham!E:E, "12_Anh_A", NhatKy_ViPham!F:F, B21, NhatKy_ViPham!C:C, "T33")</f>
        <v>100</v>
      </c>
      <c r="AY21" s="7">
        <f>100 + SUMIFS(NhatKy_ViPham!J:J, NhatKy_ViPham!E:E, "12_Anh_A", NhatKy_ViPham!F:F, B21, NhatKy_ViPham!C:C, "T34") - SUMIFS(NhatKy_ViPham!K:K, NhatKy_ViPham!E:E, "12_Anh_A", NhatKy_ViPham!F:F, B21, NhatKy_ViPham!C:C, "T34")</f>
        <v>100</v>
      </c>
      <c r="AZ21" s="7">
        <f>100 + SUMIFS(NhatKy_ViPham!J:J, NhatKy_ViPham!E:E, "12_Anh_A", NhatKy_ViPham!F:F, B21, NhatKy_ViPham!C:C, "T35") - SUMIFS(NhatKy_ViPham!K:K, NhatKy_ViPham!E:E, "12_Anh_A", NhatKy_ViPham!F:F, B21, NhatKy_ViPham!C:C, "T35")</f>
        <v>100</v>
      </c>
      <c r="BA21" s="12">
        <f t="shared" si="0"/>
        <v>100</v>
      </c>
      <c r="BB21" s="11" t="s">
        <v>430</v>
      </c>
      <c r="BC21" s="14" t="str">
        <f t="shared" si="1"/>
        <v>Tốt</v>
      </c>
      <c r="BD21" s="10" t="str">
        <f t="shared" si="2"/>
        <v>🟢 BÌNH THƯỜNG</v>
      </c>
    </row>
    <row r="22" spans="1:56" x14ac:dyDescent="0.25">
      <c r="A22" s="5">
        <v>14</v>
      </c>
      <c r="B22" s="15" t="s">
        <v>2937</v>
      </c>
      <c r="C22" s="5" t="s">
        <v>2371</v>
      </c>
      <c r="D22" s="5" t="s">
        <v>435</v>
      </c>
      <c r="E22" s="11" t="s">
        <v>430</v>
      </c>
      <c r="F22" s="6">
        <f>SUMIFS(NhatKy_ViPham!K:K, NhatKy_ViPham!E:E, "12_Anh_A", NhatKy_ViPham!F:F, B22, NhatKy_ViPham!H:H, "L01")</f>
        <v>0</v>
      </c>
      <c r="G22" s="6">
        <f>SUMIFS(NhatKy_ViPham!K:K, NhatKy_ViPham!E:E, "12_Anh_A", NhatKy_ViPham!F:F, B22, NhatKy_ViPham!H:H, "L02")</f>
        <v>0</v>
      </c>
      <c r="H22" s="6">
        <f>SUMIFS(NhatKy_ViPham!K:K, NhatKy_ViPham!E:E, "12_Anh_A", NhatKy_ViPham!F:F, B22, NhatKy_ViPham!H:H, "L03")</f>
        <v>0</v>
      </c>
      <c r="I22" s="6">
        <f>SUMIFS(NhatKy_ViPham!K:K, NhatKy_ViPham!E:E, "12_Anh_A", NhatKy_ViPham!F:F, B22, NhatKy_ViPham!H:H, "L04")</f>
        <v>0</v>
      </c>
      <c r="J22" s="6">
        <f>SUMIFS(NhatKy_ViPham!K:K, NhatKy_ViPham!E:E, "12_Anh_A", NhatKy_ViPham!F:F, B22, NhatKy_ViPham!H:H, "L05")</f>
        <v>0</v>
      </c>
      <c r="K22" s="6">
        <f>SUMIFS(NhatKy_ViPham!K:K, NhatKy_ViPham!E:E, "12_Anh_A", NhatKy_ViPham!F:F, B22, NhatKy_ViPham!H:H, "L06")</f>
        <v>0</v>
      </c>
      <c r="L22" s="6">
        <f>SUMIFS(NhatKy_ViPham!K:K, NhatKy_ViPham!E:E, "12_Anh_A", NhatKy_ViPham!F:F, B22, NhatKy_ViPham!H:H, "L07")</f>
        <v>0</v>
      </c>
      <c r="M22" s="6">
        <f>SUMIFS(NhatKy_ViPham!K:K, NhatKy_ViPham!E:E, "12_Anh_A", NhatKy_ViPham!F:F, B22, NhatKy_ViPham!H:H, "L08")</f>
        <v>0</v>
      </c>
      <c r="N22" s="6">
        <f>SUMIFS(NhatKy_ViPham!K:K, NhatKy_ViPham!E:E, "12_Anh_A", NhatKy_ViPham!F:F, B22, NhatKy_ViPham!H:H, "L09")</f>
        <v>0</v>
      </c>
      <c r="O22" s="6">
        <f>SUMIFS(NhatKy_ViPham!K:K, NhatKy_ViPham!E:E, "12_Anh_A", NhatKy_ViPham!F:F, B22, NhatKy_ViPham!H:H, "L10")</f>
        <v>0</v>
      </c>
      <c r="P22" s="12">
        <f>SUMIFS(NhatKy_ViPham!J:J, NhatKy_ViPham!E:E, "12_Anh_A", NhatKy_ViPham!F:F, B22)</f>
        <v>0</v>
      </c>
      <c r="Q22" s="13">
        <f>SUMIFS(NhatKy_ViPham!K:K, NhatKy_ViPham!E:E, "12_Anh_A", NhatKy_ViPham!F:F, B22)</f>
        <v>0</v>
      </c>
      <c r="R22" s="6">
        <f>100 + SUMIFS(NhatKy_ViPham!J:J, NhatKy_ViPham!E:E, "12_Anh_A", NhatKy_ViPham!F:F, B22, NhatKy_ViPham!C:C, "T1") - SUMIFS(NhatKy_ViPham!K:K, NhatKy_ViPham!E:E, "12_Anh_A", NhatKy_ViPham!F:F, B22, NhatKy_ViPham!C:C, "T1")</f>
        <v>100</v>
      </c>
      <c r="S22" s="6">
        <f>100 + SUMIFS(NhatKy_ViPham!J:J, NhatKy_ViPham!E:E, "12_Anh_A", NhatKy_ViPham!F:F, B22, NhatKy_ViPham!C:C, "T2") - SUMIFS(NhatKy_ViPham!K:K, NhatKy_ViPham!E:E, "12_Anh_A", NhatKy_ViPham!F:F, B22, NhatKy_ViPham!C:C, "T2")</f>
        <v>100</v>
      </c>
      <c r="T22" s="6">
        <f>100 + SUMIFS(NhatKy_ViPham!J:J, NhatKy_ViPham!E:E, "12_Anh_A", NhatKy_ViPham!F:F, B22, NhatKy_ViPham!C:C, "T3") - SUMIFS(NhatKy_ViPham!K:K, NhatKy_ViPham!E:E, "12_Anh_A", NhatKy_ViPham!F:F, B22, NhatKy_ViPham!C:C, "T3")</f>
        <v>100</v>
      </c>
      <c r="U22" s="6">
        <f>100 + SUMIFS(NhatKy_ViPham!J:J, NhatKy_ViPham!E:E, "12_Anh_A", NhatKy_ViPham!F:F, B22, NhatKy_ViPham!C:C, "T4") - SUMIFS(NhatKy_ViPham!K:K, NhatKy_ViPham!E:E, "12_Anh_A", NhatKy_ViPham!F:F, B22, NhatKy_ViPham!C:C, "T4")</f>
        <v>100</v>
      </c>
      <c r="V22" s="6">
        <f>100 + SUMIFS(NhatKy_ViPham!J:J, NhatKy_ViPham!E:E, "12_Anh_A", NhatKy_ViPham!F:F, B22, NhatKy_ViPham!C:C, "T5") - SUMIFS(NhatKy_ViPham!K:K, NhatKy_ViPham!E:E, "12_Anh_A", NhatKy_ViPham!F:F, B22, NhatKy_ViPham!C:C, "T5")</f>
        <v>100</v>
      </c>
      <c r="W22" s="6">
        <f>100 + SUMIFS(NhatKy_ViPham!J:J, NhatKy_ViPham!E:E, "12_Anh_A", NhatKy_ViPham!F:F, B22, NhatKy_ViPham!C:C, "T6") - SUMIFS(NhatKy_ViPham!K:K, NhatKy_ViPham!E:E, "12_Anh_A", NhatKy_ViPham!F:F, B22, NhatKy_ViPham!C:C, "T6")</f>
        <v>100</v>
      </c>
      <c r="X22" s="6">
        <f>100 + SUMIFS(NhatKy_ViPham!J:J, NhatKy_ViPham!E:E, "12_Anh_A", NhatKy_ViPham!F:F, B22, NhatKy_ViPham!C:C, "T7") - SUMIFS(NhatKy_ViPham!K:K, NhatKy_ViPham!E:E, "12_Anh_A", NhatKy_ViPham!F:F, B22, NhatKy_ViPham!C:C, "T7")</f>
        <v>100</v>
      </c>
      <c r="Y22" s="6">
        <f>100 + SUMIFS(NhatKy_ViPham!J:J, NhatKy_ViPham!E:E, "12_Anh_A", NhatKy_ViPham!F:F, B22, NhatKy_ViPham!C:C, "T8") - SUMIFS(NhatKy_ViPham!K:K, NhatKy_ViPham!E:E, "12_Anh_A", NhatKy_ViPham!F:F, B22, NhatKy_ViPham!C:C, "T8")</f>
        <v>100</v>
      </c>
      <c r="Z22" s="6">
        <f>100 + SUMIFS(NhatKy_ViPham!J:J, NhatKy_ViPham!E:E, "12_Anh_A", NhatKy_ViPham!F:F, B22, NhatKy_ViPham!C:C, "T9") - SUMIFS(NhatKy_ViPham!K:K, NhatKy_ViPham!E:E, "12_Anh_A", NhatKy_ViPham!F:F, B22, NhatKy_ViPham!C:C, "T9")</f>
        <v>100</v>
      </c>
      <c r="AA22" s="6">
        <f>100 + SUMIFS(NhatKy_ViPham!J:J, NhatKy_ViPham!E:E, "12_Anh_A", NhatKy_ViPham!F:F, B22, NhatKy_ViPham!C:C, "T10") - SUMIFS(NhatKy_ViPham!K:K, NhatKy_ViPham!E:E, "12_Anh_A", NhatKy_ViPham!F:F, B22, NhatKy_ViPham!C:C, "T10")</f>
        <v>100</v>
      </c>
      <c r="AB22" s="6">
        <f>100 + SUMIFS(NhatKy_ViPham!J:J, NhatKy_ViPham!E:E, "12_Anh_A", NhatKy_ViPham!F:F, B22, NhatKy_ViPham!C:C, "T11") - SUMIFS(NhatKy_ViPham!K:K, NhatKy_ViPham!E:E, "12_Anh_A", NhatKy_ViPham!F:F, B22, NhatKy_ViPham!C:C, "T11")</f>
        <v>100</v>
      </c>
      <c r="AC22" s="6">
        <f>100 + SUMIFS(NhatKy_ViPham!J:J, NhatKy_ViPham!E:E, "12_Anh_A", NhatKy_ViPham!F:F, B22, NhatKy_ViPham!C:C, "T12") - SUMIFS(NhatKy_ViPham!K:K, NhatKy_ViPham!E:E, "12_Anh_A", NhatKy_ViPham!F:F, B22, NhatKy_ViPham!C:C, "T12")</f>
        <v>100</v>
      </c>
      <c r="AD22" s="6">
        <f>100 + SUMIFS(NhatKy_ViPham!J:J, NhatKy_ViPham!E:E, "12_Anh_A", NhatKy_ViPham!F:F, B22, NhatKy_ViPham!C:C, "T13") - SUMIFS(NhatKy_ViPham!K:K, NhatKy_ViPham!E:E, "12_Anh_A", NhatKy_ViPham!F:F, B22, NhatKy_ViPham!C:C, "T13")</f>
        <v>100</v>
      </c>
      <c r="AE22" s="6">
        <f>100 + SUMIFS(NhatKy_ViPham!J:J, NhatKy_ViPham!E:E, "12_Anh_A", NhatKy_ViPham!F:F, B22, NhatKy_ViPham!C:C, "T14") - SUMIFS(NhatKy_ViPham!K:K, NhatKy_ViPham!E:E, "12_Anh_A", NhatKy_ViPham!F:F, B22, NhatKy_ViPham!C:C, "T14")</f>
        <v>100</v>
      </c>
      <c r="AF22" s="6">
        <f>100 + SUMIFS(NhatKy_ViPham!J:J, NhatKy_ViPham!E:E, "12_Anh_A", NhatKy_ViPham!F:F, B22, NhatKy_ViPham!C:C, "T15") - SUMIFS(NhatKy_ViPham!K:K, NhatKy_ViPham!E:E, "12_Anh_A", NhatKy_ViPham!F:F, B22, NhatKy_ViPham!C:C, "T15")</f>
        <v>100</v>
      </c>
      <c r="AG22" s="6">
        <f>100 + SUMIFS(NhatKy_ViPham!J:J, NhatKy_ViPham!E:E, "12_Anh_A", NhatKy_ViPham!F:F, B22, NhatKy_ViPham!C:C, "T16") - SUMIFS(NhatKy_ViPham!K:K, NhatKy_ViPham!E:E, "12_Anh_A", NhatKy_ViPham!F:F, B22, NhatKy_ViPham!C:C, "T16")</f>
        <v>100</v>
      </c>
      <c r="AH22" s="6">
        <f>100 + SUMIFS(NhatKy_ViPham!J:J, NhatKy_ViPham!E:E, "12_Anh_A", NhatKy_ViPham!F:F, B22, NhatKy_ViPham!C:C, "T17") - SUMIFS(NhatKy_ViPham!K:K, NhatKy_ViPham!E:E, "12_Anh_A", NhatKy_ViPham!F:F, B22, NhatKy_ViPham!C:C, "T17")</f>
        <v>100</v>
      </c>
      <c r="AI22" s="6">
        <f>100 + SUMIFS(NhatKy_ViPham!J:J, NhatKy_ViPham!E:E, "12_Anh_A", NhatKy_ViPham!F:F, B22, NhatKy_ViPham!C:C, "T18") - SUMIFS(NhatKy_ViPham!K:K, NhatKy_ViPham!E:E, "12_Anh_A", NhatKy_ViPham!F:F, B22, NhatKy_ViPham!C:C, "T18")</f>
        <v>100</v>
      </c>
      <c r="AJ22" s="6">
        <f>100 + SUMIFS(NhatKy_ViPham!J:J, NhatKy_ViPham!E:E, "12_Anh_A", NhatKy_ViPham!F:F, B22, NhatKy_ViPham!C:C, "T19") - SUMIFS(NhatKy_ViPham!K:K, NhatKy_ViPham!E:E, "12_Anh_A", NhatKy_ViPham!F:F, B22, NhatKy_ViPham!C:C, "T19")</f>
        <v>100</v>
      </c>
      <c r="AK22" s="6">
        <f>100 + SUMIFS(NhatKy_ViPham!J:J, NhatKy_ViPham!E:E, "12_Anh_A", NhatKy_ViPham!F:F, B22, NhatKy_ViPham!C:C, "T20") - SUMIFS(NhatKy_ViPham!K:K, NhatKy_ViPham!E:E, "12_Anh_A", NhatKy_ViPham!F:F, B22, NhatKy_ViPham!C:C, "T20")</f>
        <v>100</v>
      </c>
      <c r="AL22" s="6">
        <f>100 + SUMIFS(NhatKy_ViPham!J:J, NhatKy_ViPham!E:E, "12_Anh_A", NhatKy_ViPham!F:F, B22, NhatKy_ViPham!C:C, "T21") - SUMIFS(NhatKy_ViPham!K:K, NhatKy_ViPham!E:E, "12_Anh_A", NhatKy_ViPham!F:F, B22, NhatKy_ViPham!C:C, "T21")</f>
        <v>100</v>
      </c>
      <c r="AM22" s="6">
        <f>100 + SUMIFS(NhatKy_ViPham!J:J, NhatKy_ViPham!E:E, "12_Anh_A", NhatKy_ViPham!F:F, B22, NhatKy_ViPham!C:C, "T22") - SUMIFS(NhatKy_ViPham!K:K, NhatKy_ViPham!E:E, "12_Anh_A", NhatKy_ViPham!F:F, B22, NhatKy_ViPham!C:C, "T22")</f>
        <v>100</v>
      </c>
      <c r="AN22" s="6">
        <f>100 + SUMIFS(NhatKy_ViPham!J:J, NhatKy_ViPham!E:E, "12_Anh_A", NhatKy_ViPham!F:F, B22, NhatKy_ViPham!C:C, "T23") - SUMIFS(NhatKy_ViPham!K:K, NhatKy_ViPham!E:E, "12_Anh_A", NhatKy_ViPham!F:F, B22, NhatKy_ViPham!C:C, "T23")</f>
        <v>100</v>
      </c>
      <c r="AO22" s="6">
        <f>100 + SUMIFS(NhatKy_ViPham!J:J, NhatKy_ViPham!E:E, "12_Anh_A", NhatKy_ViPham!F:F, B22, NhatKy_ViPham!C:C, "T24") - SUMIFS(NhatKy_ViPham!K:K, NhatKy_ViPham!E:E, "12_Anh_A", NhatKy_ViPham!F:F, B22, NhatKy_ViPham!C:C, "T24")</f>
        <v>100</v>
      </c>
      <c r="AP22" s="6">
        <f>100 + SUMIFS(NhatKy_ViPham!J:J, NhatKy_ViPham!E:E, "12_Anh_A", NhatKy_ViPham!F:F, B22, NhatKy_ViPham!C:C, "T25") - SUMIFS(NhatKy_ViPham!K:K, NhatKy_ViPham!E:E, "12_Anh_A", NhatKy_ViPham!F:F, B22, NhatKy_ViPham!C:C, "T25")</f>
        <v>100</v>
      </c>
      <c r="AQ22" s="6">
        <f>100 + SUMIFS(NhatKy_ViPham!J:J, NhatKy_ViPham!E:E, "12_Anh_A", NhatKy_ViPham!F:F, B22, NhatKy_ViPham!C:C, "T26") - SUMIFS(NhatKy_ViPham!K:K, NhatKy_ViPham!E:E, "12_Anh_A", NhatKy_ViPham!F:F, B22, NhatKy_ViPham!C:C, "T26")</f>
        <v>100</v>
      </c>
      <c r="AR22" s="6">
        <f>100 + SUMIFS(NhatKy_ViPham!J:J, NhatKy_ViPham!E:E, "12_Anh_A", NhatKy_ViPham!F:F, B22, NhatKy_ViPham!C:C, "T27") - SUMIFS(NhatKy_ViPham!K:K, NhatKy_ViPham!E:E, "12_Anh_A", NhatKy_ViPham!F:F, B22, NhatKy_ViPham!C:C, "T27")</f>
        <v>100</v>
      </c>
      <c r="AS22" s="6">
        <f>100 + SUMIFS(NhatKy_ViPham!J:J, NhatKy_ViPham!E:E, "12_Anh_A", NhatKy_ViPham!F:F, B22, NhatKy_ViPham!C:C, "T28") - SUMIFS(NhatKy_ViPham!K:K, NhatKy_ViPham!E:E, "12_Anh_A", NhatKy_ViPham!F:F, B22, NhatKy_ViPham!C:C, "T28")</f>
        <v>100</v>
      </c>
      <c r="AT22" s="6">
        <f>100 + SUMIFS(NhatKy_ViPham!J:J, NhatKy_ViPham!E:E, "12_Anh_A", NhatKy_ViPham!F:F, B22, NhatKy_ViPham!C:C, "T29") - SUMIFS(NhatKy_ViPham!K:K, NhatKy_ViPham!E:E, "12_Anh_A", NhatKy_ViPham!F:F, B22, NhatKy_ViPham!C:C, "T29")</f>
        <v>100</v>
      </c>
      <c r="AU22" s="6">
        <f>100 + SUMIFS(NhatKy_ViPham!J:J, NhatKy_ViPham!E:E, "12_Anh_A", NhatKy_ViPham!F:F, B22, NhatKy_ViPham!C:C, "T30") - SUMIFS(NhatKy_ViPham!K:K, NhatKy_ViPham!E:E, "12_Anh_A", NhatKy_ViPham!F:F, B22, NhatKy_ViPham!C:C, "T30")</f>
        <v>100</v>
      </c>
      <c r="AV22" s="6">
        <f>100 + SUMIFS(NhatKy_ViPham!J:J, NhatKy_ViPham!E:E, "12_Anh_A", NhatKy_ViPham!F:F, B22, NhatKy_ViPham!C:C, "T31") - SUMIFS(NhatKy_ViPham!K:K, NhatKy_ViPham!E:E, "12_Anh_A", NhatKy_ViPham!F:F, B22, NhatKy_ViPham!C:C, "T31")</f>
        <v>100</v>
      </c>
      <c r="AW22" s="6">
        <f>100 + SUMIFS(NhatKy_ViPham!J:J, NhatKy_ViPham!E:E, "12_Anh_A", NhatKy_ViPham!F:F, B22, NhatKy_ViPham!C:C, "T32") - SUMIFS(NhatKy_ViPham!K:K, NhatKy_ViPham!E:E, "12_Anh_A", NhatKy_ViPham!F:F, B22, NhatKy_ViPham!C:C, "T32")</f>
        <v>100</v>
      </c>
      <c r="AX22" s="6">
        <f>100 + SUMIFS(NhatKy_ViPham!J:J, NhatKy_ViPham!E:E, "12_Anh_A", NhatKy_ViPham!F:F, B22, NhatKy_ViPham!C:C, "T33") - SUMIFS(NhatKy_ViPham!K:K, NhatKy_ViPham!E:E, "12_Anh_A", NhatKy_ViPham!F:F, B22, NhatKy_ViPham!C:C, "T33")</f>
        <v>100</v>
      </c>
      <c r="AY22" s="6">
        <f>100 + SUMIFS(NhatKy_ViPham!J:J, NhatKy_ViPham!E:E, "12_Anh_A", NhatKy_ViPham!F:F, B22, NhatKy_ViPham!C:C, "T34") - SUMIFS(NhatKy_ViPham!K:K, NhatKy_ViPham!E:E, "12_Anh_A", NhatKy_ViPham!F:F, B22, NhatKy_ViPham!C:C, "T34")</f>
        <v>100</v>
      </c>
      <c r="AZ22" s="6">
        <f>100 + SUMIFS(NhatKy_ViPham!J:J, NhatKy_ViPham!E:E, "12_Anh_A", NhatKy_ViPham!F:F, B22, NhatKy_ViPham!C:C, "T35") - SUMIFS(NhatKy_ViPham!K:K, NhatKy_ViPham!E:E, "12_Anh_A", NhatKy_ViPham!F:F, B22, NhatKy_ViPham!C:C, "T35")</f>
        <v>100</v>
      </c>
      <c r="BA22" s="12">
        <f t="shared" si="0"/>
        <v>100</v>
      </c>
      <c r="BB22" s="11" t="s">
        <v>430</v>
      </c>
      <c r="BC22" s="16" t="str">
        <f t="shared" si="1"/>
        <v>Tốt</v>
      </c>
      <c r="BD22" s="15" t="str">
        <f t="shared" si="2"/>
        <v>🟢 BÌNH THƯỜNG</v>
      </c>
    </row>
    <row r="23" spans="1:56" x14ac:dyDescent="0.25">
      <c r="A23" s="4">
        <v>15</v>
      </c>
      <c r="B23" s="10" t="s">
        <v>2938</v>
      </c>
      <c r="C23" s="4" t="s">
        <v>2939</v>
      </c>
      <c r="D23" s="4" t="s">
        <v>435</v>
      </c>
      <c r="E23" s="11" t="s">
        <v>430</v>
      </c>
      <c r="F23" s="7">
        <f>SUMIFS(NhatKy_ViPham!K:K, NhatKy_ViPham!E:E, "12_Anh_A", NhatKy_ViPham!F:F, B23, NhatKy_ViPham!H:H, "L01")</f>
        <v>0</v>
      </c>
      <c r="G23" s="7">
        <f>SUMIFS(NhatKy_ViPham!K:K, NhatKy_ViPham!E:E, "12_Anh_A", NhatKy_ViPham!F:F, B23, NhatKy_ViPham!H:H, "L02")</f>
        <v>0</v>
      </c>
      <c r="H23" s="7">
        <f>SUMIFS(NhatKy_ViPham!K:K, NhatKy_ViPham!E:E, "12_Anh_A", NhatKy_ViPham!F:F, B23, NhatKy_ViPham!H:H, "L03")</f>
        <v>0</v>
      </c>
      <c r="I23" s="7">
        <f>SUMIFS(NhatKy_ViPham!K:K, NhatKy_ViPham!E:E, "12_Anh_A", NhatKy_ViPham!F:F, B23, NhatKy_ViPham!H:H, "L04")</f>
        <v>0</v>
      </c>
      <c r="J23" s="7">
        <f>SUMIFS(NhatKy_ViPham!K:K, NhatKy_ViPham!E:E, "12_Anh_A", NhatKy_ViPham!F:F, B23, NhatKy_ViPham!H:H, "L05")</f>
        <v>0</v>
      </c>
      <c r="K23" s="7">
        <f>SUMIFS(NhatKy_ViPham!K:K, NhatKy_ViPham!E:E, "12_Anh_A", NhatKy_ViPham!F:F, B23, NhatKy_ViPham!H:H, "L06")</f>
        <v>0</v>
      </c>
      <c r="L23" s="7">
        <f>SUMIFS(NhatKy_ViPham!K:K, NhatKy_ViPham!E:E, "12_Anh_A", NhatKy_ViPham!F:F, B23, NhatKy_ViPham!H:H, "L07")</f>
        <v>0</v>
      </c>
      <c r="M23" s="7">
        <f>SUMIFS(NhatKy_ViPham!K:K, NhatKy_ViPham!E:E, "12_Anh_A", NhatKy_ViPham!F:F, B23, NhatKy_ViPham!H:H, "L08")</f>
        <v>0</v>
      </c>
      <c r="N23" s="7">
        <f>SUMIFS(NhatKy_ViPham!K:K, NhatKy_ViPham!E:E, "12_Anh_A", NhatKy_ViPham!F:F, B23, NhatKy_ViPham!H:H, "L09")</f>
        <v>0</v>
      </c>
      <c r="O23" s="7">
        <f>SUMIFS(NhatKy_ViPham!K:K, NhatKy_ViPham!E:E, "12_Anh_A", NhatKy_ViPham!F:F, B23, NhatKy_ViPham!H:H, "L10")</f>
        <v>0</v>
      </c>
      <c r="P23" s="12">
        <f>SUMIFS(NhatKy_ViPham!J:J, NhatKy_ViPham!E:E, "12_Anh_A", NhatKy_ViPham!F:F, B23)</f>
        <v>0</v>
      </c>
      <c r="Q23" s="13">
        <f>SUMIFS(NhatKy_ViPham!K:K, NhatKy_ViPham!E:E, "12_Anh_A", NhatKy_ViPham!F:F, B23)</f>
        <v>0</v>
      </c>
      <c r="R23" s="7">
        <f>100 + SUMIFS(NhatKy_ViPham!J:J, NhatKy_ViPham!E:E, "12_Anh_A", NhatKy_ViPham!F:F, B23, NhatKy_ViPham!C:C, "T1") - SUMIFS(NhatKy_ViPham!K:K, NhatKy_ViPham!E:E, "12_Anh_A", NhatKy_ViPham!F:F, B23, NhatKy_ViPham!C:C, "T1")</f>
        <v>100</v>
      </c>
      <c r="S23" s="7">
        <f>100 + SUMIFS(NhatKy_ViPham!J:J, NhatKy_ViPham!E:E, "12_Anh_A", NhatKy_ViPham!F:F, B23, NhatKy_ViPham!C:C, "T2") - SUMIFS(NhatKy_ViPham!K:K, NhatKy_ViPham!E:E, "12_Anh_A", NhatKy_ViPham!F:F, B23, NhatKy_ViPham!C:C, "T2")</f>
        <v>100</v>
      </c>
      <c r="T23" s="7">
        <f>100 + SUMIFS(NhatKy_ViPham!J:J, NhatKy_ViPham!E:E, "12_Anh_A", NhatKy_ViPham!F:F, B23, NhatKy_ViPham!C:C, "T3") - SUMIFS(NhatKy_ViPham!K:K, NhatKy_ViPham!E:E, "12_Anh_A", NhatKy_ViPham!F:F, B23, NhatKy_ViPham!C:C, "T3")</f>
        <v>100</v>
      </c>
      <c r="U23" s="7">
        <f>100 + SUMIFS(NhatKy_ViPham!J:J, NhatKy_ViPham!E:E, "12_Anh_A", NhatKy_ViPham!F:F, B23, NhatKy_ViPham!C:C, "T4") - SUMIFS(NhatKy_ViPham!K:K, NhatKy_ViPham!E:E, "12_Anh_A", NhatKy_ViPham!F:F, B23, NhatKy_ViPham!C:C, "T4")</f>
        <v>100</v>
      </c>
      <c r="V23" s="7">
        <f>100 + SUMIFS(NhatKy_ViPham!J:J, NhatKy_ViPham!E:E, "12_Anh_A", NhatKy_ViPham!F:F, B23, NhatKy_ViPham!C:C, "T5") - SUMIFS(NhatKy_ViPham!K:K, NhatKy_ViPham!E:E, "12_Anh_A", NhatKy_ViPham!F:F, B23, NhatKy_ViPham!C:C, "T5")</f>
        <v>100</v>
      </c>
      <c r="W23" s="7">
        <f>100 + SUMIFS(NhatKy_ViPham!J:J, NhatKy_ViPham!E:E, "12_Anh_A", NhatKy_ViPham!F:F, B23, NhatKy_ViPham!C:C, "T6") - SUMIFS(NhatKy_ViPham!K:K, NhatKy_ViPham!E:E, "12_Anh_A", NhatKy_ViPham!F:F, B23, NhatKy_ViPham!C:C, "T6")</f>
        <v>100</v>
      </c>
      <c r="X23" s="7">
        <f>100 + SUMIFS(NhatKy_ViPham!J:J, NhatKy_ViPham!E:E, "12_Anh_A", NhatKy_ViPham!F:F, B23, NhatKy_ViPham!C:C, "T7") - SUMIFS(NhatKy_ViPham!K:K, NhatKy_ViPham!E:E, "12_Anh_A", NhatKy_ViPham!F:F, B23, NhatKy_ViPham!C:C, "T7")</f>
        <v>100</v>
      </c>
      <c r="Y23" s="7">
        <f>100 + SUMIFS(NhatKy_ViPham!J:J, NhatKy_ViPham!E:E, "12_Anh_A", NhatKy_ViPham!F:F, B23, NhatKy_ViPham!C:C, "T8") - SUMIFS(NhatKy_ViPham!K:K, NhatKy_ViPham!E:E, "12_Anh_A", NhatKy_ViPham!F:F, B23, NhatKy_ViPham!C:C, "T8")</f>
        <v>100</v>
      </c>
      <c r="Z23" s="7">
        <f>100 + SUMIFS(NhatKy_ViPham!J:J, NhatKy_ViPham!E:E, "12_Anh_A", NhatKy_ViPham!F:F, B23, NhatKy_ViPham!C:C, "T9") - SUMIFS(NhatKy_ViPham!K:K, NhatKy_ViPham!E:E, "12_Anh_A", NhatKy_ViPham!F:F, B23, NhatKy_ViPham!C:C, "T9")</f>
        <v>100</v>
      </c>
      <c r="AA23" s="7">
        <f>100 + SUMIFS(NhatKy_ViPham!J:J, NhatKy_ViPham!E:E, "12_Anh_A", NhatKy_ViPham!F:F, B23, NhatKy_ViPham!C:C, "T10") - SUMIFS(NhatKy_ViPham!K:K, NhatKy_ViPham!E:E, "12_Anh_A", NhatKy_ViPham!F:F, B23, NhatKy_ViPham!C:C, "T10")</f>
        <v>100</v>
      </c>
      <c r="AB23" s="7">
        <f>100 + SUMIFS(NhatKy_ViPham!J:J, NhatKy_ViPham!E:E, "12_Anh_A", NhatKy_ViPham!F:F, B23, NhatKy_ViPham!C:C, "T11") - SUMIFS(NhatKy_ViPham!K:K, NhatKy_ViPham!E:E, "12_Anh_A", NhatKy_ViPham!F:F, B23, NhatKy_ViPham!C:C, "T11")</f>
        <v>100</v>
      </c>
      <c r="AC23" s="7">
        <f>100 + SUMIFS(NhatKy_ViPham!J:J, NhatKy_ViPham!E:E, "12_Anh_A", NhatKy_ViPham!F:F, B23, NhatKy_ViPham!C:C, "T12") - SUMIFS(NhatKy_ViPham!K:K, NhatKy_ViPham!E:E, "12_Anh_A", NhatKy_ViPham!F:F, B23, NhatKy_ViPham!C:C, "T12")</f>
        <v>100</v>
      </c>
      <c r="AD23" s="7">
        <f>100 + SUMIFS(NhatKy_ViPham!J:J, NhatKy_ViPham!E:E, "12_Anh_A", NhatKy_ViPham!F:F, B23, NhatKy_ViPham!C:C, "T13") - SUMIFS(NhatKy_ViPham!K:K, NhatKy_ViPham!E:E, "12_Anh_A", NhatKy_ViPham!F:F, B23, NhatKy_ViPham!C:C, "T13")</f>
        <v>100</v>
      </c>
      <c r="AE23" s="7">
        <f>100 + SUMIFS(NhatKy_ViPham!J:J, NhatKy_ViPham!E:E, "12_Anh_A", NhatKy_ViPham!F:F, B23, NhatKy_ViPham!C:C, "T14") - SUMIFS(NhatKy_ViPham!K:K, NhatKy_ViPham!E:E, "12_Anh_A", NhatKy_ViPham!F:F, B23, NhatKy_ViPham!C:C, "T14")</f>
        <v>100</v>
      </c>
      <c r="AF23" s="7">
        <f>100 + SUMIFS(NhatKy_ViPham!J:J, NhatKy_ViPham!E:E, "12_Anh_A", NhatKy_ViPham!F:F, B23, NhatKy_ViPham!C:C, "T15") - SUMIFS(NhatKy_ViPham!K:K, NhatKy_ViPham!E:E, "12_Anh_A", NhatKy_ViPham!F:F, B23, NhatKy_ViPham!C:C, "T15")</f>
        <v>100</v>
      </c>
      <c r="AG23" s="7">
        <f>100 + SUMIFS(NhatKy_ViPham!J:J, NhatKy_ViPham!E:E, "12_Anh_A", NhatKy_ViPham!F:F, B23, NhatKy_ViPham!C:C, "T16") - SUMIFS(NhatKy_ViPham!K:K, NhatKy_ViPham!E:E, "12_Anh_A", NhatKy_ViPham!F:F, B23, NhatKy_ViPham!C:C, "T16")</f>
        <v>100</v>
      </c>
      <c r="AH23" s="7">
        <f>100 + SUMIFS(NhatKy_ViPham!J:J, NhatKy_ViPham!E:E, "12_Anh_A", NhatKy_ViPham!F:F, B23, NhatKy_ViPham!C:C, "T17") - SUMIFS(NhatKy_ViPham!K:K, NhatKy_ViPham!E:E, "12_Anh_A", NhatKy_ViPham!F:F, B23, NhatKy_ViPham!C:C, "T17")</f>
        <v>100</v>
      </c>
      <c r="AI23" s="7">
        <f>100 + SUMIFS(NhatKy_ViPham!J:J, NhatKy_ViPham!E:E, "12_Anh_A", NhatKy_ViPham!F:F, B23, NhatKy_ViPham!C:C, "T18") - SUMIFS(NhatKy_ViPham!K:K, NhatKy_ViPham!E:E, "12_Anh_A", NhatKy_ViPham!F:F, B23, NhatKy_ViPham!C:C, "T18")</f>
        <v>100</v>
      </c>
      <c r="AJ23" s="7">
        <f>100 + SUMIFS(NhatKy_ViPham!J:J, NhatKy_ViPham!E:E, "12_Anh_A", NhatKy_ViPham!F:F, B23, NhatKy_ViPham!C:C, "T19") - SUMIFS(NhatKy_ViPham!K:K, NhatKy_ViPham!E:E, "12_Anh_A", NhatKy_ViPham!F:F, B23, NhatKy_ViPham!C:C, "T19")</f>
        <v>100</v>
      </c>
      <c r="AK23" s="7">
        <f>100 + SUMIFS(NhatKy_ViPham!J:J, NhatKy_ViPham!E:E, "12_Anh_A", NhatKy_ViPham!F:F, B23, NhatKy_ViPham!C:C, "T20") - SUMIFS(NhatKy_ViPham!K:K, NhatKy_ViPham!E:E, "12_Anh_A", NhatKy_ViPham!F:F, B23, NhatKy_ViPham!C:C, "T20")</f>
        <v>100</v>
      </c>
      <c r="AL23" s="7">
        <f>100 + SUMIFS(NhatKy_ViPham!J:J, NhatKy_ViPham!E:E, "12_Anh_A", NhatKy_ViPham!F:F, B23, NhatKy_ViPham!C:C, "T21") - SUMIFS(NhatKy_ViPham!K:K, NhatKy_ViPham!E:E, "12_Anh_A", NhatKy_ViPham!F:F, B23, NhatKy_ViPham!C:C, "T21")</f>
        <v>100</v>
      </c>
      <c r="AM23" s="7">
        <f>100 + SUMIFS(NhatKy_ViPham!J:J, NhatKy_ViPham!E:E, "12_Anh_A", NhatKy_ViPham!F:F, B23, NhatKy_ViPham!C:C, "T22") - SUMIFS(NhatKy_ViPham!K:K, NhatKy_ViPham!E:E, "12_Anh_A", NhatKy_ViPham!F:F, B23, NhatKy_ViPham!C:C, "T22")</f>
        <v>100</v>
      </c>
      <c r="AN23" s="7">
        <f>100 + SUMIFS(NhatKy_ViPham!J:J, NhatKy_ViPham!E:E, "12_Anh_A", NhatKy_ViPham!F:F, B23, NhatKy_ViPham!C:C, "T23") - SUMIFS(NhatKy_ViPham!K:K, NhatKy_ViPham!E:E, "12_Anh_A", NhatKy_ViPham!F:F, B23, NhatKy_ViPham!C:C, "T23")</f>
        <v>100</v>
      </c>
      <c r="AO23" s="7">
        <f>100 + SUMIFS(NhatKy_ViPham!J:J, NhatKy_ViPham!E:E, "12_Anh_A", NhatKy_ViPham!F:F, B23, NhatKy_ViPham!C:C, "T24") - SUMIFS(NhatKy_ViPham!K:K, NhatKy_ViPham!E:E, "12_Anh_A", NhatKy_ViPham!F:F, B23, NhatKy_ViPham!C:C, "T24")</f>
        <v>100</v>
      </c>
      <c r="AP23" s="7">
        <f>100 + SUMIFS(NhatKy_ViPham!J:J, NhatKy_ViPham!E:E, "12_Anh_A", NhatKy_ViPham!F:F, B23, NhatKy_ViPham!C:C, "T25") - SUMIFS(NhatKy_ViPham!K:K, NhatKy_ViPham!E:E, "12_Anh_A", NhatKy_ViPham!F:F, B23, NhatKy_ViPham!C:C, "T25")</f>
        <v>100</v>
      </c>
      <c r="AQ23" s="7">
        <f>100 + SUMIFS(NhatKy_ViPham!J:J, NhatKy_ViPham!E:E, "12_Anh_A", NhatKy_ViPham!F:F, B23, NhatKy_ViPham!C:C, "T26") - SUMIFS(NhatKy_ViPham!K:K, NhatKy_ViPham!E:E, "12_Anh_A", NhatKy_ViPham!F:F, B23, NhatKy_ViPham!C:C, "T26")</f>
        <v>100</v>
      </c>
      <c r="AR23" s="7">
        <f>100 + SUMIFS(NhatKy_ViPham!J:J, NhatKy_ViPham!E:E, "12_Anh_A", NhatKy_ViPham!F:F, B23, NhatKy_ViPham!C:C, "T27") - SUMIFS(NhatKy_ViPham!K:K, NhatKy_ViPham!E:E, "12_Anh_A", NhatKy_ViPham!F:F, B23, NhatKy_ViPham!C:C, "T27")</f>
        <v>100</v>
      </c>
      <c r="AS23" s="7">
        <f>100 + SUMIFS(NhatKy_ViPham!J:J, NhatKy_ViPham!E:E, "12_Anh_A", NhatKy_ViPham!F:F, B23, NhatKy_ViPham!C:C, "T28") - SUMIFS(NhatKy_ViPham!K:K, NhatKy_ViPham!E:E, "12_Anh_A", NhatKy_ViPham!F:F, B23, NhatKy_ViPham!C:C, "T28")</f>
        <v>100</v>
      </c>
      <c r="AT23" s="7">
        <f>100 + SUMIFS(NhatKy_ViPham!J:J, NhatKy_ViPham!E:E, "12_Anh_A", NhatKy_ViPham!F:F, B23, NhatKy_ViPham!C:C, "T29") - SUMIFS(NhatKy_ViPham!K:K, NhatKy_ViPham!E:E, "12_Anh_A", NhatKy_ViPham!F:F, B23, NhatKy_ViPham!C:C, "T29")</f>
        <v>100</v>
      </c>
      <c r="AU23" s="7">
        <f>100 + SUMIFS(NhatKy_ViPham!J:J, NhatKy_ViPham!E:E, "12_Anh_A", NhatKy_ViPham!F:F, B23, NhatKy_ViPham!C:C, "T30") - SUMIFS(NhatKy_ViPham!K:K, NhatKy_ViPham!E:E, "12_Anh_A", NhatKy_ViPham!F:F, B23, NhatKy_ViPham!C:C, "T30")</f>
        <v>100</v>
      </c>
      <c r="AV23" s="7">
        <f>100 + SUMIFS(NhatKy_ViPham!J:J, NhatKy_ViPham!E:E, "12_Anh_A", NhatKy_ViPham!F:F, B23, NhatKy_ViPham!C:C, "T31") - SUMIFS(NhatKy_ViPham!K:K, NhatKy_ViPham!E:E, "12_Anh_A", NhatKy_ViPham!F:F, B23, NhatKy_ViPham!C:C, "T31")</f>
        <v>100</v>
      </c>
      <c r="AW23" s="7">
        <f>100 + SUMIFS(NhatKy_ViPham!J:J, NhatKy_ViPham!E:E, "12_Anh_A", NhatKy_ViPham!F:F, B23, NhatKy_ViPham!C:C, "T32") - SUMIFS(NhatKy_ViPham!K:K, NhatKy_ViPham!E:E, "12_Anh_A", NhatKy_ViPham!F:F, B23, NhatKy_ViPham!C:C, "T32")</f>
        <v>100</v>
      </c>
      <c r="AX23" s="7">
        <f>100 + SUMIFS(NhatKy_ViPham!J:J, NhatKy_ViPham!E:E, "12_Anh_A", NhatKy_ViPham!F:F, B23, NhatKy_ViPham!C:C, "T33") - SUMIFS(NhatKy_ViPham!K:K, NhatKy_ViPham!E:E, "12_Anh_A", NhatKy_ViPham!F:F, B23, NhatKy_ViPham!C:C, "T33")</f>
        <v>100</v>
      </c>
      <c r="AY23" s="7">
        <f>100 + SUMIFS(NhatKy_ViPham!J:J, NhatKy_ViPham!E:E, "12_Anh_A", NhatKy_ViPham!F:F, B23, NhatKy_ViPham!C:C, "T34") - SUMIFS(NhatKy_ViPham!K:K, NhatKy_ViPham!E:E, "12_Anh_A", NhatKy_ViPham!F:F, B23, NhatKy_ViPham!C:C, "T34")</f>
        <v>100</v>
      </c>
      <c r="AZ23" s="7">
        <f>100 + SUMIFS(NhatKy_ViPham!J:J, NhatKy_ViPham!E:E, "12_Anh_A", NhatKy_ViPham!F:F, B23, NhatKy_ViPham!C:C, "T35") - SUMIFS(NhatKy_ViPham!K:K, NhatKy_ViPham!E:E, "12_Anh_A", NhatKy_ViPham!F:F, B23, NhatKy_ViPham!C:C, "T35")</f>
        <v>100</v>
      </c>
      <c r="BA23" s="12">
        <f t="shared" si="0"/>
        <v>100</v>
      </c>
      <c r="BB23" s="11" t="s">
        <v>430</v>
      </c>
      <c r="BC23" s="14" t="str">
        <f t="shared" si="1"/>
        <v>Tốt</v>
      </c>
      <c r="BD23" s="10" t="str">
        <f t="shared" si="2"/>
        <v>🟢 BÌNH THƯỜNG</v>
      </c>
    </row>
    <row r="24" spans="1:56" x14ac:dyDescent="0.25">
      <c r="A24" s="5">
        <v>16</v>
      </c>
      <c r="B24" s="15" t="s">
        <v>779</v>
      </c>
      <c r="C24" s="5" t="s">
        <v>2478</v>
      </c>
      <c r="D24" s="5" t="s">
        <v>435</v>
      </c>
      <c r="E24" s="11" t="s">
        <v>430</v>
      </c>
      <c r="F24" s="6">
        <f>SUMIFS(NhatKy_ViPham!K:K, NhatKy_ViPham!E:E, "12_Anh_A", NhatKy_ViPham!F:F, B24, NhatKy_ViPham!H:H, "L01")</f>
        <v>0</v>
      </c>
      <c r="G24" s="6">
        <f>SUMIFS(NhatKy_ViPham!K:K, NhatKy_ViPham!E:E, "12_Anh_A", NhatKy_ViPham!F:F, B24, NhatKy_ViPham!H:H, "L02")</f>
        <v>0</v>
      </c>
      <c r="H24" s="6">
        <f>SUMIFS(NhatKy_ViPham!K:K, NhatKy_ViPham!E:E, "12_Anh_A", NhatKy_ViPham!F:F, B24, NhatKy_ViPham!H:H, "L03")</f>
        <v>0</v>
      </c>
      <c r="I24" s="6">
        <f>SUMIFS(NhatKy_ViPham!K:K, NhatKy_ViPham!E:E, "12_Anh_A", NhatKy_ViPham!F:F, B24, NhatKy_ViPham!H:H, "L04")</f>
        <v>0</v>
      </c>
      <c r="J24" s="6">
        <f>SUMIFS(NhatKy_ViPham!K:K, NhatKy_ViPham!E:E, "12_Anh_A", NhatKy_ViPham!F:F, B24, NhatKy_ViPham!H:H, "L05")</f>
        <v>0</v>
      </c>
      <c r="K24" s="6">
        <f>SUMIFS(NhatKy_ViPham!K:K, NhatKy_ViPham!E:E, "12_Anh_A", NhatKy_ViPham!F:F, B24, NhatKy_ViPham!H:H, "L06")</f>
        <v>0</v>
      </c>
      <c r="L24" s="6">
        <f>SUMIFS(NhatKy_ViPham!K:K, NhatKy_ViPham!E:E, "12_Anh_A", NhatKy_ViPham!F:F, B24, NhatKy_ViPham!H:H, "L07")</f>
        <v>0</v>
      </c>
      <c r="M24" s="6">
        <f>SUMIFS(NhatKy_ViPham!K:K, NhatKy_ViPham!E:E, "12_Anh_A", NhatKy_ViPham!F:F, B24, NhatKy_ViPham!H:H, "L08")</f>
        <v>0</v>
      </c>
      <c r="N24" s="6">
        <f>SUMIFS(NhatKy_ViPham!K:K, NhatKy_ViPham!E:E, "12_Anh_A", NhatKy_ViPham!F:F, B24, NhatKy_ViPham!H:H, "L09")</f>
        <v>0</v>
      </c>
      <c r="O24" s="6">
        <f>SUMIFS(NhatKy_ViPham!K:K, NhatKy_ViPham!E:E, "12_Anh_A", NhatKy_ViPham!F:F, B24, NhatKy_ViPham!H:H, "L10")</f>
        <v>0</v>
      </c>
      <c r="P24" s="12">
        <f>SUMIFS(NhatKy_ViPham!J:J, NhatKy_ViPham!E:E, "12_Anh_A", NhatKy_ViPham!F:F, B24)</f>
        <v>0</v>
      </c>
      <c r="Q24" s="13">
        <f>SUMIFS(NhatKy_ViPham!K:K, NhatKy_ViPham!E:E, "12_Anh_A", NhatKy_ViPham!F:F, B24)</f>
        <v>0</v>
      </c>
      <c r="R24" s="6">
        <f>100 + SUMIFS(NhatKy_ViPham!J:J, NhatKy_ViPham!E:E, "12_Anh_A", NhatKy_ViPham!F:F, B24, NhatKy_ViPham!C:C, "T1") - SUMIFS(NhatKy_ViPham!K:K, NhatKy_ViPham!E:E, "12_Anh_A", NhatKy_ViPham!F:F, B24, NhatKy_ViPham!C:C, "T1")</f>
        <v>100</v>
      </c>
      <c r="S24" s="6">
        <f>100 + SUMIFS(NhatKy_ViPham!J:J, NhatKy_ViPham!E:E, "12_Anh_A", NhatKy_ViPham!F:F, B24, NhatKy_ViPham!C:C, "T2") - SUMIFS(NhatKy_ViPham!K:K, NhatKy_ViPham!E:E, "12_Anh_A", NhatKy_ViPham!F:F, B24, NhatKy_ViPham!C:C, "T2")</f>
        <v>100</v>
      </c>
      <c r="T24" s="6">
        <f>100 + SUMIFS(NhatKy_ViPham!J:J, NhatKy_ViPham!E:E, "12_Anh_A", NhatKy_ViPham!F:F, B24, NhatKy_ViPham!C:C, "T3") - SUMIFS(NhatKy_ViPham!K:K, NhatKy_ViPham!E:E, "12_Anh_A", NhatKy_ViPham!F:F, B24, NhatKy_ViPham!C:C, "T3")</f>
        <v>100</v>
      </c>
      <c r="U24" s="6">
        <f>100 + SUMIFS(NhatKy_ViPham!J:J, NhatKy_ViPham!E:E, "12_Anh_A", NhatKy_ViPham!F:F, B24, NhatKy_ViPham!C:C, "T4") - SUMIFS(NhatKy_ViPham!K:K, NhatKy_ViPham!E:E, "12_Anh_A", NhatKy_ViPham!F:F, B24, NhatKy_ViPham!C:C, "T4")</f>
        <v>100</v>
      </c>
      <c r="V24" s="6">
        <f>100 + SUMIFS(NhatKy_ViPham!J:J, NhatKy_ViPham!E:E, "12_Anh_A", NhatKy_ViPham!F:F, B24, NhatKy_ViPham!C:C, "T5") - SUMIFS(NhatKy_ViPham!K:K, NhatKy_ViPham!E:E, "12_Anh_A", NhatKy_ViPham!F:F, B24, NhatKy_ViPham!C:C, "T5")</f>
        <v>100</v>
      </c>
      <c r="W24" s="6">
        <f>100 + SUMIFS(NhatKy_ViPham!J:J, NhatKy_ViPham!E:E, "12_Anh_A", NhatKy_ViPham!F:F, B24, NhatKy_ViPham!C:C, "T6") - SUMIFS(NhatKy_ViPham!K:K, NhatKy_ViPham!E:E, "12_Anh_A", NhatKy_ViPham!F:F, B24, NhatKy_ViPham!C:C, "T6")</f>
        <v>100</v>
      </c>
      <c r="X24" s="6">
        <f>100 + SUMIFS(NhatKy_ViPham!J:J, NhatKy_ViPham!E:E, "12_Anh_A", NhatKy_ViPham!F:F, B24, NhatKy_ViPham!C:C, "T7") - SUMIFS(NhatKy_ViPham!K:K, NhatKy_ViPham!E:E, "12_Anh_A", NhatKy_ViPham!F:F, B24, NhatKy_ViPham!C:C, "T7")</f>
        <v>100</v>
      </c>
      <c r="Y24" s="6">
        <f>100 + SUMIFS(NhatKy_ViPham!J:J, NhatKy_ViPham!E:E, "12_Anh_A", NhatKy_ViPham!F:F, B24, NhatKy_ViPham!C:C, "T8") - SUMIFS(NhatKy_ViPham!K:K, NhatKy_ViPham!E:E, "12_Anh_A", NhatKy_ViPham!F:F, B24, NhatKy_ViPham!C:C, "T8")</f>
        <v>100</v>
      </c>
      <c r="Z24" s="6">
        <f>100 + SUMIFS(NhatKy_ViPham!J:J, NhatKy_ViPham!E:E, "12_Anh_A", NhatKy_ViPham!F:F, B24, NhatKy_ViPham!C:C, "T9") - SUMIFS(NhatKy_ViPham!K:K, NhatKy_ViPham!E:E, "12_Anh_A", NhatKy_ViPham!F:F, B24, NhatKy_ViPham!C:C, "T9")</f>
        <v>100</v>
      </c>
      <c r="AA24" s="6">
        <f>100 + SUMIFS(NhatKy_ViPham!J:J, NhatKy_ViPham!E:E, "12_Anh_A", NhatKy_ViPham!F:F, B24, NhatKy_ViPham!C:C, "T10") - SUMIFS(NhatKy_ViPham!K:K, NhatKy_ViPham!E:E, "12_Anh_A", NhatKy_ViPham!F:F, B24, NhatKy_ViPham!C:C, "T10")</f>
        <v>100</v>
      </c>
      <c r="AB24" s="6">
        <f>100 + SUMIFS(NhatKy_ViPham!J:J, NhatKy_ViPham!E:E, "12_Anh_A", NhatKy_ViPham!F:F, B24, NhatKy_ViPham!C:C, "T11") - SUMIFS(NhatKy_ViPham!K:K, NhatKy_ViPham!E:E, "12_Anh_A", NhatKy_ViPham!F:F, B24, NhatKy_ViPham!C:C, "T11")</f>
        <v>100</v>
      </c>
      <c r="AC24" s="6">
        <f>100 + SUMIFS(NhatKy_ViPham!J:J, NhatKy_ViPham!E:E, "12_Anh_A", NhatKy_ViPham!F:F, B24, NhatKy_ViPham!C:C, "T12") - SUMIFS(NhatKy_ViPham!K:K, NhatKy_ViPham!E:E, "12_Anh_A", NhatKy_ViPham!F:F, B24, NhatKy_ViPham!C:C, "T12")</f>
        <v>100</v>
      </c>
      <c r="AD24" s="6">
        <f>100 + SUMIFS(NhatKy_ViPham!J:J, NhatKy_ViPham!E:E, "12_Anh_A", NhatKy_ViPham!F:F, B24, NhatKy_ViPham!C:C, "T13") - SUMIFS(NhatKy_ViPham!K:K, NhatKy_ViPham!E:E, "12_Anh_A", NhatKy_ViPham!F:F, B24, NhatKy_ViPham!C:C, "T13")</f>
        <v>100</v>
      </c>
      <c r="AE24" s="6">
        <f>100 + SUMIFS(NhatKy_ViPham!J:J, NhatKy_ViPham!E:E, "12_Anh_A", NhatKy_ViPham!F:F, B24, NhatKy_ViPham!C:C, "T14") - SUMIFS(NhatKy_ViPham!K:K, NhatKy_ViPham!E:E, "12_Anh_A", NhatKy_ViPham!F:F, B24, NhatKy_ViPham!C:C, "T14")</f>
        <v>100</v>
      </c>
      <c r="AF24" s="6">
        <f>100 + SUMIFS(NhatKy_ViPham!J:J, NhatKy_ViPham!E:E, "12_Anh_A", NhatKy_ViPham!F:F, B24, NhatKy_ViPham!C:C, "T15") - SUMIFS(NhatKy_ViPham!K:K, NhatKy_ViPham!E:E, "12_Anh_A", NhatKy_ViPham!F:F, B24, NhatKy_ViPham!C:C, "T15")</f>
        <v>100</v>
      </c>
      <c r="AG24" s="6">
        <f>100 + SUMIFS(NhatKy_ViPham!J:J, NhatKy_ViPham!E:E, "12_Anh_A", NhatKy_ViPham!F:F, B24, NhatKy_ViPham!C:C, "T16") - SUMIFS(NhatKy_ViPham!K:K, NhatKy_ViPham!E:E, "12_Anh_A", NhatKy_ViPham!F:F, B24, NhatKy_ViPham!C:C, "T16")</f>
        <v>100</v>
      </c>
      <c r="AH24" s="6">
        <f>100 + SUMIFS(NhatKy_ViPham!J:J, NhatKy_ViPham!E:E, "12_Anh_A", NhatKy_ViPham!F:F, B24, NhatKy_ViPham!C:C, "T17") - SUMIFS(NhatKy_ViPham!K:K, NhatKy_ViPham!E:E, "12_Anh_A", NhatKy_ViPham!F:F, B24, NhatKy_ViPham!C:C, "T17")</f>
        <v>100</v>
      </c>
      <c r="AI24" s="6">
        <f>100 + SUMIFS(NhatKy_ViPham!J:J, NhatKy_ViPham!E:E, "12_Anh_A", NhatKy_ViPham!F:F, B24, NhatKy_ViPham!C:C, "T18") - SUMIFS(NhatKy_ViPham!K:K, NhatKy_ViPham!E:E, "12_Anh_A", NhatKy_ViPham!F:F, B24, NhatKy_ViPham!C:C, "T18")</f>
        <v>100</v>
      </c>
      <c r="AJ24" s="6">
        <f>100 + SUMIFS(NhatKy_ViPham!J:J, NhatKy_ViPham!E:E, "12_Anh_A", NhatKy_ViPham!F:F, B24, NhatKy_ViPham!C:C, "T19") - SUMIFS(NhatKy_ViPham!K:K, NhatKy_ViPham!E:E, "12_Anh_A", NhatKy_ViPham!F:F, B24, NhatKy_ViPham!C:C, "T19")</f>
        <v>100</v>
      </c>
      <c r="AK24" s="6">
        <f>100 + SUMIFS(NhatKy_ViPham!J:J, NhatKy_ViPham!E:E, "12_Anh_A", NhatKy_ViPham!F:F, B24, NhatKy_ViPham!C:C, "T20") - SUMIFS(NhatKy_ViPham!K:K, NhatKy_ViPham!E:E, "12_Anh_A", NhatKy_ViPham!F:F, B24, NhatKy_ViPham!C:C, "T20")</f>
        <v>100</v>
      </c>
      <c r="AL24" s="6">
        <f>100 + SUMIFS(NhatKy_ViPham!J:J, NhatKy_ViPham!E:E, "12_Anh_A", NhatKy_ViPham!F:F, B24, NhatKy_ViPham!C:C, "T21") - SUMIFS(NhatKy_ViPham!K:K, NhatKy_ViPham!E:E, "12_Anh_A", NhatKy_ViPham!F:F, B24, NhatKy_ViPham!C:C, "T21")</f>
        <v>100</v>
      </c>
      <c r="AM24" s="6">
        <f>100 + SUMIFS(NhatKy_ViPham!J:J, NhatKy_ViPham!E:E, "12_Anh_A", NhatKy_ViPham!F:F, B24, NhatKy_ViPham!C:C, "T22") - SUMIFS(NhatKy_ViPham!K:K, NhatKy_ViPham!E:E, "12_Anh_A", NhatKy_ViPham!F:F, B24, NhatKy_ViPham!C:C, "T22")</f>
        <v>100</v>
      </c>
      <c r="AN24" s="6">
        <f>100 + SUMIFS(NhatKy_ViPham!J:J, NhatKy_ViPham!E:E, "12_Anh_A", NhatKy_ViPham!F:F, B24, NhatKy_ViPham!C:C, "T23") - SUMIFS(NhatKy_ViPham!K:K, NhatKy_ViPham!E:E, "12_Anh_A", NhatKy_ViPham!F:F, B24, NhatKy_ViPham!C:C, "T23")</f>
        <v>100</v>
      </c>
      <c r="AO24" s="6">
        <f>100 + SUMIFS(NhatKy_ViPham!J:J, NhatKy_ViPham!E:E, "12_Anh_A", NhatKy_ViPham!F:F, B24, NhatKy_ViPham!C:C, "T24") - SUMIFS(NhatKy_ViPham!K:K, NhatKy_ViPham!E:E, "12_Anh_A", NhatKy_ViPham!F:F, B24, NhatKy_ViPham!C:C, "T24")</f>
        <v>100</v>
      </c>
      <c r="AP24" s="6">
        <f>100 + SUMIFS(NhatKy_ViPham!J:J, NhatKy_ViPham!E:E, "12_Anh_A", NhatKy_ViPham!F:F, B24, NhatKy_ViPham!C:C, "T25") - SUMIFS(NhatKy_ViPham!K:K, NhatKy_ViPham!E:E, "12_Anh_A", NhatKy_ViPham!F:F, B24, NhatKy_ViPham!C:C, "T25")</f>
        <v>100</v>
      </c>
      <c r="AQ24" s="6">
        <f>100 + SUMIFS(NhatKy_ViPham!J:J, NhatKy_ViPham!E:E, "12_Anh_A", NhatKy_ViPham!F:F, B24, NhatKy_ViPham!C:C, "T26") - SUMIFS(NhatKy_ViPham!K:K, NhatKy_ViPham!E:E, "12_Anh_A", NhatKy_ViPham!F:F, B24, NhatKy_ViPham!C:C, "T26")</f>
        <v>100</v>
      </c>
      <c r="AR24" s="6">
        <f>100 + SUMIFS(NhatKy_ViPham!J:J, NhatKy_ViPham!E:E, "12_Anh_A", NhatKy_ViPham!F:F, B24, NhatKy_ViPham!C:C, "T27") - SUMIFS(NhatKy_ViPham!K:K, NhatKy_ViPham!E:E, "12_Anh_A", NhatKy_ViPham!F:F, B24, NhatKy_ViPham!C:C, "T27")</f>
        <v>100</v>
      </c>
      <c r="AS24" s="6">
        <f>100 + SUMIFS(NhatKy_ViPham!J:J, NhatKy_ViPham!E:E, "12_Anh_A", NhatKy_ViPham!F:F, B24, NhatKy_ViPham!C:C, "T28") - SUMIFS(NhatKy_ViPham!K:K, NhatKy_ViPham!E:E, "12_Anh_A", NhatKy_ViPham!F:F, B24, NhatKy_ViPham!C:C, "T28")</f>
        <v>100</v>
      </c>
      <c r="AT24" s="6">
        <f>100 + SUMIFS(NhatKy_ViPham!J:J, NhatKy_ViPham!E:E, "12_Anh_A", NhatKy_ViPham!F:F, B24, NhatKy_ViPham!C:C, "T29") - SUMIFS(NhatKy_ViPham!K:K, NhatKy_ViPham!E:E, "12_Anh_A", NhatKy_ViPham!F:F, B24, NhatKy_ViPham!C:C, "T29")</f>
        <v>100</v>
      </c>
      <c r="AU24" s="6">
        <f>100 + SUMIFS(NhatKy_ViPham!J:J, NhatKy_ViPham!E:E, "12_Anh_A", NhatKy_ViPham!F:F, B24, NhatKy_ViPham!C:C, "T30") - SUMIFS(NhatKy_ViPham!K:K, NhatKy_ViPham!E:E, "12_Anh_A", NhatKy_ViPham!F:F, B24, NhatKy_ViPham!C:C, "T30")</f>
        <v>100</v>
      </c>
      <c r="AV24" s="6">
        <f>100 + SUMIFS(NhatKy_ViPham!J:J, NhatKy_ViPham!E:E, "12_Anh_A", NhatKy_ViPham!F:F, B24, NhatKy_ViPham!C:C, "T31") - SUMIFS(NhatKy_ViPham!K:K, NhatKy_ViPham!E:E, "12_Anh_A", NhatKy_ViPham!F:F, B24, NhatKy_ViPham!C:C, "T31")</f>
        <v>100</v>
      </c>
      <c r="AW24" s="6">
        <f>100 + SUMIFS(NhatKy_ViPham!J:J, NhatKy_ViPham!E:E, "12_Anh_A", NhatKy_ViPham!F:F, B24, NhatKy_ViPham!C:C, "T32") - SUMIFS(NhatKy_ViPham!K:K, NhatKy_ViPham!E:E, "12_Anh_A", NhatKy_ViPham!F:F, B24, NhatKy_ViPham!C:C, "T32")</f>
        <v>100</v>
      </c>
      <c r="AX24" s="6">
        <f>100 + SUMIFS(NhatKy_ViPham!J:J, NhatKy_ViPham!E:E, "12_Anh_A", NhatKy_ViPham!F:F, B24, NhatKy_ViPham!C:C, "T33") - SUMIFS(NhatKy_ViPham!K:K, NhatKy_ViPham!E:E, "12_Anh_A", NhatKy_ViPham!F:F, B24, NhatKy_ViPham!C:C, "T33")</f>
        <v>100</v>
      </c>
      <c r="AY24" s="6">
        <f>100 + SUMIFS(NhatKy_ViPham!J:J, NhatKy_ViPham!E:E, "12_Anh_A", NhatKy_ViPham!F:F, B24, NhatKy_ViPham!C:C, "T34") - SUMIFS(NhatKy_ViPham!K:K, NhatKy_ViPham!E:E, "12_Anh_A", NhatKy_ViPham!F:F, B24, NhatKy_ViPham!C:C, "T34")</f>
        <v>100</v>
      </c>
      <c r="AZ24" s="6">
        <f>100 + SUMIFS(NhatKy_ViPham!J:J, NhatKy_ViPham!E:E, "12_Anh_A", NhatKy_ViPham!F:F, B24, NhatKy_ViPham!C:C, "T35") - SUMIFS(NhatKy_ViPham!K:K, NhatKy_ViPham!E:E, "12_Anh_A", NhatKy_ViPham!F:F, B24, NhatKy_ViPham!C:C, "T35")</f>
        <v>100</v>
      </c>
      <c r="BA24" s="12">
        <f t="shared" si="0"/>
        <v>100</v>
      </c>
      <c r="BB24" s="11" t="s">
        <v>430</v>
      </c>
      <c r="BC24" s="16" t="str">
        <f t="shared" si="1"/>
        <v>Tốt</v>
      </c>
      <c r="BD24" s="15" t="str">
        <f t="shared" si="2"/>
        <v>🟢 BÌNH THƯỜNG</v>
      </c>
    </row>
    <row r="25" spans="1:56" x14ac:dyDescent="0.25">
      <c r="A25" s="4">
        <v>17</v>
      </c>
      <c r="B25" s="10" t="s">
        <v>476</v>
      </c>
      <c r="C25" s="4" t="s">
        <v>2940</v>
      </c>
      <c r="D25" s="4" t="s">
        <v>429</v>
      </c>
      <c r="E25" s="11" t="s">
        <v>430</v>
      </c>
      <c r="F25" s="7">
        <f>SUMIFS(NhatKy_ViPham!K:K, NhatKy_ViPham!E:E, "12_Anh_A", NhatKy_ViPham!F:F, B25, NhatKy_ViPham!H:H, "L01")</f>
        <v>0</v>
      </c>
      <c r="G25" s="7">
        <f>SUMIFS(NhatKy_ViPham!K:K, NhatKy_ViPham!E:E, "12_Anh_A", NhatKy_ViPham!F:F, B25, NhatKy_ViPham!H:H, "L02")</f>
        <v>0</v>
      </c>
      <c r="H25" s="7">
        <f>SUMIFS(NhatKy_ViPham!K:K, NhatKy_ViPham!E:E, "12_Anh_A", NhatKy_ViPham!F:F, B25, NhatKy_ViPham!H:H, "L03")</f>
        <v>0</v>
      </c>
      <c r="I25" s="7">
        <f>SUMIFS(NhatKy_ViPham!K:K, NhatKy_ViPham!E:E, "12_Anh_A", NhatKy_ViPham!F:F, B25, NhatKy_ViPham!H:H, "L04")</f>
        <v>0</v>
      </c>
      <c r="J25" s="7">
        <f>SUMIFS(NhatKy_ViPham!K:K, NhatKy_ViPham!E:E, "12_Anh_A", NhatKy_ViPham!F:F, B25, NhatKy_ViPham!H:H, "L05")</f>
        <v>0</v>
      </c>
      <c r="K25" s="7">
        <f>SUMIFS(NhatKy_ViPham!K:K, NhatKy_ViPham!E:E, "12_Anh_A", NhatKy_ViPham!F:F, B25, NhatKy_ViPham!H:H, "L06")</f>
        <v>0</v>
      </c>
      <c r="L25" s="7">
        <f>SUMIFS(NhatKy_ViPham!K:K, NhatKy_ViPham!E:E, "12_Anh_A", NhatKy_ViPham!F:F, B25, NhatKy_ViPham!H:H, "L07")</f>
        <v>0</v>
      </c>
      <c r="M25" s="7">
        <f>SUMIFS(NhatKy_ViPham!K:K, NhatKy_ViPham!E:E, "12_Anh_A", NhatKy_ViPham!F:F, B25, NhatKy_ViPham!H:H, "L08")</f>
        <v>0</v>
      </c>
      <c r="N25" s="7">
        <f>SUMIFS(NhatKy_ViPham!K:K, NhatKy_ViPham!E:E, "12_Anh_A", NhatKy_ViPham!F:F, B25, NhatKy_ViPham!H:H, "L09")</f>
        <v>0</v>
      </c>
      <c r="O25" s="7">
        <f>SUMIFS(NhatKy_ViPham!K:K, NhatKy_ViPham!E:E, "12_Anh_A", NhatKy_ViPham!F:F, B25, NhatKy_ViPham!H:H, "L10")</f>
        <v>0</v>
      </c>
      <c r="P25" s="12">
        <f>SUMIFS(NhatKy_ViPham!J:J, NhatKy_ViPham!E:E, "12_Anh_A", NhatKy_ViPham!F:F, B25)</f>
        <v>0</v>
      </c>
      <c r="Q25" s="13">
        <f>SUMIFS(NhatKy_ViPham!K:K, NhatKy_ViPham!E:E, "12_Anh_A", NhatKy_ViPham!F:F, B25)</f>
        <v>0</v>
      </c>
      <c r="R25" s="7">
        <f>100 + SUMIFS(NhatKy_ViPham!J:J, NhatKy_ViPham!E:E, "12_Anh_A", NhatKy_ViPham!F:F, B25, NhatKy_ViPham!C:C, "T1") - SUMIFS(NhatKy_ViPham!K:K, NhatKy_ViPham!E:E, "12_Anh_A", NhatKy_ViPham!F:F, B25, NhatKy_ViPham!C:C, "T1")</f>
        <v>100</v>
      </c>
      <c r="S25" s="7">
        <f>100 + SUMIFS(NhatKy_ViPham!J:J, NhatKy_ViPham!E:E, "12_Anh_A", NhatKy_ViPham!F:F, B25, NhatKy_ViPham!C:C, "T2") - SUMIFS(NhatKy_ViPham!K:K, NhatKy_ViPham!E:E, "12_Anh_A", NhatKy_ViPham!F:F, B25, NhatKy_ViPham!C:C, "T2")</f>
        <v>100</v>
      </c>
      <c r="T25" s="7">
        <f>100 + SUMIFS(NhatKy_ViPham!J:J, NhatKy_ViPham!E:E, "12_Anh_A", NhatKy_ViPham!F:F, B25, NhatKy_ViPham!C:C, "T3") - SUMIFS(NhatKy_ViPham!K:K, NhatKy_ViPham!E:E, "12_Anh_A", NhatKy_ViPham!F:F, B25, NhatKy_ViPham!C:C, "T3")</f>
        <v>100</v>
      </c>
      <c r="U25" s="7">
        <f>100 + SUMIFS(NhatKy_ViPham!J:J, NhatKy_ViPham!E:E, "12_Anh_A", NhatKy_ViPham!F:F, B25, NhatKy_ViPham!C:C, "T4") - SUMIFS(NhatKy_ViPham!K:K, NhatKy_ViPham!E:E, "12_Anh_A", NhatKy_ViPham!F:F, B25, NhatKy_ViPham!C:C, "T4")</f>
        <v>100</v>
      </c>
      <c r="V25" s="7">
        <f>100 + SUMIFS(NhatKy_ViPham!J:J, NhatKy_ViPham!E:E, "12_Anh_A", NhatKy_ViPham!F:F, B25, NhatKy_ViPham!C:C, "T5") - SUMIFS(NhatKy_ViPham!K:K, NhatKy_ViPham!E:E, "12_Anh_A", NhatKy_ViPham!F:F, B25, NhatKy_ViPham!C:C, "T5")</f>
        <v>100</v>
      </c>
      <c r="W25" s="7">
        <f>100 + SUMIFS(NhatKy_ViPham!J:J, NhatKy_ViPham!E:E, "12_Anh_A", NhatKy_ViPham!F:F, B25, NhatKy_ViPham!C:C, "T6") - SUMIFS(NhatKy_ViPham!K:K, NhatKy_ViPham!E:E, "12_Anh_A", NhatKy_ViPham!F:F, B25, NhatKy_ViPham!C:C, "T6")</f>
        <v>100</v>
      </c>
      <c r="X25" s="7">
        <f>100 + SUMIFS(NhatKy_ViPham!J:J, NhatKy_ViPham!E:E, "12_Anh_A", NhatKy_ViPham!F:F, B25, NhatKy_ViPham!C:C, "T7") - SUMIFS(NhatKy_ViPham!K:K, NhatKy_ViPham!E:E, "12_Anh_A", NhatKy_ViPham!F:F, B25, NhatKy_ViPham!C:C, "T7")</f>
        <v>100</v>
      </c>
      <c r="Y25" s="7">
        <f>100 + SUMIFS(NhatKy_ViPham!J:J, NhatKy_ViPham!E:E, "12_Anh_A", NhatKy_ViPham!F:F, B25, NhatKy_ViPham!C:C, "T8") - SUMIFS(NhatKy_ViPham!K:K, NhatKy_ViPham!E:E, "12_Anh_A", NhatKy_ViPham!F:F, B25, NhatKy_ViPham!C:C, "T8")</f>
        <v>100</v>
      </c>
      <c r="Z25" s="7">
        <f>100 + SUMIFS(NhatKy_ViPham!J:J, NhatKy_ViPham!E:E, "12_Anh_A", NhatKy_ViPham!F:F, B25, NhatKy_ViPham!C:C, "T9") - SUMIFS(NhatKy_ViPham!K:K, NhatKy_ViPham!E:E, "12_Anh_A", NhatKy_ViPham!F:F, B25, NhatKy_ViPham!C:C, "T9")</f>
        <v>100</v>
      </c>
      <c r="AA25" s="7">
        <f>100 + SUMIFS(NhatKy_ViPham!J:J, NhatKy_ViPham!E:E, "12_Anh_A", NhatKy_ViPham!F:F, B25, NhatKy_ViPham!C:C, "T10") - SUMIFS(NhatKy_ViPham!K:K, NhatKy_ViPham!E:E, "12_Anh_A", NhatKy_ViPham!F:F, B25, NhatKy_ViPham!C:C, "T10")</f>
        <v>100</v>
      </c>
      <c r="AB25" s="7">
        <f>100 + SUMIFS(NhatKy_ViPham!J:J, NhatKy_ViPham!E:E, "12_Anh_A", NhatKy_ViPham!F:F, B25, NhatKy_ViPham!C:C, "T11") - SUMIFS(NhatKy_ViPham!K:K, NhatKy_ViPham!E:E, "12_Anh_A", NhatKy_ViPham!F:F, B25, NhatKy_ViPham!C:C, "T11")</f>
        <v>100</v>
      </c>
      <c r="AC25" s="7">
        <f>100 + SUMIFS(NhatKy_ViPham!J:J, NhatKy_ViPham!E:E, "12_Anh_A", NhatKy_ViPham!F:F, B25, NhatKy_ViPham!C:C, "T12") - SUMIFS(NhatKy_ViPham!K:K, NhatKy_ViPham!E:E, "12_Anh_A", NhatKy_ViPham!F:F, B25, NhatKy_ViPham!C:C, "T12")</f>
        <v>100</v>
      </c>
      <c r="AD25" s="7">
        <f>100 + SUMIFS(NhatKy_ViPham!J:J, NhatKy_ViPham!E:E, "12_Anh_A", NhatKy_ViPham!F:F, B25, NhatKy_ViPham!C:C, "T13") - SUMIFS(NhatKy_ViPham!K:K, NhatKy_ViPham!E:E, "12_Anh_A", NhatKy_ViPham!F:F, B25, NhatKy_ViPham!C:C, "T13")</f>
        <v>100</v>
      </c>
      <c r="AE25" s="7">
        <f>100 + SUMIFS(NhatKy_ViPham!J:J, NhatKy_ViPham!E:E, "12_Anh_A", NhatKy_ViPham!F:F, B25, NhatKy_ViPham!C:C, "T14") - SUMIFS(NhatKy_ViPham!K:K, NhatKy_ViPham!E:E, "12_Anh_A", NhatKy_ViPham!F:F, B25, NhatKy_ViPham!C:C, "T14")</f>
        <v>100</v>
      </c>
      <c r="AF25" s="7">
        <f>100 + SUMIFS(NhatKy_ViPham!J:J, NhatKy_ViPham!E:E, "12_Anh_A", NhatKy_ViPham!F:F, B25, NhatKy_ViPham!C:C, "T15") - SUMIFS(NhatKy_ViPham!K:K, NhatKy_ViPham!E:E, "12_Anh_A", NhatKy_ViPham!F:F, B25, NhatKy_ViPham!C:C, "T15")</f>
        <v>100</v>
      </c>
      <c r="AG25" s="7">
        <f>100 + SUMIFS(NhatKy_ViPham!J:J, NhatKy_ViPham!E:E, "12_Anh_A", NhatKy_ViPham!F:F, B25, NhatKy_ViPham!C:C, "T16") - SUMIFS(NhatKy_ViPham!K:K, NhatKy_ViPham!E:E, "12_Anh_A", NhatKy_ViPham!F:F, B25, NhatKy_ViPham!C:C, "T16")</f>
        <v>100</v>
      </c>
      <c r="AH25" s="7">
        <f>100 + SUMIFS(NhatKy_ViPham!J:J, NhatKy_ViPham!E:E, "12_Anh_A", NhatKy_ViPham!F:F, B25, NhatKy_ViPham!C:C, "T17") - SUMIFS(NhatKy_ViPham!K:K, NhatKy_ViPham!E:E, "12_Anh_A", NhatKy_ViPham!F:F, B25, NhatKy_ViPham!C:C, "T17")</f>
        <v>100</v>
      </c>
      <c r="AI25" s="7">
        <f>100 + SUMIFS(NhatKy_ViPham!J:J, NhatKy_ViPham!E:E, "12_Anh_A", NhatKy_ViPham!F:F, B25, NhatKy_ViPham!C:C, "T18") - SUMIFS(NhatKy_ViPham!K:K, NhatKy_ViPham!E:E, "12_Anh_A", NhatKy_ViPham!F:F, B25, NhatKy_ViPham!C:C, "T18")</f>
        <v>100</v>
      </c>
      <c r="AJ25" s="7">
        <f>100 + SUMIFS(NhatKy_ViPham!J:J, NhatKy_ViPham!E:E, "12_Anh_A", NhatKy_ViPham!F:F, B25, NhatKy_ViPham!C:C, "T19") - SUMIFS(NhatKy_ViPham!K:K, NhatKy_ViPham!E:E, "12_Anh_A", NhatKy_ViPham!F:F, B25, NhatKy_ViPham!C:C, "T19")</f>
        <v>100</v>
      </c>
      <c r="AK25" s="7">
        <f>100 + SUMIFS(NhatKy_ViPham!J:J, NhatKy_ViPham!E:E, "12_Anh_A", NhatKy_ViPham!F:F, B25, NhatKy_ViPham!C:C, "T20") - SUMIFS(NhatKy_ViPham!K:K, NhatKy_ViPham!E:E, "12_Anh_A", NhatKy_ViPham!F:F, B25, NhatKy_ViPham!C:C, "T20")</f>
        <v>100</v>
      </c>
      <c r="AL25" s="7">
        <f>100 + SUMIFS(NhatKy_ViPham!J:J, NhatKy_ViPham!E:E, "12_Anh_A", NhatKy_ViPham!F:F, B25, NhatKy_ViPham!C:C, "T21") - SUMIFS(NhatKy_ViPham!K:K, NhatKy_ViPham!E:E, "12_Anh_A", NhatKy_ViPham!F:F, B25, NhatKy_ViPham!C:C, "T21")</f>
        <v>100</v>
      </c>
      <c r="AM25" s="7">
        <f>100 + SUMIFS(NhatKy_ViPham!J:J, NhatKy_ViPham!E:E, "12_Anh_A", NhatKy_ViPham!F:F, B25, NhatKy_ViPham!C:C, "T22") - SUMIFS(NhatKy_ViPham!K:K, NhatKy_ViPham!E:E, "12_Anh_A", NhatKy_ViPham!F:F, B25, NhatKy_ViPham!C:C, "T22")</f>
        <v>100</v>
      </c>
      <c r="AN25" s="7">
        <f>100 + SUMIFS(NhatKy_ViPham!J:J, NhatKy_ViPham!E:E, "12_Anh_A", NhatKy_ViPham!F:F, B25, NhatKy_ViPham!C:C, "T23") - SUMIFS(NhatKy_ViPham!K:K, NhatKy_ViPham!E:E, "12_Anh_A", NhatKy_ViPham!F:F, B25, NhatKy_ViPham!C:C, "T23")</f>
        <v>100</v>
      </c>
      <c r="AO25" s="7">
        <f>100 + SUMIFS(NhatKy_ViPham!J:J, NhatKy_ViPham!E:E, "12_Anh_A", NhatKy_ViPham!F:F, B25, NhatKy_ViPham!C:C, "T24") - SUMIFS(NhatKy_ViPham!K:K, NhatKy_ViPham!E:E, "12_Anh_A", NhatKy_ViPham!F:F, B25, NhatKy_ViPham!C:C, "T24")</f>
        <v>100</v>
      </c>
      <c r="AP25" s="7">
        <f>100 + SUMIFS(NhatKy_ViPham!J:J, NhatKy_ViPham!E:E, "12_Anh_A", NhatKy_ViPham!F:F, B25, NhatKy_ViPham!C:C, "T25") - SUMIFS(NhatKy_ViPham!K:K, NhatKy_ViPham!E:E, "12_Anh_A", NhatKy_ViPham!F:F, B25, NhatKy_ViPham!C:C, "T25")</f>
        <v>100</v>
      </c>
      <c r="AQ25" s="7">
        <f>100 + SUMIFS(NhatKy_ViPham!J:J, NhatKy_ViPham!E:E, "12_Anh_A", NhatKy_ViPham!F:F, B25, NhatKy_ViPham!C:C, "T26") - SUMIFS(NhatKy_ViPham!K:K, NhatKy_ViPham!E:E, "12_Anh_A", NhatKy_ViPham!F:F, B25, NhatKy_ViPham!C:C, "T26")</f>
        <v>100</v>
      </c>
      <c r="AR25" s="7">
        <f>100 + SUMIFS(NhatKy_ViPham!J:J, NhatKy_ViPham!E:E, "12_Anh_A", NhatKy_ViPham!F:F, B25, NhatKy_ViPham!C:C, "T27") - SUMIFS(NhatKy_ViPham!K:K, NhatKy_ViPham!E:E, "12_Anh_A", NhatKy_ViPham!F:F, B25, NhatKy_ViPham!C:C, "T27")</f>
        <v>100</v>
      </c>
      <c r="AS25" s="7">
        <f>100 + SUMIFS(NhatKy_ViPham!J:J, NhatKy_ViPham!E:E, "12_Anh_A", NhatKy_ViPham!F:F, B25, NhatKy_ViPham!C:C, "T28") - SUMIFS(NhatKy_ViPham!K:K, NhatKy_ViPham!E:E, "12_Anh_A", NhatKy_ViPham!F:F, B25, NhatKy_ViPham!C:C, "T28")</f>
        <v>100</v>
      </c>
      <c r="AT25" s="7">
        <f>100 + SUMIFS(NhatKy_ViPham!J:J, NhatKy_ViPham!E:E, "12_Anh_A", NhatKy_ViPham!F:F, B25, NhatKy_ViPham!C:C, "T29") - SUMIFS(NhatKy_ViPham!K:K, NhatKy_ViPham!E:E, "12_Anh_A", NhatKy_ViPham!F:F, B25, NhatKy_ViPham!C:C, "T29")</f>
        <v>100</v>
      </c>
      <c r="AU25" s="7">
        <f>100 + SUMIFS(NhatKy_ViPham!J:J, NhatKy_ViPham!E:E, "12_Anh_A", NhatKy_ViPham!F:F, B25, NhatKy_ViPham!C:C, "T30") - SUMIFS(NhatKy_ViPham!K:K, NhatKy_ViPham!E:E, "12_Anh_A", NhatKy_ViPham!F:F, B25, NhatKy_ViPham!C:C, "T30")</f>
        <v>100</v>
      </c>
      <c r="AV25" s="7">
        <f>100 + SUMIFS(NhatKy_ViPham!J:J, NhatKy_ViPham!E:E, "12_Anh_A", NhatKy_ViPham!F:F, B25, NhatKy_ViPham!C:C, "T31") - SUMIFS(NhatKy_ViPham!K:K, NhatKy_ViPham!E:E, "12_Anh_A", NhatKy_ViPham!F:F, B25, NhatKy_ViPham!C:C, "T31")</f>
        <v>100</v>
      </c>
      <c r="AW25" s="7">
        <f>100 + SUMIFS(NhatKy_ViPham!J:J, NhatKy_ViPham!E:E, "12_Anh_A", NhatKy_ViPham!F:F, B25, NhatKy_ViPham!C:C, "T32") - SUMIFS(NhatKy_ViPham!K:K, NhatKy_ViPham!E:E, "12_Anh_A", NhatKy_ViPham!F:F, B25, NhatKy_ViPham!C:C, "T32")</f>
        <v>100</v>
      </c>
      <c r="AX25" s="7">
        <f>100 + SUMIFS(NhatKy_ViPham!J:J, NhatKy_ViPham!E:E, "12_Anh_A", NhatKy_ViPham!F:F, B25, NhatKy_ViPham!C:C, "T33") - SUMIFS(NhatKy_ViPham!K:K, NhatKy_ViPham!E:E, "12_Anh_A", NhatKy_ViPham!F:F, B25, NhatKy_ViPham!C:C, "T33")</f>
        <v>100</v>
      </c>
      <c r="AY25" s="7">
        <f>100 + SUMIFS(NhatKy_ViPham!J:J, NhatKy_ViPham!E:E, "12_Anh_A", NhatKy_ViPham!F:F, B25, NhatKy_ViPham!C:C, "T34") - SUMIFS(NhatKy_ViPham!K:K, NhatKy_ViPham!E:E, "12_Anh_A", NhatKy_ViPham!F:F, B25, NhatKy_ViPham!C:C, "T34")</f>
        <v>100</v>
      </c>
      <c r="AZ25" s="7">
        <f>100 + SUMIFS(NhatKy_ViPham!J:J, NhatKy_ViPham!E:E, "12_Anh_A", NhatKy_ViPham!F:F, B25, NhatKy_ViPham!C:C, "T35") - SUMIFS(NhatKy_ViPham!K:K, NhatKy_ViPham!E:E, "12_Anh_A", NhatKy_ViPham!F:F, B25, NhatKy_ViPham!C:C, "T35")</f>
        <v>100</v>
      </c>
      <c r="BA25" s="12">
        <f t="shared" si="0"/>
        <v>100</v>
      </c>
      <c r="BB25" s="11" t="s">
        <v>430</v>
      </c>
      <c r="BC25" s="14" t="str">
        <f t="shared" si="1"/>
        <v>Tốt</v>
      </c>
      <c r="BD25" s="10" t="str">
        <f t="shared" si="2"/>
        <v>🟢 BÌNH THƯỜNG</v>
      </c>
    </row>
    <row r="26" spans="1:56" x14ac:dyDescent="0.25">
      <c r="A26" s="5">
        <v>18</v>
      </c>
      <c r="B26" s="15" t="s">
        <v>2941</v>
      </c>
      <c r="C26" s="5" t="s">
        <v>2507</v>
      </c>
      <c r="D26" s="5" t="s">
        <v>429</v>
      </c>
      <c r="E26" s="11" t="s">
        <v>430</v>
      </c>
      <c r="F26" s="6">
        <f>SUMIFS(NhatKy_ViPham!K:K, NhatKy_ViPham!E:E, "12_Anh_A", NhatKy_ViPham!F:F, B26, NhatKy_ViPham!H:H, "L01")</f>
        <v>0</v>
      </c>
      <c r="G26" s="6">
        <f>SUMIFS(NhatKy_ViPham!K:K, NhatKy_ViPham!E:E, "12_Anh_A", NhatKy_ViPham!F:F, B26, NhatKy_ViPham!H:H, "L02")</f>
        <v>0</v>
      </c>
      <c r="H26" s="6">
        <f>SUMIFS(NhatKy_ViPham!K:K, NhatKy_ViPham!E:E, "12_Anh_A", NhatKy_ViPham!F:F, B26, NhatKy_ViPham!H:H, "L03")</f>
        <v>0</v>
      </c>
      <c r="I26" s="6">
        <f>SUMIFS(NhatKy_ViPham!K:K, NhatKy_ViPham!E:E, "12_Anh_A", NhatKy_ViPham!F:F, B26, NhatKy_ViPham!H:H, "L04")</f>
        <v>0</v>
      </c>
      <c r="J26" s="6">
        <f>SUMIFS(NhatKy_ViPham!K:K, NhatKy_ViPham!E:E, "12_Anh_A", NhatKy_ViPham!F:F, B26, NhatKy_ViPham!H:H, "L05")</f>
        <v>0</v>
      </c>
      <c r="K26" s="6">
        <f>SUMIFS(NhatKy_ViPham!K:K, NhatKy_ViPham!E:E, "12_Anh_A", NhatKy_ViPham!F:F, B26, NhatKy_ViPham!H:H, "L06")</f>
        <v>0</v>
      </c>
      <c r="L26" s="6">
        <f>SUMIFS(NhatKy_ViPham!K:K, NhatKy_ViPham!E:E, "12_Anh_A", NhatKy_ViPham!F:F, B26, NhatKy_ViPham!H:H, "L07")</f>
        <v>0</v>
      </c>
      <c r="M26" s="6">
        <f>SUMIFS(NhatKy_ViPham!K:K, NhatKy_ViPham!E:E, "12_Anh_A", NhatKy_ViPham!F:F, B26, NhatKy_ViPham!H:H, "L08")</f>
        <v>0</v>
      </c>
      <c r="N26" s="6">
        <f>SUMIFS(NhatKy_ViPham!K:K, NhatKy_ViPham!E:E, "12_Anh_A", NhatKy_ViPham!F:F, B26, NhatKy_ViPham!H:H, "L09")</f>
        <v>0</v>
      </c>
      <c r="O26" s="6">
        <f>SUMIFS(NhatKy_ViPham!K:K, NhatKy_ViPham!E:E, "12_Anh_A", NhatKy_ViPham!F:F, B26, NhatKy_ViPham!H:H, "L10")</f>
        <v>0</v>
      </c>
      <c r="P26" s="12">
        <f>SUMIFS(NhatKy_ViPham!J:J, NhatKy_ViPham!E:E, "12_Anh_A", NhatKy_ViPham!F:F, B26)</f>
        <v>0</v>
      </c>
      <c r="Q26" s="13">
        <f>SUMIFS(NhatKy_ViPham!K:K, NhatKy_ViPham!E:E, "12_Anh_A", NhatKy_ViPham!F:F, B26)</f>
        <v>0</v>
      </c>
      <c r="R26" s="6">
        <f>100 + SUMIFS(NhatKy_ViPham!J:J, NhatKy_ViPham!E:E, "12_Anh_A", NhatKy_ViPham!F:F, B26, NhatKy_ViPham!C:C, "T1") - SUMIFS(NhatKy_ViPham!K:K, NhatKy_ViPham!E:E, "12_Anh_A", NhatKy_ViPham!F:F, B26, NhatKy_ViPham!C:C, "T1")</f>
        <v>100</v>
      </c>
      <c r="S26" s="6">
        <f>100 + SUMIFS(NhatKy_ViPham!J:J, NhatKy_ViPham!E:E, "12_Anh_A", NhatKy_ViPham!F:F, B26, NhatKy_ViPham!C:C, "T2") - SUMIFS(NhatKy_ViPham!K:K, NhatKy_ViPham!E:E, "12_Anh_A", NhatKy_ViPham!F:F, B26, NhatKy_ViPham!C:C, "T2")</f>
        <v>100</v>
      </c>
      <c r="T26" s="6">
        <f>100 + SUMIFS(NhatKy_ViPham!J:J, NhatKy_ViPham!E:E, "12_Anh_A", NhatKy_ViPham!F:F, B26, NhatKy_ViPham!C:C, "T3") - SUMIFS(NhatKy_ViPham!K:K, NhatKy_ViPham!E:E, "12_Anh_A", NhatKy_ViPham!F:F, B26, NhatKy_ViPham!C:C, "T3")</f>
        <v>100</v>
      </c>
      <c r="U26" s="6">
        <f>100 + SUMIFS(NhatKy_ViPham!J:J, NhatKy_ViPham!E:E, "12_Anh_A", NhatKy_ViPham!F:F, B26, NhatKy_ViPham!C:C, "T4") - SUMIFS(NhatKy_ViPham!K:K, NhatKy_ViPham!E:E, "12_Anh_A", NhatKy_ViPham!F:F, B26, NhatKy_ViPham!C:C, "T4")</f>
        <v>100</v>
      </c>
      <c r="V26" s="6">
        <f>100 + SUMIFS(NhatKy_ViPham!J:J, NhatKy_ViPham!E:E, "12_Anh_A", NhatKy_ViPham!F:F, B26, NhatKy_ViPham!C:C, "T5") - SUMIFS(NhatKy_ViPham!K:K, NhatKy_ViPham!E:E, "12_Anh_A", NhatKy_ViPham!F:F, B26, NhatKy_ViPham!C:C, "T5")</f>
        <v>100</v>
      </c>
      <c r="W26" s="6">
        <f>100 + SUMIFS(NhatKy_ViPham!J:J, NhatKy_ViPham!E:E, "12_Anh_A", NhatKy_ViPham!F:F, B26, NhatKy_ViPham!C:C, "T6") - SUMIFS(NhatKy_ViPham!K:K, NhatKy_ViPham!E:E, "12_Anh_A", NhatKy_ViPham!F:F, B26, NhatKy_ViPham!C:C, "T6")</f>
        <v>100</v>
      </c>
      <c r="X26" s="6">
        <f>100 + SUMIFS(NhatKy_ViPham!J:J, NhatKy_ViPham!E:E, "12_Anh_A", NhatKy_ViPham!F:F, B26, NhatKy_ViPham!C:C, "T7") - SUMIFS(NhatKy_ViPham!K:K, NhatKy_ViPham!E:E, "12_Anh_A", NhatKy_ViPham!F:F, B26, NhatKy_ViPham!C:C, "T7")</f>
        <v>100</v>
      </c>
      <c r="Y26" s="6">
        <f>100 + SUMIFS(NhatKy_ViPham!J:J, NhatKy_ViPham!E:E, "12_Anh_A", NhatKy_ViPham!F:F, B26, NhatKy_ViPham!C:C, "T8") - SUMIFS(NhatKy_ViPham!K:K, NhatKy_ViPham!E:E, "12_Anh_A", NhatKy_ViPham!F:F, B26, NhatKy_ViPham!C:C, "T8")</f>
        <v>100</v>
      </c>
      <c r="Z26" s="6">
        <f>100 + SUMIFS(NhatKy_ViPham!J:J, NhatKy_ViPham!E:E, "12_Anh_A", NhatKy_ViPham!F:F, B26, NhatKy_ViPham!C:C, "T9") - SUMIFS(NhatKy_ViPham!K:K, NhatKy_ViPham!E:E, "12_Anh_A", NhatKy_ViPham!F:F, B26, NhatKy_ViPham!C:C, "T9")</f>
        <v>100</v>
      </c>
      <c r="AA26" s="6">
        <f>100 + SUMIFS(NhatKy_ViPham!J:J, NhatKy_ViPham!E:E, "12_Anh_A", NhatKy_ViPham!F:F, B26, NhatKy_ViPham!C:C, "T10") - SUMIFS(NhatKy_ViPham!K:K, NhatKy_ViPham!E:E, "12_Anh_A", NhatKy_ViPham!F:F, B26, NhatKy_ViPham!C:C, "T10")</f>
        <v>100</v>
      </c>
      <c r="AB26" s="6">
        <f>100 + SUMIFS(NhatKy_ViPham!J:J, NhatKy_ViPham!E:E, "12_Anh_A", NhatKy_ViPham!F:F, B26, NhatKy_ViPham!C:C, "T11") - SUMIFS(NhatKy_ViPham!K:K, NhatKy_ViPham!E:E, "12_Anh_A", NhatKy_ViPham!F:F, B26, NhatKy_ViPham!C:C, "T11")</f>
        <v>100</v>
      </c>
      <c r="AC26" s="6">
        <f>100 + SUMIFS(NhatKy_ViPham!J:J, NhatKy_ViPham!E:E, "12_Anh_A", NhatKy_ViPham!F:F, B26, NhatKy_ViPham!C:C, "T12") - SUMIFS(NhatKy_ViPham!K:K, NhatKy_ViPham!E:E, "12_Anh_A", NhatKy_ViPham!F:F, B26, NhatKy_ViPham!C:C, "T12")</f>
        <v>100</v>
      </c>
      <c r="AD26" s="6">
        <f>100 + SUMIFS(NhatKy_ViPham!J:J, NhatKy_ViPham!E:E, "12_Anh_A", NhatKy_ViPham!F:F, B26, NhatKy_ViPham!C:C, "T13") - SUMIFS(NhatKy_ViPham!K:K, NhatKy_ViPham!E:E, "12_Anh_A", NhatKy_ViPham!F:F, B26, NhatKy_ViPham!C:C, "T13")</f>
        <v>100</v>
      </c>
      <c r="AE26" s="6">
        <f>100 + SUMIFS(NhatKy_ViPham!J:J, NhatKy_ViPham!E:E, "12_Anh_A", NhatKy_ViPham!F:F, B26, NhatKy_ViPham!C:C, "T14") - SUMIFS(NhatKy_ViPham!K:K, NhatKy_ViPham!E:E, "12_Anh_A", NhatKy_ViPham!F:F, B26, NhatKy_ViPham!C:C, "T14")</f>
        <v>100</v>
      </c>
      <c r="AF26" s="6">
        <f>100 + SUMIFS(NhatKy_ViPham!J:J, NhatKy_ViPham!E:E, "12_Anh_A", NhatKy_ViPham!F:F, B26, NhatKy_ViPham!C:C, "T15") - SUMIFS(NhatKy_ViPham!K:K, NhatKy_ViPham!E:E, "12_Anh_A", NhatKy_ViPham!F:F, B26, NhatKy_ViPham!C:C, "T15")</f>
        <v>100</v>
      </c>
      <c r="AG26" s="6">
        <f>100 + SUMIFS(NhatKy_ViPham!J:J, NhatKy_ViPham!E:E, "12_Anh_A", NhatKy_ViPham!F:F, B26, NhatKy_ViPham!C:C, "T16") - SUMIFS(NhatKy_ViPham!K:K, NhatKy_ViPham!E:E, "12_Anh_A", NhatKy_ViPham!F:F, B26, NhatKy_ViPham!C:C, "T16")</f>
        <v>100</v>
      </c>
      <c r="AH26" s="6">
        <f>100 + SUMIFS(NhatKy_ViPham!J:J, NhatKy_ViPham!E:E, "12_Anh_A", NhatKy_ViPham!F:F, B26, NhatKy_ViPham!C:C, "T17") - SUMIFS(NhatKy_ViPham!K:K, NhatKy_ViPham!E:E, "12_Anh_A", NhatKy_ViPham!F:F, B26, NhatKy_ViPham!C:C, "T17")</f>
        <v>100</v>
      </c>
      <c r="AI26" s="6">
        <f>100 + SUMIFS(NhatKy_ViPham!J:J, NhatKy_ViPham!E:E, "12_Anh_A", NhatKy_ViPham!F:F, B26, NhatKy_ViPham!C:C, "T18") - SUMIFS(NhatKy_ViPham!K:K, NhatKy_ViPham!E:E, "12_Anh_A", NhatKy_ViPham!F:F, B26, NhatKy_ViPham!C:C, "T18")</f>
        <v>100</v>
      </c>
      <c r="AJ26" s="6">
        <f>100 + SUMIFS(NhatKy_ViPham!J:J, NhatKy_ViPham!E:E, "12_Anh_A", NhatKy_ViPham!F:F, B26, NhatKy_ViPham!C:C, "T19") - SUMIFS(NhatKy_ViPham!K:K, NhatKy_ViPham!E:E, "12_Anh_A", NhatKy_ViPham!F:F, B26, NhatKy_ViPham!C:C, "T19")</f>
        <v>100</v>
      </c>
      <c r="AK26" s="6">
        <f>100 + SUMIFS(NhatKy_ViPham!J:J, NhatKy_ViPham!E:E, "12_Anh_A", NhatKy_ViPham!F:F, B26, NhatKy_ViPham!C:C, "T20") - SUMIFS(NhatKy_ViPham!K:K, NhatKy_ViPham!E:E, "12_Anh_A", NhatKy_ViPham!F:F, B26, NhatKy_ViPham!C:C, "T20")</f>
        <v>100</v>
      </c>
      <c r="AL26" s="6">
        <f>100 + SUMIFS(NhatKy_ViPham!J:J, NhatKy_ViPham!E:E, "12_Anh_A", NhatKy_ViPham!F:F, B26, NhatKy_ViPham!C:C, "T21") - SUMIFS(NhatKy_ViPham!K:K, NhatKy_ViPham!E:E, "12_Anh_A", NhatKy_ViPham!F:F, B26, NhatKy_ViPham!C:C, "T21")</f>
        <v>100</v>
      </c>
      <c r="AM26" s="6">
        <f>100 + SUMIFS(NhatKy_ViPham!J:J, NhatKy_ViPham!E:E, "12_Anh_A", NhatKy_ViPham!F:F, B26, NhatKy_ViPham!C:C, "T22") - SUMIFS(NhatKy_ViPham!K:K, NhatKy_ViPham!E:E, "12_Anh_A", NhatKy_ViPham!F:F, B26, NhatKy_ViPham!C:C, "T22")</f>
        <v>100</v>
      </c>
      <c r="AN26" s="6">
        <f>100 + SUMIFS(NhatKy_ViPham!J:J, NhatKy_ViPham!E:E, "12_Anh_A", NhatKy_ViPham!F:F, B26, NhatKy_ViPham!C:C, "T23") - SUMIFS(NhatKy_ViPham!K:K, NhatKy_ViPham!E:E, "12_Anh_A", NhatKy_ViPham!F:F, B26, NhatKy_ViPham!C:C, "T23")</f>
        <v>100</v>
      </c>
      <c r="AO26" s="6">
        <f>100 + SUMIFS(NhatKy_ViPham!J:J, NhatKy_ViPham!E:E, "12_Anh_A", NhatKy_ViPham!F:F, B26, NhatKy_ViPham!C:C, "T24") - SUMIFS(NhatKy_ViPham!K:K, NhatKy_ViPham!E:E, "12_Anh_A", NhatKy_ViPham!F:F, B26, NhatKy_ViPham!C:C, "T24")</f>
        <v>100</v>
      </c>
      <c r="AP26" s="6">
        <f>100 + SUMIFS(NhatKy_ViPham!J:J, NhatKy_ViPham!E:E, "12_Anh_A", NhatKy_ViPham!F:F, B26, NhatKy_ViPham!C:C, "T25") - SUMIFS(NhatKy_ViPham!K:K, NhatKy_ViPham!E:E, "12_Anh_A", NhatKy_ViPham!F:F, B26, NhatKy_ViPham!C:C, "T25")</f>
        <v>100</v>
      </c>
      <c r="AQ26" s="6">
        <f>100 + SUMIFS(NhatKy_ViPham!J:J, NhatKy_ViPham!E:E, "12_Anh_A", NhatKy_ViPham!F:F, B26, NhatKy_ViPham!C:C, "T26") - SUMIFS(NhatKy_ViPham!K:K, NhatKy_ViPham!E:E, "12_Anh_A", NhatKy_ViPham!F:F, B26, NhatKy_ViPham!C:C, "T26")</f>
        <v>100</v>
      </c>
      <c r="AR26" s="6">
        <f>100 + SUMIFS(NhatKy_ViPham!J:J, NhatKy_ViPham!E:E, "12_Anh_A", NhatKy_ViPham!F:F, B26, NhatKy_ViPham!C:C, "T27") - SUMIFS(NhatKy_ViPham!K:K, NhatKy_ViPham!E:E, "12_Anh_A", NhatKy_ViPham!F:F, B26, NhatKy_ViPham!C:C, "T27")</f>
        <v>100</v>
      </c>
      <c r="AS26" s="6">
        <f>100 + SUMIFS(NhatKy_ViPham!J:J, NhatKy_ViPham!E:E, "12_Anh_A", NhatKy_ViPham!F:F, B26, NhatKy_ViPham!C:C, "T28") - SUMIFS(NhatKy_ViPham!K:K, NhatKy_ViPham!E:E, "12_Anh_A", NhatKy_ViPham!F:F, B26, NhatKy_ViPham!C:C, "T28")</f>
        <v>100</v>
      </c>
      <c r="AT26" s="6">
        <f>100 + SUMIFS(NhatKy_ViPham!J:J, NhatKy_ViPham!E:E, "12_Anh_A", NhatKy_ViPham!F:F, B26, NhatKy_ViPham!C:C, "T29") - SUMIFS(NhatKy_ViPham!K:K, NhatKy_ViPham!E:E, "12_Anh_A", NhatKy_ViPham!F:F, B26, NhatKy_ViPham!C:C, "T29")</f>
        <v>100</v>
      </c>
      <c r="AU26" s="6">
        <f>100 + SUMIFS(NhatKy_ViPham!J:J, NhatKy_ViPham!E:E, "12_Anh_A", NhatKy_ViPham!F:F, B26, NhatKy_ViPham!C:C, "T30") - SUMIFS(NhatKy_ViPham!K:K, NhatKy_ViPham!E:E, "12_Anh_A", NhatKy_ViPham!F:F, B26, NhatKy_ViPham!C:C, "T30")</f>
        <v>100</v>
      </c>
      <c r="AV26" s="6">
        <f>100 + SUMIFS(NhatKy_ViPham!J:J, NhatKy_ViPham!E:E, "12_Anh_A", NhatKy_ViPham!F:F, B26, NhatKy_ViPham!C:C, "T31") - SUMIFS(NhatKy_ViPham!K:K, NhatKy_ViPham!E:E, "12_Anh_A", NhatKy_ViPham!F:F, B26, NhatKy_ViPham!C:C, "T31")</f>
        <v>100</v>
      </c>
      <c r="AW26" s="6">
        <f>100 + SUMIFS(NhatKy_ViPham!J:J, NhatKy_ViPham!E:E, "12_Anh_A", NhatKy_ViPham!F:F, B26, NhatKy_ViPham!C:C, "T32") - SUMIFS(NhatKy_ViPham!K:K, NhatKy_ViPham!E:E, "12_Anh_A", NhatKy_ViPham!F:F, B26, NhatKy_ViPham!C:C, "T32")</f>
        <v>100</v>
      </c>
      <c r="AX26" s="6">
        <f>100 + SUMIFS(NhatKy_ViPham!J:J, NhatKy_ViPham!E:E, "12_Anh_A", NhatKy_ViPham!F:F, B26, NhatKy_ViPham!C:C, "T33") - SUMIFS(NhatKy_ViPham!K:K, NhatKy_ViPham!E:E, "12_Anh_A", NhatKy_ViPham!F:F, B26, NhatKy_ViPham!C:C, "T33")</f>
        <v>100</v>
      </c>
      <c r="AY26" s="6">
        <f>100 + SUMIFS(NhatKy_ViPham!J:J, NhatKy_ViPham!E:E, "12_Anh_A", NhatKy_ViPham!F:F, B26, NhatKy_ViPham!C:C, "T34") - SUMIFS(NhatKy_ViPham!K:K, NhatKy_ViPham!E:E, "12_Anh_A", NhatKy_ViPham!F:F, B26, NhatKy_ViPham!C:C, "T34")</f>
        <v>100</v>
      </c>
      <c r="AZ26" s="6">
        <f>100 + SUMIFS(NhatKy_ViPham!J:J, NhatKy_ViPham!E:E, "12_Anh_A", NhatKy_ViPham!F:F, B26, NhatKy_ViPham!C:C, "T35") - SUMIFS(NhatKy_ViPham!K:K, NhatKy_ViPham!E:E, "12_Anh_A", NhatKy_ViPham!F:F, B26, NhatKy_ViPham!C:C, "T35")</f>
        <v>100</v>
      </c>
      <c r="BA26" s="12">
        <f t="shared" si="0"/>
        <v>100</v>
      </c>
      <c r="BB26" s="11" t="s">
        <v>430</v>
      </c>
      <c r="BC26" s="16" t="str">
        <f t="shared" si="1"/>
        <v>Tốt</v>
      </c>
      <c r="BD26" s="15" t="str">
        <f t="shared" si="2"/>
        <v>🟢 BÌNH THƯỜNG</v>
      </c>
    </row>
    <row r="27" spans="1:56" x14ac:dyDescent="0.25">
      <c r="A27" s="4">
        <v>19</v>
      </c>
      <c r="B27" s="10" t="s">
        <v>2942</v>
      </c>
      <c r="C27" s="4" t="s">
        <v>2943</v>
      </c>
      <c r="D27" s="4" t="s">
        <v>429</v>
      </c>
      <c r="E27" s="11" t="s">
        <v>430</v>
      </c>
      <c r="F27" s="7">
        <f>SUMIFS(NhatKy_ViPham!K:K, NhatKy_ViPham!E:E, "12_Anh_A", NhatKy_ViPham!F:F, B27, NhatKy_ViPham!H:H, "L01")</f>
        <v>0</v>
      </c>
      <c r="G27" s="7">
        <f>SUMIFS(NhatKy_ViPham!K:K, NhatKy_ViPham!E:E, "12_Anh_A", NhatKy_ViPham!F:F, B27, NhatKy_ViPham!H:H, "L02")</f>
        <v>0</v>
      </c>
      <c r="H27" s="7">
        <f>SUMIFS(NhatKy_ViPham!K:K, NhatKy_ViPham!E:E, "12_Anh_A", NhatKy_ViPham!F:F, B27, NhatKy_ViPham!H:H, "L03")</f>
        <v>0</v>
      </c>
      <c r="I27" s="7">
        <f>SUMIFS(NhatKy_ViPham!K:K, NhatKy_ViPham!E:E, "12_Anh_A", NhatKy_ViPham!F:F, B27, NhatKy_ViPham!H:H, "L04")</f>
        <v>0</v>
      </c>
      <c r="J27" s="7">
        <f>SUMIFS(NhatKy_ViPham!K:K, NhatKy_ViPham!E:E, "12_Anh_A", NhatKy_ViPham!F:F, B27, NhatKy_ViPham!H:H, "L05")</f>
        <v>0</v>
      </c>
      <c r="K27" s="7">
        <f>SUMIFS(NhatKy_ViPham!K:K, NhatKy_ViPham!E:E, "12_Anh_A", NhatKy_ViPham!F:F, B27, NhatKy_ViPham!H:H, "L06")</f>
        <v>0</v>
      </c>
      <c r="L27" s="7">
        <f>SUMIFS(NhatKy_ViPham!K:K, NhatKy_ViPham!E:E, "12_Anh_A", NhatKy_ViPham!F:F, B27, NhatKy_ViPham!H:H, "L07")</f>
        <v>0</v>
      </c>
      <c r="M27" s="7">
        <f>SUMIFS(NhatKy_ViPham!K:K, NhatKy_ViPham!E:E, "12_Anh_A", NhatKy_ViPham!F:F, B27, NhatKy_ViPham!H:H, "L08")</f>
        <v>0</v>
      </c>
      <c r="N27" s="7">
        <f>SUMIFS(NhatKy_ViPham!K:K, NhatKy_ViPham!E:E, "12_Anh_A", NhatKy_ViPham!F:F, B27, NhatKy_ViPham!H:H, "L09")</f>
        <v>0</v>
      </c>
      <c r="O27" s="7">
        <f>SUMIFS(NhatKy_ViPham!K:K, NhatKy_ViPham!E:E, "12_Anh_A", NhatKy_ViPham!F:F, B27, NhatKy_ViPham!H:H, "L10")</f>
        <v>0</v>
      </c>
      <c r="P27" s="12">
        <f>SUMIFS(NhatKy_ViPham!J:J, NhatKy_ViPham!E:E, "12_Anh_A", NhatKy_ViPham!F:F, B27)</f>
        <v>0</v>
      </c>
      <c r="Q27" s="13">
        <f>SUMIFS(NhatKy_ViPham!K:K, NhatKy_ViPham!E:E, "12_Anh_A", NhatKy_ViPham!F:F, B27)</f>
        <v>0</v>
      </c>
      <c r="R27" s="7">
        <f>100 + SUMIFS(NhatKy_ViPham!J:J, NhatKy_ViPham!E:E, "12_Anh_A", NhatKy_ViPham!F:F, B27, NhatKy_ViPham!C:C, "T1") - SUMIFS(NhatKy_ViPham!K:K, NhatKy_ViPham!E:E, "12_Anh_A", NhatKy_ViPham!F:F, B27, NhatKy_ViPham!C:C, "T1")</f>
        <v>100</v>
      </c>
      <c r="S27" s="7">
        <f>100 + SUMIFS(NhatKy_ViPham!J:J, NhatKy_ViPham!E:E, "12_Anh_A", NhatKy_ViPham!F:F, B27, NhatKy_ViPham!C:C, "T2") - SUMIFS(NhatKy_ViPham!K:K, NhatKy_ViPham!E:E, "12_Anh_A", NhatKy_ViPham!F:F, B27, NhatKy_ViPham!C:C, "T2")</f>
        <v>100</v>
      </c>
      <c r="T27" s="7">
        <f>100 + SUMIFS(NhatKy_ViPham!J:J, NhatKy_ViPham!E:E, "12_Anh_A", NhatKy_ViPham!F:F, B27, NhatKy_ViPham!C:C, "T3") - SUMIFS(NhatKy_ViPham!K:K, NhatKy_ViPham!E:E, "12_Anh_A", NhatKy_ViPham!F:F, B27, NhatKy_ViPham!C:C, "T3")</f>
        <v>100</v>
      </c>
      <c r="U27" s="7">
        <f>100 + SUMIFS(NhatKy_ViPham!J:J, NhatKy_ViPham!E:E, "12_Anh_A", NhatKy_ViPham!F:F, B27, NhatKy_ViPham!C:C, "T4") - SUMIFS(NhatKy_ViPham!K:K, NhatKy_ViPham!E:E, "12_Anh_A", NhatKy_ViPham!F:F, B27, NhatKy_ViPham!C:C, "T4")</f>
        <v>100</v>
      </c>
      <c r="V27" s="7">
        <f>100 + SUMIFS(NhatKy_ViPham!J:J, NhatKy_ViPham!E:E, "12_Anh_A", NhatKy_ViPham!F:F, B27, NhatKy_ViPham!C:C, "T5") - SUMIFS(NhatKy_ViPham!K:K, NhatKy_ViPham!E:E, "12_Anh_A", NhatKy_ViPham!F:F, B27, NhatKy_ViPham!C:C, "T5")</f>
        <v>100</v>
      </c>
      <c r="W27" s="7">
        <f>100 + SUMIFS(NhatKy_ViPham!J:J, NhatKy_ViPham!E:E, "12_Anh_A", NhatKy_ViPham!F:F, B27, NhatKy_ViPham!C:C, "T6") - SUMIFS(NhatKy_ViPham!K:K, NhatKy_ViPham!E:E, "12_Anh_A", NhatKy_ViPham!F:F, B27, NhatKy_ViPham!C:C, "T6")</f>
        <v>100</v>
      </c>
      <c r="X27" s="7">
        <f>100 + SUMIFS(NhatKy_ViPham!J:J, NhatKy_ViPham!E:E, "12_Anh_A", NhatKy_ViPham!F:F, B27, NhatKy_ViPham!C:C, "T7") - SUMIFS(NhatKy_ViPham!K:K, NhatKy_ViPham!E:E, "12_Anh_A", NhatKy_ViPham!F:F, B27, NhatKy_ViPham!C:C, "T7")</f>
        <v>100</v>
      </c>
      <c r="Y27" s="7">
        <f>100 + SUMIFS(NhatKy_ViPham!J:J, NhatKy_ViPham!E:E, "12_Anh_A", NhatKy_ViPham!F:F, B27, NhatKy_ViPham!C:C, "T8") - SUMIFS(NhatKy_ViPham!K:K, NhatKy_ViPham!E:E, "12_Anh_A", NhatKy_ViPham!F:F, B27, NhatKy_ViPham!C:C, "T8")</f>
        <v>100</v>
      </c>
      <c r="Z27" s="7">
        <f>100 + SUMIFS(NhatKy_ViPham!J:J, NhatKy_ViPham!E:E, "12_Anh_A", NhatKy_ViPham!F:F, B27, NhatKy_ViPham!C:C, "T9") - SUMIFS(NhatKy_ViPham!K:K, NhatKy_ViPham!E:E, "12_Anh_A", NhatKy_ViPham!F:F, B27, NhatKy_ViPham!C:C, "T9")</f>
        <v>100</v>
      </c>
      <c r="AA27" s="7">
        <f>100 + SUMIFS(NhatKy_ViPham!J:J, NhatKy_ViPham!E:E, "12_Anh_A", NhatKy_ViPham!F:F, B27, NhatKy_ViPham!C:C, "T10") - SUMIFS(NhatKy_ViPham!K:K, NhatKy_ViPham!E:E, "12_Anh_A", NhatKy_ViPham!F:F, B27, NhatKy_ViPham!C:C, "T10")</f>
        <v>100</v>
      </c>
      <c r="AB27" s="7">
        <f>100 + SUMIFS(NhatKy_ViPham!J:J, NhatKy_ViPham!E:E, "12_Anh_A", NhatKy_ViPham!F:F, B27, NhatKy_ViPham!C:C, "T11") - SUMIFS(NhatKy_ViPham!K:K, NhatKy_ViPham!E:E, "12_Anh_A", NhatKy_ViPham!F:F, B27, NhatKy_ViPham!C:C, "T11")</f>
        <v>100</v>
      </c>
      <c r="AC27" s="7">
        <f>100 + SUMIFS(NhatKy_ViPham!J:J, NhatKy_ViPham!E:E, "12_Anh_A", NhatKy_ViPham!F:F, B27, NhatKy_ViPham!C:C, "T12") - SUMIFS(NhatKy_ViPham!K:K, NhatKy_ViPham!E:E, "12_Anh_A", NhatKy_ViPham!F:F, B27, NhatKy_ViPham!C:C, "T12")</f>
        <v>100</v>
      </c>
      <c r="AD27" s="7">
        <f>100 + SUMIFS(NhatKy_ViPham!J:J, NhatKy_ViPham!E:E, "12_Anh_A", NhatKy_ViPham!F:F, B27, NhatKy_ViPham!C:C, "T13") - SUMIFS(NhatKy_ViPham!K:K, NhatKy_ViPham!E:E, "12_Anh_A", NhatKy_ViPham!F:F, B27, NhatKy_ViPham!C:C, "T13")</f>
        <v>100</v>
      </c>
      <c r="AE27" s="7">
        <f>100 + SUMIFS(NhatKy_ViPham!J:J, NhatKy_ViPham!E:E, "12_Anh_A", NhatKy_ViPham!F:F, B27, NhatKy_ViPham!C:C, "T14") - SUMIFS(NhatKy_ViPham!K:K, NhatKy_ViPham!E:E, "12_Anh_A", NhatKy_ViPham!F:F, B27, NhatKy_ViPham!C:C, "T14")</f>
        <v>100</v>
      </c>
      <c r="AF27" s="7">
        <f>100 + SUMIFS(NhatKy_ViPham!J:J, NhatKy_ViPham!E:E, "12_Anh_A", NhatKy_ViPham!F:F, B27, NhatKy_ViPham!C:C, "T15") - SUMIFS(NhatKy_ViPham!K:K, NhatKy_ViPham!E:E, "12_Anh_A", NhatKy_ViPham!F:F, B27, NhatKy_ViPham!C:C, "T15")</f>
        <v>100</v>
      </c>
      <c r="AG27" s="7">
        <f>100 + SUMIFS(NhatKy_ViPham!J:J, NhatKy_ViPham!E:E, "12_Anh_A", NhatKy_ViPham!F:F, B27, NhatKy_ViPham!C:C, "T16") - SUMIFS(NhatKy_ViPham!K:K, NhatKy_ViPham!E:E, "12_Anh_A", NhatKy_ViPham!F:F, B27, NhatKy_ViPham!C:C, "T16")</f>
        <v>100</v>
      </c>
      <c r="AH27" s="7">
        <f>100 + SUMIFS(NhatKy_ViPham!J:J, NhatKy_ViPham!E:E, "12_Anh_A", NhatKy_ViPham!F:F, B27, NhatKy_ViPham!C:C, "T17") - SUMIFS(NhatKy_ViPham!K:K, NhatKy_ViPham!E:E, "12_Anh_A", NhatKy_ViPham!F:F, B27, NhatKy_ViPham!C:C, "T17")</f>
        <v>100</v>
      </c>
      <c r="AI27" s="7">
        <f>100 + SUMIFS(NhatKy_ViPham!J:J, NhatKy_ViPham!E:E, "12_Anh_A", NhatKy_ViPham!F:F, B27, NhatKy_ViPham!C:C, "T18") - SUMIFS(NhatKy_ViPham!K:K, NhatKy_ViPham!E:E, "12_Anh_A", NhatKy_ViPham!F:F, B27, NhatKy_ViPham!C:C, "T18")</f>
        <v>100</v>
      </c>
      <c r="AJ27" s="7">
        <f>100 + SUMIFS(NhatKy_ViPham!J:J, NhatKy_ViPham!E:E, "12_Anh_A", NhatKy_ViPham!F:F, B27, NhatKy_ViPham!C:C, "T19") - SUMIFS(NhatKy_ViPham!K:K, NhatKy_ViPham!E:E, "12_Anh_A", NhatKy_ViPham!F:F, B27, NhatKy_ViPham!C:C, "T19")</f>
        <v>100</v>
      </c>
      <c r="AK27" s="7">
        <f>100 + SUMIFS(NhatKy_ViPham!J:J, NhatKy_ViPham!E:E, "12_Anh_A", NhatKy_ViPham!F:F, B27, NhatKy_ViPham!C:C, "T20") - SUMIFS(NhatKy_ViPham!K:K, NhatKy_ViPham!E:E, "12_Anh_A", NhatKy_ViPham!F:F, B27, NhatKy_ViPham!C:C, "T20")</f>
        <v>100</v>
      </c>
      <c r="AL27" s="7">
        <f>100 + SUMIFS(NhatKy_ViPham!J:J, NhatKy_ViPham!E:E, "12_Anh_A", NhatKy_ViPham!F:F, B27, NhatKy_ViPham!C:C, "T21") - SUMIFS(NhatKy_ViPham!K:K, NhatKy_ViPham!E:E, "12_Anh_A", NhatKy_ViPham!F:F, B27, NhatKy_ViPham!C:C, "T21")</f>
        <v>100</v>
      </c>
      <c r="AM27" s="7">
        <f>100 + SUMIFS(NhatKy_ViPham!J:J, NhatKy_ViPham!E:E, "12_Anh_A", NhatKy_ViPham!F:F, B27, NhatKy_ViPham!C:C, "T22") - SUMIFS(NhatKy_ViPham!K:K, NhatKy_ViPham!E:E, "12_Anh_A", NhatKy_ViPham!F:F, B27, NhatKy_ViPham!C:C, "T22")</f>
        <v>100</v>
      </c>
      <c r="AN27" s="7">
        <f>100 + SUMIFS(NhatKy_ViPham!J:J, NhatKy_ViPham!E:E, "12_Anh_A", NhatKy_ViPham!F:F, B27, NhatKy_ViPham!C:C, "T23") - SUMIFS(NhatKy_ViPham!K:K, NhatKy_ViPham!E:E, "12_Anh_A", NhatKy_ViPham!F:F, B27, NhatKy_ViPham!C:C, "T23")</f>
        <v>100</v>
      </c>
      <c r="AO27" s="7">
        <f>100 + SUMIFS(NhatKy_ViPham!J:J, NhatKy_ViPham!E:E, "12_Anh_A", NhatKy_ViPham!F:F, B27, NhatKy_ViPham!C:C, "T24") - SUMIFS(NhatKy_ViPham!K:K, NhatKy_ViPham!E:E, "12_Anh_A", NhatKy_ViPham!F:F, B27, NhatKy_ViPham!C:C, "T24")</f>
        <v>100</v>
      </c>
      <c r="AP27" s="7">
        <f>100 + SUMIFS(NhatKy_ViPham!J:J, NhatKy_ViPham!E:E, "12_Anh_A", NhatKy_ViPham!F:F, B27, NhatKy_ViPham!C:C, "T25") - SUMIFS(NhatKy_ViPham!K:K, NhatKy_ViPham!E:E, "12_Anh_A", NhatKy_ViPham!F:F, B27, NhatKy_ViPham!C:C, "T25")</f>
        <v>100</v>
      </c>
      <c r="AQ27" s="7">
        <f>100 + SUMIFS(NhatKy_ViPham!J:J, NhatKy_ViPham!E:E, "12_Anh_A", NhatKy_ViPham!F:F, B27, NhatKy_ViPham!C:C, "T26") - SUMIFS(NhatKy_ViPham!K:K, NhatKy_ViPham!E:E, "12_Anh_A", NhatKy_ViPham!F:F, B27, NhatKy_ViPham!C:C, "T26")</f>
        <v>100</v>
      </c>
      <c r="AR27" s="7">
        <f>100 + SUMIFS(NhatKy_ViPham!J:J, NhatKy_ViPham!E:E, "12_Anh_A", NhatKy_ViPham!F:F, B27, NhatKy_ViPham!C:C, "T27") - SUMIFS(NhatKy_ViPham!K:K, NhatKy_ViPham!E:E, "12_Anh_A", NhatKy_ViPham!F:F, B27, NhatKy_ViPham!C:C, "T27")</f>
        <v>100</v>
      </c>
      <c r="AS27" s="7">
        <f>100 + SUMIFS(NhatKy_ViPham!J:J, NhatKy_ViPham!E:E, "12_Anh_A", NhatKy_ViPham!F:F, B27, NhatKy_ViPham!C:C, "T28") - SUMIFS(NhatKy_ViPham!K:K, NhatKy_ViPham!E:E, "12_Anh_A", NhatKy_ViPham!F:F, B27, NhatKy_ViPham!C:C, "T28")</f>
        <v>100</v>
      </c>
      <c r="AT27" s="7">
        <f>100 + SUMIFS(NhatKy_ViPham!J:J, NhatKy_ViPham!E:E, "12_Anh_A", NhatKy_ViPham!F:F, B27, NhatKy_ViPham!C:C, "T29") - SUMIFS(NhatKy_ViPham!K:K, NhatKy_ViPham!E:E, "12_Anh_A", NhatKy_ViPham!F:F, B27, NhatKy_ViPham!C:C, "T29")</f>
        <v>100</v>
      </c>
      <c r="AU27" s="7">
        <f>100 + SUMIFS(NhatKy_ViPham!J:J, NhatKy_ViPham!E:E, "12_Anh_A", NhatKy_ViPham!F:F, B27, NhatKy_ViPham!C:C, "T30") - SUMIFS(NhatKy_ViPham!K:K, NhatKy_ViPham!E:E, "12_Anh_A", NhatKy_ViPham!F:F, B27, NhatKy_ViPham!C:C, "T30")</f>
        <v>100</v>
      </c>
      <c r="AV27" s="7">
        <f>100 + SUMIFS(NhatKy_ViPham!J:J, NhatKy_ViPham!E:E, "12_Anh_A", NhatKy_ViPham!F:F, B27, NhatKy_ViPham!C:C, "T31") - SUMIFS(NhatKy_ViPham!K:K, NhatKy_ViPham!E:E, "12_Anh_A", NhatKy_ViPham!F:F, B27, NhatKy_ViPham!C:C, "T31")</f>
        <v>100</v>
      </c>
      <c r="AW27" s="7">
        <f>100 + SUMIFS(NhatKy_ViPham!J:J, NhatKy_ViPham!E:E, "12_Anh_A", NhatKy_ViPham!F:F, B27, NhatKy_ViPham!C:C, "T32") - SUMIFS(NhatKy_ViPham!K:K, NhatKy_ViPham!E:E, "12_Anh_A", NhatKy_ViPham!F:F, B27, NhatKy_ViPham!C:C, "T32")</f>
        <v>100</v>
      </c>
      <c r="AX27" s="7">
        <f>100 + SUMIFS(NhatKy_ViPham!J:J, NhatKy_ViPham!E:E, "12_Anh_A", NhatKy_ViPham!F:F, B27, NhatKy_ViPham!C:C, "T33") - SUMIFS(NhatKy_ViPham!K:K, NhatKy_ViPham!E:E, "12_Anh_A", NhatKy_ViPham!F:F, B27, NhatKy_ViPham!C:C, "T33")</f>
        <v>100</v>
      </c>
      <c r="AY27" s="7">
        <f>100 + SUMIFS(NhatKy_ViPham!J:J, NhatKy_ViPham!E:E, "12_Anh_A", NhatKy_ViPham!F:F, B27, NhatKy_ViPham!C:C, "T34") - SUMIFS(NhatKy_ViPham!K:K, NhatKy_ViPham!E:E, "12_Anh_A", NhatKy_ViPham!F:F, B27, NhatKy_ViPham!C:C, "T34")</f>
        <v>100</v>
      </c>
      <c r="AZ27" s="7">
        <f>100 + SUMIFS(NhatKy_ViPham!J:J, NhatKy_ViPham!E:E, "12_Anh_A", NhatKy_ViPham!F:F, B27, NhatKy_ViPham!C:C, "T35") - SUMIFS(NhatKy_ViPham!K:K, NhatKy_ViPham!E:E, "12_Anh_A", NhatKy_ViPham!F:F, B27, NhatKy_ViPham!C:C, "T35")</f>
        <v>100</v>
      </c>
      <c r="BA27" s="12">
        <f t="shared" si="0"/>
        <v>100</v>
      </c>
      <c r="BB27" s="11" t="s">
        <v>430</v>
      </c>
      <c r="BC27" s="14" t="str">
        <f t="shared" si="1"/>
        <v>Tốt</v>
      </c>
      <c r="BD27" s="10" t="str">
        <f t="shared" si="2"/>
        <v>🟢 BÌNH THƯỜNG</v>
      </c>
    </row>
    <row r="28" spans="1:56" x14ac:dyDescent="0.25">
      <c r="A28" s="5">
        <v>20</v>
      </c>
      <c r="B28" s="15" t="s">
        <v>2944</v>
      </c>
      <c r="C28" s="5" t="s">
        <v>2546</v>
      </c>
      <c r="D28" s="5" t="s">
        <v>429</v>
      </c>
      <c r="E28" s="11" t="s">
        <v>430</v>
      </c>
      <c r="F28" s="6">
        <f>SUMIFS(NhatKy_ViPham!K:K, NhatKy_ViPham!E:E, "12_Anh_A", NhatKy_ViPham!F:F, B28, NhatKy_ViPham!H:H, "L01")</f>
        <v>0</v>
      </c>
      <c r="G28" s="6">
        <f>SUMIFS(NhatKy_ViPham!K:K, NhatKy_ViPham!E:E, "12_Anh_A", NhatKy_ViPham!F:F, B28, NhatKy_ViPham!H:H, "L02")</f>
        <v>0</v>
      </c>
      <c r="H28" s="6">
        <f>SUMIFS(NhatKy_ViPham!K:K, NhatKy_ViPham!E:E, "12_Anh_A", NhatKy_ViPham!F:F, B28, NhatKy_ViPham!H:H, "L03")</f>
        <v>0</v>
      </c>
      <c r="I28" s="6">
        <f>SUMIFS(NhatKy_ViPham!K:K, NhatKy_ViPham!E:E, "12_Anh_A", NhatKy_ViPham!F:F, B28, NhatKy_ViPham!H:H, "L04")</f>
        <v>0</v>
      </c>
      <c r="J28" s="6">
        <f>SUMIFS(NhatKy_ViPham!K:K, NhatKy_ViPham!E:E, "12_Anh_A", NhatKy_ViPham!F:F, B28, NhatKy_ViPham!H:H, "L05")</f>
        <v>0</v>
      </c>
      <c r="K28" s="6">
        <f>SUMIFS(NhatKy_ViPham!K:K, NhatKy_ViPham!E:E, "12_Anh_A", NhatKy_ViPham!F:F, B28, NhatKy_ViPham!H:H, "L06")</f>
        <v>0</v>
      </c>
      <c r="L28" s="6">
        <f>SUMIFS(NhatKy_ViPham!K:K, NhatKy_ViPham!E:E, "12_Anh_A", NhatKy_ViPham!F:F, B28, NhatKy_ViPham!H:H, "L07")</f>
        <v>0</v>
      </c>
      <c r="M28" s="6">
        <f>SUMIFS(NhatKy_ViPham!K:K, NhatKy_ViPham!E:E, "12_Anh_A", NhatKy_ViPham!F:F, B28, NhatKy_ViPham!H:H, "L08")</f>
        <v>0</v>
      </c>
      <c r="N28" s="6">
        <f>SUMIFS(NhatKy_ViPham!K:K, NhatKy_ViPham!E:E, "12_Anh_A", NhatKy_ViPham!F:F, B28, NhatKy_ViPham!H:H, "L09")</f>
        <v>0</v>
      </c>
      <c r="O28" s="6">
        <f>SUMIFS(NhatKy_ViPham!K:K, NhatKy_ViPham!E:E, "12_Anh_A", NhatKy_ViPham!F:F, B28, NhatKy_ViPham!H:H, "L10")</f>
        <v>0</v>
      </c>
      <c r="P28" s="12">
        <f>SUMIFS(NhatKy_ViPham!J:J, NhatKy_ViPham!E:E, "12_Anh_A", NhatKy_ViPham!F:F, B28)</f>
        <v>0</v>
      </c>
      <c r="Q28" s="13">
        <f>SUMIFS(NhatKy_ViPham!K:K, NhatKy_ViPham!E:E, "12_Anh_A", NhatKy_ViPham!F:F, B28)</f>
        <v>0</v>
      </c>
      <c r="R28" s="6">
        <f>100 + SUMIFS(NhatKy_ViPham!J:J, NhatKy_ViPham!E:E, "12_Anh_A", NhatKy_ViPham!F:F, B28, NhatKy_ViPham!C:C, "T1") - SUMIFS(NhatKy_ViPham!K:K, NhatKy_ViPham!E:E, "12_Anh_A", NhatKy_ViPham!F:F, B28, NhatKy_ViPham!C:C, "T1")</f>
        <v>100</v>
      </c>
      <c r="S28" s="6">
        <f>100 + SUMIFS(NhatKy_ViPham!J:J, NhatKy_ViPham!E:E, "12_Anh_A", NhatKy_ViPham!F:F, B28, NhatKy_ViPham!C:C, "T2") - SUMIFS(NhatKy_ViPham!K:K, NhatKy_ViPham!E:E, "12_Anh_A", NhatKy_ViPham!F:F, B28, NhatKy_ViPham!C:C, "T2")</f>
        <v>100</v>
      </c>
      <c r="T28" s="6">
        <f>100 + SUMIFS(NhatKy_ViPham!J:J, NhatKy_ViPham!E:E, "12_Anh_A", NhatKy_ViPham!F:F, B28, NhatKy_ViPham!C:C, "T3") - SUMIFS(NhatKy_ViPham!K:K, NhatKy_ViPham!E:E, "12_Anh_A", NhatKy_ViPham!F:F, B28, NhatKy_ViPham!C:C, "T3")</f>
        <v>100</v>
      </c>
      <c r="U28" s="6">
        <f>100 + SUMIFS(NhatKy_ViPham!J:J, NhatKy_ViPham!E:E, "12_Anh_A", NhatKy_ViPham!F:F, B28, NhatKy_ViPham!C:C, "T4") - SUMIFS(NhatKy_ViPham!K:K, NhatKy_ViPham!E:E, "12_Anh_A", NhatKy_ViPham!F:F, B28, NhatKy_ViPham!C:C, "T4")</f>
        <v>100</v>
      </c>
      <c r="V28" s="6">
        <f>100 + SUMIFS(NhatKy_ViPham!J:J, NhatKy_ViPham!E:E, "12_Anh_A", NhatKy_ViPham!F:F, B28, NhatKy_ViPham!C:C, "T5") - SUMIFS(NhatKy_ViPham!K:K, NhatKy_ViPham!E:E, "12_Anh_A", NhatKy_ViPham!F:F, B28, NhatKy_ViPham!C:C, "T5")</f>
        <v>100</v>
      </c>
      <c r="W28" s="6">
        <f>100 + SUMIFS(NhatKy_ViPham!J:J, NhatKy_ViPham!E:E, "12_Anh_A", NhatKy_ViPham!F:F, B28, NhatKy_ViPham!C:C, "T6") - SUMIFS(NhatKy_ViPham!K:K, NhatKy_ViPham!E:E, "12_Anh_A", NhatKy_ViPham!F:F, B28, NhatKy_ViPham!C:C, "T6")</f>
        <v>100</v>
      </c>
      <c r="X28" s="6">
        <f>100 + SUMIFS(NhatKy_ViPham!J:J, NhatKy_ViPham!E:E, "12_Anh_A", NhatKy_ViPham!F:F, B28, NhatKy_ViPham!C:C, "T7") - SUMIFS(NhatKy_ViPham!K:K, NhatKy_ViPham!E:E, "12_Anh_A", NhatKy_ViPham!F:F, B28, NhatKy_ViPham!C:C, "T7")</f>
        <v>100</v>
      </c>
      <c r="Y28" s="6">
        <f>100 + SUMIFS(NhatKy_ViPham!J:J, NhatKy_ViPham!E:E, "12_Anh_A", NhatKy_ViPham!F:F, B28, NhatKy_ViPham!C:C, "T8") - SUMIFS(NhatKy_ViPham!K:K, NhatKy_ViPham!E:E, "12_Anh_A", NhatKy_ViPham!F:F, B28, NhatKy_ViPham!C:C, "T8")</f>
        <v>100</v>
      </c>
      <c r="Z28" s="6">
        <f>100 + SUMIFS(NhatKy_ViPham!J:J, NhatKy_ViPham!E:E, "12_Anh_A", NhatKy_ViPham!F:F, B28, NhatKy_ViPham!C:C, "T9") - SUMIFS(NhatKy_ViPham!K:K, NhatKy_ViPham!E:E, "12_Anh_A", NhatKy_ViPham!F:F, B28, NhatKy_ViPham!C:C, "T9")</f>
        <v>100</v>
      </c>
      <c r="AA28" s="6">
        <f>100 + SUMIFS(NhatKy_ViPham!J:J, NhatKy_ViPham!E:E, "12_Anh_A", NhatKy_ViPham!F:F, B28, NhatKy_ViPham!C:C, "T10") - SUMIFS(NhatKy_ViPham!K:K, NhatKy_ViPham!E:E, "12_Anh_A", NhatKy_ViPham!F:F, B28, NhatKy_ViPham!C:C, "T10")</f>
        <v>100</v>
      </c>
      <c r="AB28" s="6">
        <f>100 + SUMIFS(NhatKy_ViPham!J:J, NhatKy_ViPham!E:E, "12_Anh_A", NhatKy_ViPham!F:F, B28, NhatKy_ViPham!C:C, "T11") - SUMIFS(NhatKy_ViPham!K:K, NhatKy_ViPham!E:E, "12_Anh_A", NhatKy_ViPham!F:F, B28, NhatKy_ViPham!C:C, "T11")</f>
        <v>100</v>
      </c>
      <c r="AC28" s="6">
        <f>100 + SUMIFS(NhatKy_ViPham!J:J, NhatKy_ViPham!E:E, "12_Anh_A", NhatKy_ViPham!F:F, B28, NhatKy_ViPham!C:C, "T12") - SUMIFS(NhatKy_ViPham!K:K, NhatKy_ViPham!E:E, "12_Anh_A", NhatKy_ViPham!F:F, B28, NhatKy_ViPham!C:C, "T12")</f>
        <v>100</v>
      </c>
      <c r="AD28" s="6">
        <f>100 + SUMIFS(NhatKy_ViPham!J:J, NhatKy_ViPham!E:E, "12_Anh_A", NhatKy_ViPham!F:F, B28, NhatKy_ViPham!C:C, "T13") - SUMIFS(NhatKy_ViPham!K:K, NhatKy_ViPham!E:E, "12_Anh_A", NhatKy_ViPham!F:F, B28, NhatKy_ViPham!C:C, "T13")</f>
        <v>100</v>
      </c>
      <c r="AE28" s="6">
        <f>100 + SUMIFS(NhatKy_ViPham!J:J, NhatKy_ViPham!E:E, "12_Anh_A", NhatKy_ViPham!F:F, B28, NhatKy_ViPham!C:C, "T14") - SUMIFS(NhatKy_ViPham!K:K, NhatKy_ViPham!E:E, "12_Anh_A", NhatKy_ViPham!F:F, B28, NhatKy_ViPham!C:C, "T14")</f>
        <v>100</v>
      </c>
      <c r="AF28" s="6">
        <f>100 + SUMIFS(NhatKy_ViPham!J:J, NhatKy_ViPham!E:E, "12_Anh_A", NhatKy_ViPham!F:F, B28, NhatKy_ViPham!C:C, "T15") - SUMIFS(NhatKy_ViPham!K:K, NhatKy_ViPham!E:E, "12_Anh_A", NhatKy_ViPham!F:F, B28, NhatKy_ViPham!C:C, "T15")</f>
        <v>100</v>
      </c>
      <c r="AG28" s="6">
        <f>100 + SUMIFS(NhatKy_ViPham!J:J, NhatKy_ViPham!E:E, "12_Anh_A", NhatKy_ViPham!F:F, B28, NhatKy_ViPham!C:C, "T16") - SUMIFS(NhatKy_ViPham!K:K, NhatKy_ViPham!E:E, "12_Anh_A", NhatKy_ViPham!F:F, B28, NhatKy_ViPham!C:C, "T16")</f>
        <v>100</v>
      </c>
      <c r="AH28" s="6">
        <f>100 + SUMIFS(NhatKy_ViPham!J:J, NhatKy_ViPham!E:E, "12_Anh_A", NhatKy_ViPham!F:F, B28, NhatKy_ViPham!C:C, "T17") - SUMIFS(NhatKy_ViPham!K:K, NhatKy_ViPham!E:E, "12_Anh_A", NhatKy_ViPham!F:F, B28, NhatKy_ViPham!C:C, "T17")</f>
        <v>100</v>
      </c>
      <c r="AI28" s="6">
        <f>100 + SUMIFS(NhatKy_ViPham!J:J, NhatKy_ViPham!E:E, "12_Anh_A", NhatKy_ViPham!F:F, B28, NhatKy_ViPham!C:C, "T18") - SUMIFS(NhatKy_ViPham!K:K, NhatKy_ViPham!E:E, "12_Anh_A", NhatKy_ViPham!F:F, B28, NhatKy_ViPham!C:C, "T18")</f>
        <v>100</v>
      </c>
      <c r="AJ28" s="6">
        <f>100 + SUMIFS(NhatKy_ViPham!J:J, NhatKy_ViPham!E:E, "12_Anh_A", NhatKy_ViPham!F:F, B28, NhatKy_ViPham!C:C, "T19") - SUMIFS(NhatKy_ViPham!K:K, NhatKy_ViPham!E:E, "12_Anh_A", NhatKy_ViPham!F:F, B28, NhatKy_ViPham!C:C, "T19")</f>
        <v>100</v>
      </c>
      <c r="AK28" s="6">
        <f>100 + SUMIFS(NhatKy_ViPham!J:J, NhatKy_ViPham!E:E, "12_Anh_A", NhatKy_ViPham!F:F, B28, NhatKy_ViPham!C:C, "T20") - SUMIFS(NhatKy_ViPham!K:K, NhatKy_ViPham!E:E, "12_Anh_A", NhatKy_ViPham!F:F, B28, NhatKy_ViPham!C:C, "T20")</f>
        <v>100</v>
      </c>
      <c r="AL28" s="6">
        <f>100 + SUMIFS(NhatKy_ViPham!J:J, NhatKy_ViPham!E:E, "12_Anh_A", NhatKy_ViPham!F:F, B28, NhatKy_ViPham!C:C, "T21") - SUMIFS(NhatKy_ViPham!K:K, NhatKy_ViPham!E:E, "12_Anh_A", NhatKy_ViPham!F:F, B28, NhatKy_ViPham!C:C, "T21")</f>
        <v>100</v>
      </c>
      <c r="AM28" s="6">
        <f>100 + SUMIFS(NhatKy_ViPham!J:J, NhatKy_ViPham!E:E, "12_Anh_A", NhatKy_ViPham!F:F, B28, NhatKy_ViPham!C:C, "T22") - SUMIFS(NhatKy_ViPham!K:K, NhatKy_ViPham!E:E, "12_Anh_A", NhatKy_ViPham!F:F, B28, NhatKy_ViPham!C:C, "T22")</f>
        <v>100</v>
      </c>
      <c r="AN28" s="6">
        <f>100 + SUMIFS(NhatKy_ViPham!J:J, NhatKy_ViPham!E:E, "12_Anh_A", NhatKy_ViPham!F:F, B28, NhatKy_ViPham!C:C, "T23") - SUMIFS(NhatKy_ViPham!K:K, NhatKy_ViPham!E:E, "12_Anh_A", NhatKy_ViPham!F:F, B28, NhatKy_ViPham!C:C, "T23")</f>
        <v>100</v>
      </c>
      <c r="AO28" s="6">
        <f>100 + SUMIFS(NhatKy_ViPham!J:J, NhatKy_ViPham!E:E, "12_Anh_A", NhatKy_ViPham!F:F, B28, NhatKy_ViPham!C:C, "T24") - SUMIFS(NhatKy_ViPham!K:K, NhatKy_ViPham!E:E, "12_Anh_A", NhatKy_ViPham!F:F, B28, NhatKy_ViPham!C:C, "T24")</f>
        <v>100</v>
      </c>
      <c r="AP28" s="6">
        <f>100 + SUMIFS(NhatKy_ViPham!J:J, NhatKy_ViPham!E:E, "12_Anh_A", NhatKy_ViPham!F:F, B28, NhatKy_ViPham!C:C, "T25") - SUMIFS(NhatKy_ViPham!K:K, NhatKy_ViPham!E:E, "12_Anh_A", NhatKy_ViPham!F:F, B28, NhatKy_ViPham!C:C, "T25")</f>
        <v>100</v>
      </c>
      <c r="AQ28" s="6">
        <f>100 + SUMIFS(NhatKy_ViPham!J:J, NhatKy_ViPham!E:E, "12_Anh_A", NhatKy_ViPham!F:F, B28, NhatKy_ViPham!C:C, "T26") - SUMIFS(NhatKy_ViPham!K:K, NhatKy_ViPham!E:E, "12_Anh_A", NhatKy_ViPham!F:F, B28, NhatKy_ViPham!C:C, "T26")</f>
        <v>100</v>
      </c>
      <c r="AR28" s="6">
        <f>100 + SUMIFS(NhatKy_ViPham!J:J, NhatKy_ViPham!E:E, "12_Anh_A", NhatKy_ViPham!F:F, B28, NhatKy_ViPham!C:C, "T27") - SUMIFS(NhatKy_ViPham!K:K, NhatKy_ViPham!E:E, "12_Anh_A", NhatKy_ViPham!F:F, B28, NhatKy_ViPham!C:C, "T27")</f>
        <v>100</v>
      </c>
      <c r="AS28" s="6">
        <f>100 + SUMIFS(NhatKy_ViPham!J:J, NhatKy_ViPham!E:E, "12_Anh_A", NhatKy_ViPham!F:F, B28, NhatKy_ViPham!C:C, "T28") - SUMIFS(NhatKy_ViPham!K:K, NhatKy_ViPham!E:E, "12_Anh_A", NhatKy_ViPham!F:F, B28, NhatKy_ViPham!C:C, "T28")</f>
        <v>100</v>
      </c>
      <c r="AT28" s="6">
        <f>100 + SUMIFS(NhatKy_ViPham!J:J, NhatKy_ViPham!E:E, "12_Anh_A", NhatKy_ViPham!F:F, B28, NhatKy_ViPham!C:C, "T29") - SUMIFS(NhatKy_ViPham!K:K, NhatKy_ViPham!E:E, "12_Anh_A", NhatKy_ViPham!F:F, B28, NhatKy_ViPham!C:C, "T29")</f>
        <v>100</v>
      </c>
      <c r="AU28" s="6">
        <f>100 + SUMIFS(NhatKy_ViPham!J:J, NhatKy_ViPham!E:E, "12_Anh_A", NhatKy_ViPham!F:F, B28, NhatKy_ViPham!C:C, "T30") - SUMIFS(NhatKy_ViPham!K:K, NhatKy_ViPham!E:E, "12_Anh_A", NhatKy_ViPham!F:F, B28, NhatKy_ViPham!C:C, "T30")</f>
        <v>100</v>
      </c>
      <c r="AV28" s="6">
        <f>100 + SUMIFS(NhatKy_ViPham!J:J, NhatKy_ViPham!E:E, "12_Anh_A", NhatKy_ViPham!F:F, B28, NhatKy_ViPham!C:C, "T31") - SUMIFS(NhatKy_ViPham!K:K, NhatKy_ViPham!E:E, "12_Anh_A", NhatKy_ViPham!F:F, B28, NhatKy_ViPham!C:C, "T31")</f>
        <v>100</v>
      </c>
      <c r="AW28" s="6">
        <f>100 + SUMIFS(NhatKy_ViPham!J:J, NhatKy_ViPham!E:E, "12_Anh_A", NhatKy_ViPham!F:F, B28, NhatKy_ViPham!C:C, "T32") - SUMIFS(NhatKy_ViPham!K:K, NhatKy_ViPham!E:E, "12_Anh_A", NhatKy_ViPham!F:F, B28, NhatKy_ViPham!C:C, "T32")</f>
        <v>100</v>
      </c>
      <c r="AX28" s="6">
        <f>100 + SUMIFS(NhatKy_ViPham!J:J, NhatKy_ViPham!E:E, "12_Anh_A", NhatKy_ViPham!F:F, B28, NhatKy_ViPham!C:C, "T33") - SUMIFS(NhatKy_ViPham!K:K, NhatKy_ViPham!E:E, "12_Anh_A", NhatKy_ViPham!F:F, B28, NhatKy_ViPham!C:C, "T33")</f>
        <v>100</v>
      </c>
      <c r="AY28" s="6">
        <f>100 + SUMIFS(NhatKy_ViPham!J:J, NhatKy_ViPham!E:E, "12_Anh_A", NhatKy_ViPham!F:F, B28, NhatKy_ViPham!C:C, "T34") - SUMIFS(NhatKy_ViPham!K:K, NhatKy_ViPham!E:E, "12_Anh_A", NhatKy_ViPham!F:F, B28, NhatKy_ViPham!C:C, "T34")</f>
        <v>100</v>
      </c>
      <c r="AZ28" s="6">
        <f>100 + SUMIFS(NhatKy_ViPham!J:J, NhatKy_ViPham!E:E, "12_Anh_A", NhatKy_ViPham!F:F, B28, NhatKy_ViPham!C:C, "T35") - SUMIFS(NhatKy_ViPham!K:K, NhatKy_ViPham!E:E, "12_Anh_A", NhatKy_ViPham!F:F, B28, NhatKy_ViPham!C:C, "T35")</f>
        <v>100</v>
      </c>
      <c r="BA28" s="12">
        <f t="shared" si="0"/>
        <v>100</v>
      </c>
      <c r="BB28" s="11" t="s">
        <v>430</v>
      </c>
      <c r="BC28" s="16" t="str">
        <f t="shared" si="1"/>
        <v>Tốt</v>
      </c>
      <c r="BD28" s="15" t="str">
        <f t="shared" si="2"/>
        <v>🟢 BÌNH THƯỜNG</v>
      </c>
    </row>
    <row r="29" spans="1:56" x14ac:dyDescent="0.25">
      <c r="A29" s="4">
        <v>21</v>
      </c>
      <c r="B29" s="10" t="s">
        <v>2945</v>
      </c>
      <c r="C29" s="4" t="s">
        <v>2438</v>
      </c>
      <c r="D29" s="4" t="s">
        <v>429</v>
      </c>
      <c r="E29" s="11" t="s">
        <v>430</v>
      </c>
      <c r="F29" s="7">
        <f>SUMIFS(NhatKy_ViPham!K:K, NhatKy_ViPham!E:E, "12_Anh_A", NhatKy_ViPham!F:F, B29, NhatKy_ViPham!H:H, "L01")</f>
        <v>0</v>
      </c>
      <c r="G29" s="7">
        <f>SUMIFS(NhatKy_ViPham!K:K, NhatKy_ViPham!E:E, "12_Anh_A", NhatKy_ViPham!F:F, B29, NhatKy_ViPham!H:H, "L02")</f>
        <v>0</v>
      </c>
      <c r="H29" s="7">
        <f>SUMIFS(NhatKy_ViPham!K:K, NhatKy_ViPham!E:E, "12_Anh_A", NhatKy_ViPham!F:F, B29, NhatKy_ViPham!H:H, "L03")</f>
        <v>0</v>
      </c>
      <c r="I29" s="7">
        <f>SUMIFS(NhatKy_ViPham!K:K, NhatKy_ViPham!E:E, "12_Anh_A", NhatKy_ViPham!F:F, B29, NhatKy_ViPham!H:H, "L04")</f>
        <v>0</v>
      </c>
      <c r="J29" s="7">
        <f>SUMIFS(NhatKy_ViPham!K:K, NhatKy_ViPham!E:E, "12_Anh_A", NhatKy_ViPham!F:F, B29, NhatKy_ViPham!H:H, "L05")</f>
        <v>0</v>
      </c>
      <c r="K29" s="7">
        <f>SUMIFS(NhatKy_ViPham!K:K, NhatKy_ViPham!E:E, "12_Anh_A", NhatKy_ViPham!F:F, B29, NhatKy_ViPham!H:H, "L06")</f>
        <v>0</v>
      </c>
      <c r="L29" s="7">
        <f>SUMIFS(NhatKy_ViPham!K:K, NhatKy_ViPham!E:E, "12_Anh_A", NhatKy_ViPham!F:F, B29, NhatKy_ViPham!H:H, "L07")</f>
        <v>0</v>
      </c>
      <c r="M29" s="7">
        <f>SUMIFS(NhatKy_ViPham!K:K, NhatKy_ViPham!E:E, "12_Anh_A", NhatKy_ViPham!F:F, B29, NhatKy_ViPham!H:H, "L08")</f>
        <v>0</v>
      </c>
      <c r="N29" s="7">
        <f>SUMIFS(NhatKy_ViPham!K:K, NhatKy_ViPham!E:E, "12_Anh_A", NhatKy_ViPham!F:F, B29, NhatKy_ViPham!H:H, "L09")</f>
        <v>0</v>
      </c>
      <c r="O29" s="7">
        <f>SUMIFS(NhatKy_ViPham!K:K, NhatKy_ViPham!E:E, "12_Anh_A", NhatKy_ViPham!F:F, B29, NhatKy_ViPham!H:H, "L10")</f>
        <v>0</v>
      </c>
      <c r="P29" s="12">
        <f>SUMIFS(NhatKy_ViPham!J:J, NhatKy_ViPham!E:E, "12_Anh_A", NhatKy_ViPham!F:F, B29)</f>
        <v>0</v>
      </c>
      <c r="Q29" s="13">
        <f>SUMIFS(NhatKy_ViPham!K:K, NhatKy_ViPham!E:E, "12_Anh_A", NhatKy_ViPham!F:F, B29)</f>
        <v>0</v>
      </c>
      <c r="R29" s="7">
        <f>100 + SUMIFS(NhatKy_ViPham!J:J, NhatKy_ViPham!E:E, "12_Anh_A", NhatKy_ViPham!F:F, B29, NhatKy_ViPham!C:C, "T1") - SUMIFS(NhatKy_ViPham!K:K, NhatKy_ViPham!E:E, "12_Anh_A", NhatKy_ViPham!F:F, B29, NhatKy_ViPham!C:C, "T1")</f>
        <v>100</v>
      </c>
      <c r="S29" s="7">
        <f>100 + SUMIFS(NhatKy_ViPham!J:J, NhatKy_ViPham!E:E, "12_Anh_A", NhatKy_ViPham!F:F, B29, NhatKy_ViPham!C:C, "T2") - SUMIFS(NhatKy_ViPham!K:K, NhatKy_ViPham!E:E, "12_Anh_A", NhatKy_ViPham!F:F, B29, NhatKy_ViPham!C:C, "T2")</f>
        <v>100</v>
      </c>
      <c r="T29" s="7">
        <f>100 + SUMIFS(NhatKy_ViPham!J:J, NhatKy_ViPham!E:E, "12_Anh_A", NhatKy_ViPham!F:F, B29, NhatKy_ViPham!C:C, "T3") - SUMIFS(NhatKy_ViPham!K:K, NhatKy_ViPham!E:E, "12_Anh_A", NhatKy_ViPham!F:F, B29, NhatKy_ViPham!C:C, "T3")</f>
        <v>100</v>
      </c>
      <c r="U29" s="7">
        <f>100 + SUMIFS(NhatKy_ViPham!J:J, NhatKy_ViPham!E:E, "12_Anh_A", NhatKy_ViPham!F:F, B29, NhatKy_ViPham!C:C, "T4") - SUMIFS(NhatKy_ViPham!K:K, NhatKy_ViPham!E:E, "12_Anh_A", NhatKy_ViPham!F:F, B29, NhatKy_ViPham!C:C, "T4")</f>
        <v>100</v>
      </c>
      <c r="V29" s="7">
        <f>100 + SUMIFS(NhatKy_ViPham!J:J, NhatKy_ViPham!E:E, "12_Anh_A", NhatKy_ViPham!F:F, B29, NhatKy_ViPham!C:C, "T5") - SUMIFS(NhatKy_ViPham!K:K, NhatKy_ViPham!E:E, "12_Anh_A", NhatKy_ViPham!F:F, B29, NhatKy_ViPham!C:C, "T5")</f>
        <v>100</v>
      </c>
      <c r="W29" s="7">
        <f>100 + SUMIFS(NhatKy_ViPham!J:J, NhatKy_ViPham!E:E, "12_Anh_A", NhatKy_ViPham!F:F, B29, NhatKy_ViPham!C:C, "T6") - SUMIFS(NhatKy_ViPham!K:K, NhatKy_ViPham!E:E, "12_Anh_A", NhatKy_ViPham!F:F, B29, NhatKy_ViPham!C:C, "T6")</f>
        <v>100</v>
      </c>
      <c r="X29" s="7">
        <f>100 + SUMIFS(NhatKy_ViPham!J:J, NhatKy_ViPham!E:E, "12_Anh_A", NhatKy_ViPham!F:F, B29, NhatKy_ViPham!C:C, "T7") - SUMIFS(NhatKy_ViPham!K:K, NhatKy_ViPham!E:E, "12_Anh_A", NhatKy_ViPham!F:F, B29, NhatKy_ViPham!C:C, "T7")</f>
        <v>100</v>
      </c>
      <c r="Y29" s="7">
        <f>100 + SUMIFS(NhatKy_ViPham!J:J, NhatKy_ViPham!E:E, "12_Anh_A", NhatKy_ViPham!F:F, B29, NhatKy_ViPham!C:C, "T8") - SUMIFS(NhatKy_ViPham!K:K, NhatKy_ViPham!E:E, "12_Anh_A", NhatKy_ViPham!F:F, B29, NhatKy_ViPham!C:C, "T8")</f>
        <v>100</v>
      </c>
      <c r="Z29" s="7">
        <f>100 + SUMIFS(NhatKy_ViPham!J:J, NhatKy_ViPham!E:E, "12_Anh_A", NhatKy_ViPham!F:F, B29, NhatKy_ViPham!C:C, "T9") - SUMIFS(NhatKy_ViPham!K:K, NhatKy_ViPham!E:E, "12_Anh_A", NhatKy_ViPham!F:F, B29, NhatKy_ViPham!C:C, "T9")</f>
        <v>100</v>
      </c>
      <c r="AA29" s="7">
        <f>100 + SUMIFS(NhatKy_ViPham!J:J, NhatKy_ViPham!E:E, "12_Anh_A", NhatKy_ViPham!F:F, B29, NhatKy_ViPham!C:C, "T10") - SUMIFS(NhatKy_ViPham!K:K, NhatKy_ViPham!E:E, "12_Anh_A", NhatKy_ViPham!F:F, B29, NhatKy_ViPham!C:C, "T10")</f>
        <v>100</v>
      </c>
      <c r="AB29" s="7">
        <f>100 + SUMIFS(NhatKy_ViPham!J:J, NhatKy_ViPham!E:E, "12_Anh_A", NhatKy_ViPham!F:F, B29, NhatKy_ViPham!C:C, "T11") - SUMIFS(NhatKy_ViPham!K:K, NhatKy_ViPham!E:E, "12_Anh_A", NhatKy_ViPham!F:F, B29, NhatKy_ViPham!C:C, "T11")</f>
        <v>100</v>
      </c>
      <c r="AC29" s="7">
        <f>100 + SUMIFS(NhatKy_ViPham!J:J, NhatKy_ViPham!E:E, "12_Anh_A", NhatKy_ViPham!F:F, B29, NhatKy_ViPham!C:C, "T12") - SUMIFS(NhatKy_ViPham!K:K, NhatKy_ViPham!E:E, "12_Anh_A", NhatKy_ViPham!F:F, B29, NhatKy_ViPham!C:C, "T12")</f>
        <v>100</v>
      </c>
      <c r="AD29" s="7">
        <f>100 + SUMIFS(NhatKy_ViPham!J:J, NhatKy_ViPham!E:E, "12_Anh_A", NhatKy_ViPham!F:F, B29, NhatKy_ViPham!C:C, "T13") - SUMIFS(NhatKy_ViPham!K:K, NhatKy_ViPham!E:E, "12_Anh_A", NhatKy_ViPham!F:F, B29, NhatKy_ViPham!C:C, "T13")</f>
        <v>100</v>
      </c>
      <c r="AE29" s="7">
        <f>100 + SUMIFS(NhatKy_ViPham!J:J, NhatKy_ViPham!E:E, "12_Anh_A", NhatKy_ViPham!F:F, B29, NhatKy_ViPham!C:C, "T14") - SUMIFS(NhatKy_ViPham!K:K, NhatKy_ViPham!E:E, "12_Anh_A", NhatKy_ViPham!F:F, B29, NhatKy_ViPham!C:C, "T14")</f>
        <v>100</v>
      </c>
      <c r="AF29" s="7">
        <f>100 + SUMIFS(NhatKy_ViPham!J:J, NhatKy_ViPham!E:E, "12_Anh_A", NhatKy_ViPham!F:F, B29, NhatKy_ViPham!C:C, "T15") - SUMIFS(NhatKy_ViPham!K:K, NhatKy_ViPham!E:E, "12_Anh_A", NhatKy_ViPham!F:F, B29, NhatKy_ViPham!C:C, "T15")</f>
        <v>100</v>
      </c>
      <c r="AG29" s="7">
        <f>100 + SUMIFS(NhatKy_ViPham!J:J, NhatKy_ViPham!E:E, "12_Anh_A", NhatKy_ViPham!F:F, B29, NhatKy_ViPham!C:C, "T16") - SUMIFS(NhatKy_ViPham!K:K, NhatKy_ViPham!E:E, "12_Anh_A", NhatKy_ViPham!F:F, B29, NhatKy_ViPham!C:C, "T16")</f>
        <v>100</v>
      </c>
      <c r="AH29" s="7">
        <f>100 + SUMIFS(NhatKy_ViPham!J:J, NhatKy_ViPham!E:E, "12_Anh_A", NhatKy_ViPham!F:F, B29, NhatKy_ViPham!C:C, "T17") - SUMIFS(NhatKy_ViPham!K:K, NhatKy_ViPham!E:E, "12_Anh_A", NhatKy_ViPham!F:F, B29, NhatKy_ViPham!C:C, "T17")</f>
        <v>100</v>
      </c>
      <c r="AI29" s="7">
        <f>100 + SUMIFS(NhatKy_ViPham!J:J, NhatKy_ViPham!E:E, "12_Anh_A", NhatKy_ViPham!F:F, B29, NhatKy_ViPham!C:C, "T18") - SUMIFS(NhatKy_ViPham!K:K, NhatKy_ViPham!E:E, "12_Anh_A", NhatKy_ViPham!F:F, B29, NhatKy_ViPham!C:C, "T18")</f>
        <v>100</v>
      </c>
      <c r="AJ29" s="7">
        <f>100 + SUMIFS(NhatKy_ViPham!J:J, NhatKy_ViPham!E:E, "12_Anh_A", NhatKy_ViPham!F:F, B29, NhatKy_ViPham!C:C, "T19") - SUMIFS(NhatKy_ViPham!K:K, NhatKy_ViPham!E:E, "12_Anh_A", NhatKy_ViPham!F:F, B29, NhatKy_ViPham!C:C, "T19")</f>
        <v>100</v>
      </c>
      <c r="AK29" s="7">
        <f>100 + SUMIFS(NhatKy_ViPham!J:J, NhatKy_ViPham!E:E, "12_Anh_A", NhatKy_ViPham!F:F, B29, NhatKy_ViPham!C:C, "T20") - SUMIFS(NhatKy_ViPham!K:K, NhatKy_ViPham!E:E, "12_Anh_A", NhatKy_ViPham!F:F, B29, NhatKy_ViPham!C:C, "T20")</f>
        <v>100</v>
      </c>
      <c r="AL29" s="7">
        <f>100 + SUMIFS(NhatKy_ViPham!J:J, NhatKy_ViPham!E:E, "12_Anh_A", NhatKy_ViPham!F:F, B29, NhatKy_ViPham!C:C, "T21") - SUMIFS(NhatKy_ViPham!K:K, NhatKy_ViPham!E:E, "12_Anh_A", NhatKy_ViPham!F:F, B29, NhatKy_ViPham!C:C, "T21")</f>
        <v>100</v>
      </c>
      <c r="AM29" s="7">
        <f>100 + SUMIFS(NhatKy_ViPham!J:J, NhatKy_ViPham!E:E, "12_Anh_A", NhatKy_ViPham!F:F, B29, NhatKy_ViPham!C:C, "T22") - SUMIFS(NhatKy_ViPham!K:K, NhatKy_ViPham!E:E, "12_Anh_A", NhatKy_ViPham!F:F, B29, NhatKy_ViPham!C:C, "T22")</f>
        <v>100</v>
      </c>
      <c r="AN29" s="7">
        <f>100 + SUMIFS(NhatKy_ViPham!J:J, NhatKy_ViPham!E:E, "12_Anh_A", NhatKy_ViPham!F:F, B29, NhatKy_ViPham!C:C, "T23") - SUMIFS(NhatKy_ViPham!K:K, NhatKy_ViPham!E:E, "12_Anh_A", NhatKy_ViPham!F:F, B29, NhatKy_ViPham!C:C, "T23")</f>
        <v>100</v>
      </c>
      <c r="AO29" s="7">
        <f>100 + SUMIFS(NhatKy_ViPham!J:J, NhatKy_ViPham!E:E, "12_Anh_A", NhatKy_ViPham!F:F, B29, NhatKy_ViPham!C:C, "T24") - SUMIFS(NhatKy_ViPham!K:K, NhatKy_ViPham!E:E, "12_Anh_A", NhatKy_ViPham!F:F, B29, NhatKy_ViPham!C:C, "T24")</f>
        <v>100</v>
      </c>
      <c r="AP29" s="7">
        <f>100 + SUMIFS(NhatKy_ViPham!J:J, NhatKy_ViPham!E:E, "12_Anh_A", NhatKy_ViPham!F:F, B29, NhatKy_ViPham!C:C, "T25") - SUMIFS(NhatKy_ViPham!K:K, NhatKy_ViPham!E:E, "12_Anh_A", NhatKy_ViPham!F:F, B29, NhatKy_ViPham!C:C, "T25")</f>
        <v>100</v>
      </c>
      <c r="AQ29" s="7">
        <f>100 + SUMIFS(NhatKy_ViPham!J:J, NhatKy_ViPham!E:E, "12_Anh_A", NhatKy_ViPham!F:F, B29, NhatKy_ViPham!C:C, "T26") - SUMIFS(NhatKy_ViPham!K:K, NhatKy_ViPham!E:E, "12_Anh_A", NhatKy_ViPham!F:F, B29, NhatKy_ViPham!C:C, "T26")</f>
        <v>100</v>
      </c>
      <c r="AR29" s="7">
        <f>100 + SUMIFS(NhatKy_ViPham!J:J, NhatKy_ViPham!E:E, "12_Anh_A", NhatKy_ViPham!F:F, B29, NhatKy_ViPham!C:C, "T27") - SUMIFS(NhatKy_ViPham!K:K, NhatKy_ViPham!E:E, "12_Anh_A", NhatKy_ViPham!F:F, B29, NhatKy_ViPham!C:C, "T27")</f>
        <v>100</v>
      </c>
      <c r="AS29" s="7">
        <f>100 + SUMIFS(NhatKy_ViPham!J:J, NhatKy_ViPham!E:E, "12_Anh_A", NhatKy_ViPham!F:F, B29, NhatKy_ViPham!C:C, "T28") - SUMIFS(NhatKy_ViPham!K:K, NhatKy_ViPham!E:E, "12_Anh_A", NhatKy_ViPham!F:F, B29, NhatKy_ViPham!C:C, "T28")</f>
        <v>100</v>
      </c>
      <c r="AT29" s="7">
        <f>100 + SUMIFS(NhatKy_ViPham!J:J, NhatKy_ViPham!E:E, "12_Anh_A", NhatKy_ViPham!F:F, B29, NhatKy_ViPham!C:C, "T29") - SUMIFS(NhatKy_ViPham!K:K, NhatKy_ViPham!E:E, "12_Anh_A", NhatKy_ViPham!F:F, B29, NhatKy_ViPham!C:C, "T29")</f>
        <v>100</v>
      </c>
      <c r="AU29" s="7">
        <f>100 + SUMIFS(NhatKy_ViPham!J:J, NhatKy_ViPham!E:E, "12_Anh_A", NhatKy_ViPham!F:F, B29, NhatKy_ViPham!C:C, "T30") - SUMIFS(NhatKy_ViPham!K:K, NhatKy_ViPham!E:E, "12_Anh_A", NhatKy_ViPham!F:F, B29, NhatKy_ViPham!C:C, "T30")</f>
        <v>100</v>
      </c>
      <c r="AV29" s="7">
        <f>100 + SUMIFS(NhatKy_ViPham!J:J, NhatKy_ViPham!E:E, "12_Anh_A", NhatKy_ViPham!F:F, B29, NhatKy_ViPham!C:C, "T31") - SUMIFS(NhatKy_ViPham!K:K, NhatKy_ViPham!E:E, "12_Anh_A", NhatKy_ViPham!F:F, B29, NhatKy_ViPham!C:C, "T31")</f>
        <v>100</v>
      </c>
      <c r="AW29" s="7">
        <f>100 + SUMIFS(NhatKy_ViPham!J:J, NhatKy_ViPham!E:E, "12_Anh_A", NhatKy_ViPham!F:F, B29, NhatKy_ViPham!C:C, "T32") - SUMIFS(NhatKy_ViPham!K:K, NhatKy_ViPham!E:E, "12_Anh_A", NhatKy_ViPham!F:F, B29, NhatKy_ViPham!C:C, "T32")</f>
        <v>100</v>
      </c>
      <c r="AX29" s="7">
        <f>100 + SUMIFS(NhatKy_ViPham!J:J, NhatKy_ViPham!E:E, "12_Anh_A", NhatKy_ViPham!F:F, B29, NhatKy_ViPham!C:C, "T33") - SUMIFS(NhatKy_ViPham!K:K, NhatKy_ViPham!E:E, "12_Anh_A", NhatKy_ViPham!F:F, B29, NhatKy_ViPham!C:C, "T33")</f>
        <v>100</v>
      </c>
      <c r="AY29" s="7">
        <f>100 + SUMIFS(NhatKy_ViPham!J:J, NhatKy_ViPham!E:E, "12_Anh_A", NhatKy_ViPham!F:F, B29, NhatKy_ViPham!C:C, "T34") - SUMIFS(NhatKy_ViPham!K:K, NhatKy_ViPham!E:E, "12_Anh_A", NhatKy_ViPham!F:F, B29, NhatKy_ViPham!C:C, "T34")</f>
        <v>100</v>
      </c>
      <c r="AZ29" s="7">
        <f>100 + SUMIFS(NhatKy_ViPham!J:J, NhatKy_ViPham!E:E, "12_Anh_A", NhatKy_ViPham!F:F, B29, NhatKy_ViPham!C:C, "T35") - SUMIFS(NhatKy_ViPham!K:K, NhatKy_ViPham!E:E, "12_Anh_A", NhatKy_ViPham!F:F, B29, NhatKy_ViPham!C:C, "T35")</f>
        <v>100</v>
      </c>
      <c r="BA29" s="12">
        <f t="shared" si="0"/>
        <v>100</v>
      </c>
      <c r="BB29" s="11" t="s">
        <v>430</v>
      </c>
      <c r="BC29" s="14" t="str">
        <f t="shared" si="1"/>
        <v>Tốt</v>
      </c>
      <c r="BD29" s="10" t="str">
        <f t="shared" si="2"/>
        <v>🟢 BÌNH THƯỜNG</v>
      </c>
    </row>
    <row r="30" spans="1:56" x14ac:dyDescent="0.25">
      <c r="A30" s="5">
        <v>22</v>
      </c>
      <c r="B30" s="15" t="s">
        <v>2946</v>
      </c>
      <c r="C30" s="5" t="s">
        <v>2947</v>
      </c>
      <c r="D30" s="5" t="s">
        <v>429</v>
      </c>
      <c r="E30" s="11" t="s">
        <v>430</v>
      </c>
      <c r="F30" s="6">
        <f>SUMIFS(NhatKy_ViPham!K:K, NhatKy_ViPham!E:E, "12_Anh_A", NhatKy_ViPham!F:F, B30, NhatKy_ViPham!H:H, "L01")</f>
        <v>0</v>
      </c>
      <c r="G30" s="6">
        <f>SUMIFS(NhatKy_ViPham!K:K, NhatKy_ViPham!E:E, "12_Anh_A", NhatKy_ViPham!F:F, B30, NhatKy_ViPham!H:H, "L02")</f>
        <v>0</v>
      </c>
      <c r="H30" s="6">
        <f>SUMIFS(NhatKy_ViPham!K:K, NhatKy_ViPham!E:E, "12_Anh_A", NhatKy_ViPham!F:F, B30, NhatKy_ViPham!H:H, "L03")</f>
        <v>0</v>
      </c>
      <c r="I30" s="6">
        <f>SUMIFS(NhatKy_ViPham!K:K, NhatKy_ViPham!E:E, "12_Anh_A", NhatKy_ViPham!F:F, B30, NhatKy_ViPham!H:H, "L04")</f>
        <v>0</v>
      </c>
      <c r="J30" s="6">
        <f>SUMIFS(NhatKy_ViPham!K:K, NhatKy_ViPham!E:E, "12_Anh_A", NhatKy_ViPham!F:F, B30, NhatKy_ViPham!H:H, "L05")</f>
        <v>0</v>
      </c>
      <c r="K30" s="6">
        <f>SUMIFS(NhatKy_ViPham!K:K, NhatKy_ViPham!E:E, "12_Anh_A", NhatKy_ViPham!F:F, B30, NhatKy_ViPham!H:H, "L06")</f>
        <v>0</v>
      </c>
      <c r="L30" s="6">
        <f>SUMIFS(NhatKy_ViPham!K:K, NhatKy_ViPham!E:E, "12_Anh_A", NhatKy_ViPham!F:F, B30, NhatKy_ViPham!H:H, "L07")</f>
        <v>0</v>
      </c>
      <c r="M30" s="6">
        <f>SUMIFS(NhatKy_ViPham!K:K, NhatKy_ViPham!E:E, "12_Anh_A", NhatKy_ViPham!F:F, B30, NhatKy_ViPham!H:H, "L08")</f>
        <v>0</v>
      </c>
      <c r="N30" s="6">
        <f>SUMIFS(NhatKy_ViPham!K:K, NhatKy_ViPham!E:E, "12_Anh_A", NhatKy_ViPham!F:F, B30, NhatKy_ViPham!H:H, "L09")</f>
        <v>0</v>
      </c>
      <c r="O30" s="6">
        <f>SUMIFS(NhatKy_ViPham!K:K, NhatKy_ViPham!E:E, "12_Anh_A", NhatKy_ViPham!F:F, B30, NhatKy_ViPham!H:H, "L10")</f>
        <v>0</v>
      </c>
      <c r="P30" s="12">
        <f>SUMIFS(NhatKy_ViPham!J:J, NhatKy_ViPham!E:E, "12_Anh_A", NhatKy_ViPham!F:F, B30)</f>
        <v>0</v>
      </c>
      <c r="Q30" s="13">
        <f>SUMIFS(NhatKy_ViPham!K:K, NhatKy_ViPham!E:E, "12_Anh_A", NhatKy_ViPham!F:F, B30)</f>
        <v>0</v>
      </c>
      <c r="R30" s="6">
        <f>100 + SUMIFS(NhatKy_ViPham!J:J, NhatKy_ViPham!E:E, "12_Anh_A", NhatKy_ViPham!F:F, B30, NhatKy_ViPham!C:C, "T1") - SUMIFS(NhatKy_ViPham!K:K, NhatKy_ViPham!E:E, "12_Anh_A", NhatKy_ViPham!F:F, B30, NhatKy_ViPham!C:C, "T1")</f>
        <v>100</v>
      </c>
      <c r="S30" s="6">
        <f>100 + SUMIFS(NhatKy_ViPham!J:J, NhatKy_ViPham!E:E, "12_Anh_A", NhatKy_ViPham!F:F, B30, NhatKy_ViPham!C:C, "T2") - SUMIFS(NhatKy_ViPham!K:K, NhatKy_ViPham!E:E, "12_Anh_A", NhatKy_ViPham!F:F, B30, NhatKy_ViPham!C:C, "T2")</f>
        <v>100</v>
      </c>
      <c r="T30" s="6">
        <f>100 + SUMIFS(NhatKy_ViPham!J:J, NhatKy_ViPham!E:E, "12_Anh_A", NhatKy_ViPham!F:F, B30, NhatKy_ViPham!C:C, "T3") - SUMIFS(NhatKy_ViPham!K:K, NhatKy_ViPham!E:E, "12_Anh_A", NhatKy_ViPham!F:F, B30, NhatKy_ViPham!C:C, "T3")</f>
        <v>100</v>
      </c>
      <c r="U30" s="6">
        <f>100 + SUMIFS(NhatKy_ViPham!J:J, NhatKy_ViPham!E:E, "12_Anh_A", NhatKy_ViPham!F:F, B30, NhatKy_ViPham!C:C, "T4") - SUMIFS(NhatKy_ViPham!K:K, NhatKy_ViPham!E:E, "12_Anh_A", NhatKy_ViPham!F:F, B30, NhatKy_ViPham!C:C, "T4")</f>
        <v>100</v>
      </c>
      <c r="V30" s="6">
        <f>100 + SUMIFS(NhatKy_ViPham!J:J, NhatKy_ViPham!E:E, "12_Anh_A", NhatKy_ViPham!F:F, B30, NhatKy_ViPham!C:C, "T5") - SUMIFS(NhatKy_ViPham!K:K, NhatKy_ViPham!E:E, "12_Anh_A", NhatKy_ViPham!F:F, B30, NhatKy_ViPham!C:C, "T5")</f>
        <v>100</v>
      </c>
      <c r="W30" s="6">
        <f>100 + SUMIFS(NhatKy_ViPham!J:J, NhatKy_ViPham!E:E, "12_Anh_A", NhatKy_ViPham!F:F, B30, NhatKy_ViPham!C:C, "T6") - SUMIFS(NhatKy_ViPham!K:K, NhatKy_ViPham!E:E, "12_Anh_A", NhatKy_ViPham!F:F, B30, NhatKy_ViPham!C:C, "T6")</f>
        <v>100</v>
      </c>
      <c r="X30" s="6">
        <f>100 + SUMIFS(NhatKy_ViPham!J:J, NhatKy_ViPham!E:E, "12_Anh_A", NhatKy_ViPham!F:F, B30, NhatKy_ViPham!C:C, "T7") - SUMIFS(NhatKy_ViPham!K:K, NhatKy_ViPham!E:E, "12_Anh_A", NhatKy_ViPham!F:F, B30, NhatKy_ViPham!C:C, "T7")</f>
        <v>100</v>
      </c>
      <c r="Y30" s="6">
        <f>100 + SUMIFS(NhatKy_ViPham!J:J, NhatKy_ViPham!E:E, "12_Anh_A", NhatKy_ViPham!F:F, B30, NhatKy_ViPham!C:C, "T8") - SUMIFS(NhatKy_ViPham!K:K, NhatKy_ViPham!E:E, "12_Anh_A", NhatKy_ViPham!F:F, B30, NhatKy_ViPham!C:C, "T8")</f>
        <v>100</v>
      </c>
      <c r="Z30" s="6">
        <f>100 + SUMIFS(NhatKy_ViPham!J:J, NhatKy_ViPham!E:E, "12_Anh_A", NhatKy_ViPham!F:F, B30, NhatKy_ViPham!C:C, "T9") - SUMIFS(NhatKy_ViPham!K:K, NhatKy_ViPham!E:E, "12_Anh_A", NhatKy_ViPham!F:F, B30, NhatKy_ViPham!C:C, "T9")</f>
        <v>100</v>
      </c>
      <c r="AA30" s="6">
        <f>100 + SUMIFS(NhatKy_ViPham!J:J, NhatKy_ViPham!E:E, "12_Anh_A", NhatKy_ViPham!F:F, B30, NhatKy_ViPham!C:C, "T10") - SUMIFS(NhatKy_ViPham!K:K, NhatKy_ViPham!E:E, "12_Anh_A", NhatKy_ViPham!F:F, B30, NhatKy_ViPham!C:C, "T10")</f>
        <v>100</v>
      </c>
      <c r="AB30" s="6">
        <f>100 + SUMIFS(NhatKy_ViPham!J:J, NhatKy_ViPham!E:E, "12_Anh_A", NhatKy_ViPham!F:F, B30, NhatKy_ViPham!C:C, "T11") - SUMIFS(NhatKy_ViPham!K:K, NhatKy_ViPham!E:E, "12_Anh_A", NhatKy_ViPham!F:F, B30, NhatKy_ViPham!C:C, "T11")</f>
        <v>100</v>
      </c>
      <c r="AC30" s="6">
        <f>100 + SUMIFS(NhatKy_ViPham!J:J, NhatKy_ViPham!E:E, "12_Anh_A", NhatKy_ViPham!F:F, B30, NhatKy_ViPham!C:C, "T12") - SUMIFS(NhatKy_ViPham!K:K, NhatKy_ViPham!E:E, "12_Anh_A", NhatKy_ViPham!F:F, B30, NhatKy_ViPham!C:C, "T12")</f>
        <v>100</v>
      </c>
      <c r="AD30" s="6">
        <f>100 + SUMIFS(NhatKy_ViPham!J:J, NhatKy_ViPham!E:E, "12_Anh_A", NhatKy_ViPham!F:F, B30, NhatKy_ViPham!C:C, "T13") - SUMIFS(NhatKy_ViPham!K:K, NhatKy_ViPham!E:E, "12_Anh_A", NhatKy_ViPham!F:F, B30, NhatKy_ViPham!C:C, "T13")</f>
        <v>100</v>
      </c>
      <c r="AE30" s="6">
        <f>100 + SUMIFS(NhatKy_ViPham!J:J, NhatKy_ViPham!E:E, "12_Anh_A", NhatKy_ViPham!F:F, B30, NhatKy_ViPham!C:C, "T14") - SUMIFS(NhatKy_ViPham!K:K, NhatKy_ViPham!E:E, "12_Anh_A", NhatKy_ViPham!F:F, B30, NhatKy_ViPham!C:C, "T14")</f>
        <v>100</v>
      </c>
      <c r="AF30" s="6">
        <f>100 + SUMIFS(NhatKy_ViPham!J:J, NhatKy_ViPham!E:E, "12_Anh_A", NhatKy_ViPham!F:F, B30, NhatKy_ViPham!C:C, "T15") - SUMIFS(NhatKy_ViPham!K:K, NhatKy_ViPham!E:E, "12_Anh_A", NhatKy_ViPham!F:F, B30, NhatKy_ViPham!C:C, "T15")</f>
        <v>100</v>
      </c>
      <c r="AG30" s="6">
        <f>100 + SUMIFS(NhatKy_ViPham!J:J, NhatKy_ViPham!E:E, "12_Anh_A", NhatKy_ViPham!F:F, B30, NhatKy_ViPham!C:C, "T16") - SUMIFS(NhatKy_ViPham!K:K, NhatKy_ViPham!E:E, "12_Anh_A", NhatKy_ViPham!F:F, B30, NhatKy_ViPham!C:C, "T16")</f>
        <v>100</v>
      </c>
      <c r="AH30" s="6">
        <f>100 + SUMIFS(NhatKy_ViPham!J:J, NhatKy_ViPham!E:E, "12_Anh_A", NhatKy_ViPham!F:F, B30, NhatKy_ViPham!C:C, "T17") - SUMIFS(NhatKy_ViPham!K:K, NhatKy_ViPham!E:E, "12_Anh_A", NhatKy_ViPham!F:F, B30, NhatKy_ViPham!C:C, "T17")</f>
        <v>100</v>
      </c>
      <c r="AI30" s="6">
        <f>100 + SUMIFS(NhatKy_ViPham!J:J, NhatKy_ViPham!E:E, "12_Anh_A", NhatKy_ViPham!F:F, B30, NhatKy_ViPham!C:C, "T18") - SUMIFS(NhatKy_ViPham!K:K, NhatKy_ViPham!E:E, "12_Anh_A", NhatKy_ViPham!F:F, B30, NhatKy_ViPham!C:C, "T18")</f>
        <v>100</v>
      </c>
      <c r="AJ30" s="6">
        <f>100 + SUMIFS(NhatKy_ViPham!J:J, NhatKy_ViPham!E:E, "12_Anh_A", NhatKy_ViPham!F:F, B30, NhatKy_ViPham!C:C, "T19") - SUMIFS(NhatKy_ViPham!K:K, NhatKy_ViPham!E:E, "12_Anh_A", NhatKy_ViPham!F:F, B30, NhatKy_ViPham!C:C, "T19")</f>
        <v>100</v>
      </c>
      <c r="AK30" s="6">
        <f>100 + SUMIFS(NhatKy_ViPham!J:J, NhatKy_ViPham!E:E, "12_Anh_A", NhatKy_ViPham!F:F, B30, NhatKy_ViPham!C:C, "T20") - SUMIFS(NhatKy_ViPham!K:K, NhatKy_ViPham!E:E, "12_Anh_A", NhatKy_ViPham!F:F, B30, NhatKy_ViPham!C:C, "T20")</f>
        <v>100</v>
      </c>
      <c r="AL30" s="6">
        <f>100 + SUMIFS(NhatKy_ViPham!J:J, NhatKy_ViPham!E:E, "12_Anh_A", NhatKy_ViPham!F:F, B30, NhatKy_ViPham!C:C, "T21") - SUMIFS(NhatKy_ViPham!K:K, NhatKy_ViPham!E:E, "12_Anh_A", NhatKy_ViPham!F:F, B30, NhatKy_ViPham!C:C, "T21")</f>
        <v>100</v>
      </c>
      <c r="AM30" s="6">
        <f>100 + SUMIFS(NhatKy_ViPham!J:J, NhatKy_ViPham!E:E, "12_Anh_A", NhatKy_ViPham!F:F, B30, NhatKy_ViPham!C:C, "T22") - SUMIFS(NhatKy_ViPham!K:K, NhatKy_ViPham!E:E, "12_Anh_A", NhatKy_ViPham!F:F, B30, NhatKy_ViPham!C:C, "T22")</f>
        <v>100</v>
      </c>
      <c r="AN30" s="6">
        <f>100 + SUMIFS(NhatKy_ViPham!J:J, NhatKy_ViPham!E:E, "12_Anh_A", NhatKy_ViPham!F:F, B30, NhatKy_ViPham!C:C, "T23") - SUMIFS(NhatKy_ViPham!K:K, NhatKy_ViPham!E:E, "12_Anh_A", NhatKy_ViPham!F:F, B30, NhatKy_ViPham!C:C, "T23")</f>
        <v>100</v>
      </c>
      <c r="AO30" s="6">
        <f>100 + SUMIFS(NhatKy_ViPham!J:J, NhatKy_ViPham!E:E, "12_Anh_A", NhatKy_ViPham!F:F, B30, NhatKy_ViPham!C:C, "T24") - SUMIFS(NhatKy_ViPham!K:K, NhatKy_ViPham!E:E, "12_Anh_A", NhatKy_ViPham!F:F, B30, NhatKy_ViPham!C:C, "T24")</f>
        <v>100</v>
      </c>
      <c r="AP30" s="6">
        <f>100 + SUMIFS(NhatKy_ViPham!J:J, NhatKy_ViPham!E:E, "12_Anh_A", NhatKy_ViPham!F:F, B30, NhatKy_ViPham!C:C, "T25") - SUMIFS(NhatKy_ViPham!K:K, NhatKy_ViPham!E:E, "12_Anh_A", NhatKy_ViPham!F:F, B30, NhatKy_ViPham!C:C, "T25")</f>
        <v>100</v>
      </c>
      <c r="AQ30" s="6">
        <f>100 + SUMIFS(NhatKy_ViPham!J:J, NhatKy_ViPham!E:E, "12_Anh_A", NhatKy_ViPham!F:F, B30, NhatKy_ViPham!C:C, "T26") - SUMIFS(NhatKy_ViPham!K:K, NhatKy_ViPham!E:E, "12_Anh_A", NhatKy_ViPham!F:F, B30, NhatKy_ViPham!C:C, "T26")</f>
        <v>100</v>
      </c>
      <c r="AR30" s="6">
        <f>100 + SUMIFS(NhatKy_ViPham!J:J, NhatKy_ViPham!E:E, "12_Anh_A", NhatKy_ViPham!F:F, B30, NhatKy_ViPham!C:C, "T27") - SUMIFS(NhatKy_ViPham!K:K, NhatKy_ViPham!E:E, "12_Anh_A", NhatKy_ViPham!F:F, B30, NhatKy_ViPham!C:C, "T27")</f>
        <v>100</v>
      </c>
      <c r="AS30" s="6">
        <f>100 + SUMIFS(NhatKy_ViPham!J:J, NhatKy_ViPham!E:E, "12_Anh_A", NhatKy_ViPham!F:F, B30, NhatKy_ViPham!C:C, "T28") - SUMIFS(NhatKy_ViPham!K:K, NhatKy_ViPham!E:E, "12_Anh_A", NhatKy_ViPham!F:F, B30, NhatKy_ViPham!C:C, "T28")</f>
        <v>100</v>
      </c>
      <c r="AT30" s="6">
        <f>100 + SUMIFS(NhatKy_ViPham!J:J, NhatKy_ViPham!E:E, "12_Anh_A", NhatKy_ViPham!F:F, B30, NhatKy_ViPham!C:C, "T29") - SUMIFS(NhatKy_ViPham!K:K, NhatKy_ViPham!E:E, "12_Anh_A", NhatKy_ViPham!F:F, B30, NhatKy_ViPham!C:C, "T29")</f>
        <v>100</v>
      </c>
      <c r="AU30" s="6">
        <f>100 + SUMIFS(NhatKy_ViPham!J:J, NhatKy_ViPham!E:E, "12_Anh_A", NhatKy_ViPham!F:F, B30, NhatKy_ViPham!C:C, "T30") - SUMIFS(NhatKy_ViPham!K:K, NhatKy_ViPham!E:E, "12_Anh_A", NhatKy_ViPham!F:F, B30, NhatKy_ViPham!C:C, "T30")</f>
        <v>100</v>
      </c>
      <c r="AV30" s="6">
        <f>100 + SUMIFS(NhatKy_ViPham!J:J, NhatKy_ViPham!E:E, "12_Anh_A", NhatKy_ViPham!F:F, B30, NhatKy_ViPham!C:C, "T31") - SUMIFS(NhatKy_ViPham!K:K, NhatKy_ViPham!E:E, "12_Anh_A", NhatKy_ViPham!F:F, B30, NhatKy_ViPham!C:C, "T31")</f>
        <v>100</v>
      </c>
      <c r="AW30" s="6">
        <f>100 + SUMIFS(NhatKy_ViPham!J:J, NhatKy_ViPham!E:E, "12_Anh_A", NhatKy_ViPham!F:F, B30, NhatKy_ViPham!C:C, "T32") - SUMIFS(NhatKy_ViPham!K:K, NhatKy_ViPham!E:E, "12_Anh_A", NhatKy_ViPham!F:F, B30, NhatKy_ViPham!C:C, "T32")</f>
        <v>100</v>
      </c>
      <c r="AX30" s="6">
        <f>100 + SUMIFS(NhatKy_ViPham!J:J, NhatKy_ViPham!E:E, "12_Anh_A", NhatKy_ViPham!F:F, B30, NhatKy_ViPham!C:C, "T33") - SUMIFS(NhatKy_ViPham!K:K, NhatKy_ViPham!E:E, "12_Anh_A", NhatKy_ViPham!F:F, B30, NhatKy_ViPham!C:C, "T33")</f>
        <v>100</v>
      </c>
      <c r="AY30" s="6">
        <f>100 + SUMIFS(NhatKy_ViPham!J:J, NhatKy_ViPham!E:E, "12_Anh_A", NhatKy_ViPham!F:F, B30, NhatKy_ViPham!C:C, "T34") - SUMIFS(NhatKy_ViPham!K:K, NhatKy_ViPham!E:E, "12_Anh_A", NhatKy_ViPham!F:F, B30, NhatKy_ViPham!C:C, "T34")</f>
        <v>100</v>
      </c>
      <c r="AZ30" s="6">
        <f>100 + SUMIFS(NhatKy_ViPham!J:J, NhatKy_ViPham!E:E, "12_Anh_A", NhatKy_ViPham!F:F, B30, NhatKy_ViPham!C:C, "T35") - SUMIFS(NhatKy_ViPham!K:K, NhatKy_ViPham!E:E, "12_Anh_A", NhatKy_ViPham!F:F, B30, NhatKy_ViPham!C:C, "T35")</f>
        <v>100</v>
      </c>
      <c r="BA30" s="12">
        <f t="shared" si="0"/>
        <v>100</v>
      </c>
      <c r="BB30" s="11" t="s">
        <v>430</v>
      </c>
      <c r="BC30" s="16" t="str">
        <f t="shared" si="1"/>
        <v>Tốt</v>
      </c>
      <c r="BD30" s="15" t="str">
        <f t="shared" si="2"/>
        <v>🟢 BÌNH THƯỜNG</v>
      </c>
    </row>
    <row r="31" spans="1:56" x14ac:dyDescent="0.25">
      <c r="A31" s="4">
        <v>23</v>
      </c>
      <c r="B31" s="10" t="s">
        <v>1722</v>
      </c>
      <c r="C31" s="4" t="s">
        <v>2304</v>
      </c>
      <c r="D31" s="4" t="s">
        <v>429</v>
      </c>
      <c r="E31" s="11" t="s">
        <v>430</v>
      </c>
      <c r="F31" s="7">
        <f>SUMIFS(NhatKy_ViPham!K:K, NhatKy_ViPham!E:E, "12_Anh_A", NhatKy_ViPham!F:F, B31, NhatKy_ViPham!H:H, "L01")</f>
        <v>0</v>
      </c>
      <c r="G31" s="7">
        <f>SUMIFS(NhatKy_ViPham!K:K, NhatKy_ViPham!E:E, "12_Anh_A", NhatKy_ViPham!F:F, B31, NhatKy_ViPham!H:H, "L02")</f>
        <v>0</v>
      </c>
      <c r="H31" s="7">
        <f>SUMIFS(NhatKy_ViPham!K:K, NhatKy_ViPham!E:E, "12_Anh_A", NhatKy_ViPham!F:F, B31, NhatKy_ViPham!H:H, "L03")</f>
        <v>0</v>
      </c>
      <c r="I31" s="7">
        <f>SUMIFS(NhatKy_ViPham!K:K, NhatKy_ViPham!E:E, "12_Anh_A", NhatKy_ViPham!F:F, B31, NhatKy_ViPham!H:H, "L04")</f>
        <v>0</v>
      </c>
      <c r="J31" s="7">
        <f>SUMIFS(NhatKy_ViPham!K:K, NhatKy_ViPham!E:E, "12_Anh_A", NhatKy_ViPham!F:F, B31, NhatKy_ViPham!H:H, "L05")</f>
        <v>0</v>
      </c>
      <c r="K31" s="7">
        <f>SUMIFS(NhatKy_ViPham!K:K, NhatKy_ViPham!E:E, "12_Anh_A", NhatKy_ViPham!F:F, B31, NhatKy_ViPham!H:H, "L06")</f>
        <v>0</v>
      </c>
      <c r="L31" s="7">
        <f>SUMIFS(NhatKy_ViPham!K:K, NhatKy_ViPham!E:E, "12_Anh_A", NhatKy_ViPham!F:F, B31, NhatKy_ViPham!H:H, "L07")</f>
        <v>0</v>
      </c>
      <c r="M31" s="7">
        <f>SUMIFS(NhatKy_ViPham!K:K, NhatKy_ViPham!E:E, "12_Anh_A", NhatKy_ViPham!F:F, B31, NhatKy_ViPham!H:H, "L08")</f>
        <v>0</v>
      </c>
      <c r="N31" s="7">
        <f>SUMIFS(NhatKy_ViPham!K:K, NhatKy_ViPham!E:E, "12_Anh_A", NhatKy_ViPham!F:F, B31, NhatKy_ViPham!H:H, "L09")</f>
        <v>0</v>
      </c>
      <c r="O31" s="7">
        <f>SUMIFS(NhatKy_ViPham!K:K, NhatKy_ViPham!E:E, "12_Anh_A", NhatKy_ViPham!F:F, B31, NhatKy_ViPham!H:H, "L10")</f>
        <v>0</v>
      </c>
      <c r="P31" s="12">
        <f>SUMIFS(NhatKy_ViPham!J:J, NhatKy_ViPham!E:E, "12_Anh_A", NhatKy_ViPham!F:F, B31)</f>
        <v>0</v>
      </c>
      <c r="Q31" s="13">
        <f>SUMIFS(NhatKy_ViPham!K:K, NhatKy_ViPham!E:E, "12_Anh_A", NhatKy_ViPham!F:F, B31)</f>
        <v>0</v>
      </c>
      <c r="R31" s="7">
        <f>100 + SUMIFS(NhatKy_ViPham!J:J, NhatKy_ViPham!E:E, "12_Anh_A", NhatKy_ViPham!F:F, B31, NhatKy_ViPham!C:C, "T1") - SUMIFS(NhatKy_ViPham!K:K, NhatKy_ViPham!E:E, "12_Anh_A", NhatKy_ViPham!F:F, B31, NhatKy_ViPham!C:C, "T1")</f>
        <v>100</v>
      </c>
      <c r="S31" s="7">
        <f>100 + SUMIFS(NhatKy_ViPham!J:J, NhatKy_ViPham!E:E, "12_Anh_A", NhatKy_ViPham!F:F, B31, NhatKy_ViPham!C:C, "T2") - SUMIFS(NhatKy_ViPham!K:K, NhatKy_ViPham!E:E, "12_Anh_A", NhatKy_ViPham!F:F, B31, NhatKy_ViPham!C:C, "T2")</f>
        <v>100</v>
      </c>
      <c r="T31" s="7">
        <f>100 + SUMIFS(NhatKy_ViPham!J:J, NhatKy_ViPham!E:E, "12_Anh_A", NhatKy_ViPham!F:F, B31, NhatKy_ViPham!C:C, "T3") - SUMIFS(NhatKy_ViPham!K:K, NhatKy_ViPham!E:E, "12_Anh_A", NhatKy_ViPham!F:F, B31, NhatKy_ViPham!C:C, "T3")</f>
        <v>100</v>
      </c>
      <c r="U31" s="7">
        <f>100 + SUMIFS(NhatKy_ViPham!J:J, NhatKy_ViPham!E:E, "12_Anh_A", NhatKy_ViPham!F:F, B31, NhatKy_ViPham!C:C, "T4") - SUMIFS(NhatKy_ViPham!K:K, NhatKy_ViPham!E:E, "12_Anh_A", NhatKy_ViPham!F:F, B31, NhatKy_ViPham!C:C, "T4")</f>
        <v>100</v>
      </c>
      <c r="V31" s="7">
        <f>100 + SUMIFS(NhatKy_ViPham!J:J, NhatKy_ViPham!E:E, "12_Anh_A", NhatKy_ViPham!F:F, B31, NhatKy_ViPham!C:C, "T5") - SUMIFS(NhatKy_ViPham!K:K, NhatKy_ViPham!E:E, "12_Anh_A", NhatKy_ViPham!F:F, B31, NhatKy_ViPham!C:C, "T5")</f>
        <v>100</v>
      </c>
      <c r="W31" s="7">
        <f>100 + SUMIFS(NhatKy_ViPham!J:J, NhatKy_ViPham!E:E, "12_Anh_A", NhatKy_ViPham!F:F, B31, NhatKy_ViPham!C:C, "T6") - SUMIFS(NhatKy_ViPham!K:K, NhatKy_ViPham!E:E, "12_Anh_A", NhatKy_ViPham!F:F, B31, NhatKy_ViPham!C:C, "T6")</f>
        <v>100</v>
      </c>
      <c r="X31" s="7">
        <f>100 + SUMIFS(NhatKy_ViPham!J:J, NhatKy_ViPham!E:E, "12_Anh_A", NhatKy_ViPham!F:F, B31, NhatKy_ViPham!C:C, "T7") - SUMIFS(NhatKy_ViPham!K:K, NhatKy_ViPham!E:E, "12_Anh_A", NhatKy_ViPham!F:F, B31, NhatKy_ViPham!C:C, "T7")</f>
        <v>100</v>
      </c>
      <c r="Y31" s="7">
        <f>100 + SUMIFS(NhatKy_ViPham!J:J, NhatKy_ViPham!E:E, "12_Anh_A", NhatKy_ViPham!F:F, B31, NhatKy_ViPham!C:C, "T8") - SUMIFS(NhatKy_ViPham!K:K, NhatKy_ViPham!E:E, "12_Anh_A", NhatKy_ViPham!F:F, B31, NhatKy_ViPham!C:C, "T8")</f>
        <v>100</v>
      </c>
      <c r="Z31" s="7">
        <f>100 + SUMIFS(NhatKy_ViPham!J:J, NhatKy_ViPham!E:E, "12_Anh_A", NhatKy_ViPham!F:F, B31, NhatKy_ViPham!C:C, "T9") - SUMIFS(NhatKy_ViPham!K:K, NhatKy_ViPham!E:E, "12_Anh_A", NhatKy_ViPham!F:F, B31, NhatKy_ViPham!C:C, "T9")</f>
        <v>100</v>
      </c>
      <c r="AA31" s="7">
        <f>100 + SUMIFS(NhatKy_ViPham!J:J, NhatKy_ViPham!E:E, "12_Anh_A", NhatKy_ViPham!F:F, B31, NhatKy_ViPham!C:C, "T10") - SUMIFS(NhatKy_ViPham!K:K, NhatKy_ViPham!E:E, "12_Anh_A", NhatKy_ViPham!F:F, B31, NhatKy_ViPham!C:C, "T10")</f>
        <v>100</v>
      </c>
      <c r="AB31" s="7">
        <f>100 + SUMIFS(NhatKy_ViPham!J:J, NhatKy_ViPham!E:E, "12_Anh_A", NhatKy_ViPham!F:F, B31, NhatKy_ViPham!C:C, "T11") - SUMIFS(NhatKy_ViPham!K:K, NhatKy_ViPham!E:E, "12_Anh_A", NhatKy_ViPham!F:F, B31, NhatKy_ViPham!C:C, "T11")</f>
        <v>100</v>
      </c>
      <c r="AC31" s="7">
        <f>100 + SUMIFS(NhatKy_ViPham!J:J, NhatKy_ViPham!E:E, "12_Anh_A", NhatKy_ViPham!F:F, B31, NhatKy_ViPham!C:C, "T12") - SUMIFS(NhatKy_ViPham!K:K, NhatKy_ViPham!E:E, "12_Anh_A", NhatKy_ViPham!F:F, B31, NhatKy_ViPham!C:C, "T12")</f>
        <v>100</v>
      </c>
      <c r="AD31" s="7">
        <f>100 + SUMIFS(NhatKy_ViPham!J:J, NhatKy_ViPham!E:E, "12_Anh_A", NhatKy_ViPham!F:F, B31, NhatKy_ViPham!C:C, "T13") - SUMIFS(NhatKy_ViPham!K:K, NhatKy_ViPham!E:E, "12_Anh_A", NhatKy_ViPham!F:F, B31, NhatKy_ViPham!C:C, "T13")</f>
        <v>100</v>
      </c>
      <c r="AE31" s="7">
        <f>100 + SUMIFS(NhatKy_ViPham!J:J, NhatKy_ViPham!E:E, "12_Anh_A", NhatKy_ViPham!F:F, B31, NhatKy_ViPham!C:C, "T14") - SUMIFS(NhatKy_ViPham!K:K, NhatKy_ViPham!E:E, "12_Anh_A", NhatKy_ViPham!F:F, B31, NhatKy_ViPham!C:C, "T14")</f>
        <v>100</v>
      </c>
      <c r="AF31" s="7">
        <f>100 + SUMIFS(NhatKy_ViPham!J:J, NhatKy_ViPham!E:E, "12_Anh_A", NhatKy_ViPham!F:F, B31, NhatKy_ViPham!C:C, "T15") - SUMIFS(NhatKy_ViPham!K:K, NhatKy_ViPham!E:E, "12_Anh_A", NhatKy_ViPham!F:F, B31, NhatKy_ViPham!C:C, "T15")</f>
        <v>100</v>
      </c>
      <c r="AG31" s="7">
        <f>100 + SUMIFS(NhatKy_ViPham!J:J, NhatKy_ViPham!E:E, "12_Anh_A", NhatKy_ViPham!F:F, B31, NhatKy_ViPham!C:C, "T16") - SUMIFS(NhatKy_ViPham!K:K, NhatKy_ViPham!E:E, "12_Anh_A", NhatKy_ViPham!F:F, B31, NhatKy_ViPham!C:C, "T16")</f>
        <v>100</v>
      </c>
      <c r="AH31" s="7">
        <f>100 + SUMIFS(NhatKy_ViPham!J:J, NhatKy_ViPham!E:E, "12_Anh_A", NhatKy_ViPham!F:F, B31, NhatKy_ViPham!C:C, "T17") - SUMIFS(NhatKy_ViPham!K:K, NhatKy_ViPham!E:E, "12_Anh_A", NhatKy_ViPham!F:F, B31, NhatKy_ViPham!C:C, "T17")</f>
        <v>100</v>
      </c>
      <c r="AI31" s="7">
        <f>100 + SUMIFS(NhatKy_ViPham!J:J, NhatKy_ViPham!E:E, "12_Anh_A", NhatKy_ViPham!F:F, B31, NhatKy_ViPham!C:C, "T18") - SUMIFS(NhatKy_ViPham!K:K, NhatKy_ViPham!E:E, "12_Anh_A", NhatKy_ViPham!F:F, B31, NhatKy_ViPham!C:C, "T18")</f>
        <v>100</v>
      </c>
      <c r="AJ31" s="7">
        <f>100 + SUMIFS(NhatKy_ViPham!J:J, NhatKy_ViPham!E:E, "12_Anh_A", NhatKy_ViPham!F:F, B31, NhatKy_ViPham!C:C, "T19") - SUMIFS(NhatKy_ViPham!K:K, NhatKy_ViPham!E:E, "12_Anh_A", NhatKy_ViPham!F:F, B31, NhatKy_ViPham!C:C, "T19")</f>
        <v>100</v>
      </c>
      <c r="AK31" s="7">
        <f>100 + SUMIFS(NhatKy_ViPham!J:J, NhatKy_ViPham!E:E, "12_Anh_A", NhatKy_ViPham!F:F, B31, NhatKy_ViPham!C:C, "T20") - SUMIFS(NhatKy_ViPham!K:K, NhatKy_ViPham!E:E, "12_Anh_A", NhatKy_ViPham!F:F, B31, NhatKy_ViPham!C:C, "T20")</f>
        <v>100</v>
      </c>
      <c r="AL31" s="7">
        <f>100 + SUMIFS(NhatKy_ViPham!J:J, NhatKy_ViPham!E:E, "12_Anh_A", NhatKy_ViPham!F:F, B31, NhatKy_ViPham!C:C, "T21") - SUMIFS(NhatKy_ViPham!K:K, NhatKy_ViPham!E:E, "12_Anh_A", NhatKy_ViPham!F:F, B31, NhatKy_ViPham!C:C, "T21")</f>
        <v>100</v>
      </c>
      <c r="AM31" s="7">
        <f>100 + SUMIFS(NhatKy_ViPham!J:J, NhatKy_ViPham!E:E, "12_Anh_A", NhatKy_ViPham!F:F, B31, NhatKy_ViPham!C:C, "T22") - SUMIFS(NhatKy_ViPham!K:K, NhatKy_ViPham!E:E, "12_Anh_A", NhatKy_ViPham!F:F, B31, NhatKy_ViPham!C:C, "T22")</f>
        <v>100</v>
      </c>
      <c r="AN31" s="7">
        <f>100 + SUMIFS(NhatKy_ViPham!J:J, NhatKy_ViPham!E:E, "12_Anh_A", NhatKy_ViPham!F:F, B31, NhatKy_ViPham!C:C, "T23") - SUMIFS(NhatKy_ViPham!K:K, NhatKy_ViPham!E:E, "12_Anh_A", NhatKy_ViPham!F:F, B31, NhatKy_ViPham!C:C, "T23")</f>
        <v>100</v>
      </c>
      <c r="AO31" s="7">
        <f>100 + SUMIFS(NhatKy_ViPham!J:J, NhatKy_ViPham!E:E, "12_Anh_A", NhatKy_ViPham!F:F, B31, NhatKy_ViPham!C:C, "T24") - SUMIFS(NhatKy_ViPham!K:K, NhatKy_ViPham!E:E, "12_Anh_A", NhatKy_ViPham!F:F, B31, NhatKy_ViPham!C:C, "T24")</f>
        <v>100</v>
      </c>
      <c r="AP31" s="7">
        <f>100 + SUMIFS(NhatKy_ViPham!J:J, NhatKy_ViPham!E:E, "12_Anh_A", NhatKy_ViPham!F:F, B31, NhatKy_ViPham!C:C, "T25") - SUMIFS(NhatKy_ViPham!K:K, NhatKy_ViPham!E:E, "12_Anh_A", NhatKy_ViPham!F:F, B31, NhatKy_ViPham!C:C, "T25")</f>
        <v>100</v>
      </c>
      <c r="AQ31" s="7">
        <f>100 + SUMIFS(NhatKy_ViPham!J:J, NhatKy_ViPham!E:E, "12_Anh_A", NhatKy_ViPham!F:F, B31, NhatKy_ViPham!C:C, "T26") - SUMIFS(NhatKy_ViPham!K:K, NhatKy_ViPham!E:E, "12_Anh_A", NhatKy_ViPham!F:F, B31, NhatKy_ViPham!C:C, "T26")</f>
        <v>100</v>
      </c>
      <c r="AR31" s="7">
        <f>100 + SUMIFS(NhatKy_ViPham!J:J, NhatKy_ViPham!E:E, "12_Anh_A", NhatKy_ViPham!F:F, B31, NhatKy_ViPham!C:C, "T27") - SUMIFS(NhatKy_ViPham!K:K, NhatKy_ViPham!E:E, "12_Anh_A", NhatKy_ViPham!F:F, B31, NhatKy_ViPham!C:C, "T27")</f>
        <v>100</v>
      </c>
      <c r="AS31" s="7">
        <f>100 + SUMIFS(NhatKy_ViPham!J:J, NhatKy_ViPham!E:E, "12_Anh_A", NhatKy_ViPham!F:F, B31, NhatKy_ViPham!C:C, "T28") - SUMIFS(NhatKy_ViPham!K:K, NhatKy_ViPham!E:E, "12_Anh_A", NhatKy_ViPham!F:F, B31, NhatKy_ViPham!C:C, "T28")</f>
        <v>100</v>
      </c>
      <c r="AT31" s="7">
        <f>100 + SUMIFS(NhatKy_ViPham!J:J, NhatKy_ViPham!E:E, "12_Anh_A", NhatKy_ViPham!F:F, B31, NhatKy_ViPham!C:C, "T29") - SUMIFS(NhatKy_ViPham!K:K, NhatKy_ViPham!E:E, "12_Anh_A", NhatKy_ViPham!F:F, B31, NhatKy_ViPham!C:C, "T29")</f>
        <v>100</v>
      </c>
      <c r="AU31" s="7">
        <f>100 + SUMIFS(NhatKy_ViPham!J:J, NhatKy_ViPham!E:E, "12_Anh_A", NhatKy_ViPham!F:F, B31, NhatKy_ViPham!C:C, "T30") - SUMIFS(NhatKy_ViPham!K:K, NhatKy_ViPham!E:E, "12_Anh_A", NhatKy_ViPham!F:F, B31, NhatKy_ViPham!C:C, "T30")</f>
        <v>100</v>
      </c>
      <c r="AV31" s="7">
        <f>100 + SUMIFS(NhatKy_ViPham!J:J, NhatKy_ViPham!E:E, "12_Anh_A", NhatKy_ViPham!F:F, B31, NhatKy_ViPham!C:C, "T31") - SUMIFS(NhatKy_ViPham!K:K, NhatKy_ViPham!E:E, "12_Anh_A", NhatKy_ViPham!F:F, B31, NhatKy_ViPham!C:C, "T31")</f>
        <v>100</v>
      </c>
      <c r="AW31" s="7">
        <f>100 + SUMIFS(NhatKy_ViPham!J:J, NhatKy_ViPham!E:E, "12_Anh_A", NhatKy_ViPham!F:F, B31, NhatKy_ViPham!C:C, "T32") - SUMIFS(NhatKy_ViPham!K:K, NhatKy_ViPham!E:E, "12_Anh_A", NhatKy_ViPham!F:F, B31, NhatKy_ViPham!C:C, "T32")</f>
        <v>100</v>
      </c>
      <c r="AX31" s="7">
        <f>100 + SUMIFS(NhatKy_ViPham!J:J, NhatKy_ViPham!E:E, "12_Anh_A", NhatKy_ViPham!F:F, B31, NhatKy_ViPham!C:C, "T33") - SUMIFS(NhatKy_ViPham!K:K, NhatKy_ViPham!E:E, "12_Anh_A", NhatKy_ViPham!F:F, B31, NhatKy_ViPham!C:C, "T33")</f>
        <v>100</v>
      </c>
      <c r="AY31" s="7">
        <f>100 + SUMIFS(NhatKy_ViPham!J:J, NhatKy_ViPham!E:E, "12_Anh_A", NhatKy_ViPham!F:F, B31, NhatKy_ViPham!C:C, "T34") - SUMIFS(NhatKy_ViPham!K:K, NhatKy_ViPham!E:E, "12_Anh_A", NhatKy_ViPham!F:F, B31, NhatKy_ViPham!C:C, "T34")</f>
        <v>100</v>
      </c>
      <c r="AZ31" s="7">
        <f>100 + SUMIFS(NhatKy_ViPham!J:J, NhatKy_ViPham!E:E, "12_Anh_A", NhatKy_ViPham!F:F, B31, NhatKy_ViPham!C:C, "T35") - SUMIFS(NhatKy_ViPham!K:K, NhatKy_ViPham!E:E, "12_Anh_A", NhatKy_ViPham!F:F, B31, NhatKy_ViPham!C:C, "T35")</f>
        <v>100</v>
      </c>
      <c r="BA31" s="12">
        <f t="shared" si="0"/>
        <v>100</v>
      </c>
      <c r="BB31" s="11" t="s">
        <v>430</v>
      </c>
      <c r="BC31" s="14" t="str">
        <f t="shared" si="1"/>
        <v>Tốt</v>
      </c>
      <c r="BD31" s="10" t="str">
        <f t="shared" si="2"/>
        <v>🟢 BÌNH THƯỜNG</v>
      </c>
    </row>
    <row r="32" spans="1:56" x14ac:dyDescent="0.25">
      <c r="A32" s="5">
        <v>24</v>
      </c>
      <c r="B32" s="15" t="s">
        <v>2948</v>
      </c>
      <c r="C32" s="5" t="s">
        <v>2745</v>
      </c>
      <c r="D32" s="5" t="s">
        <v>429</v>
      </c>
      <c r="E32" s="11" t="s">
        <v>430</v>
      </c>
      <c r="F32" s="6">
        <f>SUMIFS(NhatKy_ViPham!K:K, NhatKy_ViPham!E:E, "12_Anh_A", NhatKy_ViPham!F:F, B32, NhatKy_ViPham!H:H, "L01")</f>
        <v>0</v>
      </c>
      <c r="G32" s="6">
        <f>SUMIFS(NhatKy_ViPham!K:K, NhatKy_ViPham!E:E, "12_Anh_A", NhatKy_ViPham!F:F, B32, NhatKy_ViPham!H:H, "L02")</f>
        <v>0</v>
      </c>
      <c r="H32" s="6">
        <f>SUMIFS(NhatKy_ViPham!K:K, NhatKy_ViPham!E:E, "12_Anh_A", NhatKy_ViPham!F:F, B32, NhatKy_ViPham!H:H, "L03")</f>
        <v>0</v>
      </c>
      <c r="I32" s="6">
        <f>SUMIFS(NhatKy_ViPham!K:K, NhatKy_ViPham!E:E, "12_Anh_A", NhatKy_ViPham!F:F, B32, NhatKy_ViPham!H:H, "L04")</f>
        <v>0</v>
      </c>
      <c r="J32" s="6">
        <f>SUMIFS(NhatKy_ViPham!K:K, NhatKy_ViPham!E:E, "12_Anh_A", NhatKy_ViPham!F:F, B32, NhatKy_ViPham!H:H, "L05")</f>
        <v>0</v>
      </c>
      <c r="K32" s="6">
        <f>SUMIFS(NhatKy_ViPham!K:K, NhatKy_ViPham!E:E, "12_Anh_A", NhatKy_ViPham!F:F, B32, NhatKy_ViPham!H:H, "L06")</f>
        <v>0</v>
      </c>
      <c r="L32" s="6">
        <f>SUMIFS(NhatKy_ViPham!K:K, NhatKy_ViPham!E:E, "12_Anh_A", NhatKy_ViPham!F:F, B32, NhatKy_ViPham!H:H, "L07")</f>
        <v>0</v>
      </c>
      <c r="M32" s="6">
        <f>SUMIFS(NhatKy_ViPham!K:K, NhatKy_ViPham!E:E, "12_Anh_A", NhatKy_ViPham!F:F, B32, NhatKy_ViPham!H:H, "L08")</f>
        <v>0</v>
      </c>
      <c r="N32" s="6">
        <f>SUMIFS(NhatKy_ViPham!K:K, NhatKy_ViPham!E:E, "12_Anh_A", NhatKy_ViPham!F:F, B32, NhatKy_ViPham!H:H, "L09")</f>
        <v>0</v>
      </c>
      <c r="O32" s="6">
        <f>SUMIFS(NhatKy_ViPham!K:K, NhatKy_ViPham!E:E, "12_Anh_A", NhatKy_ViPham!F:F, B32, NhatKy_ViPham!H:H, "L10")</f>
        <v>0</v>
      </c>
      <c r="P32" s="12">
        <f>SUMIFS(NhatKy_ViPham!J:J, NhatKy_ViPham!E:E, "12_Anh_A", NhatKy_ViPham!F:F, B32)</f>
        <v>0</v>
      </c>
      <c r="Q32" s="13">
        <f>SUMIFS(NhatKy_ViPham!K:K, NhatKy_ViPham!E:E, "12_Anh_A", NhatKy_ViPham!F:F, B32)</f>
        <v>0</v>
      </c>
      <c r="R32" s="6">
        <f>100 + SUMIFS(NhatKy_ViPham!J:J, NhatKy_ViPham!E:E, "12_Anh_A", NhatKy_ViPham!F:F, B32, NhatKy_ViPham!C:C, "T1") - SUMIFS(NhatKy_ViPham!K:K, NhatKy_ViPham!E:E, "12_Anh_A", NhatKy_ViPham!F:F, B32, NhatKy_ViPham!C:C, "T1")</f>
        <v>100</v>
      </c>
      <c r="S32" s="6">
        <f>100 + SUMIFS(NhatKy_ViPham!J:J, NhatKy_ViPham!E:E, "12_Anh_A", NhatKy_ViPham!F:F, B32, NhatKy_ViPham!C:C, "T2") - SUMIFS(NhatKy_ViPham!K:K, NhatKy_ViPham!E:E, "12_Anh_A", NhatKy_ViPham!F:F, B32, NhatKy_ViPham!C:C, "T2")</f>
        <v>100</v>
      </c>
      <c r="T32" s="6">
        <f>100 + SUMIFS(NhatKy_ViPham!J:J, NhatKy_ViPham!E:E, "12_Anh_A", NhatKy_ViPham!F:F, B32, NhatKy_ViPham!C:C, "T3") - SUMIFS(NhatKy_ViPham!K:K, NhatKy_ViPham!E:E, "12_Anh_A", NhatKy_ViPham!F:F, B32, NhatKy_ViPham!C:C, "T3")</f>
        <v>100</v>
      </c>
      <c r="U32" s="6">
        <f>100 + SUMIFS(NhatKy_ViPham!J:J, NhatKy_ViPham!E:E, "12_Anh_A", NhatKy_ViPham!F:F, B32, NhatKy_ViPham!C:C, "T4") - SUMIFS(NhatKy_ViPham!K:K, NhatKy_ViPham!E:E, "12_Anh_A", NhatKy_ViPham!F:F, B32, NhatKy_ViPham!C:C, "T4")</f>
        <v>100</v>
      </c>
      <c r="V32" s="6">
        <f>100 + SUMIFS(NhatKy_ViPham!J:J, NhatKy_ViPham!E:E, "12_Anh_A", NhatKy_ViPham!F:F, B32, NhatKy_ViPham!C:C, "T5") - SUMIFS(NhatKy_ViPham!K:K, NhatKy_ViPham!E:E, "12_Anh_A", NhatKy_ViPham!F:F, B32, NhatKy_ViPham!C:C, "T5")</f>
        <v>100</v>
      </c>
      <c r="W32" s="6">
        <f>100 + SUMIFS(NhatKy_ViPham!J:J, NhatKy_ViPham!E:E, "12_Anh_A", NhatKy_ViPham!F:F, B32, NhatKy_ViPham!C:C, "T6") - SUMIFS(NhatKy_ViPham!K:K, NhatKy_ViPham!E:E, "12_Anh_A", NhatKy_ViPham!F:F, B32, NhatKy_ViPham!C:C, "T6")</f>
        <v>100</v>
      </c>
      <c r="X32" s="6">
        <f>100 + SUMIFS(NhatKy_ViPham!J:J, NhatKy_ViPham!E:E, "12_Anh_A", NhatKy_ViPham!F:F, B32, NhatKy_ViPham!C:C, "T7") - SUMIFS(NhatKy_ViPham!K:K, NhatKy_ViPham!E:E, "12_Anh_A", NhatKy_ViPham!F:F, B32, NhatKy_ViPham!C:C, "T7")</f>
        <v>100</v>
      </c>
      <c r="Y32" s="6">
        <f>100 + SUMIFS(NhatKy_ViPham!J:J, NhatKy_ViPham!E:E, "12_Anh_A", NhatKy_ViPham!F:F, B32, NhatKy_ViPham!C:C, "T8") - SUMIFS(NhatKy_ViPham!K:K, NhatKy_ViPham!E:E, "12_Anh_A", NhatKy_ViPham!F:F, B32, NhatKy_ViPham!C:C, "T8")</f>
        <v>100</v>
      </c>
      <c r="Z32" s="6">
        <f>100 + SUMIFS(NhatKy_ViPham!J:J, NhatKy_ViPham!E:E, "12_Anh_A", NhatKy_ViPham!F:F, B32, NhatKy_ViPham!C:C, "T9") - SUMIFS(NhatKy_ViPham!K:K, NhatKy_ViPham!E:E, "12_Anh_A", NhatKy_ViPham!F:F, B32, NhatKy_ViPham!C:C, "T9")</f>
        <v>100</v>
      </c>
      <c r="AA32" s="6">
        <f>100 + SUMIFS(NhatKy_ViPham!J:J, NhatKy_ViPham!E:E, "12_Anh_A", NhatKy_ViPham!F:F, B32, NhatKy_ViPham!C:C, "T10") - SUMIFS(NhatKy_ViPham!K:K, NhatKy_ViPham!E:E, "12_Anh_A", NhatKy_ViPham!F:F, B32, NhatKy_ViPham!C:C, "T10")</f>
        <v>100</v>
      </c>
      <c r="AB32" s="6">
        <f>100 + SUMIFS(NhatKy_ViPham!J:J, NhatKy_ViPham!E:E, "12_Anh_A", NhatKy_ViPham!F:F, B32, NhatKy_ViPham!C:C, "T11") - SUMIFS(NhatKy_ViPham!K:K, NhatKy_ViPham!E:E, "12_Anh_A", NhatKy_ViPham!F:F, B32, NhatKy_ViPham!C:C, "T11")</f>
        <v>100</v>
      </c>
      <c r="AC32" s="6">
        <f>100 + SUMIFS(NhatKy_ViPham!J:J, NhatKy_ViPham!E:E, "12_Anh_A", NhatKy_ViPham!F:F, B32, NhatKy_ViPham!C:C, "T12") - SUMIFS(NhatKy_ViPham!K:K, NhatKy_ViPham!E:E, "12_Anh_A", NhatKy_ViPham!F:F, B32, NhatKy_ViPham!C:C, "T12")</f>
        <v>100</v>
      </c>
      <c r="AD32" s="6">
        <f>100 + SUMIFS(NhatKy_ViPham!J:J, NhatKy_ViPham!E:E, "12_Anh_A", NhatKy_ViPham!F:F, B32, NhatKy_ViPham!C:C, "T13") - SUMIFS(NhatKy_ViPham!K:K, NhatKy_ViPham!E:E, "12_Anh_A", NhatKy_ViPham!F:F, B32, NhatKy_ViPham!C:C, "T13")</f>
        <v>100</v>
      </c>
      <c r="AE32" s="6">
        <f>100 + SUMIFS(NhatKy_ViPham!J:J, NhatKy_ViPham!E:E, "12_Anh_A", NhatKy_ViPham!F:F, B32, NhatKy_ViPham!C:C, "T14") - SUMIFS(NhatKy_ViPham!K:K, NhatKy_ViPham!E:E, "12_Anh_A", NhatKy_ViPham!F:F, B32, NhatKy_ViPham!C:C, "T14")</f>
        <v>100</v>
      </c>
      <c r="AF32" s="6">
        <f>100 + SUMIFS(NhatKy_ViPham!J:J, NhatKy_ViPham!E:E, "12_Anh_A", NhatKy_ViPham!F:F, B32, NhatKy_ViPham!C:C, "T15") - SUMIFS(NhatKy_ViPham!K:K, NhatKy_ViPham!E:E, "12_Anh_A", NhatKy_ViPham!F:F, B32, NhatKy_ViPham!C:C, "T15")</f>
        <v>100</v>
      </c>
      <c r="AG32" s="6">
        <f>100 + SUMIFS(NhatKy_ViPham!J:J, NhatKy_ViPham!E:E, "12_Anh_A", NhatKy_ViPham!F:F, B32, NhatKy_ViPham!C:C, "T16") - SUMIFS(NhatKy_ViPham!K:K, NhatKy_ViPham!E:E, "12_Anh_A", NhatKy_ViPham!F:F, B32, NhatKy_ViPham!C:C, "T16")</f>
        <v>100</v>
      </c>
      <c r="AH32" s="6">
        <f>100 + SUMIFS(NhatKy_ViPham!J:J, NhatKy_ViPham!E:E, "12_Anh_A", NhatKy_ViPham!F:F, B32, NhatKy_ViPham!C:C, "T17") - SUMIFS(NhatKy_ViPham!K:K, NhatKy_ViPham!E:E, "12_Anh_A", NhatKy_ViPham!F:F, B32, NhatKy_ViPham!C:C, "T17")</f>
        <v>100</v>
      </c>
      <c r="AI32" s="6">
        <f>100 + SUMIFS(NhatKy_ViPham!J:J, NhatKy_ViPham!E:E, "12_Anh_A", NhatKy_ViPham!F:F, B32, NhatKy_ViPham!C:C, "T18") - SUMIFS(NhatKy_ViPham!K:K, NhatKy_ViPham!E:E, "12_Anh_A", NhatKy_ViPham!F:F, B32, NhatKy_ViPham!C:C, "T18")</f>
        <v>100</v>
      </c>
      <c r="AJ32" s="6">
        <f>100 + SUMIFS(NhatKy_ViPham!J:J, NhatKy_ViPham!E:E, "12_Anh_A", NhatKy_ViPham!F:F, B32, NhatKy_ViPham!C:C, "T19") - SUMIFS(NhatKy_ViPham!K:K, NhatKy_ViPham!E:E, "12_Anh_A", NhatKy_ViPham!F:F, B32, NhatKy_ViPham!C:C, "T19")</f>
        <v>100</v>
      </c>
      <c r="AK32" s="6">
        <f>100 + SUMIFS(NhatKy_ViPham!J:J, NhatKy_ViPham!E:E, "12_Anh_A", NhatKy_ViPham!F:F, B32, NhatKy_ViPham!C:C, "T20") - SUMIFS(NhatKy_ViPham!K:K, NhatKy_ViPham!E:E, "12_Anh_A", NhatKy_ViPham!F:F, B32, NhatKy_ViPham!C:C, "T20")</f>
        <v>100</v>
      </c>
      <c r="AL32" s="6">
        <f>100 + SUMIFS(NhatKy_ViPham!J:J, NhatKy_ViPham!E:E, "12_Anh_A", NhatKy_ViPham!F:F, B32, NhatKy_ViPham!C:C, "T21") - SUMIFS(NhatKy_ViPham!K:K, NhatKy_ViPham!E:E, "12_Anh_A", NhatKy_ViPham!F:F, B32, NhatKy_ViPham!C:C, "T21")</f>
        <v>100</v>
      </c>
      <c r="AM32" s="6">
        <f>100 + SUMIFS(NhatKy_ViPham!J:J, NhatKy_ViPham!E:E, "12_Anh_A", NhatKy_ViPham!F:F, B32, NhatKy_ViPham!C:C, "T22") - SUMIFS(NhatKy_ViPham!K:K, NhatKy_ViPham!E:E, "12_Anh_A", NhatKy_ViPham!F:F, B32, NhatKy_ViPham!C:C, "T22")</f>
        <v>100</v>
      </c>
      <c r="AN32" s="6">
        <f>100 + SUMIFS(NhatKy_ViPham!J:J, NhatKy_ViPham!E:E, "12_Anh_A", NhatKy_ViPham!F:F, B32, NhatKy_ViPham!C:C, "T23") - SUMIFS(NhatKy_ViPham!K:K, NhatKy_ViPham!E:E, "12_Anh_A", NhatKy_ViPham!F:F, B32, NhatKy_ViPham!C:C, "T23")</f>
        <v>100</v>
      </c>
      <c r="AO32" s="6">
        <f>100 + SUMIFS(NhatKy_ViPham!J:J, NhatKy_ViPham!E:E, "12_Anh_A", NhatKy_ViPham!F:F, B32, NhatKy_ViPham!C:C, "T24") - SUMIFS(NhatKy_ViPham!K:K, NhatKy_ViPham!E:E, "12_Anh_A", NhatKy_ViPham!F:F, B32, NhatKy_ViPham!C:C, "T24")</f>
        <v>100</v>
      </c>
      <c r="AP32" s="6">
        <f>100 + SUMIFS(NhatKy_ViPham!J:J, NhatKy_ViPham!E:E, "12_Anh_A", NhatKy_ViPham!F:F, B32, NhatKy_ViPham!C:C, "T25") - SUMIFS(NhatKy_ViPham!K:K, NhatKy_ViPham!E:E, "12_Anh_A", NhatKy_ViPham!F:F, B32, NhatKy_ViPham!C:C, "T25")</f>
        <v>100</v>
      </c>
      <c r="AQ32" s="6">
        <f>100 + SUMIFS(NhatKy_ViPham!J:J, NhatKy_ViPham!E:E, "12_Anh_A", NhatKy_ViPham!F:F, B32, NhatKy_ViPham!C:C, "T26") - SUMIFS(NhatKy_ViPham!K:K, NhatKy_ViPham!E:E, "12_Anh_A", NhatKy_ViPham!F:F, B32, NhatKy_ViPham!C:C, "T26")</f>
        <v>100</v>
      </c>
      <c r="AR32" s="6">
        <f>100 + SUMIFS(NhatKy_ViPham!J:J, NhatKy_ViPham!E:E, "12_Anh_A", NhatKy_ViPham!F:F, B32, NhatKy_ViPham!C:C, "T27") - SUMIFS(NhatKy_ViPham!K:K, NhatKy_ViPham!E:E, "12_Anh_A", NhatKy_ViPham!F:F, B32, NhatKy_ViPham!C:C, "T27")</f>
        <v>100</v>
      </c>
      <c r="AS32" s="6">
        <f>100 + SUMIFS(NhatKy_ViPham!J:J, NhatKy_ViPham!E:E, "12_Anh_A", NhatKy_ViPham!F:F, B32, NhatKy_ViPham!C:C, "T28") - SUMIFS(NhatKy_ViPham!K:K, NhatKy_ViPham!E:E, "12_Anh_A", NhatKy_ViPham!F:F, B32, NhatKy_ViPham!C:C, "T28")</f>
        <v>100</v>
      </c>
      <c r="AT32" s="6">
        <f>100 + SUMIFS(NhatKy_ViPham!J:J, NhatKy_ViPham!E:E, "12_Anh_A", NhatKy_ViPham!F:F, B32, NhatKy_ViPham!C:C, "T29") - SUMIFS(NhatKy_ViPham!K:K, NhatKy_ViPham!E:E, "12_Anh_A", NhatKy_ViPham!F:F, B32, NhatKy_ViPham!C:C, "T29")</f>
        <v>100</v>
      </c>
      <c r="AU32" s="6">
        <f>100 + SUMIFS(NhatKy_ViPham!J:J, NhatKy_ViPham!E:E, "12_Anh_A", NhatKy_ViPham!F:F, B32, NhatKy_ViPham!C:C, "T30") - SUMIFS(NhatKy_ViPham!K:K, NhatKy_ViPham!E:E, "12_Anh_A", NhatKy_ViPham!F:F, B32, NhatKy_ViPham!C:C, "T30")</f>
        <v>100</v>
      </c>
      <c r="AV32" s="6">
        <f>100 + SUMIFS(NhatKy_ViPham!J:J, NhatKy_ViPham!E:E, "12_Anh_A", NhatKy_ViPham!F:F, B32, NhatKy_ViPham!C:C, "T31") - SUMIFS(NhatKy_ViPham!K:K, NhatKy_ViPham!E:E, "12_Anh_A", NhatKy_ViPham!F:F, B32, NhatKy_ViPham!C:C, "T31")</f>
        <v>100</v>
      </c>
      <c r="AW32" s="6">
        <f>100 + SUMIFS(NhatKy_ViPham!J:J, NhatKy_ViPham!E:E, "12_Anh_A", NhatKy_ViPham!F:F, B32, NhatKy_ViPham!C:C, "T32") - SUMIFS(NhatKy_ViPham!K:K, NhatKy_ViPham!E:E, "12_Anh_A", NhatKy_ViPham!F:F, B32, NhatKy_ViPham!C:C, "T32")</f>
        <v>100</v>
      </c>
      <c r="AX32" s="6">
        <f>100 + SUMIFS(NhatKy_ViPham!J:J, NhatKy_ViPham!E:E, "12_Anh_A", NhatKy_ViPham!F:F, B32, NhatKy_ViPham!C:C, "T33") - SUMIFS(NhatKy_ViPham!K:K, NhatKy_ViPham!E:E, "12_Anh_A", NhatKy_ViPham!F:F, B32, NhatKy_ViPham!C:C, "T33")</f>
        <v>100</v>
      </c>
      <c r="AY32" s="6">
        <f>100 + SUMIFS(NhatKy_ViPham!J:J, NhatKy_ViPham!E:E, "12_Anh_A", NhatKy_ViPham!F:F, B32, NhatKy_ViPham!C:C, "T34") - SUMIFS(NhatKy_ViPham!K:K, NhatKy_ViPham!E:E, "12_Anh_A", NhatKy_ViPham!F:F, B32, NhatKy_ViPham!C:C, "T34")</f>
        <v>100</v>
      </c>
      <c r="AZ32" s="6">
        <f>100 + SUMIFS(NhatKy_ViPham!J:J, NhatKy_ViPham!E:E, "12_Anh_A", NhatKy_ViPham!F:F, B32, NhatKy_ViPham!C:C, "T35") - SUMIFS(NhatKy_ViPham!K:K, NhatKy_ViPham!E:E, "12_Anh_A", NhatKy_ViPham!F:F, B32, NhatKy_ViPham!C:C, "T35")</f>
        <v>100</v>
      </c>
      <c r="BA32" s="12">
        <f t="shared" si="0"/>
        <v>100</v>
      </c>
      <c r="BB32" s="11" t="s">
        <v>430</v>
      </c>
      <c r="BC32" s="16" t="str">
        <f t="shared" si="1"/>
        <v>Tốt</v>
      </c>
      <c r="BD32" s="15" t="str">
        <f t="shared" si="2"/>
        <v>🟢 BÌNH THƯỜNG</v>
      </c>
    </row>
    <row r="33" spans="1:56" x14ac:dyDescent="0.25">
      <c r="A33" s="4">
        <v>25</v>
      </c>
      <c r="B33" s="10" t="s">
        <v>2949</v>
      </c>
      <c r="C33" s="4" t="s">
        <v>2274</v>
      </c>
      <c r="D33" s="4" t="s">
        <v>429</v>
      </c>
      <c r="E33" s="11" t="s">
        <v>430</v>
      </c>
      <c r="F33" s="7">
        <f>SUMIFS(NhatKy_ViPham!K:K, NhatKy_ViPham!E:E, "12_Anh_A", NhatKy_ViPham!F:F, B33, NhatKy_ViPham!H:H, "L01")</f>
        <v>0</v>
      </c>
      <c r="G33" s="7">
        <f>SUMIFS(NhatKy_ViPham!K:K, NhatKy_ViPham!E:E, "12_Anh_A", NhatKy_ViPham!F:F, B33, NhatKy_ViPham!H:H, "L02")</f>
        <v>0</v>
      </c>
      <c r="H33" s="7">
        <f>SUMIFS(NhatKy_ViPham!K:K, NhatKy_ViPham!E:E, "12_Anh_A", NhatKy_ViPham!F:F, B33, NhatKy_ViPham!H:H, "L03")</f>
        <v>0</v>
      </c>
      <c r="I33" s="7">
        <f>SUMIFS(NhatKy_ViPham!K:K, NhatKy_ViPham!E:E, "12_Anh_A", NhatKy_ViPham!F:F, B33, NhatKy_ViPham!H:H, "L04")</f>
        <v>0</v>
      </c>
      <c r="J33" s="7">
        <f>SUMIFS(NhatKy_ViPham!K:K, NhatKy_ViPham!E:E, "12_Anh_A", NhatKy_ViPham!F:F, B33, NhatKy_ViPham!H:H, "L05")</f>
        <v>0</v>
      </c>
      <c r="K33" s="7">
        <f>SUMIFS(NhatKy_ViPham!K:K, NhatKy_ViPham!E:E, "12_Anh_A", NhatKy_ViPham!F:F, B33, NhatKy_ViPham!H:H, "L06")</f>
        <v>0</v>
      </c>
      <c r="L33" s="7">
        <f>SUMIFS(NhatKy_ViPham!K:K, NhatKy_ViPham!E:E, "12_Anh_A", NhatKy_ViPham!F:F, B33, NhatKy_ViPham!H:H, "L07")</f>
        <v>0</v>
      </c>
      <c r="M33" s="7">
        <f>SUMIFS(NhatKy_ViPham!K:K, NhatKy_ViPham!E:E, "12_Anh_A", NhatKy_ViPham!F:F, B33, NhatKy_ViPham!H:H, "L08")</f>
        <v>0</v>
      </c>
      <c r="N33" s="7">
        <f>SUMIFS(NhatKy_ViPham!K:K, NhatKy_ViPham!E:E, "12_Anh_A", NhatKy_ViPham!F:F, B33, NhatKy_ViPham!H:H, "L09")</f>
        <v>0</v>
      </c>
      <c r="O33" s="7">
        <f>SUMIFS(NhatKy_ViPham!K:K, NhatKy_ViPham!E:E, "12_Anh_A", NhatKy_ViPham!F:F, B33, NhatKy_ViPham!H:H, "L10")</f>
        <v>0</v>
      </c>
      <c r="P33" s="12">
        <f>SUMIFS(NhatKy_ViPham!J:J, NhatKy_ViPham!E:E, "12_Anh_A", NhatKy_ViPham!F:F, B33)</f>
        <v>0</v>
      </c>
      <c r="Q33" s="13">
        <f>SUMIFS(NhatKy_ViPham!K:K, NhatKy_ViPham!E:E, "12_Anh_A", NhatKy_ViPham!F:F, B33)</f>
        <v>0</v>
      </c>
      <c r="R33" s="7">
        <f>100 + SUMIFS(NhatKy_ViPham!J:J, NhatKy_ViPham!E:E, "12_Anh_A", NhatKy_ViPham!F:F, B33, NhatKy_ViPham!C:C, "T1") - SUMIFS(NhatKy_ViPham!K:K, NhatKy_ViPham!E:E, "12_Anh_A", NhatKy_ViPham!F:F, B33, NhatKy_ViPham!C:C, "T1")</f>
        <v>100</v>
      </c>
      <c r="S33" s="7">
        <f>100 + SUMIFS(NhatKy_ViPham!J:J, NhatKy_ViPham!E:E, "12_Anh_A", NhatKy_ViPham!F:F, B33, NhatKy_ViPham!C:C, "T2") - SUMIFS(NhatKy_ViPham!K:K, NhatKy_ViPham!E:E, "12_Anh_A", NhatKy_ViPham!F:F, B33, NhatKy_ViPham!C:C, "T2")</f>
        <v>100</v>
      </c>
      <c r="T33" s="7">
        <f>100 + SUMIFS(NhatKy_ViPham!J:J, NhatKy_ViPham!E:E, "12_Anh_A", NhatKy_ViPham!F:F, B33, NhatKy_ViPham!C:C, "T3") - SUMIFS(NhatKy_ViPham!K:K, NhatKy_ViPham!E:E, "12_Anh_A", NhatKy_ViPham!F:F, B33, NhatKy_ViPham!C:C, "T3")</f>
        <v>100</v>
      </c>
      <c r="U33" s="7">
        <f>100 + SUMIFS(NhatKy_ViPham!J:J, NhatKy_ViPham!E:E, "12_Anh_A", NhatKy_ViPham!F:F, B33, NhatKy_ViPham!C:C, "T4") - SUMIFS(NhatKy_ViPham!K:K, NhatKy_ViPham!E:E, "12_Anh_A", NhatKy_ViPham!F:F, B33, NhatKy_ViPham!C:C, "T4")</f>
        <v>100</v>
      </c>
      <c r="V33" s="7">
        <f>100 + SUMIFS(NhatKy_ViPham!J:J, NhatKy_ViPham!E:E, "12_Anh_A", NhatKy_ViPham!F:F, B33, NhatKy_ViPham!C:C, "T5") - SUMIFS(NhatKy_ViPham!K:K, NhatKy_ViPham!E:E, "12_Anh_A", NhatKy_ViPham!F:F, B33, NhatKy_ViPham!C:C, "T5")</f>
        <v>100</v>
      </c>
      <c r="W33" s="7">
        <f>100 + SUMIFS(NhatKy_ViPham!J:J, NhatKy_ViPham!E:E, "12_Anh_A", NhatKy_ViPham!F:F, B33, NhatKy_ViPham!C:C, "T6") - SUMIFS(NhatKy_ViPham!K:K, NhatKy_ViPham!E:E, "12_Anh_A", NhatKy_ViPham!F:F, B33, NhatKy_ViPham!C:C, "T6")</f>
        <v>100</v>
      </c>
      <c r="X33" s="7">
        <f>100 + SUMIFS(NhatKy_ViPham!J:J, NhatKy_ViPham!E:E, "12_Anh_A", NhatKy_ViPham!F:F, B33, NhatKy_ViPham!C:C, "T7") - SUMIFS(NhatKy_ViPham!K:K, NhatKy_ViPham!E:E, "12_Anh_A", NhatKy_ViPham!F:F, B33, NhatKy_ViPham!C:C, "T7")</f>
        <v>100</v>
      </c>
      <c r="Y33" s="7">
        <f>100 + SUMIFS(NhatKy_ViPham!J:J, NhatKy_ViPham!E:E, "12_Anh_A", NhatKy_ViPham!F:F, B33, NhatKy_ViPham!C:C, "T8") - SUMIFS(NhatKy_ViPham!K:K, NhatKy_ViPham!E:E, "12_Anh_A", NhatKy_ViPham!F:F, B33, NhatKy_ViPham!C:C, "T8")</f>
        <v>100</v>
      </c>
      <c r="Z33" s="7">
        <f>100 + SUMIFS(NhatKy_ViPham!J:J, NhatKy_ViPham!E:E, "12_Anh_A", NhatKy_ViPham!F:F, B33, NhatKy_ViPham!C:C, "T9") - SUMIFS(NhatKy_ViPham!K:K, NhatKy_ViPham!E:E, "12_Anh_A", NhatKy_ViPham!F:F, B33, NhatKy_ViPham!C:C, "T9")</f>
        <v>100</v>
      </c>
      <c r="AA33" s="7">
        <f>100 + SUMIFS(NhatKy_ViPham!J:J, NhatKy_ViPham!E:E, "12_Anh_A", NhatKy_ViPham!F:F, B33, NhatKy_ViPham!C:C, "T10") - SUMIFS(NhatKy_ViPham!K:K, NhatKy_ViPham!E:E, "12_Anh_A", NhatKy_ViPham!F:F, B33, NhatKy_ViPham!C:C, "T10")</f>
        <v>100</v>
      </c>
      <c r="AB33" s="7">
        <f>100 + SUMIFS(NhatKy_ViPham!J:J, NhatKy_ViPham!E:E, "12_Anh_A", NhatKy_ViPham!F:F, B33, NhatKy_ViPham!C:C, "T11") - SUMIFS(NhatKy_ViPham!K:K, NhatKy_ViPham!E:E, "12_Anh_A", NhatKy_ViPham!F:F, B33, NhatKy_ViPham!C:C, "T11")</f>
        <v>100</v>
      </c>
      <c r="AC33" s="7">
        <f>100 + SUMIFS(NhatKy_ViPham!J:J, NhatKy_ViPham!E:E, "12_Anh_A", NhatKy_ViPham!F:F, B33, NhatKy_ViPham!C:C, "T12") - SUMIFS(NhatKy_ViPham!K:K, NhatKy_ViPham!E:E, "12_Anh_A", NhatKy_ViPham!F:F, B33, NhatKy_ViPham!C:C, "T12")</f>
        <v>100</v>
      </c>
      <c r="AD33" s="7">
        <f>100 + SUMIFS(NhatKy_ViPham!J:J, NhatKy_ViPham!E:E, "12_Anh_A", NhatKy_ViPham!F:F, B33, NhatKy_ViPham!C:C, "T13") - SUMIFS(NhatKy_ViPham!K:K, NhatKy_ViPham!E:E, "12_Anh_A", NhatKy_ViPham!F:F, B33, NhatKy_ViPham!C:C, "T13")</f>
        <v>100</v>
      </c>
      <c r="AE33" s="7">
        <f>100 + SUMIFS(NhatKy_ViPham!J:J, NhatKy_ViPham!E:E, "12_Anh_A", NhatKy_ViPham!F:F, B33, NhatKy_ViPham!C:C, "T14") - SUMIFS(NhatKy_ViPham!K:K, NhatKy_ViPham!E:E, "12_Anh_A", NhatKy_ViPham!F:F, B33, NhatKy_ViPham!C:C, "T14")</f>
        <v>100</v>
      </c>
      <c r="AF33" s="7">
        <f>100 + SUMIFS(NhatKy_ViPham!J:J, NhatKy_ViPham!E:E, "12_Anh_A", NhatKy_ViPham!F:F, B33, NhatKy_ViPham!C:C, "T15") - SUMIFS(NhatKy_ViPham!K:K, NhatKy_ViPham!E:E, "12_Anh_A", NhatKy_ViPham!F:F, B33, NhatKy_ViPham!C:C, "T15")</f>
        <v>100</v>
      </c>
      <c r="AG33" s="7">
        <f>100 + SUMIFS(NhatKy_ViPham!J:J, NhatKy_ViPham!E:E, "12_Anh_A", NhatKy_ViPham!F:F, B33, NhatKy_ViPham!C:C, "T16") - SUMIFS(NhatKy_ViPham!K:K, NhatKy_ViPham!E:E, "12_Anh_A", NhatKy_ViPham!F:F, B33, NhatKy_ViPham!C:C, "T16")</f>
        <v>100</v>
      </c>
      <c r="AH33" s="7">
        <f>100 + SUMIFS(NhatKy_ViPham!J:J, NhatKy_ViPham!E:E, "12_Anh_A", NhatKy_ViPham!F:F, B33, NhatKy_ViPham!C:C, "T17") - SUMIFS(NhatKy_ViPham!K:K, NhatKy_ViPham!E:E, "12_Anh_A", NhatKy_ViPham!F:F, B33, NhatKy_ViPham!C:C, "T17")</f>
        <v>100</v>
      </c>
      <c r="AI33" s="7">
        <f>100 + SUMIFS(NhatKy_ViPham!J:J, NhatKy_ViPham!E:E, "12_Anh_A", NhatKy_ViPham!F:F, B33, NhatKy_ViPham!C:C, "T18") - SUMIFS(NhatKy_ViPham!K:K, NhatKy_ViPham!E:E, "12_Anh_A", NhatKy_ViPham!F:F, B33, NhatKy_ViPham!C:C, "T18")</f>
        <v>100</v>
      </c>
      <c r="AJ33" s="7">
        <f>100 + SUMIFS(NhatKy_ViPham!J:J, NhatKy_ViPham!E:E, "12_Anh_A", NhatKy_ViPham!F:F, B33, NhatKy_ViPham!C:C, "T19") - SUMIFS(NhatKy_ViPham!K:K, NhatKy_ViPham!E:E, "12_Anh_A", NhatKy_ViPham!F:F, B33, NhatKy_ViPham!C:C, "T19")</f>
        <v>100</v>
      </c>
      <c r="AK33" s="7">
        <f>100 + SUMIFS(NhatKy_ViPham!J:J, NhatKy_ViPham!E:E, "12_Anh_A", NhatKy_ViPham!F:F, B33, NhatKy_ViPham!C:C, "T20") - SUMIFS(NhatKy_ViPham!K:K, NhatKy_ViPham!E:E, "12_Anh_A", NhatKy_ViPham!F:F, B33, NhatKy_ViPham!C:C, "T20")</f>
        <v>100</v>
      </c>
      <c r="AL33" s="7">
        <f>100 + SUMIFS(NhatKy_ViPham!J:J, NhatKy_ViPham!E:E, "12_Anh_A", NhatKy_ViPham!F:F, B33, NhatKy_ViPham!C:C, "T21") - SUMIFS(NhatKy_ViPham!K:K, NhatKy_ViPham!E:E, "12_Anh_A", NhatKy_ViPham!F:F, B33, NhatKy_ViPham!C:C, "T21")</f>
        <v>100</v>
      </c>
      <c r="AM33" s="7">
        <f>100 + SUMIFS(NhatKy_ViPham!J:J, NhatKy_ViPham!E:E, "12_Anh_A", NhatKy_ViPham!F:F, B33, NhatKy_ViPham!C:C, "T22") - SUMIFS(NhatKy_ViPham!K:K, NhatKy_ViPham!E:E, "12_Anh_A", NhatKy_ViPham!F:F, B33, NhatKy_ViPham!C:C, "T22")</f>
        <v>100</v>
      </c>
      <c r="AN33" s="7">
        <f>100 + SUMIFS(NhatKy_ViPham!J:J, NhatKy_ViPham!E:E, "12_Anh_A", NhatKy_ViPham!F:F, B33, NhatKy_ViPham!C:C, "T23") - SUMIFS(NhatKy_ViPham!K:K, NhatKy_ViPham!E:E, "12_Anh_A", NhatKy_ViPham!F:F, B33, NhatKy_ViPham!C:C, "T23")</f>
        <v>100</v>
      </c>
      <c r="AO33" s="7">
        <f>100 + SUMIFS(NhatKy_ViPham!J:J, NhatKy_ViPham!E:E, "12_Anh_A", NhatKy_ViPham!F:F, B33, NhatKy_ViPham!C:C, "T24") - SUMIFS(NhatKy_ViPham!K:K, NhatKy_ViPham!E:E, "12_Anh_A", NhatKy_ViPham!F:F, B33, NhatKy_ViPham!C:C, "T24")</f>
        <v>100</v>
      </c>
      <c r="AP33" s="7">
        <f>100 + SUMIFS(NhatKy_ViPham!J:J, NhatKy_ViPham!E:E, "12_Anh_A", NhatKy_ViPham!F:F, B33, NhatKy_ViPham!C:C, "T25") - SUMIFS(NhatKy_ViPham!K:K, NhatKy_ViPham!E:E, "12_Anh_A", NhatKy_ViPham!F:F, B33, NhatKy_ViPham!C:C, "T25")</f>
        <v>100</v>
      </c>
      <c r="AQ33" s="7">
        <f>100 + SUMIFS(NhatKy_ViPham!J:J, NhatKy_ViPham!E:E, "12_Anh_A", NhatKy_ViPham!F:F, B33, NhatKy_ViPham!C:C, "T26") - SUMIFS(NhatKy_ViPham!K:K, NhatKy_ViPham!E:E, "12_Anh_A", NhatKy_ViPham!F:F, B33, NhatKy_ViPham!C:C, "T26")</f>
        <v>100</v>
      </c>
      <c r="AR33" s="7">
        <f>100 + SUMIFS(NhatKy_ViPham!J:J, NhatKy_ViPham!E:E, "12_Anh_A", NhatKy_ViPham!F:F, B33, NhatKy_ViPham!C:C, "T27") - SUMIFS(NhatKy_ViPham!K:K, NhatKy_ViPham!E:E, "12_Anh_A", NhatKy_ViPham!F:F, B33, NhatKy_ViPham!C:C, "T27")</f>
        <v>100</v>
      </c>
      <c r="AS33" s="7">
        <f>100 + SUMIFS(NhatKy_ViPham!J:J, NhatKy_ViPham!E:E, "12_Anh_A", NhatKy_ViPham!F:F, B33, NhatKy_ViPham!C:C, "T28") - SUMIFS(NhatKy_ViPham!K:K, NhatKy_ViPham!E:E, "12_Anh_A", NhatKy_ViPham!F:F, B33, NhatKy_ViPham!C:C, "T28")</f>
        <v>100</v>
      </c>
      <c r="AT33" s="7">
        <f>100 + SUMIFS(NhatKy_ViPham!J:J, NhatKy_ViPham!E:E, "12_Anh_A", NhatKy_ViPham!F:F, B33, NhatKy_ViPham!C:C, "T29") - SUMIFS(NhatKy_ViPham!K:K, NhatKy_ViPham!E:E, "12_Anh_A", NhatKy_ViPham!F:F, B33, NhatKy_ViPham!C:C, "T29")</f>
        <v>100</v>
      </c>
      <c r="AU33" s="7">
        <f>100 + SUMIFS(NhatKy_ViPham!J:J, NhatKy_ViPham!E:E, "12_Anh_A", NhatKy_ViPham!F:F, B33, NhatKy_ViPham!C:C, "T30") - SUMIFS(NhatKy_ViPham!K:K, NhatKy_ViPham!E:E, "12_Anh_A", NhatKy_ViPham!F:F, B33, NhatKy_ViPham!C:C, "T30")</f>
        <v>100</v>
      </c>
      <c r="AV33" s="7">
        <f>100 + SUMIFS(NhatKy_ViPham!J:J, NhatKy_ViPham!E:E, "12_Anh_A", NhatKy_ViPham!F:F, B33, NhatKy_ViPham!C:C, "T31") - SUMIFS(NhatKy_ViPham!K:K, NhatKy_ViPham!E:E, "12_Anh_A", NhatKy_ViPham!F:F, B33, NhatKy_ViPham!C:C, "T31")</f>
        <v>100</v>
      </c>
      <c r="AW33" s="7">
        <f>100 + SUMIFS(NhatKy_ViPham!J:J, NhatKy_ViPham!E:E, "12_Anh_A", NhatKy_ViPham!F:F, B33, NhatKy_ViPham!C:C, "T32") - SUMIFS(NhatKy_ViPham!K:K, NhatKy_ViPham!E:E, "12_Anh_A", NhatKy_ViPham!F:F, B33, NhatKy_ViPham!C:C, "T32")</f>
        <v>100</v>
      </c>
      <c r="AX33" s="7">
        <f>100 + SUMIFS(NhatKy_ViPham!J:J, NhatKy_ViPham!E:E, "12_Anh_A", NhatKy_ViPham!F:F, B33, NhatKy_ViPham!C:C, "T33") - SUMIFS(NhatKy_ViPham!K:K, NhatKy_ViPham!E:E, "12_Anh_A", NhatKy_ViPham!F:F, B33, NhatKy_ViPham!C:C, "T33")</f>
        <v>100</v>
      </c>
      <c r="AY33" s="7">
        <f>100 + SUMIFS(NhatKy_ViPham!J:J, NhatKy_ViPham!E:E, "12_Anh_A", NhatKy_ViPham!F:F, B33, NhatKy_ViPham!C:C, "T34") - SUMIFS(NhatKy_ViPham!K:K, NhatKy_ViPham!E:E, "12_Anh_A", NhatKy_ViPham!F:F, B33, NhatKy_ViPham!C:C, "T34")</f>
        <v>100</v>
      </c>
      <c r="AZ33" s="7">
        <f>100 + SUMIFS(NhatKy_ViPham!J:J, NhatKy_ViPham!E:E, "12_Anh_A", NhatKy_ViPham!F:F, B33, NhatKy_ViPham!C:C, "T35") - SUMIFS(NhatKy_ViPham!K:K, NhatKy_ViPham!E:E, "12_Anh_A", NhatKy_ViPham!F:F, B33, NhatKy_ViPham!C:C, "T35")</f>
        <v>100</v>
      </c>
      <c r="BA33" s="12">
        <f t="shared" si="0"/>
        <v>100</v>
      </c>
      <c r="BB33" s="11" t="s">
        <v>430</v>
      </c>
      <c r="BC33" s="14" t="str">
        <f t="shared" si="1"/>
        <v>Tốt</v>
      </c>
      <c r="BD33" s="10" t="str">
        <f t="shared" si="2"/>
        <v>🟢 BÌNH THƯỜNG</v>
      </c>
    </row>
    <row r="34" spans="1:56" x14ac:dyDescent="0.25">
      <c r="A34" s="5">
        <v>26</v>
      </c>
      <c r="B34" s="15" t="s">
        <v>2950</v>
      </c>
      <c r="C34" s="5" t="s">
        <v>2951</v>
      </c>
      <c r="D34" s="5" t="s">
        <v>429</v>
      </c>
      <c r="E34" s="11" t="s">
        <v>430</v>
      </c>
      <c r="F34" s="6">
        <f>SUMIFS(NhatKy_ViPham!K:K, NhatKy_ViPham!E:E, "12_Anh_A", NhatKy_ViPham!F:F, B34, NhatKy_ViPham!H:H, "L01")</f>
        <v>0</v>
      </c>
      <c r="G34" s="6">
        <f>SUMIFS(NhatKy_ViPham!K:K, NhatKy_ViPham!E:E, "12_Anh_A", NhatKy_ViPham!F:F, B34, NhatKy_ViPham!H:H, "L02")</f>
        <v>0</v>
      </c>
      <c r="H34" s="6">
        <f>SUMIFS(NhatKy_ViPham!K:K, NhatKy_ViPham!E:E, "12_Anh_A", NhatKy_ViPham!F:F, B34, NhatKy_ViPham!H:H, "L03")</f>
        <v>0</v>
      </c>
      <c r="I34" s="6">
        <f>SUMIFS(NhatKy_ViPham!K:K, NhatKy_ViPham!E:E, "12_Anh_A", NhatKy_ViPham!F:F, B34, NhatKy_ViPham!H:H, "L04")</f>
        <v>0</v>
      </c>
      <c r="J34" s="6">
        <f>SUMIFS(NhatKy_ViPham!K:K, NhatKy_ViPham!E:E, "12_Anh_A", NhatKy_ViPham!F:F, B34, NhatKy_ViPham!H:H, "L05")</f>
        <v>0</v>
      </c>
      <c r="K34" s="6">
        <f>SUMIFS(NhatKy_ViPham!K:K, NhatKy_ViPham!E:E, "12_Anh_A", NhatKy_ViPham!F:F, B34, NhatKy_ViPham!H:H, "L06")</f>
        <v>0</v>
      </c>
      <c r="L34" s="6">
        <f>SUMIFS(NhatKy_ViPham!K:K, NhatKy_ViPham!E:E, "12_Anh_A", NhatKy_ViPham!F:F, B34, NhatKy_ViPham!H:H, "L07")</f>
        <v>0</v>
      </c>
      <c r="M34" s="6">
        <f>SUMIFS(NhatKy_ViPham!K:K, NhatKy_ViPham!E:E, "12_Anh_A", NhatKy_ViPham!F:F, B34, NhatKy_ViPham!H:H, "L08")</f>
        <v>0</v>
      </c>
      <c r="N34" s="6">
        <f>SUMIFS(NhatKy_ViPham!K:K, NhatKy_ViPham!E:E, "12_Anh_A", NhatKy_ViPham!F:F, B34, NhatKy_ViPham!H:H, "L09")</f>
        <v>0</v>
      </c>
      <c r="O34" s="6">
        <f>SUMIFS(NhatKy_ViPham!K:K, NhatKy_ViPham!E:E, "12_Anh_A", NhatKy_ViPham!F:F, B34, NhatKy_ViPham!H:H, "L10")</f>
        <v>0</v>
      </c>
      <c r="P34" s="12">
        <f>SUMIFS(NhatKy_ViPham!J:J, NhatKy_ViPham!E:E, "12_Anh_A", NhatKy_ViPham!F:F, B34)</f>
        <v>0</v>
      </c>
      <c r="Q34" s="13">
        <f>SUMIFS(NhatKy_ViPham!K:K, NhatKy_ViPham!E:E, "12_Anh_A", NhatKy_ViPham!F:F, B34)</f>
        <v>0</v>
      </c>
      <c r="R34" s="6">
        <f>100 + SUMIFS(NhatKy_ViPham!J:J, NhatKy_ViPham!E:E, "12_Anh_A", NhatKy_ViPham!F:F, B34, NhatKy_ViPham!C:C, "T1") - SUMIFS(NhatKy_ViPham!K:K, NhatKy_ViPham!E:E, "12_Anh_A", NhatKy_ViPham!F:F, B34, NhatKy_ViPham!C:C, "T1")</f>
        <v>100</v>
      </c>
      <c r="S34" s="6">
        <f>100 + SUMIFS(NhatKy_ViPham!J:J, NhatKy_ViPham!E:E, "12_Anh_A", NhatKy_ViPham!F:F, B34, NhatKy_ViPham!C:C, "T2") - SUMIFS(NhatKy_ViPham!K:K, NhatKy_ViPham!E:E, "12_Anh_A", NhatKy_ViPham!F:F, B34, NhatKy_ViPham!C:C, "T2")</f>
        <v>100</v>
      </c>
      <c r="T34" s="6">
        <f>100 + SUMIFS(NhatKy_ViPham!J:J, NhatKy_ViPham!E:E, "12_Anh_A", NhatKy_ViPham!F:F, B34, NhatKy_ViPham!C:C, "T3") - SUMIFS(NhatKy_ViPham!K:K, NhatKy_ViPham!E:E, "12_Anh_A", NhatKy_ViPham!F:F, B34, NhatKy_ViPham!C:C, "T3")</f>
        <v>100</v>
      </c>
      <c r="U34" s="6">
        <f>100 + SUMIFS(NhatKy_ViPham!J:J, NhatKy_ViPham!E:E, "12_Anh_A", NhatKy_ViPham!F:F, B34, NhatKy_ViPham!C:C, "T4") - SUMIFS(NhatKy_ViPham!K:K, NhatKy_ViPham!E:E, "12_Anh_A", NhatKy_ViPham!F:F, B34, NhatKy_ViPham!C:C, "T4")</f>
        <v>100</v>
      </c>
      <c r="V34" s="6">
        <f>100 + SUMIFS(NhatKy_ViPham!J:J, NhatKy_ViPham!E:E, "12_Anh_A", NhatKy_ViPham!F:F, B34, NhatKy_ViPham!C:C, "T5") - SUMIFS(NhatKy_ViPham!K:K, NhatKy_ViPham!E:E, "12_Anh_A", NhatKy_ViPham!F:F, B34, NhatKy_ViPham!C:C, "T5")</f>
        <v>100</v>
      </c>
      <c r="W34" s="6">
        <f>100 + SUMIFS(NhatKy_ViPham!J:J, NhatKy_ViPham!E:E, "12_Anh_A", NhatKy_ViPham!F:F, B34, NhatKy_ViPham!C:C, "T6") - SUMIFS(NhatKy_ViPham!K:K, NhatKy_ViPham!E:E, "12_Anh_A", NhatKy_ViPham!F:F, B34, NhatKy_ViPham!C:C, "T6")</f>
        <v>100</v>
      </c>
      <c r="X34" s="6">
        <f>100 + SUMIFS(NhatKy_ViPham!J:J, NhatKy_ViPham!E:E, "12_Anh_A", NhatKy_ViPham!F:F, B34, NhatKy_ViPham!C:C, "T7") - SUMIFS(NhatKy_ViPham!K:K, NhatKy_ViPham!E:E, "12_Anh_A", NhatKy_ViPham!F:F, B34, NhatKy_ViPham!C:C, "T7")</f>
        <v>100</v>
      </c>
      <c r="Y34" s="6">
        <f>100 + SUMIFS(NhatKy_ViPham!J:J, NhatKy_ViPham!E:E, "12_Anh_A", NhatKy_ViPham!F:F, B34, NhatKy_ViPham!C:C, "T8") - SUMIFS(NhatKy_ViPham!K:K, NhatKy_ViPham!E:E, "12_Anh_A", NhatKy_ViPham!F:F, B34, NhatKy_ViPham!C:C, "T8")</f>
        <v>100</v>
      </c>
      <c r="Z34" s="6">
        <f>100 + SUMIFS(NhatKy_ViPham!J:J, NhatKy_ViPham!E:E, "12_Anh_A", NhatKy_ViPham!F:F, B34, NhatKy_ViPham!C:C, "T9") - SUMIFS(NhatKy_ViPham!K:K, NhatKy_ViPham!E:E, "12_Anh_A", NhatKy_ViPham!F:F, B34, NhatKy_ViPham!C:C, "T9")</f>
        <v>100</v>
      </c>
      <c r="AA34" s="6">
        <f>100 + SUMIFS(NhatKy_ViPham!J:J, NhatKy_ViPham!E:E, "12_Anh_A", NhatKy_ViPham!F:F, B34, NhatKy_ViPham!C:C, "T10") - SUMIFS(NhatKy_ViPham!K:K, NhatKy_ViPham!E:E, "12_Anh_A", NhatKy_ViPham!F:F, B34, NhatKy_ViPham!C:C, "T10")</f>
        <v>100</v>
      </c>
      <c r="AB34" s="6">
        <f>100 + SUMIFS(NhatKy_ViPham!J:J, NhatKy_ViPham!E:E, "12_Anh_A", NhatKy_ViPham!F:F, B34, NhatKy_ViPham!C:C, "T11") - SUMIFS(NhatKy_ViPham!K:K, NhatKy_ViPham!E:E, "12_Anh_A", NhatKy_ViPham!F:F, B34, NhatKy_ViPham!C:C, "T11")</f>
        <v>100</v>
      </c>
      <c r="AC34" s="6">
        <f>100 + SUMIFS(NhatKy_ViPham!J:J, NhatKy_ViPham!E:E, "12_Anh_A", NhatKy_ViPham!F:F, B34, NhatKy_ViPham!C:C, "T12") - SUMIFS(NhatKy_ViPham!K:K, NhatKy_ViPham!E:E, "12_Anh_A", NhatKy_ViPham!F:F, B34, NhatKy_ViPham!C:C, "T12")</f>
        <v>100</v>
      </c>
      <c r="AD34" s="6">
        <f>100 + SUMIFS(NhatKy_ViPham!J:J, NhatKy_ViPham!E:E, "12_Anh_A", NhatKy_ViPham!F:F, B34, NhatKy_ViPham!C:C, "T13") - SUMIFS(NhatKy_ViPham!K:K, NhatKy_ViPham!E:E, "12_Anh_A", NhatKy_ViPham!F:F, B34, NhatKy_ViPham!C:C, "T13")</f>
        <v>100</v>
      </c>
      <c r="AE34" s="6">
        <f>100 + SUMIFS(NhatKy_ViPham!J:J, NhatKy_ViPham!E:E, "12_Anh_A", NhatKy_ViPham!F:F, B34, NhatKy_ViPham!C:C, "T14") - SUMIFS(NhatKy_ViPham!K:K, NhatKy_ViPham!E:E, "12_Anh_A", NhatKy_ViPham!F:F, B34, NhatKy_ViPham!C:C, "T14")</f>
        <v>100</v>
      </c>
      <c r="AF34" s="6">
        <f>100 + SUMIFS(NhatKy_ViPham!J:J, NhatKy_ViPham!E:E, "12_Anh_A", NhatKy_ViPham!F:F, B34, NhatKy_ViPham!C:C, "T15") - SUMIFS(NhatKy_ViPham!K:K, NhatKy_ViPham!E:E, "12_Anh_A", NhatKy_ViPham!F:F, B34, NhatKy_ViPham!C:C, "T15")</f>
        <v>100</v>
      </c>
      <c r="AG34" s="6">
        <f>100 + SUMIFS(NhatKy_ViPham!J:J, NhatKy_ViPham!E:E, "12_Anh_A", NhatKy_ViPham!F:F, B34, NhatKy_ViPham!C:C, "T16") - SUMIFS(NhatKy_ViPham!K:K, NhatKy_ViPham!E:E, "12_Anh_A", NhatKy_ViPham!F:F, B34, NhatKy_ViPham!C:C, "T16")</f>
        <v>100</v>
      </c>
      <c r="AH34" s="6">
        <f>100 + SUMIFS(NhatKy_ViPham!J:J, NhatKy_ViPham!E:E, "12_Anh_A", NhatKy_ViPham!F:F, B34, NhatKy_ViPham!C:C, "T17") - SUMIFS(NhatKy_ViPham!K:K, NhatKy_ViPham!E:E, "12_Anh_A", NhatKy_ViPham!F:F, B34, NhatKy_ViPham!C:C, "T17")</f>
        <v>100</v>
      </c>
      <c r="AI34" s="6">
        <f>100 + SUMIFS(NhatKy_ViPham!J:J, NhatKy_ViPham!E:E, "12_Anh_A", NhatKy_ViPham!F:F, B34, NhatKy_ViPham!C:C, "T18") - SUMIFS(NhatKy_ViPham!K:K, NhatKy_ViPham!E:E, "12_Anh_A", NhatKy_ViPham!F:F, B34, NhatKy_ViPham!C:C, "T18")</f>
        <v>100</v>
      </c>
      <c r="AJ34" s="6">
        <f>100 + SUMIFS(NhatKy_ViPham!J:J, NhatKy_ViPham!E:E, "12_Anh_A", NhatKy_ViPham!F:F, B34, NhatKy_ViPham!C:C, "T19") - SUMIFS(NhatKy_ViPham!K:K, NhatKy_ViPham!E:E, "12_Anh_A", NhatKy_ViPham!F:F, B34, NhatKy_ViPham!C:C, "T19")</f>
        <v>100</v>
      </c>
      <c r="AK34" s="6">
        <f>100 + SUMIFS(NhatKy_ViPham!J:J, NhatKy_ViPham!E:E, "12_Anh_A", NhatKy_ViPham!F:F, B34, NhatKy_ViPham!C:C, "T20") - SUMIFS(NhatKy_ViPham!K:K, NhatKy_ViPham!E:E, "12_Anh_A", NhatKy_ViPham!F:F, B34, NhatKy_ViPham!C:C, "T20")</f>
        <v>100</v>
      </c>
      <c r="AL34" s="6">
        <f>100 + SUMIFS(NhatKy_ViPham!J:J, NhatKy_ViPham!E:E, "12_Anh_A", NhatKy_ViPham!F:F, B34, NhatKy_ViPham!C:C, "T21") - SUMIFS(NhatKy_ViPham!K:K, NhatKy_ViPham!E:E, "12_Anh_A", NhatKy_ViPham!F:F, B34, NhatKy_ViPham!C:C, "T21")</f>
        <v>100</v>
      </c>
      <c r="AM34" s="6">
        <f>100 + SUMIFS(NhatKy_ViPham!J:J, NhatKy_ViPham!E:E, "12_Anh_A", NhatKy_ViPham!F:F, B34, NhatKy_ViPham!C:C, "T22") - SUMIFS(NhatKy_ViPham!K:K, NhatKy_ViPham!E:E, "12_Anh_A", NhatKy_ViPham!F:F, B34, NhatKy_ViPham!C:C, "T22")</f>
        <v>100</v>
      </c>
      <c r="AN34" s="6">
        <f>100 + SUMIFS(NhatKy_ViPham!J:J, NhatKy_ViPham!E:E, "12_Anh_A", NhatKy_ViPham!F:F, B34, NhatKy_ViPham!C:C, "T23") - SUMIFS(NhatKy_ViPham!K:K, NhatKy_ViPham!E:E, "12_Anh_A", NhatKy_ViPham!F:F, B34, NhatKy_ViPham!C:C, "T23")</f>
        <v>100</v>
      </c>
      <c r="AO34" s="6">
        <f>100 + SUMIFS(NhatKy_ViPham!J:J, NhatKy_ViPham!E:E, "12_Anh_A", NhatKy_ViPham!F:F, B34, NhatKy_ViPham!C:C, "T24") - SUMIFS(NhatKy_ViPham!K:K, NhatKy_ViPham!E:E, "12_Anh_A", NhatKy_ViPham!F:F, B34, NhatKy_ViPham!C:C, "T24")</f>
        <v>100</v>
      </c>
      <c r="AP34" s="6">
        <f>100 + SUMIFS(NhatKy_ViPham!J:J, NhatKy_ViPham!E:E, "12_Anh_A", NhatKy_ViPham!F:F, B34, NhatKy_ViPham!C:C, "T25") - SUMIFS(NhatKy_ViPham!K:K, NhatKy_ViPham!E:E, "12_Anh_A", NhatKy_ViPham!F:F, B34, NhatKy_ViPham!C:C, "T25")</f>
        <v>100</v>
      </c>
      <c r="AQ34" s="6">
        <f>100 + SUMIFS(NhatKy_ViPham!J:J, NhatKy_ViPham!E:E, "12_Anh_A", NhatKy_ViPham!F:F, B34, NhatKy_ViPham!C:C, "T26") - SUMIFS(NhatKy_ViPham!K:K, NhatKy_ViPham!E:E, "12_Anh_A", NhatKy_ViPham!F:F, B34, NhatKy_ViPham!C:C, "T26")</f>
        <v>100</v>
      </c>
      <c r="AR34" s="6">
        <f>100 + SUMIFS(NhatKy_ViPham!J:J, NhatKy_ViPham!E:E, "12_Anh_A", NhatKy_ViPham!F:F, B34, NhatKy_ViPham!C:C, "T27") - SUMIFS(NhatKy_ViPham!K:K, NhatKy_ViPham!E:E, "12_Anh_A", NhatKy_ViPham!F:F, B34, NhatKy_ViPham!C:C, "T27")</f>
        <v>100</v>
      </c>
      <c r="AS34" s="6">
        <f>100 + SUMIFS(NhatKy_ViPham!J:J, NhatKy_ViPham!E:E, "12_Anh_A", NhatKy_ViPham!F:F, B34, NhatKy_ViPham!C:C, "T28") - SUMIFS(NhatKy_ViPham!K:K, NhatKy_ViPham!E:E, "12_Anh_A", NhatKy_ViPham!F:F, B34, NhatKy_ViPham!C:C, "T28")</f>
        <v>100</v>
      </c>
      <c r="AT34" s="6">
        <f>100 + SUMIFS(NhatKy_ViPham!J:J, NhatKy_ViPham!E:E, "12_Anh_A", NhatKy_ViPham!F:F, B34, NhatKy_ViPham!C:C, "T29") - SUMIFS(NhatKy_ViPham!K:K, NhatKy_ViPham!E:E, "12_Anh_A", NhatKy_ViPham!F:F, B34, NhatKy_ViPham!C:C, "T29")</f>
        <v>100</v>
      </c>
      <c r="AU34" s="6">
        <f>100 + SUMIFS(NhatKy_ViPham!J:J, NhatKy_ViPham!E:E, "12_Anh_A", NhatKy_ViPham!F:F, B34, NhatKy_ViPham!C:C, "T30") - SUMIFS(NhatKy_ViPham!K:K, NhatKy_ViPham!E:E, "12_Anh_A", NhatKy_ViPham!F:F, B34, NhatKy_ViPham!C:C, "T30")</f>
        <v>100</v>
      </c>
      <c r="AV34" s="6">
        <f>100 + SUMIFS(NhatKy_ViPham!J:J, NhatKy_ViPham!E:E, "12_Anh_A", NhatKy_ViPham!F:F, B34, NhatKy_ViPham!C:C, "T31") - SUMIFS(NhatKy_ViPham!K:K, NhatKy_ViPham!E:E, "12_Anh_A", NhatKy_ViPham!F:F, B34, NhatKy_ViPham!C:C, "T31")</f>
        <v>100</v>
      </c>
      <c r="AW34" s="6">
        <f>100 + SUMIFS(NhatKy_ViPham!J:J, NhatKy_ViPham!E:E, "12_Anh_A", NhatKy_ViPham!F:F, B34, NhatKy_ViPham!C:C, "T32") - SUMIFS(NhatKy_ViPham!K:K, NhatKy_ViPham!E:E, "12_Anh_A", NhatKy_ViPham!F:F, B34, NhatKy_ViPham!C:C, "T32")</f>
        <v>100</v>
      </c>
      <c r="AX34" s="6">
        <f>100 + SUMIFS(NhatKy_ViPham!J:J, NhatKy_ViPham!E:E, "12_Anh_A", NhatKy_ViPham!F:F, B34, NhatKy_ViPham!C:C, "T33") - SUMIFS(NhatKy_ViPham!K:K, NhatKy_ViPham!E:E, "12_Anh_A", NhatKy_ViPham!F:F, B34, NhatKy_ViPham!C:C, "T33")</f>
        <v>100</v>
      </c>
      <c r="AY34" s="6">
        <f>100 + SUMIFS(NhatKy_ViPham!J:J, NhatKy_ViPham!E:E, "12_Anh_A", NhatKy_ViPham!F:F, B34, NhatKy_ViPham!C:C, "T34") - SUMIFS(NhatKy_ViPham!K:K, NhatKy_ViPham!E:E, "12_Anh_A", NhatKy_ViPham!F:F, B34, NhatKy_ViPham!C:C, "T34")</f>
        <v>100</v>
      </c>
      <c r="AZ34" s="6">
        <f>100 + SUMIFS(NhatKy_ViPham!J:J, NhatKy_ViPham!E:E, "12_Anh_A", NhatKy_ViPham!F:F, B34, NhatKy_ViPham!C:C, "T35") - SUMIFS(NhatKy_ViPham!K:K, NhatKy_ViPham!E:E, "12_Anh_A", NhatKy_ViPham!F:F, B34, NhatKy_ViPham!C:C, "T35")</f>
        <v>100</v>
      </c>
      <c r="BA34" s="12">
        <f t="shared" si="0"/>
        <v>100</v>
      </c>
      <c r="BB34" s="11" t="s">
        <v>430</v>
      </c>
      <c r="BC34" s="16" t="str">
        <f t="shared" si="1"/>
        <v>Tốt</v>
      </c>
      <c r="BD34" s="15" t="str">
        <f t="shared" si="2"/>
        <v>🟢 BÌNH THƯỜNG</v>
      </c>
    </row>
    <row r="35" spans="1:56" x14ac:dyDescent="0.25">
      <c r="A35" s="4">
        <v>27</v>
      </c>
      <c r="B35" s="10" t="s">
        <v>1150</v>
      </c>
      <c r="C35" s="4" t="s">
        <v>2430</v>
      </c>
      <c r="D35" s="4" t="s">
        <v>429</v>
      </c>
      <c r="E35" s="11" t="s">
        <v>430</v>
      </c>
      <c r="F35" s="7">
        <f>SUMIFS(NhatKy_ViPham!K:K, NhatKy_ViPham!E:E, "12_Anh_A", NhatKy_ViPham!F:F, B35, NhatKy_ViPham!H:H, "L01")</f>
        <v>0</v>
      </c>
      <c r="G35" s="7">
        <f>SUMIFS(NhatKy_ViPham!K:K, NhatKy_ViPham!E:E, "12_Anh_A", NhatKy_ViPham!F:F, B35, NhatKy_ViPham!H:H, "L02")</f>
        <v>0</v>
      </c>
      <c r="H35" s="7">
        <f>SUMIFS(NhatKy_ViPham!K:K, NhatKy_ViPham!E:E, "12_Anh_A", NhatKy_ViPham!F:F, B35, NhatKy_ViPham!H:H, "L03")</f>
        <v>0</v>
      </c>
      <c r="I35" s="7">
        <f>SUMIFS(NhatKy_ViPham!K:K, NhatKy_ViPham!E:E, "12_Anh_A", NhatKy_ViPham!F:F, B35, NhatKy_ViPham!H:H, "L04")</f>
        <v>0</v>
      </c>
      <c r="J35" s="7">
        <f>SUMIFS(NhatKy_ViPham!K:K, NhatKy_ViPham!E:E, "12_Anh_A", NhatKy_ViPham!F:F, B35, NhatKy_ViPham!H:H, "L05")</f>
        <v>0</v>
      </c>
      <c r="K35" s="7">
        <f>SUMIFS(NhatKy_ViPham!K:K, NhatKy_ViPham!E:E, "12_Anh_A", NhatKy_ViPham!F:F, B35, NhatKy_ViPham!H:H, "L06")</f>
        <v>0</v>
      </c>
      <c r="L35" s="7">
        <f>SUMIFS(NhatKy_ViPham!K:K, NhatKy_ViPham!E:E, "12_Anh_A", NhatKy_ViPham!F:F, B35, NhatKy_ViPham!H:H, "L07")</f>
        <v>0</v>
      </c>
      <c r="M35" s="7">
        <f>SUMIFS(NhatKy_ViPham!K:K, NhatKy_ViPham!E:E, "12_Anh_A", NhatKy_ViPham!F:F, B35, NhatKy_ViPham!H:H, "L08")</f>
        <v>0</v>
      </c>
      <c r="N35" s="7">
        <f>SUMIFS(NhatKy_ViPham!K:K, NhatKy_ViPham!E:E, "12_Anh_A", NhatKy_ViPham!F:F, B35, NhatKy_ViPham!H:H, "L09")</f>
        <v>0</v>
      </c>
      <c r="O35" s="7">
        <f>SUMIFS(NhatKy_ViPham!K:K, NhatKy_ViPham!E:E, "12_Anh_A", NhatKy_ViPham!F:F, B35, NhatKy_ViPham!H:H, "L10")</f>
        <v>0</v>
      </c>
      <c r="P35" s="12">
        <f>SUMIFS(NhatKy_ViPham!J:J, NhatKy_ViPham!E:E, "12_Anh_A", NhatKy_ViPham!F:F, B35)</f>
        <v>0</v>
      </c>
      <c r="Q35" s="13">
        <f>SUMIFS(NhatKy_ViPham!K:K, NhatKy_ViPham!E:E, "12_Anh_A", NhatKy_ViPham!F:F, B35)</f>
        <v>0</v>
      </c>
      <c r="R35" s="7">
        <f>100 + SUMIFS(NhatKy_ViPham!J:J, NhatKy_ViPham!E:E, "12_Anh_A", NhatKy_ViPham!F:F, B35, NhatKy_ViPham!C:C, "T1") - SUMIFS(NhatKy_ViPham!K:K, NhatKy_ViPham!E:E, "12_Anh_A", NhatKy_ViPham!F:F, B35, NhatKy_ViPham!C:C, "T1")</f>
        <v>100</v>
      </c>
      <c r="S35" s="7">
        <f>100 + SUMIFS(NhatKy_ViPham!J:J, NhatKy_ViPham!E:E, "12_Anh_A", NhatKy_ViPham!F:F, B35, NhatKy_ViPham!C:C, "T2") - SUMIFS(NhatKy_ViPham!K:K, NhatKy_ViPham!E:E, "12_Anh_A", NhatKy_ViPham!F:F, B35, NhatKy_ViPham!C:C, "T2")</f>
        <v>100</v>
      </c>
      <c r="T35" s="7">
        <f>100 + SUMIFS(NhatKy_ViPham!J:J, NhatKy_ViPham!E:E, "12_Anh_A", NhatKy_ViPham!F:F, B35, NhatKy_ViPham!C:C, "T3") - SUMIFS(NhatKy_ViPham!K:K, NhatKy_ViPham!E:E, "12_Anh_A", NhatKy_ViPham!F:F, B35, NhatKy_ViPham!C:C, "T3")</f>
        <v>100</v>
      </c>
      <c r="U35" s="7">
        <f>100 + SUMIFS(NhatKy_ViPham!J:J, NhatKy_ViPham!E:E, "12_Anh_A", NhatKy_ViPham!F:F, B35, NhatKy_ViPham!C:C, "T4") - SUMIFS(NhatKy_ViPham!K:K, NhatKy_ViPham!E:E, "12_Anh_A", NhatKy_ViPham!F:F, B35, NhatKy_ViPham!C:C, "T4")</f>
        <v>100</v>
      </c>
      <c r="V35" s="7">
        <f>100 + SUMIFS(NhatKy_ViPham!J:J, NhatKy_ViPham!E:E, "12_Anh_A", NhatKy_ViPham!F:F, B35, NhatKy_ViPham!C:C, "T5") - SUMIFS(NhatKy_ViPham!K:K, NhatKy_ViPham!E:E, "12_Anh_A", NhatKy_ViPham!F:F, B35, NhatKy_ViPham!C:C, "T5")</f>
        <v>100</v>
      </c>
      <c r="W35" s="7">
        <f>100 + SUMIFS(NhatKy_ViPham!J:J, NhatKy_ViPham!E:E, "12_Anh_A", NhatKy_ViPham!F:F, B35, NhatKy_ViPham!C:C, "T6") - SUMIFS(NhatKy_ViPham!K:K, NhatKy_ViPham!E:E, "12_Anh_A", NhatKy_ViPham!F:F, B35, NhatKy_ViPham!C:C, "T6")</f>
        <v>100</v>
      </c>
      <c r="X35" s="7">
        <f>100 + SUMIFS(NhatKy_ViPham!J:J, NhatKy_ViPham!E:E, "12_Anh_A", NhatKy_ViPham!F:F, B35, NhatKy_ViPham!C:C, "T7") - SUMIFS(NhatKy_ViPham!K:K, NhatKy_ViPham!E:E, "12_Anh_A", NhatKy_ViPham!F:F, B35, NhatKy_ViPham!C:C, "T7")</f>
        <v>100</v>
      </c>
      <c r="Y35" s="7">
        <f>100 + SUMIFS(NhatKy_ViPham!J:J, NhatKy_ViPham!E:E, "12_Anh_A", NhatKy_ViPham!F:F, B35, NhatKy_ViPham!C:C, "T8") - SUMIFS(NhatKy_ViPham!K:K, NhatKy_ViPham!E:E, "12_Anh_A", NhatKy_ViPham!F:F, B35, NhatKy_ViPham!C:C, "T8")</f>
        <v>100</v>
      </c>
      <c r="Z35" s="7">
        <f>100 + SUMIFS(NhatKy_ViPham!J:J, NhatKy_ViPham!E:E, "12_Anh_A", NhatKy_ViPham!F:F, B35, NhatKy_ViPham!C:C, "T9") - SUMIFS(NhatKy_ViPham!K:K, NhatKy_ViPham!E:E, "12_Anh_A", NhatKy_ViPham!F:F, B35, NhatKy_ViPham!C:C, "T9")</f>
        <v>100</v>
      </c>
      <c r="AA35" s="7">
        <f>100 + SUMIFS(NhatKy_ViPham!J:J, NhatKy_ViPham!E:E, "12_Anh_A", NhatKy_ViPham!F:F, B35, NhatKy_ViPham!C:C, "T10") - SUMIFS(NhatKy_ViPham!K:K, NhatKy_ViPham!E:E, "12_Anh_A", NhatKy_ViPham!F:F, B35, NhatKy_ViPham!C:C, "T10")</f>
        <v>100</v>
      </c>
      <c r="AB35" s="7">
        <f>100 + SUMIFS(NhatKy_ViPham!J:J, NhatKy_ViPham!E:E, "12_Anh_A", NhatKy_ViPham!F:F, B35, NhatKy_ViPham!C:C, "T11") - SUMIFS(NhatKy_ViPham!K:K, NhatKy_ViPham!E:E, "12_Anh_A", NhatKy_ViPham!F:F, B35, NhatKy_ViPham!C:C, "T11")</f>
        <v>100</v>
      </c>
      <c r="AC35" s="7">
        <f>100 + SUMIFS(NhatKy_ViPham!J:J, NhatKy_ViPham!E:E, "12_Anh_A", NhatKy_ViPham!F:F, B35, NhatKy_ViPham!C:C, "T12") - SUMIFS(NhatKy_ViPham!K:K, NhatKy_ViPham!E:E, "12_Anh_A", NhatKy_ViPham!F:F, B35, NhatKy_ViPham!C:C, "T12")</f>
        <v>100</v>
      </c>
      <c r="AD35" s="7">
        <f>100 + SUMIFS(NhatKy_ViPham!J:J, NhatKy_ViPham!E:E, "12_Anh_A", NhatKy_ViPham!F:F, B35, NhatKy_ViPham!C:C, "T13") - SUMIFS(NhatKy_ViPham!K:K, NhatKy_ViPham!E:E, "12_Anh_A", NhatKy_ViPham!F:F, B35, NhatKy_ViPham!C:C, "T13")</f>
        <v>100</v>
      </c>
      <c r="AE35" s="7">
        <f>100 + SUMIFS(NhatKy_ViPham!J:J, NhatKy_ViPham!E:E, "12_Anh_A", NhatKy_ViPham!F:F, B35, NhatKy_ViPham!C:C, "T14") - SUMIFS(NhatKy_ViPham!K:K, NhatKy_ViPham!E:E, "12_Anh_A", NhatKy_ViPham!F:F, B35, NhatKy_ViPham!C:C, "T14")</f>
        <v>100</v>
      </c>
      <c r="AF35" s="7">
        <f>100 + SUMIFS(NhatKy_ViPham!J:J, NhatKy_ViPham!E:E, "12_Anh_A", NhatKy_ViPham!F:F, B35, NhatKy_ViPham!C:C, "T15") - SUMIFS(NhatKy_ViPham!K:K, NhatKy_ViPham!E:E, "12_Anh_A", NhatKy_ViPham!F:F, B35, NhatKy_ViPham!C:C, "T15")</f>
        <v>100</v>
      </c>
      <c r="AG35" s="7">
        <f>100 + SUMIFS(NhatKy_ViPham!J:J, NhatKy_ViPham!E:E, "12_Anh_A", NhatKy_ViPham!F:F, B35, NhatKy_ViPham!C:C, "T16") - SUMIFS(NhatKy_ViPham!K:K, NhatKy_ViPham!E:E, "12_Anh_A", NhatKy_ViPham!F:F, B35, NhatKy_ViPham!C:C, "T16")</f>
        <v>100</v>
      </c>
      <c r="AH35" s="7">
        <f>100 + SUMIFS(NhatKy_ViPham!J:J, NhatKy_ViPham!E:E, "12_Anh_A", NhatKy_ViPham!F:F, B35, NhatKy_ViPham!C:C, "T17") - SUMIFS(NhatKy_ViPham!K:K, NhatKy_ViPham!E:E, "12_Anh_A", NhatKy_ViPham!F:F, B35, NhatKy_ViPham!C:C, "T17")</f>
        <v>100</v>
      </c>
      <c r="AI35" s="7">
        <f>100 + SUMIFS(NhatKy_ViPham!J:J, NhatKy_ViPham!E:E, "12_Anh_A", NhatKy_ViPham!F:F, B35, NhatKy_ViPham!C:C, "T18") - SUMIFS(NhatKy_ViPham!K:K, NhatKy_ViPham!E:E, "12_Anh_A", NhatKy_ViPham!F:F, B35, NhatKy_ViPham!C:C, "T18")</f>
        <v>100</v>
      </c>
      <c r="AJ35" s="7">
        <f>100 + SUMIFS(NhatKy_ViPham!J:J, NhatKy_ViPham!E:E, "12_Anh_A", NhatKy_ViPham!F:F, B35, NhatKy_ViPham!C:C, "T19") - SUMIFS(NhatKy_ViPham!K:K, NhatKy_ViPham!E:E, "12_Anh_A", NhatKy_ViPham!F:F, B35, NhatKy_ViPham!C:C, "T19")</f>
        <v>100</v>
      </c>
      <c r="AK35" s="7">
        <f>100 + SUMIFS(NhatKy_ViPham!J:J, NhatKy_ViPham!E:E, "12_Anh_A", NhatKy_ViPham!F:F, B35, NhatKy_ViPham!C:C, "T20") - SUMIFS(NhatKy_ViPham!K:K, NhatKy_ViPham!E:E, "12_Anh_A", NhatKy_ViPham!F:F, B35, NhatKy_ViPham!C:C, "T20")</f>
        <v>100</v>
      </c>
      <c r="AL35" s="7">
        <f>100 + SUMIFS(NhatKy_ViPham!J:J, NhatKy_ViPham!E:E, "12_Anh_A", NhatKy_ViPham!F:F, B35, NhatKy_ViPham!C:C, "T21") - SUMIFS(NhatKy_ViPham!K:K, NhatKy_ViPham!E:E, "12_Anh_A", NhatKy_ViPham!F:F, B35, NhatKy_ViPham!C:C, "T21")</f>
        <v>100</v>
      </c>
      <c r="AM35" s="7">
        <f>100 + SUMIFS(NhatKy_ViPham!J:J, NhatKy_ViPham!E:E, "12_Anh_A", NhatKy_ViPham!F:F, B35, NhatKy_ViPham!C:C, "T22") - SUMIFS(NhatKy_ViPham!K:K, NhatKy_ViPham!E:E, "12_Anh_A", NhatKy_ViPham!F:F, B35, NhatKy_ViPham!C:C, "T22")</f>
        <v>100</v>
      </c>
      <c r="AN35" s="7">
        <f>100 + SUMIFS(NhatKy_ViPham!J:J, NhatKy_ViPham!E:E, "12_Anh_A", NhatKy_ViPham!F:F, B35, NhatKy_ViPham!C:C, "T23") - SUMIFS(NhatKy_ViPham!K:K, NhatKy_ViPham!E:E, "12_Anh_A", NhatKy_ViPham!F:F, B35, NhatKy_ViPham!C:C, "T23")</f>
        <v>100</v>
      </c>
      <c r="AO35" s="7">
        <f>100 + SUMIFS(NhatKy_ViPham!J:J, NhatKy_ViPham!E:E, "12_Anh_A", NhatKy_ViPham!F:F, B35, NhatKy_ViPham!C:C, "T24") - SUMIFS(NhatKy_ViPham!K:K, NhatKy_ViPham!E:E, "12_Anh_A", NhatKy_ViPham!F:F, B35, NhatKy_ViPham!C:C, "T24")</f>
        <v>100</v>
      </c>
      <c r="AP35" s="7">
        <f>100 + SUMIFS(NhatKy_ViPham!J:J, NhatKy_ViPham!E:E, "12_Anh_A", NhatKy_ViPham!F:F, B35, NhatKy_ViPham!C:C, "T25") - SUMIFS(NhatKy_ViPham!K:K, NhatKy_ViPham!E:E, "12_Anh_A", NhatKy_ViPham!F:F, B35, NhatKy_ViPham!C:C, "T25")</f>
        <v>100</v>
      </c>
      <c r="AQ35" s="7">
        <f>100 + SUMIFS(NhatKy_ViPham!J:J, NhatKy_ViPham!E:E, "12_Anh_A", NhatKy_ViPham!F:F, B35, NhatKy_ViPham!C:C, "T26") - SUMIFS(NhatKy_ViPham!K:K, NhatKy_ViPham!E:E, "12_Anh_A", NhatKy_ViPham!F:F, B35, NhatKy_ViPham!C:C, "T26")</f>
        <v>100</v>
      </c>
      <c r="AR35" s="7">
        <f>100 + SUMIFS(NhatKy_ViPham!J:J, NhatKy_ViPham!E:E, "12_Anh_A", NhatKy_ViPham!F:F, B35, NhatKy_ViPham!C:C, "T27") - SUMIFS(NhatKy_ViPham!K:K, NhatKy_ViPham!E:E, "12_Anh_A", NhatKy_ViPham!F:F, B35, NhatKy_ViPham!C:C, "T27")</f>
        <v>100</v>
      </c>
      <c r="AS35" s="7">
        <f>100 + SUMIFS(NhatKy_ViPham!J:J, NhatKy_ViPham!E:E, "12_Anh_A", NhatKy_ViPham!F:F, B35, NhatKy_ViPham!C:C, "T28") - SUMIFS(NhatKy_ViPham!K:K, NhatKy_ViPham!E:E, "12_Anh_A", NhatKy_ViPham!F:F, B35, NhatKy_ViPham!C:C, "T28")</f>
        <v>100</v>
      </c>
      <c r="AT35" s="7">
        <f>100 + SUMIFS(NhatKy_ViPham!J:J, NhatKy_ViPham!E:E, "12_Anh_A", NhatKy_ViPham!F:F, B35, NhatKy_ViPham!C:C, "T29") - SUMIFS(NhatKy_ViPham!K:K, NhatKy_ViPham!E:E, "12_Anh_A", NhatKy_ViPham!F:F, B35, NhatKy_ViPham!C:C, "T29")</f>
        <v>100</v>
      </c>
      <c r="AU35" s="7">
        <f>100 + SUMIFS(NhatKy_ViPham!J:J, NhatKy_ViPham!E:E, "12_Anh_A", NhatKy_ViPham!F:F, B35, NhatKy_ViPham!C:C, "T30") - SUMIFS(NhatKy_ViPham!K:K, NhatKy_ViPham!E:E, "12_Anh_A", NhatKy_ViPham!F:F, B35, NhatKy_ViPham!C:C, "T30")</f>
        <v>100</v>
      </c>
      <c r="AV35" s="7">
        <f>100 + SUMIFS(NhatKy_ViPham!J:J, NhatKy_ViPham!E:E, "12_Anh_A", NhatKy_ViPham!F:F, B35, NhatKy_ViPham!C:C, "T31") - SUMIFS(NhatKy_ViPham!K:K, NhatKy_ViPham!E:E, "12_Anh_A", NhatKy_ViPham!F:F, B35, NhatKy_ViPham!C:C, "T31")</f>
        <v>100</v>
      </c>
      <c r="AW35" s="7">
        <f>100 + SUMIFS(NhatKy_ViPham!J:J, NhatKy_ViPham!E:E, "12_Anh_A", NhatKy_ViPham!F:F, B35, NhatKy_ViPham!C:C, "T32") - SUMIFS(NhatKy_ViPham!K:K, NhatKy_ViPham!E:E, "12_Anh_A", NhatKy_ViPham!F:F, B35, NhatKy_ViPham!C:C, "T32")</f>
        <v>100</v>
      </c>
      <c r="AX35" s="7">
        <f>100 + SUMIFS(NhatKy_ViPham!J:J, NhatKy_ViPham!E:E, "12_Anh_A", NhatKy_ViPham!F:F, B35, NhatKy_ViPham!C:C, "T33") - SUMIFS(NhatKy_ViPham!K:K, NhatKy_ViPham!E:E, "12_Anh_A", NhatKy_ViPham!F:F, B35, NhatKy_ViPham!C:C, "T33")</f>
        <v>100</v>
      </c>
      <c r="AY35" s="7">
        <f>100 + SUMIFS(NhatKy_ViPham!J:J, NhatKy_ViPham!E:E, "12_Anh_A", NhatKy_ViPham!F:F, B35, NhatKy_ViPham!C:C, "T34") - SUMIFS(NhatKy_ViPham!K:K, NhatKy_ViPham!E:E, "12_Anh_A", NhatKy_ViPham!F:F, B35, NhatKy_ViPham!C:C, "T34")</f>
        <v>100</v>
      </c>
      <c r="AZ35" s="7">
        <f>100 + SUMIFS(NhatKy_ViPham!J:J, NhatKy_ViPham!E:E, "12_Anh_A", NhatKy_ViPham!F:F, B35, NhatKy_ViPham!C:C, "T35") - SUMIFS(NhatKy_ViPham!K:K, NhatKy_ViPham!E:E, "12_Anh_A", NhatKy_ViPham!F:F, B35, NhatKy_ViPham!C:C, "T35")</f>
        <v>100</v>
      </c>
      <c r="BA35" s="12">
        <f t="shared" si="0"/>
        <v>100</v>
      </c>
      <c r="BB35" s="11" t="s">
        <v>430</v>
      </c>
      <c r="BC35" s="14" t="str">
        <f t="shared" si="1"/>
        <v>Tốt</v>
      </c>
      <c r="BD35" s="10" t="str">
        <f t="shared" si="2"/>
        <v>🟢 BÌNH THƯỜNG</v>
      </c>
    </row>
    <row r="36" spans="1:56" x14ac:dyDescent="0.25">
      <c r="A36" s="5">
        <v>28</v>
      </c>
      <c r="B36" s="15" t="s">
        <v>2952</v>
      </c>
      <c r="C36" s="5" t="s">
        <v>2236</v>
      </c>
      <c r="D36" s="5" t="s">
        <v>429</v>
      </c>
      <c r="E36" s="11" t="s">
        <v>430</v>
      </c>
      <c r="F36" s="6">
        <f>SUMIFS(NhatKy_ViPham!K:K, NhatKy_ViPham!E:E, "12_Anh_A", NhatKy_ViPham!F:F, B36, NhatKy_ViPham!H:H, "L01")</f>
        <v>0</v>
      </c>
      <c r="G36" s="6">
        <f>SUMIFS(NhatKy_ViPham!K:K, NhatKy_ViPham!E:E, "12_Anh_A", NhatKy_ViPham!F:F, B36, NhatKy_ViPham!H:H, "L02")</f>
        <v>0</v>
      </c>
      <c r="H36" s="6">
        <f>SUMIFS(NhatKy_ViPham!K:K, NhatKy_ViPham!E:E, "12_Anh_A", NhatKy_ViPham!F:F, B36, NhatKy_ViPham!H:H, "L03")</f>
        <v>0</v>
      </c>
      <c r="I36" s="6">
        <f>SUMIFS(NhatKy_ViPham!K:K, NhatKy_ViPham!E:E, "12_Anh_A", NhatKy_ViPham!F:F, B36, NhatKy_ViPham!H:H, "L04")</f>
        <v>0</v>
      </c>
      <c r="J36" s="6">
        <f>SUMIFS(NhatKy_ViPham!K:K, NhatKy_ViPham!E:E, "12_Anh_A", NhatKy_ViPham!F:F, B36, NhatKy_ViPham!H:H, "L05")</f>
        <v>0</v>
      </c>
      <c r="K36" s="6">
        <f>SUMIFS(NhatKy_ViPham!K:K, NhatKy_ViPham!E:E, "12_Anh_A", NhatKy_ViPham!F:F, B36, NhatKy_ViPham!H:H, "L06")</f>
        <v>0</v>
      </c>
      <c r="L36" s="6">
        <f>SUMIFS(NhatKy_ViPham!K:K, NhatKy_ViPham!E:E, "12_Anh_A", NhatKy_ViPham!F:F, B36, NhatKy_ViPham!H:H, "L07")</f>
        <v>0</v>
      </c>
      <c r="M36" s="6">
        <f>SUMIFS(NhatKy_ViPham!K:K, NhatKy_ViPham!E:E, "12_Anh_A", NhatKy_ViPham!F:F, B36, NhatKy_ViPham!H:H, "L08")</f>
        <v>0</v>
      </c>
      <c r="N36" s="6">
        <f>SUMIFS(NhatKy_ViPham!K:K, NhatKy_ViPham!E:E, "12_Anh_A", NhatKy_ViPham!F:F, B36, NhatKy_ViPham!H:H, "L09")</f>
        <v>0</v>
      </c>
      <c r="O36" s="6">
        <f>SUMIFS(NhatKy_ViPham!K:K, NhatKy_ViPham!E:E, "12_Anh_A", NhatKy_ViPham!F:F, B36, NhatKy_ViPham!H:H, "L10")</f>
        <v>0</v>
      </c>
      <c r="P36" s="12">
        <f>SUMIFS(NhatKy_ViPham!J:J, NhatKy_ViPham!E:E, "12_Anh_A", NhatKy_ViPham!F:F, B36)</f>
        <v>0</v>
      </c>
      <c r="Q36" s="13">
        <f>SUMIFS(NhatKy_ViPham!K:K, NhatKy_ViPham!E:E, "12_Anh_A", NhatKy_ViPham!F:F, B36)</f>
        <v>0</v>
      </c>
      <c r="R36" s="6">
        <f>100 + SUMIFS(NhatKy_ViPham!J:J, NhatKy_ViPham!E:E, "12_Anh_A", NhatKy_ViPham!F:F, B36, NhatKy_ViPham!C:C, "T1") - SUMIFS(NhatKy_ViPham!K:K, NhatKy_ViPham!E:E, "12_Anh_A", NhatKy_ViPham!F:F, B36, NhatKy_ViPham!C:C, "T1")</f>
        <v>100</v>
      </c>
      <c r="S36" s="6">
        <f>100 + SUMIFS(NhatKy_ViPham!J:J, NhatKy_ViPham!E:E, "12_Anh_A", NhatKy_ViPham!F:F, B36, NhatKy_ViPham!C:C, "T2") - SUMIFS(NhatKy_ViPham!K:K, NhatKy_ViPham!E:E, "12_Anh_A", NhatKy_ViPham!F:F, B36, NhatKy_ViPham!C:C, "T2")</f>
        <v>100</v>
      </c>
      <c r="T36" s="6">
        <f>100 + SUMIFS(NhatKy_ViPham!J:J, NhatKy_ViPham!E:E, "12_Anh_A", NhatKy_ViPham!F:F, B36, NhatKy_ViPham!C:C, "T3") - SUMIFS(NhatKy_ViPham!K:K, NhatKy_ViPham!E:E, "12_Anh_A", NhatKy_ViPham!F:F, B36, NhatKy_ViPham!C:C, "T3")</f>
        <v>100</v>
      </c>
      <c r="U36" s="6">
        <f>100 + SUMIFS(NhatKy_ViPham!J:J, NhatKy_ViPham!E:E, "12_Anh_A", NhatKy_ViPham!F:F, B36, NhatKy_ViPham!C:C, "T4") - SUMIFS(NhatKy_ViPham!K:K, NhatKy_ViPham!E:E, "12_Anh_A", NhatKy_ViPham!F:F, B36, NhatKy_ViPham!C:C, "T4")</f>
        <v>100</v>
      </c>
      <c r="V36" s="6">
        <f>100 + SUMIFS(NhatKy_ViPham!J:J, NhatKy_ViPham!E:E, "12_Anh_A", NhatKy_ViPham!F:F, B36, NhatKy_ViPham!C:C, "T5") - SUMIFS(NhatKy_ViPham!K:K, NhatKy_ViPham!E:E, "12_Anh_A", NhatKy_ViPham!F:F, B36, NhatKy_ViPham!C:C, "T5")</f>
        <v>100</v>
      </c>
      <c r="W36" s="6">
        <f>100 + SUMIFS(NhatKy_ViPham!J:J, NhatKy_ViPham!E:E, "12_Anh_A", NhatKy_ViPham!F:F, B36, NhatKy_ViPham!C:C, "T6") - SUMIFS(NhatKy_ViPham!K:K, NhatKy_ViPham!E:E, "12_Anh_A", NhatKy_ViPham!F:F, B36, NhatKy_ViPham!C:C, "T6")</f>
        <v>100</v>
      </c>
      <c r="X36" s="6">
        <f>100 + SUMIFS(NhatKy_ViPham!J:J, NhatKy_ViPham!E:E, "12_Anh_A", NhatKy_ViPham!F:F, B36, NhatKy_ViPham!C:C, "T7") - SUMIFS(NhatKy_ViPham!K:K, NhatKy_ViPham!E:E, "12_Anh_A", NhatKy_ViPham!F:F, B36, NhatKy_ViPham!C:C, "T7")</f>
        <v>100</v>
      </c>
      <c r="Y36" s="6">
        <f>100 + SUMIFS(NhatKy_ViPham!J:J, NhatKy_ViPham!E:E, "12_Anh_A", NhatKy_ViPham!F:F, B36, NhatKy_ViPham!C:C, "T8") - SUMIFS(NhatKy_ViPham!K:K, NhatKy_ViPham!E:E, "12_Anh_A", NhatKy_ViPham!F:F, B36, NhatKy_ViPham!C:C, "T8")</f>
        <v>100</v>
      </c>
      <c r="Z36" s="6">
        <f>100 + SUMIFS(NhatKy_ViPham!J:J, NhatKy_ViPham!E:E, "12_Anh_A", NhatKy_ViPham!F:F, B36, NhatKy_ViPham!C:C, "T9") - SUMIFS(NhatKy_ViPham!K:K, NhatKy_ViPham!E:E, "12_Anh_A", NhatKy_ViPham!F:F, B36, NhatKy_ViPham!C:C, "T9")</f>
        <v>100</v>
      </c>
      <c r="AA36" s="6">
        <f>100 + SUMIFS(NhatKy_ViPham!J:J, NhatKy_ViPham!E:E, "12_Anh_A", NhatKy_ViPham!F:F, B36, NhatKy_ViPham!C:C, "T10") - SUMIFS(NhatKy_ViPham!K:K, NhatKy_ViPham!E:E, "12_Anh_A", NhatKy_ViPham!F:F, B36, NhatKy_ViPham!C:C, "T10")</f>
        <v>100</v>
      </c>
      <c r="AB36" s="6">
        <f>100 + SUMIFS(NhatKy_ViPham!J:J, NhatKy_ViPham!E:E, "12_Anh_A", NhatKy_ViPham!F:F, B36, NhatKy_ViPham!C:C, "T11") - SUMIFS(NhatKy_ViPham!K:K, NhatKy_ViPham!E:E, "12_Anh_A", NhatKy_ViPham!F:F, B36, NhatKy_ViPham!C:C, "T11")</f>
        <v>100</v>
      </c>
      <c r="AC36" s="6">
        <f>100 + SUMIFS(NhatKy_ViPham!J:J, NhatKy_ViPham!E:E, "12_Anh_A", NhatKy_ViPham!F:F, B36, NhatKy_ViPham!C:C, "T12") - SUMIFS(NhatKy_ViPham!K:K, NhatKy_ViPham!E:E, "12_Anh_A", NhatKy_ViPham!F:F, B36, NhatKy_ViPham!C:C, "T12")</f>
        <v>100</v>
      </c>
      <c r="AD36" s="6">
        <f>100 + SUMIFS(NhatKy_ViPham!J:J, NhatKy_ViPham!E:E, "12_Anh_A", NhatKy_ViPham!F:F, B36, NhatKy_ViPham!C:C, "T13") - SUMIFS(NhatKy_ViPham!K:K, NhatKy_ViPham!E:E, "12_Anh_A", NhatKy_ViPham!F:F, B36, NhatKy_ViPham!C:C, "T13")</f>
        <v>100</v>
      </c>
      <c r="AE36" s="6">
        <f>100 + SUMIFS(NhatKy_ViPham!J:J, NhatKy_ViPham!E:E, "12_Anh_A", NhatKy_ViPham!F:F, B36, NhatKy_ViPham!C:C, "T14") - SUMIFS(NhatKy_ViPham!K:K, NhatKy_ViPham!E:E, "12_Anh_A", NhatKy_ViPham!F:F, B36, NhatKy_ViPham!C:C, "T14")</f>
        <v>100</v>
      </c>
      <c r="AF36" s="6">
        <f>100 + SUMIFS(NhatKy_ViPham!J:J, NhatKy_ViPham!E:E, "12_Anh_A", NhatKy_ViPham!F:F, B36, NhatKy_ViPham!C:C, "T15") - SUMIFS(NhatKy_ViPham!K:K, NhatKy_ViPham!E:E, "12_Anh_A", NhatKy_ViPham!F:F, B36, NhatKy_ViPham!C:C, "T15")</f>
        <v>100</v>
      </c>
      <c r="AG36" s="6">
        <f>100 + SUMIFS(NhatKy_ViPham!J:J, NhatKy_ViPham!E:E, "12_Anh_A", NhatKy_ViPham!F:F, B36, NhatKy_ViPham!C:C, "T16") - SUMIFS(NhatKy_ViPham!K:K, NhatKy_ViPham!E:E, "12_Anh_A", NhatKy_ViPham!F:F, B36, NhatKy_ViPham!C:C, "T16")</f>
        <v>100</v>
      </c>
      <c r="AH36" s="6">
        <f>100 + SUMIFS(NhatKy_ViPham!J:J, NhatKy_ViPham!E:E, "12_Anh_A", NhatKy_ViPham!F:F, B36, NhatKy_ViPham!C:C, "T17") - SUMIFS(NhatKy_ViPham!K:K, NhatKy_ViPham!E:E, "12_Anh_A", NhatKy_ViPham!F:F, B36, NhatKy_ViPham!C:C, "T17")</f>
        <v>100</v>
      </c>
      <c r="AI36" s="6">
        <f>100 + SUMIFS(NhatKy_ViPham!J:J, NhatKy_ViPham!E:E, "12_Anh_A", NhatKy_ViPham!F:F, B36, NhatKy_ViPham!C:C, "T18") - SUMIFS(NhatKy_ViPham!K:K, NhatKy_ViPham!E:E, "12_Anh_A", NhatKy_ViPham!F:F, B36, NhatKy_ViPham!C:C, "T18")</f>
        <v>100</v>
      </c>
      <c r="AJ36" s="6">
        <f>100 + SUMIFS(NhatKy_ViPham!J:J, NhatKy_ViPham!E:E, "12_Anh_A", NhatKy_ViPham!F:F, B36, NhatKy_ViPham!C:C, "T19") - SUMIFS(NhatKy_ViPham!K:K, NhatKy_ViPham!E:E, "12_Anh_A", NhatKy_ViPham!F:F, B36, NhatKy_ViPham!C:C, "T19")</f>
        <v>100</v>
      </c>
      <c r="AK36" s="6">
        <f>100 + SUMIFS(NhatKy_ViPham!J:J, NhatKy_ViPham!E:E, "12_Anh_A", NhatKy_ViPham!F:F, B36, NhatKy_ViPham!C:C, "T20") - SUMIFS(NhatKy_ViPham!K:K, NhatKy_ViPham!E:E, "12_Anh_A", NhatKy_ViPham!F:F, B36, NhatKy_ViPham!C:C, "T20")</f>
        <v>100</v>
      </c>
      <c r="AL36" s="6">
        <f>100 + SUMIFS(NhatKy_ViPham!J:J, NhatKy_ViPham!E:E, "12_Anh_A", NhatKy_ViPham!F:F, B36, NhatKy_ViPham!C:C, "T21") - SUMIFS(NhatKy_ViPham!K:K, NhatKy_ViPham!E:E, "12_Anh_A", NhatKy_ViPham!F:F, B36, NhatKy_ViPham!C:C, "T21")</f>
        <v>100</v>
      </c>
      <c r="AM36" s="6">
        <f>100 + SUMIFS(NhatKy_ViPham!J:J, NhatKy_ViPham!E:E, "12_Anh_A", NhatKy_ViPham!F:F, B36, NhatKy_ViPham!C:C, "T22") - SUMIFS(NhatKy_ViPham!K:K, NhatKy_ViPham!E:E, "12_Anh_A", NhatKy_ViPham!F:F, B36, NhatKy_ViPham!C:C, "T22")</f>
        <v>100</v>
      </c>
      <c r="AN36" s="6">
        <f>100 + SUMIFS(NhatKy_ViPham!J:J, NhatKy_ViPham!E:E, "12_Anh_A", NhatKy_ViPham!F:F, B36, NhatKy_ViPham!C:C, "T23") - SUMIFS(NhatKy_ViPham!K:K, NhatKy_ViPham!E:E, "12_Anh_A", NhatKy_ViPham!F:F, B36, NhatKy_ViPham!C:C, "T23")</f>
        <v>100</v>
      </c>
      <c r="AO36" s="6">
        <f>100 + SUMIFS(NhatKy_ViPham!J:J, NhatKy_ViPham!E:E, "12_Anh_A", NhatKy_ViPham!F:F, B36, NhatKy_ViPham!C:C, "T24") - SUMIFS(NhatKy_ViPham!K:K, NhatKy_ViPham!E:E, "12_Anh_A", NhatKy_ViPham!F:F, B36, NhatKy_ViPham!C:C, "T24")</f>
        <v>100</v>
      </c>
      <c r="AP36" s="6">
        <f>100 + SUMIFS(NhatKy_ViPham!J:J, NhatKy_ViPham!E:E, "12_Anh_A", NhatKy_ViPham!F:F, B36, NhatKy_ViPham!C:C, "T25") - SUMIFS(NhatKy_ViPham!K:K, NhatKy_ViPham!E:E, "12_Anh_A", NhatKy_ViPham!F:F, B36, NhatKy_ViPham!C:C, "T25")</f>
        <v>100</v>
      </c>
      <c r="AQ36" s="6">
        <f>100 + SUMIFS(NhatKy_ViPham!J:J, NhatKy_ViPham!E:E, "12_Anh_A", NhatKy_ViPham!F:F, B36, NhatKy_ViPham!C:C, "T26") - SUMIFS(NhatKy_ViPham!K:K, NhatKy_ViPham!E:E, "12_Anh_A", NhatKy_ViPham!F:F, B36, NhatKy_ViPham!C:C, "T26")</f>
        <v>100</v>
      </c>
      <c r="AR36" s="6">
        <f>100 + SUMIFS(NhatKy_ViPham!J:J, NhatKy_ViPham!E:E, "12_Anh_A", NhatKy_ViPham!F:F, B36, NhatKy_ViPham!C:C, "T27") - SUMIFS(NhatKy_ViPham!K:K, NhatKy_ViPham!E:E, "12_Anh_A", NhatKy_ViPham!F:F, B36, NhatKy_ViPham!C:C, "T27")</f>
        <v>100</v>
      </c>
      <c r="AS36" s="6">
        <f>100 + SUMIFS(NhatKy_ViPham!J:J, NhatKy_ViPham!E:E, "12_Anh_A", NhatKy_ViPham!F:F, B36, NhatKy_ViPham!C:C, "T28") - SUMIFS(NhatKy_ViPham!K:K, NhatKy_ViPham!E:E, "12_Anh_A", NhatKy_ViPham!F:F, B36, NhatKy_ViPham!C:C, "T28")</f>
        <v>100</v>
      </c>
      <c r="AT36" s="6">
        <f>100 + SUMIFS(NhatKy_ViPham!J:J, NhatKy_ViPham!E:E, "12_Anh_A", NhatKy_ViPham!F:F, B36, NhatKy_ViPham!C:C, "T29") - SUMIFS(NhatKy_ViPham!K:K, NhatKy_ViPham!E:E, "12_Anh_A", NhatKy_ViPham!F:F, B36, NhatKy_ViPham!C:C, "T29")</f>
        <v>100</v>
      </c>
      <c r="AU36" s="6">
        <f>100 + SUMIFS(NhatKy_ViPham!J:J, NhatKy_ViPham!E:E, "12_Anh_A", NhatKy_ViPham!F:F, B36, NhatKy_ViPham!C:C, "T30") - SUMIFS(NhatKy_ViPham!K:K, NhatKy_ViPham!E:E, "12_Anh_A", NhatKy_ViPham!F:F, B36, NhatKy_ViPham!C:C, "T30")</f>
        <v>100</v>
      </c>
      <c r="AV36" s="6">
        <f>100 + SUMIFS(NhatKy_ViPham!J:J, NhatKy_ViPham!E:E, "12_Anh_A", NhatKy_ViPham!F:F, B36, NhatKy_ViPham!C:C, "T31") - SUMIFS(NhatKy_ViPham!K:K, NhatKy_ViPham!E:E, "12_Anh_A", NhatKy_ViPham!F:F, B36, NhatKy_ViPham!C:C, "T31")</f>
        <v>100</v>
      </c>
      <c r="AW36" s="6">
        <f>100 + SUMIFS(NhatKy_ViPham!J:J, NhatKy_ViPham!E:E, "12_Anh_A", NhatKy_ViPham!F:F, B36, NhatKy_ViPham!C:C, "T32") - SUMIFS(NhatKy_ViPham!K:K, NhatKy_ViPham!E:E, "12_Anh_A", NhatKy_ViPham!F:F, B36, NhatKy_ViPham!C:C, "T32")</f>
        <v>100</v>
      </c>
      <c r="AX36" s="6">
        <f>100 + SUMIFS(NhatKy_ViPham!J:J, NhatKy_ViPham!E:E, "12_Anh_A", NhatKy_ViPham!F:F, B36, NhatKy_ViPham!C:C, "T33") - SUMIFS(NhatKy_ViPham!K:K, NhatKy_ViPham!E:E, "12_Anh_A", NhatKy_ViPham!F:F, B36, NhatKy_ViPham!C:C, "T33")</f>
        <v>100</v>
      </c>
      <c r="AY36" s="6">
        <f>100 + SUMIFS(NhatKy_ViPham!J:J, NhatKy_ViPham!E:E, "12_Anh_A", NhatKy_ViPham!F:F, B36, NhatKy_ViPham!C:C, "T34") - SUMIFS(NhatKy_ViPham!K:K, NhatKy_ViPham!E:E, "12_Anh_A", NhatKy_ViPham!F:F, B36, NhatKy_ViPham!C:C, "T34")</f>
        <v>100</v>
      </c>
      <c r="AZ36" s="6">
        <f>100 + SUMIFS(NhatKy_ViPham!J:J, NhatKy_ViPham!E:E, "12_Anh_A", NhatKy_ViPham!F:F, B36, NhatKy_ViPham!C:C, "T35") - SUMIFS(NhatKy_ViPham!K:K, NhatKy_ViPham!E:E, "12_Anh_A", NhatKy_ViPham!F:F, B36, NhatKy_ViPham!C:C, "T35")</f>
        <v>100</v>
      </c>
      <c r="BA36" s="12">
        <f t="shared" si="0"/>
        <v>100</v>
      </c>
      <c r="BB36" s="11" t="s">
        <v>430</v>
      </c>
      <c r="BC36" s="16" t="str">
        <f t="shared" si="1"/>
        <v>Tốt</v>
      </c>
      <c r="BD36" s="15" t="str">
        <f t="shared" si="2"/>
        <v>🟢 BÌNH THƯỜNG</v>
      </c>
    </row>
    <row r="37" spans="1:56" x14ac:dyDescent="0.25">
      <c r="A37" s="4">
        <v>29</v>
      </c>
      <c r="B37" s="10" t="s">
        <v>2953</v>
      </c>
      <c r="C37" s="4" t="s">
        <v>2567</v>
      </c>
      <c r="D37" s="4" t="s">
        <v>429</v>
      </c>
      <c r="E37" s="11" t="s">
        <v>430</v>
      </c>
      <c r="F37" s="7">
        <f>SUMIFS(NhatKy_ViPham!K:K, NhatKy_ViPham!E:E, "12_Anh_A", NhatKy_ViPham!F:F, B37, NhatKy_ViPham!H:H, "L01")</f>
        <v>0</v>
      </c>
      <c r="G37" s="7">
        <f>SUMIFS(NhatKy_ViPham!K:K, NhatKy_ViPham!E:E, "12_Anh_A", NhatKy_ViPham!F:F, B37, NhatKy_ViPham!H:H, "L02")</f>
        <v>0</v>
      </c>
      <c r="H37" s="7">
        <f>SUMIFS(NhatKy_ViPham!K:K, NhatKy_ViPham!E:E, "12_Anh_A", NhatKy_ViPham!F:F, B37, NhatKy_ViPham!H:H, "L03")</f>
        <v>0</v>
      </c>
      <c r="I37" s="7">
        <f>SUMIFS(NhatKy_ViPham!K:K, NhatKy_ViPham!E:E, "12_Anh_A", NhatKy_ViPham!F:F, B37, NhatKy_ViPham!H:H, "L04")</f>
        <v>0</v>
      </c>
      <c r="J37" s="7">
        <f>SUMIFS(NhatKy_ViPham!K:K, NhatKy_ViPham!E:E, "12_Anh_A", NhatKy_ViPham!F:F, B37, NhatKy_ViPham!H:H, "L05")</f>
        <v>0</v>
      </c>
      <c r="K37" s="7">
        <f>SUMIFS(NhatKy_ViPham!K:K, NhatKy_ViPham!E:E, "12_Anh_A", NhatKy_ViPham!F:F, B37, NhatKy_ViPham!H:H, "L06")</f>
        <v>0</v>
      </c>
      <c r="L37" s="7">
        <f>SUMIFS(NhatKy_ViPham!K:K, NhatKy_ViPham!E:E, "12_Anh_A", NhatKy_ViPham!F:F, B37, NhatKy_ViPham!H:H, "L07")</f>
        <v>0</v>
      </c>
      <c r="M37" s="7">
        <f>SUMIFS(NhatKy_ViPham!K:K, NhatKy_ViPham!E:E, "12_Anh_A", NhatKy_ViPham!F:F, B37, NhatKy_ViPham!H:H, "L08")</f>
        <v>0</v>
      </c>
      <c r="N37" s="7">
        <f>SUMIFS(NhatKy_ViPham!K:K, NhatKy_ViPham!E:E, "12_Anh_A", NhatKy_ViPham!F:F, B37, NhatKy_ViPham!H:H, "L09")</f>
        <v>0</v>
      </c>
      <c r="O37" s="7">
        <f>SUMIFS(NhatKy_ViPham!K:K, NhatKy_ViPham!E:E, "12_Anh_A", NhatKy_ViPham!F:F, B37, NhatKy_ViPham!H:H, "L10")</f>
        <v>0</v>
      </c>
      <c r="P37" s="12">
        <f>SUMIFS(NhatKy_ViPham!J:J, NhatKy_ViPham!E:E, "12_Anh_A", NhatKy_ViPham!F:F, B37)</f>
        <v>0</v>
      </c>
      <c r="Q37" s="13">
        <f>SUMIFS(NhatKy_ViPham!K:K, NhatKy_ViPham!E:E, "12_Anh_A", NhatKy_ViPham!F:F, B37)</f>
        <v>0</v>
      </c>
      <c r="R37" s="7">
        <f>100 + SUMIFS(NhatKy_ViPham!J:J, NhatKy_ViPham!E:E, "12_Anh_A", NhatKy_ViPham!F:F, B37, NhatKy_ViPham!C:C, "T1") - SUMIFS(NhatKy_ViPham!K:K, NhatKy_ViPham!E:E, "12_Anh_A", NhatKy_ViPham!F:F, B37, NhatKy_ViPham!C:C, "T1")</f>
        <v>100</v>
      </c>
      <c r="S37" s="7">
        <f>100 + SUMIFS(NhatKy_ViPham!J:J, NhatKy_ViPham!E:E, "12_Anh_A", NhatKy_ViPham!F:F, B37, NhatKy_ViPham!C:C, "T2") - SUMIFS(NhatKy_ViPham!K:K, NhatKy_ViPham!E:E, "12_Anh_A", NhatKy_ViPham!F:F, B37, NhatKy_ViPham!C:C, "T2")</f>
        <v>100</v>
      </c>
      <c r="T37" s="7">
        <f>100 + SUMIFS(NhatKy_ViPham!J:J, NhatKy_ViPham!E:E, "12_Anh_A", NhatKy_ViPham!F:F, B37, NhatKy_ViPham!C:C, "T3") - SUMIFS(NhatKy_ViPham!K:K, NhatKy_ViPham!E:E, "12_Anh_A", NhatKy_ViPham!F:F, B37, NhatKy_ViPham!C:C, "T3")</f>
        <v>100</v>
      </c>
      <c r="U37" s="7">
        <f>100 + SUMIFS(NhatKy_ViPham!J:J, NhatKy_ViPham!E:E, "12_Anh_A", NhatKy_ViPham!F:F, B37, NhatKy_ViPham!C:C, "T4") - SUMIFS(NhatKy_ViPham!K:K, NhatKy_ViPham!E:E, "12_Anh_A", NhatKy_ViPham!F:F, B37, NhatKy_ViPham!C:C, "T4")</f>
        <v>100</v>
      </c>
      <c r="V37" s="7">
        <f>100 + SUMIFS(NhatKy_ViPham!J:J, NhatKy_ViPham!E:E, "12_Anh_A", NhatKy_ViPham!F:F, B37, NhatKy_ViPham!C:C, "T5") - SUMIFS(NhatKy_ViPham!K:K, NhatKy_ViPham!E:E, "12_Anh_A", NhatKy_ViPham!F:F, B37, NhatKy_ViPham!C:C, "T5")</f>
        <v>100</v>
      </c>
      <c r="W37" s="7">
        <f>100 + SUMIFS(NhatKy_ViPham!J:J, NhatKy_ViPham!E:E, "12_Anh_A", NhatKy_ViPham!F:F, B37, NhatKy_ViPham!C:C, "T6") - SUMIFS(NhatKy_ViPham!K:K, NhatKy_ViPham!E:E, "12_Anh_A", NhatKy_ViPham!F:F, B37, NhatKy_ViPham!C:C, "T6")</f>
        <v>100</v>
      </c>
      <c r="X37" s="7">
        <f>100 + SUMIFS(NhatKy_ViPham!J:J, NhatKy_ViPham!E:E, "12_Anh_A", NhatKy_ViPham!F:F, B37, NhatKy_ViPham!C:C, "T7") - SUMIFS(NhatKy_ViPham!K:K, NhatKy_ViPham!E:E, "12_Anh_A", NhatKy_ViPham!F:F, B37, NhatKy_ViPham!C:C, "T7")</f>
        <v>100</v>
      </c>
      <c r="Y37" s="7">
        <f>100 + SUMIFS(NhatKy_ViPham!J:J, NhatKy_ViPham!E:E, "12_Anh_A", NhatKy_ViPham!F:F, B37, NhatKy_ViPham!C:C, "T8") - SUMIFS(NhatKy_ViPham!K:K, NhatKy_ViPham!E:E, "12_Anh_A", NhatKy_ViPham!F:F, B37, NhatKy_ViPham!C:C, "T8")</f>
        <v>100</v>
      </c>
      <c r="Z37" s="7">
        <f>100 + SUMIFS(NhatKy_ViPham!J:J, NhatKy_ViPham!E:E, "12_Anh_A", NhatKy_ViPham!F:F, B37, NhatKy_ViPham!C:C, "T9") - SUMIFS(NhatKy_ViPham!K:K, NhatKy_ViPham!E:E, "12_Anh_A", NhatKy_ViPham!F:F, B37, NhatKy_ViPham!C:C, "T9")</f>
        <v>100</v>
      </c>
      <c r="AA37" s="7">
        <f>100 + SUMIFS(NhatKy_ViPham!J:J, NhatKy_ViPham!E:E, "12_Anh_A", NhatKy_ViPham!F:F, B37, NhatKy_ViPham!C:C, "T10") - SUMIFS(NhatKy_ViPham!K:K, NhatKy_ViPham!E:E, "12_Anh_A", NhatKy_ViPham!F:F, B37, NhatKy_ViPham!C:C, "T10")</f>
        <v>100</v>
      </c>
      <c r="AB37" s="7">
        <f>100 + SUMIFS(NhatKy_ViPham!J:J, NhatKy_ViPham!E:E, "12_Anh_A", NhatKy_ViPham!F:F, B37, NhatKy_ViPham!C:C, "T11") - SUMIFS(NhatKy_ViPham!K:K, NhatKy_ViPham!E:E, "12_Anh_A", NhatKy_ViPham!F:F, B37, NhatKy_ViPham!C:C, "T11")</f>
        <v>100</v>
      </c>
      <c r="AC37" s="7">
        <f>100 + SUMIFS(NhatKy_ViPham!J:J, NhatKy_ViPham!E:E, "12_Anh_A", NhatKy_ViPham!F:F, B37, NhatKy_ViPham!C:C, "T12") - SUMIFS(NhatKy_ViPham!K:K, NhatKy_ViPham!E:E, "12_Anh_A", NhatKy_ViPham!F:F, B37, NhatKy_ViPham!C:C, "T12")</f>
        <v>100</v>
      </c>
      <c r="AD37" s="7">
        <f>100 + SUMIFS(NhatKy_ViPham!J:J, NhatKy_ViPham!E:E, "12_Anh_A", NhatKy_ViPham!F:F, B37, NhatKy_ViPham!C:C, "T13") - SUMIFS(NhatKy_ViPham!K:K, NhatKy_ViPham!E:E, "12_Anh_A", NhatKy_ViPham!F:F, B37, NhatKy_ViPham!C:C, "T13")</f>
        <v>100</v>
      </c>
      <c r="AE37" s="7">
        <f>100 + SUMIFS(NhatKy_ViPham!J:J, NhatKy_ViPham!E:E, "12_Anh_A", NhatKy_ViPham!F:F, B37, NhatKy_ViPham!C:C, "T14") - SUMIFS(NhatKy_ViPham!K:K, NhatKy_ViPham!E:E, "12_Anh_A", NhatKy_ViPham!F:F, B37, NhatKy_ViPham!C:C, "T14")</f>
        <v>100</v>
      </c>
      <c r="AF37" s="7">
        <f>100 + SUMIFS(NhatKy_ViPham!J:J, NhatKy_ViPham!E:E, "12_Anh_A", NhatKy_ViPham!F:F, B37, NhatKy_ViPham!C:C, "T15") - SUMIFS(NhatKy_ViPham!K:K, NhatKy_ViPham!E:E, "12_Anh_A", NhatKy_ViPham!F:F, B37, NhatKy_ViPham!C:C, "T15")</f>
        <v>100</v>
      </c>
      <c r="AG37" s="7">
        <f>100 + SUMIFS(NhatKy_ViPham!J:J, NhatKy_ViPham!E:E, "12_Anh_A", NhatKy_ViPham!F:F, B37, NhatKy_ViPham!C:C, "T16") - SUMIFS(NhatKy_ViPham!K:K, NhatKy_ViPham!E:E, "12_Anh_A", NhatKy_ViPham!F:F, B37, NhatKy_ViPham!C:C, "T16")</f>
        <v>100</v>
      </c>
      <c r="AH37" s="7">
        <f>100 + SUMIFS(NhatKy_ViPham!J:J, NhatKy_ViPham!E:E, "12_Anh_A", NhatKy_ViPham!F:F, B37, NhatKy_ViPham!C:C, "T17") - SUMIFS(NhatKy_ViPham!K:K, NhatKy_ViPham!E:E, "12_Anh_A", NhatKy_ViPham!F:F, B37, NhatKy_ViPham!C:C, "T17")</f>
        <v>100</v>
      </c>
      <c r="AI37" s="7">
        <f>100 + SUMIFS(NhatKy_ViPham!J:J, NhatKy_ViPham!E:E, "12_Anh_A", NhatKy_ViPham!F:F, B37, NhatKy_ViPham!C:C, "T18") - SUMIFS(NhatKy_ViPham!K:K, NhatKy_ViPham!E:E, "12_Anh_A", NhatKy_ViPham!F:F, B37, NhatKy_ViPham!C:C, "T18")</f>
        <v>100</v>
      </c>
      <c r="AJ37" s="7">
        <f>100 + SUMIFS(NhatKy_ViPham!J:J, NhatKy_ViPham!E:E, "12_Anh_A", NhatKy_ViPham!F:F, B37, NhatKy_ViPham!C:C, "T19") - SUMIFS(NhatKy_ViPham!K:K, NhatKy_ViPham!E:E, "12_Anh_A", NhatKy_ViPham!F:F, B37, NhatKy_ViPham!C:C, "T19")</f>
        <v>100</v>
      </c>
      <c r="AK37" s="7">
        <f>100 + SUMIFS(NhatKy_ViPham!J:J, NhatKy_ViPham!E:E, "12_Anh_A", NhatKy_ViPham!F:F, B37, NhatKy_ViPham!C:C, "T20") - SUMIFS(NhatKy_ViPham!K:K, NhatKy_ViPham!E:E, "12_Anh_A", NhatKy_ViPham!F:F, B37, NhatKy_ViPham!C:C, "T20")</f>
        <v>100</v>
      </c>
      <c r="AL37" s="7">
        <f>100 + SUMIFS(NhatKy_ViPham!J:J, NhatKy_ViPham!E:E, "12_Anh_A", NhatKy_ViPham!F:F, B37, NhatKy_ViPham!C:C, "T21") - SUMIFS(NhatKy_ViPham!K:K, NhatKy_ViPham!E:E, "12_Anh_A", NhatKy_ViPham!F:F, B37, NhatKy_ViPham!C:C, "T21")</f>
        <v>100</v>
      </c>
      <c r="AM37" s="7">
        <f>100 + SUMIFS(NhatKy_ViPham!J:J, NhatKy_ViPham!E:E, "12_Anh_A", NhatKy_ViPham!F:F, B37, NhatKy_ViPham!C:C, "T22") - SUMIFS(NhatKy_ViPham!K:K, NhatKy_ViPham!E:E, "12_Anh_A", NhatKy_ViPham!F:F, B37, NhatKy_ViPham!C:C, "T22")</f>
        <v>100</v>
      </c>
      <c r="AN37" s="7">
        <f>100 + SUMIFS(NhatKy_ViPham!J:J, NhatKy_ViPham!E:E, "12_Anh_A", NhatKy_ViPham!F:F, B37, NhatKy_ViPham!C:C, "T23") - SUMIFS(NhatKy_ViPham!K:K, NhatKy_ViPham!E:E, "12_Anh_A", NhatKy_ViPham!F:F, B37, NhatKy_ViPham!C:C, "T23")</f>
        <v>100</v>
      </c>
      <c r="AO37" s="7">
        <f>100 + SUMIFS(NhatKy_ViPham!J:J, NhatKy_ViPham!E:E, "12_Anh_A", NhatKy_ViPham!F:F, B37, NhatKy_ViPham!C:C, "T24") - SUMIFS(NhatKy_ViPham!K:K, NhatKy_ViPham!E:E, "12_Anh_A", NhatKy_ViPham!F:F, B37, NhatKy_ViPham!C:C, "T24")</f>
        <v>100</v>
      </c>
      <c r="AP37" s="7">
        <f>100 + SUMIFS(NhatKy_ViPham!J:J, NhatKy_ViPham!E:E, "12_Anh_A", NhatKy_ViPham!F:F, B37, NhatKy_ViPham!C:C, "T25") - SUMIFS(NhatKy_ViPham!K:K, NhatKy_ViPham!E:E, "12_Anh_A", NhatKy_ViPham!F:F, B37, NhatKy_ViPham!C:C, "T25")</f>
        <v>100</v>
      </c>
      <c r="AQ37" s="7">
        <f>100 + SUMIFS(NhatKy_ViPham!J:J, NhatKy_ViPham!E:E, "12_Anh_A", NhatKy_ViPham!F:F, B37, NhatKy_ViPham!C:C, "T26") - SUMIFS(NhatKy_ViPham!K:K, NhatKy_ViPham!E:E, "12_Anh_A", NhatKy_ViPham!F:F, B37, NhatKy_ViPham!C:C, "T26")</f>
        <v>100</v>
      </c>
      <c r="AR37" s="7">
        <f>100 + SUMIFS(NhatKy_ViPham!J:J, NhatKy_ViPham!E:E, "12_Anh_A", NhatKy_ViPham!F:F, B37, NhatKy_ViPham!C:C, "T27") - SUMIFS(NhatKy_ViPham!K:K, NhatKy_ViPham!E:E, "12_Anh_A", NhatKy_ViPham!F:F, B37, NhatKy_ViPham!C:C, "T27")</f>
        <v>100</v>
      </c>
      <c r="AS37" s="7">
        <f>100 + SUMIFS(NhatKy_ViPham!J:J, NhatKy_ViPham!E:E, "12_Anh_A", NhatKy_ViPham!F:F, B37, NhatKy_ViPham!C:C, "T28") - SUMIFS(NhatKy_ViPham!K:K, NhatKy_ViPham!E:E, "12_Anh_A", NhatKy_ViPham!F:F, B37, NhatKy_ViPham!C:C, "T28")</f>
        <v>100</v>
      </c>
      <c r="AT37" s="7">
        <f>100 + SUMIFS(NhatKy_ViPham!J:J, NhatKy_ViPham!E:E, "12_Anh_A", NhatKy_ViPham!F:F, B37, NhatKy_ViPham!C:C, "T29") - SUMIFS(NhatKy_ViPham!K:K, NhatKy_ViPham!E:E, "12_Anh_A", NhatKy_ViPham!F:F, B37, NhatKy_ViPham!C:C, "T29")</f>
        <v>100</v>
      </c>
      <c r="AU37" s="7">
        <f>100 + SUMIFS(NhatKy_ViPham!J:J, NhatKy_ViPham!E:E, "12_Anh_A", NhatKy_ViPham!F:F, B37, NhatKy_ViPham!C:C, "T30") - SUMIFS(NhatKy_ViPham!K:K, NhatKy_ViPham!E:E, "12_Anh_A", NhatKy_ViPham!F:F, B37, NhatKy_ViPham!C:C, "T30")</f>
        <v>100</v>
      </c>
      <c r="AV37" s="7">
        <f>100 + SUMIFS(NhatKy_ViPham!J:J, NhatKy_ViPham!E:E, "12_Anh_A", NhatKy_ViPham!F:F, B37, NhatKy_ViPham!C:C, "T31") - SUMIFS(NhatKy_ViPham!K:K, NhatKy_ViPham!E:E, "12_Anh_A", NhatKy_ViPham!F:F, B37, NhatKy_ViPham!C:C, "T31")</f>
        <v>100</v>
      </c>
      <c r="AW37" s="7">
        <f>100 + SUMIFS(NhatKy_ViPham!J:J, NhatKy_ViPham!E:E, "12_Anh_A", NhatKy_ViPham!F:F, B37, NhatKy_ViPham!C:C, "T32") - SUMIFS(NhatKy_ViPham!K:K, NhatKy_ViPham!E:E, "12_Anh_A", NhatKy_ViPham!F:F, B37, NhatKy_ViPham!C:C, "T32")</f>
        <v>100</v>
      </c>
      <c r="AX37" s="7">
        <f>100 + SUMIFS(NhatKy_ViPham!J:J, NhatKy_ViPham!E:E, "12_Anh_A", NhatKy_ViPham!F:F, B37, NhatKy_ViPham!C:C, "T33") - SUMIFS(NhatKy_ViPham!K:K, NhatKy_ViPham!E:E, "12_Anh_A", NhatKy_ViPham!F:F, B37, NhatKy_ViPham!C:C, "T33")</f>
        <v>100</v>
      </c>
      <c r="AY37" s="7">
        <f>100 + SUMIFS(NhatKy_ViPham!J:J, NhatKy_ViPham!E:E, "12_Anh_A", NhatKy_ViPham!F:F, B37, NhatKy_ViPham!C:C, "T34") - SUMIFS(NhatKy_ViPham!K:K, NhatKy_ViPham!E:E, "12_Anh_A", NhatKy_ViPham!F:F, B37, NhatKy_ViPham!C:C, "T34")</f>
        <v>100</v>
      </c>
      <c r="AZ37" s="7">
        <f>100 + SUMIFS(NhatKy_ViPham!J:J, NhatKy_ViPham!E:E, "12_Anh_A", NhatKy_ViPham!F:F, B37, NhatKy_ViPham!C:C, "T35") - SUMIFS(NhatKy_ViPham!K:K, NhatKy_ViPham!E:E, "12_Anh_A", NhatKy_ViPham!F:F, B37, NhatKy_ViPham!C:C, "T35")</f>
        <v>100</v>
      </c>
      <c r="BA37" s="12">
        <f t="shared" si="0"/>
        <v>100</v>
      </c>
      <c r="BB37" s="11" t="s">
        <v>430</v>
      </c>
      <c r="BC37" s="14" t="str">
        <f t="shared" si="1"/>
        <v>Tốt</v>
      </c>
      <c r="BD37" s="10" t="str">
        <f t="shared" si="2"/>
        <v>🟢 BÌNH THƯỜNG</v>
      </c>
    </row>
    <row r="38" spans="1:56" x14ac:dyDescent="0.25">
      <c r="A38" s="5">
        <v>30</v>
      </c>
      <c r="B38" s="15" t="s">
        <v>1170</v>
      </c>
      <c r="C38" s="5" t="s">
        <v>2954</v>
      </c>
      <c r="D38" s="5" t="s">
        <v>429</v>
      </c>
      <c r="E38" s="11" t="s">
        <v>430</v>
      </c>
      <c r="F38" s="6">
        <f>SUMIFS(NhatKy_ViPham!K:K, NhatKy_ViPham!E:E, "12_Anh_A", NhatKy_ViPham!F:F, B38, NhatKy_ViPham!H:H, "L01")</f>
        <v>0</v>
      </c>
      <c r="G38" s="6">
        <f>SUMIFS(NhatKy_ViPham!K:K, NhatKy_ViPham!E:E, "12_Anh_A", NhatKy_ViPham!F:F, B38, NhatKy_ViPham!H:H, "L02")</f>
        <v>0</v>
      </c>
      <c r="H38" s="6">
        <f>SUMIFS(NhatKy_ViPham!K:K, NhatKy_ViPham!E:E, "12_Anh_A", NhatKy_ViPham!F:F, B38, NhatKy_ViPham!H:H, "L03")</f>
        <v>0</v>
      </c>
      <c r="I38" s="6">
        <f>SUMIFS(NhatKy_ViPham!K:K, NhatKy_ViPham!E:E, "12_Anh_A", NhatKy_ViPham!F:F, B38, NhatKy_ViPham!H:H, "L04")</f>
        <v>0</v>
      </c>
      <c r="J38" s="6">
        <f>SUMIFS(NhatKy_ViPham!K:K, NhatKy_ViPham!E:E, "12_Anh_A", NhatKy_ViPham!F:F, B38, NhatKy_ViPham!H:H, "L05")</f>
        <v>0</v>
      </c>
      <c r="K38" s="6">
        <f>SUMIFS(NhatKy_ViPham!K:K, NhatKy_ViPham!E:E, "12_Anh_A", NhatKy_ViPham!F:F, B38, NhatKy_ViPham!H:H, "L06")</f>
        <v>0</v>
      </c>
      <c r="L38" s="6">
        <f>SUMIFS(NhatKy_ViPham!K:K, NhatKy_ViPham!E:E, "12_Anh_A", NhatKy_ViPham!F:F, B38, NhatKy_ViPham!H:H, "L07")</f>
        <v>0</v>
      </c>
      <c r="M38" s="6">
        <f>SUMIFS(NhatKy_ViPham!K:K, NhatKy_ViPham!E:E, "12_Anh_A", NhatKy_ViPham!F:F, B38, NhatKy_ViPham!H:H, "L08")</f>
        <v>0</v>
      </c>
      <c r="N38" s="6">
        <f>SUMIFS(NhatKy_ViPham!K:K, NhatKy_ViPham!E:E, "12_Anh_A", NhatKy_ViPham!F:F, B38, NhatKy_ViPham!H:H, "L09")</f>
        <v>0</v>
      </c>
      <c r="O38" s="6">
        <f>SUMIFS(NhatKy_ViPham!K:K, NhatKy_ViPham!E:E, "12_Anh_A", NhatKy_ViPham!F:F, B38, NhatKy_ViPham!H:H, "L10")</f>
        <v>0</v>
      </c>
      <c r="P38" s="12">
        <f>SUMIFS(NhatKy_ViPham!J:J, NhatKy_ViPham!E:E, "12_Anh_A", NhatKy_ViPham!F:F, B38)</f>
        <v>0</v>
      </c>
      <c r="Q38" s="13">
        <f>SUMIFS(NhatKy_ViPham!K:K, NhatKy_ViPham!E:E, "12_Anh_A", NhatKy_ViPham!F:F, B38)</f>
        <v>0</v>
      </c>
      <c r="R38" s="6">
        <f>100 + SUMIFS(NhatKy_ViPham!J:J, NhatKy_ViPham!E:E, "12_Anh_A", NhatKy_ViPham!F:F, B38, NhatKy_ViPham!C:C, "T1") - SUMIFS(NhatKy_ViPham!K:K, NhatKy_ViPham!E:E, "12_Anh_A", NhatKy_ViPham!F:F, B38, NhatKy_ViPham!C:C, "T1")</f>
        <v>100</v>
      </c>
      <c r="S38" s="6">
        <f>100 + SUMIFS(NhatKy_ViPham!J:J, NhatKy_ViPham!E:E, "12_Anh_A", NhatKy_ViPham!F:F, B38, NhatKy_ViPham!C:C, "T2") - SUMIFS(NhatKy_ViPham!K:K, NhatKy_ViPham!E:E, "12_Anh_A", NhatKy_ViPham!F:F, B38, NhatKy_ViPham!C:C, "T2")</f>
        <v>100</v>
      </c>
      <c r="T38" s="6">
        <f>100 + SUMIFS(NhatKy_ViPham!J:J, NhatKy_ViPham!E:E, "12_Anh_A", NhatKy_ViPham!F:F, B38, NhatKy_ViPham!C:C, "T3") - SUMIFS(NhatKy_ViPham!K:K, NhatKy_ViPham!E:E, "12_Anh_A", NhatKy_ViPham!F:F, B38, NhatKy_ViPham!C:C, "T3")</f>
        <v>100</v>
      </c>
      <c r="U38" s="6">
        <f>100 + SUMIFS(NhatKy_ViPham!J:J, NhatKy_ViPham!E:E, "12_Anh_A", NhatKy_ViPham!F:F, B38, NhatKy_ViPham!C:C, "T4") - SUMIFS(NhatKy_ViPham!K:K, NhatKy_ViPham!E:E, "12_Anh_A", NhatKy_ViPham!F:F, B38, NhatKy_ViPham!C:C, "T4")</f>
        <v>100</v>
      </c>
      <c r="V38" s="6">
        <f>100 + SUMIFS(NhatKy_ViPham!J:J, NhatKy_ViPham!E:E, "12_Anh_A", NhatKy_ViPham!F:F, B38, NhatKy_ViPham!C:C, "T5") - SUMIFS(NhatKy_ViPham!K:K, NhatKy_ViPham!E:E, "12_Anh_A", NhatKy_ViPham!F:F, B38, NhatKy_ViPham!C:C, "T5")</f>
        <v>100</v>
      </c>
      <c r="W38" s="6">
        <f>100 + SUMIFS(NhatKy_ViPham!J:J, NhatKy_ViPham!E:E, "12_Anh_A", NhatKy_ViPham!F:F, B38, NhatKy_ViPham!C:C, "T6") - SUMIFS(NhatKy_ViPham!K:K, NhatKy_ViPham!E:E, "12_Anh_A", NhatKy_ViPham!F:F, B38, NhatKy_ViPham!C:C, "T6")</f>
        <v>100</v>
      </c>
      <c r="X38" s="6">
        <f>100 + SUMIFS(NhatKy_ViPham!J:J, NhatKy_ViPham!E:E, "12_Anh_A", NhatKy_ViPham!F:F, B38, NhatKy_ViPham!C:C, "T7") - SUMIFS(NhatKy_ViPham!K:K, NhatKy_ViPham!E:E, "12_Anh_A", NhatKy_ViPham!F:F, B38, NhatKy_ViPham!C:C, "T7")</f>
        <v>100</v>
      </c>
      <c r="Y38" s="6">
        <f>100 + SUMIFS(NhatKy_ViPham!J:J, NhatKy_ViPham!E:E, "12_Anh_A", NhatKy_ViPham!F:F, B38, NhatKy_ViPham!C:C, "T8") - SUMIFS(NhatKy_ViPham!K:K, NhatKy_ViPham!E:E, "12_Anh_A", NhatKy_ViPham!F:F, B38, NhatKy_ViPham!C:C, "T8")</f>
        <v>100</v>
      </c>
      <c r="Z38" s="6">
        <f>100 + SUMIFS(NhatKy_ViPham!J:J, NhatKy_ViPham!E:E, "12_Anh_A", NhatKy_ViPham!F:F, B38, NhatKy_ViPham!C:C, "T9") - SUMIFS(NhatKy_ViPham!K:K, NhatKy_ViPham!E:E, "12_Anh_A", NhatKy_ViPham!F:F, B38, NhatKy_ViPham!C:C, "T9")</f>
        <v>100</v>
      </c>
      <c r="AA38" s="6">
        <f>100 + SUMIFS(NhatKy_ViPham!J:J, NhatKy_ViPham!E:E, "12_Anh_A", NhatKy_ViPham!F:F, B38, NhatKy_ViPham!C:C, "T10") - SUMIFS(NhatKy_ViPham!K:K, NhatKy_ViPham!E:E, "12_Anh_A", NhatKy_ViPham!F:F, B38, NhatKy_ViPham!C:C, "T10")</f>
        <v>100</v>
      </c>
      <c r="AB38" s="6">
        <f>100 + SUMIFS(NhatKy_ViPham!J:J, NhatKy_ViPham!E:E, "12_Anh_A", NhatKy_ViPham!F:F, B38, NhatKy_ViPham!C:C, "T11") - SUMIFS(NhatKy_ViPham!K:K, NhatKy_ViPham!E:E, "12_Anh_A", NhatKy_ViPham!F:F, B38, NhatKy_ViPham!C:C, "T11")</f>
        <v>100</v>
      </c>
      <c r="AC38" s="6">
        <f>100 + SUMIFS(NhatKy_ViPham!J:J, NhatKy_ViPham!E:E, "12_Anh_A", NhatKy_ViPham!F:F, B38, NhatKy_ViPham!C:C, "T12") - SUMIFS(NhatKy_ViPham!K:K, NhatKy_ViPham!E:E, "12_Anh_A", NhatKy_ViPham!F:F, B38, NhatKy_ViPham!C:C, "T12")</f>
        <v>100</v>
      </c>
      <c r="AD38" s="6">
        <f>100 + SUMIFS(NhatKy_ViPham!J:J, NhatKy_ViPham!E:E, "12_Anh_A", NhatKy_ViPham!F:F, B38, NhatKy_ViPham!C:C, "T13") - SUMIFS(NhatKy_ViPham!K:K, NhatKy_ViPham!E:E, "12_Anh_A", NhatKy_ViPham!F:F, B38, NhatKy_ViPham!C:C, "T13")</f>
        <v>100</v>
      </c>
      <c r="AE38" s="6">
        <f>100 + SUMIFS(NhatKy_ViPham!J:J, NhatKy_ViPham!E:E, "12_Anh_A", NhatKy_ViPham!F:F, B38, NhatKy_ViPham!C:C, "T14") - SUMIFS(NhatKy_ViPham!K:K, NhatKy_ViPham!E:E, "12_Anh_A", NhatKy_ViPham!F:F, B38, NhatKy_ViPham!C:C, "T14")</f>
        <v>100</v>
      </c>
      <c r="AF38" s="6">
        <f>100 + SUMIFS(NhatKy_ViPham!J:J, NhatKy_ViPham!E:E, "12_Anh_A", NhatKy_ViPham!F:F, B38, NhatKy_ViPham!C:C, "T15") - SUMIFS(NhatKy_ViPham!K:K, NhatKy_ViPham!E:E, "12_Anh_A", NhatKy_ViPham!F:F, B38, NhatKy_ViPham!C:C, "T15")</f>
        <v>100</v>
      </c>
      <c r="AG38" s="6">
        <f>100 + SUMIFS(NhatKy_ViPham!J:J, NhatKy_ViPham!E:E, "12_Anh_A", NhatKy_ViPham!F:F, B38, NhatKy_ViPham!C:C, "T16") - SUMIFS(NhatKy_ViPham!K:K, NhatKy_ViPham!E:E, "12_Anh_A", NhatKy_ViPham!F:F, B38, NhatKy_ViPham!C:C, "T16")</f>
        <v>100</v>
      </c>
      <c r="AH38" s="6">
        <f>100 + SUMIFS(NhatKy_ViPham!J:J, NhatKy_ViPham!E:E, "12_Anh_A", NhatKy_ViPham!F:F, B38, NhatKy_ViPham!C:C, "T17") - SUMIFS(NhatKy_ViPham!K:K, NhatKy_ViPham!E:E, "12_Anh_A", NhatKy_ViPham!F:F, B38, NhatKy_ViPham!C:C, "T17")</f>
        <v>100</v>
      </c>
      <c r="AI38" s="6">
        <f>100 + SUMIFS(NhatKy_ViPham!J:J, NhatKy_ViPham!E:E, "12_Anh_A", NhatKy_ViPham!F:F, B38, NhatKy_ViPham!C:C, "T18") - SUMIFS(NhatKy_ViPham!K:K, NhatKy_ViPham!E:E, "12_Anh_A", NhatKy_ViPham!F:F, B38, NhatKy_ViPham!C:C, "T18")</f>
        <v>100</v>
      </c>
      <c r="AJ38" s="6">
        <f>100 + SUMIFS(NhatKy_ViPham!J:J, NhatKy_ViPham!E:E, "12_Anh_A", NhatKy_ViPham!F:F, B38, NhatKy_ViPham!C:C, "T19") - SUMIFS(NhatKy_ViPham!K:K, NhatKy_ViPham!E:E, "12_Anh_A", NhatKy_ViPham!F:F, B38, NhatKy_ViPham!C:C, "T19")</f>
        <v>100</v>
      </c>
      <c r="AK38" s="6">
        <f>100 + SUMIFS(NhatKy_ViPham!J:J, NhatKy_ViPham!E:E, "12_Anh_A", NhatKy_ViPham!F:F, B38, NhatKy_ViPham!C:C, "T20") - SUMIFS(NhatKy_ViPham!K:K, NhatKy_ViPham!E:E, "12_Anh_A", NhatKy_ViPham!F:F, B38, NhatKy_ViPham!C:C, "T20")</f>
        <v>100</v>
      </c>
      <c r="AL38" s="6">
        <f>100 + SUMIFS(NhatKy_ViPham!J:J, NhatKy_ViPham!E:E, "12_Anh_A", NhatKy_ViPham!F:F, B38, NhatKy_ViPham!C:C, "T21") - SUMIFS(NhatKy_ViPham!K:K, NhatKy_ViPham!E:E, "12_Anh_A", NhatKy_ViPham!F:F, B38, NhatKy_ViPham!C:C, "T21")</f>
        <v>100</v>
      </c>
      <c r="AM38" s="6">
        <f>100 + SUMIFS(NhatKy_ViPham!J:J, NhatKy_ViPham!E:E, "12_Anh_A", NhatKy_ViPham!F:F, B38, NhatKy_ViPham!C:C, "T22") - SUMIFS(NhatKy_ViPham!K:K, NhatKy_ViPham!E:E, "12_Anh_A", NhatKy_ViPham!F:F, B38, NhatKy_ViPham!C:C, "T22")</f>
        <v>100</v>
      </c>
      <c r="AN38" s="6">
        <f>100 + SUMIFS(NhatKy_ViPham!J:J, NhatKy_ViPham!E:E, "12_Anh_A", NhatKy_ViPham!F:F, B38, NhatKy_ViPham!C:C, "T23") - SUMIFS(NhatKy_ViPham!K:K, NhatKy_ViPham!E:E, "12_Anh_A", NhatKy_ViPham!F:F, B38, NhatKy_ViPham!C:C, "T23")</f>
        <v>100</v>
      </c>
      <c r="AO38" s="6">
        <f>100 + SUMIFS(NhatKy_ViPham!J:J, NhatKy_ViPham!E:E, "12_Anh_A", NhatKy_ViPham!F:F, B38, NhatKy_ViPham!C:C, "T24") - SUMIFS(NhatKy_ViPham!K:K, NhatKy_ViPham!E:E, "12_Anh_A", NhatKy_ViPham!F:F, B38, NhatKy_ViPham!C:C, "T24")</f>
        <v>100</v>
      </c>
      <c r="AP38" s="6">
        <f>100 + SUMIFS(NhatKy_ViPham!J:J, NhatKy_ViPham!E:E, "12_Anh_A", NhatKy_ViPham!F:F, B38, NhatKy_ViPham!C:C, "T25") - SUMIFS(NhatKy_ViPham!K:K, NhatKy_ViPham!E:E, "12_Anh_A", NhatKy_ViPham!F:F, B38, NhatKy_ViPham!C:C, "T25")</f>
        <v>100</v>
      </c>
      <c r="AQ38" s="6">
        <f>100 + SUMIFS(NhatKy_ViPham!J:J, NhatKy_ViPham!E:E, "12_Anh_A", NhatKy_ViPham!F:F, B38, NhatKy_ViPham!C:C, "T26") - SUMIFS(NhatKy_ViPham!K:K, NhatKy_ViPham!E:E, "12_Anh_A", NhatKy_ViPham!F:F, B38, NhatKy_ViPham!C:C, "T26")</f>
        <v>100</v>
      </c>
      <c r="AR38" s="6">
        <f>100 + SUMIFS(NhatKy_ViPham!J:J, NhatKy_ViPham!E:E, "12_Anh_A", NhatKy_ViPham!F:F, B38, NhatKy_ViPham!C:C, "T27") - SUMIFS(NhatKy_ViPham!K:K, NhatKy_ViPham!E:E, "12_Anh_A", NhatKy_ViPham!F:F, B38, NhatKy_ViPham!C:C, "T27")</f>
        <v>100</v>
      </c>
      <c r="AS38" s="6">
        <f>100 + SUMIFS(NhatKy_ViPham!J:J, NhatKy_ViPham!E:E, "12_Anh_A", NhatKy_ViPham!F:F, B38, NhatKy_ViPham!C:C, "T28") - SUMIFS(NhatKy_ViPham!K:K, NhatKy_ViPham!E:E, "12_Anh_A", NhatKy_ViPham!F:F, B38, NhatKy_ViPham!C:C, "T28")</f>
        <v>100</v>
      </c>
      <c r="AT38" s="6">
        <f>100 + SUMIFS(NhatKy_ViPham!J:J, NhatKy_ViPham!E:E, "12_Anh_A", NhatKy_ViPham!F:F, B38, NhatKy_ViPham!C:C, "T29") - SUMIFS(NhatKy_ViPham!K:K, NhatKy_ViPham!E:E, "12_Anh_A", NhatKy_ViPham!F:F, B38, NhatKy_ViPham!C:C, "T29")</f>
        <v>100</v>
      </c>
      <c r="AU38" s="6">
        <f>100 + SUMIFS(NhatKy_ViPham!J:J, NhatKy_ViPham!E:E, "12_Anh_A", NhatKy_ViPham!F:F, B38, NhatKy_ViPham!C:C, "T30") - SUMIFS(NhatKy_ViPham!K:K, NhatKy_ViPham!E:E, "12_Anh_A", NhatKy_ViPham!F:F, B38, NhatKy_ViPham!C:C, "T30")</f>
        <v>100</v>
      </c>
      <c r="AV38" s="6">
        <f>100 + SUMIFS(NhatKy_ViPham!J:J, NhatKy_ViPham!E:E, "12_Anh_A", NhatKy_ViPham!F:F, B38, NhatKy_ViPham!C:C, "T31") - SUMIFS(NhatKy_ViPham!K:K, NhatKy_ViPham!E:E, "12_Anh_A", NhatKy_ViPham!F:F, B38, NhatKy_ViPham!C:C, "T31")</f>
        <v>100</v>
      </c>
      <c r="AW38" s="6">
        <f>100 + SUMIFS(NhatKy_ViPham!J:J, NhatKy_ViPham!E:E, "12_Anh_A", NhatKy_ViPham!F:F, B38, NhatKy_ViPham!C:C, "T32") - SUMIFS(NhatKy_ViPham!K:K, NhatKy_ViPham!E:E, "12_Anh_A", NhatKy_ViPham!F:F, B38, NhatKy_ViPham!C:C, "T32")</f>
        <v>100</v>
      </c>
      <c r="AX38" s="6">
        <f>100 + SUMIFS(NhatKy_ViPham!J:J, NhatKy_ViPham!E:E, "12_Anh_A", NhatKy_ViPham!F:F, B38, NhatKy_ViPham!C:C, "T33") - SUMIFS(NhatKy_ViPham!K:K, NhatKy_ViPham!E:E, "12_Anh_A", NhatKy_ViPham!F:F, B38, NhatKy_ViPham!C:C, "T33")</f>
        <v>100</v>
      </c>
      <c r="AY38" s="6">
        <f>100 + SUMIFS(NhatKy_ViPham!J:J, NhatKy_ViPham!E:E, "12_Anh_A", NhatKy_ViPham!F:F, B38, NhatKy_ViPham!C:C, "T34") - SUMIFS(NhatKy_ViPham!K:K, NhatKy_ViPham!E:E, "12_Anh_A", NhatKy_ViPham!F:F, B38, NhatKy_ViPham!C:C, "T34")</f>
        <v>100</v>
      </c>
      <c r="AZ38" s="6">
        <f>100 + SUMIFS(NhatKy_ViPham!J:J, NhatKy_ViPham!E:E, "12_Anh_A", NhatKy_ViPham!F:F, B38, NhatKy_ViPham!C:C, "T35") - SUMIFS(NhatKy_ViPham!K:K, NhatKy_ViPham!E:E, "12_Anh_A", NhatKy_ViPham!F:F, B38, NhatKy_ViPham!C:C, "T35")</f>
        <v>100</v>
      </c>
      <c r="BA38" s="12">
        <f t="shared" si="0"/>
        <v>100</v>
      </c>
      <c r="BB38" s="11" t="s">
        <v>430</v>
      </c>
      <c r="BC38" s="16" t="str">
        <f t="shared" si="1"/>
        <v>Tốt</v>
      </c>
      <c r="BD38" s="15" t="str">
        <f t="shared" si="2"/>
        <v>🟢 BÌNH THƯỜNG</v>
      </c>
    </row>
    <row r="39" spans="1:56" x14ac:dyDescent="0.25">
      <c r="A39" s="4">
        <v>31</v>
      </c>
      <c r="B39" s="10" t="s">
        <v>2955</v>
      </c>
      <c r="C39" s="4" t="s">
        <v>2956</v>
      </c>
      <c r="D39" s="4" t="s">
        <v>429</v>
      </c>
      <c r="E39" s="11" t="s">
        <v>430</v>
      </c>
      <c r="F39" s="7">
        <f>SUMIFS(NhatKy_ViPham!K:K, NhatKy_ViPham!E:E, "12_Anh_A", NhatKy_ViPham!F:F, B39, NhatKy_ViPham!H:H, "L01")</f>
        <v>0</v>
      </c>
      <c r="G39" s="7">
        <f>SUMIFS(NhatKy_ViPham!K:K, NhatKy_ViPham!E:E, "12_Anh_A", NhatKy_ViPham!F:F, B39, NhatKy_ViPham!H:H, "L02")</f>
        <v>0</v>
      </c>
      <c r="H39" s="7">
        <f>SUMIFS(NhatKy_ViPham!K:K, NhatKy_ViPham!E:E, "12_Anh_A", NhatKy_ViPham!F:F, B39, NhatKy_ViPham!H:H, "L03")</f>
        <v>0</v>
      </c>
      <c r="I39" s="7">
        <f>SUMIFS(NhatKy_ViPham!K:K, NhatKy_ViPham!E:E, "12_Anh_A", NhatKy_ViPham!F:F, B39, NhatKy_ViPham!H:H, "L04")</f>
        <v>0</v>
      </c>
      <c r="J39" s="7">
        <f>SUMIFS(NhatKy_ViPham!K:K, NhatKy_ViPham!E:E, "12_Anh_A", NhatKy_ViPham!F:F, B39, NhatKy_ViPham!H:H, "L05")</f>
        <v>0</v>
      </c>
      <c r="K39" s="7">
        <f>SUMIFS(NhatKy_ViPham!K:K, NhatKy_ViPham!E:E, "12_Anh_A", NhatKy_ViPham!F:F, B39, NhatKy_ViPham!H:H, "L06")</f>
        <v>0</v>
      </c>
      <c r="L39" s="7">
        <f>SUMIFS(NhatKy_ViPham!K:K, NhatKy_ViPham!E:E, "12_Anh_A", NhatKy_ViPham!F:F, B39, NhatKy_ViPham!H:H, "L07")</f>
        <v>0</v>
      </c>
      <c r="M39" s="7">
        <f>SUMIFS(NhatKy_ViPham!K:K, NhatKy_ViPham!E:E, "12_Anh_A", NhatKy_ViPham!F:F, B39, NhatKy_ViPham!H:H, "L08")</f>
        <v>0</v>
      </c>
      <c r="N39" s="7">
        <f>SUMIFS(NhatKy_ViPham!K:K, NhatKy_ViPham!E:E, "12_Anh_A", NhatKy_ViPham!F:F, B39, NhatKy_ViPham!H:H, "L09")</f>
        <v>0</v>
      </c>
      <c r="O39" s="7">
        <f>SUMIFS(NhatKy_ViPham!K:K, NhatKy_ViPham!E:E, "12_Anh_A", NhatKy_ViPham!F:F, B39, NhatKy_ViPham!H:H, "L10")</f>
        <v>0</v>
      </c>
      <c r="P39" s="12">
        <f>SUMIFS(NhatKy_ViPham!J:J, NhatKy_ViPham!E:E, "12_Anh_A", NhatKy_ViPham!F:F, B39)</f>
        <v>0</v>
      </c>
      <c r="Q39" s="13">
        <f>SUMIFS(NhatKy_ViPham!K:K, NhatKy_ViPham!E:E, "12_Anh_A", NhatKy_ViPham!F:F, B39)</f>
        <v>0</v>
      </c>
      <c r="R39" s="7">
        <f>100 + SUMIFS(NhatKy_ViPham!J:J, NhatKy_ViPham!E:E, "12_Anh_A", NhatKy_ViPham!F:F, B39, NhatKy_ViPham!C:C, "T1") - SUMIFS(NhatKy_ViPham!K:K, NhatKy_ViPham!E:E, "12_Anh_A", NhatKy_ViPham!F:F, B39, NhatKy_ViPham!C:C, "T1")</f>
        <v>100</v>
      </c>
      <c r="S39" s="7">
        <f>100 + SUMIFS(NhatKy_ViPham!J:J, NhatKy_ViPham!E:E, "12_Anh_A", NhatKy_ViPham!F:F, B39, NhatKy_ViPham!C:C, "T2") - SUMIFS(NhatKy_ViPham!K:K, NhatKy_ViPham!E:E, "12_Anh_A", NhatKy_ViPham!F:F, B39, NhatKy_ViPham!C:C, "T2")</f>
        <v>100</v>
      </c>
      <c r="T39" s="7">
        <f>100 + SUMIFS(NhatKy_ViPham!J:J, NhatKy_ViPham!E:E, "12_Anh_A", NhatKy_ViPham!F:F, B39, NhatKy_ViPham!C:C, "T3") - SUMIFS(NhatKy_ViPham!K:K, NhatKy_ViPham!E:E, "12_Anh_A", NhatKy_ViPham!F:F, B39, NhatKy_ViPham!C:C, "T3")</f>
        <v>100</v>
      </c>
      <c r="U39" s="7">
        <f>100 + SUMIFS(NhatKy_ViPham!J:J, NhatKy_ViPham!E:E, "12_Anh_A", NhatKy_ViPham!F:F, B39, NhatKy_ViPham!C:C, "T4") - SUMIFS(NhatKy_ViPham!K:K, NhatKy_ViPham!E:E, "12_Anh_A", NhatKy_ViPham!F:F, B39, NhatKy_ViPham!C:C, "T4")</f>
        <v>100</v>
      </c>
      <c r="V39" s="7">
        <f>100 + SUMIFS(NhatKy_ViPham!J:J, NhatKy_ViPham!E:E, "12_Anh_A", NhatKy_ViPham!F:F, B39, NhatKy_ViPham!C:C, "T5") - SUMIFS(NhatKy_ViPham!K:K, NhatKy_ViPham!E:E, "12_Anh_A", NhatKy_ViPham!F:F, B39, NhatKy_ViPham!C:C, "T5")</f>
        <v>100</v>
      </c>
      <c r="W39" s="7">
        <f>100 + SUMIFS(NhatKy_ViPham!J:J, NhatKy_ViPham!E:E, "12_Anh_A", NhatKy_ViPham!F:F, B39, NhatKy_ViPham!C:C, "T6") - SUMIFS(NhatKy_ViPham!K:K, NhatKy_ViPham!E:E, "12_Anh_A", NhatKy_ViPham!F:F, B39, NhatKy_ViPham!C:C, "T6")</f>
        <v>100</v>
      </c>
      <c r="X39" s="7">
        <f>100 + SUMIFS(NhatKy_ViPham!J:J, NhatKy_ViPham!E:E, "12_Anh_A", NhatKy_ViPham!F:F, B39, NhatKy_ViPham!C:C, "T7") - SUMIFS(NhatKy_ViPham!K:K, NhatKy_ViPham!E:E, "12_Anh_A", NhatKy_ViPham!F:F, B39, NhatKy_ViPham!C:C, "T7")</f>
        <v>100</v>
      </c>
      <c r="Y39" s="7">
        <f>100 + SUMIFS(NhatKy_ViPham!J:J, NhatKy_ViPham!E:E, "12_Anh_A", NhatKy_ViPham!F:F, B39, NhatKy_ViPham!C:C, "T8") - SUMIFS(NhatKy_ViPham!K:K, NhatKy_ViPham!E:E, "12_Anh_A", NhatKy_ViPham!F:F, B39, NhatKy_ViPham!C:C, "T8")</f>
        <v>100</v>
      </c>
      <c r="Z39" s="7">
        <f>100 + SUMIFS(NhatKy_ViPham!J:J, NhatKy_ViPham!E:E, "12_Anh_A", NhatKy_ViPham!F:F, B39, NhatKy_ViPham!C:C, "T9") - SUMIFS(NhatKy_ViPham!K:K, NhatKy_ViPham!E:E, "12_Anh_A", NhatKy_ViPham!F:F, B39, NhatKy_ViPham!C:C, "T9")</f>
        <v>100</v>
      </c>
      <c r="AA39" s="7">
        <f>100 + SUMIFS(NhatKy_ViPham!J:J, NhatKy_ViPham!E:E, "12_Anh_A", NhatKy_ViPham!F:F, B39, NhatKy_ViPham!C:C, "T10") - SUMIFS(NhatKy_ViPham!K:K, NhatKy_ViPham!E:E, "12_Anh_A", NhatKy_ViPham!F:F, B39, NhatKy_ViPham!C:C, "T10")</f>
        <v>100</v>
      </c>
      <c r="AB39" s="7">
        <f>100 + SUMIFS(NhatKy_ViPham!J:J, NhatKy_ViPham!E:E, "12_Anh_A", NhatKy_ViPham!F:F, B39, NhatKy_ViPham!C:C, "T11") - SUMIFS(NhatKy_ViPham!K:K, NhatKy_ViPham!E:E, "12_Anh_A", NhatKy_ViPham!F:F, B39, NhatKy_ViPham!C:C, "T11")</f>
        <v>100</v>
      </c>
      <c r="AC39" s="7">
        <f>100 + SUMIFS(NhatKy_ViPham!J:J, NhatKy_ViPham!E:E, "12_Anh_A", NhatKy_ViPham!F:F, B39, NhatKy_ViPham!C:C, "T12") - SUMIFS(NhatKy_ViPham!K:K, NhatKy_ViPham!E:E, "12_Anh_A", NhatKy_ViPham!F:F, B39, NhatKy_ViPham!C:C, "T12")</f>
        <v>100</v>
      </c>
      <c r="AD39" s="7">
        <f>100 + SUMIFS(NhatKy_ViPham!J:J, NhatKy_ViPham!E:E, "12_Anh_A", NhatKy_ViPham!F:F, B39, NhatKy_ViPham!C:C, "T13") - SUMIFS(NhatKy_ViPham!K:K, NhatKy_ViPham!E:E, "12_Anh_A", NhatKy_ViPham!F:F, B39, NhatKy_ViPham!C:C, "T13")</f>
        <v>100</v>
      </c>
      <c r="AE39" s="7">
        <f>100 + SUMIFS(NhatKy_ViPham!J:J, NhatKy_ViPham!E:E, "12_Anh_A", NhatKy_ViPham!F:F, B39, NhatKy_ViPham!C:C, "T14") - SUMIFS(NhatKy_ViPham!K:K, NhatKy_ViPham!E:E, "12_Anh_A", NhatKy_ViPham!F:F, B39, NhatKy_ViPham!C:C, "T14")</f>
        <v>100</v>
      </c>
      <c r="AF39" s="7">
        <f>100 + SUMIFS(NhatKy_ViPham!J:J, NhatKy_ViPham!E:E, "12_Anh_A", NhatKy_ViPham!F:F, B39, NhatKy_ViPham!C:C, "T15") - SUMIFS(NhatKy_ViPham!K:K, NhatKy_ViPham!E:E, "12_Anh_A", NhatKy_ViPham!F:F, B39, NhatKy_ViPham!C:C, "T15")</f>
        <v>100</v>
      </c>
      <c r="AG39" s="7">
        <f>100 + SUMIFS(NhatKy_ViPham!J:J, NhatKy_ViPham!E:E, "12_Anh_A", NhatKy_ViPham!F:F, B39, NhatKy_ViPham!C:C, "T16") - SUMIFS(NhatKy_ViPham!K:K, NhatKy_ViPham!E:E, "12_Anh_A", NhatKy_ViPham!F:F, B39, NhatKy_ViPham!C:C, "T16")</f>
        <v>100</v>
      </c>
      <c r="AH39" s="7">
        <f>100 + SUMIFS(NhatKy_ViPham!J:J, NhatKy_ViPham!E:E, "12_Anh_A", NhatKy_ViPham!F:F, B39, NhatKy_ViPham!C:C, "T17") - SUMIFS(NhatKy_ViPham!K:K, NhatKy_ViPham!E:E, "12_Anh_A", NhatKy_ViPham!F:F, B39, NhatKy_ViPham!C:C, "T17")</f>
        <v>100</v>
      </c>
      <c r="AI39" s="7">
        <f>100 + SUMIFS(NhatKy_ViPham!J:J, NhatKy_ViPham!E:E, "12_Anh_A", NhatKy_ViPham!F:F, B39, NhatKy_ViPham!C:C, "T18") - SUMIFS(NhatKy_ViPham!K:K, NhatKy_ViPham!E:E, "12_Anh_A", NhatKy_ViPham!F:F, B39, NhatKy_ViPham!C:C, "T18")</f>
        <v>100</v>
      </c>
      <c r="AJ39" s="7">
        <f>100 + SUMIFS(NhatKy_ViPham!J:J, NhatKy_ViPham!E:E, "12_Anh_A", NhatKy_ViPham!F:F, B39, NhatKy_ViPham!C:C, "T19") - SUMIFS(NhatKy_ViPham!K:K, NhatKy_ViPham!E:E, "12_Anh_A", NhatKy_ViPham!F:F, B39, NhatKy_ViPham!C:C, "T19")</f>
        <v>100</v>
      </c>
      <c r="AK39" s="7">
        <f>100 + SUMIFS(NhatKy_ViPham!J:J, NhatKy_ViPham!E:E, "12_Anh_A", NhatKy_ViPham!F:F, B39, NhatKy_ViPham!C:C, "T20") - SUMIFS(NhatKy_ViPham!K:K, NhatKy_ViPham!E:E, "12_Anh_A", NhatKy_ViPham!F:F, B39, NhatKy_ViPham!C:C, "T20")</f>
        <v>100</v>
      </c>
      <c r="AL39" s="7">
        <f>100 + SUMIFS(NhatKy_ViPham!J:J, NhatKy_ViPham!E:E, "12_Anh_A", NhatKy_ViPham!F:F, B39, NhatKy_ViPham!C:C, "T21") - SUMIFS(NhatKy_ViPham!K:K, NhatKy_ViPham!E:E, "12_Anh_A", NhatKy_ViPham!F:F, B39, NhatKy_ViPham!C:C, "T21")</f>
        <v>100</v>
      </c>
      <c r="AM39" s="7">
        <f>100 + SUMIFS(NhatKy_ViPham!J:J, NhatKy_ViPham!E:E, "12_Anh_A", NhatKy_ViPham!F:F, B39, NhatKy_ViPham!C:C, "T22") - SUMIFS(NhatKy_ViPham!K:K, NhatKy_ViPham!E:E, "12_Anh_A", NhatKy_ViPham!F:F, B39, NhatKy_ViPham!C:C, "T22")</f>
        <v>100</v>
      </c>
      <c r="AN39" s="7">
        <f>100 + SUMIFS(NhatKy_ViPham!J:J, NhatKy_ViPham!E:E, "12_Anh_A", NhatKy_ViPham!F:F, B39, NhatKy_ViPham!C:C, "T23") - SUMIFS(NhatKy_ViPham!K:K, NhatKy_ViPham!E:E, "12_Anh_A", NhatKy_ViPham!F:F, B39, NhatKy_ViPham!C:C, "T23")</f>
        <v>100</v>
      </c>
      <c r="AO39" s="7">
        <f>100 + SUMIFS(NhatKy_ViPham!J:J, NhatKy_ViPham!E:E, "12_Anh_A", NhatKy_ViPham!F:F, B39, NhatKy_ViPham!C:C, "T24") - SUMIFS(NhatKy_ViPham!K:K, NhatKy_ViPham!E:E, "12_Anh_A", NhatKy_ViPham!F:F, B39, NhatKy_ViPham!C:C, "T24")</f>
        <v>100</v>
      </c>
      <c r="AP39" s="7">
        <f>100 + SUMIFS(NhatKy_ViPham!J:J, NhatKy_ViPham!E:E, "12_Anh_A", NhatKy_ViPham!F:F, B39, NhatKy_ViPham!C:C, "T25") - SUMIFS(NhatKy_ViPham!K:K, NhatKy_ViPham!E:E, "12_Anh_A", NhatKy_ViPham!F:F, B39, NhatKy_ViPham!C:C, "T25")</f>
        <v>100</v>
      </c>
      <c r="AQ39" s="7">
        <f>100 + SUMIFS(NhatKy_ViPham!J:J, NhatKy_ViPham!E:E, "12_Anh_A", NhatKy_ViPham!F:F, B39, NhatKy_ViPham!C:C, "T26") - SUMIFS(NhatKy_ViPham!K:K, NhatKy_ViPham!E:E, "12_Anh_A", NhatKy_ViPham!F:F, B39, NhatKy_ViPham!C:C, "T26")</f>
        <v>100</v>
      </c>
      <c r="AR39" s="7">
        <f>100 + SUMIFS(NhatKy_ViPham!J:J, NhatKy_ViPham!E:E, "12_Anh_A", NhatKy_ViPham!F:F, B39, NhatKy_ViPham!C:C, "T27") - SUMIFS(NhatKy_ViPham!K:K, NhatKy_ViPham!E:E, "12_Anh_A", NhatKy_ViPham!F:F, B39, NhatKy_ViPham!C:C, "T27")</f>
        <v>100</v>
      </c>
      <c r="AS39" s="7">
        <f>100 + SUMIFS(NhatKy_ViPham!J:J, NhatKy_ViPham!E:E, "12_Anh_A", NhatKy_ViPham!F:F, B39, NhatKy_ViPham!C:C, "T28") - SUMIFS(NhatKy_ViPham!K:K, NhatKy_ViPham!E:E, "12_Anh_A", NhatKy_ViPham!F:F, B39, NhatKy_ViPham!C:C, "T28")</f>
        <v>100</v>
      </c>
      <c r="AT39" s="7">
        <f>100 + SUMIFS(NhatKy_ViPham!J:J, NhatKy_ViPham!E:E, "12_Anh_A", NhatKy_ViPham!F:F, B39, NhatKy_ViPham!C:C, "T29") - SUMIFS(NhatKy_ViPham!K:K, NhatKy_ViPham!E:E, "12_Anh_A", NhatKy_ViPham!F:F, B39, NhatKy_ViPham!C:C, "T29")</f>
        <v>100</v>
      </c>
      <c r="AU39" s="7">
        <f>100 + SUMIFS(NhatKy_ViPham!J:J, NhatKy_ViPham!E:E, "12_Anh_A", NhatKy_ViPham!F:F, B39, NhatKy_ViPham!C:C, "T30") - SUMIFS(NhatKy_ViPham!K:K, NhatKy_ViPham!E:E, "12_Anh_A", NhatKy_ViPham!F:F, B39, NhatKy_ViPham!C:C, "T30")</f>
        <v>100</v>
      </c>
      <c r="AV39" s="7">
        <f>100 + SUMIFS(NhatKy_ViPham!J:J, NhatKy_ViPham!E:E, "12_Anh_A", NhatKy_ViPham!F:F, B39, NhatKy_ViPham!C:C, "T31") - SUMIFS(NhatKy_ViPham!K:K, NhatKy_ViPham!E:E, "12_Anh_A", NhatKy_ViPham!F:F, B39, NhatKy_ViPham!C:C, "T31")</f>
        <v>100</v>
      </c>
      <c r="AW39" s="7">
        <f>100 + SUMIFS(NhatKy_ViPham!J:J, NhatKy_ViPham!E:E, "12_Anh_A", NhatKy_ViPham!F:F, B39, NhatKy_ViPham!C:C, "T32") - SUMIFS(NhatKy_ViPham!K:K, NhatKy_ViPham!E:E, "12_Anh_A", NhatKy_ViPham!F:F, B39, NhatKy_ViPham!C:C, "T32")</f>
        <v>100</v>
      </c>
      <c r="AX39" s="7">
        <f>100 + SUMIFS(NhatKy_ViPham!J:J, NhatKy_ViPham!E:E, "12_Anh_A", NhatKy_ViPham!F:F, B39, NhatKy_ViPham!C:C, "T33") - SUMIFS(NhatKy_ViPham!K:K, NhatKy_ViPham!E:E, "12_Anh_A", NhatKy_ViPham!F:F, B39, NhatKy_ViPham!C:C, "T33")</f>
        <v>100</v>
      </c>
      <c r="AY39" s="7">
        <f>100 + SUMIFS(NhatKy_ViPham!J:J, NhatKy_ViPham!E:E, "12_Anh_A", NhatKy_ViPham!F:F, B39, NhatKy_ViPham!C:C, "T34") - SUMIFS(NhatKy_ViPham!K:K, NhatKy_ViPham!E:E, "12_Anh_A", NhatKy_ViPham!F:F, B39, NhatKy_ViPham!C:C, "T34")</f>
        <v>100</v>
      </c>
      <c r="AZ39" s="7">
        <f>100 + SUMIFS(NhatKy_ViPham!J:J, NhatKy_ViPham!E:E, "12_Anh_A", NhatKy_ViPham!F:F, B39, NhatKy_ViPham!C:C, "T35") - SUMIFS(NhatKy_ViPham!K:K, NhatKy_ViPham!E:E, "12_Anh_A", NhatKy_ViPham!F:F, B39, NhatKy_ViPham!C:C, "T35")</f>
        <v>100</v>
      </c>
      <c r="BA39" s="12">
        <f t="shared" si="0"/>
        <v>100</v>
      </c>
      <c r="BB39" s="11" t="s">
        <v>430</v>
      </c>
      <c r="BC39" s="14" t="str">
        <f t="shared" si="1"/>
        <v>Tốt</v>
      </c>
      <c r="BD39" s="10" t="str">
        <f t="shared" si="2"/>
        <v>🟢 BÌNH THƯỜNG</v>
      </c>
    </row>
    <row r="40" spans="1:56" x14ac:dyDescent="0.25">
      <c r="A40" s="5">
        <v>32</v>
      </c>
      <c r="B40" s="15" t="s">
        <v>2957</v>
      </c>
      <c r="C40" s="5" t="s">
        <v>2958</v>
      </c>
      <c r="D40" s="5" t="s">
        <v>429</v>
      </c>
      <c r="E40" s="11" t="s">
        <v>430</v>
      </c>
      <c r="F40" s="6">
        <f>SUMIFS(NhatKy_ViPham!K:K, NhatKy_ViPham!E:E, "12_Anh_A", NhatKy_ViPham!F:F, B40, NhatKy_ViPham!H:H, "L01")</f>
        <v>0</v>
      </c>
      <c r="G40" s="6">
        <f>SUMIFS(NhatKy_ViPham!K:K, NhatKy_ViPham!E:E, "12_Anh_A", NhatKy_ViPham!F:F, B40, NhatKy_ViPham!H:H, "L02")</f>
        <v>0</v>
      </c>
      <c r="H40" s="6">
        <f>SUMIFS(NhatKy_ViPham!K:K, NhatKy_ViPham!E:E, "12_Anh_A", NhatKy_ViPham!F:F, B40, NhatKy_ViPham!H:H, "L03")</f>
        <v>0</v>
      </c>
      <c r="I40" s="6">
        <f>SUMIFS(NhatKy_ViPham!K:K, NhatKy_ViPham!E:E, "12_Anh_A", NhatKy_ViPham!F:F, B40, NhatKy_ViPham!H:H, "L04")</f>
        <v>0</v>
      </c>
      <c r="J40" s="6">
        <f>SUMIFS(NhatKy_ViPham!K:K, NhatKy_ViPham!E:E, "12_Anh_A", NhatKy_ViPham!F:F, B40, NhatKy_ViPham!H:H, "L05")</f>
        <v>0</v>
      </c>
      <c r="K40" s="6">
        <f>SUMIFS(NhatKy_ViPham!K:K, NhatKy_ViPham!E:E, "12_Anh_A", NhatKy_ViPham!F:F, B40, NhatKy_ViPham!H:H, "L06")</f>
        <v>0</v>
      </c>
      <c r="L40" s="6">
        <f>SUMIFS(NhatKy_ViPham!K:K, NhatKy_ViPham!E:E, "12_Anh_A", NhatKy_ViPham!F:F, B40, NhatKy_ViPham!H:H, "L07")</f>
        <v>0</v>
      </c>
      <c r="M40" s="6">
        <f>SUMIFS(NhatKy_ViPham!K:K, NhatKy_ViPham!E:E, "12_Anh_A", NhatKy_ViPham!F:F, B40, NhatKy_ViPham!H:H, "L08")</f>
        <v>0</v>
      </c>
      <c r="N40" s="6">
        <f>SUMIFS(NhatKy_ViPham!K:K, NhatKy_ViPham!E:E, "12_Anh_A", NhatKy_ViPham!F:F, B40, NhatKy_ViPham!H:H, "L09")</f>
        <v>0</v>
      </c>
      <c r="O40" s="6">
        <f>SUMIFS(NhatKy_ViPham!K:K, NhatKy_ViPham!E:E, "12_Anh_A", NhatKy_ViPham!F:F, B40, NhatKy_ViPham!H:H, "L10")</f>
        <v>0</v>
      </c>
      <c r="P40" s="12">
        <f>SUMIFS(NhatKy_ViPham!J:J, NhatKy_ViPham!E:E, "12_Anh_A", NhatKy_ViPham!F:F, B40)</f>
        <v>0</v>
      </c>
      <c r="Q40" s="13">
        <f>SUMIFS(NhatKy_ViPham!K:K, NhatKy_ViPham!E:E, "12_Anh_A", NhatKy_ViPham!F:F, B40)</f>
        <v>0</v>
      </c>
      <c r="R40" s="6">
        <f>100 + SUMIFS(NhatKy_ViPham!J:J, NhatKy_ViPham!E:E, "12_Anh_A", NhatKy_ViPham!F:F, B40, NhatKy_ViPham!C:C, "T1") - SUMIFS(NhatKy_ViPham!K:K, NhatKy_ViPham!E:E, "12_Anh_A", NhatKy_ViPham!F:F, B40, NhatKy_ViPham!C:C, "T1")</f>
        <v>100</v>
      </c>
      <c r="S40" s="6">
        <f>100 + SUMIFS(NhatKy_ViPham!J:J, NhatKy_ViPham!E:E, "12_Anh_A", NhatKy_ViPham!F:F, B40, NhatKy_ViPham!C:C, "T2") - SUMIFS(NhatKy_ViPham!K:K, NhatKy_ViPham!E:E, "12_Anh_A", NhatKy_ViPham!F:F, B40, NhatKy_ViPham!C:C, "T2")</f>
        <v>100</v>
      </c>
      <c r="T40" s="6">
        <f>100 + SUMIFS(NhatKy_ViPham!J:J, NhatKy_ViPham!E:E, "12_Anh_A", NhatKy_ViPham!F:F, B40, NhatKy_ViPham!C:C, "T3") - SUMIFS(NhatKy_ViPham!K:K, NhatKy_ViPham!E:E, "12_Anh_A", NhatKy_ViPham!F:F, B40, NhatKy_ViPham!C:C, "T3")</f>
        <v>100</v>
      </c>
      <c r="U40" s="6">
        <f>100 + SUMIFS(NhatKy_ViPham!J:J, NhatKy_ViPham!E:E, "12_Anh_A", NhatKy_ViPham!F:F, B40, NhatKy_ViPham!C:C, "T4") - SUMIFS(NhatKy_ViPham!K:K, NhatKy_ViPham!E:E, "12_Anh_A", NhatKy_ViPham!F:F, B40, NhatKy_ViPham!C:C, "T4")</f>
        <v>100</v>
      </c>
      <c r="V40" s="6">
        <f>100 + SUMIFS(NhatKy_ViPham!J:J, NhatKy_ViPham!E:E, "12_Anh_A", NhatKy_ViPham!F:F, B40, NhatKy_ViPham!C:C, "T5") - SUMIFS(NhatKy_ViPham!K:K, NhatKy_ViPham!E:E, "12_Anh_A", NhatKy_ViPham!F:F, B40, NhatKy_ViPham!C:C, "T5")</f>
        <v>100</v>
      </c>
      <c r="W40" s="6">
        <f>100 + SUMIFS(NhatKy_ViPham!J:J, NhatKy_ViPham!E:E, "12_Anh_A", NhatKy_ViPham!F:F, B40, NhatKy_ViPham!C:C, "T6") - SUMIFS(NhatKy_ViPham!K:K, NhatKy_ViPham!E:E, "12_Anh_A", NhatKy_ViPham!F:F, B40, NhatKy_ViPham!C:C, "T6")</f>
        <v>100</v>
      </c>
      <c r="X40" s="6">
        <f>100 + SUMIFS(NhatKy_ViPham!J:J, NhatKy_ViPham!E:E, "12_Anh_A", NhatKy_ViPham!F:F, B40, NhatKy_ViPham!C:C, "T7") - SUMIFS(NhatKy_ViPham!K:K, NhatKy_ViPham!E:E, "12_Anh_A", NhatKy_ViPham!F:F, B40, NhatKy_ViPham!C:C, "T7")</f>
        <v>100</v>
      </c>
      <c r="Y40" s="6">
        <f>100 + SUMIFS(NhatKy_ViPham!J:J, NhatKy_ViPham!E:E, "12_Anh_A", NhatKy_ViPham!F:F, B40, NhatKy_ViPham!C:C, "T8") - SUMIFS(NhatKy_ViPham!K:K, NhatKy_ViPham!E:E, "12_Anh_A", NhatKy_ViPham!F:F, B40, NhatKy_ViPham!C:C, "T8")</f>
        <v>100</v>
      </c>
      <c r="Z40" s="6">
        <f>100 + SUMIFS(NhatKy_ViPham!J:J, NhatKy_ViPham!E:E, "12_Anh_A", NhatKy_ViPham!F:F, B40, NhatKy_ViPham!C:C, "T9") - SUMIFS(NhatKy_ViPham!K:K, NhatKy_ViPham!E:E, "12_Anh_A", NhatKy_ViPham!F:F, B40, NhatKy_ViPham!C:C, "T9")</f>
        <v>100</v>
      </c>
      <c r="AA40" s="6">
        <f>100 + SUMIFS(NhatKy_ViPham!J:J, NhatKy_ViPham!E:E, "12_Anh_A", NhatKy_ViPham!F:F, B40, NhatKy_ViPham!C:C, "T10") - SUMIFS(NhatKy_ViPham!K:K, NhatKy_ViPham!E:E, "12_Anh_A", NhatKy_ViPham!F:F, B40, NhatKy_ViPham!C:C, "T10")</f>
        <v>100</v>
      </c>
      <c r="AB40" s="6">
        <f>100 + SUMIFS(NhatKy_ViPham!J:J, NhatKy_ViPham!E:E, "12_Anh_A", NhatKy_ViPham!F:F, B40, NhatKy_ViPham!C:C, "T11") - SUMIFS(NhatKy_ViPham!K:K, NhatKy_ViPham!E:E, "12_Anh_A", NhatKy_ViPham!F:F, B40, NhatKy_ViPham!C:C, "T11")</f>
        <v>100</v>
      </c>
      <c r="AC40" s="6">
        <f>100 + SUMIFS(NhatKy_ViPham!J:J, NhatKy_ViPham!E:E, "12_Anh_A", NhatKy_ViPham!F:F, B40, NhatKy_ViPham!C:C, "T12") - SUMIFS(NhatKy_ViPham!K:K, NhatKy_ViPham!E:E, "12_Anh_A", NhatKy_ViPham!F:F, B40, NhatKy_ViPham!C:C, "T12")</f>
        <v>100</v>
      </c>
      <c r="AD40" s="6">
        <f>100 + SUMIFS(NhatKy_ViPham!J:J, NhatKy_ViPham!E:E, "12_Anh_A", NhatKy_ViPham!F:F, B40, NhatKy_ViPham!C:C, "T13") - SUMIFS(NhatKy_ViPham!K:K, NhatKy_ViPham!E:E, "12_Anh_A", NhatKy_ViPham!F:F, B40, NhatKy_ViPham!C:C, "T13")</f>
        <v>100</v>
      </c>
      <c r="AE40" s="6">
        <f>100 + SUMIFS(NhatKy_ViPham!J:J, NhatKy_ViPham!E:E, "12_Anh_A", NhatKy_ViPham!F:F, B40, NhatKy_ViPham!C:C, "T14") - SUMIFS(NhatKy_ViPham!K:K, NhatKy_ViPham!E:E, "12_Anh_A", NhatKy_ViPham!F:F, B40, NhatKy_ViPham!C:C, "T14")</f>
        <v>100</v>
      </c>
      <c r="AF40" s="6">
        <f>100 + SUMIFS(NhatKy_ViPham!J:J, NhatKy_ViPham!E:E, "12_Anh_A", NhatKy_ViPham!F:F, B40, NhatKy_ViPham!C:C, "T15") - SUMIFS(NhatKy_ViPham!K:K, NhatKy_ViPham!E:E, "12_Anh_A", NhatKy_ViPham!F:F, B40, NhatKy_ViPham!C:C, "T15")</f>
        <v>100</v>
      </c>
      <c r="AG40" s="6">
        <f>100 + SUMIFS(NhatKy_ViPham!J:J, NhatKy_ViPham!E:E, "12_Anh_A", NhatKy_ViPham!F:F, B40, NhatKy_ViPham!C:C, "T16") - SUMIFS(NhatKy_ViPham!K:K, NhatKy_ViPham!E:E, "12_Anh_A", NhatKy_ViPham!F:F, B40, NhatKy_ViPham!C:C, "T16")</f>
        <v>100</v>
      </c>
      <c r="AH40" s="6">
        <f>100 + SUMIFS(NhatKy_ViPham!J:J, NhatKy_ViPham!E:E, "12_Anh_A", NhatKy_ViPham!F:F, B40, NhatKy_ViPham!C:C, "T17") - SUMIFS(NhatKy_ViPham!K:K, NhatKy_ViPham!E:E, "12_Anh_A", NhatKy_ViPham!F:F, B40, NhatKy_ViPham!C:C, "T17")</f>
        <v>100</v>
      </c>
      <c r="AI40" s="6">
        <f>100 + SUMIFS(NhatKy_ViPham!J:J, NhatKy_ViPham!E:E, "12_Anh_A", NhatKy_ViPham!F:F, B40, NhatKy_ViPham!C:C, "T18") - SUMIFS(NhatKy_ViPham!K:K, NhatKy_ViPham!E:E, "12_Anh_A", NhatKy_ViPham!F:F, B40, NhatKy_ViPham!C:C, "T18")</f>
        <v>100</v>
      </c>
      <c r="AJ40" s="6">
        <f>100 + SUMIFS(NhatKy_ViPham!J:J, NhatKy_ViPham!E:E, "12_Anh_A", NhatKy_ViPham!F:F, B40, NhatKy_ViPham!C:C, "T19") - SUMIFS(NhatKy_ViPham!K:K, NhatKy_ViPham!E:E, "12_Anh_A", NhatKy_ViPham!F:F, B40, NhatKy_ViPham!C:C, "T19")</f>
        <v>100</v>
      </c>
      <c r="AK40" s="6">
        <f>100 + SUMIFS(NhatKy_ViPham!J:J, NhatKy_ViPham!E:E, "12_Anh_A", NhatKy_ViPham!F:F, B40, NhatKy_ViPham!C:C, "T20") - SUMIFS(NhatKy_ViPham!K:K, NhatKy_ViPham!E:E, "12_Anh_A", NhatKy_ViPham!F:F, B40, NhatKy_ViPham!C:C, "T20")</f>
        <v>100</v>
      </c>
      <c r="AL40" s="6">
        <f>100 + SUMIFS(NhatKy_ViPham!J:J, NhatKy_ViPham!E:E, "12_Anh_A", NhatKy_ViPham!F:F, B40, NhatKy_ViPham!C:C, "T21") - SUMIFS(NhatKy_ViPham!K:K, NhatKy_ViPham!E:E, "12_Anh_A", NhatKy_ViPham!F:F, B40, NhatKy_ViPham!C:C, "T21")</f>
        <v>100</v>
      </c>
      <c r="AM40" s="6">
        <f>100 + SUMIFS(NhatKy_ViPham!J:J, NhatKy_ViPham!E:E, "12_Anh_A", NhatKy_ViPham!F:F, B40, NhatKy_ViPham!C:C, "T22") - SUMIFS(NhatKy_ViPham!K:K, NhatKy_ViPham!E:E, "12_Anh_A", NhatKy_ViPham!F:F, B40, NhatKy_ViPham!C:C, "T22")</f>
        <v>100</v>
      </c>
      <c r="AN40" s="6">
        <f>100 + SUMIFS(NhatKy_ViPham!J:J, NhatKy_ViPham!E:E, "12_Anh_A", NhatKy_ViPham!F:F, B40, NhatKy_ViPham!C:C, "T23") - SUMIFS(NhatKy_ViPham!K:K, NhatKy_ViPham!E:E, "12_Anh_A", NhatKy_ViPham!F:F, B40, NhatKy_ViPham!C:C, "T23")</f>
        <v>100</v>
      </c>
      <c r="AO40" s="6">
        <f>100 + SUMIFS(NhatKy_ViPham!J:J, NhatKy_ViPham!E:E, "12_Anh_A", NhatKy_ViPham!F:F, B40, NhatKy_ViPham!C:C, "T24") - SUMIFS(NhatKy_ViPham!K:K, NhatKy_ViPham!E:E, "12_Anh_A", NhatKy_ViPham!F:F, B40, NhatKy_ViPham!C:C, "T24")</f>
        <v>100</v>
      </c>
      <c r="AP40" s="6">
        <f>100 + SUMIFS(NhatKy_ViPham!J:J, NhatKy_ViPham!E:E, "12_Anh_A", NhatKy_ViPham!F:F, B40, NhatKy_ViPham!C:C, "T25") - SUMIFS(NhatKy_ViPham!K:K, NhatKy_ViPham!E:E, "12_Anh_A", NhatKy_ViPham!F:F, B40, NhatKy_ViPham!C:C, "T25")</f>
        <v>100</v>
      </c>
      <c r="AQ40" s="6">
        <f>100 + SUMIFS(NhatKy_ViPham!J:J, NhatKy_ViPham!E:E, "12_Anh_A", NhatKy_ViPham!F:F, B40, NhatKy_ViPham!C:C, "T26") - SUMIFS(NhatKy_ViPham!K:K, NhatKy_ViPham!E:E, "12_Anh_A", NhatKy_ViPham!F:F, B40, NhatKy_ViPham!C:C, "T26")</f>
        <v>100</v>
      </c>
      <c r="AR40" s="6">
        <f>100 + SUMIFS(NhatKy_ViPham!J:J, NhatKy_ViPham!E:E, "12_Anh_A", NhatKy_ViPham!F:F, B40, NhatKy_ViPham!C:C, "T27") - SUMIFS(NhatKy_ViPham!K:K, NhatKy_ViPham!E:E, "12_Anh_A", NhatKy_ViPham!F:F, B40, NhatKy_ViPham!C:C, "T27")</f>
        <v>100</v>
      </c>
      <c r="AS40" s="6">
        <f>100 + SUMIFS(NhatKy_ViPham!J:J, NhatKy_ViPham!E:E, "12_Anh_A", NhatKy_ViPham!F:F, B40, NhatKy_ViPham!C:C, "T28") - SUMIFS(NhatKy_ViPham!K:K, NhatKy_ViPham!E:E, "12_Anh_A", NhatKy_ViPham!F:F, B40, NhatKy_ViPham!C:C, "T28")</f>
        <v>100</v>
      </c>
      <c r="AT40" s="6">
        <f>100 + SUMIFS(NhatKy_ViPham!J:J, NhatKy_ViPham!E:E, "12_Anh_A", NhatKy_ViPham!F:F, B40, NhatKy_ViPham!C:C, "T29") - SUMIFS(NhatKy_ViPham!K:K, NhatKy_ViPham!E:E, "12_Anh_A", NhatKy_ViPham!F:F, B40, NhatKy_ViPham!C:C, "T29")</f>
        <v>100</v>
      </c>
      <c r="AU40" s="6">
        <f>100 + SUMIFS(NhatKy_ViPham!J:J, NhatKy_ViPham!E:E, "12_Anh_A", NhatKy_ViPham!F:F, B40, NhatKy_ViPham!C:C, "T30") - SUMIFS(NhatKy_ViPham!K:K, NhatKy_ViPham!E:E, "12_Anh_A", NhatKy_ViPham!F:F, B40, NhatKy_ViPham!C:C, "T30")</f>
        <v>100</v>
      </c>
      <c r="AV40" s="6">
        <f>100 + SUMIFS(NhatKy_ViPham!J:J, NhatKy_ViPham!E:E, "12_Anh_A", NhatKy_ViPham!F:F, B40, NhatKy_ViPham!C:C, "T31") - SUMIFS(NhatKy_ViPham!K:K, NhatKy_ViPham!E:E, "12_Anh_A", NhatKy_ViPham!F:F, B40, NhatKy_ViPham!C:C, "T31")</f>
        <v>100</v>
      </c>
      <c r="AW40" s="6">
        <f>100 + SUMIFS(NhatKy_ViPham!J:J, NhatKy_ViPham!E:E, "12_Anh_A", NhatKy_ViPham!F:F, B40, NhatKy_ViPham!C:C, "T32") - SUMIFS(NhatKy_ViPham!K:K, NhatKy_ViPham!E:E, "12_Anh_A", NhatKy_ViPham!F:F, B40, NhatKy_ViPham!C:C, "T32")</f>
        <v>100</v>
      </c>
      <c r="AX40" s="6">
        <f>100 + SUMIFS(NhatKy_ViPham!J:J, NhatKy_ViPham!E:E, "12_Anh_A", NhatKy_ViPham!F:F, B40, NhatKy_ViPham!C:C, "T33") - SUMIFS(NhatKy_ViPham!K:K, NhatKy_ViPham!E:E, "12_Anh_A", NhatKy_ViPham!F:F, B40, NhatKy_ViPham!C:C, "T33")</f>
        <v>100</v>
      </c>
      <c r="AY40" s="6">
        <f>100 + SUMIFS(NhatKy_ViPham!J:J, NhatKy_ViPham!E:E, "12_Anh_A", NhatKy_ViPham!F:F, B40, NhatKy_ViPham!C:C, "T34") - SUMIFS(NhatKy_ViPham!K:K, NhatKy_ViPham!E:E, "12_Anh_A", NhatKy_ViPham!F:F, B40, NhatKy_ViPham!C:C, "T34")</f>
        <v>100</v>
      </c>
      <c r="AZ40" s="6">
        <f>100 + SUMIFS(NhatKy_ViPham!J:J, NhatKy_ViPham!E:E, "12_Anh_A", NhatKy_ViPham!F:F, B40, NhatKy_ViPham!C:C, "T35") - SUMIFS(NhatKy_ViPham!K:K, NhatKy_ViPham!E:E, "12_Anh_A", NhatKy_ViPham!F:F, B40, NhatKy_ViPham!C:C, "T35")</f>
        <v>100</v>
      </c>
      <c r="BA40" s="12">
        <f t="shared" si="0"/>
        <v>100</v>
      </c>
      <c r="BB40" s="11" t="s">
        <v>430</v>
      </c>
      <c r="BC40" s="16" t="str">
        <f t="shared" si="1"/>
        <v>Tốt</v>
      </c>
      <c r="BD40" s="15" t="str">
        <f t="shared" si="2"/>
        <v>🟢 BÌNH THƯỜNG</v>
      </c>
    </row>
    <row r="41" spans="1:56" x14ac:dyDescent="0.25">
      <c r="A41" s="4">
        <v>33</v>
      </c>
      <c r="B41" s="10" t="s">
        <v>2959</v>
      </c>
      <c r="C41" s="4" t="s">
        <v>2349</v>
      </c>
      <c r="D41" s="4" t="s">
        <v>429</v>
      </c>
      <c r="E41" s="11" t="s">
        <v>430</v>
      </c>
      <c r="F41" s="7">
        <f>SUMIFS(NhatKy_ViPham!K:K, NhatKy_ViPham!E:E, "12_Anh_A", NhatKy_ViPham!F:F, B41, NhatKy_ViPham!H:H, "L01")</f>
        <v>0</v>
      </c>
      <c r="G41" s="7">
        <f>SUMIFS(NhatKy_ViPham!K:K, NhatKy_ViPham!E:E, "12_Anh_A", NhatKy_ViPham!F:F, B41, NhatKy_ViPham!H:H, "L02")</f>
        <v>0</v>
      </c>
      <c r="H41" s="7">
        <f>SUMIFS(NhatKy_ViPham!K:K, NhatKy_ViPham!E:E, "12_Anh_A", NhatKy_ViPham!F:F, B41, NhatKy_ViPham!H:H, "L03")</f>
        <v>0</v>
      </c>
      <c r="I41" s="7">
        <f>SUMIFS(NhatKy_ViPham!K:K, NhatKy_ViPham!E:E, "12_Anh_A", NhatKy_ViPham!F:F, B41, NhatKy_ViPham!H:H, "L04")</f>
        <v>0</v>
      </c>
      <c r="J41" s="7">
        <f>SUMIFS(NhatKy_ViPham!K:K, NhatKy_ViPham!E:E, "12_Anh_A", NhatKy_ViPham!F:F, B41, NhatKy_ViPham!H:H, "L05")</f>
        <v>0</v>
      </c>
      <c r="K41" s="7">
        <f>SUMIFS(NhatKy_ViPham!K:K, NhatKy_ViPham!E:E, "12_Anh_A", NhatKy_ViPham!F:F, B41, NhatKy_ViPham!H:H, "L06")</f>
        <v>0</v>
      </c>
      <c r="L41" s="7">
        <f>SUMIFS(NhatKy_ViPham!K:K, NhatKy_ViPham!E:E, "12_Anh_A", NhatKy_ViPham!F:F, B41, NhatKy_ViPham!H:H, "L07")</f>
        <v>0</v>
      </c>
      <c r="M41" s="7">
        <f>SUMIFS(NhatKy_ViPham!K:K, NhatKy_ViPham!E:E, "12_Anh_A", NhatKy_ViPham!F:F, B41, NhatKy_ViPham!H:H, "L08")</f>
        <v>0</v>
      </c>
      <c r="N41" s="7">
        <f>SUMIFS(NhatKy_ViPham!K:K, NhatKy_ViPham!E:E, "12_Anh_A", NhatKy_ViPham!F:F, B41, NhatKy_ViPham!H:H, "L09")</f>
        <v>0</v>
      </c>
      <c r="O41" s="7">
        <f>SUMIFS(NhatKy_ViPham!K:K, NhatKy_ViPham!E:E, "12_Anh_A", NhatKy_ViPham!F:F, B41, NhatKy_ViPham!H:H, "L10")</f>
        <v>0</v>
      </c>
      <c r="P41" s="12">
        <f>SUMIFS(NhatKy_ViPham!J:J, NhatKy_ViPham!E:E, "12_Anh_A", NhatKy_ViPham!F:F, B41)</f>
        <v>0</v>
      </c>
      <c r="Q41" s="13">
        <f>SUMIFS(NhatKy_ViPham!K:K, NhatKy_ViPham!E:E, "12_Anh_A", NhatKy_ViPham!F:F, B41)</f>
        <v>0</v>
      </c>
      <c r="R41" s="7">
        <f>100 + SUMIFS(NhatKy_ViPham!J:J, NhatKy_ViPham!E:E, "12_Anh_A", NhatKy_ViPham!F:F, B41, NhatKy_ViPham!C:C, "T1") - SUMIFS(NhatKy_ViPham!K:K, NhatKy_ViPham!E:E, "12_Anh_A", NhatKy_ViPham!F:F, B41, NhatKy_ViPham!C:C, "T1")</f>
        <v>100</v>
      </c>
      <c r="S41" s="7">
        <f>100 + SUMIFS(NhatKy_ViPham!J:J, NhatKy_ViPham!E:E, "12_Anh_A", NhatKy_ViPham!F:F, B41, NhatKy_ViPham!C:C, "T2") - SUMIFS(NhatKy_ViPham!K:K, NhatKy_ViPham!E:E, "12_Anh_A", NhatKy_ViPham!F:F, B41, NhatKy_ViPham!C:C, "T2")</f>
        <v>100</v>
      </c>
      <c r="T41" s="7">
        <f>100 + SUMIFS(NhatKy_ViPham!J:J, NhatKy_ViPham!E:E, "12_Anh_A", NhatKy_ViPham!F:F, B41, NhatKy_ViPham!C:C, "T3") - SUMIFS(NhatKy_ViPham!K:K, NhatKy_ViPham!E:E, "12_Anh_A", NhatKy_ViPham!F:F, B41, NhatKy_ViPham!C:C, "T3")</f>
        <v>100</v>
      </c>
      <c r="U41" s="7">
        <f>100 + SUMIFS(NhatKy_ViPham!J:J, NhatKy_ViPham!E:E, "12_Anh_A", NhatKy_ViPham!F:F, B41, NhatKy_ViPham!C:C, "T4") - SUMIFS(NhatKy_ViPham!K:K, NhatKy_ViPham!E:E, "12_Anh_A", NhatKy_ViPham!F:F, B41, NhatKy_ViPham!C:C, "T4")</f>
        <v>100</v>
      </c>
      <c r="V41" s="7">
        <f>100 + SUMIFS(NhatKy_ViPham!J:J, NhatKy_ViPham!E:E, "12_Anh_A", NhatKy_ViPham!F:F, B41, NhatKy_ViPham!C:C, "T5") - SUMIFS(NhatKy_ViPham!K:K, NhatKy_ViPham!E:E, "12_Anh_A", NhatKy_ViPham!F:F, B41, NhatKy_ViPham!C:C, "T5")</f>
        <v>100</v>
      </c>
      <c r="W41" s="7">
        <f>100 + SUMIFS(NhatKy_ViPham!J:J, NhatKy_ViPham!E:E, "12_Anh_A", NhatKy_ViPham!F:F, B41, NhatKy_ViPham!C:C, "T6") - SUMIFS(NhatKy_ViPham!K:K, NhatKy_ViPham!E:E, "12_Anh_A", NhatKy_ViPham!F:F, B41, NhatKy_ViPham!C:C, "T6")</f>
        <v>100</v>
      </c>
      <c r="X41" s="7">
        <f>100 + SUMIFS(NhatKy_ViPham!J:J, NhatKy_ViPham!E:E, "12_Anh_A", NhatKy_ViPham!F:F, B41, NhatKy_ViPham!C:C, "T7") - SUMIFS(NhatKy_ViPham!K:K, NhatKy_ViPham!E:E, "12_Anh_A", NhatKy_ViPham!F:F, B41, NhatKy_ViPham!C:C, "T7")</f>
        <v>100</v>
      </c>
      <c r="Y41" s="7">
        <f>100 + SUMIFS(NhatKy_ViPham!J:J, NhatKy_ViPham!E:E, "12_Anh_A", NhatKy_ViPham!F:F, B41, NhatKy_ViPham!C:C, "T8") - SUMIFS(NhatKy_ViPham!K:K, NhatKy_ViPham!E:E, "12_Anh_A", NhatKy_ViPham!F:F, B41, NhatKy_ViPham!C:C, "T8")</f>
        <v>100</v>
      </c>
      <c r="Z41" s="7">
        <f>100 + SUMIFS(NhatKy_ViPham!J:J, NhatKy_ViPham!E:E, "12_Anh_A", NhatKy_ViPham!F:F, B41, NhatKy_ViPham!C:C, "T9") - SUMIFS(NhatKy_ViPham!K:K, NhatKy_ViPham!E:E, "12_Anh_A", NhatKy_ViPham!F:F, B41, NhatKy_ViPham!C:C, "T9")</f>
        <v>100</v>
      </c>
      <c r="AA41" s="7">
        <f>100 + SUMIFS(NhatKy_ViPham!J:J, NhatKy_ViPham!E:E, "12_Anh_A", NhatKy_ViPham!F:F, B41, NhatKy_ViPham!C:C, "T10") - SUMIFS(NhatKy_ViPham!K:K, NhatKy_ViPham!E:E, "12_Anh_A", NhatKy_ViPham!F:F, B41, NhatKy_ViPham!C:C, "T10")</f>
        <v>100</v>
      </c>
      <c r="AB41" s="7">
        <f>100 + SUMIFS(NhatKy_ViPham!J:J, NhatKy_ViPham!E:E, "12_Anh_A", NhatKy_ViPham!F:F, B41, NhatKy_ViPham!C:C, "T11") - SUMIFS(NhatKy_ViPham!K:K, NhatKy_ViPham!E:E, "12_Anh_A", NhatKy_ViPham!F:F, B41, NhatKy_ViPham!C:C, "T11")</f>
        <v>100</v>
      </c>
      <c r="AC41" s="7">
        <f>100 + SUMIFS(NhatKy_ViPham!J:J, NhatKy_ViPham!E:E, "12_Anh_A", NhatKy_ViPham!F:F, B41, NhatKy_ViPham!C:C, "T12") - SUMIFS(NhatKy_ViPham!K:K, NhatKy_ViPham!E:E, "12_Anh_A", NhatKy_ViPham!F:F, B41, NhatKy_ViPham!C:C, "T12")</f>
        <v>100</v>
      </c>
      <c r="AD41" s="7">
        <f>100 + SUMIFS(NhatKy_ViPham!J:J, NhatKy_ViPham!E:E, "12_Anh_A", NhatKy_ViPham!F:F, B41, NhatKy_ViPham!C:C, "T13") - SUMIFS(NhatKy_ViPham!K:K, NhatKy_ViPham!E:E, "12_Anh_A", NhatKy_ViPham!F:F, B41, NhatKy_ViPham!C:C, "T13")</f>
        <v>100</v>
      </c>
      <c r="AE41" s="7">
        <f>100 + SUMIFS(NhatKy_ViPham!J:J, NhatKy_ViPham!E:E, "12_Anh_A", NhatKy_ViPham!F:F, B41, NhatKy_ViPham!C:C, "T14") - SUMIFS(NhatKy_ViPham!K:K, NhatKy_ViPham!E:E, "12_Anh_A", NhatKy_ViPham!F:F, B41, NhatKy_ViPham!C:C, "T14")</f>
        <v>100</v>
      </c>
      <c r="AF41" s="7">
        <f>100 + SUMIFS(NhatKy_ViPham!J:J, NhatKy_ViPham!E:E, "12_Anh_A", NhatKy_ViPham!F:F, B41, NhatKy_ViPham!C:C, "T15") - SUMIFS(NhatKy_ViPham!K:K, NhatKy_ViPham!E:E, "12_Anh_A", NhatKy_ViPham!F:F, B41, NhatKy_ViPham!C:C, "T15")</f>
        <v>100</v>
      </c>
      <c r="AG41" s="7">
        <f>100 + SUMIFS(NhatKy_ViPham!J:J, NhatKy_ViPham!E:E, "12_Anh_A", NhatKy_ViPham!F:F, B41, NhatKy_ViPham!C:C, "T16") - SUMIFS(NhatKy_ViPham!K:K, NhatKy_ViPham!E:E, "12_Anh_A", NhatKy_ViPham!F:F, B41, NhatKy_ViPham!C:C, "T16")</f>
        <v>100</v>
      </c>
      <c r="AH41" s="7">
        <f>100 + SUMIFS(NhatKy_ViPham!J:J, NhatKy_ViPham!E:E, "12_Anh_A", NhatKy_ViPham!F:F, B41, NhatKy_ViPham!C:C, "T17") - SUMIFS(NhatKy_ViPham!K:K, NhatKy_ViPham!E:E, "12_Anh_A", NhatKy_ViPham!F:F, B41, NhatKy_ViPham!C:C, "T17")</f>
        <v>100</v>
      </c>
      <c r="AI41" s="7">
        <f>100 + SUMIFS(NhatKy_ViPham!J:J, NhatKy_ViPham!E:E, "12_Anh_A", NhatKy_ViPham!F:F, B41, NhatKy_ViPham!C:C, "T18") - SUMIFS(NhatKy_ViPham!K:K, NhatKy_ViPham!E:E, "12_Anh_A", NhatKy_ViPham!F:F, B41, NhatKy_ViPham!C:C, "T18")</f>
        <v>100</v>
      </c>
      <c r="AJ41" s="7">
        <f>100 + SUMIFS(NhatKy_ViPham!J:J, NhatKy_ViPham!E:E, "12_Anh_A", NhatKy_ViPham!F:F, B41, NhatKy_ViPham!C:C, "T19") - SUMIFS(NhatKy_ViPham!K:K, NhatKy_ViPham!E:E, "12_Anh_A", NhatKy_ViPham!F:F, B41, NhatKy_ViPham!C:C, "T19")</f>
        <v>100</v>
      </c>
      <c r="AK41" s="7">
        <f>100 + SUMIFS(NhatKy_ViPham!J:J, NhatKy_ViPham!E:E, "12_Anh_A", NhatKy_ViPham!F:F, B41, NhatKy_ViPham!C:C, "T20") - SUMIFS(NhatKy_ViPham!K:K, NhatKy_ViPham!E:E, "12_Anh_A", NhatKy_ViPham!F:F, B41, NhatKy_ViPham!C:C, "T20")</f>
        <v>100</v>
      </c>
      <c r="AL41" s="7">
        <f>100 + SUMIFS(NhatKy_ViPham!J:J, NhatKy_ViPham!E:E, "12_Anh_A", NhatKy_ViPham!F:F, B41, NhatKy_ViPham!C:C, "T21") - SUMIFS(NhatKy_ViPham!K:K, NhatKy_ViPham!E:E, "12_Anh_A", NhatKy_ViPham!F:F, B41, NhatKy_ViPham!C:C, "T21")</f>
        <v>100</v>
      </c>
      <c r="AM41" s="7">
        <f>100 + SUMIFS(NhatKy_ViPham!J:J, NhatKy_ViPham!E:E, "12_Anh_A", NhatKy_ViPham!F:F, B41, NhatKy_ViPham!C:C, "T22") - SUMIFS(NhatKy_ViPham!K:K, NhatKy_ViPham!E:E, "12_Anh_A", NhatKy_ViPham!F:F, B41, NhatKy_ViPham!C:C, "T22")</f>
        <v>100</v>
      </c>
      <c r="AN41" s="7">
        <f>100 + SUMIFS(NhatKy_ViPham!J:J, NhatKy_ViPham!E:E, "12_Anh_A", NhatKy_ViPham!F:F, B41, NhatKy_ViPham!C:C, "T23") - SUMIFS(NhatKy_ViPham!K:K, NhatKy_ViPham!E:E, "12_Anh_A", NhatKy_ViPham!F:F, B41, NhatKy_ViPham!C:C, "T23")</f>
        <v>100</v>
      </c>
      <c r="AO41" s="7">
        <f>100 + SUMIFS(NhatKy_ViPham!J:J, NhatKy_ViPham!E:E, "12_Anh_A", NhatKy_ViPham!F:F, B41, NhatKy_ViPham!C:C, "T24") - SUMIFS(NhatKy_ViPham!K:K, NhatKy_ViPham!E:E, "12_Anh_A", NhatKy_ViPham!F:F, B41, NhatKy_ViPham!C:C, "T24")</f>
        <v>100</v>
      </c>
      <c r="AP41" s="7">
        <f>100 + SUMIFS(NhatKy_ViPham!J:J, NhatKy_ViPham!E:E, "12_Anh_A", NhatKy_ViPham!F:F, B41, NhatKy_ViPham!C:C, "T25") - SUMIFS(NhatKy_ViPham!K:K, NhatKy_ViPham!E:E, "12_Anh_A", NhatKy_ViPham!F:F, B41, NhatKy_ViPham!C:C, "T25")</f>
        <v>100</v>
      </c>
      <c r="AQ41" s="7">
        <f>100 + SUMIFS(NhatKy_ViPham!J:J, NhatKy_ViPham!E:E, "12_Anh_A", NhatKy_ViPham!F:F, B41, NhatKy_ViPham!C:C, "T26") - SUMIFS(NhatKy_ViPham!K:K, NhatKy_ViPham!E:E, "12_Anh_A", NhatKy_ViPham!F:F, B41, NhatKy_ViPham!C:C, "T26")</f>
        <v>100</v>
      </c>
      <c r="AR41" s="7">
        <f>100 + SUMIFS(NhatKy_ViPham!J:J, NhatKy_ViPham!E:E, "12_Anh_A", NhatKy_ViPham!F:F, B41, NhatKy_ViPham!C:C, "T27") - SUMIFS(NhatKy_ViPham!K:K, NhatKy_ViPham!E:E, "12_Anh_A", NhatKy_ViPham!F:F, B41, NhatKy_ViPham!C:C, "T27")</f>
        <v>100</v>
      </c>
      <c r="AS41" s="7">
        <f>100 + SUMIFS(NhatKy_ViPham!J:J, NhatKy_ViPham!E:E, "12_Anh_A", NhatKy_ViPham!F:F, B41, NhatKy_ViPham!C:C, "T28") - SUMIFS(NhatKy_ViPham!K:K, NhatKy_ViPham!E:E, "12_Anh_A", NhatKy_ViPham!F:F, B41, NhatKy_ViPham!C:C, "T28")</f>
        <v>100</v>
      </c>
      <c r="AT41" s="7">
        <f>100 + SUMIFS(NhatKy_ViPham!J:J, NhatKy_ViPham!E:E, "12_Anh_A", NhatKy_ViPham!F:F, B41, NhatKy_ViPham!C:C, "T29") - SUMIFS(NhatKy_ViPham!K:K, NhatKy_ViPham!E:E, "12_Anh_A", NhatKy_ViPham!F:F, B41, NhatKy_ViPham!C:C, "T29")</f>
        <v>100</v>
      </c>
      <c r="AU41" s="7">
        <f>100 + SUMIFS(NhatKy_ViPham!J:J, NhatKy_ViPham!E:E, "12_Anh_A", NhatKy_ViPham!F:F, B41, NhatKy_ViPham!C:C, "T30") - SUMIFS(NhatKy_ViPham!K:K, NhatKy_ViPham!E:E, "12_Anh_A", NhatKy_ViPham!F:F, B41, NhatKy_ViPham!C:C, "T30")</f>
        <v>100</v>
      </c>
      <c r="AV41" s="7">
        <f>100 + SUMIFS(NhatKy_ViPham!J:J, NhatKy_ViPham!E:E, "12_Anh_A", NhatKy_ViPham!F:F, B41, NhatKy_ViPham!C:C, "T31") - SUMIFS(NhatKy_ViPham!K:K, NhatKy_ViPham!E:E, "12_Anh_A", NhatKy_ViPham!F:F, B41, NhatKy_ViPham!C:C, "T31")</f>
        <v>100</v>
      </c>
      <c r="AW41" s="7">
        <f>100 + SUMIFS(NhatKy_ViPham!J:J, NhatKy_ViPham!E:E, "12_Anh_A", NhatKy_ViPham!F:F, B41, NhatKy_ViPham!C:C, "T32") - SUMIFS(NhatKy_ViPham!K:K, NhatKy_ViPham!E:E, "12_Anh_A", NhatKy_ViPham!F:F, B41, NhatKy_ViPham!C:C, "T32")</f>
        <v>100</v>
      </c>
      <c r="AX41" s="7">
        <f>100 + SUMIFS(NhatKy_ViPham!J:J, NhatKy_ViPham!E:E, "12_Anh_A", NhatKy_ViPham!F:F, B41, NhatKy_ViPham!C:C, "T33") - SUMIFS(NhatKy_ViPham!K:K, NhatKy_ViPham!E:E, "12_Anh_A", NhatKy_ViPham!F:F, B41, NhatKy_ViPham!C:C, "T33")</f>
        <v>100</v>
      </c>
      <c r="AY41" s="7">
        <f>100 + SUMIFS(NhatKy_ViPham!J:J, NhatKy_ViPham!E:E, "12_Anh_A", NhatKy_ViPham!F:F, B41, NhatKy_ViPham!C:C, "T34") - SUMIFS(NhatKy_ViPham!K:K, NhatKy_ViPham!E:E, "12_Anh_A", NhatKy_ViPham!F:F, B41, NhatKy_ViPham!C:C, "T34")</f>
        <v>100</v>
      </c>
      <c r="AZ41" s="7">
        <f>100 + SUMIFS(NhatKy_ViPham!J:J, NhatKy_ViPham!E:E, "12_Anh_A", NhatKy_ViPham!F:F, B41, NhatKy_ViPham!C:C, "T35") - SUMIFS(NhatKy_ViPham!K:K, NhatKy_ViPham!E:E, "12_Anh_A", NhatKy_ViPham!F:F, B41, NhatKy_ViPham!C:C, "T35")</f>
        <v>100</v>
      </c>
      <c r="BA41" s="12">
        <f t="shared" si="0"/>
        <v>100</v>
      </c>
      <c r="BB41" s="11" t="s">
        <v>430</v>
      </c>
      <c r="BC41" s="14" t="str">
        <f t="shared" si="1"/>
        <v>Tốt</v>
      </c>
      <c r="BD41" s="10" t="str">
        <f t="shared" si="2"/>
        <v>🟢 BÌNH THƯỜNG</v>
      </c>
    </row>
  </sheetData>
  <mergeCells count="42">
    <mergeCell ref="A4:B4"/>
    <mergeCell ref="G4:H4"/>
    <mergeCell ref="BB7:BB8"/>
    <mergeCell ref="I4:J4"/>
    <mergeCell ref="BD7:BD8"/>
    <mergeCell ref="B7:B8"/>
    <mergeCell ref="F7:F8"/>
    <mergeCell ref="L7:L8"/>
    <mergeCell ref="K4:L4"/>
    <mergeCell ref="N7:N8"/>
    <mergeCell ref="BC7:BC8"/>
    <mergeCell ref="C4:D4"/>
    <mergeCell ref="AX7:AZ7"/>
    <mergeCell ref="E4:F4"/>
    <mergeCell ref="D7:D8"/>
    <mergeCell ref="AT7:AW7"/>
    <mergeCell ref="AH7:AK7"/>
    <mergeCell ref="BA7:BA8"/>
    <mergeCell ref="M7:M8"/>
    <mergeCell ref="AP7:AS7"/>
    <mergeCell ref="AL7:AO7"/>
    <mergeCell ref="O7:O8"/>
    <mergeCell ref="Q7:Q8"/>
    <mergeCell ref="R7:U7"/>
    <mergeCell ref="Z7:AC7"/>
    <mergeCell ref="V7:Y7"/>
    <mergeCell ref="P7:P8"/>
    <mergeCell ref="A7:A8"/>
    <mergeCell ref="G7:G8"/>
    <mergeCell ref="I7:I8"/>
    <mergeCell ref="A5:B5"/>
    <mergeCell ref="AD7:AG7"/>
    <mergeCell ref="I5:J5"/>
    <mergeCell ref="E7:E8"/>
    <mergeCell ref="K7:K8"/>
    <mergeCell ref="E5:F5"/>
    <mergeCell ref="K5:L5"/>
    <mergeCell ref="H7:H8"/>
    <mergeCell ref="J7:J8"/>
    <mergeCell ref="G5:H5"/>
    <mergeCell ref="C7:C8"/>
    <mergeCell ref="C5:D5"/>
  </mergeCells>
  <dataValidations count="1">
    <dataValidation type="list" allowBlank="1" sqref="E9:E41 BB9:BB41" xr:uid="{00000000-0002-0000-3500-000000000000}">
      <formula1>"Không,Có"</formula1>
    </dataValidation>
  </dataValidations>
  <hyperlinks>
    <hyperlink ref="AX1" location="'TOC_HuongDan'!A1" display="🏠 về Mục Lục" xr:uid="{00000000-0004-0000-3500-000000000000}"/>
    <hyperlink ref="AX2" location="'NhatKy_ViPham'!A4" display="📋 Nhật Ký Vi Phạm Lớp 12_Anh_A" xr:uid="{00000000-0004-0000-3500-000001000000}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BD40"/>
  <sheetViews>
    <sheetView showGridLines="0" workbookViewId="0"/>
  </sheetViews>
  <sheetFormatPr defaultRowHeight="15" x14ac:dyDescent="0.25"/>
  <cols>
    <col min="1" max="1" width="6" customWidth="1"/>
    <col min="2" max="2" width="25" customWidth="1"/>
    <col min="3" max="3" width="12" customWidth="1"/>
    <col min="4" max="5" width="10" customWidth="1"/>
    <col min="6" max="17" width="16" customWidth="1"/>
    <col min="18" max="52" width="7" customWidth="1"/>
    <col min="53" max="55" width="14" customWidth="1"/>
    <col min="56" max="56" width="22" customWidth="1"/>
  </cols>
  <sheetData>
    <row r="1" spans="1:56" ht="21" x14ac:dyDescent="0.35">
      <c r="A1" s="1" t="s">
        <v>2960</v>
      </c>
      <c r="AX1" s="8" t="s">
        <v>358</v>
      </c>
    </row>
    <row r="2" spans="1:56" x14ac:dyDescent="0.25">
      <c r="A2" s="2" t="s">
        <v>2961</v>
      </c>
      <c r="AX2" s="8" t="s">
        <v>2962</v>
      </c>
    </row>
    <row r="4" spans="1:56" x14ac:dyDescent="0.25">
      <c r="A4" s="55" t="s">
        <v>361</v>
      </c>
      <c r="B4" s="50"/>
      <c r="C4" s="55" t="s">
        <v>362</v>
      </c>
      <c r="D4" s="50"/>
      <c r="E4" s="55" t="s">
        <v>363</v>
      </c>
      <c r="F4" s="50"/>
      <c r="G4" s="55" t="s">
        <v>364</v>
      </c>
      <c r="H4" s="50"/>
      <c r="I4" s="55" t="s">
        <v>365</v>
      </c>
      <c r="J4" s="50"/>
      <c r="K4" s="55" t="s">
        <v>366</v>
      </c>
      <c r="L4" s="50"/>
    </row>
    <row r="5" spans="1:56" x14ac:dyDescent="0.25">
      <c r="A5" s="49">
        <f>COUNTA(A9:A40)</f>
        <v>32</v>
      </c>
      <c r="B5" s="50"/>
      <c r="C5" s="53">
        <f>COUNTIF(BC9:BC40, "Tốt")</f>
        <v>32</v>
      </c>
      <c r="D5" s="50"/>
      <c r="E5" s="49">
        <f>COUNTIF(BC9:BC40, "Khá")</f>
        <v>0</v>
      </c>
      <c r="F5" s="50"/>
      <c r="G5" s="49">
        <f>COUNTIF(BC9:BC40, "Đạt")</f>
        <v>0</v>
      </c>
      <c r="H5" s="50"/>
      <c r="I5" s="52">
        <f>COUNTIF(BC9:BC40, "Chưa đạt")</f>
        <v>0</v>
      </c>
      <c r="J5" s="50"/>
      <c r="K5" s="53">
        <f>ROUND(AVERAGE(BA9:BA40), 1)</f>
        <v>100</v>
      </c>
      <c r="L5" s="50"/>
    </row>
    <row r="7" spans="1:56" x14ac:dyDescent="0.25">
      <c r="A7" s="46" t="s">
        <v>3</v>
      </c>
      <c r="B7" s="46" t="s">
        <v>303</v>
      </c>
      <c r="C7" s="46" t="s">
        <v>367</v>
      </c>
      <c r="D7" s="46" t="s">
        <v>368</v>
      </c>
      <c r="E7" s="46" t="s">
        <v>369</v>
      </c>
      <c r="F7" s="48" t="s">
        <v>370</v>
      </c>
      <c r="G7" s="48" t="s">
        <v>371</v>
      </c>
      <c r="H7" s="48" t="s">
        <v>372</v>
      </c>
      <c r="I7" s="48" t="s">
        <v>373</v>
      </c>
      <c r="J7" s="48" t="s">
        <v>374</v>
      </c>
      <c r="K7" s="48" t="s">
        <v>375</v>
      </c>
      <c r="L7" s="48" t="s">
        <v>376</v>
      </c>
      <c r="M7" s="48" t="s">
        <v>377</v>
      </c>
      <c r="N7" s="48" t="s">
        <v>378</v>
      </c>
      <c r="O7" s="48" t="s">
        <v>379</v>
      </c>
      <c r="P7" s="54" t="s">
        <v>380</v>
      </c>
      <c r="Q7" s="48" t="s">
        <v>381</v>
      </c>
      <c r="R7" s="46" t="s">
        <v>382</v>
      </c>
      <c r="S7" s="51"/>
      <c r="T7" s="51"/>
      <c r="U7" s="51"/>
      <c r="V7" s="46" t="s">
        <v>383</v>
      </c>
      <c r="W7" s="51"/>
      <c r="X7" s="51"/>
      <c r="Y7" s="51"/>
      <c r="Z7" s="46" t="s">
        <v>384</v>
      </c>
      <c r="AA7" s="51"/>
      <c r="AB7" s="51"/>
      <c r="AC7" s="51"/>
      <c r="AD7" s="46" t="s">
        <v>385</v>
      </c>
      <c r="AE7" s="51"/>
      <c r="AF7" s="51"/>
      <c r="AG7" s="51"/>
      <c r="AH7" s="46" t="s">
        <v>386</v>
      </c>
      <c r="AI7" s="51"/>
      <c r="AJ7" s="51"/>
      <c r="AK7" s="51"/>
      <c r="AL7" s="46" t="s">
        <v>387</v>
      </c>
      <c r="AM7" s="51"/>
      <c r="AN7" s="51"/>
      <c r="AO7" s="51"/>
      <c r="AP7" s="46" t="s">
        <v>388</v>
      </c>
      <c r="AQ7" s="51"/>
      <c r="AR7" s="51"/>
      <c r="AS7" s="51"/>
      <c r="AT7" s="46" t="s">
        <v>389</v>
      </c>
      <c r="AU7" s="51"/>
      <c r="AV7" s="51"/>
      <c r="AW7" s="51"/>
      <c r="AX7" s="46" t="s">
        <v>390</v>
      </c>
      <c r="AY7" s="51"/>
      <c r="AZ7" s="51"/>
      <c r="BA7" s="46" t="s">
        <v>391</v>
      </c>
      <c r="BB7" s="46" t="s">
        <v>392</v>
      </c>
      <c r="BC7" s="46" t="s">
        <v>393</v>
      </c>
      <c r="BD7" s="46" t="s">
        <v>394</v>
      </c>
    </row>
    <row r="8" spans="1:56" x14ac:dyDescent="0.25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9" t="s">
        <v>311</v>
      </c>
      <c r="S8" s="9" t="s">
        <v>348</v>
      </c>
      <c r="T8" s="9" t="s">
        <v>395</v>
      </c>
      <c r="U8" s="9" t="s">
        <v>396</v>
      </c>
      <c r="V8" s="9" t="s">
        <v>397</v>
      </c>
      <c r="W8" s="9" t="s">
        <v>398</v>
      </c>
      <c r="X8" s="9" t="s">
        <v>399</v>
      </c>
      <c r="Y8" s="9" t="s">
        <v>400</v>
      </c>
      <c r="Z8" s="9" t="s">
        <v>401</v>
      </c>
      <c r="AA8" s="9" t="s">
        <v>402</v>
      </c>
      <c r="AB8" s="9" t="s">
        <v>403</v>
      </c>
      <c r="AC8" s="9" t="s">
        <v>404</v>
      </c>
      <c r="AD8" s="9" t="s">
        <v>405</v>
      </c>
      <c r="AE8" s="9" t="s">
        <v>406</v>
      </c>
      <c r="AF8" s="9" t="s">
        <v>407</v>
      </c>
      <c r="AG8" s="9" t="s">
        <v>408</v>
      </c>
      <c r="AH8" s="9" t="s">
        <v>409</v>
      </c>
      <c r="AI8" s="9" t="s">
        <v>410</v>
      </c>
      <c r="AJ8" s="9" t="s">
        <v>411</v>
      </c>
      <c r="AK8" s="9" t="s">
        <v>412</v>
      </c>
      <c r="AL8" s="9" t="s">
        <v>413</v>
      </c>
      <c r="AM8" s="9" t="s">
        <v>414</v>
      </c>
      <c r="AN8" s="9" t="s">
        <v>415</v>
      </c>
      <c r="AO8" s="9" t="s">
        <v>416</v>
      </c>
      <c r="AP8" s="9" t="s">
        <v>417</v>
      </c>
      <c r="AQ8" s="9" t="s">
        <v>418</v>
      </c>
      <c r="AR8" s="9" t="s">
        <v>419</v>
      </c>
      <c r="AS8" s="9" t="s">
        <v>420</v>
      </c>
      <c r="AT8" s="9" t="s">
        <v>421</v>
      </c>
      <c r="AU8" s="9" t="s">
        <v>422</v>
      </c>
      <c r="AV8" s="9" t="s">
        <v>423</v>
      </c>
      <c r="AW8" s="9" t="s">
        <v>424</v>
      </c>
      <c r="AX8" s="9" t="s">
        <v>425</v>
      </c>
      <c r="AY8" s="9" t="s">
        <v>426</v>
      </c>
      <c r="AZ8" s="9" t="s">
        <v>427</v>
      </c>
      <c r="BA8" s="47"/>
      <c r="BB8" s="47"/>
      <c r="BC8" s="47"/>
      <c r="BD8" s="47"/>
    </row>
    <row r="9" spans="1:56" x14ac:dyDescent="0.25">
      <c r="A9" s="4">
        <v>1</v>
      </c>
      <c r="B9" s="10" t="s">
        <v>2891</v>
      </c>
      <c r="C9" s="4" t="s">
        <v>2224</v>
      </c>
      <c r="D9" s="4" t="s">
        <v>435</v>
      </c>
      <c r="E9" s="11" t="s">
        <v>430</v>
      </c>
      <c r="F9" s="7">
        <f>SUMIFS(NhatKy_ViPham!K:K, NhatKy_ViPham!E:E, "12_Anh_B", NhatKy_ViPham!F:F, B9, NhatKy_ViPham!H:H, "L01")</f>
        <v>0</v>
      </c>
      <c r="G9" s="7">
        <f>SUMIFS(NhatKy_ViPham!K:K, NhatKy_ViPham!E:E, "12_Anh_B", NhatKy_ViPham!F:F, B9, NhatKy_ViPham!H:H, "L02")</f>
        <v>0</v>
      </c>
      <c r="H9" s="7">
        <f>SUMIFS(NhatKy_ViPham!K:K, NhatKy_ViPham!E:E, "12_Anh_B", NhatKy_ViPham!F:F, B9, NhatKy_ViPham!H:H, "L03")</f>
        <v>0</v>
      </c>
      <c r="I9" s="7">
        <f>SUMIFS(NhatKy_ViPham!K:K, NhatKy_ViPham!E:E, "12_Anh_B", NhatKy_ViPham!F:F, B9, NhatKy_ViPham!H:H, "L04")</f>
        <v>0</v>
      </c>
      <c r="J9" s="7">
        <f>SUMIFS(NhatKy_ViPham!K:K, NhatKy_ViPham!E:E, "12_Anh_B", NhatKy_ViPham!F:F, B9, NhatKy_ViPham!H:H, "L05")</f>
        <v>0</v>
      </c>
      <c r="K9" s="7">
        <f>SUMIFS(NhatKy_ViPham!K:K, NhatKy_ViPham!E:E, "12_Anh_B", NhatKy_ViPham!F:F, B9, NhatKy_ViPham!H:H, "L06")</f>
        <v>0</v>
      </c>
      <c r="L9" s="7">
        <f>SUMIFS(NhatKy_ViPham!K:K, NhatKy_ViPham!E:E, "12_Anh_B", NhatKy_ViPham!F:F, B9, NhatKy_ViPham!H:H, "L07")</f>
        <v>0</v>
      </c>
      <c r="M9" s="7">
        <f>SUMIFS(NhatKy_ViPham!K:K, NhatKy_ViPham!E:E, "12_Anh_B", NhatKy_ViPham!F:F, B9, NhatKy_ViPham!H:H, "L08")</f>
        <v>0</v>
      </c>
      <c r="N9" s="7">
        <f>SUMIFS(NhatKy_ViPham!K:K, NhatKy_ViPham!E:E, "12_Anh_B", NhatKy_ViPham!F:F, B9, NhatKy_ViPham!H:H, "L09")</f>
        <v>0</v>
      </c>
      <c r="O9" s="7">
        <f>SUMIFS(NhatKy_ViPham!K:K, NhatKy_ViPham!E:E, "12_Anh_B", NhatKy_ViPham!F:F, B9, NhatKy_ViPham!H:H, "L10")</f>
        <v>0</v>
      </c>
      <c r="P9" s="12">
        <f>SUMIFS(NhatKy_ViPham!J:J, NhatKy_ViPham!E:E, "12_Anh_B", NhatKy_ViPham!F:F, B9)</f>
        <v>0</v>
      </c>
      <c r="Q9" s="13">
        <f>SUMIFS(NhatKy_ViPham!K:K, NhatKy_ViPham!E:E, "12_Anh_B", NhatKy_ViPham!F:F, B9)</f>
        <v>0</v>
      </c>
      <c r="R9" s="7">
        <f>100 + SUMIFS(NhatKy_ViPham!J:J, NhatKy_ViPham!E:E, "12_Anh_B", NhatKy_ViPham!F:F, B9, NhatKy_ViPham!C:C, "T1") - SUMIFS(NhatKy_ViPham!K:K, NhatKy_ViPham!E:E, "12_Anh_B", NhatKy_ViPham!F:F, B9, NhatKy_ViPham!C:C, "T1")</f>
        <v>100</v>
      </c>
      <c r="S9" s="7">
        <f>100 + SUMIFS(NhatKy_ViPham!J:J, NhatKy_ViPham!E:E, "12_Anh_B", NhatKy_ViPham!F:F, B9, NhatKy_ViPham!C:C, "T2") - SUMIFS(NhatKy_ViPham!K:K, NhatKy_ViPham!E:E, "12_Anh_B", NhatKy_ViPham!F:F, B9, NhatKy_ViPham!C:C, "T2")</f>
        <v>100</v>
      </c>
      <c r="T9" s="7">
        <f>100 + SUMIFS(NhatKy_ViPham!J:J, NhatKy_ViPham!E:E, "12_Anh_B", NhatKy_ViPham!F:F, B9, NhatKy_ViPham!C:C, "T3") - SUMIFS(NhatKy_ViPham!K:K, NhatKy_ViPham!E:E, "12_Anh_B", NhatKy_ViPham!F:F, B9, NhatKy_ViPham!C:C, "T3")</f>
        <v>100</v>
      </c>
      <c r="U9" s="7">
        <f>100 + SUMIFS(NhatKy_ViPham!J:J, NhatKy_ViPham!E:E, "12_Anh_B", NhatKy_ViPham!F:F, B9, NhatKy_ViPham!C:C, "T4") - SUMIFS(NhatKy_ViPham!K:K, NhatKy_ViPham!E:E, "12_Anh_B", NhatKy_ViPham!F:F, B9, NhatKy_ViPham!C:C, "T4")</f>
        <v>100</v>
      </c>
      <c r="V9" s="7">
        <f>100 + SUMIFS(NhatKy_ViPham!J:J, NhatKy_ViPham!E:E, "12_Anh_B", NhatKy_ViPham!F:F, B9, NhatKy_ViPham!C:C, "T5") - SUMIFS(NhatKy_ViPham!K:K, NhatKy_ViPham!E:E, "12_Anh_B", NhatKy_ViPham!F:F, B9, NhatKy_ViPham!C:C, "T5")</f>
        <v>100</v>
      </c>
      <c r="W9" s="7">
        <f>100 + SUMIFS(NhatKy_ViPham!J:J, NhatKy_ViPham!E:E, "12_Anh_B", NhatKy_ViPham!F:F, B9, NhatKy_ViPham!C:C, "T6") - SUMIFS(NhatKy_ViPham!K:K, NhatKy_ViPham!E:E, "12_Anh_B", NhatKy_ViPham!F:F, B9, NhatKy_ViPham!C:C, "T6")</f>
        <v>100</v>
      </c>
      <c r="X9" s="7">
        <f>100 + SUMIFS(NhatKy_ViPham!J:J, NhatKy_ViPham!E:E, "12_Anh_B", NhatKy_ViPham!F:F, B9, NhatKy_ViPham!C:C, "T7") - SUMIFS(NhatKy_ViPham!K:K, NhatKy_ViPham!E:E, "12_Anh_B", NhatKy_ViPham!F:F, B9, NhatKy_ViPham!C:C, "T7")</f>
        <v>100</v>
      </c>
      <c r="Y9" s="7">
        <f>100 + SUMIFS(NhatKy_ViPham!J:J, NhatKy_ViPham!E:E, "12_Anh_B", NhatKy_ViPham!F:F, B9, NhatKy_ViPham!C:C, "T8") - SUMIFS(NhatKy_ViPham!K:K, NhatKy_ViPham!E:E, "12_Anh_B", NhatKy_ViPham!F:F, B9, NhatKy_ViPham!C:C, "T8")</f>
        <v>100</v>
      </c>
      <c r="Z9" s="7">
        <f>100 + SUMIFS(NhatKy_ViPham!J:J, NhatKy_ViPham!E:E, "12_Anh_B", NhatKy_ViPham!F:F, B9, NhatKy_ViPham!C:C, "T9") - SUMIFS(NhatKy_ViPham!K:K, NhatKy_ViPham!E:E, "12_Anh_B", NhatKy_ViPham!F:F, B9, NhatKy_ViPham!C:C, "T9")</f>
        <v>100</v>
      </c>
      <c r="AA9" s="7">
        <f>100 + SUMIFS(NhatKy_ViPham!J:J, NhatKy_ViPham!E:E, "12_Anh_B", NhatKy_ViPham!F:F, B9, NhatKy_ViPham!C:C, "T10") - SUMIFS(NhatKy_ViPham!K:K, NhatKy_ViPham!E:E, "12_Anh_B", NhatKy_ViPham!F:F, B9, NhatKy_ViPham!C:C, "T10")</f>
        <v>100</v>
      </c>
      <c r="AB9" s="7">
        <f>100 + SUMIFS(NhatKy_ViPham!J:J, NhatKy_ViPham!E:E, "12_Anh_B", NhatKy_ViPham!F:F, B9, NhatKy_ViPham!C:C, "T11") - SUMIFS(NhatKy_ViPham!K:K, NhatKy_ViPham!E:E, "12_Anh_B", NhatKy_ViPham!F:F, B9, NhatKy_ViPham!C:C, "T11")</f>
        <v>100</v>
      </c>
      <c r="AC9" s="7">
        <f>100 + SUMIFS(NhatKy_ViPham!J:J, NhatKy_ViPham!E:E, "12_Anh_B", NhatKy_ViPham!F:F, B9, NhatKy_ViPham!C:C, "T12") - SUMIFS(NhatKy_ViPham!K:K, NhatKy_ViPham!E:E, "12_Anh_B", NhatKy_ViPham!F:F, B9, NhatKy_ViPham!C:C, "T12")</f>
        <v>100</v>
      </c>
      <c r="AD9" s="7">
        <f>100 + SUMIFS(NhatKy_ViPham!J:J, NhatKy_ViPham!E:E, "12_Anh_B", NhatKy_ViPham!F:F, B9, NhatKy_ViPham!C:C, "T13") - SUMIFS(NhatKy_ViPham!K:K, NhatKy_ViPham!E:E, "12_Anh_B", NhatKy_ViPham!F:F, B9, NhatKy_ViPham!C:C, "T13")</f>
        <v>100</v>
      </c>
      <c r="AE9" s="7">
        <f>100 + SUMIFS(NhatKy_ViPham!J:J, NhatKy_ViPham!E:E, "12_Anh_B", NhatKy_ViPham!F:F, B9, NhatKy_ViPham!C:C, "T14") - SUMIFS(NhatKy_ViPham!K:K, NhatKy_ViPham!E:E, "12_Anh_B", NhatKy_ViPham!F:F, B9, NhatKy_ViPham!C:C, "T14")</f>
        <v>100</v>
      </c>
      <c r="AF9" s="7">
        <f>100 + SUMIFS(NhatKy_ViPham!J:J, NhatKy_ViPham!E:E, "12_Anh_B", NhatKy_ViPham!F:F, B9, NhatKy_ViPham!C:C, "T15") - SUMIFS(NhatKy_ViPham!K:K, NhatKy_ViPham!E:E, "12_Anh_B", NhatKy_ViPham!F:F, B9, NhatKy_ViPham!C:C, "T15")</f>
        <v>100</v>
      </c>
      <c r="AG9" s="7">
        <f>100 + SUMIFS(NhatKy_ViPham!J:J, NhatKy_ViPham!E:E, "12_Anh_B", NhatKy_ViPham!F:F, B9, NhatKy_ViPham!C:C, "T16") - SUMIFS(NhatKy_ViPham!K:K, NhatKy_ViPham!E:E, "12_Anh_B", NhatKy_ViPham!F:F, B9, NhatKy_ViPham!C:C, "T16")</f>
        <v>100</v>
      </c>
      <c r="AH9" s="7">
        <f>100 + SUMIFS(NhatKy_ViPham!J:J, NhatKy_ViPham!E:E, "12_Anh_B", NhatKy_ViPham!F:F, B9, NhatKy_ViPham!C:C, "T17") - SUMIFS(NhatKy_ViPham!K:K, NhatKy_ViPham!E:E, "12_Anh_B", NhatKy_ViPham!F:F, B9, NhatKy_ViPham!C:C, "T17")</f>
        <v>100</v>
      </c>
      <c r="AI9" s="7">
        <f>100 + SUMIFS(NhatKy_ViPham!J:J, NhatKy_ViPham!E:E, "12_Anh_B", NhatKy_ViPham!F:F, B9, NhatKy_ViPham!C:C, "T18") - SUMIFS(NhatKy_ViPham!K:K, NhatKy_ViPham!E:E, "12_Anh_B", NhatKy_ViPham!F:F, B9, NhatKy_ViPham!C:C, "T18")</f>
        <v>100</v>
      </c>
      <c r="AJ9" s="7">
        <f>100 + SUMIFS(NhatKy_ViPham!J:J, NhatKy_ViPham!E:E, "12_Anh_B", NhatKy_ViPham!F:F, B9, NhatKy_ViPham!C:C, "T19") - SUMIFS(NhatKy_ViPham!K:K, NhatKy_ViPham!E:E, "12_Anh_B", NhatKy_ViPham!F:F, B9, NhatKy_ViPham!C:C, "T19")</f>
        <v>100</v>
      </c>
      <c r="AK9" s="7">
        <f>100 + SUMIFS(NhatKy_ViPham!J:J, NhatKy_ViPham!E:E, "12_Anh_B", NhatKy_ViPham!F:F, B9, NhatKy_ViPham!C:C, "T20") - SUMIFS(NhatKy_ViPham!K:K, NhatKy_ViPham!E:E, "12_Anh_B", NhatKy_ViPham!F:F, B9, NhatKy_ViPham!C:C, "T20")</f>
        <v>100</v>
      </c>
      <c r="AL9" s="7">
        <f>100 + SUMIFS(NhatKy_ViPham!J:J, NhatKy_ViPham!E:E, "12_Anh_B", NhatKy_ViPham!F:F, B9, NhatKy_ViPham!C:C, "T21") - SUMIFS(NhatKy_ViPham!K:K, NhatKy_ViPham!E:E, "12_Anh_B", NhatKy_ViPham!F:F, B9, NhatKy_ViPham!C:C, "T21")</f>
        <v>100</v>
      </c>
      <c r="AM9" s="7">
        <f>100 + SUMIFS(NhatKy_ViPham!J:J, NhatKy_ViPham!E:E, "12_Anh_B", NhatKy_ViPham!F:F, B9, NhatKy_ViPham!C:C, "T22") - SUMIFS(NhatKy_ViPham!K:K, NhatKy_ViPham!E:E, "12_Anh_B", NhatKy_ViPham!F:F, B9, NhatKy_ViPham!C:C, "T22")</f>
        <v>100</v>
      </c>
      <c r="AN9" s="7">
        <f>100 + SUMIFS(NhatKy_ViPham!J:J, NhatKy_ViPham!E:E, "12_Anh_B", NhatKy_ViPham!F:F, B9, NhatKy_ViPham!C:C, "T23") - SUMIFS(NhatKy_ViPham!K:K, NhatKy_ViPham!E:E, "12_Anh_B", NhatKy_ViPham!F:F, B9, NhatKy_ViPham!C:C, "T23")</f>
        <v>100</v>
      </c>
      <c r="AO9" s="7">
        <f>100 + SUMIFS(NhatKy_ViPham!J:J, NhatKy_ViPham!E:E, "12_Anh_B", NhatKy_ViPham!F:F, B9, NhatKy_ViPham!C:C, "T24") - SUMIFS(NhatKy_ViPham!K:K, NhatKy_ViPham!E:E, "12_Anh_B", NhatKy_ViPham!F:F, B9, NhatKy_ViPham!C:C, "T24")</f>
        <v>100</v>
      </c>
      <c r="AP9" s="7">
        <f>100 + SUMIFS(NhatKy_ViPham!J:J, NhatKy_ViPham!E:E, "12_Anh_B", NhatKy_ViPham!F:F, B9, NhatKy_ViPham!C:C, "T25") - SUMIFS(NhatKy_ViPham!K:K, NhatKy_ViPham!E:E, "12_Anh_B", NhatKy_ViPham!F:F, B9, NhatKy_ViPham!C:C, "T25")</f>
        <v>100</v>
      </c>
      <c r="AQ9" s="7">
        <f>100 + SUMIFS(NhatKy_ViPham!J:J, NhatKy_ViPham!E:E, "12_Anh_B", NhatKy_ViPham!F:F, B9, NhatKy_ViPham!C:C, "T26") - SUMIFS(NhatKy_ViPham!K:K, NhatKy_ViPham!E:E, "12_Anh_B", NhatKy_ViPham!F:F, B9, NhatKy_ViPham!C:C, "T26")</f>
        <v>100</v>
      </c>
      <c r="AR9" s="7">
        <f>100 + SUMIFS(NhatKy_ViPham!J:J, NhatKy_ViPham!E:E, "12_Anh_B", NhatKy_ViPham!F:F, B9, NhatKy_ViPham!C:C, "T27") - SUMIFS(NhatKy_ViPham!K:K, NhatKy_ViPham!E:E, "12_Anh_B", NhatKy_ViPham!F:F, B9, NhatKy_ViPham!C:C, "T27")</f>
        <v>100</v>
      </c>
      <c r="AS9" s="7">
        <f>100 + SUMIFS(NhatKy_ViPham!J:J, NhatKy_ViPham!E:E, "12_Anh_B", NhatKy_ViPham!F:F, B9, NhatKy_ViPham!C:C, "T28") - SUMIFS(NhatKy_ViPham!K:K, NhatKy_ViPham!E:E, "12_Anh_B", NhatKy_ViPham!F:F, B9, NhatKy_ViPham!C:C, "T28")</f>
        <v>100</v>
      </c>
      <c r="AT9" s="7">
        <f>100 + SUMIFS(NhatKy_ViPham!J:J, NhatKy_ViPham!E:E, "12_Anh_B", NhatKy_ViPham!F:F, B9, NhatKy_ViPham!C:C, "T29") - SUMIFS(NhatKy_ViPham!K:K, NhatKy_ViPham!E:E, "12_Anh_B", NhatKy_ViPham!F:F, B9, NhatKy_ViPham!C:C, "T29")</f>
        <v>100</v>
      </c>
      <c r="AU9" s="7">
        <f>100 + SUMIFS(NhatKy_ViPham!J:J, NhatKy_ViPham!E:E, "12_Anh_B", NhatKy_ViPham!F:F, B9, NhatKy_ViPham!C:C, "T30") - SUMIFS(NhatKy_ViPham!K:K, NhatKy_ViPham!E:E, "12_Anh_B", NhatKy_ViPham!F:F, B9, NhatKy_ViPham!C:C, "T30")</f>
        <v>100</v>
      </c>
      <c r="AV9" s="7">
        <f>100 + SUMIFS(NhatKy_ViPham!J:J, NhatKy_ViPham!E:E, "12_Anh_B", NhatKy_ViPham!F:F, B9, NhatKy_ViPham!C:C, "T31") - SUMIFS(NhatKy_ViPham!K:K, NhatKy_ViPham!E:E, "12_Anh_B", NhatKy_ViPham!F:F, B9, NhatKy_ViPham!C:C, "T31")</f>
        <v>100</v>
      </c>
      <c r="AW9" s="7">
        <f>100 + SUMIFS(NhatKy_ViPham!J:J, NhatKy_ViPham!E:E, "12_Anh_B", NhatKy_ViPham!F:F, B9, NhatKy_ViPham!C:C, "T32") - SUMIFS(NhatKy_ViPham!K:K, NhatKy_ViPham!E:E, "12_Anh_B", NhatKy_ViPham!F:F, B9, NhatKy_ViPham!C:C, "T32")</f>
        <v>100</v>
      </c>
      <c r="AX9" s="7">
        <f>100 + SUMIFS(NhatKy_ViPham!J:J, NhatKy_ViPham!E:E, "12_Anh_B", NhatKy_ViPham!F:F, B9, NhatKy_ViPham!C:C, "T33") - SUMIFS(NhatKy_ViPham!K:K, NhatKy_ViPham!E:E, "12_Anh_B", NhatKy_ViPham!F:F, B9, NhatKy_ViPham!C:C, "T33")</f>
        <v>100</v>
      </c>
      <c r="AY9" s="7">
        <f>100 + SUMIFS(NhatKy_ViPham!J:J, NhatKy_ViPham!E:E, "12_Anh_B", NhatKy_ViPham!F:F, B9, NhatKy_ViPham!C:C, "T34") - SUMIFS(NhatKy_ViPham!K:K, NhatKy_ViPham!E:E, "12_Anh_B", NhatKy_ViPham!F:F, B9, NhatKy_ViPham!C:C, "T34")</f>
        <v>100</v>
      </c>
      <c r="AZ9" s="7">
        <f>100 + SUMIFS(NhatKy_ViPham!J:J, NhatKy_ViPham!E:E, "12_Anh_B", NhatKy_ViPham!F:F, B9, NhatKy_ViPham!C:C, "T35") - SUMIFS(NhatKy_ViPham!K:K, NhatKy_ViPham!E:E, "12_Anh_B", NhatKy_ViPham!F:F, B9, NhatKy_ViPham!C:C, "T35")</f>
        <v>100</v>
      </c>
      <c r="BA9" s="12">
        <f t="shared" ref="BA9:BA40" si="0">ROUND(AVERAGE(R9:AZ9), 1)</f>
        <v>100</v>
      </c>
      <c r="BB9" s="11" t="s">
        <v>430</v>
      </c>
      <c r="BC9" s="14" t="str">
        <f t="shared" ref="BC9:BC40" si="1">IF(BB9="Có", "Chưa đạt", IF(BA9&gt;=85, "Tốt", IF(BA9&gt;=70, "Khá", IF(BA9&gt;=50, "Đạt", "Chưa đạt"))))</f>
        <v>Tốt</v>
      </c>
      <c r="BD9" s="10" t="str">
        <f t="shared" ref="BD9:BD40" si="2">IF(BC9="Chưa đạt", "🔴 Nguy cơ CHƯA ĐẠT", IF(BC9="Đạt", "🟡 CẦN NHẮC NHỞ", "🟢 BÌNH THƯỜNG"))</f>
        <v>🟢 BÌNH THƯỜNG</v>
      </c>
    </row>
    <row r="10" spans="1:56" x14ac:dyDescent="0.25">
      <c r="A10" s="5">
        <v>2</v>
      </c>
      <c r="B10" s="15" t="s">
        <v>1937</v>
      </c>
      <c r="C10" s="5" t="s">
        <v>2557</v>
      </c>
      <c r="D10" s="5" t="s">
        <v>435</v>
      </c>
      <c r="E10" s="11" t="s">
        <v>430</v>
      </c>
      <c r="F10" s="6">
        <f>SUMIFS(NhatKy_ViPham!K:K, NhatKy_ViPham!E:E, "12_Anh_B", NhatKy_ViPham!F:F, B10, NhatKy_ViPham!H:H, "L01")</f>
        <v>0</v>
      </c>
      <c r="G10" s="6">
        <f>SUMIFS(NhatKy_ViPham!K:K, NhatKy_ViPham!E:E, "12_Anh_B", NhatKy_ViPham!F:F, B10, NhatKy_ViPham!H:H, "L02")</f>
        <v>0</v>
      </c>
      <c r="H10" s="6">
        <f>SUMIFS(NhatKy_ViPham!K:K, NhatKy_ViPham!E:E, "12_Anh_B", NhatKy_ViPham!F:F, B10, NhatKy_ViPham!H:H, "L03")</f>
        <v>0</v>
      </c>
      <c r="I10" s="6">
        <f>SUMIFS(NhatKy_ViPham!K:K, NhatKy_ViPham!E:E, "12_Anh_B", NhatKy_ViPham!F:F, B10, NhatKy_ViPham!H:H, "L04")</f>
        <v>0</v>
      </c>
      <c r="J10" s="6">
        <f>SUMIFS(NhatKy_ViPham!K:K, NhatKy_ViPham!E:E, "12_Anh_B", NhatKy_ViPham!F:F, B10, NhatKy_ViPham!H:H, "L05")</f>
        <v>0</v>
      </c>
      <c r="K10" s="6">
        <f>SUMIFS(NhatKy_ViPham!K:K, NhatKy_ViPham!E:E, "12_Anh_B", NhatKy_ViPham!F:F, B10, NhatKy_ViPham!H:H, "L06")</f>
        <v>0</v>
      </c>
      <c r="L10" s="6">
        <f>SUMIFS(NhatKy_ViPham!K:K, NhatKy_ViPham!E:E, "12_Anh_B", NhatKy_ViPham!F:F, B10, NhatKy_ViPham!H:H, "L07")</f>
        <v>0</v>
      </c>
      <c r="M10" s="6">
        <f>SUMIFS(NhatKy_ViPham!K:K, NhatKy_ViPham!E:E, "12_Anh_B", NhatKy_ViPham!F:F, B10, NhatKy_ViPham!H:H, "L08")</f>
        <v>0</v>
      </c>
      <c r="N10" s="6">
        <f>SUMIFS(NhatKy_ViPham!K:K, NhatKy_ViPham!E:E, "12_Anh_B", NhatKy_ViPham!F:F, B10, NhatKy_ViPham!H:H, "L09")</f>
        <v>0</v>
      </c>
      <c r="O10" s="6">
        <f>SUMIFS(NhatKy_ViPham!K:K, NhatKy_ViPham!E:E, "12_Anh_B", NhatKy_ViPham!F:F, B10, NhatKy_ViPham!H:H, "L10")</f>
        <v>0</v>
      </c>
      <c r="P10" s="12">
        <f>SUMIFS(NhatKy_ViPham!J:J, NhatKy_ViPham!E:E, "12_Anh_B", NhatKy_ViPham!F:F, B10)</f>
        <v>0</v>
      </c>
      <c r="Q10" s="13">
        <f>SUMIFS(NhatKy_ViPham!K:K, NhatKy_ViPham!E:E, "12_Anh_B", NhatKy_ViPham!F:F, B10)</f>
        <v>0</v>
      </c>
      <c r="R10" s="6">
        <f>100 + SUMIFS(NhatKy_ViPham!J:J, NhatKy_ViPham!E:E, "12_Anh_B", NhatKy_ViPham!F:F, B10, NhatKy_ViPham!C:C, "T1") - SUMIFS(NhatKy_ViPham!K:K, NhatKy_ViPham!E:E, "12_Anh_B", NhatKy_ViPham!F:F, B10, NhatKy_ViPham!C:C, "T1")</f>
        <v>100</v>
      </c>
      <c r="S10" s="6">
        <f>100 + SUMIFS(NhatKy_ViPham!J:J, NhatKy_ViPham!E:E, "12_Anh_B", NhatKy_ViPham!F:F, B10, NhatKy_ViPham!C:C, "T2") - SUMIFS(NhatKy_ViPham!K:K, NhatKy_ViPham!E:E, "12_Anh_B", NhatKy_ViPham!F:F, B10, NhatKy_ViPham!C:C, "T2")</f>
        <v>100</v>
      </c>
      <c r="T10" s="6">
        <f>100 + SUMIFS(NhatKy_ViPham!J:J, NhatKy_ViPham!E:E, "12_Anh_B", NhatKy_ViPham!F:F, B10, NhatKy_ViPham!C:C, "T3") - SUMIFS(NhatKy_ViPham!K:K, NhatKy_ViPham!E:E, "12_Anh_B", NhatKy_ViPham!F:F, B10, NhatKy_ViPham!C:C, "T3")</f>
        <v>100</v>
      </c>
      <c r="U10" s="6">
        <f>100 + SUMIFS(NhatKy_ViPham!J:J, NhatKy_ViPham!E:E, "12_Anh_B", NhatKy_ViPham!F:F, B10, NhatKy_ViPham!C:C, "T4") - SUMIFS(NhatKy_ViPham!K:K, NhatKy_ViPham!E:E, "12_Anh_B", NhatKy_ViPham!F:F, B10, NhatKy_ViPham!C:C, "T4")</f>
        <v>100</v>
      </c>
      <c r="V10" s="6">
        <f>100 + SUMIFS(NhatKy_ViPham!J:J, NhatKy_ViPham!E:E, "12_Anh_B", NhatKy_ViPham!F:F, B10, NhatKy_ViPham!C:C, "T5") - SUMIFS(NhatKy_ViPham!K:K, NhatKy_ViPham!E:E, "12_Anh_B", NhatKy_ViPham!F:F, B10, NhatKy_ViPham!C:C, "T5")</f>
        <v>100</v>
      </c>
      <c r="W10" s="6">
        <f>100 + SUMIFS(NhatKy_ViPham!J:J, NhatKy_ViPham!E:E, "12_Anh_B", NhatKy_ViPham!F:F, B10, NhatKy_ViPham!C:C, "T6") - SUMIFS(NhatKy_ViPham!K:K, NhatKy_ViPham!E:E, "12_Anh_B", NhatKy_ViPham!F:F, B10, NhatKy_ViPham!C:C, "T6")</f>
        <v>100</v>
      </c>
      <c r="X10" s="6">
        <f>100 + SUMIFS(NhatKy_ViPham!J:J, NhatKy_ViPham!E:E, "12_Anh_B", NhatKy_ViPham!F:F, B10, NhatKy_ViPham!C:C, "T7") - SUMIFS(NhatKy_ViPham!K:K, NhatKy_ViPham!E:E, "12_Anh_B", NhatKy_ViPham!F:F, B10, NhatKy_ViPham!C:C, "T7")</f>
        <v>100</v>
      </c>
      <c r="Y10" s="6">
        <f>100 + SUMIFS(NhatKy_ViPham!J:J, NhatKy_ViPham!E:E, "12_Anh_B", NhatKy_ViPham!F:F, B10, NhatKy_ViPham!C:C, "T8") - SUMIFS(NhatKy_ViPham!K:K, NhatKy_ViPham!E:E, "12_Anh_B", NhatKy_ViPham!F:F, B10, NhatKy_ViPham!C:C, "T8")</f>
        <v>100</v>
      </c>
      <c r="Z10" s="6">
        <f>100 + SUMIFS(NhatKy_ViPham!J:J, NhatKy_ViPham!E:E, "12_Anh_B", NhatKy_ViPham!F:F, B10, NhatKy_ViPham!C:C, "T9") - SUMIFS(NhatKy_ViPham!K:K, NhatKy_ViPham!E:E, "12_Anh_B", NhatKy_ViPham!F:F, B10, NhatKy_ViPham!C:C, "T9")</f>
        <v>100</v>
      </c>
      <c r="AA10" s="6">
        <f>100 + SUMIFS(NhatKy_ViPham!J:J, NhatKy_ViPham!E:E, "12_Anh_B", NhatKy_ViPham!F:F, B10, NhatKy_ViPham!C:C, "T10") - SUMIFS(NhatKy_ViPham!K:K, NhatKy_ViPham!E:E, "12_Anh_B", NhatKy_ViPham!F:F, B10, NhatKy_ViPham!C:C, "T10")</f>
        <v>100</v>
      </c>
      <c r="AB10" s="6">
        <f>100 + SUMIFS(NhatKy_ViPham!J:J, NhatKy_ViPham!E:E, "12_Anh_B", NhatKy_ViPham!F:F, B10, NhatKy_ViPham!C:C, "T11") - SUMIFS(NhatKy_ViPham!K:K, NhatKy_ViPham!E:E, "12_Anh_B", NhatKy_ViPham!F:F, B10, NhatKy_ViPham!C:C, "T11")</f>
        <v>100</v>
      </c>
      <c r="AC10" s="6">
        <f>100 + SUMIFS(NhatKy_ViPham!J:J, NhatKy_ViPham!E:E, "12_Anh_B", NhatKy_ViPham!F:F, B10, NhatKy_ViPham!C:C, "T12") - SUMIFS(NhatKy_ViPham!K:K, NhatKy_ViPham!E:E, "12_Anh_B", NhatKy_ViPham!F:F, B10, NhatKy_ViPham!C:C, "T12")</f>
        <v>100</v>
      </c>
      <c r="AD10" s="6">
        <f>100 + SUMIFS(NhatKy_ViPham!J:J, NhatKy_ViPham!E:E, "12_Anh_B", NhatKy_ViPham!F:F, B10, NhatKy_ViPham!C:C, "T13") - SUMIFS(NhatKy_ViPham!K:K, NhatKy_ViPham!E:E, "12_Anh_B", NhatKy_ViPham!F:F, B10, NhatKy_ViPham!C:C, "T13")</f>
        <v>100</v>
      </c>
      <c r="AE10" s="6">
        <f>100 + SUMIFS(NhatKy_ViPham!J:J, NhatKy_ViPham!E:E, "12_Anh_B", NhatKy_ViPham!F:F, B10, NhatKy_ViPham!C:C, "T14") - SUMIFS(NhatKy_ViPham!K:K, NhatKy_ViPham!E:E, "12_Anh_B", NhatKy_ViPham!F:F, B10, NhatKy_ViPham!C:C, "T14")</f>
        <v>100</v>
      </c>
      <c r="AF10" s="6">
        <f>100 + SUMIFS(NhatKy_ViPham!J:J, NhatKy_ViPham!E:E, "12_Anh_B", NhatKy_ViPham!F:F, B10, NhatKy_ViPham!C:C, "T15") - SUMIFS(NhatKy_ViPham!K:K, NhatKy_ViPham!E:E, "12_Anh_B", NhatKy_ViPham!F:F, B10, NhatKy_ViPham!C:C, "T15")</f>
        <v>100</v>
      </c>
      <c r="AG10" s="6">
        <f>100 + SUMIFS(NhatKy_ViPham!J:J, NhatKy_ViPham!E:E, "12_Anh_B", NhatKy_ViPham!F:F, B10, NhatKy_ViPham!C:C, "T16") - SUMIFS(NhatKy_ViPham!K:K, NhatKy_ViPham!E:E, "12_Anh_B", NhatKy_ViPham!F:F, B10, NhatKy_ViPham!C:C, "T16")</f>
        <v>100</v>
      </c>
      <c r="AH10" s="6">
        <f>100 + SUMIFS(NhatKy_ViPham!J:J, NhatKy_ViPham!E:E, "12_Anh_B", NhatKy_ViPham!F:F, B10, NhatKy_ViPham!C:C, "T17") - SUMIFS(NhatKy_ViPham!K:K, NhatKy_ViPham!E:E, "12_Anh_B", NhatKy_ViPham!F:F, B10, NhatKy_ViPham!C:C, "T17")</f>
        <v>100</v>
      </c>
      <c r="AI10" s="6">
        <f>100 + SUMIFS(NhatKy_ViPham!J:J, NhatKy_ViPham!E:E, "12_Anh_B", NhatKy_ViPham!F:F, B10, NhatKy_ViPham!C:C, "T18") - SUMIFS(NhatKy_ViPham!K:K, NhatKy_ViPham!E:E, "12_Anh_B", NhatKy_ViPham!F:F, B10, NhatKy_ViPham!C:C, "T18")</f>
        <v>100</v>
      </c>
      <c r="AJ10" s="6">
        <f>100 + SUMIFS(NhatKy_ViPham!J:J, NhatKy_ViPham!E:E, "12_Anh_B", NhatKy_ViPham!F:F, B10, NhatKy_ViPham!C:C, "T19") - SUMIFS(NhatKy_ViPham!K:K, NhatKy_ViPham!E:E, "12_Anh_B", NhatKy_ViPham!F:F, B10, NhatKy_ViPham!C:C, "T19")</f>
        <v>100</v>
      </c>
      <c r="AK10" s="6">
        <f>100 + SUMIFS(NhatKy_ViPham!J:J, NhatKy_ViPham!E:E, "12_Anh_B", NhatKy_ViPham!F:F, B10, NhatKy_ViPham!C:C, "T20") - SUMIFS(NhatKy_ViPham!K:K, NhatKy_ViPham!E:E, "12_Anh_B", NhatKy_ViPham!F:F, B10, NhatKy_ViPham!C:C, "T20")</f>
        <v>100</v>
      </c>
      <c r="AL10" s="6">
        <f>100 + SUMIFS(NhatKy_ViPham!J:J, NhatKy_ViPham!E:E, "12_Anh_B", NhatKy_ViPham!F:F, B10, NhatKy_ViPham!C:C, "T21") - SUMIFS(NhatKy_ViPham!K:K, NhatKy_ViPham!E:E, "12_Anh_B", NhatKy_ViPham!F:F, B10, NhatKy_ViPham!C:C, "T21")</f>
        <v>100</v>
      </c>
      <c r="AM10" s="6">
        <f>100 + SUMIFS(NhatKy_ViPham!J:J, NhatKy_ViPham!E:E, "12_Anh_B", NhatKy_ViPham!F:F, B10, NhatKy_ViPham!C:C, "T22") - SUMIFS(NhatKy_ViPham!K:K, NhatKy_ViPham!E:E, "12_Anh_B", NhatKy_ViPham!F:F, B10, NhatKy_ViPham!C:C, "T22")</f>
        <v>100</v>
      </c>
      <c r="AN10" s="6">
        <f>100 + SUMIFS(NhatKy_ViPham!J:J, NhatKy_ViPham!E:E, "12_Anh_B", NhatKy_ViPham!F:F, B10, NhatKy_ViPham!C:C, "T23") - SUMIFS(NhatKy_ViPham!K:K, NhatKy_ViPham!E:E, "12_Anh_B", NhatKy_ViPham!F:F, B10, NhatKy_ViPham!C:C, "T23")</f>
        <v>100</v>
      </c>
      <c r="AO10" s="6">
        <f>100 + SUMIFS(NhatKy_ViPham!J:J, NhatKy_ViPham!E:E, "12_Anh_B", NhatKy_ViPham!F:F, B10, NhatKy_ViPham!C:C, "T24") - SUMIFS(NhatKy_ViPham!K:K, NhatKy_ViPham!E:E, "12_Anh_B", NhatKy_ViPham!F:F, B10, NhatKy_ViPham!C:C, "T24")</f>
        <v>100</v>
      </c>
      <c r="AP10" s="6">
        <f>100 + SUMIFS(NhatKy_ViPham!J:J, NhatKy_ViPham!E:E, "12_Anh_B", NhatKy_ViPham!F:F, B10, NhatKy_ViPham!C:C, "T25") - SUMIFS(NhatKy_ViPham!K:K, NhatKy_ViPham!E:E, "12_Anh_B", NhatKy_ViPham!F:F, B10, NhatKy_ViPham!C:C, "T25")</f>
        <v>100</v>
      </c>
      <c r="AQ10" s="6">
        <f>100 + SUMIFS(NhatKy_ViPham!J:J, NhatKy_ViPham!E:E, "12_Anh_B", NhatKy_ViPham!F:F, B10, NhatKy_ViPham!C:C, "T26") - SUMIFS(NhatKy_ViPham!K:K, NhatKy_ViPham!E:E, "12_Anh_B", NhatKy_ViPham!F:F, B10, NhatKy_ViPham!C:C, "T26")</f>
        <v>100</v>
      </c>
      <c r="AR10" s="6">
        <f>100 + SUMIFS(NhatKy_ViPham!J:J, NhatKy_ViPham!E:E, "12_Anh_B", NhatKy_ViPham!F:F, B10, NhatKy_ViPham!C:C, "T27") - SUMIFS(NhatKy_ViPham!K:K, NhatKy_ViPham!E:E, "12_Anh_B", NhatKy_ViPham!F:F, B10, NhatKy_ViPham!C:C, "T27")</f>
        <v>100</v>
      </c>
      <c r="AS10" s="6">
        <f>100 + SUMIFS(NhatKy_ViPham!J:J, NhatKy_ViPham!E:E, "12_Anh_B", NhatKy_ViPham!F:F, B10, NhatKy_ViPham!C:C, "T28") - SUMIFS(NhatKy_ViPham!K:K, NhatKy_ViPham!E:E, "12_Anh_B", NhatKy_ViPham!F:F, B10, NhatKy_ViPham!C:C, "T28")</f>
        <v>100</v>
      </c>
      <c r="AT10" s="6">
        <f>100 + SUMIFS(NhatKy_ViPham!J:J, NhatKy_ViPham!E:E, "12_Anh_B", NhatKy_ViPham!F:F, B10, NhatKy_ViPham!C:C, "T29") - SUMIFS(NhatKy_ViPham!K:K, NhatKy_ViPham!E:E, "12_Anh_B", NhatKy_ViPham!F:F, B10, NhatKy_ViPham!C:C, "T29")</f>
        <v>100</v>
      </c>
      <c r="AU10" s="6">
        <f>100 + SUMIFS(NhatKy_ViPham!J:J, NhatKy_ViPham!E:E, "12_Anh_B", NhatKy_ViPham!F:F, B10, NhatKy_ViPham!C:C, "T30") - SUMIFS(NhatKy_ViPham!K:K, NhatKy_ViPham!E:E, "12_Anh_B", NhatKy_ViPham!F:F, B10, NhatKy_ViPham!C:C, "T30")</f>
        <v>100</v>
      </c>
      <c r="AV10" s="6">
        <f>100 + SUMIFS(NhatKy_ViPham!J:J, NhatKy_ViPham!E:E, "12_Anh_B", NhatKy_ViPham!F:F, B10, NhatKy_ViPham!C:C, "T31") - SUMIFS(NhatKy_ViPham!K:K, NhatKy_ViPham!E:E, "12_Anh_B", NhatKy_ViPham!F:F, B10, NhatKy_ViPham!C:C, "T31")</f>
        <v>100</v>
      </c>
      <c r="AW10" s="6">
        <f>100 + SUMIFS(NhatKy_ViPham!J:J, NhatKy_ViPham!E:E, "12_Anh_B", NhatKy_ViPham!F:F, B10, NhatKy_ViPham!C:C, "T32") - SUMIFS(NhatKy_ViPham!K:K, NhatKy_ViPham!E:E, "12_Anh_B", NhatKy_ViPham!F:F, B10, NhatKy_ViPham!C:C, "T32")</f>
        <v>100</v>
      </c>
      <c r="AX10" s="6">
        <f>100 + SUMIFS(NhatKy_ViPham!J:J, NhatKy_ViPham!E:E, "12_Anh_B", NhatKy_ViPham!F:F, B10, NhatKy_ViPham!C:C, "T33") - SUMIFS(NhatKy_ViPham!K:K, NhatKy_ViPham!E:E, "12_Anh_B", NhatKy_ViPham!F:F, B10, NhatKy_ViPham!C:C, "T33")</f>
        <v>100</v>
      </c>
      <c r="AY10" s="6">
        <f>100 + SUMIFS(NhatKy_ViPham!J:J, NhatKy_ViPham!E:E, "12_Anh_B", NhatKy_ViPham!F:F, B10, NhatKy_ViPham!C:C, "T34") - SUMIFS(NhatKy_ViPham!K:K, NhatKy_ViPham!E:E, "12_Anh_B", NhatKy_ViPham!F:F, B10, NhatKy_ViPham!C:C, "T34")</f>
        <v>100</v>
      </c>
      <c r="AZ10" s="6">
        <f>100 + SUMIFS(NhatKy_ViPham!J:J, NhatKy_ViPham!E:E, "12_Anh_B", NhatKy_ViPham!F:F, B10, NhatKy_ViPham!C:C, "T35") - SUMIFS(NhatKy_ViPham!K:K, NhatKy_ViPham!E:E, "12_Anh_B", NhatKy_ViPham!F:F, B10, NhatKy_ViPham!C:C, "T35")</f>
        <v>100</v>
      </c>
      <c r="BA10" s="12">
        <f t="shared" si="0"/>
        <v>100</v>
      </c>
      <c r="BB10" s="11" t="s">
        <v>430</v>
      </c>
      <c r="BC10" s="16" t="str">
        <f t="shared" si="1"/>
        <v>Tốt</v>
      </c>
      <c r="BD10" s="15" t="str">
        <f t="shared" si="2"/>
        <v>🟢 BÌNH THƯỜNG</v>
      </c>
    </row>
    <row r="11" spans="1:56" x14ac:dyDescent="0.25">
      <c r="A11" s="4">
        <v>3</v>
      </c>
      <c r="B11" s="10" t="s">
        <v>834</v>
      </c>
      <c r="C11" s="4" t="s">
        <v>2584</v>
      </c>
      <c r="D11" s="4" t="s">
        <v>435</v>
      </c>
      <c r="E11" s="11" t="s">
        <v>430</v>
      </c>
      <c r="F11" s="7">
        <f>SUMIFS(NhatKy_ViPham!K:K, NhatKy_ViPham!E:E, "12_Anh_B", NhatKy_ViPham!F:F, B11, NhatKy_ViPham!H:H, "L01")</f>
        <v>0</v>
      </c>
      <c r="G11" s="7">
        <f>SUMIFS(NhatKy_ViPham!K:K, NhatKy_ViPham!E:E, "12_Anh_B", NhatKy_ViPham!F:F, B11, NhatKy_ViPham!H:H, "L02")</f>
        <v>0</v>
      </c>
      <c r="H11" s="7">
        <f>SUMIFS(NhatKy_ViPham!K:K, NhatKy_ViPham!E:E, "12_Anh_B", NhatKy_ViPham!F:F, B11, NhatKy_ViPham!H:H, "L03")</f>
        <v>0</v>
      </c>
      <c r="I11" s="7">
        <f>SUMIFS(NhatKy_ViPham!K:K, NhatKy_ViPham!E:E, "12_Anh_B", NhatKy_ViPham!F:F, B11, NhatKy_ViPham!H:H, "L04")</f>
        <v>0</v>
      </c>
      <c r="J11" s="7">
        <f>SUMIFS(NhatKy_ViPham!K:K, NhatKy_ViPham!E:E, "12_Anh_B", NhatKy_ViPham!F:F, B11, NhatKy_ViPham!H:H, "L05")</f>
        <v>0</v>
      </c>
      <c r="K11" s="7">
        <f>SUMIFS(NhatKy_ViPham!K:K, NhatKy_ViPham!E:E, "12_Anh_B", NhatKy_ViPham!F:F, B11, NhatKy_ViPham!H:H, "L06")</f>
        <v>0</v>
      </c>
      <c r="L11" s="7">
        <f>SUMIFS(NhatKy_ViPham!K:K, NhatKy_ViPham!E:E, "12_Anh_B", NhatKy_ViPham!F:F, B11, NhatKy_ViPham!H:H, "L07")</f>
        <v>0</v>
      </c>
      <c r="M11" s="7">
        <f>SUMIFS(NhatKy_ViPham!K:K, NhatKy_ViPham!E:E, "12_Anh_B", NhatKy_ViPham!F:F, B11, NhatKy_ViPham!H:H, "L08")</f>
        <v>0</v>
      </c>
      <c r="N11" s="7">
        <f>SUMIFS(NhatKy_ViPham!K:K, NhatKy_ViPham!E:E, "12_Anh_B", NhatKy_ViPham!F:F, B11, NhatKy_ViPham!H:H, "L09")</f>
        <v>0</v>
      </c>
      <c r="O11" s="7">
        <f>SUMIFS(NhatKy_ViPham!K:K, NhatKy_ViPham!E:E, "12_Anh_B", NhatKy_ViPham!F:F, B11, NhatKy_ViPham!H:H, "L10")</f>
        <v>0</v>
      </c>
      <c r="P11" s="12">
        <f>SUMIFS(NhatKy_ViPham!J:J, NhatKy_ViPham!E:E, "12_Anh_B", NhatKy_ViPham!F:F, B11)</f>
        <v>0</v>
      </c>
      <c r="Q11" s="13">
        <f>SUMIFS(NhatKy_ViPham!K:K, NhatKy_ViPham!E:E, "12_Anh_B", NhatKy_ViPham!F:F, B11)</f>
        <v>0</v>
      </c>
      <c r="R11" s="7">
        <f>100 + SUMIFS(NhatKy_ViPham!J:J, NhatKy_ViPham!E:E, "12_Anh_B", NhatKy_ViPham!F:F, B11, NhatKy_ViPham!C:C, "T1") - SUMIFS(NhatKy_ViPham!K:K, NhatKy_ViPham!E:E, "12_Anh_B", NhatKy_ViPham!F:F, B11, NhatKy_ViPham!C:C, "T1")</f>
        <v>100</v>
      </c>
      <c r="S11" s="7">
        <f>100 + SUMIFS(NhatKy_ViPham!J:J, NhatKy_ViPham!E:E, "12_Anh_B", NhatKy_ViPham!F:F, B11, NhatKy_ViPham!C:C, "T2") - SUMIFS(NhatKy_ViPham!K:K, NhatKy_ViPham!E:E, "12_Anh_B", NhatKy_ViPham!F:F, B11, NhatKy_ViPham!C:C, "T2")</f>
        <v>100</v>
      </c>
      <c r="T11" s="7">
        <f>100 + SUMIFS(NhatKy_ViPham!J:J, NhatKy_ViPham!E:E, "12_Anh_B", NhatKy_ViPham!F:F, B11, NhatKy_ViPham!C:C, "T3") - SUMIFS(NhatKy_ViPham!K:K, NhatKy_ViPham!E:E, "12_Anh_B", NhatKy_ViPham!F:F, B11, NhatKy_ViPham!C:C, "T3")</f>
        <v>100</v>
      </c>
      <c r="U11" s="7">
        <f>100 + SUMIFS(NhatKy_ViPham!J:J, NhatKy_ViPham!E:E, "12_Anh_B", NhatKy_ViPham!F:F, B11, NhatKy_ViPham!C:C, "T4") - SUMIFS(NhatKy_ViPham!K:K, NhatKy_ViPham!E:E, "12_Anh_B", NhatKy_ViPham!F:F, B11, NhatKy_ViPham!C:C, "T4")</f>
        <v>100</v>
      </c>
      <c r="V11" s="7">
        <f>100 + SUMIFS(NhatKy_ViPham!J:J, NhatKy_ViPham!E:E, "12_Anh_B", NhatKy_ViPham!F:F, B11, NhatKy_ViPham!C:C, "T5") - SUMIFS(NhatKy_ViPham!K:K, NhatKy_ViPham!E:E, "12_Anh_B", NhatKy_ViPham!F:F, B11, NhatKy_ViPham!C:C, "T5")</f>
        <v>100</v>
      </c>
      <c r="W11" s="7">
        <f>100 + SUMIFS(NhatKy_ViPham!J:J, NhatKy_ViPham!E:E, "12_Anh_B", NhatKy_ViPham!F:F, B11, NhatKy_ViPham!C:C, "T6") - SUMIFS(NhatKy_ViPham!K:K, NhatKy_ViPham!E:E, "12_Anh_B", NhatKy_ViPham!F:F, B11, NhatKy_ViPham!C:C, "T6")</f>
        <v>100</v>
      </c>
      <c r="X11" s="7">
        <f>100 + SUMIFS(NhatKy_ViPham!J:J, NhatKy_ViPham!E:E, "12_Anh_B", NhatKy_ViPham!F:F, B11, NhatKy_ViPham!C:C, "T7") - SUMIFS(NhatKy_ViPham!K:K, NhatKy_ViPham!E:E, "12_Anh_B", NhatKy_ViPham!F:F, B11, NhatKy_ViPham!C:C, "T7")</f>
        <v>100</v>
      </c>
      <c r="Y11" s="7">
        <f>100 + SUMIFS(NhatKy_ViPham!J:J, NhatKy_ViPham!E:E, "12_Anh_B", NhatKy_ViPham!F:F, B11, NhatKy_ViPham!C:C, "T8") - SUMIFS(NhatKy_ViPham!K:K, NhatKy_ViPham!E:E, "12_Anh_B", NhatKy_ViPham!F:F, B11, NhatKy_ViPham!C:C, "T8")</f>
        <v>100</v>
      </c>
      <c r="Z11" s="7">
        <f>100 + SUMIFS(NhatKy_ViPham!J:J, NhatKy_ViPham!E:E, "12_Anh_B", NhatKy_ViPham!F:F, B11, NhatKy_ViPham!C:C, "T9") - SUMIFS(NhatKy_ViPham!K:K, NhatKy_ViPham!E:E, "12_Anh_B", NhatKy_ViPham!F:F, B11, NhatKy_ViPham!C:C, "T9")</f>
        <v>100</v>
      </c>
      <c r="AA11" s="7">
        <f>100 + SUMIFS(NhatKy_ViPham!J:J, NhatKy_ViPham!E:E, "12_Anh_B", NhatKy_ViPham!F:F, B11, NhatKy_ViPham!C:C, "T10") - SUMIFS(NhatKy_ViPham!K:K, NhatKy_ViPham!E:E, "12_Anh_B", NhatKy_ViPham!F:F, B11, NhatKy_ViPham!C:C, "T10")</f>
        <v>100</v>
      </c>
      <c r="AB11" s="7">
        <f>100 + SUMIFS(NhatKy_ViPham!J:J, NhatKy_ViPham!E:E, "12_Anh_B", NhatKy_ViPham!F:F, B11, NhatKy_ViPham!C:C, "T11") - SUMIFS(NhatKy_ViPham!K:K, NhatKy_ViPham!E:E, "12_Anh_B", NhatKy_ViPham!F:F, B11, NhatKy_ViPham!C:C, "T11")</f>
        <v>100</v>
      </c>
      <c r="AC11" s="7">
        <f>100 + SUMIFS(NhatKy_ViPham!J:J, NhatKy_ViPham!E:E, "12_Anh_B", NhatKy_ViPham!F:F, B11, NhatKy_ViPham!C:C, "T12") - SUMIFS(NhatKy_ViPham!K:K, NhatKy_ViPham!E:E, "12_Anh_B", NhatKy_ViPham!F:F, B11, NhatKy_ViPham!C:C, "T12")</f>
        <v>100</v>
      </c>
      <c r="AD11" s="7">
        <f>100 + SUMIFS(NhatKy_ViPham!J:J, NhatKy_ViPham!E:E, "12_Anh_B", NhatKy_ViPham!F:F, B11, NhatKy_ViPham!C:C, "T13") - SUMIFS(NhatKy_ViPham!K:K, NhatKy_ViPham!E:E, "12_Anh_B", NhatKy_ViPham!F:F, B11, NhatKy_ViPham!C:C, "T13")</f>
        <v>100</v>
      </c>
      <c r="AE11" s="7">
        <f>100 + SUMIFS(NhatKy_ViPham!J:J, NhatKy_ViPham!E:E, "12_Anh_B", NhatKy_ViPham!F:F, B11, NhatKy_ViPham!C:C, "T14") - SUMIFS(NhatKy_ViPham!K:K, NhatKy_ViPham!E:E, "12_Anh_B", NhatKy_ViPham!F:F, B11, NhatKy_ViPham!C:C, "T14")</f>
        <v>100</v>
      </c>
      <c r="AF11" s="7">
        <f>100 + SUMIFS(NhatKy_ViPham!J:J, NhatKy_ViPham!E:E, "12_Anh_B", NhatKy_ViPham!F:F, B11, NhatKy_ViPham!C:C, "T15") - SUMIFS(NhatKy_ViPham!K:K, NhatKy_ViPham!E:E, "12_Anh_B", NhatKy_ViPham!F:F, B11, NhatKy_ViPham!C:C, "T15")</f>
        <v>100</v>
      </c>
      <c r="AG11" s="7">
        <f>100 + SUMIFS(NhatKy_ViPham!J:J, NhatKy_ViPham!E:E, "12_Anh_B", NhatKy_ViPham!F:F, B11, NhatKy_ViPham!C:C, "T16") - SUMIFS(NhatKy_ViPham!K:K, NhatKy_ViPham!E:E, "12_Anh_B", NhatKy_ViPham!F:F, B11, NhatKy_ViPham!C:C, "T16")</f>
        <v>100</v>
      </c>
      <c r="AH11" s="7">
        <f>100 + SUMIFS(NhatKy_ViPham!J:J, NhatKy_ViPham!E:E, "12_Anh_B", NhatKy_ViPham!F:F, B11, NhatKy_ViPham!C:C, "T17") - SUMIFS(NhatKy_ViPham!K:K, NhatKy_ViPham!E:E, "12_Anh_B", NhatKy_ViPham!F:F, B11, NhatKy_ViPham!C:C, "T17")</f>
        <v>100</v>
      </c>
      <c r="AI11" s="7">
        <f>100 + SUMIFS(NhatKy_ViPham!J:J, NhatKy_ViPham!E:E, "12_Anh_B", NhatKy_ViPham!F:F, B11, NhatKy_ViPham!C:C, "T18") - SUMIFS(NhatKy_ViPham!K:K, NhatKy_ViPham!E:E, "12_Anh_B", NhatKy_ViPham!F:F, B11, NhatKy_ViPham!C:C, "T18")</f>
        <v>100</v>
      </c>
      <c r="AJ11" s="7">
        <f>100 + SUMIFS(NhatKy_ViPham!J:J, NhatKy_ViPham!E:E, "12_Anh_B", NhatKy_ViPham!F:F, B11, NhatKy_ViPham!C:C, "T19") - SUMIFS(NhatKy_ViPham!K:K, NhatKy_ViPham!E:E, "12_Anh_B", NhatKy_ViPham!F:F, B11, NhatKy_ViPham!C:C, "T19")</f>
        <v>100</v>
      </c>
      <c r="AK11" s="7">
        <f>100 + SUMIFS(NhatKy_ViPham!J:J, NhatKy_ViPham!E:E, "12_Anh_B", NhatKy_ViPham!F:F, B11, NhatKy_ViPham!C:C, "T20") - SUMIFS(NhatKy_ViPham!K:K, NhatKy_ViPham!E:E, "12_Anh_B", NhatKy_ViPham!F:F, B11, NhatKy_ViPham!C:C, "T20")</f>
        <v>100</v>
      </c>
      <c r="AL11" s="7">
        <f>100 + SUMIFS(NhatKy_ViPham!J:J, NhatKy_ViPham!E:E, "12_Anh_B", NhatKy_ViPham!F:F, B11, NhatKy_ViPham!C:C, "T21") - SUMIFS(NhatKy_ViPham!K:K, NhatKy_ViPham!E:E, "12_Anh_B", NhatKy_ViPham!F:F, B11, NhatKy_ViPham!C:C, "T21")</f>
        <v>100</v>
      </c>
      <c r="AM11" s="7">
        <f>100 + SUMIFS(NhatKy_ViPham!J:J, NhatKy_ViPham!E:E, "12_Anh_B", NhatKy_ViPham!F:F, B11, NhatKy_ViPham!C:C, "T22") - SUMIFS(NhatKy_ViPham!K:K, NhatKy_ViPham!E:E, "12_Anh_B", NhatKy_ViPham!F:F, B11, NhatKy_ViPham!C:C, "T22")</f>
        <v>100</v>
      </c>
      <c r="AN11" s="7">
        <f>100 + SUMIFS(NhatKy_ViPham!J:J, NhatKy_ViPham!E:E, "12_Anh_B", NhatKy_ViPham!F:F, B11, NhatKy_ViPham!C:C, "T23") - SUMIFS(NhatKy_ViPham!K:K, NhatKy_ViPham!E:E, "12_Anh_B", NhatKy_ViPham!F:F, B11, NhatKy_ViPham!C:C, "T23")</f>
        <v>100</v>
      </c>
      <c r="AO11" s="7">
        <f>100 + SUMIFS(NhatKy_ViPham!J:J, NhatKy_ViPham!E:E, "12_Anh_B", NhatKy_ViPham!F:F, B11, NhatKy_ViPham!C:C, "T24") - SUMIFS(NhatKy_ViPham!K:K, NhatKy_ViPham!E:E, "12_Anh_B", NhatKy_ViPham!F:F, B11, NhatKy_ViPham!C:C, "T24")</f>
        <v>100</v>
      </c>
      <c r="AP11" s="7">
        <f>100 + SUMIFS(NhatKy_ViPham!J:J, NhatKy_ViPham!E:E, "12_Anh_B", NhatKy_ViPham!F:F, B11, NhatKy_ViPham!C:C, "T25") - SUMIFS(NhatKy_ViPham!K:K, NhatKy_ViPham!E:E, "12_Anh_B", NhatKy_ViPham!F:F, B11, NhatKy_ViPham!C:C, "T25")</f>
        <v>100</v>
      </c>
      <c r="AQ11" s="7">
        <f>100 + SUMIFS(NhatKy_ViPham!J:J, NhatKy_ViPham!E:E, "12_Anh_B", NhatKy_ViPham!F:F, B11, NhatKy_ViPham!C:C, "T26") - SUMIFS(NhatKy_ViPham!K:K, NhatKy_ViPham!E:E, "12_Anh_B", NhatKy_ViPham!F:F, B11, NhatKy_ViPham!C:C, "T26")</f>
        <v>100</v>
      </c>
      <c r="AR11" s="7">
        <f>100 + SUMIFS(NhatKy_ViPham!J:J, NhatKy_ViPham!E:E, "12_Anh_B", NhatKy_ViPham!F:F, B11, NhatKy_ViPham!C:C, "T27") - SUMIFS(NhatKy_ViPham!K:K, NhatKy_ViPham!E:E, "12_Anh_B", NhatKy_ViPham!F:F, B11, NhatKy_ViPham!C:C, "T27")</f>
        <v>100</v>
      </c>
      <c r="AS11" s="7">
        <f>100 + SUMIFS(NhatKy_ViPham!J:J, NhatKy_ViPham!E:E, "12_Anh_B", NhatKy_ViPham!F:F, B11, NhatKy_ViPham!C:C, "T28") - SUMIFS(NhatKy_ViPham!K:K, NhatKy_ViPham!E:E, "12_Anh_B", NhatKy_ViPham!F:F, B11, NhatKy_ViPham!C:C, "T28")</f>
        <v>100</v>
      </c>
      <c r="AT11" s="7">
        <f>100 + SUMIFS(NhatKy_ViPham!J:J, NhatKy_ViPham!E:E, "12_Anh_B", NhatKy_ViPham!F:F, B11, NhatKy_ViPham!C:C, "T29") - SUMIFS(NhatKy_ViPham!K:K, NhatKy_ViPham!E:E, "12_Anh_B", NhatKy_ViPham!F:F, B11, NhatKy_ViPham!C:C, "T29")</f>
        <v>100</v>
      </c>
      <c r="AU11" s="7">
        <f>100 + SUMIFS(NhatKy_ViPham!J:J, NhatKy_ViPham!E:E, "12_Anh_B", NhatKy_ViPham!F:F, B11, NhatKy_ViPham!C:C, "T30") - SUMIFS(NhatKy_ViPham!K:K, NhatKy_ViPham!E:E, "12_Anh_B", NhatKy_ViPham!F:F, B11, NhatKy_ViPham!C:C, "T30")</f>
        <v>100</v>
      </c>
      <c r="AV11" s="7">
        <f>100 + SUMIFS(NhatKy_ViPham!J:J, NhatKy_ViPham!E:E, "12_Anh_B", NhatKy_ViPham!F:F, B11, NhatKy_ViPham!C:C, "T31") - SUMIFS(NhatKy_ViPham!K:K, NhatKy_ViPham!E:E, "12_Anh_B", NhatKy_ViPham!F:F, B11, NhatKy_ViPham!C:C, "T31")</f>
        <v>100</v>
      </c>
      <c r="AW11" s="7">
        <f>100 + SUMIFS(NhatKy_ViPham!J:J, NhatKy_ViPham!E:E, "12_Anh_B", NhatKy_ViPham!F:F, B11, NhatKy_ViPham!C:C, "T32") - SUMIFS(NhatKy_ViPham!K:K, NhatKy_ViPham!E:E, "12_Anh_B", NhatKy_ViPham!F:F, B11, NhatKy_ViPham!C:C, "T32")</f>
        <v>100</v>
      </c>
      <c r="AX11" s="7">
        <f>100 + SUMIFS(NhatKy_ViPham!J:J, NhatKy_ViPham!E:E, "12_Anh_B", NhatKy_ViPham!F:F, B11, NhatKy_ViPham!C:C, "T33") - SUMIFS(NhatKy_ViPham!K:K, NhatKy_ViPham!E:E, "12_Anh_B", NhatKy_ViPham!F:F, B11, NhatKy_ViPham!C:C, "T33")</f>
        <v>100</v>
      </c>
      <c r="AY11" s="7">
        <f>100 + SUMIFS(NhatKy_ViPham!J:J, NhatKy_ViPham!E:E, "12_Anh_B", NhatKy_ViPham!F:F, B11, NhatKy_ViPham!C:C, "T34") - SUMIFS(NhatKy_ViPham!K:K, NhatKy_ViPham!E:E, "12_Anh_B", NhatKy_ViPham!F:F, B11, NhatKy_ViPham!C:C, "T34")</f>
        <v>100</v>
      </c>
      <c r="AZ11" s="7">
        <f>100 + SUMIFS(NhatKy_ViPham!J:J, NhatKy_ViPham!E:E, "12_Anh_B", NhatKy_ViPham!F:F, B11, NhatKy_ViPham!C:C, "T35") - SUMIFS(NhatKy_ViPham!K:K, NhatKy_ViPham!E:E, "12_Anh_B", NhatKy_ViPham!F:F, B11, NhatKy_ViPham!C:C, "T35")</f>
        <v>100</v>
      </c>
      <c r="BA11" s="12">
        <f t="shared" si="0"/>
        <v>100</v>
      </c>
      <c r="BB11" s="11" t="s">
        <v>430</v>
      </c>
      <c r="BC11" s="14" t="str">
        <f t="shared" si="1"/>
        <v>Tốt</v>
      </c>
      <c r="BD11" s="10" t="str">
        <f t="shared" si="2"/>
        <v>🟢 BÌNH THƯỜNG</v>
      </c>
    </row>
    <row r="12" spans="1:56" x14ac:dyDescent="0.25">
      <c r="A12" s="5">
        <v>4</v>
      </c>
      <c r="B12" s="15" t="s">
        <v>2963</v>
      </c>
      <c r="C12" s="5" t="s">
        <v>2546</v>
      </c>
      <c r="D12" s="5" t="s">
        <v>435</v>
      </c>
      <c r="E12" s="11" t="s">
        <v>430</v>
      </c>
      <c r="F12" s="6">
        <f>SUMIFS(NhatKy_ViPham!K:K, NhatKy_ViPham!E:E, "12_Anh_B", NhatKy_ViPham!F:F, B12, NhatKy_ViPham!H:H, "L01")</f>
        <v>0</v>
      </c>
      <c r="G12" s="6">
        <f>SUMIFS(NhatKy_ViPham!K:K, NhatKy_ViPham!E:E, "12_Anh_B", NhatKy_ViPham!F:F, B12, NhatKy_ViPham!H:H, "L02")</f>
        <v>0</v>
      </c>
      <c r="H12" s="6">
        <f>SUMIFS(NhatKy_ViPham!K:K, NhatKy_ViPham!E:E, "12_Anh_B", NhatKy_ViPham!F:F, B12, NhatKy_ViPham!H:H, "L03")</f>
        <v>0</v>
      </c>
      <c r="I12" s="6">
        <f>SUMIFS(NhatKy_ViPham!K:K, NhatKy_ViPham!E:E, "12_Anh_B", NhatKy_ViPham!F:F, B12, NhatKy_ViPham!H:H, "L04")</f>
        <v>0</v>
      </c>
      <c r="J12" s="6">
        <f>SUMIFS(NhatKy_ViPham!K:K, NhatKy_ViPham!E:E, "12_Anh_B", NhatKy_ViPham!F:F, B12, NhatKy_ViPham!H:H, "L05")</f>
        <v>0</v>
      </c>
      <c r="K12" s="6">
        <f>SUMIFS(NhatKy_ViPham!K:K, NhatKy_ViPham!E:E, "12_Anh_B", NhatKy_ViPham!F:F, B12, NhatKy_ViPham!H:H, "L06")</f>
        <v>0</v>
      </c>
      <c r="L12" s="6">
        <f>SUMIFS(NhatKy_ViPham!K:K, NhatKy_ViPham!E:E, "12_Anh_B", NhatKy_ViPham!F:F, B12, NhatKy_ViPham!H:H, "L07")</f>
        <v>0</v>
      </c>
      <c r="M12" s="6">
        <f>SUMIFS(NhatKy_ViPham!K:K, NhatKy_ViPham!E:E, "12_Anh_B", NhatKy_ViPham!F:F, B12, NhatKy_ViPham!H:H, "L08")</f>
        <v>0</v>
      </c>
      <c r="N12" s="6">
        <f>SUMIFS(NhatKy_ViPham!K:K, NhatKy_ViPham!E:E, "12_Anh_B", NhatKy_ViPham!F:F, B12, NhatKy_ViPham!H:H, "L09")</f>
        <v>0</v>
      </c>
      <c r="O12" s="6">
        <f>SUMIFS(NhatKy_ViPham!K:K, NhatKy_ViPham!E:E, "12_Anh_B", NhatKy_ViPham!F:F, B12, NhatKy_ViPham!H:H, "L10")</f>
        <v>0</v>
      </c>
      <c r="P12" s="12">
        <f>SUMIFS(NhatKy_ViPham!J:J, NhatKy_ViPham!E:E, "12_Anh_B", NhatKy_ViPham!F:F, B12)</f>
        <v>0</v>
      </c>
      <c r="Q12" s="13">
        <f>SUMIFS(NhatKy_ViPham!K:K, NhatKy_ViPham!E:E, "12_Anh_B", NhatKy_ViPham!F:F, B12)</f>
        <v>0</v>
      </c>
      <c r="R12" s="6">
        <f>100 + SUMIFS(NhatKy_ViPham!J:J, NhatKy_ViPham!E:E, "12_Anh_B", NhatKy_ViPham!F:F, B12, NhatKy_ViPham!C:C, "T1") - SUMIFS(NhatKy_ViPham!K:K, NhatKy_ViPham!E:E, "12_Anh_B", NhatKy_ViPham!F:F, B12, NhatKy_ViPham!C:C, "T1")</f>
        <v>100</v>
      </c>
      <c r="S12" s="6">
        <f>100 + SUMIFS(NhatKy_ViPham!J:J, NhatKy_ViPham!E:E, "12_Anh_B", NhatKy_ViPham!F:F, B12, NhatKy_ViPham!C:C, "T2") - SUMIFS(NhatKy_ViPham!K:K, NhatKy_ViPham!E:E, "12_Anh_B", NhatKy_ViPham!F:F, B12, NhatKy_ViPham!C:C, "T2")</f>
        <v>100</v>
      </c>
      <c r="T12" s="6">
        <f>100 + SUMIFS(NhatKy_ViPham!J:J, NhatKy_ViPham!E:E, "12_Anh_B", NhatKy_ViPham!F:F, B12, NhatKy_ViPham!C:C, "T3") - SUMIFS(NhatKy_ViPham!K:K, NhatKy_ViPham!E:E, "12_Anh_B", NhatKy_ViPham!F:F, B12, NhatKy_ViPham!C:C, "T3")</f>
        <v>100</v>
      </c>
      <c r="U12" s="6">
        <f>100 + SUMIFS(NhatKy_ViPham!J:J, NhatKy_ViPham!E:E, "12_Anh_B", NhatKy_ViPham!F:F, B12, NhatKy_ViPham!C:C, "T4") - SUMIFS(NhatKy_ViPham!K:K, NhatKy_ViPham!E:E, "12_Anh_B", NhatKy_ViPham!F:F, B12, NhatKy_ViPham!C:C, "T4")</f>
        <v>100</v>
      </c>
      <c r="V12" s="6">
        <f>100 + SUMIFS(NhatKy_ViPham!J:J, NhatKy_ViPham!E:E, "12_Anh_B", NhatKy_ViPham!F:F, B12, NhatKy_ViPham!C:C, "T5") - SUMIFS(NhatKy_ViPham!K:K, NhatKy_ViPham!E:E, "12_Anh_B", NhatKy_ViPham!F:F, B12, NhatKy_ViPham!C:C, "T5")</f>
        <v>100</v>
      </c>
      <c r="W12" s="6">
        <f>100 + SUMIFS(NhatKy_ViPham!J:J, NhatKy_ViPham!E:E, "12_Anh_B", NhatKy_ViPham!F:F, B12, NhatKy_ViPham!C:C, "T6") - SUMIFS(NhatKy_ViPham!K:K, NhatKy_ViPham!E:E, "12_Anh_B", NhatKy_ViPham!F:F, B12, NhatKy_ViPham!C:C, "T6")</f>
        <v>100</v>
      </c>
      <c r="X12" s="6">
        <f>100 + SUMIFS(NhatKy_ViPham!J:J, NhatKy_ViPham!E:E, "12_Anh_B", NhatKy_ViPham!F:F, B12, NhatKy_ViPham!C:C, "T7") - SUMIFS(NhatKy_ViPham!K:K, NhatKy_ViPham!E:E, "12_Anh_B", NhatKy_ViPham!F:F, B12, NhatKy_ViPham!C:C, "T7")</f>
        <v>100</v>
      </c>
      <c r="Y12" s="6">
        <f>100 + SUMIFS(NhatKy_ViPham!J:J, NhatKy_ViPham!E:E, "12_Anh_B", NhatKy_ViPham!F:F, B12, NhatKy_ViPham!C:C, "T8") - SUMIFS(NhatKy_ViPham!K:K, NhatKy_ViPham!E:E, "12_Anh_B", NhatKy_ViPham!F:F, B12, NhatKy_ViPham!C:C, "T8")</f>
        <v>100</v>
      </c>
      <c r="Z12" s="6">
        <f>100 + SUMIFS(NhatKy_ViPham!J:J, NhatKy_ViPham!E:E, "12_Anh_B", NhatKy_ViPham!F:F, B12, NhatKy_ViPham!C:C, "T9") - SUMIFS(NhatKy_ViPham!K:K, NhatKy_ViPham!E:E, "12_Anh_B", NhatKy_ViPham!F:F, B12, NhatKy_ViPham!C:C, "T9")</f>
        <v>100</v>
      </c>
      <c r="AA12" s="6">
        <f>100 + SUMIFS(NhatKy_ViPham!J:J, NhatKy_ViPham!E:E, "12_Anh_B", NhatKy_ViPham!F:F, B12, NhatKy_ViPham!C:C, "T10") - SUMIFS(NhatKy_ViPham!K:K, NhatKy_ViPham!E:E, "12_Anh_B", NhatKy_ViPham!F:F, B12, NhatKy_ViPham!C:C, "T10")</f>
        <v>100</v>
      </c>
      <c r="AB12" s="6">
        <f>100 + SUMIFS(NhatKy_ViPham!J:J, NhatKy_ViPham!E:E, "12_Anh_B", NhatKy_ViPham!F:F, B12, NhatKy_ViPham!C:C, "T11") - SUMIFS(NhatKy_ViPham!K:K, NhatKy_ViPham!E:E, "12_Anh_B", NhatKy_ViPham!F:F, B12, NhatKy_ViPham!C:C, "T11")</f>
        <v>100</v>
      </c>
      <c r="AC12" s="6">
        <f>100 + SUMIFS(NhatKy_ViPham!J:J, NhatKy_ViPham!E:E, "12_Anh_B", NhatKy_ViPham!F:F, B12, NhatKy_ViPham!C:C, "T12") - SUMIFS(NhatKy_ViPham!K:K, NhatKy_ViPham!E:E, "12_Anh_B", NhatKy_ViPham!F:F, B12, NhatKy_ViPham!C:C, "T12")</f>
        <v>100</v>
      </c>
      <c r="AD12" s="6">
        <f>100 + SUMIFS(NhatKy_ViPham!J:J, NhatKy_ViPham!E:E, "12_Anh_B", NhatKy_ViPham!F:F, B12, NhatKy_ViPham!C:C, "T13") - SUMIFS(NhatKy_ViPham!K:K, NhatKy_ViPham!E:E, "12_Anh_B", NhatKy_ViPham!F:F, B12, NhatKy_ViPham!C:C, "T13")</f>
        <v>100</v>
      </c>
      <c r="AE12" s="6">
        <f>100 + SUMIFS(NhatKy_ViPham!J:J, NhatKy_ViPham!E:E, "12_Anh_B", NhatKy_ViPham!F:F, B12, NhatKy_ViPham!C:C, "T14") - SUMIFS(NhatKy_ViPham!K:K, NhatKy_ViPham!E:E, "12_Anh_B", NhatKy_ViPham!F:F, B12, NhatKy_ViPham!C:C, "T14")</f>
        <v>100</v>
      </c>
      <c r="AF12" s="6">
        <f>100 + SUMIFS(NhatKy_ViPham!J:J, NhatKy_ViPham!E:E, "12_Anh_B", NhatKy_ViPham!F:F, B12, NhatKy_ViPham!C:C, "T15") - SUMIFS(NhatKy_ViPham!K:K, NhatKy_ViPham!E:E, "12_Anh_B", NhatKy_ViPham!F:F, B12, NhatKy_ViPham!C:C, "T15")</f>
        <v>100</v>
      </c>
      <c r="AG12" s="6">
        <f>100 + SUMIFS(NhatKy_ViPham!J:J, NhatKy_ViPham!E:E, "12_Anh_B", NhatKy_ViPham!F:F, B12, NhatKy_ViPham!C:C, "T16") - SUMIFS(NhatKy_ViPham!K:K, NhatKy_ViPham!E:E, "12_Anh_B", NhatKy_ViPham!F:F, B12, NhatKy_ViPham!C:C, "T16")</f>
        <v>100</v>
      </c>
      <c r="AH12" s="6">
        <f>100 + SUMIFS(NhatKy_ViPham!J:J, NhatKy_ViPham!E:E, "12_Anh_B", NhatKy_ViPham!F:F, B12, NhatKy_ViPham!C:C, "T17") - SUMIFS(NhatKy_ViPham!K:K, NhatKy_ViPham!E:E, "12_Anh_B", NhatKy_ViPham!F:F, B12, NhatKy_ViPham!C:C, "T17")</f>
        <v>100</v>
      </c>
      <c r="AI12" s="6">
        <f>100 + SUMIFS(NhatKy_ViPham!J:J, NhatKy_ViPham!E:E, "12_Anh_B", NhatKy_ViPham!F:F, B12, NhatKy_ViPham!C:C, "T18") - SUMIFS(NhatKy_ViPham!K:K, NhatKy_ViPham!E:E, "12_Anh_B", NhatKy_ViPham!F:F, B12, NhatKy_ViPham!C:C, "T18")</f>
        <v>100</v>
      </c>
      <c r="AJ12" s="6">
        <f>100 + SUMIFS(NhatKy_ViPham!J:J, NhatKy_ViPham!E:E, "12_Anh_B", NhatKy_ViPham!F:F, B12, NhatKy_ViPham!C:C, "T19") - SUMIFS(NhatKy_ViPham!K:K, NhatKy_ViPham!E:E, "12_Anh_B", NhatKy_ViPham!F:F, B12, NhatKy_ViPham!C:C, "T19")</f>
        <v>100</v>
      </c>
      <c r="AK12" s="6">
        <f>100 + SUMIFS(NhatKy_ViPham!J:J, NhatKy_ViPham!E:E, "12_Anh_B", NhatKy_ViPham!F:F, B12, NhatKy_ViPham!C:C, "T20") - SUMIFS(NhatKy_ViPham!K:K, NhatKy_ViPham!E:E, "12_Anh_B", NhatKy_ViPham!F:F, B12, NhatKy_ViPham!C:C, "T20")</f>
        <v>100</v>
      </c>
      <c r="AL12" s="6">
        <f>100 + SUMIFS(NhatKy_ViPham!J:J, NhatKy_ViPham!E:E, "12_Anh_B", NhatKy_ViPham!F:F, B12, NhatKy_ViPham!C:C, "T21") - SUMIFS(NhatKy_ViPham!K:K, NhatKy_ViPham!E:E, "12_Anh_B", NhatKy_ViPham!F:F, B12, NhatKy_ViPham!C:C, "T21")</f>
        <v>100</v>
      </c>
      <c r="AM12" s="6">
        <f>100 + SUMIFS(NhatKy_ViPham!J:J, NhatKy_ViPham!E:E, "12_Anh_B", NhatKy_ViPham!F:F, B12, NhatKy_ViPham!C:C, "T22") - SUMIFS(NhatKy_ViPham!K:K, NhatKy_ViPham!E:E, "12_Anh_B", NhatKy_ViPham!F:F, B12, NhatKy_ViPham!C:C, "T22")</f>
        <v>100</v>
      </c>
      <c r="AN12" s="6">
        <f>100 + SUMIFS(NhatKy_ViPham!J:J, NhatKy_ViPham!E:E, "12_Anh_B", NhatKy_ViPham!F:F, B12, NhatKy_ViPham!C:C, "T23") - SUMIFS(NhatKy_ViPham!K:K, NhatKy_ViPham!E:E, "12_Anh_B", NhatKy_ViPham!F:F, B12, NhatKy_ViPham!C:C, "T23")</f>
        <v>100</v>
      </c>
      <c r="AO12" s="6">
        <f>100 + SUMIFS(NhatKy_ViPham!J:J, NhatKy_ViPham!E:E, "12_Anh_B", NhatKy_ViPham!F:F, B12, NhatKy_ViPham!C:C, "T24") - SUMIFS(NhatKy_ViPham!K:K, NhatKy_ViPham!E:E, "12_Anh_B", NhatKy_ViPham!F:F, B12, NhatKy_ViPham!C:C, "T24")</f>
        <v>100</v>
      </c>
      <c r="AP12" s="6">
        <f>100 + SUMIFS(NhatKy_ViPham!J:J, NhatKy_ViPham!E:E, "12_Anh_B", NhatKy_ViPham!F:F, B12, NhatKy_ViPham!C:C, "T25") - SUMIFS(NhatKy_ViPham!K:K, NhatKy_ViPham!E:E, "12_Anh_B", NhatKy_ViPham!F:F, B12, NhatKy_ViPham!C:C, "T25")</f>
        <v>100</v>
      </c>
      <c r="AQ12" s="6">
        <f>100 + SUMIFS(NhatKy_ViPham!J:J, NhatKy_ViPham!E:E, "12_Anh_B", NhatKy_ViPham!F:F, B12, NhatKy_ViPham!C:C, "T26") - SUMIFS(NhatKy_ViPham!K:K, NhatKy_ViPham!E:E, "12_Anh_B", NhatKy_ViPham!F:F, B12, NhatKy_ViPham!C:C, "T26")</f>
        <v>100</v>
      </c>
      <c r="AR12" s="6">
        <f>100 + SUMIFS(NhatKy_ViPham!J:J, NhatKy_ViPham!E:E, "12_Anh_B", NhatKy_ViPham!F:F, B12, NhatKy_ViPham!C:C, "T27") - SUMIFS(NhatKy_ViPham!K:K, NhatKy_ViPham!E:E, "12_Anh_B", NhatKy_ViPham!F:F, B12, NhatKy_ViPham!C:C, "T27")</f>
        <v>100</v>
      </c>
      <c r="AS12" s="6">
        <f>100 + SUMIFS(NhatKy_ViPham!J:J, NhatKy_ViPham!E:E, "12_Anh_B", NhatKy_ViPham!F:F, B12, NhatKy_ViPham!C:C, "T28") - SUMIFS(NhatKy_ViPham!K:K, NhatKy_ViPham!E:E, "12_Anh_B", NhatKy_ViPham!F:F, B12, NhatKy_ViPham!C:C, "T28")</f>
        <v>100</v>
      </c>
      <c r="AT12" s="6">
        <f>100 + SUMIFS(NhatKy_ViPham!J:J, NhatKy_ViPham!E:E, "12_Anh_B", NhatKy_ViPham!F:F, B12, NhatKy_ViPham!C:C, "T29") - SUMIFS(NhatKy_ViPham!K:K, NhatKy_ViPham!E:E, "12_Anh_B", NhatKy_ViPham!F:F, B12, NhatKy_ViPham!C:C, "T29")</f>
        <v>100</v>
      </c>
      <c r="AU12" s="6">
        <f>100 + SUMIFS(NhatKy_ViPham!J:J, NhatKy_ViPham!E:E, "12_Anh_B", NhatKy_ViPham!F:F, B12, NhatKy_ViPham!C:C, "T30") - SUMIFS(NhatKy_ViPham!K:K, NhatKy_ViPham!E:E, "12_Anh_B", NhatKy_ViPham!F:F, B12, NhatKy_ViPham!C:C, "T30")</f>
        <v>100</v>
      </c>
      <c r="AV12" s="6">
        <f>100 + SUMIFS(NhatKy_ViPham!J:J, NhatKy_ViPham!E:E, "12_Anh_B", NhatKy_ViPham!F:F, B12, NhatKy_ViPham!C:C, "T31") - SUMIFS(NhatKy_ViPham!K:K, NhatKy_ViPham!E:E, "12_Anh_B", NhatKy_ViPham!F:F, B12, NhatKy_ViPham!C:C, "T31")</f>
        <v>100</v>
      </c>
      <c r="AW12" s="6">
        <f>100 + SUMIFS(NhatKy_ViPham!J:J, NhatKy_ViPham!E:E, "12_Anh_B", NhatKy_ViPham!F:F, B12, NhatKy_ViPham!C:C, "T32") - SUMIFS(NhatKy_ViPham!K:K, NhatKy_ViPham!E:E, "12_Anh_B", NhatKy_ViPham!F:F, B12, NhatKy_ViPham!C:C, "T32")</f>
        <v>100</v>
      </c>
      <c r="AX12" s="6">
        <f>100 + SUMIFS(NhatKy_ViPham!J:J, NhatKy_ViPham!E:E, "12_Anh_B", NhatKy_ViPham!F:F, B12, NhatKy_ViPham!C:C, "T33") - SUMIFS(NhatKy_ViPham!K:K, NhatKy_ViPham!E:E, "12_Anh_B", NhatKy_ViPham!F:F, B12, NhatKy_ViPham!C:C, "T33")</f>
        <v>100</v>
      </c>
      <c r="AY12" s="6">
        <f>100 + SUMIFS(NhatKy_ViPham!J:J, NhatKy_ViPham!E:E, "12_Anh_B", NhatKy_ViPham!F:F, B12, NhatKy_ViPham!C:C, "T34") - SUMIFS(NhatKy_ViPham!K:K, NhatKy_ViPham!E:E, "12_Anh_B", NhatKy_ViPham!F:F, B12, NhatKy_ViPham!C:C, "T34")</f>
        <v>100</v>
      </c>
      <c r="AZ12" s="6">
        <f>100 + SUMIFS(NhatKy_ViPham!J:J, NhatKy_ViPham!E:E, "12_Anh_B", NhatKy_ViPham!F:F, B12, NhatKy_ViPham!C:C, "T35") - SUMIFS(NhatKy_ViPham!K:K, NhatKy_ViPham!E:E, "12_Anh_B", NhatKy_ViPham!F:F, B12, NhatKy_ViPham!C:C, "T35")</f>
        <v>100</v>
      </c>
      <c r="BA12" s="12">
        <f t="shared" si="0"/>
        <v>100</v>
      </c>
      <c r="BB12" s="11" t="s">
        <v>430</v>
      </c>
      <c r="BC12" s="16" t="str">
        <f t="shared" si="1"/>
        <v>Tốt</v>
      </c>
      <c r="BD12" s="15" t="str">
        <f t="shared" si="2"/>
        <v>🟢 BÌNH THƯỜNG</v>
      </c>
    </row>
    <row r="13" spans="1:56" x14ac:dyDescent="0.25">
      <c r="A13" s="4">
        <v>5</v>
      </c>
      <c r="B13" s="10" t="s">
        <v>2964</v>
      </c>
      <c r="C13" s="4" t="s">
        <v>2261</v>
      </c>
      <c r="D13" s="4" t="s">
        <v>435</v>
      </c>
      <c r="E13" s="11" t="s">
        <v>430</v>
      </c>
      <c r="F13" s="7">
        <f>SUMIFS(NhatKy_ViPham!K:K, NhatKy_ViPham!E:E, "12_Anh_B", NhatKy_ViPham!F:F, B13, NhatKy_ViPham!H:H, "L01")</f>
        <v>0</v>
      </c>
      <c r="G13" s="7">
        <f>SUMIFS(NhatKy_ViPham!K:K, NhatKy_ViPham!E:E, "12_Anh_B", NhatKy_ViPham!F:F, B13, NhatKy_ViPham!H:H, "L02")</f>
        <v>0</v>
      </c>
      <c r="H13" s="7">
        <f>SUMIFS(NhatKy_ViPham!K:K, NhatKy_ViPham!E:E, "12_Anh_B", NhatKy_ViPham!F:F, B13, NhatKy_ViPham!H:H, "L03")</f>
        <v>0</v>
      </c>
      <c r="I13" s="7">
        <f>SUMIFS(NhatKy_ViPham!K:K, NhatKy_ViPham!E:E, "12_Anh_B", NhatKy_ViPham!F:F, B13, NhatKy_ViPham!H:H, "L04")</f>
        <v>0</v>
      </c>
      <c r="J13" s="7">
        <f>SUMIFS(NhatKy_ViPham!K:K, NhatKy_ViPham!E:E, "12_Anh_B", NhatKy_ViPham!F:F, B13, NhatKy_ViPham!H:H, "L05")</f>
        <v>0</v>
      </c>
      <c r="K13" s="7">
        <f>SUMIFS(NhatKy_ViPham!K:K, NhatKy_ViPham!E:E, "12_Anh_B", NhatKy_ViPham!F:F, B13, NhatKy_ViPham!H:H, "L06")</f>
        <v>0</v>
      </c>
      <c r="L13" s="7">
        <f>SUMIFS(NhatKy_ViPham!K:K, NhatKy_ViPham!E:E, "12_Anh_B", NhatKy_ViPham!F:F, B13, NhatKy_ViPham!H:H, "L07")</f>
        <v>0</v>
      </c>
      <c r="M13" s="7">
        <f>SUMIFS(NhatKy_ViPham!K:K, NhatKy_ViPham!E:E, "12_Anh_B", NhatKy_ViPham!F:F, B13, NhatKy_ViPham!H:H, "L08")</f>
        <v>0</v>
      </c>
      <c r="N13" s="7">
        <f>SUMIFS(NhatKy_ViPham!K:K, NhatKy_ViPham!E:E, "12_Anh_B", NhatKy_ViPham!F:F, B13, NhatKy_ViPham!H:H, "L09")</f>
        <v>0</v>
      </c>
      <c r="O13" s="7">
        <f>SUMIFS(NhatKy_ViPham!K:K, NhatKy_ViPham!E:E, "12_Anh_B", NhatKy_ViPham!F:F, B13, NhatKy_ViPham!H:H, "L10")</f>
        <v>0</v>
      </c>
      <c r="P13" s="12">
        <f>SUMIFS(NhatKy_ViPham!J:J, NhatKy_ViPham!E:E, "12_Anh_B", NhatKy_ViPham!F:F, B13)</f>
        <v>0</v>
      </c>
      <c r="Q13" s="13">
        <f>SUMIFS(NhatKy_ViPham!K:K, NhatKy_ViPham!E:E, "12_Anh_B", NhatKy_ViPham!F:F, B13)</f>
        <v>0</v>
      </c>
      <c r="R13" s="7">
        <f>100 + SUMIFS(NhatKy_ViPham!J:J, NhatKy_ViPham!E:E, "12_Anh_B", NhatKy_ViPham!F:F, B13, NhatKy_ViPham!C:C, "T1") - SUMIFS(NhatKy_ViPham!K:K, NhatKy_ViPham!E:E, "12_Anh_B", NhatKy_ViPham!F:F, B13, NhatKy_ViPham!C:C, "T1")</f>
        <v>100</v>
      </c>
      <c r="S13" s="7">
        <f>100 + SUMIFS(NhatKy_ViPham!J:J, NhatKy_ViPham!E:E, "12_Anh_B", NhatKy_ViPham!F:F, B13, NhatKy_ViPham!C:C, "T2") - SUMIFS(NhatKy_ViPham!K:K, NhatKy_ViPham!E:E, "12_Anh_B", NhatKy_ViPham!F:F, B13, NhatKy_ViPham!C:C, "T2")</f>
        <v>100</v>
      </c>
      <c r="T13" s="7">
        <f>100 + SUMIFS(NhatKy_ViPham!J:J, NhatKy_ViPham!E:E, "12_Anh_B", NhatKy_ViPham!F:F, B13, NhatKy_ViPham!C:C, "T3") - SUMIFS(NhatKy_ViPham!K:K, NhatKy_ViPham!E:E, "12_Anh_B", NhatKy_ViPham!F:F, B13, NhatKy_ViPham!C:C, "T3")</f>
        <v>100</v>
      </c>
      <c r="U13" s="7">
        <f>100 + SUMIFS(NhatKy_ViPham!J:J, NhatKy_ViPham!E:E, "12_Anh_B", NhatKy_ViPham!F:F, B13, NhatKy_ViPham!C:C, "T4") - SUMIFS(NhatKy_ViPham!K:K, NhatKy_ViPham!E:E, "12_Anh_B", NhatKy_ViPham!F:F, B13, NhatKy_ViPham!C:C, "T4")</f>
        <v>100</v>
      </c>
      <c r="V13" s="7">
        <f>100 + SUMIFS(NhatKy_ViPham!J:J, NhatKy_ViPham!E:E, "12_Anh_B", NhatKy_ViPham!F:F, B13, NhatKy_ViPham!C:C, "T5") - SUMIFS(NhatKy_ViPham!K:K, NhatKy_ViPham!E:E, "12_Anh_B", NhatKy_ViPham!F:F, B13, NhatKy_ViPham!C:C, "T5")</f>
        <v>100</v>
      </c>
      <c r="W13" s="7">
        <f>100 + SUMIFS(NhatKy_ViPham!J:J, NhatKy_ViPham!E:E, "12_Anh_B", NhatKy_ViPham!F:F, B13, NhatKy_ViPham!C:C, "T6") - SUMIFS(NhatKy_ViPham!K:K, NhatKy_ViPham!E:E, "12_Anh_B", NhatKy_ViPham!F:F, B13, NhatKy_ViPham!C:C, "T6")</f>
        <v>100</v>
      </c>
      <c r="X13" s="7">
        <f>100 + SUMIFS(NhatKy_ViPham!J:J, NhatKy_ViPham!E:E, "12_Anh_B", NhatKy_ViPham!F:F, B13, NhatKy_ViPham!C:C, "T7") - SUMIFS(NhatKy_ViPham!K:K, NhatKy_ViPham!E:E, "12_Anh_B", NhatKy_ViPham!F:F, B13, NhatKy_ViPham!C:C, "T7")</f>
        <v>100</v>
      </c>
      <c r="Y13" s="7">
        <f>100 + SUMIFS(NhatKy_ViPham!J:J, NhatKy_ViPham!E:E, "12_Anh_B", NhatKy_ViPham!F:F, B13, NhatKy_ViPham!C:C, "T8") - SUMIFS(NhatKy_ViPham!K:K, NhatKy_ViPham!E:E, "12_Anh_B", NhatKy_ViPham!F:F, B13, NhatKy_ViPham!C:C, "T8")</f>
        <v>100</v>
      </c>
      <c r="Z13" s="7">
        <f>100 + SUMIFS(NhatKy_ViPham!J:J, NhatKy_ViPham!E:E, "12_Anh_B", NhatKy_ViPham!F:F, B13, NhatKy_ViPham!C:C, "T9") - SUMIFS(NhatKy_ViPham!K:K, NhatKy_ViPham!E:E, "12_Anh_B", NhatKy_ViPham!F:F, B13, NhatKy_ViPham!C:C, "T9")</f>
        <v>100</v>
      </c>
      <c r="AA13" s="7">
        <f>100 + SUMIFS(NhatKy_ViPham!J:J, NhatKy_ViPham!E:E, "12_Anh_B", NhatKy_ViPham!F:F, B13, NhatKy_ViPham!C:C, "T10") - SUMIFS(NhatKy_ViPham!K:K, NhatKy_ViPham!E:E, "12_Anh_B", NhatKy_ViPham!F:F, B13, NhatKy_ViPham!C:C, "T10")</f>
        <v>100</v>
      </c>
      <c r="AB13" s="7">
        <f>100 + SUMIFS(NhatKy_ViPham!J:J, NhatKy_ViPham!E:E, "12_Anh_B", NhatKy_ViPham!F:F, B13, NhatKy_ViPham!C:C, "T11") - SUMIFS(NhatKy_ViPham!K:K, NhatKy_ViPham!E:E, "12_Anh_B", NhatKy_ViPham!F:F, B13, NhatKy_ViPham!C:C, "T11")</f>
        <v>100</v>
      </c>
      <c r="AC13" s="7">
        <f>100 + SUMIFS(NhatKy_ViPham!J:J, NhatKy_ViPham!E:E, "12_Anh_B", NhatKy_ViPham!F:F, B13, NhatKy_ViPham!C:C, "T12") - SUMIFS(NhatKy_ViPham!K:K, NhatKy_ViPham!E:E, "12_Anh_B", NhatKy_ViPham!F:F, B13, NhatKy_ViPham!C:C, "T12")</f>
        <v>100</v>
      </c>
      <c r="AD13" s="7">
        <f>100 + SUMIFS(NhatKy_ViPham!J:J, NhatKy_ViPham!E:E, "12_Anh_B", NhatKy_ViPham!F:F, B13, NhatKy_ViPham!C:C, "T13") - SUMIFS(NhatKy_ViPham!K:K, NhatKy_ViPham!E:E, "12_Anh_B", NhatKy_ViPham!F:F, B13, NhatKy_ViPham!C:C, "T13")</f>
        <v>100</v>
      </c>
      <c r="AE13" s="7">
        <f>100 + SUMIFS(NhatKy_ViPham!J:J, NhatKy_ViPham!E:E, "12_Anh_B", NhatKy_ViPham!F:F, B13, NhatKy_ViPham!C:C, "T14") - SUMIFS(NhatKy_ViPham!K:K, NhatKy_ViPham!E:E, "12_Anh_B", NhatKy_ViPham!F:F, B13, NhatKy_ViPham!C:C, "T14")</f>
        <v>100</v>
      </c>
      <c r="AF13" s="7">
        <f>100 + SUMIFS(NhatKy_ViPham!J:J, NhatKy_ViPham!E:E, "12_Anh_B", NhatKy_ViPham!F:F, B13, NhatKy_ViPham!C:C, "T15") - SUMIFS(NhatKy_ViPham!K:K, NhatKy_ViPham!E:E, "12_Anh_B", NhatKy_ViPham!F:F, B13, NhatKy_ViPham!C:C, "T15")</f>
        <v>100</v>
      </c>
      <c r="AG13" s="7">
        <f>100 + SUMIFS(NhatKy_ViPham!J:J, NhatKy_ViPham!E:E, "12_Anh_B", NhatKy_ViPham!F:F, B13, NhatKy_ViPham!C:C, "T16") - SUMIFS(NhatKy_ViPham!K:K, NhatKy_ViPham!E:E, "12_Anh_B", NhatKy_ViPham!F:F, B13, NhatKy_ViPham!C:C, "T16")</f>
        <v>100</v>
      </c>
      <c r="AH13" s="7">
        <f>100 + SUMIFS(NhatKy_ViPham!J:J, NhatKy_ViPham!E:E, "12_Anh_B", NhatKy_ViPham!F:F, B13, NhatKy_ViPham!C:C, "T17") - SUMIFS(NhatKy_ViPham!K:K, NhatKy_ViPham!E:E, "12_Anh_B", NhatKy_ViPham!F:F, B13, NhatKy_ViPham!C:C, "T17")</f>
        <v>100</v>
      </c>
      <c r="AI13" s="7">
        <f>100 + SUMIFS(NhatKy_ViPham!J:J, NhatKy_ViPham!E:E, "12_Anh_B", NhatKy_ViPham!F:F, B13, NhatKy_ViPham!C:C, "T18") - SUMIFS(NhatKy_ViPham!K:K, NhatKy_ViPham!E:E, "12_Anh_B", NhatKy_ViPham!F:F, B13, NhatKy_ViPham!C:C, "T18")</f>
        <v>100</v>
      </c>
      <c r="AJ13" s="7">
        <f>100 + SUMIFS(NhatKy_ViPham!J:J, NhatKy_ViPham!E:E, "12_Anh_B", NhatKy_ViPham!F:F, B13, NhatKy_ViPham!C:C, "T19") - SUMIFS(NhatKy_ViPham!K:K, NhatKy_ViPham!E:E, "12_Anh_B", NhatKy_ViPham!F:F, B13, NhatKy_ViPham!C:C, "T19")</f>
        <v>100</v>
      </c>
      <c r="AK13" s="7">
        <f>100 + SUMIFS(NhatKy_ViPham!J:J, NhatKy_ViPham!E:E, "12_Anh_B", NhatKy_ViPham!F:F, B13, NhatKy_ViPham!C:C, "T20") - SUMIFS(NhatKy_ViPham!K:K, NhatKy_ViPham!E:E, "12_Anh_B", NhatKy_ViPham!F:F, B13, NhatKy_ViPham!C:C, "T20")</f>
        <v>100</v>
      </c>
      <c r="AL13" s="7">
        <f>100 + SUMIFS(NhatKy_ViPham!J:J, NhatKy_ViPham!E:E, "12_Anh_B", NhatKy_ViPham!F:F, B13, NhatKy_ViPham!C:C, "T21") - SUMIFS(NhatKy_ViPham!K:K, NhatKy_ViPham!E:E, "12_Anh_B", NhatKy_ViPham!F:F, B13, NhatKy_ViPham!C:C, "T21")</f>
        <v>100</v>
      </c>
      <c r="AM13" s="7">
        <f>100 + SUMIFS(NhatKy_ViPham!J:J, NhatKy_ViPham!E:E, "12_Anh_B", NhatKy_ViPham!F:F, B13, NhatKy_ViPham!C:C, "T22") - SUMIFS(NhatKy_ViPham!K:K, NhatKy_ViPham!E:E, "12_Anh_B", NhatKy_ViPham!F:F, B13, NhatKy_ViPham!C:C, "T22")</f>
        <v>100</v>
      </c>
      <c r="AN13" s="7">
        <f>100 + SUMIFS(NhatKy_ViPham!J:J, NhatKy_ViPham!E:E, "12_Anh_B", NhatKy_ViPham!F:F, B13, NhatKy_ViPham!C:C, "T23") - SUMIFS(NhatKy_ViPham!K:K, NhatKy_ViPham!E:E, "12_Anh_B", NhatKy_ViPham!F:F, B13, NhatKy_ViPham!C:C, "T23")</f>
        <v>100</v>
      </c>
      <c r="AO13" s="7">
        <f>100 + SUMIFS(NhatKy_ViPham!J:J, NhatKy_ViPham!E:E, "12_Anh_B", NhatKy_ViPham!F:F, B13, NhatKy_ViPham!C:C, "T24") - SUMIFS(NhatKy_ViPham!K:K, NhatKy_ViPham!E:E, "12_Anh_B", NhatKy_ViPham!F:F, B13, NhatKy_ViPham!C:C, "T24")</f>
        <v>100</v>
      </c>
      <c r="AP13" s="7">
        <f>100 + SUMIFS(NhatKy_ViPham!J:J, NhatKy_ViPham!E:E, "12_Anh_B", NhatKy_ViPham!F:F, B13, NhatKy_ViPham!C:C, "T25") - SUMIFS(NhatKy_ViPham!K:K, NhatKy_ViPham!E:E, "12_Anh_B", NhatKy_ViPham!F:F, B13, NhatKy_ViPham!C:C, "T25")</f>
        <v>100</v>
      </c>
      <c r="AQ13" s="7">
        <f>100 + SUMIFS(NhatKy_ViPham!J:J, NhatKy_ViPham!E:E, "12_Anh_B", NhatKy_ViPham!F:F, B13, NhatKy_ViPham!C:C, "T26") - SUMIFS(NhatKy_ViPham!K:K, NhatKy_ViPham!E:E, "12_Anh_B", NhatKy_ViPham!F:F, B13, NhatKy_ViPham!C:C, "T26")</f>
        <v>100</v>
      </c>
      <c r="AR13" s="7">
        <f>100 + SUMIFS(NhatKy_ViPham!J:J, NhatKy_ViPham!E:E, "12_Anh_B", NhatKy_ViPham!F:F, B13, NhatKy_ViPham!C:C, "T27") - SUMIFS(NhatKy_ViPham!K:K, NhatKy_ViPham!E:E, "12_Anh_B", NhatKy_ViPham!F:F, B13, NhatKy_ViPham!C:C, "T27")</f>
        <v>100</v>
      </c>
      <c r="AS13" s="7">
        <f>100 + SUMIFS(NhatKy_ViPham!J:J, NhatKy_ViPham!E:E, "12_Anh_B", NhatKy_ViPham!F:F, B13, NhatKy_ViPham!C:C, "T28") - SUMIFS(NhatKy_ViPham!K:K, NhatKy_ViPham!E:E, "12_Anh_B", NhatKy_ViPham!F:F, B13, NhatKy_ViPham!C:C, "T28")</f>
        <v>100</v>
      </c>
      <c r="AT13" s="7">
        <f>100 + SUMIFS(NhatKy_ViPham!J:J, NhatKy_ViPham!E:E, "12_Anh_B", NhatKy_ViPham!F:F, B13, NhatKy_ViPham!C:C, "T29") - SUMIFS(NhatKy_ViPham!K:K, NhatKy_ViPham!E:E, "12_Anh_B", NhatKy_ViPham!F:F, B13, NhatKy_ViPham!C:C, "T29")</f>
        <v>100</v>
      </c>
      <c r="AU13" s="7">
        <f>100 + SUMIFS(NhatKy_ViPham!J:J, NhatKy_ViPham!E:E, "12_Anh_B", NhatKy_ViPham!F:F, B13, NhatKy_ViPham!C:C, "T30") - SUMIFS(NhatKy_ViPham!K:K, NhatKy_ViPham!E:E, "12_Anh_B", NhatKy_ViPham!F:F, B13, NhatKy_ViPham!C:C, "T30")</f>
        <v>100</v>
      </c>
      <c r="AV13" s="7">
        <f>100 + SUMIFS(NhatKy_ViPham!J:J, NhatKy_ViPham!E:E, "12_Anh_B", NhatKy_ViPham!F:F, B13, NhatKy_ViPham!C:C, "T31") - SUMIFS(NhatKy_ViPham!K:K, NhatKy_ViPham!E:E, "12_Anh_B", NhatKy_ViPham!F:F, B13, NhatKy_ViPham!C:C, "T31")</f>
        <v>100</v>
      </c>
      <c r="AW13" s="7">
        <f>100 + SUMIFS(NhatKy_ViPham!J:J, NhatKy_ViPham!E:E, "12_Anh_B", NhatKy_ViPham!F:F, B13, NhatKy_ViPham!C:C, "T32") - SUMIFS(NhatKy_ViPham!K:K, NhatKy_ViPham!E:E, "12_Anh_B", NhatKy_ViPham!F:F, B13, NhatKy_ViPham!C:C, "T32")</f>
        <v>100</v>
      </c>
      <c r="AX13" s="7">
        <f>100 + SUMIFS(NhatKy_ViPham!J:J, NhatKy_ViPham!E:E, "12_Anh_B", NhatKy_ViPham!F:F, B13, NhatKy_ViPham!C:C, "T33") - SUMIFS(NhatKy_ViPham!K:K, NhatKy_ViPham!E:E, "12_Anh_B", NhatKy_ViPham!F:F, B13, NhatKy_ViPham!C:C, "T33")</f>
        <v>100</v>
      </c>
      <c r="AY13" s="7">
        <f>100 + SUMIFS(NhatKy_ViPham!J:J, NhatKy_ViPham!E:E, "12_Anh_B", NhatKy_ViPham!F:F, B13, NhatKy_ViPham!C:C, "T34") - SUMIFS(NhatKy_ViPham!K:K, NhatKy_ViPham!E:E, "12_Anh_B", NhatKy_ViPham!F:F, B13, NhatKy_ViPham!C:C, "T34")</f>
        <v>100</v>
      </c>
      <c r="AZ13" s="7">
        <f>100 + SUMIFS(NhatKy_ViPham!J:J, NhatKy_ViPham!E:E, "12_Anh_B", NhatKy_ViPham!F:F, B13, NhatKy_ViPham!C:C, "T35") - SUMIFS(NhatKy_ViPham!K:K, NhatKy_ViPham!E:E, "12_Anh_B", NhatKy_ViPham!F:F, B13, NhatKy_ViPham!C:C, "T35")</f>
        <v>100</v>
      </c>
      <c r="BA13" s="12">
        <f t="shared" si="0"/>
        <v>100</v>
      </c>
      <c r="BB13" s="11" t="s">
        <v>430</v>
      </c>
      <c r="BC13" s="14" t="str">
        <f t="shared" si="1"/>
        <v>Tốt</v>
      </c>
      <c r="BD13" s="10" t="str">
        <f t="shared" si="2"/>
        <v>🟢 BÌNH THƯỜNG</v>
      </c>
    </row>
    <row r="14" spans="1:56" x14ac:dyDescent="0.25">
      <c r="A14" s="5">
        <v>6</v>
      </c>
      <c r="B14" s="15" t="s">
        <v>916</v>
      </c>
      <c r="C14" s="5" t="s">
        <v>2965</v>
      </c>
      <c r="D14" s="5" t="s">
        <v>435</v>
      </c>
      <c r="E14" s="11" t="s">
        <v>430</v>
      </c>
      <c r="F14" s="6">
        <f>SUMIFS(NhatKy_ViPham!K:K, NhatKy_ViPham!E:E, "12_Anh_B", NhatKy_ViPham!F:F, B14, NhatKy_ViPham!H:H, "L01")</f>
        <v>0</v>
      </c>
      <c r="G14" s="6">
        <f>SUMIFS(NhatKy_ViPham!K:K, NhatKy_ViPham!E:E, "12_Anh_B", NhatKy_ViPham!F:F, B14, NhatKy_ViPham!H:H, "L02")</f>
        <v>0</v>
      </c>
      <c r="H14" s="6">
        <f>SUMIFS(NhatKy_ViPham!K:K, NhatKy_ViPham!E:E, "12_Anh_B", NhatKy_ViPham!F:F, B14, NhatKy_ViPham!H:H, "L03")</f>
        <v>0</v>
      </c>
      <c r="I14" s="6">
        <f>SUMIFS(NhatKy_ViPham!K:K, NhatKy_ViPham!E:E, "12_Anh_B", NhatKy_ViPham!F:F, B14, NhatKy_ViPham!H:H, "L04")</f>
        <v>0</v>
      </c>
      <c r="J14" s="6">
        <f>SUMIFS(NhatKy_ViPham!K:K, NhatKy_ViPham!E:E, "12_Anh_B", NhatKy_ViPham!F:F, B14, NhatKy_ViPham!H:H, "L05")</f>
        <v>0</v>
      </c>
      <c r="K14" s="6">
        <f>SUMIFS(NhatKy_ViPham!K:K, NhatKy_ViPham!E:E, "12_Anh_B", NhatKy_ViPham!F:F, B14, NhatKy_ViPham!H:H, "L06")</f>
        <v>0</v>
      </c>
      <c r="L14" s="6">
        <f>SUMIFS(NhatKy_ViPham!K:K, NhatKy_ViPham!E:E, "12_Anh_B", NhatKy_ViPham!F:F, B14, NhatKy_ViPham!H:H, "L07")</f>
        <v>0</v>
      </c>
      <c r="M14" s="6">
        <f>SUMIFS(NhatKy_ViPham!K:K, NhatKy_ViPham!E:E, "12_Anh_B", NhatKy_ViPham!F:F, B14, NhatKy_ViPham!H:H, "L08")</f>
        <v>0</v>
      </c>
      <c r="N14" s="6">
        <f>SUMIFS(NhatKy_ViPham!K:K, NhatKy_ViPham!E:E, "12_Anh_B", NhatKy_ViPham!F:F, B14, NhatKy_ViPham!H:H, "L09")</f>
        <v>0</v>
      </c>
      <c r="O14" s="6">
        <f>SUMIFS(NhatKy_ViPham!K:K, NhatKy_ViPham!E:E, "12_Anh_B", NhatKy_ViPham!F:F, B14, NhatKy_ViPham!H:H, "L10")</f>
        <v>0</v>
      </c>
      <c r="P14" s="12">
        <f>SUMIFS(NhatKy_ViPham!J:J, NhatKy_ViPham!E:E, "12_Anh_B", NhatKy_ViPham!F:F, B14)</f>
        <v>0</v>
      </c>
      <c r="Q14" s="13">
        <f>SUMIFS(NhatKy_ViPham!K:K, NhatKy_ViPham!E:E, "12_Anh_B", NhatKy_ViPham!F:F, B14)</f>
        <v>0</v>
      </c>
      <c r="R14" s="6">
        <f>100 + SUMIFS(NhatKy_ViPham!J:J, NhatKy_ViPham!E:E, "12_Anh_B", NhatKy_ViPham!F:F, B14, NhatKy_ViPham!C:C, "T1") - SUMIFS(NhatKy_ViPham!K:K, NhatKy_ViPham!E:E, "12_Anh_B", NhatKy_ViPham!F:F, B14, NhatKy_ViPham!C:C, "T1")</f>
        <v>100</v>
      </c>
      <c r="S14" s="6">
        <f>100 + SUMIFS(NhatKy_ViPham!J:J, NhatKy_ViPham!E:E, "12_Anh_B", NhatKy_ViPham!F:F, B14, NhatKy_ViPham!C:C, "T2") - SUMIFS(NhatKy_ViPham!K:K, NhatKy_ViPham!E:E, "12_Anh_B", NhatKy_ViPham!F:F, B14, NhatKy_ViPham!C:C, "T2")</f>
        <v>100</v>
      </c>
      <c r="T14" s="6">
        <f>100 + SUMIFS(NhatKy_ViPham!J:J, NhatKy_ViPham!E:E, "12_Anh_B", NhatKy_ViPham!F:F, B14, NhatKy_ViPham!C:C, "T3") - SUMIFS(NhatKy_ViPham!K:K, NhatKy_ViPham!E:E, "12_Anh_B", NhatKy_ViPham!F:F, B14, NhatKy_ViPham!C:C, "T3")</f>
        <v>100</v>
      </c>
      <c r="U14" s="6">
        <f>100 + SUMIFS(NhatKy_ViPham!J:J, NhatKy_ViPham!E:E, "12_Anh_B", NhatKy_ViPham!F:F, B14, NhatKy_ViPham!C:C, "T4") - SUMIFS(NhatKy_ViPham!K:K, NhatKy_ViPham!E:E, "12_Anh_B", NhatKy_ViPham!F:F, B14, NhatKy_ViPham!C:C, "T4")</f>
        <v>100</v>
      </c>
      <c r="V14" s="6">
        <f>100 + SUMIFS(NhatKy_ViPham!J:J, NhatKy_ViPham!E:E, "12_Anh_B", NhatKy_ViPham!F:F, B14, NhatKy_ViPham!C:C, "T5") - SUMIFS(NhatKy_ViPham!K:K, NhatKy_ViPham!E:E, "12_Anh_B", NhatKy_ViPham!F:F, B14, NhatKy_ViPham!C:C, "T5")</f>
        <v>100</v>
      </c>
      <c r="W14" s="6">
        <f>100 + SUMIFS(NhatKy_ViPham!J:J, NhatKy_ViPham!E:E, "12_Anh_B", NhatKy_ViPham!F:F, B14, NhatKy_ViPham!C:C, "T6") - SUMIFS(NhatKy_ViPham!K:K, NhatKy_ViPham!E:E, "12_Anh_B", NhatKy_ViPham!F:F, B14, NhatKy_ViPham!C:C, "T6")</f>
        <v>100</v>
      </c>
      <c r="X14" s="6">
        <f>100 + SUMIFS(NhatKy_ViPham!J:J, NhatKy_ViPham!E:E, "12_Anh_B", NhatKy_ViPham!F:F, B14, NhatKy_ViPham!C:C, "T7") - SUMIFS(NhatKy_ViPham!K:K, NhatKy_ViPham!E:E, "12_Anh_B", NhatKy_ViPham!F:F, B14, NhatKy_ViPham!C:C, "T7")</f>
        <v>100</v>
      </c>
      <c r="Y14" s="6">
        <f>100 + SUMIFS(NhatKy_ViPham!J:J, NhatKy_ViPham!E:E, "12_Anh_B", NhatKy_ViPham!F:F, B14, NhatKy_ViPham!C:C, "T8") - SUMIFS(NhatKy_ViPham!K:K, NhatKy_ViPham!E:E, "12_Anh_B", NhatKy_ViPham!F:F, B14, NhatKy_ViPham!C:C, "T8")</f>
        <v>100</v>
      </c>
      <c r="Z14" s="6">
        <f>100 + SUMIFS(NhatKy_ViPham!J:J, NhatKy_ViPham!E:E, "12_Anh_B", NhatKy_ViPham!F:F, B14, NhatKy_ViPham!C:C, "T9") - SUMIFS(NhatKy_ViPham!K:K, NhatKy_ViPham!E:E, "12_Anh_B", NhatKy_ViPham!F:F, B14, NhatKy_ViPham!C:C, "T9")</f>
        <v>100</v>
      </c>
      <c r="AA14" s="6">
        <f>100 + SUMIFS(NhatKy_ViPham!J:J, NhatKy_ViPham!E:E, "12_Anh_B", NhatKy_ViPham!F:F, B14, NhatKy_ViPham!C:C, "T10") - SUMIFS(NhatKy_ViPham!K:K, NhatKy_ViPham!E:E, "12_Anh_B", NhatKy_ViPham!F:F, B14, NhatKy_ViPham!C:C, "T10")</f>
        <v>100</v>
      </c>
      <c r="AB14" s="6">
        <f>100 + SUMIFS(NhatKy_ViPham!J:J, NhatKy_ViPham!E:E, "12_Anh_B", NhatKy_ViPham!F:F, B14, NhatKy_ViPham!C:C, "T11") - SUMIFS(NhatKy_ViPham!K:K, NhatKy_ViPham!E:E, "12_Anh_B", NhatKy_ViPham!F:F, B14, NhatKy_ViPham!C:C, "T11")</f>
        <v>100</v>
      </c>
      <c r="AC14" s="6">
        <f>100 + SUMIFS(NhatKy_ViPham!J:J, NhatKy_ViPham!E:E, "12_Anh_B", NhatKy_ViPham!F:F, B14, NhatKy_ViPham!C:C, "T12") - SUMIFS(NhatKy_ViPham!K:K, NhatKy_ViPham!E:E, "12_Anh_B", NhatKy_ViPham!F:F, B14, NhatKy_ViPham!C:C, "T12")</f>
        <v>100</v>
      </c>
      <c r="AD14" s="6">
        <f>100 + SUMIFS(NhatKy_ViPham!J:J, NhatKy_ViPham!E:E, "12_Anh_B", NhatKy_ViPham!F:F, B14, NhatKy_ViPham!C:C, "T13") - SUMIFS(NhatKy_ViPham!K:K, NhatKy_ViPham!E:E, "12_Anh_B", NhatKy_ViPham!F:F, B14, NhatKy_ViPham!C:C, "T13")</f>
        <v>100</v>
      </c>
      <c r="AE14" s="6">
        <f>100 + SUMIFS(NhatKy_ViPham!J:J, NhatKy_ViPham!E:E, "12_Anh_B", NhatKy_ViPham!F:F, B14, NhatKy_ViPham!C:C, "T14") - SUMIFS(NhatKy_ViPham!K:K, NhatKy_ViPham!E:E, "12_Anh_B", NhatKy_ViPham!F:F, B14, NhatKy_ViPham!C:C, "T14")</f>
        <v>100</v>
      </c>
      <c r="AF14" s="6">
        <f>100 + SUMIFS(NhatKy_ViPham!J:J, NhatKy_ViPham!E:E, "12_Anh_B", NhatKy_ViPham!F:F, B14, NhatKy_ViPham!C:C, "T15") - SUMIFS(NhatKy_ViPham!K:K, NhatKy_ViPham!E:E, "12_Anh_B", NhatKy_ViPham!F:F, B14, NhatKy_ViPham!C:C, "T15")</f>
        <v>100</v>
      </c>
      <c r="AG14" s="6">
        <f>100 + SUMIFS(NhatKy_ViPham!J:J, NhatKy_ViPham!E:E, "12_Anh_B", NhatKy_ViPham!F:F, B14, NhatKy_ViPham!C:C, "T16") - SUMIFS(NhatKy_ViPham!K:K, NhatKy_ViPham!E:E, "12_Anh_B", NhatKy_ViPham!F:F, B14, NhatKy_ViPham!C:C, "T16")</f>
        <v>100</v>
      </c>
      <c r="AH14" s="6">
        <f>100 + SUMIFS(NhatKy_ViPham!J:J, NhatKy_ViPham!E:E, "12_Anh_B", NhatKy_ViPham!F:F, B14, NhatKy_ViPham!C:C, "T17") - SUMIFS(NhatKy_ViPham!K:K, NhatKy_ViPham!E:E, "12_Anh_B", NhatKy_ViPham!F:F, B14, NhatKy_ViPham!C:C, "T17")</f>
        <v>100</v>
      </c>
      <c r="AI14" s="6">
        <f>100 + SUMIFS(NhatKy_ViPham!J:J, NhatKy_ViPham!E:E, "12_Anh_B", NhatKy_ViPham!F:F, B14, NhatKy_ViPham!C:C, "T18") - SUMIFS(NhatKy_ViPham!K:K, NhatKy_ViPham!E:E, "12_Anh_B", NhatKy_ViPham!F:F, B14, NhatKy_ViPham!C:C, "T18")</f>
        <v>100</v>
      </c>
      <c r="AJ14" s="6">
        <f>100 + SUMIFS(NhatKy_ViPham!J:J, NhatKy_ViPham!E:E, "12_Anh_B", NhatKy_ViPham!F:F, B14, NhatKy_ViPham!C:C, "T19") - SUMIFS(NhatKy_ViPham!K:K, NhatKy_ViPham!E:E, "12_Anh_B", NhatKy_ViPham!F:F, B14, NhatKy_ViPham!C:C, "T19")</f>
        <v>100</v>
      </c>
      <c r="AK14" s="6">
        <f>100 + SUMIFS(NhatKy_ViPham!J:J, NhatKy_ViPham!E:E, "12_Anh_B", NhatKy_ViPham!F:F, B14, NhatKy_ViPham!C:C, "T20") - SUMIFS(NhatKy_ViPham!K:K, NhatKy_ViPham!E:E, "12_Anh_B", NhatKy_ViPham!F:F, B14, NhatKy_ViPham!C:C, "T20")</f>
        <v>100</v>
      </c>
      <c r="AL14" s="6">
        <f>100 + SUMIFS(NhatKy_ViPham!J:J, NhatKy_ViPham!E:E, "12_Anh_B", NhatKy_ViPham!F:F, B14, NhatKy_ViPham!C:C, "T21") - SUMIFS(NhatKy_ViPham!K:K, NhatKy_ViPham!E:E, "12_Anh_B", NhatKy_ViPham!F:F, B14, NhatKy_ViPham!C:C, "T21")</f>
        <v>100</v>
      </c>
      <c r="AM14" s="6">
        <f>100 + SUMIFS(NhatKy_ViPham!J:J, NhatKy_ViPham!E:E, "12_Anh_B", NhatKy_ViPham!F:F, B14, NhatKy_ViPham!C:C, "T22") - SUMIFS(NhatKy_ViPham!K:K, NhatKy_ViPham!E:E, "12_Anh_B", NhatKy_ViPham!F:F, B14, NhatKy_ViPham!C:C, "T22")</f>
        <v>100</v>
      </c>
      <c r="AN14" s="6">
        <f>100 + SUMIFS(NhatKy_ViPham!J:J, NhatKy_ViPham!E:E, "12_Anh_B", NhatKy_ViPham!F:F, B14, NhatKy_ViPham!C:C, "T23") - SUMIFS(NhatKy_ViPham!K:K, NhatKy_ViPham!E:E, "12_Anh_B", NhatKy_ViPham!F:F, B14, NhatKy_ViPham!C:C, "T23")</f>
        <v>100</v>
      </c>
      <c r="AO14" s="6">
        <f>100 + SUMIFS(NhatKy_ViPham!J:J, NhatKy_ViPham!E:E, "12_Anh_B", NhatKy_ViPham!F:F, B14, NhatKy_ViPham!C:C, "T24") - SUMIFS(NhatKy_ViPham!K:K, NhatKy_ViPham!E:E, "12_Anh_B", NhatKy_ViPham!F:F, B14, NhatKy_ViPham!C:C, "T24")</f>
        <v>100</v>
      </c>
      <c r="AP14" s="6">
        <f>100 + SUMIFS(NhatKy_ViPham!J:J, NhatKy_ViPham!E:E, "12_Anh_B", NhatKy_ViPham!F:F, B14, NhatKy_ViPham!C:C, "T25") - SUMIFS(NhatKy_ViPham!K:K, NhatKy_ViPham!E:E, "12_Anh_B", NhatKy_ViPham!F:F, B14, NhatKy_ViPham!C:C, "T25")</f>
        <v>100</v>
      </c>
      <c r="AQ14" s="6">
        <f>100 + SUMIFS(NhatKy_ViPham!J:J, NhatKy_ViPham!E:E, "12_Anh_B", NhatKy_ViPham!F:F, B14, NhatKy_ViPham!C:C, "T26") - SUMIFS(NhatKy_ViPham!K:K, NhatKy_ViPham!E:E, "12_Anh_B", NhatKy_ViPham!F:F, B14, NhatKy_ViPham!C:C, "T26")</f>
        <v>100</v>
      </c>
      <c r="AR14" s="6">
        <f>100 + SUMIFS(NhatKy_ViPham!J:J, NhatKy_ViPham!E:E, "12_Anh_B", NhatKy_ViPham!F:F, B14, NhatKy_ViPham!C:C, "T27") - SUMIFS(NhatKy_ViPham!K:K, NhatKy_ViPham!E:E, "12_Anh_B", NhatKy_ViPham!F:F, B14, NhatKy_ViPham!C:C, "T27")</f>
        <v>100</v>
      </c>
      <c r="AS14" s="6">
        <f>100 + SUMIFS(NhatKy_ViPham!J:J, NhatKy_ViPham!E:E, "12_Anh_B", NhatKy_ViPham!F:F, B14, NhatKy_ViPham!C:C, "T28") - SUMIFS(NhatKy_ViPham!K:K, NhatKy_ViPham!E:E, "12_Anh_B", NhatKy_ViPham!F:F, B14, NhatKy_ViPham!C:C, "T28")</f>
        <v>100</v>
      </c>
      <c r="AT14" s="6">
        <f>100 + SUMIFS(NhatKy_ViPham!J:J, NhatKy_ViPham!E:E, "12_Anh_B", NhatKy_ViPham!F:F, B14, NhatKy_ViPham!C:C, "T29") - SUMIFS(NhatKy_ViPham!K:K, NhatKy_ViPham!E:E, "12_Anh_B", NhatKy_ViPham!F:F, B14, NhatKy_ViPham!C:C, "T29")</f>
        <v>100</v>
      </c>
      <c r="AU14" s="6">
        <f>100 + SUMIFS(NhatKy_ViPham!J:J, NhatKy_ViPham!E:E, "12_Anh_B", NhatKy_ViPham!F:F, B14, NhatKy_ViPham!C:C, "T30") - SUMIFS(NhatKy_ViPham!K:K, NhatKy_ViPham!E:E, "12_Anh_B", NhatKy_ViPham!F:F, B14, NhatKy_ViPham!C:C, "T30")</f>
        <v>100</v>
      </c>
      <c r="AV14" s="6">
        <f>100 + SUMIFS(NhatKy_ViPham!J:J, NhatKy_ViPham!E:E, "12_Anh_B", NhatKy_ViPham!F:F, B14, NhatKy_ViPham!C:C, "T31") - SUMIFS(NhatKy_ViPham!K:K, NhatKy_ViPham!E:E, "12_Anh_B", NhatKy_ViPham!F:F, B14, NhatKy_ViPham!C:C, "T31")</f>
        <v>100</v>
      </c>
      <c r="AW14" s="6">
        <f>100 + SUMIFS(NhatKy_ViPham!J:J, NhatKy_ViPham!E:E, "12_Anh_B", NhatKy_ViPham!F:F, B14, NhatKy_ViPham!C:C, "T32") - SUMIFS(NhatKy_ViPham!K:K, NhatKy_ViPham!E:E, "12_Anh_B", NhatKy_ViPham!F:F, B14, NhatKy_ViPham!C:C, "T32")</f>
        <v>100</v>
      </c>
      <c r="AX14" s="6">
        <f>100 + SUMIFS(NhatKy_ViPham!J:J, NhatKy_ViPham!E:E, "12_Anh_B", NhatKy_ViPham!F:F, B14, NhatKy_ViPham!C:C, "T33") - SUMIFS(NhatKy_ViPham!K:K, NhatKy_ViPham!E:E, "12_Anh_B", NhatKy_ViPham!F:F, B14, NhatKy_ViPham!C:C, "T33")</f>
        <v>100</v>
      </c>
      <c r="AY14" s="6">
        <f>100 + SUMIFS(NhatKy_ViPham!J:J, NhatKy_ViPham!E:E, "12_Anh_B", NhatKy_ViPham!F:F, B14, NhatKy_ViPham!C:C, "T34") - SUMIFS(NhatKy_ViPham!K:K, NhatKy_ViPham!E:E, "12_Anh_B", NhatKy_ViPham!F:F, B14, NhatKy_ViPham!C:C, "T34")</f>
        <v>100</v>
      </c>
      <c r="AZ14" s="6">
        <f>100 + SUMIFS(NhatKy_ViPham!J:J, NhatKy_ViPham!E:E, "12_Anh_B", NhatKy_ViPham!F:F, B14, NhatKy_ViPham!C:C, "T35") - SUMIFS(NhatKy_ViPham!K:K, NhatKy_ViPham!E:E, "12_Anh_B", NhatKy_ViPham!F:F, B14, NhatKy_ViPham!C:C, "T35")</f>
        <v>100</v>
      </c>
      <c r="BA14" s="12">
        <f t="shared" si="0"/>
        <v>100</v>
      </c>
      <c r="BB14" s="11" t="s">
        <v>430</v>
      </c>
      <c r="BC14" s="16" t="str">
        <f t="shared" si="1"/>
        <v>Tốt</v>
      </c>
      <c r="BD14" s="15" t="str">
        <f t="shared" si="2"/>
        <v>🟢 BÌNH THƯỜNG</v>
      </c>
    </row>
    <row r="15" spans="1:56" x14ac:dyDescent="0.25">
      <c r="A15" s="4">
        <v>7</v>
      </c>
      <c r="B15" s="10" t="s">
        <v>2966</v>
      </c>
      <c r="C15" s="4" t="s">
        <v>2676</v>
      </c>
      <c r="D15" s="4" t="s">
        <v>435</v>
      </c>
      <c r="E15" s="11" t="s">
        <v>430</v>
      </c>
      <c r="F15" s="7">
        <f>SUMIFS(NhatKy_ViPham!K:K, NhatKy_ViPham!E:E, "12_Anh_B", NhatKy_ViPham!F:F, B15, NhatKy_ViPham!H:H, "L01")</f>
        <v>0</v>
      </c>
      <c r="G15" s="7">
        <f>SUMIFS(NhatKy_ViPham!K:K, NhatKy_ViPham!E:E, "12_Anh_B", NhatKy_ViPham!F:F, B15, NhatKy_ViPham!H:H, "L02")</f>
        <v>0</v>
      </c>
      <c r="H15" s="7">
        <f>SUMIFS(NhatKy_ViPham!K:K, NhatKy_ViPham!E:E, "12_Anh_B", NhatKy_ViPham!F:F, B15, NhatKy_ViPham!H:H, "L03")</f>
        <v>0</v>
      </c>
      <c r="I15" s="7">
        <f>SUMIFS(NhatKy_ViPham!K:K, NhatKy_ViPham!E:E, "12_Anh_B", NhatKy_ViPham!F:F, B15, NhatKy_ViPham!H:H, "L04")</f>
        <v>0</v>
      </c>
      <c r="J15" s="7">
        <f>SUMIFS(NhatKy_ViPham!K:K, NhatKy_ViPham!E:E, "12_Anh_B", NhatKy_ViPham!F:F, B15, NhatKy_ViPham!H:H, "L05")</f>
        <v>0</v>
      </c>
      <c r="K15" s="7">
        <f>SUMIFS(NhatKy_ViPham!K:K, NhatKy_ViPham!E:E, "12_Anh_B", NhatKy_ViPham!F:F, B15, NhatKy_ViPham!H:H, "L06")</f>
        <v>0</v>
      </c>
      <c r="L15" s="7">
        <f>SUMIFS(NhatKy_ViPham!K:K, NhatKy_ViPham!E:E, "12_Anh_B", NhatKy_ViPham!F:F, B15, NhatKy_ViPham!H:H, "L07")</f>
        <v>0</v>
      </c>
      <c r="M15" s="7">
        <f>SUMIFS(NhatKy_ViPham!K:K, NhatKy_ViPham!E:E, "12_Anh_B", NhatKy_ViPham!F:F, B15, NhatKy_ViPham!H:H, "L08")</f>
        <v>0</v>
      </c>
      <c r="N15" s="7">
        <f>SUMIFS(NhatKy_ViPham!K:K, NhatKy_ViPham!E:E, "12_Anh_B", NhatKy_ViPham!F:F, B15, NhatKy_ViPham!H:H, "L09")</f>
        <v>0</v>
      </c>
      <c r="O15" s="7">
        <f>SUMIFS(NhatKy_ViPham!K:K, NhatKy_ViPham!E:E, "12_Anh_B", NhatKy_ViPham!F:F, B15, NhatKy_ViPham!H:H, "L10")</f>
        <v>0</v>
      </c>
      <c r="P15" s="12">
        <f>SUMIFS(NhatKy_ViPham!J:J, NhatKy_ViPham!E:E, "12_Anh_B", NhatKy_ViPham!F:F, B15)</f>
        <v>0</v>
      </c>
      <c r="Q15" s="13">
        <f>SUMIFS(NhatKy_ViPham!K:K, NhatKy_ViPham!E:E, "12_Anh_B", NhatKy_ViPham!F:F, B15)</f>
        <v>0</v>
      </c>
      <c r="R15" s="7">
        <f>100 + SUMIFS(NhatKy_ViPham!J:J, NhatKy_ViPham!E:E, "12_Anh_B", NhatKy_ViPham!F:F, B15, NhatKy_ViPham!C:C, "T1") - SUMIFS(NhatKy_ViPham!K:K, NhatKy_ViPham!E:E, "12_Anh_B", NhatKy_ViPham!F:F, B15, NhatKy_ViPham!C:C, "T1")</f>
        <v>100</v>
      </c>
      <c r="S15" s="7">
        <f>100 + SUMIFS(NhatKy_ViPham!J:J, NhatKy_ViPham!E:E, "12_Anh_B", NhatKy_ViPham!F:F, B15, NhatKy_ViPham!C:C, "T2") - SUMIFS(NhatKy_ViPham!K:K, NhatKy_ViPham!E:E, "12_Anh_B", NhatKy_ViPham!F:F, B15, NhatKy_ViPham!C:C, "T2")</f>
        <v>100</v>
      </c>
      <c r="T15" s="7">
        <f>100 + SUMIFS(NhatKy_ViPham!J:J, NhatKy_ViPham!E:E, "12_Anh_B", NhatKy_ViPham!F:F, B15, NhatKy_ViPham!C:C, "T3") - SUMIFS(NhatKy_ViPham!K:K, NhatKy_ViPham!E:E, "12_Anh_B", NhatKy_ViPham!F:F, B15, NhatKy_ViPham!C:C, "T3")</f>
        <v>100</v>
      </c>
      <c r="U15" s="7">
        <f>100 + SUMIFS(NhatKy_ViPham!J:J, NhatKy_ViPham!E:E, "12_Anh_B", NhatKy_ViPham!F:F, B15, NhatKy_ViPham!C:C, "T4") - SUMIFS(NhatKy_ViPham!K:K, NhatKy_ViPham!E:E, "12_Anh_B", NhatKy_ViPham!F:F, B15, NhatKy_ViPham!C:C, "T4")</f>
        <v>100</v>
      </c>
      <c r="V15" s="7">
        <f>100 + SUMIFS(NhatKy_ViPham!J:J, NhatKy_ViPham!E:E, "12_Anh_B", NhatKy_ViPham!F:F, B15, NhatKy_ViPham!C:C, "T5") - SUMIFS(NhatKy_ViPham!K:K, NhatKy_ViPham!E:E, "12_Anh_B", NhatKy_ViPham!F:F, B15, NhatKy_ViPham!C:C, "T5")</f>
        <v>100</v>
      </c>
      <c r="W15" s="7">
        <f>100 + SUMIFS(NhatKy_ViPham!J:J, NhatKy_ViPham!E:E, "12_Anh_B", NhatKy_ViPham!F:F, B15, NhatKy_ViPham!C:C, "T6") - SUMIFS(NhatKy_ViPham!K:K, NhatKy_ViPham!E:E, "12_Anh_B", NhatKy_ViPham!F:F, B15, NhatKy_ViPham!C:C, "T6")</f>
        <v>100</v>
      </c>
      <c r="X15" s="7">
        <f>100 + SUMIFS(NhatKy_ViPham!J:J, NhatKy_ViPham!E:E, "12_Anh_B", NhatKy_ViPham!F:F, B15, NhatKy_ViPham!C:C, "T7") - SUMIFS(NhatKy_ViPham!K:K, NhatKy_ViPham!E:E, "12_Anh_B", NhatKy_ViPham!F:F, B15, NhatKy_ViPham!C:C, "T7")</f>
        <v>100</v>
      </c>
      <c r="Y15" s="7">
        <f>100 + SUMIFS(NhatKy_ViPham!J:J, NhatKy_ViPham!E:E, "12_Anh_B", NhatKy_ViPham!F:F, B15, NhatKy_ViPham!C:C, "T8") - SUMIFS(NhatKy_ViPham!K:K, NhatKy_ViPham!E:E, "12_Anh_B", NhatKy_ViPham!F:F, B15, NhatKy_ViPham!C:C, "T8")</f>
        <v>100</v>
      </c>
      <c r="Z15" s="7">
        <f>100 + SUMIFS(NhatKy_ViPham!J:J, NhatKy_ViPham!E:E, "12_Anh_B", NhatKy_ViPham!F:F, B15, NhatKy_ViPham!C:C, "T9") - SUMIFS(NhatKy_ViPham!K:K, NhatKy_ViPham!E:E, "12_Anh_B", NhatKy_ViPham!F:F, B15, NhatKy_ViPham!C:C, "T9")</f>
        <v>100</v>
      </c>
      <c r="AA15" s="7">
        <f>100 + SUMIFS(NhatKy_ViPham!J:J, NhatKy_ViPham!E:E, "12_Anh_B", NhatKy_ViPham!F:F, B15, NhatKy_ViPham!C:C, "T10") - SUMIFS(NhatKy_ViPham!K:K, NhatKy_ViPham!E:E, "12_Anh_B", NhatKy_ViPham!F:F, B15, NhatKy_ViPham!C:C, "T10")</f>
        <v>100</v>
      </c>
      <c r="AB15" s="7">
        <f>100 + SUMIFS(NhatKy_ViPham!J:J, NhatKy_ViPham!E:E, "12_Anh_B", NhatKy_ViPham!F:F, B15, NhatKy_ViPham!C:C, "T11") - SUMIFS(NhatKy_ViPham!K:K, NhatKy_ViPham!E:E, "12_Anh_B", NhatKy_ViPham!F:F, B15, NhatKy_ViPham!C:C, "T11")</f>
        <v>100</v>
      </c>
      <c r="AC15" s="7">
        <f>100 + SUMIFS(NhatKy_ViPham!J:J, NhatKy_ViPham!E:E, "12_Anh_B", NhatKy_ViPham!F:F, B15, NhatKy_ViPham!C:C, "T12") - SUMIFS(NhatKy_ViPham!K:K, NhatKy_ViPham!E:E, "12_Anh_B", NhatKy_ViPham!F:F, B15, NhatKy_ViPham!C:C, "T12")</f>
        <v>100</v>
      </c>
      <c r="AD15" s="7">
        <f>100 + SUMIFS(NhatKy_ViPham!J:J, NhatKy_ViPham!E:E, "12_Anh_B", NhatKy_ViPham!F:F, B15, NhatKy_ViPham!C:C, "T13") - SUMIFS(NhatKy_ViPham!K:K, NhatKy_ViPham!E:E, "12_Anh_B", NhatKy_ViPham!F:F, B15, NhatKy_ViPham!C:C, "T13")</f>
        <v>100</v>
      </c>
      <c r="AE15" s="7">
        <f>100 + SUMIFS(NhatKy_ViPham!J:J, NhatKy_ViPham!E:E, "12_Anh_B", NhatKy_ViPham!F:F, B15, NhatKy_ViPham!C:C, "T14") - SUMIFS(NhatKy_ViPham!K:K, NhatKy_ViPham!E:E, "12_Anh_B", NhatKy_ViPham!F:F, B15, NhatKy_ViPham!C:C, "T14")</f>
        <v>100</v>
      </c>
      <c r="AF15" s="7">
        <f>100 + SUMIFS(NhatKy_ViPham!J:J, NhatKy_ViPham!E:E, "12_Anh_B", NhatKy_ViPham!F:F, B15, NhatKy_ViPham!C:C, "T15") - SUMIFS(NhatKy_ViPham!K:K, NhatKy_ViPham!E:E, "12_Anh_B", NhatKy_ViPham!F:F, B15, NhatKy_ViPham!C:C, "T15")</f>
        <v>100</v>
      </c>
      <c r="AG15" s="7">
        <f>100 + SUMIFS(NhatKy_ViPham!J:J, NhatKy_ViPham!E:E, "12_Anh_B", NhatKy_ViPham!F:F, B15, NhatKy_ViPham!C:C, "T16") - SUMIFS(NhatKy_ViPham!K:K, NhatKy_ViPham!E:E, "12_Anh_B", NhatKy_ViPham!F:F, B15, NhatKy_ViPham!C:C, "T16")</f>
        <v>100</v>
      </c>
      <c r="AH15" s="7">
        <f>100 + SUMIFS(NhatKy_ViPham!J:J, NhatKy_ViPham!E:E, "12_Anh_B", NhatKy_ViPham!F:F, B15, NhatKy_ViPham!C:C, "T17") - SUMIFS(NhatKy_ViPham!K:K, NhatKy_ViPham!E:E, "12_Anh_B", NhatKy_ViPham!F:F, B15, NhatKy_ViPham!C:C, "T17")</f>
        <v>100</v>
      </c>
      <c r="AI15" s="7">
        <f>100 + SUMIFS(NhatKy_ViPham!J:J, NhatKy_ViPham!E:E, "12_Anh_B", NhatKy_ViPham!F:F, B15, NhatKy_ViPham!C:C, "T18") - SUMIFS(NhatKy_ViPham!K:K, NhatKy_ViPham!E:E, "12_Anh_B", NhatKy_ViPham!F:F, B15, NhatKy_ViPham!C:C, "T18")</f>
        <v>100</v>
      </c>
      <c r="AJ15" s="7">
        <f>100 + SUMIFS(NhatKy_ViPham!J:J, NhatKy_ViPham!E:E, "12_Anh_B", NhatKy_ViPham!F:F, B15, NhatKy_ViPham!C:C, "T19") - SUMIFS(NhatKy_ViPham!K:K, NhatKy_ViPham!E:E, "12_Anh_B", NhatKy_ViPham!F:F, B15, NhatKy_ViPham!C:C, "T19")</f>
        <v>100</v>
      </c>
      <c r="AK15" s="7">
        <f>100 + SUMIFS(NhatKy_ViPham!J:J, NhatKy_ViPham!E:E, "12_Anh_B", NhatKy_ViPham!F:F, B15, NhatKy_ViPham!C:C, "T20") - SUMIFS(NhatKy_ViPham!K:K, NhatKy_ViPham!E:E, "12_Anh_B", NhatKy_ViPham!F:F, B15, NhatKy_ViPham!C:C, "T20")</f>
        <v>100</v>
      </c>
      <c r="AL15" s="7">
        <f>100 + SUMIFS(NhatKy_ViPham!J:J, NhatKy_ViPham!E:E, "12_Anh_B", NhatKy_ViPham!F:F, B15, NhatKy_ViPham!C:C, "T21") - SUMIFS(NhatKy_ViPham!K:K, NhatKy_ViPham!E:E, "12_Anh_B", NhatKy_ViPham!F:F, B15, NhatKy_ViPham!C:C, "T21")</f>
        <v>100</v>
      </c>
      <c r="AM15" s="7">
        <f>100 + SUMIFS(NhatKy_ViPham!J:J, NhatKy_ViPham!E:E, "12_Anh_B", NhatKy_ViPham!F:F, B15, NhatKy_ViPham!C:C, "T22") - SUMIFS(NhatKy_ViPham!K:K, NhatKy_ViPham!E:E, "12_Anh_B", NhatKy_ViPham!F:F, B15, NhatKy_ViPham!C:C, "T22")</f>
        <v>100</v>
      </c>
      <c r="AN15" s="7">
        <f>100 + SUMIFS(NhatKy_ViPham!J:J, NhatKy_ViPham!E:E, "12_Anh_B", NhatKy_ViPham!F:F, B15, NhatKy_ViPham!C:C, "T23") - SUMIFS(NhatKy_ViPham!K:K, NhatKy_ViPham!E:E, "12_Anh_B", NhatKy_ViPham!F:F, B15, NhatKy_ViPham!C:C, "T23")</f>
        <v>100</v>
      </c>
      <c r="AO15" s="7">
        <f>100 + SUMIFS(NhatKy_ViPham!J:J, NhatKy_ViPham!E:E, "12_Anh_B", NhatKy_ViPham!F:F, B15, NhatKy_ViPham!C:C, "T24") - SUMIFS(NhatKy_ViPham!K:K, NhatKy_ViPham!E:E, "12_Anh_B", NhatKy_ViPham!F:F, B15, NhatKy_ViPham!C:C, "T24")</f>
        <v>100</v>
      </c>
      <c r="AP15" s="7">
        <f>100 + SUMIFS(NhatKy_ViPham!J:J, NhatKy_ViPham!E:E, "12_Anh_B", NhatKy_ViPham!F:F, B15, NhatKy_ViPham!C:C, "T25") - SUMIFS(NhatKy_ViPham!K:K, NhatKy_ViPham!E:E, "12_Anh_B", NhatKy_ViPham!F:F, B15, NhatKy_ViPham!C:C, "T25")</f>
        <v>100</v>
      </c>
      <c r="AQ15" s="7">
        <f>100 + SUMIFS(NhatKy_ViPham!J:J, NhatKy_ViPham!E:E, "12_Anh_B", NhatKy_ViPham!F:F, B15, NhatKy_ViPham!C:C, "T26") - SUMIFS(NhatKy_ViPham!K:K, NhatKy_ViPham!E:E, "12_Anh_B", NhatKy_ViPham!F:F, B15, NhatKy_ViPham!C:C, "T26")</f>
        <v>100</v>
      </c>
      <c r="AR15" s="7">
        <f>100 + SUMIFS(NhatKy_ViPham!J:J, NhatKy_ViPham!E:E, "12_Anh_B", NhatKy_ViPham!F:F, B15, NhatKy_ViPham!C:C, "T27") - SUMIFS(NhatKy_ViPham!K:K, NhatKy_ViPham!E:E, "12_Anh_B", NhatKy_ViPham!F:F, B15, NhatKy_ViPham!C:C, "T27")</f>
        <v>100</v>
      </c>
      <c r="AS15" s="7">
        <f>100 + SUMIFS(NhatKy_ViPham!J:J, NhatKy_ViPham!E:E, "12_Anh_B", NhatKy_ViPham!F:F, B15, NhatKy_ViPham!C:C, "T28") - SUMIFS(NhatKy_ViPham!K:K, NhatKy_ViPham!E:E, "12_Anh_B", NhatKy_ViPham!F:F, B15, NhatKy_ViPham!C:C, "T28")</f>
        <v>100</v>
      </c>
      <c r="AT15" s="7">
        <f>100 + SUMIFS(NhatKy_ViPham!J:J, NhatKy_ViPham!E:E, "12_Anh_B", NhatKy_ViPham!F:F, B15, NhatKy_ViPham!C:C, "T29") - SUMIFS(NhatKy_ViPham!K:K, NhatKy_ViPham!E:E, "12_Anh_B", NhatKy_ViPham!F:F, B15, NhatKy_ViPham!C:C, "T29")</f>
        <v>100</v>
      </c>
      <c r="AU15" s="7">
        <f>100 + SUMIFS(NhatKy_ViPham!J:J, NhatKy_ViPham!E:E, "12_Anh_B", NhatKy_ViPham!F:F, B15, NhatKy_ViPham!C:C, "T30") - SUMIFS(NhatKy_ViPham!K:K, NhatKy_ViPham!E:E, "12_Anh_B", NhatKy_ViPham!F:F, B15, NhatKy_ViPham!C:C, "T30")</f>
        <v>100</v>
      </c>
      <c r="AV15" s="7">
        <f>100 + SUMIFS(NhatKy_ViPham!J:J, NhatKy_ViPham!E:E, "12_Anh_B", NhatKy_ViPham!F:F, B15, NhatKy_ViPham!C:C, "T31") - SUMIFS(NhatKy_ViPham!K:K, NhatKy_ViPham!E:E, "12_Anh_B", NhatKy_ViPham!F:F, B15, NhatKy_ViPham!C:C, "T31")</f>
        <v>100</v>
      </c>
      <c r="AW15" s="7">
        <f>100 + SUMIFS(NhatKy_ViPham!J:J, NhatKy_ViPham!E:E, "12_Anh_B", NhatKy_ViPham!F:F, B15, NhatKy_ViPham!C:C, "T32") - SUMIFS(NhatKy_ViPham!K:K, NhatKy_ViPham!E:E, "12_Anh_B", NhatKy_ViPham!F:F, B15, NhatKy_ViPham!C:C, "T32")</f>
        <v>100</v>
      </c>
      <c r="AX15" s="7">
        <f>100 + SUMIFS(NhatKy_ViPham!J:J, NhatKy_ViPham!E:E, "12_Anh_B", NhatKy_ViPham!F:F, B15, NhatKy_ViPham!C:C, "T33") - SUMIFS(NhatKy_ViPham!K:K, NhatKy_ViPham!E:E, "12_Anh_B", NhatKy_ViPham!F:F, B15, NhatKy_ViPham!C:C, "T33")</f>
        <v>100</v>
      </c>
      <c r="AY15" s="7">
        <f>100 + SUMIFS(NhatKy_ViPham!J:J, NhatKy_ViPham!E:E, "12_Anh_B", NhatKy_ViPham!F:F, B15, NhatKy_ViPham!C:C, "T34") - SUMIFS(NhatKy_ViPham!K:K, NhatKy_ViPham!E:E, "12_Anh_B", NhatKy_ViPham!F:F, B15, NhatKy_ViPham!C:C, "T34")</f>
        <v>100</v>
      </c>
      <c r="AZ15" s="7">
        <f>100 + SUMIFS(NhatKy_ViPham!J:J, NhatKy_ViPham!E:E, "12_Anh_B", NhatKy_ViPham!F:F, B15, NhatKy_ViPham!C:C, "T35") - SUMIFS(NhatKy_ViPham!K:K, NhatKy_ViPham!E:E, "12_Anh_B", NhatKy_ViPham!F:F, B15, NhatKy_ViPham!C:C, "T35")</f>
        <v>100</v>
      </c>
      <c r="BA15" s="12">
        <f t="shared" si="0"/>
        <v>100</v>
      </c>
      <c r="BB15" s="11" t="s">
        <v>430</v>
      </c>
      <c r="BC15" s="14" t="str">
        <f t="shared" si="1"/>
        <v>Tốt</v>
      </c>
      <c r="BD15" s="10" t="str">
        <f t="shared" si="2"/>
        <v>🟢 BÌNH THƯỜNG</v>
      </c>
    </row>
    <row r="16" spans="1:56" x14ac:dyDescent="0.25">
      <c r="A16" s="5">
        <v>8</v>
      </c>
      <c r="B16" s="15" t="s">
        <v>2967</v>
      </c>
      <c r="C16" s="5" t="s">
        <v>2475</v>
      </c>
      <c r="D16" s="5" t="s">
        <v>435</v>
      </c>
      <c r="E16" s="11" t="s">
        <v>430</v>
      </c>
      <c r="F16" s="6">
        <f>SUMIFS(NhatKy_ViPham!K:K, NhatKy_ViPham!E:E, "12_Anh_B", NhatKy_ViPham!F:F, B16, NhatKy_ViPham!H:H, "L01")</f>
        <v>0</v>
      </c>
      <c r="G16" s="6">
        <f>SUMIFS(NhatKy_ViPham!K:K, NhatKy_ViPham!E:E, "12_Anh_B", NhatKy_ViPham!F:F, B16, NhatKy_ViPham!H:H, "L02")</f>
        <v>0</v>
      </c>
      <c r="H16" s="6">
        <f>SUMIFS(NhatKy_ViPham!K:K, NhatKy_ViPham!E:E, "12_Anh_B", NhatKy_ViPham!F:F, B16, NhatKy_ViPham!H:H, "L03")</f>
        <v>0</v>
      </c>
      <c r="I16" s="6">
        <f>SUMIFS(NhatKy_ViPham!K:K, NhatKy_ViPham!E:E, "12_Anh_B", NhatKy_ViPham!F:F, B16, NhatKy_ViPham!H:H, "L04")</f>
        <v>0</v>
      </c>
      <c r="J16" s="6">
        <f>SUMIFS(NhatKy_ViPham!K:K, NhatKy_ViPham!E:E, "12_Anh_B", NhatKy_ViPham!F:F, B16, NhatKy_ViPham!H:H, "L05")</f>
        <v>0</v>
      </c>
      <c r="K16" s="6">
        <f>SUMIFS(NhatKy_ViPham!K:K, NhatKy_ViPham!E:E, "12_Anh_B", NhatKy_ViPham!F:F, B16, NhatKy_ViPham!H:H, "L06")</f>
        <v>0</v>
      </c>
      <c r="L16" s="6">
        <f>SUMIFS(NhatKy_ViPham!K:K, NhatKy_ViPham!E:E, "12_Anh_B", NhatKy_ViPham!F:F, B16, NhatKy_ViPham!H:H, "L07")</f>
        <v>0</v>
      </c>
      <c r="M16" s="6">
        <f>SUMIFS(NhatKy_ViPham!K:K, NhatKy_ViPham!E:E, "12_Anh_B", NhatKy_ViPham!F:F, B16, NhatKy_ViPham!H:H, "L08")</f>
        <v>0</v>
      </c>
      <c r="N16" s="6">
        <f>SUMIFS(NhatKy_ViPham!K:K, NhatKy_ViPham!E:E, "12_Anh_B", NhatKy_ViPham!F:F, B16, NhatKy_ViPham!H:H, "L09")</f>
        <v>0</v>
      </c>
      <c r="O16" s="6">
        <f>SUMIFS(NhatKy_ViPham!K:K, NhatKy_ViPham!E:E, "12_Anh_B", NhatKy_ViPham!F:F, B16, NhatKy_ViPham!H:H, "L10")</f>
        <v>0</v>
      </c>
      <c r="P16" s="12">
        <f>SUMIFS(NhatKy_ViPham!J:J, NhatKy_ViPham!E:E, "12_Anh_B", NhatKy_ViPham!F:F, B16)</f>
        <v>0</v>
      </c>
      <c r="Q16" s="13">
        <f>SUMIFS(NhatKy_ViPham!K:K, NhatKy_ViPham!E:E, "12_Anh_B", NhatKy_ViPham!F:F, B16)</f>
        <v>0</v>
      </c>
      <c r="R16" s="6">
        <f>100 + SUMIFS(NhatKy_ViPham!J:J, NhatKy_ViPham!E:E, "12_Anh_B", NhatKy_ViPham!F:F, B16, NhatKy_ViPham!C:C, "T1") - SUMIFS(NhatKy_ViPham!K:K, NhatKy_ViPham!E:E, "12_Anh_B", NhatKy_ViPham!F:F, B16, NhatKy_ViPham!C:C, "T1")</f>
        <v>100</v>
      </c>
      <c r="S16" s="6">
        <f>100 + SUMIFS(NhatKy_ViPham!J:J, NhatKy_ViPham!E:E, "12_Anh_B", NhatKy_ViPham!F:F, B16, NhatKy_ViPham!C:C, "T2") - SUMIFS(NhatKy_ViPham!K:K, NhatKy_ViPham!E:E, "12_Anh_B", NhatKy_ViPham!F:F, B16, NhatKy_ViPham!C:C, "T2")</f>
        <v>100</v>
      </c>
      <c r="T16" s="6">
        <f>100 + SUMIFS(NhatKy_ViPham!J:J, NhatKy_ViPham!E:E, "12_Anh_B", NhatKy_ViPham!F:F, B16, NhatKy_ViPham!C:C, "T3") - SUMIFS(NhatKy_ViPham!K:K, NhatKy_ViPham!E:E, "12_Anh_B", NhatKy_ViPham!F:F, B16, NhatKy_ViPham!C:C, "T3")</f>
        <v>100</v>
      </c>
      <c r="U16" s="6">
        <f>100 + SUMIFS(NhatKy_ViPham!J:J, NhatKy_ViPham!E:E, "12_Anh_B", NhatKy_ViPham!F:F, B16, NhatKy_ViPham!C:C, "T4") - SUMIFS(NhatKy_ViPham!K:K, NhatKy_ViPham!E:E, "12_Anh_B", NhatKy_ViPham!F:F, B16, NhatKy_ViPham!C:C, "T4")</f>
        <v>100</v>
      </c>
      <c r="V16" s="6">
        <f>100 + SUMIFS(NhatKy_ViPham!J:J, NhatKy_ViPham!E:E, "12_Anh_B", NhatKy_ViPham!F:F, B16, NhatKy_ViPham!C:C, "T5") - SUMIFS(NhatKy_ViPham!K:K, NhatKy_ViPham!E:E, "12_Anh_B", NhatKy_ViPham!F:F, B16, NhatKy_ViPham!C:C, "T5")</f>
        <v>100</v>
      </c>
      <c r="W16" s="6">
        <f>100 + SUMIFS(NhatKy_ViPham!J:J, NhatKy_ViPham!E:E, "12_Anh_B", NhatKy_ViPham!F:F, B16, NhatKy_ViPham!C:C, "T6") - SUMIFS(NhatKy_ViPham!K:K, NhatKy_ViPham!E:E, "12_Anh_B", NhatKy_ViPham!F:F, B16, NhatKy_ViPham!C:C, "T6")</f>
        <v>100</v>
      </c>
      <c r="X16" s="6">
        <f>100 + SUMIFS(NhatKy_ViPham!J:J, NhatKy_ViPham!E:E, "12_Anh_B", NhatKy_ViPham!F:F, B16, NhatKy_ViPham!C:C, "T7") - SUMIFS(NhatKy_ViPham!K:K, NhatKy_ViPham!E:E, "12_Anh_B", NhatKy_ViPham!F:F, B16, NhatKy_ViPham!C:C, "T7")</f>
        <v>100</v>
      </c>
      <c r="Y16" s="6">
        <f>100 + SUMIFS(NhatKy_ViPham!J:J, NhatKy_ViPham!E:E, "12_Anh_B", NhatKy_ViPham!F:F, B16, NhatKy_ViPham!C:C, "T8") - SUMIFS(NhatKy_ViPham!K:K, NhatKy_ViPham!E:E, "12_Anh_B", NhatKy_ViPham!F:F, B16, NhatKy_ViPham!C:C, "T8")</f>
        <v>100</v>
      </c>
      <c r="Z16" s="6">
        <f>100 + SUMIFS(NhatKy_ViPham!J:J, NhatKy_ViPham!E:E, "12_Anh_B", NhatKy_ViPham!F:F, B16, NhatKy_ViPham!C:C, "T9") - SUMIFS(NhatKy_ViPham!K:K, NhatKy_ViPham!E:E, "12_Anh_B", NhatKy_ViPham!F:F, B16, NhatKy_ViPham!C:C, "T9")</f>
        <v>100</v>
      </c>
      <c r="AA16" s="6">
        <f>100 + SUMIFS(NhatKy_ViPham!J:J, NhatKy_ViPham!E:E, "12_Anh_B", NhatKy_ViPham!F:F, B16, NhatKy_ViPham!C:C, "T10") - SUMIFS(NhatKy_ViPham!K:K, NhatKy_ViPham!E:E, "12_Anh_B", NhatKy_ViPham!F:F, B16, NhatKy_ViPham!C:C, "T10")</f>
        <v>100</v>
      </c>
      <c r="AB16" s="6">
        <f>100 + SUMIFS(NhatKy_ViPham!J:J, NhatKy_ViPham!E:E, "12_Anh_B", NhatKy_ViPham!F:F, B16, NhatKy_ViPham!C:C, "T11") - SUMIFS(NhatKy_ViPham!K:K, NhatKy_ViPham!E:E, "12_Anh_B", NhatKy_ViPham!F:F, B16, NhatKy_ViPham!C:C, "T11")</f>
        <v>100</v>
      </c>
      <c r="AC16" s="6">
        <f>100 + SUMIFS(NhatKy_ViPham!J:J, NhatKy_ViPham!E:E, "12_Anh_B", NhatKy_ViPham!F:F, B16, NhatKy_ViPham!C:C, "T12") - SUMIFS(NhatKy_ViPham!K:K, NhatKy_ViPham!E:E, "12_Anh_B", NhatKy_ViPham!F:F, B16, NhatKy_ViPham!C:C, "T12")</f>
        <v>100</v>
      </c>
      <c r="AD16" s="6">
        <f>100 + SUMIFS(NhatKy_ViPham!J:J, NhatKy_ViPham!E:E, "12_Anh_B", NhatKy_ViPham!F:F, B16, NhatKy_ViPham!C:C, "T13") - SUMIFS(NhatKy_ViPham!K:K, NhatKy_ViPham!E:E, "12_Anh_B", NhatKy_ViPham!F:F, B16, NhatKy_ViPham!C:C, "T13")</f>
        <v>100</v>
      </c>
      <c r="AE16" s="6">
        <f>100 + SUMIFS(NhatKy_ViPham!J:J, NhatKy_ViPham!E:E, "12_Anh_B", NhatKy_ViPham!F:F, B16, NhatKy_ViPham!C:C, "T14") - SUMIFS(NhatKy_ViPham!K:K, NhatKy_ViPham!E:E, "12_Anh_B", NhatKy_ViPham!F:F, B16, NhatKy_ViPham!C:C, "T14")</f>
        <v>100</v>
      </c>
      <c r="AF16" s="6">
        <f>100 + SUMIFS(NhatKy_ViPham!J:J, NhatKy_ViPham!E:E, "12_Anh_B", NhatKy_ViPham!F:F, B16, NhatKy_ViPham!C:C, "T15") - SUMIFS(NhatKy_ViPham!K:K, NhatKy_ViPham!E:E, "12_Anh_B", NhatKy_ViPham!F:F, B16, NhatKy_ViPham!C:C, "T15")</f>
        <v>100</v>
      </c>
      <c r="AG16" s="6">
        <f>100 + SUMIFS(NhatKy_ViPham!J:J, NhatKy_ViPham!E:E, "12_Anh_B", NhatKy_ViPham!F:F, B16, NhatKy_ViPham!C:C, "T16") - SUMIFS(NhatKy_ViPham!K:K, NhatKy_ViPham!E:E, "12_Anh_B", NhatKy_ViPham!F:F, B16, NhatKy_ViPham!C:C, "T16")</f>
        <v>100</v>
      </c>
      <c r="AH16" s="6">
        <f>100 + SUMIFS(NhatKy_ViPham!J:J, NhatKy_ViPham!E:E, "12_Anh_B", NhatKy_ViPham!F:F, B16, NhatKy_ViPham!C:C, "T17") - SUMIFS(NhatKy_ViPham!K:K, NhatKy_ViPham!E:E, "12_Anh_B", NhatKy_ViPham!F:F, B16, NhatKy_ViPham!C:C, "T17")</f>
        <v>100</v>
      </c>
      <c r="AI16" s="6">
        <f>100 + SUMIFS(NhatKy_ViPham!J:J, NhatKy_ViPham!E:E, "12_Anh_B", NhatKy_ViPham!F:F, B16, NhatKy_ViPham!C:C, "T18") - SUMIFS(NhatKy_ViPham!K:K, NhatKy_ViPham!E:E, "12_Anh_B", NhatKy_ViPham!F:F, B16, NhatKy_ViPham!C:C, "T18")</f>
        <v>100</v>
      </c>
      <c r="AJ16" s="6">
        <f>100 + SUMIFS(NhatKy_ViPham!J:J, NhatKy_ViPham!E:E, "12_Anh_B", NhatKy_ViPham!F:F, B16, NhatKy_ViPham!C:C, "T19") - SUMIFS(NhatKy_ViPham!K:K, NhatKy_ViPham!E:E, "12_Anh_B", NhatKy_ViPham!F:F, B16, NhatKy_ViPham!C:C, "T19")</f>
        <v>100</v>
      </c>
      <c r="AK16" s="6">
        <f>100 + SUMIFS(NhatKy_ViPham!J:J, NhatKy_ViPham!E:E, "12_Anh_B", NhatKy_ViPham!F:F, B16, NhatKy_ViPham!C:C, "T20") - SUMIFS(NhatKy_ViPham!K:K, NhatKy_ViPham!E:E, "12_Anh_B", NhatKy_ViPham!F:F, B16, NhatKy_ViPham!C:C, "T20")</f>
        <v>100</v>
      </c>
      <c r="AL16" s="6">
        <f>100 + SUMIFS(NhatKy_ViPham!J:J, NhatKy_ViPham!E:E, "12_Anh_B", NhatKy_ViPham!F:F, B16, NhatKy_ViPham!C:C, "T21") - SUMIFS(NhatKy_ViPham!K:K, NhatKy_ViPham!E:E, "12_Anh_B", NhatKy_ViPham!F:F, B16, NhatKy_ViPham!C:C, "T21")</f>
        <v>100</v>
      </c>
      <c r="AM16" s="6">
        <f>100 + SUMIFS(NhatKy_ViPham!J:J, NhatKy_ViPham!E:E, "12_Anh_B", NhatKy_ViPham!F:F, B16, NhatKy_ViPham!C:C, "T22") - SUMIFS(NhatKy_ViPham!K:K, NhatKy_ViPham!E:E, "12_Anh_B", NhatKy_ViPham!F:F, B16, NhatKy_ViPham!C:C, "T22")</f>
        <v>100</v>
      </c>
      <c r="AN16" s="6">
        <f>100 + SUMIFS(NhatKy_ViPham!J:J, NhatKy_ViPham!E:E, "12_Anh_B", NhatKy_ViPham!F:F, B16, NhatKy_ViPham!C:C, "T23") - SUMIFS(NhatKy_ViPham!K:K, NhatKy_ViPham!E:E, "12_Anh_B", NhatKy_ViPham!F:F, B16, NhatKy_ViPham!C:C, "T23")</f>
        <v>100</v>
      </c>
      <c r="AO16" s="6">
        <f>100 + SUMIFS(NhatKy_ViPham!J:J, NhatKy_ViPham!E:E, "12_Anh_B", NhatKy_ViPham!F:F, B16, NhatKy_ViPham!C:C, "T24") - SUMIFS(NhatKy_ViPham!K:K, NhatKy_ViPham!E:E, "12_Anh_B", NhatKy_ViPham!F:F, B16, NhatKy_ViPham!C:C, "T24")</f>
        <v>100</v>
      </c>
      <c r="AP16" s="6">
        <f>100 + SUMIFS(NhatKy_ViPham!J:J, NhatKy_ViPham!E:E, "12_Anh_B", NhatKy_ViPham!F:F, B16, NhatKy_ViPham!C:C, "T25") - SUMIFS(NhatKy_ViPham!K:K, NhatKy_ViPham!E:E, "12_Anh_B", NhatKy_ViPham!F:F, B16, NhatKy_ViPham!C:C, "T25")</f>
        <v>100</v>
      </c>
      <c r="AQ16" s="6">
        <f>100 + SUMIFS(NhatKy_ViPham!J:J, NhatKy_ViPham!E:E, "12_Anh_B", NhatKy_ViPham!F:F, B16, NhatKy_ViPham!C:C, "T26") - SUMIFS(NhatKy_ViPham!K:K, NhatKy_ViPham!E:E, "12_Anh_B", NhatKy_ViPham!F:F, B16, NhatKy_ViPham!C:C, "T26")</f>
        <v>100</v>
      </c>
      <c r="AR16" s="6">
        <f>100 + SUMIFS(NhatKy_ViPham!J:J, NhatKy_ViPham!E:E, "12_Anh_B", NhatKy_ViPham!F:F, B16, NhatKy_ViPham!C:C, "T27") - SUMIFS(NhatKy_ViPham!K:K, NhatKy_ViPham!E:E, "12_Anh_B", NhatKy_ViPham!F:F, B16, NhatKy_ViPham!C:C, "T27")</f>
        <v>100</v>
      </c>
      <c r="AS16" s="6">
        <f>100 + SUMIFS(NhatKy_ViPham!J:J, NhatKy_ViPham!E:E, "12_Anh_B", NhatKy_ViPham!F:F, B16, NhatKy_ViPham!C:C, "T28") - SUMIFS(NhatKy_ViPham!K:K, NhatKy_ViPham!E:E, "12_Anh_B", NhatKy_ViPham!F:F, B16, NhatKy_ViPham!C:C, "T28")</f>
        <v>100</v>
      </c>
      <c r="AT16" s="6">
        <f>100 + SUMIFS(NhatKy_ViPham!J:J, NhatKy_ViPham!E:E, "12_Anh_B", NhatKy_ViPham!F:F, B16, NhatKy_ViPham!C:C, "T29") - SUMIFS(NhatKy_ViPham!K:K, NhatKy_ViPham!E:E, "12_Anh_B", NhatKy_ViPham!F:F, B16, NhatKy_ViPham!C:C, "T29")</f>
        <v>100</v>
      </c>
      <c r="AU16" s="6">
        <f>100 + SUMIFS(NhatKy_ViPham!J:J, NhatKy_ViPham!E:E, "12_Anh_B", NhatKy_ViPham!F:F, B16, NhatKy_ViPham!C:C, "T30") - SUMIFS(NhatKy_ViPham!K:K, NhatKy_ViPham!E:E, "12_Anh_B", NhatKy_ViPham!F:F, B16, NhatKy_ViPham!C:C, "T30")</f>
        <v>100</v>
      </c>
      <c r="AV16" s="6">
        <f>100 + SUMIFS(NhatKy_ViPham!J:J, NhatKy_ViPham!E:E, "12_Anh_B", NhatKy_ViPham!F:F, B16, NhatKy_ViPham!C:C, "T31") - SUMIFS(NhatKy_ViPham!K:K, NhatKy_ViPham!E:E, "12_Anh_B", NhatKy_ViPham!F:F, B16, NhatKy_ViPham!C:C, "T31")</f>
        <v>100</v>
      </c>
      <c r="AW16" s="6">
        <f>100 + SUMIFS(NhatKy_ViPham!J:J, NhatKy_ViPham!E:E, "12_Anh_B", NhatKy_ViPham!F:F, B16, NhatKy_ViPham!C:C, "T32") - SUMIFS(NhatKy_ViPham!K:K, NhatKy_ViPham!E:E, "12_Anh_B", NhatKy_ViPham!F:F, B16, NhatKy_ViPham!C:C, "T32")</f>
        <v>100</v>
      </c>
      <c r="AX16" s="6">
        <f>100 + SUMIFS(NhatKy_ViPham!J:J, NhatKy_ViPham!E:E, "12_Anh_B", NhatKy_ViPham!F:F, B16, NhatKy_ViPham!C:C, "T33") - SUMIFS(NhatKy_ViPham!K:K, NhatKy_ViPham!E:E, "12_Anh_B", NhatKy_ViPham!F:F, B16, NhatKy_ViPham!C:C, "T33")</f>
        <v>100</v>
      </c>
      <c r="AY16" s="6">
        <f>100 + SUMIFS(NhatKy_ViPham!J:J, NhatKy_ViPham!E:E, "12_Anh_B", NhatKy_ViPham!F:F, B16, NhatKy_ViPham!C:C, "T34") - SUMIFS(NhatKy_ViPham!K:K, NhatKy_ViPham!E:E, "12_Anh_B", NhatKy_ViPham!F:F, B16, NhatKy_ViPham!C:C, "T34")</f>
        <v>100</v>
      </c>
      <c r="AZ16" s="6">
        <f>100 + SUMIFS(NhatKy_ViPham!J:J, NhatKy_ViPham!E:E, "12_Anh_B", NhatKy_ViPham!F:F, B16, NhatKy_ViPham!C:C, "T35") - SUMIFS(NhatKy_ViPham!K:K, NhatKy_ViPham!E:E, "12_Anh_B", NhatKy_ViPham!F:F, B16, NhatKy_ViPham!C:C, "T35")</f>
        <v>100</v>
      </c>
      <c r="BA16" s="12">
        <f t="shared" si="0"/>
        <v>100</v>
      </c>
      <c r="BB16" s="11" t="s">
        <v>430</v>
      </c>
      <c r="BC16" s="16" t="str">
        <f t="shared" si="1"/>
        <v>Tốt</v>
      </c>
      <c r="BD16" s="15" t="str">
        <f t="shared" si="2"/>
        <v>🟢 BÌNH THƯỜNG</v>
      </c>
    </row>
    <row r="17" spans="1:56" x14ac:dyDescent="0.25">
      <c r="A17" s="4">
        <v>9</v>
      </c>
      <c r="B17" s="10" t="s">
        <v>1416</v>
      </c>
      <c r="C17" s="4" t="s">
        <v>2284</v>
      </c>
      <c r="D17" s="4" t="s">
        <v>435</v>
      </c>
      <c r="E17" s="11" t="s">
        <v>430</v>
      </c>
      <c r="F17" s="7">
        <f>SUMIFS(NhatKy_ViPham!K:K, NhatKy_ViPham!E:E, "12_Anh_B", NhatKy_ViPham!F:F, B17, NhatKy_ViPham!H:H, "L01")</f>
        <v>0</v>
      </c>
      <c r="G17" s="7">
        <f>SUMIFS(NhatKy_ViPham!K:K, NhatKy_ViPham!E:E, "12_Anh_B", NhatKy_ViPham!F:F, B17, NhatKy_ViPham!H:H, "L02")</f>
        <v>0</v>
      </c>
      <c r="H17" s="7">
        <f>SUMIFS(NhatKy_ViPham!K:K, NhatKy_ViPham!E:E, "12_Anh_B", NhatKy_ViPham!F:F, B17, NhatKy_ViPham!H:H, "L03")</f>
        <v>0</v>
      </c>
      <c r="I17" s="7">
        <f>SUMIFS(NhatKy_ViPham!K:K, NhatKy_ViPham!E:E, "12_Anh_B", NhatKy_ViPham!F:F, B17, NhatKy_ViPham!H:H, "L04")</f>
        <v>0</v>
      </c>
      <c r="J17" s="7">
        <f>SUMIFS(NhatKy_ViPham!K:K, NhatKy_ViPham!E:E, "12_Anh_B", NhatKy_ViPham!F:F, B17, NhatKy_ViPham!H:H, "L05")</f>
        <v>0</v>
      </c>
      <c r="K17" s="7">
        <f>SUMIFS(NhatKy_ViPham!K:K, NhatKy_ViPham!E:E, "12_Anh_B", NhatKy_ViPham!F:F, B17, NhatKy_ViPham!H:H, "L06")</f>
        <v>0</v>
      </c>
      <c r="L17" s="7">
        <f>SUMIFS(NhatKy_ViPham!K:K, NhatKy_ViPham!E:E, "12_Anh_B", NhatKy_ViPham!F:F, B17, NhatKy_ViPham!H:H, "L07")</f>
        <v>0</v>
      </c>
      <c r="M17" s="7">
        <f>SUMIFS(NhatKy_ViPham!K:K, NhatKy_ViPham!E:E, "12_Anh_B", NhatKy_ViPham!F:F, B17, NhatKy_ViPham!H:H, "L08")</f>
        <v>0</v>
      </c>
      <c r="N17" s="7">
        <f>SUMIFS(NhatKy_ViPham!K:K, NhatKy_ViPham!E:E, "12_Anh_B", NhatKy_ViPham!F:F, B17, NhatKy_ViPham!H:H, "L09")</f>
        <v>0</v>
      </c>
      <c r="O17" s="7">
        <f>SUMIFS(NhatKy_ViPham!K:K, NhatKy_ViPham!E:E, "12_Anh_B", NhatKy_ViPham!F:F, B17, NhatKy_ViPham!H:H, "L10")</f>
        <v>0</v>
      </c>
      <c r="P17" s="12">
        <f>SUMIFS(NhatKy_ViPham!J:J, NhatKy_ViPham!E:E, "12_Anh_B", NhatKy_ViPham!F:F, B17)</f>
        <v>0</v>
      </c>
      <c r="Q17" s="13">
        <f>SUMIFS(NhatKy_ViPham!K:K, NhatKy_ViPham!E:E, "12_Anh_B", NhatKy_ViPham!F:F, B17)</f>
        <v>0</v>
      </c>
      <c r="R17" s="7">
        <f>100 + SUMIFS(NhatKy_ViPham!J:J, NhatKy_ViPham!E:E, "12_Anh_B", NhatKy_ViPham!F:F, B17, NhatKy_ViPham!C:C, "T1") - SUMIFS(NhatKy_ViPham!K:K, NhatKy_ViPham!E:E, "12_Anh_B", NhatKy_ViPham!F:F, B17, NhatKy_ViPham!C:C, "T1")</f>
        <v>100</v>
      </c>
      <c r="S17" s="7">
        <f>100 + SUMIFS(NhatKy_ViPham!J:J, NhatKy_ViPham!E:E, "12_Anh_B", NhatKy_ViPham!F:F, B17, NhatKy_ViPham!C:C, "T2") - SUMIFS(NhatKy_ViPham!K:K, NhatKy_ViPham!E:E, "12_Anh_B", NhatKy_ViPham!F:F, B17, NhatKy_ViPham!C:C, "T2")</f>
        <v>100</v>
      </c>
      <c r="T17" s="7">
        <f>100 + SUMIFS(NhatKy_ViPham!J:J, NhatKy_ViPham!E:E, "12_Anh_B", NhatKy_ViPham!F:F, B17, NhatKy_ViPham!C:C, "T3") - SUMIFS(NhatKy_ViPham!K:K, NhatKy_ViPham!E:E, "12_Anh_B", NhatKy_ViPham!F:F, B17, NhatKy_ViPham!C:C, "T3")</f>
        <v>100</v>
      </c>
      <c r="U17" s="7">
        <f>100 + SUMIFS(NhatKy_ViPham!J:J, NhatKy_ViPham!E:E, "12_Anh_B", NhatKy_ViPham!F:F, B17, NhatKy_ViPham!C:C, "T4") - SUMIFS(NhatKy_ViPham!K:K, NhatKy_ViPham!E:E, "12_Anh_B", NhatKy_ViPham!F:F, B17, NhatKy_ViPham!C:C, "T4")</f>
        <v>100</v>
      </c>
      <c r="V17" s="7">
        <f>100 + SUMIFS(NhatKy_ViPham!J:J, NhatKy_ViPham!E:E, "12_Anh_B", NhatKy_ViPham!F:F, B17, NhatKy_ViPham!C:C, "T5") - SUMIFS(NhatKy_ViPham!K:K, NhatKy_ViPham!E:E, "12_Anh_B", NhatKy_ViPham!F:F, B17, NhatKy_ViPham!C:C, "T5")</f>
        <v>100</v>
      </c>
      <c r="W17" s="7">
        <f>100 + SUMIFS(NhatKy_ViPham!J:J, NhatKy_ViPham!E:E, "12_Anh_B", NhatKy_ViPham!F:F, B17, NhatKy_ViPham!C:C, "T6") - SUMIFS(NhatKy_ViPham!K:K, NhatKy_ViPham!E:E, "12_Anh_B", NhatKy_ViPham!F:F, B17, NhatKy_ViPham!C:C, "T6")</f>
        <v>100</v>
      </c>
      <c r="X17" s="7">
        <f>100 + SUMIFS(NhatKy_ViPham!J:J, NhatKy_ViPham!E:E, "12_Anh_B", NhatKy_ViPham!F:F, B17, NhatKy_ViPham!C:C, "T7") - SUMIFS(NhatKy_ViPham!K:K, NhatKy_ViPham!E:E, "12_Anh_B", NhatKy_ViPham!F:F, B17, NhatKy_ViPham!C:C, "T7")</f>
        <v>100</v>
      </c>
      <c r="Y17" s="7">
        <f>100 + SUMIFS(NhatKy_ViPham!J:J, NhatKy_ViPham!E:E, "12_Anh_B", NhatKy_ViPham!F:F, B17, NhatKy_ViPham!C:C, "T8") - SUMIFS(NhatKy_ViPham!K:K, NhatKy_ViPham!E:E, "12_Anh_B", NhatKy_ViPham!F:F, B17, NhatKy_ViPham!C:C, "T8")</f>
        <v>100</v>
      </c>
      <c r="Z17" s="7">
        <f>100 + SUMIFS(NhatKy_ViPham!J:J, NhatKy_ViPham!E:E, "12_Anh_B", NhatKy_ViPham!F:F, B17, NhatKy_ViPham!C:C, "T9") - SUMIFS(NhatKy_ViPham!K:K, NhatKy_ViPham!E:E, "12_Anh_B", NhatKy_ViPham!F:F, B17, NhatKy_ViPham!C:C, "T9")</f>
        <v>100</v>
      </c>
      <c r="AA17" s="7">
        <f>100 + SUMIFS(NhatKy_ViPham!J:J, NhatKy_ViPham!E:E, "12_Anh_B", NhatKy_ViPham!F:F, B17, NhatKy_ViPham!C:C, "T10") - SUMIFS(NhatKy_ViPham!K:K, NhatKy_ViPham!E:E, "12_Anh_B", NhatKy_ViPham!F:F, B17, NhatKy_ViPham!C:C, "T10")</f>
        <v>100</v>
      </c>
      <c r="AB17" s="7">
        <f>100 + SUMIFS(NhatKy_ViPham!J:J, NhatKy_ViPham!E:E, "12_Anh_B", NhatKy_ViPham!F:F, B17, NhatKy_ViPham!C:C, "T11") - SUMIFS(NhatKy_ViPham!K:K, NhatKy_ViPham!E:E, "12_Anh_B", NhatKy_ViPham!F:F, B17, NhatKy_ViPham!C:C, "T11")</f>
        <v>100</v>
      </c>
      <c r="AC17" s="7">
        <f>100 + SUMIFS(NhatKy_ViPham!J:J, NhatKy_ViPham!E:E, "12_Anh_B", NhatKy_ViPham!F:F, B17, NhatKy_ViPham!C:C, "T12") - SUMIFS(NhatKy_ViPham!K:K, NhatKy_ViPham!E:E, "12_Anh_B", NhatKy_ViPham!F:F, B17, NhatKy_ViPham!C:C, "T12")</f>
        <v>100</v>
      </c>
      <c r="AD17" s="7">
        <f>100 + SUMIFS(NhatKy_ViPham!J:J, NhatKy_ViPham!E:E, "12_Anh_B", NhatKy_ViPham!F:F, B17, NhatKy_ViPham!C:C, "T13") - SUMIFS(NhatKy_ViPham!K:K, NhatKy_ViPham!E:E, "12_Anh_B", NhatKy_ViPham!F:F, B17, NhatKy_ViPham!C:C, "T13")</f>
        <v>100</v>
      </c>
      <c r="AE17" s="7">
        <f>100 + SUMIFS(NhatKy_ViPham!J:J, NhatKy_ViPham!E:E, "12_Anh_B", NhatKy_ViPham!F:F, B17, NhatKy_ViPham!C:C, "T14") - SUMIFS(NhatKy_ViPham!K:K, NhatKy_ViPham!E:E, "12_Anh_B", NhatKy_ViPham!F:F, B17, NhatKy_ViPham!C:C, "T14")</f>
        <v>100</v>
      </c>
      <c r="AF17" s="7">
        <f>100 + SUMIFS(NhatKy_ViPham!J:J, NhatKy_ViPham!E:E, "12_Anh_B", NhatKy_ViPham!F:F, B17, NhatKy_ViPham!C:C, "T15") - SUMIFS(NhatKy_ViPham!K:K, NhatKy_ViPham!E:E, "12_Anh_B", NhatKy_ViPham!F:F, B17, NhatKy_ViPham!C:C, "T15")</f>
        <v>100</v>
      </c>
      <c r="AG17" s="7">
        <f>100 + SUMIFS(NhatKy_ViPham!J:J, NhatKy_ViPham!E:E, "12_Anh_B", NhatKy_ViPham!F:F, B17, NhatKy_ViPham!C:C, "T16") - SUMIFS(NhatKy_ViPham!K:K, NhatKy_ViPham!E:E, "12_Anh_B", NhatKy_ViPham!F:F, B17, NhatKy_ViPham!C:C, "T16")</f>
        <v>100</v>
      </c>
      <c r="AH17" s="7">
        <f>100 + SUMIFS(NhatKy_ViPham!J:J, NhatKy_ViPham!E:E, "12_Anh_B", NhatKy_ViPham!F:F, B17, NhatKy_ViPham!C:C, "T17") - SUMIFS(NhatKy_ViPham!K:K, NhatKy_ViPham!E:E, "12_Anh_B", NhatKy_ViPham!F:F, B17, NhatKy_ViPham!C:C, "T17")</f>
        <v>100</v>
      </c>
      <c r="AI17" s="7">
        <f>100 + SUMIFS(NhatKy_ViPham!J:J, NhatKy_ViPham!E:E, "12_Anh_B", NhatKy_ViPham!F:F, B17, NhatKy_ViPham!C:C, "T18") - SUMIFS(NhatKy_ViPham!K:K, NhatKy_ViPham!E:E, "12_Anh_B", NhatKy_ViPham!F:F, B17, NhatKy_ViPham!C:C, "T18")</f>
        <v>100</v>
      </c>
      <c r="AJ17" s="7">
        <f>100 + SUMIFS(NhatKy_ViPham!J:J, NhatKy_ViPham!E:E, "12_Anh_B", NhatKy_ViPham!F:F, B17, NhatKy_ViPham!C:C, "T19") - SUMIFS(NhatKy_ViPham!K:K, NhatKy_ViPham!E:E, "12_Anh_B", NhatKy_ViPham!F:F, B17, NhatKy_ViPham!C:C, "T19")</f>
        <v>100</v>
      </c>
      <c r="AK17" s="7">
        <f>100 + SUMIFS(NhatKy_ViPham!J:J, NhatKy_ViPham!E:E, "12_Anh_B", NhatKy_ViPham!F:F, B17, NhatKy_ViPham!C:C, "T20") - SUMIFS(NhatKy_ViPham!K:K, NhatKy_ViPham!E:E, "12_Anh_B", NhatKy_ViPham!F:F, B17, NhatKy_ViPham!C:C, "T20")</f>
        <v>100</v>
      </c>
      <c r="AL17" s="7">
        <f>100 + SUMIFS(NhatKy_ViPham!J:J, NhatKy_ViPham!E:E, "12_Anh_B", NhatKy_ViPham!F:F, B17, NhatKy_ViPham!C:C, "T21") - SUMIFS(NhatKy_ViPham!K:K, NhatKy_ViPham!E:E, "12_Anh_B", NhatKy_ViPham!F:F, B17, NhatKy_ViPham!C:C, "T21")</f>
        <v>100</v>
      </c>
      <c r="AM17" s="7">
        <f>100 + SUMIFS(NhatKy_ViPham!J:J, NhatKy_ViPham!E:E, "12_Anh_B", NhatKy_ViPham!F:F, B17, NhatKy_ViPham!C:C, "T22") - SUMIFS(NhatKy_ViPham!K:K, NhatKy_ViPham!E:E, "12_Anh_B", NhatKy_ViPham!F:F, B17, NhatKy_ViPham!C:C, "T22")</f>
        <v>100</v>
      </c>
      <c r="AN17" s="7">
        <f>100 + SUMIFS(NhatKy_ViPham!J:J, NhatKy_ViPham!E:E, "12_Anh_B", NhatKy_ViPham!F:F, B17, NhatKy_ViPham!C:C, "T23") - SUMIFS(NhatKy_ViPham!K:K, NhatKy_ViPham!E:E, "12_Anh_B", NhatKy_ViPham!F:F, B17, NhatKy_ViPham!C:C, "T23")</f>
        <v>100</v>
      </c>
      <c r="AO17" s="7">
        <f>100 + SUMIFS(NhatKy_ViPham!J:J, NhatKy_ViPham!E:E, "12_Anh_B", NhatKy_ViPham!F:F, B17, NhatKy_ViPham!C:C, "T24") - SUMIFS(NhatKy_ViPham!K:K, NhatKy_ViPham!E:E, "12_Anh_B", NhatKy_ViPham!F:F, B17, NhatKy_ViPham!C:C, "T24")</f>
        <v>100</v>
      </c>
      <c r="AP17" s="7">
        <f>100 + SUMIFS(NhatKy_ViPham!J:J, NhatKy_ViPham!E:E, "12_Anh_B", NhatKy_ViPham!F:F, B17, NhatKy_ViPham!C:C, "T25") - SUMIFS(NhatKy_ViPham!K:K, NhatKy_ViPham!E:E, "12_Anh_B", NhatKy_ViPham!F:F, B17, NhatKy_ViPham!C:C, "T25")</f>
        <v>100</v>
      </c>
      <c r="AQ17" s="7">
        <f>100 + SUMIFS(NhatKy_ViPham!J:J, NhatKy_ViPham!E:E, "12_Anh_B", NhatKy_ViPham!F:F, B17, NhatKy_ViPham!C:C, "T26") - SUMIFS(NhatKy_ViPham!K:K, NhatKy_ViPham!E:E, "12_Anh_B", NhatKy_ViPham!F:F, B17, NhatKy_ViPham!C:C, "T26")</f>
        <v>100</v>
      </c>
      <c r="AR17" s="7">
        <f>100 + SUMIFS(NhatKy_ViPham!J:J, NhatKy_ViPham!E:E, "12_Anh_B", NhatKy_ViPham!F:F, B17, NhatKy_ViPham!C:C, "T27") - SUMIFS(NhatKy_ViPham!K:K, NhatKy_ViPham!E:E, "12_Anh_B", NhatKy_ViPham!F:F, B17, NhatKy_ViPham!C:C, "T27")</f>
        <v>100</v>
      </c>
      <c r="AS17" s="7">
        <f>100 + SUMIFS(NhatKy_ViPham!J:J, NhatKy_ViPham!E:E, "12_Anh_B", NhatKy_ViPham!F:F, B17, NhatKy_ViPham!C:C, "T28") - SUMIFS(NhatKy_ViPham!K:K, NhatKy_ViPham!E:E, "12_Anh_B", NhatKy_ViPham!F:F, B17, NhatKy_ViPham!C:C, "T28")</f>
        <v>100</v>
      </c>
      <c r="AT17" s="7">
        <f>100 + SUMIFS(NhatKy_ViPham!J:J, NhatKy_ViPham!E:E, "12_Anh_B", NhatKy_ViPham!F:F, B17, NhatKy_ViPham!C:C, "T29") - SUMIFS(NhatKy_ViPham!K:K, NhatKy_ViPham!E:E, "12_Anh_B", NhatKy_ViPham!F:F, B17, NhatKy_ViPham!C:C, "T29")</f>
        <v>100</v>
      </c>
      <c r="AU17" s="7">
        <f>100 + SUMIFS(NhatKy_ViPham!J:J, NhatKy_ViPham!E:E, "12_Anh_B", NhatKy_ViPham!F:F, B17, NhatKy_ViPham!C:C, "T30") - SUMIFS(NhatKy_ViPham!K:K, NhatKy_ViPham!E:E, "12_Anh_B", NhatKy_ViPham!F:F, B17, NhatKy_ViPham!C:C, "T30")</f>
        <v>100</v>
      </c>
      <c r="AV17" s="7">
        <f>100 + SUMIFS(NhatKy_ViPham!J:J, NhatKy_ViPham!E:E, "12_Anh_B", NhatKy_ViPham!F:F, B17, NhatKy_ViPham!C:C, "T31") - SUMIFS(NhatKy_ViPham!K:K, NhatKy_ViPham!E:E, "12_Anh_B", NhatKy_ViPham!F:F, B17, NhatKy_ViPham!C:C, "T31")</f>
        <v>100</v>
      </c>
      <c r="AW17" s="7">
        <f>100 + SUMIFS(NhatKy_ViPham!J:J, NhatKy_ViPham!E:E, "12_Anh_B", NhatKy_ViPham!F:F, B17, NhatKy_ViPham!C:C, "T32") - SUMIFS(NhatKy_ViPham!K:K, NhatKy_ViPham!E:E, "12_Anh_B", NhatKy_ViPham!F:F, B17, NhatKy_ViPham!C:C, "T32")</f>
        <v>100</v>
      </c>
      <c r="AX17" s="7">
        <f>100 + SUMIFS(NhatKy_ViPham!J:J, NhatKy_ViPham!E:E, "12_Anh_B", NhatKy_ViPham!F:F, B17, NhatKy_ViPham!C:C, "T33") - SUMIFS(NhatKy_ViPham!K:K, NhatKy_ViPham!E:E, "12_Anh_B", NhatKy_ViPham!F:F, B17, NhatKy_ViPham!C:C, "T33")</f>
        <v>100</v>
      </c>
      <c r="AY17" s="7">
        <f>100 + SUMIFS(NhatKy_ViPham!J:J, NhatKy_ViPham!E:E, "12_Anh_B", NhatKy_ViPham!F:F, B17, NhatKy_ViPham!C:C, "T34") - SUMIFS(NhatKy_ViPham!K:K, NhatKy_ViPham!E:E, "12_Anh_B", NhatKy_ViPham!F:F, B17, NhatKy_ViPham!C:C, "T34")</f>
        <v>100</v>
      </c>
      <c r="AZ17" s="7">
        <f>100 + SUMIFS(NhatKy_ViPham!J:J, NhatKy_ViPham!E:E, "12_Anh_B", NhatKy_ViPham!F:F, B17, NhatKy_ViPham!C:C, "T35") - SUMIFS(NhatKy_ViPham!K:K, NhatKy_ViPham!E:E, "12_Anh_B", NhatKy_ViPham!F:F, B17, NhatKy_ViPham!C:C, "T35")</f>
        <v>100</v>
      </c>
      <c r="BA17" s="12">
        <f t="shared" si="0"/>
        <v>100</v>
      </c>
      <c r="BB17" s="11" t="s">
        <v>430</v>
      </c>
      <c r="BC17" s="14" t="str">
        <f t="shared" si="1"/>
        <v>Tốt</v>
      </c>
      <c r="BD17" s="10" t="str">
        <f t="shared" si="2"/>
        <v>🟢 BÌNH THƯỜNG</v>
      </c>
    </row>
    <row r="18" spans="1:56" x14ac:dyDescent="0.25">
      <c r="A18" s="5">
        <v>10</v>
      </c>
      <c r="B18" s="15" t="s">
        <v>2913</v>
      </c>
      <c r="C18" s="5" t="s">
        <v>2345</v>
      </c>
      <c r="D18" s="5" t="s">
        <v>429</v>
      </c>
      <c r="E18" s="11" t="s">
        <v>430</v>
      </c>
      <c r="F18" s="6">
        <f>SUMIFS(NhatKy_ViPham!K:K, NhatKy_ViPham!E:E, "12_Anh_B", NhatKy_ViPham!F:F, B18, NhatKy_ViPham!H:H, "L01")</f>
        <v>0</v>
      </c>
      <c r="G18" s="6">
        <f>SUMIFS(NhatKy_ViPham!K:K, NhatKy_ViPham!E:E, "12_Anh_B", NhatKy_ViPham!F:F, B18, NhatKy_ViPham!H:H, "L02")</f>
        <v>0</v>
      </c>
      <c r="H18" s="6">
        <f>SUMIFS(NhatKy_ViPham!K:K, NhatKy_ViPham!E:E, "12_Anh_B", NhatKy_ViPham!F:F, B18, NhatKy_ViPham!H:H, "L03")</f>
        <v>0</v>
      </c>
      <c r="I18" s="6">
        <f>SUMIFS(NhatKy_ViPham!K:K, NhatKy_ViPham!E:E, "12_Anh_B", NhatKy_ViPham!F:F, B18, NhatKy_ViPham!H:H, "L04")</f>
        <v>0</v>
      </c>
      <c r="J18" s="6">
        <f>SUMIFS(NhatKy_ViPham!K:K, NhatKy_ViPham!E:E, "12_Anh_B", NhatKy_ViPham!F:F, B18, NhatKy_ViPham!H:H, "L05")</f>
        <v>0</v>
      </c>
      <c r="K18" s="6">
        <f>SUMIFS(NhatKy_ViPham!K:K, NhatKy_ViPham!E:E, "12_Anh_B", NhatKy_ViPham!F:F, B18, NhatKy_ViPham!H:H, "L06")</f>
        <v>0</v>
      </c>
      <c r="L18" s="6">
        <f>SUMIFS(NhatKy_ViPham!K:K, NhatKy_ViPham!E:E, "12_Anh_B", NhatKy_ViPham!F:F, B18, NhatKy_ViPham!H:H, "L07")</f>
        <v>0</v>
      </c>
      <c r="M18" s="6">
        <f>SUMIFS(NhatKy_ViPham!K:K, NhatKy_ViPham!E:E, "12_Anh_B", NhatKy_ViPham!F:F, B18, NhatKy_ViPham!H:H, "L08")</f>
        <v>0</v>
      </c>
      <c r="N18" s="6">
        <f>SUMIFS(NhatKy_ViPham!K:K, NhatKy_ViPham!E:E, "12_Anh_B", NhatKy_ViPham!F:F, B18, NhatKy_ViPham!H:H, "L09")</f>
        <v>0</v>
      </c>
      <c r="O18" s="6">
        <f>SUMIFS(NhatKy_ViPham!K:K, NhatKy_ViPham!E:E, "12_Anh_B", NhatKy_ViPham!F:F, B18, NhatKy_ViPham!H:H, "L10")</f>
        <v>0</v>
      </c>
      <c r="P18" s="12">
        <f>SUMIFS(NhatKy_ViPham!J:J, NhatKy_ViPham!E:E, "12_Anh_B", NhatKy_ViPham!F:F, B18)</f>
        <v>0</v>
      </c>
      <c r="Q18" s="13">
        <f>SUMIFS(NhatKy_ViPham!K:K, NhatKy_ViPham!E:E, "12_Anh_B", NhatKy_ViPham!F:F, B18)</f>
        <v>0</v>
      </c>
      <c r="R18" s="6">
        <f>100 + SUMIFS(NhatKy_ViPham!J:J, NhatKy_ViPham!E:E, "12_Anh_B", NhatKy_ViPham!F:F, B18, NhatKy_ViPham!C:C, "T1") - SUMIFS(NhatKy_ViPham!K:K, NhatKy_ViPham!E:E, "12_Anh_B", NhatKy_ViPham!F:F, B18, NhatKy_ViPham!C:C, "T1")</f>
        <v>100</v>
      </c>
      <c r="S18" s="6">
        <f>100 + SUMIFS(NhatKy_ViPham!J:J, NhatKy_ViPham!E:E, "12_Anh_B", NhatKy_ViPham!F:F, B18, NhatKy_ViPham!C:C, "T2") - SUMIFS(NhatKy_ViPham!K:K, NhatKy_ViPham!E:E, "12_Anh_B", NhatKy_ViPham!F:F, B18, NhatKy_ViPham!C:C, "T2")</f>
        <v>100</v>
      </c>
      <c r="T18" s="6">
        <f>100 + SUMIFS(NhatKy_ViPham!J:J, NhatKy_ViPham!E:E, "12_Anh_B", NhatKy_ViPham!F:F, B18, NhatKy_ViPham!C:C, "T3") - SUMIFS(NhatKy_ViPham!K:K, NhatKy_ViPham!E:E, "12_Anh_B", NhatKy_ViPham!F:F, B18, NhatKy_ViPham!C:C, "T3")</f>
        <v>100</v>
      </c>
      <c r="U18" s="6">
        <f>100 + SUMIFS(NhatKy_ViPham!J:J, NhatKy_ViPham!E:E, "12_Anh_B", NhatKy_ViPham!F:F, B18, NhatKy_ViPham!C:C, "T4") - SUMIFS(NhatKy_ViPham!K:K, NhatKy_ViPham!E:E, "12_Anh_B", NhatKy_ViPham!F:F, B18, NhatKy_ViPham!C:C, "T4")</f>
        <v>100</v>
      </c>
      <c r="V18" s="6">
        <f>100 + SUMIFS(NhatKy_ViPham!J:J, NhatKy_ViPham!E:E, "12_Anh_B", NhatKy_ViPham!F:F, B18, NhatKy_ViPham!C:C, "T5") - SUMIFS(NhatKy_ViPham!K:K, NhatKy_ViPham!E:E, "12_Anh_B", NhatKy_ViPham!F:F, B18, NhatKy_ViPham!C:C, "T5")</f>
        <v>100</v>
      </c>
      <c r="W18" s="6">
        <f>100 + SUMIFS(NhatKy_ViPham!J:J, NhatKy_ViPham!E:E, "12_Anh_B", NhatKy_ViPham!F:F, B18, NhatKy_ViPham!C:C, "T6") - SUMIFS(NhatKy_ViPham!K:K, NhatKy_ViPham!E:E, "12_Anh_B", NhatKy_ViPham!F:F, B18, NhatKy_ViPham!C:C, "T6")</f>
        <v>100</v>
      </c>
      <c r="X18" s="6">
        <f>100 + SUMIFS(NhatKy_ViPham!J:J, NhatKy_ViPham!E:E, "12_Anh_B", NhatKy_ViPham!F:F, B18, NhatKy_ViPham!C:C, "T7") - SUMIFS(NhatKy_ViPham!K:K, NhatKy_ViPham!E:E, "12_Anh_B", NhatKy_ViPham!F:F, B18, NhatKy_ViPham!C:C, "T7")</f>
        <v>100</v>
      </c>
      <c r="Y18" s="6">
        <f>100 + SUMIFS(NhatKy_ViPham!J:J, NhatKy_ViPham!E:E, "12_Anh_B", NhatKy_ViPham!F:F, B18, NhatKy_ViPham!C:C, "T8") - SUMIFS(NhatKy_ViPham!K:K, NhatKy_ViPham!E:E, "12_Anh_B", NhatKy_ViPham!F:F, B18, NhatKy_ViPham!C:C, "T8")</f>
        <v>100</v>
      </c>
      <c r="Z18" s="6">
        <f>100 + SUMIFS(NhatKy_ViPham!J:J, NhatKy_ViPham!E:E, "12_Anh_B", NhatKy_ViPham!F:F, B18, NhatKy_ViPham!C:C, "T9") - SUMIFS(NhatKy_ViPham!K:K, NhatKy_ViPham!E:E, "12_Anh_B", NhatKy_ViPham!F:F, B18, NhatKy_ViPham!C:C, "T9")</f>
        <v>100</v>
      </c>
      <c r="AA18" s="6">
        <f>100 + SUMIFS(NhatKy_ViPham!J:J, NhatKy_ViPham!E:E, "12_Anh_B", NhatKy_ViPham!F:F, B18, NhatKy_ViPham!C:C, "T10") - SUMIFS(NhatKy_ViPham!K:K, NhatKy_ViPham!E:E, "12_Anh_B", NhatKy_ViPham!F:F, B18, NhatKy_ViPham!C:C, "T10")</f>
        <v>100</v>
      </c>
      <c r="AB18" s="6">
        <f>100 + SUMIFS(NhatKy_ViPham!J:J, NhatKy_ViPham!E:E, "12_Anh_B", NhatKy_ViPham!F:F, B18, NhatKy_ViPham!C:C, "T11") - SUMIFS(NhatKy_ViPham!K:K, NhatKy_ViPham!E:E, "12_Anh_B", NhatKy_ViPham!F:F, B18, NhatKy_ViPham!C:C, "T11")</f>
        <v>100</v>
      </c>
      <c r="AC18" s="6">
        <f>100 + SUMIFS(NhatKy_ViPham!J:J, NhatKy_ViPham!E:E, "12_Anh_B", NhatKy_ViPham!F:F, B18, NhatKy_ViPham!C:C, "T12") - SUMIFS(NhatKy_ViPham!K:K, NhatKy_ViPham!E:E, "12_Anh_B", NhatKy_ViPham!F:F, B18, NhatKy_ViPham!C:C, "T12")</f>
        <v>100</v>
      </c>
      <c r="AD18" s="6">
        <f>100 + SUMIFS(NhatKy_ViPham!J:J, NhatKy_ViPham!E:E, "12_Anh_B", NhatKy_ViPham!F:F, B18, NhatKy_ViPham!C:C, "T13") - SUMIFS(NhatKy_ViPham!K:K, NhatKy_ViPham!E:E, "12_Anh_B", NhatKy_ViPham!F:F, B18, NhatKy_ViPham!C:C, "T13")</f>
        <v>100</v>
      </c>
      <c r="AE18" s="6">
        <f>100 + SUMIFS(NhatKy_ViPham!J:J, NhatKy_ViPham!E:E, "12_Anh_B", NhatKy_ViPham!F:F, B18, NhatKy_ViPham!C:C, "T14") - SUMIFS(NhatKy_ViPham!K:K, NhatKy_ViPham!E:E, "12_Anh_B", NhatKy_ViPham!F:F, B18, NhatKy_ViPham!C:C, "T14")</f>
        <v>100</v>
      </c>
      <c r="AF18" s="6">
        <f>100 + SUMIFS(NhatKy_ViPham!J:J, NhatKy_ViPham!E:E, "12_Anh_B", NhatKy_ViPham!F:F, B18, NhatKy_ViPham!C:C, "T15") - SUMIFS(NhatKy_ViPham!K:K, NhatKy_ViPham!E:E, "12_Anh_B", NhatKy_ViPham!F:F, B18, NhatKy_ViPham!C:C, "T15")</f>
        <v>100</v>
      </c>
      <c r="AG18" s="6">
        <f>100 + SUMIFS(NhatKy_ViPham!J:J, NhatKy_ViPham!E:E, "12_Anh_B", NhatKy_ViPham!F:F, B18, NhatKy_ViPham!C:C, "T16") - SUMIFS(NhatKy_ViPham!K:K, NhatKy_ViPham!E:E, "12_Anh_B", NhatKy_ViPham!F:F, B18, NhatKy_ViPham!C:C, "T16")</f>
        <v>100</v>
      </c>
      <c r="AH18" s="6">
        <f>100 + SUMIFS(NhatKy_ViPham!J:J, NhatKy_ViPham!E:E, "12_Anh_B", NhatKy_ViPham!F:F, B18, NhatKy_ViPham!C:C, "T17") - SUMIFS(NhatKy_ViPham!K:K, NhatKy_ViPham!E:E, "12_Anh_B", NhatKy_ViPham!F:F, B18, NhatKy_ViPham!C:C, "T17")</f>
        <v>100</v>
      </c>
      <c r="AI18" s="6">
        <f>100 + SUMIFS(NhatKy_ViPham!J:J, NhatKy_ViPham!E:E, "12_Anh_B", NhatKy_ViPham!F:F, B18, NhatKy_ViPham!C:C, "T18") - SUMIFS(NhatKy_ViPham!K:K, NhatKy_ViPham!E:E, "12_Anh_B", NhatKy_ViPham!F:F, B18, NhatKy_ViPham!C:C, "T18")</f>
        <v>100</v>
      </c>
      <c r="AJ18" s="6">
        <f>100 + SUMIFS(NhatKy_ViPham!J:J, NhatKy_ViPham!E:E, "12_Anh_B", NhatKy_ViPham!F:F, B18, NhatKy_ViPham!C:C, "T19") - SUMIFS(NhatKy_ViPham!K:K, NhatKy_ViPham!E:E, "12_Anh_B", NhatKy_ViPham!F:F, B18, NhatKy_ViPham!C:C, "T19")</f>
        <v>100</v>
      </c>
      <c r="AK18" s="6">
        <f>100 + SUMIFS(NhatKy_ViPham!J:J, NhatKy_ViPham!E:E, "12_Anh_B", NhatKy_ViPham!F:F, B18, NhatKy_ViPham!C:C, "T20") - SUMIFS(NhatKy_ViPham!K:K, NhatKy_ViPham!E:E, "12_Anh_B", NhatKy_ViPham!F:F, B18, NhatKy_ViPham!C:C, "T20")</f>
        <v>100</v>
      </c>
      <c r="AL18" s="6">
        <f>100 + SUMIFS(NhatKy_ViPham!J:J, NhatKy_ViPham!E:E, "12_Anh_B", NhatKy_ViPham!F:F, B18, NhatKy_ViPham!C:C, "T21") - SUMIFS(NhatKy_ViPham!K:K, NhatKy_ViPham!E:E, "12_Anh_B", NhatKy_ViPham!F:F, B18, NhatKy_ViPham!C:C, "T21")</f>
        <v>100</v>
      </c>
      <c r="AM18" s="6">
        <f>100 + SUMIFS(NhatKy_ViPham!J:J, NhatKy_ViPham!E:E, "12_Anh_B", NhatKy_ViPham!F:F, B18, NhatKy_ViPham!C:C, "T22") - SUMIFS(NhatKy_ViPham!K:K, NhatKy_ViPham!E:E, "12_Anh_B", NhatKy_ViPham!F:F, B18, NhatKy_ViPham!C:C, "T22")</f>
        <v>100</v>
      </c>
      <c r="AN18" s="6">
        <f>100 + SUMIFS(NhatKy_ViPham!J:J, NhatKy_ViPham!E:E, "12_Anh_B", NhatKy_ViPham!F:F, B18, NhatKy_ViPham!C:C, "T23") - SUMIFS(NhatKy_ViPham!K:K, NhatKy_ViPham!E:E, "12_Anh_B", NhatKy_ViPham!F:F, B18, NhatKy_ViPham!C:C, "T23")</f>
        <v>100</v>
      </c>
      <c r="AO18" s="6">
        <f>100 + SUMIFS(NhatKy_ViPham!J:J, NhatKy_ViPham!E:E, "12_Anh_B", NhatKy_ViPham!F:F, B18, NhatKy_ViPham!C:C, "T24") - SUMIFS(NhatKy_ViPham!K:K, NhatKy_ViPham!E:E, "12_Anh_B", NhatKy_ViPham!F:F, B18, NhatKy_ViPham!C:C, "T24")</f>
        <v>100</v>
      </c>
      <c r="AP18" s="6">
        <f>100 + SUMIFS(NhatKy_ViPham!J:J, NhatKy_ViPham!E:E, "12_Anh_B", NhatKy_ViPham!F:F, B18, NhatKy_ViPham!C:C, "T25") - SUMIFS(NhatKy_ViPham!K:K, NhatKy_ViPham!E:E, "12_Anh_B", NhatKy_ViPham!F:F, B18, NhatKy_ViPham!C:C, "T25")</f>
        <v>100</v>
      </c>
      <c r="AQ18" s="6">
        <f>100 + SUMIFS(NhatKy_ViPham!J:J, NhatKy_ViPham!E:E, "12_Anh_B", NhatKy_ViPham!F:F, B18, NhatKy_ViPham!C:C, "T26") - SUMIFS(NhatKy_ViPham!K:K, NhatKy_ViPham!E:E, "12_Anh_B", NhatKy_ViPham!F:F, B18, NhatKy_ViPham!C:C, "T26")</f>
        <v>100</v>
      </c>
      <c r="AR18" s="6">
        <f>100 + SUMIFS(NhatKy_ViPham!J:J, NhatKy_ViPham!E:E, "12_Anh_B", NhatKy_ViPham!F:F, B18, NhatKy_ViPham!C:C, "T27") - SUMIFS(NhatKy_ViPham!K:K, NhatKy_ViPham!E:E, "12_Anh_B", NhatKy_ViPham!F:F, B18, NhatKy_ViPham!C:C, "T27")</f>
        <v>100</v>
      </c>
      <c r="AS18" s="6">
        <f>100 + SUMIFS(NhatKy_ViPham!J:J, NhatKy_ViPham!E:E, "12_Anh_B", NhatKy_ViPham!F:F, B18, NhatKy_ViPham!C:C, "T28") - SUMIFS(NhatKy_ViPham!K:K, NhatKy_ViPham!E:E, "12_Anh_B", NhatKy_ViPham!F:F, B18, NhatKy_ViPham!C:C, "T28")</f>
        <v>100</v>
      </c>
      <c r="AT18" s="6">
        <f>100 + SUMIFS(NhatKy_ViPham!J:J, NhatKy_ViPham!E:E, "12_Anh_B", NhatKy_ViPham!F:F, B18, NhatKy_ViPham!C:C, "T29") - SUMIFS(NhatKy_ViPham!K:K, NhatKy_ViPham!E:E, "12_Anh_B", NhatKy_ViPham!F:F, B18, NhatKy_ViPham!C:C, "T29")</f>
        <v>100</v>
      </c>
      <c r="AU18" s="6">
        <f>100 + SUMIFS(NhatKy_ViPham!J:J, NhatKy_ViPham!E:E, "12_Anh_B", NhatKy_ViPham!F:F, B18, NhatKy_ViPham!C:C, "T30") - SUMIFS(NhatKy_ViPham!K:K, NhatKy_ViPham!E:E, "12_Anh_B", NhatKy_ViPham!F:F, B18, NhatKy_ViPham!C:C, "T30")</f>
        <v>100</v>
      </c>
      <c r="AV18" s="6">
        <f>100 + SUMIFS(NhatKy_ViPham!J:J, NhatKy_ViPham!E:E, "12_Anh_B", NhatKy_ViPham!F:F, B18, NhatKy_ViPham!C:C, "T31") - SUMIFS(NhatKy_ViPham!K:K, NhatKy_ViPham!E:E, "12_Anh_B", NhatKy_ViPham!F:F, B18, NhatKy_ViPham!C:C, "T31")</f>
        <v>100</v>
      </c>
      <c r="AW18" s="6">
        <f>100 + SUMIFS(NhatKy_ViPham!J:J, NhatKy_ViPham!E:E, "12_Anh_B", NhatKy_ViPham!F:F, B18, NhatKy_ViPham!C:C, "T32") - SUMIFS(NhatKy_ViPham!K:K, NhatKy_ViPham!E:E, "12_Anh_B", NhatKy_ViPham!F:F, B18, NhatKy_ViPham!C:C, "T32")</f>
        <v>100</v>
      </c>
      <c r="AX18" s="6">
        <f>100 + SUMIFS(NhatKy_ViPham!J:J, NhatKy_ViPham!E:E, "12_Anh_B", NhatKy_ViPham!F:F, B18, NhatKy_ViPham!C:C, "T33") - SUMIFS(NhatKy_ViPham!K:K, NhatKy_ViPham!E:E, "12_Anh_B", NhatKy_ViPham!F:F, B18, NhatKy_ViPham!C:C, "T33")</f>
        <v>100</v>
      </c>
      <c r="AY18" s="6">
        <f>100 + SUMIFS(NhatKy_ViPham!J:J, NhatKy_ViPham!E:E, "12_Anh_B", NhatKy_ViPham!F:F, B18, NhatKy_ViPham!C:C, "T34") - SUMIFS(NhatKy_ViPham!K:K, NhatKy_ViPham!E:E, "12_Anh_B", NhatKy_ViPham!F:F, B18, NhatKy_ViPham!C:C, "T34")</f>
        <v>100</v>
      </c>
      <c r="AZ18" s="6">
        <f>100 + SUMIFS(NhatKy_ViPham!J:J, NhatKy_ViPham!E:E, "12_Anh_B", NhatKy_ViPham!F:F, B18, NhatKy_ViPham!C:C, "T35") - SUMIFS(NhatKy_ViPham!K:K, NhatKy_ViPham!E:E, "12_Anh_B", NhatKy_ViPham!F:F, B18, NhatKy_ViPham!C:C, "T35")</f>
        <v>100</v>
      </c>
      <c r="BA18" s="12">
        <f t="shared" si="0"/>
        <v>100</v>
      </c>
      <c r="BB18" s="11" t="s">
        <v>430</v>
      </c>
      <c r="BC18" s="16" t="str">
        <f t="shared" si="1"/>
        <v>Tốt</v>
      </c>
      <c r="BD18" s="15" t="str">
        <f t="shared" si="2"/>
        <v>🟢 BÌNH THƯỜNG</v>
      </c>
    </row>
    <row r="19" spans="1:56" x14ac:dyDescent="0.25">
      <c r="A19" s="4">
        <v>11</v>
      </c>
      <c r="B19" s="10" t="s">
        <v>2968</v>
      </c>
      <c r="C19" s="4" t="s">
        <v>2736</v>
      </c>
      <c r="D19" s="4" t="s">
        <v>429</v>
      </c>
      <c r="E19" s="11" t="s">
        <v>430</v>
      </c>
      <c r="F19" s="7">
        <f>SUMIFS(NhatKy_ViPham!K:K, NhatKy_ViPham!E:E, "12_Anh_B", NhatKy_ViPham!F:F, B19, NhatKy_ViPham!H:H, "L01")</f>
        <v>0</v>
      </c>
      <c r="G19" s="7">
        <f>SUMIFS(NhatKy_ViPham!K:K, NhatKy_ViPham!E:E, "12_Anh_B", NhatKy_ViPham!F:F, B19, NhatKy_ViPham!H:H, "L02")</f>
        <v>0</v>
      </c>
      <c r="H19" s="7">
        <f>SUMIFS(NhatKy_ViPham!K:K, NhatKy_ViPham!E:E, "12_Anh_B", NhatKy_ViPham!F:F, B19, NhatKy_ViPham!H:H, "L03")</f>
        <v>0</v>
      </c>
      <c r="I19" s="7">
        <f>SUMIFS(NhatKy_ViPham!K:K, NhatKy_ViPham!E:E, "12_Anh_B", NhatKy_ViPham!F:F, B19, NhatKy_ViPham!H:H, "L04")</f>
        <v>0</v>
      </c>
      <c r="J19" s="7">
        <f>SUMIFS(NhatKy_ViPham!K:K, NhatKy_ViPham!E:E, "12_Anh_B", NhatKy_ViPham!F:F, B19, NhatKy_ViPham!H:H, "L05")</f>
        <v>0</v>
      </c>
      <c r="K19" s="7">
        <f>SUMIFS(NhatKy_ViPham!K:K, NhatKy_ViPham!E:E, "12_Anh_B", NhatKy_ViPham!F:F, B19, NhatKy_ViPham!H:H, "L06")</f>
        <v>0</v>
      </c>
      <c r="L19" s="7">
        <f>SUMIFS(NhatKy_ViPham!K:K, NhatKy_ViPham!E:E, "12_Anh_B", NhatKy_ViPham!F:F, B19, NhatKy_ViPham!H:H, "L07")</f>
        <v>0</v>
      </c>
      <c r="M19" s="7">
        <f>SUMIFS(NhatKy_ViPham!K:K, NhatKy_ViPham!E:E, "12_Anh_B", NhatKy_ViPham!F:F, B19, NhatKy_ViPham!H:H, "L08")</f>
        <v>0</v>
      </c>
      <c r="N19" s="7">
        <f>SUMIFS(NhatKy_ViPham!K:K, NhatKy_ViPham!E:E, "12_Anh_B", NhatKy_ViPham!F:F, B19, NhatKy_ViPham!H:H, "L09")</f>
        <v>0</v>
      </c>
      <c r="O19" s="7">
        <f>SUMIFS(NhatKy_ViPham!K:K, NhatKy_ViPham!E:E, "12_Anh_B", NhatKy_ViPham!F:F, B19, NhatKy_ViPham!H:H, "L10")</f>
        <v>0</v>
      </c>
      <c r="P19" s="12">
        <f>SUMIFS(NhatKy_ViPham!J:J, NhatKy_ViPham!E:E, "12_Anh_B", NhatKy_ViPham!F:F, B19)</f>
        <v>0</v>
      </c>
      <c r="Q19" s="13">
        <f>SUMIFS(NhatKy_ViPham!K:K, NhatKy_ViPham!E:E, "12_Anh_B", NhatKy_ViPham!F:F, B19)</f>
        <v>0</v>
      </c>
      <c r="R19" s="7">
        <f>100 + SUMIFS(NhatKy_ViPham!J:J, NhatKy_ViPham!E:E, "12_Anh_B", NhatKy_ViPham!F:F, B19, NhatKy_ViPham!C:C, "T1") - SUMIFS(NhatKy_ViPham!K:K, NhatKy_ViPham!E:E, "12_Anh_B", NhatKy_ViPham!F:F, B19, NhatKy_ViPham!C:C, "T1")</f>
        <v>100</v>
      </c>
      <c r="S19" s="7">
        <f>100 + SUMIFS(NhatKy_ViPham!J:J, NhatKy_ViPham!E:E, "12_Anh_B", NhatKy_ViPham!F:F, B19, NhatKy_ViPham!C:C, "T2") - SUMIFS(NhatKy_ViPham!K:K, NhatKy_ViPham!E:E, "12_Anh_B", NhatKy_ViPham!F:F, B19, NhatKy_ViPham!C:C, "T2")</f>
        <v>100</v>
      </c>
      <c r="T19" s="7">
        <f>100 + SUMIFS(NhatKy_ViPham!J:J, NhatKy_ViPham!E:E, "12_Anh_B", NhatKy_ViPham!F:F, B19, NhatKy_ViPham!C:C, "T3") - SUMIFS(NhatKy_ViPham!K:K, NhatKy_ViPham!E:E, "12_Anh_B", NhatKy_ViPham!F:F, B19, NhatKy_ViPham!C:C, "T3")</f>
        <v>100</v>
      </c>
      <c r="U19" s="7">
        <f>100 + SUMIFS(NhatKy_ViPham!J:J, NhatKy_ViPham!E:E, "12_Anh_B", NhatKy_ViPham!F:F, B19, NhatKy_ViPham!C:C, "T4") - SUMIFS(NhatKy_ViPham!K:K, NhatKy_ViPham!E:E, "12_Anh_B", NhatKy_ViPham!F:F, B19, NhatKy_ViPham!C:C, "T4")</f>
        <v>100</v>
      </c>
      <c r="V19" s="7">
        <f>100 + SUMIFS(NhatKy_ViPham!J:J, NhatKy_ViPham!E:E, "12_Anh_B", NhatKy_ViPham!F:F, B19, NhatKy_ViPham!C:C, "T5") - SUMIFS(NhatKy_ViPham!K:K, NhatKy_ViPham!E:E, "12_Anh_B", NhatKy_ViPham!F:F, B19, NhatKy_ViPham!C:C, "T5")</f>
        <v>100</v>
      </c>
      <c r="W19" s="7">
        <f>100 + SUMIFS(NhatKy_ViPham!J:J, NhatKy_ViPham!E:E, "12_Anh_B", NhatKy_ViPham!F:F, B19, NhatKy_ViPham!C:C, "T6") - SUMIFS(NhatKy_ViPham!K:K, NhatKy_ViPham!E:E, "12_Anh_B", NhatKy_ViPham!F:F, B19, NhatKy_ViPham!C:C, "T6")</f>
        <v>100</v>
      </c>
      <c r="X19" s="7">
        <f>100 + SUMIFS(NhatKy_ViPham!J:J, NhatKy_ViPham!E:E, "12_Anh_B", NhatKy_ViPham!F:F, B19, NhatKy_ViPham!C:C, "T7") - SUMIFS(NhatKy_ViPham!K:K, NhatKy_ViPham!E:E, "12_Anh_B", NhatKy_ViPham!F:F, B19, NhatKy_ViPham!C:C, "T7")</f>
        <v>100</v>
      </c>
      <c r="Y19" s="7">
        <f>100 + SUMIFS(NhatKy_ViPham!J:J, NhatKy_ViPham!E:E, "12_Anh_B", NhatKy_ViPham!F:F, B19, NhatKy_ViPham!C:C, "T8") - SUMIFS(NhatKy_ViPham!K:K, NhatKy_ViPham!E:E, "12_Anh_B", NhatKy_ViPham!F:F, B19, NhatKy_ViPham!C:C, "T8")</f>
        <v>100</v>
      </c>
      <c r="Z19" s="7">
        <f>100 + SUMIFS(NhatKy_ViPham!J:J, NhatKy_ViPham!E:E, "12_Anh_B", NhatKy_ViPham!F:F, B19, NhatKy_ViPham!C:C, "T9") - SUMIFS(NhatKy_ViPham!K:K, NhatKy_ViPham!E:E, "12_Anh_B", NhatKy_ViPham!F:F, B19, NhatKy_ViPham!C:C, "T9")</f>
        <v>100</v>
      </c>
      <c r="AA19" s="7">
        <f>100 + SUMIFS(NhatKy_ViPham!J:J, NhatKy_ViPham!E:E, "12_Anh_B", NhatKy_ViPham!F:F, B19, NhatKy_ViPham!C:C, "T10") - SUMIFS(NhatKy_ViPham!K:K, NhatKy_ViPham!E:E, "12_Anh_B", NhatKy_ViPham!F:F, B19, NhatKy_ViPham!C:C, "T10")</f>
        <v>100</v>
      </c>
      <c r="AB19" s="7">
        <f>100 + SUMIFS(NhatKy_ViPham!J:J, NhatKy_ViPham!E:E, "12_Anh_B", NhatKy_ViPham!F:F, B19, NhatKy_ViPham!C:C, "T11") - SUMIFS(NhatKy_ViPham!K:K, NhatKy_ViPham!E:E, "12_Anh_B", NhatKy_ViPham!F:F, B19, NhatKy_ViPham!C:C, "T11")</f>
        <v>100</v>
      </c>
      <c r="AC19" s="7">
        <f>100 + SUMIFS(NhatKy_ViPham!J:J, NhatKy_ViPham!E:E, "12_Anh_B", NhatKy_ViPham!F:F, B19, NhatKy_ViPham!C:C, "T12") - SUMIFS(NhatKy_ViPham!K:K, NhatKy_ViPham!E:E, "12_Anh_B", NhatKy_ViPham!F:F, B19, NhatKy_ViPham!C:C, "T12")</f>
        <v>100</v>
      </c>
      <c r="AD19" s="7">
        <f>100 + SUMIFS(NhatKy_ViPham!J:J, NhatKy_ViPham!E:E, "12_Anh_B", NhatKy_ViPham!F:F, B19, NhatKy_ViPham!C:C, "T13") - SUMIFS(NhatKy_ViPham!K:K, NhatKy_ViPham!E:E, "12_Anh_B", NhatKy_ViPham!F:F, B19, NhatKy_ViPham!C:C, "T13")</f>
        <v>100</v>
      </c>
      <c r="AE19" s="7">
        <f>100 + SUMIFS(NhatKy_ViPham!J:J, NhatKy_ViPham!E:E, "12_Anh_B", NhatKy_ViPham!F:F, B19, NhatKy_ViPham!C:C, "T14") - SUMIFS(NhatKy_ViPham!K:K, NhatKy_ViPham!E:E, "12_Anh_B", NhatKy_ViPham!F:F, B19, NhatKy_ViPham!C:C, "T14")</f>
        <v>100</v>
      </c>
      <c r="AF19" s="7">
        <f>100 + SUMIFS(NhatKy_ViPham!J:J, NhatKy_ViPham!E:E, "12_Anh_B", NhatKy_ViPham!F:F, B19, NhatKy_ViPham!C:C, "T15") - SUMIFS(NhatKy_ViPham!K:K, NhatKy_ViPham!E:E, "12_Anh_B", NhatKy_ViPham!F:F, B19, NhatKy_ViPham!C:C, "T15")</f>
        <v>100</v>
      </c>
      <c r="AG19" s="7">
        <f>100 + SUMIFS(NhatKy_ViPham!J:J, NhatKy_ViPham!E:E, "12_Anh_B", NhatKy_ViPham!F:F, B19, NhatKy_ViPham!C:C, "T16") - SUMIFS(NhatKy_ViPham!K:K, NhatKy_ViPham!E:E, "12_Anh_B", NhatKy_ViPham!F:F, B19, NhatKy_ViPham!C:C, "T16")</f>
        <v>100</v>
      </c>
      <c r="AH19" s="7">
        <f>100 + SUMIFS(NhatKy_ViPham!J:J, NhatKy_ViPham!E:E, "12_Anh_B", NhatKy_ViPham!F:F, B19, NhatKy_ViPham!C:C, "T17") - SUMIFS(NhatKy_ViPham!K:K, NhatKy_ViPham!E:E, "12_Anh_B", NhatKy_ViPham!F:F, B19, NhatKy_ViPham!C:C, "T17")</f>
        <v>100</v>
      </c>
      <c r="AI19" s="7">
        <f>100 + SUMIFS(NhatKy_ViPham!J:J, NhatKy_ViPham!E:E, "12_Anh_B", NhatKy_ViPham!F:F, B19, NhatKy_ViPham!C:C, "T18") - SUMIFS(NhatKy_ViPham!K:K, NhatKy_ViPham!E:E, "12_Anh_B", NhatKy_ViPham!F:F, B19, NhatKy_ViPham!C:C, "T18")</f>
        <v>100</v>
      </c>
      <c r="AJ19" s="7">
        <f>100 + SUMIFS(NhatKy_ViPham!J:J, NhatKy_ViPham!E:E, "12_Anh_B", NhatKy_ViPham!F:F, B19, NhatKy_ViPham!C:C, "T19") - SUMIFS(NhatKy_ViPham!K:K, NhatKy_ViPham!E:E, "12_Anh_B", NhatKy_ViPham!F:F, B19, NhatKy_ViPham!C:C, "T19")</f>
        <v>100</v>
      </c>
      <c r="AK19" s="7">
        <f>100 + SUMIFS(NhatKy_ViPham!J:J, NhatKy_ViPham!E:E, "12_Anh_B", NhatKy_ViPham!F:F, B19, NhatKy_ViPham!C:C, "T20") - SUMIFS(NhatKy_ViPham!K:K, NhatKy_ViPham!E:E, "12_Anh_B", NhatKy_ViPham!F:F, B19, NhatKy_ViPham!C:C, "T20")</f>
        <v>100</v>
      </c>
      <c r="AL19" s="7">
        <f>100 + SUMIFS(NhatKy_ViPham!J:J, NhatKy_ViPham!E:E, "12_Anh_B", NhatKy_ViPham!F:F, B19, NhatKy_ViPham!C:C, "T21") - SUMIFS(NhatKy_ViPham!K:K, NhatKy_ViPham!E:E, "12_Anh_B", NhatKy_ViPham!F:F, B19, NhatKy_ViPham!C:C, "T21")</f>
        <v>100</v>
      </c>
      <c r="AM19" s="7">
        <f>100 + SUMIFS(NhatKy_ViPham!J:J, NhatKy_ViPham!E:E, "12_Anh_B", NhatKy_ViPham!F:F, B19, NhatKy_ViPham!C:C, "T22") - SUMIFS(NhatKy_ViPham!K:K, NhatKy_ViPham!E:E, "12_Anh_B", NhatKy_ViPham!F:F, B19, NhatKy_ViPham!C:C, "T22")</f>
        <v>100</v>
      </c>
      <c r="AN19" s="7">
        <f>100 + SUMIFS(NhatKy_ViPham!J:J, NhatKy_ViPham!E:E, "12_Anh_B", NhatKy_ViPham!F:F, B19, NhatKy_ViPham!C:C, "T23") - SUMIFS(NhatKy_ViPham!K:K, NhatKy_ViPham!E:E, "12_Anh_B", NhatKy_ViPham!F:F, B19, NhatKy_ViPham!C:C, "T23")</f>
        <v>100</v>
      </c>
      <c r="AO19" s="7">
        <f>100 + SUMIFS(NhatKy_ViPham!J:J, NhatKy_ViPham!E:E, "12_Anh_B", NhatKy_ViPham!F:F, B19, NhatKy_ViPham!C:C, "T24") - SUMIFS(NhatKy_ViPham!K:K, NhatKy_ViPham!E:E, "12_Anh_B", NhatKy_ViPham!F:F, B19, NhatKy_ViPham!C:C, "T24")</f>
        <v>100</v>
      </c>
      <c r="AP19" s="7">
        <f>100 + SUMIFS(NhatKy_ViPham!J:J, NhatKy_ViPham!E:E, "12_Anh_B", NhatKy_ViPham!F:F, B19, NhatKy_ViPham!C:C, "T25") - SUMIFS(NhatKy_ViPham!K:K, NhatKy_ViPham!E:E, "12_Anh_B", NhatKy_ViPham!F:F, B19, NhatKy_ViPham!C:C, "T25")</f>
        <v>100</v>
      </c>
      <c r="AQ19" s="7">
        <f>100 + SUMIFS(NhatKy_ViPham!J:J, NhatKy_ViPham!E:E, "12_Anh_B", NhatKy_ViPham!F:F, B19, NhatKy_ViPham!C:C, "T26") - SUMIFS(NhatKy_ViPham!K:K, NhatKy_ViPham!E:E, "12_Anh_B", NhatKy_ViPham!F:F, B19, NhatKy_ViPham!C:C, "T26")</f>
        <v>100</v>
      </c>
      <c r="AR19" s="7">
        <f>100 + SUMIFS(NhatKy_ViPham!J:J, NhatKy_ViPham!E:E, "12_Anh_B", NhatKy_ViPham!F:F, B19, NhatKy_ViPham!C:C, "T27") - SUMIFS(NhatKy_ViPham!K:K, NhatKy_ViPham!E:E, "12_Anh_B", NhatKy_ViPham!F:F, B19, NhatKy_ViPham!C:C, "T27")</f>
        <v>100</v>
      </c>
      <c r="AS19" s="7">
        <f>100 + SUMIFS(NhatKy_ViPham!J:J, NhatKy_ViPham!E:E, "12_Anh_B", NhatKy_ViPham!F:F, B19, NhatKy_ViPham!C:C, "T28") - SUMIFS(NhatKy_ViPham!K:K, NhatKy_ViPham!E:E, "12_Anh_B", NhatKy_ViPham!F:F, B19, NhatKy_ViPham!C:C, "T28")</f>
        <v>100</v>
      </c>
      <c r="AT19" s="7">
        <f>100 + SUMIFS(NhatKy_ViPham!J:J, NhatKy_ViPham!E:E, "12_Anh_B", NhatKy_ViPham!F:F, B19, NhatKy_ViPham!C:C, "T29") - SUMIFS(NhatKy_ViPham!K:K, NhatKy_ViPham!E:E, "12_Anh_B", NhatKy_ViPham!F:F, B19, NhatKy_ViPham!C:C, "T29")</f>
        <v>100</v>
      </c>
      <c r="AU19" s="7">
        <f>100 + SUMIFS(NhatKy_ViPham!J:J, NhatKy_ViPham!E:E, "12_Anh_B", NhatKy_ViPham!F:F, B19, NhatKy_ViPham!C:C, "T30") - SUMIFS(NhatKy_ViPham!K:K, NhatKy_ViPham!E:E, "12_Anh_B", NhatKy_ViPham!F:F, B19, NhatKy_ViPham!C:C, "T30")</f>
        <v>100</v>
      </c>
      <c r="AV19" s="7">
        <f>100 + SUMIFS(NhatKy_ViPham!J:J, NhatKy_ViPham!E:E, "12_Anh_B", NhatKy_ViPham!F:F, B19, NhatKy_ViPham!C:C, "T31") - SUMIFS(NhatKy_ViPham!K:K, NhatKy_ViPham!E:E, "12_Anh_B", NhatKy_ViPham!F:F, B19, NhatKy_ViPham!C:C, "T31")</f>
        <v>100</v>
      </c>
      <c r="AW19" s="7">
        <f>100 + SUMIFS(NhatKy_ViPham!J:J, NhatKy_ViPham!E:E, "12_Anh_B", NhatKy_ViPham!F:F, B19, NhatKy_ViPham!C:C, "T32") - SUMIFS(NhatKy_ViPham!K:K, NhatKy_ViPham!E:E, "12_Anh_B", NhatKy_ViPham!F:F, B19, NhatKy_ViPham!C:C, "T32")</f>
        <v>100</v>
      </c>
      <c r="AX19" s="7">
        <f>100 + SUMIFS(NhatKy_ViPham!J:J, NhatKy_ViPham!E:E, "12_Anh_B", NhatKy_ViPham!F:F, B19, NhatKy_ViPham!C:C, "T33") - SUMIFS(NhatKy_ViPham!K:K, NhatKy_ViPham!E:E, "12_Anh_B", NhatKy_ViPham!F:F, B19, NhatKy_ViPham!C:C, "T33")</f>
        <v>100</v>
      </c>
      <c r="AY19" s="7">
        <f>100 + SUMIFS(NhatKy_ViPham!J:J, NhatKy_ViPham!E:E, "12_Anh_B", NhatKy_ViPham!F:F, B19, NhatKy_ViPham!C:C, "T34") - SUMIFS(NhatKy_ViPham!K:K, NhatKy_ViPham!E:E, "12_Anh_B", NhatKy_ViPham!F:F, B19, NhatKy_ViPham!C:C, "T34")</f>
        <v>100</v>
      </c>
      <c r="AZ19" s="7">
        <f>100 + SUMIFS(NhatKy_ViPham!J:J, NhatKy_ViPham!E:E, "12_Anh_B", NhatKy_ViPham!F:F, B19, NhatKy_ViPham!C:C, "T35") - SUMIFS(NhatKy_ViPham!K:K, NhatKy_ViPham!E:E, "12_Anh_B", NhatKy_ViPham!F:F, B19, NhatKy_ViPham!C:C, "T35")</f>
        <v>100</v>
      </c>
      <c r="BA19" s="12">
        <f t="shared" si="0"/>
        <v>100</v>
      </c>
      <c r="BB19" s="11" t="s">
        <v>430</v>
      </c>
      <c r="BC19" s="14" t="str">
        <f t="shared" si="1"/>
        <v>Tốt</v>
      </c>
      <c r="BD19" s="10" t="str">
        <f t="shared" si="2"/>
        <v>🟢 BÌNH THƯỜNG</v>
      </c>
    </row>
    <row r="20" spans="1:56" x14ac:dyDescent="0.25">
      <c r="A20" s="5">
        <v>12</v>
      </c>
      <c r="B20" s="15" t="s">
        <v>1999</v>
      </c>
      <c r="C20" s="5" t="s">
        <v>2711</v>
      </c>
      <c r="D20" s="5" t="s">
        <v>429</v>
      </c>
      <c r="E20" s="11" t="s">
        <v>430</v>
      </c>
      <c r="F20" s="6">
        <f>SUMIFS(NhatKy_ViPham!K:K, NhatKy_ViPham!E:E, "12_Anh_B", NhatKy_ViPham!F:F, B20, NhatKy_ViPham!H:H, "L01")</f>
        <v>0</v>
      </c>
      <c r="G20" s="6">
        <f>SUMIFS(NhatKy_ViPham!K:K, NhatKy_ViPham!E:E, "12_Anh_B", NhatKy_ViPham!F:F, B20, NhatKy_ViPham!H:H, "L02")</f>
        <v>0</v>
      </c>
      <c r="H20" s="6">
        <f>SUMIFS(NhatKy_ViPham!K:K, NhatKy_ViPham!E:E, "12_Anh_B", NhatKy_ViPham!F:F, B20, NhatKy_ViPham!H:H, "L03")</f>
        <v>0</v>
      </c>
      <c r="I20" s="6">
        <f>SUMIFS(NhatKy_ViPham!K:K, NhatKy_ViPham!E:E, "12_Anh_B", NhatKy_ViPham!F:F, B20, NhatKy_ViPham!H:H, "L04")</f>
        <v>0</v>
      </c>
      <c r="J20" s="6">
        <f>SUMIFS(NhatKy_ViPham!K:K, NhatKy_ViPham!E:E, "12_Anh_B", NhatKy_ViPham!F:F, B20, NhatKy_ViPham!H:H, "L05")</f>
        <v>0</v>
      </c>
      <c r="K20" s="6">
        <f>SUMIFS(NhatKy_ViPham!K:K, NhatKy_ViPham!E:E, "12_Anh_B", NhatKy_ViPham!F:F, B20, NhatKy_ViPham!H:H, "L06")</f>
        <v>0</v>
      </c>
      <c r="L20" s="6">
        <f>SUMIFS(NhatKy_ViPham!K:K, NhatKy_ViPham!E:E, "12_Anh_B", NhatKy_ViPham!F:F, B20, NhatKy_ViPham!H:H, "L07")</f>
        <v>0</v>
      </c>
      <c r="M20" s="6">
        <f>SUMIFS(NhatKy_ViPham!K:K, NhatKy_ViPham!E:E, "12_Anh_B", NhatKy_ViPham!F:F, B20, NhatKy_ViPham!H:H, "L08")</f>
        <v>0</v>
      </c>
      <c r="N20" s="6">
        <f>SUMIFS(NhatKy_ViPham!K:K, NhatKy_ViPham!E:E, "12_Anh_B", NhatKy_ViPham!F:F, B20, NhatKy_ViPham!H:H, "L09")</f>
        <v>0</v>
      </c>
      <c r="O20" s="6">
        <f>SUMIFS(NhatKy_ViPham!K:K, NhatKy_ViPham!E:E, "12_Anh_B", NhatKy_ViPham!F:F, B20, NhatKy_ViPham!H:H, "L10")</f>
        <v>0</v>
      </c>
      <c r="P20" s="12">
        <f>SUMIFS(NhatKy_ViPham!J:J, NhatKy_ViPham!E:E, "12_Anh_B", NhatKy_ViPham!F:F, B20)</f>
        <v>0</v>
      </c>
      <c r="Q20" s="13">
        <f>SUMIFS(NhatKy_ViPham!K:K, NhatKy_ViPham!E:E, "12_Anh_B", NhatKy_ViPham!F:F, B20)</f>
        <v>0</v>
      </c>
      <c r="R20" s="6">
        <f>100 + SUMIFS(NhatKy_ViPham!J:J, NhatKy_ViPham!E:E, "12_Anh_B", NhatKy_ViPham!F:F, B20, NhatKy_ViPham!C:C, "T1") - SUMIFS(NhatKy_ViPham!K:K, NhatKy_ViPham!E:E, "12_Anh_B", NhatKy_ViPham!F:F, B20, NhatKy_ViPham!C:C, "T1")</f>
        <v>100</v>
      </c>
      <c r="S20" s="6">
        <f>100 + SUMIFS(NhatKy_ViPham!J:J, NhatKy_ViPham!E:E, "12_Anh_B", NhatKy_ViPham!F:F, B20, NhatKy_ViPham!C:C, "T2") - SUMIFS(NhatKy_ViPham!K:K, NhatKy_ViPham!E:E, "12_Anh_B", NhatKy_ViPham!F:F, B20, NhatKy_ViPham!C:C, "T2")</f>
        <v>100</v>
      </c>
      <c r="T20" s="6">
        <f>100 + SUMIFS(NhatKy_ViPham!J:J, NhatKy_ViPham!E:E, "12_Anh_B", NhatKy_ViPham!F:F, B20, NhatKy_ViPham!C:C, "T3") - SUMIFS(NhatKy_ViPham!K:K, NhatKy_ViPham!E:E, "12_Anh_B", NhatKy_ViPham!F:F, B20, NhatKy_ViPham!C:C, "T3")</f>
        <v>100</v>
      </c>
      <c r="U20" s="6">
        <f>100 + SUMIFS(NhatKy_ViPham!J:J, NhatKy_ViPham!E:E, "12_Anh_B", NhatKy_ViPham!F:F, B20, NhatKy_ViPham!C:C, "T4") - SUMIFS(NhatKy_ViPham!K:K, NhatKy_ViPham!E:E, "12_Anh_B", NhatKy_ViPham!F:F, B20, NhatKy_ViPham!C:C, "T4")</f>
        <v>100</v>
      </c>
      <c r="V20" s="6">
        <f>100 + SUMIFS(NhatKy_ViPham!J:J, NhatKy_ViPham!E:E, "12_Anh_B", NhatKy_ViPham!F:F, B20, NhatKy_ViPham!C:C, "T5") - SUMIFS(NhatKy_ViPham!K:K, NhatKy_ViPham!E:E, "12_Anh_B", NhatKy_ViPham!F:F, B20, NhatKy_ViPham!C:C, "T5")</f>
        <v>100</v>
      </c>
      <c r="W20" s="6">
        <f>100 + SUMIFS(NhatKy_ViPham!J:J, NhatKy_ViPham!E:E, "12_Anh_B", NhatKy_ViPham!F:F, B20, NhatKy_ViPham!C:C, "T6") - SUMIFS(NhatKy_ViPham!K:K, NhatKy_ViPham!E:E, "12_Anh_B", NhatKy_ViPham!F:F, B20, NhatKy_ViPham!C:C, "T6")</f>
        <v>100</v>
      </c>
      <c r="X20" s="6">
        <f>100 + SUMIFS(NhatKy_ViPham!J:J, NhatKy_ViPham!E:E, "12_Anh_B", NhatKy_ViPham!F:F, B20, NhatKy_ViPham!C:C, "T7") - SUMIFS(NhatKy_ViPham!K:K, NhatKy_ViPham!E:E, "12_Anh_B", NhatKy_ViPham!F:F, B20, NhatKy_ViPham!C:C, "T7")</f>
        <v>100</v>
      </c>
      <c r="Y20" s="6">
        <f>100 + SUMIFS(NhatKy_ViPham!J:J, NhatKy_ViPham!E:E, "12_Anh_B", NhatKy_ViPham!F:F, B20, NhatKy_ViPham!C:C, "T8") - SUMIFS(NhatKy_ViPham!K:K, NhatKy_ViPham!E:E, "12_Anh_B", NhatKy_ViPham!F:F, B20, NhatKy_ViPham!C:C, "T8")</f>
        <v>100</v>
      </c>
      <c r="Z20" s="6">
        <f>100 + SUMIFS(NhatKy_ViPham!J:J, NhatKy_ViPham!E:E, "12_Anh_B", NhatKy_ViPham!F:F, B20, NhatKy_ViPham!C:C, "T9") - SUMIFS(NhatKy_ViPham!K:K, NhatKy_ViPham!E:E, "12_Anh_B", NhatKy_ViPham!F:F, B20, NhatKy_ViPham!C:C, "T9")</f>
        <v>100</v>
      </c>
      <c r="AA20" s="6">
        <f>100 + SUMIFS(NhatKy_ViPham!J:J, NhatKy_ViPham!E:E, "12_Anh_B", NhatKy_ViPham!F:F, B20, NhatKy_ViPham!C:C, "T10") - SUMIFS(NhatKy_ViPham!K:K, NhatKy_ViPham!E:E, "12_Anh_B", NhatKy_ViPham!F:F, B20, NhatKy_ViPham!C:C, "T10")</f>
        <v>100</v>
      </c>
      <c r="AB20" s="6">
        <f>100 + SUMIFS(NhatKy_ViPham!J:J, NhatKy_ViPham!E:E, "12_Anh_B", NhatKy_ViPham!F:F, B20, NhatKy_ViPham!C:C, "T11") - SUMIFS(NhatKy_ViPham!K:K, NhatKy_ViPham!E:E, "12_Anh_B", NhatKy_ViPham!F:F, B20, NhatKy_ViPham!C:C, "T11")</f>
        <v>100</v>
      </c>
      <c r="AC20" s="6">
        <f>100 + SUMIFS(NhatKy_ViPham!J:J, NhatKy_ViPham!E:E, "12_Anh_B", NhatKy_ViPham!F:F, B20, NhatKy_ViPham!C:C, "T12") - SUMIFS(NhatKy_ViPham!K:K, NhatKy_ViPham!E:E, "12_Anh_B", NhatKy_ViPham!F:F, B20, NhatKy_ViPham!C:C, "T12")</f>
        <v>100</v>
      </c>
      <c r="AD20" s="6">
        <f>100 + SUMIFS(NhatKy_ViPham!J:J, NhatKy_ViPham!E:E, "12_Anh_B", NhatKy_ViPham!F:F, B20, NhatKy_ViPham!C:C, "T13") - SUMIFS(NhatKy_ViPham!K:K, NhatKy_ViPham!E:E, "12_Anh_B", NhatKy_ViPham!F:F, B20, NhatKy_ViPham!C:C, "T13")</f>
        <v>100</v>
      </c>
      <c r="AE20" s="6">
        <f>100 + SUMIFS(NhatKy_ViPham!J:J, NhatKy_ViPham!E:E, "12_Anh_B", NhatKy_ViPham!F:F, B20, NhatKy_ViPham!C:C, "T14") - SUMIFS(NhatKy_ViPham!K:K, NhatKy_ViPham!E:E, "12_Anh_B", NhatKy_ViPham!F:F, B20, NhatKy_ViPham!C:C, "T14")</f>
        <v>100</v>
      </c>
      <c r="AF20" s="6">
        <f>100 + SUMIFS(NhatKy_ViPham!J:J, NhatKy_ViPham!E:E, "12_Anh_B", NhatKy_ViPham!F:F, B20, NhatKy_ViPham!C:C, "T15") - SUMIFS(NhatKy_ViPham!K:K, NhatKy_ViPham!E:E, "12_Anh_B", NhatKy_ViPham!F:F, B20, NhatKy_ViPham!C:C, "T15")</f>
        <v>100</v>
      </c>
      <c r="AG20" s="6">
        <f>100 + SUMIFS(NhatKy_ViPham!J:J, NhatKy_ViPham!E:E, "12_Anh_B", NhatKy_ViPham!F:F, B20, NhatKy_ViPham!C:C, "T16") - SUMIFS(NhatKy_ViPham!K:K, NhatKy_ViPham!E:E, "12_Anh_B", NhatKy_ViPham!F:F, B20, NhatKy_ViPham!C:C, "T16")</f>
        <v>100</v>
      </c>
      <c r="AH20" s="6">
        <f>100 + SUMIFS(NhatKy_ViPham!J:J, NhatKy_ViPham!E:E, "12_Anh_B", NhatKy_ViPham!F:F, B20, NhatKy_ViPham!C:C, "T17") - SUMIFS(NhatKy_ViPham!K:K, NhatKy_ViPham!E:E, "12_Anh_B", NhatKy_ViPham!F:F, B20, NhatKy_ViPham!C:C, "T17")</f>
        <v>100</v>
      </c>
      <c r="AI20" s="6">
        <f>100 + SUMIFS(NhatKy_ViPham!J:J, NhatKy_ViPham!E:E, "12_Anh_B", NhatKy_ViPham!F:F, B20, NhatKy_ViPham!C:C, "T18") - SUMIFS(NhatKy_ViPham!K:K, NhatKy_ViPham!E:E, "12_Anh_B", NhatKy_ViPham!F:F, B20, NhatKy_ViPham!C:C, "T18")</f>
        <v>100</v>
      </c>
      <c r="AJ20" s="6">
        <f>100 + SUMIFS(NhatKy_ViPham!J:J, NhatKy_ViPham!E:E, "12_Anh_B", NhatKy_ViPham!F:F, B20, NhatKy_ViPham!C:C, "T19") - SUMIFS(NhatKy_ViPham!K:K, NhatKy_ViPham!E:E, "12_Anh_B", NhatKy_ViPham!F:F, B20, NhatKy_ViPham!C:C, "T19")</f>
        <v>100</v>
      </c>
      <c r="AK20" s="6">
        <f>100 + SUMIFS(NhatKy_ViPham!J:J, NhatKy_ViPham!E:E, "12_Anh_B", NhatKy_ViPham!F:F, B20, NhatKy_ViPham!C:C, "T20") - SUMIFS(NhatKy_ViPham!K:K, NhatKy_ViPham!E:E, "12_Anh_B", NhatKy_ViPham!F:F, B20, NhatKy_ViPham!C:C, "T20")</f>
        <v>100</v>
      </c>
      <c r="AL20" s="6">
        <f>100 + SUMIFS(NhatKy_ViPham!J:J, NhatKy_ViPham!E:E, "12_Anh_B", NhatKy_ViPham!F:F, B20, NhatKy_ViPham!C:C, "T21") - SUMIFS(NhatKy_ViPham!K:K, NhatKy_ViPham!E:E, "12_Anh_B", NhatKy_ViPham!F:F, B20, NhatKy_ViPham!C:C, "T21")</f>
        <v>100</v>
      </c>
      <c r="AM20" s="6">
        <f>100 + SUMIFS(NhatKy_ViPham!J:J, NhatKy_ViPham!E:E, "12_Anh_B", NhatKy_ViPham!F:F, B20, NhatKy_ViPham!C:C, "T22") - SUMIFS(NhatKy_ViPham!K:K, NhatKy_ViPham!E:E, "12_Anh_B", NhatKy_ViPham!F:F, B20, NhatKy_ViPham!C:C, "T22")</f>
        <v>100</v>
      </c>
      <c r="AN20" s="6">
        <f>100 + SUMIFS(NhatKy_ViPham!J:J, NhatKy_ViPham!E:E, "12_Anh_B", NhatKy_ViPham!F:F, B20, NhatKy_ViPham!C:C, "T23") - SUMIFS(NhatKy_ViPham!K:K, NhatKy_ViPham!E:E, "12_Anh_B", NhatKy_ViPham!F:F, B20, NhatKy_ViPham!C:C, "T23")</f>
        <v>100</v>
      </c>
      <c r="AO20" s="6">
        <f>100 + SUMIFS(NhatKy_ViPham!J:J, NhatKy_ViPham!E:E, "12_Anh_B", NhatKy_ViPham!F:F, B20, NhatKy_ViPham!C:C, "T24") - SUMIFS(NhatKy_ViPham!K:K, NhatKy_ViPham!E:E, "12_Anh_B", NhatKy_ViPham!F:F, B20, NhatKy_ViPham!C:C, "T24")</f>
        <v>100</v>
      </c>
      <c r="AP20" s="6">
        <f>100 + SUMIFS(NhatKy_ViPham!J:J, NhatKy_ViPham!E:E, "12_Anh_B", NhatKy_ViPham!F:F, B20, NhatKy_ViPham!C:C, "T25") - SUMIFS(NhatKy_ViPham!K:K, NhatKy_ViPham!E:E, "12_Anh_B", NhatKy_ViPham!F:F, B20, NhatKy_ViPham!C:C, "T25")</f>
        <v>100</v>
      </c>
      <c r="AQ20" s="6">
        <f>100 + SUMIFS(NhatKy_ViPham!J:J, NhatKy_ViPham!E:E, "12_Anh_B", NhatKy_ViPham!F:F, B20, NhatKy_ViPham!C:C, "T26") - SUMIFS(NhatKy_ViPham!K:K, NhatKy_ViPham!E:E, "12_Anh_B", NhatKy_ViPham!F:F, B20, NhatKy_ViPham!C:C, "T26")</f>
        <v>100</v>
      </c>
      <c r="AR20" s="6">
        <f>100 + SUMIFS(NhatKy_ViPham!J:J, NhatKy_ViPham!E:E, "12_Anh_B", NhatKy_ViPham!F:F, B20, NhatKy_ViPham!C:C, "T27") - SUMIFS(NhatKy_ViPham!K:K, NhatKy_ViPham!E:E, "12_Anh_B", NhatKy_ViPham!F:F, B20, NhatKy_ViPham!C:C, "T27")</f>
        <v>100</v>
      </c>
      <c r="AS20" s="6">
        <f>100 + SUMIFS(NhatKy_ViPham!J:J, NhatKy_ViPham!E:E, "12_Anh_B", NhatKy_ViPham!F:F, B20, NhatKy_ViPham!C:C, "T28") - SUMIFS(NhatKy_ViPham!K:K, NhatKy_ViPham!E:E, "12_Anh_B", NhatKy_ViPham!F:F, B20, NhatKy_ViPham!C:C, "T28")</f>
        <v>100</v>
      </c>
      <c r="AT20" s="6">
        <f>100 + SUMIFS(NhatKy_ViPham!J:J, NhatKy_ViPham!E:E, "12_Anh_B", NhatKy_ViPham!F:F, B20, NhatKy_ViPham!C:C, "T29") - SUMIFS(NhatKy_ViPham!K:K, NhatKy_ViPham!E:E, "12_Anh_B", NhatKy_ViPham!F:F, B20, NhatKy_ViPham!C:C, "T29")</f>
        <v>100</v>
      </c>
      <c r="AU20" s="6">
        <f>100 + SUMIFS(NhatKy_ViPham!J:J, NhatKy_ViPham!E:E, "12_Anh_B", NhatKy_ViPham!F:F, B20, NhatKy_ViPham!C:C, "T30") - SUMIFS(NhatKy_ViPham!K:K, NhatKy_ViPham!E:E, "12_Anh_B", NhatKy_ViPham!F:F, B20, NhatKy_ViPham!C:C, "T30")</f>
        <v>100</v>
      </c>
      <c r="AV20" s="6">
        <f>100 + SUMIFS(NhatKy_ViPham!J:J, NhatKy_ViPham!E:E, "12_Anh_B", NhatKy_ViPham!F:F, B20, NhatKy_ViPham!C:C, "T31") - SUMIFS(NhatKy_ViPham!K:K, NhatKy_ViPham!E:E, "12_Anh_B", NhatKy_ViPham!F:F, B20, NhatKy_ViPham!C:C, "T31")</f>
        <v>100</v>
      </c>
      <c r="AW20" s="6">
        <f>100 + SUMIFS(NhatKy_ViPham!J:J, NhatKy_ViPham!E:E, "12_Anh_B", NhatKy_ViPham!F:F, B20, NhatKy_ViPham!C:C, "T32") - SUMIFS(NhatKy_ViPham!K:K, NhatKy_ViPham!E:E, "12_Anh_B", NhatKy_ViPham!F:F, B20, NhatKy_ViPham!C:C, "T32")</f>
        <v>100</v>
      </c>
      <c r="AX20" s="6">
        <f>100 + SUMIFS(NhatKy_ViPham!J:J, NhatKy_ViPham!E:E, "12_Anh_B", NhatKy_ViPham!F:F, B20, NhatKy_ViPham!C:C, "T33") - SUMIFS(NhatKy_ViPham!K:K, NhatKy_ViPham!E:E, "12_Anh_B", NhatKy_ViPham!F:F, B20, NhatKy_ViPham!C:C, "T33")</f>
        <v>100</v>
      </c>
      <c r="AY20" s="6">
        <f>100 + SUMIFS(NhatKy_ViPham!J:J, NhatKy_ViPham!E:E, "12_Anh_B", NhatKy_ViPham!F:F, B20, NhatKy_ViPham!C:C, "T34") - SUMIFS(NhatKy_ViPham!K:K, NhatKy_ViPham!E:E, "12_Anh_B", NhatKy_ViPham!F:F, B20, NhatKy_ViPham!C:C, "T34")</f>
        <v>100</v>
      </c>
      <c r="AZ20" s="6">
        <f>100 + SUMIFS(NhatKy_ViPham!J:J, NhatKy_ViPham!E:E, "12_Anh_B", NhatKy_ViPham!F:F, B20, NhatKy_ViPham!C:C, "T35") - SUMIFS(NhatKy_ViPham!K:K, NhatKy_ViPham!E:E, "12_Anh_B", NhatKy_ViPham!F:F, B20, NhatKy_ViPham!C:C, "T35")</f>
        <v>100</v>
      </c>
      <c r="BA20" s="12">
        <f t="shared" si="0"/>
        <v>100</v>
      </c>
      <c r="BB20" s="11" t="s">
        <v>430</v>
      </c>
      <c r="BC20" s="16" t="str">
        <f t="shared" si="1"/>
        <v>Tốt</v>
      </c>
      <c r="BD20" s="15" t="str">
        <f t="shared" si="2"/>
        <v>🟢 BÌNH THƯỜNG</v>
      </c>
    </row>
    <row r="21" spans="1:56" x14ac:dyDescent="0.25">
      <c r="A21" s="4">
        <v>13</v>
      </c>
      <c r="B21" s="10" t="s">
        <v>2969</v>
      </c>
      <c r="C21" s="4" t="s">
        <v>2926</v>
      </c>
      <c r="D21" s="4" t="s">
        <v>429</v>
      </c>
      <c r="E21" s="11" t="s">
        <v>430</v>
      </c>
      <c r="F21" s="7">
        <f>SUMIFS(NhatKy_ViPham!K:K, NhatKy_ViPham!E:E, "12_Anh_B", NhatKy_ViPham!F:F, B21, NhatKy_ViPham!H:H, "L01")</f>
        <v>0</v>
      </c>
      <c r="G21" s="7">
        <f>SUMIFS(NhatKy_ViPham!K:K, NhatKy_ViPham!E:E, "12_Anh_B", NhatKy_ViPham!F:F, B21, NhatKy_ViPham!H:H, "L02")</f>
        <v>0</v>
      </c>
      <c r="H21" s="7">
        <f>SUMIFS(NhatKy_ViPham!K:K, NhatKy_ViPham!E:E, "12_Anh_B", NhatKy_ViPham!F:F, B21, NhatKy_ViPham!H:H, "L03")</f>
        <v>0</v>
      </c>
      <c r="I21" s="7">
        <f>SUMIFS(NhatKy_ViPham!K:K, NhatKy_ViPham!E:E, "12_Anh_B", NhatKy_ViPham!F:F, B21, NhatKy_ViPham!H:H, "L04")</f>
        <v>0</v>
      </c>
      <c r="J21" s="7">
        <f>SUMIFS(NhatKy_ViPham!K:K, NhatKy_ViPham!E:E, "12_Anh_B", NhatKy_ViPham!F:F, B21, NhatKy_ViPham!H:H, "L05")</f>
        <v>0</v>
      </c>
      <c r="K21" s="7">
        <f>SUMIFS(NhatKy_ViPham!K:K, NhatKy_ViPham!E:E, "12_Anh_B", NhatKy_ViPham!F:F, B21, NhatKy_ViPham!H:H, "L06")</f>
        <v>0</v>
      </c>
      <c r="L21" s="7">
        <f>SUMIFS(NhatKy_ViPham!K:K, NhatKy_ViPham!E:E, "12_Anh_B", NhatKy_ViPham!F:F, B21, NhatKy_ViPham!H:H, "L07")</f>
        <v>0</v>
      </c>
      <c r="M21" s="7">
        <f>SUMIFS(NhatKy_ViPham!K:K, NhatKy_ViPham!E:E, "12_Anh_B", NhatKy_ViPham!F:F, B21, NhatKy_ViPham!H:H, "L08")</f>
        <v>0</v>
      </c>
      <c r="N21" s="7">
        <f>SUMIFS(NhatKy_ViPham!K:K, NhatKy_ViPham!E:E, "12_Anh_B", NhatKy_ViPham!F:F, B21, NhatKy_ViPham!H:H, "L09")</f>
        <v>0</v>
      </c>
      <c r="O21" s="7">
        <f>SUMIFS(NhatKy_ViPham!K:K, NhatKy_ViPham!E:E, "12_Anh_B", NhatKy_ViPham!F:F, B21, NhatKy_ViPham!H:H, "L10")</f>
        <v>0</v>
      </c>
      <c r="P21" s="12">
        <f>SUMIFS(NhatKy_ViPham!J:J, NhatKy_ViPham!E:E, "12_Anh_B", NhatKy_ViPham!F:F, B21)</f>
        <v>0</v>
      </c>
      <c r="Q21" s="13">
        <f>SUMIFS(NhatKy_ViPham!K:K, NhatKy_ViPham!E:E, "12_Anh_B", NhatKy_ViPham!F:F, B21)</f>
        <v>0</v>
      </c>
      <c r="R21" s="7">
        <f>100 + SUMIFS(NhatKy_ViPham!J:J, NhatKy_ViPham!E:E, "12_Anh_B", NhatKy_ViPham!F:F, B21, NhatKy_ViPham!C:C, "T1") - SUMIFS(NhatKy_ViPham!K:K, NhatKy_ViPham!E:E, "12_Anh_B", NhatKy_ViPham!F:F, B21, NhatKy_ViPham!C:C, "T1")</f>
        <v>100</v>
      </c>
      <c r="S21" s="7">
        <f>100 + SUMIFS(NhatKy_ViPham!J:J, NhatKy_ViPham!E:E, "12_Anh_B", NhatKy_ViPham!F:F, B21, NhatKy_ViPham!C:C, "T2") - SUMIFS(NhatKy_ViPham!K:K, NhatKy_ViPham!E:E, "12_Anh_B", NhatKy_ViPham!F:F, B21, NhatKy_ViPham!C:C, "T2")</f>
        <v>100</v>
      </c>
      <c r="T21" s="7">
        <f>100 + SUMIFS(NhatKy_ViPham!J:J, NhatKy_ViPham!E:E, "12_Anh_B", NhatKy_ViPham!F:F, B21, NhatKy_ViPham!C:C, "T3") - SUMIFS(NhatKy_ViPham!K:K, NhatKy_ViPham!E:E, "12_Anh_B", NhatKy_ViPham!F:F, B21, NhatKy_ViPham!C:C, "T3")</f>
        <v>100</v>
      </c>
      <c r="U21" s="7">
        <f>100 + SUMIFS(NhatKy_ViPham!J:J, NhatKy_ViPham!E:E, "12_Anh_B", NhatKy_ViPham!F:F, B21, NhatKy_ViPham!C:C, "T4") - SUMIFS(NhatKy_ViPham!K:K, NhatKy_ViPham!E:E, "12_Anh_B", NhatKy_ViPham!F:F, B21, NhatKy_ViPham!C:C, "T4")</f>
        <v>100</v>
      </c>
      <c r="V21" s="7">
        <f>100 + SUMIFS(NhatKy_ViPham!J:J, NhatKy_ViPham!E:E, "12_Anh_B", NhatKy_ViPham!F:F, B21, NhatKy_ViPham!C:C, "T5") - SUMIFS(NhatKy_ViPham!K:K, NhatKy_ViPham!E:E, "12_Anh_B", NhatKy_ViPham!F:F, B21, NhatKy_ViPham!C:C, "T5")</f>
        <v>100</v>
      </c>
      <c r="W21" s="7">
        <f>100 + SUMIFS(NhatKy_ViPham!J:J, NhatKy_ViPham!E:E, "12_Anh_B", NhatKy_ViPham!F:F, B21, NhatKy_ViPham!C:C, "T6") - SUMIFS(NhatKy_ViPham!K:K, NhatKy_ViPham!E:E, "12_Anh_B", NhatKy_ViPham!F:F, B21, NhatKy_ViPham!C:C, "T6")</f>
        <v>100</v>
      </c>
      <c r="X21" s="7">
        <f>100 + SUMIFS(NhatKy_ViPham!J:J, NhatKy_ViPham!E:E, "12_Anh_B", NhatKy_ViPham!F:F, B21, NhatKy_ViPham!C:C, "T7") - SUMIFS(NhatKy_ViPham!K:K, NhatKy_ViPham!E:E, "12_Anh_B", NhatKy_ViPham!F:F, B21, NhatKy_ViPham!C:C, "T7")</f>
        <v>100</v>
      </c>
      <c r="Y21" s="7">
        <f>100 + SUMIFS(NhatKy_ViPham!J:J, NhatKy_ViPham!E:E, "12_Anh_B", NhatKy_ViPham!F:F, B21, NhatKy_ViPham!C:C, "T8") - SUMIFS(NhatKy_ViPham!K:K, NhatKy_ViPham!E:E, "12_Anh_B", NhatKy_ViPham!F:F, B21, NhatKy_ViPham!C:C, "T8")</f>
        <v>100</v>
      </c>
      <c r="Z21" s="7">
        <f>100 + SUMIFS(NhatKy_ViPham!J:J, NhatKy_ViPham!E:E, "12_Anh_B", NhatKy_ViPham!F:F, B21, NhatKy_ViPham!C:C, "T9") - SUMIFS(NhatKy_ViPham!K:K, NhatKy_ViPham!E:E, "12_Anh_B", NhatKy_ViPham!F:F, B21, NhatKy_ViPham!C:C, "T9")</f>
        <v>100</v>
      </c>
      <c r="AA21" s="7">
        <f>100 + SUMIFS(NhatKy_ViPham!J:J, NhatKy_ViPham!E:E, "12_Anh_B", NhatKy_ViPham!F:F, B21, NhatKy_ViPham!C:C, "T10") - SUMIFS(NhatKy_ViPham!K:K, NhatKy_ViPham!E:E, "12_Anh_B", NhatKy_ViPham!F:F, B21, NhatKy_ViPham!C:C, "T10")</f>
        <v>100</v>
      </c>
      <c r="AB21" s="7">
        <f>100 + SUMIFS(NhatKy_ViPham!J:J, NhatKy_ViPham!E:E, "12_Anh_B", NhatKy_ViPham!F:F, B21, NhatKy_ViPham!C:C, "T11") - SUMIFS(NhatKy_ViPham!K:K, NhatKy_ViPham!E:E, "12_Anh_B", NhatKy_ViPham!F:F, B21, NhatKy_ViPham!C:C, "T11")</f>
        <v>100</v>
      </c>
      <c r="AC21" s="7">
        <f>100 + SUMIFS(NhatKy_ViPham!J:J, NhatKy_ViPham!E:E, "12_Anh_B", NhatKy_ViPham!F:F, B21, NhatKy_ViPham!C:C, "T12") - SUMIFS(NhatKy_ViPham!K:K, NhatKy_ViPham!E:E, "12_Anh_B", NhatKy_ViPham!F:F, B21, NhatKy_ViPham!C:C, "T12")</f>
        <v>100</v>
      </c>
      <c r="AD21" s="7">
        <f>100 + SUMIFS(NhatKy_ViPham!J:J, NhatKy_ViPham!E:E, "12_Anh_B", NhatKy_ViPham!F:F, B21, NhatKy_ViPham!C:C, "T13") - SUMIFS(NhatKy_ViPham!K:K, NhatKy_ViPham!E:E, "12_Anh_B", NhatKy_ViPham!F:F, B21, NhatKy_ViPham!C:C, "T13")</f>
        <v>100</v>
      </c>
      <c r="AE21" s="7">
        <f>100 + SUMIFS(NhatKy_ViPham!J:J, NhatKy_ViPham!E:E, "12_Anh_B", NhatKy_ViPham!F:F, B21, NhatKy_ViPham!C:C, "T14") - SUMIFS(NhatKy_ViPham!K:K, NhatKy_ViPham!E:E, "12_Anh_B", NhatKy_ViPham!F:F, B21, NhatKy_ViPham!C:C, "T14")</f>
        <v>100</v>
      </c>
      <c r="AF21" s="7">
        <f>100 + SUMIFS(NhatKy_ViPham!J:J, NhatKy_ViPham!E:E, "12_Anh_B", NhatKy_ViPham!F:F, B21, NhatKy_ViPham!C:C, "T15") - SUMIFS(NhatKy_ViPham!K:K, NhatKy_ViPham!E:E, "12_Anh_B", NhatKy_ViPham!F:F, B21, NhatKy_ViPham!C:C, "T15")</f>
        <v>100</v>
      </c>
      <c r="AG21" s="7">
        <f>100 + SUMIFS(NhatKy_ViPham!J:J, NhatKy_ViPham!E:E, "12_Anh_B", NhatKy_ViPham!F:F, B21, NhatKy_ViPham!C:C, "T16") - SUMIFS(NhatKy_ViPham!K:K, NhatKy_ViPham!E:E, "12_Anh_B", NhatKy_ViPham!F:F, B21, NhatKy_ViPham!C:C, "T16")</f>
        <v>100</v>
      </c>
      <c r="AH21" s="7">
        <f>100 + SUMIFS(NhatKy_ViPham!J:J, NhatKy_ViPham!E:E, "12_Anh_B", NhatKy_ViPham!F:F, B21, NhatKy_ViPham!C:C, "T17") - SUMIFS(NhatKy_ViPham!K:K, NhatKy_ViPham!E:E, "12_Anh_B", NhatKy_ViPham!F:F, B21, NhatKy_ViPham!C:C, "T17")</f>
        <v>100</v>
      </c>
      <c r="AI21" s="7">
        <f>100 + SUMIFS(NhatKy_ViPham!J:J, NhatKy_ViPham!E:E, "12_Anh_B", NhatKy_ViPham!F:F, B21, NhatKy_ViPham!C:C, "T18") - SUMIFS(NhatKy_ViPham!K:K, NhatKy_ViPham!E:E, "12_Anh_B", NhatKy_ViPham!F:F, B21, NhatKy_ViPham!C:C, "T18")</f>
        <v>100</v>
      </c>
      <c r="AJ21" s="7">
        <f>100 + SUMIFS(NhatKy_ViPham!J:J, NhatKy_ViPham!E:E, "12_Anh_B", NhatKy_ViPham!F:F, B21, NhatKy_ViPham!C:C, "T19") - SUMIFS(NhatKy_ViPham!K:K, NhatKy_ViPham!E:E, "12_Anh_B", NhatKy_ViPham!F:F, B21, NhatKy_ViPham!C:C, "T19")</f>
        <v>100</v>
      </c>
      <c r="AK21" s="7">
        <f>100 + SUMIFS(NhatKy_ViPham!J:J, NhatKy_ViPham!E:E, "12_Anh_B", NhatKy_ViPham!F:F, B21, NhatKy_ViPham!C:C, "T20") - SUMIFS(NhatKy_ViPham!K:K, NhatKy_ViPham!E:E, "12_Anh_B", NhatKy_ViPham!F:F, B21, NhatKy_ViPham!C:C, "T20")</f>
        <v>100</v>
      </c>
      <c r="AL21" s="7">
        <f>100 + SUMIFS(NhatKy_ViPham!J:J, NhatKy_ViPham!E:E, "12_Anh_B", NhatKy_ViPham!F:F, B21, NhatKy_ViPham!C:C, "T21") - SUMIFS(NhatKy_ViPham!K:K, NhatKy_ViPham!E:E, "12_Anh_B", NhatKy_ViPham!F:F, B21, NhatKy_ViPham!C:C, "T21")</f>
        <v>100</v>
      </c>
      <c r="AM21" s="7">
        <f>100 + SUMIFS(NhatKy_ViPham!J:J, NhatKy_ViPham!E:E, "12_Anh_B", NhatKy_ViPham!F:F, B21, NhatKy_ViPham!C:C, "T22") - SUMIFS(NhatKy_ViPham!K:K, NhatKy_ViPham!E:E, "12_Anh_B", NhatKy_ViPham!F:F, B21, NhatKy_ViPham!C:C, "T22")</f>
        <v>100</v>
      </c>
      <c r="AN21" s="7">
        <f>100 + SUMIFS(NhatKy_ViPham!J:J, NhatKy_ViPham!E:E, "12_Anh_B", NhatKy_ViPham!F:F, B21, NhatKy_ViPham!C:C, "T23") - SUMIFS(NhatKy_ViPham!K:K, NhatKy_ViPham!E:E, "12_Anh_B", NhatKy_ViPham!F:F, B21, NhatKy_ViPham!C:C, "T23")</f>
        <v>100</v>
      </c>
      <c r="AO21" s="7">
        <f>100 + SUMIFS(NhatKy_ViPham!J:J, NhatKy_ViPham!E:E, "12_Anh_B", NhatKy_ViPham!F:F, B21, NhatKy_ViPham!C:C, "T24") - SUMIFS(NhatKy_ViPham!K:K, NhatKy_ViPham!E:E, "12_Anh_B", NhatKy_ViPham!F:F, B21, NhatKy_ViPham!C:C, "T24")</f>
        <v>100</v>
      </c>
      <c r="AP21" s="7">
        <f>100 + SUMIFS(NhatKy_ViPham!J:J, NhatKy_ViPham!E:E, "12_Anh_B", NhatKy_ViPham!F:F, B21, NhatKy_ViPham!C:C, "T25") - SUMIFS(NhatKy_ViPham!K:K, NhatKy_ViPham!E:E, "12_Anh_B", NhatKy_ViPham!F:F, B21, NhatKy_ViPham!C:C, "T25")</f>
        <v>100</v>
      </c>
      <c r="AQ21" s="7">
        <f>100 + SUMIFS(NhatKy_ViPham!J:J, NhatKy_ViPham!E:E, "12_Anh_B", NhatKy_ViPham!F:F, B21, NhatKy_ViPham!C:C, "T26") - SUMIFS(NhatKy_ViPham!K:K, NhatKy_ViPham!E:E, "12_Anh_B", NhatKy_ViPham!F:F, B21, NhatKy_ViPham!C:C, "T26")</f>
        <v>100</v>
      </c>
      <c r="AR21" s="7">
        <f>100 + SUMIFS(NhatKy_ViPham!J:J, NhatKy_ViPham!E:E, "12_Anh_B", NhatKy_ViPham!F:F, B21, NhatKy_ViPham!C:C, "T27") - SUMIFS(NhatKy_ViPham!K:K, NhatKy_ViPham!E:E, "12_Anh_B", NhatKy_ViPham!F:F, B21, NhatKy_ViPham!C:C, "T27")</f>
        <v>100</v>
      </c>
      <c r="AS21" s="7">
        <f>100 + SUMIFS(NhatKy_ViPham!J:J, NhatKy_ViPham!E:E, "12_Anh_B", NhatKy_ViPham!F:F, B21, NhatKy_ViPham!C:C, "T28") - SUMIFS(NhatKy_ViPham!K:K, NhatKy_ViPham!E:E, "12_Anh_B", NhatKy_ViPham!F:F, B21, NhatKy_ViPham!C:C, "T28")</f>
        <v>100</v>
      </c>
      <c r="AT21" s="7">
        <f>100 + SUMIFS(NhatKy_ViPham!J:J, NhatKy_ViPham!E:E, "12_Anh_B", NhatKy_ViPham!F:F, B21, NhatKy_ViPham!C:C, "T29") - SUMIFS(NhatKy_ViPham!K:K, NhatKy_ViPham!E:E, "12_Anh_B", NhatKy_ViPham!F:F, B21, NhatKy_ViPham!C:C, "T29")</f>
        <v>100</v>
      </c>
      <c r="AU21" s="7">
        <f>100 + SUMIFS(NhatKy_ViPham!J:J, NhatKy_ViPham!E:E, "12_Anh_B", NhatKy_ViPham!F:F, B21, NhatKy_ViPham!C:C, "T30") - SUMIFS(NhatKy_ViPham!K:K, NhatKy_ViPham!E:E, "12_Anh_B", NhatKy_ViPham!F:F, B21, NhatKy_ViPham!C:C, "T30")</f>
        <v>100</v>
      </c>
      <c r="AV21" s="7">
        <f>100 + SUMIFS(NhatKy_ViPham!J:J, NhatKy_ViPham!E:E, "12_Anh_B", NhatKy_ViPham!F:F, B21, NhatKy_ViPham!C:C, "T31") - SUMIFS(NhatKy_ViPham!K:K, NhatKy_ViPham!E:E, "12_Anh_B", NhatKy_ViPham!F:F, B21, NhatKy_ViPham!C:C, "T31")</f>
        <v>100</v>
      </c>
      <c r="AW21" s="7">
        <f>100 + SUMIFS(NhatKy_ViPham!J:J, NhatKy_ViPham!E:E, "12_Anh_B", NhatKy_ViPham!F:F, B21, NhatKy_ViPham!C:C, "T32") - SUMIFS(NhatKy_ViPham!K:K, NhatKy_ViPham!E:E, "12_Anh_B", NhatKy_ViPham!F:F, B21, NhatKy_ViPham!C:C, "T32")</f>
        <v>100</v>
      </c>
      <c r="AX21" s="7">
        <f>100 + SUMIFS(NhatKy_ViPham!J:J, NhatKy_ViPham!E:E, "12_Anh_B", NhatKy_ViPham!F:F, B21, NhatKy_ViPham!C:C, "T33") - SUMIFS(NhatKy_ViPham!K:K, NhatKy_ViPham!E:E, "12_Anh_B", NhatKy_ViPham!F:F, B21, NhatKy_ViPham!C:C, "T33")</f>
        <v>100</v>
      </c>
      <c r="AY21" s="7">
        <f>100 + SUMIFS(NhatKy_ViPham!J:J, NhatKy_ViPham!E:E, "12_Anh_B", NhatKy_ViPham!F:F, B21, NhatKy_ViPham!C:C, "T34") - SUMIFS(NhatKy_ViPham!K:K, NhatKy_ViPham!E:E, "12_Anh_B", NhatKy_ViPham!F:F, B21, NhatKy_ViPham!C:C, "T34")</f>
        <v>100</v>
      </c>
      <c r="AZ21" s="7">
        <f>100 + SUMIFS(NhatKy_ViPham!J:J, NhatKy_ViPham!E:E, "12_Anh_B", NhatKy_ViPham!F:F, B21, NhatKy_ViPham!C:C, "T35") - SUMIFS(NhatKy_ViPham!K:K, NhatKy_ViPham!E:E, "12_Anh_B", NhatKy_ViPham!F:F, B21, NhatKy_ViPham!C:C, "T35")</f>
        <v>100</v>
      </c>
      <c r="BA21" s="12">
        <f t="shared" si="0"/>
        <v>100</v>
      </c>
      <c r="BB21" s="11" t="s">
        <v>430</v>
      </c>
      <c r="BC21" s="14" t="str">
        <f t="shared" si="1"/>
        <v>Tốt</v>
      </c>
      <c r="BD21" s="10" t="str">
        <f t="shared" si="2"/>
        <v>🟢 BÌNH THƯỜNG</v>
      </c>
    </row>
    <row r="22" spans="1:56" x14ac:dyDescent="0.25">
      <c r="A22" s="5">
        <v>14</v>
      </c>
      <c r="B22" s="15" t="s">
        <v>2071</v>
      </c>
      <c r="C22" s="5" t="s">
        <v>2665</v>
      </c>
      <c r="D22" s="5" t="s">
        <v>429</v>
      </c>
      <c r="E22" s="11" t="s">
        <v>430</v>
      </c>
      <c r="F22" s="6">
        <f>SUMIFS(NhatKy_ViPham!K:K, NhatKy_ViPham!E:E, "12_Anh_B", NhatKy_ViPham!F:F, B22, NhatKy_ViPham!H:H, "L01")</f>
        <v>0</v>
      </c>
      <c r="G22" s="6">
        <f>SUMIFS(NhatKy_ViPham!K:K, NhatKy_ViPham!E:E, "12_Anh_B", NhatKy_ViPham!F:F, B22, NhatKy_ViPham!H:H, "L02")</f>
        <v>0</v>
      </c>
      <c r="H22" s="6">
        <f>SUMIFS(NhatKy_ViPham!K:K, NhatKy_ViPham!E:E, "12_Anh_B", NhatKy_ViPham!F:F, B22, NhatKy_ViPham!H:H, "L03")</f>
        <v>0</v>
      </c>
      <c r="I22" s="6">
        <f>SUMIFS(NhatKy_ViPham!K:K, NhatKy_ViPham!E:E, "12_Anh_B", NhatKy_ViPham!F:F, B22, NhatKy_ViPham!H:H, "L04")</f>
        <v>0</v>
      </c>
      <c r="J22" s="6">
        <f>SUMIFS(NhatKy_ViPham!K:K, NhatKy_ViPham!E:E, "12_Anh_B", NhatKy_ViPham!F:F, B22, NhatKy_ViPham!H:H, "L05")</f>
        <v>0</v>
      </c>
      <c r="K22" s="6">
        <f>SUMIFS(NhatKy_ViPham!K:K, NhatKy_ViPham!E:E, "12_Anh_B", NhatKy_ViPham!F:F, B22, NhatKy_ViPham!H:H, "L06")</f>
        <v>0</v>
      </c>
      <c r="L22" s="6">
        <f>SUMIFS(NhatKy_ViPham!K:K, NhatKy_ViPham!E:E, "12_Anh_B", NhatKy_ViPham!F:F, B22, NhatKy_ViPham!H:H, "L07")</f>
        <v>0</v>
      </c>
      <c r="M22" s="6">
        <f>SUMIFS(NhatKy_ViPham!K:K, NhatKy_ViPham!E:E, "12_Anh_B", NhatKy_ViPham!F:F, B22, NhatKy_ViPham!H:H, "L08")</f>
        <v>0</v>
      </c>
      <c r="N22" s="6">
        <f>SUMIFS(NhatKy_ViPham!K:K, NhatKy_ViPham!E:E, "12_Anh_B", NhatKy_ViPham!F:F, B22, NhatKy_ViPham!H:H, "L09")</f>
        <v>0</v>
      </c>
      <c r="O22" s="6">
        <f>SUMIFS(NhatKy_ViPham!K:K, NhatKy_ViPham!E:E, "12_Anh_B", NhatKy_ViPham!F:F, B22, NhatKy_ViPham!H:H, "L10")</f>
        <v>0</v>
      </c>
      <c r="P22" s="12">
        <f>SUMIFS(NhatKy_ViPham!J:J, NhatKy_ViPham!E:E, "12_Anh_B", NhatKy_ViPham!F:F, B22)</f>
        <v>0</v>
      </c>
      <c r="Q22" s="13">
        <f>SUMIFS(NhatKy_ViPham!K:K, NhatKy_ViPham!E:E, "12_Anh_B", NhatKy_ViPham!F:F, B22)</f>
        <v>0</v>
      </c>
      <c r="R22" s="6">
        <f>100 + SUMIFS(NhatKy_ViPham!J:J, NhatKy_ViPham!E:E, "12_Anh_B", NhatKy_ViPham!F:F, B22, NhatKy_ViPham!C:C, "T1") - SUMIFS(NhatKy_ViPham!K:K, NhatKy_ViPham!E:E, "12_Anh_B", NhatKy_ViPham!F:F, B22, NhatKy_ViPham!C:C, "T1")</f>
        <v>100</v>
      </c>
      <c r="S22" s="6">
        <f>100 + SUMIFS(NhatKy_ViPham!J:J, NhatKy_ViPham!E:E, "12_Anh_B", NhatKy_ViPham!F:F, B22, NhatKy_ViPham!C:C, "T2") - SUMIFS(NhatKy_ViPham!K:K, NhatKy_ViPham!E:E, "12_Anh_B", NhatKy_ViPham!F:F, B22, NhatKy_ViPham!C:C, "T2")</f>
        <v>100</v>
      </c>
      <c r="T22" s="6">
        <f>100 + SUMIFS(NhatKy_ViPham!J:J, NhatKy_ViPham!E:E, "12_Anh_B", NhatKy_ViPham!F:F, B22, NhatKy_ViPham!C:C, "T3") - SUMIFS(NhatKy_ViPham!K:K, NhatKy_ViPham!E:E, "12_Anh_B", NhatKy_ViPham!F:F, B22, NhatKy_ViPham!C:C, "T3")</f>
        <v>100</v>
      </c>
      <c r="U22" s="6">
        <f>100 + SUMIFS(NhatKy_ViPham!J:J, NhatKy_ViPham!E:E, "12_Anh_B", NhatKy_ViPham!F:F, B22, NhatKy_ViPham!C:C, "T4") - SUMIFS(NhatKy_ViPham!K:K, NhatKy_ViPham!E:E, "12_Anh_B", NhatKy_ViPham!F:F, B22, NhatKy_ViPham!C:C, "T4")</f>
        <v>100</v>
      </c>
      <c r="V22" s="6">
        <f>100 + SUMIFS(NhatKy_ViPham!J:J, NhatKy_ViPham!E:E, "12_Anh_B", NhatKy_ViPham!F:F, B22, NhatKy_ViPham!C:C, "T5") - SUMIFS(NhatKy_ViPham!K:K, NhatKy_ViPham!E:E, "12_Anh_B", NhatKy_ViPham!F:F, B22, NhatKy_ViPham!C:C, "T5")</f>
        <v>100</v>
      </c>
      <c r="W22" s="6">
        <f>100 + SUMIFS(NhatKy_ViPham!J:J, NhatKy_ViPham!E:E, "12_Anh_B", NhatKy_ViPham!F:F, B22, NhatKy_ViPham!C:C, "T6") - SUMIFS(NhatKy_ViPham!K:K, NhatKy_ViPham!E:E, "12_Anh_B", NhatKy_ViPham!F:F, B22, NhatKy_ViPham!C:C, "T6")</f>
        <v>100</v>
      </c>
      <c r="X22" s="6">
        <f>100 + SUMIFS(NhatKy_ViPham!J:J, NhatKy_ViPham!E:E, "12_Anh_B", NhatKy_ViPham!F:F, B22, NhatKy_ViPham!C:C, "T7") - SUMIFS(NhatKy_ViPham!K:K, NhatKy_ViPham!E:E, "12_Anh_B", NhatKy_ViPham!F:F, B22, NhatKy_ViPham!C:C, "T7")</f>
        <v>100</v>
      </c>
      <c r="Y22" s="6">
        <f>100 + SUMIFS(NhatKy_ViPham!J:J, NhatKy_ViPham!E:E, "12_Anh_B", NhatKy_ViPham!F:F, B22, NhatKy_ViPham!C:C, "T8") - SUMIFS(NhatKy_ViPham!K:K, NhatKy_ViPham!E:E, "12_Anh_B", NhatKy_ViPham!F:F, B22, NhatKy_ViPham!C:C, "T8")</f>
        <v>100</v>
      </c>
      <c r="Z22" s="6">
        <f>100 + SUMIFS(NhatKy_ViPham!J:J, NhatKy_ViPham!E:E, "12_Anh_B", NhatKy_ViPham!F:F, B22, NhatKy_ViPham!C:C, "T9") - SUMIFS(NhatKy_ViPham!K:K, NhatKy_ViPham!E:E, "12_Anh_B", NhatKy_ViPham!F:F, B22, NhatKy_ViPham!C:C, "T9")</f>
        <v>100</v>
      </c>
      <c r="AA22" s="6">
        <f>100 + SUMIFS(NhatKy_ViPham!J:J, NhatKy_ViPham!E:E, "12_Anh_B", NhatKy_ViPham!F:F, B22, NhatKy_ViPham!C:C, "T10") - SUMIFS(NhatKy_ViPham!K:K, NhatKy_ViPham!E:E, "12_Anh_B", NhatKy_ViPham!F:F, B22, NhatKy_ViPham!C:C, "T10")</f>
        <v>100</v>
      </c>
      <c r="AB22" s="6">
        <f>100 + SUMIFS(NhatKy_ViPham!J:J, NhatKy_ViPham!E:E, "12_Anh_B", NhatKy_ViPham!F:F, B22, NhatKy_ViPham!C:C, "T11") - SUMIFS(NhatKy_ViPham!K:K, NhatKy_ViPham!E:E, "12_Anh_B", NhatKy_ViPham!F:F, B22, NhatKy_ViPham!C:C, "T11")</f>
        <v>100</v>
      </c>
      <c r="AC22" s="6">
        <f>100 + SUMIFS(NhatKy_ViPham!J:J, NhatKy_ViPham!E:E, "12_Anh_B", NhatKy_ViPham!F:F, B22, NhatKy_ViPham!C:C, "T12") - SUMIFS(NhatKy_ViPham!K:K, NhatKy_ViPham!E:E, "12_Anh_B", NhatKy_ViPham!F:F, B22, NhatKy_ViPham!C:C, "T12")</f>
        <v>100</v>
      </c>
      <c r="AD22" s="6">
        <f>100 + SUMIFS(NhatKy_ViPham!J:J, NhatKy_ViPham!E:E, "12_Anh_B", NhatKy_ViPham!F:F, B22, NhatKy_ViPham!C:C, "T13") - SUMIFS(NhatKy_ViPham!K:K, NhatKy_ViPham!E:E, "12_Anh_B", NhatKy_ViPham!F:F, B22, NhatKy_ViPham!C:C, "T13")</f>
        <v>100</v>
      </c>
      <c r="AE22" s="6">
        <f>100 + SUMIFS(NhatKy_ViPham!J:J, NhatKy_ViPham!E:E, "12_Anh_B", NhatKy_ViPham!F:F, B22, NhatKy_ViPham!C:C, "T14") - SUMIFS(NhatKy_ViPham!K:K, NhatKy_ViPham!E:E, "12_Anh_B", NhatKy_ViPham!F:F, B22, NhatKy_ViPham!C:C, "T14")</f>
        <v>100</v>
      </c>
      <c r="AF22" s="6">
        <f>100 + SUMIFS(NhatKy_ViPham!J:J, NhatKy_ViPham!E:E, "12_Anh_B", NhatKy_ViPham!F:F, B22, NhatKy_ViPham!C:C, "T15") - SUMIFS(NhatKy_ViPham!K:K, NhatKy_ViPham!E:E, "12_Anh_B", NhatKy_ViPham!F:F, B22, NhatKy_ViPham!C:C, "T15")</f>
        <v>100</v>
      </c>
      <c r="AG22" s="6">
        <f>100 + SUMIFS(NhatKy_ViPham!J:J, NhatKy_ViPham!E:E, "12_Anh_B", NhatKy_ViPham!F:F, B22, NhatKy_ViPham!C:C, "T16") - SUMIFS(NhatKy_ViPham!K:K, NhatKy_ViPham!E:E, "12_Anh_B", NhatKy_ViPham!F:F, B22, NhatKy_ViPham!C:C, "T16")</f>
        <v>100</v>
      </c>
      <c r="AH22" s="6">
        <f>100 + SUMIFS(NhatKy_ViPham!J:J, NhatKy_ViPham!E:E, "12_Anh_B", NhatKy_ViPham!F:F, B22, NhatKy_ViPham!C:C, "T17") - SUMIFS(NhatKy_ViPham!K:K, NhatKy_ViPham!E:E, "12_Anh_B", NhatKy_ViPham!F:F, B22, NhatKy_ViPham!C:C, "T17")</f>
        <v>100</v>
      </c>
      <c r="AI22" s="6">
        <f>100 + SUMIFS(NhatKy_ViPham!J:J, NhatKy_ViPham!E:E, "12_Anh_B", NhatKy_ViPham!F:F, B22, NhatKy_ViPham!C:C, "T18") - SUMIFS(NhatKy_ViPham!K:K, NhatKy_ViPham!E:E, "12_Anh_B", NhatKy_ViPham!F:F, B22, NhatKy_ViPham!C:C, "T18")</f>
        <v>100</v>
      </c>
      <c r="AJ22" s="6">
        <f>100 + SUMIFS(NhatKy_ViPham!J:J, NhatKy_ViPham!E:E, "12_Anh_B", NhatKy_ViPham!F:F, B22, NhatKy_ViPham!C:C, "T19") - SUMIFS(NhatKy_ViPham!K:K, NhatKy_ViPham!E:E, "12_Anh_B", NhatKy_ViPham!F:F, B22, NhatKy_ViPham!C:C, "T19")</f>
        <v>100</v>
      </c>
      <c r="AK22" s="6">
        <f>100 + SUMIFS(NhatKy_ViPham!J:J, NhatKy_ViPham!E:E, "12_Anh_B", NhatKy_ViPham!F:F, B22, NhatKy_ViPham!C:C, "T20") - SUMIFS(NhatKy_ViPham!K:K, NhatKy_ViPham!E:E, "12_Anh_B", NhatKy_ViPham!F:F, B22, NhatKy_ViPham!C:C, "T20")</f>
        <v>100</v>
      </c>
      <c r="AL22" s="6">
        <f>100 + SUMIFS(NhatKy_ViPham!J:J, NhatKy_ViPham!E:E, "12_Anh_B", NhatKy_ViPham!F:F, B22, NhatKy_ViPham!C:C, "T21") - SUMIFS(NhatKy_ViPham!K:K, NhatKy_ViPham!E:E, "12_Anh_B", NhatKy_ViPham!F:F, B22, NhatKy_ViPham!C:C, "T21")</f>
        <v>100</v>
      </c>
      <c r="AM22" s="6">
        <f>100 + SUMIFS(NhatKy_ViPham!J:J, NhatKy_ViPham!E:E, "12_Anh_B", NhatKy_ViPham!F:F, B22, NhatKy_ViPham!C:C, "T22") - SUMIFS(NhatKy_ViPham!K:K, NhatKy_ViPham!E:E, "12_Anh_B", NhatKy_ViPham!F:F, B22, NhatKy_ViPham!C:C, "T22")</f>
        <v>100</v>
      </c>
      <c r="AN22" s="6">
        <f>100 + SUMIFS(NhatKy_ViPham!J:J, NhatKy_ViPham!E:E, "12_Anh_B", NhatKy_ViPham!F:F, B22, NhatKy_ViPham!C:C, "T23") - SUMIFS(NhatKy_ViPham!K:K, NhatKy_ViPham!E:E, "12_Anh_B", NhatKy_ViPham!F:F, B22, NhatKy_ViPham!C:C, "T23")</f>
        <v>100</v>
      </c>
      <c r="AO22" s="6">
        <f>100 + SUMIFS(NhatKy_ViPham!J:J, NhatKy_ViPham!E:E, "12_Anh_B", NhatKy_ViPham!F:F, B22, NhatKy_ViPham!C:C, "T24") - SUMIFS(NhatKy_ViPham!K:K, NhatKy_ViPham!E:E, "12_Anh_B", NhatKy_ViPham!F:F, B22, NhatKy_ViPham!C:C, "T24")</f>
        <v>100</v>
      </c>
      <c r="AP22" s="6">
        <f>100 + SUMIFS(NhatKy_ViPham!J:J, NhatKy_ViPham!E:E, "12_Anh_B", NhatKy_ViPham!F:F, B22, NhatKy_ViPham!C:C, "T25") - SUMIFS(NhatKy_ViPham!K:K, NhatKy_ViPham!E:E, "12_Anh_B", NhatKy_ViPham!F:F, B22, NhatKy_ViPham!C:C, "T25")</f>
        <v>100</v>
      </c>
      <c r="AQ22" s="6">
        <f>100 + SUMIFS(NhatKy_ViPham!J:J, NhatKy_ViPham!E:E, "12_Anh_B", NhatKy_ViPham!F:F, B22, NhatKy_ViPham!C:C, "T26") - SUMIFS(NhatKy_ViPham!K:K, NhatKy_ViPham!E:E, "12_Anh_B", NhatKy_ViPham!F:F, B22, NhatKy_ViPham!C:C, "T26")</f>
        <v>100</v>
      </c>
      <c r="AR22" s="6">
        <f>100 + SUMIFS(NhatKy_ViPham!J:J, NhatKy_ViPham!E:E, "12_Anh_B", NhatKy_ViPham!F:F, B22, NhatKy_ViPham!C:C, "T27") - SUMIFS(NhatKy_ViPham!K:K, NhatKy_ViPham!E:E, "12_Anh_B", NhatKy_ViPham!F:F, B22, NhatKy_ViPham!C:C, "T27")</f>
        <v>100</v>
      </c>
      <c r="AS22" s="6">
        <f>100 + SUMIFS(NhatKy_ViPham!J:J, NhatKy_ViPham!E:E, "12_Anh_B", NhatKy_ViPham!F:F, B22, NhatKy_ViPham!C:C, "T28") - SUMIFS(NhatKy_ViPham!K:K, NhatKy_ViPham!E:E, "12_Anh_B", NhatKy_ViPham!F:F, B22, NhatKy_ViPham!C:C, "T28")</f>
        <v>100</v>
      </c>
      <c r="AT22" s="6">
        <f>100 + SUMIFS(NhatKy_ViPham!J:J, NhatKy_ViPham!E:E, "12_Anh_B", NhatKy_ViPham!F:F, B22, NhatKy_ViPham!C:C, "T29") - SUMIFS(NhatKy_ViPham!K:K, NhatKy_ViPham!E:E, "12_Anh_B", NhatKy_ViPham!F:F, B22, NhatKy_ViPham!C:C, "T29")</f>
        <v>100</v>
      </c>
      <c r="AU22" s="6">
        <f>100 + SUMIFS(NhatKy_ViPham!J:J, NhatKy_ViPham!E:E, "12_Anh_B", NhatKy_ViPham!F:F, B22, NhatKy_ViPham!C:C, "T30") - SUMIFS(NhatKy_ViPham!K:K, NhatKy_ViPham!E:E, "12_Anh_B", NhatKy_ViPham!F:F, B22, NhatKy_ViPham!C:C, "T30")</f>
        <v>100</v>
      </c>
      <c r="AV22" s="6">
        <f>100 + SUMIFS(NhatKy_ViPham!J:J, NhatKy_ViPham!E:E, "12_Anh_B", NhatKy_ViPham!F:F, B22, NhatKy_ViPham!C:C, "T31") - SUMIFS(NhatKy_ViPham!K:K, NhatKy_ViPham!E:E, "12_Anh_B", NhatKy_ViPham!F:F, B22, NhatKy_ViPham!C:C, "T31")</f>
        <v>100</v>
      </c>
      <c r="AW22" s="6">
        <f>100 + SUMIFS(NhatKy_ViPham!J:J, NhatKy_ViPham!E:E, "12_Anh_B", NhatKy_ViPham!F:F, B22, NhatKy_ViPham!C:C, "T32") - SUMIFS(NhatKy_ViPham!K:K, NhatKy_ViPham!E:E, "12_Anh_B", NhatKy_ViPham!F:F, B22, NhatKy_ViPham!C:C, "T32")</f>
        <v>100</v>
      </c>
      <c r="AX22" s="6">
        <f>100 + SUMIFS(NhatKy_ViPham!J:J, NhatKy_ViPham!E:E, "12_Anh_B", NhatKy_ViPham!F:F, B22, NhatKy_ViPham!C:C, "T33") - SUMIFS(NhatKy_ViPham!K:K, NhatKy_ViPham!E:E, "12_Anh_B", NhatKy_ViPham!F:F, B22, NhatKy_ViPham!C:C, "T33")</f>
        <v>100</v>
      </c>
      <c r="AY22" s="6">
        <f>100 + SUMIFS(NhatKy_ViPham!J:J, NhatKy_ViPham!E:E, "12_Anh_B", NhatKy_ViPham!F:F, B22, NhatKy_ViPham!C:C, "T34") - SUMIFS(NhatKy_ViPham!K:K, NhatKy_ViPham!E:E, "12_Anh_B", NhatKy_ViPham!F:F, B22, NhatKy_ViPham!C:C, "T34")</f>
        <v>100</v>
      </c>
      <c r="AZ22" s="6">
        <f>100 + SUMIFS(NhatKy_ViPham!J:J, NhatKy_ViPham!E:E, "12_Anh_B", NhatKy_ViPham!F:F, B22, NhatKy_ViPham!C:C, "T35") - SUMIFS(NhatKy_ViPham!K:K, NhatKy_ViPham!E:E, "12_Anh_B", NhatKy_ViPham!F:F, B22, NhatKy_ViPham!C:C, "T35")</f>
        <v>100</v>
      </c>
      <c r="BA22" s="12">
        <f t="shared" si="0"/>
        <v>100</v>
      </c>
      <c r="BB22" s="11" t="s">
        <v>430</v>
      </c>
      <c r="BC22" s="16" t="str">
        <f t="shared" si="1"/>
        <v>Tốt</v>
      </c>
      <c r="BD22" s="15" t="str">
        <f t="shared" si="2"/>
        <v>🟢 BÌNH THƯỜNG</v>
      </c>
    </row>
    <row r="23" spans="1:56" x14ac:dyDescent="0.25">
      <c r="A23" s="4">
        <v>15</v>
      </c>
      <c r="B23" s="10" t="s">
        <v>2062</v>
      </c>
      <c r="C23" s="4" t="s">
        <v>2970</v>
      </c>
      <c r="D23" s="4" t="s">
        <v>429</v>
      </c>
      <c r="E23" s="11" t="s">
        <v>430</v>
      </c>
      <c r="F23" s="7">
        <f>SUMIFS(NhatKy_ViPham!K:K, NhatKy_ViPham!E:E, "12_Anh_B", NhatKy_ViPham!F:F, B23, NhatKy_ViPham!H:H, "L01")</f>
        <v>0</v>
      </c>
      <c r="G23" s="7">
        <f>SUMIFS(NhatKy_ViPham!K:K, NhatKy_ViPham!E:E, "12_Anh_B", NhatKy_ViPham!F:F, B23, NhatKy_ViPham!H:H, "L02")</f>
        <v>0</v>
      </c>
      <c r="H23" s="7">
        <f>SUMIFS(NhatKy_ViPham!K:K, NhatKy_ViPham!E:E, "12_Anh_B", NhatKy_ViPham!F:F, B23, NhatKy_ViPham!H:H, "L03")</f>
        <v>0</v>
      </c>
      <c r="I23" s="7">
        <f>SUMIFS(NhatKy_ViPham!K:K, NhatKy_ViPham!E:E, "12_Anh_B", NhatKy_ViPham!F:F, B23, NhatKy_ViPham!H:H, "L04")</f>
        <v>0</v>
      </c>
      <c r="J23" s="7">
        <f>SUMIFS(NhatKy_ViPham!K:K, NhatKy_ViPham!E:E, "12_Anh_B", NhatKy_ViPham!F:F, B23, NhatKy_ViPham!H:H, "L05")</f>
        <v>0</v>
      </c>
      <c r="K23" s="7">
        <f>SUMIFS(NhatKy_ViPham!K:K, NhatKy_ViPham!E:E, "12_Anh_B", NhatKy_ViPham!F:F, B23, NhatKy_ViPham!H:H, "L06")</f>
        <v>0</v>
      </c>
      <c r="L23" s="7">
        <f>SUMIFS(NhatKy_ViPham!K:K, NhatKy_ViPham!E:E, "12_Anh_B", NhatKy_ViPham!F:F, B23, NhatKy_ViPham!H:H, "L07")</f>
        <v>0</v>
      </c>
      <c r="M23" s="7">
        <f>SUMIFS(NhatKy_ViPham!K:K, NhatKy_ViPham!E:E, "12_Anh_B", NhatKy_ViPham!F:F, B23, NhatKy_ViPham!H:H, "L08")</f>
        <v>0</v>
      </c>
      <c r="N23" s="7">
        <f>SUMIFS(NhatKy_ViPham!K:K, NhatKy_ViPham!E:E, "12_Anh_B", NhatKy_ViPham!F:F, B23, NhatKy_ViPham!H:H, "L09")</f>
        <v>0</v>
      </c>
      <c r="O23" s="7">
        <f>SUMIFS(NhatKy_ViPham!K:K, NhatKy_ViPham!E:E, "12_Anh_B", NhatKy_ViPham!F:F, B23, NhatKy_ViPham!H:H, "L10")</f>
        <v>0</v>
      </c>
      <c r="P23" s="12">
        <f>SUMIFS(NhatKy_ViPham!J:J, NhatKy_ViPham!E:E, "12_Anh_B", NhatKy_ViPham!F:F, B23)</f>
        <v>0</v>
      </c>
      <c r="Q23" s="13">
        <f>SUMIFS(NhatKy_ViPham!K:K, NhatKy_ViPham!E:E, "12_Anh_B", NhatKy_ViPham!F:F, B23)</f>
        <v>0</v>
      </c>
      <c r="R23" s="7">
        <f>100 + SUMIFS(NhatKy_ViPham!J:J, NhatKy_ViPham!E:E, "12_Anh_B", NhatKy_ViPham!F:F, B23, NhatKy_ViPham!C:C, "T1") - SUMIFS(NhatKy_ViPham!K:K, NhatKy_ViPham!E:E, "12_Anh_B", NhatKy_ViPham!F:F, B23, NhatKy_ViPham!C:C, "T1")</f>
        <v>100</v>
      </c>
      <c r="S23" s="7">
        <f>100 + SUMIFS(NhatKy_ViPham!J:J, NhatKy_ViPham!E:E, "12_Anh_B", NhatKy_ViPham!F:F, B23, NhatKy_ViPham!C:C, "T2") - SUMIFS(NhatKy_ViPham!K:K, NhatKy_ViPham!E:E, "12_Anh_B", NhatKy_ViPham!F:F, B23, NhatKy_ViPham!C:C, "T2")</f>
        <v>100</v>
      </c>
      <c r="T23" s="7">
        <f>100 + SUMIFS(NhatKy_ViPham!J:J, NhatKy_ViPham!E:E, "12_Anh_B", NhatKy_ViPham!F:F, B23, NhatKy_ViPham!C:C, "T3") - SUMIFS(NhatKy_ViPham!K:K, NhatKy_ViPham!E:E, "12_Anh_B", NhatKy_ViPham!F:F, B23, NhatKy_ViPham!C:C, "T3")</f>
        <v>100</v>
      </c>
      <c r="U23" s="7">
        <f>100 + SUMIFS(NhatKy_ViPham!J:J, NhatKy_ViPham!E:E, "12_Anh_B", NhatKy_ViPham!F:F, B23, NhatKy_ViPham!C:C, "T4") - SUMIFS(NhatKy_ViPham!K:K, NhatKy_ViPham!E:E, "12_Anh_B", NhatKy_ViPham!F:F, B23, NhatKy_ViPham!C:C, "T4")</f>
        <v>100</v>
      </c>
      <c r="V23" s="7">
        <f>100 + SUMIFS(NhatKy_ViPham!J:J, NhatKy_ViPham!E:E, "12_Anh_B", NhatKy_ViPham!F:F, B23, NhatKy_ViPham!C:C, "T5") - SUMIFS(NhatKy_ViPham!K:K, NhatKy_ViPham!E:E, "12_Anh_B", NhatKy_ViPham!F:F, B23, NhatKy_ViPham!C:C, "T5")</f>
        <v>100</v>
      </c>
      <c r="W23" s="7">
        <f>100 + SUMIFS(NhatKy_ViPham!J:J, NhatKy_ViPham!E:E, "12_Anh_B", NhatKy_ViPham!F:F, B23, NhatKy_ViPham!C:C, "T6") - SUMIFS(NhatKy_ViPham!K:K, NhatKy_ViPham!E:E, "12_Anh_B", NhatKy_ViPham!F:F, B23, NhatKy_ViPham!C:C, "T6")</f>
        <v>100</v>
      </c>
      <c r="X23" s="7">
        <f>100 + SUMIFS(NhatKy_ViPham!J:J, NhatKy_ViPham!E:E, "12_Anh_B", NhatKy_ViPham!F:F, B23, NhatKy_ViPham!C:C, "T7") - SUMIFS(NhatKy_ViPham!K:K, NhatKy_ViPham!E:E, "12_Anh_B", NhatKy_ViPham!F:F, B23, NhatKy_ViPham!C:C, "T7")</f>
        <v>100</v>
      </c>
      <c r="Y23" s="7">
        <f>100 + SUMIFS(NhatKy_ViPham!J:J, NhatKy_ViPham!E:E, "12_Anh_B", NhatKy_ViPham!F:F, B23, NhatKy_ViPham!C:C, "T8") - SUMIFS(NhatKy_ViPham!K:K, NhatKy_ViPham!E:E, "12_Anh_B", NhatKy_ViPham!F:F, B23, NhatKy_ViPham!C:C, "T8")</f>
        <v>100</v>
      </c>
      <c r="Z23" s="7">
        <f>100 + SUMIFS(NhatKy_ViPham!J:J, NhatKy_ViPham!E:E, "12_Anh_B", NhatKy_ViPham!F:F, B23, NhatKy_ViPham!C:C, "T9") - SUMIFS(NhatKy_ViPham!K:K, NhatKy_ViPham!E:E, "12_Anh_B", NhatKy_ViPham!F:F, B23, NhatKy_ViPham!C:C, "T9")</f>
        <v>100</v>
      </c>
      <c r="AA23" s="7">
        <f>100 + SUMIFS(NhatKy_ViPham!J:J, NhatKy_ViPham!E:E, "12_Anh_B", NhatKy_ViPham!F:F, B23, NhatKy_ViPham!C:C, "T10") - SUMIFS(NhatKy_ViPham!K:K, NhatKy_ViPham!E:E, "12_Anh_B", NhatKy_ViPham!F:F, B23, NhatKy_ViPham!C:C, "T10")</f>
        <v>100</v>
      </c>
      <c r="AB23" s="7">
        <f>100 + SUMIFS(NhatKy_ViPham!J:J, NhatKy_ViPham!E:E, "12_Anh_B", NhatKy_ViPham!F:F, B23, NhatKy_ViPham!C:C, "T11") - SUMIFS(NhatKy_ViPham!K:K, NhatKy_ViPham!E:E, "12_Anh_B", NhatKy_ViPham!F:F, B23, NhatKy_ViPham!C:C, "T11")</f>
        <v>100</v>
      </c>
      <c r="AC23" s="7">
        <f>100 + SUMIFS(NhatKy_ViPham!J:J, NhatKy_ViPham!E:E, "12_Anh_B", NhatKy_ViPham!F:F, B23, NhatKy_ViPham!C:C, "T12") - SUMIFS(NhatKy_ViPham!K:K, NhatKy_ViPham!E:E, "12_Anh_B", NhatKy_ViPham!F:F, B23, NhatKy_ViPham!C:C, "T12")</f>
        <v>100</v>
      </c>
      <c r="AD23" s="7">
        <f>100 + SUMIFS(NhatKy_ViPham!J:J, NhatKy_ViPham!E:E, "12_Anh_B", NhatKy_ViPham!F:F, B23, NhatKy_ViPham!C:C, "T13") - SUMIFS(NhatKy_ViPham!K:K, NhatKy_ViPham!E:E, "12_Anh_B", NhatKy_ViPham!F:F, B23, NhatKy_ViPham!C:C, "T13")</f>
        <v>100</v>
      </c>
      <c r="AE23" s="7">
        <f>100 + SUMIFS(NhatKy_ViPham!J:J, NhatKy_ViPham!E:E, "12_Anh_B", NhatKy_ViPham!F:F, B23, NhatKy_ViPham!C:C, "T14") - SUMIFS(NhatKy_ViPham!K:K, NhatKy_ViPham!E:E, "12_Anh_B", NhatKy_ViPham!F:F, B23, NhatKy_ViPham!C:C, "T14")</f>
        <v>100</v>
      </c>
      <c r="AF23" s="7">
        <f>100 + SUMIFS(NhatKy_ViPham!J:J, NhatKy_ViPham!E:E, "12_Anh_B", NhatKy_ViPham!F:F, B23, NhatKy_ViPham!C:C, "T15") - SUMIFS(NhatKy_ViPham!K:K, NhatKy_ViPham!E:E, "12_Anh_B", NhatKy_ViPham!F:F, B23, NhatKy_ViPham!C:C, "T15")</f>
        <v>100</v>
      </c>
      <c r="AG23" s="7">
        <f>100 + SUMIFS(NhatKy_ViPham!J:J, NhatKy_ViPham!E:E, "12_Anh_B", NhatKy_ViPham!F:F, B23, NhatKy_ViPham!C:C, "T16") - SUMIFS(NhatKy_ViPham!K:K, NhatKy_ViPham!E:E, "12_Anh_B", NhatKy_ViPham!F:F, B23, NhatKy_ViPham!C:C, "T16")</f>
        <v>100</v>
      </c>
      <c r="AH23" s="7">
        <f>100 + SUMIFS(NhatKy_ViPham!J:J, NhatKy_ViPham!E:E, "12_Anh_B", NhatKy_ViPham!F:F, B23, NhatKy_ViPham!C:C, "T17") - SUMIFS(NhatKy_ViPham!K:K, NhatKy_ViPham!E:E, "12_Anh_B", NhatKy_ViPham!F:F, B23, NhatKy_ViPham!C:C, "T17")</f>
        <v>100</v>
      </c>
      <c r="AI23" s="7">
        <f>100 + SUMIFS(NhatKy_ViPham!J:J, NhatKy_ViPham!E:E, "12_Anh_B", NhatKy_ViPham!F:F, B23, NhatKy_ViPham!C:C, "T18") - SUMIFS(NhatKy_ViPham!K:K, NhatKy_ViPham!E:E, "12_Anh_B", NhatKy_ViPham!F:F, B23, NhatKy_ViPham!C:C, "T18")</f>
        <v>100</v>
      </c>
      <c r="AJ23" s="7">
        <f>100 + SUMIFS(NhatKy_ViPham!J:J, NhatKy_ViPham!E:E, "12_Anh_B", NhatKy_ViPham!F:F, B23, NhatKy_ViPham!C:C, "T19") - SUMIFS(NhatKy_ViPham!K:K, NhatKy_ViPham!E:E, "12_Anh_B", NhatKy_ViPham!F:F, B23, NhatKy_ViPham!C:C, "T19")</f>
        <v>100</v>
      </c>
      <c r="AK23" s="7">
        <f>100 + SUMIFS(NhatKy_ViPham!J:J, NhatKy_ViPham!E:E, "12_Anh_B", NhatKy_ViPham!F:F, B23, NhatKy_ViPham!C:C, "T20") - SUMIFS(NhatKy_ViPham!K:K, NhatKy_ViPham!E:E, "12_Anh_B", NhatKy_ViPham!F:F, B23, NhatKy_ViPham!C:C, "T20")</f>
        <v>100</v>
      </c>
      <c r="AL23" s="7">
        <f>100 + SUMIFS(NhatKy_ViPham!J:J, NhatKy_ViPham!E:E, "12_Anh_B", NhatKy_ViPham!F:F, B23, NhatKy_ViPham!C:C, "T21") - SUMIFS(NhatKy_ViPham!K:K, NhatKy_ViPham!E:E, "12_Anh_B", NhatKy_ViPham!F:F, B23, NhatKy_ViPham!C:C, "T21")</f>
        <v>100</v>
      </c>
      <c r="AM23" s="7">
        <f>100 + SUMIFS(NhatKy_ViPham!J:J, NhatKy_ViPham!E:E, "12_Anh_B", NhatKy_ViPham!F:F, B23, NhatKy_ViPham!C:C, "T22") - SUMIFS(NhatKy_ViPham!K:K, NhatKy_ViPham!E:E, "12_Anh_B", NhatKy_ViPham!F:F, B23, NhatKy_ViPham!C:C, "T22")</f>
        <v>100</v>
      </c>
      <c r="AN23" s="7">
        <f>100 + SUMIFS(NhatKy_ViPham!J:J, NhatKy_ViPham!E:E, "12_Anh_B", NhatKy_ViPham!F:F, B23, NhatKy_ViPham!C:C, "T23") - SUMIFS(NhatKy_ViPham!K:K, NhatKy_ViPham!E:E, "12_Anh_B", NhatKy_ViPham!F:F, B23, NhatKy_ViPham!C:C, "T23")</f>
        <v>100</v>
      </c>
      <c r="AO23" s="7">
        <f>100 + SUMIFS(NhatKy_ViPham!J:J, NhatKy_ViPham!E:E, "12_Anh_B", NhatKy_ViPham!F:F, B23, NhatKy_ViPham!C:C, "T24") - SUMIFS(NhatKy_ViPham!K:K, NhatKy_ViPham!E:E, "12_Anh_B", NhatKy_ViPham!F:F, B23, NhatKy_ViPham!C:C, "T24")</f>
        <v>100</v>
      </c>
      <c r="AP23" s="7">
        <f>100 + SUMIFS(NhatKy_ViPham!J:J, NhatKy_ViPham!E:E, "12_Anh_B", NhatKy_ViPham!F:F, B23, NhatKy_ViPham!C:C, "T25") - SUMIFS(NhatKy_ViPham!K:K, NhatKy_ViPham!E:E, "12_Anh_B", NhatKy_ViPham!F:F, B23, NhatKy_ViPham!C:C, "T25")</f>
        <v>100</v>
      </c>
      <c r="AQ23" s="7">
        <f>100 + SUMIFS(NhatKy_ViPham!J:J, NhatKy_ViPham!E:E, "12_Anh_B", NhatKy_ViPham!F:F, B23, NhatKy_ViPham!C:C, "T26") - SUMIFS(NhatKy_ViPham!K:K, NhatKy_ViPham!E:E, "12_Anh_B", NhatKy_ViPham!F:F, B23, NhatKy_ViPham!C:C, "T26")</f>
        <v>100</v>
      </c>
      <c r="AR23" s="7">
        <f>100 + SUMIFS(NhatKy_ViPham!J:J, NhatKy_ViPham!E:E, "12_Anh_B", NhatKy_ViPham!F:F, B23, NhatKy_ViPham!C:C, "T27") - SUMIFS(NhatKy_ViPham!K:K, NhatKy_ViPham!E:E, "12_Anh_B", NhatKy_ViPham!F:F, B23, NhatKy_ViPham!C:C, "T27")</f>
        <v>100</v>
      </c>
      <c r="AS23" s="7">
        <f>100 + SUMIFS(NhatKy_ViPham!J:J, NhatKy_ViPham!E:E, "12_Anh_B", NhatKy_ViPham!F:F, B23, NhatKy_ViPham!C:C, "T28") - SUMIFS(NhatKy_ViPham!K:K, NhatKy_ViPham!E:E, "12_Anh_B", NhatKy_ViPham!F:F, B23, NhatKy_ViPham!C:C, "T28")</f>
        <v>100</v>
      </c>
      <c r="AT23" s="7">
        <f>100 + SUMIFS(NhatKy_ViPham!J:J, NhatKy_ViPham!E:E, "12_Anh_B", NhatKy_ViPham!F:F, B23, NhatKy_ViPham!C:C, "T29") - SUMIFS(NhatKy_ViPham!K:K, NhatKy_ViPham!E:E, "12_Anh_B", NhatKy_ViPham!F:F, B23, NhatKy_ViPham!C:C, "T29")</f>
        <v>100</v>
      </c>
      <c r="AU23" s="7">
        <f>100 + SUMIFS(NhatKy_ViPham!J:J, NhatKy_ViPham!E:E, "12_Anh_B", NhatKy_ViPham!F:F, B23, NhatKy_ViPham!C:C, "T30") - SUMIFS(NhatKy_ViPham!K:K, NhatKy_ViPham!E:E, "12_Anh_B", NhatKy_ViPham!F:F, B23, NhatKy_ViPham!C:C, "T30")</f>
        <v>100</v>
      </c>
      <c r="AV23" s="7">
        <f>100 + SUMIFS(NhatKy_ViPham!J:J, NhatKy_ViPham!E:E, "12_Anh_B", NhatKy_ViPham!F:F, B23, NhatKy_ViPham!C:C, "T31") - SUMIFS(NhatKy_ViPham!K:K, NhatKy_ViPham!E:E, "12_Anh_B", NhatKy_ViPham!F:F, B23, NhatKy_ViPham!C:C, "T31")</f>
        <v>100</v>
      </c>
      <c r="AW23" s="7">
        <f>100 + SUMIFS(NhatKy_ViPham!J:J, NhatKy_ViPham!E:E, "12_Anh_B", NhatKy_ViPham!F:F, B23, NhatKy_ViPham!C:C, "T32") - SUMIFS(NhatKy_ViPham!K:K, NhatKy_ViPham!E:E, "12_Anh_B", NhatKy_ViPham!F:F, B23, NhatKy_ViPham!C:C, "T32")</f>
        <v>100</v>
      </c>
      <c r="AX23" s="7">
        <f>100 + SUMIFS(NhatKy_ViPham!J:J, NhatKy_ViPham!E:E, "12_Anh_B", NhatKy_ViPham!F:F, B23, NhatKy_ViPham!C:C, "T33") - SUMIFS(NhatKy_ViPham!K:K, NhatKy_ViPham!E:E, "12_Anh_B", NhatKy_ViPham!F:F, B23, NhatKy_ViPham!C:C, "T33")</f>
        <v>100</v>
      </c>
      <c r="AY23" s="7">
        <f>100 + SUMIFS(NhatKy_ViPham!J:J, NhatKy_ViPham!E:E, "12_Anh_B", NhatKy_ViPham!F:F, B23, NhatKy_ViPham!C:C, "T34") - SUMIFS(NhatKy_ViPham!K:K, NhatKy_ViPham!E:E, "12_Anh_B", NhatKy_ViPham!F:F, B23, NhatKy_ViPham!C:C, "T34")</f>
        <v>100</v>
      </c>
      <c r="AZ23" s="7">
        <f>100 + SUMIFS(NhatKy_ViPham!J:J, NhatKy_ViPham!E:E, "12_Anh_B", NhatKy_ViPham!F:F, B23, NhatKy_ViPham!C:C, "T35") - SUMIFS(NhatKy_ViPham!K:K, NhatKy_ViPham!E:E, "12_Anh_B", NhatKy_ViPham!F:F, B23, NhatKy_ViPham!C:C, "T35")</f>
        <v>100</v>
      </c>
      <c r="BA23" s="12">
        <f t="shared" si="0"/>
        <v>100</v>
      </c>
      <c r="BB23" s="11" t="s">
        <v>430</v>
      </c>
      <c r="BC23" s="14" t="str">
        <f t="shared" si="1"/>
        <v>Tốt</v>
      </c>
      <c r="BD23" s="10" t="str">
        <f t="shared" si="2"/>
        <v>🟢 BÌNH THƯỜNG</v>
      </c>
    </row>
    <row r="24" spans="1:56" x14ac:dyDescent="0.25">
      <c r="A24" s="5">
        <v>16</v>
      </c>
      <c r="B24" s="15" t="s">
        <v>1869</v>
      </c>
      <c r="C24" s="5" t="s">
        <v>2567</v>
      </c>
      <c r="D24" s="5" t="s">
        <v>429</v>
      </c>
      <c r="E24" s="11" t="s">
        <v>430</v>
      </c>
      <c r="F24" s="6">
        <f>SUMIFS(NhatKy_ViPham!K:K, NhatKy_ViPham!E:E, "12_Anh_B", NhatKy_ViPham!F:F, B24, NhatKy_ViPham!H:H, "L01")</f>
        <v>0</v>
      </c>
      <c r="G24" s="6">
        <f>SUMIFS(NhatKy_ViPham!K:K, NhatKy_ViPham!E:E, "12_Anh_B", NhatKy_ViPham!F:F, B24, NhatKy_ViPham!H:H, "L02")</f>
        <v>0</v>
      </c>
      <c r="H24" s="6">
        <f>SUMIFS(NhatKy_ViPham!K:K, NhatKy_ViPham!E:E, "12_Anh_B", NhatKy_ViPham!F:F, B24, NhatKy_ViPham!H:H, "L03")</f>
        <v>0</v>
      </c>
      <c r="I24" s="6">
        <f>SUMIFS(NhatKy_ViPham!K:K, NhatKy_ViPham!E:E, "12_Anh_B", NhatKy_ViPham!F:F, B24, NhatKy_ViPham!H:H, "L04")</f>
        <v>0</v>
      </c>
      <c r="J24" s="6">
        <f>SUMIFS(NhatKy_ViPham!K:K, NhatKy_ViPham!E:E, "12_Anh_B", NhatKy_ViPham!F:F, B24, NhatKy_ViPham!H:H, "L05")</f>
        <v>0</v>
      </c>
      <c r="K24" s="6">
        <f>SUMIFS(NhatKy_ViPham!K:K, NhatKy_ViPham!E:E, "12_Anh_B", NhatKy_ViPham!F:F, B24, NhatKy_ViPham!H:H, "L06")</f>
        <v>0</v>
      </c>
      <c r="L24" s="6">
        <f>SUMIFS(NhatKy_ViPham!K:K, NhatKy_ViPham!E:E, "12_Anh_B", NhatKy_ViPham!F:F, B24, NhatKy_ViPham!H:H, "L07")</f>
        <v>0</v>
      </c>
      <c r="M24" s="6">
        <f>SUMIFS(NhatKy_ViPham!K:K, NhatKy_ViPham!E:E, "12_Anh_B", NhatKy_ViPham!F:F, B24, NhatKy_ViPham!H:H, "L08")</f>
        <v>0</v>
      </c>
      <c r="N24" s="6">
        <f>SUMIFS(NhatKy_ViPham!K:K, NhatKy_ViPham!E:E, "12_Anh_B", NhatKy_ViPham!F:F, B24, NhatKy_ViPham!H:H, "L09")</f>
        <v>0</v>
      </c>
      <c r="O24" s="6">
        <f>SUMIFS(NhatKy_ViPham!K:K, NhatKy_ViPham!E:E, "12_Anh_B", NhatKy_ViPham!F:F, B24, NhatKy_ViPham!H:H, "L10")</f>
        <v>0</v>
      </c>
      <c r="P24" s="12">
        <f>SUMIFS(NhatKy_ViPham!J:J, NhatKy_ViPham!E:E, "12_Anh_B", NhatKy_ViPham!F:F, B24)</f>
        <v>0</v>
      </c>
      <c r="Q24" s="13">
        <f>SUMIFS(NhatKy_ViPham!K:K, NhatKy_ViPham!E:E, "12_Anh_B", NhatKy_ViPham!F:F, B24)</f>
        <v>0</v>
      </c>
      <c r="R24" s="6">
        <f>100 + SUMIFS(NhatKy_ViPham!J:J, NhatKy_ViPham!E:E, "12_Anh_B", NhatKy_ViPham!F:F, B24, NhatKy_ViPham!C:C, "T1") - SUMIFS(NhatKy_ViPham!K:K, NhatKy_ViPham!E:E, "12_Anh_B", NhatKy_ViPham!F:F, B24, NhatKy_ViPham!C:C, "T1")</f>
        <v>100</v>
      </c>
      <c r="S24" s="6">
        <f>100 + SUMIFS(NhatKy_ViPham!J:J, NhatKy_ViPham!E:E, "12_Anh_B", NhatKy_ViPham!F:F, B24, NhatKy_ViPham!C:C, "T2") - SUMIFS(NhatKy_ViPham!K:K, NhatKy_ViPham!E:E, "12_Anh_B", NhatKy_ViPham!F:F, B24, NhatKy_ViPham!C:C, "T2")</f>
        <v>100</v>
      </c>
      <c r="T24" s="6">
        <f>100 + SUMIFS(NhatKy_ViPham!J:J, NhatKy_ViPham!E:E, "12_Anh_B", NhatKy_ViPham!F:F, B24, NhatKy_ViPham!C:C, "T3") - SUMIFS(NhatKy_ViPham!K:K, NhatKy_ViPham!E:E, "12_Anh_B", NhatKy_ViPham!F:F, B24, NhatKy_ViPham!C:C, "T3")</f>
        <v>100</v>
      </c>
      <c r="U24" s="6">
        <f>100 + SUMIFS(NhatKy_ViPham!J:J, NhatKy_ViPham!E:E, "12_Anh_B", NhatKy_ViPham!F:F, B24, NhatKy_ViPham!C:C, "T4") - SUMIFS(NhatKy_ViPham!K:K, NhatKy_ViPham!E:E, "12_Anh_B", NhatKy_ViPham!F:F, B24, NhatKy_ViPham!C:C, "T4")</f>
        <v>100</v>
      </c>
      <c r="V24" s="6">
        <f>100 + SUMIFS(NhatKy_ViPham!J:J, NhatKy_ViPham!E:E, "12_Anh_B", NhatKy_ViPham!F:F, B24, NhatKy_ViPham!C:C, "T5") - SUMIFS(NhatKy_ViPham!K:K, NhatKy_ViPham!E:E, "12_Anh_B", NhatKy_ViPham!F:F, B24, NhatKy_ViPham!C:C, "T5")</f>
        <v>100</v>
      </c>
      <c r="W24" s="6">
        <f>100 + SUMIFS(NhatKy_ViPham!J:J, NhatKy_ViPham!E:E, "12_Anh_B", NhatKy_ViPham!F:F, B24, NhatKy_ViPham!C:C, "T6") - SUMIFS(NhatKy_ViPham!K:K, NhatKy_ViPham!E:E, "12_Anh_B", NhatKy_ViPham!F:F, B24, NhatKy_ViPham!C:C, "T6")</f>
        <v>100</v>
      </c>
      <c r="X24" s="6">
        <f>100 + SUMIFS(NhatKy_ViPham!J:J, NhatKy_ViPham!E:E, "12_Anh_B", NhatKy_ViPham!F:F, B24, NhatKy_ViPham!C:C, "T7") - SUMIFS(NhatKy_ViPham!K:K, NhatKy_ViPham!E:E, "12_Anh_B", NhatKy_ViPham!F:F, B24, NhatKy_ViPham!C:C, "T7")</f>
        <v>100</v>
      </c>
      <c r="Y24" s="6">
        <f>100 + SUMIFS(NhatKy_ViPham!J:J, NhatKy_ViPham!E:E, "12_Anh_B", NhatKy_ViPham!F:F, B24, NhatKy_ViPham!C:C, "T8") - SUMIFS(NhatKy_ViPham!K:K, NhatKy_ViPham!E:E, "12_Anh_B", NhatKy_ViPham!F:F, B24, NhatKy_ViPham!C:C, "T8")</f>
        <v>100</v>
      </c>
      <c r="Z24" s="6">
        <f>100 + SUMIFS(NhatKy_ViPham!J:J, NhatKy_ViPham!E:E, "12_Anh_B", NhatKy_ViPham!F:F, B24, NhatKy_ViPham!C:C, "T9") - SUMIFS(NhatKy_ViPham!K:K, NhatKy_ViPham!E:E, "12_Anh_B", NhatKy_ViPham!F:F, B24, NhatKy_ViPham!C:C, "T9")</f>
        <v>100</v>
      </c>
      <c r="AA24" s="6">
        <f>100 + SUMIFS(NhatKy_ViPham!J:J, NhatKy_ViPham!E:E, "12_Anh_B", NhatKy_ViPham!F:F, B24, NhatKy_ViPham!C:C, "T10") - SUMIFS(NhatKy_ViPham!K:K, NhatKy_ViPham!E:E, "12_Anh_B", NhatKy_ViPham!F:F, B24, NhatKy_ViPham!C:C, "T10")</f>
        <v>100</v>
      </c>
      <c r="AB24" s="6">
        <f>100 + SUMIFS(NhatKy_ViPham!J:J, NhatKy_ViPham!E:E, "12_Anh_B", NhatKy_ViPham!F:F, B24, NhatKy_ViPham!C:C, "T11") - SUMIFS(NhatKy_ViPham!K:K, NhatKy_ViPham!E:E, "12_Anh_B", NhatKy_ViPham!F:F, B24, NhatKy_ViPham!C:C, "T11")</f>
        <v>100</v>
      </c>
      <c r="AC24" s="6">
        <f>100 + SUMIFS(NhatKy_ViPham!J:J, NhatKy_ViPham!E:E, "12_Anh_B", NhatKy_ViPham!F:F, B24, NhatKy_ViPham!C:C, "T12") - SUMIFS(NhatKy_ViPham!K:K, NhatKy_ViPham!E:E, "12_Anh_B", NhatKy_ViPham!F:F, B24, NhatKy_ViPham!C:C, "T12")</f>
        <v>100</v>
      </c>
      <c r="AD24" s="6">
        <f>100 + SUMIFS(NhatKy_ViPham!J:J, NhatKy_ViPham!E:E, "12_Anh_B", NhatKy_ViPham!F:F, B24, NhatKy_ViPham!C:C, "T13") - SUMIFS(NhatKy_ViPham!K:K, NhatKy_ViPham!E:E, "12_Anh_B", NhatKy_ViPham!F:F, B24, NhatKy_ViPham!C:C, "T13")</f>
        <v>100</v>
      </c>
      <c r="AE24" s="6">
        <f>100 + SUMIFS(NhatKy_ViPham!J:J, NhatKy_ViPham!E:E, "12_Anh_B", NhatKy_ViPham!F:F, B24, NhatKy_ViPham!C:C, "T14") - SUMIFS(NhatKy_ViPham!K:K, NhatKy_ViPham!E:E, "12_Anh_B", NhatKy_ViPham!F:F, B24, NhatKy_ViPham!C:C, "T14")</f>
        <v>100</v>
      </c>
      <c r="AF24" s="6">
        <f>100 + SUMIFS(NhatKy_ViPham!J:J, NhatKy_ViPham!E:E, "12_Anh_B", NhatKy_ViPham!F:F, B24, NhatKy_ViPham!C:C, "T15") - SUMIFS(NhatKy_ViPham!K:K, NhatKy_ViPham!E:E, "12_Anh_B", NhatKy_ViPham!F:F, B24, NhatKy_ViPham!C:C, "T15")</f>
        <v>100</v>
      </c>
      <c r="AG24" s="6">
        <f>100 + SUMIFS(NhatKy_ViPham!J:J, NhatKy_ViPham!E:E, "12_Anh_B", NhatKy_ViPham!F:F, B24, NhatKy_ViPham!C:C, "T16") - SUMIFS(NhatKy_ViPham!K:K, NhatKy_ViPham!E:E, "12_Anh_B", NhatKy_ViPham!F:F, B24, NhatKy_ViPham!C:C, "T16")</f>
        <v>100</v>
      </c>
      <c r="AH24" s="6">
        <f>100 + SUMIFS(NhatKy_ViPham!J:J, NhatKy_ViPham!E:E, "12_Anh_B", NhatKy_ViPham!F:F, B24, NhatKy_ViPham!C:C, "T17") - SUMIFS(NhatKy_ViPham!K:K, NhatKy_ViPham!E:E, "12_Anh_B", NhatKy_ViPham!F:F, B24, NhatKy_ViPham!C:C, "T17")</f>
        <v>100</v>
      </c>
      <c r="AI24" s="6">
        <f>100 + SUMIFS(NhatKy_ViPham!J:J, NhatKy_ViPham!E:E, "12_Anh_B", NhatKy_ViPham!F:F, B24, NhatKy_ViPham!C:C, "T18") - SUMIFS(NhatKy_ViPham!K:K, NhatKy_ViPham!E:E, "12_Anh_B", NhatKy_ViPham!F:F, B24, NhatKy_ViPham!C:C, "T18")</f>
        <v>100</v>
      </c>
      <c r="AJ24" s="6">
        <f>100 + SUMIFS(NhatKy_ViPham!J:J, NhatKy_ViPham!E:E, "12_Anh_B", NhatKy_ViPham!F:F, B24, NhatKy_ViPham!C:C, "T19") - SUMIFS(NhatKy_ViPham!K:K, NhatKy_ViPham!E:E, "12_Anh_B", NhatKy_ViPham!F:F, B24, NhatKy_ViPham!C:C, "T19")</f>
        <v>100</v>
      </c>
      <c r="AK24" s="6">
        <f>100 + SUMIFS(NhatKy_ViPham!J:J, NhatKy_ViPham!E:E, "12_Anh_B", NhatKy_ViPham!F:F, B24, NhatKy_ViPham!C:C, "T20") - SUMIFS(NhatKy_ViPham!K:K, NhatKy_ViPham!E:E, "12_Anh_B", NhatKy_ViPham!F:F, B24, NhatKy_ViPham!C:C, "T20")</f>
        <v>100</v>
      </c>
      <c r="AL24" s="6">
        <f>100 + SUMIFS(NhatKy_ViPham!J:J, NhatKy_ViPham!E:E, "12_Anh_B", NhatKy_ViPham!F:F, B24, NhatKy_ViPham!C:C, "T21") - SUMIFS(NhatKy_ViPham!K:K, NhatKy_ViPham!E:E, "12_Anh_B", NhatKy_ViPham!F:F, B24, NhatKy_ViPham!C:C, "T21")</f>
        <v>100</v>
      </c>
      <c r="AM24" s="6">
        <f>100 + SUMIFS(NhatKy_ViPham!J:J, NhatKy_ViPham!E:E, "12_Anh_B", NhatKy_ViPham!F:F, B24, NhatKy_ViPham!C:C, "T22") - SUMIFS(NhatKy_ViPham!K:K, NhatKy_ViPham!E:E, "12_Anh_B", NhatKy_ViPham!F:F, B24, NhatKy_ViPham!C:C, "T22")</f>
        <v>100</v>
      </c>
      <c r="AN24" s="6">
        <f>100 + SUMIFS(NhatKy_ViPham!J:J, NhatKy_ViPham!E:E, "12_Anh_B", NhatKy_ViPham!F:F, B24, NhatKy_ViPham!C:C, "T23") - SUMIFS(NhatKy_ViPham!K:K, NhatKy_ViPham!E:E, "12_Anh_B", NhatKy_ViPham!F:F, B24, NhatKy_ViPham!C:C, "T23")</f>
        <v>100</v>
      </c>
      <c r="AO24" s="6">
        <f>100 + SUMIFS(NhatKy_ViPham!J:J, NhatKy_ViPham!E:E, "12_Anh_B", NhatKy_ViPham!F:F, B24, NhatKy_ViPham!C:C, "T24") - SUMIFS(NhatKy_ViPham!K:K, NhatKy_ViPham!E:E, "12_Anh_B", NhatKy_ViPham!F:F, B24, NhatKy_ViPham!C:C, "T24")</f>
        <v>100</v>
      </c>
      <c r="AP24" s="6">
        <f>100 + SUMIFS(NhatKy_ViPham!J:J, NhatKy_ViPham!E:E, "12_Anh_B", NhatKy_ViPham!F:F, B24, NhatKy_ViPham!C:C, "T25") - SUMIFS(NhatKy_ViPham!K:K, NhatKy_ViPham!E:E, "12_Anh_B", NhatKy_ViPham!F:F, B24, NhatKy_ViPham!C:C, "T25")</f>
        <v>100</v>
      </c>
      <c r="AQ24" s="6">
        <f>100 + SUMIFS(NhatKy_ViPham!J:J, NhatKy_ViPham!E:E, "12_Anh_B", NhatKy_ViPham!F:F, B24, NhatKy_ViPham!C:C, "T26") - SUMIFS(NhatKy_ViPham!K:K, NhatKy_ViPham!E:E, "12_Anh_B", NhatKy_ViPham!F:F, B24, NhatKy_ViPham!C:C, "T26")</f>
        <v>100</v>
      </c>
      <c r="AR24" s="6">
        <f>100 + SUMIFS(NhatKy_ViPham!J:J, NhatKy_ViPham!E:E, "12_Anh_B", NhatKy_ViPham!F:F, B24, NhatKy_ViPham!C:C, "T27") - SUMIFS(NhatKy_ViPham!K:K, NhatKy_ViPham!E:E, "12_Anh_B", NhatKy_ViPham!F:F, B24, NhatKy_ViPham!C:C, "T27")</f>
        <v>100</v>
      </c>
      <c r="AS24" s="6">
        <f>100 + SUMIFS(NhatKy_ViPham!J:J, NhatKy_ViPham!E:E, "12_Anh_B", NhatKy_ViPham!F:F, B24, NhatKy_ViPham!C:C, "T28") - SUMIFS(NhatKy_ViPham!K:K, NhatKy_ViPham!E:E, "12_Anh_B", NhatKy_ViPham!F:F, B24, NhatKy_ViPham!C:C, "T28")</f>
        <v>100</v>
      </c>
      <c r="AT24" s="6">
        <f>100 + SUMIFS(NhatKy_ViPham!J:J, NhatKy_ViPham!E:E, "12_Anh_B", NhatKy_ViPham!F:F, B24, NhatKy_ViPham!C:C, "T29") - SUMIFS(NhatKy_ViPham!K:K, NhatKy_ViPham!E:E, "12_Anh_B", NhatKy_ViPham!F:F, B24, NhatKy_ViPham!C:C, "T29")</f>
        <v>100</v>
      </c>
      <c r="AU24" s="6">
        <f>100 + SUMIFS(NhatKy_ViPham!J:J, NhatKy_ViPham!E:E, "12_Anh_B", NhatKy_ViPham!F:F, B24, NhatKy_ViPham!C:C, "T30") - SUMIFS(NhatKy_ViPham!K:K, NhatKy_ViPham!E:E, "12_Anh_B", NhatKy_ViPham!F:F, B24, NhatKy_ViPham!C:C, "T30")</f>
        <v>100</v>
      </c>
      <c r="AV24" s="6">
        <f>100 + SUMIFS(NhatKy_ViPham!J:J, NhatKy_ViPham!E:E, "12_Anh_B", NhatKy_ViPham!F:F, B24, NhatKy_ViPham!C:C, "T31") - SUMIFS(NhatKy_ViPham!K:K, NhatKy_ViPham!E:E, "12_Anh_B", NhatKy_ViPham!F:F, B24, NhatKy_ViPham!C:C, "T31")</f>
        <v>100</v>
      </c>
      <c r="AW24" s="6">
        <f>100 + SUMIFS(NhatKy_ViPham!J:J, NhatKy_ViPham!E:E, "12_Anh_B", NhatKy_ViPham!F:F, B24, NhatKy_ViPham!C:C, "T32") - SUMIFS(NhatKy_ViPham!K:K, NhatKy_ViPham!E:E, "12_Anh_B", NhatKy_ViPham!F:F, B24, NhatKy_ViPham!C:C, "T32")</f>
        <v>100</v>
      </c>
      <c r="AX24" s="6">
        <f>100 + SUMIFS(NhatKy_ViPham!J:J, NhatKy_ViPham!E:E, "12_Anh_B", NhatKy_ViPham!F:F, B24, NhatKy_ViPham!C:C, "T33") - SUMIFS(NhatKy_ViPham!K:K, NhatKy_ViPham!E:E, "12_Anh_B", NhatKy_ViPham!F:F, B24, NhatKy_ViPham!C:C, "T33")</f>
        <v>100</v>
      </c>
      <c r="AY24" s="6">
        <f>100 + SUMIFS(NhatKy_ViPham!J:J, NhatKy_ViPham!E:E, "12_Anh_B", NhatKy_ViPham!F:F, B24, NhatKy_ViPham!C:C, "T34") - SUMIFS(NhatKy_ViPham!K:K, NhatKy_ViPham!E:E, "12_Anh_B", NhatKy_ViPham!F:F, B24, NhatKy_ViPham!C:C, "T34")</f>
        <v>100</v>
      </c>
      <c r="AZ24" s="6">
        <f>100 + SUMIFS(NhatKy_ViPham!J:J, NhatKy_ViPham!E:E, "12_Anh_B", NhatKy_ViPham!F:F, B24, NhatKy_ViPham!C:C, "T35") - SUMIFS(NhatKy_ViPham!K:K, NhatKy_ViPham!E:E, "12_Anh_B", NhatKy_ViPham!F:F, B24, NhatKy_ViPham!C:C, "T35")</f>
        <v>100</v>
      </c>
      <c r="BA24" s="12">
        <f t="shared" si="0"/>
        <v>100</v>
      </c>
      <c r="BB24" s="11" t="s">
        <v>430</v>
      </c>
      <c r="BC24" s="16" t="str">
        <f t="shared" si="1"/>
        <v>Tốt</v>
      </c>
      <c r="BD24" s="15" t="str">
        <f t="shared" si="2"/>
        <v>🟢 BÌNH THƯỜNG</v>
      </c>
    </row>
    <row r="25" spans="1:56" x14ac:dyDescent="0.25">
      <c r="A25" s="4">
        <v>17</v>
      </c>
      <c r="B25" s="10" t="s">
        <v>2971</v>
      </c>
      <c r="C25" s="4" t="s">
        <v>2300</v>
      </c>
      <c r="D25" s="4" t="s">
        <v>429</v>
      </c>
      <c r="E25" s="11" t="s">
        <v>430</v>
      </c>
      <c r="F25" s="7">
        <f>SUMIFS(NhatKy_ViPham!K:K, NhatKy_ViPham!E:E, "12_Anh_B", NhatKy_ViPham!F:F, B25, NhatKy_ViPham!H:H, "L01")</f>
        <v>0</v>
      </c>
      <c r="G25" s="7">
        <f>SUMIFS(NhatKy_ViPham!K:K, NhatKy_ViPham!E:E, "12_Anh_B", NhatKy_ViPham!F:F, B25, NhatKy_ViPham!H:H, "L02")</f>
        <v>0</v>
      </c>
      <c r="H25" s="7">
        <f>SUMIFS(NhatKy_ViPham!K:K, NhatKy_ViPham!E:E, "12_Anh_B", NhatKy_ViPham!F:F, B25, NhatKy_ViPham!H:H, "L03")</f>
        <v>0</v>
      </c>
      <c r="I25" s="7">
        <f>SUMIFS(NhatKy_ViPham!K:K, NhatKy_ViPham!E:E, "12_Anh_B", NhatKy_ViPham!F:F, B25, NhatKy_ViPham!H:H, "L04")</f>
        <v>0</v>
      </c>
      <c r="J25" s="7">
        <f>SUMIFS(NhatKy_ViPham!K:K, NhatKy_ViPham!E:E, "12_Anh_B", NhatKy_ViPham!F:F, B25, NhatKy_ViPham!H:H, "L05")</f>
        <v>0</v>
      </c>
      <c r="K25" s="7">
        <f>SUMIFS(NhatKy_ViPham!K:K, NhatKy_ViPham!E:E, "12_Anh_B", NhatKy_ViPham!F:F, B25, NhatKy_ViPham!H:H, "L06")</f>
        <v>0</v>
      </c>
      <c r="L25" s="7">
        <f>SUMIFS(NhatKy_ViPham!K:K, NhatKy_ViPham!E:E, "12_Anh_B", NhatKy_ViPham!F:F, B25, NhatKy_ViPham!H:H, "L07")</f>
        <v>0</v>
      </c>
      <c r="M25" s="7">
        <f>SUMIFS(NhatKy_ViPham!K:K, NhatKy_ViPham!E:E, "12_Anh_B", NhatKy_ViPham!F:F, B25, NhatKy_ViPham!H:H, "L08")</f>
        <v>0</v>
      </c>
      <c r="N25" s="7">
        <f>SUMIFS(NhatKy_ViPham!K:K, NhatKy_ViPham!E:E, "12_Anh_B", NhatKy_ViPham!F:F, B25, NhatKy_ViPham!H:H, "L09")</f>
        <v>0</v>
      </c>
      <c r="O25" s="7">
        <f>SUMIFS(NhatKy_ViPham!K:K, NhatKy_ViPham!E:E, "12_Anh_B", NhatKy_ViPham!F:F, B25, NhatKy_ViPham!H:H, "L10")</f>
        <v>0</v>
      </c>
      <c r="P25" s="12">
        <f>SUMIFS(NhatKy_ViPham!J:J, NhatKy_ViPham!E:E, "12_Anh_B", NhatKy_ViPham!F:F, B25)</f>
        <v>0</v>
      </c>
      <c r="Q25" s="13">
        <f>SUMIFS(NhatKy_ViPham!K:K, NhatKy_ViPham!E:E, "12_Anh_B", NhatKy_ViPham!F:F, B25)</f>
        <v>0</v>
      </c>
      <c r="R25" s="7">
        <f>100 + SUMIFS(NhatKy_ViPham!J:J, NhatKy_ViPham!E:E, "12_Anh_B", NhatKy_ViPham!F:F, B25, NhatKy_ViPham!C:C, "T1") - SUMIFS(NhatKy_ViPham!K:K, NhatKy_ViPham!E:E, "12_Anh_B", NhatKy_ViPham!F:F, B25, NhatKy_ViPham!C:C, "T1")</f>
        <v>100</v>
      </c>
      <c r="S25" s="7">
        <f>100 + SUMIFS(NhatKy_ViPham!J:J, NhatKy_ViPham!E:E, "12_Anh_B", NhatKy_ViPham!F:F, B25, NhatKy_ViPham!C:C, "T2") - SUMIFS(NhatKy_ViPham!K:K, NhatKy_ViPham!E:E, "12_Anh_B", NhatKy_ViPham!F:F, B25, NhatKy_ViPham!C:C, "T2")</f>
        <v>100</v>
      </c>
      <c r="T25" s="7">
        <f>100 + SUMIFS(NhatKy_ViPham!J:J, NhatKy_ViPham!E:E, "12_Anh_B", NhatKy_ViPham!F:F, B25, NhatKy_ViPham!C:C, "T3") - SUMIFS(NhatKy_ViPham!K:K, NhatKy_ViPham!E:E, "12_Anh_B", NhatKy_ViPham!F:F, B25, NhatKy_ViPham!C:C, "T3")</f>
        <v>100</v>
      </c>
      <c r="U25" s="7">
        <f>100 + SUMIFS(NhatKy_ViPham!J:J, NhatKy_ViPham!E:E, "12_Anh_B", NhatKy_ViPham!F:F, B25, NhatKy_ViPham!C:C, "T4") - SUMIFS(NhatKy_ViPham!K:K, NhatKy_ViPham!E:E, "12_Anh_B", NhatKy_ViPham!F:F, B25, NhatKy_ViPham!C:C, "T4")</f>
        <v>100</v>
      </c>
      <c r="V25" s="7">
        <f>100 + SUMIFS(NhatKy_ViPham!J:J, NhatKy_ViPham!E:E, "12_Anh_B", NhatKy_ViPham!F:F, B25, NhatKy_ViPham!C:C, "T5") - SUMIFS(NhatKy_ViPham!K:K, NhatKy_ViPham!E:E, "12_Anh_B", NhatKy_ViPham!F:F, B25, NhatKy_ViPham!C:C, "T5")</f>
        <v>100</v>
      </c>
      <c r="W25" s="7">
        <f>100 + SUMIFS(NhatKy_ViPham!J:J, NhatKy_ViPham!E:E, "12_Anh_B", NhatKy_ViPham!F:F, B25, NhatKy_ViPham!C:C, "T6") - SUMIFS(NhatKy_ViPham!K:K, NhatKy_ViPham!E:E, "12_Anh_B", NhatKy_ViPham!F:F, B25, NhatKy_ViPham!C:C, "T6")</f>
        <v>100</v>
      </c>
      <c r="X25" s="7">
        <f>100 + SUMIFS(NhatKy_ViPham!J:J, NhatKy_ViPham!E:E, "12_Anh_B", NhatKy_ViPham!F:F, B25, NhatKy_ViPham!C:C, "T7") - SUMIFS(NhatKy_ViPham!K:K, NhatKy_ViPham!E:E, "12_Anh_B", NhatKy_ViPham!F:F, B25, NhatKy_ViPham!C:C, "T7")</f>
        <v>100</v>
      </c>
      <c r="Y25" s="7">
        <f>100 + SUMIFS(NhatKy_ViPham!J:J, NhatKy_ViPham!E:E, "12_Anh_B", NhatKy_ViPham!F:F, B25, NhatKy_ViPham!C:C, "T8") - SUMIFS(NhatKy_ViPham!K:K, NhatKy_ViPham!E:E, "12_Anh_B", NhatKy_ViPham!F:F, B25, NhatKy_ViPham!C:C, "T8")</f>
        <v>100</v>
      </c>
      <c r="Z25" s="7">
        <f>100 + SUMIFS(NhatKy_ViPham!J:J, NhatKy_ViPham!E:E, "12_Anh_B", NhatKy_ViPham!F:F, B25, NhatKy_ViPham!C:C, "T9") - SUMIFS(NhatKy_ViPham!K:K, NhatKy_ViPham!E:E, "12_Anh_B", NhatKy_ViPham!F:F, B25, NhatKy_ViPham!C:C, "T9")</f>
        <v>100</v>
      </c>
      <c r="AA25" s="7">
        <f>100 + SUMIFS(NhatKy_ViPham!J:J, NhatKy_ViPham!E:E, "12_Anh_B", NhatKy_ViPham!F:F, B25, NhatKy_ViPham!C:C, "T10") - SUMIFS(NhatKy_ViPham!K:K, NhatKy_ViPham!E:E, "12_Anh_B", NhatKy_ViPham!F:F, B25, NhatKy_ViPham!C:C, "T10")</f>
        <v>100</v>
      </c>
      <c r="AB25" s="7">
        <f>100 + SUMIFS(NhatKy_ViPham!J:J, NhatKy_ViPham!E:E, "12_Anh_B", NhatKy_ViPham!F:F, B25, NhatKy_ViPham!C:C, "T11") - SUMIFS(NhatKy_ViPham!K:K, NhatKy_ViPham!E:E, "12_Anh_B", NhatKy_ViPham!F:F, B25, NhatKy_ViPham!C:C, "T11")</f>
        <v>100</v>
      </c>
      <c r="AC25" s="7">
        <f>100 + SUMIFS(NhatKy_ViPham!J:J, NhatKy_ViPham!E:E, "12_Anh_B", NhatKy_ViPham!F:F, B25, NhatKy_ViPham!C:C, "T12") - SUMIFS(NhatKy_ViPham!K:K, NhatKy_ViPham!E:E, "12_Anh_B", NhatKy_ViPham!F:F, B25, NhatKy_ViPham!C:C, "T12")</f>
        <v>100</v>
      </c>
      <c r="AD25" s="7">
        <f>100 + SUMIFS(NhatKy_ViPham!J:J, NhatKy_ViPham!E:E, "12_Anh_B", NhatKy_ViPham!F:F, B25, NhatKy_ViPham!C:C, "T13") - SUMIFS(NhatKy_ViPham!K:K, NhatKy_ViPham!E:E, "12_Anh_B", NhatKy_ViPham!F:F, B25, NhatKy_ViPham!C:C, "T13")</f>
        <v>100</v>
      </c>
      <c r="AE25" s="7">
        <f>100 + SUMIFS(NhatKy_ViPham!J:J, NhatKy_ViPham!E:E, "12_Anh_B", NhatKy_ViPham!F:F, B25, NhatKy_ViPham!C:C, "T14") - SUMIFS(NhatKy_ViPham!K:K, NhatKy_ViPham!E:E, "12_Anh_B", NhatKy_ViPham!F:F, B25, NhatKy_ViPham!C:C, "T14")</f>
        <v>100</v>
      </c>
      <c r="AF25" s="7">
        <f>100 + SUMIFS(NhatKy_ViPham!J:J, NhatKy_ViPham!E:E, "12_Anh_B", NhatKy_ViPham!F:F, B25, NhatKy_ViPham!C:C, "T15") - SUMIFS(NhatKy_ViPham!K:K, NhatKy_ViPham!E:E, "12_Anh_B", NhatKy_ViPham!F:F, B25, NhatKy_ViPham!C:C, "T15")</f>
        <v>100</v>
      </c>
      <c r="AG25" s="7">
        <f>100 + SUMIFS(NhatKy_ViPham!J:J, NhatKy_ViPham!E:E, "12_Anh_B", NhatKy_ViPham!F:F, B25, NhatKy_ViPham!C:C, "T16") - SUMIFS(NhatKy_ViPham!K:K, NhatKy_ViPham!E:E, "12_Anh_B", NhatKy_ViPham!F:F, B25, NhatKy_ViPham!C:C, "T16")</f>
        <v>100</v>
      </c>
      <c r="AH25" s="7">
        <f>100 + SUMIFS(NhatKy_ViPham!J:J, NhatKy_ViPham!E:E, "12_Anh_B", NhatKy_ViPham!F:F, B25, NhatKy_ViPham!C:C, "T17") - SUMIFS(NhatKy_ViPham!K:K, NhatKy_ViPham!E:E, "12_Anh_B", NhatKy_ViPham!F:F, B25, NhatKy_ViPham!C:C, "T17")</f>
        <v>100</v>
      </c>
      <c r="AI25" s="7">
        <f>100 + SUMIFS(NhatKy_ViPham!J:J, NhatKy_ViPham!E:E, "12_Anh_B", NhatKy_ViPham!F:F, B25, NhatKy_ViPham!C:C, "T18") - SUMIFS(NhatKy_ViPham!K:K, NhatKy_ViPham!E:E, "12_Anh_B", NhatKy_ViPham!F:F, B25, NhatKy_ViPham!C:C, "T18")</f>
        <v>100</v>
      </c>
      <c r="AJ25" s="7">
        <f>100 + SUMIFS(NhatKy_ViPham!J:J, NhatKy_ViPham!E:E, "12_Anh_B", NhatKy_ViPham!F:F, B25, NhatKy_ViPham!C:C, "T19") - SUMIFS(NhatKy_ViPham!K:K, NhatKy_ViPham!E:E, "12_Anh_B", NhatKy_ViPham!F:F, B25, NhatKy_ViPham!C:C, "T19")</f>
        <v>100</v>
      </c>
      <c r="AK25" s="7">
        <f>100 + SUMIFS(NhatKy_ViPham!J:J, NhatKy_ViPham!E:E, "12_Anh_B", NhatKy_ViPham!F:F, B25, NhatKy_ViPham!C:C, "T20") - SUMIFS(NhatKy_ViPham!K:K, NhatKy_ViPham!E:E, "12_Anh_B", NhatKy_ViPham!F:F, B25, NhatKy_ViPham!C:C, "T20")</f>
        <v>100</v>
      </c>
      <c r="AL25" s="7">
        <f>100 + SUMIFS(NhatKy_ViPham!J:J, NhatKy_ViPham!E:E, "12_Anh_B", NhatKy_ViPham!F:F, B25, NhatKy_ViPham!C:C, "T21") - SUMIFS(NhatKy_ViPham!K:K, NhatKy_ViPham!E:E, "12_Anh_B", NhatKy_ViPham!F:F, B25, NhatKy_ViPham!C:C, "T21")</f>
        <v>100</v>
      </c>
      <c r="AM25" s="7">
        <f>100 + SUMIFS(NhatKy_ViPham!J:J, NhatKy_ViPham!E:E, "12_Anh_B", NhatKy_ViPham!F:F, B25, NhatKy_ViPham!C:C, "T22") - SUMIFS(NhatKy_ViPham!K:K, NhatKy_ViPham!E:E, "12_Anh_B", NhatKy_ViPham!F:F, B25, NhatKy_ViPham!C:C, "T22")</f>
        <v>100</v>
      </c>
      <c r="AN25" s="7">
        <f>100 + SUMIFS(NhatKy_ViPham!J:J, NhatKy_ViPham!E:E, "12_Anh_B", NhatKy_ViPham!F:F, B25, NhatKy_ViPham!C:C, "T23") - SUMIFS(NhatKy_ViPham!K:K, NhatKy_ViPham!E:E, "12_Anh_B", NhatKy_ViPham!F:F, B25, NhatKy_ViPham!C:C, "T23")</f>
        <v>100</v>
      </c>
      <c r="AO25" s="7">
        <f>100 + SUMIFS(NhatKy_ViPham!J:J, NhatKy_ViPham!E:E, "12_Anh_B", NhatKy_ViPham!F:F, B25, NhatKy_ViPham!C:C, "T24") - SUMIFS(NhatKy_ViPham!K:K, NhatKy_ViPham!E:E, "12_Anh_B", NhatKy_ViPham!F:F, B25, NhatKy_ViPham!C:C, "T24")</f>
        <v>100</v>
      </c>
      <c r="AP25" s="7">
        <f>100 + SUMIFS(NhatKy_ViPham!J:J, NhatKy_ViPham!E:E, "12_Anh_B", NhatKy_ViPham!F:F, B25, NhatKy_ViPham!C:C, "T25") - SUMIFS(NhatKy_ViPham!K:K, NhatKy_ViPham!E:E, "12_Anh_B", NhatKy_ViPham!F:F, B25, NhatKy_ViPham!C:C, "T25")</f>
        <v>100</v>
      </c>
      <c r="AQ25" s="7">
        <f>100 + SUMIFS(NhatKy_ViPham!J:J, NhatKy_ViPham!E:E, "12_Anh_B", NhatKy_ViPham!F:F, B25, NhatKy_ViPham!C:C, "T26") - SUMIFS(NhatKy_ViPham!K:K, NhatKy_ViPham!E:E, "12_Anh_B", NhatKy_ViPham!F:F, B25, NhatKy_ViPham!C:C, "T26")</f>
        <v>100</v>
      </c>
      <c r="AR25" s="7">
        <f>100 + SUMIFS(NhatKy_ViPham!J:J, NhatKy_ViPham!E:E, "12_Anh_B", NhatKy_ViPham!F:F, B25, NhatKy_ViPham!C:C, "T27") - SUMIFS(NhatKy_ViPham!K:K, NhatKy_ViPham!E:E, "12_Anh_B", NhatKy_ViPham!F:F, B25, NhatKy_ViPham!C:C, "T27")</f>
        <v>100</v>
      </c>
      <c r="AS25" s="7">
        <f>100 + SUMIFS(NhatKy_ViPham!J:J, NhatKy_ViPham!E:E, "12_Anh_B", NhatKy_ViPham!F:F, B25, NhatKy_ViPham!C:C, "T28") - SUMIFS(NhatKy_ViPham!K:K, NhatKy_ViPham!E:E, "12_Anh_B", NhatKy_ViPham!F:F, B25, NhatKy_ViPham!C:C, "T28")</f>
        <v>100</v>
      </c>
      <c r="AT25" s="7">
        <f>100 + SUMIFS(NhatKy_ViPham!J:J, NhatKy_ViPham!E:E, "12_Anh_B", NhatKy_ViPham!F:F, B25, NhatKy_ViPham!C:C, "T29") - SUMIFS(NhatKy_ViPham!K:K, NhatKy_ViPham!E:E, "12_Anh_B", NhatKy_ViPham!F:F, B25, NhatKy_ViPham!C:C, "T29")</f>
        <v>100</v>
      </c>
      <c r="AU25" s="7">
        <f>100 + SUMIFS(NhatKy_ViPham!J:J, NhatKy_ViPham!E:E, "12_Anh_B", NhatKy_ViPham!F:F, B25, NhatKy_ViPham!C:C, "T30") - SUMIFS(NhatKy_ViPham!K:K, NhatKy_ViPham!E:E, "12_Anh_B", NhatKy_ViPham!F:F, B25, NhatKy_ViPham!C:C, "T30")</f>
        <v>100</v>
      </c>
      <c r="AV25" s="7">
        <f>100 + SUMIFS(NhatKy_ViPham!J:J, NhatKy_ViPham!E:E, "12_Anh_B", NhatKy_ViPham!F:F, B25, NhatKy_ViPham!C:C, "T31") - SUMIFS(NhatKy_ViPham!K:K, NhatKy_ViPham!E:E, "12_Anh_B", NhatKy_ViPham!F:F, B25, NhatKy_ViPham!C:C, "T31")</f>
        <v>100</v>
      </c>
      <c r="AW25" s="7">
        <f>100 + SUMIFS(NhatKy_ViPham!J:J, NhatKy_ViPham!E:E, "12_Anh_B", NhatKy_ViPham!F:F, B25, NhatKy_ViPham!C:C, "T32") - SUMIFS(NhatKy_ViPham!K:K, NhatKy_ViPham!E:E, "12_Anh_B", NhatKy_ViPham!F:F, B25, NhatKy_ViPham!C:C, "T32")</f>
        <v>100</v>
      </c>
      <c r="AX25" s="7">
        <f>100 + SUMIFS(NhatKy_ViPham!J:J, NhatKy_ViPham!E:E, "12_Anh_B", NhatKy_ViPham!F:F, B25, NhatKy_ViPham!C:C, "T33") - SUMIFS(NhatKy_ViPham!K:K, NhatKy_ViPham!E:E, "12_Anh_B", NhatKy_ViPham!F:F, B25, NhatKy_ViPham!C:C, "T33")</f>
        <v>100</v>
      </c>
      <c r="AY25" s="7">
        <f>100 + SUMIFS(NhatKy_ViPham!J:J, NhatKy_ViPham!E:E, "12_Anh_B", NhatKy_ViPham!F:F, B25, NhatKy_ViPham!C:C, "T34") - SUMIFS(NhatKy_ViPham!K:K, NhatKy_ViPham!E:E, "12_Anh_B", NhatKy_ViPham!F:F, B25, NhatKy_ViPham!C:C, "T34")</f>
        <v>100</v>
      </c>
      <c r="AZ25" s="7">
        <f>100 + SUMIFS(NhatKy_ViPham!J:J, NhatKy_ViPham!E:E, "12_Anh_B", NhatKy_ViPham!F:F, B25, NhatKy_ViPham!C:C, "T35") - SUMIFS(NhatKy_ViPham!K:K, NhatKy_ViPham!E:E, "12_Anh_B", NhatKy_ViPham!F:F, B25, NhatKy_ViPham!C:C, "T35")</f>
        <v>100</v>
      </c>
      <c r="BA25" s="12">
        <f t="shared" si="0"/>
        <v>100</v>
      </c>
      <c r="BB25" s="11" t="s">
        <v>430</v>
      </c>
      <c r="BC25" s="14" t="str">
        <f t="shared" si="1"/>
        <v>Tốt</v>
      </c>
      <c r="BD25" s="10" t="str">
        <f t="shared" si="2"/>
        <v>🟢 BÌNH THƯỜNG</v>
      </c>
    </row>
    <row r="26" spans="1:56" x14ac:dyDescent="0.25">
      <c r="A26" s="5">
        <v>18</v>
      </c>
      <c r="B26" s="15" t="s">
        <v>2972</v>
      </c>
      <c r="C26" s="5" t="s">
        <v>2973</v>
      </c>
      <c r="D26" s="5" t="s">
        <v>429</v>
      </c>
      <c r="E26" s="11" t="s">
        <v>430</v>
      </c>
      <c r="F26" s="6">
        <f>SUMIFS(NhatKy_ViPham!K:K, NhatKy_ViPham!E:E, "12_Anh_B", NhatKy_ViPham!F:F, B26, NhatKy_ViPham!H:H, "L01")</f>
        <v>0</v>
      </c>
      <c r="G26" s="6">
        <f>SUMIFS(NhatKy_ViPham!K:K, NhatKy_ViPham!E:E, "12_Anh_B", NhatKy_ViPham!F:F, B26, NhatKy_ViPham!H:H, "L02")</f>
        <v>0</v>
      </c>
      <c r="H26" s="6">
        <f>SUMIFS(NhatKy_ViPham!K:K, NhatKy_ViPham!E:E, "12_Anh_B", NhatKy_ViPham!F:F, B26, NhatKy_ViPham!H:H, "L03")</f>
        <v>0</v>
      </c>
      <c r="I26" s="6">
        <f>SUMIFS(NhatKy_ViPham!K:K, NhatKy_ViPham!E:E, "12_Anh_B", NhatKy_ViPham!F:F, B26, NhatKy_ViPham!H:H, "L04")</f>
        <v>0</v>
      </c>
      <c r="J26" s="6">
        <f>SUMIFS(NhatKy_ViPham!K:K, NhatKy_ViPham!E:E, "12_Anh_B", NhatKy_ViPham!F:F, B26, NhatKy_ViPham!H:H, "L05")</f>
        <v>0</v>
      </c>
      <c r="K26" s="6">
        <f>SUMIFS(NhatKy_ViPham!K:K, NhatKy_ViPham!E:E, "12_Anh_B", NhatKy_ViPham!F:F, B26, NhatKy_ViPham!H:H, "L06")</f>
        <v>0</v>
      </c>
      <c r="L26" s="6">
        <f>SUMIFS(NhatKy_ViPham!K:K, NhatKy_ViPham!E:E, "12_Anh_B", NhatKy_ViPham!F:F, B26, NhatKy_ViPham!H:H, "L07")</f>
        <v>0</v>
      </c>
      <c r="M26" s="6">
        <f>SUMIFS(NhatKy_ViPham!K:K, NhatKy_ViPham!E:E, "12_Anh_B", NhatKy_ViPham!F:F, B26, NhatKy_ViPham!H:H, "L08")</f>
        <v>0</v>
      </c>
      <c r="N26" s="6">
        <f>SUMIFS(NhatKy_ViPham!K:K, NhatKy_ViPham!E:E, "12_Anh_B", NhatKy_ViPham!F:F, B26, NhatKy_ViPham!H:H, "L09")</f>
        <v>0</v>
      </c>
      <c r="O26" s="6">
        <f>SUMIFS(NhatKy_ViPham!K:K, NhatKy_ViPham!E:E, "12_Anh_B", NhatKy_ViPham!F:F, B26, NhatKy_ViPham!H:H, "L10")</f>
        <v>0</v>
      </c>
      <c r="P26" s="12">
        <f>SUMIFS(NhatKy_ViPham!J:J, NhatKy_ViPham!E:E, "12_Anh_B", NhatKy_ViPham!F:F, B26)</f>
        <v>0</v>
      </c>
      <c r="Q26" s="13">
        <f>SUMIFS(NhatKy_ViPham!K:K, NhatKy_ViPham!E:E, "12_Anh_B", NhatKy_ViPham!F:F, B26)</f>
        <v>0</v>
      </c>
      <c r="R26" s="6">
        <f>100 + SUMIFS(NhatKy_ViPham!J:J, NhatKy_ViPham!E:E, "12_Anh_B", NhatKy_ViPham!F:F, B26, NhatKy_ViPham!C:C, "T1") - SUMIFS(NhatKy_ViPham!K:K, NhatKy_ViPham!E:E, "12_Anh_B", NhatKy_ViPham!F:F, B26, NhatKy_ViPham!C:C, "T1")</f>
        <v>100</v>
      </c>
      <c r="S26" s="6">
        <f>100 + SUMIFS(NhatKy_ViPham!J:J, NhatKy_ViPham!E:E, "12_Anh_B", NhatKy_ViPham!F:F, B26, NhatKy_ViPham!C:C, "T2") - SUMIFS(NhatKy_ViPham!K:K, NhatKy_ViPham!E:E, "12_Anh_B", NhatKy_ViPham!F:F, B26, NhatKy_ViPham!C:C, "T2")</f>
        <v>100</v>
      </c>
      <c r="T26" s="6">
        <f>100 + SUMIFS(NhatKy_ViPham!J:J, NhatKy_ViPham!E:E, "12_Anh_B", NhatKy_ViPham!F:F, B26, NhatKy_ViPham!C:C, "T3") - SUMIFS(NhatKy_ViPham!K:K, NhatKy_ViPham!E:E, "12_Anh_B", NhatKy_ViPham!F:F, B26, NhatKy_ViPham!C:C, "T3")</f>
        <v>100</v>
      </c>
      <c r="U26" s="6">
        <f>100 + SUMIFS(NhatKy_ViPham!J:J, NhatKy_ViPham!E:E, "12_Anh_B", NhatKy_ViPham!F:F, B26, NhatKy_ViPham!C:C, "T4") - SUMIFS(NhatKy_ViPham!K:K, NhatKy_ViPham!E:E, "12_Anh_B", NhatKy_ViPham!F:F, B26, NhatKy_ViPham!C:C, "T4")</f>
        <v>100</v>
      </c>
      <c r="V26" s="6">
        <f>100 + SUMIFS(NhatKy_ViPham!J:J, NhatKy_ViPham!E:E, "12_Anh_B", NhatKy_ViPham!F:F, B26, NhatKy_ViPham!C:C, "T5") - SUMIFS(NhatKy_ViPham!K:K, NhatKy_ViPham!E:E, "12_Anh_B", NhatKy_ViPham!F:F, B26, NhatKy_ViPham!C:C, "T5")</f>
        <v>100</v>
      </c>
      <c r="W26" s="6">
        <f>100 + SUMIFS(NhatKy_ViPham!J:J, NhatKy_ViPham!E:E, "12_Anh_B", NhatKy_ViPham!F:F, B26, NhatKy_ViPham!C:C, "T6") - SUMIFS(NhatKy_ViPham!K:K, NhatKy_ViPham!E:E, "12_Anh_B", NhatKy_ViPham!F:F, B26, NhatKy_ViPham!C:C, "T6")</f>
        <v>100</v>
      </c>
      <c r="X26" s="6">
        <f>100 + SUMIFS(NhatKy_ViPham!J:J, NhatKy_ViPham!E:E, "12_Anh_B", NhatKy_ViPham!F:F, B26, NhatKy_ViPham!C:C, "T7") - SUMIFS(NhatKy_ViPham!K:K, NhatKy_ViPham!E:E, "12_Anh_B", NhatKy_ViPham!F:F, B26, NhatKy_ViPham!C:C, "T7")</f>
        <v>100</v>
      </c>
      <c r="Y26" s="6">
        <f>100 + SUMIFS(NhatKy_ViPham!J:J, NhatKy_ViPham!E:E, "12_Anh_B", NhatKy_ViPham!F:F, B26, NhatKy_ViPham!C:C, "T8") - SUMIFS(NhatKy_ViPham!K:K, NhatKy_ViPham!E:E, "12_Anh_B", NhatKy_ViPham!F:F, B26, NhatKy_ViPham!C:C, "T8")</f>
        <v>100</v>
      </c>
      <c r="Z26" s="6">
        <f>100 + SUMIFS(NhatKy_ViPham!J:J, NhatKy_ViPham!E:E, "12_Anh_B", NhatKy_ViPham!F:F, B26, NhatKy_ViPham!C:C, "T9") - SUMIFS(NhatKy_ViPham!K:K, NhatKy_ViPham!E:E, "12_Anh_B", NhatKy_ViPham!F:F, B26, NhatKy_ViPham!C:C, "T9")</f>
        <v>100</v>
      </c>
      <c r="AA26" s="6">
        <f>100 + SUMIFS(NhatKy_ViPham!J:J, NhatKy_ViPham!E:E, "12_Anh_B", NhatKy_ViPham!F:F, B26, NhatKy_ViPham!C:C, "T10") - SUMIFS(NhatKy_ViPham!K:K, NhatKy_ViPham!E:E, "12_Anh_B", NhatKy_ViPham!F:F, B26, NhatKy_ViPham!C:C, "T10")</f>
        <v>100</v>
      </c>
      <c r="AB26" s="6">
        <f>100 + SUMIFS(NhatKy_ViPham!J:J, NhatKy_ViPham!E:E, "12_Anh_B", NhatKy_ViPham!F:F, B26, NhatKy_ViPham!C:C, "T11") - SUMIFS(NhatKy_ViPham!K:K, NhatKy_ViPham!E:E, "12_Anh_B", NhatKy_ViPham!F:F, B26, NhatKy_ViPham!C:C, "T11")</f>
        <v>100</v>
      </c>
      <c r="AC26" s="6">
        <f>100 + SUMIFS(NhatKy_ViPham!J:J, NhatKy_ViPham!E:E, "12_Anh_B", NhatKy_ViPham!F:F, B26, NhatKy_ViPham!C:C, "T12") - SUMIFS(NhatKy_ViPham!K:K, NhatKy_ViPham!E:E, "12_Anh_B", NhatKy_ViPham!F:F, B26, NhatKy_ViPham!C:C, "T12")</f>
        <v>100</v>
      </c>
      <c r="AD26" s="6">
        <f>100 + SUMIFS(NhatKy_ViPham!J:J, NhatKy_ViPham!E:E, "12_Anh_B", NhatKy_ViPham!F:F, B26, NhatKy_ViPham!C:C, "T13") - SUMIFS(NhatKy_ViPham!K:K, NhatKy_ViPham!E:E, "12_Anh_B", NhatKy_ViPham!F:F, B26, NhatKy_ViPham!C:C, "T13")</f>
        <v>100</v>
      </c>
      <c r="AE26" s="6">
        <f>100 + SUMIFS(NhatKy_ViPham!J:J, NhatKy_ViPham!E:E, "12_Anh_B", NhatKy_ViPham!F:F, B26, NhatKy_ViPham!C:C, "T14") - SUMIFS(NhatKy_ViPham!K:K, NhatKy_ViPham!E:E, "12_Anh_B", NhatKy_ViPham!F:F, B26, NhatKy_ViPham!C:C, "T14")</f>
        <v>100</v>
      </c>
      <c r="AF26" s="6">
        <f>100 + SUMIFS(NhatKy_ViPham!J:J, NhatKy_ViPham!E:E, "12_Anh_B", NhatKy_ViPham!F:F, B26, NhatKy_ViPham!C:C, "T15") - SUMIFS(NhatKy_ViPham!K:K, NhatKy_ViPham!E:E, "12_Anh_B", NhatKy_ViPham!F:F, B26, NhatKy_ViPham!C:C, "T15")</f>
        <v>100</v>
      </c>
      <c r="AG26" s="6">
        <f>100 + SUMIFS(NhatKy_ViPham!J:J, NhatKy_ViPham!E:E, "12_Anh_B", NhatKy_ViPham!F:F, B26, NhatKy_ViPham!C:C, "T16") - SUMIFS(NhatKy_ViPham!K:K, NhatKy_ViPham!E:E, "12_Anh_B", NhatKy_ViPham!F:F, B26, NhatKy_ViPham!C:C, "T16")</f>
        <v>100</v>
      </c>
      <c r="AH26" s="6">
        <f>100 + SUMIFS(NhatKy_ViPham!J:J, NhatKy_ViPham!E:E, "12_Anh_B", NhatKy_ViPham!F:F, B26, NhatKy_ViPham!C:C, "T17") - SUMIFS(NhatKy_ViPham!K:K, NhatKy_ViPham!E:E, "12_Anh_B", NhatKy_ViPham!F:F, B26, NhatKy_ViPham!C:C, "T17")</f>
        <v>100</v>
      </c>
      <c r="AI26" s="6">
        <f>100 + SUMIFS(NhatKy_ViPham!J:J, NhatKy_ViPham!E:E, "12_Anh_B", NhatKy_ViPham!F:F, B26, NhatKy_ViPham!C:C, "T18") - SUMIFS(NhatKy_ViPham!K:K, NhatKy_ViPham!E:E, "12_Anh_B", NhatKy_ViPham!F:F, B26, NhatKy_ViPham!C:C, "T18")</f>
        <v>100</v>
      </c>
      <c r="AJ26" s="6">
        <f>100 + SUMIFS(NhatKy_ViPham!J:J, NhatKy_ViPham!E:E, "12_Anh_B", NhatKy_ViPham!F:F, B26, NhatKy_ViPham!C:C, "T19") - SUMIFS(NhatKy_ViPham!K:K, NhatKy_ViPham!E:E, "12_Anh_B", NhatKy_ViPham!F:F, B26, NhatKy_ViPham!C:C, "T19")</f>
        <v>100</v>
      </c>
      <c r="AK26" s="6">
        <f>100 + SUMIFS(NhatKy_ViPham!J:J, NhatKy_ViPham!E:E, "12_Anh_B", NhatKy_ViPham!F:F, B26, NhatKy_ViPham!C:C, "T20") - SUMIFS(NhatKy_ViPham!K:K, NhatKy_ViPham!E:E, "12_Anh_B", NhatKy_ViPham!F:F, B26, NhatKy_ViPham!C:C, "T20")</f>
        <v>100</v>
      </c>
      <c r="AL26" s="6">
        <f>100 + SUMIFS(NhatKy_ViPham!J:J, NhatKy_ViPham!E:E, "12_Anh_B", NhatKy_ViPham!F:F, B26, NhatKy_ViPham!C:C, "T21") - SUMIFS(NhatKy_ViPham!K:K, NhatKy_ViPham!E:E, "12_Anh_B", NhatKy_ViPham!F:F, B26, NhatKy_ViPham!C:C, "T21")</f>
        <v>100</v>
      </c>
      <c r="AM26" s="6">
        <f>100 + SUMIFS(NhatKy_ViPham!J:J, NhatKy_ViPham!E:E, "12_Anh_B", NhatKy_ViPham!F:F, B26, NhatKy_ViPham!C:C, "T22") - SUMIFS(NhatKy_ViPham!K:K, NhatKy_ViPham!E:E, "12_Anh_B", NhatKy_ViPham!F:F, B26, NhatKy_ViPham!C:C, "T22")</f>
        <v>100</v>
      </c>
      <c r="AN26" s="6">
        <f>100 + SUMIFS(NhatKy_ViPham!J:J, NhatKy_ViPham!E:E, "12_Anh_B", NhatKy_ViPham!F:F, B26, NhatKy_ViPham!C:C, "T23") - SUMIFS(NhatKy_ViPham!K:K, NhatKy_ViPham!E:E, "12_Anh_B", NhatKy_ViPham!F:F, B26, NhatKy_ViPham!C:C, "T23")</f>
        <v>100</v>
      </c>
      <c r="AO26" s="6">
        <f>100 + SUMIFS(NhatKy_ViPham!J:J, NhatKy_ViPham!E:E, "12_Anh_B", NhatKy_ViPham!F:F, B26, NhatKy_ViPham!C:C, "T24") - SUMIFS(NhatKy_ViPham!K:K, NhatKy_ViPham!E:E, "12_Anh_B", NhatKy_ViPham!F:F, B26, NhatKy_ViPham!C:C, "T24")</f>
        <v>100</v>
      </c>
      <c r="AP26" s="6">
        <f>100 + SUMIFS(NhatKy_ViPham!J:J, NhatKy_ViPham!E:E, "12_Anh_B", NhatKy_ViPham!F:F, B26, NhatKy_ViPham!C:C, "T25") - SUMIFS(NhatKy_ViPham!K:K, NhatKy_ViPham!E:E, "12_Anh_B", NhatKy_ViPham!F:F, B26, NhatKy_ViPham!C:C, "T25")</f>
        <v>100</v>
      </c>
      <c r="AQ26" s="6">
        <f>100 + SUMIFS(NhatKy_ViPham!J:J, NhatKy_ViPham!E:E, "12_Anh_B", NhatKy_ViPham!F:F, B26, NhatKy_ViPham!C:C, "T26") - SUMIFS(NhatKy_ViPham!K:K, NhatKy_ViPham!E:E, "12_Anh_B", NhatKy_ViPham!F:F, B26, NhatKy_ViPham!C:C, "T26")</f>
        <v>100</v>
      </c>
      <c r="AR26" s="6">
        <f>100 + SUMIFS(NhatKy_ViPham!J:J, NhatKy_ViPham!E:E, "12_Anh_B", NhatKy_ViPham!F:F, B26, NhatKy_ViPham!C:C, "T27") - SUMIFS(NhatKy_ViPham!K:K, NhatKy_ViPham!E:E, "12_Anh_B", NhatKy_ViPham!F:F, B26, NhatKy_ViPham!C:C, "T27")</f>
        <v>100</v>
      </c>
      <c r="AS26" s="6">
        <f>100 + SUMIFS(NhatKy_ViPham!J:J, NhatKy_ViPham!E:E, "12_Anh_B", NhatKy_ViPham!F:F, B26, NhatKy_ViPham!C:C, "T28") - SUMIFS(NhatKy_ViPham!K:K, NhatKy_ViPham!E:E, "12_Anh_B", NhatKy_ViPham!F:F, B26, NhatKy_ViPham!C:C, "T28")</f>
        <v>100</v>
      </c>
      <c r="AT26" s="6">
        <f>100 + SUMIFS(NhatKy_ViPham!J:J, NhatKy_ViPham!E:E, "12_Anh_B", NhatKy_ViPham!F:F, B26, NhatKy_ViPham!C:C, "T29") - SUMIFS(NhatKy_ViPham!K:K, NhatKy_ViPham!E:E, "12_Anh_B", NhatKy_ViPham!F:F, B26, NhatKy_ViPham!C:C, "T29")</f>
        <v>100</v>
      </c>
      <c r="AU26" s="6">
        <f>100 + SUMIFS(NhatKy_ViPham!J:J, NhatKy_ViPham!E:E, "12_Anh_B", NhatKy_ViPham!F:F, B26, NhatKy_ViPham!C:C, "T30") - SUMIFS(NhatKy_ViPham!K:K, NhatKy_ViPham!E:E, "12_Anh_B", NhatKy_ViPham!F:F, B26, NhatKy_ViPham!C:C, "T30")</f>
        <v>100</v>
      </c>
      <c r="AV26" s="6">
        <f>100 + SUMIFS(NhatKy_ViPham!J:J, NhatKy_ViPham!E:E, "12_Anh_B", NhatKy_ViPham!F:F, B26, NhatKy_ViPham!C:C, "T31") - SUMIFS(NhatKy_ViPham!K:K, NhatKy_ViPham!E:E, "12_Anh_B", NhatKy_ViPham!F:F, B26, NhatKy_ViPham!C:C, "T31")</f>
        <v>100</v>
      </c>
      <c r="AW26" s="6">
        <f>100 + SUMIFS(NhatKy_ViPham!J:J, NhatKy_ViPham!E:E, "12_Anh_B", NhatKy_ViPham!F:F, B26, NhatKy_ViPham!C:C, "T32") - SUMIFS(NhatKy_ViPham!K:K, NhatKy_ViPham!E:E, "12_Anh_B", NhatKy_ViPham!F:F, B26, NhatKy_ViPham!C:C, "T32")</f>
        <v>100</v>
      </c>
      <c r="AX26" s="6">
        <f>100 + SUMIFS(NhatKy_ViPham!J:J, NhatKy_ViPham!E:E, "12_Anh_B", NhatKy_ViPham!F:F, B26, NhatKy_ViPham!C:C, "T33") - SUMIFS(NhatKy_ViPham!K:K, NhatKy_ViPham!E:E, "12_Anh_B", NhatKy_ViPham!F:F, B26, NhatKy_ViPham!C:C, "T33")</f>
        <v>100</v>
      </c>
      <c r="AY26" s="6">
        <f>100 + SUMIFS(NhatKy_ViPham!J:J, NhatKy_ViPham!E:E, "12_Anh_B", NhatKy_ViPham!F:F, B26, NhatKy_ViPham!C:C, "T34") - SUMIFS(NhatKy_ViPham!K:K, NhatKy_ViPham!E:E, "12_Anh_B", NhatKy_ViPham!F:F, B26, NhatKy_ViPham!C:C, "T34")</f>
        <v>100</v>
      </c>
      <c r="AZ26" s="6">
        <f>100 + SUMIFS(NhatKy_ViPham!J:J, NhatKy_ViPham!E:E, "12_Anh_B", NhatKy_ViPham!F:F, B26, NhatKy_ViPham!C:C, "T35") - SUMIFS(NhatKy_ViPham!K:K, NhatKy_ViPham!E:E, "12_Anh_B", NhatKy_ViPham!F:F, B26, NhatKy_ViPham!C:C, "T35")</f>
        <v>100</v>
      </c>
      <c r="BA26" s="12">
        <f t="shared" si="0"/>
        <v>100</v>
      </c>
      <c r="BB26" s="11" t="s">
        <v>430</v>
      </c>
      <c r="BC26" s="16" t="str">
        <f t="shared" si="1"/>
        <v>Tốt</v>
      </c>
      <c r="BD26" s="15" t="str">
        <f t="shared" si="2"/>
        <v>🟢 BÌNH THƯỜNG</v>
      </c>
    </row>
    <row r="27" spans="1:56" x14ac:dyDescent="0.25">
      <c r="A27" s="4">
        <v>19</v>
      </c>
      <c r="B27" s="10" t="s">
        <v>2974</v>
      </c>
      <c r="C27" s="4" t="s">
        <v>2975</v>
      </c>
      <c r="D27" s="4" t="s">
        <v>429</v>
      </c>
      <c r="E27" s="11" t="s">
        <v>430</v>
      </c>
      <c r="F27" s="7">
        <f>SUMIFS(NhatKy_ViPham!K:K, NhatKy_ViPham!E:E, "12_Anh_B", NhatKy_ViPham!F:F, B27, NhatKy_ViPham!H:H, "L01")</f>
        <v>0</v>
      </c>
      <c r="G27" s="7">
        <f>SUMIFS(NhatKy_ViPham!K:K, NhatKy_ViPham!E:E, "12_Anh_B", NhatKy_ViPham!F:F, B27, NhatKy_ViPham!H:H, "L02")</f>
        <v>0</v>
      </c>
      <c r="H27" s="7">
        <f>SUMIFS(NhatKy_ViPham!K:K, NhatKy_ViPham!E:E, "12_Anh_B", NhatKy_ViPham!F:F, B27, NhatKy_ViPham!H:H, "L03")</f>
        <v>0</v>
      </c>
      <c r="I27" s="7">
        <f>SUMIFS(NhatKy_ViPham!K:K, NhatKy_ViPham!E:E, "12_Anh_B", NhatKy_ViPham!F:F, B27, NhatKy_ViPham!H:H, "L04")</f>
        <v>0</v>
      </c>
      <c r="J27" s="7">
        <f>SUMIFS(NhatKy_ViPham!K:K, NhatKy_ViPham!E:E, "12_Anh_B", NhatKy_ViPham!F:F, B27, NhatKy_ViPham!H:H, "L05")</f>
        <v>0</v>
      </c>
      <c r="K27" s="7">
        <f>SUMIFS(NhatKy_ViPham!K:K, NhatKy_ViPham!E:E, "12_Anh_B", NhatKy_ViPham!F:F, B27, NhatKy_ViPham!H:H, "L06")</f>
        <v>0</v>
      </c>
      <c r="L27" s="7">
        <f>SUMIFS(NhatKy_ViPham!K:K, NhatKy_ViPham!E:E, "12_Anh_B", NhatKy_ViPham!F:F, B27, NhatKy_ViPham!H:H, "L07")</f>
        <v>0</v>
      </c>
      <c r="M27" s="7">
        <f>SUMIFS(NhatKy_ViPham!K:K, NhatKy_ViPham!E:E, "12_Anh_B", NhatKy_ViPham!F:F, B27, NhatKy_ViPham!H:H, "L08")</f>
        <v>0</v>
      </c>
      <c r="N27" s="7">
        <f>SUMIFS(NhatKy_ViPham!K:K, NhatKy_ViPham!E:E, "12_Anh_B", NhatKy_ViPham!F:F, B27, NhatKy_ViPham!H:H, "L09")</f>
        <v>0</v>
      </c>
      <c r="O27" s="7">
        <f>SUMIFS(NhatKy_ViPham!K:K, NhatKy_ViPham!E:E, "12_Anh_B", NhatKy_ViPham!F:F, B27, NhatKy_ViPham!H:H, "L10")</f>
        <v>0</v>
      </c>
      <c r="P27" s="12">
        <f>SUMIFS(NhatKy_ViPham!J:J, NhatKy_ViPham!E:E, "12_Anh_B", NhatKy_ViPham!F:F, B27)</f>
        <v>0</v>
      </c>
      <c r="Q27" s="13">
        <f>SUMIFS(NhatKy_ViPham!K:K, NhatKy_ViPham!E:E, "12_Anh_B", NhatKy_ViPham!F:F, B27)</f>
        <v>0</v>
      </c>
      <c r="R27" s="7">
        <f>100 + SUMIFS(NhatKy_ViPham!J:J, NhatKy_ViPham!E:E, "12_Anh_B", NhatKy_ViPham!F:F, B27, NhatKy_ViPham!C:C, "T1") - SUMIFS(NhatKy_ViPham!K:K, NhatKy_ViPham!E:E, "12_Anh_B", NhatKy_ViPham!F:F, B27, NhatKy_ViPham!C:C, "T1")</f>
        <v>100</v>
      </c>
      <c r="S27" s="7">
        <f>100 + SUMIFS(NhatKy_ViPham!J:J, NhatKy_ViPham!E:E, "12_Anh_B", NhatKy_ViPham!F:F, B27, NhatKy_ViPham!C:C, "T2") - SUMIFS(NhatKy_ViPham!K:K, NhatKy_ViPham!E:E, "12_Anh_B", NhatKy_ViPham!F:F, B27, NhatKy_ViPham!C:C, "T2")</f>
        <v>100</v>
      </c>
      <c r="T27" s="7">
        <f>100 + SUMIFS(NhatKy_ViPham!J:J, NhatKy_ViPham!E:E, "12_Anh_B", NhatKy_ViPham!F:F, B27, NhatKy_ViPham!C:C, "T3") - SUMIFS(NhatKy_ViPham!K:K, NhatKy_ViPham!E:E, "12_Anh_B", NhatKy_ViPham!F:F, B27, NhatKy_ViPham!C:C, "T3")</f>
        <v>100</v>
      </c>
      <c r="U27" s="7">
        <f>100 + SUMIFS(NhatKy_ViPham!J:J, NhatKy_ViPham!E:E, "12_Anh_B", NhatKy_ViPham!F:F, B27, NhatKy_ViPham!C:C, "T4") - SUMIFS(NhatKy_ViPham!K:K, NhatKy_ViPham!E:E, "12_Anh_B", NhatKy_ViPham!F:F, B27, NhatKy_ViPham!C:C, "T4")</f>
        <v>100</v>
      </c>
      <c r="V27" s="7">
        <f>100 + SUMIFS(NhatKy_ViPham!J:J, NhatKy_ViPham!E:E, "12_Anh_B", NhatKy_ViPham!F:F, B27, NhatKy_ViPham!C:C, "T5") - SUMIFS(NhatKy_ViPham!K:K, NhatKy_ViPham!E:E, "12_Anh_B", NhatKy_ViPham!F:F, B27, NhatKy_ViPham!C:C, "T5")</f>
        <v>100</v>
      </c>
      <c r="W27" s="7">
        <f>100 + SUMIFS(NhatKy_ViPham!J:J, NhatKy_ViPham!E:E, "12_Anh_B", NhatKy_ViPham!F:F, B27, NhatKy_ViPham!C:C, "T6") - SUMIFS(NhatKy_ViPham!K:K, NhatKy_ViPham!E:E, "12_Anh_B", NhatKy_ViPham!F:F, B27, NhatKy_ViPham!C:C, "T6")</f>
        <v>100</v>
      </c>
      <c r="X27" s="7">
        <f>100 + SUMIFS(NhatKy_ViPham!J:J, NhatKy_ViPham!E:E, "12_Anh_B", NhatKy_ViPham!F:F, B27, NhatKy_ViPham!C:C, "T7") - SUMIFS(NhatKy_ViPham!K:K, NhatKy_ViPham!E:E, "12_Anh_B", NhatKy_ViPham!F:F, B27, NhatKy_ViPham!C:C, "T7")</f>
        <v>100</v>
      </c>
      <c r="Y27" s="7">
        <f>100 + SUMIFS(NhatKy_ViPham!J:J, NhatKy_ViPham!E:E, "12_Anh_B", NhatKy_ViPham!F:F, B27, NhatKy_ViPham!C:C, "T8") - SUMIFS(NhatKy_ViPham!K:K, NhatKy_ViPham!E:E, "12_Anh_B", NhatKy_ViPham!F:F, B27, NhatKy_ViPham!C:C, "T8")</f>
        <v>100</v>
      </c>
      <c r="Z27" s="7">
        <f>100 + SUMIFS(NhatKy_ViPham!J:J, NhatKy_ViPham!E:E, "12_Anh_B", NhatKy_ViPham!F:F, B27, NhatKy_ViPham!C:C, "T9") - SUMIFS(NhatKy_ViPham!K:K, NhatKy_ViPham!E:E, "12_Anh_B", NhatKy_ViPham!F:F, B27, NhatKy_ViPham!C:C, "T9")</f>
        <v>100</v>
      </c>
      <c r="AA27" s="7">
        <f>100 + SUMIFS(NhatKy_ViPham!J:J, NhatKy_ViPham!E:E, "12_Anh_B", NhatKy_ViPham!F:F, B27, NhatKy_ViPham!C:C, "T10") - SUMIFS(NhatKy_ViPham!K:K, NhatKy_ViPham!E:E, "12_Anh_B", NhatKy_ViPham!F:F, B27, NhatKy_ViPham!C:C, "T10")</f>
        <v>100</v>
      </c>
      <c r="AB27" s="7">
        <f>100 + SUMIFS(NhatKy_ViPham!J:J, NhatKy_ViPham!E:E, "12_Anh_B", NhatKy_ViPham!F:F, B27, NhatKy_ViPham!C:C, "T11") - SUMIFS(NhatKy_ViPham!K:K, NhatKy_ViPham!E:E, "12_Anh_B", NhatKy_ViPham!F:F, B27, NhatKy_ViPham!C:C, "T11")</f>
        <v>100</v>
      </c>
      <c r="AC27" s="7">
        <f>100 + SUMIFS(NhatKy_ViPham!J:J, NhatKy_ViPham!E:E, "12_Anh_B", NhatKy_ViPham!F:F, B27, NhatKy_ViPham!C:C, "T12") - SUMIFS(NhatKy_ViPham!K:K, NhatKy_ViPham!E:E, "12_Anh_B", NhatKy_ViPham!F:F, B27, NhatKy_ViPham!C:C, "T12")</f>
        <v>100</v>
      </c>
      <c r="AD27" s="7">
        <f>100 + SUMIFS(NhatKy_ViPham!J:J, NhatKy_ViPham!E:E, "12_Anh_B", NhatKy_ViPham!F:F, B27, NhatKy_ViPham!C:C, "T13") - SUMIFS(NhatKy_ViPham!K:K, NhatKy_ViPham!E:E, "12_Anh_B", NhatKy_ViPham!F:F, B27, NhatKy_ViPham!C:C, "T13")</f>
        <v>100</v>
      </c>
      <c r="AE27" s="7">
        <f>100 + SUMIFS(NhatKy_ViPham!J:J, NhatKy_ViPham!E:E, "12_Anh_B", NhatKy_ViPham!F:F, B27, NhatKy_ViPham!C:C, "T14") - SUMIFS(NhatKy_ViPham!K:K, NhatKy_ViPham!E:E, "12_Anh_B", NhatKy_ViPham!F:F, B27, NhatKy_ViPham!C:C, "T14")</f>
        <v>100</v>
      </c>
      <c r="AF27" s="7">
        <f>100 + SUMIFS(NhatKy_ViPham!J:J, NhatKy_ViPham!E:E, "12_Anh_B", NhatKy_ViPham!F:F, B27, NhatKy_ViPham!C:C, "T15") - SUMIFS(NhatKy_ViPham!K:K, NhatKy_ViPham!E:E, "12_Anh_B", NhatKy_ViPham!F:F, B27, NhatKy_ViPham!C:C, "T15")</f>
        <v>100</v>
      </c>
      <c r="AG27" s="7">
        <f>100 + SUMIFS(NhatKy_ViPham!J:J, NhatKy_ViPham!E:E, "12_Anh_B", NhatKy_ViPham!F:F, B27, NhatKy_ViPham!C:C, "T16") - SUMIFS(NhatKy_ViPham!K:K, NhatKy_ViPham!E:E, "12_Anh_B", NhatKy_ViPham!F:F, B27, NhatKy_ViPham!C:C, "T16")</f>
        <v>100</v>
      </c>
      <c r="AH27" s="7">
        <f>100 + SUMIFS(NhatKy_ViPham!J:J, NhatKy_ViPham!E:E, "12_Anh_B", NhatKy_ViPham!F:F, B27, NhatKy_ViPham!C:C, "T17") - SUMIFS(NhatKy_ViPham!K:K, NhatKy_ViPham!E:E, "12_Anh_B", NhatKy_ViPham!F:F, B27, NhatKy_ViPham!C:C, "T17")</f>
        <v>100</v>
      </c>
      <c r="AI27" s="7">
        <f>100 + SUMIFS(NhatKy_ViPham!J:J, NhatKy_ViPham!E:E, "12_Anh_B", NhatKy_ViPham!F:F, B27, NhatKy_ViPham!C:C, "T18") - SUMIFS(NhatKy_ViPham!K:K, NhatKy_ViPham!E:E, "12_Anh_B", NhatKy_ViPham!F:F, B27, NhatKy_ViPham!C:C, "T18")</f>
        <v>100</v>
      </c>
      <c r="AJ27" s="7">
        <f>100 + SUMIFS(NhatKy_ViPham!J:J, NhatKy_ViPham!E:E, "12_Anh_B", NhatKy_ViPham!F:F, B27, NhatKy_ViPham!C:C, "T19") - SUMIFS(NhatKy_ViPham!K:K, NhatKy_ViPham!E:E, "12_Anh_B", NhatKy_ViPham!F:F, B27, NhatKy_ViPham!C:C, "T19")</f>
        <v>100</v>
      </c>
      <c r="AK27" s="7">
        <f>100 + SUMIFS(NhatKy_ViPham!J:J, NhatKy_ViPham!E:E, "12_Anh_B", NhatKy_ViPham!F:F, B27, NhatKy_ViPham!C:C, "T20") - SUMIFS(NhatKy_ViPham!K:K, NhatKy_ViPham!E:E, "12_Anh_B", NhatKy_ViPham!F:F, B27, NhatKy_ViPham!C:C, "T20")</f>
        <v>100</v>
      </c>
      <c r="AL27" s="7">
        <f>100 + SUMIFS(NhatKy_ViPham!J:J, NhatKy_ViPham!E:E, "12_Anh_B", NhatKy_ViPham!F:F, B27, NhatKy_ViPham!C:C, "T21") - SUMIFS(NhatKy_ViPham!K:K, NhatKy_ViPham!E:E, "12_Anh_B", NhatKy_ViPham!F:F, B27, NhatKy_ViPham!C:C, "T21")</f>
        <v>100</v>
      </c>
      <c r="AM27" s="7">
        <f>100 + SUMIFS(NhatKy_ViPham!J:J, NhatKy_ViPham!E:E, "12_Anh_B", NhatKy_ViPham!F:F, B27, NhatKy_ViPham!C:C, "T22") - SUMIFS(NhatKy_ViPham!K:K, NhatKy_ViPham!E:E, "12_Anh_B", NhatKy_ViPham!F:F, B27, NhatKy_ViPham!C:C, "T22")</f>
        <v>100</v>
      </c>
      <c r="AN27" s="7">
        <f>100 + SUMIFS(NhatKy_ViPham!J:J, NhatKy_ViPham!E:E, "12_Anh_B", NhatKy_ViPham!F:F, B27, NhatKy_ViPham!C:C, "T23") - SUMIFS(NhatKy_ViPham!K:K, NhatKy_ViPham!E:E, "12_Anh_B", NhatKy_ViPham!F:F, B27, NhatKy_ViPham!C:C, "T23")</f>
        <v>100</v>
      </c>
      <c r="AO27" s="7">
        <f>100 + SUMIFS(NhatKy_ViPham!J:J, NhatKy_ViPham!E:E, "12_Anh_B", NhatKy_ViPham!F:F, B27, NhatKy_ViPham!C:C, "T24") - SUMIFS(NhatKy_ViPham!K:K, NhatKy_ViPham!E:E, "12_Anh_B", NhatKy_ViPham!F:F, B27, NhatKy_ViPham!C:C, "T24")</f>
        <v>100</v>
      </c>
      <c r="AP27" s="7">
        <f>100 + SUMIFS(NhatKy_ViPham!J:J, NhatKy_ViPham!E:E, "12_Anh_B", NhatKy_ViPham!F:F, B27, NhatKy_ViPham!C:C, "T25") - SUMIFS(NhatKy_ViPham!K:K, NhatKy_ViPham!E:E, "12_Anh_B", NhatKy_ViPham!F:F, B27, NhatKy_ViPham!C:C, "T25")</f>
        <v>100</v>
      </c>
      <c r="AQ27" s="7">
        <f>100 + SUMIFS(NhatKy_ViPham!J:J, NhatKy_ViPham!E:E, "12_Anh_B", NhatKy_ViPham!F:F, B27, NhatKy_ViPham!C:C, "T26") - SUMIFS(NhatKy_ViPham!K:K, NhatKy_ViPham!E:E, "12_Anh_B", NhatKy_ViPham!F:F, B27, NhatKy_ViPham!C:C, "T26")</f>
        <v>100</v>
      </c>
      <c r="AR27" s="7">
        <f>100 + SUMIFS(NhatKy_ViPham!J:J, NhatKy_ViPham!E:E, "12_Anh_B", NhatKy_ViPham!F:F, B27, NhatKy_ViPham!C:C, "T27") - SUMIFS(NhatKy_ViPham!K:K, NhatKy_ViPham!E:E, "12_Anh_B", NhatKy_ViPham!F:F, B27, NhatKy_ViPham!C:C, "T27")</f>
        <v>100</v>
      </c>
      <c r="AS27" s="7">
        <f>100 + SUMIFS(NhatKy_ViPham!J:J, NhatKy_ViPham!E:E, "12_Anh_B", NhatKy_ViPham!F:F, B27, NhatKy_ViPham!C:C, "T28") - SUMIFS(NhatKy_ViPham!K:K, NhatKy_ViPham!E:E, "12_Anh_B", NhatKy_ViPham!F:F, B27, NhatKy_ViPham!C:C, "T28")</f>
        <v>100</v>
      </c>
      <c r="AT27" s="7">
        <f>100 + SUMIFS(NhatKy_ViPham!J:J, NhatKy_ViPham!E:E, "12_Anh_B", NhatKy_ViPham!F:F, B27, NhatKy_ViPham!C:C, "T29") - SUMIFS(NhatKy_ViPham!K:K, NhatKy_ViPham!E:E, "12_Anh_B", NhatKy_ViPham!F:F, B27, NhatKy_ViPham!C:C, "T29")</f>
        <v>100</v>
      </c>
      <c r="AU27" s="7">
        <f>100 + SUMIFS(NhatKy_ViPham!J:J, NhatKy_ViPham!E:E, "12_Anh_B", NhatKy_ViPham!F:F, B27, NhatKy_ViPham!C:C, "T30") - SUMIFS(NhatKy_ViPham!K:K, NhatKy_ViPham!E:E, "12_Anh_B", NhatKy_ViPham!F:F, B27, NhatKy_ViPham!C:C, "T30")</f>
        <v>100</v>
      </c>
      <c r="AV27" s="7">
        <f>100 + SUMIFS(NhatKy_ViPham!J:J, NhatKy_ViPham!E:E, "12_Anh_B", NhatKy_ViPham!F:F, B27, NhatKy_ViPham!C:C, "T31") - SUMIFS(NhatKy_ViPham!K:K, NhatKy_ViPham!E:E, "12_Anh_B", NhatKy_ViPham!F:F, B27, NhatKy_ViPham!C:C, "T31")</f>
        <v>100</v>
      </c>
      <c r="AW27" s="7">
        <f>100 + SUMIFS(NhatKy_ViPham!J:J, NhatKy_ViPham!E:E, "12_Anh_B", NhatKy_ViPham!F:F, B27, NhatKy_ViPham!C:C, "T32") - SUMIFS(NhatKy_ViPham!K:K, NhatKy_ViPham!E:E, "12_Anh_B", NhatKy_ViPham!F:F, B27, NhatKy_ViPham!C:C, "T32")</f>
        <v>100</v>
      </c>
      <c r="AX27" s="7">
        <f>100 + SUMIFS(NhatKy_ViPham!J:J, NhatKy_ViPham!E:E, "12_Anh_B", NhatKy_ViPham!F:F, B27, NhatKy_ViPham!C:C, "T33") - SUMIFS(NhatKy_ViPham!K:K, NhatKy_ViPham!E:E, "12_Anh_B", NhatKy_ViPham!F:F, B27, NhatKy_ViPham!C:C, "T33")</f>
        <v>100</v>
      </c>
      <c r="AY27" s="7">
        <f>100 + SUMIFS(NhatKy_ViPham!J:J, NhatKy_ViPham!E:E, "12_Anh_B", NhatKy_ViPham!F:F, B27, NhatKy_ViPham!C:C, "T34") - SUMIFS(NhatKy_ViPham!K:K, NhatKy_ViPham!E:E, "12_Anh_B", NhatKy_ViPham!F:F, B27, NhatKy_ViPham!C:C, "T34")</f>
        <v>100</v>
      </c>
      <c r="AZ27" s="7">
        <f>100 + SUMIFS(NhatKy_ViPham!J:J, NhatKy_ViPham!E:E, "12_Anh_B", NhatKy_ViPham!F:F, B27, NhatKy_ViPham!C:C, "T35") - SUMIFS(NhatKy_ViPham!K:K, NhatKy_ViPham!E:E, "12_Anh_B", NhatKy_ViPham!F:F, B27, NhatKy_ViPham!C:C, "T35")</f>
        <v>100</v>
      </c>
      <c r="BA27" s="12">
        <f t="shared" si="0"/>
        <v>100</v>
      </c>
      <c r="BB27" s="11" t="s">
        <v>430</v>
      </c>
      <c r="BC27" s="14" t="str">
        <f t="shared" si="1"/>
        <v>Tốt</v>
      </c>
      <c r="BD27" s="10" t="str">
        <f t="shared" si="2"/>
        <v>🟢 BÌNH THƯỜNG</v>
      </c>
    </row>
    <row r="28" spans="1:56" x14ac:dyDescent="0.25">
      <c r="A28" s="5">
        <v>20</v>
      </c>
      <c r="B28" s="15" t="s">
        <v>2976</v>
      </c>
      <c r="C28" s="5" t="s">
        <v>2535</v>
      </c>
      <c r="D28" s="5" t="s">
        <v>429</v>
      </c>
      <c r="E28" s="11" t="s">
        <v>430</v>
      </c>
      <c r="F28" s="6">
        <f>SUMIFS(NhatKy_ViPham!K:K, NhatKy_ViPham!E:E, "12_Anh_B", NhatKy_ViPham!F:F, B28, NhatKy_ViPham!H:H, "L01")</f>
        <v>0</v>
      </c>
      <c r="G28" s="6">
        <f>SUMIFS(NhatKy_ViPham!K:K, NhatKy_ViPham!E:E, "12_Anh_B", NhatKy_ViPham!F:F, B28, NhatKy_ViPham!H:H, "L02")</f>
        <v>0</v>
      </c>
      <c r="H28" s="6">
        <f>SUMIFS(NhatKy_ViPham!K:K, NhatKy_ViPham!E:E, "12_Anh_B", NhatKy_ViPham!F:F, B28, NhatKy_ViPham!H:H, "L03")</f>
        <v>0</v>
      </c>
      <c r="I28" s="6">
        <f>SUMIFS(NhatKy_ViPham!K:K, NhatKy_ViPham!E:E, "12_Anh_B", NhatKy_ViPham!F:F, B28, NhatKy_ViPham!H:H, "L04")</f>
        <v>0</v>
      </c>
      <c r="J28" s="6">
        <f>SUMIFS(NhatKy_ViPham!K:K, NhatKy_ViPham!E:E, "12_Anh_B", NhatKy_ViPham!F:F, B28, NhatKy_ViPham!H:H, "L05")</f>
        <v>0</v>
      </c>
      <c r="K28" s="6">
        <f>SUMIFS(NhatKy_ViPham!K:K, NhatKy_ViPham!E:E, "12_Anh_B", NhatKy_ViPham!F:F, B28, NhatKy_ViPham!H:H, "L06")</f>
        <v>0</v>
      </c>
      <c r="L28" s="6">
        <f>SUMIFS(NhatKy_ViPham!K:K, NhatKy_ViPham!E:E, "12_Anh_B", NhatKy_ViPham!F:F, B28, NhatKy_ViPham!H:H, "L07")</f>
        <v>0</v>
      </c>
      <c r="M28" s="6">
        <f>SUMIFS(NhatKy_ViPham!K:K, NhatKy_ViPham!E:E, "12_Anh_B", NhatKy_ViPham!F:F, B28, NhatKy_ViPham!H:H, "L08")</f>
        <v>0</v>
      </c>
      <c r="N28" s="6">
        <f>SUMIFS(NhatKy_ViPham!K:K, NhatKy_ViPham!E:E, "12_Anh_B", NhatKy_ViPham!F:F, B28, NhatKy_ViPham!H:H, "L09")</f>
        <v>0</v>
      </c>
      <c r="O28" s="6">
        <f>SUMIFS(NhatKy_ViPham!K:K, NhatKy_ViPham!E:E, "12_Anh_B", NhatKy_ViPham!F:F, B28, NhatKy_ViPham!H:H, "L10")</f>
        <v>0</v>
      </c>
      <c r="P28" s="12">
        <f>SUMIFS(NhatKy_ViPham!J:J, NhatKy_ViPham!E:E, "12_Anh_B", NhatKy_ViPham!F:F, B28)</f>
        <v>0</v>
      </c>
      <c r="Q28" s="13">
        <f>SUMIFS(NhatKy_ViPham!K:K, NhatKy_ViPham!E:E, "12_Anh_B", NhatKy_ViPham!F:F, B28)</f>
        <v>0</v>
      </c>
      <c r="R28" s="6">
        <f>100 + SUMIFS(NhatKy_ViPham!J:J, NhatKy_ViPham!E:E, "12_Anh_B", NhatKy_ViPham!F:F, B28, NhatKy_ViPham!C:C, "T1") - SUMIFS(NhatKy_ViPham!K:K, NhatKy_ViPham!E:E, "12_Anh_B", NhatKy_ViPham!F:F, B28, NhatKy_ViPham!C:C, "T1")</f>
        <v>100</v>
      </c>
      <c r="S28" s="6">
        <f>100 + SUMIFS(NhatKy_ViPham!J:J, NhatKy_ViPham!E:E, "12_Anh_B", NhatKy_ViPham!F:F, B28, NhatKy_ViPham!C:C, "T2") - SUMIFS(NhatKy_ViPham!K:K, NhatKy_ViPham!E:E, "12_Anh_B", NhatKy_ViPham!F:F, B28, NhatKy_ViPham!C:C, "T2")</f>
        <v>100</v>
      </c>
      <c r="T28" s="6">
        <f>100 + SUMIFS(NhatKy_ViPham!J:J, NhatKy_ViPham!E:E, "12_Anh_B", NhatKy_ViPham!F:F, B28, NhatKy_ViPham!C:C, "T3") - SUMIFS(NhatKy_ViPham!K:K, NhatKy_ViPham!E:E, "12_Anh_B", NhatKy_ViPham!F:F, B28, NhatKy_ViPham!C:C, "T3")</f>
        <v>100</v>
      </c>
      <c r="U28" s="6">
        <f>100 + SUMIFS(NhatKy_ViPham!J:J, NhatKy_ViPham!E:E, "12_Anh_B", NhatKy_ViPham!F:F, B28, NhatKy_ViPham!C:C, "T4") - SUMIFS(NhatKy_ViPham!K:K, NhatKy_ViPham!E:E, "12_Anh_B", NhatKy_ViPham!F:F, B28, NhatKy_ViPham!C:C, "T4")</f>
        <v>100</v>
      </c>
      <c r="V28" s="6">
        <f>100 + SUMIFS(NhatKy_ViPham!J:J, NhatKy_ViPham!E:E, "12_Anh_B", NhatKy_ViPham!F:F, B28, NhatKy_ViPham!C:C, "T5") - SUMIFS(NhatKy_ViPham!K:K, NhatKy_ViPham!E:E, "12_Anh_B", NhatKy_ViPham!F:F, B28, NhatKy_ViPham!C:C, "T5")</f>
        <v>100</v>
      </c>
      <c r="W28" s="6">
        <f>100 + SUMIFS(NhatKy_ViPham!J:J, NhatKy_ViPham!E:E, "12_Anh_B", NhatKy_ViPham!F:F, B28, NhatKy_ViPham!C:C, "T6") - SUMIFS(NhatKy_ViPham!K:K, NhatKy_ViPham!E:E, "12_Anh_B", NhatKy_ViPham!F:F, B28, NhatKy_ViPham!C:C, "T6")</f>
        <v>100</v>
      </c>
      <c r="X28" s="6">
        <f>100 + SUMIFS(NhatKy_ViPham!J:J, NhatKy_ViPham!E:E, "12_Anh_B", NhatKy_ViPham!F:F, B28, NhatKy_ViPham!C:C, "T7") - SUMIFS(NhatKy_ViPham!K:K, NhatKy_ViPham!E:E, "12_Anh_B", NhatKy_ViPham!F:F, B28, NhatKy_ViPham!C:C, "T7")</f>
        <v>100</v>
      </c>
      <c r="Y28" s="6">
        <f>100 + SUMIFS(NhatKy_ViPham!J:J, NhatKy_ViPham!E:E, "12_Anh_B", NhatKy_ViPham!F:F, B28, NhatKy_ViPham!C:C, "T8") - SUMIFS(NhatKy_ViPham!K:K, NhatKy_ViPham!E:E, "12_Anh_B", NhatKy_ViPham!F:F, B28, NhatKy_ViPham!C:C, "T8")</f>
        <v>100</v>
      </c>
      <c r="Z28" s="6">
        <f>100 + SUMIFS(NhatKy_ViPham!J:J, NhatKy_ViPham!E:E, "12_Anh_B", NhatKy_ViPham!F:F, B28, NhatKy_ViPham!C:C, "T9") - SUMIFS(NhatKy_ViPham!K:K, NhatKy_ViPham!E:E, "12_Anh_B", NhatKy_ViPham!F:F, B28, NhatKy_ViPham!C:C, "T9")</f>
        <v>100</v>
      </c>
      <c r="AA28" s="6">
        <f>100 + SUMIFS(NhatKy_ViPham!J:J, NhatKy_ViPham!E:E, "12_Anh_B", NhatKy_ViPham!F:F, B28, NhatKy_ViPham!C:C, "T10") - SUMIFS(NhatKy_ViPham!K:K, NhatKy_ViPham!E:E, "12_Anh_B", NhatKy_ViPham!F:F, B28, NhatKy_ViPham!C:C, "T10")</f>
        <v>100</v>
      </c>
      <c r="AB28" s="6">
        <f>100 + SUMIFS(NhatKy_ViPham!J:J, NhatKy_ViPham!E:E, "12_Anh_B", NhatKy_ViPham!F:F, B28, NhatKy_ViPham!C:C, "T11") - SUMIFS(NhatKy_ViPham!K:K, NhatKy_ViPham!E:E, "12_Anh_B", NhatKy_ViPham!F:F, B28, NhatKy_ViPham!C:C, "T11")</f>
        <v>100</v>
      </c>
      <c r="AC28" s="6">
        <f>100 + SUMIFS(NhatKy_ViPham!J:J, NhatKy_ViPham!E:E, "12_Anh_B", NhatKy_ViPham!F:F, B28, NhatKy_ViPham!C:C, "T12") - SUMIFS(NhatKy_ViPham!K:K, NhatKy_ViPham!E:E, "12_Anh_B", NhatKy_ViPham!F:F, B28, NhatKy_ViPham!C:C, "T12")</f>
        <v>100</v>
      </c>
      <c r="AD28" s="6">
        <f>100 + SUMIFS(NhatKy_ViPham!J:J, NhatKy_ViPham!E:E, "12_Anh_B", NhatKy_ViPham!F:F, B28, NhatKy_ViPham!C:C, "T13") - SUMIFS(NhatKy_ViPham!K:K, NhatKy_ViPham!E:E, "12_Anh_B", NhatKy_ViPham!F:F, B28, NhatKy_ViPham!C:C, "T13")</f>
        <v>100</v>
      </c>
      <c r="AE28" s="6">
        <f>100 + SUMIFS(NhatKy_ViPham!J:J, NhatKy_ViPham!E:E, "12_Anh_B", NhatKy_ViPham!F:F, B28, NhatKy_ViPham!C:C, "T14") - SUMIFS(NhatKy_ViPham!K:K, NhatKy_ViPham!E:E, "12_Anh_B", NhatKy_ViPham!F:F, B28, NhatKy_ViPham!C:C, "T14")</f>
        <v>100</v>
      </c>
      <c r="AF28" s="6">
        <f>100 + SUMIFS(NhatKy_ViPham!J:J, NhatKy_ViPham!E:E, "12_Anh_B", NhatKy_ViPham!F:F, B28, NhatKy_ViPham!C:C, "T15") - SUMIFS(NhatKy_ViPham!K:K, NhatKy_ViPham!E:E, "12_Anh_B", NhatKy_ViPham!F:F, B28, NhatKy_ViPham!C:C, "T15")</f>
        <v>100</v>
      </c>
      <c r="AG28" s="6">
        <f>100 + SUMIFS(NhatKy_ViPham!J:J, NhatKy_ViPham!E:E, "12_Anh_B", NhatKy_ViPham!F:F, B28, NhatKy_ViPham!C:C, "T16") - SUMIFS(NhatKy_ViPham!K:K, NhatKy_ViPham!E:E, "12_Anh_B", NhatKy_ViPham!F:F, B28, NhatKy_ViPham!C:C, "T16")</f>
        <v>100</v>
      </c>
      <c r="AH28" s="6">
        <f>100 + SUMIFS(NhatKy_ViPham!J:J, NhatKy_ViPham!E:E, "12_Anh_B", NhatKy_ViPham!F:F, B28, NhatKy_ViPham!C:C, "T17") - SUMIFS(NhatKy_ViPham!K:K, NhatKy_ViPham!E:E, "12_Anh_B", NhatKy_ViPham!F:F, B28, NhatKy_ViPham!C:C, "T17")</f>
        <v>100</v>
      </c>
      <c r="AI28" s="6">
        <f>100 + SUMIFS(NhatKy_ViPham!J:J, NhatKy_ViPham!E:E, "12_Anh_B", NhatKy_ViPham!F:F, B28, NhatKy_ViPham!C:C, "T18") - SUMIFS(NhatKy_ViPham!K:K, NhatKy_ViPham!E:E, "12_Anh_B", NhatKy_ViPham!F:F, B28, NhatKy_ViPham!C:C, "T18")</f>
        <v>100</v>
      </c>
      <c r="AJ28" s="6">
        <f>100 + SUMIFS(NhatKy_ViPham!J:J, NhatKy_ViPham!E:E, "12_Anh_B", NhatKy_ViPham!F:F, B28, NhatKy_ViPham!C:C, "T19") - SUMIFS(NhatKy_ViPham!K:K, NhatKy_ViPham!E:E, "12_Anh_B", NhatKy_ViPham!F:F, B28, NhatKy_ViPham!C:C, "T19")</f>
        <v>100</v>
      </c>
      <c r="AK28" s="6">
        <f>100 + SUMIFS(NhatKy_ViPham!J:J, NhatKy_ViPham!E:E, "12_Anh_B", NhatKy_ViPham!F:F, B28, NhatKy_ViPham!C:C, "T20") - SUMIFS(NhatKy_ViPham!K:K, NhatKy_ViPham!E:E, "12_Anh_B", NhatKy_ViPham!F:F, B28, NhatKy_ViPham!C:C, "T20")</f>
        <v>100</v>
      </c>
      <c r="AL28" s="6">
        <f>100 + SUMIFS(NhatKy_ViPham!J:J, NhatKy_ViPham!E:E, "12_Anh_B", NhatKy_ViPham!F:F, B28, NhatKy_ViPham!C:C, "T21") - SUMIFS(NhatKy_ViPham!K:K, NhatKy_ViPham!E:E, "12_Anh_B", NhatKy_ViPham!F:F, B28, NhatKy_ViPham!C:C, "T21")</f>
        <v>100</v>
      </c>
      <c r="AM28" s="6">
        <f>100 + SUMIFS(NhatKy_ViPham!J:J, NhatKy_ViPham!E:E, "12_Anh_B", NhatKy_ViPham!F:F, B28, NhatKy_ViPham!C:C, "T22") - SUMIFS(NhatKy_ViPham!K:K, NhatKy_ViPham!E:E, "12_Anh_B", NhatKy_ViPham!F:F, B28, NhatKy_ViPham!C:C, "T22")</f>
        <v>100</v>
      </c>
      <c r="AN28" s="6">
        <f>100 + SUMIFS(NhatKy_ViPham!J:J, NhatKy_ViPham!E:E, "12_Anh_B", NhatKy_ViPham!F:F, B28, NhatKy_ViPham!C:C, "T23") - SUMIFS(NhatKy_ViPham!K:K, NhatKy_ViPham!E:E, "12_Anh_B", NhatKy_ViPham!F:F, B28, NhatKy_ViPham!C:C, "T23")</f>
        <v>100</v>
      </c>
      <c r="AO28" s="6">
        <f>100 + SUMIFS(NhatKy_ViPham!J:J, NhatKy_ViPham!E:E, "12_Anh_B", NhatKy_ViPham!F:F, B28, NhatKy_ViPham!C:C, "T24") - SUMIFS(NhatKy_ViPham!K:K, NhatKy_ViPham!E:E, "12_Anh_B", NhatKy_ViPham!F:F, B28, NhatKy_ViPham!C:C, "T24")</f>
        <v>100</v>
      </c>
      <c r="AP28" s="6">
        <f>100 + SUMIFS(NhatKy_ViPham!J:J, NhatKy_ViPham!E:E, "12_Anh_B", NhatKy_ViPham!F:F, B28, NhatKy_ViPham!C:C, "T25") - SUMIFS(NhatKy_ViPham!K:K, NhatKy_ViPham!E:E, "12_Anh_B", NhatKy_ViPham!F:F, B28, NhatKy_ViPham!C:C, "T25")</f>
        <v>100</v>
      </c>
      <c r="AQ28" s="6">
        <f>100 + SUMIFS(NhatKy_ViPham!J:J, NhatKy_ViPham!E:E, "12_Anh_B", NhatKy_ViPham!F:F, B28, NhatKy_ViPham!C:C, "T26") - SUMIFS(NhatKy_ViPham!K:K, NhatKy_ViPham!E:E, "12_Anh_B", NhatKy_ViPham!F:F, B28, NhatKy_ViPham!C:C, "T26")</f>
        <v>100</v>
      </c>
      <c r="AR28" s="6">
        <f>100 + SUMIFS(NhatKy_ViPham!J:J, NhatKy_ViPham!E:E, "12_Anh_B", NhatKy_ViPham!F:F, B28, NhatKy_ViPham!C:C, "T27") - SUMIFS(NhatKy_ViPham!K:K, NhatKy_ViPham!E:E, "12_Anh_B", NhatKy_ViPham!F:F, B28, NhatKy_ViPham!C:C, "T27")</f>
        <v>100</v>
      </c>
      <c r="AS28" s="6">
        <f>100 + SUMIFS(NhatKy_ViPham!J:J, NhatKy_ViPham!E:E, "12_Anh_B", NhatKy_ViPham!F:F, B28, NhatKy_ViPham!C:C, "T28") - SUMIFS(NhatKy_ViPham!K:K, NhatKy_ViPham!E:E, "12_Anh_B", NhatKy_ViPham!F:F, B28, NhatKy_ViPham!C:C, "T28")</f>
        <v>100</v>
      </c>
      <c r="AT28" s="6">
        <f>100 + SUMIFS(NhatKy_ViPham!J:J, NhatKy_ViPham!E:E, "12_Anh_B", NhatKy_ViPham!F:F, B28, NhatKy_ViPham!C:C, "T29") - SUMIFS(NhatKy_ViPham!K:K, NhatKy_ViPham!E:E, "12_Anh_B", NhatKy_ViPham!F:F, B28, NhatKy_ViPham!C:C, "T29")</f>
        <v>100</v>
      </c>
      <c r="AU28" s="6">
        <f>100 + SUMIFS(NhatKy_ViPham!J:J, NhatKy_ViPham!E:E, "12_Anh_B", NhatKy_ViPham!F:F, B28, NhatKy_ViPham!C:C, "T30") - SUMIFS(NhatKy_ViPham!K:K, NhatKy_ViPham!E:E, "12_Anh_B", NhatKy_ViPham!F:F, B28, NhatKy_ViPham!C:C, "T30")</f>
        <v>100</v>
      </c>
      <c r="AV28" s="6">
        <f>100 + SUMIFS(NhatKy_ViPham!J:J, NhatKy_ViPham!E:E, "12_Anh_B", NhatKy_ViPham!F:F, B28, NhatKy_ViPham!C:C, "T31") - SUMIFS(NhatKy_ViPham!K:K, NhatKy_ViPham!E:E, "12_Anh_B", NhatKy_ViPham!F:F, B28, NhatKy_ViPham!C:C, "T31")</f>
        <v>100</v>
      </c>
      <c r="AW28" s="6">
        <f>100 + SUMIFS(NhatKy_ViPham!J:J, NhatKy_ViPham!E:E, "12_Anh_B", NhatKy_ViPham!F:F, B28, NhatKy_ViPham!C:C, "T32") - SUMIFS(NhatKy_ViPham!K:K, NhatKy_ViPham!E:E, "12_Anh_B", NhatKy_ViPham!F:F, B28, NhatKy_ViPham!C:C, "T32")</f>
        <v>100</v>
      </c>
      <c r="AX28" s="6">
        <f>100 + SUMIFS(NhatKy_ViPham!J:J, NhatKy_ViPham!E:E, "12_Anh_B", NhatKy_ViPham!F:F, B28, NhatKy_ViPham!C:C, "T33") - SUMIFS(NhatKy_ViPham!K:K, NhatKy_ViPham!E:E, "12_Anh_B", NhatKy_ViPham!F:F, B28, NhatKy_ViPham!C:C, "T33")</f>
        <v>100</v>
      </c>
      <c r="AY28" s="6">
        <f>100 + SUMIFS(NhatKy_ViPham!J:J, NhatKy_ViPham!E:E, "12_Anh_B", NhatKy_ViPham!F:F, B28, NhatKy_ViPham!C:C, "T34") - SUMIFS(NhatKy_ViPham!K:K, NhatKy_ViPham!E:E, "12_Anh_B", NhatKy_ViPham!F:F, B28, NhatKy_ViPham!C:C, "T34")</f>
        <v>100</v>
      </c>
      <c r="AZ28" s="6">
        <f>100 + SUMIFS(NhatKy_ViPham!J:J, NhatKy_ViPham!E:E, "12_Anh_B", NhatKy_ViPham!F:F, B28, NhatKy_ViPham!C:C, "T35") - SUMIFS(NhatKy_ViPham!K:K, NhatKy_ViPham!E:E, "12_Anh_B", NhatKy_ViPham!F:F, B28, NhatKy_ViPham!C:C, "T35")</f>
        <v>100</v>
      </c>
      <c r="BA28" s="12">
        <f t="shared" si="0"/>
        <v>100</v>
      </c>
      <c r="BB28" s="11" t="s">
        <v>430</v>
      </c>
      <c r="BC28" s="16" t="str">
        <f t="shared" si="1"/>
        <v>Tốt</v>
      </c>
      <c r="BD28" s="15" t="str">
        <f t="shared" si="2"/>
        <v>🟢 BÌNH THƯỜNG</v>
      </c>
    </row>
    <row r="29" spans="1:56" x14ac:dyDescent="0.25">
      <c r="A29" s="4">
        <v>21</v>
      </c>
      <c r="B29" s="10" t="s">
        <v>2977</v>
      </c>
      <c r="C29" s="4" t="s">
        <v>2698</v>
      </c>
      <c r="D29" s="4" t="s">
        <v>429</v>
      </c>
      <c r="E29" s="11" t="s">
        <v>430</v>
      </c>
      <c r="F29" s="7">
        <f>SUMIFS(NhatKy_ViPham!K:K, NhatKy_ViPham!E:E, "12_Anh_B", NhatKy_ViPham!F:F, B29, NhatKy_ViPham!H:H, "L01")</f>
        <v>0</v>
      </c>
      <c r="G29" s="7">
        <f>SUMIFS(NhatKy_ViPham!K:K, NhatKy_ViPham!E:E, "12_Anh_B", NhatKy_ViPham!F:F, B29, NhatKy_ViPham!H:H, "L02")</f>
        <v>0</v>
      </c>
      <c r="H29" s="7">
        <f>SUMIFS(NhatKy_ViPham!K:K, NhatKy_ViPham!E:E, "12_Anh_B", NhatKy_ViPham!F:F, B29, NhatKy_ViPham!H:H, "L03")</f>
        <v>0</v>
      </c>
      <c r="I29" s="7">
        <f>SUMIFS(NhatKy_ViPham!K:K, NhatKy_ViPham!E:E, "12_Anh_B", NhatKy_ViPham!F:F, B29, NhatKy_ViPham!H:H, "L04")</f>
        <v>0</v>
      </c>
      <c r="J29" s="7">
        <f>SUMIFS(NhatKy_ViPham!K:K, NhatKy_ViPham!E:E, "12_Anh_B", NhatKy_ViPham!F:F, B29, NhatKy_ViPham!H:H, "L05")</f>
        <v>0</v>
      </c>
      <c r="K29" s="7">
        <f>SUMIFS(NhatKy_ViPham!K:K, NhatKy_ViPham!E:E, "12_Anh_B", NhatKy_ViPham!F:F, B29, NhatKy_ViPham!H:H, "L06")</f>
        <v>0</v>
      </c>
      <c r="L29" s="7">
        <f>SUMIFS(NhatKy_ViPham!K:K, NhatKy_ViPham!E:E, "12_Anh_B", NhatKy_ViPham!F:F, B29, NhatKy_ViPham!H:H, "L07")</f>
        <v>0</v>
      </c>
      <c r="M29" s="7">
        <f>SUMIFS(NhatKy_ViPham!K:K, NhatKy_ViPham!E:E, "12_Anh_B", NhatKy_ViPham!F:F, B29, NhatKy_ViPham!H:H, "L08")</f>
        <v>0</v>
      </c>
      <c r="N29" s="7">
        <f>SUMIFS(NhatKy_ViPham!K:K, NhatKy_ViPham!E:E, "12_Anh_B", NhatKy_ViPham!F:F, B29, NhatKy_ViPham!H:H, "L09")</f>
        <v>0</v>
      </c>
      <c r="O29" s="7">
        <f>SUMIFS(NhatKy_ViPham!K:K, NhatKy_ViPham!E:E, "12_Anh_B", NhatKy_ViPham!F:F, B29, NhatKy_ViPham!H:H, "L10")</f>
        <v>0</v>
      </c>
      <c r="P29" s="12">
        <f>SUMIFS(NhatKy_ViPham!J:J, NhatKy_ViPham!E:E, "12_Anh_B", NhatKy_ViPham!F:F, B29)</f>
        <v>0</v>
      </c>
      <c r="Q29" s="13">
        <f>SUMIFS(NhatKy_ViPham!K:K, NhatKy_ViPham!E:E, "12_Anh_B", NhatKy_ViPham!F:F, B29)</f>
        <v>0</v>
      </c>
      <c r="R29" s="7">
        <f>100 + SUMIFS(NhatKy_ViPham!J:J, NhatKy_ViPham!E:E, "12_Anh_B", NhatKy_ViPham!F:F, B29, NhatKy_ViPham!C:C, "T1") - SUMIFS(NhatKy_ViPham!K:K, NhatKy_ViPham!E:E, "12_Anh_B", NhatKy_ViPham!F:F, B29, NhatKy_ViPham!C:C, "T1")</f>
        <v>100</v>
      </c>
      <c r="S29" s="7">
        <f>100 + SUMIFS(NhatKy_ViPham!J:J, NhatKy_ViPham!E:E, "12_Anh_B", NhatKy_ViPham!F:F, B29, NhatKy_ViPham!C:C, "T2") - SUMIFS(NhatKy_ViPham!K:K, NhatKy_ViPham!E:E, "12_Anh_B", NhatKy_ViPham!F:F, B29, NhatKy_ViPham!C:C, "T2")</f>
        <v>100</v>
      </c>
      <c r="T29" s="7">
        <f>100 + SUMIFS(NhatKy_ViPham!J:J, NhatKy_ViPham!E:E, "12_Anh_B", NhatKy_ViPham!F:F, B29, NhatKy_ViPham!C:C, "T3") - SUMIFS(NhatKy_ViPham!K:K, NhatKy_ViPham!E:E, "12_Anh_B", NhatKy_ViPham!F:F, B29, NhatKy_ViPham!C:C, "T3")</f>
        <v>100</v>
      </c>
      <c r="U29" s="7">
        <f>100 + SUMIFS(NhatKy_ViPham!J:J, NhatKy_ViPham!E:E, "12_Anh_B", NhatKy_ViPham!F:F, B29, NhatKy_ViPham!C:C, "T4") - SUMIFS(NhatKy_ViPham!K:K, NhatKy_ViPham!E:E, "12_Anh_B", NhatKy_ViPham!F:F, B29, NhatKy_ViPham!C:C, "T4")</f>
        <v>100</v>
      </c>
      <c r="V29" s="7">
        <f>100 + SUMIFS(NhatKy_ViPham!J:J, NhatKy_ViPham!E:E, "12_Anh_B", NhatKy_ViPham!F:F, B29, NhatKy_ViPham!C:C, "T5") - SUMIFS(NhatKy_ViPham!K:K, NhatKy_ViPham!E:E, "12_Anh_B", NhatKy_ViPham!F:F, B29, NhatKy_ViPham!C:C, "T5")</f>
        <v>100</v>
      </c>
      <c r="W29" s="7">
        <f>100 + SUMIFS(NhatKy_ViPham!J:J, NhatKy_ViPham!E:E, "12_Anh_B", NhatKy_ViPham!F:F, B29, NhatKy_ViPham!C:C, "T6") - SUMIFS(NhatKy_ViPham!K:K, NhatKy_ViPham!E:E, "12_Anh_B", NhatKy_ViPham!F:F, B29, NhatKy_ViPham!C:C, "T6")</f>
        <v>100</v>
      </c>
      <c r="X29" s="7">
        <f>100 + SUMIFS(NhatKy_ViPham!J:J, NhatKy_ViPham!E:E, "12_Anh_B", NhatKy_ViPham!F:F, B29, NhatKy_ViPham!C:C, "T7") - SUMIFS(NhatKy_ViPham!K:K, NhatKy_ViPham!E:E, "12_Anh_B", NhatKy_ViPham!F:F, B29, NhatKy_ViPham!C:C, "T7")</f>
        <v>100</v>
      </c>
      <c r="Y29" s="7">
        <f>100 + SUMIFS(NhatKy_ViPham!J:J, NhatKy_ViPham!E:E, "12_Anh_B", NhatKy_ViPham!F:F, B29, NhatKy_ViPham!C:C, "T8") - SUMIFS(NhatKy_ViPham!K:K, NhatKy_ViPham!E:E, "12_Anh_B", NhatKy_ViPham!F:F, B29, NhatKy_ViPham!C:C, "T8")</f>
        <v>100</v>
      </c>
      <c r="Z29" s="7">
        <f>100 + SUMIFS(NhatKy_ViPham!J:J, NhatKy_ViPham!E:E, "12_Anh_B", NhatKy_ViPham!F:F, B29, NhatKy_ViPham!C:C, "T9") - SUMIFS(NhatKy_ViPham!K:K, NhatKy_ViPham!E:E, "12_Anh_B", NhatKy_ViPham!F:F, B29, NhatKy_ViPham!C:C, "T9")</f>
        <v>100</v>
      </c>
      <c r="AA29" s="7">
        <f>100 + SUMIFS(NhatKy_ViPham!J:J, NhatKy_ViPham!E:E, "12_Anh_B", NhatKy_ViPham!F:F, B29, NhatKy_ViPham!C:C, "T10") - SUMIFS(NhatKy_ViPham!K:K, NhatKy_ViPham!E:E, "12_Anh_B", NhatKy_ViPham!F:F, B29, NhatKy_ViPham!C:C, "T10")</f>
        <v>100</v>
      </c>
      <c r="AB29" s="7">
        <f>100 + SUMIFS(NhatKy_ViPham!J:J, NhatKy_ViPham!E:E, "12_Anh_B", NhatKy_ViPham!F:F, B29, NhatKy_ViPham!C:C, "T11") - SUMIFS(NhatKy_ViPham!K:K, NhatKy_ViPham!E:E, "12_Anh_B", NhatKy_ViPham!F:F, B29, NhatKy_ViPham!C:C, "T11")</f>
        <v>100</v>
      </c>
      <c r="AC29" s="7">
        <f>100 + SUMIFS(NhatKy_ViPham!J:J, NhatKy_ViPham!E:E, "12_Anh_B", NhatKy_ViPham!F:F, B29, NhatKy_ViPham!C:C, "T12") - SUMIFS(NhatKy_ViPham!K:K, NhatKy_ViPham!E:E, "12_Anh_B", NhatKy_ViPham!F:F, B29, NhatKy_ViPham!C:C, "T12")</f>
        <v>100</v>
      </c>
      <c r="AD29" s="7">
        <f>100 + SUMIFS(NhatKy_ViPham!J:J, NhatKy_ViPham!E:E, "12_Anh_B", NhatKy_ViPham!F:F, B29, NhatKy_ViPham!C:C, "T13") - SUMIFS(NhatKy_ViPham!K:K, NhatKy_ViPham!E:E, "12_Anh_B", NhatKy_ViPham!F:F, B29, NhatKy_ViPham!C:C, "T13")</f>
        <v>100</v>
      </c>
      <c r="AE29" s="7">
        <f>100 + SUMIFS(NhatKy_ViPham!J:J, NhatKy_ViPham!E:E, "12_Anh_B", NhatKy_ViPham!F:F, B29, NhatKy_ViPham!C:C, "T14") - SUMIFS(NhatKy_ViPham!K:K, NhatKy_ViPham!E:E, "12_Anh_B", NhatKy_ViPham!F:F, B29, NhatKy_ViPham!C:C, "T14")</f>
        <v>100</v>
      </c>
      <c r="AF29" s="7">
        <f>100 + SUMIFS(NhatKy_ViPham!J:J, NhatKy_ViPham!E:E, "12_Anh_B", NhatKy_ViPham!F:F, B29, NhatKy_ViPham!C:C, "T15") - SUMIFS(NhatKy_ViPham!K:K, NhatKy_ViPham!E:E, "12_Anh_B", NhatKy_ViPham!F:F, B29, NhatKy_ViPham!C:C, "T15")</f>
        <v>100</v>
      </c>
      <c r="AG29" s="7">
        <f>100 + SUMIFS(NhatKy_ViPham!J:J, NhatKy_ViPham!E:E, "12_Anh_B", NhatKy_ViPham!F:F, B29, NhatKy_ViPham!C:C, "T16") - SUMIFS(NhatKy_ViPham!K:K, NhatKy_ViPham!E:E, "12_Anh_B", NhatKy_ViPham!F:F, B29, NhatKy_ViPham!C:C, "T16")</f>
        <v>100</v>
      </c>
      <c r="AH29" s="7">
        <f>100 + SUMIFS(NhatKy_ViPham!J:J, NhatKy_ViPham!E:E, "12_Anh_B", NhatKy_ViPham!F:F, B29, NhatKy_ViPham!C:C, "T17") - SUMIFS(NhatKy_ViPham!K:K, NhatKy_ViPham!E:E, "12_Anh_B", NhatKy_ViPham!F:F, B29, NhatKy_ViPham!C:C, "T17")</f>
        <v>100</v>
      </c>
      <c r="AI29" s="7">
        <f>100 + SUMIFS(NhatKy_ViPham!J:J, NhatKy_ViPham!E:E, "12_Anh_B", NhatKy_ViPham!F:F, B29, NhatKy_ViPham!C:C, "T18") - SUMIFS(NhatKy_ViPham!K:K, NhatKy_ViPham!E:E, "12_Anh_B", NhatKy_ViPham!F:F, B29, NhatKy_ViPham!C:C, "T18")</f>
        <v>100</v>
      </c>
      <c r="AJ29" s="7">
        <f>100 + SUMIFS(NhatKy_ViPham!J:J, NhatKy_ViPham!E:E, "12_Anh_B", NhatKy_ViPham!F:F, B29, NhatKy_ViPham!C:C, "T19") - SUMIFS(NhatKy_ViPham!K:K, NhatKy_ViPham!E:E, "12_Anh_B", NhatKy_ViPham!F:F, B29, NhatKy_ViPham!C:C, "T19")</f>
        <v>100</v>
      </c>
      <c r="AK29" s="7">
        <f>100 + SUMIFS(NhatKy_ViPham!J:J, NhatKy_ViPham!E:E, "12_Anh_B", NhatKy_ViPham!F:F, B29, NhatKy_ViPham!C:C, "T20") - SUMIFS(NhatKy_ViPham!K:K, NhatKy_ViPham!E:E, "12_Anh_B", NhatKy_ViPham!F:F, B29, NhatKy_ViPham!C:C, "T20")</f>
        <v>100</v>
      </c>
      <c r="AL29" s="7">
        <f>100 + SUMIFS(NhatKy_ViPham!J:J, NhatKy_ViPham!E:E, "12_Anh_B", NhatKy_ViPham!F:F, B29, NhatKy_ViPham!C:C, "T21") - SUMIFS(NhatKy_ViPham!K:K, NhatKy_ViPham!E:E, "12_Anh_B", NhatKy_ViPham!F:F, B29, NhatKy_ViPham!C:C, "T21")</f>
        <v>100</v>
      </c>
      <c r="AM29" s="7">
        <f>100 + SUMIFS(NhatKy_ViPham!J:J, NhatKy_ViPham!E:E, "12_Anh_B", NhatKy_ViPham!F:F, B29, NhatKy_ViPham!C:C, "T22") - SUMIFS(NhatKy_ViPham!K:K, NhatKy_ViPham!E:E, "12_Anh_B", NhatKy_ViPham!F:F, B29, NhatKy_ViPham!C:C, "T22")</f>
        <v>100</v>
      </c>
      <c r="AN29" s="7">
        <f>100 + SUMIFS(NhatKy_ViPham!J:J, NhatKy_ViPham!E:E, "12_Anh_B", NhatKy_ViPham!F:F, B29, NhatKy_ViPham!C:C, "T23") - SUMIFS(NhatKy_ViPham!K:K, NhatKy_ViPham!E:E, "12_Anh_B", NhatKy_ViPham!F:F, B29, NhatKy_ViPham!C:C, "T23")</f>
        <v>100</v>
      </c>
      <c r="AO29" s="7">
        <f>100 + SUMIFS(NhatKy_ViPham!J:J, NhatKy_ViPham!E:E, "12_Anh_B", NhatKy_ViPham!F:F, B29, NhatKy_ViPham!C:C, "T24") - SUMIFS(NhatKy_ViPham!K:K, NhatKy_ViPham!E:E, "12_Anh_B", NhatKy_ViPham!F:F, B29, NhatKy_ViPham!C:C, "T24")</f>
        <v>100</v>
      </c>
      <c r="AP29" s="7">
        <f>100 + SUMIFS(NhatKy_ViPham!J:J, NhatKy_ViPham!E:E, "12_Anh_B", NhatKy_ViPham!F:F, B29, NhatKy_ViPham!C:C, "T25") - SUMIFS(NhatKy_ViPham!K:K, NhatKy_ViPham!E:E, "12_Anh_B", NhatKy_ViPham!F:F, B29, NhatKy_ViPham!C:C, "T25")</f>
        <v>100</v>
      </c>
      <c r="AQ29" s="7">
        <f>100 + SUMIFS(NhatKy_ViPham!J:J, NhatKy_ViPham!E:E, "12_Anh_B", NhatKy_ViPham!F:F, B29, NhatKy_ViPham!C:C, "T26") - SUMIFS(NhatKy_ViPham!K:K, NhatKy_ViPham!E:E, "12_Anh_B", NhatKy_ViPham!F:F, B29, NhatKy_ViPham!C:C, "T26")</f>
        <v>100</v>
      </c>
      <c r="AR29" s="7">
        <f>100 + SUMIFS(NhatKy_ViPham!J:J, NhatKy_ViPham!E:E, "12_Anh_B", NhatKy_ViPham!F:F, B29, NhatKy_ViPham!C:C, "T27") - SUMIFS(NhatKy_ViPham!K:K, NhatKy_ViPham!E:E, "12_Anh_B", NhatKy_ViPham!F:F, B29, NhatKy_ViPham!C:C, "T27")</f>
        <v>100</v>
      </c>
      <c r="AS29" s="7">
        <f>100 + SUMIFS(NhatKy_ViPham!J:J, NhatKy_ViPham!E:E, "12_Anh_B", NhatKy_ViPham!F:F, B29, NhatKy_ViPham!C:C, "T28") - SUMIFS(NhatKy_ViPham!K:K, NhatKy_ViPham!E:E, "12_Anh_B", NhatKy_ViPham!F:F, B29, NhatKy_ViPham!C:C, "T28")</f>
        <v>100</v>
      </c>
      <c r="AT29" s="7">
        <f>100 + SUMIFS(NhatKy_ViPham!J:J, NhatKy_ViPham!E:E, "12_Anh_B", NhatKy_ViPham!F:F, B29, NhatKy_ViPham!C:C, "T29") - SUMIFS(NhatKy_ViPham!K:K, NhatKy_ViPham!E:E, "12_Anh_B", NhatKy_ViPham!F:F, B29, NhatKy_ViPham!C:C, "T29")</f>
        <v>100</v>
      </c>
      <c r="AU29" s="7">
        <f>100 + SUMIFS(NhatKy_ViPham!J:J, NhatKy_ViPham!E:E, "12_Anh_B", NhatKy_ViPham!F:F, B29, NhatKy_ViPham!C:C, "T30") - SUMIFS(NhatKy_ViPham!K:K, NhatKy_ViPham!E:E, "12_Anh_B", NhatKy_ViPham!F:F, B29, NhatKy_ViPham!C:C, "T30")</f>
        <v>100</v>
      </c>
      <c r="AV29" s="7">
        <f>100 + SUMIFS(NhatKy_ViPham!J:J, NhatKy_ViPham!E:E, "12_Anh_B", NhatKy_ViPham!F:F, B29, NhatKy_ViPham!C:C, "T31") - SUMIFS(NhatKy_ViPham!K:K, NhatKy_ViPham!E:E, "12_Anh_B", NhatKy_ViPham!F:F, B29, NhatKy_ViPham!C:C, "T31")</f>
        <v>100</v>
      </c>
      <c r="AW29" s="7">
        <f>100 + SUMIFS(NhatKy_ViPham!J:J, NhatKy_ViPham!E:E, "12_Anh_B", NhatKy_ViPham!F:F, B29, NhatKy_ViPham!C:C, "T32") - SUMIFS(NhatKy_ViPham!K:K, NhatKy_ViPham!E:E, "12_Anh_B", NhatKy_ViPham!F:F, B29, NhatKy_ViPham!C:C, "T32")</f>
        <v>100</v>
      </c>
      <c r="AX29" s="7">
        <f>100 + SUMIFS(NhatKy_ViPham!J:J, NhatKy_ViPham!E:E, "12_Anh_B", NhatKy_ViPham!F:F, B29, NhatKy_ViPham!C:C, "T33") - SUMIFS(NhatKy_ViPham!K:K, NhatKy_ViPham!E:E, "12_Anh_B", NhatKy_ViPham!F:F, B29, NhatKy_ViPham!C:C, "T33")</f>
        <v>100</v>
      </c>
      <c r="AY29" s="7">
        <f>100 + SUMIFS(NhatKy_ViPham!J:J, NhatKy_ViPham!E:E, "12_Anh_B", NhatKy_ViPham!F:F, B29, NhatKy_ViPham!C:C, "T34") - SUMIFS(NhatKy_ViPham!K:K, NhatKy_ViPham!E:E, "12_Anh_B", NhatKy_ViPham!F:F, B29, NhatKy_ViPham!C:C, "T34")</f>
        <v>100</v>
      </c>
      <c r="AZ29" s="7">
        <f>100 + SUMIFS(NhatKy_ViPham!J:J, NhatKy_ViPham!E:E, "12_Anh_B", NhatKy_ViPham!F:F, B29, NhatKy_ViPham!C:C, "T35") - SUMIFS(NhatKy_ViPham!K:K, NhatKy_ViPham!E:E, "12_Anh_B", NhatKy_ViPham!F:F, B29, NhatKy_ViPham!C:C, "T35")</f>
        <v>100</v>
      </c>
      <c r="BA29" s="12">
        <f t="shared" si="0"/>
        <v>100</v>
      </c>
      <c r="BB29" s="11" t="s">
        <v>430</v>
      </c>
      <c r="BC29" s="14" t="str">
        <f t="shared" si="1"/>
        <v>Tốt</v>
      </c>
      <c r="BD29" s="10" t="str">
        <f t="shared" si="2"/>
        <v>🟢 BÌNH THƯỜNG</v>
      </c>
    </row>
    <row r="30" spans="1:56" x14ac:dyDescent="0.25">
      <c r="A30" s="5">
        <v>22</v>
      </c>
      <c r="B30" s="15" t="s">
        <v>2978</v>
      </c>
      <c r="C30" s="5" t="s">
        <v>2700</v>
      </c>
      <c r="D30" s="5" t="s">
        <v>429</v>
      </c>
      <c r="E30" s="11" t="s">
        <v>430</v>
      </c>
      <c r="F30" s="6">
        <f>SUMIFS(NhatKy_ViPham!K:K, NhatKy_ViPham!E:E, "12_Anh_B", NhatKy_ViPham!F:F, B30, NhatKy_ViPham!H:H, "L01")</f>
        <v>0</v>
      </c>
      <c r="G30" s="6">
        <f>SUMIFS(NhatKy_ViPham!K:K, NhatKy_ViPham!E:E, "12_Anh_B", NhatKy_ViPham!F:F, B30, NhatKy_ViPham!H:H, "L02")</f>
        <v>0</v>
      </c>
      <c r="H30" s="6">
        <f>SUMIFS(NhatKy_ViPham!K:K, NhatKy_ViPham!E:E, "12_Anh_B", NhatKy_ViPham!F:F, B30, NhatKy_ViPham!H:H, "L03")</f>
        <v>0</v>
      </c>
      <c r="I30" s="6">
        <f>SUMIFS(NhatKy_ViPham!K:K, NhatKy_ViPham!E:E, "12_Anh_B", NhatKy_ViPham!F:F, B30, NhatKy_ViPham!H:H, "L04")</f>
        <v>0</v>
      </c>
      <c r="J30" s="6">
        <f>SUMIFS(NhatKy_ViPham!K:K, NhatKy_ViPham!E:E, "12_Anh_B", NhatKy_ViPham!F:F, B30, NhatKy_ViPham!H:H, "L05")</f>
        <v>0</v>
      </c>
      <c r="K30" s="6">
        <f>SUMIFS(NhatKy_ViPham!K:K, NhatKy_ViPham!E:E, "12_Anh_B", NhatKy_ViPham!F:F, B30, NhatKy_ViPham!H:H, "L06")</f>
        <v>0</v>
      </c>
      <c r="L30" s="6">
        <f>SUMIFS(NhatKy_ViPham!K:K, NhatKy_ViPham!E:E, "12_Anh_B", NhatKy_ViPham!F:F, B30, NhatKy_ViPham!H:H, "L07")</f>
        <v>0</v>
      </c>
      <c r="M30" s="6">
        <f>SUMIFS(NhatKy_ViPham!K:K, NhatKy_ViPham!E:E, "12_Anh_B", NhatKy_ViPham!F:F, B30, NhatKy_ViPham!H:H, "L08")</f>
        <v>0</v>
      </c>
      <c r="N30" s="6">
        <f>SUMIFS(NhatKy_ViPham!K:K, NhatKy_ViPham!E:E, "12_Anh_B", NhatKy_ViPham!F:F, B30, NhatKy_ViPham!H:H, "L09")</f>
        <v>0</v>
      </c>
      <c r="O30" s="6">
        <f>SUMIFS(NhatKy_ViPham!K:K, NhatKy_ViPham!E:E, "12_Anh_B", NhatKy_ViPham!F:F, B30, NhatKy_ViPham!H:H, "L10")</f>
        <v>0</v>
      </c>
      <c r="P30" s="12">
        <f>SUMIFS(NhatKy_ViPham!J:J, NhatKy_ViPham!E:E, "12_Anh_B", NhatKy_ViPham!F:F, B30)</f>
        <v>0</v>
      </c>
      <c r="Q30" s="13">
        <f>SUMIFS(NhatKy_ViPham!K:K, NhatKy_ViPham!E:E, "12_Anh_B", NhatKy_ViPham!F:F, B30)</f>
        <v>0</v>
      </c>
      <c r="R30" s="6">
        <f>100 + SUMIFS(NhatKy_ViPham!J:J, NhatKy_ViPham!E:E, "12_Anh_B", NhatKy_ViPham!F:F, B30, NhatKy_ViPham!C:C, "T1") - SUMIFS(NhatKy_ViPham!K:K, NhatKy_ViPham!E:E, "12_Anh_B", NhatKy_ViPham!F:F, B30, NhatKy_ViPham!C:C, "T1")</f>
        <v>100</v>
      </c>
      <c r="S30" s="6">
        <f>100 + SUMIFS(NhatKy_ViPham!J:J, NhatKy_ViPham!E:E, "12_Anh_B", NhatKy_ViPham!F:F, B30, NhatKy_ViPham!C:C, "T2") - SUMIFS(NhatKy_ViPham!K:K, NhatKy_ViPham!E:E, "12_Anh_B", NhatKy_ViPham!F:F, B30, NhatKy_ViPham!C:C, "T2")</f>
        <v>100</v>
      </c>
      <c r="T30" s="6">
        <f>100 + SUMIFS(NhatKy_ViPham!J:J, NhatKy_ViPham!E:E, "12_Anh_B", NhatKy_ViPham!F:F, B30, NhatKy_ViPham!C:C, "T3") - SUMIFS(NhatKy_ViPham!K:K, NhatKy_ViPham!E:E, "12_Anh_B", NhatKy_ViPham!F:F, B30, NhatKy_ViPham!C:C, "T3")</f>
        <v>100</v>
      </c>
      <c r="U30" s="6">
        <f>100 + SUMIFS(NhatKy_ViPham!J:J, NhatKy_ViPham!E:E, "12_Anh_B", NhatKy_ViPham!F:F, B30, NhatKy_ViPham!C:C, "T4") - SUMIFS(NhatKy_ViPham!K:K, NhatKy_ViPham!E:E, "12_Anh_B", NhatKy_ViPham!F:F, B30, NhatKy_ViPham!C:C, "T4")</f>
        <v>100</v>
      </c>
      <c r="V30" s="6">
        <f>100 + SUMIFS(NhatKy_ViPham!J:J, NhatKy_ViPham!E:E, "12_Anh_B", NhatKy_ViPham!F:F, B30, NhatKy_ViPham!C:C, "T5") - SUMIFS(NhatKy_ViPham!K:K, NhatKy_ViPham!E:E, "12_Anh_B", NhatKy_ViPham!F:F, B30, NhatKy_ViPham!C:C, "T5")</f>
        <v>100</v>
      </c>
      <c r="W30" s="6">
        <f>100 + SUMIFS(NhatKy_ViPham!J:J, NhatKy_ViPham!E:E, "12_Anh_B", NhatKy_ViPham!F:F, B30, NhatKy_ViPham!C:C, "T6") - SUMIFS(NhatKy_ViPham!K:K, NhatKy_ViPham!E:E, "12_Anh_B", NhatKy_ViPham!F:F, B30, NhatKy_ViPham!C:C, "T6")</f>
        <v>100</v>
      </c>
      <c r="X30" s="6">
        <f>100 + SUMIFS(NhatKy_ViPham!J:J, NhatKy_ViPham!E:E, "12_Anh_B", NhatKy_ViPham!F:F, B30, NhatKy_ViPham!C:C, "T7") - SUMIFS(NhatKy_ViPham!K:K, NhatKy_ViPham!E:E, "12_Anh_B", NhatKy_ViPham!F:F, B30, NhatKy_ViPham!C:C, "T7")</f>
        <v>100</v>
      </c>
      <c r="Y30" s="6">
        <f>100 + SUMIFS(NhatKy_ViPham!J:J, NhatKy_ViPham!E:E, "12_Anh_B", NhatKy_ViPham!F:F, B30, NhatKy_ViPham!C:C, "T8") - SUMIFS(NhatKy_ViPham!K:K, NhatKy_ViPham!E:E, "12_Anh_B", NhatKy_ViPham!F:F, B30, NhatKy_ViPham!C:C, "T8")</f>
        <v>100</v>
      </c>
      <c r="Z30" s="6">
        <f>100 + SUMIFS(NhatKy_ViPham!J:J, NhatKy_ViPham!E:E, "12_Anh_B", NhatKy_ViPham!F:F, B30, NhatKy_ViPham!C:C, "T9") - SUMIFS(NhatKy_ViPham!K:K, NhatKy_ViPham!E:E, "12_Anh_B", NhatKy_ViPham!F:F, B30, NhatKy_ViPham!C:C, "T9")</f>
        <v>100</v>
      </c>
      <c r="AA30" s="6">
        <f>100 + SUMIFS(NhatKy_ViPham!J:J, NhatKy_ViPham!E:E, "12_Anh_B", NhatKy_ViPham!F:F, B30, NhatKy_ViPham!C:C, "T10") - SUMIFS(NhatKy_ViPham!K:K, NhatKy_ViPham!E:E, "12_Anh_B", NhatKy_ViPham!F:F, B30, NhatKy_ViPham!C:C, "T10")</f>
        <v>100</v>
      </c>
      <c r="AB30" s="6">
        <f>100 + SUMIFS(NhatKy_ViPham!J:J, NhatKy_ViPham!E:E, "12_Anh_B", NhatKy_ViPham!F:F, B30, NhatKy_ViPham!C:C, "T11") - SUMIFS(NhatKy_ViPham!K:K, NhatKy_ViPham!E:E, "12_Anh_B", NhatKy_ViPham!F:F, B30, NhatKy_ViPham!C:C, "T11")</f>
        <v>100</v>
      </c>
      <c r="AC30" s="6">
        <f>100 + SUMIFS(NhatKy_ViPham!J:J, NhatKy_ViPham!E:E, "12_Anh_B", NhatKy_ViPham!F:F, B30, NhatKy_ViPham!C:C, "T12") - SUMIFS(NhatKy_ViPham!K:K, NhatKy_ViPham!E:E, "12_Anh_B", NhatKy_ViPham!F:F, B30, NhatKy_ViPham!C:C, "T12")</f>
        <v>100</v>
      </c>
      <c r="AD30" s="6">
        <f>100 + SUMIFS(NhatKy_ViPham!J:J, NhatKy_ViPham!E:E, "12_Anh_B", NhatKy_ViPham!F:F, B30, NhatKy_ViPham!C:C, "T13") - SUMIFS(NhatKy_ViPham!K:K, NhatKy_ViPham!E:E, "12_Anh_B", NhatKy_ViPham!F:F, B30, NhatKy_ViPham!C:C, "T13")</f>
        <v>100</v>
      </c>
      <c r="AE30" s="6">
        <f>100 + SUMIFS(NhatKy_ViPham!J:J, NhatKy_ViPham!E:E, "12_Anh_B", NhatKy_ViPham!F:F, B30, NhatKy_ViPham!C:C, "T14") - SUMIFS(NhatKy_ViPham!K:K, NhatKy_ViPham!E:E, "12_Anh_B", NhatKy_ViPham!F:F, B30, NhatKy_ViPham!C:C, "T14")</f>
        <v>100</v>
      </c>
      <c r="AF30" s="6">
        <f>100 + SUMIFS(NhatKy_ViPham!J:J, NhatKy_ViPham!E:E, "12_Anh_B", NhatKy_ViPham!F:F, B30, NhatKy_ViPham!C:C, "T15") - SUMIFS(NhatKy_ViPham!K:K, NhatKy_ViPham!E:E, "12_Anh_B", NhatKy_ViPham!F:F, B30, NhatKy_ViPham!C:C, "T15")</f>
        <v>100</v>
      </c>
      <c r="AG30" s="6">
        <f>100 + SUMIFS(NhatKy_ViPham!J:J, NhatKy_ViPham!E:E, "12_Anh_B", NhatKy_ViPham!F:F, B30, NhatKy_ViPham!C:C, "T16") - SUMIFS(NhatKy_ViPham!K:K, NhatKy_ViPham!E:E, "12_Anh_B", NhatKy_ViPham!F:F, B30, NhatKy_ViPham!C:C, "T16")</f>
        <v>100</v>
      </c>
      <c r="AH30" s="6">
        <f>100 + SUMIFS(NhatKy_ViPham!J:J, NhatKy_ViPham!E:E, "12_Anh_B", NhatKy_ViPham!F:F, B30, NhatKy_ViPham!C:C, "T17") - SUMIFS(NhatKy_ViPham!K:K, NhatKy_ViPham!E:E, "12_Anh_B", NhatKy_ViPham!F:F, B30, NhatKy_ViPham!C:C, "T17")</f>
        <v>100</v>
      </c>
      <c r="AI30" s="6">
        <f>100 + SUMIFS(NhatKy_ViPham!J:J, NhatKy_ViPham!E:E, "12_Anh_B", NhatKy_ViPham!F:F, B30, NhatKy_ViPham!C:C, "T18") - SUMIFS(NhatKy_ViPham!K:K, NhatKy_ViPham!E:E, "12_Anh_B", NhatKy_ViPham!F:F, B30, NhatKy_ViPham!C:C, "T18")</f>
        <v>100</v>
      </c>
      <c r="AJ30" s="6">
        <f>100 + SUMIFS(NhatKy_ViPham!J:J, NhatKy_ViPham!E:E, "12_Anh_B", NhatKy_ViPham!F:F, B30, NhatKy_ViPham!C:C, "T19") - SUMIFS(NhatKy_ViPham!K:K, NhatKy_ViPham!E:E, "12_Anh_B", NhatKy_ViPham!F:F, B30, NhatKy_ViPham!C:C, "T19")</f>
        <v>100</v>
      </c>
      <c r="AK30" s="6">
        <f>100 + SUMIFS(NhatKy_ViPham!J:J, NhatKy_ViPham!E:E, "12_Anh_B", NhatKy_ViPham!F:F, B30, NhatKy_ViPham!C:C, "T20") - SUMIFS(NhatKy_ViPham!K:K, NhatKy_ViPham!E:E, "12_Anh_B", NhatKy_ViPham!F:F, B30, NhatKy_ViPham!C:C, "T20")</f>
        <v>100</v>
      </c>
      <c r="AL30" s="6">
        <f>100 + SUMIFS(NhatKy_ViPham!J:J, NhatKy_ViPham!E:E, "12_Anh_B", NhatKy_ViPham!F:F, B30, NhatKy_ViPham!C:C, "T21") - SUMIFS(NhatKy_ViPham!K:K, NhatKy_ViPham!E:E, "12_Anh_B", NhatKy_ViPham!F:F, B30, NhatKy_ViPham!C:C, "T21")</f>
        <v>100</v>
      </c>
      <c r="AM30" s="6">
        <f>100 + SUMIFS(NhatKy_ViPham!J:J, NhatKy_ViPham!E:E, "12_Anh_B", NhatKy_ViPham!F:F, B30, NhatKy_ViPham!C:C, "T22") - SUMIFS(NhatKy_ViPham!K:K, NhatKy_ViPham!E:E, "12_Anh_B", NhatKy_ViPham!F:F, B30, NhatKy_ViPham!C:C, "T22")</f>
        <v>100</v>
      </c>
      <c r="AN30" s="6">
        <f>100 + SUMIFS(NhatKy_ViPham!J:J, NhatKy_ViPham!E:E, "12_Anh_B", NhatKy_ViPham!F:F, B30, NhatKy_ViPham!C:C, "T23") - SUMIFS(NhatKy_ViPham!K:K, NhatKy_ViPham!E:E, "12_Anh_B", NhatKy_ViPham!F:F, B30, NhatKy_ViPham!C:C, "T23")</f>
        <v>100</v>
      </c>
      <c r="AO30" s="6">
        <f>100 + SUMIFS(NhatKy_ViPham!J:J, NhatKy_ViPham!E:E, "12_Anh_B", NhatKy_ViPham!F:F, B30, NhatKy_ViPham!C:C, "T24") - SUMIFS(NhatKy_ViPham!K:K, NhatKy_ViPham!E:E, "12_Anh_B", NhatKy_ViPham!F:F, B30, NhatKy_ViPham!C:C, "T24")</f>
        <v>100</v>
      </c>
      <c r="AP30" s="6">
        <f>100 + SUMIFS(NhatKy_ViPham!J:J, NhatKy_ViPham!E:E, "12_Anh_B", NhatKy_ViPham!F:F, B30, NhatKy_ViPham!C:C, "T25") - SUMIFS(NhatKy_ViPham!K:K, NhatKy_ViPham!E:E, "12_Anh_B", NhatKy_ViPham!F:F, B30, NhatKy_ViPham!C:C, "T25")</f>
        <v>100</v>
      </c>
      <c r="AQ30" s="6">
        <f>100 + SUMIFS(NhatKy_ViPham!J:J, NhatKy_ViPham!E:E, "12_Anh_B", NhatKy_ViPham!F:F, B30, NhatKy_ViPham!C:C, "T26") - SUMIFS(NhatKy_ViPham!K:K, NhatKy_ViPham!E:E, "12_Anh_B", NhatKy_ViPham!F:F, B30, NhatKy_ViPham!C:C, "T26")</f>
        <v>100</v>
      </c>
      <c r="AR30" s="6">
        <f>100 + SUMIFS(NhatKy_ViPham!J:J, NhatKy_ViPham!E:E, "12_Anh_B", NhatKy_ViPham!F:F, B30, NhatKy_ViPham!C:C, "T27") - SUMIFS(NhatKy_ViPham!K:K, NhatKy_ViPham!E:E, "12_Anh_B", NhatKy_ViPham!F:F, B30, NhatKy_ViPham!C:C, "T27")</f>
        <v>100</v>
      </c>
      <c r="AS30" s="6">
        <f>100 + SUMIFS(NhatKy_ViPham!J:J, NhatKy_ViPham!E:E, "12_Anh_B", NhatKy_ViPham!F:F, B30, NhatKy_ViPham!C:C, "T28") - SUMIFS(NhatKy_ViPham!K:K, NhatKy_ViPham!E:E, "12_Anh_B", NhatKy_ViPham!F:F, B30, NhatKy_ViPham!C:C, "T28")</f>
        <v>100</v>
      </c>
      <c r="AT30" s="6">
        <f>100 + SUMIFS(NhatKy_ViPham!J:J, NhatKy_ViPham!E:E, "12_Anh_B", NhatKy_ViPham!F:F, B30, NhatKy_ViPham!C:C, "T29") - SUMIFS(NhatKy_ViPham!K:K, NhatKy_ViPham!E:E, "12_Anh_B", NhatKy_ViPham!F:F, B30, NhatKy_ViPham!C:C, "T29")</f>
        <v>100</v>
      </c>
      <c r="AU30" s="6">
        <f>100 + SUMIFS(NhatKy_ViPham!J:J, NhatKy_ViPham!E:E, "12_Anh_B", NhatKy_ViPham!F:F, B30, NhatKy_ViPham!C:C, "T30") - SUMIFS(NhatKy_ViPham!K:K, NhatKy_ViPham!E:E, "12_Anh_B", NhatKy_ViPham!F:F, B30, NhatKy_ViPham!C:C, "T30")</f>
        <v>100</v>
      </c>
      <c r="AV30" s="6">
        <f>100 + SUMIFS(NhatKy_ViPham!J:J, NhatKy_ViPham!E:E, "12_Anh_B", NhatKy_ViPham!F:F, B30, NhatKy_ViPham!C:C, "T31") - SUMIFS(NhatKy_ViPham!K:K, NhatKy_ViPham!E:E, "12_Anh_B", NhatKy_ViPham!F:F, B30, NhatKy_ViPham!C:C, "T31")</f>
        <v>100</v>
      </c>
      <c r="AW30" s="6">
        <f>100 + SUMIFS(NhatKy_ViPham!J:J, NhatKy_ViPham!E:E, "12_Anh_B", NhatKy_ViPham!F:F, B30, NhatKy_ViPham!C:C, "T32") - SUMIFS(NhatKy_ViPham!K:K, NhatKy_ViPham!E:E, "12_Anh_B", NhatKy_ViPham!F:F, B30, NhatKy_ViPham!C:C, "T32")</f>
        <v>100</v>
      </c>
      <c r="AX30" s="6">
        <f>100 + SUMIFS(NhatKy_ViPham!J:J, NhatKy_ViPham!E:E, "12_Anh_B", NhatKy_ViPham!F:F, B30, NhatKy_ViPham!C:C, "T33") - SUMIFS(NhatKy_ViPham!K:K, NhatKy_ViPham!E:E, "12_Anh_B", NhatKy_ViPham!F:F, B30, NhatKy_ViPham!C:C, "T33")</f>
        <v>100</v>
      </c>
      <c r="AY30" s="6">
        <f>100 + SUMIFS(NhatKy_ViPham!J:J, NhatKy_ViPham!E:E, "12_Anh_B", NhatKy_ViPham!F:F, B30, NhatKy_ViPham!C:C, "T34") - SUMIFS(NhatKy_ViPham!K:K, NhatKy_ViPham!E:E, "12_Anh_B", NhatKy_ViPham!F:F, B30, NhatKy_ViPham!C:C, "T34")</f>
        <v>100</v>
      </c>
      <c r="AZ30" s="6">
        <f>100 + SUMIFS(NhatKy_ViPham!J:J, NhatKy_ViPham!E:E, "12_Anh_B", NhatKy_ViPham!F:F, B30, NhatKy_ViPham!C:C, "T35") - SUMIFS(NhatKy_ViPham!K:K, NhatKy_ViPham!E:E, "12_Anh_B", NhatKy_ViPham!F:F, B30, NhatKy_ViPham!C:C, "T35")</f>
        <v>100</v>
      </c>
      <c r="BA30" s="12">
        <f t="shared" si="0"/>
        <v>100</v>
      </c>
      <c r="BB30" s="11" t="s">
        <v>430</v>
      </c>
      <c r="BC30" s="16" t="str">
        <f t="shared" si="1"/>
        <v>Tốt</v>
      </c>
      <c r="BD30" s="15" t="str">
        <f t="shared" si="2"/>
        <v>🟢 BÌNH THƯỜNG</v>
      </c>
    </row>
    <row r="31" spans="1:56" x14ac:dyDescent="0.25">
      <c r="A31" s="4">
        <v>23</v>
      </c>
      <c r="B31" s="10" t="s">
        <v>1455</v>
      </c>
      <c r="C31" s="4" t="s">
        <v>2557</v>
      </c>
      <c r="D31" s="4" t="s">
        <v>429</v>
      </c>
      <c r="E31" s="11" t="s">
        <v>430</v>
      </c>
      <c r="F31" s="7">
        <f>SUMIFS(NhatKy_ViPham!K:K, NhatKy_ViPham!E:E, "12_Anh_B", NhatKy_ViPham!F:F, B31, NhatKy_ViPham!H:H, "L01")</f>
        <v>0</v>
      </c>
      <c r="G31" s="7">
        <f>SUMIFS(NhatKy_ViPham!K:K, NhatKy_ViPham!E:E, "12_Anh_B", NhatKy_ViPham!F:F, B31, NhatKy_ViPham!H:H, "L02")</f>
        <v>0</v>
      </c>
      <c r="H31" s="7">
        <f>SUMIFS(NhatKy_ViPham!K:K, NhatKy_ViPham!E:E, "12_Anh_B", NhatKy_ViPham!F:F, B31, NhatKy_ViPham!H:H, "L03")</f>
        <v>0</v>
      </c>
      <c r="I31" s="7">
        <f>SUMIFS(NhatKy_ViPham!K:K, NhatKy_ViPham!E:E, "12_Anh_B", NhatKy_ViPham!F:F, B31, NhatKy_ViPham!H:H, "L04")</f>
        <v>0</v>
      </c>
      <c r="J31" s="7">
        <f>SUMIFS(NhatKy_ViPham!K:K, NhatKy_ViPham!E:E, "12_Anh_B", NhatKy_ViPham!F:F, B31, NhatKy_ViPham!H:H, "L05")</f>
        <v>0</v>
      </c>
      <c r="K31" s="7">
        <f>SUMIFS(NhatKy_ViPham!K:K, NhatKy_ViPham!E:E, "12_Anh_B", NhatKy_ViPham!F:F, B31, NhatKy_ViPham!H:H, "L06")</f>
        <v>0</v>
      </c>
      <c r="L31" s="7">
        <f>SUMIFS(NhatKy_ViPham!K:K, NhatKy_ViPham!E:E, "12_Anh_B", NhatKy_ViPham!F:F, B31, NhatKy_ViPham!H:H, "L07")</f>
        <v>0</v>
      </c>
      <c r="M31" s="7">
        <f>SUMIFS(NhatKy_ViPham!K:K, NhatKy_ViPham!E:E, "12_Anh_B", NhatKy_ViPham!F:F, B31, NhatKy_ViPham!H:H, "L08")</f>
        <v>0</v>
      </c>
      <c r="N31" s="7">
        <f>SUMIFS(NhatKy_ViPham!K:K, NhatKy_ViPham!E:E, "12_Anh_B", NhatKy_ViPham!F:F, B31, NhatKy_ViPham!H:H, "L09")</f>
        <v>0</v>
      </c>
      <c r="O31" s="7">
        <f>SUMIFS(NhatKy_ViPham!K:K, NhatKy_ViPham!E:E, "12_Anh_B", NhatKy_ViPham!F:F, B31, NhatKy_ViPham!H:H, "L10")</f>
        <v>0</v>
      </c>
      <c r="P31" s="12">
        <f>SUMIFS(NhatKy_ViPham!J:J, NhatKy_ViPham!E:E, "12_Anh_B", NhatKy_ViPham!F:F, B31)</f>
        <v>0</v>
      </c>
      <c r="Q31" s="13">
        <f>SUMIFS(NhatKy_ViPham!K:K, NhatKy_ViPham!E:E, "12_Anh_B", NhatKy_ViPham!F:F, B31)</f>
        <v>0</v>
      </c>
      <c r="R31" s="7">
        <f>100 + SUMIFS(NhatKy_ViPham!J:J, NhatKy_ViPham!E:E, "12_Anh_B", NhatKy_ViPham!F:F, B31, NhatKy_ViPham!C:C, "T1") - SUMIFS(NhatKy_ViPham!K:K, NhatKy_ViPham!E:E, "12_Anh_B", NhatKy_ViPham!F:F, B31, NhatKy_ViPham!C:C, "T1")</f>
        <v>100</v>
      </c>
      <c r="S31" s="7">
        <f>100 + SUMIFS(NhatKy_ViPham!J:J, NhatKy_ViPham!E:E, "12_Anh_B", NhatKy_ViPham!F:F, B31, NhatKy_ViPham!C:C, "T2") - SUMIFS(NhatKy_ViPham!K:K, NhatKy_ViPham!E:E, "12_Anh_B", NhatKy_ViPham!F:F, B31, NhatKy_ViPham!C:C, "T2")</f>
        <v>100</v>
      </c>
      <c r="T31" s="7">
        <f>100 + SUMIFS(NhatKy_ViPham!J:J, NhatKy_ViPham!E:E, "12_Anh_B", NhatKy_ViPham!F:F, B31, NhatKy_ViPham!C:C, "T3") - SUMIFS(NhatKy_ViPham!K:K, NhatKy_ViPham!E:E, "12_Anh_B", NhatKy_ViPham!F:F, B31, NhatKy_ViPham!C:C, "T3")</f>
        <v>100</v>
      </c>
      <c r="U31" s="7">
        <f>100 + SUMIFS(NhatKy_ViPham!J:J, NhatKy_ViPham!E:E, "12_Anh_B", NhatKy_ViPham!F:F, B31, NhatKy_ViPham!C:C, "T4") - SUMIFS(NhatKy_ViPham!K:K, NhatKy_ViPham!E:E, "12_Anh_B", NhatKy_ViPham!F:F, B31, NhatKy_ViPham!C:C, "T4")</f>
        <v>100</v>
      </c>
      <c r="V31" s="7">
        <f>100 + SUMIFS(NhatKy_ViPham!J:J, NhatKy_ViPham!E:E, "12_Anh_B", NhatKy_ViPham!F:F, B31, NhatKy_ViPham!C:C, "T5") - SUMIFS(NhatKy_ViPham!K:K, NhatKy_ViPham!E:E, "12_Anh_B", NhatKy_ViPham!F:F, B31, NhatKy_ViPham!C:C, "T5")</f>
        <v>100</v>
      </c>
      <c r="W31" s="7">
        <f>100 + SUMIFS(NhatKy_ViPham!J:J, NhatKy_ViPham!E:E, "12_Anh_B", NhatKy_ViPham!F:F, B31, NhatKy_ViPham!C:C, "T6") - SUMIFS(NhatKy_ViPham!K:K, NhatKy_ViPham!E:E, "12_Anh_B", NhatKy_ViPham!F:F, B31, NhatKy_ViPham!C:C, "T6")</f>
        <v>100</v>
      </c>
      <c r="X31" s="7">
        <f>100 + SUMIFS(NhatKy_ViPham!J:J, NhatKy_ViPham!E:E, "12_Anh_B", NhatKy_ViPham!F:F, B31, NhatKy_ViPham!C:C, "T7") - SUMIFS(NhatKy_ViPham!K:K, NhatKy_ViPham!E:E, "12_Anh_B", NhatKy_ViPham!F:F, B31, NhatKy_ViPham!C:C, "T7")</f>
        <v>100</v>
      </c>
      <c r="Y31" s="7">
        <f>100 + SUMIFS(NhatKy_ViPham!J:J, NhatKy_ViPham!E:E, "12_Anh_B", NhatKy_ViPham!F:F, B31, NhatKy_ViPham!C:C, "T8") - SUMIFS(NhatKy_ViPham!K:K, NhatKy_ViPham!E:E, "12_Anh_B", NhatKy_ViPham!F:F, B31, NhatKy_ViPham!C:C, "T8")</f>
        <v>100</v>
      </c>
      <c r="Z31" s="7">
        <f>100 + SUMIFS(NhatKy_ViPham!J:J, NhatKy_ViPham!E:E, "12_Anh_B", NhatKy_ViPham!F:F, B31, NhatKy_ViPham!C:C, "T9") - SUMIFS(NhatKy_ViPham!K:K, NhatKy_ViPham!E:E, "12_Anh_B", NhatKy_ViPham!F:F, B31, NhatKy_ViPham!C:C, "T9")</f>
        <v>100</v>
      </c>
      <c r="AA31" s="7">
        <f>100 + SUMIFS(NhatKy_ViPham!J:J, NhatKy_ViPham!E:E, "12_Anh_B", NhatKy_ViPham!F:F, B31, NhatKy_ViPham!C:C, "T10") - SUMIFS(NhatKy_ViPham!K:K, NhatKy_ViPham!E:E, "12_Anh_B", NhatKy_ViPham!F:F, B31, NhatKy_ViPham!C:C, "T10")</f>
        <v>100</v>
      </c>
      <c r="AB31" s="7">
        <f>100 + SUMIFS(NhatKy_ViPham!J:J, NhatKy_ViPham!E:E, "12_Anh_B", NhatKy_ViPham!F:F, B31, NhatKy_ViPham!C:C, "T11") - SUMIFS(NhatKy_ViPham!K:K, NhatKy_ViPham!E:E, "12_Anh_B", NhatKy_ViPham!F:F, B31, NhatKy_ViPham!C:C, "T11")</f>
        <v>100</v>
      </c>
      <c r="AC31" s="7">
        <f>100 + SUMIFS(NhatKy_ViPham!J:J, NhatKy_ViPham!E:E, "12_Anh_B", NhatKy_ViPham!F:F, B31, NhatKy_ViPham!C:C, "T12") - SUMIFS(NhatKy_ViPham!K:K, NhatKy_ViPham!E:E, "12_Anh_B", NhatKy_ViPham!F:F, B31, NhatKy_ViPham!C:C, "T12")</f>
        <v>100</v>
      </c>
      <c r="AD31" s="7">
        <f>100 + SUMIFS(NhatKy_ViPham!J:J, NhatKy_ViPham!E:E, "12_Anh_B", NhatKy_ViPham!F:F, B31, NhatKy_ViPham!C:C, "T13") - SUMIFS(NhatKy_ViPham!K:K, NhatKy_ViPham!E:E, "12_Anh_B", NhatKy_ViPham!F:F, B31, NhatKy_ViPham!C:C, "T13")</f>
        <v>100</v>
      </c>
      <c r="AE31" s="7">
        <f>100 + SUMIFS(NhatKy_ViPham!J:J, NhatKy_ViPham!E:E, "12_Anh_B", NhatKy_ViPham!F:F, B31, NhatKy_ViPham!C:C, "T14") - SUMIFS(NhatKy_ViPham!K:K, NhatKy_ViPham!E:E, "12_Anh_B", NhatKy_ViPham!F:F, B31, NhatKy_ViPham!C:C, "T14")</f>
        <v>100</v>
      </c>
      <c r="AF31" s="7">
        <f>100 + SUMIFS(NhatKy_ViPham!J:J, NhatKy_ViPham!E:E, "12_Anh_B", NhatKy_ViPham!F:F, B31, NhatKy_ViPham!C:C, "T15") - SUMIFS(NhatKy_ViPham!K:K, NhatKy_ViPham!E:E, "12_Anh_B", NhatKy_ViPham!F:F, B31, NhatKy_ViPham!C:C, "T15")</f>
        <v>100</v>
      </c>
      <c r="AG31" s="7">
        <f>100 + SUMIFS(NhatKy_ViPham!J:J, NhatKy_ViPham!E:E, "12_Anh_B", NhatKy_ViPham!F:F, B31, NhatKy_ViPham!C:C, "T16") - SUMIFS(NhatKy_ViPham!K:K, NhatKy_ViPham!E:E, "12_Anh_B", NhatKy_ViPham!F:F, B31, NhatKy_ViPham!C:C, "T16")</f>
        <v>100</v>
      </c>
      <c r="AH31" s="7">
        <f>100 + SUMIFS(NhatKy_ViPham!J:J, NhatKy_ViPham!E:E, "12_Anh_B", NhatKy_ViPham!F:F, B31, NhatKy_ViPham!C:C, "T17") - SUMIFS(NhatKy_ViPham!K:K, NhatKy_ViPham!E:E, "12_Anh_B", NhatKy_ViPham!F:F, B31, NhatKy_ViPham!C:C, "T17")</f>
        <v>100</v>
      </c>
      <c r="AI31" s="7">
        <f>100 + SUMIFS(NhatKy_ViPham!J:J, NhatKy_ViPham!E:E, "12_Anh_B", NhatKy_ViPham!F:F, B31, NhatKy_ViPham!C:C, "T18") - SUMIFS(NhatKy_ViPham!K:K, NhatKy_ViPham!E:E, "12_Anh_B", NhatKy_ViPham!F:F, B31, NhatKy_ViPham!C:C, "T18")</f>
        <v>100</v>
      </c>
      <c r="AJ31" s="7">
        <f>100 + SUMIFS(NhatKy_ViPham!J:J, NhatKy_ViPham!E:E, "12_Anh_B", NhatKy_ViPham!F:F, B31, NhatKy_ViPham!C:C, "T19") - SUMIFS(NhatKy_ViPham!K:K, NhatKy_ViPham!E:E, "12_Anh_B", NhatKy_ViPham!F:F, B31, NhatKy_ViPham!C:C, "T19")</f>
        <v>100</v>
      </c>
      <c r="AK31" s="7">
        <f>100 + SUMIFS(NhatKy_ViPham!J:J, NhatKy_ViPham!E:E, "12_Anh_B", NhatKy_ViPham!F:F, B31, NhatKy_ViPham!C:C, "T20") - SUMIFS(NhatKy_ViPham!K:K, NhatKy_ViPham!E:E, "12_Anh_B", NhatKy_ViPham!F:F, B31, NhatKy_ViPham!C:C, "T20")</f>
        <v>100</v>
      </c>
      <c r="AL31" s="7">
        <f>100 + SUMIFS(NhatKy_ViPham!J:J, NhatKy_ViPham!E:E, "12_Anh_B", NhatKy_ViPham!F:F, B31, NhatKy_ViPham!C:C, "T21") - SUMIFS(NhatKy_ViPham!K:K, NhatKy_ViPham!E:E, "12_Anh_B", NhatKy_ViPham!F:F, B31, NhatKy_ViPham!C:C, "T21")</f>
        <v>100</v>
      </c>
      <c r="AM31" s="7">
        <f>100 + SUMIFS(NhatKy_ViPham!J:J, NhatKy_ViPham!E:E, "12_Anh_B", NhatKy_ViPham!F:F, B31, NhatKy_ViPham!C:C, "T22") - SUMIFS(NhatKy_ViPham!K:K, NhatKy_ViPham!E:E, "12_Anh_B", NhatKy_ViPham!F:F, B31, NhatKy_ViPham!C:C, "T22")</f>
        <v>100</v>
      </c>
      <c r="AN31" s="7">
        <f>100 + SUMIFS(NhatKy_ViPham!J:J, NhatKy_ViPham!E:E, "12_Anh_B", NhatKy_ViPham!F:F, B31, NhatKy_ViPham!C:C, "T23") - SUMIFS(NhatKy_ViPham!K:K, NhatKy_ViPham!E:E, "12_Anh_B", NhatKy_ViPham!F:F, B31, NhatKy_ViPham!C:C, "T23")</f>
        <v>100</v>
      </c>
      <c r="AO31" s="7">
        <f>100 + SUMIFS(NhatKy_ViPham!J:J, NhatKy_ViPham!E:E, "12_Anh_B", NhatKy_ViPham!F:F, B31, NhatKy_ViPham!C:C, "T24") - SUMIFS(NhatKy_ViPham!K:K, NhatKy_ViPham!E:E, "12_Anh_B", NhatKy_ViPham!F:F, B31, NhatKy_ViPham!C:C, "T24")</f>
        <v>100</v>
      </c>
      <c r="AP31" s="7">
        <f>100 + SUMIFS(NhatKy_ViPham!J:J, NhatKy_ViPham!E:E, "12_Anh_B", NhatKy_ViPham!F:F, B31, NhatKy_ViPham!C:C, "T25") - SUMIFS(NhatKy_ViPham!K:K, NhatKy_ViPham!E:E, "12_Anh_B", NhatKy_ViPham!F:F, B31, NhatKy_ViPham!C:C, "T25")</f>
        <v>100</v>
      </c>
      <c r="AQ31" s="7">
        <f>100 + SUMIFS(NhatKy_ViPham!J:J, NhatKy_ViPham!E:E, "12_Anh_B", NhatKy_ViPham!F:F, B31, NhatKy_ViPham!C:C, "T26") - SUMIFS(NhatKy_ViPham!K:K, NhatKy_ViPham!E:E, "12_Anh_B", NhatKy_ViPham!F:F, B31, NhatKy_ViPham!C:C, "T26")</f>
        <v>100</v>
      </c>
      <c r="AR31" s="7">
        <f>100 + SUMIFS(NhatKy_ViPham!J:J, NhatKy_ViPham!E:E, "12_Anh_B", NhatKy_ViPham!F:F, B31, NhatKy_ViPham!C:C, "T27") - SUMIFS(NhatKy_ViPham!K:K, NhatKy_ViPham!E:E, "12_Anh_B", NhatKy_ViPham!F:F, B31, NhatKy_ViPham!C:C, "T27")</f>
        <v>100</v>
      </c>
      <c r="AS31" s="7">
        <f>100 + SUMIFS(NhatKy_ViPham!J:J, NhatKy_ViPham!E:E, "12_Anh_B", NhatKy_ViPham!F:F, B31, NhatKy_ViPham!C:C, "T28") - SUMIFS(NhatKy_ViPham!K:K, NhatKy_ViPham!E:E, "12_Anh_B", NhatKy_ViPham!F:F, B31, NhatKy_ViPham!C:C, "T28")</f>
        <v>100</v>
      </c>
      <c r="AT31" s="7">
        <f>100 + SUMIFS(NhatKy_ViPham!J:J, NhatKy_ViPham!E:E, "12_Anh_B", NhatKy_ViPham!F:F, B31, NhatKy_ViPham!C:C, "T29") - SUMIFS(NhatKy_ViPham!K:K, NhatKy_ViPham!E:E, "12_Anh_B", NhatKy_ViPham!F:F, B31, NhatKy_ViPham!C:C, "T29")</f>
        <v>100</v>
      </c>
      <c r="AU31" s="7">
        <f>100 + SUMIFS(NhatKy_ViPham!J:J, NhatKy_ViPham!E:E, "12_Anh_B", NhatKy_ViPham!F:F, B31, NhatKy_ViPham!C:C, "T30") - SUMIFS(NhatKy_ViPham!K:K, NhatKy_ViPham!E:E, "12_Anh_B", NhatKy_ViPham!F:F, B31, NhatKy_ViPham!C:C, "T30")</f>
        <v>100</v>
      </c>
      <c r="AV31" s="7">
        <f>100 + SUMIFS(NhatKy_ViPham!J:J, NhatKy_ViPham!E:E, "12_Anh_B", NhatKy_ViPham!F:F, B31, NhatKy_ViPham!C:C, "T31") - SUMIFS(NhatKy_ViPham!K:K, NhatKy_ViPham!E:E, "12_Anh_B", NhatKy_ViPham!F:F, B31, NhatKy_ViPham!C:C, "T31")</f>
        <v>100</v>
      </c>
      <c r="AW31" s="7">
        <f>100 + SUMIFS(NhatKy_ViPham!J:J, NhatKy_ViPham!E:E, "12_Anh_B", NhatKy_ViPham!F:F, B31, NhatKy_ViPham!C:C, "T32") - SUMIFS(NhatKy_ViPham!K:K, NhatKy_ViPham!E:E, "12_Anh_B", NhatKy_ViPham!F:F, B31, NhatKy_ViPham!C:C, "T32")</f>
        <v>100</v>
      </c>
      <c r="AX31" s="7">
        <f>100 + SUMIFS(NhatKy_ViPham!J:J, NhatKy_ViPham!E:E, "12_Anh_B", NhatKy_ViPham!F:F, B31, NhatKy_ViPham!C:C, "T33") - SUMIFS(NhatKy_ViPham!K:K, NhatKy_ViPham!E:E, "12_Anh_B", NhatKy_ViPham!F:F, B31, NhatKy_ViPham!C:C, "T33")</f>
        <v>100</v>
      </c>
      <c r="AY31" s="7">
        <f>100 + SUMIFS(NhatKy_ViPham!J:J, NhatKy_ViPham!E:E, "12_Anh_B", NhatKy_ViPham!F:F, B31, NhatKy_ViPham!C:C, "T34") - SUMIFS(NhatKy_ViPham!K:K, NhatKy_ViPham!E:E, "12_Anh_B", NhatKy_ViPham!F:F, B31, NhatKy_ViPham!C:C, "T34")</f>
        <v>100</v>
      </c>
      <c r="AZ31" s="7">
        <f>100 + SUMIFS(NhatKy_ViPham!J:J, NhatKy_ViPham!E:E, "12_Anh_B", NhatKy_ViPham!F:F, B31, NhatKy_ViPham!C:C, "T35") - SUMIFS(NhatKy_ViPham!K:K, NhatKy_ViPham!E:E, "12_Anh_B", NhatKy_ViPham!F:F, B31, NhatKy_ViPham!C:C, "T35")</f>
        <v>100</v>
      </c>
      <c r="BA31" s="12">
        <f t="shared" si="0"/>
        <v>100</v>
      </c>
      <c r="BB31" s="11" t="s">
        <v>430</v>
      </c>
      <c r="BC31" s="14" t="str">
        <f t="shared" si="1"/>
        <v>Tốt</v>
      </c>
      <c r="BD31" s="10" t="str">
        <f t="shared" si="2"/>
        <v>🟢 BÌNH THƯỜNG</v>
      </c>
    </row>
    <row r="32" spans="1:56" x14ac:dyDescent="0.25">
      <c r="A32" s="5">
        <v>24</v>
      </c>
      <c r="B32" s="15" t="s">
        <v>2979</v>
      </c>
      <c r="C32" s="5" t="s">
        <v>2229</v>
      </c>
      <c r="D32" s="5" t="s">
        <v>429</v>
      </c>
      <c r="E32" s="11" t="s">
        <v>430</v>
      </c>
      <c r="F32" s="6">
        <f>SUMIFS(NhatKy_ViPham!K:K, NhatKy_ViPham!E:E, "12_Anh_B", NhatKy_ViPham!F:F, B32, NhatKy_ViPham!H:H, "L01")</f>
        <v>0</v>
      </c>
      <c r="G32" s="6">
        <f>SUMIFS(NhatKy_ViPham!K:K, NhatKy_ViPham!E:E, "12_Anh_B", NhatKy_ViPham!F:F, B32, NhatKy_ViPham!H:H, "L02")</f>
        <v>0</v>
      </c>
      <c r="H32" s="6">
        <f>SUMIFS(NhatKy_ViPham!K:K, NhatKy_ViPham!E:E, "12_Anh_B", NhatKy_ViPham!F:F, B32, NhatKy_ViPham!H:H, "L03")</f>
        <v>0</v>
      </c>
      <c r="I32" s="6">
        <f>SUMIFS(NhatKy_ViPham!K:K, NhatKy_ViPham!E:E, "12_Anh_B", NhatKy_ViPham!F:F, B32, NhatKy_ViPham!H:H, "L04")</f>
        <v>0</v>
      </c>
      <c r="J32" s="6">
        <f>SUMIFS(NhatKy_ViPham!K:K, NhatKy_ViPham!E:E, "12_Anh_B", NhatKy_ViPham!F:F, B32, NhatKy_ViPham!H:H, "L05")</f>
        <v>0</v>
      </c>
      <c r="K32" s="6">
        <f>SUMIFS(NhatKy_ViPham!K:K, NhatKy_ViPham!E:E, "12_Anh_B", NhatKy_ViPham!F:F, B32, NhatKy_ViPham!H:H, "L06")</f>
        <v>0</v>
      </c>
      <c r="L32" s="6">
        <f>SUMIFS(NhatKy_ViPham!K:K, NhatKy_ViPham!E:E, "12_Anh_B", NhatKy_ViPham!F:F, B32, NhatKy_ViPham!H:H, "L07")</f>
        <v>0</v>
      </c>
      <c r="M32" s="6">
        <f>SUMIFS(NhatKy_ViPham!K:K, NhatKy_ViPham!E:E, "12_Anh_B", NhatKy_ViPham!F:F, B32, NhatKy_ViPham!H:H, "L08")</f>
        <v>0</v>
      </c>
      <c r="N32" s="6">
        <f>SUMIFS(NhatKy_ViPham!K:K, NhatKy_ViPham!E:E, "12_Anh_B", NhatKy_ViPham!F:F, B32, NhatKy_ViPham!H:H, "L09")</f>
        <v>0</v>
      </c>
      <c r="O32" s="6">
        <f>SUMIFS(NhatKy_ViPham!K:K, NhatKy_ViPham!E:E, "12_Anh_B", NhatKy_ViPham!F:F, B32, NhatKy_ViPham!H:H, "L10")</f>
        <v>0</v>
      </c>
      <c r="P32" s="12">
        <f>SUMIFS(NhatKy_ViPham!J:J, NhatKy_ViPham!E:E, "12_Anh_B", NhatKy_ViPham!F:F, B32)</f>
        <v>0</v>
      </c>
      <c r="Q32" s="13">
        <f>SUMIFS(NhatKy_ViPham!K:K, NhatKy_ViPham!E:E, "12_Anh_B", NhatKy_ViPham!F:F, B32)</f>
        <v>0</v>
      </c>
      <c r="R32" s="6">
        <f>100 + SUMIFS(NhatKy_ViPham!J:J, NhatKy_ViPham!E:E, "12_Anh_B", NhatKy_ViPham!F:F, B32, NhatKy_ViPham!C:C, "T1") - SUMIFS(NhatKy_ViPham!K:K, NhatKy_ViPham!E:E, "12_Anh_B", NhatKy_ViPham!F:F, B32, NhatKy_ViPham!C:C, "T1")</f>
        <v>100</v>
      </c>
      <c r="S32" s="6">
        <f>100 + SUMIFS(NhatKy_ViPham!J:J, NhatKy_ViPham!E:E, "12_Anh_B", NhatKy_ViPham!F:F, B32, NhatKy_ViPham!C:C, "T2") - SUMIFS(NhatKy_ViPham!K:K, NhatKy_ViPham!E:E, "12_Anh_B", NhatKy_ViPham!F:F, B32, NhatKy_ViPham!C:C, "T2")</f>
        <v>100</v>
      </c>
      <c r="T32" s="6">
        <f>100 + SUMIFS(NhatKy_ViPham!J:J, NhatKy_ViPham!E:E, "12_Anh_B", NhatKy_ViPham!F:F, B32, NhatKy_ViPham!C:C, "T3") - SUMIFS(NhatKy_ViPham!K:K, NhatKy_ViPham!E:E, "12_Anh_B", NhatKy_ViPham!F:F, B32, NhatKy_ViPham!C:C, "T3")</f>
        <v>100</v>
      </c>
      <c r="U32" s="6">
        <f>100 + SUMIFS(NhatKy_ViPham!J:J, NhatKy_ViPham!E:E, "12_Anh_B", NhatKy_ViPham!F:F, B32, NhatKy_ViPham!C:C, "T4") - SUMIFS(NhatKy_ViPham!K:K, NhatKy_ViPham!E:E, "12_Anh_B", NhatKy_ViPham!F:F, B32, NhatKy_ViPham!C:C, "T4")</f>
        <v>100</v>
      </c>
      <c r="V32" s="6">
        <f>100 + SUMIFS(NhatKy_ViPham!J:J, NhatKy_ViPham!E:E, "12_Anh_B", NhatKy_ViPham!F:F, B32, NhatKy_ViPham!C:C, "T5") - SUMIFS(NhatKy_ViPham!K:K, NhatKy_ViPham!E:E, "12_Anh_B", NhatKy_ViPham!F:F, B32, NhatKy_ViPham!C:C, "T5")</f>
        <v>100</v>
      </c>
      <c r="W32" s="6">
        <f>100 + SUMIFS(NhatKy_ViPham!J:J, NhatKy_ViPham!E:E, "12_Anh_B", NhatKy_ViPham!F:F, B32, NhatKy_ViPham!C:C, "T6") - SUMIFS(NhatKy_ViPham!K:K, NhatKy_ViPham!E:E, "12_Anh_B", NhatKy_ViPham!F:F, B32, NhatKy_ViPham!C:C, "T6")</f>
        <v>100</v>
      </c>
      <c r="X32" s="6">
        <f>100 + SUMIFS(NhatKy_ViPham!J:J, NhatKy_ViPham!E:E, "12_Anh_B", NhatKy_ViPham!F:F, B32, NhatKy_ViPham!C:C, "T7") - SUMIFS(NhatKy_ViPham!K:K, NhatKy_ViPham!E:E, "12_Anh_B", NhatKy_ViPham!F:F, B32, NhatKy_ViPham!C:C, "T7")</f>
        <v>100</v>
      </c>
      <c r="Y32" s="6">
        <f>100 + SUMIFS(NhatKy_ViPham!J:J, NhatKy_ViPham!E:E, "12_Anh_B", NhatKy_ViPham!F:F, B32, NhatKy_ViPham!C:C, "T8") - SUMIFS(NhatKy_ViPham!K:K, NhatKy_ViPham!E:E, "12_Anh_B", NhatKy_ViPham!F:F, B32, NhatKy_ViPham!C:C, "T8")</f>
        <v>100</v>
      </c>
      <c r="Z32" s="6">
        <f>100 + SUMIFS(NhatKy_ViPham!J:J, NhatKy_ViPham!E:E, "12_Anh_B", NhatKy_ViPham!F:F, B32, NhatKy_ViPham!C:C, "T9") - SUMIFS(NhatKy_ViPham!K:K, NhatKy_ViPham!E:E, "12_Anh_B", NhatKy_ViPham!F:F, B32, NhatKy_ViPham!C:C, "T9")</f>
        <v>100</v>
      </c>
      <c r="AA32" s="6">
        <f>100 + SUMIFS(NhatKy_ViPham!J:J, NhatKy_ViPham!E:E, "12_Anh_B", NhatKy_ViPham!F:F, B32, NhatKy_ViPham!C:C, "T10") - SUMIFS(NhatKy_ViPham!K:K, NhatKy_ViPham!E:E, "12_Anh_B", NhatKy_ViPham!F:F, B32, NhatKy_ViPham!C:C, "T10")</f>
        <v>100</v>
      </c>
      <c r="AB32" s="6">
        <f>100 + SUMIFS(NhatKy_ViPham!J:J, NhatKy_ViPham!E:E, "12_Anh_B", NhatKy_ViPham!F:F, B32, NhatKy_ViPham!C:C, "T11") - SUMIFS(NhatKy_ViPham!K:K, NhatKy_ViPham!E:E, "12_Anh_B", NhatKy_ViPham!F:F, B32, NhatKy_ViPham!C:C, "T11")</f>
        <v>100</v>
      </c>
      <c r="AC32" s="6">
        <f>100 + SUMIFS(NhatKy_ViPham!J:J, NhatKy_ViPham!E:E, "12_Anh_B", NhatKy_ViPham!F:F, B32, NhatKy_ViPham!C:C, "T12") - SUMIFS(NhatKy_ViPham!K:K, NhatKy_ViPham!E:E, "12_Anh_B", NhatKy_ViPham!F:F, B32, NhatKy_ViPham!C:C, "T12")</f>
        <v>100</v>
      </c>
      <c r="AD32" s="6">
        <f>100 + SUMIFS(NhatKy_ViPham!J:J, NhatKy_ViPham!E:E, "12_Anh_B", NhatKy_ViPham!F:F, B32, NhatKy_ViPham!C:C, "T13") - SUMIFS(NhatKy_ViPham!K:K, NhatKy_ViPham!E:E, "12_Anh_B", NhatKy_ViPham!F:F, B32, NhatKy_ViPham!C:C, "T13")</f>
        <v>100</v>
      </c>
      <c r="AE32" s="6">
        <f>100 + SUMIFS(NhatKy_ViPham!J:J, NhatKy_ViPham!E:E, "12_Anh_B", NhatKy_ViPham!F:F, B32, NhatKy_ViPham!C:C, "T14") - SUMIFS(NhatKy_ViPham!K:K, NhatKy_ViPham!E:E, "12_Anh_B", NhatKy_ViPham!F:F, B32, NhatKy_ViPham!C:C, "T14")</f>
        <v>100</v>
      </c>
      <c r="AF32" s="6">
        <f>100 + SUMIFS(NhatKy_ViPham!J:J, NhatKy_ViPham!E:E, "12_Anh_B", NhatKy_ViPham!F:F, B32, NhatKy_ViPham!C:C, "T15") - SUMIFS(NhatKy_ViPham!K:K, NhatKy_ViPham!E:E, "12_Anh_B", NhatKy_ViPham!F:F, B32, NhatKy_ViPham!C:C, "T15")</f>
        <v>100</v>
      </c>
      <c r="AG32" s="6">
        <f>100 + SUMIFS(NhatKy_ViPham!J:J, NhatKy_ViPham!E:E, "12_Anh_B", NhatKy_ViPham!F:F, B32, NhatKy_ViPham!C:C, "T16") - SUMIFS(NhatKy_ViPham!K:K, NhatKy_ViPham!E:E, "12_Anh_B", NhatKy_ViPham!F:F, B32, NhatKy_ViPham!C:C, "T16")</f>
        <v>100</v>
      </c>
      <c r="AH32" s="6">
        <f>100 + SUMIFS(NhatKy_ViPham!J:J, NhatKy_ViPham!E:E, "12_Anh_B", NhatKy_ViPham!F:F, B32, NhatKy_ViPham!C:C, "T17") - SUMIFS(NhatKy_ViPham!K:K, NhatKy_ViPham!E:E, "12_Anh_B", NhatKy_ViPham!F:F, B32, NhatKy_ViPham!C:C, "T17")</f>
        <v>100</v>
      </c>
      <c r="AI32" s="6">
        <f>100 + SUMIFS(NhatKy_ViPham!J:J, NhatKy_ViPham!E:E, "12_Anh_B", NhatKy_ViPham!F:F, B32, NhatKy_ViPham!C:C, "T18") - SUMIFS(NhatKy_ViPham!K:K, NhatKy_ViPham!E:E, "12_Anh_B", NhatKy_ViPham!F:F, B32, NhatKy_ViPham!C:C, "T18")</f>
        <v>100</v>
      </c>
      <c r="AJ32" s="6">
        <f>100 + SUMIFS(NhatKy_ViPham!J:J, NhatKy_ViPham!E:E, "12_Anh_B", NhatKy_ViPham!F:F, B32, NhatKy_ViPham!C:C, "T19") - SUMIFS(NhatKy_ViPham!K:K, NhatKy_ViPham!E:E, "12_Anh_B", NhatKy_ViPham!F:F, B32, NhatKy_ViPham!C:C, "T19")</f>
        <v>100</v>
      </c>
      <c r="AK32" s="6">
        <f>100 + SUMIFS(NhatKy_ViPham!J:J, NhatKy_ViPham!E:E, "12_Anh_B", NhatKy_ViPham!F:F, B32, NhatKy_ViPham!C:C, "T20") - SUMIFS(NhatKy_ViPham!K:K, NhatKy_ViPham!E:E, "12_Anh_B", NhatKy_ViPham!F:F, B32, NhatKy_ViPham!C:C, "T20")</f>
        <v>100</v>
      </c>
      <c r="AL32" s="6">
        <f>100 + SUMIFS(NhatKy_ViPham!J:J, NhatKy_ViPham!E:E, "12_Anh_B", NhatKy_ViPham!F:F, B32, NhatKy_ViPham!C:C, "T21") - SUMIFS(NhatKy_ViPham!K:K, NhatKy_ViPham!E:E, "12_Anh_B", NhatKy_ViPham!F:F, B32, NhatKy_ViPham!C:C, "T21")</f>
        <v>100</v>
      </c>
      <c r="AM32" s="6">
        <f>100 + SUMIFS(NhatKy_ViPham!J:J, NhatKy_ViPham!E:E, "12_Anh_B", NhatKy_ViPham!F:F, B32, NhatKy_ViPham!C:C, "T22") - SUMIFS(NhatKy_ViPham!K:K, NhatKy_ViPham!E:E, "12_Anh_B", NhatKy_ViPham!F:F, B32, NhatKy_ViPham!C:C, "T22")</f>
        <v>100</v>
      </c>
      <c r="AN32" s="6">
        <f>100 + SUMIFS(NhatKy_ViPham!J:J, NhatKy_ViPham!E:E, "12_Anh_B", NhatKy_ViPham!F:F, B32, NhatKy_ViPham!C:C, "T23") - SUMIFS(NhatKy_ViPham!K:K, NhatKy_ViPham!E:E, "12_Anh_B", NhatKy_ViPham!F:F, B32, NhatKy_ViPham!C:C, "T23")</f>
        <v>100</v>
      </c>
      <c r="AO32" s="6">
        <f>100 + SUMIFS(NhatKy_ViPham!J:J, NhatKy_ViPham!E:E, "12_Anh_B", NhatKy_ViPham!F:F, B32, NhatKy_ViPham!C:C, "T24") - SUMIFS(NhatKy_ViPham!K:K, NhatKy_ViPham!E:E, "12_Anh_B", NhatKy_ViPham!F:F, B32, NhatKy_ViPham!C:C, "T24")</f>
        <v>100</v>
      </c>
      <c r="AP32" s="6">
        <f>100 + SUMIFS(NhatKy_ViPham!J:J, NhatKy_ViPham!E:E, "12_Anh_B", NhatKy_ViPham!F:F, B32, NhatKy_ViPham!C:C, "T25") - SUMIFS(NhatKy_ViPham!K:K, NhatKy_ViPham!E:E, "12_Anh_B", NhatKy_ViPham!F:F, B32, NhatKy_ViPham!C:C, "T25")</f>
        <v>100</v>
      </c>
      <c r="AQ32" s="6">
        <f>100 + SUMIFS(NhatKy_ViPham!J:J, NhatKy_ViPham!E:E, "12_Anh_B", NhatKy_ViPham!F:F, B32, NhatKy_ViPham!C:C, "T26") - SUMIFS(NhatKy_ViPham!K:K, NhatKy_ViPham!E:E, "12_Anh_B", NhatKy_ViPham!F:F, B32, NhatKy_ViPham!C:C, "T26")</f>
        <v>100</v>
      </c>
      <c r="AR32" s="6">
        <f>100 + SUMIFS(NhatKy_ViPham!J:J, NhatKy_ViPham!E:E, "12_Anh_B", NhatKy_ViPham!F:F, B32, NhatKy_ViPham!C:C, "T27") - SUMIFS(NhatKy_ViPham!K:K, NhatKy_ViPham!E:E, "12_Anh_B", NhatKy_ViPham!F:F, B32, NhatKy_ViPham!C:C, "T27")</f>
        <v>100</v>
      </c>
      <c r="AS32" s="6">
        <f>100 + SUMIFS(NhatKy_ViPham!J:J, NhatKy_ViPham!E:E, "12_Anh_B", NhatKy_ViPham!F:F, B32, NhatKy_ViPham!C:C, "T28") - SUMIFS(NhatKy_ViPham!K:K, NhatKy_ViPham!E:E, "12_Anh_B", NhatKy_ViPham!F:F, B32, NhatKy_ViPham!C:C, "T28")</f>
        <v>100</v>
      </c>
      <c r="AT32" s="6">
        <f>100 + SUMIFS(NhatKy_ViPham!J:J, NhatKy_ViPham!E:E, "12_Anh_B", NhatKy_ViPham!F:F, B32, NhatKy_ViPham!C:C, "T29") - SUMIFS(NhatKy_ViPham!K:K, NhatKy_ViPham!E:E, "12_Anh_B", NhatKy_ViPham!F:F, B32, NhatKy_ViPham!C:C, "T29")</f>
        <v>100</v>
      </c>
      <c r="AU32" s="6">
        <f>100 + SUMIFS(NhatKy_ViPham!J:J, NhatKy_ViPham!E:E, "12_Anh_B", NhatKy_ViPham!F:F, B32, NhatKy_ViPham!C:C, "T30") - SUMIFS(NhatKy_ViPham!K:K, NhatKy_ViPham!E:E, "12_Anh_B", NhatKy_ViPham!F:F, B32, NhatKy_ViPham!C:C, "T30")</f>
        <v>100</v>
      </c>
      <c r="AV32" s="6">
        <f>100 + SUMIFS(NhatKy_ViPham!J:J, NhatKy_ViPham!E:E, "12_Anh_B", NhatKy_ViPham!F:F, B32, NhatKy_ViPham!C:C, "T31") - SUMIFS(NhatKy_ViPham!K:K, NhatKy_ViPham!E:E, "12_Anh_B", NhatKy_ViPham!F:F, B32, NhatKy_ViPham!C:C, "T31")</f>
        <v>100</v>
      </c>
      <c r="AW32" s="6">
        <f>100 + SUMIFS(NhatKy_ViPham!J:J, NhatKy_ViPham!E:E, "12_Anh_B", NhatKy_ViPham!F:F, B32, NhatKy_ViPham!C:C, "T32") - SUMIFS(NhatKy_ViPham!K:K, NhatKy_ViPham!E:E, "12_Anh_B", NhatKy_ViPham!F:F, B32, NhatKy_ViPham!C:C, "T32")</f>
        <v>100</v>
      </c>
      <c r="AX32" s="6">
        <f>100 + SUMIFS(NhatKy_ViPham!J:J, NhatKy_ViPham!E:E, "12_Anh_B", NhatKy_ViPham!F:F, B32, NhatKy_ViPham!C:C, "T33") - SUMIFS(NhatKy_ViPham!K:K, NhatKy_ViPham!E:E, "12_Anh_B", NhatKy_ViPham!F:F, B32, NhatKy_ViPham!C:C, "T33")</f>
        <v>100</v>
      </c>
      <c r="AY32" s="6">
        <f>100 + SUMIFS(NhatKy_ViPham!J:J, NhatKy_ViPham!E:E, "12_Anh_B", NhatKy_ViPham!F:F, B32, NhatKy_ViPham!C:C, "T34") - SUMIFS(NhatKy_ViPham!K:K, NhatKy_ViPham!E:E, "12_Anh_B", NhatKy_ViPham!F:F, B32, NhatKy_ViPham!C:C, "T34")</f>
        <v>100</v>
      </c>
      <c r="AZ32" s="6">
        <f>100 + SUMIFS(NhatKy_ViPham!J:J, NhatKy_ViPham!E:E, "12_Anh_B", NhatKy_ViPham!F:F, B32, NhatKy_ViPham!C:C, "T35") - SUMIFS(NhatKy_ViPham!K:K, NhatKy_ViPham!E:E, "12_Anh_B", NhatKy_ViPham!F:F, B32, NhatKy_ViPham!C:C, "T35")</f>
        <v>100</v>
      </c>
      <c r="BA32" s="12">
        <f t="shared" si="0"/>
        <v>100</v>
      </c>
      <c r="BB32" s="11" t="s">
        <v>430</v>
      </c>
      <c r="BC32" s="16" t="str">
        <f t="shared" si="1"/>
        <v>Tốt</v>
      </c>
      <c r="BD32" s="15" t="str">
        <f t="shared" si="2"/>
        <v>🟢 BÌNH THƯỜNG</v>
      </c>
    </row>
    <row r="33" spans="1:56" x14ac:dyDescent="0.25">
      <c r="A33" s="4">
        <v>25</v>
      </c>
      <c r="B33" s="10" t="s">
        <v>2980</v>
      </c>
      <c r="C33" s="4" t="s">
        <v>2916</v>
      </c>
      <c r="D33" s="4" t="s">
        <v>429</v>
      </c>
      <c r="E33" s="11" t="s">
        <v>430</v>
      </c>
      <c r="F33" s="7">
        <f>SUMIFS(NhatKy_ViPham!K:K, NhatKy_ViPham!E:E, "12_Anh_B", NhatKy_ViPham!F:F, B33, NhatKy_ViPham!H:H, "L01")</f>
        <v>0</v>
      </c>
      <c r="G33" s="7">
        <f>SUMIFS(NhatKy_ViPham!K:K, NhatKy_ViPham!E:E, "12_Anh_B", NhatKy_ViPham!F:F, B33, NhatKy_ViPham!H:H, "L02")</f>
        <v>0</v>
      </c>
      <c r="H33" s="7">
        <f>SUMIFS(NhatKy_ViPham!K:K, NhatKy_ViPham!E:E, "12_Anh_B", NhatKy_ViPham!F:F, B33, NhatKy_ViPham!H:H, "L03")</f>
        <v>0</v>
      </c>
      <c r="I33" s="7">
        <f>SUMIFS(NhatKy_ViPham!K:K, NhatKy_ViPham!E:E, "12_Anh_B", NhatKy_ViPham!F:F, B33, NhatKy_ViPham!H:H, "L04")</f>
        <v>0</v>
      </c>
      <c r="J33" s="7">
        <f>SUMIFS(NhatKy_ViPham!K:K, NhatKy_ViPham!E:E, "12_Anh_B", NhatKy_ViPham!F:F, B33, NhatKy_ViPham!H:H, "L05")</f>
        <v>0</v>
      </c>
      <c r="K33" s="7">
        <f>SUMIFS(NhatKy_ViPham!K:K, NhatKy_ViPham!E:E, "12_Anh_B", NhatKy_ViPham!F:F, B33, NhatKy_ViPham!H:H, "L06")</f>
        <v>0</v>
      </c>
      <c r="L33" s="7">
        <f>SUMIFS(NhatKy_ViPham!K:K, NhatKy_ViPham!E:E, "12_Anh_B", NhatKy_ViPham!F:F, B33, NhatKy_ViPham!H:H, "L07")</f>
        <v>0</v>
      </c>
      <c r="M33" s="7">
        <f>SUMIFS(NhatKy_ViPham!K:K, NhatKy_ViPham!E:E, "12_Anh_B", NhatKy_ViPham!F:F, B33, NhatKy_ViPham!H:H, "L08")</f>
        <v>0</v>
      </c>
      <c r="N33" s="7">
        <f>SUMIFS(NhatKy_ViPham!K:K, NhatKy_ViPham!E:E, "12_Anh_B", NhatKy_ViPham!F:F, B33, NhatKy_ViPham!H:H, "L09")</f>
        <v>0</v>
      </c>
      <c r="O33" s="7">
        <f>SUMIFS(NhatKy_ViPham!K:K, NhatKy_ViPham!E:E, "12_Anh_B", NhatKy_ViPham!F:F, B33, NhatKy_ViPham!H:H, "L10")</f>
        <v>0</v>
      </c>
      <c r="P33" s="12">
        <f>SUMIFS(NhatKy_ViPham!J:J, NhatKy_ViPham!E:E, "12_Anh_B", NhatKy_ViPham!F:F, B33)</f>
        <v>0</v>
      </c>
      <c r="Q33" s="13">
        <f>SUMIFS(NhatKy_ViPham!K:K, NhatKy_ViPham!E:E, "12_Anh_B", NhatKy_ViPham!F:F, B33)</f>
        <v>0</v>
      </c>
      <c r="R33" s="7">
        <f>100 + SUMIFS(NhatKy_ViPham!J:J, NhatKy_ViPham!E:E, "12_Anh_B", NhatKy_ViPham!F:F, B33, NhatKy_ViPham!C:C, "T1") - SUMIFS(NhatKy_ViPham!K:K, NhatKy_ViPham!E:E, "12_Anh_B", NhatKy_ViPham!F:F, B33, NhatKy_ViPham!C:C, "T1")</f>
        <v>100</v>
      </c>
      <c r="S33" s="7">
        <f>100 + SUMIFS(NhatKy_ViPham!J:J, NhatKy_ViPham!E:E, "12_Anh_B", NhatKy_ViPham!F:F, B33, NhatKy_ViPham!C:C, "T2") - SUMIFS(NhatKy_ViPham!K:K, NhatKy_ViPham!E:E, "12_Anh_B", NhatKy_ViPham!F:F, B33, NhatKy_ViPham!C:C, "T2")</f>
        <v>100</v>
      </c>
      <c r="T33" s="7">
        <f>100 + SUMIFS(NhatKy_ViPham!J:J, NhatKy_ViPham!E:E, "12_Anh_B", NhatKy_ViPham!F:F, B33, NhatKy_ViPham!C:C, "T3") - SUMIFS(NhatKy_ViPham!K:K, NhatKy_ViPham!E:E, "12_Anh_B", NhatKy_ViPham!F:F, B33, NhatKy_ViPham!C:C, "T3")</f>
        <v>100</v>
      </c>
      <c r="U33" s="7">
        <f>100 + SUMIFS(NhatKy_ViPham!J:J, NhatKy_ViPham!E:E, "12_Anh_B", NhatKy_ViPham!F:F, B33, NhatKy_ViPham!C:C, "T4") - SUMIFS(NhatKy_ViPham!K:K, NhatKy_ViPham!E:E, "12_Anh_B", NhatKy_ViPham!F:F, B33, NhatKy_ViPham!C:C, "T4")</f>
        <v>100</v>
      </c>
      <c r="V33" s="7">
        <f>100 + SUMIFS(NhatKy_ViPham!J:J, NhatKy_ViPham!E:E, "12_Anh_B", NhatKy_ViPham!F:F, B33, NhatKy_ViPham!C:C, "T5") - SUMIFS(NhatKy_ViPham!K:K, NhatKy_ViPham!E:E, "12_Anh_B", NhatKy_ViPham!F:F, B33, NhatKy_ViPham!C:C, "T5")</f>
        <v>100</v>
      </c>
      <c r="W33" s="7">
        <f>100 + SUMIFS(NhatKy_ViPham!J:J, NhatKy_ViPham!E:E, "12_Anh_B", NhatKy_ViPham!F:F, B33, NhatKy_ViPham!C:C, "T6") - SUMIFS(NhatKy_ViPham!K:K, NhatKy_ViPham!E:E, "12_Anh_B", NhatKy_ViPham!F:F, B33, NhatKy_ViPham!C:C, "T6")</f>
        <v>100</v>
      </c>
      <c r="X33" s="7">
        <f>100 + SUMIFS(NhatKy_ViPham!J:J, NhatKy_ViPham!E:E, "12_Anh_B", NhatKy_ViPham!F:F, B33, NhatKy_ViPham!C:C, "T7") - SUMIFS(NhatKy_ViPham!K:K, NhatKy_ViPham!E:E, "12_Anh_B", NhatKy_ViPham!F:F, B33, NhatKy_ViPham!C:C, "T7")</f>
        <v>100</v>
      </c>
      <c r="Y33" s="7">
        <f>100 + SUMIFS(NhatKy_ViPham!J:J, NhatKy_ViPham!E:E, "12_Anh_B", NhatKy_ViPham!F:F, B33, NhatKy_ViPham!C:C, "T8") - SUMIFS(NhatKy_ViPham!K:K, NhatKy_ViPham!E:E, "12_Anh_B", NhatKy_ViPham!F:F, B33, NhatKy_ViPham!C:C, "T8")</f>
        <v>100</v>
      </c>
      <c r="Z33" s="7">
        <f>100 + SUMIFS(NhatKy_ViPham!J:J, NhatKy_ViPham!E:E, "12_Anh_B", NhatKy_ViPham!F:F, B33, NhatKy_ViPham!C:C, "T9") - SUMIFS(NhatKy_ViPham!K:K, NhatKy_ViPham!E:E, "12_Anh_B", NhatKy_ViPham!F:F, B33, NhatKy_ViPham!C:C, "T9")</f>
        <v>100</v>
      </c>
      <c r="AA33" s="7">
        <f>100 + SUMIFS(NhatKy_ViPham!J:J, NhatKy_ViPham!E:E, "12_Anh_B", NhatKy_ViPham!F:F, B33, NhatKy_ViPham!C:C, "T10") - SUMIFS(NhatKy_ViPham!K:K, NhatKy_ViPham!E:E, "12_Anh_B", NhatKy_ViPham!F:F, B33, NhatKy_ViPham!C:C, "T10")</f>
        <v>100</v>
      </c>
      <c r="AB33" s="7">
        <f>100 + SUMIFS(NhatKy_ViPham!J:J, NhatKy_ViPham!E:E, "12_Anh_B", NhatKy_ViPham!F:F, B33, NhatKy_ViPham!C:C, "T11") - SUMIFS(NhatKy_ViPham!K:K, NhatKy_ViPham!E:E, "12_Anh_B", NhatKy_ViPham!F:F, B33, NhatKy_ViPham!C:C, "T11")</f>
        <v>100</v>
      </c>
      <c r="AC33" s="7">
        <f>100 + SUMIFS(NhatKy_ViPham!J:J, NhatKy_ViPham!E:E, "12_Anh_B", NhatKy_ViPham!F:F, B33, NhatKy_ViPham!C:C, "T12") - SUMIFS(NhatKy_ViPham!K:K, NhatKy_ViPham!E:E, "12_Anh_B", NhatKy_ViPham!F:F, B33, NhatKy_ViPham!C:C, "T12")</f>
        <v>100</v>
      </c>
      <c r="AD33" s="7">
        <f>100 + SUMIFS(NhatKy_ViPham!J:J, NhatKy_ViPham!E:E, "12_Anh_B", NhatKy_ViPham!F:F, B33, NhatKy_ViPham!C:C, "T13") - SUMIFS(NhatKy_ViPham!K:K, NhatKy_ViPham!E:E, "12_Anh_B", NhatKy_ViPham!F:F, B33, NhatKy_ViPham!C:C, "T13")</f>
        <v>100</v>
      </c>
      <c r="AE33" s="7">
        <f>100 + SUMIFS(NhatKy_ViPham!J:J, NhatKy_ViPham!E:E, "12_Anh_B", NhatKy_ViPham!F:F, B33, NhatKy_ViPham!C:C, "T14") - SUMIFS(NhatKy_ViPham!K:K, NhatKy_ViPham!E:E, "12_Anh_B", NhatKy_ViPham!F:F, B33, NhatKy_ViPham!C:C, "T14")</f>
        <v>100</v>
      </c>
      <c r="AF33" s="7">
        <f>100 + SUMIFS(NhatKy_ViPham!J:J, NhatKy_ViPham!E:E, "12_Anh_B", NhatKy_ViPham!F:F, B33, NhatKy_ViPham!C:C, "T15") - SUMIFS(NhatKy_ViPham!K:K, NhatKy_ViPham!E:E, "12_Anh_B", NhatKy_ViPham!F:F, B33, NhatKy_ViPham!C:C, "T15")</f>
        <v>100</v>
      </c>
      <c r="AG33" s="7">
        <f>100 + SUMIFS(NhatKy_ViPham!J:J, NhatKy_ViPham!E:E, "12_Anh_B", NhatKy_ViPham!F:F, B33, NhatKy_ViPham!C:C, "T16") - SUMIFS(NhatKy_ViPham!K:K, NhatKy_ViPham!E:E, "12_Anh_B", NhatKy_ViPham!F:F, B33, NhatKy_ViPham!C:C, "T16")</f>
        <v>100</v>
      </c>
      <c r="AH33" s="7">
        <f>100 + SUMIFS(NhatKy_ViPham!J:J, NhatKy_ViPham!E:E, "12_Anh_B", NhatKy_ViPham!F:F, B33, NhatKy_ViPham!C:C, "T17") - SUMIFS(NhatKy_ViPham!K:K, NhatKy_ViPham!E:E, "12_Anh_B", NhatKy_ViPham!F:F, B33, NhatKy_ViPham!C:C, "T17")</f>
        <v>100</v>
      </c>
      <c r="AI33" s="7">
        <f>100 + SUMIFS(NhatKy_ViPham!J:J, NhatKy_ViPham!E:E, "12_Anh_B", NhatKy_ViPham!F:F, B33, NhatKy_ViPham!C:C, "T18") - SUMIFS(NhatKy_ViPham!K:K, NhatKy_ViPham!E:E, "12_Anh_B", NhatKy_ViPham!F:F, B33, NhatKy_ViPham!C:C, "T18")</f>
        <v>100</v>
      </c>
      <c r="AJ33" s="7">
        <f>100 + SUMIFS(NhatKy_ViPham!J:J, NhatKy_ViPham!E:E, "12_Anh_B", NhatKy_ViPham!F:F, B33, NhatKy_ViPham!C:C, "T19") - SUMIFS(NhatKy_ViPham!K:K, NhatKy_ViPham!E:E, "12_Anh_B", NhatKy_ViPham!F:F, B33, NhatKy_ViPham!C:C, "T19")</f>
        <v>100</v>
      </c>
      <c r="AK33" s="7">
        <f>100 + SUMIFS(NhatKy_ViPham!J:J, NhatKy_ViPham!E:E, "12_Anh_B", NhatKy_ViPham!F:F, B33, NhatKy_ViPham!C:C, "T20") - SUMIFS(NhatKy_ViPham!K:K, NhatKy_ViPham!E:E, "12_Anh_B", NhatKy_ViPham!F:F, B33, NhatKy_ViPham!C:C, "T20")</f>
        <v>100</v>
      </c>
      <c r="AL33" s="7">
        <f>100 + SUMIFS(NhatKy_ViPham!J:J, NhatKy_ViPham!E:E, "12_Anh_B", NhatKy_ViPham!F:F, B33, NhatKy_ViPham!C:C, "T21") - SUMIFS(NhatKy_ViPham!K:K, NhatKy_ViPham!E:E, "12_Anh_B", NhatKy_ViPham!F:F, B33, NhatKy_ViPham!C:C, "T21")</f>
        <v>100</v>
      </c>
      <c r="AM33" s="7">
        <f>100 + SUMIFS(NhatKy_ViPham!J:J, NhatKy_ViPham!E:E, "12_Anh_B", NhatKy_ViPham!F:F, B33, NhatKy_ViPham!C:C, "T22") - SUMIFS(NhatKy_ViPham!K:K, NhatKy_ViPham!E:E, "12_Anh_B", NhatKy_ViPham!F:F, B33, NhatKy_ViPham!C:C, "T22")</f>
        <v>100</v>
      </c>
      <c r="AN33" s="7">
        <f>100 + SUMIFS(NhatKy_ViPham!J:J, NhatKy_ViPham!E:E, "12_Anh_B", NhatKy_ViPham!F:F, B33, NhatKy_ViPham!C:C, "T23") - SUMIFS(NhatKy_ViPham!K:K, NhatKy_ViPham!E:E, "12_Anh_B", NhatKy_ViPham!F:F, B33, NhatKy_ViPham!C:C, "T23")</f>
        <v>100</v>
      </c>
      <c r="AO33" s="7">
        <f>100 + SUMIFS(NhatKy_ViPham!J:J, NhatKy_ViPham!E:E, "12_Anh_B", NhatKy_ViPham!F:F, B33, NhatKy_ViPham!C:C, "T24") - SUMIFS(NhatKy_ViPham!K:K, NhatKy_ViPham!E:E, "12_Anh_B", NhatKy_ViPham!F:F, B33, NhatKy_ViPham!C:C, "T24")</f>
        <v>100</v>
      </c>
      <c r="AP33" s="7">
        <f>100 + SUMIFS(NhatKy_ViPham!J:J, NhatKy_ViPham!E:E, "12_Anh_B", NhatKy_ViPham!F:F, B33, NhatKy_ViPham!C:C, "T25") - SUMIFS(NhatKy_ViPham!K:K, NhatKy_ViPham!E:E, "12_Anh_B", NhatKy_ViPham!F:F, B33, NhatKy_ViPham!C:C, "T25")</f>
        <v>100</v>
      </c>
      <c r="AQ33" s="7">
        <f>100 + SUMIFS(NhatKy_ViPham!J:J, NhatKy_ViPham!E:E, "12_Anh_B", NhatKy_ViPham!F:F, B33, NhatKy_ViPham!C:C, "T26") - SUMIFS(NhatKy_ViPham!K:K, NhatKy_ViPham!E:E, "12_Anh_B", NhatKy_ViPham!F:F, B33, NhatKy_ViPham!C:C, "T26")</f>
        <v>100</v>
      </c>
      <c r="AR33" s="7">
        <f>100 + SUMIFS(NhatKy_ViPham!J:J, NhatKy_ViPham!E:E, "12_Anh_B", NhatKy_ViPham!F:F, B33, NhatKy_ViPham!C:C, "T27") - SUMIFS(NhatKy_ViPham!K:K, NhatKy_ViPham!E:E, "12_Anh_B", NhatKy_ViPham!F:F, B33, NhatKy_ViPham!C:C, "T27")</f>
        <v>100</v>
      </c>
      <c r="AS33" s="7">
        <f>100 + SUMIFS(NhatKy_ViPham!J:J, NhatKy_ViPham!E:E, "12_Anh_B", NhatKy_ViPham!F:F, B33, NhatKy_ViPham!C:C, "T28") - SUMIFS(NhatKy_ViPham!K:K, NhatKy_ViPham!E:E, "12_Anh_B", NhatKy_ViPham!F:F, B33, NhatKy_ViPham!C:C, "T28")</f>
        <v>100</v>
      </c>
      <c r="AT33" s="7">
        <f>100 + SUMIFS(NhatKy_ViPham!J:J, NhatKy_ViPham!E:E, "12_Anh_B", NhatKy_ViPham!F:F, B33, NhatKy_ViPham!C:C, "T29") - SUMIFS(NhatKy_ViPham!K:K, NhatKy_ViPham!E:E, "12_Anh_B", NhatKy_ViPham!F:F, B33, NhatKy_ViPham!C:C, "T29")</f>
        <v>100</v>
      </c>
      <c r="AU33" s="7">
        <f>100 + SUMIFS(NhatKy_ViPham!J:J, NhatKy_ViPham!E:E, "12_Anh_B", NhatKy_ViPham!F:F, B33, NhatKy_ViPham!C:C, "T30") - SUMIFS(NhatKy_ViPham!K:K, NhatKy_ViPham!E:E, "12_Anh_B", NhatKy_ViPham!F:F, B33, NhatKy_ViPham!C:C, "T30")</f>
        <v>100</v>
      </c>
      <c r="AV33" s="7">
        <f>100 + SUMIFS(NhatKy_ViPham!J:J, NhatKy_ViPham!E:E, "12_Anh_B", NhatKy_ViPham!F:F, B33, NhatKy_ViPham!C:C, "T31") - SUMIFS(NhatKy_ViPham!K:K, NhatKy_ViPham!E:E, "12_Anh_B", NhatKy_ViPham!F:F, B33, NhatKy_ViPham!C:C, "T31")</f>
        <v>100</v>
      </c>
      <c r="AW33" s="7">
        <f>100 + SUMIFS(NhatKy_ViPham!J:J, NhatKy_ViPham!E:E, "12_Anh_B", NhatKy_ViPham!F:F, B33, NhatKy_ViPham!C:C, "T32") - SUMIFS(NhatKy_ViPham!K:K, NhatKy_ViPham!E:E, "12_Anh_B", NhatKy_ViPham!F:F, B33, NhatKy_ViPham!C:C, "T32")</f>
        <v>100</v>
      </c>
      <c r="AX33" s="7">
        <f>100 + SUMIFS(NhatKy_ViPham!J:J, NhatKy_ViPham!E:E, "12_Anh_B", NhatKy_ViPham!F:F, B33, NhatKy_ViPham!C:C, "T33") - SUMIFS(NhatKy_ViPham!K:K, NhatKy_ViPham!E:E, "12_Anh_B", NhatKy_ViPham!F:F, B33, NhatKy_ViPham!C:C, "T33")</f>
        <v>100</v>
      </c>
      <c r="AY33" s="7">
        <f>100 + SUMIFS(NhatKy_ViPham!J:J, NhatKy_ViPham!E:E, "12_Anh_B", NhatKy_ViPham!F:F, B33, NhatKy_ViPham!C:C, "T34") - SUMIFS(NhatKy_ViPham!K:K, NhatKy_ViPham!E:E, "12_Anh_B", NhatKy_ViPham!F:F, B33, NhatKy_ViPham!C:C, "T34")</f>
        <v>100</v>
      </c>
      <c r="AZ33" s="7">
        <f>100 + SUMIFS(NhatKy_ViPham!J:J, NhatKy_ViPham!E:E, "12_Anh_B", NhatKy_ViPham!F:F, B33, NhatKy_ViPham!C:C, "T35") - SUMIFS(NhatKy_ViPham!K:K, NhatKy_ViPham!E:E, "12_Anh_B", NhatKy_ViPham!F:F, B33, NhatKy_ViPham!C:C, "T35")</f>
        <v>100</v>
      </c>
      <c r="BA33" s="12">
        <f t="shared" si="0"/>
        <v>100</v>
      </c>
      <c r="BB33" s="11" t="s">
        <v>430</v>
      </c>
      <c r="BC33" s="14" t="str">
        <f t="shared" si="1"/>
        <v>Tốt</v>
      </c>
      <c r="BD33" s="10" t="str">
        <f t="shared" si="2"/>
        <v>🟢 BÌNH THƯỜNG</v>
      </c>
    </row>
    <row r="34" spans="1:56" x14ac:dyDescent="0.25">
      <c r="A34" s="5">
        <v>26</v>
      </c>
      <c r="B34" s="15" t="s">
        <v>2981</v>
      </c>
      <c r="C34" s="5" t="s">
        <v>2982</v>
      </c>
      <c r="D34" s="5" t="s">
        <v>429</v>
      </c>
      <c r="E34" s="11" t="s">
        <v>430</v>
      </c>
      <c r="F34" s="6">
        <f>SUMIFS(NhatKy_ViPham!K:K, NhatKy_ViPham!E:E, "12_Anh_B", NhatKy_ViPham!F:F, B34, NhatKy_ViPham!H:H, "L01")</f>
        <v>0</v>
      </c>
      <c r="G34" s="6">
        <f>SUMIFS(NhatKy_ViPham!K:K, NhatKy_ViPham!E:E, "12_Anh_B", NhatKy_ViPham!F:F, B34, NhatKy_ViPham!H:H, "L02")</f>
        <v>0</v>
      </c>
      <c r="H34" s="6">
        <f>SUMIFS(NhatKy_ViPham!K:K, NhatKy_ViPham!E:E, "12_Anh_B", NhatKy_ViPham!F:F, B34, NhatKy_ViPham!H:H, "L03")</f>
        <v>0</v>
      </c>
      <c r="I34" s="6">
        <f>SUMIFS(NhatKy_ViPham!K:K, NhatKy_ViPham!E:E, "12_Anh_B", NhatKy_ViPham!F:F, B34, NhatKy_ViPham!H:H, "L04")</f>
        <v>0</v>
      </c>
      <c r="J34" s="6">
        <f>SUMIFS(NhatKy_ViPham!K:K, NhatKy_ViPham!E:E, "12_Anh_B", NhatKy_ViPham!F:F, B34, NhatKy_ViPham!H:H, "L05")</f>
        <v>0</v>
      </c>
      <c r="K34" s="6">
        <f>SUMIFS(NhatKy_ViPham!K:K, NhatKy_ViPham!E:E, "12_Anh_B", NhatKy_ViPham!F:F, B34, NhatKy_ViPham!H:H, "L06")</f>
        <v>0</v>
      </c>
      <c r="L34" s="6">
        <f>SUMIFS(NhatKy_ViPham!K:K, NhatKy_ViPham!E:E, "12_Anh_B", NhatKy_ViPham!F:F, B34, NhatKy_ViPham!H:H, "L07")</f>
        <v>0</v>
      </c>
      <c r="M34" s="6">
        <f>SUMIFS(NhatKy_ViPham!K:K, NhatKy_ViPham!E:E, "12_Anh_B", NhatKy_ViPham!F:F, B34, NhatKy_ViPham!H:H, "L08")</f>
        <v>0</v>
      </c>
      <c r="N34" s="6">
        <f>SUMIFS(NhatKy_ViPham!K:K, NhatKy_ViPham!E:E, "12_Anh_B", NhatKy_ViPham!F:F, B34, NhatKy_ViPham!H:H, "L09")</f>
        <v>0</v>
      </c>
      <c r="O34" s="6">
        <f>SUMIFS(NhatKy_ViPham!K:K, NhatKy_ViPham!E:E, "12_Anh_B", NhatKy_ViPham!F:F, B34, NhatKy_ViPham!H:H, "L10")</f>
        <v>0</v>
      </c>
      <c r="P34" s="12">
        <f>SUMIFS(NhatKy_ViPham!J:J, NhatKy_ViPham!E:E, "12_Anh_B", NhatKy_ViPham!F:F, B34)</f>
        <v>0</v>
      </c>
      <c r="Q34" s="13">
        <f>SUMIFS(NhatKy_ViPham!K:K, NhatKy_ViPham!E:E, "12_Anh_B", NhatKy_ViPham!F:F, B34)</f>
        <v>0</v>
      </c>
      <c r="R34" s="6">
        <f>100 + SUMIFS(NhatKy_ViPham!J:J, NhatKy_ViPham!E:E, "12_Anh_B", NhatKy_ViPham!F:F, B34, NhatKy_ViPham!C:C, "T1") - SUMIFS(NhatKy_ViPham!K:K, NhatKy_ViPham!E:E, "12_Anh_B", NhatKy_ViPham!F:F, B34, NhatKy_ViPham!C:C, "T1")</f>
        <v>100</v>
      </c>
      <c r="S34" s="6">
        <f>100 + SUMIFS(NhatKy_ViPham!J:J, NhatKy_ViPham!E:E, "12_Anh_B", NhatKy_ViPham!F:F, B34, NhatKy_ViPham!C:C, "T2") - SUMIFS(NhatKy_ViPham!K:K, NhatKy_ViPham!E:E, "12_Anh_B", NhatKy_ViPham!F:F, B34, NhatKy_ViPham!C:C, "T2")</f>
        <v>100</v>
      </c>
      <c r="T34" s="6">
        <f>100 + SUMIFS(NhatKy_ViPham!J:J, NhatKy_ViPham!E:E, "12_Anh_B", NhatKy_ViPham!F:F, B34, NhatKy_ViPham!C:C, "T3") - SUMIFS(NhatKy_ViPham!K:K, NhatKy_ViPham!E:E, "12_Anh_B", NhatKy_ViPham!F:F, B34, NhatKy_ViPham!C:C, "T3")</f>
        <v>100</v>
      </c>
      <c r="U34" s="6">
        <f>100 + SUMIFS(NhatKy_ViPham!J:J, NhatKy_ViPham!E:E, "12_Anh_B", NhatKy_ViPham!F:F, B34, NhatKy_ViPham!C:C, "T4") - SUMIFS(NhatKy_ViPham!K:K, NhatKy_ViPham!E:E, "12_Anh_B", NhatKy_ViPham!F:F, B34, NhatKy_ViPham!C:C, "T4")</f>
        <v>100</v>
      </c>
      <c r="V34" s="6">
        <f>100 + SUMIFS(NhatKy_ViPham!J:J, NhatKy_ViPham!E:E, "12_Anh_B", NhatKy_ViPham!F:F, B34, NhatKy_ViPham!C:C, "T5") - SUMIFS(NhatKy_ViPham!K:K, NhatKy_ViPham!E:E, "12_Anh_B", NhatKy_ViPham!F:F, B34, NhatKy_ViPham!C:C, "T5")</f>
        <v>100</v>
      </c>
      <c r="W34" s="6">
        <f>100 + SUMIFS(NhatKy_ViPham!J:J, NhatKy_ViPham!E:E, "12_Anh_B", NhatKy_ViPham!F:F, B34, NhatKy_ViPham!C:C, "T6") - SUMIFS(NhatKy_ViPham!K:K, NhatKy_ViPham!E:E, "12_Anh_B", NhatKy_ViPham!F:F, B34, NhatKy_ViPham!C:C, "T6")</f>
        <v>100</v>
      </c>
      <c r="X34" s="6">
        <f>100 + SUMIFS(NhatKy_ViPham!J:J, NhatKy_ViPham!E:E, "12_Anh_B", NhatKy_ViPham!F:F, B34, NhatKy_ViPham!C:C, "T7") - SUMIFS(NhatKy_ViPham!K:K, NhatKy_ViPham!E:E, "12_Anh_B", NhatKy_ViPham!F:F, B34, NhatKy_ViPham!C:C, "T7")</f>
        <v>100</v>
      </c>
      <c r="Y34" s="6">
        <f>100 + SUMIFS(NhatKy_ViPham!J:J, NhatKy_ViPham!E:E, "12_Anh_B", NhatKy_ViPham!F:F, B34, NhatKy_ViPham!C:C, "T8") - SUMIFS(NhatKy_ViPham!K:K, NhatKy_ViPham!E:E, "12_Anh_B", NhatKy_ViPham!F:F, B34, NhatKy_ViPham!C:C, "T8")</f>
        <v>100</v>
      </c>
      <c r="Z34" s="6">
        <f>100 + SUMIFS(NhatKy_ViPham!J:J, NhatKy_ViPham!E:E, "12_Anh_B", NhatKy_ViPham!F:F, B34, NhatKy_ViPham!C:C, "T9") - SUMIFS(NhatKy_ViPham!K:K, NhatKy_ViPham!E:E, "12_Anh_B", NhatKy_ViPham!F:F, B34, NhatKy_ViPham!C:C, "T9")</f>
        <v>100</v>
      </c>
      <c r="AA34" s="6">
        <f>100 + SUMIFS(NhatKy_ViPham!J:J, NhatKy_ViPham!E:E, "12_Anh_B", NhatKy_ViPham!F:F, B34, NhatKy_ViPham!C:C, "T10") - SUMIFS(NhatKy_ViPham!K:K, NhatKy_ViPham!E:E, "12_Anh_B", NhatKy_ViPham!F:F, B34, NhatKy_ViPham!C:C, "T10")</f>
        <v>100</v>
      </c>
      <c r="AB34" s="6">
        <f>100 + SUMIFS(NhatKy_ViPham!J:J, NhatKy_ViPham!E:E, "12_Anh_B", NhatKy_ViPham!F:F, B34, NhatKy_ViPham!C:C, "T11") - SUMIFS(NhatKy_ViPham!K:K, NhatKy_ViPham!E:E, "12_Anh_B", NhatKy_ViPham!F:F, B34, NhatKy_ViPham!C:C, "T11")</f>
        <v>100</v>
      </c>
      <c r="AC34" s="6">
        <f>100 + SUMIFS(NhatKy_ViPham!J:J, NhatKy_ViPham!E:E, "12_Anh_B", NhatKy_ViPham!F:F, B34, NhatKy_ViPham!C:C, "T12") - SUMIFS(NhatKy_ViPham!K:K, NhatKy_ViPham!E:E, "12_Anh_B", NhatKy_ViPham!F:F, B34, NhatKy_ViPham!C:C, "T12")</f>
        <v>100</v>
      </c>
      <c r="AD34" s="6">
        <f>100 + SUMIFS(NhatKy_ViPham!J:J, NhatKy_ViPham!E:E, "12_Anh_B", NhatKy_ViPham!F:F, B34, NhatKy_ViPham!C:C, "T13") - SUMIFS(NhatKy_ViPham!K:K, NhatKy_ViPham!E:E, "12_Anh_B", NhatKy_ViPham!F:F, B34, NhatKy_ViPham!C:C, "T13")</f>
        <v>100</v>
      </c>
      <c r="AE34" s="6">
        <f>100 + SUMIFS(NhatKy_ViPham!J:J, NhatKy_ViPham!E:E, "12_Anh_B", NhatKy_ViPham!F:F, B34, NhatKy_ViPham!C:C, "T14") - SUMIFS(NhatKy_ViPham!K:K, NhatKy_ViPham!E:E, "12_Anh_B", NhatKy_ViPham!F:F, B34, NhatKy_ViPham!C:C, "T14")</f>
        <v>100</v>
      </c>
      <c r="AF34" s="6">
        <f>100 + SUMIFS(NhatKy_ViPham!J:J, NhatKy_ViPham!E:E, "12_Anh_B", NhatKy_ViPham!F:F, B34, NhatKy_ViPham!C:C, "T15") - SUMIFS(NhatKy_ViPham!K:K, NhatKy_ViPham!E:E, "12_Anh_B", NhatKy_ViPham!F:F, B34, NhatKy_ViPham!C:C, "T15")</f>
        <v>100</v>
      </c>
      <c r="AG34" s="6">
        <f>100 + SUMIFS(NhatKy_ViPham!J:J, NhatKy_ViPham!E:E, "12_Anh_B", NhatKy_ViPham!F:F, B34, NhatKy_ViPham!C:C, "T16") - SUMIFS(NhatKy_ViPham!K:K, NhatKy_ViPham!E:E, "12_Anh_B", NhatKy_ViPham!F:F, B34, NhatKy_ViPham!C:C, "T16")</f>
        <v>100</v>
      </c>
      <c r="AH34" s="6">
        <f>100 + SUMIFS(NhatKy_ViPham!J:J, NhatKy_ViPham!E:E, "12_Anh_B", NhatKy_ViPham!F:F, B34, NhatKy_ViPham!C:C, "T17") - SUMIFS(NhatKy_ViPham!K:K, NhatKy_ViPham!E:E, "12_Anh_B", NhatKy_ViPham!F:F, B34, NhatKy_ViPham!C:C, "T17")</f>
        <v>100</v>
      </c>
      <c r="AI34" s="6">
        <f>100 + SUMIFS(NhatKy_ViPham!J:J, NhatKy_ViPham!E:E, "12_Anh_B", NhatKy_ViPham!F:F, B34, NhatKy_ViPham!C:C, "T18") - SUMIFS(NhatKy_ViPham!K:K, NhatKy_ViPham!E:E, "12_Anh_B", NhatKy_ViPham!F:F, B34, NhatKy_ViPham!C:C, "T18")</f>
        <v>100</v>
      </c>
      <c r="AJ34" s="6">
        <f>100 + SUMIFS(NhatKy_ViPham!J:J, NhatKy_ViPham!E:E, "12_Anh_B", NhatKy_ViPham!F:F, B34, NhatKy_ViPham!C:C, "T19") - SUMIFS(NhatKy_ViPham!K:K, NhatKy_ViPham!E:E, "12_Anh_B", NhatKy_ViPham!F:F, B34, NhatKy_ViPham!C:C, "T19")</f>
        <v>100</v>
      </c>
      <c r="AK34" s="6">
        <f>100 + SUMIFS(NhatKy_ViPham!J:J, NhatKy_ViPham!E:E, "12_Anh_B", NhatKy_ViPham!F:F, B34, NhatKy_ViPham!C:C, "T20") - SUMIFS(NhatKy_ViPham!K:K, NhatKy_ViPham!E:E, "12_Anh_B", NhatKy_ViPham!F:F, B34, NhatKy_ViPham!C:C, "T20")</f>
        <v>100</v>
      </c>
      <c r="AL34" s="6">
        <f>100 + SUMIFS(NhatKy_ViPham!J:J, NhatKy_ViPham!E:E, "12_Anh_B", NhatKy_ViPham!F:F, B34, NhatKy_ViPham!C:C, "T21") - SUMIFS(NhatKy_ViPham!K:K, NhatKy_ViPham!E:E, "12_Anh_B", NhatKy_ViPham!F:F, B34, NhatKy_ViPham!C:C, "T21")</f>
        <v>100</v>
      </c>
      <c r="AM34" s="6">
        <f>100 + SUMIFS(NhatKy_ViPham!J:J, NhatKy_ViPham!E:E, "12_Anh_B", NhatKy_ViPham!F:F, B34, NhatKy_ViPham!C:C, "T22") - SUMIFS(NhatKy_ViPham!K:K, NhatKy_ViPham!E:E, "12_Anh_B", NhatKy_ViPham!F:F, B34, NhatKy_ViPham!C:C, "T22")</f>
        <v>100</v>
      </c>
      <c r="AN34" s="6">
        <f>100 + SUMIFS(NhatKy_ViPham!J:J, NhatKy_ViPham!E:E, "12_Anh_B", NhatKy_ViPham!F:F, B34, NhatKy_ViPham!C:C, "T23") - SUMIFS(NhatKy_ViPham!K:K, NhatKy_ViPham!E:E, "12_Anh_B", NhatKy_ViPham!F:F, B34, NhatKy_ViPham!C:C, "T23")</f>
        <v>100</v>
      </c>
      <c r="AO34" s="6">
        <f>100 + SUMIFS(NhatKy_ViPham!J:J, NhatKy_ViPham!E:E, "12_Anh_B", NhatKy_ViPham!F:F, B34, NhatKy_ViPham!C:C, "T24") - SUMIFS(NhatKy_ViPham!K:K, NhatKy_ViPham!E:E, "12_Anh_B", NhatKy_ViPham!F:F, B34, NhatKy_ViPham!C:C, "T24")</f>
        <v>100</v>
      </c>
      <c r="AP34" s="6">
        <f>100 + SUMIFS(NhatKy_ViPham!J:J, NhatKy_ViPham!E:E, "12_Anh_B", NhatKy_ViPham!F:F, B34, NhatKy_ViPham!C:C, "T25") - SUMIFS(NhatKy_ViPham!K:K, NhatKy_ViPham!E:E, "12_Anh_B", NhatKy_ViPham!F:F, B34, NhatKy_ViPham!C:C, "T25")</f>
        <v>100</v>
      </c>
      <c r="AQ34" s="6">
        <f>100 + SUMIFS(NhatKy_ViPham!J:J, NhatKy_ViPham!E:E, "12_Anh_B", NhatKy_ViPham!F:F, B34, NhatKy_ViPham!C:C, "T26") - SUMIFS(NhatKy_ViPham!K:K, NhatKy_ViPham!E:E, "12_Anh_B", NhatKy_ViPham!F:F, B34, NhatKy_ViPham!C:C, "T26")</f>
        <v>100</v>
      </c>
      <c r="AR34" s="6">
        <f>100 + SUMIFS(NhatKy_ViPham!J:J, NhatKy_ViPham!E:E, "12_Anh_B", NhatKy_ViPham!F:F, B34, NhatKy_ViPham!C:C, "T27") - SUMIFS(NhatKy_ViPham!K:K, NhatKy_ViPham!E:E, "12_Anh_B", NhatKy_ViPham!F:F, B34, NhatKy_ViPham!C:C, "T27")</f>
        <v>100</v>
      </c>
      <c r="AS34" s="6">
        <f>100 + SUMIFS(NhatKy_ViPham!J:J, NhatKy_ViPham!E:E, "12_Anh_B", NhatKy_ViPham!F:F, B34, NhatKy_ViPham!C:C, "T28") - SUMIFS(NhatKy_ViPham!K:K, NhatKy_ViPham!E:E, "12_Anh_B", NhatKy_ViPham!F:F, B34, NhatKy_ViPham!C:C, "T28")</f>
        <v>100</v>
      </c>
      <c r="AT34" s="6">
        <f>100 + SUMIFS(NhatKy_ViPham!J:J, NhatKy_ViPham!E:E, "12_Anh_B", NhatKy_ViPham!F:F, B34, NhatKy_ViPham!C:C, "T29") - SUMIFS(NhatKy_ViPham!K:K, NhatKy_ViPham!E:E, "12_Anh_B", NhatKy_ViPham!F:F, B34, NhatKy_ViPham!C:C, "T29")</f>
        <v>100</v>
      </c>
      <c r="AU34" s="6">
        <f>100 + SUMIFS(NhatKy_ViPham!J:J, NhatKy_ViPham!E:E, "12_Anh_B", NhatKy_ViPham!F:F, B34, NhatKy_ViPham!C:C, "T30") - SUMIFS(NhatKy_ViPham!K:K, NhatKy_ViPham!E:E, "12_Anh_B", NhatKy_ViPham!F:F, B34, NhatKy_ViPham!C:C, "T30")</f>
        <v>100</v>
      </c>
      <c r="AV34" s="6">
        <f>100 + SUMIFS(NhatKy_ViPham!J:J, NhatKy_ViPham!E:E, "12_Anh_B", NhatKy_ViPham!F:F, B34, NhatKy_ViPham!C:C, "T31") - SUMIFS(NhatKy_ViPham!K:K, NhatKy_ViPham!E:E, "12_Anh_B", NhatKy_ViPham!F:F, B34, NhatKy_ViPham!C:C, "T31")</f>
        <v>100</v>
      </c>
      <c r="AW34" s="6">
        <f>100 + SUMIFS(NhatKy_ViPham!J:J, NhatKy_ViPham!E:E, "12_Anh_B", NhatKy_ViPham!F:F, B34, NhatKy_ViPham!C:C, "T32") - SUMIFS(NhatKy_ViPham!K:K, NhatKy_ViPham!E:E, "12_Anh_B", NhatKy_ViPham!F:F, B34, NhatKy_ViPham!C:C, "T32")</f>
        <v>100</v>
      </c>
      <c r="AX34" s="6">
        <f>100 + SUMIFS(NhatKy_ViPham!J:J, NhatKy_ViPham!E:E, "12_Anh_B", NhatKy_ViPham!F:F, B34, NhatKy_ViPham!C:C, "T33") - SUMIFS(NhatKy_ViPham!K:K, NhatKy_ViPham!E:E, "12_Anh_B", NhatKy_ViPham!F:F, B34, NhatKy_ViPham!C:C, "T33")</f>
        <v>100</v>
      </c>
      <c r="AY34" s="6">
        <f>100 + SUMIFS(NhatKy_ViPham!J:J, NhatKy_ViPham!E:E, "12_Anh_B", NhatKy_ViPham!F:F, B34, NhatKy_ViPham!C:C, "T34") - SUMIFS(NhatKy_ViPham!K:K, NhatKy_ViPham!E:E, "12_Anh_B", NhatKy_ViPham!F:F, B34, NhatKy_ViPham!C:C, "T34")</f>
        <v>100</v>
      </c>
      <c r="AZ34" s="6">
        <f>100 + SUMIFS(NhatKy_ViPham!J:J, NhatKy_ViPham!E:E, "12_Anh_B", NhatKy_ViPham!F:F, B34, NhatKy_ViPham!C:C, "T35") - SUMIFS(NhatKy_ViPham!K:K, NhatKy_ViPham!E:E, "12_Anh_B", NhatKy_ViPham!F:F, B34, NhatKy_ViPham!C:C, "T35")</f>
        <v>100</v>
      </c>
      <c r="BA34" s="12">
        <f t="shared" si="0"/>
        <v>100</v>
      </c>
      <c r="BB34" s="11" t="s">
        <v>430</v>
      </c>
      <c r="BC34" s="16" t="str">
        <f t="shared" si="1"/>
        <v>Tốt</v>
      </c>
      <c r="BD34" s="15" t="str">
        <f t="shared" si="2"/>
        <v>🟢 BÌNH THƯỜNG</v>
      </c>
    </row>
    <row r="35" spans="1:56" x14ac:dyDescent="0.25">
      <c r="A35" s="4">
        <v>27</v>
      </c>
      <c r="B35" s="10" t="s">
        <v>2983</v>
      </c>
      <c r="C35" s="4" t="s">
        <v>2397</v>
      </c>
      <c r="D35" s="4" t="s">
        <v>429</v>
      </c>
      <c r="E35" s="11" t="s">
        <v>430</v>
      </c>
      <c r="F35" s="7">
        <f>SUMIFS(NhatKy_ViPham!K:K, NhatKy_ViPham!E:E, "12_Anh_B", NhatKy_ViPham!F:F, B35, NhatKy_ViPham!H:H, "L01")</f>
        <v>0</v>
      </c>
      <c r="G35" s="7">
        <f>SUMIFS(NhatKy_ViPham!K:K, NhatKy_ViPham!E:E, "12_Anh_B", NhatKy_ViPham!F:F, B35, NhatKy_ViPham!H:H, "L02")</f>
        <v>0</v>
      </c>
      <c r="H35" s="7">
        <f>SUMIFS(NhatKy_ViPham!K:K, NhatKy_ViPham!E:E, "12_Anh_B", NhatKy_ViPham!F:F, B35, NhatKy_ViPham!H:H, "L03")</f>
        <v>0</v>
      </c>
      <c r="I35" s="7">
        <f>SUMIFS(NhatKy_ViPham!K:K, NhatKy_ViPham!E:E, "12_Anh_B", NhatKy_ViPham!F:F, B35, NhatKy_ViPham!H:H, "L04")</f>
        <v>0</v>
      </c>
      <c r="J35" s="7">
        <f>SUMIFS(NhatKy_ViPham!K:K, NhatKy_ViPham!E:E, "12_Anh_B", NhatKy_ViPham!F:F, B35, NhatKy_ViPham!H:H, "L05")</f>
        <v>0</v>
      </c>
      <c r="K35" s="7">
        <f>SUMIFS(NhatKy_ViPham!K:K, NhatKy_ViPham!E:E, "12_Anh_B", NhatKy_ViPham!F:F, B35, NhatKy_ViPham!H:H, "L06")</f>
        <v>0</v>
      </c>
      <c r="L35" s="7">
        <f>SUMIFS(NhatKy_ViPham!K:K, NhatKy_ViPham!E:E, "12_Anh_B", NhatKy_ViPham!F:F, B35, NhatKy_ViPham!H:H, "L07")</f>
        <v>0</v>
      </c>
      <c r="M35" s="7">
        <f>SUMIFS(NhatKy_ViPham!K:K, NhatKy_ViPham!E:E, "12_Anh_B", NhatKy_ViPham!F:F, B35, NhatKy_ViPham!H:H, "L08")</f>
        <v>0</v>
      </c>
      <c r="N35" s="7">
        <f>SUMIFS(NhatKy_ViPham!K:K, NhatKy_ViPham!E:E, "12_Anh_B", NhatKy_ViPham!F:F, B35, NhatKy_ViPham!H:H, "L09")</f>
        <v>0</v>
      </c>
      <c r="O35" s="7">
        <f>SUMIFS(NhatKy_ViPham!K:K, NhatKy_ViPham!E:E, "12_Anh_B", NhatKy_ViPham!F:F, B35, NhatKy_ViPham!H:H, "L10")</f>
        <v>0</v>
      </c>
      <c r="P35" s="12">
        <f>SUMIFS(NhatKy_ViPham!J:J, NhatKy_ViPham!E:E, "12_Anh_B", NhatKy_ViPham!F:F, B35)</f>
        <v>0</v>
      </c>
      <c r="Q35" s="13">
        <f>SUMIFS(NhatKy_ViPham!K:K, NhatKy_ViPham!E:E, "12_Anh_B", NhatKy_ViPham!F:F, B35)</f>
        <v>0</v>
      </c>
      <c r="R35" s="7">
        <f>100 + SUMIFS(NhatKy_ViPham!J:J, NhatKy_ViPham!E:E, "12_Anh_B", NhatKy_ViPham!F:F, B35, NhatKy_ViPham!C:C, "T1") - SUMIFS(NhatKy_ViPham!K:K, NhatKy_ViPham!E:E, "12_Anh_B", NhatKy_ViPham!F:F, B35, NhatKy_ViPham!C:C, "T1")</f>
        <v>100</v>
      </c>
      <c r="S35" s="7">
        <f>100 + SUMIFS(NhatKy_ViPham!J:J, NhatKy_ViPham!E:E, "12_Anh_B", NhatKy_ViPham!F:F, B35, NhatKy_ViPham!C:C, "T2") - SUMIFS(NhatKy_ViPham!K:K, NhatKy_ViPham!E:E, "12_Anh_B", NhatKy_ViPham!F:F, B35, NhatKy_ViPham!C:C, "T2")</f>
        <v>100</v>
      </c>
      <c r="T35" s="7">
        <f>100 + SUMIFS(NhatKy_ViPham!J:J, NhatKy_ViPham!E:E, "12_Anh_B", NhatKy_ViPham!F:F, B35, NhatKy_ViPham!C:C, "T3") - SUMIFS(NhatKy_ViPham!K:K, NhatKy_ViPham!E:E, "12_Anh_B", NhatKy_ViPham!F:F, B35, NhatKy_ViPham!C:C, "T3")</f>
        <v>100</v>
      </c>
      <c r="U35" s="7">
        <f>100 + SUMIFS(NhatKy_ViPham!J:J, NhatKy_ViPham!E:E, "12_Anh_B", NhatKy_ViPham!F:F, B35, NhatKy_ViPham!C:C, "T4") - SUMIFS(NhatKy_ViPham!K:K, NhatKy_ViPham!E:E, "12_Anh_B", NhatKy_ViPham!F:F, B35, NhatKy_ViPham!C:C, "T4")</f>
        <v>100</v>
      </c>
      <c r="V35" s="7">
        <f>100 + SUMIFS(NhatKy_ViPham!J:J, NhatKy_ViPham!E:E, "12_Anh_B", NhatKy_ViPham!F:F, B35, NhatKy_ViPham!C:C, "T5") - SUMIFS(NhatKy_ViPham!K:K, NhatKy_ViPham!E:E, "12_Anh_B", NhatKy_ViPham!F:F, B35, NhatKy_ViPham!C:C, "T5")</f>
        <v>100</v>
      </c>
      <c r="W35" s="7">
        <f>100 + SUMIFS(NhatKy_ViPham!J:J, NhatKy_ViPham!E:E, "12_Anh_B", NhatKy_ViPham!F:F, B35, NhatKy_ViPham!C:C, "T6") - SUMIFS(NhatKy_ViPham!K:K, NhatKy_ViPham!E:E, "12_Anh_B", NhatKy_ViPham!F:F, B35, NhatKy_ViPham!C:C, "T6")</f>
        <v>100</v>
      </c>
      <c r="X35" s="7">
        <f>100 + SUMIFS(NhatKy_ViPham!J:J, NhatKy_ViPham!E:E, "12_Anh_B", NhatKy_ViPham!F:F, B35, NhatKy_ViPham!C:C, "T7") - SUMIFS(NhatKy_ViPham!K:K, NhatKy_ViPham!E:E, "12_Anh_B", NhatKy_ViPham!F:F, B35, NhatKy_ViPham!C:C, "T7")</f>
        <v>100</v>
      </c>
      <c r="Y35" s="7">
        <f>100 + SUMIFS(NhatKy_ViPham!J:J, NhatKy_ViPham!E:E, "12_Anh_B", NhatKy_ViPham!F:F, B35, NhatKy_ViPham!C:C, "T8") - SUMIFS(NhatKy_ViPham!K:K, NhatKy_ViPham!E:E, "12_Anh_B", NhatKy_ViPham!F:F, B35, NhatKy_ViPham!C:C, "T8")</f>
        <v>100</v>
      </c>
      <c r="Z35" s="7">
        <f>100 + SUMIFS(NhatKy_ViPham!J:J, NhatKy_ViPham!E:E, "12_Anh_B", NhatKy_ViPham!F:F, B35, NhatKy_ViPham!C:C, "T9") - SUMIFS(NhatKy_ViPham!K:K, NhatKy_ViPham!E:E, "12_Anh_B", NhatKy_ViPham!F:F, B35, NhatKy_ViPham!C:C, "T9")</f>
        <v>100</v>
      </c>
      <c r="AA35" s="7">
        <f>100 + SUMIFS(NhatKy_ViPham!J:J, NhatKy_ViPham!E:E, "12_Anh_B", NhatKy_ViPham!F:F, B35, NhatKy_ViPham!C:C, "T10") - SUMIFS(NhatKy_ViPham!K:K, NhatKy_ViPham!E:E, "12_Anh_B", NhatKy_ViPham!F:F, B35, NhatKy_ViPham!C:C, "T10")</f>
        <v>100</v>
      </c>
      <c r="AB35" s="7">
        <f>100 + SUMIFS(NhatKy_ViPham!J:J, NhatKy_ViPham!E:E, "12_Anh_B", NhatKy_ViPham!F:F, B35, NhatKy_ViPham!C:C, "T11") - SUMIFS(NhatKy_ViPham!K:K, NhatKy_ViPham!E:E, "12_Anh_B", NhatKy_ViPham!F:F, B35, NhatKy_ViPham!C:C, "T11")</f>
        <v>100</v>
      </c>
      <c r="AC35" s="7">
        <f>100 + SUMIFS(NhatKy_ViPham!J:J, NhatKy_ViPham!E:E, "12_Anh_B", NhatKy_ViPham!F:F, B35, NhatKy_ViPham!C:C, "T12") - SUMIFS(NhatKy_ViPham!K:K, NhatKy_ViPham!E:E, "12_Anh_B", NhatKy_ViPham!F:F, B35, NhatKy_ViPham!C:C, "T12")</f>
        <v>100</v>
      </c>
      <c r="AD35" s="7">
        <f>100 + SUMIFS(NhatKy_ViPham!J:J, NhatKy_ViPham!E:E, "12_Anh_B", NhatKy_ViPham!F:F, B35, NhatKy_ViPham!C:C, "T13") - SUMIFS(NhatKy_ViPham!K:K, NhatKy_ViPham!E:E, "12_Anh_B", NhatKy_ViPham!F:F, B35, NhatKy_ViPham!C:C, "T13")</f>
        <v>100</v>
      </c>
      <c r="AE35" s="7">
        <f>100 + SUMIFS(NhatKy_ViPham!J:J, NhatKy_ViPham!E:E, "12_Anh_B", NhatKy_ViPham!F:F, B35, NhatKy_ViPham!C:C, "T14") - SUMIFS(NhatKy_ViPham!K:K, NhatKy_ViPham!E:E, "12_Anh_B", NhatKy_ViPham!F:F, B35, NhatKy_ViPham!C:C, "T14")</f>
        <v>100</v>
      </c>
      <c r="AF35" s="7">
        <f>100 + SUMIFS(NhatKy_ViPham!J:J, NhatKy_ViPham!E:E, "12_Anh_B", NhatKy_ViPham!F:F, B35, NhatKy_ViPham!C:C, "T15") - SUMIFS(NhatKy_ViPham!K:K, NhatKy_ViPham!E:E, "12_Anh_B", NhatKy_ViPham!F:F, B35, NhatKy_ViPham!C:C, "T15")</f>
        <v>100</v>
      </c>
      <c r="AG35" s="7">
        <f>100 + SUMIFS(NhatKy_ViPham!J:J, NhatKy_ViPham!E:E, "12_Anh_B", NhatKy_ViPham!F:F, B35, NhatKy_ViPham!C:C, "T16") - SUMIFS(NhatKy_ViPham!K:K, NhatKy_ViPham!E:E, "12_Anh_B", NhatKy_ViPham!F:F, B35, NhatKy_ViPham!C:C, "T16")</f>
        <v>100</v>
      </c>
      <c r="AH35" s="7">
        <f>100 + SUMIFS(NhatKy_ViPham!J:J, NhatKy_ViPham!E:E, "12_Anh_B", NhatKy_ViPham!F:F, B35, NhatKy_ViPham!C:C, "T17") - SUMIFS(NhatKy_ViPham!K:K, NhatKy_ViPham!E:E, "12_Anh_B", NhatKy_ViPham!F:F, B35, NhatKy_ViPham!C:C, "T17")</f>
        <v>100</v>
      </c>
      <c r="AI35" s="7">
        <f>100 + SUMIFS(NhatKy_ViPham!J:J, NhatKy_ViPham!E:E, "12_Anh_B", NhatKy_ViPham!F:F, B35, NhatKy_ViPham!C:C, "T18") - SUMIFS(NhatKy_ViPham!K:K, NhatKy_ViPham!E:E, "12_Anh_B", NhatKy_ViPham!F:F, B35, NhatKy_ViPham!C:C, "T18")</f>
        <v>100</v>
      </c>
      <c r="AJ35" s="7">
        <f>100 + SUMIFS(NhatKy_ViPham!J:J, NhatKy_ViPham!E:E, "12_Anh_B", NhatKy_ViPham!F:F, B35, NhatKy_ViPham!C:C, "T19") - SUMIFS(NhatKy_ViPham!K:K, NhatKy_ViPham!E:E, "12_Anh_B", NhatKy_ViPham!F:F, B35, NhatKy_ViPham!C:C, "T19")</f>
        <v>100</v>
      </c>
      <c r="AK35" s="7">
        <f>100 + SUMIFS(NhatKy_ViPham!J:J, NhatKy_ViPham!E:E, "12_Anh_B", NhatKy_ViPham!F:F, B35, NhatKy_ViPham!C:C, "T20") - SUMIFS(NhatKy_ViPham!K:K, NhatKy_ViPham!E:E, "12_Anh_B", NhatKy_ViPham!F:F, B35, NhatKy_ViPham!C:C, "T20")</f>
        <v>100</v>
      </c>
      <c r="AL35" s="7">
        <f>100 + SUMIFS(NhatKy_ViPham!J:J, NhatKy_ViPham!E:E, "12_Anh_B", NhatKy_ViPham!F:F, B35, NhatKy_ViPham!C:C, "T21") - SUMIFS(NhatKy_ViPham!K:K, NhatKy_ViPham!E:E, "12_Anh_B", NhatKy_ViPham!F:F, B35, NhatKy_ViPham!C:C, "T21")</f>
        <v>100</v>
      </c>
      <c r="AM35" s="7">
        <f>100 + SUMIFS(NhatKy_ViPham!J:J, NhatKy_ViPham!E:E, "12_Anh_B", NhatKy_ViPham!F:F, B35, NhatKy_ViPham!C:C, "T22") - SUMIFS(NhatKy_ViPham!K:K, NhatKy_ViPham!E:E, "12_Anh_B", NhatKy_ViPham!F:F, B35, NhatKy_ViPham!C:C, "T22")</f>
        <v>100</v>
      </c>
      <c r="AN35" s="7">
        <f>100 + SUMIFS(NhatKy_ViPham!J:J, NhatKy_ViPham!E:E, "12_Anh_B", NhatKy_ViPham!F:F, B35, NhatKy_ViPham!C:C, "T23") - SUMIFS(NhatKy_ViPham!K:K, NhatKy_ViPham!E:E, "12_Anh_B", NhatKy_ViPham!F:F, B35, NhatKy_ViPham!C:C, "T23")</f>
        <v>100</v>
      </c>
      <c r="AO35" s="7">
        <f>100 + SUMIFS(NhatKy_ViPham!J:J, NhatKy_ViPham!E:E, "12_Anh_B", NhatKy_ViPham!F:F, B35, NhatKy_ViPham!C:C, "T24") - SUMIFS(NhatKy_ViPham!K:K, NhatKy_ViPham!E:E, "12_Anh_B", NhatKy_ViPham!F:F, B35, NhatKy_ViPham!C:C, "T24")</f>
        <v>100</v>
      </c>
      <c r="AP35" s="7">
        <f>100 + SUMIFS(NhatKy_ViPham!J:J, NhatKy_ViPham!E:E, "12_Anh_B", NhatKy_ViPham!F:F, B35, NhatKy_ViPham!C:C, "T25") - SUMIFS(NhatKy_ViPham!K:K, NhatKy_ViPham!E:E, "12_Anh_B", NhatKy_ViPham!F:F, B35, NhatKy_ViPham!C:C, "T25")</f>
        <v>100</v>
      </c>
      <c r="AQ35" s="7">
        <f>100 + SUMIFS(NhatKy_ViPham!J:J, NhatKy_ViPham!E:E, "12_Anh_B", NhatKy_ViPham!F:F, B35, NhatKy_ViPham!C:C, "T26") - SUMIFS(NhatKy_ViPham!K:K, NhatKy_ViPham!E:E, "12_Anh_B", NhatKy_ViPham!F:F, B35, NhatKy_ViPham!C:C, "T26")</f>
        <v>100</v>
      </c>
      <c r="AR35" s="7">
        <f>100 + SUMIFS(NhatKy_ViPham!J:J, NhatKy_ViPham!E:E, "12_Anh_B", NhatKy_ViPham!F:F, B35, NhatKy_ViPham!C:C, "T27") - SUMIFS(NhatKy_ViPham!K:K, NhatKy_ViPham!E:E, "12_Anh_B", NhatKy_ViPham!F:F, B35, NhatKy_ViPham!C:C, "T27")</f>
        <v>100</v>
      </c>
      <c r="AS35" s="7">
        <f>100 + SUMIFS(NhatKy_ViPham!J:J, NhatKy_ViPham!E:E, "12_Anh_B", NhatKy_ViPham!F:F, B35, NhatKy_ViPham!C:C, "T28") - SUMIFS(NhatKy_ViPham!K:K, NhatKy_ViPham!E:E, "12_Anh_B", NhatKy_ViPham!F:F, B35, NhatKy_ViPham!C:C, "T28")</f>
        <v>100</v>
      </c>
      <c r="AT35" s="7">
        <f>100 + SUMIFS(NhatKy_ViPham!J:J, NhatKy_ViPham!E:E, "12_Anh_B", NhatKy_ViPham!F:F, B35, NhatKy_ViPham!C:C, "T29") - SUMIFS(NhatKy_ViPham!K:K, NhatKy_ViPham!E:E, "12_Anh_B", NhatKy_ViPham!F:F, B35, NhatKy_ViPham!C:C, "T29")</f>
        <v>100</v>
      </c>
      <c r="AU35" s="7">
        <f>100 + SUMIFS(NhatKy_ViPham!J:J, NhatKy_ViPham!E:E, "12_Anh_B", NhatKy_ViPham!F:F, B35, NhatKy_ViPham!C:C, "T30") - SUMIFS(NhatKy_ViPham!K:K, NhatKy_ViPham!E:E, "12_Anh_B", NhatKy_ViPham!F:F, B35, NhatKy_ViPham!C:C, "T30")</f>
        <v>100</v>
      </c>
      <c r="AV35" s="7">
        <f>100 + SUMIFS(NhatKy_ViPham!J:J, NhatKy_ViPham!E:E, "12_Anh_B", NhatKy_ViPham!F:F, B35, NhatKy_ViPham!C:C, "T31") - SUMIFS(NhatKy_ViPham!K:K, NhatKy_ViPham!E:E, "12_Anh_B", NhatKy_ViPham!F:F, B35, NhatKy_ViPham!C:C, "T31")</f>
        <v>100</v>
      </c>
      <c r="AW35" s="7">
        <f>100 + SUMIFS(NhatKy_ViPham!J:J, NhatKy_ViPham!E:E, "12_Anh_B", NhatKy_ViPham!F:F, B35, NhatKy_ViPham!C:C, "T32") - SUMIFS(NhatKy_ViPham!K:K, NhatKy_ViPham!E:E, "12_Anh_B", NhatKy_ViPham!F:F, B35, NhatKy_ViPham!C:C, "T32")</f>
        <v>100</v>
      </c>
      <c r="AX35" s="7">
        <f>100 + SUMIFS(NhatKy_ViPham!J:J, NhatKy_ViPham!E:E, "12_Anh_B", NhatKy_ViPham!F:F, B35, NhatKy_ViPham!C:C, "T33") - SUMIFS(NhatKy_ViPham!K:K, NhatKy_ViPham!E:E, "12_Anh_B", NhatKy_ViPham!F:F, B35, NhatKy_ViPham!C:C, "T33")</f>
        <v>100</v>
      </c>
      <c r="AY35" s="7">
        <f>100 + SUMIFS(NhatKy_ViPham!J:J, NhatKy_ViPham!E:E, "12_Anh_B", NhatKy_ViPham!F:F, B35, NhatKy_ViPham!C:C, "T34") - SUMIFS(NhatKy_ViPham!K:K, NhatKy_ViPham!E:E, "12_Anh_B", NhatKy_ViPham!F:F, B35, NhatKy_ViPham!C:C, "T34")</f>
        <v>100</v>
      </c>
      <c r="AZ35" s="7">
        <f>100 + SUMIFS(NhatKy_ViPham!J:J, NhatKy_ViPham!E:E, "12_Anh_B", NhatKy_ViPham!F:F, B35, NhatKy_ViPham!C:C, "T35") - SUMIFS(NhatKy_ViPham!K:K, NhatKy_ViPham!E:E, "12_Anh_B", NhatKy_ViPham!F:F, B35, NhatKy_ViPham!C:C, "T35")</f>
        <v>100</v>
      </c>
      <c r="BA35" s="12">
        <f t="shared" si="0"/>
        <v>100</v>
      </c>
      <c r="BB35" s="11" t="s">
        <v>430</v>
      </c>
      <c r="BC35" s="14" t="str">
        <f t="shared" si="1"/>
        <v>Tốt</v>
      </c>
      <c r="BD35" s="10" t="str">
        <f t="shared" si="2"/>
        <v>🟢 BÌNH THƯỜNG</v>
      </c>
    </row>
    <row r="36" spans="1:56" x14ac:dyDescent="0.25">
      <c r="A36" s="5">
        <v>28</v>
      </c>
      <c r="B36" s="15" t="s">
        <v>2984</v>
      </c>
      <c r="C36" s="5" t="s">
        <v>2322</v>
      </c>
      <c r="D36" s="5" t="s">
        <v>429</v>
      </c>
      <c r="E36" s="11" t="s">
        <v>430</v>
      </c>
      <c r="F36" s="6">
        <f>SUMIFS(NhatKy_ViPham!K:K, NhatKy_ViPham!E:E, "12_Anh_B", NhatKy_ViPham!F:F, B36, NhatKy_ViPham!H:H, "L01")</f>
        <v>0</v>
      </c>
      <c r="G36" s="6">
        <f>SUMIFS(NhatKy_ViPham!K:K, NhatKy_ViPham!E:E, "12_Anh_B", NhatKy_ViPham!F:F, B36, NhatKy_ViPham!H:H, "L02")</f>
        <v>0</v>
      </c>
      <c r="H36" s="6">
        <f>SUMIFS(NhatKy_ViPham!K:K, NhatKy_ViPham!E:E, "12_Anh_B", NhatKy_ViPham!F:F, B36, NhatKy_ViPham!H:H, "L03")</f>
        <v>0</v>
      </c>
      <c r="I36" s="6">
        <f>SUMIFS(NhatKy_ViPham!K:K, NhatKy_ViPham!E:E, "12_Anh_B", NhatKy_ViPham!F:F, B36, NhatKy_ViPham!H:H, "L04")</f>
        <v>0</v>
      </c>
      <c r="J36" s="6">
        <f>SUMIFS(NhatKy_ViPham!K:K, NhatKy_ViPham!E:E, "12_Anh_B", NhatKy_ViPham!F:F, B36, NhatKy_ViPham!H:H, "L05")</f>
        <v>0</v>
      </c>
      <c r="K36" s="6">
        <f>SUMIFS(NhatKy_ViPham!K:K, NhatKy_ViPham!E:E, "12_Anh_B", NhatKy_ViPham!F:F, B36, NhatKy_ViPham!H:H, "L06")</f>
        <v>0</v>
      </c>
      <c r="L36" s="6">
        <f>SUMIFS(NhatKy_ViPham!K:K, NhatKy_ViPham!E:E, "12_Anh_B", NhatKy_ViPham!F:F, B36, NhatKy_ViPham!H:H, "L07")</f>
        <v>0</v>
      </c>
      <c r="M36" s="6">
        <f>SUMIFS(NhatKy_ViPham!K:K, NhatKy_ViPham!E:E, "12_Anh_B", NhatKy_ViPham!F:F, B36, NhatKy_ViPham!H:H, "L08")</f>
        <v>0</v>
      </c>
      <c r="N36" s="6">
        <f>SUMIFS(NhatKy_ViPham!K:K, NhatKy_ViPham!E:E, "12_Anh_B", NhatKy_ViPham!F:F, B36, NhatKy_ViPham!H:H, "L09")</f>
        <v>0</v>
      </c>
      <c r="O36" s="6">
        <f>SUMIFS(NhatKy_ViPham!K:K, NhatKy_ViPham!E:E, "12_Anh_B", NhatKy_ViPham!F:F, B36, NhatKy_ViPham!H:H, "L10")</f>
        <v>0</v>
      </c>
      <c r="P36" s="12">
        <f>SUMIFS(NhatKy_ViPham!J:J, NhatKy_ViPham!E:E, "12_Anh_B", NhatKy_ViPham!F:F, B36)</f>
        <v>0</v>
      </c>
      <c r="Q36" s="13">
        <f>SUMIFS(NhatKy_ViPham!K:K, NhatKy_ViPham!E:E, "12_Anh_B", NhatKy_ViPham!F:F, B36)</f>
        <v>0</v>
      </c>
      <c r="R36" s="6">
        <f>100 + SUMIFS(NhatKy_ViPham!J:J, NhatKy_ViPham!E:E, "12_Anh_B", NhatKy_ViPham!F:F, B36, NhatKy_ViPham!C:C, "T1") - SUMIFS(NhatKy_ViPham!K:K, NhatKy_ViPham!E:E, "12_Anh_B", NhatKy_ViPham!F:F, B36, NhatKy_ViPham!C:C, "T1")</f>
        <v>100</v>
      </c>
      <c r="S36" s="6">
        <f>100 + SUMIFS(NhatKy_ViPham!J:J, NhatKy_ViPham!E:E, "12_Anh_B", NhatKy_ViPham!F:F, B36, NhatKy_ViPham!C:C, "T2") - SUMIFS(NhatKy_ViPham!K:K, NhatKy_ViPham!E:E, "12_Anh_B", NhatKy_ViPham!F:F, B36, NhatKy_ViPham!C:C, "T2")</f>
        <v>100</v>
      </c>
      <c r="T36" s="6">
        <f>100 + SUMIFS(NhatKy_ViPham!J:J, NhatKy_ViPham!E:E, "12_Anh_B", NhatKy_ViPham!F:F, B36, NhatKy_ViPham!C:C, "T3") - SUMIFS(NhatKy_ViPham!K:K, NhatKy_ViPham!E:E, "12_Anh_B", NhatKy_ViPham!F:F, B36, NhatKy_ViPham!C:C, "T3")</f>
        <v>100</v>
      </c>
      <c r="U36" s="6">
        <f>100 + SUMIFS(NhatKy_ViPham!J:J, NhatKy_ViPham!E:E, "12_Anh_B", NhatKy_ViPham!F:F, B36, NhatKy_ViPham!C:C, "T4") - SUMIFS(NhatKy_ViPham!K:K, NhatKy_ViPham!E:E, "12_Anh_B", NhatKy_ViPham!F:F, B36, NhatKy_ViPham!C:C, "T4")</f>
        <v>100</v>
      </c>
      <c r="V36" s="6">
        <f>100 + SUMIFS(NhatKy_ViPham!J:J, NhatKy_ViPham!E:E, "12_Anh_B", NhatKy_ViPham!F:F, B36, NhatKy_ViPham!C:C, "T5") - SUMIFS(NhatKy_ViPham!K:K, NhatKy_ViPham!E:E, "12_Anh_B", NhatKy_ViPham!F:F, B36, NhatKy_ViPham!C:C, "T5")</f>
        <v>100</v>
      </c>
      <c r="W36" s="6">
        <f>100 + SUMIFS(NhatKy_ViPham!J:J, NhatKy_ViPham!E:E, "12_Anh_B", NhatKy_ViPham!F:F, B36, NhatKy_ViPham!C:C, "T6") - SUMIFS(NhatKy_ViPham!K:K, NhatKy_ViPham!E:E, "12_Anh_B", NhatKy_ViPham!F:F, B36, NhatKy_ViPham!C:C, "T6")</f>
        <v>100</v>
      </c>
      <c r="X36" s="6">
        <f>100 + SUMIFS(NhatKy_ViPham!J:J, NhatKy_ViPham!E:E, "12_Anh_B", NhatKy_ViPham!F:F, B36, NhatKy_ViPham!C:C, "T7") - SUMIFS(NhatKy_ViPham!K:K, NhatKy_ViPham!E:E, "12_Anh_B", NhatKy_ViPham!F:F, B36, NhatKy_ViPham!C:C, "T7")</f>
        <v>100</v>
      </c>
      <c r="Y36" s="6">
        <f>100 + SUMIFS(NhatKy_ViPham!J:J, NhatKy_ViPham!E:E, "12_Anh_B", NhatKy_ViPham!F:F, B36, NhatKy_ViPham!C:C, "T8") - SUMIFS(NhatKy_ViPham!K:K, NhatKy_ViPham!E:E, "12_Anh_B", NhatKy_ViPham!F:F, B36, NhatKy_ViPham!C:C, "T8")</f>
        <v>100</v>
      </c>
      <c r="Z36" s="6">
        <f>100 + SUMIFS(NhatKy_ViPham!J:J, NhatKy_ViPham!E:E, "12_Anh_B", NhatKy_ViPham!F:F, B36, NhatKy_ViPham!C:C, "T9") - SUMIFS(NhatKy_ViPham!K:K, NhatKy_ViPham!E:E, "12_Anh_B", NhatKy_ViPham!F:F, B36, NhatKy_ViPham!C:C, "T9")</f>
        <v>100</v>
      </c>
      <c r="AA36" s="6">
        <f>100 + SUMIFS(NhatKy_ViPham!J:J, NhatKy_ViPham!E:E, "12_Anh_B", NhatKy_ViPham!F:F, B36, NhatKy_ViPham!C:C, "T10") - SUMIFS(NhatKy_ViPham!K:K, NhatKy_ViPham!E:E, "12_Anh_B", NhatKy_ViPham!F:F, B36, NhatKy_ViPham!C:C, "T10")</f>
        <v>100</v>
      </c>
      <c r="AB36" s="6">
        <f>100 + SUMIFS(NhatKy_ViPham!J:J, NhatKy_ViPham!E:E, "12_Anh_B", NhatKy_ViPham!F:F, B36, NhatKy_ViPham!C:C, "T11") - SUMIFS(NhatKy_ViPham!K:K, NhatKy_ViPham!E:E, "12_Anh_B", NhatKy_ViPham!F:F, B36, NhatKy_ViPham!C:C, "T11")</f>
        <v>100</v>
      </c>
      <c r="AC36" s="6">
        <f>100 + SUMIFS(NhatKy_ViPham!J:J, NhatKy_ViPham!E:E, "12_Anh_B", NhatKy_ViPham!F:F, B36, NhatKy_ViPham!C:C, "T12") - SUMIFS(NhatKy_ViPham!K:K, NhatKy_ViPham!E:E, "12_Anh_B", NhatKy_ViPham!F:F, B36, NhatKy_ViPham!C:C, "T12")</f>
        <v>100</v>
      </c>
      <c r="AD36" s="6">
        <f>100 + SUMIFS(NhatKy_ViPham!J:J, NhatKy_ViPham!E:E, "12_Anh_B", NhatKy_ViPham!F:F, B36, NhatKy_ViPham!C:C, "T13") - SUMIFS(NhatKy_ViPham!K:K, NhatKy_ViPham!E:E, "12_Anh_B", NhatKy_ViPham!F:F, B36, NhatKy_ViPham!C:C, "T13")</f>
        <v>100</v>
      </c>
      <c r="AE36" s="6">
        <f>100 + SUMIFS(NhatKy_ViPham!J:J, NhatKy_ViPham!E:E, "12_Anh_B", NhatKy_ViPham!F:F, B36, NhatKy_ViPham!C:C, "T14") - SUMIFS(NhatKy_ViPham!K:K, NhatKy_ViPham!E:E, "12_Anh_B", NhatKy_ViPham!F:F, B36, NhatKy_ViPham!C:C, "T14")</f>
        <v>100</v>
      </c>
      <c r="AF36" s="6">
        <f>100 + SUMIFS(NhatKy_ViPham!J:J, NhatKy_ViPham!E:E, "12_Anh_B", NhatKy_ViPham!F:F, B36, NhatKy_ViPham!C:C, "T15") - SUMIFS(NhatKy_ViPham!K:K, NhatKy_ViPham!E:E, "12_Anh_B", NhatKy_ViPham!F:F, B36, NhatKy_ViPham!C:C, "T15")</f>
        <v>100</v>
      </c>
      <c r="AG36" s="6">
        <f>100 + SUMIFS(NhatKy_ViPham!J:J, NhatKy_ViPham!E:E, "12_Anh_B", NhatKy_ViPham!F:F, B36, NhatKy_ViPham!C:C, "T16") - SUMIFS(NhatKy_ViPham!K:K, NhatKy_ViPham!E:E, "12_Anh_B", NhatKy_ViPham!F:F, B36, NhatKy_ViPham!C:C, "T16")</f>
        <v>100</v>
      </c>
      <c r="AH36" s="6">
        <f>100 + SUMIFS(NhatKy_ViPham!J:J, NhatKy_ViPham!E:E, "12_Anh_B", NhatKy_ViPham!F:F, B36, NhatKy_ViPham!C:C, "T17") - SUMIFS(NhatKy_ViPham!K:K, NhatKy_ViPham!E:E, "12_Anh_B", NhatKy_ViPham!F:F, B36, NhatKy_ViPham!C:C, "T17")</f>
        <v>100</v>
      </c>
      <c r="AI36" s="6">
        <f>100 + SUMIFS(NhatKy_ViPham!J:J, NhatKy_ViPham!E:E, "12_Anh_B", NhatKy_ViPham!F:F, B36, NhatKy_ViPham!C:C, "T18") - SUMIFS(NhatKy_ViPham!K:K, NhatKy_ViPham!E:E, "12_Anh_B", NhatKy_ViPham!F:F, B36, NhatKy_ViPham!C:C, "T18")</f>
        <v>100</v>
      </c>
      <c r="AJ36" s="6">
        <f>100 + SUMIFS(NhatKy_ViPham!J:J, NhatKy_ViPham!E:E, "12_Anh_B", NhatKy_ViPham!F:F, B36, NhatKy_ViPham!C:C, "T19") - SUMIFS(NhatKy_ViPham!K:K, NhatKy_ViPham!E:E, "12_Anh_B", NhatKy_ViPham!F:F, B36, NhatKy_ViPham!C:C, "T19")</f>
        <v>100</v>
      </c>
      <c r="AK36" s="6">
        <f>100 + SUMIFS(NhatKy_ViPham!J:J, NhatKy_ViPham!E:E, "12_Anh_B", NhatKy_ViPham!F:F, B36, NhatKy_ViPham!C:C, "T20") - SUMIFS(NhatKy_ViPham!K:K, NhatKy_ViPham!E:E, "12_Anh_B", NhatKy_ViPham!F:F, B36, NhatKy_ViPham!C:C, "T20")</f>
        <v>100</v>
      </c>
      <c r="AL36" s="6">
        <f>100 + SUMIFS(NhatKy_ViPham!J:J, NhatKy_ViPham!E:E, "12_Anh_B", NhatKy_ViPham!F:F, B36, NhatKy_ViPham!C:C, "T21") - SUMIFS(NhatKy_ViPham!K:K, NhatKy_ViPham!E:E, "12_Anh_B", NhatKy_ViPham!F:F, B36, NhatKy_ViPham!C:C, "T21")</f>
        <v>100</v>
      </c>
      <c r="AM36" s="6">
        <f>100 + SUMIFS(NhatKy_ViPham!J:J, NhatKy_ViPham!E:E, "12_Anh_B", NhatKy_ViPham!F:F, B36, NhatKy_ViPham!C:C, "T22") - SUMIFS(NhatKy_ViPham!K:K, NhatKy_ViPham!E:E, "12_Anh_B", NhatKy_ViPham!F:F, B36, NhatKy_ViPham!C:C, "T22")</f>
        <v>100</v>
      </c>
      <c r="AN36" s="6">
        <f>100 + SUMIFS(NhatKy_ViPham!J:J, NhatKy_ViPham!E:E, "12_Anh_B", NhatKy_ViPham!F:F, B36, NhatKy_ViPham!C:C, "T23") - SUMIFS(NhatKy_ViPham!K:K, NhatKy_ViPham!E:E, "12_Anh_B", NhatKy_ViPham!F:F, B36, NhatKy_ViPham!C:C, "T23")</f>
        <v>100</v>
      </c>
      <c r="AO36" s="6">
        <f>100 + SUMIFS(NhatKy_ViPham!J:J, NhatKy_ViPham!E:E, "12_Anh_B", NhatKy_ViPham!F:F, B36, NhatKy_ViPham!C:C, "T24") - SUMIFS(NhatKy_ViPham!K:K, NhatKy_ViPham!E:E, "12_Anh_B", NhatKy_ViPham!F:F, B36, NhatKy_ViPham!C:C, "T24")</f>
        <v>100</v>
      </c>
      <c r="AP36" s="6">
        <f>100 + SUMIFS(NhatKy_ViPham!J:J, NhatKy_ViPham!E:E, "12_Anh_B", NhatKy_ViPham!F:F, B36, NhatKy_ViPham!C:C, "T25") - SUMIFS(NhatKy_ViPham!K:K, NhatKy_ViPham!E:E, "12_Anh_B", NhatKy_ViPham!F:F, B36, NhatKy_ViPham!C:C, "T25")</f>
        <v>100</v>
      </c>
      <c r="AQ36" s="6">
        <f>100 + SUMIFS(NhatKy_ViPham!J:J, NhatKy_ViPham!E:E, "12_Anh_B", NhatKy_ViPham!F:F, B36, NhatKy_ViPham!C:C, "T26") - SUMIFS(NhatKy_ViPham!K:K, NhatKy_ViPham!E:E, "12_Anh_B", NhatKy_ViPham!F:F, B36, NhatKy_ViPham!C:C, "T26")</f>
        <v>100</v>
      </c>
      <c r="AR36" s="6">
        <f>100 + SUMIFS(NhatKy_ViPham!J:J, NhatKy_ViPham!E:E, "12_Anh_B", NhatKy_ViPham!F:F, B36, NhatKy_ViPham!C:C, "T27") - SUMIFS(NhatKy_ViPham!K:K, NhatKy_ViPham!E:E, "12_Anh_B", NhatKy_ViPham!F:F, B36, NhatKy_ViPham!C:C, "T27")</f>
        <v>100</v>
      </c>
      <c r="AS36" s="6">
        <f>100 + SUMIFS(NhatKy_ViPham!J:J, NhatKy_ViPham!E:E, "12_Anh_B", NhatKy_ViPham!F:F, B36, NhatKy_ViPham!C:C, "T28") - SUMIFS(NhatKy_ViPham!K:K, NhatKy_ViPham!E:E, "12_Anh_B", NhatKy_ViPham!F:F, B36, NhatKy_ViPham!C:C, "T28")</f>
        <v>100</v>
      </c>
      <c r="AT36" s="6">
        <f>100 + SUMIFS(NhatKy_ViPham!J:J, NhatKy_ViPham!E:E, "12_Anh_B", NhatKy_ViPham!F:F, B36, NhatKy_ViPham!C:C, "T29") - SUMIFS(NhatKy_ViPham!K:K, NhatKy_ViPham!E:E, "12_Anh_B", NhatKy_ViPham!F:F, B36, NhatKy_ViPham!C:C, "T29")</f>
        <v>100</v>
      </c>
      <c r="AU36" s="6">
        <f>100 + SUMIFS(NhatKy_ViPham!J:J, NhatKy_ViPham!E:E, "12_Anh_B", NhatKy_ViPham!F:F, B36, NhatKy_ViPham!C:C, "T30") - SUMIFS(NhatKy_ViPham!K:K, NhatKy_ViPham!E:E, "12_Anh_B", NhatKy_ViPham!F:F, B36, NhatKy_ViPham!C:C, "T30")</f>
        <v>100</v>
      </c>
      <c r="AV36" s="6">
        <f>100 + SUMIFS(NhatKy_ViPham!J:J, NhatKy_ViPham!E:E, "12_Anh_B", NhatKy_ViPham!F:F, B36, NhatKy_ViPham!C:C, "T31") - SUMIFS(NhatKy_ViPham!K:K, NhatKy_ViPham!E:E, "12_Anh_B", NhatKy_ViPham!F:F, B36, NhatKy_ViPham!C:C, "T31")</f>
        <v>100</v>
      </c>
      <c r="AW36" s="6">
        <f>100 + SUMIFS(NhatKy_ViPham!J:J, NhatKy_ViPham!E:E, "12_Anh_B", NhatKy_ViPham!F:F, B36, NhatKy_ViPham!C:C, "T32") - SUMIFS(NhatKy_ViPham!K:K, NhatKy_ViPham!E:E, "12_Anh_B", NhatKy_ViPham!F:F, B36, NhatKy_ViPham!C:C, "T32")</f>
        <v>100</v>
      </c>
      <c r="AX36" s="6">
        <f>100 + SUMIFS(NhatKy_ViPham!J:J, NhatKy_ViPham!E:E, "12_Anh_B", NhatKy_ViPham!F:F, B36, NhatKy_ViPham!C:C, "T33") - SUMIFS(NhatKy_ViPham!K:K, NhatKy_ViPham!E:E, "12_Anh_B", NhatKy_ViPham!F:F, B36, NhatKy_ViPham!C:C, "T33")</f>
        <v>100</v>
      </c>
      <c r="AY36" s="6">
        <f>100 + SUMIFS(NhatKy_ViPham!J:J, NhatKy_ViPham!E:E, "12_Anh_B", NhatKy_ViPham!F:F, B36, NhatKy_ViPham!C:C, "T34") - SUMIFS(NhatKy_ViPham!K:K, NhatKy_ViPham!E:E, "12_Anh_B", NhatKy_ViPham!F:F, B36, NhatKy_ViPham!C:C, "T34")</f>
        <v>100</v>
      </c>
      <c r="AZ36" s="6">
        <f>100 + SUMIFS(NhatKy_ViPham!J:J, NhatKy_ViPham!E:E, "12_Anh_B", NhatKy_ViPham!F:F, B36, NhatKy_ViPham!C:C, "T35") - SUMIFS(NhatKy_ViPham!K:K, NhatKy_ViPham!E:E, "12_Anh_B", NhatKy_ViPham!F:F, B36, NhatKy_ViPham!C:C, "T35")</f>
        <v>100</v>
      </c>
      <c r="BA36" s="12">
        <f t="shared" si="0"/>
        <v>100</v>
      </c>
      <c r="BB36" s="11" t="s">
        <v>430</v>
      </c>
      <c r="BC36" s="16" t="str">
        <f t="shared" si="1"/>
        <v>Tốt</v>
      </c>
      <c r="BD36" s="15" t="str">
        <f t="shared" si="2"/>
        <v>🟢 BÌNH THƯỜNG</v>
      </c>
    </row>
    <row r="37" spans="1:56" x14ac:dyDescent="0.25">
      <c r="A37" s="4">
        <v>29</v>
      </c>
      <c r="B37" s="10" t="s">
        <v>2985</v>
      </c>
      <c r="C37" s="4" t="s">
        <v>2215</v>
      </c>
      <c r="D37" s="4" t="s">
        <v>429</v>
      </c>
      <c r="E37" s="11" t="s">
        <v>430</v>
      </c>
      <c r="F37" s="7">
        <f>SUMIFS(NhatKy_ViPham!K:K, NhatKy_ViPham!E:E, "12_Anh_B", NhatKy_ViPham!F:F, B37, NhatKy_ViPham!H:H, "L01")</f>
        <v>0</v>
      </c>
      <c r="G37" s="7">
        <f>SUMIFS(NhatKy_ViPham!K:K, NhatKy_ViPham!E:E, "12_Anh_B", NhatKy_ViPham!F:F, B37, NhatKy_ViPham!H:H, "L02")</f>
        <v>0</v>
      </c>
      <c r="H37" s="7">
        <f>SUMIFS(NhatKy_ViPham!K:K, NhatKy_ViPham!E:E, "12_Anh_B", NhatKy_ViPham!F:F, B37, NhatKy_ViPham!H:H, "L03")</f>
        <v>0</v>
      </c>
      <c r="I37" s="7">
        <f>SUMIFS(NhatKy_ViPham!K:K, NhatKy_ViPham!E:E, "12_Anh_B", NhatKy_ViPham!F:F, B37, NhatKy_ViPham!H:H, "L04")</f>
        <v>0</v>
      </c>
      <c r="J37" s="7">
        <f>SUMIFS(NhatKy_ViPham!K:K, NhatKy_ViPham!E:E, "12_Anh_B", NhatKy_ViPham!F:F, B37, NhatKy_ViPham!H:H, "L05")</f>
        <v>0</v>
      </c>
      <c r="K37" s="7">
        <f>SUMIFS(NhatKy_ViPham!K:K, NhatKy_ViPham!E:E, "12_Anh_B", NhatKy_ViPham!F:F, B37, NhatKy_ViPham!H:H, "L06")</f>
        <v>0</v>
      </c>
      <c r="L37" s="7">
        <f>SUMIFS(NhatKy_ViPham!K:K, NhatKy_ViPham!E:E, "12_Anh_B", NhatKy_ViPham!F:F, B37, NhatKy_ViPham!H:H, "L07")</f>
        <v>0</v>
      </c>
      <c r="M37" s="7">
        <f>SUMIFS(NhatKy_ViPham!K:K, NhatKy_ViPham!E:E, "12_Anh_B", NhatKy_ViPham!F:F, B37, NhatKy_ViPham!H:H, "L08")</f>
        <v>0</v>
      </c>
      <c r="N37" s="7">
        <f>SUMIFS(NhatKy_ViPham!K:K, NhatKy_ViPham!E:E, "12_Anh_B", NhatKy_ViPham!F:F, B37, NhatKy_ViPham!H:H, "L09")</f>
        <v>0</v>
      </c>
      <c r="O37" s="7">
        <f>SUMIFS(NhatKy_ViPham!K:K, NhatKy_ViPham!E:E, "12_Anh_B", NhatKy_ViPham!F:F, B37, NhatKy_ViPham!H:H, "L10")</f>
        <v>0</v>
      </c>
      <c r="P37" s="12">
        <f>SUMIFS(NhatKy_ViPham!J:J, NhatKy_ViPham!E:E, "12_Anh_B", NhatKy_ViPham!F:F, B37)</f>
        <v>0</v>
      </c>
      <c r="Q37" s="13">
        <f>SUMIFS(NhatKy_ViPham!K:K, NhatKy_ViPham!E:E, "12_Anh_B", NhatKy_ViPham!F:F, B37)</f>
        <v>0</v>
      </c>
      <c r="R37" s="7">
        <f>100 + SUMIFS(NhatKy_ViPham!J:J, NhatKy_ViPham!E:E, "12_Anh_B", NhatKy_ViPham!F:F, B37, NhatKy_ViPham!C:C, "T1") - SUMIFS(NhatKy_ViPham!K:K, NhatKy_ViPham!E:E, "12_Anh_B", NhatKy_ViPham!F:F, B37, NhatKy_ViPham!C:C, "T1")</f>
        <v>100</v>
      </c>
      <c r="S37" s="7">
        <f>100 + SUMIFS(NhatKy_ViPham!J:J, NhatKy_ViPham!E:E, "12_Anh_B", NhatKy_ViPham!F:F, B37, NhatKy_ViPham!C:C, "T2") - SUMIFS(NhatKy_ViPham!K:K, NhatKy_ViPham!E:E, "12_Anh_B", NhatKy_ViPham!F:F, B37, NhatKy_ViPham!C:C, "T2")</f>
        <v>100</v>
      </c>
      <c r="T37" s="7">
        <f>100 + SUMIFS(NhatKy_ViPham!J:J, NhatKy_ViPham!E:E, "12_Anh_B", NhatKy_ViPham!F:F, B37, NhatKy_ViPham!C:C, "T3") - SUMIFS(NhatKy_ViPham!K:K, NhatKy_ViPham!E:E, "12_Anh_B", NhatKy_ViPham!F:F, B37, NhatKy_ViPham!C:C, "T3")</f>
        <v>100</v>
      </c>
      <c r="U37" s="7">
        <f>100 + SUMIFS(NhatKy_ViPham!J:J, NhatKy_ViPham!E:E, "12_Anh_B", NhatKy_ViPham!F:F, B37, NhatKy_ViPham!C:C, "T4") - SUMIFS(NhatKy_ViPham!K:K, NhatKy_ViPham!E:E, "12_Anh_B", NhatKy_ViPham!F:F, B37, NhatKy_ViPham!C:C, "T4")</f>
        <v>100</v>
      </c>
      <c r="V37" s="7">
        <f>100 + SUMIFS(NhatKy_ViPham!J:J, NhatKy_ViPham!E:E, "12_Anh_B", NhatKy_ViPham!F:F, B37, NhatKy_ViPham!C:C, "T5") - SUMIFS(NhatKy_ViPham!K:K, NhatKy_ViPham!E:E, "12_Anh_B", NhatKy_ViPham!F:F, B37, NhatKy_ViPham!C:C, "T5")</f>
        <v>100</v>
      </c>
      <c r="W37" s="7">
        <f>100 + SUMIFS(NhatKy_ViPham!J:J, NhatKy_ViPham!E:E, "12_Anh_B", NhatKy_ViPham!F:F, B37, NhatKy_ViPham!C:C, "T6") - SUMIFS(NhatKy_ViPham!K:K, NhatKy_ViPham!E:E, "12_Anh_B", NhatKy_ViPham!F:F, B37, NhatKy_ViPham!C:C, "T6")</f>
        <v>100</v>
      </c>
      <c r="X37" s="7">
        <f>100 + SUMIFS(NhatKy_ViPham!J:J, NhatKy_ViPham!E:E, "12_Anh_B", NhatKy_ViPham!F:F, B37, NhatKy_ViPham!C:C, "T7") - SUMIFS(NhatKy_ViPham!K:K, NhatKy_ViPham!E:E, "12_Anh_B", NhatKy_ViPham!F:F, B37, NhatKy_ViPham!C:C, "T7")</f>
        <v>100</v>
      </c>
      <c r="Y37" s="7">
        <f>100 + SUMIFS(NhatKy_ViPham!J:J, NhatKy_ViPham!E:E, "12_Anh_B", NhatKy_ViPham!F:F, B37, NhatKy_ViPham!C:C, "T8") - SUMIFS(NhatKy_ViPham!K:K, NhatKy_ViPham!E:E, "12_Anh_B", NhatKy_ViPham!F:F, B37, NhatKy_ViPham!C:C, "T8")</f>
        <v>100</v>
      </c>
      <c r="Z37" s="7">
        <f>100 + SUMIFS(NhatKy_ViPham!J:J, NhatKy_ViPham!E:E, "12_Anh_B", NhatKy_ViPham!F:F, B37, NhatKy_ViPham!C:C, "T9") - SUMIFS(NhatKy_ViPham!K:K, NhatKy_ViPham!E:E, "12_Anh_B", NhatKy_ViPham!F:F, B37, NhatKy_ViPham!C:C, "T9")</f>
        <v>100</v>
      </c>
      <c r="AA37" s="7">
        <f>100 + SUMIFS(NhatKy_ViPham!J:J, NhatKy_ViPham!E:E, "12_Anh_B", NhatKy_ViPham!F:F, B37, NhatKy_ViPham!C:C, "T10") - SUMIFS(NhatKy_ViPham!K:K, NhatKy_ViPham!E:E, "12_Anh_B", NhatKy_ViPham!F:F, B37, NhatKy_ViPham!C:C, "T10")</f>
        <v>100</v>
      </c>
      <c r="AB37" s="7">
        <f>100 + SUMIFS(NhatKy_ViPham!J:J, NhatKy_ViPham!E:E, "12_Anh_B", NhatKy_ViPham!F:F, B37, NhatKy_ViPham!C:C, "T11") - SUMIFS(NhatKy_ViPham!K:K, NhatKy_ViPham!E:E, "12_Anh_B", NhatKy_ViPham!F:F, B37, NhatKy_ViPham!C:C, "T11")</f>
        <v>100</v>
      </c>
      <c r="AC37" s="7">
        <f>100 + SUMIFS(NhatKy_ViPham!J:J, NhatKy_ViPham!E:E, "12_Anh_B", NhatKy_ViPham!F:F, B37, NhatKy_ViPham!C:C, "T12") - SUMIFS(NhatKy_ViPham!K:K, NhatKy_ViPham!E:E, "12_Anh_B", NhatKy_ViPham!F:F, B37, NhatKy_ViPham!C:C, "T12")</f>
        <v>100</v>
      </c>
      <c r="AD37" s="7">
        <f>100 + SUMIFS(NhatKy_ViPham!J:J, NhatKy_ViPham!E:E, "12_Anh_B", NhatKy_ViPham!F:F, B37, NhatKy_ViPham!C:C, "T13") - SUMIFS(NhatKy_ViPham!K:K, NhatKy_ViPham!E:E, "12_Anh_B", NhatKy_ViPham!F:F, B37, NhatKy_ViPham!C:C, "T13")</f>
        <v>100</v>
      </c>
      <c r="AE37" s="7">
        <f>100 + SUMIFS(NhatKy_ViPham!J:J, NhatKy_ViPham!E:E, "12_Anh_B", NhatKy_ViPham!F:F, B37, NhatKy_ViPham!C:C, "T14") - SUMIFS(NhatKy_ViPham!K:K, NhatKy_ViPham!E:E, "12_Anh_B", NhatKy_ViPham!F:F, B37, NhatKy_ViPham!C:C, "T14")</f>
        <v>100</v>
      </c>
      <c r="AF37" s="7">
        <f>100 + SUMIFS(NhatKy_ViPham!J:J, NhatKy_ViPham!E:E, "12_Anh_B", NhatKy_ViPham!F:F, B37, NhatKy_ViPham!C:C, "T15") - SUMIFS(NhatKy_ViPham!K:K, NhatKy_ViPham!E:E, "12_Anh_B", NhatKy_ViPham!F:F, B37, NhatKy_ViPham!C:C, "T15")</f>
        <v>100</v>
      </c>
      <c r="AG37" s="7">
        <f>100 + SUMIFS(NhatKy_ViPham!J:J, NhatKy_ViPham!E:E, "12_Anh_B", NhatKy_ViPham!F:F, B37, NhatKy_ViPham!C:C, "T16") - SUMIFS(NhatKy_ViPham!K:K, NhatKy_ViPham!E:E, "12_Anh_B", NhatKy_ViPham!F:F, B37, NhatKy_ViPham!C:C, "T16")</f>
        <v>100</v>
      </c>
      <c r="AH37" s="7">
        <f>100 + SUMIFS(NhatKy_ViPham!J:J, NhatKy_ViPham!E:E, "12_Anh_B", NhatKy_ViPham!F:F, B37, NhatKy_ViPham!C:C, "T17") - SUMIFS(NhatKy_ViPham!K:K, NhatKy_ViPham!E:E, "12_Anh_B", NhatKy_ViPham!F:F, B37, NhatKy_ViPham!C:C, "T17")</f>
        <v>100</v>
      </c>
      <c r="AI37" s="7">
        <f>100 + SUMIFS(NhatKy_ViPham!J:J, NhatKy_ViPham!E:E, "12_Anh_B", NhatKy_ViPham!F:F, B37, NhatKy_ViPham!C:C, "T18") - SUMIFS(NhatKy_ViPham!K:K, NhatKy_ViPham!E:E, "12_Anh_B", NhatKy_ViPham!F:F, B37, NhatKy_ViPham!C:C, "T18")</f>
        <v>100</v>
      </c>
      <c r="AJ37" s="7">
        <f>100 + SUMIFS(NhatKy_ViPham!J:J, NhatKy_ViPham!E:E, "12_Anh_B", NhatKy_ViPham!F:F, B37, NhatKy_ViPham!C:C, "T19") - SUMIFS(NhatKy_ViPham!K:K, NhatKy_ViPham!E:E, "12_Anh_B", NhatKy_ViPham!F:F, B37, NhatKy_ViPham!C:C, "T19")</f>
        <v>100</v>
      </c>
      <c r="AK37" s="7">
        <f>100 + SUMIFS(NhatKy_ViPham!J:J, NhatKy_ViPham!E:E, "12_Anh_B", NhatKy_ViPham!F:F, B37, NhatKy_ViPham!C:C, "T20") - SUMIFS(NhatKy_ViPham!K:K, NhatKy_ViPham!E:E, "12_Anh_B", NhatKy_ViPham!F:F, B37, NhatKy_ViPham!C:C, "T20")</f>
        <v>100</v>
      </c>
      <c r="AL37" s="7">
        <f>100 + SUMIFS(NhatKy_ViPham!J:J, NhatKy_ViPham!E:E, "12_Anh_B", NhatKy_ViPham!F:F, B37, NhatKy_ViPham!C:C, "T21") - SUMIFS(NhatKy_ViPham!K:K, NhatKy_ViPham!E:E, "12_Anh_B", NhatKy_ViPham!F:F, B37, NhatKy_ViPham!C:C, "T21")</f>
        <v>100</v>
      </c>
      <c r="AM37" s="7">
        <f>100 + SUMIFS(NhatKy_ViPham!J:J, NhatKy_ViPham!E:E, "12_Anh_B", NhatKy_ViPham!F:F, B37, NhatKy_ViPham!C:C, "T22") - SUMIFS(NhatKy_ViPham!K:K, NhatKy_ViPham!E:E, "12_Anh_B", NhatKy_ViPham!F:F, B37, NhatKy_ViPham!C:C, "T22")</f>
        <v>100</v>
      </c>
      <c r="AN37" s="7">
        <f>100 + SUMIFS(NhatKy_ViPham!J:J, NhatKy_ViPham!E:E, "12_Anh_B", NhatKy_ViPham!F:F, B37, NhatKy_ViPham!C:C, "T23") - SUMIFS(NhatKy_ViPham!K:K, NhatKy_ViPham!E:E, "12_Anh_B", NhatKy_ViPham!F:F, B37, NhatKy_ViPham!C:C, "T23")</f>
        <v>100</v>
      </c>
      <c r="AO37" s="7">
        <f>100 + SUMIFS(NhatKy_ViPham!J:J, NhatKy_ViPham!E:E, "12_Anh_B", NhatKy_ViPham!F:F, B37, NhatKy_ViPham!C:C, "T24") - SUMIFS(NhatKy_ViPham!K:K, NhatKy_ViPham!E:E, "12_Anh_B", NhatKy_ViPham!F:F, B37, NhatKy_ViPham!C:C, "T24")</f>
        <v>100</v>
      </c>
      <c r="AP37" s="7">
        <f>100 + SUMIFS(NhatKy_ViPham!J:J, NhatKy_ViPham!E:E, "12_Anh_B", NhatKy_ViPham!F:F, B37, NhatKy_ViPham!C:C, "T25") - SUMIFS(NhatKy_ViPham!K:K, NhatKy_ViPham!E:E, "12_Anh_B", NhatKy_ViPham!F:F, B37, NhatKy_ViPham!C:C, "T25")</f>
        <v>100</v>
      </c>
      <c r="AQ37" s="7">
        <f>100 + SUMIFS(NhatKy_ViPham!J:J, NhatKy_ViPham!E:E, "12_Anh_B", NhatKy_ViPham!F:F, B37, NhatKy_ViPham!C:C, "T26") - SUMIFS(NhatKy_ViPham!K:K, NhatKy_ViPham!E:E, "12_Anh_B", NhatKy_ViPham!F:F, B37, NhatKy_ViPham!C:C, "T26")</f>
        <v>100</v>
      </c>
      <c r="AR37" s="7">
        <f>100 + SUMIFS(NhatKy_ViPham!J:J, NhatKy_ViPham!E:E, "12_Anh_B", NhatKy_ViPham!F:F, B37, NhatKy_ViPham!C:C, "T27") - SUMIFS(NhatKy_ViPham!K:K, NhatKy_ViPham!E:E, "12_Anh_B", NhatKy_ViPham!F:F, B37, NhatKy_ViPham!C:C, "T27")</f>
        <v>100</v>
      </c>
      <c r="AS37" s="7">
        <f>100 + SUMIFS(NhatKy_ViPham!J:J, NhatKy_ViPham!E:E, "12_Anh_B", NhatKy_ViPham!F:F, B37, NhatKy_ViPham!C:C, "T28") - SUMIFS(NhatKy_ViPham!K:K, NhatKy_ViPham!E:E, "12_Anh_B", NhatKy_ViPham!F:F, B37, NhatKy_ViPham!C:C, "T28")</f>
        <v>100</v>
      </c>
      <c r="AT37" s="7">
        <f>100 + SUMIFS(NhatKy_ViPham!J:J, NhatKy_ViPham!E:E, "12_Anh_B", NhatKy_ViPham!F:F, B37, NhatKy_ViPham!C:C, "T29") - SUMIFS(NhatKy_ViPham!K:K, NhatKy_ViPham!E:E, "12_Anh_B", NhatKy_ViPham!F:F, B37, NhatKy_ViPham!C:C, "T29")</f>
        <v>100</v>
      </c>
      <c r="AU37" s="7">
        <f>100 + SUMIFS(NhatKy_ViPham!J:J, NhatKy_ViPham!E:E, "12_Anh_B", NhatKy_ViPham!F:F, B37, NhatKy_ViPham!C:C, "T30") - SUMIFS(NhatKy_ViPham!K:K, NhatKy_ViPham!E:E, "12_Anh_B", NhatKy_ViPham!F:F, B37, NhatKy_ViPham!C:C, "T30")</f>
        <v>100</v>
      </c>
      <c r="AV37" s="7">
        <f>100 + SUMIFS(NhatKy_ViPham!J:J, NhatKy_ViPham!E:E, "12_Anh_B", NhatKy_ViPham!F:F, B37, NhatKy_ViPham!C:C, "T31") - SUMIFS(NhatKy_ViPham!K:K, NhatKy_ViPham!E:E, "12_Anh_B", NhatKy_ViPham!F:F, B37, NhatKy_ViPham!C:C, "T31")</f>
        <v>100</v>
      </c>
      <c r="AW37" s="7">
        <f>100 + SUMIFS(NhatKy_ViPham!J:J, NhatKy_ViPham!E:E, "12_Anh_B", NhatKy_ViPham!F:F, B37, NhatKy_ViPham!C:C, "T32") - SUMIFS(NhatKy_ViPham!K:K, NhatKy_ViPham!E:E, "12_Anh_B", NhatKy_ViPham!F:F, B37, NhatKy_ViPham!C:C, "T32")</f>
        <v>100</v>
      </c>
      <c r="AX37" s="7">
        <f>100 + SUMIFS(NhatKy_ViPham!J:J, NhatKy_ViPham!E:E, "12_Anh_B", NhatKy_ViPham!F:F, B37, NhatKy_ViPham!C:C, "T33") - SUMIFS(NhatKy_ViPham!K:K, NhatKy_ViPham!E:E, "12_Anh_B", NhatKy_ViPham!F:F, B37, NhatKy_ViPham!C:C, "T33")</f>
        <v>100</v>
      </c>
      <c r="AY37" s="7">
        <f>100 + SUMIFS(NhatKy_ViPham!J:J, NhatKy_ViPham!E:E, "12_Anh_B", NhatKy_ViPham!F:F, B37, NhatKy_ViPham!C:C, "T34") - SUMIFS(NhatKy_ViPham!K:K, NhatKy_ViPham!E:E, "12_Anh_B", NhatKy_ViPham!F:F, B37, NhatKy_ViPham!C:C, "T34")</f>
        <v>100</v>
      </c>
      <c r="AZ37" s="7">
        <f>100 + SUMIFS(NhatKy_ViPham!J:J, NhatKy_ViPham!E:E, "12_Anh_B", NhatKy_ViPham!F:F, B37, NhatKy_ViPham!C:C, "T35") - SUMIFS(NhatKy_ViPham!K:K, NhatKy_ViPham!E:E, "12_Anh_B", NhatKy_ViPham!F:F, B37, NhatKy_ViPham!C:C, "T35")</f>
        <v>100</v>
      </c>
      <c r="BA37" s="12">
        <f t="shared" si="0"/>
        <v>100</v>
      </c>
      <c r="BB37" s="11" t="s">
        <v>430</v>
      </c>
      <c r="BC37" s="14" t="str">
        <f t="shared" si="1"/>
        <v>Tốt</v>
      </c>
      <c r="BD37" s="10" t="str">
        <f t="shared" si="2"/>
        <v>🟢 BÌNH THƯỜNG</v>
      </c>
    </row>
    <row r="38" spans="1:56" x14ac:dyDescent="0.25">
      <c r="A38" s="5">
        <v>30</v>
      </c>
      <c r="B38" s="15" t="s">
        <v>983</v>
      </c>
      <c r="C38" s="5" t="s">
        <v>2986</v>
      </c>
      <c r="D38" s="5" t="s">
        <v>429</v>
      </c>
      <c r="E38" s="11" t="s">
        <v>430</v>
      </c>
      <c r="F38" s="6">
        <f>SUMIFS(NhatKy_ViPham!K:K, NhatKy_ViPham!E:E, "12_Anh_B", NhatKy_ViPham!F:F, B38, NhatKy_ViPham!H:H, "L01")</f>
        <v>0</v>
      </c>
      <c r="G38" s="6">
        <f>SUMIFS(NhatKy_ViPham!K:K, NhatKy_ViPham!E:E, "12_Anh_B", NhatKy_ViPham!F:F, B38, NhatKy_ViPham!H:H, "L02")</f>
        <v>0</v>
      </c>
      <c r="H38" s="6">
        <f>SUMIFS(NhatKy_ViPham!K:K, NhatKy_ViPham!E:E, "12_Anh_B", NhatKy_ViPham!F:F, B38, NhatKy_ViPham!H:H, "L03")</f>
        <v>0</v>
      </c>
      <c r="I38" s="6">
        <f>SUMIFS(NhatKy_ViPham!K:K, NhatKy_ViPham!E:E, "12_Anh_B", NhatKy_ViPham!F:F, B38, NhatKy_ViPham!H:H, "L04")</f>
        <v>0</v>
      </c>
      <c r="J38" s="6">
        <f>SUMIFS(NhatKy_ViPham!K:K, NhatKy_ViPham!E:E, "12_Anh_B", NhatKy_ViPham!F:F, B38, NhatKy_ViPham!H:H, "L05")</f>
        <v>0</v>
      </c>
      <c r="K38" s="6">
        <f>SUMIFS(NhatKy_ViPham!K:K, NhatKy_ViPham!E:E, "12_Anh_B", NhatKy_ViPham!F:F, B38, NhatKy_ViPham!H:H, "L06")</f>
        <v>0</v>
      </c>
      <c r="L38" s="6">
        <f>SUMIFS(NhatKy_ViPham!K:K, NhatKy_ViPham!E:E, "12_Anh_B", NhatKy_ViPham!F:F, B38, NhatKy_ViPham!H:H, "L07")</f>
        <v>0</v>
      </c>
      <c r="M38" s="6">
        <f>SUMIFS(NhatKy_ViPham!K:K, NhatKy_ViPham!E:E, "12_Anh_B", NhatKy_ViPham!F:F, B38, NhatKy_ViPham!H:H, "L08")</f>
        <v>0</v>
      </c>
      <c r="N38" s="6">
        <f>SUMIFS(NhatKy_ViPham!K:K, NhatKy_ViPham!E:E, "12_Anh_B", NhatKy_ViPham!F:F, B38, NhatKy_ViPham!H:H, "L09")</f>
        <v>0</v>
      </c>
      <c r="O38" s="6">
        <f>SUMIFS(NhatKy_ViPham!K:K, NhatKy_ViPham!E:E, "12_Anh_B", NhatKy_ViPham!F:F, B38, NhatKy_ViPham!H:H, "L10")</f>
        <v>0</v>
      </c>
      <c r="P38" s="12">
        <f>SUMIFS(NhatKy_ViPham!J:J, NhatKy_ViPham!E:E, "12_Anh_B", NhatKy_ViPham!F:F, B38)</f>
        <v>0</v>
      </c>
      <c r="Q38" s="13">
        <f>SUMIFS(NhatKy_ViPham!K:K, NhatKy_ViPham!E:E, "12_Anh_B", NhatKy_ViPham!F:F, B38)</f>
        <v>0</v>
      </c>
      <c r="R38" s="6">
        <f>100 + SUMIFS(NhatKy_ViPham!J:J, NhatKy_ViPham!E:E, "12_Anh_B", NhatKy_ViPham!F:F, B38, NhatKy_ViPham!C:C, "T1") - SUMIFS(NhatKy_ViPham!K:K, NhatKy_ViPham!E:E, "12_Anh_B", NhatKy_ViPham!F:F, B38, NhatKy_ViPham!C:C, "T1")</f>
        <v>100</v>
      </c>
      <c r="S38" s="6">
        <f>100 + SUMIFS(NhatKy_ViPham!J:J, NhatKy_ViPham!E:E, "12_Anh_B", NhatKy_ViPham!F:F, B38, NhatKy_ViPham!C:C, "T2") - SUMIFS(NhatKy_ViPham!K:K, NhatKy_ViPham!E:E, "12_Anh_B", NhatKy_ViPham!F:F, B38, NhatKy_ViPham!C:C, "T2")</f>
        <v>100</v>
      </c>
      <c r="T38" s="6">
        <f>100 + SUMIFS(NhatKy_ViPham!J:J, NhatKy_ViPham!E:E, "12_Anh_B", NhatKy_ViPham!F:F, B38, NhatKy_ViPham!C:C, "T3") - SUMIFS(NhatKy_ViPham!K:K, NhatKy_ViPham!E:E, "12_Anh_B", NhatKy_ViPham!F:F, B38, NhatKy_ViPham!C:C, "T3")</f>
        <v>100</v>
      </c>
      <c r="U38" s="6">
        <f>100 + SUMIFS(NhatKy_ViPham!J:J, NhatKy_ViPham!E:E, "12_Anh_B", NhatKy_ViPham!F:F, B38, NhatKy_ViPham!C:C, "T4") - SUMIFS(NhatKy_ViPham!K:K, NhatKy_ViPham!E:E, "12_Anh_B", NhatKy_ViPham!F:F, B38, NhatKy_ViPham!C:C, "T4")</f>
        <v>100</v>
      </c>
      <c r="V38" s="6">
        <f>100 + SUMIFS(NhatKy_ViPham!J:J, NhatKy_ViPham!E:E, "12_Anh_B", NhatKy_ViPham!F:F, B38, NhatKy_ViPham!C:C, "T5") - SUMIFS(NhatKy_ViPham!K:K, NhatKy_ViPham!E:E, "12_Anh_B", NhatKy_ViPham!F:F, B38, NhatKy_ViPham!C:C, "T5")</f>
        <v>100</v>
      </c>
      <c r="W38" s="6">
        <f>100 + SUMIFS(NhatKy_ViPham!J:J, NhatKy_ViPham!E:E, "12_Anh_B", NhatKy_ViPham!F:F, B38, NhatKy_ViPham!C:C, "T6") - SUMIFS(NhatKy_ViPham!K:K, NhatKy_ViPham!E:E, "12_Anh_B", NhatKy_ViPham!F:F, B38, NhatKy_ViPham!C:C, "T6")</f>
        <v>100</v>
      </c>
      <c r="X38" s="6">
        <f>100 + SUMIFS(NhatKy_ViPham!J:J, NhatKy_ViPham!E:E, "12_Anh_B", NhatKy_ViPham!F:F, B38, NhatKy_ViPham!C:C, "T7") - SUMIFS(NhatKy_ViPham!K:K, NhatKy_ViPham!E:E, "12_Anh_B", NhatKy_ViPham!F:F, B38, NhatKy_ViPham!C:C, "T7")</f>
        <v>100</v>
      </c>
      <c r="Y38" s="6">
        <f>100 + SUMIFS(NhatKy_ViPham!J:J, NhatKy_ViPham!E:E, "12_Anh_B", NhatKy_ViPham!F:F, B38, NhatKy_ViPham!C:C, "T8") - SUMIFS(NhatKy_ViPham!K:K, NhatKy_ViPham!E:E, "12_Anh_B", NhatKy_ViPham!F:F, B38, NhatKy_ViPham!C:C, "T8")</f>
        <v>100</v>
      </c>
      <c r="Z38" s="6">
        <f>100 + SUMIFS(NhatKy_ViPham!J:J, NhatKy_ViPham!E:E, "12_Anh_B", NhatKy_ViPham!F:F, B38, NhatKy_ViPham!C:C, "T9") - SUMIFS(NhatKy_ViPham!K:K, NhatKy_ViPham!E:E, "12_Anh_B", NhatKy_ViPham!F:F, B38, NhatKy_ViPham!C:C, "T9")</f>
        <v>100</v>
      </c>
      <c r="AA38" s="6">
        <f>100 + SUMIFS(NhatKy_ViPham!J:J, NhatKy_ViPham!E:E, "12_Anh_B", NhatKy_ViPham!F:F, B38, NhatKy_ViPham!C:C, "T10") - SUMIFS(NhatKy_ViPham!K:K, NhatKy_ViPham!E:E, "12_Anh_B", NhatKy_ViPham!F:F, B38, NhatKy_ViPham!C:C, "T10")</f>
        <v>100</v>
      </c>
      <c r="AB38" s="6">
        <f>100 + SUMIFS(NhatKy_ViPham!J:J, NhatKy_ViPham!E:E, "12_Anh_B", NhatKy_ViPham!F:F, B38, NhatKy_ViPham!C:C, "T11") - SUMIFS(NhatKy_ViPham!K:K, NhatKy_ViPham!E:E, "12_Anh_B", NhatKy_ViPham!F:F, B38, NhatKy_ViPham!C:C, "T11")</f>
        <v>100</v>
      </c>
      <c r="AC38" s="6">
        <f>100 + SUMIFS(NhatKy_ViPham!J:J, NhatKy_ViPham!E:E, "12_Anh_B", NhatKy_ViPham!F:F, B38, NhatKy_ViPham!C:C, "T12") - SUMIFS(NhatKy_ViPham!K:K, NhatKy_ViPham!E:E, "12_Anh_B", NhatKy_ViPham!F:F, B38, NhatKy_ViPham!C:C, "T12")</f>
        <v>100</v>
      </c>
      <c r="AD38" s="6">
        <f>100 + SUMIFS(NhatKy_ViPham!J:J, NhatKy_ViPham!E:E, "12_Anh_B", NhatKy_ViPham!F:F, B38, NhatKy_ViPham!C:C, "T13") - SUMIFS(NhatKy_ViPham!K:K, NhatKy_ViPham!E:E, "12_Anh_B", NhatKy_ViPham!F:F, B38, NhatKy_ViPham!C:C, "T13")</f>
        <v>100</v>
      </c>
      <c r="AE38" s="6">
        <f>100 + SUMIFS(NhatKy_ViPham!J:J, NhatKy_ViPham!E:E, "12_Anh_B", NhatKy_ViPham!F:F, B38, NhatKy_ViPham!C:C, "T14") - SUMIFS(NhatKy_ViPham!K:K, NhatKy_ViPham!E:E, "12_Anh_B", NhatKy_ViPham!F:F, B38, NhatKy_ViPham!C:C, "T14")</f>
        <v>100</v>
      </c>
      <c r="AF38" s="6">
        <f>100 + SUMIFS(NhatKy_ViPham!J:J, NhatKy_ViPham!E:E, "12_Anh_B", NhatKy_ViPham!F:F, B38, NhatKy_ViPham!C:C, "T15") - SUMIFS(NhatKy_ViPham!K:K, NhatKy_ViPham!E:E, "12_Anh_B", NhatKy_ViPham!F:F, B38, NhatKy_ViPham!C:C, "T15")</f>
        <v>100</v>
      </c>
      <c r="AG38" s="6">
        <f>100 + SUMIFS(NhatKy_ViPham!J:J, NhatKy_ViPham!E:E, "12_Anh_B", NhatKy_ViPham!F:F, B38, NhatKy_ViPham!C:C, "T16") - SUMIFS(NhatKy_ViPham!K:K, NhatKy_ViPham!E:E, "12_Anh_B", NhatKy_ViPham!F:F, B38, NhatKy_ViPham!C:C, "T16")</f>
        <v>100</v>
      </c>
      <c r="AH38" s="6">
        <f>100 + SUMIFS(NhatKy_ViPham!J:J, NhatKy_ViPham!E:E, "12_Anh_B", NhatKy_ViPham!F:F, B38, NhatKy_ViPham!C:C, "T17") - SUMIFS(NhatKy_ViPham!K:K, NhatKy_ViPham!E:E, "12_Anh_B", NhatKy_ViPham!F:F, B38, NhatKy_ViPham!C:C, "T17")</f>
        <v>100</v>
      </c>
      <c r="AI38" s="6">
        <f>100 + SUMIFS(NhatKy_ViPham!J:J, NhatKy_ViPham!E:E, "12_Anh_B", NhatKy_ViPham!F:F, B38, NhatKy_ViPham!C:C, "T18") - SUMIFS(NhatKy_ViPham!K:K, NhatKy_ViPham!E:E, "12_Anh_B", NhatKy_ViPham!F:F, B38, NhatKy_ViPham!C:C, "T18")</f>
        <v>100</v>
      </c>
      <c r="AJ38" s="6">
        <f>100 + SUMIFS(NhatKy_ViPham!J:J, NhatKy_ViPham!E:E, "12_Anh_B", NhatKy_ViPham!F:F, B38, NhatKy_ViPham!C:C, "T19") - SUMIFS(NhatKy_ViPham!K:K, NhatKy_ViPham!E:E, "12_Anh_B", NhatKy_ViPham!F:F, B38, NhatKy_ViPham!C:C, "T19")</f>
        <v>100</v>
      </c>
      <c r="AK38" s="6">
        <f>100 + SUMIFS(NhatKy_ViPham!J:J, NhatKy_ViPham!E:E, "12_Anh_B", NhatKy_ViPham!F:F, B38, NhatKy_ViPham!C:C, "T20") - SUMIFS(NhatKy_ViPham!K:K, NhatKy_ViPham!E:E, "12_Anh_B", NhatKy_ViPham!F:F, B38, NhatKy_ViPham!C:C, "T20")</f>
        <v>100</v>
      </c>
      <c r="AL38" s="6">
        <f>100 + SUMIFS(NhatKy_ViPham!J:J, NhatKy_ViPham!E:E, "12_Anh_B", NhatKy_ViPham!F:F, B38, NhatKy_ViPham!C:C, "T21") - SUMIFS(NhatKy_ViPham!K:K, NhatKy_ViPham!E:E, "12_Anh_B", NhatKy_ViPham!F:F, B38, NhatKy_ViPham!C:C, "T21")</f>
        <v>100</v>
      </c>
      <c r="AM38" s="6">
        <f>100 + SUMIFS(NhatKy_ViPham!J:J, NhatKy_ViPham!E:E, "12_Anh_B", NhatKy_ViPham!F:F, B38, NhatKy_ViPham!C:C, "T22") - SUMIFS(NhatKy_ViPham!K:K, NhatKy_ViPham!E:E, "12_Anh_B", NhatKy_ViPham!F:F, B38, NhatKy_ViPham!C:C, "T22")</f>
        <v>100</v>
      </c>
      <c r="AN38" s="6">
        <f>100 + SUMIFS(NhatKy_ViPham!J:J, NhatKy_ViPham!E:E, "12_Anh_B", NhatKy_ViPham!F:F, B38, NhatKy_ViPham!C:C, "T23") - SUMIFS(NhatKy_ViPham!K:K, NhatKy_ViPham!E:E, "12_Anh_B", NhatKy_ViPham!F:F, B38, NhatKy_ViPham!C:C, "T23")</f>
        <v>100</v>
      </c>
      <c r="AO38" s="6">
        <f>100 + SUMIFS(NhatKy_ViPham!J:J, NhatKy_ViPham!E:E, "12_Anh_B", NhatKy_ViPham!F:F, B38, NhatKy_ViPham!C:C, "T24") - SUMIFS(NhatKy_ViPham!K:K, NhatKy_ViPham!E:E, "12_Anh_B", NhatKy_ViPham!F:F, B38, NhatKy_ViPham!C:C, "T24")</f>
        <v>100</v>
      </c>
      <c r="AP38" s="6">
        <f>100 + SUMIFS(NhatKy_ViPham!J:J, NhatKy_ViPham!E:E, "12_Anh_B", NhatKy_ViPham!F:F, B38, NhatKy_ViPham!C:C, "T25") - SUMIFS(NhatKy_ViPham!K:K, NhatKy_ViPham!E:E, "12_Anh_B", NhatKy_ViPham!F:F, B38, NhatKy_ViPham!C:C, "T25")</f>
        <v>100</v>
      </c>
      <c r="AQ38" s="6">
        <f>100 + SUMIFS(NhatKy_ViPham!J:J, NhatKy_ViPham!E:E, "12_Anh_B", NhatKy_ViPham!F:F, B38, NhatKy_ViPham!C:C, "T26") - SUMIFS(NhatKy_ViPham!K:K, NhatKy_ViPham!E:E, "12_Anh_B", NhatKy_ViPham!F:F, B38, NhatKy_ViPham!C:C, "T26")</f>
        <v>100</v>
      </c>
      <c r="AR38" s="6">
        <f>100 + SUMIFS(NhatKy_ViPham!J:J, NhatKy_ViPham!E:E, "12_Anh_B", NhatKy_ViPham!F:F, B38, NhatKy_ViPham!C:C, "T27") - SUMIFS(NhatKy_ViPham!K:K, NhatKy_ViPham!E:E, "12_Anh_B", NhatKy_ViPham!F:F, B38, NhatKy_ViPham!C:C, "T27")</f>
        <v>100</v>
      </c>
      <c r="AS38" s="6">
        <f>100 + SUMIFS(NhatKy_ViPham!J:J, NhatKy_ViPham!E:E, "12_Anh_B", NhatKy_ViPham!F:F, B38, NhatKy_ViPham!C:C, "T28") - SUMIFS(NhatKy_ViPham!K:K, NhatKy_ViPham!E:E, "12_Anh_B", NhatKy_ViPham!F:F, B38, NhatKy_ViPham!C:C, "T28")</f>
        <v>100</v>
      </c>
      <c r="AT38" s="6">
        <f>100 + SUMIFS(NhatKy_ViPham!J:J, NhatKy_ViPham!E:E, "12_Anh_B", NhatKy_ViPham!F:F, B38, NhatKy_ViPham!C:C, "T29") - SUMIFS(NhatKy_ViPham!K:K, NhatKy_ViPham!E:E, "12_Anh_B", NhatKy_ViPham!F:F, B38, NhatKy_ViPham!C:C, "T29")</f>
        <v>100</v>
      </c>
      <c r="AU38" s="6">
        <f>100 + SUMIFS(NhatKy_ViPham!J:J, NhatKy_ViPham!E:E, "12_Anh_B", NhatKy_ViPham!F:F, B38, NhatKy_ViPham!C:C, "T30") - SUMIFS(NhatKy_ViPham!K:K, NhatKy_ViPham!E:E, "12_Anh_B", NhatKy_ViPham!F:F, B38, NhatKy_ViPham!C:C, "T30")</f>
        <v>100</v>
      </c>
      <c r="AV38" s="6">
        <f>100 + SUMIFS(NhatKy_ViPham!J:J, NhatKy_ViPham!E:E, "12_Anh_B", NhatKy_ViPham!F:F, B38, NhatKy_ViPham!C:C, "T31") - SUMIFS(NhatKy_ViPham!K:K, NhatKy_ViPham!E:E, "12_Anh_B", NhatKy_ViPham!F:F, B38, NhatKy_ViPham!C:C, "T31")</f>
        <v>100</v>
      </c>
      <c r="AW38" s="6">
        <f>100 + SUMIFS(NhatKy_ViPham!J:J, NhatKy_ViPham!E:E, "12_Anh_B", NhatKy_ViPham!F:F, B38, NhatKy_ViPham!C:C, "T32") - SUMIFS(NhatKy_ViPham!K:K, NhatKy_ViPham!E:E, "12_Anh_B", NhatKy_ViPham!F:F, B38, NhatKy_ViPham!C:C, "T32")</f>
        <v>100</v>
      </c>
      <c r="AX38" s="6">
        <f>100 + SUMIFS(NhatKy_ViPham!J:J, NhatKy_ViPham!E:E, "12_Anh_B", NhatKy_ViPham!F:F, B38, NhatKy_ViPham!C:C, "T33") - SUMIFS(NhatKy_ViPham!K:K, NhatKy_ViPham!E:E, "12_Anh_B", NhatKy_ViPham!F:F, B38, NhatKy_ViPham!C:C, "T33")</f>
        <v>100</v>
      </c>
      <c r="AY38" s="6">
        <f>100 + SUMIFS(NhatKy_ViPham!J:J, NhatKy_ViPham!E:E, "12_Anh_B", NhatKy_ViPham!F:F, B38, NhatKy_ViPham!C:C, "T34") - SUMIFS(NhatKy_ViPham!K:K, NhatKy_ViPham!E:E, "12_Anh_B", NhatKy_ViPham!F:F, B38, NhatKy_ViPham!C:C, "T34")</f>
        <v>100</v>
      </c>
      <c r="AZ38" s="6">
        <f>100 + SUMIFS(NhatKy_ViPham!J:J, NhatKy_ViPham!E:E, "12_Anh_B", NhatKy_ViPham!F:F, B38, NhatKy_ViPham!C:C, "T35") - SUMIFS(NhatKy_ViPham!K:K, NhatKy_ViPham!E:E, "12_Anh_B", NhatKy_ViPham!F:F, B38, NhatKy_ViPham!C:C, "T35")</f>
        <v>100</v>
      </c>
      <c r="BA38" s="12">
        <f t="shared" si="0"/>
        <v>100</v>
      </c>
      <c r="BB38" s="11" t="s">
        <v>430</v>
      </c>
      <c r="BC38" s="16" t="str">
        <f t="shared" si="1"/>
        <v>Tốt</v>
      </c>
      <c r="BD38" s="15" t="str">
        <f t="shared" si="2"/>
        <v>🟢 BÌNH THƯỜNG</v>
      </c>
    </row>
    <row r="39" spans="1:56" x14ac:dyDescent="0.25">
      <c r="A39" s="4">
        <v>31</v>
      </c>
      <c r="B39" s="10" t="s">
        <v>2987</v>
      </c>
      <c r="C39" s="4" t="s">
        <v>2988</v>
      </c>
      <c r="D39" s="4" t="s">
        <v>429</v>
      </c>
      <c r="E39" s="11" t="s">
        <v>430</v>
      </c>
      <c r="F39" s="7">
        <f>SUMIFS(NhatKy_ViPham!K:K, NhatKy_ViPham!E:E, "12_Anh_B", NhatKy_ViPham!F:F, B39, NhatKy_ViPham!H:H, "L01")</f>
        <v>0</v>
      </c>
      <c r="G39" s="7">
        <f>SUMIFS(NhatKy_ViPham!K:K, NhatKy_ViPham!E:E, "12_Anh_B", NhatKy_ViPham!F:F, B39, NhatKy_ViPham!H:H, "L02")</f>
        <v>0</v>
      </c>
      <c r="H39" s="7">
        <f>SUMIFS(NhatKy_ViPham!K:K, NhatKy_ViPham!E:E, "12_Anh_B", NhatKy_ViPham!F:F, B39, NhatKy_ViPham!H:H, "L03")</f>
        <v>0</v>
      </c>
      <c r="I39" s="7">
        <f>SUMIFS(NhatKy_ViPham!K:K, NhatKy_ViPham!E:E, "12_Anh_B", NhatKy_ViPham!F:F, B39, NhatKy_ViPham!H:H, "L04")</f>
        <v>0</v>
      </c>
      <c r="J39" s="7">
        <f>SUMIFS(NhatKy_ViPham!K:K, NhatKy_ViPham!E:E, "12_Anh_B", NhatKy_ViPham!F:F, B39, NhatKy_ViPham!H:H, "L05")</f>
        <v>0</v>
      </c>
      <c r="K39" s="7">
        <f>SUMIFS(NhatKy_ViPham!K:K, NhatKy_ViPham!E:E, "12_Anh_B", NhatKy_ViPham!F:F, B39, NhatKy_ViPham!H:H, "L06")</f>
        <v>0</v>
      </c>
      <c r="L39" s="7">
        <f>SUMIFS(NhatKy_ViPham!K:K, NhatKy_ViPham!E:E, "12_Anh_B", NhatKy_ViPham!F:F, B39, NhatKy_ViPham!H:H, "L07")</f>
        <v>0</v>
      </c>
      <c r="M39" s="7">
        <f>SUMIFS(NhatKy_ViPham!K:K, NhatKy_ViPham!E:E, "12_Anh_B", NhatKy_ViPham!F:F, B39, NhatKy_ViPham!H:H, "L08")</f>
        <v>0</v>
      </c>
      <c r="N39" s="7">
        <f>SUMIFS(NhatKy_ViPham!K:K, NhatKy_ViPham!E:E, "12_Anh_B", NhatKy_ViPham!F:F, B39, NhatKy_ViPham!H:H, "L09")</f>
        <v>0</v>
      </c>
      <c r="O39" s="7">
        <f>SUMIFS(NhatKy_ViPham!K:K, NhatKy_ViPham!E:E, "12_Anh_B", NhatKy_ViPham!F:F, B39, NhatKy_ViPham!H:H, "L10")</f>
        <v>0</v>
      </c>
      <c r="P39" s="12">
        <f>SUMIFS(NhatKy_ViPham!J:J, NhatKy_ViPham!E:E, "12_Anh_B", NhatKy_ViPham!F:F, B39)</f>
        <v>0</v>
      </c>
      <c r="Q39" s="13">
        <f>SUMIFS(NhatKy_ViPham!K:K, NhatKy_ViPham!E:E, "12_Anh_B", NhatKy_ViPham!F:F, B39)</f>
        <v>0</v>
      </c>
      <c r="R39" s="7">
        <f>100 + SUMIFS(NhatKy_ViPham!J:J, NhatKy_ViPham!E:E, "12_Anh_B", NhatKy_ViPham!F:F, B39, NhatKy_ViPham!C:C, "T1") - SUMIFS(NhatKy_ViPham!K:K, NhatKy_ViPham!E:E, "12_Anh_B", NhatKy_ViPham!F:F, B39, NhatKy_ViPham!C:C, "T1")</f>
        <v>100</v>
      </c>
      <c r="S39" s="7">
        <f>100 + SUMIFS(NhatKy_ViPham!J:J, NhatKy_ViPham!E:E, "12_Anh_B", NhatKy_ViPham!F:F, B39, NhatKy_ViPham!C:C, "T2") - SUMIFS(NhatKy_ViPham!K:K, NhatKy_ViPham!E:E, "12_Anh_B", NhatKy_ViPham!F:F, B39, NhatKy_ViPham!C:C, "T2")</f>
        <v>100</v>
      </c>
      <c r="T39" s="7">
        <f>100 + SUMIFS(NhatKy_ViPham!J:J, NhatKy_ViPham!E:E, "12_Anh_B", NhatKy_ViPham!F:F, B39, NhatKy_ViPham!C:C, "T3") - SUMIFS(NhatKy_ViPham!K:K, NhatKy_ViPham!E:E, "12_Anh_B", NhatKy_ViPham!F:F, B39, NhatKy_ViPham!C:C, "T3")</f>
        <v>100</v>
      </c>
      <c r="U39" s="7">
        <f>100 + SUMIFS(NhatKy_ViPham!J:J, NhatKy_ViPham!E:E, "12_Anh_B", NhatKy_ViPham!F:F, B39, NhatKy_ViPham!C:C, "T4") - SUMIFS(NhatKy_ViPham!K:K, NhatKy_ViPham!E:E, "12_Anh_B", NhatKy_ViPham!F:F, B39, NhatKy_ViPham!C:C, "T4")</f>
        <v>100</v>
      </c>
      <c r="V39" s="7">
        <f>100 + SUMIFS(NhatKy_ViPham!J:J, NhatKy_ViPham!E:E, "12_Anh_B", NhatKy_ViPham!F:F, B39, NhatKy_ViPham!C:C, "T5") - SUMIFS(NhatKy_ViPham!K:K, NhatKy_ViPham!E:E, "12_Anh_B", NhatKy_ViPham!F:F, B39, NhatKy_ViPham!C:C, "T5")</f>
        <v>100</v>
      </c>
      <c r="W39" s="7">
        <f>100 + SUMIFS(NhatKy_ViPham!J:J, NhatKy_ViPham!E:E, "12_Anh_B", NhatKy_ViPham!F:F, B39, NhatKy_ViPham!C:C, "T6") - SUMIFS(NhatKy_ViPham!K:K, NhatKy_ViPham!E:E, "12_Anh_B", NhatKy_ViPham!F:F, B39, NhatKy_ViPham!C:C, "T6")</f>
        <v>100</v>
      </c>
      <c r="X39" s="7">
        <f>100 + SUMIFS(NhatKy_ViPham!J:J, NhatKy_ViPham!E:E, "12_Anh_B", NhatKy_ViPham!F:F, B39, NhatKy_ViPham!C:C, "T7") - SUMIFS(NhatKy_ViPham!K:K, NhatKy_ViPham!E:E, "12_Anh_B", NhatKy_ViPham!F:F, B39, NhatKy_ViPham!C:C, "T7")</f>
        <v>100</v>
      </c>
      <c r="Y39" s="7">
        <f>100 + SUMIFS(NhatKy_ViPham!J:J, NhatKy_ViPham!E:E, "12_Anh_B", NhatKy_ViPham!F:F, B39, NhatKy_ViPham!C:C, "T8") - SUMIFS(NhatKy_ViPham!K:K, NhatKy_ViPham!E:E, "12_Anh_B", NhatKy_ViPham!F:F, B39, NhatKy_ViPham!C:C, "T8")</f>
        <v>100</v>
      </c>
      <c r="Z39" s="7">
        <f>100 + SUMIFS(NhatKy_ViPham!J:J, NhatKy_ViPham!E:E, "12_Anh_B", NhatKy_ViPham!F:F, B39, NhatKy_ViPham!C:C, "T9") - SUMIFS(NhatKy_ViPham!K:K, NhatKy_ViPham!E:E, "12_Anh_B", NhatKy_ViPham!F:F, B39, NhatKy_ViPham!C:C, "T9")</f>
        <v>100</v>
      </c>
      <c r="AA39" s="7">
        <f>100 + SUMIFS(NhatKy_ViPham!J:J, NhatKy_ViPham!E:E, "12_Anh_B", NhatKy_ViPham!F:F, B39, NhatKy_ViPham!C:C, "T10") - SUMIFS(NhatKy_ViPham!K:K, NhatKy_ViPham!E:E, "12_Anh_B", NhatKy_ViPham!F:F, B39, NhatKy_ViPham!C:C, "T10")</f>
        <v>100</v>
      </c>
      <c r="AB39" s="7">
        <f>100 + SUMIFS(NhatKy_ViPham!J:J, NhatKy_ViPham!E:E, "12_Anh_B", NhatKy_ViPham!F:F, B39, NhatKy_ViPham!C:C, "T11") - SUMIFS(NhatKy_ViPham!K:K, NhatKy_ViPham!E:E, "12_Anh_B", NhatKy_ViPham!F:F, B39, NhatKy_ViPham!C:C, "T11")</f>
        <v>100</v>
      </c>
      <c r="AC39" s="7">
        <f>100 + SUMIFS(NhatKy_ViPham!J:J, NhatKy_ViPham!E:E, "12_Anh_B", NhatKy_ViPham!F:F, B39, NhatKy_ViPham!C:C, "T12") - SUMIFS(NhatKy_ViPham!K:K, NhatKy_ViPham!E:E, "12_Anh_B", NhatKy_ViPham!F:F, B39, NhatKy_ViPham!C:C, "T12")</f>
        <v>100</v>
      </c>
      <c r="AD39" s="7">
        <f>100 + SUMIFS(NhatKy_ViPham!J:J, NhatKy_ViPham!E:E, "12_Anh_B", NhatKy_ViPham!F:F, B39, NhatKy_ViPham!C:C, "T13") - SUMIFS(NhatKy_ViPham!K:K, NhatKy_ViPham!E:E, "12_Anh_B", NhatKy_ViPham!F:F, B39, NhatKy_ViPham!C:C, "T13")</f>
        <v>100</v>
      </c>
      <c r="AE39" s="7">
        <f>100 + SUMIFS(NhatKy_ViPham!J:J, NhatKy_ViPham!E:E, "12_Anh_B", NhatKy_ViPham!F:F, B39, NhatKy_ViPham!C:C, "T14") - SUMIFS(NhatKy_ViPham!K:K, NhatKy_ViPham!E:E, "12_Anh_B", NhatKy_ViPham!F:F, B39, NhatKy_ViPham!C:C, "T14")</f>
        <v>100</v>
      </c>
      <c r="AF39" s="7">
        <f>100 + SUMIFS(NhatKy_ViPham!J:J, NhatKy_ViPham!E:E, "12_Anh_B", NhatKy_ViPham!F:F, B39, NhatKy_ViPham!C:C, "T15") - SUMIFS(NhatKy_ViPham!K:K, NhatKy_ViPham!E:E, "12_Anh_B", NhatKy_ViPham!F:F, B39, NhatKy_ViPham!C:C, "T15")</f>
        <v>100</v>
      </c>
      <c r="AG39" s="7">
        <f>100 + SUMIFS(NhatKy_ViPham!J:J, NhatKy_ViPham!E:E, "12_Anh_B", NhatKy_ViPham!F:F, B39, NhatKy_ViPham!C:C, "T16") - SUMIFS(NhatKy_ViPham!K:K, NhatKy_ViPham!E:E, "12_Anh_B", NhatKy_ViPham!F:F, B39, NhatKy_ViPham!C:C, "T16")</f>
        <v>100</v>
      </c>
      <c r="AH39" s="7">
        <f>100 + SUMIFS(NhatKy_ViPham!J:J, NhatKy_ViPham!E:E, "12_Anh_B", NhatKy_ViPham!F:F, B39, NhatKy_ViPham!C:C, "T17") - SUMIFS(NhatKy_ViPham!K:K, NhatKy_ViPham!E:E, "12_Anh_B", NhatKy_ViPham!F:F, B39, NhatKy_ViPham!C:C, "T17")</f>
        <v>100</v>
      </c>
      <c r="AI39" s="7">
        <f>100 + SUMIFS(NhatKy_ViPham!J:J, NhatKy_ViPham!E:E, "12_Anh_B", NhatKy_ViPham!F:F, B39, NhatKy_ViPham!C:C, "T18") - SUMIFS(NhatKy_ViPham!K:K, NhatKy_ViPham!E:E, "12_Anh_B", NhatKy_ViPham!F:F, B39, NhatKy_ViPham!C:C, "T18")</f>
        <v>100</v>
      </c>
      <c r="AJ39" s="7">
        <f>100 + SUMIFS(NhatKy_ViPham!J:J, NhatKy_ViPham!E:E, "12_Anh_B", NhatKy_ViPham!F:F, B39, NhatKy_ViPham!C:C, "T19") - SUMIFS(NhatKy_ViPham!K:K, NhatKy_ViPham!E:E, "12_Anh_B", NhatKy_ViPham!F:F, B39, NhatKy_ViPham!C:C, "T19")</f>
        <v>100</v>
      </c>
      <c r="AK39" s="7">
        <f>100 + SUMIFS(NhatKy_ViPham!J:J, NhatKy_ViPham!E:E, "12_Anh_B", NhatKy_ViPham!F:F, B39, NhatKy_ViPham!C:C, "T20") - SUMIFS(NhatKy_ViPham!K:K, NhatKy_ViPham!E:E, "12_Anh_B", NhatKy_ViPham!F:F, B39, NhatKy_ViPham!C:C, "T20")</f>
        <v>100</v>
      </c>
      <c r="AL39" s="7">
        <f>100 + SUMIFS(NhatKy_ViPham!J:J, NhatKy_ViPham!E:E, "12_Anh_B", NhatKy_ViPham!F:F, B39, NhatKy_ViPham!C:C, "T21") - SUMIFS(NhatKy_ViPham!K:K, NhatKy_ViPham!E:E, "12_Anh_B", NhatKy_ViPham!F:F, B39, NhatKy_ViPham!C:C, "T21")</f>
        <v>100</v>
      </c>
      <c r="AM39" s="7">
        <f>100 + SUMIFS(NhatKy_ViPham!J:J, NhatKy_ViPham!E:E, "12_Anh_B", NhatKy_ViPham!F:F, B39, NhatKy_ViPham!C:C, "T22") - SUMIFS(NhatKy_ViPham!K:K, NhatKy_ViPham!E:E, "12_Anh_B", NhatKy_ViPham!F:F, B39, NhatKy_ViPham!C:C, "T22")</f>
        <v>100</v>
      </c>
      <c r="AN39" s="7">
        <f>100 + SUMIFS(NhatKy_ViPham!J:J, NhatKy_ViPham!E:E, "12_Anh_B", NhatKy_ViPham!F:F, B39, NhatKy_ViPham!C:C, "T23") - SUMIFS(NhatKy_ViPham!K:K, NhatKy_ViPham!E:E, "12_Anh_B", NhatKy_ViPham!F:F, B39, NhatKy_ViPham!C:C, "T23")</f>
        <v>100</v>
      </c>
      <c r="AO39" s="7">
        <f>100 + SUMIFS(NhatKy_ViPham!J:J, NhatKy_ViPham!E:E, "12_Anh_B", NhatKy_ViPham!F:F, B39, NhatKy_ViPham!C:C, "T24") - SUMIFS(NhatKy_ViPham!K:K, NhatKy_ViPham!E:E, "12_Anh_B", NhatKy_ViPham!F:F, B39, NhatKy_ViPham!C:C, "T24")</f>
        <v>100</v>
      </c>
      <c r="AP39" s="7">
        <f>100 + SUMIFS(NhatKy_ViPham!J:J, NhatKy_ViPham!E:E, "12_Anh_B", NhatKy_ViPham!F:F, B39, NhatKy_ViPham!C:C, "T25") - SUMIFS(NhatKy_ViPham!K:K, NhatKy_ViPham!E:E, "12_Anh_B", NhatKy_ViPham!F:F, B39, NhatKy_ViPham!C:C, "T25")</f>
        <v>100</v>
      </c>
      <c r="AQ39" s="7">
        <f>100 + SUMIFS(NhatKy_ViPham!J:J, NhatKy_ViPham!E:E, "12_Anh_B", NhatKy_ViPham!F:F, B39, NhatKy_ViPham!C:C, "T26") - SUMIFS(NhatKy_ViPham!K:K, NhatKy_ViPham!E:E, "12_Anh_B", NhatKy_ViPham!F:F, B39, NhatKy_ViPham!C:C, "T26")</f>
        <v>100</v>
      </c>
      <c r="AR39" s="7">
        <f>100 + SUMIFS(NhatKy_ViPham!J:J, NhatKy_ViPham!E:E, "12_Anh_B", NhatKy_ViPham!F:F, B39, NhatKy_ViPham!C:C, "T27") - SUMIFS(NhatKy_ViPham!K:K, NhatKy_ViPham!E:E, "12_Anh_B", NhatKy_ViPham!F:F, B39, NhatKy_ViPham!C:C, "T27")</f>
        <v>100</v>
      </c>
      <c r="AS39" s="7">
        <f>100 + SUMIFS(NhatKy_ViPham!J:J, NhatKy_ViPham!E:E, "12_Anh_B", NhatKy_ViPham!F:F, B39, NhatKy_ViPham!C:C, "T28") - SUMIFS(NhatKy_ViPham!K:K, NhatKy_ViPham!E:E, "12_Anh_B", NhatKy_ViPham!F:F, B39, NhatKy_ViPham!C:C, "T28")</f>
        <v>100</v>
      </c>
      <c r="AT39" s="7">
        <f>100 + SUMIFS(NhatKy_ViPham!J:J, NhatKy_ViPham!E:E, "12_Anh_B", NhatKy_ViPham!F:F, B39, NhatKy_ViPham!C:C, "T29") - SUMIFS(NhatKy_ViPham!K:K, NhatKy_ViPham!E:E, "12_Anh_B", NhatKy_ViPham!F:F, B39, NhatKy_ViPham!C:C, "T29")</f>
        <v>100</v>
      </c>
      <c r="AU39" s="7">
        <f>100 + SUMIFS(NhatKy_ViPham!J:J, NhatKy_ViPham!E:E, "12_Anh_B", NhatKy_ViPham!F:F, B39, NhatKy_ViPham!C:C, "T30") - SUMIFS(NhatKy_ViPham!K:K, NhatKy_ViPham!E:E, "12_Anh_B", NhatKy_ViPham!F:F, B39, NhatKy_ViPham!C:C, "T30")</f>
        <v>100</v>
      </c>
      <c r="AV39" s="7">
        <f>100 + SUMIFS(NhatKy_ViPham!J:J, NhatKy_ViPham!E:E, "12_Anh_B", NhatKy_ViPham!F:F, B39, NhatKy_ViPham!C:C, "T31") - SUMIFS(NhatKy_ViPham!K:K, NhatKy_ViPham!E:E, "12_Anh_B", NhatKy_ViPham!F:F, B39, NhatKy_ViPham!C:C, "T31")</f>
        <v>100</v>
      </c>
      <c r="AW39" s="7">
        <f>100 + SUMIFS(NhatKy_ViPham!J:J, NhatKy_ViPham!E:E, "12_Anh_B", NhatKy_ViPham!F:F, B39, NhatKy_ViPham!C:C, "T32") - SUMIFS(NhatKy_ViPham!K:K, NhatKy_ViPham!E:E, "12_Anh_B", NhatKy_ViPham!F:F, B39, NhatKy_ViPham!C:C, "T32")</f>
        <v>100</v>
      </c>
      <c r="AX39" s="7">
        <f>100 + SUMIFS(NhatKy_ViPham!J:J, NhatKy_ViPham!E:E, "12_Anh_B", NhatKy_ViPham!F:F, B39, NhatKy_ViPham!C:C, "T33") - SUMIFS(NhatKy_ViPham!K:K, NhatKy_ViPham!E:E, "12_Anh_B", NhatKy_ViPham!F:F, B39, NhatKy_ViPham!C:C, "T33")</f>
        <v>100</v>
      </c>
      <c r="AY39" s="7">
        <f>100 + SUMIFS(NhatKy_ViPham!J:J, NhatKy_ViPham!E:E, "12_Anh_B", NhatKy_ViPham!F:F, B39, NhatKy_ViPham!C:C, "T34") - SUMIFS(NhatKy_ViPham!K:K, NhatKy_ViPham!E:E, "12_Anh_B", NhatKy_ViPham!F:F, B39, NhatKy_ViPham!C:C, "T34")</f>
        <v>100</v>
      </c>
      <c r="AZ39" s="7">
        <f>100 + SUMIFS(NhatKy_ViPham!J:J, NhatKy_ViPham!E:E, "12_Anh_B", NhatKy_ViPham!F:F, B39, NhatKy_ViPham!C:C, "T35") - SUMIFS(NhatKy_ViPham!K:K, NhatKy_ViPham!E:E, "12_Anh_B", NhatKy_ViPham!F:F, B39, NhatKy_ViPham!C:C, "T35")</f>
        <v>100</v>
      </c>
      <c r="BA39" s="12">
        <f t="shared" si="0"/>
        <v>100</v>
      </c>
      <c r="BB39" s="11" t="s">
        <v>430</v>
      </c>
      <c r="BC39" s="14" t="str">
        <f t="shared" si="1"/>
        <v>Tốt</v>
      </c>
      <c r="BD39" s="10" t="str">
        <f t="shared" si="2"/>
        <v>🟢 BÌNH THƯỜNG</v>
      </c>
    </row>
    <row r="40" spans="1:56" x14ac:dyDescent="0.25">
      <c r="A40" s="5">
        <v>32</v>
      </c>
      <c r="B40" s="15" t="s">
        <v>2989</v>
      </c>
      <c r="C40" s="5" t="s">
        <v>2312</v>
      </c>
      <c r="D40" s="5" t="s">
        <v>429</v>
      </c>
      <c r="E40" s="11" t="s">
        <v>430</v>
      </c>
      <c r="F40" s="6">
        <f>SUMIFS(NhatKy_ViPham!K:K, NhatKy_ViPham!E:E, "12_Anh_B", NhatKy_ViPham!F:F, B40, NhatKy_ViPham!H:H, "L01")</f>
        <v>0</v>
      </c>
      <c r="G40" s="6">
        <f>SUMIFS(NhatKy_ViPham!K:K, NhatKy_ViPham!E:E, "12_Anh_B", NhatKy_ViPham!F:F, B40, NhatKy_ViPham!H:H, "L02")</f>
        <v>0</v>
      </c>
      <c r="H40" s="6">
        <f>SUMIFS(NhatKy_ViPham!K:K, NhatKy_ViPham!E:E, "12_Anh_B", NhatKy_ViPham!F:F, B40, NhatKy_ViPham!H:H, "L03")</f>
        <v>0</v>
      </c>
      <c r="I40" s="6">
        <f>SUMIFS(NhatKy_ViPham!K:K, NhatKy_ViPham!E:E, "12_Anh_B", NhatKy_ViPham!F:F, B40, NhatKy_ViPham!H:H, "L04")</f>
        <v>0</v>
      </c>
      <c r="J40" s="6">
        <f>SUMIFS(NhatKy_ViPham!K:K, NhatKy_ViPham!E:E, "12_Anh_B", NhatKy_ViPham!F:F, B40, NhatKy_ViPham!H:H, "L05")</f>
        <v>0</v>
      </c>
      <c r="K40" s="6">
        <f>SUMIFS(NhatKy_ViPham!K:K, NhatKy_ViPham!E:E, "12_Anh_B", NhatKy_ViPham!F:F, B40, NhatKy_ViPham!H:H, "L06")</f>
        <v>0</v>
      </c>
      <c r="L40" s="6">
        <f>SUMIFS(NhatKy_ViPham!K:K, NhatKy_ViPham!E:E, "12_Anh_B", NhatKy_ViPham!F:F, B40, NhatKy_ViPham!H:H, "L07")</f>
        <v>0</v>
      </c>
      <c r="M40" s="6">
        <f>SUMIFS(NhatKy_ViPham!K:K, NhatKy_ViPham!E:E, "12_Anh_B", NhatKy_ViPham!F:F, B40, NhatKy_ViPham!H:H, "L08")</f>
        <v>0</v>
      </c>
      <c r="N40" s="6">
        <f>SUMIFS(NhatKy_ViPham!K:K, NhatKy_ViPham!E:E, "12_Anh_B", NhatKy_ViPham!F:F, B40, NhatKy_ViPham!H:H, "L09")</f>
        <v>0</v>
      </c>
      <c r="O40" s="6">
        <f>SUMIFS(NhatKy_ViPham!K:K, NhatKy_ViPham!E:E, "12_Anh_B", NhatKy_ViPham!F:F, B40, NhatKy_ViPham!H:H, "L10")</f>
        <v>0</v>
      </c>
      <c r="P40" s="12">
        <f>SUMIFS(NhatKy_ViPham!J:J, NhatKy_ViPham!E:E, "12_Anh_B", NhatKy_ViPham!F:F, B40)</f>
        <v>0</v>
      </c>
      <c r="Q40" s="13">
        <f>SUMIFS(NhatKy_ViPham!K:K, NhatKy_ViPham!E:E, "12_Anh_B", NhatKy_ViPham!F:F, B40)</f>
        <v>0</v>
      </c>
      <c r="R40" s="6">
        <f>100 + SUMIFS(NhatKy_ViPham!J:J, NhatKy_ViPham!E:E, "12_Anh_B", NhatKy_ViPham!F:F, B40, NhatKy_ViPham!C:C, "T1") - SUMIFS(NhatKy_ViPham!K:K, NhatKy_ViPham!E:E, "12_Anh_B", NhatKy_ViPham!F:F, B40, NhatKy_ViPham!C:C, "T1")</f>
        <v>100</v>
      </c>
      <c r="S40" s="6">
        <f>100 + SUMIFS(NhatKy_ViPham!J:J, NhatKy_ViPham!E:E, "12_Anh_B", NhatKy_ViPham!F:F, B40, NhatKy_ViPham!C:C, "T2") - SUMIFS(NhatKy_ViPham!K:K, NhatKy_ViPham!E:E, "12_Anh_B", NhatKy_ViPham!F:F, B40, NhatKy_ViPham!C:C, "T2")</f>
        <v>100</v>
      </c>
      <c r="T40" s="6">
        <f>100 + SUMIFS(NhatKy_ViPham!J:J, NhatKy_ViPham!E:E, "12_Anh_B", NhatKy_ViPham!F:F, B40, NhatKy_ViPham!C:C, "T3") - SUMIFS(NhatKy_ViPham!K:K, NhatKy_ViPham!E:E, "12_Anh_B", NhatKy_ViPham!F:F, B40, NhatKy_ViPham!C:C, "T3")</f>
        <v>100</v>
      </c>
      <c r="U40" s="6">
        <f>100 + SUMIFS(NhatKy_ViPham!J:J, NhatKy_ViPham!E:E, "12_Anh_B", NhatKy_ViPham!F:F, B40, NhatKy_ViPham!C:C, "T4") - SUMIFS(NhatKy_ViPham!K:K, NhatKy_ViPham!E:E, "12_Anh_B", NhatKy_ViPham!F:F, B40, NhatKy_ViPham!C:C, "T4")</f>
        <v>100</v>
      </c>
      <c r="V40" s="6">
        <f>100 + SUMIFS(NhatKy_ViPham!J:J, NhatKy_ViPham!E:E, "12_Anh_B", NhatKy_ViPham!F:F, B40, NhatKy_ViPham!C:C, "T5") - SUMIFS(NhatKy_ViPham!K:K, NhatKy_ViPham!E:E, "12_Anh_B", NhatKy_ViPham!F:F, B40, NhatKy_ViPham!C:C, "T5")</f>
        <v>100</v>
      </c>
      <c r="W40" s="6">
        <f>100 + SUMIFS(NhatKy_ViPham!J:J, NhatKy_ViPham!E:E, "12_Anh_B", NhatKy_ViPham!F:F, B40, NhatKy_ViPham!C:C, "T6") - SUMIFS(NhatKy_ViPham!K:K, NhatKy_ViPham!E:E, "12_Anh_B", NhatKy_ViPham!F:F, B40, NhatKy_ViPham!C:C, "T6")</f>
        <v>100</v>
      </c>
      <c r="X40" s="6">
        <f>100 + SUMIFS(NhatKy_ViPham!J:J, NhatKy_ViPham!E:E, "12_Anh_B", NhatKy_ViPham!F:F, B40, NhatKy_ViPham!C:C, "T7") - SUMIFS(NhatKy_ViPham!K:K, NhatKy_ViPham!E:E, "12_Anh_B", NhatKy_ViPham!F:F, B40, NhatKy_ViPham!C:C, "T7")</f>
        <v>100</v>
      </c>
      <c r="Y40" s="6">
        <f>100 + SUMIFS(NhatKy_ViPham!J:J, NhatKy_ViPham!E:E, "12_Anh_B", NhatKy_ViPham!F:F, B40, NhatKy_ViPham!C:C, "T8") - SUMIFS(NhatKy_ViPham!K:K, NhatKy_ViPham!E:E, "12_Anh_B", NhatKy_ViPham!F:F, B40, NhatKy_ViPham!C:C, "T8")</f>
        <v>100</v>
      </c>
      <c r="Z40" s="6">
        <f>100 + SUMIFS(NhatKy_ViPham!J:J, NhatKy_ViPham!E:E, "12_Anh_B", NhatKy_ViPham!F:F, B40, NhatKy_ViPham!C:C, "T9") - SUMIFS(NhatKy_ViPham!K:K, NhatKy_ViPham!E:E, "12_Anh_B", NhatKy_ViPham!F:F, B40, NhatKy_ViPham!C:C, "T9")</f>
        <v>100</v>
      </c>
      <c r="AA40" s="6">
        <f>100 + SUMIFS(NhatKy_ViPham!J:J, NhatKy_ViPham!E:E, "12_Anh_B", NhatKy_ViPham!F:F, B40, NhatKy_ViPham!C:C, "T10") - SUMIFS(NhatKy_ViPham!K:K, NhatKy_ViPham!E:E, "12_Anh_B", NhatKy_ViPham!F:F, B40, NhatKy_ViPham!C:C, "T10")</f>
        <v>100</v>
      </c>
      <c r="AB40" s="6">
        <f>100 + SUMIFS(NhatKy_ViPham!J:J, NhatKy_ViPham!E:E, "12_Anh_B", NhatKy_ViPham!F:F, B40, NhatKy_ViPham!C:C, "T11") - SUMIFS(NhatKy_ViPham!K:K, NhatKy_ViPham!E:E, "12_Anh_B", NhatKy_ViPham!F:F, B40, NhatKy_ViPham!C:C, "T11")</f>
        <v>100</v>
      </c>
      <c r="AC40" s="6">
        <f>100 + SUMIFS(NhatKy_ViPham!J:J, NhatKy_ViPham!E:E, "12_Anh_B", NhatKy_ViPham!F:F, B40, NhatKy_ViPham!C:C, "T12") - SUMIFS(NhatKy_ViPham!K:K, NhatKy_ViPham!E:E, "12_Anh_B", NhatKy_ViPham!F:F, B40, NhatKy_ViPham!C:C, "T12")</f>
        <v>100</v>
      </c>
      <c r="AD40" s="6">
        <f>100 + SUMIFS(NhatKy_ViPham!J:J, NhatKy_ViPham!E:E, "12_Anh_B", NhatKy_ViPham!F:F, B40, NhatKy_ViPham!C:C, "T13") - SUMIFS(NhatKy_ViPham!K:K, NhatKy_ViPham!E:E, "12_Anh_B", NhatKy_ViPham!F:F, B40, NhatKy_ViPham!C:C, "T13")</f>
        <v>100</v>
      </c>
      <c r="AE40" s="6">
        <f>100 + SUMIFS(NhatKy_ViPham!J:J, NhatKy_ViPham!E:E, "12_Anh_B", NhatKy_ViPham!F:F, B40, NhatKy_ViPham!C:C, "T14") - SUMIFS(NhatKy_ViPham!K:K, NhatKy_ViPham!E:E, "12_Anh_B", NhatKy_ViPham!F:F, B40, NhatKy_ViPham!C:C, "T14")</f>
        <v>100</v>
      </c>
      <c r="AF40" s="6">
        <f>100 + SUMIFS(NhatKy_ViPham!J:J, NhatKy_ViPham!E:E, "12_Anh_B", NhatKy_ViPham!F:F, B40, NhatKy_ViPham!C:C, "T15") - SUMIFS(NhatKy_ViPham!K:K, NhatKy_ViPham!E:E, "12_Anh_B", NhatKy_ViPham!F:F, B40, NhatKy_ViPham!C:C, "T15")</f>
        <v>100</v>
      </c>
      <c r="AG40" s="6">
        <f>100 + SUMIFS(NhatKy_ViPham!J:J, NhatKy_ViPham!E:E, "12_Anh_B", NhatKy_ViPham!F:F, B40, NhatKy_ViPham!C:C, "T16") - SUMIFS(NhatKy_ViPham!K:K, NhatKy_ViPham!E:E, "12_Anh_B", NhatKy_ViPham!F:F, B40, NhatKy_ViPham!C:C, "T16")</f>
        <v>100</v>
      </c>
      <c r="AH40" s="6">
        <f>100 + SUMIFS(NhatKy_ViPham!J:J, NhatKy_ViPham!E:E, "12_Anh_B", NhatKy_ViPham!F:F, B40, NhatKy_ViPham!C:C, "T17") - SUMIFS(NhatKy_ViPham!K:K, NhatKy_ViPham!E:E, "12_Anh_B", NhatKy_ViPham!F:F, B40, NhatKy_ViPham!C:C, "T17")</f>
        <v>100</v>
      </c>
      <c r="AI40" s="6">
        <f>100 + SUMIFS(NhatKy_ViPham!J:J, NhatKy_ViPham!E:E, "12_Anh_B", NhatKy_ViPham!F:F, B40, NhatKy_ViPham!C:C, "T18") - SUMIFS(NhatKy_ViPham!K:K, NhatKy_ViPham!E:E, "12_Anh_B", NhatKy_ViPham!F:F, B40, NhatKy_ViPham!C:C, "T18")</f>
        <v>100</v>
      </c>
      <c r="AJ40" s="6">
        <f>100 + SUMIFS(NhatKy_ViPham!J:J, NhatKy_ViPham!E:E, "12_Anh_B", NhatKy_ViPham!F:F, B40, NhatKy_ViPham!C:C, "T19") - SUMIFS(NhatKy_ViPham!K:K, NhatKy_ViPham!E:E, "12_Anh_B", NhatKy_ViPham!F:F, B40, NhatKy_ViPham!C:C, "T19")</f>
        <v>100</v>
      </c>
      <c r="AK40" s="6">
        <f>100 + SUMIFS(NhatKy_ViPham!J:J, NhatKy_ViPham!E:E, "12_Anh_B", NhatKy_ViPham!F:F, B40, NhatKy_ViPham!C:C, "T20") - SUMIFS(NhatKy_ViPham!K:K, NhatKy_ViPham!E:E, "12_Anh_B", NhatKy_ViPham!F:F, B40, NhatKy_ViPham!C:C, "T20")</f>
        <v>100</v>
      </c>
      <c r="AL40" s="6">
        <f>100 + SUMIFS(NhatKy_ViPham!J:J, NhatKy_ViPham!E:E, "12_Anh_B", NhatKy_ViPham!F:F, B40, NhatKy_ViPham!C:C, "T21") - SUMIFS(NhatKy_ViPham!K:K, NhatKy_ViPham!E:E, "12_Anh_B", NhatKy_ViPham!F:F, B40, NhatKy_ViPham!C:C, "T21")</f>
        <v>100</v>
      </c>
      <c r="AM40" s="6">
        <f>100 + SUMIFS(NhatKy_ViPham!J:J, NhatKy_ViPham!E:E, "12_Anh_B", NhatKy_ViPham!F:F, B40, NhatKy_ViPham!C:C, "T22") - SUMIFS(NhatKy_ViPham!K:K, NhatKy_ViPham!E:E, "12_Anh_B", NhatKy_ViPham!F:F, B40, NhatKy_ViPham!C:C, "T22")</f>
        <v>100</v>
      </c>
      <c r="AN40" s="6">
        <f>100 + SUMIFS(NhatKy_ViPham!J:J, NhatKy_ViPham!E:E, "12_Anh_B", NhatKy_ViPham!F:F, B40, NhatKy_ViPham!C:C, "T23") - SUMIFS(NhatKy_ViPham!K:K, NhatKy_ViPham!E:E, "12_Anh_B", NhatKy_ViPham!F:F, B40, NhatKy_ViPham!C:C, "T23")</f>
        <v>100</v>
      </c>
      <c r="AO40" s="6">
        <f>100 + SUMIFS(NhatKy_ViPham!J:J, NhatKy_ViPham!E:E, "12_Anh_B", NhatKy_ViPham!F:F, B40, NhatKy_ViPham!C:C, "T24") - SUMIFS(NhatKy_ViPham!K:K, NhatKy_ViPham!E:E, "12_Anh_B", NhatKy_ViPham!F:F, B40, NhatKy_ViPham!C:C, "T24")</f>
        <v>100</v>
      </c>
      <c r="AP40" s="6">
        <f>100 + SUMIFS(NhatKy_ViPham!J:J, NhatKy_ViPham!E:E, "12_Anh_B", NhatKy_ViPham!F:F, B40, NhatKy_ViPham!C:C, "T25") - SUMIFS(NhatKy_ViPham!K:K, NhatKy_ViPham!E:E, "12_Anh_B", NhatKy_ViPham!F:F, B40, NhatKy_ViPham!C:C, "T25")</f>
        <v>100</v>
      </c>
      <c r="AQ40" s="6">
        <f>100 + SUMIFS(NhatKy_ViPham!J:J, NhatKy_ViPham!E:E, "12_Anh_B", NhatKy_ViPham!F:F, B40, NhatKy_ViPham!C:C, "T26") - SUMIFS(NhatKy_ViPham!K:K, NhatKy_ViPham!E:E, "12_Anh_B", NhatKy_ViPham!F:F, B40, NhatKy_ViPham!C:C, "T26")</f>
        <v>100</v>
      </c>
      <c r="AR40" s="6">
        <f>100 + SUMIFS(NhatKy_ViPham!J:J, NhatKy_ViPham!E:E, "12_Anh_B", NhatKy_ViPham!F:F, B40, NhatKy_ViPham!C:C, "T27") - SUMIFS(NhatKy_ViPham!K:K, NhatKy_ViPham!E:E, "12_Anh_B", NhatKy_ViPham!F:F, B40, NhatKy_ViPham!C:C, "T27")</f>
        <v>100</v>
      </c>
      <c r="AS40" s="6">
        <f>100 + SUMIFS(NhatKy_ViPham!J:J, NhatKy_ViPham!E:E, "12_Anh_B", NhatKy_ViPham!F:F, B40, NhatKy_ViPham!C:C, "T28") - SUMIFS(NhatKy_ViPham!K:K, NhatKy_ViPham!E:E, "12_Anh_B", NhatKy_ViPham!F:F, B40, NhatKy_ViPham!C:C, "T28")</f>
        <v>100</v>
      </c>
      <c r="AT40" s="6">
        <f>100 + SUMIFS(NhatKy_ViPham!J:J, NhatKy_ViPham!E:E, "12_Anh_B", NhatKy_ViPham!F:F, B40, NhatKy_ViPham!C:C, "T29") - SUMIFS(NhatKy_ViPham!K:K, NhatKy_ViPham!E:E, "12_Anh_B", NhatKy_ViPham!F:F, B40, NhatKy_ViPham!C:C, "T29")</f>
        <v>100</v>
      </c>
      <c r="AU40" s="6">
        <f>100 + SUMIFS(NhatKy_ViPham!J:J, NhatKy_ViPham!E:E, "12_Anh_B", NhatKy_ViPham!F:F, B40, NhatKy_ViPham!C:C, "T30") - SUMIFS(NhatKy_ViPham!K:K, NhatKy_ViPham!E:E, "12_Anh_B", NhatKy_ViPham!F:F, B40, NhatKy_ViPham!C:C, "T30")</f>
        <v>100</v>
      </c>
      <c r="AV40" s="6">
        <f>100 + SUMIFS(NhatKy_ViPham!J:J, NhatKy_ViPham!E:E, "12_Anh_B", NhatKy_ViPham!F:F, B40, NhatKy_ViPham!C:C, "T31") - SUMIFS(NhatKy_ViPham!K:K, NhatKy_ViPham!E:E, "12_Anh_B", NhatKy_ViPham!F:F, B40, NhatKy_ViPham!C:C, "T31")</f>
        <v>100</v>
      </c>
      <c r="AW40" s="6">
        <f>100 + SUMIFS(NhatKy_ViPham!J:J, NhatKy_ViPham!E:E, "12_Anh_B", NhatKy_ViPham!F:F, B40, NhatKy_ViPham!C:C, "T32") - SUMIFS(NhatKy_ViPham!K:K, NhatKy_ViPham!E:E, "12_Anh_B", NhatKy_ViPham!F:F, B40, NhatKy_ViPham!C:C, "T32")</f>
        <v>100</v>
      </c>
      <c r="AX40" s="6">
        <f>100 + SUMIFS(NhatKy_ViPham!J:J, NhatKy_ViPham!E:E, "12_Anh_B", NhatKy_ViPham!F:F, B40, NhatKy_ViPham!C:C, "T33") - SUMIFS(NhatKy_ViPham!K:K, NhatKy_ViPham!E:E, "12_Anh_B", NhatKy_ViPham!F:F, B40, NhatKy_ViPham!C:C, "T33")</f>
        <v>100</v>
      </c>
      <c r="AY40" s="6">
        <f>100 + SUMIFS(NhatKy_ViPham!J:J, NhatKy_ViPham!E:E, "12_Anh_B", NhatKy_ViPham!F:F, B40, NhatKy_ViPham!C:C, "T34") - SUMIFS(NhatKy_ViPham!K:K, NhatKy_ViPham!E:E, "12_Anh_B", NhatKy_ViPham!F:F, B40, NhatKy_ViPham!C:C, "T34")</f>
        <v>100</v>
      </c>
      <c r="AZ40" s="6">
        <f>100 + SUMIFS(NhatKy_ViPham!J:J, NhatKy_ViPham!E:E, "12_Anh_B", NhatKy_ViPham!F:F, B40, NhatKy_ViPham!C:C, "T35") - SUMIFS(NhatKy_ViPham!K:K, NhatKy_ViPham!E:E, "12_Anh_B", NhatKy_ViPham!F:F, B40, NhatKy_ViPham!C:C, "T35")</f>
        <v>100</v>
      </c>
      <c r="BA40" s="12">
        <f t="shared" si="0"/>
        <v>100</v>
      </c>
      <c r="BB40" s="11" t="s">
        <v>430</v>
      </c>
      <c r="BC40" s="16" t="str">
        <f t="shared" si="1"/>
        <v>Tốt</v>
      </c>
      <c r="BD40" s="15" t="str">
        <f t="shared" si="2"/>
        <v>🟢 BÌNH THƯỜNG</v>
      </c>
    </row>
  </sheetData>
  <mergeCells count="42">
    <mergeCell ref="A4:B4"/>
    <mergeCell ref="G4:H4"/>
    <mergeCell ref="BB7:BB8"/>
    <mergeCell ref="I4:J4"/>
    <mergeCell ref="BD7:BD8"/>
    <mergeCell ref="B7:B8"/>
    <mergeCell ref="F7:F8"/>
    <mergeCell ref="L7:L8"/>
    <mergeCell ref="K4:L4"/>
    <mergeCell ref="N7:N8"/>
    <mergeCell ref="BC7:BC8"/>
    <mergeCell ref="C4:D4"/>
    <mergeCell ref="AX7:AZ7"/>
    <mergeCell ref="E4:F4"/>
    <mergeCell ref="D7:D8"/>
    <mergeCell ref="AT7:AW7"/>
    <mergeCell ref="AH7:AK7"/>
    <mergeCell ref="BA7:BA8"/>
    <mergeCell ref="M7:M8"/>
    <mergeCell ref="AP7:AS7"/>
    <mergeCell ref="AL7:AO7"/>
    <mergeCell ref="O7:O8"/>
    <mergeCell ref="Q7:Q8"/>
    <mergeCell ref="R7:U7"/>
    <mergeCell ref="Z7:AC7"/>
    <mergeCell ref="V7:Y7"/>
    <mergeCell ref="P7:P8"/>
    <mergeCell ref="A7:A8"/>
    <mergeCell ref="G7:G8"/>
    <mergeCell ref="I7:I8"/>
    <mergeCell ref="A5:B5"/>
    <mergeCell ref="AD7:AG7"/>
    <mergeCell ref="I5:J5"/>
    <mergeCell ref="E7:E8"/>
    <mergeCell ref="K7:K8"/>
    <mergeCell ref="E5:F5"/>
    <mergeCell ref="K5:L5"/>
    <mergeCell ref="H7:H8"/>
    <mergeCell ref="J7:J8"/>
    <mergeCell ref="G5:H5"/>
    <mergeCell ref="C7:C8"/>
    <mergeCell ref="C5:D5"/>
  </mergeCells>
  <dataValidations count="1">
    <dataValidation type="list" allowBlank="1" sqref="E9:E40 BB9:BB40" xr:uid="{00000000-0002-0000-3600-000000000000}">
      <formula1>"Không,Có"</formula1>
    </dataValidation>
  </dataValidations>
  <hyperlinks>
    <hyperlink ref="AX1" location="'TOC_HuongDan'!A1" display="🏠 về Mục Lục" xr:uid="{00000000-0004-0000-3600-000000000000}"/>
    <hyperlink ref="AX2" location="'NhatKy_ViPham'!A4" display="📋 Nhật Ký Vi Phạm Lớp 12_Anh_B" xr:uid="{00000000-0004-0000-3600-000001000000}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BD44"/>
  <sheetViews>
    <sheetView showGridLines="0" workbookViewId="0"/>
  </sheetViews>
  <sheetFormatPr defaultRowHeight="15" x14ac:dyDescent="0.25"/>
  <cols>
    <col min="1" max="1" width="6" customWidth="1"/>
    <col min="2" max="2" width="25" customWidth="1"/>
    <col min="3" max="3" width="12" customWidth="1"/>
    <col min="4" max="5" width="10" customWidth="1"/>
    <col min="6" max="17" width="16" customWidth="1"/>
    <col min="18" max="52" width="7" customWidth="1"/>
    <col min="53" max="55" width="14" customWidth="1"/>
    <col min="56" max="56" width="22" customWidth="1"/>
  </cols>
  <sheetData>
    <row r="1" spans="1:56" ht="21" x14ac:dyDescent="0.35">
      <c r="A1" s="1" t="s">
        <v>2990</v>
      </c>
      <c r="AX1" s="8" t="s">
        <v>358</v>
      </c>
    </row>
    <row r="2" spans="1:56" x14ac:dyDescent="0.25">
      <c r="A2" s="2" t="s">
        <v>2991</v>
      </c>
      <c r="AX2" s="8" t="s">
        <v>2992</v>
      </c>
    </row>
    <row r="4" spans="1:56" x14ac:dyDescent="0.25">
      <c r="A4" s="55" t="s">
        <v>361</v>
      </c>
      <c r="B4" s="50"/>
      <c r="C4" s="55" t="s">
        <v>362</v>
      </c>
      <c r="D4" s="50"/>
      <c r="E4" s="55" t="s">
        <v>363</v>
      </c>
      <c r="F4" s="50"/>
      <c r="G4" s="55" t="s">
        <v>364</v>
      </c>
      <c r="H4" s="50"/>
      <c r="I4" s="55" t="s">
        <v>365</v>
      </c>
      <c r="J4" s="50"/>
      <c r="K4" s="55" t="s">
        <v>366</v>
      </c>
      <c r="L4" s="50"/>
    </row>
    <row r="5" spans="1:56" x14ac:dyDescent="0.25">
      <c r="A5" s="49">
        <f>COUNTA(A9:A44)</f>
        <v>36</v>
      </c>
      <c r="B5" s="50"/>
      <c r="C5" s="53">
        <f>COUNTIF(BC9:BC44, "Tốt")</f>
        <v>36</v>
      </c>
      <c r="D5" s="50"/>
      <c r="E5" s="49">
        <f>COUNTIF(BC9:BC44, "Khá")</f>
        <v>0</v>
      </c>
      <c r="F5" s="50"/>
      <c r="G5" s="49">
        <f>COUNTIF(BC9:BC44, "Đạt")</f>
        <v>0</v>
      </c>
      <c r="H5" s="50"/>
      <c r="I5" s="52">
        <f>COUNTIF(BC9:BC44, "Chưa đạt")</f>
        <v>0</v>
      </c>
      <c r="J5" s="50"/>
      <c r="K5" s="53">
        <f>ROUND(AVERAGE(BA9:BA44), 1)</f>
        <v>100</v>
      </c>
      <c r="L5" s="50"/>
    </row>
    <row r="7" spans="1:56" x14ac:dyDescent="0.25">
      <c r="A7" s="46" t="s">
        <v>3</v>
      </c>
      <c r="B7" s="46" t="s">
        <v>303</v>
      </c>
      <c r="C7" s="46" t="s">
        <v>367</v>
      </c>
      <c r="D7" s="46" t="s">
        <v>368</v>
      </c>
      <c r="E7" s="46" t="s">
        <v>369</v>
      </c>
      <c r="F7" s="48" t="s">
        <v>370</v>
      </c>
      <c r="G7" s="48" t="s">
        <v>371</v>
      </c>
      <c r="H7" s="48" t="s">
        <v>372</v>
      </c>
      <c r="I7" s="48" t="s">
        <v>373</v>
      </c>
      <c r="J7" s="48" t="s">
        <v>374</v>
      </c>
      <c r="K7" s="48" t="s">
        <v>375</v>
      </c>
      <c r="L7" s="48" t="s">
        <v>376</v>
      </c>
      <c r="M7" s="48" t="s">
        <v>377</v>
      </c>
      <c r="N7" s="48" t="s">
        <v>378</v>
      </c>
      <c r="O7" s="48" t="s">
        <v>379</v>
      </c>
      <c r="P7" s="54" t="s">
        <v>380</v>
      </c>
      <c r="Q7" s="48" t="s">
        <v>381</v>
      </c>
      <c r="R7" s="46" t="s">
        <v>382</v>
      </c>
      <c r="S7" s="51"/>
      <c r="T7" s="51"/>
      <c r="U7" s="51"/>
      <c r="V7" s="46" t="s">
        <v>383</v>
      </c>
      <c r="W7" s="51"/>
      <c r="X7" s="51"/>
      <c r="Y7" s="51"/>
      <c r="Z7" s="46" t="s">
        <v>384</v>
      </c>
      <c r="AA7" s="51"/>
      <c r="AB7" s="51"/>
      <c r="AC7" s="51"/>
      <c r="AD7" s="46" t="s">
        <v>385</v>
      </c>
      <c r="AE7" s="51"/>
      <c r="AF7" s="51"/>
      <c r="AG7" s="51"/>
      <c r="AH7" s="46" t="s">
        <v>386</v>
      </c>
      <c r="AI7" s="51"/>
      <c r="AJ7" s="51"/>
      <c r="AK7" s="51"/>
      <c r="AL7" s="46" t="s">
        <v>387</v>
      </c>
      <c r="AM7" s="51"/>
      <c r="AN7" s="51"/>
      <c r="AO7" s="51"/>
      <c r="AP7" s="46" t="s">
        <v>388</v>
      </c>
      <c r="AQ7" s="51"/>
      <c r="AR7" s="51"/>
      <c r="AS7" s="51"/>
      <c r="AT7" s="46" t="s">
        <v>389</v>
      </c>
      <c r="AU7" s="51"/>
      <c r="AV7" s="51"/>
      <c r="AW7" s="51"/>
      <c r="AX7" s="46" t="s">
        <v>390</v>
      </c>
      <c r="AY7" s="51"/>
      <c r="AZ7" s="51"/>
      <c r="BA7" s="46" t="s">
        <v>391</v>
      </c>
      <c r="BB7" s="46" t="s">
        <v>392</v>
      </c>
      <c r="BC7" s="46" t="s">
        <v>393</v>
      </c>
      <c r="BD7" s="46" t="s">
        <v>394</v>
      </c>
    </row>
    <row r="8" spans="1:56" x14ac:dyDescent="0.25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9" t="s">
        <v>311</v>
      </c>
      <c r="S8" s="9" t="s">
        <v>348</v>
      </c>
      <c r="T8" s="9" t="s">
        <v>395</v>
      </c>
      <c r="U8" s="9" t="s">
        <v>396</v>
      </c>
      <c r="V8" s="9" t="s">
        <v>397</v>
      </c>
      <c r="W8" s="9" t="s">
        <v>398</v>
      </c>
      <c r="X8" s="9" t="s">
        <v>399</v>
      </c>
      <c r="Y8" s="9" t="s">
        <v>400</v>
      </c>
      <c r="Z8" s="9" t="s">
        <v>401</v>
      </c>
      <c r="AA8" s="9" t="s">
        <v>402</v>
      </c>
      <c r="AB8" s="9" t="s">
        <v>403</v>
      </c>
      <c r="AC8" s="9" t="s">
        <v>404</v>
      </c>
      <c r="AD8" s="9" t="s">
        <v>405</v>
      </c>
      <c r="AE8" s="9" t="s">
        <v>406</v>
      </c>
      <c r="AF8" s="9" t="s">
        <v>407</v>
      </c>
      <c r="AG8" s="9" t="s">
        <v>408</v>
      </c>
      <c r="AH8" s="9" t="s">
        <v>409</v>
      </c>
      <c r="AI8" s="9" t="s">
        <v>410</v>
      </c>
      <c r="AJ8" s="9" t="s">
        <v>411</v>
      </c>
      <c r="AK8" s="9" t="s">
        <v>412</v>
      </c>
      <c r="AL8" s="9" t="s">
        <v>413</v>
      </c>
      <c r="AM8" s="9" t="s">
        <v>414</v>
      </c>
      <c r="AN8" s="9" t="s">
        <v>415</v>
      </c>
      <c r="AO8" s="9" t="s">
        <v>416</v>
      </c>
      <c r="AP8" s="9" t="s">
        <v>417</v>
      </c>
      <c r="AQ8" s="9" t="s">
        <v>418</v>
      </c>
      <c r="AR8" s="9" t="s">
        <v>419</v>
      </c>
      <c r="AS8" s="9" t="s">
        <v>420</v>
      </c>
      <c r="AT8" s="9" t="s">
        <v>421</v>
      </c>
      <c r="AU8" s="9" t="s">
        <v>422</v>
      </c>
      <c r="AV8" s="9" t="s">
        <v>423</v>
      </c>
      <c r="AW8" s="9" t="s">
        <v>424</v>
      </c>
      <c r="AX8" s="9" t="s">
        <v>425</v>
      </c>
      <c r="AY8" s="9" t="s">
        <v>426</v>
      </c>
      <c r="AZ8" s="9" t="s">
        <v>427</v>
      </c>
      <c r="BA8" s="47"/>
      <c r="BB8" s="47"/>
      <c r="BC8" s="47"/>
      <c r="BD8" s="47"/>
    </row>
    <row r="9" spans="1:56" x14ac:dyDescent="0.25">
      <c r="A9" s="4">
        <v>1</v>
      </c>
      <c r="B9" s="10" t="s">
        <v>1293</v>
      </c>
      <c r="C9" s="4" t="s">
        <v>2993</v>
      </c>
      <c r="D9" s="4" t="s">
        <v>429</v>
      </c>
      <c r="E9" s="11" t="s">
        <v>430</v>
      </c>
      <c r="F9" s="7">
        <f>SUMIFS(NhatKy_ViPham!K:K, NhatKy_ViPham!E:E, "12_Anh_C", NhatKy_ViPham!F:F, B9, NhatKy_ViPham!H:H, "L01")</f>
        <v>0</v>
      </c>
      <c r="G9" s="7">
        <f>SUMIFS(NhatKy_ViPham!K:K, NhatKy_ViPham!E:E, "12_Anh_C", NhatKy_ViPham!F:F, B9, NhatKy_ViPham!H:H, "L02")</f>
        <v>0</v>
      </c>
      <c r="H9" s="7">
        <f>SUMIFS(NhatKy_ViPham!K:K, NhatKy_ViPham!E:E, "12_Anh_C", NhatKy_ViPham!F:F, B9, NhatKy_ViPham!H:H, "L03")</f>
        <v>0</v>
      </c>
      <c r="I9" s="7">
        <f>SUMIFS(NhatKy_ViPham!K:K, NhatKy_ViPham!E:E, "12_Anh_C", NhatKy_ViPham!F:F, B9, NhatKy_ViPham!H:H, "L04")</f>
        <v>0</v>
      </c>
      <c r="J9" s="7">
        <f>SUMIFS(NhatKy_ViPham!K:K, NhatKy_ViPham!E:E, "12_Anh_C", NhatKy_ViPham!F:F, B9, NhatKy_ViPham!H:H, "L05")</f>
        <v>0</v>
      </c>
      <c r="K9" s="7">
        <f>SUMIFS(NhatKy_ViPham!K:K, NhatKy_ViPham!E:E, "12_Anh_C", NhatKy_ViPham!F:F, B9, NhatKy_ViPham!H:H, "L06")</f>
        <v>0</v>
      </c>
      <c r="L9" s="7">
        <f>SUMIFS(NhatKy_ViPham!K:K, NhatKy_ViPham!E:E, "12_Anh_C", NhatKy_ViPham!F:F, B9, NhatKy_ViPham!H:H, "L07")</f>
        <v>0</v>
      </c>
      <c r="M9" s="7">
        <f>SUMIFS(NhatKy_ViPham!K:K, NhatKy_ViPham!E:E, "12_Anh_C", NhatKy_ViPham!F:F, B9, NhatKy_ViPham!H:H, "L08")</f>
        <v>0</v>
      </c>
      <c r="N9" s="7">
        <f>SUMIFS(NhatKy_ViPham!K:K, NhatKy_ViPham!E:E, "12_Anh_C", NhatKy_ViPham!F:F, B9, NhatKy_ViPham!H:H, "L09")</f>
        <v>0</v>
      </c>
      <c r="O9" s="7">
        <f>SUMIFS(NhatKy_ViPham!K:K, NhatKy_ViPham!E:E, "12_Anh_C", NhatKy_ViPham!F:F, B9, NhatKy_ViPham!H:H, "L10")</f>
        <v>0</v>
      </c>
      <c r="P9" s="12">
        <f>SUMIFS(NhatKy_ViPham!J:J, NhatKy_ViPham!E:E, "12_Anh_C", NhatKy_ViPham!F:F, B9)</f>
        <v>0</v>
      </c>
      <c r="Q9" s="13">
        <f>SUMIFS(NhatKy_ViPham!K:K, NhatKy_ViPham!E:E, "12_Anh_C", NhatKy_ViPham!F:F, B9)</f>
        <v>0</v>
      </c>
      <c r="R9" s="7">
        <f>100 + SUMIFS(NhatKy_ViPham!J:J, NhatKy_ViPham!E:E, "12_Anh_C", NhatKy_ViPham!F:F, B9, NhatKy_ViPham!C:C, "T1") - SUMIFS(NhatKy_ViPham!K:K, NhatKy_ViPham!E:E, "12_Anh_C", NhatKy_ViPham!F:F, B9, NhatKy_ViPham!C:C, "T1")</f>
        <v>100</v>
      </c>
      <c r="S9" s="7">
        <f>100 + SUMIFS(NhatKy_ViPham!J:J, NhatKy_ViPham!E:E, "12_Anh_C", NhatKy_ViPham!F:F, B9, NhatKy_ViPham!C:C, "T2") - SUMIFS(NhatKy_ViPham!K:K, NhatKy_ViPham!E:E, "12_Anh_C", NhatKy_ViPham!F:F, B9, NhatKy_ViPham!C:C, "T2")</f>
        <v>100</v>
      </c>
      <c r="T9" s="7">
        <f>100 + SUMIFS(NhatKy_ViPham!J:J, NhatKy_ViPham!E:E, "12_Anh_C", NhatKy_ViPham!F:F, B9, NhatKy_ViPham!C:C, "T3") - SUMIFS(NhatKy_ViPham!K:K, NhatKy_ViPham!E:E, "12_Anh_C", NhatKy_ViPham!F:F, B9, NhatKy_ViPham!C:C, "T3")</f>
        <v>100</v>
      </c>
      <c r="U9" s="7">
        <f>100 + SUMIFS(NhatKy_ViPham!J:J, NhatKy_ViPham!E:E, "12_Anh_C", NhatKy_ViPham!F:F, B9, NhatKy_ViPham!C:C, "T4") - SUMIFS(NhatKy_ViPham!K:K, NhatKy_ViPham!E:E, "12_Anh_C", NhatKy_ViPham!F:F, B9, NhatKy_ViPham!C:C, "T4")</f>
        <v>100</v>
      </c>
      <c r="V9" s="7">
        <f>100 + SUMIFS(NhatKy_ViPham!J:J, NhatKy_ViPham!E:E, "12_Anh_C", NhatKy_ViPham!F:F, B9, NhatKy_ViPham!C:C, "T5") - SUMIFS(NhatKy_ViPham!K:K, NhatKy_ViPham!E:E, "12_Anh_C", NhatKy_ViPham!F:F, B9, NhatKy_ViPham!C:C, "T5")</f>
        <v>100</v>
      </c>
      <c r="W9" s="7">
        <f>100 + SUMIFS(NhatKy_ViPham!J:J, NhatKy_ViPham!E:E, "12_Anh_C", NhatKy_ViPham!F:F, B9, NhatKy_ViPham!C:C, "T6") - SUMIFS(NhatKy_ViPham!K:K, NhatKy_ViPham!E:E, "12_Anh_C", NhatKy_ViPham!F:F, B9, NhatKy_ViPham!C:C, "T6")</f>
        <v>100</v>
      </c>
      <c r="X9" s="7">
        <f>100 + SUMIFS(NhatKy_ViPham!J:J, NhatKy_ViPham!E:E, "12_Anh_C", NhatKy_ViPham!F:F, B9, NhatKy_ViPham!C:C, "T7") - SUMIFS(NhatKy_ViPham!K:K, NhatKy_ViPham!E:E, "12_Anh_C", NhatKy_ViPham!F:F, B9, NhatKy_ViPham!C:C, "T7")</f>
        <v>100</v>
      </c>
      <c r="Y9" s="7">
        <f>100 + SUMIFS(NhatKy_ViPham!J:J, NhatKy_ViPham!E:E, "12_Anh_C", NhatKy_ViPham!F:F, B9, NhatKy_ViPham!C:C, "T8") - SUMIFS(NhatKy_ViPham!K:K, NhatKy_ViPham!E:E, "12_Anh_C", NhatKy_ViPham!F:F, B9, NhatKy_ViPham!C:C, "T8")</f>
        <v>100</v>
      </c>
      <c r="Z9" s="7">
        <f>100 + SUMIFS(NhatKy_ViPham!J:J, NhatKy_ViPham!E:E, "12_Anh_C", NhatKy_ViPham!F:F, B9, NhatKy_ViPham!C:C, "T9") - SUMIFS(NhatKy_ViPham!K:K, NhatKy_ViPham!E:E, "12_Anh_C", NhatKy_ViPham!F:F, B9, NhatKy_ViPham!C:C, "T9")</f>
        <v>100</v>
      </c>
      <c r="AA9" s="7">
        <f>100 + SUMIFS(NhatKy_ViPham!J:J, NhatKy_ViPham!E:E, "12_Anh_C", NhatKy_ViPham!F:F, B9, NhatKy_ViPham!C:C, "T10") - SUMIFS(NhatKy_ViPham!K:K, NhatKy_ViPham!E:E, "12_Anh_C", NhatKy_ViPham!F:F, B9, NhatKy_ViPham!C:C, "T10")</f>
        <v>100</v>
      </c>
      <c r="AB9" s="7">
        <f>100 + SUMIFS(NhatKy_ViPham!J:J, NhatKy_ViPham!E:E, "12_Anh_C", NhatKy_ViPham!F:F, B9, NhatKy_ViPham!C:C, "T11") - SUMIFS(NhatKy_ViPham!K:K, NhatKy_ViPham!E:E, "12_Anh_C", NhatKy_ViPham!F:F, B9, NhatKy_ViPham!C:C, "T11")</f>
        <v>100</v>
      </c>
      <c r="AC9" s="7">
        <f>100 + SUMIFS(NhatKy_ViPham!J:J, NhatKy_ViPham!E:E, "12_Anh_C", NhatKy_ViPham!F:F, B9, NhatKy_ViPham!C:C, "T12") - SUMIFS(NhatKy_ViPham!K:K, NhatKy_ViPham!E:E, "12_Anh_C", NhatKy_ViPham!F:F, B9, NhatKy_ViPham!C:C, "T12")</f>
        <v>100</v>
      </c>
      <c r="AD9" s="7">
        <f>100 + SUMIFS(NhatKy_ViPham!J:J, NhatKy_ViPham!E:E, "12_Anh_C", NhatKy_ViPham!F:F, B9, NhatKy_ViPham!C:C, "T13") - SUMIFS(NhatKy_ViPham!K:K, NhatKy_ViPham!E:E, "12_Anh_C", NhatKy_ViPham!F:F, B9, NhatKy_ViPham!C:C, "T13")</f>
        <v>100</v>
      </c>
      <c r="AE9" s="7">
        <f>100 + SUMIFS(NhatKy_ViPham!J:J, NhatKy_ViPham!E:E, "12_Anh_C", NhatKy_ViPham!F:F, B9, NhatKy_ViPham!C:C, "T14") - SUMIFS(NhatKy_ViPham!K:K, NhatKy_ViPham!E:E, "12_Anh_C", NhatKy_ViPham!F:F, B9, NhatKy_ViPham!C:C, "T14")</f>
        <v>100</v>
      </c>
      <c r="AF9" s="7">
        <f>100 + SUMIFS(NhatKy_ViPham!J:J, NhatKy_ViPham!E:E, "12_Anh_C", NhatKy_ViPham!F:F, B9, NhatKy_ViPham!C:C, "T15") - SUMIFS(NhatKy_ViPham!K:K, NhatKy_ViPham!E:E, "12_Anh_C", NhatKy_ViPham!F:F, B9, NhatKy_ViPham!C:C, "T15")</f>
        <v>100</v>
      </c>
      <c r="AG9" s="7">
        <f>100 + SUMIFS(NhatKy_ViPham!J:J, NhatKy_ViPham!E:E, "12_Anh_C", NhatKy_ViPham!F:F, B9, NhatKy_ViPham!C:C, "T16") - SUMIFS(NhatKy_ViPham!K:K, NhatKy_ViPham!E:E, "12_Anh_C", NhatKy_ViPham!F:F, B9, NhatKy_ViPham!C:C, "T16")</f>
        <v>100</v>
      </c>
      <c r="AH9" s="7">
        <f>100 + SUMIFS(NhatKy_ViPham!J:J, NhatKy_ViPham!E:E, "12_Anh_C", NhatKy_ViPham!F:F, B9, NhatKy_ViPham!C:C, "T17") - SUMIFS(NhatKy_ViPham!K:K, NhatKy_ViPham!E:E, "12_Anh_C", NhatKy_ViPham!F:F, B9, NhatKy_ViPham!C:C, "T17")</f>
        <v>100</v>
      </c>
      <c r="AI9" s="7">
        <f>100 + SUMIFS(NhatKy_ViPham!J:J, NhatKy_ViPham!E:E, "12_Anh_C", NhatKy_ViPham!F:F, B9, NhatKy_ViPham!C:C, "T18") - SUMIFS(NhatKy_ViPham!K:K, NhatKy_ViPham!E:E, "12_Anh_C", NhatKy_ViPham!F:F, B9, NhatKy_ViPham!C:C, "T18")</f>
        <v>100</v>
      </c>
      <c r="AJ9" s="7">
        <f>100 + SUMIFS(NhatKy_ViPham!J:J, NhatKy_ViPham!E:E, "12_Anh_C", NhatKy_ViPham!F:F, B9, NhatKy_ViPham!C:C, "T19") - SUMIFS(NhatKy_ViPham!K:K, NhatKy_ViPham!E:E, "12_Anh_C", NhatKy_ViPham!F:F, B9, NhatKy_ViPham!C:C, "T19")</f>
        <v>100</v>
      </c>
      <c r="AK9" s="7">
        <f>100 + SUMIFS(NhatKy_ViPham!J:J, NhatKy_ViPham!E:E, "12_Anh_C", NhatKy_ViPham!F:F, B9, NhatKy_ViPham!C:C, "T20") - SUMIFS(NhatKy_ViPham!K:K, NhatKy_ViPham!E:E, "12_Anh_C", NhatKy_ViPham!F:F, B9, NhatKy_ViPham!C:C, "T20")</f>
        <v>100</v>
      </c>
      <c r="AL9" s="7">
        <f>100 + SUMIFS(NhatKy_ViPham!J:J, NhatKy_ViPham!E:E, "12_Anh_C", NhatKy_ViPham!F:F, B9, NhatKy_ViPham!C:C, "T21") - SUMIFS(NhatKy_ViPham!K:K, NhatKy_ViPham!E:E, "12_Anh_C", NhatKy_ViPham!F:F, B9, NhatKy_ViPham!C:C, "T21")</f>
        <v>100</v>
      </c>
      <c r="AM9" s="7">
        <f>100 + SUMIFS(NhatKy_ViPham!J:J, NhatKy_ViPham!E:E, "12_Anh_C", NhatKy_ViPham!F:F, B9, NhatKy_ViPham!C:C, "T22") - SUMIFS(NhatKy_ViPham!K:K, NhatKy_ViPham!E:E, "12_Anh_C", NhatKy_ViPham!F:F, B9, NhatKy_ViPham!C:C, "T22")</f>
        <v>100</v>
      </c>
      <c r="AN9" s="7">
        <f>100 + SUMIFS(NhatKy_ViPham!J:J, NhatKy_ViPham!E:E, "12_Anh_C", NhatKy_ViPham!F:F, B9, NhatKy_ViPham!C:C, "T23") - SUMIFS(NhatKy_ViPham!K:K, NhatKy_ViPham!E:E, "12_Anh_C", NhatKy_ViPham!F:F, B9, NhatKy_ViPham!C:C, "T23")</f>
        <v>100</v>
      </c>
      <c r="AO9" s="7">
        <f>100 + SUMIFS(NhatKy_ViPham!J:J, NhatKy_ViPham!E:E, "12_Anh_C", NhatKy_ViPham!F:F, B9, NhatKy_ViPham!C:C, "T24") - SUMIFS(NhatKy_ViPham!K:K, NhatKy_ViPham!E:E, "12_Anh_C", NhatKy_ViPham!F:F, B9, NhatKy_ViPham!C:C, "T24")</f>
        <v>100</v>
      </c>
      <c r="AP9" s="7">
        <f>100 + SUMIFS(NhatKy_ViPham!J:J, NhatKy_ViPham!E:E, "12_Anh_C", NhatKy_ViPham!F:F, B9, NhatKy_ViPham!C:C, "T25") - SUMIFS(NhatKy_ViPham!K:K, NhatKy_ViPham!E:E, "12_Anh_C", NhatKy_ViPham!F:F, B9, NhatKy_ViPham!C:C, "T25")</f>
        <v>100</v>
      </c>
      <c r="AQ9" s="7">
        <f>100 + SUMIFS(NhatKy_ViPham!J:J, NhatKy_ViPham!E:E, "12_Anh_C", NhatKy_ViPham!F:F, B9, NhatKy_ViPham!C:C, "T26") - SUMIFS(NhatKy_ViPham!K:K, NhatKy_ViPham!E:E, "12_Anh_C", NhatKy_ViPham!F:F, B9, NhatKy_ViPham!C:C, "T26")</f>
        <v>100</v>
      </c>
      <c r="AR9" s="7">
        <f>100 + SUMIFS(NhatKy_ViPham!J:J, NhatKy_ViPham!E:E, "12_Anh_C", NhatKy_ViPham!F:F, B9, NhatKy_ViPham!C:C, "T27") - SUMIFS(NhatKy_ViPham!K:K, NhatKy_ViPham!E:E, "12_Anh_C", NhatKy_ViPham!F:F, B9, NhatKy_ViPham!C:C, "T27")</f>
        <v>100</v>
      </c>
      <c r="AS9" s="7">
        <f>100 + SUMIFS(NhatKy_ViPham!J:J, NhatKy_ViPham!E:E, "12_Anh_C", NhatKy_ViPham!F:F, B9, NhatKy_ViPham!C:C, "T28") - SUMIFS(NhatKy_ViPham!K:K, NhatKy_ViPham!E:E, "12_Anh_C", NhatKy_ViPham!F:F, B9, NhatKy_ViPham!C:C, "T28")</f>
        <v>100</v>
      </c>
      <c r="AT9" s="7">
        <f>100 + SUMIFS(NhatKy_ViPham!J:J, NhatKy_ViPham!E:E, "12_Anh_C", NhatKy_ViPham!F:F, B9, NhatKy_ViPham!C:C, "T29") - SUMIFS(NhatKy_ViPham!K:K, NhatKy_ViPham!E:E, "12_Anh_C", NhatKy_ViPham!F:F, B9, NhatKy_ViPham!C:C, "T29")</f>
        <v>100</v>
      </c>
      <c r="AU9" s="7">
        <f>100 + SUMIFS(NhatKy_ViPham!J:J, NhatKy_ViPham!E:E, "12_Anh_C", NhatKy_ViPham!F:F, B9, NhatKy_ViPham!C:C, "T30") - SUMIFS(NhatKy_ViPham!K:K, NhatKy_ViPham!E:E, "12_Anh_C", NhatKy_ViPham!F:F, B9, NhatKy_ViPham!C:C, "T30")</f>
        <v>100</v>
      </c>
      <c r="AV9" s="7">
        <f>100 + SUMIFS(NhatKy_ViPham!J:J, NhatKy_ViPham!E:E, "12_Anh_C", NhatKy_ViPham!F:F, B9, NhatKy_ViPham!C:C, "T31") - SUMIFS(NhatKy_ViPham!K:K, NhatKy_ViPham!E:E, "12_Anh_C", NhatKy_ViPham!F:F, B9, NhatKy_ViPham!C:C, "T31")</f>
        <v>100</v>
      </c>
      <c r="AW9" s="7">
        <f>100 + SUMIFS(NhatKy_ViPham!J:J, NhatKy_ViPham!E:E, "12_Anh_C", NhatKy_ViPham!F:F, B9, NhatKy_ViPham!C:C, "T32") - SUMIFS(NhatKy_ViPham!K:K, NhatKy_ViPham!E:E, "12_Anh_C", NhatKy_ViPham!F:F, B9, NhatKy_ViPham!C:C, "T32")</f>
        <v>100</v>
      </c>
      <c r="AX9" s="7">
        <f>100 + SUMIFS(NhatKy_ViPham!J:J, NhatKy_ViPham!E:E, "12_Anh_C", NhatKy_ViPham!F:F, B9, NhatKy_ViPham!C:C, "T33") - SUMIFS(NhatKy_ViPham!K:K, NhatKy_ViPham!E:E, "12_Anh_C", NhatKy_ViPham!F:F, B9, NhatKy_ViPham!C:C, "T33")</f>
        <v>100</v>
      </c>
      <c r="AY9" s="7">
        <f>100 + SUMIFS(NhatKy_ViPham!J:J, NhatKy_ViPham!E:E, "12_Anh_C", NhatKy_ViPham!F:F, B9, NhatKy_ViPham!C:C, "T34") - SUMIFS(NhatKy_ViPham!K:K, NhatKy_ViPham!E:E, "12_Anh_C", NhatKy_ViPham!F:F, B9, NhatKy_ViPham!C:C, "T34")</f>
        <v>100</v>
      </c>
      <c r="AZ9" s="7">
        <f>100 + SUMIFS(NhatKy_ViPham!J:J, NhatKy_ViPham!E:E, "12_Anh_C", NhatKy_ViPham!F:F, B9, NhatKy_ViPham!C:C, "T35") - SUMIFS(NhatKy_ViPham!K:K, NhatKy_ViPham!E:E, "12_Anh_C", NhatKy_ViPham!F:F, B9, NhatKy_ViPham!C:C, "T35")</f>
        <v>100</v>
      </c>
      <c r="BA9" s="12">
        <f t="shared" ref="BA9:BA44" si="0">ROUND(AVERAGE(R9:AZ9), 1)</f>
        <v>100</v>
      </c>
      <c r="BB9" s="11" t="s">
        <v>430</v>
      </c>
      <c r="BC9" s="14" t="str">
        <f t="shared" ref="BC9:BC44" si="1">IF(BB9="Có", "Chưa đạt", IF(BA9&gt;=85, "Tốt", IF(BA9&gt;=70, "Khá", IF(BA9&gt;=50, "Đạt", "Chưa đạt"))))</f>
        <v>Tốt</v>
      </c>
      <c r="BD9" s="10" t="str">
        <f t="shared" ref="BD9:BD44" si="2">IF(BC9="Chưa đạt", "🔴 Nguy cơ CHƯA ĐẠT", IF(BC9="Đạt", "🟡 CẦN NHẮC NHỞ", "🟢 BÌNH THƯỜNG"))</f>
        <v>🟢 BÌNH THƯỜNG</v>
      </c>
    </row>
    <row r="10" spans="1:56" x14ac:dyDescent="0.25">
      <c r="A10" s="5">
        <v>2</v>
      </c>
      <c r="B10" s="15" t="s">
        <v>920</v>
      </c>
      <c r="C10" s="5" t="s">
        <v>2988</v>
      </c>
      <c r="D10" s="5" t="s">
        <v>435</v>
      </c>
      <c r="E10" s="11" t="s">
        <v>430</v>
      </c>
      <c r="F10" s="6">
        <f>SUMIFS(NhatKy_ViPham!K:K, NhatKy_ViPham!E:E, "12_Anh_C", NhatKy_ViPham!F:F, B10, NhatKy_ViPham!H:H, "L01")</f>
        <v>0</v>
      </c>
      <c r="G10" s="6">
        <f>SUMIFS(NhatKy_ViPham!K:K, NhatKy_ViPham!E:E, "12_Anh_C", NhatKy_ViPham!F:F, B10, NhatKy_ViPham!H:H, "L02")</f>
        <v>0</v>
      </c>
      <c r="H10" s="6">
        <f>SUMIFS(NhatKy_ViPham!K:K, NhatKy_ViPham!E:E, "12_Anh_C", NhatKy_ViPham!F:F, B10, NhatKy_ViPham!H:H, "L03")</f>
        <v>0</v>
      </c>
      <c r="I10" s="6">
        <f>SUMIFS(NhatKy_ViPham!K:K, NhatKy_ViPham!E:E, "12_Anh_C", NhatKy_ViPham!F:F, B10, NhatKy_ViPham!H:H, "L04")</f>
        <v>0</v>
      </c>
      <c r="J10" s="6">
        <f>SUMIFS(NhatKy_ViPham!K:K, NhatKy_ViPham!E:E, "12_Anh_C", NhatKy_ViPham!F:F, B10, NhatKy_ViPham!H:H, "L05")</f>
        <v>0</v>
      </c>
      <c r="K10" s="6">
        <f>SUMIFS(NhatKy_ViPham!K:K, NhatKy_ViPham!E:E, "12_Anh_C", NhatKy_ViPham!F:F, B10, NhatKy_ViPham!H:H, "L06")</f>
        <v>0</v>
      </c>
      <c r="L10" s="6">
        <f>SUMIFS(NhatKy_ViPham!K:K, NhatKy_ViPham!E:E, "12_Anh_C", NhatKy_ViPham!F:F, B10, NhatKy_ViPham!H:H, "L07")</f>
        <v>0</v>
      </c>
      <c r="M10" s="6">
        <f>SUMIFS(NhatKy_ViPham!K:K, NhatKy_ViPham!E:E, "12_Anh_C", NhatKy_ViPham!F:F, B10, NhatKy_ViPham!H:H, "L08")</f>
        <v>0</v>
      </c>
      <c r="N10" s="6">
        <f>SUMIFS(NhatKy_ViPham!K:K, NhatKy_ViPham!E:E, "12_Anh_C", NhatKy_ViPham!F:F, B10, NhatKy_ViPham!H:H, "L09")</f>
        <v>0</v>
      </c>
      <c r="O10" s="6">
        <f>SUMIFS(NhatKy_ViPham!K:K, NhatKy_ViPham!E:E, "12_Anh_C", NhatKy_ViPham!F:F, B10, NhatKy_ViPham!H:H, "L10")</f>
        <v>0</v>
      </c>
      <c r="P10" s="12">
        <f>SUMIFS(NhatKy_ViPham!J:J, NhatKy_ViPham!E:E, "12_Anh_C", NhatKy_ViPham!F:F, B10)</f>
        <v>0</v>
      </c>
      <c r="Q10" s="13">
        <f>SUMIFS(NhatKy_ViPham!K:K, NhatKy_ViPham!E:E, "12_Anh_C", NhatKy_ViPham!F:F, B10)</f>
        <v>0</v>
      </c>
      <c r="R10" s="6">
        <f>100 + SUMIFS(NhatKy_ViPham!J:J, NhatKy_ViPham!E:E, "12_Anh_C", NhatKy_ViPham!F:F, B10, NhatKy_ViPham!C:C, "T1") - SUMIFS(NhatKy_ViPham!K:K, NhatKy_ViPham!E:E, "12_Anh_C", NhatKy_ViPham!F:F, B10, NhatKy_ViPham!C:C, "T1")</f>
        <v>100</v>
      </c>
      <c r="S10" s="6">
        <f>100 + SUMIFS(NhatKy_ViPham!J:J, NhatKy_ViPham!E:E, "12_Anh_C", NhatKy_ViPham!F:F, B10, NhatKy_ViPham!C:C, "T2") - SUMIFS(NhatKy_ViPham!K:K, NhatKy_ViPham!E:E, "12_Anh_C", NhatKy_ViPham!F:F, B10, NhatKy_ViPham!C:C, "T2")</f>
        <v>100</v>
      </c>
      <c r="T10" s="6">
        <f>100 + SUMIFS(NhatKy_ViPham!J:J, NhatKy_ViPham!E:E, "12_Anh_C", NhatKy_ViPham!F:F, B10, NhatKy_ViPham!C:C, "T3") - SUMIFS(NhatKy_ViPham!K:K, NhatKy_ViPham!E:E, "12_Anh_C", NhatKy_ViPham!F:F, B10, NhatKy_ViPham!C:C, "T3")</f>
        <v>100</v>
      </c>
      <c r="U10" s="6">
        <f>100 + SUMIFS(NhatKy_ViPham!J:J, NhatKy_ViPham!E:E, "12_Anh_C", NhatKy_ViPham!F:F, B10, NhatKy_ViPham!C:C, "T4") - SUMIFS(NhatKy_ViPham!K:K, NhatKy_ViPham!E:E, "12_Anh_C", NhatKy_ViPham!F:F, B10, NhatKy_ViPham!C:C, "T4")</f>
        <v>100</v>
      </c>
      <c r="V10" s="6">
        <f>100 + SUMIFS(NhatKy_ViPham!J:J, NhatKy_ViPham!E:E, "12_Anh_C", NhatKy_ViPham!F:F, B10, NhatKy_ViPham!C:C, "T5") - SUMIFS(NhatKy_ViPham!K:K, NhatKy_ViPham!E:E, "12_Anh_C", NhatKy_ViPham!F:F, B10, NhatKy_ViPham!C:C, "T5")</f>
        <v>100</v>
      </c>
      <c r="W10" s="6">
        <f>100 + SUMIFS(NhatKy_ViPham!J:J, NhatKy_ViPham!E:E, "12_Anh_C", NhatKy_ViPham!F:F, B10, NhatKy_ViPham!C:C, "T6") - SUMIFS(NhatKy_ViPham!K:K, NhatKy_ViPham!E:E, "12_Anh_C", NhatKy_ViPham!F:F, B10, NhatKy_ViPham!C:C, "T6")</f>
        <v>100</v>
      </c>
      <c r="X10" s="6">
        <f>100 + SUMIFS(NhatKy_ViPham!J:J, NhatKy_ViPham!E:E, "12_Anh_C", NhatKy_ViPham!F:F, B10, NhatKy_ViPham!C:C, "T7") - SUMIFS(NhatKy_ViPham!K:K, NhatKy_ViPham!E:E, "12_Anh_C", NhatKy_ViPham!F:F, B10, NhatKy_ViPham!C:C, "T7")</f>
        <v>100</v>
      </c>
      <c r="Y10" s="6">
        <f>100 + SUMIFS(NhatKy_ViPham!J:J, NhatKy_ViPham!E:E, "12_Anh_C", NhatKy_ViPham!F:F, B10, NhatKy_ViPham!C:C, "T8") - SUMIFS(NhatKy_ViPham!K:K, NhatKy_ViPham!E:E, "12_Anh_C", NhatKy_ViPham!F:F, B10, NhatKy_ViPham!C:C, "T8")</f>
        <v>100</v>
      </c>
      <c r="Z10" s="6">
        <f>100 + SUMIFS(NhatKy_ViPham!J:J, NhatKy_ViPham!E:E, "12_Anh_C", NhatKy_ViPham!F:F, B10, NhatKy_ViPham!C:C, "T9") - SUMIFS(NhatKy_ViPham!K:K, NhatKy_ViPham!E:E, "12_Anh_C", NhatKy_ViPham!F:F, B10, NhatKy_ViPham!C:C, "T9")</f>
        <v>100</v>
      </c>
      <c r="AA10" s="6">
        <f>100 + SUMIFS(NhatKy_ViPham!J:J, NhatKy_ViPham!E:E, "12_Anh_C", NhatKy_ViPham!F:F, B10, NhatKy_ViPham!C:C, "T10") - SUMIFS(NhatKy_ViPham!K:K, NhatKy_ViPham!E:E, "12_Anh_C", NhatKy_ViPham!F:F, B10, NhatKy_ViPham!C:C, "T10")</f>
        <v>100</v>
      </c>
      <c r="AB10" s="6">
        <f>100 + SUMIFS(NhatKy_ViPham!J:J, NhatKy_ViPham!E:E, "12_Anh_C", NhatKy_ViPham!F:F, B10, NhatKy_ViPham!C:C, "T11") - SUMIFS(NhatKy_ViPham!K:K, NhatKy_ViPham!E:E, "12_Anh_C", NhatKy_ViPham!F:F, B10, NhatKy_ViPham!C:C, "T11")</f>
        <v>100</v>
      </c>
      <c r="AC10" s="6">
        <f>100 + SUMIFS(NhatKy_ViPham!J:J, NhatKy_ViPham!E:E, "12_Anh_C", NhatKy_ViPham!F:F, B10, NhatKy_ViPham!C:C, "T12") - SUMIFS(NhatKy_ViPham!K:K, NhatKy_ViPham!E:E, "12_Anh_C", NhatKy_ViPham!F:F, B10, NhatKy_ViPham!C:C, "T12")</f>
        <v>100</v>
      </c>
      <c r="AD10" s="6">
        <f>100 + SUMIFS(NhatKy_ViPham!J:J, NhatKy_ViPham!E:E, "12_Anh_C", NhatKy_ViPham!F:F, B10, NhatKy_ViPham!C:C, "T13") - SUMIFS(NhatKy_ViPham!K:K, NhatKy_ViPham!E:E, "12_Anh_C", NhatKy_ViPham!F:F, B10, NhatKy_ViPham!C:C, "T13")</f>
        <v>100</v>
      </c>
      <c r="AE10" s="6">
        <f>100 + SUMIFS(NhatKy_ViPham!J:J, NhatKy_ViPham!E:E, "12_Anh_C", NhatKy_ViPham!F:F, B10, NhatKy_ViPham!C:C, "T14") - SUMIFS(NhatKy_ViPham!K:K, NhatKy_ViPham!E:E, "12_Anh_C", NhatKy_ViPham!F:F, B10, NhatKy_ViPham!C:C, "T14")</f>
        <v>100</v>
      </c>
      <c r="AF10" s="6">
        <f>100 + SUMIFS(NhatKy_ViPham!J:J, NhatKy_ViPham!E:E, "12_Anh_C", NhatKy_ViPham!F:F, B10, NhatKy_ViPham!C:C, "T15") - SUMIFS(NhatKy_ViPham!K:K, NhatKy_ViPham!E:E, "12_Anh_C", NhatKy_ViPham!F:F, B10, NhatKy_ViPham!C:C, "T15")</f>
        <v>100</v>
      </c>
      <c r="AG10" s="6">
        <f>100 + SUMIFS(NhatKy_ViPham!J:J, NhatKy_ViPham!E:E, "12_Anh_C", NhatKy_ViPham!F:F, B10, NhatKy_ViPham!C:C, "T16") - SUMIFS(NhatKy_ViPham!K:K, NhatKy_ViPham!E:E, "12_Anh_C", NhatKy_ViPham!F:F, B10, NhatKy_ViPham!C:C, "T16")</f>
        <v>100</v>
      </c>
      <c r="AH10" s="6">
        <f>100 + SUMIFS(NhatKy_ViPham!J:J, NhatKy_ViPham!E:E, "12_Anh_C", NhatKy_ViPham!F:F, B10, NhatKy_ViPham!C:C, "T17") - SUMIFS(NhatKy_ViPham!K:K, NhatKy_ViPham!E:E, "12_Anh_C", NhatKy_ViPham!F:F, B10, NhatKy_ViPham!C:C, "T17")</f>
        <v>100</v>
      </c>
      <c r="AI10" s="6">
        <f>100 + SUMIFS(NhatKy_ViPham!J:J, NhatKy_ViPham!E:E, "12_Anh_C", NhatKy_ViPham!F:F, B10, NhatKy_ViPham!C:C, "T18") - SUMIFS(NhatKy_ViPham!K:K, NhatKy_ViPham!E:E, "12_Anh_C", NhatKy_ViPham!F:F, B10, NhatKy_ViPham!C:C, "T18")</f>
        <v>100</v>
      </c>
      <c r="AJ10" s="6">
        <f>100 + SUMIFS(NhatKy_ViPham!J:J, NhatKy_ViPham!E:E, "12_Anh_C", NhatKy_ViPham!F:F, B10, NhatKy_ViPham!C:C, "T19") - SUMIFS(NhatKy_ViPham!K:K, NhatKy_ViPham!E:E, "12_Anh_C", NhatKy_ViPham!F:F, B10, NhatKy_ViPham!C:C, "T19")</f>
        <v>100</v>
      </c>
      <c r="AK10" s="6">
        <f>100 + SUMIFS(NhatKy_ViPham!J:J, NhatKy_ViPham!E:E, "12_Anh_C", NhatKy_ViPham!F:F, B10, NhatKy_ViPham!C:C, "T20") - SUMIFS(NhatKy_ViPham!K:K, NhatKy_ViPham!E:E, "12_Anh_C", NhatKy_ViPham!F:F, B10, NhatKy_ViPham!C:C, "T20")</f>
        <v>100</v>
      </c>
      <c r="AL10" s="6">
        <f>100 + SUMIFS(NhatKy_ViPham!J:J, NhatKy_ViPham!E:E, "12_Anh_C", NhatKy_ViPham!F:F, B10, NhatKy_ViPham!C:C, "T21") - SUMIFS(NhatKy_ViPham!K:K, NhatKy_ViPham!E:E, "12_Anh_C", NhatKy_ViPham!F:F, B10, NhatKy_ViPham!C:C, "T21")</f>
        <v>100</v>
      </c>
      <c r="AM10" s="6">
        <f>100 + SUMIFS(NhatKy_ViPham!J:J, NhatKy_ViPham!E:E, "12_Anh_C", NhatKy_ViPham!F:F, B10, NhatKy_ViPham!C:C, "T22") - SUMIFS(NhatKy_ViPham!K:K, NhatKy_ViPham!E:E, "12_Anh_C", NhatKy_ViPham!F:F, B10, NhatKy_ViPham!C:C, "T22")</f>
        <v>100</v>
      </c>
      <c r="AN10" s="6">
        <f>100 + SUMIFS(NhatKy_ViPham!J:J, NhatKy_ViPham!E:E, "12_Anh_C", NhatKy_ViPham!F:F, B10, NhatKy_ViPham!C:C, "T23") - SUMIFS(NhatKy_ViPham!K:K, NhatKy_ViPham!E:E, "12_Anh_C", NhatKy_ViPham!F:F, B10, NhatKy_ViPham!C:C, "T23")</f>
        <v>100</v>
      </c>
      <c r="AO10" s="6">
        <f>100 + SUMIFS(NhatKy_ViPham!J:J, NhatKy_ViPham!E:E, "12_Anh_C", NhatKy_ViPham!F:F, B10, NhatKy_ViPham!C:C, "T24") - SUMIFS(NhatKy_ViPham!K:K, NhatKy_ViPham!E:E, "12_Anh_C", NhatKy_ViPham!F:F, B10, NhatKy_ViPham!C:C, "T24")</f>
        <v>100</v>
      </c>
      <c r="AP10" s="6">
        <f>100 + SUMIFS(NhatKy_ViPham!J:J, NhatKy_ViPham!E:E, "12_Anh_C", NhatKy_ViPham!F:F, B10, NhatKy_ViPham!C:C, "T25") - SUMIFS(NhatKy_ViPham!K:K, NhatKy_ViPham!E:E, "12_Anh_C", NhatKy_ViPham!F:F, B10, NhatKy_ViPham!C:C, "T25")</f>
        <v>100</v>
      </c>
      <c r="AQ10" s="6">
        <f>100 + SUMIFS(NhatKy_ViPham!J:J, NhatKy_ViPham!E:E, "12_Anh_C", NhatKy_ViPham!F:F, B10, NhatKy_ViPham!C:C, "T26") - SUMIFS(NhatKy_ViPham!K:K, NhatKy_ViPham!E:E, "12_Anh_C", NhatKy_ViPham!F:F, B10, NhatKy_ViPham!C:C, "T26")</f>
        <v>100</v>
      </c>
      <c r="AR10" s="6">
        <f>100 + SUMIFS(NhatKy_ViPham!J:J, NhatKy_ViPham!E:E, "12_Anh_C", NhatKy_ViPham!F:F, B10, NhatKy_ViPham!C:C, "T27") - SUMIFS(NhatKy_ViPham!K:K, NhatKy_ViPham!E:E, "12_Anh_C", NhatKy_ViPham!F:F, B10, NhatKy_ViPham!C:C, "T27")</f>
        <v>100</v>
      </c>
      <c r="AS10" s="6">
        <f>100 + SUMIFS(NhatKy_ViPham!J:J, NhatKy_ViPham!E:E, "12_Anh_C", NhatKy_ViPham!F:F, B10, NhatKy_ViPham!C:C, "T28") - SUMIFS(NhatKy_ViPham!K:K, NhatKy_ViPham!E:E, "12_Anh_C", NhatKy_ViPham!F:F, B10, NhatKy_ViPham!C:C, "T28")</f>
        <v>100</v>
      </c>
      <c r="AT10" s="6">
        <f>100 + SUMIFS(NhatKy_ViPham!J:J, NhatKy_ViPham!E:E, "12_Anh_C", NhatKy_ViPham!F:F, B10, NhatKy_ViPham!C:C, "T29") - SUMIFS(NhatKy_ViPham!K:K, NhatKy_ViPham!E:E, "12_Anh_C", NhatKy_ViPham!F:F, B10, NhatKy_ViPham!C:C, "T29")</f>
        <v>100</v>
      </c>
      <c r="AU10" s="6">
        <f>100 + SUMIFS(NhatKy_ViPham!J:J, NhatKy_ViPham!E:E, "12_Anh_C", NhatKy_ViPham!F:F, B10, NhatKy_ViPham!C:C, "T30") - SUMIFS(NhatKy_ViPham!K:K, NhatKy_ViPham!E:E, "12_Anh_C", NhatKy_ViPham!F:F, B10, NhatKy_ViPham!C:C, "T30")</f>
        <v>100</v>
      </c>
      <c r="AV10" s="6">
        <f>100 + SUMIFS(NhatKy_ViPham!J:J, NhatKy_ViPham!E:E, "12_Anh_C", NhatKy_ViPham!F:F, B10, NhatKy_ViPham!C:C, "T31") - SUMIFS(NhatKy_ViPham!K:K, NhatKy_ViPham!E:E, "12_Anh_C", NhatKy_ViPham!F:F, B10, NhatKy_ViPham!C:C, "T31")</f>
        <v>100</v>
      </c>
      <c r="AW10" s="6">
        <f>100 + SUMIFS(NhatKy_ViPham!J:J, NhatKy_ViPham!E:E, "12_Anh_C", NhatKy_ViPham!F:F, B10, NhatKy_ViPham!C:C, "T32") - SUMIFS(NhatKy_ViPham!K:K, NhatKy_ViPham!E:E, "12_Anh_C", NhatKy_ViPham!F:F, B10, NhatKy_ViPham!C:C, "T32")</f>
        <v>100</v>
      </c>
      <c r="AX10" s="6">
        <f>100 + SUMIFS(NhatKy_ViPham!J:J, NhatKy_ViPham!E:E, "12_Anh_C", NhatKy_ViPham!F:F, B10, NhatKy_ViPham!C:C, "T33") - SUMIFS(NhatKy_ViPham!K:K, NhatKy_ViPham!E:E, "12_Anh_C", NhatKy_ViPham!F:F, B10, NhatKy_ViPham!C:C, "T33")</f>
        <v>100</v>
      </c>
      <c r="AY10" s="6">
        <f>100 + SUMIFS(NhatKy_ViPham!J:J, NhatKy_ViPham!E:E, "12_Anh_C", NhatKy_ViPham!F:F, B10, NhatKy_ViPham!C:C, "T34") - SUMIFS(NhatKy_ViPham!K:K, NhatKy_ViPham!E:E, "12_Anh_C", NhatKy_ViPham!F:F, B10, NhatKy_ViPham!C:C, "T34")</f>
        <v>100</v>
      </c>
      <c r="AZ10" s="6">
        <f>100 + SUMIFS(NhatKy_ViPham!J:J, NhatKy_ViPham!E:E, "12_Anh_C", NhatKy_ViPham!F:F, B10, NhatKy_ViPham!C:C, "T35") - SUMIFS(NhatKy_ViPham!K:K, NhatKy_ViPham!E:E, "12_Anh_C", NhatKy_ViPham!F:F, B10, NhatKy_ViPham!C:C, "T35")</f>
        <v>100</v>
      </c>
      <c r="BA10" s="12">
        <f t="shared" si="0"/>
        <v>100</v>
      </c>
      <c r="BB10" s="11" t="s">
        <v>430</v>
      </c>
      <c r="BC10" s="16" t="str">
        <f t="shared" si="1"/>
        <v>Tốt</v>
      </c>
      <c r="BD10" s="15" t="str">
        <f t="shared" si="2"/>
        <v>🟢 BÌNH THƯỜNG</v>
      </c>
    </row>
    <row r="11" spans="1:56" x14ac:dyDescent="0.25">
      <c r="A11" s="4">
        <v>3</v>
      </c>
      <c r="B11" s="10" t="s">
        <v>2994</v>
      </c>
      <c r="C11" s="4" t="s">
        <v>2745</v>
      </c>
      <c r="D11" s="4" t="s">
        <v>435</v>
      </c>
      <c r="E11" s="11" t="s">
        <v>430</v>
      </c>
      <c r="F11" s="7">
        <f>SUMIFS(NhatKy_ViPham!K:K, NhatKy_ViPham!E:E, "12_Anh_C", NhatKy_ViPham!F:F, B11, NhatKy_ViPham!H:H, "L01")</f>
        <v>0</v>
      </c>
      <c r="G11" s="7">
        <f>SUMIFS(NhatKy_ViPham!K:K, NhatKy_ViPham!E:E, "12_Anh_C", NhatKy_ViPham!F:F, B11, NhatKy_ViPham!H:H, "L02")</f>
        <v>0</v>
      </c>
      <c r="H11" s="7">
        <f>SUMIFS(NhatKy_ViPham!K:K, NhatKy_ViPham!E:E, "12_Anh_C", NhatKy_ViPham!F:F, B11, NhatKy_ViPham!H:H, "L03")</f>
        <v>0</v>
      </c>
      <c r="I11" s="7">
        <f>SUMIFS(NhatKy_ViPham!K:K, NhatKy_ViPham!E:E, "12_Anh_C", NhatKy_ViPham!F:F, B11, NhatKy_ViPham!H:H, "L04")</f>
        <v>0</v>
      </c>
      <c r="J11" s="7">
        <f>SUMIFS(NhatKy_ViPham!K:K, NhatKy_ViPham!E:E, "12_Anh_C", NhatKy_ViPham!F:F, B11, NhatKy_ViPham!H:H, "L05")</f>
        <v>0</v>
      </c>
      <c r="K11" s="7">
        <f>SUMIFS(NhatKy_ViPham!K:K, NhatKy_ViPham!E:E, "12_Anh_C", NhatKy_ViPham!F:F, B11, NhatKy_ViPham!H:H, "L06")</f>
        <v>0</v>
      </c>
      <c r="L11" s="7">
        <f>SUMIFS(NhatKy_ViPham!K:K, NhatKy_ViPham!E:E, "12_Anh_C", NhatKy_ViPham!F:F, B11, NhatKy_ViPham!H:H, "L07")</f>
        <v>0</v>
      </c>
      <c r="M11" s="7">
        <f>SUMIFS(NhatKy_ViPham!K:K, NhatKy_ViPham!E:E, "12_Anh_C", NhatKy_ViPham!F:F, B11, NhatKy_ViPham!H:H, "L08")</f>
        <v>0</v>
      </c>
      <c r="N11" s="7">
        <f>SUMIFS(NhatKy_ViPham!K:K, NhatKy_ViPham!E:E, "12_Anh_C", NhatKy_ViPham!F:F, B11, NhatKy_ViPham!H:H, "L09")</f>
        <v>0</v>
      </c>
      <c r="O11" s="7">
        <f>SUMIFS(NhatKy_ViPham!K:K, NhatKy_ViPham!E:E, "12_Anh_C", NhatKy_ViPham!F:F, B11, NhatKy_ViPham!H:H, "L10")</f>
        <v>0</v>
      </c>
      <c r="P11" s="12">
        <f>SUMIFS(NhatKy_ViPham!J:J, NhatKy_ViPham!E:E, "12_Anh_C", NhatKy_ViPham!F:F, B11)</f>
        <v>0</v>
      </c>
      <c r="Q11" s="13">
        <f>SUMIFS(NhatKy_ViPham!K:K, NhatKy_ViPham!E:E, "12_Anh_C", NhatKy_ViPham!F:F, B11)</f>
        <v>0</v>
      </c>
      <c r="R11" s="7">
        <f>100 + SUMIFS(NhatKy_ViPham!J:J, NhatKy_ViPham!E:E, "12_Anh_C", NhatKy_ViPham!F:F, B11, NhatKy_ViPham!C:C, "T1") - SUMIFS(NhatKy_ViPham!K:K, NhatKy_ViPham!E:E, "12_Anh_C", NhatKy_ViPham!F:F, B11, NhatKy_ViPham!C:C, "T1")</f>
        <v>100</v>
      </c>
      <c r="S11" s="7">
        <f>100 + SUMIFS(NhatKy_ViPham!J:J, NhatKy_ViPham!E:E, "12_Anh_C", NhatKy_ViPham!F:F, B11, NhatKy_ViPham!C:C, "T2") - SUMIFS(NhatKy_ViPham!K:K, NhatKy_ViPham!E:E, "12_Anh_C", NhatKy_ViPham!F:F, B11, NhatKy_ViPham!C:C, "T2")</f>
        <v>100</v>
      </c>
      <c r="T11" s="7">
        <f>100 + SUMIFS(NhatKy_ViPham!J:J, NhatKy_ViPham!E:E, "12_Anh_C", NhatKy_ViPham!F:F, B11, NhatKy_ViPham!C:C, "T3") - SUMIFS(NhatKy_ViPham!K:K, NhatKy_ViPham!E:E, "12_Anh_C", NhatKy_ViPham!F:F, B11, NhatKy_ViPham!C:C, "T3")</f>
        <v>100</v>
      </c>
      <c r="U11" s="7">
        <f>100 + SUMIFS(NhatKy_ViPham!J:J, NhatKy_ViPham!E:E, "12_Anh_C", NhatKy_ViPham!F:F, B11, NhatKy_ViPham!C:C, "T4") - SUMIFS(NhatKy_ViPham!K:K, NhatKy_ViPham!E:E, "12_Anh_C", NhatKy_ViPham!F:F, B11, NhatKy_ViPham!C:C, "T4")</f>
        <v>100</v>
      </c>
      <c r="V11" s="7">
        <f>100 + SUMIFS(NhatKy_ViPham!J:J, NhatKy_ViPham!E:E, "12_Anh_C", NhatKy_ViPham!F:F, B11, NhatKy_ViPham!C:C, "T5") - SUMIFS(NhatKy_ViPham!K:K, NhatKy_ViPham!E:E, "12_Anh_C", NhatKy_ViPham!F:F, B11, NhatKy_ViPham!C:C, "T5")</f>
        <v>100</v>
      </c>
      <c r="W11" s="7">
        <f>100 + SUMIFS(NhatKy_ViPham!J:J, NhatKy_ViPham!E:E, "12_Anh_C", NhatKy_ViPham!F:F, B11, NhatKy_ViPham!C:C, "T6") - SUMIFS(NhatKy_ViPham!K:K, NhatKy_ViPham!E:E, "12_Anh_C", NhatKy_ViPham!F:F, B11, NhatKy_ViPham!C:C, "T6")</f>
        <v>100</v>
      </c>
      <c r="X11" s="7">
        <f>100 + SUMIFS(NhatKy_ViPham!J:J, NhatKy_ViPham!E:E, "12_Anh_C", NhatKy_ViPham!F:F, B11, NhatKy_ViPham!C:C, "T7") - SUMIFS(NhatKy_ViPham!K:K, NhatKy_ViPham!E:E, "12_Anh_C", NhatKy_ViPham!F:F, B11, NhatKy_ViPham!C:C, "T7")</f>
        <v>100</v>
      </c>
      <c r="Y11" s="7">
        <f>100 + SUMIFS(NhatKy_ViPham!J:J, NhatKy_ViPham!E:E, "12_Anh_C", NhatKy_ViPham!F:F, B11, NhatKy_ViPham!C:C, "T8") - SUMIFS(NhatKy_ViPham!K:K, NhatKy_ViPham!E:E, "12_Anh_C", NhatKy_ViPham!F:F, B11, NhatKy_ViPham!C:C, "T8")</f>
        <v>100</v>
      </c>
      <c r="Z11" s="7">
        <f>100 + SUMIFS(NhatKy_ViPham!J:J, NhatKy_ViPham!E:E, "12_Anh_C", NhatKy_ViPham!F:F, B11, NhatKy_ViPham!C:C, "T9") - SUMIFS(NhatKy_ViPham!K:K, NhatKy_ViPham!E:E, "12_Anh_C", NhatKy_ViPham!F:F, B11, NhatKy_ViPham!C:C, "T9")</f>
        <v>100</v>
      </c>
      <c r="AA11" s="7">
        <f>100 + SUMIFS(NhatKy_ViPham!J:J, NhatKy_ViPham!E:E, "12_Anh_C", NhatKy_ViPham!F:F, B11, NhatKy_ViPham!C:C, "T10") - SUMIFS(NhatKy_ViPham!K:K, NhatKy_ViPham!E:E, "12_Anh_C", NhatKy_ViPham!F:F, B11, NhatKy_ViPham!C:C, "T10")</f>
        <v>100</v>
      </c>
      <c r="AB11" s="7">
        <f>100 + SUMIFS(NhatKy_ViPham!J:J, NhatKy_ViPham!E:E, "12_Anh_C", NhatKy_ViPham!F:F, B11, NhatKy_ViPham!C:C, "T11") - SUMIFS(NhatKy_ViPham!K:K, NhatKy_ViPham!E:E, "12_Anh_C", NhatKy_ViPham!F:F, B11, NhatKy_ViPham!C:C, "T11")</f>
        <v>100</v>
      </c>
      <c r="AC11" s="7">
        <f>100 + SUMIFS(NhatKy_ViPham!J:J, NhatKy_ViPham!E:E, "12_Anh_C", NhatKy_ViPham!F:F, B11, NhatKy_ViPham!C:C, "T12") - SUMIFS(NhatKy_ViPham!K:K, NhatKy_ViPham!E:E, "12_Anh_C", NhatKy_ViPham!F:F, B11, NhatKy_ViPham!C:C, "T12")</f>
        <v>100</v>
      </c>
      <c r="AD11" s="7">
        <f>100 + SUMIFS(NhatKy_ViPham!J:J, NhatKy_ViPham!E:E, "12_Anh_C", NhatKy_ViPham!F:F, B11, NhatKy_ViPham!C:C, "T13") - SUMIFS(NhatKy_ViPham!K:K, NhatKy_ViPham!E:E, "12_Anh_C", NhatKy_ViPham!F:F, B11, NhatKy_ViPham!C:C, "T13")</f>
        <v>100</v>
      </c>
      <c r="AE11" s="7">
        <f>100 + SUMIFS(NhatKy_ViPham!J:J, NhatKy_ViPham!E:E, "12_Anh_C", NhatKy_ViPham!F:F, B11, NhatKy_ViPham!C:C, "T14") - SUMIFS(NhatKy_ViPham!K:K, NhatKy_ViPham!E:E, "12_Anh_C", NhatKy_ViPham!F:F, B11, NhatKy_ViPham!C:C, "T14")</f>
        <v>100</v>
      </c>
      <c r="AF11" s="7">
        <f>100 + SUMIFS(NhatKy_ViPham!J:J, NhatKy_ViPham!E:E, "12_Anh_C", NhatKy_ViPham!F:F, B11, NhatKy_ViPham!C:C, "T15") - SUMIFS(NhatKy_ViPham!K:K, NhatKy_ViPham!E:E, "12_Anh_C", NhatKy_ViPham!F:F, B11, NhatKy_ViPham!C:C, "T15")</f>
        <v>100</v>
      </c>
      <c r="AG11" s="7">
        <f>100 + SUMIFS(NhatKy_ViPham!J:J, NhatKy_ViPham!E:E, "12_Anh_C", NhatKy_ViPham!F:F, B11, NhatKy_ViPham!C:C, "T16") - SUMIFS(NhatKy_ViPham!K:K, NhatKy_ViPham!E:E, "12_Anh_C", NhatKy_ViPham!F:F, B11, NhatKy_ViPham!C:C, "T16")</f>
        <v>100</v>
      </c>
      <c r="AH11" s="7">
        <f>100 + SUMIFS(NhatKy_ViPham!J:J, NhatKy_ViPham!E:E, "12_Anh_C", NhatKy_ViPham!F:F, B11, NhatKy_ViPham!C:C, "T17") - SUMIFS(NhatKy_ViPham!K:K, NhatKy_ViPham!E:E, "12_Anh_C", NhatKy_ViPham!F:F, B11, NhatKy_ViPham!C:C, "T17")</f>
        <v>100</v>
      </c>
      <c r="AI11" s="7">
        <f>100 + SUMIFS(NhatKy_ViPham!J:J, NhatKy_ViPham!E:E, "12_Anh_C", NhatKy_ViPham!F:F, B11, NhatKy_ViPham!C:C, "T18") - SUMIFS(NhatKy_ViPham!K:K, NhatKy_ViPham!E:E, "12_Anh_C", NhatKy_ViPham!F:F, B11, NhatKy_ViPham!C:C, "T18")</f>
        <v>100</v>
      </c>
      <c r="AJ11" s="7">
        <f>100 + SUMIFS(NhatKy_ViPham!J:J, NhatKy_ViPham!E:E, "12_Anh_C", NhatKy_ViPham!F:F, B11, NhatKy_ViPham!C:C, "T19") - SUMIFS(NhatKy_ViPham!K:K, NhatKy_ViPham!E:E, "12_Anh_C", NhatKy_ViPham!F:F, B11, NhatKy_ViPham!C:C, "T19")</f>
        <v>100</v>
      </c>
      <c r="AK11" s="7">
        <f>100 + SUMIFS(NhatKy_ViPham!J:J, NhatKy_ViPham!E:E, "12_Anh_C", NhatKy_ViPham!F:F, B11, NhatKy_ViPham!C:C, "T20") - SUMIFS(NhatKy_ViPham!K:K, NhatKy_ViPham!E:E, "12_Anh_C", NhatKy_ViPham!F:F, B11, NhatKy_ViPham!C:C, "T20")</f>
        <v>100</v>
      </c>
      <c r="AL11" s="7">
        <f>100 + SUMIFS(NhatKy_ViPham!J:J, NhatKy_ViPham!E:E, "12_Anh_C", NhatKy_ViPham!F:F, B11, NhatKy_ViPham!C:C, "T21") - SUMIFS(NhatKy_ViPham!K:K, NhatKy_ViPham!E:E, "12_Anh_C", NhatKy_ViPham!F:F, B11, NhatKy_ViPham!C:C, "T21")</f>
        <v>100</v>
      </c>
      <c r="AM11" s="7">
        <f>100 + SUMIFS(NhatKy_ViPham!J:J, NhatKy_ViPham!E:E, "12_Anh_C", NhatKy_ViPham!F:F, B11, NhatKy_ViPham!C:C, "T22") - SUMIFS(NhatKy_ViPham!K:K, NhatKy_ViPham!E:E, "12_Anh_C", NhatKy_ViPham!F:F, B11, NhatKy_ViPham!C:C, "T22")</f>
        <v>100</v>
      </c>
      <c r="AN11" s="7">
        <f>100 + SUMIFS(NhatKy_ViPham!J:J, NhatKy_ViPham!E:E, "12_Anh_C", NhatKy_ViPham!F:F, B11, NhatKy_ViPham!C:C, "T23") - SUMIFS(NhatKy_ViPham!K:K, NhatKy_ViPham!E:E, "12_Anh_C", NhatKy_ViPham!F:F, B11, NhatKy_ViPham!C:C, "T23")</f>
        <v>100</v>
      </c>
      <c r="AO11" s="7">
        <f>100 + SUMIFS(NhatKy_ViPham!J:J, NhatKy_ViPham!E:E, "12_Anh_C", NhatKy_ViPham!F:F, B11, NhatKy_ViPham!C:C, "T24") - SUMIFS(NhatKy_ViPham!K:K, NhatKy_ViPham!E:E, "12_Anh_C", NhatKy_ViPham!F:F, B11, NhatKy_ViPham!C:C, "T24")</f>
        <v>100</v>
      </c>
      <c r="AP11" s="7">
        <f>100 + SUMIFS(NhatKy_ViPham!J:J, NhatKy_ViPham!E:E, "12_Anh_C", NhatKy_ViPham!F:F, B11, NhatKy_ViPham!C:C, "T25") - SUMIFS(NhatKy_ViPham!K:K, NhatKy_ViPham!E:E, "12_Anh_C", NhatKy_ViPham!F:F, B11, NhatKy_ViPham!C:C, "T25")</f>
        <v>100</v>
      </c>
      <c r="AQ11" s="7">
        <f>100 + SUMIFS(NhatKy_ViPham!J:J, NhatKy_ViPham!E:E, "12_Anh_C", NhatKy_ViPham!F:F, B11, NhatKy_ViPham!C:C, "T26") - SUMIFS(NhatKy_ViPham!K:K, NhatKy_ViPham!E:E, "12_Anh_C", NhatKy_ViPham!F:F, B11, NhatKy_ViPham!C:C, "T26")</f>
        <v>100</v>
      </c>
      <c r="AR11" s="7">
        <f>100 + SUMIFS(NhatKy_ViPham!J:J, NhatKy_ViPham!E:E, "12_Anh_C", NhatKy_ViPham!F:F, B11, NhatKy_ViPham!C:C, "T27") - SUMIFS(NhatKy_ViPham!K:K, NhatKy_ViPham!E:E, "12_Anh_C", NhatKy_ViPham!F:F, B11, NhatKy_ViPham!C:C, "T27")</f>
        <v>100</v>
      </c>
      <c r="AS11" s="7">
        <f>100 + SUMIFS(NhatKy_ViPham!J:J, NhatKy_ViPham!E:E, "12_Anh_C", NhatKy_ViPham!F:F, B11, NhatKy_ViPham!C:C, "T28") - SUMIFS(NhatKy_ViPham!K:K, NhatKy_ViPham!E:E, "12_Anh_C", NhatKy_ViPham!F:F, B11, NhatKy_ViPham!C:C, "T28")</f>
        <v>100</v>
      </c>
      <c r="AT11" s="7">
        <f>100 + SUMIFS(NhatKy_ViPham!J:J, NhatKy_ViPham!E:E, "12_Anh_C", NhatKy_ViPham!F:F, B11, NhatKy_ViPham!C:C, "T29") - SUMIFS(NhatKy_ViPham!K:K, NhatKy_ViPham!E:E, "12_Anh_C", NhatKy_ViPham!F:F, B11, NhatKy_ViPham!C:C, "T29")</f>
        <v>100</v>
      </c>
      <c r="AU11" s="7">
        <f>100 + SUMIFS(NhatKy_ViPham!J:J, NhatKy_ViPham!E:E, "12_Anh_C", NhatKy_ViPham!F:F, B11, NhatKy_ViPham!C:C, "T30") - SUMIFS(NhatKy_ViPham!K:K, NhatKy_ViPham!E:E, "12_Anh_C", NhatKy_ViPham!F:F, B11, NhatKy_ViPham!C:C, "T30")</f>
        <v>100</v>
      </c>
      <c r="AV11" s="7">
        <f>100 + SUMIFS(NhatKy_ViPham!J:J, NhatKy_ViPham!E:E, "12_Anh_C", NhatKy_ViPham!F:F, B11, NhatKy_ViPham!C:C, "T31") - SUMIFS(NhatKy_ViPham!K:K, NhatKy_ViPham!E:E, "12_Anh_C", NhatKy_ViPham!F:F, B11, NhatKy_ViPham!C:C, "T31")</f>
        <v>100</v>
      </c>
      <c r="AW11" s="7">
        <f>100 + SUMIFS(NhatKy_ViPham!J:J, NhatKy_ViPham!E:E, "12_Anh_C", NhatKy_ViPham!F:F, B11, NhatKy_ViPham!C:C, "T32") - SUMIFS(NhatKy_ViPham!K:K, NhatKy_ViPham!E:E, "12_Anh_C", NhatKy_ViPham!F:F, B11, NhatKy_ViPham!C:C, "T32")</f>
        <v>100</v>
      </c>
      <c r="AX11" s="7">
        <f>100 + SUMIFS(NhatKy_ViPham!J:J, NhatKy_ViPham!E:E, "12_Anh_C", NhatKy_ViPham!F:F, B11, NhatKy_ViPham!C:C, "T33") - SUMIFS(NhatKy_ViPham!K:K, NhatKy_ViPham!E:E, "12_Anh_C", NhatKy_ViPham!F:F, B11, NhatKy_ViPham!C:C, "T33")</f>
        <v>100</v>
      </c>
      <c r="AY11" s="7">
        <f>100 + SUMIFS(NhatKy_ViPham!J:J, NhatKy_ViPham!E:E, "12_Anh_C", NhatKy_ViPham!F:F, B11, NhatKy_ViPham!C:C, "T34") - SUMIFS(NhatKy_ViPham!K:K, NhatKy_ViPham!E:E, "12_Anh_C", NhatKy_ViPham!F:F, B11, NhatKy_ViPham!C:C, "T34")</f>
        <v>100</v>
      </c>
      <c r="AZ11" s="7">
        <f>100 + SUMIFS(NhatKy_ViPham!J:J, NhatKy_ViPham!E:E, "12_Anh_C", NhatKy_ViPham!F:F, B11, NhatKy_ViPham!C:C, "T35") - SUMIFS(NhatKy_ViPham!K:K, NhatKy_ViPham!E:E, "12_Anh_C", NhatKy_ViPham!F:F, B11, NhatKy_ViPham!C:C, "T35")</f>
        <v>100</v>
      </c>
      <c r="BA11" s="12">
        <f t="shared" si="0"/>
        <v>100</v>
      </c>
      <c r="BB11" s="11" t="s">
        <v>430</v>
      </c>
      <c r="BC11" s="14" t="str">
        <f t="shared" si="1"/>
        <v>Tốt</v>
      </c>
      <c r="BD11" s="10" t="str">
        <f t="shared" si="2"/>
        <v>🟢 BÌNH THƯỜNG</v>
      </c>
    </row>
    <row r="12" spans="1:56" x14ac:dyDescent="0.25">
      <c r="A12" s="5">
        <v>4</v>
      </c>
      <c r="B12" s="15" t="s">
        <v>2667</v>
      </c>
      <c r="C12" s="5" t="s">
        <v>2995</v>
      </c>
      <c r="D12" s="5" t="s">
        <v>435</v>
      </c>
      <c r="E12" s="11" t="s">
        <v>430</v>
      </c>
      <c r="F12" s="6">
        <f>SUMIFS(NhatKy_ViPham!K:K, NhatKy_ViPham!E:E, "12_Anh_C", NhatKy_ViPham!F:F, B12, NhatKy_ViPham!H:H, "L01")</f>
        <v>0</v>
      </c>
      <c r="G12" s="6">
        <f>SUMIFS(NhatKy_ViPham!K:K, NhatKy_ViPham!E:E, "12_Anh_C", NhatKy_ViPham!F:F, B12, NhatKy_ViPham!H:H, "L02")</f>
        <v>0</v>
      </c>
      <c r="H12" s="6">
        <f>SUMIFS(NhatKy_ViPham!K:K, NhatKy_ViPham!E:E, "12_Anh_C", NhatKy_ViPham!F:F, B12, NhatKy_ViPham!H:H, "L03")</f>
        <v>0</v>
      </c>
      <c r="I12" s="6">
        <f>SUMIFS(NhatKy_ViPham!K:K, NhatKy_ViPham!E:E, "12_Anh_C", NhatKy_ViPham!F:F, B12, NhatKy_ViPham!H:H, "L04")</f>
        <v>0</v>
      </c>
      <c r="J12" s="6">
        <f>SUMIFS(NhatKy_ViPham!K:K, NhatKy_ViPham!E:E, "12_Anh_C", NhatKy_ViPham!F:F, B12, NhatKy_ViPham!H:H, "L05")</f>
        <v>0</v>
      </c>
      <c r="K12" s="6">
        <f>SUMIFS(NhatKy_ViPham!K:K, NhatKy_ViPham!E:E, "12_Anh_C", NhatKy_ViPham!F:F, B12, NhatKy_ViPham!H:H, "L06")</f>
        <v>0</v>
      </c>
      <c r="L12" s="6">
        <f>SUMIFS(NhatKy_ViPham!K:K, NhatKy_ViPham!E:E, "12_Anh_C", NhatKy_ViPham!F:F, B12, NhatKy_ViPham!H:H, "L07")</f>
        <v>0</v>
      </c>
      <c r="M12" s="6">
        <f>SUMIFS(NhatKy_ViPham!K:K, NhatKy_ViPham!E:E, "12_Anh_C", NhatKy_ViPham!F:F, B12, NhatKy_ViPham!H:H, "L08")</f>
        <v>0</v>
      </c>
      <c r="N12" s="6">
        <f>SUMIFS(NhatKy_ViPham!K:K, NhatKy_ViPham!E:E, "12_Anh_C", NhatKy_ViPham!F:F, B12, NhatKy_ViPham!H:H, "L09")</f>
        <v>0</v>
      </c>
      <c r="O12" s="6">
        <f>SUMIFS(NhatKy_ViPham!K:K, NhatKy_ViPham!E:E, "12_Anh_C", NhatKy_ViPham!F:F, B12, NhatKy_ViPham!H:H, "L10")</f>
        <v>0</v>
      </c>
      <c r="P12" s="12">
        <f>SUMIFS(NhatKy_ViPham!J:J, NhatKy_ViPham!E:E, "12_Anh_C", NhatKy_ViPham!F:F, B12)</f>
        <v>0</v>
      </c>
      <c r="Q12" s="13">
        <f>SUMIFS(NhatKy_ViPham!K:K, NhatKy_ViPham!E:E, "12_Anh_C", NhatKy_ViPham!F:F, B12)</f>
        <v>0</v>
      </c>
      <c r="R12" s="6">
        <f>100 + SUMIFS(NhatKy_ViPham!J:J, NhatKy_ViPham!E:E, "12_Anh_C", NhatKy_ViPham!F:F, B12, NhatKy_ViPham!C:C, "T1") - SUMIFS(NhatKy_ViPham!K:K, NhatKy_ViPham!E:E, "12_Anh_C", NhatKy_ViPham!F:F, B12, NhatKy_ViPham!C:C, "T1")</f>
        <v>100</v>
      </c>
      <c r="S12" s="6">
        <f>100 + SUMIFS(NhatKy_ViPham!J:J, NhatKy_ViPham!E:E, "12_Anh_C", NhatKy_ViPham!F:F, B12, NhatKy_ViPham!C:C, "T2") - SUMIFS(NhatKy_ViPham!K:K, NhatKy_ViPham!E:E, "12_Anh_C", NhatKy_ViPham!F:F, B12, NhatKy_ViPham!C:C, "T2")</f>
        <v>100</v>
      </c>
      <c r="T12" s="6">
        <f>100 + SUMIFS(NhatKy_ViPham!J:J, NhatKy_ViPham!E:E, "12_Anh_C", NhatKy_ViPham!F:F, B12, NhatKy_ViPham!C:C, "T3") - SUMIFS(NhatKy_ViPham!K:K, NhatKy_ViPham!E:E, "12_Anh_C", NhatKy_ViPham!F:F, B12, NhatKy_ViPham!C:C, "T3")</f>
        <v>100</v>
      </c>
      <c r="U12" s="6">
        <f>100 + SUMIFS(NhatKy_ViPham!J:J, NhatKy_ViPham!E:E, "12_Anh_C", NhatKy_ViPham!F:F, B12, NhatKy_ViPham!C:C, "T4") - SUMIFS(NhatKy_ViPham!K:K, NhatKy_ViPham!E:E, "12_Anh_C", NhatKy_ViPham!F:F, B12, NhatKy_ViPham!C:C, "T4")</f>
        <v>100</v>
      </c>
      <c r="V12" s="6">
        <f>100 + SUMIFS(NhatKy_ViPham!J:J, NhatKy_ViPham!E:E, "12_Anh_C", NhatKy_ViPham!F:F, B12, NhatKy_ViPham!C:C, "T5") - SUMIFS(NhatKy_ViPham!K:K, NhatKy_ViPham!E:E, "12_Anh_C", NhatKy_ViPham!F:F, B12, NhatKy_ViPham!C:C, "T5")</f>
        <v>100</v>
      </c>
      <c r="W12" s="6">
        <f>100 + SUMIFS(NhatKy_ViPham!J:J, NhatKy_ViPham!E:E, "12_Anh_C", NhatKy_ViPham!F:F, B12, NhatKy_ViPham!C:C, "T6") - SUMIFS(NhatKy_ViPham!K:K, NhatKy_ViPham!E:E, "12_Anh_C", NhatKy_ViPham!F:F, B12, NhatKy_ViPham!C:C, "T6")</f>
        <v>100</v>
      </c>
      <c r="X12" s="6">
        <f>100 + SUMIFS(NhatKy_ViPham!J:J, NhatKy_ViPham!E:E, "12_Anh_C", NhatKy_ViPham!F:F, B12, NhatKy_ViPham!C:C, "T7") - SUMIFS(NhatKy_ViPham!K:K, NhatKy_ViPham!E:E, "12_Anh_C", NhatKy_ViPham!F:F, B12, NhatKy_ViPham!C:C, "T7")</f>
        <v>100</v>
      </c>
      <c r="Y12" s="6">
        <f>100 + SUMIFS(NhatKy_ViPham!J:J, NhatKy_ViPham!E:E, "12_Anh_C", NhatKy_ViPham!F:F, B12, NhatKy_ViPham!C:C, "T8") - SUMIFS(NhatKy_ViPham!K:K, NhatKy_ViPham!E:E, "12_Anh_C", NhatKy_ViPham!F:F, B12, NhatKy_ViPham!C:C, "T8")</f>
        <v>100</v>
      </c>
      <c r="Z12" s="6">
        <f>100 + SUMIFS(NhatKy_ViPham!J:J, NhatKy_ViPham!E:E, "12_Anh_C", NhatKy_ViPham!F:F, B12, NhatKy_ViPham!C:C, "T9") - SUMIFS(NhatKy_ViPham!K:K, NhatKy_ViPham!E:E, "12_Anh_C", NhatKy_ViPham!F:F, B12, NhatKy_ViPham!C:C, "T9")</f>
        <v>100</v>
      </c>
      <c r="AA12" s="6">
        <f>100 + SUMIFS(NhatKy_ViPham!J:J, NhatKy_ViPham!E:E, "12_Anh_C", NhatKy_ViPham!F:F, B12, NhatKy_ViPham!C:C, "T10") - SUMIFS(NhatKy_ViPham!K:K, NhatKy_ViPham!E:E, "12_Anh_C", NhatKy_ViPham!F:F, B12, NhatKy_ViPham!C:C, "T10")</f>
        <v>100</v>
      </c>
      <c r="AB12" s="6">
        <f>100 + SUMIFS(NhatKy_ViPham!J:J, NhatKy_ViPham!E:E, "12_Anh_C", NhatKy_ViPham!F:F, B12, NhatKy_ViPham!C:C, "T11") - SUMIFS(NhatKy_ViPham!K:K, NhatKy_ViPham!E:E, "12_Anh_C", NhatKy_ViPham!F:F, B12, NhatKy_ViPham!C:C, "T11")</f>
        <v>100</v>
      </c>
      <c r="AC12" s="6">
        <f>100 + SUMIFS(NhatKy_ViPham!J:J, NhatKy_ViPham!E:E, "12_Anh_C", NhatKy_ViPham!F:F, B12, NhatKy_ViPham!C:C, "T12") - SUMIFS(NhatKy_ViPham!K:K, NhatKy_ViPham!E:E, "12_Anh_C", NhatKy_ViPham!F:F, B12, NhatKy_ViPham!C:C, "T12")</f>
        <v>100</v>
      </c>
      <c r="AD12" s="6">
        <f>100 + SUMIFS(NhatKy_ViPham!J:J, NhatKy_ViPham!E:E, "12_Anh_C", NhatKy_ViPham!F:F, B12, NhatKy_ViPham!C:C, "T13") - SUMIFS(NhatKy_ViPham!K:K, NhatKy_ViPham!E:E, "12_Anh_C", NhatKy_ViPham!F:F, B12, NhatKy_ViPham!C:C, "T13")</f>
        <v>100</v>
      </c>
      <c r="AE12" s="6">
        <f>100 + SUMIFS(NhatKy_ViPham!J:J, NhatKy_ViPham!E:E, "12_Anh_C", NhatKy_ViPham!F:F, B12, NhatKy_ViPham!C:C, "T14") - SUMIFS(NhatKy_ViPham!K:K, NhatKy_ViPham!E:E, "12_Anh_C", NhatKy_ViPham!F:F, B12, NhatKy_ViPham!C:C, "T14")</f>
        <v>100</v>
      </c>
      <c r="AF12" s="6">
        <f>100 + SUMIFS(NhatKy_ViPham!J:J, NhatKy_ViPham!E:E, "12_Anh_C", NhatKy_ViPham!F:F, B12, NhatKy_ViPham!C:C, "T15") - SUMIFS(NhatKy_ViPham!K:K, NhatKy_ViPham!E:E, "12_Anh_C", NhatKy_ViPham!F:F, B12, NhatKy_ViPham!C:C, "T15")</f>
        <v>100</v>
      </c>
      <c r="AG12" s="6">
        <f>100 + SUMIFS(NhatKy_ViPham!J:J, NhatKy_ViPham!E:E, "12_Anh_C", NhatKy_ViPham!F:F, B12, NhatKy_ViPham!C:C, "T16") - SUMIFS(NhatKy_ViPham!K:K, NhatKy_ViPham!E:E, "12_Anh_C", NhatKy_ViPham!F:F, B12, NhatKy_ViPham!C:C, "T16")</f>
        <v>100</v>
      </c>
      <c r="AH12" s="6">
        <f>100 + SUMIFS(NhatKy_ViPham!J:J, NhatKy_ViPham!E:E, "12_Anh_C", NhatKy_ViPham!F:F, B12, NhatKy_ViPham!C:C, "T17") - SUMIFS(NhatKy_ViPham!K:K, NhatKy_ViPham!E:E, "12_Anh_C", NhatKy_ViPham!F:F, B12, NhatKy_ViPham!C:C, "T17")</f>
        <v>100</v>
      </c>
      <c r="AI12" s="6">
        <f>100 + SUMIFS(NhatKy_ViPham!J:J, NhatKy_ViPham!E:E, "12_Anh_C", NhatKy_ViPham!F:F, B12, NhatKy_ViPham!C:C, "T18") - SUMIFS(NhatKy_ViPham!K:K, NhatKy_ViPham!E:E, "12_Anh_C", NhatKy_ViPham!F:F, B12, NhatKy_ViPham!C:C, "T18")</f>
        <v>100</v>
      </c>
      <c r="AJ12" s="6">
        <f>100 + SUMIFS(NhatKy_ViPham!J:J, NhatKy_ViPham!E:E, "12_Anh_C", NhatKy_ViPham!F:F, B12, NhatKy_ViPham!C:C, "T19") - SUMIFS(NhatKy_ViPham!K:K, NhatKy_ViPham!E:E, "12_Anh_C", NhatKy_ViPham!F:F, B12, NhatKy_ViPham!C:C, "T19")</f>
        <v>100</v>
      </c>
      <c r="AK12" s="6">
        <f>100 + SUMIFS(NhatKy_ViPham!J:J, NhatKy_ViPham!E:E, "12_Anh_C", NhatKy_ViPham!F:F, B12, NhatKy_ViPham!C:C, "T20") - SUMIFS(NhatKy_ViPham!K:K, NhatKy_ViPham!E:E, "12_Anh_C", NhatKy_ViPham!F:F, B12, NhatKy_ViPham!C:C, "T20")</f>
        <v>100</v>
      </c>
      <c r="AL12" s="6">
        <f>100 + SUMIFS(NhatKy_ViPham!J:J, NhatKy_ViPham!E:E, "12_Anh_C", NhatKy_ViPham!F:F, B12, NhatKy_ViPham!C:C, "T21") - SUMIFS(NhatKy_ViPham!K:K, NhatKy_ViPham!E:E, "12_Anh_C", NhatKy_ViPham!F:F, B12, NhatKy_ViPham!C:C, "T21")</f>
        <v>100</v>
      </c>
      <c r="AM12" s="6">
        <f>100 + SUMIFS(NhatKy_ViPham!J:J, NhatKy_ViPham!E:E, "12_Anh_C", NhatKy_ViPham!F:F, B12, NhatKy_ViPham!C:C, "T22") - SUMIFS(NhatKy_ViPham!K:K, NhatKy_ViPham!E:E, "12_Anh_C", NhatKy_ViPham!F:F, B12, NhatKy_ViPham!C:C, "T22")</f>
        <v>100</v>
      </c>
      <c r="AN12" s="6">
        <f>100 + SUMIFS(NhatKy_ViPham!J:J, NhatKy_ViPham!E:E, "12_Anh_C", NhatKy_ViPham!F:F, B12, NhatKy_ViPham!C:C, "T23") - SUMIFS(NhatKy_ViPham!K:K, NhatKy_ViPham!E:E, "12_Anh_C", NhatKy_ViPham!F:F, B12, NhatKy_ViPham!C:C, "T23")</f>
        <v>100</v>
      </c>
      <c r="AO12" s="6">
        <f>100 + SUMIFS(NhatKy_ViPham!J:J, NhatKy_ViPham!E:E, "12_Anh_C", NhatKy_ViPham!F:F, B12, NhatKy_ViPham!C:C, "T24") - SUMIFS(NhatKy_ViPham!K:K, NhatKy_ViPham!E:E, "12_Anh_C", NhatKy_ViPham!F:F, B12, NhatKy_ViPham!C:C, "T24")</f>
        <v>100</v>
      </c>
      <c r="AP12" s="6">
        <f>100 + SUMIFS(NhatKy_ViPham!J:J, NhatKy_ViPham!E:E, "12_Anh_C", NhatKy_ViPham!F:F, B12, NhatKy_ViPham!C:C, "T25") - SUMIFS(NhatKy_ViPham!K:K, NhatKy_ViPham!E:E, "12_Anh_C", NhatKy_ViPham!F:F, B12, NhatKy_ViPham!C:C, "T25")</f>
        <v>100</v>
      </c>
      <c r="AQ12" s="6">
        <f>100 + SUMIFS(NhatKy_ViPham!J:J, NhatKy_ViPham!E:E, "12_Anh_C", NhatKy_ViPham!F:F, B12, NhatKy_ViPham!C:C, "T26") - SUMIFS(NhatKy_ViPham!K:K, NhatKy_ViPham!E:E, "12_Anh_C", NhatKy_ViPham!F:F, B12, NhatKy_ViPham!C:C, "T26")</f>
        <v>100</v>
      </c>
      <c r="AR12" s="6">
        <f>100 + SUMIFS(NhatKy_ViPham!J:J, NhatKy_ViPham!E:E, "12_Anh_C", NhatKy_ViPham!F:F, B12, NhatKy_ViPham!C:C, "T27") - SUMIFS(NhatKy_ViPham!K:K, NhatKy_ViPham!E:E, "12_Anh_C", NhatKy_ViPham!F:F, B12, NhatKy_ViPham!C:C, "T27")</f>
        <v>100</v>
      </c>
      <c r="AS12" s="6">
        <f>100 + SUMIFS(NhatKy_ViPham!J:J, NhatKy_ViPham!E:E, "12_Anh_C", NhatKy_ViPham!F:F, B12, NhatKy_ViPham!C:C, "T28") - SUMIFS(NhatKy_ViPham!K:K, NhatKy_ViPham!E:E, "12_Anh_C", NhatKy_ViPham!F:F, B12, NhatKy_ViPham!C:C, "T28")</f>
        <v>100</v>
      </c>
      <c r="AT12" s="6">
        <f>100 + SUMIFS(NhatKy_ViPham!J:J, NhatKy_ViPham!E:E, "12_Anh_C", NhatKy_ViPham!F:F, B12, NhatKy_ViPham!C:C, "T29") - SUMIFS(NhatKy_ViPham!K:K, NhatKy_ViPham!E:E, "12_Anh_C", NhatKy_ViPham!F:F, B12, NhatKy_ViPham!C:C, "T29")</f>
        <v>100</v>
      </c>
      <c r="AU12" s="6">
        <f>100 + SUMIFS(NhatKy_ViPham!J:J, NhatKy_ViPham!E:E, "12_Anh_C", NhatKy_ViPham!F:F, B12, NhatKy_ViPham!C:C, "T30") - SUMIFS(NhatKy_ViPham!K:K, NhatKy_ViPham!E:E, "12_Anh_C", NhatKy_ViPham!F:F, B12, NhatKy_ViPham!C:C, "T30")</f>
        <v>100</v>
      </c>
      <c r="AV12" s="6">
        <f>100 + SUMIFS(NhatKy_ViPham!J:J, NhatKy_ViPham!E:E, "12_Anh_C", NhatKy_ViPham!F:F, B12, NhatKy_ViPham!C:C, "T31") - SUMIFS(NhatKy_ViPham!K:K, NhatKy_ViPham!E:E, "12_Anh_C", NhatKy_ViPham!F:F, B12, NhatKy_ViPham!C:C, "T31")</f>
        <v>100</v>
      </c>
      <c r="AW12" s="6">
        <f>100 + SUMIFS(NhatKy_ViPham!J:J, NhatKy_ViPham!E:E, "12_Anh_C", NhatKy_ViPham!F:F, B12, NhatKy_ViPham!C:C, "T32") - SUMIFS(NhatKy_ViPham!K:K, NhatKy_ViPham!E:E, "12_Anh_C", NhatKy_ViPham!F:F, B12, NhatKy_ViPham!C:C, "T32")</f>
        <v>100</v>
      </c>
      <c r="AX12" s="6">
        <f>100 + SUMIFS(NhatKy_ViPham!J:J, NhatKy_ViPham!E:E, "12_Anh_C", NhatKy_ViPham!F:F, B12, NhatKy_ViPham!C:C, "T33") - SUMIFS(NhatKy_ViPham!K:K, NhatKy_ViPham!E:E, "12_Anh_C", NhatKy_ViPham!F:F, B12, NhatKy_ViPham!C:C, "T33")</f>
        <v>100</v>
      </c>
      <c r="AY12" s="6">
        <f>100 + SUMIFS(NhatKy_ViPham!J:J, NhatKy_ViPham!E:E, "12_Anh_C", NhatKy_ViPham!F:F, B12, NhatKy_ViPham!C:C, "T34") - SUMIFS(NhatKy_ViPham!K:K, NhatKy_ViPham!E:E, "12_Anh_C", NhatKy_ViPham!F:F, B12, NhatKy_ViPham!C:C, "T34")</f>
        <v>100</v>
      </c>
      <c r="AZ12" s="6">
        <f>100 + SUMIFS(NhatKy_ViPham!J:J, NhatKy_ViPham!E:E, "12_Anh_C", NhatKy_ViPham!F:F, B12, NhatKy_ViPham!C:C, "T35") - SUMIFS(NhatKy_ViPham!K:K, NhatKy_ViPham!E:E, "12_Anh_C", NhatKy_ViPham!F:F, B12, NhatKy_ViPham!C:C, "T35")</f>
        <v>100</v>
      </c>
      <c r="BA12" s="12">
        <f t="shared" si="0"/>
        <v>100</v>
      </c>
      <c r="BB12" s="11" t="s">
        <v>430</v>
      </c>
      <c r="BC12" s="16" t="str">
        <f t="shared" si="1"/>
        <v>Tốt</v>
      </c>
      <c r="BD12" s="15" t="str">
        <f t="shared" si="2"/>
        <v>🟢 BÌNH THƯỜNG</v>
      </c>
    </row>
    <row r="13" spans="1:56" x14ac:dyDescent="0.25">
      <c r="A13" s="4">
        <v>5</v>
      </c>
      <c r="B13" s="10" t="s">
        <v>2996</v>
      </c>
      <c r="C13" s="4" t="s">
        <v>2997</v>
      </c>
      <c r="D13" s="4" t="s">
        <v>435</v>
      </c>
      <c r="E13" s="11" t="s">
        <v>430</v>
      </c>
      <c r="F13" s="7">
        <f>SUMIFS(NhatKy_ViPham!K:K, NhatKy_ViPham!E:E, "12_Anh_C", NhatKy_ViPham!F:F, B13, NhatKy_ViPham!H:H, "L01")</f>
        <v>0</v>
      </c>
      <c r="G13" s="7">
        <f>SUMIFS(NhatKy_ViPham!K:K, NhatKy_ViPham!E:E, "12_Anh_C", NhatKy_ViPham!F:F, B13, NhatKy_ViPham!H:H, "L02")</f>
        <v>0</v>
      </c>
      <c r="H13" s="7">
        <f>SUMIFS(NhatKy_ViPham!K:K, NhatKy_ViPham!E:E, "12_Anh_C", NhatKy_ViPham!F:F, B13, NhatKy_ViPham!H:H, "L03")</f>
        <v>0</v>
      </c>
      <c r="I13" s="7">
        <f>SUMIFS(NhatKy_ViPham!K:K, NhatKy_ViPham!E:E, "12_Anh_C", NhatKy_ViPham!F:F, B13, NhatKy_ViPham!H:H, "L04")</f>
        <v>0</v>
      </c>
      <c r="J13" s="7">
        <f>SUMIFS(NhatKy_ViPham!K:K, NhatKy_ViPham!E:E, "12_Anh_C", NhatKy_ViPham!F:F, B13, NhatKy_ViPham!H:H, "L05")</f>
        <v>0</v>
      </c>
      <c r="K13" s="7">
        <f>SUMIFS(NhatKy_ViPham!K:K, NhatKy_ViPham!E:E, "12_Anh_C", NhatKy_ViPham!F:F, B13, NhatKy_ViPham!H:H, "L06")</f>
        <v>0</v>
      </c>
      <c r="L13" s="7">
        <f>SUMIFS(NhatKy_ViPham!K:K, NhatKy_ViPham!E:E, "12_Anh_C", NhatKy_ViPham!F:F, B13, NhatKy_ViPham!H:H, "L07")</f>
        <v>0</v>
      </c>
      <c r="M13" s="7">
        <f>SUMIFS(NhatKy_ViPham!K:K, NhatKy_ViPham!E:E, "12_Anh_C", NhatKy_ViPham!F:F, B13, NhatKy_ViPham!H:H, "L08")</f>
        <v>0</v>
      </c>
      <c r="N13" s="7">
        <f>SUMIFS(NhatKy_ViPham!K:K, NhatKy_ViPham!E:E, "12_Anh_C", NhatKy_ViPham!F:F, B13, NhatKy_ViPham!H:H, "L09")</f>
        <v>0</v>
      </c>
      <c r="O13" s="7">
        <f>SUMIFS(NhatKy_ViPham!K:K, NhatKy_ViPham!E:E, "12_Anh_C", NhatKy_ViPham!F:F, B13, NhatKy_ViPham!H:H, "L10")</f>
        <v>0</v>
      </c>
      <c r="P13" s="12">
        <f>SUMIFS(NhatKy_ViPham!J:J, NhatKy_ViPham!E:E, "12_Anh_C", NhatKy_ViPham!F:F, B13)</f>
        <v>0</v>
      </c>
      <c r="Q13" s="13">
        <f>SUMIFS(NhatKy_ViPham!K:K, NhatKy_ViPham!E:E, "12_Anh_C", NhatKy_ViPham!F:F, B13)</f>
        <v>0</v>
      </c>
      <c r="R13" s="7">
        <f>100 + SUMIFS(NhatKy_ViPham!J:J, NhatKy_ViPham!E:E, "12_Anh_C", NhatKy_ViPham!F:F, B13, NhatKy_ViPham!C:C, "T1") - SUMIFS(NhatKy_ViPham!K:K, NhatKy_ViPham!E:E, "12_Anh_C", NhatKy_ViPham!F:F, B13, NhatKy_ViPham!C:C, "T1")</f>
        <v>100</v>
      </c>
      <c r="S13" s="7">
        <f>100 + SUMIFS(NhatKy_ViPham!J:J, NhatKy_ViPham!E:E, "12_Anh_C", NhatKy_ViPham!F:F, B13, NhatKy_ViPham!C:C, "T2") - SUMIFS(NhatKy_ViPham!K:K, NhatKy_ViPham!E:E, "12_Anh_C", NhatKy_ViPham!F:F, B13, NhatKy_ViPham!C:C, "T2")</f>
        <v>100</v>
      </c>
      <c r="T13" s="7">
        <f>100 + SUMIFS(NhatKy_ViPham!J:J, NhatKy_ViPham!E:E, "12_Anh_C", NhatKy_ViPham!F:F, B13, NhatKy_ViPham!C:C, "T3") - SUMIFS(NhatKy_ViPham!K:K, NhatKy_ViPham!E:E, "12_Anh_C", NhatKy_ViPham!F:F, B13, NhatKy_ViPham!C:C, "T3")</f>
        <v>100</v>
      </c>
      <c r="U13" s="7">
        <f>100 + SUMIFS(NhatKy_ViPham!J:J, NhatKy_ViPham!E:E, "12_Anh_C", NhatKy_ViPham!F:F, B13, NhatKy_ViPham!C:C, "T4") - SUMIFS(NhatKy_ViPham!K:K, NhatKy_ViPham!E:E, "12_Anh_C", NhatKy_ViPham!F:F, B13, NhatKy_ViPham!C:C, "T4")</f>
        <v>100</v>
      </c>
      <c r="V13" s="7">
        <f>100 + SUMIFS(NhatKy_ViPham!J:J, NhatKy_ViPham!E:E, "12_Anh_C", NhatKy_ViPham!F:F, B13, NhatKy_ViPham!C:C, "T5") - SUMIFS(NhatKy_ViPham!K:K, NhatKy_ViPham!E:E, "12_Anh_C", NhatKy_ViPham!F:F, B13, NhatKy_ViPham!C:C, "T5")</f>
        <v>100</v>
      </c>
      <c r="W13" s="7">
        <f>100 + SUMIFS(NhatKy_ViPham!J:J, NhatKy_ViPham!E:E, "12_Anh_C", NhatKy_ViPham!F:F, B13, NhatKy_ViPham!C:C, "T6") - SUMIFS(NhatKy_ViPham!K:K, NhatKy_ViPham!E:E, "12_Anh_C", NhatKy_ViPham!F:F, B13, NhatKy_ViPham!C:C, "T6")</f>
        <v>100</v>
      </c>
      <c r="X13" s="7">
        <f>100 + SUMIFS(NhatKy_ViPham!J:J, NhatKy_ViPham!E:E, "12_Anh_C", NhatKy_ViPham!F:F, B13, NhatKy_ViPham!C:C, "T7") - SUMIFS(NhatKy_ViPham!K:K, NhatKy_ViPham!E:E, "12_Anh_C", NhatKy_ViPham!F:F, B13, NhatKy_ViPham!C:C, "T7")</f>
        <v>100</v>
      </c>
      <c r="Y13" s="7">
        <f>100 + SUMIFS(NhatKy_ViPham!J:J, NhatKy_ViPham!E:E, "12_Anh_C", NhatKy_ViPham!F:F, B13, NhatKy_ViPham!C:C, "T8") - SUMIFS(NhatKy_ViPham!K:K, NhatKy_ViPham!E:E, "12_Anh_C", NhatKy_ViPham!F:F, B13, NhatKy_ViPham!C:C, "T8")</f>
        <v>100</v>
      </c>
      <c r="Z13" s="7">
        <f>100 + SUMIFS(NhatKy_ViPham!J:J, NhatKy_ViPham!E:E, "12_Anh_C", NhatKy_ViPham!F:F, B13, NhatKy_ViPham!C:C, "T9") - SUMIFS(NhatKy_ViPham!K:K, NhatKy_ViPham!E:E, "12_Anh_C", NhatKy_ViPham!F:F, B13, NhatKy_ViPham!C:C, "T9")</f>
        <v>100</v>
      </c>
      <c r="AA13" s="7">
        <f>100 + SUMIFS(NhatKy_ViPham!J:J, NhatKy_ViPham!E:E, "12_Anh_C", NhatKy_ViPham!F:F, B13, NhatKy_ViPham!C:C, "T10") - SUMIFS(NhatKy_ViPham!K:K, NhatKy_ViPham!E:E, "12_Anh_C", NhatKy_ViPham!F:F, B13, NhatKy_ViPham!C:C, "T10")</f>
        <v>100</v>
      </c>
      <c r="AB13" s="7">
        <f>100 + SUMIFS(NhatKy_ViPham!J:J, NhatKy_ViPham!E:E, "12_Anh_C", NhatKy_ViPham!F:F, B13, NhatKy_ViPham!C:C, "T11") - SUMIFS(NhatKy_ViPham!K:K, NhatKy_ViPham!E:E, "12_Anh_C", NhatKy_ViPham!F:F, B13, NhatKy_ViPham!C:C, "T11")</f>
        <v>100</v>
      </c>
      <c r="AC13" s="7">
        <f>100 + SUMIFS(NhatKy_ViPham!J:J, NhatKy_ViPham!E:E, "12_Anh_C", NhatKy_ViPham!F:F, B13, NhatKy_ViPham!C:C, "T12") - SUMIFS(NhatKy_ViPham!K:K, NhatKy_ViPham!E:E, "12_Anh_C", NhatKy_ViPham!F:F, B13, NhatKy_ViPham!C:C, "T12")</f>
        <v>100</v>
      </c>
      <c r="AD13" s="7">
        <f>100 + SUMIFS(NhatKy_ViPham!J:J, NhatKy_ViPham!E:E, "12_Anh_C", NhatKy_ViPham!F:F, B13, NhatKy_ViPham!C:C, "T13") - SUMIFS(NhatKy_ViPham!K:K, NhatKy_ViPham!E:E, "12_Anh_C", NhatKy_ViPham!F:F, B13, NhatKy_ViPham!C:C, "T13")</f>
        <v>100</v>
      </c>
      <c r="AE13" s="7">
        <f>100 + SUMIFS(NhatKy_ViPham!J:J, NhatKy_ViPham!E:E, "12_Anh_C", NhatKy_ViPham!F:F, B13, NhatKy_ViPham!C:C, "T14") - SUMIFS(NhatKy_ViPham!K:K, NhatKy_ViPham!E:E, "12_Anh_C", NhatKy_ViPham!F:F, B13, NhatKy_ViPham!C:C, "T14")</f>
        <v>100</v>
      </c>
      <c r="AF13" s="7">
        <f>100 + SUMIFS(NhatKy_ViPham!J:J, NhatKy_ViPham!E:E, "12_Anh_C", NhatKy_ViPham!F:F, B13, NhatKy_ViPham!C:C, "T15") - SUMIFS(NhatKy_ViPham!K:K, NhatKy_ViPham!E:E, "12_Anh_C", NhatKy_ViPham!F:F, B13, NhatKy_ViPham!C:C, "T15")</f>
        <v>100</v>
      </c>
      <c r="AG13" s="7">
        <f>100 + SUMIFS(NhatKy_ViPham!J:J, NhatKy_ViPham!E:E, "12_Anh_C", NhatKy_ViPham!F:F, B13, NhatKy_ViPham!C:C, "T16") - SUMIFS(NhatKy_ViPham!K:K, NhatKy_ViPham!E:E, "12_Anh_C", NhatKy_ViPham!F:F, B13, NhatKy_ViPham!C:C, "T16")</f>
        <v>100</v>
      </c>
      <c r="AH13" s="7">
        <f>100 + SUMIFS(NhatKy_ViPham!J:J, NhatKy_ViPham!E:E, "12_Anh_C", NhatKy_ViPham!F:F, B13, NhatKy_ViPham!C:C, "T17") - SUMIFS(NhatKy_ViPham!K:K, NhatKy_ViPham!E:E, "12_Anh_C", NhatKy_ViPham!F:F, B13, NhatKy_ViPham!C:C, "T17")</f>
        <v>100</v>
      </c>
      <c r="AI13" s="7">
        <f>100 + SUMIFS(NhatKy_ViPham!J:J, NhatKy_ViPham!E:E, "12_Anh_C", NhatKy_ViPham!F:F, B13, NhatKy_ViPham!C:C, "T18") - SUMIFS(NhatKy_ViPham!K:K, NhatKy_ViPham!E:E, "12_Anh_C", NhatKy_ViPham!F:F, B13, NhatKy_ViPham!C:C, "T18")</f>
        <v>100</v>
      </c>
      <c r="AJ13" s="7">
        <f>100 + SUMIFS(NhatKy_ViPham!J:J, NhatKy_ViPham!E:E, "12_Anh_C", NhatKy_ViPham!F:F, B13, NhatKy_ViPham!C:C, "T19") - SUMIFS(NhatKy_ViPham!K:K, NhatKy_ViPham!E:E, "12_Anh_C", NhatKy_ViPham!F:F, B13, NhatKy_ViPham!C:C, "T19")</f>
        <v>100</v>
      </c>
      <c r="AK13" s="7">
        <f>100 + SUMIFS(NhatKy_ViPham!J:J, NhatKy_ViPham!E:E, "12_Anh_C", NhatKy_ViPham!F:F, B13, NhatKy_ViPham!C:C, "T20") - SUMIFS(NhatKy_ViPham!K:K, NhatKy_ViPham!E:E, "12_Anh_C", NhatKy_ViPham!F:F, B13, NhatKy_ViPham!C:C, "T20")</f>
        <v>100</v>
      </c>
      <c r="AL13" s="7">
        <f>100 + SUMIFS(NhatKy_ViPham!J:J, NhatKy_ViPham!E:E, "12_Anh_C", NhatKy_ViPham!F:F, B13, NhatKy_ViPham!C:C, "T21") - SUMIFS(NhatKy_ViPham!K:K, NhatKy_ViPham!E:E, "12_Anh_C", NhatKy_ViPham!F:F, B13, NhatKy_ViPham!C:C, "T21")</f>
        <v>100</v>
      </c>
      <c r="AM13" s="7">
        <f>100 + SUMIFS(NhatKy_ViPham!J:J, NhatKy_ViPham!E:E, "12_Anh_C", NhatKy_ViPham!F:F, B13, NhatKy_ViPham!C:C, "T22") - SUMIFS(NhatKy_ViPham!K:K, NhatKy_ViPham!E:E, "12_Anh_C", NhatKy_ViPham!F:F, B13, NhatKy_ViPham!C:C, "T22")</f>
        <v>100</v>
      </c>
      <c r="AN13" s="7">
        <f>100 + SUMIFS(NhatKy_ViPham!J:J, NhatKy_ViPham!E:E, "12_Anh_C", NhatKy_ViPham!F:F, B13, NhatKy_ViPham!C:C, "T23") - SUMIFS(NhatKy_ViPham!K:K, NhatKy_ViPham!E:E, "12_Anh_C", NhatKy_ViPham!F:F, B13, NhatKy_ViPham!C:C, "T23")</f>
        <v>100</v>
      </c>
      <c r="AO13" s="7">
        <f>100 + SUMIFS(NhatKy_ViPham!J:J, NhatKy_ViPham!E:E, "12_Anh_C", NhatKy_ViPham!F:F, B13, NhatKy_ViPham!C:C, "T24") - SUMIFS(NhatKy_ViPham!K:K, NhatKy_ViPham!E:E, "12_Anh_C", NhatKy_ViPham!F:F, B13, NhatKy_ViPham!C:C, "T24")</f>
        <v>100</v>
      </c>
      <c r="AP13" s="7">
        <f>100 + SUMIFS(NhatKy_ViPham!J:J, NhatKy_ViPham!E:E, "12_Anh_C", NhatKy_ViPham!F:F, B13, NhatKy_ViPham!C:C, "T25") - SUMIFS(NhatKy_ViPham!K:K, NhatKy_ViPham!E:E, "12_Anh_C", NhatKy_ViPham!F:F, B13, NhatKy_ViPham!C:C, "T25")</f>
        <v>100</v>
      </c>
      <c r="AQ13" s="7">
        <f>100 + SUMIFS(NhatKy_ViPham!J:J, NhatKy_ViPham!E:E, "12_Anh_C", NhatKy_ViPham!F:F, B13, NhatKy_ViPham!C:C, "T26") - SUMIFS(NhatKy_ViPham!K:K, NhatKy_ViPham!E:E, "12_Anh_C", NhatKy_ViPham!F:F, B13, NhatKy_ViPham!C:C, "T26")</f>
        <v>100</v>
      </c>
      <c r="AR13" s="7">
        <f>100 + SUMIFS(NhatKy_ViPham!J:J, NhatKy_ViPham!E:E, "12_Anh_C", NhatKy_ViPham!F:F, B13, NhatKy_ViPham!C:C, "T27") - SUMIFS(NhatKy_ViPham!K:K, NhatKy_ViPham!E:E, "12_Anh_C", NhatKy_ViPham!F:F, B13, NhatKy_ViPham!C:C, "T27")</f>
        <v>100</v>
      </c>
      <c r="AS13" s="7">
        <f>100 + SUMIFS(NhatKy_ViPham!J:J, NhatKy_ViPham!E:E, "12_Anh_C", NhatKy_ViPham!F:F, B13, NhatKy_ViPham!C:C, "T28") - SUMIFS(NhatKy_ViPham!K:K, NhatKy_ViPham!E:E, "12_Anh_C", NhatKy_ViPham!F:F, B13, NhatKy_ViPham!C:C, "T28")</f>
        <v>100</v>
      </c>
      <c r="AT13" s="7">
        <f>100 + SUMIFS(NhatKy_ViPham!J:J, NhatKy_ViPham!E:E, "12_Anh_C", NhatKy_ViPham!F:F, B13, NhatKy_ViPham!C:C, "T29") - SUMIFS(NhatKy_ViPham!K:K, NhatKy_ViPham!E:E, "12_Anh_C", NhatKy_ViPham!F:F, B13, NhatKy_ViPham!C:C, "T29")</f>
        <v>100</v>
      </c>
      <c r="AU13" s="7">
        <f>100 + SUMIFS(NhatKy_ViPham!J:J, NhatKy_ViPham!E:E, "12_Anh_C", NhatKy_ViPham!F:F, B13, NhatKy_ViPham!C:C, "T30") - SUMIFS(NhatKy_ViPham!K:K, NhatKy_ViPham!E:E, "12_Anh_C", NhatKy_ViPham!F:F, B13, NhatKy_ViPham!C:C, "T30")</f>
        <v>100</v>
      </c>
      <c r="AV13" s="7">
        <f>100 + SUMIFS(NhatKy_ViPham!J:J, NhatKy_ViPham!E:E, "12_Anh_C", NhatKy_ViPham!F:F, B13, NhatKy_ViPham!C:C, "T31") - SUMIFS(NhatKy_ViPham!K:K, NhatKy_ViPham!E:E, "12_Anh_C", NhatKy_ViPham!F:F, B13, NhatKy_ViPham!C:C, "T31")</f>
        <v>100</v>
      </c>
      <c r="AW13" s="7">
        <f>100 + SUMIFS(NhatKy_ViPham!J:J, NhatKy_ViPham!E:E, "12_Anh_C", NhatKy_ViPham!F:F, B13, NhatKy_ViPham!C:C, "T32") - SUMIFS(NhatKy_ViPham!K:K, NhatKy_ViPham!E:E, "12_Anh_C", NhatKy_ViPham!F:F, B13, NhatKy_ViPham!C:C, "T32")</f>
        <v>100</v>
      </c>
      <c r="AX13" s="7">
        <f>100 + SUMIFS(NhatKy_ViPham!J:J, NhatKy_ViPham!E:E, "12_Anh_C", NhatKy_ViPham!F:F, B13, NhatKy_ViPham!C:C, "T33") - SUMIFS(NhatKy_ViPham!K:K, NhatKy_ViPham!E:E, "12_Anh_C", NhatKy_ViPham!F:F, B13, NhatKy_ViPham!C:C, "T33")</f>
        <v>100</v>
      </c>
      <c r="AY13" s="7">
        <f>100 + SUMIFS(NhatKy_ViPham!J:J, NhatKy_ViPham!E:E, "12_Anh_C", NhatKy_ViPham!F:F, B13, NhatKy_ViPham!C:C, "T34") - SUMIFS(NhatKy_ViPham!K:K, NhatKy_ViPham!E:E, "12_Anh_C", NhatKy_ViPham!F:F, B13, NhatKy_ViPham!C:C, "T34")</f>
        <v>100</v>
      </c>
      <c r="AZ13" s="7">
        <f>100 + SUMIFS(NhatKy_ViPham!J:J, NhatKy_ViPham!E:E, "12_Anh_C", NhatKy_ViPham!F:F, B13, NhatKy_ViPham!C:C, "T35") - SUMIFS(NhatKy_ViPham!K:K, NhatKy_ViPham!E:E, "12_Anh_C", NhatKy_ViPham!F:F, B13, NhatKy_ViPham!C:C, "T35")</f>
        <v>100</v>
      </c>
      <c r="BA13" s="12">
        <f t="shared" si="0"/>
        <v>100</v>
      </c>
      <c r="BB13" s="11" t="s">
        <v>430</v>
      </c>
      <c r="BC13" s="14" t="str">
        <f t="shared" si="1"/>
        <v>Tốt</v>
      </c>
      <c r="BD13" s="10" t="str">
        <f t="shared" si="2"/>
        <v>🟢 BÌNH THƯỜNG</v>
      </c>
    </row>
    <row r="14" spans="1:56" x14ac:dyDescent="0.25">
      <c r="A14" s="5">
        <v>6</v>
      </c>
      <c r="B14" s="15" t="s">
        <v>2998</v>
      </c>
      <c r="C14" s="5" t="s">
        <v>2344</v>
      </c>
      <c r="D14" s="5" t="s">
        <v>435</v>
      </c>
      <c r="E14" s="11" t="s">
        <v>430</v>
      </c>
      <c r="F14" s="6">
        <f>SUMIFS(NhatKy_ViPham!K:K, NhatKy_ViPham!E:E, "12_Anh_C", NhatKy_ViPham!F:F, B14, NhatKy_ViPham!H:H, "L01")</f>
        <v>0</v>
      </c>
      <c r="G14" s="6">
        <f>SUMIFS(NhatKy_ViPham!K:K, NhatKy_ViPham!E:E, "12_Anh_C", NhatKy_ViPham!F:F, B14, NhatKy_ViPham!H:H, "L02")</f>
        <v>0</v>
      </c>
      <c r="H14" s="6">
        <f>SUMIFS(NhatKy_ViPham!K:K, NhatKy_ViPham!E:E, "12_Anh_C", NhatKy_ViPham!F:F, B14, NhatKy_ViPham!H:H, "L03")</f>
        <v>0</v>
      </c>
      <c r="I14" s="6">
        <f>SUMIFS(NhatKy_ViPham!K:K, NhatKy_ViPham!E:E, "12_Anh_C", NhatKy_ViPham!F:F, B14, NhatKy_ViPham!H:H, "L04")</f>
        <v>0</v>
      </c>
      <c r="J14" s="6">
        <f>SUMIFS(NhatKy_ViPham!K:K, NhatKy_ViPham!E:E, "12_Anh_C", NhatKy_ViPham!F:F, B14, NhatKy_ViPham!H:H, "L05")</f>
        <v>0</v>
      </c>
      <c r="K14" s="6">
        <f>SUMIFS(NhatKy_ViPham!K:K, NhatKy_ViPham!E:E, "12_Anh_C", NhatKy_ViPham!F:F, B14, NhatKy_ViPham!H:H, "L06")</f>
        <v>0</v>
      </c>
      <c r="L14" s="6">
        <f>SUMIFS(NhatKy_ViPham!K:K, NhatKy_ViPham!E:E, "12_Anh_C", NhatKy_ViPham!F:F, B14, NhatKy_ViPham!H:H, "L07")</f>
        <v>0</v>
      </c>
      <c r="M14" s="6">
        <f>SUMIFS(NhatKy_ViPham!K:K, NhatKy_ViPham!E:E, "12_Anh_C", NhatKy_ViPham!F:F, B14, NhatKy_ViPham!H:H, "L08")</f>
        <v>0</v>
      </c>
      <c r="N14" s="6">
        <f>SUMIFS(NhatKy_ViPham!K:K, NhatKy_ViPham!E:E, "12_Anh_C", NhatKy_ViPham!F:F, B14, NhatKy_ViPham!H:H, "L09")</f>
        <v>0</v>
      </c>
      <c r="O14" s="6">
        <f>SUMIFS(NhatKy_ViPham!K:K, NhatKy_ViPham!E:E, "12_Anh_C", NhatKy_ViPham!F:F, B14, NhatKy_ViPham!H:H, "L10")</f>
        <v>0</v>
      </c>
      <c r="P14" s="12">
        <f>SUMIFS(NhatKy_ViPham!J:J, NhatKy_ViPham!E:E, "12_Anh_C", NhatKy_ViPham!F:F, B14)</f>
        <v>0</v>
      </c>
      <c r="Q14" s="13">
        <f>SUMIFS(NhatKy_ViPham!K:K, NhatKy_ViPham!E:E, "12_Anh_C", NhatKy_ViPham!F:F, B14)</f>
        <v>0</v>
      </c>
      <c r="R14" s="6">
        <f>100 + SUMIFS(NhatKy_ViPham!J:J, NhatKy_ViPham!E:E, "12_Anh_C", NhatKy_ViPham!F:F, B14, NhatKy_ViPham!C:C, "T1") - SUMIFS(NhatKy_ViPham!K:K, NhatKy_ViPham!E:E, "12_Anh_C", NhatKy_ViPham!F:F, B14, NhatKy_ViPham!C:C, "T1")</f>
        <v>100</v>
      </c>
      <c r="S14" s="6">
        <f>100 + SUMIFS(NhatKy_ViPham!J:J, NhatKy_ViPham!E:E, "12_Anh_C", NhatKy_ViPham!F:F, B14, NhatKy_ViPham!C:C, "T2") - SUMIFS(NhatKy_ViPham!K:K, NhatKy_ViPham!E:E, "12_Anh_C", NhatKy_ViPham!F:F, B14, NhatKy_ViPham!C:C, "T2")</f>
        <v>100</v>
      </c>
      <c r="T14" s="6">
        <f>100 + SUMIFS(NhatKy_ViPham!J:J, NhatKy_ViPham!E:E, "12_Anh_C", NhatKy_ViPham!F:F, B14, NhatKy_ViPham!C:C, "T3") - SUMIFS(NhatKy_ViPham!K:K, NhatKy_ViPham!E:E, "12_Anh_C", NhatKy_ViPham!F:F, B14, NhatKy_ViPham!C:C, "T3")</f>
        <v>100</v>
      </c>
      <c r="U14" s="6">
        <f>100 + SUMIFS(NhatKy_ViPham!J:J, NhatKy_ViPham!E:E, "12_Anh_C", NhatKy_ViPham!F:F, B14, NhatKy_ViPham!C:C, "T4") - SUMIFS(NhatKy_ViPham!K:K, NhatKy_ViPham!E:E, "12_Anh_C", NhatKy_ViPham!F:F, B14, NhatKy_ViPham!C:C, "T4")</f>
        <v>100</v>
      </c>
      <c r="V14" s="6">
        <f>100 + SUMIFS(NhatKy_ViPham!J:J, NhatKy_ViPham!E:E, "12_Anh_C", NhatKy_ViPham!F:F, B14, NhatKy_ViPham!C:C, "T5") - SUMIFS(NhatKy_ViPham!K:K, NhatKy_ViPham!E:E, "12_Anh_C", NhatKy_ViPham!F:F, B14, NhatKy_ViPham!C:C, "T5")</f>
        <v>100</v>
      </c>
      <c r="W14" s="6">
        <f>100 + SUMIFS(NhatKy_ViPham!J:J, NhatKy_ViPham!E:E, "12_Anh_C", NhatKy_ViPham!F:F, B14, NhatKy_ViPham!C:C, "T6") - SUMIFS(NhatKy_ViPham!K:K, NhatKy_ViPham!E:E, "12_Anh_C", NhatKy_ViPham!F:F, B14, NhatKy_ViPham!C:C, "T6")</f>
        <v>100</v>
      </c>
      <c r="X14" s="6">
        <f>100 + SUMIFS(NhatKy_ViPham!J:J, NhatKy_ViPham!E:E, "12_Anh_C", NhatKy_ViPham!F:F, B14, NhatKy_ViPham!C:C, "T7") - SUMIFS(NhatKy_ViPham!K:K, NhatKy_ViPham!E:E, "12_Anh_C", NhatKy_ViPham!F:F, B14, NhatKy_ViPham!C:C, "T7")</f>
        <v>100</v>
      </c>
      <c r="Y14" s="6">
        <f>100 + SUMIFS(NhatKy_ViPham!J:J, NhatKy_ViPham!E:E, "12_Anh_C", NhatKy_ViPham!F:F, B14, NhatKy_ViPham!C:C, "T8") - SUMIFS(NhatKy_ViPham!K:K, NhatKy_ViPham!E:E, "12_Anh_C", NhatKy_ViPham!F:F, B14, NhatKy_ViPham!C:C, "T8")</f>
        <v>100</v>
      </c>
      <c r="Z14" s="6">
        <f>100 + SUMIFS(NhatKy_ViPham!J:J, NhatKy_ViPham!E:E, "12_Anh_C", NhatKy_ViPham!F:F, B14, NhatKy_ViPham!C:C, "T9") - SUMIFS(NhatKy_ViPham!K:K, NhatKy_ViPham!E:E, "12_Anh_C", NhatKy_ViPham!F:F, B14, NhatKy_ViPham!C:C, "T9")</f>
        <v>100</v>
      </c>
      <c r="AA14" s="6">
        <f>100 + SUMIFS(NhatKy_ViPham!J:J, NhatKy_ViPham!E:E, "12_Anh_C", NhatKy_ViPham!F:F, B14, NhatKy_ViPham!C:C, "T10") - SUMIFS(NhatKy_ViPham!K:K, NhatKy_ViPham!E:E, "12_Anh_C", NhatKy_ViPham!F:F, B14, NhatKy_ViPham!C:C, "T10")</f>
        <v>100</v>
      </c>
      <c r="AB14" s="6">
        <f>100 + SUMIFS(NhatKy_ViPham!J:J, NhatKy_ViPham!E:E, "12_Anh_C", NhatKy_ViPham!F:F, B14, NhatKy_ViPham!C:C, "T11") - SUMIFS(NhatKy_ViPham!K:K, NhatKy_ViPham!E:E, "12_Anh_C", NhatKy_ViPham!F:F, B14, NhatKy_ViPham!C:C, "T11")</f>
        <v>100</v>
      </c>
      <c r="AC14" s="6">
        <f>100 + SUMIFS(NhatKy_ViPham!J:J, NhatKy_ViPham!E:E, "12_Anh_C", NhatKy_ViPham!F:F, B14, NhatKy_ViPham!C:C, "T12") - SUMIFS(NhatKy_ViPham!K:K, NhatKy_ViPham!E:E, "12_Anh_C", NhatKy_ViPham!F:F, B14, NhatKy_ViPham!C:C, "T12")</f>
        <v>100</v>
      </c>
      <c r="AD14" s="6">
        <f>100 + SUMIFS(NhatKy_ViPham!J:J, NhatKy_ViPham!E:E, "12_Anh_C", NhatKy_ViPham!F:F, B14, NhatKy_ViPham!C:C, "T13") - SUMIFS(NhatKy_ViPham!K:K, NhatKy_ViPham!E:E, "12_Anh_C", NhatKy_ViPham!F:F, B14, NhatKy_ViPham!C:C, "T13")</f>
        <v>100</v>
      </c>
      <c r="AE14" s="6">
        <f>100 + SUMIFS(NhatKy_ViPham!J:J, NhatKy_ViPham!E:E, "12_Anh_C", NhatKy_ViPham!F:F, B14, NhatKy_ViPham!C:C, "T14") - SUMIFS(NhatKy_ViPham!K:K, NhatKy_ViPham!E:E, "12_Anh_C", NhatKy_ViPham!F:F, B14, NhatKy_ViPham!C:C, "T14")</f>
        <v>100</v>
      </c>
      <c r="AF14" s="6">
        <f>100 + SUMIFS(NhatKy_ViPham!J:J, NhatKy_ViPham!E:E, "12_Anh_C", NhatKy_ViPham!F:F, B14, NhatKy_ViPham!C:C, "T15") - SUMIFS(NhatKy_ViPham!K:K, NhatKy_ViPham!E:E, "12_Anh_C", NhatKy_ViPham!F:F, B14, NhatKy_ViPham!C:C, "T15")</f>
        <v>100</v>
      </c>
      <c r="AG14" s="6">
        <f>100 + SUMIFS(NhatKy_ViPham!J:J, NhatKy_ViPham!E:E, "12_Anh_C", NhatKy_ViPham!F:F, B14, NhatKy_ViPham!C:C, "T16") - SUMIFS(NhatKy_ViPham!K:K, NhatKy_ViPham!E:E, "12_Anh_C", NhatKy_ViPham!F:F, B14, NhatKy_ViPham!C:C, "T16")</f>
        <v>100</v>
      </c>
      <c r="AH14" s="6">
        <f>100 + SUMIFS(NhatKy_ViPham!J:J, NhatKy_ViPham!E:E, "12_Anh_C", NhatKy_ViPham!F:F, B14, NhatKy_ViPham!C:C, "T17") - SUMIFS(NhatKy_ViPham!K:K, NhatKy_ViPham!E:E, "12_Anh_C", NhatKy_ViPham!F:F, B14, NhatKy_ViPham!C:C, "T17")</f>
        <v>100</v>
      </c>
      <c r="AI14" s="6">
        <f>100 + SUMIFS(NhatKy_ViPham!J:J, NhatKy_ViPham!E:E, "12_Anh_C", NhatKy_ViPham!F:F, B14, NhatKy_ViPham!C:C, "T18") - SUMIFS(NhatKy_ViPham!K:K, NhatKy_ViPham!E:E, "12_Anh_C", NhatKy_ViPham!F:F, B14, NhatKy_ViPham!C:C, "T18")</f>
        <v>100</v>
      </c>
      <c r="AJ14" s="6">
        <f>100 + SUMIFS(NhatKy_ViPham!J:J, NhatKy_ViPham!E:E, "12_Anh_C", NhatKy_ViPham!F:F, B14, NhatKy_ViPham!C:C, "T19") - SUMIFS(NhatKy_ViPham!K:K, NhatKy_ViPham!E:E, "12_Anh_C", NhatKy_ViPham!F:F, B14, NhatKy_ViPham!C:C, "T19")</f>
        <v>100</v>
      </c>
      <c r="AK14" s="6">
        <f>100 + SUMIFS(NhatKy_ViPham!J:J, NhatKy_ViPham!E:E, "12_Anh_C", NhatKy_ViPham!F:F, B14, NhatKy_ViPham!C:C, "T20") - SUMIFS(NhatKy_ViPham!K:K, NhatKy_ViPham!E:E, "12_Anh_C", NhatKy_ViPham!F:F, B14, NhatKy_ViPham!C:C, "T20")</f>
        <v>100</v>
      </c>
      <c r="AL14" s="6">
        <f>100 + SUMIFS(NhatKy_ViPham!J:J, NhatKy_ViPham!E:E, "12_Anh_C", NhatKy_ViPham!F:F, B14, NhatKy_ViPham!C:C, "T21") - SUMIFS(NhatKy_ViPham!K:K, NhatKy_ViPham!E:E, "12_Anh_C", NhatKy_ViPham!F:F, B14, NhatKy_ViPham!C:C, "T21")</f>
        <v>100</v>
      </c>
      <c r="AM14" s="6">
        <f>100 + SUMIFS(NhatKy_ViPham!J:J, NhatKy_ViPham!E:E, "12_Anh_C", NhatKy_ViPham!F:F, B14, NhatKy_ViPham!C:C, "T22") - SUMIFS(NhatKy_ViPham!K:K, NhatKy_ViPham!E:E, "12_Anh_C", NhatKy_ViPham!F:F, B14, NhatKy_ViPham!C:C, "T22")</f>
        <v>100</v>
      </c>
      <c r="AN14" s="6">
        <f>100 + SUMIFS(NhatKy_ViPham!J:J, NhatKy_ViPham!E:E, "12_Anh_C", NhatKy_ViPham!F:F, B14, NhatKy_ViPham!C:C, "T23") - SUMIFS(NhatKy_ViPham!K:K, NhatKy_ViPham!E:E, "12_Anh_C", NhatKy_ViPham!F:F, B14, NhatKy_ViPham!C:C, "T23")</f>
        <v>100</v>
      </c>
      <c r="AO14" s="6">
        <f>100 + SUMIFS(NhatKy_ViPham!J:J, NhatKy_ViPham!E:E, "12_Anh_C", NhatKy_ViPham!F:F, B14, NhatKy_ViPham!C:C, "T24") - SUMIFS(NhatKy_ViPham!K:K, NhatKy_ViPham!E:E, "12_Anh_C", NhatKy_ViPham!F:F, B14, NhatKy_ViPham!C:C, "T24")</f>
        <v>100</v>
      </c>
      <c r="AP14" s="6">
        <f>100 + SUMIFS(NhatKy_ViPham!J:J, NhatKy_ViPham!E:E, "12_Anh_C", NhatKy_ViPham!F:F, B14, NhatKy_ViPham!C:C, "T25") - SUMIFS(NhatKy_ViPham!K:K, NhatKy_ViPham!E:E, "12_Anh_C", NhatKy_ViPham!F:F, B14, NhatKy_ViPham!C:C, "T25")</f>
        <v>100</v>
      </c>
      <c r="AQ14" s="6">
        <f>100 + SUMIFS(NhatKy_ViPham!J:J, NhatKy_ViPham!E:E, "12_Anh_C", NhatKy_ViPham!F:F, B14, NhatKy_ViPham!C:C, "T26") - SUMIFS(NhatKy_ViPham!K:K, NhatKy_ViPham!E:E, "12_Anh_C", NhatKy_ViPham!F:F, B14, NhatKy_ViPham!C:C, "T26")</f>
        <v>100</v>
      </c>
      <c r="AR14" s="6">
        <f>100 + SUMIFS(NhatKy_ViPham!J:J, NhatKy_ViPham!E:E, "12_Anh_C", NhatKy_ViPham!F:F, B14, NhatKy_ViPham!C:C, "T27") - SUMIFS(NhatKy_ViPham!K:K, NhatKy_ViPham!E:E, "12_Anh_C", NhatKy_ViPham!F:F, B14, NhatKy_ViPham!C:C, "T27")</f>
        <v>100</v>
      </c>
      <c r="AS14" s="6">
        <f>100 + SUMIFS(NhatKy_ViPham!J:J, NhatKy_ViPham!E:E, "12_Anh_C", NhatKy_ViPham!F:F, B14, NhatKy_ViPham!C:C, "T28") - SUMIFS(NhatKy_ViPham!K:K, NhatKy_ViPham!E:E, "12_Anh_C", NhatKy_ViPham!F:F, B14, NhatKy_ViPham!C:C, "T28")</f>
        <v>100</v>
      </c>
      <c r="AT14" s="6">
        <f>100 + SUMIFS(NhatKy_ViPham!J:J, NhatKy_ViPham!E:E, "12_Anh_C", NhatKy_ViPham!F:F, B14, NhatKy_ViPham!C:C, "T29") - SUMIFS(NhatKy_ViPham!K:K, NhatKy_ViPham!E:E, "12_Anh_C", NhatKy_ViPham!F:F, B14, NhatKy_ViPham!C:C, "T29")</f>
        <v>100</v>
      </c>
      <c r="AU14" s="6">
        <f>100 + SUMIFS(NhatKy_ViPham!J:J, NhatKy_ViPham!E:E, "12_Anh_C", NhatKy_ViPham!F:F, B14, NhatKy_ViPham!C:C, "T30") - SUMIFS(NhatKy_ViPham!K:K, NhatKy_ViPham!E:E, "12_Anh_C", NhatKy_ViPham!F:F, B14, NhatKy_ViPham!C:C, "T30")</f>
        <v>100</v>
      </c>
      <c r="AV14" s="6">
        <f>100 + SUMIFS(NhatKy_ViPham!J:J, NhatKy_ViPham!E:E, "12_Anh_C", NhatKy_ViPham!F:F, B14, NhatKy_ViPham!C:C, "T31") - SUMIFS(NhatKy_ViPham!K:K, NhatKy_ViPham!E:E, "12_Anh_C", NhatKy_ViPham!F:F, B14, NhatKy_ViPham!C:C, "T31")</f>
        <v>100</v>
      </c>
      <c r="AW14" s="6">
        <f>100 + SUMIFS(NhatKy_ViPham!J:J, NhatKy_ViPham!E:E, "12_Anh_C", NhatKy_ViPham!F:F, B14, NhatKy_ViPham!C:C, "T32") - SUMIFS(NhatKy_ViPham!K:K, NhatKy_ViPham!E:E, "12_Anh_C", NhatKy_ViPham!F:F, B14, NhatKy_ViPham!C:C, "T32")</f>
        <v>100</v>
      </c>
      <c r="AX14" s="6">
        <f>100 + SUMIFS(NhatKy_ViPham!J:J, NhatKy_ViPham!E:E, "12_Anh_C", NhatKy_ViPham!F:F, B14, NhatKy_ViPham!C:C, "T33") - SUMIFS(NhatKy_ViPham!K:K, NhatKy_ViPham!E:E, "12_Anh_C", NhatKy_ViPham!F:F, B14, NhatKy_ViPham!C:C, "T33")</f>
        <v>100</v>
      </c>
      <c r="AY14" s="6">
        <f>100 + SUMIFS(NhatKy_ViPham!J:J, NhatKy_ViPham!E:E, "12_Anh_C", NhatKy_ViPham!F:F, B14, NhatKy_ViPham!C:C, "T34") - SUMIFS(NhatKy_ViPham!K:K, NhatKy_ViPham!E:E, "12_Anh_C", NhatKy_ViPham!F:F, B14, NhatKy_ViPham!C:C, "T34")</f>
        <v>100</v>
      </c>
      <c r="AZ14" s="6">
        <f>100 + SUMIFS(NhatKy_ViPham!J:J, NhatKy_ViPham!E:E, "12_Anh_C", NhatKy_ViPham!F:F, B14, NhatKy_ViPham!C:C, "T35") - SUMIFS(NhatKy_ViPham!K:K, NhatKy_ViPham!E:E, "12_Anh_C", NhatKy_ViPham!F:F, B14, NhatKy_ViPham!C:C, "T35")</f>
        <v>100</v>
      </c>
      <c r="BA14" s="12">
        <f t="shared" si="0"/>
        <v>100</v>
      </c>
      <c r="BB14" s="11" t="s">
        <v>430</v>
      </c>
      <c r="BC14" s="16" t="str">
        <f t="shared" si="1"/>
        <v>Tốt</v>
      </c>
      <c r="BD14" s="15" t="str">
        <f t="shared" si="2"/>
        <v>🟢 BÌNH THƯỜNG</v>
      </c>
    </row>
    <row r="15" spans="1:56" x14ac:dyDescent="0.25">
      <c r="A15" s="4">
        <v>7</v>
      </c>
      <c r="B15" s="10" t="s">
        <v>2999</v>
      </c>
      <c r="C15" s="4" t="s">
        <v>2670</v>
      </c>
      <c r="D15" s="4" t="s">
        <v>435</v>
      </c>
      <c r="E15" s="11" t="s">
        <v>430</v>
      </c>
      <c r="F15" s="7">
        <f>SUMIFS(NhatKy_ViPham!K:K, NhatKy_ViPham!E:E, "12_Anh_C", NhatKy_ViPham!F:F, B15, NhatKy_ViPham!H:H, "L01")</f>
        <v>0</v>
      </c>
      <c r="G15" s="7">
        <f>SUMIFS(NhatKy_ViPham!K:K, NhatKy_ViPham!E:E, "12_Anh_C", NhatKy_ViPham!F:F, B15, NhatKy_ViPham!H:H, "L02")</f>
        <v>0</v>
      </c>
      <c r="H15" s="7">
        <f>SUMIFS(NhatKy_ViPham!K:K, NhatKy_ViPham!E:E, "12_Anh_C", NhatKy_ViPham!F:F, B15, NhatKy_ViPham!H:H, "L03")</f>
        <v>0</v>
      </c>
      <c r="I15" s="7">
        <f>SUMIFS(NhatKy_ViPham!K:K, NhatKy_ViPham!E:E, "12_Anh_C", NhatKy_ViPham!F:F, B15, NhatKy_ViPham!H:H, "L04")</f>
        <v>0</v>
      </c>
      <c r="J15" s="7">
        <f>SUMIFS(NhatKy_ViPham!K:K, NhatKy_ViPham!E:E, "12_Anh_C", NhatKy_ViPham!F:F, B15, NhatKy_ViPham!H:H, "L05")</f>
        <v>0</v>
      </c>
      <c r="K15" s="7">
        <f>SUMIFS(NhatKy_ViPham!K:K, NhatKy_ViPham!E:E, "12_Anh_C", NhatKy_ViPham!F:F, B15, NhatKy_ViPham!H:H, "L06")</f>
        <v>0</v>
      </c>
      <c r="L15" s="7">
        <f>SUMIFS(NhatKy_ViPham!K:K, NhatKy_ViPham!E:E, "12_Anh_C", NhatKy_ViPham!F:F, B15, NhatKy_ViPham!H:H, "L07")</f>
        <v>0</v>
      </c>
      <c r="M15" s="7">
        <f>SUMIFS(NhatKy_ViPham!K:K, NhatKy_ViPham!E:E, "12_Anh_C", NhatKy_ViPham!F:F, B15, NhatKy_ViPham!H:H, "L08")</f>
        <v>0</v>
      </c>
      <c r="N15" s="7">
        <f>SUMIFS(NhatKy_ViPham!K:K, NhatKy_ViPham!E:E, "12_Anh_C", NhatKy_ViPham!F:F, B15, NhatKy_ViPham!H:H, "L09")</f>
        <v>0</v>
      </c>
      <c r="O15" s="7">
        <f>SUMIFS(NhatKy_ViPham!K:K, NhatKy_ViPham!E:E, "12_Anh_C", NhatKy_ViPham!F:F, B15, NhatKy_ViPham!H:H, "L10")</f>
        <v>0</v>
      </c>
      <c r="P15" s="12">
        <f>SUMIFS(NhatKy_ViPham!J:J, NhatKy_ViPham!E:E, "12_Anh_C", NhatKy_ViPham!F:F, B15)</f>
        <v>0</v>
      </c>
      <c r="Q15" s="13">
        <f>SUMIFS(NhatKy_ViPham!K:K, NhatKy_ViPham!E:E, "12_Anh_C", NhatKy_ViPham!F:F, B15)</f>
        <v>0</v>
      </c>
      <c r="R15" s="7">
        <f>100 + SUMIFS(NhatKy_ViPham!J:J, NhatKy_ViPham!E:E, "12_Anh_C", NhatKy_ViPham!F:F, B15, NhatKy_ViPham!C:C, "T1") - SUMIFS(NhatKy_ViPham!K:K, NhatKy_ViPham!E:E, "12_Anh_C", NhatKy_ViPham!F:F, B15, NhatKy_ViPham!C:C, "T1")</f>
        <v>100</v>
      </c>
      <c r="S15" s="7">
        <f>100 + SUMIFS(NhatKy_ViPham!J:J, NhatKy_ViPham!E:E, "12_Anh_C", NhatKy_ViPham!F:F, B15, NhatKy_ViPham!C:C, "T2") - SUMIFS(NhatKy_ViPham!K:K, NhatKy_ViPham!E:E, "12_Anh_C", NhatKy_ViPham!F:F, B15, NhatKy_ViPham!C:C, "T2")</f>
        <v>100</v>
      </c>
      <c r="T15" s="7">
        <f>100 + SUMIFS(NhatKy_ViPham!J:J, NhatKy_ViPham!E:E, "12_Anh_C", NhatKy_ViPham!F:F, B15, NhatKy_ViPham!C:C, "T3") - SUMIFS(NhatKy_ViPham!K:K, NhatKy_ViPham!E:E, "12_Anh_C", NhatKy_ViPham!F:F, B15, NhatKy_ViPham!C:C, "T3")</f>
        <v>100</v>
      </c>
      <c r="U15" s="7">
        <f>100 + SUMIFS(NhatKy_ViPham!J:J, NhatKy_ViPham!E:E, "12_Anh_C", NhatKy_ViPham!F:F, B15, NhatKy_ViPham!C:C, "T4") - SUMIFS(NhatKy_ViPham!K:K, NhatKy_ViPham!E:E, "12_Anh_C", NhatKy_ViPham!F:F, B15, NhatKy_ViPham!C:C, "T4")</f>
        <v>100</v>
      </c>
      <c r="V15" s="7">
        <f>100 + SUMIFS(NhatKy_ViPham!J:J, NhatKy_ViPham!E:E, "12_Anh_C", NhatKy_ViPham!F:F, B15, NhatKy_ViPham!C:C, "T5") - SUMIFS(NhatKy_ViPham!K:K, NhatKy_ViPham!E:E, "12_Anh_C", NhatKy_ViPham!F:F, B15, NhatKy_ViPham!C:C, "T5")</f>
        <v>100</v>
      </c>
      <c r="W15" s="7">
        <f>100 + SUMIFS(NhatKy_ViPham!J:J, NhatKy_ViPham!E:E, "12_Anh_C", NhatKy_ViPham!F:F, B15, NhatKy_ViPham!C:C, "T6") - SUMIFS(NhatKy_ViPham!K:K, NhatKy_ViPham!E:E, "12_Anh_C", NhatKy_ViPham!F:F, B15, NhatKy_ViPham!C:C, "T6")</f>
        <v>100</v>
      </c>
      <c r="X15" s="7">
        <f>100 + SUMIFS(NhatKy_ViPham!J:J, NhatKy_ViPham!E:E, "12_Anh_C", NhatKy_ViPham!F:F, B15, NhatKy_ViPham!C:C, "T7") - SUMIFS(NhatKy_ViPham!K:K, NhatKy_ViPham!E:E, "12_Anh_C", NhatKy_ViPham!F:F, B15, NhatKy_ViPham!C:C, "T7")</f>
        <v>100</v>
      </c>
      <c r="Y15" s="7">
        <f>100 + SUMIFS(NhatKy_ViPham!J:J, NhatKy_ViPham!E:E, "12_Anh_C", NhatKy_ViPham!F:F, B15, NhatKy_ViPham!C:C, "T8") - SUMIFS(NhatKy_ViPham!K:K, NhatKy_ViPham!E:E, "12_Anh_C", NhatKy_ViPham!F:F, B15, NhatKy_ViPham!C:C, "T8")</f>
        <v>100</v>
      </c>
      <c r="Z15" s="7">
        <f>100 + SUMIFS(NhatKy_ViPham!J:J, NhatKy_ViPham!E:E, "12_Anh_C", NhatKy_ViPham!F:F, B15, NhatKy_ViPham!C:C, "T9") - SUMIFS(NhatKy_ViPham!K:K, NhatKy_ViPham!E:E, "12_Anh_C", NhatKy_ViPham!F:F, B15, NhatKy_ViPham!C:C, "T9")</f>
        <v>100</v>
      </c>
      <c r="AA15" s="7">
        <f>100 + SUMIFS(NhatKy_ViPham!J:J, NhatKy_ViPham!E:E, "12_Anh_C", NhatKy_ViPham!F:F, B15, NhatKy_ViPham!C:C, "T10") - SUMIFS(NhatKy_ViPham!K:K, NhatKy_ViPham!E:E, "12_Anh_C", NhatKy_ViPham!F:F, B15, NhatKy_ViPham!C:C, "T10")</f>
        <v>100</v>
      </c>
      <c r="AB15" s="7">
        <f>100 + SUMIFS(NhatKy_ViPham!J:J, NhatKy_ViPham!E:E, "12_Anh_C", NhatKy_ViPham!F:F, B15, NhatKy_ViPham!C:C, "T11") - SUMIFS(NhatKy_ViPham!K:K, NhatKy_ViPham!E:E, "12_Anh_C", NhatKy_ViPham!F:F, B15, NhatKy_ViPham!C:C, "T11")</f>
        <v>100</v>
      </c>
      <c r="AC15" s="7">
        <f>100 + SUMIFS(NhatKy_ViPham!J:J, NhatKy_ViPham!E:E, "12_Anh_C", NhatKy_ViPham!F:F, B15, NhatKy_ViPham!C:C, "T12") - SUMIFS(NhatKy_ViPham!K:K, NhatKy_ViPham!E:E, "12_Anh_C", NhatKy_ViPham!F:F, B15, NhatKy_ViPham!C:C, "T12")</f>
        <v>100</v>
      </c>
      <c r="AD15" s="7">
        <f>100 + SUMIFS(NhatKy_ViPham!J:J, NhatKy_ViPham!E:E, "12_Anh_C", NhatKy_ViPham!F:F, B15, NhatKy_ViPham!C:C, "T13") - SUMIFS(NhatKy_ViPham!K:K, NhatKy_ViPham!E:E, "12_Anh_C", NhatKy_ViPham!F:F, B15, NhatKy_ViPham!C:C, "T13")</f>
        <v>100</v>
      </c>
      <c r="AE15" s="7">
        <f>100 + SUMIFS(NhatKy_ViPham!J:J, NhatKy_ViPham!E:E, "12_Anh_C", NhatKy_ViPham!F:F, B15, NhatKy_ViPham!C:C, "T14") - SUMIFS(NhatKy_ViPham!K:K, NhatKy_ViPham!E:E, "12_Anh_C", NhatKy_ViPham!F:F, B15, NhatKy_ViPham!C:C, "T14")</f>
        <v>100</v>
      </c>
      <c r="AF15" s="7">
        <f>100 + SUMIFS(NhatKy_ViPham!J:J, NhatKy_ViPham!E:E, "12_Anh_C", NhatKy_ViPham!F:F, B15, NhatKy_ViPham!C:C, "T15") - SUMIFS(NhatKy_ViPham!K:K, NhatKy_ViPham!E:E, "12_Anh_C", NhatKy_ViPham!F:F, B15, NhatKy_ViPham!C:C, "T15")</f>
        <v>100</v>
      </c>
      <c r="AG15" s="7">
        <f>100 + SUMIFS(NhatKy_ViPham!J:J, NhatKy_ViPham!E:E, "12_Anh_C", NhatKy_ViPham!F:F, B15, NhatKy_ViPham!C:C, "T16") - SUMIFS(NhatKy_ViPham!K:K, NhatKy_ViPham!E:E, "12_Anh_C", NhatKy_ViPham!F:F, B15, NhatKy_ViPham!C:C, "T16")</f>
        <v>100</v>
      </c>
      <c r="AH15" s="7">
        <f>100 + SUMIFS(NhatKy_ViPham!J:J, NhatKy_ViPham!E:E, "12_Anh_C", NhatKy_ViPham!F:F, B15, NhatKy_ViPham!C:C, "T17") - SUMIFS(NhatKy_ViPham!K:K, NhatKy_ViPham!E:E, "12_Anh_C", NhatKy_ViPham!F:F, B15, NhatKy_ViPham!C:C, "T17")</f>
        <v>100</v>
      </c>
      <c r="AI15" s="7">
        <f>100 + SUMIFS(NhatKy_ViPham!J:J, NhatKy_ViPham!E:E, "12_Anh_C", NhatKy_ViPham!F:F, B15, NhatKy_ViPham!C:C, "T18") - SUMIFS(NhatKy_ViPham!K:K, NhatKy_ViPham!E:E, "12_Anh_C", NhatKy_ViPham!F:F, B15, NhatKy_ViPham!C:C, "T18")</f>
        <v>100</v>
      </c>
      <c r="AJ15" s="7">
        <f>100 + SUMIFS(NhatKy_ViPham!J:J, NhatKy_ViPham!E:E, "12_Anh_C", NhatKy_ViPham!F:F, B15, NhatKy_ViPham!C:C, "T19") - SUMIFS(NhatKy_ViPham!K:K, NhatKy_ViPham!E:E, "12_Anh_C", NhatKy_ViPham!F:F, B15, NhatKy_ViPham!C:C, "T19")</f>
        <v>100</v>
      </c>
      <c r="AK15" s="7">
        <f>100 + SUMIFS(NhatKy_ViPham!J:J, NhatKy_ViPham!E:E, "12_Anh_C", NhatKy_ViPham!F:F, B15, NhatKy_ViPham!C:C, "T20") - SUMIFS(NhatKy_ViPham!K:K, NhatKy_ViPham!E:E, "12_Anh_C", NhatKy_ViPham!F:F, B15, NhatKy_ViPham!C:C, "T20")</f>
        <v>100</v>
      </c>
      <c r="AL15" s="7">
        <f>100 + SUMIFS(NhatKy_ViPham!J:J, NhatKy_ViPham!E:E, "12_Anh_C", NhatKy_ViPham!F:F, B15, NhatKy_ViPham!C:C, "T21") - SUMIFS(NhatKy_ViPham!K:K, NhatKy_ViPham!E:E, "12_Anh_C", NhatKy_ViPham!F:F, B15, NhatKy_ViPham!C:C, "T21")</f>
        <v>100</v>
      </c>
      <c r="AM15" s="7">
        <f>100 + SUMIFS(NhatKy_ViPham!J:J, NhatKy_ViPham!E:E, "12_Anh_C", NhatKy_ViPham!F:F, B15, NhatKy_ViPham!C:C, "T22") - SUMIFS(NhatKy_ViPham!K:K, NhatKy_ViPham!E:E, "12_Anh_C", NhatKy_ViPham!F:F, B15, NhatKy_ViPham!C:C, "T22")</f>
        <v>100</v>
      </c>
      <c r="AN15" s="7">
        <f>100 + SUMIFS(NhatKy_ViPham!J:J, NhatKy_ViPham!E:E, "12_Anh_C", NhatKy_ViPham!F:F, B15, NhatKy_ViPham!C:C, "T23") - SUMIFS(NhatKy_ViPham!K:K, NhatKy_ViPham!E:E, "12_Anh_C", NhatKy_ViPham!F:F, B15, NhatKy_ViPham!C:C, "T23")</f>
        <v>100</v>
      </c>
      <c r="AO15" s="7">
        <f>100 + SUMIFS(NhatKy_ViPham!J:J, NhatKy_ViPham!E:E, "12_Anh_C", NhatKy_ViPham!F:F, B15, NhatKy_ViPham!C:C, "T24") - SUMIFS(NhatKy_ViPham!K:K, NhatKy_ViPham!E:E, "12_Anh_C", NhatKy_ViPham!F:F, B15, NhatKy_ViPham!C:C, "T24")</f>
        <v>100</v>
      </c>
      <c r="AP15" s="7">
        <f>100 + SUMIFS(NhatKy_ViPham!J:J, NhatKy_ViPham!E:E, "12_Anh_C", NhatKy_ViPham!F:F, B15, NhatKy_ViPham!C:C, "T25") - SUMIFS(NhatKy_ViPham!K:K, NhatKy_ViPham!E:E, "12_Anh_C", NhatKy_ViPham!F:F, B15, NhatKy_ViPham!C:C, "T25")</f>
        <v>100</v>
      </c>
      <c r="AQ15" s="7">
        <f>100 + SUMIFS(NhatKy_ViPham!J:J, NhatKy_ViPham!E:E, "12_Anh_C", NhatKy_ViPham!F:F, B15, NhatKy_ViPham!C:C, "T26") - SUMIFS(NhatKy_ViPham!K:K, NhatKy_ViPham!E:E, "12_Anh_C", NhatKy_ViPham!F:F, B15, NhatKy_ViPham!C:C, "T26")</f>
        <v>100</v>
      </c>
      <c r="AR15" s="7">
        <f>100 + SUMIFS(NhatKy_ViPham!J:J, NhatKy_ViPham!E:E, "12_Anh_C", NhatKy_ViPham!F:F, B15, NhatKy_ViPham!C:C, "T27") - SUMIFS(NhatKy_ViPham!K:K, NhatKy_ViPham!E:E, "12_Anh_C", NhatKy_ViPham!F:F, B15, NhatKy_ViPham!C:C, "T27")</f>
        <v>100</v>
      </c>
      <c r="AS15" s="7">
        <f>100 + SUMIFS(NhatKy_ViPham!J:J, NhatKy_ViPham!E:E, "12_Anh_C", NhatKy_ViPham!F:F, B15, NhatKy_ViPham!C:C, "T28") - SUMIFS(NhatKy_ViPham!K:K, NhatKy_ViPham!E:E, "12_Anh_C", NhatKy_ViPham!F:F, B15, NhatKy_ViPham!C:C, "T28")</f>
        <v>100</v>
      </c>
      <c r="AT15" s="7">
        <f>100 + SUMIFS(NhatKy_ViPham!J:J, NhatKy_ViPham!E:E, "12_Anh_C", NhatKy_ViPham!F:F, B15, NhatKy_ViPham!C:C, "T29") - SUMIFS(NhatKy_ViPham!K:K, NhatKy_ViPham!E:E, "12_Anh_C", NhatKy_ViPham!F:F, B15, NhatKy_ViPham!C:C, "T29")</f>
        <v>100</v>
      </c>
      <c r="AU15" s="7">
        <f>100 + SUMIFS(NhatKy_ViPham!J:J, NhatKy_ViPham!E:E, "12_Anh_C", NhatKy_ViPham!F:F, B15, NhatKy_ViPham!C:C, "T30") - SUMIFS(NhatKy_ViPham!K:K, NhatKy_ViPham!E:E, "12_Anh_C", NhatKy_ViPham!F:F, B15, NhatKy_ViPham!C:C, "T30")</f>
        <v>100</v>
      </c>
      <c r="AV15" s="7">
        <f>100 + SUMIFS(NhatKy_ViPham!J:J, NhatKy_ViPham!E:E, "12_Anh_C", NhatKy_ViPham!F:F, B15, NhatKy_ViPham!C:C, "T31") - SUMIFS(NhatKy_ViPham!K:K, NhatKy_ViPham!E:E, "12_Anh_C", NhatKy_ViPham!F:F, B15, NhatKy_ViPham!C:C, "T31")</f>
        <v>100</v>
      </c>
      <c r="AW15" s="7">
        <f>100 + SUMIFS(NhatKy_ViPham!J:J, NhatKy_ViPham!E:E, "12_Anh_C", NhatKy_ViPham!F:F, B15, NhatKy_ViPham!C:C, "T32") - SUMIFS(NhatKy_ViPham!K:K, NhatKy_ViPham!E:E, "12_Anh_C", NhatKy_ViPham!F:F, B15, NhatKy_ViPham!C:C, "T32")</f>
        <v>100</v>
      </c>
      <c r="AX15" s="7">
        <f>100 + SUMIFS(NhatKy_ViPham!J:J, NhatKy_ViPham!E:E, "12_Anh_C", NhatKy_ViPham!F:F, B15, NhatKy_ViPham!C:C, "T33") - SUMIFS(NhatKy_ViPham!K:K, NhatKy_ViPham!E:E, "12_Anh_C", NhatKy_ViPham!F:F, B15, NhatKy_ViPham!C:C, "T33")</f>
        <v>100</v>
      </c>
      <c r="AY15" s="7">
        <f>100 + SUMIFS(NhatKy_ViPham!J:J, NhatKy_ViPham!E:E, "12_Anh_C", NhatKy_ViPham!F:F, B15, NhatKy_ViPham!C:C, "T34") - SUMIFS(NhatKy_ViPham!K:K, NhatKy_ViPham!E:E, "12_Anh_C", NhatKy_ViPham!F:F, B15, NhatKy_ViPham!C:C, "T34")</f>
        <v>100</v>
      </c>
      <c r="AZ15" s="7">
        <f>100 + SUMIFS(NhatKy_ViPham!J:J, NhatKy_ViPham!E:E, "12_Anh_C", NhatKy_ViPham!F:F, B15, NhatKy_ViPham!C:C, "T35") - SUMIFS(NhatKy_ViPham!K:K, NhatKy_ViPham!E:E, "12_Anh_C", NhatKy_ViPham!F:F, B15, NhatKy_ViPham!C:C, "T35")</f>
        <v>100</v>
      </c>
      <c r="BA15" s="12">
        <f t="shared" si="0"/>
        <v>100</v>
      </c>
      <c r="BB15" s="11" t="s">
        <v>430</v>
      </c>
      <c r="BC15" s="14" t="str">
        <f t="shared" si="1"/>
        <v>Tốt</v>
      </c>
      <c r="BD15" s="10" t="str">
        <f t="shared" si="2"/>
        <v>🟢 BÌNH THƯỜNG</v>
      </c>
    </row>
    <row r="16" spans="1:56" x14ac:dyDescent="0.25">
      <c r="A16" s="5">
        <v>8</v>
      </c>
      <c r="B16" s="15" t="s">
        <v>3000</v>
      </c>
      <c r="C16" s="5" t="s">
        <v>2997</v>
      </c>
      <c r="D16" s="5" t="s">
        <v>435</v>
      </c>
      <c r="E16" s="11" t="s">
        <v>430</v>
      </c>
      <c r="F16" s="6">
        <f>SUMIFS(NhatKy_ViPham!K:K, NhatKy_ViPham!E:E, "12_Anh_C", NhatKy_ViPham!F:F, B16, NhatKy_ViPham!H:H, "L01")</f>
        <v>0</v>
      </c>
      <c r="G16" s="6">
        <f>SUMIFS(NhatKy_ViPham!K:K, NhatKy_ViPham!E:E, "12_Anh_C", NhatKy_ViPham!F:F, B16, NhatKy_ViPham!H:H, "L02")</f>
        <v>0</v>
      </c>
      <c r="H16" s="6">
        <f>SUMIFS(NhatKy_ViPham!K:K, NhatKy_ViPham!E:E, "12_Anh_C", NhatKy_ViPham!F:F, B16, NhatKy_ViPham!H:H, "L03")</f>
        <v>0</v>
      </c>
      <c r="I16" s="6">
        <f>SUMIFS(NhatKy_ViPham!K:K, NhatKy_ViPham!E:E, "12_Anh_C", NhatKy_ViPham!F:F, B16, NhatKy_ViPham!H:H, "L04")</f>
        <v>0</v>
      </c>
      <c r="J16" s="6">
        <f>SUMIFS(NhatKy_ViPham!K:K, NhatKy_ViPham!E:E, "12_Anh_C", NhatKy_ViPham!F:F, B16, NhatKy_ViPham!H:H, "L05")</f>
        <v>0</v>
      </c>
      <c r="K16" s="6">
        <f>SUMIFS(NhatKy_ViPham!K:K, NhatKy_ViPham!E:E, "12_Anh_C", NhatKy_ViPham!F:F, B16, NhatKy_ViPham!H:H, "L06")</f>
        <v>0</v>
      </c>
      <c r="L16" s="6">
        <f>SUMIFS(NhatKy_ViPham!K:K, NhatKy_ViPham!E:E, "12_Anh_C", NhatKy_ViPham!F:F, B16, NhatKy_ViPham!H:H, "L07")</f>
        <v>0</v>
      </c>
      <c r="M16" s="6">
        <f>SUMIFS(NhatKy_ViPham!K:K, NhatKy_ViPham!E:E, "12_Anh_C", NhatKy_ViPham!F:F, B16, NhatKy_ViPham!H:H, "L08")</f>
        <v>0</v>
      </c>
      <c r="N16" s="6">
        <f>SUMIFS(NhatKy_ViPham!K:K, NhatKy_ViPham!E:E, "12_Anh_C", NhatKy_ViPham!F:F, B16, NhatKy_ViPham!H:H, "L09")</f>
        <v>0</v>
      </c>
      <c r="O16" s="6">
        <f>SUMIFS(NhatKy_ViPham!K:K, NhatKy_ViPham!E:E, "12_Anh_C", NhatKy_ViPham!F:F, B16, NhatKy_ViPham!H:H, "L10")</f>
        <v>0</v>
      </c>
      <c r="P16" s="12">
        <f>SUMIFS(NhatKy_ViPham!J:J, NhatKy_ViPham!E:E, "12_Anh_C", NhatKy_ViPham!F:F, B16)</f>
        <v>0</v>
      </c>
      <c r="Q16" s="13">
        <f>SUMIFS(NhatKy_ViPham!K:K, NhatKy_ViPham!E:E, "12_Anh_C", NhatKy_ViPham!F:F, B16)</f>
        <v>0</v>
      </c>
      <c r="R16" s="6">
        <f>100 + SUMIFS(NhatKy_ViPham!J:J, NhatKy_ViPham!E:E, "12_Anh_C", NhatKy_ViPham!F:F, B16, NhatKy_ViPham!C:C, "T1") - SUMIFS(NhatKy_ViPham!K:K, NhatKy_ViPham!E:E, "12_Anh_C", NhatKy_ViPham!F:F, B16, NhatKy_ViPham!C:C, "T1")</f>
        <v>100</v>
      </c>
      <c r="S16" s="6">
        <f>100 + SUMIFS(NhatKy_ViPham!J:J, NhatKy_ViPham!E:E, "12_Anh_C", NhatKy_ViPham!F:F, B16, NhatKy_ViPham!C:C, "T2") - SUMIFS(NhatKy_ViPham!K:K, NhatKy_ViPham!E:E, "12_Anh_C", NhatKy_ViPham!F:F, B16, NhatKy_ViPham!C:C, "T2")</f>
        <v>100</v>
      </c>
      <c r="T16" s="6">
        <f>100 + SUMIFS(NhatKy_ViPham!J:J, NhatKy_ViPham!E:E, "12_Anh_C", NhatKy_ViPham!F:F, B16, NhatKy_ViPham!C:C, "T3") - SUMIFS(NhatKy_ViPham!K:K, NhatKy_ViPham!E:E, "12_Anh_C", NhatKy_ViPham!F:F, B16, NhatKy_ViPham!C:C, "T3")</f>
        <v>100</v>
      </c>
      <c r="U16" s="6">
        <f>100 + SUMIFS(NhatKy_ViPham!J:J, NhatKy_ViPham!E:E, "12_Anh_C", NhatKy_ViPham!F:F, B16, NhatKy_ViPham!C:C, "T4") - SUMIFS(NhatKy_ViPham!K:K, NhatKy_ViPham!E:E, "12_Anh_C", NhatKy_ViPham!F:F, B16, NhatKy_ViPham!C:C, "T4")</f>
        <v>100</v>
      </c>
      <c r="V16" s="6">
        <f>100 + SUMIFS(NhatKy_ViPham!J:J, NhatKy_ViPham!E:E, "12_Anh_C", NhatKy_ViPham!F:F, B16, NhatKy_ViPham!C:C, "T5") - SUMIFS(NhatKy_ViPham!K:K, NhatKy_ViPham!E:E, "12_Anh_C", NhatKy_ViPham!F:F, B16, NhatKy_ViPham!C:C, "T5")</f>
        <v>100</v>
      </c>
      <c r="W16" s="6">
        <f>100 + SUMIFS(NhatKy_ViPham!J:J, NhatKy_ViPham!E:E, "12_Anh_C", NhatKy_ViPham!F:F, B16, NhatKy_ViPham!C:C, "T6") - SUMIFS(NhatKy_ViPham!K:K, NhatKy_ViPham!E:E, "12_Anh_C", NhatKy_ViPham!F:F, B16, NhatKy_ViPham!C:C, "T6")</f>
        <v>100</v>
      </c>
      <c r="X16" s="6">
        <f>100 + SUMIFS(NhatKy_ViPham!J:J, NhatKy_ViPham!E:E, "12_Anh_C", NhatKy_ViPham!F:F, B16, NhatKy_ViPham!C:C, "T7") - SUMIFS(NhatKy_ViPham!K:K, NhatKy_ViPham!E:E, "12_Anh_C", NhatKy_ViPham!F:F, B16, NhatKy_ViPham!C:C, "T7")</f>
        <v>100</v>
      </c>
      <c r="Y16" s="6">
        <f>100 + SUMIFS(NhatKy_ViPham!J:J, NhatKy_ViPham!E:E, "12_Anh_C", NhatKy_ViPham!F:F, B16, NhatKy_ViPham!C:C, "T8") - SUMIFS(NhatKy_ViPham!K:K, NhatKy_ViPham!E:E, "12_Anh_C", NhatKy_ViPham!F:F, B16, NhatKy_ViPham!C:C, "T8")</f>
        <v>100</v>
      </c>
      <c r="Z16" s="6">
        <f>100 + SUMIFS(NhatKy_ViPham!J:J, NhatKy_ViPham!E:E, "12_Anh_C", NhatKy_ViPham!F:F, B16, NhatKy_ViPham!C:C, "T9") - SUMIFS(NhatKy_ViPham!K:K, NhatKy_ViPham!E:E, "12_Anh_C", NhatKy_ViPham!F:F, B16, NhatKy_ViPham!C:C, "T9")</f>
        <v>100</v>
      </c>
      <c r="AA16" s="6">
        <f>100 + SUMIFS(NhatKy_ViPham!J:J, NhatKy_ViPham!E:E, "12_Anh_C", NhatKy_ViPham!F:F, B16, NhatKy_ViPham!C:C, "T10") - SUMIFS(NhatKy_ViPham!K:K, NhatKy_ViPham!E:E, "12_Anh_C", NhatKy_ViPham!F:F, B16, NhatKy_ViPham!C:C, "T10")</f>
        <v>100</v>
      </c>
      <c r="AB16" s="6">
        <f>100 + SUMIFS(NhatKy_ViPham!J:J, NhatKy_ViPham!E:E, "12_Anh_C", NhatKy_ViPham!F:F, B16, NhatKy_ViPham!C:C, "T11") - SUMIFS(NhatKy_ViPham!K:K, NhatKy_ViPham!E:E, "12_Anh_C", NhatKy_ViPham!F:F, B16, NhatKy_ViPham!C:C, "T11")</f>
        <v>100</v>
      </c>
      <c r="AC16" s="6">
        <f>100 + SUMIFS(NhatKy_ViPham!J:J, NhatKy_ViPham!E:E, "12_Anh_C", NhatKy_ViPham!F:F, B16, NhatKy_ViPham!C:C, "T12") - SUMIFS(NhatKy_ViPham!K:K, NhatKy_ViPham!E:E, "12_Anh_C", NhatKy_ViPham!F:F, B16, NhatKy_ViPham!C:C, "T12")</f>
        <v>100</v>
      </c>
      <c r="AD16" s="6">
        <f>100 + SUMIFS(NhatKy_ViPham!J:J, NhatKy_ViPham!E:E, "12_Anh_C", NhatKy_ViPham!F:F, B16, NhatKy_ViPham!C:C, "T13") - SUMIFS(NhatKy_ViPham!K:K, NhatKy_ViPham!E:E, "12_Anh_C", NhatKy_ViPham!F:F, B16, NhatKy_ViPham!C:C, "T13")</f>
        <v>100</v>
      </c>
      <c r="AE16" s="6">
        <f>100 + SUMIFS(NhatKy_ViPham!J:J, NhatKy_ViPham!E:E, "12_Anh_C", NhatKy_ViPham!F:F, B16, NhatKy_ViPham!C:C, "T14") - SUMIFS(NhatKy_ViPham!K:K, NhatKy_ViPham!E:E, "12_Anh_C", NhatKy_ViPham!F:F, B16, NhatKy_ViPham!C:C, "T14")</f>
        <v>100</v>
      </c>
      <c r="AF16" s="6">
        <f>100 + SUMIFS(NhatKy_ViPham!J:J, NhatKy_ViPham!E:E, "12_Anh_C", NhatKy_ViPham!F:F, B16, NhatKy_ViPham!C:C, "T15") - SUMIFS(NhatKy_ViPham!K:K, NhatKy_ViPham!E:E, "12_Anh_C", NhatKy_ViPham!F:F, B16, NhatKy_ViPham!C:C, "T15")</f>
        <v>100</v>
      </c>
      <c r="AG16" s="6">
        <f>100 + SUMIFS(NhatKy_ViPham!J:J, NhatKy_ViPham!E:E, "12_Anh_C", NhatKy_ViPham!F:F, B16, NhatKy_ViPham!C:C, "T16") - SUMIFS(NhatKy_ViPham!K:K, NhatKy_ViPham!E:E, "12_Anh_C", NhatKy_ViPham!F:F, B16, NhatKy_ViPham!C:C, "T16")</f>
        <v>100</v>
      </c>
      <c r="AH16" s="6">
        <f>100 + SUMIFS(NhatKy_ViPham!J:J, NhatKy_ViPham!E:E, "12_Anh_C", NhatKy_ViPham!F:F, B16, NhatKy_ViPham!C:C, "T17") - SUMIFS(NhatKy_ViPham!K:K, NhatKy_ViPham!E:E, "12_Anh_C", NhatKy_ViPham!F:F, B16, NhatKy_ViPham!C:C, "T17")</f>
        <v>100</v>
      </c>
      <c r="AI16" s="6">
        <f>100 + SUMIFS(NhatKy_ViPham!J:J, NhatKy_ViPham!E:E, "12_Anh_C", NhatKy_ViPham!F:F, B16, NhatKy_ViPham!C:C, "T18") - SUMIFS(NhatKy_ViPham!K:K, NhatKy_ViPham!E:E, "12_Anh_C", NhatKy_ViPham!F:F, B16, NhatKy_ViPham!C:C, "T18")</f>
        <v>100</v>
      </c>
      <c r="AJ16" s="6">
        <f>100 + SUMIFS(NhatKy_ViPham!J:J, NhatKy_ViPham!E:E, "12_Anh_C", NhatKy_ViPham!F:F, B16, NhatKy_ViPham!C:C, "T19") - SUMIFS(NhatKy_ViPham!K:K, NhatKy_ViPham!E:E, "12_Anh_C", NhatKy_ViPham!F:F, B16, NhatKy_ViPham!C:C, "T19")</f>
        <v>100</v>
      </c>
      <c r="AK16" s="6">
        <f>100 + SUMIFS(NhatKy_ViPham!J:J, NhatKy_ViPham!E:E, "12_Anh_C", NhatKy_ViPham!F:F, B16, NhatKy_ViPham!C:C, "T20") - SUMIFS(NhatKy_ViPham!K:K, NhatKy_ViPham!E:E, "12_Anh_C", NhatKy_ViPham!F:F, B16, NhatKy_ViPham!C:C, "T20")</f>
        <v>100</v>
      </c>
      <c r="AL16" s="6">
        <f>100 + SUMIFS(NhatKy_ViPham!J:J, NhatKy_ViPham!E:E, "12_Anh_C", NhatKy_ViPham!F:F, B16, NhatKy_ViPham!C:C, "T21") - SUMIFS(NhatKy_ViPham!K:K, NhatKy_ViPham!E:E, "12_Anh_C", NhatKy_ViPham!F:F, B16, NhatKy_ViPham!C:C, "T21")</f>
        <v>100</v>
      </c>
      <c r="AM16" s="6">
        <f>100 + SUMIFS(NhatKy_ViPham!J:J, NhatKy_ViPham!E:E, "12_Anh_C", NhatKy_ViPham!F:F, B16, NhatKy_ViPham!C:C, "T22") - SUMIFS(NhatKy_ViPham!K:K, NhatKy_ViPham!E:E, "12_Anh_C", NhatKy_ViPham!F:F, B16, NhatKy_ViPham!C:C, "T22")</f>
        <v>100</v>
      </c>
      <c r="AN16" s="6">
        <f>100 + SUMIFS(NhatKy_ViPham!J:J, NhatKy_ViPham!E:E, "12_Anh_C", NhatKy_ViPham!F:F, B16, NhatKy_ViPham!C:C, "T23") - SUMIFS(NhatKy_ViPham!K:K, NhatKy_ViPham!E:E, "12_Anh_C", NhatKy_ViPham!F:F, B16, NhatKy_ViPham!C:C, "T23")</f>
        <v>100</v>
      </c>
      <c r="AO16" s="6">
        <f>100 + SUMIFS(NhatKy_ViPham!J:J, NhatKy_ViPham!E:E, "12_Anh_C", NhatKy_ViPham!F:F, B16, NhatKy_ViPham!C:C, "T24") - SUMIFS(NhatKy_ViPham!K:K, NhatKy_ViPham!E:E, "12_Anh_C", NhatKy_ViPham!F:F, B16, NhatKy_ViPham!C:C, "T24")</f>
        <v>100</v>
      </c>
      <c r="AP16" s="6">
        <f>100 + SUMIFS(NhatKy_ViPham!J:J, NhatKy_ViPham!E:E, "12_Anh_C", NhatKy_ViPham!F:F, B16, NhatKy_ViPham!C:C, "T25") - SUMIFS(NhatKy_ViPham!K:K, NhatKy_ViPham!E:E, "12_Anh_C", NhatKy_ViPham!F:F, B16, NhatKy_ViPham!C:C, "T25")</f>
        <v>100</v>
      </c>
      <c r="AQ16" s="6">
        <f>100 + SUMIFS(NhatKy_ViPham!J:J, NhatKy_ViPham!E:E, "12_Anh_C", NhatKy_ViPham!F:F, B16, NhatKy_ViPham!C:C, "T26") - SUMIFS(NhatKy_ViPham!K:K, NhatKy_ViPham!E:E, "12_Anh_C", NhatKy_ViPham!F:F, B16, NhatKy_ViPham!C:C, "T26")</f>
        <v>100</v>
      </c>
      <c r="AR16" s="6">
        <f>100 + SUMIFS(NhatKy_ViPham!J:J, NhatKy_ViPham!E:E, "12_Anh_C", NhatKy_ViPham!F:F, B16, NhatKy_ViPham!C:C, "T27") - SUMIFS(NhatKy_ViPham!K:K, NhatKy_ViPham!E:E, "12_Anh_C", NhatKy_ViPham!F:F, B16, NhatKy_ViPham!C:C, "T27")</f>
        <v>100</v>
      </c>
      <c r="AS16" s="6">
        <f>100 + SUMIFS(NhatKy_ViPham!J:J, NhatKy_ViPham!E:E, "12_Anh_C", NhatKy_ViPham!F:F, B16, NhatKy_ViPham!C:C, "T28") - SUMIFS(NhatKy_ViPham!K:K, NhatKy_ViPham!E:E, "12_Anh_C", NhatKy_ViPham!F:F, B16, NhatKy_ViPham!C:C, "T28")</f>
        <v>100</v>
      </c>
      <c r="AT16" s="6">
        <f>100 + SUMIFS(NhatKy_ViPham!J:J, NhatKy_ViPham!E:E, "12_Anh_C", NhatKy_ViPham!F:F, B16, NhatKy_ViPham!C:C, "T29") - SUMIFS(NhatKy_ViPham!K:K, NhatKy_ViPham!E:E, "12_Anh_C", NhatKy_ViPham!F:F, B16, NhatKy_ViPham!C:C, "T29")</f>
        <v>100</v>
      </c>
      <c r="AU16" s="6">
        <f>100 + SUMIFS(NhatKy_ViPham!J:J, NhatKy_ViPham!E:E, "12_Anh_C", NhatKy_ViPham!F:F, B16, NhatKy_ViPham!C:C, "T30") - SUMIFS(NhatKy_ViPham!K:K, NhatKy_ViPham!E:E, "12_Anh_C", NhatKy_ViPham!F:F, B16, NhatKy_ViPham!C:C, "T30")</f>
        <v>100</v>
      </c>
      <c r="AV16" s="6">
        <f>100 + SUMIFS(NhatKy_ViPham!J:J, NhatKy_ViPham!E:E, "12_Anh_C", NhatKy_ViPham!F:F, B16, NhatKy_ViPham!C:C, "T31") - SUMIFS(NhatKy_ViPham!K:K, NhatKy_ViPham!E:E, "12_Anh_C", NhatKy_ViPham!F:F, B16, NhatKy_ViPham!C:C, "T31")</f>
        <v>100</v>
      </c>
      <c r="AW16" s="6">
        <f>100 + SUMIFS(NhatKy_ViPham!J:J, NhatKy_ViPham!E:E, "12_Anh_C", NhatKy_ViPham!F:F, B16, NhatKy_ViPham!C:C, "T32") - SUMIFS(NhatKy_ViPham!K:K, NhatKy_ViPham!E:E, "12_Anh_C", NhatKy_ViPham!F:F, B16, NhatKy_ViPham!C:C, "T32")</f>
        <v>100</v>
      </c>
      <c r="AX16" s="6">
        <f>100 + SUMIFS(NhatKy_ViPham!J:J, NhatKy_ViPham!E:E, "12_Anh_C", NhatKy_ViPham!F:F, B16, NhatKy_ViPham!C:C, "T33") - SUMIFS(NhatKy_ViPham!K:K, NhatKy_ViPham!E:E, "12_Anh_C", NhatKy_ViPham!F:F, B16, NhatKy_ViPham!C:C, "T33")</f>
        <v>100</v>
      </c>
      <c r="AY16" s="6">
        <f>100 + SUMIFS(NhatKy_ViPham!J:J, NhatKy_ViPham!E:E, "12_Anh_C", NhatKy_ViPham!F:F, B16, NhatKy_ViPham!C:C, "T34") - SUMIFS(NhatKy_ViPham!K:K, NhatKy_ViPham!E:E, "12_Anh_C", NhatKy_ViPham!F:F, B16, NhatKy_ViPham!C:C, "T34")</f>
        <v>100</v>
      </c>
      <c r="AZ16" s="6">
        <f>100 + SUMIFS(NhatKy_ViPham!J:J, NhatKy_ViPham!E:E, "12_Anh_C", NhatKy_ViPham!F:F, B16, NhatKy_ViPham!C:C, "T35") - SUMIFS(NhatKy_ViPham!K:K, NhatKy_ViPham!E:E, "12_Anh_C", NhatKy_ViPham!F:F, B16, NhatKy_ViPham!C:C, "T35")</f>
        <v>100</v>
      </c>
      <c r="BA16" s="12">
        <f t="shared" si="0"/>
        <v>100</v>
      </c>
      <c r="BB16" s="11" t="s">
        <v>430</v>
      </c>
      <c r="BC16" s="16" t="str">
        <f t="shared" si="1"/>
        <v>Tốt</v>
      </c>
      <c r="BD16" s="15" t="str">
        <f t="shared" si="2"/>
        <v>🟢 BÌNH THƯỜNG</v>
      </c>
    </row>
    <row r="17" spans="1:56" x14ac:dyDescent="0.25">
      <c r="A17" s="4">
        <v>9</v>
      </c>
      <c r="B17" s="10" t="s">
        <v>3001</v>
      </c>
      <c r="C17" s="4" t="s">
        <v>2455</v>
      </c>
      <c r="D17" s="4" t="s">
        <v>435</v>
      </c>
      <c r="E17" s="11" t="s">
        <v>430</v>
      </c>
      <c r="F17" s="7">
        <f>SUMIFS(NhatKy_ViPham!K:K, NhatKy_ViPham!E:E, "12_Anh_C", NhatKy_ViPham!F:F, B17, NhatKy_ViPham!H:H, "L01")</f>
        <v>0</v>
      </c>
      <c r="G17" s="7">
        <f>SUMIFS(NhatKy_ViPham!K:K, NhatKy_ViPham!E:E, "12_Anh_C", NhatKy_ViPham!F:F, B17, NhatKy_ViPham!H:H, "L02")</f>
        <v>0</v>
      </c>
      <c r="H17" s="7">
        <f>SUMIFS(NhatKy_ViPham!K:K, NhatKy_ViPham!E:E, "12_Anh_C", NhatKy_ViPham!F:F, B17, NhatKy_ViPham!H:H, "L03")</f>
        <v>0</v>
      </c>
      <c r="I17" s="7">
        <f>SUMIFS(NhatKy_ViPham!K:K, NhatKy_ViPham!E:E, "12_Anh_C", NhatKy_ViPham!F:F, B17, NhatKy_ViPham!H:H, "L04")</f>
        <v>0</v>
      </c>
      <c r="J17" s="7">
        <f>SUMIFS(NhatKy_ViPham!K:K, NhatKy_ViPham!E:E, "12_Anh_C", NhatKy_ViPham!F:F, B17, NhatKy_ViPham!H:H, "L05")</f>
        <v>0</v>
      </c>
      <c r="K17" s="7">
        <f>SUMIFS(NhatKy_ViPham!K:K, NhatKy_ViPham!E:E, "12_Anh_C", NhatKy_ViPham!F:F, B17, NhatKy_ViPham!H:H, "L06")</f>
        <v>0</v>
      </c>
      <c r="L17" s="7">
        <f>SUMIFS(NhatKy_ViPham!K:K, NhatKy_ViPham!E:E, "12_Anh_C", NhatKy_ViPham!F:F, B17, NhatKy_ViPham!H:H, "L07")</f>
        <v>0</v>
      </c>
      <c r="M17" s="7">
        <f>SUMIFS(NhatKy_ViPham!K:K, NhatKy_ViPham!E:E, "12_Anh_C", NhatKy_ViPham!F:F, B17, NhatKy_ViPham!H:H, "L08")</f>
        <v>0</v>
      </c>
      <c r="N17" s="7">
        <f>SUMIFS(NhatKy_ViPham!K:K, NhatKy_ViPham!E:E, "12_Anh_C", NhatKy_ViPham!F:F, B17, NhatKy_ViPham!H:H, "L09")</f>
        <v>0</v>
      </c>
      <c r="O17" s="7">
        <f>SUMIFS(NhatKy_ViPham!K:K, NhatKy_ViPham!E:E, "12_Anh_C", NhatKy_ViPham!F:F, B17, NhatKy_ViPham!H:H, "L10")</f>
        <v>0</v>
      </c>
      <c r="P17" s="12">
        <f>SUMIFS(NhatKy_ViPham!J:J, NhatKy_ViPham!E:E, "12_Anh_C", NhatKy_ViPham!F:F, B17)</f>
        <v>0</v>
      </c>
      <c r="Q17" s="13">
        <f>SUMIFS(NhatKy_ViPham!K:K, NhatKy_ViPham!E:E, "12_Anh_C", NhatKy_ViPham!F:F, B17)</f>
        <v>0</v>
      </c>
      <c r="R17" s="7">
        <f>100 + SUMIFS(NhatKy_ViPham!J:J, NhatKy_ViPham!E:E, "12_Anh_C", NhatKy_ViPham!F:F, B17, NhatKy_ViPham!C:C, "T1") - SUMIFS(NhatKy_ViPham!K:K, NhatKy_ViPham!E:E, "12_Anh_C", NhatKy_ViPham!F:F, B17, NhatKy_ViPham!C:C, "T1")</f>
        <v>100</v>
      </c>
      <c r="S17" s="7">
        <f>100 + SUMIFS(NhatKy_ViPham!J:J, NhatKy_ViPham!E:E, "12_Anh_C", NhatKy_ViPham!F:F, B17, NhatKy_ViPham!C:C, "T2") - SUMIFS(NhatKy_ViPham!K:K, NhatKy_ViPham!E:E, "12_Anh_C", NhatKy_ViPham!F:F, B17, NhatKy_ViPham!C:C, "T2")</f>
        <v>100</v>
      </c>
      <c r="T17" s="7">
        <f>100 + SUMIFS(NhatKy_ViPham!J:J, NhatKy_ViPham!E:E, "12_Anh_C", NhatKy_ViPham!F:F, B17, NhatKy_ViPham!C:C, "T3") - SUMIFS(NhatKy_ViPham!K:K, NhatKy_ViPham!E:E, "12_Anh_C", NhatKy_ViPham!F:F, B17, NhatKy_ViPham!C:C, "T3")</f>
        <v>100</v>
      </c>
      <c r="U17" s="7">
        <f>100 + SUMIFS(NhatKy_ViPham!J:J, NhatKy_ViPham!E:E, "12_Anh_C", NhatKy_ViPham!F:F, B17, NhatKy_ViPham!C:C, "T4") - SUMIFS(NhatKy_ViPham!K:K, NhatKy_ViPham!E:E, "12_Anh_C", NhatKy_ViPham!F:F, B17, NhatKy_ViPham!C:C, "T4")</f>
        <v>100</v>
      </c>
      <c r="V17" s="7">
        <f>100 + SUMIFS(NhatKy_ViPham!J:J, NhatKy_ViPham!E:E, "12_Anh_C", NhatKy_ViPham!F:F, B17, NhatKy_ViPham!C:C, "T5") - SUMIFS(NhatKy_ViPham!K:K, NhatKy_ViPham!E:E, "12_Anh_C", NhatKy_ViPham!F:F, B17, NhatKy_ViPham!C:C, "T5")</f>
        <v>100</v>
      </c>
      <c r="W17" s="7">
        <f>100 + SUMIFS(NhatKy_ViPham!J:J, NhatKy_ViPham!E:E, "12_Anh_C", NhatKy_ViPham!F:F, B17, NhatKy_ViPham!C:C, "T6") - SUMIFS(NhatKy_ViPham!K:K, NhatKy_ViPham!E:E, "12_Anh_C", NhatKy_ViPham!F:F, B17, NhatKy_ViPham!C:C, "T6")</f>
        <v>100</v>
      </c>
      <c r="X17" s="7">
        <f>100 + SUMIFS(NhatKy_ViPham!J:J, NhatKy_ViPham!E:E, "12_Anh_C", NhatKy_ViPham!F:F, B17, NhatKy_ViPham!C:C, "T7") - SUMIFS(NhatKy_ViPham!K:K, NhatKy_ViPham!E:E, "12_Anh_C", NhatKy_ViPham!F:F, B17, NhatKy_ViPham!C:C, "T7")</f>
        <v>100</v>
      </c>
      <c r="Y17" s="7">
        <f>100 + SUMIFS(NhatKy_ViPham!J:J, NhatKy_ViPham!E:E, "12_Anh_C", NhatKy_ViPham!F:F, B17, NhatKy_ViPham!C:C, "T8") - SUMIFS(NhatKy_ViPham!K:K, NhatKy_ViPham!E:E, "12_Anh_C", NhatKy_ViPham!F:F, B17, NhatKy_ViPham!C:C, "T8")</f>
        <v>100</v>
      </c>
      <c r="Z17" s="7">
        <f>100 + SUMIFS(NhatKy_ViPham!J:J, NhatKy_ViPham!E:E, "12_Anh_C", NhatKy_ViPham!F:F, B17, NhatKy_ViPham!C:C, "T9") - SUMIFS(NhatKy_ViPham!K:K, NhatKy_ViPham!E:E, "12_Anh_C", NhatKy_ViPham!F:F, B17, NhatKy_ViPham!C:C, "T9")</f>
        <v>100</v>
      </c>
      <c r="AA17" s="7">
        <f>100 + SUMIFS(NhatKy_ViPham!J:J, NhatKy_ViPham!E:E, "12_Anh_C", NhatKy_ViPham!F:F, B17, NhatKy_ViPham!C:C, "T10") - SUMIFS(NhatKy_ViPham!K:K, NhatKy_ViPham!E:E, "12_Anh_C", NhatKy_ViPham!F:F, B17, NhatKy_ViPham!C:C, "T10")</f>
        <v>100</v>
      </c>
      <c r="AB17" s="7">
        <f>100 + SUMIFS(NhatKy_ViPham!J:J, NhatKy_ViPham!E:E, "12_Anh_C", NhatKy_ViPham!F:F, B17, NhatKy_ViPham!C:C, "T11") - SUMIFS(NhatKy_ViPham!K:K, NhatKy_ViPham!E:E, "12_Anh_C", NhatKy_ViPham!F:F, B17, NhatKy_ViPham!C:C, "T11")</f>
        <v>100</v>
      </c>
      <c r="AC17" s="7">
        <f>100 + SUMIFS(NhatKy_ViPham!J:J, NhatKy_ViPham!E:E, "12_Anh_C", NhatKy_ViPham!F:F, B17, NhatKy_ViPham!C:C, "T12") - SUMIFS(NhatKy_ViPham!K:K, NhatKy_ViPham!E:E, "12_Anh_C", NhatKy_ViPham!F:F, B17, NhatKy_ViPham!C:C, "T12")</f>
        <v>100</v>
      </c>
      <c r="AD17" s="7">
        <f>100 + SUMIFS(NhatKy_ViPham!J:J, NhatKy_ViPham!E:E, "12_Anh_C", NhatKy_ViPham!F:F, B17, NhatKy_ViPham!C:C, "T13") - SUMIFS(NhatKy_ViPham!K:K, NhatKy_ViPham!E:E, "12_Anh_C", NhatKy_ViPham!F:F, B17, NhatKy_ViPham!C:C, "T13")</f>
        <v>100</v>
      </c>
      <c r="AE17" s="7">
        <f>100 + SUMIFS(NhatKy_ViPham!J:J, NhatKy_ViPham!E:E, "12_Anh_C", NhatKy_ViPham!F:F, B17, NhatKy_ViPham!C:C, "T14") - SUMIFS(NhatKy_ViPham!K:K, NhatKy_ViPham!E:E, "12_Anh_C", NhatKy_ViPham!F:F, B17, NhatKy_ViPham!C:C, "T14")</f>
        <v>100</v>
      </c>
      <c r="AF17" s="7">
        <f>100 + SUMIFS(NhatKy_ViPham!J:J, NhatKy_ViPham!E:E, "12_Anh_C", NhatKy_ViPham!F:F, B17, NhatKy_ViPham!C:C, "T15") - SUMIFS(NhatKy_ViPham!K:K, NhatKy_ViPham!E:E, "12_Anh_C", NhatKy_ViPham!F:F, B17, NhatKy_ViPham!C:C, "T15")</f>
        <v>100</v>
      </c>
      <c r="AG17" s="7">
        <f>100 + SUMIFS(NhatKy_ViPham!J:J, NhatKy_ViPham!E:E, "12_Anh_C", NhatKy_ViPham!F:F, B17, NhatKy_ViPham!C:C, "T16") - SUMIFS(NhatKy_ViPham!K:K, NhatKy_ViPham!E:E, "12_Anh_C", NhatKy_ViPham!F:F, B17, NhatKy_ViPham!C:C, "T16")</f>
        <v>100</v>
      </c>
      <c r="AH17" s="7">
        <f>100 + SUMIFS(NhatKy_ViPham!J:J, NhatKy_ViPham!E:E, "12_Anh_C", NhatKy_ViPham!F:F, B17, NhatKy_ViPham!C:C, "T17") - SUMIFS(NhatKy_ViPham!K:K, NhatKy_ViPham!E:E, "12_Anh_C", NhatKy_ViPham!F:F, B17, NhatKy_ViPham!C:C, "T17")</f>
        <v>100</v>
      </c>
      <c r="AI17" s="7">
        <f>100 + SUMIFS(NhatKy_ViPham!J:J, NhatKy_ViPham!E:E, "12_Anh_C", NhatKy_ViPham!F:F, B17, NhatKy_ViPham!C:C, "T18") - SUMIFS(NhatKy_ViPham!K:K, NhatKy_ViPham!E:E, "12_Anh_C", NhatKy_ViPham!F:F, B17, NhatKy_ViPham!C:C, "T18")</f>
        <v>100</v>
      </c>
      <c r="AJ17" s="7">
        <f>100 + SUMIFS(NhatKy_ViPham!J:J, NhatKy_ViPham!E:E, "12_Anh_C", NhatKy_ViPham!F:F, B17, NhatKy_ViPham!C:C, "T19") - SUMIFS(NhatKy_ViPham!K:K, NhatKy_ViPham!E:E, "12_Anh_C", NhatKy_ViPham!F:F, B17, NhatKy_ViPham!C:C, "T19")</f>
        <v>100</v>
      </c>
      <c r="AK17" s="7">
        <f>100 + SUMIFS(NhatKy_ViPham!J:J, NhatKy_ViPham!E:E, "12_Anh_C", NhatKy_ViPham!F:F, B17, NhatKy_ViPham!C:C, "T20") - SUMIFS(NhatKy_ViPham!K:K, NhatKy_ViPham!E:E, "12_Anh_C", NhatKy_ViPham!F:F, B17, NhatKy_ViPham!C:C, "T20")</f>
        <v>100</v>
      </c>
      <c r="AL17" s="7">
        <f>100 + SUMIFS(NhatKy_ViPham!J:J, NhatKy_ViPham!E:E, "12_Anh_C", NhatKy_ViPham!F:F, B17, NhatKy_ViPham!C:C, "T21") - SUMIFS(NhatKy_ViPham!K:K, NhatKy_ViPham!E:E, "12_Anh_C", NhatKy_ViPham!F:F, B17, NhatKy_ViPham!C:C, "T21")</f>
        <v>100</v>
      </c>
      <c r="AM17" s="7">
        <f>100 + SUMIFS(NhatKy_ViPham!J:J, NhatKy_ViPham!E:E, "12_Anh_C", NhatKy_ViPham!F:F, B17, NhatKy_ViPham!C:C, "T22") - SUMIFS(NhatKy_ViPham!K:K, NhatKy_ViPham!E:E, "12_Anh_C", NhatKy_ViPham!F:F, B17, NhatKy_ViPham!C:C, "T22")</f>
        <v>100</v>
      </c>
      <c r="AN17" s="7">
        <f>100 + SUMIFS(NhatKy_ViPham!J:J, NhatKy_ViPham!E:E, "12_Anh_C", NhatKy_ViPham!F:F, B17, NhatKy_ViPham!C:C, "T23") - SUMIFS(NhatKy_ViPham!K:K, NhatKy_ViPham!E:E, "12_Anh_C", NhatKy_ViPham!F:F, B17, NhatKy_ViPham!C:C, "T23")</f>
        <v>100</v>
      </c>
      <c r="AO17" s="7">
        <f>100 + SUMIFS(NhatKy_ViPham!J:J, NhatKy_ViPham!E:E, "12_Anh_C", NhatKy_ViPham!F:F, B17, NhatKy_ViPham!C:C, "T24") - SUMIFS(NhatKy_ViPham!K:K, NhatKy_ViPham!E:E, "12_Anh_C", NhatKy_ViPham!F:F, B17, NhatKy_ViPham!C:C, "T24")</f>
        <v>100</v>
      </c>
      <c r="AP17" s="7">
        <f>100 + SUMIFS(NhatKy_ViPham!J:J, NhatKy_ViPham!E:E, "12_Anh_C", NhatKy_ViPham!F:F, B17, NhatKy_ViPham!C:C, "T25") - SUMIFS(NhatKy_ViPham!K:K, NhatKy_ViPham!E:E, "12_Anh_C", NhatKy_ViPham!F:F, B17, NhatKy_ViPham!C:C, "T25")</f>
        <v>100</v>
      </c>
      <c r="AQ17" s="7">
        <f>100 + SUMIFS(NhatKy_ViPham!J:J, NhatKy_ViPham!E:E, "12_Anh_C", NhatKy_ViPham!F:F, B17, NhatKy_ViPham!C:C, "T26") - SUMIFS(NhatKy_ViPham!K:K, NhatKy_ViPham!E:E, "12_Anh_C", NhatKy_ViPham!F:F, B17, NhatKy_ViPham!C:C, "T26")</f>
        <v>100</v>
      </c>
      <c r="AR17" s="7">
        <f>100 + SUMIFS(NhatKy_ViPham!J:J, NhatKy_ViPham!E:E, "12_Anh_C", NhatKy_ViPham!F:F, B17, NhatKy_ViPham!C:C, "T27") - SUMIFS(NhatKy_ViPham!K:K, NhatKy_ViPham!E:E, "12_Anh_C", NhatKy_ViPham!F:F, B17, NhatKy_ViPham!C:C, "T27")</f>
        <v>100</v>
      </c>
      <c r="AS17" s="7">
        <f>100 + SUMIFS(NhatKy_ViPham!J:J, NhatKy_ViPham!E:E, "12_Anh_C", NhatKy_ViPham!F:F, B17, NhatKy_ViPham!C:C, "T28") - SUMIFS(NhatKy_ViPham!K:K, NhatKy_ViPham!E:E, "12_Anh_C", NhatKy_ViPham!F:F, B17, NhatKy_ViPham!C:C, "T28")</f>
        <v>100</v>
      </c>
      <c r="AT17" s="7">
        <f>100 + SUMIFS(NhatKy_ViPham!J:J, NhatKy_ViPham!E:E, "12_Anh_C", NhatKy_ViPham!F:F, B17, NhatKy_ViPham!C:C, "T29") - SUMIFS(NhatKy_ViPham!K:K, NhatKy_ViPham!E:E, "12_Anh_C", NhatKy_ViPham!F:F, B17, NhatKy_ViPham!C:C, "T29")</f>
        <v>100</v>
      </c>
      <c r="AU17" s="7">
        <f>100 + SUMIFS(NhatKy_ViPham!J:J, NhatKy_ViPham!E:E, "12_Anh_C", NhatKy_ViPham!F:F, B17, NhatKy_ViPham!C:C, "T30") - SUMIFS(NhatKy_ViPham!K:K, NhatKy_ViPham!E:E, "12_Anh_C", NhatKy_ViPham!F:F, B17, NhatKy_ViPham!C:C, "T30")</f>
        <v>100</v>
      </c>
      <c r="AV17" s="7">
        <f>100 + SUMIFS(NhatKy_ViPham!J:J, NhatKy_ViPham!E:E, "12_Anh_C", NhatKy_ViPham!F:F, B17, NhatKy_ViPham!C:C, "T31") - SUMIFS(NhatKy_ViPham!K:K, NhatKy_ViPham!E:E, "12_Anh_C", NhatKy_ViPham!F:F, B17, NhatKy_ViPham!C:C, "T31")</f>
        <v>100</v>
      </c>
      <c r="AW17" s="7">
        <f>100 + SUMIFS(NhatKy_ViPham!J:J, NhatKy_ViPham!E:E, "12_Anh_C", NhatKy_ViPham!F:F, B17, NhatKy_ViPham!C:C, "T32") - SUMIFS(NhatKy_ViPham!K:K, NhatKy_ViPham!E:E, "12_Anh_C", NhatKy_ViPham!F:F, B17, NhatKy_ViPham!C:C, "T32")</f>
        <v>100</v>
      </c>
      <c r="AX17" s="7">
        <f>100 + SUMIFS(NhatKy_ViPham!J:J, NhatKy_ViPham!E:E, "12_Anh_C", NhatKy_ViPham!F:F, B17, NhatKy_ViPham!C:C, "T33") - SUMIFS(NhatKy_ViPham!K:K, NhatKy_ViPham!E:E, "12_Anh_C", NhatKy_ViPham!F:F, B17, NhatKy_ViPham!C:C, "T33")</f>
        <v>100</v>
      </c>
      <c r="AY17" s="7">
        <f>100 + SUMIFS(NhatKy_ViPham!J:J, NhatKy_ViPham!E:E, "12_Anh_C", NhatKy_ViPham!F:F, B17, NhatKy_ViPham!C:C, "T34") - SUMIFS(NhatKy_ViPham!K:K, NhatKy_ViPham!E:E, "12_Anh_C", NhatKy_ViPham!F:F, B17, NhatKy_ViPham!C:C, "T34")</f>
        <v>100</v>
      </c>
      <c r="AZ17" s="7">
        <f>100 + SUMIFS(NhatKy_ViPham!J:J, NhatKy_ViPham!E:E, "12_Anh_C", NhatKy_ViPham!F:F, B17, NhatKy_ViPham!C:C, "T35") - SUMIFS(NhatKy_ViPham!K:K, NhatKy_ViPham!E:E, "12_Anh_C", NhatKy_ViPham!F:F, B17, NhatKy_ViPham!C:C, "T35")</f>
        <v>100</v>
      </c>
      <c r="BA17" s="12">
        <f t="shared" si="0"/>
        <v>100</v>
      </c>
      <c r="BB17" s="11" t="s">
        <v>430</v>
      </c>
      <c r="BC17" s="14" t="str">
        <f t="shared" si="1"/>
        <v>Tốt</v>
      </c>
      <c r="BD17" s="10" t="str">
        <f t="shared" si="2"/>
        <v>🟢 BÌNH THƯỜNG</v>
      </c>
    </row>
    <row r="18" spans="1:56" x14ac:dyDescent="0.25">
      <c r="A18" s="5">
        <v>10</v>
      </c>
      <c r="B18" s="15" t="s">
        <v>3002</v>
      </c>
      <c r="C18" s="5" t="s">
        <v>2742</v>
      </c>
      <c r="D18" s="5" t="s">
        <v>435</v>
      </c>
      <c r="E18" s="11" t="s">
        <v>430</v>
      </c>
      <c r="F18" s="6">
        <f>SUMIFS(NhatKy_ViPham!K:K, NhatKy_ViPham!E:E, "12_Anh_C", NhatKy_ViPham!F:F, B18, NhatKy_ViPham!H:H, "L01")</f>
        <v>0</v>
      </c>
      <c r="G18" s="6">
        <f>SUMIFS(NhatKy_ViPham!K:K, NhatKy_ViPham!E:E, "12_Anh_C", NhatKy_ViPham!F:F, B18, NhatKy_ViPham!H:H, "L02")</f>
        <v>0</v>
      </c>
      <c r="H18" s="6">
        <f>SUMIFS(NhatKy_ViPham!K:K, NhatKy_ViPham!E:E, "12_Anh_C", NhatKy_ViPham!F:F, B18, NhatKy_ViPham!H:H, "L03")</f>
        <v>0</v>
      </c>
      <c r="I18" s="6">
        <f>SUMIFS(NhatKy_ViPham!K:K, NhatKy_ViPham!E:E, "12_Anh_C", NhatKy_ViPham!F:F, B18, NhatKy_ViPham!H:H, "L04")</f>
        <v>0</v>
      </c>
      <c r="J18" s="6">
        <f>SUMIFS(NhatKy_ViPham!K:K, NhatKy_ViPham!E:E, "12_Anh_C", NhatKy_ViPham!F:F, B18, NhatKy_ViPham!H:H, "L05")</f>
        <v>0</v>
      </c>
      <c r="K18" s="6">
        <f>SUMIFS(NhatKy_ViPham!K:K, NhatKy_ViPham!E:E, "12_Anh_C", NhatKy_ViPham!F:F, B18, NhatKy_ViPham!H:H, "L06")</f>
        <v>0</v>
      </c>
      <c r="L18" s="6">
        <f>SUMIFS(NhatKy_ViPham!K:K, NhatKy_ViPham!E:E, "12_Anh_C", NhatKy_ViPham!F:F, B18, NhatKy_ViPham!H:H, "L07")</f>
        <v>0</v>
      </c>
      <c r="M18" s="6">
        <f>SUMIFS(NhatKy_ViPham!K:K, NhatKy_ViPham!E:E, "12_Anh_C", NhatKy_ViPham!F:F, B18, NhatKy_ViPham!H:H, "L08")</f>
        <v>0</v>
      </c>
      <c r="N18" s="6">
        <f>SUMIFS(NhatKy_ViPham!K:K, NhatKy_ViPham!E:E, "12_Anh_C", NhatKy_ViPham!F:F, B18, NhatKy_ViPham!H:H, "L09")</f>
        <v>0</v>
      </c>
      <c r="O18" s="6">
        <f>SUMIFS(NhatKy_ViPham!K:K, NhatKy_ViPham!E:E, "12_Anh_C", NhatKy_ViPham!F:F, B18, NhatKy_ViPham!H:H, "L10")</f>
        <v>0</v>
      </c>
      <c r="P18" s="12">
        <f>SUMIFS(NhatKy_ViPham!J:J, NhatKy_ViPham!E:E, "12_Anh_C", NhatKy_ViPham!F:F, B18)</f>
        <v>0</v>
      </c>
      <c r="Q18" s="13">
        <f>SUMIFS(NhatKy_ViPham!K:K, NhatKy_ViPham!E:E, "12_Anh_C", NhatKy_ViPham!F:F, B18)</f>
        <v>0</v>
      </c>
      <c r="R18" s="6">
        <f>100 + SUMIFS(NhatKy_ViPham!J:J, NhatKy_ViPham!E:E, "12_Anh_C", NhatKy_ViPham!F:F, B18, NhatKy_ViPham!C:C, "T1") - SUMIFS(NhatKy_ViPham!K:K, NhatKy_ViPham!E:E, "12_Anh_C", NhatKy_ViPham!F:F, B18, NhatKy_ViPham!C:C, "T1")</f>
        <v>100</v>
      </c>
      <c r="S18" s="6">
        <f>100 + SUMIFS(NhatKy_ViPham!J:J, NhatKy_ViPham!E:E, "12_Anh_C", NhatKy_ViPham!F:F, B18, NhatKy_ViPham!C:C, "T2") - SUMIFS(NhatKy_ViPham!K:K, NhatKy_ViPham!E:E, "12_Anh_C", NhatKy_ViPham!F:F, B18, NhatKy_ViPham!C:C, "T2")</f>
        <v>100</v>
      </c>
      <c r="T18" s="6">
        <f>100 + SUMIFS(NhatKy_ViPham!J:J, NhatKy_ViPham!E:E, "12_Anh_C", NhatKy_ViPham!F:F, B18, NhatKy_ViPham!C:C, "T3") - SUMIFS(NhatKy_ViPham!K:K, NhatKy_ViPham!E:E, "12_Anh_C", NhatKy_ViPham!F:F, B18, NhatKy_ViPham!C:C, "T3")</f>
        <v>100</v>
      </c>
      <c r="U18" s="6">
        <f>100 + SUMIFS(NhatKy_ViPham!J:J, NhatKy_ViPham!E:E, "12_Anh_C", NhatKy_ViPham!F:F, B18, NhatKy_ViPham!C:C, "T4") - SUMIFS(NhatKy_ViPham!K:K, NhatKy_ViPham!E:E, "12_Anh_C", NhatKy_ViPham!F:F, B18, NhatKy_ViPham!C:C, "T4")</f>
        <v>100</v>
      </c>
      <c r="V18" s="6">
        <f>100 + SUMIFS(NhatKy_ViPham!J:J, NhatKy_ViPham!E:E, "12_Anh_C", NhatKy_ViPham!F:F, B18, NhatKy_ViPham!C:C, "T5") - SUMIFS(NhatKy_ViPham!K:K, NhatKy_ViPham!E:E, "12_Anh_C", NhatKy_ViPham!F:F, B18, NhatKy_ViPham!C:C, "T5")</f>
        <v>100</v>
      </c>
      <c r="W18" s="6">
        <f>100 + SUMIFS(NhatKy_ViPham!J:J, NhatKy_ViPham!E:E, "12_Anh_C", NhatKy_ViPham!F:F, B18, NhatKy_ViPham!C:C, "T6") - SUMIFS(NhatKy_ViPham!K:K, NhatKy_ViPham!E:E, "12_Anh_C", NhatKy_ViPham!F:F, B18, NhatKy_ViPham!C:C, "T6")</f>
        <v>100</v>
      </c>
      <c r="X18" s="6">
        <f>100 + SUMIFS(NhatKy_ViPham!J:J, NhatKy_ViPham!E:E, "12_Anh_C", NhatKy_ViPham!F:F, B18, NhatKy_ViPham!C:C, "T7") - SUMIFS(NhatKy_ViPham!K:K, NhatKy_ViPham!E:E, "12_Anh_C", NhatKy_ViPham!F:F, B18, NhatKy_ViPham!C:C, "T7")</f>
        <v>100</v>
      </c>
      <c r="Y18" s="6">
        <f>100 + SUMIFS(NhatKy_ViPham!J:J, NhatKy_ViPham!E:E, "12_Anh_C", NhatKy_ViPham!F:F, B18, NhatKy_ViPham!C:C, "T8") - SUMIFS(NhatKy_ViPham!K:K, NhatKy_ViPham!E:E, "12_Anh_C", NhatKy_ViPham!F:F, B18, NhatKy_ViPham!C:C, "T8")</f>
        <v>100</v>
      </c>
      <c r="Z18" s="6">
        <f>100 + SUMIFS(NhatKy_ViPham!J:J, NhatKy_ViPham!E:E, "12_Anh_C", NhatKy_ViPham!F:F, B18, NhatKy_ViPham!C:C, "T9") - SUMIFS(NhatKy_ViPham!K:K, NhatKy_ViPham!E:E, "12_Anh_C", NhatKy_ViPham!F:F, B18, NhatKy_ViPham!C:C, "T9")</f>
        <v>100</v>
      </c>
      <c r="AA18" s="6">
        <f>100 + SUMIFS(NhatKy_ViPham!J:J, NhatKy_ViPham!E:E, "12_Anh_C", NhatKy_ViPham!F:F, B18, NhatKy_ViPham!C:C, "T10") - SUMIFS(NhatKy_ViPham!K:K, NhatKy_ViPham!E:E, "12_Anh_C", NhatKy_ViPham!F:F, B18, NhatKy_ViPham!C:C, "T10")</f>
        <v>100</v>
      </c>
      <c r="AB18" s="6">
        <f>100 + SUMIFS(NhatKy_ViPham!J:J, NhatKy_ViPham!E:E, "12_Anh_C", NhatKy_ViPham!F:F, B18, NhatKy_ViPham!C:C, "T11") - SUMIFS(NhatKy_ViPham!K:K, NhatKy_ViPham!E:E, "12_Anh_C", NhatKy_ViPham!F:F, B18, NhatKy_ViPham!C:C, "T11")</f>
        <v>100</v>
      </c>
      <c r="AC18" s="6">
        <f>100 + SUMIFS(NhatKy_ViPham!J:J, NhatKy_ViPham!E:E, "12_Anh_C", NhatKy_ViPham!F:F, B18, NhatKy_ViPham!C:C, "T12") - SUMIFS(NhatKy_ViPham!K:K, NhatKy_ViPham!E:E, "12_Anh_C", NhatKy_ViPham!F:F, B18, NhatKy_ViPham!C:C, "T12")</f>
        <v>100</v>
      </c>
      <c r="AD18" s="6">
        <f>100 + SUMIFS(NhatKy_ViPham!J:J, NhatKy_ViPham!E:E, "12_Anh_C", NhatKy_ViPham!F:F, B18, NhatKy_ViPham!C:C, "T13") - SUMIFS(NhatKy_ViPham!K:K, NhatKy_ViPham!E:E, "12_Anh_C", NhatKy_ViPham!F:F, B18, NhatKy_ViPham!C:C, "T13")</f>
        <v>100</v>
      </c>
      <c r="AE18" s="6">
        <f>100 + SUMIFS(NhatKy_ViPham!J:J, NhatKy_ViPham!E:E, "12_Anh_C", NhatKy_ViPham!F:F, B18, NhatKy_ViPham!C:C, "T14") - SUMIFS(NhatKy_ViPham!K:K, NhatKy_ViPham!E:E, "12_Anh_C", NhatKy_ViPham!F:F, B18, NhatKy_ViPham!C:C, "T14")</f>
        <v>100</v>
      </c>
      <c r="AF18" s="6">
        <f>100 + SUMIFS(NhatKy_ViPham!J:J, NhatKy_ViPham!E:E, "12_Anh_C", NhatKy_ViPham!F:F, B18, NhatKy_ViPham!C:C, "T15") - SUMIFS(NhatKy_ViPham!K:K, NhatKy_ViPham!E:E, "12_Anh_C", NhatKy_ViPham!F:F, B18, NhatKy_ViPham!C:C, "T15")</f>
        <v>100</v>
      </c>
      <c r="AG18" s="6">
        <f>100 + SUMIFS(NhatKy_ViPham!J:J, NhatKy_ViPham!E:E, "12_Anh_C", NhatKy_ViPham!F:F, B18, NhatKy_ViPham!C:C, "T16") - SUMIFS(NhatKy_ViPham!K:K, NhatKy_ViPham!E:E, "12_Anh_C", NhatKy_ViPham!F:F, B18, NhatKy_ViPham!C:C, "T16")</f>
        <v>100</v>
      </c>
      <c r="AH18" s="6">
        <f>100 + SUMIFS(NhatKy_ViPham!J:J, NhatKy_ViPham!E:E, "12_Anh_C", NhatKy_ViPham!F:F, B18, NhatKy_ViPham!C:C, "T17") - SUMIFS(NhatKy_ViPham!K:K, NhatKy_ViPham!E:E, "12_Anh_C", NhatKy_ViPham!F:F, B18, NhatKy_ViPham!C:C, "T17")</f>
        <v>100</v>
      </c>
      <c r="AI18" s="6">
        <f>100 + SUMIFS(NhatKy_ViPham!J:J, NhatKy_ViPham!E:E, "12_Anh_C", NhatKy_ViPham!F:F, B18, NhatKy_ViPham!C:C, "T18") - SUMIFS(NhatKy_ViPham!K:K, NhatKy_ViPham!E:E, "12_Anh_C", NhatKy_ViPham!F:F, B18, NhatKy_ViPham!C:C, "T18")</f>
        <v>100</v>
      </c>
      <c r="AJ18" s="6">
        <f>100 + SUMIFS(NhatKy_ViPham!J:J, NhatKy_ViPham!E:E, "12_Anh_C", NhatKy_ViPham!F:F, B18, NhatKy_ViPham!C:C, "T19") - SUMIFS(NhatKy_ViPham!K:K, NhatKy_ViPham!E:E, "12_Anh_C", NhatKy_ViPham!F:F, B18, NhatKy_ViPham!C:C, "T19")</f>
        <v>100</v>
      </c>
      <c r="AK18" s="6">
        <f>100 + SUMIFS(NhatKy_ViPham!J:J, NhatKy_ViPham!E:E, "12_Anh_C", NhatKy_ViPham!F:F, B18, NhatKy_ViPham!C:C, "T20") - SUMIFS(NhatKy_ViPham!K:K, NhatKy_ViPham!E:E, "12_Anh_C", NhatKy_ViPham!F:F, B18, NhatKy_ViPham!C:C, "T20")</f>
        <v>100</v>
      </c>
      <c r="AL18" s="6">
        <f>100 + SUMIFS(NhatKy_ViPham!J:J, NhatKy_ViPham!E:E, "12_Anh_C", NhatKy_ViPham!F:F, B18, NhatKy_ViPham!C:C, "T21") - SUMIFS(NhatKy_ViPham!K:K, NhatKy_ViPham!E:E, "12_Anh_C", NhatKy_ViPham!F:F, B18, NhatKy_ViPham!C:C, "T21")</f>
        <v>100</v>
      </c>
      <c r="AM18" s="6">
        <f>100 + SUMIFS(NhatKy_ViPham!J:J, NhatKy_ViPham!E:E, "12_Anh_C", NhatKy_ViPham!F:F, B18, NhatKy_ViPham!C:C, "T22") - SUMIFS(NhatKy_ViPham!K:K, NhatKy_ViPham!E:E, "12_Anh_C", NhatKy_ViPham!F:F, B18, NhatKy_ViPham!C:C, "T22")</f>
        <v>100</v>
      </c>
      <c r="AN18" s="6">
        <f>100 + SUMIFS(NhatKy_ViPham!J:J, NhatKy_ViPham!E:E, "12_Anh_C", NhatKy_ViPham!F:F, B18, NhatKy_ViPham!C:C, "T23") - SUMIFS(NhatKy_ViPham!K:K, NhatKy_ViPham!E:E, "12_Anh_C", NhatKy_ViPham!F:F, B18, NhatKy_ViPham!C:C, "T23")</f>
        <v>100</v>
      </c>
      <c r="AO18" s="6">
        <f>100 + SUMIFS(NhatKy_ViPham!J:J, NhatKy_ViPham!E:E, "12_Anh_C", NhatKy_ViPham!F:F, B18, NhatKy_ViPham!C:C, "T24") - SUMIFS(NhatKy_ViPham!K:K, NhatKy_ViPham!E:E, "12_Anh_C", NhatKy_ViPham!F:F, B18, NhatKy_ViPham!C:C, "T24")</f>
        <v>100</v>
      </c>
      <c r="AP18" s="6">
        <f>100 + SUMIFS(NhatKy_ViPham!J:J, NhatKy_ViPham!E:E, "12_Anh_C", NhatKy_ViPham!F:F, B18, NhatKy_ViPham!C:C, "T25") - SUMIFS(NhatKy_ViPham!K:K, NhatKy_ViPham!E:E, "12_Anh_C", NhatKy_ViPham!F:F, B18, NhatKy_ViPham!C:C, "T25")</f>
        <v>100</v>
      </c>
      <c r="AQ18" s="6">
        <f>100 + SUMIFS(NhatKy_ViPham!J:J, NhatKy_ViPham!E:E, "12_Anh_C", NhatKy_ViPham!F:F, B18, NhatKy_ViPham!C:C, "T26") - SUMIFS(NhatKy_ViPham!K:K, NhatKy_ViPham!E:E, "12_Anh_C", NhatKy_ViPham!F:F, B18, NhatKy_ViPham!C:C, "T26")</f>
        <v>100</v>
      </c>
      <c r="AR18" s="6">
        <f>100 + SUMIFS(NhatKy_ViPham!J:J, NhatKy_ViPham!E:E, "12_Anh_C", NhatKy_ViPham!F:F, B18, NhatKy_ViPham!C:C, "T27") - SUMIFS(NhatKy_ViPham!K:K, NhatKy_ViPham!E:E, "12_Anh_C", NhatKy_ViPham!F:F, B18, NhatKy_ViPham!C:C, "T27")</f>
        <v>100</v>
      </c>
      <c r="AS18" s="6">
        <f>100 + SUMIFS(NhatKy_ViPham!J:J, NhatKy_ViPham!E:E, "12_Anh_C", NhatKy_ViPham!F:F, B18, NhatKy_ViPham!C:C, "T28") - SUMIFS(NhatKy_ViPham!K:K, NhatKy_ViPham!E:E, "12_Anh_C", NhatKy_ViPham!F:F, B18, NhatKy_ViPham!C:C, "T28")</f>
        <v>100</v>
      </c>
      <c r="AT18" s="6">
        <f>100 + SUMIFS(NhatKy_ViPham!J:J, NhatKy_ViPham!E:E, "12_Anh_C", NhatKy_ViPham!F:F, B18, NhatKy_ViPham!C:C, "T29") - SUMIFS(NhatKy_ViPham!K:K, NhatKy_ViPham!E:E, "12_Anh_C", NhatKy_ViPham!F:F, B18, NhatKy_ViPham!C:C, "T29")</f>
        <v>100</v>
      </c>
      <c r="AU18" s="6">
        <f>100 + SUMIFS(NhatKy_ViPham!J:J, NhatKy_ViPham!E:E, "12_Anh_C", NhatKy_ViPham!F:F, B18, NhatKy_ViPham!C:C, "T30") - SUMIFS(NhatKy_ViPham!K:K, NhatKy_ViPham!E:E, "12_Anh_C", NhatKy_ViPham!F:F, B18, NhatKy_ViPham!C:C, "T30")</f>
        <v>100</v>
      </c>
      <c r="AV18" s="6">
        <f>100 + SUMIFS(NhatKy_ViPham!J:J, NhatKy_ViPham!E:E, "12_Anh_C", NhatKy_ViPham!F:F, B18, NhatKy_ViPham!C:C, "T31") - SUMIFS(NhatKy_ViPham!K:K, NhatKy_ViPham!E:E, "12_Anh_C", NhatKy_ViPham!F:F, B18, NhatKy_ViPham!C:C, "T31")</f>
        <v>100</v>
      </c>
      <c r="AW18" s="6">
        <f>100 + SUMIFS(NhatKy_ViPham!J:J, NhatKy_ViPham!E:E, "12_Anh_C", NhatKy_ViPham!F:F, B18, NhatKy_ViPham!C:C, "T32") - SUMIFS(NhatKy_ViPham!K:K, NhatKy_ViPham!E:E, "12_Anh_C", NhatKy_ViPham!F:F, B18, NhatKy_ViPham!C:C, "T32")</f>
        <v>100</v>
      </c>
      <c r="AX18" s="6">
        <f>100 + SUMIFS(NhatKy_ViPham!J:J, NhatKy_ViPham!E:E, "12_Anh_C", NhatKy_ViPham!F:F, B18, NhatKy_ViPham!C:C, "T33") - SUMIFS(NhatKy_ViPham!K:K, NhatKy_ViPham!E:E, "12_Anh_C", NhatKy_ViPham!F:F, B18, NhatKy_ViPham!C:C, "T33")</f>
        <v>100</v>
      </c>
      <c r="AY18" s="6">
        <f>100 + SUMIFS(NhatKy_ViPham!J:J, NhatKy_ViPham!E:E, "12_Anh_C", NhatKy_ViPham!F:F, B18, NhatKy_ViPham!C:C, "T34") - SUMIFS(NhatKy_ViPham!K:K, NhatKy_ViPham!E:E, "12_Anh_C", NhatKy_ViPham!F:F, B18, NhatKy_ViPham!C:C, "T34")</f>
        <v>100</v>
      </c>
      <c r="AZ18" s="6">
        <f>100 + SUMIFS(NhatKy_ViPham!J:J, NhatKy_ViPham!E:E, "12_Anh_C", NhatKy_ViPham!F:F, B18, NhatKy_ViPham!C:C, "T35") - SUMIFS(NhatKy_ViPham!K:K, NhatKy_ViPham!E:E, "12_Anh_C", NhatKy_ViPham!F:F, B18, NhatKy_ViPham!C:C, "T35")</f>
        <v>100</v>
      </c>
      <c r="BA18" s="12">
        <f t="shared" si="0"/>
        <v>100</v>
      </c>
      <c r="BB18" s="11" t="s">
        <v>430</v>
      </c>
      <c r="BC18" s="16" t="str">
        <f t="shared" si="1"/>
        <v>Tốt</v>
      </c>
      <c r="BD18" s="15" t="str">
        <f t="shared" si="2"/>
        <v>🟢 BÌNH THƯỜNG</v>
      </c>
    </row>
    <row r="19" spans="1:56" x14ac:dyDescent="0.25">
      <c r="A19" s="4">
        <v>11</v>
      </c>
      <c r="B19" s="10" t="s">
        <v>2521</v>
      </c>
      <c r="C19" s="4" t="s">
        <v>2207</v>
      </c>
      <c r="D19" s="4" t="s">
        <v>435</v>
      </c>
      <c r="E19" s="11" t="s">
        <v>430</v>
      </c>
      <c r="F19" s="7">
        <f>SUMIFS(NhatKy_ViPham!K:K, NhatKy_ViPham!E:E, "12_Anh_C", NhatKy_ViPham!F:F, B19, NhatKy_ViPham!H:H, "L01")</f>
        <v>0</v>
      </c>
      <c r="G19" s="7">
        <f>SUMIFS(NhatKy_ViPham!K:K, NhatKy_ViPham!E:E, "12_Anh_C", NhatKy_ViPham!F:F, B19, NhatKy_ViPham!H:H, "L02")</f>
        <v>0</v>
      </c>
      <c r="H19" s="7">
        <f>SUMIFS(NhatKy_ViPham!K:K, NhatKy_ViPham!E:E, "12_Anh_C", NhatKy_ViPham!F:F, B19, NhatKy_ViPham!H:H, "L03")</f>
        <v>0</v>
      </c>
      <c r="I19" s="7">
        <f>SUMIFS(NhatKy_ViPham!K:K, NhatKy_ViPham!E:E, "12_Anh_C", NhatKy_ViPham!F:F, B19, NhatKy_ViPham!H:H, "L04")</f>
        <v>0</v>
      </c>
      <c r="J19" s="7">
        <f>SUMIFS(NhatKy_ViPham!K:K, NhatKy_ViPham!E:E, "12_Anh_C", NhatKy_ViPham!F:F, B19, NhatKy_ViPham!H:H, "L05")</f>
        <v>0</v>
      </c>
      <c r="K19" s="7">
        <f>SUMIFS(NhatKy_ViPham!K:K, NhatKy_ViPham!E:E, "12_Anh_C", NhatKy_ViPham!F:F, B19, NhatKy_ViPham!H:H, "L06")</f>
        <v>0</v>
      </c>
      <c r="L19" s="7">
        <f>SUMIFS(NhatKy_ViPham!K:K, NhatKy_ViPham!E:E, "12_Anh_C", NhatKy_ViPham!F:F, B19, NhatKy_ViPham!H:H, "L07")</f>
        <v>0</v>
      </c>
      <c r="M19" s="7">
        <f>SUMIFS(NhatKy_ViPham!K:K, NhatKy_ViPham!E:E, "12_Anh_C", NhatKy_ViPham!F:F, B19, NhatKy_ViPham!H:H, "L08")</f>
        <v>0</v>
      </c>
      <c r="N19" s="7">
        <f>SUMIFS(NhatKy_ViPham!K:K, NhatKy_ViPham!E:E, "12_Anh_C", NhatKy_ViPham!F:F, B19, NhatKy_ViPham!H:H, "L09")</f>
        <v>0</v>
      </c>
      <c r="O19" s="7">
        <f>SUMIFS(NhatKy_ViPham!K:K, NhatKy_ViPham!E:E, "12_Anh_C", NhatKy_ViPham!F:F, B19, NhatKy_ViPham!H:H, "L10")</f>
        <v>0</v>
      </c>
      <c r="P19" s="12">
        <f>SUMIFS(NhatKy_ViPham!J:J, NhatKy_ViPham!E:E, "12_Anh_C", NhatKy_ViPham!F:F, B19)</f>
        <v>0</v>
      </c>
      <c r="Q19" s="13">
        <f>SUMIFS(NhatKy_ViPham!K:K, NhatKy_ViPham!E:E, "12_Anh_C", NhatKy_ViPham!F:F, B19)</f>
        <v>0</v>
      </c>
      <c r="R19" s="7">
        <f>100 + SUMIFS(NhatKy_ViPham!J:J, NhatKy_ViPham!E:E, "12_Anh_C", NhatKy_ViPham!F:F, B19, NhatKy_ViPham!C:C, "T1") - SUMIFS(NhatKy_ViPham!K:K, NhatKy_ViPham!E:E, "12_Anh_C", NhatKy_ViPham!F:F, B19, NhatKy_ViPham!C:C, "T1")</f>
        <v>100</v>
      </c>
      <c r="S19" s="7">
        <f>100 + SUMIFS(NhatKy_ViPham!J:J, NhatKy_ViPham!E:E, "12_Anh_C", NhatKy_ViPham!F:F, B19, NhatKy_ViPham!C:C, "T2") - SUMIFS(NhatKy_ViPham!K:K, NhatKy_ViPham!E:E, "12_Anh_C", NhatKy_ViPham!F:F, B19, NhatKy_ViPham!C:C, "T2")</f>
        <v>100</v>
      </c>
      <c r="T19" s="7">
        <f>100 + SUMIFS(NhatKy_ViPham!J:J, NhatKy_ViPham!E:E, "12_Anh_C", NhatKy_ViPham!F:F, B19, NhatKy_ViPham!C:C, "T3") - SUMIFS(NhatKy_ViPham!K:K, NhatKy_ViPham!E:E, "12_Anh_C", NhatKy_ViPham!F:F, B19, NhatKy_ViPham!C:C, "T3")</f>
        <v>100</v>
      </c>
      <c r="U19" s="7">
        <f>100 + SUMIFS(NhatKy_ViPham!J:J, NhatKy_ViPham!E:E, "12_Anh_C", NhatKy_ViPham!F:F, B19, NhatKy_ViPham!C:C, "T4") - SUMIFS(NhatKy_ViPham!K:K, NhatKy_ViPham!E:E, "12_Anh_C", NhatKy_ViPham!F:F, B19, NhatKy_ViPham!C:C, "T4")</f>
        <v>100</v>
      </c>
      <c r="V19" s="7">
        <f>100 + SUMIFS(NhatKy_ViPham!J:J, NhatKy_ViPham!E:E, "12_Anh_C", NhatKy_ViPham!F:F, B19, NhatKy_ViPham!C:C, "T5") - SUMIFS(NhatKy_ViPham!K:K, NhatKy_ViPham!E:E, "12_Anh_C", NhatKy_ViPham!F:F, B19, NhatKy_ViPham!C:C, "T5")</f>
        <v>100</v>
      </c>
      <c r="W19" s="7">
        <f>100 + SUMIFS(NhatKy_ViPham!J:J, NhatKy_ViPham!E:E, "12_Anh_C", NhatKy_ViPham!F:F, B19, NhatKy_ViPham!C:C, "T6") - SUMIFS(NhatKy_ViPham!K:K, NhatKy_ViPham!E:E, "12_Anh_C", NhatKy_ViPham!F:F, B19, NhatKy_ViPham!C:C, "T6")</f>
        <v>100</v>
      </c>
      <c r="X19" s="7">
        <f>100 + SUMIFS(NhatKy_ViPham!J:J, NhatKy_ViPham!E:E, "12_Anh_C", NhatKy_ViPham!F:F, B19, NhatKy_ViPham!C:C, "T7") - SUMIFS(NhatKy_ViPham!K:K, NhatKy_ViPham!E:E, "12_Anh_C", NhatKy_ViPham!F:F, B19, NhatKy_ViPham!C:C, "T7")</f>
        <v>100</v>
      </c>
      <c r="Y19" s="7">
        <f>100 + SUMIFS(NhatKy_ViPham!J:J, NhatKy_ViPham!E:E, "12_Anh_C", NhatKy_ViPham!F:F, B19, NhatKy_ViPham!C:C, "T8") - SUMIFS(NhatKy_ViPham!K:K, NhatKy_ViPham!E:E, "12_Anh_C", NhatKy_ViPham!F:F, B19, NhatKy_ViPham!C:C, "T8")</f>
        <v>100</v>
      </c>
      <c r="Z19" s="7">
        <f>100 + SUMIFS(NhatKy_ViPham!J:J, NhatKy_ViPham!E:E, "12_Anh_C", NhatKy_ViPham!F:F, B19, NhatKy_ViPham!C:C, "T9") - SUMIFS(NhatKy_ViPham!K:K, NhatKy_ViPham!E:E, "12_Anh_C", NhatKy_ViPham!F:F, B19, NhatKy_ViPham!C:C, "T9")</f>
        <v>100</v>
      </c>
      <c r="AA19" s="7">
        <f>100 + SUMIFS(NhatKy_ViPham!J:J, NhatKy_ViPham!E:E, "12_Anh_C", NhatKy_ViPham!F:F, B19, NhatKy_ViPham!C:C, "T10") - SUMIFS(NhatKy_ViPham!K:K, NhatKy_ViPham!E:E, "12_Anh_C", NhatKy_ViPham!F:F, B19, NhatKy_ViPham!C:C, "T10")</f>
        <v>100</v>
      </c>
      <c r="AB19" s="7">
        <f>100 + SUMIFS(NhatKy_ViPham!J:J, NhatKy_ViPham!E:E, "12_Anh_C", NhatKy_ViPham!F:F, B19, NhatKy_ViPham!C:C, "T11") - SUMIFS(NhatKy_ViPham!K:K, NhatKy_ViPham!E:E, "12_Anh_C", NhatKy_ViPham!F:F, B19, NhatKy_ViPham!C:C, "T11")</f>
        <v>100</v>
      </c>
      <c r="AC19" s="7">
        <f>100 + SUMIFS(NhatKy_ViPham!J:J, NhatKy_ViPham!E:E, "12_Anh_C", NhatKy_ViPham!F:F, B19, NhatKy_ViPham!C:C, "T12") - SUMIFS(NhatKy_ViPham!K:K, NhatKy_ViPham!E:E, "12_Anh_C", NhatKy_ViPham!F:F, B19, NhatKy_ViPham!C:C, "T12")</f>
        <v>100</v>
      </c>
      <c r="AD19" s="7">
        <f>100 + SUMIFS(NhatKy_ViPham!J:J, NhatKy_ViPham!E:E, "12_Anh_C", NhatKy_ViPham!F:F, B19, NhatKy_ViPham!C:C, "T13") - SUMIFS(NhatKy_ViPham!K:K, NhatKy_ViPham!E:E, "12_Anh_C", NhatKy_ViPham!F:F, B19, NhatKy_ViPham!C:C, "T13")</f>
        <v>100</v>
      </c>
      <c r="AE19" s="7">
        <f>100 + SUMIFS(NhatKy_ViPham!J:J, NhatKy_ViPham!E:E, "12_Anh_C", NhatKy_ViPham!F:F, B19, NhatKy_ViPham!C:C, "T14") - SUMIFS(NhatKy_ViPham!K:K, NhatKy_ViPham!E:E, "12_Anh_C", NhatKy_ViPham!F:F, B19, NhatKy_ViPham!C:C, "T14")</f>
        <v>100</v>
      </c>
      <c r="AF19" s="7">
        <f>100 + SUMIFS(NhatKy_ViPham!J:J, NhatKy_ViPham!E:E, "12_Anh_C", NhatKy_ViPham!F:F, B19, NhatKy_ViPham!C:C, "T15") - SUMIFS(NhatKy_ViPham!K:K, NhatKy_ViPham!E:E, "12_Anh_C", NhatKy_ViPham!F:F, B19, NhatKy_ViPham!C:C, "T15")</f>
        <v>100</v>
      </c>
      <c r="AG19" s="7">
        <f>100 + SUMIFS(NhatKy_ViPham!J:J, NhatKy_ViPham!E:E, "12_Anh_C", NhatKy_ViPham!F:F, B19, NhatKy_ViPham!C:C, "T16") - SUMIFS(NhatKy_ViPham!K:K, NhatKy_ViPham!E:E, "12_Anh_C", NhatKy_ViPham!F:F, B19, NhatKy_ViPham!C:C, "T16")</f>
        <v>100</v>
      </c>
      <c r="AH19" s="7">
        <f>100 + SUMIFS(NhatKy_ViPham!J:J, NhatKy_ViPham!E:E, "12_Anh_C", NhatKy_ViPham!F:F, B19, NhatKy_ViPham!C:C, "T17") - SUMIFS(NhatKy_ViPham!K:K, NhatKy_ViPham!E:E, "12_Anh_C", NhatKy_ViPham!F:F, B19, NhatKy_ViPham!C:C, "T17")</f>
        <v>100</v>
      </c>
      <c r="AI19" s="7">
        <f>100 + SUMIFS(NhatKy_ViPham!J:J, NhatKy_ViPham!E:E, "12_Anh_C", NhatKy_ViPham!F:F, B19, NhatKy_ViPham!C:C, "T18") - SUMIFS(NhatKy_ViPham!K:K, NhatKy_ViPham!E:E, "12_Anh_C", NhatKy_ViPham!F:F, B19, NhatKy_ViPham!C:C, "T18")</f>
        <v>100</v>
      </c>
      <c r="AJ19" s="7">
        <f>100 + SUMIFS(NhatKy_ViPham!J:J, NhatKy_ViPham!E:E, "12_Anh_C", NhatKy_ViPham!F:F, B19, NhatKy_ViPham!C:C, "T19") - SUMIFS(NhatKy_ViPham!K:K, NhatKy_ViPham!E:E, "12_Anh_C", NhatKy_ViPham!F:F, B19, NhatKy_ViPham!C:C, "T19")</f>
        <v>100</v>
      </c>
      <c r="AK19" s="7">
        <f>100 + SUMIFS(NhatKy_ViPham!J:J, NhatKy_ViPham!E:E, "12_Anh_C", NhatKy_ViPham!F:F, B19, NhatKy_ViPham!C:C, "T20") - SUMIFS(NhatKy_ViPham!K:K, NhatKy_ViPham!E:E, "12_Anh_C", NhatKy_ViPham!F:F, B19, NhatKy_ViPham!C:C, "T20")</f>
        <v>100</v>
      </c>
      <c r="AL19" s="7">
        <f>100 + SUMIFS(NhatKy_ViPham!J:J, NhatKy_ViPham!E:E, "12_Anh_C", NhatKy_ViPham!F:F, B19, NhatKy_ViPham!C:C, "T21") - SUMIFS(NhatKy_ViPham!K:K, NhatKy_ViPham!E:E, "12_Anh_C", NhatKy_ViPham!F:F, B19, NhatKy_ViPham!C:C, "T21")</f>
        <v>100</v>
      </c>
      <c r="AM19" s="7">
        <f>100 + SUMIFS(NhatKy_ViPham!J:J, NhatKy_ViPham!E:E, "12_Anh_C", NhatKy_ViPham!F:F, B19, NhatKy_ViPham!C:C, "T22") - SUMIFS(NhatKy_ViPham!K:K, NhatKy_ViPham!E:E, "12_Anh_C", NhatKy_ViPham!F:F, B19, NhatKy_ViPham!C:C, "T22")</f>
        <v>100</v>
      </c>
      <c r="AN19" s="7">
        <f>100 + SUMIFS(NhatKy_ViPham!J:J, NhatKy_ViPham!E:E, "12_Anh_C", NhatKy_ViPham!F:F, B19, NhatKy_ViPham!C:C, "T23") - SUMIFS(NhatKy_ViPham!K:K, NhatKy_ViPham!E:E, "12_Anh_C", NhatKy_ViPham!F:F, B19, NhatKy_ViPham!C:C, "T23")</f>
        <v>100</v>
      </c>
      <c r="AO19" s="7">
        <f>100 + SUMIFS(NhatKy_ViPham!J:J, NhatKy_ViPham!E:E, "12_Anh_C", NhatKy_ViPham!F:F, B19, NhatKy_ViPham!C:C, "T24") - SUMIFS(NhatKy_ViPham!K:K, NhatKy_ViPham!E:E, "12_Anh_C", NhatKy_ViPham!F:F, B19, NhatKy_ViPham!C:C, "T24")</f>
        <v>100</v>
      </c>
      <c r="AP19" s="7">
        <f>100 + SUMIFS(NhatKy_ViPham!J:J, NhatKy_ViPham!E:E, "12_Anh_C", NhatKy_ViPham!F:F, B19, NhatKy_ViPham!C:C, "T25") - SUMIFS(NhatKy_ViPham!K:K, NhatKy_ViPham!E:E, "12_Anh_C", NhatKy_ViPham!F:F, B19, NhatKy_ViPham!C:C, "T25")</f>
        <v>100</v>
      </c>
      <c r="AQ19" s="7">
        <f>100 + SUMIFS(NhatKy_ViPham!J:J, NhatKy_ViPham!E:E, "12_Anh_C", NhatKy_ViPham!F:F, B19, NhatKy_ViPham!C:C, "T26") - SUMIFS(NhatKy_ViPham!K:K, NhatKy_ViPham!E:E, "12_Anh_C", NhatKy_ViPham!F:F, B19, NhatKy_ViPham!C:C, "T26")</f>
        <v>100</v>
      </c>
      <c r="AR19" s="7">
        <f>100 + SUMIFS(NhatKy_ViPham!J:J, NhatKy_ViPham!E:E, "12_Anh_C", NhatKy_ViPham!F:F, B19, NhatKy_ViPham!C:C, "T27") - SUMIFS(NhatKy_ViPham!K:K, NhatKy_ViPham!E:E, "12_Anh_C", NhatKy_ViPham!F:F, B19, NhatKy_ViPham!C:C, "T27")</f>
        <v>100</v>
      </c>
      <c r="AS19" s="7">
        <f>100 + SUMIFS(NhatKy_ViPham!J:J, NhatKy_ViPham!E:E, "12_Anh_C", NhatKy_ViPham!F:F, B19, NhatKy_ViPham!C:C, "T28") - SUMIFS(NhatKy_ViPham!K:K, NhatKy_ViPham!E:E, "12_Anh_C", NhatKy_ViPham!F:F, B19, NhatKy_ViPham!C:C, "T28")</f>
        <v>100</v>
      </c>
      <c r="AT19" s="7">
        <f>100 + SUMIFS(NhatKy_ViPham!J:J, NhatKy_ViPham!E:E, "12_Anh_C", NhatKy_ViPham!F:F, B19, NhatKy_ViPham!C:C, "T29") - SUMIFS(NhatKy_ViPham!K:K, NhatKy_ViPham!E:E, "12_Anh_C", NhatKy_ViPham!F:F, B19, NhatKy_ViPham!C:C, "T29")</f>
        <v>100</v>
      </c>
      <c r="AU19" s="7">
        <f>100 + SUMIFS(NhatKy_ViPham!J:J, NhatKy_ViPham!E:E, "12_Anh_C", NhatKy_ViPham!F:F, B19, NhatKy_ViPham!C:C, "T30") - SUMIFS(NhatKy_ViPham!K:K, NhatKy_ViPham!E:E, "12_Anh_C", NhatKy_ViPham!F:F, B19, NhatKy_ViPham!C:C, "T30")</f>
        <v>100</v>
      </c>
      <c r="AV19" s="7">
        <f>100 + SUMIFS(NhatKy_ViPham!J:J, NhatKy_ViPham!E:E, "12_Anh_C", NhatKy_ViPham!F:F, B19, NhatKy_ViPham!C:C, "T31") - SUMIFS(NhatKy_ViPham!K:K, NhatKy_ViPham!E:E, "12_Anh_C", NhatKy_ViPham!F:F, B19, NhatKy_ViPham!C:C, "T31")</f>
        <v>100</v>
      </c>
      <c r="AW19" s="7">
        <f>100 + SUMIFS(NhatKy_ViPham!J:J, NhatKy_ViPham!E:E, "12_Anh_C", NhatKy_ViPham!F:F, B19, NhatKy_ViPham!C:C, "T32") - SUMIFS(NhatKy_ViPham!K:K, NhatKy_ViPham!E:E, "12_Anh_C", NhatKy_ViPham!F:F, B19, NhatKy_ViPham!C:C, "T32")</f>
        <v>100</v>
      </c>
      <c r="AX19" s="7">
        <f>100 + SUMIFS(NhatKy_ViPham!J:J, NhatKy_ViPham!E:E, "12_Anh_C", NhatKy_ViPham!F:F, B19, NhatKy_ViPham!C:C, "T33") - SUMIFS(NhatKy_ViPham!K:K, NhatKy_ViPham!E:E, "12_Anh_C", NhatKy_ViPham!F:F, B19, NhatKy_ViPham!C:C, "T33")</f>
        <v>100</v>
      </c>
      <c r="AY19" s="7">
        <f>100 + SUMIFS(NhatKy_ViPham!J:J, NhatKy_ViPham!E:E, "12_Anh_C", NhatKy_ViPham!F:F, B19, NhatKy_ViPham!C:C, "T34") - SUMIFS(NhatKy_ViPham!K:K, NhatKy_ViPham!E:E, "12_Anh_C", NhatKy_ViPham!F:F, B19, NhatKy_ViPham!C:C, "T34")</f>
        <v>100</v>
      </c>
      <c r="AZ19" s="7">
        <f>100 + SUMIFS(NhatKy_ViPham!J:J, NhatKy_ViPham!E:E, "12_Anh_C", NhatKy_ViPham!F:F, B19, NhatKy_ViPham!C:C, "T35") - SUMIFS(NhatKy_ViPham!K:K, NhatKy_ViPham!E:E, "12_Anh_C", NhatKy_ViPham!F:F, B19, NhatKy_ViPham!C:C, "T35")</f>
        <v>100</v>
      </c>
      <c r="BA19" s="12">
        <f t="shared" si="0"/>
        <v>100</v>
      </c>
      <c r="BB19" s="11" t="s">
        <v>430</v>
      </c>
      <c r="BC19" s="14" t="str">
        <f t="shared" si="1"/>
        <v>Tốt</v>
      </c>
      <c r="BD19" s="10" t="str">
        <f t="shared" si="2"/>
        <v>🟢 BÌNH THƯỜNG</v>
      </c>
    </row>
    <row r="20" spans="1:56" x14ac:dyDescent="0.25">
      <c r="A20" s="5">
        <v>12</v>
      </c>
      <c r="B20" s="15" t="s">
        <v>3003</v>
      </c>
      <c r="C20" s="5" t="s">
        <v>2420</v>
      </c>
      <c r="D20" s="5" t="s">
        <v>435</v>
      </c>
      <c r="E20" s="11" t="s">
        <v>430</v>
      </c>
      <c r="F20" s="6">
        <f>SUMIFS(NhatKy_ViPham!K:K, NhatKy_ViPham!E:E, "12_Anh_C", NhatKy_ViPham!F:F, B20, NhatKy_ViPham!H:H, "L01")</f>
        <v>0</v>
      </c>
      <c r="G20" s="6">
        <f>SUMIFS(NhatKy_ViPham!K:K, NhatKy_ViPham!E:E, "12_Anh_C", NhatKy_ViPham!F:F, B20, NhatKy_ViPham!H:H, "L02")</f>
        <v>0</v>
      </c>
      <c r="H20" s="6">
        <f>SUMIFS(NhatKy_ViPham!K:K, NhatKy_ViPham!E:E, "12_Anh_C", NhatKy_ViPham!F:F, B20, NhatKy_ViPham!H:H, "L03")</f>
        <v>0</v>
      </c>
      <c r="I20" s="6">
        <f>SUMIFS(NhatKy_ViPham!K:K, NhatKy_ViPham!E:E, "12_Anh_C", NhatKy_ViPham!F:F, B20, NhatKy_ViPham!H:H, "L04")</f>
        <v>0</v>
      </c>
      <c r="J20" s="6">
        <f>SUMIFS(NhatKy_ViPham!K:K, NhatKy_ViPham!E:E, "12_Anh_C", NhatKy_ViPham!F:F, B20, NhatKy_ViPham!H:H, "L05")</f>
        <v>0</v>
      </c>
      <c r="K20" s="6">
        <f>SUMIFS(NhatKy_ViPham!K:K, NhatKy_ViPham!E:E, "12_Anh_C", NhatKy_ViPham!F:F, B20, NhatKy_ViPham!H:H, "L06")</f>
        <v>0</v>
      </c>
      <c r="L20" s="6">
        <f>SUMIFS(NhatKy_ViPham!K:K, NhatKy_ViPham!E:E, "12_Anh_C", NhatKy_ViPham!F:F, B20, NhatKy_ViPham!H:H, "L07")</f>
        <v>0</v>
      </c>
      <c r="M20" s="6">
        <f>SUMIFS(NhatKy_ViPham!K:K, NhatKy_ViPham!E:E, "12_Anh_C", NhatKy_ViPham!F:F, B20, NhatKy_ViPham!H:H, "L08")</f>
        <v>0</v>
      </c>
      <c r="N20" s="6">
        <f>SUMIFS(NhatKy_ViPham!K:K, NhatKy_ViPham!E:E, "12_Anh_C", NhatKy_ViPham!F:F, B20, NhatKy_ViPham!H:H, "L09")</f>
        <v>0</v>
      </c>
      <c r="O20" s="6">
        <f>SUMIFS(NhatKy_ViPham!K:K, NhatKy_ViPham!E:E, "12_Anh_C", NhatKy_ViPham!F:F, B20, NhatKy_ViPham!H:H, "L10")</f>
        <v>0</v>
      </c>
      <c r="P20" s="12">
        <f>SUMIFS(NhatKy_ViPham!J:J, NhatKy_ViPham!E:E, "12_Anh_C", NhatKy_ViPham!F:F, B20)</f>
        <v>0</v>
      </c>
      <c r="Q20" s="13">
        <f>SUMIFS(NhatKy_ViPham!K:K, NhatKy_ViPham!E:E, "12_Anh_C", NhatKy_ViPham!F:F, B20)</f>
        <v>0</v>
      </c>
      <c r="R20" s="6">
        <f>100 + SUMIFS(NhatKy_ViPham!J:J, NhatKy_ViPham!E:E, "12_Anh_C", NhatKy_ViPham!F:F, B20, NhatKy_ViPham!C:C, "T1") - SUMIFS(NhatKy_ViPham!K:K, NhatKy_ViPham!E:E, "12_Anh_C", NhatKy_ViPham!F:F, B20, NhatKy_ViPham!C:C, "T1")</f>
        <v>100</v>
      </c>
      <c r="S20" s="6">
        <f>100 + SUMIFS(NhatKy_ViPham!J:J, NhatKy_ViPham!E:E, "12_Anh_C", NhatKy_ViPham!F:F, B20, NhatKy_ViPham!C:C, "T2") - SUMIFS(NhatKy_ViPham!K:K, NhatKy_ViPham!E:E, "12_Anh_C", NhatKy_ViPham!F:F, B20, NhatKy_ViPham!C:C, "T2")</f>
        <v>100</v>
      </c>
      <c r="T20" s="6">
        <f>100 + SUMIFS(NhatKy_ViPham!J:J, NhatKy_ViPham!E:E, "12_Anh_C", NhatKy_ViPham!F:F, B20, NhatKy_ViPham!C:C, "T3") - SUMIFS(NhatKy_ViPham!K:K, NhatKy_ViPham!E:E, "12_Anh_C", NhatKy_ViPham!F:F, B20, NhatKy_ViPham!C:C, "T3")</f>
        <v>100</v>
      </c>
      <c r="U20" s="6">
        <f>100 + SUMIFS(NhatKy_ViPham!J:J, NhatKy_ViPham!E:E, "12_Anh_C", NhatKy_ViPham!F:F, B20, NhatKy_ViPham!C:C, "T4") - SUMIFS(NhatKy_ViPham!K:K, NhatKy_ViPham!E:E, "12_Anh_C", NhatKy_ViPham!F:F, B20, NhatKy_ViPham!C:C, "T4")</f>
        <v>100</v>
      </c>
      <c r="V20" s="6">
        <f>100 + SUMIFS(NhatKy_ViPham!J:J, NhatKy_ViPham!E:E, "12_Anh_C", NhatKy_ViPham!F:F, B20, NhatKy_ViPham!C:C, "T5") - SUMIFS(NhatKy_ViPham!K:K, NhatKy_ViPham!E:E, "12_Anh_C", NhatKy_ViPham!F:F, B20, NhatKy_ViPham!C:C, "T5")</f>
        <v>100</v>
      </c>
      <c r="W20" s="6">
        <f>100 + SUMIFS(NhatKy_ViPham!J:J, NhatKy_ViPham!E:E, "12_Anh_C", NhatKy_ViPham!F:F, B20, NhatKy_ViPham!C:C, "T6") - SUMIFS(NhatKy_ViPham!K:K, NhatKy_ViPham!E:E, "12_Anh_C", NhatKy_ViPham!F:F, B20, NhatKy_ViPham!C:C, "T6")</f>
        <v>100</v>
      </c>
      <c r="X20" s="6">
        <f>100 + SUMIFS(NhatKy_ViPham!J:J, NhatKy_ViPham!E:E, "12_Anh_C", NhatKy_ViPham!F:F, B20, NhatKy_ViPham!C:C, "T7") - SUMIFS(NhatKy_ViPham!K:K, NhatKy_ViPham!E:E, "12_Anh_C", NhatKy_ViPham!F:F, B20, NhatKy_ViPham!C:C, "T7")</f>
        <v>100</v>
      </c>
      <c r="Y20" s="6">
        <f>100 + SUMIFS(NhatKy_ViPham!J:J, NhatKy_ViPham!E:E, "12_Anh_C", NhatKy_ViPham!F:F, B20, NhatKy_ViPham!C:C, "T8") - SUMIFS(NhatKy_ViPham!K:K, NhatKy_ViPham!E:E, "12_Anh_C", NhatKy_ViPham!F:F, B20, NhatKy_ViPham!C:C, "T8")</f>
        <v>100</v>
      </c>
      <c r="Z20" s="6">
        <f>100 + SUMIFS(NhatKy_ViPham!J:J, NhatKy_ViPham!E:E, "12_Anh_C", NhatKy_ViPham!F:F, B20, NhatKy_ViPham!C:C, "T9") - SUMIFS(NhatKy_ViPham!K:K, NhatKy_ViPham!E:E, "12_Anh_C", NhatKy_ViPham!F:F, B20, NhatKy_ViPham!C:C, "T9")</f>
        <v>100</v>
      </c>
      <c r="AA20" s="6">
        <f>100 + SUMIFS(NhatKy_ViPham!J:J, NhatKy_ViPham!E:E, "12_Anh_C", NhatKy_ViPham!F:F, B20, NhatKy_ViPham!C:C, "T10") - SUMIFS(NhatKy_ViPham!K:K, NhatKy_ViPham!E:E, "12_Anh_C", NhatKy_ViPham!F:F, B20, NhatKy_ViPham!C:C, "T10")</f>
        <v>100</v>
      </c>
      <c r="AB20" s="6">
        <f>100 + SUMIFS(NhatKy_ViPham!J:J, NhatKy_ViPham!E:E, "12_Anh_C", NhatKy_ViPham!F:F, B20, NhatKy_ViPham!C:C, "T11") - SUMIFS(NhatKy_ViPham!K:K, NhatKy_ViPham!E:E, "12_Anh_C", NhatKy_ViPham!F:F, B20, NhatKy_ViPham!C:C, "T11")</f>
        <v>100</v>
      </c>
      <c r="AC20" s="6">
        <f>100 + SUMIFS(NhatKy_ViPham!J:J, NhatKy_ViPham!E:E, "12_Anh_C", NhatKy_ViPham!F:F, B20, NhatKy_ViPham!C:C, "T12") - SUMIFS(NhatKy_ViPham!K:K, NhatKy_ViPham!E:E, "12_Anh_C", NhatKy_ViPham!F:F, B20, NhatKy_ViPham!C:C, "T12")</f>
        <v>100</v>
      </c>
      <c r="AD20" s="6">
        <f>100 + SUMIFS(NhatKy_ViPham!J:J, NhatKy_ViPham!E:E, "12_Anh_C", NhatKy_ViPham!F:F, B20, NhatKy_ViPham!C:C, "T13") - SUMIFS(NhatKy_ViPham!K:K, NhatKy_ViPham!E:E, "12_Anh_C", NhatKy_ViPham!F:F, B20, NhatKy_ViPham!C:C, "T13")</f>
        <v>100</v>
      </c>
      <c r="AE20" s="6">
        <f>100 + SUMIFS(NhatKy_ViPham!J:J, NhatKy_ViPham!E:E, "12_Anh_C", NhatKy_ViPham!F:F, B20, NhatKy_ViPham!C:C, "T14") - SUMIFS(NhatKy_ViPham!K:K, NhatKy_ViPham!E:E, "12_Anh_C", NhatKy_ViPham!F:F, B20, NhatKy_ViPham!C:C, "T14")</f>
        <v>100</v>
      </c>
      <c r="AF20" s="6">
        <f>100 + SUMIFS(NhatKy_ViPham!J:J, NhatKy_ViPham!E:E, "12_Anh_C", NhatKy_ViPham!F:F, B20, NhatKy_ViPham!C:C, "T15") - SUMIFS(NhatKy_ViPham!K:K, NhatKy_ViPham!E:E, "12_Anh_C", NhatKy_ViPham!F:F, B20, NhatKy_ViPham!C:C, "T15")</f>
        <v>100</v>
      </c>
      <c r="AG20" s="6">
        <f>100 + SUMIFS(NhatKy_ViPham!J:J, NhatKy_ViPham!E:E, "12_Anh_C", NhatKy_ViPham!F:F, B20, NhatKy_ViPham!C:C, "T16") - SUMIFS(NhatKy_ViPham!K:K, NhatKy_ViPham!E:E, "12_Anh_C", NhatKy_ViPham!F:F, B20, NhatKy_ViPham!C:C, "T16")</f>
        <v>100</v>
      </c>
      <c r="AH20" s="6">
        <f>100 + SUMIFS(NhatKy_ViPham!J:J, NhatKy_ViPham!E:E, "12_Anh_C", NhatKy_ViPham!F:F, B20, NhatKy_ViPham!C:C, "T17") - SUMIFS(NhatKy_ViPham!K:K, NhatKy_ViPham!E:E, "12_Anh_C", NhatKy_ViPham!F:F, B20, NhatKy_ViPham!C:C, "T17")</f>
        <v>100</v>
      </c>
      <c r="AI20" s="6">
        <f>100 + SUMIFS(NhatKy_ViPham!J:J, NhatKy_ViPham!E:E, "12_Anh_C", NhatKy_ViPham!F:F, B20, NhatKy_ViPham!C:C, "T18") - SUMIFS(NhatKy_ViPham!K:K, NhatKy_ViPham!E:E, "12_Anh_C", NhatKy_ViPham!F:F, B20, NhatKy_ViPham!C:C, "T18")</f>
        <v>100</v>
      </c>
      <c r="AJ20" s="6">
        <f>100 + SUMIFS(NhatKy_ViPham!J:J, NhatKy_ViPham!E:E, "12_Anh_C", NhatKy_ViPham!F:F, B20, NhatKy_ViPham!C:C, "T19") - SUMIFS(NhatKy_ViPham!K:K, NhatKy_ViPham!E:E, "12_Anh_C", NhatKy_ViPham!F:F, B20, NhatKy_ViPham!C:C, "T19")</f>
        <v>100</v>
      </c>
      <c r="AK20" s="6">
        <f>100 + SUMIFS(NhatKy_ViPham!J:J, NhatKy_ViPham!E:E, "12_Anh_C", NhatKy_ViPham!F:F, B20, NhatKy_ViPham!C:C, "T20") - SUMIFS(NhatKy_ViPham!K:K, NhatKy_ViPham!E:E, "12_Anh_C", NhatKy_ViPham!F:F, B20, NhatKy_ViPham!C:C, "T20")</f>
        <v>100</v>
      </c>
      <c r="AL20" s="6">
        <f>100 + SUMIFS(NhatKy_ViPham!J:J, NhatKy_ViPham!E:E, "12_Anh_C", NhatKy_ViPham!F:F, B20, NhatKy_ViPham!C:C, "T21") - SUMIFS(NhatKy_ViPham!K:K, NhatKy_ViPham!E:E, "12_Anh_C", NhatKy_ViPham!F:F, B20, NhatKy_ViPham!C:C, "T21")</f>
        <v>100</v>
      </c>
      <c r="AM20" s="6">
        <f>100 + SUMIFS(NhatKy_ViPham!J:J, NhatKy_ViPham!E:E, "12_Anh_C", NhatKy_ViPham!F:F, B20, NhatKy_ViPham!C:C, "T22") - SUMIFS(NhatKy_ViPham!K:K, NhatKy_ViPham!E:E, "12_Anh_C", NhatKy_ViPham!F:F, B20, NhatKy_ViPham!C:C, "T22")</f>
        <v>100</v>
      </c>
      <c r="AN20" s="6">
        <f>100 + SUMIFS(NhatKy_ViPham!J:J, NhatKy_ViPham!E:E, "12_Anh_C", NhatKy_ViPham!F:F, B20, NhatKy_ViPham!C:C, "T23") - SUMIFS(NhatKy_ViPham!K:K, NhatKy_ViPham!E:E, "12_Anh_C", NhatKy_ViPham!F:F, B20, NhatKy_ViPham!C:C, "T23")</f>
        <v>100</v>
      </c>
      <c r="AO20" s="6">
        <f>100 + SUMIFS(NhatKy_ViPham!J:J, NhatKy_ViPham!E:E, "12_Anh_C", NhatKy_ViPham!F:F, B20, NhatKy_ViPham!C:C, "T24") - SUMIFS(NhatKy_ViPham!K:K, NhatKy_ViPham!E:E, "12_Anh_C", NhatKy_ViPham!F:F, B20, NhatKy_ViPham!C:C, "T24")</f>
        <v>100</v>
      </c>
      <c r="AP20" s="6">
        <f>100 + SUMIFS(NhatKy_ViPham!J:J, NhatKy_ViPham!E:E, "12_Anh_C", NhatKy_ViPham!F:F, B20, NhatKy_ViPham!C:C, "T25") - SUMIFS(NhatKy_ViPham!K:K, NhatKy_ViPham!E:E, "12_Anh_C", NhatKy_ViPham!F:F, B20, NhatKy_ViPham!C:C, "T25")</f>
        <v>100</v>
      </c>
      <c r="AQ20" s="6">
        <f>100 + SUMIFS(NhatKy_ViPham!J:J, NhatKy_ViPham!E:E, "12_Anh_C", NhatKy_ViPham!F:F, B20, NhatKy_ViPham!C:C, "T26") - SUMIFS(NhatKy_ViPham!K:K, NhatKy_ViPham!E:E, "12_Anh_C", NhatKy_ViPham!F:F, B20, NhatKy_ViPham!C:C, "T26")</f>
        <v>100</v>
      </c>
      <c r="AR20" s="6">
        <f>100 + SUMIFS(NhatKy_ViPham!J:J, NhatKy_ViPham!E:E, "12_Anh_C", NhatKy_ViPham!F:F, B20, NhatKy_ViPham!C:C, "T27") - SUMIFS(NhatKy_ViPham!K:K, NhatKy_ViPham!E:E, "12_Anh_C", NhatKy_ViPham!F:F, B20, NhatKy_ViPham!C:C, "T27")</f>
        <v>100</v>
      </c>
      <c r="AS20" s="6">
        <f>100 + SUMIFS(NhatKy_ViPham!J:J, NhatKy_ViPham!E:E, "12_Anh_C", NhatKy_ViPham!F:F, B20, NhatKy_ViPham!C:C, "T28") - SUMIFS(NhatKy_ViPham!K:K, NhatKy_ViPham!E:E, "12_Anh_C", NhatKy_ViPham!F:F, B20, NhatKy_ViPham!C:C, "T28")</f>
        <v>100</v>
      </c>
      <c r="AT20" s="6">
        <f>100 + SUMIFS(NhatKy_ViPham!J:J, NhatKy_ViPham!E:E, "12_Anh_C", NhatKy_ViPham!F:F, B20, NhatKy_ViPham!C:C, "T29") - SUMIFS(NhatKy_ViPham!K:K, NhatKy_ViPham!E:E, "12_Anh_C", NhatKy_ViPham!F:F, B20, NhatKy_ViPham!C:C, "T29")</f>
        <v>100</v>
      </c>
      <c r="AU20" s="6">
        <f>100 + SUMIFS(NhatKy_ViPham!J:J, NhatKy_ViPham!E:E, "12_Anh_C", NhatKy_ViPham!F:F, B20, NhatKy_ViPham!C:C, "T30") - SUMIFS(NhatKy_ViPham!K:K, NhatKy_ViPham!E:E, "12_Anh_C", NhatKy_ViPham!F:F, B20, NhatKy_ViPham!C:C, "T30")</f>
        <v>100</v>
      </c>
      <c r="AV20" s="6">
        <f>100 + SUMIFS(NhatKy_ViPham!J:J, NhatKy_ViPham!E:E, "12_Anh_C", NhatKy_ViPham!F:F, B20, NhatKy_ViPham!C:C, "T31") - SUMIFS(NhatKy_ViPham!K:K, NhatKy_ViPham!E:E, "12_Anh_C", NhatKy_ViPham!F:F, B20, NhatKy_ViPham!C:C, "T31")</f>
        <v>100</v>
      </c>
      <c r="AW20" s="6">
        <f>100 + SUMIFS(NhatKy_ViPham!J:J, NhatKy_ViPham!E:E, "12_Anh_C", NhatKy_ViPham!F:F, B20, NhatKy_ViPham!C:C, "T32") - SUMIFS(NhatKy_ViPham!K:K, NhatKy_ViPham!E:E, "12_Anh_C", NhatKy_ViPham!F:F, B20, NhatKy_ViPham!C:C, "T32")</f>
        <v>100</v>
      </c>
      <c r="AX20" s="6">
        <f>100 + SUMIFS(NhatKy_ViPham!J:J, NhatKy_ViPham!E:E, "12_Anh_C", NhatKy_ViPham!F:F, B20, NhatKy_ViPham!C:C, "T33") - SUMIFS(NhatKy_ViPham!K:K, NhatKy_ViPham!E:E, "12_Anh_C", NhatKy_ViPham!F:F, B20, NhatKy_ViPham!C:C, "T33")</f>
        <v>100</v>
      </c>
      <c r="AY20" s="6">
        <f>100 + SUMIFS(NhatKy_ViPham!J:J, NhatKy_ViPham!E:E, "12_Anh_C", NhatKy_ViPham!F:F, B20, NhatKy_ViPham!C:C, "T34") - SUMIFS(NhatKy_ViPham!K:K, NhatKy_ViPham!E:E, "12_Anh_C", NhatKy_ViPham!F:F, B20, NhatKy_ViPham!C:C, "T34")</f>
        <v>100</v>
      </c>
      <c r="AZ20" s="6">
        <f>100 + SUMIFS(NhatKy_ViPham!J:J, NhatKy_ViPham!E:E, "12_Anh_C", NhatKy_ViPham!F:F, B20, NhatKy_ViPham!C:C, "T35") - SUMIFS(NhatKy_ViPham!K:K, NhatKy_ViPham!E:E, "12_Anh_C", NhatKy_ViPham!F:F, B20, NhatKy_ViPham!C:C, "T35")</f>
        <v>100</v>
      </c>
      <c r="BA20" s="12">
        <f t="shared" si="0"/>
        <v>100</v>
      </c>
      <c r="BB20" s="11" t="s">
        <v>430</v>
      </c>
      <c r="BC20" s="16" t="str">
        <f t="shared" si="1"/>
        <v>Tốt</v>
      </c>
      <c r="BD20" s="15" t="str">
        <f t="shared" si="2"/>
        <v>🟢 BÌNH THƯỜNG</v>
      </c>
    </row>
    <row r="21" spans="1:56" x14ac:dyDescent="0.25">
      <c r="A21" s="4">
        <v>13</v>
      </c>
      <c r="B21" s="10" t="s">
        <v>3004</v>
      </c>
      <c r="C21" s="4" t="s">
        <v>2300</v>
      </c>
      <c r="D21" s="4" t="s">
        <v>435</v>
      </c>
      <c r="E21" s="11" t="s">
        <v>430</v>
      </c>
      <c r="F21" s="7">
        <f>SUMIFS(NhatKy_ViPham!K:K, NhatKy_ViPham!E:E, "12_Anh_C", NhatKy_ViPham!F:F, B21, NhatKy_ViPham!H:H, "L01")</f>
        <v>0</v>
      </c>
      <c r="G21" s="7">
        <f>SUMIFS(NhatKy_ViPham!K:K, NhatKy_ViPham!E:E, "12_Anh_C", NhatKy_ViPham!F:F, B21, NhatKy_ViPham!H:H, "L02")</f>
        <v>0</v>
      </c>
      <c r="H21" s="7">
        <f>SUMIFS(NhatKy_ViPham!K:K, NhatKy_ViPham!E:E, "12_Anh_C", NhatKy_ViPham!F:F, B21, NhatKy_ViPham!H:H, "L03")</f>
        <v>0</v>
      </c>
      <c r="I21" s="7">
        <f>SUMIFS(NhatKy_ViPham!K:K, NhatKy_ViPham!E:E, "12_Anh_C", NhatKy_ViPham!F:F, B21, NhatKy_ViPham!H:H, "L04")</f>
        <v>0</v>
      </c>
      <c r="J21" s="7">
        <f>SUMIFS(NhatKy_ViPham!K:K, NhatKy_ViPham!E:E, "12_Anh_C", NhatKy_ViPham!F:F, B21, NhatKy_ViPham!H:H, "L05")</f>
        <v>0</v>
      </c>
      <c r="K21" s="7">
        <f>SUMIFS(NhatKy_ViPham!K:K, NhatKy_ViPham!E:E, "12_Anh_C", NhatKy_ViPham!F:F, B21, NhatKy_ViPham!H:H, "L06")</f>
        <v>0</v>
      </c>
      <c r="L21" s="7">
        <f>SUMIFS(NhatKy_ViPham!K:K, NhatKy_ViPham!E:E, "12_Anh_C", NhatKy_ViPham!F:F, B21, NhatKy_ViPham!H:H, "L07")</f>
        <v>0</v>
      </c>
      <c r="M21" s="7">
        <f>SUMIFS(NhatKy_ViPham!K:K, NhatKy_ViPham!E:E, "12_Anh_C", NhatKy_ViPham!F:F, B21, NhatKy_ViPham!H:H, "L08")</f>
        <v>0</v>
      </c>
      <c r="N21" s="7">
        <f>SUMIFS(NhatKy_ViPham!K:K, NhatKy_ViPham!E:E, "12_Anh_C", NhatKy_ViPham!F:F, B21, NhatKy_ViPham!H:H, "L09")</f>
        <v>0</v>
      </c>
      <c r="O21" s="7">
        <f>SUMIFS(NhatKy_ViPham!K:K, NhatKy_ViPham!E:E, "12_Anh_C", NhatKy_ViPham!F:F, B21, NhatKy_ViPham!H:H, "L10")</f>
        <v>0</v>
      </c>
      <c r="P21" s="12">
        <f>SUMIFS(NhatKy_ViPham!J:J, NhatKy_ViPham!E:E, "12_Anh_C", NhatKy_ViPham!F:F, B21)</f>
        <v>0</v>
      </c>
      <c r="Q21" s="13">
        <f>SUMIFS(NhatKy_ViPham!K:K, NhatKy_ViPham!E:E, "12_Anh_C", NhatKy_ViPham!F:F, B21)</f>
        <v>0</v>
      </c>
      <c r="R21" s="7">
        <f>100 + SUMIFS(NhatKy_ViPham!J:J, NhatKy_ViPham!E:E, "12_Anh_C", NhatKy_ViPham!F:F, B21, NhatKy_ViPham!C:C, "T1") - SUMIFS(NhatKy_ViPham!K:K, NhatKy_ViPham!E:E, "12_Anh_C", NhatKy_ViPham!F:F, B21, NhatKy_ViPham!C:C, "T1")</f>
        <v>100</v>
      </c>
      <c r="S21" s="7">
        <f>100 + SUMIFS(NhatKy_ViPham!J:J, NhatKy_ViPham!E:E, "12_Anh_C", NhatKy_ViPham!F:F, B21, NhatKy_ViPham!C:C, "T2") - SUMIFS(NhatKy_ViPham!K:K, NhatKy_ViPham!E:E, "12_Anh_C", NhatKy_ViPham!F:F, B21, NhatKy_ViPham!C:C, "T2")</f>
        <v>100</v>
      </c>
      <c r="T21" s="7">
        <f>100 + SUMIFS(NhatKy_ViPham!J:J, NhatKy_ViPham!E:E, "12_Anh_C", NhatKy_ViPham!F:F, B21, NhatKy_ViPham!C:C, "T3") - SUMIFS(NhatKy_ViPham!K:K, NhatKy_ViPham!E:E, "12_Anh_C", NhatKy_ViPham!F:F, B21, NhatKy_ViPham!C:C, "T3")</f>
        <v>100</v>
      </c>
      <c r="U21" s="7">
        <f>100 + SUMIFS(NhatKy_ViPham!J:J, NhatKy_ViPham!E:E, "12_Anh_C", NhatKy_ViPham!F:F, B21, NhatKy_ViPham!C:C, "T4") - SUMIFS(NhatKy_ViPham!K:K, NhatKy_ViPham!E:E, "12_Anh_C", NhatKy_ViPham!F:F, B21, NhatKy_ViPham!C:C, "T4")</f>
        <v>100</v>
      </c>
      <c r="V21" s="7">
        <f>100 + SUMIFS(NhatKy_ViPham!J:J, NhatKy_ViPham!E:E, "12_Anh_C", NhatKy_ViPham!F:F, B21, NhatKy_ViPham!C:C, "T5") - SUMIFS(NhatKy_ViPham!K:K, NhatKy_ViPham!E:E, "12_Anh_C", NhatKy_ViPham!F:F, B21, NhatKy_ViPham!C:C, "T5")</f>
        <v>100</v>
      </c>
      <c r="W21" s="7">
        <f>100 + SUMIFS(NhatKy_ViPham!J:J, NhatKy_ViPham!E:E, "12_Anh_C", NhatKy_ViPham!F:F, B21, NhatKy_ViPham!C:C, "T6") - SUMIFS(NhatKy_ViPham!K:K, NhatKy_ViPham!E:E, "12_Anh_C", NhatKy_ViPham!F:F, B21, NhatKy_ViPham!C:C, "T6")</f>
        <v>100</v>
      </c>
      <c r="X21" s="7">
        <f>100 + SUMIFS(NhatKy_ViPham!J:J, NhatKy_ViPham!E:E, "12_Anh_C", NhatKy_ViPham!F:F, B21, NhatKy_ViPham!C:C, "T7") - SUMIFS(NhatKy_ViPham!K:K, NhatKy_ViPham!E:E, "12_Anh_C", NhatKy_ViPham!F:F, B21, NhatKy_ViPham!C:C, "T7")</f>
        <v>100</v>
      </c>
      <c r="Y21" s="7">
        <f>100 + SUMIFS(NhatKy_ViPham!J:J, NhatKy_ViPham!E:E, "12_Anh_C", NhatKy_ViPham!F:F, B21, NhatKy_ViPham!C:C, "T8") - SUMIFS(NhatKy_ViPham!K:K, NhatKy_ViPham!E:E, "12_Anh_C", NhatKy_ViPham!F:F, B21, NhatKy_ViPham!C:C, "T8")</f>
        <v>100</v>
      </c>
      <c r="Z21" s="7">
        <f>100 + SUMIFS(NhatKy_ViPham!J:J, NhatKy_ViPham!E:E, "12_Anh_C", NhatKy_ViPham!F:F, B21, NhatKy_ViPham!C:C, "T9") - SUMIFS(NhatKy_ViPham!K:K, NhatKy_ViPham!E:E, "12_Anh_C", NhatKy_ViPham!F:F, B21, NhatKy_ViPham!C:C, "T9")</f>
        <v>100</v>
      </c>
      <c r="AA21" s="7">
        <f>100 + SUMIFS(NhatKy_ViPham!J:J, NhatKy_ViPham!E:E, "12_Anh_C", NhatKy_ViPham!F:F, B21, NhatKy_ViPham!C:C, "T10") - SUMIFS(NhatKy_ViPham!K:K, NhatKy_ViPham!E:E, "12_Anh_C", NhatKy_ViPham!F:F, B21, NhatKy_ViPham!C:C, "T10")</f>
        <v>100</v>
      </c>
      <c r="AB21" s="7">
        <f>100 + SUMIFS(NhatKy_ViPham!J:J, NhatKy_ViPham!E:E, "12_Anh_C", NhatKy_ViPham!F:F, B21, NhatKy_ViPham!C:C, "T11") - SUMIFS(NhatKy_ViPham!K:K, NhatKy_ViPham!E:E, "12_Anh_C", NhatKy_ViPham!F:F, B21, NhatKy_ViPham!C:C, "T11")</f>
        <v>100</v>
      </c>
      <c r="AC21" s="7">
        <f>100 + SUMIFS(NhatKy_ViPham!J:J, NhatKy_ViPham!E:E, "12_Anh_C", NhatKy_ViPham!F:F, B21, NhatKy_ViPham!C:C, "T12") - SUMIFS(NhatKy_ViPham!K:K, NhatKy_ViPham!E:E, "12_Anh_C", NhatKy_ViPham!F:F, B21, NhatKy_ViPham!C:C, "T12")</f>
        <v>100</v>
      </c>
      <c r="AD21" s="7">
        <f>100 + SUMIFS(NhatKy_ViPham!J:J, NhatKy_ViPham!E:E, "12_Anh_C", NhatKy_ViPham!F:F, B21, NhatKy_ViPham!C:C, "T13") - SUMIFS(NhatKy_ViPham!K:K, NhatKy_ViPham!E:E, "12_Anh_C", NhatKy_ViPham!F:F, B21, NhatKy_ViPham!C:C, "T13")</f>
        <v>100</v>
      </c>
      <c r="AE21" s="7">
        <f>100 + SUMIFS(NhatKy_ViPham!J:J, NhatKy_ViPham!E:E, "12_Anh_C", NhatKy_ViPham!F:F, B21, NhatKy_ViPham!C:C, "T14") - SUMIFS(NhatKy_ViPham!K:K, NhatKy_ViPham!E:E, "12_Anh_C", NhatKy_ViPham!F:F, B21, NhatKy_ViPham!C:C, "T14")</f>
        <v>100</v>
      </c>
      <c r="AF21" s="7">
        <f>100 + SUMIFS(NhatKy_ViPham!J:J, NhatKy_ViPham!E:E, "12_Anh_C", NhatKy_ViPham!F:F, B21, NhatKy_ViPham!C:C, "T15") - SUMIFS(NhatKy_ViPham!K:K, NhatKy_ViPham!E:E, "12_Anh_C", NhatKy_ViPham!F:F, B21, NhatKy_ViPham!C:C, "T15")</f>
        <v>100</v>
      </c>
      <c r="AG21" s="7">
        <f>100 + SUMIFS(NhatKy_ViPham!J:J, NhatKy_ViPham!E:E, "12_Anh_C", NhatKy_ViPham!F:F, B21, NhatKy_ViPham!C:C, "T16") - SUMIFS(NhatKy_ViPham!K:K, NhatKy_ViPham!E:E, "12_Anh_C", NhatKy_ViPham!F:F, B21, NhatKy_ViPham!C:C, "T16")</f>
        <v>100</v>
      </c>
      <c r="AH21" s="7">
        <f>100 + SUMIFS(NhatKy_ViPham!J:J, NhatKy_ViPham!E:E, "12_Anh_C", NhatKy_ViPham!F:F, B21, NhatKy_ViPham!C:C, "T17") - SUMIFS(NhatKy_ViPham!K:K, NhatKy_ViPham!E:E, "12_Anh_C", NhatKy_ViPham!F:F, B21, NhatKy_ViPham!C:C, "T17")</f>
        <v>100</v>
      </c>
      <c r="AI21" s="7">
        <f>100 + SUMIFS(NhatKy_ViPham!J:J, NhatKy_ViPham!E:E, "12_Anh_C", NhatKy_ViPham!F:F, B21, NhatKy_ViPham!C:C, "T18") - SUMIFS(NhatKy_ViPham!K:K, NhatKy_ViPham!E:E, "12_Anh_C", NhatKy_ViPham!F:F, B21, NhatKy_ViPham!C:C, "T18")</f>
        <v>100</v>
      </c>
      <c r="AJ21" s="7">
        <f>100 + SUMIFS(NhatKy_ViPham!J:J, NhatKy_ViPham!E:E, "12_Anh_C", NhatKy_ViPham!F:F, B21, NhatKy_ViPham!C:C, "T19") - SUMIFS(NhatKy_ViPham!K:K, NhatKy_ViPham!E:E, "12_Anh_C", NhatKy_ViPham!F:F, B21, NhatKy_ViPham!C:C, "T19")</f>
        <v>100</v>
      </c>
      <c r="AK21" s="7">
        <f>100 + SUMIFS(NhatKy_ViPham!J:J, NhatKy_ViPham!E:E, "12_Anh_C", NhatKy_ViPham!F:F, B21, NhatKy_ViPham!C:C, "T20") - SUMIFS(NhatKy_ViPham!K:K, NhatKy_ViPham!E:E, "12_Anh_C", NhatKy_ViPham!F:F, B21, NhatKy_ViPham!C:C, "T20")</f>
        <v>100</v>
      </c>
      <c r="AL21" s="7">
        <f>100 + SUMIFS(NhatKy_ViPham!J:J, NhatKy_ViPham!E:E, "12_Anh_C", NhatKy_ViPham!F:F, B21, NhatKy_ViPham!C:C, "T21") - SUMIFS(NhatKy_ViPham!K:K, NhatKy_ViPham!E:E, "12_Anh_C", NhatKy_ViPham!F:F, B21, NhatKy_ViPham!C:C, "T21")</f>
        <v>100</v>
      </c>
      <c r="AM21" s="7">
        <f>100 + SUMIFS(NhatKy_ViPham!J:J, NhatKy_ViPham!E:E, "12_Anh_C", NhatKy_ViPham!F:F, B21, NhatKy_ViPham!C:C, "T22") - SUMIFS(NhatKy_ViPham!K:K, NhatKy_ViPham!E:E, "12_Anh_C", NhatKy_ViPham!F:F, B21, NhatKy_ViPham!C:C, "T22")</f>
        <v>100</v>
      </c>
      <c r="AN21" s="7">
        <f>100 + SUMIFS(NhatKy_ViPham!J:J, NhatKy_ViPham!E:E, "12_Anh_C", NhatKy_ViPham!F:F, B21, NhatKy_ViPham!C:C, "T23") - SUMIFS(NhatKy_ViPham!K:K, NhatKy_ViPham!E:E, "12_Anh_C", NhatKy_ViPham!F:F, B21, NhatKy_ViPham!C:C, "T23")</f>
        <v>100</v>
      </c>
      <c r="AO21" s="7">
        <f>100 + SUMIFS(NhatKy_ViPham!J:J, NhatKy_ViPham!E:E, "12_Anh_C", NhatKy_ViPham!F:F, B21, NhatKy_ViPham!C:C, "T24") - SUMIFS(NhatKy_ViPham!K:K, NhatKy_ViPham!E:E, "12_Anh_C", NhatKy_ViPham!F:F, B21, NhatKy_ViPham!C:C, "T24")</f>
        <v>100</v>
      </c>
      <c r="AP21" s="7">
        <f>100 + SUMIFS(NhatKy_ViPham!J:J, NhatKy_ViPham!E:E, "12_Anh_C", NhatKy_ViPham!F:F, B21, NhatKy_ViPham!C:C, "T25") - SUMIFS(NhatKy_ViPham!K:K, NhatKy_ViPham!E:E, "12_Anh_C", NhatKy_ViPham!F:F, B21, NhatKy_ViPham!C:C, "T25")</f>
        <v>100</v>
      </c>
      <c r="AQ21" s="7">
        <f>100 + SUMIFS(NhatKy_ViPham!J:J, NhatKy_ViPham!E:E, "12_Anh_C", NhatKy_ViPham!F:F, B21, NhatKy_ViPham!C:C, "T26") - SUMIFS(NhatKy_ViPham!K:K, NhatKy_ViPham!E:E, "12_Anh_C", NhatKy_ViPham!F:F, B21, NhatKy_ViPham!C:C, "T26")</f>
        <v>100</v>
      </c>
      <c r="AR21" s="7">
        <f>100 + SUMIFS(NhatKy_ViPham!J:J, NhatKy_ViPham!E:E, "12_Anh_C", NhatKy_ViPham!F:F, B21, NhatKy_ViPham!C:C, "T27") - SUMIFS(NhatKy_ViPham!K:K, NhatKy_ViPham!E:E, "12_Anh_C", NhatKy_ViPham!F:F, B21, NhatKy_ViPham!C:C, "T27")</f>
        <v>100</v>
      </c>
      <c r="AS21" s="7">
        <f>100 + SUMIFS(NhatKy_ViPham!J:J, NhatKy_ViPham!E:E, "12_Anh_C", NhatKy_ViPham!F:F, B21, NhatKy_ViPham!C:C, "T28") - SUMIFS(NhatKy_ViPham!K:K, NhatKy_ViPham!E:E, "12_Anh_C", NhatKy_ViPham!F:F, B21, NhatKy_ViPham!C:C, "T28")</f>
        <v>100</v>
      </c>
      <c r="AT21" s="7">
        <f>100 + SUMIFS(NhatKy_ViPham!J:J, NhatKy_ViPham!E:E, "12_Anh_C", NhatKy_ViPham!F:F, B21, NhatKy_ViPham!C:C, "T29") - SUMIFS(NhatKy_ViPham!K:K, NhatKy_ViPham!E:E, "12_Anh_C", NhatKy_ViPham!F:F, B21, NhatKy_ViPham!C:C, "T29")</f>
        <v>100</v>
      </c>
      <c r="AU21" s="7">
        <f>100 + SUMIFS(NhatKy_ViPham!J:J, NhatKy_ViPham!E:E, "12_Anh_C", NhatKy_ViPham!F:F, B21, NhatKy_ViPham!C:C, "T30") - SUMIFS(NhatKy_ViPham!K:K, NhatKy_ViPham!E:E, "12_Anh_C", NhatKy_ViPham!F:F, B21, NhatKy_ViPham!C:C, "T30")</f>
        <v>100</v>
      </c>
      <c r="AV21" s="7">
        <f>100 + SUMIFS(NhatKy_ViPham!J:J, NhatKy_ViPham!E:E, "12_Anh_C", NhatKy_ViPham!F:F, B21, NhatKy_ViPham!C:C, "T31") - SUMIFS(NhatKy_ViPham!K:K, NhatKy_ViPham!E:E, "12_Anh_C", NhatKy_ViPham!F:F, B21, NhatKy_ViPham!C:C, "T31")</f>
        <v>100</v>
      </c>
      <c r="AW21" s="7">
        <f>100 + SUMIFS(NhatKy_ViPham!J:J, NhatKy_ViPham!E:E, "12_Anh_C", NhatKy_ViPham!F:F, B21, NhatKy_ViPham!C:C, "T32") - SUMIFS(NhatKy_ViPham!K:K, NhatKy_ViPham!E:E, "12_Anh_C", NhatKy_ViPham!F:F, B21, NhatKy_ViPham!C:C, "T32")</f>
        <v>100</v>
      </c>
      <c r="AX21" s="7">
        <f>100 + SUMIFS(NhatKy_ViPham!J:J, NhatKy_ViPham!E:E, "12_Anh_C", NhatKy_ViPham!F:F, B21, NhatKy_ViPham!C:C, "T33") - SUMIFS(NhatKy_ViPham!K:K, NhatKy_ViPham!E:E, "12_Anh_C", NhatKy_ViPham!F:F, B21, NhatKy_ViPham!C:C, "T33")</f>
        <v>100</v>
      </c>
      <c r="AY21" s="7">
        <f>100 + SUMIFS(NhatKy_ViPham!J:J, NhatKy_ViPham!E:E, "12_Anh_C", NhatKy_ViPham!F:F, B21, NhatKy_ViPham!C:C, "T34") - SUMIFS(NhatKy_ViPham!K:K, NhatKy_ViPham!E:E, "12_Anh_C", NhatKy_ViPham!F:F, B21, NhatKy_ViPham!C:C, "T34")</f>
        <v>100</v>
      </c>
      <c r="AZ21" s="7">
        <f>100 + SUMIFS(NhatKy_ViPham!J:J, NhatKy_ViPham!E:E, "12_Anh_C", NhatKy_ViPham!F:F, B21, NhatKy_ViPham!C:C, "T35") - SUMIFS(NhatKy_ViPham!K:K, NhatKy_ViPham!E:E, "12_Anh_C", NhatKy_ViPham!F:F, B21, NhatKy_ViPham!C:C, "T35")</f>
        <v>100</v>
      </c>
      <c r="BA21" s="12">
        <f t="shared" si="0"/>
        <v>100</v>
      </c>
      <c r="BB21" s="11" t="s">
        <v>430</v>
      </c>
      <c r="BC21" s="14" t="str">
        <f t="shared" si="1"/>
        <v>Tốt</v>
      </c>
      <c r="BD21" s="10" t="str">
        <f t="shared" si="2"/>
        <v>🟢 BÌNH THƯỜNG</v>
      </c>
    </row>
    <row r="22" spans="1:56" x14ac:dyDescent="0.25">
      <c r="A22" s="5">
        <v>14</v>
      </c>
      <c r="B22" s="15" t="s">
        <v>3005</v>
      </c>
      <c r="C22" s="5" t="s">
        <v>3006</v>
      </c>
      <c r="D22" s="5" t="s">
        <v>435</v>
      </c>
      <c r="E22" s="11" t="s">
        <v>430</v>
      </c>
      <c r="F22" s="6">
        <f>SUMIFS(NhatKy_ViPham!K:K, NhatKy_ViPham!E:E, "12_Anh_C", NhatKy_ViPham!F:F, B22, NhatKy_ViPham!H:H, "L01")</f>
        <v>0</v>
      </c>
      <c r="G22" s="6">
        <f>SUMIFS(NhatKy_ViPham!K:K, NhatKy_ViPham!E:E, "12_Anh_C", NhatKy_ViPham!F:F, B22, NhatKy_ViPham!H:H, "L02")</f>
        <v>0</v>
      </c>
      <c r="H22" s="6">
        <f>SUMIFS(NhatKy_ViPham!K:K, NhatKy_ViPham!E:E, "12_Anh_C", NhatKy_ViPham!F:F, B22, NhatKy_ViPham!H:H, "L03")</f>
        <v>0</v>
      </c>
      <c r="I22" s="6">
        <f>SUMIFS(NhatKy_ViPham!K:K, NhatKy_ViPham!E:E, "12_Anh_C", NhatKy_ViPham!F:F, B22, NhatKy_ViPham!H:H, "L04")</f>
        <v>0</v>
      </c>
      <c r="J22" s="6">
        <f>SUMIFS(NhatKy_ViPham!K:K, NhatKy_ViPham!E:E, "12_Anh_C", NhatKy_ViPham!F:F, B22, NhatKy_ViPham!H:H, "L05")</f>
        <v>0</v>
      </c>
      <c r="K22" s="6">
        <f>SUMIFS(NhatKy_ViPham!K:K, NhatKy_ViPham!E:E, "12_Anh_C", NhatKy_ViPham!F:F, B22, NhatKy_ViPham!H:H, "L06")</f>
        <v>0</v>
      </c>
      <c r="L22" s="6">
        <f>SUMIFS(NhatKy_ViPham!K:K, NhatKy_ViPham!E:E, "12_Anh_C", NhatKy_ViPham!F:F, B22, NhatKy_ViPham!H:H, "L07")</f>
        <v>0</v>
      </c>
      <c r="M22" s="6">
        <f>SUMIFS(NhatKy_ViPham!K:K, NhatKy_ViPham!E:E, "12_Anh_C", NhatKy_ViPham!F:F, B22, NhatKy_ViPham!H:H, "L08")</f>
        <v>0</v>
      </c>
      <c r="N22" s="6">
        <f>SUMIFS(NhatKy_ViPham!K:K, NhatKy_ViPham!E:E, "12_Anh_C", NhatKy_ViPham!F:F, B22, NhatKy_ViPham!H:H, "L09")</f>
        <v>0</v>
      </c>
      <c r="O22" s="6">
        <f>SUMIFS(NhatKy_ViPham!K:K, NhatKy_ViPham!E:E, "12_Anh_C", NhatKy_ViPham!F:F, B22, NhatKy_ViPham!H:H, "L10")</f>
        <v>0</v>
      </c>
      <c r="P22" s="12">
        <f>SUMIFS(NhatKy_ViPham!J:J, NhatKy_ViPham!E:E, "12_Anh_C", NhatKy_ViPham!F:F, B22)</f>
        <v>0</v>
      </c>
      <c r="Q22" s="13">
        <f>SUMIFS(NhatKy_ViPham!K:K, NhatKy_ViPham!E:E, "12_Anh_C", NhatKy_ViPham!F:F, B22)</f>
        <v>0</v>
      </c>
      <c r="R22" s="6">
        <f>100 + SUMIFS(NhatKy_ViPham!J:J, NhatKy_ViPham!E:E, "12_Anh_C", NhatKy_ViPham!F:F, B22, NhatKy_ViPham!C:C, "T1") - SUMIFS(NhatKy_ViPham!K:K, NhatKy_ViPham!E:E, "12_Anh_C", NhatKy_ViPham!F:F, B22, NhatKy_ViPham!C:C, "T1")</f>
        <v>100</v>
      </c>
      <c r="S22" s="6">
        <f>100 + SUMIFS(NhatKy_ViPham!J:J, NhatKy_ViPham!E:E, "12_Anh_C", NhatKy_ViPham!F:F, B22, NhatKy_ViPham!C:C, "T2") - SUMIFS(NhatKy_ViPham!K:K, NhatKy_ViPham!E:E, "12_Anh_C", NhatKy_ViPham!F:F, B22, NhatKy_ViPham!C:C, "T2")</f>
        <v>100</v>
      </c>
      <c r="T22" s="6">
        <f>100 + SUMIFS(NhatKy_ViPham!J:J, NhatKy_ViPham!E:E, "12_Anh_C", NhatKy_ViPham!F:F, B22, NhatKy_ViPham!C:C, "T3") - SUMIFS(NhatKy_ViPham!K:K, NhatKy_ViPham!E:E, "12_Anh_C", NhatKy_ViPham!F:F, B22, NhatKy_ViPham!C:C, "T3")</f>
        <v>100</v>
      </c>
      <c r="U22" s="6">
        <f>100 + SUMIFS(NhatKy_ViPham!J:J, NhatKy_ViPham!E:E, "12_Anh_C", NhatKy_ViPham!F:F, B22, NhatKy_ViPham!C:C, "T4") - SUMIFS(NhatKy_ViPham!K:K, NhatKy_ViPham!E:E, "12_Anh_C", NhatKy_ViPham!F:F, B22, NhatKy_ViPham!C:C, "T4")</f>
        <v>100</v>
      </c>
      <c r="V22" s="6">
        <f>100 + SUMIFS(NhatKy_ViPham!J:J, NhatKy_ViPham!E:E, "12_Anh_C", NhatKy_ViPham!F:F, B22, NhatKy_ViPham!C:C, "T5") - SUMIFS(NhatKy_ViPham!K:K, NhatKy_ViPham!E:E, "12_Anh_C", NhatKy_ViPham!F:F, B22, NhatKy_ViPham!C:C, "T5")</f>
        <v>100</v>
      </c>
      <c r="W22" s="6">
        <f>100 + SUMIFS(NhatKy_ViPham!J:J, NhatKy_ViPham!E:E, "12_Anh_C", NhatKy_ViPham!F:F, B22, NhatKy_ViPham!C:C, "T6") - SUMIFS(NhatKy_ViPham!K:K, NhatKy_ViPham!E:E, "12_Anh_C", NhatKy_ViPham!F:F, B22, NhatKy_ViPham!C:C, "T6")</f>
        <v>100</v>
      </c>
      <c r="X22" s="6">
        <f>100 + SUMIFS(NhatKy_ViPham!J:J, NhatKy_ViPham!E:E, "12_Anh_C", NhatKy_ViPham!F:F, B22, NhatKy_ViPham!C:C, "T7") - SUMIFS(NhatKy_ViPham!K:K, NhatKy_ViPham!E:E, "12_Anh_C", NhatKy_ViPham!F:F, B22, NhatKy_ViPham!C:C, "T7")</f>
        <v>100</v>
      </c>
      <c r="Y22" s="6">
        <f>100 + SUMIFS(NhatKy_ViPham!J:J, NhatKy_ViPham!E:E, "12_Anh_C", NhatKy_ViPham!F:F, B22, NhatKy_ViPham!C:C, "T8") - SUMIFS(NhatKy_ViPham!K:K, NhatKy_ViPham!E:E, "12_Anh_C", NhatKy_ViPham!F:F, B22, NhatKy_ViPham!C:C, "T8")</f>
        <v>100</v>
      </c>
      <c r="Z22" s="6">
        <f>100 + SUMIFS(NhatKy_ViPham!J:J, NhatKy_ViPham!E:E, "12_Anh_C", NhatKy_ViPham!F:F, B22, NhatKy_ViPham!C:C, "T9") - SUMIFS(NhatKy_ViPham!K:K, NhatKy_ViPham!E:E, "12_Anh_C", NhatKy_ViPham!F:F, B22, NhatKy_ViPham!C:C, "T9")</f>
        <v>100</v>
      </c>
      <c r="AA22" s="6">
        <f>100 + SUMIFS(NhatKy_ViPham!J:J, NhatKy_ViPham!E:E, "12_Anh_C", NhatKy_ViPham!F:F, B22, NhatKy_ViPham!C:C, "T10") - SUMIFS(NhatKy_ViPham!K:K, NhatKy_ViPham!E:E, "12_Anh_C", NhatKy_ViPham!F:F, B22, NhatKy_ViPham!C:C, "T10")</f>
        <v>100</v>
      </c>
      <c r="AB22" s="6">
        <f>100 + SUMIFS(NhatKy_ViPham!J:J, NhatKy_ViPham!E:E, "12_Anh_C", NhatKy_ViPham!F:F, B22, NhatKy_ViPham!C:C, "T11") - SUMIFS(NhatKy_ViPham!K:K, NhatKy_ViPham!E:E, "12_Anh_C", NhatKy_ViPham!F:F, B22, NhatKy_ViPham!C:C, "T11")</f>
        <v>100</v>
      </c>
      <c r="AC22" s="6">
        <f>100 + SUMIFS(NhatKy_ViPham!J:J, NhatKy_ViPham!E:E, "12_Anh_C", NhatKy_ViPham!F:F, B22, NhatKy_ViPham!C:C, "T12") - SUMIFS(NhatKy_ViPham!K:K, NhatKy_ViPham!E:E, "12_Anh_C", NhatKy_ViPham!F:F, B22, NhatKy_ViPham!C:C, "T12")</f>
        <v>100</v>
      </c>
      <c r="AD22" s="6">
        <f>100 + SUMIFS(NhatKy_ViPham!J:J, NhatKy_ViPham!E:E, "12_Anh_C", NhatKy_ViPham!F:F, B22, NhatKy_ViPham!C:C, "T13") - SUMIFS(NhatKy_ViPham!K:K, NhatKy_ViPham!E:E, "12_Anh_C", NhatKy_ViPham!F:F, B22, NhatKy_ViPham!C:C, "T13")</f>
        <v>100</v>
      </c>
      <c r="AE22" s="6">
        <f>100 + SUMIFS(NhatKy_ViPham!J:J, NhatKy_ViPham!E:E, "12_Anh_C", NhatKy_ViPham!F:F, B22, NhatKy_ViPham!C:C, "T14") - SUMIFS(NhatKy_ViPham!K:K, NhatKy_ViPham!E:E, "12_Anh_C", NhatKy_ViPham!F:F, B22, NhatKy_ViPham!C:C, "T14")</f>
        <v>100</v>
      </c>
      <c r="AF22" s="6">
        <f>100 + SUMIFS(NhatKy_ViPham!J:J, NhatKy_ViPham!E:E, "12_Anh_C", NhatKy_ViPham!F:F, B22, NhatKy_ViPham!C:C, "T15") - SUMIFS(NhatKy_ViPham!K:K, NhatKy_ViPham!E:E, "12_Anh_C", NhatKy_ViPham!F:F, B22, NhatKy_ViPham!C:C, "T15")</f>
        <v>100</v>
      </c>
      <c r="AG22" s="6">
        <f>100 + SUMIFS(NhatKy_ViPham!J:J, NhatKy_ViPham!E:E, "12_Anh_C", NhatKy_ViPham!F:F, B22, NhatKy_ViPham!C:C, "T16") - SUMIFS(NhatKy_ViPham!K:K, NhatKy_ViPham!E:E, "12_Anh_C", NhatKy_ViPham!F:F, B22, NhatKy_ViPham!C:C, "T16")</f>
        <v>100</v>
      </c>
      <c r="AH22" s="6">
        <f>100 + SUMIFS(NhatKy_ViPham!J:J, NhatKy_ViPham!E:E, "12_Anh_C", NhatKy_ViPham!F:F, B22, NhatKy_ViPham!C:C, "T17") - SUMIFS(NhatKy_ViPham!K:K, NhatKy_ViPham!E:E, "12_Anh_C", NhatKy_ViPham!F:F, B22, NhatKy_ViPham!C:C, "T17")</f>
        <v>100</v>
      </c>
      <c r="AI22" s="6">
        <f>100 + SUMIFS(NhatKy_ViPham!J:J, NhatKy_ViPham!E:E, "12_Anh_C", NhatKy_ViPham!F:F, B22, NhatKy_ViPham!C:C, "T18") - SUMIFS(NhatKy_ViPham!K:K, NhatKy_ViPham!E:E, "12_Anh_C", NhatKy_ViPham!F:F, B22, NhatKy_ViPham!C:C, "T18")</f>
        <v>100</v>
      </c>
      <c r="AJ22" s="6">
        <f>100 + SUMIFS(NhatKy_ViPham!J:J, NhatKy_ViPham!E:E, "12_Anh_C", NhatKy_ViPham!F:F, B22, NhatKy_ViPham!C:C, "T19") - SUMIFS(NhatKy_ViPham!K:K, NhatKy_ViPham!E:E, "12_Anh_C", NhatKy_ViPham!F:F, B22, NhatKy_ViPham!C:C, "T19")</f>
        <v>100</v>
      </c>
      <c r="AK22" s="6">
        <f>100 + SUMIFS(NhatKy_ViPham!J:J, NhatKy_ViPham!E:E, "12_Anh_C", NhatKy_ViPham!F:F, B22, NhatKy_ViPham!C:C, "T20") - SUMIFS(NhatKy_ViPham!K:K, NhatKy_ViPham!E:E, "12_Anh_C", NhatKy_ViPham!F:F, B22, NhatKy_ViPham!C:C, "T20")</f>
        <v>100</v>
      </c>
      <c r="AL22" s="6">
        <f>100 + SUMIFS(NhatKy_ViPham!J:J, NhatKy_ViPham!E:E, "12_Anh_C", NhatKy_ViPham!F:F, B22, NhatKy_ViPham!C:C, "T21") - SUMIFS(NhatKy_ViPham!K:K, NhatKy_ViPham!E:E, "12_Anh_C", NhatKy_ViPham!F:F, B22, NhatKy_ViPham!C:C, "T21")</f>
        <v>100</v>
      </c>
      <c r="AM22" s="6">
        <f>100 + SUMIFS(NhatKy_ViPham!J:J, NhatKy_ViPham!E:E, "12_Anh_C", NhatKy_ViPham!F:F, B22, NhatKy_ViPham!C:C, "T22") - SUMIFS(NhatKy_ViPham!K:K, NhatKy_ViPham!E:E, "12_Anh_C", NhatKy_ViPham!F:F, B22, NhatKy_ViPham!C:C, "T22")</f>
        <v>100</v>
      </c>
      <c r="AN22" s="6">
        <f>100 + SUMIFS(NhatKy_ViPham!J:J, NhatKy_ViPham!E:E, "12_Anh_C", NhatKy_ViPham!F:F, B22, NhatKy_ViPham!C:C, "T23") - SUMIFS(NhatKy_ViPham!K:K, NhatKy_ViPham!E:E, "12_Anh_C", NhatKy_ViPham!F:F, B22, NhatKy_ViPham!C:C, "T23")</f>
        <v>100</v>
      </c>
      <c r="AO22" s="6">
        <f>100 + SUMIFS(NhatKy_ViPham!J:J, NhatKy_ViPham!E:E, "12_Anh_C", NhatKy_ViPham!F:F, B22, NhatKy_ViPham!C:C, "T24") - SUMIFS(NhatKy_ViPham!K:K, NhatKy_ViPham!E:E, "12_Anh_C", NhatKy_ViPham!F:F, B22, NhatKy_ViPham!C:C, "T24")</f>
        <v>100</v>
      </c>
      <c r="AP22" s="6">
        <f>100 + SUMIFS(NhatKy_ViPham!J:J, NhatKy_ViPham!E:E, "12_Anh_C", NhatKy_ViPham!F:F, B22, NhatKy_ViPham!C:C, "T25") - SUMIFS(NhatKy_ViPham!K:K, NhatKy_ViPham!E:E, "12_Anh_C", NhatKy_ViPham!F:F, B22, NhatKy_ViPham!C:C, "T25")</f>
        <v>100</v>
      </c>
      <c r="AQ22" s="6">
        <f>100 + SUMIFS(NhatKy_ViPham!J:J, NhatKy_ViPham!E:E, "12_Anh_C", NhatKy_ViPham!F:F, B22, NhatKy_ViPham!C:C, "T26") - SUMIFS(NhatKy_ViPham!K:K, NhatKy_ViPham!E:E, "12_Anh_C", NhatKy_ViPham!F:F, B22, NhatKy_ViPham!C:C, "T26")</f>
        <v>100</v>
      </c>
      <c r="AR22" s="6">
        <f>100 + SUMIFS(NhatKy_ViPham!J:J, NhatKy_ViPham!E:E, "12_Anh_C", NhatKy_ViPham!F:F, B22, NhatKy_ViPham!C:C, "T27") - SUMIFS(NhatKy_ViPham!K:K, NhatKy_ViPham!E:E, "12_Anh_C", NhatKy_ViPham!F:F, B22, NhatKy_ViPham!C:C, "T27")</f>
        <v>100</v>
      </c>
      <c r="AS22" s="6">
        <f>100 + SUMIFS(NhatKy_ViPham!J:J, NhatKy_ViPham!E:E, "12_Anh_C", NhatKy_ViPham!F:F, B22, NhatKy_ViPham!C:C, "T28") - SUMIFS(NhatKy_ViPham!K:K, NhatKy_ViPham!E:E, "12_Anh_C", NhatKy_ViPham!F:F, B22, NhatKy_ViPham!C:C, "T28")</f>
        <v>100</v>
      </c>
      <c r="AT22" s="6">
        <f>100 + SUMIFS(NhatKy_ViPham!J:J, NhatKy_ViPham!E:E, "12_Anh_C", NhatKy_ViPham!F:F, B22, NhatKy_ViPham!C:C, "T29") - SUMIFS(NhatKy_ViPham!K:K, NhatKy_ViPham!E:E, "12_Anh_C", NhatKy_ViPham!F:F, B22, NhatKy_ViPham!C:C, "T29")</f>
        <v>100</v>
      </c>
      <c r="AU22" s="6">
        <f>100 + SUMIFS(NhatKy_ViPham!J:J, NhatKy_ViPham!E:E, "12_Anh_C", NhatKy_ViPham!F:F, B22, NhatKy_ViPham!C:C, "T30") - SUMIFS(NhatKy_ViPham!K:K, NhatKy_ViPham!E:E, "12_Anh_C", NhatKy_ViPham!F:F, B22, NhatKy_ViPham!C:C, "T30")</f>
        <v>100</v>
      </c>
      <c r="AV22" s="6">
        <f>100 + SUMIFS(NhatKy_ViPham!J:J, NhatKy_ViPham!E:E, "12_Anh_C", NhatKy_ViPham!F:F, B22, NhatKy_ViPham!C:C, "T31") - SUMIFS(NhatKy_ViPham!K:K, NhatKy_ViPham!E:E, "12_Anh_C", NhatKy_ViPham!F:F, B22, NhatKy_ViPham!C:C, "T31")</f>
        <v>100</v>
      </c>
      <c r="AW22" s="6">
        <f>100 + SUMIFS(NhatKy_ViPham!J:J, NhatKy_ViPham!E:E, "12_Anh_C", NhatKy_ViPham!F:F, B22, NhatKy_ViPham!C:C, "T32") - SUMIFS(NhatKy_ViPham!K:K, NhatKy_ViPham!E:E, "12_Anh_C", NhatKy_ViPham!F:F, B22, NhatKy_ViPham!C:C, "T32")</f>
        <v>100</v>
      </c>
      <c r="AX22" s="6">
        <f>100 + SUMIFS(NhatKy_ViPham!J:J, NhatKy_ViPham!E:E, "12_Anh_C", NhatKy_ViPham!F:F, B22, NhatKy_ViPham!C:C, "T33") - SUMIFS(NhatKy_ViPham!K:K, NhatKy_ViPham!E:E, "12_Anh_C", NhatKy_ViPham!F:F, B22, NhatKy_ViPham!C:C, "T33")</f>
        <v>100</v>
      </c>
      <c r="AY22" s="6">
        <f>100 + SUMIFS(NhatKy_ViPham!J:J, NhatKy_ViPham!E:E, "12_Anh_C", NhatKy_ViPham!F:F, B22, NhatKy_ViPham!C:C, "T34") - SUMIFS(NhatKy_ViPham!K:K, NhatKy_ViPham!E:E, "12_Anh_C", NhatKy_ViPham!F:F, B22, NhatKy_ViPham!C:C, "T34")</f>
        <v>100</v>
      </c>
      <c r="AZ22" s="6">
        <f>100 + SUMIFS(NhatKy_ViPham!J:J, NhatKy_ViPham!E:E, "12_Anh_C", NhatKy_ViPham!F:F, B22, NhatKy_ViPham!C:C, "T35") - SUMIFS(NhatKy_ViPham!K:K, NhatKy_ViPham!E:E, "12_Anh_C", NhatKy_ViPham!F:F, B22, NhatKy_ViPham!C:C, "T35")</f>
        <v>100</v>
      </c>
      <c r="BA22" s="12">
        <f t="shared" si="0"/>
        <v>100</v>
      </c>
      <c r="BB22" s="11" t="s">
        <v>430</v>
      </c>
      <c r="BC22" s="16" t="str">
        <f t="shared" si="1"/>
        <v>Tốt</v>
      </c>
      <c r="BD22" s="15" t="str">
        <f t="shared" si="2"/>
        <v>🟢 BÌNH THƯỜNG</v>
      </c>
    </row>
    <row r="23" spans="1:56" x14ac:dyDescent="0.25">
      <c r="A23" s="4">
        <v>15</v>
      </c>
      <c r="B23" s="10" t="s">
        <v>3007</v>
      </c>
      <c r="C23" s="4" t="s">
        <v>2700</v>
      </c>
      <c r="D23" s="4" t="s">
        <v>435</v>
      </c>
      <c r="E23" s="11" t="s">
        <v>430</v>
      </c>
      <c r="F23" s="7">
        <f>SUMIFS(NhatKy_ViPham!K:K, NhatKy_ViPham!E:E, "12_Anh_C", NhatKy_ViPham!F:F, B23, NhatKy_ViPham!H:H, "L01")</f>
        <v>0</v>
      </c>
      <c r="G23" s="7">
        <f>SUMIFS(NhatKy_ViPham!K:K, NhatKy_ViPham!E:E, "12_Anh_C", NhatKy_ViPham!F:F, B23, NhatKy_ViPham!H:H, "L02")</f>
        <v>0</v>
      </c>
      <c r="H23" s="7">
        <f>SUMIFS(NhatKy_ViPham!K:K, NhatKy_ViPham!E:E, "12_Anh_C", NhatKy_ViPham!F:F, B23, NhatKy_ViPham!H:H, "L03")</f>
        <v>0</v>
      </c>
      <c r="I23" s="7">
        <f>SUMIFS(NhatKy_ViPham!K:K, NhatKy_ViPham!E:E, "12_Anh_C", NhatKy_ViPham!F:F, B23, NhatKy_ViPham!H:H, "L04")</f>
        <v>0</v>
      </c>
      <c r="J23" s="7">
        <f>SUMIFS(NhatKy_ViPham!K:K, NhatKy_ViPham!E:E, "12_Anh_C", NhatKy_ViPham!F:F, B23, NhatKy_ViPham!H:H, "L05")</f>
        <v>0</v>
      </c>
      <c r="K23" s="7">
        <f>SUMIFS(NhatKy_ViPham!K:K, NhatKy_ViPham!E:E, "12_Anh_C", NhatKy_ViPham!F:F, B23, NhatKy_ViPham!H:H, "L06")</f>
        <v>0</v>
      </c>
      <c r="L23" s="7">
        <f>SUMIFS(NhatKy_ViPham!K:K, NhatKy_ViPham!E:E, "12_Anh_C", NhatKy_ViPham!F:F, B23, NhatKy_ViPham!H:H, "L07")</f>
        <v>0</v>
      </c>
      <c r="M23" s="7">
        <f>SUMIFS(NhatKy_ViPham!K:K, NhatKy_ViPham!E:E, "12_Anh_C", NhatKy_ViPham!F:F, B23, NhatKy_ViPham!H:H, "L08")</f>
        <v>0</v>
      </c>
      <c r="N23" s="7">
        <f>SUMIFS(NhatKy_ViPham!K:K, NhatKy_ViPham!E:E, "12_Anh_C", NhatKy_ViPham!F:F, B23, NhatKy_ViPham!H:H, "L09")</f>
        <v>0</v>
      </c>
      <c r="O23" s="7">
        <f>SUMIFS(NhatKy_ViPham!K:K, NhatKy_ViPham!E:E, "12_Anh_C", NhatKy_ViPham!F:F, B23, NhatKy_ViPham!H:H, "L10")</f>
        <v>0</v>
      </c>
      <c r="P23" s="12">
        <f>SUMIFS(NhatKy_ViPham!J:J, NhatKy_ViPham!E:E, "12_Anh_C", NhatKy_ViPham!F:F, B23)</f>
        <v>0</v>
      </c>
      <c r="Q23" s="13">
        <f>SUMIFS(NhatKy_ViPham!K:K, NhatKy_ViPham!E:E, "12_Anh_C", NhatKy_ViPham!F:F, B23)</f>
        <v>0</v>
      </c>
      <c r="R23" s="7">
        <f>100 + SUMIFS(NhatKy_ViPham!J:J, NhatKy_ViPham!E:E, "12_Anh_C", NhatKy_ViPham!F:F, B23, NhatKy_ViPham!C:C, "T1") - SUMIFS(NhatKy_ViPham!K:K, NhatKy_ViPham!E:E, "12_Anh_C", NhatKy_ViPham!F:F, B23, NhatKy_ViPham!C:C, "T1")</f>
        <v>100</v>
      </c>
      <c r="S23" s="7">
        <f>100 + SUMIFS(NhatKy_ViPham!J:J, NhatKy_ViPham!E:E, "12_Anh_C", NhatKy_ViPham!F:F, B23, NhatKy_ViPham!C:C, "T2") - SUMIFS(NhatKy_ViPham!K:K, NhatKy_ViPham!E:E, "12_Anh_C", NhatKy_ViPham!F:F, B23, NhatKy_ViPham!C:C, "T2")</f>
        <v>100</v>
      </c>
      <c r="T23" s="7">
        <f>100 + SUMIFS(NhatKy_ViPham!J:J, NhatKy_ViPham!E:E, "12_Anh_C", NhatKy_ViPham!F:F, B23, NhatKy_ViPham!C:C, "T3") - SUMIFS(NhatKy_ViPham!K:K, NhatKy_ViPham!E:E, "12_Anh_C", NhatKy_ViPham!F:F, B23, NhatKy_ViPham!C:C, "T3")</f>
        <v>100</v>
      </c>
      <c r="U23" s="7">
        <f>100 + SUMIFS(NhatKy_ViPham!J:J, NhatKy_ViPham!E:E, "12_Anh_C", NhatKy_ViPham!F:F, B23, NhatKy_ViPham!C:C, "T4") - SUMIFS(NhatKy_ViPham!K:K, NhatKy_ViPham!E:E, "12_Anh_C", NhatKy_ViPham!F:F, B23, NhatKy_ViPham!C:C, "T4")</f>
        <v>100</v>
      </c>
      <c r="V23" s="7">
        <f>100 + SUMIFS(NhatKy_ViPham!J:J, NhatKy_ViPham!E:E, "12_Anh_C", NhatKy_ViPham!F:F, B23, NhatKy_ViPham!C:C, "T5") - SUMIFS(NhatKy_ViPham!K:K, NhatKy_ViPham!E:E, "12_Anh_C", NhatKy_ViPham!F:F, B23, NhatKy_ViPham!C:C, "T5")</f>
        <v>100</v>
      </c>
      <c r="W23" s="7">
        <f>100 + SUMIFS(NhatKy_ViPham!J:J, NhatKy_ViPham!E:E, "12_Anh_C", NhatKy_ViPham!F:F, B23, NhatKy_ViPham!C:C, "T6") - SUMIFS(NhatKy_ViPham!K:K, NhatKy_ViPham!E:E, "12_Anh_C", NhatKy_ViPham!F:F, B23, NhatKy_ViPham!C:C, "T6")</f>
        <v>100</v>
      </c>
      <c r="X23" s="7">
        <f>100 + SUMIFS(NhatKy_ViPham!J:J, NhatKy_ViPham!E:E, "12_Anh_C", NhatKy_ViPham!F:F, B23, NhatKy_ViPham!C:C, "T7") - SUMIFS(NhatKy_ViPham!K:K, NhatKy_ViPham!E:E, "12_Anh_C", NhatKy_ViPham!F:F, B23, NhatKy_ViPham!C:C, "T7")</f>
        <v>100</v>
      </c>
      <c r="Y23" s="7">
        <f>100 + SUMIFS(NhatKy_ViPham!J:J, NhatKy_ViPham!E:E, "12_Anh_C", NhatKy_ViPham!F:F, B23, NhatKy_ViPham!C:C, "T8") - SUMIFS(NhatKy_ViPham!K:K, NhatKy_ViPham!E:E, "12_Anh_C", NhatKy_ViPham!F:F, B23, NhatKy_ViPham!C:C, "T8")</f>
        <v>100</v>
      </c>
      <c r="Z23" s="7">
        <f>100 + SUMIFS(NhatKy_ViPham!J:J, NhatKy_ViPham!E:E, "12_Anh_C", NhatKy_ViPham!F:F, B23, NhatKy_ViPham!C:C, "T9") - SUMIFS(NhatKy_ViPham!K:K, NhatKy_ViPham!E:E, "12_Anh_C", NhatKy_ViPham!F:F, B23, NhatKy_ViPham!C:C, "T9")</f>
        <v>100</v>
      </c>
      <c r="AA23" s="7">
        <f>100 + SUMIFS(NhatKy_ViPham!J:J, NhatKy_ViPham!E:E, "12_Anh_C", NhatKy_ViPham!F:F, B23, NhatKy_ViPham!C:C, "T10") - SUMIFS(NhatKy_ViPham!K:K, NhatKy_ViPham!E:E, "12_Anh_C", NhatKy_ViPham!F:F, B23, NhatKy_ViPham!C:C, "T10")</f>
        <v>100</v>
      </c>
      <c r="AB23" s="7">
        <f>100 + SUMIFS(NhatKy_ViPham!J:J, NhatKy_ViPham!E:E, "12_Anh_C", NhatKy_ViPham!F:F, B23, NhatKy_ViPham!C:C, "T11") - SUMIFS(NhatKy_ViPham!K:K, NhatKy_ViPham!E:E, "12_Anh_C", NhatKy_ViPham!F:F, B23, NhatKy_ViPham!C:C, "T11")</f>
        <v>100</v>
      </c>
      <c r="AC23" s="7">
        <f>100 + SUMIFS(NhatKy_ViPham!J:J, NhatKy_ViPham!E:E, "12_Anh_C", NhatKy_ViPham!F:F, B23, NhatKy_ViPham!C:C, "T12") - SUMIFS(NhatKy_ViPham!K:K, NhatKy_ViPham!E:E, "12_Anh_C", NhatKy_ViPham!F:F, B23, NhatKy_ViPham!C:C, "T12")</f>
        <v>100</v>
      </c>
      <c r="AD23" s="7">
        <f>100 + SUMIFS(NhatKy_ViPham!J:J, NhatKy_ViPham!E:E, "12_Anh_C", NhatKy_ViPham!F:F, B23, NhatKy_ViPham!C:C, "T13") - SUMIFS(NhatKy_ViPham!K:K, NhatKy_ViPham!E:E, "12_Anh_C", NhatKy_ViPham!F:F, B23, NhatKy_ViPham!C:C, "T13")</f>
        <v>100</v>
      </c>
      <c r="AE23" s="7">
        <f>100 + SUMIFS(NhatKy_ViPham!J:J, NhatKy_ViPham!E:E, "12_Anh_C", NhatKy_ViPham!F:F, B23, NhatKy_ViPham!C:C, "T14") - SUMIFS(NhatKy_ViPham!K:K, NhatKy_ViPham!E:E, "12_Anh_C", NhatKy_ViPham!F:F, B23, NhatKy_ViPham!C:C, "T14")</f>
        <v>100</v>
      </c>
      <c r="AF23" s="7">
        <f>100 + SUMIFS(NhatKy_ViPham!J:J, NhatKy_ViPham!E:E, "12_Anh_C", NhatKy_ViPham!F:F, B23, NhatKy_ViPham!C:C, "T15") - SUMIFS(NhatKy_ViPham!K:K, NhatKy_ViPham!E:E, "12_Anh_C", NhatKy_ViPham!F:F, B23, NhatKy_ViPham!C:C, "T15")</f>
        <v>100</v>
      </c>
      <c r="AG23" s="7">
        <f>100 + SUMIFS(NhatKy_ViPham!J:J, NhatKy_ViPham!E:E, "12_Anh_C", NhatKy_ViPham!F:F, B23, NhatKy_ViPham!C:C, "T16") - SUMIFS(NhatKy_ViPham!K:K, NhatKy_ViPham!E:E, "12_Anh_C", NhatKy_ViPham!F:F, B23, NhatKy_ViPham!C:C, "T16")</f>
        <v>100</v>
      </c>
      <c r="AH23" s="7">
        <f>100 + SUMIFS(NhatKy_ViPham!J:J, NhatKy_ViPham!E:E, "12_Anh_C", NhatKy_ViPham!F:F, B23, NhatKy_ViPham!C:C, "T17") - SUMIFS(NhatKy_ViPham!K:K, NhatKy_ViPham!E:E, "12_Anh_C", NhatKy_ViPham!F:F, B23, NhatKy_ViPham!C:C, "T17")</f>
        <v>100</v>
      </c>
      <c r="AI23" s="7">
        <f>100 + SUMIFS(NhatKy_ViPham!J:J, NhatKy_ViPham!E:E, "12_Anh_C", NhatKy_ViPham!F:F, B23, NhatKy_ViPham!C:C, "T18") - SUMIFS(NhatKy_ViPham!K:K, NhatKy_ViPham!E:E, "12_Anh_C", NhatKy_ViPham!F:F, B23, NhatKy_ViPham!C:C, "T18")</f>
        <v>100</v>
      </c>
      <c r="AJ23" s="7">
        <f>100 + SUMIFS(NhatKy_ViPham!J:J, NhatKy_ViPham!E:E, "12_Anh_C", NhatKy_ViPham!F:F, B23, NhatKy_ViPham!C:C, "T19") - SUMIFS(NhatKy_ViPham!K:K, NhatKy_ViPham!E:E, "12_Anh_C", NhatKy_ViPham!F:F, B23, NhatKy_ViPham!C:C, "T19")</f>
        <v>100</v>
      </c>
      <c r="AK23" s="7">
        <f>100 + SUMIFS(NhatKy_ViPham!J:J, NhatKy_ViPham!E:E, "12_Anh_C", NhatKy_ViPham!F:F, B23, NhatKy_ViPham!C:C, "T20") - SUMIFS(NhatKy_ViPham!K:K, NhatKy_ViPham!E:E, "12_Anh_C", NhatKy_ViPham!F:F, B23, NhatKy_ViPham!C:C, "T20")</f>
        <v>100</v>
      </c>
      <c r="AL23" s="7">
        <f>100 + SUMIFS(NhatKy_ViPham!J:J, NhatKy_ViPham!E:E, "12_Anh_C", NhatKy_ViPham!F:F, B23, NhatKy_ViPham!C:C, "T21") - SUMIFS(NhatKy_ViPham!K:K, NhatKy_ViPham!E:E, "12_Anh_C", NhatKy_ViPham!F:F, B23, NhatKy_ViPham!C:C, "T21")</f>
        <v>100</v>
      </c>
      <c r="AM23" s="7">
        <f>100 + SUMIFS(NhatKy_ViPham!J:J, NhatKy_ViPham!E:E, "12_Anh_C", NhatKy_ViPham!F:F, B23, NhatKy_ViPham!C:C, "T22") - SUMIFS(NhatKy_ViPham!K:K, NhatKy_ViPham!E:E, "12_Anh_C", NhatKy_ViPham!F:F, B23, NhatKy_ViPham!C:C, "T22")</f>
        <v>100</v>
      </c>
      <c r="AN23" s="7">
        <f>100 + SUMIFS(NhatKy_ViPham!J:J, NhatKy_ViPham!E:E, "12_Anh_C", NhatKy_ViPham!F:F, B23, NhatKy_ViPham!C:C, "T23") - SUMIFS(NhatKy_ViPham!K:K, NhatKy_ViPham!E:E, "12_Anh_C", NhatKy_ViPham!F:F, B23, NhatKy_ViPham!C:C, "T23")</f>
        <v>100</v>
      </c>
      <c r="AO23" s="7">
        <f>100 + SUMIFS(NhatKy_ViPham!J:J, NhatKy_ViPham!E:E, "12_Anh_C", NhatKy_ViPham!F:F, B23, NhatKy_ViPham!C:C, "T24") - SUMIFS(NhatKy_ViPham!K:K, NhatKy_ViPham!E:E, "12_Anh_C", NhatKy_ViPham!F:F, B23, NhatKy_ViPham!C:C, "T24")</f>
        <v>100</v>
      </c>
      <c r="AP23" s="7">
        <f>100 + SUMIFS(NhatKy_ViPham!J:J, NhatKy_ViPham!E:E, "12_Anh_C", NhatKy_ViPham!F:F, B23, NhatKy_ViPham!C:C, "T25") - SUMIFS(NhatKy_ViPham!K:K, NhatKy_ViPham!E:E, "12_Anh_C", NhatKy_ViPham!F:F, B23, NhatKy_ViPham!C:C, "T25")</f>
        <v>100</v>
      </c>
      <c r="AQ23" s="7">
        <f>100 + SUMIFS(NhatKy_ViPham!J:J, NhatKy_ViPham!E:E, "12_Anh_C", NhatKy_ViPham!F:F, B23, NhatKy_ViPham!C:C, "T26") - SUMIFS(NhatKy_ViPham!K:K, NhatKy_ViPham!E:E, "12_Anh_C", NhatKy_ViPham!F:F, B23, NhatKy_ViPham!C:C, "T26")</f>
        <v>100</v>
      </c>
      <c r="AR23" s="7">
        <f>100 + SUMIFS(NhatKy_ViPham!J:J, NhatKy_ViPham!E:E, "12_Anh_C", NhatKy_ViPham!F:F, B23, NhatKy_ViPham!C:C, "T27") - SUMIFS(NhatKy_ViPham!K:K, NhatKy_ViPham!E:E, "12_Anh_C", NhatKy_ViPham!F:F, B23, NhatKy_ViPham!C:C, "T27")</f>
        <v>100</v>
      </c>
      <c r="AS23" s="7">
        <f>100 + SUMIFS(NhatKy_ViPham!J:J, NhatKy_ViPham!E:E, "12_Anh_C", NhatKy_ViPham!F:F, B23, NhatKy_ViPham!C:C, "T28") - SUMIFS(NhatKy_ViPham!K:K, NhatKy_ViPham!E:E, "12_Anh_C", NhatKy_ViPham!F:F, B23, NhatKy_ViPham!C:C, "T28")</f>
        <v>100</v>
      </c>
      <c r="AT23" s="7">
        <f>100 + SUMIFS(NhatKy_ViPham!J:J, NhatKy_ViPham!E:E, "12_Anh_C", NhatKy_ViPham!F:F, B23, NhatKy_ViPham!C:C, "T29") - SUMIFS(NhatKy_ViPham!K:K, NhatKy_ViPham!E:E, "12_Anh_C", NhatKy_ViPham!F:F, B23, NhatKy_ViPham!C:C, "T29")</f>
        <v>100</v>
      </c>
      <c r="AU23" s="7">
        <f>100 + SUMIFS(NhatKy_ViPham!J:J, NhatKy_ViPham!E:E, "12_Anh_C", NhatKy_ViPham!F:F, B23, NhatKy_ViPham!C:C, "T30") - SUMIFS(NhatKy_ViPham!K:K, NhatKy_ViPham!E:E, "12_Anh_C", NhatKy_ViPham!F:F, B23, NhatKy_ViPham!C:C, "T30")</f>
        <v>100</v>
      </c>
      <c r="AV23" s="7">
        <f>100 + SUMIFS(NhatKy_ViPham!J:J, NhatKy_ViPham!E:E, "12_Anh_C", NhatKy_ViPham!F:F, B23, NhatKy_ViPham!C:C, "T31") - SUMIFS(NhatKy_ViPham!K:K, NhatKy_ViPham!E:E, "12_Anh_C", NhatKy_ViPham!F:F, B23, NhatKy_ViPham!C:C, "T31")</f>
        <v>100</v>
      </c>
      <c r="AW23" s="7">
        <f>100 + SUMIFS(NhatKy_ViPham!J:J, NhatKy_ViPham!E:E, "12_Anh_C", NhatKy_ViPham!F:F, B23, NhatKy_ViPham!C:C, "T32") - SUMIFS(NhatKy_ViPham!K:K, NhatKy_ViPham!E:E, "12_Anh_C", NhatKy_ViPham!F:F, B23, NhatKy_ViPham!C:C, "T32")</f>
        <v>100</v>
      </c>
      <c r="AX23" s="7">
        <f>100 + SUMIFS(NhatKy_ViPham!J:J, NhatKy_ViPham!E:E, "12_Anh_C", NhatKy_ViPham!F:F, B23, NhatKy_ViPham!C:C, "T33") - SUMIFS(NhatKy_ViPham!K:K, NhatKy_ViPham!E:E, "12_Anh_C", NhatKy_ViPham!F:F, B23, NhatKy_ViPham!C:C, "T33")</f>
        <v>100</v>
      </c>
      <c r="AY23" s="7">
        <f>100 + SUMIFS(NhatKy_ViPham!J:J, NhatKy_ViPham!E:E, "12_Anh_C", NhatKy_ViPham!F:F, B23, NhatKy_ViPham!C:C, "T34") - SUMIFS(NhatKy_ViPham!K:K, NhatKy_ViPham!E:E, "12_Anh_C", NhatKy_ViPham!F:F, B23, NhatKy_ViPham!C:C, "T34")</f>
        <v>100</v>
      </c>
      <c r="AZ23" s="7">
        <f>100 + SUMIFS(NhatKy_ViPham!J:J, NhatKy_ViPham!E:E, "12_Anh_C", NhatKy_ViPham!F:F, B23, NhatKy_ViPham!C:C, "T35") - SUMIFS(NhatKy_ViPham!K:K, NhatKy_ViPham!E:E, "12_Anh_C", NhatKy_ViPham!F:F, B23, NhatKy_ViPham!C:C, "T35")</f>
        <v>100</v>
      </c>
      <c r="BA23" s="12">
        <f t="shared" si="0"/>
        <v>100</v>
      </c>
      <c r="BB23" s="11" t="s">
        <v>430</v>
      </c>
      <c r="BC23" s="14" t="str">
        <f t="shared" si="1"/>
        <v>Tốt</v>
      </c>
      <c r="BD23" s="10" t="str">
        <f t="shared" si="2"/>
        <v>🟢 BÌNH THƯỜNG</v>
      </c>
    </row>
    <row r="24" spans="1:56" x14ac:dyDescent="0.25">
      <c r="A24" s="5">
        <v>16</v>
      </c>
      <c r="B24" s="15" t="s">
        <v>3008</v>
      </c>
      <c r="C24" s="5" t="s">
        <v>2531</v>
      </c>
      <c r="D24" s="5" t="s">
        <v>435</v>
      </c>
      <c r="E24" s="11" t="s">
        <v>430</v>
      </c>
      <c r="F24" s="6">
        <f>SUMIFS(NhatKy_ViPham!K:K, NhatKy_ViPham!E:E, "12_Anh_C", NhatKy_ViPham!F:F, B24, NhatKy_ViPham!H:H, "L01")</f>
        <v>0</v>
      </c>
      <c r="G24" s="6">
        <f>SUMIFS(NhatKy_ViPham!K:K, NhatKy_ViPham!E:E, "12_Anh_C", NhatKy_ViPham!F:F, B24, NhatKy_ViPham!H:H, "L02")</f>
        <v>0</v>
      </c>
      <c r="H24" s="6">
        <f>SUMIFS(NhatKy_ViPham!K:K, NhatKy_ViPham!E:E, "12_Anh_C", NhatKy_ViPham!F:F, B24, NhatKy_ViPham!H:H, "L03")</f>
        <v>0</v>
      </c>
      <c r="I24" s="6">
        <f>SUMIFS(NhatKy_ViPham!K:K, NhatKy_ViPham!E:E, "12_Anh_C", NhatKy_ViPham!F:F, B24, NhatKy_ViPham!H:H, "L04")</f>
        <v>0</v>
      </c>
      <c r="J24" s="6">
        <f>SUMIFS(NhatKy_ViPham!K:K, NhatKy_ViPham!E:E, "12_Anh_C", NhatKy_ViPham!F:F, B24, NhatKy_ViPham!H:H, "L05")</f>
        <v>0</v>
      </c>
      <c r="K24" s="6">
        <f>SUMIFS(NhatKy_ViPham!K:K, NhatKy_ViPham!E:E, "12_Anh_C", NhatKy_ViPham!F:F, B24, NhatKy_ViPham!H:H, "L06")</f>
        <v>0</v>
      </c>
      <c r="L24" s="6">
        <f>SUMIFS(NhatKy_ViPham!K:K, NhatKy_ViPham!E:E, "12_Anh_C", NhatKy_ViPham!F:F, B24, NhatKy_ViPham!H:H, "L07")</f>
        <v>0</v>
      </c>
      <c r="M24" s="6">
        <f>SUMIFS(NhatKy_ViPham!K:K, NhatKy_ViPham!E:E, "12_Anh_C", NhatKy_ViPham!F:F, B24, NhatKy_ViPham!H:H, "L08")</f>
        <v>0</v>
      </c>
      <c r="N24" s="6">
        <f>SUMIFS(NhatKy_ViPham!K:K, NhatKy_ViPham!E:E, "12_Anh_C", NhatKy_ViPham!F:F, B24, NhatKy_ViPham!H:H, "L09")</f>
        <v>0</v>
      </c>
      <c r="O24" s="6">
        <f>SUMIFS(NhatKy_ViPham!K:K, NhatKy_ViPham!E:E, "12_Anh_C", NhatKy_ViPham!F:F, B24, NhatKy_ViPham!H:H, "L10")</f>
        <v>0</v>
      </c>
      <c r="P24" s="12">
        <f>SUMIFS(NhatKy_ViPham!J:J, NhatKy_ViPham!E:E, "12_Anh_C", NhatKy_ViPham!F:F, B24)</f>
        <v>0</v>
      </c>
      <c r="Q24" s="13">
        <f>SUMIFS(NhatKy_ViPham!K:K, NhatKy_ViPham!E:E, "12_Anh_C", NhatKy_ViPham!F:F, B24)</f>
        <v>0</v>
      </c>
      <c r="R24" s="6">
        <f>100 + SUMIFS(NhatKy_ViPham!J:J, NhatKy_ViPham!E:E, "12_Anh_C", NhatKy_ViPham!F:F, B24, NhatKy_ViPham!C:C, "T1") - SUMIFS(NhatKy_ViPham!K:K, NhatKy_ViPham!E:E, "12_Anh_C", NhatKy_ViPham!F:F, B24, NhatKy_ViPham!C:C, "T1")</f>
        <v>100</v>
      </c>
      <c r="S24" s="6">
        <f>100 + SUMIFS(NhatKy_ViPham!J:J, NhatKy_ViPham!E:E, "12_Anh_C", NhatKy_ViPham!F:F, B24, NhatKy_ViPham!C:C, "T2") - SUMIFS(NhatKy_ViPham!K:K, NhatKy_ViPham!E:E, "12_Anh_C", NhatKy_ViPham!F:F, B24, NhatKy_ViPham!C:C, "T2")</f>
        <v>100</v>
      </c>
      <c r="T24" s="6">
        <f>100 + SUMIFS(NhatKy_ViPham!J:J, NhatKy_ViPham!E:E, "12_Anh_C", NhatKy_ViPham!F:F, B24, NhatKy_ViPham!C:C, "T3") - SUMIFS(NhatKy_ViPham!K:K, NhatKy_ViPham!E:E, "12_Anh_C", NhatKy_ViPham!F:F, B24, NhatKy_ViPham!C:C, "T3")</f>
        <v>100</v>
      </c>
      <c r="U24" s="6">
        <f>100 + SUMIFS(NhatKy_ViPham!J:J, NhatKy_ViPham!E:E, "12_Anh_C", NhatKy_ViPham!F:F, B24, NhatKy_ViPham!C:C, "T4") - SUMIFS(NhatKy_ViPham!K:K, NhatKy_ViPham!E:E, "12_Anh_C", NhatKy_ViPham!F:F, B24, NhatKy_ViPham!C:C, "T4")</f>
        <v>100</v>
      </c>
      <c r="V24" s="6">
        <f>100 + SUMIFS(NhatKy_ViPham!J:J, NhatKy_ViPham!E:E, "12_Anh_C", NhatKy_ViPham!F:F, B24, NhatKy_ViPham!C:C, "T5") - SUMIFS(NhatKy_ViPham!K:K, NhatKy_ViPham!E:E, "12_Anh_C", NhatKy_ViPham!F:F, B24, NhatKy_ViPham!C:C, "T5")</f>
        <v>100</v>
      </c>
      <c r="W24" s="6">
        <f>100 + SUMIFS(NhatKy_ViPham!J:J, NhatKy_ViPham!E:E, "12_Anh_C", NhatKy_ViPham!F:F, B24, NhatKy_ViPham!C:C, "T6") - SUMIFS(NhatKy_ViPham!K:K, NhatKy_ViPham!E:E, "12_Anh_C", NhatKy_ViPham!F:F, B24, NhatKy_ViPham!C:C, "T6")</f>
        <v>100</v>
      </c>
      <c r="X24" s="6">
        <f>100 + SUMIFS(NhatKy_ViPham!J:J, NhatKy_ViPham!E:E, "12_Anh_C", NhatKy_ViPham!F:F, B24, NhatKy_ViPham!C:C, "T7") - SUMIFS(NhatKy_ViPham!K:K, NhatKy_ViPham!E:E, "12_Anh_C", NhatKy_ViPham!F:F, B24, NhatKy_ViPham!C:C, "T7")</f>
        <v>100</v>
      </c>
      <c r="Y24" s="6">
        <f>100 + SUMIFS(NhatKy_ViPham!J:J, NhatKy_ViPham!E:E, "12_Anh_C", NhatKy_ViPham!F:F, B24, NhatKy_ViPham!C:C, "T8") - SUMIFS(NhatKy_ViPham!K:K, NhatKy_ViPham!E:E, "12_Anh_C", NhatKy_ViPham!F:F, B24, NhatKy_ViPham!C:C, "T8")</f>
        <v>100</v>
      </c>
      <c r="Z24" s="6">
        <f>100 + SUMIFS(NhatKy_ViPham!J:J, NhatKy_ViPham!E:E, "12_Anh_C", NhatKy_ViPham!F:F, B24, NhatKy_ViPham!C:C, "T9") - SUMIFS(NhatKy_ViPham!K:K, NhatKy_ViPham!E:E, "12_Anh_C", NhatKy_ViPham!F:F, B24, NhatKy_ViPham!C:C, "T9")</f>
        <v>100</v>
      </c>
      <c r="AA24" s="6">
        <f>100 + SUMIFS(NhatKy_ViPham!J:J, NhatKy_ViPham!E:E, "12_Anh_C", NhatKy_ViPham!F:F, B24, NhatKy_ViPham!C:C, "T10") - SUMIFS(NhatKy_ViPham!K:K, NhatKy_ViPham!E:E, "12_Anh_C", NhatKy_ViPham!F:F, B24, NhatKy_ViPham!C:C, "T10")</f>
        <v>100</v>
      </c>
      <c r="AB24" s="6">
        <f>100 + SUMIFS(NhatKy_ViPham!J:J, NhatKy_ViPham!E:E, "12_Anh_C", NhatKy_ViPham!F:F, B24, NhatKy_ViPham!C:C, "T11") - SUMIFS(NhatKy_ViPham!K:K, NhatKy_ViPham!E:E, "12_Anh_C", NhatKy_ViPham!F:F, B24, NhatKy_ViPham!C:C, "T11")</f>
        <v>100</v>
      </c>
      <c r="AC24" s="6">
        <f>100 + SUMIFS(NhatKy_ViPham!J:J, NhatKy_ViPham!E:E, "12_Anh_C", NhatKy_ViPham!F:F, B24, NhatKy_ViPham!C:C, "T12") - SUMIFS(NhatKy_ViPham!K:K, NhatKy_ViPham!E:E, "12_Anh_C", NhatKy_ViPham!F:F, B24, NhatKy_ViPham!C:C, "T12")</f>
        <v>100</v>
      </c>
      <c r="AD24" s="6">
        <f>100 + SUMIFS(NhatKy_ViPham!J:J, NhatKy_ViPham!E:E, "12_Anh_C", NhatKy_ViPham!F:F, B24, NhatKy_ViPham!C:C, "T13") - SUMIFS(NhatKy_ViPham!K:K, NhatKy_ViPham!E:E, "12_Anh_C", NhatKy_ViPham!F:F, B24, NhatKy_ViPham!C:C, "T13")</f>
        <v>100</v>
      </c>
      <c r="AE24" s="6">
        <f>100 + SUMIFS(NhatKy_ViPham!J:J, NhatKy_ViPham!E:E, "12_Anh_C", NhatKy_ViPham!F:F, B24, NhatKy_ViPham!C:C, "T14") - SUMIFS(NhatKy_ViPham!K:K, NhatKy_ViPham!E:E, "12_Anh_C", NhatKy_ViPham!F:F, B24, NhatKy_ViPham!C:C, "T14")</f>
        <v>100</v>
      </c>
      <c r="AF24" s="6">
        <f>100 + SUMIFS(NhatKy_ViPham!J:J, NhatKy_ViPham!E:E, "12_Anh_C", NhatKy_ViPham!F:F, B24, NhatKy_ViPham!C:C, "T15") - SUMIFS(NhatKy_ViPham!K:K, NhatKy_ViPham!E:E, "12_Anh_C", NhatKy_ViPham!F:F, B24, NhatKy_ViPham!C:C, "T15")</f>
        <v>100</v>
      </c>
      <c r="AG24" s="6">
        <f>100 + SUMIFS(NhatKy_ViPham!J:J, NhatKy_ViPham!E:E, "12_Anh_C", NhatKy_ViPham!F:F, B24, NhatKy_ViPham!C:C, "T16") - SUMIFS(NhatKy_ViPham!K:K, NhatKy_ViPham!E:E, "12_Anh_C", NhatKy_ViPham!F:F, B24, NhatKy_ViPham!C:C, "T16")</f>
        <v>100</v>
      </c>
      <c r="AH24" s="6">
        <f>100 + SUMIFS(NhatKy_ViPham!J:J, NhatKy_ViPham!E:E, "12_Anh_C", NhatKy_ViPham!F:F, B24, NhatKy_ViPham!C:C, "T17") - SUMIFS(NhatKy_ViPham!K:K, NhatKy_ViPham!E:E, "12_Anh_C", NhatKy_ViPham!F:F, B24, NhatKy_ViPham!C:C, "T17")</f>
        <v>100</v>
      </c>
      <c r="AI24" s="6">
        <f>100 + SUMIFS(NhatKy_ViPham!J:J, NhatKy_ViPham!E:E, "12_Anh_C", NhatKy_ViPham!F:F, B24, NhatKy_ViPham!C:C, "T18") - SUMIFS(NhatKy_ViPham!K:K, NhatKy_ViPham!E:E, "12_Anh_C", NhatKy_ViPham!F:F, B24, NhatKy_ViPham!C:C, "T18")</f>
        <v>100</v>
      </c>
      <c r="AJ24" s="6">
        <f>100 + SUMIFS(NhatKy_ViPham!J:J, NhatKy_ViPham!E:E, "12_Anh_C", NhatKy_ViPham!F:F, B24, NhatKy_ViPham!C:C, "T19") - SUMIFS(NhatKy_ViPham!K:K, NhatKy_ViPham!E:E, "12_Anh_C", NhatKy_ViPham!F:F, B24, NhatKy_ViPham!C:C, "T19")</f>
        <v>100</v>
      </c>
      <c r="AK24" s="6">
        <f>100 + SUMIFS(NhatKy_ViPham!J:J, NhatKy_ViPham!E:E, "12_Anh_C", NhatKy_ViPham!F:F, B24, NhatKy_ViPham!C:C, "T20") - SUMIFS(NhatKy_ViPham!K:K, NhatKy_ViPham!E:E, "12_Anh_C", NhatKy_ViPham!F:F, B24, NhatKy_ViPham!C:C, "T20")</f>
        <v>100</v>
      </c>
      <c r="AL24" s="6">
        <f>100 + SUMIFS(NhatKy_ViPham!J:J, NhatKy_ViPham!E:E, "12_Anh_C", NhatKy_ViPham!F:F, B24, NhatKy_ViPham!C:C, "T21") - SUMIFS(NhatKy_ViPham!K:K, NhatKy_ViPham!E:E, "12_Anh_C", NhatKy_ViPham!F:F, B24, NhatKy_ViPham!C:C, "T21")</f>
        <v>100</v>
      </c>
      <c r="AM24" s="6">
        <f>100 + SUMIFS(NhatKy_ViPham!J:J, NhatKy_ViPham!E:E, "12_Anh_C", NhatKy_ViPham!F:F, B24, NhatKy_ViPham!C:C, "T22") - SUMIFS(NhatKy_ViPham!K:K, NhatKy_ViPham!E:E, "12_Anh_C", NhatKy_ViPham!F:F, B24, NhatKy_ViPham!C:C, "T22")</f>
        <v>100</v>
      </c>
      <c r="AN24" s="6">
        <f>100 + SUMIFS(NhatKy_ViPham!J:J, NhatKy_ViPham!E:E, "12_Anh_C", NhatKy_ViPham!F:F, B24, NhatKy_ViPham!C:C, "T23") - SUMIFS(NhatKy_ViPham!K:K, NhatKy_ViPham!E:E, "12_Anh_C", NhatKy_ViPham!F:F, B24, NhatKy_ViPham!C:C, "T23")</f>
        <v>100</v>
      </c>
      <c r="AO24" s="6">
        <f>100 + SUMIFS(NhatKy_ViPham!J:J, NhatKy_ViPham!E:E, "12_Anh_C", NhatKy_ViPham!F:F, B24, NhatKy_ViPham!C:C, "T24") - SUMIFS(NhatKy_ViPham!K:K, NhatKy_ViPham!E:E, "12_Anh_C", NhatKy_ViPham!F:F, B24, NhatKy_ViPham!C:C, "T24")</f>
        <v>100</v>
      </c>
      <c r="AP24" s="6">
        <f>100 + SUMIFS(NhatKy_ViPham!J:J, NhatKy_ViPham!E:E, "12_Anh_C", NhatKy_ViPham!F:F, B24, NhatKy_ViPham!C:C, "T25") - SUMIFS(NhatKy_ViPham!K:K, NhatKy_ViPham!E:E, "12_Anh_C", NhatKy_ViPham!F:F, B24, NhatKy_ViPham!C:C, "T25")</f>
        <v>100</v>
      </c>
      <c r="AQ24" s="6">
        <f>100 + SUMIFS(NhatKy_ViPham!J:J, NhatKy_ViPham!E:E, "12_Anh_C", NhatKy_ViPham!F:F, B24, NhatKy_ViPham!C:C, "T26") - SUMIFS(NhatKy_ViPham!K:K, NhatKy_ViPham!E:E, "12_Anh_C", NhatKy_ViPham!F:F, B24, NhatKy_ViPham!C:C, "T26")</f>
        <v>100</v>
      </c>
      <c r="AR24" s="6">
        <f>100 + SUMIFS(NhatKy_ViPham!J:J, NhatKy_ViPham!E:E, "12_Anh_C", NhatKy_ViPham!F:F, B24, NhatKy_ViPham!C:C, "T27") - SUMIFS(NhatKy_ViPham!K:K, NhatKy_ViPham!E:E, "12_Anh_C", NhatKy_ViPham!F:F, B24, NhatKy_ViPham!C:C, "T27")</f>
        <v>100</v>
      </c>
      <c r="AS24" s="6">
        <f>100 + SUMIFS(NhatKy_ViPham!J:J, NhatKy_ViPham!E:E, "12_Anh_C", NhatKy_ViPham!F:F, B24, NhatKy_ViPham!C:C, "T28") - SUMIFS(NhatKy_ViPham!K:K, NhatKy_ViPham!E:E, "12_Anh_C", NhatKy_ViPham!F:F, B24, NhatKy_ViPham!C:C, "T28")</f>
        <v>100</v>
      </c>
      <c r="AT24" s="6">
        <f>100 + SUMIFS(NhatKy_ViPham!J:J, NhatKy_ViPham!E:E, "12_Anh_C", NhatKy_ViPham!F:F, B24, NhatKy_ViPham!C:C, "T29") - SUMIFS(NhatKy_ViPham!K:K, NhatKy_ViPham!E:E, "12_Anh_C", NhatKy_ViPham!F:F, B24, NhatKy_ViPham!C:C, "T29")</f>
        <v>100</v>
      </c>
      <c r="AU24" s="6">
        <f>100 + SUMIFS(NhatKy_ViPham!J:J, NhatKy_ViPham!E:E, "12_Anh_C", NhatKy_ViPham!F:F, B24, NhatKy_ViPham!C:C, "T30") - SUMIFS(NhatKy_ViPham!K:K, NhatKy_ViPham!E:E, "12_Anh_C", NhatKy_ViPham!F:F, B24, NhatKy_ViPham!C:C, "T30")</f>
        <v>100</v>
      </c>
      <c r="AV24" s="6">
        <f>100 + SUMIFS(NhatKy_ViPham!J:J, NhatKy_ViPham!E:E, "12_Anh_C", NhatKy_ViPham!F:F, B24, NhatKy_ViPham!C:C, "T31") - SUMIFS(NhatKy_ViPham!K:K, NhatKy_ViPham!E:E, "12_Anh_C", NhatKy_ViPham!F:F, B24, NhatKy_ViPham!C:C, "T31")</f>
        <v>100</v>
      </c>
      <c r="AW24" s="6">
        <f>100 + SUMIFS(NhatKy_ViPham!J:J, NhatKy_ViPham!E:E, "12_Anh_C", NhatKy_ViPham!F:F, B24, NhatKy_ViPham!C:C, "T32") - SUMIFS(NhatKy_ViPham!K:K, NhatKy_ViPham!E:E, "12_Anh_C", NhatKy_ViPham!F:F, B24, NhatKy_ViPham!C:C, "T32")</f>
        <v>100</v>
      </c>
      <c r="AX24" s="6">
        <f>100 + SUMIFS(NhatKy_ViPham!J:J, NhatKy_ViPham!E:E, "12_Anh_C", NhatKy_ViPham!F:F, B24, NhatKy_ViPham!C:C, "T33") - SUMIFS(NhatKy_ViPham!K:K, NhatKy_ViPham!E:E, "12_Anh_C", NhatKy_ViPham!F:F, B24, NhatKy_ViPham!C:C, "T33")</f>
        <v>100</v>
      </c>
      <c r="AY24" s="6">
        <f>100 + SUMIFS(NhatKy_ViPham!J:J, NhatKy_ViPham!E:E, "12_Anh_C", NhatKy_ViPham!F:F, B24, NhatKy_ViPham!C:C, "T34") - SUMIFS(NhatKy_ViPham!K:K, NhatKy_ViPham!E:E, "12_Anh_C", NhatKy_ViPham!F:F, B24, NhatKy_ViPham!C:C, "T34")</f>
        <v>100</v>
      </c>
      <c r="AZ24" s="6">
        <f>100 + SUMIFS(NhatKy_ViPham!J:J, NhatKy_ViPham!E:E, "12_Anh_C", NhatKy_ViPham!F:F, B24, NhatKy_ViPham!C:C, "T35") - SUMIFS(NhatKy_ViPham!K:K, NhatKy_ViPham!E:E, "12_Anh_C", NhatKy_ViPham!F:F, B24, NhatKy_ViPham!C:C, "T35")</f>
        <v>100</v>
      </c>
      <c r="BA24" s="12">
        <f t="shared" si="0"/>
        <v>100</v>
      </c>
      <c r="BB24" s="11" t="s">
        <v>430</v>
      </c>
      <c r="BC24" s="16" t="str">
        <f t="shared" si="1"/>
        <v>Tốt</v>
      </c>
      <c r="BD24" s="15" t="str">
        <f t="shared" si="2"/>
        <v>🟢 BÌNH THƯỜNG</v>
      </c>
    </row>
    <row r="25" spans="1:56" x14ac:dyDescent="0.25">
      <c r="A25" s="4">
        <v>17</v>
      </c>
      <c r="B25" s="10" t="s">
        <v>3009</v>
      </c>
      <c r="C25" s="4" t="s">
        <v>2388</v>
      </c>
      <c r="D25" s="4" t="s">
        <v>429</v>
      </c>
      <c r="E25" s="11" t="s">
        <v>430</v>
      </c>
      <c r="F25" s="7">
        <f>SUMIFS(NhatKy_ViPham!K:K, NhatKy_ViPham!E:E, "12_Anh_C", NhatKy_ViPham!F:F, B25, NhatKy_ViPham!H:H, "L01")</f>
        <v>0</v>
      </c>
      <c r="G25" s="7">
        <f>SUMIFS(NhatKy_ViPham!K:K, NhatKy_ViPham!E:E, "12_Anh_C", NhatKy_ViPham!F:F, B25, NhatKy_ViPham!H:H, "L02")</f>
        <v>0</v>
      </c>
      <c r="H25" s="7">
        <f>SUMIFS(NhatKy_ViPham!K:K, NhatKy_ViPham!E:E, "12_Anh_C", NhatKy_ViPham!F:F, B25, NhatKy_ViPham!H:H, "L03")</f>
        <v>0</v>
      </c>
      <c r="I25" s="7">
        <f>SUMIFS(NhatKy_ViPham!K:K, NhatKy_ViPham!E:E, "12_Anh_C", NhatKy_ViPham!F:F, B25, NhatKy_ViPham!H:H, "L04")</f>
        <v>0</v>
      </c>
      <c r="J25" s="7">
        <f>SUMIFS(NhatKy_ViPham!K:K, NhatKy_ViPham!E:E, "12_Anh_C", NhatKy_ViPham!F:F, B25, NhatKy_ViPham!H:H, "L05")</f>
        <v>0</v>
      </c>
      <c r="K25" s="7">
        <f>SUMIFS(NhatKy_ViPham!K:K, NhatKy_ViPham!E:E, "12_Anh_C", NhatKy_ViPham!F:F, B25, NhatKy_ViPham!H:H, "L06")</f>
        <v>0</v>
      </c>
      <c r="L25" s="7">
        <f>SUMIFS(NhatKy_ViPham!K:K, NhatKy_ViPham!E:E, "12_Anh_C", NhatKy_ViPham!F:F, B25, NhatKy_ViPham!H:H, "L07")</f>
        <v>0</v>
      </c>
      <c r="M25" s="7">
        <f>SUMIFS(NhatKy_ViPham!K:K, NhatKy_ViPham!E:E, "12_Anh_C", NhatKy_ViPham!F:F, B25, NhatKy_ViPham!H:H, "L08")</f>
        <v>0</v>
      </c>
      <c r="N25" s="7">
        <f>SUMIFS(NhatKy_ViPham!K:K, NhatKy_ViPham!E:E, "12_Anh_C", NhatKy_ViPham!F:F, B25, NhatKy_ViPham!H:H, "L09")</f>
        <v>0</v>
      </c>
      <c r="O25" s="7">
        <f>SUMIFS(NhatKy_ViPham!K:K, NhatKy_ViPham!E:E, "12_Anh_C", NhatKy_ViPham!F:F, B25, NhatKy_ViPham!H:H, "L10")</f>
        <v>0</v>
      </c>
      <c r="P25" s="12">
        <f>SUMIFS(NhatKy_ViPham!J:J, NhatKy_ViPham!E:E, "12_Anh_C", NhatKy_ViPham!F:F, B25)</f>
        <v>0</v>
      </c>
      <c r="Q25" s="13">
        <f>SUMIFS(NhatKy_ViPham!K:K, NhatKy_ViPham!E:E, "12_Anh_C", NhatKy_ViPham!F:F, B25)</f>
        <v>0</v>
      </c>
      <c r="R25" s="7">
        <f>100 + SUMIFS(NhatKy_ViPham!J:J, NhatKy_ViPham!E:E, "12_Anh_C", NhatKy_ViPham!F:F, B25, NhatKy_ViPham!C:C, "T1") - SUMIFS(NhatKy_ViPham!K:K, NhatKy_ViPham!E:E, "12_Anh_C", NhatKy_ViPham!F:F, B25, NhatKy_ViPham!C:C, "T1")</f>
        <v>100</v>
      </c>
      <c r="S25" s="7">
        <f>100 + SUMIFS(NhatKy_ViPham!J:J, NhatKy_ViPham!E:E, "12_Anh_C", NhatKy_ViPham!F:F, B25, NhatKy_ViPham!C:C, "T2") - SUMIFS(NhatKy_ViPham!K:K, NhatKy_ViPham!E:E, "12_Anh_C", NhatKy_ViPham!F:F, B25, NhatKy_ViPham!C:C, "T2")</f>
        <v>100</v>
      </c>
      <c r="T25" s="7">
        <f>100 + SUMIFS(NhatKy_ViPham!J:J, NhatKy_ViPham!E:E, "12_Anh_C", NhatKy_ViPham!F:F, B25, NhatKy_ViPham!C:C, "T3") - SUMIFS(NhatKy_ViPham!K:K, NhatKy_ViPham!E:E, "12_Anh_C", NhatKy_ViPham!F:F, B25, NhatKy_ViPham!C:C, "T3")</f>
        <v>100</v>
      </c>
      <c r="U25" s="7">
        <f>100 + SUMIFS(NhatKy_ViPham!J:J, NhatKy_ViPham!E:E, "12_Anh_C", NhatKy_ViPham!F:F, B25, NhatKy_ViPham!C:C, "T4") - SUMIFS(NhatKy_ViPham!K:K, NhatKy_ViPham!E:E, "12_Anh_C", NhatKy_ViPham!F:F, B25, NhatKy_ViPham!C:C, "T4")</f>
        <v>100</v>
      </c>
      <c r="V25" s="7">
        <f>100 + SUMIFS(NhatKy_ViPham!J:J, NhatKy_ViPham!E:E, "12_Anh_C", NhatKy_ViPham!F:F, B25, NhatKy_ViPham!C:C, "T5") - SUMIFS(NhatKy_ViPham!K:K, NhatKy_ViPham!E:E, "12_Anh_C", NhatKy_ViPham!F:F, B25, NhatKy_ViPham!C:C, "T5")</f>
        <v>100</v>
      </c>
      <c r="W25" s="7">
        <f>100 + SUMIFS(NhatKy_ViPham!J:J, NhatKy_ViPham!E:E, "12_Anh_C", NhatKy_ViPham!F:F, B25, NhatKy_ViPham!C:C, "T6") - SUMIFS(NhatKy_ViPham!K:K, NhatKy_ViPham!E:E, "12_Anh_C", NhatKy_ViPham!F:F, B25, NhatKy_ViPham!C:C, "T6")</f>
        <v>100</v>
      </c>
      <c r="X25" s="7">
        <f>100 + SUMIFS(NhatKy_ViPham!J:J, NhatKy_ViPham!E:E, "12_Anh_C", NhatKy_ViPham!F:F, B25, NhatKy_ViPham!C:C, "T7") - SUMIFS(NhatKy_ViPham!K:K, NhatKy_ViPham!E:E, "12_Anh_C", NhatKy_ViPham!F:F, B25, NhatKy_ViPham!C:C, "T7")</f>
        <v>100</v>
      </c>
      <c r="Y25" s="7">
        <f>100 + SUMIFS(NhatKy_ViPham!J:J, NhatKy_ViPham!E:E, "12_Anh_C", NhatKy_ViPham!F:F, B25, NhatKy_ViPham!C:C, "T8") - SUMIFS(NhatKy_ViPham!K:K, NhatKy_ViPham!E:E, "12_Anh_C", NhatKy_ViPham!F:F, B25, NhatKy_ViPham!C:C, "T8")</f>
        <v>100</v>
      </c>
      <c r="Z25" s="7">
        <f>100 + SUMIFS(NhatKy_ViPham!J:J, NhatKy_ViPham!E:E, "12_Anh_C", NhatKy_ViPham!F:F, B25, NhatKy_ViPham!C:C, "T9") - SUMIFS(NhatKy_ViPham!K:K, NhatKy_ViPham!E:E, "12_Anh_C", NhatKy_ViPham!F:F, B25, NhatKy_ViPham!C:C, "T9")</f>
        <v>100</v>
      </c>
      <c r="AA25" s="7">
        <f>100 + SUMIFS(NhatKy_ViPham!J:J, NhatKy_ViPham!E:E, "12_Anh_C", NhatKy_ViPham!F:F, B25, NhatKy_ViPham!C:C, "T10") - SUMIFS(NhatKy_ViPham!K:K, NhatKy_ViPham!E:E, "12_Anh_C", NhatKy_ViPham!F:F, B25, NhatKy_ViPham!C:C, "T10")</f>
        <v>100</v>
      </c>
      <c r="AB25" s="7">
        <f>100 + SUMIFS(NhatKy_ViPham!J:J, NhatKy_ViPham!E:E, "12_Anh_C", NhatKy_ViPham!F:F, B25, NhatKy_ViPham!C:C, "T11") - SUMIFS(NhatKy_ViPham!K:K, NhatKy_ViPham!E:E, "12_Anh_C", NhatKy_ViPham!F:F, B25, NhatKy_ViPham!C:C, "T11")</f>
        <v>100</v>
      </c>
      <c r="AC25" s="7">
        <f>100 + SUMIFS(NhatKy_ViPham!J:J, NhatKy_ViPham!E:E, "12_Anh_C", NhatKy_ViPham!F:F, B25, NhatKy_ViPham!C:C, "T12") - SUMIFS(NhatKy_ViPham!K:K, NhatKy_ViPham!E:E, "12_Anh_C", NhatKy_ViPham!F:F, B25, NhatKy_ViPham!C:C, "T12")</f>
        <v>100</v>
      </c>
      <c r="AD25" s="7">
        <f>100 + SUMIFS(NhatKy_ViPham!J:J, NhatKy_ViPham!E:E, "12_Anh_C", NhatKy_ViPham!F:F, B25, NhatKy_ViPham!C:C, "T13") - SUMIFS(NhatKy_ViPham!K:K, NhatKy_ViPham!E:E, "12_Anh_C", NhatKy_ViPham!F:F, B25, NhatKy_ViPham!C:C, "T13")</f>
        <v>100</v>
      </c>
      <c r="AE25" s="7">
        <f>100 + SUMIFS(NhatKy_ViPham!J:J, NhatKy_ViPham!E:E, "12_Anh_C", NhatKy_ViPham!F:F, B25, NhatKy_ViPham!C:C, "T14") - SUMIFS(NhatKy_ViPham!K:K, NhatKy_ViPham!E:E, "12_Anh_C", NhatKy_ViPham!F:F, B25, NhatKy_ViPham!C:C, "T14")</f>
        <v>100</v>
      </c>
      <c r="AF25" s="7">
        <f>100 + SUMIFS(NhatKy_ViPham!J:J, NhatKy_ViPham!E:E, "12_Anh_C", NhatKy_ViPham!F:F, B25, NhatKy_ViPham!C:C, "T15") - SUMIFS(NhatKy_ViPham!K:K, NhatKy_ViPham!E:E, "12_Anh_C", NhatKy_ViPham!F:F, B25, NhatKy_ViPham!C:C, "T15")</f>
        <v>100</v>
      </c>
      <c r="AG25" s="7">
        <f>100 + SUMIFS(NhatKy_ViPham!J:J, NhatKy_ViPham!E:E, "12_Anh_C", NhatKy_ViPham!F:F, B25, NhatKy_ViPham!C:C, "T16") - SUMIFS(NhatKy_ViPham!K:K, NhatKy_ViPham!E:E, "12_Anh_C", NhatKy_ViPham!F:F, B25, NhatKy_ViPham!C:C, "T16")</f>
        <v>100</v>
      </c>
      <c r="AH25" s="7">
        <f>100 + SUMIFS(NhatKy_ViPham!J:J, NhatKy_ViPham!E:E, "12_Anh_C", NhatKy_ViPham!F:F, B25, NhatKy_ViPham!C:C, "T17") - SUMIFS(NhatKy_ViPham!K:K, NhatKy_ViPham!E:E, "12_Anh_C", NhatKy_ViPham!F:F, B25, NhatKy_ViPham!C:C, "T17")</f>
        <v>100</v>
      </c>
      <c r="AI25" s="7">
        <f>100 + SUMIFS(NhatKy_ViPham!J:J, NhatKy_ViPham!E:E, "12_Anh_C", NhatKy_ViPham!F:F, B25, NhatKy_ViPham!C:C, "T18") - SUMIFS(NhatKy_ViPham!K:K, NhatKy_ViPham!E:E, "12_Anh_C", NhatKy_ViPham!F:F, B25, NhatKy_ViPham!C:C, "T18")</f>
        <v>100</v>
      </c>
      <c r="AJ25" s="7">
        <f>100 + SUMIFS(NhatKy_ViPham!J:J, NhatKy_ViPham!E:E, "12_Anh_C", NhatKy_ViPham!F:F, B25, NhatKy_ViPham!C:C, "T19") - SUMIFS(NhatKy_ViPham!K:K, NhatKy_ViPham!E:E, "12_Anh_C", NhatKy_ViPham!F:F, B25, NhatKy_ViPham!C:C, "T19")</f>
        <v>100</v>
      </c>
      <c r="AK25" s="7">
        <f>100 + SUMIFS(NhatKy_ViPham!J:J, NhatKy_ViPham!E:E, "12_Anh_C", NhatKy_ViPham!F:F, B25, NhatKy_ViPham!C:C, "T20") - SUMIFS(NhatKy_ViPham!K:K, NhatKy_ViPham!E:E, "12_Anh_C", NhatKy_ViPham!F:F, B25, NhatKy_ViPham!C:C, "T20")</f>
        <v>100</v>
      </c>
      <c r="AL25" s="7">
        <f>100 + SUMIFS(NhatKy_ViPham!J:J, NhatKy_ViPham!E:E, "12_Anh_C", NhatKy_ViPham!F:F, B25, NhatKy_ViPham!C:C, "T21") - SUMIFS(NhatKy_ViPham!K:K, NhatKy_ViPham!E:E, "12_Anh_C", NhatKy_ViPham!F:F, B25, NhatKy_ViPham!C:C, "T21")</f>
        <v>100</v>
      </c>
      <c r="AM25" s="7">
        <f>100 + SUMIFS(NhatKy_ViPham!J:J, NhatKy_ViPham!E:E, "12_Anh_C", NhatKy_ViPham!F:F, B25, NhatKy_ViPham!C:C, "T22") - SUMIFS(NhatKy_ViPham!K:K, NhatKy_ViPham!E:E, "12_Anh_C", NhatKy_ViPham!F:F, B25, NhatKy_ViPham!C:C, "T22")</f>
        <v>100</v>
      </c>
      <c r="AN25" s="7">
        <f>100 + SUMIFS(NhatKy_ViPham!J:J, NhatKy_ViPham!E:E, "12_Anh_C", NhatKy_ViPham!F:F, B25, NhatKy_ViPham!C:C, "T23") - SUMIFS(NhatKy_ViPham!K:K, NhatKy_ViPham!E:E, "12_Anh_C", NhatKy_ViPham!F:F, B25, NhatKy_ViPham!C:C, "T23")</f>
        <v>100</v>
      </c>
      <c r="AO25" s="7">
        <f>100 + SUMIFS(NhatKy_ViPham!J:J, NhatKy_ViPham!E:E, "12_Anh_C", NhatKy_ViPham!F:F, B25, NhatKy_ViPham!C:C, "T24") - SUMIFS(NhatKy_ViPham!K:K, NhatKy_ViPham!E:E, "12_Anh_C", NhatKy_ViPham!F:F, B25, NhatKy_ViPham!C:C, "T24")</f>
        <v>100</v>
      </c>
      <c r="AP25" s="7">
        <f>100 + SUMIFS(NhatKy_ViPham!J:J, NhatKy_ViPham!E:E, "12_Anh_C", NhatKy_ViPham!F:F, B25, NhatKy_ViPham!C:C, "T25") - SUMIFS(NhatKy_ViPham!K:K, NhatKy_ViPham!E:E, "12_Anh_C", NhatKy_ViPham!F:F, B25, NhatKy_ViPham!C:C, "T25")</f>
        <v>100</v>
      </c>
      <c r="AQ25" s="7">
        <f>100 + SUMIFS(NhatKy_ViPham!J:J, NhatKy_ViPham!E:E, "12_Anh_C", NhatKy_ViPham!F:F, B25, NhatKy_ViPham!C:C, "T26") - SUMIFS(NhatKy_ViPham!K:K, NhatKy_ViPham!E:E, "12_Anh_C", NhatKy_ViPham!F:F, B25, NhatKy_ViPham!C:C, "T26")</f>
        <v>100</v>
      </c>
      <c r="AR25" s="7">
        <f>100 + SUMIFS(NhatKy_ViPham!J:J, NhatKy_ViPham!E:E, "12_Anh_C", NhatKy_ViPham!F:F, B25, NhatKy_ViPham!C:C, "T27") - SUMIFS(NhatKy_ViPham!K:K, NhatKy_ViPham!E:E, "12_Anh_C", NhatKy_ViPham!F:F, B25, NhatKy_ViPham!C:C, "T27")</f>
        <v>100</v>
      </c>
      <c r="AS25" s="7">
        <f>100 + SUMIFS(NhatKy_ViPham!J:J, NhatKy_ViPham!E:E, "12_Anh_C", NhatKy_ViPham!F:F, B25, NhatKy_ViPham!C:C, "T28") - SUMIFS(NhatKy_ViPham!K:K, NhatKy_ViPham!E:E, "12_Anh_C", NhatKy_ViPham!F:F, B25, NhatKy_ViPham!C:C, "T28")</f>
        <v>100</v>
      </c>
      <c r="AT25" s="7">
        <f>100 + SUMIFS(NhatKy_ViPham!J:J, NhatKy_ViPham!E:E, "12_Anh_C", NhatKy_ViPham!F:F, B25, NhatKy_ViPham!C:C, "T29") - SUMIFS(NhatKy_ViPham!K:K, NhatKy_ViPham!E:E, "12_Anh_C", NhatKy_ViPham!F:F, B25, NhatKy_ViPham!C:C, "T29")</f>
        <v>100</v>
      </c>
      <c r="AU25" s="7">
        <f>100 + SUMIFS(NhatKy_ViPham!J:J, NhatKy_ViPham!E:E, "12_Anh_C", NhatKy_ViPham!F:F, B25, NhatKy_ViPham!C:C, "T30") - SUMIFS(NhatKy_ViPham!K:K, NhatKy_ViPham!E:E, "12_Anh_C", NhatKy_ViPham!F:F, B25, NhatKy_ViPham!C:C, "T30")</f>
        <v>100</v>
      </c>
      <c r="AV25" s="7">
        <f>100 + SUMIFS(NhatKy_ViPham!J:J, NhatKy_ViPham!E:E, "12_Anh_C", NhatKy_ViPham!F:F, B25, NhatKy_ViPham!C:C, "T31") - SUMIFS(NhatKy_ViPham!K:K, NhatKy_ViPham!E:E, "12_Anh_C", NhatKy_ViPham!F:F, B25, NhatKy_ViPham!C:C, "T31")</f>
        <v>100</v>
      </c>
      <c r="AW25" s="7">
        <f>100 + SUMIFS(NhatKy_ViPham!J:J, NhatKy_ViPham!E:E, "12_Anh_C", NhatKy_ViPham!F:F, B25, NhatKy_ViPham!C:C, "T32") - SUMIFS(NhatKy_ViPham!K:K, NhatKy_ViPham!E:E, "12_Anh_C", NhatKy_ViPham!F:F, B25, NhatKy_ViPham!C:C, "T32")</f>
        <v>100</v>
      </c>
      <c r="AX25" s="7">
        <f>100 + SUMIFS(NhatKy_ViPham!J:J, NhatKy_ViPham!E:E, "12_Anh_C", NhatKy_ViPham!F:F, B25, NhatKy_ViPham!C:C, "T33") - SUMIFS(NhatKy_ViPham!K:K, NhatKy_ViPham!E:E, "12_Anh_C", NhatKy_ViPham!F:F, B25, NhatKy_ViPham!C:C, "T33")</f>
        <v>100</v>
      </c>
      <c r="AY25" s="7">
        <f>100 + SUMIFS(NhatKy_ViPham!J:J, NhatKy_ViPham!E:E, "12_Anh_C", NhatKy_ViPham!F:F, B25, NhatKy_ViPham!C:C, "T34") - SUMIFS(NhatKy_ViPham!K:K, NhatKy_ViPham!E:E, "12_Anh_C", NhatKy_ViPham!F:F, B25, NhatKy_ViPham!C:C, "T34")</f>
        <v>100</v>
      </c>
      <c r="AZ25" s="7">
        <f>100 + SUMIFS(NhatKy_ViPham!J:J, NhatKy_ViPham!E:E, "12_Anh_C", NhatKy_ViPham!F:F, B25, NhatKy_ViPham!C:C, "T35") - SUMIFS(NhatKy_ViPham!K:K, NhatKy_ViPham!E:E, "12_Anh_C", NhatKy_ViPham!F:F, B25, NhatKy_ViPham!C:C, "T35")</f>
        <v>100</v>
      </c>
      <c r="BA25" s="12">
        <f t="shared" si="0"/>
        <v>100</v>
      </c>
      <c r="BB25" s="11" t="s">
        <v>430</v>
      </c>
      <c r="BC25" s="14" t="str">
        <f t="shared" si="1"/>
        <v>Tốt</v>
      </c>
      <c r="BD25" s="10" t="str">
        <f t="shared" si="2"/>
        <v>🟢 BÌNH THƯỜNG</v>
      </c>
    </row>
    <row r="26" spans="1:56" x14ac:dyDescent="0.25">
      <c r="A26" s="5">
        <v>18</v>
      </c>
      <c r="B26" s="15" t="s">
        <v>3010</v>
      </c>
      <c r="C26" s="5" t="s">
        <v>2584</v>
      </c>
      <c r="D26" s="5" t="s">
        <v>429</v>
      </c>
      <c r="E26" s="11" t="s">
        <v>430</v>
      </c>
      <c r="F26" s="6">
        <f>SUMIFS(NhatKy_ViPham!K:K, NhatKy_ViPham!E:E, "12_Anh_C", NhatKy_ViPham!F:F, B26, NhatKy_ViPham!H:H, "L01")</f>
        <v>0</v>
      </c>
      <c r="G26" s="6">
        <f>SUMIFS(NhatKy_ViPham!K:K, NhatKy_ViPham!E:E, "12_Anh_C", NhatKy_ViPham!F:F, B26, NhatKy_ViPham!H:H, "L02")</f>
        <v>0</v>
      </c>
      <c r="H26" s="6">
        <f>SUMIFS(NhatKy_ViPham!K:K, NhatKy_ViPham!E:E, "12_Anh_C", NhatKy_ViPham!F:F, B26, NhatKy_ViPham!H:H, "L03")</f>
        <v>0</v>
      </c>
      <c r="I26" s="6">
        <f>SUMIFS(NhatKy_ViPham!K:K, NhatKy_ViPham!E:E, "12_Anh_C", NhatKy_ViPham!F:F, B26, NhatKy_ViPham!H:H, "L04")</f>
        <v>0</v>
      </c>
      <c r="J26" s="6">
        <f>SUMIFS(NhatKy_ViPham!K:K, NhatKy_ViPham!E:E, "12_Anh_C", NhatKy_ViPham!F:F, B26, NhatKy_ViPham!H:H, "L05")</f>
        <v>0</v>
      </c>
      <c r="K26" s="6">
        <f>SUMIFS(NhatKy_ViPham!K:K, NhatKy_ViPham!E:E, "12_Anh_C", NhatKy_ViPham!F:F, B26, NhatKy_ViPham!H:H, "L06")</f>
        <v>0</v>
      </c>
      <c r="L26" s="6">
        <f>SUMIFS(NhatKy_ViPham!K:K, NhatKy_ViPham!E:E, "12_Anh_C", NhatKy_ViPham!F:F, B26, NhatKy_ViPham!H:H, "L07")</f>
        <v>0</v>
      </c>
      <c r="M26" s="6">
        <f>SUMIFS(NhatKy_ViPham!K:K, NhatKy_ViPham!E:E, "12_Anh_C", NhatKy_ViPham!F:F, B26, NhatKy_ViPham!H:H, "L08")</f>
        <v>0</v>
      </c>
      <c r="N26" s="6">
        <f>SUMIFS(NhatKy_ViPham!K:K, NhatKy_ViPham!E:E, "12_Anh_C", NhatKy_ViPham!F:F, B26, NhatKy_ViPham!H:H, "L09")</f>
        <v>0</v>
      </c>
      <c r="O26" s="6">
        <f>SUMIFS(NhatKy_ViPham!K:K, NhatKy_ViPham!E:E, "12_Anh_C", NhatKy_ViPham!F:F, B26, NhatKy_ViPham!H:H, "L10")</f>
        <v>0</v>
      </c>
      <c r="P26" s="12">
        <f>SUMIFS(NhatKy_ViPham!J:J, NhatKy_ViPham!E:E, "12_Anh_C", NhatKy_ViPham!F:F, B26)</f>
        <v>0</v>
      </c>
      <c r="Q26" s="13">
        <f>SUMIFS(NhatKy_ViPham!K:K, NhatKy_ViPham!E:E, "12_Anh_C", NhatKy_ViPham!F:F, B26)</f>
        <v>0</v>
      </c>
      <c r="R26" s="6">
        <f>100 + SUMIFS(NhatKy_ViPham!J:J, NhatKy_ViPham!E:E, "12_Anh_C", NhatKy_ViPham!F:F, B26, NhatKy_ViPham!C:C, "T1") - SUMIFS(NhatKy_ViPham!K:K, NhatKy_ViPham!E:E, "12_Anh_C", NhatKy_ViPham!F:F, B26, NhatKy_ViPham!C:C, "T1")</f>
        <v>100</v>
      </c>
      <c r="S26" s="6">
        <f>100 + SUMIFS(NhatKy_ViPham!J:J, NhatKy_ViPham!E:E, "12_Anh_C", NhatKy_ViPham!F:F, B26, NhatKy_ViPham!C:C, "T2") - SUMIFS(NhatKy_ViPham!K:K, NhatKy_ViPham!E:E, "12_Anh_C", NhatKy_ViPham!F:F, B26, NhatKy_ViPham!C:C, "T2")</f>
        <v>100</v>
      </c>
      <c r="T26" s="6">
        <f>100 + SUMIFS(NhatKy_ViPham!J:J, NhatKy_ViPham!E:E, "12_Anh_C", NhatKy_ViPham!F:F, B26, NhatKy_ViPham!C:C, "T3") - SUMIFS(NhatKy_ViPham!K:K, NhatKy_ViPham!E:E, "12_Anh_C", NhatKy_ViPham!F:F, B26, NhatKy_ViPham!C:C, "T3")</f>
        <v>100</v>
      </c>
      <c r="U26" s="6">
        <f>100 + SUMIFS(NhatKy_ViPham!J:J, NhatKy_ViPham!E:E, "12_Anh_C", NhatKy_ViPham!F:F, B26, NhatKy_ViPham!C:C, "T4") - SUMIFS(NhatKy_ViPham!K:K, NhatKy_ViPham!E:E, "12_Anh_C", NhatKy_ViPham!F:F, B26, NhatKy_ViPham!C:C, "T4")</f>
        <v>100</v>
      </c>
      <c r="V26" s="6">
        <f>100 + SUMIFS(NhatKy_ViPham!J:J, NhatKy_ViPham!E:E, "12_Anh_C", NhatKy_ViPham!F:F, B26, NhatKy_ViPham!C:C, "T5") - SUMIFS(NhatKy_ViPham!K:K, NhatKy_ViPham!E:E, "12_Anh_C", NhatKy_ViPham!F:F, B26, NhatKy_ViPham!C:C, "T5")</f>
        <v>100</v>
      </c>
      <c r="W26" s="6">
        <f>100 + SUMIFS(NhatKy_ViPham!J:J, NhatKy_ViPham!E:E, "12_Anh_C", NhatKy_ViPham!F:F, B26, NhatKy_ViPham!C:C, "T6") - SUMIFS(NhatKy_ViPham!K:K, NhatKy_ViPham!E:E, "12_Anh_C", NhatKy_ViPham!F:F, B26, NhatKy_ViPham!C:C, "T6")</f>
        <v>100</v>
      </c>
      <c r="X26" s="6">
        <f>100 + SUMIFS(NhatKy_ViPham!J:J, NhatKy_ViPham!E:E, "12_Anh_C", NhatKy_ViPham!F:F, B26, NhatKy_ViPham!C:C, "T7") - SUMIFS(NhatKy_ViPham!K:K, NhatKy_ViPham!E:E, "12_Anh_C", NhatKy_ViPham!F:F, B26, NhatKy_ViPham!C:C, "T7")</f>
        <v>100</v>
      </c>
      <c r="Y26" s="6">
        <f>100 + SUMIFS(NhatKy_ViPham!J:J, NhatKy_ViPham!E:E, "12_Anh_C", NhatKy_ViPham!F:F, B26, NhatKy_ViPham!C:C, "T8") - SUMIFS(NhatKy_ViPham!K:K, NhatKy_ViPham!E:E, "12_Anh_C", NhatKy_ViPham!F:F, B26, NhatKy_ViPham!C:C, "T8")</f>
        <v>100</v>
      </c>
      <c r="Z26" s="6">
        <f>100 + SUMIFS(NhatKy_ViPham!J:J, NhatKy_ViPham!E:E, "12_Anh_C", NhatKy_ViPham!F:F, B26, NhatKy_ViPham!C:C, "T9") - SUMIFS(NhatKy_ViPham!K:K, NhatKy_ViPham!E:E, "12_Anh_C", NhatKy_ViPham!F:F, B26, NhatKy_ViPham!C:C, "T9")</f>
        <v>100</v>
      </c>
      <c r="AA26" s="6">
        <f>100 + SUMIFS(NhatKy_ViPham!J:J, NhatKy_ViPham!E:E, "12_Anh_C", NhatKy_ViPham!F:F, B26, NhatKy_ViPham!C:C, "T10") - SUMIFS(NhatKy_ViPham!K:K, NhatKy_ViPham!E:E, "12_Anh_C", NhatKy_ViPham!F:F, B26, NhatKy_ViPham!C:C, "T10")</f>
        <v>100</v>
      </c>
      <c r="AB26" s="6">
        <f>100 + SUMIFS(NhatKy_ViPham!J:J, NhatKy_ViPham!E:E, "12_Anh_C", NhatKy_ViPham!F:F, B26, NhatKy_ViPham!C:C, "T11") - SUMIFS(NhatKy_ViPham!K:K, NhatKy_ViPham!E:E, "12_Anh_C", NhatKy_ViPham!F:F, B26, NhatKy_ViPham!C:C, "T11")</f>
        <v>100</v>
      </c>
      <c r="AC26" s="6">
        <f>100 + SUMIFS(NhatKy_ViPham!J:J, NhatKy_ViPham!E:E, "12_Anh_C", NhatKy_ViPham!F:F, B26, NhatKy_ViPham!C:C, "T12") - SUMIFS(NhatKy_ViPham!K:K, NhatKy_ViPham!E:E, "12_Anh_C", NhatKy_ViPham!F:F, B26, NhatKy_ViPham!C:C, "T12")</f>
        <v>100</v>
      </c>
      <c r="AD26" s="6">
        <f>100 + SUMIFS(NhatKy_ViPham!J:J, NhatKy_ViPham!E:E, "12_Anh_C", NhatKy_ViPham!F:F, B26, NhatKy_ViPham!C:C, "T13") - SUMIFS(NhatKy_ViPham!K:K, NhatKy_ViPham!E:E, "12_Anh_C", NhatKy_ViPham!F:F, B26, NhatKy_ViPham!C:C, "T13")</f>
        <v>100</v>
      </c>
      <c r="AE26" s="6">
        <f>100 + SUMIFS(NhatKy_ViPham!J:J, NhatKy_ViPham!E:E, "12_Anh_C", NhatKy_ViPham!F:F, B26, NhatKy_ViPham!C:C, "T14") - SUMIFS(NhatKy_ViPham!K:K, NhatKy_ViPham!E:E, "12_Anh_C", NhatKy_ViPham!F:F, B26, NhatKy_ViPham!C:C, "T14")</f>
        <v>100</v>
      </c>
      <c r="AF26" s="6">
        <f>100 + SUMIFS(NhatKy_ViPham!J:J, NhatKy_ViPham!E:E, "12_Anh_C", NhatKy_ViPham!F:F, B26, NhatKy_ViPham!C:C, "T15") - SUMIFS(NhatKy_ViPham!K:K, NhatKy_ViPham!E:E, "12_Anh_C", NhatKy_ViPham!F:F, B26, NhatKy_ViPham!C:C, "T15")</f>
        <v>100</v>
      </c>
      <c r="AG26" s="6">
        <f>100 + SUMIFS(NhatKy_ViPham!J:J, NhatKy_ViPham!E:E, "12_Anh_C", NhatKy_ViPham!F:F, B26, NhatKy_ViPham!C:C, "T16") - SUMIFS(NhatKy_ViPham!K:K, NhatKy_ViPham!E:E, "12_Anh_C", NhatKy_ViPham!F:F, B26, NhatKy_ViPham!C:C, "T16")</f>
        <v>100</v>
      </c>
      <c r="AH26" s="6">
        <f>100 + SUMIFS(NhatKy_ViPham!J:J, NhatKy_ViPham!E:E, "12_Anh_C", NhatKy_ViPham!F:F, B26, NhatKy_ViPham!C:C, "T17") - SUMIFS(NhatKy_ViPham!K:K, NhatKy_ViPham!E:E, "12_Anh_C", NhatKy_ViPham!F:F, B26, NhatKy_ViPham!C:C, "T17")</f>
        <v>100</v>
      </c>
      <c r="AI26" s="6">
        <f>100 + SUMIFS(NhatKy_ViPham!J:J, NhatKy_ViPham!E:E, "12_Anh_C", NhatKy_ViPham!F:F, B26, NhatKy_ViPham!C:C, "T18") - SUMIFS(NhatKy_ViPham!K:K, NhatKy_ViPham!E:E, "12_Anh_C", NhatKy_ViPham!F:F, B26, NhatKy_ViPham!C:C, "T18")</f>
        <v>100</v>
      </c>
      <c r="AJ26" s="6">
        <f>100 + SUMIFS(NhatKy_ViPham!J:J, NhatKy_ViPham!E:E, "12_Anh_C", NhatKy_ViPham!F:F, B26, NhatKy_ViPham!C:C, "T19") - SUMIFS(NhatKy_ViPham!K:K, NhatKy_ViPham!E:E, "12_Anh_C", NhatKy_ViPham!F:F, B26, NhatKy_ViPham!C:C, "T19")</f>
        <v>100</v>
      </c>
      <c r="AK26" s="6">
        <f>100 + SUMIFS(NhatKy_ViPham!J:J, NhatKy_ViPham!E:E, "12_Anh_C", NhatKy_ViPham!F:F, B26, NhatKy_ViPham!C:C, "T20") - SUMIFS(NhatKy_ViPham!K:K, NhatKy_ViPham!E:E, "12_Anh_C", NhatKy_ViPham!F:F, B26, NhatKy_ViPham!C:C, "T20")</f>
        <v>100</v>
      </c>
      <c r="AL26" s="6">
        <f>100 + SUMIFS(NhatKy_ViPham!J:J, NhatKy_ViPham!E:E, "12_Anh_C", NhatKy_ViPham!F:F, B26, NhatKy_ViPham!C:C, "T21") - SUMIFS(NhatKy_ViPham!K:K, NhatKy_ViPham!E:E, "12_Anh_C", NhatKy_ViPham!F:F, B26, NhatKy_ViPham!C:C, "T21")</f>
        <v>100</v>
      </c>
      <c r="AM26" s="6">
        <f>100 + SUMIFS(NhatKy_ViPham!J:J, NhatKy_ViPham!E:E, "12_Anh_C", NhatKy_ViPham!F:F, B26, NhatKy_ViPham!C:C, "T22") - SUMIFS(NhatKy_ViPham!K:K, NhatKy_ViPham!E:E, "12_Anh_C", NhatKy_ViPham!F:F, B26, NhatKy_ViPham!C:C, "T22")</f>
        <v>100</v>
      </c>
      <c r="AN26" s="6">
        <f>100 + SUMIFS(NhatKy_ViPham!J:J, NhatKy_ViPham!E:E, "12_Anh_C", NhatKy_ViPham!F:F, B26, NhatKy_ViPham!C:C, "T23") - SUMIFS(NhatKy_ViPham!K:K, NhatKy_ViPham!E:E, "12_Anh_C", NhatKy_ViPham!F:F, B26, NhatKy_ViPham!C:C, "T23")</f>
        <v>100</v>
      </c>
      <c r="AO26" s="6">
        <f>100 + SUMIFS(NhatKy_ViPham!J:J, NhatKy_ViPham!E:E, "12_Anh_C", NhatKy_ViPham!F:F, B26, NhatKy_ViPham!C:C, "T24") - SUMIFS(NhatKy_ViPham!K:K, NhatKy_ViPham!E:E, "12_Anh_C", NhatKy_ViPham!F:F, B26, NhatKy_ViPham!C:C, "T24")</f>
        <v>100</v>
      </c>
      <c r="AP26" s="6">
        <f>100 + SUMIFS(NhatKy_ViPham!J:J, NhatKy_ViPham!E:E, "12_Anh_C", NhatKy_ViPham!F:F, B26, NhatKy_ViPham!C:C, "T25") - SUMIFS(NhatKy_ViPham!K:K, NhatKy_ViPham!E:E, "12_Anh_C", NhatKy_ViPham!F:F, B26, NhatKy_ViPham!C:C, "T25")</f>
        <v>100</v>
      </c>
      <c r="AQ26" s="6">
        <f>100 + SUMIFS(NhatKy_ViPham!J:J, NhatKy_ViPham!E:E, "12_Anh_C", NhatKy_ViPham!F:F, B26, NhatKy_ViPham!C:C, "T26") - SUMIFS(NhatKy_ViPham!K:K, NhatKy_ViPham!E:E, "12_Anh_C", NhatKy_ViPham!F:F, B26, NhatKy_ViPham!C:C, "T26")</f>
        <v>100</v>
      </c>
      <c r="AR26" s="6">
        <f>100 + SUMIFS(NhatKy_ViPham!J:J, NhatKy_ViPham!E:E, "12_Anh_C", NhatKy_ViPham!F:F, B26, NhatKy_ViPham!C:C, "T27") - SUMIFS(NhatKy_ViPham!K:K, NhatKy_ViPham!E:E, "12_Anh_C", NhatKy_ViPham!F:F, B26, NhatKy_ViPham!C:C, "T27")</f>
        <v>100</v>
      </c>
      <c r="AS26" s="6">
        <f>100 + SUMIFS(NhatKy_ViPham!J:J, NhatKy_ViPham!E:E, "12_Anh_C", NhatKy_ViPham!F:F, B26, NhatKy_ViPham!C:C, "T28") - SUMIFS(NhatKy_ViPham!K:K, NhatKy_ViPham!E:E, "12_Anh_C", NhatKy_ViPham!F:F, B26, NhatKy_ViPham!C:C, "T28")</f>
        <v>100</v>
      </c>
      <c r="AT26" s="6">
        <f>100 + SUMIFS(NhatKy_ViPham!J:J, NhatKy_ViPham!E:E, "12_Anh_C", NhatKy_ViPham!F:F, B26, NhatKy_ViPham!C:C, "T29") - SUMIFS(NhatKy_ViPham!K:K, NhatKy_ViPham!E:E, "12_Anh_C", NhatKy_ViPham!F:F, B26, NhatKy_ViPham!C:C, "T29")</f>
        <v>100</v>
      </c>
      <c r="AU26" s="6">
        <f>100 + SUMIFS(NhatKy_ViPham!J:J, NhatKy_ViPham!E:E, "12_Anh_C", NhatKy_ViPham!F:F, B26, NhatKy_ViPham!C:C, "T30") - SUMIFS(NhatKy_ViPham!K:K, NhatKy_ViPham!E:E, "12_Anh_C", NhatKy_ViPham!F:F, B26, NhatKy_ViPham!C:C, "T30")</f>
        <v>100</v>
      </c>
      <c r="AV26" s="6">
        <f>100 + SUMIFS(NhatKy_ViPham!J:J, NhatKy_ViPham!E:E, "12_Anh_C", NhatKy_ViPham!F:F, B26, NhatKy_ViPham!C:C, "T31") - SUMIFS(NhatKy_ViPham!K:K, NhatKy_ViPham!E:E, "12_Anh_C", NhatKy_ViPham!F:F, B26, NhatKy_ViPham!C:C, "T31")</f>
        <v>100</v>
      </c>
      <c r="AW26" s="6">
        <f>100 + SUMIFS(NhatKy_ViPham!J:J, NhatKy_ViPham!E:E, "12_Anh_C", NhatKy_ViPham!F:F, B26, NhatKy_ViPham!C:C, "T32") - SUMIFS(NhatKy_ViPham!K:K, NhatKy_ViPham!E:E, "12_Anh_C", NhatKy_ViPham!F:F, B26, NhatKy_ViPham!C:C, "T32")</f>
        <v>100</v>
      </c>
      <c r="AX26" s="6">
        <f>100 + SUMIFS(NhatKy_ViPham!J:J, NhatKy_ViPham!E:E, "12_Anh_C", NhatKy_ViPham!F:F, B26, NhatKy_ViPham!C:C, "T33") - SUMIFS(NhatKy_ViPham!K:K, NhatKy_ViPham!E:E, "12_Anh_C", NhatKy_ViPham!F:F, B26, NhatKy_ViPham!C:C, "T33")</f>
        <v>100</v>
      </c>
      <c r="AY26" s="6">
        <f>100 + SUMIFS(NhatKy_ViPham!J:J, NhatKy_ViPham!E:E, "12_Anh_C", NhatKy_ViPham!F:F, B26, NhatKy_ViPham!C:C, "T34") - SUMIFS(NhatKy_ViPham!K:K, NhatKy_ViPham!E:E, "12_Anh_C", NhatKy_ViPham!F:F, B26, NhatKy_ViPham!C:C, "T34")</f>
        <v>100</v>
      </c>
      <c r="AZ26" s="6">
        <f>100 + SUMIFS(NhatKy_ViPham!J:J, NhatKy_ViPham!E:E, "12_Anh_C", NhatKy_ViPham!F:F, B26, NhatKy_ViPham!C:C, "T35") - SUMIFS(NhatKy_ViPham!K:K, NhatKy_ViPham!E:E, "12_Anh_C", NhatKy_ViPham!F:F, B26, NhatKy_ViPham!C:C, "T35")</f>
        <v>100</v>
      </c>
      <c r="BA26" s="12">
        <f t="shared" si="0"/>
        <v>100</v>
      </c>
      <c r="BB26" s="11" t="s">
        <v>430</v>
      </c>
      <c r="BC26" s="16" t="str">
        <f t="shared" si="1"/>
        <v>Tốt</v>
      </c>
      <c r="BD26" s="15" t="str">
        <f t="shared" si="2"/>
        <v>🟢 BÌNH THƯỜNG</v>
      </c>
    </row>
    <row r="27" spans="1:56" x14ac:dyDescent="0.25">
      <c r="A27" s="4">
        <v>19</v>
      </c>
      <c r="B27" s="10" t="s">
        <v>1869</v>
      </c>
      <c r="C27" s="4" t="s">
        <v>2590</v>
      </c>
      <c r="D27" s="4" t="s">
        <v>429</v>
      </c>
      <c r="E27" s="11" t="s">
        <v>430</v>
      </c>
      <c r="F27" s="7">
        <f>SUMIFS(NhatKy_ViPham!K:K, NhatKy_ViPham!E:E, "12_Anh_C", NhatKy_ViPham!F:F, B27, NhatKy_ViPham!H:H, "L01")</f>
        <v>0</v>
      </c>
      <c r="G27" s="7">
        <f>SUMIFS(NhatKy_ViPham!K:K, NhatKy_ViPham!E:E, "12_Anh_C", NhatKy_ViPham!F:F, B27, NhatKy_ViPham!H:H, "L02")</f>
        <v>0</v>
      </c>
      <c r="H27" s="7">
        <f>SUMIFS(NhatKy_ViPham!K:K, NhatKy_ViPham!E:E, "12_Anh_C", NhatKy_ViPham!F:F, B27, NhatKy_ViPham!H:H, "L03")</f>
        <v>0</v>
      </c>
      <c r="I27" s="7">
        <f>SUMIFS(NhatKy_ViPham!K:K, NhatKy_ViPham!E:E, "12_Anh_C", NhatKy_ViPham!F:F, B27, NhatKy_ViPham!H:H, "L04")</f>
        <v>0</v>
      </c>
      <c r="J27" s="7">
        <f>SUMIFS(NhatKy_ViPham!K:K, NhatKy_ViPham!E:E, "12_Anh_C", NhatKy_ViPham!F:F, B27, NhatKy_ViPham!H:H, "L05")</f>
        <v>0</v>
      </c>
      <c r="K27" s="7">
        <f>SUMIFS(NhatKy_ViPham!K:K, NhatKy_ViPham!E:E, "12_Anh_C", NhatKy_ViPham!F:F, B27, NhatKy_ViPham!H:H, "L06")</f>
        <v>0</v>
      </c>
      <c r="L27" s="7">
        <f>SUMIFS(NhatKy_ViPham!K:K, NhatKy_ViPham!E:E, "12_Anh_C", NhatKy_ViPham!F:F, B27, NhatKy_ViPham!H:H, "L07")</f>
        <v>0</v>
      </c>
      <c r="M27" s="7">
        <f>SUMIFS(NhatKy_ViPham!K:K, NhatKy_ViPham!E:E, "12_Anh_C", NhatKy_ViPham!F:F, B27, NhatKy_ViPham!H:H, "L08")</f>
        <v>0</v>
      </c>
      <c r="N27" s="7">
        <f>SUMIFS(NhatKy_ViPham!K:K, NhatKy_ViPham!E:E, "12_Anh_C", NhatKy_ViPham!F:F, B27, NhatKy_ViPham!H:H, "L09")</f>
        <v>0</v>
      </c>
      <c r="O27" s="7">
        <f>SUMIFS(NhatKy_ViPham!K:K, NhatKy_ViPham!E:E, "12_Anh_C", NhatKy_ViPham!F:F, B27, NhatKy_ViPham!H:H, "L10")</f>
        <v>0</v>
      </c>
      <c r="P27" s="12">
        <f>SUMIFS(NhatKy_ViPham!J:J, NhatKy_ViPham!E:E, "12_Anh_C", NhatKy_ViPham!F:F, B27)</f>
        <v>0</v>
      </c>
      <c r="Q27" s="13">
        <f>SUMIFS(NhatKy_ViPham!K:K, NhatKy_ViPham!E:E, "12_Anh_C", NhatKy_ViPham!F:F, B27)</f>
        <v>0</v>
      </c>
      <c r="R27" s="7">
        <f>100 + SUMIFS(NhatKy_ViPham!J:J, NhatKy_ViPham!E:E, "12_Anh_C", NhatKy_ViPham!F:F, B27, NhatKy_ViPham!C:C, "T1") - SUMIFS(NhatKy_ViPham!K:K, NhatKy_ViPham!E:E, "12_Anh_C", NhatKy_ViPham!F:F, B27, NhatKy_ViPham!C:C, "T1")</f>
        <v>100</v>
      </c>
      <c r="S27" s="7">
        <f>100 + SUMIFS(NhatKy_ViPham!J:J, NhatKy_ViPham!E:E, "12_Anh_C", NhatKy_ViPham!F:F, B27, NhatKy_ViPham!C:C, "T2") - SUMIFS(NhatKy_ViPham!K:K, NhatKy_ViPham!E:E, "12_Anh_C", NhatKy_ViPham!F:F, B27, NhatKy_ViPham!C:C, "T2")</f>
        <v>100</v>
      </c>
      <c r="T27" s="7">
        <f>100 + SUMIFS(NhatKy_ViPham!J:J, NhatKy_ViPham!E:E, "12_Anh_C", NhatKy_ViPham!F:F, B27, NhatKy_ViPham!C:C, "T3") - SUMIFS(NhatKy_ViPham!K:K, NhatKy_ViPham!E:E, "12_Anh_C", NhatKy_ViPham!F:F, B27, NhatKy_ViPham!C:C, "T3")</f>
        <v>100</v>
      </c>
      <c r="U27" s="7">
        <f>100 + SUMIFS(NhatKy_ViPham!J:J, NhatKy_ViPham!E:E, "12_Anh_C", NhatKy_ViPham!F:F, B27, NhatKy_ViPham!C:C, "T4") - SUMIFS(NhatKy_ViPham!K:K, NhatKy_ViPham!E:E, "12_Anh_C", NhatKy_ViPham!F:F, B27, NhatKy_ViPham!C:C, "T4")</f>
        <v>100</v>
      </c>
      <c r="V27" s="7">
        <f>100 + SUMIFS(NhatKy_ViPham!J:J, NhatKy_ViPham!E:E, "12_Anh_C", NhatKy_ViPham!F:F, B27, NhatKy_ViPham!C:C, "T5") - SUMIFS(NhatKy_ViPham!K:K, NhatKy_ViPham!E:E, "12_Anh_C", NhatKy_ViPham!F:F, B27, NhatKy_ViPham!C:C, "T5")</f>
        <v>100</v>
      </c>
      <c r="W27" s="7">
        <f>100 + SUMIFS(NhatKy_ViPham!J:J, NhatKy_ViPham!E:E, "12_Anh_C", NhatKy_ViPham!F:F, B27, NhatKy_ViPham!C:C, "T6") - SUMIFS(NhatKy_ViPham!K:K, NhatKy_ViPham!E:E, "12_Anh_C", NhatKy_ViPham!F:F, B27, NhatKy_ViPham!C:C, "T6")</f>
        <v>100</v>
      </c>
      <c r="X27" s="7">
        <f>100 + SUMIFS(NhatKy_ViPham!J:J, NhatKy_ViPham!E:E, "12_Anh_C", NhatKy_ViPham!F:F, B27, NhatKy_ViPham!C:C, "T7") - SUMIFS(NhatKy_ViPham!K:K, NhatKy_ViPham!E:E, "12_Anh_C", NhatKy_ViPham!F:F, B27, NhatKy_ViPham!C:C, "T7")</f>
        <v>100</v>
      </c>
      <c r="Y27" s="7">
        <f>100 + SUMIFS(NhatKy_ViPham!J:J, NhatKy_ViPham!E:E, "12_Anh_C", NhatKy_ViPham!F:F, B27, NhatKy_ViPham!C:C, "T8") - SUMIFS(NhatKy_ViPham!K:K, NhatKy_ViPham!E:E, "12_Anh_C", NhatKy_ViPham!F:F, B27, NhatKy_ViPham!C:C, "T8")</f>
        <v>100</v>
      </c>
      <c r="Z27" s="7">
        <f>100 + SUMIFS(NhatKy_ViPham!J:J, NhatKy_ViPham!E:E, "12_Anh_C", NhatKy_ViPham!F:F, B27, NhatKy_ViPham!C:C, "T9") - SUMIFS(NhatKy_ViPham!K:K, NhatKy_ViPham!E:E, "12_Anh_C", NhatKy_ViPham!F:F, B27, NhatKy_ViPham!C:C, "T9")</f>
        <v>100</v>
      </c>
      <c r="AA27" s="7">
        <f>100 + SUMIFS(NhatKy_ViPham!J:J, NhatKy_ViPham!E:E, "12_Anh_C", NhatKy_ViPham!F:F, B27, NhatKy_ViPham!C:C, "T10") - SUMIFS(NhatKy_ViPham!K:K, NhatKy_ViPham!E:E, "12_Anh_C", NhatKy_ViPham!F:F, B27, NhatKy_ViPham!C:C, "T10")</f>
        <v>100</v>
      </c>
      <c r="AB27" s="7">
        <f>100 + SUMIFS(NhatKy_ViPham!J:J, NhatKy_ViPham!E:E, "12_Anh_C", NhatKy_ViPham!F:F, B27, NhatKy_ViPham!C:C, "T11") - SUMIFS(NhatKy_ViPham!K:K, NhatKy_ViPham!E:E, "12_Anh_C", NhatKy_ViPham!F:F, B27, NhatKy_ViPham!C:C, "T11")</f>
        <v>100</v>
      </c>
      <c r="AC27" s="7">
        <f>100 + SUMIFS(NhatKy_ViPham!J:J, NhatKy_ViPham!E:E, "12_Anh_C", NhatKy_ViPham!F:F, B27, NhatKy_ViPham!C:C, "T12") - SUMIFS(NhatKy_ViPham!K:K, NhatKy_ViPham!E:E, "12_Anh_C", NhatKy_ViPham!F:F, B27, NhatKy_ViPham!C:C, "T12")</f>
        <v>100</v>
      </c>
      <c r="AD27" s="7">
        <f>100 + SUMIFS(NhatKy_ViPham!J:J, NhatKy_ViPham!E:E, "12_Anh_C", NhatKy_ViPham!F:F, B27, NhatKy_ViPham!C:C, "T13") - SUMIFS(NhatKy_ViPham!K:K, NhatKy_ViPham!E:E, "12_Anh_C", NhatKy_ViPham!F:F, B27, NhatKy_ViPham!C:C, "T13")</f>
        <v>100</v>
      </c>
      <c r="AE27" s="7">
        <f>100 + SUMIFS(NhatKy_ViPham!J:J, NhatKy_ViPham!E:E, "12_Anh_C", NhatKy_ViPham!F:F, B27, NhatKy_ViPham!C:C, "T14") - SUMIFS(NhatKy_ViPham!K:K, NhatKy_ViPham!E:E, "12_Anh_C", NhatKy_ViPham!F:F, B27, NhatKy_ViPham!C:C, "T14")</f>
        <v>100</v>
      </c>
      <c r="AF27" s="7">
        <f>100 + SUMIFS(NhatKy_ViPham!J:J, NhatKy_ViPham!E:E, "12_Anh_C", NhatKy_ViPham!F:F, B27, NhatKy_ViPham!C:C, "T15") - SUMIFS(NhatKy_ViPham!K:K, NhatKy_ViPham!E:E, "12_Anh_C", NhatKy_ViPham!F:F, B27, NhatKy_ViPham!C:C, "T15")</f>
        <v>100</v>
      </c>
      <c r="AG27" s="7">
        <f>100 + SUMIFS(NhatKy_ViPham!J:J, NhatKy_ViPham!E:E, "12_Anh_C", NhatKy_ViPham!F:F, B27, NhatKy_ViPham!C:C, "T16") - SUMIFS(NhatKy_ViPham!K:K, NhatKy_ViPham!E:E, "12_Anh_C", NhatKy_ViPham!F:F, B27, NhatKy_ViPham!C:C, "T16")</f>
        <v>100</v>
      </c>
      <c r="AH27" s="7">
        <f>100 + SUMIFS(NhatKy_ViPham!J:J, NhatKy_ViPham!E:E, "12_Anh_C", NhatKy_ViPham!F:F, B27, NhatKy_ViPham!C:C, "T17") - SUMIFS(NhatKy_ViPham!K:K, NhatKy_ViPham!E:E, "12_Anh_C", NhatKy_ViPham!F:F, B27, NhatKy_ViPham!C:C, "T17")</f>
        <v>100</v>
      </c>
      <c r="AI27" s="7">
        <f>100 + SUMIFS(NhatKy_ViPham!J:J, NhatKy_ViPham!E:E, "12_Anh_C", NhatKy_ViPham!F:F, B27, NhatKy_ViPham!C:C, "T18") - SUMIFS(NhatKy_ViPham!K:K, NhatKy_ViPham!E:E, "12_Anh_C", NhatKy_ViPham!F:F, B27, NhatKy_ViPham!C:C, "T18")</f>
        <v>100</v>
      </c>
      <c r="AJ27" s="7">
        <f>100 + SUMIFS(NhatKy_ViPham!J:J, NhatKy_ViPham!E:E, "12_Anh_C", NhatKy_ViPham!F:F, B27, NhatKy_ViPham!C:C, "T19") - SUMIFS(NhatKy_ViPham!K:K, NhatKy_ViPham!E:E, "12_Anh_C", NhatKy_ViPham!F:F, B27, NhatKy_ViPham!C:C, "T19")</f>
        <v>100</v>
      </c>
      <c r="AK27" s="7">
        <f>100 + SUMIFS(NhatKy_ViPham!J:J, NhatKy_ViPham!E:E, "12_Anh_C", NhatKy_ViPham!F:F, B27, NhatKy_ViPham!C:C, "T20") - SUMIFS(NhatKy_ViPham!K:K, NhatKy_ViPham!E:E, "12_Anh_C", NhatKy_ViPham!F:F, B27, NhatKy_ViPham!C:C, "T20")</f>
        <v>100</v>
      </c>
      <c r="AL27" s="7">
        <f>100 + SUMIFS(NhatKy_ViPham!J:J, NhatKy_ViPham!E:E, "12_Anh_C", NhatKy_ViPham!F:F, B27, NhatKy_ViPham!C:C, "T21") - SUMIFS(NhatKy_ViPham!K:K, NhatKy_ViPham!E:E, "12_Anh_C", NhatKy_ViPham!F:F, B27, NhatKy_ViPham!C:C, "T21")</f>
        <v>100</v>
      </c>
      <c r="AM27" s="7">
        <f>100 + SUMIFS(NhatKy_ViPham!J:J, NhatKy_ViPham!E:E, "12_Anh_C", NhatKy_ViPham!F:F, B27, NhatKy_ViPham!C:C, "T22") - SUMIFS(NhatKy_ViPham!K:K, NhatKy_ViPham!E:E, "12_Anh_C", NhatKy_ViPham!F:F, B27, NhatKy_ViPham!C:C, "T22")</f>
        <v>100</v>
      </c>
      <c r="AN27" s="7">
        <f>100 + SUMIFS(NhatKy_ViPham!J:J, NhatKy_ViPham!E:E, "12_Anh_C", NhatKy_ViPham!F:F, B27, NhatKy_ViPham!C:C, "T23") - SUMIFS(NhatKy_ViPham!K:K, NhatKy_ViPham!E:E, "12_Anh_C", NhatKy_ViPham!F:F, B27, NhatKy_ViPham!C:C, "T23")</f>
        <v>100</v>
      </c>
      <c r="AO27" s="7">
        <f>100 + SUMIFS(NhatKy_ViPham!J:J, NhatKy_ViPham!E:E, "12_Anh_C", NhatKy_ViPham!F:F, B27, NhatKy_ViPham!C:C, "T24") - SUMIFS(NhatKy_ViPham!K:K, NhatKy_ViPham!E:E, "12_Anh_C", NhatKy_ViPham!F:F, B27, NhatKy_ViPham!C:C, "T24")</f>
        <v>100</v>
      </c>
      <c r="AP27" s="7">
        <f>100 + SUMIFS(NhatKy_ViPham!J:J, NhatKy_ViPham!E:E, "12_Anh_C", NhatKy_ViPham!F:F, B27, NhatKy_ViPham!C:C, "T25") - SUMIFS(NhatKy_ViPham!K:K, NhatKy_ViPham!E:E, "12_Anh_C", NhatKy_ViPham!F:F, B27, NhatKy_ViPham!C:C, "T25")</f>
        <v>100</v>
      </c>
      <c r="AQ27" s="7">
        <f>100 + SUMIFS(NhatKy_ViPham!J:J, NhatKy_ViPham!E:E, "12_Anh_C", NhatKy_ViPham!F:F, B27, NhatKy_ViPham!C:C, "T26") - SUMIFS(NhatKy_ViPham!K:K, NhatKy_ViPham!E:E, "12_Anh_C", NhatKy_ViPham!F:F, B27, NhatKy_ViPham!C:C, "T26")</f>
        <v>100</v>
      </c>
      <c r="AR27" s="7">
        <f>100 + SUMIFS(NhatKy_ViPham!J:J, NhatKy_ViPham!E:E, "12_Anh_C", NhatKy_ViPham!F:F, B27, NhatKy_ViPham!C:C, "T27") - SUMIFS(NhatKy_ViPham!K:K, NhatKy_ViPham!E:E, "12_Anh_C", NhatKy_ViPham!F:F, B27, NhatKy_ViPham!C:C, "T27")</f>
        <v>100</v>
      </c>
      <c r="AS27" s="7">
        <f>100 + SUMIFS(NhatKy_ViPham!J:J, NhatKy_ViPham!E:E, "12_Anh_C", NhatKy_ViPham!F:F, B27, NhatKy_ViPham!C:C, "T28") - SUMIFS(NhatKy_ViPham!K:K, NhatKy_ViPham!E:E, "12_Anh_C", NhatKy_ViPham!F:F, B27, NhatKy_ViPham!C:C, "T28")</f>
        <v>100</v>
      </c>
      <c r="AT27" s="7">
        <f>100 + SUMIFS(NhatKy_ViPham!J:J, NhatKy_ViPham!E:E, "12_Anh_C", NhatKy_ViPham!F:F, B27, NhatKy_ViPham!C:C, "T29") - SUMIFS(NhatKy_ViPham!K:K, NhatKy_ViPham!E:E, "12_Anh_C", NhatKy_ViPham!F:F, B27, NhatKy_ViPham!C:C, "T29")</f>
        <v>100</v>
      </c>
      <c r="AU27" s="7">
        <f>100 + SUMIFS(NhatKy_ViPham!J:J, NhatKy_ViPham!E:E, "12_Anh_C", NhatKy_ViPham!F:F, B27, NhatKy_ViPham!C:C, "T30") - SUMIFS(NhatKy_ViPham!K:K, NhatKy_ViPham!E:E, "12_Anh_C", NhatKy_ViPham!F:F, B27, NhatKy_ViPham!C:C, "T30")</f>
        <v>100</v>
      </c>
      <c r="AV27" s="7">
        <f>100 + SUMIFS(NhatKy_ViPham!J:J, NhatKy_ViPham!E:E, "12_Anh_C", NhatKy_ViPham!F:F, B27, NhatKy_ViPham!C:C, "T31") - SUMIFS(NhatKy_ViPham!K:K, NhatKy_ViPham!E:E, "12_Anh_C", NhatKy_ViPham!F:F, B27, NhatKy_ViPham!C:C, "T31")</f>
        <v>100</v>
      </c>
      <c r="AW27" s="7">
        <f>100 + SUMIFS(NhatKy_ViPham!J:J, NhatKy_ViPham!E:E, "12_Anh_C", NhatKy_ViPham!F:F, B27, NhatKy_ViPham!C:C, "T32") - SUMIFS(NhatKy_ViPham!K:K, NhatKy_ViPham!E:E, "12_Anh_C", NhatKy_ViPham!F:F, B27, NhatKy_ViPham!C:C, "T32")</f>
        <v>100</v>
      </c>
      <c r="AX27" s="7">
        <f>100 + SUMIFS(NhatKy_ViPham!J:J, NhatKy_ViPham!E:E, "12_Anh_C", NhatKy_ViPham!F:F, B27, NhatKy_ViPham!C:C, "T33") - SUMIFS(NhatKy_ViPham!K:K, NhatKy_ViPham!E:E, "12_Anh_C", NhatKy_ViPham!F:F, B27, NhatKy_ViPham!C:C, "T33")</f>
        <v>100</v>
      </c>
      <c r="AY27" s="7">
        <f>100 + SUMIFS(NhatKy_ViPham!J:J, NhatKy_ViPham!E:E, "12_Anh_C", NhatKy_ViPham!F:F, B27, NhatKy_ViPham!C:C, "T34") - SUMIFS(NhatKy_ViPham!K:K, NhatKy_ViPham!E:E, "12_Anh_C", NhatKy_ViPham!F:F, B27, NhatKy_ViPham!C:C, "T34")</f>
        <v>100</v>
      </c>
      <c r="AZ27" s="7">
        <f>100 + SUMIFS(NhatKy_ViPham!J:J, NhatKy_ViPham!E:E, "12_Anh_C", NhatKy_ViPham!F:F, B27, NhatKy_ViPham!C:C, "T35") - SUMIFS(NhatKy_ViPham!K:K, NhatKy_ViPham!E:E, "12_Anh_C", NhatKy_ViPham!F:F, B27, NhatKy_ViPham!C:C, "T35")</f>
        <v>100</v>
      </c>
      <c r="BA27" s="12">
        <f t="shared" si="0"/>
        <v>100</v>
      </c>
      <c r="BB27" s="11" t="s">
        <v>430</v>
      </c>
      <c r="BC27" s="14" t="str">
        <f t="shared" si="1"/>
        <v>Tốt</v>
      </c>
      <c r="BD27" s="10" t="str">
        <f t="shared" si="2"/>
        <v>🟢 BÌNH THƯỜNG</v>
      </c>
    </row>
    <row r="28" spans="1:56" x14ac:dyDescent="0.25">
      <c r="A28" s="5">
        <v>20</v>
      </c>
      <c r="B28" s="15" t="s">
        <v>3011</v>
      </c>
      <c r="C28" s="5" t="s">
        <v>2748</v>
      </c>
      <c r="D28" s="5" t="s">
        <v>429</v>
      </c>
      <c r="E28" s="11" t="s">
        <v>430</v>
      </c>
      <c r="F28" s="6">
        <f>SUMIFS(NhatKy_ViPham!K:K, NhatKy_ViPham!E:E, "12_Anh_C", NhatKy_ViPham!F:F, B28, NhatKy_ViPham!H:H, "L01")</f>
        <v>0</v>
      </c>
      <c r="G28" s="6">
        <f>SUMIFS(NhatKy_ViPham!K:K, NhatKy_ViPham!E:E, "12_Anh_C", NhatKy_ViPham!F:F, B28, NhatKy_ViPham!H:H, "L02")</f>
        <v>0</v>
      </c>
      <c r="H28" s="6">
        <f>SUMIFS(NhatKy_ViPham!K:K, NhatKy_ViPham!E:E, "12_Anh_C", NhatKy_ViPham!F:F, B28, NhatKy_ViPham!H:H, "L03")</f>
        <v>0</v>
      </c>
      <c r="I28" s="6">
        <f>SUMIFS(NhatKy_ViPham!K:K, NhatKy_ViPham!E:E, "12_Anh_C", NhatKy_ViPham!F:F, B28, NhatKy_ViPham!H:H, "L04")</f>
        <v>0</v>
      </c>
      <c r="J28" s="6">
        <f>SUMIFS(NhatKy_ViPham!K:K, NhatKy_ViPham!E:E, "12_Anh_C", NhatKy_ViPham!F:F, B28, NhatKy_ViPham!H:H, "L05")</f>
        <v>0</v>
      </c>
      <c r="K28" s="6">
        <f>SUMIFS(NhatKy_ViPham!K:K, NhatKy_ViPham!E:E, "12_Anh_C", NhatKy_ViPham!F:F, B28, NhatKy_ViPham!H:H, "L06")</f>
        <v>0</v>
      </c>
      <c r="L28" s="6">
        <f>SUMIFS(NhatKy_ViPham!K:K, NhatKy_ViPham!E:E, "12_Anh_C", NhatKy_ViPham!F:F, B28, NhatKy_ViPham!H:H, "L07")</f>
        <v>0</v>
      </c>
      <c r="M28" s="6">
        <f>SUMIFS(NhatKy_ViPham!K:K, NhatKy_ViPham!E:E, "12_Anh_C", NhatKy_ViPham!F:F, B28, NhatKy_ViPham!H:H, "L08")</f>
        <v>0</v>
      </c>
      <c r="N28" s="6">
        <f>SUMIFS(NhatKy_ViPham!K:K, NhatKy_ViPham!E:E, "12_Anh_C", NhatKy_ViPham!F:F, B28, NhatKy_ViPham!H:H, "L09")</f>
        <v>0</v>
      </c>
      <c r="O28" s="6">
        <f>SUMIFS(NhatKy_ViPham!K:K, NhatKy_ViPham!E:E, "12_Anh_C", NhatKy_ViPham!F:F, B28, NhatKy_ViPham!H:H, "L10")</f>
        <v>0</v>
      </c>
      <c r="P28" s="12">
        <f>SUMIFS(NhatKy_ViPham!J:J, NhatKy_ViPham!E:E, "12_Anh_C", NhatKy_ViPham!F:F, B28)</f>
        <v>0</v>
      </c>
      <c r="Q28" s="13">
        <f>SUMIFS(NhatKy_ViPham!K:K, NhatKy_ViPham!E:E, "12_Anh_C", NhatKy_ViPham!F:F, B28)</f>
        <v>0</v>
      </c>
      <c r="R28" s="6">
        <f>100 + SUMIFS(NhatKy_ViPham!J:J, NhatKy_ViPham!E:E, "12_Anh_C", NhatKy_ViPham!F:F, B28, NhatKy_ViPham!C:C, "T1") - SUMIFS(NhatKy_ViPham!K:K, NhatKy_ViPham!E:E, "12_Anh_C", NhatKy_ViPham!F:F, B28, NhatKy_ViPham!C:C, "T1")</f>
        <v>100</v>
      </c>
      <c r="S28" s="6">
        <f>100 + SUMIFS(NhatKy_ViPham!J:J, NhatKy_ViPham!E:E, "12_Anh_C", NhatKy_ViPham!F:F, B28, NhatKy_ViPham!C:C, "T2") - SUMIFS(NhatKy_ViPham!K:K, NhatKy_ViPham!E:E, "12_Anh_C", NhatKy_ViPham!F:F, B28, NhatKy_ViPham!C:C, "T2")</f>
        <v>100</v>
      </c>
      <c r="T28" s="6">
        <f>100 + SUMIFS(NhatKy_ViPham!J:J, NhatKy_ViPham!E:E, "12_Anh_C", NhatKy_ViPham!F:F, B28, NhatKy_ViPham!C:C, "T3") - SUMIFS(NhatKy_ViPham!K:K, NhatKy_ViPham!E:E, "12_Anh_C", NhatKy_ViPham!F:F, B28, NhatKy_ViPham!C:C, "T3")</f>
        <v>100</v>
      </c>
      <c r="U28" s="6">
        <f>100 + SUMIFS(NhatKy_ViPham!J:J, NhatKy_ViPham!E:E, "12_Anh_C", NhatKy_ViPham!F:F, B28, NhatKy_ViPham!C:C, "T4") - SUMIFS(NhatKy_ViPham!K:K, NhatKy_ViPham!E:E, "12_Anh_C", NhatKy_ViPham!F:F, B28, NhatKy_ViPham!C:C, "T4")</f>
        <v>100</v>
      </c>
      <c r="V28" s="6">
        <f>100 + SUMIFS(NhatKy_ViPham!J:J, NhatKy_ViPham!E:E, "12_Anh_C", NhatKy_ViPham!F:F, B28, NhatKy_ViPham!C:C, "T5") - SUMIFS(NhatKy_ViPham!K:K, NhatKy_ViPham!E:E, "12_Anh_C", NhatKy_ViPham!F:F, B28, NhatKy_ViPham!C:C, "T5")</f>
        <v>100</v>
      </c>
      <c r="W28" s="6">
        <f>100 + SUMIFS(NhatKy_ViPham!J:J, NhatKy_ViPham!E:E, "12_Anh_C", NhatKy_ViPham!F:F, B28, NhatKy_ViPham!C:C, "T6") - SUMIFS(NhatKy_ViPham!K:K, NhatKy_ViPham!E:E, "12_Anh_C", NhatKy_ViPham!F:F, B28, NhatKy_ViPham!C:C, "T6")</f>
        <v>100</v>
      </c>
      <c r="X28" s="6">
        <f>100 + SUMIFS(NhatKy_ViPham!J:J, NhatKy_ViPham!E:E, "12_Anh_C", NhatKy_ViPham!F:F, B28, NhatKy_ViPham!C:C, "T7") - SUMIFS(NhatKy_ViPham!K:K, NhatKy_ViPham!E:E, "12_Anh_C", NhatKy_ViPham!F:F, B28, NhatKy_ViPham!C:C, "T7")</f>
        <v>100</v>
      </c>
      <c r="Y28" s="6">
        <f>100 + SUMIFS(NhatKy_ViPham!J:J, NhatKy_ViPham!E:E, "12_Anh_C", NhatKy_ViPham!F:F, B28, NhatKy_ViPham!C:C, "T8") - SUMIFS(NhatKy_ViPham!K:K, NhatKy_ViPham!E:E, "12_Anh_C", NhatKy_ViPham!F:F, B28, NhatKy_ViPham!C:C, "T8")</f>
        <v>100</v>
      </c>
      <c r="Z28" s="6">
        <f>100 + SUMIFS(NhatKy_ViPham!J:J, NhatKy_ViPham!E:E, "12_Anh_C", NhatKy_ViPham!F:F, B28, NhatKy_ViPham!C:C, "T9") - SUMIFS(NhatKy_ViPham!K:K, NhatKy_ViPham!E:E, "12_Anh_C", NhatKy_ViPham!F:F, B28, NhatKy_ViPham!C:C, "T9")</f>
        <v>100</v>
      </c>
      <c r="AA28" s="6">
        <f>100 + SUMIFS(NhatKy_ViPham!J:J, NhatKy_ViPham!E:E, "12_Anh_C", NhatKy_ViPham!F:F, B28, NhatKy_ViPham!C:C, "T10") - SUMIFS(NhatKy_ViPham!K:K, NhatKy_ViPham!E:E, "12_Anh_C", NhatKy_ViPham!F:F, B28, NhatKy_ViPham!C:C, "T10")</f>
        <v>100</v>
      </c>
      <c r="AB28" s="6">
        <f>100 + SUMIFS(NhatKy_ViPham!J:J, NhatKy_ViPham!E:E, "12_Anh_C", NhatKy_ViPham!F:F, B28, NhatKy_ViPham!C:C, "T11") - SUMIFS(NhatKy_ViPham!K:K, NhatKy_ViPham!E:E, "12_Anh_C", NhatKy_ViPham!F:F, B28, NhatKy_ViPham!C:C, "T11")</f>
        <v>100</v>
      </c>
      <c r="AC28" s="6">
        <f>100 + SUMIFS(NhatKy_ViPham!J:J, NhatKy_ViPham!E:E, "12_Anh_C", NhatKy_ViPham!F:F, B28, NhatKy_ViPham!C:C, "T12") - SUMIFS(NhatKy_ViPham!K:K, NhatKy_ViPham!E:E, "12_Anh_C", NhatKy_ViPham!F:F, B28, NhatKy_ViPham!C:C, "T12")</f>
        <v>100</v>
      </c>
      <c r="AD28" s="6">
        <f>100 + SUMIFS(NhatKy_ViPham!J:J, NhatKy_ViPham!E:E, "12_Anh_C", NhatKy_ViPham!F:F, B28, NhatKy_ViPham!C:C, "T13") - SUMIFS(NhatKy_ViPham!K:K, NhatKy_ViPham!E:E, "12_Anh_C", NhatKy_ViPham!F:F, B28, NhatKy_ViPham!C:C, "T13")</f>
        <v>100</v>
      </c>
      <c r="AE28" s="6">
        <f>100 + SUMIFS(NhatKy_ViPham!J:J, NhatKy_ViPham!E:E, "12_Anh_C", NhatKy_ViPham!F:F, B28, NhatKy_ViPham!C:C, "T14") - SUMIFS(NhatKy_ViPham!K:K, NhatKy_ViPham!E:E, "12_Anh_C", NhatKy_ViPham!F:F, B28, NhatKy_ViPham!C:C, "T14")</f>
        <v>100</v>
      </c>
      <c r="AF28" s="6">
        <f>100 + SUMIFS(NhatKy_ViPham!J:J, NhatKy_ViPham!E:E, "12_Anh_C", NhatKy_ViPham!F:F, B28, NhatKy_ViPham!C:C, "T15") - SUMIFS(NhatKy_ViPham!K:K, NhatKy_ViPham!E:E, "12_Anh_C", NhatKy_ViPham!F:F, B28, NhatKy_ViPham!C:C, "T15")</f>
        <v>100</v>
      </c>
      <c r="AG28" s="6">
        <f>100 + SUMIFS(NhatKy_ViPham!J:J, NhatKy_ViPham!E:E, "12_Anh_C", NhatKy_ViPham!F:F, B28, NhatKy_ViPham!C:C, "T16") - SUMIFS(NhatKy_ViPham!K:K, NhatKy_ViPham!E:E, "12_Anh_C", NhatKy_ViPham!F:F, B28, NhatKy_ViPham!C:C, "T16")</f>
        <v>100</v>
      </c>
      <c r="AH28" s="6">
        <f>100 + SUMIFS(NhatKy_ViPham!J:J, NhatKy_ViPham!E:E, "12_Anh_C", NhatKy_ViPham!F:F, B28, NhatKy_ViPham!C:C, "T17") - SUMIFS(NhatKy_ViPham!K:K, NhatKy_ViPham!E:E, "12_Anh_C", NhatKy_ViPham!F:F, B28, NhatKy_ViPham!C:C, "T17")</f>
        <v>100</v>
      </c>
      <c r="AI28" s="6">
        <f>100 + SUMIFS(NhatKy_ViPham!J:J, NhatKy_ViPham!E:E, "12_Anh_C", NhatKy_ViPham!F:F, B28, NhatKy_ViPham!C:C, "T18") - SUMIFS(NhatKy_ViPham!K:K, NhatKy_ViPham!E:E, "12_Anh_C", NhatKy_ViPham!F:F, B28, NhatKy_ViPham!C:C, "T18")</f>
        <v>100</v>
      </c>
      <c r="AJ28" s="6">
        <f>100 + SUMIFS(NhatKy_ViPham!J:J, NhatKy_ViPham!E:E, "12_Anh_C", NhatKy_ViPham!F:F, B28, NhatKy_ViPham!C:C, "T19") - SUMIFS(NhatKy_ViPham!K:K, NhatKy_ViPham!E:E, "12_Anh_C", NhatKy_ViPham!F:F, B28, NhatKy_ViPham!C:C, "T19")</f>
        <v>100</v>
      </c>
      <c r="AK28" s="6">
        <f>100 + SUMIFS(NhatKy_ViPham!J:J, NhatKy_ViPham!E:E, "12_Anh_C", NhatKy_ViPham!F:F, B28, NhatKy_ViPham!C:C, "T20") - SUMIFS(NhatKy_ViPham!K:K, NhatKy_ViPham!E:E, "12_Anh_C", NhatKy_ViPham!F:F, B28, NhatKy_ViPham!C:C, "T20")</f>
        <v>100</v>
      </c>
      <c r="AL28" s="6">
        <f>100 + SUMIFS(NhatKy_ViPham!J:J, NhatKy_ViPham!E:E, "12_Anh_C", NhatKy_ViPham!F:F, B28, NhatKy_ViPham!C:C, "T21") - SUMIFS(NhatKy_ViPham!K:K, NhatKy_ViPham!E:E, "12_Anh_C", NhatKy_ViPham!F:F, B28, NhatKy_ViPham!C:C, "T21")</f>
        <v>100</v>
      </c>
      <c r="AM28" s="6">
        <f>100 + SUMIFS(NhatKy_ViPham!J:J, NhatKy_ViPham!E:E, "12_Anh_C", NhatKy_ViPham!F:F, B28, NhatKy_ViPham!C:C, "T22") - SUMIFS(NhatKy_ViPham!K:K, NhatKy_ViPham!E:E, "12_Anh_C", NhatKy_ViPham!F:F, B28, NhatKy_ViPham!C:C, "T22")</f>
        <v>100</v>
      </c>
      <c r="AN28" s="6">
        <f>100 + SUMIFS(NhatKy_ViPham!J:J, NhatKy_ViPham!E:E, "12_Anh_C", NhatKy_ViPham!F:F, B28, NhatKy_ViPham!C:C, "T23") - SUMIFS(NhatKy_ViPham!K:K, NhatKy_ViPham!E:E, "12_Anh_C", NhatKy_ViPham!F:F, B28, NhatKy_ViPham!C:C, "T23")</f>
        <v>100</v>
      </c>
      <c r="AO28" s="6">
        <f>100 + SUMIFS(NhatKy_ViPham!J:J, NhatKy_ViPham!E:E, "12_Anh_C", NhatKy_ViPham!F:F, B28, NhatKy_ViPham!C:C, "T24") - SUMIFS(NhatKy_ViPham!K:K, NhatKy_ViPham!E:E, "12_Anh_C", NhatKy_ViPham!F:F, B28, NhatKy_ViPham!C:C, "T24")</f>
        <v>100</v>
      </c>
      <c r="AP28" s="6">
        <f>100 + SUMIFS(NhatKy_ViPham!J:J, NhatKy_ViPham!E:E, "12_Anh_C", NhatKy_ViPham!F:F, B28, NhatKy_ViPham!C:C, "T25") - SUMIFS(NhatKy_ViPham!K:K, NhatKy_ViPham!E:E, "12_Anh_C", NhatKy_ViPham!F:F, B28, NhatKy_ViPham!C:C, "T25")</f>
        <v>100</v>
      </c>
      <c r="AQ28" s="6">
        <f>100 + SUMIFS(NhatKy_ViPham!J:J, NhatKy_ViPham!E:E, "12_Anh_C", NhatKy_ViPham!F:F, B28, NhatKy_ViPham!C:C, "T26") - SUMIFS(NhatKy_ViPham!K:K, NhatKy_ViPham!E:E, "12_Anh_C", NhatKy_ViPham!F:F, B28, NhatKy_ViPham!C:C, "T26")</f>
        <v>100</v>
      </c>
      <c r="AR28" s="6">
        <f>100 + SUMIFS(NhatKy_ViPham!J:J, NhatKy_ViPham!E:E, "12_Anh_C", NhatKy_ViPham!F:F, B28, NhatKy_ViPham!C:C, "T27") - SUMIFS(NhatKy_ViPham!K:K, NhatKy_ViPham!E:E, "12_Anh_C", NhatKy_ViPham!F:F, B28, NhatKy_ViPham!C:C, "T27")</f>
        <v>100</v>
      </c>
      <c r="AS28" s="6">
        <f>100 + SUMIFS(NhatKy_ViPham!J:J, NhatKy_ViPham!E:E, "12_Anh_C", NhatKy_ViPham!F:F, B28, NhatKy_ViPham!C:C, "T28") - SUMIFS(NhatKy_ViPham!K:K, NhatKy_ViPham!E:E, "12_Anh_C", NhatKy_ViPham!F:F, B28, NhatKy_ViPham!C:C, "T28")</f>
        <v>100</v>
      </c>
      <c r="AT28" s="6">
        <f>100 + SUMIFS(NhatKy_ViPham!J:J, NhatKy_ViPham!E:E, "12_Anh_C", NhatKy_ViPham!F:F, B28, NhatKy_ViPham!C:C, "T29") - SUMIFS(NhatKy_ViPham!K:K, NhatKy_ViPham!E:E, "12_Anh_C", NhatKy_ViPham!F:F, B28, NhatKy_ViPham!C:C, "T29")</f>
        <v>100</v>
      </c>
      <c r="AU28" s="6">
        <f>100 + SUMIFS(NhatKy_ViPham!J:J, NhatKy_ViPham!E:E, "12_Anh_C", NhatKy_ViPham!F:F, B28, NhatKy_ViPham!C:C, "T30") - SUMIFS(NhatKy_ViPham!K:K, NhatKy_ViPham!E:E, "12_Anh_C", NhatKy_ViPham!F:F, B28, NhatKy_ViPham!C:C, "T30")</f>
        <v>100</v>
      </c>
      <c r="AV28" s="6">
        <f>100 + SUMIFS(NhatKy_ViPham!J:J, NhatKy_ViPham!E:E, "12_Anh_C", NhatKy_ViPham!F:F, B28, NhatKy_ViPham!C:C, "T31") - SUMIFS(NhatKy_ViPham!K:K, NhatKy_ViPham!E:E, "12_Anh_C", NhatKy_ViPham!F:F, B28, NhatKy_ViPham!C:C, "T31")</f>
        <v>100</v>
      </c>
      <c r="AW28" s="6">
        <f>100 + SUMIFS(NhatKy_ViPham!J:J, NhatKy_ViPham!E:E, "12_Anh_C", NhatKy_ViPham!F:F, B28, NhatKy_ViPham!C:C, "T32") - SUMIFS(NhatKy_ViPham!K:K, NhatKy_ViPham!E:E, "12_Anh_C", NhatKy_ViPham!F:F, B28, NhatKy_ViPham!C:C, "T32")</f>
        <v>100</v>
      </c>
      <c r="AX28" s="6">
        <f>100 + SUMIFS(NhatKy_ViPham!J:J, NhatKy_ViPham!E:E, "12_Anh_C", NhatKy_ViPham!F:F, B28, NhatKy_ViPham!C:C, "T33") - SUMIFS(NhatKy_ViPham!K:K, NhatKy_ViPham!E:E, "12_Anh_C", NhatKy_ViPham!F:F, B28, NhatKy_ViPham!C:C, "T33")</f>
        <v>100</v>
      </c>
      <c r="AY28" s="6">
        <f>100 + SUMIFS(NhatKy_ViPham!J:J, NhatKy_ViPham!E:E, "12_Anh_C", NhatKy_ViPham!F:F, B28, NhatKy_ViPham!C:C, "T34") - SUMIFS(NhatKy_ViPham!K:K, NhatKy_ViPham!E:E, "12_Anh_C", NhatKy_ViPham!F:F, B28, NhatKy_ViPham!C:C, "T34")</f>
        <v>100</v>
      </c>
      <c r="AZ28" s="6">
        <f>100 + SUMIFS(NhatKy_ViPham!J:J, NhatKy_ViPham!E:E, "12_Anh_C", NhatKy_ViPham!F:F, B28, NhatKy_ViPham!C:C, "T35") - SUMIFS(NhatKy_ViPham!K:K, NhatKy_ViPham!E:E, "12_Anh_C", NhatKy_ViPham!F:F, B28, NhatKy_ViPham!C:C, "T35")</f>
        <v>100</v>
      </c>
      <c r="BA28" s="12">
        <f t="shared" si="0"/>
        <v>100</v>
      </c>
      <c r="BB28" s="11" t="s">
        <v>430</v>
      </c>
      <c r="BC28" s="16" t="str">
        <f t="shared" si="1"/>
        <v>Tốt</v>
      </c>
      <c r="BD28" s="15" t="str">
        <f t="shared" si="2"/>
        <v>🟢 BÌNH THƯỜNG</v>
      </c>
    </row>
    <row r="29" spans="1:56" x14ac:dyDescent="0.25">
      <c r="A29" s="4">
        <v>21</v>
      </c>
      <c r="B29" s="10" t="s">
        <v>3012</v>
      </c>
      <c r="C29" s="4" t="s">
        <v>2565</v>
      </c>
      <c r="D29" s="4" t="s">
        <v>429</v>
      </c>
      <c r="E29" s="11" t="s">
        <v>430</v>
      </c>
      <c r="F29" s="7">
        <f>SUMIFS(NhatKy_ViPham!K:K, NhatKy_ViPham!E:E, "12_Anh_C", NhatKy_ViPham!F:F, B29, NhatKy_ViPham!H:H, "L01")</f>
        <v>0</v>
      </c>
      <c r="G29" s="7">
        <f>SUMIFS(NhatKy_ViPham!K:K, NhatKy_ViPham!E:E, "12_Anh_C", NhatKy_ViPham!F:F, B29, NhatKy_ViPham!H:H, "L02")</f>
        <v>0</v>
      </c>
      <c r="H29" s="7">
        <f>SUMIFS(NhatKy_ViPham!K:K, NhatKy_ViPham!E:E, "12_Anh_C", NhatKy_ViPham!F:F, B29, NhatKy_ViPham!H:H, "L03")</f>
        <v>0</v>
      </c>
      <c r="I29" s="7">
        <f>SUMIFS(NhatKy_ViPham!K:K, NhatKy_ViPham!E:E, "12_Anh_C", NhatKy_ViPham!F:F, B29, NhatKy_ViPham!H:H, "L04")</f>
        <v>0</v>
      </c>
      <c r="J29" s="7">
        <f>SUMIFS(NhatKy_ViPham!K:K, NhatKy_ViPham!E:E, "12_Anh_C", NhatKy_ViPham!F:F, B29, NhatKy_ViPham!H:H, "L05")</f>
        <v>0</v>
      </c>
      <c r="K29" s="7">
        <f>SUMIFS(NhatKy_ViPham!K:K, NhatKy_ViPham!E:E, "12_Anh_C", NhatKy_ViPham!F:F, B29, NhatKy_ViPham!H:H, "L06")</f>
        <v>0</v>
      </c>
      <c r="L29" s="7">
        <f>SUMIFS(NhatKy_ViPham!K:K, NhatKy_ViPham!E:E, "12_Anh_C", NhatKy_ViPham!F:F, B29, NhatKy_ViPham!H:H, "L07")</f>
        <v>0</v>
      </c>
      <c r="M29" s="7">
        <f>SUMIFS(NhatKy_ViPham!K:K, NhatKy_ViPham!E:E, "12_Anh_C", NhatKy_ViPham!F:F, B29, NhatKy_ViPham!H:H, "L08")</f>
        <v>0</v>
      </c>
      <c r="N29" s="7">
        <f>SUMIFS(NhatKy_ViPham!K:K, NhatKy_ViPham!E:E, "12_Anh_C", NhatKy_ViPham!F:F, B29, NhatKy_ViPham!H:H, "L09")</f>
        <v>0</v>
      </c>
      <c r="O29" s="7">
        <f>SUMIFS(NhatKy_ViPham!K:K, NhatKy_ViPham!E:E, "12_Anh_C", NhatKy_ViPham!F:F, B29, NhatKy_ViPham!H:H, "L10")</f>
        <v>0</v>
      </c>
      <c r="P29" s="12">
        <f>SUMIFS(NhatKy_ViPham!J:J, NhatKy_ViPham!E:E, "12_Anh_C", NhatKy_ViPham!F:F, B29)</f>
        <v>0</v>
      </c>
      <c r="Q29" s="13">
        <f>SUMIFS(NhatKy_ViPham!K:K, NhatKy_ViPham!E:E, "12_Anh_C", NhatKy_ViPham!F:F, B29)</f>
        <v>0</v>
      </c>
      <c r="R29" s="7">
        <f>100 + SUMIFS(NhatKy_ViPham!J:J, NhatKy_ViPham!E:E, "12_Anh_C", NhatKy_ViPham!F:F, B29, NhatKy_ViPham!C:C, "T1") - SUMIFS(NhatKy_ViPham!K:K, NhatKy_ViPham!E:E, "12_Anh_C", NhatKy_ViPham!F:F, B29, NhatKy_ViPham!C:C, "T1")</f>
        <v>100</v>
      </c>
      <c r="S29" s="7">
        <f>100 + SUMIFS(NhatKy_ViPham!J:J, NhatKy_ViPham!E:E, "12_Anh_C", NhatKy_ViPham!F:F, B29, NhatKy_ViPham!C:C, "T2") - SUMIFS(NhatKy_ViPham!K:K, NhatKy_ViPham!E:E, "12_Anh_C", NhatKy_ViPham!F:F, B29, NhatKy_ViPham!C:C, "T2")</f>
        <v>100</v>
      </c>
      <c r="T29" s="7">
        <f>100 + SUMIFS(NhatKy_ViPham!J:J, NhatKy_ViPham!E:E, "12_Anh_C", NhatKy_ViPham!F:F, B29, NhatKy_ViPham!C:C, "T3") - SUMIFS(NhatKy_ViPham!K:K, NhatKy_ViPham!E:E, "12_Anh_C", NhatKy_ViPham!F:F, B29, NhatKy_ViPham!C:C, "T3")</f>
        <v>100</v>
      </c>
      <c r="U29" s="7">
        <f>100 + SUMIFS(NhatKy_ViPham!J:J, NhatKy_ViPham!E:E, "12_Anh_C", NhatKy_ViPham!F:F, B29, NhatKy_ViPham!C:C, "T4") - SUMIFS(NhatKy_ViPham!K:K, NhatKy_ViPham!E:E, "12_Anh_C", NhatKy_ViPham!F:F, B29, NhatKy_ViPham!C:C, "T4")</f>
        <v>100</v>
      </c>
      <c r="V29" s="7">
        <f>100 + SUMIFS(NhatKy_ViPham!J:J, NhatKy_ViPham!E:E, "12_Anh_C", NhatKy_ViPham!F:F, B29, NhatKy_ViPham!C:C, "T5") - SUMIFS(NhatKy_ViPham!K:K, NhatKy_ViPham!E:E, "12_Anh_C", NhatKy_ViPham!F:F, B29, NhatKy_ViPham!C:C, "T5")</f>
        <v>100</v>
      </c>
      <c r="W29" s="7">
        <f>100 + SUMIFS(NhatKy_ViPham!J:J, NhatKy_ViPham!E:E, "12_Anh_C", NhatKy_ViPham!F:F, B29, NhatKy_ViPham!C:C, "T6") - SUMIFS(NhatKy_ViPham!K:K, NhatKy_ViPham!E:E, "12_Anh_C", NhatKy_ViPham!F:F, B29, NhatKy_ViPham!C:C, "T6")</f>
        <v>100</v>
      </c>
      <c r="X29" s="7">
        <f>100 + SUMIFS(NhatKy_ViPham!J:J, NhatKy_ViPham!E:E, "12_Anh_C", NhatKy_ViPham!F:F, B29, NhatKy_ViPham!C:C, "T7") - SUMIFS(NhatKy_ViPham!K:K, NhatKy_ViPham!E:E, "12_Anh_C", NhatKy_ViPham!F:F, B29, NhatKy_ViPham!C:C, "T7")</f>
        <v>100</v>
      </c>
      <c r="Y29" s="7">
        <f>100 + SUMIFS(NhatKy_ViPham!J:J, NhatKy_ViPham!E:E, "12_Anh_C", NhatKy_ViPham!F:F, B29, NhatKy_ViPham!C:C, "T8") - SUMIFS(NhatKy_ViPham!K:K, NhatKy_ViPham!E:E, "12_Anh_C", NhatKy_ViPham!F:F, B29, NhatKy_ViPham!C:C, "T8")</f>
        <v>100</v>
      </c>
      <c r="Z29" s="7">
        <f>100 + SUMIFS(NhatKy_ViPham!J:J, NhatKy_ViPham!E:E, "12_Anh_C", NhatKy_ViPham!F:F, B29, NhatKy_ViPham!C:C, "T9") - SUMIFS(NhatKy_ViPham!K:K, NhatKy_ViPham!E:E, "12_Anh_C", NhatKy_ViPham!F:F, B29, NhatKy_ViPham!C:C, "T9")</f>
        <v>100</v>
      </c>
      <c r="AA29" s="7">
        <f>100 + SUMIFS(NhatKy_ViPham!J:J, NhatKy_ViPham!E:E, "12_Anh_C", NhatKy_ViPham!F:F, B29, NhatKy_ViPham!C:C, "T10") - SUMIFS(NhatKy_ViPham!K:K, NhatKy_ViPham!E:E, "12_Anh_C", NhatKy_ViPham!F:F, B29, NhatKy_ViPham!C:C, "T10")</f>
        <v>100</v>
      </c>
      <c r="AB29" s="7">
        <f>100 + SUMIFS(NhatKy_ViPham!J:J, NhatKy_ViPham!E:E, "12_Anh_C", NhatKy_ViPham!F:F, B29, NhatKy_ViPham!C:C, "T11") - SUMIFS(NhatKy_ViPham!K:K, NhatKy_ViPham!E:E, "12_Anh_C", NhatKy_ViPham!F:F, B29, NhatKy_ViPham!C:C, "T11")</f>
        <v>100</v>
      </c>
      <c r="AC29" s="7">
        <f>100 + SUMIFS(NhatKy_ViPham!J:J, NhatKy_ViPham!E:E, "12_Anh_C", NhatKy_ViPham!F:F, B29, NhatKy_ViPham!C:C, "T12") - SUMIFS(NhatKy_ViPham!K:K, NhatKy_ViPham!E:E, "12_Anh_C", NhatKy_ViPham!F:F, B29, NhatKy_ViPham!C:C, "T12")</f>
        <v>100</v>
      </c>
      <c r="AD29" s="7">
        <f>100 + SUMIFS(NhatKy_ViPham!J:J, NhatKy_ViPham!E:E, "12_Anh_C", NhatKy_ViPham!F:F, B29, NhatKy_ViPham!C:C, "T13") - SUMIFS(NhatKy_ViPham!K:K, NhatKy_ViPham!E:E, "12_Anh_C", NhatKy_ViPham!F:F, B29, NhatKy_ViPham!C:C, "T13")</f>
        <v>100</v>
      </c>
      <c r="AE29" s="7">
        <f>100 + SUMIFS(NhatKy_ViPham!J:J, NhatKy_ViPham!E:E, "12_Anh_C", NhatKy_ViPham!F:F, B29, NhatKy_ViPham!C:C, "T14") - SUMIFS(NhatKy_ViPham!K:K, NhatKy_ViPham!E:E, "12_Anh_C", NhatKy_ViPham!F:F, B29, NhatKy_ViPham!C:C, "T14")</f>
        <v>100</v>
      </c>
      <c r="AF29" s="7">
        <f>100 + SUMIFS(NhatKy_ViPham!J:J, NhatKy_ViPham!E:E, "12_Anh_C", NhatKy_ViPham!F:F, B29, NhatKy_ViPham!C:C, "T15") - SUMIFS(NhatKy_ViPham!K:K, NhatKy_ViPham!E:E, "12_Anh_C", NhatKy_ViPham!F:F, B29, NhatKy_ViPham!C:C, "T15")</f>
        <v>100</v>
      </c>
      <c r="AG29" s="7">
        <f>100 + SUMIFS(NhatKy_ViPham!J:J, NhatKy_ViPham!E:E, "12_Anh_C", NhatKy_ViPham!F:F, B29, NhatKy_ViPham!C:C, "T16") - SUMIFS(NhatKy_ViPham!K:K, NhatKy_ViPham!E:E, "12_Anh_C", NhatKy_ViPham!F:F, B29, NhatKy_ViPham!C:C, "T16")</f>
        <v>100</v>
      </c>
      <c r="AH29" s="7">
        <f>100 + SUMIFS(NhatKy_ViPham!J:J, NhatKy_ViPham!E:E, "12_Anh_C", NhatKy_ViPham!F:F, B29, NhatKy_ViPham!C:C, "T17") - SUMIFS(NhatKy_ViPham!K:K, NhatKy_ViPham!E:E, "12_Anh_C", NhatKy_ViPham!F:F, B29, NhatKy_ViPham!C:C, "T17")</f>
        <v>100</v>
      </c>
      <c r="AI29" s="7">
        <f>100 + SUMIFS(NhatKy_ViPham!J:J, NhatKy_ViPham!E:E, "12_Anh_C", NhatKy_ViPham!F:F, B29, NhatKy_ViPham!C:C, "T18") - SUMIFS(NhatKy_ViPham!K:K, NhatKy_ViPham!E:E, "12_Anh_C", NhatKy_ViPham!F:F, B29, NhatKy_ViPham!C:C, "T18")</f>
        <v>100</v>
      </c>
      <c r="AJ29" s="7">
        <f>100 + SUMIFS(NhatKy_ViPham!J:J, NhatKy_ViPham!E:E, "12_Anh_C", NhatKy_ViPham!F:F, B29, NhatKy_ViPham!C:C, "T19") - SUMIFS(NhatKy_ViPham!K:K, NhatKy_ViPham!E:E, "12_Anh_C", NhatKy_ViPham!F:F, B29, NhatKy_ViPham!C:C, "T19")</f>
        <v>100</v>
      </c>
      <c r="AK29" s="7">
        <f>100 + SUMIFS(NhatKy_ViPham!J:J, NhatKy_ViPham!E:E, "12_Anh_C", NhatKy_ViPham!F:F, B29, NhatKy_ViPham!C:C, "T20") - SUMIFS(NhatKy_ViPham!K:K, NhatKy_ViPham!E:E, "12_Anh_C", NhatKy_ViPham!F:F, B29, NhatKy_ViPham!C:C, "T20")</f>
        <v>100</v>
      </c>
      <c r="AL29" s="7">
        <f>100 + SUMIFS(NhatKy_ViPham!J:J, NhatKy_ViPham!E:E, "12_Anh_C", NhatKy_ViPham!F:F, B29, NhatKy_ViPham!C:C, "T21") - SUMIFS(NhatKy_ViPham!K:K, NhatKy_ViPham!E:E, "12_Anh_C", NhatKy_ViPham!F:F, B29, NhatKy_ViPham!C:C, "T21")</f>
        <v>100</v>
      </c>
      <c r="AM29" s="7">
        <f>100 + SUMIFS(NhatKy_ViPham!J:J, NhatKy_ViPham!E:E, "12_Anh_C", NhatKy_ViPham!F:F, B29, NhatKy_ViPham!C:C, "T22") - SUMIFS(NhatKy_ViPham!K:K, NhatKy_ViPham!E:E, "12_Anh_C", NhatKy_ViPham!F:F, B29, NhatKy_ViPham!C:C, "T22")</f>
        <v>100</v>
      </c>
      <c r="AN29" s="7">
        <f>100 + SUMIFS(NhatKy_ViPham!J:J, NhatKy_ViPham!E:E, "12_Anh_C", NhatKy_ViPham!F:F, B29, NhatKy_ViPham!C:C, "T23") - SUMIFS(NhatKy_ViPham!K:K, NhatKy_ViPham!E:E, "12_Anh_C", NhatKy_ViPham!F:F, B29, NhatKy_ViPham!C:C, "T23")</f>
        <v>100</v>
      </c>
      <c r="AO29" s="7">
        <f>100 + SUMIFS(NhatKy_ViPham!J:J, NhatKy_ViPham!E:E, "12_Anh_C", NhatKy_ViPham!F:F, B29, NhatKy_ViPham!C:C, "T24") - SUMIFS(NhatKy_ViPham!K:K, NhatKy_ViPham!E:E, "12_Anh_C", NhatKy_ViPham!F:F, B29, NhatKy_ViPham!C:C, "T24")</f>
        <v>100</v>
      </c>
      <c r="AP29" s="7">
        <f>100 + SUMIFS(NhatKy_ViPham!J:J, NhatKy_ViPham!E:E, "12_Anh_C", NhatKy_ViPham!F:F, B29, NhatKy_ViPham!C:C, "T25") - SUMIFS(NhatKy_ViPham!K:K, NhatKy_ViPham!E:E, "12_Anh_C", NhatKy_ViPham!F:F, B29, NhatKy_ViPham!C:C, "T25")</f>
        <v>100</v>
      </c>
      <c r="AQ29" s="7">
        <f>100 + SUMIFS(NhatKy_ViPham!J:J, NhatKy_ViPham!E:E, "12_Anh_C", NhatKy_ViPham!F:F, B29, NhatKy_ViPham!C:C, "T26") - SUMIFS(NhatKy_ViPham!K:K, NhatKy_ViPham!E:E, "12_Anh_C", NhatKy_ViPham!F:F, B29, NhatKy_ViPham!C:C, "T26")</f>
        <v>100</v>
      </c>
      <c r="AR29" s="7">
        <f>100 + SUMIFS(NhatKy_ViPham!J:J, NhatKy_ViPham!E:E, "12_Anh_C", NhatKy_ViPham!F:F, B29, NhatKy_ViPham!C:C, "T27") - SUMIFS(NhatKy_ViPham!K:K, NhatKy_ViPham!E:E, "12_Anh_C", NhatKy_ViPham!F:F, B29, NhatKy_ViPham!C:C, "T27")</f>
        <v>100</v>
      </c>
      <c r="AS29" s="7">
        <f>100 + SUMIFS(NhatKy_ViPham!J:J, NhatKy_ViPham!E:E, "12_Anh_C", NhatKy_ViPham!F:F, B29, NhatKy_ViPham!C:C, "T28") - SUMIFS(NhatKy_ViPham!K:K, NhatKy_ViPham!E:E, "12_Anh_C", NhatKy_ViPham!F:F, B29, NhatKy_ViPham!C:C, "T28")</f>
        <v>100</v>
      </c>
      <c r="AT29" s="7">
        <f>100 + SUMIFS(NhatKy_ViPham!J:J, NhatKy_ViPham!E:E, "12_Anh_C", NhatKy_ViPham!F:F, B29, NhatKy_ViPham!C:C, "T29") - SUMIFS(NhatKy_ViPham!K:K, NhatKy_ViPham!E:E, "12_Anh_C", NhatKy_ViPham!F:F, B29, NhatKy_ViPham!C:C, "T29")</f>
        <v>100</v>
      </c>
      <c r="AU29" s="7">
        <f>100 + SUMIFS(NhatKy_ViPham!J:J, NhatKy_ViPham!E:E, "12_Anh_C", NhatKy_ViPham!F:F, B29, NhatKy_ViPham!C:C, "T30") - SUMIFS(NhatKy_ViPham!K:K, NhatKy_ViPham!E:E, "12_Anh_C", NhatKy_ViPham!F:F, B29, NhatKy_ViPham!C:C, "T30")</f>
        <v>100</v>
      </c>
      <c r="AV29" s="7">
        <f>100 + SUMIFS(NhatKy_ViPham!J:J, NhatKy_ViPham!E:E, "12_Anh_C", NhatKy_ViPham!F:F, B29, NhatKy_ViPham!C:C, "T31") - SUMIFS(NhatKy_ViPham!K:K, NhatKy_ViPham!E:E, "12_Anh_C", NhatKy_ViPham!F:F, B29, NhatKy_ViPham!C:C, "T31")</f>
        <v>100</v>
      </c>
      <c r="AW29" s="7">
        <f>100 + SUMIFS(NhatKy_ViPham!J:J, NhatKy_ViPham!E:E, "12_Anh_C", NhatKy_ViPham!F:F, B29, NhatKy_ViPham!C:C, "T32") - SUMIFS(NhatKy_ViPham!K:K, NhatKy_ViPham!E:E, "12_Anh_C", NhatKy_ViPham!F:F, B29, NhatKy_ViPham!C:C, "T32")</f>
        <v>100</v>
      </c>
      <c r="AX29" s="7">
        <f>100 + SUMIFS(NhatKy_ViPham!J:J, NhatKy_ViPham!E:E, "12_Anh_C", NhatKy_ViPham!F:F, B29, NhatKy_ViPham!C:C, "T33") - SUMIFS(NhatKy_ViPham!K:K, NhatKy_ViPham!E:E, "12_Anh_C", NhatKy_ViPham!F:F, B29, NhatKy_ViPham!C:C, "T33")</f>
        <v>100</v>
      </c>
      <c r="AY29" s="7">
        <f>100 + SUMIFS(NhatKy_ViPham!J:J, NhatKy_ViPham!E:E, "12_Anh_C", NhatKy_ViPham!F:F, B29, NhatKy_ViPham!C:C, "T34") - SUMIFS(NhatKy_ViPham!K:K, NhatKy_ViPham!E:E, "12_Anh_C", NhatKy_ViPham!F:F, B29, NhatKy_ViPham!C:C, "T34")</f>
        <v>100</v>
      </c>
      <c r="AZ29" s="7">
        <f>100 + SUMIFS(NhatKy_ViPham!J:J, NhatKy_ViPham!E:E, "12_Anh_C", NhatKy_ViPham!F:F, B29, NhatKy_ViPham!C:C, "T35") - SUMIFS(NhatKy_ViPham!K:K, NhatKy_ViPham!E:E, "12_Anh_C", NhatKy_ViPham!F:F, B29, NhatKy_ViPham!C:C, "T35")</f>
        <v>100</v>
      </c>
      <c r="BA29" s="12">
        <f t="shared" si="0"/>
        <v>100</v>
      </c>
      <c r="BB29" s="11" t="s">
        <v>430</v>
      </c>
      <c r="BC29" s="14" t="str">
        <f t="shared" si="1"/>
        <v>Tốt</v>
      </c>
      <c r="BD29" s="10" t="str">
        <f t="shared" si="2"/>
        <v>🟢 BÌNH THƯỜNG</v>
      </c>
    </row>
    <row r="30" spans="1:56" x14ac:dyDescent="0.25">
      <c r="A30" s="5">
        <v>22</v>
      </c>
      <c r="B30" s="15" t="s">
        <v>3013</v>
      </c>
      <c r="C30" s="5" t="s">
        <v>2750</v>
      </c>
      <c r="D30" s="5" t="s">
        <v>429</v>
      </c>
      <c r="E30" s="11" t="s">
        <v>430</v>
      </c>
      <c r="F30" s="6">
        <f>SUMIFS(NhatKy_ViPham!K:K, NhatKy_ViPham!E:E, "12_Anh_C", NhatKy_ViPham!F:F, B30, NhatKy_ViPham!H:H, "L01")</f>
        <v>0</v>
      </c>
      <c r="G30" s="6">
        <f>SUMIFS(NhatKy_ViPham!K:K, NhatKy_ViPham!E:E, "12_Anh_C", NhatKy_ViPham!F:F, B30, NhatKy_ViPham!H:H, "L02")</f>
        <v>0</v>
      </c>
      <c r="H30" s="6">
        <f>SUMIFS(NhatKy_ViPham!K:K, NhatKy_ViPham!E:E, "12_Anh_C", NhatKy_ViPham!F:F, B30, NhatKy_ViPham!H:H, "L03")</f>
        <v>0</v>
      </c>
      <c r="I30" s="6">
        <f>SUMIFS(NhatKy_ViPham!K:K, NhatKy_ViPham!E:E, "12_Anh_C", NhatKy_ViPham!F:F, B30, NhatKy_ViPham!H:H, "L04")</f>
        <v>0</v>
      </c>
      <c r="J30" s="6">
        <f>SUMIFS(NhatKy_ViPham!K:K, NhatKy_ViPham!E:E, "12_Anh_C", NhatKy_ViPham!F:F, B30, NhatKy_ViPham!H:H, "L05")</f>
        <v>0</v>
      </c>
      <c r="K30" s="6">
        <f>SUMIFS(NhatKy_ViPham!K:K, NhatKy_ViPham!E:E, "12_Anh_C", NhatKy_ViPham!F:F, B30, NhatKy_ViPham!H:H, "L06")</f>
        <v>0</v>
      </c>
      <c r="L30" s="6">
        <f>SUMIFS(NhatKy_ViPham!K:K, NhatKy_ViPham!E:E, "12_Anh_C", NhatKy_ViPham!F:F, B30, NhatKy_ViPham!H:H, "L07")</f>
        <v>0</v>
      </c>
      <c r="M30" s="6">
        <f>SUMIFS(NhatKy_ViPham!K:K, NhatKy_ViPham!E:E, "12_Anh_C", NhatKy_ViPham!F:F, B30, NhatKy_ViPham!H:H, "L08")</f>
        <v>0</v>
      </c>
      <c r="N30" s="6">
        <f>SUMIFS(NhatKy_ViPham!K:K, NhatKy_ViPham!E:E, "12_Anh_C", NhatKy_ViPham!F:F, B30, NhatKy_ViPham!H:H, "L09")</f>
        <v>0</v>
      </c>
      <c r="O30" s="6">
        <f>SUMIFS(NhatKy_ViPham!K:K, NhatKy_ViPham!E:E, "12_Anh_C", NhatKy_ViPham!F:F, B30, NhatKy_ViPham!H:H, "L10")</f>
        <v>0</v>
      </c>
      <c r="P30" s="12">
        <f>SUMIFS(NhatKy_ViPham!J:J, NhatKy_ViPham!E:E, "12_Anh_C", NhatKy_ViPham!F:F, B30)</f>
        <v>0</v>
      </c>
      <c r="Q30" s="13">
        <f>SUMIFS(NhatKy_ViPham!K:K, NhatKy_ViPham!E:E, "12_Anh_C", NhatKy_ViPham!F:F, B30)</f>
        <v>0</v>
      </c>
      <c r="R30" s="6">
        <f>100 + SUMIFS(NhatKy_ViPham!J:J, NhatKy_ViPham!E:E, "12_Anh_C", NhatKy_ViPham!F:F, B30, NhatKy_ViPham!C:C, "T1") - SUMIFS(NhatKy_ViPham!K:K, NhatKy_ViPham!E:E, "12_Anh_C", NhatKy_ViPham!F:F, B30, NhatKy_ViPham!C:C, "T1")</f>
        <v>100</v>
      </c>
      <c r="S30" s="6">
        <f>100 + SUMIFS(NhatKy_ViPham!J:J, NhatKy_ViPham!E:E, "12_Anh_C", NhatKy_ViPham!F:F, B30, NhatKy_ViPham!C:C, "T2") - SUMIFS(NhatKy_ViPham!K:K, NhatKy_ViPham!E:E, "12_Anh_C", NhatKy_ViPham!F:F, B30, NhatKy_ViPham!C:C, "T2")</f>
        <v>100</v>
      </c>
      <c r="T30" s="6">
        <f>100 + SUMIFS(NhatKy_ViPham!J:J, NhatKy_ViPham!E:E, "12_Anh_C", NhatKy_ViPham!F:F, B30, NhatKy_ViPham!C:C, "T3") - SUMIFS(NhatKy_ViPham!K:K, NhatKy_ViPham!E:E, "12_Anh_C", NhatKy_ViPham!F:F, B30, NhatKy_ViPham!C:C, "T3")</f>
        <v>100</v>
      </c>
      <c r="U30" s="6">
        <f>100 + SUMIFS(NhatKy_ViPham!J:J, NhatKy_ViPham!E:E, "12_Anh_C", NhatKy_ViPham!F:F, B30, NhatKy_ViPham!C:C, "T4") - SUMIFS(NhatKy_ViPham!K:K, NhatKy_ViPham!E:E, "12_Anh_C", NhatKy_ViPham!F:F, B30, NhatKy_ViPham!C:C, "T4")</f>
        <v>100</v>
      </c>
      <c r="V30" s="6">
        <f>100 + SUMIFS(NhatKy_ViPham!J:J, NhatKy_ViPham!E:E, "12_Anh_C", NhatKy_ViPham!F:F, B30, NhatKy_ViPham!C:C, "T5") - SUMIFS(NhatKy_ViPham!K:K, NhatKy_ViPham!E:E, "12_Anh_C", NhatKy_ViPham!F:F, B30, NhatKy_ViPham!C:C, "T5")</f>
        <v>100</v>
      </c>
      <c r="W30" s="6">
        <f>100 + SUMIFS(NhatKy_ViPham!J:J, NhatKy_ViPham!E:E, "12_Anh_C", NhatKy_ViPham!F:F, B30, NhatKy_ViPham!C:C, "T6") - SUMIFS(NhatKy_ViPham!K:K, NhatKy_ViPham!E:E, "12_Anh_C", NhatKy_ViPham!F:F, B30, NhatKy_ViPham!C:C, "T6")</f>
        <v>100</v>
      </c>
      <c r="X30" s="6">
        <f>100 + SUMIFS(NhatKy_ViPham!J:J, NhatKy_ViPham!E:E, "12_Anh_C", NhatKy_ViPham!F:F, B30, NhatKy_ViPham!C:C, "T7") - SUMIFS(NhatKy_ViPham!K:K, NhatKy_ViPham!E:E, "12_Anh_C", NhatKy_ViPham!F:F, B30, NhatKy_ViPham!C:C, "T7")</f>
        <v>100</v>
      </c>
      <c r="Y30" s="6">
        <f>100 + SUMIFS(NhatKy_ViPham!J:J, NhatKy_ViPham!E:E, "12_Anh_C", NhatKy_ViPham!F:F, B30, NhatKy_ViPham!C:C, "T8") - SUMIFS(NhatKy_ViPham!K:K, NhatKy_ViPham!E:E, "12_Anh_C", NhatKy_ViPham!F:F, B30, NhatKy_ViPham!C:C, "T8")</f>
        <v>100</v>
      </c>
      <c r="Z30" s="6">
        <f>100 + SUMIFS(NhatKy_ViPham!J:J, NhatKy_ViPham!E:E, "12_Anh_C", NhatKy_ViPham!F:F, B30, NhatKy_ViPham!C:C, "T9") - SUMIFS(NhatKy_ViPham!K:K, NhatKy_ViPham!E:E, "12_Anh_C", NhatKy_ViPham!F:F, B30, NhatKy_ViPham!C:C, "T9")</f>
        <v>100</v>
      </c>
      <c r="AA30" s="6">
        <f>100 + SUMIFS(NhatKy_ViPham!J:J, NhatKy_ViPham!E:E, "12_Anh_C", NhatKy_ViPham!F:F, B30, NhatKy_ViPham!C:C, "T10") - SUMIFS(NhatKy_ViPham!K:K, NhatKy_ViPham!E:E, "12_Anh_C", NhatKy_ViPham!F:F, B30, NhatKy_ViPham!C:C, "T10")</f>
        <v>100</v>
      </c>
      <c r="AB30" s="6">
        <f>100 + SUMIFS(NhatKy_ViPham!J:J, NhatKy_ViPham!E:E, "12_Anh_C", NhatKy_ViPham!F:F, B30, NhatKy_ViPham!C:C, "T11") - SUMIFS(NhatKy_ViPham!K:K, NhatKy_ViPham!E:E, "12_Anh_C", NhatKy_ViPham!F:F, B30, NhatKy_ViPham!C:C, "T11")</f>
        <v>100</v>
      </c>
      <c r="AC30" s="6">
        <f>100 + SUMIFS(NhatKy_ViPham!J:J, NhatKy_ViPham!E:E, "12_Anh_C", NhatKy_ViPham!F:F, B30, NhatKy_ViPham!C:C, "T12") - SUMIFS(NhatKy_ViPham!K:K, NhatKy_ViPham!E:E, "12_Anh_C", NhatKy_ViPham!F:F, B30, NhatKy_ViPham!C:C, "T12")</f>
        <v>100</v>
      </c>
      <c r="AD30" s="6">
        <f>100 + SUMIFS(NhatKy_ViPham!J:J, NhatKy_ViPham!E:E, "12_Anh_C", NhatKy_ViPham!F:F, B30, NhatKy_ViPham!C:C, "T13") - SUMIFS(NhatKy_ViPham!K:K, NhatKy_ViPham!E:E, "12_Anh_C", NhatKy_ViPham!F:F, B30, NhatKy_ViPham!C:C, "T13")</f>
        <v>100</v>
      </c>
      <c r="AE30" s="6">
        <f>100 + SUMIFS(NhatKy_ViPham!J:J, NhatKy_ViPham!E:E, "12_Anh_C", NhatKy_ViPham!F:F, B30, NhatKy_ViPham!C:C, "T14") - SUMIFS(NhatKy_ViPham!K:K, NhatKy_ViPham!E:E, "12_Anh_C", NhatKy_ViPham!F:F, B30, NhatKy_ViPham!C:C, "T14")</f>
        <v>100</v>
      </c>
      <c r="AF30" s="6">
        <f>100 + SUMIFS(NhatKy_ViPham!J:J, NhatKy_ViPham!E:E, "12_Anh_C", NhatKy_ViPham!F:F, B30, NhatKy_ViPham!C:C, "T15") - SUMIFS(NhatKy_ViPham!K:K, NhatKy_ViPham!E:E, "12_Anh_C", NhatKy_ViPham!F:F, B30, NhatKy_ViPham!C:C, "T15")</f>
        <v>100</v>
      </c>
      <c r="AG30" s="6">
        <f>100 + SUMIFS(NhatKy_ViPham!J:J, NhatKy_ViPham!E:E, "12_Anh_C", NhatKy_ViPham!F:F, B30, NhatKy_ViPham!C:C, "T16") - SUMIFS(NhatKy_ViPham!K:K, NhatKy_ViPham!E:E, "12_Anh_C", NhatKy_ViPham!F:F, B30, NhatKy_ViPham!C:C, "T16")</f>
        <v>100</v>
      </c>
      <c r="AH30" s="6">
        <f>100 + SUMIFS(NhatKy_ViPham!J:J, NhatKy_ViPham!E:E, "12_Anh_C", NhatKy_ViPham!F:F, B30, NhatKy_ViPham!C:C, "T17") - SUMIFS(NhatKy_ViPham!K:K, NhatKy_ViPham!E:E, "12_Anh_C", NhatKy_ViPham!F:F, B30, NhatKy_ViPham!C:C, "T17")</f>
        <v>100</v>
      </c>
      <c r="AI30" s="6">
        <f>100 + SUMIFS(NhatKy_ViPham!J:J, NhatKy_ViPham!E:E, "12_Anh_C", NhatKy_ViPham!F:F, B30, NhatKy_ViPham!C:C, "T18") - SUMIFS(NhatKy_ViPham!K:K, NhatKy_ViPham!E:E, "12_Anh_C", NhatKy_ViPham!F:F, B30, NhatKy_ViPham!C:C, "T18")</f>
        <v>100</v>
      </c>
      <c r="AJ30" s="6">
        <f>100 + SUMIFS(NhatKy_ViPham!J:J, NhatKy_ViPham!E:E, "12_Anh_C", NhatKy_ViPham!F:F, B30, NhatKy_ViPham!C:C, "T19") - SUMIFS(NhatKy_ViPham!K:K, NhatKy_ViPham!E:E, "12_Anh_C", NhatKy_ViPham!F:F, B30, NhatKy_ViPham!C:C, "T19")</f>
        <v>100</v>
      </c>
      <c r="AK30" s="6">
        <f>100 + SUMIFS(NhatKy_ViPham!J:J, NhatKy_ViPham!E:E, "12_Anh_C", NhatKy_ViPham!F:F, B30, NhatKy_ViPham!C:C, "T20") - SUMIFS(NhatKy_ViPham!K:K, NhatKy_ViPham!E:E, "12_Anh_C", NhatKy_ViPham!F:F, B30, NhatKy_ViPham!C:C, "T20")</f>
        <v>100</v>
      </c>
      <c r="AL30" s="6">
        <f>100 + SUMIFS(NhatKy_ViPham!J:J, NhatKy_ViPham!E:E, "12_Anh_C", NhatKy_ViPham!F:F, B30, NhatKy_ViPham!C:C, "T21") - SUMIFS(NhatKy_ViPham!K:K, NhatKy_ViPham!E:E, "12_Anh_C", NhatKy_ViPham!F:F, B30, NhatKy_ViPham!C:C, "T21")</f>
        <v>100</v>
      </c>
      <c r="AM30" s="6">
        <f>100 + SUMIFS(NhatKy_ViPham!J:J, NhatKy_ViPham!E:E, "12_Anh_C", NhatKy_ViPham!F:F, B30, NhatKy_ViPham!C:C, "T22") - SUMIFS(NhatKy_ViPham!K:K, NhatKy_ViPham!E:E, "12_Anh_C", NhatKy_ViPham!F:F, B30, NhatKy_ViPham!C:C, "T22")</f>
        <v>100</v>
      </c>
      <c r="AN30" s="6">
        <f>100 + SUMIFS(NhatKy_ViPham!J:J, NhatKy_ViPham!E:E, "12_Anh_C", NhatKy_ViPham!F:F, B30, NhatKy_ViPham!C:C, "T23") - SUMIFS(NhatKy_ViPham!K:K, NhatKy_ViPham!E:E, "12_Anh_C", NhatKy_ViPham!F:F, B30, NhatKy_ViPham!C:C, "T23")</f>
        <v>100</v>
      </c>
      <c r="AO30" s="6">
        <f>100 + SUMIFS(NhatKy_ViPham!J:J, NhatKy_ViPham!E:E, "12_Anh_C", NhatKy_ViPham!F:F, B30, NhatKy_ViPham!C:C, "T24") - SUMIFS(NhatKy_ViPham!K:K, NhatKy_ViPham!E:E, "12_Anh_C", NhatKy_ViPham!F:F, B30, NhatKy_ViPham!C:C, "T24")</f>
        <v>100</v>
      </c>
      <c r="AP30" s="6">
        <f>100 + SUMIFS(NhatKy_ViPham!J:J, NhatKy_ViPham!E:E, "12_Anh_C", NhatKy_ViPham!F:F, B30, NhatKy_ViPham!C:C, "T25") - SUMIFS(NhatKy_ViPham!K:K, NhatKy_ViPham!E:E, "12_Anh_C", NhatKy_ViPham!F:F, B30, NhatKy_ViPham!C:C, "T25")</f>
        <v>100</v>
      </c>
      <c r="AQ30" s="6">
        <f>100 + SUMIFS(NhatKy_ViPham!J:J, NhatKy_ViPham!E:E, "12_Anh_C", NhatKy_ViPham!F:F, B30, NhatKy_ViPham!C:C, "T26") - SUMIFS(NhatKy_ViPham!K:K, NhatKy_ViPham!E:E, "12_Anh_C", NhatKy_ViPham!F:F, B30, NhatKy_ViPham!C:C, "T26")</f>
        <v>100</v>
      </c>
      <c r="AR30" s="6">
        <f>100 + SUMIFS(NhatKy_ViPham!J:J, NhatKy_ViPham!E:E, "12_Anh_C", NhatKy_ViPham!F:F, B30, NhatKy_ViPham!C:C, "T27") - SUMIFS(NhatKy_ViPham!K:K, NhatKy_ViPham!E:E, "12_Anh_C", NhatKy_ViPham!F:F, B30, NhatKy_ViPham!C:C, "T27")</f>
        <v>100</v>
      </c>
      <c r="AS30" s="6">
        <f>100 + SUMIFS(NhatKy_ViPham!J:J, NhatKy_ViPham!E:E, "12_Anh_C", NhatKy_ViPham!F:F, B30, NhatKy_ViPham!C:C, "T28") - SUMIFS(NhatKy_ViPham!K:K, NhatKy_ViPham!E:E, "12_Anh_C", NhatKy_ViPham!F:F, B30, NhatKy_ViPham!C:C, "T28")</f>
        <v>100</v>
      </c>
      <c r="AT30" s="6">
        <f>100 + SUMIFS(NhatKy_ViPham!J:J, NhatKy_ViPham!E:E, "12_Anh_C", NhatKy_ViPham!F:F, B30, NhatKy_ViPham!C:C, "T29") - SUMIFS(NhatKy_ViPham!K:K, NhatKy_ViPham!E:E, "12_Anh_C", NhatKy_ViPham!F:F, B30, NhatKy_ViPham!C:C, "T29")</f>
        <v>100</v>
      </c>
      <c r="AU30" s="6">
        <f>100 + SUMIFS(NhatKy_ViPham!J:J, NhatKy_ViPham!E:E, "12_Anh_C", NhatKy_ViPham!F:F, B30, NhatKy_ViPham!C:C, "T30") - SUMIFS(NhatKy_ViPham!K:K, NhatKy_ViPham!E:E, "12_Anh_C", NhatKy_ViPham!F:F, B30, NhatKy_ViPham!C:C, "T30")</f>
        <v>100</v>
      </c>
      <c r="AV30" s="6">
        <f>100 + SUMIFS(NhatKy_ViPham!J:J, NhatKy_ViPham!E:E, "12_Anh_C", NhatKy_ViPham!F:F, B30, NhatKy_ViPham!C:C, "T31") - SUMIFS(NhatKy_ViPham!K:K, NhatKy_ViPham!E:E, "12_Anh_C", NhatKy_ViPham!F:F, B30, NhatKy_ViPham!C:C, "T31")</f>
        <v>100</v>
      </c>
      <c r="AW30" s="6">
        <f>100 + SUMIFS(NhatKy_ViPham!J:J, NhatKy_ViPham!E:E, "12_Anh_C", NhatKy_ViPham!F:F, B30, NhatKy_ViPham!C:C, "T32") - SUMIFS(NhatKy_ViPham!K:K, NhatKy_ViPham!E:E, "12_Anh_C", NhatKy_ViPham!F:F, B30, NhatKy_ViPham!C:C, "T32")</f>
        <v>100</v>
      </c>
      <c r="AX30" s="6">
        <f>100 + SUMIFS(NhatKy_ViPham!J:J, NhatKy_ViPham!E:E, "12_Anh_C", NhatKy_ViPham!F:F, B30, NhatKy_ViPham!C:C, "T33") - SUMIFS(NhatKy_ViPham!K:K, NhatKy_ViPham!E:E, "12_Anh_C", NhatKy_ViPham!F:F, B30, NhatKy_ViPham!C:C, "T33")</f>
        <v>100</v>
      </c>
      <c r="AY30" s="6">
        <f>100 + SUMIFS(NhatKy_ViPham!J:J, NhatKy_ViPham!E:E, "12_Anh_C", NhatKy_ViPham!F:F, B30, NhatKy_ViPham!C:C, "T34") - SUMIFS(NhatKy_ViPham!K:K, NhatKy_ViPham!E:E, "12_Anh_C", NhatKy_ViPham!F:F, B30, NhatKy_ViPham!C:C, "T34")</f>
        <v>100</v>
      </c>
      <c r="AZ30" s="6">
        <f>100 + SUMIFS(NhatKy_ViPham!J:J, NhatKy_ViPham!E:E, "12_Anh_C", NhatKy_ViPham!F:F, B30, NhatKy_ViPham!C:C, "T35") - SUMIFS(NhatKy_ViPham!K:K, NhatKy_ViPham!E:E, "12_Anh_C", NhatKy_ViPham!F:F, B30, NhatKy_ViPham!C:C, "T35")</f>
        <v>100</v>
      </c>
      <c r="BA30" s="12">
        <f t="shared" si="0"/>
        <v>100</v>
      </c>
      <c r="BB30" s="11" t="s">
        <v>430</v>
      </c>
      <c r="BC30" s="16" t="str">
        <f t="shared" si="1"/>
        <v>Tốt</v>
      </c>
      <c r="BD30" s="15" t="str">
        <f t="shared" si="2"/>
        <v>🟢 BÌNH THƯỜNG</v>
      </c>
    </row>
    <row r="31" spans="1:56" x14ac:dyDescent="0.25">
      <c r="A31" s="4">
        <v>23</v>
      </c>
      <c r="B31" s="10" t="s">
        <v>1318</v>
      </c>
      <c r="C31" s="4" t="s">
        <v>2524</v>
      </c>
      <c r="D31" s="4" t="s">
        <v>429</v>
      </c>
      <c r="E31" s="11" t="s">
        <v>430</v>
      </c>
      <c r="F31" s="7">
        <f>SUMIFS(NhatKy_ViPham!K:K, NhatKy_ViPham!E:E, "12_Anh_C", NhatKy_ViPham!F:F, B31, NhatKy_ViPham!H:H, "L01")</f>
        <v>0</v>
      </c>
      <c r="G31" s="7">
        <f>SUMIFS(NhatKy_ViPham!K:K, NhatKy_ViPham!E:E, "12_Anh_C", NhatKy_ViPham!F:F, B31, NhatKy_ViPham!H:H, "L02")</f>
        <v>0</v>
      </c>
      <c r="H31" s="7">
        <f>SUMIFS(NhatKy_ViPham!K:K, NhatKy_ViPham!E:E, "12_Anh_C", NhatKy_ViPham!F:F, B31, NhatKy_ViPham!H:H, "L03")</f>
        <v>0</v>
      </c>
      <c r="I31" s="7">
        <f>SUMIFS(NhatKy_ViPham!K:K, NhatKy_ViPham!E:E, "12_Anh_C", NhatKy_ViPham!F:F, B31, NhatKy_ViPham!H:H, "L04")</f>
        <v>0</v>
      </c>
      <c r="J31" s="7">
        <f>SUMIFS(NhatKy_ViPham!K:K, NhatKy_ViPham!E:E, "12_Anh_C", NhatKy_ViPham!F:F, B31, NhatKy_ViPham!H:H, "L05")</f>
        <v>0</v>
      </c>
      <c r="K31" s="7">
        <f>SUMIFS(NhatKy_ViPham!K:K, NhatKy_ViPham!E:E, "12_Anh_C", NhatKy_ViPham!F:F, B31, NhatKy_ViPham!H:H, "L06")</f>
        <v>0</v>
      </c>
      <c r="L31" s="7">
        <f>SUMIFS(NhatKy_ViPham!K:K, NhatKy_ViPham!E:E, "12_Anh_C", NhatKy_ViPham!F:F, B31, NhatKy_ViPham!H:H, "L07")</f>
        <v>0</v>
      </c>
      <c r="M31" s="7">
        <f>SUMIFS(NhatKy_ViPham!K:K, NhatKy_ViPham!E:E, "12_Anh_C", NhatKy_ViPham!F:F, B31, NhatKy_ViPham!H:H, "L08")</f>
        <v>0</v>
      </c>
      <c r="N31" s="7">
        <f>SUMIFS(NhatKy_ViPham!K:K, NhatKy_ViPham!E:E, "12_Anh_C", NhatKy_ViPham!F:F, B31, NhatKy_ViPham!H:H, "L09")</f>
        <v>0</v>
      </c>
      <c r="O31" s="7">
        <f>SUMIFS(NhatKy_ViPham!K:K, NhatKy_ViPham!E:E, "12_Anh_C", NhatKy_ViPham!F:F, B31, NhatKy_ViPham!H:H, "L10")</f>
        <v>0</v>
      </c>
      <c r="P31" s="12">
        <f>SUMIFS(NhatKy_ViPham!J:J, NhatKy_ViPham!E:E, "12_Anh_C", NhatKy_ViPham!F:F, B31)</f>
        <v>0</v>
      </c>
      <c r="Q31" s="13">
        <f>SUMIFS(NhatKy_ViPham!K:K, NhatKy_ViPham!E:E, "12_Anh_C", NhatKy_ViPham!F:F, B31)</f>
        <v>0</v>
      </c>
      <c r="R31" s="7">
        <f>100 + SUMIFS(NhatKy_ViPham!J:J, NhatKy_ViPham!E:E, "12_Anh_C", NhatKy_ViPham!F:F, B31, NhatKy_ViPham!C:C, "T1") - SUMIFS(NhatKy_ViPham!K:K, NhatKy_ViPham!E:E, "12_Anh_C", NhatKy_ViPham!F:F, B31, NhatKy_ViPham!C:C, "T1")</f>
        <v>100</v>
      </c>
      <c r="S31" s="7">
        <f>100 + SUMIFS(NhatKy_ViPham!J:J, NhatKy_ViPham!E:E, "12_Anh_C", NhatKy_ViPham!F:F, B31, NhatKy_ViPham!C:C, "T2") - SUMIFS(NhatKy_ViPham!K:K, NhatKy_ViPham!E:E, "12_Anh_C", NhatKy_ViPham!F:F, B31, NhatKy_ViPham!C:C, "T2")</f>
        <v>100</v>
      </c>
      <c r="T31" s="7">
        <f>100 + SUMIFS(NhatKy_ViPham!J:J, NhatKy_ViPham!E:E, "12_Anh_C", NhatKy_ViPham!F:F, B31, NhatKy_ViPham!C:C, "T3") - SUMIFS(NhatKy_ViPham!K:K, NhatKy_ViPham!E:E, "12_Anh_C", NhatKy_ViPham!F:F, B31, NhatKy_ViPham!C:C, "T3")</f>
        <v>100</v>
      </c>
      <c r="U31" s="7">
        <f>100 + SUMIFS(NhatKy_ViPham!J:J, NhatKy_ViPham!E:E, "12_Anh_C", NhatKy_ViPham!F:F, B31, NhatKy_ViPham!C:C, "T4") - SUMIFS(NhatKy_ViPham!K:K, NhatKy_ViPham!E:E, "12_Anh_C", NhatKy_ViPham!F:F, B31, NhatKy_ViPham!C:C, "T4")</f>
        <v>100</v>
      </c>
      <c r="V31" s="7">
        <f>100 + SUMIFS(NhatKy_ViPham!J:J, NhatKy_ViPham!E:E, "12_Anh_C", NhatKy_ViPham!F:F, B31, NhatKy_ViPham!C:C, "T5") - SUMIFS(NhatKy_ViPham!K:K, NhatKy_ViPham!E:E, "12_Anh_C", NhatKy_ViPham!F:F, B31, NhatKy_ViPham!C:C, "T5")</f>
        <v>100</v>
      </c>
      <c r="W31" s="7">
        <f>100 + SUMIFS(NhatKy_ViPham!J:J, NhatKy_ViPham!E:E, "12_Anh_C", NhatKy_ViPham!F:F, B31, NhatKy_ViPham!C:C, "T6") - SUMIFS(NhatKy_ViPham!K:K, NhatKy_ViPham!E:E, "12_Anh_C", NhatKy_ViPham!F:F, B31, NhatKy_ViPham!C:C, "T6")</f>
        <v>100</v>
      </c>
      <c r="X31" s="7">
        <f>100 + SUMIFS(NhatKy_ViPham!J:J, NhatKy_ViPham!E:E, "12_Anh_C", NhatKy_ViPham!F:F, B31, NhatKy_ViPham!C:C, "T7") - SUMIFS(NhatKy_ViPham!K:K, NhatKy_ViPham!E:E, "12_Anh_C", NhatKy_ViPham!F:F, B31, NhatKy_ViPham!C:C, "T7")</f>
        <v>100</v>
      </c>
      <c r="Y31" s="7">
        <f>100 + SUMIFS(NhatKy_ViPham!J:J, NhatKy_ViPham!E:E, "12_Anh_C", NhatKy_ViPham!F:F, B31, NhatKy_ViPham!C:C, "T8") - SUMIFS(NhatKy_ViPham!K:K, NhatKy_ViPham!E:E, "12_Anh_C", NhatKy_ViPham!F:F, B31, NhatKy_ViPham!C:C, "T8")</f>
        <v>100</v>
      </c>
      <c r="Z31" s="7">
        <f>100 + SUMIFS(NhatKy_ViPham!J:J, NhatKy_ViPham!E:E, "12_Anh_C", NhatKy_ViPham!F:F, B31, NhatKy_ViPham!C:C, "T9") - SUMIFS(NhatKy_ViPham!K:K, NhatKy_ViPham!E:E, "12_Anh_C", NhatKy_ViPham!F:F, B31, NhatKy_ViPham!C:C, "T9")</f>
        <v>100</v>
      </c>
      <c r="AA31" s="7">
        <f>100 + SUMIFS(NhatKy_ViPham!J:J, NhatKy_ViPham!E:E, "12_Anh_C", NhatKy_ViPham!F:F, B31, NhatKy_ViPham!C:C, "T10") - SUMIFS(NhatKy_ViPham!K:K, NhatKy_ViPham!E:E, "12_Anh_C", NhatKy_ViPham!F:F, B31, NhatKy_ViPham!C:C, "T10")</f>
        <v>100</v>
      </c>
      <c r="AB31" s="7">
        <f>100 + SUMIFS(NhatKy_ViPham!J:J, NhatKy_ViPham!E:E, "12_Anh_C", NhatKy_ViPham!F:F, B31, NhatKy_ViPham!C:C, "T11") - SUMIFS(NhatKy_ViPham!K:K, NhatKy_ViPham!E:E, "12_Anh_C", NhatKy_ViPham!F:F, B31, NhatKy_ViPham!C:C, "T11")</f>
        <v>100</v>
      </c>
      <c r="AC31" s="7">
        <f>100 + SUMIFS(NhatKy_ViPham!J:J, NhatKy_ViPham!E:E, "12_Anh_C", NhatKy_ViPham!F:F, B31, NhatKy_ViPham!C:C, "T12") - SUMIFS(NhatKy_ViPham!K:K, NhatKy_ViPham!E:E, "12_Anh_C", NhatKy_ViPham!F:F, B31, NhatKy_ViPham!C:C, "T12")</f>
        <v>100</v>
      </c>
      <c r="AD31" s="7">
        <f>100 + SUMIFS(NhatKy_ViPham!J:J, NhatKy_ViPham!E:E, "12_Anh_C", NhatKy_ViPham!F:F, B31, NhatKy_ViPham!C:C, "T13") - SUMIFS(NhatKy_ViPham!K:K, NhatKy_ViPham!E:E, "12_Anh_C", NhatKy_ViPham!F:F, B31, NhatKy_ViPham!C:C, "T13")</f>
        <v>100</v>
      </c>
      <c r="AE31" s="7">
        <f>100 + SUMIFS(NhatKy_ViPham!J:J, NhatKy_ViPham!E:E, "12_Anh_C", NhatKy_ViPham!F:F, B31, NhatKy_ViPham!C:C, "T14") - SUMIFS(NhatKy_ViPham!K:K, NhatKy_ViPham!E:E, "12_Anh_C", NhatKy_ViPham!F:F, B31, NhatKy_ViPham!C:C, "T14")</f>
        <v>100</v>
      </c>
      <c r="AF31" s="7">
        <f>100 + SUMIFS(NhatKy_ViPham!J:J, NhatKy_ViPham!E:E, "12_Anh_C", NhatKy_ViPham!F:F, B31, NhatKy_ViPham!C:C, "T15") - SUMIFS(NhatKy_ViPham!K:K, NhatKy_ViPham!E:E, "12_Anh_C", NhatKy_ViPham!F:F, B31, NhatKy_ViPham!C:C, "T15")</f>
        <v>100</v>
      </c>
      <c r="AG31" s="7">
        <f>100 + SUMIFS(NhatKy_ViPham!J:J, NhatKy_ViPham!E:E, "12_Anh_C", NhatKy_ViPham!F:F, B31, NhatKy_ViPham!C:C, "T16") - SUMIFS(NhatKy_ViPham!K:K, NhatKy_ViPham!E:E, "12_Anh_C", NhatKy_ViPham!F:F, B31, NhatKy_ViPham!C:C, "T16")</f>
        <v>100</v>
      </c>
      <c r="AH31" s="7">
        <f>100 + SUMIFS(NhatKy_ViPham!J:J, NhatKy_ViPham!E:E, "12_Anh_C", NhatKy_ViPham!F:F, B31, NhatKy_ViPham!C:C, "T17") - SUMIFS(NhatKy_ViPham!K:K, NhatKy_ViPham!E:E, "12_Anh_C", NhatKy_ViPham!F:F, B31, NhatKy_ViPham!C:C, "T17")</f>
        <v>100</v>
      </c>
      <c r="AI31" s="7">
        <f>100 + SUMIFS(NhatKy_ViPham!J:J, NhatKy_ViPham!E:E, "12_Anh_C", NhatKy_ViPham!F:F, B31, NhatKy_ViPham!C:C, "T18") - SUMIFS(NhatKy_ViPham!K:K, NhatKy_ViPham!E:E, "12_Anh_C", NhatKy_ViPham!F:F, B31, NhatKy_ViPham!C:C, "T18")</f>
        <v>100</v>
      </c>
      <c r="AJ31" s="7">
        <f>100 + SUMIFS(NhatKy_ViPham!J:J, NhatKy_ViPham!E:E, "12_Anh_C", NhatKy_ViPham!F:F, B31, NhatKy_ViPham!C:C, "T19") - SUMIFS(NhatKy_ViPham!K:K, NhatKy_ViPham!E:E, "12_Anh_C", NhatKy_ViPham!F:F, B31, NhatKy_ViPham!C:C, "T19")</f>
        <v>100</v>
      </c>
      <c r="AK31" s="7">
        <f>100 + SUMIFS(NhatKy_ViPham!J:J, NhatKy_ViPham!E:E, "12_Anh_C", NhatKy_ViPham!F:F, B31, NhatKy_ViPham!C:C, "T20") - SUMIFS(NhatKy_ViPham!K:K, NhatKy_ViPham!E:E, "12_Anh_C", NhatKy_ViPham!F:F, B31, NhatKy_ViPham!C:C, "T20")</f>
        <v>100</v>
      </c>
      <c r="AL31" s="7">
        <f>100 + SUMIFS(NhatKy_ViPham!J:J, NhatKy_ViPham!E:E, "12_Anh_C", NhatKy_ViPham!F:F, B31, NhatKy_ViPham!C:C, "T21") - SUMIFS(NhatKy_ViPham!K:K, NhatKy_ViPham!E:E, "12_Anh_C", NhatKy_ViPham!F:F, B31, NhatKy_ViPham!C:C, "T21")</f>
        <v>100</v>
      </c>
      <c r="AM31" s="7">
        <f>100 + SUMIFS(NhatKy_ViPham!J:J, NhatKy_ViPham!E:E, "12_Anh_C", NhatKy_ViPham!F:F, B31, NhatKy_ViPham!C:C, "T22") - SUMIFS(NhatKy_ViPham!K:K, NhatKy_ViPham!E:E, "12_Anh_C", NhatKy_ViPham!F:F, B31, NhatKy_ViPham!C:C, "T22")</f>
        <v>100</v>
      </c>
      <c r="AN31" s="7">
        <f>100 + SUMIFS(NhatKy_ViPham!J:J, NhatKy_ViPham!E:E, "12_Anh_C", NhatKy_ViPham!F:F, B31, NhatKy_ViPham!C:C, "T23") - SUMIFS(NhatKy_ViPham!K:K, NhatKy_ViPham!E:E, "12_Anh_C", NhatKy_ViPham!F:F, B31, NhatKy_ViPham!C:C, "T23")</f>
        <v>100</v>
      </c>
      <c r="AO31" s="7">
        <f>100 + SUMIFS(NhatKy_ViPham!J:J, NhatKy_ViPham!E:E, "12_Anh_C", NhatKy_ViPham!F:F, B31, NhatKy_ViPham!C:C, "T24") - SUMIFS(NhatKy_ViPham!K:K, NhatKy_ViPham!E:E, "12_Anh_C", NhatKy_ViPham!F:F, B31, NhatKy_ViPham!C:C, "T24")</f>
        <v>100</v>
      </c>
      <c r="AP31" s="7">
        <f>100 + SUMIFS(NhatKy_ViPham!J:J, NhatKy_ViPham!E:E, "12_Anh_C", NhatKy_ViPham!F:F, B31, NhatKy_ViPham!C:C, "T25") - SUMIFS(NhatKy_ViPham!K:K, NhatKy_ViPham!E:E, "12_Anh_C", NhatKy_ViPham!F:F, B31, NhatKy_ViPham!C:C, "T25")</f>
        <v>100</v>
      </c>
      <c r="AQ31" s="7">
        <f>100 + SUMIFS(NhatKy_ViPham!J:J, NhatKy_ViPham!E:E, "12_Anh_C", NhatKy_ViPham!F:F, B31, NhatKy_ViPham!C:C, "T26") - SUMIFS(NhatKy_ViPham!K:K, NhatKy_ViPham!E:E, "12_Anh_C", NhatKy_ViPham!F:F, B31, NhatKy_ViPham!C:C, "T26")</f>
        <v>100</v>
      </c>
      <c r="AR31" s="7">
        <f>100 + SUMIFS(NhatKy_ViPham!J:J, NhatKy_ViPham!E:E, "12_Anh_C", NhatKy_ViPham!F:F, B31, NhatKy_ViPham!C:C, "T27") - SUMIFS(NhatKy_ViPham!K:K, NhatKy_ViPham!E:E, "12_Anh_C", NhatKy_ViPham!F:F, B31, NhatKy_ViPham!C:C, "T27")</f>
        <v>100</v>
      </c>
      <c r="AS31" s="7">
        <f>100 + SUMIFS(NhatKy_ViPham!J:J, NhatKy_ViPham!E:E, "12_Anh_C", NhatKy_ViPham!F:F, B31, NhatKy_ViPham!C:C, "T28") - SUMIFS(NhatKy_ViPham!K:K, NhatKy_ViPham!E:E, "12_Anh_C", NhatKy_ViPham!F:F, B31, NhatKy_ViPham!C:C, "T28")</f>
        <v>100</v>
      </c>
      <c r="AT31" s="7">
        <f>100 + SUMIFS(NhatKy_ViPham!J:J, NhatKy_ViPham!E:E, "12_Anh_C", NhatKy_ViPham!F:F, B31, NhatKy_ViPham!C:C, "T29") - SUMIFS(NhatKy_ViPham!K:K, NhatKy_ViPham!E:E, "12_Anh_C", NhatKy_ViPham!F:F, B31, NhatKy_ViPham!C:C, "T29")</f>
        <v>100</v>
      </c>
      <c r="AU31" s="7">
        <f>100 + SUMIFS(NhatKy_ViPham!J:J, NhatKy_ViPham!E:E, "12_Anh_C", NhatKy_ViPham!F:F, B31, NhatKy_ViPham!C:C, "T30") - SUMIFS(NhatKy_ViPham!K:K, NhatKy_ViPham!E:E, "12_Anh_C", NhatKy_ViPham!F:F, B31, NhatKy_ViPham!C:C, "T30")</f>
        <v>100</v>
      </c>
      <c r="AV31" s="7">
        <f>100 + SUMIFS(NhatKy_ViPham!J:J, NhatKy_ViPham!E:E, "12_Anh_C", NhatKy_ViPham!F:F, B31, NhatKy_ViPham!C:C, "T31") - SUMIFS(NhatKy_ViPham!K:K, NhatKy_ViPham!E:E, "12_Anh_C", NhatKy_ViPham!F:F, B31, NhatKy_ViPham!C:C, "T31")</f>
        <v>100</v>
      </c>
      <c r="AW31" s="7">
        <f>100 + SUMIFS(NhatKy_ViPham!J:J, NhatKy_ViPham!E:E, "12_Anh_C", NhatKy_ViPham!F:F, B31, NhatKy_ViPham!C:C, "T32") - SUMIFS(NhatKy_ViPham!K:K, NhatKy_ViPham!E:E, "12_Anh_C", NhatKy_ViPham!F:F, B31, NhatKy_ViPham!C:C, "T32")</f>
        <v>100</v>
      </c>
      <c r="AX31" s="7">
        <f>100 + SUMIFS(NhatKy_ViPham!J:J, NhatKy_ViPham!E:E, "12_Anh_C", NhatKy_ViPham!F:F, B31, NhatKy_ViPham!C:C, "T33") - SUMIFS(NhatKy_ViPham!K:K, NhatKy_ViPham!E:E, "12_Anh_C", NhatKy_ViPham!F:F, B31, NhatKy_ViPham!C:C, "T33")</f>
        <v>100</v>
      </c>
      <c r="AY31" s="7">
        <f>100 + SUMIFS(NhatKy_ViPham!J:J, NhatKy_ViPham!E:E, "12_Anh_C", NhatKy_ViPham!F:F, B31, NhatKy_ViPham!C:C, "T34") - SUMIFS(NhatKy_ViPham!K:K, NhatKy_ViPham!E:E, "12_Anh_C", NhatKy_ViPham!F:F, B31, NhatKy_ViPham!C:C, "T34")</f>
        <v>100</v>
      </c>
      <c r="AZ31" s="7">
        <f>100 + SUMIFS(NhatKy_ViPham!J:J, NhatKy_ViPham!E:E, "12_Anh_C", NhatKy_ViPham!F:F, B31, NhatKy_ViPham!C:C, "T35") - SUMIFS(NhatKy_ViPham!K:K, NhatKy_ViPham!E:E, "12_Anh_C", NhatKy_ViPham!F:F, B31, NhatKy_ViPham!C:C, "T35")</f>
        <v>100</v>
      </c>
      <c r="BA31" s="12">
        <f t="shared" si="0"/>
        <v>100</v>
      </c>
      <c r="BB31" s="11" t="s">
        <v>430</v>
      </c>
      <c r="BC31" s="14" t="str">
        <f t="shared" si="1"/>
        <v>Tốt</v>
      </c>
      <c r="BD31" s="10" t="str">
        <f t="shared" si="2"/>
        <v>🟢 BÌNH THƯỜNG</v>
      </c>
    </row>
    <row r="32" spans="1:56" x14ac:dyDescent="0.25">
      <c r="A32" s="5">
        <v>24</v>
      </c>
      <c r="B32" s="15" t="s">
        <v>3014</v>
      </c>
      <c r="C32" s="5" t="s">
        <v>3015</v>
      </c>
      <c r="D32" s="5" t="s">
        <v>429</v>
      </c>
      <c r="E32" s="11" t="s">
        <v>430</v>
      </c>
      <c r="F32" s="6">
        <f>SUMIFS(NhatKy_ViPham!K:K, NhatKy_ViPham!E:E, "12_Anh_C", NhatKy_ViPham!F:F, B32, NhatKy_ViPham!H:H, "L01")</f>
        <v>0</v>
      </c>
      <c r="G32" s="6">
        <f>SUMIFS(NhatKy_ViPham!K:K, NhatKy_ViPham!E:E, "12_Anh_C", NhatKy_ViPham!F:F, B32, NhatKy_ViPham!H:H, "L02")</f>
        <v>0</v>
      </c>
      <c r="H32" s="6">
        <f>SUMIFS(NhatKy_ViPham!K:K, NhatKy_ViPham!E:E, "12_Anh_C", NhatKy_ViPham!F:F, B32, NhatKy_ViPham!H:H, "L03")</f>
        <v>0</v>
      </c>
      <c r="I32" s="6">
        <f>SUMIFS(NhatKy_ViPham!K:K, NhatKy_ViPham!E:E, "12_Anh_C", NhatKy_ViPham!F:F, B32, NhatKy_ViPham!H:H, "L04")</f>
        <v>0</v>
      </c>
      <c r="J32" s="6">
        <f>SUMIFS(NhatKy_ViPham!K:K, NhatKy_ViPham!E:E, "12_Anh_C", NhatKy_ViPham!F:F, B32, NhatKy_ViPham!H:H, "L05")</f>
        <v>0</v>
      </c>
      <c r="K32" s="6">
        <f>SUMIFS(NhatKy_ViPham!K:K, NhatKy_ViPham!E:E, "12_Anh_C", NhatKy_ViPham!F:F, B32, NhatKy_ViPham!H:H, "L06")</f>
        <v>0</v>
      </c>
      <c r="L32" s="6">
        <f>SUMIFS(NhatKy_ViPham!K:K, NhatKy_ViPham!E:E, "12_Anh_C", NhatKy_ViPham!F:F, B32, NhatKy_ViPham!H:H, "L07")</f>
        <v>0</v>
      </c>
      <c r="M32" s="6">
        <f>SUMIFS(NhatKy_ViPham!K:K, NhatKy_ViPham!E:E, "12_Anh_C", NhatKy_ViPham!F:F, B32, NhatKy_ViPham!H:H, "L08")</f>
        <v>0</v>
      </c>
      <c r="N32" s="6">
        <f>SUMIFS(NhatKy_ViPham!K:K, NhatKy_ViPham!E:E, "12_Anh_C", NhatKy_ViPham!F:F, B32, NhatKy_ViPham!H:H, "L09")</f>
        <v>0</v>
      </c>
      <c r="O32" s="6">
        <f>SUMIFS(NhatKy_ViPham!K:K, NhatKy_ViPham!E:E, "12_Anh_C", NhatKy_ViPham!F:F, B32, NhatKy_ViPham!H:H, "L10")</f>
        <v>0</v>
      </c>
      <c r="P32" s="12">
        <f>SUMIFS(NhatKy_ViPham!J:J, NhatKy_ViPham!E:E, "12_Anh_C", NhatKy_ViPham!F:F, B32)</f>
        <v>0</v>
      </c>
      <c r="Q32" s="13">
        <f>SUMIFS(NhatKy_ViPham!K:K, NhatKy_ViPham!E:E, "12_Anh_C", NhatKy_ViPham!F:F, B32)</f>
        <v>0</v>
      </c>
      <c r="R32" s="6">
        <f>100 + SUMIFS(NhatKy_ViPham!J:J, NhatKy_ViPham!E:E, "12_Anh_C", NhatKy_ViPham!F:F, B32, NhatKy_ViPham!C:C, "T1") - SUMIFS(NhatKy_ViPham!K:K, NhatKy_ViPham!E:E, "12_Anh_C", NhatKy_ViPham!F:F, B32, NhatKy_ViPham!C:C, "T1")</f>
        <v>100</v>
      </c>
      <c r="S32" s="6">
        <f>100 + SUMIFS(NhatKy_ViPham!J:J, NhatKy_ViPham!E:E, "12_Anh_C", NhatKy_ViPham!F:F, B32, NhatKy_ViPham!C:C, "T2") - SUMIFS(NhatKy_ViPham!K:K, NhatKy_ViPham!E:E, "12_Anh_C", NhatKy_ViPham!F:F, B32, NhatKy_ViPham!C:C, "T2")</f>
        <v>100</v>
      </c>
      <c r="T32" s="6">
        <f>100 + SUMIFS(NhatKy_ViPham!J:J, NhatKy_ViPham!E:E, "12_Anh_C", NhatKy_ViPham!F:F, B32, NhatKy_ViPham!C:C, "T3") - SUMIFS(NhatKy_ViPham!K:K, NhatKy_ViPham!E:E, "12_Anh_C", NhatKy_ViPham!F:F, B32, NhatKy_ViPham!C:C, "T3")</f>
        <v>100</v>
      </c>
      <c r="U32" s="6">
        <f>100 + SUMIFS(NhatKy_ViPham!J:J, NhatKy_ViPham!E:E, "12_Anh_C", NhatKy_ViPham!F:F, B32, NhatKy_ViPham!C:C, "T4") - SUMIFS(NhatKy_ViPham!K:K, NhatKy_ViPham!E:E, "12_Anh_C", NhatKy_ViPham!F:F, B32, NhatKy_ViPham!C:C, "T4")</f>
        <v>100</v>
      </c>
      <c r="V32" s="6">
        <f>100 + SUMIFS(NhatKy_ViPham!J:J, NhatKy_ViPham!E:E, "12_Anh_C", NhatKy_ViPham!F:F, B32, NhatKy_ViPham!C:C, "T5") - SUMIFS(NhatKy_ViPham!K:K, NhatKy_ViPham!E:E, "12_Anh_C", NhatKy_ViPham!F:F, B32, NhatKy_ViPham!C:C, "T5")</f>
        <v>100</v>
      </c>
      <c r="W32" s="6">
        <f>100 + SUMIFS(NhatKy_ViPham!J:J, NhatKy_ViPham!E:E, "12_Anh_C", NhatKy_ViPham!F:F, B32, NhatKy_ViPham!C:C, "T6") - SUMIFS(NhatKy_ViPham!K:K, NhatKy_ViPham!E:E, "12_Anh_C", NhatKy_ViPham!F:F, B32, NhatKy_ViPham!C:C, "T6")</f>
        <v>100</v>
      </c>
      <c r="X32" s="6">
        <f>100 + SUMIFS(NhatKy_ViPham!J:J, NhatKy_ViPham!E:E, "12_Anh_C", NhatKy_ViPham!F:F, B32, NhatKy_ViPham!C:C, "T7") - SUMIFS(NhatKy_ViPham!K:K, NhatKy_ViPham!E:E, "12_Anh_C", NhatKy_ViPham!F:F, B32, NhatKy_ViPham!C:C, "T7")</f>
        <v>100</v>
      </c>
      <c r="Y32" s="6">
        <f>100 + SUMIFS(NhatKy_ViPham!J:J, NhatKy_ViPham!E:E, "12_Anh_C", NhatKy_ViPham!F:F, B32, NhatKy_ViPham!C:C, "T8") - SUMIFS(NhatKy_ViPham!K:K, NhatKy_ViPham!E:E, "12_Anh_C", NhatKy_ViPham!F:F, B32, NhatKy_ViPham!C:C, "T8")</f>
        <v>100</v>
      </c>
      <c r="Z32" s="6">
        <f>100 + SUMIFS(NhatKy_ViPham!J:J, NhatKy_ViPham!E:E, "12_Anh_C", NhatKy_ViPham!F:F, B32, NhatKy_ViPham!C:C, "T9") - SUMIFS(NhatKy_ViPham!K:K, NhatKy_ViPham!E:E, "12_Anh_C", NhatKy_ViPham!F:F, B32, NhatKy_ViPham!C:C, "T9")</f>
        <v>100</v>
      </c>
      <c r="AA32" s="6">
        <f>100 + SUMIFS(NhatKy_ViPham!J:J, NhatKy_ViPham!E:E, "12_Anh_C", NhatKy_ViPham!F:F, B32, NhatKy_ViPham!C:C, "T10") - SUMIFS(NhatKy_ViPham!K:K, NhatKy_ViPham!E:E, "12_Anh_C", NhatKy_ViPham!F:F, B32, NhatKy_ViPham!C:C, "T10")</f>
        <v>100</v>
      </c>
      <c r="AB32" s="6">
        <f>100 + SUMIFS(NhatKy_ViPham!J:J, NhatKy_ViPham!E:E, "12_Anh_C", NhatKy_ViPham!F:F, B32, NhatKy_ViPham!C:C, "T11") - SUMIFS(NhatKy_ViPham!K:K, NhatKy_ViPham!E:E, "12_Anh_C", NhatKy_ViPham!F:F, B32, NhatKy_ViPham!C:C, "T11")</f>
        <v>100</v>
      </c>
      <c r="AC32" s="6">
        <f>100 + SUMIFS(NhatKy_ViPham!J:J, NhatKy_ViPham!E:E, "12_Anh_C", NhatKy_ViPham!F:F, B32, NhatKy_ViPham!C:C, "T12") - SUMIFS(NhatKy_ViPham!K:K, NhatKy_ViPham!E:E, "12_Anh_C", NhatKy_ViPham!F:F, B32, NhatKy_ViPham!C:C, "T12")</f>
        <v>100</v>
      </c>
      <c r="AD32" s="6">
        <f>100 + SUMIFS(NhatKy_ViPham!J:J, NhatKy_ViPham!E:E, "12_Anh_C", NhatKy_ViPham!F:F, B32, NhatKy_ViPham!C:C, "T13") - SUMIFS(NhatKy_ViPham!K:K, NhatKy_ViPham!E:E, "12_Anh_C", NhatKy_ViPham!F:F, B32, NhatKy_ViPham!C:C, "T13")</f>
        <v>100</v>
      </c>
      <c r="AE32" s="6">
        <f>100 + SUMIFS(NhatKy_ViPham!J:J, NhatKy_ViPham!E:E, "12_Anh_C", NhatKy_ViPham!F:F, B32, NhatKy_ViPham!C:C, "T14") - SUMIFS(NhatKy_ViPham!K:K, NhatKy_ViPham!E:E, "12_Anh_C", NhatKy_ViPham!F:F, B32, NhatKy_ViPham!C:C, "T14")</f>
        <v>100</v>
      </c>
      <c r="AF32" s="6">
        <f>100 + SUMIFS(NhatKy_ViPham!J:J, NhatKy_ViPham!E:E, "12_Anh_C", NhatKy_ViPham!F:F, B32, NhatKy_ViPham!C:C, "T15") - SUMIFS(NhatKy_ViPham!K:K, NhatKy_ViPham!E:E, "12_Anh_C", NhatKy_ViPham!F:F, B32, NhatKy_ViPham!C:C, "T15")</f>
        <v>100</v>
      </c>
      <c r="AG32" s="6">
        <f>100 + SUMIFS(NhatKy_ViPham!J:J, NhatKy_ViPham!E:E, "12_Anh_C", NhatKy_ViPham!F:F, B32, NhatKy_ViPham!C:C, "T16") - SUMIFS(NhatKy_ViPham!K:K, NhatKy_ViPham!E:E, "12_Anh_C", NhatKy_ViPham!F:F, B32, NhatKy_ViPham!C:C, "T16")</f>
        <v>100</v>
      </c>
      <c r="AH32" s="6">
        <f>100 + SUMIFS(NhatKy_ViPham!J:J, NhatKy_ViPham!E:E, "12_Anh_C", NhatKy_ViPham!F:F, B32, NhatKy_ViPham!C:C, "T17") - SUMIFS(NhatKy_ViPham!K:K, NhatKy_ViPham!E:E, "12_Anh_C", NhatKy_ViPham!F:F, B32, NhatKy_ViPham!C:C, "T17")</f>
        <v>100</v>
      </c>
      <c r="AI32" s="6">
        <f>100 + SUMIFS(NhatKy_ViPham!J:J, NhatKy_ViPham!E:E, "12_Anh_C", NhatKy_ViPham!F:F, B32, NhatKy_ViPham!C:C, "T18") - SUMIFS(NhatKy_ViPham!K:K, NhatKy_ViPham!E:E, "12_Anh_C", NhatKy_ViPham!F:F, B32, NhatKy_ViPham!C:C, "T18")</f>
        <v>100</v>
      </c>
      <c r="AJ32" s="6">
        <f>100 + SUMIFS(NhatKy_ViPham!J:J, NhatKy_ViPham!E:E, "12_Anh_C", NhatKy_ViPham!F:F, B32, NhatKy_ViPham!C:C, "T19") - SUMIFS(NhatKy_ViPham!K:K, NhatKy_ViPham!E:E, "12_Anh_C", NhatKy_ViPham!F:F, B32, NhatKy_ViPham!C:C, "T19")</f>
        <v>100</v>
      </c>
      <c r="AK32" s="6">
        <f>100 + SUMIFS(NhatKy_ViPham!J:J, NhatKy_ViPham!E:E, "12_Anh_C", NhatKy_ViPham!F:F, B32, NhatKy_ViPham!C:C, "T20") - SUMIFS(NhatKy_ViPham!K:K, NhatKy_ViPham!E:E, "12_Anh_C", NhatKy_ViPham!F:F, B32, NhatKy_ViPham!C:C, "T20")</f>
        <v>100</v>
      </c>
      <c r="AL32" s="6">
        <f>100 + SUMIFS(NhatKy_ViPham!J:J, NhatKy_ViPham!E:E, "12_Anh_C", NhatKy_ViPham!F:F, B32, NhatKy_ViPham!C:C, "T21") - SUMIFS(NhatKy_ViPham!K:K, NhatKy_ViPham!E:E, "12_Anh_C", NhatKy_ViPham!F:F, B32, NhatKy_ViPham!C:C, "T21")</f>
        <v>100</v>
      </c>
      <c r="AM32" s="6">
        <f>100 + SUMIFS(NhatKy_ViPham!J:J, NhatKy_ViPham!E:E, "12_Anh_C", NhatKy_ViPham!F:F, B32, NhatKy_ViPham!C:C, "T22") - SUMIFS(NhatKy_ViPham!K:K, NhatKy_ViPham!E:E, "12_Anh_C", NhatKy_ViPham!F:F, B32, NhatKy_ViPham!C:C, "T22")</f>
        <v>100</v>
      </c>
      <c r="AN32" s="6">
        <f>100 + SUMIFS(NhatKy_ViPham!J:J, NhatKy_ViPham!E:E, "12_Anh_C", NhatKy_ViPham!F:F, B32, NhatKy_ViPham!C:C, "T23") - SUMIFS(NhatKy_ViPham!K:K, NhatKy_ViPham!E:E, "12_Anh_C", NhatKy_ViPham!F:F, B32, NhatKy_ViPham!C:C, "T23")</f>
        <v>100</v>
      </c>
      <c r="AO32" s="6">
        <f>100 + SUMIFS(NhatKy_ViPham!J:J, NhatKy_ViPham!E:E, "12_Anh_C", NhatKy_ViPham!F:F, B32, NhatKy_ViPham!C:C, "T24") - SUMIFS(NhatKy_ViPham!K:K, NhatKy_ViPham!E:E, "12_Anh_C", NhatKy_ViPham!F:F, B32, NhatKy_ViPham!C:C, "T24")</f>
        <v>100</v>
      </c>
      <c r="AP32" s="6">
        <f>100 + SUMIFS(NhatKy_ViPham!J:J, NhatKy_ViPham!E:E, "12_Anh_C", NhatKy_ViPham!F:F, B32, NhatKy_ViPham!C:C, "T25") - SUMIFS(NhatKy_ViPham!K:K, NhatKy_ViPham!E:E, "12_Anh_C", NhatKy_ViPham!F:F, B32, NhatKy_ViPham!C:C, "T25")</f>
        <v>100</v>
      </c>
      <c r="AQ32" s="6">
        <f>100 + SUMIFS(NhatKy_ViPham!J:J, NhatKy_ViPham!E:E, "12_Anh_C", NhatKy_ViPham!F:F, B32, NhatKy_ViPham!C:C, "T26") - SUMIFS(NhatKy_ViPham!K:K, NhatKy_ViPham!E:E, "12_Anh_C", NhatKy_ViPham!F:F, B32, NhatKy_ViPham!C:C, "T26")</f>
        <v>100</v>
      </c>
      <c r="AR32" s="6">
        <f>100 + SUMIFS(NhatKy_ViPham!J:J, NhatKy_ViPham!E:E, "12_Anh_C", NhatKy_ViPham!F:F, B32, NhatKy_ViPham!C:C, "T27") - SUMIFS(NhatKy_ViPham!K:K, NhatKy_ViPham!E:E, "12_Anh_C", NhatKy_ViPham!F:F, B32, NhatKy_ViPham!C:C, "T27")</f>
        <v>100</v>
      </c>
      <c r="AS32" s="6">
        <f>100 + SUMIFS(NhatKy_ViPham!J:J, NhatKy_ViPham!E:E, "12_Anh_C", NhatKy_ViPham!F:F, B32, NhatKy_ViPham!C:C, "T28") - SUMIFS(NhatKy_ViPham!K:K, NhatKy_ViPham!E:E, "12_Anh_C", NhatKy_ViPham!F:F, B32, NhatKy_ViPham!C:C, "T28")</f>
        <v>100</v>
      </c>
      <c r="AT32" s="6">
        <f>100 + SUMIFS(NhatKy_ViPham!J:J, NhatKy_ViPham!E:E, "12_Anh_C", NhatKy_ViPham!F:F, B32, NhatKy_ViPham!C:C, "T29") - SUMIFS(NhatKy_ViPham!K:K, NhatKy_ViPham!E:E, "12_Anh_C", NhatKy_ViPham!F:F, B32, NhatKy_ViPham!C:C, "T29")</f>
        <v>100</v>
      </c>
      <c r="AU32" s="6">
        <f>100 + SUMIFS(NhatKy_ViPham!J:J, NhatKy_ViPham!E:E, "12_Anh_C", NhatKy_ViPham!F:F, B32, NhatKy_ViPham!C:C, "T30") - SUMIFS(NhatKy_ViPham!K:K, NhatKy_ViPham!E:E, "12_Anh_C", NhatKy_ViPham!F:F, B32, NhatKy_ViPham!C:C, "T30")</f>
        <v>100</v>
      </c>
      <c r="AV32" s="6">
        <f>100 + SUMIFS(NhatKy_ViPham!J:J, NhatKy_ViPham!E:E, "12_Anh_C", NhatKy_ViPham!F:F, B32, NhatKy_ViPham!C:C, "T31") - SUMIFS(NhatKy_ViPham!K:K, NhatKy_ViPham!E:E, "12_Anh_C", NhatKy_ViPham!F:F, B32, NhatKy_ViPham!C:C, "T31")</f>
        <v>100</v>
      </c>
      <c r="AW32" s="6">
        <f>100 + SUMIFS(NhatKy_ViPham!J:J, NhatKy_ViPham!E:E, "12_Anh_C", NhatKy_ViPham!F:F, B32, NhatKy_ViPham!C:C, "T32") - SUMIFS(NhatKy_ViPham!K:K, NhatKy_ViPham!E:E, "12_Anh_C", NhatKy_ViPham!F:F, B32, NhatKy_ViPham!C:C, "T32")</f>
        <v>100</v>
      </c>
      <c r="AX32" s="6">
        <f>100 + SUMIFS(NhatKy_ViPham!J:J, NhatKy_ViPham!E:E, "12_Anh_C", NhatKy_ViPham!F:F, B32, NhatKy_ViPham!C:C, "T33") - SUMIFS(NhatKy_ViPham!K:K, NhatKy_ViPham!E:E, "12_Anh_C", NhatKy_ViPham!F:F, B32, NhatKy_ViPham!C:C, "T33")</f>
        <v>100</v>
      </c>
      <c r="AY32" s="6">
        <f>100 + SUMIFS(NhatKy_ViPham!J:J, NhatKy_ViPham!E:E, "12_Anh_C", NhatKy_ViPham!F:F, B32, NhatKy_ViPham!C:C, "T34") - SUMIFS(NhatKy_ViPham!K:K, NhatKy_ViPham!E:E, "12_Anh_C", NhatKy_ViPham!F:F, B32, NhatKy_ViPham!C:C, "T34")</f>
        <v>100</v>
      </c>
      <c r="AZ32" s="6">
        <f>100 + SUMIFS(NhatKy_ViPham!J:J, NhatKy_ViPham!E:E, "12_Anh_C", NhatKy_ViPham!F:F, B32, NhatKy_ViPham!C:C, "T35") - SUMIFS(NhatKy_ViPham!K:K, NhatKy_ViPham!E:E, "12_Anh_C", NhatKy_ViPham!F:F, B32, NhatKy_ViPham!C:C, "T35")</f>
        <v>100</v>
      </c>
      <c r="BA32" s="12">
        <f t="shared" si="0"/>
        <v>100</v>
      </c>
      <c r="BB32" s="11" t="s">
        <v>430</v>
      </c>
      <c r="BC32" s="16" t="str">
        <f t="shared" si="1"/>
        <v>Tốt</v>
      </c>
      <c r="BD32" s="15" t="str">
        <f t="shared" si="2"/>
        <v>🟢 BÌNH THƯỜNG</v>
      </c>
    </row>
    <row r="33" spans="1:56" x14ac:dyDescent="0.25">
      <c r="A33" s="4">
        <v>25</v>
      </c>
      <c r="B33" s="10" t="s">
        <v>3016</v>
      </c>
      <c r="C33" s="4" t="s">
        <v>2276</v>
      </c>
      <c r="D33" s="4" t="s">
        <v>429</v>
      </c>
      <c r="E33" s="11" t="s">
        <v>430</v>
      </c>
      <c r="F33" s="7">
        <f>SUMIFS(NhatKy_ViPham!K:K, NhatKy_ViPham!E:E, "12_Anh_C", NhatKy_ViPham!F:F, B33, NhatKy_ViPham!H:H, "L01")</f>
        <v>0</v>
      </c>
      <c r="G33" s="7">
        <f>SUMIFS(NhatKy_ViPham!K:K, NhatKy_ViPham!E:E, "12_Anh_C", NhatKy_ViPham!F:F, B33, NhatKy_ViPham!H:H, "L02")</f>
        <v>0</v>
      </c>
      <c r="H33" s="7">
        <f>SUMIFS(NhatKy_ViPham!K:K, NhatKy_ViPham!E:E, "12_Anh_C", NhatKy_ViPham!F:F, B33, NhatKy_ViPham!H:H, "L03")</f>
        <v>0</v>
      </c>
      <c r="I33" s="7">
        <f>SUMIFS(NhatKy_ViPham!K:K, NhatKy_ViPham!E:E, "12_Anh_C", NhatKy_ViPham!F:F, B33, NhatKy_ViPham!H:H, "L04")</f>
        <v>0</v>
      </c>
      <c r="J33" s="7">
        <f>SUMIFS(NhatKy_ViPham!K:K, NhatKy_ViPham!E:E, "12_Anh_C", NhatKy_ViPham!F:F, B33, NhatKy_ViPham!H:H, "L05")</f>
        <v>0</v>
      </c>
      <c r="K33" s="7">
        <f>SUMIFS(NhatKy_ViPham!K:K, NhatKy_ViPham!E:E, "12_Anh_C", NhatKy_ViPham!F:F, B33, NhatKy_ViPham!H:H, "L06")</f>
        <v>0</v>
      </c>
      <c r="L33" s="7">
        <f>SUMIFS(NhatKy_ViPham!K:K, NhatKy_ViPham!E:E, "12_Anh_C", NhatKy_ViPham!F:F, B33, NhatKy_ViPham!H:H, "L07")</f>
        <v>0</v>
      </c>
      <c r="M33" s="7">
        <f>SUMIFS(NhatKy_ViPham!K:K, NhatKy_ViPham!E:E, "12_Anh_C", NhatKy_ViPham!F:F, B33, NhatKy_ViPham!H:H, "L08")</f>
        <v>0</v>
      </c>
      <c r="N33" s="7">
        <f>SUMIFS(NhatKy_ViPham!K:K, NhatKy_ViPham!E:E, "12_Anh_C", NhatKy_ViPham!F:F, B33, NhatKy_ViPham!H:H, "L09")</f>
        <v>0</v>
      </c>
      <c r="O33" s="7">
        <f>SUMIFS(NhatKy_ViPham!K:K, NhatKy_ViPham!E:E, "12_Anh_C", NhatKy_ViPham!F:F, B33, NhatKy_ViPham!H:H, "L10")</f>
        <v>0</v>
      </c>
      <c r="P33" s="12">
        <f>SUMIFS(NhatKy_ViPham!J:J, NhatKy_ViPham!E:E, "12_Anh_C", NhatKy_ViPham!F:F, B33)</f>
        <v>0</v>
      </c>
      <c r="Q33" s="13">
        <f>SUMIFS(NhatKy_ViPham!K:K, NhatKy_ViPham!E:E, "12_Anh_C", NhatKy_ViPham!F:F, B33)</f>
        <v>0</v>
      </c>
      <c r="R33" s="7">
        <f>100 + SUMIFS(NhatKy_ViPham!J:J, NhatKy_ViPham!E:E, "12_Anh_C", NhatKy_ViPham!F:F, B33, NhatKy_ViPham!C:C, "T1") - SUMIFS(NhatKy_ViPham!K:K, NhatKy_ViPham!E:E, "12_Anh_C", NhatKy_ViPham!F:F, B33, NhatKy_ViPham!C:C, "T1")</f>
        <v>100</v>
      </c>
      <c r="S33" s="7">
        <f>100 + SUMIFS(NhatKy_ViPham!J:J, NhatKy_ViPham!E:E, "12_Anh_C", NhatKy_ViPham!F:F, B33, NhatKy_ViPham!C:C, "T2") - SUMIFS(NhatKy_ViPham!K:K, NhatKy_ViPham!E:E, "12_Anh_C", NhatKy_ViPham!F:F, B33, NhatKy_ViPham!C:C, "T2")</f>
        <v>100</v>
      </c>
      <c r="T33" s="7">
        <f>100 + SUMIFS(NhatKy_ViPham!J:J, NhatKy_ViPham!E:E, "12_Anh_C", NhatKy_ViPham!F:F, B33, NhatKy_ViPham!C:C, "T3") - SUMIFS(NhatKy_ViPham!K:K, NhatKy_ViPham!E:E, "12_Anh_C", NhatKy_ViPham!F:F, B33, NhatKy_ViPham!C:C, "T3")</f>
        <v>100</v>
      </c>
      <c r="U33" s="7">
        <f>100 + SUMIFS(NhatKy_ViPham!J:J, NhatKy_ViPham!E:E, "12_Anh_C", NhatKy_ViPham!F:F, B33, NhatKy_ViPham!C:C, "T4") - SUMIFS(NhatKy_ViPham!K:K, NhatKy_ViPham!E:E, "12_Anh_C", NhatKy_ViPham!F:F, B33, NhatKy_ViPham!C:C, "T4")</f>
        <v>100</v>
      </c>
      <c r="V33" s="7">
        <f>100 + SUMIFS(NhatKy_ViPham!J:J, NhatKy_ViPham!E:E, "12_Anh_C", NhatKy_ViPham!F:F, B33, NhatKy_ViPham!C:C, "T5") - SUMIFS(NhatKy_ViPham!K:K, NhatKy_ViPham!E:E, "12_Anh_C", NhatKy_ViPham!F:F, B33, NhatKy_ViPham!C:C, "T5")</f>
        <v>100</v>
      </c>
      <c r="W33" s="7">
        <f>100 + SUMIFS(NhatKy_ViPham!J:J, NhatKy_ViPham!E:E, "12_Anh_C", NhatKy_ViPham!F:F, B33, NhatKy_ViPham!C:C, "T6") - SUMIFS(NhatKy_ViPham!K:K, NhatKy_ViPham!E:E, "12_Anh_C", NhatKy_ViPham!F:F, B33, NhatKy_ViPham!C:C, "T6")</f>
        <v>100</v>
      </c>
      <c r="X33" s="7">
        <f>100 + SUMIFS(NhatKy_ViPham!J:J, NhatKy_ViPham!E:E, "12_Anh_C", NhatKy_ViPham!F:F, B33, NhatKy_ViPham!C:C, "T7") - SUMIFS(NhatKy_ViPham!K:K, NhatKy_ViPham!E:E, "12_Anh_C", NhatKy_ViPham!F:F, B33, NhatKy_ViPham!C:C, "T7")</f>
        <v>100</v>
      </c>
      <c r="Y33" s="7">
        <f>100 + SUMIFS(NhatKy_ViPham!J:J, NhatKy_ViPham!E:E, "12_Anh_C", NhatKy_ViPham!F:F, B33, NhatKy_ViPham!C:C, "T8") - SUMIFS(NhatKy_ViPham!K:K, NhatKy_ViPham!E:E, "12_Anh_C", NhatKy_ViPham!F:F, B33, NhatKy_ViPham!C:C, "T8")</f>
        <v>100</v>
      </c>
      <c r="Z33" s="7">
        <f>100 + SUMIFS(NhatKy_ViPham!J:J, NhatKy_ViPham!E:E, "12_Anh_C", NhatKy_ViPham!F:F, B33, NhatKy_ViPham!C:C, "T9") - SUMIFS(NhatKy_ViPham!K:K, NhatKy_ViPham!E:E, "12_Anh_C", NhatKy_ViPham!F:F, B33, NhatKy_ViPham!C:C, "T9")</f>
        <v>100</v>
      </c>
      <c r="AA33" s="7">
        <f>100 + SUMIFS(NhatKy_ViPham!J:J, NhatKy_ViPham!E:E, "12_Anh_C", NhatKy_ViPham!F:F, B33, NhatKy_ViPham!C:C, "T10") - SUMIFS(NhatKy_ViPham!K:K, NhatKy_ViPham!E:E, "12_Anh_C", NhatKy_ViPham!F:F, B33, NhatKy_ViPham!C:C, "T10")</f>
        <v>100</v>
      </c>
      <c r="AB33" s="7">
        <f>100 + SUMIFS(NhatKy_ViPham!J:J, NhatKy_ViPham!E:E, "12_Anh_C", NhatKy_ViPham!F:F, B33, NhatKy_ViPham!C:C, "T11") - SUMIFS(NhatKy_ViPham!K:K, NhatKy_ViPham!E:E, "12_Anh_C", NhatKy_ViPham!F:F, B33, NhatKy_ViPham!C:C, "T11")</f>
        <v>100</v>
      </c>
      <c r="AC33" s="7">
        <f>100 + SUMIFS(NhatKy_ViPham!J:J, NhatKy_ViPham!E:E, "12_Anh_C", NhatKy_ViPham!F:F, B33, NhatKy_ViPham!C:C, "T12") - SUMIFS(NhatKy_ViPham!K:K, NhatKy_ViPham!E:E, "12_Anh_C", NhatKy_ViPham!F:F, B33, NhatKy_ViPham!C:C, "T12")</f>
        <v>100</v>
      </c>
      <c r="AD33" s="7">
        <f>100 + SUMIFS(NhatKy_ViPham!J:J, NhatKy_ViPham!E:E, "12_Anh_C", NhatKy_ViPham!F:F, B33, NhatKy_ViPham!C:C, "T13") - SUMIFS(NhatKy_ViPham!K:K, NhatKy_ViPham!E:E, "12_Anh_C", NhatKy_ViPham!F:F, B33, NhatKy_ViPham!C:C, "T13")</f>
        <v>100</v>
      </c>
      <c r="AE33" s="7">
        <f>100 + SUMIFS(NhatKy_ViPham!J:J, NhatKy_ViPham!E:E, "12_Anh_C", NhatKy_ViPham!F:F, B33, NhatKy_ViPham!C:C, "T14") - SUMIFS(NhatKy_ViPham!K:K, NhatKy_ViPham!E:E, "12_Anh_C", NhatKy_ViPham!F:F, B33, NhatKy_ViPham!C:C, "T14")</f>
        <v>100</v>
      </c>
      <c r="AF33" s="7">
        <f>100 + SUMIFS(NhatKy_ViPham!J:J, NhatKy_ViPham!E:E, "12_Anh_C", NhatKy_ViPham!F:F, B33, NhatKy_ViPham!C:C, "T15") - SUMIFS(NhatKy_ViPham!K:K, NhatKy_ViPham!E:E, "12_Anh_C", NhatKy_ViPham!F:F, B33, NhatKy_ViPham!C:C, "T15")</f>
        <v>100</v>
      </c>
      <c r="AG33" s="7">
        <f>100 + SUMIFS(NhatKy_ViPham!J:J, NhatKy_ViPham!E:E, "12_Anh_C", NhatKy_ViPham!F:F, B33, NhatKy_ViPham!C:C, "T16") - SUMIFS(NhatKy_ViPham!K:K, NhatKy_ViPham!E:E, "12_Anh_C", NhatKy_ViPham!F:F, B33, NhatKy_ViPham!C:C, "T16")</f>
        <v>100</v>
      </c>
      <c r="AH33" s="7">
        <f>100 + SUMIFS(NhatKy_ViPham!J:J, NhatKy_ViPham!E:E, "12_Anh_C", NhatKy_ViPham!F:F, B33, NhatKy_ViPham!C:C, "T17") - SUMIFS(NhatKy_ViPham!K:K, NhatKy_ViPham!E:E, "12_Anh_C", NhatKy_ViPham!F:F, B33, NhatKy_ViPham!C:C, "T17")</f>
        <v>100</v>
      </c>
      <c r="AI33" s="7">
        <f>100 + SUMIFS(NhatKy_ViPham!J:J, NhatKy_ViPham!E:E, "12_Anh_C", NhatKy_ViPham!F:F, B33, NhatKy_ViPham!C:C, "T18") - SUMIFS(NhatKy_ViPham!K:K, NhatKy_ViPham!E:E, "12_Anh_C", NhatKy_ViPham!F:F, B33, NhatKy_ViPham!C:C, "T18")</f>
        <v>100</v>
      </c>
      <c r="AJ33" s="7">
        <f>100 + SUMIFS(NhatKy_ViPham!J:J, NhatKy_ViPham!E:E, "12_Anh_C", NhatKy_ViPham!F:F, B33, NhatKy_ViPham!C:C, "T19") - SUMIFS(NhatKy_ViPham!K:K, NhatKy_ViPham!E:E, "12_Anh_C", NhatKy_ViPham!F:F, B33, NhatKy_ViPham!C:C, "T19")</f>
        <v>100</v>
      </c>
      <c r="AK33" s="7">
        <f>100 + SUMIFS(NhatKy_ViPham!J:J, NhatKy_ViPham!E:E, "12_Anh_C", NhatKy_ViPham!F:F, B33, NhatKy_ViPham!C:C, "T20") - SUMIFS(NhatKy_ViPham!K:K, NhatKy_ViPham!E:E, "12_Anh_C", NhatKy_ViPham!F:F, B33, NhatKy_ViPham!C:C, "T20")</f>
        <v>100</v>
      </c>
      <c r="AL33" s="7">
        <f>100 + SUMIFS(NhatKy_ViPham!J:J, NhatKy_ViPham!E:E, "12_Anh_C", NhatKy_ViPham!F:F, B33, NhatKy_ViPham!C:C, "T21") - SUMIFS(NhatKy_ViPham!K:K, NhatKy_ViPham!E:E, "12_Anh_C", NhatKy_ViPham!F:F, B33, NhatKy_ViPham!C:C, "T21")</f>
        <v>100</v>
      </c>
      <c r="AM33" s="7">
        <f>100 + SUMIFS(NhatKy_ViPham!J:J, NhatKy_ViPham!E:E, "12_Anh_C", NhatKy_ViPham!F:F, B33, NhatKy_ViPham!C:C, "T22") - SUMIFS(NhatKy_ViPham!K:K, NhatKy_ViPham!E:E, "12_Anh_C", NhatKy_ViPham!F:F, B33, NhatKy_ViPham!C:C, "T22")</f>
        <v>100</v>
      </c>
      <c r="AN33" s="7">
        <f>100 + SUMIFS(NhatKy_ViPham!J:J, NhatKy_ViPham!E:E, "12_Anh_C", NhatKy_ViPham!F:F, B33, NhatKy_ViPham!C:C, "T23") - SUMIFS(NhatKy_ViPham!K:K, NhatKy_ViPham!E:E, "12_Anh_C", NhatKy_ViPham!F:F, B33, NhatKy_ViPham!C:C, "T23")</f>
        <v>100</v>
      </c>
      <c r="AO33" s="7">
        <f>100 + SUMIFS(NhatKy_ViPham!J:J, NhatKy_ViPham!E:E, "12_Anh_C", NhatKy_ViPham!F:F, B33, NhatKy_ViPham!C:C, "T24") - SUMIFS(NhatKy_ViPham!K:K, NhatKy_ViPham!E:E, "12_Anh_C", NhatKy_ViPham!F:F, B33, NhatKy_ViPham!C:C, "T24")</f>
        <v>100</v>
      </c>
      <c r="AP33" s="7">
        <f>100 + SUMIFS(NhatKy_ViPham!J:J, NhatKy_ViPham!E:E, "12_Anh_C", NhatKy_ViPham!F:F, B33, NhatKy_ViPham!C:C, "T25") - SUMIFS(NhatKy_ViPham!K:K, NhatKy_ViPham!E:E, "12_Anh_C", NhatKy_ViPham!F:F, B33, NhatKy_ViPham!C:C, "T25")</f>
        <v>100</v>
      </c>
      <c r="AQ33" s="7">
        <f>100 + SUMIFS(NhatKy_ViPham!J:J, NhatKy_ViPham!E:E, "12_Anh_C", NhatKy_ViPham!F:F, B33, NhatKy_ViPham!C:C, "T26") - SUMIFS(NhatKy_ViPham!K:K, NhatKy_ViPham!E:E, "12_Anh_C", NhatKy_ViPham!F:F, B33, NhatKy_ViPham!C:C, "T26")</f>
        <v>100</v>
      </c>
      <c r="AR33" s="7">
        <f>100 + SUMIFS(NhatKy_ViPham!J:J, NhatKy_ViPham!E:E, "12_Anh_C", NhatKy_ViPham!F:F, B33, NhatKy_ViPham!C:C, "T27") - SUMIFS(NhatKy_ViPham!K:K, NhatKy_ViPham!E:E, "12_Anh_C", NhatKy_ViPham!F:F, B33, NhatKy_ViPham!C:C, "T27")</f>
        <v>100</v>
      </c>
      <c r="AS33" s="7">
        <f>100 + SUMIFS(NhatKy_ViPham!J:J, NhatKy_ViPham!E:E, "12_Anh_C", NhatKy_ViPham!F:F, B33, NhatKy_ViPham!C:C, "T28") - SUMIFS(NhatKy_ViPham!K:K, NhatKy_ViPham!E:E, "12_Anh_C", NhatKy_ViPham!F:F, B33, NhatKy_ViPham!C:C, "T28")</f>
        <v>100</v>
      </c>
      <c r="AT33" s="7">
        <f>100 + SUMIFS(NhatKy_ViPham!J:J, NhatKy_ViPham!E:E, "12_Anh_C", NhatKy_ViPham!F:F, B33, NhatKy_ViPham!C:C, "T29") - SUMIFS(NhatKy_ViPham!K:K, NhatKy_ViPham!E:E, "12_Anh_C", NhatKy_ViPham!F:F, B33, NhatKy_ViPham!C:C, "T29")</f>
        <v>100</v>
      </c>
      <c r="AU33" s="7">
        <f>100 + SUMIFS(NhatKy_ViPham!J:J, NhatKy_ViPham!E:E, "12_Anh_C", NhatKy_ViPham!F:F, B33, NhatKy_ViPham!C:C, "T30") - SUMIFS(NhatKy_ViPham!K:K, NhatKy_ViPham!E:E, "12_Anh_C", NhatKy_ViPham!F:F, B33, NhatKy_ViPham!C:C, "T30")</f>
        <v>100</v>
      </c>
      <c r="AV33" s="7">
        <f>100 + SUMIFS(NhatKy_ViPham!J:J, NhatKy_ViPham!E:E, "12_Anh_C", NhatKy_ViPham!F:F, B33, NhatKy_ViPham!C:C, "T31") - SUMIFS(NhatKy_ViPham!K:K, NhatKy_ViPham!E:E, "12_Anh_C", NhatKy_ViPham!F:F, B33, NhatKy_ViPham!C:C, "T31")</f>
        <v>100</v>
      </c>
      <c r="AW33" s="7">
        <f>100 + SUMIFS(NhatKy_ViPham!J:J, NhatKy_ViPham!E:E, "12_Anh_C", NhatKy_ViPham!F:F, B33, NhatKy_ViPham!C:C, "T32") - SUMIFS(NhatKy_ViPham!K:K, NhatKy_ViPham!E:E, "12_Anh_C", NhatKy_ViPham!F:F, B33, NhatKy_ViPham!C:C, "T32")</f>
        <v>100</v>
      </c>
      <c r="AX33" s="7">
        <f>100 + SUMIFS(NhatKy_ViPham!J:J, NhatKy_ViPham!E:E, "12_Anh_C", NhatKy_ViPham!F:F, B33, NhatKy_ViPham!C:C, "T33") - SUMIFS(NhatKy_ViPham!K:K, NhatKy_ViPham!E:E, "12_Anh_C", NhatKy_ViPham!F:F, B33, NhatKy_ViPham!C:C, "T33")</f>
        <v>100</v>
      </c>
      <c r="AY33" s="7">
        <f>100 + SUMIFS(NhatKy_ViPham!J:J, NhatKy_ViPham!E:E, "12_Anh_C", NhatKy_ViPham!F:F, B33, NhatKy_ViPham!C:C, "T34") - SUMIFS(NhatKy_ViPham!K:K, NhatKy_ViPham!E:E, "12_Anh_C", NhatKy_ViPham!F:F, B33, NhatKy_ViPham!C:C, "T34")</f>
        <v>100</v>
      </c>
      <c r="AZ33" s="7">
        <f>100 + SUMIFS(NhatKy_ViPham!J:J, NhatKy_ViPham!E:E, "12_Anh_C", NhatKy_ViPham!F:F, B33, NhatKy_ViPham!C:C, "T35") - SUMIFS(NhatKy_ViPham!K:K, NhatKy_ViPham!E:E, "12_Anh_C", NhatKy_ViPham!F:F, B33, NhatKy_ViPham!C:C, "T35")</f>
        <v>100</v>
      </c>
      <c r="BA33" s="12">
        <f t="shared" si="0"/>
        <v>100</v>
      </c>
      <c r="BB33" s="11" t="s">
        <v>430</v>
      </c>
      <c r="BC33" s="14" t="str">
        <f t="shared" si="1"/>
        <v>Tốt</v>
      </c>
      <c r="BD33" s="10" t="str">
        <f t="shared" si="2"/>
        <v>🟢 BÌNH THƯỜNG</v>
      </c>
    </row>
    <row r="34" spans="1:56" x14ac:dyDescent="0.25">
      <c r="A34" s="5">
        <v>26</v>
      </c>
      <c r="B34" s="15" t="s">
        <v>1797</v>
      </c>
      <c r="C34" s="5" t="s">
        <v>2531</v>
      </c>
      <c r="D34" s="5" t="s">
        <v>429</v>
      </c>
      <c r="E34" s="11" t="s">
        <v>430</v>
      </c>
      <c r="F34" s="6">
        <f>SUMIFS(NhatKy_ViPham!K:K, NhatKy_ViPham!E:E, "12_Anh_C", NhatKy_ViPham!F:F, B34, NhatKy_ViPham!H:H, "L01")</f>
        <v>0</v>
      </c>
      <c r="G34" s="6">
        <f>SUMIFS(NhatKy_ViPham!K:K, NhatKy_ViPham!E:E, "12_Anh_C", NhatKy_ViPham!F:F, B34, NhatKy_ViPham!H:H, "L02")</f>
        <v>0</v>
      </c>
      <c r="H34" s="6">
        <f>SUMIFS(NhatKy_ViPham!K:K, NhatKy_ViPham!E:E, "12_Anh_C", NhatKy_ViPham!F:F, B34, NhatKy_ViPham!H:H, "L03")</f>
        <v>0</v>
      </c>
      <c r="I34" s="6">
        <f>SUMIFS(NhatKy_ViPham!K:K, NhatKy_ViPham!E:E, "12_Anh_C", NhatKy_ViPham!F:F, B34, NhatKy_ViPham!H:H, "L04")</f>
        <v>0</v>
      </c>
      <c r="J34" s="6">
        <f>SUMIFS(NhatKy_ViPham!K:K, NhatKy_ViPham!E:E, "12_Anh_C", NhatKy_ViPham!F:F, B34, NhatKy_ViPham!H:H, "L05")</f>
        <v>0</v>
      </c>
      <c r="K34" s="6">
        <f>SUMIFS(NhatKy_ViPham!K:K, NhatKy_ViPham!E:E, "12_Anh_C", NhatKy_ViPham!F:F, B34, NhatKy_ViPham!H:H, "L06")</f>
        <v>0</v>
      </c>
      <c r="L34" s="6">
        <f>SUMIFS(NhatKy_ViPham!K:K, NhatKy_ViPham!E:E, "12_Anh_C", NhatKy_ViPham!F:F, B34, NhatKy_ViPham!H:H, "L07")</f>
        <v>0</v>
      </c>
      <c r="M34" s="6">
        <f>SUMIFS(NhatKy_ViPham!K:K, NhatKy_ViPham!E:E, "12_Anh_C", NhatKy_ViPham!F:F, B34, NhatKy_ViPham!H:H, "L08")</f>
        <v>0</v>
      </c>
      <c r="N34" s="6">
        <f>SUMIFS(NhatKy_ViPham!K:K, NhatKy_ViPham!E:E, "12_Anh_C", NhatKy_ViPham!F:F, B34, NhatKy_ViPham!H:H, "L09")</f>
        <v>0</v>
      </c>
      <c r="O34" s="6">
        <f>SUMIFS(NhatKy_ViPham!K:K, NhatKy_ViPham!E:E, "12_Anh_C", NhatKy_ViPham!F:F, B34, NhatKy_ViPham!H:H, "L10")</f>
        <v>0</v>
      </c>
      <c r="P34" s="12">
        <f>SUMIFS(NhatKy_ViPham!J:J, NhatKy_ViPham!E:E, "12_Anh_C", NhatKy_ViPham!F:F, B34)</f>
        <v>0</v>
      </c>
      <c r="Q34" s="13">
        <f>SUMIFS(NhatKy_ViPham!K:K, NhatKy_ViPham!E:E, "12_Anh_C", NhatKy_ViPham!F:F, B34)</f>
        <v>0</v>
      </c>
      <c r="R34" s="6">
        <f>100 + SUMIFS(NhatKy_ViPham!J:J, NhatKy_ViPham!E:E, "12_Anh_C", NhatKy_ViPham!F:F, B34, NhatKy_ViPham!C:C, "T1") - SUMIFS(NhatKy_ViPham!K:K, NhatKy_ViPham!E:E, "12_Anh_C", NhatKy_ViPham!F:F, B34, NhatKy_ViPham!C:C, "T1")</f>
        <v>100</v>
      </c>
      <c r="S34" s="6">
        <f>100 + SUMIFS(NhatKy_ViPham!J:J, NhatKy_ViPham!E:E, "12_Anh_C", NhatKy_ViPham!F:F, B34, NhatKy_ViPham!C:C, "T2") - SUMIFS(NhatKy_ViPham!K:K, NhatKy_ViPham!E:E, "12_Anh_C", NhatKy_ViPham!F:F, B34, NhatKy_ViPham!C:C, "T2")</f>
        <v>100</v>
      </c>
      <c r="T34" s="6">
        <f>100 + SUMIFS(NhatKy_ViPham!J:J, NhatKy_ViPham!E:E, "12_Anh_C", NhatKy_ViPham!F:F, B34, NhatKy_ViPham!C:C, "T3") - SUMIFS(NhatKy_ViPham!K:K, NhatKy_ViPham!E:E, "12_Anh_C", NhatKy_ViPham!F:F, B34, NhatKy_ViPham!C:C, "T3")</f>
        <v>100</v>
      </c>
      <c r="U34" s="6">
        <f>100 + SUMIFS(NhatKy_ViPham!J:J, NhatKy_ViPham!E:E, "12_Anh_C", NhatKy_ViPham!F:F, B34, NhatKy_ViPham!C:C, "T4") - SUMIFS(NhatKy_ViPham!K:K, NhatKy_ViPham!E:E, "12_Anh_C", NhatKy_ViPham!F:F, B34, NhatKy_ViPham!C:C, "T4")</f>
        <v>100</v>
      </c>
      <c r="V34" s="6">
        <f>100 + SUMIFS(NhatKy_ViPham!J:J, NhatKy_ViPham!E:E, "12_Anh_C", NhatKy_ViPham!F:F, B34, NhatKy_ViPham!C:C, "T5") - SUMIFS(NhatKy_ViPham!K:K, NhatKy_ViPham!E:E, "12_Anh_C", NhatKy_ViPham!F:F, B34, NhatKy_ViPham!C:C, "T5")</f>
        <v>100</v>
      </c>
      <c r="W34" s="6">
        <f>100 + SUMIFS(NhatKy_ViPham!J:J, NhatKy_ViPham!E:E, "12_Anh_C", NhatKy_ViPham!F:F, B34, NhatKy_ViPham!C:C, "T6") - SUMIFS(NhatKy_ViPham!K:K, NhatKy_ViPham!E:E, "12_Anh_C", NhatKy_ViPham!F:F, B34, NhatKy_ViPham!C:C, "T6")</f>
        <v>100</v>
      </c>
      <c r="X34" s="6">
        <f>100 + SUMIFS(NhatKy_ViPham!J:J, NhatKy_ViPham!E:E, "12_Anh_C", NhatKy_ViPham!F:F, B34, NhatKy_ViPham!C:C, "T7") - SUMIFS(NhatKy_ViPham!K:K, NhatKy_ViPham!E:E, "12_Anh_C", NhatKy_ViPham!F:F, B34, NhatKy_ViPham!C:C, "T7")</f>
        <v>100</v>
      </c>
      <c r="Y34" s="6">
        <f>100 + SUMIFS(NhatKy_ViPham!J:J, NhatKy_ViPham!E:E, "12_Anh_C", NhatKy_ViPham!F:F, B34, NhatKy_ViPham!C:C, "T8") - SUMIFS(NhatKy_ViPham!K:K, NhatKy_ViPham!E:E, "12_Anh_C", NhatKy_ViPham!F:F, B34, NhatKy_ViPham!C:C, "T8")</f>
        <v>100</v>
      </c>
      <c r="Z34" s="6">
        <f>100 + SUMIFS(NhatKy_ViPham!J:J, NhatKy_ViPham!E:E, "12_Anh_C", NhatKy_ViPham!F:F, B34, NhatKy_ViPham!C:C, "T9") - SUMIFS(NhatKy_ViPham!K:K, NhatKy_ViPham!E:E, "12_Anh_C", NhatKy_ViPham!F:F, B34, NhatKy_ViPham!C:C, "T9")</f>
        <v>100</v>
      </c>
      <c r="AA34" s="6">
        <f>100 + SUMIFS(NhatKy_ViPham!J:J, NhatKy_ViPham!E:E, "12_Anh_C", NhatKy_ViPham!F:F, B34, NhatKy_ViPham!C:C, "T10") - SUMIFS(NhatKy_ViPham!K:K, NhatKy_ViPham!E:E, "12_Anh_C", NhatKy_ViPham!F:F, B34, NhatKy_ViPham!C:C, "T10")</f>
        <v>100</v>
      </c>
      <c r="AB34" s="6">
        <f>100 + SUMIFS(NhatKy_ViPham!J:J, NhatKy_ViPham!E:E, "12_Anh_C", NhatKy_ViPham!F:F, B34, NhatKy_ViPham!C:C, "T11") - SUMIFS(NhatKy_ViPham!K:K, NhatKy_ViPham!E:E, "12_Anh_C", NhatKy_ViPham!F:F, B34, NhatKy_ViPham!C:C, "T11")</f>
        <v>100</v>
      </c>
      <c r="AC34" s="6">
        <f>100 + SUMIFS(NhatKy_ViPham!J:J, NhatKy_ViPham!E:E, "12_Anh_C", NhatKy_ViPham!F:F, B34, NhatKy_ViPham!C:C, "T12") - SUMIFS(NhatKy_ViPham!K:K, NhatKy_ViPham!E:E, "12_Anh_C", NhatKy_ViPham!F:F, B34, NhatKy_ViPham!C:C, "T12")</f>
        <v>100</v>
      </c>
      <c r="AD34" s="6">
        <f>100 + SUMIFS(NhatKy_ViPham!J:J, NhatKy_ViPham!E:E, "12_Anh_C", NhatKy_ViPham!F:F, B34, NhatKy_ViPham!C:C, "T13") - SUMIFS(NhatKy_ViPham!K:K, NhatKy_ViPham!E:E, "12_Anh_C", NhatKy_ViPham!F:F, B34, NhatKy_ViPham!C:C, "T13")</f>
        <v>100</v>
      </c>
      <c r="AE34" s="6">
        <f>100 + SUMIFS(NhatKy_ViPham!J:J, NhatKy_ViPham!E:E, "12_Anh_C", NhatKy_ViPham!F:F, B34, NhatKy_ViPham!C:C, "T14") - SUMIFS(NhatKy_ViPham!K:K, NhatKy_ViPham!E:E, "12_Anh_C", NhatKy_ViPham!F:F, B34, NhatKy_ViPham!C:C, "T14")</f>
        <v>100</v>
      </c>
      <c r="AF34" s="6">
        <f>100 + SUMIFS(NhatKy_ViPham!J:J, NhatKy_ViPham!E:E, "12_Anh_C", NhatKy_ViPham!F:F, B34, NhatKy_ViPham!C:C, "T15") - SUMIFS(NhatKy_ViPham!K:K, NhatKy_ViPham!E:E, "12_Anh_C", NhatKy_ViPham!F:F, B34, NhatKy_ViPham!C:C, "T15")</f>
        <v>100</v>
      </c>
      <c r="AG34" s="6">
        <f>100 + SUMIFS(NhatKy_ViPham!J:J, NhatKy_ViPham!E:E, "12_Anh_C", NhatKy_ViPham!F:F, B34, NhatKy_ViPham!C:C, "T16") - SUMIFS(NhatKy_ViPham!K:K, NhatKy_ViPham!E:E, "12_Anh_C", NhatKy_ViPham!F:F, B34, NhatKy_ViPham!C:C, "T16")</f>
        <v>100</v>
      </c>
      <c r="AH34" s="6">
        <f>100 + SUMIFS(NhatKy_ViPham!J:J, NhatKy_ViPham!E:E, "12_Anh_C", NhatKy_ViPham!F:F, B34, NhatKy_ViPham!C:C, "T17") - SUMIFS(NhatKy_ViPham!K:K, NhatKy_ViPham!E:E, "12_Anh_C", NhatKy_ViPham!F:F, B34, NhatKy_ViPham!C:C, "T17")</f>
        <v>100</v>
      </c>
      <c r="AI34" s="6">
        <f>100 + SUMIFS(NhatKy_ViPham!J:J, NhatKy_ViPham!E:E, "12_Anh_C", NhatKy_ViPham!F:F, B34, NhatKy_ViPham!C:C, "T18") - SUMIFS(NhatKy_ViPham!K:K, NhatKy_ViPham!E:E, "12_Anh_C", NhatKy_ViPham!F:F, B34, NhatKy_ViPham!C:C, "T18")</f>
        <v>100</v>
      </c>
      <c r="AJ34" s="6">
        <f>100 + SUMIFS(NhatKy_ViPham!J:J, NhatKy_ViPham!E:E, "12_Anh_C", NhatKy_ViPham!F:F, B34, NhatKy_ViPham!C:C, "T19") - SUMIFS(NhatKy_ViPham!K:K, NhatKy_ViPham!E:E, "12_Anh_C", NhatKy_ViPham!F:F, B34, NhatKy_ViPham!C:C, "T19")</f>
        <v>100</v>
      </c>
      <c r="AK34" s="6">
        <f>100 + SUMIFS(NhatKy_ViPham!J:J, NhatKy_ViPham!E:E, "12_Anh_C", NhatKy_ViPham!F:F, B34, NhatKy_ViPham!C:C, "T20") - SUMIFS(NhatKy_ViPham!K:K, NhatKy_ViPham!E:E, "12_Anh_C", NhatKy_ViPham!F:F, B34, NhatKy_ViPham!C:C, "T20")</f>
        <v>100</v>
      </c>
      <c r="AL34" s="6">
        <f>100 + SUMIFS(NhatKy_ViPham!J:J, NhatKy_ViPham!E:E, "12_Anh_C", NhatKy_ViPham!F:F, B34, NhatKy_ViPham!C:C, "T21") - SUMIFS(NhatKy_ViPham!K:K, NhatKy_ViPham!E:E, "12_Anh_C", NhatKy_ViPham!F:F, B34, NhatKy_ViPham!C:C, "T21")</f>
        <v>100</v>
      </c>
      <c r="AM34" s="6">
        <f>100 + SUMIFS(NhatKy_ViPham!J:J, NhatKy_ViPham!E:E, "12_Anh_C", NhatKy_ViPham!F:F, B34, NhatKy_ViPham!C:C, "T22") - SUMIFS(NhatKy_ViPham!K:K, NhatKy_ViPham!E:E, "12_Anh_C", NhatKy_ViPham!F:F, B34, NhatKy_ViPham!C:C, "T22")</f>
        <v>100</v>
      </c>
      <c r="AN34" s="6">
        <f>100 + SUMIFS(NhatKy_ViPham!J:J, NhatKy_ViPham!E:E, "12_Anh_C", NhatKy_ViPham!F:F, B34, NhatKy_ViPham!C:C, "T23") - SUMIFS(NhatKy_ViPham!K:K, NhatKy_ViPham!E:E, "12_Anh_C", NhatKy_ViPham!F:F, B34, NhatKy_ViPham!C:C, "T23")</f>
        <v>100</v>
      </c>
      <c r="AO34" s="6">
        <f>100 + SUMIFS(NhatKy_ViPham!J:J, NhatKy_ViPham!E:E, "12_Anh_C", NhatKy_ViPham!F:F, B34, NhatKy_ViPham!C:C, "T24") - SUMIFS(NhatKy_ViPham!K:K, NhatKy_ViPham!E:E, "12_Anh_C", NhatKy_ViPham!F:F, B34, NhatKy_ViPham!C:C, "T24")</f>
        <v>100</v>
      </c>
      <c r="AP34" s="6">
        <f>100 + SUMIFS(NhatKy_ViPham!J:J, NhatKy_ViPham!E:E, "12_Anh_C", NhatKy_ViPham!F:F, B34, NhatKy_ViPham!C:C, "T25") - SUMIFS(NhatKy_ViPham!K:K, NhatKy_ViPham!E:E, "12_Anh_C", NhatKy_ViPham!F:F, B34, NhatKy_ViPham!C:C, "T25")</f>
        <v>100</v>
      </c>
      <c r="AQ34" s="6">
        <f>100 + SUMIFS(NhatKy_ViPham!J:J, NhatKy_ViPham!E:E, "12_Anh_C", NhatKy_ViPham!F:F, B34, NhatKy_ViPham!C:C, "T26") - SUMIFS(NhatKy_ViPham!K:K, NhatKy_ViPham!E:E, "12_Anh_C", NhatKy_ViPham!F:F, B34, NhatKy_ViPham!C:C, "T26")</f>
        <v>100</v>
      </c>
      <c r="AR34" s="6">
        <f>100 + SUMIFS(NhatKy_ViPham!J:J, NhatKy_ViPham!E:E, "12_Anh_C", NhatKy_ViPham!F:F, B34, NhatKy_ViPham!C:C, "T27") - SUMIFS(NhatKy_ViPham!K:K, NhatKy_ViPham!E:E, "12_Anh_C", NhatKy_ViPham!F:F, B34, NhatKy_ViPham!C:C, "T27")</f>
        <v>100</v>
      </c>
      <c r="AS34" s="6">
        <f>100 + SUMIFS(NhatKy_ViPham!J:J, NhatKy_ViPham!E:E, "12_Anh_C", NhatKy_ViPham!F:F, B34, NhatKy_ViPham!C:C, "T28") - SUMIFS(NhatKy_ViPham!K:K, NhatKy_ViPham!E:E, "12_Anh_C", NhatKy_ViPham!F:F, B34, NhatKy_ViPham!C:C, "T28")</f>
        <v>100</v>
      </c>
      <c r="AT34" s="6">
        <f>100 + SUMIFS(NhatKy_ViPham!J:J, NhatKy_ViPham!E:E, "12_Anh_C", NhatKy_ViPham!F:F, B34, NhatKy_ViPham!C:C, "T29") - SUMIFS(NhatKy_ViPham!K:K, NhatKy_ViPham!E:E, "12_Anh_C", NhatKy_ViPham!F:F, B34, NhatKy_ViPham!C:C, "T29")</f>
        <v>100</v>
      </c>
      <c r="AU34" s="6">
        <f>100 + SUMIFS(NhatKy_ViPham!J:J, NhatKy_ViPham!E:E, "12_Anh_C", NhatKy_ViPham!F:F, B34, NhatKy_ViPham!C:C, "T30") - SUMIFS(NhatKy_ViPham!K:K, NhatKy_ViPham!E:E, "12_Anh_C", NhatKy_ViPham!F:F, B34, NhatKy_ViPham!C:C, "T30")</f>
        <v>100</v>
      </c>
      <c r="AV34" s="6">
        <f>100 + SUMIFS(NhatKy_ViPham!J:J, NhatKy_ViPham!E:E, "12_Anh_C", NhatKy_ViPham!F:F, B34, NhatKy_ViPham!C:C, "T31") - SUMIFS(NhatKy_ViPham!K:K, NhatKy_ViPham!E:E, "12_Anh_C", NhatKy_ViPham!F:F, B34, NhatKy_ViPham!C:C, "T31")</f>
        <v>100</v>
      </c>
      <c r="AW34" s="6">
        <f>100 + SUMIFS(NhatKy_ViPham!J:J, NhatKy_ViPham!E:E, "12_Anh_C", NhatKy_ViPham!F:F, B34, NhatKy_ViPham!C:C, "T32") - SUMIFS(NhatKy_ViPham!K:K, NhatKy_ViPham!E:E, "12_Anh_C", NhatKy_ViPham!F:F, B34, NhatKy_ViPham!C:C, "T32")</f>
        <v>100</v>
      </c>
      <c r="AX34" s="6">
        <f>100 + SUMIFS(NhatKy_ViPham!J:J, NhatKy_ViPham!E:E, "12_Anh_C", NhatKy_ViPham!F:F, B34, NhatKy_ViPham!C:C, "T33") - SUMIFS(NhatKy_ViPham!K:K, NhatKy_ViPham!E:E, "12_Anh_C", NhatKy_ViPham!F:F, B34, NhatKy_ViPham!C:C, "T33")</f>
        <v>100</v>
      </c>
      <c r="AY34" s="6">
        <f>100 + SUMIFS(NhatKy_ViPham!J:J, NhatKy_ViPham!E:E, "12_Anh_C", NhatKy_ViPham!F:F, B34, NhatKy_ViPham!C:C, "T34") - SUMIFS(NhatKy_ViPham!K:K, NhatKy_ViPham!E:E, "12_Anh_C", NhatKy_ViPham!F:F, B34, NhatKy_ViPham!C:C, "T34")</f>
        <v>100</v>
      </c>
      <c r="AZ34" s="6">
        <f>100 + SUMIFS(NhatKy_ViPham!J:J, NhatKy_ViPham!E:E, "12_Anh_C", NhatKy_ViPham!F:F, B34, NhatKy_ViPham!C:C, "T35") - SUMIFS(NhatKy_ViPham!K:K, NhatKy_ViPham!E:E, "12_Anh_C", NhatKy_ViPham!F:F, B34, NhatKy_ViPham!C:C, "T35")</f>
        <v>100</v>
      </c>
      <c r="BA34" s="12">
        <f t="shared" si="0"/>
        <v>100</v>
      </c>
      <c r="BB34" s="11" t="s">
        <v>430</v>
      </c>
      <c r="BC34" s="16" t="str">
        <f t="shared" si="1"/>
        <v>Tốt</v>
      </c>
      <c r="BD34" s="15" t="str">
        <f t="shared" si="2"/>
        <v>🟢 BÌNH THƯỜNG</v>
      </c>
    </row>
    <row r="35" spans="1:56" x14ac:dyDescent="0.25">
      <c r="A35" s="4">
        <v>27</v>
      </c>
      <c r="B35" s="10" t="s">
        <v>1106</v>
      </c>
      <c r="C35" s="4" t="s">
        <v>2850</v>
      </c>
      <c r="D35" s="4" t="s">
        <v>429</v>
      </c>
      <c r="E35" s="11" t="s">
        <v>430</v>
      </c>
      <c r="F35" s="7">
        <f>SUMIFS(NhatKy_ViPham!K:K, NhatKy_ViPham!E:E, "12_Anh_C", NhatKy_ViPham!F:F, B35, NhatKy_ViPham!H:H, "L01")</f>
        <v>0</v>
      </c>
      <c r="G35" s="7">
        <f>SUMIFS(NhatKy_ViPham!K:K, NhatKy_ViPham!E:E, "12_Anh_C", NhatKy_ViPham!F:F, B35, NhatKy_ViPham!H:H, "L02")</f>
        <v>0</v>
      </c>
      <c r="H35" s="7">
        <f>SUMIFS(NhatKy_ViPham!K:K, NhatKy_ViPham!E:E, "12_Anh_C", NhatKy_ViPham!F:F, B35, NhatKy_ViPham!H:H, "L03")</f>
        <v>0</v>
      </c>
      <c r="I35" s="7">
        <f>SUMIFS(NhatKy_ViPham!K:K, NhatKy_ViPham!E:E, "12_Anh_C", NhatKy_ViPham!F:F, B35, NhatKy_ViPham!H:H, "L04")</f>
        <v>0</v>
      </c>
      <c r="J35" s="7">
        <f>SUMIFS(NhatKy_ViPham!K:K, NhatKy_ViPham!E:E, "12_Anh_C", NhatKy_ViPham!F:F, B35, NhatKy_ViPham!H:H, "L05")</f>
        <v>0</v>
      </c>
      <c r="K35" s="7">
        <f>SUMIFS(NhatKy_ViPham!K:K, NhatKy_ViPham!E:E, "12_Anh_C", NhatKy_ViPham!F:F, B35, NhatKy_ViPham!H:H, "L06")</f>
        <v>0</v>
      </c>
      <c r="L35" s="7">
        <f>SUMIFS(NhatKy_ViPham!K:K, NhatKy_ViPham!E:E, "12_Anh_C", NhatKy_ViPham!F:F, B35, NhatKy_ViPham!H:H, "L07")</f>
        <v>0</v>
      </c>
      <c r="M35" s="7">
        <f>SUMIFS(NhatKy_ViPham!K:K, NhatKy_ViPham!E:E, "12_Anh_C", NhatKy_ViPham!F:F, B35, NhatKy_ViPham!H:H, "L08")</f>
        <v>0</v>
      </c>
      <c r="N35" s="7">
        <f>SUMIFS(NhatKy_ViPham!K:K, NhatKy_ViPham!E:E, "12_Anh_C", NhatKy_ViPham!F:F, B35, NhatKy_ViPham!H:H, "L09")</f>
        <v>0</v>
      </c>
      <c r="O35" s="7">
        <f>SUMIFS(NhatKy_ViPham!K:K, NhatKy_ViPham!E:E, "12_Anh_C", NhatKy_ViPham!F:F, B35, NhatKy_ViPham!H:H, "L10")</f>
        <v>0</v>
      </c>
      <c r="P35" s="12">
        <f>SUMIFS(NhatKy_ViPham!J:J, NhatKy_ViPham!E:E, "12_Anh_C", NhatKy_ViPham!F:F, B35)</f>
        <v>0</v>
      </c>
      <c r="Q35" s="13">
        <f>SUMIFS(NhatKy_ViPham!K:K, NhatKy_ViPham!E:E, "12_Anh_C", NhatKy_ViPham!F:F, B35)</f>
        <v>0</v>
      </c>
      <c r="R35" s="7">
        <f>100 + SUMIFS(NhatKy_ViPham!J:J, NhatKy_ViPham!E:E, "12_Anh_C", NhatKy_ViPham!F:F, B35, NhatKy_ViPham!C:C, "T1") - SUMIFS(NhatKy_ViPham!K:K, NhatKy_ViPham!E:E, "12_Anh_C", NhatKy_ViPham!F:F, B35, NhatKy_ViPham!C:C, "T1")</f>
        <v>100</v>
      </c>
      <c r="S35" s="7">
        <f>100 + SUMIFS(NhatKy_ViPham!J:J, NhatKy_ViPham!E:E, "12_Anh_C", NhatKy_ViPham!F:F, B35, NhatKy_ViPham!C:C, "T2") - SUMIFS(NhatKy_ViPham!K:K, NhatKy_ViPham!E:E, "12_Anh_C", NhatKy_ViPham!F:F, B35, NhatKy_ViPham!C:C, "T2")</f>
        <v>100</v>
      </c>
      <c r="T35" s="7">
        <f>100 + SUMIFS(NhatKy_ViPham!J:J, NhatKy_ViPham!E:E, "12_Anh_C", NhatKy_ViPham!F:F, B35, NhatKy_ViPham!C:C, "T3") - SUMIFS(NhatKy_ViPham!K:K, NhatKy_ViPham!E:E, "12_Anh_C", NhatKy_ViPham!F:F, B35, NhatKy_ViPham!C:C, "T3")</f>
        <v>100</v>
      </c>
      <c r="U35" s="7">
        <f>100 + SUMIFS(NhatKy_ViPham!J:J, NhatKy_ViPham!E:E, "12_Anh_C", NhatKy_ViPham!F:F, B35, NhatKy_ViPham!C:C, "T4") - SUMIFS(NhatKy_ViPham!K:K, NhatKy_ViPham!E:E, "12_Anh_C", NhatKy_ViPham!F:F, B35, NhatKy_ViPham!C:C, "T4")</f>
        <v>100</v>
      </c>
      <c r="V35" s="7">
        <f>100 + SUMIFS(NhatKy_ViPham!J:J, NhatKy_ViPham!E:E, "12_Anh_C", NhatKy_ViPham!F:F, B35, NhatKy_ViPham!C:C, "T5") - SUMIFS(NhatKy_ViPham!K:K, NhatKy_ViPham!E:E, "12_Anh_C", NhatKy_ViPham!F:F, B35, NhatKy_ViPham!C:C, "T5")</f>
        <v>100</v>
      </c>
      <c r="W35" s="7">
        <f>100 + SUMIFS(NhatKy_ViPham!J:J, NhatKy_ViPham!E:E, "12_Anh_C", NhatKy_ViPham!F:F, B35, NhatKy_ViPham!C:C, "T6") - SUMIFS(NhatKy_ViPham!K:K, NhatKy_ViPham!E:E, "12_Anh_C", NhatKy_ViPham!F:F, B35, NhatKy_ViPham!C:C, "T6")</f>
        <v>100</v>
      </c>
      <c r="X35" s="7">
        <f>100 + SUMIFS(NhatKy_ViPham!J:J, NhatKy_ViPham!E:E, "12_Anh_C", NhatKy_ViPham!F:F, B35, NhatKy_ViPham!C:C, "T7") - SUMIFS(NhatKy_ViPham!K:K, NhatKy_ViPham!E:E, "12_Anh_C", NhatKy_ViPham!F:F, B35, NhatKy_ViPham!C:C, "T7")</f>
        <v>100</v>
      </c>
      <c r="Y35" s="7">
        <f>100 + SUMIFS(NhatKy_ViPham!J:J, NhatKy_ViPham!E:E, "12_Anh_C", NhatKy_ViPham!F:F, B35, NhatKy_ViPham!C:C, "T8") - SUMIFS(NhatKy_ViPham!K:K, NhatKy_ViPham!E:E, "12_Anh_C", NhatKy_ViPham!F:F, B35, NhatKy_ViPham!C:C, "T8")</f>
        <v>100</v>
      </c>
      <c r="Z35" s="7">
        <f>100 + SUMIFS(NhatKy_ViPham!J:J, NhatKy_ViPham!E:E, "12_Anh_C", NhatKy_ViPham!F:F, B35, NhatKy_ViPham!C:C, "T9") - SUMIFS(NhatKy_ViPham!K:K, NhatKy_ViPham!E:E, "12_Anh_C", NhatKy_ViPham!F:F, B35, NhatKy_ViPham!C:C, "T9")</f>
        <v>100</v>
      </c>
      <c r="AA35" s="7">
        <f>100 + SUMIFS(NhatKy_ViPham!J:J, NhatKy_ViPham!E:E, "12_Anh_C", NhatKy_ViPham!F:F, B35, NhatKy_ViPham!C:C, "T10") - SUMIFS(NhatKy_ViPham!K:K, NhatKy_ViPham!E:E, "12_Anh_C", NhatKy_ViPham!F:F, B35, NhatKy_ViPham!C:C, "T10")</f>
        <v>100</v>
      </c>
      <c r="AB35" s="7">
        <f>100 + SUMIFS(NhatKy_ViPham!J:J, NhatKy_ViPham!E:E, "12_Anh_C", NhatKy_ViPham!F:F, B35, NhatKy_ViPham!C:C, "T11") - SUMIFS(NhatKy_ViPham!K:K, NhatKy_ViPham!E:E, "12_Anh_C", NhatKy_ViPham!F:F, B35, NhatKy_ViPham!C:C, "T11")</f>
        <v>100</v>
      </c>
      <c r="AC35" s="7">
        <f>100 + SUMIFS(NhatKy_ViPham!J:J, NhatKy_ViPham!E:E, "12_Anh_C", NhatKy_ViPham!F:F, B35, NhatKy_ViPham!C:C, "T12") - SUMIFS(NhatKy_ViPham!K:K, NhatKy_ViPham!E:E, "12_Anh_C", NhatKy_ViPham!F:F, B35, NhatKy_ViPham!C:C, "T12")</f>
        <v>100</v>
      </c>
      <c r="AD35" s="7">
        <f>100 + SUMIFS(NhatKy_ViPham!J:J, NhatKy_ViPham!E:E, "12_Anh_C", NhatKy_ViPham!F:F, B35, NhatKy_ViPham!C:C, "T13") - SUMIFS(NhatKy_ViPham!K:K, NhatKy_ViPham!E:E, "12_Anh_C", NhatKy_ViPham!F:F, B35, NhatKy_ViPham!C:C, "T13")</f>
        <v>100</v>
      </c>
      <c r="AE35" s="7">
        <f>100 + SUMIFS(NhatKy_ViPham!J:J, NhatKy_ViPham!E:E, "12_Anh_C", NhatKy_ViPham!F:F, B35, NhatKy_ViPham!C:C, "T14") - SUMIFS(NhatKy_ViPham!K:K, NhatKy_ViPham!E:E, "12_Anh_C", NhatKy_ViPham!F:F, B35, NhatKy_ViPham!C:C, "T14")</f>
        <v>100</v>
      </c>
      <c r="AF35" s="7">
        <f>100 + SUMIFS(NhatKy_ViPham!J:J, NhatKy_ViPham!E:E, "12_Anh_C", NhatKy_ViPham!F:F, B35, NhatKy_ViPham!C:C, "T15") - SUMIFS(NhatKy_ViPham!K:K, NhatKy_ViPham!E:E, "12_Anh_C", NhatKy_ViPham!F:F, B35, NhatKy_ViPham!C:C, "T15")</f>
        <v>100</v>
      </c>
      <c r="AG35" s="7">
        <f>100 + SUMIFS(NhatKy_ViPham!J:J, NhatKy_ViPham!E:E, "12_Anh_C", NhatKy_ViPham!F:F, B35, NhatKy_ViPham!C:C, "T16") - SUMIFS(NhatKy_ViPham!K:K, NhatKy_ViPham!E:E, "12_Anh_C", NhatKy_ViPham!F:F, B35, NhatKy_ViPham!C:C, "T16")</f>
        <v>100</v>
      </c>
      <c r="AH35" s="7">
        <f>100 + SUMIFS(NhatKy_ViPham!J:J, NhatKy_ViPham!E:E, "12_Anh_C", NhatKy_ViPham!F:F, B35, NhatKy_ViPham!C:C, "T17") - SUMIFS(NhatKy_ViPham!K:K, NhatKy_ViPham!E:E, "12_Anh_C", NhatKy_ViPham!F:F, B35, NhatKy_ViPham!C:C, "T17")</f>
        <v>100</v>
      </c>
      <c r="AI35" s="7">
        <f>100 + SUMIFS(NhatKy_ViPham!J:J, NhatKy_ViPham!E:E, "12_Anh_C", NhatKy_ViPham!F:F, B35, NhatKy_ViPham!C:C, "T18") - SUMIFS(NhatKy_ViPham!K:K, NhatKy_ViPham!E:E, "12_Anh_C", NhatKy_ViPham!F:F, B35, NhatKy_ViPham!C:C, "T18")</f>
        <v>100</v>
      </c>
      <c r="AJ35" s="7">
        <f>100 + SUMIFS(NhatKy_ViPham!J:J, NhatKy_ViPham!E:E, "12_Anh_C", NhatKy_ViPham!F:F, B35, NhatKy_ViPham!C:C, "T19") - SUMIFS(NhatKy_ViPham!K:K, NhatKy_ViPham!E:E, "12_Anh_C", NhatKy_ViPham!F:F, B35, NhatKy_ViPham!C:C, "T19")</f>
        <v>100</v>
      </c>
      <c r="AK35" s="7">
        <f>100 + SUMIFS(NhatKy_ViPham!J:J, NhatKy_ViPham!E:E, "12_Anh_C", NhatKy_ViPham!F:F, B35, NhatKy_ViPham!C:C, "T20") - SUMIFS(NhatKy_ViPham!K:K, NhatKy_ViPham!E:E, "12_Anh_C", NhatKy_ViPham!F:F, B35, NhatKy_ViPham!C:C, "T20")</f>
        <v>100</v>
      </c>
      <c r="AL35" s="7">
        <f>100 + SUMIFS(NhatKy_ViPham!J:J, NhatKy_ViPham!E:E, "12_Anh_C", NhatKy_ViPham!F:F, B35, NhatKy_ViPham!C:C, "T21") - SUMIFS(NhatKy_ViPham!K:K, NhatKy_ViPham!E:E, "12_Anh_C", NhatKy_ViPham!F:F, B35, NhatKy_ViPham!C:C, "T21")</f>
        <v>100</v>
      </c>
      <c r="AM35" s="7">
        <f>100 + SUMIFS(NhatKy_ViPham!J:J, NhatKy_ViPham!E:E, "12_Anh_C", NhatKy_ViPham!F:F, B35, NhatKy_ViPham!C:C, "T22") - SUMIFS(NhatKy_ViPham!K:K, NhatKy_ViPham!E:E, "12_Anh_C", NhatKy_ViPham!F:F, B35, NhatKy_ViPham!C:C, "T22")</f>
        <v>100</v>
      </c>
      <c r="AN35" s="7">
        <f>100 + SUMIFS(NhatKy_ViPham!J:J, NhatKy_ViPham!E:E, "12_Anh_C", NhatKy_ViPham!F:F, B35, NhatKy_ViPham!C:C, "T23") - SUMIFS(NhatKy_ViPham!K:K, NhatKy_ViPham!E:E, "12_Anh_C", NhatKy_ViPham!F:F, B35, NhatKy_ViPham!C:C, "T23")</f>
        <v>100</v>
      </c>
      <c r="AO35" s="7">
        <f>100 + SUMIFS(NhatKy_ViPham!J:J, NhatKy_ViPham!E:E, "12_Anh_C", NhatKy_ViPham!F:F, B35, NhatKy_ViPham!C:C, "T24") - SUMIFS(NhatKy_ViPham!K:K, NhatKy_ViPham!E:E, "12_Anh_C", NhatKy_ViPham!F:F, B35, NhatKy_ViPham!C:C, "T24")</f>
        <v>100</v>
      </c>
      <c r="AP35" s="7">
        <f>100 + SUMIFS(NhatKy_ViPham!J:J, NhatKy_ViPham!E:E, "12_Anh_C", NhatKy_ViPham!F:F, B35, NhatKy_ViPham!C:C, "T25") - SUMIFS(NhatKy_ViPham!K:K, NhatKy_ViPham!E:E, "12_Anh_C", NhatKy_ViPham!F:F, B35, NhatKy_ViPham!C:C, "T25")</f>
        <v>100</v>
      </c>
      <c r="AQ35" s="7">
        <f>100 + SUMIFS(NhatKy_ViPham!J:J, NhatKy_ViPham!E:E, "12_Anh_C", NhatKy_ViPham!F:F, B35, NhatKy_ViPham!C:C, "T26") - SUMIFS(NhatKy_ViPham!K:K, NhatKy_ViPham!E:E, "12_Anh_C", NhatKy_ViPham!F:F, B35, NhatKy_ViPham!C:C, "T26")</f>
        <v>100</v>
      </c>
      <c r="AR35" s="7">
        <f>100 + SUMIFS(NhatKy_ViPham!J:J, NhatKy_ViPham!E:E, "12_Anh_C", NhatKy_ViPham!F:F, B35, NhatKy_ViPham!C:C, "T27") - SUMIFS(NhatKy_ViPham!K:K, NhatKy_ViPham!E:E, "12_Anh_C", NhatKy_ViPham!F:F, B35, NhatKy_ViPham!C:C, "T27")</f>
        <v>100</v>
      </c>
      <c r="AS35" s="7">
        <f>100 + SUMIFS(NhatKy_ViPham!J:J, NhatKy_ViPham!E:E, "12_Anh_C", NhatKy_ViPham!F:F, B35, NhatKy_ViPham!C:C, "T28") - SUMIFS(NhatKy_ViPham!K:K, NhatKy_ViPham!E:E, "12_Anh_C", NhatKy_ViPham!F:F, B35, NhatKy_ViPham!C:C, "T28")</f>
        <v>100</v>
      </c>
      <c r="AT35" s="7">
        <f>100 + SUMIFS(NhatKy_ViPham!J:J, NhatKy_ViPham!E:E, "12_Anh_C", NhatKy_ViPham!F:F, B35, NhatKy_ViPham!C:C, "T29") - SUMIFS(NhatKy_ViPham!K:K, NhatKy_ViPham!E:E, "12_Anh_C", NhatKy_ViPham!F:F, B35, NhatKy_ViPham!C:C, "T29")</f>
        <v>100</v>
      </c>
      <c r="AU35" s="7">
        <f>100 + SUMIFS(NhatKy_ViPham!J:J, NhatKy_ViPham!E:E, "12_Anh_C", NhatKy_ViPham!F:F, B35, NhatKy_ViPham!C:C, "T30") - SUMIFS(NhatKy_ViPham!K:K, NhatKy_ViPham!E:E, "12_Anh_C", NhatKy_ViPham!F:F, B35, NhatKy_ViPham!C:C, "T30")</f>
        <v>100</v>
      </c>
      <c r="AV35" s="7">
        <f>100 + SUMIFS(NhatKy_ViPham!J:J, NhatKy_ViPham!E:E, "12_Anh_C", NhatKy_ViPham!F:F, B35, NhatKy_ViPham!C:C, "T31") - SUMIFS(NhatKy_ViPham!K:K, NhatKy_ViPham!E:E, "12_Anh_C", NhatKy_ViPham!F:F, B35, NhatKy_ViPham!C:C, "T31")</f>
        <v>100</v>
      </c>
      <c r="AW35" s="7">
        <f>100 + SUMIFS(NhatKy_ViPham!J:J, NhatKy_ViPham!E:E, "12_Anh_C", NhatKy_ViPham!F:F, B35, NhatKy_ViPham!C:C, "T32") - SUMIFS(NhatKy_ViPham!K:K, NhatKy_ViPham!E:E, "12_Anh_C", NhatKy_ViPham!F:F, B35, NhatKy_ViPham!C:C, "T32")</f>
        <v>100</v>
      </c>
      <c r="AX35" s="7">
        <f>100 + SUMIFS(NhatKy_ViPham!J:J, NhatKy_ViPham!E:E, "12_Anh_C", NhatKy_ViPham!F:F, B35, NhatKy_ViPham!C:C, "T33") - SUMIFS(NhatKy_ViPham!K:K, NhatKy_ViPham!E:E, "12_Anh_C", NhatKy_ViPham!F:F, B35, NhatKy_ViPham!C:C, "T33")</f>
        <v>100</v>
      </c>
      <c r="AY35" s="7">
        <f>100 + SUMIFS(NhatKy_ViPham!J:J, NhatKy_ViPham!E:E, "12_Anh_C", NhatKy_ViPham!F:F, B35, NhatKy_ViPham!C:C, "T34") - SUMIFS(NhatKy_ViPham!K:K, NhatKy_ViPham!E:E, "12_Anh_C", NhatKy_ViPham!F:F, B35, NhatKy_ViPham!C:C, "T34")</f>
        <v>100</v>
      </c>
      <c r="AZ35" s="7">
        <f>100 + SUMIFS(NhatKy_ViPham!J:J, NhatKy_ViPham!E:E, "12_Anh_C", NhatKy_ViPham!F:F, B35, NhatKy_ViPham!C:C, "T35") - SUMIFS(NhatKy_ViPham!K:K, NhatKy_ViPham!E:E, "12_Anh_C", NhatKy_ViPham!F:F, B35, NhatKy_ViPham!C:C, "T35")</f>
        <v>100</v>
      </c>
      <c r="BA35" s="12">
        <f t="shared" si="0"/>
        <v>100</v>
      </c>
      <c r="BB35" s="11" t="s">
        <v>430</v>
      </c>
      <c r="BC35" s="14" t="str">
        <f t="shared" si="1"/>
        <v>Tốt</v>
      </c>
      <c r="BD35" s="10" t="str">
        <f t="shared" si="2"/>
        <v>🟢 BÌNH THƯỜNG</v>
      </c>
    </row>
    <row r="36" spans="1:56" x14ac:dyDescent="0.25">
      <c r="A36" s="5">
        <v>28</v>
      </c>
      <c r="B36" s="15" t="s">
        <v>3017</v>
      </c>
      <c r="C36" s="5" t="s">
        <v>2633</v>
      </c>
      <c r="D36" s="5" t="s">
        <v>429</v>
      </c>
      <c r="E36" s="11" t="s">
        <v>430</v>
      </c>
      <c r="F36" s="6">
        <f>SUMIFS(NhatKy_ViPham!K:K, NhatKy_ViPham!E:E, "12_Anh_C", NhatKy_ViPham!F:F, B36, NhatKy_ViPham!H:H, "L01")</f>
        <v>0</v>
      </c>
      <c r="G36" s="6">
        <f>SUMIFS(NhatKy_ViPham!K:K, NhatKy_ViPham!E:E, "12_Anh_C", NhatKy_ViPham!F:F, B36, NhatKy_ViPham!H:H, "L02")</f>
        <v>0</v>
      </c>
      <c r="H36" s="6">
        <f>SUMIFS(NhatKy_ViPham!K:K, NhatKy_ViPham!E:E, "12_Anh_C", NhatKy_ViPham!F:F, B36, NhatKy_ViPham!H:H, "L03")</f>
        <v>0</v>
      </c>
      <c r="I36" s="6">
        <f>SUMIFS(NhatKy_ViPham!K:K, NhatKy_ViPham!E:E, "12_Anh_C", NhatKy_ViPham!F:F, B36, NhatKy_ViPham!H:H, "L04")</f>
        <v>0</v>
      </c>
      <c r="J36" s="6">
        <f>SUMIFS(NhatKy_ViPham!K:K, NhatKy_ViPham!E:E, "12_Anh_C", NhatKy_ViPham!F:F, B36, NhatKy_ViPham!H:H, "L05")</f>
        <v>0</v>
      </c>
      <c r="K36" s="6">
        <f>SUMIFS(NhatKy_ViPham!K:K, NhatKy_ViPham!E:E, "12_Anh_C", NhatKy_ViPham!F:F, B36, NhatKy_ViPham!H:H, "L06")</f>
        <v>0</v>
      </c>
      <c r="L36" s="6">
        <f>SUMIFS(NhatKy_ViPham!K:K, NhatKy_ViPham!E:E, "12_Anh_C", NhatKy_ViPham!F:F, B36, NhatKy_ViPham!H:H, "L07")</f>
        <v>0</v>
      </c>
      <c r="M36" s="6">
        <f>SUMIFS(NhatKy_ViPham!K:K, NhatKy_ViPham!E:E, "12_Anh_C", NhatKy_ViPham!F:F, B36, NhatKy_ViPham!H:H, "L08")</f>
        <v>0</v>
      </c>
      <c r="N36" s="6">
        <f>SUMIFS(NhatKy_ViPham!K:K, NhatKy_ViPham!E:E, "12_Anh_C", NhatKy_ViPham!F:F, B36, NhatKy_ViPham!H:H, "L09")</f>
        <v>0</v>
      </c>
      <c r="O36" s="6">
        <f>SUMIFS(NhatKy_ViPham!K:K, NhatKy_ViPham!E:E, "12_Anh_C", NhatKy_ViPham!F:F, B36, NhatKy_ViPham!H:H, "L10")</f>
        <v>0</v>
      </c>
      <c r="P36" s="12">
        <f>SUMIFS(NhatKy_ViPham!J:J, NhatKy_ViPham!E:E, "12_Anh_C", NhatKy_ViPham!F:F, B36)</f>
        <v>0</v>
      </c>
      <c r="Q36" s="13">
        <f>SUMIFS(NhatKy_ViPham!K:K, NhatKy_ViPham!E:E, "12_Anh_C", NhatKy_ViPham!F:F, B36)</f>
        <v>0</v>
      </c>
      <c r="R36" s="6">
        <f>100 + SUMIFS(NhatKy_ViPham!J:J, NhatKy_ViPham!E:E, "12_Anh_C", NhatKy_ViPham!F:F, B36, NhatKy_ViPham!C:C, "T1") - SUMIFS(NhatKy_ViPham!K:K, NhatKy_ViPham!E:E, "12_Anh_C", NhatKy_ViPham!F:F, B36, NhatKy_ViPham!C:C, "T1")</f>
        <v>100</v>
      </c>
      <c r="S36" s="6">
        <f>100 + SUMIFS(NhatKy_ViPham!J:J, NhatKy_ViPham!E:E, "12_Anh_C", NhatKy_ViPham!F:F, B36, NhatKy_ViPham!C:C, "T2") - SUMIFS(NhatKy_ViPham!K:K, NhatKy_ViPham!E:E, "12_Anh_C", NhatKy_ViPham!F:F, B36, NhatKy_ViPham!C:C, "T2")</f>
        <v>100</v>
      </c>
      <c r="T36" s="6">
        <f>100 + SUMIFS(NhatKy_ViPham!J:J, NhatKy_ViPham!E:E, "12_Anh_C", NhatKy_ViPham!F:F, B36, NhatKy_ViPham!C:C, "T3") - SUMIFS(NhatKy_ViPham!K:K, NhatKy_ViPham!E:E, "12_Anh_C", NhatKy_ViPham!F:F, B36, NhatKy_ViPham!C:C, "T3")</f>
        <v>100</v>
      </c>
      <c r="U36" s="6">
        <f>100 + SUMIFS(NhatKy_ViPham!J:J, NhatKy_ViPham!E:E, "12_Anh_C", NhatKy_ViPham!F:F, B36, NhatKy_ViPham!C:C, "T4") - SUMIFS(NhatKy_ViPham!K:K, NhatKy_ViPham!E:E, "12_Anh_C", NhatKy_ViPham!F:F, B36, NhatKy_ViPham!C:C, "T4")</f>
        <v>100</v>
      </c>
      <c r="V36" s="6">
        <f>100 + SUMIFS(NhatKy_ViPham!J:J, NhatKy_ViPham!E:E, "12_Anh_C", NhatKy_ViPham!F:F, B36, NhatKy_ViPham!C:C, "T5") - SUMIFS(NhatKy_ViPham!K:K, NhatKy_ViPham!E:E, "12_Anh_C", NhatKy_ViPham!F:F, B36, NhatKy_ViPham!C:C, "T5")</f>
        <v>100</v>
      </c>
      <c r="W36" s="6">
        <f>100 + SUMIFS(NhatKy_ViPham!J:J, NhatKy_ViPham!E:E, "12_Anh_C", NhatKy_ViPham!F:F, B36, NhatKy_ViPham!C:C, "T6") - SUMIFS(NhatKy_ViPham!K:K, NhatKy_ViPham!E:E, "12_Anh_C", NhatKy_ViPham!F:F, B36, NhatKy_ViPham!C:C, "T6")</f>
        <v>100</v>
      </c>
      <c r="X36" s="6">
        <f>100 + SUMIFS(NhatKy_ViPham!J:J, NhatKy_ViPham!E:E, "12_Anh_C", NhatKy_ViPham!F:F, B36, NhatKy_ViPham!C:C, "T7") - SUMIFS(NhatKy_ViPham!K:K, NhatKy_ViPham!E:E, "12_Anh_C", NhatKy_ViPham!F:F, B36, NhatKy_ViPham!C:C, "T7")</f>
        <v>100</v>
      </c>
      <c r="Y36" s="6">
        <f>100 + SUMIFS(NhatKy_ViPham!J:J, NhatKy_ViPham!E:E, "12_Anh_C", NhatKy_ViPham!F:F, B36, NhatKy_ViPham!C:C, "T8") - SUMIFS(NhatKy_ViPham!K:K, NhatKy_ViPham!E:E, "12_Anh_C", NhatKy_ViPham!F:F, B36, NhatKy_ViPham!C:C, "T8")</f>
        <v>100</v>
      </c>
      <c r="Z36" s="6">
        <f>100 + SUMIFS(NhatKy_ViPham!J:J, NhatKy_ViPham!E:E, "12_Anh_C", NhatKy_ViPham!F:F, B36, NhatKy_ViPham!C:C, "T9") - SUMIFS(NhatKy_ViPham!K:K, NhatKy_ViPham!E:E, "12_Anh_C", NhatKy_ViPham!F:F, B36, NhatKy_ViPham!C:C, "T9")</f>
        <v>100</v>
      </c>
      <c r="AA36" s="6">
        <f>100 + SUMIFS(NhatKy_ViPham!J:J, NhatKy_ViPham!E:E, "12_Anh_C", NhatKy_ViPham!F:F, B36, NhatKy_ViPham!C:C, "T10") - SUMIFS(NhatKy_ViPham!K:K, NhatKy_ViPham!E:E, "12_Anh_C", NhatKy_ViPham!F:F, B36, NhatKy_ViPham!C:C, "T10")</f>
        <v>100</v>
      </c>
      <c r="AB36" s="6">
        <f>100 + SUMIFS(NhatKy_ViPham!J:J, NhatKy_ViPham!E:E, "12_Anh_C", NhatKy_ViPham!F:F, B36, NhatKy_ViPham!C:C, "T11") - SUMIFS(NhatKy_ViPham!K:K, NhatKy_ViPham!E:E, "12_Anh_C", NhatKy_ViPham!F:F, B36, NhatKy_ViPham!C:C, "T11")</f>
        <v>100</v>
      </c>
      <c r="AC36" s="6">
        <f>100 + SUMIFS(NhatKy_ViPham!J:J, NhatKy_ViPham!E:E, "12_Anh_C", NhatKy_ViPham!F:F, B36, NhatKy_ViPham!C:C, "T12") - SUMIFS(NhatKy_ViPham!K:K, NhatKy_ViPham!E:E, "12_Anh_C", NhatKy_ViPham!F:F, B36, NhatKy_ViPham!C:C, "T12")</f>
        <v>100</v>
      </c>
      <c r="AD36" s="6">
        <f>100 + SUMIFS(NhatKy_ViPham!J:J, NhatKy_ViPham!E:E, "12_Anh_C", NhatKy_ViPham!F:F, B36, NhatKy_ViPham!C:C, "T13") - SUMIFS(NhatKy_ViPham!K:K, NhatKy_ViPham!E:E, "12_Anh_C", NhatKy_ViPham!F:F, B36, NhatKy_ViPham!C:C, "T13")</f>
        <v>100</v>
      </c>
      <c r="AE36" s="6">
        <f>100 + SUMIFS(NhatKy_ViPham!J:J, NhatKy_ViPham!E:E, "12_Anh_C", NhatKy_ViPham!F:F, B36, NhatKy_ViPham!C:C, "T14") - SUMIFS(NhatKy_ViPham!K:K, NhatKy_ViPham!E:E, "12_Anh_C", NhatKy_ViPham!F:F, B36, NhatKy_ViPham!C:C, "T14")</f>
        <v>100</v>
      </c>
      <c r="AF36" s="6">
        <f>100 + SUMIFS(NhatKy_ViPham!J:J, NhatKy_ViPham!E:E, "12_Anh_C", NhatKy_ViPham!F:F, B36, NhatKy_ViPham!C:C, "T15") - SUMIFS(NhatKy_ViPham!K:K, NhatKy_ViPham!E:E, "12_Anh_C", NhatKy_ViPham!F:F, B36, NhatKy_ViPham!C:C, "T15")</f>
        <v>100</v>
      </c>
      <c r="AG36" s="6">
        <f>100 + SUMIFS(NhatKy_ViPham!J:J, NhatKy_ViPham!E:E, "12_Anh_C", NhatKy_ViPham!F:F, B36, NhatKy_ViPham!C:C, "T16") - SUMIFS(NhatKy_ViPham!K:K, NhatKy_ViPham!E:E, "12_Anh_C", NhatKy_ViPham!F:F, B36, NhatKy_ViPham!C:C, "T16")</f>
        <v>100</v>
      </c>
      <c r="AH36" s="6">
        <f>100 + SUMIFS(NhatKy_ViPham!J:J, NhatKy_ViPham!E:E, "12_Anh_C", NhatKy_ViPham!F:F, B36, NhatKy_ViPham!C:C, "T17") - SUMIFS(NhatKy_ViPham!K:K, NhatKy_ViPham!E:E, "12_Anh_C", NhatKy_ViPham!F:F, B36, NhatKy_ViPham!C:C, "T17")</f>
        <v>100</v>
      </c>
      <c r="AI36" s="6">
        <f>100 + SUMIFS(NhatKy_ViPham!J:J, NhatKy_ViPham!E:E, "12_Anh_C", NhatKy_ViPham!F:F, B36, NhatKy_ViPham!C:C, "T18") - SUMIFS(NhatKy_ViPham!K:K, NhatKy_ViPham!E:E, "12_Anh_C", NhatKy_ViPham!F:F, B36, NhatKy_ViPham!C:C, "T18")</f>
        <v>100</v>
      </c>
      <c r="AJ36" s="6">
        <f>100 + SUMIFS(NhatKy_ViPham!J:J, NhatKy_ViPham!E:E, "12_Anh_C", NhatKy_ViPham!F:F, B36, NhatKy_ViPham!C:C, "T19") - SUMIFS(NhatKy_ViPham!K:K, NhatKy_ViPham!E:E, "12_Anh_C", NhatKy_ViPham!F:F, B36, NhatKy_ViPham!C:C, "T19")</f>
        <v>100</v>
      </c>
      <c r="AK36" s="6">
        <f>100 + SUMIFS(NhatKy_ViPham!J:J, NhatKy_ViPham!E:E, "12_Anh_C", NhatKy_ViPham!F:F, B36, NhatKy_ViPham!C:C, "T20") - SUMIFS(NhatKy_ViPham!K:K, NhatKy_ViPham!E:E, "12_Anh_C", NhatKy_ViPham!F:F, B36, NhatKy_ViPham!C:C, "T20")</f>
        <v>100</v>
      </c>
      <c r="AL36" s="6">
        <f>100 + SUMIFS(NhatKy_ViPham!J:J, NhatKy_ViPham!E:E, "12_Anh_C", NhatKy_ViPham!F:F, B36, NhatKy_ViPham!C:C, "T21") - SUMIFS(NhatKy_ViPham!K:K, NhatKy_ViPham!E:E, "12_Anh_C", NhatKy_ViPham!F:F, B36, NhatKy_ViPham!C:C, "T21")</f>
        <v>100</v>
      </c>
      <c r="AM36" s="6">
        <f>100 + SUMIFS(NhatKy_ViPham!J:J, NhatKy_ViPham!E:E, "12_Anh_C", NhatKy_ViPham!F:F, B36, NhatKy_ViPham!C:C, "T22") - SUMIFS(NhatKy_ViPham!K:K, NhatKy_ViPham!E:E, "12_Anh_C", NhatKy_ViPham!F:F, B36, NhatKy_ViPham!C:C, "T22")</f>
        <v>100</v>
      </c>
      <c r="AN36" s="6">
        <f>100 + SUMIFS(NhatKy_ViPham!J:J, NhatKy_ViPham!E:E, "12_Anh_C", NhatKy_ViPham!F:F, B36, NhatKy_ViPham!C:C, "T23") - SUMIFS(NhatKy_ViPham!K:K, NhatKy_ViPham!E:E, "12_Anh_C", NhatKy_ViPham!F:F, B36, NhatKy_ViPham!C:C, "T23")</f>
        <v>100</v>
      </c>
      <c r="AO36" s="6">
        <f>100 + SUMIFS(NhatKy_ViPham!J:J, NhatKy_ViPham!E:E, "12_Anh_C", NhatKy_ViPham!F:F, B36, NhatKy_ViPham!C:C, "T24") - SUMIFS(NhatKy_ViPham!K:K, NhatKy_ViPham!E:E, "12_Anh_C", NhatKy_ViPham!F:F, B36, NhatKy_ViPham!C:C, "T24")</f>
        <v>100</v>
      </c>
      <c r="AP36" s="6">
        <f>100 + SUMIFS(NhatKy_ViPham!J:J, NhatKy_ViPham!E:E, "12_Anh_C", NhatKy_ViPham!F:F, B36, NhatKy_ViPham!C:C, "T25") - SUMIFS(NhatKy_ViPham!K:K, NhatKy_ViPham!E:E, "12_Anh_C", NhatKy_ViPham!F:F, B36, NhatKy_ViPham!C:C, "T25")</f>
        <v>100</v>
      </c>
      <c r="AQ36" s="6">
        <f>100 + SUMIFS(NhatKy_ViPham!J:J, NhatKy_ViPham!E:E, "12_Anh_C", NhatKy_ViPham!F:F, B36, NhatKy_ViPham!C:C, "T26") - SUMIFS(NhatKy_ViPham!K:K, NhatKy_ViPham!E:E, "12_Anh_C", NhatKy_ViPham!F:F, B36, NhatKy_ViPham!C:C, "T26")</f>
        <v>100</v>
      </c>
      <c r="AR36" s="6">
        <f>100 + SUMIFS(NhatKy_ViPham!J:J, NhatKy_ViPham!E:E, "12_Anh_C", NhatKy_ViPham!F:F, B36, NhatKy_ViPham!C:C, "T27") - SUMIFS(NhatKy_ViPham!K:K, NhatKy_ViPham!E:E, "12_Anh_C", NhatKy_ViPham!F:F, B36, NhatKy_ViPham!C:C, "T27")</f>
        <v>100</v>
      </c>
      <c r="AS36" s="6">
        <f>100 + SUMIFS(NhatKy_ViPham!J:J, NhatKy_ViPham!E:E, "12_Anh_C", NhatKy_ViPham!F:F, B36, NhatKy_ViPham!C:C, "T28") - SUMIFS(NhatKy_ViPham!K:K, NhatKy_ViPham!E:E, "12_Anh_C", NhatKy_ViPham!F:F, B36, NhatKy_ViPham!C:C, "T28")</f>
        <v>100</v>
      </c>
      <c r="AT36" s="6">
        <f>100 + SUMIFS(NhatKy_ViPham!J:J, NhatKy_ViPham!E:E, "12_Anh_C", NhatKy_ViPham!F:F, B36, NhatKy_ViPham!C:C, "T29") - SUMIFS(NhatKy_ViPham!K:K, NhatKy_ViPham!E:E, "12_Anh_C", NhatKy_ViPham!F:F, B36, NhatKy_ViPham!C:C, "T29")</f>
        <v>100</v>
      </c>
      <c r="AU36" s="6">
        <f>100 + SUMIFS(NhatKy_ViPham!J:J, NhatKy_ViPham!E:E, "12_Anh_C", NhatKy_ViPham!F:F, B36, NhatKy_ViPham!C:C, "T30") - SUMIFS(NhatKy_ViPham!K:K, NhatKy_ViPham!E:E, "12_Anh_C", NhatKy_ViPham!F:F, B36, NhatKy_ViPham!C:C, "T30")</f>
        <v>100</v>
      </c>
      <c r="AV36" s="6">
        <f>100 + SUMIFS(NhatKy_ViPham!J:J, NhatKy_ViPham!E:E, "12_Anh_C", NhatKy_ViPham!F:F, B36, NhatKy_ViPham!C:C, "T31") - SUMIFS(NhatKy_ViPham!K:K, NhatKy_ViPham!E:E, "12_Anh_C", NhatKy_ViPham!F:F, B36, NhatKy_ViPham!C:C, "T31")</f>
        <v>100</v>
      </c>
      <c r="AW36" s="6">
        <f>100 + SUMIFS(NhatKy_ViPham!J:J, NhatKy_ViPham!E:E, "12_Anh_C", NhatKy_ViPham!F:F, B36, NhatKy_ViPham!C:C, "T32") - SUMIFS(NhatKy_ViPham!K:K, NhatKy_ViPham!E:E, "12_Anh_C", NhatKy_ViPham!F:F, B36, NhatKy_ViPham!C:C, "T32")</f>
        <v>100</v>
      </c>
      <c r="AX36" s="6">
        <f>100 + SUMIFS(NhatKy_ViPham!J:J, NhatKy_ViPham!E:E, "12_Anh_C", NhatKy_ViPham!F:F, B36, NhatKy_ViPham!C:C, "T33") - SUMIFS(NhatKy_ViPham!K:K, NhatKy_ViPham!E:E, "12_Anh_C", NhatKy_ViPham!F:F, B36, NhatKy_ViPham!C:C, "T33")</f>
        <v>100</v>
      </c>
      <c r="AY36" s="6">
        <f>100 + SUMIFS(NhatKy_ViPham!J:J, NhatKy_ViPham!E:E, "12_Anh_C", NhatKy_ViPham!F:F, B36, NhatKy_ViPham!C:C, "T34") - SUMIFS(NhatKy_ViPham!K:K, NhatKy_ViPham!E:E, "12_Anh_C", NhatKy_ViPham!F:F, B36, NhatKy_ViPham!C:C, "T34")</f>
        <v>100</v>
      </c>
      <c r="AZ36" s="6">
        <f>100 + SUMIFS(NhatKy_ViPham!J:J, NhatKy_ViPham!E:E, "12_Anh_C", NhatKy_ViPham!F:F, B36, NhatKy_ViPham!C:C, "T35") - SUMIFS(NhatKy_ViPham!K:K, NhatKy_ViPham!E:E, "12_Anh_C", NhatKy_ViPham!F:F, B36, NhatKy_ViPham!C:C, "T35")</f>
        <v>100</v>
      </c>
      <c r="BA36" s="12">
        <f t="shared" si="0"/>
        <v>100</v>
      </c>
      <c r="BB36" s="11" t="s">
        <v>430</v>
      </c>
      <c r="BC36" s="16" t="str">
        <f t="shared" si="1"/>
        <v>Tốt</v>
      </c>
      <c r="BD36" s="15" t="str">
        <f t="shared" si="2"/>
        <v>🟢 BÌNH THƯỜNG</v>
      </c>
    </row>
    <row r="37" spans="1:56" x14ac:dyDescent="0.25">
      <c r="A37" s="4">
        <v>29</v>
      </c>
      <c r="B37" s="10" t="s">
        <v>3018</v>
      </c>
      <c r="C37" s="4" t="s">
        <v>2767</v>
      </c>
      <c r="D37" s="4" t="s">
        <v>429</v>
      </c>
      <c r="E37" s="11" t="s">
        <v>430</v>
      </c>
      <c r="F37" s="7">
        <f>SUMIFS(NhatKy_ViPham!K:K, NhatKy_ViPham!E:E, "12_Anh_C", NhatKy_ViPham!F:F, B37, NhatKy_ViPham!H:H, "L01")</f>
        <v>0</v>
      </c>
      <c r="G37" s="7">
        <f>SUMIFS(NhatKy_ViPham!K:K, NhatKy_ViPham!E:E, "12_Anh_C", NhatKy_ViPham!F:F, B37, NhatKy_ViPham!H:H, "L02")</f>
        <v>0</v>
      </c>
      <c r="H37" s="7">
        <f>SUMIFS(NhatKy_ViPham!K:K, NhatKy_ViPham!E:E, "12_Anh_C", NhatKy_ViPham!F:F, B37, NhatKy_ViPham!H:H, "L03")</f>
        <v>0</v>
      </c>
      <c r="I37" s="7">
        <f>SUMIFS(NhatKy_ViPham!K:K, NhatKy_ViPham!E:E, "12_Anh_C", NhatKy_ViPham!F:F, B37, NhatKy_ViPham!H:H, "L04")</f>
        <v>0</v>
      </c>
      <c r="J37" s="7">
        <f>SUMIFS(NhatKy_ViPham!K:K, NhatKy_ViPham!E:E, "12_Anh_C", NhatKy_ViPham!F:F, B37, NhatKy_ViPham!H:H, "L05")</f>
        <v>0</v>
      </c>
      <c r="K37" s="7">
        <f>SUMIFS(NhatKy_ViPham!K:K, NhatKy_ViPham!E:E, "12_Anh_C", NhatKy_ViPham!F:F, B37, NhatKy_ViPham!H:H, "L06")</f>
        <v>0</v>
      </c>
      <c r="L37" s="7">
        <f>SUMIFS(NhatKy_ViPham!K:K, NhatKy_ViPham!E:E, "12_Anh_C", NhatKy_ViPham!F:F, B37, NhatKy_ViPham!H:H, "L07")</f>
        <v>0</v>
      </c>
      <c r="M37" s="7">
        <f>SUMIFS(NhatKy_ViPham!K:K, NhatKy_ViPham!E:E, "12_Anh_C", NhatKy_ViPham!F:F, B37, NhatKy_ViPham!H:H, "L08")</f>
        <v>0</v>
      </c>
      <c r="N37" s="7">
        <f>SUMIFS(NhatKy_ViPham!K:K, NhatKy_ViPham!E:E, "12_Anh_C", NhatKy_ViPham!F:F, B37, NhatKy_ViPham!H:H, "L09")</f>
        <v>0</v>
      </c>
      <c r="O37" s="7">
        <f>SUMIFS(NhatKy_ViPham!K:K, NhatKy_ViPham!E:E, "12_Anh_C", NhatKy_ViPham!F:F, B37, NhatKy_ViPham!H:H, "L10")</f>
        <v>0</v>
      </c>
      <c r="P37" s="12">
        <f>SUMIFS(NhatKy_ViPham!J:J, NhatKy_ViPham!E:E, "12_Anh_C", NhatKy_ViPham!F:F, B37)</f>
        <v>0</v>
      </c>
      <c r="Q37" s="13">
        <f>SUMIFS(NhatKy_ViPham!K:K, NhatKy_ViPham!E:E, "12_Anh_C", NhatKy_ViPham!F:F, B37)</f>
        <v>0</v>
      </c>
      <c r="R37" s="7">
        <f>100 + SUMIFS(NhatKy_ViPham!J:J, NhatKy_ViPham!E:E, "12_Anh_C", NhatKy_ViPham!F:F, B37, NhatKy_ViPham!C:C, "T1") - SUMIFS(NhatKy_ViPham!K:K, NhatKy_ViPham!E:E, "12_Anh_C", NhatKy_ViPham!F:F, B37, NhatKy_ViPham!C:C, "T1")</f>
        <v>100</v>
      </c>
      <c r="S37" s="7">
        <f>100 + SUMIFS(NhatKy_ViPham!J:J, NhatKy_ViPham!E:E, "12_Anh_C", NhatKy_ViPham!F:F, B37, NhatKy_ViPham!C:C, "T2") - SUMIFS(NhatKy_ViPham!K:K, NhatKy_ViPham!E:E, "12_Anh_C", NhatKy_ViPham!F:F, B37, NhatKy_ViPham!C:C, "T2")</f>
        <v>100</v>
      </c>
      <c r="T37" s="7">
        <f>100 + SUMIFS(NhatKy_ViPham!J:J, NhatKy_ViPham!E:E, "12_Anh_C", NhatKy_ViPham!F:F, B37, NhatKy_ViPham!C:C, "T3") - SUMIFS(NhatKy_ViPham!K:K, NhatKy_ViPham!E:E, "12_Anh_C", NhatKy_ViPham!F:F, B37, NhatKy_ViPham!C:C, "T3")</f>
        <v>100</v>
      </c>
      <c r="U37" s="7">
        <f>100 + SUMIFS(NhatKy_ViPham!J:J, NhatKy_ViPham!E:E, "12_Anh_C", NhatKy_ViPham!F:F, B37, NhatKy_ViPham!C:C, "T4") - SUMIFS(NhatKy_ViPham!K:K, NhatKy_ViPham!E:E, "12_Anh_C", NhatKy_ViPham!F:F, B37, NhatKy_ViPham!C:C, "T4")</f>
        <v>100</v>
      </c>
      <c r="V37" s="7">
        <f>100 + SUMIFS(NhatKy_ViPham!J:J, NhatKy_ViPham!E:E, "12_Anh_C", NhatKy_ViPham!F:F, B37, NhatKy_ViPham!C:C, "T5") - SUMIFS(NhatKy_ViPham!K:K, NhatKy_ViPham!E:E, "12_Anh_C", NhatKy_ViPham!F:F, B37, NhatKy_ViPham!C:C, "T5")</f>
        <v>100</v>
      </c>
      <c r="W37" s="7">
        <f>100 + SUMIFS(NhatKy_ViPham!J:J, NhatKy_ViPham!E:E, "12_Anh_C", NhatKy_ViPham!F:F, B37, NhatKy_ViPham!C:C, "T6") - SUMIFS(NhatKy_ViPham!K:K, NhatKy_ViPham!E:E, "12_Anh_C", NhatKy_ViPham!F:F, B37, NhatKy_ViPham!C:C, "T6")</f>
        <v>100</v>
      </c>
      <c r="X37" s="7">
        <f>100 + SUMIFS(NhatKy_ViPham!J:J, NhatKy_ViPham!E:E, "12_Anh_C", NhatKy_ViPham!F:F, B37, NhatKy_ViPham!C:C, "T7") - SUMIFS(NhatKy_ViPham!K:K, NhatKy_ViPham!E:E, "12_Anh_C", NhatKy_ViPham!F:F, B37, NhatKy_ViPham!C:C, "T7")</f>
        <v>100</v>
      </c>
      <c r="Y37" s="7">
        <f>100 + SUMIFS(NhatKy_ViPham!J:J, NhatKy_ViPham!E:E, "12_Anh_C", NhatKy_ViPham!F:F, B37, NhatKy_ViPham!C:C, "T8") - SUMIFS(NhatKy_ViPham!K:K, NhatKy_ViPham!E:E, "12_Anh_C", NhatKy_ViPham!F:F, B37, NhatKy_ViPham!C:C, "T8")</f>
        <v>100</v>
      </c>
      <c r="Z37" s="7">
        <f>100 + SUMIFS(NhatKy_ViPham!J:J, NhatKy_ViPham!E:E, "12_Anh_C", NhatKy_ViPham!F:F, B37, NhatKy_ViPham!C:C, "T9") - SUMIFS(NhatKy_ViPham!K:K, NhatKy_ViPham!E:E, "12_Anh_C", NhatKy_ViPham!F:F, B37, NhatKy_ViPham!C:C, "T9")</f>
        <v>100</v>
      </c>
      <c r="AA37" s="7">
        <f>100 + SUMIFS(NhatKy_ViPham!J:J, NhatKy_ViPham!E:E, "12_Anh_C", NhatKy_ViPham!F:F, B37, NhatKy_ViPham!C:C, "T10") - SUMIFS(NhatKy_ViPham!K:K, NhatKy_ViPham!E:E, "12_Anh_C", NhatKy_ViPham!F:F, B37, NhatKy_ViPham!C:C, "T10")</f>
        <v>100</v>
      </c>
      <c r="AB37" s="7">
        <f>100 + SUMIFS(NhatKy_ViPham!J:J, NhatKy_ViPham!E:E, "12_Anh_C", NhatKy_ViPham!F:F, B37, NhatKy_ViPham!C:C, "T11") - SUMIFS(NhatKy_ViPham!K:K, NhatKy_ViPham!E:E, "12_Anh_C", NhatKy_ViPham!F:F, B37, NhatKy_ViPham!C:C, "T11")</f>
        <v>100</v>
      </c>
      <c r="AC37" s="7">
        <f>100 + SUMIFS(NhatKy_ViPham!J:J, NhatKy_ViPham!E:E, "12_Anh_C", NhatKy_ViPham!F:F, B37, NhatKy_ViPham!C:C, "T12") - SUMIFS(NhatKy_ViPham!K:K, NhatKy_ViPham!E:E, "12_Anh_C", NhatKy_ViPham!F:F, B37, NhatKy_ViPham!C:C, "T12")</f>
        <v>100</v>
      </c>
      <c r="AD37" s="7">
        <f>100 + SUMIFS(NhatKy_ViPham!J:J, NhatKy_ViPham!E:E, "12_Anh_C", NhatKy_ViPham!F:F, B37, NhatKy_ViPham!C:C, "T13") - SUMIFS(NhatKy_ViPham!K:K, NhatKy_ViPham!E:E, "12_Anh_C", NhatKy_ViPham!F:F, B37, NhatKy_ViPham!C:C, "T13")</f>
        <v>100</v>
      </c>
      <c r="AE37" s="7">
        <f>100 + SUMIFS(NhatKy_ViPham!J:J, NhatKy_ViPham!E:E, "12_Anh_C", NhatKy_ViPham!F:F, B37, NhatKy_ViPham!C:C, "T14") - SUMIFS(NhatKy_ViPham!K:K, NhatKy_ViPham!E:E, "12_Anh_C", NhatKy_ViPham!F:F, B37, NhatKy_ViPham!C:C, "T14")</f>
        <v>100</v>
      </c>
      <c r="AF37" s="7">
        <f>100 + SUMIFS(NhatKy_ViPham!J:J, NhatKy_ViPham!E:E, "12_Anh_C", NhatKy_ViPham!F:F, B37, NhatKy_ViPham!C:C, "T15") - SUMIFS(NhatKy_ViPham!K:K, NhatKy_ViPham!E:E, "12_Anh_C", NhatKy_ViPham!F:F, B37, NhatKy_ViPham!C:C, "T15")</f>
        <v>100</v>
      </c>
      <c r="AG37" s="7">
        <f>100 + SUMIFS(NhatKy_ViPham!J:J, NhatKy_ViPham!E:E, "12_Anh_C", NhatKy_ViPham!F:F, B37, NhatKy_ViPham!C:C, "T16") - SUMIFS(NhatKy_ViPham!K:K, NhatKy_ViPham!E:E, "12_Anh_C", NhatKy_ViPham!F:F, B37, NhatKy_ViPham!C:C, "T16")</f>
        <v>100</v>
      </c>
      <c r="AH37" s="7">
        <f>100 + SUMIFS(NhatKy_ViPham!J:J, NhatKy_ViPham!E:E, "12_Anh_C", NhatKy_ViPham!F:F, B37, NhatKy_ViPham!C:C, "T17") - SUMIFS(NhatKy_ViPham!K:K, NhatKy_ViPham!E:E, "12_Anh_C", NhatKy_ViPham!F:F, B37, NhatKy_ViPham!C:C, "T17")</f>
        <v>100</v>
      </c>
      <c r="AI37" s="7">
        <f>100 + SUMIFS(NhatKy_ViPham!J:J, NhatKy_ViPham!E:E, "12_Anh_C", NhatKy_ViPham!F:F, B37, NhatKy_ViPham!C:C, "T18") - SUMIFS(NhatKy_ViPham!K:K, NhatKy_ViPham!E:E, "12_Anh_C", NhatKy_ViPham!F:F, B37, NhatKy_ViPham!C:C, "T18")</f>
        <v>100</v>
      </c>
      <c r="AJ37" s="7">
        <f>100 + SUMIFS(NhatKy_ViPham!J:J, NhatKy_ViPham!E:E, "12_Anh_C", NhatKy_ViPham!F:F, B37, NhatKy_ViPham!C:C, "T19") - SUMIFS(NhatKy_ViPham!K:K, NhatKy_ViPham!E:E, "12_Anh_C", NhatKy_ViPham!F:F, B37, NhatKy_ViPham!C:C, "T19")</f>
        <v>100</v>
      </c>
      <c r="AK37" s="7">
        <f>100 + SUMIFS(NhatKy_ViPham!J:J, NhatKy_ViPham!E:E, "12_Anh_C", NhatKy_ViPham!F:F, B37, NhatKy_ViPham!C:C, "T20") - SUMIFS(NhatKy_ViPham!K:K, NhatKy_ViPham!E:E, "12_Anh_C", NhatKy_ViPham!F:F, B37, NhatKy_ViPham!C:C, "T20")</f>
        <v>100</v>
      </c>
      <c r="AL37" s="7">
        <f>100 + SUMIFS(NhatKy_ViPham!J:J, NhatKy_ViPham!E:E, "12_Anh_C", NhatKy_ViPham!F:F, B37, NhatKy_ViPham!C:C, "T21") - SUMIFS(NhatKy_ViPham!K:K, NhatKy_ViPham!E:E, "12_Anh_C", NhatKy_ViPham!F:F, B37, NhatKy_ViPham!C:C, "T21")</f>
        <v>100</v>
      </c>
      <c r="AM37" s="7">
        <f>100 + SUMIFS(NhatKy_ViPham!J:J, NhatKy_ViPham!E:E, "12_Anh_C", NhatKy_ViPham!F:F, B37, NhatKy_ViPham!C:C, "T22") - SUMIFS(NhatKy_ViPham!K:K, NhatKy_ViPham!E:E, "12_Anh_C", NhatKy_ViPham!F:F, B37, NhatKy_ViPham!C:C, "T22")</f>
        <v>100</v>
      </c>
      <c r="AN37" s="7">
        <f>100 + SUMIFS(NhatKy_ViPham!J:J, NhatKy_ViPham!E:E, "12_Anh_C", NhatKy_ViPham!F:F, B37, NhatKy_ViPham!C:C, "T23") - SUMIFS(NhatKy_ViPham!K:K, NhatKy_ViPham!E:E, "12_Anh_C", NhatKy_ViPham!F:F, B37, NhatKy_ViPham!C:C, "T23")</f>
        <v>100</v>
      </c>
      <c r="AO37" s="7">
        <f>100 + SUMIFS(NhatKy_ViPham!J:J, NhatKy_ViPham!E:E, "12_Anh_C", NhatKy_ViPham!F:F, B37, NhatKy_ViPham!C:C, "T24") - SUMIFS(NhatKy_ViPham!K:K, NhatKy_ViPham!E:E, "12_Anh_C", NhatKy_ViPham!F:F, B37, NhatKy_ViPham!C:C, "T24")</f>
        <v>100</v>
      </c>
      <c r="AP37" s="7">
        <f>100 + SUMIFS(NhatKy_ViPham!J:J, NhatKy_ViPham!E:E, "12_Anh_C", NhatKy_ViPham!F:F, B37, NhatKy_ViPham!C:C, "T25") - SUMIFS(NhatKy_ViPham!K:K, NhatKy_ViPham!E:E, "12_Anh_C", NhatKy_ViPham!F:F, B37, NhatKy_ViPham!C:C, "T25")</f>
        <v>100</v>
      </c>
      <c r="AQ37" s="7">
        <f>100 + SUMIFS(NhatKy_ViPham!J:J, NhatKy_ViPham!E:E, "12_Anh_C", NhatKy_ViPham!F:F, B37, NhatKy_ViPham!C:C, "T26") - SUMIFS(NhatKy_ViPham!K:K, NhatKy_ViPham!E:E, "12_Anh_C", NhatKy_ViPham!F:F, B37, NhatKy_ViPham!C:C, "T26")</f>
        <v>100</v>
      </c>
      <c r="AR37" s="7">
        <f>100 + SUMIFS(NhatKy_ViPham!J:J, NhatKy_ViPham!E:E, "12_Anh_C", NhatKy_ViPham!F:F, B37, NhatKy_ViPham!C:C, "T27") - SUMIFS(NhatKy_ViPham!K:K, NhatKy_ViPham!E:E, "12_Anh_C", NhatKy_ViPham!F:F, B37, NhatKy_ViPham!C:C, "T27")</f>
        <v>100</v>
      </c>
      <c r="AS37" s="7">
        <f>100 + SUMIFS(NhatKy_ViPham!J:J, NhatKy_ViPham!E:E, "12_Anh_C", NhatKy_ViPham!F:F, B37, NhatKy_ViPham!C:C, "T28") - SUMIFS(NhatKy_ViPham!K:K, NhatKy_ViPham!E:E, "12_Anh_C", NhatKy_ViPham!F:F, B37, NhatKy_ViPham!C:C, "T28")</f>
        <v>100</v>
      </c>
      <c r="AT37" s="7">
        <f>100 + SUMIFS(NhatKy_ViPham!J:J, NhatKy_ViPham!E:E, "12_Anh_C", NhatKy_ViPham!F:F, B37, NhatKy_ViPham!C:C, "T29") - SUMIFS(NhatKy_ViPham!K:K, NhatKy_ViPham!E:E, "12_Anh_C", NhatKy_ViPham!F:F, B37, NhatKy_ViPham!C:C, "T29")</f>
        <v>100</v>
      </c>
      <c r="AU37" s="7">
        <f>100 + SUMIFS(NhatKy_ViPham!J:J, NhatKy_ViPham!E:E, "12_Anh_C", NhatKy_ViPham!F:F, B37, NhatKy_ViPham!C:C, "T30") - SUMIFS(NhatKy_ViPham!K:K, NhatKy_ViPham!E:E, "12_Anh_C", NhatKy_ViPham!F:F, B37, NhatKy_ViPham!C:C, "T30")</f>
        <v>100</v>
      </c>
      <c r="AV37" s="7">
        <f>100 + SUMIFS(NhatKy_ViPham!J:J, NhatKy_ViPham!E:E, "12_Anh_C", NhatKy_ViPham!F:F, B37, NhatKy_ViPham!C:C, "T31") - SUMIFS(NhatKy_ViPham!K:K, NhatKy_ViPham!E:E, "12_Anh_C", NhatKy_ViPham!F:F, B37, NhatKy_ViPham!C:C, "T31")</f>
        <v>100</v>
      </c>
      <c r="AW37" s="7">
        <f>100 + SUMIFS(NhatKy_ViPham!J:J, NhatKy_ViPham!E:E, "12_Anh_C", NhatKy_ViPham!F:F, B37, NhatKy_ViPham!C:C, "T32") - SUMIFS(NhatKy_ViPham!K:K, NhatKy_ViPham!E:E, "12_Anh_C", NhatKy_ViPham!F:F, B37, NhatKy_ViPham!C:C, "T32")</f>
        <v>100</v>
      </c>
      <c r="AX37" s="7">
        <f>100 + SUMIFS(NhatKy_ViPham!J:J, NhatKy_ViPham!E:E, "12_Anh_C", NhatKy_ViPham!F:F, B37, NhatKy_ViPham!C:C, "T33") - SUMIFS(NhatKy_ViPham!K:K, NhatKy_ViPham!E:E, "12_Anh_C", NhatKy_ViPham!F:F, B37, NhatKy_ViPham!C:C, "T33")</f>
        <v>100</v>
      </c>
      <c r="AY37" s="7">
        <f>100 + SUMIFS(NhatKy_ViPham!J:J, NhatKy_ViPham!E:E, "12_Anh_C", NhatKy_ViPham!F:F, B37, NhatKy_ViPham!C:C, "T34") - SUMIFS(NhatKy_ViPham!K:K, NhatKy_ViPham!E:E, "12_Anh_C", NhatKy_ViPham!F:F, B37, NhatKy_ViPham!C:C, "T34")</f>
        <v>100</v>
      </c>
      <c r="AZ37" s="7">
        <f>100 + SUMIFS(NhatKy_ViPham!J:J, NhatKy_ViPham!E:E, "12_Anh_C", NhatKy_ViPham!F:F, B37, NhatKy_ViPham!C:C, "T35") - SUMIFS(NhatKy_ViPham!K:K, NhatKy_ViPham!E:E, "12_Anh_C", NhatKy_ViPham!F:F, B37, NhatKy_ViPham!C:C, "T35")</f>
        <v>100</v>
      </c>
      <c r="BA37" s="12">
        <f t="shared" si="0"/>
        <v>100</v>
      </c>
      <c r="BB37" s="11" t="s">
        <v>430</v>
      </c>
      <c r="BC37" s="14" t="str">
        <f t="shared" si="1"/>
        <v>Tốt</v>
      </c>
      <c r="BD37" s="10" t="str">
        <f t="shared" si="2"/>
        <v>🟢 BÌNH THƯỜNG</v>
      </c>
    </row>
    <row r="38" spans="1:56" x14ac:dyDescent="0.25">
      <c r="A38" s="5">
        <v>30</v>
      </c>
      <c r="B38" s="15" t="s">
        <v>3019</v>
      </c>
      <c r="C38" s="5" t="s">
        <v>2369</v>
      </c>
      <c r="D38" s="5" t="s">
        <v>429</v>
      </c>
      <c r="E38" s="11" t="s">
        <v>430</v>
      </c>
      <c r="F38" s="6">
        <f>SUMIFS(NhatKy_ViPham!K:K, NhatKy_ViPham!E:E, "12_Anh_C", NhatKy_ViPham!F:F, B38, NhatKy_ViPham!H:H, "L01")</f>
        <v>0</v>
      </c>
      <c r="G38" s="6">
        <f>SUMIFS(NhatKy_ViPham!K:K, NhatKy_ViPham!E:E, "12_Anh_C", NhatKy_ViPham!F:F, B38, NhatKy_ViPham!H:H, "L02")</f>
        <v>0</v>
      </c>
      <c r="H38" s="6">
        <f>SUMIFS(NhatKy_ViPham!K:K, NhatKy_ViPham!E:E, "12_Anh_C", NhatKy_ViPham!F:F, B38, NhatKy_ViPham!H:H, "L03")</f>
        <v>0</v>
      </c>
      <c r="I38" s="6">
        <f>SUMIFS(NhatKy_ViPham!K:K, NhatKy_ViPham!E:E, "12_Anh_C", NhatKy_ViPham!F:F, B38, NhatKy_ViPham!H:H, "L04")</f>
        <v>0</v>
      </c>
      <c r="J38" s="6">
        <f>SUMIFS(NhatKy_ViPham!K:K, NhatKy_ViPham!E:E, "12_Anh_C", NhatKy_ViPham!F:F, B38, NhatKy_ViPham!H:H, "L05")</f>
        <v>0</v>
      </c>
      <c r="K38" s="6">
        <f>SUMIFS(NhatKy_ViPham!K:K, NhatKy_ViPham!E:E, "12_Anh_C", NhatKy_ViPham!F:F, B38, NhatKy_ViPham!H:H, "L06")</f>
        <v>0</v>
      </c>
      <c r="L38" s="6">
        <f>SUMIFS(NhatKy_ViPham!K:K, NhatKy_ViPham!E:E, "12_Anh_C", NhatKy_ViPham!F:F, B38, NhatKy_ViPham!H:H, "L07")</f>
        <v>0</v>
      </c>
      <c r="M38" s="6">
        <f>SUMIFS(NhatKy_ViPham!K:K, NhatKy_ViPham!E:E, "12_Anh_C", NhatKy_ViPham!F:F, B38, NhatKy_ViPham!H:H, "L08")</f>
        <v>0</v>
      </c>
      <c r="N38" s="6">
        <f>SUMIFS(NhatKy_ViPham!K:K, NhatKy_ViPham!E:E, "12_Anh_C", NhatKy_ViPham!F:F, B38, NhatKy_ViPham!H:H, "L09")</f>
        <v>0</v>
      </c>
      <c r="O38" s="6">
        <f>SUMIFS(NhatKy_ViPham!K:K, NhatKy_ViPham!E:E, "12_Anh_C", NhatKy_ViPham!F:F, B38, NhatKy_ViPham!H:H, "L10")</f>
        <v>0</v>
      </c>
      <c r="P38" s="12">
        <f>SUMIFS(NhatKy_ViPham!J:J, NhatKy_ViPham!E:E, "12_Anh_C", NhatKy_ViPham!F:F, B38)</f>
        <v>0</v>
      </c>
      <c r="Q38" s="13">
        <f>SUMIFS(NhatKy_ViPham!K:K, NhatKy_ViPham!E:E, "12_Anh_C", NhatKy_ViPham!F:F, B38)</f>
        <v>0</v>
      </c>
      <c r="R38" s="6">
        <f>100 + SUMIFS(NhatKy_ViPham!J:J, NhatKy_ViPham!E:E, "12_Anh_C", NhatKy_ViPham!F:F, B38, NhatKy_ViPham!C:C, "T1") - SUMIFS(NhatKy_ViPham!K:K, NhatKy_ViPham!E:E, "12_Anh_C", NhatKy_ViPham!F:F, B38, NhatKy_ViPham!C:C, "T1")</f>
        <v>100</v>
      </c>
      <c r="S38" s="6">
        <f>100 + SUMIFS(NhatKy_ViPham!J:J, NhatKy_ViPham!E:E, "12_Anh_C", NhatKy_ViPham!F:F, B38, NhatKy_ViPham!C:C, "T2") - SUMIFS(NhatKy_ViPham!K:K, NhatKy_ViPham!E:E, "12_Anh_C", NhatKy_ViPham!F:F, B38, NhatKy_ViPham!C:C, "T2")</f>
        <v>100</v>
      </c>
      <c r="T38" s="6">
        <f>100 + SUMIFS(NhatKy_ViPham!J:J, NhatKy_ViPham!E:E, "12_Anh_C", NhatKy_ViPham!F:F, B38, NhatKy_ViPham!C:C, "T3") - SUMIFS(NhatKy_ViPham!K:K, NhatKy_ViPham!E:E, "12_Anh_C", NhatKy_ViPham!F:F, B38, NhatKy_ViPham!C:C, "T3")</f>
        <v>100</v>
      </c>
      <c r="U38" s="6">
        <f>100 + SUMIFS(NhatKy_ViPham!J:J, NhatKy_ViPham!E:E, "12_Anh_C", NhatKy_ViPham!F:F, B38, NhatKy_ViPham!C:C, "T4") - SUMIFS(NhatKy_ViPham!K:K, NhatKy_ViPham!E:E, "12_Anh_C", NhatKy_ViPham!F:F, B38, NhatKy_ViPham!C:C, "T4")</f>
        <v>100</v>
      </c>
      <c r="V38" s="6">
        <f>100 + SUMIFS(NhatKy_ViPham!J:J, NhatKy_ViPham!E:E, "12_Anh_C", NhatKy_ViPham!F:F, B38, NhatKy_ViPham!C:C, "T5") - SUMIFS(NhatKy_ViPham!K:K, NhatKy_ViPham!E:E, "12_Anh_C", NhatKy_ViPham!F:F, B38, NhatKy_ViPham!C:C, "T5")</f>
        <v>100</v>
      </c>
      <c r="W38" s="6">
        <f>100 + SUMIFS(NhatKy_ViPham!J:J, NhatKy_ViPham!E:E, "12_Anh_C", NhatKy_ViPham!F:F, B38, NhatKy_ViPham!C:C, "T6") - SUMIFS(NhatKy_ViPham!K:K, NhatKy_ViPham!E:E, "12_Anh_C", NhatKy_ViPham!F:F, B38, NhatKy_ViPham!C:C, "T6")</f>
        <v>100</v>
      </c>
      <c r="X38" s="6">
        <f>100 + SUMIFS(NhatKy_ViPham!J:J, NhatKy_ViPham!E:E, "12_Anh_C", NhatKy_ViPham!F:F, B38, NhatKy_ViPham!C:C, "T7") - SUMIFS(NhatKy_ViPham!K:K, NhatKy_ViPham!E:E, "12_Anh_C", NhatKy_ViPham!F:F, B38, NhatKy_ViPham!C:C, "T7")</f>
        <v>100</v>
      </c>
      <c r="Y38" s="6">
        <f>100 + SUMIFS(NhatKy_ViPham!J:J, NhatKy_ViPham!E:E, "12_Anh_C", NhatKy_ViPham!F:F, B38, NhatKy_ViPham!C:C, "T8") - SUMIFS(NhatKy_ViPham!K:K, NhatKy_ViPham!E:E, "12_Anh_C", NhatKy_ViPham!F:F, B38, NhatKy_ViPham!C:C, "T8")</f>
        <v>100</v>
      </c>
      <c r="Z38" s="6">
        <f>100 + SUMIFS(NhatKy_ViPham!J:J, NhatKy_ViPham!E:E, "12_Anh_C", NhatKy_ViPham!F:F, B38, NhatKy_ViPham!C:C, "T9") - SUMIFS(NhatKy_ViPham!K:K, NhatKy_ViPham!E:E, "12_Anh_C", NhatKy_ViPham!F:F, B38, NhatKy_ViPham!C:C, "T9")</f>
        <v>100</v>
      </c>
      <c r="AA38" s="6">
        <f>100 + SUMIFS(NhatKy_ViPham!J:J, NhatKy_ViPham!E:E, "12_Anh_C", NhatKy_ViPham!F:F, B38, NhatKy_ViPham!C:C, "T10") - SUMIFS(NhatKy_ViPham!K:K, NhatKy_ViPham!E:E, "12_Anh_C", NhatKy_ViPham!F:F, B38, NhatKy_ViPham!C:C, "T10")</f>
        <v>100</v>
      </c>
      <c r="AB38" s="6">
        <f>100 + SUMIFS(NhatKy_ViPham!J:J, NhatKy_ViPham!E:E, "12_Anh_C", NhatKy_ViPham!F:F, B38, NhatKy_ViPham!C:C, "T11") - SUMIFS(NhatKy_ViPham!K:K, NhatKy_ViPham!E:E, "12_Anh_C", NhatKy_ViPham!F:F, B38, NhatKy_ViPham!C:C, "T11")</f>
        <v>100</v>
      </c>
      <c r="AC38" s="6">
        <f>100 + SUMIFS(NhatKy_ViPham!J:J, NhatKy_ViPham!E:E, "12_Anh_C", NhatKy_ViPham!F:F, B38, NhatKy_ViPham!C:C, "T12") - SUMIFS(NhatKy_ViPham!K:K, NhatKy_ViPham!E:E, "12_Anh_C", NhatKy_ViPham!F:F, B38, NhatKy_ViPham!C:C, "T12")</f>
        <v>100</v>
      </c>
      <c r="AD38" s="6">
        <f>100 + SUMIFS(NhatKy_ViPham!J:J, NhatKy_ViPham!E:E, "12_Anh_C", NhatKy_ViPham!F:F, B38, NhatKy_ViPham!C:C, "T13") - SUMIFS(NhatKy_ViPham!K:K, NhatKy_ViPham!E:E, "12_Anh_C", NhatKy_ViPham!F:F, B38, NhatKy_ViPham!C:C, "T13")</f>
        <v>100</v>
      </c>
      <c r="AE38" s="6">
        <f>100 + SUMIFS(NhatKy_ViPham!J:J, NhatKy_ViPham!E:E, "12_Anh_C", NhatKy_ViPham!F:F, B38, NhatKy_ViPham!C:C, "T14") - SUMIFS(NhatKy_ViPham!K:K, NhatKy_ViPham!E:E, "12_Anh_C", NhatKy_ViPham!F:F, B38, NhatKy_ViPham!C:C, "T14")</f>
        <v>100</v>
      </c>
      <c r="AF38" s="6">
        <f>100 + SUMIFS(NhatKy_ViPham!J:J, NhatKy_ViPham!E:E, "12_Anh_C", NhatKy_ViPham!F:F, B38, NhatKy_ViPham!C:C, "T15") - SUMIFS(NhatKy_ViPham!K:K, NhatKy_ViPham!E:E, "12_Anh_C", NhatKy_ViPham!F:F, B38, NhatKy_ViPham!C:C, "T15")</f>
        <v>100</v>
      </c>
      <c r="AG38" s="6">
        <f>100 + SUMIFS(NhatKy_ViPham!J:J, NhatKy_ViPham!E:E, "12_Anh_C", NhatKy_ViPham!F:F, B38, NhatKy_ViPham!C:C, "T16") - SUMIFS(NhatKy_ViPham!K:K, NhatKy_ViPham!E:E, "12_Anh_C", NhatKy_ViPham!F:F, B38, NhatKy_ViPham!C:C, "T16")</f>
        <v>100</v>
      </c>
      <c r="AH38" s="6">
        <f>100 + SUMIFS(NhatKy_ViPham!J:J, NhatKy_ViPham!E:E, "12_Anh_C", NhatKy_ViPham!F:F, B38, NhatKy_ViPham!C:C, "T17") - SUMIFS(NhatKy_ViPham!K:K, NhatKy_ViPham!E:E, "12_Anh_C", NhatKy_ViPham!F:F, B38, NhatKy_ViPham!C:C, "T17")</f>
        <v>100</v>
      </c>
      <c r="AI38" s="6">
        <f>100 + SUMIFS(NhatKy_ViPham!J:J, NhatKy_ViPham!E:E, "12_Anh_C", NhatKy_ViPham!F:F, B38, NhatKy_ViPham!C:C, "T18") - SUMIFS(NhatKy_ViPham!K:K, NhatKy_ViPham!E:E, "12_Anh_C", NhatKy_ViPham!F:F, B38, NhatKy_ViPham!C:C, "T18")</f>
        <v>100</v>
      </c>
      <c r="AJ38" s="6">
        <f>100 + SUMIFS(NhatKy_ViPham!J:J, NhatKy_ViPham!E:E, "12_Anh_C", NhatKy_ViPham!F:F, B38, NhatKy_ViPham!C:C, "T19") - SUMIFS(NhatKy_ViPham!K:K, NhatKy_ViPham!E:E, "12_Anh_C", NhatKy_ViPham!F:F, B38, NhatKy_ViPham!C:C, "T19")</f>
        <v>100</v>
      </c>
      <c r="AK38" s="6">
        <f>100 + SUMIFS(NhatKy_ViPham!J:J, NhatKy_ViPham!E:E, "12_Anh_C", NhatKy_ViPham!F:F, B38, NhatKy_ViPham!C:C, "T20") - SUMIFS(NhatKy_ViPham!K:K, NhatKy_ViPham!E:E, "12_Anh_C", NhatKy_ViPham!F:F, B38, NhatKy_ViPham!C:C, "T20")</f>
        <v>100</v>
      </c>
      <c r="AL38" s="6">
        <f>100 + SUMIFS(NhatKy_ViPham!J:J, NhatKy_ViPham!E:E, "12_Anh_C", NhatKy_ViPham!F:F, B38, NhatKy_ViPham!C:C, "T21") - SUMIFS(NhatKy_ViPham!K:K, NhatKy_ViPham!E:E, "12_Anh_C", NhatKy_ViPham!F:F, B38, NhatKy_ViPham!C:C, "T21")</f>
        <v>100</v>
      </c>
      <c r="AM38" s="6">
        <f>100 + SUMIFS(NhatKy_ViPham!J:J, NhatKy_ViPham!E:E, "12_Anh_C", NhatKy_ViPham!F:F, B38, NhatKy_ViPham!C:C, "T22") - SUMIFS(NhatKy_ViPham!K:K, NhatKy_ViPham!E:E, "12_Anh_C", NhatKy_ViPham!F:F, B38, NhatKy_ViPham!C:C, "T22")</f>
        <v>100</v>
      </c>
      <c r="AN38" s="6">
        <f>100 + SUMIFS(NhatKy_ViPham!J:J, NhatKy_ViPham!E:E, "12_Anh_C", NhatKy_ViPham!F:F, B38, NhatKy_ViPham!C:C, "T23") - SUMIFS(NhatKy_ViPham!K:K, NhatKy_ViPham!E:E, "12_Anh_C", NhatKy_ViPham!F:F, B38, NhatKy_ViPham!C:C, "T23")</f>
        <v>100</v>
      </c>
      <c r="AO38" s="6">
        <f>100 + SUMIFS(NhatKy_ViPham!J:J, NhatKy_ViPham!E:E, "12_Anh_C", NhatKy_ViPham!F:F, B38, NhatKy_ViPham!C:C, "T24") - SUMIFS(NhatKy_ViPham!K:K, NhatKy_ViPham!E:E, "12_Anh_C", NhatKy_ViPham!F:F, B38, NhatKy_ViPham!C:C, "T24")</f>
        <v>100</v>
      </c>
      <c r="AP38" s="6">
        <f>100 + SUMIFS(NhatKy_ViPham!J:J, NhatKy_ViPham!E:E, "12_Anh_C", NhatKy_ViPham!F:F, B38, NhatKy_ViPham!C:C, "T25") - SUMIFS(NhatKy_ViPham!K:K, NhatKy_ViPham!E:E, "12_Anh_C", NhatKy_ViPham!F:F, B38, NhatKy_ViPham!C:C, "T25")</f>
        <v>100</v>
      </c>
      <c r="AQ38" s="6">
        <f>100 + SUMIFS(NhatKy_ViPham!J:J, NhatKy_ViPham!E:E, "12_Anh_C", NhatKy_ViPham!F:F, B38, NhatKy_ViPham!C:C, "T26") - SUMIFS(NhatKy_ViPham!K:K, NhatKy_ViPham!E:E, "12_Anh_C", NhatKy_ViPham!F:F, B38, NhatKy_ViPham!C:C, "T26")</f>
        <v>100</v>
      </c>
      <c r="AR38" s="6">
        <f>100 + SUMIFS(NhatKy_ViPham!J:J, NhatKy_ViPham!E:E, "12_Anh_C", NhatKy_ViPham!F:F, B38, NhatKy_ViPham!C:C, "T27") - SUMIFS(NhatKy_ViPham!K:K, NhatKy_ViPham!E:E, "12_Anh_C", NhatKy_ViPham!F:F, B38, NhatKy_ViPham!C:C, "T27")</f>
        <v>100</v>
      </c>
      <c r="AS38" s="6">
        <f>100 + SUMIFS(NhatKy_ViPham!J:J, NhatKy_ViPham!E:E, "12_Anh_C", NhatKy_ViPham!F:F, B38, NhatKy_ViPham!C:C, "T28") - SUMIFS(NhatKy_ViPham!K:K, NhatKy_ViPham!E:E, "12_Anh_C", NhatKy_ViPham!F:F, B38, NhatKy_ViPham!C:C, "T28")</f>
        <v>100</v>
      </c>
      <c r="AT38" s="6">
        <f>100 + SUMIFS(NhatKy_ViPham!J:J, NhatKy_ViPham!E:E, "12_Anh_C", NhatKy_ViPham!F:F, B38, NhatKy_ViPham!C:C, "T29") - SUMIFS(NhatKy_ViPham!K:K, NhatKy_ViPham!E:E, "12_Anh_C", NhatKy_ViPham!F:F, B38, NhatKy_ViPham!C:C, "T29")</f>
        <v>100</v>
      </c>
      <c r="AU38" s="6">
        <f>100 + SUMIFS(NhatKy_ViPham!J:J, NhatKy_ViPham!E:E, "12_Anh_C", NhatKy_ViPham!F:F, B38, NhatKy_ViPham!C:C, "T30") - SUMIFS(NhatKy_ViPham!K:K, NhatKy_ViPham!E:E, "12_Anh_C", NhatKy_ViPham!F:F, B38, NhatKy_ViPham!C:C, "T30")</f>
        <v>100</v>
      </c>
      <c r="AV38" s="6">
        <f>100 + SUMIFS(NhatKy_ViPham!J:J, NhatKy_ViPham!E:E, "12_Anh_C", NhatKy_ViPham!F:F, B38, NhatKy_ViPham!C:C, "T31") - SUMIFS(NhatKy_ViPham!K:K, NhatKy_ViPham!E:E, "12_Anh_C", NhatKy_ViPham!F:F, B38, NhatKy_ViPham!C:C, "T31")</f>
        <v>100</v>
      </c>
      <c r="AW38" s="6">
        <f>100 + SUMIFS(NhatKy_ViPham!J:J, NhatKy_ViPham!E:E, "12_Anh_C", NhatKy_ViPham!F:F, B38, NhatKy_ViPham!C:C, "T32") - SUMIFS(NhatKy_ViPham!K:K, NhatKy_ViPham!E:E, "12_Anh_C", NhatKy_ViPham!F:F, B38, NhatKy_ViPham!C:C, "T32")</f>
        <v>100</v>
      </c>
      <c r="AX38" s="6">
        <f>100 + SUMIFS(NhatKy_ViPham!J:J, NhatKy_ViPham!E:E, "12_Anh_C", NhatKy_ViPham!F:F, B38, NhatKy_ViPham!C:C, "T33") - SUMIFS(NhatKy_ViPham!K:K, NhatKy_ViPham!E:E, "12_Anh_C", NhatKy_ViPham!F:F, B38, NhatKy_ViPham!C:C, "T33")</f>
        <v>100</v>
      </c>
      <c r="AY38" s="6">
        <f>100 + SUMIFS(NhatKy_ViPham!J:J, NhatKy_ViPham!E:E, "12_Anh_C", NhatKy_ViPham!F:F, B38, NhatKy_ViPham!C:C, "T34") - SUMIFS(NhatKy_ViPham!K:K, NhatKy_ViPham!E:E, "12_Anh_C", NhatKy_ViPham!F:F, B38, NhatKy_ViPham!C:C, "T34")</f>
        <v>100</v>
      </c>
      <c r="AZ38" s="6">
        <f>100 + SUMIFS(NhatKy_ViPham!J:J, NhatKy_ViPham!E:E, "12_Anh_C", NhatKy_ViPham!F:F, B38, NhatKy_ViPham!C:C, "T35") - SUMIFS(NhatKy_ViPham!K:K, NhatKy_ViPham!E:E, "12_Anh_C", NhatKy_ViPham!F:F, B38, NhatKy_ViPham!C:C, "T35")</f>
        <v>100</v>
      </c>
      <c r="BA38" s="12">
        <f t="shared" si="0"/>
        <v>100</v>
      </c>
      <c r="BB38" s="11" t="s">
        <v>430</v>
      </c>
      <c r="BC38" s="16" t="str">
        <f t="shared" si="1"/>
        <v>Tốt</v>
      </c>
      <c r="BD38" s="15" t="str">
        <f t="shared" si="2"/>
        <v>🟢 BÌNH THƯỜNG</v>
      </c>
    </row>
    <row r="39" spans="1:56" x14ac:dyDescent="0.25">
      <c r="A39" s="4">
        <v>31</v>
      </c>
      <c r="B39" s="10" t="s">
        <v>3020</v>
      </c>
      <c r="C39" s="4" t="s">
        <v>2345</v>
      </c>
      <c r="D39" s="4" t="s">
        <v>429</v>
      </c>
      <c r="E39" s="11" t="s">
        <v>430</v>
      </c>
      <c r="F39" s="7">
        <f>SUMIFS(NhatKy_ViPham!K:K, NhatKy_ViPham!E:E, "12_Anh_C", NhatKy_ViPham!F:F, B39, NhatKy_ViPham!H:H, "L01")</f>
        <v>0</v>
      </c>
      <c r="G39" s="7">
        <f>SUMIFS(NhatKy_ViPham!K:K, NhatKy_ViPham!E:E, "12_Anh_C", NhatKy_ViPham!F:F, B39, NhatKy_ViPham!H:H, "L02")</f>
        <v>0</v>
      </c>
      <c r="H39" s="7">
        <f>SUMIFS(NhatKy_ViPham!K:K, NhatKy_ViPham!E:E, "12_Anh_C", NhatKy_ViPham!F:F, B39, NhatKy_ViPham!H:H, "L03")</f>
        <v>0</v>
      </c>
      <c r="I39" s="7">
        <f>SUMIFS(NhatKy_ViPham!K:K, NhatKy_ViPham!E:E, "12_Anh_C", NhatKy_ViPham!F:F, B39, NhatKy_ViPham!H:H, "L04")</f>
        <v>0</v>
      </c>
      <c r="J39" s="7">
        <f>SUMIFS(NhatKy_ViPham!K:K, NhatKy_ViPham!E:E, "12_Anh_C", NhatKy_ViPham!F:F, B39, NhatKy_ViPham!H:H, "L05")</f>
        <v>0</v>
      </c>
      <c r="K39" s="7">
        <f>SUMIFS(NhatKy_ViPham!K:K, NhatKy_ViPham!E:E, "12_Anh_C", NhatKy_ViPham!F:F, B39, NhatKy_ViPham!H:H, "L06")</f>
        <v>0</v>
      </c>
      <c r="L39" s="7">
        <f>SUMIFS(NhatKy_ViPham!K:K, NhatKy_ViPham!E:E, "12_Anh_C", NhatKy_ViPham!F:F, B39, NhatKy_ViPham!H:H, "L07")</f>
        <v>0</v>
      </c>
      <c r="M39" s="7">
        <f>SUMIFS(NhatKy_ViPham!K:K, NhatKy_ViPham!E:E, "12_Anh_C", NhatKy_ViPham!F:F, B39, NhatKy_ViPham!H:H, "L08")</f>
        <v>0</v>
      </c>
      <c r="N39" s="7">
        <f>SUMIFS(NhatKy_ViPham!K:K, NhatKy_ViPham!E:E, "12_Anh_C", NhatKy_ViPham!F:F, B39, NhatKy_ViPham!H:H, "L09")</f>
        <v>0</v>
      </c>
      <c r="O39" s="7">
        <f>SUMIFS(NhatKy_ViPham!K:K, NhatKy_ViPham!E:E, "12_Anh_C", NhatKy_ViPham!F:F, B39, NhatKy_ViPham!H:H, "L10")</f>
        <v>0</v>
      </c>
      <c r="P39" s="12">
        <f>SUMIFS(NhatKy_ViPham!J:J, NhatKy_ViPham!E:E, "12_Anh_C", NhatKy_ViPham!F:F, B39)</f>
        <v>0</v>
      </c>
      <c r="Q39" s="13">
        <f>SUMIFS(NhatKy_ViPham!K:K, NhatKy_ViPham!E:E, "12_Anh_C", NhatKy_ViPham!F:F, B39)</f>
        <v>0</v>
      </c>
      <c r="R39" s="7">
        <f>100 + SUMIFS(NhatKy_ViPham!J:J, NhatKy_ViPham!E:E, "12_Anh_C", NhatKy_ViPham!F:F, B39, NhatKy_ViPham!C:C, "T1") - SUMIFS(NhatKy_ViPham!K:K, NhatKy_ViPham!E:E, "12_Anh_C", NhatKy_ViPham!F:F, B39, NhatKy_ViPham!C:C, "T1")</f>
        <v>100</v>
      </c>
      <c r="S39" s="7">
        <f>100 + SUMIFS(NhatKy_ViPham!J:J, NhatKy_ViPham!E:E, "12_Anh_C", NhatKy_ViPham!F:F, B39, NhatKy_ViPham!C:C, "T2") - SUMIFS(NhatKy_ViPham!K:K, NhatKy_ViPham!E:E, "12_Anh_C", NhatKy_ViPham!F:F, B39, NhatKy_ViPham!C:C, "T2")</f>
        <v>100</v>
      </c>
      <c r="T39" s="7">
        <f>100 + SUMIFS(NhatKy_ViPham!J:J, NhatKy_ViPham!E:E, "12_Anh_C", NhatKy_ViPham!F:F, B39, NhatKy_ViPham!C:C, "T3") - SUMIFS(NhatKy_ViPham!K:K, NhatKy_ViPham!E:E, "12_Anh_C", NhatKy_ViPham!F:F, B39, NhatKy_ViPham!C:C, "T3")</f>
        <v>100</v>
      </c>
      <c r="U39" s="7">
        <f>100 + SUMIFS(NhatKy_ViPham!J:J, NhatKy_ViPham!E:E, "12_Anh_C", NhatKy_ViPham!F:F, B39, NhatKy_ViPham!C:C, "T4") - SUMIFS(NhatKy_ViPham!K:K, NhatKy_ViPham!E:E, "12_Anh_C", NhatKy_ViPham!F:F, B39, NhatKy_ViPham!C:C, "T4")</f>
        <v>100</v>
      </c>
      <c r="V39" s="7">
        <f>100 + SUMIFS(NhatKy_ViPham!J:J, NhatKy_ViPham!E:E, "12_Anh_C", NhatKy_ViPham!F:F, B39, NhatKy_ViPham!C:C, "T5") - SUMIFS(NhatKy_ViPham!K:K, NhatKy_ViPham!E:E, "12_Anh_C", NhatKy_ViPham!F:F, B39, NhatKy_ViPham!C:C, "T5")</f>
        <v>100</v>
      </c>
      <c r="W39" s="7">
        <f>100 + SUMIFS(NhatKy_ViPham!J:J, NhatKy_ViPham!E:E, "12_Anh_C", NhatKy_ViPham!F:F, B39, NhatKy_ViPham!C:C, "T6") - SUMIFS(NhatKy_ViPham!K:K, NhatKy_ViPham!E:E, "12_Anh_C", NhatKy_ViPham!F:F, B39, NhatKy_ViPham!C:C, "T6")</f>
        <v>100</v>
      </c>
      <c r="X39" s="7">
        <f>100 + SUMIFS(NhatKy_ViPham!J:J, NhatKy_ViPham!E:E, "12_Anh_C", NhatKy_ViPham!F:F, B39, NhatKy_ViPham!C:C, "T7") - SUMIFS(NhatKy_ViPham!K:K, NhatKy_ViPham!E:E, "12_Anh_C", NhatKy_ViPham!F:F, B39, NhatKy_ViPham!C:C, "T7")</f>
        <v>100</v>
      </c>
      <c r="Y39" s="7">
        <f>100 + SUMIFS(NhatKy_ViPham!J:J, NhatKy_ViPham!E:E, "12_Anh_C", NhatKy_ViPham!F:F, B39, NhatKy_ViPham!C:C, "T8") - SUMIFS(NhatKy_ViPham!K:K, NhatKy_ViPham!E:E, "12_Anh_C", NhatKy_ViPham!F:F, B39, NhatKy_ViPham!C:C, "T8")</f>
        <v>100</v>
      </c>
      <c r="Z39" s="7">
        <f>100 + SUMIFS(NhatKy_ViPham!J:J, NhatKy_ViPham!E:E, "12_Anh_C", NhatKy_ViPham!F:F, B39, NhatKy_ViPham!C:C, "T9") - SUMIFS(NhatKy_ViPham!K:K, NhatKy_ViPham!E:E, "12_Anh_C", NhatKy_ViPham!F:F, B39, NhatKy_ViPham!C:C, "T9")</f>
        <v>100</v>
      </c>
      <c r="AA39" s="7">
        <f>100 + SUMIFS(NhatKy_ViPham!J:J, NhatKy_ViPham!E:E, "12_Anh_C", NhatKy_ViPham!F:F, B39, NhatKy_ViPham!C:C, "T10") - SUMIFS(NhatKy_ViPham!K:K, NhatKy_ViPham!E:E, "12_Anh_C", NhatKy_ViPham!F:F, B39, NhatKy_ViPham!C:C, "T10")</f>
        <v>100</v>
      </c>
      <c r="AB39" s="7">
        <f>100 + SUMIFS(NhatKy_ViPham!J:J, NhatKy_ViPham!E:E, "12_Anh_C", NhatKy_ViPham!F:F, B39, NhatKy_ViPham!C:C, "T11") - SUMIFS(NhatKy_ViPham!K:K, NhatKy_ViPham!E:E, "12_Anh_C", NhatKy_ViPham!F:F, B39, NhatKy_ViPham!C:C, "T11")</f>
        <v>100</v>
      </c>
      <c r="AC39" s="7">
        <f>100 + SUMIFS(NhatKy_ViPham!J:J, NhatKy_ViPham!E:E, "12_Anh_C", NhatKy_ViPham!F:F, B39, NhatKy_ViPham!C:C, "T12") - SUMIFS(NhatKy_ViPham!K:K, NhatKy_ViPham!E:E, "12_Anh_C", NhatKy_ViPham!F:F, B39, NhatKy_ViPham!C:C, "T12")</f>
        <v>100</v>
      </c>
      <c r="AD39" s="7">
        <f>100 + SUMIFS(NhatKy_ViPham!J:J, NhatKy_ViPham!E:E, "12_Anh_C", NhatKy_ViPham!F:F, B39, NhatKy_ViPham!C:C, "T13") - SUMIFS(NhatKy_ViPham!K:K, NhatKy_ViPham!E:E, "12_Anh_C", NhatKy_ViPham!F:F, B39, NhatKy_ViPham!C:C, "T13")</f>
        <v>100</v>
      </c>
      <c r="AE39" s="7">
        <f>100 + SUMIFS(NhatKy_ViPham!J:J, NhatKy_ViPham!E:E, "12_Anh_C", NhatKy_ViPham!F:F, B39, NhatKy_ViPham!C:C, "T14") - SUMIFS(NhatKy_ViPham!K:K, NhatKy_ViPham!E:E, "12_Anh_C", NhatKy_ViPham!F:F, B39, NhatKy_ViPham!C:C, "T14")</f>
        <v>100</v>
      </c>
      <c r="AF39" s="7">
        <f>100 + SUMIFS(NhatKy_ViPham!J:J, NhatKy_ViPham!E:E, "12_Anh_C", NhatKy_ViPham!F:F, B39, NhatKy_ViPham!C:C, "T15") - SUMIFS(NhatKy_ViPham!K:K, NhatKy_ViPham!E:E, "12_Anh_C", NhatKy_ViPham!F:F, B39, NhatKy_ViPham!C:C, "T15")</f>
        <v>100</v>
      </c>
      <c r="AG39" s="7">
        <f>100 + SUMIFS(NhatKy_ViPham!J:J, NhatKy_ViPham!E:E, "12_Anh_C", NhatKy_ViPham!F:F, B39, NhatKy_ViPham!C:C, "T16") - SUMIFS(NhatKy_ViPham!K:K, NhatKy_ViPham!E:E, "12_Anh_C", NhatKy_ViPham!F:F, B39, NhatKy_ViPham!C:C, "T16")</f>
        <v>100</v>
      </c>
      <c r="AH39" s="7">
        <f>100 + SUMIFS(NhatKy_ViPham!J:J, NhatKy_ViPham!E:E, "12_Anh_C", NhatKy_ViPham!F:F, B39, NhatKy_ViPham!C:C, "T17") - SUMIFS(NhatKy_ViPham!K:K, NhatKy_ViPham!E:E, "12_Anh_C", NhatKy_ViPham!F:F, B39, NhatKy_ViPham!C:C, "T17")</f>
        <v>100</v>
      </c>
      <c r="AI39" s="7">
        <f>100 + SUMIFS(NhatKy_ViPham!J:J, NhatKy_ViPham!E:E, "12_Anh_C", NhatKy_ViPham!F:F, B39, NhatKy_ViPham!C:C, "T18") - SUMIFS(NhatKy_ViPham!K:K, NhatKy_ViPham!E:E, "12_Anh_C", NhatKy_ViPham!F:F, B39, NhatKy_ViPham!C:C, "T18")</f>
        <v>100</v>
      </c>
      <c r="AJ39" s="7">
        <f>100 + SUMIFS(NhatKy_ViPham!J:J, NhatKy_ViPham!E:E, "12_Anh_C", NhatKy_ViPham!F:F, B39, NhatKy_ViPham!C:C, "T19") - SUMIFS(NhatKy_ViPham!K:K, NhatKy_ViPham!E:E, "12_Anh_C", NhatKy_ViPham!F:F, B39, NhatKy_ViPham!C:C, "T19")</f>
        <v>100</v>
      </c>
      <c r="AK39" s="7">
        <f>100 + SUMIFS(NhatKy_ViPham!J:J, NhatKy_ViPham!E:E, "12_Anh_C", NhatKy_ViPham!F:F, B39, NhatKy_ViPham!C:C, "T20") - SUMIFS(NhatKy_ViPham!K:K, NhatKy_ViPham!E:E, "12_Anh_C", NhatKy_ViPham!F:F, B39, NhatKy_ViPham!C:C, "T20")</f>
        <v>100</v>
      </c>
      <c r="AL39" s="7">
        <f>100 + SUMIFS(NhatKy_ViPham!J:J, NhatKy_ViPham!E:E, "12_Anh_C", NhatKy_ViPham!F:F, B39, NhatKy_ViPham!C:C, "T21") - SUMIFS(NhatKy_ViPham!K:K, NhatKy_ViPham!E:E, "12_Anh_C", NhatKy_ViPham!F:F, B39, NhatKy_ViPham!C:C, "T21")</f>
        <v>100</v>
      </c>
      <c r="AM39" s="7">
        <f>100 + SUMIFS(NhatKy_ViPham!J:J, NhatKy_ViPham!E:E, "12_Anh_C", NhatKy_ViPham!F:F, B39, NhatKy_ViPham!C:C, "T22") - SUMIFS(NhatKy_ViPham!K:K, NhatKy_ViPham!E:E, "12_Anh_C", NhatKy_ViPham!F:F, B39, NhatKy_ViPham!C:C, "T22")</f>
        <v>100</v>
      </c>
      <c r="AN39" s="7">
        <f>100 + SUMIFS(NhatKy_ViPham!J:J, NhatKy_ViPham!E:E, "12_Anh_C", NhatKy_ViPham!F:F, B39, NhatKy_ViPham!C:C, "T23") - SUMIFS(NhatKy_ViPham!K:K, NhatKy_ViPham!E:E, "12_Anh_C", NhatKy_ViPham!F:F, B39, NhatKy_ViPham!C:C, "T23")</f>
        <v>100</v>
      </c>
      <c r="AO39" s="7">
        <f>100 + SUMIFS(NhatKy_ViPham!J:J, NhatKy_ViPham!E:E, "12_Anh_C", NhatKy_ViPham!F:F, B39, NhatKy_ViPham!C:C, "T24") - SUMIFS(NhatKy_ViPham!K:K, NhatKy_ViPham!E:E, "12_Anh_C", NhatKy_ViPham!F:F, B39, NhatKy_ViPham!C:C, "T24")</f>
        <v>100</v>
      </c>
      <c r="AP39" s="7">
        <f>100 + SUMIFS(NhatKy_ViPham!J:J, NhatKy_ViPham!E:E, "12_Anh_C", NhatKy_ViPham!F:F, B39, NhatKy_ViPham!C:C, "T25") - SUMIFS(NhatKy_ViPham!K:K, NhatKy_ViPham!E:E, "12_Anh_C", NhatKy_ViPham!F:F, B39, NhatKy_ViPham!C:C, "T25")</f>
        <v>100</v>
      </c>
      <c r="AQ39" s="7">
        <f>100 + SUMIFS(NhatKy_ViPham!J:J, NhatKy_ViPham!E:E, "12_Anh_C", NhatKy_ViPham!F:F, B39, NhatKy_ViPham!C:C, "T26") - SUMIFS(NhatKy_ViPham!K:K, NhatKy_ViPham!E:E, "12_Anh_C", NhatKy_ViPham!F:F, B39, NhatKy_ViPham!C:C, "T26")</f>
        <v>100</v>
      </c>
      <c r="AR39" s="7">
        <f>100 + SUMIFS(NhatKy_ViPham!J:J, NhatKy_ViPham!E:E, "12_Anh_C", NhatKy_ViPham!F:F, B39, NhatKy_ViPham!C:C, "T27") - SUMIFS(NhatKy_ViPham!K:K, NhatKy_ViPham!E:E, "12_Anh_C", NhatKy_ViPham!F:F, B39, NhatKy_ViPham!C:C, "T27")</f>
        <v>100</v>
      </c>
      <c r="AS39" s="7">
        <f>100 + SUMIFS(NhatKy_ViPham!J:J, NhatKy_ViPham!E:E, "12_Anh_C", NhatKy_ViPham!F:F, B39, NhatKy_ViPham!C:C, "T28") - SUMIFS(NhatKy_ViPham!K:K, NhatKy_ViPham!E:E, "12_Anh_C", NhatKy_ViPham!F:F, B39, NhatKy_ViPham!C:C, "T28")</f>
        <v>100</v>
      </c>
      <c r="AT39" s="7">
        <f>100 + SUMIFS(NhatKy_ViPham!J:J, NhatKy_ViPham!E:E, "12_Anh_C", NhatKy_ViPham!F:F, B39, NhatKy_ViPham!C:C, "T29") - SUMIFS(NhatKy_ViPham!K:K, NhatKy_ViPham!E:E, "12_Anh_C", NhatKy_ViPham!F:F, B39, NhatKy_ViPham!C:C, "T29")</f>
        <v>100</v>
      </c>
      <c r="AU39" s="7">
        <f>100 + SUMIFS(NhatKy_ViPham!J:J, NhatKy_ViPham!E:E, "12_Anh_C", NhatKy_ViPham!F:F, B39, NhatKy_ViPham!C:C, "T30") - SUMIFS(NhatKy_ViPham!K:K, NhatKy_ViPham!E:E, "12_Anh_C", NhatKy_ViPham!F:F, B39, NhatKy_ViPham!C:C, "T30")</f>
        <v>100</v>
      </c>
      <c r="AV39" s="7">
        <f>100 + SUMIFS(NhatKy_ViPham!J:J, NhatKy_ViPham!E:E, "12_Anh_C", NhatKy_ViPham!F:F, B39, NhatKy_ViPham!C:C, "T31") - SUMIFS(NhatKy_ViPham!K:K, NhatKy_ViPham!E:E, "12_Anh_C", NhatKy_ViPham!F:F, B39, NhatKy_ViPham!C:C, "T31")</f>
        <v>100</v>
      </c>
      <c r="AW39" s="7">
        <f>100 + SUMIFS(NhatKy_ViPham!J:J, NhatKy_ViPham!E:E, "12_Anh_C", NhatKy_ViPham!F:F, B39, NhatKy_ViPham!C:C, "T32") - SUMIFS(NhatKy_ViPham!K:K, NhatKy_ViPham!E:E, "12_Anh_C", NhatKy_ViPham!F:F, B39, NhatKy_ViPham!C:C, "T32")</f>
        <v>100</v>
      </c>
      <c r="AX39" s="7">
        <f>100 + SUMIFS(NhatKy_ViPham!J:J, NhatKy_ViPham!E:E, "12_Anh_C", NhatKy_ViPham!F:F, B39, NhatKy_ViPham!C:C, "T33") - SUMIFS(NhatKy_ViPham!K:K, NhatKy_ViPham!E:E, "12_Anh_C", NhatKy_ViPham!F:F, B39, NhatKy_ViPham!C:C, "T33")</f>
        <v>100</v>
      </c>
      <c r="AY39" s="7">
        <f>100 + SUMIFS(NhatKy_ViPham!J:J, NhatKy_ViPham!E:E, "12_Anh_C", NhatKy_ViPham!F:F, B39, NhatKy_ViPham!C:C, "T34") - SUMIFS(NhatKy_ViPham!K:K, NhatKy_ViPham!E:E, "12_Anh_C", NhatKy_ViPham!F:F, B39, NhatKy_ViPham!C:C, "T34")</f>
        <v>100</v>
      </c>
      <c r="AZ39" s="7">
        <f>100 + SUMIFS(NhatKy_ViPham!J:J, NhatKy_ViPham!E:E, "12_Anh_C", NhatKy_ViPham!F:F, B39, NhatKy_ViPham!C:C, "T35") - SUMIFS(NhatKy_ViPham!K:K, NhatKy_ViPham!E:E, "12_Anh_C", NhatKy_ViPham!F:F, B39, NhatKy_ViPham!C:C, "T35")</f>
        <v>100</v>
      </c>
      <c r="BA39" s="12">
        <f t="shared" si="0"/>
        <v>100</v>
      </c>
      <c r="BB39" s="11" t="s">
        <v>430</v>
      </c>
      <c r="BC39" s="14" t="str">
        <f t="shared" si="1"/>
        <v>Tốt</v>
      </c>
      <c r="BD39" s="10" t="str">
        <f t="shared" si="2"/>
        <v>🟢 BÌNH THƯỜNG</v>
      </c>
    </row>
    <row r="40" spans="1:56" x14ac:dyDescent="0.25">
      <c r="A40" s="5">
        <v>32</v>
      </c>
      <c r="B40" s="15" t="s">
        <v>3021</v>
      </c>
      <c r="C40" s="5" t="s">
        <v>3022</v>
      </c>
      <c r="D40" s="5" t="s">
        <v>429</v>
      </c>
      <c r="E40" s="11" t="s">
        <v>430</v>
      </c>
      <c r="F40" s="6">
        <f>SUMIFS(NhatKy_ViPham!K:K, NhatKy_ViPham!E:E, "12_Anh_C", NhatKy_ViPham!F:F, B40, NhatKy_ViPham!H:H, "L01")</f>
        <v>0</v>
      </c>
      <c r="G40" s="6">
        <f>SUMIFS(NhatKy_ViPham!K:K, NhatKy_ViPham!E:E, "12_Anh_C", NhatKy_ViPham!F:F, B40, NhatKy_ViPham!H:H, "L02")</f>
        <v>0</v>
      </c>
      <c r="H40" s="6">
        <f>SUMIFS(NhatKy_ViPham!K:K, NhatKy_ViPham!E:E, "12_Anh_C", NhatKy_ViPham!F:F, B40, NhatKy_ViPham!H:H, "L03")</f>
        <v>0</v>
      </c>
      <c r="I40" s="6">
        <f>SUMIFS(NhatKy_ViPham!K:K, NhatKy_ViPham!E:E, "12_Anh_C", NhatKy_ViPham!F:F, B40, NhatKy_ViPham!H:H, "L04")</f>
        <v>0</v>
      </c>
      <c r="J40" s="6">
        <f>SUMIFS(NhatKy_ViPham!K:K, NhatKy_ViPham!E:E, "12_Anh_C", NhatKy_ViPham!F:F, B40, NhatKy_ViPham!H:H, "L05")</f>
        <v>0</v>
      </c>
      <c r="K40" s="6">
        <f>SUMIFS(NhatKy_ViPham!K:K, NhatKy_ViPham!E:E, "12_Anh_C", NhatKy_ViPham!F:F, B40, NhatKy_ViPham!H:H, "L06")</f>
        <v>0</v>
      </c>
      <c r="L40" s="6">
        <f>SUMIFS(NhatKy_ViPham!K:K, NhatKy_ViPham!E:E, "12_Anh_C", NhatKy_ViPham!F:F, B40, NhatKy_ViPham!H:H, "L07")</f>
        <v>0</v>
      </c>
      <c r="M40" s="6">
        <f>SUMIFS(NhatKy_ViPham!K:K, NhatKy_ViPham!E:E, "12_Anh_C", NhatKy_ViPham!F:F, B40, NhatKy_ViPham!H:H, "L08")</f>
        <v>0</v>
      </c>
      <c r="N40" s="6">
        <f>SUMIFS(NhatKy_ViPham!K:K, NhatKy_ViPham!E:E, "12_Anh_C", NhatKy_ViPham!F:F, B40, NhatKy_ViPham!H:H, "L09")</f>
        <v>0</v>
      </c>
      <c r="O40" s="6">
        <f>SUMIFS(NhatKy_ViPham!K:K, NhatKy_ViPham!E:E, "12_Anh_C", NhatKy_ViPham!F:F, B40, NhatKy_ViPham!H:H, "L10")</f>
        <v>0</v>
      </c>
      <c r="P40" s="12">
        <f>SUMIFS(NhatKy_ViPham!J:J, NhatKy_ViPham!E:E, "12_Anh_C", NhatKy_ViPham!F:F, B40)</f>
        <v>0</v>
      </c>
      <c r="Q40" s="13">
        <f>SUMIFS(NhatKy_ViPham!K:K, NhatKy_ViPham!E:E, "12_Anh_C", NhatKy_ViPham!F:F, B40)</f>
        <v>0</v>
      </c>
      <c r="R40" s="6">
        <f>100 + SUMIFS(NhatKy_ViPham!J:J, NhatKy_ViPham!E:E, "12_Anh_C", NhatKy_ViPham!F:F, B40, NhatKy_ViPham!C:C, "T1") - SUMIFS(NhatKy_ViPham!K:K, NhatKy_ViPham!E:E, "12_Anh_C", NhatKy_ViPham!F:F, B40, NhatKy_ViPham!C:C, "T1")</f>
        <v>100</v>
      </c>
      <c r="S40" s="6">
        <f>100 + SUMIFS(NhatKy_ViPham!J:J, NhatKy_ViPham!E:E, "12_Anh_C", NhatKy_ViPham!F:F, B40, NhatKy_ViPham!C:C, "T2") - SUMIFS(NhatKy_ViPham!K:K, NhatKy_ViPham!E:E, "12_Anh_C", NhatKy_ViPham!F:F, B40, NhatKy_ViPham!C:C, "T2")</f>
        <v>100</v>
      </c>
      <c r="T40" s="6">
        <f>100 + SUMIFS(NhatKy_ViPham!J:J, NhatKy_ViPham!E:E, "12_Anh_C", NhatKy_ViPham!F:F, B40, NhatKy_ViPham!C:C, "T3") - SUMIFS(NhatKy_ViPham!K:K, NhatKy_ViPham!E:E, "12_Anh_C", NhatKy_ViPham!F:F, B40, NhatKy_ViPham!C:C, "T3")</f>
        <v>100</v>
      </c>
      <c r="U40" s="6">
        <f>100 + SUMIFS(NhatKy_ViPham!J:J, NhatKy_ViPham!E:E, "12_Anh_C", NhatKy_ViPham!F:F, B40, NhatKy_ViPham!C:C, "T4") - SUMIFS(NhatKy_ViPham!K:K, NhatKy_ViPham!E:E, "12_Anh_C", NhatKy_ViPham!F:F, B40, NhatKy_ViPham!C:C, "T4")</f>
        <v>100</v>
      </c>
      <c r="V40" s="6">
        <f>100 + SUMIFS(NhatKy_ViPham!J:J, NhatKy_ViPham!E:E, "12_Anh_C", NhatKy_ViPham!F:F, B40, NhatKy_ViPham!C:C, "T5") - SUMIFS(NhatKy_ViPham!K:K, NhatKy_ViPham!E:E, "12_Anh_C", NhatKy_ViPham!F:F, B40, NhatKy_ViPham!C:C, "T5")</f>
        <v>100</v>
      </c>
      <c r="W40" s="6">
        <f>100 + SUMIFS(NhatKy_ViPham!J:J, NhatKy_ViPham!E:E, "12_Anh_C", NhatKy_ViPham!F:F, B40, NhatKy_ViPham!C:C, "T6") - SUMIFS(NhatKy_ViPham!K:K, NhatKy_ViPham!E:E, "12_Anh_C", NhatKy_ViPham!F:F, B40, NhatKy_ViPham!C:C, "T6")</f>
        <v>100</v>
      </c>
      <c r="X40" s="6">
        <f>100 + SUMIFS(NhatKy_ViPham!J:J, NhatKy_ViPham!E:E, "12_Anh_C", NhatKy_ViPham!F:F, B40, NhatKy_ViPham!C:C, "T7") - SUMIFS(NhatKy_ViPham!K:K, NhatKy_ViPham!E:E, "12_Anh_C", NhatKy_ViPham!F:F, B40, NhatKy_ViPham!C:C, "T7")</f>
        <v>100</v>
      </c>
      <c r="Y40" s="6">
        <f>100 + SUMIFS(NhatKy_ViPham!J:J, NhatKy_ViPham!E:E, "12_Anh_C", NhatKy_ViPham!F:F, B40, NhatKy_ViPham!C:C, "T8") - SUMIFS(NhatKy_ViPham!K:K, NhatKy_ViPham!E:E, "12_Anh_C", NhatKy_ViPham!F:F, B40, NhatKy_ViPham!C:C, "T8")</f>
        <v>100</v>
      </c>
      <c r="Z40" s="6">
        <f>100 + SUMIFS(NhatKy_ViPham!J:J, NhatKy_ViPham!E:E, "12_Anh_C", NhatKy_ViPham!F:F, B40, NhatKy_ViPham!C:C, "T9") - SUMIFS(NhatKy_ViPham!K:K, NhatKy_ViPham!E:E, "12_Anh_C", NhatKy_ViPham!F:F, B40, NhatKy_ViPham!C:C, "T9")</f>
        <v>100</v>
      </c>
      <c r="AA40" s="6">
        <f>100 + SUMIFS(NhatKy_ViPham!J:J, NhatKy_ViPham!E:E, "12_Anh_C", NhatKy_ViPham!F:F, B40, NhatKy_ViPham!C:C, "T10") - SUMIFS(NhatKy_ViPham!K:K, NhatKy_ViPham!E:E, "12_Anh_C", NhatKy_ViPham!F:F, B40, NhatKy_ViPham!C:C, "T10")</f>
        <v>100</v>
      </c>
      <c r="AB40" s="6">
        <f>100 + SUMIFS(NhatKy_ViPham!J:J, NhatKy_ViPham!E:E, "12_Anh_C", NhatKy_ViPham!F:F, B40, NhatKy_ViPham!C:C, "T11") - SUMIFS(NhatKy_ViPham!K:K, NhatKy_ViPham!E:E, "12_Anh_C", NhatKy_ViPham!F:F, B40, NhatKy_ViPham!C:C, "T11")</f>
        <v>100</v>
      </c>
      <c r="AC40" s="6">
        <f>100 + SUMIFS(NhatKy_ViPham!J:J, NhatKy_ViPham!E:E, "12_Anh_C", NhatKy_ViPham!F:F, B40, NhatKy_ViPham!C:C, "T12") - SUMIFS(NhatKy_ViPham!K:K, NhatKy_ViPham!E:E, "12_Anh_C", NhatKy_ViPham!F:F, B40, NhatKy_ViPham!C:C, "T12")</f>
        <v>100</v>
      </c>
      <c r="AD40" s="6">
        <f>100 + SUMIFS(NhatKy_ViPham!J:J, NhatKy_ViPham!E:E, "12_Anh_C", NhatKy_ViPham!F:F, B40, NhatKy_ViPham!C:C, "T13") - SUMIFS(NhatKy_ViPham!K:K, NhatKy_ViPham!E:E, "12_Anh_C", NhatKy_ViPham!F:F, B40, NhatKy_ViPham!C:C, "T13")</f>
        <v>100</v>
      </c>
      <c r="AE40" s="6">
        <f>100 + SUMIFS(NhatKy_ViPham!J:J, NhatKy_ViPham!E:E, "12_Anh_C", NhatKy_ViPham!F:F, B40, NhatKy_ViPham!C:C, "T14") - SUMIFS(NhatKy_ViPham!K:K, NhatKy_ViPham!E:E, "12_Anh_C", NhatKy_ViPham!F:F, B40, NhatKy_ViPham!C:C, "T14")</f>
        <v>100</v>
      </c>
      <c r="AF40" s="6">
        <f>100 + SUMIFS(NhatKy_ViPham!J:J, NhatKy_ViPham!E:E, "12_Anh_C", NhatKy_ViPham!F:F, B40, NhatKy_ViPham!C:C, "T15") - SUMIFS(NhatKy_ViPham!K:K, NhatKy_ViPham!E:E, "12_Anh_C", NhatKy_ViPham!F:F, B40, NhatKy_ViPham!C:C, "T15")</f>
        <v>100</v>
      </c>
      <c r="AG40" s="6">
        <f>100 + SUMIFS(NhatKy_ViPham!J:J, NhatKy_ViPham!E:E, "12_Anh_C", NhatKy_ViPham!F:F, B40, NhatKy_ViPham!C:C, "T16") - SUMIFS(NhatKy_ViPham!K:K, NhatKy_ViPham!E:E, "12_Anh_C", NhatKy_ViPham!F:F, B40, NhatKy_ViPham!C:C, "T16")</f>
        <v>100</v>
      </c>
      <c r="AH40" s="6">
        <f>100 + SUMIFS(NhatKy_ViPham!J:J, NhatKy_ViPham!E:E, "12_Anh_C", NhatKy_ViPham!F:F, B40, NhatKy_ViPham!C:C, "T17") - SUMIFS(NhatKy_ViPham!K:K, NhatKy_ViPham!E:E, "12_Anh_C", NhatKy_ViPham!F:F, B40, NhatKy_ViPham!C:C, "T17")</f>
        <v>100</v>
      </c>
      <c r="AI40" s="6">
        <f>100 + SUMIFS(NhatKy_ViPham!J:J, NhatKy_ViPham!E:E, "12_Anh_C", NhatKy_ViPham!F:F, B40, NhatKy_ViPham!C:C, "T18") - SUMIFS(NhatKy_ViPham!K:K, NhatKy_ViPham!E:E, "12_Anh_C", NhatKy_ViPham!F:F, B40, NhatKy_ViPham!C:C, "T18")</f>
        <v>100</v>
      </c>
      <c r="AJ40" s="6">
        <f>100 + SUMIFS(NhatKy_ViPham!J:J, NhatKy_ViPham!E:E, "12_Anh_C", NhatKy_ViPham!F:F, B40, NhatKy_ViPham!C:C, "T19") - SUMIFS(NhatKy_ViPham!K:K, NhatKy_ViPham!E:E, "12_Anh_C", NhatKy_ViPham!F:F, B40, NhatKy_ViPham!C:C, "T19")</f>
        <v>100</v>
      </c>
      <c r="AK40" s="6">
        <f>100 + SUMIFS(NhatKy_ViPham!J:J, NhatKy_ViPham!E:E, "12_Anh_C", NhatKy_ViPham!F:F, B40, NhatKy_ViPham!C:C, "T20") - SUMIFS(NhatKy_ViPham!K:K, NhatKy_ViPham!E:E, "12_Anh_C", NhatKy_ViPham!F:F, B40, NhatKy_ViPham!C:C, "T20")</f>
        <v>100</v>
      </c>
      <c r="AL40" s="6">
        <f>100 + SUMIFS(NhatKy_ViPham!J:J, NhatKy_ViPham!E:E, "12_Anh_C", NhatKy_ViPham!F:F, B40, NhatKy_ViPham!C:C, "T21") - SUMIFS(NhatKy_ViPham!K:K, NhatKy_ViPham!E:E, "12_Anh_C", NhatKy_ViPham!F:F, B40, NhatKy_ViPham!C:C, "T21")</f>
        <v>100</v>
      </c>
      <c r="AM40" s="6">
        <f>100 + SUMIFS(NhatKy_ViPham!J:J, NhatKy_ViPham!E:E, "12_Anh_C", NhatKy_ViPham!F:F, B40, NhatKy_ViPham!C:C, "T22") - SUMIFS(NhatKy_ViPham!K:K, NhatKy_ViPham!E:E, "12_Anh_C", NhatKy_ViPham!F:F, B40, NhatKy_ViPham!C:C, "T22")</f>
        <v>100</v>
      </c>
      <c r="AN40" s="6">
        <f>100 + SUMIFS(NhatKy_ViPham!J:J, NhatKy_ViPham!E:E, "12_Anh_C", NhatKy_ViPham!F:F, B40, NhatKy_ViPham!C:C, "T23") - SUMIFS(NhatKy_ViPham!K:K, NhatKy_ViPham!E:E, "12_Anh_C", NhatKy_ViPham!F:F, B40, NhatKy_ViPham!C:C, "T23")</f>
        <v>100</v>
      </c>
      <c r="AO40" s="6">
        <f>100 + SUMIFS(NhatKy_ViPham!J:J, NhatKy_ViPham!E:E, "12_Anh_C", NhatKy_ViPham!F:F, B40, NhatKy_ViPham!C:C, "T24") - SUMIFS(NhatKy_ViPham!K:K, NhatKy_ViPham!E:E, "12_Anh_C", NhatKy_ViPham!F:F, B40, NhatKy_ViPham!C:C, "T24")</f>
        <v>100</v>
      </c>
      <c r="AP40" s="6">
        <f>100 + SUMIFS(NhatKy_ViPham!J:J, NhatKy_ViPham!E:E, "12_Anh_C", NhatKy_ViPham!F:F, B40, NhatKy_ViPham!C:C, "T25") - SUMIFS(NhatKy_ViPham!K:K, NhatKy_ViPham!E:E, "12_Anh_C", NhatKy_ViPham!F:F, B40, NhatKy_ViPham!C:C, "T25")</f>
        <v>100</v>
      </c>
      <c r="AQ40" s="6">
        <f>100 + SUMIFS(NhatKy_ViPham!J:J, NhatKy_ViPham!E:E, "12_Anh_C", NhatKy_ViPham!F:F, B40, NhatKy_ViPham!C:C, "T26") - SUMIFS(NhatKy_ViPham!K:K, NhatKy_ViPham!E:E, "12_Anh_C", NhatKy_ViPham!F:F, B40, NhatKy_ViPham!C:C, "T26")</f>
        <v>100</v>
      </c>
      <c r="AR40" s="6">
        <f>100 + SUMIFS(NhatKy_ViPham!J:J, NhatKy_ViPham!E:E, "12_Anh_C", NhatKy_ViPham!F:F, B40, NhatKy_ViPham!C:C, "T27") - SUMIFS(NhatKy_ViPham!K:K, NhatKy_ViPham!E:E, "12_Anh_C", NhatKy_ViPham!F:F, B40, NhatKy_ViPham!C:C, "T27")</f>
        <v>100</v>
      </c>
      <c r="AS40" s="6">
        <f>100 + SUMIFS(NhatKy_ViPham!J:J, NhatKy_ViPham!E:E, "12_Anh_C", NhatKy_ViPham!F:F, B40, NhatKy_ViPham!C:C, "T28") - SUMIFS(NhatKy_ViPham!K:K, NhatKy_ViPham!E:E, "12_Anh_C", NhatKy_ViPham!F:F, B40, NhatKy_ViPham!C:C, "T28")</f>
        <v>100</v>
      </c>
      <c r="AT40" s="6">
        <f>100 + SUMIFS(NhatKy_ViPham!J:J, NhatKy_ViPham!E:E, "12_Anh_C", NhatKy_ViPham!F:F, B40, NhatKy_ViPham!C:C, "T29") - SUMIFS(NhatKy_ViPham!K:K, NhatKy_ViPham!E:E, "12_Anh_C", NhatKy_ViPham!F:F, B40, NhatKy_ViPham!C:C, "T29")</f>
        <v>100</v>
      </c>
      <c r="AU40" s="6">
        <f>100 + SUMIFS(NhatKy_ViPham!J:J, NhatKy_ViPham!E:E, "12_Anh_C", NhatKy_ViPham!F:F, B40, NhatKy_ViPham!C:C, "T30") - SUMIFS(NhatKy_ViPham!K:K, NhatKy_ViPham!E:E, "12_Anh_C", NhatKy_ViPham!F:F, B40, NhatKy_ViPham!C:C, "T30")</f>
        <v>100</v>
      </c>
      <c r="AV40" s="6">
        <f>100 + SUMIFS(NhatKy_ViPham!J:J, NhatKy_ViPham!E:E, "12_Anh_C", NhatKy_ViPham!F:F, B40, NhatKy_ViPham!C:C, "T31") - SUMIFS(NhatKy_ViPham!K:K, NhatKy_ViPham!E:E, "12_Anh_C", NhatKy_ViPham!F:F, B40, NhatKy_ViPham!C:C, "T31")</f>
        <v>100</v>
      </c>
      <c r="AW40" s="6">
        <f>100 + SUMIFS(NhatKy_ViPham!J:J, NhatKy_ViPham!E:E, "12_Anh_C", NhatKy_ViPham!F:F, B40, NhatKy_ViPham!C:C, "T32") - SUMIFS(NhatKy_ViPham!K:K, NhatKy_ViPham!E:E, "12_Anh_C", NhatKy_ViPham!F:F, B40, NhatKy_ViPham!C:C, "T32")</f>
        <v>100</v>
      </c>
      <c r="AX40" s="6">
        <f>100 + SUMIFS(NhatKy_ViPham!J:J, NhatKy_ViPham!E:E, "12_Anh_C", NhatKy_ViPham!F:F, B40, NhatKy_ViPham!C:C, "T33") - SUMIFS(NhatKy_ViPham!K:K, NhatKy_ViPham!E:E, "12_Anh_C", NhatKy_ViPham!F:F, B40, NhatKy_ViPham!C:C, "T33")</f>
        <v>100</v>
      </c>
      <c r="AY40" s="6">
        <f>100 + SUMIFS(NhatKy_ViPham!J:J, NhatKy_ViPham!E:E, "12_Anh_C", NhatKy_ViPham!F:F, B40, NhatKy_ViPham!C:C, "T34") - SUMIFS(NhatKy_ViPham!K:K, NhatKy_ViPham!E:E, "12_Anh_C", NhatKy_ViPham!F:F, B40, NhatKy_ViPham!C:C, "T34")</f>
        <v>100</v>
      </c>
      <c r="AZ40" s="6">
        <f>100 + SUMIFS(NhatKy_ViPham!J:J, NhatKy_ViPham!E:E, "12_Anh_C", NhatKy_ViPham!F:F, B40, NhatKy_ViPham!C:C, "T35") - SUMIFS(NhatKy_ViPham!K:K, NhatKy_ViPham!E:E, "12_Anh_C", NhatKy_ViPham!F:F, B40, NhatKy_ViPham!C:C, "T35")</f>
        <v>100</v>
      </c>
      <c r="BA40" s="12">
        <f t="shared" si="0"/>
        <v>100</v>
      </c>
      <c r="BB40" s="11" t="s">
        <v>430</v>
      </c>
      <c r="BC40" s="16" t="str">
        <f t="shared" si="1"/>
        <v>Tốt</v>
      </c>
      <c r="BD40" s="15" t="str">
        <f t="shared" si="2"/>
        <v>🟢 BÌNH THƯỜNG</v>
      </c>
    </row>
    <row r="41" spans="1:56" x14ac:dyDescent="0.25">
      <c r="A41" s="4">
        <v>33</v>
      </c>
      <c r="B41" s="10" t="s">
        <v>3023</v>
      </c>
      <c r="C41" s="4" t="s">
        <v>3024</v>
      </c>
      <c r="D41" s="4" t="s">
        <v>429</v>
      </c>
      <c r="E41" s="11" t="s">
        <v>430</v>
      </c>
      <c r="F41" s="7">
        <f>SUMIFS(NhatKy_ViPham!K:K, NhatKy_ViPham!E:E, "12_Anh_C", NhatKy_ViPham!F:F, B41, NhatKy_ViPham!H:H, "L01")</f>
        <v>0</v>
      </c>
      <c r="G41" s="7">
        <f>SUMIFS(NhatKy_ViPham!K:K, NhatKy_ViPham!E:E, "12_Anh_C", NhatKy_ViPham!F:F, B41, NhatKy_ViPham!H:H, "L02")</f>
        <v>0</v>
      </c>
      <c r="H41" s="7">
        <f>SUMIFS(NhatKy_ViPham!K:K, NhatKy_ViPham!E:E, "12_Anh_C", NhatKy_ViPham!F:F, B41, NhatKy_ViPham!H:H, "L03")</f>
        <v>0</v>
      </c>
      <c r="I41" s="7">
        <f>SUMIFS(NhatKy_ViPham!K:K, NhatKy_ViPham!E:E, "12_Anh_C", NhatKy_ViPham!F:F, B41, NhatKy_ViPham!H:H, "L04")</f>
        <v>0</v>
      </c>
      <c r="J41" s="7">
        <f>SUMIFS(NhatKy_ViPham!K:K, NhatKy_ViPham!E:E, "12_Anh_C", NhatKy_ViPham!F:F, B41, NhatKy_ViPham!H:H, "L05")</f>
        <v>0</v>
      </c>
      <c r="K41" s="7">
        <f>SUMIFS(NhatKy_ViPham!K:K, NhatKy_ViPham!E:E, "12_Anh_C", NhatKy_ViPham!F:F, B41, NhatKy_ViPham!H:H, "L06")</f>
        <v>0</v>
      </c>
      <c r="L41" s="7">
        <f>SUMIFS(NhatKy_ViPham!K:K, NhatKy_ViPham!E:E, "12_Anh_C", NhatKy_ViPham!F:F, B41, NhatKy_ViPham!H:H, "L07")</f>
        <v>0</v>
      </c>
      <c r="M41" s="7">
        <f>SUMIFS(NhatKy_ViPham!K:K, NhatKy_ViPham!E:E, "12_Anh_C", NhatKy_ViPham!F:F, B41, NhatKy_ViPham!H:H, "L08")</f>
        <v>0</v>
      </c>
      <c r="N41" s="7">
        <f>SUMIFS(NhatKy_ViPham!K:K, NhatKy_ViPham!E:E, "12_Anh_C", NhatKy_ViPham!F:F, B41, NhatKy_ViPham!H:H, "L09")</f>
        <v>0</v>
      </c>
      <c r="O41" s="7">
        <f>SUMIFS(NhatKy_ViPham!K:K, NhatKy_ViPham!E:E, "12_Anh_C", NhatKy_ViPham!F:F, B41, NhatKy_ViPham!H:H, "L10")</f>
        <v>0</v>
      </c>
      <c r="P41" s="12">
        <f>SUMIFS(NhatKy_ViPham!J:J, NhatKy_ViPham!E:E, "12_Anh_C", NhatKy_ViPham!F:F, B41)</f>
        <v>0</v>
      </c>
      <c r="Q41" s="13">
        <f>SUMIFS(NhatKy_ViPham!K:K, NhatKy_ViPham!E:E, "12_Anh_C", NhatKy_ViPham!F:F, B41)</f>
        <v>0</v>
      </c>
      <c r="R41" s="7">
        <f>100 + SUMIFS(NhatKy_ViPham!J:J, NhatKy_ViPham!E:E, "12_Anh_C", NhatKy_ViPham!F:F, B41, NhatKy_ViPham!C:C, "T1") - SUMIFS(NhatKy_ViPham!K:K, NhatKy_ViPham!E:E, "12_Anh_C", NhatKy_ViPham!F:F, B41, NhatKy_ViPham!C:C, "T1")</f>
        <v>100</v>
      </c>
      <c r="S41" s="7">
        <f>100 + SUMIFS(NhatKy_ViPham!J:J, NhatKy_ViPham!E:E, "12_Anh_C", NhatKy_ViPham!F:F, B41, NhatKy_ViPham!C:C, "T2") - SUMIFS(NhatKy_ViPham!K:K, NhatKy_ViPham!E:E, "12_Anh_C", NhatKy_ViPham!F:F, B41, NhatKy_ViPham!C:C, "T2")</f>
        <v>100</v>
      </c>
      <c r="T41" s="7">
        <f>100 + SUMIFS(NhatKy_ViPham!J:J, NhatKy_ViPham!E:E, "12_Anh_C", NhatKy_ViPham!F:F, B41, NhatKy_ViPham!C:C, "T3") - SUMIFS(NhatKy_ViPham!K:K, NhatKy_ViPham!E:E, "12_Anh_C", NhatKy_ViPham!F:F, B41, NhatKy_ViPham!C:C, "T3")</f>
        <v>100</v>
      </c>
      <c r="U41" s="7">
        <f>100 + SUMIFS(NhatKy_ViPham!J:J, NhatKy_ViPham!E:E, "12_Anh_C", NhatKy_ViPham!F:F, B41, NhatKy_ViPham!C:C, "T4") - SUMIFS(NhatKy_ViPham!K:K, NhatKy_ViPham!E:E, "12_Anh_C", NhatKy_ViPham!F:F, B41, NhatKy_ViPham!C:C, "T4")</f>
        <v>100</v>
      </c>
      <c r="V41" s="7">
        <f>100 + SUMIFS(NhatKy_ViPham!J:J, NhatKy_ViPham!E:E, "12_Anh_C", NhatKy_ViPham!F:F, B41, NhatKy_ViPham!C:C, "T5") - SUMIFS(NhatKy_ViPham!K:K, NhatKy_ViPham!E:E, "12_Anh_C", NhatKy_ViPham!F:F, B41, NhatKy_ViPham!C:C, "T5")</f>
        <v>100</v>
      </c>
      <c r="W41" s="7">
        <f>100 + SUMIFS(NhatKy_ViPham!J:J, NhatKy_ViPham!E:E, "12_Anh_C", NhatKy_ViPham!F:F, B41, NhatKy_ViPham!C:C, "T6") - SUMIFS(NhatKy_ViPham!K:K, NhatKy_ViPham!E:E, "12_Anh_C", NhatKy_ViPham!F:F, B41, NhatKy_ViPham!C:C, "T6")</f>
        <v>100</v>
      </c>
      <c r="X41" s="7">
        <f>100 + SUMIFS(NhatKy_ViPham!J:J, NhatKy_ViPham!E:E, "12_Anh_C", NhatKy_ViPham!F:F, B41, NhatKy_ViPham!C:C, "T7") - SUMIFS(NhatKy_ViPham!K:K, NhatKy_ViPham!E:E, "12_Anh_C", NhatKy_ViPham!F:F, B41, NhatKy_ViPham!C:C, "T7")</f>
        <v>100</v>
      </c>
      <c r="Y41" s="7">
        <f>100 + SUMIFS(NhatKy_ViPham!J:J, NhatKy_ViPham!E:E, "12_Anh_C", NhatKy_ViPham!F:F, B41, NhatKy_ViPham!C:C, "T8") - SUMIFS(NhatKy_ViPham!K:K, NhatKy_ViPham!E:E, "12_Anh_C", NhatKy_ViPham!F:F, B41, NhatKy_ViPham!C:C, "T8")</f>
        <v>100</v>
      </c>
      <c r="Z41" s="7">
        <f>100 + SUMIFS(NhatKy_ViPham!J:J, NhatKy_ViPham!E:E, "12_Anh_C", NhatKy_ViPham!F:F, B41, NhatKy_ViPham!C:C, "T9") - SUMIFS(NhatKy_ViPham!K:K, NhatKy_ViPham!E:E, "12_Anh_C", NhatKy_ViPham!F:F, B41, NhatKy_ViPham!C:C, "T9")</f>
        <v>100</v>
      </c>
      <c r="AA41" s="7">
        <f>100 + SUMIFS(NhatKy_ViPham!J:J, NhatKy_ViPham!E:E, "12_Anh_C", NhatKy_ViPham!F:F, B41, NhatKy_ViPham!C:C, "T10") - SUMIFS(NhatKy_ViPham!K:K, NhatKy_ViPham!E:E, "12_Anh_C", NhatKy_ViPham!F:F, B41, NhatKy_ViPham!C:C, "T10")</f>
        <v>100</v>
      </c>
      <c r="AB41" s="7">
        <f>100 + SUMIFS(NhatKy_ViPham!J:J, NhatKy_ViPham!E:E, "12_Anh_C", NhatKy_ViPham!F:F, B41, NhatKy_ViPham!C:C, "T11") - SUMIFS(NhatKy_ViPham!K:K, NhatKy_ViPham!E:E, "12_Anh_C", NhatKy_ViPham!F:F, B41, NhatKy_ViPham!C:C, "T11")</f>
        <v>100</v>
      </c>
      <c r="AC41" s="7">
        <f>100 + SUMIFS(NhatKy_ViPham!J:J, NhatKy_ViPham!E:E, "12_Anh_C", NhatKy_ViPham!F:F, B41, NhatKy_ViPham!C:C, "T12") - SUMIFS(NhatKy_ViPham!K:K, NhatKy_ViPham!E:E, "12_Anh_C", NhatKy_ViPham!F:F, B41, NhatKy_ViPham!C:C, "T12")</f>
        <v>100</v>
      </c>
      <c r="AD41" s="7">
        <f>100 + SUMIFS(NhatKy_ViPham!J:J, NhatKy_ViPham!E:E, "12_Anh_C", NhatKy_ViPham!F:F, B41, NhatKy_ViPham!C:C, "T13") - SUMIFS(NhatKy_ViPham!K:K, NhatKy_ViPham!E:E, "12_Anh_C", NhatKy_ViPham!F:F, B41, NhatKy_ViPham!C:C, "T13")</f>
        <v>100</v>
      </c>
      <c r="AE41" s="7">
        <f>100 + SUMIFS(NhatKy_ViPham!J:J, NhatKy_ViPham!E:E, "12_Anh_C", NhatKy_ViPham!F:F, B41, NhatKy_ViPham!C:C, "T14") - SUMIFS(NhatKy_ViPham!K:K, NhatKy_ViPham!E:E, "12_Anh_C", NhatKy_ViPham!F:F, B41, NhatKy_ViPham!C:C, "T14")</f>
        <v>100</v>
      </c>
      <c r="AF41" s="7">
        <f>100 + SUMIFS(NhatKy_ViPham!J:J, NhatKy_ViPham!E:E, "12_Anh_C", NhatKy_ViPham!F:F, B41, NhatKy_ViPham!C:C, "T15") - SUMIFS(NhatKy_ViPham!K:K, NhatKy_ViPham!E:E, "12_Anh_C", NhatKy_ViPham!F:F, B41, NhatKy_ViPham!C:C, "T15")</f>
        <v>100</v>
      </c>
      <c r="AG41" s="7">
        <f>100 + SUMIFS(NhatKy_ViPham!J:J, NhatKy_ViPham!E:E, "12_Anh_C", NhatKy_ViPham!F:F, B41, NhatKy_ViPham!C:C, "T16") - SUMIFS(NhatKy_ViPham!K:K, NhatKy_ViPham!E:E, "12_Anh_C", NhatKy_ViPham!F:F, B41, NhatKy_ViPham!C:C, "T16")</f>
        <v>100</v>
      </c>
      <c r="AH41" s="7">
        <f>100 + SUMIFS(NhatKy_ViPham!J:J, NhatKy_ViPham!E:E, "12_Anh_C", NhatKy_ViPham!F:F, B41, NhatKy_ViPham!C:C, "T17") - SUMIFS(NhatKy_ViPham!K:K, NhatKy_ViPham!E:E, "12_Anh_C", NhatKy_ViPham!F:F, B41, NhatKy_ViPham!C:C, "T17")</f>
        <v>100</v>
      </c>
      <c r="AI41" s="7">
        <f>100 + SUMIFS(NhatKy_ViPham!J:J, NhatKy_ViPham!E:E, "12_Anh_C", NhatKy_ViPham!F:F, B41, NhatKy_ViPham!C:C, "T18") - SUMIFS(NhatKy_ViPham!K:K, NhatKy_ViPham!E:E, "12_Anh_C", NhatKy_ViPham!F:F, B41, NhatKy_ViPham!C:C, "T18")</f>
        <v>100</v>
      </c>
      <c r="AJ41" s="7">
        <f>100 + SUMIFS(NhatKy_ViPham!J:J, NhatKy_ViPham!E:E, "12_Anh_C", NhatKy_ViPham!F:F, B41, NhatKy_ViPham!C:C, "T19") - SUMIFS(NhatKy_ViPham!K:K, NhatKy_ViPham!E:E, "12_Anh_C", NhatKy_ViPham!F:F, B41, NhatKy_ViPham!C:C, "T19")</f>
        <v>100</v>
      </c>
      <c r="AK41" s="7">
        <f>100 + SUMIFS(NhatKy_ViPham!J:J, NhatKy_ViPham!E:E, "12_Anh_C", NhatKy_ViPham!F:F, B41, NhatKy_ViPham!C:C, "T20") - SUMIFS(NhatKy_ViPham!K:K, NhatKy_ViPham!E:E, "12_Anh_C", NhatKy_ViPham!F:F, B41, NhatKy_ViPham!C:C, "T20")</f>
        <v>100</v>
      </c>
      <c r="AL41" s="7">
        <f>100 + SUMIFS(NhatKy_ViPham!J:J, NhatKy_ViPham!E:E, "12_Anh_C", NhatKy_ViPham!F:F, B41, NhatKy_ViPham!C:C, "T21") - SUMIFS(NhatKy_ViPham!K:K, NhatKy_ViPham!E:E, "12_Anh_C", NhatKy_ViPham!F:F, B41, NhatKy_ViPham!C:C, "T21")</f>
        <v>100</v>
      </c>
      <c r="AM41" s="7">
        <f>100 + SUMIFS(NhatKy_ViPham!J:J, NhatKy_ViPham!E:E, "12_Anh_C", NhatKy_ViPham!F:F, B41, NhatKy_ViPham!C:C, "T22") - SUMIFS(NhatKy_ViPham!K:K, NhatKy_ViPham!E:E, "12_Anh_C", NhatKy_ViPham!F:F, B41, NhatKy_ViPham!C:C, "T22")</f>
        <v>100</v>
      </c>
      <c r="AN41" s="7">
        <f>100 + SUMIFS(NhatKy_ViPham!J:J, NhatKy_ViPham!E:E, "12_Anh_C", NhatKy_ViPham!F:F, B41, NhatKy_ViPham!C:C, "T23") - SUMIFS(NhatKy_ViPham!K:K, NhatKy_ViPham!E:E, "12_Anh_C", NhatKy_ViPham!F:F, B41, NhatKy_ViPham!C:C, "T23")</f>
        <v>100</v>
      </c>
      <c r="AO41" s="7">
        <f>100 + SUMIFS(NhatKy_ViPham!J:J, NhatKy_ViPham!E:E, "12_Anh_C", NhatKy_ViPham!F:F, B41, NhatKy_ViPham!C:C, "T24") - SUMIFS(NhatKy_ViPham!K:K, NhatKy_ViPham!E:E, "12_Anh_C", NhatKy_ViPham!F:F, B41, NhatKy_ViPham!C:C, "T24")</f>
        <v>100</v>
      </c>
      <c r="AP41" s="7">
        <f>100 + SUMIFS(NhatKy_ViPham!J:J, NhatKy_ViPham!E:E, "12_Anh_C", NhatKy_ViPham!F:F, B41, NhatKy_ViPham!C:C, "T25") - SUMIFS(NhatKy_ViPham!K:K, NhatKy_ViPham!E:E, "12_Anh_C", NhatKy_ViPham!F:F, B41, NhatKy_ViPham!C:C, "T25")</f>
        <v>100</v>
      </c>
      <c r="AQ41" s="7">
        <f>100 + SUMIFS(NhatKy_ViPham!J:J, NhatKy_ViPham!E:E, "12_Anh_C", NhatKy_ViPham!F:F, B41, NhatKy_ViPham!C:C, "T26") - SUMIFS(NhatKy_ViPham!K:K, NhatKy_ViPham!E:E, "12_Anh_C", NhatKy_ViPham!F:F, B41, NhatKy_ViPham!C:C, "T26")</f>
        <v>100</v>
      </c>
      <c r="AR41" s="7">
        <f>100 + SUMIFS(NhatKy_ViPham!J:J, NhatKy_ViPham!E:E, "12_Anh_C", NhatKy_ViPham!F:F, B41, NhatKy_ViPham!C:C, "T27") - SUMIFS(NhatKy_ViPham!K:K, NhatKy_ViPham!E:E, "12_Anh_C", NhatKy_ViPham!F:F, B41, NhatKy_ViPham!C:C, "T27")</f>
        <v>100</v>
      </c>
      <c r="AS41" s="7">
        <f>100 + SUMIFS(NhatKy_ViPham!J:J, NhatKy_ViPham!E:E, "12_Anh_C", NhatKy_ViPham!F:F, B41, NhatKy_ViPham!C:C, "T28") - SUMIFS(NhatKy_ViPham!K:K, NhatKy_ViPham!E:E, "12_Anh_C", NhatKy_ViPham!F:F, B41, NhatKy_ViPham!C:C, "T28")</f>
        <v>100</v>
      </c>
      <c r="AT41" s="7">
        <f>100 + SUMIFS(NhatKy_ViPham!J:J, NhatKy_ViPham!E:E, "12_Anh_C", NhatKy_ViPham!F:F, B41, NhatKy_ViPham!C:C, "T29") - SUMIFS(NhatKy_ViPham!K:K, NhatKy_ViPham!E:E, "12_Anh_C", NhatKy_ViPham!F:F, B41, NhatKy_ViPham!C:C, "T29")</f>
        <v>100</v>
      </c>
      <c r="AU41" s="7">
        <f>100 + SUMIFS(NhatKy_ViPham!J:J, NhatKy_ViPham!E:E, "12_Anh_C", NhatKy_ViPham!F:F, B41, NhatKy_ViPham!C:C, "T30") - SUMIFS(NhatKy_ViPham!K:K, NhatKy_ViPham!E:E, "12_Anh_C", NhatKy_ViPham!F:F, B41, NhatKy_ViPham!C:C, "T30")</f>
        <v>100</v>
      </c>
      <c r="AV41" s="7">
        <f>100 + SUMIFS(NhatKy_ViPham!J:J, NhatKy_ViPham!E:E, "12_Anh_C", NhatKy_ViPham!F:F, B41, NhatKy_ViPham!C:C, "T31") - SUMIFS(NhatKy_ViPham!K:K, NhatKy_ViPham!E:E, "12_Anh_C", NhatKy_ViPham!F:F, B41, NhatKy_ViPham!C:C, "T31")</f>
        <v>100</v>
      </c>
      <c r="AW41" s="7">
        <f>100 + SUMIFS(NhatKy_ViPham!J:J, NhatKy_ViPham!E:E, "12_Anh_C", NhatKy_ViPham!F:F, B41, NhatKy_ViPham!C:C, "T32") - SUMIFS(NhatKy_ViPham!K:K, NhatKy_ViPham!E:E, "12_Anh_C", NhatKy_ViPham!F:F, B41, NhatKy_ViPham!C:C, "T32")</f>
        <v>100</v>
      </c>
      <c r="AX41" s="7">
        <f>100 + SUMIFS(NhatKy_ViPham!J:J, NhatKy_ViPham!E:E, "12_Anh_C", NhatKy_ViPham!F:F, B41, NhatKy_ViPham!C:C, "T33") - SUMIFS(NhatKy_ViPham!K:K, NhatKy_ViPham!E:E, "12_Anh_C", NhatKy_ViPham!F:F, B41, NhatKy_ViPham!C:C, "T33")</f>
        <v>100</v>
      </c>
      <c r="AY41" s="7">
        <f>100 + SUMIFS(NhatKy_ViPham!J:J, NhatKy_ViPham!E:E, "12_Anh_C", NhatKy_ViPham!F:F, B41, NhatKy_ViPham!C:C, "T34") - SUMIFS(NhatKy_ViPham!K:K, NhatKy_ViPham!E:E, "12_Anh_C", NhatKy_ViPham!F:F, B41, NhatKy_ViPham!C:C, "T34")</f>
        <v>100</v>
      </c>
      <c r="AZ41" s="7">
        <f>100 + SUMIFS(NhatKy_ViPham!J:J, NhatKy_ViPham!E:E, "12_Anh_C", NhatKy_ViPham!F:F, B41, NhatKy_ViPham!C:C, "T35") - SUMIFS(NhatKy_ViPham!K:K, NhatKy_ViPham!E:E, "12_Anh_C", NhatKy_ViPham!F:F, B41, NhatKy_ViPham!C:C, "T35")</f>
        <v>100</v>
      </c>
      <c r="BA41" s="12">
        <f t="shared" si="0"/>
        <v>100</v>
      </c>
      <c r="BB41" s="11" t="s">
        <v>430</v>
      </c>
      <c r="BC41" s="14" t="str">
        <f t="shared" si="1"/>
        <v>Tốt</v>
      </c>
      <c r="BD41" s="10" t="str">
        <f t="shared" si="2"/>
        <v>🟢 BÌNH THƯỜNG</v>
      </c>
    </row>
    <row r="42" spans="1:56" x14ac:dyDescent="0.25">
      <c r="A42" s="5">
        <v>34</v>
      </c>
      <c r="B42" s="15" t="s">
        <v>3025</v>
      </c>
      <c r="C42" s="5" t="s">
        <v>2616</v>
      </c>
      <c r="D42" s="5" t="s">
        <v>429</v>
      </c>
      <c r="E42" s="11" t="s">
        <v>430</v>
      </c>
      <c r="F42" s="6">
        <f>SUMIFS(NhatKy_ViPham!K:K, NhatKy_ViPham!E:E, "12_Anh_C", NhatKy_ViPham!F:F, B42, NhatKy_ViPham!H:H, "L01")</f>
        <v>0</v>
      </c>
      <c r="G42" s="6">
        <f>SUMIFS(NhatKy_ViPham!K:K, NhatKy_ViPham!E:E, "12_Anh_C", NhatKy_ViPham!F:F, B42, NhatKy_ViPham!H:H, "L02")</f>
        <v>0</v>
      </c>
      <c r="H42" s="6">
        <f>SUMIFS(NhatKy_ViPham!K:K, NhatKy_ViPham!E:E, "12_Anh_C", NhatKy_ViPham!F:F, B42, NhatKy_ViPham!H:H, "L03")</f>
        <v>0</v>
      </c>
      <c r="I42" s="6">
        <f>SUMIFS(NhatKy_ViPham!K:K, NhatKy_ViPham!E:E, "12_Anh_C", NhatKy_ViPham!F:F, B42, NhatKy_ViPham!H:H, "L04")</f>
        <v>0</v>
      </c>
      <c r="J42" s="6">
        <f>SUMIFS(NhatKy_ViPham!K:K, NhatKy_ViPham!E:E, "12_Anh_C", NhatKy_ViPham!F:F, B42, NhatKy_ViPham!H:H, "L05")</f>
        <v>0</v>
      </c>
      <c r="K42" s="6">
        <f>SUMIFS(NhatKy_ViPham!K:K, NhatKy_ViPham!E:E, "12_Anh_C", NhatKy_ViPham!F:F, B42, NhatKy_ViPham!H:H, "L06")</f>
        <v>0</v>
      </c>
      <c r="L42" s="6">
        <f>SUMIFS(NhatKy_ViPham!K:K, NhatKy_ViPham!E:E, "12_Anh_C", NhatKy_ViPham!F:F, B42, NhatKy_ViPham!H:H, "L07")</f>
        <v>0</v>
      </c>
      <c r="M42" s="6">
        <f>SUMIFS(NhatKy_ViPham!K:K, NhatKy_ViPham!E:E, "12_Anh_C", NhatKy_ViPham!F:F, B42, NhatKy_ViPham!H:H, "L08")</f>
        <v>0</v>
      </c>
      <c r="N42" s="6">
        <f>SUMIFS(NhatKy_ViPham!K:K, NhatKy_ViPham!E:E, "12_Anh_C", NhatKy_ViPham!F:F, B42, NhatKy_ViPham!H:H, "L09")</f>
        <v>0</v>
      </c>
      <c r="O42" s="6">
        <f>SUMIFS(NhatKy_ViPham!K:K, NhatKy_ViPham!E:E, "12_Anh_C", NhatKy_ViPham!F:F, B42, NhatKy_ViPham!H:H, "L10")</f>
        <v>0</v>
      </c>
      <c r="P42" s="12">
        <f>SUMIFS(NhatKy_ViPham!J:J, NhatKy_ViPham!E:E, "12_Anh_C", NhatKy_ViPham!F:F, B42)</f>
        <v>0</v>
      </c>
      <c r="Q42" s="13">
        <f>SUMIFS(NhatKy_ViPham!K:K, NhatKy_ViPham!E:E, "12_Anh_C", NhatKy_ViPham!F:F, B42)</f>
        <v>0</v>
      </c>
      <c r="R42" s="6">
        <f>100 + SUMIFS(NhatKy_ViPham!J:J, NhatKy_ViPham!E:E, "12_Anh_C", NhatKy_ViPham!F:F, B42, NhatKy_ViPham!C:C, "T1") - SUMIFS(NhatKy_ViPham!K:K, NhatKy_ViPham!E:E, "12_Anh_C", NhatKy_ViPham!F:F, B42, NhatKy_ViPham!C:C, "T1")</f>
        <v>100</v>
      </c>
      <c r="S42" s="6">
        <f>100 + SUMIFS(NhatKy_ViPham!J:J, NhatKy_ViPham!E:E, "12_Anh_C", NhatKy_ViPham!F:F, B42, NhatKy_ViPham!C:C, "T2") - SUMIFS(NhatKy_ViPham!K:K, NhatKy_ViPham!E:E, "12_Anh_C", NhatKy_ViPham!F:F, B42, NhatKy_ViPham!C:C, "T2")</f>
        <v>100</v>
      </c>
      <c r="T42" s="6">
        <f>100 + SUMIFS(NhatKy_ViPham!J:J, NhatKy_ViPham!E:E, "12_Anh_C", NhatKy_ViPham!F:F, B42, NhatKy_ViPham!C:C, "T3") - SUMIFS(NhatKy_ViPham!K:K, NhatKy_ViPham!E:E, "12_Anh_C", NhatKy_ViPham!F:F, B42, NhatKy_ViPham!C:C, "T3")</f>
        <v>100</v>
      </c>
      <c r="U42" s="6">
        <f>100 + SUMIFS(NhatKy_ViPham!J:J, NhatKy_ViPham!E:E, "12_Anh_C", NhatKy_ViPham!F:F, B42, NhatKy_ViPham!C:C, "T4") - SUMIFS(NhatKy_ViPham!K:K, NhatKy_ViPham!E:E, "12_Anh_C", NhatKy_ViPham!F:F, B42, NhatKy_ViPham!C:C, "T4")</f>
        <v>100</v>
      </c>
      <c r="V42" s="6">
        <f>100 + SUMIFS(NhatKy_ViPham!J:J, NhatKy_ViPham!E:E, "12_Anh_C", NhatKy_ViPham!F:F, B42, NhatKy_ViPham!C:C, "T5") - SUMIFS(NhatKy_ViPham!K:K, NhatKy_ViPham!E:E, "12_Anh_C", NhatKy_ViPham!F:F, B42, NhatKy_ViPham!C:C, "T5")</f>
        <v>100</v>
      </c>
      <c r="W42" s="6">
        <f>100 + SUMIFS(NhatKy_ViPham!J:J, NhatKy_ViPham!E:E, "12_Anh_C", NhatKy_ViPham!F:F, B42, NhatKy_ViPham!C:C, "T6") - SUMIFS(NhatKy_ViPham!K:K, NhatKy_ViPham!E:E, "12_Anh_C", NhatKy_ViPham!F:F, B42, NhatKy_ViPham!C:C, "T6")</f>
        <v>100</v>
      </c>
      <c r="X42" s="6">
        <f>100 + SUMIFS(NhatKy_ViPham!J:J, NhatKy_ViPham!E:E, "12_Anh_C", NhatKy_ViPham!F:F, B42, NhatKy_ViPham!C:C, "T7") - SUMIFS(NhatKy_ViPham!K:K, NhatKy_ViPham!E:E, "12_Anh_C", NhatKy_ViPham!F:F, B42, NhatKy_ViPham!C:C, "T7")</f>
        <v>100</v>
      </c>
      <c r="Y42" s="6">
        <f>100 + SUMIFS(NhatKy_ViPham!J:J, NhatKy_ViPham!E:E, "12_Anh_C", NhatKy_ViPham!F:F, B42, NhatKy_ViPham!C:C, "T8") - SUMIFS(NhatKy_ViPham!K:K, NhatKy_ViPham!E:E, "12_Anh_C", NhatKy_ViPham!F:F, B42, NhatKy_ViPham!C:C, "T8")</f>
        <v>100</v>
      </c>
      <c r="Z42" s="6">
        <f>100 + SUMIFS(NhatKy_ViPham!J:J, NhatKy_ViPham!E:E, "12_Anh_C", NhatKy_ViPham!F:F, B42, NhatKy_ViPham!C:C, "T9") - SUMIFS(NhatKy_ViPham!K:K, NhatKy_ViPham!E:E, "12_Anh_C", NhatKy_ViPham!F:F, B42, NhatKy_ViPham!C:C, "T9")</f>
        <v>100</v>
      </c>
      <c r="AA42" s="6">
        <f>100 + SUMIFS(NhatKy_ViPham!J:J, NhatKy_ViPham!E:E, "12_Anh_C", NhatKy_ViPham!F:F, B42, NhatKy_ViPham!C:C, "T10") - SUMIFS(NhatKy_ViPham!K:K, NhatKy_ViPham!E:E, "12_Anh_C", NhatKy_ViPham!F:F, B42, NhatKy_ViPham!C:C, "T10")</f>
        <v>100</v>
      </c>
      <c r="AB42" s="6">
        <f>100 + SUMIFS(NhatKy_ViPham!J:J, NhatKy_ViPham!E:E, "12_Anh_C", NhatKy_ViPham!F:F, B42, NhatKy_ViPham!C:C, "T11") - SUMIFS(NhatKy_ViPham!K:K, NhatKy_ViPham!E:E, "12_Anh_C", NhatKy_ViPham!F:F, B42, NhatKy_ViPham!C:C, "T11")</f>
        <v>100</v>
      </c>
      <c r="AC42" s="6">
        <f>100 + SUMIFS(NhatKy_ViPham!J:J, NhatKy_ViPham!E:E, "12_Anh_C", NhatKy_ViPham!F:F, B42, NhatKy_ViPham!C:C, "T12") - SUMIFS(NhatKy_ViPham!K:K, NhatKy_ViPham!E:E, "12_Anh_C", NhatKy_ViPham!F:F, B42, NhatKy_ViPham!C:C, "T12")</f>
        <v>100</v>
      </c>
      <c r="AD42" s="6">
        <f>100 + SUMIFS(NhatKy_ViPham!J:J, NhatKy_ViPham!E:E, "12_Anh_C", NhatKy_ViPham!F:F, B42, NhatKy_ViPham!C:C, "T13") - SUMIFS(NhatKy_ViPham!K:K, NhatKy_ViPham!E:E, "12_Anh_C", NhatKy_ViPham!F:F, B42, NhatKy_ViPham!C:C, "T13")</f>
        <v>100</v>
      </c>
      <c r="AE42" s="6">
        <f>100 + SUMIFS(NhatKy_ViPham!J:J, NhatKy_ViPham!E:E, "12_Anh_C", NhatKy_ViPham!F:F, B42, NhatKy_ViPham!C:C, "T14") - SUMIFS(NhatKy_ViPham!K:K, NhatKy_ViPham!E:E, "12_Anh_C", NhatKy_ViPham!F:F, B42, NhatKy_ViPham!C:C, "T14")</f>
        <v>100</v>
      </c>
      <c r="AF42" s="6">
        <f>100 + SUMIFS(NhatKy_ViPham!J:J, NhatKy_ViPham!E:E, "12_Anh_C", NhatKy_ViPham!F:F, B42, NhatKy_ViPham!C:C, "T15") - SUMIFS(NhatKy_ViPham!K:K, NhatKy_ViPham!E:E, "12_Anh_C", NhatKy_ViPham!F:F, B42, NhatKy_ViPham!C:C, "T15")</f>
        <v>100</v>
      </c>
      <c r="AG42" s="6">
        <f>100 + SUMIFS(NhatKy_ViPham!J:J, NhatKy_ViPham!E:E, "12_Anh_C", NhatKy_ViPham!F:F, B42, NhatKy_ViPham!C:C, "T16") - SUMIFS(NhatKy_ViPham!K:K, NhatKy_ViPham!E:E, "12_Anh_C", NhatKy_ViPham!F:F, B42, NhatKy_ViPham!C:C, "T16")</f>
        <v>100</v>
      </c>
      <c r="AH42" s="6">
        <f>100 + SUMIFS(NhatKy_ViPham!J:J, NhatKy_ViPham!E:E, "12_Anh_C", NhatKy_ViPham!F:F, B42, NhatKy_ViPham!C:C, "T17") - SUMIFS(NhatKy_ViPham!K:K, NhatKy_ViPham!E:E, "12_Anh_C", NhatKy_ViPham!F:F, B42, NhatKy_ViPham!C:C, "T17")</f>
        <v>100</v>
      </c>
      <c r="AI42" s="6">
        <f>100 + SUMIFS(NhatKy_ViPham!J:J, NhatKy_ViPham!E:E, "12_Anh_C", NhatKy_ViPham!F:F, B42, NhatKy_ViPham!C:C, "T18") - SUMIFS(NhatKy_ViPham!K:K, NhatKy_ViPham!E:E, "12_Anh_C", NhatKy_ViPham!F:F, B42, NhatKy_ViPham!C:C, "T18")</f>
        <v>100</v>
      </c>
      <c r="AJ42" s="6">
        <f>100 + SUMIFS(NhatKy_ViPham!J:J, NhatKy_ViPham!E:E, "12_Anh_C", NhatKy_ViPham!F:F, B42, NhatKy_ViPham!C:C, "T19") - SUMIFS(NhatKy_ViPham!K:K, NhatKy_ViPham!E:E, "12_Anh_C", NhatKy_ViPham!F:F, B42, NhatKy_ViPham!C:C, "T19")</f>
        <v>100</v>
      </c>
      <c r="AK42" s="6">
        <f>100 + SUMIFS(NhatKy_ViPham!J:J, NhatKy_ViPham!E:E, "12_Anh_C", NhatKy_ViPham!F:F, B42, NhatKy_ViPham!C:C, "T20") - SUMIFS(NhatKy_ViPham!K:K, NhatKy_ViPham!E:E, "12_Anh_C", NhatKy_ViPham!F:F, B42, NhatKy_ViPham!C:C, "T20")</f>
        <v>100</v>
      </c>
      <c r="AL42" s="6">
        <f>100 + SUMIFS(NhatKy_ViPham!J:J, NhatKy_ViPham!E:E, "12_Anh_C", NhatKy_ViPham!F:F, B42, NhatKy_ViPham!C:C, "T21") - SUMIFS(NhatKy_ViPham!K:K, NhatKy_ViPham!E:E, "12_Anh_C", NhatKy_ViPham!F:F, B42, NhatKy_ViPham!C:C, "T21")</f>
        <v>100</v>
      </c>
      <c r="AM42" s="6">
        <f>100 + SUMIFS(NhatKy_ViPham!J:J, NhatKy_ViPham!E:E, "12_Anh_C", NhatKy_ViPham!F:F, B42, NhatKy_ViPham!C:C, "T22") - SUMIFS(NhatKy_ViPham!K:K, NhatKy_ViPham!E:E, "12_Anh_C", NhatKy_ViPham!F:F, B42, NhatKy_ViPham!C:C, "T22")</f>
        <v>100</v>
      </c>
      <c r="AN42" s="6">
        <f>100 + SUMIFS(NhatKy_ViPham!J:J, NhatKy_ViPham!E:E, "12_Anh_C", NhatKy_ViPham!F:F, B42, NhatKy_ViPham!C:C, "T23") - SUMIFS(NhatKy_ViPham!K:K, NhatKy_ViPham!E:E, "12_Anh_C", NhatKy_ViPham!F:F, B42, NhatKy_ViPham!C:C, "T23")</f>
        <v>100</v>
      </c>
      <c r="AO42" s="6">
        <f>100 + SUMIFS(NhatKy_ViPham!J:J, NhatKy_ViPham!E:E, "12_Anh_C", NhatKy_ViPham!F:F, B42, NhatKy_ViPham!C:C, "T24") - SUMIFS(NhatKy_ViPham!K:K, NhatKy_ViPham!E:E, "12_Anh_C", NhatKy_ViPham!F:F, B42, NhatKy_ViPham!C:C, "T24")</f>
        <v>100</v>
      </c>
      <c r="AP42" s="6">
        <f>100 + SUMIFS(NhatKy_ViPham!J:J, NhatKy_ViPham!E:E, "12_Anh_C", NhatKy_ViPham!F:F, B42, NhatKy_ViPham!C:C, "T25") - SUMIFS(NhatKy_ViPham!K:K, NhatKy_ViPham!E:E, "12_Anh_C", NhatKy_ViPham!F:F, B42, NhatKy_ViPham!C:C, "T25")</f>
        <v>100</v>
      </c>
      <c r="AQ42" s="6">
        <f>100 + SUMIFS(NhatKy_ViPham!J:J, NhatKy_ViPham!E:E, "12_Anh_C", NhatKy_ViPham!F:F, B42, NhatKy_ViPham!C:C, "T26") - SUMIFS(NhatKy_ViPham!K:K, NhatKy_ViPham!E:E, "12_Anh_C", NhatKy_ViPham!F:F, B42, NhatKy_ViPham!C:C, "T26")</f>
        <v>100</v>
      </c>
      <c r="AR42" s="6">
        <f>100 + SUMIFS(NhatKy_ViPham!J:J, NhatKy_ViPham!E:E, "12_Anh_C", NhatKy_ViPham!F:F, B42, NhatKy_ViPham!C:C, "T27") - SUMIFS(NhatKy_ViPham!K:K, NhatKy_ViPham!E:E, "12_Anh_C", NhatKy_ViPham!F:F, B42, NhatKy_ViPham!C:C, "T27")</f>
        <v>100</v>
      </c>
      <c r="AS42" s="6">
        <f>100 + SUMIFS(NhatKy_ViPham!J:J, NhatKy_ViPham!E:E, "12_Anh_C", NhatKy_ViPham!F:F, B42, NhatKy_ViPham!C:C, "T28") - SUMIFS(NhatKy_ViPham!K:K, NhatKy_ViPham!E:E, "12_Anh_C", NhatKy_ViPham!F:F, B42, NhatKy_ViPham!C:C, "T28")</f>
        <v>100</v>
      </c>
      <c r="AT42" s="6">
        <f>100 + SUMIFS(NhatKy_ViPham!J:J, NhatKy_ViPham!E:E, "12_Anh_C", NhatKy_ViPham!F:F, B42, NhatKy_ViPham!C:C, "T29") - SUMIFS(NhatKy_ViPham!K:K, NhatKy_ViPham!E:E, "12_Anh_C", NhatKy_ViPham!F:F, B42, NhatKy_ViPham!C:C, "T29")</f>
        <v>100</v>
      </c>
      <c r="AU42" s="6">
        <f>100 + SUMIFS(NhatKy_ViPham!J:J, NhatKy_ViPham!E:E, "12_Anh_C", NhatKy_ViPham!F:F, B42, NhatKy_ViPham!C:C, "T30") - SUMIFS(NhatKy_ViPham!K:K, NhatKy_ViPham!E:E, "12_Anh_C", NhatKy_ViPham!F:F, B42, NhatKy_ViPham!C:C, "T30")</f>
        <v>100</v>
      </c>
      <c r="AV42" s="6">
        <f>100 + SUMIFS(NhatKy_ViPham!J:J, NhatKy_ViPham!E:E, "12_Anh_C", NhatKy_ViPham!F:F, B42, NhatKy_ViPham!C:C, "T31") - SUMIFS(NhatKy_ViPham!K:K, NhatKy_ViPham!E:E, "12_Anh_C", NhatKy_ViPham!F:F, B42, NhatKy_ViPham!C:C, "T31")</f>
        <v>100</v>
      </c>
      <c r="AW42" s="6">
        <f>100 + SUMIFS(NhatKy_ViPham!J:J, NhatKy_ViPham!E:E, "12_Anh_C", NhatKy_ViPham!F:F, B42, NhatKy_ViPham!C:C, "T32") - SUMIFS(NhatKy_ViPham!K:K, NhatKy_ViPham!E:E, "12_Anh_C", NhatKy_ViPham!F:F, B42, NhatKy_ViPham!C:C, "T32")</f>
        <v>100</v>
      </c>
      <c r="AX42" s="6">
        <f>100 + SUMIFS(NhatKy_ViPham!J:J, NhatKy_ViPham!E:E, "12_Anh_C", NhatKy_ViPham!F:F, B42, NhatKy_ViPham!C:C, "T33") - SUMIFS(NhatKy_ViPham!K:K, NhatKy_ViPham!E:E, "12_Anh_C", NhatKy_ViPham!F:F, B42, NhatKy_ViPham!C:C, "T33")</f>
        <v>100</v>
      </c>
      <c r="AY42" s="6">
        <f>100 + SUMIFS(NhatKy_ViPham!J:J, NhatKy_ViPham!E:E, "12_Anh_C", NhatKy_ViPham!F:F, B42, NhatKy_ViPham!C:C, "T34") - SUMIFS(NhatKy_ViPham!K:K, NhatKy_ViPham!E:E, "12_Anh_C", NhatKy_ViPham!F:F, B42, NhatKy_ViPham!C:C, "T34")</f>
        <v>100</v>
      </c>
      <c r="AZ42" s="6">
        <f>100 + SUMIFS(NhatKy_ViPham!J:J, NhatKy_ViPham!E:E, "12_Anh_C", NhatKy_ViPham!F:F, B42, NhatKy_ViPham!C:C, "T35") - SUMIFS(NhatKy_ViPham!K:K, NhatKy_ViPham!E:E, "12_Anh_C", NhatKy_ViPham!F:F, B42, NhatKy_ViPham!C:C, "T35")</f>
        <v>100</v>
      </c>
      <c r="BA42" s="12">
        <f t="shared" si="0"/>
        <v>100</v>
      </c>
      <c r="BB42" s="11" t="s">
        <v>430</v>
      </c>
      <c r="BC42" s="16" t="str">
        <f t="shared" si="1"/>
        <v>Tốt</v>
      </c>
      <c r="BD42" s="15" t="str">
        <f t="shared" si="2"/>
        <v>🟢 BÌNH THƯỜNG</v>
      </c>
    </row>
    <row r="43" spans="1:56" x14ac:dyDescent="0.25">
      <c r="A43" s="4">
        <v>35</v>
      </c>
      <c r="B43" s="10" t="s">
        <v>3026</v>
      </c>
      <c r="C43" s="4" t="s">
        <v>2730</v>
      </c>
      <c r="D43" s="4" t="s">
        <v>429</v>
      </c>
      <c r="E43" s="11" t="s">
        <v>430</v>
      </c>
      <c r="F43" s="7">
        <f>SUMIFS(NhatKy_ViPham!K:K, NhatKy_ViPham!E:E, "12_Anh_C", NhatKy_ViPham!F:F, B43, NhatKy_ViPham!H:H, "L01")</f>
        <v>0</v>
      </c>
      <c r="G43" s="7">
        <f>SUMIFS(NhatKy_ViPham!K:K, NhatKy_ViPham!E:E, "12_Anh_C", NhatKy_ViPham!F:F, B43, NhatKy_ViPham!H:H, "L02")</f>
        <v>0</v>
      </c>
      <c r="H43" s="7">
        <f>SUMIFS(NhatKy_ViPham!K:K, NhatKy_ViPham!E:E, "12_Anh_C", NhatKy_ViPham!F:F, B43, NhatKy_ViPham!H:H, "L03")</f>
        <v>0</v>
      </c>
      <c r="I43" s="7">
        <f>SUMIFS(NhatKy_ViPham!K:K, NhatKy_ViPham!E:E, "12_Anh_C", NhatKy_ViPham!F:F, B43, NhatKy_ViPham!H:H, "L04")</f>
        <v>0</v>
      </c>
      <c r="J43" s="7">
        <f>SUMIFS(NhatKy_ViPham!K:K, NhatKy_ViPham!E:E, "12_Anh_C", NhatKy_ViPham!F:F, B43, NhatKy_ViPham!H:H, "L05")</f>
        <v>0</v>
      </c>
      <c r="K43" s="7">
        <f>SUMIFS(NhatKy_ViPham!K:K, NhatKy_ViPham!E:E, "12_Anh_C", NhatKy_ViPham!F:F, B43, NhatKy_ViPham!H:H, "L06")</f>
        <v>0</v>
      </c>
      <c r="L43" s="7">
        <f>SUMIFS(NhatKy_ViPham!K:K, NhatKy_ViPham!E:E, "12_Anh_C", NhatKy_ViPham!F:F, B43, NhatKy_ViPham!H:H, "L07")</f>
        <v>0</v>
      </c>
      <c r="M43" s="7">
        <f>SUMIFS(NhatKy_ViPham!K:K, NhatKy_ViPham!E:E, "12_Anh_C", NhatKy_ViPham!F:F, B43, NhatKy_ViPham!H:H, "L08")</f>
        <v>0</v>
      </c>
      <c r="N43" s="7">
        <f>SUMIFS(NhatKy_ViPham!K:K, NhatKy_ViPham!E:E, "12_Anh_C", NhatKy_ViPham!F:F, B43, NhatKy_ViPham!H:H, "L09")</f>
        <v>0</v>
      </c>
      <c r="O43" s="7">
        <f>SUMIFS(NhatKy_ViPham!K:K, NhatKy_ViPham!E:E, "12_Anh_C", NhatKy_ViPham!F:F, B43, NhatKy_ViPham!H:H, "L10")</f>
        <v>0</v>
      </c>
      <c r="P43" s="12">
        <f>SUMIFS(NhatKy_ViPham!J:J, NhatKy_ViPham!E:E, "12_Anh_C", NhatKy_ViPham!F:F, B43)</f>
        <v>0</v>
      </c>
      <c r="Q43" s="13">
        <f>SUMIFS(NhatKy_ViPham!K:K, NhatKy_ViPham!E:E, "12_Anh_C", NhatKy_ViPham!F:F, B43)</f>
        <v>0</v>
      </c>
      <c r="R43" s="7">
        <f>100 + SUMIFS(NhatKy_ViPham!J:J, NhatKy_ViPham!E:E, "12_Anh_C", NhatKy_ViPham!F:F, B43, NhatKy_ViPham!C:C, "T1") - SUMIFS(NhatKy_ViPham!K:K, NhatKy_ViPham!E:E, "12_Anh_C", NhatKy_ViPham!F:F, B43, NhatKy_ViPham!C:C, "T1")</f>
        <v>100</v>
      </c>
      <c r="S43" s="7">
        <f>100 + SUMIFS(NhatKy_ViPham!J:J, NhatKy_ViPham!E:E, "12_Anh_C", NhatKy_ViPham!F:F, B43, NhatKy_ViPham!C:C, "T2") - SUMIFS(NhatKy_ViPham!K:K, NhatKy_ViPham!E:E, "12_Anh_C", NhatKy_ViPham!F:F, B43, NhatKy_ViPham!C:C, "T2")</f>
        <v>100</v>
      </c>
      <c r="T43" s="7">
        <f>100 + SUMIFS(NhatKy_ViPham!J:J, NhatKy_ViPham!E:E, "12_Anh_C", NhatKy_ViPham!F:F, B43, NhatKy_ViPham!C:C, "T3") - SUMIFS(NhatKy_ViPham!K:K, NhatKy_ViPham!E:E, "12_Anh_C", NhatKy_ViPham!F:F, B43, NhatKy_ViPham!C:C, "T3")</f>
        <v>100</v>
      </c>
      <c r="U43" s="7">
        <f>100 + SUMIFS(NhatKy_ViPham!J:J, NhatKy_ViPham!E:E, "12_Anh_C", NhatKy_ViPham!F:F, B43, NhatKy_ViPham!C:C, "T4") - SUMIFS(NhatKy_ViPham!K:K, NhatKy_ViPham!E:E, "12_Anh_C", NhatKy_ViPham!F:F, B43, NhatKy_ViPham!C:C, "T4")</f>
        <v>100</v>
      </c>
      <c r="V43" s="7">
        <f>100 + SUMIFS(NhatKy_ViPham!J:J, NhatKy_ViPham!E:E, "12_Anh_C", NhatKy_ViPham!F:F, B43, NhatKy_ViPham!C:C, "T5") - SUMIFS(NhatKy_ViPham!K:K, NhatKy_ViPham!E:E, "12_Anh_C", NhatKy_ViPham!F:F, B43, NhatKy_ViPham!C:C, "T5")</f>
        <v>100</v>
      </c>
      <c r="W43" s="7">
        <f>100 + SUMIFS(NhatKy_ViPham!J:J, NhatKy_ViPham!E:E, "12_Anh_C", NhatKy_ViPham!F:F, B43, NhatKy_ViPham!C:C, "T6") - SUMIFS(NhatKy_ViPham!K:K, NhatKy_ViPham!E:E, "12_Anh_C", NhatKy_ViPham!F:F, B43, NhatKy_ViPham!C:C, "T6")</f>
        <v>100</v>
      </c>
      <c r="X43" s="7">
        <f>100 + SUMIFS(NhatKy_ViPham!J:J, NhatKy_ViPham!E:E, "12_Anh_C", NhatKy_ViPham!F:F, B43, NhatKy_ViPham!C:C, "T7") - SUMIFS(NhatKy_ViPham!K:K, NhatKy_ViPham!E:E, "12_Anh_C", NhatKy_ViPham!F:F, B43, NhatKy_ViPham!C:C, "T7")</f>
        <v>100</v>
      </c>
      <c r="Y43" s="7">
        <f>100 + SUMIFS(NhatKy_ViPham!J:J, NhatKy_ViPham!E:E, "12_Anh_C", NhatKy_ViPham!F:F, B43, NhatKy_ViPham!C:C, "T8") - SUMIFS(NhatKy_ViPham!K:K, NhatKy_ViPham!E:E, "12_Anh_C", NhatKy_ViPham!F:F, B43, NhatKy_ViPham!C:C, "T8")</f>
        <v>100</v>
      </c>
      <c r="Z43" s="7">
        <f>100 + SUMIFS(NhatKy_ViPham!J:J, NhatKy_ViPham!E:E, "12_Anh_C", NhatKy_ViPham!F:F, B43, NhatKy_ViPham!C:C, "T9") - SUMIFS(NhatKy_ViPham!K:K, NhatKy_ViPham!E:E, "12_Anh_C", NhatKy_ViPham!F:F, B43, NhatKy_ViPham!C:C, "T9")</f>
        <v>100</v>
      </c>
      <c r="AA43" s="7">
        <f>100 + SUMIFS(NhatKy_ViPham!J:J, NhatKy_ViPham!E:E, "12_Anh_C", NhatKy_ViPham!F:F, B43, NhatKy_ViPham!C:C, "T10") - SUMIFS(NhatKy_ViPham!K:K, NhatKy_ViPham!E:E, "12_Anh_C", NhatKy_ViPham!F:F, B43, NhatKy_ViPham!C:C, "T10")</f>
        <v>100</v>
      </c>
      <c r="AB43" s="7">
        <f>100 + SUMIFS(NhatKy_ViPham!J:J, NhatKy_ViPham!E:E, "12_Anh_C", NhatKy_ViPham!F:F, B43, NhatKy_ViPham!C:C, "T11") - SUMIFS(NhatKy_ViPham!K:K, NhatKy_ViPham!E:E, "12_Anh_C", NhatKy_ViPham!F:F, B43, NhatKy_ViPham!C:C, "T11")</f>
        <v>100</v>
      </c>
      <c r="AC43" s="7">
        <f>100 + SUMIFS(NhatKy_ViPham!J:J, NhatKy_ViPham!E:E, "12_Anh_C", NhatKy_ViPham!F:F, B43, NhatKy_ViPham!C:C, "T12") - SUMIFS(NhatKy_ViPham!K:K, NhatKy_ViPham!E:E, "12_Anh_C", NhatKy_ViPham!F:F, B43, NhatKy_ViPham!C:C, "T12")</f>
        <v>100</v>
      </c>
      <c r="AD43" s="7">
        <f>100 + SUMIFS(NhatKy_ViPham!J:J, NhatKy_ViPham!E:E, "12_Anh_C", NhatKy_ViPham!F:F, B43, NhatKy_ViPham!C:C, "T13") - SUMIFS(NhatKy_ViPham!K:K, NhatKy_ViPham!E:E, "12_Anh_C", NhatKy_ViPham!F:F, B43, NhatKy_ViPham!C:C, "T13")</f>
        <v>100</v>
      </c>
      <c r="AE43" s="7">
        <f>100 + SUMIFS(NhatKy_ViPham!J:J, NhatKy_ViPham!E:E, "12_Anh_C", NhatKy_ViPham!F:F, B43, NhatKy_ViPham!C:C, "T14") - SUMIFS(NhatKy_ViPham!K:K, NhatKy_ViPham!E:E, "12_Anh_C", NhatKy_ViPham!F:F, B43, NhatKy_ViPham!C:C, "T14")</f>
        <v>100</v>
      </c>
      <c r="AF43" s="7">
        <f>100 + SUMIFS(NhatKy_ViPham!J:J, NhatKy_ViPham!E:E, "12_Anh_C", NhatKy_ViPham!F:F, B43, NhatKy_ViPham!C:C, "T15") - SUMIFS(NhatKy_ViPham!K:K, NhatKy_ViPham!E:E, "12_Anh_C", NhatKy_ViPham!F:F, B43, NhatKy_ViPham!C:C, "T15")</f>
        <v>100</v>
      </c>
      <c r="AG43" s="7">
        <f>100 + SUMIFS(NhatKy_ViPham!J:J, NhatKy_ViPham!E:E, "12_Anh_C", NhatKy_ViPham!F:F, B43, NhatKy_ViPham!C:C, "T16") - SUMIFS(NhatKy_ViPham!K:K, NhatKy_ViPham!E:E, "12_Anh_C", NhatKy_ViPham!F:F, B43, NhatKy_ViPham!C:C, "T16")</f>
        <v>100</v>
      </c>
      <c r="AH43" s="7">
        <f>100 + SUMIFS(NhatKy_ViPham!J:J, NhatKy_ViPham!E:E, "12_Anh_C", NhatKy_ViPham!F:F, B43, NhatKy_ViPham!C:C, "T17") - SUMIFS(NhatKy_ViPham!K:K, NhatKy_ViPham!E:E, "12_Anh_C", NhatKy_ViPham!F:F, B43, NhatKy_ViPham!C:C, "T17")</f>
        <v>100</v>
      </c>
      <c r="AI43" s="7">
        <f>100 + SUMIFS(NhatKy_ViPham!J:J, NhatKy_ViPham!E:E, "12_Anh_C", NhatKy_ViPham!F:F, B43, NhatKy_ViPham!C:C, "T18") - SUMIFS(NhatKy_ViPham!K:K, NhatKy_ViPham!E:E, "12_Anh_C", NhatKy_ViPham!F:F, B43, NhatKy_ViPham!C:C, "T18")</f>
        <v>100</v>
      </c>
      <c r="AJ43" s="7">
        <f>100 + SUMIFS(NhatKy_ViPham!J:J, NhatKy_ViPham!E:E, "12_Anh_C", NhatKy_ViPham!F:F, B43, NhatKy_ViPham!C:C, "T19") - SUMIFS(NhatKy_ViPham!K:K, NhatKy_ViPham!E:E, "12_Anh_C", NhatKy_ViPham!F:F, B43, NhatKy_ViPham!C:C, "T19")</f>
        <v>100</v>
      </c>
      <c r="AK43" s="7">
        <f>100 + SUMIFS(NhatKy_ViPham!J:J, NhatKy_ViPham!E:E, "12_Anh_C", NhatKy_ViPham!F:F, B43, NhatKy_ViPham!C:C, "T20") - SUMIFS(NhatKy_ViPham!K:K, NhatKy_ViPham!E:E, "12_Anh_C", NhatKy_ViPham!F:F, B43, NhatKy_ViPham!C:C, "T20")</f>
        <v>100</v>
      </c>
      <c r="AL43" s="7">
        <f>100 + SUMIFS(NhatKy_ViPham!J:J, NhatKy_ViPham!E:E, "12_Anh_C", NhatKy_ViPham!F:F, B43, NhatKy_ViPham!C:C, "T21") - SUMIFS(NhatKy_ViPham!K:K, NhatKy_ViPham!E:E, "12_Anh_C", NhatKy_ViPham!F:F, B43, NhatKy_ViPham!C:C, "T21")</f>
        <v>100</v>
      </c>
      <c r="AM43" s="7">
        <f>100 + SUMIFS(NhatKy_ViPham!J:J, NhatKy_ViPham!E:E, "12_Anh_C", NhatKy_ViPham!F:F, B43, NhatKy_ViPham!C:C, "T22") - SUMIFS(NhatKy_ViPham!K:K, NhatKy_ViPham!E:E, "12_Anh_C", NhatKy_ViPham!F:F, B43, NhatKy_ViPham!C:C, "T22")</f>
        <v>100</v>
      </c>
      <c r="AN43" s="7">
        <f>100 + SUMIFS(NhatKy_ViPham!J:J, NhatKy_ViPham!E:E, "12_Anh_C", NhatKy_ViPham!F:F, B43, NhatKy_ViPham!C:C, "T23") - SUMIFS(NhatKy_ViPham!K:K, NhatKy_ViPham!E:E, "12_Anh_C", NhatKy_ViPham!F:F, B43, NhatKy_ViPham!C:C, "T23")</f>
        <v>100</v>
      </c>
      <c r="AO43" s="7">
        <f>100 + SUMIFS(NhatKy_ViPham!J:J, NhatKy_ViPham!E:E, "12_Anh_C", NhatKy_ViPham!F:F, B43, NhatKy_ViPham!C:C, "T24") - SUMIFS(NhatKy_ViPham!K:K, NhatKy_ViPham!E:E, "12_Anh_C", NhatKy_ViPham!F:F, B43, NhatKy_ViPham!C:C, "T24")</f>
        <v>100</v>
      </c>
      <c r="AP43" s="7">
        <f>100 + SUMIFS(NhatKy_ViPham!J:J, NhatKy_ViPham!E:E, "12_Anh_C", NhatKy_ViPham!F:F, B43, NhatKy_ViPham!C:C, "T25") - SUMIFS(NhatKy_ViPham!K:K, NhatKy_ViPham!E:E, "12_Anh_C", NhatKy_ViPham!F:F, B43, NhatKy_ViPham!C:C, "T25")</f>
        <v>100</v>
      </c>
      <c r="AQ43" s="7">
        <f>100 + SUMIFS(NhatKy_ViPham!J:J, NhatKy_ViPham!E:E, "12_Anh_C", NhatKy_ViPham!F:F, B43, NhatKy_ViPham!C:C, "T26") - SUMIFS(NhatKy_ViPham!K:K, NhatKy_ViPham!E:E, "12_Anh_C", NhatKy_ViPham!F:F, B43, NhatKy_ViPham!C:C, "T26")</f>
        <v>100</v>
      </c>
      <c r="AR43" s="7">
        <f>100 + SUMIFS(NhatKy_ViPham!J:J, NhatKy_ViPham!E:E, "12_Anh_C", NhatKy_ViPham!F:F, B43, NhatKy_ViPham!C:C, "T27") - SUMIFS(NhatKy_ViPham!K:K, NhatKy_ViPham!E:E, "12_Anh_C", NhatKy_ViPham!F:F, B43, NhatKy_ViPham!C:C, "T27")</f>
        <v>100</v>
      </c>
      <c r="AS43" s="7">
        <f>100 + SUMIFS(NhatKy_ViPham!J:J, NhatKy_ViPham!E:E, "12_Anh_C", NhatKy_ViPham!F:F, B43, NhatKy_ViPham!C:C, "T28") - SUMIFS(NhatKy_ViPham!K:K, NhatKy_ViPham!E:E, "12_Anh_C", NhatKy_ViPham!F:F, B43, NhatKy_ViPham!C:C, "T28")</f>
        <v>100</v>
      </c>
      <c r="AT43" s="7">
        <f>100 + SUMIFS(NhatKy_ViPham!J:J, NhatKy_ViPham!E:E, "12_Anh_C", NhatKy_ViPham!F:F, B43, NhatKy_ViPham!C:C, "T29") - SUMIFS(NhatKy_ViPham!K:K, NhatKy_ViPham!E:E, "12_Anh_C", NhatKy_ViPham!F:F, B43, NhatKy_ViPham!C:C, "T29")</f>
        <v>100</v>
      </c>
      <c r="AU43" s="7">
        <f>100 + SUMIFS(NhatKy_ViPham!J:J, NhatKy_ViPham!E:E, "12_Anh_C", NhatKy_ViPham!F:F, B43, NhatKy_ViPham!C:C, "T30") - SUMIFS(NhatKy_ViPham!K:K, NhatKy_ViPham!E:E, "12_Anh_C", NhatKy_ViPham!F:F, B43, NhatKy_ViPham!C:C, "T30")</f>
        <v>100</v>
      </c>
      <c r="AV43" s="7">
        <f>100 + SUMIFS(NhatKy_ViPham!J:J, NhatKy_ViPham!E:E, "12_Anh_C", NhatKy_ViPham!F:F, B43, NhatKy_ViPham!C:C, "T31") - SUMIFS(NhatKy_ViPham!K:K, NhatKy_ViPham!E:E, "12_Anh_C", NhatKy_ViPham!F:F, B43, NhatKy_ViPham!C:C, "T31")</f>
        <v>100</v>
      </c>
      <c r="AW43" s="7">
        <f>100 + SUMIFS(NhatKy_ViPham!J:J, NhatKy_ViPham!E:E, "12_Anh_C", NhatKy_ViPham!F:F, B43, NhatKy_ViPham!C:C, "T32") - SUMIFS(NhatKy_ViPham!K:K, NhatKy_ViPham!E:E, "12_Anh_C", NhatKy_ViPham!F:F, B43, NhatKy_ViPham!C:C, "T32")</f>
        <v>100</v>
      </c>
      <c r="AX43" s="7">
        <f>100 + SUMIFS(NhatKy_ViPham!J:J, NhatKy_ViPham!E:E, "12_Anh_C", NhatKy_ViPham!F:F, B43, NhatKy_ViPham!C:C, "T33") - SUMIFS(NhatKy_ViPham!K:K, NhatKy_ViPham!E:E, "12_Anh_C", NhatKy_ViPham!F:F, B43, NhatKy_ViPham!C:C, "T33")</f>
        <v>100</v>
      </c>
      <c r="AY43" s="7">
        <f>100 + SUMIFS(NhatKy_ViPham!J:J, NhatKy_ViPham!E:E, "12_Anh_C", NhatKy_ViPham!F:F, B43, NhatKy_ViPham!C:C, "T34") - SUMIFS(NhatKy_ViPham!K:K, NhatKy_ViPham!E:E, "12_Anh_C", NhatKy_ViPham!F:F, B43, NhatKy_ViPham!C:C, "T34")</f>
        <v>100</v>
      </c>
      <c r="AZ43" s="7">
        <f>100 + SUMIFS(NhatKy_ViPham!J:J, NhatKy_ViPham!E:E, "12_Anh_C", NhatKy_ViPham!F:F, B43, NhatKy_ViPham!C:C, "T35") - SUMIFS(NhatKy_ViPham!K:K, NhatKy_ViPham!E:E, "12_Anh_C", NhatKy_ViPham!F:F, B43, NhatKy_ViPham!C:C, "T35")</f>
        <v>100</v>
      </c>
      <c r="BA43" s="12">
        <f t="shared" si="0"/>
        <v>100</v>
      </c>
      <c r="BB43" s="11" t="s">
        <v>430</v>
      </c>
      <c r="BC43" s="14" t="str">
        <f t="shared" si="1"/>
        <v>Tốt</v>
      </c>
      <c r="BD43" s="10" t="str">
        <f t="shared" si="2"/>
        <v>🟢 BÌNH THƯỜNG</v>
      </c>
    </row>
    <row r="44" spans="1:56" x14ac:dyDescent="0.25">
      <c r="A44" s="5">
        <v>36</v>
      </c>
      <c r="B44" s="15" t="s">
        <v>1863</v>
      </c>
      <c r="C44" s="5" t="s">
        <v>2926</v>
      </c>
      <c r="D44" s="5" t="s">
        <v>429</v>
      </c>
      <c r="E44" s="11" t="s">
        <v>430</v>
      </c>
      <c r="F44" s="6">
        <f>SUMIFS(NhatKy_ViPham!K:K, NhatKy_ViPham!E:E, "12_Anh_C", NhatKy_ViPham!F:F, B44, NhatKy_ViPham!H:H, "L01")</f>
        <v>0</v>
      </c>
      <c r="G44" s="6">
        <f>SUMIFS(NhatKy_ViPham!K:K, NhatKy_ViPham!E:E, "12_Anh_C", NhatKy_ViPham!F:F, B44, NhatKy_ViPham!H:H, "L02")</f>
        <v>0</v>
      </c>
      <c r="H44" s="6">
        <f>SUMIFS(NhatKy_ViPham!K:K, NhatKy_ViPham!E:E, "12_Anh_C", NhatKy_ViPham!F:F, B44, NhatKy_ViPham!H:H, "L03")</f>
        <v>0</v>
      </c>
      <c r="I44" s="6">
        <f>SUMIFS(NhatKy_ViPham!K:K, NhatKy_ViPham!E:E, "12_Anh_C", NhatKy_ViPham!F:F, B44, NhatKy_ViPham!H:H, "L04")</f>
        <v>0</v>
      </c>
      <c r="J44" s="6">
        <f>SUMIFS(NhatKy_ViPham!K:K, NhatKy_ViPham!E:E, "12_Anh_C", NhatKy_ViPham!F:F, B44, NhatKy_ViPham!H:H, "L05")</f>
        <v>0</v>
      </c>
      <c r="K44" s="6">
        <f>SUMIFS(NhatKy_ViPham!K:K, NhatKy_ViPham!E:E, "12_Anh_C", NhatKy_ViPham!F:F, B44, NhatKy_ViPham!H:H, "L06")</f>
        <v>0</v>
      </c>
      <c r="L44" s="6">
        <f>SUMIFS(NhatKy_ViPham!K:K, NhatKy_ViPham!E:E, "12_Anh_C", NhatKy_ViPham!F:F, B44, NhatKy_ViPham!H:H, "L07")</f>
        <v>0</v>
      </c>
      <c r="M44" s="6">
        <f>SUMIFS(NhatKy_ViPham!K:K, NhatKy_ViPham!E:E, "12_Anh_C", NhatKy_ViPham!F:F, B44, NhatKy_ViPham!H:H, "L08")</f>
        <v>0</v>
      </c>
      <c r="N44" s="6">
        <f>SUMIFS(NhatKy_ViPham!K:K, NhatKy_ViPham!E:E, "12_Anh_C", NhatKy_ViPham!F:F, B44, NhatKy_ViPham!H:H, "L09")</f>
        <v>0</v>
      </c>
      <c r="O44" s="6">
        <f>SUMIFS(NhatKy_ViPham!K:K, NhatKy_ViPham!E:E, "12_Anh_C", NhatKy_ViPham!F:F, B44, NhatKy_ViPham!H:H, "L10")</f>
        <v>0</v>
      </c>
      <c r="P44" s="12">
        <f>SUMIFS(NhatKy_ViPham!J:J, NhatKy_ViPham!E:E, "12_Anh_C", NhatKy_ViPham!F:F, B44)</f>
        <v>0</v>
      </c>
      <c r="Q44" s="13">
        <f>SUMIFS(NhatKy_ViPham!K:K, NhatKy_ViPham!E:E, "12_Anh_C", NhatKy_ViPham!F:F, B44)</f>
        <v>0</v>
      </c>
      <c r="R44" s="6">
        <f>100 + SUMIFS(NhatKy_ViPham!J:J, NhatKy_ViPham!E:E, "12_Anh_C", NhatKy_ViPham!F:F, B44, NhatKy_ViPham!C:C, "T1") - SUMIFS(NhatKy_ViPham!K:K, NhatKy_ViPham!E:E, "12_Anh_C", NhatKy_ViPham!F:F, B44, NhatKy_ViPham!C:C, "T1")</f>
        <v>100</v>
      </c>
      <c r="S44" s="6">
        <f>100 + SUMIFS(NhatKy_ViPham!J:J, NhatKy_ViPham!E:E, "12_Anh_C", NhatKy_ViPham!F:F, B44, NhatKy_ViPham!C:C, "T2") - SUMIFS(NhatKy_ViPham!K:K, NhatKy_ViPham!E:E, "12_Anh_C", NhatKy_ViPham!F:F, B44, NhatKy_ViPham!C:C, "T2")</f>
        <v>100</v>
      </c>
      <c r="T44" s="6">
        <f>100 + SUMIFS(NhatKy_ViPham!J:J, NhatKy_ViPham!E:E, "12_Anh_C", NhatKy_ViPham!F:F, B44, NhatKy_ViPham!C:C, "T3") - SUMIFS(NhatKy_ViPham!K:K, NhatKy_ViPham!E:E, "12_Anh_C", NhatKy_ViPham!F:F, B44, NhatKy_ViPham!C:C, "T3")</f>
        <v>100</v>
      </c>
      <c r="U44" s="6">
        <f>100 + SUMIFS(NhatKy_ViPham!J:J, NhatKy_ViPham!E:E, "12_Anh_C", NhatKy_ViPham!F:F, B44, NhatKy_ViPham!C:C, "T4") - SUMIFS(NhatKy_ViPham!K:K, NhatKy_ViPham!E:E, "12_Anh_C", NhatKy_ViPham!F:F, B44, NhatKy_ViPham!C:C, "T4")</f>
        <v>100</v>
      </c>
      <c r="V44" s="6">
        <f>100 + SUMIFS(NhatKy_ViPham!J:J, NhatKy_ViPham!E:E, "12_Anh_C", NhatKy_ViPham!F:F, B44, NhatKy_ViPham!C:C, "T5") - SUMIFS(NhatKy_ViPham!K:K, NhatKy_ViPham!E:E, "12_Anh_C", NhatKy_ViPham!F:F, B44, NhatKy_ViPham!C:C, "T5")</f>
        <v>100</v>
      </c>
      <c r="W44" s="6">
        <f>100 + SUMIFS(NhatKy_ViPham!J:J, NhatKy_ViPham!E:E, "12_Anh_C", NhatKy_ViPham!F:F, B44, NhatKy_ViPham!C:C, "T6") - SUMIFS(NhatKy_ViPham!K:K, NhatKy_ViPham!E:E, "12_Anh_C", NhatKy_ViPham!F:F, B44, NhatKy_ViPham!C:C, "T6")</f>
        <v>100</v>
      </c>
      <c r="X44" s="6">
        <f>100 + SUMIFS(NhatKy_ViPham!J:J, NhatKy_ViPham!E:E, "12_Anh_C", NhatKy_ViPham!F:F, B44, NhatKy_ViPham!C:C, "T7") - SUMIFS(NhatKy_ViPham!K:K, NhatKy_ViPham!E:E, "12_Anh_C", NhatKy_ViPham!F:F, B44, NhatKy_ViPham!C:C, "T7")</f>
        <v>100</v>
      </c>
      <c r="Y44" s="6">
        <f>100 + SUMIFS(NhatKy_ViPham!J:J, NhatKy_ViPham!E:E, "12_Anh_C", NhatKy_ViPham!F:F, B44, NhatKy_ViPham!C:C, "T8") - SUMIFS(NhatKy_ViPham!K:K, NhatKy_ViPham!E:E, "12_Anh_C", NhatKy_ViPham!F:F, B44, NhatKy_ViPham!C:C, "T8")</f>
        <v>100</v>
      </c>
      <c r="Z44" s="6">
        <f>100 + SUMIFS(NhatKy_ViPham!J:J, NhatKy_ViPham!E:E, "12_Anh_C", NhatKy_ViPham!F:F, B44, NhatKy_ViPham!C:C, "T9") - SUMIFS(NhatKy_ViPham!K:K, NhatKy_ViPham!E:E, "12_Anh_C", NhatKy_ViPham!F:F, B44, NhatKy_ViPham!C:C, "T9")</f>
        <v>100</v>
      </c>
      <c r="AA44" s="6">
        <f>100 + SUMIFS(NhatKy_ViPham!J:J, NhatKy_ViPham!E:E, "12_Anh_C", NhatKy_ViPham!F:F, B44, NhatKy_ViPham!C:C, "T10") - SUMIFS(NhatKy_ViPham!K:K, NhatKy_ViPham!E:E, "12_Anh_C", NhatKy_ViPham!F:F, B44, NhatKy_ViPham!C:C, "T10")</f>
        <v>100</v>
      </c>
      <c r="AB44" s="6">
        <f>100 + SUMIFS(NhatKy_ViPham!J:J, NhatKy_ViPham!E:E, "12_Anh_C", NhatKy_ViPham!F:F, B44, NhatKy_ViPham!C:C, "T11") - SUMIFS(NhatKy_ViPham!K:K, NhatKy_ViPham!E:E, "12_Anh_C", NhatKy_ViPham!F:F, B44, NhatKy_ViPham!C:C, "T11")</f>
        <v>100</v>
      </c>
      <c r="AC44" s="6">
        <f>100 + SUMIFS(NhatKy_ViPham!J:J, NhatKy_ViPham!E:E, "12_Anh_C", NhatKy_ViPham!F:F, B44, NhatKy_ViPham!C:C, "T12") - SUMIFS(NhatKy_ViPham!K:K, NhatKy_ViPham!E:E, "12_Anh_C", NhatKy_ViPham!F:F, B44, NhatKy_ViPham!C:C, "T12")</f>
        <v>100</v>
      </c>
      <c r="AD44" s="6">
        <f>100 + SUMIFS(NhatKy_ViPham!J:J, NhatKy_ViPham!E:E, "12_Anh_C", NhatKy_ViPham!F:F, B44, NhatKy_ViPham!C:C, "T13") - SUMIFS(NhatKy_ViPham!K:K, NhatKy_ViPham!E:E, "12_Anh_C", NhatKy_ViPham!F:F, B44, NhatKy_ViPham!C:C, "T13")</f>
        <v>100</v>
      </c>
      <c r="AE44" s="6">
        <f>100 + SUMIFS(NhatKy_ViPham!J:J, NhatKy_ViPham!E:E, "12_Anh_C", NhatKy_ViPham!F:F, B44, NhatKy_ViPham!C:C, "T14") - SUMIFS(NhatKy_ViPham!K:K, NhatKy_ViPham!E:E, "12_Anh_C", NhatKy_ViPham!F:F, B44, NhatKy_ViPham!C:C, "T14")</f>
        <v>100</v>
      </c>
      <c r="AF44" s="6">
        <f>100 + SUMIFS(NhatKy_ViPham!J:J, NhatKy_ViPham!E:E, "12_Anh_C", NhatKy_ViPham!F:F, B44, NhatKy_ViPham!C:C, "T15") - SUMIFS(NhatKy_ViPham!K:K, NhatKy_ViPham!E:E, "12_Anh_C", NhatKy_ViPham!F:F, B44, NhatKy_ViPham!C:C, "T15")</f>
        <v>100</v>
      </c>
      <c r="AG44" s="6">
        <f>100 + SUMIFS(NhatKy_ViPham!J:J, NhatKy_ViPham!E:E, "12_Anh_C", NhatKy_ViPham!F:F, B44, NhatKy_ViPham!C:C, "T16") - SUMIFS(NhatKy_ViPham!K:K, NhatKy_ViPham!E:E, "12_Anh_C", NhatKy_ViPham!F:F, B44, NhatKy_ViPham!C:C, "T16")</f>
        <v>100</v>
      </c>
      <c r="AH44" s="6">
        <f>100 + SUMIFS(NhatKy_ViPham!J:J, NhatKy_ViPham!E:E, "12_Anh_C", NhatKy_ViPham!F:F, B44, NhatKy_ViPham!C:C, "T17") - SUMIFS(NhatKy_ViPham!K:K, NhatKy_ViPham!E:E, "12_Anh_C", NhatKy_ViPham!F:F, B44, NhatKy_ViPham!C:C, "T17")</f>
        <v>100</v>
      </c>
      <c r="AI44" s="6">
        <f>100 + SUMIFS(NhatKy_ViPham!J:J, NhatKy_ViPham!E:E, "12_Anh_C", NhatKy_ViPham!F:F, B44, NhatKy_ViPham!C:C, "T18") - SUMIFS(NhatKy_ViPham!K:K, NhatKy_ViPham!E:E, "12_Anh_C", NhatKy_ViPham!F:F, B44, NhatKy_ViPham!C:C, "T18")</f>
        <v>100</v>
      </c>
      <c r="AJ44" s="6">
        <f>100 + SUMIFS(NhatKy_ViPham!J:J, NhatKy_ViPham!E:E, "12_Anh_C", NhatKy_ViPham!F:F, B44, NhatKy_ViPham!C:C, "T19") - SUMIFS(NhatKy_ViPham!K:K, NhatKy_ViPham!E:E, "12_Anh_C", NhatKy_ViPham!F:F, B44, NhatKy_ViPham!C:C, "T19")</f>
        <v>100</v>
      </c>
      <c r="AK44" s="6">
        <f>100 + SUMIFS(NhatKy_ViPham!J:J, NhatKy_ViPham!E:E, "12_Anh_C", NhatKy_ViPham!F:F, B44, NhatKy_ViPham!C:C, "T20") - SUMIFS(NhatKy_ViPham!K:K, NhatKy_ViPham!E:E, "12_Anh_C", NhatKy_ViPham!F:F, B44, NhatKy_ViPham!C:C, "T20")</f>
        <v>100</v>
      </c>
      <c r="AL44" s="6">
        <f>100 + SUMIFS(NhatKy_ViPham!J:J, NhatKy_ViPham!E:E, "12_Anh_C", NhatKy_ViPham!F:F, B44, NhatKy_ViPham!C:C, "T21") - SUMIFS(NhatKy_ViPham!K:K, NhatKy_ViPham!E:E, "12_Anh_C", NhatKy_ViPham!F:F, B44, NhatKy_ViPham!C:C, "T21")</f>
        <v>100</v>
      </c>
      <c r="AM44" s="6">
        <f>100 + SUMIFS(NhatKy_ViPham!J:J, NhatKy_ViPham!E:E, "12_Anh_C", NhatKy_ViPham!F:F, B44, NhatKy_ViPham!C:C, "T22") - SUMIFS(NhatKy_ViPham!K:K, NhatKy_ViPham!E:E, "12_Anh_C", NhatKy_ViPham!F:F, B44, NhatKy_ViPham!C:C, "T22")</f>
        <v>100</v>
      </c>
      <c r="AN44" s="6">
        <f>100 + SUMIFS(NhatKy_ViPham!J:J, NhatKy_ViPham!E:E, "12_Anh_C", NhatKy_ViPham!F:F, B44, NhatKy_ViPham!C:C, "T23") - SUMIFS(NhatKy_ViPham!K:K, NhatKy_ViPham!E:E, "12_Anh_C", NhatKy_ViPham!F:F, B44, NhatKy_ViPham!C:C, "T23")</f>
        <v>100</v>
      </c>
      <c r="AO44" s="6">
        <f>100 + SUMIFS(NhatKy_ViPham!J:J, NhatKy_ViPham!E:E, "12_Anh_C", NhatKy_ViPham!F:F, B44, NhatKy_ViPham!C:C, "T24") - SUMIFS(NhatKy_ViPham!K:K, NhatKy_ViPham!E:E, "12_Anh_C", NhatKy_ViPham!F:F, B44, NhatKy_ViPham!C:C, "T24")</f>
        <v>100</v>
      </c>
      <c r="AP44" s="6">
        <f>100 + SUMIFS(NhatKy_ViPham!J:J, NhatKy_ViPham!E:E, "12_Anh_C", NhatKy_ViPham!F:F, B44, NhatKy_ViPham!C:C, "T25") - SUMIFS(NhatKy_ViPham!K:K, NhatKy_ViPham!E:E, "12_Anh_C", NhatKy_ViPham!F:F, B44, NhatKy_ViPham!C:C, "T25")</f>
        <v>100</v>
      </c>
      <c r="AQ44" s="6">
        <f>100 + SUMIFS(NhatKy_ViPham!J:J, NhatKy_ViPham!E:E, "12_Anh_C", NhatKy_ViPham!F:F, B44, NhatKy_ViPham!C:C, "T26") - SUMIFS(NhatKy_ViPham!K:K, NhatKy_ViPham!E:E, "12_Anh_C", NhatKy_ViPham!F:F, B44, NhatKy_ViPham!C:C, "T26")</f>
        <v>100</v>
      </c>
      <c r="AR44" s="6">
        <f>100 + SUMIFS(NhatKy_ViPham!J:J, NhatKy_ViPham!E:E, "12_Anh_C", NhatKy_ViPham!F:F, B44, NhatKy_ViPham!C:C, "T27") - SUMIFS(NhatKy_ViPham!K:K, NhatKy_ViPham!E:E, "12_Anh_C", NhatKy_ViPham!F:F, B44, NhatKy_ViPham!C:C, "T27")</f>
        <v>100</v>
      </c>
      <c r="AS44" s="6">
        <f>100 + SUMIFS(NhatKy_ViPham!J:J, NhatKy_ViPham!E:E, "12_Anh_C", NhatKy_ViPham!F:F, B44, NhatKy_ViPham!C:C, "T28") - SUMIFS(NhatKy_ViPham!K:K, NhatKy_ViPham!E:E, "12_Anh_C", NhatKy_ViPham!F:F, B44, NhatKy_ViPham!C:C, "T28")</f>
        <v>100</v>
      </c>
      <c r="AT44" s="6">
        <f>100 + SUMIFS(NhatKy_ViPham!J:J, NhatKy_ViPham!E:E, "12_Anh_C", NhatKy_ViPham!F:F, B44, NhatKy_ViPham!C:C, "T29") - SUMIFS(NhatKy_ViPham!K:K, NhatKy_ViPham!E:E, "12_Anh_C", NhatKy_ViPham!F:F, B44, NhatKy_ViPham!C:C, "T29")</f>
        <v>100</v>
      </c>
      <c r="AU44" s="6">
        <f>100 + SUMIFS(NhatKy_ViPham!J:J, NhatKy_ViPham!E:E, "12_Anh_C", NhatKy_ViPham!F:F, B44, NhatKy_ViPham!C:C, "T30") - SUMIFS(NhatKy_ViPham!K:K, NhatKy_ViPham!E:E, "12_Anh_C", NhatKy_ViPham!F:F, B44, NhatKy_ViPham!C:C, "T30")</f>
        <v>100</v>
      </c>
      <c r="AV44" s="6">
        <f>100 + SUMIFS(NhatKy_ViPham!J:J, NhatKy_ViPham!E:E, "12_Anh_C", NhatKy_ViPham!F:F, B44, NhatKy_ViPham!C:C, "T31") - SUMIFS(NhatKy_ViPham!K:K, NhatKy_ViPham!E:E, "12_Anh_C", NhatKy_ViPham!F:F, B44, NhatKy_ViPham!C:C, "T31")</f>
        <v>100</v>
      </c>
      <c r="AW44" s="6">
        <f>100 + SUMIFS(NhatKy_ViPham!J:J, NhatKy_ViPham!E:E, "12_Anh_C", NhatKy_ViPham!F:F, B44, NhatKy_ViPham!C:C, "T32") - SUMIFS(NhatKy_ViPham!K:K, NhatKy_ViPham!E:E, "12_Anh_C", NhatKy_ViPham!F:F, B44, NhatKy_ViPham!C:C, "T32")</f>
        <v>100</v>
      </c>
      <c r="AX44" s="6">
        <f>100 + SUMIFS(NhatKy_ViPham!J:J, NhatKy_ViPham!E:E, "12_Anh_C", NhatKy_ViPham!F:F, B44, NhatKy_ViPham!C:C, "T33") - SUMIFS(NhatKy_ViPham!K:K, NhatKy_ViPham!E:E, "12_Anh_C", NhatKy_ViPham!F:F, B44, NhatKy_ViPham!C:C, "T33")</f>
        <v>100</v>
      </c>
      <c r="AY44" s="6">
        <f>100 + SUMIFS(NhatKy_ViPham!J:J, NhatKy_ViPham!E:E, "12_Anh_C", NhatKy_ViPham!F:F, B44, NhatKy_ViPham!C:C, "T34") - SUMIFS(NhatKy_ViPham!K:K, NhatKy_ViPham!E:E, "12_Anh_C", NhatKy_ViPham!F:F, B44, NhatKy_ViPham!C:C, "T34")</f>
        <v>100</v>
      </c>
      <c r="AZ44" s="6">
        <f>100 + SUMIFS(NhatKy_ViPham!J:J, NhatKy_ViPham!E:E, "12_Anh_C", NhatKy_ViPham!F:F, B44, NhatKy_ViPham!C:C, "T35") - SUMIFS(NhatKy_ViPham!K:K, NhatKy_ViPham!E:E, "12_Anh_C", NhatKy_ViPham!F:F, B44, NhatKy_ViPham!C:C, "T35")</f>
        <v>100</v>
      </c>
      <c r="BA44" s="12">
        <f t="shared" si="0"/>
        <v>100</v>
      </c>
      <c r="BB44" s="11" t="s">
        <v>430</v>
      </c>
      <c r="BC44" s="16" t="str">
        <f t="shared" si="1"/>
        <v>Tốt</v>
      </c>
      <c r="BD44" s="15" t="str">
        <f t="shared" si="2"/>
        <v>🟢 BÌNH THƯỜNG</v>
      </c>
    </row>
  </sheetData>
  <mergeCells count="42">
    <mergeCell ref="A4:B4"/>
    <mergeCell ref="G4:H4"/>
    <mergeCell ref="BB7:BB8"/>
    <mergeCell ref="I4:J4"/>
    <mergeCell ref="BD7:BD8"/>
    <mergeCell ref="B7:B8"/>
    <mergeCell ref="F7:F8"/>
    <mergeCell ref="L7:L8"/>
    <mergeCell ref="K4:L4"/>
    <mergeCell ref="N7:N8"/>
    <mergeCell ref="BC7:BC8"/>
    <mergeCell ref="C4:D4"/>
    <mergeCell ref="AX7:AZ7"/>
    <mergeCell ref="E4:F4"/>
    <mergeCell ref="D7:D8"/>
    <mergeCell ref="AT7:AW7"/>
    <mergeCell ref="AH7:AK7"/>
    <mergeCell ref="BA7:BA8"/>
    <mergeCell ref="M7:M8"/>
    <mergeCell ref="AP7:AS7"/>
    <mergeCell ref="AL7:AO7"/>
    <mergeCell ref="O7:O8"/>
    <mergeCell ref="Q7:Q8"/>
    <mergeCell ref="R7:U7"/>
    <mergeCell ref="Z7:AC7"/>
    <mergeCell ref="V7:Y7"/>
    <mergeCell ref="P7:P8"/>
    <mergeCell ref="A7:A8"/>
    <mergeCell ref="G7:G8"/>
    <mergeCell ref="I7:I8"/>
    <mergeCell ref="A5:B5"/>
    <mergeCell ref="AD7:AG7"/>
    <mergeCell ref="I5:J5"/>
    <mergeCell ref="E7:E8"/>
    <mergeCell ref="K7:K8"/>
    <mergeCell ref="E5:F5"/>
    <mergeCell ref="K5:L5"/>
    <mergeCell ref="H7:H8"/>
    <mergeCell ref="J7:J8"/>
    <mergeCell ref="G5:H5"/>
    <mergeCell ref="C7:C8"/>
    <mergeCell ref="C5:D5"/>
  </mergeCells>
  <dataValidations count="1">
    <dataValidation type="list" allowBlank="1" sqref="E9:E44 BB9:BB44" xr:uid="{00000000-0002-0000-3700-000000000000}">
      <formula1>"Không,Có"</formula1>
    </dataValidation>
  </dataValidations>
  <hyperlinks>
    <hyperlink ref="AX1" location="'TOC_HuongDan'!A1" display="🏠 về Mục Lục" xr:uid="{00000000-0004-0000-3700-000000000000}"/>
    <hyperlink ref="AX2" location="'NhatKy_ViPham'!A4" display="📋 Nhật Ký Vi Phạm Lớp 12_Anh_C" xr:uid="{00000000-0004-0000-3700-000001000000}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BD43"/>
  <sheetViews>
    <sheetView showGridLines="0" workbookViewId="0"/>
  </sheetViews>
  <sheetFormatPr defaultRowHeight="15" x14ac:dyDescent="0.25"/>
  <cols>
    <col min="1" max="1" width="6" customWidth="1"/>
    <col min="2" max="2" width="25" customWidth="1"/>
    <col min="3" max="3" width="12" customWidth="1"/>
    <col min="4" max="5" width="10" customWidth="1"/>
    <col min="6" max="17" width="16" customWidth="1"/>
    <col min="18" max="52" width="7" customWidth="1"/>
    <col min="53" max="55" width="14" customWidth="1"/>
    <col min="56" max="56" width="22" customWidth="1"/>
  </cols>
  <sheetData>
    <row r="1" spans="1:56" ht="21" x14ac:dyDescent="0.35">
      <c r="A1" s="1" t="s">
        <v>3027</v>
      </c>
      <c r="AX1" s="8" t="s">
        <v>358</v>
      </c>
    </row>
    <row r="2" spans="1:56" x14ac:dyDescent="0.25">
      <c r="A2" s="2" t="s">
        <v>3028</v>
      </c>
      <c r="AX2" s="8" t="s">
        <v>3029</v>
      </c>
    </row>
    <row r="4" spans="1:56" x14ac:dyDescent="0.25">
      <c r="A4" s="55" t="s">
        <v>361</v>
      </c>
      <c r="B4" s="50"/>
      <c r="C4" s="55" t="s">
        <v>362</v>
      </c>
      <c r="D4" s="50"/>
      <c r="E4" s="55" t="s">
        <v>363</v>
      </c>
      <c r="F4" s="50"/>
      <c r="G4" s="55" t="s">
        <v>364</v>
      </c>
      <c r="H4" s="50"/>
      <c r="I4" s="55" t="s">
        <v>365</v>
      </c>
      <c r="J4" s="50"/>
      <c r="K4" s="55" t="s">
        <v>366</v>
      </c>
      <c r="L4" s="50"/>
    </row>
    <row r="5" spans="1:56" x14ac:dyDescent="0.25">
      <c r="A5" s="49">
        <f>COUNTA(A9:A43)</f>
        <v>35</v>
      </c>
      <c r="B5" s="50"/>
      <c r="C5" s="53">
        <f>COUNTIF(BC9:BC43, "Tốt")</f>
        <v>35</v>
      </c>
      <c r="D5" s="50"/>
      <c r="E5" s="49">
        <f>COUNTIF(BC9:BC43, "Khá")</f>
        <v>0</v>
      </c>
      <c r="F5" s="50"/>
      <c r="G5" s="49">
        <f>COUNTIF(BC9:BC43, "Đạt")</f>
        <v>0</v>
      </c>
      <c r="H5" s="50"/>
      <c r="I5" s="52">
        <f>COUNTIF(BC9:BC43, "Chưa đạt")</f>
        <v>0</v>
      </c>
      <c r="J5" s="50"/>
      <c r="K5" s="53">
        <f>ROUND(AVERAGE(BA9:BA43), 1)</f>
        <v>100</v>
      </c>
      <c r="L5" s="50"/>
    </row>
    <row r="7" spans="1:56" x14ac:dyDescent="0.25">
      <c r="A7" s="46" t="s">
        <v>3</v>
      </c>
      <c r="B7" s="46" t="s">
        <v>303</v>
      </c>
      <c r="C7" s="46" t="s">
        <v>367</v>
      </c>
      <c r="D7" s="46" t="s">
        <v>368</v>
      </c>
      <c r="E7" s="46" t="s">
        <v>369</v>
      </c>
      <c r="F7" s="48" t="s">
        <v>370</v>
      </c>
      <c r="G7" s="48" t="s">
        <v>371</v>
      </c>
      <c r="H7" s="48" t="s">
        <v>372</v>
      </c>
      <c r="I7" s="48" t="s">
        <v>373</v>
      </c>
      <c r="J7" s="48" t="s">
        <v>374</v>
      </c>
      <c r="K7" s="48" t="s">
        <v>375</v>
      </c>
      <c r="L7" s="48" t="s">
        <v>376</v>
      </c>
      <c r="M7" s="48" t="s">
        <v>377</v>
      </c>
      <c r="N7" s="48" t="s">
        <v>378</v>
      </c>
      <c r="O7" s="48" t="s">
        <v>379</v>
      </c>
      <c r="P7" s="54" t="s">
        <v>380</v>
      </c>
      <c r="Q7" s="48" t="s">
        <v>381</v>
      </c>
      <c r="R7" s="46" t="s">
        <v>382</v>
      </c>
      <c r="S7" s="51"/>
      <c r="T7" s="51"/>
      <c r="U7" s="51"/>
      <c r="V7" s="46" t="s">
        <v>383</v>
      </c>
      <c r="W7" s="51"/>
      <c r="X7" s="51"/>
      <c r="Y7" s="51"/>
      <c r="Z7" s="46" t="s">
        <v>384</v>
      </c>
      <c r="AA7" s="51"/>
      <c r="AB7" s="51"/>
      <c r="AC7" s="51"/>
      <c r="AD7" s="46" t="s">
        <v>385</v>
      </c>
      <c r="AE7" s="51"/>
      <c r="AF7" s="51"/>
      <c r="AG7" s="51"/>
      <c r="AH7" s="46" t="s">
        <v>386</v>
      </c>
      <c r="AI7" s="51"/>
      <c r="AJ7" s="51"/>
      <c r="AK7" s="51"/>
      <c r="AL7" s="46" t="s">
        <v>387</v>
      </c>
      <c r="AM7" s="51"/>
      <c r="AN7" s="51"/>
      <c r="AO7" s="51"/>
      <c r="AP7" s="46" t="s">
        <v>388</v>
      </c>
      <c r="AQ7" s="51"/>
      <c r="AR7" s="51"/>
      <c r="AS7" s="51"/>
      <c r="AT7" s="46" t="s">
        <v>389</v>
      </c>
      <c r="AU7" s="51"/>
      <c r="AV7" s="51"/>
      <c r="AW7" s="51"/>
      <c r="AX7" s="46" t="s">
        <v>390</v>
      </c>
      <c r="AY7" s="51"/>
      <c r="AZ7" s="51"/>
      <c r="BA7" s="46" t="s">
        <v>391</v>
      </c>
      <c r="BB7" s="46" t="s">
        <v>392</v>
      </c>
      <c r="BC7" s="46" t="s">
        <v>393</v>
      </c>
      <c r="BD7" s="46" t="s">
        <v>394</v>
      </c>
    </row>
    <row r="8" spans="1:56" x14ac:dyDescent="0.25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9" t="s">
        <v>311</v>
      </c>
      <c r="S8" s="9" t="s">
        <v>348</v>
      </c>
      <c r="T8" s="9" t="s">
        <v>395</v>
      </c>
      <c r="U8" s="9" t="s">
        <v>396</v>
      </c>
      <c r="V8" s="9" t="s">
        <v>397</v>
      </c>
      <c r="W8" s="9" t="s">
        <v>398</v>
      </c>
      <c r="X8" s="9" t="s">
        <v>399</v>
      </c>
      <c r="Y8" s="9" t="s">
        <v>400</v>
      </c>
      <c r="Z8" s="9" t="s">
        <v>401</v>
      </c>
      <c r="AA8" s="9" t="s">
        <v>402</v>
      </c>
      <c r="AB8" s="9" t="s">
        <v>403</v>
      </c>
      <c r="AC8" s="9" t="s">
        <v>404</v>
      </c>
      <c r="AD8" s="9" t="s">
        <v>405</v>
      </c>
      <c r="AE8" s="9" t="s">
        <v>406</v>
      </c>
      <c r="AF8" s="9" t="s">
        <v>407</v>
      </c>
      <c r="AG8" s="9" t="s">
        <v>408</v>
      </c>
      <c r="AH8" s="9" t="s">
        <v>409</v>
      </c>
      <c r="AI8" s="9" t="s">
        <v>410</v>
      </c>
      <c r="AJ8" s="9" t="s">
        <v>411</v>
      </c>
      <c r="AK8" s="9" t="s">
        <v>412</v>
      </c>
      <c r="AL8" s="9" t="s">
        <v>413</v>
      </c>
      <c r="AM8" s="9" t="s">
        <v>414</v>
      </c>
      <c r="AN8" s="9" t="s">
        <v>415</v>
      </c>
      <c r="AO8" s="9" t="s">
        <v>416</v>
      </c>
      <c r="AP8" s="9" t="s">
        <v>417</v>
      </c>
      <c r="AQ8" s="9" t="s">
        <v>418</v>
      </c>
      <c r="AR8" s="9" t="s">
        <v>419</v>
      </c>
      <c r="AS8" s="9" t="s">
        <v>420</v>
      </c>
      <c r="AT8" s="9" t="s">
        <v>421</v>
      </c>
      <c r="AU8" s="9" t="s">
        <v>422</v>
      </c>
      <c r="AV8" s="9" t="s">
        <v>423</v>
      </c>
      <c r="AW8" s="9" t="s">
        <v>424</v>
      </c>
      <c r="AX8" s="9" t="s">
        <v>425</v>
      </c>
      <c r="AY8" s="9" t="s">
        <v>426</v>
      </c>
      <c r="AZ8" s="9" t="s">
        <v>427</v>
      </c>
      <c r="BA8" s="47"/>
      <c r="BB8" s="47"/>
      <c r="BC8" s="47"/>
      <c r="BD8" s="47"/>
    </row>
    <row r="9" spans="1:56" x14ac:dyDescent="0.25">
      <c r="A9" s="4">
        <v>1</v>
      </c>
      <c r="B9" s="10" t="s">
        <v>3030</v>
      </c>
      <c r="C9" s="4" t="s">
        <v>2943</v>
      </c>
      <c r="D9" s="4" t="s">
        <v>435</v>
      </c>
      <c r="E9" s="11" t="s">
        <v>430</v>
      </c>
      <c r="F9" s="7">
        <f>SUMIFS(NhatKy_ViPham!K:K, NhatKy_ViPham!E:E, "12_Anh_D", NhatKy_ViPham!F:F, B9, NhatKy_ViPham!H:H, "L01")</f>
        <v>0</v>
      </c>
      <c r="G9" s="7">
        <f>SUMIFS(NhatKy_ViPham!K:K, NhatKy_ViPham!E:E, "12_Anh_D", NhatKy_ViPham!F:F, B9, NhatKy_ViPham!H:H, "L02")</f>
        <v>0</v>
      </c>
      <c r="H9" s="7">
        <f>SUMIFS(NhatKy_ViPham!K:K, NhatKy_ViPham!E:E, "12_Anh_D", NhatKy_ViPham!F:F, B9, NhatKy_ViPham!H:H, "L03")</f>
        <v>0</v>
      </c>
      <c r="I9" s="7">
        <f>SUMIFS(NhatKy_ViPham!K:K, NhatKy_ViPham!E:E, "12_Anh_D", NhatKy_ViPham!F:F, B9, NhatKy_ViPham!H:H, "L04")</f>
        <v>0</v>
      </c>
      <c r="J9" s="7">
        <f>SUMIFS(NhatKy_ViPham!K:K, NhatKy_ViPham!E:E, "12_Anh_D", NhatKy_ViPham!F:F, B9, NhatKy_ViPham!H:H, "L05")</f>
        <v>0</v>
      </c>
      <c r="K9" s="7">
        <f>SUMIFS(NhatKy_ViPham!K:K, NhatKy_ViPham!E:E, "12_Anh_D", NhatKy_ViPham!F:F, B9, NhatKy_ViPham!H:H, "L06")</f>
        <v>0</v>
      </c>
      <c r="L9" s="7">
        <f>SUMIFS(NhatKy_ViPham!K:K, NhatKy_ViPham!E:E, "12_Anh_D", NhatKy_ViPham!F:F, B9, NhatKy_ViPham!H:H, "L07")</f>
        <v>0</v>
      </c>
      <c r="M9" s="7">
        <f>SUMIFS(NhatKy_ViPham!K:K, NhatKy_ViPham!E:E, "12_Anh_D", NhatKy_ViPham!F:F, B9, NhatKy_ViPham!H:H, "L08")</f>
        <v>0</v>
      </c>
      <c r="N9" s="7">
        <f>SUMIFS(NhatKy_ViPham!K:K, NhatKy_ViPham!E:E, "12_Anh_D", NhatKy_ViPham!F:F, B9, NhatKy_ViPham!H:H, "L09")</f>
        <v>0</v>
      </c>
      <c r="O9" s="7">
        <f>SUMIFS(NhatKy_ViPham!K:K, NhatKy_ViPham!E:E, "12_Anh_D", NhatKy_ViPham!F:F, B9, NhatKy_ViPham!H:H, "L10")</f>
        <v>0</v>
      </c>
      <c r="P9" s="12">
        <f>SUMIFS(NhatKy_ViPham!J:J, NhatKy_ViPham!E:E, "12_Anh_D", NhatKy_ViPham!F:F, B9)</f>
        <v>0</v>
      </c>
      <c r="Q9" s="13">
        <f>SUMIFS(NhatKy_ViPham!K:K, NhatKy_ViPham!E:E, "12_Anh_D", NhatKy_ViPham!F:F, B9)</f>
        <v>0</v>
      </c>
      <c r="R9" s="7">
        <f>100 + SUMIFS(NhatKy_ViPham!J:J, NhatKy_ViPham!E:E, "12_Anh_D", NhatKy_ViPham!F:F, B9, NhatKy_ViPham!C:C, "T1") - SUMIFS(NhatKy_ViPham!K:K, NhatKy_ViPham!E:E, "12_Anh_D", NhatKy_ViPham!F:F, B9, NhatKy_ViPham!C:C, "T1")</f>
        <v>100</v>
      </c>
      <c r="S9" s="7">
        <f>100 + SUMIFS(NhatKy_ViPham!J:J, NhatKy_ViPham!E:E, "12_Anh_D", NhatKy_ViPham!F:F, B9, NhatKy_ViPham!C:C, "T2") - SUMIFS(NhatKy_ViPham!K:K, NhatKy_ViPham!E:E, "12_Anh_D", NhatKy_ViPham!F:F, B9, NhatKy_ViPham!C:C, "T2")</f>
        <v>100</v>
      </c>
      <c r="T9" s="7">
        <f>100 + SUMIFS(NhatKy_ViPham!J:J, NhatKy_ViPham!E:E, "12_Anh_D", NhatKy_ViPham!F:F, B9, NhatKy_ViPham!C:C, "T3") - SUMIFS(NhatKy_ViPham!K:K, NhatKy_ViPham!E:E, "12_Anh_D", NhatKy_ViPham!F:F, B9, NhatKy_ViPham!C:C, "T3")</f>
        <v>100</v>
      </c>
      <c r="U9" s="7">
        <f>100 + SUMIFS(NhatKy_ViPham!J:J, NhatKy_ViPham!E:E, "12_Anh_D", NhatKy_ViPham!F:F, B9, NhatKy_ViPham!C:C, "T4") - SUMIFS(NhatKy_ViPham!K:K, NhatKy_ViPham!E:E, "12_Anh_D", NhatKy_ViPham!F:F, B9, NhatKy_ViPham!C:C, "T4")</f>
        <v>100</v>
      </c>
      <c r="V9" s="7">
        <f>100 + SUMIFS(NhatKy_ViPham!J:J, NhatKy_ViPham!E:E, "12_Anh_D", NhatKy_ViPham!F:F, B9, NhatKy_ViPham!C:C, "T5") - SUMIFS(NhatKy_ViPham!K:K, NhatKy_ViPham!E:E, "12_Anh_D", NhatKy_ViPham!F:F, B9, NhatKy_ViPham!C:C, "T5")</f>
        <v>100</v>
      </c>
      <c r="W9" s="7">
        <f>100 + SUMIFS(NhatKy_ViPham!J:J, NhatKy_ViPham!E:E, "12_Anh_D", NhatKy_ViPham!F:F, B9, NhatKy_ViPham!C:C, "T6") - SUMIFS(NhatKy_ViPham!K:K, NhatKy_ViPham!E:E, "12_Anh_D", NhatKy_ViPham!F:F, B9, NhatKy_ViPham!C:C, "T6")</f>
        <v>100</v>
      </c>
      <c r="X9" s="7">
        <f>100 + SUMIFS(NhatKy_ViPham!J:J, NhatKy_ViPham!E:E, "12_Anh_D", NhatKy_ViPham!F:F, B9, NhatKy_ViPham!C:C, "T7") - SUMIFS(NhatKy_ViPham!K:K, NhatKy_ViPham!E:E, "12_Anh_D", NhatKy_ViPham!F:F, B9, NhatKy_ViPham!C:C, "T7")</f>
        <v>100</v>
      </c>
      <c r="Y9" s="7">
        <f>100 + SUMIFS(NhatKy_ViPham!J:J, NhatKy_ViPham!E:E, "12_Anh_D", NhatKy_ViPham!F:F, B9, NhatKy_ViPham!C:C, "T8") - SUMIFS(NhatKy_ViPham!K:K, NhatKy_ViPham!E:E, "12_Anh_D", NhatKy_ViPham!F:F, B9, NhatKy_ViPham!C:C, "T8")</f>
        <v>100</v>
      </c>
      <c r="Z9" s="7">
        <f>100 + SUMIFS(NhatKy_ViPham!J:J, NhatKy_ViPham!E:E, "12_Anh_D", NhatKy_ViPham!F:F, B9, NhatKy_ViPham!C:C, "T9") - SUMIFS(NhatKy_ViPham!K:K, NhatKy_ViPham!E:E, "12_Anh_D", NhatKy_ViPham!F:F, B9, NhatKy_ViPham!C:C, "T9")</f>
        <v>100</v>
      </c>
      <c r="AA9" s="7">
        <f>100 + SUMIFS(NhatKy_ViPham!J:J, NhatKy_ViPham!E:E, "12_Anh_D", NhatKy_ViPham!F:F, B9, NhatKy_ViPham!C:C, "T10") - SUMIFS(NhatKy_ViPham!K:K, NhatKy_ViPham!E:E, "12_Anh_D", NhatKy_ViPham!F:F, B9, NhatKy_ViPham!C:C, "T10")</f>
        <v>100</v>
      </c>
      <c r="AB9" s="7">
        <f>100 + SUMIFS(NhatKy_ViPham!J:J, NhatKy_ViPham!E:E, "12_Anh_D", NhatKy_ViPham!F:F, B9, NhatKy_ViPham!C:C, "T11") - SUMIFS(NhatKy_ViPham!K:K, NhatKy_ViPham!E:E, "12_Anh_D", NhatKy_ViPham!F:F, B9, NhatKy_ViPham!C:C, "T11")</f>
        <v>100</v>
      </c>
      <c r="AC9" s="7">
        <f>100 + SUMIFS(NhatKy_ViPham!J:J, NhatKy_ViPham!E:E, "12_Anh_D", NhatKy_ViPham!F:F, B9, NhatKy_ViPham!C:C, "T12") - SUMIFS(NhatKy_ViPham!K:K, NhatKy_ViPham!E:E, "12_Anh_D", NhatKy_ViPham!F:F, B9, NhatKy_ViPham!C:C, "T12")</f>
        <v>100</v>
      </c>
      <c r="AD9" s="7">
        <f>100 + SUMIFS(NhatKy_ViPham!J:J, NhatKy_ViPham!E:E, "12_Anh_D", NhatKy_ViPham!F:F, B9, NhatKy_ViPham!C:C, "T13") - SUMIFS(NhatKy_ViPham!K:K, NhatKy_ViPham!E:E, "12_Anh_D", NhatKy_ViPham!F:F, B9, NhatKy_ViPham!C:C, "T13")</f>
        <v>100</v>
      </c>
      <c r="AE9" s="7">
        <f>100 + SUMIFS(NhatKy_ViPham!J:J, NhatKy_ViPham!E:E, "12_Anh_D", NhatKy_ViPham!F:F, B9, NhatKy_ViPham!C:C, "T14") - SUMIFS(NhatKy_ViPham!K:K, NhatKy_ViPham!E:E, "12_Anh_D", NhatKy_ViPham!F:F, B9, NhatKy_ViPham!C:C, "T14")</f>
        <v>100</v>
      </c>
      <c r="AF9" s="7">
        <f>100 + SUMIFS(NhatKy_ViPham!J:J, NhatKy_ViPham!E:E, "12_Anh_D", NhatKy_ViPham!F:F, B9, NhatKy_ViPham!C:C, "T15") - SUMIFS(NhatKy_ViPham!K:K, NhatKy_ViPham!E:E, "12_Anh_D", NhatKy_ViPham!F:F, B9, NhatKy_ViPham!C:C, "T15")</f>
        <v>100</v>
      </c>
      <c r="AG9" s="7">
        <f>100 + SUMIFS(NhatKy_ViPham!J:J, NhatKy_ViPham!E:E, "12_Anh_D", NhatKy_ViPham!F:F, B9, NhatKy_ViPham!C:C, "T16") - SUMIFS(NhatKy_ViPham!K:K, NhatKy_ViPham!E:E, "12_Anh_D", NhatKy_ViPham!F:F, B9, NhatKy_ViPham!C:C, "T16")</f>
        <v>100</v>
      </c>
      <c r="AH9" s="7">
        <f>100 + SUMIFS(NhatKy_ViPham!J:J, NhatKy_ViPham!E:E, "12_Anh_D", NhatKy_ViPham!F:F, B9, NhatKy_ViPham!C:C, "T17") - SUMIFS(NhatKy_ViPham!K:K, NhatKy_ViPham!E:E, "12_Anh_D", NhatKy_ViPham!F:F, B9, NhatKy_ViPham!C:C, "T17")</f>
        <v>100</v>
      </c>
      <c r="AI9" s="7">
        <f>100 + SUMIFS(NhatKy_ViPham!J:J, NhatKy_ViPham!E:E, "12_Anh_D", NhatKy_ViPham!F:F, B9, NhatKy_ViPham!C:C, "T18") - SUMIFS(NhatKy_ViPham!K:K, NhatKy_ViPham!E:E, "12_Anh_D", NhatKy_ViPham!F:F, B9, NhatKy_ViPham!C:C, "T18")</f>
        <v>100</v>
      </c>
      <c r="AJ9" s="7">
        <f>100 + SUMIFS(NhatKy_ViPham!J:J, NhatKy_ViPham!E:E, "12_Anh_D", NhatKy_ViPham!F:F, B9, NhatKy_ViPham!C:C, "T19") - SUMIFS(NhatKy_ViPham!K:K, NhatKy_ViPham!E:E, "12_Anh_D", NhatKy_ViPham!F:F, B9, NhatKy_ViPham!C:C, "T19")</f>
        <v>100</v>
      </c>
      <c r="AK9" s="7">
        <f>100 + SUMIFS(NhatKy_ViPham!J:J, NhatKy_ViPham!E:E, "12_Anh_D", NhatKy_ViPham!F:F, B9, NhatKy_ViPham!C:C, "T20") - SUMIFS(NhatKy_ViPham!K:K, NhatKy_ViPham!E:E, "12_Anh_D", NhatKy_ViPham!F:F, B9, NhatKy_ViPham!C:C, "T20")</f>
        <v>100</v>
      </c>
      <c r="AL9" s="7">
        <f>100 + SUMIFS(NhatKy_ViPham!J:J, NhatKy_ViPham!E:E, "12_Anh_D", NhatKy_ViPham!F:F, B9, NhatKy_ViPham!C:C, "T21") - SUMIFS(NhatKy_ViPham!K:K, NhatKy_ViPham!E:E, "12_Anh_D", NhatKy_ViPham!F:F, B9, NhatKy_ViPham!C:C, "T21")</f>
        <v>100</v>
      </c>
      <c r="AM9" s="7">
        <f>100 + SUMIFS(NhatKy_ViPham!J:J, NhatKy_ViPham!E:E, "12_Anh_D", NhatKy_ViPham!F:F, B9, NhatKy_ViPham!C:C, "T22") - SUMIFS(NhatKy_ViPham!K:K, NhatKy_ViPham!E:E, "12_Anh_D", NhatKy_ViPham!F:F, B9, NhatKy_ViPham!C:C, "T22")</f>
        <v>100</v>
      </c>
      <c r="AN9" s="7">
        <f>100 + SUMIFS(NhatKy_ViPham!J:J, NhatKy_ViPham!E:E, "12_Anh_D", NhatKy_ViPham!F:F, B9, NhatKy_ViPham!C:C, "T23") - SUMIFS(NhatKy_ViPham!K:K, NhatKy_ViPham!E:E, "12_Anh_D", NhatKy_ViPham!F:F, B9, NhatKy_ViPham!C:C, "T23")</f>
        <v>100</v>
      </c>
      <c r="AO9" s="7">
        <f>100 + SUMIFS(NhatKy_ViPham!J:J, NhatKy_ViPham!E:E, "12_Anh_D", NhatKy_ViPham!F:F, B9, NhatKy_ViPham!C:C, "T24") - SUMIFS(NhatKy_ViPham!K:K, NhatKy_ViPham!E:E, "12_Anh_D", NhatKy_ViPham!F:F, B9, NhatKy_ViPham!C:C, "T24")</f>
        <v>100</v>
      </c>
      <c r="AP9" s="7">
        <f>100 + SUMIFS(NhatKy_ViPham!J:J, NhatKy_ViPham!E:E, "12_Anh_D", NhatKy_ViPham!F:F, B9, NhatKy_ViPham!C:C, "T25") - SUMIFS(NhatKy_ViPham!K:K, NhatKy_ViPham!E:E, "12_Anh_D", NhatKy_ViPham!F:F, B9, NhatKy_ViPham!C:C, "T25")</f>
        <v>100</v>
      </c>
      <c r="AQ9" s="7">
        <f>100 + SUMIFS(NhatKy_ViPham!J:J, NhatKy_ViPham!E:E, "12_Anh_D", NhatKy_ViPham!F:F, B9, NhatKy_ViPham!C:C, "T26") - SUMIFS(NhatKy_ViPham!K:K, NhatKy_ViPham!E:E, "12_Anh_D", NhatKy_ViPham!F:F, B9, NhatKy_ViPham!C:C, "T26")</f>
        <v>100</v>
      </c>
      <c r="AR9" s="7">
        <f>100 + SUMIFS(NhatKy_ViPham!J:J, NhatKy_ViPham!E:E, "12_Anh_D", NhatKy_ViPham!F:F, B9, NhatKy_ViPham!C:C, "T27") - SUMIFS(NhatKy_ViPham!K:K, NhatKy_ViPham!E:E, "12_Anh_D", NhatKy_ViPham!F:F, B9, NhatKy_ViPham!C:C, "T27")</f>
        <v>100</v>
      </c>
      <c r="AS9" s="7">
        <f>100 + SUMIFS(NhatKy_ViPham!J:J, NhatKy_ViPham!E:E, "12_Anh_D", NhatKy_ViPham!F:F, B9, NhatKy_ViPham!C:C, "T28") - SUMIFS(NhatKy_ViPham!K:K, NhatKy_ViPham!E:E, "12_Anh_D", NhatKy_ViPham!F:F, B9, NhatKy_ViPham!C:C, "T28")</f>
        <v>100</v>
      </c>
      <c r="AT9" s="7">
        <f>100 + SUMIFS(NhatKy_ViPham!J:J, NhatKy_ViPham!E:E, "12_Anh_D", NhatKy_ViPham!F:F, B9, NhatKy_ViPham!C:C, "T29") - SUMIFS(NhatKy_ViPham!K:K, NhatKy_ViPham!E:E, "12_Anh_D", NhatKy_ViPham!F:F, B9, NhatKy_ViPham!C:C, "T29")</f>
        <v>100</v>
      </c>
      <c r="AU9" s="7">
        <f>100 + SUMIFS(NhatKy_ViPham!J:J, NhatKy_ViPham!E:E, "12_Anh_D", NhatKy_ViPham!F:F, B9, NhatKy_ViPham!C:C, "T30") - SUMIFS(NhatKy_ViPham!K:K, NhatKy_ViPham!E:E, "12_Anh_D", NhatKy_ViPham!F:F, B9, NhatKy_ViPham!C:C, "T30")</f>
        <v>100</v>
      </c>
      <c r="AV9" s="7">
        <f>100 + SUMIFS(NhatKy_ViPham!J:J, NhatKy_ViPham!E:E, "12_Anh_D", NhatKy_ViPham!F:F, B9, NhatKy_ViPham!C:C, "T31") - SUMIFS(NhatKy_ViPham!K:K, NhatKy_ViPham!E:E, "12_Anh_D", NhatKy_ViPham!F:F, B9, NhatKy_ViPham!C:C, "T31")</f>
        <v>100</v>
      </c>
      <c r="AW9" s="7">
        <f>100 + SUMIFS(NhatKy_ViPham!J:J, NhatKy_ViPham!E:E, "12_Anh_D", NhatKy_ViPham!F:F, B9, NhatKy_ViPham!C:C, "T32") - SUMIFS(NhatKy_ViPham!K:K, NhatKy_ViPham!E:E, "12_Anh_D", NhatKy_ViPham!F:F, B9, NhatKy_ViPham!C:C, "T32")</f>
        <v>100</v>
      </c>
      <c r="AX9" s="7">
        <f>100 + SUMIFS(NhatKy_ViPham!J:J, NhatKy_ViPham!E:E, "12_Anh_D", NhatKy_ViPham!F:F, B9, NhatKy_ViPham!C:C, "T33") - SUMIFS(NhatKy_ViPham!K:K, NhatKy_ViPham!E:E, "12_Anh_D", NhatKy_ViPham!F:F, B9, NhatKy_ViPham!C:C, "T33")</f>
        <v>100</v>
      </c>
      <c r="AY9" s="7">
        <f>100 + SUMIFS(NhatKy_ViPham!J:J, NhatKy_ViPham!E:E, "12_Anh_D", NhatKy_ViPham!F:F, B9, NhatKy_ViPham!C:C, "T34") - SUMIFS(NhatKy_ViPham!K:K, NhatKy_ViPham!E:E, "12_Anh_D", NhatKy_ViPham!F:F, B9, NhatKy_ViPham!C:C, "T34")</f>
        <v>100</v>
      </c>
      <c r="AZ9" s="7">
        <f>100 + SUMIFS(NhatKy_ViPham!J:J, NhatKy_ViPham!E:E, "12_Anh_D", NhatKy_ViPham!F:F, B9, NhatKy_ViPham!C:C, "T35") - SUMIFS(NhatKy_ViPham!K:K, NhatKy_ViPham!E:E, "12_Anh_D", NhatKy_ViPham!F:F, B9, NhatKy_ViPham!C:C, "T35")</f>
        <v>100</v>
      </c>
      <c r="BA9" s="12">
        <f t="shared" ref="BA9:BA43" si="0">ROUND(AVERAGE(R9:AZ9), 1)</f>
        <v>100</v>
      </c>
      <c r="BB9" s="11" t="s">
        <v>430</v>
      </c>
      <c r="BC9" s="14" t="str">
        <f t="shared" ref="BC9:BC43" si="1">IF(BB9="Có", "Chưa đạt", IF(BA9&gt;=85, "Tốt", IF(BA9&gt;=70, "Khá", IF(BA9&gt;=50, "Đạt", "Chưa đạt"))))</f>
        <v>Tốt</v>
      </c>
      <c r="BD9" s="10" t="str">
        <f t="shared" ref="BD9:BD43" si="2">IF(BC9="Chưa đạt", "🔴 Nguy cơ CHƯA ĐẠT", IF(BC9="Đạt", "🟡 CẦN NHẮC NHỞ", "🟢 BÌNH THƯỜNG"))</f>
        <v>🟢 BÌNH THƯỜNG</v>
      </c>
    </row>
    <row r="10" spans="1:56" x14ac:dyDescent="0.25">
      <c r="A10" s="5">
        <v>2</v>
      </c>
      <c r="B10" s="15" t="s">
        <v>3031</v>
      </c>
      <c r="C10" s="5" t="s">
        <v>2593</v>
      </c>
      <c r="D10" s="5" t="s">
        <v>435</v>
      </c>
      <c r="E10" s="11" t="s">
        <v>430</v>
      </c>
      <c r="F10" s="6">
        <f>SUMIFS(NhatKy_ViPham!K:K, NhatKy_ViPham!E:E, "12_Anh_D", NhatKy_ViPham!F:F, B10, NhatKy_ViPham!H:H, "L01")</f>
        <v>0</v>
      </c>
      <c r="G10" s="6">
        <f>SUMIFS(NhatKy_ViPham!K:K, NhatKy_ViPham!E:E, "12_Anh_D", NhatKy_ViPham!F:F, B10, NhatKy_ViPham!H:H, "L02")</f>
        <v>0</v>
      </c>
      <c r="H10" s="6">
        <f>SUMIFS(NhatKy_ViPham!K:K, NhatKy_ViPham!E:E, "12_Anh_D", NhatKy_ViPham!F:F, B10, NhatKy_ViPham!H:H, "L03")</f>
        <v>0</v>
      </c>
      <c r="I10" s="6">
        <f>SUMIFS(NhatKy_ViPham!K:K, NhatKy_ViPham!E:E, "12_Anh_D", NhatKy_ViPham!F:F, B10, NhatKy_ViPham!H:H, "L04")</f>
        <v>0</v>
      </c>
      <c r="J10" s="6">
        <f>SUMIFS(NhatKy_ViPham!K:K, NhatKy_ViPham!E:E, "12_Anh_D", NhatKy_ViPham!F:F, B10, NhatKy_ViPham!H:H, "L05")</f>
        <v>0</v>
      </c>
      <c r="K10" s="6">
        <f>SUMIFS(NhatKy_ViPham!K:K, NhatKy_ViPham!E:E, "12_Anh_D", NhatKy_ViPham!F:F, B10, NhatKy_ViPham!H:H, "L06")</f>
        <v>0</v>
      </c>
      <c r="L10" s="6">
        <f>SUMIFS(NhatKy_ViPham!K:K, NhatKy_ViPham!E:E, "12_Anh_D", NhatKy_ViPham!F:F, B10, NhatKy_ViPham!H:H, "L07")</f>
        <v>0</v>
      </c>
      <c r="M10" s="6">
        <f>SUMIFS(NhatKy_ViPham!K:K, NhatKy_ViPham!E:E, "12_Anh_D", NhatKy_ViPham!F:F, B10, NhatKy_ViPham!H:H, "L08")</f>
        <v>0</v>
      </c>
      <c r="N10" s="6">
        <f>SUMIFS(NhatKy_ViPham!K:K, NhatKy_ViPham!E:E, "12_Anh_D", NhatKy_ViPham!F:F, B10, NhatKy_ViPham!H:H, "L09")</f>
        <v>0</v>
      </c>
      <c r="O10" s="6">
        <f>SUMIFS(NhatKy_ViPham!K:K, NhatKy_ViPham!E:E, "12_Anh_D", NhatKy_ViPham!F:F, B10, NhatKy_ViPham!H:H, "L10")</f>
        <v>0</v>
      </c>
      <c r="P10" s="12">
        <f>SUMIFS(NhatKy_ViPham!J:J, NhatKy_ViPham!E:E, "12_Anh_D", NhatKy_ViPham!F:F, B10)</f>
        <v>0</v>
      </c>
      <c r="Q10" s="13">
        <f>SUMIFS(NhatKy_ViPham!K:K, NhatKy_ViPham!E:E, "12_Anh_D", NhatKy_ViPham!F:F, B10)</f>
        <v>0</v>
      </c>
      <c r="R10" s="6">
        <f>100 + SUMIFS(NhatKy_ViPham!J:J, NhatKy_ViPham!E:E, "12_Anh_D", NhatKy_ViPham!F:F, B10, NhatKy_ViPham!C:C, "T1") - SUMIFS(NhatKy_ViPham!K:K, NhatKy_ViPham!E:E, "12_Anh_D", NhatKy_ViPham!F:F, B10, NhatKy_ViPham!C:C, "T1")</f>
        <v>100</v>
      </c>
      <c r="S10" s="6">
        <f>100 + SUMIFS(NhatKy_ViPham!J:J, NhatKy_ViPham!E:E, "12_Anh_D", NhatKy_ViPham!F:F, B10, NhatKy_ViPham!C:C, "T2") - SUMIFS(NhatKy_ViPham!K:K, NhatKy_ViPham!E:E, "12_Anh_D", NhatKy_ViPham!F:F, B10, NhatKy_ViPham!C:C, "T2")</f>
        <v>100</v>
      </c>
      <c r="T10" s="6">
        <f>100 + SUMIFS(NhatKy_ViPham!J:J, NhatKy_ViPham!E:E, "12_Anh_D", NhatKy_ViPham!F:F, B10, NhatKy_ViPham!C:C, "T3") - SUMIFS(NhatKy_ViPham!K:K, NhatKy_ViPham!E:E, "12_Anh_D", NhatKy_ViPham!F:F, B10, NhatKy_ViPham!C:C, "T3")</f>
        <v>100</v>
      </c>
      <c r="U10" s="6">
        <f>100 + SUMIFS(NhatKy_ViPham!J:J, NhatKy_ViPham!E:E, "12_Anh_D", NhatKy_ViPham!F:F, B10, NhatKy_ViPham!C:C, "T4") - SUMIFS(NhatKy_ViPham!K:K, NhatKy_ViPham!E:E, "12_Anh_D", NhatKy_ViPham!F:F, B10, NhatKy_ViPham!C:C, "T4")</f>
        <v>100</v>
      </c>
      <c r="V10" s="6">
        <f>100 + SUMIFS(NhatKy_ViPham!J:J, NhatKy_ViPham!E:E, "12_Anh_D", NhatKy_ViPham!F:F, B10, NhatKy_ViPham!C:C, "T5") - SUMIFS(NhatKy_ViPham!K:K, NhatKy_ViPham!E:E, "12_Anh_D", NhatKy_ViPham!F:F, B10, NhatKy_ViPham!C:C, "T5")</f>
        <v>100</v>
      </c>
      <c r="W10" s="6">
        <f>100 + SUMIFS(NhatKy_ViPham!J:J, NhatKy_ViPham!E:E, "12_Anh_D", NhatKy_ViPham!F:F, B10, NhatKy_ViPham!C:C, "T6") - SUMIFS(NhatKy_ViPham!K:K, NhatKy_ViPham!E:E, "12_Anh_D", NhatKy_ViPham!F:F, B10, NhatKy_ViPham!C:C, "T6")</f>
        <v>100</v>
      </c>
      <c r="X10" s="6">
        <f>100 + SUMIFS(NhatKy_ViPham!J:J, NhatKy_ViPham!E:E, "12_Anh_D", NhatKy_ViPham!F:F, B10, NhatKy_ViPham!C:C, "T7") - SUMIFS(NhatKy_ViPham!K:K, NhatKy_ViPham!E:E, "12_Anh_D", NhatKy_ViPham!F:F, B10, NhatKy_ViPham!C:C, "T7")</f>
        <v>100</v>
      </c>
      <c r="Y10" s="6">
        <f>100 + SUMIFS(NhatKy_ViPham!J:J, NhatKy_ViPham!E:E, "12_Anh_D", NhatKy_ViPham!F:F, B10, NhatKy_ViPham!C:C, "T8") - SUMIFS(NhatKy_ViPham!K:K, NhatKy_ViPham!E:E, "12_Anh_D", NhatKy_ViPham!F:F, B10, NhatKy_ViPham!C:C, "T8")</f>
        <v>100</v>
      </c>
      <c r="Z10" s="6">
        <f>100 + SUMIFS(NhatKy_ViPham!J:J, NhatKy_ViPham!E:E, "12_Anh_D", NhatKy_ViPham!F:F, B10, NhatKy_ViPham!C:C, "T9") - SUMIFS(NhatKy_ViPham!K:K, NhatKy_ViPham!E:E, "12_Anh_D", NhatKy_ViPham!F:F, B10, NhatKy_ViPham!C:C, "T9")</f>
        <v>100</v>
      </c>
      <c r="AA10" s="6">
        <f>100 + SUMIFS(NhatKy_ViPham!J:J, NhatKy_ViPham!E:E, "12_Anh_D", NhatKy_ViPham!F:F, B10, NhatKy_ViPham!C:C, "T10") - SUMIFS(NhatKy_ViPham!K:K, NhatKy_ViPham!E:E, "12_Anh_D", NhatKy_ViPham!F:F, B10, NhatKy_ViPham!C:C, "T10")</f>
        <v>100</v>
      </c>
      <c r="AB10" s="6">
        <f>100 + SUMIFS(NhatKy_ViPham!J:J, NhatKy_ViPham!E:E, "12_Anh_D", NhatKy_ViPham!F:F, B10, NhatKy_ViPham!C:C, "T11") - SUMIFS(NhatKy_ViPham!K:K, NhatKy_ViPham!E:E, "12_Anh_D", NhatKy_ViPham!F:F, B10, NhatKy_ViPham!C:C, "T11")</f>
        <v>100</v>
      </c>
      <c r="AC10" s="6">
        <f>100 + SUMIFS(NhatKy_ViPham!J:J, NhatKy_ViPham!E:E, "12_Anh_D", NhatKy_ViPham!F:F, B10, NhatKy_ViPham!C:C, "T12") - SUMIFS(NhatKy_ViPham!K:K, NhatKy_ViPham!E:E, "12_Anh_D", NhatKy_ViPham!F:F, B10, NhatKy_ViPham!C:C, "T12")</f>
        <v>100</v>
      </c>
      <c r="AD10" s="6">
        <f>100 + SUMIFS(NhatKy_ViPham!J:J, NhatKy_ViPham!E:E, "12_Anh_D", NhatKy_ViPham!F:F, B10, NhatKy_ViPham!C:C, "T13") - SUMIFS(NhatKy_ViPham!K:K, NhatKy_ViPham!E:E, "12_Anh_D", NhatKy_ViPham!F:F, B10, NhatKy_ViPham!C:C, "T13")</f>
        <v>100</v>
      </c>
      <c r="AE10" s="6">
        <f>100 + SUMIFS(NhatKy_ViPham!J:J, NhatKy_ViPham!E:E, "12_Anh_D", NhatKy_ViPham!F:F, B10, NhatKy_ViPham!C:C, "T14") - SUMIFS(NhatKy_ViPham!K:K, NhatKy_ViPham!E:E, "12_Anh_D", NhatKy_ViPham!F:F, B10, NhatKy_ViPham!C:C, "T14")</f>
        <v>100</v>
      </c>
      <c r="AF10" s="6">
        <f>100 + SUMIFS(NhatKy_ViPham!J:J, NhatKy_ViPham!E:E, "12_Anh_D", NhatKy_ViPham!F:F, B10, NhatKy_ViPham!C:C, "T15") - SUMIFS(NhatKy_ViPham!K:K, NhatKy_ViPham!E:E, "12_Anh_D", NhatKy_ViPham!F:F, B10, NhatKy_ViPham!C:C, "T15")</f>
        <v>100</v>
      </c>
      <c r="AG10" s="6">
        <f>100 + SUMIFS(NhatKy_ViPham!J:J, NhatKy_ViPham!E:E, "12_Anh_D", NhatKy_ViPham!F:F, B10, NhatKy_ViPham!C:C, "T16") - SUMIFS(NhatKy_ViPham!K:K, NhatKy_ViPham!E:E, "12_Anh_D", NhatKy_ViPham!F:F, B10, NhatKy_ViPham!C:C, "T16")</f>
        <v>100</v>
      </c>
      <c r="AH10" s="6">
        <f>100 + SUMIFS(NhatKy_ViPham!J:J, NhatKy_ViPham!E:E, "12_Anh_D", NhatKy_ViPham!F:F, B10, NhatKy_ViPham!C:C, "T17") - SUMIFS(NhatKy_ViPham!K:K, NhatKy_ViPham!E:E, "12_Anh_D", NhatKy_ViPham!F:F, B10, NhatKy_ViPham!C:C, "T17")</f>
        <v>100</v>
      </c>
      <c r="AI10" s="6">
        <f>100 + SUMIFS(NhatKy_ViPham!J:J, NhatKy_ViPham!E:E, "12_Anh_D", NhatKy_ViPham!F:F, B10, NhatKy_ViPham!C:C, "T18") - SUMIFS(NhatKy_ViPham!K:K, NhatKy_ViPham!E:E, "12_Anh_D", NhatKy_ViPham!F:F, B10, NhatKy_ViPham!C:C, "T18")</f>
        <v>100</v>
      </c>
      <c r="AJ10" s="6">
        <f>100 + SUMIFS(NhatKy_ViPham!J:J, NhatKy_ViPham!E:E, "12_Anh_D", NhatKy_ViPham!F:F, B10, NhatKy_ViPham!C:C, "T19") - SUMIFS(NhatKy_ViPham!K:K, NhatKy_ViPham!E:E, "12_Anh_D", NhatKy_ViPham!F:F, B10, NhatKy_ViPham!C:C, "T19")</f>
        <v>100</v>
      </c>
      <c r="AK10" s="6">
        <f>100 + SUMIFS(NhatKy_ViPham!J:J, NhatKy_ViPham!E:E, "12_Anh_D", NhatKy_ViPham!F:F, B10, NhatKy_ViPham!C:C, "T20") - SUMIFS(NhatKy_ViPham!K:K, NhatKy_ViPham!E:E, "12_Anh_D", NhatKy_ViPham!F:F, B10, NhatKy_ViPham!C:C, "T20")</f>
        <v>100</v>
      </c>
      <c r="AL10" s="6">
        <f>100 + SUMIFS(NhatKy_ViPham!J:J, NhatKy_ViPham!E:E, "12_Anh_D", NhatKy_ViPham!F:F, B10, NhatKy_ViPham!C:C, "T21") - SUMIFS(NhatKy_ViPham!K:K, NhatKy_ViPham!E:E, "12_Anh_D", NhatKy_ViPham!F:F, B10, NhatKy_ViPham!C:C, "T21")</f>
        <v>100</v>
      </c>
      <c r="AM10" s="6">
        <f>100 + SUMIFS(NhatKy_ViPham!J:J, NhatKy_ViPham!E:E, "12_Anh_D", NhatKy_ViPham!F:F, B10, NhatKy_ViPham!C:C, "T22") - SUMIFS(NhatKy_ViPham!K:K, NhatKy_ViPham!E:E, "12_Anh_D", NhatKy_ViPham!F:F, B10, NhatKy_ViPham!C:C, "T22")</f>
        <v>100</v>
      </c>
      <c r="AN10" s="6">
        <f>100 + SUMIFS(NhatKy_ViPham!J:J, NhatKy_ViPham!E:E, "12_Anh_D", NhatKy_ViPham!F:F, B10, NhatKy_ViPham!C:C, "T23") - SUMIFS(NhatKy_ViPham!K:K, NhatKy_ViPham!E:E, "12_Anh_D", NhatKy_ViPham!F:F, B10, NhatKy_ViPham!C:C, "T23")</f>
        <v>100</v>
      </c>
      <c r="AO10" s="6">
        <f>100 + SUMIFS(NhatKy_ViPham!J:J, NhatKy_ViPham!E:E, "12_Anh_D", NhatKy_ViPham!F:F, B10, NhatKy_ViPham!C:C, "T24") - SUMIFS(NhatKy_ViPham!K:K, NhatKy_ViPham!E:E, "12_Anh_D", NhatKy_ViPham!F:F, B10, NhatKy_ViPham!C:C, "T24")</f>
        <v>100</v>
      </c>
      <c r="AP10" s="6">
        <f>100 + SUMIFS(NhatKy_ViPham!J:J, NhatKy_ViPham!E:E, "12_Anh_D", NhatKy_ViPham!F:F, B10, NhatKy_ViPham!C:C, "T25") - SUMIFS(NhatKy_ViPham!K:K, NhatKy_ViPham!E:E, "12_Anh_D", NhatKy_ViPham!F:F, B10, NhatKy_ViPham!C:C, "T25")</f>
        <v>100</v>
      </c>
      <c r="AQ10" s="6">
        <f>100 + SUMIFS(NhatKy_ViPham!J:J, NhatKy_ViPham!E:E, "12_Anh_D", NhatKy_ViPham!F:F, B10, NhatKy_ViPham!C:C, "T26") - SUMIFS(NhatKy_ViPham!K:K, NhatKy_ViPham!E:E, "12_Anh_D", NhatKy_ViPham!F:F, B10, NhatKy_ViPham!C:C, "T26")</f>
        <v>100</v>
      </c>
      <c r="AR10" s="6">
        <f>100 + SUMIFS(NhatKy_ViPham!J:J, NhatKy_ViPham!E:E, "12_Anh_D", NhatKy_ViPham!F:F, B10, NhatKy_ViPham!C:C, "T27") - SUMIFS(NhatKy_ViPham!K:K, NhatKy_ViPham!E:E, "12_Anh_D", NhatKy_ViPham!F:F, B10, NhatKy_ViPham!C:C, "T27")</f>
        <v>100</v>
      </c>
      <c r="AS10" s="6">
        <f>100 + SUMIFS(NhatKy_ViPham!J:J, NhatKy_ViPham!E:E, "12_Anh_D", NhatKy_ViPham!F:F, B10, NhatKy_ViPham!C:C, "T28") - SUMIFS(NhatKy_ViPham!K:K, NhatKy_ViPham!E:E, "12_Anh_D", NhatKy_ViPham!F:F, B10, NhatKy_ViPham!C:C, "T28")</f>
        <v>100</v>
      </c>
      <c r="AT10" s="6">
        <f>100 + SUMIFS(NhatKy_ViPham!J:J, NhatKy_ViPham!E:E, "12_Anh_D", NhatKy_ViPham!F:F, B10, NhatKy_ViPham!C:C, "T29") - SUMIFS(NhatKy_ViPham!K:K, NhatKy_ViPham!E:E, "12_Anh_D", NhatKy_ViPham!F:F, B10, NhatKy_ViPham!C:C, "T29")</f>
        <v>100</v>
      </c>
      <c r="AU10" s="6">
        <f>100 + SUMIFS(NhatKy_ViPham!J:J, NhatKy_ViPham!E:E, "12_Anh_D", NhatKy_ViPham!F:F, B10, NhatKy_ViPham!C:C, "T30") - SUMIFS(NhatKy_ViPham!K:K, NhatKy_ViPham!E:E, "12_Anh_D", NhatKy_ViPham!F:F, B10, NhatKy_ViPham!C:C, "T30")</f>
        <v>100</v>
      </c>
      <c r="AV10" s="6">
        <f>100 + SUMIFS(NhatKy_ViPham!J:J, NhatKy_ViPham!E:E, "12_Anh_D", NhatKy_ViPham!F:F, B10, NhatKy_ViPham!C:C, "T31") - SUMIFS(NhatKy_ViPham!K:K, NhatKy_ViPham!E:E, "12_Anh_D", NhatKy_ViPham!F:F, B10, NhatKy_ViPham!C:C, "T31")</f>
        <v>100</v>
      </c>
      <c r="AW10" s="6">
        <f>100 + SUMIFS(NhatKy_ViPham!J:J, NhatKy_ViPham!E:E, "12_Anh_D", NhatKy_ViPham!F:F, B10, NhatKy_ViPham!C:C, "T32") - SUMIFS(NhatKy_ViPham!K:K, NhatKy_ViPham!E:E, "12_Anh_D", NhatKy_ViPham!F:F, B10, NhatKy_ViPham!C:C, "T32")</f>
        <v>100</v>
      </c>
      <c r="AX10" s="6">
        <f>100 + SUMIFS(NhatKy_ViPham!J:J, NhatKy_ViPham!E:E, "12_Anh_D", NhatKy_ViPham!F:F, B10, NhatKy_ViPham!C:C, "T33") - SUMIFS(NhatKy_ViPham!K:K, NhatKy_ViPham!E:E, "12_Anh_D", NhatKy_ViPham!F:F, B10, NhatKy_ViPham!C:C, "T33")</f>
        <v>100</v>
      </c>
      <c r="AY10" s="6">
        <f>100 + SUMIFS(NhatKy_ViPham!J:J, NhatKy_ViPham!E:E, "12_Anh_D", NhatKy_ViPham!F:F, B10, NhatKy_ViPham!C:C, "T34") - SUMIFS(NhatKy_ViPham!K:K, NhatKy_ViPham!E:E, "12_Anh_D", NhatKy_ViPham!F:F, B10, NhatKy_ViPham!C:C, "T34")</f>
        <v>100</v>
      </c>
      <c r="AZ10" s="6">
        <f>100 + SUMIFS(NhatKy_ViPham!J:J, NhatKy_ViPham!E:E, "12_Anh_D", NhatKy_ViPham!F:F, B10, NhatKy_ViPham!C:C, "T35") - SUMIFS(NhatKy_ViPham!K:K, NhatKy_ViPham!E:E, "12_Anh_D", NhatKy_ViPham!F:F, B10, NhatKy_ViPham!C:C, "T35")</f>
        <v>100</v>
      </c>
      <c r="BA10" s="12">
        <f t="shared" si="0"/>
        <v>100</v>
      </c>
      <c r="BB10" s="11" t="s">
        <v>430</v>
      </c>
      <c r="BC10" s="16" t="str">
        <f t="shared" si="1"/>
        <v>Tốt</v>
      </c>
      <c r="BD10" s="15" t="str">
        <f t="shared" si="2"/>
        <v>🟢 BÌNH THƯỜNG</v>
      </c>
    </row>
    <row r="11" spans="1:56" x14ac:dyDescent="0.25">
      <c r="A11" s="4">
        <v>3</v>
      </c>
      <c r="B11" s="10" t="s">
        <v>3032</v>
      </c>
      <c r="C11" s="4" t="s">
        <v>2335</v>
      </c>
      <c r="D11" s="4" t="s">
        <v>435</v>
      </c>
      <c r="E11" s="11" t="s">
        <v>430</v>
      </c>
      <c r="F11" s="7">
        <f>SUMIFS(NhatKy_ViPham!K:K, NhatKy_ViPham!E:E, "12_Anh_D", NhatKy_ViPham!F:F, B11, NhatKy_ViPham!H:H, "L01")</f>
        <v>0</v>
      </c>
      <c r="G11" s="7">
        <f>SUMIFS(NhatKy_ViPham!K:K, NhatKy_ViPham!E:E, "12_Anh_D", NhatKy_ViPham!F:F, B11, NhatKy_ViPham!H:H, "L02")</f>
        <v>0</v>
      </c>
      <c r="H11" s="7">
        <f>SUMIFS(NhatKy_ViPham!K:K, NhatKy_ViPham!E:E, "12_Anh_D", NhatKy_ViPham!F:F, B11, NhatKy_ViPham!H:H, "L03")</f>
        <v>0</v>
      </c>
      <c r="I11" s="7">
        <f>SUMIFS(NhatKy_ViPham!K:K, NhatKy_ViPham!E:E, "12_Anh_D", NhatKy_ViPham!F:F, B11, NhatKy_ViPham!H:H, "L04")</f>
        <v>0</v>
      </c>
      <c r="J11" s="7">
        <f>SUMIFS(NhatKy_ViPham!K:K, NhatKy_ViPham!E:E, "12_Anh_D", NhatKy_ViPham!F:F, B11, NhatKy_ViPham!H:H, "L05")</f>
        <v>0</v>
      </c>
      <c r="K11" s="7">
        <f>SUMIFS(NhatKy_ViPham!K:K, NhatKy_ViPham!E:E, "12_Anh_D", NhatKy_ViPham!F:F, B11, NhatKy_ViPham!H:H, "L06")</f>
        <v>0</v>
      </c>
      <c r="L11" s="7">
        <f>SUMIFS(NhatKy_ViPham!K:K, NhatKy_ViPham!E:E, "12_Anh_D", NhatKy_ViPham!F:F, B11, NhatKy_ViPham!H:H, "L07")</f>
        <v>0</v>
      </c>
      <c r="M11" s="7">
        <f>SUMIFS(NhatKy_ViPham!K:K, NhatKy_ViPham!E:E, "12_Anh_D", NhatKy_ViPham!F:F, B11, NhatKy_ViPham!H:H, "L08")</f>
        <v>0</v>
      </c>
      <c r="N11" s="7">
        <f>SUMIFS(NhatKy_ViPham!K:K, NhatKy_ViPham!E:E, "12_Anh_D", NhatKy_ViPham!F:F, B11, NhatKy_ViPham!H:H, "L09")</f>
        <v>0</v>
      </c>
      <c r="O11" s="7">
        <f>SUMIFS(NhatKy_ViPham!K:K, NhatKy_ViPham!E:E, "12_Anh_D", NhatKy_ViPham!F:F, B11, NhatKy_ViPham!H:H, "L10")</f>
        <v>0</v>
      </c>
      <c r="P11" s="12">
        <f>SUMIFS(NhatKy_ViPham!J:J, NhatKy_ViPham!E:E, "12_Anh_D", NhatKy_ViPham!F:F, B11)</f>
        <v>0</v>
      </c>
      <c r="Q11" s="13">
        <f>SUMIFS(NhatKy_ViPham!K:K, NhatKy_ViPham!E:E, "12_Anh_D", NhatKy_ViPham!F:F, B11)</f>
        <v>0</v>
      </c>
      <c r="R11" s="7">
        <f>100 + SUMIFS(NhatKy_ViPham!J:J, NhatKy_ViPham!E:E, "12_Anh_D", NhatKy_ViPham!F:F, B11, NhatKy_ViPham!C:C, "T1") - SUMIFS(NhatKy_ViPham!K:K, NhatKy_ViPham!E:E, "12_Anh_D", NhatKy_ViPham!F:F, B11, NhatKy_ViPham!C:C, "T1")</f>
        <v>100</v>
      </c>
      <c r="S11" s="7">
        <f>100 + SUMIFS(NhatKy_ViPham!J:J, NhatKy_ViPham!E:E, "12_Anh_D", NhatKy_ViPham!F:F, B11, NhatKy_ViPham!C:C, "T2") - SUMIFS(NhatKy_ViPham!K:K, NhatKy_ViPham!E:E, "12_Anh_D", NhatKy_ViPham!F:F, B11, NhatKy_ViPham!C:C, "T2")</f>
        <v>100</v>
      </c>
      <c r="T11" s="7">
        <f>100 + SUMIFS(NhatKy_ViPham!J:J, NhatKy_ViPham!E:E, "12_Anh_D", NhatKy_ViPham!F:F, B11, NhatKy_ViPham!C:C, "T3") - SUMIFS(NhatKy_ViPham!K:K, NhatKy_ViPham!E:E, "12_Anh_D", NhatKy_ViPham!F:F, B11, NhatKy_ViPham!C:C, "T3")</f>
        <v>100</v>
      </c>
      <c r="U11" s="7">
        <f>100 + SUMIFS(NhatKy_ViPham!J:J, NhatKy_ViPham!E:E, "12_Anh_D", NhatKy_ViPham!F:F, B11, NhatKy_ViPham!C:C, "T4") - SUMIFS(NhatKy_ViPham!K:K, NhatKy_ViPham!E:E, "12_Anh_D", NhatKy_ViPham!F:F, B11, NhatKy_ViPham!C:C, "T4")</f>
        <v>100</v>
      </c>
      <c r="V11" s="7">
        <f>100 + SUMIFS(NhatKy_ViPham!J:J, NhatKy_ViPham!E:E, "12_Anh_D", NhatKy_ViPham!F:F, B11, NhatKy_ViPham!C:C, "T5") - SUMIFS(NhatKy_ViPham!K:K, NhatKy_ViPham!E:E, "12_Anh_D", NhatKy_ViPham!F:F, B11, NhatKy_ViPham!C:C, "T5")</f>
        <v>100</v>
      </c>
      <c r="W11" s="7">
        <f>100 + SUMIFS(NhatKy_ViPham!J:J, NhatKy_ViPham!E:E, "12_Anh_D", NhatKy_ViPham!F:F, B11, NhatKy_ViPham!C:C, "T6") - SUMIFS(NhatKy_ViPham!K:K, NhatKy_ViPham!E:E, "12_Anh_D", NhatKy_ViPham!F:F, B11, NhatKy_ViPham!C:C, "T6")</f>
        <v>100</v>
      </c>
      <c r="X11" s="7">
        <f>100 + SUMIFS(NhatKy_ViPham!J:J, NhatKy_ViPham!E:E, "12_Anh_D", NhatKy_ViPham!F:F, B11, NhatKy_ViPham!C:C, "T7") - SUMIFS(NhatKy_ViPham!K:K, NhatKy_ViPham!E:E, "12_Anh_D", NhatKy_ViPham!F:F, B11, NhatKy_ViPham!C:C, "T7")</f>
        <v>100</v>
      </c>
      <c r="Y11" s="7">
        <f>100 + SUMIFS(NhatKy_ViPham!J:J, NhatKy_ViPham!E:E, "12_Anh_D", NhatKy_ViPham!F:F, B11, NhatKy_ViPham!C:C, "T8") - SUMIFS(NhatKy_ViPham!K:K, NhatKy_ViPham!E:E, "12_Anh_D", NhatKy_ViPham!F:F, B11, NhatKy_ViPham!C:C, "T8")</f>
        <v>100</v>
      </c>
      <c r="Z11" s="7">
        <f>100 + SUMIFS(NhatKy_ViPham!J:J, NhatKy_ViPham!E:E, "12_Anh_D", NhatKy_ViPham!F:F, B11, NhatKy_ViPham!C:C, "T9") - SUMIFS(NhatKy_ViPham!K:K, NhatKy_ViPham!E:E, "12_Anh_D", NhatKy_ViPham!F:F, B11, NhatKy_ViPham!C:C, "T9")</f>
        <v>100</v>
      </c>
      <c r="AA11" s="7">
        <f>100 + SUMIFS(NhatKy_ViPham!J:J, NhatKy_ViPham!E:E, "12_Anh_D", NhatKy_ViPham!F:F, B11, NhatKy_ViPham!C:C, "T10") - SUMIFS(NhatKy_ViPham!K:K, NhatKy_ViPham!E:E, "12_Anh_D", NhatKy_ViPham!F:F, B11, NhatKy_ViPham!C:C, "T10")</f>
        <v>100</v>
      </c>
      <c r="AB11" s="7">
        <f>100 + SUMIFS(NhatKy_ViPham!J:J, NhatKy_ViPham!E:E, "12_Anh_D", NhatKy_ViPham!F:F, B11, NhatKy_ViPham!C:C, "T11") - SUMIFS(NhatKy_ViPham!K:K, NhatKy_ViPham!E:E, "12_Anh_D", NhatKy_ViPham!F:F, B11, NhatKy_ViPham!C:C, "T11")</f>
        <v>100</v>
      </c>
      <c r="AC11" s="7">
        <f>100 + SUMIFS(NhatKy_ViPham!J:J, NhatKy_ViPham!E:E, "12_Anh_D", NhatKy_ViPham!F:F, B11, NhatKy_ViPham!C:C, "T12") - SUMIFS(NhatKy_ViPham!K:K, NhatKy_ViPham!E:E, "12_Anh_D", NhatKy_ViPham!F:F, B11, NhatKy_ViPham!C:C, "T12")</f>
        <v>100</v>
      </c>
      <c r="AD11" s="7">
        <f>100 + SUMIFS(NhatKy_ViPham!J:J, NhatKy_ViPham!E:E, "12_Anh_D", NhatKy_ViPham!F:F, B11, NhatKy_ViPham!C:C, "T13") - SUMIFS(NhatKy_ViPham!K:K, NhatKy_ViPham!E:E, "12_Anh_D", NhatKy_ViPham!F:F, B11, NhatKy_ViPham!C:C, "T13")</f>
        <v>100</v>
      </c>
      <c r="AE11" s="7">
        <f>100 + SUMIFS(NhatKy_ViPham!J:J, NhatKy_ViPham!E:E, "12_Anh_D", NhatKy_ViPham!F:F, B11, NhatKy_ViPham!C:C, "T14") - SUMIFS(NhatKy_ViPham!K:K, NhatKy_ViPham!E:E, "12_Anh_D", NhatKy_ViPham!F:F, B11, NhatKy_ViPham!C:C, "T14")</f>
        <v>100</v>
      </c>
      <c r="AF11" s="7">
        <f>100 + SUMIFS(NhatKy_ViPham!J:J, NhatKy_ViPham!E:E, "12_Anh_D", NhatKy_ViPham!F:F, B11, NhatKy_ViPham!C:C, "T15") - SUMIFS(NhatKy_ViPham!K:K, NhatKy_ViPham!E:E, "12_Anh_D", NhatKy_ViPham!F:F, B11, NhatKy_ViPham!C:C, "T15")</f>
        <v>100</v>
      </c>
      <c r="AG11" s="7">
        <f>100 + SUMIFS(NhatKy_ViPham!J:J, NhatKy_ViPham!E:E, "12_Anh_D", NhatKy_ViPham!F:F, B11, NhatKy_ViPham!C:C, "T16") - SUMIFS(NhatKy_ViPham!K:K, NhatKy_ViPham!E:E, "12_Anh_D", NhatKy_ViPham!F:F, B11, NhatKy_ViPham!C:C, "T16")</f>
        <v>100</v>
      </c>
      <c r="AH11" s="7">
        <f>100 + SUMIFS(NhatKy_ViPham!J:J, NhatKy_ViPham!E:E, "12_Anh_D", NhatKy_ViPham!F:F, B11, NhatKy_ViPham!C:C, "T17") - SUMIFS(NhatKy_ViPham!K:K, NhatKy_ViPham!E:E, "12_Anh_D", NhatKy_ViPham!F:F, B11, NhatKy_ViPham!C:C, "T17")</f>
        <v>100</v>
      </c>
      <c r="AI11" s="7">
        <f>100 + SUMIFS(NhatKy_ViPham!J:J, NhatKy_ViPham!E:E, "12_Anh_D", NhatKy_ViPham!F:F, B11, NhatKy_ViPham!C:C, "T18") - SUMIFS(NhatKy_ViPham!K:K, NhatKy_ViPham!E:E, "12_Anh_D", NhatKy_ViPham!F:F, B11, NhatKy_ViPham!C:C, "T18")</f>
        <v>100</v>
      </c>
      <c r="AJ11" s="7">
        <f>100 + SUMIFS(NhatKy_ViPham!J:J, NhatKy_ViPham!E:E, "12_Anh_D", NhatKy_ViPham!F:F, B11, NhatKy_ViPham!C:C, "T19") - SUMIFS(NhatKy_ViPham!K:K, NhatKy_ViPham!E:E, "12_Anh_D", NhatKy_ViPham!F:F, B11, NhatKy_ViPham!C:C, "T19")</f>
        <v>100</v>
      </c>
      <c r="AK11" s="7">
        <f>100 + SUMIFS(NhatKy_ViPham!J:J, NhatKy_ViPham!E:E, "12_Anh_D", NhatKy_ViPham!F:F, B11, NhatKy_ViPham!C:C, "T20") - SUMIFS(NhatKy_ViPham!K:K, NhatKy_ViPham!E:E, "12_Anh_D", NhatKy_ViPham!F:F, B11, NhatKy_ViPham!C:C, "T20")</f>
        <v>100</v>
      </c>
      <c r="AL11" s="7">
        <f>100 + SUMIFS(NhatKy_ViPham!J:J, NhatKy_ViPham!E:E, "12_Anh_D", NhatKy_ViPham!F:F, B11, NhatKy_ViPham!C:C, "T21") - SUMIFS(NhatKy_ViPham!K:K, NhatKy_ViPham!E:E, "12_Anh_D", NhatKy_ViPham!F:F, B11, NhatKy_ViPham!C:C, "T21")</f>
        <v>100</v>
      </c>
      <c r="AM11" s="7">
        <f>100 + SUMIFS(NhatKy_ViPham!J:J, NhatKy_ViPham!E:E, "12_Anh_D", NhatKy_ViPham!F:F, B11, NhatKy_ViPham!C:C, "T22") - SUMIFS(NhatKy_ViPham!K:K, NhatKy_ViPham!E:E, "12_Anh_D", NhatKy_ViPham!F:F, B11, NhatKy_ViPham!C:C, "T22")</f>
        <v>100</v>
      </c>
      <c r="AN11" s="7">
        <f>100 + SUMIFS(NhatKy_ViPham!J:J, NhatKy_ViPham!E:E, "12_Anh_D", NhatKy_ViPham!F:F, B11, NhatKy_ViPham!C:C, "T23") - SUMIFS(NhatKy_ViPham!K:K, NhatKy_ViPham!E:E, "12_Anh_D", NhatKy_ViPham!F:F, B11, NhatKy_ViPham!C:C, "T23")</f>
        <v>100</v>
      </c>
      <c r="AO11" s="7">
        <f>100 + SUMIFS(NhatKy_ViPham!J:J, NhatKy_ViPham!E:E, "12_Anh_D", NhatKy_ViPham!F:F, B11, NhatKy_ViPham!C:C, "T24") - SUMIFS(NhatKy_ViPham!K:K, NhatKy_ViPham!E:E, "12_Anh_D", NhatKy_ViPham!F:F, B11, NhatKy_ViPham!C:C, "T24")</f>
        <v>100</v>
      </c>
      <c r="AP11" s="7">
        <f>100 + SUMIFS(NhatKy_ViPham!J:J, NhatKy_ViPham!E:E, "12_Anh_D", NhatKy_ViPham!F:F, B11, NhatKy_ViPham!C:C, "T25") - SUMIFS(NhatKy_ViPham!K:K, NhatKy_ViPham!E:E, "12_Anh_D", NhatKy_ViPham!F:F, B11, NhatKy_ViPham!C:C, "T25")</f>
        <v>100</v>
      </c>
      <c r="AQ11" s="7">
        <f>100 + SUMIFS(NhatKy_ViPham!J:J, NhatKy_ViPham!E:E, "12_Anh_D", NhatKy_ViPham!F:F, B11, NhatKy_ViPham!C:C, "T26") - SUMIFS(NhatKy_ViPham!K:K, NhatKy_ViPham!E:E, "12_Anh_D", NhatKy_ViPham!F:F, B11, NhatKy_ViPham!C:C, "T26")</f>
        <v>100</v>
      </c>
      <c r="AR11" s="7">
        <f>100 + SUMIFS(NhatKy_ViPham!J:J, NhatKy_ViPham!E:E, "12_Anh_D", NhatKy_ViPham!F:F, B11, NhatKy_ViPham!C:C, "T27") - SUMIFS(NhatKy_ViPham!K:K, NhatKy_ViPham!E:E, "12_Anh_D", NhatKy_ViPham!F:F, B11, NhatKy_ViPham!C:C, "T27")</f>
        <v>100</v>
      </c>
      <c r="AS11" s="7">
        <f>100 + SUMIFS(NhatKy_ViPham!J:J, NhatKy_ViPham!E:E, "12_Anh_D", NhatKy_ViPham!F:F, B11, NhatKy_ViPham!C:C, "T28") - SUMIFS(NhatKy_ViPham!K:K, NhatKy_ViPham!E:E, "12_Anh_D", NhatKy_ViPham!F:F, B11, NhatKy_ViPham!C:C, "T28")</f>
        <v>100</v>
      </c>
      <c r="AT11" s="7">
        <f>100 + SUMIFS(NhatKy_ViPham!J:J, NhatKy_ViPham!E:E, "12_Anh_D", NhatKy_ViPham!F:F, B11, NhatKy_ViPham!C:C, "T29") - SUMIFS(NhatKy_ViPham!K:K, NhatKy_ViPham!E:E, "12_Anh_D", NhatKy_ViPham!F:F, B11, NhatKy_ViPham!C:C, "T29")</f>
        <v>100</v>
      </c>
      <c r="AU11" s="7">
        <f>100 + SUMIFS(NhatKy_ViPham!J:J, NhatKy_ViPham!E:E, "12_Anh_D", NhatKy_ViPham!F:F, B11, NhatKy_ViPham!C:C, "T30") - SUMIFS(NhatKy_ViPham!K:K, NhatKy_ViPham!E:E, "12_Anh_D", NhatKy_ViPham!F:F, B11, NhatKy_ViPham!C:C, "T30")</f>
        <v>100</v>
      </c>
      <c r="AV11" s="7">
        <f>100 + SUMIFS(NhatKy_ViPham!J:J, NhatKy_ViPham!E:E, "12_Anh_D", NhatKy_ViPham!F:F, B11, NhatKy_ViPham!C:C, "T31") - SUMIFS(NhatKy_ViPham!K:K, NhatKy_ViPham!E:E, "12_Anh_D", NhatKy_ViPham!F:F, B11, NhatKy_ViPham!C:C, "T31")</f>
        <v>100</v>
      </c>
      <c r="AW11" s="7">
        <f>100 + SUMIFS(NhatKy_ViPham!J:J, NhatKy_ViPham!E:E, "12_Anh_D", NhatKy_ViPham!F:F, B11, NhatKy_ViPham!C:C, "T32") - SUMIFS(NhatKy_ViPham!K:K, NhatKy_ViPham!E:E, "12_Anh_D", NhatKy_ViPham!F:F, B11, NhatKy_ViPham!C:C, "T32")</f>
        <v>100</v>
      </c>
      <c r="AX11" s="7">
        <f>100 + SUMIFS(NhatKy_ViPham!J:J, NhatKy_ViPham!E:E, "12_Anh_D", NhatKy_ViPham!F:F, B11, NhatKy_ViPham!C:C, "T33") - SUMIFS(NhatKy_ViPham!K:K, NhatKy_ViPham!E:E, "12_Anh_D", NhatKy_ViPham!F:F, B11, NhatKy_ViPham!C:C, "T33")</f>
        <v>100</v>
      </c>
      <c r="AY11" s="7">
        <f>100 + SUMIFS(NhatKy_ViPham!J:J, NhatKy_ViPham!E:E, "12_Anh_D", NhatKy_ViPham!F:F, B11, NhatKy_ViPham!C:C, "T34") - SUMIFS(NhatKy_ViPham!K:K, NhatKy_ViPham!E:E, "12_Anh_D", NhatKy_ViPham!F:F, B11, NhatKy_ViPham!C:C, "T34")</f>
        <v>100</v>
      </c>
      <c r="AZ11" s="7">
        <f>100 + SUMIFS(NhatKy_ViPham!J:J, NhatKy_ViPham!E:E, "12_Anh_D", NhatKy_ViPham!F:F, B11, NhatKy_ViPham!C:C, "T35") - SUMIFS(NhatKy_ViPham!K:K, NhatKy_ViPham!E:E, "12_Anh_D", NhatKy_ViPham!F:F, B11, NhatKy_ViPham!C:C, "T35")</f>
        <v>100</v>
      </c>
      <c r="BA11" s="12">
        <f t="shared" si="0"/>
        <v>100</v>
      </c>
      <c r="BB11" s="11" t="s">
        <v>430</v>
      </c>
      <c r="BC11" s="14" t="str">
        <f t="shared" si="1"/>
        <v>Tốt</v>
      </c>
      <c r="BD11" s="10" t="str">
        <f t="shared" si="2"/>
        <v>🟢 BÌNH THƯỜNG</v>
      </c>
    </row>
    <row r="12" spans="1:56" x14ac:dyDescent="0.25">
      <c r="A12" s="5">
        <v>4</v>
      </c>
      <c r="B12" s="15" t="s">
        <v>3033</v>
      </c>
      <c r="C12" s="5" t="s">
        <v>2663</v>
      </c>
      <c r="D12" s="5" t="s">
        <v>435</v>
      </c>
      <c r="E12" s="11" t="s">
        <v>430</v>
      </c>
      <c r="F12" s="6">
        <f>SUMIFS(NhatKy_ViPham!K:K, NhatKy_ViPham!E:E, "12_Anh_D", NhatKy_ViPham!F:F, B12, NhatKy_ViPham!H:H, "L01")</f>
        <v>0</v>
      </c>
      <c r="G12" s="6">
        <f>SUMIFS(NhatKy_ViPham!K:K, NhatKy_ViPham!E:E, "12_Anh_D", NhatKy_ViPham!F:F, B12, NhatKy_ViPham!H:H, "L02")</f>
        <v>0</v>
      </c>
      <c r="H12" s="6">
        <f>SUMIFS(NhatKy_ViPham!K:K, NhatKy_ViPham!E:E, "12_Anh_D", NhatKy_ViPham!F:F, B12, NhatKy_ViPham!H:H, "L03")</f>
        <v>0</v>
      </c>
      <c r="I12" s="6">
        <f>SUMIFS(NhatKy_ViPham!K:K, NhatKy_ViPham!E:E, "12_Anh_D", NhatKy_ViPham!F:F, B12, NhatKy_ViPham!H:H, "L04")</f>
        <v>0</v>
      </c>
      <c r="J12" s="6">
        <f>SUMIFS(NhatKy_ViPham!K:K, NhatKy_ViPham!E:E, "12_Anh_D", NhatKy_ViPham!F:F, B12, NhatKy_ViPham!H:H, "L05")</f>
        <v>0</v>
      </c>
      <c r="K12" s="6">
        <f>SUMIFS(NhatKy_ViPham!K:K, NhatKy_ViPham!E:E, "12_Anh_D", NhatKy_ViPham!F:F, B12, NhatKy_ViPham!H:H, "L06")</f>
        <v>0</v>
      </c>
      <c r="L12" s="6">
        <f>SUMIFS(NhatKy_ViPham!K:K, NhatKy_ViPham!E:E, "12_Anh_D", NhatKy_ViPham!F:F, B12, NhatKy_ViPham!H:H, "L07")</f>
        <v>0</v>
      </c>
      <c r="M12" s="6">
        <f>SUMIFS(NhatKy_ViPham!K:K, NhatKy_ViPham!E:E, "12_Anh_D", NhatKy_ViPham!F:F, B12, NhatKy_ViPham!H:H, "L08")</f>
        <v>0</v>
      </c>
      <c r="N12" s="6">
        <f>SUMIFS(NhatKy_ViPham!K:K, NhatKy_ViPham!E:E, "12_Anh_D", NhatKy_ViPham!F:F, B12, NhatKy_ViPham!H:H, "L09")</f>
        <v>0</v>
      </c>
      <c r="O12" s="6">
        <f>SUMIFS(NhatKy_ViPham!K:K, NhatKy_ViPham!E:E, "12_Anh_D", NhatKy_ViPham!F:F, B12, NhatKy_ViPham!H:H, "L10")</f>
        <v>0</v>
      </c>
      <c r="P12" s="12">
        <f>SUMIFS(NhatKy_ViPham!J:J, NhatKy_ViPham!E:E, "12_Anh_D", NhatKy_ViPham!F:F, B12)</f>
        <v>0</v>
      </c>
      <c r="Q12" s="13">
        <f>SUMIFS(NhatKy_ViPham!K:K, NhatKy_ViPham!E:E, "12_Anh_D", NhatKy_ViPham!F:F, B12)</f>
        <v>0</v>
      </c>
      <c r="R12" s="6">
        <f>100 + SUMIFS(NhatKy_ViPham!J:J, NhatKy_ViPham!E:E, "12_Anh_D", NhatKy_ViPham!F:F, B12, NhatKy_ViPham!C:C, "T1") - SUMIFS(NhatKy_ViPham!K:K, NhatKy_ViPham!E:E, "12_Anh_D", NhatKy_ViPham!F:F, B12, NhatKy_ViPham!C:C, "T1")</f>
        <v>100</v>
      </c>
      <c r="S12" s="6">
        <f>100 + SUMIFS(NhatKy_ViPham!J:J, NhatKy_ViPham!E:E, "12_Anh_D", NhatKy_ViPham!F:F, B12, NhatKy_ViPham!C:C, "T2") - SUMIFS(NhatKy_ViPham!K:K, NhatKy_ViPham!E:E, "12_Anh_D", NhatKy_ViPham!F:F, B12, NhatKy_ViPham!C:C, "T2")</f>
        <v>100</v>
      </c>
      <c r="T12" s="6">
        <f>100 + SUMIFS(NhatKy_ViPham!J:J, NhatKy_ViPham!E:E, "12_Anh_D", NhatKy_ViPham!F:F, B12, NhatKy_ViPham!C:C, "T3") - SUMIFS(NhatKy_ViPham!K:K, NhatKy_ViPham!E:E, "12_Anh_D", NhatKy_ViPham!F:F, B12, NhatKy_ViPham!C:C, "T3")</f>
        <v>100</v>
      </c>
      <c r="U12" s="6">
        <f>100 + SUMIFS(NhatKy_ViPham!J:J, NhatKy_ViPham!E:E, "12_Anh_D", NhatKy_ViPham!F:F, B12, NhatKy_ViPham!C:C, "T4") - SUMIFS(NhatKy_ViPham!K:K, NhatKy_ViPham!E:E, "12_Anh_D", NhatKy_ViPham!F:F, B12, NhatKy_ViPham!C:C, "T4")</f>
        <v>100</v>
      </c>
      <c r="V12" s="6">
        <f>100 + SUMIFS(NhatKy_ViPham!J:J, NhatKy_ViPham!E:E, "12_Anh_D", NhatKy_ViPham!F:F, B12, NhatKy_ViPham!C:C, "T5") - SUMIFS(NhatKy_ViPham!K:K, NhatKy_ViPham!E:E, "12_Anh_D", NhatKy_ViPham!F:F, B12, NhatKy_ViPham!C:C, "T5")</f>
        <v>100</v>
      </c>
      <c r="W12" s="6">
        <f>100 + SUMIFS(NhatKy_ViPham!J:J, NhatKy_ViPham!E:E, "12_Anh_D", NhatKy_ViPham!F:F, B12, NhatKy_ViPham!C:C, "T6") - SUMIFS(NhatKy_ViPham!K:K, NhatKy_ViPham!E:E, "12_Anh_D", NhatKy_ViPham!F:F, B12, NhatKy_ViPham!C:C, "T6")</f>
        <v>100</v>
      </c>
      <c r="X12" s="6">
        <f>100 + SUMIFS(NhatKy_ViPham!J:J, NhatKy_ViPham!E:E, "12_Anh_D", NhatKy_ViPham!F:F, B12, NhatKy_ViPham!C:C, "T7") - SUMIFS(NhatKy_ViPham!K:K, NhatKy_ViPham!E:E, "12_Anh_D", NhatKy_ViPham!F:F, B12, NhatKy_ViPham!C:C, "T7")</f>
        <v>100</v>
      </c>
      <c r="Y12" s="6">
        <f>100 + SUMIFS(NhatKy_ViPham!J:J, NhatKy_ViPham!E:E, "12_Anh_D", NhatKy_ViPham!F:F, B12, NhatKy_ViPham!C:C, "T8") - SUMIFS(NhatKy_ViPham!K:K, NhatKy_ViPham!E:E, "12_Anh_D", NhatKy_ViPham!F:F, B12, NhatKy_ViPham!C:C, "T8")</f>
        <v>100</v>
      </c>
      <c r="Z12" s="6">
        <f>100 + SUMIFS(NhatKy_ViPham!J:J, NhatKy_ViPham!E:E, "12_Anh_D", NhatKy_ViPham!F:F, B12, NhatKy_ViPham!C:C, "T9") - SUMIFS(NhatKy_ViPham!K:K, NhatKy_ViPham!E:E, "12_Anh_D", NhatKy_ViPham!F:F, B12, NhatKy_ViPham!C:C, "T9")</f>
        <v>100</v>
      </c>
      <c r="AA12" s="6">
        <f>100 + SUMIFS(NhatKy_ViPham!J:J, NhatKy_ViPham!E:E, "12_Anh_D", NhatKy_ViPham!F:F, B12, NhatKy_ViPham!C:C, "T10") - SUMIFS(NhatKy_ViPham!K:K, NhatKy_ViPham!E:E, "12_Anh_D", NhatKy_ViPham!F:F, B12, NhatKy_ViPham!C:C, "T10")</f>
        <v>100</v>
      </c>
      <c r="AB12" s="6">
        <f>100 + SUMIFS(NhatKy_ViPham!J:J, NhatKy_ViPham!E:E, "12_Anh_D", NhatKy_ViPham!F:F, B12, NhatKy_ViPham!C:C, "T11") - SUMIFS(NhatKy_ViPham!K:K, NhatKy_ViPham!E:E, "12_Anh_D", NhatKy_ViPham!F:F, B12, NhatKy_ViPham!C:C, "T11")</f>
        <v>100</v>
      </c>
      <c r="AC12" s="6">
        <f>100 + SUMIFS(NhatKy_ViPham!J:J, NhatKy_ViPham!E:E, "12_Anh_D", NhatKy_ViPham!F:F, B12, NhatKy_ViPham!C:C, "T12") - SUMIFS(NhatKy_ViPham!K:K, NhatKy_ViPham!E:E, "12_Anh_D", NhatKy_ViPham!F:F, B12, NhatKy_ViPham!C:C, "T12")</f>
        <v>100</v>
      </c>
      <c r="AD12" s="6">
        <f>100 + SUMIFS(NhatKy_ViPham!J:J, NhatKy_ViPham!E:E, "12_Anh_D", NhatKy_ViPham!F:F, B12, NhatKy_ViPham!C:C, "T13") - SUMIFS(NhatKy_ViPham!K:K, NhatKy_ViPham!E:E, "12_Anh_D", NhatKy_ViPham!F:F, B12, NhatKy_ViPham!C:C, "T13")</f>
        <v>100</v>
      </c>
      <c r="AE12" s="6">
        <f>100 + SUMIFS(NhatKy_ViPham!J:J, NhatKy_ViPham!E:E, "12_Anh_D", NhatKy_ViPham!F:F, B12, NhatKy_ViPham!C:C, "T14") - SUMIFS(NhatKy_ViPham!K:K, NhatKy_ViPham!E:E, "12_Anh_D", NhatKy_ViPham!F:F, B12, NhatKy_ViPham!C:C, "T14")</f>
        <v>100</v>
      </c>
      <c r="AF12" s="6">
        <f>100 + SUMIFS(NhatKy_ViPham!J:J, NhatKy_ViPham!E:E, "12_Anh_D", NhatKy_ViPham!F:F, B12, NhatKy_ViPham!C:C, "T15") - SUMIFS(NhatKy_ViPham!K:K, NhatKy_ViPham!E:E, "12_Anh_D", NhatKy_ViPham!F:F, B12, NhatKy_ViPham!C:C, "T15")</f>
        <v>100</v>
      </c>
      <c r="AG12" s="6">
        <f>100 + SUMIFS(NhatKy_ViPham!J:J, NhatKy_ViPham!E:E, "12_Anh_D", NhatKy_ViPham!F:F, B12, NhatKy_ViPham!C:C, "T16") - SUMIFS(NhatKy_ViPham!K:K, NhatKy_ViPham!E:E, "12_Anh_D", NhatKy_ViPham!F:F, B12, NhatKy_ViPham!C:C, "T16")</f>
        <v>100</v>
      </c>
      <c r="AH12" s="6">
        <f>100 + SUMIFS(NhatKy_ViPham!J:J, NhatKy_ViPham!E:E, "12_Anh_D", NhatKy_ViPham!F:F, B12, NhatKy_ViPham!C:C, "T17") - SUMIFS(NhatKy_ViPham!K:K, NhatKy_ViPham!E:E, "12_Anh_D", NhatKy_ViPham!F:F, B12, NhatKy_ViPham!C:C, "T17")</f>
        <v>100</v>
      </c>
      <c r="AI12" s="6">
        <f>100 + SUMIFS(NhatKy_ViPham!J:J, NhatKy_ViPham!E:E, "12_Anh_D", NhatKy_ViPham!F:F, B12, NhatKy_ViPham!C:C, "T18") - SUMIFS(NhatKy_ViPham!K:K, NhatKy_ViPham!E:E, "12_Anh_D", NhatKy_ViPham!F:F, B12, NhatKy_ViPham!C:C, "T18")</f>
        <v>100</v>
      </c>
      <c r="AJ12" s="6">
        <f>100 + SUMIFS(NhatKy_ViPham!J:J, NhatKy_ViPham!E:E, "12_Anh_D", NhatKy_ViPham!F:F, B12, NhatKy_ViPham!C:C, "T19") - SUMIFS(NhatKy_ViPham!K:K, NhatKy_ViPham!E:E, "12_Anh_D", NhatKy_ViPham!F:F, B12, NhatKy_ViPham!C:C, "T19")</f>
        <v>100</v>
      </c>
      <c r="AK12" s="6">
        <f>100 + SUMIFS(NhatKy_ViPham!J:J, NhatKy_ViPham!E:E, "12_Anh_D", NhatKy_ViPham!F:F, B12, NhatKy_ViPham!C:C, "T20") - SUMIFS(NhatKy_ViPham!K:K, NhatKy_ViPham!E:E, "12_Anh_D", NhatKy_ViPham!F:F, B12, NhatKy_ViPham!C:C, "T20")</f>
        <v>100</v>
      </c>
      <c r="AL12" s="6">
        <f>100 + SUMIFS(NhatKy_ViPham!J:J, NhatKy_ViPham!E:E, "12_Anh_D", NhatKy_ViPham!F:F, B12, NhatKy_ViPham!C:C, "T21") - SUMIFS(NhatKy_ViPham!K:K, NhatKy_ViPham!E:E, "12_Anh_D", NhatKy_ViPham!F:F, B12, NhatKy_ViPham!C:C, "T21")</f>
        <v>100</v>
      </c>
      <c r="AM12" s="6">
        <f>100 + SUMIFS(NhatKy_ViPham!J:J, NhatKy_ViPham!E:E, "12_Anh_D", NhatKy_ViPham!F:F, B12, NhatKy_ViPham!C:C, "T22") - SUMIFS(NhatKy_ViPham!K:K, NhatKy_ViPham!E:E, "12_Anh_D", NhatKy_ViPham!F:F, B12, NhatKy_ViPham!C:C, "T22")</f>
        <v>100</v>
      </c>
      <c r="AN12" s="6">
        <f>100 + SUMIFS(NhatKy_ViPham!J:J, NhatKy_ViPham!E:E, "12_Anh_D", NhatKy_ViPham!F:F, B12, NhatKy_ViPham!C:C, "T23") - SUMIFS(NhatKy_ViPham!K:K, NhatKy_ViPham!E:E, "12_Anh_D", NhatKy_ViPham!F:F, B12, NhatKy_ViPham!C:C, "T23")</f>
        <v>100</v>
      </c>
      <c r="AO12" s="6">
        <f>100 + SUMIFS(NhatKy_ViPham!J:J, NhatKy_ViPham!E:E, "12_Anh_D", NhatKy_ViPham!F:F, B12, NhatKy_ViPham!C:C, "T24") - SUMIFS(NhatKy_ViPham!K:K, NhatKy_ViPham!E:E, "12_Anh_D", NhatKy_ViPham!F:F, B12, NhatKy_ViPham!C:C, "T24")</f>
        <v>100</v>
      </c>
      <c r="AP12" s="6">
        <f>100 + SUMIFS(NhatKy_ViPham!J:J, NhatKy_ViPham!E:E, "12_Anh_D", NhatKy_ViPham!F:F, B12, NhatKy_ViPham!C:C, "T25") - SUMIFS(NhatKy_ViPham!K:K, NhatKy_ViPham!E:E, "12_Anh_D", NhatKy_ViPham!F:F, B12, NhatKy_ViPham!C:C, "T25")</f>
        <v>100</v>
      </c>
      <c r="AQ12" s="6">
        <f>100 + SUMIFS(NhatKy_ViPham!J:J, NhatKy_ViPham!E:E, "12_Anh_D", NhatKy_ViPham!F:F, B12, NhatKy_ViPham!C:C, "T26") - SUMIFS(NhatKy_ViPham!K:K, NhatKy_ViPham!E:E, "12_Anh_D", NhatKy_ViPham!F:F, B12, NhatKy_ViPham!C:C, "T26")</f>
        <v>100</v>
      </c>
      <c r="AR12" s="6">
        <f>100 + SUMIFS(NhatKy_ViPham!J:J, NhatKy_ViPham!E:E, "12_Anh_D", NhatKy_ViPham!F:F, B12, NhatKy_ViPham!C:C, "T27") - SUMIFS(NhatKy_ViPham!K:K, NhatKy_ViPham!E:E, "12_Anh_D", NhatKy_ViPham!F:F, B12, NhatKy_ViPham!C:C, "T27")</f>
        <v>100</v>
      </c>
      <c r="AS12" s="6">
        <f>100 + SUMIFS(NhatKy_ViPham!J:J, NhatKy_ViPham!E:E, "12_Anh_D", NhatKy_ViPham!F:F, B12, NhatKy_ViPham!C:C, "T28") - SUMIFS(NhatKy_ViPham!K:K, NhatKy_ViPham!E:E, "12_Anh_D", NhatKy_ViPham!F:F, B12, NhatKy_ViPham!C:C, "T28")</f>
        <v>100</v>
      </c>
      <c r="AT12" s="6">
        <f>100 + SUMIFS(NhatKy_ViPham!J:J, NhatKy_ViPham!E:E, "12_Anh_D", NhatKy_ViPham!F:F, B12, NhatKy_ViPham!C:C, "T29") - SUMIFS(NhatKy_ViPham!K:K, NhatKy_ViPham!E:E, "12_Anh_D", NhatKy_ViPham!F:F, B12, NhatKy_ViPham!C:C, "T29")</f>
        <v>100</v>
      </c>
      <c r="AU12" s="6">
        <f>100 + SUMIFS(NhatKy_ViPham!J:J, NhatKy_ViPham!E:E, "12_Anh_D", NhatKy_ViPham!F:F, B12, NhatKy_ViPham!C:C, "T30") - SUMIFS(NhatKy_ViPham!K:K, NhatKy_ViPham!E:E, "12_Anh_D", NhatKy_ViPham!F:F, B12, NhatKy_ViPham!C:C, "T30")</f>
        <v>100</v>
      </c>
      <c r="AV12" s="6">
        <f>100 + SUMIFS(NhatKy_ViPham!J:J, NhatKy_ViPham!E:E, "12_Anh_D", NhatKy_ViPham!F:F, B12, NhatKy_ViPham!C:C, "T31") - SUMIFS(NhatKy_ViPham!K:K, NhatKy_ViPham!E:E, "12_Anh_D", NhatKy_ViPham!F:F, B12, NhatKy_ViPham!C:C, "T31")</f>
        <v>100</v>
      </c>
      <c r="AW12" s="6">
        <f>100 + SUMIFS(NhatKy_ViPham!J:J, NhatKy_ViPham!E:E, "12_Anh_D", NhatKy_ViPham!F:F, B12, NhatKy_ViPham!C:C, "T32") - SUMIFS(NhatKy_ViPham!K:K, NhatKy_ViPham!E:E, "12_Anh_D", NhatKy_ViPham!F:F, B12, NhatKy_ViPham!C:C, "T32")</f>
        <v>100</v>
      </c>
      <c r="AX12" s="6">
        <f>100 + SUMIFS(NhatKy_ViPham!J:J, NhatKy_ViPham!E:E, "12_Anh_D", NhatKy_ViPham!F:F, B12, NhatKy_ViPham!C:C, "T33") - SUMIFS(NhatKy_ViPham!K:K, NhatKy_ViPham!E:E, "12_Anh_D", NhatKy_ViPham!F:F, B12, NhatKy_ViPham!C:C, "T33")</f>
        <v>100</v>
      </c>
      <c r="AY12" s="6">
        <f>100 + SUMIFS(NhatKy_ViPham!J:J, NhatKy_ViPham!E:E, "12_Anh_D", NhatKy_ViPham!F:F, B12, NhatKy_ViPham!C:C, "T34") - SUMIFS(NhatKy_ViPham!K:K, NhatKy_ViPham!E:E, "12_Anh_D", NhatKy_ViPham!F:F, B12, NhatKy_ViPham!C:C, "T34")</f>
        <v>100</v>
      </c>
      <c r="AZ12" s="6">
        <f>100 + SUMIFS(NhatKy_ViPham!J:J, NhatKy_ViPham!E:E, "12_Anh_D", NhatKy_ViPham!F:F, B12, NhatKy_ViPham!C:C, "T35") - SUMIFS(NhatKy_ViPham!K:K, NhatKy_ViPham!E:E, "12_Anh_D", NhatKy_ViPham!F:F, B12, NhatKy_ViPham!C:C, "T35")</f>
        <v>100</v>
      </c>
      <c r="BA12" s="12">
        <f t="shared" si="0"/>
        <v>100</v>
      </c>
      <c r="BB12" s="11" t="s">
        <v>430</v>
      </c>
      <c r="BC12" s="16" t="str">
        <f t="shared" si="1"/>
        <v>Tốt</v>
      </c>
      <c r="BD12" s="15" t="str">
        <f t="shared" si="2"/>
        <v>🟢 BÌNH THƯỜNG</v>
      </c>
    </row>
    <row r="13" spans="1:56" x14ac:dyDescent="0.25">
      <c r="A13" s="4">
        <v>5</v>
      </c>
      <c r="B13" s="10" t="s">
        <v>3034</v>
      </c>
      <c r="C13" s="4" t="s">
        <v>2388</v>
      </c>
      <c r="D13" s="4" t="s">
        <v>435</v>
      </c>
      <c r="E13" s="11" t="s">
        <v>430</v>
      </c>
      <c r="F13" s="7">
        <f>SUMIFS(NhatKy_ViPham!K:K, NhatKy_ViPham!E:E, "12_Anh_D", NhatKy_ViPham!F:F, B13, NhatKy_ViPham!H:H, "L01")</f>
        <v>0</v>
      </c>
      <c r="G13" s="7">
        <f>SUMIFS(NhatKy_ViPham!K:K, NhatKy_ViPham!E:E, "12_Anh_D", NhatKy_ViPham!F:F, B13, NhatKy_ViPham!H:H, "L02")</f>
        <v>0</v>
      </c>
      <c r="H13" s="7">
        <f>SUMIFS(NhatKy_ViPham!K:K, NhatKy_ViPham!E:E, "12_Anh_D", NhatKy_ViPham!F:F, B13, NhatKy_ViPham!H:H, "L03")</f>
        <v>0</v>
      </c>
      <c r="I13" s="7">
        <f>SUMIFS(NhatKy_ViPham!K:K, NhatKy_ViPham!E:E, "12_Anh_D", NhatKy_ViPham!F:F, B13, NhatKy_ViPham!H:H, "L04")</f>
        <v>0</v>
      </c>
      <c r="J13" s="7">
        <f>SUMIFS(NhatKy_ViPham!K:K, NhatKy_ViPham!E:E, "12_Anh_D", NhatKy_ViPham!F:F, B13, NhatKy_ViPham!H:H, "L05")</f>
        <v>0</v>
      </c>
      <c r="K13" s="7">
        <f>SUMIFS(NhatKy_ViPham!K:K, NhatKy_ViPham!E:E, "12_Anh_D", NhatKy_ViPham!F:F, B13, NhatKy_ViPham!H:H, "L06")</f>
        <v>0</v>
      </c>
      <c r="L13" s="7">
        <f>SUMIFS(NhatKy_ViPham!K:K, NhatKy_ViPham!E:E, "12_Anh_D", NhatKy_ViPham!F:F, B13, NhatKy_ViPham!H:H, "L07")</f>
        <v>0</v>
      </c>
      <c r="M13" s="7">
        <f>SUMIFS(NhatKy_ViPham!K:K, NhatKy_ViPham!E:E, "12_Anh_D", NhatKy_ViPham!F:F, B13, NhatKy_ViPham!H:H, "L08")</f>
        <v>0</v>
      </c>
      <c r="N13" s="7">
        <f>SUMIFS(NhatKy_ViPham!K:K, NhatKy_ViPham!E:E, "12_Anh_D", NhatKy_ViPham!F:F, B13, NhatKy_ViPham!H:H, "L09")</f>
        <v>0</v>
      </c>
      <c r="O13" s="7">
        <f>SUMIFS(NhatKy_ViPham!K:K, NhatKy_ViPham!E:E, "12_Anh_D", NhatKy_ViPham!F:F, B13, NhatKy_ViPham!H:H, "L10")</f>
        <v>0</v>
      </c>
      <c r="P13" s="12">
        <f>SUMIFS(NhatKy_ViPham!J:J, NhatKy_ViPham!E:E, "12_Anh_D", NhatKy_ViPham!F:F, B13)</f>
        <v>0</v>
      </c>
      <c r="Q13" s="13">
        <f>SUMIFS(NhatKy_ViPham!K:K, NhatKy_ViPham!E:E, "12_Anh_D", NhatKy_ViPham!F:F, B13)</f>
        <v>0</v>
      </c>
      <c r="R13" s="7">
        <f>100 + SUMIFS(NhatKy_ViPham!J:J, NhatKy_ViPham!E:E, "12_Anh_D", NhatKy_ViPham!F:F, B13, NhatKy_ViPham!C:C, "T1") - SUMIFS(NhatKy_ViPham!K:K, NhatKy_ViPham!E:E, "12_Anh_D", NhatKy_ViPham!F:F, B13, NhatKy_ViPham!C:C, "T1")</f>
        <v>100</v>
      </c>
      <c r="S13" s="7">
        <f>100 + SUMIFS(NhatKy_ViPham!J:J, NhatKy_ViPham!E:E, "12_Anh_D", NhatKy_ViPham!F:F, B13, NhatKy_ViPham!C:C, "T2") - SUMIFS(NhatKy_ViPham!K:K, NhatKy_ViPham!E:E, "12_Anh_D", NhatKy_ViPham!F:F, B13, NhatKy_ViPham!C:C, "T2")</f>
        <v>100</v>
      </c>
      <c r="T13" s="7">
        <f>100 + SUMIFS(NhatKy_ViPham!J:J, NhatKy_ViPham!E:E, "12_Anh_D", NhatKy_ViPham!F:F, B13, NhatKy_ViPham!C:C, "T3") - SUMIFS(NhatKy_ViPham!K:K, NhatKy_ViPham!E:E, "12_Anh_D", NhatKy_ViPham!F:F, B13, NhatKy_ViPham!C:C, "T3")</f>
        <v>100</v>
      </c>
      <c r="U13" s="7">
        <f>100 + SUMIFS(NhatKy_ViPham!J:J, NhatKy_ViPham!E:E, "12_Anh_D", NhatKy_ViPham!F:F, B13, NhatKy_ViPham!C:C, "T4") - SUMIFS(NhatKy_ViPham!K:K, NhatKy_ViPham!E:E, "12_Anh_D", NhatKy_ViPham!F:F, B13, NhatKy_ViPham!C:C, "T4")</f>
        <v>100</v>
      </c>
      <c r="V13" s="7">
        <f>100 + SUMIFS(NhatKy_ViPham!J:J, NhatKy_ViPham!E:E, "12_Anh_D", NhatKy_ViPham!F:F, B13, NhatKy_ViPham!C:C, "T5") - SUMIFS(NhatKy_ViPham!K:K, NhatKy_ViPham!E:E, "12_Anh_D", NhatKy_ViPham!F:F, B13, NhatKy_ViPham!C:C, "T5")</f>
        <v>100</v>
      </c>
      <c r="W13" s="7">
        <f>100 + SUMIFS(NhatKy_ViPham!J:J, NhatKy_ViPham!E:E, "12_Anh_D", NhatKy_ViPham!F:F, B13, NhatKy_ViPham!C:C, "T6") - SUMIFS(NhatKy_ViPham!K:K, NhatKy_ViPham!E:E, "12_Anh_D", NhatKy_ViPham!F:F, B13, NhatKy_ViPham!C:C, "T6")</f>
        <v>100</v>
      </c>
      <c r="X13" s="7">
        <f>100 + SUMIFS(NhatKy_ViPham!J:J, NhatKy_ViPham!E:E, "12_Anh_D", NhatKy_ViPham!F:F, B13, NhatKy_ViPham!C:C, "T7") - SUMIFS(NhatKy_ViPham!K:K, NhatKy_ViPham!E:E, "12_Anh_D", NhatKy_ViPham!F:F, B13, NhatKy_ViPham!C:C, "T7")</f>
        <v>100</v>
      </c>
      <c r="Y13" s="7">
        <f>100 + SUMIFS(NhatKy_ViPham!J:J, NhatKy_ViPham!E:E, "12_Anh_D", NhatKy_ViPham!F:F, B13, NhatKy_ViPham!C:C, "T8") - SUMIFS(NhatKy_ViPham!K:K, NhatKy_ViPham!E:E, "12_Anh_D", NhatKy_ViPham!F:F, B13, NhatKy_ViPham!C:C, "T8")</f>
        <v>100</v>
      </c>
      <c r="Z13" s="7">
        <f>100 + SUMIFS(NhatKy_ViPham!J:J, NhatKy_ViPham!E:E, "12_Anh_D", NhatKy_ViPham!F:F, B13, NhatKy_ViPham!C:C, "T9") - SUMIFS(NhatKy_ViPham!K:K, NhatKy_ViPham!E:E, "12_Anh_D", NhatKy_ViPham!F:F, B13, NhatKy_ViPham!C:C, "T9")</f>
        <v>100</v>
      </c>
      <c r="AA13" s="7">
        <f>100 + SUMIFS(NhatKy_ViPham!J:J, NhatKy_ViPham!E:E, "12_Anh_D", NhatKy_ViPham!F:F, B13, NhatKy_ViPham!C:C, "T10") - SUMIFS(NhatKy_ViPham!K:K, NhatKy_ViPham!E:E, "12_Anh_D", NhatKy_ViPham!F:F, B13, NhatKy_ViPham!C:C, "T10")</f>
        <v>100</v>
      </c>
      <c r="AB13" s="7">
        <f>100 + SUMIFS(NhatKy_ViPham!J:J, NhatKy_ViPham!E:E, "12_Anh_D", NhatKy_ViPham!F:F, B13, NhatKy_ViPham!C:C, "T11") - SUMIFS(NhatKy_ViPham!K:K, NhatKy_ViPham!E:E, "12_Anh_D", NhatKy_ViPham!F:F, B13, NhatKy_ViPham!C:C, "T11")</f>
        <v>100</v>
      </c>
      <c r="AC13" s="7">
        <f>100 + SUMIFS(NhatKy_ViPham!J:J, NhatKy_ViPham!E:E, "12_Anh_D", NhatKy_ViPham!F:F, B13, NhatKy_ViPham!C:C, "T12") - SUMIFS(NhatKy_ViPham!K:K, NhatKy_ViPham!E:E, "12_Anh_D", NhatKy_ViPham!F:F, B13, NhatKy_ViPham!C:C, "T12")</f>
        <v>100</v>
      </c>
      <c r="AD13" s="7">
        <f>100 + SUMIFS(NhatKy_ViPham!J:J, NhatKy_ViPham!E:E, "12_Anh_D", NhatKy_ViPham!F:F, B13, NhatKy_ViPham!C:C, "T13") - SUMIFS(NhatKy_ViPham!K:K, NhatKy_ViPham!E:E, "12_Anh_D", NhatKy_ViPham!F:F, B13, NhatKy_ViPham!C:C, "T13")</f>
        <v>100</v>
      </c>
      <c r="AE13" s="7">
        <f>100 + SUMIFS(NhatKy_ViPham!J:J, NhatKy_ViPham!E:E, "12_Anh_D", NhatKy_ViPham!F:F, B13, NhatKy_ViPham!C:C, "T14") - SUMIFS(NhatKy_ViPham!K:K, NhatKy_ViPham!E:E, "12_Anh_D", NhatKy_ViPham!F:F, B13, NhatKy_ViPham!C:C, "T14")</f>
        <v>100</v>
      </c>
      <c r="AF13" s="7">
        <f>100 + SUMIFS(NhatKy_ViPham!J:J, NhatKy_ViPham!E:E, "12_Anh_D", NhatKy_ViPham!F:F, B13, NhatKy_ViPham!C:C, "T15") - SUMIFS(NhatKy_ViPham!K:K, NhatKy_ViPham!E:E, "12_Anh_D", NhatKy_ViPham!F:F, B13, NhatKy_ViPham!C:C, "T15")</f>
        <v>100</v>
      </c>
      <c r="AG13" s="7">
        <f>100 + SUMIFS(NhatKy_ViPham!J:J, NhatKy_ViPham!E:E, "12_Anh_D", NhatKy_ViPham!F:F, B13, NhatKy_ViPham!C:C, "T16") - SUMIFS(NhatKy_ViPham!K:K, NhatKy_ViPham!E:E, "12_Anh_D", NhatKy_ViPham!F:F, B13, NhatKy_ViPham!C:C, "T16")</f>
        <v>100</v>
      </c>
      <c r="AH13" s="7">
        <f>100 + SUMIFS(NhatKy_ViPham!J:J, NhatKy_ViPham!E:E, "12_Anh_D", NhatKy_ViPham!F:F, B13, NhatKy_ViPham!C:C, "T17") - SUMIFS(NhatKy_ViPham!K:K, NhatKy_ViPham!E:E, "12_Anh_D", NhatKy_ViPham!F:F, B13, NhatKy_ViPham!C:C, "T17")</f>
        <v>100</v>
      </c>
      <c r="AI13" s="7">
        <f>100 + SUMIFS(NhatKy_ViPham!J:J, NhatKy_ViPham!E:E, "12_Anh_D", NhatKy_ViPham!F:F, B13, NhatKy_ViPham!C:C, "T18") - SUMIFS(NhatKy_ViPham!K:K, NhatKy_ViPham!E:E, "12_Anh_D", NhatKy_ViPham!F:F, B13, NhatKy_ViPham!C:C, "T18")</f>
        <v>100</v>
      </c>
      <c r="AJ13" s="7">
        <f>100 + SUMIFS(NhatKy_ViPham!J:J, NhatKy_ViPham!E:E, "12_Anh_D", NhatKy_ViPham!F:F, B13, NhatKy_ViPham!C:C, "T19") - SUMIFS(NhatKy_ViPham!K:K, NhatKy_ViPham!E:E, "12_Anh_D", NhatKy_ViPham!F:F, B13, NhatKy_ViPham!C:C, "T19")</f>
        <v>100</v>
      </c>
      <c r="AK13" s="7">
        <f>100 + SUMIFS(NhatKy_ViPham!J:J, NhatKy_ViPham!E:E, "12_Anh_D", NhatKy_ViPham!F:F, B13, NhatKy_ViPham!C:C, "T20") - SUMIFS(NhatKy_ViPham!K:K, NhatKy_ViPham!E:E, "12_Anh_D", NhatKy_ViPham!F:F, B13, NhatKy_ViPham!C:C, "T20")</f>
        <v>100</v>
      </c>
      <c r="AL13" s="7">
        <f>100 + SUMIFS(NhatKy_ViPham!J:J, NhatKy_ViPham!E:E, "12_Anh_D", NhatKy_ViPham!F:F, B13, NhatKy_ViPham!C:C, "T21") - SUMIFS(NhatKy_ViPham!K:K, NhatKy_ViPham!E:E, "12_Anh_D", NhatKy_ViPham!F:F, B13, NhatKy_ViPham!C:C, "T21")</f>
        <v>100</v>
      </c>
      <c r="AM13" s="7">
        <f>100 + SUMIFS(NhatKy_ViPham!J:J, NhatKy_ViPham!E:E, "12_Anh_D", NhatKy_ViPham!F:F, B13, NhatKy_ViPham!C:C, "T22") - SUMIFS(NhatKy_ViPham!K:K, NhatKy_ViPham!E:E, "12_Anh_D", NhatKy_ViPham!F:F, B13, NhatKy_ViPham!C:C, "T22")</f>
        <v>100</v>
      </c>
      <c r="AN13" s="7">
        <f>100 + SUMIFS(NhatKy_ViPham!J:J, NhatKy_ViPham!E:E, "12_Anh_D", NhatKy_ViPham!F:F, B13, NhatKy_ViPham!C:C, "T23") - SUMIFS(NhatKy_ViPham!K:K, NhatKy_ViPham!E:E, "12_Anh_D", NhatKy_ViPham!F:F, B13, NhatKy_ViPham!C:C, "T23")</f>
        <v>100</v>
      </c>
      <c r="AO13" s="7">
        <f>100 + SUMIFS(NhatKy_ViPham!J:J, NhatKy_ViPham!E:E, "12_Anh_D", NhatKy_ViPham!F:F, B13, NhatKy_ViPham!C:C, "T24") - SUMIFS(NhatKy_ViPham!K:K, NhatKy_ViPham!E:E, "12_Anh_D", NhatKy_ViPham!F:F, B13, NhatKy_ViPham!C:C, "T24")</f>
        <v>100</v>
      </c>
      <c r="AP13" s="7">
        <f>100 + SUMIFS(NhatKy_ViPham!J:J, NhatKy_ViPham!E:E, "12_Anh_D", NhatKy_ViPham!F:F, B13, NhatKy_ViPham!C:C, "T25") - SUMIFS(NhatKy_ViPham!K:K, NhatKy_ViPham!E:E, "12_Anh_D", NhatKy_ViPham!F:F, B13, NhatKy_ViPham!C:C, "T25")</f>
        <v>100</v>
      </c>
      <c r="AQ13" s="7">
        <f>100 + SUMIFS(NhatKy_ViPham!J:J, NhatKy_ViPham!E:E, "12_Anh_D", NhatKy_ViPham!F:F, B13, NhatKy_ViPham!C:C, "T26") - SUMIFS(NhatKy_ViPham!K:K, NhatKy_ViPham!E:E, "12_Anh_D", NhatKy_ViPham!F:F, B13, NhatKy_ViPham!C:C, "T26")</f>
        <v>100</v>
      </c>
      <c r="AR13" s="7">
        <f>100 + SUMIFS(NhatKy_ViPham!J:J, NhatKy_ViPham!E:E, "12_Anh_D", NhatKy_ViPham!F:F, B13, NhatKy_ViPham!C:C, "T27") - SUMIFS(NhatKy_ViPham!K:K, NhatKy_ViPham!E:E, "12_Anh_D", NhatKy_ViPham!F:F, B13, NhatKy_ViPham!C:C, "T27")</f>
        <v>100</v>
      </c>
      <c r="AS13" s="7">
        <f>100 + SUMIFS(NhatKy_ViPham!J:J, NhatKy_ViPham!E:E, "12_Anh_D", NhatKy_ViPham!F:F, B13, NhatKy_ViPham!C:C, "T28") - SUMIFS(NhatKy_ViPham!K:K, NhatKy_ViPham!E:E, "12_Anh_D", NhatKy_ViPham!F:F, B13, NhatKy_ViPham!C:C, "T28")</f>
        <v>100</v>
      </c>
      <c r="AT13" s="7">
        <f>100 + SUMIFS(NhatKy_ViPham!J:J, NhatKy_ViPham!E:E, "12_Anh_D", NhatKy_ViPham!F:F, B13, NhatKy_ViPham!C:C, "T29") - SUMIFS(NhatKy_ViPham!K:K, NhatKy_ViPham!E:E, "12_Anh_D", NhatKy_ViPham!F:F, B13, NhatKy_ViPham!C:C, "T29")</f>
        <v>100</v>
      </c>
      <c r="AU13" s="7">
        <f>100 + SUMIFS(NhatKy_ViPham!J:J, NhatKy_ViPham!E:E, "12_Anh_D", NhatKy_ViPham!F:F, B13, NhatKy_ViPham!C:C, "T30") - SUMIFS(NhatKy_ViPham!K:K, NhatKy_ViPham!E:E, "12_Anh_D", NhatKy_ViPham!F:F, B13, NhatKy_ViPham!C:C, "T30")</f>
        <v>100</v>
      </c>
      <c r="AV13" s="7">
        <f>100 + SUMIFS(NhatKy_ViPham!J:J, NhatKy_ViPham!E:E, "12_Anh_D", NhatKy_ViPham!F:F, B13, NhatKy_ViPham!C:C, "T31") - SUMIFS(NhatKy_ViPham!K:K, NhatKy_ViPham!E:E, "12_Anh_D", NhatKy_ViPham!F:F, B13, NhatKy_ViPham!C:C, "T31")</f>
        <v>100</v>
      </c>
      <c r="AW13" s="7">
        <f>100 + SUMIFS(NhatKy_ViPham!J:J, NhatKy_ViPham!E:E, "12_Anh_D", NhatKy_ViPham!F:F, B13, NhatKy_ViPham!C:C, "T32") - SUMIFS(NhatKy_ViPham!K:K, NhatKy_ViPham!E:E, "12_Anh_D", NhatKy_ViPham!F:F, B13, NhatKy_ViPham!C:C, "T32")</f>
        <v>100</v>
      </c>
      <c r="AX13" s="7">
        <f>100 + SUMIFS(NhatKy_ViPham!J:J, NhatKy_ViPham!E:E, "12_Anh_D", NhatKy_ViPham!F:F, B13, NhatKy_ViPham!C:C, "T33") - SUMIFS(NhatKy_ViPham!K:K, NhatKy_ViPham!E:E, "12_Anh_D", NhatKy_ViPham!F:F, B13, NhatKy_ViPham!C:C, "T33")</f>
        <v>100</v>
      </c>
      <c r="AY13" s="7">
        <f>100 + SUMIFS(NhatKy_ViPham!J:J, NhatKy_ViPham!E:E, "12_Anh_D", NhatKy_ViPham!F:F, B13, NhatKy_ViPham!C:C, "T34") - SUMIFS(NhatKy_ViPham!K:K, NhatKy_ViPham!E:E, "12_Anh_D", NhatKy_ViPham!F:F, B13, NhatKy_ViPham!C:C, "T34")</f>
        <v>100</v>
      </c>
      <c r="AZ13" s="7">
        <f>100 + SUMIFS(NhatKy_ViPham!J:J, NhatKy_ViPham!E:E, "12_Anh_D", NhatKy_ViPham!F:F, B13, NhatKy_ViPham!C:C, "T35") - SUMIFS(NhatKy_ViPham!K:K, NhatKy_ViPham!E:E, "12_Anh_D", NhatKy_ViPham!F:F, B13, NhatKy_ViPham!C:C, "T35")</f>
        <v>100</v>
      </c>
      <c r="BA13" s="12">
        <f t="shared" si="0"/>
        <v>100</v>
      </c>
      <c r="BB13" s="11" t="s">
        <v>430</v>
      </c>
      <c r="BC13" s="14" t="str">
        <f t="shared" si="1"/>
        <v>Tốt</v>
      </c>
      <c r="BD13" s="10" t="str">
        <f t="shared" si="2"/>
        <v>🟢 BÌNH THƯỜNG</v>
      </c>
    </row>
    <row r="14" spans="1:56" x14ac:dyDescent="0.25">
      <c r="A14" s="5">
        <v>6</v>
      </c>
      <c r="B14" s="15" t="s">
        <v>3035</v>
      </c>
      <c r="C14" s="5" t="s">
        <v>2537</v>
      </c>
      <c r="D14" s="5" t="s">
        <v>435</v>
      </c>
      <c r="E14" s="11" t="s">
        <v>430</v>
      </c>
      <c r="F14" s="6">
        <f>SUMIFS(NhatKy_ViPham!K:K, NhatKy_ViPham!E:E, "12_Anh_D", NhatKy_ViPham!F:F, B14, NhatKy_ViPham!H:H, "L01")</f>
        <v>0</v>
      </c>
      <c r="G14" s="6">
        <f>SUMIFS(NhatKy_ViPham!K:K, NhatKy_ViPham!E:E, "12_Anh_D", NhatKy_ViPham!F:F, B14, NhatKy_ViPham!H:H, "L02")</f>
        <v>0</v>
      </c>
      <c r="H14" s="6">
        <f>SUMIFS(NhatKy_ViPham!K:K, NhatKy_ViPham!E:E, "12_Anh_D", NhatKy_ViPham!F:F, B14, NhatKy_ViPham!H:H, "L03")</f>
        <v>0</v>
      </c>
      <c r="I14" s="6">
        <f>SUMIFS(NhatKy_ViPham!K:K, NhatKy_ViPham!E:E, "12_Anh_D", NhatKy_ViPham!F:F, B14, NhatKy_ViPham!H:H, "L04")</f>
        <v>0</v>
      </c>
      <c r="J14" s="6">
        <f>SUMIFS(NhatKy_ViPham!K:K, NhatKy_ViPham!E:E, "12_Anh_D", NhatKy_ViPham!F:F, B14, NhatKy_ViPham!H:H, "L05")</f>
        <v>0</v>
      </c>
      <c r="K14" s="6">
        <f>SUMIFS(NhatKy_ViPham!K:K, NhatKy_ViPham!E:E, "12_Anh_D", NhatKy_ViPham!F:F, B14, NhatKy_ViPham!H:H, "L06")</f>
        <v>0</v>
      </c>
      <c r="L14" s="6">
        <f>SUMIFS(NhatKy_ViPham!K:K, NhatKy_ViPham!E:E, "12_Anh_D", NhatKy_ViPham!F:F, B14, NhatKy_ViPham!H:H, "L07")</f>
        <v>0</v>
      </c>
      <c r="M14" s="6">
        <f>SUMIFS(NhatKy_ViPham!K:K, NhatKy_ViPham!E:E, "12_Anh_D", NhatKy_ViPham!F:F, B14, NhatKy_ViPham!H:H, "L08")</f>
        <v>0</v>
      </c>
      <c r="N14" s="6">
        <f>SUMIFS(NhatKy_ViPham!K:K, NhatKy_ViPham!E:E, "12_Anh_D", NhatKy_ViPham!F:F, B14, NhatKy_ViPham!H:H, "L09")</f>
        <v>0</v>
      </c>
      <c r="O14" s="6">
        <f>SUMIFS(NhatKy_ViPham!K:K, NhatKy_ViPham!E:E, "12_Anh_D", NhatKy_ViPham!F:F, B14, NhatKy_ViPham!H:H, "L10")</f>
        <v>0</v>
      </c>
      <c r="P14" s="12">
        <f>SUMIFS(NhatKy_ViPham!J:J, NhatKy_ViPham!E:E, "12_Anh_D", NhatKy_ViPham!F:F, B14)</f>
        <v>0</v>
      </c>
      <c r="Q14" s="13">
        <f>SUMIFS(NhatKy_ViPham!K:K, NhatKy_ViPham!E:E, "12_Anh_D", NhatKy_ViPham!F:F, B14)</f>
        <v>0</v>
      </c>
      <c r="R14" s="6">
        <f>100 + SUMIFS(NhatKy_ViPham!J:J, NhatKy_ViPham!E:E, "12_Anh_D", NhatKy_ViPham!F:F, B14, NhatKy_ViPham!C:C, "T1") - SUMIFS(NhatKy_ViPham!K:K, NhatKy_ViPham!E:E, "12_Anh_D", NhatKy_ViPham!F:F, B14, NhatKy_ViPham!C:C, "T1")</f>
        <v>100</v>
      </c>
      <c r="S14" s="6">
        <f>100 + SUMIFS(NhatKy_ViPham!J:J, NhatKy_ViPham!E:E, "12_Anh_D", NhatKy_ViPham!F:F, B14, NhatKy_ViPham!C:C, "T2") - SUMIFS(NhatKy_ViPham!K:K, NhatKy_ViPham!E:E, "12_Anh_D", NhatKy_ViPham!F:F, B14, NhatKy_ViPham!C:C, "T2")</f>
        <v>100</v>
      </c>
      <c r="T14" s="6">
        <f>100 + SUMIFS(NhatKy_ViPham!J:J, NhatKy_ViPham!E:E, "12_Anh_D", NhatKy_ViPham!F:F, B14, NhatKy_ViPham!C:C, "T3") - SUMIFS(NhatKy_ViPham!K:K, NhatKy_ViPham!E:E, "12_Anh_D", NhatKy_ViPham!F:F, B14, NhatKy_ViPham!C:C, "T3")</f>
        <v>100</v>
      </c>
      <c r="U14" s="6">
        <f>100 + SUMIFS(NhatKy_ViPham!J:J, NhatKy_ViPham!E:E, "12_Anh_D", NhatKy_ViPham!F:F, B14, NhatKy_ViPham!C:C, "T4") - SUMIFS(NhatKy_ViPham!K:K, NhatKy_ViPham!E:E, "12_Anh_D", NhatKy_ViPham!F:F, B14, NhatKy_ViPham!C:C, "T4")</f>
        <v>100</v>
      </c>
      <c r="V14" s="6">
        <f>100 + SUMIFS(NhatKy_ViPham!J:J, NhatKy_ViPham!E:E, "12_Anh_D", NhatKy_ViPham!F:F, B14, NhatKy_ViPham!C:C, "T5") - SUMIFS(NhatKy_ViPham!K:K, NhatKy_ViPham!E:E, "12_Anh_D", NhatKy_ViPham!F:F, B14, NhatKy_ViPham!C:C, "T5")</f>
        <v>100</v>
      </c>
      <c r="W14" s="6">
        <f>100 + SUMIFS(NhatKy_ViPham!J:J, NhatKy_ViPham!E:E, "12_Anh_D", NhatKy_ViPham!F:F, B14, NhatKy_ViPham!C:C, "T6") - SUMIFS(NhatKy_ViPham!K:K, NhatKy_ViPham!E:E, "12_Anh_D", NhatKy_ViPham!F:F, B14, NhatKy_ViPham!C:C, "T6")</f>
        <v>100</v>
      </c>
      <c r="X14" s="6">
        <f>100 + SUMIFS(NhatKy_ViPham!J:J, NhatKy_ViPham!E:E, "12_Anh_D", NhatKy_ViPham!F:F, B14, NhatKy_ViPham!C:C, "T7") - SUMIFS(NhatKy_ViPham!K:K, NhatKy_ViPham!E:E, "12_Anh_D", NhatKy_ViPham!F:F, B14, NhatKy_ViPham!C:C, "T7")</f>
        <v>100</v>
      </c>
      <c r="Y14" s="6">
        <f>100 + SUMIFS(NhatKy_ViPham!J:J, NhatKy_ViPham!E:E, "12_Anh_D", NhatKy_ViPham!F:F, B14, NhatKy_ViPham!C:C, "T8") - SUMIFS(NhatKy_ViPham!K:K, NhatKy_ViPham!E:E, "12_Anh_D", NhatKy_ViPham!F:F, B14, NhatKy_ViPham!C:C, "T8")</f>
        <v>100</v>
      </c>
      <c r="Z14" s="6">
        <f>100 + SUMIFS(NhatKy_ViPham!J:J, NhatKy_ViPham!E:E, "12_Anh_D", NhatKy_ViPham!F:F, B14, NhatKy_ViPham!C:C, "T9") - SUMIFS(NhatKy_ViPham!K:K, NhatKy_ViPham!E:E, "12_Anh_D", NhatKy_ViPham!F:F, B14, NhatKy_ViPham!C:C, "T9")</f>
        <v>100</v>
      </c>
      <c r="AA14" s="6">
        <f>100 + SUMIFS(NhatKy_ViPham!J:J, NhatKy_ViPham!E:E, "12_Anh_D", NhatKy_ViPham!F:F, B14, NhatKy_ViPham!C:C, "T10") - SUMIFS(NhatKy_ViPham!K:K, NhatKy_ViPham!E:E, "12_Anh_D", NhatKy_ViPham!F:F, B14, NhatKy_ViPham!C:C, "T10")</f>
        <v>100</v>
      </c>
      <c r="AB14" s="6">
        <f>100 + SUMIFS(NhatKy_ViPham!J:J, NhatKy_ViPham!E:E, "12_Anh_D", NhatKy_ViPham!F:F, B14, NhatKy_ViPham!C:C, "T11") - SUMIFS(NhatKy_ViPham!K:K, NhatKy_ViPham!E:E, "12_Anh_D", NhatKy_ViPham!F:F, B14, NhatKy_ViPham!C:C, "T11")</f>
        <v>100</v>
      </c>
      <c r="AC14" s="6">
        <f>100 + SUMIFS(NhatKy_ViPham!J:J, NhatKy_ViPham!E:E, "12_Anh_D", NhatKy_ViPham!F:F, B14, NhatKy_ViPham!C:C, "T12") - SUMIFS(NhatKy_ViPham!K:K, NhatKy_ViPham!E:E, "12_Anh_D", NhatKy_ViPham!F:F, B14, NhatKy_ViPham!C:C, "T12")</f>
        <v>100</v>
      </c>
      <c r="AD14" s="6">
        <f>100 + SUMIFS(NhatKy_ViPham!J:J, NhatKy_ViPham!E:E, "12_Anh_D", NhatKy_ViPham!F:F, B14, NhatKy_ViPham!C:C, "T13") - SUMIFS(NhatKy_ViPham!K:K, NhatKy_ViPham!E:E, "12_Anh_D", NhatKy_ViPham!F:F, B14, NhatKy_ViPham!C:C, "T13")</f>
        <v>100</v>
      </c>
      <c r="AE14" s="6">
        <f>100 + SUMIFS(NhatKy_ViPham!J:J, NhatKy_ViPham!E:E, "12_Anh_D", NhatKy_ViPham!F:F, B14, NhatKy_ViPham!C:C, "T14") - SUMIFS(NhatKy_ViPham!K:K, NhatKy_ViPham!E:E, "12_Anh_D", NhatKy_ViPham!F:F, B14, NhatKy_ViPham!C:C, "T14")</f>
        <v>100</v>
      </c>
      <c r="AF14" s="6">
        <f>100 + SUMIFS(NhatKy_ViPham!J:J, NhatKy_ViPham!E:E, "12_Anh_D", NhatKy_ViPham!F:F, B14, NhatKy_ViPham!C:C, "T15") - SUMIFS(NhatKy_ViPham!K:K, NhatKy_ViPham!E:E, "12_Anh_D", NhatKy_ViPham!F:F, B14, NhatKy_ViPham!C:C, "T15")</f>
        <v>100</v>
      </c>
      <c r="AG14" s="6">
        <f>100 + SUMIFS(NhatKy_ViPham!J:J, NhatKy_ViPham!E:E, "12_Anh_D", NhatKy_ViPham!F:F, B14, NhatKy_ViPham!C:C, "T16") - SUMIFS(NhatKy_ViPham!K:K, NhatKy_ViPham!E:E, "12_Anh_D", NhatKy_ViPham!F:F, B14, NhatKy_ViPham!C:C, "T16")</f>
        <v>100</v>
      </c>
      <c r="AH14" s="6">
        <f>100 + SUMIFS(NhatKy_ViPham!J:J, NhatKy_ViPham!E:E, "12_Anh_D", NhatKy_ViPham!F:F, B14, NhatKy_ViPham!C:C, "T17") - SUMIFS(NhatKy_ViPham!K:K, NhatKy_ViPham!E:E, "12_Anh_D", NhatKy_ViPham!F:F, B14, NhatKy_ViPham!C:C, "T17")</f>
        <v>100</v>
      </c>
      <c r="AI14" s="6">
        <f>100 + SUMIFS(NhatKy_ViPham!J:J, NhatKy_ViPham!E:E, "12_Anh_D", NhatKy_ViPham!F:F, B14, NhatKy_ViPham!C:C, "T18") - SUMIFS(NhatKy_ViPham!K:K, NhatKy_ViPham!E:E, "12_Anh_D", NhatKy_ViPham!F:F, B14, NhatKy_ViPham!C:C, "T18")</f>
        <v>100</v>
      </c>
      <c r="AJ14" s="6">
        <f>100 + SUMIFS(NhatKy_ViPham!J:J, NhatKy_ViPham!E:E, "12_Anh_D", NhatKy_ViPham!F:F, B14, NhatKy_ViPham!C:C, "T19") - SUMIFS(NhatKy_ViPham!K:K, NhatKy_ViPham!E:E, "12_Anh_D", NhatKy_ViPham!F:F, B14, NhatKy_ViPham!C:C, "T19")</f>
        <v>100</v>
      </c>
      <c r="AK14" s="6">
        <f>100 + SUMIFS(NhatKy_ViPham!J:J, NhatKy_ViPham!E:E, "12_Anh_D", NhatKy_ViPham!F:F, B14, NhatKy_ViPham!C:C, "T20") - SUMIFS(NhatKy_ViPham!K:K, NhatKy_ViPham!E:E, "12_Anh_D", NhatKy_ViPham!F:F, B14, NhatKy_ViPham!C:C, "T20")</f>
        <v>100</v>
      </c>
      <c r="AL14" s="6">
        <f>100 + SUMIFS(NhatKy_ViPham!J:J, NhatKy_ViPham!E:E, "12_Anh_D", NhatKy_ViPham!F:F, B14, NhatKy_ViPham!C:C, "T21") - SUMIFS(NhatKy_ViPham!K:K, NhatKy_ViPham!E:E, "12_Anh_D", NhatKy_ViPham!F:F, B14, NhatKy_ViPham!C:C, "T21")</f>
        <v>100</v>
      </c>
      <c r="AM14" s="6">
        <f>100 + SUMIFS(NhatKy_ViPham!J:J, NhatKy_ViPham!E:E, "12_Anh_D", NhatKy_ViPham!F:F, B14, NhatKy_ViPham!C:C, "T22") - SUMIFS(NhatKy_ViPham!K:K, NhatKy_ViPham!E:E, "12_Anh_D", NhatKy_ViPham!F:F, B14, NhatKy_ViPham!C:C, "T22")</f>
        <v>100</v>
      </c>
      <c r="AN14" s="6">
        <f>100 + SUMIFS(NhatKy_ViPham!J:J, NhatKy_ViPham!E:E, "12_Anh_D", NhatKy_ViPham!F:F, B14, NhatKy_ViPham!C:C, "T23") - SUMIFS(NhatKy_ViPham!K:K, NhatKy_ViPham!E:E, "12_Anh_D", NhatKy_ViPham!F:F, B14, NhatKy_ViPham!C:C, "T23")</f>
        <v>100</v>
      </c>
      <c r="AO14" s="6">
        <f>100 + SUMIFS(NhatKy_ViPham!J:J, NhatKy_ViPham!E:E, "12_Anh_D", NhatKy_ViPham!F:F, B14, NhatKy_ViPham!C:C, "T24") - SUMIFS(NhatKy_ViPham!K:K, NhatKy_ViPham!E:E, "12_Anh_D", NhatKy_ViPham!F:F, B14, NhatKy_ViPham!C:C, "T24")</f>
        <v>100</v>
      </c>
      <c r="AP14" s="6">
        <f>100 + SUMIFS(NhatKy_ViPham!J:J, NhatKy_ViPham!E:E, "12_Anh_D", NhatKy_ViPham!F:F, B14, NhatKy_ViPham!C:C, "T25") - SUMIFS(NhatKy_ViPham!K:K, NhatKy_ViPham!E:E, "12_Anh_D", NhatKy_ViPham!F:F, B14, NhatKy_ViPham!C:C, "T25")</f>
        <v>100</v>
      </c>
      <c r="AQ14" s="6">
        <f>100 + SUMIFS(NhatKy_ViPham!J:J, NhatKy_ViPham!E:E, "12_Anh_D", NhatKy_ViPham!F:F, B14, NhatKy_ViPham!C:C, "T26") - SUMIFS(NhatKy_ViPham!K:K, NhatKy_ViPham!E:E, "12_Anh_D", NhatKy_ViPham!F:F, B14, NhatKy_ViPham!C:C, "T26")</f>
        <v>100</v>
      </c>
      <c r="AR14" s="6">
        <f>100 + SUMIFS(NhatKy_ViPham!J:J, NhatKy_ViPham!E:E, "12_Anh_D", NhatKy_ViPham!F:F, B14, NhatKy_ViPham!C:C, "T27") - SUMIFS(NhatKy_ViPham!K:K, NhatKy_ViPham!E:E, "12_Anh_D", NhatKy_ViPham!F:F, B14, NhatKy_ViPham!C:C, "T27")</f>
        <v>100</v>
      </c>
      <c r="AS14" s="6">
        <f>100 + SUMIFS(NhatKy_ViPham!J:J, NhatKy_ViPham!E:E, "12_Anh_D", NhatKy_ViPham!F:F, B14, NhatKy_ViPham!C:C, "T28") - SUMIFS(NhatKy_ViPham!K:K, NhatKy_ViPham!E:E, "12_Anh_D", NhatKy_ViPham!F:F, B14, NhatKy_ViPham!C:C, "T28")</f>
        <v>100</v>
      </c>
      <c r="AT14" s="6">
        <f>100 + SUMIFS(NhatKy_ViPham!J:J, NhatKy_ViPham!E:E, "12_Anh_D", NhatKy_ViPham!F:F, B14, NhatKy_ViPham!C:C, "T29") - SUMIFS(NhatKy_ViPham!K:K, NhatKy_ViPham!E:E, "12_Anh_D", NhatKy_ViPham!F:F, B14, NhatKy_ViPham!C:C, "T29")</f>
        <v>100</v>
      </c>
      <c r="AU14" s="6">
        <f>100 + SUMIFS(NhatKy_ViPham!J:J, NhatKy_ViPham!E:E, "12_Anh_D", NhatKy_ViPham!F:F, B14, NhatKy_ViPham!C:C, "T30") - SUMIFS(NhatKy_ViPham!K:K, NhatKy_ViPham!E:E, "12_Anh_D", NhatKy_ViPham!F:F, B14, NhatKy_ViPham!C:C, "T30")</f>
        <v>100</v>
      </c>
      <c r="AV14" s="6">
        <f>100 + SUMIFS(NhatKy_ViPham!J:J, NhatKy_ViPham!E:E, "12_Anh_D", NhatKy_ViPham!F:F, B14, NhatKy_ViPham!C:C, "T31") - SUMIFS(NhatKy_ViPham!K:K, NhatKy_ViPham!E:E, "12_Anh_D", NhatKy_ViPham!F:F, B14, NhatKy_ViPham!C:C, "T31")</f>
        <v>100</v>
      </c>
      <c r="AW14" s="6">
        <f>100 + SUMIFS(NhatKy_ViPham!J:J, NhatKy_ViPham!E:E, "12_Anh_D", NhatKy_ViPham!F:F, B14, NhatKy_ViPham!C:C, "T32") - SUMIFS(NhatKy_ViPham!K:K, NhatKy_ViPham!E:E, "12_Anh_D", NhatKy_ViPham!F:F, B14, NhatKy_ViPham!C:C, "T32")</f>
        <v>100</v>
      </c>
      <c r="AX14" s="6">
        <f>100 + SUMIFS(NhatKy_ViPham!J:J, NhatKy_ViPham!E:E, "12_Anh_D", NhatKy_ViPham!F:F, B14, NhatKy_ViPham!C:C, "T33") - SUMIFS(NhatKy_ViPham!K:K, NhatKy_ViPham!E:E, "12_Anh_D", NhatKy_ViPham!F:F, B14, NhatKy_ViPham!C:C, "T33")</f>
        <v>100</v>
      </c>
      <c r="AY14" s="6">
        <f>100 + SUMIFS(NhatKy_ViPham!J:J, NhatKy_ViPham!E:E, "12_Anh_D", NhatKy_ViPham!F:F, B14, NhatKy_ViPham!C:C, "T34") - SUMIFS(NhatKy_ViPham!K:K, NhatKy_ViPham!E:E, "12_Anh_D", NhatKy_ViPham!F:F, B14, NhatKy_ViPham!C:C, "T34")</f>
        <v>100</v>
      </c>
      <c r="AZ14" s="6">
        <f>100 + SUMIFS(NhatKy_ViPham!J:J, NhatKy_ViPham!E:E, "12_Anh_D", NhatKy_ViPham!F:F, B14, NhatKy_ViPham!C:C, "T35") - SUMIFS(NhatKy_ViPham!K:K, NhatKy_ViPham!E:E, "12_Anh_D", NhatKy_ViPham!F:F, B14, NhatKy_ViPham!C:C, "T35")</f>
        <v>100</v>
      </c>
      <c r="BA14" s="12">
        <f t="shared" si="0"/>
        <v>100</v>
      </c>
      <c r="BB14" s="11" t="s">
        <v>430</v>
      </c>
      <c r="BC14" s="16" t="str">
        <f t="shared" si="1"/>
        <v>Tốt</v>
      </c>
      <c r="BD14" s="15" t="str">
        <f t="shared" si="2"/>
        <v>🟢 BÌNH THƯỜNG</v>
      </c>
    </row>
    <row r="15" spans="1:56" x14ac:dyDescent="0.25">
      <c r="A15" s="4">
        <v>7</v>
      </c>
      <c r="B15" s="10" t="s">
        <v>3036</v>
      </c>
      <c r="C15" s="4" t="s">
        <v>3037</v>
      </c>
      <c r="D15" s="4" t="s">
        <v>435</v>
      </c>
      <c r="E15" s="11" t="s">
        <v>430</v>
      </c>
      <c r="F15" s="7">
        <f>SUMIFS(NhatKy_ViPham!K:K, NhatKy_ViPham!E:E, "12_Anh_D", NhatKy_ViPham!F:F, B15, NhatKy_ViPham!H:H, "L01")</f>
        <v>0</v>
      </c>
      <c r="G15" s="7">
        <f>SUMIFS(NhatKy_ViPham!K:K, NhatKy_ViPham!E:E, "12_Anh_D", NhatKy_ViPham!F:F, B15, NhatKy_ViPham!H:H, "L02")</f>
        <v>0</v>
      </c>
      <c r="H15" s="7">
        <f>SUMIFS(NhatKy_ViPham!K:K, NhatKy_ViPham!E:E, "12_Anh_D", NhatKy_ViPham!F:F, B15, NhatKy_ViPham!H:H, "L03")</f>
        <v>0</v>
      </c>
      <c r="I15" s="7">
        <f>SUMIFS(NhatKy_ViPham!K:K, NhatKy_ViPham!E:E, "12_Anh_D", NhatKy_ViPham!F:F, B15, NhatKy_ViPham!H:H, "L04")</f>
        <v>0</v>
      </c>
      <c r="J15" s="7">
        <f>SUMIFS(NhatKy_ViPham!K:K, NhatKy_ViPham!E:E, "12_Anh_D", NhatKy_ViPham!F:F, B15, NhatKy_ViPham!H:H, "L05")</f>
        <v>0</v>
      </c>
      <c r="K15" s="7">
        <f>SUMIFS(NhatKy_ViPham!K:K, NhatKy_ViPham!E:E, "12_Anh_D", NhatKy_ViPham!F:F, B15, NhatKy_ViPham!H:H, "L06")</f>
        <v>0</v>
      </c>
      <c r="L15" s="7">
        <f>SUMIFS(NhatKy_ViPham!K:K, NhatKy_ViPham!E:E, "12_Anh_D", NhatKy_ViPham!F:F, B15, NhatKy_ViPham!H:H, "L07")</f>
        <v>0</v>
      </c>
      <c r="M15" s="7">
        <f>SUMIFS(NhatKy_ViPham!K:K, NhatKy_ViPham!E:E, "12_Anh_D", NhatKy_ViPham!F:F, B15, NhatKy_ViPham!H:H, "L08")</f>
        <v>0</v>
      </c>
      <c r="N15" s="7">
        <f>SUMIFS(NhatKy_ViPham!K:K, NhatKy_ViPham!E:E, "12_Anh_D", NhatKy_ViPham!F:F, B15, NhatKy_ViPham!H:H, "L09")</f>
        <v>0</v>
      </c>
      <c r="O15" s="7">
        <f>SUMIFS(NhatKy_ViPham!K:K, NhatKy_ViPham!E:E, "12_Anh_D", NhatKy_ViPham!F:F, B15, NhatKy_ViPham!H:H, "L10")</f>
        <v>0</v>
      </c>
      <c r="P15" s="12">
        <f>SUMIFS(NhatKy_ViPham!J:J, NhatKy_ViPham!E:E, "12_Anh_D", NhatKy_ViPham!F:F, B15)</f>
        <v>0</v>
      </c>
      <c r="Q15" s="13">
        <f>SUMIFS(NhatKy_ViPham!K:K, NhatKy_ViPham!E:E, "12_Anh_D", NhatKy_ViPham!F:F, B15)</f>
        <v>0</v>
      </c>
      <c r="R15" s="7">
        <f>100 + SUMIFS(NhatKy_ViPham!J:J, NhatKy_ViPham!E:E, "12_Anh_D", NhatKy_ViPham!F:F, B15, NhatKy_ViPham!C:C, "T1") - SUMIFS(NhatKy_ViPham!K:K, NhatKy_ViPham!E:E, "12_Anh_D", NhatKy_ViPham!F:F, B15, NhatKy_ViPham!C:C, "T1")</f>
        <v>100</v>
      </c>
      <c r="S15" s="7">
        <f>100 + SUMIFS(NhatKy_ViPham!J:J, NhatKy_ViPham!E:E, "12_Anh_D", NhatKy_ViPham!F:F, B15, NhatKy_ViPham!C:C, "T2") - SUMIFS(NhatKy_ViPham!K:K, NhatKy_ViPham!E:E, "12_Anh_D", NhatKy_ViPham!F:F, B15, NhatKy_ViPham!C:C, "T2")</f>
        <v>100</v>
      </c>
      <c r="T15" s="7">
        <f>100 + SUMIFS(NhatKy_ViPham!J:J, NhatKy_ViPham!E:E, "12_Anh_D", NhatKy_ViPham!F:F, B15, NhatKy_ViPham!C:C, "T3") - SUMIFS(NhatKy_ViPham!K:K, NhatKy_ViPham!E:E, "12_Anh_D", NhatKy_ViPham!F:F, B15, NhatKy_ViPham!C:C, "T3")</f>
        <v>100</v>
      </c>
      <c r="U15" s="7">
        <f>100 + SUMIFS(NhatKy_ViPham!J:J, NhatKy_ViPham!E:E, "12_Anh_D", NhatKy_ViPham!F:F, B15, NhatKy_ViPham!C:C, "T4") - SUMIFS(NhatKy_ViPham!K:K, NhatKy_ViPham!E:E, "12_Anh_D", NhatKy_ViPham!F:F, B15, NhatKy_ViPham!C:C, "T4")</f>
        <v>100</v>
      </c>
      <c r="V15" s="7">
        <f>100 + SUMIFS(NhatKy_ViPham!J:J, NhatKy_ViPham!E:E, "12_Anh_D", NhatKy_ViPham!F:F, B15, NhatKy_ViPham!C:C, "T5") - SUMIFS(NhatKy_ViPham!K:K, NhatKy_ViPham!E:E, "12_Anh_D", NhatKy_ViPham!F:F, B15, NhatKy_ViPham!C:C, "T5")</f>
        <v>100</v>
      </c>
      <c r="W15" s="7">
        <f>100 + SUMIFS(NhatKy_ViPham!J:J, NhatKy_ViPham!E:E, "12_Anh_D", NhatKy_ViPham!F:F, B15, NhatKy_ViPham!C:C, "T6") - SUMIFS(NhatKy_ViPham!K:K, NhatKy_ViPham!E:E, "12_Anh_D", NhatKy_ViPham!F:F, B15, NhatKy_ViPham!C:C, "T6")</f>
        <v>100</v>
      </c>
      <c r="X15" s="7">
        <f>100 + SUMIFS(NhatKy_ViPham!J:J, NhatKy_ViPham!E:E, "12_Anh_D", NhatKy_ViPham!F:F, B15, NhatKy_ViPham!C:C, "T7") - SUMIFS(NhatKy_ViPham!K:K, NhatKy_ViPham!E:E, "12_Anh_D", NhatKy_ViPham!F:F, B15, NhatKy_ViPham!C:C, "T7")</f>
        <v>100</v>
      </c>
      <c r="Y15" s="7">
        <f>100 + SUMIFS(NhatKy_ViPham!J:J, NhatKy_ViPham!E:E, "12_Anh_D", NhatKy_ViPham!F:F, B15, NhatKy_ViPham!C:C, "T8") - SUMIFS(NhatKy_ViPham!K:K, NhatKy_ViPham!E:E, "12_Anh_D", NhatKy_ViPham!F:F, B15, NhatKy_ViPham!C:C, "T8")</f>
        <v>100</v>
      </c>
      <c r="Z15" s="7">
        <f>100 + SUMIFS(NhatKy_ViPham!J:J, NhatKy_ViPham!E:E, "12_Anh_D", NhatKy_ViPham!F:F, B15, NhatKy_ViPham!C:C, "T9") - SUMIFS(NhatKy_ViPham!K:K, NhatKy_ViPham!E:E, "12_Anh_D", NhatKy_ViPham!F:F, B15, NhatKy_ViPham!C:C, "T9")</f>
        <v>100</v>
      </c>
      <c r="AA15" s="7">
        <f>100 + SUMIFS(NhatKy_ViPham!J:J, NhatKy_ViPham!E:E, "12_Anh_D", NhatKy_ViPham!F:F, B15, NhatKy_ViPham!C:C, "T10") - SUMIFS(NhatKy_ViPham!K:K, NhatKy_ViPham!E:E, "12_Anh_D", NhatKy_ViPham!F:F, B15, NhatKy_ViPham!C:C, "T10")</f>
        <v>100</v>
      </c>
      <c r="AB15" s="7">
        <f>100 + SUMIFS(NhatKy_ViPham!J:J, NhatKy_ViPham!E:E, "12_Anh_D", NhatKy_ViPham!F:F, B15, NhatKy_ViPham!C:C, "T11") - SUMIFS(NhatKy_ViPham!K:K, NhatKy_ViPham!E:E, "12_Anh_D", NhatKy_ViPham!F:F, B15, NhatKy_ViPham!C:C, "T11")</f>
        <v>100</v>
      </c>
      <c r="AC15" s="7">
        <f>100 + SUMIFS(NhatKy_ViPham!J:J, NhatKy_ViPham!E:E, "12_Anh_D", NhatKy_ViPham!F:F, B15, NhatKy_ViPham!C:C, "T12") - SUMIFS(NhatKy_ViPham!K:K, NhatKy_ViPham!E:E, "12_Anh_D", NhatKy_ViPham!F:F, B15, NhatKy_ViPham!C:C, "T12")</f>
        <v>100</v>
      </c>
      <c r="AD15" s="7">
        <f>100 + SUMIFS(NhatKy_ViPham!J:J, NhatKy_ViPham!E:E, "12_Anh_D", NhatKy_ViPham!F:F, B15, NhatKy_ViPham!C:C, "T13") - SUMIFS(NhatKy_ViPham!K:K, NhatKy_ViPham!E:E, "12_Anh_D", NhatKy_ViPham!F:F, B15, NhatKy_ViPham!C:C, "T13")</f>
        <v>100</v>
      </c>
      <c r="AE15" s="7">
        <f>100 + SUMIFS(NhatKy_ViPham!J:J, NhatKy_ViPham!E:E, "12_Anh_D", NhatKy_ViPham!F:F, B15, NhatKy_ViPham!C:C, "T14") - SUMIFS(NhatKy_ViPham!K:K, NhatKy_ViPham!E:E, "12_Anh_D", NhatKy_ViPham!F:F, B15, NhatKy_ViPham!C:C, "T14")</f>
        <v>100</v>
      </c>
      <c r="AF15" s="7">
        <f>100 + SUMIFS(NhatKy_ViPham!J:J, NhatKy_ViPham!E:E, "12_Anh_D", NhatKy_ViPham!F:F, B15, NhatKy_ViPham!C:C, "T15") - SUMIFS(NhatKy_ViPham!K:K, NhatKy_ViPham!E:E, "12_Anh_D", NhatKy_ViPham!F:F, B15, NhatKy_ViPham!C:C, "T15")</f>
        <v>100</v>
      </c>
      <c r="AG15" s="7">
        <f>100 + SUMIFS(NhatKy_ViPham!J:J, NhatKy_ViPham!E:E, "12_Anh_D", NhatKy_ViPham!F:F, B15, NhatKy_ViPham!C:C, "T16") - SUMIFS(NhatKy_ViPham!K:K, NhatKy_ViPham!E:E, "12_Anh_D", NhatKy_ViPham!F:F, B15, NhatKy_ViPham!C:C, "T16")</f>
        <v>100</v>
      </c>
      <c r="AH15" s="7">
        <f>100 + SUMIFS(NhatKy_ViPham!J:J, NhatKy_ViPham!E:E, "12_Anh_D", NhatKy_ViPham!F:F, B15, NhatKy_ViPham!C:C, "T17") - SUMIFS(NhatKy_ViPham!K:K, NhatKy_ViPham!E:E, "12_Anh_D", NhatKy_ViPham!F:F, B15, NhatKy_ViPham!C:C, "T17")</f>
        <v>100</v>
      </c>
      <c r="AI15" s="7">
        <f>100 + SUMIFS(NhatKy_ViPham!J:J, NhatKy_ViPham!E:E, "12_Anh_D", NhatKy_ViPham!F:F, B15, NhatKy_ViPham!C:C, "T18") - SUMIFS(NhatKy_ViPham!K:K, NhatKy_ViPham!E:E, "12_Anh_D", NhatKy_ViPham!F:F, B15, NhatKy_ViPham!C:C, "T18")</f>
        <v>100</v>
      </c>
      <c r="AJ15" s="7">
        <f>100 + SUMIFS(NhatKy_ViPham!J:J, NhatKy_ViPham!E:E, "12_Anh_D", NhatKy_ViPham!F:F, B15, NhatKy_ViPham!C:C, "T19") - SUMIFS(NhatKy_ViPham!K:K, NhatKy_ViPham!E:E, "12_Anh_D", NhatKy_ViPham!F:F, B15, NhatKy_ViPham!C:C, "T19")</f>
        <v>100</v>
      </c>
      <c r="AK15" s="7">
        <f>100 + SUMIFS(NhatKy_ViPham!J:J, NhatKy_ViPham!E:E, "12_Anh_D", NhatKy_ViPham!F:F, B15, NhatKy_ViPham!C:C, "T20") - SUMIFS(NhatKy_ViPham!K:K, NhatKy_ViPham!E:E, "12_Anh_D", NhatKy_ViPham!F:F, B15, NhatKy_ViPham!C:C, "T20")</f>
        <v>100</v>
      </c>
      <c r="AL15" s="7">
        <f>100 + SUMIFS(NhatKy_ViPham!J:J, NhatKy_ViPham!E:E, "12_Anh_D", NhatKy_ViPham!F:F, B15, NhatKy_ViPham!C:C, "T21") - SUMIFS(NhatKy_ViPham!K:K, NhatKy_ViPham!E:E, "12_Anh_D", NhatKy_ViPham!F:F, B15, NhatKy_ViPham!C:C, "T21")</f>
        <v>100</v>
      </c>
      <c r="AM15" s="7">
        <f>100 + SUMIFS(NhatKy_ViPham!J:J, NhatKy_ViPham!E:E, "12_Anh_D", NhatKy_ViPham!F:F, B15, NhatKy_ViPham!C:C, "T22") - SUMIFS(NhatKy_ViPham!K:K, NhatKy_ViPham!E:E, "12_Anh_D", NhatKy_ViPham!F:F, B15, NhatKy_ViPham!C:C, "T22")</f>
        <v>100</v>
      </c>
      <c r="AN15" s="7">
        <f>100 + SUMIFS(NhatKy_ViPham!J:J, NhatKy_ViPham!E:E, "12_Anh_D", NhatKy_ViPham!F:F, B15, NhatKy_ViPham!C:C, "T23") - SUMIFS(NhatKy_ViPham!K:K, NhatKy_ViPham!E:E, "12_Anh_D", NhatKy_ViPham!F:F, B15, NhatKy_ViPham!C:C, "T23")</f>
        <v>100</v>
      </c>
      <c r="AO15" s="7">
        <f>100 + SUMIFS(NhatKy_ViPham!J:J, NhatKy_ViPham!E:E, "12_Anh_D", NhatKy_ViPham!F:F, B15, NhatKy_ViPham!C:C, "T24") - SUMIFS(NhatKy_ViPham!K:K, NhatKy_ViPham!E:E, "12_Anh_D", NhatKy_ViPham!F:F, B15, NhatKy_ViPham!C:C, "T24")</f>
        <v>100</v>
      </c>
      <c r="AP15" s="7">
        <f>100 + SUMIFS(NhatKy_ViPham!J:J, NhatKy_ViPham!E:E, "12_Anh_D", NhatKy_ViPham!F:F, B15, NhatKy_ViPham!C:C, "T25") - SUMIFS(NhatKy_ViPham!K:K, NhatKy_ViPham!E:E, "12_Anh_D", NhatKy_ViPham!F:F, B15, NhatKy_ViPham!C:C, "T25")</f>
        <v>100</v>
      </c>
      <c r="AQ15" s="7">
        <f>100 + SUMIFS(NhatKy_ViPham!J:J, NhatKy_ViPham!E:E, "12_Anh_D", NhatKy_ViPham!F:F, B15, NhatKy_ViPham!C:C, "T26") - SUMIFS(NhatKy_ViPham!K:K, NhatKy_ViPham!E:E, "12_Anh_D", NhatKy_ViPham!F:F, B15, NhatKy_ViPham!C:C, "T26")</f>
        <v>100</v>
      </c>
      <c r="AR15" s="7">
        <f>100 + SUMIFS(NhatKy_ViPham!J:J, NhatKy_ViPham!E:E, "12_Anh_D", NhatKy_ViPham!F:F, B15, NhatKy_ViPham!C:C, "T27") - SUMIFS(NhatKy_ViPham!K:K, NhatKy_ViPham!E:E, "12_Anh_D", NhatKy_ViPham!F:F, B15, NhatKy_ViPham!C:C, "T27")</f>
        <v>100</v>
      </c>
      <c r="AS15" s="7">
        <f>100 + SUMIFS(NhatKy_ViPham!J:J, NhatKy_ViPham!E:E, "12_Anh_D", NhatKy_ViPham!F:F, B15, NhatKy_ViPham!C:C, "T28") - SUMIFS(NhatKy_ViPham!K:K, NhatKy_ViPham!E:E, "12_Anh_D", NhatKy_ViPham!F:F, B15, NhatKy_ViPham!C:C, "T28")</f>
        <v>100</v>
      </c>
      <c r="AT15" s="7">
        <f>100 + SUMIFS(NhatKy_ViPham!J:J, NhatKy_ViPham!E:E, "12_Anh_D", NhatKy_ViPham!F:F, B15, NhatKy_ViPham!C:C, "T29") - SUMIFS(NhatKy_ViPham!K:K, NhatKy_ViPham!E:E, "12_Anh_D", NhatKy_ViPham!F:F, B15, NhatKy_ViPham!C:C, "T29")</f>
        <v>100</v>
      </c>
      <c r="AU15" s="7">
        <f>100 + SUMIFS(NhatKy_ViPham!J:J, NhatKy_ViPham!E:E, "12_Anh_D", NhatKy_ViPham!F:F, B15, NhatKy_ViPham!C:C, "T30") - SUMIFS(NhatKy_ViPham!K:K, NhatKy_ViPham!E:E, "12_Anh_D", NhatKy_ViPham!F:F, B15, NhatKy_ViPham!C:C, "T30")</f>
        <v>100</v>
      </c>
      <c r="AV15" s="7">
        <f>100 + SUMIFS(NhatKy_ViPham!J:J, NhatKy_ViPham!E:E, "12_Anh_D", NhatKy_ViPham!F:F, B15, NhatKy_ViPham!C:C, "T31") - SUMIFS(NhatKy_ViPham!K:K, NhatKy_ViPham!E:E, "12_Anh_D", NhatKy_ViPham!F:F, B15, NhatKy_ViPham!C:C, "T31")</f>
        <v>100</v>
      </c>
      <c r="AW15" s="7">
        <f>100 + SUMIFS(NhatKy_ViPham!J:J, NhatKy_ViPham!E:E, "12_Anh_D", NhatKy_ViPham!F:F, B15, NhatKy_ViPham!C:C, "T32") - SUMIFS(NhatKy_ViPham!K:K, NhatKy_ViPham!E:E, "12_Anh_D", NhatKy_ViPham!F:F, B15, NhatKy_ViPham!C:C, "T32")</f>
        <v>100</v>
      </c>
      <c r="AX15" s="7">
        <f>100 + SUMIFS(NhatKy_ViPham!J:J, NhatKy_ViPham!E:E, "12_Anh_D", NhatKy_ViPham!F:F, B15, NhatKy_ViPham!C:C, "T33") - SUMIFS(NhatKy_ViPham!K:K, NhatKy_ViPham!E:E, "12_Anh_D", NhatKy_ViPham!F:F, B15, NhatKy_ViPham!C:C, "T33")</f>
        <v>100</v>
      </c>
      <c r="AY15" s="7">
        <f>100 + SUMIFS(NhatKy_ViPham!J:J, NhatKy_ViPham!E:E, "12_Anh_D", NhatKy_ViPham!F:F, B15, NhatKy_ViPham!C:C, "T34") - SUMIFS(NhatKy_ViPham!K:K, NhatKy_ViPham!E:E, "12_Anh_D", NhatKy_ViPham!F:F, B15, NhatKy_ViPham!C:C, "T34")</f>
        <v>100</v>
      </c>
      <c r="AZ15" s="7">
        <f>100 + SUMIFS(NhatKy_ViPham!J:J, NhatKy_ViPham!E:E, "12_Anh_D", NhatKy_ViPham!F:F, B15, NhatKy_ViPham!C:C, "T35") - SUMIFS(NhatKy_ViPham!K:K, NhatKy_ViPham!E:E, "12_Anh_D", NhatKy_ViPham!F:F, B15, NhatKy_ViPham!C:C, "T35")</f>
        <v>100</v>
      </c>
      <c r="BA15" s="12">
        <f t="shared" si="0"/>
        <v>100</v>
      </c>
      <c r="BB15" s="11" t="s">
        <v>430</v>
      </c>
      <c r="BC15" s="14" t="str">
        <f t="shared" si="1"/>
        <v>Tốt</v>
      </c>
      <c r="BD15" s="10" t="str">
        <f t="shared" si="2"/>
        <v>🟢 BÌNH THƯỜNG</v>
      </c>
    </row>
    <row r="16" spans="1:56" x14ac:dyDescent="0.25">
      <c r="A16" s="5">
        <v>8</v>
      </c>
      <c r="B16" s="15" t="s">
        <v>2120</v>
      </c>
      <c r="C16" s="5" t="s">
        <v>2243</v>
      </c>
      <c r="D16" s="5" t="s">
        <v>435</v>
      </c>
      <c r="E16" s="11" t="s">
        <v>430</v>
      </c>
      <c r="F16" s="6">
        <f>SUMIFS(NhatKy_ViPham!K:K, NhatKy_ViPham!E:E, "12_Anh_D", NhatKy_ViPham!F:F, B16, NhatKy_ViPham!H:H, "L01")</f>
        <v>0</v>
      </c>
      <c r="G16" s="6">
        <f>SUMIFS(NhatKy_ViPham!K:K, NhatKy_ViPham!E:E, "12_Anh_D", NhatKy_ViPham!F:F, B16, NhatKy_ViPham!H:H, "L02")</f>
        <v>0</v>
      </c>
      <c r="H16" s="6">
        <f>SUMIFS(NhatKy_ViPham!K:K, NhatKy_ViPham!E:E, "12_Anh_D", NhatKy_ViPham!F:F, B16, NhatKy_ViPham!H:H, "L03")</f>
        <v>0</v>
      </c>
      <c r="I16" s="6">
        <f>SUMIFS(NhatKy_ViPham!K:K, NhatKy_ViPham!E:E, "12_Anh_D", NhatKy_ViPham!F:F, B16, NhatKy_ViPham!H:H, "L04")</f>
        <v>0</v>
      </c>
      <c r="J16" s="6">
        <f>SUMIFS(NhatKy_ViPham!K:K, NhatKy_ViPham!E:E, "12_Anh_D", NhatKy_ViPham!F:F, B16, NhatKy_ViPham!H:H, "L05")</f>
        <v>0</v>
      </c>
      <c r="K16" s="6">
        <f>SUMIFS(NhatKy_ViPham!K:K, NhatKy_ViPham!E:E, "12_Anh_D", NhatKy_ViPham!F:F, B16, NhatKy_ViPham!H:H, "L06")</f>
        <v>0</v>
      </c>
      <c r="L16" s="6">
        <f>SUMIFS(NhatKy_ViPham!K:K, NhatKy_ViPham!E:E, "12_Anh_D", NhatKy_ViPham!F:F, B16, NhatKy_ViPham!H:H, "L07")</f>
        <v>0</v>
      </c>
      <c r="M16" s="6">
        <f>SUMIFS(NhatKy_ViPham!K:K, NhatKy_ViPham!E:E, "12_Anh_D", NhatKy_ViPham!F:F, B16, NhatKy_ViPham!H:H, "L08")</f>
        <v>0</v>
      </c>
      <c r="N16" s="6">
        <f>SUMIFS(NhatKy_ViPham!K:K, NhatKy_ViPham!E:E, "12_Anh_D", NhatKy_ViPham!F:F, B16, NhatKy_ViPham!H:H, "L09")</f>
        <v>0</v>
      </c>
      <c r="O16" s="6">
        <f>SUMIFS(NhatKy_ViPham!K:K, NhatKy_ViPham!E:E, "12_Anh_D", NhatKy_ViPham!F:F, B16, NhatKy_ViPham!H:H, "L10")</f>
        <v>0</v>
      </c>
      <c r="P16" s="12">
        <f>SUMIFS(NhatKy_ViPham!J:J, NhatKy_ViPham!E:E, "12_Anh_D", NhatKy_ViPham!F:F, B16)</f>
        <v>0</v>
      </c>
      <c r="Q16" s="13">
        <f>SUMIFS(NhatKy_ViPham!K:K, NhatKy_ViPham!E:E, "12_Anh_D", NhatKy_ViPham!F:F, B16)</f>
        <v>0</v>
      </c>
      <c r="R16" s="6">
        <f>100 + SUMIFS(NhatKy_ViPham!J:J, NhatKy_ViPham!E:E, "12_Anh_D", NhatKy_ViPham!F:F, B16, NhatKy_ViPham!C:C, "T1") - SUMIFS(NhatKy_ViPham!K:K, NhatKy_ViPham!E:E, "12_Anh_D", NhatKy_ViPham!F:F, B16, NhatKy_ViPham!C:C, "T1")</f>
        <v>100</v>
      </c>
      <c r="S16" s="6">
        <f>100 + SUMIFS(NhatKy_ViPham!J:J, NhatKy_ViPham!E:E, "12_Anh_D", NhatKy_ViPham!F:F, B16, NhatKy_ViPham!C:C, "T2") - SUMIFS(NhatKy_ViPham!K:K, NhatKy_ViPham!E:E, "12_Anh_D", NhatKy_ViPham!F:F, B16, NhatKy_ViPham!C:C, "T2")</f>
        <v>100</v>
      </c>
      <c r="T16" s="6">
        <f>100 + SUMIFS(NhatKy_ViPham!J:J, NhatKy_ViPham!E:E, "12_Anh_D", NhatKy_ViPham!F:F, B16, NhatKy_ViPham!C:C, "T3") - SUMIFS(NhatKy_ViPham!K:K, NhatKy_ViPham!E:E, "12_Anh_D", NhatKy_ViPham!F:F, B16, NhatKy_ViPham!C:C, "T3")</f>
        <v>100</v>
      </c>
      <c r="U16" s="6">
        <f>100 + SUMIFS(NhatKy_ViPham!J:J, NhatKy_ViPham!E:E, "12_Anh_D", NhatKy_ViPham!F:F, B16, NhatKy_ViPham!C:C, "T4") - SUMIFS(NhatKy_ViPham!K:K, NhatKy_ViPham!E:E, "12_Anh_D", NhatKy_ViPham!F:F, B16, NhatKy_ViPham!C:C, "T4")</f>
        <v>100</v>
      </c>
      <c r="V16" s="6">
        <f>100 + SUMIFS(NhatKy_ViPham!J:J, NhatKy_ViPham!E:E, "12_Anh_D", NhatKy_ViPham!F:F, B16, NhatKy_ViPham!C:C, "T5") - SUMIFS(NhatKy_ViPham!K:K, NhatKy_ViPham!E:E, "12_Anh_D", NhatKy_ViPham!F:F, B16, NhatKy_ViPham!C:C, "T5")</f>
        <v>100</v>
      </c>
      <c r="W16" s="6">
        <f>100 + SUMIFS(NhatKy_ViPham!J:J, NhatKy_ViPham!E:E, "12_Anh_D", NhatKy_ViPham!F:F, B16, NhatKy_ViPham!C:C, "T6") - SUMIFS(NhatKy_ViPham!K:K, NhatKy_ViPham!E:E, "12_Anh_D", NhatKy_ViPham!F:F, B16, NhatKy_ViPham!C:C, "T6")</f>
        <v>100</v>
      </c>
      <c r="X16" s="6">
        <f>100 + SUMIFS(NhatKy_ViPham!J:J, NhatKy_ViPham!E:E, "12_Anh_D", NhatKy_ViPham!F:F, B16, NhatKy_ViPham!C:C, "T7") - SUMIFS(NhatKy_ViPham!K:K, NhatKy_ViPham!E:E, "12_Anh_D", NhatKy_ViPham!F:F, B16, NhatKy_ViPham!C:C, "T7")</f>
        <v>100</v>
      </c>
      <c r="Y16" s="6">
        <f>100 + SUMIFS(NhatKy_ViPham!J:J, NhatKy_ViPham!E:E, "12_Anh_D", NhatKy_ViPham!F:F, B16, NhatKy_ViPham!C:C, "T8") - SUMIFS(NhatKy_ViPham!K:K, NhatKy_ViPham!E:E, "12_Anh_D", NhatKy_ViPham!F:F, B16, NhatKy_ViPham!C:C, "T8")</f>
        <v>100</v>
      </c>
      <c r="Z16" s="6">
        <f>100 + SUMIFS(NhatKy_ViPham!J:J, NhatKy_ViPham!E:E, "12_Anh_D", NhatKy_ViPham!F:F, B16, NhatKy_ViPham!C:C, "T9") - SUMIFS(NhatKy_ViPham!K:K, NhatKy_ViPham!E:E, "12_Anh_D", NhatKy_ViPham!F:F, B16, NhatKy_ViPham!C:C, "T9")</f>
        <v>100</v>
      </c>
      <c r="AA16" s="6">
        <f>100 + SUMIFS(NhatKy_ViPham!J:J, NhatKy_ViPham!E:E, "12_Anh_D", NhatKy_ViPham!F:F, B16, NhatKy_ViPham!C:C, "T10") - SUMIFS(NhatKy_ViPham!K:K, NhatKy_ViPham!E:E, "12_Anh_D", NhatKy_ViPham!F:F, B16, NhatKy_ViPham!C:C, "T10")</f>
        <v>100</v>
      </c>
      <c r="AB16" s="6">
        <f>100 + SUMIFS(NhatKy_ViPham!J:J, NhatKy_ViPham!E:E, "12_Anh_D", NhatKy_ViPham!F:F, B16, NhatKy_ViPham!C:C, "T11") - SUMIFS(NhatKy_ViPham!K:K, NhatKy_ViPham!E:E, "12_Anh_D", NhatKy_ViPham!F:F, B16, NhatKy_ViPham!C:C, "T11")</f>
        <v>100</v>
      </c>
      <c r="AC16" s="6">
        <f>100 + SUMIFS(NhatKy_ViPham!J:J, NhatKy_ViPham!E:E, "12_Anh_D", NhatKy_ViPham!F:F, B16, NhatKy_ViPham!C:C, "T12") - SUMIFS(NhatKy_ViPham!K:K, NhatKy_ViPham!E:E, "12_Anh_D", NhatKy_ViPham!F:F, B16, NhatKy_ViPham!C:C, "T12")</f>
        <v>100</v>
      </c>
      <c r="AD16" s="6">
        <f>100 + SUMIFS(NhatKy_ViPham!J:J, NhatKy_ViPham!E:E, "12_Anh_D", NhatKy_ViPham!F:F, B16, NhatKy_ViPham!C:C, "T13") - SUMIFS(NhatKy_ViPham!K:K, NhatKy_ViPham!E:E, "12_Anh_D", NhatKy_ViPham!F:F, B16, NhatKy_ViPham!C:C, "T13")</f>
        <v>100</v>
      </c>
      <c r="AE16" s="6">
        <f>100 + SUMIFS(NhatKy_ViPham!J:J, NhatKy_ViPham!E:E, "12_Anh_D", NhatKy_ViPham!F:F, B16, NhatKy_ViPham!C:C, "T14") - SUMIFS(NhatKy_ViPham!K:K, NhatKy_ViPham!E:E, "12_Anh_D", NhatKy_ViPham!F:F, B16, NhatKy_ViPham!C:C, "T14")</f>
        <v>100</v>
      </c>
      <c r="AF16" s="6">
        <f>100 + SUMIFS(NhatKy_ViPham!J:J, NhatKy_ViPham!E:E, "12_Anh_D", NhatKy_ViPham!F:F, B16, NhatKy_ViPham!C:C, "T15") - SUMIFS(NhatKy_ViPham!K:K, NhatKy_ViPham!E:E, "12_Anh_D", NhatKy_ViPham!F:F, B16, NhatKy_ViPham!C:C, "T15")</f>
        <v>100</v>
      </c>
      <c r="AG16" s="6">
        <f>100 + SUMIFS(NhatKy_ViPham!J:J, NhatKy_ViPham!E:E, "12_Anh_D", NhatKy_ViPham!F:F, B16, NhatKy_ViPham!C:C, "T16") - SUMIFS(NhatKy_ViPham!K:K, NhatKy_ViPham!E:E, "12_Anh_D", NhatKy_ViPham!F:F, B16, NhatKy_ViPham!C:C, "T16")</f>
        <v>100</v>
      </c>
      <c r="AH16" s="6">
        <f>100 + SUMIFS(NhatKy_ViPham!J:J, NhatKy_ViPham!E:E, "12_Anh_D", NhatKy_ViPham!F:F, B16, NhatKy_ViPham!C:C, "T17") - SUMIFS(NhatKy_ViPham!K:K, NhatKy_ViPham!E:E, "12_Anh_D", NhatKy_ViPham!F:F, B16, NhatKy_ViPham!C:C, "T17")</f>
        <v>100</v>
      </c>
      <c r="AI16" s="6">
        <f>100 + SUMIFS(NhatKy_ViPham!J:J, NhatKy_ViPham!E:E, "12_Anh_D", NhatKy_ViPham!F:F, B16, NhatKy_ViPham!C:C, "T18") - SUMIFS(NhatKy_ViPham!K:K, NhatKy_ViPham!E:E, "12_Anh_D", NhatKy_ViPham!F:F, B16, NhatKy_ViPham!C:C, "T18")</f>
        <v>100</v>
      </c>
      <c r="AJ16" s="6">
        <f>100 + SUMIFS(NhatKy_ViPham!J:J, NhatKy_ViPham!E:E, "12_Anh_D", NhatKy_ViPham!F:F, B16, NhatKy_ViPham!C:C, "T19") - SUMIFS(NhatKy_ViPham!K:K, NhatKy_ViPham!E:E, "12_Anh_D", NhatKy_ViPham!F:F, B16, NhatKy_ViPham!C:C, "T19")</f>
        <v>100</v>
      </c>
      <c r="AK16" s="6">
        <f>100 + SUMIFS(NhatKy_ViPham!J:J, NhatKy_ViPham!E:E, "12_Anh_D", NhatKy_ViPham!F:F, B16, NhatKy_ViPham!C:C, "T20") - SUMIFS(NhatKy_ViPham!K:K, NhatKy_ViPham!E:E, "12_Anh_D", NhatKy_ViPham!F:F, B16, NhatKy_ViPham!C:C, "T20")</f>
        <v>100</v>
      </c>
      <c r="AL16" s="6">
        <f>100 + SUMIFS(NhatKy_ViPham!J:J, NhatKy_ViPham!E:E, "12_Anh_D", NhatKy_ViPham!F:F, B16, NhatKy_ViPham!C:C, "T21") - SUMIFS(NhatKy_ViPham!K:K, NhatKy_ViPham!E:E, "12_Anh_D", NhatKy_ViPham!F:F, B16, NhatKy_ViPham!C:C, "T21")</f>
        <v>100</v>
      </c>
      <c r="AM16" s="6">
        <f>100 + SUMIFS(NhatKy_ViPham!J:J, NhatKy_ViPham!E:E, "12_Anh_D", NhatKy_ViPham!F:F, B16, NhatKy_ViPham!C:C, "T22") - SUMIFS(NhatKy_ViPham!K:K, NhatKy_ViPham!E:E, "12_Anh_D", NhatKy_ViPham!F:F, B16, NhatKy_ViPham!C:C, "T22")</f>
        <v>100</v>
      </c>
      <c r="AN16" s="6">
        <f>100 + SUMIFS(NhatKy_ViPham!J:J, NhatKy_ViPham!E:E, "12_Anh_D", NhatKy_ViPham!F:F, B16, NhatKy_ViPham!C:C, "T23") - SUMIFS(NhatKy_ViPham!K:K, NhatKy_ViPham!E:E, "12_Anh_D", NhatKy_ViPham!F:F, B16, NhatKy_ViPham!C:C, "T23")</f>
        <v>100</v>
      </c>
      <c r="AO16" s="6">
        <f>100 + SUMIFS(NhatKy_ViPham!J:J, NhatKy_ViPham!E:E, "12_Anh_D", NhatKy_ViPham!F:F, B16, NhatKy_ViPham!C:C, "T24") - SUMIFS(NhatKy_ViPham!K:K, NhatKy_ViPham!E:E, "12_Anh_D", NhatKy_ViPham!F:F, B16, NhatKy_ViPham!C:C, "T24")</f>
        <v>100</v>
      </c>
      <c r="AP16" s="6">
        <f>100 + SUMIFS(NhatKy_ViPham!J:J, NhatKy_ViPham!E:E, "12_Anh_D", NhatKy_ViPham!F:F, B16, NhatKy_ViPham!C:C, "T25") - SUMIFS(NhatKy_ViPham!K:K, NhatKy_ViPham!E:E, "12_Anh_D", NhatKy_ViPham!F:F, B16, NhatKy_ViPham!C:C, "T25")</f>
        <v>100</v>
      </c>
      <c r="AQ16" s="6">
        <f>100 + SUMIFS(NhatKy_ViPham!J:J, NhatKy_ViPham!E:E, "12_Anh_D", NhatKy_ViPham!F:F, B16, NhatKy_ViPham!C:C, "T26") - SUMIFS(NhatKy_ViPham!K:K, NhatKy_ViPham!E:E, "12_Anh_D", NhatKy_ViPham!F:F, B16, NhatKy_ViPham!C:C, "T26")</f>
        <v>100</v>
      </c>
      <c r="AR16" s="6">
        <f>100 + SUMIFS(NhatKy_ViPham!J:J, NhatKy_ViPham!E:E, "12_Anh_D", NhatKy_ViPham!F:F, B16, NhatKy_ViPham!C:C, "T27") - SUMIFS(NhatKy_ViPham!K:K, NhatKy_ViPham!E:E, "12_Anh_D", NhatKy_ViPham!F:F, B16, NhatKy_ViPham!C:C, "T27")</f>
        <v>100</v>
      </c>
      <c r="AS16" s="6">
        <f>100 + SUMIFS(NhatKy_ViPham!J:J, NhatKy_ViPham!E:E, "12_Anh_D", NhatKy_ViPham!F:F, B16, NhatKy_ViPham!C:C, "T28") - SUMIFS(NhatKy_ViPham!K:K, NhatKy_ViPham!E:E, "12_Anh_D", NhatKy_ViPham!F:F, B16, NhatKy_ViPham!C:C, "T28")</f>
        <v>100</v>
      </c>
      <c r="AT16" s="6">
        <f>100 + SUMIFS(NhatKy_ViPham!J:J, NhatKy_ViPham!E:E, "12_Anh_D", NhatKy_ViPham!F:F, B16, NhatKy_ViPham!C:C, "T29") - SUMIFS(NhatKy_ViPham!K:K, NhatKy_ViPham!E:E, "12_Anh_D", NhatKy_ViPham!F:F, B16, NhatKy_ViPham!C:C, "T29")</f>
        <v>100</v>
      </c>
      <c r="AU16" s="6">
        <f>100 + SUMIFS(NhatKy_ViPham!J:J, NhatKy_ViPham!E:E, "12_Anh_D", NhatKy_ViPham!F:F, B16, NhatKy_ViPham!C:C, "T30") - SUMIFS(NhatKy_ViPham!K:K, NhatKy_ViPham!E:E, "12_Anh_D", NhatKy_ViPham!F:F, B16, NhatKy_ViPham!C:C, "T30")</f>
        <v>100</v>
      </c>
      <c r="AV16" s="6">
        <f>100 + SUMIFS(NhatKy_ViPham!J:J, NhatKy_ViPham!E:E, "12_Anh_D", NhatKy_ViPham!F:F, B16, NhatKy_ViPham!C:C, "T31") - SUMIFS(NhatKy_ViPham!K:K, NhatKy_ViPham!E:E, "12_Anh_D", NhatKy_ViPham!F:F, B16, NhatKy_ViPham!C:C, "T31")</f>
        <v>100</v>
      </c>
      <c r="AW16" s="6">
        <f>100 + SUMIFS(NhatKy_ViPham!J:J, NhatKy_ViPham!E:E, "12_Anh_D", NhatKy_ViPham!F:F, B16, NhatKy_ViPham!C:C, "T32") - SUMIFS(NhatKy_ViPham!K:K, NhatKy_ViPham!E:E, "12_Anh_D", NhatKy_ViPham!F:F, B16, NhatKy_ViPham!C:C, "T32")</f>
        <v>100</v>
      </c>
      <c r="AX16" s="6">
        <f>100 + SUMIFS(NhatKy_ViPham!J:J, NhatKy_ViPham!E:E, "12_Anh_D", NhatKy_ViPham!F:F, B16, NhatKy_ViPham!C:C, "T33") - SUMIFS(NhatKy_ViPham!K:K, NhatKy_ViPham!E:E, "12_Anh_D", NhatKy_ViPham!F:F, B16, NhatKy_ViPham!C:C, "T33")</f>
        <v>100</v>
      </c>
      <c r="AY16" s="6">
        <f>100 + SUMIFS(NhatKy_ViPham!J:J, NhatKy_ViPham!E:E, "12_Anh_D", NhatKy_ViPham!F:F, B16, NhatKy_ViPham!C:C, "T34") - SUMIFS(NhatKy_ViPham!K:K, NhatKy_ViPham!E:E, "12_Anh_D", NhatKy_ViPham!F:F, B16, NhatKy_ViPham!C:C, "T34")</f>
        <v>100</v>
      </c>
      <c r="AZ16" s="6">
        <f>100 + SUMIFS(NhatKy_ViPham!J:J, NhatKy_ViPham!E:E, "12_Anh_D", NhatKy_ViPham!F:F, B16, NhatKy_ViPham!C:C, "T35") - SUMIFS(NhatKy_ViPham!K:K, NhatKy_ViPham!E:E, "12_Anh_D", NhatKy_ViPham!F:F, B16, NhatKy_ViPham!C:C, "T35")</f>
        <v>100</v>
      </c>
      <c r="BA16" s="12">
        <f t="shared" si="0"/>
        <v>100</v>
      </c>
      <c r="BB16" s="11" t="s">
        <v>430</v>
      </c>
      <c r="BC16" s="16" t="str">
        <f t="shared" si="1"/>
        <v>Tốt</v>
      </c>
      <c r="BD16" s="15" t="str">
        <f t="shared" si="2"/>
        <v>🟢 BÌNH THƯỜNG</v>
      </c>
    </row>
    <row r="17" spans="1:56" x14ac:dyDescent="0.25">
      <c r="A17" s="4">
        <v>9</v>
      </c>
      <c r="B17" s="10" t="s">
        <v>3038</v>
      </c>
      <c r="C17" s="4" t="s">
        <v>2859</v>
      </c>
      <c r="D17" s="4" t="s">
        <v>435</v>
      </c>
      <c r="E17" s="11" t="s">
        <v>430</v>
      </c>
      <c r="F17" s="7">
        <f>SUMIFS(NhatKy_ViPham!K:K, NhatKy_ViPham!E:E, "12_Anh_D", NhatKy_ViPham!F:F, B17, NhatKy_ViPham!H:H, "L01")</f>
        <v>0</v>
      </c>
      <c r="G17" s="7">
        <f>SUMIFS(NhatKy_ViPham!K:K, NhatKy_ViPham!E:E, "12_Anh_D", NhatKy_ViPham!F:F, B17, NhatKy_ViPham!H:H, "L02")</f>
        <v>0</v>
      </c>
      <c r="H17" s="7">
        <f>SUMIFS(NhatKy_ViPham!K:K, NhatKy_ViPham!E:E, "12_Anh_D", NhatKy_ViPham!F:F, B17, NhatKy_ViPham!H:H, "L03")</f>
        <v>0</v>
      </c>
      <c r="I17" s="7">
        <f>SUMIFS(NhatKy_ViPham!K:K, NhatKy_ViPham!E:E, "12_Anh_D", NhatKy_ViPham!F:F, B17, NhatKy_ViPham!H:H, "L04")</f>
        <v>0</v>
      </c>
      <c r="J17" s="7">
        <f>SUMIFS(NhatKy_ViPham!K:K, NhatKy_ViPham!E:E, "12_Anh_D", NhatKy_ViPham!F:F, B17, NhatKy_ViPham!H:H, "L05")</f>
        <v>0</v>
      </c>
      <c r="K17" s="7">
        <f>SUMIFS(NhatKy_ViPham!K:K, NhatKy_ViPham!E:E, "12_Anh_D", NhatKy_ViPham!F:F, B17, NhatKy_ViPham!H:H, "L06")</f>
        <v>0</v>
      </c>
      <c r="L17" s="7">
        <f>SUMIFS(NhatKy_ViPham!K:K, NhatKy_ViPham!E:E, "12_Anh_D", NhatKy_ViPham!F:F, B17, NhatKy_ViPham!H:H, "L07")</f>
        <v>0</v>
      </c>
      <c r="M17" s="7">
        <f>SUMIFS(NhatKy_ViPham!K:K, NhatKy_ViPham!E:E, "12_Anh_D", NhatKy_ViPham!F:F, B17, NhatKy_ViPham!H:H, "L08")</f>
        <v>0</v>
      </c>
      <c r="N17" s="7">
        <f>SUMIFS(NhatKy_ViPham!K:K, NhatKy_ViPham!E:E, "12_Anh_D", NhatKy_ViPham!F:F, B17, NhatKy_ViPham!H:H, "L09")</f>
        <v>0</v>
      </c>
      <c r="O17" s="7">
        <f>SUMIFS(NhatKy_ViPham!K:K, NhatKy_ViPham!E:E, "12_Anh_D", NhatKy_ViPham!F:F, B17, NhatKy_ViPham!H:H, "L10")</f>
        <v>0</v>
      </c>
      <c r="P17" s="12">
        <f>SUMIFS(NhatKy_ViPham!J:J, NhatKy_ViPham!E:E, "12_Anh_D", NhatKy_ViPham!F:F, B17)</f>
        <v>0</v>
      </c>
      <c r="Q17" s="13">
        <f>SUMIFS(NhatKy_ViPham!K:K, NhatKy_ViPham!E:E, "12_Anh_D", NhatKy_ViPham!F:F, B17)</f>
        <v>0</v>
      </c>
      <c r="R17" s="7">
        <f>100 + SUMIFS(NhatKy_ViPham!J:J, NhatKy_ViPham!E:E, "12_Anh_D", NhatKy_ViPham!F:F, B17, NhatKy_ViPham!C:C, "T1") - SUMIFS(NhatKy_ViPham!K:K, NhatKy_ViPham!E:E, "12_Anh_D", NhatKy_ViPham!F:F, B17, NhatKy_ViPham!C:C, "T1")</f>
        <v>100</v>
      </c>
      <c r="S17" s="7">
        <f>100 + SUMIFS(NhatKy_ViPham!J:J, NhatKy_ViPham!E:E, "12_Anh_D", NhatKy_ViPham!F:F, B17, NhatKy_ViPham!C:C, "T2") - SUMIFS(NhatKy_ViPham!K:K, NhatKy_ViPham!E:E, "12_Anh_D", NhatKy_ViPham!F:F, B17, NhatKy_ViPham!C:C, "T2")</f>
        <v>100</v>
      </c>
      <c r="T17" s="7">
        <f>100 + SUMIFS(NhatKy_ViPham!J:J, NhatKy_ViPham!E:E, "12_Anh_D", NhatKy_ViPham!F:F, B17, NhatKy_ViPham!C:C, "T3") - SUMIFS(NhatKy_ViPham!K:K, NhatKy_ViPham!E:E, "12_Anh_D", NhatKy_ViPham!F:F, B17, NhatKy_ViPham!C:C, "T3")</f>
        <v>100</v>
      </c>
      <c r="U17" s="7">
        <f>100 + SUMIFS(NhatKy_ViPham!J:J, NhatKy_ViPham!E:E, "12_Anh_D", NhatKy_ViPham!F:F, B17, NhatKy_ViPham!C:C, "T4") - SUMIFS(NhatKy_ViPham!K:K, NhatKy_ViPham!E:E, "12_Anh_D", NhatKy_ViPham!F:F, B17, NhatKy_ViPham!C:C, "T4")</f>
        <v>100</v>
      </c>
      <c r="V17" s="7">
        <f>100 + SUMIFS(NhatKy_ViPham!J:J, NhatKy_ViPham!E:E, "12_Anh_D", NhatKy_ViPham!F:F, B17, NhatKy_ViPham!C:C, "T5") - SUMIFS(NhatKy_ViPham!K:K, NhatKy_ViPham!E:E, "12_Anh_D", NhatKy_ViPham!F:F, B17, NhatKy_ViPham!C:C, "T5")</f>
        <v>100</v>
      </c>
      <c r="W17" s="7">
        <f>100 + SUMIFS(NhatKy_ViPham!J:J, NhatKy_ViPham!E:E, "12_Anh_D", NhatKy_ViPham!F:F, B17, NhatKy_ViPham!C:C, "T6") - SUMIFS(NhatKy_ViPham!K:K, NhatKy_ViPham!E:E, "12_Anh_D", NhatKy_ViPham!F:F, B17, NhatKy_ViPham!C:C, "T6")</f>
        <v>100</v>
      </c>
      <c r="X17" s="7">
        <f>100 + SUMIFS(NhatKy_ViPham!J:J, NhatKy_ViPham!E:E, "12_Anh_D", NhatKy_ViPham!F:F, B17, NhatKy_ViPham!C:C, "T7") - SUMIFS(NhatKy_ViPham!K:K, NhatKy_ViPham!E:E, "12_Anh_D", NhatKy_ViPham!F:F, B17, NhatKy_ViPham!C:C, "T7")</f>
        <v>100</v>
      </c>
      <c r="Y17" s="7">
        <f>100 + SUMIFS(NhatKy_ViPham!J:J, NhatKy_ViPham!E:E, "12_Anh_D", NhatKy_ViPham!F:F, B17, NhatKy_ViPham!C:C, "T8") - SUMIFS(NhatKy_ViPham!K:K, NhatKy_ViPham!E:E, "12_Anh_D", NhatKy_ViPham!F:F, B17, NhatKy_ViPham!C:C, "T8")</f>
        <v>100</v>
      </c>
      <c r="Z17" s="7">
        <f>100 + SUMIFS(NhatKy_ViPham!J:J, NhatKy_ViPham!E:E, "12_Anh_D", NhatKy_ViPham!F:F, B17, NhatKy_ViPham!C:C, "T9") - SUMIFS(NhatKy_ViPham!K:K, NhatKy_ViPham!E:E, "12_Anh_D", NhatKy_ViPham!F:F, B17, NhatKy_ViPham!C:C, "T9")</f>
        <v>100</v>
      </c>
      <c r="AA17" s="7">
        <f>100 + SUMIFS(NhatKy_ViPham!J:J, NhatKy_ViPham!E:E, "12_Anh_D", NhatKy_ViPham!F:F, B17, NhatKy_ViPham!C:C, "T10") - SUMIFS(NhatKy_ViPham!K:K, NhatKy_ViPham!E:E, "12_Anh_D", NhatKy_ViPham!F:F, B17, NhatKy_ViPham!C:C, "T10")</f>
        <v>100</v>
      </c>
      <c r="AB17" s="7">
        <f>100 + SUMIFS(NhatKy_ViPham!J:J, NhatKy_ViPham!E:E, "12_Anh_D", NhatKy_ViPham!F:F, B17, NhatKy_ViPham!C:C, "T11") - SUMIFS(NhatKy_ViPham!K:K, NhatKy_ViPham!E:E, "12_Anh_D", NhatKy_ViPham!F:F, B17, NhatKy_ViPham!C:C, "T11")</f>
        <v>100</v>
      </c>
      <c r="AC17" s="7">
        <f>100 + SUMIFS(NhatKy_ViPham!J:J, NhatKy_ViPham!E:E, "12_Anh_D", NhatKy_ViPham!F:F, B17, NhatKy_ViPham!C:C, "T12") - SUMIFS(NhatKy_ViPham!K:K, NhatKy_ViPham!E:E, "12_Anh_D", NhatKy_ViPham!F:F, B17, NhatKy_ViPham!C:C, "T12")</f>
        <v>100</v>
      </c>
      <c r="AD17" s="7">
        <f>100 + SUMIFS(NhatKy_ViPham!J:J, NhatKy_ViPham!E:E, "12_Anh_D", NhatKy_ViPham!F:F, B17, NhatKy_ViPham!C:C, "T13") - SUMIFS(NhatKy_ViPham!K:K, NhatKy_ViPham!E:E, "12_Anh_D", NhatKy_ViPham!F:F, B17, NhatKy_ViPham!C:C, "T13")</f>
        <v>100</v>
      </c>
      <c r="AE17" s="7">
        <f>100 + SUMIFS(NhatKy_ViPham!J:J, NhatKy_ViPham!E:E, "12_Anh_D", NhatKy_ViPham!F:F, B17, NhatKy_ViPham!C:C, "T14") - SUMIFS(NhatKy_ViPham!K:K, NhatKy_ViPham!E:E, "12_Anh_D", NhatKy_ViPham!F:F, B17, NhatKy_ViPham!C:C, "T14")</f>
        <v>100</v>
      </c>
      <c r="AF17" s="7">
        <f>100 + SUMIFS(NhatKy_ViPham!J:J, NhatKy_ViPham!E:E, "12_Anh_D", NhatKy_ViPham!F:F, B17, NhatKy_ViPham!C:C, "T15") - SUMIFS(NhatKy_ViPham!K:K, NhatKy_ViPham!E:E, "12_Anh_D", NhatKy_ViPham!F:F, B17, NhatKy_ViPham!C:C, "T15")</f>
        <v>100</v>
      </c>
      <c r="AG17" s="7">
        <f>100 + SUMIFS(NhatKy_ViPham!J:J, NhatKy_ViPham!E:E, "12_Anh_D", NhatKy_ViPham!F:F, B17, NhatKy_ViPham!C:C, "T16") - SUMIFS(NhatKy_ViPham!K:K, NhatKy_ViPham!E:E, "12_Anh_D", NhatKy_ViPham!F:F, B17, NhatKy_ViPham!C:C, "T16")</f>
        <v>100</v>
      </c>
      <c r="AH17" s="7">
        <f>100 + SUMIFS(NhatKy_ViPham!J:J, NhatKy_ViPham!E:E, "12_Anh_D", NhatKy_ViPham!F:F, B17, NhatKy_ViPham!C:C, "T17") - SUMIFS(NhatKy_ViPham!K:K, NhatKy_ViPham!E:E, "12_Anh_D", NhatKy_ViPham!F:F, B17, NhatKy_ViPham!C:C, "T17")</f>
        <v>100</v>
      </c>
      <c r="AI17" s="7">
        <f>100 + SUMIFS(NhatKy_ViPham!J:J, NhatKy_ViPham!E:E, "12_Anh_D", NhatKy_ViPham!F:F, B17, NhatKy_ViPham!C:C, "T18") - SUMIFS(NhatKy_ViPham!K:K, NhatKy_ViPham!E:E, "12_Anh_D", NhatKy_ViPham!F:F, B17, NhatKy_ViPham!C:C, "T18")</f>
        <v>100</v>
      </c>
      <c r="AJ17" s="7">
        <f>100 + SUMIFS(NhatKy_ViPham!J:J, NhatKy_ViPham!E:E, "12_Anh_D", NhatKy_ViPham!F:F, B17, NhatKy_ViPham!C:C, "T19") - SUMIFS(NhatKy_ViPham!K:K, NhatKy_ViPham!E:E, "12_Anh_D", NhatKy_ViPham!F:F, B17, NhatKy_ViPham!C:C, "T19")</f>
        <v>100</v>
      </c>
      <c r="AK17" s="7">
        <f>100 + SUMIFS(NhatKy_ViPham!J:J, NhatKy_ViPham!E:E, "12_Anh_D", NhatKy_ViPham!F:F, B17, NhatKy_ViPham!C:C, "T20") - SUMIFS(NhatKy_ViPham!K:K, NhatKy_ViPham!E:E, "12_Anh_D", NhatKy_ViPham!F:F, B17, NhatKy_ViPham!C:C, "T20")</f>
        <v>100</v>
      </c>
      <c r="AL17" s="7">
        <f>100 + SUMIFS(NhatKy_ViPham!J:J, NhatKy_ViPham!E:E, "12_Anh_D", NhatKy_ViPham!F:F, B17, NhatKy_ViPham!C:C, "T21") - SUMIFS(NhatKy_ViPham!K:K, NhatKy_ViPham!E:E, "12_Anh_D", NhatKy_ViPham!F:F, B17, NhatKy_ViPham!C:C, "T21")</f>
        <v>100</v>
      </c>
      <c r="AM17" s="7">
        <f>100 + SUMIFS(NhatKy_ViPham!J:J, NhatKy_ViPham!E:E, "12_Anh_D", NhatKy_ViPham!F:F, B17, NhatKy_ViPham!C:C, "T22") - SUMIFS(NhatKy_ViPham!K:K, NhatKy_ViPham!E:E, "12_Anh_D", NhatKy_ViPham!F:F, B17, NhatKy_ViPham!C:C, "T22")</f>
        <v>100</v>
      </c>
      <c r="AN17" s="7">
        <f>100 + SUMIFS(NhatKy_ViPham!J:J, NhatKy_ViPham!E:E, "12_Anh_D", NhatKy_ViPham!F:F, B17, NhatKy_ViPham!C:C, "T23") - SUMIFS(NhatKy_ViPham!K:K, NhatKy_ViPham!E:E, "12_Anh_D", NhatKy_ViPham!F:F, B17, NhatKy_ViPham!C:C, "T23")</f>
        <v>100</v>
      </c>
      <c r="AO17" s="7">
        <f>100 + SUMIFS(NhatKy_ViPham!J:J, NhatKy_ViPham!E:E, "12_Anh_D", NhatKy_ViPham!F:F, B17, NhatKy_ViPham!C:C, "T24") - SUMIFS(NhatKy_ViPham!K:K, NhatKy_ViPham!E:E, "12_Anh_D", NhatKy_ViPham!F:F, B17, NhatKy_ViPham!C:C, "T24")</f>
        <v>100</v>
      </c>
      <c r="AP17" s="7">
        <f>100 + SUMIFS(NhatKy_ViPham!J:J, NhatKy_ViPham!E:E, "12_Anh_D", NhatKy_ViPham!F:F, B17, NhatKy_ViPham!C:C, "T25") - SUMIFS(NhatKy_ViPham!K:K, NhatKy_ViPham!E:E, "12_Anh_D", NhatKy_ViPham!F:F, B17, NhatKy_ViPham!C:C, "T25")</f>
        <v>100</v>
      </c>
      <c r="AQ17" s="7">
        <f>100 + SUMIFS(NhatKy_ViPham!J:J, NhatKy_ViPham!E:E, "12_Anh_D", NhatKy_ViPham!F:F, B17, NhatKy_ViPham!C:C, "T26") - SUMIFS(NhatKy_ViPham!K:K, NhatKy_ViPham!E:E, "12_Anh_D", NhatKy_ViPham!F:F, B17, NhatKy_ViPham!C:C, "T26")</f>
        <v>100</v>
      </c>
      <c r="AR17" s="7">
        <f>100 + SUMIFS(NhatKy_ViPham!J:J, NhatKy_ViPham!E:E, "12_Anh_D", NhatKy_ViPham!F:F, B17, NhatKy_ViPham!C:C, "T27") - SUMIFS(NhatKy_ViPham!K:K, NhatKy_ViPham!E:E, "12_Anh_D", NhatKy_ViPham!F:F, B17, NhatKy_ViPham!C:C, "T27")</f>
        <v>100</v>
      </c>
      <c r="AS17" s="7">
        <f>100 + SUMIFS(NhatKy_ViPham!J:J, NhatKy_ViPham!E:E, "12_Anh_D", NhatKy_ViPham!F:F, B17, NhatKy_ViPham!C:C, "T28") - SUMIFS(NhatKy_ViPham!K:K, NhatKy_ViPham!E:E, "12_Anh_D", NhatKy_ViPham!F:F, B17, NhatKy_ViPham!C:C, "T28")</f>
        <v>100</v>
      </c>
      <c r="AT17" s="7">
        <f>100 + SUMIFS(NhatKy_ViPham!J:J, NhatKy_ViPham!E:E, "12_Anh_D", NhatKy_ViPham!F:F, B17, NhatKy_ViPham!C:C, "T29") - SUMIFS(NhatKy_ViPham!K:K, NhatKy_ViPham!E:E, "12_Anh_D", NhatKy_ViPham!F:F, B17, NhatKy_ViPham!C:C, "T29")</f>
        <v>100</v>
      </c>
      <c r="AU17" s="7">
        <f>100 + SUMIFS(NhatKy_ViPham!J:J, NhatKy_ViPham!E:E, "12_Anh_D", NhatKy_ViPham!F:F, B17, NhatKy_ViPham!C:C, "T30") - SUMIFS(NhatKy_ViPham!K:K, NhatKy_ViPham!E:E, "12_Anh_D", NhatKy_ViPham!F:F, B17, NhatKy_ViPham!C:C, "T30")</f>
        <v>100</v>
      </c>
      <c r="AV17" s="7">
        <f>100 + SUMIFS(NhatKy_ViPham!J:J, NhatKy_ViPham!E:E, "12_Anh_D", NhatKy_ViPham!F:F, B17, NhatKy_ViPham!C:C, "T31") - SUMIFS(NhatKy_ViPham!K:K, NhatKy_ViPham!E:E, "12_Anh_D", NhatKy_ViPham!F:F, B17, NhatKy_ViPham!C:C, "T31")</f>
        <v>100</v>
      </c>
      <c r="AW17" s="7">
        <f>100 + SUMIFS(NhatKy_ViPham!J:J, NhatKy_ViPham!E:E, "12_Anh_D", NhatKy_ViPham!F:F, B17, NhatKy_ViPham!C:C, "T32") - SUMIFS(NhatKy_ViPham!K:K, NhatKy_ViPham!E:E, "12_Anh_D", NhatKy_ViPham!F:F, B17, NhatKy_ViPham!C:C, "T32")</f>
        <v>100</v>
      </c>
      <c r="AX17" s="7">
        <f>100 + SUMIFS(NhatKy_ViPham!J:J, NhatKy_ViPham!E:E, "12_Anh_D", NhatKy_ViPham!F:F, B17, NhatKy_ViPham!C:C, "T33") - SUMIFS(NhatKy_ViPham!K:K, NhatKy_ViPham!E:E, "12_Anh_D", NhatKy_ViPham!F:F, B17, NhatKy_ViPham!C:C, "T33")</f>
        <v>100</v>
      </c>
      <c r="AY17" s="7">
        <f>100 + SUMIFS(NhatKy_ViPham!J:J, NhatKy_ViPham!E:E, "12_Anh_D", NhatKy_ViPham!F:F, B17, NhatKy_ViPham!C:C, "T34") - SUMIFS(NhatKy_ViPham!K:K, NhatKy_ViPham!E:E, "12_Anh_D", NhatKy_ViPham!F:F, B17, NhatKy_ViPham!C:C, "T34")</f>
        <v>100</v>
      </c>
      <c r="AZ17" s="7">
        <f>100 + SUMIFS(NhatKy_ViPham!J:J, NhatKy_ViPham!E:E, "12_Anh_D", NhatKy_ViPham!F:F, B17, NhatKy_ViPham!C:C, "T35") - SUMIFS(NhatKy_ViPham!K:K, NhatKy_ViPham!E:E, "12_Anh_D", NhatKy_ViPham!F:F, B17, NhatKy_ViPham!C:C, "T35")</f>
        <v>100</v>
      </c>
      <c r="BA17" s="12">
        <f t="shared" si="0"/>
        <v>100</v>
      </c>
      <c r="BB17" s="11" t="s">
        <v>430</v>
      </c>
      <c r="BC17" s="14" t="str">
        <f t="shared" si="1"/>
        <v>Tốt</v>
      </c>
      <c r="BD17" s="10" t="str">
        <f t="shared" si="2"/>
        <v>🟢 BÌNH THƯỜNG</v>
      </c>
    </row>
    <row r="18" spans="1:56" x14ac:dyDescent="0.25">
      <c r="A18" s="5">
        <v>10</v>
      </c>
      <c r="B18" s="15" t="s">
        <v>3039</v>
      </c>
      <c r="C18" s="5" t="s">
        <v>2422</v>
      </c>
      <c r="D18" s="5" t="s">
        <v>435</v>
      </c>
      <c r="E18" s="11" t="s">
        <v>430</v>
      </c>
      <c r="F18" s="6">
        <f>SUMIFS(NhatKy_ViPham!K:K, NhatKy_ViPham!E:E, "12_Anh_D", NhatKy_ViPham!F:F, B18, NhatKy_ViPham!H:H, "L01")</f>
        <v>0</v>
      </c>
      <c r="G18" s="6">
        <f>SUMIFS(NhatKy_ViPham!K:K, NhatKy_ViPham!E:E, "12_Anh_D", NhatKy_ViPham!F:F, B18, NhatKy_ViPham!H:H, "L02")</f>
        <v>0</v>
      </c>
      <c r="H18" s="6">
        <f>SUMIFS(NhatKy_ViPham!K:K, NhatKy_ViPham!E:E, "12_Anh_D", NhatKy_ViPham!F:F, B18, NhatKy_ViPham!H:H, "L03")</f>
        <v>0</v>
      </c>
      <c r="I18" s="6">
        <f>SUMIFS(NhatKy_ViPham!K:K, NhatKy_ViPham!E:E, "12_Anh_D", NhatKy_ViPham!F:F, B18, NhatKy_ViPham!H:H, "L04")</f>
        <v>0</v>
      </c>
      <c r="J18" s="6">
        <f>SUMIFS(NhatKy_ViPham!K:K, NhatKy_ViPham!E:E, "12_Anh_D", NhatKy_ViPham!F:F, B18, NhatKy_ViPham!H:H, "L05")</f>
        <v>0</v>
      </c>
      <c r="K18" s="6">
        <f>SUMIFS(NhatKy_ViPham!K:K, NhatKy_ViPham!E:E, "12_Anh_D", NhatKy_ViPham!F:F, B18, NhatKy_ViPham!H:H, "L06")</f>
        <v>0</v>
      </c>
      <c r="L18" s="6">
        <f>SUMIFS(NhatKy_ViPham!K:K, NhatKy_ViPham!E:E, "12_Anh_D", NhatKy_ViPham!F:F, B18, NhatKy_ViPham!H:H, "L07")</f>
        <v>0</v>
      </c>
      <c r="M18" s="6">
        <f>SUMIFS(NhatKy_ViPham!K:K, NhatKy_ViPham!E:E, "12_Anh_D", NhatKy_ViPham!F:F, B18, NhatKy_ViPham!H:H, "L08")</f>
        <v>0</v>
      </c>
      <c r="N18" s="6">
        <f>SUMIFS(NhatKy_ViPham!K:K, NhatKy_ViPham!E:E, "12_Anh_D", NhatKy_ViPham!F:F, B18, NhatKy_ViPham!H:H, "L09")</f>
        <v>0</v>
      </c>
      <c r="O18" s="6">
        <f>SUMIFS(NhatKy_ViPham!K:K, NhatKy_ViPham!E:E, "12_Anh_D", NhatKy_ViPham!F:F, B18, NhatKy_ViPham!H:H, "L10")</f>
        <v>0</v>
      </c>
      <c r="P18" s="12">
        <f>SUMIFS(NhatKy_ViPham!J:J, NhatKy_ViPham!E:E, "12_Anh_D", NhatKy_ViPham!F:F, B18)</f>
        <v>0</v>
      </c>
      <c r="Q18" s="13">
        <f>SUMIFS(NhatKy_ViPham!K:K, NhatKy_ViPham!E:E, "12_Anh_D", NhatKy_ViPham!F:F, B18)</f>
        <v>0</v>
      </c>
      <c r="R18" s="6">
        <f>100 + SUMIFS(NhatKy_ViPham!J:J, NhatKy_ViPham!E:E, "12_Anh_D", NhatKy_ViPham!F:F, B18, NhatKy_ViPham!C:C, "T1") - SUMIFS(NhatKy_ViPham!K:K, NhatKy_ViPham!E:E, "12_Anh_D", NhatKy_ViPham!F:F, B18, NhatKy_ViPham!C:C, "T1")</f>
        <v>100</v>
      </c>
      <c r="S18" s="6">
        <f>100 + SUMIFS(NhatKy_ViPham!J:J, NhatKy_ViPham!E:E, "12_Anh_D", NhatKy_ViPham!F:F, B18, NhatKy_ViPham!C:C, "T2") - SUMIFS(NhatKy_ViPham!K:K, NhatKy_ViPham!E:E, "12_Anh_D", NhatKy_ViPham!F:F, B18, NhatKy_ViPham!C:C, "T2")</f>
        <v>100</v>
      </c>
      <c r="T18" s="6">
        <f>100 + SUMIFS(NhatKy_ViPham!J:J, NhatKy_ViPham!E:E, "12_Anh_D", NhatKy_ViPham!F:F, B18, NhatKy_ViPham!C:C, "T3") - SUMIFS(NhatKy_ViPham!K:K, NhatKy_ViPham!E:E, "12_Anh_D", NhatKy_ViPham!F:F, B18, NhatKy_ViPham!C:C, "T3")</f>
        <v>100</v>
      </c>
      <c r="U18" s="6">
        <f>100 + SUMIFS(NhatKy_ViPham!J:J, NhatKy_ViPham!E:E, "12_Anh_D", NhatKy_ViPham!F:F, B18, NhatKy_ViPham!C:C, "T4") - SUMIFS(NhatKy_ViPham!K:K, NhatKy_ViPham!E:E, "12_Anh_D", NhatKy_ViPham!F:F, B18, NhatKy_ViPham!C:C, "T4")</f>
        <v>100</v>
      </c>
      <c r="V18" s="6">
        <f>100 + SUMIFS(NhatKy_ViPham!J:J, NhatKy_ViPham!E:E, "12_Anh_D", NhatKy_ViPham!F:F, B18, NhatKy_ViPham!C:C, "T5") - SUMIFS(NhatKy_ViPham!K:K, NhatKy_ViPham!E:E, "12_Anh_D", NhatKy_ViPham!F:F, B18, NhatKy_ViPham!C:C, "T5")</f>
        <v>100</v>
      </c>
      <c r="W18" s="6">
        <f>100 + SUMIFS(NhatKy_ViPham!J:J, NhatKy_ViPham!E:E, "12_Anh_D", NhatKy_ViPham!F:F, B18, NhatKy_ViPham!C:C, "T6") - SUMIFS(NhatKy_ViPham!K:K, NhatKy_ViPham!E:E, "12_Anh_D", NhatKy_ViPham!F:F, B18, NhatKy_ViPham!C:C, "T6")</f>
        <v>100</v>
      </c>
      <c r="X18" s="6">
        <f>100 + SUMIFS(NhatKy_ViPham!J:J, NhatKy_ViPham!E:E, "12_Anh_D", NhatKy_ViPham!F:F, B18, NhatKy_ViPham!C:C, "T7") - SUMIFS(NhatKy_ViPham!K:K, NhatKy_ViPham!E:E, "12_Anh_D", NhatKy_ViPham!F:F, B18, NhatKy_ViPham!C:C, "T7")</f>
        <v>100</v>
      </c>
      <c r="Y18" s="6">
        <f>100 + SUMIFS(NhatKy_ViPham!J:J, NhatKy_ViPham!E:E, "12_Anh_D", NhatKy_ViPham!F:F, B18, NhatKy_ViPham!C:C, "T8") - SUMIFS(NhatKy_ViPham!K:K, NhatKy_ViPham!E:E, "12_Anh_D", NhatKy_ViPham!F:F, B18, NhatKy_ViPham!C:C, "T8")</f>
        <v>100</v>
      </c>
      <c r="Z18" s="6">
        <f>100 + SUMIFS(NhatKy_ViPham!J:J, NhatKy_ViPham!E:E, "12_Anh_D", NhatKy_ViPham!F:F, B18, NhatKy_ViPham!C:C, "T9") - SUMIFS(NhatKy_ViPham!K:K, NhatKy_ViPham!E:E, "12_Anh_D", NhatKy_ViPham!F:F, B18, NhatKy_ViPham!C:C, "T9")</f>
        <v>100</v>
      </c>
      <c r="AA18" s="6">
        <f>100 + SUMIFS(NhatKy_ViPham!J:J, NhatKy_ViPham!E:E, "12_Anh_D", NhatKy_ViPham!F:F, B18, NhatKy_ViPham!C:C, "T10") - SUMIFS(NhatKy_ViPham!K:K, NhatKy_ViPham!E:E, "12_Anh_D", NhatKy_ViPham!F:F, B18, NhatKy_ViPham!C:C, "T10")</f>
        <v>100</v>
      </c>
      <c r="AB18" s="6">
        <f>100 + SUMIFS(NhatKy_ViPham!J:J, NhatKy_ViPham!E:E, "12_Anh_D", NhatKy_ViPham!F:F, B18, NhatKy_ViPham!C:C, "T11") - SUMIFS(NhatKy_ViPham!K:K, NhatKy_ViPham!E:E, "12_Anh_D", NhatKy_ViPham!F:F, B18, NhatKy_ViPham!C:C, "T11")</f>
        <v>100</v>
      </c>
      <c r="AC18" s="6">
        <f>100 + SUMIFS(NhatKy_ViPham!J:J, NhatKy_ViPham!E:E, "12_Anh_D", NhatKy_ViPham!F:F, B18, NhatKy_ViPham!C:C, "T12") - SUMIFS(NhatKy_ViPham!K:K, NhatKy_ViPham!E:E, "12_Anh_D", NhatKy_ViPham!F:F, B18, NhatKy_ViPham!C:C, "T12")</f>
        <v>100</v>
      </c>
      <c r="AD18" s="6">
        <f>100 + SUMIFS(NhatKy_ViPham!J:J, NhatKy_ViPham!E:E, "12_Anh_D", NhatKy_ViPham!F:F, B18, NhatKy_ViPham!C:C, "T13") - SUMIFS(NhatKy_ViPham!K:K, NhatKy_ViPham!E:E, "12_Anh_D", NhatKy_ViPham!F:F, B18, NhatKy_ViPham!C:C, "T13")</f>
        <v>100</v>
      </c>
      <c r="AE18" s="6">
        <f>100 + SUMIFS(NhatKy_ViPham!J:J, NhatKy_ViPham!E:E, "12_Anh_D", NhatKy_ViPham!F:F, B18, NhatKy_ViPham!C:C, "T14") - SUMIFS(NhatKy_ViPham!K:K, NhatKy_ViPham!E:E, "12_Anh_D", NhatKy_ViPham!F:F, B18, NhatKy_ViPham!C:C, "T14")</f>
        <v>100</v>
      </c>
      <c r="AF18" s="6">
        <f>100 + SUMIFS(NhatKy_ViPham!J:J, NhatKy_ViPham!E:E, "12_Anh_D", NhatKy_ViPham!F:F, B18, NhatKy_ViPham!C:C, "T15") - SUMIFS(NhatKy_ViPham!K:K, NhatKy_ViPham!E:E, "12_Anh_D", NhatKy_ViPham!F:F, B18, NhatKy_ViPham!C:C, "T15")</f>
        <v>100</v>
      </c>
      <c r="AG18" s="6">
        <f>100 + SUMIFS(NhatKy_ViPham!J:J, NhatKy_ViPham!E:E, "12_Anh_D", NhatKy_ViPham!F:F, B18, NhatKy_ViPham!C:C, "T16") - SUMIFS(NhatKy_ViPham!K:K, NhatKy_ViPham!E:E, "12_Anh_D", NhatKy_ViPham!F:F, B18, NhatKy_ViPham!C:C, "T16")</f>
        <v>100</v>
      </c>
      <c r="AH18" s="6">
        <f>100 + SUMIFS(NhatKy_ViPham!J:J, NhatKy_ViPham!E:E, "12_Anh_D", NhatKy_ViPham!F:F, B18, NhatKy_ViPham!C:C, "T17") - SUMIFS(NhatKy_ViPham!K:K, NhatKy_ViPham!E:E, "12_Anh_D", NhatKy_ViPham!F:F, B18, NhatKy_ViPham!C:C, "T17")</f>
        <v>100</v>
      </c>
      <c r="AI18" s="6">
        <f>100 + SUMIFS(NhatKy_ViPham!J:J, NhatKy_ViPham!E:E, "12_Anh_D", NhatKy_ViPham!F:F, B18, NhatKy_ViPham!C:C, "T18") - SUMIFS(NhatKy_ViPham!K:K, NhatKy_ViPham!E:E, "12_Anh_D", NhatKy_ViPham!F:F, B18, NhatKy_ViPham!C:C, "T18")</f>
        <v>100</v>
      </c>
      <c r="AJ18" s="6">
        <f>100 + SUMIFS(NhatKy_ViPham!J:J, NhatKy_ViPham!E:E, "12_Anh_D", NhatKy_ViPham!F:F, B18, NhatKy_ViPham!C:C, "T19") - SUMIFS(NhatKy_ViPham!K:K, NhatKy_ViPham!E:E, "12_Anh_D", NhatKy_ViPham!F:F, B18, NhatKy_ViPham!C:C, "T19")</f>
        <v>100</v>
      </c>
      <c r="AK18" s="6">
        <f>100 + SUMIFS(NhatKy_ViPham!J:J, NhatKy_ViPham!E:E, "12_Anh_D", NhatKy_ViPham!F:F, B18, NhatKy_ViPham!C:C, "T20") - SUMIFS(NhatKy_ViPham!K:K, NhatKy_ViPham!E:E, "12_Anh_D", NhatKy_ViPham!F:F, B18, NhatKy_ViPham!C:C, "T20")</f>
        <v>100</v>
      </c>
      <c r="AL18" s="6">
        <f>100 + SUMIFS(NhatKy_ViPham!J:J, NhatKy_ViPham!E:E, "12_Anh_D", NhatKy_ViPham!F:F, B18, NhatKy_ViPham!C:C, "T21") - SUMIFS(NhatKy_ViPham!K:K, NhatKy_ViPham!E:E, "12_Anh_D", NhatKy_ViPham!F:F, B18, NhatKy_ViPham!C:C, "T21")</f>
        <v>100</v>
      </c>
      <c r="AM18" s="6">
        <f>100 + SUMIFS(NhatKy_ViPham!J:J, NhatKy_ViPham!E:E, "12_Anh_D", NhatKy_ViPham!F:F, B18, NhatKy_ViPham!C:C, "T22") - SUMIFS(NhatKy_ViPham!K:K, NhatKy_ViPham!E:E, "12_Anh_D", NhatKy_ViPham!F:F, B18, NhatKy_ViPham!C:C, "T22")</f>
        <v>100</v>
      </c>
      <c r="AN18" s="6">
        <f>100 + SUMIFS(NhatKy_ViPham!J:J, NhatKy_ViPham!E:E, "12_Anh_D", NhatKy_ViPham!F:F, B18, NhatKy_ViPham!C:C, "T23") - SUMIFS(NhatKy_ViPham!K:K, NhatKy_ViPham!E:E, "12_Anh_D", NhatKy_ViPham!F:F, B18, NhatKy_ViPham!C:C, "T23")</f>
        <v>100</v>
      </c>
      <c r="AO18" s="6">
        <f>100 + SUMIFS(NhatKy_ViPham!J:J, NhatKy_ViPham!E:E, "12_Anh_D", NhatKy_ViPham!F:F, B18, NhatKy_ViPham!C:C, "T24") - SUMIFS(NhatKy_ViPham!K:K, NhatKy_ViPham!E:E, "12_Anh_D", NhatKy_ViPham!F:F, B18, NhatKy_ViPham!C:C, "T24")</f>
        <v>100</v>
      </c>
      <c r="AP18" s="6">
        <f>100 + SUMIFS(NhatKy_ViPham!J:J, NhatKy_ViPham!E:E, "12_Anh_D", NhatKy_ViPham!F:F, B18, NhatKy_ViPham!C:C, "T25") - SUMIFS(NhatKy_ViPham!K:K, NhatKy_ViPham!E:E, "12_Anh_D", NhatKy_ViPham!F:F, B18, NhatKy_ViPham!C:C, "T25")</f>
        <v>100</v>
      </c>
      <c r="AQ18" s="6">
        <f>100 + SUMIFS(NhatKy_ViPham!J:J, NhatKy_ViPham!E:E, "12_Anh_D", NhatKy_ViPham!F:F, B18, NhatKy_ViPham!C:C, "T26") - SUMIFS(NhatKy_ViPham!K:K, NhatKy_ViPham!E:E, "12_Anh_D", NhatKy_ViPham!F:F, B18, NhatKy_ViPham!C:C, "T26")</f>
        <v>100</v>
      </c>
      <c r="AR18" s="6">
        <f>100 + SUMIFS(NhatKy_ViPham!J:J, NhatKy_ViPham!E:E, "12_Anh_D", NhatKy_ViPham!F:F, B18, NhatKy_ViPham!C:C, "T27") - SUMIFS(NhatKy_ViPham!K:K, NhatKy_ViPham!E:E, "12_Anh_D", NhatKy_ViPham!F:F, B18, NhatKy_ViPham!C:C, "T27")</f>
        <v>100</v>
      </c>
      <c r="AS18" s="6">
        <f>100 + SUMIFS(NhatKy_ViPham!J:J, NhatKy_ViPham!E:E, "12_Anh_D", NhatKy_ViPham!F:F, B18, NhatKy_ViPham!C:C, "T28") - SUMIFS(NhatKy_ViPham!K:K, NhatKy_ViPham!E:E, "12_Anh_D", NhatKy_ViPham!F:F, B18, NhatKy_ViPham!C:C, "T28")</f>
        <v>100</v>
      </c>
      <c r="AT18" s="6">
        <f>100 + SUMIFS(NhatKy_ViPham!J:J, NhatKy_ViPham!E:E, "12_Anh_D", NhatKy_ViPham!F:F, B18, NhatKy_ViPham!C:C, "T29") - SUMIFS(NhatKy_ViPham!K:K, NhatKy_ViPham!E:E, "12_Anh_D", NhatKy_ViPham!F:F, B18, NhatKy_ViPham!C:C, "T29")</f>
        <v>100</v>
      </c>
      <c r="AU18" s="6">
        <f>100 + SUMIFS(NhatKy_ViPham!J:J, NhatKy_ViPham!E:E, "12_Anh_D", NhatKy_ViPham!F:F, B18, NhatKy_ViPham!C:C, "T30") - SUMIFS(NhatKy_ViPham!K:K, NhatKy_ViPham!E:E, "12_Anh_D", NhatKy_ViPham!F:F, B18, NhatKy_ViPham!C:C, "T30")</f>
        <v>100</v>
      </c>
      <c r="AV18" s="6">
        <f>100 + SUMIFS(NhatKy_ViPham!J:J, NhatKy_ViPham!E:E, "12_Anh_D", NhatKy_ViPham!F:F, B18, NhatKy_ViPham!C:C, "T31") - SUMIFS(NhatKy_ViPham!K:K, NhatKy_ViPham!E:E, "12_Anh_D", NhatKy_ViPham!F:F, B18, NhatKy_ViPham!C:C, "T31")</f>
        <v>100</v>
      </c>
      <c r="AW18" s="6">
        <f>100 + SUMIFS(NhatKy_ViPham!J:J, NhatKy_ViPham!E:E, "12_Anh_D", NhatKy_ViPham!F:F, B18, NhatKy_ViPham!C:C, "T32") - SUMIFS(NhatKy_ViPham!K:K, NhatKy_ViPham!E:E, "12_Anh_D", NhatKy_ViPham!F:F, B18, NhatKy_ViPham!C:C, "T32")</f>
        <v>100</v>
      </c>
      <c r="AX18" s="6">
        <f>100 + SUMIFS(NhatKy_ViPham!J:J, NhatKy_ViPham!E:E, "12_Anh_D", NhatKy_ViPham!F:F, B18, NhatKy_ViPham!C:C, "T33") - SUMIFS(NhatKy_ViPham!K:K, NhatKy_ViPham!E:E, "12_Anh_D", NhatKy_ViPham!F:F, B18, NhatKy_ViPham!C:C, "T33")</f>
        <v>100</v>
      </c>
      <c r="AY18" s="6">
        <f>100 + SUMIFS(NhatKy_ViPham!J:J, NhatKy_ViPham!E:E, "12_Anh_D", NhatKy_ViPham!F:F, B18, NhatKy_ViPham!C:C, "T34") - SUMIFS(NhatKy_ViPham!K:K, NhatKy_ViPham!E:E, "12_Anh_D", NhatKy_ViPham!F:F, B18, NhatKy_ViPham!C:C, "T34")</f>
        <v>100</v>
      </c>
      <c r="AZ18" s="6">
        <f>100 + SUMIFS(NhatKy_ViPham!J:J, NhatKy_ViPham!E:E, "12_Anh_D", NhatKy_ViPham!F:F, B18, NhatKy_ViPham!C:C, "T35") - SUMIFS(NhatKy_ViPham!K:K, NhatKy_ViPham!E:E, "12_Anh_D", NhatKy_ViPham!F:F, B18, NhatKy_ViPham!C:C, "T35")</f>
        <v>100</v>
      </c>
      <c r="BA18" s="12">
        <f t="shared" si="0"/>
        <v>100</v>
      </c>
      <c r="BB18" s="11" t="s">
        <v>430</v>
      </c>
      <c r="BC18" s="16" t="str">
        <f t="shared" si="1"/>
        <v>Tốt</v>
      </c>
      <c r="BD18" s="15" t="str">
        <f t="shared" si="2"/>
        <v>🟢 BÌNH THƯỜNG</v>
      </c>
    </row>
    <row r="19" spans="1:56" x14ac:dyDescent="0.25">
      <c r="A19" s="4">
        <v>11</v>
      </c>
      <c r="B19" s="10" t="s">
        <v>3040</v>
      </c>
      <c r="C19" s="4" t="s">
        <v>2673</v>
      </c>
      <c r="D19" s="4" t="s">
        <v>435</v>
      </c>
      <c r="E19" s="11" t="s">
        <v>430</v>
      </c>
      <c r="F19" s="7">
        <f>SUMIFS(NhatKy_ViPham!K:K, NhatKy_ViPham!E:E, "12_Anh_D", NhatKy_ViPham!F:F, B19, NhatKy_ViPham!H:H, "L01")</f>
        <v>0</v>
      </c>
      <c r="G19" s="7">
        <f>SUMIFS(NhatKy_ViPham!K:K, NhatKy_ViPham!E:E, "12_Anh_D", NhatKy_ViPham!F:F, B19, NhatKy_ViPham!H:H, "L02")</f>
        <v>0</v>
      </c>
      <c r="H19" s="7">
        <f>SUMIFS(NhatKy_ViPham!K:K, NhatKy_ViPham!E:E, "12_Anh_D", NhatKy_ViPham!F:F, B19, NhatKy_ViPham!H:H, "L03")</f>
        <v>0</v>
      </c>
      <c r="I19" s="7">
        <f>SUMIFS(NhatKy_ViPham!K:K, NhatKy_ViPham!E:E, "12_Anh_D", NhatKy_ViPham!F:F, B19, NhatKy_ViPham!H:H, "L04")</f>
        <v>0</v>
      </c>
      <c r="J19" s="7">
        <f>SUMIFS(NhatKy_ViPham!K:K, NhatKy_ViPham!E:E, "12_Anh_D", NhatKy_ViPham!F:F, B19, NhatKy_ViPham!H:H, "L05")</f>
        <v>0</v>
      </c>
      <c r="K19" s="7">
        <f>SUMIFS(NhatKy_ViPham!K:K, NhatKy_ViPham!E:E, "12_Anh_D", NhatKy_ViPham!F:F, B19, NhatKy_ViPham!H:H, "L06")</f>
        <v>0</v>
      </c>
      <c r="L19" s="7">
        <f>SUMIFS(NhatKy_ViPham!K:K, NhatKy_ViPham!E:E, "12_Anh_D", NhatKy_ViPham!F:F, B19, NhatKy_ViPham!H:H, "L07")</f>
        <v>0</v>
      </c>
      <c r="M19" s="7">
        <f>SUMIFS(NhatKy_ViPham!K:K, NhatKy_ViPham!E:E, "12_Anh_D", NhatKy_ViPham!F:F, B19, NhatKy_ViPham!H:H, "L08")</f>
        <v>0</v>
      </c>
      <c r="N19" s="7">
        <f>SUMIFS(NhatKy_ViPham!K:K, NhatKy_ViPham!E:E, "12_Anh_D", NhatKy_ViPham!F:F, B19, NhatKy_ViPham!H:H, "L09")</f>
        <v>0</v>
      </c>
      <c r="O19" s="7">
        <f>SUMIFS(NhatKy_ViPham!K:K, NhatKy_ViPham!E:E, "12_Anh_D", NhatKy_ViPham!F:F, B19, NhatKy_ViPham!H:H, "L10")</f>
        <v>0</v>
      </c>
      <c r="P19" s="12">
        <f>SUMIFS(NhatKy_ViPham!J:J, NhatKy_ViPham!E:E, "12_Anh_D", NhatKy_ViPham!F:F, B19)</f>
        <v>0</v>
      </c>
      <c r="Q19" s="13">
        <f>SUMIFS(NhatKy_ViPham!K:K, NhatKy_ViPham!E:E, "12_Anh_D", NhatKy_ViPham!F:F, B19)</f>
        <v>0</v>
      </c>
      <c r="R19" s="7">
        <f>100 + SUMIFS(NhatKy_ViPham!J:J, NhatKy_ViPham!E:E, "12_Anh_D", NhatKy_ViPham!F:F, B19, NhatKy_ViPham!C:C, "T1") - SUMIFS(NhatKy_ViPham!K:K, NhatKy_ViPham!E:E, "12_Anh_D", NhatKy_ViPham!F:F, B19, NhatKy_ViPham!C:C, "T1")</f>
        <v>100</v>
      </c>
      <c r="S19" s="7">
        <f>100 + SUMIFS(NhatKy_ViPham!J:J, NhatKy_ViPham!E:E, "12_Anh_D", NhatKy_ViPham!F:F, B19, NhatKy_ViPham!C:C, "T2") - SUMIFS(NhatKy_ViPham!K:K, NhatKy_ViPham!E:E, "12_Anh_D", NhatKy_ViPham!F:F, B19, NhatKy_ViPham!C:C, "T2")</f>
        <v>100</v>
      </c>
      <c r="T19" s="7">
        <f>100 + SUMIFS(NhatKy_ViPham!J:J, NhatKy_ViPham!E:E, "12_Anh_D", NhatKy_ViPham!F:F, B19, NhatKy_ViPham!C:C, "T3") - SUMIFS(NhatKy_ViPham!K:K, NhatKy_ViPham!E:E, "12_Anh_D", NhatKy_ViPham!F:F, B19, NhatKy_ViPham!C:C, "T3")</f>
        <v>100</v>
      </c>
      <c r="U19" s="7">
        <f>100 + SUMIFS(NhatKy_ViPham!J:J, NhatKy_ViPham!E:E, "12_Anh_D", NhatKy_ViPham!F:F, B19, NhatKy_ViPham!C:C, "T4") - SUMIFS(NhatKy_ViPham!K:K, NhatKy_ViPham!E:E, "12_Anh_D", NhatKy_ViPham!F:F, B19, NhatKy_ViPham!C:C, "T4")</f>
        <v>100</v>
      </c>
      <c r="V19" s="7">
        <f>100 + SUMIFS(NhatKy_ViPham!J:J, NhatKy_ViPham!E:E, "12_Anh_D", NhatKy_ViPham!F:F, B19, NhatKy_ViPham!C:C, "T5") - SUMIFS(NhatKy_ViPham!K:K, NhatKy_ViPham!E:E, "12_Anh_D", NhatKy_ViPham!F:F, B19, NhatKy_ViPham!C:C, "T5")</f>
        <v>100</v>
      </c>
      <c r="W19" s="7">
        <f>100 + SUMIFS(NhatKy_ViPham!J:J, NhatKy_ViPham!E:E, "12_Anh_D", NhatKy_ViPham!F:F, B19, NhatKy_ViPham!C:C, "T6") - SUMIFS(NhatKy_ViPham!K:K, NhatKy_ViPham!E:E, "12_Anh_D", NhatKy_ViPham!F:F, B19, NhatKy_ViPham!C:C, "T6")</f>
        <v>100</v>
      </c>
      <c r="X19" s="7">
        <f>100 + SUMIFS(NhatKy_ViPham!J:J, NhatKy_ViPham!E:E, "12_Anh_D", NhatKy_ViPham!F:F, B19, NhatKy_ViPham!C:C, "T7") - SUMIFS(NhatKy_ViPham!K:K, NhatKy_ViPham!E:E, "12_Anh_D", NhatKy_ViPham!F:F, B19, NhatKy_ViPham!C:C, "T7")</f>
        <v>100</v>
      </c>
      <c r="Y19" s="7">
        <f>100 + SUMIFS(NhatKy_ViPham!J:J, NhatKy_ViPham!E:E, "12_Anh_D", NhatKy_ViPham!F:F, B19, NhatKy_ViPham!C:C, "T8") - SUMIFS(NhatKy_ViPham!K:K, NhatKy_ViPham!E:E, "12_Anh_D", NhatKy_ViPham!F:F, B19, NhatKy_ViPham!C:C, "T8")</f>
        <v>100</v>
      </c>
      <c r="Z19" s="7">
        <f>100 + SUMIFS(NhatKy_ViPham!J:J, NhatKy_ViPham!E:E, "12_Anh_D", NhatKy_ViPham!F:F, B19, NhatKy_ViPham!C:C, "T9") - SUMIFS(NhatKy_ViPham!K:K, NhatKy_ViPham!E:E, "12_Anh_D", NhatKy_ViPham!F:F, B19, NhatKy_ViPham!C:C, "T9")</f>
        <v>100</v>
      </c>
      <c r="AA19" s="7">
        <f>100 + SUMIFS(NhatKy_ViPham!J:J, NhatKy_ViPham!E:E, "12_Anh_D", NhatKy_ViPham!F:F, B19, NhatKy_ViPham!C:C, "T10") - SUMIFS(NhatKy_ViPham!K:K, NhatKy_ViPham!E:E, "12_Anh_D", NhatKy_ViPham!F:F, B19, NhatKy_ViPham!C:C, "T10")</f>
        <v>100</v>
      </c>
      <c r="AB19" s="7">
        <f>100 + SUMIFS(NhatKy_ViPham!J:J, NhatKy_ViPham!E:E, "12_Anh_D", NhatKy_ViPham!F:F, B19, NhatKy_ViPham!C:C, "T11") - SUMIFS(NhatKy_ViPham!K:K, NhatKy_ViPham!E:E, "12_Anh_D", NhatKy_ViPham!F:F, B19, NhatKy_ViPham!C:C, "T11")</f>
        <v>100</v>
      </c>
      <c r="AC19" s="7">
        <f>100 + SUMIFS(NhatKy_ViPham!J:J, NhatKy_ViPham!E:E, "12_Anh_D", NhatKy_ViPham!F:F, B19, NhatKy_ViPham!C:C, "T12") - SUMIFS(NhatKy_ViPham!K:K, NhatKy_ViPham!E:E, "12_Anh_D", NhatKy_ViPham!F:F, B19, NhatKy_ViPham!C:C, "T12")</f>
        <v>100</v>
      </c>
      <c r="AD19" s="7">
        <f>100 + SUMIFS(NhatKy_ViPham!J:J, NhatKy_ViPham!E:E, "12_Anh_D", NhatKy_ViPham!F:F, B19, NhatKy_ViPham!C:C, "T13") - SUMIFS(NhatKy_ViPham!K:K, NhatKy_ViPham!E:E, "12_Anh_D", NhatKy_ViPham!F:F, B19, NhatKy_ViPham!C:C, "T13")</f>
        <v>100</v>
      </c>
      <c r="AE19" s="7">
        <f>100 + SUMIFS(NhatKy_ViPham!J:J, NhatKy_ViPham!E:E, "12_Anh_D", NhatKy_ViPham!F:F, B19, NhatKy_ViPham!C:C, "T14") - SUMIFS(NhatKy_ViPham!K:K, NhatKy_ViPham!E:E, "12_Anh_D", NhatKy_ViPham!F:F, B19, NhatKy_ViPham!C:C, "T14")</f>
        <v>100</v>
      </c>
      <c r="AF19" s="7">
        <f>100 + SUMIFS(NhatKy_ViPham!J:J, NhatKy_ViPham!E:E, "12_Anh_D", NhatKy_ViPham!F:F, B19, NhatKy_ViPham!C:C, "T15") - SUMIFS(NhatKy_ViPham!K:K, NhatKy_ViPham!E:E, "12_Anh_D", NhatKy_ViPham!F:F, B19, NhatKy_ViPham!C:C, "T15")</f>
        <v>100</v>
      </c>
      <c r="AG19" s="7">
        <f>100 + SUMIFS(NhatKy_ViPham!J:J, NhatKy_ViPham!E:E, "12_Anh_D", NhatKy_ViPham!F:F, B19, NhatKy_ViPham!C:C, "T16") - SUMIFS(NhatKy_ViPham!K:K, NhatKy_ViPham!E:E, "12_Anh_D", NhatKy_ViPham!F:F, B19, NhatKy_ViPham!C:C, "T16")</f>
        <v>100</v>
      </c>
      <c r="AH19" s="7">
        <f>100 + SUMIFS(NhatKy_ViPham!J:J, NhatKy_ViPham!E:E, "12_Anh_D", NhatKy_ViPham!F:F, B19, NhatKy_ViPham!C:C, "T17") - SUMIFS(NhatKy_ViPham!K:K, NhatKy_ViPham!E:E, "12_Anh_D", NhatKy_ViPham!F:F, B19, NhatKy_ViPham!C:C, "T17")</f>
        <v>100</v>
      </c>
      <c r="AI19" s="7">
        <f>100 + SUMIFS(NhatKy_ViPham!J:J, NhatKy_ViPham!E:E, "12_Anh_D", NhatKy_ViPham!F:F, B19, NhatKy_ViPham!C:C, "T18") - SUMIFS(NhatKy_ViPham!K:K, NhatKy_ViPham!E:E, "12_Anh_D", NhatKy_ViPham!F:F, B19, NhatKy_ViPham!C:C, "T18")</f>
        <v>100</v>
      </c>
      <c r="AJ19" s="7">
        <f>100 + SUMIFS(NhatKy_ViPham!J:J, NhatKy_ViPham!E:E, "12_Anh_D", NhatKy_ViPham!F:F, B19, NhatKy_ViPham!C:C, "T19") - SUMIFS(NhatKy_ViPham!K:K, NhatKy_ViPham!E:E, "12_Anh_D", NhatKy_ViPham!F:F, B19, NhatKy_ViPham!C:C, "T19")</f>
        <v>100</v>
      </c>
      <c r="AK19" s="7">
        <f>100 + SUMIFS(NhatKy_ViPham!J:J, NhatKy_ViPham!E:E, "12_Anh_D", NhatKy_ViPham!F:F, B19, NhatKy_ViPham!C:C, "T20") - SUMIFS(NhatKy_ViPham!K:K, NhatKy_ViPham!E:E, "12_Anh_D", NhatKy_ViPham!F:F, B19, NhatKy_ViPham!C:C, "T20")</f>
        <v>100</v>
      </c>
      <c r="AL19" s="7">
        <f>100 + SUMIFS(NhatKy_ViPham!J:J, NhatKy_ViPham!E:E, "12_Anh_D", NhatKy_ViPham!F:F, B19, NhatKy_ViPham!C:C, "T21") - SUMIFS(NhatKy_ViPham!K:K, NhatKy_ViPham!E:E, "12_Anh_D", NhatKy_ViPham!F:F, B19, NhatKy_ViPham!C:C, "T21")</f>
        <v>100</v>
      </c>
      <c r="AM19" s="7">
        <f>100 + SUMIFS(NhatKy_ViPham!J:J, NhatKy_ViPham!E:E, "12_Anh_D", NhatKy_ViPham!F:F, B19, NhatKy_ViPham!C:C, "T22") - SUMIFS(NhatKy_ViPham!K:K, NhatKy_ViPham!E:E, "12_Anh_D", NhatKy_ViPham!F:F, B19, NhatKy_ViPham!C:C, "T22")</f>
        <v>100</v>
      </c>
      <c r="AN19" s="7">
        <f>100 + SUMIFS(NhatKy_ViPham!J:J, NhatKy_ViPham!E:E, "12_Anh_D", NhatKy_ViPham!F:F, B19, NhatKy_ViPham!C:C, "T23") - SUMIFS(NhatKy_ViPham!K:K, NhatKy_ViPham!E:E, "12_Anh_D", NhatKy_ViPham!F:F, B19, NhatKy_ViPham!C:C, "T23")</f>
        <v>100</v>
      </c>
      <c r="AO19" s="7">
        <f>100 + SUMIFS(NhatKy_ViPham!J:J, NhatKy_ViPham!E:E, "12_Anh_D", NhatKy_ViPham!F:F, B19, NhatKy_ViPham!C:C, "T24") - SUMIFS(NhatKy_ViPham!K:K, NhatKy_ViPham!E:E, "12_Anh_D", NhatKy_ViPham!F:F, B19, NhatKy_ViPham!C:C, "T24")</f>
        <v>100</v>
      </c>
      <c r="AP19" s="7">
        <f>100 + SUMIFS(NhatKy_ViPham!J:J, NhatKy_ViPham!E:E, "12_Anh_D", NhatKy_ViPham!F:F, B19, NhatKy_ViPham!C:C, "T25") - SUMIFS(NhatKy_ViPham!K:K, NhatKy_ViPham!E:E, "12_Anh_D", NhatKy_ViPham!F:F, B19, NhatKy_ViPham!C:C, "T25")</f>
        <v>100</v>
      </c>
      <c r="AQ19" s="7">
        <f>100 + SUMIFS(NhatKy_ViPham!J:J, NhatKy_ViPham!E:E, "12_Anh_D", NhatKy_ViPham!F:F, B19, NhatKy_ViPham!C:C, "T26") - SUMIFS(NhatKy_ViPham!K:K, NhatKy_ViPham!E:E, "12_Anh_D", NhatKy_ViPham!F:F, B19, NhatKy_ViPham!C:C, "T26")</f>
        <v>100</v>
      </c>
      <c r="AR19" s="7">
        <f>100 + SUMIFS(NhatKy_ViPham!J:J, NhatKy_ViPham!E:E, "12_Anh_D", NhatKy_ViPham!F:F, B19, NhatKy_ViPham!C:C, "T27") - SUMIFS(NhatKy_ViPham!K:K, NhatKy_ViPham!E:E, "12_Anh_D", NhatKy_ViPham!F:F, B19, NhatKy_ViPham!C:C, "T27")</f>
        <v>100</v>
      </c>
      <c r="AS19" s="7">
        <f>100 + SUMIFS(NhatKy_ViPham!J:J, NhatKy_ViPham!E:E, "12_Anh_D", NhatKy_ViPham!F:F, B19, NhatKy_ViPham!C:C, "T28") - SUMIFS(NhatKy_ViPham!K:K, NhatKy_ViPham!E:E, "12_Anh_D", NhatKy_ViPham!F:F, B19, NhatKy_ViPham!C:C, "T28")</f>
        <v>100</v>
      </c>
      <c r="AT19" s="7">
        <f>100 + SUMIFS(NhatKy_ViPham!J:J, NhatKy_ViPham!E:E, "12_Anh_D", NhatKy_ViPham!F:F, B19, NhatKy_ViPham!C:C, "T29") - SUMIFS(NhatKy_ViPham!K:K, NhatKy_ViPham!E:E, "12_Anh_D", NhatKy_ViPham!F:F, B19, NhatKy_ViPham!C:C, "T29")</f>
        <v>100</v>
      </c>
      <c r="AU19" s="7">
        <f>100 + SUMIFS(NhatKy_ViPham!J:J, NhatKy_ViPham!E:E, "12_Anh_D", NhatKy_ViPham!F:F, B19, NhatKy_ViPham!C:C, "T30") - SUMIFS(NhatKy_ViPham!K:K, NhatKy_ViPham!E:E, "12_Anh_D", NhatKy_ViPham!F:F, B19, NhatKy_ViPham!C:C, "T30")</f>
        <v>100</v>
      </c>
      <c r="AV19" s="7">
        <f>100 + SUMIFS(NhatKy_ViPham!J:J, NhatKy_ViPham!E:E, "12_Anh_D", NhatKy_ViPham!F:F, B19, NhatKy_ViPham!C:C, "T31") - SUMIFS(NhatKy_ViPham!K:K, NhatKy_ViPham!E:E, "12_Anh_D", NhatKy_ViPham!F:F, B19, NhatKy_ViPham!C:C, "T31")</f>
        <v>100</v>
      </c>
      <c r="AW19" s="7">
        <f>100 + SUMIFS(NhatKy_ViPham!J:J, NhatKy_ViPham!E:E, "12_Anh_D", NhatKy_ViPham!F:F, B19, NhatKy_ViPham!C:C, "T32") - SUMIFS(NhatKy_ViPham!K:K, NhatKy_ViPham!E:E, "12_Anh_D", NhatKy_ViPham!F:F, B19, NhatKy_ViPham!C:C, "T32")</f>
        <v>100</v>
      </c>
      <c r="AX19" s="7">
        <f>100 + SUMIFS(NhatKy_ViPham!J:J, NhatKy_ViPham!E:E, "12_Anh_D", NhatKy_ViPham!F:F, B19, NhatKy_ViPham!C:C, "T33") - SUMIFS(NhatKy_ViPham!K:K, NhatKy_ViPham!E:E, "12_Anh_D", NhatKy_ViPham!F:F, B19, NhatKy_ViPham!C:C, "T33")</f>
        <v>100</v>
      </c>
      <c r="AY19" s="7">
        <f>100 + SUMIFS(NhatKy_ViPham!J:J, NhatKy_ViPham!E:E, "12_Anh_D", NhatKy_ViPham!F:F, B19, NhatKy_ViPham!C:C, "T34") - SUMIFS(NhatKy_ViPham!K:K, NhatKy_ViPham!E:E, "12_Anh_D", NhatKy_ViPham!F:F, B19, NhatKy_ViPham!C:C, "T34")</f>
        <v>100</v>
      </c>
      <c r="AZ19" s="7">
        <f>100 + SUMIFS(NhatKy_ViPham!J:J, NhatKy_ViPham!E:E, "12_Anh_D", NhatKy_ViPham!F:F, B19, NhatKy_ViPham!C:C, "T35") - SUMIFS(NhatKy_ViPham!K:K, NhatKy_ViPham!E:E, "12_Anh_D", NhatKy_ViPham!F:F, B19, NhatKy_ViPham!C:C, "T35")</f>
        <v>100</v>
      </c>
      <c r="BA19" s="12">
        <f t="shared" si="0"/>
        <v>100</v>
      </c>
      <c r="BB19" s="11" t="s">
        <v>430</v>
      </c>
      <c r="BC19" s="14" t="str">
        <f t="shared" si="1"/>
        <v>Tốt</v>
      </c>
      <c r="BD19" s="10" t="str">
        <f t="shared" si="2"/>
        <v>🟢 BÌNH THƯỜNG</v>
      </c>
    </row>
    <row r="20" spans="1:56" x14ac:dyDescent="0.25">
      <c r="A20" s="5">
        <v>12</v>
      </c>
      <c r="B20" s="15" t="s">
        <v>3041</v>
      </c>
      <c r="C20" s="5" t="s">
        <v>2302</v>
      </c>
      <c r="D20" s="5" t="s">
        <v>435</v>
      </c>
      <c r="E20" s="11" t="s">
        <v>430</v>
      </c>
      <c r="F20" s="6">
        <f>SUMIFS(NhatKy_ViPham!K:K, NhatKy_ViPham!E:E, "12_Anh_D", NhatKy_ViPham!F:F, B20, NhatKy_ViPham!H:H, "L01")</f>
        <v>0</v>
      </c>
      <c r="G20" s="6">
        <f>SUMIFS(NhatKy_ViPham!K:K, NhatKy_ViPham!E:E, "12_Anh_D", NhatKy_ViPham!F:F, B20, NhatKy_ViPham!H:H, "L02")</f>
        <v>0</v>
      </c>
      <c r="H20" s="6">
        <f>SUMIFS(NhatKy_ViPham!K:K, NhatKy_ViPham!E:E, "12_Anh_D", NhatKy_ViPham!F:F, B20, NhatKy_ViPham!H:H, "L03")</f>
        <v>0</v>
      </c>
      <c r="I20" s="6">
        <f>SUMIFS(NhatKy_ViPham!K:K, NhatKy_ViPham!E:E, "12_Anh_D", NhatKy_ViPham!F:F, B20, NhatKy_ViPham!H:H, "L04")</f>
        <v>0</v>
      </c>
      <c r="J20" s="6">
        <f>SUMIFS(NhatKy_ViPham!K:K, NhatKy_ViPham!E:E, "12_Anh_D", NhatKy_ViPham!F:F, B20, NhatKy_ViPham!H:H, "L05")</f>
        <v>0</v>
      </c>
      <c r="K20" s="6">
        <f>SUMIFS(NhatKy_ViPham!K:K, NhatKy_ViPham!E:E, "12_Anh_D", NhatKy_ViPham!F:F, B20, NhatKy_ViPham!H:H, "L06")</f>
        <v>0</v>
      </c>
      <c r="L20" s="6">
        <f>SUMIFS(NhatKy_ViPham!K:K, NhatKy_ViPham!E:E, "12_Anh_D", NhatKy_ViPham!F:F, B20, NhatKy_ViPham!H:H, "L07")</f>
        <v>0</v>
      </c>
      <c r="M20" s="6">
        <f>SUMIFS(NhatKy_ViPham!K:K, NhatKy_ViPham!E:E, "12_Anh_D", NhatKy_ViPham!F:F, B20, NhatKy_ViPham!H:H, "L08")</f>
        <v>0</v>
      </c>
      <c r="N20" s="6">
        <f>SUMIFS(NhatKy_ViPham!K:K, NhatKy_ViPham!E:E, "12_Anh_D", NhatKy_ViPham!F:F, B20, NhatKy_ViPham!H:H, "L09")</f>
        <v>0</v>
      </c>
      <c r="O20" s="6">
        <f>SUMIFS(NhatKy_ViPham!K:K, NhatKy_ViPham!E:E, "12_Anh_D", NhatKy_ViPham!F:F, B20, NhatKy_ViPham!H:H, "L10")</f>
        <v>0</v>
      </c>
      <c r="P20" s="12">
        <f>SUMIFS(NhatKy_ViPham!J:J, NhatKy_ViPham!E:E, "12_Anh_D", NhatKy_ViPham!F:F, B20)</f>
        <v>0</v>
      </c>
      <c r="Q20" s="13">
        <f>SUMIFS(NhatKy_ViPham!K:K, NhatKy_ViPham!E:E, "12_Anh_D", NhatKy_ViPham!F:F, B20)</f>
        <v>0</v>
      </c>
      <c r="R20" s="6">
        <f>100 + SUMIFS(NhatKy_ViPham!J:J, NhatKy_ViPham!E:E, "12_Anh_D", NhatKy_ViPham!F:F, B20, NhatKy_ViPham!C:C, "T1") - SUMIFS(NhatKy_ViPham!K:K, NhatKy_ViPham!E:E, "12_Anh_D", NhatKy_ViPham!F:F, B20, NhatKy_ViPham!C:C, "T1")</f>
        <v>100</v>
      </c>
      <c r="S20" s="6">
        <f>100 + SUMIFS(NhatKy_ViPham!J:J, NhatKy_ViPham!E:E, "12_Anh_D", NhatKy_ViPham!F:F, B20, NhatKy_ViPham!C:C, "T2") - SUMIFS(NhatKy_ViPham!K:K, NhatKy_ViPham!E:E, "12_Anh_D", NhatKy_ViPham!F:F, B20, NhatKy_ViPham!C:C, "T2")</f>
        <v>100</v>
      </c>
      <c r="T20" s="6">
        <f>100 + SUMIFS(NhatKy_ViPham!J:J, NhatKy_ViPham!E:E, "12_Anh_D", NhatKy_ViPham!F:F, B20, NhatKy_ViPham!C:C, "T3") - SUMIFS(NhatKy_ViPham!K:K, NhatKy_ViPham!E:E, "12_Anh_D", NhatKy_ViPham!F:F, B20, NhatKy_ViPham!C:C, "T3")</f>
        <v>100</v>
      </c>
      <c r="U20" s="6">
        <f>100 + SUMIFS(NhatKy_ViPham!J:J, NhatKy_ViPham!E:E, "12_Anh_D", NhatKy_ViPham!F:F, B20, NhatKy_ViPham!C:C, "T4") - SUMIFS(NhatKy_ViPham!K:K, NhatKy_ViPham!E:E, "12_Anh_D", NhatKy_ViPham!F:F, B20, NhatKy_ViPham!C:C, "T4")</f>
        <v>100</v>
      </c>
      <c r="V20" s="6">
        <f>100 + SUMIFS(NhatKy_ViPham!J:J, NhatKy_ViPham!E:E, "12_Anh_D", NhatKy_ViPham!F:F, B20, NhatKy_ViPham!C:C, "T5") - SUMIFS(NhatKy_ViPham!K:K, NhatKy_ViPham!E:E, "12_Anh_D", NhatKy_ViPham!F:F, B20, NhatKy_ViPham!C:C, "T5")</f>
        <v>100</v>
      </c>
      <c r="W20" s="6">
        <f>100 + SUMIFS(NhatKy_ViPham!J:J, NhatKy_ViPham!E:E, "12_Anh_D", NhatKy_ViPham!F:F, B20, NhatKy_ViPham!C:C, "T6") - SUMIFS(NhatKy_ViPham!K:K, NhatKy_ViPham!E:E, "12_Anh_D", NhatKy_ViPham!F:F, B20, NhatKy_ViPham!C:C, "T6")</f>
        <v>100</v>
      </c>
      <c r="X20" s="6">
        <f>100 + SUMIFS(NhatKy_ViPham!J:J, NhatKy_ViPham!E:E, "12_Anh_D", NhatKy_ViPham!F:F, B20, NhatKy_ViPham!C:C, "T7") - SUMIFS(NhatKy_ViPham!K:K, NhatKy_ViPham!E:E, "12_Anh_D", NhatKy_ViPham!F:F, B20, NhatKy_ViPham!C:C, "T7")</f>
        <v>100</v>
      </c>
      <c r="Y20" s="6">
        <f>100 + SUMIFS(NhatKy_ViPham!J:J, NhatKy_ViPham!E:E, "12_Anh_D", NhatKy_ViPham!F:F, B20, NhatKy_ViPham!C:C, "T8") - SUMIFS(NhatKy_ViPham!K:K, NhatKy_ViPham!E:E, "12_Anh_D", NhatKy_ViPham!F:F, B20, NhatKy_ViPham!C:C, "T8")</f>
        <v>100</v>
      </c>
      <c r="Z20" s="6">
        <f>100 + SUMIFS(NhatKy_ViPham!J:J, NhatKy_ViPham!E:E, "12_Anh_D", NhatKy_ViPham!F:F, B20, NhatKy_ViPham!C:C, "T9") - SUMIFS(NhatKy_ViPham!K:K, NhatKy_ViPham!E:E, "12_Anh_D", NhatKy_ViPham!F:F, B20, NhatKy_ViPham!C:C, "T9")</f>
        <v>100</v>
      </c>
      <c r="AA20" s="6">
        <f>100 + SUMIFS(NhatKy_ViPham!J:J, NhatKy_ViPham!E:E, "12_Anh_D", NhatKy_ViPham!F:F, B20, NhatKy_ViPham!C:C, "T10") - SUMIFS(NhatKy_ViPham!K:K, NhatKy_ViPham!E:E, "12_Anh_D", NhatKy_ViPham!F:F, B20, NhatKy_ViPham!C:C, "T10")</f>
        <v>100</v>
      </c>
      <c r="AB20" s="6">
        <f>100 + SUMIFS(NhatKy_ViPham!J:J, NhatKy_ViPham!E:E, "12_Anh_D", NhatKy_ViPham!F:F, B20, NhatKy_ViPham!C:C, "T11") - SUMIFS(NhatKy_ViPham!K:K, NhatKy_ViPham!E:E, "12_Anh_D", NhatKy_ViPham!F:F, B20, NhatKy_ViPham!C:C, "T11")</f>
        <v>100</v>
      </c>
      <c r="AC20" s="6">
        <f>100 + SUMIFS(NhatKy_ViPham!J:J, NhatKy_ViPham!E:E, "12_Anh_D", NhatKy_ViPham!F:F, B20, NhatKy_ViPham!C:C, "T12") - SUMIFS(NhatKy_ViPham!K:K, NhatKy_ViPham!E:E, "12_Anh_D", NhatKy_ViPham!F:F, B20, NhatKy_ViPham!C:C, "T12")</f>
        <v>100</v>
      </c>
      <c r="AD20" s="6">
        <f>100 + SUMIFS(NhatKy_ViPham!J:J, NhatKy_ViPham!E:E, "12_Anh_D", NhatKy_ViPham!F:F, B20, NhatKy_ViPham!C:C, "T13") - SUMIFS(NhatKy_ViPham!K:K, NhatKy_ViPham!E:E, "12_Anh_D", NhatKy_ViPham!F:F, B20, NhatKy_ViPham!C:C, "T13")</f>
        <v>100</v>
      </c>
      <c r="AE20" s="6">
        <f>100 + SUMIFS(NhatKy_ViPham!J:J, NhatKy_ViPham!E:E, "12_Anh_D", NhatKy_ViPham!F:F, B20, NhatKy_ViPham!C:C, "T14") - SUMIFS(NhatKy_ViPham!K:K, NhatKy_ViPham!E:E, "12_Anh_D", NhatKy_ViPham!F:F, B20, NhatKy_ViPham!C:C, "T14")</f>
        <v>100</v>
      </c>
      <c r="AF20" s="6">
        <f>100 + SUMIFS(NhatKy_ViPham!J:J, NhatKy_ViPham!E:E, "12_Anh_D", NhatKy_ViPham!F:F, B20, NhatKy_ViPham!C:C, "T15") - SUMIFS(NhatKy_ViPham!K:K, NhatKy_ViPham!E:E, "12_Anh_D", NhatKy_ViPham!F:F, B20, NhatKy_ViPham!C:C, "T15")</f>
        <v>100</v>
      </c>
      <c r="AG20" s="6">
        <f>100 + SUMIFS(NhatKy_ViPham!J:J, NhatKy_ViPham!E:E, "12_Anh_D", NhatKy_ViPham!F:F, B20, NhatKy_ViPham!C:C, "T16") - SUMIFS(NhatKy_ViPham!K:K, NhatKy_ViPham!E:E, "12_Anh_D", NhatKy_ViPham!F:F, B20, NhatKy_ViPham!C:C, "T16")</f>
        <v>100</v>
      </c>
      <c r="AH20" s="6">
        <f>100 + SUMIFS(NhatKy_ViPham!J:J, NhatKy_ViPham!E:E, "12_Anh_D", NhatKy_ViPham!F:F, B20, NhatKy_ViPham!C:C, "T17") - SUMIFS(NhatKy_ViPham!K:K, NhatKy_ViPham!E:E, "12_Anh_D", NhatKy_ViPham!F:F, B20, NhatKy_ViPham!C:C, "T17")</f>
        <v>100</v>
      </c>
      <c r="AI20" s="6">
        <f>100 + SUMIFS(NhatKy_ViPham!J:J, NhatKy_ViPham!E:E, "12_Anh_D", NhatKy_ViPham!F:F, B20, NhatKy_ViPham!C:C, "T18") - SUMIFS(NhatKy_ViPham!K:K, NhatKy_ViPham!E:E, "12_Anh_D", NhatKy_ViPham!F:F, B20, NhatKy_ViPham!C:C, "T18")</f>
        <v>100</v>
      </c>
      <c r="AJ20" s="6">
        <f>100 + SUMIFS(NhatKy_ViPham!J:J, NhatKy_ViPham!E:E, "12_Anh_D", NhatKy_ViPham!F:F, B20, NhatKy_ViPham!C:C, "T19") - SUMIFS(NhatKy_ViPham!K:K, NhatKy_ViPham!E:E, "12_Anh_D", NhatKy_ViPham!F:F, B20, NhatKy_ViPham!C:C, "T19")</f>
        <v>100</v>
      </c>
      <c r="AK20" s="6">
        <f>100 + SUMIFS(NhatKy_ViPham!J:J, NhatKy_ViPham!E:E, "12_Anh_D", NhatKy_ViPham!F:F, B20, NhatKy_ViPham!C:C, "T20") - SUMIFS(NhatKy_ViPham!K:K, NhatKy_ViPham!E:E, "12_Anh_D", NhatKy_ViPham!F:F, B20, NhatKy_ViPham!C:C, "T20")</f>
        <v>100</v>
      </c>
      <c r="AL20" s="6">
        <f>100 + SUMIFS(NhatKy_ViPham!J:J, NhatKy_ViPham!E:E, "12_Anh_D", NhatKy_ViPham!F:F, B20, NhatKy_ViPham!C:C, "T21") - SUMIFS(NhatKy_ViPham!K:K, NhatKy_ViPham!E:E, "12_Anh_D", NhatKy_ViPham!F:F, B20, NhatKy_ViPham!C:C, "T21")</f>
        <v>100</v>
      </c>
      <c r="AM20" s="6">
        <f>100 + SUMIFS(NhatKy_ViPham!J:J, NhatKy_ViPham!E:E, "12_Anh_D", NhatKy_ViPham!F:F, B20, NhatKy_ViPham!C:C, "T22") - SUMIFS(NhatKy_ViPham!K:K, NhatKy_ViPham!E:E, "12_Anh_D", NhatKy_ViPham!F:F, B20, NhatKy_ViPham!C:C, "T22")</f>
        <v>100</v>
      </c>
      <c r="AN20" s="6">
        <f>100 + SUMIFS(NhatKy_ViPham!J:J, NhatKy_ViPham!E:E, "12_Anh_D", NhatKy_ViPham!F:F, B20, NhatKy_ViPham!C:C, "T23") - SUMIFS(NhatKy_ViPham!K:K, NhatKy_ViPham!E:E, "12_Anh_D", NhatKy_ViPham!F:F, B20, NhatKy_ViPham!C:C, "T23")</f>
        <v>100</v>
      </c>
      <c r="AO20" s="6">
        <f>100 + SUMIFS(NhatKy_ViPham!J:J, NhatKy_ViPham!E:E, "12_Anh_D", NhatKy_ViPham!F:F, B20, NhatKy_ViPham!C:C, "T24") - SUMIFS(NhatKy_ViPham!K:K, NhatKy_ViPham!E:E, "12_Anh_D", NhatKy_ViPham!F:F, B20, NhatKy_ViPham!C:C, "T24")</f>
        <v>100</v>
      </c>
      <c r="AP20" s="6">
        <f>100 + SUMIFS(NhatKy_ViPham!J:J, NhatKy_ViPham!E:E, "12_Anh_D", NhatKy_ViPham!F:F, B20, NhatKy_ViPham!C:C, "T25") - SUMIFS(NhatKy_ViPham!K:K, NhatKy_ViPham!E:E, "12_Anh_D", NhatKy_ViPham!F:F, B20, NhatKy_ViPham!C:C, "T25")</f>
        <v>100</v>
      </c>
      <c r="AQ20" s="6">
        <f>100 + SUMIFS(NhatKy_ViPham!J:J, NhatKy_ViPham!E:E, "12_Anh_D", NhatKy_ViPham!F:F, B20, NhatKy_ViPham!C:C, "T26") - SUMIFS(NhatKy_ViPham!K:K, NhatKy_ViPham!E:E, "12_Anh_D", NhatKy_ViPham!F:F, B20, NhatKy_ViPham!C:C, "T26")</f>
        <v>100</v>
      </c>
      <c r="AR20" s="6">
        <f>100 + SUMIFS(NhatKy_ViPham!J:J, NhatKy_ViPham!E:E, "12_Anh_D", NhatKy_ViPham!F:F, B20, NhatKy_ViPham!C:C, "T27") - SUMIFS(NhatKy_ViPham!K:K, NhatKy_ViPham!E:E, "12_Anh_D", NhatKy_ViPham!F:F, B20, NhatKy_ViPham!C:C, "T27")</f>
        <v>100</v>
      </c>
      <c r="AS20" s="6">
        <f>100 + SUMIFS(NhatKy_ViPham!J:J, NhatKy_ViPham!E:E, "12_Anh_D", NhatKy_ViPham!F:F, B20, NhatKy_ViPham!C:C, "T28") - SUMIFS(NhatKy_ViPham!K:K, NhatKy_ViPham!E:E, "12_Anh_D", NhatKy_ViPham!F:F, B20, NhatKy_ViPham!C:C, "T28")</f>
        <v>100</v>
      </c>
      <c r="AT20" s="6">
        <f>100 + SUMIFS(NhatKy_ViPham!J:J, NhatKy_ViPham!E:E, "12_Anh_D", NhatKy_ViPham!F:F, B20, NhatKy_ViPham!C:C, "T29") - SUMIFS(NhatKy_ViPham!K:K, NhatKy_ViPham!E:E, "12_Anh_D", NhatKy_ViPham!F:F, B20, NhatKy_ViPham!C:C, "T29")</f>
        <v>100</v>
      </c>
      <c r="AU20" s="6">
        <f>100 + SUMIFS(NhatKy_ViPham!J:J, NhatKy_ViPham!E:E, "12_Anh_D", NhatKy_ViPham!F:F, B20, NhatKy_ViPham!C:C, "T30") - SUMIFS(NhatKy_ViPham!K:K, NhatKy_ViPham!E:E, "12_Anh_D", NhatKy_ViPham!F:F, B20, NhatKy_ViPham!C:C, "T30")</f>
        <v>100</v>
      </c>
      <c r="AV20" s="6">
        <f>100 + SUMIFS(NhatKy_ViPham!J:J, NhatKy_ViPham!E:E, "12_Anh_D", NhatKy_ViPham!F:F, B20, NhatKy_ViPham!C:C, "T31") - SUMIFS(NhatKy_ViPham!K:K, NhatKy_ViPham!E:E, "12_Anh_D", NhatKy_ViPham!F:F, B20, NhatKy_ViPham!C:C, "T31")</f>
        <v>100</v>
      </c>
      <c r="AW20" s="6">
        <f>100 + SUMIFS(NhatKy_ViPham!J:J, NhatKy_ViPham!E:E, "12_Anh_D", NhatKy_ViPham!F:F, B20, NhatKy_ViPham!C:C, "T32") - SUMIFS(NhatKy_ViPham!K:K, NhatKy_ViPham!E:E, "12_Anh_D", NhatKy_ViPham!F:F, B20, NhatKy_ViPham!C:C, "T32")</f>
        <v>100</v>
      </c>
      <c r="AX20" s="6">
        <f>100 + SUMIFS(NhatKy_ViPham!J:J, NhatKy_ViPham!E:E, "12_Anh_D", NhatKy_ViPham!F:F, B20, NhatKy_ViPham!C:C, "T33") - SUMIFS(NhatKy_ViPham!K:K, NhatKy_ViPham!E:E, "12_Anh_D", NhatKy_ViPham!F:F, B20, NhatKy_ViPham!C:C, "T33")</f>
        <v>100</v>
      </c>
      <c r="AY20" s="6">
        <f>100 + SUMIFS(NhatKy_ViPham!J:J, NhatKy_ViPham!E:E, "12_Anh_D", NhatKy_ViPham!F:F, B20, NhatKy_ViPham!C:C, "T34") - SUMIFS(NhatKy_ViPham!K:K, NhatKy_ViPham!E:E, "12_Anh_D", NhatKy_ViPham!F:F, B20, NhatKy_ViPham!C:C, "T34")</f>
        <v>100</v>
      </c>
      <c r="AZ20" s="6">
        <f>100 + SUMIFS(NhatKy_ViPham!J:J, NhatKy_ViPham!E:E, "12_Anh_D", NhatKy_ViPham!F:F, B20, NhatKy_ViPham!C:C, "T35") - SUMIFS(NhatKy_ViPham!K:K, NhatKy_ViPham!E:E, "12_Anh_D", NhatKy_ViPham!F:F, B20, NhatKy_ViPham!C:C, "T35")</f>
        <v>100</v>
      </c>
      <c r="BA20" s="12">
        <f t="shared" si="0"/>
        <v>100</v>
      </c>
      <c r="BB20" s="11" t="s">
        <v>430</v>
      </c>
      <c r="BC20" s="16" t="str">
        <f t="shared" si="1"/>
        <v>Tốt</v>
      </c>
      <c r="BD20" s="15" t="str">
        <f t="shared" si="2"/>
        <v>🟢 BÌNH THƯỜNG</v>
      </c>
    </row>
    <row r="21" spans="1:56" x14ac:dyDescent="0.25">
      <c r="A21" s="4">
        <v>13</v>
      </c>
      <c r="B21" s="10" t="s">
        <v>3042</v>
      </c>
      <c r="C21" s="4" t="s">
        <v>3037</v>
      </c>
      <c r="D21" s="4" t="s">
        <v>435</v>
      </c>
      <c r="E21" s="11" t="s">
        <v>430</v>
      </c>
      <c r="F21" s="7">
        <f>SUMIFS(NhatKy_ViPham!K:K, NhatKy_ViPham!E:E, "12_Anh_D", NhatKy_ViPham!F:F, B21, NhatKy_ViPham!H:H, "L01")</f>
        <v>0</v>
      </c>
      <c r="G21" s="7">
        <f>SUMIFS(NhatKy_ViPham!K:K, NhatKy_ViPham!E:E, "12_Anh_D", NhatKy_ViPham!F:F, B21, NhatKy_ViPham!H:H, "L02")</f>
        <v>0</v>
      </c>
      <c r="H21" s="7">
        <f>SUMIFS(NhatKy_ViPham!K:K, NhatKy_ViPham!E:E, "12_Anh_D", NhatKy_ViPham!F:F, B21, NhatKy_ViPham!H:H, "L03")</f>
        <v>0</v>
      </c>
      <c r="I21" s="7">
        <f>SUMIFS(NhatKy_ViPham!K:K, NhatKy_ViPham!E:E, "12_Anh_D", NhatKy_ViPham!F:F, B21, NhatKy_ViPham!H:H, "L04")</f>
        <v>0</v>
      </c>
      <c r="J21" s="7">
        <f>SUMIFS(NhatKy_ViPham!K:K, NhatKy_ViPham!E:E, "12_Anh_D", NhatKy_ViPham!F:F, B21, NhatKy_ViPham!H:H, "L05")</f>
        <v>0</v>
      </c>
      <c r="K21" s="7">
        <f>SUMIFS(NhatKy_ViPham!K:K, NhatKy_ViPham!E:E, "12_Anh_D", NhatKy_ViPham!F:F, B21, NhatKy_ViPham!H:H, "L06")</f>
        <v>0</v>
      </c>
      <c r="L21" s="7">
        <f>SUMIFS(NhatKy_ViPham!K:K, NhatKy_ViPham!E:E, "12_Anh_D", NhatKy_ViPham!F:F, B21, NhatKy_ViPham!H:H, "L07")</f>
        <v>0</v>
      </c>
      <c r="M21" s="7">
        <f>SUMIFS(NhatKy_ViPham!K:K, NhatKy_ViPham!E:E, "12_Anh_D", NhatKy_ViPham!F:F, B21, NhatKy_ViPham!H:H, "L08")</f>
        <v>0</v>
      </c>
      <c r="N21" s="7">
        <f>SUMIFS(NhatKy_ViPham!K:K, NhatKy_ViPham!E:E, "12_Anh_D", NhatKy_ViPham!F:F, B21, NhatKy_ViPham!H:H, "L09")</f>
        <v>0</v>
      </c>
      <c r="O21" s="7">
        <f>SUMIFS(NhatKy_ViPham!K:K, NhatKy_ViPham!E:E, "12_Anh_D", NhatKy_ViPham!F:F, B21, NhatKy_ViPham!H:H, "L10")</f>
        <v>0</v>
      </c>
      <c r="P21" s="12">
        <f>SUMIFS(NhatKy_ViPham!J:J, NhatKy_ViPham!E:E, "12_Anh_D", NhatKy_ViPham!F:F, B21)</f>
        <v>0</v>
      </c>
      <c r="Q21" s="13">
        <f>SUMIFS(NhatKy_ViPham!K:K, NhatKy_ViPham!E:E, "12_Anh_D", NhatKy_ViPham!F:F, B21)</f>
        <v>0</v>
      </c>
      <c r="R21" s="7">
        <f>100 + SUMIFS(NhatKy_ViPham!J:J, NhatKy_ViPham!E:E, "12_Anh_D", NhatKy_ViPham!F:F, B21, NhatKy_ViPham!C:C, "T1") - SUMIFS(NhatKy_ViPham!K:K, NhatKy_ViPham!E:E, "12_Anh_D", NhatKy_ViPham!F:F, B21, NhatKy_ViPham!C:C, "T1")</f>
        <v>100</v>
      </c>
      <c r="S21" s="7">
        <f>100 + SUMIFS(NhatKy_ViPham!J:J, NhatKy_ViPham!E:E, "12_Anh_D", NhatKy_ViPham!F:F, B21, NhatKy_ViPham!C:C, "T2") - SUMIFS(NhatKy_ViPham!K:K, NhatKy_ViPham!E:E, "12_Anh_D", NhatKy_ViPham!F:F, B21, NhatKy_ViPham!C:C, "T2")</f>
        <v>100</v>
      </c>
      <c r="T21" s="7">
        <f>100 + SUMIFS(NhatKy_ViPham!J:J, NhatKy_ViPham!E:E, "12_Anh_D", NhatKy_ViPham!F:F, B21, NhatKy_ViPham!C:C, "T3") - SUMIFS(NhatKy_ViPham!K:K, NhatKy_ViPham!E:E, "12_Anh_D", NhatKy_ViPham!F:F, B21, NhatKy_ViPham!C:C, "T3")</f>
        <v>100</v>
      </c>
      <c r="U21" s="7">
        <f>100 + SUMIFS(NhatKy_ViPham!J:J, NhatKy_ViPham!E:E, "12_Anh_D", NhatKy_ViPham!F:F, B21, NhatKy_ViPham!C:C, "T4") - SUMIFS(NhatKy_ViPham!K:K, NhatKy_ViPham!E:E, "12_Anh_D", NhatKy_ViPham!F:F, B21, NhatKy_ViPham!C:C, "T4")</f>
        <v>100</v>
      </c>
      <c r="V21" s="7">
        <f>100 + SUMIFS(NhatKy_ViPham!J:J, NhatKy_ViPham!E:E, "12_Anh_D", NhatKy_ViPham!F:F, B21, NhatKy_ViPham!C:C, "T5") - SUMIFS(NhatKy_ViPham!K:K, NhatKy_ViPham!E:E, "12_Anh_D", NhatKy_ViPham!F:F, B21, NhatKy_ViPham!C:C, "T5")</f>
        <v>100</v>
      </c>
      <c r="W21" s="7">
        <f>100 + SUMIFS(NhatKy_ViPham!J:J, NhatKy_ViPham!E:E, "12_Anh_D", NhatKy_ViPham!F:F, B21, NhatKy_ViPham!C:C, "T6") - SUMIFS(NhatKy_ViPham!K:K, NhatKy_ViPham!E:E, "12_Anh_D", NhatKy_ViPham!F:F, B21, NhatKy_ViPham!C:C, "T6")</f>
        <v>100</v>
      </c>
      <c r="X21" s="7">
        <f>100 + SUMIFS(NhatKy_ViPham!J:J, NhatKy_ViPham!E:E, "12_Anh_D", NhatKy_ViPham!F:F, B21, NhatKy_ViPham!C:C, "T7") - SUMIFS(NhatKy_ViPham!K:K, NhatKy_ViPham!E:E, "12_Anh_D", NhatKy_ViPham!F:F, B21, NhatKy_ViPham!C:C, "T7")</f>
        <v>100</v>
      </c>
      <c r="Y21" s="7">
        <f>100 + SUMIFS(NhatKy_ViPham!J:J, NhatKy_ViPham!E:E, "12_Anh_D", NhatKy_ViPham!F:F, B21, NhatKy_ViPham!C:C, "T8") - SUMIFS(NhatKy_ViPham!K:K, NhatKy_ViPham!E:E, "12_Anh_D", NhatKy_ViPham!F:F, B21, NhatKy_ViPham!C:C, "T8")</f>
        <v>100</v>
      </c>
      <c r="Z21" s="7">
        <f>100 + SUMIFS(NhatKy_ViPham!J:J, NhatKy_ViPham!E:E, "12_Anh_D", NhatKy_ViPham!F:F, B21, NhatKy_ViPham!C:C, "T9") - SUMIFS(NhatKy_ViPham!K:K, NhatKy_ViPham!E:E, "12_Anh_D", NhatKy_ViPham!F:F, B21, NhatKy_ViPham!C:C, "T9")</f>
        <v>100</v>
      </c>
      <c r="AA21" s="7">
        <f>100 + SUMIFS(NhatKy_ViPham!J:J, NhatKy_ViPham!E:E, "12_Anh_D", NhatKy_ViPham!F:F, B21, NhatKy_ViPham!C:C, "T10") - SUMIFS(NhatKy_ViPham!K:K, NhatKy_ViPham!E:E, "12_Anh_D", NhatKy_ViPham!F:F, B21, NhatKy_ViPham!C:C, "T10")</f>
        <v>100</v>
      </c>
      <c r="AB21" s="7">
        <f>100 + SUMIFS(NhatKy_ViPham!J:J, NhatKy_ViPham!E:E, "12_Anh_D", NhatKy_ViPham!F:F, B21, NhatKy_ViPham!C:C, "T11") - SUMIFS(NhatKy_ViPham!K:K, NhatKy_ViPham!E:E, "12_Anh_D", NhatKy_ViPham!F:F, B21, NhatKy_ViPham!C:C, "T11")</f>
        <v>100</v>
      </c>
      <c r="AC21" s="7">
        <f>100 + SUMIFS(NhatKy_ViPham!J:J, NhatKy_ViPham!E:E, "12_Anh_D", NhatKy_ViPham!F:F, B21, NhatKy_ViPham!C:C, "T12") - SUMIFS(NhatKy_ViPham!K:K, NhatKy_ViPham!E:E, "12_Anh_D", NhatKy_ViPham!F:F, B21, NhatKy_ViPham!C:C, "T12")</f>
        <v>100</v>
      </c>
      <c r="AD21" s="7">
        <f>100 + SUMIFS(NhatKy_ViPham!J:J, NhatKy_ViPham!E:E, "12_Anh_D", NhatKy_ViPham!F:F, B21, NhatKy_ViPham!C:C, "T13") - SUMIFS(NhatKy_ViPham!K:K, NhatKy_ViPham!E:E, "12_Anh_D", NhatKy_ViPham!F:F, B21, NhatKy_ViPham!C:C, "T13")</f>
        <v>100</v>
      </c>
      <c r="AE21" s="7">
        <f>100 + SUMIFS(NhatKy_ViPham!J:J, NhatKy_ViPham!E:E, "12_Anh_D", NhatKy_ViPham!F:F, B21, NhatKy_ViPham!C:C, "T14") - SUMIFS(NhatKy_ViPham!K:K, NhatKy_ViPham!E:E, "12_Anh_D", NhatKy_ViPham!F:F, B21, NhatKy_ViPham!C:C, "T14")</f>
        <v>100</v>
      </c>
      <c r="AF21" s="7">
        <f>100 + SUMIFS(NhatKy_ViPham!J:J, NhatKy_ViPham!E:E, "12_Anh_D", NhatKy_ViPham!F:F, B21, NhatKy_ViPham!C:C, "T15") - SUMIFS(NhatKy_ViPham!K:K, NhatKy_ViPham!E:E, "12_Anh_D", NhatKy_ViPham!F:F, B21, NhatKy_ViPham!C:C, "T15")</f>
        <v>100</v>
      </c>
      <c r="AG21" s="7">
        <f>100 + SUMIFS(NhatKy_ViPham!J:J, NhatKy_ViPham!E:E, "12_Anh_D", NhatKy_ViPham!F:F, B21, NhatKy_ViPham!C:C, "T16") - SUMIFS(NhatKy_ViPham!K:K, NhatKy_ViPham!E:E, "12_Anh_D", NhatKy_ViPham!F:F, B21, NhatKy_ViPham!C:C, "T16")</f>
        <v>100</v>
      </c>
      <c r="AH21" s="7">
        <f>100 + SUMIFS(NhatKy_ViPham!J:J, NhatKy_ViPham!E:E, "12_Anh_D", NhatKy_ViPham!F:F, B21, NhatKy_ViPham!C:C, "T17") - SUMIFS(NhatKy_ViPham!K:K, NhatKy_ViPham!E:E, "12_Anh_D", NhatKy_ViPham!F:F, B21, NhatKy_ViPham!C:C, "T17")</f>
        <v>100</v>
      </c>
      <c r="AI21" s="7">
        <f>100 + SUMIFS(NhatKy_ViPham!J:J, NhatKy_ViPham!E:E, "12_Anh_D", NhatKy_ViPham!F:F, B21, NhatKy_ViPham!C:C, "T18") - SUMIFS(NhatKy_ViPham!K:K, NhatKy_ViPham!E:E, "12_Anh_D", NhatKy_ViPham!F:F, B21, NhatKy_ViPham!C:C, "T18")</f>
        <v>100</v>
      </c>
      <c r="AJ21" s="7">
        <f>100 + SUMIFS(NhatKy_ViPham!J:J, NhatKy_ViPham!E:E, "12_Anh_D", NhatKy_ViPham!F:F, B21, NhatKy_ViPham!C:C, "T19") - SUMIFS(NhatKy_ViPham!K:K, NhatKy_ViPham!E:E, "12_Anh_D", NhatKy_ViPham!F:F, B21, NhatKy_ViPham!C:C, "T19")</f>
        <v>100</v>
      </c>
      <c r="AK21" s="7">
        <f>100 + SUMIFS(NhatKy_ViPham!J:J, NhatKy_ViPham!E:E, "12_Anh_D", NhatKy_ViPham!F:F, B21, NhatKy_ViPham!C:C, "T20") - SUMIFS(NhatKy_ViPham!K:K, NhatKy_ViPham!E:E, "12_Anh_D", NhatKy_ViPham!F:F, B21, NhatKy_ViPham!C:C, "T20")</f>
        <v>100</v>
      </c>
      <c r="AL21" s="7">
        <f>100 + SUMIFS(NhatKy_ViPham!J:J, NhatKy_ViPham!E:E, "12_Anh_D", NhatKy_ViPham!F:F, B21, NhatKy_ViPham!C:C, "T21") - SUMIFS(NhatKy_ViPham!K:K, NhatKy_ViPham!E:E, "12_Anh_D", NhatKy_ViPham!F:F, B21, NhatKy_ViPham!C:C, "T21")</f>
        <v>100</v>
      </c>
      <c r="AM21" s="7">
        <f>100 + SUMIFS(NhatKy_ViPham!J:J, NhatKy_ViPham!E:E, "12_Anh_D", NhatKy_ViPham!F:F, B21, NhatKy_ViPham!C:C, "T22") - SUMIFS(NhatKy_ViPham!K:K, NhatKy_ViPham!E:E, "12_Anh_D", NhatKy_ViPham!F:F, B21, NhatKy_ViPham!C:C, "T22")</f>
        <v>100</v>
      </c>
      <c r="AN21" s="7">
        <f>100 + SUMIFS(NhatKy_ViPham!J:J, NhatKy_ViPham!E:E, "12_Anh_D", NhatKy_ViPham!F:F, B21, NhatKy_ViPham!C:C, "T23") - SUMIFS(NhatKy_ViPham!K:K, NhatKy_ViPham!E:E, "12_Anh_D", NhatKy_ViPham!F:F, B21, NhatKy_ViPham!C:C, "T23")</f>
        <v>100</v>
      </c>
      <c r="AO21" s="7">
        <f>100 + SUMIFS(NhatKy_ViPham!J:J, NhatKy_ViPham!E:E, "12_Anh_D", NhatKy_ViPham!F:F, B21, NhatKy_ViPham!C:C, "T24") - SUMIFS(NhatKy_ViPham!K:K, NhatKy_ViPham!E:E, "12_Anh_D", NhatKy_ViPham!F:F, B21, NhatKy_ViPham!C:C, "T24")</f>
        <v>100</v>
      </c>
      <c r="AP21" s="7">
        <f>100 + SUMIFS(NhatKy_ViPham!J:J, NhatKy_ViPham!E:E, "12_Anh_D", NhatKy_ViPham!F:F, B21, NhatKy_ViPham!C:C, "T25") - SUMIFS(NhatKy_ViPham!K:K, NhatKy_ViPham!E:E, "12_Anh_D", NhatKy_ViPham!F:F, B21, NhatKy_ViPham!C:C, "T25")</f>
        <v>100</v>
      </c>
      <c r="AQ21" s="7">
        <f>100 + SUMIFS(NhatKy_ViPham!J:J, NhatKy_ViPham!E:E, "12_Anh_D", NhatKy_ViPham!F:F, B21, NhatKy_ViPham!C:C, "T26") - SUMIFS(NhatKy_ViPham!K:K, NhatKy_ViPham!E:E, "12_Anh_D", NhatKy_ViPham!F:F, B21, NhatKy_ViPham!C:C, "T26")</f>
        <v>100</v>
      </c>
      <c r="AR21" s="7">
        <f>100 + SUMIFS(NhatKy_ViPham!J:J, NhatKy_ViPham!E:E, "12_Anh_D", NhatKy_ViPham!F:F, B21, NhatKy_ViPham!C:C, "T27") - SUMIFS(NhatKy_ViPham!K:K, NhatKy_ViPham!E:E, "12_Anh_D", NhatKy_ViPham!F:F, B21, NhatKy_ViPham!C:C, "T27")</f>
        <v>100</v>
      </c>
      <c r="AS21" s="7">
        <f>100 + SUMIFS(NhatKy_ViPham!J:J, NhatKy_ViPham!E:E, "12_Anh_D", NhatKy_ViPham!F:F, B21, NhatKy_ViPham!C:C, "T28") - SUMIFS(NhatKy_ViPham!K:K, NhatKy_ViPham!E:E, "12_Anh_D", NhatKy_ViPham!F:F, B21, NhatKy_ViPham!C:C, "T28")</f>
        <v>100</v>
      </c>
      <c r="AT21" s="7">
        <f>100 + SUMIFS(NhatKy_ViPham!J:J, NhatKy_ViPham!E:E, "12_Anh_D", NhatKy_ViPham!F:F, B21, NhatKy_ViPham!C:C, "T29") - SUMIFS(NhatKy_ViPham!K:K, NhatKy_ViPham!E:E, "12_Anh_D", NhatKy_ViPham!F:F, B21, NhatKy_ViPham!C:C, "T29")</f>
        <v>100</v>
      </c>
      <c r="AU21" s="7">
        <f>100 + SUMIFS(NhatKy_ViPham!J:J, NhatKy_ViPham!E:E, "12_Anh_D", NhatKy_ViPham!F:F, B21, NhatKy_ViPham!C:C, "T30") - SUMIFS(NhatKy_ViPham!K:K, NhatKy_ViPham!E:E, "12_Anh_D", NhatKy_ViPham!F:F, B21, NhatKy_ViPham!C:C, "T30")</f>
        <v>100</v>
      </c>
      <c r="AV21" s="7">
        <f>100 + SUMIFS(NhatKy_ViPham!J:J, NhatKy_ViPham!E:E, "12_Anh_D", NhatKy_ViPham!F:F, B21, NhatKy_ViPham!C:C, "T31") - SUMIFS(NhatKy_ViPham!K:K, NhatKy_ViPham!E:E, "12_Anh_D", NhatKy_ViPham!F:F, B21, NhatKy_ViPham!C:C, "T31")</f>
        <v>100</v>
      </c>
      <c r="AW21" s="7">
        <f>100 + SUMIFS(NhatKy_ViPham!J:J, NhatKy_ViPham!E:E, "12_Anh_D", NhatKy_ViPham!F:F, B21, NhatKy_ViPham!C:C, "T32") - SUMIFS(NhatKy_ViPham!K:K, NhatKy_ViPham!E:E, "12_Anh_D", NhatKy_ViPham!F:F, B21, NhatKy_ViPham!C:C, "T32")</f>
        <v>100</v>
      </c>
      <c r="AX21" s="7">
        <f>100 + SUMIFS(NhatKy_ViPham!J:J, NhatKy_ViPham!E:E, "12_Anh_D", NhatKy_ViPham!F:F, B21, NhatKy_ViPham!C:C, "T33") - SUMIFS(NhatKy_ViPham!K:K, NhatKy_ViPham!E:E, "12_Anh_D", NhatKy_ViPham!F:F, B21, NhatKy_ViPham!C:C, "T33")</f>
        <v>100</v>
      </c>
      <c r="AY21" s="7">
        <f>100 + SUMIFS(NhatKy_ViPham!J:J, NhatKy_ViPham!E:E, "12_Anh_D", NhatKy_ViPham!F:F, B21, NhatKy_ViPham!C:C, "T34") - SUMIFS(NhatKy_ViPham!K:K, NhatKy_ViPham!E:E, "12_Anh_D", NhatKy_ViPham!F:F, B21, NhatKy_ViPham!C:C, "T34")</f>
        <v>100</v>
      </c>
      <c r="AZ21" s="7">
        <f>100 + SUMIFS(NhatKy_ViPham!J:J, NhatKy_ViPham!E:E, "12_Anh_D", NhatKy_ViPham!F:F, B21, NhatKy_ViPham!C:C, "T35") - SUMIFS(NhatKy_ViPham!K:K, NhatKy_ViPham!E:E, "12_Anh_D", NhatKy_ViPham!F:F, B21, NhatKy_ViPham!C:C, "T35")</f>
        <v>100</v>
      </c>
      <c r="BA21" s="12">
        <f t="shared" si="0"/>
        <v>100</v>
      </c>
      <c r="BB21" s="11" t="s">
        <v>430</v>
      </c>
      <c r="BC21" s="14" t="str">
        <f t="shared" si="1"/>
        <v>Tốt</v>
      </c>
      <c r="BD21" s="10" t="str">
        <f t="shared" si="2"/>
        <v>🟢 BÌNH THƯỜNG</v>
      </c>
    </row>
    <row r="22" spans="1:56" x14ac:dyDescent="0.25">
      <c r="A22" s="5">
        <v>14</v>
      </c>
      <c r="B22" s="15" t="s">
        <v>3043</v>
      </c>
      <c r="C22" s="5" t="s">
        <v>3044</v>
      </c>
      <c r="D22" s="5" t="s">
        <v>435</v>
      </c>
      <c r="E22" s="11" t="s">
        <v>430</v>
      </c>
      <c r="F22" s="6">
        <f>SUMIFS(NhatKy_ViPham!K:K, NhatKy_ViPham!E:E, "12_Anh_D", NhatKy_ViPham!F:F, B22, NhatKy_ViPham!H:H, "L01")</f>
        <v>0</v>
      </c>
      <c r="G22" s="6">
        <f>SUMIFS(NhatKy_ViPham!K:K, NhatKy_ViPham!E:E, "12_Anh_D", NhatKy_ViPham!F:F, B22, NhatKy_ViPham!H:H, "L02")</f>
        <v>0</v>
      </c>
      <c r="H22" s="6">
        <f>SUMIFS(NhatKy_ViPham!K:K, NhatKy_ViPham!E:E, "12_Anh_D", NhatKy_ViPham!F:F, B22, NhatKy_ViPham!H:H, "L03")</f>
        <v>0</v>
      </c>
      <c r="I22" s="6">
        <f>SUMIFS(NhatKy_ViPham!K:K, NhatKy_ViPham!E:E, "12_Anh_D", NhatKy_ViPham!F:F, B22, NhatKy_ViPham!H:H, "L04")</f>
        <v>0</v>
      </c>
      <c r="J22" s="6">
        <f>SUMIFS(NhatKy_ViPham!K:K, NhatKy_ViPham!E:E, "12_Anh_D", NhatKy_ViPham!F:F, B22, NhatKy_ViPham!H:H, "L05")</f>
        <v>0</v>
      </c>
      <c r="K22" s="6">
        <f>SUMIFS(NhatKy_ViPham!K:K, NhatKy_ViPham!E:E, "12_Anh_D", NhatKy_ViPham!F:F, B22, NhatKy_ViPham!H:H, "L06")</f>
        <v>0</v>
      </c>
      <c r="L22" s="6">
        <f>SUMIFS(NhatKy_ViPham!K:K, NhatKy_ViPham!E:E, "12_Anh_D", NhatKy_ViPham!F:F, B22, NhatKy_ViPham!H:H, "L07")</f>
        <v>0</v>
      </c>
      <c r="M22" s="6">
        <f>SUMIFS(NhatKy_ViPham!K:K, NhatKy_ViPham!E:E, "12_Anh_D", NhatKy_ViPham!F:F, B22, NhatKy_ViPham!H:H, "L08")</f>
        <v>0</v>
      </c>
      <c r="N22" s="6">
        <f>SUMIFS(NhatKy_ViPham!K:K, NhatKy_ViPham!E:E, "12_Anh_D", NhatKy_ViPham!F:F, B22, NhatKy_ViPham!H:H, "L09")</f>
        <v>0</v>
      </c>
      <c r="O22" s="6">
        <f>SUMIFS(NhatKy_ViPham!K:K, NhatKy_ViPham!E:E, "12_Anh_D", NhatKy_ViPham!F:F, B22, NhatKy_ViPham!H:H, "L10")</f>
        <v>0</v>
      </c>
      <c r="P22" s="12">
        <f>SUMIFS(NhatKy_ViPham!J:J, NhatKy_ViPham!E:E, "12_Anh_D", NhatKy_ViPham!F:F, B22)</f>
        <v>0</v>
      </c>
      <c r="Q22" s="13">
        <f>SUMIFS(NhatKy_ViPham!K:K, NhatKy_ViPham!E:E, "12_Anh_D", NhatKy_ViPham!F:F, B22)</f>
        <v>0</v>
      </c>
      <c r="R22" s="6">
        <f>100 + SUMIFS(NhatKy_ViPham!J:J, NhatKy_ViPham!E:E, "12_Anh_D", NhatKy_ViPham!F:F, B22, NhatKy_ViPham!C:C, "T1") - SUMIFS(NhatKy_ViPham!K:K, NhatKy_ViPham!E:E, "12_Anh_D", NhatKy_ViPham!F:F, B22, NhatKy_ViPham!C:C, "T1")</f>
        <v>100</v>
      </c>
      <c r="S22" s="6">
        <f>100 + SUMIFS(NhatKy_ViPham!J:J, NhatKy_ViPham!E:E, "12_Anh_D", NhatKy_ViPham!F:F, B22, NhatKy_ViPham!C:C, "T2") - SUMIFS(NhatKy_ViPham!K:K, NhatKy_ViPham!E:E, "12_Anh_D", NhatKy_ViPham!F:F, B22, NhatKy_ViPham!C:C, "T2")</f>
        <v>100</v>
      </c>
      <c r="T22" s="6">
        <f>100 + SUMIFS(NhatKy_ViPham!J:J, NhatKy_ViPham!E:E, "12_Anh_D", NhatKy_ViPham!F:F, B22, NhatKy_ViPham!C:C, "T3") - SUMIFS(NhatKy_ViPham!K:K, NhatKy_ViPham!E:E, "12_Anh_D", NhatKy_ViPham!F:F, B22, NhatKy_ViPham!C:C, "T3")</f>
        <v>100</v>
      </c>
      <c r="U22" s="6">
        <f>100 + SUMIFS(NhatKy_ViPham!J:J, NhatKy_ViPham!E:E, "12_Anh_D", NhatKy_ViPham!F:F, B22, NhatKy_ViPham!C:C, "T4") - SUMIFS(NhatKy_ViPham!K:K, NhatKy_ViPham!E:E, "12_Anh_D", NhatKy_ViPham!F:F, B22, NhatKy_ViPham!C:C, "T4")</f>
        <v>100</v>
      </c>
      <c r="V22" s="6">
        <f>100 + SUMIFS(NhatKy_ViPham!J:J, NhatKy_ViPham!E:E, "12_Anh_D", NhatKy_ViPham!F:F, B22, NhatKy_ViPham!C:C, "T5") - SUMIFS(NhatKy_ViPham!K:K, NhatKy_ViPham!E:E, "12_Anh_D", NhatKy_ViPham!F:F, B22, NhatKy_ViPham!C:C, "T5")</f>
        <v>100</v>
      </c>
      <c r="W22" s="6">
        <f>100 + SUMIFS(NhatKy_ViPham!J:J, NhatKy_ViPham!E:E, "12_Anh_D", NhatKy_ViPham!F:F, B22, NhatKy_ViPham!C:C, "T6") - SUMIFS(NhatKy_ViPham!K:K, NhatKy_ViPham!E:E, "12_Anh_D", NhatKy_ViPham!F:F, B22, NhatKy_ViPham!C:C, "T6")</f>
        <v>100</v>
      </c>
      <c r="X22" s="6">
        <f>100 + SUMIFS(NhatKy_ViPham!J:J, NhatKy_ViPham!E:E, "12_Anh_D", NhatKy_ViPham!F:F, B22, NhatKy_ViPham!C:C, "T7") - SUMIFS(NhatKy_ViPham!K:K, NhatKy_ViPham!E:E, "12_Anh_D", NhatKy_ViPham!F:F, B22, NhatKy_ViPham!C:C, "T7")</f>
        <v>100</v>
      </c>
      <c r="Y22" s="6">
        <f>100 + SUMIFS(NhatKy_ViPham!J:J, NhatKy_ViPham!E:E, "12_Anh_D", NhatKy_ViPham!F:F, B22, NhatKy_ViPham!C:C, "T8") - SUMIFS(NhatKy_ViPham!K:K, NhatKy_ViPham!E:E, "12_Anh_D", NhatKy_ViPham!F:F, B22, NhatKy_ViPham!C:C, "T8")</f>
        <v>100</v>
      </c>
      <c r="Z22" s="6">
        <f>100 + SUMIFS(NhatKy_ViPham!J:J, NhatKy_ViPham!E:E, "12_Anh_D", NhatKy_ViPham!F:F, B22, NhatKy_ViPham!C:C, "T9") - SUMIFS(NhatKy_ViPham!K:K, NhatKy_ViPham!E:E, "12_Anh_D", NhatKy_ViPham!F:F, B22, NhatKy_ViPham!C:C, "T9")</f>
        <v>100</v>
      </c>
      <c r="AA22" s="6">
        <f>100 + SUMIFS(NhatKy_ViPham!J:J, NhatKy_ViPham!E:E, "12_Anh_D", NhatKy_ViPham!F:F, B22, NhatKy_ViPham!C:C, "T10") - SUMIFS(NhatKy_ViPham!K:K, NhatKy_ViPham!E:E, "12_Anh_D", NhatKy_ViPham!F:F, B22, NhatKy_ViPham!C:C, "T10")</f>
        <v>100</v>
      </c>
      <c r="AB22" s="6">
        <f>100 + SUMIFS(NhatKy_ViPham!J:J, NhatKy_ViPham!E:E, "12_Anh_D", NhatKy_ViPham!F:F, B22, NhatKy_ViPham!C:C, "T11") - SUMIFS(NhatKy_ViPham!K:K, NhatKy_ViPham!E:E, "12_Anh_D", NhatKy_ViPham!F:F, B22, NhatKy_ViPham!C:C, "T11")</f>
        <v>100</v>
      </c>
      <c r="AC22" s="6">
        <f>100 + SUMIFS(NhatKy_ViPham!J:J, NhatKy_ViPham!E:E, "12_Anh_D", NhatKy_ViPham!F:F, B22, NhatKy_ViPham!C:C, "T12") - SUMIFS(NhatKy_ViPham!K:K, NhatKy_ViPham!E:E, "12_Anh_D", NhatKy_ViPham!F:F, B22, NhatKy_ViPham!C:C, "T12")</f>
        <v>100</v>
      </c>
      <c r="AD22" s="6">
        <f>100 + SUMIFS(NhatKy_ViPham!J:J, NhatKy_ViPham!E:E, "12_Anh_D", NhatKy_ViPham!F:F, B22, NhatKy_ViPham!C:C, "T13") - SUMIFS(NhatKy_ViPham!K:K, NhatKy_ViPham!E:E, "12_Anh_D", NhatKy_ViPham!F:F, B22, NhatKy_ViPham!C:C, "T13")</f>
        <v>100</v>
      </c>
      <c r="AE22" s="6">
        <f>100 + SUMIFS(NhatKy_ViPham!J:J, NhatKy_ViPham!E:E, "12_Anh_D", NhatKy_ViPham!F:F, B22, NhatKy_ViPham!C:C, "T14") - SUMIFS(NhatKy_ViPham!K:K, NhatKy_ViPham!E:E, "12_Anh_D", NhatKy_ViPham!F:F, B22, NhatKy_ViPham!C:C, "T14")</f>
        <v>100</v>
      </c>
      <c r="AF22" s="6">
        <f>100 + SUMIFS(NhatKy_ViPham!J:J, NhatKy_ViPham!E:E, "12_Anh_D", NhatKy_ViPham!F:F, B22, NhatKy_ViPham!C:C, "T15") - SUMIFS(NhatKy_ViPham!K:K, NhatKy_ViPham!E:E, "12_Anh_D", NhatKy_ViPham!F:F, B22, NhatKy_ViPham!C:C, "T15")</f>
        <v>100</v>
      </c>
      <c r="AG22" s="6">
        <f>100 + SUMIFS(NhatKy_ViPham!J:J, NhatKy_ViPham!E:E, "12_Anh_D", NhatKy_ViPham!F:F, B22, NhatKy_ViPham!C:C, "T16") - SUMIFS(NhatKy_ViPham!K:K, NhatKy_ViPham!E:E, "12_Anh_D", NhatKy_ViPham!F:F, B22, NhatKy_ViPham!C:C, "T16")</f>
        <v>100</v>
      </c>
      <c r="AH22" s="6">
        <f>100 + SUMIFS(NhatKy_ViPham!J:J, NhatKy_ViPham!E:E, "12_Anh_D", NhatKy_ViPham!F:F, B22, NhatKy_ViPham!C:C, "T17") - SUMIFS(NhatKy_ViPham!K:K, NhatKy_ViPham!E:E, "12_Anh_D", NhatKy_ViPham!F:F, B22, NhatKy_ViPham!C:C, "T17")</f>
        <v>100</v>
      </c>
      <c r="AI22" s="6">
        <f>100 + SUMIFS(NhatKy_ViPham!J:J, NhatKy_ViPham!E:E, "12_Anh_D", NhatKy_ViPham!F:F, B22, NhatKy_ViPham!C:C, "T18") - SUMIFS(NhatKy_ViPham!K:K, NhatKy_ViPham!E:E, "12_Anh_D", NhatKy_ViPham!F:F, B22, NhatKy_ViPham!C:C, "T18")</f>
        <v>100</v>
      </c>
      <c r="AJ22" s="6">
        <f>100 + SUMIFS(NhatKy_ViPham!J:J, NhatKy_ViPham!E:E, "12_Anh_D", NhatKy_ViPham!F:F, B22, NhatKy_ViPham!C:C, "T19") - SUMIFS(NhatKy_ViPham!K:K, NhatKy_ViPham!E:E, "12_Anh_D", NhatKy_ViPham!F:F, B22, NhatKy_ViPham!C:C, "T19")</f>
        <v>100</v>
      </c>
      <c r="AK22" s="6">
        <f>100 + SUMIFS(NhatKy_ViPham!J:J, NhatKy_ViPham!E:E, "12_Anh_D", NhatKy_ViPham!F:F, B22, NhatKy_ViPham!C:C, "T20") - SUMIFS(NhatKy_ViPham!K:K, NhatKy_ViPham!E:E, "12_Anh_D", NhatKy_ViPham!F:F, B22, NhatKy_ViPham!C:C, "T20")</f>
        <v>100</v>
      </c>
      <c r="AL22" s="6">
        <f>100 + SUMIFS(NhatKy_ViPham!J:J, NhatKy_ViPham!E:E, "12_Anh_D", NhatKy_ViPham!F:F, B22, NhatKy_ViPham!C:C, "T21") - SUMIFS(NhatKy_ViPham!K:K, NhatKy_ViPham!E:E, "12_Anh_D", NhatKy_ViPham!F:F, B22, NhatKy_ViPham!C:C, "T21")</f>
        <v>100</v>
      </c>
      <c r="AM22" s="6">
        <f>100 + SUMIFS(NhatKy_ViPham!J:J, NhatKy_ViPham!E:E, "12_Anh_D", NhatKy_ViPham!F:F, B22, NhatKy_ViPham!C:C, "T22") - SUMIFS(NhatKy_ViPham!K:K, NhatKy_ViPham!E:E, "12_Anh_D", NhatKy_ViPham!F:F, B22, NhatKy_ViPham!C:C, "T22")</f>
        <v>100</v>
      </c>
      <c r="AN22" s="6">
        <f>100 + SUMIFS(NhatKy_ViPham!J:J, NhatKy_ViPham!E:E, "12_Anh_D", NhatKy_ViPham!F:F, B22, NhatKy_ViPham!C:C, "T23") - SUMIFS(NhatKy_ViPham!K:K, NhatKy_ViPham!E:E, "12_Anh_D", NhatKy_ViPham!F:F, B22, NhatKy_ViPham!C:C, "T23")</f>
        <v>100</v>
      </c>
      <c r="AO22" s="6">
        <f>100 + SUMIFS(NhatKy_ViPham!J:J, NhatKy_ViPham!E:E, "12_Anh_D", NhatKy_ViPham!F:F, B22, NhatKy_ViPham!C:C, "T24") - SUMIFS(NhatKy_ViPham!K:K, NhatKy_ViPham!E:E, "12_Anh_D", NhatKy_ViPham!F:F, B22, NhatKy_ViPham!C:C, "T24")</f>
        <v>100</v>
      </c>
      <c r="AP22" s="6">
        <f>100 + SUMIFS(NhatKy_ViPham!J:J, NhatKy_ViPham!E:E, "12_Anh_D", NhatKy_ViPham!F:F, B22, NhatKy_ViPham!C:C, "T25") - SUMIFS(NhatKy_ViPham!K:K, NhatKy_ViPham!E:E, "12_Anh_D", NhatKy_ViPham!F:F, B22, NhatKy_ViPham!C:C, "T25")</f>
        <v>100</v>
      </c>
      <c r="AQ22" s="6">
        <f>100 + SUMIFS(NhatKy_ViPham!J:J, NhatKy_ViPham!E:E, "12_Anh_D", NhatKy_ViPham!F:F, B22, NhatKy_ViPham!C:C, "T26") - SUMIFS(NhatKy_ViPham!K:K, NhatKy_ViPham!E:E, "12_Anh_D", NhatKy_ViPham!F:F, B22, NhatKy_ViPham!C:C, "T26")</f>
        <v>100</v>
      </c>
      <c r="AR22" s="6">
        <f>100 + SUMIFS(NhatKy_ViPham!J:J, NhatKy_ViPham!E:E, "12_Anh_D", NhatKy_ViPham!F:F, B22, NhatKy_ViPham!C:C, "T27") - SUMIFS(NhatKy_ViPham!K:K, NhatKy_ViPham!E:E, "12_Anh_D", NhatKy_ViPham!F:F, B22, NhatKy_ViPham!C:C, "T27")</f>
        <v>100</v>
      </c>
      <c r="AS22" s="6">
        <f>100 + SUMIFS(NhatKy_ViPham!J:J, NhatKy_ViPham!E:E, "12_Anh_D", NhatKy_ViPham!F:F, B22, NhatKy_ViPham!C:C, "T28") - SUMIFS(NhatKy_ViPham!K:K, NhatKy_ViPham!E:E, "12_Anh_D", NhatKy_ViPham!F:F, B22, NhatKy_ViPham!C:C, "T28")</f>
        <v>100</v>
      </c>
      <c r="AT22" s="6">
        <f>100 + SUMIFS(NhatKy_ViPham!J:J, NhatKy_ViPham!E:E, "12_Anh_D", NhatKy_ViPham!F:F, B22, NhatKy_ViPham!C:C, "T29") - SUMIFS(NhatKy_ViPham!K:K, NhatKy_ViPham!E:E, "12_Anh_D", NhatKy_ViPham!F:F, B22, NhatKy_ViPham!C:C, "T29")</f>
        <v>100</v>
      </c>
      <c r="AU22" s="6">
        <f>100 + SUMIFS(NhatKy_ViPham!J:J, NhatKy_ViPham!E:E, "12_Anh_D", NhatKy_ViPham!F:F, B22, NhatKy_ViPham!C:C, "T30") - SUMIFS(NhatKy_ViPham!K:K, NhatKy_ViPham!E:E, "12_Anh_D", NhatKy_ViPham!F:F, B22, NhatKy_ViPham!C:C, "T30")</f>
        <v>100</v>
      </c>
      <c r="AV22" s="6">
        <f>100 + SUMIFS(NhatKy_ViPham!J:J, NhatKy_ViPham!E:E, "12_Anh_D", NhatKy_ViPham!F:F, B22, NhatKy_ViPham!C:C, "T31") - SUMIFS(NhatKy_ViPham!K:K, NhatKy_ViPham!E:E, "12_Anh_D", NhatKy_ViPham!F:F, B22, NhatKy_ViPham!C:C, "T31")</f>
        <v>100</v>
      </c>
      <c r="AW22" s="6">
        <f>100 + SUMIFS(NhatKy_ViPham!J:J, NhatKy_ViPham!E:E, "12_Anh_D", NhatKy_ViPham!F:F, B22, NhatKy_ViPham!C:C, "T32") - SUMIFS(NhatKy_ViPham!K:K, NhatKy_ViPham!E:E, "12_Anh_D", NhatKy_ViPham!F:F, B22, NhatKy_ViPham!C:C, "T32")</f>
        <v>100</v>
      </c>
      <c r="AX22" s="6">
        <f>100 + SUMIFS(NhatKy_ViPham!J:J, NhatKy_ViPham!E:E, "12_Anh_D", NhatKy_ViPham!F:F, B22, NhatKy_ViPham!C:C, "T33") - SUMIFS(NhatKy_ViPham!K:K, NhatKy_ViPham!E:E, "12_Anh_D", NhatKy_ViPham!F:F, B22, NhatKy_ViPham!C:C, "T33")</f>
        <v>100</v>
      </c>
      <c r="AY22" s="6">
        <f>100 + SUMIFS(NhatKy_ViPham!J:J, NhatKy_ViPham!E:E, "12_Anh_D", NhatKy_ViPham!F:F, B22, NhatKy_ViPham!C:C, "T34") - SUMIFS(NhatKy_ViPham!K:K, NhatKy_ViPham!E:E, "12_Anh_D", NhatKy_ViPham!F:F, B22, NhatKy_ViPham!C:C, "T34")</f>
        <v>100</v>
      </c>
      <c r="AZ22" s="6">
        <f>100 + SUMIFS(NhatKy_ViPham!J:J, NhatKy_ViPham!E:E, "12_Anh_D", NhatKy_ViPham!F:F, B22, NhatKy_ViPham!C:C, "T35") - SUMIFS(NhatKy_ViPham!K:K, NhatKy_ViPham!E:E, "12_Anh_D", NhatKy_ViPham!F:F, B22, NhatKy_ViPham!C:C, "T35")</f>
        <v>100</v>
      </c>
      <c r="BA22" s="12">
        <f t="shared" si="0"/>
        <v>100</v>
      </c>
      <c r="BB22" s="11" t="s">
        <v>430</v>
      </c>
      <c r="BC22" s="16" t="str">
        <f t="shared" si="1"/>
        <v>Tốt</v>
      </c>
      <c r="BD22" s="15" t="str">
        <f t="shared" si="2"/>
        <v>🟢 BÌNH THƯỜNG</v>
      </c>
    </row>
    <row r="23" spans="1:56" x14ac:dyDescent="0.25">
      <c r="A23" s="4">
        <v>15</v>
      </c>
      <c r="B23" s="10" t="s">
        <v>3045</v>
      </c>
      <c r="C23" s="4" t="s">
        <v>2815</v>
      </c>
      <c r="D23" s="4" t="s">
        <v>435</v>
      </c>
      <c r="E23" s="11" t="s">
        <v>430</v>
      </c>
      <c r="F23" s="7">
        <f>SUMIFS(NhatKy_ViPham!K:K, NhatKy_ViPham!E:E, "12_Anh_D", NhatKy_ViPham!F:F, B23, NhatKy_ViPham!H:H, "L01")</f>
        <v>0</v>
      </c>
      <c r="G23" s="7">
        <f>SUMIFS(NhatKy_ViPham!K:K, NhatKy_ViPham!E:E, "12_Anh_D", NhatKy_ViPham!F:F, B23, NhatKy_ViPham!H:H, "L02")</f>
        <v>0</v>
      </c>
      <c r="H23" s="7">
        <f>SUMIFS(NhatKy_ViPham!K:K, NhatKy_ViPham!E:E, "12_Anh_D", NhatKy_ViPham!F:F, B23, NhatKy_ViPham!H:H, "L03")</f>
        <v>0</v>
      </c>
      <c r="I23" s="7">
        <f>SUMIFS(NhatKy_ViPham!K:K, NhatKy_ViPham!E:E, "12_Anh_D", NhatKy_ViPham!F:F, B23, NhatKy_ViPham!H:H, "L04")</f>
        <v>0</v>
      </c>
      <c r="J23" s="7">
        <f>SUMIFS(NhatKy_ViPham!K:K, NhatKy_ViPham!E:E, "12_Anh_D", NhatKy_ViPham!F:F, B23, NhatKy_ViPham!H:H, "L05")</f>
        <v>0</v>
      </c>
      <c r="K23" s="7">
        <f>SUMIFS(NhatKy_ViPham!K:K, NhatKy_ViPham!E:E, "12_Anh_D", NhatKy_ViPham!F:F, B23, NhatKy_ViPham!H:H, "L06")</f>
        <v>0</v>
      </c>
      <c r="L23" s="7">
        <f>SUMIFS(NhatKy_ViPham!K:K, NhatKy_ViPham!E:E, "12_Anh_D", NhatKy_ViPham!F:F, B23, NhatKy_ViPham!H:H, "L07")</f>
        <v>0</v>
      </c>
      <c r="M23" s="7">
        <f>SUMIFS(NhatKy_ViPham!K:K, NhatKy_ViPham!E:E, "12_Anh_D", NhatKy_ViPham!F:F, B23, NhatKy_ViPham!H:H, "L08")</f>
        <v>0</v>
      </c>
      <c r="N23" s="7">
        <f>SUMIFS(NhatKy_ViPham!K:K, NhatKy_ViPham!E:E, "12_Anh_D", NhatKy_ViPham!F:F, B23, NhatKy_ViPham!H:H, "L09")</f>
        <v>0</v>
      </c>
      <c r="O23" s="7">
        <f>SUMIFS(NhatKy_ViPham!K:K, NhatKy_ViPham!E:E, "12_Anh_D", NhatKy_ViPham!F:F, B23, NhatKy_ViPham!H:H, "L10")</f>
        <v>0</v>
      </c>
      <c r="P23" s="12">
        <f>SUMIFS(NhatKy_ViPham!J:J, NhatKy_ViPham!E:E, "12_Anh_D", NhatKy_ViPham!F:F, B23)</f>
        <v>0</v>
      </c>
      <c r="Q23" s="13">
        <f>SUMIFS(NhatKy_ViPham!K:K, NhatKy_ViPham!E:E, "12_Anh_D", NhatKy_ViPham!F:F, B23)</f>
        <v>0</v>
      </c>
      <c r="R23" s="7">
        <f>100 + SUMIFS(NhatKy_ViPham!J:J, NhatKy_ViPham!E:E, "12_Anh_D", NhatKy_ViPham!F:F, B23, NhatKy_ViPham!C:C, "T1") - SUMIFS(NhatKy_ViPham!K:K, NhatKy_ViPham!E:E, "12_Anh_D", NhatKy_ViPham!F:F, B23, NhatKy_ViPham!C:C, "T1")</f>
        <v>100</v>
      </c>
      <c r="S23" s="7">
        <f>100 + SUMIFS(NhatKy_ViPham!J:J, NhatKy_ViPham!E:E, "12_Anh_D", NhatKy_ViPham!F:F, B23, NhatKy_ViPham!C:C, "T2") - SUMIFS(NhatKy_ViPham!K:K, NhatKy_ViPham!E:E, "12_Anh_D", NhatKy_ViPham!F:F, B23, NhatKy_ViPham!C:C, "T2")</f>
        <v>100</v>
      </c>
      <c r="T23" s="7">
        <f>100 + SUMIFS(NhatKy_ViPham!J:J, NhatKy_ViPham!E:E, "12_Anh_D", NhatKy_ViPham!F:F, B23, NhatKy_ViPham!C:C, "T3") - SUMIFS(NhatKy_ViPham!K:K, NhatKy_ViPham!E:E, "12_Anh_D", NhatKy_ViPham!F:F, B23, NhatKy_ViPham!C:C, "T3")</f>
        <v>100</v>
      </c>
      <c r="U23" s="7">
        <f>100 + SUMIFS(NhatKy_ViPham!J:J, NhatKy_ViPham!E:E, "12_Anh_D", NhatKy_ViPham!F:F, B23, NhatKy_ViPham!C:C, "T4") - SUMIFS(NhatKy_ViPham!K:K, NhatKy_ViPham!E:E, "12_Anh_D", NhatKy_ViPham!F:F, B23, NhatKy_ViPham!C:C, "T4")</f>
        <v>100</v>
      </c>
      <c r="V23" s="7">
        <f>100 + SUMIFS(NhatKy_ViPham!J:J, NhatKy_ViPham!E:E, "12_Anh_D", NhatKy_ViPham!F:F, B23, NhatKy_ViPham!C:C, "T5") - SUMIFS(NhatKy_ViPham!K:K, NhatKy_ViPham!E:E, "12_Anh_D", NhatKy_ViPham!F:F, B23, NhatKy_ViPham!C:C, "T5")</f>
        <v>100</v>
      </c>
      <c r="W23" s="7">
        <f>100 + SUMIFS(NhatKy_ViPham!J:J, NhatKy_ViPham!E:E, "12_Anh_D", NhatKy_ViPham!F:F, B23, NhatKy_ViPham!C:C, "T6") - SUMIFS(NhatKy_ViPham!K:K, NhatKy_ViPham!E:E, "12_Anh_D", NhatKy_ViPham!F:F, B23, NhatKy_ViPham!C:C, "T6")</f>
        <v>100</v>
      </c>
      <c r="X23" s="7">
        <f>100 + SUMIFS(NhatKy_ViPham!J:J, NhatKy_ViPham!E:E, "12_Anh_D", NhatKy_ViPham!F:F, B23, NhatKy_ViPham!C:C, "T7") - SUMIFS(NhatKy_ViPham!K:K, NhatKy_ViPham!E:E, "12_Anh_D", NhatKy_ViPham!F:F, B23, NhatKy_ViPham!C:C, "T7")</f>
        <v>100</v>
      </c>
      <c r="Y23" s="7">
        <f>100 + SUMIFS(NhatKy_ViPham!J:J, NhatKy_ViPham!E:E, "12_Anh_D", NhatKy_ViPham!F:F, B23, NhatKy_ViPham!C:C, "T8") - SUMIFS(NhatKy_ViPham!K:K, NhatKy_ViPham!E:E, "12_Anh_D", NhatKy_ViPham!F:F, B23, NhatKy_ViPham!C:C, "T8")</f>
        <v>100</v>
      </c>
      <c r="Z23" s="7">
        <f>100 + SUMIFS(NhatKy_ViPham!J:J, NhatKy_ViPham!E:E, "12_Anh_D", NhatKy_ViPham!F:F, B23, NhatKy_ViPham!C:C, "T9") - SUMIFS(NhatKy_ViPham!K:K, NhatKy_ViPham!E:E, "12_Anh_D", NhatKy_ViPham!F:F, B23, NhatKy_ViPham!C:C, "T9")</f>
        <v>100</v>
      </c>
      <c r="AA23" s="7">
        <f>100 + SUMIFS(NhatKy_ViPham!J:J, NhatKy_ViPham!E:E, "12_Anh_D", NhatKy_ViPham!F:F, B23, NhatKy_ViPham!C:C, "T10") - SUMIFS(NhatKy_ViPham!K:K, NhatKy_ViPham!E:E, "12_Anh_D", NhatKy_ViPham!F:F, B23, NhatKy_ViPham!C:C, "T10")</f>
        <v>100</v>
      </c>
      <c r="AB23" s="7">
        <f>100 + SUMIFS(NhatKy_ViPham!J:J, NhatKy_ViPham!E:E, "12_Anh_D", NhatKy_ViPham!F:F, B23, NhatKy_ViPham!C:C, "T11") - SUMIFS(NhatKy_ViPham!K:K, NhatKy_ViPham!E:E, "12_Anh_D", NhatKy_ViPham!F:F, B23, NhatKy_ViPham!C:C, "T11")</f>
        <v>100</v>
      </c>
      <c r="AC23" s="7">
        <f>100 + SUMIFS(NhatKy_ViPham!J:J, NhatKy_ViPham!E:E, "12_Anh_D", NhatKy_ViPham!F:F, B23, NhatKy_ViPham!C:C, "T12") - SUMIFS(NhatKy_ViPham!K:K, NhatKy_ViPham!E:E, "12_Anh_D", NhatKy_ViPham!F:F, B23, NhatKy_ViPham!C:C, "T12")</f>
        <v>100</v>
      </c>
      <c r="AD23" s="7">
        <f>100 + SUMIFS(NhatKy_ViPham!J:J, NhatKy_ViPham!E:E, "12_Anh_D", NhatKy_ViPham!F:F, B23, NhatKy_ViPham!C:C, "T13") - SUMIFS(NhatKy_ViPham!K:K, NhatKy_ViPham!E:E, "12_Anh_D", NhatKy_ViPham!F:F, B23, NhatKy_ViPham!C:C, "T13")</f>
        <v>100</v>
      </c>
      <c r="AE23" s="7">
        <f>100 + SUMIFS(NhatKy_ViPham!J:J, NhatKy_ViPham!E:E, "12_Anh_D", NhatKy_ViPham!F:F, B23, NhatKy_ViPham!C:C, "T14") - SUMIFS(NhatKy_ViPham!K:K, NhatKy_ViPham!E:E, "12_Anh_D", NhatKy_ViPham!F:F, B23, NhatKy_ViPham!C:C, "T14")</f>
        <v>100</v>
      </c>
      <c r="AF23" s="7">
        <f>100 + SUMIFS(NhatKy_ViPham!J:J, NhatKy_ViPham!E:E, "12_Anh_D", NhatKy_ViPham!F:F, B23, NhatKy_ViPham!C:C, "T15") - SUMIFS(NhatKy_ViPham!K:K, NhatKy_ViPham!E:E, "12_Anh_D", NhatKy_ViPham!F:F, B23, NhatKy_ViPham!C:C, "T15")</f>
        <v>100</v>
      </c>
      <c r="AG23" s="7">
        <f>100 + SUMIFS(NhatKy_ViPham!J:J, NhatKy_ViPham!E:E, "12_Anh_D", NhatKy_ViPham!F:F, B23, NhatKy_ViPham!C:C, "T16") - SUMIFS(NhatKy_ViPham!K:K, NhatKy_ViPham!E:E, "12_Anh_D", NhatKy_ViPham!F:F, B23, NhatKy_ViPham!C:C, "T16")</f>
        <v>100</v>
      </c>
      <c r="AH23" s="7">
        <f>100 + SUMIFS(NhatKy_ViPham!J:J, NhatKy_ViPham!E:E, "12_Anh_D", NhatKy_ViPham!F:F, B23, NhatKy_ViPham!C:C, "T17") - SUMIFS(NhatKy_ViPham!K:K, NhatKy_ViPham!E:E, "12_Anh_D", NhatKy_ViPham!F:F, B23, NhatKy_ViPham!C:C, "T17")</f>
        <v>100</v>
      </c>
      <c r="AI23" s="7">
        <f>100 + SUMIFS(NhatKy_ViPham!J:J, NhatKy_ViPham!E:E, "12_Anh_D", NhatKy_ViPham!F:F, B23, NhatKy_ViPham!C:C, "T18") - SUMIFS(NhatKy_ViPham!K:K, NhatKy_ViPham!E:E, "12_Anh_D", NhatKy_ViPham!F:F, B23, NhatKy_ViPham!C:C, "T18")</f>
        <v>100</v>
      </c>
      <c r="AJ23" s="7">
        <f>100 + SUMIFS(NhatKy_ViPham!J:J, NhatKy_ViPham!E:E, "12_Anh_D", NhatKy_ViPham!F:F, B23, NhatKy_ViPham!C:C, "T19") - SUMIFS(NhatKy_ViPham!K:K, NhatKy_ViPham!E:E, "12_Anh_D", NhatKy_ViPham!F:F, B23, NhatKy_ViPham!C:C, "T19")</f>
        <v>100</v>
      </c>
      <c r="AK23" s="7">
        <f>100 + SUMIFS(NhatKy_ViPham!J:J, NhatKy_ViPham!E:E, "12_Anh_D", NhatKy_ViPham!F:F, B23, NhatKy_ViPham!C:C, "T20") - SUMIFS(NhatKy_ViPham!K:K, NhatKy_ViPham!E:E, "12_Anh_D", NhatKy_ViPham!F:F, B23, NhatKy_ViPham!C:C, "T20")</f>
        <v>100</v>
      </c>
      <c r="AL23" s="7">
        <f>100 + SUMIFS(NhatKy_ViPham!J:J, NhatKy_ViPham!E:E, "12_Anh_D", NhatKy_ViPham!F:F, B23, NhatKy_ViPham!C:C, "T21") - SUMIFS(NhatKy_ViPham!K:K, NhatKy_ViPham!E:E, "12_Anh_D", NhatKy_ViPham!F:F, B23, NhatKy_ViPham!C:C, "T21")</f>
        <v>100</v>
      </c>
      <c r="AM23" s="7">
        <f>100 + SUMIFS(NhatKy_ViPham!J:J, NhatKy_ViPham!E:E, "12_Anh_D", NhatKy_ViPham!F:F, B23, NhatKy_ViPham!C:C, "T22") - SUMIFS(NhatKy_ViPham!K:K, NhatKy_ViPham!E:E, "12_Anh_D", NhatKy_ViPham!F:F, B23, NhatKy_ViPham!C:C, "T22")</f>
        <v>100</v>
      </c>
      <c r="AN23" s="7">
        <f>100 + SUMIFS(NhatKy_ViPham!J:J, NhatKy_ViPham!E:E, "12_Anh_D", NhatKy_ViPham!F:F, B23, NhatKy_ViPham!C:C, "T23") - SUMIFS(NhatKy_ViPham!K:K, NhatKy_ViPham!E:E, "12_Anh_D", NhatKy_ViPham!F:F, B23, NhatKy_ViPham!C:C, "T23")</f>
        <v>100</v>
      </c>
      <c r="AO23" s="7">
        <f>100 + SUMIFS(NhatKy_ViPham!J:J, NhatKy_ViPham!E:E, "12_Anh_D", NhatKy_ViPham!F:F, B23, NhatKy_ViPham!C:C, "T24") - SUMIFS(NhatKy_ViPham!K:K, NhatKy_ViPham!E:E, "12_Anh_D", NhatKy_ViPham!F:F, B23, NhatKy_ViPham!C:C, "T24")</f>
        <v>100</v>
      </c>
      <c r="AP23" s="7">
        <f>100 + SUMIFS(NhatKy_ViPham!J:J, NhatKy_ViPham!E:E, "12_Anh_D", NhatKy_ViPham!F:F, B23, NhatKy_ViPham!C:C, "T25") - SUMIFS(NhatKy_ViPham!K:K, NhatKy_ViPham!E:E, "12_Anh_D", NhatKy_ViPham!F:F, B23, NhatKy_ViPham!C:C, "T25")</f>
        <v>100</v>
      </c>
      <c r="AQ23" s="7">
        <f>100 + SUMIFS(NhatKy_ViPham!J:J, NhatKy_ViPham!E:E, "12_Anh_D", NhatKy_ViPham!F:F, B23, NhatKy_ViPham!C:C, "T26") - SUMIFS(NhatKy_ViPham!K:K, NhatKy_ViPham!E:E, "12_Anh_D", NhatKy_ViPham!F:F, B23, NhatKy_ViPham!C:C, "T26")</f>
        <v>100</v>
      </c>
      <c r="AR23" s="7">
        <f>100 + SUMIFS(NhatKy_ViPham!J:J, NhatKy_ViPham!E:E, "12_Anh_D", NhatKy_ViPham!F:F, B23, NhatKy_ViPham!C:C, "T27") - SUMIFS(NhatKy_ViPham!K:K, NhatKy_ViPham!E:E, "12_Anh_D", NhatKy_ViPham!F:F, B23, NhatKy_ViPham!C:C, "T27")</f>
        <v>100</v>
      </c>
      <c r="AS23" s="7">
        <f>100 + SUMIFS(NhatKy_ViPham!J:J, NhatKy_ViPham!E:E, "12_Anh_D", NhatKy_ViPham!F:F, B23, NhatKy_ViPham!C:C, "T28") - SUMIFS(NhatKy_ViPham!K:K, NhatKy_ViPham!E:E, "12_Anh_D", NhatKy_ViPham!F:F, B23, NhatKy_ViPham!C:C, "T28")</f>
        <v>100</v>
      </c>
      <c r="AT23" s="7">
        <f>100 + SUMIFS(NhatKy_ViPham!J:J, NhatKy_ViPham!E:E, "12_Anh_D", NhatKy_ViPham!F:F, B23, NhatKy_ViPham!C:C, "T29") - SUMIFS(NhatKy_ViPham!K:K, NhatKy_ViPham!E:E, "12_Anh_D", NhatKy_ViPham!F:F, B23, NhatKy_ViPham!C:C, "T29")</f>
        <v>100</v>
      </c>
      <c r="AU23" s="7">
        <f>100 + SUMIFS(NhatKy_ViPham!J:J, NhatKy_ViPham!E:E, "12_Anh_D", NhatKy_ViPham!F:F, B23, NhatKy_ViPham!C:C, "T30") - SUMIFS(NhatKy_ViPham!K:K, NhatKy_ViPham!E:E, "12_Anh_D", NhatKy_ViPham!F:F, B23, NhatKy_ViPham!C:C, "T30")</f>
        <v>100</v>
      </c>
      <c r="AV23" s="7">
        <f>100 + SUMIFS(NhatKy_ViPham!J:J, NhatKy_ViPham!E:E, "12_Anh_D", NhatKy_ViPham!F:F, B23, NhatKy_ViPham!C:C, "T31") - SUMIFS(NhatKy_ViPham!K:K, NhatKy_ViPham!E:E, "12_Anh_D", NhatKy_ViPham!F:F, B23, NhatKy_ViPham!C:C, "T31")</f>
        <v>100</v>
      </c>
      <c r="AW23" s="7">
        <f>100 + SUMIFS(NhatKy_ViPham!J:J, NhatKy_ViPham!E:E, "12_Anh_D", NhatKy_ViPham!F:F, B23, NhatKy_ViPham!C:C, "T32") - SUMIFS(NhatKy_ViPham!K:K, NhatKy_ViPham!E:E, "12_Anh_D", NhatKy_ViPham!F:F, B23, NhatKy_ViPham!C:C, "T32")</f>
        <v>100</v>
      </c>
      <c r="AX23" s="7">
        <f>100 + SUMIFS(NhatKy_ViPham!J:J, NhatKy_ViPham!E:E, "12_Anh_D", NhatKy_ViPham!F:F, B23, NhatKy_ViPham!C:C, "T33") - SUMIFS(NhatKy_ViPham!K:K, NhatKy_ViPham!E:E, "12_Anh_D", NhatKy_ViPham!F:F, B23, NhatKy_ViPham!C:C, "T33")</f>
        <v>100</v>
      </c>
      <c r="AY23" s="7">
        <f>100 + SUMIFS(NhatKy_ViPham!J:J, NhatKy_ViPham!E:E, "12_Anh_D", NhatKy_ViPham!F:F, B23, NhatKy_ViPham!C:C, "T34") - SUMIFS(NhatKy_ViPham!K:K, NhatKy_ViPham!E:E, "12_Anh_D", NhatKy_ViPham!F:F, B23, NhatKy_ViPham!C:C, "T34")</f>
        <v>100</v>
      </c>
      <c r="AZ23" s="7">
        <f>100 + SUMIFS(NhatKy_ViPham!J:J, NhatKy_ViPham!E:E, "12_Anh_D", NhatKy_ViPham!F:F, B23, NhatKy_ViPham!C:C, "T35") - SUMIFS(NhatKy_ViPham!K:K, NhatKy_ViPham!E:E, "12_Anh_D", NhatKy_ViPham!F:F, B23, NhatKy_ViPham!C:C, "T35")</f>
        <v>100</v>
      </c>
      <c r="BA23" s="12">
        <f t="shared" si="0"/>
        <v>100</v>
      </c>
      <c r="BB23" s="11" t="s">
        <v>430</v>
      </c>
      <c r="BC23" s="14" t="str">
        <f t="shared" si="1"/>
        <v>Tốt</v>
      </c>
      <c r="BD23" s="10" t="str">
        <f t="shared" si="2"/>
        <v>🟢 BÌNH THƯỜNG</v>
      </c>
    </row>
    <row r="24" spans="1:56" x14ac:dyDescent="0.25">
      <c r="A24" s="5">
        <v>16</v>
      </c>
      <c r="B24" s="15" t="s">
        <v>3046</v>
      </c>
      <c r="C24" s="5" t="s">
        <v>2448</v>
      </c>
      <c r="D24" s="5" t="s">
        <v>435</v>
      </c>
      <c r="E24" s="11" t="s">
        <v>430</v>
      </c>
      <c r="F24" s="6">
        <f>SUMIFS(NhatKy_ViPham!K:K, NhatKy_ViPham!E:E, "12_Anh_D", NhatKy_ViPham!F:F, B24, NhatKy_ViPham!H:H, "L01")</f>
        <v>0</v>
      </c>
      <c r="G24" s="6">
        <f>SUMIFS(NhatKy_ViPham!K:K, NhatKy_ViPham!E:E, "12_Anh_D", NhatKy_ViPham!F:F, B24, NhatKy_ViPham!H:H, "L02")</f>
        <v>0</v>
      </c>
      <c r="H24" s="6">
        <f>SUMIFS(NhatKy_ViPham!K:K, NhatKy_ViPham!E:E, "12_Anh_D", NhatKy_ViPham!F:F, B24, NhatKy_ViPham!H:H, "L03")</f>
        <v>0</v>
      </c>
      <c r="I24" s="6">
        <f>SUMIFS(NhatKy_ViPham!K:K, NhatKy_ViPham!E:E, "12_Anh_D", NhatKy_ViPham!F:F, B24, NhatKy_ViPham!H:H, "L04")</f>
        <v>0</v>
      </c>
      <c r="J24" s="6">
        <f>SUMIFS(NhatKy_ViPham!K:K, NhatKy_ViPham!E:E, "12_Anh_D", NhatKy_ViPham!F:F, B24, NhatKy_ViPham!H:H, "L05")</f>
        <v>0</v>
      </c>
      <c r="K24" s="6">
        <f>SUMIFS(NhatKy_ViPham!K:K, NhatKy_ViPham!E:E, "12_Anh_D", NhatKy_ViPham!F:F, B24, NhatKy_ViPham!H:H, "L06")</f>
        <v>0</v>
      </c>
      <c r="L24" s="6">
        <f>SUMIFS(NhatKy_ViPham!K:K, NhatKy_ViPham!E:E, "12_Anh_D", NhatKy_ViPham!F:F, B24, NhatKy_ViPham!H:H, "L07")</f>
        <v>0</v>
      </c>
      <c r="M24" s="6">
        <f>SUMIFS(NhatKy_ViPham!K:K, NhatKy_ViPham!E:E, "12_Anh_D", NhatKy_ViPham!F:F, B24, NhatKy_ViPham!H:H, "L08")</f>
        <v>0</v>
      </c>
      <c r="N24" s="6">
        <f>SUMIFS(NhatKy_ViPham!K:K, NhatKy_ViPham!E:E, "12_Anh_D", NhatKy_ViPham!F:F, B24, NhatKy_ViPham!H:H, "L09")</f>
        <v>0</v>
      </c>
      <c r="O24" s="6">
        <f>SUMIFS(NhatKy_ViPham!K:K, NhatKy_ViPham!E:E, "12_Anh_D", NhatKy_ViPham!F:F, B24, NhatKy_ViPham!H:H, "L10")</f>
        <v>0</v>
      </c>
      <c r="P24" s="12">
        <f>SUMIFS(NhatKy_ViPham!J:J, NhatKy_ViPham!E:E, "12_Anh_D", NhatKy_ViPham!F:F, B24)</f>
        <v>0</v>
      </c>
      <c r="Q24" s="13">
        <f>SUMIFS(NhatKy_ViPham!K:K, NhatKy_ViPham!E:E, "12_Anh_D", NhatKy_ViPham!F:F, B24)</f>
        <v>0</v>
      </c>
      <c r="R24" s="6">
        <f>100 + SUMIFS(NhatKy_ViPham!J:J, NhatKy_ViPham!E:E, "12_Anh_D", NhatKy_ViPham!F:F, B24, NhatKy_ViPham!C:C, "T1") - SUMIFS(NhatKy_ViPham!K:K, NhatKy_ViPham!E:E, "12_Anh_D", NhatKy_ViPham!F:F, B24, NhatKy_ViPham!C:C, "T1")</f>
        <v>100</v>
      </c>
      <c r="S24" s="6">
        <f>100 + SUMIFS(NhatKy_ViPham!J:J, NhatKy_ViPham!E:E, "12_Anh_D", NhatKy_ViPham!F:F, B24, NhatKy_ViPham!C:C, "T2") - SUMIFS(NhatKy_ViPham!K:K, NhatKy_ViPham!E:E, "12_Anh_D", NhatKy_ViPham!F:F, B24, NhatKy_ViPham!C:C, "T2")</f>
        <v>100</v>
      </c>
      <c r="T24" s="6">
        <f>100 + SUMIFS(NhatKy_ViPham!J:J, NhatKy_ViPham!E:E, "12_Anh_D", NhatKy_ViPham!F:F, B24, NhatKy_ViPham!C:C, "T3") - SUMIFS(NhatKy_ViPham!K:K, NhatKy_ViPham!E:E, "12_Anh_D", NhatKy_ViPham!F:F, B24, NhatKy_ViPham!C:C, "T3")</f>
        <v>100</v>
      </c>
      <c r="U24" s="6">
        <f>100 + SUMIFS(NhatKy_ViPham!J:J, NhatKy_ViPham!E:E, "12_Anh_D", NhatKy_ViPham!F:F, B24, NhatKy_ViPham!C:C, "T4") - SUMIFS(NhatKy_ViPham!K:K, NhatKy_ViPham!E:E, "12_Anh_D", NhatKy_ViPham!F:F, B24, NhatKy_ViPham!C:C, "T4")</f>
        <v>100</v>
      </c>
      <c r="V24" s="6">
        <f>100 + SUMIFS(NhatKy_ViPham!J:J, NhatKy_ViPham!E:E, "12_Anh_D", NhatKy_ViPham!F:F, B24, NhatKy_ViPham!C:C, "T5") - SUMIFS(NhatKy_ViPham!K:K, NhatKy_ViPham!E:E, "12_Anh_D", NhatKy_ViPham!F:F, B24, NhatKy_ViPham!C:C, "T5")</f>
        <v>100</v>
      </c>
      <c r="W24" s="6">
        <f>100 + SUMIFS(NhatKy_ViPham!J:J, NhatKy_ViPham!E:E, "12_Anh_D", NhatKy_ViPham!F:F, B24, NhatKy_ViPham!C:C, "T6") - SUMIFS(NhatKy_ViPham!K:K, NhatKy_ViPham!E:E, "12_Anh_D", NhatKy_ViPham!F:F, B24, NhatKy_ViPham!C:C, "T6")</f>
        <v>100</v>
      </c>
      <c r="X24" s="6">
        <f>100 + SUMIFS(NhatKy_ViPham!J:J, NhatKy_ViPham!E:E, "12_Anh_D", NhatKy_ViPham!F:F, B24, NhatKy_ViPham!C:C, "T7") - SUMIFS(NhatKy_ViPham!K:K, NhatKy_ViPham!E:E, "12_Anh_D", NhatKy_ViPham!F:F, B24, NhatKy_ViPham!C:C, "T7")</f>
        <v>100</v>
      </c>
      <c r="Y24" s="6">
        <f>100 + SUMIFS(NhatKy_ViPham!J:J, NhatKy_ViPham!E:E, "12_Anh_D", NhatKy_ViPham!F:F, B24, NhatKy_ViPham!C:C, "T8") - SUMIFS(NhatKy_ViPham!K:K, NhatKy_ViPham!E:E, "12_Anh_D", NhatKy_ViPham!F:F, B24, NhatKy_ViPham!C:C, "T8")</f>
        <v>100</v>
      </c>
      <c r="Z24" s="6">
        <f>100 + SUMIFS(NhatKy_ViPham!J:J, NhatKy_ViPham!E:E, "12_Anh_D", NhatKy_ViPham!F:F, B24, NhatKy_ViPham!C:C, "T9") - SUMIFS(NhatKy_ViPham!K:K, NhatKy_ViPham!E:E, "12_Anh_D", NhatKy_ViPham!F:F, B24, NhatKy_ViPham!C:C, "T9")</f>
        <v>100</v>
      </c>
      <c r="AA24" s="6">
        <f>100 + SUMIFS(NhatKy_ViPham!J:J, NhatKy_ViPham!E:E, "12_Anh_D", NhatKy_ViPham!F:F, B24, NhatKy_ViPham!C:C, "T10") - SUMIFS(NhatKy_ViPham!K:K, NhatKy_ViPham!E:E, "12_Anh_D", NhatKy_ViPham!F:F, B24, NhatKy_ViPham!C:C, "T10")</f>
        <v>100</v>
      </c>
      <c r="AB24" s="6">
        <f>100 + SUMIFS(NhatKy_ViPham!J:J, NhatKy_ViPham!E:E, "12_Anh_D", NhatKy_ViPham!F:F, B24, NhatKy_ViPham!C:C, "T11") - SUMIFS(NhatKy_ViPham!K:K, NhatKy_ViPham!E:E, "12_Anh_D", NhatKy_ViPham!F:F, B24, NhatKy_ViPham!C:C, "T11")</f>
        <v>100</v>
      </c>
      <c r="AC24" s="6">
        <f>100 + SUMIFS(NhatKy_ViPham!J:J, NhatKy_ViPham!E:E, "12_Anh_D", NhatKy_ViPham!F:F, B24, NhatKy_ViPham!C:C, "T12") - SUMIFS(NhatKy_ViPham!K:K, NhatKy_ViPham!E:E, "12_Anh_D", NhatKy_ViPham!F:F, B24, NhatKy_ViPham!C:C, "T12")</f>
        <v>100</v>
      </c>
      <c r="AD24" s="6">
        <f>100 + SUMIFS(NhatKy_ViPham!J:J, NhatKy_ViPham!E:E, "12_Anh_D", NhatKy_ViPham!F:F, B24, NhatKy_ViPham!C:C, "T13") - SUMIFS(NhatKy_ViPham!K:K, NhatKy_ViPham!E:E, "12_Anh_D", NhatKy_ViPham!F:F, B24, NhatKy_ViPham!C:C, "T13")</f>
        <v>100</v>
      </c>
      <c r="AE24" s="6">
        <f>100 + SUMIFS(NhatKy_ViPham!J:J, NhatKy_ViPham!E:E, "12_Anh_D", NhatKy_ViPham!F:F, B24, NhatKy_ViPham!C:C, "T14") - SUMIFS(NhatKy_ViPham!K:K, NhatKy_ViPham!E:E, "12_Anh_D", NhatKy_ViPham!F:F, B24, NhatKy_ViPham!C:C, "T14")</f>
        <v>100</v>
      </c>
      <c r="AF24" s="6">
        <f>100 + SUMIFS(NhatKy_ViPham!J:J, NhatKy_ViPham!E:E, "12_Anh_D", NhatKy_ViPham!F:F, B24, NhatKy_ViPham!C:C, "T15") - SUMIFS(NhatKy_ViPham!K:K, NhatKy_ViPham!E:E, "12_Anh_D", NhatKy_ViPham!F:F, B24, NhatKy_ViPham!C:C, "T15")</f>
        <v>100</v>
      </c>
      <c r="AG24" s="6">
        <f>100 + SUMIFS(NhatKy_ViPham!J:J, NhatKy_ViPham!E:E, "12_Anh_D", NhatKy_ViPham!F:F, B24, NhatKy_ViPham!C:C, "T16") - SUMIFS(NhatKy_ViPham!K:K, NhatKy_ViPham!E:E, "12_Anh_D", NhatKy_ViPham!F:F, B24, NhatKy_ViPham!C:C, "T16")</f>
        <v>100</v>
      </c>
      <c r="AH24" s="6">
        <f>100 + SUMIFS(NhatKy_ViPham!J:J, NhatKy_ViPham!E:E, "12_Anh_D", NhatKy_ViPham!F:F, B24, NhatKy_ViPham!C:C, "T17") - SUMIFS(NhatKy_ViPham!K:K, NhatKy_ViPham!E:E, "12_Anh_D", NhatKy_ViPham!F:F, B24, NhatKy_ViPham!C:C, "T17")</f>
        <v>100</v>
      </c>
      <c r="AI24" s="6">
        <f>100 + SUMIFS(NhatKy_ViPham!J:J, NhatKy_ViPham!E:E, "12_Anh_D", NhatKy_ViPham!F:F, B24, NhatKy_ViPham!C:C, "T18") - SUMIFS(NhatKy_ViPham!K:K, NhatKy_ViPham!E:E, "12_Anh_D", NhatKy_ViPham!F:F, B24, NhatKy_ViPham!C:C, "T18")</f>
        <v>100</v>
      </c>
      <c r="AJ24" s="6">
        <f>100 + SUMIFS(NhatKy_ViPham!J:J, NhatKy_ViPham!E:E, "12_Anh_D", NhatKy_ViPham!F:F, B24, NhatKy_ViPham!C:C, "T19") - SUMIFS(NhatKy_ViPham!K:K, NhatKy_ViPham!E:E, "12_Anh_D", NhatKy_ViPham!F:F, B24, NhatKy_ViPham!C:C, "T19")</f>
        <v>100</v>
      </c>
      <c r="AK24" s="6">
        <f>100 + SUMIFS(NhatKy_ViPham!J:J, NhatKy_ViPham!E:E, "12_Anh_D", NhatKy_ViPham!F:F, B24, NhatKy_ViPham!C:C, "T20") - SUMIFS(NhatKy_ViPham!K:K, NhatKy_ViPham!E:E, "12_Anh_D", NhatKy_ViPham!F:F, B24, NhatKy_ViPham!C:C, "T20")</f>
        <v>100</v>
      </c>
      <c r="AL24" s="6">
        <f>100 + SUMIFS(NhatKy_ViPham!J:J, NhatKy_ViPham!E:E, "12_Anh_D", NhatKy_ViPham!F:F, B24, NhatKy_ViPham!C:C, "T21") - SUMIFS(NhatKy_ViPham!K:K, NhatKy_ViPham!E:E, "12_Anh_D", NhatKy_ViPham!F:F, B24, NhatKy_ViPham!C:C, "T21")</f>
        <v>100</v>
      </c>
      <c r="AM24" s="6">
        <f>100 + SUMIFS(NhatKy_ViPham!J:J, NhatKy_ViPham!E:E, "12_Anh_D", NhatKy_ViPham!F:F, B24, NhatKy_ViPham!C:C, "T22") - SUMIFS(NhatKy_ViPham!K:K, NhatKy_ViPham!E:E, "12_Anh_D", NhatKy_ViPham!F:F, B24, NhatKy_ViPham!C:C, "T22")</f>
        <v>100</v>
      </c>
      <c r="AN24" s="6">
        <f>100 + SUMIFS(NhatKy_ViPham!J:J, NhatKy_ViPham!E:E, "12_Anh_D", NhatKy_ViPham!F:F, B24, NhatKy_ViPham!C:C, "T23") - SUMIFS(NhatKy_ViPham!K:K, NhatKy_ViPham!E:E, "12_Anh_D", NhatKy_ViPham!F:F, B24, NhatKy_ViPham!C:C, "T23")</f>
        <v>100</v>
      </c>
      <c r="AO24" s="6">
        <f>100 + SUMIFS(NhatKy_ViPham!J:J, NhatKy_ViPham!E:E, "12_Anh_D", NhatKy_ViPham!F:F, B24, NhatKy_ViPham!C:C, "T24") - SUMIFS(NhatKy_ViPham!K:K, NhatKy_ViPham!E:E, "12_Anh_D", NhatKy_ViPham!F:F, B24, NhatKy_ViPham!C:C, "T24")</f>
        <v>100</v>
      </c>
      <c r="AP24" s="6">
        <f>100 + SUMIFS(NhatKy_ViPham!J:J, NhatKy_ViPham!E:E, "12_Anh_D", NhatKy_ViPham!F:F, B24, NhatKy_ViPham!C:C, "T25") - SUMIFS(NhatKy_ViPham!K:K, NhatKy_ViPham!E:E, "12_Anh_D", NhatKy_ViPham!F:F, B24, NhatKy_ViPham!C:C, "T25")</f>
        <v>100</v>
      </c>
      <c r="AQ24" s="6">
        <f>100 + SUMIFS(NhatKy_ViPham!J:J, NhatKy_ViPham!E:E, "12_Anh_D", NhatKy_ViPham!F:F, B24, NhatKy_ViPham!C:C, "T26") - SUMIFS(NhatKy_ViPham!K:K, NhatKy_ViPham!E:E, "12_Anh_D", NhatKy_ViPham!F:F, B24, NhatKy_ViPham!C:C, "T26")</f>
        <v>100</v>
      </c>
      <c r="AR24" s="6">
        <f>100 + SUMIFS(NhatKy_ViPham!J:J, NhatKy_ViPham!E:E, "12_Anh_D", NhatKy_ViPham!F:F, B24, NhatKy_ViPham!C:C, "T27") - SUMIFS(NhatKy_ViPham!K:K, NhatKy_ViPham!E:E, "12_Anh_D", NhatKy_ViPham!F:F, B24, NhatKy_ViPham!C:C, "T27")</f>
        <v>100</v>
      </c>
      <c r="AS24" s="6">
        <f>100 + SUMIFS(NhatKy_ViPham!J:J, NhatKy_ViPham!E:E, "12_Anh_D", NhatKy_ViPham!F:F, B24, NhatKy_ViPham!C:C, "T28") - SUMIFS(NhatKy_ViPham!K:K, NhatKy_ViPham!E:E, "12_Anh_D", NhatKy_ViPham!F:F, B24, NhatKy_ViPham!C:C, "T28")</f>
        <v>100</v>
      </c>
      <c r="AT24" s="6">
        <f>100 + SUMIFS(NhatKy_ViPham!J:J, NhatKy_ViPham!E:E, "12_Anh_D", NhatKy_ViPham!F:F, B24, NhatKy_ViPham!C:C, "T29") - SUMIFS(NhatKy_ViPham!K:K, NhatKy_ViPham!E:E, "12_Anh_D", NhatKy_ViPham!F:F, B24, NhatKy_ViPham!C:C, "T29")</f>
        <v>100</v>
      </c>
      <c r="AU24" s="6">
        <f>100 + SUMIFS(NhatKy_ViPham!J:J, NhatKy_ViPham!E:E, "12_Anh_D", NhatKy_ViPham!F:F, B24, NhatKy_ViPham!C:C, "T30") - SUMIFS(NhatKy_ViPham!K:K, NhatKy_ViPham!E:E, "12_Anh_D", NhatKy_ViPham!F:F, B24, NhatKy_ViPham!C:C, "T30")</f>
        <v>100</v>
      </c>
      <c r="AV24" s="6">
        <f>100 + SUMIFS(NhatKy_ViPham!J:J, NhatKy_ViPham!E:E, "12_Anh_D", NhatKy_ViPham!F:F, B24, NhatKy_ViPham!C:C, "T31") - SUMIFS(NhatKy_ViPham!K:K, NhatKy_ViPham!E:E, "12_Anh_D", NhatKy_ViPham!F:F, B24, NhatKy_ViPham!C:C, "T31")</f>
        <v>100</v>
      </c>
      <c r="AW24" s="6">
        <f>100 + SUMIFS(NhatKy_ViPham!J:J, NhatKy_ViPham!E:E, "12_Anh_D", NhatKy_ViPham!F:F, B24, NhatKy_ViPham!C:C, "T32") - SUMIFS(NhatKy_ViPham!K:K, NhatKy_ViPham!E:E, "12_Anh_D", NhatKy_ViPham!F:F, B24, NhatKy_ViPham!C:C, "T32")</f>
        <v>100</v>
      </c>
      <c r="AX24" s="6">
        <f>100 + SUMIFS(NhatKy_ViPham!J:J, NhatKy_ViPham!E:E, "12_Anh_D", NhatKy_ViPham!F:F, B24, NhatKy_ViPham!C:C, "T33") - SUMIFS(NhatKy_ViPham!K:K, NhatKy_ViPham!E:E, "12_Anh_D", NhatKy_ViPham!F:F, B24, NhatKy_ViPham!C:C, "T33")</f>
        <v>100</v>
      </c>
      <c r="AY24" s="6">
        <f>100 + SUMIFS(NhatKy_ViPham!J:J, NhatKy_ViPham!E:E, "12_Anh_D", NhatKy_ViPham!F:F, B24, NhatKy_ViPham!C:C, "T34") - SUMIFS(NhatKy_ViPham!K:K, NhatKy_ViPham!E:E, "12_Anh_D", NhatKy_ViPham!F:F, B24, NhatKy_ViPham!C:C, "T34")</f>
        <v>100</v>
      </c>
      <c r="AZ24" s="6">
        <f>100 + SUMIFS(NhatKy_ViPham!J:J, NhatKy_ViPham!E:E, "12_Anh_D", NhatKy_ViPham!F:F, B24, NhatKy_ViPham!C:C, "T35") - SUMIFS(NhatKy_ViPham!K:K, NhatKy_ViPham!E:E, "12_Anh_D", NhatKy_ViPham!F:F, B24, NhatKy_ViPham!C:C, "T35")</f>
        <v>100</v>
      </c>
      <c r="BA24" s="12">
        <f t="shared" si="0"/>
        <v>100</v>
      </c>
      <c r="BB24" s="11" t="s">
        <v>430</v>
      </c>
      <c r="BC24" s="16" t="str">
        <f t="shared" si="1"/>
        <v>Tốt</v>
      </c>
      <c r="BD24" s="15" t="str">
        <f t="shared" si="2"/>
        <v>🟢 BÌNH THƯỜNG</v>
      </c>
    </row>
    <row r="25" spans="1:56" x14ac:dyDescent="0.25">
      <c r="A25" s="4">
        <v>17</v>
      </c>
      <c r="B25" s="10" t="s">
        <v>3047</v>
      </c>
      <c r="C25" s="4" t="s">
        <v>2475</v>
      </c>
      <c r="D25" s="4" t="s">
        <v>435</v>
      </c>
      <c r="E25" s="11" t="s">
        <v>430</v>
      </c>
      <c r="F25" s="7">
        <f>SUMIFS(NhatKy_ViPham!K:K, NhatKy_ViPham!E:E, "12_Anh_D", NhatKy_ViPham!F:F, B25, NhatKy_ViPham!H:H, "L01")</f>
        <v>0</v>
      </c>
      <c r="G25" s="7">
        <f>SUMIFS(NhatKy_ViPham!K:K, NhatKy_ViPham!E:E, "12_Anh_D", NhatKy_ViPham!F:F, B25, NhatKy_ViPham!H:H, "L02")</f>
        <v>0</v>
      </c>
      <c r="H25" s="7">
        <f>SUMIFS(NhatKy_ViPham!K:K, NhatKy_ViPham!E:E, "12_Anh_D", NhatKy_ViPham!F:F, B25, NhatKy_ViPham!H:H, "L03")</f>
        <v>0</v>
      </c>
      <c r="I25" s="7">
        <f>SUMIFS(NhatKy_ViPham!K:K, NhatKy_ViPham!E:E, "12_Anh_D", NhatKy_ViPham!F:F, B25, NhatKy_ViPham!H:H, "L04")</f>
        <v>0</v>
      </c>
      <c r="J25" s="7">
        <f>SUMIFS(NhatKy_ViPham!K:K, NhatKy_ViPham!E:E, "12_Anh_D", NhatKy_ViPham!F:F, B25, NhatKy_ViPham!H:H, "L05")</f>
        <v>0</v>
      </c>
      <c r="K25" s="7">
        <f>SUMIFS(NhatKy_ViPham!K:K, NhatKy_ViPham!E:E, "12_Anh_D", NhatKy_ViPham!F:F, B25, NhatKy_ViPham!H:H, "L06")</f>
        <v>0</v>
      </c>
      <c r="L25" s="7">
        <f>SUMIFS(NhatKy_ViPham!K:K, NhatKy_ViPham!E:E, "12_Anh_D", NhatKy_ViPham!F:F, B25, NhatKy_ViPham!H:H, "L07")</f>
        <v>0</v>
      </c>
      <c r="M25" s="7">
        <f>SUMIFS(NhatKy_ViPham!K:K, NhatKy_ViPham!E:E, "12_Anh_D", NhatKy_ViPham!F:F, B25, NhatKy_ViPham!H:H, "L08")</f>
        <v>0</v>
      </c>
      <c r="N25" s="7">
        <f>SUMIFS(NhatKy_ViPham!K:K, NhatKy_ViPham!E:E, "12_Anh_D", NhatKy_ViPham!F:F, B25, NhatKy_ViPham!H:H, "L09")</f>
        <v>0</v>
      </c>
      <c r="O25" s="7">
        <f>SUMIFS(NhatKy_ViPham!K:K, NhatKy_ViPham!E:E, "12_Anh_D", NhatKy_ViPham!F:F, B25, NhatKy_ViPham!H:H, "L10")</f>
        <v>0</v>
      </c>
      <c r="P25" s="12">
        <f>SUMIFS(NhatKy_ViPham!J:J, NhatKy_ViPham!E:E, "12_Anh_D", NhatKy_ViPham!F:F, B25)</f>
        <v>0</v>
      </c>
      <c r="Q25" s="13">
        <f>SUMIFS(NhatKy_ViPham!K:K, NhatKy_ViPham!E:E, "12_Anh_D", NhatKy_ViPham!F:F, B25)</f>
        <v>0</v>
      </c>
      <c r="R25" s="7">
        <f>100 + SUMIFS(NhatKy_ViPham!J:J, NhatKy_ViPham!E:E, "12_Anh_D", NhatKy_ViPham!F:F, B25, NhatKy_ViPham!C:C, "T1") - SUMIFS(NhatKy_ViPham!K:K, NhatKy_ViPham!E:E, "12_Anh_D", NhatKy_ViPham!F:F, B25, NhatKy_ViPham!C:C, "T1")</f>
        <v>100</v>
      </c>
      <c r="S25" s="7">
        <f>100 + SUMIFS(NhatKy_ViPham!J:J, NhatKy_ViPham!E:E, "12_Anh_D", NhatKy_ViPham!F:F, B25, NhatKy_ViPham!C:C, "T2") - SUMIFS(NhatKy_ViPham!K:K, NhatKy_ViPham!E:E, "12_Anh_D", NhatKy_ViPham!F:F, B25, NhatKy_ViPham!C:C, "T2")</f>
        <v>100</v>
      </c>
      <c r="T25" s="7">
        <f>100 + SUMIFS(NhatKy_ViPham!J:J, NhatKy_ViPham!E:E, "12_Anh_D", NhatKy_ViPham!F:F, B25, NhatKy_ViPham!C:C, "T3") - SUMIFS(NhatKy_ViPham!K:K, NhatKy_ViPham!E:E, "12_Anh_D", NhatKy_ViPham!F:F, B25, NhatKy_ViPham!C:C, "T3")</f>
        <v>100</v>
      </c>
      <c r="U25" s="7">
        <f>100 + SUMIFS(NhatKy_ViPham!J:J, NhatKy_ViPham!E:E, "12_Anh_D", NhatKy_ViPham!F:F, B25, NhatKy_ViPham!C:C, "T4") - SUMIFS(NhatKy_ViPham!K:K, NhatKy_ViPham!E:E, "12_Anh_D", NhatKy_ViPham!F:F, B25, NhatKy_ViPham!C:C, "T4")</f>
        <v>100</v>
      </c>
      <c r="V25" s="7">
        <f>100 + SUMIFS(NhatKy_ViPham!J:J, NhatKy_ViPham!E:E, "12_Anh_D", NhatKy_ViPham!F:F, B25, NhatKy_ViPham!C:C, "T5") - SUMIFS(NhatKy_ViPham!K:K, NhatKy_ViPham!E:E, "12_Anh_D", NhatKy_ViPham!F:F, B25, NhatKy_ViPham!C:C, "T5")</f>
        <v>100</v>
      </c>
      <c r="W25" s="7">
        <f>100 + SUMIFS(NhatKy_ViPham!J:J, NhatKy_ViPham!E:E, "12_Anh_D", NhatKy_ViPham!F:F, B25, NhatKy_ViPham!C:C, "T6") - SUMIFS(NhatKy_ViPham!K:K, NhatKy_ViPham!E:E, "12_Anh_D", NhatKy_ViPham!F:F, B25, NhatKy_ViPham!C:C, "T6")</f>
        <v>100</v>
      </c>
      <c r="X25" s="7">
        <f>100 + SUMIFS(NhatKy_ViPham!J:J, NhatKy_ViPham!E:E, "12_Anh_D", NhatKy_ViPham!F:F, B25, NhatKy_ViPham!C:C, "T7") - SUMIFS(NhatKy_ViPham!K:K, NhatKy_ViPham!E:E, "12_Anh_D", NhatKy_ViPham!F:F, B25, NhatKy_ViPham!C:C, "T7")</f>
        <v>100</v>
      </c>
      <c r="Y25" s="7">
        <f>100 + SUMIFS(NhatKy_ViPham!J:J, NhatKy_ViPham!E:E, "12_Anh_D", NhatKy_ViPham!F:F, B25, NhatKy_ViPham!C:C, "T8") - SUMIFS(NhatKy_ViPham!K:K, NhatKy_ViPham!E:E, "12_Anh_D", NhatKy_ViPham!F:F, B25, NhatKy_ViPham!C:C, "T8")</f>
        <v>100</v>
      </c>
      <c r="Z25" s="7">
        <f>100 + SUMIFS(NhatKy_ViPham!J:J, NhatKy_ViPham!E:E, "12_Anh_D", NhatKy_ViPham!F:F, B25, NhatKy_ViPham!C:C, "T9") - SUMIFS(NhatKy_ViPham!K:K, NhatKy_ViPham!E:E, "12_Anh_D", NhatKy_ViPham!F:F, B25, NhatKy_ViPham!C:C, "T9")</f>
        <v>100</v>
      </c>
      <c r="AA25" s="7">
        <f>100 + SUMIFS(NhatKy_ViPham!J:J, NhatKy_ViPham!E:E, "12_Anh_D", NhatKy_ViPham!F:F, B25, NhatKy_ViPham!C:C, "T10") - SUMIFS(NhatKy_ViPham!K:K, NhatKy_ViPham!E:E, "12_Anh_D", NhatKy_ViPham!F:F, B25, NhatKy_ViPham!C:C, "T10")</f>
        <v>100</v>
      </c>
      <c r="AB25" s="7">
        <f>100 + SUMIFS(NhatKy_ViPham!J:J, NhatKy_ViPham!E:E, "12_Anh_D", NhatKy_ViPham!F:F, B25, NhatKy_ViPham!C:C, "T11") - SUMIFS(NhatKy_ViPham!K:K, NhatKy_ViPham!E:E, "12_Anh_D", NhatKy_ViPham!F:F, B25, NhatKy_ViPham!C:C, "T11")</f>
        <v>100</v>
      </c>
      <c r="AC25" s="7">
        <f>100 + SUMIFS(NhatKy_ViPham!J:J, NhatKy_ViPham!E:E, "12_Anh_D", NhatKy_ViPham!F:F, B25, NhatKy_ViPham!C:C, "T12") - SUMIFS(NhatKy_ViPham!K:K, NhatKy_ViPham!E:E, "12_Anh_D", NhatKy_ViPham!F:F, B25, NhatKy_ViPham!C:C, "T12")</f>
        <v>100</v>
      </c>
      <c r="AD25" s="7">
        <f>100 + SUMIFS(NhatKy_ViPham!J:J, NhatKy_ViPham!E:E, "12_Anh_D", NhatKy_ViPham!F:F, B25, NhatKy_ViPham!C:C, "T13") - SUMIFS(NhatKy_ViPham!K:K, NhatKy_ViPham!E:E, "12_Anh_D", NhatKy_ViPham!F:F, B25, NhatKy_ViPham!C:C, "T13")</f>
        <v>100</v>
      </c>
      <c r="AE25" s="7">
        <f>100 + SUMIFS(NhatKy_ViPham!J:J, NhatKy_ViPham!E:E, "12_Anh_D", NhatKy_ViPham!F:F, B25, NhatKy_ViPham!C:C, "T14") - SUMIFS(NhatKy_ViPham!K:K, NhatKy_ViPham!E:E, "12_Anh_D", NhatKy_ViPham!F:F, B25, NhatKy_ViPham!C:C, "T14")</f>
        <v>100</v>
      </c>
      <c r="AF25" s="7">
        <f>100 + SUMIFS(NhatKy_ViPham!J:J, NhatKy_ViPham!E:E, "12_Anh_D", NhatKy_ViPham!F:F, B25, NhatKy_ViPham!C:C, "T15") - SUMIFS(NhatKy_ViPham!K:K, NhatKy_ViPham!E:E, "12_Anh_D", NhatKy_ViPham!F:F, B25, NhatKy_ViPham!C:C, "T15")</f>
        <v>100</v>
      </c>
      <c r="AG25" s="7">
        <f>100 + SUMIFS(NhatKy_ViPham!J:J, NhatKy_ViPham!E:E, "12_Anh_D", NhatKy_ViPham!F:F, B25, NhatKy_ViPham!C:C, "T16") - SUMIFS(NhatKy_ViPham!K:K, NhatKy_ViPham!E:E, "12_Anh_D", NhatKy_ViPham!F:F, B25, NhatKy_ViPham!C:C, "T16")</f>
        <v>100</v>
      </c>
      <c r="AH25" s="7">
        <f>100 + SUMIFS(NhatKy_ViPham!J:J, NhatKy_ViPham!E:E, "12_Anh_D", NhatKy_ViPham!F:F, B25, NhatKy_ViPham!C:C, "T17") - SUMIFS(NhatKy_ViPham!K:K, NhatKy_ViPham!E:E, "12_Anh_D", NhatKy_ViPham!F:F, B25, NhatKy_ViPham!C:C, "T17")</f>
        <v>100</v>
      </c>
      <c r="AI25" s="7">
        <f>100 + SUMIFS(NhatKy_ViPham!J:J, NhatKy_ViPham!E:E, "12_Anh_D", NhatKy_ViPham!F:F, B25, NhatKy_ViPham!C:C, "T18") - SUMIFS(NhatKy_ViPham!K:K, NhatKy_ViPham!E:E, "12_Anh_D", NhatKy_ViPham!F:F, B25, NhatKy_ViPham!C:C, "T18")</f>
        <v>100</v>
      </c>
      <c r="AJ25" s="7">
        <f>100 + SUMIFS(NhatKy_ViPham!J:J, NhatKy_ViPham!E:E, "12_Anh_D", NhatKy_ViPham!F:F, B25, NhatKy_ViPham!C:C, "T19") - SUMIFS(NhatKy_ViPham!K:K, NhatKy_ViPham!E:E, "12_Anh_D", NhatKy_ViPham!F:F, B25, NhatKy_ViPham!C:C, "T19")</f>
        <v>100</v>
      </c>
      <c r="AK25" s="7">
        <f>100 + SUMIFS(NhatKy_ViPham!J:J, NhatKy_ViPham!E:E, "12_Anh_D", NhatKy_ViPham!F:F, B25, NhatKy_ViPham!C:C, "T20") - SUMIFS(NhatKy_ViPham!K:K, NhatKy_ViPham!E:E, "12_Anh_D", NhatKy_ViPham!F:F, B25, NhatKy_ViPham!C:C, "T20")</f>
        <v>100</v>
      </c>
      <c r="AL25" s="7">
        <f>100 + SUMIFS(NhatKy_ViPham!J:J, NhatKy_ViPham!E:E, "12_Anh_D", NhatKy_ViPham!F:F, B25, NhatKy_ViPham!C:C, "T21") - SUMIFS(NhatKy_ViPham!K:K, NhatKy_ViPham!E:E, "12_Anh_D", NhatKy_ViPham!F:F, B25, NhatKy_ViPham!C:C, "T21")</f>
        <v>100</v>
      </c>
      <c r="AM25" s="7">
        <f>100 + SUMIFS(NhatKy_ViPham!J:J, NhatKy_ViPham!E:E, "12_Anh_D", NhatKy_ViPham!F:F, B25, NhatKy_ViPham!C:C, "T22") - SUMIFS(NhatKy_ViPham!K:K, NhatKy_ViPham!E:E, "12_Anh_D", NhatKy_ViPham!F:F, B25, NhatKy_ViPham!C:C, "T22")</f>
        <v>100</v>
      </c>
      <c r="AN25" s="7">
        <f>100 + SUMIFS(NhatKy_ViPham!J:J, NhatKy_ViPham!E:E, "12_Anh_D", NhatKy_ViPham!F:F, B25, NhatKy_ViPham!C:C, "T23") - SUMIFS(NhatKy_ViPham!K:K, NhatKy_ViPham!E:E, "12_Anh_D", NhatKy_ViPham!F:F, B25, NhatKy_ViPham!C:C, "T23")</f>
        <v>100</v>
      </c>
      <c r="AO25" s="7">
        <f>100 + SUMIFS(NhatKy_ViPham!J:J, NhatKy_ViPham!E:E, "12_Anh_D", NhatKy_ViPham!F:F, B25, NhatKy_ViPham!C:C, "T24") - SUMIFS(NhatKy_ViPham!K:K, NhatKy_ViPham!E:E, "12_Anh_D", NhatKy_ViPham!F:F, B25, NhatKy_ViPham!C:C, "T24")</f>
        <v>100</v>
      </c>
      <c r="AP25" s="7">
        <f>100 + SUMIFS(NhatKy_ViPham!J:J, NhatKy_ViPham!E:E, "12_Anh_D", NhatKy_ViPham!F:F, B25, NhatKy_ViPham!C:C, "T25") - SUMIFS(NhatKy_ViPham!K:K, NhatKy_ViPham!E:E, "12_Anh_D", NhatKy_ViPham!F:F, B25, NhatKy_ViPham!C:C, "T25")</f>
        <v>100</v>
      </c>
      <c r="AQ25" s="7">
        <f>100 + SUMIFS(NhatKy_ViPham!J:J, NhatKy_ViPham!E:E, "12_Anh_D", NhatKy_ViPham!F:F, B25, NhatKy_ViPham!C:C, "T26") - SUMIFS(NhatKy_ViPham!K:K, NhatKy_ViPham!E:E, "12_Anh_D", NhatKy_ViPham!F:F, B25, NhatKy_ViPham!C:C, "T26")</f>
        <v>100</v>
      </c>
      <c r="AR25" s="7">
        <f>100 + SUMIFS(NhatKy_ViPham!J:J, NhatKy_ViPham!E:E, "12_Anh_D", NhatKy_ViPham!F:F, B25, NhatKy_ViPham!C:C, "T27") - SUMIFS(NhatKy_ViPham!K:K, NhatKy_ViPham!E:E, "12_Anh_D", NhatKy_ViPham!F:F, B25, NhatKy_ViPham!C:C, "T27")</f>
        <v>100</v>
      </c>
      <c r="AS25" s="7">
        <f>100 + SUMIFS(NhatKy_ViPham!J:J, NhatKy_ViPham!E:E, "12_Anh_D", NhatKy_ViPham!F:F, B25, NhatKy_ViPham!C:C, "T28") - SUMIFS(NhatKy_ViPham!K:K, NhatKy_ViPham!E:E, "12_Anh_D", NhatKy_ViPham!F:F, B25, NhatKy_ViPham!C:C, "T28")</f>
        <v>100</v>
      </c>
      <c r="AT25" s="7">
        <f>100 + SUMIFS(NhatKy_ViPham!J:J, NhatKy_ViPham!E:E, "12_Anh_D", NhatKy_ViPham!F:F, B25, NhatKy_ViPham!C:C, "T29") - SUMIFS(NhatKy_ViPham!K:K, NhatKy_ViPham!E:E, "12_Anh_D", NhatKy_ViPham!F:F, B25, NhatKy_ViPham!C:C, "T29")</f>
        <v>100</v>
      </c>
      <c r="AU25" s="7">
        <f>100 + SUMIFS(NhatKy_ViPham!J:J, NhatKy_ViPham!E:E, "12_Anh_D", NhatKy_ViPham!F:F, B25, NhatKy_ViPham!C:C, "T30") - SUMIFS(NhatKy_ViPham!K:K, NhatKy_ViPham!E:E, "12_Anh_D", NhatKy_ViPham!F:F, B25, NhatKy_ViPham!C:C, "T30")</f>
        <v>100</v>
      </c>
      <c r="AV25" s="7">
        <f>100 + SUMIFS(NhatKy_ViPham!J:J, NhatKy_ViPham!E:E, "12_Anh_D", NhatKy_ViPham!F:F, B25, NhatKy_ViPham!C:C, "T31") - SUMIFS(NhatKy_ViPham!K:K, NhatKy_ViPham!E:E, "12_Anh_D", NhatKy_ViPham!F:F, B25, NhatKy_ViPham!C:C, "T31")</f>
        <v>100</v>
      </c>
      <c r="AW25" s="7">
        <f>100 + SUMIFS(NhatKy_ViPham!J:J, NhatKy_ViPham!E:E, "12_Anh_D", NhatKy_ViPham!F:F, B25, NhatKy_ViPham!C:C, "T32") - SUMIFS(NhatKy_ViPham!K:K, NhatKy_ViPham!E:E, "12_Anh_D", NhatKy_ViPham!F:F, B25, NhatKy_ViPham!C:C, "T32")</f>
        <v>100</v>
      </c>
      <c r="AX25" s="7">
        <f>100 + SUMIFS(NhatKy_ViPham!J:J, NhatKy_ViPham!E:E, "12_Anh_D", NhatKy_ViPham!F:F, B25, NhatKy_ViPham!C:C, "T33") - SUMIFS(NhatKy_ViPham!K:K, NhatKy_ViPham!E:E, "12_Anh_D", NhatKy_ViPham!F:F, B25, NhatKy_ViPham!C:C, "T33")</f>
        <v>100</v>
      </c>
      <c r="AY25" s="7">
        <f>100 + SUMIFS(NhatKy_ViPham!J:J, NhatKy_ViPham!E:E, "12_Anh_D", NhatKy_ViPham!F:F, B25, NhatKy_ViPham!C:C, "T34") - SUMIFS(NhatKy_ViPham!K:K, NhatKy_ViPham!E:E, "12_Anh_D", NhatKy_ViPham!F:F, B25, NhatKy_ViPham!C:C, "T34")</f>
        <v>100</v>
      </c>
      <c r="AZ25" s="7">
        <f>100 + SUMIFS(NhatKy_ViPham!J:J, NhatKy_ViPham!E:E, "12_Anh_D", NhatKy_ViPham!F:F, B25, NhatKy_ViPham!C:C, "T35") - SUMIFS(NhatKy_ViPham!K:K, NhatKy_ViPham!E:E, "12_Anh_D", NhatKy_ViPham!F:F, B25, NhatKy_ViPham!C:C, "T35")</f>
        <v>100</v>
      </c>
      <c r="BA25" s="12">
        <f t="shared" si="0"/>
        <v>100</v>
      </c>
      <c r="BB25" s="11" t="s">
        <v>430</v>
      </c>
      <c r="BC25" s="14" t="str">
        <f t="shared" si="1"/>
        <v>Tốt</v>
      </c>
      <c r="BD25" s="10" t="str">
        <f t="shared" si="2"/>
        <v>🟢 BÌNH THƯỜNG</v>
      </c>
    </row>
    <row r="26" spans="1:56" x14ac:dyDescent="0.25">
      <c r="A26" s="5">
        <v>18</v>
      </c>
      <c r="B26" s="15" t="s">
        <v>3048</v>
      </c>
      <c r="C26" s="5" t="s">
        <v>2241</v>
      </c>
      <c r="D26" s="5" t="s">
        <v>435</v>
      </c>
      <c r="E26" s="11" t="s">
        <v>430</v>
      </c>
      <c r="F26" s="6">
        <f>SUMIFS(NhatKy_ViPham!K:K, NhatKy_ViPham!E:E, "12_Anh_D", NhatKy_ViPham!F:F, B26, NhatKy_ViPham!H:H, "L01")</f>
        <v>0</v>
      </c>
      <c r="G26" s="6">
        <f>SUMIFS(NhatKy_ViPham!K:K, NhatKy_ViPham!E:E, "12_Anh_D", NhatKy_ViPham!F:F, B26, NhatKy_ViPham!H:H, "L02")</f>
        <v>0</v>
      </c>
      <c r="H26" s="6">
        <f>SUMIFS(NhatKy_ViPham!K:K, NhatKy_ViPham!E:E, "12_Anh_D", NhatKy_ViPham!F:F, B26, NhatKy_ViPham!H:H, "L03")</f>
        <v>0</v>
      </c>
      <c r="I26" s="6">
        <f>SUMIFS(NhatKy_ViPham!K:K, NhatKy_ViPham!E:E, "12_Anh_D", NhatKy_ViPham!F:F, B26, NhatKy_ViPham!H:H, "L04")</f>
        <v>0</v>
      </c>
      <c r="J26" s="6">
        <f>SUMIFS(NhatKy_ViPham!K:K, NhatKy_ViPham!E:E, "12_Anh_D", NhatKy_ViPham!F:F, B26, NhatKy_ViPham!H:H, "L05")</f>
        <v>0</v>
      </c>
      <c r="K26" s="6">
        <f>SUMIFS(NhatKy_ViPham!K:K, NhatKy_ViPham!E:E, "12_Anh_D", NhatKy_ViPham!F:F, B26, NhatKy_ViPham!H:H, "L06")</f>
        <v>0</v>
      </c>
      <c r="L26" s="6">
        <f>SUMIFS(NhatKy_ViPham!K:K, NhatKy_ViPham!E:E, "12_Anh_D", NhatKy_ViPham!F:F, B26, NhatKy_ViPham!H:H, "L07")</f>
        <v>0</v>
      </c>
      <c r="M26" s="6">
        <f>SUMIFS(NhatKy_ViPham!K:K, NhatKy_ViPham!E:E, "12_Anh_D", NhatKy_ViPham!F:F, B26, NhatKy_ViPham!H:H, "L08")</f>
        <v>0</v>
      </c>
      <c r="N26" s="6">
        <f>SUMIFS(NhatKy_ViPham!K:K, NhatKy_ViPham!E:E, "12_Anh_D", NhatKy_ViPham!F:F, B26, NhatKy_ViPham!H:H, "L09")</f>
        <v>0</v>
      </c>
      <c r="O26" s="6">
        <f>SUMIFS(NhatKy_ViPham!K:K, NhatKy_ViPham!E:E, "12_Anh_D", NhatKy_ViPham!F:F, B26, NhatKy_ViPham!H:H, "L10")</f>
        <v>0</v>
      </c>
      <c r="P26" s="12">
        <f>SUMIFS(NhatKy_ViPham!J:J, NhatKy_ViPham!E:E, "12_Anh_D", NhatKy_ViPham!F:F, B26)</f>
        <v>0</v>
      </c>
      <c r="Q26" s="13">
        <f>SUMIFS(NhatKy_ViPham!K:K, NhatKy_ViPham!E:E, "12_Anh_D", NhatKy_ViPham!F:F, B26)</f>
        <v>0</v>
      </c>
      <c r="R26" s="6">
        <f>100 + SUMIFS(NhatKy_ViPham!J:J, NhatKy_ViPham!E:E, "12_Anh_D", NhatKy_ViPham!F:F, B26, NhatKy_ViPham!C:C, "T1") - SUMIFS(NhatKy_ViPham!K:K, NhatKy_ViPham!E:E, "12_Anh_D", NhatKy_ViPham!F:F, B26, NhatKy_ViPham!C:C, "T1")</f>
        <v>100</v>
      </c>
      <c r="S26" s="6">
        <f>100 + SUMIFS(NhatKy_ViPham!J:J, NhatKy_ViPham!E:E, "12_Anh_D", NhatKy_ViPham!F:F, B26, NhatKy_ViPham!C:C, "T2") - SUMIFS(NhatKy_ViPham!K:K, NhatKy_ViPham!E:E, "12_Anh_D", NhatKy_ViPham!F:F, B26, NhatKy_ViPham!C:C, "T2")</f>
        <v>100</v>
      </c>
      <c r="T26" s="6">
        <f>100 + SUMIFS(NhatKy_ViPham!J:J, NhatKy_ViPham!E:E, "12_Anh_D", NhatKy_ViPham!F:F, B26, NhatKy_ViPham!C:C, "T3") - SUMIFS(NhatKy_ViPham!K:K, NhatKy_ViPham!E:E, "12_Anh_D", NhatKy_ViPham!F:F, B26, NhatKy_ViPham!C:C, "T3")</f>
        <v>100</v>
      </c>
      <c r="U26" s="6">
        <f>100 + SUMIFS(NhatKy_ViPham!J:J, NhatKy_ViPham!E:E, "12_Anh_D", NhatKy_ViPham!F:F, B26, NhatKy_ViPham!C:C, "T4") - SUMIFS(NhatKy_ViPham!K:K, NhatKy_ViPham!E:E, "12_Anh_D", NhatKy_ViPham!F:F, B26, NhatKy_ViPham!C:C, "T4")</f>
        <v>100</v>
      </c>
      <c r="V26" s="6">
        <f>100 + SUMIFS(NhatKy_ViPham!J:J, NhatKy_ViPham!E:E, "12_Anh_D", NhatKy_ViPham!F:F, B26, NhatKy_ViPham!C:C, "T5") - SUMIFS(NhatKy_ViPham!K:K, NhatKy_ViPham!E:E, "12_Anh_D", NhatKy_ViPham!F:F, B26, NhatKy_ViPham!C:C, "T5")</f>
        <v>100</v>
      </c>
      <c r="W26" s="6">
        <f>100 + SUMIFS(NhatKy_ViPham!J:J, NhatKy_ViPham!E:E, "12_Anh_D", NhatKy_ViPham!F:F, B26, NhatKy_ViPham!C:C, "T6") - SUMIFS(NhatKy_ViPham!K:K, NhatKy_ViPham!E:E, "12_Anh_D", NhatKy_ViPham!F:F, B26, NhatKy_ViPham!C:C, "T6")</f>
        <v>100</v>
      </c>
      <c r="X26" s="6">
        <f>100 + SUMIFS(NhatKy_ViPham!J:J, NhatKy_ViPham!E:E, "12_Anh_D", NhatKy_ViPham!F:F, B26, NhatKy_ViPham!C:C, "T7") - SUMIFS(NhatKy_ViPham!K:K, NhatKy_ViPham!E:E, "12_Anh_D", NhatKy_ViPham!F:F, B26, NhatKy_ViPham!C:C, "T7")</f>
        <v>100</v>
      </c>
      <c r="Y26" s="6">
        <f>100 + SUMIFS(NhatKy_ViPham!J:J, NhatKy_ViPham!E:E, "12_Anh_D", NhatKy_ViPham!F:F, B26, NhatKy_ViPham!C:C, "T8") - SUMIFS(NhatKy_ViPham!K:K, NhatKy_ViPham!E:E, "12_Anh_D", NhatKy_ViPham!F:F, B26, NhatKy_ViPham!C:C, "T8")</f>
        <v>100</v>
      </c>
      <c r="Z26" s="6">
        <f>100 + SUMIFS(NhatKy_ViPham!J:J, NhatKy_ViPham!E:E, "12_Anh_D", NhatKy_ViPham!F:F, B26, NhatKy_ViPham!C:C, "T9") - SUMIFS(NhatKy_ViPham!K:K, NhatKy_ViPham!E:E, "12_Anh_D", NhatKy_ViPham!F:F, B26, NhatKy_ViPham!C:C, "T9")</f>
        <v>100</v>
      </c>
      <c r="AA26" s="6">
        <f>100 + SUMIFS(NhatKy_ViPham!J:J, NhatKy_ViPham!E:E, "12_Anh_D", NhatKy_ViPham!F:F, B26, NhatKy_ViPham!C:C, "T10") - SUMIFS(NhatKy_ViPham!K:K, NhatKy_ViPham!E:E, "12_Anh_D", NhatKy_ViPham!F:F, B26, NhatKy_ViPham!C:C, "T10")</f>
        <v>100</v>
      </c>
      <c r="AB26" s="6">
        <f>100 + SUMIFS(NhatKy_ViPham!J:J, NhatKy_ViPham!E:E, "12_Anh_D", NhatKy_ViPham!F:F, B26, NhatKy_ViPham!C:C, "T11") - SUMIFS(NhatKy_ViPham!K:K, NhatKy_ViPham!E:E, "12_Anh_D", NhatKy_ViPham!F:F, B26, NhatKy_ViPham!C:C, "T11")</f>
        <v>100</v>
      </c>
      <c r="AC26" s="6">
        <f>100 + SUMIFS(NhatKy_ViPham!J:J, NhatKy_ViPham!E:E, "12_Anh_D", NhatKy_ViPham!F:F, B26, NhatKy_ViPham!C:C, "T12") - SUMIFS(NhatKy_ViPham!K:K, NhatKy_ViPham!E:E, "12_Anh_D", NhatKy_ViPham!F:F, B26, NhatKy_ViPham!C:C, "T12")</f>
        <v>100</v>
      </c>
      <c r="AD26" s="6">
        <f>100 + SUMIFS(NhatKy_ViPham!J:J, NhatKy_ViPham!E:E, "12_Anh_D", NhatKy_ViPham!F:F, B26, NhatKy_ViPham!C:C, "T13") - SUMIFS(NhatKy_ViPham!K:K, NhatKy_ViPham!E:E, "12_Anh_D", NhatKy_ViPham!F:F, B26, NhatKy_ViPham!C:C, "T13")</f>
        <v>100</v>
      </c>
      <c r="AE26" s="6">
        <f>100 + SUMIFS(NhatKy_ViPham!J:J, NhatKy_ViPham!E:E, "12_Anh_D", NhatKy_ViPham!F:F, B26, NhatKy_ViPham!C:C, "T14") - SUMIFS(NhatKy_ViPham!K:K, NhatKy_ViPham!E:E, "12_Anh_D", NhatKy_ViPham!F:F, B26, NhatKy_ViPham!C:C, "T14")</f>
        <v>100</v>
      </c>
      <c r="AF26" s="6">
        <f>100 + SUMIFS(NhatKy_ViPham!J:J, NhatKy_ViPham!E:E, "12_Anh_D", NhatKy_ViPham!F:F, B26, NhatKy_ViPham!C:C, "T15") - SUMIFS(NhatKy_ViPham!K:K, NhatKy_ViPham!E:E, "12_Anh_D", NhatKy_ViPham!F:F, B26, NhatKy_ViPham!C:C, "T15")</f>
        <v>100</v>
      </c>
      <c r="AG26" s="6">
        <f>100 + SUMIFS(NhatKy_ViPham!J:J, NhatKy_ViPham!E:E, "12_Anh_D", NhatKy_ViPham!F:F, B26, NhatKy_ViPham!C:C, "T16") - SUMIFS(NhatKy_ViPham!K:K, NhatKy_ViPham!E:E, "12_Anh_D", NhatKy_ViPham!F:F, B26, NhatKy_ViPham!C:C, "T16")</f>
        <v>100</v>
      </c>
      <c r="AH26" s="6">
        <f>100 + SUMIFS(NhatKy_ViPham!J:J, NhatKy_ViPham!E:E, "12_Anh_D", NhatKy_ViPham!F:F, B26, NhatKy_ViPham!C:C, "T17") - SUMIFS(NhatKy_ViPham!K:K, NhatKy_ViPham!E:E, "12_Anh_D", NhatKy_ViPham!F:F, B26, NhatKy_ViPham!C:C, "T17")</f>
        <v>100</v>
      </c>
      <c r="AI26" s="6">
        <f>100 + SUMIFS(NhatKy_ViPham!J:J, NhatKy_ViPham!E:E, "12_Anh_D", NhatKy_ViPham!F:F, B26, NhatKy_ViPham!C:C, "T18") - SUMIFS(NhatKy_ViPham!K:K, NhatKy_ViPham!E:E, "12_Anh_D", NhatKy_ViPham!F:F, B26, NhatKy_ViPham!C:C, "T18")</f>
        <v>100</v>
      </c>
      <c r="AJ26" s="6">
        <f>100 + SUMIFS(NhatKy_ViPham!J:J, NhatKy_ViPham!E:E, "12_Anh_D", NhatKy_ViPham!F:F, B26, NhatKy_ViPham!C:C, "T19") - SUMIFS(NhatKy_ViPham!K:K, NhatKy_ViPham!E:E, "12_Anh_D", NhatKy_ViPham!F:F, B26, NhatKy_ViPham!C:C, "T19")</f>
        <v>100</v>
      </c>
      <c r="AK26" s="6">
        <f>100 + SUMIFS(NhatKy_ViPham!J:J, NhatKy_ViPham!E:E, "12_Anh_D", NhatKy_ViPham!F:F, B26, NhatKy_ViPham!C:C, "T20") - SUMIFS(NhatKy_ViPham!K:K, NhatKy_ViPham!E:E, "12_Anh_D", NhatKy_ViPham!F:F, B26, NhatKy_ViPham!C:C, "T20")</f>
        <v>100</v>
      </c>
      <c r="AL26" s="6">
        <f>100 + SUMIFS(NhatKy_ViPham!J:J, NhatKy_ViPham!E:E, "12_Anh_D", NhatKy_ViPham!F:F, B26, NhatKy_ViPham!C:C, "T21") - SUMIFS(NhatKy_ViPham!K:K, NhatKy_ViPham!E:E, "12_Anh_D", NhatKy_ViPham!F:F, B26, NhatKy_ViPham!C:C, "T21")</f>
        <v>100</v>
      </c>
      <c r="AM26" s="6">
        <f>100 + SUMIFS(NhatKy_ViPham!J:J, NhatKy_ViPham!E:E, "12_Anh_D", NhatKy_ViPham!F:F, B26, NhatKy_ViPham!C:C, "T22") - SUMIFS(NhatKy_ViPham!K:K, NhatKy_ViPham!E:E, "12_Anh_D", NhatKy_ViPham!F:F, B26, NhatKy_ViPham!C:C, "T22")</f>
        <v>100</v>
      </c>
      <c r="AN26" s="6">
        <f>100 + SUMIFS(NhatKy_ViPham!J:J, NhatKy_ViPham!E:E, "12_Anh_D", NhatKy_ViPham!F:F, B26, NhatKy_ViPham!C:C, "T23") - SUMIFS(NhatKy_ViPham!K:K, NhatKy_ViPham!E:E, "12_Anh_D", NhatKy_ViPham!F:F, B26, NhatKy_ViPham!C:C, "T23")</f>
        <v>100</v>
      </c>
      <c r="AO26" s="6">
        <f>100 + SUMIFS(NhatKy_ViPham!J:J, NhatKy_ViPham!E:E, "12_Anh_D", NhatKy_ViPham!F:F, B26, NhatKy_ViPham!C:C, "T24") - SUMIFS(NhatKy_ViPham!K:K, NhatKy_ViPham!E:E, "12_Anh_D", NhatKy_ViPham!F:F, B26, NhatKy_ViPham!C:C, "T24")</f>
        <v>100</v>
      </c>
      <c r="AP26" s="6">
        <f>100 + SUMIFS(NhatKy_ViPham!J:J, NhatKy_ViPham!E:E, "12_Anh_D", NhatKy_ViPham!F:F, B26, NhatKy_ViPham!C:C, "T25") - SUMIFS(NhatKy_ViPham!K:K, NhatKy_ViPham!E:E, "12_Anh_D", NhatKy_ViPham!F:F, B26, NhatKy_ViPham!C:C, "T25")</f>
        <v>100</v>
      </c>
      <c r="AQ26" s="6">
        <f>100 + SUMIFS(NhatKy_ViPham!J:J, NhatKy_ViPham!E:E, "12_Anh_D", NhatKy_ViPham!F:F, B26, NhatKy_ViPham!C:C, "T26") - SUMIFS(NhatKy_ViPham!K:K, NhatKy_ViPham!E:E, "12_Anh_D", NhatKy_ViPham!F:F, B26, NhatKy_ViPham!C:C, "T26")</f>
        <v>100</v>
      </c>
      <c r="AR26" s="6">
        <f>100 + SUMIFS(NhatKy_ViPham!J:J, NhatKy_ViPham!E:E, "12_Anh_D", NhatKy_ViPham!F:F, B26, NhatKy_ViPham!C:C, "T27") - SUMIFS(NhatKy_ViPham!K:K, NhatKy_ViPham!E:E, "12_Anh_D", NhatKy_ViPham!F:F, B26, NhatKy_ViPham!C:C, "T27")</f>
        <v>100</v>
      </c>
      <c r="AS26" s="6">
        <f>100 + SUMIFS(NhatKy_ViPham!J:J, NhatKy_ViPham!E:E, "12_Anh_D", NhatKy_ViPham!F:F, B26, NhatKy_ViPham!C:C, "T28") - SUMIFS(NhatKy_ViPham!K:K, NhatKy_ViPham!E:E, "12_Anh_D", NhatKy_ViPham!F:F, B26, NhatKy_ViPham!C:C, "T28")</f>
        <v>100</v>
      </c>
      <c r="AT26" s="6">
        <f>100 + SUMIFS(NhatKy_ViPham!J:J, NhatKy_ViPham!E:E, "12_Anh_D", NhatKy_ViPham!F:F, B26, NhatKy_ViPham!C:C, "T29") - SUMIFS(NhatKy_ViPham!K:K, NhatKy_ViPham!E:E, "12_Anh_D", NhatKy_ViPham!F:F, B26, NhatKy_ViPham!C:C, "T29")</f>
        <v>100</v>
      </c>
      <c r="AU26" s="6">
        <f>100 + SUMIFS(NhatKy_ViPham!J:J, NhatKy_ViPham!E:E, "12_Anh_D", NhatKy_ViPham!F:F, B26, NhatKy_ViPham!C:C, "T30") - SUMIFS(NhatKy_ViPham!K:K, NhatKy_ViPham!E:E, "12_Anh_D", NhatKy_ViPham!F:F, B26, NhatKy_ViPham!C:C, "T30")</f>
        <v>100</v>
      </c>
      <c r="AV26" s="6">
        <f>100 + SUMIFS(NhatKy_ViPham!J:J, NhatKy_ViPham!E:E, "12_Anh_D", NhatKy_ViPham!F:F, B26, NhatKy_ViPham!C:C, "T31") - SUMIFS(NhatKy_ViPham!K:K, NhatKy_ViPham!E:E, "12_Anh_D", NhatKy_ViPham!F:F, B26, NhatKy_ViPham!C:C, "T31")</f>
        <v>100</v>
      </c>
      <c r="AW26" s="6">
        <f>100 + SUMIFS(NhatKy_ViPham!J:J, NhatKy_ViPham!E:E, "12_Anh_D", NhatKy_ViPham!F:F, B26, NhatKy_ViPham!C:C, "T32") - SUMIFS(NhatKy_ViPham!K:K, NhatKy_ViPham!E:E, "12_Anh_D", NhatKy_ViPham!F:F, B26, NhatKy_ViPham!C:C, "T32")</f>
        <v>100</v>
      </c>
      <c r="AX26" s="6">
        <f>100 + SUMIFS(NhatKy_ViPham!J:J, NhatKy_ViPham!E:E, "12_Anh_D", NhatKy_ViPham!F:F, B26, NhatKy_ViPham!C:C, "T33") - SUMIFS(NhatKy_ViPham!K:K, NhatKy_ViPham!E:E, "12_Anh_D", NhatKy_ViPham!F:F, B26, NhatKy_ViPham!C:C, "T33")</f>
        <v>100</v>
      </c>
      <c r="AY26" s="6">
        <f>100 + SUMIFS(NhatKy_ViPham!J:J, NhatKy_ViPham!E:E, "12_Anh_D", NhatKy_ViPham!F:F, B26, NhatKy_ViPham!C:C, "T34") - SUMIFS(NhatKy_ViPham!K:K, NhatKy_ViPham!E:E, "12_Anh_D", NhatKy_ViPham!F:F, B26, NhatKy_ViPham!C:C, "T34")</f>
        <v>100</v>
      </c>
      <c r="AZ26" s="6">
        <f>100 + SUMIFS(NhatKy_ViPham!J:J, NhatKy_ViPham!E:E, "12_Anh_D", NhatKy_ViPham!F:F, B26, NhatKy_ViPham!C:C, "T35") - SUMIFS(NhatKy_ViPham!K:K, NhatKy_ViPham!E:E, "12_Anh_D", NhatKy_ViPham!F:F, B26, NhatKy_ViPham!C:C, "T35")</f>
        <v>100</v>
      </c>
      <c r="BA26" s="12">
        <f t="shared" si="0"/>
        <v>100</v>
      </c>
      <c r="BB26" s="11" t="s">
        <v>430</v>
      </c>
      <c r="BC26" s="16" t="str">
        <f t="shared" si="1"/>
        <v>Tốt</v>
      </c>
      <c r="BD26" s="15" t="str">
        <f t="shared" si="2"/>
        <v>🟢 BÌNH THƯỜNG</v>
      </c>
    </row>
    <row r="27" spans="1:56" x14ac:dyDescent="0.25">
      <c r="A27" s="4">
        <v>19</v>
      </c>
      <c r="B27" s="10" t="s">
        <v>3049</v>
      </c>
      <c r="C27" s="4" t="s">
        <v>2236</v>
      </c>
      <c r="D27" s="4" t="s">
        <v>435</v>
      </c>
      <c r="E27" s="11" t="s">
        <v>430</v>
      </c>
      <c r="F27" s="7">
        <f>SUMIFS(NhatKy_ViPham!K:K, NhatKy_ViPham!E:E, "12_Anh_D", NhatKy_ViPham!F:F, B27, NhatKy_ViPham!H:H, "L01")</f>
        <v>0</v>
      </c>
      <c r="G27" s="7">
        <f>SUMIFS(NhatKy_ViPham!K:K, NhatKy_ViPham!E:E, "12_Anh_D", NhatKy_ViPham!F:F, B27, NhatKy_ViPham!H:H, "L02")</f>
        <v>0</v>
      </c>
      <c r="H27" s="7">
        <f>SUMIFS(NhatKy_ViPham!K:K, NhatKy_ViPham!E:E, "12_Anh_D", NhatKy_ViPham!F:F, B27, NhatKy_ViPham!H:H, "L03")</f>
        <v>0</v>
      </c>
      <c r="I27" s="7">
        <f>SUMIFS(NhatKy_ViPham!K:K, NhatKy_ViPham!E:E, "12_Anh_D", NhatKy_ViPham!F:F, B27, NhatKy_ViPham!H:H, "L04")</f>
        <v>0</v>
      </c>
      <c r="J27" s="7">
        <f>SUMIFS(NhatKy_ViPham!K:K, NhatKy_ViPham!E:E, "12_Anh_D", NhatKy_ViPham!F:F, B27, NhatKy_ViPham!H:H, "L05")</f>
        <v>0</v>
      </c>
      <c r="K27" s="7">
        <f>SUMIFS(NhatKy_ViPham!K:K, NhatKy_ViPham!E:E, "12_Anh_D", NhatKy_ViPham!F:F, B27, NhatKy_ViPham!H:H, "L06")</f>
        <v>0</v>
      </c>
      <c r="L27" s="7">
        <f>SUMIFS(NhatKy_ViPham!K:K, NhatKy_ViPham!E:E, "12_Anh_D", NhatKy_ViPham!F:F, B27, NhatKy_ViPham!H:H, "L07")</f>
        <v>0</v>
      </c>
      <c r="M27" s="7">
        <f>SUMIFS(NhatKy_ViPham!K:K, NhatKy_ViPham!E:E, "12_Anh_D", NhatKy_ViPham!F:F, B27, NhatKy_ViPham!H:H, "L08")</f>
        <v>0</v>
      </c>
      <c r="N27" s="7">
        <f>SUMIFS(NhatKy_ViPham!K:K, NhatKy_ViPham!E:E, "12_Anh_D", NhatKy_ViPham!F:F, B27, NhatKy_ViPham!H:H, "L09")</f>
        <v>0</v>
      </c>
      <c r="O27" s="7">
        <f>SUMIFS(NhatKy_ViPham!K:K, NhatKy_ViPham!E:E, "12_Anh_D", NhatKy_ViPham!F:F, B27, NhatKy_ViPham!H:H, "L10")</f>
        <v>0</v>
      </c>
      <c r="P27" s="12">
        <f>SUMIFS(NhatKy_ViPham!J:J, NhatKy_ViPham!E:E, "12_Anh_D", NhatKy_ViPham!F:F, B27)</f>
        <v>0</v>
      </c>
      <c r="Q27" s="13">
        <f>SUMIFS(NhatKy_ViPham!K:K, NhatKy_ViPham!E:E, "12_Anh_D", NhatKy_ViPham!F:F, B27)</f>
        <v>0</v>
      </c>
      <c r="R27" s="7">
        <f>100 + SUMIFS(NhatKy_ViPham!J:J, NhatKy_ViPham!E:E, "12_Anh_D", NhatKy_ViPham!F:F, B27, NhatKy_ViPham!C:C, "T1") - SUMIFS(NhatKy_ViPham!K:K, NhatKy_ViPham!E:E, "12_Anh_D", NhatKy_ViPham!F:F, B27, NhatKy_ViPham!C:C, "T1")</f>
        <v>100</v>
      </c>
      <c r="S27" s="7">
        <f>100 + SUMIFS(NhatKy_ViPham!J:J, NhatKy_ViPham!E:E, "12_Anh_D", NhatKy_ViPham!F:F, B27, NhatKy_ViPham!C:C, "T2") - SUMIFS(NhatKy_ViPham!K:K, NhatKy_ViPham!E:E, "12_Anh_D", NhatKy_ViPham!F:F, B27, NhatKy_ViPham!C:C, "T2")</f>
        <v>100</v>
      </c>
      <c r="T27" s="7">
        <f>100 + SUMIFS(NhatKy_ViPham!J:J, NhatKy_ViPham!E:E, "12_Anh_D", NhatKy_ViPham!F:F, B27, NhatKy_ViPham!C:C, "T3") - SUMIFS(NhatKy_ViPham!K:K, NhatKy_ViPham!E:E, "12_Anh_D", NhatKy_ViPham!F:F, B27, NhatKy_ViPham!C:C, "T3")</f>
        <v>100</v>
      </c>
      <c r="U27" s="7">
        <f>100 + SUMIFS(NhatKy_ViPham!J:J, NhatKy_ViPham!E:E, "12_Anh_D", NhatKy_ViPham!F:F, B27, NhatKy_ViPham!C:C, "T4") - SUMIFS(NhatKy_ViPham!K:K, NhatKy_ViPham!E:E, "12_Anh_D", NhatKy_ViPham!F:F, B27, NhatKy_ViPham!C:C, "T4")</f>
        <v>100</v>
      </c>
      <c r="V27" s="7">
        <f>100 + SUMIFS(NhatKy_ViPham!J:J, NhatKy_ViPham!E:E, "12_Anh_D", NhatKy_ViPham!F:F, B27, NhatKy_ViPham!C:C, "T5") - SUMIFS(NhatKy_ViPham!K:K, NhatKy_ViPham!E:E, "12_Anh_D", NhatKy_ViPham!F:F, B27, NhatKy_ViPham!C:C, "T5")</f>
        <v>100</v>
      </c>
      <c r="W27" s="7">
        <f>100 + SUMIFS(NhatKy_ViPham!J:J, NhatKy_ViPham!E:E, "12_Anh_D", NhatKy_ViPham!F:F, B27, NhatKy_ViPham!C:C, "T6") - SUMIFS(NhatKy_ViPham!K:K, NhatKy_ViPham!E:E, "12_Anh_D", NhatKy_ViPham!F:F, B27, NhatKy_ViPham!C:C, "T6")</f>
        <v>100</v>
      </c>
      <c r="X27" s="7">
        <f>100 + SUMIFS(NhatKy_ViPham!J:J, NhatKy_ViPham!E:E, "12_Anh_D", NhatKy_ViPham!F:F, B27, NhatKy_ViPham!C:C, "T7") - SUMIFS(NhatKy_ViPham!K:K, NhatKy_ViPham!E:E, "12_Anh_D", NhatKy_ViPham!F:F, B27, NhatKy_ViPham!C:C, "T7")</f>
        <v>100</v>
      </c>
      <c r="Y27" s="7">
        <f>100 + SUMIFS(NhatKy_ViPham!J:J, NhatKy_ViPham!E:E, "12_Anh_D", NhatKy_ViPham!F:F, B27, NhatKy_ViPham!C:C, "T8") - SUMIFS(NhatKy_ViPham!K:K, NhatKy_ViPham!E:E, "12_Anh_D", NhatKy_ViPham!F:F, B27, NhatKy_ViPham!C:C, "T8")</f>
        <v>100</v>
      </c>
      <c r="Z27" s="7">
        <f>100 + SUMIFS(NhatKy_ViPham!J:J, NhatKy_ViPham!E:E, "12_Anh_D", NhatKy_ViPham!F:F, B27, NhatKy_ViPham!C:C, "T9") - SUMIFS(NhatKy_ViPham!K:K, NhatKy_ViPham!E:E, "12_Anh_D", NhatKy_ViPham!F:F, B27, NhatKy_ViPham!C:C, "T9")</f>
        <v>100</v>
      </c>
      <c r="AA27" s="7">
        <f>100 + SUMIFS(NhatKy_ViPham!J:J, NhatKy_ViPham!E:E, "12_Anh_D", NhatKy_ViPham!F:F, B27, NhatKy_ViPham!C:C, "T10") - SUMIFS(NhatKy_ViPham!K:K, NhatKy_ViPham!E:E, "12_Anh_D", NhatKy_ViPham!F:F, B27, NhatKy_ViPham!C:C, "T10")</f>
        <v>100</v>
      </c>
      <c r="AB27" s="7">
        <f>100 + SUMIFS(NhatKy_ViPham!J:J, NhatKy_ViPham!E:E, "12_Anh_D", NhatKy_ViPham!F:F, B27, NhatKy_ViPham!C:C, "T11") - SUMIFS(NhatKy_ViPham!K:K, NhatKy_ViPham!E:E, "12_Anh_D", NhatKy_ViPham!F:F, B27, NhatKy_ViPham!C:C, "T11")</f>
        <v>100</v>
      </c>
      <c r="AC27" s="7">
        <f>100 + SUMIFS(NhatKy_ViPham!J:J, NhatKy_ViPham!E:E, "12_Anh_D", NhatKy_ViPham!F:F, B27, NhatKy_ViPham!C:C, "T12") - SUMIFS(NhatKy_ViPham!K:K, NhatKy_ViPham!E:E, "12_Anh_D", NhatKy_ViPham!F:F, B27, NhatKy_ViPham!C:C, "T12")</f>
        <v>100</v>
      </c>
      <c r="AD27" s="7">
        <f>100 + SUMIFS(NhatKy_ViPham!J:J, NhatKy_ViPham!E:E, "12_Anh_D", NhatKy_ViPham!F:F, B27, NhatKy_ViPham!C:C, "T13") - SUMIFS(NhatKy_ViPham!K:K, NhatKy_ViPham!E:E, "12_Anh_D", NhatKy_ViPham!F:F, B27, NhatKy_ViPham!C:C, "T13")</f>
        <v>100</v>
      </c>
      <c r="AE27" s="7">
        <f>100 + SUMIFS(NhatKy_ViPham!J:J, NhatKy_ViPham!E:E, "12_Anh_D", NhatKy_ViPham!F:F, B27, NhatKy_ViPham!C:C, "T14") - SUMIFS(NhatKy_ViPham!K:K, NhatKy_ViPham!E:E, "12_Anh_D", NhatKy_ViPham!F:F, B27, NhatKy_ViPham!C:C, "T14")</f>
        <v>100</v>
      </c>
      <c r="AF27" s="7">
        <f>100 + SUMIFS(NhatKy_ViPham!J:J, NhatKy_ViPham!E:E, "12_Anh_D", NhatKy_ViPham!F:F, B27, NhatKy_ViPham!C:C, "T15") - SUMIFS(NhatKy_ViPham!K:K, NhatKy_ViPham!E:E, "12_Anh_D", NhatKy_ViPham!F:F, B27, NhatKy_ViPham!C:C, "T15")</f>
        <v>100</v>
      </c>
      <c r="AG27" s="7">
        <f>100 + SUMIFS(NhatKy_ViPham!J:J, NhatKy_ViPham!E:E, "12_Anh_D", NhatKy_ViPham!F:F, B27, NhatKy_ViPham!C:C, "T16") - SUMIFS(NhatKy_ViPham!K:K, NhatKy_ViPham!E:E, "12_Anh_D", NhatKy_ViPham!F:F, B27, NhatKy_ViPham!C:C, "T16")</f>
        <v>100</v>
      </c>
      <c r="AH27" s="7">
        <f>100 + SUMIFS(NhatKy_ViPham!J:J, NhatKy_ViPham!E:E, "12_Anh_D", NhatKy_ViPham!F:F, B27, NhatKy_ViPham!C:C, "T17") - SUMIFS(NhatKy_ViPham!K:K, NhatKy_ViPham!E:E, "12_Anh_D", NhatKy_ViPham!F:F, B27, NhatKy_ViPham!C:C, "T17")</f>
        <v>100</v>
      </c>
      <c r="AI27" s="7">
        <f>100 + SUMIFS(NhatKy_ViPham!J:J, NhatKy_ViPham!E:E, "12_Anh_D", NhatKy_ViPham!F:F, B27, NhatKy_ViPham!C:C, "T18") - SUMIFS(NhatKy_ViPham!K:K, NhatKy_ViPham!E:E, "12_Anh_D", NhatKy_ViPham!F:F, B27, NhatKy_ViPham!C:C, "T18")</f>
        <v>100</v>
      </c>
      <c r="AJ27" s="7">
        <f>100 + SUMIFS(NhatKy_ViPham!J:J, NhatKy_ViPham!E:E, "12_Anh_D", NhatKy_ViPham!F:F, B27, NhatKy_ViPham!C:C, "T19") - SUMIFS(NhatKy_ViPham!K:K, NhatKy_ViPham!E:E, "12_Anh_D", NhatKy_ViPham!F:F, B27, NhatKy_ViPham!C:C, "T19")</f>
        <v>100</v>
      </c>
      <c r="AK27" s="7">
        <f>100 + SUMIFS(NhatKy_ViPham!J:J, NhatKy_ViPham!E:E, "12_Anh_D", NhatKy_ViPham!F:F, B27, NhatKy_ViPham!C:C, "T20") - SUMIFS(NhatKy_ViPham!K:K, NhatKy_ViPham!E:E, "12_Anh_D", NhatKy_ViPham!F:F, B27, NhatKy_ViPham!C:C, "T20")</f>
        <v>100</v>
      </c>
      <c r="AL27" s="7">
        <f>100 + SUMIFS(NhatKy_ViPham!J:J, NhatKy_ViPham!E:E, "12_Anh_D", NhatKy_ViPham!F:F, B27, NhatKy_ViPham!C:C, "T21") - SUMIFS(NhatKy_ViPham!K:K, NhatKy_ViPham!E:E, "12_Anh_D", NhatKy_ViPham!F:F, B27, NhatKy_ViPham!C:C, "T21")</f>
        <v>100</v>
      </c>
      <c r="AM27" s="7">
        <f>100 + SUMIFS(NhatKy_ViPham!J:J, NhatKy_ViPham!E:E, "12_Anh_D", NhatKy_ViPham!F:F, B27, NhatKy_ViPham!C:C, "T22") - SUMIFS(NhatKy_ViPham!K:K, NhatKy_ViPham!E:E, "12_Anh_D", NhatKy_ViPham!F:F, B27, NhatKy_ViPham!C:C, "T22")</f>
        <v>100</v>
      </c>
      <c r="AN27" s="7">
        <f>100 + SUMIFS(NhatKy_ViPham!J:J, NhatKy_ViPham!E:E, "12_Anh_D", NhatKy_ViPham!F:F, B27, NhatKy_ViPham!C:C, "T23") - SUMIFS(NhatKy_ViPham!K:K, NhatKy_ViPham!E:E, "12_Anh_D", NhatKy_ViPham!F:F, B27, NhatKy_ViPham!C:C, "T23")</f>
        <v>100</v>
      </c>
      <c r="AO27" s="7">
        <f>100 + SUMIFS(NhatKy_ViPham!J:J, NhatKy_ViPham!E:E, "12_Anh_D", NhatKy_ViPham!F:F, B27, NhatKy_ViPham!C:C, "T24") - SUMIFS(NhatKy_ViPham!K:K, NhatKy_ViPham!E:E, "12_Anh_D", NhatKy_ViPham!F:F, B27, NhatKy_ViPham!C:C, "T24")</f>
        <v>100</v>
      </c>
      <c r="AP27" s="7">
        <f>100 + SUMIFS(NhatKy_ViPham!J:J, NhatKy_ViPham!E:E, "12_Anh_D", NhatKy_ViPham!F:F, B27, NhatKy_ViPham!C:C, "T25") - SUMIFS(NhatKy_ViPham!K:K, NhatKy_ViPham!E:E, "12_Anh_D", NhatKy_ViPham!F:F, B27, NhatKy_ViPham!C:C, "T25")</f>
        <v>100</v>
      </c>
      <c r="AQ27" s="7">
        <f>100 + SUMIFS(NhatKy_ViPham!J:J, NhatKy_ViPham!E:E, "12_Anh_D", NhatKy_ViPham!F:F, B27, NhatKy_ViPham!C:C, "T26") - SUMIFS(NhatKy_ViPham!K:K, NhatKy_ViPham!E:E, "12_Anh_D", NhatKy_ViPham!F:F, B27, NhatKy_ViPham!C:C, "T26")</f>
        <v>100</v>
      </c>
      <c r="AR27" s="7">
        <f>100 + SUMIFS(NhatKy_ViPham!J:J, NhatKy_ViPham!E:E, "12_Anh_D", NhatKy_ViPham!F:F, B27, NhatKy_ViPham!C:C, "T27") - SUMIFS(NhatKy_ViPham!K:K, NhatKy_ViPham!E:E, "12_Anh_D", NhatKy_ViPham!F:F, B27, NhatKy_ViPham!C:C, "T27")</f>
        <v>100</v>
      </c>
      <c r="AS27" s="7">
        <f>100 + SUMIFS(NhatKy_ViPham!J:J, NhatKy_ViPham!E:E, "12_Anh_D", NhatKy_ViPham!F:F, B27, NhatKy_ViPham!C:C, "T28") - SUMIFS(NhatKy_ViPham!K:K, NhatKy_ViPham!E:E, "12_Anh_D", NhatKy_ViPham!F:F, B27, NhatKy_ViPham!C:C, "T28")</f>
        <v>100</v>
      </c>
      <c r="AT27" s="7">
        <f>100 + SUMIFS(NhatKy_ViPham!J:J, NhatKy_ViPham!E:E, "12_Anh_D", NhatKy_ViPham!F:F, B27, NhatKy_ViPham!C:C, "T29") - SUMIFS(NhatKy_ViPham!K:K, NhatKy_ViPham!E:E, "12_Anh_D", NhatKy_ViPham!F:F, B27, NhatKy_ViPham!C:C, "T29")</f>
        <v>100</v>
      </c>
      <c r="AU27" s="7">
        <f>100 + SUMIFS(NhatKy_ViPham!J:J, NhatKy_ViPham!E:E, "12_Anh_D", NhatKy_ViPham!F:F, B27, NhatKy_ViPham!C:C, "T30") - SUMIFS(NhatKy_ViPham!K:K, NhatKy_ViPham!E:E, "12_Anh_D", NhatKy_ViPham!F:F, B27, NhatKy_ViPham!C:C, "T30")</f>
        <v>100</v>
      </c>
      <c r="AV27" s="7">
        <f>100 + SUMIFS(NhatKy_ViPham!J:J, NhatKy_ViPham!E:E, "12_Anh_D", NhatKy_ViPham!F:F, B27, NhatKy_ViPham!C:C, "T31") - SUMIFS(NhatKy_ViPham!K:K, NhatKy_ViPham!E:E, "12_Anh_D", NhatKy_ViPham!F:F, B27, NhatKy_ViPham!C:C, "T31")</f>
        <v>100</v>
      </c>
      <c r="AW27" s="7">
        <f>100 + SUMIFS(NhatKy_ViPham!J:J, NhatKy_ViPham!E:E, "12_Anh_D", NhatKy_ViPham!F:F, B27, NhatKy_ViPham!C:C, "T32") - SUMIFS(NhatKy_ViPham!K:K, NhatKy_ViPham!E:E, "12_Anh_D", NhatKy_ViPham!F:F, B27, NhatKy_ViPham!C:C, "T32")</f>
        <v>100</v>
      </c>
      <c r="AX27" s="7">
        <f>100 + SUMIFS(NhatKy_ViPham!J:J, NhatKy_ViPham!E:E, "12_Anh_D", NhatKy_ViPham!F:F, B27, NhatKy_ViPham!C:C, "T33") - SUMIFS(NhatKy_ViPham!K:K, NhatKy_ViPham!E:E, "12_Anh_D", NhatKy_ViPham!F:F, B27, NhatKy_ViPham!C:C, "T33")</f>
        <v>100</v>
      </c>
      <c r="AY27" s="7">
        <f>100 + SUMIFS(NhatKy_ViPham!J:J, NhatKy_ViPham!E:E, "12_Anh_D", NhatKy_ViPham!F:F, B27, NhatKy_ViPham!C:C, "T34") - SUMIFS(NhatKy_ViPham!K:K, NhatKy_ViPham!E:E, "12_Anh_D", NhatKy_ViPham!F:F, B27, NhatKy_ViPham!C:C, "T34")</f>
        <v>100</v>
      </c>
      <c r="AZ27" s="7">
        <f>100 + SUMIFS(NhatKy_ViPham!J:J, NhatKy_ViPham!E:E, "12_Anh_D", NhatKy_ViPham!F:F, B27, NhatKy_ViPham!C:C, "T35") - SUMIFS(NhatKy_ViPham!K:K, NhatKy_ViPham!E:E, "12_Anh_D", NhatKy_ViPham!F:F, B27, NhatKy_ViPham!C:C, "T35")</f>
        <v>100</v>
      </c>
      <c r="BA27" s="12">
        <f t="shared" si="0"/>
        <v>100</v>
      </c>
      <c r="BB27" s="11" t="s">
        <v>430</v>
      </c>
      <c r="BC27" s="14" t="str">
        <f t="shared" si="1"/>
        <v>Tốt</v>
      </c>
      <c r="BD27" s="10" t="str">
        <f t="shared" si="2"/>
        <v>🟢 BÌNH THƯỜNG</v>
      </c>
    </row>
    <row r="28" spans="1:56" x14ac:dyDescent="0.25">
      <c r="A28" s="5">
        <v>20</v>
      </c>
      <c r="B28" s="15" t="s">
        <v>3050</v>
      </c>
      <c r="C28" s="5" t="s">
        <v>2593</v>
      </c>
      <c r="D28" s="5" t="s">
        <v>429</v>
      </c>
      <c r="E28" s="11" t="s">
        <v>430</v>
      </c>
      <c r="F28" s="6">
        <f>SUMIFS(NhatKy_ViPham!K:K, NhatKy_ViPham!E:E, "12_Anh_D", NhatKy_ViPham!F:F, B28, NhatKy_ViPham!H:H, "L01")</f>
        <v>0</v>
      </c>
      <c r="G28" s="6">
        <f>SUMIFS(NhatKy_ViPham!K:K, NhatKy_ViPham!E:E, "12_Anh_D", NhatKy_ViPham!F:F, B28, NhatKy_ViPham!H:H, "L02")</f>
        <v>0</v>
      </c>
      <c r="H28" s="6">
        <f>SUMIFS(NhatKy_ViPham!K:K, NhatKy_ViPham!E:E, "12_Anh_D", NhatKy_ViPham!F:F, B28, NhatKy_ViPham!H:H, "L03")</f>
        <v>0</v>
      </c>
      <c r="I28" s="6">
        <f>SUMIFS(NhatKy_ViPham!K:K, NhatKy_ViPham!E:E, "12_Anh_D", NhatKy_ViPham!F:F, B28, NhatKy_ViPham!H:H, "L04")</f>
        <v>0</v>
      </c>
      <c r="J28" s="6">
        <f>SUMIFS(NhatKy_ViPham!K:K, NhatKy_ViPham!E:E, "12_Anh_D", NhatKy_ViPham!F:F, B28, NhatKy_ViPham!H:H, "L05")</f>
        <v>0</v>
      </c>
      <c r="K28" s="6">
        <f>SUMIFS(NhatKy_ViPham!K:K, NhatKy_ViPham!E:E, "12_Anh_D", NhatKy_ViPham!F:F, B28, NhatKy_ViPham!H:H, "L06")</f>
        <v>0</v>
      </c>
      <c r="L28" s="6">
        <f>SUMIFS(NhatKy_ViPham!K:K, NhatKy_ViPham!E:E, "12_Anh_D", NhatKy_ViPham!F:F, B28, NhatKy_ViPham!H:H, "L07")</f>
        <v>0</v>
      </c>
      <c r="M28" s="6">
        <f>SUMIFS(NhatKy_ViPham!K:K, NhatKy_ViPham!E:E, "12_Anh_D", NhatKy_ViPham!F:F, B28, NhatKy_ViPham!H:H, "L08")</f>
        <v>0</v>
      </c>
      <c r="N28" s="6">
        <f>SUMIFS(NhatKy_ViPham!K:K, NhatKy_ViPham!E:E, "12_Anh_D", NhatKy_ViPham!F:F, B28, NhatKy_ViPham!H:H, "L09")</f>
        <v>0</v>
      </c>
      <c r="O28" s="6">
        <f>SUMIFS(NhatKy_ViPham!K:K, NhatKy_ViPham!E:E, "12_Anh_D", NhatKy_ViPham!F:F, B28, NhatKy_ViPham!H:H, "L10")</f>
        <v>0</v>
      </c>
      <c r="P28" s="12">
        <f>SUMIFS(NhatKy_ViPham!J:J, NhatKy_ViPham!E:E, "12_Anh_D", NhatKy_ViPham!F:F, B28)</f>
        <v>0</v>
      </c>
      <c r="Q28" s="13">
        <f>SUMIFS(NhatKy_ViPham!K:K, NhatKy_ViPham!E:E, "12_Anh_D", NhatKy_ViPham!F:F, B28)</f>
        <v>0</v>
      </c>
      <c r="R28" s="6">
        <f>100 + SUMIFS(NhatKy_ViPham!J:J, NhatKy_ViPham!E:E, "12_Anh_D", NhatKy_ViPham!F:F, B28, NhatKy_ViPham!C:C, "T1") - SUMIFS(NhatKy_ViPham!K:K, NhatKy_ViPham!E:E, "12_Anh_D", NhatKy_ViPham!F:F, B28, NhatKy_ViPham!C:C, "T1")</f>
        <v>100</v>
      </c>
      <c r="S28" s="6">
        <f>100 + SUMIFS(NhatKy_ViPham!J:J, NhatKy_ViPham!E:E, "12_Anh_D", NhatKy_ViPham!F:F, B28, NhatKy_ViPham!C:C, "T2") - SUMIFS(NhatKy_ViPham!K:K, NhatKy_ViPham!E:E, "12_Anh_D", NhatKy_ViPham!F:F, B28, NhatKy_ViPham!C:C, "T2")</f>
        <v>100</v>
      </c>
      <c r="T28" s="6">
        <f>100 + SUMIFS(NhatKy_ViPham!J:J, NhatKy_ViPham!E:E, "12_Anh_D", NhatKy_ViPham!F:F, B28, NhatKy_ViPham!C:C, "T3") - SUMIFS(NhatKy_ViPham!K:K, NhatKy_ViPham!E:E, "12_Anh_D", NhatKy_ViPham!F:F, B28, NhatKy_ViPham!C:C, "T3")</f>
        <v>100</v>
      </c>
      <c r="U28" s="6">
        <f>100 + SUMIFS(NhatKy_ViPham!J:J, NhatKy_ViPham!E:E, "12_Anh_D", NhatKy_ViPham!F:F, B28, NhatKy_ViPham!C:C, "T4") - SUMIFS(NhatKy_ViPham!K:K, NhatKy_ViPham!E:E, "12_Anh_D", NhatKy_ViPham!F:F, B28, NhatKy_ViPham!C:C, "T4")</f>
        <v>100</v>
      </c>
      <c r="V28" s="6">
        <f>100 + SUMIFS(NhatKy_ViPham!J:J, NhatKy_ViPham!E:E, "12_Anh_D", NhatKy_ViPham!F:F, B28, NhatKy_ViPham!C:C, "T5") - SUMIFS(NhatKy_ViPham!K:K, NhatKy_ViPham!E:E, "12_Anh_D", NhatKy_ViPham!F:F, B28, NhatKy_ViPham!C:C, "T5")</f>
        <v>100</v>
      </c>
      <c r="W28" s="6">
        <f>100 + SUMIFS(NhatKy_ViPham!J:J, NhatKy_ViPham!E:E, "12_Anh_D", NhatKy_ViPham!F:F, B28, NhatKy_ViPham!C:C, "T6") - SUMIFS(NhatKy_ViPham!K:K, NhatKy_ViPham!E:E, "12_Anh_D", NhatKy_ViPham!F:F, B28, NhatKy_ViPham!C:C, "T6")</f>
        <v>100</v>
      </c>
      <c r="X28" s="6">
        <f>100 + SUMIFS(NhatKy_ViPham!J:J, NhatKy_ViPham!E:E, "12_Anh_D", NhatKy_ViPham!F:F, B28, NhatKy_ViPham!C:C, "T7") - SUMIFS(NhatKy_ViPham!K:K, NhatKy_ViPham!E:E, "12_Anh_D", NhatKy_ViPham!F:F, B28, NhatKy_ViPham!C:C, "T7")</f>
        <v>100</v>
      </c>
      <c r="Y28" s="6">
        <f>100 + SUMIFS(NhatKy_ViPham!J:J, NhatKy_ViPham!E:E, "12_Anh_D", NhatKy_ViPham!F:F, B28, NhatKy_ViPham!C:C, "T8") - SUMIFS(NhatKy_ViPham!K:K, NhatKy_ViPham!E:E, "12_Anh_D", NhatKy_ViPham!F:F, B28, NhatKy_ViPham!C:C, "T8")</f>
        <v>100</v>
      </c>
      <c r="Z28" s="6">
        <f>100 + SUMIFS(NhatKy_ViPham!J:J, NhatKy_ViPham!E:E, "12_Anh_D", NhatKy_ViPham!F:F, B28, NhatKy_ViPham!C:C, "T9") - SUMIFS(NhatKy_ViPham!K:K, NhatKy_ViPham!E:E, "12_Anh_D", NhatKy_ViPham!F:F, B28, NhatKy_ViPham!C:C, "T9")</f>
        <v>100</v>
      </c>
      <c r="AA28" s="6">
        <f>100 + SUMIFS(NhatKy_ViPham!J:J, NhatKy_ViPham!E:E, "12_Anh_D", NhatKy_ViPham!F:F, B28, NhatKy_ViPham!C:C, "T10") - SUMIFS(NhatKy_ViPham!K:K, NhatKy_ViPham!E:E, "12_Anh_D", NhatKy_ViPham!F:F, B28, NhatKy_ViPham!C:C, "T10")</f>
        <v>100</v>
      </c>
      <c r="AB28" s="6">
        <f>100 + SUMIFS(NhatKy_ViPham!J:J, NhatKy_ViPham!E:E, "12_Anh_D", NhatKy_ViPham!F:F, B28, NhatKy_ViPham!C:C, "T11") - SUMIFS(NhatKy_ViPham!K:K, NhatKy_ViPham!E:E, "12_Anh_D", NhatKy_ViPham!F:F, B28, NhatKy_ViPham!C:C, "T11")</f>
        <v>100</v>
      </c>
      <c r="AC28" s="6">
        <f>100 + SUMIFS(NhatKy_ViPham!J:J, NhatKy_ViPham!E:E, "12_Anh_D", NhatKy_ViPham!F:F, B28, NhatKy_ViPham!C:C, "T12") - SUMIFS(NhatKy_ViPham!K:K, NhatKy_ViPham!E:E, "12_Anh_D", NhatKy_ViPham!F:F, B28, NhatKy_ViPham!C:C, "T12")</f>
        <v>100</v>
      </c>
      <c r="AD28" s="6">
        <f>100 + SUMIFS(NhatKy_ViPham!J:J, NhatKy_ViPham!E:E, "12_Anh_D", NhatKy_ViPham!F:F, B28, NhatKy_ViPham!C:C, "T13") - SUMIFS(NhatKy_ViPham!K:K, NhatKy_ViPham!E:E, "12_Anh_D", NhatKy_ViPham!F:F, B28, NhatKy_ViPham!C:C, "T13")</f>
        <v>100</v>
      </c>
      <c r="AE28" s="6">
        <f>100 + SUMIFS(NhatKy_ViPham!J:J, NhatKy_ViPham!E:E, "12_Anh_D", NhatKy_ViPham!F:F, B28, NhatKy_ViPham!C:C, "T14") - SUMIFS(NhatKy_ViPham!K:K, NhatKy_ViPham!E:E, "12_Anh_D", NhatKy_ViPham!F:F, B28, NhatKy_ViPham!C:C, "T14")</f>
        <v>100</v>
      </c>
      <c r="AF28" s="6">
        <f>100 + SUMIFS(NhatKy_ViPham!J:J, NhatKy_ViPham!E:E, "12_Anh_D", NhatKy_ViPham!F:F, B28, NhatKy_ViPham!C:C, "T15") - SUMIFS(NhatKy_ViPham!K:K, NhatKy_ViPham!E:E, "12_Anh_D", NhatKy_ViPham!F:F, B28, NhatKy_ViPham!C:C, "T15")</f>
        <v>100</v>
      </c>
      <c r="AG28" s="6">
        <f>100 + SUMIFS(NhatKy_ViPham!J:J, NhatKy_ViPham!E:E, "12_Anh_D", NhatKy_ViPham!F:F, B28, NhatKy_ViPham!C:C, "T16") - SUMIFS(NhatKy_ViPham!K:K, NhatKy_ViPham!E:E, "12_Anh_D", NhatKy_ViPham!F:F, B28, NhatKy_ViPham!C:C, "T16")</f>
        <v>100</v>
      </c>
      <c r="AH28" s="6">
        <f>100 + SUMIFS(NhatKy_ViPham!J:J, NhatKy_ViPham!E:E, "12_Anh_D", NhatKy_ViPham!F:F, B28, NhatKy_ViPham!C:C, "T17") - SUMIFS(NhatKy_ViPham!K:K, NhatKy_ViPham!E:E, "12_Anh_D", NhatKy_ViPham!F:F, B28, NhatKy_ViPham!C:C, "T17")</f>
        <v>100</v>
      </c>
      <c r="AI28" s="6">
        <f>100 + SUMIFS(NhatKy_ViPham!J:J, NhatKy_ViPham!E:E, "12_Anh_D", NhatKy_ViPham!F:F, B28, NhatKy_ViPham!C:C, "T18") - SUMIFS(NhatKy_ViPham!K:K, NhatKy_ViPham!E:E, "12_Anh_D", NhatKy_ViPham!F:F, B28, NhatKy_ViPham!C:C, "T18")</f>
        <v>100</v>
      </c>
      <c r="AJ28" s="6">
        <f>100 + SUMIFS(NhatKy_ViPham!J:J, NhatKy_ViPham!E:E, "12_Anh_D", NhatKy_ViPham!F:F, B28, NhatKy_ViPham!C:C, "T19") - SUMIFS(NhatKy_ViPham!K:K, NhatKy_ViPham!E:E, "12_Anh_D", NhatKy_ViPham!F:F, B28, NhatKy_ViPham!C:C, "T19")</f>
        <v>100</v>
      </c>
      <c r="AK28" s="6">
        <f>100 + SUMIFS(NhatKy_ViPham!J:J, NhatKy_ViPham!E:E, "12_Anh_D", NhatKy_ViPham!F:F, B28, NhatKy_ViPham!C:C, "T20") - SUMIFS(NhatKy_ViPham!K:K, NhatKy_ViPham!E:E, "12_Anh_D", NhatKy_ViPham!F:F, B28, NhatKy_ViPham!C:C, "T20")</f>
        <v>100</v>
      </c>
      <c r="AL28" s="6">
        <f>100 + SUMIFS(NhatKy_ViPham!J:J, NhatKy_ViPham!E:E, "12_Anh_D", NhatKy_ViPham!F:F, B28, NhatKy_ViPham!C:C, "T21") - SUMIFS(NhatKy_ViPham!K:K, NhatKy_ViPham!E:E, "12_Anh_D", NhatKy_ViPham!F:F, B28, NhatKy_ViPham!C:C, "T21")</f>
        <v>100</v>
      </c>
      <c r="AM28" s="6">
        <f>100 + SUMIFS(NhatKy_ViPham!J:J, NhatKy_ViPham!E:E, "12_Anh_D", NhatKy_ViPham!F:F, B28, NhatKy_ViPham!C:C, "T22") - SUMIFS(NhatKy_ViPham!K:K, NhatKy_ViPham!E:E, "12_Anh_D", NhatKy_ViPham!F:F, B28, NhatKy_ViPham!C:C, "T22")</f>
        <v>100</v>
      </c>
      <c r="AN28" s="6">
        <f>100 + SUMIFS(NhatKy_ViPham!J:J, NhatKy_ViPham!E:E, "12_Anh_D", NhatKy_ViPham!F:F, B28, NhatKy_ViPham!C:C, "T23") - SUMIFS(NhatKy_ViPham!K:K, NhatKy_ViPham!E:E, "12_Anh_D", NhatKy_ViPham!F:F, B28, NhatKy_ViPham!C:C, "T23")</f>
        <v>100</v>
      </c>
      <c r="AO28" s="6">
        <f>100 + SUMIFS(NhatKy_ViPham!J:J, NhatKy_ViPham!E:E, "12_Anh_D", NhatKy_ViPham!F:F, B28, NhatKy_ViPham!C:C, "T24") - SUMIFS(NhatKy_ViPham!K:K, NhatKy_ViPham!E:E, "12_Anh_D", NhatKy_ViPham!F:F, B28, NhatKy_ViPham!C:C, "T24")</f>
        <v>100</v>
      </c>
      <c r="AP28" s="6">
        <f>100 + SUMIFS(NhatKy_ViPham!J:J, NhatKy_ViPham!E:E, "12_Anh_D", NhatKy_ViPham!F:F, B28, NhatKy_ViPham!C:C, "T25") - SUMIFS(NhatKy_ViPham!K:K, NhatKy_ViPham!E:E, "12_Anh_D", NhatKy_ViPham!F:F, B28, NhatKy_ViPham!C:C, "T25")</f>
        <v>100</v>
      </c>
      <c r="AQ28" s="6">
        <f>100 + SUMIFS(NhatKy_ViPham!J:J, NhatKy_ViPham!E:E, "12_Anh_D", NhatKy_ViPham!F:F, B28, NhatKy_ViPham!C:C, "T26") - SUMIFS(NhatKy_ViPham!K:K, NhatKy_ViPham!E:E, "12_Anh_D", NhatKy_ViPham!F:F, B28, NhatKy_ViPham!C:C, "T26")</f>
        <v>100</v>
      </c>
      <c r="AR28" s="6">
        <f>100 + SUMIFS(NhatKy_ViPham!J:J, NhatKy_ViPham!E:E, "12_Anh_D", NhatKy_ViPham!F:F, B28, NhatKy_ViPham!C:C, "T27") - SUMIFS(NhatKy_ViPham!K:K, NhatKy_ViPham!E:E, "12_Anh_D", NhatKy_ViPham!F:F, B28, NhatKy_ViPham!C:C, "T27")</f>
        <v>100</v>
      </c>
      <c r="AS28" s="6">
        <f>100 + SUMIFS(NhatKy_ViPham!J:J, NhatKy_ViPham!E:E, "12_Anh_D", NhatKy_ViPham!F:F, B28, NhatKy_ViPham!C:C, "T28") - SUMIFS(NhatKy_ViPham!K:K, NhatKy_ViPham!E:E, "12_Anh_D", NhatKy_ViPham!F:F, B28, NhatKy_ViPham!C:C, "T28")</f>
        <v>100</v>
      </c>
      <c r="AT28" s="6">
        <f>100 + SUMIFS(NhatKy_ViPham!J:J, NhatKy_ViPham!E:E, "12_Anh_D", NhatKy_ViPham!F:F, B28, NhatKy_ViPham!C:C, "T29") - SUMIFS(NhatKy_ViPham!K:K, NhatKy_ViPham!E:E, "12_Anh_D", NhatKy_ViPham!F:F, B28, NhatKy_ViPham!C:C, "T29")</f>
        <v>100</v>
      </c>
      <c r="AU28" s="6">
        <f>100 + SUMIFS(NhatKy_ViPham!J:J, NhatKy_ViPham!E:E, "12_Anh_D", NhatKy_ViPham!F:F, B28, NhatKy_ViPham!C:C, "T30") - SUMIFS(NhatKy_ViPham!K:K, NhatKy_ViPham!E:E, "12_Anh_D", NhatKy_ViPham!F:F, B28, NhatKy_ViPham!C:C, "T30")</f>
        <v>100</v>
      </c>
      <c r="AV28" s="6">
        <f>100 + SUMIFS(NhatKy_ViPham!J:J, NhatKy_ViPham!E:E, "12_Anh_D", NhatKy_ViPham!F:F, B28, NhatKy_ViPham!C:C, "T31") - SUMIFS(NhatKy_ViPham!K:K, NhatKy_ViPham!E:E, "12_Anh_D", NhatKy_ViPham!F:F, B28, NhatKy_ViPham!C:C, "T31")</f>
        <v>100</v>
      </c>
      <c r="AW28" s="6">
        <f>100 + SUMIFS(NhatKy_ViPham!J:J, NhatKy_ViPham!E:E, "12_Anh_D", NhatKy_ViPham!F:F, B28, NhatKy_ViPham!C:C, "T32") - SUMIFS(NhatKy_ViPham!K:K, NhatKy_ViPham!E:E, "12_Anh_D", NhatKy_ViPham!F:F, B28, NhatKy_ViPham!C:C, "T32")</f>
        <v>100</v>
      </c>
      <c r="AX28" s="6">
        <f>100 + SUMIFS(NhatKy_ViPham!J:J, NhatKy_ViPham!E:E, "12_Anh_D", NhatKy_ViPham!F:F, B28, NhatKy_ViPham!C:C, "T33") - SUMIFS(NhatKy_ViPham!K:K, NhatKy_ViPham!E:E, "12_Anh_D", NhatKy_ViPham!F:F, B28, NhatKy_ViPham!C:C, "T33")</f>
        <v>100</v>
      </c>
      <c r="AY28" s="6">
        <f>100 + SUMIFS(NhatKy_ViPham!J:J, NhatKy_ViPham!E:E, "12_Anh_D", NhatKy_ViPham!F:F, B28, NhatKy_ViPham!C:C, "T34") - SUMIFS(NhatKy_ViPham!K:K, NhatKy_ViPham!E:E, "12_Anh_D", NhatKy_ViPham!F:F, B28, NhatKy_ViPham!C:C, "T34")</f>
        <v>100</v>
      </c>
      <c r="AZ28" s="6">
        <f>100 + SUMIFS(NhatKy_ViPham!J:J, NhatKy_ViPham!E:E, "12_Anh_D", NhatKy_ViPham!F:F, B28, NhatKy_ViPham!C:C, "T35") - SUMIFS(NhatKy_ViPham!K:K, NhatKy_ViPham!E:E, "12_Anh_D", NhatKy_ViPham!F:F, B28, NhatKy_ViPham!C:C, "T35")</f>
        <v>100</v>
      </c>
      <c r="BA28" s="12">
        <f t="shared" si="0"/>
        <v>100</v>
      </c>
      <c r="BB28" s="11" t="s">
        <v>430</v>
      </c>
      <c r="BC28" s="16" t="str">
        <f t="shared" si="1"/>
        <v>Tốt</v>
      </c>
      <c r="BD28" s="15" t="str">
        <f t="shared" si="2"/>
        <v>🟢 BÌNH THƯỜNG</v>
      </c>
    </row>
    <row r="29" spans="1:56" x14ac:dyDescent="0.25">
      <c r="A29" s="4">
        <v>21</v>
      </c>
      <c r="B29" s="10" t="s">
        <v>1155</v>
      </c>
      <c r="C29" s="4" t="s">
        <v>2773</v>
      </c>
      <c r="D29" s="4" t="s">
        <v>429</v>
      </c>
      <c r="E29" s="11" t="s">
        <v>430</v>
      </c>
      <c r="F29" s="7">
        <f>SUMIFS(NhatKy_ViPham!K:K, NhatKy_ViPham!E:E, "12_Anh_D", NhatKy_ViPham!F:F, B29, NhatKy_ViPham!H:H, "L01")</f>
        <v>0</v>
      </c>
      <c r="G29" s="7">
        <f>SUMIFS(NhatKy_ViPham!K:K, NhatKy_ViPham!E:E, "12_Anh_D", NhatKy_ViPham!F:F, B29, NhatKy_ViPham!H:H, "L02")</f>
        <v>0</v>
      </c>
      <c r="H29" s="7">
        <f>SUMIFS(NhatKy_ViPham!K:K, NhatKy_ViPham!E:E, "12_Anh_D", NhatKy_ViPham!F:F, B29, NhatKy_ViPham!H:H, "L03")</f>
        <v>0</v>
      </c>
      <c r="I29" s="7">
        <f>SUMIFS(NhatKy_ViPham!K:K, NhatKy_ViPham!E:E, "12_Anh_D", NhatKy_ViPham!F:F, B29, NhatKy_ViPham!H:H, "L04")</f>
        <v>0</v>
      </c>
      <c r="J29" s="7">
        <f>SUMIFS(NhatKy_ViPham!K:K, NhatKy_ViPham!E:E, "12_Anh_D", NhatKy_ViPham!F:F, B29, NhatKy_ViPham!H:H, "L05")</f>
        <v>0</v>
      </c>
      <c r="K29" s="7">
        <f>SUMIFS(NhatKy_ViPham!K:K, NhatKy_ViPham!E:E, "12_Anh_D", NhatKy_ViPham!F:F, B29, NhatKy_ViPham!H:H, "L06")</f>
        <v>0</v>
      </c>
      <c r="L29" s="7">
        <f>SUMIFS(NhatKy_ViPham!K:K, NhatKy_ViPham!E:E, "12_Anh_D", NhatKy_ViPham!F:F, B29, NhatKy_ViPham!H:H, "L07")</f>
        <v>0</v>
      </c>
      <c r="M29" s="7">
        <f>SUMIFS(NhatKy_ViPham!K:K, NhatKy_ViPham!E:E, "12_Anh_D", NhatKy_ViPham!F:F, B29, NhatKy_ViPham!H:H, "L08")</f>
        <v>0</v>
      </c>
      <c r="N29" s="7">
        <f>SUMIFS(NhatKy_ViPham!K:K, NhatKy_ViPham!E:E, "12_Anh_D", NhatKy_ViPham!F:F, B29, NhatKy_ViPham!H:H, "L09")</f>
        <v>0</v>
      </c>
      <c r="O29" s="7">
        <f>SUMIFS(NhatKy_ViPham!K:K, NhatKy_ViPham!E:E, "12_Anh_D", NhatKy_ViPham!F:F, B29, NhatKy_ViPham!H:H, "L10")</f>
        <v>0</v>
      </c>
      <c r="P29" s="12">
        <f>SUMIFS(NhatKy_ViPham!J:J, NhatKy_ViPham!E:E, "12_Anh_D", NhatKy_ViPham!F:F, B29)</f>
        <v>0</v>
      </c>
      <c r="Q29" s="13">
        <f>SUMIFS(NhatKy_ViPham!K:K, NhatKy_ViPham!E:E, "12_Anh_D", NhatKy_ViPham!F:F, B29)</f>
        <v>0</v>
      </c>
      <c r="R29" s="7">
        <f>100 + SUMIFS(NhatKy_ViPham!J:J, NhatKy_ViPham!E:E, "12_Anh_D", NhatKy_ViPham!F:F, B29, NhatKy_ViPham!C:C, "T1") - SUMIFS(NhatKy_ViPham!K:K, NhatKy_ViPham!E:E, "12_Anh_D", NhatKy_ViPham!F:F, B29, NhatKy_ViPham!C:C, "T1")</f>
        <v>100</v>
      </c>
      <c r="S29" s="7">
        <f>100 + SUMIFS(NhatKy_ViPham!J:J, NhatKy_ViPham!E:E, "12_Anh_D", NhatKy_ViPham!F:F, B29, NhatKy_ViPham!C:C, "T2") - SUMIFS(NhatKy_ViPham!K:K, NhatKy_ViPham!E:E, "12_Anh_D", NhatKy_ViPham!F:F, B29, NhatKy_ViPham!C:C, "T2")</f>
        <v>100</v>
      </c>
      <c r="T29" s="7">
        <f>100 + SUMIFS(NhatKy_ViPham!J:J, NhatKy_ViPham!E:E, "12_Anh_D", NhatKy_ViPham!F:F, B29, NhatKy_ViPham!C:C, "T3") - SUMIFS(NhatKy_ViPham!K:K, NhatKy_ViPham!E:E, "12_Anh_D", NhatKy_ViPham!F:F, B29, NhatKy_ViPham!C:C, "T3")</f>
        <v>100</v>
      </c>
      <c r="U29" s="7">
        <f>100 + SUMIFS(NhatKy_ViPham!J:J, NhatKy_ViPham!E:E, "12_Anh_D", NhatKy_ViPham!F:F, B29, NhatKy_ViPham!C:C, "T4") - SUMIFS(NhatKy_ViPham!K:K, NhatKy_ViPham!E:E, "12_Anh_D", NhatKy_ViPham!F:F, B29, NhatKy_ViPham!C:C, "T4")</f>
        <v>100</v>
      </c>
      <c r="V29" s="7">
        <f>100 + SUMIFS(NhatKy_ViPham!J:J, NhatKy_ViPham!E:E, "12_Anh_D", NhatKy_ViPham!F:F, B29, NhatKy_ViPham!C:C, "T5") - SUMIFS(NhatKy_ViPham!K:K, NhatKy_ViPham!E:E, "12_Anh_D", NhatKy_ViPham!F:F, B29, NhatKy_ViPham!C:C, "T5")</f>
        <v>100</v>
      </c>
      <c r="W29" s="7">
        <f>100 + SUMIFS(NhatKy_ViPham!J:J, NhatKy_ViPham!E:E, "12_Anh_D", NhatKy_ViPham!F:F, B29, NhatKy_ViPham!C:C, "T6") - SUMIFS(NhatKy_ViPham!K:K, NhatKy_ViPham!E:E, "12_Anh_D", NhatKy_ViPham!F:F, B29, NhatKy_ViPham!C:C, "T6")</f>
        <v>100</v>
      </c>
      <c r="X29" s="7">
        <f>100 + SUMIFS(NhatKy_ViPham!J:J, NhatKy_ViPham!E:E, "12_Anh_D", NhatKy_ViPham!F:F, B29, NhatKy_ViPham!C:C, "T7") - SUMIFS(NhatKy_ViPham!K:K, NhatKy_ViPham!E:E, "12_Anh_D", NhatKy_ViPham!F:F, B29, NhatKy_ViPham!C:C, "T7")</f>
        <v>100</v>
      </c>
      <c r="Y29" s="7">
        <f>100 + SUMIFS(NhatKy_ViPham!J:J, NhatKy_ViPham!E:E, "12_Anh_D", NhatKy_ViPham!F:F, B29, NhatKy_ViPham!C:C, "T8") - SUMIFS(NhatKy_ViPham!K:K, NhatKy_ViPham!E:E, "12_Anh_D", NhatKy_ViPham!F:F, B29, NhatKy_ViPham!C:C, "T8")</f>
        <v>100</v>
      </c>
      <c r="Z29" s="7">
        <f>100 + SUMIFS(NhatKy_ViPham!J:J, NhatKy_ViPham!E:E, "12_Anh_D", NhatKy_ViPham!F:F, B29, NhatKy_ViPham!C:C, "T9") - SUMIFS(NhatKy_ViPham!K:K, NhatKy_ViPham!E:E, "12_Anh_D", NhatKy_ViPham!F:F, B29, NhatKy_ViPham!C:C, "T9")</f>
        <v>100</v>
      </c>
      <c r="AA29" s="7">
        <f>100 + SUMIFS(NhatKy_ViPham!J:J, NhatKy_ViPham!E:E, "12_Anh_D", NhatKy_ViPham!F:F, B29, NhatKy_ViPham!C:C, "T10") - SUMIFS(NhatKy_ViPham!K:K, NhatKy_ViPham!E:E, "12_Anh_D", NhatKy_ViPham!F:F, B29, NhatKy_ViPham!C:C, "T10")</f>
        <v>100</v>
      </c>
      <c r="AB29" s="7">
        <f>100 + SUMIFS(NhatKy_ViPham!J:J, NhatKy_ViPham!E:E, "12_Anh_D", NhatKy_ViPham!F:F, B29, NhatKy_ViPham!C:C, "T11") - SUMIFS(NhatKy_ViPham!K:K, NhatKy_ViPham!E:E, "12_Anh_D", NhatKy_ViPham!F:F, B29, NhatKy_ViPham!C:C, "T11")</f>
        <v>100</v>
      </c>
      <c r="AC29" s="7">
        <f>100 + SUMIFS(NhatKy_ViPham!J:J, NhatKy_ViPham!E:E, "12_Anh_D", NhatKy_ViPham!F:F, B29, NhatKy_ViPham!C:C, "T12") - SUMIFS(NhatKy_ViPham!K:K, NhatKy_ViPham!E:E, "12_Anh_D", NhatKy_ViPham!F:F, B29, NhatKy_ViPham!C:C, "T12")</f>
        <v>100</v>
      </c>
      <c r="AD29" s="7">
        <f>100 + SUMIFS(NhatKy_ViPham!J:J, NhatKy_ViPham!E:E, "12_Anh_D", NhatKy_ViPham!F:F, B29, NhatKy_ViPham!C:C, "T13") - SUMIFS(NhatKy_ViPham!K:K, NhatKy_ViPham!E:E, "12_Anh_D", NhatKy_ViPham!F:F, B29, NhatKy_ViPham!C:C, "T13")</f>
        <v>100</v>
      </c>
      <c r="AE29" s="7">
        <f>100 + SUMIFS(NhatKy_ViPham!J:J, NhatKy_ViPham!E:E, "12_Anh_D", NhatKy_ViPham!F:F, B29, NhatKy_ViPham!C:C, "T14") - SUMIFS(NhatKy_ViPham!K:K, NhatKy_ViPham!E:E, "12_Anh_D", NhatKy_ViPham!F:F, B29, NhatKy_ViPham!C:C, "T14")</f>
        <v>100</v>
      </c>
      <c r="AF29" s="7">
        <f>100 + SUMIFS(NhatKy_ViPham!J:J, NhatKy_ViPham!E:E, "12_Anh_D", NhatKy_ViPham!F:F, B29, NhatKy_ViPham!C:C, "T15") - SUMIFS(NhatKy_ViPham!K:K, NhatKy_ViPham!E:E, "12_Anh_D", NhatKy_ViPham!F:F, B29, NhatKy_ViPham!C:C, "T15")</f>
        <v>100</v>
      </c>
      <c r="AG29" s="7">
        <f>100 + SUMIFS(NhatKy_ViPham!J:J, NhatKy_ViPham!E:E, "12_Anh_D", NhatKy_ViPham!F:F, B29, NhatKy_ViPham!C:C, "T16") - SUMIFS(NhatKy_ViPham!K:K, NhatKy_ViPham!E:E, "12_Anh_D", NhatKy_ViPham!F:F, B29, NhatKy_ViPham!C:C, "T16")</f>
        <v>100</v>
      </c>
      <c r="AH29" s="7">
        <f>100 + SUMIFS(NhatKy_ViPham!J:J, NhatKy_ViPham!E:E, "12_Anh_D", NhatKy_ViPham!F:F, B29, NhatKy_ViPham!C:C, "T17") - SUMIFS(NhatKy_ViPham!K:K, NhatKy_ViPham!E:E, "12_Anh_D", NhatKy_ViPham!F:F, B29, NhatKy_ViPham!C:C, "T17")</f>
        <v>100</v>
      </c>
      <c r="AI29" s="7">
        <f>100 + SUMIFS(NhatKy_ViPham!J:J, NhatKy_ViPham!E:E, "12_Anh_D", NhatKy_ViPham!F:F, B29, NhatKy_ViPham!C:C, "T18") - SUMIFS(NhatKy_ViPham!K:K, NhatKy_ViPham!E:E, "12_Anh_D", NhatKy_ViPham!F:F, B29, NhatKy_ViPham!C:C, "T18")</f>
        <v>100</v>
      </c>
      <c r="AJ29" s="7">
        <f>100 + SUMIFS(NhatKy_ViPham!J:J, NhatKy_ViPham!E:E, "12_Anh_D", NhatKy_ViPham!F:F, B29, NhatKy_ViPham!C:C, "T19") - SUMIFS(NhatKy_ViPham!K:K, NhatKy_ViPham!E:E, "12_Anh_D", NhatKy_ViPham!F:F, B29, NhatKy_ViPham!C:C, "T19")</f>
        <v>100</v>
      </c>
      <c r="AK29" s="7">
        <f>100 + SUMIFS(NhatKy_ViPham!J:J, NhatKy_ViPham!E:E, "12_Anh_D", NhatKy_ViPham!F:F, B29, NhatKy_ViPham!C:C, "T20") - SUMIFS(NhatKy_ViPham!K:K, NhatKy_ViPham!E:E, "12_Anh_D", NhatKy_ViPham!F:F, B29, NhatKy_ViPham!C:C, "T20")</f>
        <v>100</v>
      </c>
      <c r="AL29" s="7">
        <f>100 + SUMIFS(NhatKy_ViPham!J:J, NhatKy_ViPham!E:E, "12_Anh_D", NhatKy_ViPham!F:F, B29, NhatKy_ViPham!C:C, "T21") - SUMIFS(NhatKy_ViPham!K:K, NhatKy_ViPham!E:E, "12_Anh_D", NhatKy_ViPham!F:F, B29, NhatKy_ViPham!C:C, "T21")</f>
        <v>100</v>
      </c>
      <c r="AM29" s="7">
        <f>100 + SUMIFS(NhatKy_ViPham!J:J, NhatKy_ViPham!E:E, "12_Anh_D", NhatKy_ViPham!F:F, B29, NhatKy_ViPham!C:C, "T22") - SUMIFS(NhatKy_ViPham!K:K, NhatKy_ViPham!E:E, "12_Anh_D", NhatKy_ViPham!F:F, B29, NhatKy_ViPham!C:C, "T22")</f>
        <v>100</v>
      </c>
      <c r="AN29" s="7">
        <f>100 + SUMIFS(NhatKy_ViPham!J:J, NhatKy_ViPham!E:E, "12_Anh_D", NhatKy_ViPham!F:F, B29, NhatKy_ViPham!C:C, "T23") - SUMIFS(NhatKy_ViPham!K:K, NhatKy_ViPham!E:E, "12_Anh_D", NhatKy_ViPham!F:F, B29, NhatKy_ViPham!C:C, "T23")</f>
        <v>100</v>
      </c>
      <c r="AO29" s="7">
        <f>100 + SUMIFS(NhatKy_ViPham!J:J, NhatKy_ViPham!E:E, "12_Anh_D", NhatKy_ViPham!F:F, B29, NhatKy_ViPham!C:C, "T24") - SUMIFS(NhatKy_ViPham!K:K, NhatKy_ViPham!E:E, "12_Anh_D", NhatKy_ViPham!F:F, B29, NhatKy_ViPham!C:C, "T24")</f>
        <v>100</v>
      </c>
      <c r="AP29" s="7">
        <f>100 + SUMIFS(NhatKy_ViPham!J:J, NhatKy_ViPham!E:E, "12_Anh_D", NhatKy_ViPham!F:F, B29, NhatKy_ViPham!C:C, "T25") - SUMIFS(NhatKy_ViPham!K:K, NhatKy_ViPham!E:E, "12_Anh_D", NhatKy_ViPham!F:F, B29, NhatKy_ViPham!C:C, "T25")</f>
        <v>100</v>
      </c>
      <c r="AQ29" s="7">
        <f>100 + SUMIFS(NhatKy_ViPham!J:J, NhatKy_ViPham!E:E, "12_Anh_D", NhatKy_ViPham!F:F, B29, NhatKy_ViPham!C:C, "T26") - SUMIFS(NhatKy_ViPham!K:K, NhatKy_ViPham!E:E, "12_Anh_D", NhatKy_ViPham!F:F, B29, NhatKy_ViPham!C:C, "T26")</f>
        <v>100</v>
      </c>
      <c r="AR29" s="7">
        <f>100 + SUMIFS(NhatKy_ViPham!J:J, NhatKy_ViPham!E:E, "12_Anh_D", NhatKy_ViPham!F:F, B29, NhatKy_ViPham!C:C, "T27") - SUMIFS(NhatKy_ViPham!K:K, NhatKy_ViPham!E:E, "12_Anh_D", NhatKy_ViPham!F:F, B29, NhatKy_ViPham!C:C, "T27")</f>
        <v>100</v>
      </c>
      <c r="AS29" s="7">
        <f>100 + SUMIFS(NhatKy_ViPham!J:J, NhatKy_ViPham!E:E, "12_Anh_D", NhatKy_ViPham!F:F, B29, NhatKy_ViPham!C:C, "T28") - SUMIFS(NhatKy_ViPham!K:K, NhatKy_ViPham!E:E, "12_Anh_D", NhatKy_ViPham!F:F, B29, NhatKy_ViPham!C:C, "T28")</f>
        <v>100</v>
      </c>
      <c r="AT29" s="7">
        <f>100 + SUMIFS(NhatKy_ViPham!J:J, NhatKy_ViPham!E:E, "12_Anh_D", NhatKy_ViPham!F:F, B29, NhatKy_ViPham!C:C, "T29") - SUMIFS(NhatKy_ViPham!K:K, NhatKy_ViPham!E:E, "12_Anh_D", NhatKy_ViPham!F:F, B29, NhatKy_ViPham!C:C, "T29")</f>
        <v>100</v>
      </c>
      <c r="AU29" s="7">
        <f>100 + SUMIFS(NhatKy_ViPham!J:J, NhatKy_ViPham!E:E, "12_Anh_D", NhatKy_ViPham!F:F, B29, NhatKy_ViPham!C:C, "T30") - SUMIFS(NhatKy_ViPham!K:K, NhatKy_ViPham!E:E, "12_Anh_D", NhatKy_ViPham!F:F, B29, NhatKy_ViPham!C:C, "T30")</f>
        <v>100</v>
      </c>
      <c r="AV29" s="7">
        <f>100 + SUMIFS(NhatKy_ViPham!J:J, NhatKy_ViPham!E:E, "12_Anh_D", NhatKy_ViPham!F:F, B29, NhatKy_ViPham!C:C, "T31") - SUMIFS(NhatKy_ViPham!K:K, NhatKy_ViPham!E:E, "12_Anh_D", NhatKy_ViPham!F:F, B29, NhatKy_ViPham!C:C, "T31")</f>
        <v>100</v>
      </c>
      <c r="AW29" s="7">
        <f>100 + SUMIFS(NhatKy_ViPham!J:J, NhatKy_ViPham!E:E, "12_Anh_D", NhatKy_ViPham!F:F, B29, NhatKy_ViPham!C:C, "T32") - SUMIFS(NhatKy_ViPham!K:K, NhatKy_ViPham!E:E, "12_Anh_D", NhatKy_ViPham!F:F, B29, NhatKy_ViPham!C:C, "T32")</f>
        <v>100</v>
      </c>
      <c r="AX29" s="7">
        <f>100 + SUMIFS(NhatKy_ViPham!J:J, NhatKy_ViPham!E:E, "12_Anh_D", NhatKy_ViPham!F:F, B29, NhatKy_ViPham!C:C, "T33") - SUMIFS(NhatKy_ViPham!K:K, NhatKy_ViPham!E:E, "12_Anh_D", NhatKy_ViPham!F:F, B29, NhatKy_ViPham!C:C, "T33")</f>
        <v>100</v>
      </c>
      <c r="AY29" s="7">
        <f>100 + SUMIFS(NhatKy_ViPham!J:J, NhatKy_ViPham!E:E, "12_Anh_D", NhatKy_ViPham!F:F, B29, NhatKy_ViPham!C:C, "T34") - SUMIFS(NhatKy_ViPham!K:K, NhatKy_ViPham!E:E, "12_Anh_D", NhatKy_ViPham!F:F, B29, NhatKy_ViPham!C:C, "T34")</f>
        <v>100</v>
      </c>
      <c r="AZ29" s="7">
        <f>100 + SUMIFS(NhatKy_ViPham!J:J, NhatKy_ViPham!E:E, "12_Anh_D", NhatKy_ViPham!F:F, B29, NhatKy_ViPham!C:C, "T35") - SUMIFS(NhatKy_ViPham!K:K, NhatKy_ViPham!E:E, "12_Anh_D", NhatKy_ViPham!F:F, B29, NhatKy_ViPham!C:C, "T35")</f>
        <v>100</v>
      </c>
      <c r="BA29" s="12">
        <f t="shared" si="0"/>
        <v>100</v>
      </c>
      <c r="BB29" s="11" t="s">
        <v>430</v>
      </c>
      <c r="BC29" s="14" t="str">
        <f t="shared" si="1"/>
        <v>Tốt</v>
      </c>
      <c r="BD29" s="10" t="str">
        <f t="shared" si="2"/>
        <v>🟢 BÌNH THƯỜNG</v>
      </c>
    </row>
    <row r="30" spans="1:56" x14ac:dyDescent="0.25">
      <c r="A30" s="5">
        <v>22</v>
      </c>
      <c r="B30" s="15" t="s">
        <v>3051</v>
      </c>
      <c r="C30" s="5" t="s">
        <v>3052</v>
      </c>
      <c r="D30" s="5" t="s">
        <v>429</v>
      </c>
      <c r="E30" s="11" t="s">
        <v>430</v>
      </c>
      <c r="F30" s="6">
        <f>SUMIFS(NhatKy_ViPham!K:K, NhatKy_ViPham!E:E, "12_Anh_D", NhatKy_ViPham!F:F, B30, NhatKy_ViPham!H:H, "L01")</f>
        <v>0</v>
      </c>
      <c r="G30" s="6">
        <f>SUMIFS(NhatKy_ViPham!K:K, NhatKy_ViPham!E:E, "12_Anh_D", NhatKy_ViPham!F:F, B30, NhatKy_ViPham!H:H, "L02")</f>
        <v>0</v>
      </c>
      <c r="H30" s="6">
        <f>SUMIFS(NhatKy_ViPham!K:K, NhatKy_ViPham!E:E, "12_Anh_D", NhatKy_ViPham!F:F, B30, NhatKy_ViPham!H:H, "L03")</f>
        <v>0</v>
      </c>
      <c r="I30" s="6">
        <f>SUMIFS(NhatKy_ViPham!K:K, NhatKy_ViPham!E:E, "12_Anh_D", NhatKy_ViPham!F:F, B30, NhatKy_ViPham!H:H, "L04")</f>
        <v>0</v>
      </c>
      <c r="J30" s="6">
        <f>SUMIFS(NhatKy_ViPham!K:K, NhatKy_ViPham!E:E, "12_Anh_D", NhatKy_ViPham!F:F, B30, NhatKy_ViPham!H:H, "L05")</f>
        <v>0</v>
      </c>
      <c r="K30" s="6">
        <f>SUMIFS(NhatKy_ViPham!K:K, NhatKy_ViPham!E:E, "12_Anh_D", NhatKy_ViPham!F:F, B30, NhatKy_ViPham!H:H, "L06")</f>
        <v>0</v>
      </c>
      <c r="L30" s="6">
        <f>SUMIFS(NhatKy_ViPham!K:K, NhatKy_ViPham!E:E, "12_Anh_D", NhatKy_ViPham!F:F, B30, NhatKy_ViPham!H:H, "L07")</f>
        <v>0</v>
      </c>
      <c r="M30" s="6">
        <f>SUMIFS(NhatKy_ViPham!K:K, NhatKy_ViPham!E:E, "12_Anh_D", NhatKy_ViPham!F:F, B30, NhatKy_ViPham!H:H, "L08")</f>
        <v>0</v>
      </c>
      <c r="N30" s="6">
        <f>SUMIFS(NhatKy_ViPham!K:K, NhatKy_ViPham!E:E, "12_Anh_D", NhatKy_ViPham!F:F, B30, NhatKy_ViPham!H:H, "L09")</f>
        <v>0</v>
      </c>
      <c r="O30" s="6">
        <f>SUMIFS(NhatKy_ViPham!K:K, NhatKy_ViPham!E:E, "12_Anh_D", NhatKy_ViPham!F:F, B30, NhatKy_ViPham!H:H, "L10")</f>
        <v>0</v>
      </c>
      <c r="P30" s="12">
        <f>SUMIFS(NhatKy_ViPham!J:J, NhatKy_ViPham!E:E, "12_Anh_D", NhatKy_ViPham!F:F, B30)</f>
        <v>0</v>
      </c>
      <c r="Q30" s="13">
        <f>SUMIFS(NhatKy_ViPham!K:K, NhatKy_ViPham!E:E, "12_Anh_D", NhatKy_ViPham!F:F, B30)</f>
        <v>0</v>
      </c>
      <c r="R30" s="6">
        <f>100 + SUMIFS(NhatKy_ViPham!J:J, NhatKy_ViPham!E:E, "12_Anh_D", NhatKy_ViPham!F:F, B30, NhatKy_ViPham!C:C, "T1") - SUMIFS(NhatKy_ViPham!K:K, NhatKy_ViPham!E:E, "12_Anh_D", NhatKy_ViPham!F:F, B30, NhatKy_ViPham!C:C, "T1")</f>
        <v>100</v>
      </c>
      <c r="S30" s="6">
        <f>100 + SUMIFS(NhatKy_ViPham!J:J, NhatKy_ViPham!E:E, "12_Anh_D", NhatKy_ViPham!F:F, B30, NhatKy_ViPham!C:C, "T2") - SUMIFS(NhatKy_ViPham!K:K, NhatKy_ViPham!E:E, "12_Anh_D", NhatKy_ViPham!F:F, B30, NhatKy_ViPham!C:C, "T2")</f>
        <v>100</v>
      </c>
      <c r="T30" s="6">
        <f>100 + SUMIFS(NhatKy_ViPham!J:J, NhatKy_ViPham!E:E, "12_Anh_D", NhatKy_ViPham!F:F, B30, NhatKy_ViPham!C:C, "T3") - SUMIFS(NhatKy_ViPham!K:K, NhatKy_ViPham!E:E, "12_Anh_D", NhatKy_ViPham!F:F, B30, NhatKy_ViPham!C:C, "T3")</f>
        <v>100</v>
      </c>
      <c r="U30" s="6">
        <f>100 + SUMIFS(NhatKy_ViPham!J:J, NhatKy_ViPham!E:E, "12_Anh_D", NhatKy_ViPham!F:F, B30, NhatKy_ViPham!C:C, "T4") - SUMIFS(NhatKy_ViPham!K:K, NhatKy_ViPham!E:E, "12_Anh_D", NhatKy_ViPham!F:F, B30, NhatKy_ViPham!C:C, "T4")</f>
        <v>100</v>
      </c>
      <c r="V30" s="6">
        <f>100 + SUMIFS(NhatKy_ViPham!J:J, NhatKy_ViPham!E:E, "12_Anh_D", NhatKy_ViPham!F:F, B30, NhatKy_ViPham!C:C, "T5") - SUMIFS(NhatKy_ViPham!K:K, NhatKy_ViPham!E:E, "12_Anh_D", NhatKy_ViPham!F:F, B30, NhatKy_ViPham!C:C, "T5")</f>
        <v>100</v>
      </c>
      <c r="W30" s="6">
        <f>100 + SUMIFS(NhatKy_ViPham!J:J, NhatKy_ViPham!E:E, "12_Anh_D", NhatKy_ViPham!F:F, B30, NhatKy_ViPham!C:C, "T6") - SUMIFS(NhatKy_ViPham!K:K, NhatKy_ViPham!E:E, "12_Anh_D", NhatKy_ViPham!F:F, B30, NhatKy_ViPham!C:C, "T6")</f>
        <v>100</v>
      </c>
      <c r="X30" s="6">
        <f>100 + SUMIFS(NhatKy_ViPham!J:J, NhatKy_ViPham!E:E, "12_Anh_D", NhatKy_ViPham!F:F, B30, NhatKy_ViPham!C:C, "T7") - SUMIFS(NhatKy_ViPham!K:K, NhatKy_ViPham!E:E, "12_Anh_D", NhatKy_ViPham!F:F, B30, NhatKy_ViPham!C:C, "T7")</f>
        <v>100</v>
      </c>
      <c r="Y30" s="6">
        <f>100 + SUMIFS(NhatKy_ViPham!J:J, NhatKy_ViPham!E:E, "12_Anh_D", NhatKy_ViPham!F:F, B30, NhatKy_ViPham!C:C, "T8") - SUMIFS(NhatKy_ViPham!K:K, NhatKy_ViPham!E:E, "12_Anh_D", NhatKy_ViPham!F:F, B30, NhatKy_ViPham!C:C, "T8")</f>
        <v>100</v>
      </c>
      <c r="Z30" s="6">
        <f>100 + SUMIFS(NhatKy_ViPham!J:J, NhatKy_ViPham!E:E, "12_Anh_D", NhatKy_ViPham!F:F, B30, NhatKy_ViPham!C:C, "T9") - SUMIFS(NhatKy_ViPham!K:K, NhatKy_ViPham!E:E, "12_Anh_D", NhatKy_ViPham!F:F, B30, NhatKy_ViPham!C:C, "T9")</f>
        <v>100</v>
      </c>
      <c r="AA30" s="6">
        <f>100 + SUMIFS(NhatKy_ViPham!J:J, NhatKy_ViPham!E:E, "12_Anh_D", NhatKy_ViPham!F:F, B30, NhatKy_ViPham!C:C, "T10") - SUMIFS(NhatKy_ViPham!K:K, NhatKy_ViPham!E:E, "12_Anh_D", NhatKy_ViPham!F:F, B30, NhatKy_ViPham!C:C, "T10")</f>
        <v>100</v>
      </c>
      <c r="AB30" s="6">
        <f>100 + SUMIFS(NhatKy_ViPham!J:J, NhatKy_ViPham!E:E, "12_Anh_D", NhatKy_ViPham!F:F, B30, NhatKy_ViPham!C:C, "T11") - SUMIFS(NhatKy_ViPham!K:K, NhatKy_ViPham!E:E, "12_Anh_D", NhatKy_ViPham!F:F, B30, NhatKy_ViPham!C:C, "T11")</f>
        <v>100</v>
      </c>
      <c r="AC30" s="6">
        <f>100 + SUMIFS(NhatKy_ViPham!J:J, NhatKy_ViPham!E:E, "12_Anh_D", NhatKy_ViPham!F:F, B30, NhatKy_ViPham!C:C, "T12") - SUMIFS(NhatKy_ViPham!K:K, NhatKy_ViPham!E:E, "12_Anh_D", NhatKy_ViPham!F:F, B30, NhatKy_ViPham!C:C, "T12")</f>
        <v>100</v>
      </c>
      <c r="AD30" s="6">
        <f>100 + SUMIFS(NhatKy_ViPham!J:J, NhatKy_ViPham!E:E, "12_Anh_D", NhatKy_ViPham!F:F, B30, NhatKy_ViPham!C:C, "T13") - SUMIFS(NhatKy_ViPham!K:K, NhatKy_ViPham!E:E, "12_Anh_D", NhatKy_ViPham!F:F, B30, NhatKy_ViPham!C:C, "T13")</f>
        <v>100</v>
      </c>
      <c r="AE30" s="6">
        <f>100 + SUMIFS(NhatKy_ViPham!J:J, NhatKy_ViPham!E:E, "12_Anh_D", NhatKy_ViPham!F:F, B30, NhatKy_ViPham!C:C, "T14") - SUMIFS(NhatKy_ViPham!K:K, NhatKy_ViPham!E:E, "12_Anh_D", NhatKy_ViPham!F:F, B30, NhatKy_ViPham!C:C, "T14")</f>
        <v>100</v>
      </c>
      <c r="AF30" s="6">
        <f>100 + SUMIFS(NhatKy_ViPham!J:J, NhatKy_ViPham!E:E, "12_Anh_D", NhatKy_ViPham!F:F, B30, NhatKy_ViPham!C:C, "T15") - SUMIFS(NhatKy_ViPham!K:K, NhatKy_ViPham!E:E, "12_Anh_D", NhatKy_ViPham!F:F, B30, NhatKy_ViPham!C:C, "T15")</f>
        <v>100</v>
      </c>
      <c r="AG30" s="6">
        <f>100 + SUMIFS(NhatKy_ViPham!J:J, NhatKy_ViPham!E:E, "12_Anh_D", NhatKy_ViPham!F:F, B30, NhatKy_ViPham!C:C, "T16") - SUMIFS(NhatKy_ViPham!K:K, NhatKy_ViPham!E:E, "12_Anh_D", NhatKy_ViPham!F:F, B30, NhatKy_ViPham!C:C, "T16")</f>
        <v>100</v>
      </c>
      <c r="AH30" s="6">
        <f>100 + SUMIFS(NhatKy_ViPham!J:J, NhatKy_ViPham!E:E, "12_Anh_D", NhatKy_ViPham!F:F, B30, NhatKy_ViPham!C:C, "T17") - SUMIFS(NhatKy_ViPham!K:K, NhatKy_ViPham!E:E, "12_Anh_D", NhatKy_ViPham!F:F, B30, NhatKy_ViPham!C:C, "T17")</f>
        <v>100</v>
      </c>
      <c r="AI30" s="6">
        <f>100 + SUMIFS(NhatKy_ViPham!J:J, NhatKy_ViPham!E:E, "12_Anh_D", NhatKy_ViPham!F:F, B30, NhatKy_ViPham!C:C, "T18") - SUMIFS(NhatKy_ViPham!K:K, NhatKy_ViPham!E:E, "12_Anh_D", NhatKy_ViPham!F:F, B30, NhatKy_ViPham!C:C, "T18")</f>
        <v>100</v>
      </c>
      <c r="AJ30" s="6">
        <f>100 + SUMIFS(NhatKy_ViPham!J:J, NhatKy_ViPham!E:E, "12_Anh_D", NhatKy_ViPham!F:F, B30, NhatKy_ViPham!C:C, "T19") - SUMIFS(NhatKy_ViPham!K:K, NhatKy_ViPham!E:E, "12_Anh_D", NhatKy_ViPham!F:F, B30, NhatKy_ViPham!C:C, "T19")</f>
        <v>100</v>
      </c>
      <c r="AK30" s="6">
        <f>100 + SUMIFS(NhatKy_ViPham!J:J, NhatKy_ViPham!E:E, "12_Anh_D", NhatKy_ViPham!F:F, B30, NhatKy_ViPham!C:C, "T20") - SUMIFS(NhatKy_ViPham!K:K, NhatKy_ViPham!E:E, "12_Anh_D", NhatKy_ViPham!F:F, B30, NhatKy_ViPham!C:C, "T20")</f>
        <v>100</v>
      </c>
      <c r="AL30" s="6">
        <f>100 + SUMIFS(NhatKy_ViPham!J:J, NhatKy_ViPham!E:E, "12_Anh_D", NhatKy_ViPham!F:F, B30, NhatKy_ViPham!C:C, "T21") - SUMIFS(NhatKy_ViPham!K:K, NhatKy_ViPham!E:E, "12_Anh_D", NhatKy_ViPham!F:F, B30, NhatKy_ViPham!C:C, "T21")</f>
        <v>100</v>
      </c>
      <c r="AM30" s="6">
        <f>100 + SUMIFS(NhatKy_ViPham!J:J, NhatKy_ViPham!E:E, "12_Anh_D", NhatKy_ViPham!F:F, B30, NhatKy_ViPham!C:C, "T22") - SUMIFS(NhatKy_ViPham!K:K, NhatKy_ViPham!E:E, "12_Anh_D", NhatKy_ViPham!F:F, B30, NhatKy_ViPham!C:C, "T22")</f>
        <v>100</v>
      </c>
      <c r="AN30" s="6">
        <f>100 + SUMIFS(NhatKy_ViPham!J:J, NhatKy_ViPham!E:E, "12_Anh_D", NhatKy_ViPham!F:F, B30, NhatKy_ViPham!C:C, "T23") - SUMIFS(NhatKy_ViPham!K:K, NhatKy_ViPham!E:E, "12_Anh_D", NhatKy_ViPham!F:F, B30, NhatKy_ViPham!C:C, "T23")</f>
        <v>100</v>
      </c>
      <c r="AO30" s="6">
        <f>100 + SUMIFS(NhatKy_ViPham!J:J, NhatKy_ViPham!E:E, "12_Anh_D", NhatKy_ViPham!F:F, B30, NhatKy_ViPham!C:C, "T24") - SUMIFS(NhatKy_ViPham!K:K, NhatKy_ViPham!E:E, "12_Anh_D", NhatKy_ViPham!F:F, B30, NhatKy_ViPham!C:C, "T24")</f>
        <v>100</v>
      </c>
      <c r="AP30" s="6">
        <f>100 + SUMIFS(NhatKy_ViPham!J:J, NhatKy_ViPham!E:E, "12_Anh_D", NhatKy_ViPham!F:F, B30, NhatKy_ViPham!C:C, "T25") - SUMIFS(NhatKy_ViPham!K:K, NhatKy_ViPham!E:E, "12_Anh_D", NhatKy_ViPham!F:F, B30, NhatKy_ViPham!C:C, "T25")</f>
        <v>100</v>
      </c>
      <c r="AQ30" s="6">
        <f>100 + SUMIFS(NhatKy_ViPham!J:J, NhatKy_ViPham!E:E, "12_Anh_D", NhatKy_ViPham!F:F, B30, NhatKy_ViPham!C:C, "T26") - SUMIFS(NhatKy_ViPham!K:K, NhatKy_ViPham!E:E, "12_Anh_D", NhatKy_ViPham!F:F, B30, NhatKy_ViPham!C:C, "T26")</f>
        <v>100</v>
      </c>
      <c r="AR30" s="6">
        <f>100 + SUMIFS(NhatKy_ViPham!J:J, NhatKy_ViPham!E:E, "12_Anh_D", NhatKy_ViPham!F:F, B30, NhatKy_ViPham!C:C, "T27") - SUMIFS(NhatKy_ViPham!K:K, NhatKy_ViPham!E:E, "12_Anh_D", NhatKy_ViPham!F:F, B30, NhatKy_ViPham!C:C, "T27")</f>
        <v>100</v>
      </c>
      <c r="AS30" s="6">
        <f>100 + SUMIFS(NhatKy_ViPham!J:J, NhatKy_ViPham!E:E, "12_Anh_D", NhatKy_ViPham!F:F, B30, NhatKy_ViPham!C:C, "T28") - SUMIFS(NhatKy_ViPham!K:K, NhatKy_ViPham!E:E, "12_Anh_D", NhatKy_ViPham!F:F, B30, NhatKy_ViPham!C:C, "T28")</f>
        <v>100</v>
      </c>
      <c r="AT30" s="6">
        <f>100 + SUMIFS(NhatKy_ViPham!J:J, NhatKy_ViPham!E:E, "12_Anh_D", NhatKy_ViPham!F:F, B30, NhatKy_ViPham!C:C, "T29") - SUMIFS(NhatKy_ViPham!K:K, NhatKy_ViPham!E:E, "12_Anh_D", NhatKy_ViPham!F:F, B30, NhatKy_ViPham!C:C, "T29")</f>
        <v>100</v>
      </c>
      <c r="AU30" s="6">
        <f>100 + SUMIFS(NhatKy_ViPham!J:J, NhatKy_ViPham!E:E, "12_Anh_D", NhatKy_ViPham!F:F, B30, NhatKy_ViPham!C:C, "T30") - SUMIFS(NhatKy_ViPham!K:K, NhatKy_ViPham!E:E, "12_Anh_D", NhatKy_ViPham!F:F, B30, NhatKy_ViPham!C:C, "T30")</f>
        <v>100</v>
      </c>
      <c r="AV30" s="6">
        <f>100 + SUMIFS(NhatKy_ViPham!J:J, NhatKy_ViPham!E:E, "12_Anh_D", NhatKy_ViPham!F:F, B30, NhatKy_ViPham!C:C, "T31") - SUMIFS(NhatKy_ViPham!K:K, NhatKy_ViPham!E:E, "12_Anh_D", NhatKy_ViPham!F:F, B30, NhatKy_ViPham!C:C, "T31")</f>
        <v>100</v>
      </c>
      <c r="AW30" s="6">
        <f>100 + SUMIFS(NhatKy_ViPham!J:J, NhatKy_ViPham!E:E, "12_Anh_D", NhatKy_ViPham!F:F, B30, NhatKy_ViPham!C:C, "T32") - SUMIFS(NhatKy_ViPham!K:K, NhatKy_ViPham!E:E, "12_Anh_D", NhatKy_ViPham!F:F, B30, NhatKy_ViPham!C:C, "T32")</f>
        <v>100</v>
      </c>
      <c r="AX30" s="6">
        <f>100 + SUMIFS(NhatKy_ViPham!J:J, NhatKy_ViPham!E:E, "12_Anh_D", NhatKy_ViPham!F:F, B30, NhatKy_ViPham!C:C, "T33") - SUMIFS(NhatKy_ViPham!K:K, NhatKy_ViPham!E:E, "12_Anh_D", NhatKy_ViPham!F:F, B30, NhatKy_ViPham!C:C, "T33")</f>
        <v>100</v>
      </c>
      <c r="AY30" s="6">
        <f>100 + SUMIFS(NhatKy_ViPham!J:J, NhatKy_ViPham!E:E, "12_Anh_D", NhatKy_ViPham!F:F, B30, NhatKy_ViPham!C:C, "T34") - SUMIFS(NhatKy_ViPham!K:K, NhatKy_ViPham!E:E, "12_Anh_D", NhatKy_ViPham!F:F, B30, NhatKy_ViPham!C:C, "T34")</f>
        <v>100</v>
      </c>
      <c r="AZ30" s="6">
        <f>100 + SUMIFS(NhatKy_ViPham!J:J, NhatKy_ViPham!E:E, "12_Anh_D", NhatKy_ViPham!F:F, B30, NhatKy_ViPham!C:C, "T35") - SUMIFS(NhatKy_ViPham!K:K, NhatKy_ViPham!E:E, "12_Anh_D", NhatKy_ViPham!F:F, B30, NhatKy_ViPham!C:C, "T35")</f>
        <v>100</v>
      </c>
      <c r="BA30" s="12">
        <f t="shared" si="0"/>
        <v>100</v>
      </c>
      <c r="BB30" s="11" t="s">
        <v>430</v>
      </c>
      <c r="BC30" s="16" t="str">
        <f t="shared" si="1"/>
        <v>Tốt</v>
      </c>
      <c r="BD30" s="15" t="str">
        <f t="shared" si="2"/>
        <v>🟢 BÌNH THƯỜNG</v>
      </c>
    </row>
    <row r="31" spans="1:56" x14ac:dyDescent="0.25">
      <c r="A31" s="4">
        <v>23</v>
      </c>
      <c r="B31" s="10" t="s">
        <v>3053</v>
      </c>
      <c r="C31" s="4" t="s">
        <v>3054</v>
      </c>
      <c r="D31" s="4" t="s">
        <v>429</v>
      </c>
      <c r="E31" s="11" t="s">
        <v>430</v>
      </c>
      <c r="F31" s="7">
        <f>SUMIFS(NhatKy_ViPham!K:K, NhatKy_ViPham!E:E, "12_Anh_D", NhatKy_ViPham!F:F, B31, NhatKy_ViPham!H:H, "L01")</f>
        <v>0</v>
      </c>
      <c r="G31" s="7">
        <f>SUMIFS(NhatKy_ViPham!K:K, NhatKy_ViPham!E:E, "12_Anh_D", NhatKy_ViPham!F:F, B31, NhatKy_ViPham!H:H, "L02")</f>
        <v>0</v>
      </c>
      <c r="H31" s="7">
        <f>SUMIFS(NhatKy_ViPham!K:K, NhatKy_ViPham!E:E, "12_Anh_D", NhatKy_ViPham!F:F, B31, NhatKy_ViPham!H:H, "L03")</f>
        <v>0</v>
      </c>
      <c r="I31" s="7">
        <f>SUMIFS(NhatKy_ViPham!K:K, NhatKy_ViPham!E:E, "12_Anh_D", NhatKy_ViPham!F:F, B31, NhatKy_ViPham!H:H, "L04")</f>
        <v>0</v>
      </c>
      <c r="J31" s="7">
        <f>SUMIFS(NhatKy_ViPham!K:K, NhatKy_ViPham!E:E, "12_Anh_D", NhatKy_ViPham!F:F, B31, NhatKy_ViPham!H:H, "L05")</f>
        <v>0</v>
      </c>
      <c r="K31" s="7">
        <f>SUMIFS(NhatKy_ViPham!K:K, NhatKy_ViPham!E:E, "12_Anh_D", NhatKy_ViPham!F:F, B31, NhatKy_ViPham!H:H, "L06")</f>
        <v>0</v>
      </c>
      <c r="L31" s="7">
        <f>SUMIFS(NhatKy_ViPham!K:K, NhatKy_ViPham!E:E, "12_Anh_D", NhatKy_ViPham!F:F, B31, NhatKy_ViPham!H:H, "L07")</f>
        <v>0</v>
      </c>
      <c r="M31" s="7">
        <f>SUMIFS(NhatKy_ViPham!K:K, NhatKy_ViPham!E:E, "12_Anh_D", NhatKy_ViPham!F:F, B31, NhatKy_ViPham!H:H, "L08")</f>
        <v>0</v>
      </c>
      <c r="N31" s="7">
        <f>SUMIFS(NhatKy_ViPham!K:K, NhatKy_ViPham!E:E, "12_Anh_D", NhatKy_ViPham!F:F, B31, NhatKy_ViPham!H:H, "L09")</f>
        <v>0</v>
      </c>
      <c r="O31" s="7">
        <f>SUMIFS(NhatKy_ViPham!K:K, NhatKy_ViPham!E:E, "12_Anh_D", NhatKy_ViPham!F:F, B31, NhatKy_ViPham!H:H, "L10")</f>
        <v>0</v>
      </c>
      <c r="P31" s="12">
        <f>SUMIFS(NhatKy_ViPham!J:J, NhatKy_ViPham!E:E, "12_Anh_D", NhatKy_ViPham!F:F, B31)</f>
        <v>0</v>
      </c>
      <c r="Q31" s="13">
        <f>SUMIFS(NhatKy_ViPham!K:K, NhatKy_ViPham!E:E, "12_Anh_D", NhatKy_ViPham!F:F, B31)</f>
        <v>0</v>
      </c>
      <c r="R31" s="7">
        <f>100 + SUMIFS(NhatKy_ViPham!J:J, NhatKy_ViPham!E:E, "12_Anh_D", NhatKy_ViPham!F:F, B31, NhatKy_ViPham!C:C, "T1") - SUMIFS(NhatKy_ViPham!K:K, NhatKy_ViPham!E:E, "12_Anh_D", NhatKy_ViPham!F:F, B31, NhatKy_ViPham!C:C, "T1")</f>
        <v>100</v>
      </c>
      <c r="S31" s="7">
        <f>100 + SUMIFS(NhatKy_ViPham!J:J, NhatKy_ViPham!E:E, "12_Anh_D", NhatKy_ViPham!F:F, B31, NhatKy_ViPham!C:C, "T2") - SUMIFS(NhatKy_ViPham!K:K, NhatKy_ViPham!E:E, "12_Anh_D", NhatKy_ViPham!F:F, B31, NhatKy_ViPham!C:C, "T2")</f>
        <v>100</v>
      </c>
      <c r="T31" s="7">
        <f>100 + SUMIFS(NhatKy_ViPham!J:J, NhatKy_ViPham!E:E, "12_Anh_D", NhatKy_ViPham!F:F, B31, NhatKy_ViPham!C:C, "T3") - SUMIFS(NhatKy_ViPham!K:K, NhatKy_ViPham!E:E, "12_Anh_D", NhatKy_ViPham!F:F, B31, NhatKy_ViPham!C:C, "T3")</f>
        <v>100</v>
      </c>
      <c r="U31" s="7">
        <f>100 + SUMIFS(NhatKy_ViPham!J:J, NhatKy_ViPham!E:E, "12_Anh_D", NhatKy_ViPham!F:F, B31, NhatKy_ViPham!C:C, "T4") - SUMIFS(NhatKy_ViPham!K:K, NhatKy_ViPham!E:E, "12_Anh_D", NhatKy_ViPham!F:F, B31, NhatKy_ViPham!C:C, "T4")</f>
        <v>100</v>
      </c>
      <c r="V31" s="7">
        <f>100 + SUMIFS(NhatKy_ViPham!J:J, NhatKy_ViPham!E:E, "12_Anh_D", NhatKy_ViPham!F:F, B31, NhatKy_ViPham!C:C, "T5") - SUMIFS(NhatKy_ViPham!K:K, NhatKy_ViPham!E:E, "12_Anh_D", NhatKy_ViPham!F:F, B31, NhatKy_ViPham!C:C, "T5")</f>
        <v>100</v>
      </c>
      <c r="W31" s="7">
        <f>100 + SUMIFS(NhatKy_ViPham!J:J, NhatKy_ViPham!E:E, "12_Anh_D", NhatKy_ViPham!F:F, B31, NhatKy_ViPham!C:C, "T6") - SUMIFS(NhatKy_ViPham!K:K, NhatKy_ViPham!E:E, "12_Anh_D", NhatKy_ViPham!F:F, B31, NhatKy_ViPham!C:C, "T6")</f>
        <v>100</v>
      </c>
      <c r="X31" s="7">
        <f>100 + SUMIFS(NhatKy_ViPham!J:J, NhatKy_ViPham!E:E, "12_Anh_D", NhatKy_ViPham!F:F, B31, NhatKy_ViPham!C:C, "T7") - SUMIFS(NhatKy_ViPham!K:K, NhatKy_ViPham!E:E, "12_Anh_D", NhatKy_ViPham!F:F, B31, NhatKy_ViPham!C:C, "T7")</f>
        <v>100</v>
      </c>
      <c r="Y31" s="7">
        <f>100 + SUMIFS(NhatKy_ViPham!J:J, NhatKy_ViPham!E:E, "12_Anh_D", NhatKy_ViPham!F:F, B31, NhatKy_ViPham!C:C, "T8") - SUMIFS(NhatKy_ViPham!K:K, NhatKy_ViPham!E:E, "12_Anh_D", NhatKy_ViPham!F:F, B31, NhatKy_ViPham!C:C, "T8")</f>
        <v>100</v>
      </c>
      <c r="Z31" s="7">
        <f>100 + SUMIFS(NhatKy_ViPham!J:J, NhatKy_ViPham!E:E, "12_Anh_D", NhatKy_ViPham!F:F, B31, NhatKy_ViPham!C:C, "T9") - SUMIFS(NhatKy_ViPham!K:K, NhatKy_ViPham!E:E, "12_Anh_D", NhatKy_ViPham!F:F, B31, NhatKy_ViPham!C:C, "T9")</f>
        <v>100</v>
      </c>
      <c r="AA31" s="7">
        <f>100 + SUMIFS(NhatKy_ViPham!J:J, NhatKy_ViPham!E:E, "12_Anh_D", NhatKy_ViPham!F:F, B31, NhatKy_ViPham!C:C, "T10") - SUMIFS(NhatKy_ViPham!K:K, NhatKy_ViPham!E:E, "12_Anh_D", NhatKy_ViPham!F:F, B31, NhatKy_ViPham!C:C, "T10")</f>
        <v>100</v>
      </c>
      <c r="AB31" s="7">
        <f>100 + SUMIFS(NhatKy_ViPham!J:J, NhatKy_ViPham!E:E, "12_Anh_D", NhatKy_ViPham!F:F, B31, NhatKy_ViPham!C:C, "T11") - SUMIFS(NhatKy_ViPham!K:K, NhatKy_ViPham!E:E, "12_Anh_D", NhatKy_ViPham!F:F, B31, NhatKy_ViPham!C:C, "T11")</f>
        <v>100</v>
      </c>
      <c r="AC31" s="7">
        <f>100 + SUMIFS(NhatKy_ViPham!J:J, NhatKy_ViPham!E:E, "12_Anh_D", NhatKy_ViPham!F:F, B31, NhatKy_ViPham!C:C, "T12") - SUMIFS(NhatKy_ViPham!K:K, NhatKy_ViPham!E:E, "12_Anh_D", NhatKy_ViPham!F:F, B31, NhatKy_ViPham!C:C, "T12")</f>
        <v>100</v>
      </c>
      <c r="AD31" s="7">
        <f>100 + SUMIFS(NhatKy_ViPham!J:J, NhatKy_ViPham!E:E, "12_Anh_D", NhatKy_ViPham!F:F, B31, NhatKy_ViPham!C:C, "T13") - SUMIFS(NhatKy_ViPham!K:K, NhatKy_ViPham!E:E, "12_Anh_D", NhatKy_ViPham!F:F, B31, NhatKy_ViPham!C:C, "T13")</f>
        <v>100</v>
      </c>
      <c r="AE31" s="7">
        <f>100 + SUMIFS(NhatKy_ViPham!J:J, NhatKy_ViPham!E:E, "12_Anh_D", NhatKy_ViPham!F:F, B31, NhatKy_ViPham!C:C, "T14") - SUMIFS(NhatKy_ViPham!K:K, NhatKy_ViPham!E:E, "12_Anh_D", NhatKy_ViPham!F:F, B31, NhatKy_ViPham!C:C, "T14")</f>
        <v>100</v>
      </c>
      <c r="AF31" s="7">
        <f>100 + SUMIFS(NhatKy_ViPham!J:J, NhatKy_ViPham!E:E, "12_Anh_D", NhatKy_ViPham!F:F, B31, NhatKy_ViPham!C:C, "T15") - SUMIFS(NhatKy_ViPham!K:K, NhatKy_ViPham!E:E, "12_Anh_D", NhatKy_ViPham!F:F, B31, NhatKy_ViPham!C:C, "T15")</f>
        <v>100</v>
      </c>
      <c r="AG31" s="7">
        <f>100 + SUMIFS(NhatKy_ViPham!J:J, NhatKy_ViPham!E:E, "12_Anh_D", NhatKy_ViPham!F:F, B31, NhatKy_ViPham!C:C, "T16") - SUMIFS(NhatKy_ViPham!K:K, NhatKy_ViPham!E:E, "12_Anh_D", NhatKy_ViPham!F:F, B31, NhatKy_ViPham!C:C, "T16")</f>
        <v>100</v>
      </c>
      <c r="AH31" s="7">
        <f>100 + SUMIFS(NhatKy_ViPham!J:J, NhatKy_ViPham!E:E, "12_Anh_D", NhatKy_ViPham!F:F, B31, NhatKy_ViPham!C:C, "T17") - SUMIFS(NhatKy_ViPham!K:K, NhatKy_ViPham!E:E, "12_Anh_D", NhatKy_ViPham!F:F, B31, NhatKy_ViPham!C:C, "T17")</f>
        <v>100</v>
      </c>
      <c r="AI31" s="7">
        <f>100 + SUMIFS(NhatKy_ViPham!J:J, NhatKy_ViPham!E:E, "12_Anh_D", NhatKy_ViPham!F:F, B31, NhatKy_ViPham!C:C, "T18") - SUMIFS(NhatKy_ViPham!K:K, NhatKy_ViPham!E:E, "12_Anh_D", NhatKy_ViPham!F:F, B31, NhatKy_ViPham!C:C, "T18")</f>
        <v>100</v>
      </c>
      <c r="AJ31" s="7">
        <f>100 + SUMIFS(NhatKy_ViPham!J:J, NhatKy_ViPham!E:E, "12_Anh_D", NhatKy_ViPham!F:F, B31, NhatKy_ViPham!C:C, "T19") - SUMIFS(NhatKy_ViPham!K:K, NhatKy_ViPham!E:E, "12_Anh_D", NhatKy_ViPham!F:F, B31, NhatKy_ViPham!C:C, "T19")</f>
        <v>100</v>
      </c>
      <c r="AK31" s="7">
        <f>100 + SUMIFS(NhatKy_ViPham!J:J, NhatKy_ViPham!E:E, "12_Anh_D", NhatKy_ViPham!F:F, B31, NhatKy_ViPham!C:C, "T20") - SUMIFS(NhatKy_ViPham!K:K, NhatKy_ViPham!E:E, "12_Anh_D", NhatKy_ViPham!F:F, B31, NhatKy_ViPham!C:C, "T20")</f>
        <v>100</v>
      </c>
      <c r="AL31" s="7">
        <f>100 + SUMIFS(NhatKy_ViPham!J:J, NhatKy_ViPham!E:E, "12_Anh_D", NhatKy_ViPham!F:F, B31, NhatKy_ViPham!C:C, "T21") - SUMIFS(NhatKy_ViPham!K:K, NhatKy_ViPham!E:E, "12_Anh_D", NhatKy_ViPham!F:F, B31, NhatKy_ViPham!C:C, "T21")</f>
        <v>100</v>
      </c>
      <c r="AM31" s="7">
        <f>100 + SUMIFS(NhatKy_ViPham!J:J, NhatKy_ViPham!E:E, "12_Anh_D", NhatKy_ViPham!F:F, B31, NhatKy_ViPham!C:C, "T22") - SUMIFS(NhatKy_ViPham!K:K, NhatKy_ViPham!E:E, "12_Anh_D", NhatKy_ViPham!F:F, B31, NhatKy_ViPham!C:C, "T22")</f>
        <v>100</v>
      </c>
      <c r="AN31" s="7">
        <f>100 + SUMIFS(NhatKy_ViPham!J:J, NhatKy_ViPham!E:E, "12_Anh_D", NhatKy_ViPham!F:F, B31, NhatKy_ViPham!C:C, "T23") - SUMIFS(NhatKy_ViPham!K:K, NhatKy_ViPham!E:E, "12_Anh_D", NhatKy_ViPham!F:F, B31, NhatKy_ViPham!C:C, "T23")</f>
        <v>100</v>
      </c>
      <c r="AO31" s="7">
        <f>100 + SUMIFS(NhatKy_ViPham!J:J, NhatKy_ViPham!E:E, "12_Anh_D", NhatKy_ViPham!F:F, B31, NhatKy_ViPham!C:C, "T24") - SUMIFS(NhatKy_ViPham!K:K, NhatKy_ViPham!E:E, "12_Anh_D", NhatKy_ViPham!F:F, B31, NhatKy_ViPham!C:C, "T24")</f>
        <v>100</v>
      </c>
      <c r="AP31" s="7">
        <f>100 + SUMIFS(NhatKy_ViPham!J:J, NhatKy_ViPham!E:E, "12_Anh_D", NhatKy_ViPham!F:F, B31, NhatKy_ViPham!C:C, "T25") - SUMIFS(NhatKy_ViPham!K:K, NhatKy_ViPham!E:E, "12_Anh_D", NhatKy_ViPham!F:F, B31, NhatKy_ViPham!C:C, "T25")</f>
        <v>100</v>
      </c>
      <c r="AQ31" s="7">
        <f>100 + SUMIFS(NhatKy_ViPham!J:J, NhatKy_ViPham!E:E, "12_Anh_D", NhatKy_ViPham!F:F, B31, NhatKy_ViPham!C:C, "T26") - SUMIFS(NhatKy_ViPham!K:K, NhatKy_ViPham!E:E, "12_Anh_D", NhatKy_ViPham!F:F, B31, NhatKy_ViPham!C:C, "T26")</f>
        <v>100</v>
      </c>
      <c r="AR31" s="7">
        <f>100 + SUMIFS(NhatKy_ViPham!J:J, NhatKy_ViPham!E:E, "12_Anh_D", NhatKy_ViPham!F:F, B31, NhatKy_ViPham!C:C, "T27") - SUMIFS(NhatKy_ViPham!K:K, NhatKy_ViPham!E:E, "12_Anh_D", NhatKy_ViPham!F:F, B31, NhatKy_ViPham!C:C, "T27")</f>
        <v>100</v>
      </c>
      <c r="AS31" s="7">
        <f>100 + SUMIFS(NhatKy_ViPham!J:J, NhatKy_ViPham!E:E, "12_Anh_D", NhatKy_ViPham!F:F, B31, NhatKy_ViPham!C:C, "T28") - SUMIFS(NhatKy_ViPham!K:K, NhatKy_ViPham!E:E, "12_Anh_D", NhatKy_ViPham!F:F, B31, NhatKy_ViPham!C:C, "T28")</f>
        <v>100</v>
      </c>
      <c r="AT31" s="7">
        <f>100 + SUMIFS(NhatKy_ViPham!J:J, NhatKy_ViPham!E:E, "12_Anh_D", NhatKy_ViPham!F:F, B31, NhatKy_ViPham!C:C, "T29") - SUMIFS(NhatKy_ViPham!K:K, NhatKy_ViPham!E:E, "12_Anh_D", NhatKy_ViPham!F:F, B31, NhatKy_ViPham!C:C, "T29")</f>
        <v>100</v>
      </c>
      <c r="AU31" s="7">
        <f>100 + SUMIFS(NhatKy_ViPham!J:J, NhatKy_ViPham!E:E, "12_Anh_D", NhatKy_ViPham!F:F, B31, NhatKy_ViPham!C:C, "T30") - SUMIFS(NhatKy_ViPham!K:K, NhatKy_ViPham!E:E, "12_Anh_D", NhatKy_ViPham!F:F, B31, NhatKy_ViPham!C:C, "T30")</f>
        <v>100</v>
      </c>
      <c r="AV31" s="7">
        <f>100 + SUMIFS(NhatKy_ViPham!J:J, NhatKy_ViPham!E:E, "12_Anh_D", NhatKy_ViPham!F:F, B31, NhatKy_ViPham!C:C, "T31") - SUMIFS(NhatKy_ViPham!K:K, NhatKy_ViPham!E:E, "12_Anh_D", NhatKy_ViPham!F:F, B31, NhatKy_ViPham!C:C, "T31")</f>
        <v>100</v>
      </c>
      <c r="AW31" s="7">
        <f>100 + SUMIFS(NhatKy_ViPham!J:J, NhatKy_ViPham!E:E, "12_Anh_D", NhatKy_ViPham!F:F, B31, NhatKy_ViPham!C:C, "T32") - SUMIFS(NhatKy_ViPham!K:K, NhatKy_ViPham!E:E, "12_Anh_D", NhatKy_ViPham!F:F, B31, NhatKy_ViPham!C:C, "T32")</f>
        <v>100</v>
      </c>
      <c r="AX31" s="7">
        <f>100 + SUMIFS(NhatKy_ViPham!J:J, NhatKy_ViPham!E:E, "12_Anh_D", NhatKy_ViPham!F:F, B31, NhatKy_ViPham!C:C, "T33") - SUMIFS(NhatKy_ViPham!K:K, NhatKy_ViPham!E:E, "12_Anh_D", NhatKy_ViPham!F:F, B31, NhatKy_ViPham!C:C, "T33")</f>
        <v>100</v>
      </c>
      <c r="AY31" s="7">
        <f>100 + SUMIFS(NhatKy_ViPham!J:J, NhatKy_ViPham!E:E, "12_Anh_D", NhatKy_ViPham!F:F, B31, NhatKy_ViPham!C:C, "T34") - SUMIFS(NhatKy_ViPham!K:K, NhatKy_ViPham!E:E, "12_Anh_D", NhatKy_ViPham!F:F, B31, NhatKy_ViPham!C:C, "T34")</f>
        <v>100</v>
      </c>
      <c r="AZ31" s="7">
        <f>100 + SUMIFS(NhatKy_ViPham!J:J, NhatKy_ViPham!E:E, "12_Anh_D", NhatKy_ViPham!F:F, B31, NhatKy_ViPham!C:C, "T35") - SUMIFS(NhatKy_ViPham!K:K, NhatKy_ViPham!E:E, "12_Anh_D", NhatKy_ViPham!F:F, B31, NhatKy_ViPham!C:C, "T35")</f>
        <v>100</v>
      </c>
      <c r="BA31" s="12">
        <f t="shared" si="0"/>
        <v>100</v>
      </c>
      <c r="BB31" s="11" t="s">
        <v>430</v>
      </c>
      <c r="BC31" s="14" t="str">
        <f t="shared" si="1"/>
        <v>Tốt</v>
      </c>
      <c r="BD31" s="10" t="str">
        <f t="shared" si="2"/>
        <v>🟢 BÌNH THƯỜNG</v>
      </c>
    </row>
    <row r="32" spans="1:56" x14ac:dyDescent="0.25">
      <c r="A32" s="5">
        <v>24</v>
      </c>
      <c r="B32" s="15" t="s">
        <v>3055</v>
      </c>
      <c r="C32" s="5" t="s">
        <v>2875</v>
      </c>
      <c r="D32" s="5" t="s">
        <v>429</v>
      </c>
      <c r="E32" s="11" t="s">
        <v>430</v>
      </c>
      <c r="F32" s="6">
        <f>SUMIFS(NhatKy_ViPham!K:K, NhatKy_ViPham!E:E, "12_Anh_D", NhatKy_ViPham!F:F, B32, NhatKy_ViPham!H:H, "L01")</f>
        <v>0</v>
      </c>
      <c r="G32" s="6">
        <f>SUMIFS(NhatKy_ViPham!K:K, NhatKy_ViPham!E:E, "12_Anh_D", NhatKy_ViPham!F:F, B32, NhatKy_ViPham!H:H, "L02")</f>
        <v>0</v>
      </c>
      <c r="H32" s="6">
        <f>SUMIFS(NhatKy_ViPham!K:K, NhatKy_ViPham!E:E, "12_Anh_D", NhatKy_ViPham!F:F, B32, NhatKy_ViPham!H:H, "L03")</f>
        <v>0</v>
      </c>
      <c r="I32" s="6">
        <f>SUMIFS(NhatKy_ViPham!K:K, NhatKy_ViPham!E:E, "12_Anh_D", NhatKy_ViPham!F:F, B32, NhatKy_ViPham!H:H, "L04")</f>
        <v>0</v>
      </c>
      <c r="J32" s="6">
        <f>SUMIFS(NhatKy_ViPham!K:K, NhatKy_ViPham!E:E, "12_Anh_D", NhatKy_ViPham!F:F, B32, NhatKy_ViPham!H:H, "L05")</f>
        <v>0</v>
      </c>
      <c r="K32" s="6">
        <f>SUMIFS(NhatKy_ViPham!K:K, NhatKy_ViPham!E:E, "12_Anh_D", NhatKy_ViPham!F:F, B32, NhatKy_ViPham!H:H, "L06")</f>
        <v>0</v>
      </c>
      <c r="L32" s="6">
        <f>SUMIFS(NhatKy_ViPham!K:K, NhatKy_ViPham!E:E, "12_Anh_D", NhatKy_ViPham!F:F, B32, NhatKy_ViPham!H:H, "L07")</f>
        <v>0</v>
      </c>
      <c r="M32" s="6">
        <f>SUMIFS(NhatKy_ViPham!K:K, NhatKy_ViPham!E:E, "12_Anh_D", NhatKy_ViPham!F:F, B32, NhatKy_ViPham!H:H, "L08")</f>
        <v>0</v>
      </c>
      <c r="N32" s="6">
        <f>SUMIFS(NhatKy_ViPham!K:K, NhatKy_ViPham!E:E, "12_Anh_D", NhatKy_ViPham!F:F, B32, NhatKy_ViPham!H:H, "L09")</f>
        <v>0</v>
      </c>
      <c r="O32" s="6">
        <f>SUMIFS(NhatKy_ViPham!K:K, NhatKy_ViPham!E:E, "12_Anh_D", NhatKy_ViPham!F:F, B32, NhatKy_ViPham!H:H, "L10")</f>
        <v>0</v>
      </c>
      <c r="P32" s="12">
        <f>SUMIFS(NhatKy_ViPham!J:J, NhatKy_ViPham!E:E, "12_Anh_D", NhatKy_ViPham!F:F, B32)</f>
        <v>0</v>
      </c>
      <c r="Q32" s="13">
        <f>SUMIFS(NhatKy_ViPham!K:K, NhatKy_ViPham!E:E, "12_Anh_D", NhatKy_ViPham!F:F, B32)</f>
        <v>0</v>
      </c>
      <c r="R32" s="6">
        <f>100 + SUMIFS(NhatKy_ViPham!J:J, NhatKy_ViPham!E:E, "12_Anh_D", NhatKy_ViPham!F:F, B32, NhatKy_ViPham!C:C, "T1") - SUMIFS(NhatKy_ViPham!K:K, NhatKy_ViPham!E:E, "12_Anh_D", NhatKy_ViPham!F:F, B32, NhatKy_ViPham!C:C, "T1")</f>
        <v>100</v>
      </c>
      <c r="S32" s="6">
        <f>100 + SUMIFS(NhatKy_ViPham!J:J, NhatKy_ViPham!E:E, "12_Anh_D", NhatKy_ViPham!F:F, B32, NhatKy_ViPham!C:C, "T2") - SUMIFS(NhatKy_ViPham!K:K, NhatKy_ViPham!E:E, "12_Anh_D", NhatKy_ViPham!F:F, B32, NhatKy_ViPham!C:C, "T2")</f>
        <v>100</v>
      </c>
      <c r="T32" s="6">
        <f>100 + SUMIFS(NhatKy_ViPham!J:J, NhatKy_ViPham!E:E, "12_Anh_D", NhatKy_ViPham!F:F, B32, NhatKy_ViPham!C:C, "T3") - SUMIFS(NhatKy_ViPham!K:K, NhatKy_ViPham!E:E, "12_Anh_D", NhatKy_ViPham!F:F, B32, NhatKy_ViPham!C:C, "T3")</f>
        <v>100</v>
      </c>
      <c r="U32" s="6">
        <f>100 + SUMIFS(NhatKy_ViPham!J:J, NhatKy_ViPham!E:E, "12_Anh_D", NhatKy_ViPham!F:F, B32, NhatKy_ViPham!C:C, "T4") - SUMIFS(NhatKy_ViPham!K:K, NhatKy_ViPham!E:E, "12_Anh_D", NhatKy_ViPham!F:F, B32, NhatKy_ViPham!C:C, "T4")</f>
        <v>100</v>
      </c>
      <c r="V32" s="6">
        <f>100 + SUMIFS(NhatKy_ViPham!J:J, NhatKy_ViPham!E:E, "12_Anh_D", NhatKy_ViPham!F:F, B32, NhatKy_ViPham!C:C, "T5") - SUMIFS(NhatKy_ViPham!K:K, NhatKy_ViPham!E:E, "12_Anh_D", NhatKy_ViPham!F:F, B32, NhatKy_ViPham!C:C, "T5")</f>
        <v>100</v>
      </c>
      <c r="W32" s="6">
        <f>100 + SUMIFS(NhatKy_ViPham!J:J, NhatKy_ViPham!E:E, "12_Anh_D", NhatKy_ViPham!F:F, B32, NhatKy_ViPham!C:C, "T6") - SUMIFS(NhatKy_ViPham!K:K, NhatKy_ViPham!E:E, "12_Anh_D", NhatKy_ViPham!F:F, B32, NhatKy_ViPham!C:C, "T6")</f>
        <v>100</v>
      </c>
      <c r="X32" s="6">
        <f>100 + SUMIFS(NhatKy_ViPham!J:J, NhatKy_ViPham!E:E, "12_Anh_D", NhatKy_ViPham!F:F, B32, NhatKy_ViPham!C:C, "T7") - SUMIFS(NhatKy_ViPham!K:K, NhatKy_ViPham!E:E, "12_Anh_D", NhatKy_ViPham!F:F, B32, NhatKy_ViPham!C:C, "T7")</f>
        <v>100</v>
      </c>
      <c r="Y32" s="6">
        <f>100 + SUMIFS(NhatKy_ViPham!J:J, NhatKy_ViPham!E:E, "12_Anh_D", NhatKy_ViPham!F:F, B32, NhatKy_ViPham!C:C, "T8") - SUMIFS(NhatKy_ViPham!K:K, NhatKy_ViPham!E:E, "12_Anh_D", NhatKy_ViPham!F:F, B32, NhatKy_ViPham!C:C, "T8")</f>
        <v>100</v>
      </c>
      <c r="Z32" s="6">
        <f>100 + SUMIFS(NhatKy_ViPham!J:J, NhatKy_ViPham!E:E, "12_Anh_D", NhatKy_ViPham!F:F, B32, NhatKy_ViPham!C:C, "T9") - SUMIFS(NhatKy_ViPham!K:K, NhatKy_ViPham!E:E, "12_Anh_D", NhatKy_ViPham!F:F, B32, NhatKy_ViPham!C:C, "T9")</f>
        <v>100</v>
      </c>
      <c r="AA32" s="6">
        <f>100 + SUMIFS(NhatKy_ViPham!J:J, NhatKy_ViPham!E:E, "12_Anh_D", NhatKy_ViPham!F:F, B32, NhatKy_ViPham!C:C, "T10") - SUMIFS(NhatKy_ViPham!K:K, NhatKy_ViPham!E:E, "12_Anh_D", NhatKy_ViPham!F:F, B32, NhatKy_ViPham!C:C, "T10")</f>
        <v>100</v>
      </c>
      <c r="AB32" s="6">
        <f>100 + SUMIFS(NhatKy_ViPham!J:J, NhatKy_ViPham!E:E, "12_Anh_D", NhatKy_ViPham!F:F, B32, NhatKy_ViPham!C:C, "T11") - SUMIFS(NhatKy_ViPham!K:K, NhatKy_ViPham!E:E, "12_Anh_D", NhatKy_ViPham!F:F, B32, NhatKy_ViPham!C:C, "T11")</f>
        <v>100</v>
      </c>
      <c r="AC32" s="6">
        <f>100 + SUMIFS(NhatKy_ViPham!J:J, NhatKy_ViPham!E:E, "12_Anh_D", NhatKy_ViPham!F:F, B32, NhatKy_ViPham!C:C, "T12") - SUMIFS(NhatKy_ViPham!K:K, NhatKy_ViPham!E:E, "12_Anh_D", NhatKy_ViPham!F:F, B32, NhatKy_ViPham!C:C, "T12")</f>
        <v>100</v>
      </c>
      <c r="AD32" s="6">
        <f>100 + SUMIFS(NhatKy_ViPham!J:J, NhatKy_ViPham!E:E, "12_Anh_D", NhatKy_ViPham!F:F, B32, NhatKy_ViPham!C:C, "T13") - SUMIFS(NhatKy_ViPham!K:K, NhatKy_ViPham!E:E, "12_Anh_D", NhatKy_ViPham!F:F, B32, NhatKy_ViPham!C:C, "T13")</f>
        <v>100</v>
      </c>
      <c r="AE32" s="6">
        <f>100 + SUMIFS(NhatKy_ViPham!J:J, NhatKy_ViPham!E:E, "12_Anh_D", NhatKy_ViPham!F:F, B32, NhatKy_ViPham!C:C, "T14") - SUMIFS(NhatKy_ViPham!K:K, NhatKy_ViPham!E:E, "12_Anh_D", NhatKy_ViPham!F:F, B32, NhatKy_ViPham!C:C, "T14")</f>
        <v>100</v>
      </c>
      <c r="AF32" s="6">
        <f>100 + SUMIFS(NhatKy_ViPham!J:J, NhatKy_ViPham!E:E, "12_Anh_D", NhatKy_ViPham!F:F, B32, NhatKy_ViPham!C:C, "T15") - SUMIFS(NhatKy_ViPham!K:K, NhatKy_ViPham!E:E, "12_Anh_D", NhatKy_ViPham!F:F, B32, NhatKy_ViPham!C:C, "T15")</f>
        <v>100</v>
      </c>
      <c r="AG32" s="6">
        <f>100 + SUMIFS(NhatKy_ViPham!J:J, NhatKy_ViPham!E:E, "12_Anh_D", NhatKy_ViPham!F:F, B32, NhatKy_ViPham!C:C, "T16") - SUMIFS(NhatKy_ViPham!K:K, NhatKy_ViPham!E:E, "12_Anh_D", NhatKy_ViPham!F:F, B32, NhatKy_ViPham!C:C, "T16")</f>
        <v>100</v>
      </c>
      <c r="AH32" s="6">
        <f>100 + SUMIFS(NhatKy_ViPham!J:J, NhatKy_ViPham!E:E, "12_Anh_D", NhatKy_ViPham!F:F, B32, NhatKy_ViPham!C:C, "T17") - SUMIFS(NhatKy_ViPham!K:K, NhatKy_ViPham!E:E, "12_Anh_D", NhatKy_ViPham!F:F, B32, NhatKy_ViPham!C:C, "T17")</f>
        <v>100</v>
      </c>
      <c r="AI32" s="6">
        <f>100 + SUMIFS(NhatKy_ViPham!J:J, NhatKy_ViPham!E:E, "12_Anh_D", NhatKy_ViPham!F:F, B32, NhatKy_ViPham!C:C, "T18") - SUMIFS(NhatKy_ViPham!K:K, NhatKy_ViPham!E:E, "12_Anh_D", NhatKy_ViPham!F:F, B32, NhatKy_ViPham!C:C, "T18")</f>
        <v>100</v>
      </c>
      <c r="AJ32" s="6">
        <f>100 + SUMIFS(NhatKy_ViPham!J:J, NhatKy_ViPham!E:E, "12_Anh_D", NhatKy_ViPham!F:F, B32, NhatKy_ViPham!C:C, "T19") - SUMIFS(NhatKy_ViPham!K:K, NhatKy_ViPham!E:E, "12_Anh_D", NhatKy_ViPham!F:F, B32, NhatKy_ViPham!C:C, "T19")</f>
        <v>100</v>
      </c>
      <c r="AK32" s="6">
        <f>100 + SUMIFS(NhatKy_ViPham!J:J, NhatKy_ViPham!E:E, "12_Anh_D", NhatKy_ViPham!F:F, B32, NhatKy_ViPham!C:C, "T20") - SUMIFS(NhatKy_ViPham!K:K, NhatKy_ViPham!E:E, "12_Anh_D", NhatKy_ViPham!F:F, B32, NhatKy_ViPham!C:C, "T20")</f>
        <v>100</v>
      </c>
      <c r="AL32" s="6">
        <f>100 + SUMIFS(NhatKy_ViPham!J:J, NhatKy_ViPham!E:E, "12_Anh_D", NhatKy_ViPham!F:F, B32, NhatKy_ViPham!C:C, "T21") - SUMIFS(NhatKy_ViPham!K:K, NhatKy_ViPham!E:E, "12_Anh_D", NhatKy_ViPham!F:F, B32, NhatKy_ViPham!C:C, "T21")</f>
        <v>100</v>
      </c>
      <c r="AM32" s="6">
        <f>100 + SUMIFS(NhatKy_ViPham!J:J, NhatKy_ViPham!E:E, "12_Anh_D", NhatKy_ViPham!F:F, B32, NhatKy_ViPham!C:C, "T22") - SUMIFS(NhatKy_ViPham!K:K, NhatKy_ViPham!E:E, "12_Anh_D", NhatKy_ViPham!F:F, B32, NhatKy_ViPham!C:C, "T22")</f>
        <v>100</v>
      </c>
      <c r="AN32" s="6">
        <f>100 + SUMIFS(NhatKy_ViPham!J:J, NhatKy_ViPham!E:E, "12_Anh_D", NhatKy_ViPham!F:F, B32, NhatKy_ViPham!C:C, "T23") - SUMIFS(NhatKy_ViPham!K:K, NhatKy_ViPham!E:E, "12_Anh_D", NhatKy_ViPham!F:F, B32, NhatKy_ViPham!C:C, "T23")</f>
        <v>100</v>
      </c>
      <c r="AO32" s="6">
        <f>100 + SUMIFS(NhatKy_ViPham!J:J, NhatKy_ViPham!E:E, "12_Anh_D", NhatKy_ViPham!F:F, B32, NhatKy_ViPham!C:C, "T24") - SUMIFS(NhatKy_ViPham!K:K, NhatKy_ViPham!E:E, "12_Anh_D", NhatKy_ViPham!F:F, B32, NhatKy_ViPham!C:C, "T24")</f>
        <v>100</v>
      </c>
      <c r="AP32" s="6">
        <f>100 + SUMIFS(NhatKy_ViPham!J:J, NhatKy_ViPham!E:E, "12_Anh_D", NhatKy_ViPham!F:F, B32, NhatKy_ViPham!C:C, "T25") - SUMIFS(NhatKy_ViPham!K:K, NhatKy_ViPham!E:E, "12_Anh_D", NhatKy_ViPham!F:F, B32, NhatKy_ViPham!C:C, "T25")</f>
        <v>100</v>
      </c>
      <c r="AQ32" s="6">
        <f>100 + SUMIFS(NhatKy_ViPham!J:J, NhatKy_ViPham!E:E, "12_Anh_D", NhatKy_ViPham!F:F, B32, NhatKy_ViPham!C:C, "T26") - SUMIFS(NhatKy_ViPham!K:K, NhatKy_ViPham!E:E, "12_Anh_D", NhatKy_ViPham!F:F, B32, NhatKy_ViPham!C:C, "T26")</f>
        <v>100</v>
      </c>
      <c r="AR32" s="6">
        <f>100 + SUMIFS(NhatKy_ViPham!J:J, NhatKy_ViPham!E:E, "12_Anh_D", NhatKy_ViPham!F:F, B32, NhatKy_ViPham!C:C, "T27") - SUMIFS(NhatKy_ViPham!K:K, NhatKy_ViPham!E:E, "12_Anh_D", NhatKy_ViPham!F:F, B32, NhatKy_ViPham!C:C, "T27")</f>
        <v>100</v>
      </c>
      <c r="AS32" s="6">
        <f>100 + SUMIFS(NhatKy_ViPham!J:J, NhatKy_ViPham!E:E, "12_Anh_D", NhatKy_ViPham!F:F, B32, NhatKy_ViPham!C:C, "T28") - SUMIFS(NhatKy_ViPham!K:K, NhatKy_ViPham!E:E, "12_Anh_D", NhatKy_ViPham!F:F, B32, NhatKy_ViPham!C:C, "T28")</f>
        <v>100</v>
      </c>
      <c r="AT32" s="6">
        <f>100 + SUMIFS(NhatKy_ViPham!J:J, NhatKy_ViPham!E:E, "12_Anh_D", NhatKy_ViPham!F:F, B32, NhatKy_ViPham!C:C, "T29") - SUMIFS(NhatKy_ViPham!K:K, NhatKy_ViPham!E:E, "12_Anh_D", NhatKy_ViPham!F:F, B32, NhatKy_ViPham!C:C, "T29")</f>
        <v>100</v>
      </c>
      <c r="AU32" s="6">
        <f>100 + SUMIFS(NhatKy_ViPham!J:J, NhatKy_ViPham!E:E, "12_Anh_D", NhatKy_ViPham!F:F, B32, NhatKy_ViPham!C:C, "T30") - SUMIFS(NhatKy_ViPham!K:K, NhatKy_ViPham!E:E, "12_Anh_D", NhatKy_ViPham!F:F, B32, NhatKy_ViPham!C:C, "T30")</f>
        <v>100</v>
      </c>
      <c r="AV32" s="6">
        <f>100 + SUMIFS(NhatKy_ViPham!J:J, NhatKy_ViPham!E:E, "12_Anh_D", NhatKy_ViPham!F:F, B32, NhatKy_ViPham!C:C, "T31") - SUMIFS(NhatKy_ViPham!K:K, NhatKy_ViPham!E:E, "12_Anh_D", NhatKy_ViPham!F:F, B32, NhatKy_ViPham!C:C, "T31")</f>
        <v>100</v>
      </c>
      <c r="AW32" s="6">
        <f>100 + SUMIFS(NhatKy_ViPham!J:J, NhatKy_ViPham!E:E, "12_Anh_D", NhatKy_ViPham!F:F, B32, NhatKy_ViPham!C:C, "T32") - SUMIFS(NhatKy_ViPham!K:K, NhatKy_ViPham!E:E, "12_Anh_D", NhatKy_ViPham!F:F, B32, NhatKy_ViPham!C:C, "T32")</f>
        <v>100</v>
      </c>
      <c r="AX32" s="6">
        <f>100 + SUMIFS(NhatKy_ViPham!J:J, NhatKy_ViPham!E:E, "12_Anh_D", NhatKy_ViPham!F:F, B32, NhatKy_ViPham!C:C, "T33") - SUMIFS(NhatKy_ViPham!K:K, NhatKy_ViPham!E:E, "12_Anh_D", NhatKy_ViPham!F:F, B32, NhatKy_ViPham!C:C, "T33")</f>
        <v>100</v>
      </c>
      <c r="AY32" s="6">
        <f>100 + SUMIFS(NhatKy_ViPham!J:J, NhatKy_ViPham!E:E, "12_Anh_D", NhatKy_ViPham!F:F, B32, NhatKy_ViPham!C:C, "T34") - SUMIFS(NhatKy_ViPham!K:K, NhatKy_ViPham!E:E, "12_Anh_D", NhatKy_ViPham!F:F, B32, NhatKy_ViPham!C:C, "T34")</f>
        <v>100</v>
      </c>
      <c r="AZ32" s="6">
        <f>100 + SUMIFS(NhatKy_ViPham!J:J, NhatKy_ViPham!E:E, "12_Anh_D", NhatKy_ViPham!F:F, B32, NhatKy_ViPham!C:C, "T35") - SUMIFS(NhatKy_ViPham!K:K, NhatKy_ViPham!E:E, "12_Anh_D", NhatKy_ViPham!F:F, B32, NhatKy_ViPham!C:C, "T35")</f>
        <v>100</v>
      </c>
      <c r="BA32" s="12">
        <f t="shared" si="0"/>
        <v>100</v>
      </c>
      <c r="BB32" s="11" t="s">
        <v>430</v>
      </c>
      <c r="BC32" s="16" t="str">
        <f t="shared" si="1"/>
        <v>Tốt</v>
      </c>
      <c r="BD32" s="15" t="str">
        <f t="shared" si="2"/>
        <v>🟢 BÌNH THƯỜNG</v>
      </c>
    </row>
    <row r="33" spans="1:56" x14ac:dyDescent="0.25">
      <c r="A33" s="4">
        <v>25</v>
      </c>
      <c r="B33" s="10" t="s">
        <v>3056</v>
      </c>
      <c r="C33" s="4" t="s">
        <v>2478</v>
      </c>
      <c r="D33" s="4" t="s">
        <v>429</v>
      </c>
      <c r="E33" s="11" t="s">
        <v>430</v>
      </c>
      <c r="F33" s="7">
        <f>SUMIFS(NhatKy_ViPham!K:K, NhatKy_ViPham!E:E, "12_Anh_D", NhatKy_ViPham!F:F, B33, NhatKy_ViPham!H:H, "L01")</f>
        <v>0</v>
      </c>
      <c r="G33" s="7">
        <f>SUMIFS(NhatKy_ViPham!K:K, NhatKy_ViPham!E:E, "12_Anh_D", NhatKy_ViPham!F:F, B33, NhatKy_ViPham!H:H, "L02")</f>
        <v>0</v>
      </c>
      <c r="H33" s="7">
        <f>SUMIFS(NhatKy_ViPham!K:K, NhatKy_ViPham!E:E, "12_Anh_D", NhatKy_ViPham!F:F, B33, NhatKy_ViPham!H:H, "L03")</f>
        <v>0</v>
      </c>
      <c r="I33" s="7">
        <f>SUMIFS(NhatKy_ViPham!K:K, NhatKy_ViPham!E:E, "12_Anh_D", NhatKy_ViPham!F:F, B33, NhatKy_ViPham!H:H, "L04")</f>
        <v>0</v>
      </c>
      <c r="J33" s="7">
        <f>SUMIFS(NhatKy_ViPham!K:K, NhatKy_ViPham!E:E, "12_Anh_D", NhatKy_ViPham!F:F, B33, NhatKy_ViPham!H:H, "L05")</f>
        <v>0</v>
      </c>
      <c r="K33" s="7">
        <f>SUMIFS(NhatKy_ViPham!K:K, NhatKy_ViPham!E:E, "12_Anh_D", NhatKy_ViPham!F:F, B33, NhatKy_ViPham!H:H, "L06")</f>
        <v>0</v>
      </c>
      <c r="L33" s="7">
        <f>SUMIFS(NhatKy_ViPham!K:K, NhatKy_ViPham!E:E, "12_Anh_D", NhatKy_ViPham!F:F, B33, NhatKy_ViPham!H:H, "L07")</f>
        <v>0</v>
      </c>
      <c r="M33" s="7">
        <f>SUMIFS(NhatKy_ViPham!K:K, NhatKy_ViPham!E:E, "12_Anh_D", NhatKy_ViPham!F:F, B33, NhatKy_ViPham!H:H, "L08")</f>
        <v>0</v>
      </c>
      <c r="N33" s="7">
        <f>SUMIFS(NhatKy_ViPham!K:K, NhatKy_ViPham!E:E, "12_Anh_D", NhatKy_ViPham!F:F, B33, NhatKy_ViPham!H:H, "L09")</f>
        <v>0</v>
      </c>
      <c r="O33" s="7">
        <f>SUMIFS(NhatKy_ViPham!K:K, NhatKy_ViPham!E:E, "12_Anh_D", NhatKy_ViPham!F:F, B33, NhatKy_ViPham!H:H, "L10")</f>
        <v>0</v>
      </c>
      <c r="P33" s="12">
        <f>SUMIFS(NhatKy_ViPham!J:J, NhatKy_ViPham!E:E, "12_Anh_D", NhatKy_ViPham!F:F, B33)</f>
        <v>0</v>
      </c>
      <c r="Q33" s="13">
        <f>SUMIFS(NhatKy_ViPham!K:K, NhatKy_ViPham!E:E, "12_Anh_D", NhatKy_ViPham!F:F, B33)</f>
        <v>0</v>
      </c>
      <c r="R33" s="7">
        <f>100 + SUMIFS(NhatKy_ViPham!J:J, NhatKy_ViPham!E:E, "12_Anh_D", NhatKy_ViPham!F:F, B33, NhatKy_ViPham!C:C, "T1") - SUMIFS(NhatKy_ViPham!K:K, NhatKy_ViPham!E:E, "12_Anh_D", NhatKy_ViPham!F:F, B33, NhatKy_ViPham!C:C, "T1")</f>
        <v>100</v>
      </c>
      <c r="S33" s="7">
        <f>100 + SUMIFS(NhatKy_ViPham!J:J, NhatKy_ViPham!E:E, "12_Anh_D", NhatKy_ViPham!F:F, B33, NhatKy_ViPham!C:C, "T2") - SUMIFS(NhatKy_ViPham!K:K, NhatKy_ViPham!E:E, "12_Anh_D", NhatKy_ViPham!F:F, B33, NhatKy_ViPham!C:C, "T2")</f>
        <v>100</v>
      </c>
      <c r="T33" s="7">
        <f>100 + SUMIFS(NhatKy_ViPham!J:J, NhatKy_ViPham!E:E, "12_Anh_D", NhatKy_ViPham!F:F, B33, NhatKy_ViPham!C:C, "T3") - SUMIFS(NhatKy_ViPham!K:K, NhatKy_ViPham!E:E, "12_Anh_D", NhatKy_ViPham!F:F, B33, NhatKy_ViPham!C:C, "T3")</f>
        <v>100</v>
      </c>
      <c r="U33" s="7">
        <f>100 + SUMIFS(NhatKy_ViPham!J:J, NhatKy_ViPham!E:E, "12_Anh_D", NhatKy_ViPham!F:F, B33, NhatKy_ViPham!C:C, "T4") - SUMIFS(NhatKy_ViPham!K:K, NhatKy_ViPham!E:E, "12_Anh_D", NhatKy_ViPham!F:F, B33, NhatKy_ViPham!C:C, "T4")</f>
        <v>100</v>
      </c>
      <c r="V33" s="7">
        <f>100 + SUMIFS(NhatKy_ViPham!J:J, NhatKy_ViPham!E:E, "12_Anh_D", NhatKy_ViPham!F:F, B33, NhatKy_ViPham!C:C, "T5") - SUMIFS(NhatKy_ViPham!K:K, NhatKy_ViPham!E:E, "12_Anh_D", NhatKy_ViPham!F:F, B33, NhatKy_ViPham!C:C, "T5")</f>
        <v>100</v>
      </c>
      <c r="W33" s="7">
        <f>100 + SUMIFS(NhatKy_ViPham!J:J, NhatKy_ViPham!E:E, "12_Anh_D", NhatKy_ViPham!F:F, B33, NhatKy_ViPham!C:C, "T6") - SUMIFS(NhatKy_ViPham!K:K, NhatKy_ViPham!E:E, "12_Anh_D", NhatKy_ViPham!F:F, B33, NhatKy_ViPham!C:C, "T6")</f>
        <v>100</v>
      </c>
      <c r="X33" s="7">
        <f>100 + SUMIFS(NhatKy_ViPham!J:J, NhatKy_ViPham!E:E, "12_Anh_D", NhatKy_ViPham!F:F, B33, NhatKy_ViPham!C:C, "T7") - SUMIFS(NhatKy_ViPham!K:K, NhatKy_ViPham!E:E, "12_Anh_D", NhatKy_ViPham!F:F, B33, NhatKy_ViPham!C:C, "T7")</f>
        <v>100</v>
      </c>
      <c r="Y33" s="7">
        <f>100 + SUMIFS(NhatKy_ViPham!J:J, NhatKy_ViPham!E:E, "12_Anh_D", NhatKy_ViPham!F:F, B33, NhatKy_ViPham!C:C, "T8") - SUMIFS(NhatKy_ViPham!K:K, NhatKy_ViPham!E:E, "12_Anh_D", NhatKy_ViPham!F:F, B33, NhatKy_ViPham!C:C, "T8")</f>
        <v>100</v>
      </c>
      <c r="Z33" s="7">
        <f>100 + SUMIFS(NhatKy_ViPham!J:J, NhatKy_ViPham!E:E, "12_Anh_D", NhatKy_ViPham!F:F, B33, NhatKy_ViPham!C:C, "T9") - SUMIFS(NhatKy_ViPham!K:K, NhatKy_ViPham!E:E, "12_Anh_D", NhatKy_ViPham!F:F, B33, NhatKy_ViPham!C:C, "T9")</f>
        <v>100</v>
      </c>
      <c r="AA33" s="7">
        <f>100 + SUMIFS(NhatKy_ViPham!J:J, NhatKy_ViPham!E:E, "12_Anh_D", NhatKy_ViPham!F:F, B33, NhatKy_ViPham!C:C, "T10") - SUMIFS(NhatKy_ViPham!K:K, NhatKy_ViPham!E:E, "12_Anh_D", NhatKy_ViPham!F:F, B33, NhatKy_ViPham!C:C, "T10")</f>
        <v>100</v>
      </c>
      <c r="AB33" s="7">
        <f>100 + SUMIFS(NhatKy_ViPham!J:J, NhatKy_ViPham!E:E, "12_Anh_D", NhatKy_ViPham!F:F, B33, NhatKy_ViPham!C:C, "T11") - SUMIFS(NhatKy_ViPham!K:K, NhatKy_ViPham!E:E, "12_Anh_D", NhatKy_ViPham!F:F, B33, NhatKy_ViPham!C:C, "T11")</f>
        <v>100</v>
      </c>
      <c r="AC33" s="7">
        <f>100 + SUMIFS(NhatKy_ViPham!J:J, NhatKy_ViPham!E:E, "12_Anh_D", NhatKy_ViPham!F:F, B33, NhatKy_ViPham!C:C, "T12") - SUMIFS(NhatKy_ViPham!K:K, NhatKy_ViPham!E:E, "12_Anh_D", NhatKy_ViPham!F:F, B33, NhatKy_ViPham!C:C, "T12")</f>
        <v>100</v>
      </c>
      <c r="AD33" s="7">
        <f>100 + SUMIFS(NhatKy_ViPham!J:J, NhatKy_ViPham!E:E, "12_Anh_D", NhatKy_ViPham!F:F, B33, NhatKy_ViPham!C:C, "T13") - SUMIFS(NhatKy_ViPham!K:K, NhatKy_ViPham!E:E, "12_Anh_D", NhatKy_ViPham!F:F, B33, NhatKy_ViPham!C:C, "T13")</f>
        <v>100</v>
      </c>
      <c r="AE33" s="7">
        <f>100 + SUMIFS(NhatKy_ViPham!J:J, NhatKy_ViPham!E:E, "12_Anh_D", NhatKy_ViPham!F:F, B33, NhatKy_ViPham!C:C, "T14") - SUMIFS(NhatKy_ViPham!K:K, NhatKy_ViPham!E:E, "12_Anh_D", NhatKy_ViPham!F:F, B33, NhatKy_ViPham!C:C, "T14")</f>
        <v>100</v>
      </c>
      <c r="AF33" s="7">
        <f>100 + SUMIFS(NhatKy_ViPham!J:J, NhatKy_ViPham!E:E, "12_Anh_D", NhatKy_ViPham!F:F, B33, NhatKy_ViPham!C:C, "T15") - SUMIFS(NhatKy_ViPham!K:K, NhatKy_ViPham!E:E, "12_Anh_D", NhatKy_ViPham!F:F, B33, NhatKy_ViPham!C:C, "T15")</f>
        <v>100</v>
      </c>
      <c r="AG33" s="7">
        <f>100 + SUMIFS(NhatKy_ViPham!J:J, NhatKy_ViPham!E:E, "12_Anh_D", NhatKy_ViPham!F:F, B33, NhatKy_ViPham!C:C, "T16") - SUMIFS(NhatKy_ViPham!K:K, NhatKy_ViPham!E:E, "12_Anh_D", NhatKy_ViPham!F:F, B33, NhatKy_ViPham!C:C, "T16")</f>
        <v>100</v>
      </c>
      <c r="AH33" s="7">
        <f>100 + SUMIFS(NhatKy_ViPham!J:J, NhatKy_ViPham!E:E, "12_Anh_D", NhatKy_ViPham!F:F, B33, NhatKy_ViPham!C:C, "T17") - SUMIFS(NhatKy_ViPham!K:K, NhatKy_ViPham!E:E, "12_Anh_D", NhatKy_ViPham!F:F, B33, NhatKy_ViPham!C:C, "T17")</f>
        <v>100</v>
      </c>
      <c r="AI33" s="7">
        <f>100 + SUMIFS(NhatKy_ViPham!J:J, NhatKy_ViPham!E:E, "12_Anh_D", NhatKy_ViPham!F:F, B33, NhatKy_ViPham!C:C, "T18") - SUMIFS(NhatKy_ViPham!K:K, NhatKy_ViPham!E:E, "12_Anh_D", NhatKy_ViPham!F:F, B33, NhatKy_ViPham!C:C, "T18")</f>
        <v>100</v>
      </c>
      <c r="AJ33" s="7">
        <f>100 + SUMIFS(NhatKy_ViPham!J:J, NhatKy_ViPham!E:E, "12_Anh_D", NhatKy_ViPham!F:F, B33, NhatKy_ViPham!C:C, "T19") - SUMIFS(NhatKy_ViPham!K:K, NhatKy_ViPham!E:E, "12_Anh_D", NhatKy_ViPham!F:F, B33, NhatKy_ViPham!C:C, "T19")</f>
        <v>100</v>
      </c>
      <c r="AK33" s="7">
        <f>100 + SUMIFS(NhatKy_ViPham!J:J, NhatKy_ViPham!E:E, "12_Anh_D", NhatKy_ViPham!F:F, B33, NhatKy_ViPham!C:C, "T20") - SUMIFS(NhatKy_ViPham!K:K, NhatKy_ViPham!E:E, "12_Anh_D", NhatKy_ViPham!F:F, B33, NhatKy_ViPham!C:C, "T20")</f>
        <v>100</v>
      </c>
      <c r="AL33" s="7">
        <f>100 + SUMIFS(NhatKy_ViPham!J:J, NhatKy_ViPham!E:E, "12_Anh_D", NhatKy_ViPham!F:F, B33, NhatKy_ViPham!C:C, "T21") - SUMIFS(NhatKy_ViPham!K:K, NhatKy_ViPham!E:E, "12_Anh_D", NhatKy_ViPham!F:F, B33, NhatKy_ViPham!C:C, "T21")</f>
        <v>100</v>
      </c>
      <c r="AM33" s="7">
        <f>100 + SUMIFS(NhatKy_ViPham!J:J, NhatKy_ViPham!E:E, "12_Anh_D", NhatKy_ViPham!F:F, B33, NhatKy_ViPham!C:C, "T22") - SUMIFS(NhatKy_ViPham!K:K, NhatKy_ViPham!E:E, "12_Anh_D", NhatKy_ViPham!F:F, B33, NhatKy_ViPham!C:C, "T22")</f>
        <v>100</v>
      </c>
      <c r="AN33" s="7">
        <f>100 + SUMIFS(NhatKy_ViPham!J:J, NhatKy_ViPham!E:E, "12_Anh_D", NhatKy_ViPham!F:F, B33, NhatKy_ViPham!C:C, "T23") - SUMIFS(NhatKy_ViPham!K:K, NhatKy_ViPham!E:E, "12_Anh_D", NhatKy_ViPham!F:F, B33, NhatKy_ViPham!C:C, "T23")</f>
        <v>100</v>
      </c>
      <c r="AO33" s="7">
        <f>100 + SUMIFS(NhatKy_ViPham!J:J, NhatKy_ViPham!E:E, "12_Anh_D", NhatKy_ViPham!F:F, B33, NhatKy_ViPham!C:C, "T24") - SUMIFS(NhatKy_ViPham!K:K, NhatKy_ViPham!E:E, "12_Anh_D", NhatKy_ViPham!F:F, B33, NhatKy_ViPham!C:C, "T24")</f>
        <v>100</v>
      </c>
      <c r="AP33" s="7">
        <f>100 + SUMIFS(NhatKy_ViPham!J:J, NhatKy_ViPham!E:E, "12_Anh_D", NhatKy_ViPham!F:F, B33, NhatKy_ViPham!C:C, "T25") - SUMIFS(NhatKy_ViPham!K:K, NhatKy_ViPham!E:E, "12_Anh_D", NhatKy_ViPham!F:F, B33, NhatKy_ViPham!C:C, "T25")</f>
        <v>100</v>
      </c>
      <c r="AQ33" s="7">
        <f>100 + SUMIFS(NhatKy_ViPham!J:J, NhatKy_ViPham!E:E, "12_Anh_D", NhatKy_ViPham!F:F, B33, NhatKy_ViPham!C:C, "T26") - SUMIFS(NhatKy_ViPham!K:K, NhatKy_ViPham!E:E, "12_Anh_D", NhatKy_ViPham!F:F, B33, NhatKy_ViPham!C:C, "T26")</f>
        <v>100</v>
      </c>
      <c r="AR33" s="7">
        <f>100 + SUMIFS(NhatKy_ViPham!J:J, NhatKy_ViPham!E:E, "12_Anh_D", NhatKy_ViPham!F:F, B33, NhatKy_ViPham!C:C, "T27") - SUMIFS(NhatKy_ViPham!K:K, NhatKy_ViPham!E:E, "12_Anh_D", NhatKy_ViPham!F:F, B33, NhatKy_ViPham!C:C, "T27")</f>
        <v>100</v>
      </c>
      <c r="AS33" s="7">
        <f>100 + SUMIFS(NhatKy_ViPham!J:J, NhatKy_ViPham!E:E, "12_Anh_D", NhatKy_ViPham!F:F, B33, NhatKy_ViPham!C:C, "T28") - SUMIFS(NhatKy_ViPham!K:K, NhatKy_ViPham!E:E, "12_Anh_D", NhatKy_ViPham!F:F, B33, NhatKy_ViPham!C:C, "T28")</f>
        <v>100</v>
      </c>
      <c r="AT33" s="7">
        <f>100 + SUMIFS(NhatKy_ViPham!J:J, NhatKy_ViPham!E:E, "12_Anh_D", NhatKy_ViPham!F:F, B33, NhatKy_ViPham!C:C, "T29") - SUMIFS(NhatKy_ViPham!K:K, NhatKy_ViPham!E:E, "12_Anh_D", NhatKy_ViPham!F:F, B33, NhatKy_ViPham!C:C, "T29")</f>
        <v>100</v>
      </c>
      <c r="AU33" s="7">
        <f>100 + SUMIFS(NhatKy_ViPham!J:J, NhatKy_ViPham!E:E, "12_Anh_D", NhatKy_ViPham!F:F, B33, NhatKy_ViPham!C:C, "T30") - SUMIFS(NhatKy_ViPham!K:K, NhatKy_ViPham!E:E, "12_Anh_D", NhatKy_ViPham!F:F, B33, NhatKy_ViPham!C:C, "T30")</f>
        <v>100</v>
      </c>
      <c r="AV33" s="7">
        <f>100 + SUMIFS(NhatKy_ViPham!J:J, NhatKy_ViPham!E:E, "12_Anh_D", NhatKy_ViPham!F:F, B33, NhatKy_ViPham!C:C, "T31") - SUMIFS(NhatKy_ViPham!K:K, NhatKy_ViPham!E:E, "12_Anh_D", NhatKy_ViPham!F:F, B33, NhatKy_ViPham!C:C, "T31")</f>
        <v>100</v>
      </c>
      <c r="AW33" s="7">
        <f>100 + SUMIFS(NhatKy_ViPham!J:J, NhatKy_ViPham!E:E, "12_Anh_D", NhatKy_ViPham!F:F, B33, NhatKy_ViPham!C:C, "T32") - SUMIFS(NhatKy_ViPham!K:K, NhatKy_ViPham!E:E, "12_Anh_D", NhatKy_ViPham!F:F, B33, NhatKy_ViPham!C:C, "T32")</f>
        <v>100</v>
      </c>
      <c r="AX33" s="7">
        <f>100 + SUMIFS(NhatKy_ViPham!J:J, NhatKy_ViPham!E:E, "12_Anh_D", NhatKy_ViPham!F:F, B33, NhatKy_ViPham!C:C, "T33") - SUMIFS(NhatKy_ViPham!K:K, NhatKy_ViPham!E:E, "12_Anh_D", NhatKy_ViPham!F:F, B33, NhatKy_ViPham!C:C, "T33")</f>
        <v>100</v>
      </c>
      <c r="AY33" s="7">
        <f>100 + SUMIFS(NhatKy_ViPham!J:J, NhatKy_ViPham!E:E, "12_Anh_D", NhatKy_ViPham!F:F, B33, NhatKy_ViPham!C:C, "T34") - SUMIFS(NhatKy_ViPham!K:K, NhatKy_ViPham!E:E, "12_Anh_D", NhatKy_ViPham!F:F, B33, NhatKy_ViPham!C:C, "T34")</f>
        <v>100</v>
      </c>
      <c r="AZ33" s="7">
        <f>100 + SUMIFS(NhatKy_ViPham!J:J, NhatKy_ViPham!E:E, "12_Anh_D", NhatKy_ViPham!F:F, B33, NhatKy_ViPham!C:C, "T35") - SUMIFS(NhatKy_ViPham!K:K, NhatKy_ViPham!E:E, "12_Anh_D", NhatKy_ViPham!F:F, B33, NhatKy_ViPham!C:C, "T35")</f>
        <v>100</v>
      </c>
      <c r="BA33" s="12">
        <f t="shared" si="0"/>
        <v>100</v>
      </c>
      <c r="BB33" s="11" t="s">
        <v>430</v>
      </c>
      <c r="BC33" s="14" t="str">
        <f t="shared" si="1"/>
        <v>Tốt</v>
      </c>
      <c r="BD33" s="10" t="str">
        <f t="shared" si="2"/>
        <v>🟢 BÌNH THƯỜNG</v>
      </c>
    </row>
    <row r="34" spans="1:56" x14ac:dyDescent="0.25">
      <c r="A34" s="5">
        <v>26</v>
      </c>
      <c r="B34" s="15" t="s">
        <v>2832</v>
      </c>
      <c r="C34" s="5" t="s">
        <v>2299</v>
      </c>
      <c r="D34" s="5" t="s">
        <v>429</v>
      </c>
      <c r="E34" s="11" t="s">
        <v>430</v>
      </c>
      <c r="F34" s="6">
        <f>SUMIFS(NhatKy_ViPham!K:K, NhatKy_ViPham!E:E, "12_Anh_D", NhatKy_ViPham!F:F, B34, NhatKy_ViPham!H:H, "L01")</f>
        <v>0</v>
      </c>
      <c r="G34" s="6">
        <f>SUMIFS(NhatKy_ViPham!K:K, NhatKy_ViPham!E:E, "12_Anh_D", NhatKy_ViPham!F:F, B34, NhatKy_ViPham!H:H, "L02")</f>
        <v>0</v>
      </c>
      <c r="H34" s="6">
        <f>SUMIFS(NhatKy_ViPham!K:K, NhatKy_ViPham!E:E, "12_Anh_D", NhatKy_ViPham!F:F, B34, NhatKy_ViPham!H:H, "L03")</f>
        <v>0</v>
      </c>
      <c r="I34" s="6">
        <f>SUMIFS(NhatKy_ViPham!K:K, NhatKy_ViPham!E:E, "12_Anh_D", NhatKy_ViPham!F:F, B34, NhatKy_ViPham!H:H, "L04")</f>
        <v>0</v>
      </c>
      <c r="J34" s="6">
        <f>SUMIFS(NhatKy_ViPham!K:K, NhatKy_ViPham!E:E, "12_Anh_D", NhatKy_ViPham!F:F, B34, NhatKy_ViPham!H:H, "L05")</f>
        <v>0</v>
      </c>
      <c r="K34" s="6">
        <f>SUMIFS(NhatKy_ViPham!K:K, NhatKy_ViPham!E:E, "12_Anh_D", NhatKy_ViPham!F:F, B34, NhatKy_ViPham!H:H, "L06")</f>
        <v>0</v>
      </c>
      <c r="L34" s="6">
        <f>SUMIFS(NhatKy_ViPham!K:K, NhatKy_ViPham!E:E, "12_Anh_D", NhatKy_ViPham!F:F, B34, NhatKy_ViPham!H:H, "L07")</f>
        <v>0</v>
      </c>
      <c r="M34" s="6">
        <f>SUMIFS(NhatKy_ViPham!K:K, NhatKy_ViPham!E:E, "12_Anh_D", NhatKy_ViPham!F:F, B34, NhatKy_ViPham!H:H, "L08")</f>
        <v>0</v>
      </c>
      <c r="N34" s="6">
        <f>SUMIFS(NhatKy_ViPham!K:K, NhatKy_ViPham!E:E, "12_Anh_D", NhatKy_ViPham!F:F, B34, NhatKy_ViPham!H:H, "L09")</f>
        <v>0</v>
      </c>
      <c r="O34" s="6">
        <f>SUMIFS(NhatKy_ViPham!K:K, NhatKy_ViPham!E:E, "12_Anh_D", NhatKy_ViPham!F:F, B34, NhatKy_ViPham!H:H, "L10")</f>
        <v>0</v>
      </c>
      <c r="P34" s="12">
        <f>SUMIFS(NhatKy_ViPham!J:J, NhatKy_ViPham!E:E, "12_Anh_D", NhatKy_ViPham!F:F, B34)</f>
        <v>0</v>
      </c>
      <c r="Q34" s="13">
        <f>SUMIFS(NhatKy_ViPham!K:K, NhatKy_ViPham!E:E, "12_Anh_D", NhatKy_ViPham!F:F, B34)</f>
        <v>0</v>
      </c>
      <c r="R34" s="6">
        <f>100 + SUMIFS(NhatKy_ViPham!J:J, NhatKy_ViPham!E:E, "12_Anh_D", NhatKy_ViPham!F:F, B34, NhatKy_ViPham!C:C, "T1") - SUMIFS(NhatKy_ViPham!K:K, NhatKy_ViPham!E:E, "12_Anh_D", NhatKy_ViPham!F:F, B34, NhatKy_ViPham!C:C, "T1")</f>
        <v>100</v>
      </c>
      <c r="S34" s="6">
        <f>100 + SUMIFS(NhatKy_ViPham!J:J, NhatKy_ViPham!E:E, "12_Anh_D", NhatKy_ViPham!F:F, B34, NhatKy_ViPham!C:C, "T2") - SUMIFS(NhatKy_ViPham!K:K, NhatKy_ViPham!E:E, "12_Anh_D", NhatKy_ViPham!F:F, B34, NhatKy_ViPham!C:C, "T2")</f>
        <v>100</v>
      </c>
      <c r="T34" s="6">
        <f>100 + SUMIFS(NhatKy_ViPham!J:J, NhatKy_ViPham!E:E, "12_Anh_D", NhatKy_ViPham!F:F, B34, NhatKy_ViPham!C:C, "T3") - SUMIFS(NhatKy_ViPham!K:K, NhatKy_ViPham!E:E, "12_Anh_D", NhatKy_ViPham!F:F, B34, NhatKy_ViPham!C:C, "T3")</f>
        <v>100</v>
      </c>
      <c r="U34" s="6">
        <f>100 + SUMIFS(NhatKy_ViPham!J:J, NhatKy_ViPham!E:E, "12_Anh_D", NhatKy_ViPham!F:F, B34, NhatKy_ViPham!C:C, "T4") - SUMIFS(NhatKy_ViPham!K:K, NhatKy_ViPham!E:E, "12_Anh_D", NhatKy_ViPham!F:F, B34, NhatKy_ViPham!C:C, "T4")</f>
        <v>100</v>
      </c>
      <c r="V34" s="6">
        <f>100 + SUMIFS(NhatKy_ViPham!J:J, NhatKy_ViPham!E:E, "12_Anh_D", NhatKy_ViPham!F:F, B34, NhatKy_ViPham!C:C, "T5") - SUMIFS(NhatKy_ViPham!K:K, NhatKy_ViPham!E:E, "12_Anh_D", NhatKy_ViPham!F:F, B34, NhatKy_ViPham!C:C, "T5")</f>
        <v>100</v>
      </c>
      <c r="W34" s="6">
        <f>100 + SUMIFS(NhatKy_ViPham!J:J, NhatKy_ViPham!E:E, "12_Anh_D", NhatKy_ViPham!F:F, B34, NhatKy_ViPham!C:C, "T6") - SUMIFS(NhatKy_ViPham!K:K, NhatKy_ViPham!E:E, "12_Anh_D", NhatKy_ViPham!F:F, B34, NhatKy_ViPham!C:C, "T6")</f>
        <v>100</v>
      </c>
      <c r="X34" s="6">
        <f>100 + SUMIFS(NhatKy_ViPham!J:J, NhatKy_ViPham!E:E, "12_Anh_D", NhatKy_ViPham!F:F, B34, NhatKy_ViPham!C:C, "T7") - SUMIFS(NhatKy_ViPham!K:K, NhatKy_ViPham!E:E, "12_Anh_D", NhatKy_ViPham!F:F, B34, NhatKy_ViPham!C:C, "T7")</f>
        <v>100</v>
      </c>
      <c r="Y34" s="6">
        <f>100 + SUMIFS(NhatKy_ViPham!J:J, NhatKy_ViPham!E:E, "12_Anh_D", NhatKy_ViPham!F:F, B34, NhatKy_ViPham!C:C, "T8") - SUMIFS(NhatKy_ViPham!K:K, NhatKy_ViPham!E:E, "12_Anh_D", NhatKy_ViPham!F:F, B34, NhatKy_ViPham!C:C, "T8")</f>
        <v>100</v>
      </c>
      <c r="Z34" s="6">
        <f>100 + SUMIFS(NhatKy_ViPham!J:J, NhatKy_ViPham!E:E, "12_Anh_D", NhatKy_ViPham!F:F, B34, NhatKy_ViPham!C:C, "T9") - SUMIFS(NhatKy_ViPham!K:K, NhatKy_ViPham!E:E, "12_Anh_D", NhatKy_ViPham!F:F, B34, NhatKy_ViPham!C:C, "T9")</f>
        <v>100</v>
      </c>
      <c r="AA34" s="6">
        <f>100 + SUMIFS(NhatKy_ViPham!J:J, NhatKy_ViPham!E:E, "12_Anh_D", NhatKy_ViPham!F:F, B34, NhatKy_ViPham!C:C, "T10") - SUMIFS(NhatKy_ViPham!K:K, NhatKy_ViPham!E:E, "12_Anh_D", NhatKy_ViPham!F:F, B34, NhatKy_ViPham!C:C, "T10")</f>
        <v>100</v>
      </c>
      <c r="AB34" s="6">
        <f>100 + SUMIFS(NhatKy_ViPham!J:J, NhatKy_ViPham!E:E, "12_Anh_D", NhatKy_ViPham!F:F, B34, NhatKy_ViPham!C:C, "T11") - SUMIFS(NhatKy_ViPham!K:K, NhatKy_ViPham!E:E, "12_Anh_D", NhatKy_ViPham!F:F, B34, NhatKy_ViPham!C:C, "T11")</f>
        <v>100</v>
      </c>
      <c r="AC34" s="6">
        <f>100 + SUMIFS(NhatKy_ViPham!J:J, NhatKy_ViPham!E:E, "12_Anh_D", NhatKy_ViPham!F:F, B34, NhatKy_ViPham!C:C, "T12") - SUMIFS(NhatKy_ViPham!K:K, NhatKy_ViPham!E:E, "12_Anh_D", NhatKy_ViPham!F:F, B34, NhatKy_ViPham!C:C, "T12")</f>
        <v>100</v>
      </c>
      <c r="AD34" s="6">
        <f>100 + SUMIFS(NhatKy_ViPham!J:J, NhatKy_ViPham!E:E, "12_Anh_D", NhatKy_ViPham!F:F, B34, NhatKy_ViPham!C:C, "T13") - SUMIFS(NhatKy_ViPham!K:K, NhatKy_ViPham!E:E, "12_Anh_D", NhatKy_ViPham!F:F, B34, NhatKy_ViPham!C:C, "T13")</f>
        <v>100</v>
      </c>
      <c r="AE34" s="6">
        <f>100 + SUMIFS(NhatKy_ViPham!J:J, NhatKy_ViPham!E:E, "12_Anh_D", NhatKy_ViPham!F:F, B34, NhatKy_ViPham!C:C, "T14") - SUMIFS(NhatKy_ViPham!K:K, NhatKy_ViPham!E:E, "12_Anh_D", NhatKy_ViPham!F:F, B34, NhatKy_ViPham!C:C, "T14")</f>
        <v>100</v>
      </c>
      <c r="AF34" s="6">
        <f>100 + SUMIFS(NhatKy_ViPham!J:J, NhatKy_ViPham!E:E, "12_Anh_D", NhatKy_ViPham!F:F, B34, NhatKy_ViPham!C:C, "T15") - SUMIFS(NhatKy_ViPham!K:K, NhatKy_ViPham!E:E, "12_Anh_D", NhatKy_ViPham!F:F, B34, NhatKy_ViPham!C:C, "T15")</f>
        <v>100</v>
      </c>
      <c r="AG34" s="6">
        <f>100 + SUMIFS(NhatKy_ViPham!J:J, NhatKy_ViPham!E:E, "12_Anh_D", NhatKy_ViPham!F:F, B34, NhatKy_ViPham!C:C, "T16") - SUMIFS(NhatKy_ViPham!K:K, NhatKy_ViPham!E:E, "12_Anh_D", NhatKy_ViPham!F:F, B34, NhatKy_ViPham!C:C, "T16")</f>
        <v>100</v>
      </c>
      <c r="AH34" s="6">
        <f>100 + SUMIFS(NhatKy_ViPham!J:J, NhatKy_ViPham!E:E, "12_Anh_D", NhatKy_ViPham!F:F, B34, NhatKy_ViPham!C:C, "T17") - SUMIFS(NhatKy_ViPham!K:K, NhatKy_ViPham!E:E, "12_Anh_D", NhatKy_ViPham!F:F, B34, NhatKy_ViPham!C:C, "T17")</f>
        <v>100</v>
      </c>
      <c r="AI34" s="6">
        <f>100 + SUMIFS(NhatKy_ViPham!J:J, NhatKy_ViPham!E:E, "12_Anh_D", NhatKy_ViPham!F:F, B34, NhatKy_ViPham!C:C, "T18") - SUMIFS(NhatKy_ViPham!K:K, NhatKy_ViPham!E:E, "12_Anh_D", NhatKy_ViPham!F:F, B34, NhatKy_ViPham!C:C, "T18")</f>
        <v>100</v>
      </c>
      <c r="AJ34" s="6">
        <f>100 + SUMIFS(NhatKy_ViPham!J:J, NhatKy_ViPham!E:E, "12_Anh_D", NhatKy_ViPham!F:F, B34, NhatKy_ViPham!C:C, "T19") - SUMIFS(NhatKy_ViPham!K:K, NhatKy_ViPham!E:E, "12_Anh_D", NhatKy_ViPham!F:F, B34, NhatKy_ViPham!C:C, "T19")</f>
        <v>100</v>
      </c>
      <c r="AK34" s="6">
        <f>100 + SUMIFS(NhatKy_ViPham!J:J, NhatKy_ViPham!E:E, "12_Anh_D", NhatKy_ViPham!F:F, B34, NhatKy_ViPham!C:C, "T20") - SUMIFS(NhatKy_ViPham!K:K, NhatKy_ViPham!E:E, "12_Anh_D", NhatKy_ViPham!F:F, B34, NhatKy_ViPham!C:C, "T20")</f>
        <v>100</v>
      </c>
      <c r="AL34" s="6">
        <f>100 + SUMIFS(NhatKy_ViPham!J:J, NhatKy_ViPham!E:E, "12_Anh_D", NhatKy_ViPham!F:F, B34, NhatKy_ViPham!C:C, "T21") - SUMIFS(NhatKy_ViPham!K:K, NhatKy_ViPham!E:E, "12_Anh_D", NhatKy_ViPham!F:F, B34, NhatKy_ViPham!C:C, "T21")</f>
        <v>100</v>
      </c>
      <c r="AM34" s="6">
        <f>100 + SUMIFS(NhatKy_ViPham!J:J, NhatKy_ViPham!E:E, "12_Anh_D", NhatKy_ViPham!F:F, B34, NhatKy_ViPham!C:C, "T22") - SUMIFS(NhatKy_ViPham!K:K, NhatKy_ViPham!E:E, "12_Anh_D", NhatKy_ViPham!F:F, B34, NhatKy_ViPham!C:C, "T22")</f>
        <v>100</v>
      </c>
      <c r="AN34" s="6">
        <f>100 + SUMIFS(NhatKy_ViPham!J:J, NhatKy_ViPham!E:E, "12_Anh_D", NhatKy_ViPham!F:F, B34, NhatKy_ViPham!C:C, "T23") - SUMIFS(NhatKy_ViPham!K:K, NhatKy_ViPham!E:E, "12_Anh_D", NhatKy_ViPham!F:F, B34, NhatKy_ViPham!C:C, "T23")</f>
        <v>100</v>
      </c>
      <c r="AO34" s="6">
        <f>100 + SUMIFS(NhatKy_ViPham!J:J, NhatKy_ViPham!E:E, "12_Anh_D", NhatKy_ViPham!F:F, B34, NhatKy_ViPham!C:C, "T24") - SUMIFS(NhatKy_ViPham!K:K, NhatKy_ViPham!E:E, "12_Anh_D", NhatKy_ViPham!F:F, B34, NhatKy_ViPham!C:C, "T24")</f>
        <v>100</v>
      </c>
      <c r="AP34" s="6">
        <f>100 + SUMIFS(NhatKy_ViPham!J:J, NhatKy_ViPham!E:E, "12_Anh_D", NhatKy_ViPham!F:F, B34, NhatKy_ViPham!C:C, "T25") - SUMIFS(NhatKy_ViPham!K:K, NhatKy_ViPham!E:E, "12_Anh_D", NhatKy_ViPham!F:F, B34, NhatKy_ViPham!C:C, "T25")</f>
        <v>100</v>
      </c>
      <c r="AQ34" s="6">
        <f>100 + SUMIFS(NhatKy_ViPham!J:J, NhatKy_ViPham!E:E, "12_Anh_D", NhatKy_ViPham!F:F, B34, NhatKy_ViPham!C:C, "T26") - SUMIFS(NhatKy_ViPham!K:K, NhatKy_ViPham!E:E, "12_Anh_D", NhatKy_ViPham!F:F, B34, NhatKy_ViPham!C:C, "T26")</f>
        <v>100</v>
      </c>
      <c r="AR34" s="6">
        <f>100 + SUMIFS(NhatKy_ViPham!J:J, NhatKy_ViPham!E:E, "12_Anh_D", NhatKy_ViPham!F:F, B34, NhatKy_ViPham!C:C, "T27") - SUMIFS(NhatKy_ViPham!K:K, NhatKy_ViPham!E:E, "12_Anh_D", NhatKy_ViPham!F:F, B34, NhatKy_ViPham!C:C, "T27")</f>
        <v>100</v>
      </c>
      <c r="AS34" s="6">
        <f>100 + SUMIFS(NhatKy_ViPham!J:J, NhatKy_ViPham!E:E, "12_Anh_D", NhatKy_ViPham!F:F, B34, NhatKy_ViPham!C:C, "T28") - SUMIFS(NhatKy_ViPham!K:K, NhatKy_ViPham!E:E, "12_Anh_D", NhatKy_ViPham!F:F, B34, NhatKy_ViPham!C:C, "T28")</f>
        <v>100</v>
      </c>
      <c r="AT34" s="6">
        <f>100 + SUMIFS(NhatKy_ViPham!J:J, NhatKy_ViPham!E:E, "12_Anh_D", NhatKy_ViPham!F:F, B34, NhatKy_ViPham!C:C, "T29") - SUMIFS(NhatKy_ViPham!K:K, NhatKy_ViPham!E:E, "12_Anh_D", NhatKy_ViPham!F:F, B34, NhatKy_ViPham!C:C, "T29")</f>
        <v>100</v>
      </c>
      <c r="AU34" s="6">
        <f>100 + SUMIFS(NhatKy_ViPham!J:J, NhatKy_ViPham!E:E, "12_Anh_D", NhatKy_ViPham!F:F, B34, NhatKy_ViPham!C:C, "T30") - SUMIFS(NhatKy_ViPham!K:K, NhatKy_ViPham!E:E, "12_Anh_D", NhatKy_ViPham!F:F, B34, NhatKy_ViPham!C:C, "T30")</f>
        <v>100</v>
      </c>
      <c r="AV34" s="6">
        <f>100 + SUMIFS(NhatKy_ViPham!J:J, NhatKy_ViPham!E:E, "12_Anh_D", NhatKy_ViPham!F:F, B34, NhatKy_ViPham!C:C, "T31") - SUMIFS(NhatKy_ViPham!K:K, NhatKy_ViPham!E:E, "12_Anh_D", NhatKy_ViPham!F:F, B34, NhatKy_ViPham!C:C, "T31")</f>
        <v>100</v>
      </c>
      <c r="AW34" s="6">
        <f>100 + SUMIFS(NhatKy_ViPham!J:J, NhatKy_ViPham!E:E, "12_Anh_D", NhatKy_ViPham!F:F, B34, NhatKy_ViPham!C:C, "T32") - SUMIFS(NhatKy_ViPham!K:K, NhatKy_ViPham!E:E, "12_Anh_D", NhatKy_ViPham!F:F, B34, NhatKy_ViPham!C:C, "T32")</f>
        <v>100</v>
      </c>
      <c r="AX34" s="6">
        <f>100 + SUMIFS(NhatKy_ViPham!J:J, NhatKy_ViPham!E:E, "12_Anh_D", NhatKy_ViPham!F:F, B34, NhatKy_ViPham!C:C, "T33") - SUMIFS(NhatKy_ViPham!K:K, NhatKy_ViPham!E:E, "12_Anh_D", NhatKy_ViPham!F:F, B34, NhatKy_ViPham!C:C, "T33")</f>
        <v>100</v>
      </c>
      <c r="AY34" s="6">
        <f>100 + SUMIFS(NhatKy_ViPham!J:J, NhatKy_ViPham!E:E, "12_Anh_D", NhatKy_ViPham!F:F, B34, NhatKy_ViPham!C:C, "T34") - SUMIFS(NhatKy_ViPham!K:K, NhatKy_ViPham!E:E, "12_Anh_D", NhatKy_ViPham!F:F, B34, NhatKy_ViPham!C:C, "T34")</f>
        <v>100</v>
      </c>
      <c r="AZ34" s="6">
        <f>100 + SUMIFS(NhatKy_ViPham!J:J, NhatKy_ViPham!E:E, "12_Anh_D", NhatKy_ViPham!F:F, B34, NhatKy_ViPham!C:C, "T35") - SUMIFS(NhatKy_ViPham!K:K, NhatKy_ViPham!E:E, "12_Anh_D", NhatKy_ViPham!F:F, B34, NhatKy_ViPham!C:C, "T35")</f>
        <v>100</v>
      </c>
      <c r="BA34" s="12">
        <f t="shared" si="0"/>
        <v>100</v>
      </c>
      <c r="BB34" s="11" t="s">
        <v>430</v>
      </c>
      <c r="BC34" s="16" t="str">
        <f t="shared" si="1"/>
        <v>Tốt</v>
      </c>
      <c r="BD34" s="15" t="str">
        <f t="shared" si="2"/>
        <v>🟢 BÌNH THƯỜNG</v>
      </c>
    </row>
    <row r="35" spans="1:56" x14ac:dyDescent="0.25">
      <c r="A35" s="4">
        <v>27</v>
      </c>
      <c r="B35" s="10" t="s">
        <v>3057</v>
      </c>
      <c r="C35" s="4" t="s">
        <v>3058</v>
      </c>
      <c r="D35" s="4" t="s">
        <v>429</v>
      </c>
      <c r="E35" s="11" t="s">
        <v>430</v>
      </c>
      <c r="F35" s="7">
        <f>SUMIFS(NhatKy_ViPham!K:K, NhatKy_ViPham!E:E, "12_Anh_D", NhatKy_ViPham!F:F, B35, NhatKy_ViPham!H:H, "L01")</f>
        <v>0</v>
      </c>
      <c r="G35" s="7">
        <f>SUMIFS(NhatKy_ViPham!K:K, NhatKy_ViPham!E:E, "12_Anh_D", NhatKy_ViPham!F:F, B35, NhatKy_ViPham!H:H, "L02")</f>
        <v>0</v>
      </c>
      <c r="H35" s="7">
        <f>SUMIFS(NhatKy_ViPham!K:K, NhatKy_ViPham!E:E, "12_Anh_D", NhatKy_ViPham!F:F, B35, NhatKy_ViPham!H:H, "L03")</f>
        <v>0</v>
      </c>
      <c r="I35" s="7">
        <f>SUMIFS(NhatKy_ViPham!K:K, NhatKy_ViPham!E:E, "12_Anh_D", NhatKy_ViPham!F:F, B35, NhatKy_ViPham!H:H, "L04")</f>
        <v>0</v>
      </c>
      <c r="J35" s="7">
        <f>SUMIFS(NhatKy_ViPham!K:K, NhatKy_ViPham!E:E, "12_Anh_D", NhatKy_ViPham!F:F, B35, NhatKy_ViPham!H:H, "L05")</f>
        <v>0</v>
      </c>
      <c r="K35" s="7">
        <f>SUMIFS(NhatKy_ViPham!K:K, NhatKy_ViPham!E:E, "12_Anh_D", NhatKy_ViPham!F:F, B35, NhatKy_ViPham!H:H, "L06")</f>
        <v>0</v>
      </c>
      <c r="L35" s="7">
        <f>SUMIFS(NhatKy_ViPham!K:K, NhatKy_ViPham!E:E, "12_Anh_D", NhatKy_ViPham!F:F, B35, NhatKy_ViPham!H:H, "L07")</f>
        <v>0</v>
      </c>
      <c r="M35" s="7">
        <f>SUMIFS(NhatKy_ViPham!K:K, NhatKy_ViPham!E:E, "12_Anh_D", NhatKy_ViPham!F:F, B35, NhatKy_ViPham!H:H, "L08")</f>
        <v>0</v>
      </c>
      <c r="N35" s="7">
        <f>SUMIFS(NhatKy_ViPham!K:K, NhatKy_ViPham!E:E, "12_Anh_D", NhatKy_ViPham!F:F, B35, NhatKy_ViPham!H:H, "L09")</f>
        <v>0</v>
      </c>
      <c r="O35" s="7">
        <f>SUMIFS(NhatKy_ViPham!K:K, NhatKy_ViPham!E:E, "12_Anh_D", NhatKy_ViPham!F:F, B35, NhatKy_ViPham!H:H, "L10")</f>
        <v>0</v>
      </c>
      <c r="P35" s="12">
        <f>SUMIFS(NhatKy_ViPham!J:J, NhatKy_ViPham!E:E, "12_Anh_D", NhatKy_ViPham!F:F, B35)</f>
        <v>0</v>
      </c>
      <c r="Q35" s="13">
        <f>SUMIFS(NhatKy_ViPham!K:K, NhatKy_ViPham!E:E, "12_Anh_D", NhatKy_ViPham!F:F, B35)</f>
        <v>0</v>
      </c>
      <c r="R35" s="7">
        <f>100 + SUMIFS(NhatKy_ViPham!J:J, NhatKy_ViPham!E:E, "12_Anh_D", NhatKy_ViPham!F:F, B35, NhatKy_ViPham!C:C, "T1") - SUMIFS(NhatKy_ViPham!K:K, NhatKy_ViPham!E:E, "12_Anh_D", NhatKy_ViPham!F:F, B35, NhatKy_ViPham!C:C, "T1")</f>
        <v>100</v>
      </c>
      <c r="S35" s="7">
        <f>100 + SUMIFS(NhatKy_ViPham!J:J, NhatKy_ViPham!E:E, "12_Anh_D", NhatKy_ViPham!F:F, B35, NhatKy_ViPham!C:C, "T2") - SUMIFS(NhatKy_ViPham!K:K, NhatKy_ViPham!E:E, "12_Anh_D", NhatKy_ViPham!F:F, B35, NhatKy_ViPham!C:C, "T2")</f>
        <v>100</v>
      </c>
      <c r="T35" s="7">
        <f>100 + SUMIFS(NhatKy_ViPham!J:J, NhatKy_ViPham!E:E, "12_Anh_D", NhatKy_ViPham!F:F, B35, NhatKy_ViPham!C:C, "T3") - SUMIFS(NhatKy_ViPham!K:K, NhatKy_ViPham!E:E, "12_Anh_D", NhatKy_ViPham!F:F, B35, NhatKy_ViPham!C:C, "T3")</f>
        <v>100</v>
      </c>
      <c r="U35" s="7">
        <f>100 + SUMIFS(NhatKy_ViPham!J:J, NhatKy_ViPham!E:E, "12_Anh_D", NhatKy_ViPham!F:F, B35, NhatKy_ViPham!C:C, "T4") - SUMIFS(NhatKy_ViPham!K:K, NhatKy_ViPham!E:E, "12_Anh_D", NhatKy_ViPham!F:F, B35, NhatKy_ViPham!C:C, "T4")</f>
        <v>100</v>
      </c>
      <c r="V35" s="7">
        <f>100 + SUMIFS(NhatKy_ViPham!J:J, NhatKy_ViPham!E:E, "12_Anh_D", NhatKy_ViPham!F:F, B35, NhatKy_ViPham!C:C, "T5") - SUMIFS(NhatKy_ViPham!K:K, NhatKy_ViPham!E:E, "12_Anh_D", NhatKy_ViPham!F:F, B35, NhatKy_ViPham!C:C, "T5")</f>
        <v>100</v>
      </c>
      <c r="W35" s="7">
        <f>100 + SUMIFS(NhatKy_ViPham!J:J, NhatKy_ViPham!E:E, "12_Anh_D", NhatKy_ViPham!F:F, B35, NhatKy_ViPham!C:C, "T6") - SUMIFS(NhatKy_ViPham!K:K, NhatKy_ViPham!E:E, "12_Anh_D", NhatKy_ViPham!F:F, B35, NhatKy_ViPham!C:C, "T6")</f>
        <v>100</v>
      </c>
      <c r="X35" s="7">
        <f>100 + SUMIFS(NhatKy_ViPham!J:J, NhatKy_ViPham!E:E, "12_Anh_D", NhatKy_ViPham!F:F, B35, NhatKy_ViPham!C:C, "T7") - SUMIFS(NhatKy_ViPham!K:K, NhatKy_ViPham!E:E, "12_Anh_D", NhatKy_ViPham!F:F, B35, NhatKy_ViPham!C:C, "T7")</f>
        <v>100</v>
      </c>
      <c r="Y35" s="7">
        <f>100 + SUMIFS(NhatKy_ViPham!J:J, NhatKy_ViPham!E:E, "12_Anh_D", NhatKy_ViPham!F:F, B35, NhatKy_ViPham!C:C, "T8") - SUMIFS(NhatKy_ViPham!K:K, NhatKy_ViPham!E:E, "12_Anh_D", NhatKy_ViPham!F:F, B35, NhatKy_ViPham!C:C, "T8")</f>
        <v>100</v>
      </c>
      <c r="Z35" s="7">
        <f>100 + SUMIFS(NhatKy_ViPham!J:J, NhatKy_ViPham!E:E, "12_Anh_D", NhatKy_ViPham!F:F, B35, NhatKy_ViPham!C:C, "T9") - SUMIFS(NhatKy_ViPham!K:K, NhatKy_ViPham!E:E, "12_Anh_D", NhatKy_ViPham!F:F, B35, NhatKy_ViPham!C:C, "T9")</f>
        <v>100</v>
      </c>
      <c r="AA35" s="7">
        <f>100 + SUMIFS(NhatKy_ViPham!J:J, NhatKy_ViPham!E:E, "12_Anh_D", NhatKy_ViPham!F:F, B35, NhatKy_ViPham!C:C, "T10") - SUMIFS(NhatKy_ViPham!K:K, NhatKy_ViPham!E:E, "12_Anh_D", NhatKy_ViPham!F:F, B35, NhatKy_ViPham!C:C, "T10")</f>
        <v>100</v>
      </c>
      <c r="AB35" s="7">
        <f>100 + SUMIFS(NhatKy_ViPham!J:J, NhatKy_ViPham!E:E, "12_Anh_D", NhatKy_ViPham!F:F, B35, NhatKy_ViPham!C:C, "T11") - SUMIFS(NhatKy_ViPham!K:K, NhatKy_ViPham!E:E, "12_Anh_D", NhatKy_ViPham!F:F, B35, NhatKy_ViPham!C:C, "T11")</f>
        <v>100</v>
      </c>
      <c r="AC35" s="7">
        <f>100 + SUMIFS(NhatKy_ViPham!J:J, NhatKy_ViPham!E:E, "12_Anh_D", NhatKy_ViPham!F:F, B35, NhatKy_ViPham!C:C, "T12") - SUMIFS(NhatKy_ViPham!K:K, NhatKy_ViPham!E:E, "12_Anh_D", NhatKy_ViPham!F:F, B35, NhatKy_ViPham!C:C, "T12")</f>
        <v>100</v>
      </c>
      <c r="AD35" s="7">
        <f>100 + SUMIFS(NhatKy_ViPham!J:J, NhatKy_ViPham!E:E, "12_Anh_D", NhatKy_ViPham!F:F, B35, NhatKy_ViPham!C:C, "T13") - SUMIFS(NhatKy_ViPham!K:K, NhatKy_ViPham!E:E, "12_Anh_D", NhatKy_ViPham!F:F, B35, NhatKy_ViPham!C:C, "T13")</f>
        <v>100</v>
      </c>
      <c r="AE35" s="7">
        <f>100 + SUMIFS(NhatKy_ViPham!J:J, NhatKy_ViPham!E:E, "12_Anh_D", NhatKy_ViPham!F:F, B35, NhatKy_ViPham!C:C, "T14") - SUMIFS(NhatKy_ViPham!K:K, NhatKy_ViPham!E:E, "12_Anh_D", NhatKy_ViPham!F:F, B35, NhatKy_ViPham!C:C, "T14")</f>
        <v>100</v>
      </c>
      <c r="AF35" s="7">
        <f>100 + SUMIFS(NhatKy_ViPham!J:J, NhatKy_ViPham!E:E, "12_Anh_D", NhatKy_ViPham!F:F, B35, NhatKy_ViPham!C:C, "T15") - SUMIFS(NhatKy_ViPham!K:K, NhatKy_ViPham!E:E, "12_Anh_D", NhatKy_ViPham!F:F, B35, NhatKy_ViPham!C:C, "T15")</f>
        <v>100</v>
      </c>
      <c r="AG35" s="7">
        <f>100 + SUMIFS(NhatKy_ViPham!J:J, NhatKy_ViPham!E:E, "12_Anh_D", NhatKy_ViPham!F:F, B35, NhatKy_ViPham!C:C, "T16") - SUMIFS(NhatKy_ViPham!K:K, NhatKy_ViPham!E:E, "12_Anh_D", NhatKy_ViPham!F:F, B35, NhatKy_ViPham!C:C, "T16")</f>
        <v>100</v>
      </c>
      <c r="AH35" s="7">
        <f>100 + SUMIFS(NhatKy_ViPham!J:J, NhatKy_ViPham!E:E, "12_Anh_D", NhatKy_ViPham!F:F, B35, NhatKy_ViPham!C:C, "T17") - SUMIFS(NhatKy_ViPham!K:K, NhatKy_ViPham!E:E, "12_Anh_D", NhatKy_ViPham!F:F, B35, NhatKy_ViPham!C:C, "T17")</f>
        <v>100</v>
      </c>
      <c r="AI35" s="7">
        <f>100 + SUMIFS(NhatKy_ViPham!J:J, NhatKy_ViPham!E:E, "12_Anh_D", NhatKy_ViPham!F:F, B35, NhatKy_ViPham!C:C, "T18") - SUMIFS(NhatKy_ViPham!K:K, NhatKy_ViPham!E:E, "12_Anh_D", NhatKy_ViPham!F:F, B35, NhatKy_ViPham!C:C, "T18")</f>
        <v>100</v>
      </c>
      <c r="AJ35" s="7">
        <f>100 + SUMIFS(NhatKy_ViPham!J:J, NhatKy_ViPham!E:E, "12_Anh_D", NhatKy_ViPham!F:F, B35, NhatKy_ViPham!C:C, "T19") - SUMIFS(NhatKy_ViPham!K:K, NhatKy_ViPham!E:E, "12_Anh_D", NhatKy_ViPham!F:F, B35, NhatKy_ViPham!C:C, "T19")</f>
        <v>100</v>
      </c>
      <c r="AK35" s="7">
        <f>100 + SUMIFS(NhatKy_ViPham!J:J, NhatKy_ViPham!E:E, "12_Anh_D", NhatKy_ViPham!F:F, B35, NhatKy_ViPham!C:C, "T20") - SUMIFS(NhatKy_ViPham!K:K, NhatKy_ViPham!E:E, "12_Anh_D", NhatKy_ViPham!F:F, B35, NhatKy_ViPham!C:C, "T20")</f>
        <v>100</v>
      </c>
      <c r="AL35" s="7">
        <f>100 + SUMIFS(NhatKy_ViPham!J:J, NhatKy_ViPham!E:E, "12_Anh_D", NhatKy_ViPham!F:F, B35, NhatKy_ViPham!C:C, "T21") - SUMIFS(NhatKy_ViPham!K:K, NhatKy_ViPham!E:E, "12_Anh_D", NhatKy_ViPham!F:F, B35, NhatKy_ViPham!C:C, "T21")</f>
        <v>100</v>
      </c>
      <c r="AM35" s="7">
        <f>100 + SUMIFS(NhatKy_ViPham!J:J, NhatKy_ViPham!E:E, "12_Anh_D", NhatKy_ViPham!F:F, B35, NhatKy_ViPham!C:C, "T22") - SUMIFS(NhatKy_ViPham!K:K, NhatKy_ViPham!E:E, "12_Anh_D", NhatKy_ViPham!F:F, B35, NhatKy_ViPham!C:C, "T22")</f>
        <v>100</v>
      </c>
      <c r="AN35" s="7">
        <f>100 + SUMIFS(NhatKy_ViPham!J:J, NhatKy_ViPham!E:E, "12_Anh_D", NhatKy_ViPham!F:F, B35, NhatKy_ViPham!C:C, "T23") - SUMIFS(NhatKy_ViPham!K:K, NhatKy_ViPham!E:E, "12_Anh_D", NhatKy_ViPham!F:F, B35, NhatKy_ViPham!C:C, "T23")</f>
        <v>100</v>
      </c>
      <c r="AO35" s="7">
        <f>100 + SUMIFS(NhatKy_ViPham!J:J, NhatKy_ViPham!E:E, "12_Anh_D", NhatKy_ViPham!F:F, B35, NhatKy_ViPham!C:C, "T24") - SUMIFS(NhatKy_ViPham!K:K, NhatKy_ViPham!E:E, "12_Anh_D", NhatKy_ViPham!F:F, B35, NhatKy_ViPham!C:C, "T24")</f>
        <v>100</v>
      </c>
      <c r="AP35" s="7">
        <f>100 + SUMIFS(NhatKy_ViPham!J:J, NhatKy_ViPham!E:E, "12_Anh_D", NhatKy_ViPham!F:F, B35, NhatKy_ViPham!C:C, "T25") - SUMIFS(NhatKy_ViPham!K:K, NhatKy_ViPham!E:E, "12_Anh_D", NhatKy_ViPham!F:F, B35, NhatKy_ViPham!C:C, "T25")</f>
        <v>100</v>
      </c>
      <c r="AQ35" s="7">
        <f>100 + SUMIFS(NhatKy_ViPham!J:J, NhatKy_ViPham!E:E, "12_Anh_D", NhatKy_ViPham!F:F, B35, NhatKy_ViPham!C:C, "T26") - SUMIFS(NhatKy_ViPham!K:K, NhatKy_ViPham!E:E, "12_Anh_D", NhatKy_ViPham!F:F, B35, NhatKy_ViPham!C:C, "T26")</f>
        <v>100</v>
      </c>
      <c r="AR35" s="7">
        <f>100 + SUMIFS(NhatKy_ViPham!J:J, NhatKy_ViPham!E:E, "12_Anh_D", NhatKy_ViPham!F:F, B35, NhatKy_ViPham!C:C, "T27") - SUMIFS(NhatKy_ViPham!K:K, NhatKy_ViPham!E:E, "12_Anh_D", NhatKy_ViPham!F:F, B35, NhatKy_ViPham!C:C, "T27")</f>
        <v>100</v>
      </c>
      <c r="AS35" s="7">
        <f>100 + SUMIFS(NhatKy_ViPham!J:J, NhatKy_ViPham!E:E, "12_Anh_D", NhatKy_ViPham!F:F, B35, NhatKy_ViPham!C:C, "T28") - SUMIFS(NhatKy_ViPham!K:K, NhatKy_ViPham!E:E, "12_Anh_D", NhatKy_ViPham!F:F, B35, NhatKy_ViPham!C:C, "T28")</f>
        <v>100</v>
      </c>
      <c r="AT35" s="7">
        <f>100 + SUMIFS(NhatKy_ViPham!J:J, NhatKy_ViPham!E:E, "12_Anh_D", NhatKy_ViPham!F:F, B35, NhatKy_ViPham!C:C, "T29") - SUMIFS(NhatKy_ViPham!K:K, NhatKy_ViPham!E:E, "12_Anh_D", NhatKy_ViPham!F:F, B35, NhatKy_ViPham!C:C, "T29")</f>
        <v>100</v>
      </c>
      <c r="AU35" s="7">
        <f>100 + SUMIFS(NhatKy_ViPham!J:J, NhatKy_ViPham!E:E, "12_Anh_D", NhatKy_ViPham!F:F, B35, NhatKy_ViPham!C:C, "T30") - SUMIFS(NhatKy_ViPham!K:K, NhatKy_ViPham!E:E, "12_Anh_D", NhatKy_ViPham!F:F, B35, NhatKy_ViPham!C:C, "T30")</f>
        <v>100</v>
      </c>
      <c r="AV35" s="7">
        <f>100 + SUMIFS(NhatKy_ViPham!J:J, NhatKy_ViPham!E:E, "12_Anh_D", NhatKy_ViPham!F:F, B35, NhatKy_ViPham!C:C, "T31") - SUMIFS(NhatKy_ViPham!K:K, NhatKy_ViPham!E:E, "12_Anh_D", NhatKy_ViPham!F:F, B35, NhatKy_ViPham!C:C, "T31")</f>
        <v>100</v>
      </c>
      <c r="AW35" s="7">
        <f>100 + SUMIFS(NhatKy_ViPham!J:J, NhatKy_ViPham!E:E, "12_Anh_D", NhatKy_ViPham!F:F, B35, NhatKy_ViPham!C:C, "T32") - SUMIFS(NhatKy_ViPham!K:K, NhatKy_ViPham!E:E, "12_Anh_D", NhatKy_ViPham!F:F, B35, NhatKy_ViPham!C:C, "T32")</f>
        <v>100</v>
      </c>
      <c r="AX35" s="7">
        <f>100 + SUMIFS(NhatKy_ViPham!J:J, NhatKy_ViPham!E:E, "12_Anh_D", NhatKy_ViPham!F:F, B35, NhatKy_ViPham!C:C, "T33") - SUMIFS(NhatKy_ViPham!K:K, NhatKy_ViPham!E:E, "12_Anh_D", NhatKy_ViPham!F:F, B35, NhatKy_ViPham!C:C, "T33")</f>
        <v>100</v>
      </c>
      <c r="AY35" s="7">
        <f>100 + SUMIFS(NhatKy_ViPham!J:J, NhatKy_ViPham!E:E, "12_Anh_D", NhatKy_ViPham!F:F, B35, NhatKy_ViPham!C:C, "T34") - SUMIFS(NhatKy_ViPham!K:K, NhatKy_ViPham!E:E, "12_Anh_D", NhatKy_ViPham!F:F, B35, NhatKy_ViPham!C:C, "T34")</f>
        <v>100</v>
      </c>
      <c r="AZ35" s="7">
        <f>100 + SUMIFS(NhatKy_ViPham!J:J, NhatKy_ViPham!E:E, "12_Anh_D", NhatKy_ViPham!F:F, B35, NhatKy_ViPham!C:C, "T35") - SUMIFS(NhatKy_ViPham!K:K, NhatKy_ViPham!E:E, "12_Anh_D", NhatKy_ViPham!F:F, B35, NhatKy_ViPham!C:C, "T35")</f>
        <v>100</v>
      </c>
      <c r="BA35" s="12">
        <f t="shared" si="0"/>
        <v>100</v>
      </c>
      <c r="BB35" s="11" t="s">
        <v>430</v>
      </c>
      <c r="BC35" s="14" t="str">
        <f t="shared" si="1"/>
        <v>Tốt</v>
      </c>
      <c r="BD35" s="10" t="str">
        <f t="shared" si="2"/>
        <v>🟢 BÌNH THƯỜNG</v>
      </c>
    </row>
    <row r="36" spans="1:56" x14ac:dyDescent="0.25">
      <c r="A36" s="5">
        <v>28</v>
      </c>
      <c r="B36" s="15" t="s">
        <v>3059</v>
      </c>
      <c r="C36" s="5" t="s">
        <v>2882</v>
      </c>
      <c r="D36" s="5" t="s">
        <v>429</v>
      </c>
      <c r="E36" s="11" t="s">
        <v>430</v>
      </c>
      <c r="F36" s="6">
        <f>SUMIFS(NhatKy_ViPham!K:K, NhatKy_ViPham!E:E, "12_Anh_D", NhatKy_ViPham!F:F, B36, NhatKy_ViPham!H:H, "L01")</f>
        <v>0</v>
      </c>
      <c r="G36" s="6">
        <f>SUMIFS(NhatKy_ViPham!K:K, NhatKy_ViPham!E:E, "12_Anh_D", NhatKy_ViPham!F:F, B36, NhatKy_ViPham!H:H, "L02")</f>
        <v>0</v>
      </c>
      <c r="H36" s="6">
        <f>SUMIFS(NhatKy_ViPham!K:K, NhatKy_ViPham!E:E, "12_Anh_D", NhatKy_ViPham!F:F, B36, NhatKy_ViPham!H:H, "L03")</f>
        <v>0</v>
      </c>
      <c r="I36" s="6">
        <f>SUMIFS(NhatKy_ViPham!K:K, NhatKy_ViPham!E:E, "12_Anh_D", NhatKy_ViPham!F:F, B36, NhatKy_ViPham!H:H, "L04")</f>
        <v>0</v>
      </c>
      <c r="J36" s="6">
        <f>SUMIFS(NhatKy_ViPham!K:K, NhatKy_ViPham!E:E, "12_Anh_D", NhatKy_ViPham!F:F, B36, NhatKy_ViPham!H:H, "L05")</f>
        <v>0</v>
      </c>
      <c r="K36" s="6">
        <f>SUMIFS(NhatKy_ViPham!K:K, NhatKy_ViPham!E:E, "12_Anh_D", NhatKy_ViPham!F:F, B36, NhatKy_ViPham!H:H, "L06")</f>
        <v>0</v>
      </c>
      <c r="L36" s="6">
        <f>SUMIFS(NhatKy_ViPham!K:K, NhatKy_ViPham!E:E, "12_Anh_D", NhatKy_ViPham!F:F, B36, NhatKy_ViPham!H:H, "L07")</f>
        <v>0</v>
      </c>
      <c r="M36" s="6">
        <f>SUMIFS(NhatKy_ViPham!K:K, NhatKy_ViPham!E:E, "12_Anh_D", NhatKy_ViPham!F:F, B36, NhatKy_ViPham!H:H, "L08")</f>
        <v>0</v>
      </c>
      <c r="N36" s="6">
        <f>SUMIFS(NhatKy_ViPham!K:K, NhatKy_ViPham!E:E, "12_Anh_D", NhatKy_ViPham!F:F, B36, NhatKy_ViPham!H:H, "L09")</f>
        <v>0</v>
      </c>
      <c r="O36" s="6">
        <f>SUMIFS(NhatKy_ViPham!K:K, NhatKy_ViPham!E:E, "12_Anh_D", NhatKy_ViPham!F:F, B36, NhatKy_ViPham!H:H, "L10")</f>
        <v>0</v>
      </c>
      <c r="P36" s="12">
        <f>SUMIFS(NhatKy_ViPham!J:J, NhatKy_ViPham!E:E, "12_Anh_D", NhatKy_ViPham!F:F, B36)</f>
        <v>0</v>
      </c>
      <c r="Q36" s="13">
        <f>SUMIFS(NhatKy_ViPham!K:K, NhatKy_ViPham!E:E, "12_Anh_D", NhatKy_ViPham!F:F, B36)</f>
        <v>0</v>
      </c>
      <c r="R36" s="6">
        <f>100 + SUMIFS(NhatKy_ViPham!J:J, NhatKy_ViPham!E:E, "12_Anh_D", NhatKy_ViPham!F:F, B36, NhatKy_ViPham!C:C, "T1") - SUMIFS(NhatKy_ViPham!K:K, NhatKy_ViPham!E:E, "12_Anh_D", NhatKy_ViPham!F:F, B36, NhatKy_ViPham!C:C, "T1")</f>
        <v>100</v>
      </c>
      <c r="S36" s="6">
        <f>100 + SUMIFS(NhatKy_ViPham!J:J, NhatKy_ViPham!E:E, "12_Anh_D", NhatKy_ViPham!F:F, B36, NhatKy_ViPham!C:C, "T2") - SUMIFS(NhatKy_ViPham!K:K, NhatKy_ViPham!E:E, "12_Anh_D", NhatKy_ViPham!F:F, B36, NhatKy_ViPham!C:C, "T2")</f>
        <v>100</v>
      </c>
      <c r="T36" s="6">
        <f>100 + SUMIFS(NhatKy_ViPham!J:J, NhatKy_ViPham!E:E, "12_Anh_D", NhatKy_ViPham!F:F, B36, NhatKy_ViPham!C:C, "T3") - SUMIFS(NhatKy_ViPham!K:K, NhatKy_ViPham!E:E, "12_Anh_D", NhatKy_ViPham!F:F, B36, NhatKy_ViPham!C:C, "T3")</f>
        <v>100</v>
      </c>
      <c r="U36" s="6">
        <f>100 + SUMIFS(NhatKy_ViPham!J:J, NhatKy_ViPham!E:E, "12_Anh_D", NhatKy_ViPham!F:F, B36, NhatKy_ViPham!C:C, "T4") - SUMIFS(NhatKy_ViPham!K:K, NhatKy_ViPham!E:E, "12_Anh_D", NhatKy_ViPham!F:F, B36, NhatKy_ViPham!C:C, "T4")</f>
        <v>100</v>
      </c>
      <c r="V36" s="6">
        <f>100 + SUMIFS(NhatKy_ViPham!J:J, NhatKy_ViPham!E:E, "12_Anh_D", NhatKy_ViPham!F:F, B36, NhatKy_ViPham!C:C, "T5") - SUMIFS(NhatKy_ViPham!K:K, NhatKy_ViPham!E:E, "12_Anh_D", NhatKy_ViPham!F:F, B36, NhatKy_ViPham!C:C, "T5")</f>
        <v>100</v>
      </c>
      <c r="W36" s="6">
        <f>100 + SUMIFS(NhatKy_ViPham!J:J, NhatKy_ViPham!E:E, "12_Anh_D", NhatKy_ViPham!F:F, B36, NhatKy_ViPham!C:C, "T6") - SUMIFS(NhatKy_ViPham!K:K, NhatKy_ViPham!E:E, "12_Anh_D", NhatKy_ViPham!F:F, B36, NhatKy_ViPham!C:C, "T6")</f>
        <v>100</v>
      </c>
      <c r="X36" s="6">
        <f>100 + SUMIFS(NhatKy_ViPham!J:J, NhatKy_ViPham!E:E, "12_Anh_D", NhatKy_ViPham!F:F, B36, NhatKy_ViPham!C:C, "T7") - SUMIFS(NhatKy_ViPham!K:K, NhatKy_ViPham!E:E, "12_Anh_D", NhatKy_ViPham!F:F, B36, NhatKy_ViPham!C:C, "T7")</f>
        <v>100</v>
      </c>
      <c r="Y36" s="6">
        <f>100 + SUMIFS(NhatKy_ViPham!J:J, NhatKy_ViPham!E:E, "12_Anh_D", NhatKy_ViPham!F:F, B36, NhatKy_ViPham!C:C, "T8") - SUMIFS(NhatKy_ViPham!K:K, NhatKy_ViPham!E:E, "12_Anh_D", NhatKy_ViPham!F:F, B36, NhatKy_ViPham!C:C, "T8")</f>
        <v>100</v>
      </c>
      <c r="Z36" s="6">
        <f>100 + SUMIFS(NhatKy_ViPham!J:J, NhatKy_ViPham!E:E, "12_Anh_D", NhatKy_ViPham!F:F, B36, NhatKy_ViPham!C:C, "T9") - SUMIFS(NhatKy_ViPham!K:K, NhatKy_ViPham!E:E, "12_Anh_D", NhatKy_ViPham!F:F, B36, NhatKy_ViPham!C:C, "T9")</f>
        <v>100</v>
      </c>
      <c r="AA36" s="6">
        <f>100 + SUMIFS(NhatKy_ViPham!J:J, NhatKy_ViPham!E:E, "12_Anh_D", NhatKy_ViPham!F:F, B36, NhatKy_ViPham!C:C, "T10") - SUMIFS(NhatKy_ViPham!K:K, NhatKy_ViPham!E:E, "12_Anh_D", NhatKy_ViPham!F:F, B36, NhatKy_ViPham!C:C, "T10")</f>
        <v>100</v>
      </c>
      <c r="AB36" s="6">
        <f>100 + SUMIFS(NhatKy_ViPham!J:J, NhatKy_ViPham!E:E, "12_Anh_D", NhatKy_ViPham!F:F, B36, NhatKy_ViPham!C:C, "T11") - SUMIFS(NhatKy_ViPham!K:K, NhatKy_ViPham!E:E, "12_Anh_D", NhatKy_ViPham!F:F, B36, NhatKy_ViPham!C:C, "T11")</f>
        <v>100</v>
      </c>
      <c r="AC36" s="6">
        <f>100 + SUMIFS(NhatKy_ViPham!J:J, NhatKy_ViPham!E:E, "12_Anh_D", NhatKy_ViPham!F:F, B36, NhatKy_ViPham!C:C, "T12") - SUMIFS(NhatKy_ViPham!K:K, NhatKy_ViPham!E:E, "12_Anh_D", NhatKy_ViPham!F:F, B36, NhatKy_ViPham!C:C, "T12")</f>
        <v>100</v>
      </c>
      <c r="AD36" s="6">
        <f>100 + SUMIFS(NhatKy_ViPham!J:J, NhatKy_ViPham!E:E, "12_Anh_D", NhatKy_ViPham!F:F, B36, NhatKy_ViPham!C:C, "T13") - SUMIFS(NhatKy_ViPham!K:K, NhatKy_ViPham!E:E, "12_Anh_D", NhatKy_ViPham!F:F, B36, NhatKy_ViPham!C:C, "T13")</f>
        <v>100</v>
      </c>
      <c r="AE36" s="6">
        <f>100 + SUMIFS(NhatKy_ViPham!J:J, NhatKy_ViPham!E:E, "12_Anh_D", NhatKy_ViPham!F:F, B36, NhatKy_ViPham!C:C, "T14") - SUMIFS(NhatKy_ViPham!K:K, NhatKy_ViPham!E:E, "12_Anh_D", NhatKy_ViPham!F:F, B36, NhatKy_ViPham!C:C, "T14")</f>
        <v>100</v>
      </c>
      <c r="AF36" s="6">
        <f>100 + SUMIFS(NhatKy_ViPham!J:J, NhatKy_ViPham!E:E, "12_Anh_D", NhatKy_ViPham!F:F, B36, NhatKy_ViPham!C:C, "T15") - SUMIFS(NhatKy_ViPham!K:K, NhatKy_ViPham!E:E, "12_Anh_D", NhatKy_ViPham!F:F, B36, NhatKy_ViPham!C:C, "T15")</f>
        <v>100</v>
      </c>
      <c r="AG36" s="6">
        <f>100 + SUMIFS(NhatKy_ViPham!J:J, NhatKy_ViPham!E:E, "12_Anh_D", NhatKy_ViPham!F:F, B36, NhatKy_ViPham!C:C, "T16") - SUMIFS(NhatKy_ViPham!K:K, NhatKy_ViPham!E:E, "12_Anh_D", NhatKy_ViPham!F:F, B36, NhatKy_ViPham!C:C, "T16")</f>
        <v>100</v>
      </c>
      <c r="AH36" s="6">
        <f>100 + SUMIFS(NhatKy_ViPham!J:J, NhatKy_ViPham!E:E, "12_Anh_D", NhatKy_ViPham!F:F, B36, NhatKy_ViPham!C:C, "T17") - SUMIFS(NhatKy_ViPham!K:K, NhatKy_ViPham!E:E, "12_Anh_D", NhatKy_ViPham!F:F, B36, NhatKy_ViPham!C:C, "T17")</f>
        <v>100</v>
      </c>
      <c r="AI36" s="6">
        <f>100 + SUMIFS(NhatKy_ViPham!J:J, NhatKy_ViPham!E:E, "12_Anh_D", NhatKy_ViPham!F:F, B36, NhatKy_ViPham!C:C, "T18") - SUMIFS(NhatKy_ViPham!K:K, NhatKy_ViPham!E:E, "12_Anh_D", NhatKy_ViPham!F:F, B36, NhatKy_ViPham!C:C, "T18")</f>
        <v>100</v>
      </c>
      <c r="AJ36" s="6">
        <f>100 + SUMIFS(NhatKy_ViPham!J:J, NhatKy_ViPham!E:E, "12_Anh_D", NhatKy_ViPham!F:F, B36, NhatKy_ViPham!C:C, "T19") - SUMIFS(NhatKy_ViPham!K:K, NhatKy_ViPham!E:E, "12_Anh_D", NhatKy_ViPham!F:F, B36, NhatKy_ViPham!C:C, "T19")</f>
        <v>100</v>
      </c>
      <c r="AK36" s="6">
        <f>100 + SUMIFS(NhatKy_ViPham!J:J, NhatKy_ViPham!E:E, "12_Anh_D", NhatKy_ViPham!F:F, B36, NhatKy_ViPham!C:C, "T20") - SUMIFS(NhatKy_ViPham!K:K, NhatKy_ViPham!E:E, "12_Anh_D", NhatKy_ViPham!F:F, B36, NhatKy_ViPham!C:C, "T20")</f>
        <v>100</v>
      </c>
      <c r="AL36" s="6">
        <f>100 + SUMIFS(NhatKy_ViPham!J:J, NhatKy_ViPham!E:E, "12_Anh_D", NhatKy_ViPham!F:F, B36, NhatKy_ViPham!C:C, "T21") - SUMIFS(NhatKy_ViPham!K:K, NhatKy_ViPham!E:E, "12_Anh_D", NhatKy_ViPham!F:F, B36, NhatKy_ViPham!C:C, "T21")</f>
        <v>100</v>
      </c>
      <c r="AM36" s="6">
        <f>100 + SUMIFS(NhatKy_ViPham!J:J, NhatKy_ViPham!E:E, "12_Anh_D", NhatKy_ViPham!F:F, B36, NhatKy_ViPham!C:C, "T22") - SUMIFS(NhatKy_ViPham!K:K, NhatKy_ViPham!E:E, "12_Anh_D", NhatKy_ViPham!F:F, B36, NhatKy_ViPham!C:C, "T22")</f>
        <v>100</v>
      </c>
      <c r="AN36" s="6">
        <f>100 + SUMIFS(NhatKy_ViPham!J:J, NhatKy_ViPham!E:E, "12_Anh_D", NhatKy_ViPham!F:F, B36, NhatKy_ViPham!C:C, "T23") - SUMIFS(NhatKy_ViPham!K:K, NhatKy_ViPham!E:E, "12_Anh_D", NhatKy_ViPham!F:F, B36, NhatKy_ViPham!C:C, "T23")</f>
        <v>100</v>
      </c>
      <c r="AO36" s="6">
        <f>100 + SUMIFS(NhatKy_ViPham!J:J, NhatKy_ViPham!E:E, "12_Anh_D", NhatKy_ViPham!F:F, B36, NhatKy_ViPham!C:C, "T24") - SUMIFS(NhatKy_ViPham!K:K, NhatKy_ViPham!E:E, "12_Anh_D", NhatKy_ViPham!F:F, B36, NhatKy_ViPham!C:C, "T24")</f>
        <v>100</v>
      </c>
      <c r="AP36" s="6">
        <f>100 + SUMIFS(NhatKy_ViPham!J:J, NhatKy_ViPham!E:E, "12_Anh_D", NhatKy_ViPham!F:F, B36, NhatKy_ViPham!C:C, "T25") - SUMIFS(NhatKy_ViPham!K:K, NhatKy_ViPham!E:E, "12_Anh_D", NhatKy_ViPham!F:F, B36, NhatKy_ViPham!C:C, "T25")</f>
        <v>100</v>
      </c>
      <c r="AQ36" s="6">
        <f>100 + SUMIFS(NhatKy_ViPham!J:J, NhatKy_ViPham!E:E, "12_Anh_D", NhatKy_ViPham!F:F, B36, NhatKy_ViPham!C:C, "T26") - SUMIFS(NhatKy_ViPham!K:K, NhatKy_ViPham!E:E, "12_Anh_D", NhatKy_ViPham!F:F, B36, NhatKy_ViPham!C:C, "T26")</f>
        <v>100</v>
      </c>
      <c r="AR36" s="6">
        <f>100 + SUMIFS(NhatKy_ViPham!J:J, NhatKy_ViPham!E:E, "12_Anh_D", NhatKy_ViPham!F:F, B36, NhatKy_ViPham!C:C, "T27") - SUMIFS(NhatKy_ViPham!K:K, NhatKy_ViPham!E:E, "12_Anh_D", NhatKy_ViPham!F:F, B36, NhatKy_ViPham!C:C, "T27")</f>
        <v>100</v>
      </c>
      <c r="AS36" s="6">
        <f>100 + SUMIFS(NhatKy_ViPham!J:J, NhatKy_ViPham!E:E, "12_Anh_D", NhatKy_ViPham!F:F, B36, NhatKy_ViPham!C:C, "T28") - SUMIFS(NhatKy_ViPham!K:K, NhatKy_ViPham!E:E, "12_Anh_D", NhatKy_ViPham!F:F, B36, NhatKy_ViPham!C:C, "T28")</f>
        <v>100</v>
      </c>
      <c r="AT36" s="6">
        <f>100 + SUMIFS(NhatKy_ViPham!J:J, NhatKy_ViPham!E:E, "12_Anh_D", NhatKy_ViPham!F:F, B36, NhatKy_ViPham!C:C, "T29") - SUMIFS(NhatKy_ViPham!K:K, NhatKy_ViPham!E:E, "12_Anh_D", NhatKy_ViPham!F:F, B36, NhatKy_ViPham!C:C, "T29")</f>
        <v>100</v>
      </c>
      <c r="AU36" s="6">
        <f>100 + SUMIFS(NhatKy_ViPham!J:J, NhatKy_ViPham!E:E, "12_Anh_D", NhatKy_ViPham!F:F, B36, NhatKy_ViPham!C:C, "T30") - SUMIFS(NhatKy_ViPham!K:K, NhatKy_ViPham!E:E, "12_Anh_D", NhatKy_ViPham!F:F, B36, NhatKy_ViPham!C:C, "T30")</f>
        <v>100</v>
      </c>
      <c r="AV36" s="6">
        <f>100 + SUMIFS(NhatKy_ViPham!J:J, NhatKy_ViPham!E:E, "12_Anh_D", NhatKy_ViPham!F:F, B36, NhatKy_ViPham!C:C, "T31") - SUMIFS(NhatKy_ViPham!K:K, NhatKy_ViPham!E:E, "12_Anh_D", NhatKy_ViPham!F:F, B36, NhatKy_ViPham!C:C, "T31")</f>
        <v>100</v>
      </c>
      <c r="AW36" s="6">
        <f>100 + SUMIFS(NhatKy_ViPham!J:J, NhatKy_ViPham!E:E, "12_Anh_D", NhatKy_ViPham!F:F, B36, NhatKy_ViPham!C:C, "T32") - SUMIFS(NhatKy_ViPham!K:K, NhatKy_ViPham!E:E, "12_Anh_D", NhatKy_ViPham!F:F, B36, NhatKy_ViPham!C:C, "T32")</f>
        <v>100</v>
      </c>
      <c r="AX36" s="6">
        <f>100 + SUMIFS(NhatKy_ViPham!J:J, NhatKy_ViPham!E:E, "12_Anh_D", NhatKy_ViPham!F:F, B36, NhatKy_ViPham!C:C, "T33") - SUMIFS(NhatKy_ViPham!K:K, NhatKy_ViPham!E:E, "12_Anh_D", NhatKy_ViPham!F:F, B36, NhatKy_ViPham!C:C, "T33")</f>
        <v>100</v>
      </c>
      <c r="AY36" s="6">
        <f>100 + SUMIFS(NhatKy_ViPham!J:J, NhatKy_ViPham!E:E, "12_Anh_D", NhatKy_ViPham!F:F, B36, NhatKy_ViPham!C:C, "T34") - SUMIFS(NhatKy_ViPham!K:K, NhatKy_ViPham!E:E, "12_Anh_D", NhatKy_ViPham!F:F, B36, NhatKy_ViPham!C:C, "T34")</f>
        <v>100</v>
      </c>
      <c r="AZ36" s="6">
        <f>100 + SUMIFS(NhatKy_ViPham!J:J, NhatKy_ViPham!E:E, "12_Anh_D", NhatKy_ViPham!F:F, B36, NhatKy_ViPham!C:C, "T35") - SUMIFS(NhatKy_ViPham!K:K, NhatKy_ViPham!E:E, "12_Anh_D", NhatKy_ViPham!F:F, B36, NhatKy_ViPham!C:C, "T35")</f>
        <v>100</v>
      </c>
      <c r="BA36" s="12">
        <f t="shared" si="0"/>
        <v>100</v>
      </c>
      <c r="BB36" s="11" t="s">
        <v>430</v>
      </c>
      <c r="BC36" s="16" t="str">
        <f t="shared" si="1"/>
        <v>Tốt</v>
      </c>
      <c r="BD36" s="15" t="str">
        <f t="shared" si="2"/>
        <v>🟢 BÌNH THƯỜNG</v>
      </c>
    </row>
    <row r="37" spans="1:56" x14ac:dyDescent="0.25">
      <c r="A37" s="4">
        <v>29</v>
      </c>
      <c r="B37" s="10" t="s">
        <v>3060</v>
      </c>
      <c r="C37" s="4" t="s">
        <v>3061</v>
      </c>
      <c r="D37" s="4" t="s">
        <v>429</v>
      </c>
      <c r="E37" s="11" t="s">
        <v>430</v>
      </c>
      <c r="F37" s="7">
        <f>SUMIFS(NhatKy_ViPham!K:K, NhatKy_ViPham!E:E, "12_Anh_D", NhatKy_ViPham!F:F, B37, NhatKy_ViPham!H:H, "L01")</f>
        <v>0</v>
      </c>
      <c r="G37" s="7">
        <f>SUMIFS(NhatKy_ViPham!K:K, NhatKy_ViPham!E:E, "12_Anh_D", NhatKy_ViPham!F:F, B37, NhatKy_ViPham!H:H, "L02")</f>
        <v>0</v>
      </c>
      <c r="H37" s="7">
        <f>SUMIFS(NhatKy_ViPham!K:K, NhatKy_ViPham!E:E, "12_Anh_D", NhatKy_ViPham!F:F, B37, NhatKy_ViPham!H:H, "L03")</f>
        <v>0</v>
      </c>
      <c r="I37" s="7">
        <f>SUMIFS(NhatKy_ViPham!K:K, NhatKy_ViPham!E:E, "12_Anh_D", NhatKy_ViPham!F:F, B37, NhatKy_ViPham!H:H, "L04")</f>
        <v>0</v>
      </c>
      <c r="J37" s="7">
        <f>SUMIFS(NhatKy_ViPham!K:K, NhatKy_ViPham!E:E, "12_Anh_D", NhatKy_ViPham!F:F, B37, NhatKy_ViPham!H:H, "L05")</f>
        <v>0</v>
      </c>
      <c r="K37" s="7">
        <f>SUMIFS(NhatKy_ViPham!K:K, NhatKy_ViPham!E:E, "12_Anh_D", NhatKy_ViPham!F:F, B37, NhatKy_ViPham!H:H, "L06")</f>
        <v>0</v>
      </c>
      <c r="L37" s="7">
        <f>SUMIFS(NhatKy_ViPham!K:K, NhatKy_ViPham!E:E, "12_Anh_D", NhatKy_ViPham!F:F, B37, NhatKy_ViPham!H:H, "L07")</f>
        <v>0</v>
      </c>
      <c r="M37" s="7">
        <f>SUMIFS(NhatKy_ViPham!K:K, NhatKy_ViPham!E:E, "12_Anh_D", NhatKy_ViPham!F:F, B37, NhatKy_ViPham!H:H, "L08")</f>
        <v>0</v>
      </c>
      <c r="N37" s="7">
        <f>SUMIFS(NhatKy_ViPham!K:K, NhatKy_ViPham!E:E, "12_Anh_D", NhatKy_ViPham!F:F, B37, NhatKy_ViPham!H:H, "L09")</f>
        <v>0</v>
      </c>
      <c r="O37" s="7">
        <f>SUMIFS(NhatKy_ViPham!K:K, NhatKy_ViPham!E:E, "12_Anh_D", NhatKy_ViPham!F:F, B37, NhatKy_ViPham!H:H, "L10")</f>
        <v>0</v>
      </c>
      <c r="P37" s="12">
        <f>SUMIFS(NhatKy_ViPham!J:J, NhatKy_ViPham!E:E, "12_Anh_D", NhatKy_ViPham!F:F, B37)</f>
        <v>0</v>
      </c>
      <c r="Q37" s="13">
        <f>SUMIFS(NhatKy_ViPham!K:K, NhatKy_ViPham!E:E, "12_Anh_D", NhatKy_ViPham!F:F, B37)</f>
        <v>0</v>
      </c>
      <c r="R37" s="7">
        <f>100 + SUMIFS(NhatKy_ViPham!J:J, NhatKy_ViPham!E:E, "12_Anh_D", NhatKy_ViPham!F:F, B37, NhatKy_ViPham!C:C, "T1") - SUMIFS(NhatKy_ViPham!K:K, NhatKy_ViPham!E:E, "12_Anh_D", NhatKy_ViPham!F:F, B37, NhatKy_ViPham!C:C, "T1")</f>
        <v>100</v>
      </c>
      <c r="S37" s="7">
        <f>100 + SUMIFS(NhatKy_ViPham!J:J, NhatKy_ViPham!E:E, "12_Anh_D", NhatKy_ViPham!F:F, B37, NhatKy_ViPham!C:C, "T2") - SUMIFS(NhatKy_ViPham!K:K, NhatKy_ViPham!E:E, "12_Anh_D", NhatKy_ViPham!F:F, B37, NhatKy_ViPham!C:C, "T2")</f>
        <v>100</v>
      </c>
      <c r="T37" s="7">
        <f>100 + SUMIFS(NhatKy_ViPham!J:J, NhatKy_ViPham!E:E, "12_Anh_D", NhatKy_ViPham!F:F, B37, NhatKy_ViPham!C:C, "T3") - SUMIFS(NhatKy_ViPham!K:K, NhatKy_ViPham!E:E, "12_Anh_D", NhatKy_ViPham!F:F, B37, NhatKy_ViPham!C:C, "T3")</f>
        <v>100</v>
      </c>
      <c r="U37" s="7">
        <f>100 + SUMIFS(NhatKy_ViPham!J:J, NhatKy_ViPham!E:E, "12_Anh_D", NhatKy_ViPham!F:F, B37, NhatKy_ViPham!C:C, "T4") - SUMIFS(NhatKy_ViPham!K:K, NhatKy_ViPham!E:E, "12_Anh_D", NhatKy_ViPham!F:F, B37, NhatKy_ViPham!C:C, "T4")</f>
        <v>100</v>
      </c>
      <c r="V37" s="7">
        <f>100 + SUMIFS(NhatKy_ViPham!J:J, NhatKy_ViPham!E:E, "12_Anh_D", NhatKy_ViPham!F:F, B37, NhatKy_ViPham!C:C, "T5") - SUMIFS(NhatKy_ViPham!K:K, NhatKy_ViPham!E:E, "12_Anh_D", NhatKy_ViPham!F:F, B37, NhatKy_ViPham!C:C, "T5")</f>
        <v>100</v>
      </c>
      <c r="W37" s="7">
        <f>100 + SUMIFS(NhatKy_ViPham!J:J, NhatKy_ViPham!E:E, "12_Anh_D", NhatKy_ViPham!F:F, B37, NhatKy_ViPham!C:C, "T6") - SUMIFS(NhatKy_ViPham!K:K, NhatKy_ViPham!E:E, "12_Anh_D", NhatKy_ViPham!F:F, B37, NhatKy_ViPham!C:C, "T6")</f>
        <v>100</v>
      </c>
      <c r="X37" s="7">
        <f>100 + SUMIFS(NhatKy_ViPham!J:J, NhatKy_ViPham!E:E, "12_Anh_D", NhatKy_ViPham!F:F, B37, NhatKy_ViPham!C:C, "T7") - SUMIFS(NhatKy_ViPham!K:K, NhatKy_ViPham!E:E, "12_Anh_D", NhatKy_ViPham!F:F, B37, NhatKy_ViPham!C:C, "T7")</f>
        <v>100</v>
      </c>
      <c r="Y37" s="7">
        <f>100 + SUMIFS(NhatKy_ViPham!J:J, NhatKy_ViPham!E:E, "12_Anh_D", NhatKy_ViPham!F:F, B37, NhatKy_ViPham!C:C, "T8") - SUMIFS(NhatKy_ViPham!K:K, NhatKy_ViPham!E:E, "12_Anh_D", NhatKy_ViPham!F:F, B37, NhatKy_ViPham!C:C, "T8")</f>
        <v>100</v>
      </c>
      <c r="Z37" s="7">
        <f>100 + SUMIFS(NhatKy_ViPham!J:J, NhatKy_ViPham!E:E, "12_Anh_D", NhatKy_ViPham!F:F, B37, NhatKy_ViPham!C:C, "T9") - SUMIFS(NhatKy_ViPham!K:K, NhatKy_ViPham!E:E, "12_Anh_D", NhatKy_ViPham!F:F, B37, NhatKy_ViPham!C:C, "T9")</f>
        <v>100</v>
      </c>
      <c r="AA37" s="7">
        <f>100 + SUMIFS(NhatKy_ViPham!J:J, NhatKy_ViPham!E:E, "12_Anh_D", NhatKy_ViPham!F:F, B37, NhatKy_ViPham!C:C, "T10") - SUMIFS(NhatKy_ViPham!K:K, NhatKy_ViPham!E:E, "12_Anh_D", NhatKy_ViPham!F:F, B37, NhatKy_ViPham!C:C, "T10")</f>
        <v>100</v>
      </c>
      <c r="AB37" s="7">
        <f>100 + SUMIFS(NhatKy_ViPham!J:J, NhatKy_ViPham!E:E, "12_Anh_D", NhatKy_ViPham!F:F, B37, NhatKy_ViPham!C:C, "T11") - SUMIFS(NhatKy_ViPham!K:K, NhatKy_ViPham!E:E, "12_Anh_D", NhatKy_ViPham!F:F, B37, NhatKy_ViPham!C:C, "T11")</f>
        <v>100</v>
      </c>
      <c r="AC37" s="7">
        <f>100 + SUMIFS(NhatKy_ViPham!J:J, NhatKy_ViPham!E:E, "12_Anh_D", NhatKy_ViPham!F:F, B37, NhatKy_ViPham!C:C, "T12") - SUMIFS(NhatKy_ViPham!K:K, NhatKy_ViPham!E:E, "12_Anh_D", NhatKy_ViPham!F:F, B37, NhatKy_ViPham!C:C, "T12")</f>
        <v>100</v>
      </c>
      <c r="AD37" s="7">
        <f>100 + SUMIFS(NhatKy_ViPham!J:J, NhatKy_ViPham!E:E, "12_Anh_D", NhatKy_ViPham!F:F, B37, NhatKy_ViPham!C:C, "T13") - SUMIFS(NhatKy_ViPham!K:K, NhatKy_ViPham!E:E, "12_Anh_D", NhatKy_ViPham!F:F, B37, NhatKy_ViPham!C:C, "T13")</f>
        <v>100</v>
      </c>
      <c r="AE37" s="7">
        <f>100 + SUMIFS(NhatKy_ViPham!J:J, NhatKy_ViPham!E:E, "12_Anh_D", NhatKy_ViPham!F:F, B37, NhatKy_ViPham!C:C, "T14") - SUMIFS(NhatKy_ViPham!K:K, NhatKy_ViPham!E:E, "12_Anh_D", NhatKy_ViPham!F:F, B37, NhatKy_ViPham!C:C, "T14")</f>
        <v>100</v>
      </c>
      <c r="AF37" s="7">
        <f>100 + SUMIFS(NhatKy_ViPham!J:J, NhatKy_ViPham!E:E, "12_Anh_D", NhatKy_ViPham!F:F, B37, NhatKy_ViPham!C:C, "T15") - SUMIFS(NhatKy_ViPham!K:K, NhatKy_ViPham!E:E, "12_Anh_D", NhatKy_ViPham!F:F, B37, NhatKy_ViPham!C:C, "T15")</f>
        <v>100</v>
      </c>
      <c r="AG37" s="7">
        <f>100 + SUMIFS(NhatKy_ViPham!J:J, NhatKy_ViPham!E:E, "12_Anh_D", NhatKy_ViPham!F:F, B37, NhatKy_ViPham!C:C, "T16") - SUMIFS(NhatKy_ViPham!K:K, NhatKy_ViPham!E:E, "12_Anh_D", NhatKy_ViPham!F:F, B37, NhatKy_ViPham!C:C, "T16")</f>
        <v>100</v>
      </c>
      <c r="AH37" s="7">
        <f>100 + SUMIFS(NhatKy_ViPham!J:J, NhatKy_ViPham!E:E, "12_Anh_D", NhatKy_ViPham!F:F, B37, NhatKy_ViPham!C:C, "T17") - SUMIFS(NhatKy_ViPham!K:K, NhatKy_ViPham!E:E, "12_Anh_D", NhatKy_ViPham!F:F, B37, NhatKy_ViPham!C:C, "T17")</f>
        <v>100</v>
      </c>
      <c r="AI37" s="7">
        <f>100 + SUMIFS(NhatKy_ViPham!J:J, NhatKy_ViPham!E:E, "12_Anh_D", NhatKy_ViPham!F:F, B37, NhatKy_ViPham!C:C, "T18") - SUMIFS(NhatKy_ViPham!K:K, NhatKy_ViPham!E:E, "12_Anh_D", NhatKy_ViPham!F:F, B37, NhatKy_ViPham!C:C, "T18")</f>
        <v>100</v>
      </c>
      <c r="AJ37" s="7">
        <f>100 + SUMIFS(NhatKy_ViPham!J:J, NhatKy_ViPham!E:E, "12_Anh_D", NhatKy_ViPham!F:F, B37, NhatKy_ViPham!C:C, "T19") - SUMIFS(NhatKy_ViPham!K:K, NhatKy_ViPham!E:E, "12_Anh_D", NhatKy_ViPham!F:F, B37, NhatKy_ViPham!C:C, "T19")</f>
        <v>100</v>
      </c>
      <c r="AK37" s="7">
        <f>100 + SUMIFS(NhatKy_ViPham!J:J, NhatKy_ViPham!E:E, "12_Anh_D", NhatKy_ViPham!F:F, B37, NhatKy_ViPham!C:C, "T20") - SUMIFS(NhatKy_ViPham!K:K, NhatKy_ViPham!E:E, "12_Anh_D", NhatKy_ViPham!F:F, B37, NhatKy_ViPham!C:C, "T20")</f>
        <v>100</v>
      </c>
      <c r="AL37" s="7">
        <f>100 + SUMIFS(NhatKy_ViPham!J:J, NhatKy_ViPham!E:E, "12_Anh_D", NhatKy_ViPham!F:F, B37, NhatKy_ViPham!C:C, "T21") - SUMIFS(NhatKy_ViPham!K:K, NhatKy_ViPham!E:E, "12_Anh_D", NhatKy_ViPham!F:F, B37, NhatKy_ViPham!C:C, "T21")</f>
        <v>100</v>
      </c>
      <c r="AM37" s="7">
        <f>100 + SUMIFS(NhatKy_ViPham!J:J, NhatKy_ViPham!E:E, "12_Anh_D", NhatKy_ViPham!F:F, B37, NhatKy_ViPham!C:C, "T22") - SUMIFS(NhatKy_ViPham!K:K, NhatKy_ViPham!E:E, "12_Anh_D", NhatKy_ViPham!F:F, B37, NhatKy_ViPham!C:C, "T22")</f>
        <v>100</v>
      </c>
      <c r="AN37" s="7">
        <f>100 + SUMIFS(NhatKy_ViPham!J:J, NhatKy_ViPham!E:E, "12_Anh_D", NhatKy_ViPham!F:F, B37, NhatKy_ViPham!C:C, "T23") - SUMIFS(NhatKy_ViPham!K:K, NhatKy_ViPham!E:E, "12_Anh_D", NhatKy_ViPham!F:F, B37, NhatKy_ViPham!C:C, "T23")</f>
        <v>100</v>
      </c>
      <c r="AO37" s="7">
        <f>100 + SUMIFS(NhatKy_ViPham!J:J, NhatKy_ViPham!E:E, "12_Anh_D", NhatKy_ViPham!F:F, B37, NhatKy_ViPham!C:C, "T24") - SUMIFS(NhatKy_ViPham!K:K, NhatKy_ViPham!E:E, "12_Anh_D", NhatKy_ViPham!F:F, B37, NhatKy_ViPham!C:C, "T24")</f>
        <v>100</v>
      </c>
      <c r="AP37" s="7">
        <f>100 + SUMIFS(NhatKy_ViPham!J:J, NhatKy_ViPham!E:E, "12_Anh_D", NhatKy_ViPham!F:F, B37, NhatKy_ViPham!C:C, "T25") - SUMIFS(NhatKy_ViPham!K:K, NhatKy_ViPham!E:E, "12_Anh_D", NhatKy_ViPham!F:F, B37, NhatKy_ViPham!C:C, "T25")</f>
        <v>100</v>
      </c>
      <c r="AQ37" s="7">
        <f>100 + SUMIFS(NhatKy_ViPham!J:J, NhatKy_ViPham!E:E, "12_Anh_D", NhatKy_ViPham!F:F, B37, NhatKy_ViPham!C:C, "T26") - SUMIFS(NhatKy_ViPham!K:K, NhatKy_ViPham!E:E, "12_Anh_D", NhatKy_ViPham!F:F, B37, NhatKy_ViPham!C:C, "T26")</f>
        <v>100</v>
      </c>
      <c r="AR37" s="7">
        <f>100 + SUMIFS(NhatKy_ViPham!J:J, NhatKy_ViPham!E:E, "12_Anh_D", NhatKy_ViPham!F:F, B37, NhatKy_ViPham!C:C, "T27") - SUMIFS(NhatKy_ViPham!K:K, NhatKy_ViPham!E:E, "12_Anh_D", NhatKy_ViPham!F:F, B37, NhatKy_ViPham!C:C, "T27")</f>
        <v>100</v>
      </c>
      <c r="AS37" s="7">
        <f>100 + SUMIFS(NhatKy_ViPham!J:J, NhatKy_ViPham!E:E, "12_Anh_D", NhatKy_ViPham!F:F, B37, NhatKy_ViPham!C:C, "T28") - SUMIFS(NhatKy_ViPham!K:K, NhatKy_ViPham!E:E, "12_Anh_D", NhatKy_ViPham!F:F, B37, NhatKy_ViPham!C:C, "T28")</f>
        <v>100</v>
      </c>
      <c r="AT37" s="7">
        <f>100 + SUMIFS(NhatKy_ViPham!J:J, NhatKy_ViPham!E:E, "12_Anh_D", NhatKy_ViPham!F:F, B37, NhatKy_ViPham!C:C, "T29") - SUMIFS(NhatKy_ViPham!K:K, NhatKy_ViPham!E:E, "12_Anh_D", NhatKy_ViPham!F:F, B37, NhatKy_ViPham!C:C, "T29")</f>
        <v>100</v>
      </c>
      <c r="AU37" s="7">
        <f>100 + SUMIFS(NhatKy_ViPham!J:J, NhatKy_ViPham!E:E, "12_Anh_D", NhatKy_ViPham!F:F, B37, NhatKy_ViPham!C:C, "T30") - SUMIFS(NhatKy_ViPham!K:K, NhatKy_ViPham!E:E, "12_Anh_D", NhatKy_ViPham!F:F, B37, NhatKy_ViPham!C:C, "T30")</f>
        <v>100</v>
      </c>
      <c r="AV37" s="7">
        <f>100 + SUMIFS(NhatKy_ViPham!J:J, NhatKy_ViPham!E:E, "12_Anh_D", NhatKy_ViPham!F:F, B37, NhatKy_ViPham!C:C, "T31") - SUMIFS(NhatKy_ViPham!K:K, NhatKy_ViPham!E:E, "12_Anh_D", NhatKy_ViPham!F:F, B37, NhatKy_ViPham!C:C, "T31")</f>
        <v>100</v>
      </c>
      <c r="AW37" s="7">
        <f>100 + SUMIFS(NhatKy_ViPham!J:J, NhatKy_ViPham!E:E, "12_Anh_D", NhatKy_ViPham!F:F, B37, NhatKy_ViPham!C:C, "T32") - SUMIFS(NhatKy_ViPham!K:K, NhatKy_ViPham!E:E, "12_Anh_D", NhatKy_ViPham!F:F, B37, NhatKy_ViPham!C:C, "T32")</f>
        <v>100</v>
      </c>
      <c r="AX37" s="7">
        <f>100 + SUMIFS(NhatKy_ViPham!J:J, NhatKy_ViPham!E:E, "12_Anh_D", NhatKy_ViPham!F:F, B37, NhatKy_ViPham!C:C, "T33") - SUMIFS(NhatKy_ViPham!K:K, NhatKy_ViPham!E:E, "12_Anh_D", NhatKy_ViPham!F:F, B37, NhatKy_ViPham!C:C, "T33")</f>
        <v>100</v>
      </c>
      <c r="AY37" s="7">
        <f>100 + SUMIFS(NhatKy_ViPham!J:J, NhatKy_ViPham!E:E, "12_Anh_D", NhatKy_ViPham!F:F, B37, NhatKy_ViPham!C:C, "T34") - SUMIFS(NhatKy_ViPham!K:K, NhatKy_ViPham!E:E, "12_Anh_D", NhatKy_ViPham!F:F, B37, NhatKy_ViPham!C:C, "T34")</f>
        <v>100</v>
      </c>
      <c r="AZ37" s="7">
        <f>100 + SUMIFS(NhatKy_ViPham!J:J, NhatKy_ViPham!E:E, "12_Anh_D", NhatKy_ViPham!F:F, B37, NhatKy_ViPham!C:C, "T35") - SUMIFS(NhatKy_ViPham!K:K, NhatKy_ViPham!E:E, "12_Anh_D", NhatKy_ViPham!F:F, B37, NhatKy_ViPham!C:C, "T35")</f>
        <v>100</v>
      </c>
      <c r="BA37" s="12">
        <f t="shared" si="0"/>
        <v>100</v>
      </c>
      <c r="BB37" s="11" t="s">
        <v>430</v>
      </c>
      <c r="BC37" s="14" t="str">
        <f t="shared" si="1"/>
        <v>Tốt</v>
      </c>
      <c r="BD37" s="10" t="str">
        <f t="shared" si="2"/>
        <v>🟢 BÌNH THƯỜNG</v>
      </c>
    </row>
    <row r="38" spans="1:56" x14ac:dyDescent="0.25">
      <c r="A38" s="5">
        <v>30</v>
      </c>
      <c r="B38" s="15" t="s">
        <v>2819</v>
      </c>
      <c r="C38" s="5" t="s">
        <v>2880</v>
      </c>
      <c r="D38" s="5" t="s">
        <v>429</v>
      </c>
      <c r="E38" s="11" t="s">
        <v>430</v>
      </c>
      <c r="F38" s="6">
        <f>SUMIFS(NhatKy_ViPham!K:K, NhatKy_ViPham!E:E, "12_Anh_D", NhatKy_ViPham!F:F, B38, NhatKy_ViPham!H:H, "L01")</f>
        <v>0</v>
      </c>
      <c r="G38" s="6">
        <f>SUMIFS(NhatKy_ViPham!K:K, NhatKy_ViPham!E:E, "12_Anh_D", NhatKy_ViPham!F:F, B38, NhatKy_ViPham!H:H, "L02")</f>
        <v>0</v>
      </c>
      <c r="H38" s="6">
        <f>SUMIFS(NhatKy_ViPham!K:K, NhatKy_ViPham!E:E, "12_Anh_D", NhatKy_ViPham!F:F, B38, NhatKy_ViPham!H:H, "L03")</f>
        <v>0</v>
      </c>
      <c r="I38" s="6">
        <f>SUMIFS(NhatKy_ViPham!K:K, NhatKy_ViPham!E:E, "12_Anh_D", NhatKy_ViPham!F:F, B38, NhatKy_ViPham!H:H, "L04")</f>
        <v>0</v>
      </c>
      <c r="J38" s="6">
        <f>SUMIFS(NhatKy_ViPham!K:K, NhatKy_ViPham!E:E, "12_Anh_D", NhatKy_ViPham!F:F, B38, NhatKy_ViPham!H:H, "L05")</f>
        <v>0</v>
      </c>
      <c r="K38" s="6">
        <f>SUMIFS(NhatKy_ViPham!K:K, NhatKy_ViPham!E:E, "12_Anh_D", NhatKy_ViPham!F:F, B38, NhatKy_ViPham!H:H, "L06")</f>
        <v>0</v>
      </c>
      <c r="L38" s="6">
        <f>SUMIFS(NhatKy_ViPham!K:K, NhatKy_ViPham!E:E, "12_Anh_D", NhatKy_ViPham!F:F, B38, NhatKy_ViPham!H:H, "L07")</f>
        <v>0</v>
      </c>
      <c r="M38" s="6">
        <f>SUMIFS(NhatKy_ViPham!K:K, NhatKy_ViPham!E:E, "12_Anh_D", NhatKy_ViPham!F:F, B38, NhatKy_ViPham!H:H, "L08")</f>
        <v>0</v>
      </c>
      <c r="N38" s="6">
        <f>SUMIFS(NhatKy_ViPham!K:K, NhatKy_ViPham!E:E, "12_Anh_D", NhatKy_ViPham!F:F, B38, NhatKy_ViPham!H:H, "L09")</f>
        <v>0</v>
      </c>
      <c r="O38" s="6">
        <f>SUMIFS(NhatKy_ViPham!K:K, NhatKy_ViPham!E:E, "12_Anh_D", NhatKy_ViPham!F:F, B38, NhatKy_ViPham!H:H, "L10")</f>
        <v>0</v>
      </c>
      <c r="P38" s="12">
        <f>SUMIFS(NhatKy_ViPham!J:J, NhatKy_ViPham!E:E, "12_Anh_D", NhatKy_ViPham!F:F, B38)</f>
        <v>0</v>
      </c>
      <c r="Q38" s="13">
        <f>SUMIFS(NhatKy_ViPham!K:K, NhatKy_ViPham!E:E, "12_Anh_D", NhatKy_ViPham!F:F, B38)</f>
        <v>0</v>
      </c>
      <c r="R38" s="6">
        <f>100 + SUMIFS(NhatKy_ViPham!J:J, NhatKy_ViPham!E:E, "12_Anh_D", NhatKy_ViPham!F:F, B38, NhatKy_ViPham!C:C, "T1") - SUMIFS(NhatKy_ViPham!K:K, NhatKy_ViPham!E:E, "12_Anh_D", NhatKy_ViPham!F:F, B38, NhatKy_ViPham!C:C, "T1")</f>
        <v>100</v>
      </c>
      <c r="S38" s="6">
        <f>100 + SUMIFS(NhatKy_ViPham!J:J, NhatKy_ViPham!E:E, "12_Anh_D", NhatKy_ViPham!F:F, B38, NhatKy_ViPham!C:C, "T2") - SUMIFS(NhatKy_ViPham!K:K, NhatKy_ViPham!E:E, "12_Anh_D", NhatKy_ViPham!F:F, B38, NhatKy_ViPham!C:C, "T2")</f>
        <v>100</v>
      </c>
      <c r="T38" s="6">
        <f>100 + SUMIFS(NhatKy_ViPham!J:J, NhatKy_ViPham!E:E, "12_Anh_D", NhatKy_ViPham!F:F, B38, NhatKy_ViPham!C:C, "T3") - SUMIFS(NhatKy_ViPham!K:K, NhatKy_ViPham!E:E, "12_Anh_D", NhatKy_ViPham!F:F, B38, NhatKy_ViPham!C:C, "T3")</f>
        <v>100</v>
      </c>
      <c r="U38" s="6">
        <f>100 + SUMIFS(NhatKy_ViPham!J:J, NhatKy_ViPham!E:E, "12_Anh_D", NhatKy_ViPham!F:F, B38, NhatKy_ViPham!C:C, "T4") - SUMIFS(NhatKy_ViPham!K:K, NhatKy_ViPham!E:E, "12_Anh_D", NhatKy_ViPham!F:F, B38, NhatKy_ViPham!C:C, "T4")</f>
        <v>100</v>
      </c>
      <c r="V38" s="6">
        <f>100 + SUMIFS(NhatKy_ViPham!J:J, NhatKy_ViPham!E:E, "12_Anh_D", NhatKy_ViPham!F:F, B38, NhatKy_ViPham!C:C, "T5") - SUMIFS(NhatKy_ViPham!K:K, NhatKy_ViPham!E:E, "12_Anh_D", NhatKy_ViPham!F:F, B38, NhatKy_ViPham!C:C, "T5")</f>
        <v>100</v>
      </c>
      <c r="W38" s="6">
        <f>100 + SUMIFS(NhatKy_ViPham!J:J, NhatKy_ViPham!E:E, "12_Anh_D", NhatKy_ViPham!F:F, B38, NhatKy_ViPham!C:C, "T6") - SUMIFS(NhatKy_ViPham!K:K, NhatKy_ViPham!E:E, "12_Anh_D", NhatKy_ViPham!F:F, B38, NhatKy_ViPham!C:C, "T6")</f>
        <v>100</v>
      </c>
      <c r="X38" s="6">
        <f>100 + SUMIFS(NhatKy_ViPham!J:J, NhatKy_ViPham!E:E, "12_Anh_D", NhatKy_ViPham!F:F, B38, NhatKy_ViPham!C:C, "T7") - SUMIFS(NhatKy_ViPham!K:K, NhatKy_ViPham!E:E, "12_Anh_D", NhatKy_ViPham!F:F, B38, NhatKy_ViPham!C:C, "T7")</f>
        <v>100</v>
      </c>
      <c r="Y38" s="6">
        <f>100 + SUMIFS(NhatKy_ViPham!J:J, NhatKy_ViPham!E:E, "12_Anh_D", NhatKy_ViPham!F:F, B38, NhatKy_ViPham!C:C, "T8") - SUMIFS(NhatKy_ViPham!K:K, NhatKy_ViPham!E:E, "12_Anh_D", NhatKy_ViPham!F:F, B38, NhatKy_ViPham!C:C, "T8")</f>
        <v>100</v>
      </c>
      <c r="Z38" s="6">
        <f>100 + SUMIFS(NhatKy_ViPham!J:J, NhatKy_ViPham!E:E, "12_Anh_D", NhatKy_ViPham!F:F, B38, NhatKy_ViPham!C:C, "T9") - SUMIFS(NhatKy_ViPham!K:K, NhatKy_ViPham!E:E, "12_Anh_D", NhatKy_ViPham!F:F, B38, NhatKy_ViPham!C:C, "T9")</f>
        <v>100</v>
      </c>
      <c r="AA38" s="6">
        <f>100 + SUMIFS(NhatKy_ViPham!J:J, NhatKy_ViPham!E:E, "12_Anh_D", NhatKy_ViPham!F:F, B38, NhatKy_ViPham!C:C, "T10") - SUMIFS(NhatKy_ViPham!K:K, NhatKy_ViPham!E:E, "12_Anh_D", NhatKy_ViPham!F:F, B38, NhatKy_ViPham!C:C, "T10")</f>
        <v>100</v>
      </c>
      <c r="AB38" s="6">
        <f>100 + SUMIFS(NhatKy_ViPham!J:J, NhatKy_ViPham!E:E, "12_Anh_D", NhatKy_ViPham!F:F, B38, NhatKy_ViPham!C:C, "T11") - SUMIFS(NhatKy_ViPham!K:K, NhatKy_ViPham!E:E, "12_Anh_D", NhatKy_ViPham!F:F, B38, NhatKy_ViPham!C:C, "T11")</f>
        <v>100</v>
      </c>
      <c r="AC38" s="6">
        <f>100 + SUMIFS(NhatKy_ViPham!J:J, NhatKy_ViPham!E:E, "12_Anh_D", NhatKy_ViPham!F:F, B38, NhatKy_ViPham!C:C, "T12") - SUMIFS(NhatKy_ViPham!K:K, NhatKy_ViPham!E:E, "12_Anh_D", NhatKy_ViPham!F:F, B38, NhatKy_ViPham!C:C, "T12")</f>
        <v>100</v>
      </c>
      <c r="AD38" s="6">
        <f>100 + SUMIFS(NhatKy_ViPham!J:J, NhatKy_ViPham!E:E, "12_Anh_D", NhatKy_ViPham!F:F, B38, NhatKy_ViPham!C:C, "T13") - SUMIFS(NhatKy_ViPham!K:K, NhatKy_ViPham!E:E, "12_Anh_D", NhatKy_ViPham!F:F, B38, NhatKy_ViPham!C:C, "T13")</f>
        <v>100</v>
      </c>
      <c r="AE38" s="6">
        <f>100 + SUMIFS(NhatKy_ViPham!J:J, NhatKy_ViPham!E:E, "12_Anh_D", NhatKy_ViPham!F:F, B38, NhatKy_ViPham!C:C, "T14") - SUMIFS(NhatKy_ViPham!K:K, NhatKy_ViPham!E:E, "12_Anh_D", NhatKy_ViPham!F:F, B38, NhatKy_ViPham!C:C, "T14")</f>
        <v>100</v>
      </c>
      <c r="AF38" s="6">
        <f>100 + SUMIFS(NhatKy_ViPham!J:J, NhatKy_ViPham!E:E, "12_Anh_D", NhatKy_ViPham!F:F, B38, NhatKy_ViPham!C:C, "T15") - SUMIFS(NhatKy_ViPham!K:K, NhatKy_ViPham!E:E, "12_Anh_D", NhatKy_ViPham!F:F, B38, NhatKy_ViPham!C:C, "T15")</f>
        <v>100</v>
      </c>
      <c r="AG38" s="6">
        <f>100 + SUMIFS(NhatKy_ViPham!J:J, NhatKy_ViPham!E:E, "12_Anh_D", NhatKy_ViPham!F:F, B38, NhatKy_ViPham!C:C, "T16") - SUMIFS(NhatKy_ViPham!K:K, NhatKy_ViPham!E:E, "12_Anh_D", NhatKy_ViPham!F:F, B38, NhatKy_ViPham!C:C, "T16")</f>
        <v>100</v>
      </c>
      <c r="AH38" s="6">
        <f>100 + SUMIFS(NhatKy_ViPham!J:J, NhatKy_ViPham!E:E, "12_Anh_D", NhatKy_ViPham!F:F, B38, NhatKy_ViPham!C:C, "T17") - SUMIFS(NhatKy_ViPham!K:K, NhatKy_ViPham!E:E, "12_Anh_D", NhatKy_ViPham!F:F, B38, NhatKy_ViPham!C:C, "T17")</f>
        <v>100</v>
      </c>
      <c r="AI38" s="6">
        <f>100 + SUMIFS(NhatKy_ViPham!J:J, NhatKy_ViPham!E:E, "12_Anh_D", NhatKy_ViPham!F:F, B38, NhatKy_ViPham!C:C, "T18") - SUMIFS(NhatKy_ViPham!K:K, NhatKy_ViPham!E:E, "12_Anh_D", NhatKy_ViPham!F:F, B38, NhatKy_ViPham!C:C, "T18")</f>
        <v>100</v>
      </c>
      <c r="AJ38" s="6">
        <f>100 + SUMIFS(NhatKy_ViPham!J:J, NhatKy_ViPham!E:E, "12_Anh_D", NhatKy_ViPham!F:F, B38, NhatKy_ViPham!C:C, "T19") - SUMIFS(NhatKy_ViPham!K:K, NhatKy_ViPham!E:E, "12_Anh_D", NhatKy_ViPham!F:F, B38, NhatKy_ViPham!C:C, "T19")</f>
        <v>100</v>
      </c>
      <c r="AK38" s="6">
        <f>100 + SUMIFS(NhatKy_ViPham!J:J, NhatKy_ViPham!E:E, "12_Anh_D", NhatKy_ViPham!F:F, B38, NhatKy_ViPham!C:C, "T20") - SUMIFS(NhatKy_ViPham!K:K, NhatKy_ViPham!E:E, "12_Anh_D", NhatKy_ViPham!F:F, B38, NhatKy_ViPham!C:C, "T20")</f>
        <v>100</v>
      </c>
      <c r="AL38" s="6">
        <f>100 + SUMIFS(NhatKy_ViPham!J:J, NhatKy_ViPham!E:E, "12_Anh_D", NhatKy_ViPham!F:F, B38, NhatKy_ViPham!C:C, "T21") - SUMIFS(NhatKy_ViPham!K:K, NhatKy_ViPham!E:E, "12_Anh_D", NhatKy_ViPham!F:F, B38, NhatKy_ViPham!C:C, "T21")</f>
        <v>100</v>
      </c>
      <c r="AM38" s="6">
        <f>100 + SUMIFS(NhatKy_ViPham!J:J, NhatKy_ViPham!E:E, "12_Anh_D", NhatKy_ViPham!F:F, B38, NhatKy_ViPham!C:C, "T22") - SUMIFS(NhatKy_ViPham!K:K, NhatKy_ViPham!E:E, "12_Anh_D", NhatKy_ViPham!F:F, B38, NhatKy_ViPham!C:C, "T22")</f>
        <v>100</v>
      </c>
      <c r="AN38" s="6">
        <f>100 + SUMIFS(NhatKy_ViPham!J:J, NhatKy_ViPham!E:E, "12_Anh_D", NhatKy_ViPham!F:F, B38, NhatKy_ViPham!C:C, "T23") - SUMIFS(NhatKy_ViPham!K:K, NhatKy_ViPham!E:E, "12_Anh_D", NhatKy_ViPham!F:F, B38, NhatKy_ViPham!C:C, "T23")</f>
        <v>100</v>
      </c>
      <c r="AO38" s="6">
        <f>100 + SUMIFS(NhatKy_ViPham!J:J, NhatKy_ViPham!E:E, "12_Anh_D", NhatKy_ViPham!F:F, B38, NhatKy_ViPham!C:C, "T24") - SUMIFS(NhatKy_ViPham!K:K, NhatKy_ViPham!E:E, "12_Anh_D", NhatKy_ViPham!F:F, B38, NhatKy_ViPham!C:C, "T24")</f>
        <v>100</v>
      </c>
      <c r="AP38" s="6">
        <f>100 + SUMIFS(NhatKy_ViPham!J:J, NhatKy_ViPham!E:E, "12_Anh_D", NhatKy_ViPham!F:F, B38, NhatKy_ViPham!C:C, "T25") - SUMIFS(NhatKy_ViPham!K:K, NhatKy_ViPham!E:E, "12_Anh_D", NhatKy_ViPham!F:F, B38, NhatKy_ViPham!C:C, "T25")</f>
        <v>100</v>
      </c>
      <c r="AQ38" s="6">
        <f>100 + SUMIFS(NhatKy_ViPham!J:J, NhatKy_ViPham!E:E, "12_Anh_D", NhatKy_ViPham!F:F, B38, NhatKy_ViPham!C:C, "T26") - SUMIFS(NhatKy_ViPham!K:K, NhatKy_ViPham!E:E, "12_Anh_D", NhatKy_ViPham!F:F, B38, NhatKy_ViPham!C:C, "T26")</f>
        <v>100</v>
      </c>
      <c r="AR38" s="6">
        <f>100 + SUMIFS(NhatKy_ViPham!J:J, NhatKy_ViPham!E:E, "12_Anh_D", NhatKy_ViPham!F:F, B38, NhatKy_ViPham!C:C, "T27") - SUMIFS(NhatKy_ViPham!K:K, NhatKy_ViPham!E:E, "12_Anh_D", NhatKy_ViPham!F:F, B38, NhatKy_ViPham!C:C, "T27")</f>
        <v>100</v>
      </c>
      <c r="AS38" s="6">
        <f>100 + SUMIFS(NhatKy_ViPham!J:J, NhatKy_ViPham!E:E, "12_Anh_D", NhatKy_ViPham!F:F, B38, NhatKy_ViPham!C:C, "T28") - SUMIFS(NhatKy_ViPham!K:K, NhatKy_ViPham!E:E, "12_Anh_D", NhatKy_ViPham!F:F, B38, NhatKy_ViPham!C:C, "T28")</f>
        <v>100</v>
      </c>
      <c r="AT38" s="6">
        <f>100 + SUMIFS(NhatKy_ViPham!J:J, NhatKy_ViPham!E:E, "12_Anh_D", NhatKy_ViPham!F:F, B38, NhatKy_ViPham!C:C, "T29") - SUMIFS(NhatKy_ViPham!K:K, NhatKy_ViPham!E:E, "12_Anh_D", NhatKy_ViPham!F:F, B38, NhatKy_ViPham!C:C, "T29")</f>
        <v>100</v>
      </c>
      <c r="AU38" s="6">
        <f>100 + SUMIFS(NhatKy_ViPham!J:J, NhatKy_ViPham!E:E, "12_Anh_D", NhatKy_ViPham!F:F, B38, NhatKy_ViPham!C:C, "T30") - SUMIFS(NhatKy_ViPham!K:K, NhatKy_ViPham!E:E, "12_Anh_D", NhatKy_ViPham!F:F, B38, NhatKy_ViPham!C:C, "T30")</f>
        <v>100</v>
      </c>
      <c r="AV38" s="6">
        <f>100 + SUMIFS(NhatKy_ViPham!J:J, NhatKy_ViPham!E:E, "12_Anh_D", NhatKy_ViPham!F:F, B38, NhatKy_ViPham!C:C, "T31") - SUMIFS(NhatKy_ViPham!K:K, NhatKy_ViPham!E:E, "12_Anh_D", NhatKy_ViPham!F:F, B38, NhatKy_ViPham!C:C, "T31")</f>
        <v>100</v>
      </c>
      <c r="AW38" s="6">
        <f>100 + SUMIFS(NhatKy_ViPham!J:J, NhatKy_ViPham!E:E, "12_Anh_D", NhatKy_ViPham!F:F, B38, NhatKy_ViPham!C:C, "T32") - SUMIFS(NhatKy_ViPham!K:K, NhatKy_ViPham!E:E, "12_Anh_D", NhatKy_ViPham!F:F, B38, NhatKy_ViPham!C:C, "T32")</f>
        <v>100</v>
      </c>
      <c r="AX38" s="6">
        <f>100 + SUMIFS(NhatKy_ViPham!J:J, NhatKy_ViPham!E:E, "12_Anh_D", NhatKy_ViPham!F:F, B38, NhatKy_ViPham!C:C, "T33") - SUMIFS(NhatKy_ViPham!K:K, NhatKy_ViPham!E:E, "12_Anh_D", NhatKy_ViPham!F:F, B38, NhatKy_ViPham!C:C, "T33")</f>
        <v>100</v>
      </c>
      <c r="AY38" s="6">
        <f>100 + SUMIFS(NhatKy_ViPham!J:J, NhatKy_ViPham!E:E, "12_Anh_D", NhatKy_ViPham!F:F, B38, NhatKy_ViPham!C:C, "T34") - SUMIFS(NhatKy_ViPham!K:K, NhatKy_ViPham!E:E, "12_Anh_D", NhatKy_ViPham!F:F, B38, NhatKy_ViPham!C:C, "T34")</f>
        <v>100</v>
      </c>
      <c r="AZ38" s="6">
        <f>100 + SUMIFS(NhatKy_ViPham!J:J, NhatKy_ViPham!E:E, "12_Anh_D", NhatKy_ViPham!F:F, B38, NhatKy_ViPham!C:C, "T35") - SUMIFS(NhatKy_ViPham!K:K, NhatKy_ViPham!E:E, "12_Anh_D", NhatKy_ViPham!F:F, B38, NhatKy_ViPham!C:C, "T35")</f>
        <v>100</v>
      </c>
      <c r="BA38" s="12">
        <f t="shared" si="0"/>
        <v>100</v>
      </c>
      <c r="BB38" s="11" t="s">
        <v>430</v>
      </c>
      <c r="BC38" s="16" t="str">
        <f t="shared" si="1"/>
        <v>Tốt</v>
      </c>
      <c r="BD38" s="15" t="str">
        <f t="shared" si="2"/>
        <v>🟢 BÌNH THƯỜNG</v>
      </c>
    </row>
    <row r="39" spans="1:56" x14ac:dyDescent="0.25">
      <c r="A39" s="4">
        <v>31</v>
      </c>
      <c r="B39" s="10" t="s">
        <v>3062</v>
      </c>
      <c r="C39" s="4" t="s">
        <v>2224</v>
      </c>
      <c r="D39" s="4" t="s">
        <v>429</v>
      </c>
      <c r="E39" s="11" t="s">
        <v>430</v>
      </c>
      <c r="F39" s="7">
        <f>SUMIFS(NhatKy_ViPham!K:K, NhatKy_ViPham!E:E, "12_Anh_D", NhatKy_ViPham!F:F, B39, NhatKy_ViPham!H:H, "L01")</f>
        <v>0</v>
      </c>
      <c r="G39" s="7">
        <f>SUMIFS(NhatKy_ViPham!K:K, NhatKy_ViPham!E:E, "12_Anh_D", NhatKy_ViPham!F:F, B39, NhatKy_ViPham!H:H, "L02")</f>
        <v>0</v>
      </c>
      <c r="H39" s="7">
        <f>SUMIFS(NhatKy_ViPham!K:K, NhatKy_ViPham!E:E, "12_Anh_D", NhatKy_ViPham!F:F, B39, NhatKy_ViPham!H:H, "L03")</f>
        <v>0</v>
      </c>
      <c r="I39" s="7">
        <f>SUMIFS(NhatKy_ViPham!K:K, NhatKy_ViPham!E:E, "12_Anh_D", NhatKy_ViPham!F:F, B39, NhatKy_ViPham!H:H, "L04")</f>
        <v>0</v>
      </c>
      <c r="J39" s="7">
        <f>SUMIFS(NhatKy_ViPham!K:K, NhatKy_ViPham!E:E, "12_Anh_D", NhatKy_ViPham!F:F, B39, NhatKy_ViPham!H:H, "L05")</f>
        <v>0</v>
      </c>
      <c r="K39" s="7">
        <f>SUMIFS(NhatKy_ViPham!K:K, NhatKy_ViPham!E:E, "12_Anh_D", NhatKy_ViPham!F:F, B39, NhatKy_ViPham!H:H, "L06")</f>
        <v>0</v>
      </c>
      <c r="L39" s="7">
        <f>SUMIFS(NhatKy_ViPham!K:K, NhatKy_ViPham!E:E, "12_Anh_D", NhatKy_ViPham!F:F, B39, NhatKy_ViPham!H:H, "L07")</f>
        <v>0</v>
      </c>
      <c r="M39" s="7">
        <f>SUMIFS(NhatKy_ViPham!K:K, NhatKy_ViPham!E:E, "12_Anh_D", NhatKy_ViPham!F:F, B39, NhatKy_ViPham!H:H, "L08")</f>
        <v>0</v>
      </c>
      <c r="N39" s="7">
        <f>SUMIFS(NhatKy_ViPham!K:K, NhatKy_ViPham!E:E, "12_Anh_D", NhatKy_ViPham!F:F, B39, NhatKy_ViPham!H:H, "L09")</f>
        <v>0</v>
      </c>
      <c r="O39" s="7">
        <f>SUMIFS(NhatKy_ViPham!K:K, NhatKy_ViPham!E:E, "12_Anh_D", NhatKy_ViPham!F:F, B39, NhatKy_ViPham!H:H, "L10")</f>
        <v>0</v>
      </c>
      <c r="P39" s="12">
        <f>SUMIFS(NhatKy_ViPham!J:J, NhatKy_ViPham!E:E, "12_Anh_D", NhatKy_ViPham!F:F, B39)</f>
        <v>0</v>
      </c>
      <c r="Q39" s="13">
        <f>SUMIFS(NhatKy_ViPham!K:K, NhatKy_ViPham!E:E, "12_Anh_D", NhatKy_ViPham!F:F, B39)</f>
        <v>0</v>
      </c>
      <c r="R39" s="7">
        <f>100 + SUMIFS(NhatKy_ViPham!J:J, NhatKy_ViPham!E:E, "12_Anh_D", NhatKy_ViPham!F:F, B39, NhatKy_ViPham!C:C, "T1") - SUMIFS(NhatKy_ViPham!K:K, NhatKy_ViPham!E:E, "12_Anh_D", NhatKy_ViPham!F:F, B39, NhatKy_ViPham!C:C, "T1")</f>
        <v>100</v>
      </c>
      <c r="S39" s="7">
        <f>100 + SUMIFS(NhatKy_ViPham!J:J, NhatKy_ViPham!E:E, "12_Anh_D", NhatKy_ViPham!F:F, B39, NhatKy_ViPham!C:C, "T2") - SUMIFS(NhatKy_ViPham!K:K, NhatKy_ViPham!E:E, "12_Anh_D", NhatKy_ViPham!F:F, B39, NhatKy_ViPham!C:C, "T2")</f>
        <v>100</v>
      </c>
      <c r="T39" s="7">
        <f>100 + SUMIFS(NhatKy_ViPham!J:J, NhatKy_ViPham!E:E, "12_Anh_D", NhatKy_ViPham!F:F, B39, NhatKy_ViPham!C:C, "T3") - SUMIFS(NhatKy_ViPham!K:K, NhatKy_ViPham!E:E, "12_Anh_D", NhatKy_ViPham!F:F, B39, NhatKy_ViPham!C:C, "T3")</f>
        <v>100</v>
      </c>
      <c r="U39" s="7">
        <f>100 + SUMIFS(NhatKy_ViPham!J:J, NhatKy_ViPham!E:E, "12_Anh_D", NhatKy_ViPham!F:F, B39, NhatKy_ViPham!C:C, "T4") - SUMIFS(NhatKy_ViPham!K:K, NhatKy_ViPham!E:E, "12_Anh_D", NhatKy_ViPham!F:F, B39, NhatKy_ViPham!C:C, "T4")</f>
        <v>100</v>
      </c>
      <c r="V39" s="7">
        <f>100 + SUMIFS(NhatKy_ViPham!J:J, NhatKy_ViPham!E:E, "12_Anh_D", NhatKy_ViPham!F:F, B39, NhatKy_ViPham!C:C, "T5") - SUMIFS(NhatKy_ViPham!K:K, NhatKy_ViPham!E:E, "12_Anh_D", NhatKy_ViPham!F:F, B39, NhatKy_ViPham!C:C, "T5")</f>
        <v>100</v>
      </c>
      <c r="W39" s="7">
        <f>100 + SUMIFS(NhatKy_ViPham!J:J, NhatKy_ViPham!E:E, "12_Anh_D", NhatKy_ViPham!F:F, B39, NhatKy_ViPham!C:C, "T6") - SUMIFS(NhatKy_ViPham!K:K, NhatKy_ViPham!E:E, "12_Anh_D", NhatKy_ViPham!F:F, B39, NhatKy_ViPham!C:C, "T6")</f>
        <v>100</v>
      </c>
      <c r="X39" s="7">
        <f>100 + SUMIFS(NhatKy_ViPham!J:J, NhatKy_ViPham!E:E, "12_Anh_D", NhatKy_ViPham!F:F, B39, NhatKy_ViPham!C:C, "T7") - SUMIFS(NhatKy_ViPham!K:K, NhatKy_ViPham!E:E, "12_Anh_D", NhatKy_ViPham!F:F, B39, NhatKy_ViPham!C:C, "T7")</f>
        <v>100</v>
      </c>
      <c r="Y39" s="7">
        <f>100 + SUMIFS(NhatKy_ViPham!J:J, NhatKy_ViPham!E:E, "12_Anh_D", NhatKy_ViPham!F:F, B39, NhatKy_ViPham!C:C, "T8") - SUMIFS(NhatKy_ViPham!K:K, NhatKy_ViPham!E:E, "12_Anh_D", NhatKy_ViPham!F:F, B39, NhatKy_ViPham!C:C, "T8")</f>
        <v>100</v>
      </c>
      <c r="Z39" s="7">
        <f>100 + SUMIFS(NhatKy_ViPham!J:J, NhatKy_ViPham!E:E, "12_Anh_D", NhatKy_ViPham!F:F, B39, NhatKy_ViPham!C:C, "T9") - SUMIFS(NhatKy_ViPham!K:K, NhatKy_ViPham!E:E, "12_Anh_D", NhatKy_ViPham!F:F, B39, NhatKy_ViPham!C:C, "T9")</f>
        <v>100</v>
      </c>
      <c r="AA39" s="7">
        <f>100 + SUMIFS(NhatKy_ViPham!J:J, NhatKy_ViPham!E:E, "12_Anh_D", NhatKy_ViPham!F:F, B39, NhatKy_ViPham!C:C, "T10") - SUMIFS(NhatKy_ViPham!K:K, NhatKy_ViPham!E:E, "12_Anh_D", NhatKy_ViPham!F:F, B39, NhatKy_ViPham!C:C, "T10")</f>
        <v>100</v>
      </c>
      <c r="AB39" s="7">
        <f>100 + SUMIFS(NhatKy_ViPham!J:J, NhatKy_ViPham!E:E, "12_Anh_D", NhatKy_ViPham!F:F, B39, NhatKy_ViPham!C:C, "T11") - SUMIFS(NhatKy_ViPham!K:K, NhatKy_ViPham!E:E, "12_Anh_D", NhatKy_ViPham!F:F, B39, NhatKy_ViPham!C:C, "T11")</f>
        <v>100</v>
      </c>
      <c r="AC39" s="7">
        <f>100 + SUMIFS(NhatKy_ViPham!J:J, NhatKy_ViPham!E:E, "12_Anh_D", NhatKy_ViPham!F:F, B39, NhatKy_ViPham!C:C, "T12") - SUMIFS(NhatKy_ViPham!K:K, NhatKy_ViPham!E:E, "12_Anh_D", NhatKy_ViPham!F:F, B39, NhatKy_ViPham!C:C, "T12")</f>
        <v>100</v>
      </c>
      <c r="AD39" s="7">
        <f>100 + SUMIFS(NhatKy_ViPham!J:J, NhatKy_ViPham!E:E, "12_Anh_D", NhatKy_ViPham!F:F, B39, NhatKy_ViPham!C:C, "T13") - SUMIFS(NhatKy_ViPham!K:K, NhatKy_ViPham!E:E, "12_Anh_D", NhatKy_ViPham!F:F, B39, NhatKy_ViPham!C:C, "T13")</f>
        <v>100</v>
      </c>
      <c r="AE39" s="7">
        <f>100 + SUMIFS(NhatKy_ViPham!J:J, NhatKy_ViPham!E:E, "12_Anh_D", NhatKy_ViPham!F:F, B39, NhatKy_ViPham!C:C, "T14") - SUMIFS(NhatKy_ViPham!K:K, NhatKy_ViPham!E:E, "12_Anh_D", NhatKy_ViPham!F:F, B39, NhatKy_ViPham!C:C, "T14")</f>
        <v>100</v>
      </c>
      <c r="AF39" s="7">
        <f>100 + SUMIFS(NhatKy_ViPham!J:J, NhatKy_ViPham!E:E, "12_Anh_D", NhatKy_ViPham!F:F, B39, NhatKy_ViPham!C:C, "T15") - SUMIFS(NhatKy_ViPham!K:K, NhatKy_ViPham!E:E, "12_Anh_D", NhatKy_ViPham!F:F, B39, NhatKy_ViPham!C:C, "T15")</f>
        <v>100</v>
      </c>
      <c r="AG39" s="7">
        <f>100 + SUMIFS(NhatKy_ViPham!J:J, NhatKy_ViPham!E:E, "12_Anh_D", NhatKy_ViPham!F:F, B39, NhatKy_ViPham!C:C, "T16") - SUMIFS(NhatKy_ViPham!K:K, NhatKy_ViPham!E:E, "12_Anh_D", NhatKy_ViPham!F:F, B39, NhatKy_ViPham!C:C, "T16")</f>
        <v>100</v>
      </c>
      <c r="AH39" s="7">
        <f>100 + SUMIFS(NhatKy_ViPham!J:J, NhatKy_ViPham!E:E, "12_Anh_D", NhatKy_ViPham!F:F, B39, NhatKy_ViPham!C:C, "T17") - SUMIFS(NhatKy_ViPham!K:K, NhatKy_ViPham!E:E, "12_Anh_D", NhatKy_ViPham!F:F, B39, NhatKy_ViPham!C:C, "T17")</f>
        <v>100</v>
      </c>
      <c r="AI39" s="7">
        <f>100 + SUMIFS(NhatKy_ViPham!J:J, NhatKy_ViPham!E:E, "12_Anh_D", NhatKy_ViPham!F:F, B39, NhatKy_ViPham!C:C, "T18") - SUMIFS(NhatKy_ViPham!K:K, NhatKy_ViPham!E:E, "12_Anh_D", NhatKy_ViPham!F:F, B39, NhatKy_ViPham!C:C, "T18")</f>
        <v>100</v>
      </c>
      <c r="AJ39" s="7">
        <f>100 + SUMIFS(NhatKy_ViPham!J:J, NhatKy_ViPham!E:E, "12_Anh_D", NhatKy_ViPham!F:F, B39, NhatKy_ViPham!C:C, "T19") - SUMIFS(NhatKy_ViPham!K:K, NhatKy_ViPham!E:E, "12_Anh_D", NhatKy_ViPham!F:F, B39, NhatKy_ViPham!C:C, "T19")</f>
        <v>100</v>
      </c>
      <c r="AK39" s="7">
        <f>100 + SUMIFS(NhatKy_ViPham!J:J, NhatKy_ViPham!E:E, "12_Anh_D", NhatKy_ViPham!F:F, B39, NhatKy_ViPham!C:C, "T20") - SUMIFS(NhatKy_ViPham!K:K, NhatKy_ViPham!E:E, "12_Anh_D", NhatKy_ViPham!F:F, B39, NhatKy_ViPham!C:C, "T20")</f>
        <v>100</v>
      </c>
      <c r="AL39" s="7">
        <f>100 + SUMIFS(NhatKy_ViPham!J:J, NhatKy_ViPham!E:E, "12_Anh_D", NhatKy_ViPham!F:F, B39, NhatKy_ViPham!C:C, "T21") - SUMIFS(NhatKy_ViPham!K:K, NhatKy_ViPham!E:E, "12_Anh_D", NhatKy_ViPham!F:F, B39, NhatKy_ViPham!C:C, "T21")</f>
        <v>100</v>
      </c>
      <c r="AM39" s="7">
        <f>100 + SUMIFS(NhatKy_ViPham!J:J, NhatKy_ViPham!E:E, "12_Anh_D", NhatKy_ViPham!F:F, B39, NhatKy_ViPham!C:C, "T22") - SUMIFS(NhatKy_ViPham!K:K, NhatKy_ViPham!E:E, "12_Anh_D", NhatKy_ViPham!F:F, B39, NhatKy_ViPham!C:C, "T22")</f>
        <v>100</v>
      </c>
      <c r="AN39" s="7">
        <f>100 + SUMIFS(NhatKy_ViPham!J:J, NhatKy_ViPham!E:E, "12_Anh_D", NhatKy_ViPham!F:F, B39, NhatKy_ViPham!C:C, "T23") - SUMIFS(NhatKy_ViPham!K:K, NhatKy_ViPham!E:E, "12_Anh_D", NhatKy_ViPham!F:F, B39, NhatKy_ViPham!C:C, "T23")</f>
        <v>100</v>
      </c>
      <c r="AO39" s="7">
        <f>100 + SUMIFS(NhatKy_ViPham!J:J, NhatKy_ViPham!E:E, "12_Anh_D", NhatKy_ViPham!F:F, B39, NhatKy_ViPham!C:C, "T24") - SUMIFS(NhatKy_ViPham!K:K, NhatKy_ViPham!E:E, "12_Anh_D", NhatKy_ViPham!F:F, B39, NhatKy_ViPham!C:C, "T24")</f>
        <v>100</v>
      </c>
      <c r="AP39" s="7">
        <f>100 + SUMIFS(NhatKy_ViPham!J:J, NhatKy_ViPham!E:E, "12_Anh_D", NhatKy_ViPham!F:F, B39, NhatKy_ViPham!C:C, "T25") - SUMIFS(NhatKy_ViPham!K:K, NhatKy_ViPham!E:E, "12_Anh_D", NhatKy_ViPham!F:F, B39, NhatKy_ViPham!C:C, "T25")</f>
        <v>100</v>
      </c>
      <c r="AQ39" s="7">
        <f>100 + SUMIFS(NhatKy_ViPham!J:J, NhatKy_ViPham!E:E, "12_Anh_D", NhatKy_ViPham!F:F, B39, NhatKy_ViPham!C:C, "T26") - SUMIFS(NhatKy_ViPham!K:K, NhatKy_ViPham!E:E, "12_Anh_D", NhatKy_ViPham!F:F, B39, NhatKy_ViPham!C:C, "T26")</f>
        <v>100</v>
      </c>
      <c r="AR39" s="7">
        <f>100 + SUMIFS(NhatKy_ViPham!J:J, NhatKy_ViPham!E:E, "12_Anh_D", NhatKy_ViPham!F:F, B39, NhatKy_ViPham!C:C, "T27") - SUMIFS(NhatKy_ViPham!K:K, NhatKy_ViPham!E:E, "12_Anh_D", NhatKy_ViPham!F:F, B39, NhatKy_ViPham!C:C, "T27")</f>
        <v>100</v>
      </c>
      <c r="AS39" s="7">
        <f>100 + SUMIFS(NhatKy_ViPham!J:J, NhatKy_ViPham!E:E, "12_Anh_D", NhatKy_ViPham!F:F, B39, NhatKy_ViPham!C:C, "T28") - SUMIFS(NhatKy_ViPham!K:K, NhatKy_ViPham!E:E, "12_Anh_D", NhatKy_ViPham!F:F, B39, NhatKy_ViPham!C:C, "T28")</f>
        <v>100</v>
      </c>
      <c r="AT39" s="7">
        <f>100 + SUMIFS(NhatKy_ViPham!J:J, NhatKy_ViPham!E:E, "12_Anh_D", NhatKy_ViPham!F:F, B39, NhatKy_ViPham!C:C, "T29") - SUMIFS(NhatKy_ViPham!K:K, NhatKy_ViPham!E:E, "12_Anh_D", NhatKy_ViPham!F:F, B39, NhatKy_ViPham!C:C, "T29")</f>
        <v>100</v>
      </c>
      <c r="AU39" s="7">
        <f>100 + SUMIFS(NhatKy_ViPham!J:J, NhatKy_ViPham!E:E, "12_Anh_D", NhatKy_ViPham!F:F, B39, NhatKy_ViPham!C:C, "T30") - SUMIFS(NhatKy_ViPham!K:K, NhatKy_ViPham!E:E, "12_Anh_D", NhatKy_ViPham!F:F, B39, NhatKy_ViPham!C:C, "T30")</f>
        <v>100</v>
      </c>
      <c r="AV39" s="7">
        <f>100 + SUMIFS(NhatKy_ViPham!J:J, NhatKy_ViPham!E:E, "12_Anh_D", NhatKy_ViPham!F:F, B39, NhatKy_ViPham!C:C, "T31") - SUMIFS(NhatKy_ViPham!K:K, NhatKy_ViPham!E:E, "12_Anh_D", NhatKy_ViPham!F:F, B39, NhatKy_ViPham!C:C, "T31")</f>
        <v>100</v>
      </c>
      <c r="AW39" s="7">
        <f>100 + SUMIFS(NhatKy_ViPham!J:J, NhatKy_ViPham!E:E, "12_Anh_D", NhatKy_ViPham!F:F, B39, NhatKy_ViPham!C:C, "T32") - SUMIFS(NhatKy_ViPham!K:K, NhatKy_ViPham!E:E, "12_Anh_D", NhatKy_ViPham!F:F, B39, NhatKy_ViPham!C:C, "T32")</f>
        <v>100</v>
      </c>
      <c r="AX39" s="7">
        <f>100 + SUMIFS(NhatKy_ViPham!J:J, NhatKy_ViPham!E:E, "12_Anh_D", NhatKy_ViPham!F:F, B39, NhatKy_ViPham!C:C, "T33") - SUMIFS(NhatKy_ViPham!K:K, NhatKy_ViPham!E:E, "12_Anh_D", NhatKy_ViPham!F:F, B39, NhatKy_ViPham!C:C, "T33")</f>
        <v>100</v>
      </c>
      <c r="AY39" s="7">
        <f>100 + SUMIFS(NhatKy_ViPham!J:J, NhatKy_ViPham!E:E, "12_Anh_D", NhatKy_ViPham!F:F, B39, NhatKy_ViPham!C:C, "T34") - SUMIFS(NhatKy_ViPham!K:K, NhatKy_ViPham!E:E, "12_Anh_D", NhatKy_ViPham!F:F, B39, NhatKy_ViPham!C:C, "T34")</f>
        <v>100</v>
      </c>
      <c r="AZ39" s="7">
        <f>100 + SUMIFS(NhatKy_ViPham!J:J, NhatKy_ViPham!E:E, "12_Anh_D", NhatKy_ViPham!F:F, B39, NhatKy_ViPham!C:C, "T35") - SUMIFS(NhatKy_ViPham!K:K, NhatKy_ViPham!E:E, "12_Anh_D", NhatKy_ViPham!F:F, B39, NhatKy_ViPham!C:C, "T35")</f>
        <v>100</v>
      </c>
      <c r="BA39" s="12">
        <f t="shared" si="0"/>
        <v>100</v>
      </c>
      <c r="BB39" s="11" t="s">
        <v>430</v>
      </c>
      <c r="BC39" s="14" t="str">
        <f t="shared" si="1"/>
        <v>Tốt</v>
      </c>
      <c r="BD39" s="10" t="str">
        <f t="shared" si="2"/>
        <v>🟢 BÌNH THƯỜNG</v>
      </c>
    </row>
    <row r="40" spans="1:56" x14ac:dyDescent="0.25">
      <c r="A40" s="5">
        <v>32</v>
      </c>
      <c r="B40" s="15" t="s">
        <v>3063</v>
      </c>
      <c r="C40" s="5" t="s">
        <v>2288</v>
      </c>
      <c r="D40" s="5" t="s">
        <v>429</v>
      </c>
      <c r="E40" s="11" t="s">
        <v>430</v>
      </c>
      <c r="F40" s="6">
        <f>SUMIFS(NhatKy_ViPham!K:K, NhatKy_ViPham!E:E, "12_Anh_D", NhatKy_ViPham!F:F, B40, NhatKy_ViPham!H:H, "L01")</f>
        <v>0</v>
      </c>
      <c r="G40" s="6">
        <f>SUMIFS(NhatKy_ViPham!K:K, NhatKy_ViPham!E:E, "12_Anh_D", NhatKy_ViPham!F:F, B40, NhatKy_ViPham!H:H, "L02")</f>
        <v>0</v>
      </c>
      <c r="H40" s="6">
        <f>SUMIFS(NhatKy_ViPham!K:K, NhatKy_ViPham!E:E, "12_Anh_D", NhatKy_ViPham!F:F, B40, NhatKy_ViPham!H:H, "L03")</f>
        <v>0</v>
      </c>
      <c r="I40" s="6">
        <f>SUMIFS(NhatKy_ViPham!K:K, NhatKy_ViPham!E:E, "12_Anh_D", NhatKy_ViPham!F:F, B40, NhatKy_ViPham!H:H, "L04")</f>
        <v>0</v>
      </c>
      <c r="J40" s="6">
        <f>SUMIFS(NhatKy_ViPham!K:K, NhatKy_ViPham!E:E, "12_Anh_D", NhatKy_ViPham!F:F, B40, NhatKy_ViPham!H:H, "L05")</f>
        <v>0</v>
      </c>
      <c r="K40" s="6">
        <f>SUMIFS(NhatKy_ViPham!K:K, NhatKy_ViPham!E:E, "12_Anh_D", NhatKy_ViPham!F:F, B40, NhatKy_ViPham!H:H, "L06")</f>
        <v>0</v>
      </c>
      <c r="L40" s="6">
        <f>SUMIFS(NhatKy_ViPham!K:K, NhatKy_ViPham!E:E, "12_Anh_D", NhatKy_ViPham!F:F, B40, NhatKy_ViPham!H:H, "L07")</f>
        <v>0</v>
      </c>
      <c r="M40" s="6">
        <f>SUMIFS(NhatKy_ViPham!K:K, NhatKy_ViPham!E:E, "12_Anh_D", NhatKy_ViPham!F:F, B40, NhatKy_ViPham!H:H, "L08")</f>
        <v>0</v>
      </c>
      <c r="N40" s="6">
        <f>SUMIFS(NhatKy_ViPham!K:K, NhatKy_ViPham!E:E, "12_Anh_D", NhatKy_ViPham!F:F, B40, NhatKy_ViPham!H:H, "L09")</f>
        <v>0</v>
      </c>
      <c r="O40" s="6">
        <f>SUMIFS(NhatKy_ViPham!K:K, NhatKy_ViPham!E:E, "12_Anh_D", NhatKy_ViPham!F:F, B40, NhatKy_ViPham!H:H, "L10")</f>
        <v>0</v>
      </c>
      <c r="P40" s="12">
        <f>SUMIFS(NhatKy_ViPham!J:J, NhatKy_ViPham!E:E, "12_Anh_D", NhatKy_ViPham!F:F, B40)</f>
        <v>0</v>
      </c>
      <c r="Q40" s="13">
        <f>SUMIFS(NhatKy_ViPham!K:K, NhatKy_ViPham!E:E, "12_Anh_D", NhatKy_ViPham!F:F, B40)</f>
        <v>0</v>
      </c>
      <c r="R40" s="6">
        <f>100 + SUMIFS(NhatKy_ViPham!J:J, NhatKy_ViPham!E:E, "12_Anh_D", NhatKy_ViPham!F:F, B40, NhatKy_ViPham!C:C, "T1") - SUMIFS(NhatKy_ViPham!K:K, NhatKy_ViPham!E:E, "12_Anh_D", NhatKy_ViPham!F:F, B40, NhatKy_ViPham!C:C, "T1")</f>
        <v>100</v>
      </c>
      <c r="S40" s="6">
        <f>100 + SUMIFS(NhatKy_ViPham!J:J, NhatKy_ViPham!E:E, "12_Anh_D", NhatKy_ViPham!F:F, B40, NhatKy_ViPham!C:C, "T2") - SUMIFS(NhatKy_ViPham!K:K, NhatKy_ViPham!E:E, "12_Anh_D", NhatKy_ViPham!F:F, B40, NhatKy_ViPham!C:C, "T2")</f>
        <v>100</v>
      </c>
      <c r="T40" s="6">
        <f>100 + SUMIFS(NhatKy_ViPham!J:J, NhatKy_ViPham!E:E, "12_Anh_D", NhatKy_ViPham!F:F, B40, NhatKy_ViPham!C:C, "T3") - SUMIFS(NhatKy_ViPham!K:K, NhatKy_ViPham!E:E, "12_Anh_D", NhatKy_ViPham!F:F, B40, NhatKy_ViPham!C:C, "T3")</f>
        <v>100</v>
      </c>
      <c r="U40" s="6">
        <f>100 + SUMIFS(NhatKy_ViPham!J:J, NhatKy_ViPham!E:E, "12_Anh_D", NhatKy_ViPham!F:F, B40, NhatKy_ViPham!C:C, "T4") - SUMIFS(NhatKy_ViPham!K:K, NhatKy_ViPham!E:E, "12_Anh_D", NhatKy_ViPham!F:F, B40, NhatKy_ViPham!C:C, "T4")</f>
        <v>100</v>
      </c>
      <c r="V40" s="6">
        <f>100 + SUMIFS(NhatKy_ViPham!J:J, NhatKy_ViPham!E:E, "12_Anh_D", NhatKy_ViPham!F:F, B40, NhatKy_ViPham!C:C, "T5") - SUMIFS(NhatKy_ViPham!K:K, NhatKy_ViPham!E:E, "12_Anh_D", NhatKy_ViPham!F:F, B40, NhatKy_ViPham!C:C, "T5")</f>
        <v>100</v>
      </c>
      <c r="W40" s="6">
        <f>100 + SUMIFS(NhatKy_ViPham!J:J, NhatKy_ViPham!E:E, "12_Anh_D", NhatKy_ViPham!F:F, B40, NhatKy_ViPham!C:C, "T6") - SUMIFS(NhatKy_ViPham!K:K, NhatKy_ViPham!E:E, "12_Anh_D", NhatKy_ViPham!F:F, B40, NhatKy_ViPham!C:C, "T6")</f>
        <v>100</v>
      </c>
      <c r="X40" s="6">
        <f>100 + SUMIFS(NhatKy_ViPham!J:J, NhatKy_ViPham!E:E, "12_Anh_D", NhatKy_ViPham!F:F, B40, NhatKy_ViPham!C:C, "T7") - SUMIFS(NhatKy_ViPham!K:K, NhatKy_ViPham!E:E, "12_Anh_D", NhatKy_ViPham!F:F, B40, NhatKy_ViPham!C:C, "T7")</f>
        <v>100</v>
      </c>
      <c r="Y40" s="6">
        <f>100 + SUMIFS(NhatKy_ViPham!J:J, NhatKy_ViPham!E:E, "12_Anh_D", NhatKy_ViPham!F:F, B40, NhatKy_ViPham!C:C, "T8") - SUMIFS(NhatKy_ViPham!K:K, NhatKy_ViPham!E:E, "12_Anh_D", NhatKy_ViPham!F:F, B40, NhatKy_ViPham!C:C, "T8")</f>
        <v>100</v>
      </c>
      <c r="Z40" s="6">
        <f>100 + SUMIFS(NhatKy_ViPham!J:J, NhatKy_ViPham!E:E, "12_Anh_D", NhatKy_ViPham!F:F, B40, NhatKy_ViPham!C:C, "T9") - SUMIFS(NhatKy_ViPham!K:K, NhatKy_ViPham!E:E, "12_Anh_D", NhatKy_ViPham!F:F, B40, NhatKy_ViPham!C:C, "T9")</f>
        <v>100</v>
      </c>
      <c r="AA40" s="6">
        <f>100 + SUMIFS(NhatKy_ViPham!J:J, NhatKy_ViPham!E:E, "12_Anh_D", NhatKy_ViPham!F:F, B40, NhatKy_ViPham!C:C, "T10") - SUMIFS(NhatKy_ViPham!K:K, NhatKy_ViPham!E:E, "12_Anh_D", NhatKy_ViPham!F:F, B40, NhatKy_ViPham!C:C, "T10")</f>
        <v>100</v>
      </c>
      <c r="AB40" s="6">
        <f>100 + SUMIFS(NhatKy_ViPham!J:J, NhatKy_ViPham!E:E, "12_Anh_D", NhatKy_ViPham!F:F, B40, NhatKy_ViPham!C:C, "T11") - SUMIFS(NhatKy_ViPham!K:K, NhatKy_ViPham!E:E, "12_Anh_D", NhatKy_ViPham!F:F, B40, NhatKy_ViPham!C:C, "T11")</f>
        <v>100</v>
      </c>
      <c r="AC40" s="6">
        <f>100 + SUMIFS(NhatKy_ViPham!J:J, NhatKy_ViPham!E:E, "12_Anh_D", NhatKy_ViPham!F:F, B40, NhatKy_ViPham!C:C, "T12") - SUMIFS(NhatKy_ViPham!K:K, NhatKy_ViPham!E:E, "12_Anh_D", NhatKy_ViPham!F:F, B40, NhatKy_ViPham!C:C, "T12")</f>
        <v>100</v>
      </c>
      <c r="AD40" s="6">
        <f>100 + SUMIFS(NhatKy_ViPham!J:J, NhatKy_ViPham!E:E, "12_Anh_D", NhatKy_ViPham!F:F, B40, NhatKy_ViPham!C:C, "T13") - SUMIFS(NhatKy_ViPham!K:K, NhatKy_ViPham!E:E, "12_Anh_D", NhatKy_ViPham!F:F, B40, NhatKy_ViPham!C:C, "T13")</f>
        <v>100</v>
      </c>
      <c r="AE40" s="6">
        <f>100 + SUMIFS(NhatKy_ViPham!J:J, NhatKy_ViPham!E:E, "12_Anh_D", NhatKy_ViPham!F:F, B40, NhatKy_ViPham!C:C, "T14") - SUMIFS(NhatKy_ViPham!K:K, NhatKy_ViPham!E:E, "12_Anh_D", NhatKy_ViPham!F:F, B40, NhatKy_ViPham!C:C, "T14")</f>
        <v>100</v>
      </c>
      <c r="AF40" s="6">
        <f>100 + SUMIFS(NhatKy_ViPham!J:J, NhatKy_ViPham!E:E, "12_Anh_D", NhatKy_ViPham!F:F, B40, NhatKy_ViPham!C:C, "T15") - SUMIFS(NhatKy_ViPham!K:K, NhatKy_ViPham!E:E, "12_Anh_D", NhatKy_ViPham!F:F, B40, NhatKy_ViPham!C:C, "T15")</f>
        <v>100</v>
      </c>
      <c r="AG40" s="6">
        <f>100 + SUMIFS(NhatKy_ViPham!J:J, NhatKy_ViPham!E:E, "12_Anh_D", NhatKy_ViPham!F:F, B40, NhatKy_ViPham!C:C, "T16") - SUMIFS(NhatKy_ViPham!K:K, NhatKy_ViPham!E:E, "12_Anh_D", NhatKy_ViPham!F:F, B40, NhatKy_ViPham!C:C, "T16")</f>
        <v>100</v>
      </c>
      <c r="AH40" s="6">
        <f>100 + SUMIFS(NhatKy_ViPham!J:J, NhatKy_ViPham!E:E, "12_Anh_D", NhatKy_ViPham!F:F, B40, NhatKy_ViPham!C:C, "T17") - SUMIFS(NhatKy_ViPham!K:K, NhatKy_ViPham!E:E, "12_Anh_D", NhatKy_ViPham!F:F, B40, NhatKy_ViPham!C:C, "T17")</f>
        <v>100</v>
      </c>
      <c r="AI40" s="6">
        <f>100 + SUMIFS(NhatKy_ViPham!J:J, NhatKy_ViPham!E:E, "12_Anh_D", NhatKy_ViPham!F:F, B40, NhatKy_ViPham!C:C, "T18") - SUMIFS(NhatKy_ViPham!K:K, NhatKy_ViPham!E:E, "12_Anh_D", NhatKy_ViPham!F:F, B40, NhatKy_ViPham!C:C, "T18")</f>
        <v>100</v>
      </c>
      <c r="AJ40" s="6">
        <f>100 + SUMIFS(NhatKy_ViPham!J:J, NhatKy_ViPham!E:E, "12_Anh_D", NhatKy_ViPham!F:F, B40, NhatKy_ViPham!C:C, "T19") - SUMIFS(NhatKy_ViPham!K:K, NhatKy_ViPham!E:E, "12_Anh_D", NhatKy_ViPham!F:F, B40, NhatKy_ViPham!C:C, "T19")</f>
        <v>100</v>
      </c>
      <c r="AK40" s="6">
        <f>100 + SUMIFS(NhatKy_ViPham!J:J, NhatKy_ViPham!E:E, "12_Anh_D", NhatKy_ViPham!F:F, B40, NhatKy_ViPham!C:C, "T20") - SUMIFS(NhatKy_ViPham!K:K, NhatKy_ViPham!E:E, "12_Anh_D", NhatKy_ViPham!F:F, B40, NhatKy_ViPham!C:C, "T20")</f>
        <v>100</v>
      </c>
      <c r="AL40" s="6">
        <f>100 + SUMIFS(NhatKy_ViPham!J:J, NhatKy_ViPham!E:E, "12_Anh_D", NhatKy_ViPham!F:F, B40, NhatKy_ViPham!C:C, "T21") - SUMIFS(NhatKy_ViPham!K:K, NhatKy_ViPham!E:E, "12_Anh_D", NhatKy_ViPham!F:F, B40, NhatKy_ViPham!C:C, "T21")</f>
        <v>100</v>
      </c>
      <c r="AM40" s="6">
        <f>100 + SUMIFS(NhatKy_ViPham!J:J, NhatKy_ViPham!E:E, "12_Anh_D", NhatKy_ViPham!F:F, B40, NhatKy_ViPham!C:C, "T22") - SUMIFS(NhatKy_ViPham!K:K, NhatKy_ViPham!E:E, "12_Anh_D", NhatKy_ViPham!F:F, B40, NhatKy_ViPham!C:C, "T22")</f>
        <v>100</v>
      </c>
      <c r="AN40" s="6">
        <f>100 + SUMIFS(NhatKy_ViPham!J:J, NhatKy_ViPham!E:E, "12_Anh_D", NhatKy_ViPham!F:F, B40, NhatKy_ViPham!C:C, "T23") - SUMIFS(NhatKy_ViPham!K:K, NhatKy_ViPham!E:E, "12_Anh_D", NhatKy_ViPham!F:F, B40, NhatKy_ViPham!C:C, "T23")</f>
        <v>100</v>
      </c>
      <c r="AO40" s="6">
        <f>100 + SUMIFS(NhatKy_ViPham!J:J, NhatKy_ViPham!E:E, "12_Anh_D", NhatKy_ViPham!F:F, B40, NhatKy_ViPham!C:C, "T24") - SUMIFS(NhatKy_ViPham!K:K, NhatKy_ViPham!E:E, "12_Anh_D", NhatKy_ViPham!F:F, B40, NhatKy_ViPham!C:C, "T24")</f>
        <v>100</v>
      </c>
      <c r="AP40" s="6">
        <f>100 + SUMIFS(NhatKy_ViPham!J:J, NhatKy_ViPham!E:E, "12_Anh_D", NhatKy_ViPham!F:F, B40, NhatKy_ViPham!C:C, "T25") - SUMIFS(NhatKy_ViPham!K:K, NhatKy_ViPham!E:E, "12_Anh_D", NhatKy_ViPham!F:F, B40, NhatKy_ViPham!C:C, "T25")</f>
        <v>100</v>
      </c>
      <c r="AQ40" s="6">
        <f>100 + SUMIFS(NhatKy_ViPham!J:J, NhatKy_ViPham!E:E, "12_Anh_D", NhatKy_ViPham!F:F, B40, NhatKy_ViPham!C:C, "T26") - SUMIFS(NhatKy_ViPham!K:K, NhatKy_ViPham!E:E, "12_Anh_D", NhatKy_ViPham!F:F, B40, NhatKy_ViPham!C:C, "T26")</f>
        <v>100</v>
      </c>
      <c r="AR40" s="6">
        <f>100 + SUMIFS(NhatKy_ViPham!J:J, NhatKy_ViPham!E:E, "12_Anh_D", NhatKy_ViPham!F:F, B40, NhatKy_ViPham!C:C, "T27") - SUMIFS(NhatKy_ViPham!K:K, NhatKy_ViPham!E:E, "12_Anh_D", NhatKy_ViPham!F:F, B40, NhatKy_ViPham!C:C, "T27")</f>
        <v>100</v>
      </c>
      <c r="AS40" s="6">
        <f>100 + SUMIFS(NhatKy_ViPham!J:J, NhatKy_ViPham!E:E, "12_Anh_D", NhatKy_ViPham!F:F, B40, NhatKy_ViPham!C:C, "T28") - SUMIFS(NhatKy_ViPham!K:K, NhatKy_ViPham!E:E, "12_Anh_D", NhatKy_ViPham!F:F, B40, NhatKy_ViPham!C:C, "T28")</f>
        <v>100</v>
      </c>
      <c r="AT40" s="6">
        <f>100 + SUMIFS(NhatKy_ViPham!J:J, NhatKy_ViPham!E:E, "12_Anh_D", NhatKy_ViPham!F:F, B40, NhatKy_ViPham!C:C, "T29") - SUMIFS(NhatKy_ViPham!K:K, NhatKy_ViPham!E:E, "12_Anh_D", NhatKy_ViPham!F:F, B40, NhatKy_ViPham!C:C, "T29")</f>
        <v>100</v>
      </c>
      <c r="AU40" s="6">
        <f>100 + SUMIFS(NhatKy_ViPham!J:J, NhatKy_ViPham!E:E, "12_Anh_D", NhatKy_ViPham!F:F, B40, NhatKy_ViPham!C:C, "T30") - SUMIFS(NhatKy_ViPham!K:K, NhatKy_ViPham!E:E, "12_Anh_D", NhatKy_ViPham!F:F, B40, NhatKy_ViPham!C:C, "T30")</f>
        <v>100</v>
      </c>
      <c r="AV40" s="6">
        <f>100 + SUMIFS(NhatKy_ViPham!J:J, NhatKy_ViPham!E:E, "12_Anh_D", NhatKy_ViPham!F:F, B40, NhatKy_ViPham!C:C, "T31") - SUMIFS(NhatKy_ViPham!K:K, NhatKy_ViPham!E:E, "12_Anh_D", NhatKy_ViPham!F:F, B40, NhatKy_ViPham!C:C, "T31")</f>
        <v>100</v>
      </c>
      <c r="AW40" s="6">
        <f>100 + SUMIFS(NhatKy_ViPham!J:J, NhatKy_ViPham!E:E, "12_Anh_D", NhatKy_ViPham!F:F, B40, NhatKy_ViPham!C:C, "T32") - SUMIFS(NhatKy_ViPham!K:K, NhatKy_ViPham!E:E, "12_Anh_D", NhatKy_ViPham!F:F, B40, NhatKy_ViPham!C:C, "T32")</f>
        <v>100</v>
      </c>
      <c r="AX40" s="6">
        <f>100 + SUMIFS(NhatKy_ViPham!J:J, NhatKy_ViPham!E:E, "12_Anh_D", NhatKy_ViPham!F:F, B40, NhatKy_ViPham!C:C, "T33") - SUMIFS(NhatKy_ViPham!K:K, NhatKy_ViPham!E:E, "12_Anh_D", NhatKy_ViPham!F:F, B40, NhatKy_ViPham!C:C, "T33")</f>
        <v>100</v>
      </c>
      <c r="AY40" s="6">
        <f>100 + SUMIFS(NhatKy_ViPham!J:J, NhatKy_ViPham!E:E, "12_Anh_D", NhatKy_ViPham!F:F, B40, NhatKy_ViPham!C:C, "T34") - SUMIFS(NhatKy_ViPham!K:K, NhatKy_ViPham!E:E, "12_Anh_D", NhatKy_ViPham!F:F, B40, NhatKy_ViPham!C:C, "T34")</f>
        <v>100</v>
      </c>
      <c r="AZ40" s="6">
        <f>100 + SUMIFS(NhatKy_ViPham!J:J, NhatKy_ViPham!E:E, "12_Anh_D", NhatKy_ViPham!F:F, B40, NhatKy_ViPham!C:C, "T35") - SUMIFS(NhatKy_ViPham!K:K, NhatKy_ViPham!E:E, "12_Anh_D", NhatKy_ViPham!F:F, B40, NhatKy_ViPham!C:C, "T35")</f>
        <v>100</v>
      </c>
      <c r="BA40" s="12">
        <f t="shared" si="0"/>
        <v>100</v>
      </c>
      <c r="BB40" s="11" t="s">
        <v>430</v>
      </c>
      <c r="BC40" s="16" t="str">
        <f t="shared" si="1"/>
        <v>Tốt</v>
      </c>
      <c r="BD40" s="15" t="str">
        <f t="shared" si="2"/>
        <v>🟢 BÌNH THƯỜNG</v>
      </c>
    </row>
    <row r="41" spans="1:56" x14ac:dyDescent="0.25">
      <c r="A41" s="4">
        <v>33</v>
      </c>
      <c r="B41" s="10" t="s">
        <v>3064</v>
      </c>
      <c r="C41" s="4" t="s">
        <v>2418</v>
      </c>
      <c r="D41" s="4" t="s">
        <v>429</v>
      </c>
      <c r="E41" s="11" t="s">
        <v>430</v>
      </c>
      <c r="F41" s="7">
        <f>SUMIFS(NhatKy_ViPham!K:K, NhatKy_ViPham!E:E, "12_Anh_D", NhatKy_ViPham!F:F, B41, NhatKy_ViPham!H:H, "L01")</f>
        <v>0</v>
      </c>
      <c r="G41" s="7">
        <f>SUMIFS(NhatKy_ViPham!K:K, NhatKy_ViPham!E:E, "12_Anh_D", NhatKy_ViPham!F:F, B41, NhatKy_ViPham!H:H, "L02")</f>
        <v>0</v>
      </c>
      <c r="H41" s="7">
        <f>SUMIFS(NhatKy_ViPham!K:K, NhatKy_ViPham!E:E, "12_Anh_D", NhatKy_ViPham!F:F, B41, NhatKy_ViPham!H:H, "L03")</f>
        <v>0</v>
      </c>
      <c r="I41" s="7">
        <f>SUMIFS(NhatKy_ViPham!K:K, NhatKy_ViPham!E:E, "12_Anh_D", NhatKy_ViPham!F:F, B41, NhatKy_ViPham!H:H, "L04")</f>
        <v>0</v>
      </c>
      <c r="J41" s="7">
        <f>SUMIFS(NhatKy_ViPham!K:K, NhatKy_ViPham!E:E, "12_Anh_D", NhatKy_ViPham!F:F, B41, NhatKy_ViPham!H:H, "L05")</f>
        <v>0</v>
      </c>
      <c r="K41" s="7">
        <f>SUMIFS(NhatKy_ViPham!K:K, NhatKy_ViPham!E:E, "12_Anh_D", NhatKy_ViPham!F:F, B41, NhatKy_ViPham!H:H, "L06")</f>
        <v>0</v>
      </c>
      <c r="L41" s="7">
        <f>SUMIFS(NhatKy_ViPham!K:K, NhatKy_ViPham!E:E, "12_Anh_D", NhatKy_ViPham!F:F, B41, NhatKy_ViPham!H:H, "L07")</f>
        <v>0</v>
      </c>
      <c r="M41" s="7">
        <f>SUMIFS(NhatKy_ViPham!K:K, NhatKy_ViPham!E:E, "12_Anh_D", NhatKy_ViPham!F:F, B41, NhatKy_ViPham!H:H, "L08")</f>
        <v>0</v>
      </c>
      <c r="N41" s="7">
        <f>SUMIFS(NhatKy_ViPham!K:K, NhatKy_ViPham!E:E, "12_Anh_D", NhatKy_ViPham!F:F, B41, NhatKy_ViPham!H:H, "L09")</f>
        <v>0</v>
      </c>
      <c r="O41" s="7">
        <f>SUMIFS(NhatKy_ViPham!K:K, NhatKy_ViPham!E:E, "12_Anh_D", NhatKy_ViPham!F:F, B41, NhatKy_ViPham!H:H, "L10")</f>
        <v>0</v>
      </c>
      <c r="P41" s="12">
        <f>SUMIFS(NhatKy_ViPham!J:J, NhatKy_ViPham!E:E, "12_Anh_D", NhatKy_ViPham!F:F, B41)</f>
        <v>0</v>
      </c>
      <c r="Q41" s="13">
        <f>SUMIFS(NhatKy_ViPham!K:K, NhatKy_ViPham!E:E, "12_Anh_D", NhatKy_ViPham!F:F, B41)</f>
        <v>0</v>
      </c>
      <c r="R41" s="7">
        <f>100 + SUMIFS(NhatKy_ViPham!J:J, NhatKy_ViPham!E:E, "12_Anh_D", NhatKy_ViPham!F:F, B41, NhatKy_ViPham!C:C, "T1") - SUMIFS(NhatKy_ViPham!K:K, NhatKy_ViPham!E:E, "12_Anh_D", NhatKy_ViPham!F:F, B41, NhatKy_ViPham!C:C, "T1")</f>
        <v>100</v>
      </c>
      <c r="S41" s="7">
        <f>100 + SUMIFS(NhatKy_ViPham!J:J, NhatKy_ViPham!E:E, "12_Anh_D", NhatKy_ViPham!F:F, B41, NhatKy_ViPham!C:C, "T2") - SUMIFS(NhatKy_ViPham!K:K, NhatKy_ViPham!E:E, "12_Anh_D", NhatKy_ViPham!F:F, B41, NhatKy_ViPham!C:C, "T2")</f>
        <v>100</v>
      </c>
      <c r="T41" s="7">
        <f>100 + SUMIFS(NhatKy_ViPham!J:J, NhatKy_ViPham!E:E, "12_Anh_D", NhatKy_ViPham!F:F, B41, NhatKy_ViPham!C:C, "T3") - SUMIFS(NhatKy_ViPham!K:K, NhatKy_ViPham!E:E, "12_Anh_D", NhatKy_ViPham!F:F, B41, NhatKy_ViPham!C:C, "T3")</f>
        <v>100</v>
      </c>
      <c r="U41" s="7">
        <f>100 + SUMIFS(NhatKy_ViPham!J:J, NhatKy_ViPham!E:E, "12_Anh_D", NhatKy_ViPham!F:F, B41, NhatKy_ViPham!C:C, "T4") - SUMIFS(NhatKy_ViPham!K:K, NhatKy_ViPham!E:E, "12_Anh_D", NhatKy_ViPham!F:F, B41, NhatKy_ViPham!C:C, "T4")</f>
        <v>100</v>
      </c>
      <c r="V41" s="7">
        <f>100 + SUMIFS(NhatKy_ViPham!J:J, NhatKy_ViPham!E:E, "12_Anh_D", NhatKy_ViPham!F:F, B41, NhatKy_ViPham!C:C, "T5") - SUMIFS(NhatKy_ViPham!K:K, NhatKy_ViPham!E:E, "12_Anh_D", NhatKy_ViPham!F:F, B41, NhatKy_ViPham!C:C, "T5")</f>
        <v>100</v>
      </c>
      <c r="W41" s="7">
        <f>100 + SUMIFS(NhatKy_ViPham!J:J, NhatKy_ViPham!E:E, "12_Anh_D", NhatKy_ViPham!F:F, B41, NhatKy_ViPham!C:C, "T6") - SUMIFS(NhatKy_ViPham!K:K, NhatKy_ViPham!E:E, "12_Anh_D", NhatKy_ViPham!F:F, B41, NhatKy_ViPham!C:C, "T6")</f>
        <v>100</v>
      </c>
      <c r="X41" s="7">
        <f>100 + SUMIFS(NhatKy_ViPham!J:J, NhatKy_ViPham!E:E, "12_Anh_D", NhatKy_ViPham!F:F, B41, NhatKy_ViPham!C:C, "T7") - SUMIFS(NhatKy_ViPham!K:K, NhatKy_ViPham!E:E, "12_Anh_D", NhatKy_ViPham!F:F, B41, NhatKy_ViPham!C:C, "T7")</f>
        <v>100</v>
      </c>
      <c r="Y41" s="7">
        <f>100 + SUMIFS(NhatKy_ViPham!J:J, NhatKy_ViPham!E:E, "12_Anh_D", NhatKy_ViPham!F:F, B41, NhatKy_ViPham!C:C, "T8") - SUMIFS(NhatKy_ViPham!K:K, NhatKy_ViPham!E:E, "12_Anh_D", NhatKy_ViPham!F:F, B41, NhatKy_ViPham!C:C, "T8")</f>
        <v>100</v>
      </c>
      <c r="Z41" s="7">
        <f>100 + SUMIFS(NhatKy_ViPham!J:J, NhatKy_ViPham!E:E, "12_Anh_D", NhatKy_ViPham!F:F, B41, NhatKy_ViPham!C:C, "T9") - SUMIFS(NhatKy_ViPham!K:K, NhatKy_ViPham!E:E, "12_Anh_D", NhatKy_ViPham!F:F, B41, NhatKy_ViPham!C:C, "T9")</f>
        <v>100</v>
      </c>
      <c r="AA41" s="7">
        <f>100 + SUMIFS(NhatKy_ViPham!J:J, NhatKy_ViPham!E:E, "12_Anh_D", NhatKy_ViPham!F:F, B41, NhatKy_ViPham!C:C, "T10") - SUMIFS(NhatKy_ViPham!K:K, NhatKy_ViPham!E:E, "12_Anh_D", NhatKy_ViPham!F:F, B41, NhatKy_ViPham!C:C, "T10")</f>
        <v>100</v>
      </c>
      <c r="AB41" s="7">
        <f>100 + SUMIFS(NhatKy_ViPham!J:J, NhatKy_ViPham!E:E, "12_Anh_D", NhatKy_ViPham!F:F, B41, NhatKy_ViPham!C:C, "T11") - SUMIFS(NhatKy_ViPham!K:K, NhatKy_ViPham!E:E, "12_Anh_D", NhatKy_ViPham!F:F, B41, NhatKy_ViPham!C:C, "T11")</f>
        <v>100</v>
      </c>
      <c r="AC41" s="7">
        <f>100 + SUMIFS(NhatKy_ViPham!J:J, NhatKy_ViPham!E:E, "12_Anh_D", NhatKy_ViPham!F:F, B41, NhatKy_ViPham!C:C, "T12") - SUMIFS(NhatKy_ViPham!K:K, NhatKy_ViPham!E:E, "12_Anh_D", NhatKy_ViPham!F:F, B41, NhatKy_ViPham!C:C, "T12")</f>
        <v>100</v>
      </c>
      <c r="AD41" s="7">
        <f>100 + SUMIFS(NhatKy_ViPham!J:J, NhatKy_ViPham!E:E, "12_Anh_D", NhatKy_ViPham!F:F, B41, NhatKy_ViPham!C:C, "T13") - SUMIFS(NhatKy_ViPham!K:K, NhatKy_ViPham!E:E, "12_Anh_D", NhatKy_ViPham!F:F, B41, NhatKy_ViPham!C:C, "T13")</f>
        <v>100</v>
      </c>
      <c r="AE41" s="7">
        <f>100 + SUMIFS(NhatKy_ViPham!J:J, NhatKy_ViPham!E:E, "12_Anh_D", NhatKy_ViPham!F:F, B41, NhatKy_ViPham!C:C, "T14") - SUMIFS(NhatKy_ViPham!K:K, NhatKy_ViPham!E:E, "12_Anh_D", NhatKy_ViPham!F:F, B41, NhatKy_ViPham!C:C, "T14")</f>
        <v>100</v>
      </c>
      <c r="AF41" s="7">
        <f>100 + SUMIFS(NhatKy_ViPham!J:J, NhatKy_ViPham!E:E, "12_Anh_D", NhatKy_ViPham!F:F, B41, NhatKy_ViPham!C:C, "T15") - SUMIFS(NhatKy_ViPham!K:K, NhatKy_ViPham!E:E, "12_Anh_D", NhatKy_ViPham!F:F, B41, NhatKy_ViPham!C:C, "T15")</f>
        <v>100</v>
      </c>
      <c r="AG41" s="7">
        <f>100 + SUMIFS(NhatKy_ViPham!J:J, NhatKy_ViPham!E:E, "12_Anh_D", NhatKy_ViPham!F:F, B41, NhatKy_ViPham!C:C, "T16") - SUMIFS(NhatKy_ViPham!K:K, NhatKy_ViPham!E:E, "12_Anh_D", NhatKy_ViPham!F:F, B41, NhatKy_ViPham!C:C, "T16")</f>
        <v>100</v>
      </c>
      <c r="AH41" s="7">
        <f>100 + SUMIFS(NhatKy_ViPham!J:J, NhatKy_ViPham!E:E, "12_Anh_D", NhatKy_ViPham!F:F, B41, NhatKy_ViPham!C:C, "T17") - SUMIFS(NhatKy_ViPham!K:K, NhatKy_ViPham!E:E, "12_Anh_D", NhatKy_ViPham!F:F, B41, NhatKy_ViPham!C:C, "T17")</f>
        <v>100</v>
      </c>
      <c r="AI41" s="7">
        <f>100 + SUMIFS(NhatKy_ViPham!J:J, NhatKy_ViPham!E:E, "12_Anh_D", NhatKy_ViPham!F:F, B41, NhatKy_ViPham!C:C, "T18") - SUMIFS(NhatKy_ViPham!K:K, NhatKy_ViPham!E:E, "12_Anh_D", NhatKy_ViPham!F:F, B41, NhatKy_ViPham!C:C, "T18")</f>
        <v>100</v>
      </c>
      <c r="AJ41" s="7">
        <f>100 + SUMIFS(NhatKy_ViPham!J:J, NhatKy_ViPham!E:E, "12_Anh_D", NhatKy_ViPham!F:F, B41, NhatKy_ViPham!C:C, "T19") - SUMIFS(NhatKy_ViPham!K:K, NhatKy_ViPham!E:E, "12_Anh_D", NhatKy_ViPham!F:F, B41, NhatKy_ViPham!C:C, "T19")</f>
        <v>100</v>
      </c>
      <c r="AK41" s="7">
        <f>100 + SUMIFS(NhatKy_ViPham!J:J, NhatKy_ViPham!E:E, "12_Anh_D", NhatKy_ViPham!F:F, B41, NhatKy_ViPham!C:C, "T20") - SUMIFS(NhatKy_ViPham!K:K, NhatKy_ViPham!E:E, "12_Anh_D", NhatKy_ViPham!F:F, B41, NhatKy_ViPham!C:C, "T20")</f>
        <v>100</v>
      </c>
      <c r="AL41" s="7">
        <f>100 + SUMIFS(NhatKy_ViPham!J:J, NhatKy_ViPham!E:E, "12_Anh_D", NhatKy_ViPham!F:F, B41, NhatKy_ViPham!C:C, "T21") - SUMIFS(NhatKy_ViPham!K:K, NhatKy_ViPham!E:E, "12_Anh_D", NhatKy_ViPham!F:F, B41, NhatKy_ViPham!C:C, "T21")</f>
        <v>100</v>
      </c>
      <c r="AM41" s="7">
        <f>100 + SUMIFS(NhatKy_ViPham!J:J, NhatKy_ViPham!E:E, "12_Anh_D", NhatKy_ViPham!F:F, B41, NhatKy_ViPham!C:C, "T22") - SUMIFS(NhatKy_ViPham!K:K, NhatKy_ViPham!E:E, "12_Anh_D", NhatKy_ViPham!F:F, B41, NhatKy_ViPham!C:C, "T22")</f>
        <v>100</v>
      </c>
      <c r="AN41" s="7">
        <f>100 + SUMIFS(NhatKy_ViPham!J:J, NhatKy_ViPham!E:E, "12_Anh_D", NhatKy_ViPham!F:F, B41, NhatKy_ViPham!C:C, "T23") - SUMIFS(NhatKy_ViPham!K:K, NhatKy_ViPham!E:E, "12_Anh_D", NhatKy_ViPham!F:F, B41, NhatKy_ViPham!C:C, "T23")</f>
        <v>100</v>
      </c>
      <c r="AO41" s="7">
        <f>100 + SUMIFS(NhatKy_ViPham!J:J, NhatKy_ViPham!E:E, "12_Anh_D", NhatKy_ViPham!F:F, B41, NhatKy_ViPham!C:C, "T24") - SUMIFS(NhatKy_ViPham!K:K, NhatKy_ViPham!E:E, "12_Anh_D", NhatKy_ViPham!F:F, B41, NhatKy_ViPham!C:C, "T24")</f>
        <v>100</v>
      </c>
      <c r="AP41" s="7">
        <f>100 + SUMIFS(NhatKy_ViPham!J:J, NhatKy_ViPham!E:E, "12_Anh_D", NhatKy_ViPham!F:F, B41, NhatKy_ViPham!C:C, "T25") - SUMIFS(NhatKy_ViPham!K:K, NhatKy_ViPham!E:E, "12_Anh_D", NhatKy_ViPham!F:F, B41, NhatKy_ViPham!C:C, "T25")</f>
        <v>100</v>
      </c>
      <c r="AQ41" s="7">
        <f>100 + SUMIFS(NhatKy_ViPham!J:J, NhatKy_ViPham!E:E, "12_Anh_D", NhatKy_ViPham!F:F, B41, NhatKy_ViPham!C:C, "T26") - SUMIFS(NhatKy_ViPham!K:K, NhatKy_ViPham!E:E, "12_Anh_D", NhatKy_ViPham!F:F, B41, NhatKy_ViPham!C:C, "T26")</f>
        <v>100</v>
      </c>
      <c r="AR41" s="7">
        <f>100 + SUMIFS(NhatKy_ViPham!J:J, NhatKy_ViPham!E:E, "12_Anh_D", NhatKy_ViPham!F:F, B41, NhatKy_ViPham!C:C, "T27") - SUMIFS(NhatKy_ViPham!K:K, NhatKy_ViPham!E:E, "12_Anh_D", NhatKy_ViPham!F:F, B41, NhatKy_ViPham!C:C, "T27")</f>
        <v>100</v>
      </c>
      <c r="AS41" s="7">
        <f>100 + SUMIFS(NhatKy_ViPham!J:J, NhatKy_ViPham!E:E, "12_Anh_D", NhatKy_ViPham!F:F, B41, NhatKy_ViPham!C:C, "T28") - SUMIFS(NhatKy_ViPham!K:K, NhatKy_ViPham!E:E, "12_Anh_D", NhatKy_ViPham!F:F, B41, NhatKy_ViPham!C:C, "T28")</f>
        <v>100</v>
      </c>
      <c r="AT41" s="7">
        <f>100 + SUMIFS(NhatKy_ViPham!J:J, NhatKy_ViPham!E:E, "12_Anh_D", NhatKy_ViPham!F:F, B41, NhatKy_ViPham!C:C, "T29") - SUMIFS(NhatKy_ViPham!K:K, NhatKy_ViPham!E:E, "12_Anh_D", NhatKy_ViPham!F:F, B41, NhatKy_ViPham!C:C, "T29")</f>
        <v>100</v>
      </c>
      <c r="AU41" s="7">
        <f>100 + SUMIFS(NhatKy_ViPham!J:J, NhatKy_ViPham!E:E, "12_Anh_D", NhatKy_ViPham!F:F, B41, NhatKy_ViPham!C:C, "T30") - SUMIFS(NhatKy_ViPham!K:K, NhatKy_ViPham!E:E, "12_Anh_D", NhatKy_ViPham!F:F, B41, NhatKy_ViPham!C:C, "T30")</f>
        <v>100</v>
      </c>
      <c r="AV41" s="7">
        <f>100 + SUMIFS(NhatKy_ViPham!J:J, NhatKy_ViPham!E:E, "12_Anh_D", NhatKy_ViPham!F:F, B41, NhatKy_ViPham!C:C, "T31") - SUMIFS(NhatKy_ViPham!K:K, NhatKy_ViPham!E:E, "12_Anh_D", NhatKy_ViPham!F:F, B41, NhatKy_ViPham!C:C, "T31")</f>
        <v>100</v>
      </c>
      <c r="AW41" s="7">
        <f>100 + SUMIFS(NhatKy_ViPham!J:J, NhatKy_ViPham!E:E, "12_Anh_D", NhatKy_ViPham!F:F, B41, NhatKy_ViPham!C:C, "T32") - SUMIFS(NhatKy_ViPham!K:K, NhatKy_ViPham!E:E, "12_Anh_D", NhatKy_ViPham!F:F, B41, NhatKy_ViPham!C:C, "T32")</f>
        <v>100</v>
      </c>
      <c r="AX41" s="7">
        <f>100 + SUMIFS(NhatKy_ViPham!J:J, NhatKy_ViPham!E:E, "12_Anh_D", NhatKy_ViPham!F:F, B41, NhatKy_ViPham!C:C, "T33") - SUMIFS(NhatKy_ViPham!K:K, NhatKy_ViPham!E:E, "12_Anh_D", NhatKy_ViPham!F:F, B41, NhatKy_ViPham!C:C, "T33")</f>
        <v>100</v>
      </c>
      <c r="AY41" s="7">
        <f>100 + SUMIFS(NhatKy_ViPham!J:J, NhatKy_ViPham!E:E, "12_Anh_D", NhatKy_ViPham!F:F, B41, NhatKy_ViPham!C:C, "T34") - SUMIFS(NhatKy_ViPham!K:K, NhatKy_ViPham!E:E, "12_Anh_D", NhatKy_ViPham!F:F, B41, NhatKy_ViPham!C:C, "T34")</f>
        <v>100</v>
      </c>
      <c r="AZ41" s="7">
        <f>100 + SUMIFS(NhatKy_ViPham!J:J, NhatKy_ViPham!E:E, "12_Anh_D", NhatKy_ViPham!F:F, B41, NhatKy_ViPham!C:C, "T35") - SUMIFS(NhatKy_ViPham!K:K, NhatKy_ViPham!E:E, "12_Anh_D", NhatKy_ViPham!F:F, B41, NhatKy_ViPham!C:C, "T35")</f>
        <v>100</v>
      </c>
      <c r="BA41" s="12">
        <f t="shared" si="0"/>
        <v>100</v>
      </c>
      <c r="BB41" s="11" t="s">
        <v>430</v>
      </c>
      <c r="BC41" s="14" t="str">
        <f t="shared" si="1"/>
        <v>Tốt</v>
      </c>
      <c r="BD41" s="10" t="str">
        <f t="shared" si="2"/>
        <v>🟢 BÌNH THƯỜNG</v>
      </c>
    </row>
    <row r="42" spans="1:56" x14ac:dyDescent="0.25">
      <c r="A42" s="5">
        <v>34</v>
      </c>
      <c r="B42" s="15" t="s">
        <v>3065</v>
      </c>
      <c r="C42" s="5" t="s">
        <v>3066</v>
      </c>
      <c r="D42" s="5" t="s">
        <v>429</v>
      </c>
      <c r="E42" s="11" t="s">
        <v>430</v>
      </c>
      <c r="F42" s="6">
        <f>SUMIFS(NhatKy_ViPham!K:K, NhatKy_ViPham!E:E, "12_Anh_D", NhatKy_ViPham!F:F, B42, NhatKy_ViPham!H:H, "L01")</f>
        <v>0</v>
      </c>
      <c r="G42" s="6">
        <f>SUMIFS(NhatKy_ViPham!K:K, NhatKy_ViPham!E:E, "12_Anh_D", NhatKy_ViPham!F:F, B42, NhatKy_ViPham!H:H, "L02")</f>
        <v>0</v>
      </c>
      <c r="H42" s="6">
        <f>SUMIFS(NhatKy_ViPham!K:K, NhatKy_ViPham!E:E, "12_Anh_D", NhatKy_ViPham!F:F, B42, NhatKy_ViPham!H:H, "L03")</f>
        <v>0</v>
      </c>
      <c r="I42" s="6">
        <f>SUMIFS(NhatKy_ViPham!K:K, NhatKy_ViPham!E:E, "12_Anh_D", NhatKy_ViPham!F:F, B42, NhatKy_ViPham!H:H, "L04")</f>
        <v>0</v>
      </c>
      <c r="J42" s="6">
        <f>SUMIFS(NhatKy_ViPham!K:K, NhatKy_ViPham!E:E, "12_Anh_D", NhatKy_ViPham!F:F, B42, NhatKy_ViPham!H:H, "L05")</f>
        <v>0</v>
      </c>
      <c r="K42" s="6">
        <f>SUMIFS(NhatKy_ViPham!K:K, NhatKy_ViPham!E:E, "12_Anh_D", NhatKy_ViPham!F:F, B42, NhatKy_ViPham!H:H, "L06")</f>
        <v>0</v>
      </c>
      <c r="L42" s="6">
        <f>SUMIFS(NhatKy_ViPham!K:K, NhatKy_ViPham!E:E, "12_Anh_D", NhatKy_ViPham!F:F, B42, NhatKy_ViPham!H:H, "L07")</f>
        <v>0</v>
      </c>
      <c r="M42" s="6">
        <f>SUMIFS(NhatKy_ViPham!K:K, NhatKy_ViPham!E:E, "12_Anh_D", NhatKy_ViPham!F:F, B42, NhatKy_ViPham!H:H, "L08")</f>
        <v>0</v>
      </c>
      <c r="N42" s="6">
        <f>SUMIFS(NhatKy_ViPham!K:K, NhatKy_ViPham!E:E, "12_Anh_D", NhatKy_ViPham!F:F, B42, NhatKy_ViPham!H:H, "L09")</f>
        <v>0</v>
      </c>
      <c r="O42" s="6">
        <f>SUMIFS(NhatKy_ViPham!K:K, NhatKy_ViPham!E:E, "12_Anh_D", NhatKy_ViPham!F:F, B42, NhatKy_ViPham!H:H, "L10")</f>
        <v>0</v>
      </c>
      <c r="P42" s="12">
        <f>SUMIFS(NhatKy_ViPham!J:J, NhatKy_ViPham!E:E, "12_Anh_D", NhatKy_ViPham!F:F, B42)</f>
        <v>0</v>
      </c>
      <c r="Q42" s="13">
        <f>SUMIFS(NhatKy_ViPham!K:K, NhatKy_ViPham!E:E, "12_Anh_D", NhatKy_ViPham!F:F, B42)</f>
        <v>0</v>
      </c>
      <c r="R42" s="6">
        <f>100 + SUMIFS(NhatKy_ViPham!J:J, NhatKy_ViPham!E:E, "12_Anh_D", NhatKy_ViPham!F:F, B42, NhatKy_ViPham!C:C, "T1") - SUMIFS(NhatKy_ViPham!K:K, NhatKy_ViPham!E:E, "12_Anh_D", NhatKy_ViPham!F:F, B42, NhatKy_ViPham!C:C, "T1")</f>
        <v>100</v>
      </c>
      <c r="S42" s="6">
        <f>100 + SUMIFS(NhatKy_ViPham!J:J, NhatKy_ViPham!E:E, "12_Anh_D", NhatKy_ViPham!F:F, B42, NhatKy_ViPham!C:C, "T2") - SUMIFS(NhatKy_ViPham!K:K, NhatKy_ViPham!E:E, "12_Anh_D", NhatKy_ViPham!F:F, B42, NhatKy_ViPham!C:C, "T2")</f>
        <v>100</v>
      </c>
      <c r="T42" s="6">
        <f>100 + SUMIFS(NhatKy_ViPham!J:J, NhatKy_ViPham!E:E, "12_Anh_D", NhatKy_ViPham!F:F, B42, NhatKy_ViPham!C:C, "T3") - SUMIFS(NhatKy_ViPham!K:K, NhatKy_ViPham!E:E, "12_Anh_D", NhatKy_ViPham!F:F, B42, NhatKy_ViPham!C:C, "T3")</f>
        <v>100</v>
      </c>
      <c r="U42" s="6">
        <f>100 + SUMIFS(NhatKy_ViPham!J:J, NhatKy_ViPham!E:E, "12_Anh_D", NhatKy_ViPham!F:F, B42, NhatKy_ViPham!C:C, "T4") - SUMIFS(NhatKy_ViPham!K:K, NhatKy_ViPham!E:E, "12_Anh_D", NhatKy_ViPham!F:F, B42, NhatKy_ViPham!C:C, "T4")</f>
        <v>100</v>
      </c>
      <c r="V42" s="6">
        <f>100 + SUMIFS(NhatKy_ViPham!J:J, NhatKy_ViPham!E:E, "12_Anh_D", NhatKy_ViPham!F:F, B42, NhatKy_ViPham!C:C, "T5") - SUMIFS(NhatKy_ViPham!K:K, NhatKy_ViPham!E:E, "12_Anh_D", NhatKy_ViPham!F:F, B42, NhatKy_ViPham!C:C, "T5")</f>
        <v>100</v>
      </c>
      <c r="W42" s="6">
        <f>100 + SUMIFS(NhatKy_ViPham!J:J, NhatKy_ViPham!E:E, "12_Anh_D", NhatKy_ViPham!F:F, B42, NhatKy_ViPham!C:C, "T6") - SUMIFS(NhatKy_ViPham!K:K, NhatKy_ViPham!E:E, "12_Anh_D", NhatKy_ViPham!F:F, B42, NhatKy_ViPham!C:C, "T6")</f>
        <v>100</v>
      </c>
      <c r="X42" s="6">
        <f>100 + SUMIFS(NhatKy_ViPham!J:J, NhatKy_ViPham!E:E, "12_Anh_D", NhatKy_ViPham!F:F, B42, NhatKy_ViPham!C:C, "T7") - SUMIFS(NhatKy_ViPham!K:K, NhatKy_ViPham!E:E, "12_Anh_D", NhatKy_ViPham!F:F, B42, NhatKy_ViPham!C:C, "T7")</f>
        <v>100</v>
      </c>
      <c r="Y42" s="6">
        <f>100 + SUMIFS(NhatKy_ViPham!J:J, NhatKy_ViPham!E:E, "12_Anh_D", NhatKy_ViPham!F:F, B42, NhatKy_ViPham!C:C, "T8") - SUMIFS(NhatKy_ViPham!K:K, NhatKy_ViPham!E:E, "12_Anh_D", NhatKy_ViPham!F:F, B42, NhatKy_ViPham!C:C, "T8")</f>
        <v>100</v>
      </c>
      <c r="Z42" s="6">
        <f>100 + SUMIFS(NhatKy_ViPham!J:J, NhatKy_ViPham!E:E, "12_Anh_D", NhatKy_ViPham!F:F, B42, NhatKy_ViPham!C:C, "T9") - SUMIFS(NhatKy_ViPham!K:K, NhatKy_ViPham!E:E, "12_Anh_D", NhatKy_ViPham!F:F, B42, NhatKy_ViPham!C:C, "T9")</f>
        <v>100</v>
      </c>
      <c r="AA42" s="6">
        <f>100 + SUMIFS(NhatKy_ViPham!J:J, NhatKy_ViPham!E:E, "12_Anh_D", NhatKy_ViPham!F:F, B42, NhatKy_ViPham!C:C, "T10") - SUMIFS(NhatKy_ViPham!K:K, NhatKy_ViPham!E:E, "12_Anh_D", NhatKy_ViPham!F:F, B42, NhatKy_ViPham!C:C, "T10")</f>
        <v>100</v>
      </c>
      <c r="AB42" s="6">
        <f>100 + SUMIFS(NhatKy_ViPham!J:J, NhatKy_ViPham!E:E, "12_Anh_D", NhatKy_ViPham!F:F, B42, NhatKy_ViPham!C:C, "T11") - SUMIFS(NhatKy_ViPham!K:K, NhatKy_ViPham!E:E, "12_Anh_D", NhatKy_ViPham!F:F, B42, NhatKy_ViPham!C:C, "T11")</f>
        <v>100</v>
      </c>
      <c r="AC42" s="6">
        <f>100 + SUMIFS(NhatKy_ViPham!J:J, NhatKy_ViPham!E:E, "12_Anh_D", NhatKy_ViPham!F:F, B42, NhatKy_ViPham!C:C, "T12") - SUMIFS(NhatKy_ViPham!K:K, NhatKy_ViPham!E:E, "12_Anh_D", NhatKy_ViPham!F:F, B42, NhatKy_ViPham!C:C, "T12")</f>
        <v>100</v>
      </c>
      <c r="AD42" s="6">
        <f>100 + SUMIFS(NhatKy_ViPham!J:J, NhatKy_ViPham!E:E, "12_Anh_D", NhatKy_ViPham!F:F, B42, NhatKy_ViPham!C:C, "T13") - SUMIFS(NhatKy_ViPham!K:K, NhatKy_ViPham!E:E, "12_Anh_D", NhatKy_ViPham!F:F, B42, NhatKy_ViPham!C:C, "T13")</f>
        <v>100</v>
      </c>
      <c r="AE42" s="6">
        <f>100 + SUMIFS(NhatKy_ViPham!J:J, NhatKy_ViPham!E:E, "12_Anh_D", NhatKy_ViPham!F:F, B42, NhatKy_ViPham!C:C, "T14") - SUMIFS(NhatKy_ViPham!K:K, NhatKy_ViPham!E:E, "12_Anh_D", NhatKy_ViPham!F:F, B42, NhatKy_ViPham!C:C, "T14")</f>
        <v>100</v>
      </c>
      <c r="AF42" s="6">
        <f>100 + SUMIFS(NhatKy_ViPham!J:J, NhatKy_ViPham!E:E, "12_Anh_D", NhatKy_ViPham!F:F, B42, NhatKy_ViPham!C:C, "T15") - SUMIFS(NhatKy_ViPham!K:K, NhatKy_ViPham!E:E, "12_Anh_D", NhatKy_ViPham!F:F, B42, NhatKy_ViPham!C:C, "T15")</f>
        <v>100</v>
      </c>
      <c r="AG42" s="6">
        <f>100 + SUMIFS(NhatKy_ViPham!J:J, NhatKy_ViPham!E:E, "12_Anh_D", NhatKy_ViPham!F:F, B42, NhatKy_ViPham!C:C, "T16") - SUMIFS(NhatKy_ViPham!K:K, NhatKy_ViPham!E:E, "12_Anh_D", NhatKy_ViPham!F:F, B42, NhatKy_ViPham!C:C, "T16")</f>
        <v>100</v>
      </c>
      <c r="AH42" s="6">
        <f>100 + SUMIFS(NhatKy_ViPham!J:J, NhatKy_ViPham!E:E, "12_Anh_D", NhatKy_ViPham!F:F, B42, NhatKy_ViPham!C:C, "T17") - SUMIFS(NhatKy_ViPham!K:K, NhatKy_ViPham!E:E, "12_Anh_D", NhatKy_ViPham!F:F, B42, NhatKy_ViPham!C:C, "T17")</f>
        <v>100</v>
      </c>
      <c r="AI42" s="6">
        <f>100 + SUMIFS(NhatKy_ViPham!J:J, NhatKy_ViPham!E:E, "12_Anh_D", NhatKy_ViPham!F:F, B42, NhatKy_ViPham!C:C, "T18") - SUMIFS(NhatKy_ViPham!K:K, NhatKy_ViPham!E:E, "12_Anh_D", NhatKy_ViPham!F:F, B42, NhatKy_ViPham!C:C, "T18")</f>
        <v>100</v>
      </c>
      <c r="AJ42" s="6">
        <f>100 + SUMIFS(NhatKy_ViPham!J:J, NhatKy_ViPham!E:E, "12_Anh_D", NhatKy_ViPham!F:F, B42, NhatKy_ViPham!C:C, "T19") - SUMIFS(NhatKy_ViPham!K:K, NhatKy_ViPham!E:E, "12_Anh_D", NhatKy_ViPham!F:F, B42, NhatKy_ViPham!C:C, "T19")</f>
        <v>100</v>
      </c>
      <c r="AK42" s="6">
        <f>100 + SUMIFS(NhatKy_ViPham!J:J, NhatKy_ViPham!E:E, "12_Anh_D", NhatKy_ViPham!F:F, B42, NhatKy_ViPham!C:C, "T20") - SUMIFS(NhatKy_ViPham!K:K, NhatKy_ViPham!E:E, "12_Anh_D", NhatKy_ViPham!F:F, B42, NhatKy_ViPham!C:C, "T20")</f>
        <v>100</v>
      </c>
      <c r="AL42" s="6">
        <f>100 + SUMIFS(NhatKy_ViPham!J:J, NhatKy_ViPham!E:E, "12_Anh_D", NhatKy_ViPham!F:F, B42, NhatKy_ViPham!C:C, "T21") - SUMIFS(NhatKy_ViPham!K:K, NhatKy_ViPham!E:E, "12_Anh_D", NhatKy_ViPham!F:F, B42, NhatKy_ViPham!C:C, "T21")</f>
        <v>100</v>
      </c>
      <c r="AM42" s="6">
        <f>100 + SUMIFS(NhatKy_ViPham!J:J, NhatKy_ViPham!E:E, "12_Anh_D", NhatKy_ViPham!F:F, B42, NhatKy_ViPham!C:C, "T22") - SUMIFS(NhatKy_ViPham!K:K, NhatKy_ViPham!E:E, "12_Anh_D", NhatKy_ViPham!F:F, B42, NhatKy_ViPham!C:C, "T22")</f>
        <v>100</v>
      </c>
      <c r="AN42" s="6">
        <f>100 + SUMIFS(NhatKy_ViPham!J:J, NhatKy_ViPham!E:E, "12_Anh_D", NhatKy_ViPham!F:F, B42, NhatKy_ViPham!C:C, "T23") - SUMIFS(NhatKy_ViPham!K:K, NhatKy_ViPham!E:E, "12_Anh_D", NhatKy_ViPham!F:F, B42, NhatKy_ViPham!C:C, "T23")</f>
        <v>100</v>
      </c>
      <c r="AO42" s="6">
        <f>100 + SUMIFS(NhatKy_ViPham!J:J, NhatKy_ViPham!E:E, "12_Anh_D", NhatKy_ViPham!F:F, B42, NhatKy_ViPham!C:C, "T24") - SUMIFS(NhatKy_ViPham!K:K, NhatKy_ViPham!E:E, "12_Anh_D", NhatKy_ViPham!F:F, B42, NhatKy_ViPham!C:C, "T24")</f>
        <v>100</v>
      </c>
      <c r="AP42" s="6">
        <f>100 + SUMIFS(NhatKy_ViPham!J:J, NhatKy_ViPham!E:E, "12_Anh_D", NhatKy_ViPham!F:F, B42, NhatKy_ViPham!C:C, "T25") - SUMIFS(NhatKy_ViPham!K:K, NhatKy_ViPham!E:E, "12_Anh_D", NhatKy_ViPham!F:F, B42, NhatKy_ViPham!C:C, "T25")</f>
        <v>100</v>
      </c>
      <c r="AQ42" s="6">
        <f>100 + SUMIFS(NhatKy_ViPham!J:J, NhatKy_ViPham!E:E, "12_Anh_D", NhatKy_ViPham!F:F, B42, NhatKy_ViPham!C:C, "T26") - SUMIFS(NhatKy_ViPham!K:K, NhatKy_ViPham!E:E, "12_Anh_D", NhatKy_ViPham!F:F, B42, NhatKy_ViPham!C:C, "T26")</f>
        <v>100</v>
      </c>
      <c r="AR42" s="6">
        <f>100 + SUMIFS(NhatKy_ViPham!J:J, NhatKy_ViPham!E:E, "12_Anh_D", NhatKy_ViPham!F:F, B42, NhatKy_ViPham!C:C, "T27") - SUMIFS(NhatKy_ViPham!K:K, NhatKy_ViPham!E:E, "12_Anh_D", NhatKy_ViPham!F:F, B42, NhatKy_ViPham!C:C, "T27")</f>
        <v>100</v>
      </c>
      <c r="AS42" s="6">
        <f>100 + SUMIFS(NhatKy_ViPham!J:J, NhatKy_ViPham!E:E, "12_Anh_D", NhatKy_ViPham!F:F, B42, NhatKy_ViPham!C:C, "T28") - SUMIFS(NhatKy_ViPham!K:K, NhatKy_ViPham!E:E, "12_Anh_D", NhatKy_ViPham!F:F, B42, NhatKy_ViPham!C:C, "T28")</f>
        <v>100</v>
      </c>
      <c r="AT42" s="6">
        <f>100 + SUMIFS(NhatKy_ViPham!J:J, NhatKy_ViPham!E:E, "12_Anh_D", NhatKy_ViPham!F:F, B42, NhatKy_ViPham!C:C, "T29") - SUMIFS(NhatKy_ViPham!K:K, NhatKy_ViPham!E:E, "12_Anh_D", NhatKy_ViPham!F:F, B42, NhatKy_ViPham!C:C, "T29")</f>
        <v>100</v>
      </c>
      <c r="AU42" s="6">
        <f>100 + SUMIFS(NhatKy_ViPham!J:J, NhatKy_ViPham!E:E, "12_Anh_D", NhatKy_ViPham!F:F, B42, NhatKy_ViPham!C:C, "T30") - SUMIFS(NhatKy_ViPham!K:K, NhatKy_ViPham!E:E, "12_Anh_D", NhatKy_ViPham!F:F, B42, NhatKy_ViPham!C:C, "T30")</f>
        <v>100</v>
      </c>
      <c r="AV42" s="6">
        <f>100 + SUMIFS(NhatKy_ViPham!J:J, NhatKy_ViPham!E:E, "12_Anh_D", NhatKy_ViPham!F:F, B42, NhatKy_ViPham!C:C, "T31") - SUMIFS(NhatKy_ViPham!K:K, NhatKy_ViPham!E:E, "12_Anh_D", NhatKy_ViPham!F:F, B42, NhatKy_ViPham!C:C, "T31")</f>
        <v>100</v>
      </c>
      <c r="AW42" s="6">
        <f>100 + SUMIFS(NhatKy_ViPham!J:J, NhatKy_ViPham!E:E, "12_Anh_D", NhatKy_ViPham!F:F, B42, NhatKy_ViPham!C:C, "T32") - SUMIFS(NhatKy_ViPham!K:K, NhatKy_ViPham!E:E, "12_Anh_D", NhatKy_ViPham!F:F, B42, NhatKy_ViPham!C:C, "T32")</f>
        <v>100</v>
      </c>
      <c r="AX42" s="6">
        <f>100 + SUMIFS(NhatKy_ViPham!J:J, NhatKy_ViPham!E:E, "12_Anh_D", NhatKy_ViPham!F:F, B42, NhatKy_ViPham!C:C, "T33") - SUMIFS(NhatKy_ViPham!K:K, NhatKy_ViPham!E:E, "12_Anh_D", NhatKy_ViPham!F:F, B42, NhatKy_ViPham!C:C, "T33")</f>
        <v>100</v>
      </c>
      <c r="AY42" s="6">
        <f>100 + SUMIFS(NhatKy_ViPham!J:J, NhatKy_ViPham!E:E, "12_Anh_D", NhatKy_ViPham!F:F, B42, NhatKy_ViPham!C:C, "T34") - SUMIFS(NhatKy_ViPham!K:K, NhatKy_ViPham!E:E, "12_Anh_D", NhatKy_ViPham!F:F, B42, NhatKy_ViPham!C:C, "T34")</f>
        <v>100</v>
      </c>
      <c r="AZ42" s="6">
        <f>100 + SUMIFS(NhatKy_ViPham!J:J, NhatKy_ViPham!E:E, "12_Anh_D", NhatKy_ViPham!F:F, B42, NhatKy_ViPham!C:C, "T35") - SUMIFS(NhatKy_ViPham!K:K, NhatKy_ViPham!E:E, "12_Anh_D", NhatKy_ViPham!F:F, B42, NhatKy_ViPham!C:C, "T35")</f>
        <v>100</v>
      </c>
      <c r="BA42" s="12">
        <f t="shared" si="0"/>
        <v>100</v>
      </c>
      <c r="BB42" s="11" t="s">
        <v>430</v>
      </c>
      <c r="BC42" s="16" t="str">
        <f t="shared" si="1"/>
        <v>Tốt</v>
      </c>
      <c r="BD42" s="15" t="str">
        <f t="shared" si="2"/>
        <v>🟢 BÌNH THƯỜNG</v>
      </c>
    </row>
    <row r="43" spans="1:56" x14ac:dyDescent="0.25">
      <c r="A43" s="4">
        <v>35</v>
      </c>
      <c r="B43" s="10" t="s">
        <v>3067</v>
      </c>
      <c r="C43" s="4" t="s">
        <v>2973</v>
      </c>
      <c r="D43" s="4" t="s">
        <v>429</v>
      </c>
      <c r="E43" s="11" t="s">
        <v>430</v>
      </c>
      <c r="F43" s="7">
        <f>SUMIFS(NhatKy_ViPham!K:K, NhatKy_ViPham!E:E, "12_Anh_D", NhatKy_ViPham!F:F, B43, NhatKy_ViPham!H:H, "L01")</f>
        <v>0</v>
      </c>
      <c r="G43" s="7">
        <f>SUMIFS(NhatKy_ViPham!K:K, NhatKy_ViPham!E:E, "12_Anh_D", NhatKy_ViPham!F:F, B43, NhatKy_ViPham!H:H, "L02")</f>
        <v>0</v>
      </c>
      <c r="H43" s="7">
        <f>SUMIFS(NhatKy_ViPham!K:K, NhatKy_ViPham!E:E, "12_Anh_D", NhatKy_ViPham!F:F, B43, NhatKy_ViPham!H:H, "L03")</f>
        <v>0</v>
      </c>
      <c r="I43" s="7">
        <f>SUMIFS(NhatKy_ViPham!K:K, NhatKy_ViPham!E:E, "12_Anh_D", NhatKy_ViPham!F:F, B43, NhatKy_ViPham!H:H, "L04")</f>
        <v>0</v>
      </c>
      <c r="J43" s="7">
        <f>SUMIFS(NhatKy_ViPham!K:K, NhatKy_ViPham!E:E, "12_Anh_D", NhatKy_ViPham!F:F, B43, NhatKy_ViPham!H:H, "L05")</f>
        <v>0</v>
      </c>
      <c r="K43" s="7">
        <f>SUMIFS(NhatKy_ViPham!K:K, NhatKy_ViPham!E:E, "12_Anh_D", NhatKy_ViPham!F:F, B43, NhatKy_ViPham!H:H, "L06")</f>
        <v>0</v>
      </c>
      <c r="L43" s="7">
        <f>SUMIFS(NhatKy_ViPham!K:K, NhatKy_ViPham!E:E, "12_Anh_D", NhatKy_ViPham!F:F, B43, NhatKy_ViPham!H:H, "L07")</f>
        <v>0</v>
      </c>
      <c r="M43" s="7">
        <f>SUMIFS(NhatKy_ViPham!K:K, NhatKy_ViPham!E:E, "12_Anh_D", NhatKy_ViPham!F:F, B43, NhatKy_ViPham!H:H, "L08")</f>
        <v>0</v>
      </c>
      <c r="N43" s="7">
        <f>SUMIFS(NhatKy_ViPham!K:K, NhatKy_ViPham!E:E, "12_Anh_D", NhatKy_ViPham!F:F, B43, NhatKy_ViPham!H:H, "L09")</f>
        <v>0</v>
      </c>
      <c r="O43" s="7">
        <f>SUMIFS(NhatKy_ViPham!K:K, NhatKy_ViPham!E:E, "12_Anh_D", NhatKy_ViPham!F:F, B43, NhatKy_ViPham!H:H, "L10")</f>
        <v>0</v>
      </c>
      <c r="P43" s="12">
        <f>SUMIFS(NhatKy_ViPham!J:J, NhatKy_ViPham!E:E, "12_Anh_D", NhatKy_ViPham!F:F, B43)</f>
        <v>0</v>
      </c>
      <c r="Q43" s="13">
        <f>SUMIFS(NhatKy_ViPham!K:K, NhatKy_ViPham!E:E, "12_Anh_D", NhatKy_ViPham!F:F, B43)</f>
        <v>0</v>
      </c>
      <c r="R43" s="7">
        <f>100 + SUMIFS(NhatKy_ViPham!J:J, NhatKy_ViPham!E:E, "12_Anh_D", NhatKy_ViPham!F:F, B43, NhatKy_ViPham!C:C, "T1") - SUMIFS(NhatKy_ViPham!K:K, NhatKy_ViPham!E:E, "12_Anh_D", NhatKy_ViPham!F:F, B43, NhatKy_ViPham!C:C, "T1")</f>
        <v>100</v>
      </c>
      <c r="S43" s="7">
        <f>100 + SUMIFS(NhatKy_ViPham!J:J, NhatKy_ViPham!E:E, "12_Anh_D", NhatKy_ViPham!F:F, B43, NhatKy_ViPham!C:C, "T2") - SUMIFS(NhatKy_ViPham!K:K, NhatKy_ViPham!E:E, "12_Anh_D", NhatKy_ViPham!F:F, B43, NhatKy_ViPham!C:C, "T2")</f>
        <v>100</v>
      </c>
      <c r="T43" s="7">
        <f>100 + SUMIFS(NhatKy_ViPham!J:J, NhatKy_ViPham!E:E, "12_Anh_D", NhatKy_ViPham!F:F, B43, NhatKy_ViPham!C:C, "T3") - SUMIFS(NhatKy_ViPham!K:K, NhatKy_ViPham!E:E, "12_Anh_D", NhatKy_ViPham!F:F, B43, NhatKy_ViPham!C:C, "T3")</f>
        <v>100</v>
      </c>
      <c r="U43" s="7">
        <f>100 + SUMIFS(NhatKy_ViPham!J:J, NhatKy_ViPham!E:E, "12_Anh_D", NhatKy_ViPham!F:F, B43, NhatKy_ViPham!C:C, "T4") - SUMIFS(NhatKy_ViPham!K:K, NhatKy_ViPham!E:E, "12_Anh_D", NhatKy_ViPham!F:F, B43, NhatKy_ViPham!C:C, "T4")</f>
        <v>100</v>
      </c>
      <c r="V43" s="7">
        <f>100 + SUMIFS(NhatKy_ViPham!J:J, NhatKy_ViPham!E:E, "12_Anh_D", NhatKy_ViPham!F:F, B43, NhatKy_ViPham!C:C, "T5") - SUMIFS(NhatKy_ViPham!K:K, NhatKy_ViPham!E:E, "12_Anh_D", NhatKy_ViPham!F:F, B43, NhatKy_ViPham!C:C, "T5")</f>
        <v>100</v>
      </c>
      <c r="W43" s="7">
        <f>100 + SUMIFS(NhatKy_ViPham!J:J, NhatKy_ViPham!E:E, "12_Anh_D", NhatKy_ViPham!F:F, B43, NhatKy_ViPham!C:C, "T6") - SUMIFS(NhatKy_ViPham!K:K, NhatKy_ViPham!E:E, "12_Anh_D", NhatKy_ViPham!F:F, B43, NhatKy_ViPham!C:C, "T6")</f>
        <v>100</v>
      </c>
      <c r="X43" s="7">
        <f>100 + SUMIFS(NhatKy_ViPham!J:J, NhatKy_ViPham!E:E, "12_Anh_D", NhatKy_ViPham!F:F, B43, NhatKy_ViPham!C:C, "T7") - SUMIFS(NhatKy_ViPham!K:K, NhatKy_ViPham!E:E, "12_Anh_D", NhatKy_ViPham!F:F, B43, NhatKy_ViPham!C:C, "T7")</f>
        <v>100</v>
      </c>
      <c r="Y43" s="7">
        <f>100 + SUMIFS(NhatKy_ViPham!J:J, NhatKy_ViPham!E:E, "12_Anh_D", NhatKy_ViPham!F:F, B43, NhatKy_ViPham!C:C, "T8") - SUMIFS(NhatKy_ViPham!K:K, NhatKy_ViPham!E:E, "12_Anh_D", NhatKy_ViPham!F:F, B43, NhatKy_ViPham!C:C, "T8")</f>
        <v>100</v>
      </c>
      <c r="Z43" s="7">
        <f>100 + SUMIFS(NhatKy_ViPham!J:J, NhatKy_ViPham!E:E, "12_Anh_D", NhatKy_ViPham!F:F, B43, NhatKy_ViPham!C:C, "T9") - SUMIFS(NhatKy_ViPham!K:K, NhatKy_ViPham!E:E, "12_Anh_D", NhatKy_ViPham!F:F, B43, NhatKy_ViPham!C:C, "T9")</f>
        <v>100</v>
      </c>
      <c r="AA43" s="7">
        <f>100 + SUMIFS(NhatKy_ViPham!J:J, NhatKy_ViPham!E:E, "12_Anh_D", NhatKy_ViPham!F:F, B43, NhatKy_ViPham!C:C, "T10") - SUMIFS(NhatKy_ViPham!K:K, NhatKy_ViPham!E:E, "12_Anh_D", NhatKy_ViPham!F:F, B43, NhatKy_ViPham!C:C, "T10")</f>
        <v>100</v>
      </c>
      <c r="AB43" s="7">
        <f>100 + SUMIFS(NhatKy_ViPham!J:J, NhatKy_ViPham!E:E, "12_Anh_D", NhatKy_ViPham!F:F, B43, NhatKy_ViPham!C:C, "T11") - SUMIFS(NhatKy_ViPham!K:K, NhatKy_ViPham!E:E, "12_Anh_D", NhatKy_ViPham!F:F, B43, NhatKy_ViPham!C:C, "T11")</f>
        <v>100</v>
      </c>
      <c r="AC43" s="7">
        <f>100 + SUMIFS(NhatKy_ViPham!J:J, NhatKy_ViPham!E:E, "12_Anh_D", NhatKy_ViPham!F:F, B43, NhatKy_ViPham!C:C, "T12") - SUMIFS(NhatKy_ViPham!K:K, NhatKy_ViPham!E:E, "12_Anh_D", NhatKy_ViPham!F:F, B43, NhatKy_ViPham!C:C, "T12")</f>
        <v>100</v>
      </c>
      <c r="AD43" s="7">
        <f>100 + SUMIFS(NhatKy_ViPham!J:J, NhatKy_ViPham!E:E, "12_Anh_D", NhatKy_ViPham!F:F, B43, NhatKy_ViPham!C:C, "T13") - SUMIFS(NhatKy_ViPham!K:K, NhatKy_ViPham!E:E, "12_Anh_D", NhatKy_ViPham!F:F, B43, NhatKy_ViPham!C:C, "T13")</f>
        <v>100</v>
      </c>
      <c r="AE43" s="7">
        <f>100 + SUMIFS(NhatKy_ViPham!J:J, NhatKy_ViPham!E:E, "12_Anh_D", NhatKy_ViPham!F:F, B43, NhatKy_ViPham!C:C, "T14") - SUMIFS(NhatKy_ViPham!K:K, NhatKy_ViPham!E:E, "12_Anh_D", NhatKy_ViPham!F:F, B43, NhatKy_ViPham!C:C, "T14")</f>
        <v>100</v>
      </c>
      <c r="AF43" s="7">
        <f>100 + SUMIFS(NhatKy_ViPham!J:J, NhatKy_ViPham!E:E, "12_Anh_D", NhatKy_ViPham!F:F, B43, NhatKy_ViPham!C:C, "T15") - SUMIFS(NhatKy_ViPham!K:K, NhatKy_ViPham!E:E, "12_Anh_D", NhatKy_ViPham!F:F, B43, NhatKy_ViPham!C:C, "T15")</f>
        <v>100</v>
      </c>
      <c r="AG43" s="7">
        <f>100 + SUMIFS(NhatKy_ViPham!J:J, NhatKy_ViPham!E:E, "12_Anh_D", NhatKy_ViPham!F:F, B43, NhatKy_ViPham!C:C, "T16") - SUMIFS(NhatKy_ViPham!K:K, NhatKy_ViPham!E:E, "12_Anh_D", NhatKy_ViPham!F:F, B43, NhatKy_ViPham!C:C, "T16")</f>
        <v>100</v>
      </c>
      <c r="AH43" s="7">
        <f>100 + SUMIFS(NhatKy_ViPham!J:J, NhatKy_ViPham!E:E, "12_Anh_D", NhatKy_ViPham!F:F, B43, NhatKy_ViPham!C:C, "T17") - SUMIFS(NhatKy_ViPham!K:K, NhatKy_ViPham!E:E, "12_Anh_D", NhatKy_ViPham!F:F, B43, NhatKy_ViPham!C:C, "T17")</f>
        <v>100</v>
      </c>
      <c r="AI43" s="7">
        <f>100 + SUMIFS(NhatKy_ViPham!J:J, NhatKy_ViPham!E:E, "12_Anh_D", NhatKy_ViPham!F:F, B43, NhatKy_ViPham!C:C, "T18") - SUMIFS(NhatKy_ViPham!K:K, NhatKy_ViPham!E:E, "12_Anh_D", NhatKy_ViPham!F:F, B43, NhatKy_ViPham!C:C, "T18")</f>
        <v>100</v>
      </c>
      <c r="AJ43" s="7">
        <f>100 + SUMIFS(NhatKy_ViPham!J:J, NhatKy_ViPham!E:E, "12_Anh_D", NhatKy_ViPham!F:F, B43, NhatKy_ViPham!C:C, "T19") - SUMIFS(NhatKy_ViPham!K:K, NhatKy_ViPham!E:E, "12_Anh_D", NhatKy_ViPham!F:F, B43, NhatKy_ViPham!C:C, "T19")</f>
        <v>100</v>
      </c>
      <c r="AK43" s="7">
        <f>100 + SUMIFS(NhatKy_ViPham!J:J, NhatKy_ViPham!E:E, "12_Anh_D", NhatKy_ViPham!F:F, B43, NhatKy_ViPham!C:C, "T20") - SUMIFS(NhatKy_ViPham!K:K, NhatKy_ViPham!E:E, "12_Anh_D", NhatKy_ViPham!F:F, B43, NhatKy_ViPham!C:C, "T20")</f>
        <v>100</v>
      </c>
      <c r="AL43" s="7">
        <f>100 + SUMIFS(NhatKy_ViPham!J:J, NhatKy_ViPham!E:E, "12_Anh_D", NhatKy_ViPham!F:F, B43, NhatKy_ViPham!C:C, "T21") - SUMIFS(NhatKy_ViPham!K:K, NhatKy_ViPham!E:E, "12_Anh_D", NhatKy_ViPham!F:F, B43, NhatKy_ViPham!C:C, "T21")</f>
        <v>100</v>
      </c>
      <c r="AM43" s="7">
        <f>100 + SUMIFS(NhatKy_ViPham!J:J, NhatKy_ViPham!E:E, "12_Anh_D", NhatKy_ViPham!F:F, B43, NhatKy_ViPham!C:C, "T22") - SUMIFS(NhatKy_ViPham!K:K, NhatKy_ViPham!E:E, "12_Anh_D", NhatKy_ViPham!F:F, B43, NhatKy_ViPham!C:C, "T22")</f>
        <v>100</v>
      </c>
      <c r="AN43" s="7">
        <f>100 + SUMIFS(NhatKy_ViPham!J:J, NhatKy_ViPham!E:E, "12_Anh_D", NhatKy_ViPham!F:F, B43, NhatKy_ViPham!C:C, "T23") - SUMIFS(NhatKy_ViPham!K:K, NhatKy_ViPham!E:E, "12_Anh_D", NhatKy_ViPham!F:F, B43, NhatKy_ViPham!C:C, "T23")</f>
        <v>100</v>
      </c>
      <c r="AO43" s="7">
        <f>100 + SUMIFS(NhatKy_ViPham!J:J, NhatKy_ViPham!E:E, "12_Anh_D", NhatKy_ViPham!F:F, B43, NhatKy_ViPham!C:C, "T24") - SUMIFS(NhatKy_ViPham!K:K, NhatKy_ViPham!E:E, "12_Anh_D", NhatKy_ViPham!F:F, B43, NhatKy_ViPham!C:C, "T24")</f>
        <v>100</v>
      </c>
      <c r="AP43" s="7">
        <f>100 + SUMIFS(NhatKy_ViPham!J:J, NhatKy_ViPham!E:E, "12_Anh_D", NhatKy_ViPham!F:F, B43, NhatKy_ViPham!C:C, "T25") - SUMIFS(NhatKy_ViPham!K:K, NhatKy_ViPham!E:E, "12_Anh_D", NhatKy_ViPham!F:F, B43, NhatKy_ViPham!C:C, "T25")</f>
        <v>100</v>
      </c>
      <c r="AQ43" s="7">
        <f>100 + SUMIFS(NhatKy_ViPham!J:J, NhatKy_ViPham!E:E, "12_Anh_D", NhatKy_ViPham!F:F, B43, NhatKy_ViPham!C:C, "T26") - SUMIFS(NhatKy_ViPham!K:K, NhatKy_ViPham!E:E, "12_Anh_D", NhatKy_ViPham!F:F, B43, NhatKy_ViPham!C:C, "T26")</f>
        <v>100</v>
      </c>
      <c r="AR43" s="7">
        <f>100 + SUMIFS(NhatKy_ViPham!J:J, NhatKy_ViPham!E:E, "12_Anh_D", NhatKy_ViPham!F:F, B43, NhatKy_ViPham!C:C, "T27") - SUMIFS(NhatKy_ViPham!K:K, NhatKy_ViPham!E:E, "12_Anh_D", NhatKy_ViPham!F:F, B43, NhatKy_ViPham!C:C, "T27")</f>
        <v>100</v>
      </c>
      <c r="AS43" s="7">
        <f>100 + SUMIFS(NhatKy_ViPham!J:J, NhatKy_ViPham!E:E, "12_Anh_D", NhatKy_ViPham!F:F, B43, NhatKy_ViPham!C:C, "T28") - SUMIFS(NhatKy_ViPham!K:K, NhatKy_ViPham!E:E, "12_Anh_D", NhatKy_ViPham!F:F, B43, NhatKy_ViPham!C:C, "T28")</f>
        <v>100</v>
      </c>
      <c r="AT43" s="7">
        <f>100 + SUMIFS(NhatKy_ViPham!J:J, NhatKy_ViPham!E:E, "12_Anh_D", NhatKy_ViPham!F:F, B43, NhatKy_ViPham!C:C, "T29") - SUMIFS(NhatKy_ViPham!K:K, NhatKy_ViPham!E:E, "12_Anh_D", NhatKy_ViPham!F:F, B43, NhatKy_ViPham!C:C, "T29")</f>
        <v>100</v>
      </c>
      <c r="AU43" s="7">
        <f>100 + SUMIFS(NhatKy_ViPham!J:J, NhatKy_ViPham!E:E, "12_Anh_D", NhatKy_ViPham!F:F, B43, NhatKy_ViPham!C:C, "T30") - SUMIFS(NhatKy_ViPham!K:K, NhatKy_ViPham!E:E, "12_Anh_D", NhatKy_ViPham!F:F, B43, NhatKy_ViPham!C:C, "T30")</f>
        <v>100</v>
      </c>
      <c r="AV43" s="7">
        <f>100 + SUMIFS(NhatKy_ViPham!J:J, NhatKy_ViPham!E:E, "12_Anh_D", NhatKy_ViPham!F:F, B43, NhatKy_ViPham!C:C, "T31") - SUMIFS(NhatKy_ViPham!K:K, NhatKy_ViPham!E:E, "12_Anh_D", NhatKy_ViPham!F:F, B43, NhatKy_ViPham!C:C, "T31")</f>
        <v>100</v>
      </c>
      <c r="AW43" s="7">
        <f>100 + SUMIFS(NhatKy_ViPham!J:J, NhatKy_ViPham!E:E, "12_Anh_D", NhatKy_ViPham!F:F, B43, NhatKy_ViPham!C:C, "T32") - SUMIFS(NhatKy_ViPham!K:K, NhatKy_ViPham!E:E, "12_Anh_D", NhatKy_ViPham!F:F, B43, NhatKy_ViPham!C:C, "T32")</f>
        <v>100</v>
      </c>
      <c r="AX43" s="7">
        <f>100 + SUMIFS(NhatKy_ViPham!J:J, NhatKy_ViPham!E:E, "12_Anh_D", NhatKy_ViPham!F:F, B43, NhatKy_ViPham!C:C, "T33") - SUMIFS(NhatKy_ViPham!K:K, NhatKy_ViPham!E:E, "12_Anh_D", NhatKy_ViPham!F:F, B43, NhatKy_ViPham!C:C, "T33")</f>
        <v>100</v>
      </c>
      <c r="AY43" s="7">
        <f>100 + SUMIFS(NhatKy_ViPham!J:J, NhatKy_ViPham!E:E, "12_Anh_D", NhatKy_ViPham!F:F, B43, NhatKy_ViPham!C:C, "T34") - SUMIFS(NhatKy_ViPham!K:K, NhatKy_ViPham!E:E, "12_Anh_D", NhatKy_ViPham!F:F, B43, NhatKy_ViPham!C:C, "T34")</f>
        <v>100</v>
      </c>
      <c r="AZ43" s="7">
        <f>100 + SUMIFS(NhatKy_ViPham!J:J, NhatKy_ViPham!E:E, "12_Anh_D", NhatKy_ViPham!F:F, B43, NhatKy_ViPham!C:C, "T35") - SUMIFS(NhatKy_ViPham!K:K, NhatKy_ViPham!E:E, "12_Anh_D", NhatKy_ViPham!F:F, B43, NhatKy_ViPham!C:C, "T35")</f>
        <v>100</v>
      </c>
      <c r="BA43" s="12">
        <f t="shared" si="0"/>
        <v>100</v>
      </c>
      <c r="BB43" s="11" t="s">
        <v>430</v>
      </c>
      <c r="BC43" s="14" t="str">
        <f t="shared" si="1"/>
        <v>Tốt</v>
      </c>
      <c r="BD43" s="10" t="str">
        <f t="shared" si="2"/>
        <v>🟢 BÌNH THƯỜNG</v>
      </c>
    </row>
  </sheetData>
  <mergeCells count="42">
    <mergeCell ref="A4:B4"/>
    <mergeCell ref="G4:H4"/>
    <mergeCell ref="BB7:BB8"/>
    <mergeCell ref="I4:J4"/>
    <mergeCell ref="BD7:BD8"/>
    <mergeCell ref="B7:B8"/>
    <mergeCell ref="F7:F8"/>
    <mergeCell ref="L7:L8"/>
    <mergeCell ref="K4:L4"/>
    <mergeCell ref="N7:N8"/>
    <mergeCell ref="BC7:BC8"/>
    <mergeCell ref="C4:D4"/>
    <mergeCell ref="AX7:AZ7"/>
    <mergeCell ref="E4:F4"/>
    <mergeCell ref="D7:D8"/>
    <mergeCell ref="AT7:AW7"/>
    <mergeCell ref="AH7:AK7"/>
    <mergeCell ref="BA7:BA8"/>
    <mergeCell ref="M7:M8"/>
    <mergeCell ref="AP7:AS7"/>
    <mergeCell ref="AL7:AO7"/>
    <mergeCell ref="O7:O8"/>
    <mergeCell ref="Q7:Q8"/>
    <mergeCell ref="R7:U7"/>
    <mergeCell ref="Z7:AC7"/>
    <mergeCell ref="V7:Y7"/>
    <mergeCell ref="P7:P8"/>
    <mergeCell ref="A7:A8"/>
    <mergeCell ref="G7:G8"/>
    <mergeCell ref="I7:I8"/>
    <mergeCell ref="A5:B5"/>
    <mergeCell ref="AD7:AG7"/>
    <mergeCell ref="I5:J5"/>
    <mergeCell ref="E7:E8"/>
    <mergeCell ref="K7:K8"/>
    <mergeCell ref="E5:F5"/>
    <mergeCell ref="K5:L5"/>
    <mergeCell ref="H7:H8"/>
    <mergeCell ref="J7:J8"/>
    <mergeCell ref="G5:H5"/>
    <mergeCell ref="C7:C8"/>
    <mergeCell ref="C5:D5"/>
  </mergeCells>
  <dataValidations count="1">
    <dataValidation type="list" allowBlank="1" sqref="E9:E43 BB9:BB43" xr:uid="{00000000-0002-0000-3800-000000000000}">
      <formula1>"Không,Có"</formula1>
    </dataValidation>
  </dataValidations>
  <hyperlinks>
    <hyperlink ref="AX1" location="'TOC_HuongDan'!A1" display="🏠 về Mục Lục" xr:uid="{00000000-0004-0000-3800-000000000000}"/>
    <hyperlink ref="AX2" location="'NhatKy_ViPham'!A4" display="📋 Nhật Ký Vi Phạm Lớp 12_Anh_D" xr:uid="{00000000-0004-0000-3800-000001000000}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BD42"/>
  <sheetViews>
    <sheetView showGridLines="0" workbookViewId="0"/>
  </sheetViews>
  <sheetFormatPr defaultRowHeight="15" x14ac:dyDescent="0.25"/>
  <cols>
    <col min="1" max="1" width="6" customWidth="1"/>
    <col min="2" max="2" width="25" customWidth="1"/>
    <col min="3" max="3" width="12" customWidth="1"/>
    <col min="4" max="5" width="10" customWidth="1"/>
    <col min="6" max="17" width="16" customWidth="1"/>
    <col min="18" max="52" width="7" customWidth="1"/>
    <col min="53" max="55" width="14" customWidth="1"/>
    <col min="56" max="56" width="22" customWidth="1"/>
  </cols>
  <sheetData>
    <row r="1" spans="1:56" ht="21" x14ac:dyDescent="0.35">
      <c r="A1" s="1" t="s">
        <v>3068</v>
      </c>
      <c r="AX1" s="8" t="s">
        <v>358</v>
      </c>
    </row>
    <row r="2" spans="1:56" x14ac:dyDescent="0.25">
      <c r="A2" s="2" t="s">
        <v>3069</v>
      </c>
      <c r="AX2" s="8" t="s">
        <v>3070</v>
      </c>
    </row>
    <row r="4" spans="1:56" x14ac:dyDescent="0.25">
      <c r="A4" s="55" t="s">
        <v>361</v>
      </c>
      <c r="B4" s="50"/>
      <c r="C4" s="55" t="s">
        <v>362</v>
      </c>
      <c r="D4" s="50"/>
      <c r="E4" s="55" t="s">
        <v>363</v>
      </c>
      <c r="F4" s="50"/>
      <c r="G4" s="55" t="s">
        <v>364</v>
      </c>
      <c r="H4" s="50"/>
      <c r="I4" s="55" t="s">
        <v>365</v>
      </c>
      <c r="J4" s="50"/>
      <c r="K4" s="55" t="s">
        <v>366</v>
      </c>
      <c r="L4" s="50"/>
    </row>
    <row r="5" spans="1:56" x14ac:dyDescent="0.25">
      <c r="A5" s="49">
        <f>COUNTA(A9:A42)</f>
        <v>34</v>
      </c>
      <c r="B5" s="50"/>
      <c r="C5" s="53">
        <f>COUNTIF(BC9:BC42, "Tốt")</f>
        <v>34</v>
      </c>
      <c r="D5" s="50"/>
      <c r="E5" s="49">
        <f>COUNTIF(BC9:BC42, "Khá")</f>
        <v>0</v>
      </c>
      <c r="F5" s="50"/>
      <c r="G5" s="49">
        <f>COUNTIF(BC9:BC42, "Đạt")</f>
        <v>0</v>
      </c>
      <c r="H5" s="50"/>
      <c r="I5" s="52">
        <f>COUNTIF(BC9:BC42, "Chưa đạt")</f>
        <v>0</v>
      </c>
      <c r="J5" s="50"/>
      <c r="K5" s="53">
        <f>ROUND(AVERAGE(BA9:BA42), 1)</f>
        <v>100</v>
      </c>
      <c r="L5" s="50"/>
    </row>
    <row r="7" spans="1:56" x14ac:dyDescent="0.25">
      <c r="A7" s="46" t="s">
        <v>3</v>
      </c>
      <c r="B7" s="46" t="s">
        <v>303</v>
      </c>
      <c r="C7" s="46" t="s">
        <v>367</v>
      </c>
      <c r="D7" s="46" t="s">
        <v>368</v>
      </c>
      <c r="E7" s="46" t="s">
        <v>369</v>
      </c>
      <c r="F7" s="48" t="s">
        <v>370</v>
      </c>
      <c r="G7" s="48" t="s">
        <v>371</v>
      </c>
      <c r="H7" s="48" t="s">
        <v>372</v>
      </c>
      <c r="I7" s="48" t="s">
        <v>373</v>
      </c>
      <c r="J7" s="48" t="s">
        <v>374</v>
      </c>
      <c r="K7" s="48" t="s">
        <v>375</v>
      </c>
      <c r="L7" s="48" t="s">
        <v>376</v>
      </c>
      <c r="M7" s="48" t="s">
        <v>377</v>
      </c>
      <c r="N7" s="48" t="s">
        <v>378</v>
      </c>
      <c r="O7" s="48" t="s">
        <v>379</v>
      </c>
      <c r="P7" s="54" t="s">
        <v>380</v>
      </c>
      <c r="Q7" s="48" t="s">
        <v>381</v>
      </c>
      <c r="R7" s="46" t="s">
        <v>382</v>
      </c>
      <c r="S7" s="51"/>
      <c r="T7" s="51"/>
      <c r="U7" s="51"/>
      <c r="V7" s="46" t="s">
        <v>383</v>
      </c>
      <c r="W7" s="51"/>
      <c r="X7" s="51"/>
      <c r="Y7" s="51"/>
      <c r="Z7" s="46" t="s">
        <v>384</v>
      </c>
      <c r="AA7" s="51"/>
      <c r="AB7" s="51"/>
      <c r="AC7" s="51"/>
      <c r="AD7" s="46" t="s">
        <v>385</v>
      </c>
      <c r="AE7" s="51"/>
      <c r="AF7" s="51"/>
      <c r="AG7" s="51"/>
      <c r="AH7" s="46" t="s">
        <v>386</v>
      </c>
      <c r="AI7" s="51"/>
      <c r="AJ7" s="51"/>
      <c r="AK7" s="51"/>
      <c r="AL7" s="46" t="s">
        <v>387</v>
      </c>
      <c r="AM7" s="51"/>
      <c r="AN7" s="51"/>
      <c r="AO7" s="51"/>
      <c r="AP7" s="46" t="s">
        <v>388</v>
      </c>
      <c r="AQ7" s="51"/>
      <c r="AR7" s="51"/>
      <c r="AS7" s="51"/>
      <c r="AT7" s="46" t="s">
        <v>389</v>
      </c>
      <c r="AU7" s="51"/>
      <c r="AV7" s="51"/>
      <c r="AW7" s="51"/>
      <c r="AX7" s="46" t="s">
        <v>390</v>
      </c>
      <c r="AY7" s="51"/>
      <c r="AZ7" s="51"/>
      <c r="BA7" s="46" t="s">
        <v>391</v>
      </c>
      <c r="BB7" s="46" t="s">
        <v>392</v>
      </c>
      <c r="BC7" s="46" t="s">
        <v>393</v>
      </c>
      <c r="BD7" s="46" t="s">
        <v>394</v>
      </c>
    </row>
    <row r="8" spans="1:56" x14ac:dyDescent="0.25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9" t="s">
        <v>311</v>
      </c>
      <c r="S8" s="9" t="s">
        <v>348</v>
      </c>
      <c r="T8" s="9" t="s">
        <v>395</v>
      </c>
      <c r="U8" s="9" t="s">
        <v>396</v>
      </c>
      <c r="V8" s="9" t="s">
        <v>397</v>
      </c>
      <c r="W8" s="9" t="s">
        <v>398</v>
      </c>
      <c r="X8" s="9" t="s">
        <v>399</v>
      </c>
      <c r="Y8" s="9" t="s">
        <v>400</v>
      </c>
      <c r="Z8" s="9" t="s">
        <v>401</v>
      </c>
      <c r="AA8" s="9" t="s">
        <v>402</v>
      </c>
      <c r="AB8" s="9" t="s">
        <v>403</v>
      </c>
      <c r="AC8" s="9" t="s">
        <v>404</v>
      </c>
      <c r="AD8" s="9" t="s">
        <v>405</v>
      </c>
      <c r="AE8" s="9" t="s">
        <v>406</v>
      </c>
      <c r="AF8" s="9" t="s">
        <v>407</v>
      </c>
      <c r="AG8" s="9" t="s">
        <v>408</v>
      </c>
      <c r="AH8" s="9" t="s">
        <v>409</v>
      </c>
      <c r="AI8" s="9" t="s">
        <v>410</v>
      </c>
      <c r="AJ8" s="9" t="s">
        <v>411</v>
      </c>
      <c r="AK8" s="9" t="s">
        <v>412</v>
      </c>
      <c r="AL8" s="9" t="s">
        <v>413</v>
      </c>
      <c r="AM8" s="9" t="s">
        <v>414</v>
      </c>
      <c r="AN8" s="9" t="s">
        <v>415</v>
      </c>
      <c r="AO8" s="9" t="s">
        <v>416</v>
      </c>
      <c r="AP8" s="9" t="s">
        <v>417</v>
      </c>
      <c r="AQ8" s="9" t="s">
        <v>418</v>
      </c>
      <c r="AR8" s="9" t="s">
        <v>419</v>
      </c>
      <c r="AS8" s="9" t="s">
        <v>420</v>
      </c>
      <c r="AT8" s="9" t="s">
        <v>421</v>
      </c>
      <c r="AU8" s="9" t="s">
        <v>422</v>
      </c>
      <c r="AV8" s="9" t="s">
        <v>423</v>
      </c>
      <c r="AW8" s="9" t="s">
        <v>424</v>
      </c>
      <c r="AX8" s="9" t="s">
        <v>425</v>
      </c>
      <c r="AY8" s="9" t="s">
        <v>426</v>
      </c>
      <c r="AZ8" s="9" t="s">
        <v>427</v>
      </c>
      <c r="BA8" s="47"/>
      <c r="BB8" s="47"/>
      <c r="BC8" s="47"/>
      <c r="BD8" s="47"/>
    </row>
    <row r="9" spans="1:56" x14ac:dyDescent="0.25">
      <c r="A9" s="4">
        <v>1</v>
      </c>
      <c r="B9" s="10" t="s">
        <v>3071</v>
      </c>
      <c r="C9" s="4" t="s">
        <v>3066</v>
      </c>
      <c r="D9" s="4" t="s">
        <v>429</v>
      </c>
      <c r="E9" s="11" t="s">
        <v>430</v>
      </c>
      <c r="F9" s="7">
        <f>SUMIFS(NhatKy_ViPham!K:K, NhatKy_ViPham!E:E, "12_Anh_E", NhatKy_ViPham!F:F, B9, NhatKy_ViPham!H:H, "L01")</f>
        <v>0</v>
      </c>
      <c r="G9" s="7">
        <f>SUMIFS(NhatKy_ViPham!K:K, NhatKy_ViPham!E:E, "12_Anh_E", NhatKy_ViPham!F:F, B9, NhatKy_ViPham!H:H, "L02")</f>
        <v>0</v>
      </c>
      <c r="H9" s="7">
        <f>SUMIFS(NhatKy_ViPham!K:K, NhatKy_ViPham!E:E, "12_Anh_E", NhatKy_ViPham!F:F, B9, NhatKy_ViPham!H:H, "L03")</f>
        <v>0</v>
      </c>
      <c r="I9" s="7">
        <f>SUMIFS(NhatKy_ViPham!K:K, NhatKy_ViPham!E:E, "12_Anh_E", NhatKy_ViPham!F:F, B9, NhatKy_ViPham!H:H, "L04")</f>
        <v>0</v>
      </c>
      <c r="J9" s="7">
        <f>SUMIFS(NhatKy_ViPham!K:K, NhatKy_ViPham!E:E, "12_Anh_E", NhatKy_ViPham!F:F, B9, NhatKy_ViPham!H:H, "L05")</f>
        <v>0</v>
      </c>
      <c r="K9" s="7">
        <f>SUMIFS(NhatKy_ViPham!K:K, NhatKy_ViPham!E:E, "12_Anh_E", NhatKy_ViPham!F:F, B9, NhatKy_ViPham!H:H, "L06")</f>
        <v>0</v>
      </c>
      <c r="L9" s="7">
        <f>SUMIFS(NhatKy_ViPham!K:K, NhatKy_ViPham!E:E, "12_Anh_E", NhatKy_ViPham!F:F, B9, NhatKy_ViPham!H:H, "L07")</f>
        <v>0</v>
      </c>
      <c r="M9" s="7">
        <f>SUMIFS(NhatKy_ViPham!K:K, NhatKy_ViPham!E:E, "12_Anh_E", NhatKy_ViPham!F:F, B9, NhatKy_ViPham!H:H, "L08")</f>
        <v>0</v>
      </c>
      <c r="N9" s="7">
        <f>SUMIFS(NhatKy_ViPham!K:K, NhatKy_ViPham!E:E, "12_Anh_E", NhatKy_ViPham!F:F, B9, NhatKy_ViPham!H:H, "L09")</f>
        <v>0</v>
      </c>
      <c r="O9" s="7">
        <f>SUMIFS(NhatKy_ViPham!K:K, NhatKy_ViPham!E:E, "12_Anh_E", NhatKy_ViPham!F:F, B9, NhatKy_ViPham!H:H, "L10")</f>
        <v>0</v>
      </c>
      <c r="P9" s="12">
        <f>SUMIFS(NhatKy_ViPham!J:J, NhatKy_ViPham!E:E, "12_Anh_E", NhatKy_ViPham!F:F, B9)</f>
        <v>0</v>
      </c>
      <c r="Q9" s="13">
        <f>SUMIFS(NhatKy_ViPham!K:K, NhatKy_ViPham!E:E, "12_Anh_E", NhatKy_ViPham!F:F, B9)</f>
        <v>0</v>
      </c>
      <c r="R9" s="7">
        <f>100 + SUMIFS(NhatKy_ViPham!J:J, NhatKy_ViPham!E:E, "12_Anh_E", NhatKy_ViPham!F:F, B9, NhatKy_ViPham!C:C, "T1") - SUMIFS(NhatKy_ViPham!K:K, NhatKy_ViPham!E:E, "12_Anh_E", NhatKy_ViPham!F:F, B9, NhatKy_ViPham!C:C, "T1")</f>
        <v>100</v>
      </c>
      <c r="S9" s="7">
        <f>100 + SUMIFS(NhatKy_ViPham!J:J, NhatKy_ViPham!E:E, "12_Anh_E", NhatKy_ViPham!F:F, B9, NhatKy_ViPham!C:C, "T2") - SUMIFS(NhatKy_ViPham!K:K, NhatKy_ViPham!E:E, "12_Anh_E", NhatKy_ViPham!F:F, B9, NhatKy_ViPham!C:C, "T2")</f>
        <v>100</v>
      </c>
      <c r="T9" s="7">
        <f>100 + SUMIFS(NhatKy_ViPham!J:J, NhatKy_ViPham!E:E, "12_Anh_E", NhatKy_ViPham!F:F, B9, NhatKy_ViPham!C:C, "T3") - SUMIFS(NhatKy_ViPham!K:K, NhatKy_ViPham!E:E, "12_Anh_E", NhatKy_ViPham!F:F, B9, NhatKy_ViPham!C:C, "T3")</f>
        <v>100</v>
      </c>
      <c r="U9" s="7">
        <f>100 + SUMIFS(NhatKy_ViPham!J:J, NhatKy_ViPham!E:E, "12_Anh_E", NhatKy_ViPham!F:F, B9, NhatKy_ViPham!C:C, "T4") - SUMIFS(NhatKy_ViPham!K:K, NhatKy_ViPham!E:E, "12_Anh_E", NhatKy_ViPham!F:F, B9, NhatKy_ViPham!C:C, "T4")</f>
        <v>100</v>
      </c>
      <c r="V9" s="7">
        <f>100 + SUMIFS(NhatKy_ViPham!J:J, NhatKy_ViPham!E:E, "12_Anh_E", NhatKy_ViPham!F:F, B9, NhatKy_ViPham!C:C, "T5") - SUMIFS(NhatKy_ViPham!K:K, NhatKy_ViPham!E:E, "12_Anh_E", NhatKy_ViPham!F:F, B9, NhatKy_ViPham!C:C, "T5")</f>
        <v>100</v>
      </c>
      <c r="W9" s="7">
        <f>100 + SUMIFS(NhatKy_ViPham!J:J, NhatKy_ViPham!E:E, "12_Anh_E", NhatKy_ViPham!F:F, B9, NhatKy_ViPham!C:C, "T6") - SUMIFS(NhatKy_ViPham!K:K, NhatKy_ViPham!E:E, "12_Anh_E", NhatKy_ViPham!F:F, B9, NhatKy_ViPham!C:C, "T6")</f>
        <v>100</v>
      </c>
      <c r="X9" s="7">
        <f>100 + SUMIFS(NhatKy_ViPham!J:J, NhatKy_ViPham!E:E, "12_Anh_E", NhatKy_ViPham!F:F, B9, NhatKy_ViPham!C:C, "T7") - SUMIFS(NhatKy_ViPham!K:K, NhatKy_ViPham!E:E, "12_Anh_E", NhatKy_ViPham!F:F, B9, NhatKy_ViPham!C:C, "T7")</f>
        <v>100</v>
      </c>
      <c r="Y9" s="7">
        <f>100 + SUMIFS(NhatKy_ViPham!J:J, NhatKy_ViPham!E:E, "12_Anh_E", NhatKy_ViPham!F:F, B9, NhatKy_ViPham!C:C, "T8") - SUMIFS(NhatKy_ViPham!K:K, NhatKy_ViPham!E:E, "12_Anh_E", NhatKy_ViPham!F:F, B9, NhatKy_ViPham!C:C, "T8")</f>
        <v>100</v>
      </c>
      <c r="Z9" s="7">
        <f>100 + SUMIFS(NhatKy_ViPham!J:J, NhatKy_ViPham!E:E, "12_Anh_E", NhatKy_ViPham!F:F, B9, NhatKy_ViPham!C:C, "T9") - SUMIFS(NhatKy_ViPham!K:K, NhatKy_ViPham!E:E, "12_Anh_E", NhatKy_ViPham!F:F, B9, NhatKy_ViPham!C:C, "T9")</f>
        <v>100</v>
      </c>
      <c r="AA9" s="7">
        <f>100 + SUMIFS(NhatKy_ViPham!J:J, NhatKy_ViPham!E:E, "12_Anh_E", NhatKy_ViPham!F:F, B9, NhatKy_ViPham!C:C, "T10") - SUMIFS(NhatKy_ViPham!K:K, NhatKy_ViPham!E:E, "12_Anh_E", NhatKy_ViPham!F:F, B9, NhatKy_ViPham!C:C, "T10")</f>
        <v>100</v>
      </c>
      <c r="AB9" s="7">
        <f>100 + SUMIFS(NhatKy_ViPham!J:J, NhatKy_ViPham!E:E, "12_Anh_E", NhatKy_ViPham!F:F, B9, NhatKy_ViPham!C:C, "T11") - SUMIFS(NhatKy_ViPham!K:K, NhatKy_ViPham!E:E, "12_Anh_E", NhatKy_ViPham!F:F, B9, NhatKy_ViPham!C:C, "T11")</f>
        <v>100</v>
      </c>
      <c r="AC9" s="7">
        <f>100 + SUMIFS(NhatKy_ViPham!J:J, NhatKy_ViPham!E:E, "12_Anh_E", NhatKy_ViPham!F:F, B9, NhatKy_ViPham!C:C, "T12") - SUMIFS(NhatKy_ViPham!K:K, NhatKy_ViPham!E:E, "12_Anh_E", NhatKy_ViPham!F:F, B9, NhatKy_ViPham!C:C, "T12")</f>
        <v>100</v>
      </c>
      <c r="AD9" s="7">
        <f>100 + SUMIFS(NhatKy_ViPham!J:J, NhatKy_ViPham!E:E, "12_Anh_E", NhatKy_ViPham!F:F, B9, NhatKy_ViPham!C:C, "T13") - SUMIFS(NhatKy_ViPham!K:K, NhatKy_ViPham!E:E, "12_Anh_E", NhatKy_ViPham!F:F, B9, NhatKy_ViPham!C:C, "T13")</f>
        <v>100</v>
      </c>
      <c r="AE9" s="7">
        <f>100 + SUMIFS(NhatKy_ViPham!J:J, NhatKy_ViPham!E:E, "12_Anh_E", NhatKy_ViPham!F:F, B9, NhatKy_ViPham!C:C, "T14") - SUMIFS(NhatKy_ViPham!K:K, NhatKy_ViPham!E:E, "12_Anh_E", NhatKy_ViPham!F:F, B9, NhatKy_ViPham!C:C, "T14")</f>
        <v>100</v>
      </c>
      <c r="AF9" s="7">
        <f>100 + SUMIFS(NhatKy_ViPham!J:J, NhatKy_ViPham!E:E, "12_Anh_E", NhatKy_ViPham!F:F, B9, NhatKy_ViPham!C:C, "T15") - SUMIFS(NhatKy_ViPham!K:K, NhatKy_ViPham!E:E, "12_Anh_E", NhatKy_ViPham!F:F, B9, NhatKy_ViPham!C:C, "T15")</f>
        <v>100</v>
      </c>
      <c r="AG9" s="7">
        <f>100 + SUMIFS(NhatKy_ViPham!J:J, NhatKy_ViPham!E:E, "12_Anh_E", NhatKy_ViPham!F:F, B9, NhatKy_ViPham!C:C, "T16") - SUMIFS(NhatKy_ViPham!K:K, NhatKy_ViPham!E:E, "12_Anh_E", NhatKy_ViPham!F:F, B9, NhatKy_ViPham!C:C, "T16")</f>
        <v>100</v>
      </c>
      <c r="AH9" s="7">
        <f>100 + SUMIFS(NhatKy_ViPham!J:J, NhatKy_ViPham!E:E, "12_Anh_E", NhatKy_ViPham!F:F, B9, NhatKy_ViPham!C:C, "T17") - SUMIFS(NhatKy_ViPham!K:K, NhatKy_ViPham!E:E, "12_Anh_E", NhatKy_ViPham!F:F, B9, NhatKy_ViPham!C:C, "T17")</f>
        <v>100</v>
      </c>
      <c r="AI9" s="7">
        <f>100 + SUMIFS(NhatKy_ViPham!J:J, NhatKy_ViPham!E:E, "12_Anh_E", NhatKy_ViPham!F:F, B9, NhatKy_ViPham!C:C, "T18") - SUMIFS(NhatKy_ViPham!K:K, NhatKy_ViPham!E:E, "12_Anh_E", NhatKy_ViPham!F:F, B9, NhatKy_ViPham!C:C, "T18")</f>
        <v>100</v>
      </c>
      <c r="AJ9" s="7">
        <f>100 + SUMIFS(NhatKy_ViPham!J:J, NhatKy_ViPham!E:E, "12_Anh_E", NhatKy_ViPham!F:F, B9, NhatKy_ViPham!C:C, "T19") - SUMIFS(NhatKy_ViPham!K:K, NhatKy_ViPham!E:E, "12_Anh_E", NhatKy_ViPham!F:F, B9, NhatKy_ViPham!C:C, "T19")</f>
        <v>100</v>
      </c>
      <c r="AK9" s="7">
        <f>100 + SUMIFS(NhatKy_ViPham!J:J, NhatKy_ViPham!E:E, "12_Anh_E", NhatKy_ViPham!F:F, B9, NhatKy_ViPham!C:C, "T20") - SUMIFS(NhatKy_ViPham!K:K, NhatKy_ViPham!E:E, "12_Anh_E", NhatKy_ViPham!F:F, B9, NhatKy_ViPham!C:C, "T20")</f>
        <v>100</v>
      </c>
      <c r="AL9" s="7">
        <f>100 + SUMIFS(NhatKy_ViPham!J:J, NhatKy_ViPham!E:E, "12_Anh_E", NhatKy_ViPham!F:F, B9, NhatKy_ViPham!C:C, "T21") - SUMIFS(NhatKy_ViPham!K:K, NhatKy_ViPham!E:E, "12_Anh_E", NhatKy_ViPham!F:F, B9, NhatKy_ViPham!C:C, "T21")</f>
        <v>100</v>
      </c>
      <c r="AM9" s="7">
        <f>100 + SUMIFS(NhatKy_ViPham!J:J, NhatKy_ViPham!E:E, "12_Anh_E", NhatKy_ViPham!F:F, B9, NhatKy_ViPham!C:C, "T22") - SUMIFS(NhatKy_ViPham!K:K, NhatKy_ViPham!E:E, "12_Anh_E", NhatKy_ViPham!F:F, B9, NhatKy_ViPham!C:C, "T22")</f>
        <v>100</v>
      </c>
      <c r="AN9" s="7">
        <f>100 + SUMIFS(NhatKy_ViPham!J:J, NhatKy_ViPham!E:E, "12_Anh_E", NhatKy_ViPham!F:F, B9, NhatKy_ViPham!C:C, "T23") - SUMIFS(NhatKy_ViPham!K:K, NhatKy_ViPham!E:E, "12_Anh_E", NhatKy_ViPham!F:F, B9, NhatKy_ViPham!C:C, "T23")</f>
        <v>100</v>
      </c>
      <c r="AO9" s="7">
        <f>100 + SUMIFS(NhatKy_ViPham!J:J, NhatKy_ViPham!E:E, "12_Anh_E", NhatKy_ViPham!F:F, B9, NhatKy_ViPham!C:C, "T24") - SUMIFS(NhatKy_ViPham!K:K, NhatKy_ViPham!E:E, "12_Anh_E", NhatKy_ViPham!F:F, B9, NhatKy_ViPham!C:C, "T24")</f>
        <v>100</v>
      </c>
      <c r="AP9" s="7">
        <f>100 + SUMIFS(NhatKy_ViPham!J:J, NhatKy_ViPham!E:E, "12_Anh_E", NhatKy_ViPham!F:F, B9, NhatKy_ViPham!C:C, "T25") - SUMIFS(NhatKy_ViPham!K:K, NhatKy_ViPham!E:E, "12_Anh_E", NhatKy_ViPham!F:F, B9, NhatKy_ViPham!C:C, "T25")</f>
        <v>100</v>
      </c>
      <c r="AQ9" s="7">
        <f>100 + SUMIFS(NhatKy_ViPham!J:J, NhatKy_ViPham!E:E, "12_Anh_E", NhatKy_ViPham!F:F, B9, NhatKy_ViPham!C:C, "T26") - SUMIFS(NhatKy_ViPham!K:K, NhatKy_ViPham!E:E, "12_Anh_E", NhatKy_ViPham!F:F, B9, NhatKy_ViPham!C:C, "T26")</f>
        <v>100</v>
      </c>
      <c r="AR9" s="7">
        <f>100 + SUMIFS(NhatKy_ViPham!J:J, NhatKy_ViPham!E:E, "12_Anh_E", NhatKy_ViPham!F:F, B9, NhatKy_ViPham!C:C, "T27") - SUMIFS(NhatKy_ViPham!K:K, NhatKy_ViPham!E:E, "12_Anh_E", NhatKy_ViPham!F:F, B9, NhatKy_ViPham!C:C, "T27")</f>
        <v>100</v>
      </c>
      <c r="AS9" s="7">
        <f>100 + SUMIFS(NhatKy_ViPham!J:J, NhatKy_ViPham!E:E, "12_Anh_E", NhatKy_ViPham!F:F, B9, NhatKy_ViPham!C:C, "T28") - SUMIFS(NhatKy_ViPham!K:K, NhatKy_ViPham!E:E, "12_Anh_E", NhatKy_ViPham!F:F, B9, NhatKy_ViPham!C:C, "T28")</f>
        <v>100</v>
      </c>
      <c r="AT9" s="7">
        <f>100 + SUMIFS(NhatKy_ViPham!J:J, NhatKy_ViPham!E:E, "12_Anh_E", NhatKy_ViPham!F:F, B9, NhatKy_ViPham!C:C, "T29") - SUMIFS(NhatKy_ViPham!K:K, NhatKy_ViPham!E:E, "12_Anh_E", NhatKy_ViPham!F:F, B9, NhatKy_ViPham!C:C, "T29")</f>
        <v>100</v>
      </c>
      <c r="AU9" s="7">
        <f>100 + SUMIFS(NhatKy_ViPham!J:J, NhatKy_ViPham!E:E, "12_Anh_E", NhatKy_ViPham!F:F, B9, NhatKy_ViPham!C:C, "T30") - SUMIFS(NhatKy_ViPham!K:K, NhatKy_ViPham!E:E, "12_Anh_E", NhatKy_ViPham!F:F, B9, NhatKy_ViPham!C:C, "T30")</f>
        <v>100</v>
      </c>
      <c r="AV9" s="7">
        <f>100 + SUMIFS(NhatKy_ViPham!J:J, NhatKy_ViPham!E:E, "12_Anh_E", NhatKy_ViPham!F:F, B9, NhatKy_ViPham!C:C, "T31") - SUMIFS(NhatKy_ViPham!K:K, NhatKy_ViPham!E:E, "12_Anh_E", NhatKy_ViPham!F:F, B9, NhatKy_ViPham!C:C, "T31")</f>
        <v>100</v>
      </c>
      <c r="AW9" s="7">
        <f>100 + SUMIFS(NhatKy_ViPham!J:J, NhatKy_ViPham!E:E, "12_Anh_E", NhatKy_ViPham!F:F, B9, NhatKy_ViPham!C:C, "T32") - SUMIFS(NhatKy_ViPham!K:K, NhatKy_ViPham!E:E, "12_Anh_E", NhatKy_ViPham!F:F, B9, NhatKy_ViPham!C:C, "T32")</f>
        <v>100</v>
      </c>
      <c r="AX9" s="7">
        <f>100 + SUMIFS(NhatKy_ViPham!J:J, NhatKy_ViPham!E:E, "12_Anh_E", NhatKy_ViPham!F:F, B9, NhatKy_ViPham!C:C, "T33") - SUMIFS(NhatKy_ViPham!K:K, NhatKy_ViPham!E:E, "12_Anh_E", NhatKy_ViPham!F:F, B9, NhatKy_ViPham!C:C, "T33")</f>
        <v>100</v>
      </c>
      <c r="AY9" s="7">
        <f>100 + SUMIFS(NhatKy_ViPham!J:J, NhatKy_ViPham!E:E, "12_Anh_E", NhatKy_ViPham!F:F, B9, NhatKy_ViPham!C:C, "T34") - SUMIFS(NhatKy_ViPham!K:K, NhatKy_ViPham!E:E, "12_Anh_E", NhatKy_ViPham!F:F, B9, NhatKy_ViPham!C:C, "T34")</f>
        <v>100</v>
      </c>
      <c r="AZ9" s="7">
        <f>100 + SUMIFS(NhatKy_ViPham!J:J, NhatKy_ViPham!E:E, "12_Anh_E", NhatKy_ViPham!F:F, B9, NhatKy_ViPham!C:C, "T35") - SUMIFS(NhatKy_ViPham!K:K, NhatKy_ViPham!E:E, "12_Anh_E", NhatKy_ViPham!F:F, B9, NhatKy_ViPham!C:C, "T35")</f>
        <v>100</v>
      </c>
      <c r="BA9" s="12">
        <f t="shared" ref="BA9:BA42" si="0">ROUND(AVERAGE(R9:AZ9), 1)</f>
        <v>100</v>
      </c>
      <c r="BB9" s="11" t="s">
        <v>430</v>
      </c>
      <c r="BC9" s="14" t="str">
        <f t="shared" ref="BC9:BC42" si="1">IF(BB9="Có", "Chưa đạt", IF(BA9&gt;=85, "Tốt", IF(BA9&gt;=70, "Khá", IF(BA9&gt;=50, "Đạt", "Chưa đạt"))))</f>
        <v>Tốt</v>
      </c>
      <c r="BD9" s="10" t="str">
        <f t="shared" ref="BD9:BD42" si="2">IF(BC9="Chưa đạt", "🔴 Nguy cơ CHƯA ĐẠT", IF(BC9="Đạt", "🟡 CẦN NHẮC NHỞ", "🟢 BÌNH THƯỜNG"))</f>
        <v>🟢 BÌNH THƯỜNG</v>
      </c>
    </row>
    <row r="10" spans="1:56" x14ac:dyDescent="0.25">
      <c r="A10" s="5">
        <v>2</v>
      </c>
      <c r="B10" s="15" t="s">
        <v>3072</v>
      </c>
      <c r="C10" s="5" t="s">
        <v>2424</v>
      </c>
      <c r="D10" s="5" t="s">
        <v>429</v>
      </c>
      <c r="E10" s="11" t="s">
        <v>430</v>
      </c>
      <c r="F10" s="6">
        <f>SUMIFS(NhatKy_ViPham!K:K, NhatKy_ViPham!E:E, "12_Anh_E", NhatKy_ViPham!F:F, B10, NhatKy_ViPham!H:H, "L01")</f>
        <v>0</v>
      </c>
      <c r="G10" s="6">
        <f>SUMIFS(NhatKy_ViPham!K:K, NhatKy_ViPham!E:E, "12_Anh_E", NhatKy_ViPham!F:F, B10, NhatKy_ViPham!H:H, "L02")</f>
        <v>0</v>
      </c>
      <c r="H10" s="6">
        <f>SUMIFS(NhatKy_ViPham!K:K, NhatKy_ViPham!E:E, "12_Anh_E", NhatKy_ViPham!F:F, B10, NhatKy_ViPham!H:H, "L03")</f>
        <v>0</v>
      </c>
      <c r="I10" s="6">
        <f>SUMIFS(NhatKy_ViPham!K:K, NhatKy_ViPham!E:E, "12_Anh_E", NhatKy_ViPham!F:F, B10, NhatKy_ViPham!H:H, "L04")</f>
        <v>0</v>
      </c>
      <c r="J10" s="6">
        <f>SUMIFS(NhatKy_ViPham!K:K, NhatKy_ViPham!E:E, "12_Anh_E", NhatKy_ViPham!F:F, B10, NhatKy_ViPham!H:H, "L05")</f>
        <v>0</v>
      </c>
      <c r="K10" s="6">
        <f>SUMIFS(NhatKy_ViPham!K:K, NhatKy_ViPham!E:E, "12_Anh_E", NhatKy_ViPham!F:F, B10, NhatKy_ViPham!H:H, "L06")</f>
        <v>0</v>
      </c>
      <c r="L10" s="6">
        <f>SUMIFS(NhatKy_ViPham!K:K, NhatKy_ViPham!E:E, "12_Anh_E", NhatKy_ViPham!F:F, B10, NhatKy_ViPham!H:H, "L07")</f>
        <v>0</v>
      </c>
      <c r="M10" s="6">
        <f>SUMIFS(NhatKy_ViPham!K:K, NhatKy_ViPham!E:E, "12_Anh_E", NhatKy_ViPham!F:F, B10, NhatKy_ViPham!H:H, "L08")</f>
        <v>0</v>
      </c>
      <c r="N10" s="6">
        <f>SUMIFS(NhatKy_ViPham!K:K, NhatKy_ViPham!E:E, "12_Anh_E", NhatKy_ViPham!F:F, B10, NhatKy_ViPham!H:H, "L09")</f>
        <v>0</v>
      </c>
      <c r="O10" s="6">
        <f>SUMIFS(NhatKy_ViPham!K:K, NhatKy_ViPham!E:E, "12_Anh_E", NhatKy_ViPham!F:F, B10, NhatKy_ViPham!H:H, "L10")</f>
        <v>0</v>
      </c>
      <c r="P10" s="12">
        <f>SUMIFS(NhatKy_ViPham!J:J, NhatKy_ViPham!E:E, "12_Anh_E", NhatKy_ViPham!F:F, B10)</f>
        <v>0</v>
      </c>
      <c r="Q10" s="13">
        <f>SUMIFS(NhatKy_ViPham!K:K, NhatKy_ViPham!E:E, "12_Anh_E", NhatKy_ViPham!F:F, B10)</f>
        <v>0</v>
      </c>
      <c r="R10" s="6">
        <f>100 + SUMIFS(NhatKy_ViPham!J:J, NhatKy_ViPham!E:E, "12_Anh_E", NhatKy_ViPham!F:F, B10, NhatKy_ViPham!C:C, "T1") - SUMIFS(NhatKy_ViPham!K:K, NhatKy_ViPham!E:E, "12_Anh_E", NhatKy_ViPham!F:F, B10, NhatKy_ViPham!C:C, "T1")</f>
        <v>100</v>
      </c>
      <c r="S10" s="6">
        <f>100 + SUMIFS(NhatKy_ViPham!J:J, NhatKy_ViPham!E:E, "12_Anh_E", NhatKy_ViPham!F:F, B10, NhatKy_ViPham!C:C, "T2") - SUMIFS(NhatKy_ViPham!K:K, NhatKy_ViPham!E:E, "12_Anh_E", NhatKy_ViPham!F:F, B10, NhatKy_ViPham!C:C, "T2")</f>
        <v>100</v>
      </c>
      <c r="T10" s="6">
        <f>100 + SUMIFS(NhatKy_ViPham!J:J, NhatKy_ViPham!E:E, "12_Anh_E", NhatKy_ViPham!F:F, B10, NhatKy_ViPham!C:C, "T3") - SUMIFS(NhatKy_ViPham!K:K, NhatKy_ViPham!E:E, "12_Anh_E", NhatKy_ViPham!F:F, B10, NhatKy_ViPham!C:C, "T3")</f>
        <v>100</v>
      </c>
      <c r="U10" s="6">
        <f>100 + SUMIFS(NhatKy_ViPham!J:J, NhatKy_ViPham!E:E, "12_Anh_E", NhatKy_ViPham!F:F, B10, NhatKy_ViPham!C:C, "T4") - SUMIFS(NhatKy_ViPham!K:K, NhatKy_ViPham!E:E, "12_Anh_E", NhatKy_ViPham!F:F, B10, NhatKy_ViPham!C:C, "T4")</f>
        <v>100</v>
      </c>
      <c r="V10" s="6">
        <f>100 + SUMIFS(NhatKy_ViPham!J:J, NhatKy_ViPham!E:E, "12_Anh_E", NhatKy_ViPham!F:F, B10, NhatKy_ViPham!C:C, "T5") - SUMIFS(NhatKy_ViPham!K:K, NhatKy_ViPham!E:E, "12_Anh_E", NhatKy_ViPham!F:F, B10, NhatKy_ViPham!C:C, "T5")</f>
        <v>100</v>
      </c>
      <c r="W10" s="6">
        <f>100 + SUMIFS(NhatKy_ViPham!J:J, NhatKy_ViPham!E:E, "12_Anh_E", NhatKy_ViPham!F:F, B10, NhatKy_ViPham!C:C, "T6") - SUMIFS(NhatKy_ViPham!K:K, NhatKy_ViPham!E:E, "12_Anh_E", NhatKy_ViPham!F:F, B10, NhatKy_ViPham!C:C, "T6")</f>
        <v>100</v>
      </c>
      <c r="X10" s="6">
        <f>100 + SUMIFS(NhatKy_ViPham!J:J, NhatKy_ViPham!E:E, "12_Anh_E", NhatKy_ViPham!F:F, B10, NhatKy_ViPham!C:C, "T7") - SUMIFS(NhatKy_ViPham!K:K, NhatKy_ViPham!E:E, "12_Anh_E", NhatKy_ViPham!F:F, B10, NhatKy_ViPham!C:C, "T7")</f>
        <v>100</v>
      </c>
      <c r="Y10" s="6">
        <f>100 + SUMIFS(NhatKy_ViPham!J:J, NhatKy_ViPham!E:E, "12_Anh_E", NhatKy_ViPham!F:F, B10, NhatKy_ViPham!C:C, "T8") - SUMIFS(NhatKy_ViPham!K:K, NhatKy_ViPham!E:E, "12_Anh_E", NhatKy_ViPham!F:F, B10, NhatKy_ViPham!C:C, "T8")</f>
        <v>100</v>
      </c>
      <c r="Z10" s="6">
        <f>100 + SUMIFS(NhatKy_ViPham!J:J, NhatKy_ViPham!E:E, "12_Anh_E", NhatKy_ViPham!F:F, B10, NhatKy_ViPham!C:C, "T9") - SUMIFS(NhatKy_ViPham!K:K, NhatKy_ViPham!E:E, "12_Anh_E", NhatKy_ViPham!F:F, B10, NhatKy_ViPham!C:C, "T9")</f>
        <v>100</v>
      </c>
      <c r="AA10" s="6">
        <f>100 + SUMIFS(NhatKy_ViPham!J:J, NhatKy_ViPham!E:E, "12_Anh_E", NhatKy_ViPham!F:F, B10, NhatKy_ViPham!C:C, "T10") - SUMIFS(NhatKy_ViPham!K:K, NhatKy_ViPham!E:E, "12_Anh_E", NhatKy_ViPham!F:F, B10, NhatKy_ViPham!C:C, "T10")</f>
        <v>100</v>
      </c>
      <c r="AB10" s="6">
        <f>100 + SUMIFS(NhatKy_ViPham!J:J, NhatKy_ViPham!E:E, "12_Anh_E", NhatKy_ViPham!F:F, B10, NhatKy_ViPham!C:C, "T11") - SUMIFS(NhatKy_ViPham!K:K, NhatKy_ViPham!E:E, "12_Anh_E", NhatKy_ViPham!F:F, B10, NhatKy_ViPham!C:C, "T11")</f>
        <v>100</v>
      </c>
      <c r="AC10" s="6">
        <f>100 + SUMIFS(NhatKy_ViPham!J:J, NhatKy_ViPham!E:E, "12_Anh_E", NhatKy_ViPham!F:F, B10, NhatKy_ViPham!C:C, "T12") - SUMIFS(NhatKy_ViPham!K:K, NhatKy_ViPham!E:E, "12_Anh_E", NhatKy_ViPham!F:F, B10, NhatKy_ViPham!C:C, "T12")</f>
        <v>100</v>
      </c>
      <c r="AD10" s="6">
        <f>100 + SUMIFS(NhatKy_ViPham!J:J, NhatKy_ViPham!E:E, "12_Anh_E", NhatKy_ViPham!F:F, B10, NhatKy_ViPham!C:C, "T13") - SUMIFS(NhatKy_ViPham!K:K, NhatKy_ViPham!E:E, "12_Anh_E", NhatKy_ViPham!F:F, B10, NhatKy_ViPham!C:C, "T13")</f>
        <v>100</v>
      </c>
      <c r="AE10" s="6">
        <f>100 + SUMIFS(NhatKy_ViPham!J:J, NhatKy_ViPham!E:E, "12_Anh_E", NhatKy_ViPham!F:F, B10, NhatKy_ViPham!C:C, "T14") - SUMIFS(NhatKy_ViPham!K:K, NhatKy_ViPham!E:E, "12_Anh_E", NhatKy_ViPham!F:F, B10, NhatKy_ViPham!C:C, "T14")</f>
        <v>100</v>
      </c>
      <c r="AF10" s="6">
        <f>100 + SUMIFS(NhatKy_ViPham!J:J, NhatKy_ViPham!E:E, "12_Anh_E", NhatKy_ViPham!F:F, B10, NhatKy_ViPham!C:C, "T15") - SUMIFS(NhatKy_ViPham!K:K, NhatKy_ViPham!E:E, "12_Anh_E", NhatKy_ViPham!F:F, B10, NhatKy_ViPham!C:C, "T15")</f>
        <v>100</v>
      </c>
      <c r="AG10" s="6">
        <f>100 + SUMIFS(NhatKy_ViPham!J:J, NhatKy_ViPham!E:E, "12_Anh_E", NhatKy_ViPham!F:F, B10, NhatKy_ViPham!C:C, "T16") - SUMIFS(NhatKy_ViPham!K:K, NhatKy_ViPham!E:E, "12_Anh_E", NhatKy_ViPham!F:F, B10, NhatKy_ViPham!C:C, "T16")</f>
        <v>100</v>
      </c>
      <c r="AH10" s="6">
        <f>100 + SUMIFS(NhatKy_ViPham!J:J, NhatKy_ViPham!E:E, "12_Anh_E", NhatKy_ViPham!F:F, B10, NhatKy_ViPham!C:C, "T17") - SUMIFS(NhatKy_ViPham!K:K, NhatKy_ViPham!E:E, "12_Anh_E", NhatKy_ViPham!F:F, B10, NhatKy_ViPham!C:C, "T17")</f>
        <v>100</v>
      </c>
      <c r="AI10" s="6">
        <f>100 + SUMIFS(NhatKy_ViPham!J:J, NhatKy_ViPham!E:E, "12_Anh_E", NhatKy_ViPham!F:F, B10, NhatKy_ViPham!C:C, "T18") - SUMIFS(NhatKy_ViPham!K:K, NhatKy_ViPham!E:E, "12_Anh_E", NhatKy_ViPham!F:F, B10, NhatKy_ViPham!C:C, "T18")</f>
        <v>100</v>
      </c>
      <c r="AJ10" s="6">
        <f>100 + SUMIFS(NhatKy_ViPham!J:J, NhatKy_ViPham!E:E, "12_Anh_E", NhatKy_ViPham!F:F, B10, NhatKy_ViPham!C:C, "T19") - SUMIFS(NhatKy_ViPham!K:K, NhatKy_ViPham!E:E, "12_Anh_E", NhatKy_ViPham!F:F, B10, NhatKy_ViPham!C:C, "T19")</f>
        <v>100</v>
      </c>
      <c r="AK10" s="6">
        <f>100 + SUMIFS(NhatKy_ViPham!J:J, NhatKy_ViPham!E:E, "12_Anh_E", NhatKy_ViPham!F:F, B10, NhatKy_ViPham!C:C, "T20") - SUMIFS(NhatKy_ViPham!K:K, NhatKy_ViPham!E:E, "12_Anh_E", NhatKy_ViPham!F:F, B10, NhatKy_ViPham!C:C, "T20")</f>
        <v>100</v>
      </c>
      <c r="AL10" s="6">
        <f>100 + SUMIFS(NhatKy_ViPham!J:J, NhatKy_ViPham!E:E, "12_Anh_E", NhatKy_ViPham!F:F, B10, NhatKy_ViPham!C:C, "T21") - SUMIFS(NhatKy_ViPham!K:K, NhatKy_ViPham!E:E, "12_Anh_E", NhatKy_ViPham!F:F, B10, NhatKy_ViPham!C:C, "T21")</f>
        <v>100</v>
      </c>
      <c r="AM10" s="6">
        <f>100 + SUMIFS(NhatKy_ViPham!J:J, NhatKy_ViPham!E:E, "12_Anh_E", NhatKy_ViPham!F:F, B10, NhatKy_ViPham!C:C, "T22") - SUMIFS(NhatKy_ViPham!K:K, NhatKy_ViPham!E:E, "12_Anh_E", NhatKy_ViPham!F:F, B10, NhatKy_ViPham!C:C, "T22")</f>
        <v>100</v>
      </c>
      <c r="AN10" s="6">
        <f>100 + SUMIFS(NhatKy_ViPham!J:J, NhatKy_ViPham!E:E, "12_Anh_E", NhatKy_ViPham!F:F, B10, NhatKy_ViPham!C:C, "T23") - SUMIFS(NhatKy_ViPham!K:K, NhatKy_ViPham!E:E, "12_Anh_E", NhatKy_ViPham!F:F, B10, NhatKy_ViPham!C:C, "T23")</f>
        <v>100</v>
      </c>
      <c r="AO10" s="6">
        <f>100 + SUMIFS(NhatKy_ViPham!J:J, NhatKy_ViPham!E:E, "12_Anh_E", NhatKy_ViPham!F:F, B10, NhatKy_ViPham!C:C, "T24") - SUMIFS(NhatKy_ViPham!K:K, NhatKy_ViPham!E:E, "12_Anh_E", NhatKy_ViPham!F:F, B10, NhatKy_ViPham!C:C, "T24")</f>
        <v>100</v>
      </c>
      <c r="AP10" s="6">
        <f>100 + SUMIFS(NhatKy_ViPham!J:J, NhatKy_ViPham!E:E, "12_Anh_E", NhatKy_ViPham!F:F, B10, NhatKy_ViPham!C:C, "T25") - SUMIFS(NhatKy_ViPham!K:K, NhatKy_ViPham!E:E, "12_Anh_E", NhatKy_ViPham!F:F, B10, NhatKy_ViPham!C:C, "T25")</f>
        <v>100</v>
      </c>
      <c r="AQ10" s="6">
        <f>100 + SUMIFS(NhatKy_ViPham!J:J, NhatKy_ViPham!E:E, "12_Anh_E", NhatKy_ViPham!F:F, B10, NhatKy_ViPham!C:C, "T26") - SUMIFS(NhatKy_ViPham!K:K, NhatKy_ViPham!E:E, "12_Anh_E", NhatKy_ViPham!F:F, B10, NhatKy_ViPham!C:C, "T26")</f>
        <v>100</v>
      </c>
      <c r="AR10" s="6">
        <f>100 + SUMIFS(NhatKy_ViPham!J:J, NhatKy_ViPham!E:E, "12_Anh_E", NhatKy_ViPham!F:F, B10, NhatKy_ViPham!C:C, "T27") - SUMIFS(NhatKy_ViPham!K:K, NhatKy_ViPham!E:E, "12_Anh_E", NhatKy_ViPham!F:F, B10, NhatKy_ViPham!C:C, "T27")</f>
        <v>100</v>
      </c>
      <c r="AS10" s="6">
        <f>100 + SUMIFS(NhatKy_ViPham!J:J, NhatKy_ViPham!E:E, "12_Anh_E", NhatKy_ViPham!F:F, B10, NhatKy_ViPham!C:C, "T28") - SUMIFS(NhatKy_ViPham!K:K, NhatKy_ViPham!E:E, "12_Anh_E", NhatKy_ViPham!F:F, B10, NhatKy_ViPham!C:C, "T28")</f>
        <v>100</v>
      </c>
      <c r="AT10" s="6">
        <f>100 + SUMIFS(NhatKy_ViPham!J:J, NhatKy_ViPham!E:E, "12_Anh_E", NhatKy_ViPham!F:F, B10, NhatKy_ViPham!C:C, "T29") - SUMIFS(NhatKy_ViPham!K:K, NhatKy_ViPham!E:E, "12_Anh_E", NhatKy_ViPham!F:F, B10, NhatKy_ViPham!C:C, "T29")</f>
        <v>100</v>
      </c>
      <c r="AU10" s="6">
        <f>100 + SUMIFS(NhatKy_ViPham!J:J, NhatKy_ViPham!E:E, "12_Anh_E", NhatKy_ViPham!F:F, B10, NhatKy_ViPham!C:C, "T30") - SUMIFS(NhatKy_ViPham!K:K, NhatKy_ViPham!E:E, "12_Anh_E", NhatKy_ViPham!F:F, B10, NhatKy_ViPham!C:C, "T30")</f>
        <v>100</v>
      </c>
      <c r="AV10" s="6">
        <f>100 + SUMIFS(NhatKy_ViPham!J:J, NhatKy_ViPham!E:E, "12_Anh_E", NhatKy_ViPham!F:F, B10, NhatKy_ViPham!C:C, "T31") - SUMIFS(NhatKy_ViPham!K:K, NhatKy_ViPham!E:E, "12_Anh_E", NhatKy_ViPham!F:F, B10, NhatKy_ViPham!C:C, "T31")</f>
        <v>100</v>
      </c>
      <c r="AW10" s="6">
        <f>100 + SUMIFS(NhatKy_ViPham!J:J, NhatKy_ViPham!E:E, "12_Anh_E", NhatKy_ViPham!F:F, B10, NhatKy_ViPham!C:C, "T32") - SUMIFS(NhatKy_ViPham!K:K, NhatKy_ViPham!E:E, "12_Anh_E", NhatKy_ViPham!F:F, B10, NhatKy_ViPham!C:C, "T32")</f>
        <v>100</v>
      </c>
      <c r="AX10" s="6">
        <f>100 + SUMIFS(NhatKy_ViPham!J:J, NhatKy_ViPham!E:E, "12_Anh_E", NhatKy_ViPham!F:F, B10, NhatKy_ViPham!C:C, "T33") - SUMIFS(NhatKy_ViPham!K:K, NhatKy_ViPham!E:E, "12_Anh_E", NhatKy_ViPham!F:F, B10, NhatKy_ViPham!C:C, "T33")</f>
        <v>100</v>
      </c>
      <c r="AY10" s="6">
        <f>100 + SUMIFS(NhatKy_ViPham!J:J, NhatKy_ViPham!E:E, "12_Anh_E", NhatKy_ViPham!F:F, B10, NhatKy_ViPham!C:C, "T34") - SUMIFS(NhatKy_ViPham!K:K, NhatKy_ViPham!E:E, "12_Anh_E", NhatKy_ViPham!F:F, B10, NhatKy_ViPham!C:C, "T34")</f>
        <v>100</v>
      </c>
      <c r="AZ10" s="6">
        <f>100 + SUMIFS(NhatKy_ViPham!J:J, NhatKy_ViPham!E:E, "12_Anh_E", NhatKy_ViPham!F:F, B10, NhatKy_ViPham!C:C, "T35") - SUMIFS(NhatKy_ViPham!K:K, NhatKy_ViPham!E:E, "12_Anh_E", NhatKy_ViPham!F:F, B10, NhatKy_ViPham!C:C, "T35")</f>
        <v>100</v>
      </c>
      <c r="BA10" s="12">
        <f t="shared" si="0"/>
        <v>100</v>
      </c>
      <c r="BB10" s="11" t="s">
        <v>430</v>
      </c>
      <c r="BC10" s="16" t="str">
        <f t="shared" si="1"/>
        <v>Tốt</v>
      </c>
      <c r="BD10" s="15" t="str">
        <f t="shared" si="2"/>
        <v>🟢 BÌNH THƯỜNG</v>
      </c>
    </row>
    <row r="11" spans="1:56" x14ac:dyDescent="0.25">
      <c r="A11" s="4">
        <v>3</v>
      </c>
      <c r="B11" s="10" t="s">
        <v>3073</v>
      </c>
      <c r="C11" s="4" t="s">
        <v>2224</v>
      </c>
      <c r="D11" s="4" t="s">
        <v>435</v>
      </c>
      <c r="E11" s="11" t="s">
        <v>430</v>
      </c>
      <c r="F11" s="7">
        <f>SUMIFS(NhatKy_ViPham!K:K, NhatKy_ViPham!E:E, "12_Anh_E", NhatKy_ViPham!F:F, B11, NhatKy_ViPham!H:H, "L01")</f>
        <v>0</v>
      </c>
      <c r="G11" s="7">
        <f>SUMIFS(NhatKy_ViPham!K:K, NhatKy_ViPham!E:E, "12_Anh_E", NhatKy_ViPham!F:F, B11, NhatKy_ViPham!H:H, "L02")</f>
        <v>0</v>
      </c>
      <c r="H11" s="7">
        <f>SUMIFS(NhatKy_ViPham!K:K, NhatKy_ViPham!E:E, "12_Anh_E", NhatKy_ViPham!F:F, B11, NhatKy_ViPham!H:H, "L03")</f>
        <v>0</v>
      </c>
      <c r="I11" s="7">
        <f>SUMIFS(NhatKy_ViPham!K:K, NhatKy_ViPham!E:E, "12_Anh_E", NhatKy_ViPham!F:F, B11, NhatKy_ViPham!H:H, "L04")</f>
        <v>0</v>
      </c>
      <c r="J11" s="7">
        <f>SUMIFS(NhatKy_ViPham!K:K, NhatKy_ViPham!E:E, "12_Anh_E", NhatKy_ViPham!F:F, B11, NhatKy_ViPham!H:H, "L05")</f>
        <v>0</v>
      </c>
      <c r="K11" s="7">
        <f>SUMIFS(NhatKy_ViPham!K:K, NhatKy_ViPham!E:E, "12_Anh_E", NhatKy_ViPham!F:F, B11, NhatKy_ViPham!H:H, "L06")</f>
        <v>0</v>
      </c>
      <c r="L11" s="7">
        <f>SUMIFS(NhatKy_ViPham!K:K, NhatKy_ViPham!E:E, "12_Anh_E", NhatKy_ViPham!F:F, B11, NhatKy_ViPham!H:H, "L07")</f>
        <v>0</v>
      </c>
      <c r="M11" s="7">
        <f>SUMIFS(NhatKy_ViPham!K:K, NhatKy_ViPham!E:E, "12_Anh_E", NhatKy_ViPham!F:F, B11, NhatKy_ViPham!H:H, "L08")</f>
        <v>0</v>
      </c>
      <c r="N11" s="7">
        <f>SUMIFS(NhatKy_ViPham!K:K, NhatKy_ViPham!E:E, "12_Anh_E", NhatKy_ViPham!F:F, B11, NhatKy_ViPham!H:H, "L09")</f>
        <v>0</v>
      </c>
      <c r="O11" s="7">
        <f>SUMIFS(NhatKy_ViPham!K:K, NhatKy_ViPham!E:E, "12_Anh_E", NhatKy_ViPham!F:F, B11, NhatKy_ViPham!H:H, "L10")</f>
        <v>0</v>
      </c>
      <c r="P11" s="12">
        <f>SUMIFS(NhatKy_ViPham!J:J, NhatKy_ViPham!E:E, "12_Anh_E", NhatKy_ViPham!F:F, B11)</f>
        <v>0</v>
      </c>
      <c r="Q11" s="13">
        <f>SUMIFS(NhatKy_ViPham!K:K, NhatKy_ViPham!E:E, "12_Anh_E", NhatKy_ViPham!F:F, B11)</f>
        <v>0</v>
      </c>
      <c r="R11" s="7">
        <f>100 + SUMIFS(NhatKy_ViPham!J:J, NhatKy_ViPham!E:E, "12_Anh_E", NhatKy_ViPham!F:F, B11, NhatKy_ViPham!C:C, "T1") - SUMIFS(NhatKy_ViPham!K:K, NhatKy_ViPham!E:E, "12_Anh_E", NhatKy_ViPham!F:F, B11, NhatKy_ViPham!C:C, "T1")</f>
        <v>100</v>
      </c>
      <c r="S11" s="7">
        <f>100 + SUMIFS(NhatKy_ViPham!J:J, NhatKy_ViPham!E:E, "12_Anh_E", NhatKy_ViPham!F:F, B11, NhatKy_ViPham!C:C, "T2") - SUMIFS(NhatKy_ViPham!K:K, NhatKy_ViPham!E:E, "12_Anh_E", NhatKy_ViPham!F:F, B11, NhatKy_ViPham!C:C, "T2")</f>
        <v>100</v>
      </c>
      <c r="T11" s="7">
        <f>100 + SUMIFS(NhatKy_ViPham!J:J, NhatKy_ViPham!E:E, "12_Anh_E", NhatKy_ViPham!F:F, B11, NhatKy_ViPham!C:C, "T3") - SUMIFS(NhatKy_ViPham!K:K, NhatKy_ViPham!E:E, "12_Anh_E", NhatKy_ViPham!F:F, B11, NhatKy_ViPham!C:C, "T3")</f>
        <v>100</v>
      </c>
      <c r="U11" s="7">
        <f>100 + SUMIFS(NhatKy_ViPham!J:J, NhatKy_ViPham!E:E, "12_Anh_E", NhatKy_ViPham!F:F, B11, NhatKy_ViPham!C:C, "T4") - SUMIFS(NhatKy_ViPham!K:K, NhatKy_ViPham!E:E, "12_Anh_E", NhatKy_ViPham!F:F, B11, NhatKy_ViPham!C:C, "T4")</f>
        <v>100</v>
      </c>
      <c r="V11" s="7">
        <f>100 + SUMIFS(NhatKy_ViPham!J:J, NhatKy_ViPham!E:E, "12_Anh_E", NhatKy_ViPham!F:F, B11, NhatKy_ViPham!C:C, "T5") - SUMIFS(NhatKy_ViPham!K:K, NhatKy_ViPham!E:E, "12_Anh_E", NhatKy_ViPham!F:F, B11, NhatKy_ViPham!C:C, "T5")</f>
        <v>100</v>
      </c>
      <c r="W11" s="7">
        <f>100 + SUMIFS(NhatKy_ViPham!J:J, NhatKy_ViPham!E:E, "12_Anh_E", NhatKy_ViPham!F:F, B11, NhatKy_ViPham!C:C, "T6") - SUMIFS(NhatKy_ViPham!K:K, NhatKy_ViPham!E:E, "12_Anh_E", NhatKy_ViPham!F:F, B11, NhatKy_ViPham!C:C, "T6")</f>
        <v>100</v>
      </c>
      <c r="X11" s="7">
        <f>100 + SUMIFS(NhatKy_ViPham!J:J, NhatKy_ViPham!E:E, "12_Anh_E", NhatKy_ViPham!F:F, B11, NhatKy_ViPham!C:C, "T7") - SUMIFS(NhatKy_ViPham!K:K, NhatKy_ViPham!E:E, "12_Anh_E", NhatKy_ViPham!F:F, B11, NhatKy_ViPham!C:C, "T7")</f>
        <v>100</v>
      </c>
      <c r="Y11" s="7">
        <f>100 + SUMIFS(NhatKy_ViPham!J:J, NhatKy_ViPham!E:E, "12_Anh_E", NhatKy_ViPham!F:F, B11, NhatKy_ViPham!C:C, "T8") - SUMIFS(NhatKy_ViPham!K:K, NhatKy_ViPham!E:E, "12_Anh_E", NhatKy_ViPham!F:F, B11, NhatKy_ViPham!C:C, "T8")</f>
        <v>100</v>
      </c>
      <c r="Z11" s="7">
        <f>100 + SUMIFS(NhatKy_ViPham!J:J, NhatKy_ViPham!E:E, "12_Anh_E", NhatKy_ViPham!F:F, B11, NhatKy_ViPham!C:C, "T9") - SUMIFS(NhatKy_ViPham!K:K, NhatKy_ViPham!E:E, "12_Anh_E", NhatKy_ViPham!F:F, B11, NhatKy_ViPham!C:C, "T9")</f>
        <v>100</v>
      </c>
      <c r="AA11" s="7">
        <f>100 + SUMIFS(NhatKy_ViPham!J:J, NhatKy_ViPham!E:E, "12_Anh_E", NhatKy_ViPham!F:F, B11, NhatKy_ViPham!C:C, "T10") - SUMIFS(NhatKy_ViPham!K:K, NhatKy_ViPham!E:E, "12_Anh_E", NhatKy_ViPham!F:F, B11, NhatKy_ViPham!C:C, "T10")</f>
        <v>100</v>
      </c>
      <c r="AB11" s="7">
        <f>100 + SUMIFS(NhatKy_ViPham!J:J, NhatKy_ViPham!E:E, "12_Anh_E", NhatKy_ViPham!F:F, B11, NhatKy_ViPham!C:C, "T11") - SUMIFS(NhatKy_ViPham!K:K, NhatKy_ViPham!E:E, "12_Anh_E", NhatKy_ViPham!F:F, B11, NhatKy_ViPham!C:C, "T11")</f>
        <v>100</v>
      </c>
      <c r="AC11" s="7">
        <f>100 + SUMIFS(NhatKy_ViPham!J:J, NhatKy_ViPham!E:E, "12_Anh_E", NhatKy_ViPham!F:F, B11, NhatKy_ViPham!C:C, "T12") - SUMIFS(NhatKy_ViPham!K:K, NhatKy_ViPham!E:E, "12_Anh_E", NhatKy_ViPham!F:F, B11, NhatKy_ViPham!C:C, "T12")</f>
        <v>100</v>
      </c>
      <c r="AD11" s="7">
        <f>100 + SUMIFS(NhatKy_ViPham!J:J, NhatKy_ViPham!E:E, "12_Anh_E", NhatKy_ViPham!F:F, B11, NhatKy_ViPham!C:C, "T13") - SUMIFS(NhatKy_ViPham!K:K, NhatKy_ViPham!E:E, "12_Anh_E", NhatKy_ViPham!F:F, B11, NhatKy_ViPham!C:C, "T13")</f>
        <v>100</v>
      </c>
      <c r="AE11" s="7">
        <f>100 + SUMIFS(NhatKy_ViPham!J:J, NhatKy_ViPham!E:E, "12_Anh_E", NhatKy_ViPham!F:F, B11, NhatKy_ViPham!C:C, "T14") - SUMIFS(NhatKy_ViPham!K:K, NhatKy_ViPham!E:E, "12_Anh_E", NhatKy_ViPham!F:F, B11, NhatKy_ViPham!C:C, "T14")</f>
        <v>100</v>
      </c>
      <c r="AF11" s="7">
        <f>100 + SUMIFS(NhatKy_ViPham!J:J, NhatKy_ViPham!E:E, "12_Anh_E", NhatKy_ViPham!F:F, B11, NhatKy_ViPham!C:C, "T15") - SUMIFS(NhatKy_ViPham!K:K, NhatKy_ViPham!E:E, "12_Anh_E", NhatKy_ViPham!F:F, B11, NhatKy_ViPham!C:C, "T15")</f>
        <v>100</v>
      </c>
      <c r="AG11" s="7">
        <f>100 + SUMIFS(NhatKy_ViPham!J:J, NhatKy_ViPham!E:E, "12_Anh_E", NhatKy_ViPham!F:F, B11, NhatKy_ViPham!C:C, "T16") - SUMIFS(NhatKy_ViPham!K:K, NhatKy_ViPham!E:E, "12_Anh_E", NhatKy_ViPham!F:F, B11, NhatKy_ViPham!C:C, "T16")</f>
        <v>100</v>
      </c>
      <c r="AH11" s="7">
        <f>100 + SUMIFS(NhatKy_ViPham!J:J, NhatKy_ViPham!E:E, "12_Anh_E", NhatKy_ViPham!F:F, B11, NhatKy_ViPham!C:C, "T17") - SUMIFS(NhatKy_ViPham!K:K, NhatKy_ViPham!E:E, "12_Anh_E", NhatKy_ViPham!F:F, B11, NhatKy_ViPham!C:C, "T17")</f>
        <v>100</v>
      </c>
      <c r="AI11" s="7">
        <f>100 + SUMIFS(NhatKy_ViPham!J:J, NhatKy_ViPham!E:E, "12_Anh_E", NhatKy_ViPham!F:F, B11, NhatKy_ViPham!C:C, "T18") - SUMIFS(NhatKy_ViPham!K:K, NhatKy_ViPham!E:E, "12_Anh_E", NhatKy_ViPham!F:F, B11, NhatKy_ViPham!C:C, "T18")</f>
        <v>100</v>
      </c>
      <c r="AJ11" s="7">
        <f>100 + SUMIFS(NhatKy_ViPham!J:J, NhatKy_ViPham!E:E, "12_Anh_E", NhatKy_ViPham!F:F, B11, NhatKy_ViPham!C:C, "T19") - SUMIFS(NhatKy_ViPham!K:K, NhatKy_ViPham!E:E, "12_Anh_E", NhatKy_ViPham!F:F, B11, NhatKy_ViPham!C:C, "T19")</f>
        <v>100</v>
      </c>
      <c r="AK11" s="7">
        <f>100 + SUMIFS(NhatKy_ViPham!J:J, NhatKy_ViPham!E:E, "12_Anh_E", NhatKy_ViPham!F:F, B11, NhatKy_ViPham!C:C, "T20") - SUMIFS(NhatKy_ViPham!K:K, NhatKy_ViPham!E:E, "12_Anh_E", NhatKy_ViPham!F:F, B11, NhatKy_ViPham!C:C, "T20")</f>
        <v>100</v>
      </c>
      <c r="AL11" s="7">
        <f>100 + SUMIFS(NhatKy_ViPham!J:J, NhatKy_ViPham!E:E, "12_Anh_E", NhatKy_ViPham!F:F, B11, NhatKy_ViPham!C:C, "T21") - SUMIFS(NhatKy_ViPham!K:K, NhatKy_ViPham!E:E, "12_Anh_E", NhatKy_ViPham!F:F, B11, NhatKy_ViPham!C:C, "T21")</f>
        <v>100</v>
      </c>
      <c r="AM11" s="7">
        <f>100 + SUMIFS(NhatKy_ViPham!J:J, NhatKy_ViPham!E:E, "12_Anh_E", NhatKy_ViPham!F:F, B11, NhatKy_ViPham!C:C, "T22") - SUMIFS(NhatKy_ViPham!K:K, NhatKy_ViPham!E:E, "12_Anh_E", NhatKy_ViPham!F:F, B11, NhatKy_ViPham!C:C, "T22")</f>
        <v>100</v>
      </c>
      <c r="AN11" s="7">
        <f>100 + SUMIFS(NhatKy_ViPham!J:J, NhatKy_ViPham!E:E, "12_Anh_E", NhatKy_ViPham!F:F, B11, NhatKy_ViPham!C:C, "T23") - SUMIFS(NhatKy_ViPham!K:K, NhatKy_ViPham!E:E, "12_Anh_E", NhatKy_ViPham!F:F, B11, NhatKy_ViPham!C:C, "T23")</f>
        <v>100</v>
      </c>
      <c r="AO11" s="7">
        <f>100 + SUMIFS(NhatKy_ViPham!J:J, NhatKy_ViPham!E:E, "12_Anh_E", NhatKy_ViPham!F:F, B11, NhatKy_ViPham!C:C, "T24") - SUMIFS(NhatKy_ViPham!K:K, NhatKy_ViPham!E:E, "12_Anh_E", NhatKy_ViPham!F:F, B11, NhatKy_ViPham!C:C, "T24")</f>
        <v>100</v>
      </c>
      <c r="AP11" s="7">
        <f>100 + SUMIFS(NhatKy_ViPham!J:J, NhatKy_ViPham!E:E, "12_Anh_E", NhatKy_ViPham!F:F, B11, NhatKy_ViPham!C:C, "T25") - SUMIFS(NhatKy_ViPham!K:K, NhatKy_ViPham!E:E, "12_Anh_E", NhatKy_ViPham!F:F, B11, NhatKy_ViPham!C:C, "T25")</f>
        <v>100</v>
      </c>
      <c r="AQ11" s="7">
        <f>100 + SUMIFS(NhatKy_ViPham!J:J, NhatKy_ViPham!E:E, "12_Anh_E", NhatKy_ViPham!F:F, B11, NhatKy_ViPham!C:C, "T26") - SUMIFS(NhatKy_ViPham!K:K, NhatKy_ViPham!E:E, "12_Anh_E", NhatKy_ViPham!F:F, B11, NhatKy_ViPham!C:C, "T26")</f>
        <v>100</v>
      </c>
      <c r="AR11" s="7">
        <f>100 + SUMIFS(NhatKy_ViPham!J:J, NhatKy_ViPham!E:E, "12_Anh_E", NhatKy_ViPham!F:F, B11, NhatKy_ViPham!C:C, "T27") - SUMIFS(NhatKy_ViPham!K:K, NhatKy_ViPham!E:E, "12_Anh_E", NhatKy_ViPham!F:F, B11, NhatKy_ViPham!C:C, "T27")</f>
        <v>100</v>
      </c>
      <c r="AS11" s="7">
        <f>100 + SUMIFS(NhatKy_ViPham!J:J, NhatKy_ViPham!E:E, "12_Anh_E", NhatKy_ViPham!F:F, B11, NhatKy_ViPham!C:C, "T28") - SUMIFS(NhatKy_ViPham!K:K, NhatKy_ViPham!E:E, "12_Anh_E", NhatKy_ViPham!F:F, B11, NhatKy_ViPham!C:C, "T28")</f>
        <v>100</v>
      </c>
      <c r="AT11" s="7">
        <f>100 + SUMIFS(NhatKy_ViPham!J:J, NhatKy_ViPham!E:E, "12_Anh_E", NhatKy_ViPham!F:F, B11, NhatKy_ViPham!C:C, "T29") - SUMIFS(NhatKy_ViPham!K:K, NhatKy_ViPham!E:E, "12_Anh_E", NhatKy_ViPham!F:F, B11, NhatKy_ViPham!C:C, "T29")</f>
        <v>100</v>
      </c>
      <c r="AU11" s="7">
        <f>100 + SUMIFS(NhatKy_ViPham!J:J, NhatKy_ViPham!E:E, "12_Anh_E", NhatKy_ViPham!F:F, B11, NhatKy_ViPham!C:C, "T30") - SUMIFS(NhatKy_ViPham!K:K, NhatKy_ViPham!E:E, "12_Anh_E", NhatKy_ViPham!F:F, B11, NhatKy_ViPham!C:C, "T30")</f>
        <v>100</v>
      </c>
      <c r="AV11" s="7">
        <f>100 + SUMIFS(NhatKy_ViPham!J:J, NhatKy_ViPham!E:E, "12_Anh_E", NhatKy_ViPham!F:F, B11, NhatKy_ViPham!C:C, "T31") - SUMIFS(NhatKy_ViPham!K:K, NhatKy_ViPham!E:E, "12_Anh_E", NhatKy_ViPham!F:F, B11, NhatKy_ViPham!C:C, "T31")</f>
        <v>100</v>
      </c>
      <c r="AW11" s="7">
        <f>100 + SUMIFS(NhatKy_ViPham!J:J, NhatKy_ViPham!E:E, "12_Anh_E", NhatKy_ViPham!F:F, B11, NhatKy_ViPham!C:C, "T32") - SUMIFS(NhatKy_ViPham!K:K, NhatKy_ViPham!E:E, "12_Anh_E", NhatKy_ViPham!F:F, B11, NhatKy_ViPham!C:C, "T32")</f>
        <v>100</v>
      </c>
      <c r="AX11" s="7">
        <f>100 + SUMIFS(NhatKy_ViPham!J:J, NhatKy_ViPham!E:E, "12_Anh_E", NhatKy_ViPham!F:F, B11, NhatKy_ViPham!C:C, "T33") - SUMIFS(NhatKy_ViPham!K:K, NhatKy_ViPham!E:E, "12_Anh_E", NhatKy_ViPham!F:F, B11, NhatKy_ViPham!C:C, "T33")</f>
        <v>100</v>
      </c>
      <c r="AY11" s="7">
        <f>100 + SUMIFS(NhatKy_ViPham!J:J, NhatKy_ViPham!E:E, "12_Anh_E", NhatKy_ViPham!F:F, B11, NhatKy_ViPham!C:C, "T34") - SUMIFS(NhatKy_ViPham!K:K, NhatKy_ViPham!E:E, "12_Anh_E", NhatKy_ViPham!F:F, B11, NhatKy_ViPham!C:C, "T34")</f>
        <v>100</v>
      </c>
      <c r="AZ11" s="7">
        <f>100 + SUMIFS(NhatKy_ViPham!J:J, NhatKy_ViPham!E:E, "12_Anh_E", NhatKy_ViPham!F:F, B11, NhatKy_ViPham!C:C, "T35") - SUMIFS(NhatKy_ViPham!K:K, NhatKy_ViPham!E:E, "12_Anh_E", NhatKy_ViPham!F:F, B11, NhatKy_ViPham!C:C, "T35")</f>
        <v>100</v>
      </c>
      <c r="BA11" s="12">
        <f t="shared" si="0"/>
        <v>100</v>
      </c>
      <c r="BB11" s="11" t="s">
        <v>430</v>
      </c>
      <c r="BC11" s="14" t="str">
        <f t="shared" si="1"/>
        <v>Tốt</v>
      </c>
      <c r="BD11" s="10" t="str">
        <f t="shared" si="2"/>
        <v>🟢 BÌNH THƯỜNG</v>
      </c>
    </row>
    <row r="12" spans="1:56" x14ac:dyDescent="0.25">
      <c r="A12" s="5">
        <v>4</v>
      </c>
      <c r="B12" s="15" t="s">
        <v>1869</v>
      </c>
      <c r="C12" s="5" t="s">
        <v>3074</v>
      </c>
      <c r="D12" s="5" t="s">
        <v>429</v>
      </c>
      <c r="E12" s="11" t="s">
        <v>430</v>
      </c>
      <c r="F12" s="6">
        <f>SUMIFS(NhatKy_ViPham!K:K, NhatKy_ViPham!E:E, "12_Anh_E", NhatKy_ViPham!F:F, B12, NhatKy_ViPham!H:H, "L01")</f>
        <v>0</v>
      </c>
      <c r="G12" s="6">
        <f>SUMIFS(NhatKy_ViPham!K:K, NhatKy_ViPham!E:E, "12_Anh_E", NhatKy_ViPham!F:F, B12, NhatKy_ViPham!H:H, "L02")</f>
        <v>0</v>
      </c>
      <c r="H12" s="6">
        <f>SUMIFS(NhatKy_ViPham!K:K, NhatKy_ViPham!E:E, "12_Anh_E", NhatKy_ViPham!F:F, B12, NhatKy_ViPham!H:H, "L03")</f>
        <v>0</v>
      </c>
      <c r="I12" s="6">
        <f>SUMIFS(NhatKy_ViPham!K:K, NhatKy_ViPham!E:E, "12_Anh_E", NhatKy_ViPham!F:F, B12, NhatKy_ViPham!H:H, "L04")</f>
        <v>0</v>
      </c>
      <c r="J12" s="6">
        <f>SUMIFS(NhatKy_ViPham!K:K, NhatKy_ViPham!E:E, "12_Anh_E", NhatKy_ViPham!F:F, B12, NhatKy_ViPham!H:H, "L05")</f>
        <v>0</v>
      </c>
      <c r="K12" s="6">
        <f>SUMIFS(NhatKy_ViPham!K:K, NhatKy_ViPham!E:E, "12_Anh_E", NhatKy_ViPham!F:F, B12, NhatKy_ViPham!H:H, "L06")</f>
        <v>0</v>
      </c>
      <c r="L12" s="6">
        <f>SUMIFS(NhatKy_ViPham!K:K, NhatKy_ViPham!E:E, "12_Anh_E", NhatKy_ViPham!F:F, B12, NhatKy_ViPham!H:H, "L07")</f>
        <v>0</v>
      </c>
      <c r="M12" s="6">
        <f>SUMIFS(NhatKy_ViPham!K:K, NhatKy_ViPham!E:E, "12_Anh_E", NhatKy_ViPham!F:F, B12, NhatKy_ViPham!H:H, "L08")</f>
        <v>0</v>
      </c>
      <c r="N12" s="6">
        <f>SUMIFS(NhatKy_ViPham!K:K, NhatKy_ViPham!E:E, "12_Anh_E", NhatKy_ViPham!F:F, B12, NhatKy_ViPham!H:H, "L09")</f>
        <v>0</v>
      </c>
      <c r="O12" s="6">
        <f>SUMIFS(NhatKy_ViPham!K:K, NhatKy_ViPham!E:E, "12_Anh_E", NhatKy_ViPham!F:F, B12, NhatKy_ViPham!H:H, "L10")</f>
        <v>0</v>
      </c>
      <c r="P12" s="12">
        <f>SUMIFS(NhatKy_ViPham!J:J, NhatKy_ViPham!E:E, "12_Anh_E", NhatKy_ViPham!F:F, B12)</f>
        <v>0</v>
      </c>
      <c r="Q12" s="13">
        <f>SUMIFS(NhatKy_ViPham!K:K, NhatKy_ViPham!E:E, "12_Anh_E", NhatKy_ViPham!F:F, B12)</f>
        <v>0</v>
      </c>
      <c r="R12" s="6">
        <f>100 + SUMIFS(NhatKy_ViPham!J:J, NhatKy_ViPham!E:E, "12_Anh_E", NhatKy_ViPham!F:F, B12, NhatKy_ViPham!C:C, "T1") - SUMIFS(NhatKy_ViPham!K:K, NhatKy_ViPham!E:E, "12_Anh_E", NhatKy_ViPham!F:F, B12, NhatKy_ViPham!C:C, "T1")</f>
        <v>100</v>
      </c>
      <c r="S12" s="6">
        <f>100 + SUMIFS(NhatKy_ViPham!J:J, NhatKy_ViPham!E:E, "12_Anh_E", NhatKy_ViPham!F:F, B12, NhatKy_ViPham!C:C, "T2") - SUMIFS(NhatKy_ViPham!K:K, NhatKy_ViPham!E:E, "12_Anh_E", NhatKy_ViPham!F:F, B12, NhatKy_ViPham!C:C, "T2")</f>
        <v>100</v>
      </c>
      <c r="T12" s="6">
        <f>100 + SUMIFS(NhatKy_ViPham!J:J, NhatKy_ViPham!E:E, "12_Anh_E", NhatKy_ViPham!F:F, B12, NhatKy_ViPham!C:C, "T3") - SUMIFS(NhatKy_ViPham!K:K, NhatKy_ViPham!E:E, "12_Anh_E", NhatKy_ViPham!F:F, B12, NhatKy_ViPham!C:C, "T3")</f>
        <v>100</v>
      </c>
      <c r="U12" s="6">
        <f>100 + SUMIFS(NhatKy_ViPham!J:J, NhatKy_ViPham!E:E, "12_Anh_E", NhatKy_ViPham!F:F, B12, NhatKy_ViPham!C:C, "T4") - SUMIFS(NhatKy_ViPham!K:K, NhatKy_ViPham!E:E, "12_Anh_E", NhatKy_ViPham!F:F, B12, NhatKy_ViPham!C:C, "T4")</f>
        <v>100</v>
      </c>
      <c r="V12" s="6">
        <f>100 + SUMIFS(NhatKy_ViPham!J:J, NhatKy_ViPham!E:E, "12_Anh_E", NhatKy_ViPham!F:F, B12, NhatKy_ViPham!C:C, "T5") - SUMIFS(NhatKy_ViPham!K:K, NhatKy_ViPham!E:E, "12_Anh_E", NhatKy_ViPham!F:F, B12, NhatKy_ViPham!C:C, "T5")</f>
        <v>100</v>
      </c>
      <c r="W12" s="6">
        <f>100 + SUMIFS(NhatKy_ViPham!J:J, NhatKy_ViPham!E:E, "12_Anh_E", NhatKy_ViPham!F:F, B12, NhatKy_ViPham!C:C, "T6") - SUMIFS(NhatKy_ViPham!K:K, NhatKy_ViPham!E:E, "12_Anh_E", NhatKy_ViPham!F:F, B12, NhatKy_ViPham!C:C, "T6")</f>
        <v>100</v>
      </c>
      <c r="X12" s="6">
        <f>100 + SUMIFS(NhatKy_ViPham!J:J, NhatKy_ViPham!E:E, "12_Anh_E", NhatKy_ViPham!F:F, B12, NhatKy_ViPham!C:C, "T7") - SUMIFS(NhatKy_ViPham!K:K, NhatKy_ViPham!E:E, "12_Anh_E", NhatKy_ViPham!F:F, B12, NhatKy_ViPham!C:C, "T7")</f>
        <v>100</v>
      </c>
      <c r="Y12" s="6">
        <f>100 + SUMIFS(NhatKy_ViPham!J:J, NhatKy_ViPham!E:E, "12_Anh_E", NhatKy_ViPham!F:F, B12, NhatKy_ViPham!C:C, "T8") - SUMIFS(NhatKy_ViPham!K:K, NhatKy_ViPham!E:E, "12_Anh_E", NhatKy_ViPham!F:F, B12, NhatKy_ViPham!C:C, "T8")</f>
        <v>100</v>
      </c>
      <c r="Z12" s="6">
        <f>100 + SUMIFS(NhatKy_ViPham!J:J, NhatKy_ViPham!E:E, "12_Anh_E", NhatKy_ViPham!F:F, B12, NhatKy_ViPham!C:C, "T9") - SUMIFS(NhatKy_ViPham!K:K, NhatKy_ViPham!E:E, "12_Anh_E", NhatKy_ViPham!F:F, B12, NhatKy_ViPham!C:C, "T9")</f>
        <v>100</v>
      </c>
      <c r="AA12" s="6">
        <f>100 + SUMIFS(NhatKy_ViPham!J:J, NhatKy_ViPham!E:E, "12_Anh_E", NhatKy_ViPham!F:F, B12, NhatKy_ViPham!C:C, "T10") - SUMIFS(NhatKy_ViPham!K:K, NhatKy_ViPham!E:E, "12_Anh_E", NhatKy_ViPham!F:F, B12, NhatKy_ViPham!C:C, "T10")</f>
        <v>100</v>
      </c>
      <c r="AB12" s="6">
        <f>100 + SUMIFS(NhatKy_ViPham!J:J, NhatKy_ViPham!E:E, "12_Anh_E", NhatKy_ViPham!F:F, B12, NhatKy_ViPham!C:C, "T11") - SUMIFS(NhatKy_ViPham!K:K, NhatKy_ViPham!E:E, "12_Anh_E", NhatKy_ViPham!F:F, B12, NhatKy_ViPham!C:C, "T11")</f>
        <v>100</v>
      </c>
      <c r="AC12" s="6">
        <f>100 + SUMIFS(NhatKy_ViPham!J:J, NhatKy_ViPham!E:E, "12_Anh_E", NhatKy_ViPham!F:F, B12, NhatKy_ViPham!C:C, "T12") - SUMIFS(NhatKy_ViPham!K:K, NhatKy_ViPham!E:E, "12_Anh_E", NhatKy_ViPham!F:F, B12, NhatKy_ViPham!C:C, "T12")</f>
        <v>100</v>
      </c>
      <c r="AD12" s="6">
        <f>100 + SUMIFS(NhatKy_ViPham!J:J, NhatKy_ViPham!E:E, "12_Anh_E", NhatKy_ViPham!F:F, B12, NhatKy_ViPham!C:C, "T13") - SUMIFS(NhatKy_ViPham!K:K, NhatKy_ViPham!E:E, "12_Anh_E", NhatKy_ViPham!F:F, B12, NhatKy_ViPham!C:C, "T13")</f>
        <v>100</v>
      </c>
      <c r="AE12" s="6">
        <f>100 + SUMIFS(NhatKy_ViPham!J:J, NhatKy_ViPham!E:E, "12_Anh_E", NhatKy_ViPham!F:F, B12, NhatKy_ViPham!C:C, "T14") - SUMIFS(NhatKy_ViPham!K:K, NhatKy_ViPham!E:E, "12_Anh_E", NhatKy_ViPham!F:F, B12, NhatKy_ViPham!C:C, "T14")</f>
        <v>100</v>
      </c>
      <c r="AF12" s="6">
        <f>100 + SUMIFS(NhatKy_ViPham!J:J, NhatKy_ViPham!E:E, "12_Anh_E", NhatKy_ViPham!F:F, B12, NhatKy_ViPham!C:C, "T15") - SUMIFS(NhatKy_ViPham!K:K, NhatKy_ViPham!E:E, "12_Anh_E", NhatKy_ViPham!F:F, B12, NhatKy_ViPham!C:C, "T15")</f>
        <v>100</v>
      </c>
      <c r="AG12" s="6">
        <f>100 + SUMIFS(NhatKy_ViPham!J:J, NhatKy_ViPham!E:E, "12_Anh_E", NhatKy_ViPham!F:F, B12, NhatKy_ViPham!C:C, "T16") - SUMIFS(NhatKy_ViPham!K:K, NhatKy_ViPham!E:E, "12_Anh_E", NhatKy_ViPham!F:F, B12, NhatKy_ViPham!C:C, "T16")</f>
        <v>100</v>
      </c>
      <c r="AH12" s="6">
        <f>100 + SUMIFS(NhatKy_ViPham!J:J, NhatKy_ViPham!E:E, "12_Anh_E", NhatKy_ViPham!F:F, B12, NhatKy_ViPham!C:C, "T17") - SUMIFS(NhatKy_ViPham!K:K, NhatKy_ViPham!E:E, "12_Anh_E", NhatKy_ViPham!F:F, B12, NhatKy_ViPham!C:C, "T17")</f>
        <v>100</v>
      </c>
      <c r="AI12" s="6">
        <f>100 + SUMIFS(NhatKy_ViPham!J:J, NhatKy_ViPham!E:E, "12_Anh_E", NhatKy_ViPham!F:F, B12, NhatKy_ViPham!C:C, "T18") - SUMIFS(NhatKy_ViPham!K:K, NhatKy_ViPham!E:E, "12_Anh_E", NhatKy_ViPham!F:F, B12, NhatKy_ViPham!C:C, "T18")</f>
        <v>100</v>
      </c>
      <c r="AJ12" s="6">
        <f>100 + SUMIFS(NhatKy_ViPham!J:J, NhatKy_ViPham!E:E, "12_Anh_E", NhatKy_ViPham!F:F, B12, NhatKy_ViPham!C:C, "T19") - SUMIFS(NhatKy_ViPham!K:K, NhatKy_ViPham!E:E, "12_Anh_E", NhatKy_ViPham!F:F, B12, NhatKy_ViPham!C:C, "T19")</f>
        <v>100</v>
      </c>
      <c r="AK12" s="6">
        <f>100 + SUMIFS(NhatKy_ViPham!J:J, NhatKy_ViPham!E:E, "12_Anh_E", NhatKy_ViPham!F:F, B12, NhatKy_ViPham!C:C, "T20") - SUMIFS(NhatKy_ViPham!K:K, NhatKy_ViPham!E:E, "12_Anh_E", NhatKy_ViPham!F:F, B12, NhatKy_ViPham!C:C, "T20")</f>
        <v>100</v>
      </c>
      <c r="AL12" s="6">
        <f>100 + SUMIFS(NhatKy_ViPham!J:J, NhatKy_ViPham!E:E, "12_Anh_E", NhatKy_ViPham!F:F, B12, NhatKy_ViPham!C:C, "T21") - SUMIFS(NhatKy_ViPham!K:K, NhatKy_ViPham!E:E, "12_Anh_E", NhatKy_ViPham!F:F, B12, NhatKy_ViPham!C:C, "T21")</f>
        <v>100</v>
      </c>
      <c r="AM12" s="6">
        <f>100 + SUMIFS(NhatKy_ViPham!J:J, NhatKy_ViPham!E:E, "12_Anh_E", NhatKy_ViPham!F:F, B12, NhatKy_ViPham!C:C, "T22") - SUMIFS(NhatKy_ViPham!K:K, NhatKy_ViPham!E:E, "12_Anh_E", NhatKy_ViPham!F:F, B12, NhatKy_ViPham!C:C, "T22")</f>
        <v>100</v>
      </c>
      <c r="AN12" s="6">
        <f>100 + SUMIFS(NhatKy_ViPham!J:J, NhatKy_ViPham!E:E, "12_Anh_E", NhatKy_ViPham!F:F, B12, NhatKy_ViPham!C:C, "T23") - SUMIFS(NhatKy_ViPham!K:K, NhatKy_ViPham!E:E, "12_Anh_E", NhatKy_ViPham!F:F, B12, NhatKy_ViPham!C:C, "T23")</f>
        <v>100</v>
      </c>
      <c r="AO12" s="6">
        <f>100 + SUMIFS(NhatKy_ViPham!J:J, NhatKy_ViPham!E:E, "12_Anh_E", NhatKy_ViPham!F:F, B12, NhatKy_ViPham!C:C, "T24") - SUMIFS(NhatKy_ViPham!K:K, NhatKy_ViPham!E:E, "12_Anh_E", NhatKy_ViPham!F:F, B12, NhatKy_ViPham!C:C, "T24")</f>
        <v>100</v>
      </c>
      <c r="AP12" s="6">
        <f>100 + SUMIFS(NhatKy_ViPham!J:J, NhatKy_ViPham!E:E, "12_Anh_E", NhatKy_ViPham!F:F, B12, NhatKy_ViPham!C:C, "T25") - SUMIFS(NhatKy_ViPham!K:K, NhatKy_ViPham!E:E, "12_Anh_E", NhatKy_ViPham!F:F, B12, NhatKy_ViPham!C:C, "T25")</f>
        <v>100</v>
      </c>
      <c r="AQ12" s="6">
        <f>100 + SUMIFS(NhatKy_ViPham!J:J, NhatKy_ViPham!E:E, "12_Anh_E", NhatKy_ViPham!F:F, B12, NhatKy_ViPham!C:C, "T26") - SUMIFS(NhatKy_ViPham!K:K, NhatKy_ViPham!E:E, "12_Anh_E", NhatKy_ViPham!F:F, B12, NhatKy_ViPham!C:C, "T26")</f>
        <v>100</v>
      </c>
      <c r="AR12" s="6">
        <f>100 + SUMIFS(NhatKy_ViPham!J:J, NhatKy_ViPham!E:E, "12_Anh_E", NhatKy_ViPham!F:F, B12, NhatKy_ViPham!C:C, "T27") - SUMIFS(NhatKy_ViPham!K:K, NhatKy_ViPham!E:E, "12_Anh_E", NhatKy_ViPham!F:F, B12, NhatKy_ViPham!C:C, "T27")</f>
        <v>100</v>
      </c>
      <c r="AS12" s="6">
        <f>100 + SUMIFS(NhatKy_ViPham!J:J, NhatKy_ViPham!E:E, "12_Anh_E", NhatKy_ViPham!F:F, B12, NhatKy_ViPham!C:C, "T28") - SUMIFS(NhatKy_ViPham!K:K, NhatKy_ViPham!E:E, "12_Anh_E", NhatKy_ViPham!F:F, B12, NhatKy_ViPham!C:C, "T28")</f>
        <v>100</v>
      </c>
      <c r="AT12" s="6">
        <f>100 + SUMIFS(NhatKy_ViPham!J:J, NhatKy_ViPham!E:E, "12_Anh_E", NhatKy_ViPham!F:F, B12, NhatKy_ViPham!C:C, "T29") - SUMIFS(NhatKy_ViPham!K:K, NhatKy_ViPham!E:E, "12_Anh_E", NhatKy_ViPham!F:F, B12, NhatKy_ViPham!C:C, "T29")</f>
        <v>100</v>
      </c>
      <c r="AU12" s="6">
        <f>100 + SUMIFS(NhatKy_ViPham!J:J, NhatKy_ViPham!E:E, "12_Anh_E", NhatKy_ViPham!F:F, B12, NhatKy_ViPham!C:C, "T30") - SUMIFS(NhatKy_ViPham!K:K, NhatKy_ViPham!E:E, "12_Anh_E", NhatKy_ViPham!F:F, B12, NhatKy_ViPham!C:C, "T30")</f>
        <v>100</v>
      </c>
      <c r="AV12" s="6">
        <f>100 + SUMIFS(NhatKy_ViPham!J:J, NhatKy_ViPham!E:E, "12_Anh_E", NhatKy_ViPham!F:F, B12, NhatKy_ViPham!C:C, "T31") - SUMIFS(NhatKy_ViPham!K:K, NhatKy_ViPham!E:E, "12_Anh_E", NhatKy_ViPham!F:F, B12, NhatKy_ViPham!C:C, "T31")</f>
        <v>100</v>
      </c>
      <c r="AW12" s="6">
        <f>100 + SUMIFS(NhatKy_ViPham!J:J, NhatKy_ViPham!E:E, "12_Anh_E", NhatKy_ViPham!F:F, B12, NhatKy_ViPham!C:C, "T32") - SUMIFS(NhatKy_ViPham!K:K, NhatKy_ViPham!E:E, "12_Anh_E", NhatKy_ViPham!F:F, B12, NhatKy_ViPham!C:C, "T32")</f>
        <v>100</v>
      </c>
      <c r="AX12" s="6">
        <f>100 + SUMIFS(NhatKy_ViPham!J:J, NhatKy_ViPham!E:E, "12_Anh_E", NhatKy_ViPham!F:F, B12, NhatKy_ViPham!C:C, "T33") - SUMIFS(NhatKy_ViPham!K:K, NhatKy_ViPham!E:E, "12_Anh_E", NhatKy_ViPham!F:F, B12, NhatKy_ViPham!C:C, "T33")</f>
        <v>100</v>
      </c>
      <c r="AY12" s="6">
        <f>100 + SUMIFS(NhatKy_ViPham!J:J, NhatKy_ViPham!E:E, "12_Anh_E", NhatKy_ViPham!F:F, B12, NhatKy_ViPham!C:C, "T34") - SUMIFS(NhatKy_ViPham!K:K, NhatKy_ViPham!E:E, "12_Anh_E", NhatKy_ViPham!F:F, B12, NhatKy_ViPham!C:C, "T34")</f>
        <v>100</v>
      </c>
      <c r="AZ12" s="6">
        <f>100 + SUMIFS(NhatKy_ViPham!J:J, NhatKy_ViPham!E:E, "12_Anh_E", NhatKy_ViPham!F:F, B12, NhatKy_ViPham!C:C, "T35") - SUMIFS(NhatKy_ViPham!K:K, NhatKy_ViPham!E:E, "12_Anh_E", NhatKy_ViPham!F:F, B12, NhatKy_ViPham!C:C, "T35")</f>
        <v>100</v>
      </c>
      <c r="BA12" s="12">
        <f t="shared" si="0"/>
        <v>100</v>
      </c>
      <c r="BB12" s="11" t="s">
        <v>430</v>
      </c>
      <c r="BC12" s="16" t="str">
        <f t="shared" si="1"/>
        <v>Tốt</v>
      </c>
      <c r="BD12" s="15" t="str">
        <f t="shared" si="2"/>
        <v>🟢 BÌNH THƯỜNG</v>
      </c>
    </row>
    <row r="13" spans="1:56" x14ac:dyDescent="0.25">
      <c r="A13" s="4">
        <v>5</v>
      </c>
      <c r="B13" s="10" t="s">
        <v>3075</v>
      </c>
      <c r="C13" s="4" t="s">
        <v>3076</v>
      </c>
      <c r="D13" s="4" t="s">
        <v>435</v>
      </c>
      <c r="E13" s="11" t="s">
        <v>430</v>
      </c>
      <c r="F13" s="7">
        <f>SUMIFS(NhatKy_ViPham!K:K, NhatKy_ViPham!E:E, "12_Anh_E", NhatKy_ViPham!F:F, B13, NhatKy_ViPham!H:H, "L01")</f>
        <v>0</v>
      </c>
      <c r="G13" s="7">
        <f>SUMIFS(NhatKy_ViPham!K:K, NhatKy_ViPham!E:E, "12_Anh_E", NhatKy_ViPham!F:F, B13, NhatKy_ViPham!H:H, "L02")</f>
        <v>0</v>
      </c>
      <c r="H13" s="7">
        <f>SUMIFS(NhatKy_ViPham!K:K, NhatKy_ViPham!E:E, "12_Anh_E", NhatKy_ViPham!F:F, B13, NhatKy_ViPham!H:H, "L03")</f>
        <v>0</v>
      </c>
      <c r="I13" s="7">
        <f>SUMIFS(NhatKy_ViPham!K:K, NhatKy_ViPham!E:E, "12_Anh_E", NhatKy_ViPham!F:F, B13, NhatKy_ViPham!H:H, "L04")</f>
        <v>0</v>
      </c>
      <c r="J13" s="7">
        <f>SUMIFS(NhatKy_ViPham!K:K, NhatKy_ViPham!E:E, "12_Anh_E", NhatKy_ViPham!F:F, B13, NhatKy_ViPham!H:H, "L05")</f>
        <v>0</v>
      </c>
      <c r="K13" s="7">
        <f>SUMIFS(NhatKy_ViPham!K:K, NhatKy_ViPham!E:E, "12_Anh_E", NhatKy_ViPham!F:F, B13, NhatKy_ViPham!H:H, "L06")</f>
        <v>0</v>
      </c>
      <c r="L13" s="7">
        <f>SUMIFS(NhatKy_ViPham!K:K, NhatKy_ViPham!E:E, "12_Anh_E", NhatKy_ViPham!F:F, B13, NhatKy_ViPham!H:H, "L07")</f>
        <v>0</v>
      </c>
      <c r="M13" s="7">
        <f>SUMIFS(NhatKy_ViPham!K:K, NhatKy_ViPham!E:E, "12_Anh_E", NhatKy_ViPham!F:F, B13, NhatKy_ViPham!H:H, "L08")</f>
        <v>0</v>
      </c>
      <c r="N13" s="7">
        <f>SUMIFS(NhatKy_ViPham!K:K, NhatKy_ViPham!E:E, "12_Anh_E", NhatKy_ViPham!F:F, B13, NhatKy_ViPham!H:H, "L09")</f>
        <v>0</v>
      </c>
      <c r="O13" s="7">
        <f>SUMIFS(NhatKy_ViPham!K:K, NhatKy_ViPham!E:E, "12_Anh_E", NhatKy_ViPham!F:F, B13, NhatKy_ViPham!H:H, "L10")</f>
        <v>0</v>
      </c>
      <c r="P13" s="12">
        <f>SUMIFS(NhatKy_ViPham!J:J, NhatKy_ViPham!E:E, "12_Anh_E", NhatKy_ViPham!F:F, B13)</f>
        <v>0</v>
      </c>
      <c r="Q13" s="13">
        <f>SUMIFS(NhatKy_ViPham!K:K, NhatKy_ViPham!E:E, "12_Anh_E", NhatKy_ViPham!F:F, B13)</f>
        <v>0</v>
      </c>
      <c r="R13" s="7">
        <f>100 + SUMIFS(NhatKy_ViPham!J:J, NhatKy_ViPham!E:E, "12_Anh_E", NhatKy_ViPham!F:F, B13, NhatKy_ViPham!C:C, "T1") - SUMIFS(NhatKy_ViPham!K:K, NhatKy_ViPham!E:E, "12_Anh_E", NhatKy_ViPham!F:F, B13, NhatKy_ViPham!C:C, "T1")</f>
        <v>100</v>
      </c>
      <c r="S13" s="7">
        <f>100 + SUMIFS(NhatKy_ViPham!J:J, NhatKy_ViPham!E:E, "12_Anh_E", NhatKy_ViPham!F:F, B13, NhatKy_ViPham!C:C, "T2") - SUMIFS(NhatKy_ViPham!K:K, NhatKy_ViPham!E:E, "12_Anh_E", NhatKy_ViPham!F:F, B13, NhatKy_ViPham!C:C, "T2")</f>
        <v>100</v>
      </c>
      <c r="T13" s="7">
        <f>100 + SUMIFS(NhatKy_ViPham!J:J, NhatKy_ViPham!E:E, "12_Anh_E", NhatKy_ViPham!F:F, B13, NhatKy_ViPham!C:C, "T3") - SUMIFS(NhatKy_ViPham!K:K, NhatKy_ViPham!E:E, "12_Anh_E", NhatKy_ViPham!F:F, B13, NhatKy_ViPham!C:C, "T3")</f>
        <v>100</v>
      </c>
      <c r="U13" s="7">
        <f>100 + SUMIFS(NhatKy_ViPham!J:J, NhatKy_ViPham!E:E, "12_Anh_E", NhatKy_ViPham!F:F, B13, NhatKy_ViPham!C:C, "T4") - SUMIFS(NhatKy_ViPham!K:K, NhatKy_ViPham!E:E, "12_Anh_E", NhatKy_ViPham!F:F, B13, NhatKy_ViPham!C:C, "T4")</f>
        <v>100</v>
      </c>
      <c r="V13" s="7">
        <f>100 + SUMIFS(NhatKy_ViPham!J:J, NhatKy_ViPham!E:E, "12_Anh_E", NhatKy_ViPham!F:F, B13, NhatKy_ViPham!C:C, "T5") - SUMIFS(NhatKy_ViPham!K:K, NhatKy_ViPham!E:E, "12_Anh_E", NhatKy_ViPham!F:F, B13, NhatKy_ViPham!C:C, "T5")</f>
        <v>100</v>
      </c>
      <c r="W13" s="7">
        <f>100 + SUMIFS(NhatKy_ViPham!J:J, NhatKy_ViPham!E:E, "12_Anh_E", NhatKy_ViPham!F:F, B13, NhatKy_ViPham!C:C, "T6") - SUMIFS(NhatKy_ViPham!K:K, NhatKy_ViPham!E:E, "12_Anh_E", NhatKy_ViPham!F:F, B13, NhatKy_ViPham!C:C, "T6")</f>
        <v>100</v>
      </c>
      <c r="X13" s="7">
        <f>100 + SUMIFS(NhatKy_ViPham!J:J, NhatKy_ViPham!E:E, "12_Anh_E", NhatKy_ViPham!F:F, B13, NhatKy_ViPham!C:C, "T7") - SUMIFS(NhatKy_ViPham!K:K, NhatKy_ViPham!E:E, "12_Anh_E", NhatKy_ViPham!F:F, B13, NhatKy_ViPham!C:C, "T7")</f>
        <v>100</v>
      </c>
      <c r="Y13" s="7">
        <f>100 + SUMIFS(NhatKy_ViPham!J:J, NhatKy_ViPham!E:E, "12_Anh_E", NhatKy_ViPham!F:F, B13, NhatKy_ViPham!C:C, "T8") - SUMIFS(NhatKy_ViPham!K:K, NhatKy_ViPham!E:E, "12_Anh_E", NhatKy_ViPham!F:F, B13, NhatKy_ViPham!C:C, "T8")</f>
        <v>100</v>
      </c>
      <c r="Z13" s="7">
        <f>100 + SUMIFS(NhatKy_ViPham!J:J, NhatKy_ViPham!E:E, "12_Anh_E", NhatKy_ViPham!F:F, B13, NhatKy_ViPham!C:C, "T9") - SUMIFS(NhatKy_ViPham!K:K, NhatKy_ViPham!E:E, "12_Anh_E", NhatKy_ViPham!F:F, B13, NhatKy_ViPham!C:C, "T9")</f>
        <v>100</v>
      </c>
      <c r="AA13" s="7">
        <f>100 + SUMIFS(NhatKy_ViPham!J:J, NhatKy_ViPham!E:E, "12_Anh_E", NhatKy_ViPham!F:F, B13, NhatKy_ViPham!C:C, "T10") - SUMIFS(NhatKy_ViPham!K:K, NhatKy_ViPham!E:E, "12_Anh_E", NhatKy_ViPham!F:F, B13, NhatKy_ViPham!C:C, "T10")</f>
        <v>100</v>
      </c>
      <c r="AB13" s="7">
        <f>100 + SUMIFS(NhatKy_ViPham!J:J, NhatKy_ViPham!E:E, "12_Anh_E", NhatKy_ViPham!F:F, B13, NhatKy_ViPham!C:C, "T11") - SUMIFS(NhatKy_ViPham!K:K, NhatKy_ViPham!E:E, "12_Anh_E", NhatKy_ViPham!F:F, B13, NhatKy_ViPham!C:C, "T11")</f>
        <v>100</v>
      </c>
      <c r="AC13" s="7">
        <f>100 + SUMIFS(NhatKy_ViPham!J:J, NhatKy_ViPham!E:E, "12_Anh_E", NhatKy_ViPham!F:F, B13, NhatKy_ViPham!C:C, "T12") - SUMIFS(NhatKy_ViPham!K:K, NhatKy_ViPham!E:E, "12_Anh_E", NhatKy_ViPham!F:F, B13, NhatKy_ViPham!C:C, "T12")</f>
        <v>100</v>
      </c>
      <c r="AD13" s="7">
        <f>100 + SUMIFS(NhatKy_ViPham!J:J, NhatKy_ViPham!E:E, "12_Anh_E", NhatKy_ViPham!F:F, B13, NhatKy_ViPham!C:C, "T13") - SUMIFS(NhatKy_ViPham!K:K, NhatKy_ViPham!E:E, "12_Anh_E", NhatKy_ViPham!F:F, B13, NhatKy_ViPham!C:C, "T13")</f>
        <v>100</v>
      </c>
      <c r="AE13" s="7">
        <f>100 + SUMIFS(NhatKy_ViPham!J:J, NhatKy_ViPham!E:E, "12_Anh_E", NhatKy_ViPham!F:F, B13, NhatKy_ViPham!C:C, "T14") - SUMIFS(NhatKy_ViPham!K:K, NhatKy_ViPham!E:E, "12_Anh_E", NhatKy_ViPham!F:F, B13, NhatKy_ViPham!C:C, "T14")</f>
        <v>100</v>
      </c>
      <c r="AF13" s="7">
        <f>100 + SUMIFS(NhatKy_ViPham!J:J, NhatKy_ViPham!E:E, "12_Anh_E", NhatKy_ViPham!F:F, B13, NhatKy_ViPham!C:C, "T15") - SUMIFS(NhatKy_ViPham!K:K, NhatKy_ViPham!E:E, "12_Anh_E", NhatKy_ViPham!F:F, B13, NhatKy_ViPham!C:C, "T15")</f>
        <v>100</v>
      </c>
      <c r="AG13" s="7">
        <f>100 + SUMIFS(NhatKy_ViPham!J:J, NhatKy_ViPham!E:E, "12_Anh_E", NhatKy_ViPham!F:F, B13, NhatKy_ViPham!C:C, "T16") - SUMIFS(NhatKy_ViPham!K:K, NhatKy_ViPham!E:E, "12_Anh_E", NhatKy_ViPham!F:F, B13, NhatKy_ViPham!C:C, "T16")</f>
        <v>100</v>
      </c>
      <c r="AH13" s="7">
        <f>100 + SUMIFS(NhatKy_ViPham!J:J, NhatKy_ViPham!E:E, "12_Anh_E", NhatKy_ViPham!F:F, B13, NhatKy_ViPham!C:C, "T17") - SUMIFS(NhatKy_ViPham!K:K, NhatKy_ViPham!E:E, "12_Anh_E", NhatKy_ViPham!F:F, B13, NhatKy_ViPham!C:C, "T17")</f>
        <v>100</v>
      </c>
      <c r="AI13" s="7">
        <f>100 + SUMIFS(NhatKy_ViPham!J:J, NhatKy_ViPham!E:E, "12_Anh_E", NhatKy_ViPham!F:F, B13, NhatKy_ViPham!C:C, "T18") - SUMIFS(NhatKy_ViPham!K:K, NhatKy_ViPham!E:E, "12_Anh_E", NhatKy_ViPham!F:F, B13, NhatKy_ViPham!C:C, "T18")</f>
        <v>100</v>
      </c>
      <c r="AJ13" s="7">
        <f>100 + SUMIFS(NhatKy_ViPham!J:J, NhatKy_ViPham!E:E, "12_Anh_E", NhatKy_ViPham!F:F, B13, NhatKy_ViPham!C:C, "T19") - SUMIFS(NhatKy_ViPham!K:K, NhatKy_ViPham!E:E, "12_Anh_E", NhatKy_ViPham!F:F, B13, NhatKy_ViPham!C:C, "T19")</f>
        <v>100</v>
      </c>
      <c r="AK13" s="7">
        <f>100 + SUMIFS(NhatKy_ViPham!J:J, NhatKy_ViPham!E:E, "12_Anh_E", NhatKy_ViPham!F:F, B13, NhatKy_ViPham!C:C, "T20") - SUMIFS(NhatKy_ViPham!K:K, NhatKy_ViPham!E:E, "12_Anh_E", NhatKy_ViPham!F:F, B13, NhatKy_ViPham!C:C, "T20")</f>
        <v>100</v>
      </c>
      <c r="AL13" s="7">
        <f>100 + SUMIFS(NhatKy_ViPham!J:J, NhatKy_ViPham!E:E, "12_Anh_E", NhatKy_ViPham!F:F, B13, NhatKy_ViPham!C:C, "T21") - SUMIFS(NhatKy_ViPham!K:K, NhatKy_ViPham!E:E, "12_Anh_E", NhatKy_ViPham!F:F, B13, NhatKy_ViPham!C:C, "T21")</f>
        <v>100</v>
      </c>
      <c r="AM13" s="7">
        <f>100 + SUMIFS(NhatKy_ViPham!J:J, NhatKy_ViPham!E:E, "12_Anh_E", NhatKy_ViPham!F:F, B13, NhatKy_ViPham!C:C, "T22") - SUMIFS(NhatKy_ViPham!K:K, NhatKy_ViPham!E:E, "12_Anh_E", NhatKy_ViPham!F:F, B13, NhatKy_ViPham!C:C, "T22")</f>
        <v>100</v>
      </c>
      <c r="AN13" s="7">
        <f>100 + SUMIFS(NhatKy_ViPham!J:J, NhatKy_ViPham!E:E, "12_Anh_E", NhatKy_ViPham!F:F, B13, NhatKy_ViPham!C:C, "T23") - SUMIFS(NhatKy_ViPham!K:K, NhatKy_ViPham!E:E, "12_Anh_E", NhatKy_ViPham!F:F, B13, NhatKy_ViPham!C:C, "T23")</f>
        <v>100</v>
      </c>
      <c r="AO13" s="7">
        <f>100 + SUMIFS(NhatKy_ViPham!J:J, NhatKy_ViPham!E:E, "12_Anh_E", NhatKy_ViPham!F:F, B13, NhatKy_ViPham!C:C, "T24") - SUMIFS(NhatKy_ViPham!K:K, NhatKy_ViPham!E:E, "12_Anh_E", NhatKy_ViPham!F:F, B13, NhatKy_ViPham!C:C, "T24")</f>
        <v>100</v>
      </c>
      <c r="AP13" s="7">
        <f>100 + SUMIFS(NhatKy_ViPham!J:J, NhatKy_ViPham!E:E, "12_Anh_E", NhatKy_ViPham!F:F, B13, NhatKy_ViPham!C:C, "T25") - SUMIFS(NhatKy_ViPham!K:K, NhatKy_ViPham!E:E, "12_Anh_E", NhatKy_ViPham!F:F, B13, NhatKy_ViPham!C:C, "T25")</f>
        <v>100</v>
      </c>
      <c r="AQ13" s="7">
        <f>100 + SUMIFS(NhatKy_ViPham!J:J, NhatKy_ViPham!E:E, "12_Anh_E", NhatKy_ViPham!F:F, B13, NhatKy_ViPham!C:C, "T26") - SUMIFS(NhatKy_ViPham!K:K, NhatKy_ViPham!E:E, "12_Anh_E", NhatKy_ViPham!F:F, B13, NhatKy_ViPham!C:C, "T26")</f>
        <v>100</v>
      </c>
      <c r="AR13" s="7">
        <f>100 + SUMIFS(NhatKy_ViPham!J:J, NhatKy_ViPham!E:E, "12_Anh_E", NhatKy_ViPham!F:F, B13, NhatKy_ViPham!C:C, "T27") - SUMIFS(NhatKy_ViPham!K:K, NhatKy_ViPham!E:E, "12_Anh_E", NhatKy_ViPham!F:F, B13, NhatKy_ViPham!C:C, "T27")</f>
        <v>100</v>
      </c>
      <c r="AS13" s="7">
        <f>100 + SUMIFS(NhatKy_ViPham!J:J, NhatKy_ViPham!E:E, "12_Anh_E", NhatKy_ViPham!F:F, B13, NhatKy_ViPham!C:C, "T28") - SUMIFS(NhatKy_ViPham!K:K, NhatKy_ViPham!E:E, "12_Anh_E", NhatKy_ViPham!F:F, B13, NhatKy_ViPham!C:C, "T28")</f>
        <v>100</v>
      </c>
      <c r="AT13" s="7">
        <f>100 + SUMIFS(NhatKy_ViPham!J:J, NhatKy_ViPham!E:E, "12_Anh_E", NhatKy_ViPham!F:F, B13, NhatKy_ViPham!C:C, "T29") - SUMIFS(NhatKy_ViPham!K:K, NhatKy_ViPham!E:E, "12_Anh_E", NhatKy_ViPham!F:F, B13, NhatKy_ViPham!C:C, "T29")</f>
        <v>100</v>
      </c>
      <c r="AU13" s="7">
        <f>100 + SUMIFS(NhatKy_ViPham!J:J, NhatKy_ViPham!E:E, "12_Anh_E", NhatKy_ViPham!F:F, B13, NhatKy_ViPham!C:C, "T30") - SUMIFS(NhatKy_ViPham!K:K, NhatKy_ViPham!E:E, "12_Anh_E", NhatKy_ViPham!F:F, B13, NhatKy_ViPham!C:C, "T30")</f>
        <v>100</v>
      </c>
      <c r="AV13" s="7">
        <f>100 + SUMIFS(NhatKy_ViPham!J:J, NhatKy_ViPham!E:E, "12_Anh_E", NhatKy_ViPham!F:F, B13, NhatKy_ViPham!C:C, "T31") - SUMIFS(NhatKy_ViPham!K:K, NhatKy_ViPham!E:E, "12_Anh_E", NhatKy_ViPham!F:F, B13, NhatKy_ViPham!C:C, "T31")</f>
        <v>100</v>
      </c>
      <c r="AW13" s="7">
        <f>100 + SUMIFS(NhatKy_ViPham!J:J, NhatKy_ViPham!E:E, "12_Anh_E", NhatKy_ViPham!F:F, B13, NhatKy_ViPham!C:C, "T32") - SUMIFS(NhatKy_ViPham!K:K, NhatKy_ViPham!E:E, "12_Anh_E", NhatKy_ViPham!F:F, B13, NhatKy_ViPham!C:C, "T32")</f>
        <v>100</v>
      </c>
      <c r="AX13" s="7">
        <f>100 + SUMIFS(NhatKy_ViPham!J:J, NhatKy_ViPham!E:E, "12_Anh_E", NhatKy_ViPham!F:F, B13, NhatKy_ViPham!C:C, "T33") - SUMIFS(NhatKy_ViPham!K:K, NhatKy_ViPham!E:E, "12_Anh_E", NhatKy_ViPham!F:F, B13, NhatKy_ViPham!C:C, "T33")</f>
        <v>100</v>
      </c>
      <c r="AY13" s="7">
        <f>100 + SUMIFS(NhatKy_ViPham!J:J, NhatKy_ViPham!E:E, "12_Anh_E", NhatKy_ViPham!F:F, B13, NhatKy_ViPham!C:C, "T34") - SUMIFS(NhatKy_ViPham!K:K, NhatKy_ViPham!E:E, "12_Anh_E", NhatKy_ViPham!F:F, B13, NhatKy_ViPham!C:C, "T34")</f>
        <v>100</v>
      </c>
      <c r="AZ13" s="7">
        <f>100 + SUMIFS(NhatKy_ViPham!J:J, NhatKy_ViPham!E:E, "12_Anh_E", NhatKy_ViPham!F:F, B13, NhatKy_ViPham!C:C, "T35") - SUMIFS(NhatKy_ViPham!K:K, NhatKy_ViPham!E:E, "12_Anh_E", NhatKy_ViPham!F:F, B13, NhatKy_ViPham!C:C, "T35")</f>
        <v>100</v>
      </c>
      <c r="BA13" s="12">
        <f t="shared" si="0"/>
        <v>100</v>
      </c>
      <c r="BB13" s="11" t="s">
        <v>430</v>
      </c>
      <c r="BC13" s="14" t="str">
        <f t="shared" si="1"/>
        <v>Tốt</v>
      </c>
      <c r="BD13" s="10" t="str">
        <f t="shared" si="2"/>
        <v>🟢 BÌNH THƯỜNG</v>
      </c>
    </row>
    <row r="14" spans="1:56" x14ac:dyDescent="0.25">
      <c r="A14" s="5">
        <v>6</v>
      </c>
      <c r="B14" s="15" t="s">
        <v>3077</v>
      </c>
      <c r="C14" s="5" t="s">
        <v>2637</v>
      </c>
      <c r="D14" s="5" t="s">
        <v>435</v>
      </c>
      <c r="E14" s="11" t="s">
        <v>430</v>
      </c>
      <c r="F14" s="6">
        <f>SUMIFS(NhatKy_ViPham!K:K, NhatKy_ViPham!E:E, "12_Anh_E", NhatKy_ViPham!F:F, B14, NhatKy_ViPham!H:H, "L01")</f>
        <v>0</v>
      </c>
      <c r="G14" s="6">
        <f>SUMIFS(NhatKy_ViPham!K:K, NhatKy_ViPham!E:E, "12_Anh_E", NhatKy_ViPham!F:F, B14, NhatKy_ViPham!H:H, "L02")</f>
        <v>0</v>
      </c>
      <c r="H14" s="6">
        <f>SUMIFS(NhatKy_ViPham!K:K, NhatKy_ViPham!E:E, "12_Anh_E", NhatKy_ViPham!F:F, B14, NhatKy_ViPham!H:H, "L03")</f>
        <v>0</v>
      </c>
      <c r="I14" s="6">
        <f>SUMIFS(NhatKy_ViPham!K:K, NhatKy_ViPham!E:E, "12_Anh_E", NhatKy_ViPham!F:F, B14, NhatKy_ViPham!H:H, "L04")</f>
        <v>0</v>
      </c>
      <c r="J14" s="6">
        <f>SUMIFS(NhatKy_ViPham!K:K, NhatKy_ViPham!E:E, "12_Anh_E", NhatKy_ViPham!F:F, B14, NhatKy_ViPham!H:H, "L05")</f>
        <v>0</v>
      </c>
      <c r="K14" s="6">
        <f>SUMIFS(NhatKy_ViPham!K:K, NhatKy_ViPham!E:E, "12_Anh_E", NhatKy_ViPham!F:F, B14, NhatKy_ViPham!H:H, "L06")</f>
        <v>0</v>
      </c>
      <c r="L14" s="6">
        <f>SUMIFS(NhatKy_ViPham!K:K, NhatKy_ViPham!E:E, "12_Anh_E", NhatKy_ViPham!F:F, B14, NhatKy_ViPham!H:H, "L07")</f>
        <v>0</v>
      </c>
      <c r="M14" s="6">
        <f>SUMIFS(NhatKy_ViPham!K:K, NhatKy_ViPham!E:E, "12_Anh_E", NhatKy_ViPham!F:F, B14, NhatKy_ViPham!H:H, "L08")</f>
        <v>0</v>
      </c>
      <c r="N14" s="6">
        <f>SUMIFS(NhatKy_ViPham!K:K, NhatKy_ViPham!E:E, "12_Anh_E", NhatKy_ViPham!F:F, B14, NhatKy_ViPham!H:H, "L09")</f>
        <v>0</v>
      </c>
      <c r="O14" s="6">
        <f>SUMIFS(NhatKy_ViPham!K:K, NhatKy_ViPham!E:E, "12_Anh_E", NhatKy_ViPham!F:F, B14, NhatKy_ViPham!H:H, "L10")</f>
        <v>0</v>
      </c>
      <c r="P14" s="12">
        <f>SUMIFS(NhatKy_ViPham!J:J, NhatKy_ViPham!E:E, "12_Anh_E", NhatKy_ViPham!F:F, B14)</f>
        <v>0</v>
      </c>
      <c r="Q14" s="13">
        <f>SUMIFS(NhatKy_ViPham!K:K, NhatKy_ViPham!E:E, "12_Anh_E", NhatKy_ViPham!F:F, B14)</f>
        <v>0</v>
      </c>
      <c r="R14" s="6">
        <f>100 + SUMIFS(NhatKy_ViPham!J:J, NhatKy_ViPham!E:E, "12_Anh_E", NhatKy_ViPham!F:F, B14, NhatKy_ViPham!C:C, "T1") - SUMIFS(NhatKy_ViPham!K:K, NhatKy_ViPham!E:E, "12_Anh_E", NhatKy_ViPham!F:F, B14, NhatKy_ViPham!C:C, "T1")</f>
        <v>100</v>
      </c>
      <c r="S14" s="6">
        <f>100 + SUMIFS(NhatKy_ViPham!J:J, NhatKy_ViPham!E:E, "12_Anh_E", NhatKy_ViPham!F:F, B14, NhatKy_ViPham!C:C, "T2") - SUMIFS(NhatKy_ViPham!K:K, NhatKy_ViPham!E:E, "12_Anh_E", NhatKy_ViPham!F:F, B14, NhatKy_ViPham!C:C, "T2")</f>
        <v>100</v>
      </c>
      <c r="T14" s="6">
        <f>100 + SUMIFS(NhatKy_ViPham!J:J, NhatKy_ViPham!E:E, "12_Anh_E", NhatKy_ViPham!F:F, B14, NhatKy_ViPham!C:C, "T3") - SUMIFS(NhatKy_ViPham!K:K, NhatKy_ViPham!E:E, "12_Anh_E", NhatKy_ViPham!F:F, B14, NhatKy_ViPham!C:C, "T3")</f>
        <v>100</v>
      </c>
      <c r="U14" s="6">
        <f>100 + SUMIFS(NhatKy_ViPham!J:J, NhatKy_ViPham!E:E, "12_Anh_E", NhatKy_ViPham!F:F, B14, NhatKy_ViPham!C:C, "T4") - SUMIFS(NhatKy_ViPham!K:K, NhatKy_ViPham!E:E, "12_Anh_E", NhatKy_ViPham!F:F, B14, NhatKy_ViPham!C:C, "T4")</f>
        <v>100</v>
      </c>
      <c r="V14" s="6">
        <f>100 + SUMIFS(NhatKy_ViPham!J:J, NhatKy_ViPham!E:E, "12_Anh_E", NhatKy_ViPham!F:F, B14, NhatKy_ViPham!C:C, "T5") - SUMIFS(NhatKy_ViPham!K:K, NhatKy_ViPham!E:E, "12_Anh_E", NhatKy_ViPham!F:F, B14, NhatKy_ViPham!C:C, "T5")</f>
        <v>100</v>
      </c>
      <c r="W14" s="6">
        <f>100 + SUMIFS(NhatKy_ViPham!J:J, NhatKy_ViPham!E:E, "12_Anh_E", NhatKy_ViPham!F:F, B14, NhatKy_ViPham!C:C, "T6") - SUMIFS(NhatKy_ViPham!K:K, NhatKy_ViPham!E:E, "12_Anh_E", NhatKy_ViPham!F:F, B14, NhatKy_ViPham!C:C, "T6")</f>
        <v>100</v>
      </c>
      <c r="X14" s="6">
        <f>100 + SUMIFS(NhatKy_ViPham!J:J, NhatKy_ViPham!E:E, "12_Anh_E", NhatKy_ViPham!F:F, B14, NhatKy_ViPham!C:C, "T7") - SUMIFS(NhatKy_ViPham!K:K, NhatKy_ViPham!E:E, "12_Anh_E", NhatKy_ViPham!F:F, B14, NhatKy_ViPham!C:C, "T7")</f>
        <v>100</v>
      </c>
      <c r="Y14" s="6">
        <f>100 + SUMIFS(NhatKy_ViPham!J:J, NhatKy_ViPham!E:E, "12_Anh_E", NhatKy_ViPham!F:F, B14, NhatKy_ViPham!C:C, "T8") - SUMIFS(NhatKy_ViPham!K:K, NhatKy_ViPham!E:E, "12_Anh_E", NhatKy_ViPham!F:F, B14, NhatKy_ViPham!C:C, "T8")</f>
        <v>100</v>
      </c>
      <c r="Z14" s="6">
        <f>100 + SUMIFS(NhatKy_ViPham!J:J, NhatKy_ViPham!E:E, "12_Anh_E", NhatKy_ViPham!F:F, B14, NhatKy_ViPham!C:C, "T9") - SUMIFS(NhatKy_ViPham!K:K, NhatKy_ViPham!E:E, "12_Anh_E", NhatKy_ViPham!F:F, B14, NhatKy_ViPham!C:C, "T9")</f>
        <v>100</v>
      </c>
      <c r="AA14" s="6">
        <f>100 + SUMIFS(NhatKy_ViPham!J:J, NhatKy_ViPham!E:E, "12_Anh_E", NhatKy_ViPham!F:F, B14, NhatKy_ViPham!C:C, "T10") - SUMIFS(NhatKy_ViPham!K:K, NhatKy_ViPham!E:E, "12_Anh_E", NhatKy_ViPham!F:F, B14, NhatKy_ViPham!C:C, "T10")</f>
        <v>100</v>
      </c>
      <c r="AB14" s="6">
        <f>100 + SUMIFS(NhatKy_ViPham!J:J, NhatKy_ViPham!E:E, "12_Anh_E", NhatKy_ViPham!F:F, B14, NhatKy_ViPham!C:C, "T11") - SUMIFS(NhatKy_ViPham!K:K, NhatKy_ViPham!E:E, "12_Anh_E", NhatKy_ViPham!F:F, B14, NhatKy_ViPham!C:C, "T11")</f>
        <v>100</v>
      </c>
      <c r="AC14" s="6">
        <f>100 + SUMIFS(NhatKy_ViPham!J:J, NhatKy_ViPham!E:E, "12_Anh_E", NhatKy_ViPham!F:F, B14, NhatKy_ViPham!C:C, "T12") - SUMIFS(NhatKy_ViPham!K:K, NhatKy_ViPham!E:E, "12_Anh_E", NhatKy_ViPham!F:F, B14, NhatKy_ViPham!C:C, "T12")</f>
        <v>100</v>
      </c>
      <c r="AD14" s="6">
        <f>100 + SUMIFS(NhatKy_ViPham!J:J, NhatKy_ViPham!E:E, "12_Anh_E", NhatKy_ViPham!F:F, B14, NhatKy_ViPham!C:C, "T13") - SUMIFS(NhatKy_ViPham!K:K, NhatKy_ViPham!E:E, "12_Anh_E", NhatKy_ViPham!F:F, B14, NhatKy_ViPham!C:C, "T13")</f>
        <v>100</v>
      </c>
      <c r="AE14" s="6">
        <f>100 + SUMIFS(NhatKy_ViPham!J:J, NhatKy_ViPham!E:E, "12_Anh_E", NhatKy_ViPham!F:F, B14, NhatKy_ViPham!C:C, "T14") - SUMIFS(NhatKy_ViPham!K:K, NhatKy_ViPham!E:E, "12_Anh_E", NhatKy_ViPham!F:F, B14, NhatKy_ViPham!C:C, "T14")</f>
        <v>100</v>
      </c>
      <c r="AF14" s="6">
        <f>100 + SUMIFS(NhatKy_ViPham!J:J, NhatKy_ViPham!E:E, "12_Anh_E", NhatKy_ViPham!F:F, B14, NhatKy_ViPham!C:C, "T15") - SUMIFS(NhatKy_ViPham!K:K, NhatKy_ViPham!E:E, "12_Anh_E", NhatKy_ViPham!F:F, B14, NhatKy_ViPham!C:C, "T15")</f>
        <v>100</v>
      </c>
      <c r="AG14" s="6">
        <f>100 + SUMIFS(NhatKy_ViPham!J:J, NhatKy_ViPham!E:E, "12_Anh_E", NhatKy_ViPham!F:F, B14, NhatKy_ViPham!C:C, "T16") - SUMIFS(NhatKy_ViPham!K:K, NhatKy_ViPham!E:E, "12_Anh_E", NhatKy_ViPham!F:F, B14, NhatKy_ViPham!C:C, "T16")</f>
        <v>100</v>
      </c>
      <c r="AH14" s="6">
        <f>100 + SUMIFS(NhatKy_ViPham!J:J, NhatKy_ViPham!E:E, "12_Anh_E", NhatKy_ViPham!F:F, B14, NhatKy_ViPham!C:C, "T17") - SUMIFS(NhatKy_ViPham!K:K, NhatKy_ViPham!E:E, "12_Anh_E", NhatKy_ViPham!F:F, B14, NhatKy_ViPham!C:C, "T17")</f>
        <v>100</v>
      </c>
      <c r="AI14" s="6">
        <f>100 + SUMIFS(NhatKy_ViPham!J:J, NhatKy_ViPham!E:E, "12_Anh_E", NhatKy_ViPham!F:F, B14, NhatKy_ViPham!C:C, "T18") - SUMIFS(NhatKy_ViPham!K:K, NhatKy_ViPham!E:E, "12_Anh_E", NhatKy_ViPham!F:F, B14, NhatKy_ViPham!C:C, "T18")</f>
        <v>100</v>
      </c>
      <c r="AJ14" s="6">
        <f>100 + SUMIFS(NhatKy_ViPham!J:J, NhatKy_ViPham!E:E, "12_Anh_E", NhatKy_ViPham!F:F, B14, NhatKy_ViPham!C:C, "T19") - SUMIFS(NhatKy_ViPham!K:K, NhatKy_ViPham!E:E, "12_Anh_E", NhatKy_ViPham!F:F, B14, NhatKy_ViPham!C:C, "T19")</f>
        <v>100</v>
      </c>
      <c r="AK14" s="6">
        <f>100 + SUMIFS(NhatKy_ViPham!J:J, NhatKy_ViPham!E:E, "12_Anh_E", NhatKy_ViPham!F:F, B14, NhatKy_ViPham!C:C, "T20") - SUMIFS(NhatKy_ViPham!K:K, NhatKy_ViPham!E:E, "12_Anh_E", NhatKy_ViPham!F:F, B14, NhatKy_ViPham!C:C, "T20")</f>
        <v>100</v>
      </c>
      <c r="AL14" s="6">
        <f>100 + SUMIFS(NhatKy_ViPham!J:J, NhatKy_ViPham!E:E, "12_Anh_E", NhatKy_ViPham!F:F, B14, NhatKy_ViPham!C:C, "T21") - SUMIFS(NhatKy_ViPham!K:K, NhatKy_ViPham!E:E, "12_Anh_E", NhatKy_ViPham!F:F, B14, NhatKy_ViPham!C:C, "T21")</f>
        <v>100</v>
      </c>
      <c r="AM14" s="6">
        <f>100 + SUMIFS(NhatKy_ViPham!J:J, NhatKy_ViPham!E:E, "12_Anh_E", NhatKy_ViPham!F:F, B14, NhatKy_ViPham!C:C, "T22") - SUMIFS(NhatKy_ViPham!K:K, NhatKy_ViPham!E:E, "12_Anh_E", NhatKy_ViPham!F:F, B14, NhatKy_ViPham!C:C, "T22")</f>
        <v>100</v>
      </c>
      <c r="AN14" s="6">
        <f>100 + SUMIFS(NhatKy_ViPham!J:J, NhatKy_ViPham!E:E, "12_Anh_E", NhatKy_ViPham!F:F, B14, NhatKy_ViPham!C:C, "T23") - SUMIFS(NhatKy_ViPham!K:K, NhatKy_ViPham!E:E, "12_Anh_E", NhatKy_ViPham!F:F, B14, NhatKy_ViPham!C:C, "T23")</f>
        <v>100</v>
      </c>
      <c r="AO14" s="6">
        <f>100 + SUMIFS(NhatKy_ViPham!J:J, NhatKy_ViPham!E:E, "12_Anh_E", NhatKy_ViPham!F:F, B14, NhatKy_ViPham!C:C, "T24") - SUMIFS(NhatKy_ViPham!K:K, NhatKy_ViPham!E:E, "12_Anh_E", NhatKy_ViPham!F:F, B14, NhatKy_ViPham!C:C, "T24")</f>
        <v>100</v>
      </c>
      <c r="AP14" s="6">
        <f>100 + SUMIFS(NhatKy_ViPham!J:J, NhatKy_ViPham!E:E, "12_Anh_E", NhatKy_ViPham!F:F, B14, NhatKy_ViPham!C:C, "T25") - SUMIFS(NhatKy_ViPham!K:K, NhatKy_ViPham!E:E, "12_Anh_E", NhatKy_ViPham!F:F, B14, NhatKy_ViPham!C:C, "T25")</f>
        <v>100</v>
      </c>
      <c r="AQ14" s="6">
        <f>100 + SUMIFS(NhatKy_ViPham!J:J, NhatKy_ViPham!E:E, "12_Anh_E", NhatKy_ViPham!F:F, B14, NhatKy_ViPham!C:C, "T26") - SUMIFS(NhatKy_ViPham!K:K, NhatKy_ViPham!E:E, "12_Anh_E", NhatKy_ViPham!F:F, B14, NhatKy_ViPham!C:C, "T26")</f>
        <v>100</v>
      </c>
      <c r="AR14" s="6">
        <f>100 + SUMIFS(NhatKy_ViPham!J:J, NhatKy_ViPham!E:E, "12_Anh_E", NhatKy_ViPham!F:F, B14, NhatKy_ViPham!C:C, "T27") - SUMIFS(NhatKy_ViPham!K:K, NhatKy_ViPham!E:E, "12_Anh_E", NhatKy_ViPham!F:F, B14, NhatKy_ViPham!C:C, "T27")</f>
        <v>100</v>
      </c>
      <c r="AS14" s="6">
        <f>100 + SUMIFS(NhatKy_ViPham!J:J, NhatKy_ViPham!E:E, "12_Anh_E", NhatKy_ViPham!F:F, B14, NhatKy_ViPham!C:C, "T28") - SUMIFS(NhatKy_ViPham!K:K, NhatKy_ViPham!E:E, "12_Anh_E", NhatKy_ViPham!F:F, B14, NhatKy_ViPham!C:C, "T28")</f>
        <v>100</v>
      </c>
      <c r="AT14" s="6">
        <f>100 + SUMIFS(NhatKy_ViPham!J:J, NhatKy_ViPham!E:E, "12_Anh_E", NhatKy_ViPham!F:F, B14, NhatKy_ViPham!C:C, "T29") - SUMIFS(NhatKy_ViPham!K:K, NhatKy_ViPham!E:E, "12_Anh_E", NhatKy_ViPham!F:F, B14, NhatKy_ViPham!C:C, "T29")</f>
        <v>100</v>
      </c>
      <c r="AU14" s="6">
        <f>100 + SUMIFS(NhatKy_ViPham!J:J, NhatKy_ViPham!E:E, "12_Anh_E", NhatKy_ViPham!F:F, B14, NhatKy_ViPham!C:C, "T30") - SUMIFS(NhatKy_ViPham!K:K, NhatKy_ViPham!E:E, "12_Anh_E", NhatKy_ViPham!F:F, B14, NhatKy_ViPham!C:C, "T30")</f>
        <v>100</v>
      </c>
      <c r="AV14" s="6">
        <f>100 + SUMIFS(NhatKy_ViPham!J:J, NhatKy_ViPham!E:E, "12_Anh_E", NhatKy_ViPham!F:F, B14, NhatKy_ViPham!C:C, "T31") - SUMIFS(NhatKy_ViPham!K:K, NhatKy_ViPham!E:E, "12_Anh_E", NhatKy_ViPham!F:F, B14, NhatKy_ViPham!C:C, "T31")</f>
        <v>100</v>
      </c>
      <c r="AW14" s="6">
        <f>100 + SUMIFS(NhatKy_ViPham!J:J, NhatKy_ViPham!E:E, "12_Anh_E", NhatKy_ViPham!F:F, B14, NhatKy_ViPham!C:C, "T32") - SUMIFS(NhatKy_ViPham!K:K, NhatKy_ViPham!E:E, "12_Anh_E", NhatKy_ViPham!F:F, B14, NhatKy_ViPham!C:C, "T32")</f>
        <v>100</v>
      </c>
      <c r="AX14" s="6">
        <f>100 + SUMIFS(NhatKy_ViPham!J:J, NhatKy_ViPham!E:E, "12_Anh_E", NhatKy_ViPham!F:F, B14, NhatKy_ViPham!C:C, "T33") - SUMIFS(NhatKy_ViPham!K:K, NhatKy_ViPham!E:E, "12_Anh_E", NhatKy_ViPham!F:F, B14, NhatKy_ViPham!C:C, "T33")</f>
        <v>100</v>
      </c>
      <c r="AY14" s="6">
        <f>100 + SUMIFS(NhatKy_ViPham!J:J, NhatKy_ViPham!E:E, "12_Anh_E", NhatKy_ViPham!F:F, B14, NhatKy_ViPham!C:C, "T34") - SUMIFS(NhatKy_ViPham!K:K, NhatKy_ViPham!E:E, "12_Anh_E", NhatKy_ViPham!F:F, B14, NhatKy_ViPham!C:C, "T34")</f>
        <v>100</v>
      </c>
      <c r="AZ14" s="6">
        <f>100 + SUMIFS(NhatKy_ViPham!J:J, NhatKy_ViPham!E:E, "12_Anh_E", NhatKy_ViPham!F:F, B14, NhatKy_ViPham!C:C, "T35") - SUMIFS(NhatKy_ViPham!K:K, NhatKy_ViPham!E:E, "12_Anh_E", NhatKy_ViPham!F:F, B14, NhatKy_ViPham!C:C, "T35")</f>
        <v>100</v>
      </c>
      <c r="BA14" s="12">
        <f t="shared" si="0"/>
        <v>100</v>
      </c>
      <c r="BB14" s="11" t="s">
        <v>430</v>
      </c>
      <c r="BC14" s="16" t="str">
        <f t="shared" si="1"/>
        <v>Tốt</v>
      </c>
      <c r="BD14" s="15" t="str">
        <f t="shared" si="2"/>
        <v>🟢 BÌNH THƯỜNG</v>
      </c>
    </row>
    <row r="15" spans="1:56" x14ac:dyDescent="0.25">
      <c r="A15" s="4">
        <v>7</v>
      </c>
      <c r="B15" s="10" t="s">
        <v>3078</v>
      </c>
      <c r="C15" s="4" t="s">
        <v>2440</v>
      </c>
      <c r="D15" s="4" t="s">
        <v>435</v>
      </c>
      <c r="E15" s="11" t="s">
        <v>430</v>
      </c>
      <c r="F15" s="7">
        <f>SUMIFS(NhatKy_ViPham!K:K, NhatKy_ViPham!E:E, "12_Anh_E", NhatKy_ViPham!F:F, B15, NhatKy_ViPham!H:H, "L01")</f>
        <v>0</v>
      </c>
      <c r="G15" s="7">
        <f>SUMIFS(NhatKy_ViPham!K:K, NhatKy_ViPham!E:E, "12_Anh_E", NhatKy_ViPham!F:F, B15, NhatKy_ViPham!H:H, "L02")</f>
        <v>0</v>
      </c>
      <c r="H15" s="7">
        <f>SUMIFS(NhatKy_ViPham!K:K, NhatKy_ViPham!E:E, "12_Anh_E", NhatKy_ViPham!F:F, B15, NhatKy_ViPham!H:H, "L03")</f>
        <v>0</v>
      </c>
      <c r="I15" s="7">
        <f>SUMIFS(NhatKy_ViPham!K:K, NhatKy_ViPham!E:E, "12_Anh_E", NhatKy_ViPham!F:F, B15, NhatKy_ViPham!H:H, "L04")</f>
        <v>0</v>
      </c>
      <c r="J15" s="7">
        <f>SUMIFS(NhatKy_ViPham!K:K, NhatKy_ViPham!E:E, "12_Anh_E", NhatKy_ViPham!F:F, B15, NhatKy_ViPham!H:H, "L05")</f>
        <v>0</v>
      </c>
      <c r="K15" s="7">
        <f>SUMIFS(NhatKy_ViPham!K:K, NhatKy_ViPham!E:E, "12_Anh_E", NhatKy_ViPham!F:F, B15, NhatKy_ViPham!H:H, "L06")</f>
        <v>0</v>
      </c>
      <c r="L15" s="7">
        <f>SUMIFS(NhatKy_ViPham!K:K, NhatKy_ViPham!E:E, "12_Anh_E", NhatKy_ViPham!F:F, B15, NhatKy_ViPham!H:H, "L07")</f>
        <v>0</v>
      </c>
      <c r="M15" s="7">
        <f>SUMIFS(NhatKy_ViPham!K:K, NhatKy_ViPham!E:E, "12_Anh_E", NhatKy_ViPham!F:F, B15, NhatKy_ViPham!H:H, "L08")</f>
        <v>0</v>
      </c>
      <c r="N15" s="7">
        <f>SUMIFS(NhatKy_ViPham!K:K, NhatKy_ViPham!E:E, "12_Anh_E", NhatKy_ViPham!F:F, B15, NhatKy_ViPham!H:H, "L09")</f>
        <v>0</v>
      </c>
      <c r="O15" s="7">
        <f>SUMIFS(NhatKy_ViPham!K:K, NhatKy_ViPham!E:E, "12_Anh_E", NhatKy_ViPham!F:F, B15, NhatKy_ViPham!H:H, "L10")</f>
        <v>0</v>
      </c>
      <c r="P15" s="12">
        <f>SUMIFS(NhatKy_ViPham!J:J, NhatKy_ViPham!E:E, "12_Anh_E", NhatKy_ViPham!F:F, B15)</f>
        <v>0</v>
      </c>
      <c r="Q15" s="13">
        <f>SUMIFS(NhatKy_ViPham!K:K, NhatKy_ViPham!E:E, "12_Anh_E", NhatKy_ViPham!F:F, B15)</f>
        <v>0</v>
      </c>
      <c r="R15" s="7">
        <f>100 + SUMIFS(NhatKy_ViPham!J:J, NhatKy_ViPham!E:E, "12_Anh_E", NhatKy_ViPham!F:F, B15, NhatKy_ViPham!C:C, "T1") - SUMIFS(NhatKy_ViPham!K:K, NhatKy_ViPham!E:E, "12_Anh_E", NhatKy_ViPham!F:F, B15, NhatKy_ViPham!C:C, "T1")</f>
        <v>100</v>
      </c>
      <c r="S15" s="7">
        <f>100 + SUMIFS(NhatKy_ViPham!J:J, NhatKy_ViPham!E:E, "12_Anh_E", NhatKy_ViPham!F:F, B15, NhatKy_ViPham!C:C, "T2") - SUMIFS(NhatKy_ViPham!K:K, NhatKy_ViPham!E:E, "12_Anh_E", NhatKy_ViPham!F:F, B15, NhatKy_ViPham!C:C, "T2")</f>
        <v>100</v>
      </c>
      <c r="T15" s="7">
        <f>100 + SUMIFS(NhatKy_ViPham!J:J, NhatKy_ViPham!E:E, "12_Anh_E", NhatKy_ViPham!F:F, B15, NhatKy_ViPham!C:C, "T3") - SUMIFS(NhatKy_ViPham!K:K, NhatKy_ViPham!E:E, "12_Anh_E", NhatKy_ViPham!F:F, B15, NhatKy_ViPham!C:C, "T3")</f>
        <v>100</v>
      </c>
      <c r="U15" s="7">
        <f>100 + SUMIFS(NhatKy_ViPham!J:J, NhatKy_ViPham!E:E, "12_Anh_E", NhatKy_ViPham!F:F, B15, NhatKy_ViPham!C:C, "T4") - SUMIFS(NhatKy_ViPham!K:K, NhatKy_ViPham!E:E, "12_Anh_E", NhatKy_ViPham!F:F, B15, NhatKy_ViPham!C:C, "T4")</f>
        <v>100</v>
      </c>
      <c r="V15" s="7">
        <f>100 + SUMIFS(NhatKy_ViPham!J:J, NhatKy_ViPham!E:E, "12_Anh_E", NhatKy_ViPham!F:F, B15, NhatKy_ViPham!C:C, "T5") - SUMIFS(NhatKy_ViPham!K:K, NhatKy_ViPham!E:E, "12_Anh_E", NhatKy_ViPham!F:F, B15, NhatKy_ViPham!C:C, "T5")</f>
        <v>100</v>
      </c>
      <c r="W15" s="7">
        <f>100 + SUMIFS(NhatKy_ViPham!J:J, NhatKy_ViPham!E:E, "12_Anh_E", NhatKy_ViPham!F:F, B15, NhatKy_ViPham!C:C, "T6") - SUMIFS(NhatKy_ViPham!K:K, NhatKy_ViPham!E:E, "12_Anh_E", NhatKy_ViPham!F:F, B15, NhatKy_ViPham!C:C, "T6")</f>
        <v>100</v>
      </c>
      <c r="X15" s="7">
        <f>100 + SUMIFS(NhatKy_ViPham!J:J, NhatKy_ViPham!E:E, "12_Anh_E", NhatKy_ViPham!F:F, B15, NhatKy_ViPham!C:C, "T7") - SUMIFS(NhatKy_ViPham!K:K, NhatKy_ViPham!E:E, "12_Anh_E", NhatKy_ViPham!F:F, B15, NhatKy_ViPham!C:C, "T7")</f>
        <v>100</v>
      </c>
      <c r="Y15" s="7">
        <f>100 + SUMIFS(NhatKy_ViPham!J:J, NhatKy_ViPham!E:E, "12_Anh_E", NhatKy_ViPham!F:F, B15, NhatKy_ViPham!C:C, "T8") - SUMIFS(NhatKy_ViPham!K:K, NhatKy_ViPham!E:E, "12_Anh_E", NhatKy_ViPham!F:F, B15, NhatKy_ViPham!C:C, "T8")</f>
        <v>100</v>
      </c>
      <c r="Z15" s="7">
        <f>100 + SUMIFS(NhatKy_ViPham!J:J, NhatKy_ViPham!E:E, "12_Anh_E", NhatKy_ViPham!F:F, B15, NhatKy_ViPham!C:C, "T9") - SUMIFS(NhatKy_ViPham!K:K, NhatKy_ViPham!E:E, "12_Anh_E", NhatKy_ViPham!F:F, B15, NhatKy_ViPham!C:C, "T9")</f>
        <v>100</v>
      </c>
      <c r="AA15" s="7">
        <f>100 + SUMIFS(NhatKy_ViPham!J:J, NhatKy_ViPham!E:E, "12_Anh_E", NhatKy_ViPham!F:F, B15, NhatKy_ViPham!C:C, "T10") - SUMIFS(NhatKy_ViPham!K:K, NhatKy_ViPham!E:E, "12_Anh_E", NhatKy_ViPham!F:F, B15, NhatKy_ViPham!C:C, "T10")</f>
        <v>100</v>
      </c>
      <c r="AB15" s="7">
        <f>100 + SUMIFS(NhatKy_ViPham!J:J, NhatKy_ViPham!E:E, "12_Anh_E", NhatKy_ViPham!F:F, B15, NhatKy_ViPham!C:C, "T11") - SUMIFS(NhatKy_ViPham!K:K, NhatKy_ViPham!E:E, "12_Anh_E", NhatKy_ViPham!F:F, B15, NhatKy_ViPham!C:C, "T11")</f>
        <v>100</v>
      </c>
      <c r="AC15" s="7">
        <f>100 + SUMIFS(NhatKy_ViPham!J:J, NhatKy_ViPham!E:E, "12_Anh_E", NhatKy_ViPham!F:F, B15, NhatKy_ViPham!C:C, "T12") - SUMIFS(NhatKy_ViPham!K:K, NhatKy_ViPham!E:E, "12_Anh_E", NhatKy_ViPham!F:F, B15, NhatKy_ViPham!C:C, "T12")</f>
        <v>100</v>
      </c>
      <c r="AD15" s="7">
        <f>100 + SUMIFS(NhatKy_ViPham!J:J, NhatKy_ViPham!E:E, "12_Anh_E", NhatKy_ViPham!F:F, B15, NhatKy_ViPham!C:C, "T13") - SUMIFS(NhatKy_ViPham!K:K, NhatKy_ViPham!E:E, "12_Anh_E", NhatKy_ViPham!F:F, B15, NhatKy_ViPham!C:C, "T13")</f>
        <v>100</v>
      </c>
      <c r="AE15" s="7">
        <f>100 + SUMIFS(NhatKy_ViPham!J:J, NhatKy_ViPham!E:E, "12_Anh_E", NhatKy_ViPham!F:F, B15, NhatKy_ViPham!C:C, "T14") - SUMIFS(NhatKy_ViPham!K:K, NhatKy_ViPham!E:E, "12_Anh_E", NhatKy_ViPham!F:F, B15, NhatKy_ViPham!C:C, "T14")</f>
        <v>100</v>
      </c>
      <c r="AF15" s="7">
        <f>100 + SUMIFS(NhatKy_ViPham!J:J, NhatKy_ViPham!E:E, "12_Anh_E", NhatKy_ViPham!F:F, B15, NhatKy_ViPham!C:C, "T15") - SUMIFS(NhatKy_ViPham!K:K, NhatKy_ViPham!E:E, "12_Anh_E", NhatKy_ViPham!F:F, B15, NhatKy_ViPham!C:C, "T15")</f>
        <v>100</v>
      </c>
      <c r="AG15" s="7">
        <f>100 + SUMIFS(NhatKy_ViPham!J:J, NhatKy_ViPham!E:E, "12_Anh_E", NhatKy_ViPham!F:F, B15, NhatKy_ViPham!C:C, "T16") - SUMIFS(NhatKy_ViPham!K:K, NhatKy_ViPham!E:E, "12_Anh_E", NhatKy_ViPham!F:F, B15, NhatKy_ViPham!C:C, "T16")</f>
        <v>100</v>
      </c>
      <c r="AH15" s="7">
        <f>100 + SUMIFS(NhatKy_ViPham!J:J, NhatKy_ViPham!E:E, "12_Anh_E", NhatKy_ViPham!F:F, B15, NhatKy_ViPham!C:C, "T17") - SUMIFS(NhatKy_ViPham!K:K, NhatKy_ViPham!E:E, "12_Anh_E", NhatKy_ViPham!F:F, B15, NhatKy_ViPham!C:C, "T17")</f>
        <v>100</v>
      </c>
      <c r="AI15" s="7">
        <f>100 + SUMIFS(NhatKy_ViPham!J:J, NhatKy_ViPham!E:E, "12_Anh_E", NhatKy_ViPham!F:F, B15, NhatKy_ViPham!C:C, "T18") - SUMIFS(NhatKy_ViPham!K:K, NhatKy_ViPham!E:E, "12_Anh_E", NhatKy_ViPham!F:F, B15, NhatKy_ViPham!C:C, "T18")</f>
        <v>100</v>
      </c>
      <c r="AJ15" s="7">
        <f>100 + SUMIFS(NhatKy_ViPham!J:J, NhatKy_ViPham!E:E, "12_Anh_E", NhatKy_ViPham!F:F, B15, NhatKy_ViPham!C:C, "T19") - SUMIFS(NhatKy_ViPham!K:K, NhatKy_ViPham!E:E, "12_Anh_E", NhatKy_ViPham!F:F, B15, NhatKy_ViPham!C:C, "T19")</f>
        <v>100</v>
      </c>
      <c r="AK15" s="7">
        <f>100 + SUMIFS(NhatKy_ViPham!J:J, NhatKy_ViPham!E:E, "12_Anh_E", NhatKy_ViPham!F:F, B15, NhatKy_ViPham!C:C, "T20") - SUMIFS(NhatKy_ViPham!K:K, NhatKy_ViPham!E:E, "12_Anh_E", NhatKy_ViPham!F:F, B15, NhatKy_ViPham!C:C, "T20")</f>
        <v>100</v>
      </c>
      <c r="AL15" s="7">
        <f>100 + SUMIFS(NhatKy_ViPham!J:J, NhatKy_ViPham!E:E, "12_Anh_E", NhatKy_ViPham!F:F, B15, NhatKy_ViPham!C:C, "T21") - SUMIFS(NhatKy_ViPham!K:K, NhatKy_ViPham!E:E, "12_Anh_E", NhatKy_ViPham!F:F, B15, NhatKy_ViPham!C:C, "T21")</f>
        <v>100</v>
      </c>
      <c r="AM15" s="7">
        <f>100 + SUMIFS(NhatKy_ViPham!J:J, NhatKy_ViPham!E:E, "12_Anh_E", NhatKy_ViPham!F:F, B15, NhatKy_ViPham!C:C, "T22") - SUMIFS(NhatKy_ViPham!K:K, NhatKy_ViPham!E:E, "12_Anh_E", NhatKy_ViPham!F:F, B15, NhatKy_ViPham!C:C, "T22")</f>
        <v>100</v>
      </c>
      <c r="AN15" s="7">
        <f>100 + SUMIFS(NhatKy_ViPham!J:J, NhatKy_ViPham!E:E, "12_Anh_E", NhatKy_ViPham!F:F, B15, NhatKy_ViPham!C:C, "T23") - SUMIFS(NhatKy_ViPham!K:K, NhatKy_ViPham!E:E, "12_Anh_E", NhatKy_ViPham!F:F, B15, NhatKy_ViPham!C:C, "T23")</f>
        <v>100</v>
      </c>
      <c r="AO15" s="7">
        <f>100 + SUMIFS(NhatKy_ViPham!J:J, NhatKy_ViPham!E:E, "12_Anh_E", NhatKy_ViPham!F:F, B15, NhatKy_ViPham!C:C, "T24") - SUMIFS(NhatKy_ViPham!K:K, NhatKy_ViPham!E:E, "12_Anh_E", NhatKy_ViPham!F:F, B15, NhatKy_ViPham!C:C, "T24")</f>
        <v>100</v>
      </c>
      <c r="AP15" s="7">
        <f>100 + SUMIFS(NhatKy_ViPham!J:J, NhatKy_ViPham!E:E, "12_Anh_E", NhatKy_ViPham!F:F, B15, NhatKy_ViPham!C:C, "T25") - SUMIFS(NhatKy_ViPham!K:K, NhatKy_ViPham!E:E, "12_Anh_E", NhatKy_ViPham!F:F, B15, NhatKy_ViPham!C:C, "T25")</f>
        <v>100</v>
      </c>
      <c r="AQ15" s="7">
        <f>100 + SUMIFS(NhatKy_ViPham!J:J, NhatKy_ViPham!E:E, "12_Anh_E", NhatKy_ViPham!F:F, B15, NhatKy_ViPham!C:C, "T26") - SUMIFS(NhatKy_ViPham!K:K, NhatKy_ViPham!E:E, "12_Anh_E", NhatKy_ViPham!F:F, B15, NhatKy_ViPham!C:C, "T26")</f>
        <v>100</v>
      </c>
      <c r="AR15" s="7">
        <f>100 + SUMIFS(NhatKy_ViPham!J:J, NhatKy_ViPham!E:E, "12_Anh_E", NhatKy_ViPham!F:F, B15, NhatKy_ViPham!C:C, "T27") - SUMIFS(NhatKy_ViPham!K:K, NhatKy_ViPham!E:E, "12_Anh_E", NhatKy_ViPham!F:F, B15, NhatKy_ViPham!C:C, "T27")</f>
        <v>100</v>
      </c>
      <c r="AS15" s="7">
        <f>100 + SUMIFS(NhatKy_ViPham!J:J, NhatKy_ViPham!E:E, "12_Anh_E", NhatKy_ViPham!F:F, B15, NhatKy_ViPham!C:C, "T28") - SUMIFS(NhatKy_ViPham!K:K, NhatKy_ViPham!E:E, "12_Anh_E", NhatKy_ViPham!F:F, B15, NhatKy_ViPham!C:C, "T28")</f>
        <v>100</v>
      </c>
      <c r="AT15" s="7">
        <f>100 + SUMIFS(NhatKy_ViPham!J:J, NhatKy_ViPham!E:E, "12_Anh_E", NhatKy_ViPham!F:F, B15, NhatKy_ViPham!C:C, "T29") - SUMIFS(NhatKy_ViPham!K:K, NhatKy_ViPham!E:E, "12_Anh_E", NhatKy_ViPham!F:F, B15, NhatKy_ViPham!C:C, "T29")</f>
        <v>100</v>
      </c>
      <c r="AU15" s="7">
        <f>100 + SUMIFS(NhatKy_ViPham!J:J, NhatKy_ViPham!E:E, "12_Anh_E", NhatKy_ViPham!F:F, B15, NhatKy_ViPham!C:C, "T30") - SUMIFS(NhatKy_ViPham!K:K, NhatKy_ViPham!E:E, "12_Anh_E", NhatKy_ViPham!F:F, B15, NhatKy_ViPham!C:C, "T30")</f>
        <v>100</v>
      </c>
      <c r="AV15" s="7">
        <f>100 + SUMIFS(NhatKy_ViPham!J:J, NhatKy_ViPham!E:E, "12_Anh_E", NhatKy_ViPham!F:F, B15, NhatKy_ViPham!C:C, "T31") - SUMIFS(NhatKy_ViPham!K:K, NhatKy_ViPham!E:E, "12_Anh_E", NhatKy_ViPham!F:F, B15, NhatKy_ViPham!C:C, "T31")</f>
        <v>100</v>
      </c>
      <c r="AW15" s="7">
        <f>100 + SUMIFS(NhatKy_ViPham!J:J, NhatKy_ViPham!E:E, "12_Anh_E", NhatKy_ViPham!F:F, B15, NhatKy_ViPham!C:C, "T32") - SUMIFS(NhatKy_ViPham!K:K, NhatKy_ViPham!E:E, "12_Anh_E", NhatKy_ViPham!F:F, B15, NhatKy_ViPham!C:C, "T32")</f>
        <v>100</v>
      </c>
      <c r="AX15" s="7">
        <f>100 + SUMIFS(NhatKy_ViPham!J:J, NhatKy_ViPham!E:E, "12_Anh_E", NhatKy_ViPham!F:F, B15, NhatKy_ViPham!C:C, "T33") - SUMIFS(NhatKy_ViPham!K:K, NhatKy_ViPham!E:E, "12_Anh_E", NhatKy_ViPham!F:F, B15, NhatKy_ViPham!C:C, "T33")</f>
        <v>100</v>
      </c>
      <c r="AY15" s="7">
        <f>100 + SUMIFS(NhatKy_ViPham!J:J, NhatKy_ViPham!E:E, "12_Anh_E", NhatKy_ViPham!F:F, B15, NhatKy_ViPham!C:C, "T34") - SUMIFS(NhatKy_ViPham!K:K, NhatKy_ViPham!E:E, "12_Anh_E", NhatKy_ViPham!F:F, B15, NhatKy_ViPham!C:C, "T34")</f>
        <v>100</v>
      </c>
      <c r="AZ15" s="7">
        <f>100 + SUMIFS(NhatKy_ViPham!J:J, NhatKy_ViPham!E:E, "12_Anh_E", NhatKy_ViPham!F:F, B15, NhatKy_ViPham!C:C, "T35") - SUMIFS(NhatKy_ViPham!K:K, NhatKy_ViPham!E:E, "12_Anh_E", NhatKy_ViPham!F:F, B15, NhatKy_ViPham!C:C, "T35")</f>
        <v>100</v>
      </c>
      <c r="BA15" s="12">
        <f t="shared" si="0"/>
        <v>100</v>
      </c>
      <c r="BB15" s="11" t="s">
        <v>430</v>
      </c>
      <c r="BC15" s="14" t="str">
        <f t="shared" si="1"/>
        <v>Tốt</v>
      </c>
      <c r="BD15" s="10" t="str">
        <f t="shared" si="2"/>
        <v>🟢 BÌNH THƯỜNG</v>
      </c>
    </row>
    <row r="16" spans="1:56" x14ac:dyDescent="0.25">
      <c r="A16" s="5">
        <v>8</v>
      </c>
      <c r="B16" s="15" t="s">
        <v>3079</v>
      </c>
      <c r="C16" s="5" t="s">
        <v>2700</v>
      </c>
      <c r="D16" s="5" t="s">
        <v>435</v>
      </c>
      <c r="E16" s="11" t="s">
        <v>430</v>
      </c>
      <c r="F16" s="6">
        <f>SUMIFS(NhatKy_ViPham!K:K, NhatKy_ViPham!E:E, "12_Anh_E", NhatKy_ViPham!F:F, B16, NhatKy_ViPham!H:H, "L01")</f>
        <v>0</v>
      </c>
      <c r="G16" s="6">
        <f>SUMIFS(NhatKy_ViPham!K:K, NhatKy_ViPham!E:E, "12_Anh_E", NhatKy_ViPham!F:F, B16, NhatKy_ViPham!H:H, "L02")</f>
        <v>0</v>
      </c>
      <c r="H16" s="6">
        <f>SUMIFS(NhatKy_ViPham!K:K, NhatKy_ViPham!E:E, "12_Anh_E", NhatKy_ViPham!F:F, B16, NhatKy_ViPham!H:H, "L03")</f>
        <v>0</v>
      </c>
      <c r="I16" s="6">
        <f>SUMIFS(NhatKy_ViPham!K:K, NhatKy_ViPham!E:E, "12_Anh_E", NhatKy_ViPham!F:F, B16, NhatKy_ViPham!H:H, "L04")</f>
        <v>0</v>
      </c>
      <c r="J16" s="6">
        <f>SUMIFS(NhatKy_ViPham!K:K, NhatKy_ViPham!E:E, "12_Anh_E", NhatKy_ViPham!F:F, B16, NhatKy_ViPham!H:H, "L05")</f>
        <v>0</v>
      </c>
      <c r="K16" s="6">
        <f>SUMIFS(NhatKy_ViPham!K:K, NhatKy_ViPham!E:E, "12_Anh_E", NhatKy_ViPham!F:F, B16, NhatKy_ViPham!H:H, "L06")</f>
        <v>0</v>
      </c>
      <c r="L16" s="6">
        <f>SUMIFS(NhatKy_ViPham!K:K, NhatKy_ViPham!E:E, "12_Anh_E", NhatKy_ViPham!F:F, B16, NhatKy_ViPham!H:H, "L07")</f>
        <v>0</v>
      </c>
      <c r="M16" s="6">
        <f>SUMIFS(NhatKy_ViPham!K:K, NhatKy_ViPham!E:E, "12_Anh_E", NhatKy_ViPham!F:F, B16, NhatKy_ViPham!H:H, "L08")</f>
        <v>0</v>
      </c>
      <c r="N16" s="6">
        <f>SUMIFS(NhatKy_ViPham!K:K, NhatKy_ViPham!E:E, "12_Anh_E", NhatKy_ViPham!F:F, B16, NhatKy_ViPham!H:H, "L09")</f>
        <v>0</v>
      </c>
      <c r="O16" s="6">
        <f>SUMIFS(NhatKy_ViPham!K:K, NhatKy_ViPham!E:E, "12_Anh_E", NhatKy_ViPham!F:F, B16, NhatKy_ViPham!H:H, "L10")</f>
        <v>0</v>
      </c>
      <c r="P16" s="12">
        <f>SUMIFS(NhatKy_ViPham!J:J, NhatKy_ViPham!E:E, "12_Anh_E", NhatKy_ViPham!F:F, B16)</f>
        <v>0</v>
      </c>
      <c r="Q16" s="13">
        <f>SUMIFS(NhatKy_ViPham!K:K, NhatKy_ViPham!E:E, "12_Anh_E", NhatKy_ViPham!F:F, B16)</f>
        <v>0</v>
      </c>
      <c r="R16" s="6">
        <f>100 + SUMIFS(NhatKy_ViPham!J:J, NhatKy_ViPham!E:E, "12_Anh_E", NhatKy_ViPham!F:F, B16, NhatKy_ViPham!C:C, "T1") - SUMIFS(NhatKy_ViPham!K:K, NhatKy_ViPham!E:E, "12_Anh_E", NhatKy_ViPham!F:F, B16, NhatKy_ViPham!C:C, "T1")</f>
        <v>100</v>
      </c>
      <c r="S16" s="6">
        <f>100 + SUMIFS(NhatKy_ViPham!J:J, NhatKy_ViPham!E:E, "12_Anh_E", NhatKy_ViPham!F:F, B16, NhatKy_ViPham!C:C, "T2") - SUMIFS(NhatKy_ViPham!K:K, NhatKy_ViPham!E:E, "12_Anh_E", NhatKy_ViPham!F:F, B16, NhatKy_ViPham!C:C, "T2")</f>
        <v>100</v>
      </c>
      <c r="T16" s="6">
        <f>100 + SUMIFS(NhatKy_ViPham!J:J, NhatKy_ViPham!E:E, "12_Anh_E", NhatKy_ViPham!F:F, B16, NhatKy_ViPham!C:C, "T3") - SUMIFS(NhatKy_ViPham!K:K, NhatKy_ViPham!E:E, "12_Anh_E", NhatKy_ViPham!F:F, B16, NhatKy_ViPham!C:C, "T3")</f>
        <v>100</v>
      </c>
      <c r="U16" s="6">
        <f>100 + SUMIFS(NhatKy_ViPham!J:J, NhatKy_ViPham!E:E, "12_Anh_E", NhatKy_ViPham!F:F, B16, NhatKy_ViPham!C:C, "T4") - SUMIFS(NhatKy_ViPham!K:K, NhatKy_ViPham!E:E, "12_Anh_E", NhatKy_ViPham!F:F, B16, NhatKy_ViPham!C:C, "T4")</f>
        <v>100</v>
      </c>
      <c r="V16" s="6">
        <f>100 + SUMIFS(NhatKy_ViPham!J:J, NhatKy_ViPham!E:E, "12_Anh_E", NhatKy_ViPham!F:F, B16, NhatKy_ViPham!C:C, "T5") - SUMIFS(NhatKy_ViPham!K:K, NhatKy_ViPham!E:E, "12_Anh_E", NhatKy_ViPham!F:F, B16, NhatKy_ViPham!C:C, "T5")</f>
        <v>100</v>
      </c>
      <c r="W16" s="6">
        <f>100 + SUMIFS(NhatKy_ViPham!J:J, NhatKy_ViPham!E:E, "12_Anh_E", NhatKy_ViPham!F:F, B16, NhatKy_ViPham!C:C, "T6") - SUMIFS(NhatKy_ViPham!K:K, NhatKy_ViPham!E:E, "12_Anh_E", NhatKy_ViPham!F:F, B16, NhatKy_ViPham!C:C, "T6")</f>
        <v>100</v>
      </c>
      <c r="X16" s="6">
        <f>100 + SUMIFS(NhatKy_ViPham!J:J, NhatKy_ViPham!E:E, "12_Anh_E", NhatKy_ViPham!F:F, B16, NhatKy_ViPham!C:C, "T7") - SUMIFS(NhatKy_ViPham!K:K, NhatKy_ViPham!E:E, "12_Anh_E", NhatKy_ViPham!F:F, B16, NhatKy_ViPham!C:C, "T7")</f>
        <v>100</v>
      </c>
      <c r="Y16" s="6">
        <f>100 + SUMIFS(NhatKy_ViPham!J:J, NhatKy_ViPham!E:E, "12_Anh_E", NhatKy_ViPham!F:F, B16, NhatKy_ViPham!C:C, "T8") - SUMIFS(NhatKy_ViPham!K:K, NhatKy_ViPham!E:E, "12_Anh_E", NhatKy_ViPham!F:F, B16, NhatKy_ViPham!C:C, "T8")</f>
        <v>100</v>
      </c>
      <c r="Z16" s="6">
        <f>100 + SUMIFS(NhatKy_ViPham!J:J, NhatKy_ViPham!E:E, "12_Anh_E", NhatKy_ViPham!F:F, B16, NhatKy_ViPham!C:C, "T9") - SUMIFS(NhatKy_ViPham!K:K, NhatKy_ViPham!E:E, "12_Anh_E", NhatKy_ViPham!F:F, B16, NhatKy_ViPham!C:C, "T9")</f>
        <v>100</v>
      </c>
      <c r="AA16" s="6">
        <f>100 + SUMIFS(NhatKy_ViPham!J:J, NhatKy_ViPham!E:E, "12_Anh_E", NhatKy_ViPham!F:F, B16, NhatKy_ViPham!C:C, "T10") - SUMIFS(NhatKy_ViPham!K:K, NhatKy_ViPham!E:E, "12_Anh_E", NhatKy_ViPham!F:F, B16, NhatKy_ViPham!C:C, "T10")</f>
        <v>100</v>
      </c>
      <c r="AB16" s="6">
        <f>100 + SUMIFS(NhatKy_ViPham!J:J, NhatKy_ViPham!E:E, "12_Anh_E", NhatKy_ViPham!F:F, B16, NhatKy_ViPham!C:C, "T11") - SUMIFS(NhatKy_ViPham!K:K, NhatKy_ViPham!E:E, "12_Anh_E", NhatKy_ViPham!F:F, B16, NhatKy_ViPham!C:C, "T11")</f>
        <v>100</v>
      </c>
      <c r="AC16" s="6">
        <f>100 + SUMIFS(NhatKy_ViPham!J:J, NhatKy_ViPham!E:E, "12_Anh_E", NhatKy_ViPham!F:F, B16, NhatKy_ViPham!C:C, "T12") - SUMIFS(NhatKy_ViPham!K:K, NhatKy_ViPham!E:E, "12_Anh_E", NhatKy_ViPham!F:F, B16, NhatKy_ViPham!C:C, "T12")</f>
        <v>100</v>
      </c>
      <c r="AD16" s="6">
        <f>100 + SUMIFS(NhatKy_ViPham!J:J, NhatKy_ViPham!E:E, "12_Anh_E", NhatKy_ViPham!F:F, B16, NhatKy_ViPham!C:C, "T13") - SUMIFS(NhatKy_ViPham!K:K, NhatKy_ViPham!E:E, "12_Anh_E", NhatKy_ViPham!F:F, B16, NhatKy_ViPham!C:C, "T13")</f>
        <v>100</v>
      </c>
      <c r="AE16" s="6">
        <f>100 + SUMIFS(NhatKy_ViPham!J:J, NhatKy_ViPham!E:E, "12_Anh_E", NhatKy_ViPham!F:F, B16, NhatKy_ViPham!C:C, "T14") - SUMIFS(NhatKy_ViPham!K:K, NhatKy_ViPham!E:E, "12_Anh_E", NhatKy_ViPham!F:F, B16, NhatKy_ViPham!C:C, "T14")</f>
        <v>100</v>
      </c>
      <c r="AF16" s="6">
        <f>100 + SUMIFS(NhatKy_ViPham!J:J, NhatKy_ViPham!E:E, "12_Anh_E", NhatKy_ViPham!F:F, B16, NhatKy_ViPham!C:C, "T15") - SUMIFS(NhatKy_ViPham!K:K, NhatKy_ViPham!E:E, "12_Anh_E", NhatKy_ViPham!F:F, B16, NhatKy_ViPham!C:C, "T15")</f>
        <v>100</v>
      </c>
      <c r="AG16" s="6">
        <f>100 + SUMIFS(NhatKy_ViPham!J:J, NhatKy_ViPham!E:E, "12_Anh_E", NhatKy_ViPham!F:F, B16, NhatKy_ViPham!C:C, "T16") - SUMIFS(NhatKy_ViPham!K:K, NhatKy_ViPham!E:E, "12_Anh_E", NhatKy_ViPham!F:F, B16, NhatKy_ViPham!C:C, "T16")</f>
        <v>100</v>
      </c>
      <c r="AH16" s="6">
        <f>100 + SUMIFS(NhatKy_ViPham!J:J, NhatKy_ViPham!E:E, "12_Anh_E", NhatKy_ViPham!F:F, B16, NhatKy_ViPham!C:C, "T17") - SUMIFS(NhatKy_ViPham!K:K, NhatKy_ViPham!E:E, "12_Anh_E", NhatKy_ViPham!F:F, B16, NhatKy_ViPham!C:C, "T17")</f>
        <v>100</v>
      </c>
      <c r="AI16" s="6">
        <f>100 + SUMIFS(NhatKy_ViPham!J:J, NhatKy_ViPham!E:E, "12_Anh_E", NhatKy_ViPham!F:F, B16, NhatKy_ViPham!C:C, "T18") - SUMIFS(NhatKy_ViPham!K:K, NhatKy_ViPham!E:E, "12_Anh_E", NhatKy_ViPham!F:F, B16, NhatKy_ViPham!C:C, "T18")</f>
        <v>100</v>
      </c>
      <c r="AJ16" s="6">
        <f>100 + SUMIFS(NhatKy_ViPham!J:J, NhatKy_ViPham!E:E, "12_Anh_E", NhatKy_ViPham!F:F, B16, NhatKy_ViPham!C:C, "T19") - SUMIFS(NhatKy_ViPham!K:K, NhatKy_ViPham!E:E, "12_Anh_E", NhatKy_ViPham!F:F, B16, NhatKy_ViPham!C:C, "T19")</f>
        <v>100</v>
      </c>
      <c r="AK16" s="6">
        <f>100 + SUMIFS(NhatKy_ViPham!J:J, NhatKy_ViPham!E:E, "12_Anh_E", NhatKy_ViPham!F:F, B16, NhatKy_ViPham!C:C, "T20") - SUMIFS(NhatKy_ViPham!K:K, NhatKy_ViPham!E:E, "12_Anh_E", NhatKy_ViPham!F:F, B16, NhatKy_ViPham!C:C, "T20")</f>
        <v>100</v>
      </c>
      <c r="AL16" s="6">
        <f>100 + SUMIFS(NhatKy_ViPham!J:J, NhatKy_ViPham!E:E, "12_Anh_E", NhatKy_ViPham!F:F, B16, NhatKy_ViPham!C:C, "T21") - SUMIFS(NhatKy_ViPham!K:K, NhatKy_ViPham!E:E, "12_Anh_E", NhatKy_ViPham!F:F, B16, NhatKy_ViPham!C:C, "T21")</f>
        <v>100</v>
      </c>
      <c r="AM16" s="6">
        <f>100 + SUMIFS(NhatKy_ViPham!J:J, NhatKy_ViPham!E:E, "12_Anh_E", NhatKy_ViPham!F:F, B16, NhatKy_ViPham!C:C, "T22") - SUMIFS(NhatKy_ViPham!K:K, NhatKy_ViPham!E:E, "12_Anh_E", NhatKy_ViPham!F:F, B16, NhatKy_ViPham!C:C, "T22")</f>
        <v>100</v>
      </c>
      <c r="AN16" s="6">
        <f>100 + SUMIFS(NhatKy_ViPham!J:J, NhatKy_ViPham!E:E, "12_Anh_E", NhatKy_ViPham!F:F, B16, NhatKy_ViPham!C:C, "T23") - SUMIFS(NhatKy_ViPham!K:K, NhatKy_ViPham!E:E, "12_Anh_E", NhatKy_ViPham!F:F, B16, NhatKy_ViPham!C:C, "T23")</f>
        <v>100</v>
      </c>
      <c r="AO16" s="6">
        <f>100 + SUMIFS(NhatKy_ViPham!J:J, NhatKy_ViPham!E:E, "12_Anh_E", NhatKy_ViPham!F:F, B16, NhatKy_ViPham!C:C, "T24") - SUMIFS(NhatKy_ViPham!K:K, NhatKy_ViPham!E:E, "12_Anh_E", NhatKy_ViPham!F:F, B16, NhatKy_ViPham!C:C, "T24")</f>
        <v>100</v>
      </c>
      <c r="AP16" s="6">
        <f>100 + SUMIFS(NhatKy_ViPham!J:J, NhatKy_ViPham!E:E, "12_Anh_E", NhatKy_ViPham!F:F, B16, NhatKy_ViPham!C:C, "T25") - SUMIFS(NhatKy_ViPham!K:K, NhatKy_ViPham!E:E, "12_Anh_E", NhatKy_ViPham!F:F, B16, NhatKy_ViPham!C:C, "T25")</f>
        <v>100</v>
      </c>
      <c r="AQ16" s="6">
        <f>100 + SUMIFS(NhatKy_ViPham!J:J, NhatKy_ViPham!E:E, "12_Anh_E", NhatKy_ViPham!F:F, B16, NhatKy_ViPham!C:C, "T26") - SUMIFS(NhatKy_ViPham!K:K, NhatKy_ViPham!E:E, "12_Anh_E", NhatKy_ViPham!F:F, B16, NhatKy_ViPham!C:C, "T26")</f>
        <v>100</v>
      </c>
      <c r="AR16" s="6">
        <f>100 + SUMIFS(NhatKy_ViPham!J:J, NhatKy_ViPham!E:E, "12_Anh_E", NhatKy_ViPham!F:F, B16, NhatKy_ViPham!C:C, "T27") - SUMIFS(NhatKy_ViPham!K:K, NhatKy_ViPham!E:E, "12_Anh_E", NhatKy_ViPham!F:F, B16, NhatKy_ViPham!C:C, "T27")</f>
        <v>100</v>
      </c>
      <c r="AS16" s="6">
        <f>100 + SUMIFS(NhatKy_ViPham!J:J, NhatKy_ViPham!E:E, "12_Anh_E", NhatKy_ViPham!F:F, B16, NhatKy_ViPham!C:C, "T28") - SUMIFS(NhatKy_ViPham!K:K, NhatKy_ViPham!E:E, "12_Anh_E", NhatKy_ViPham!F:F, B16, NhatKy_ViPham!C:C, "T28")</f>
        <v>100</v>
      </c>
      <c r="AT16" s="6">
        <f>100 + SUMIFS(NhatKy_ViPham!J:J, NhatKy_ViPham!E:E, "12_Anh_E", NhatKy_ViPham!F:F, B16, NhatKy_ViPham!C:C, "T29") - SUMIFS(NhatKy_ViPham!K:K, NhatKy_ViPham!E:E, "12_Anh_E", NhatKy_ViPham!F:F, B16, NhatKy_ViPham!C:C, "T29")</f>
        <v>100</v>
      </c>
      <c r="AU16" s="6">
        <f>100 + SUMIFS(NhatKy_ViPham!J:J, NhatKy_ViPham!E:E, "12_Anh_E", NhatKy_ViPham!F:F, B16, NhatKy_ViPham!C:C, "T30") - SUMIFS(NhatKy_ViPham!K:K, NhatKy_ViPham!E:E, "12_Anh_E", NhatKy_ViPham!F:F, B16, NhatKy_ViPham!C:C, "T30")</f>
        <v>100</v>
      </c>
      <c r="AV16" s="6">
        <f>100 + SUMIFS(NhatKy_ViPham!J:J, NhatKy_ViPham!E:E, "12_Anh_E", NhatKy_ViPham!F:F, B16, NhatKy_ViPham!C:C, "T31") - SUMIFS(NhatKy_ViPham!K:K, NhatKy_ViPham!E:E, "12_Anh_E", NhatKy_ViPham!F:F, B16, NhatKy_ViPham!C:C, "T31")</f>
        <v>100</v>
      </c>
      <c r="AW16" s="6">
        <f>100 + SUMIFS(NhatKy_ViPham!J:J, NhatKy_ViPham!E:E, "12_Anh_E", NhatKy_ViPham!F:F, B16, NhatKy_ViPham!C:C, "T32") - SUMIFS(NhatKy_ViPham!K:K, NhatKy_ViPham!E:E, "12_Anh_E", NhatKy_ViPham!F:F, B16, NhatKy_ViPham!C:C, "T32")</f>
        <v>100</v>
      </c>
      <c r="AX16" s="6">
        <f>100 + SUMIFS(NhatKy_ViPham!J:J, NhatKy_ViPham!E:E, "12_Anh_E", NhatKy_ViPham!F:F, B16, NhatKy_ViPham!C:C, "T33") - SUMIFS(NhatKy_ViPham!K:K, NhatKy_ViPham!E:E, "12_Anh_E", NhatKy_ViPham!F:F, B16, NhatKy_ViPham!C:C, "T33")</f>
        <v>100</v>
      </c>
      <c r="AY16" s="6">
        <f>100 + SUMIFS(NhatKy_ViPham!J:J, NhatKy_ViPham!E:E, "12_Anh_E", NhatKy_ViPham!F:F, B16, NhatKy_ViPham!C:C, "T34") - SUMIFS(NhatKy_ViPham!K:K, NhatKy_ViPham!E:E, "12_Anh_E", NhatKy_ViPham!F:F, B16, NhatKy_ViPham!C:C, "T34")</f>
        <v>100</v>
      </c>
      <c r="AZ16" s="6">
        <f>100 + SUMIFS(NhatKy_ViPham!J:J, NhatKy_ViPham!E:E, "12_Anh_E", NhatKy_ViPham!F:F, B16, NhatKy_ViPham!C:C, "T35") - SUMIFS(NhatKy_ViPham!K:K, NhatKy_ViPham!E:E, "12_Anh_E", NhatKy_ViPham!F:F, B16, NhatKy_ViPham!C:C, "T35")</f>
        <v>100</v>
      </c>
      <c r="BA16" s="12">
        <f t="shared" si="0"/>
        <v>100</v>
      </c>
      <c r="BB16" s="11" t="s">
        <v>430</v>
      </c>
      <c r="BC16" s="16" t="str">
        <f t="shared" si="1"/>
        <v>Tốt</v>
      </c>
      <c r="BD16" s="15" t="str">
        <f t="shared" si="2"/>
        <v>🟢 BÌNH THƯỜNG</v>
      </c>
    </row>
    <row r="17" spans="1:56" x14ac:dyDescent="0.25">
      <c r="A17" s="4">
        <v>9</v>
      </c>
      <c r="B17" s="10" t="s">
        <v>3080</v>
      </c>
      <c r="C17" s="4" t="s">
        <v>2567</v>
      </c>
      <c r="D17" s="4" t="s">
        <v>435</v>
      </c>
      <c r="E17" s="11" t="s">
        <v>430</v>
      </c>
      <c r="F17" s="7">
        <f>SUMIFS(NhatKy_ViPham!K:K, NhatKy_ViPham!E:E, "12_Anh_E", NhatKy_ViPham!F:F, B17, NhatKy_ViPham!H:H, "L01")</f>
        <v>0</v>
      </c>
      <c r="G17" s="7">
        <f>SUMIFS(NhatKy_ViPham!K:K, NhatKy_ViPham!E:E, "12_Anh_E", NhatKy_ViPham!F:F, B17, NhatKy_ViPham!H:H, "L02")</f>
        <v>0</v>
      </c>
      <c r="H17" s="7">
        <f>SUMIFS(NhatKy_ViPham!K:K, NhatKy_ViPham!E:E, "12_Anh_E", NhatKy_ViPham!F:F, B17, NhatKy_ViPham!H:H, "L03")</f>
        <v>0</v>
      </c>
      <c r="I17" s="7">
        <f>SUMIFS(NhatKy_ViPham!K:K, NhatKy_ViPham!E:E, "12_Anh_E", NhatKy_ViPham!F:F, B17, NhatKy_ViPham!H:H, "L04")</f>
        <v>0</v>
      </c>
      <c r="J17" s="7">
        <f>SUMIFS(NhatKy_ViPham!K:K, NhatKy_ViPham!E:E, "12_Anh_E", NhatKy_ViPham!F:F, B17, NhatKy_ViPham!H:H, "L05")</f>
        <v>0</v>
      </c>
      <c r="K17" s="7">
        <f>SUMIFS(NhatKy_ViPham!K:K, NhatKy_ViPham!E:E, "12_Anh_E", NhatKy_ViPham!F:F, B17, NhatKy_ViPham!H:H, "L06")</f>
        <v>0</v>
      </c>
      <c r="L17" s="7">
        <f>SUMIFS(NhatKy_ViPham!K:K, NhatKy_ViPham!E:E, "12_Anh_E", NhatKy_ViPham!F:F, B17, NhatKy_ViPham!H:H, "L07")</f>
        <v>0</v>
      </c>
      <c r="M17" s="7">
        <f>SUMIFS(NhatKy_ViPham!K:K, NhatKy_ViPham!E:E, "12_Anh_E", NhatKy_ViPham!F:F, B17, NhatKy_ViPham!H:H, "L08")</f>
        <v>0</v>
      </c>
      <c r="N17" s="7">
        <f>SUMIFS(NhatKy_ViPham!K:K, NhatKy_ViPham!E:E, "12_Anh_E", NhatKy_ViPham!F:F, B17, NhatKy_ViPham!H:H, "L09")</f>
        <v>0</v>
      </c>
      <c r="O17" s="7">
        <f>SUMIFS(NhatKy_ViPham!K:K, NhatKy_ViPham!E:E, "12_Anh_E", NhatKy_ViPham!F:F, B17, NhatKy_ViPham!H:H, "L10")</f>
        <v>0</v>
      </c>
      <c r="P17" s="12">
        <f>SUMIFS(NhatKy_ViPham!J:J, NhatKy_ViPham!E:E, "12_Anh_E", NhatKy_ViPham!F:F, B17)</f>
        <v>0</v>
      </c>
      <c r="Q17" s="13">
        <f>SUMIFS(NhatKy_ViPham!K:K, NhatKy_ViPham!E:E, "12_Anh_E", NhatKy_ViPham!F:F, B17)</f>
        <v>0</v>
      </c>
      <c r="R17" s="7">
        <f>100 + SUMIFS(NhatKy_ViPham!J:J, NhatKy_ViPham!E:E, "12_Anh_E", NhatKy_ViPham!F:F, B17, NhatKy_ViPham!C:C, "T1") - SUMIFS(NhatKy_ViPham!K:K, NhatKy_ViPham!E:E, "12_Anh_E", NhatKy_ViPham!F:F, B17, NhatKy_ViPham!C:C, "T1")</f>
        <v>100</v>
      </c>
      <c r="S17" s="7">
        <f>100 + SUMIFS(NhatKy_ViPham!J:J, NhatKy_ViPham!E:E, "12_Anh_E", NhatKy_ViPham!F:F, B17, NhatKy_ViPham!C:C, "T2") - SUMIFS(NhatKy_ViPham!K:K, NhatKy_ViPham!E:E, "12_Anh_E", NhatKy_ViPham!F:F, B17, NhatKy_ViPham!C:C, "T2")</f>
        <v>100</v>
      </c>
      <c r="T17" s="7">
        <f>100 + SUMIFS(NhatKy_ViPham!J:J, NhatKy_ViPham!E:E, "12_Anh_E", NhatKy_ViPham!F:F, B17, NhatKy_ViPham!C:C, "T3") - SUMIFS(NhatKy_ViPham!K:K, NhatKy_ViPham!E:E, "12_Anh_E", NhatKy_ViPham!F:F, B17, NhatKy_ViPham!C:C, "T3")</f>
        <v>100</v>
      </c>
      <c r="U17" s="7">
        <f>100 + SUMIFS(NhatKy_ViPham!J:J, NhatKy_ViPham!E:E, "12_Anh_E", NhatKy_ViPham!F:F, B17, NhatKy_ViPham!C:C, "T4") - SUMIFS(NhatKy_ViPham!K:K, NhatKy_ViPham!E:E, "12_Anh_E", NhatKy_ViPham!F:F, B17, NhatKy_ViPham!C:C, "T4")</f>
        <v>100</v>
      </c>
      <c r="V17" s="7">
        <f>100 + SUMIFS(NhatKy_ViPham!J:J, NhatKy_ViPham!E:E, "12_Anh_E", NhatKy_ViPham!F:F, B17, NhatKy_ViPham!C:C, "T5") - SUMIFS(NhatKy_ViPham!K:K, NhatKy_ViPham!E:E, "12_Anh_E", NhatKy_ViPham!F:F, B17, NhatKy_ViPham!C:C, "T5")</f>
        <v>100</v>
      </c>
      <c r="W17" s="7">
        <f>100 + SUMIFS(NhatKy_ViPham!J:J, NhatKy_ViPham!E:E, "12_Anh_E", NhatKy_ViPham!F:F, B17, NhatKy_ViPham!C:C, "T6") - SUMIFS(NhatKy_ViPham!K:K, NhatKy_ViPham!E:E, "12_Anh_E", NhatKy_ViPham!F:F, B17, NhatKy_ViPham!C:C, "T6")</f>
        <v>100</v>
      </c>
      <c r="X17" s="7">
        <f>100 + SUMIFS(NhatKy_ViPham!J:J, NhatKy_ViPham!E:E, "12_Anh_E", NhatKy_ViPham!F:F, B17, NhatKy_ViPham!C:C, "T7") - SUMIFS(NhatKy_ViPham!K:K, NhatKy_ViPham!E:E, "12_Anh_E", NhatKy_ViPham!F:F, B17, NhatKy_ViPham!C:C, "T7")</f>
        <v>100</v>
      </c>
      <c r="Y17" s="7">
        <f>100 + SUMIFS(NhatKy_ViPham!J:J, NhatKy_ViPham!E:E, "12_Anh_E", NhatKy_ViPham!F:F, B17, NhatKy_ViPham!C:C, "T8") - SUMIFS(NhatKy_ViPham!K:K, NhatKy_ViPham!E:E, "12_Anh_E", NhatKy_ViPham!F:F, B17, NhatKy_ViPham!C:C, "T8")</f>
        <v>100</v>
      </c>
      <c r="Z17" s="7">
        <f>100 + SUMIFS(NhatKy_ViPham!J:J, NhatKy_ViPham!E:E, "12_Anh_E", NhatKy_ViPham!F:F, B17, NhatKy_ViPham!C:C, "T9") - SUMIFS(NhatKy_ViPham!K:K, NhatKy_ViPham!E:E, "12_Anh_E", NhatKy_ViPham!F:F, B17, NhatKy_ViPham!C:C, "T9")</f>
        <v>100</v>
      </c>
      <c r="AA17" s="7">
        <f>100 + SUMIFS(NhatKy_ViPham!J:J, NhatKy_ViPham!E:E, "12_Anh_E", NhatKy_ViPham!F:F, B17, NhatKy_ViPham!C:C, "T10") - SUMIFS(NhatKy_ViPham!K:K, NhatKy_ViPham!E:E, "12_Anh_E", NhatKy_ViPham!F:F, B17, NhatKy_ViPham!C:C, "T10")</f>
        <v>100</v>
      </c>
      <c r="AB17" s="7">
        <f>100 + SUMIFS(NhatKy_ViPham!J:J, NhatKy_ViPham!E:E, "12_Anh_E", NhatKy_ViPham!F:F, B17, NhatKy_ViPham!C:C, "T11") - SUMIFS(NhatKy_ViPham!K:K, NhatKy_ViPham!E:E, "12_Anh_E", NhatKy_ViPham!F:F, B17, NhatKy_ViPham!C:C, "T11")</f>
        <v>100</v>
      </c>
      <c r="AC17" s="7">
        <f>100 + SUMIFS(NhatKy_ViPham!J:J, NhatKy_ViPham!E:E, "12_Anh_E", NhatKy_ViPham!F:F, B17, NhatKy_ViPham!C:C, "T12") - SUMIFS(NhatKy_ViPham!K:K, NhatKy_ViPham!E:E, "12_Anh_E", NhatKy_ViPham!F:F, B17, NhatKy_ViPham!C:C, "T12")</f>
        <v>100</v>
      </c>
      <c r="AD17" s="7">
        <f>100 + SUMIFS(NhatKy_ViPham!J:J, NhatKy_ViPham!E:E, "12_Anh_E", NhatKy_ViPham!F:F, B17, NhatKy_ViPham!C:C, "T13") - SUMIFS(NhatKy_ViPham!K:K, NhatKy_ViPham!E:E, "12_Anh_E", NhatKy_ViPham!F:F, B17, NhatKy_ViPham!C:C, "T13")</f>
        <v>100</v>
      </c>
      <c r="AE17" s="7">
        <f>100 + SUMIFS(NhatKy_ViPham!J:J, NhatKy_ViPham!E:E, "12_Anh_E", NhatKy_ViPham!F:F, B17, NhatKy_ViPham!C:C, "T14") - SUMIFS(NhatKy_ViPham!K:K, NhatKy_ViPham!E:E, "12_Anh_E", NhatKy_ViPham!F:F, B17, NhatKy_ViPham!C:C, "T14")</f>
        <v>100</v>
      </c>
      <c r="AF17" s="7">
        <f>100 + SUMIFS(NhatKy_ViPham!J:J, NhatKy_ViPham!E:E, "12_Anh_E", NhatKy_ViPham!F:F, B17, NhatKy_ViPham!C:C, "T15") - SUMIFS(NhatKy_ViPham!K:K, NhatKy_ViPham!E:E, "12_Anh_E", NhatKy_ViPham!F:F, B17, NhatKy_ViPham!C:C, "T15")</f>
        <v>100</v>
      </c>
      <c r="AG17" s="7">
        <f>100 + SUMIFS(NhatKy_ViPham!J:J, NhatKy_ViPham!E:E, "12_Anh_E", NhatKy_ViPham!F:F, B17, NhatKy_ViPham!C:C, "T16") - SUMIFS(NhatKy_ViPham!K:K, NhatKy_ViPham!E:E, "12_Anh_E", NhatKy_ViPham!F:F, B17, NhatKy_ViPham!C:C, "T16")</f>
        <v>100</v>
      </c>
      <c r="AH17" s="7">
        <f>100 + SUMIFS(NhatKy_ViPham!J:J, NhatKy_ViPham!E:E, "12_Anh_E", NhatKy_ViPham!F:F, B17, NhatKy_ViPham!C:C, "T17") - SUMIFS(NhatKy_ViPham!K:K, NhatKy_ViPham!E:E, "12_Anh_E", NhatKy_ViPham!F:F, B17, NhatKy_ViPham!C:C, "T17")</f>
        <v>100</v>
      </c>
      <c r="AI17" s="7">
        <f>100 + SUMIFS(NhatKy_ViPham!J:J, NhatKy_ViPham!E:E, "12_Anh_E", NhatKy_ViPham!F:F, B17, NhatKy_ViPham!C:C, "T18") - SUMIFS(NhatKy_ViPham!K:K, NhatKy_ViPham!E:E, "12_Anh_E", NhatKy_ViPham!F:F, B17, NhatKy_ViPham!C:C, "T18")</f>
        <v>100</v>
      </c>
      <c r="AJ17" s="7">
        <f>100 + SUMIFS(NhatKy_ViPham!J:J, NhatKy_ViPham!E:E, "12_Anh_E", NhatKy_ViPham!F:F, B17, NhatKy_ViPham!C:C, "T19") - SUMIFS(NhatKy_ViPham!K:K, NhatKy_ViPham!E:E, "12_Anh_E", NhatKy_ViPham!F:F, B17, NhatKy_ViPham!C:C, "T19")</f>
        <v>100</v>
      </c>
      <c r="AK17" s="7">
        <f>100 + SUMIFS(NhatKy_ViPham!J:J, NhatKy_ViPham!E:E, "12_Anh_E", NhatKy_ViPham!F:F, B17, NhatKy_ViPham!C:C, "T20") - SUMIFS(NhatKy_ViPham!K:K, NhatKy_ViPham!E:E, "12_Anh_E", NhatKy_ViPham!F:F, B17, NhatKy_ViPham!C:C, "T20")</f>
        <v>100</v>
      </c>
      <c r="AL17" s="7">
        <f>100 + SUMIFS(NhatKy_ViPham!J:J, NhatKy_ViPham!E:E, "12_Anh_E", NhatKy_ViPham!F:F, B17, NhatKy_ViPham!C:C, "T21") - SUMIFS(NhatKy_ViPham!K:K, NhatKy_ViPham!E:E, "12_Anh_E", NhatKy_ViPham!F:F, B17, NhatKy_ViPham!C:C, "T21")</f>
        <v>100</v>
      </c>
      <c r="AM17" s="7">
        <f>100 + SUMIFS(NhatKy_ViPham!J:J, NhatKy_ViPham!E:E, "12_Anh_E", NhatKy_ViPham!F:F, B17, NhatKy_ViPham!C:C, "T22") - SUMIFS(NhatKy_ViPham!K:K, NhatKy_ViPham!E:E, "12_Anh_E", NhatKy_ViPham!F:F, B17, NhatKy_ViPham!C:C, "T22")</f>
        <v>100</v>
      </c>
      <c r="AN17" s="7">
        <f>100 + SUMIFS(NhatKy_ViPham!J:J, NhatKy_ViPham!E:E, "12_Anh_E", NhatKy_ViPham!F:F, B17, NhatKy_ViPham!C:C, "T23") - SUMIFS(NhatKy_ViPham!K:K, NhatKy_ViPham!E:E, "12_Anh_E", NhatKy_ViPham!F:F, B17, NhatKy_ViPham!C:C, "T23")</f>
        <v>100</v>
      </c>
      <c r="AO17" s="7">
        <f>100 + SUMIFS(NhatKy_ViPham!J:J, NhatKy_ViPham!E:E, "12_Anh_E", NhatKy_ViPham!F:F, B17, NhatKy_ViPham!C:C, "T24") - SUMIFS(NhatKy_ViPham!K:K, NhatKy_ViPham!E:E, "12_Anh_E", NhatKy_ViPham!F:F, B17, NhatKy_ViPham!C:C, "T24")</f>
        <v>100</v>
      </c>
      <c r="AP17" s="7">
        <f>100 + SUMIFS(NhatKy_ViPham!J:J, NhatKy_ViPham!E:E, "12_Anh_E", NhatKy_ViPham!F:F, B17, NhatKy_ViPham!C:C, "T25") - SUMIFS(NhatKy_ViPham!K:K, NhatKy_ViPham!E:E, "12_Anh_E", NhatKy_ViPham!F:F, B17, NhatKy_ViPham!C:C, "T25")</f>
        <v>100</v>
      </c>
      <c r="AQ17" s="7">
        <f>100 + SUMIFS(NhatKy_ViPham!J:J, NhatKy_ViPham!E:E, "12_Anh_E", NhatKy_ViPham!F:F, B17, NhatKy_ViPham!C:C, "T26") - SUMIFS(NhatKy_ViPham!K:K, NhatKy_ViPham!E:E, "12_Anh_E", NhatKy_ViPham!F:F, B17, NhatKy_ViPham!C:C, "T26")</f>
        <v>100</v>
      </c>
      <c r="AR17" s="7">
        <f>100 + SUMIFS(NhatKy_ViPham!J:J, NhatKy_ViPham!E:E, "12_Anh_E", NhatKy_ViPham!F:F, B17, NhatKy_ViPham!C:C, "T27") - SUMIFS(NhatKy_ViPham!K:K, NhatKy_ViPham!E:E, "12_Anh_E", NhatKy_ViPham!F:F, B17, NhatKy_ViPham!C:C, "T27")</f>
        <v>100</v>
      </c>
      <c r="AS17" s="7">
        <f>100 + SUMIFS(NhatKy_ViPham!J:J, NhatKy_ViPham!E:E, "12_Anh_E", NhatKy_ViPham!F:F, B17, NhatKy_ViPham!C:C, "T28") - SUMIFS(NhatKy_ViPham!K:K, NhatKy_ViPham!E:E, "12_Anh_E", NhatKy_ViPham!F:F, B17, NhatKy_ViPham!C:C, "T28")</f>
        <v>100</v>
      </c>
      <c r="AT17" s="7">
        <f>100 + SUMIFS(NhatKy_ViPham!J:J, NhatKy_ViPham!E:E, "12_Anh_E", NhatKy_ViPham!F:F, B17, NhatKy_ViPham!C:C, "T29") - SUMIFS(NhatKy_ViPham!K:K, NhatKy_ViPham!E:E, "12_Anh_E", NhatKy_ViPham!F:F, B17, NhatKy_ViPham!C:C, "T29")</f>
        <v>100</v>
      </c>
      <c r="AU17" s="7">
        <f>100 + SUMIFS(NhatKy_ViPham!J:J, NhatKy_ViPham!E:E, "12_Anh_E", NhatKy_ViPham!F:F, B17, NhatKy_ViPham!C:C, "T30") - SUMIFS(NhatKy_ViPham!K:K, NhatKy_ViPham!E:E, "12_Anh_E", NhatKy_ViPham!F:F, B17, NhatKy_ViPham!C:C, "T30")</f>
        <v>100</v>
      </c>
      <c r="AV17" s="7">
        <f>100 + SUMIFS(NhatKy_ViPham!J:J, NhatKy_ViPham!E:E, "12_Anh_E", NhatKy_ViPham!F:F, B17, NhatKy_ViPham!C:C, "T31") - SUMIFS(NhatKy_ViPham!K:K, NhatKy_ViPham!E:E, "12_Anh_E", NhatKy_ViPham!F:F, B17, NhatKy_ViPham!C:C, "T31")</f>
        <v>100</v>
      </c>
      <c r="AW17" s="7">
        <f>100 + SUMIFS(NhatKy_ViPham!J:J, NhatKy_ViPham!E:E, "12_Anh_E", NhatKy_ViPham!F:F, B17, NhatKy_ViPham!C:C, "T32") - SUMIFS(NhatKy_ViPham!K:K, NhatKy_ViPham!E:E, "12_Anh_E", NhatKy_ViPham!F:F, B17, NhatKy_ViPham!C:C, "T32")</f>
        <v>100</v>
      </c>
      <c r="AX17" s="7">
        <f>100 + SUMIFS(NhatKy_ViPham!J:J, NhatKy_ViPham!E:E, "12_Anh_E", NhatKy_ViPham!F:F, B17, NhatKy_ViPham!C:C, "T33") - SUMIFS(NhatKy_ViPham!K:K, NhatKy_ViPham!E:E, "12_Anh_E", NhatKy_ViPham!F:F, B17, NhatKy_ViPham!C:C, "T33")</f>
        <v>100</v>
      </c>
      <c r="AY17" s="7">
        <f>100 + SUMIFS(NhatKy_ViPham!J:J, NhatKy_ViPham!E:E, "12_Anh_E", NhatKy_ViPham!F:F, B17, NhatKy_ViPham!C:C, "T34") - SUMIFS(NhatKy_ViPham!K:K, NhatKy_ViPham!E:E, "12_Anh_E", NhatKy_ViPham!F:F, B17, NhatKy_ViPham!C:C, "T34")</f>
        <v>100</v>
      </c>
      <c r="AZ17" s="7">
        <f>100 + SUMIFS(NhatKy_ViPham!J:J, NhatKy_ViPham!E:E, "12_Anh_E", NhatKy_ViPham!F:F, B17, NhatKy_ViPham!C:C, "T35") - SUMIFS(NhatKy_ViPham!K:K, NhatKy_ViPham!E:E, "12_Anh_E", NhatKy_ViPham!F:F, B17, NhatKy_ViPham!C:C, "T35")</f>
        <v>100</v>
      </c>
      <c r="BA17" s="12">
        <f t="shared" si="0"/>
        <v>100</v>
      </c>
      <c r="BB17" s="11" t="s">
        <v>430</v>
      </c>
      <c r="BC17" s="14" t="str">
        <f t="shared" si="1"/>
        <v>Tốt</v>
      </c>
      <c r="BD17" s="10" t="str">
        <f t="shared" si="2"/>
        <v>🟢 BÌNH THƯỜNG</v>
      </c>
    </row>
    <row r="18" spans="1:56" x14ac:dyDescent="0.25">
      <c r="A18" s="5">
        <v>10</v>
      </c>
      <c r="B18" s="15" t="s">
        <v>3081</v>
      </c>
      <c r="C18" s="5" t="s">
        <v>2739</v>
      </c>
      <c r="D18" s="5" t="s">
        <v>435</v>
      </c>
      <c r="E18" s="11" t="s">
        <v>430</v>
      </c>
      <c r="F18" s="6">
        <f>SUMIFS(NhatKy_ViPham!K:K, NhatKy_ViPham!E:E, "12_Anh_E", NhatKy_ViPham!F:F, B18, NhatKy_ViPham!H:H, "L01")</f>
        <v>0</v>
      </c>
      <c r="G18" s="6">
        <f>SUMIFS(NhatKy_ViPham!K:K, NhatKy_ViPham!E:E, "12_Anh_E", NhatKy_ViPham!F:F, B18, NhatKy_ViPham!H:H, "L02")</f>
        <v>0</v>
      </c>
      <c r="H18" s="6">
        <f>SUMIFS(NhatKy_ViPham!K:K, NhatKy_ViPham!E:E, "12_Anh_E", NhatKy_ViPham!F:F, B18, NhatKy_ViPham!H:H, "L03")</f>
        <v>0</v>
      </c>
      <c r="I18" s="6">
        <f>SUMIFS(NhatKy_ViPham!K:K, NhatKy_ViPham!E:E, "12_Anh_E", NhatKy_ViPham!F:F, B18, NhatKy_ViPham!H:H, "L04")</f>
        <v>0</v>
      </c>
      <c r="J18" s="6">
        <f>SUMIFS(NhatKy_ViPham!K:K, NhatKy_ViPham!E:E, "12_Anh_E", NhatKy_ViPham!F:F, B18, NhatKy_ViPham!H:H, "L05")</f>
        <v>0</v>
      </c>
      <c r="K18" s="6">
        <f>SUMIFS(NhatKy_ViPham!K:K, NhatKy_ViPham!E:E, "12_Anh_E", NhatKy_ViPham!F:F, B18, NhatKy_ViPham!H:H, "L06")</f>
        <v>0</v>
      </c>
      <c r="L18" s="6">
        <f>SUMIFS(NhatKy_ViPham!K:K, NhatKy_ViPham!E:E, "12_Anh_E", NhatKy_ViPham!F:F, B18, NhatKy_ViPham!H:H, "L07")</f>
        <v>0</v>
      </c>
      <c r="M18" s="6">
        <f>SUMIFS(NhatKy_ViPham!K:K, NhatKy_ViPham!E:E, "12_Anh_E", NhatKy_ViPham!F:F, B18, NhatKy_ViPham!H:H, "L08")</f>
        <v>0</v>
      </c>
      <c r="N18" s="6">
        <f>SUMIFS(NhatKy_ViPham!K:K, NhatKy_ViPham!E:E, "12_Anh_E", NhatKy_ViPham!F:F, B18, NhatKy_ViPham!H:H, "L09")</f>
        <v>0</v>
      </c>
      <c r="O18" s="6">
        <f>SUMIFS(NhatKy_ViPham!K:K, NhatKy_ViPham!E:E, "12_Anh_E", NhatKy_ViPham!F:F, B18, NhatKy_ViPham!H:H, "L10")</f>
        <v>0</v>
      </c>
      <c r="P18" s="12">
        <f>SUMIFS(NhatKy_ViPham!J:J, NhatKy_ViPham!E:E, "12_Anh_E", NhatKy_ViPham!F:F, B18)</f>
        <v>0</v>
      </c>
      <c r="Q18" s="13">
        <f>SUMIFS(NhatKy_ViPham!K:K, NhatKy_ViPham!E:E, "12_Anh_E", NhatKy_ViPham!F:F, B18)</f>
        <v>0</v>
      </c>
      <c r="R18" s="6">
        <f>100 + SUMIFS(NhatKy_ViPham!J:J, NhatKy_ViPham!E:E, "12_Anh_E", NhatKy_ViPham!F:F, B18, NhatKy_ViPham!C:C, "T1") - SUMIFS(NhatKy_ViPham!K:K, NhatKy_ViPham!E:E, "12_Anh_E", NhatKy_ViPham!F:F, B18, NhatKy_ViPham!C:C, "T1")</f>
        <v>100</v>
      </c>
      <c r="S18" s="6">
        <f>100 + SUMIFS(NhatKy_ViPham!J:J, NhatKy_ViPham!E:E, "12_Anh_E", NhatKy_ViPham!F:F, B18, NhatKy_ViPham!C:C, "T2") - SUMIFS(NhatKy_ViPham!K:K, NhatKy_ViPham!E:E, "12_Anh_E", NhatKy_ViPham!F:F, B18, NhatKy_ViPham!C:C, "T2")</f>
        <v>100</v>
      </c>
      <c r="T18" s="6">
        <f>100 + SUMIFS(NhatKy_ViPham!J:J, NhatKy_ViPham!E:E, "12_Anh_E", NhatKy_ViPham!F:F, B18, NhatKy_ViPham!C:C, "T3") - SUMIFS(NhatKy_ViPham!K:K, NhatKy_ViPham!E:E, "12_Anh_E", NhatKy_ViPham!F:F, B18, NhatKy_ViPham!C:C, "T3")</f>
        <v>100</v>
      </c>
      <c r="U18" s="6">
        <f>100 + SUMIFS(NhatKy_ViPham!J:J, NhatKy_ViPham!E:E, "12_Anh_E", NhatKy_ViPham!F:F, B18, NhatKy_ViPham!C:C, "T4") - SUMIFS(NhatKy_ViPham!K:K, NhatKy_ViPham!E:E, "12_Anh_E", NhatKy_ViPham!F:F, B18, NhatKy_ViPham!C:C, "T4")</f>
        <v>100</v>
      </c>
      <c r="V18" s="6">
        <f>100 + SUMIFS(NhatKy_ViPham!J:J, NhatKy_ViPham!E:E, "12_Anh_E", NhatKy_ViPham!F:F, B18, NhatKy_ViPham!C:C, "T5") - SUMIFS(NhatKy_ViPham!K:K, NhatKy_ViPham!E:E, "12_Anh_E", NhatKy_ViPham!F:F, B18, NhatKy_ViPham!C:C, "T5")</f>
        <v>100</v>
      </c>
      <c r="W18" s="6">
        <f>100 + SUMIFS(NhatKy_ViPham!J:J, NhatKy_ViPham!E:E, "12_Anh_E", NhatKy_ViPham!F:F, B18, NhatKy_ViPham!C:C, "T6") - SUMIFS(NhatKy_ViPham!K:K, NhatKy_ViPham!E:E, "12_Anh_E", NhatKy_ViPham!F:F, B18, NhatKy_ViPham!C:C, "T6")</f>
        <v>100</v>
      </c>
      <c r="X18" s="6">
        <f>100 + SUMIFS(NhatKy_ViPham!J:J, NhatKy_ViPham!E:E, "12_Anh_E", NhatKy_ViPham!F:F, B18, NhatKy_ViPham!C:C, "T7") - SUMIFS(NhatKy_ViPham!K:K, NhatKy_ViPham!E:E, "12_Anh_E", NhatKy_ViPham!F:F, B18, NhatKy_ViPham!C:C, "T7")</f>
        <v>100</v>
      </c>
      <c r="Y18" s="6">
        <f>100 + SUMIFS(NhatKy_ViPham!J:J, NhatKy_ViPham!E:E, "12_Anh_E", NhatKy_ViPham!F:F, B18, NhatKy_ViPham!C:C, "T8") - SUMIFS(NhatKy_ViPham!K:K, NhatKy_ViPham!E:E, "12_Anh_E", NhatKy_ViPham!F:F, B18, NhatKy_ViPham!C:C, "T8")</f>
        <v>100</v>
      </c>
      <c r="Z18" s="6">
        <f>100 + SUMIFS(NhatKy_ViPham!J:J, NhatKy_ViPham!E:E, "12_Anh_E", NhatKy_ViPham!F:F, B18, NhatKy_ViPham!C:C, "T9") - SUMIFS(NhatKy_ViPham!K:K, NhatKy_ViPham!E:E, "12_Anh_E", NhatKy_ViPham!F:F, B18, NhatKy_ViPham!C:C, "T9")</f>
        <v>100</v>
      </c>
      <c r="AA18" s="6">
        <f>100 + SUMIFS(NhatKy_ViPham!J:J, NhatKy_ViPham!E:E, "12_Anh_E", NhatKy_ViPham!F:F, B18, NhatKy_ViPham!C:C, "T10") - SUMIFS(NhatKy_ViPham!K:K, NhatKy_ViPham!E:E, "12_Anh_E", NhatKy_ViPham!F:F, B18, NhatKy_ViPham!C:C, "T10")</f>
        <v>100</v>
      </c>
      <c r="AB18" s="6">
        <f>100 + SUMIFS(NhatKy_ViPham!J:J, NhatKy_ViPham!E:E, "12_Anh_E", NhatKy_ViPham!F:F, B18, NhatKy_ViPham!C:C, "T11") - SUMIFS(NhatKy_ViPham!K:K, NhatKy_ViPham!E:E, "12_Anh_E", NhatKy_ViPham!F:F, B18, NhatKy_ViPham!C:C, "T11")</f>
        <v>100</v>
      </c>
      <c r="AC18" s="6">
        <f>100 + SUMIFS(NhatKy_ViPham!J:J, NhatKy_ViPham!E:E, "12_Anh_E", NhatKy_ViPham!F:F, B18, NhatKy_ViPham!C:C, "T12") - SUMIFS(NhatKy_ViPham!K:K, NhatKy_ViPham!E:E, "12_Anh_E", NhatKy_ViPham!F:F, B18, NhatKy_ViPham!C:C, "T12")</f>
        <v>100</v>
      </c>
      <c r="AD18" s="6">
        <f>100 + SUMIFS(NhatKy_ViPham!J:J, NhatKy_ViPham!E:E, "12_Anh_E", NhatKy_ViPham!F:F, B18, NhatKy_ViPham!C:C, "T13") - SUMIFS(NhatKy_ViPham!K:K, NhatKy_ViPham!E:E, "12_Anh_E", NhatKy_ViPham!F:F, B18, NhatKy_ViPham!C:C, "T13")</f>
        <v>100</v>
      </c>
      <c r="AE18" s="6">
        <f>100 + SUMIFS(NhatKy_ViPham!J:J, NhatKy_ViPham!E:E, "12_Anh_E", NhatKy_ViPham!F:F, B18, NhatKy_ViPham!C:C, "T14") - SUMIFS(NhatKy_ViPham!K:K, NhatKy_ViPham!E:E, "12_Anh_E", NhatKy_ViPham!F:F, B18, NhatKy_ViPham!C:C, "T14")</f>
        <v>100</v>
      </c>
      <c r="AF18" s="6">
        <f>100 + SUMIFS(NhatKy_ViPham!J:J, NhatKy_ViPham!E:E, "12_Anh_E", NhatKy_ViPham!F:F, B18, NhatKy_ViPham!C:C, "T15") - SUMIFS(NhatKy_ViPham!K:K, NhatKy_ViPham!E:E, "12_Anh_E", NhatKy_ViPham!F:F, B18, NhatKy_ViPham!C:C, "T15")</f>
        <v>100</v>
      </c>
      <c r="AG18" s="6">
        <f>100 + SUMIFS(NhatKy_ViPham!J:J, NhatKy_ViPham!E:E, "12_Anh_E", NhatKy_ViPham!F:F, B18, NhatKy_ViPham!C:C, "T16") - SUMIFS(NhatKy_ViPham!K:K, NhatKy_ViPham!E:E, "12_Anh_E", NhatKy_ViPham!F:F, B18, NhatKy_ViPham!C:C, "T16")</f>
        <v>100</v>
      </c>
      <c r="AH18" s="6">
        <f>100 + SUMIFS(NhatKy_ViPham!J:J, NhatKy_ViPham!E:E, "12_Anh_E", NhatKy_ViPham!F:F, B18, NhatKy_ViPham!C:C, "T17") - SUMIFS(NhatKy_ViPham!K:K, NhatKy_ViPham!E:E, "12_Anh_E", NhatKy_ViPham!F:F, B18, NhatKy_ViPham!C:C, "T17")</f>
        <v>100</v>
      </c>
      <c r="AI18" s="6">
        <f>100 + SUMIFS(NhatKy_ViPham!J:J, NhatKy_ViPham!E:E, "12_Anh_E", NhatKy_ViPham!F:F, B18, NhatKy_ViPham!C:C, "T18") - SUMIFS(NhatKy_ViPham!K:K, NhatKy_ViPham!E:E, "12_Anh_E", NhatKy_ViPham!F:F, B18, NhatKy_ViPham!C:C, "T18")</f>
        <v>100</v>
      </c>
      <c r="AJ18" s="6">
        <f>100 + SUMIFS(NhatKy_ViPham!J:J, NhatKy_ViPham!E:E, "12_Anh_E", NhatKy_ViPham!F:F, B18, NhatKy_ViPham!C:C, "T19") - SUMIFS(NhatKy_ViPham!K:K, NhatKy_ViPham!E:E, "12_Anh_E", NhatKy_ViPham!F:F, B18, NhatKy_ViPham!C:C, "T19")</f>
        <v>100</v>
      </c>
      <c r="AK18" s="6">
        <f>100 + SUMIFS(NhatKy_ViPham!J:J, NhatKy_ViPham!E:E, "12_Anh_E", NhatKy_ViPham!F:F, B18, NhatKy_ViPham!C:C, "T20") - SUMIFS(NhatKy_ViPham!K:K, NhatKy_ViPham!E:E, "12_Anh_E", NhatKy_ViPham!F:F, B18, NhatKy_ViPham!C:C, "T20")</f>
        <v>100</v>
      </c>
      <c r="AL18" s="6">
        <f>100 + SUMIFS(NhatKy_ViPham!J:J, NhatKy_ViPham!E:E, "12_Anh_E", NhatKy_ViPham!F:F, B18, NhatKy_ViPham!C:C, "T21") - SUMIFS(NhatKy_ViPham!K:K, NhatKy_ViPham!E:E, "12_Anh_E", NhatKy_ViPham!F:F, B18, NhatKy_ViPham!C:C, "T21")</f>
        <v>100</v>
      </c>
      <c r="AM18" s="6">
        <f>100 + SUMIFS(NhatKy_ViPham!J:J, NhatKy_ViPham!E:E, "12_Anh_E", NhatKy_ViPham!F:F, B18, NhatKy_ViPham!C:C, "T22") - SUMIFS(NhatKy_ViPham!K:K, NhatKy_ViPham!E:E, "12_Anh_E", NhatKy_ViPham!F:F, B18, NhatKy_ViPham!C:C, "T22")</f>
        <v>100</v>
      </c>
      <c r="AN18" s="6">
        <f>100 + SUMIFS(NhatKy_ViPham!J:J, NhatKy_ViPham!E:E, "12_Anh_E", NhatKy_ViPham!F:F, B18, NhatKy_ViPham!C:C, "T23") - SUMIFS(NhatKy_ViPham!K:K, NhatKy_ViPham!E:E, "12_Anh_E", NhatKy_ViPham!F:F, B18, NhatKy_ViPham!C:C, "T23")</f>
        <v>100</v>
      </c>
      <c r="AO18" s="6">
        <f>100 + SUMIFS(NhatKy_ViPham!J:J, NhatKy_ViPham!E:E, "12_Anh_E", NhatKy_ViPham!F:F, B18, NhatKy_ViPham!C:C, "T24") - SUMIFS(NhatKy_ViPham!K:K, NhatKy_ViPham!E:E, "12_Anh_E", NhatKy_ViPham!F:F, B18, NhatKy_ViPham!C:C, "T24")</f>
        <v>100</v>
      </c>
      <c r="AP18" s="6">
        <f>100 + SUMIFS(NhatKy_ViPham!J:J, NhatKy_ViPham!E:E, "12_Anh_E", NhatKy_ViPham!F:F, B18, NhatKy_ViPham!C:C, "T25") - SUMIFS(NhatKy_ViPham!K:K, NhatKy_ViPham!E:E, "12_Anh_E", NhatKy_ViPham!F:F, B18, NhatKy_ViPham!C:C, "T25")</f>
        <v>100</v>
      </c>
      <c r="AQ18" s="6">
        <f>100 + SUMIFS(NhatKy_ViPham!J:J, NhatKy_ViPham!E:E, "12_Anh_E", NhatKy_ViPham!F:F, B18, NhatKy_ViPham!C:C, "T26") - SUMIFS(NhatKy_ViPham!K:K, NhatKy_ViPham!E:E, "12_Anh_E", NhatKy_ViPham!F:F, B18, NhatKy_ViPham!C:C, "T26")</f>
        <v>100</v>
      </c>
      <c r="AR18" s="6">
        <f>100 + SUMIFS(NhatKy_ViPham!J:J, NhatKy_ViPham!E:E, "12_Anh_E", NhatKy_ViPham!F:F, B18, NhatKy_ViPham!C:C, "T27") - SUMIFS(NhatKy_ViPham!K:K, NhatKy_ViPham!E:E, "12_Anh_E", NhatKy_ViPham!F:F, B18, NhatKy_ViPham!C:C, "T27")</f>
        <v>100</v>
      </c>
      <c r="AS18" s="6">
        <f>100 + SUMIFS(NhatKy_ViPham!J:J, NhatKy_ViPham!E:E, "12_Anh_E", NhatKy_ViPham!F:F, B18, NhatKy_ViPham!C:C, "T28") - SUMIFS(NhatKy_ViPham!K:K, NhatKy_ViPham!E:E, "12_Anh_E", NhatKy_ViPham!F:F, B18, NhatKy_ViPham!C:C, "T28")</f>
        <v>100</v>
      </c>
      <c r="AT18" s="6">
        <f>100 + SUMIFS(NhatKy_ViPham!J:J, NhatKy_ViPham!E:E, "12_Anh_E", NhatKy_ViPham!F:F, B18, NhatKy_ViPham!C:C, "T29") - SUMIFS(NhatKy_ViPham!K:K, NhatKy_ViPham!E:E, "12_Anh_E", NhatKy_ViPham!F:F, B18, NhatKy_ViPham!C:C, "T29")</f>
        <v>100</v>
      </c>
      <c r="AU18" s="6">
        <f>100 + SUMIFS(NhatKy_ViPham!J:J, NhatKy_ViPham!E:E, "12_Anh_E", NhatKy_ViPham!F:F, B18, NhatKy_ViPham!C:C, "T30") - SUMIFS(NhatKy_ViPham!K:K, NhatKy_ViPham!E:E, "12_Anh_E", NhatKy_ViPham!F:F, B18, NhatKy_ViPham!C:C, "T30")</f>
        <v>100</v>
      </c>
      <c r="AV18" s="6">
        <f>100 + SUMIFS(NhatKy_ViPham!J:J, NhatKy_ViPham!E:E, "12_Anh_E", NhatKy_ViPham!F:F, B18, NhatKy_ViPham!C:C, "T31") - SUMIFS(NhatKy_ViPham!K:K, NhatKy_ViPham!E:E, "12_Anh_E", NhatKy_ViPham!F:F, B18, NhatKy_ViPham!C:C, "T31")</f>
        <v>100</v>
      </c>
      <c r="AW18" s="6">
        <f>100 + SUMIFS(NhatKy_ViPham!J:J, NhatKy_ViPham!E:E, "12_Anh_E", NhatKy_ViPham!F:F, B18, NhatKy_ViPham!C:C, "T32") - SUMIFS(NhatKy_ViPham!K:K, NhatKy_ViPham!E:E, "12_Anh_E", NhatKy_ViPham!F:F, B18, NhatKy_ViPham!C:C, "T32")</f>
        <v>100</v>
      </c>
      <c r="AX18" s="6">
        <f>100 + SUMIFS(NhatKy_ViPham!J:J, NhatKy_ViPham!E:E, "12_Anh_E", NhatKy_ViPham!F:F, B18, NhatKy_ViPham!C:C, "T33") - SUMIFS(NhatKy_ViPham!K:K, NhatKy_ViPham!E:E, "12_Anh_E", NhatKy_ViPham!F:F, B18, NhatKy_ViPham!C:C, "T33")</f>
        <v>100</v>
      </c>
      <c r="AY18" s="6">
        <f>100 + SUMIFS(NhatKy_ViPham!J:J, NhatKy_ViPham!E:E, "12_Anh_E", NhatKy_ViPham!F:F, B18, NhatKy_ViPham!C:C, "T34") - SUMIFS(NhatKy_ViPham!K:K, NhatKy_ViPham!E:E, "12_Anh_E", NhatKy_ViPham!F:F, B18, NhatKy_ViPham!C:C, "T34")</f>
        <v>100</v>
      </c>
      <c r="AZ18" s="6">
        <f>100 + SUMIFS(NhatKy_ViPham!J:J, NhatKy_ViPham!E:E, "12_Anh_E", NhatKy_ViPham!F:F, B18, NhatKy_ViPham!C:C, "T35") - SUMIFS(NhatKy_ViPham!K:K, NhatKy_ViPham!E:E, "12_Anh_E", NhatKy_ViPham!F:F, B18, NhatKy_ViPham!C:C, "T35")</f>
        <v>100</v>
      </c>
      <c r="BA18" s="12">
        <f t="shared" si="0"/>
        <v>100</v>
      </c>
      <c r="BB18" s="11" t="s">
        <v>430</v>
      </c>
      <c r="BC18" s="16" t="str">
        <f t="shared" si="1"/>
        <v>Tốt</v>
      </c>
      <c r="BD18" s="15" t="str">
        <f t="shared" si="2"/>
        <v>🟢 BÌNH THƯỜNG</v>
      </c>
    </row>
    <row r="19" spans="1:56" x14ac:dyDescent="0.25">
      <c r="A19" s="4">
        <v>11</v>
      </c>
      <c r="B19" s="10" t="s">
        <v>1999</v>
      </c>
      <c r="C19" s="4" t="s">
        <v>3082</v>
      </c>
      <c r="D19" s="4" t="s">
        <v>429</v>
      </c>
      <c r="E19" s="11" t="s">
        <v>430</v>
      </c>
      <c r="F19" s="7">
        <f>SUMIFS(NhatKy_ViPham!K:K, NhatKy_ViPham!E:E, "12_Anh_E", NhatKy_ViPham!F:F, B19, NhatKy_ViPham!H:H, "L01")</f>
        <v>0</v>
      </c>
      <c r="G19" s="7">
        <f>SUMIFS(NhatKy_ViPham!K:K, NhatKy_ViPham!E:E, "12_Anh_E", NhatKy_ViPham!F:F, B19, NhatKy_ViPham!H:H, "L02")</f>
        <v>0</v>
      </c>
      <c r="H19" s="7">
        <f>SUMIFS(NhatKy_ViPham!K:K, NhatKy_ViPham!E:E, "12_Anh_E", NhatKy_ViPham!F:F, B19, NhatKy_ViPham!H:H, "L03")</f>
        <v>0</v>
      </c>
      <c r="I19" s="7">
        <f>SUMIFS(NhatKy_ViPham!K:K, NhatKy_ViPham!E:E, "12_Anh_E", NhatKy_ViPham!F:F, B19, NhatKy_ViPham!H:H, "L04")</f>
        <v>0</v>
      </c>
      <c r="J19" s="7">
        <f>SUMIFS(NhatKy_ViPham!K:K, NhatKy_ViPham!E:E, "12_Anh_E", NhatKy_ViPham!F:F, B19, NhatKy_ViPham!H:H, "L05")</f>
        <v>0</v>
      </c>
      <c r="K19" s="7">
        <f>SUMIFS(NhatKy_ViPham!K:K, NhatKy_ViPham!E:E, "12_Anh_E", NhatKy_ViPham!F:F, B19, NhatKy_ViPham!H:H, "L06")</f>
        <v>0</v>
      </c>
      <c r="L19" s="7">
        <f>SUMIFS(NhatKy_ViPham!K:K, NhatKy_ViPham!E:E, "12_Anh_E", NhatKy_ViPham!F:F, B19, NhatKy_ViPham!H:H, "L07")</f>
        <v>0</v>
      </c>
      <c r="M19" s="7">
        <f>SUMIFS(NhatKy_ViPham!K:K, NhatKy_ViPham!E:E, "12_Anh_E", NhatKy_ViPham!F:F, B19, NhatKy_ViPham!H:H, "L08")</f>
        <v>0</v>
      </c>
      <c r="N19" s="7">
        <f>SUMIFS(NhatKy_ViPham!K:K, NhatKy_ViPham!E:E, "12_Anh_E", NhatKy_ViPham!F:F, B19, NhatKy_ViPham!H:H, "L09")</f>
        <v>0</v>
      </c>
      <c r="O19" s="7">
        <f>SUMIFS(NhatKy_ViPham!K:K, NhatKy_ViPham!E:E, "12_Anh_E", NhatKy_ViPham!F:F, B19, NhatKy_ViPham!H:H, "L10")</f>
        <v>0</v>
      </c>
      <c r="P19" s="12">
        <f>SUMIFS(NhatKy_ViPham!J:J, NhatKy_ViPham!E:E, "12_Anh_E", NhatKy_ViPham!F:F, B19)</f>
        <v>0</v>
      </c>
      <c r="Q19" s="13">
        <f>SUMIFS(NhatKy_ViPham!K:K, NhatKy_ViPham!E:E, "12_Anh_E", NhatKy_ViPham!F:F, B19)</f>
        <v>0</v>
      </c>
      <c r="R19" s="7">
        <f>100 + SUMIFS(NhatKy_ViPham!J:J, NhatKy_ViPham!E:E, "12_Anh_E", NhatKy_ViPham!F:F, B19, NhatKy_ViPham!C:C, "T1") - SUMIFS(NhatKy_ViPham!K:K, NhatKy_ViPham!E:E, "12_Anh_E", NhatKy_ViPham!F:F, B19, NhatKy_ViPham!C:C, "T1")</f>
        <v>100</v>
      </c>
      <c r="S19" s="7">
        <f>100 + SUMIFS(NhatKy_ViPham!J:J, NhatKy_ViPham!E:E, "12_Anh_E", NhatKy_ViPham!F:F, B19, NhatKy_ViPham!C:C, "T2") - SUMIFS(NhatKy_ViPham!K:K, NhatKy_ViPham!E:E, "12_Anh_E", NhatKy_ViPham!F:F, B19, NhatKy_ViPham!C:C, "T2")</f>
        <v>100</v>
      </c>
      <c r="T19" s="7">
        <f>100 + SUMIFS(NhatKy_ViPham!J:J, NhatKy_ViPham!E:E, "12_Anh_E", NhatKy_ViPham!F:F, B19, NhatKy_ViPham!C:C, "T3") - SUMIFS(NhatKy_ViPham!K:K, NhatKy_ViPham!E:E, "12_Anh_E", NhatKy_ViPham!F:F, B19, NhatKy_ViPham!C:C, "T3")</f>
        <v>100</v>
      </c>
      <c r="U19" s="7">
        <f>100 + SUMIFS(NhatKy_ViPham!J:J, NhatKy_ViPham!E:E, "12_Anh_E", NhatKy_ViPham!F:F, B19, NhatKy_ViPham!C:C, "T4") - SUMIFS(NhatKy_ViPham!K:K, NhatKy_ViPham!E:E, "12_Anh_E", NhatKy_ViPham!F:F, B19, NhatKy_ViPham!C:C, "T4")</f>
        <v>100</v>
      </c>
      <c r="V19" s="7">
        <f>100 + SUMIFS(NhatKy_ViPham!J:J, NhatKy_ViPham!E:E, "12_Anh_E", NhatKy_ViPham!F:F, B19, NhatKy_ViPham!C:C, "T5") - SUMIFS(NhatKy_ViPham!K:K, NhatKy_ViPham!E:E, "12_Anh_E", NhatKy_ViPham!F:F, B19, NhatKy_ViPham!C:C, "T5")</f>
        <v>100</v>
      </c>
      <c r="W19" s="7">
        <f>100 + SUMIFS(NhatKy_ViPham!J:J, NhatKy_ViPham!E:E, "12_Anh_E", NhatKy_ViPham!F:F, B19, NhatKy_ViPham!C:C, "T6") - SUMIFS(NhatKy_ViPham!K:K, NhatKy_ViPham!E:E, "12_Anh_E", NhatKy_ViPham!F:F, B19, NhatKy_ViPham!C:C, "T6")</f>
        <v>100</v>
      </c>
      <c r="X19" s="7">
        <f>100 + SUMIFS(NhatKy_ViPham!J:J, NhatKy_ViPham!E:E, "12_Anh_E", NhatKy_ViPham!F:F, B19, NhatKy_ViPham!C:C, "T7") - SUMIFS(NhatKy_ViPham!K:K, NhatKy_ViPham!E:E, "12_Anh_E", NhatKy_ViPham!F:F, B19, NhatKy_ViPham!C:C, "T7")</f>
        <v>100</v>
      </c>
      <c r="Y19" s="7">
        <f>100 + SUMIFS(NhatKy_ViPham!J:J, NhatKy_ViPham!E:E, "12_Anh_E", NhatKy_ViPham!F:F, B19, NhatKy_ViPham!C:C, "T8") - SUMIFS(NhatKy_ViPham!K:K, NhatKy_ViPham!E:E, "12_Anh_E", NhatKy_ViPham!F:F, B19, NhatKy_ViPham!C:C, "T8")</f>
        <v>100</v>
      </c>
      <c r="Z19" s="7">
        <f>100 + SUMIFS(NhatKy_ViPham!J:J, NhatKy_ViPham!E:E, "12_Anh_E", NhatKy_ViPham!F:F, B19, NhatKy_ViPham!C:C, "T9") - SUMIFS(NhatKy_ViPham!K:K, NhatKy_ViPham!E:E, "12_Anh_E", NhatKy_ViPham!F:F, B19, NhatKy_ViPham!C:C, "T9")</f>
        <v>100</v>
      </c>
      <c r="AA19" s="7">
        <f>100 + SUMIFS(NhatKy_ViPham!J:J, NhatKy_ViPham!E:E, "12_Anh_E", NhatKy_ViPham!F:F, B19, NhatKy_ViPham!C:C, "T10") - SUMIFS(NhatKy_ViPham!K:K, NhatKy_ViPham!E:E, "12_Anh_E", NhatKy_ViPham!F:F, B19, NhatKy_ViPham!C:C, "T10")</f>
        <v>100</v>
      </c>
      <c r="AB19" s="7">
        <f>100 + SUMIFS(NhatKy_ViPham!J:J, NhatKy_ViPham!E:E, "12_Anh_E", NhatKy_ViPham!F:F, B19, NhatKy_ViPham!C:C, "T11") - SUMIFS(NhatKy_ViPham!K:K, NhatKy_ViPham!E:E, "12_Anh_E", NhatKy_ViPham!F:F, B19, NhatKy_ViPham!C:C, "T11")</f>
        <v>100</v>
      </c>
      <c r="AC19" s="7">
        <f>100 + SUMIFS(NhatKy_ViPham!J:J, NhatKy_ViPham!E:E, "12_Anh_E", NhatKy_ViPham!F:F, B19, NhatKy_ViPham!C:C, "T12") - SUMIFS(NhatKy_ViPham!K:K, NhatKy_ViPham!E:E, "12_Anh_E", NhatKy_ViPham!F:F, B19, NhatKy_ViPham!C:C, "T12")</f>
        <v>100</v>
      </c>
      <c r="AD19" s="7">
        <f>100 + SUMIFS(NhatKy_ViPham!J:J, NhatKy_ViPham!E:E, "12_Anh_E", NhatKy_ViPham!F:F, B19, NhatKy_ViPham!C:C, "T13") - SUMIFS(NhatKy_ViPham!K:K, NhatKy_ViPham!E:E, "12_Anh_E", NhatKy_ViPham!F:F, B19, NhatKy_ViPham!C:C, "T13")</f>
        <v>100</v>
      </c>
      <c r="AE19" s="7">
        <f>100 + SUMIFS(NhatKy_ViPham!J:J, NhatKy_ViPham!E:E, "12_Anh_E", NhatKy_ViPham!F:F, B19, NhatKy_ViPham!C:C, "T14") - SUMIFS(NhatKy_ViPham!K:K, NhatKy_ViPham!E:E, "12_Anh_E", NhatKy_ViPham!F:F, B19, NhatKy_ViPham!C:C, "T14")</f>
        <v>100</v>
      </c>
      <c r="AF19" s="7">
        <f>100 + SUMIFS(NhatKy_ViPham!J:J, NhatKy_ViPham!E:E, "12_Anh_E", NhatKy_ViPham!F:F, B19, NhatKy_ViPham!C:C, "T15") - SUMIFS(NhatKy_ViPham!K:K, NhatKy_ViPham!E:E, "12_Anh_E", NhatKy_ViPham!F:F, B19, NhatKy_ViPham!C:C, "T15")</f>
        <v>100</v>
      </c>
      <c r="AG19" s="7">
        <f>100 + SUMIFS(NhatKy_ViPham!J:J, NhatKy_ViPham!E:E, "12_Anh_E", NhatKy_ViPham!F:F, B19, NhatKy_ViPham!C:C, "T16") - SUMIFS(NhatKy_ViPham!K:K, NhatKy_ViPham!E:E, "12_Anh_E", NhatKy_ViPham!F:F, B19, NhatKy_ViPham!C:C, "T16")</f>
        <v>100</v>
      </c>
      <c r="AH19" s="7">
        <f>100 + SUMIFS(NhatKy_ViPham!J:J, NhatKy_ViPham!E:E, "12_Anh_E", NhatKy_ViPham!F:F, B19, NhatKy_ViPham!C:C, "T17") - SUMIFS(NhatKy_ViPham!K:K, NhatKy_ViPham!E:E, "12_Anh_E", NhatKy_ViPham!F:F, B19, NhatKy_ViPham!C:C, "T17")</f>
        <v>100</v>
      </c>
      <c r="AI19" s="7">
        <f>100 + SUMIFS(NhatKy_ViPham!J:J, NhatKy_ViPham!E:E, "12_Anh_E", NhatKy_ViPham!F:F, B19, NhatKy_ViPham!C:C, "T18") - SUMIFS(NhatKy_ViPham!K:K, NhatKy_ViPham!E:E, "12_Anh_E", NhatKy_ViPham!F:F, B19, NhatKy_ViPham!C:C, "T18")</f>
        <v>100</v>
      </c>
      <c r="AJ19" s="7">
        <f>100 + SUMIFS(NhatKy_ViPham!J:J, NhatKy_ViPham!E:E, "12_Anh_E", NhatKy_ViPham!F:F, B19, NhatKy_ViPham!C:C, "T19") - SUMIFS(NhatKy_ViPham!K:K, NhatKy_ViPham!E:E, "12_Anh_E", NhatKy_ViPham!F:F, B19, NhatKy_ViPham!C:C, "T19")</f>
        <v>100</v>
      </c>
      <c r="AK19" s="7">
        <f>100 + SUMIFS(NhatKy_ViPham!J:J, NhatKy_ViPham!E:E, "12_Anh_E", NhatKy_ViPham!F:F, B19, NhatKy_ViPham!C:C, "T20") - SUMIFS(NhatKy_ViPham!K:K, NhatKy_ViPham!E:E, "12_Anh_E", NhatKy_ViPham!F:F, B19, NhatKy_ViPham!C:C, "T20")</f>
        <v>100</v>
      </c>
      <c r="AL19" s="7">
        <f>100 + SUMIFS(NhatKy_ViPham!J:J, NhatKy_ViPham!E:E, "12_Anh_E", NhatKy_ViPham!F:F, B19, NhatKy_ViPham!C:C, "T21") - SUMIFS(NhatKy_ViPham!K:K, NhatKy_ViPham!E:E, "12_Anh_E", NhatKy_ViPham!F:F, B19, NhatKy_ViPham!C:C, "T21")</f>
        <v>100</v>
      </c>
      <c r="AM19" s="7">
        <f>100 + SUMIFS(NhatKy_ViPham!J:J, NhatKy_ViPham!E:E, "12_Anh_E", NhatKy_ViPham!F:F, B19, NhatKy_ViPham!C:C, "T22") - SUMIFS(NhatKy_ViPham!K:K, NhatKy_ViPham!E:E, "12_Anh_E", NhatKy_ViPham!F:F, B19, NhatKy_ViPham!C:C, "T22")</f>
        <v>100</v>
      </c>
      <c r="AN19" s="7">
        <f>100 + SUMIFS(NhatKy_ViPham!J:J, NhatKy_ViPham!E:E, "12_Anh_E", NhatKy_ViPham!F:F, B19, NhatKy_ViPham!C:C, "T23") - SUMIFS(NhatKy_ViPham!K:K, NhatKy_ViPham!E:E, "12_Anh_E", NhatKy_ViPham!F:F, B19, NhatKy_ViPham!C:C, "T23")</f>
        <v>100</v>
      </c>
      <c r="AO19" s="7">
        <f>100 + SUMIFS(NhatKy_ViPham!J:J, NhatKy_ViPham!E:E, "12_Anh_E", NhatKy_ViPham!F:F, B19, NhatKy_ViPham!C:C, "T24") - SUMIFS(NhatKy_ViPham!K:K, NhatKy_ViPham!E:E, "12_Anh_E", NhatKy_ViPham!F:F, B19, NhatKy_ViPham!C:C, "T24")</f>
        <v>100</v>
      </c>
      <c r="AP19" s="7">
        <f>100 + SUMIFS(NhatKy_ViPham!J:J, NhatKy_ViPham!E:E, "12_Anh_E", NhatKy_ViPham!F:F, B19, NhatKy_ViPham!C:C, "T25") - SUMIFS(NhatKy_ViPham!K:K, NhatKy_ViPham!E:E, "12_Anh_E", NhatKy_ViPham!F:F, B19, NhatKy_ViPham!C:C, "T25")</f>
        <v>100</v>
      </c>
      <c r="AQ19" s="7">
        <f>100 + SUMIFS(NhatKy_ViPham!J:J, NhatKy_ViPham!E:E, "12_Anh_E", NhatKy_ViPham!F:F, B19, NhatKy_ViPham!C:C, "T26") - SUMIFS(NhatKy_ViPham!K:K, NhatKy_ViPham!E:E, "12_Anh_E", NhatKy_ViPham!F:F, B19, NhatKy_ViPham!C:C, "T26")</f>
        <v>100</v>
      </c>
      <c r="AR19" s="7">
        <f>100 + SUMIFS(NhatKy_ViPham!J:J, NhatKy_ViPham!E:E, "12_Anh_E", NhatKy_ViPham!F:F, B19, NhatKy_ViPham!C:C, "T27") - SUMIFS(NhatKy_ViPham!K:K, NhatKy_ViPham!E:E, "12_Anh_E", NhatKy_ViPham!F:F, B19, NhatKy_ViPham!C:C, "T27")</f>
        <v>100</v>
      </c>
      <c r="AS19" s="7">
        <f>100 + SUMIFS(NhatKy_ViPham!J:J, NhatKy_ViPham!E:E, "12_Anh_E", NhatKy_ViPham!F:F, B19, NhatKy_ViPham!C:C, "T28") - SUMIFS(NhatKy_ViPham!K:K, NhatKy_ViPham!E:E, "12_Anh_E", NhatKy_ViPham!F:F, B19, NhatKy_ViPham!C:C, "T28")</f>
        <v>100</v>
      </c>
      <c r="AT19" s="7">
        <f>100 + SUMIFS(NhatKy_ViPham!J:J, NhatKy_ViPham!E:E, "12_Anh_E", NhatKy_ViPham!F:F, B19, NhatKy_ViPham!C:C, "T29") - SUMIFS(NhatKy_ViPham!K:K, NhatKy_ViPham!E:E, "12_Anh_E", NhatKy_ViPham!F:F, B19, NhatKy_ViPham!C:C, "T29")</f>
        <v>100</v>
      </c>
      <c r="AU19" s="7">
        <f>100 + SUMIFS(NhatKy_ViPham!J:J, NhatKy_ViPham!E:E, "12_Anh_E", NhatKy_ViPham!F:F, B19, NhatKy_ViPham!C:C, "T30") - SUMIFS(NhatKy_ViPham!K:K, NhatKy_ViPham!E:E, "12_Anh_E", NhatKy_ViPham!F:F, B19, NhatKy_ViPham!C:C, "T30")</f>
        <v>100</v>
      </c>
      <c r="AV19" s="7">
        <f>100 + SUMIFS(NhatKy_ViPham!J:J, NhatKy_ViPham!E:E, "12_Anh_E", NhatKy_ViPham!F:F, B19, NhatKy_ViPham!C:C, "T31") - SUMIFS(NhatKy_ViPham!K:K, NhatKy_ViPham!E:E, "12_Anh_E", NhatKy_ViPham!F:F, B19, NhatKy_ViPham!C:C, "T31")</f>
        <v>100</v>
      </c>
      <c r="AW19" s="7">
        <f>100 + SUMIFS(NhatKy_ViPham!J:J, NhatKy_ViPham!E:E, "12_Anh_E", NhatKy_ViPham!F:F, B19, NhatKy_ViPham!C:C, "T32") - SUMIFS(NhatKy_ViPham!K:K, NhatKy_ViPham!E:E, "12_Anh_E", NhatKy_ViPham!F:F, B19, NhatKy_ViPham!C:C, "T32")</f>
        <v>100</v>
      </c>
      <c r="AX19" s="7">
        <f>100 + SUMIFS(NhatKy_ViPham!J:J, NhatKy_ViPham!E:E, "12_Anh_E", NhatKy_ViPham!F:F, B19, NhatKy_ViPham!C:C, "T33") - SUMIFS(NhatKy_ViPham!K:K, NhatKy_ViPham!E:E, "12_Anh_E", NhatKy_ViPham!F:F, B19, NhatKy_ViPham!C:C, "T33")</f>
        <v>100</v>
      </c>
      <c r="AY19" s="7">
        <f>100 + SUMIFS(NhatKy_ViPham!J:J, NhatKy_ViPham!E:E, "12_Anh_E", NhatKy_ViPham!F:F, B19, NhatKy_ViPham!C:C, "T34") - SUMIFS(NhatKy_ViPham!K:K, NhatKy_ViPham!E:E, "12_Anh_E", NhatKy_ViPham!F:F, B19, NhatKy_ViPham!C:C, "T34")</f>
        <v>100</v>
      </c>
      <c r="AZ19" s="7">
        <f>100 + SUMIFS(NhatKy_ViPham!J:J, NhatKy_ViPham!E:E, "12_Anh_E", NhatKy_ViPham!F:F, B19, NhatKy_ViPham!C:C, "T35") - SUMIFS(NhatKy_ViPham!K:K, NhatKy_ViPham!E:E, "12_Anh_E", NhatKy_ViPham!F:F, B19, NhatKy_ViPham!C:C, "T35")</f>
        <v>100</v>
      </c>
      <c r="BA19" s="12">
        <f t="shared" si="0"/>
        <v>100</v>
      </c>
      <c r="BB19" s="11" t="s">
        <v>430</v>
      </c>
      <c r="BC19" s="14" t="str">
        <f t="shared" si="1"/>
        <v>Tốt</v>
      </c>
      <c r="BD19" s="10" t="str">
        <f t="shared" si="2"/>
        <v>🟢 BÌNH THƯỜNG</v>
      </c>
    </row>
    <row r="20" spans="1:56" x14ac:dyDescent="0.25">
      <c r="A20" s="5">
        <v>12</v>
      </c>
      <c r="B20" s="15" t="s">
        <v>3083</v>
      </c>
      <c r="C20" s="5" t="s">
        <v>2339</v>
      </c>
      <c r="D20" s="5" t="s">
        <v>429</v>
      </c>
      <c r="E20" s="11" t="s">
        <v>430</v>
      </c>
      <c r="F20" s="6">
        <f>SUMIFS(NhatKy_ViPham!K:K, NhatKy_ViPham!E:E, "12_Anh_E", NhatKy_ViPham!F:F, B20, NhatKy_ViPham!H:H, "L01")</f>
        <v>0</v>
      </c>
      <c r="G20" s="6">
        <f>SUMIFS(NhatKy_ViPham!K:K, NhatKy_ViPham!E:E, "12_Anh_E", NhatKy_ViPham!F:F, B20, NhatKy_ViPham!H:H, "L02")</f>
        <v>0</v>
      </c>
      <c r="H20" s="6">
        <f>SUMIFS(NhatKy_ViPham!K:K, NhatKy_ViPham!E:E, "12_Anh_E", NhatKy_ViPham!F:F, B20, NhatKy_ViPham!H:H, "L03")</f>
        <v>0</v>
      </c>
      <c r="I20" s="6">
        <f>SUMIFS(NhatKy_ViPham!K:K, NhatKy_ViPham!E:E, "12_Anh_E", NhatKy_ViPham!F:F, B20, NhatKy_ViPham!H:H, "L04")</f>
        <v>0</v>
      </c>
      <c r="J20" s="6">
        <f>SUMIFS(NhatKy_ViPham!K:K, NhatKy_ViPham!E:E, "12_Anh_E", NhatKy_ViPham!F:F, B20, NhatKy_ViPham!H:H, "L05")</f>
        <v>0</v>
      </c>
      <c r="K20" s="6">
        <f>SUMIFS(NhatKy_ViPham!K:K, NhatKy_ViPham!E:E, "12_Anh_E", NhatKy_ViPham!F:F, B20, NhatKy_ViPham!H:H, "L06")</f>
        <v>0</v>
      </c>
      <c r="L20" s="6">
        <f>SUMIFS(NhatKy_ViPham!K:K, NhatKy_ViPham!E:E, "12_Anh_E", NhatKy_ViPham!F:F, B20, NhatKy_ViPham!H:H, "L07")</f>
        <v>0</v>
      </c>
      <c r="M20" s="6">
        <f>SUMIFS(NhatKy_ViPham!K:K, NhatKy_ViPham!E:E, "12_Anh_E", NhatKy_ViPham!F:F, B20, NhatKy_ViPham!H:H, "L08")</f>
        <v>0</v>
      </c>
      <c r="N20" s="6">
        <f>SUMIFS(NhatKy_ViPham!K:K, NhatKy_ViPham!E:E, "12_Anh_E", NhatKy_ViPham!F:F, B20, NhatKy_ViPham!H:H, "L09")</f>
        <v>0</v>
      </c>
      <c r="O20" s="6">
        <f>SUMIFS(NhatKy_ViPham!K:K, NhatKy_ViPham!E:E, "12_Anh_E", NhatKy_ViPham!F:F, B20, NhatKy_ViPham!H:H, "L10")</f>
        <v>0</v>
      </c>
      <c r="P20" s="12">
        <f>SUMIFS(NhatKy_ViPham!J:J, NhatKy_ViPham!E:E, "12_Anh_E", NhatKy_ViPham!F:F, B20)</f>
        <v>0</v>
      </c>
      <c r="Q20" s="13">
        <f>SUMIFS(NhatKy_ViPham!K:K, NhatKy_ViPham!E:E, "12_Anh_E", NhatKy_ViPham!F:F, B20)</f>
        <v>0</v>
      </c>
      <c r="R20" s="6">
        <f>100 + SUMIFS(NhatKy_ViPham!J:J, NhatKy_ViPham!E:E, "12_Anh_E", NhatKy_ViPham!F:F, B20, NhatKy_ViPham!C:C, "T1") - SUMIFS(NhatKy_ViPham!K:K, NhatKy_ViPham!E:E, "12_Anh_E", NhatKy_ViPham!F:F, B20, NhatKy_ViPham!C:C, "T1")</f>
        <v>100</v>
      </c>
      <c r="S20" s="6">
        <f>100 + SUMIFS(NhatKy_ViPham!J:J, NhatKy_ViPham!E:E, "12_Anh_E", NhatKy_ViPham!F:F, B20, NhatKy_ViPham!C:C, "T2") - SUMIFS(NhatKy_ViPham!K:K, NhatKy_ViPham!E:E, "12_Anh_E", NhatKy_ViPham!F:F, B20, NhatKy_ViPham!C:C, "T2")</f>
        <v>100</v>
      </c>
      <c r="T20" s="6">
        <f>100 + SUMIFS(NhatKy_ViPham!J:J, NhatKy_ViPham!E:E, "12_Anh_E", NhatKy_ViPham!F:F, B20, NhatKy_ViPham!C:C, "T3") - SUMIFS(NhatKy_ViPham!K:K, NhatKy_ViPham!E:E, "12_Anh_E", NhatKy_ViPham!F:F, B20, NhatKy_ViPham!C:C, "T3")</f>
        <v>100</v>
      </c>
      <c r="U20" s="6">
        <f>100 + SUMIFS(NhatKy_ViPham!J:J, NhatKy_ViPham!E:E, "12_Anh_E", NhatKy_ViPham!F:F, B20, NhatKy_ViPham!C:C, "T4") - SUMIFS(NhatKy_ViPham!K:K, NhatKy_ViPham!E:E, "12_Anh_E", NhatKy_ViPham!F:F, B20, NhatKy_ViPham!C:C, "T4")</f>
        <v>100</v>
      </c>
      <c r="V20" s="6">
        <f>100 + SUMIFS(NhatKy_ViPham!J:J, NhatKy_ViPham!E:E, "12_Anh_E", NhatKy_ViPham!F:F, B20, NhatKy_ViPham!C:C, "T5") - SUMIFS(NhatKy_ViPham!K:K, NhatKy_ViPham!E:E, "12_Anh_E", NhatKy_ViPham!F:F, B20, NhatKy_ViPham!C:C, "T5")</f>
        <v>100</v>
      </c>
      <c r="W20" s="6">
        <f>100 + SUMIFS(NhatKy_ViPham!J:J, NhatKy_ViPham!E:E, "12_Anh_E", NhatKy_ViPham!F:F, B20, NhatKy_ViPham!C:C, "T6") - SUMIFS(NhatKy_ViPham!K:K, NhatKy_ViPham!E:E, "12_Anh_E", NhatKy_ViPham!F:F, B20, NhatKy_ViPham!C:C, "T6")</f>
        <v>100</v>
      </c>
      <c r="X20" s="6">
        <f>100 + SUMIFS(NhatKy_ViPham!J:J, NhatKy_ViPham!E:E, "12_Anh_E", NhatKy_ViPham!F:F, B20, NhatKy_ViPham!C:C, "T7") - SUMIFS(NhatKy_ViPham!K:K, NhatKy_ViPham!E:E, "12_Anh_E", NhatKy_ViPham!F:F, B20, NhatKy_ViPham!C:C, "T7")</f>
        <v>100</v>
      </c>
      <c r="Y20" s="6">
        <f>100 + SUMIFS(NhatKy_ViPham!J:J, NhatKy_ViPham!E:E, "12_Anh_E", NhatKy_ViPham!F:F, B20, NhatKy_ViPham!C:C, "T8") - SUMIFS(NhatKy_ViPham!K:K, NhatKy_ViPham!E:E, "12_Anh_E", NhatKy_ViPham!F:F, B20, NhatKy_ViPham!C:C, "T8")</f>
        <v>100</v>
      </c>
      <c r="Z20" s="6">
        <f>100 + SUMIFS(NhatKy_ViPham!J:J, NhatKy_ViPham!E:E, "12_Anh_E", NhatKy_ViPham!F:F, B20, NhatKy_ViPham!C:C, "T9") - SUMIFS(NhatKy_ViPham!K:K, NhatKy_ViPham!E:E, "12_Anh_E", NhatKy_ViPham!F:F, B20, NhatKy_ViPham!C:C, "T9")</f>
        <v>100</v>
      </c>
      <c r="AA20" s="6">
        <f>100 + SUMIFS(NhatKy_ViPham!J:J, NhatKy_ViPham!E:E, "12_Anh_E", NhatKy_ViPham!F:F, B20, NhatKy_ViPham!C:C, "T10") - SUMIFS(NhatKy_ViPham!K:K, NhatKy_ViPham!E:E, "12_Anh_E", NhatKy_ViPham!F:F, B20, NhatKy_ViPham!C:C, "T10")</f>
        <v>100</v>
      </c>
      <c r="AB20" s="6">
        <f>100 + SUMIFS(NhatKy_ViPham!J:J, NhatKy_ViPham!E:E, "12_Anh_E", NhatKy_ViPham!F:F, B20, NhatKy_ViPham!C:C, "T11") - SUMIFS(NhatKy_ViPham!K:K, NhatKy_ViPham!E:E, "12_Anh_E", NhatKy_ViPham!F:F, B20, NhatKy_ViPham!C:C, "T11")</f>
        <v>100</v>
      </c>
      <c r="AC20" s="6">
        <f>100 + SUMIFS(NhatKy_ViPham!J:J, NhatKy_ViPham!E:E, "12_Anh_E", NhatKy_ViPham!F:F, B20, NhatKy_ViPham!C:C, "T12") - SUMIFS(NhatKy_ViPham!K:K, NhatKy_ViPham!E:E, "12_Anh_E", NhatKy_ViPham!F:F, B20, NhatKy_ViPham!C:C, "T12")</f>
        <v>100</v>
      </c>
      <c r="AD20" s="6">
        <f>100 + SUMIFS(NhatKy_ViPham!J:J, NhatKy_ViPham!E:E, "12_Anh_E", NhatKy_ViPham!F:F, B20, NhatKy_ViPham!C:C, "T13") - SUMIFS(NhatKy_ViPham!K:K, NhatKy_ViPham!E:E, "12_Anh_E", NhatKy_ViPham!F:F, B20, NhatKy_ViPham!C:C, "T13")</f>
        <v>100</v>
      </c>
      <c r="AE20" s="6">
        <f>100 + SUMIFS(NhatKy_ViPham!J:J, NhatKy_ViPham!E:E, "12_Anh_E", NhatKy_ViPham!F:F, B20, NhatKy_ViPham!C:C, "T14") - SUMIFS(NhatKy_ViPham!K:K, NhatKy_ViPham!E:E, "12_Anh_E", NhatKy_ViPham!F:F, B20, NhatKy_ViPham!C:C, "T14")</f>
        <v>100</v>
      </c>
      <c r="AF20" s="6">
        <f>100 + SUMIFS(NhatKy_ViPham!J:J, NhatKy_ViPham!E:E, "12_Anh_E", NhatKy_ViPham!F:F, B20, NhatKy_ViPham!C:C, "T15") - SUMIFS(NhatKy_ViPham!K:K, NhatKy_ViPham!E:E, "12_Anh_E", NhatKy_ViPham!F:F, B20, NhatKy_ViPham!C:C, "T15")</f>
        <v>100</v>
      </c>
      <c r="AG20" s="6">
        <f>100 + SUMIFS(NhatKy_ViPham!J:J, NhatKy_ViPham!E:E, "12_Anh_E", NhatKy_ViPham!F:F, B20, NhatKy_ViPham!C:C, "T16") - SUMIFS(NhatKy_ViPham!K:K, NhatKy_ViPham!E:E, "12_Anh_E", NhatKy_ViPham!F:F, B20, NhatKy_ViPham!C:C, "T16")</f>
        <v>100</v>
      </c>
      <c r="AH20" s="6">
        <f>100 + SUMIFS(NhatKy_ViPham!J:J, NhatKy_ViPham!E:E, "12_Anh_E", NhatKy_ViPham!F:F, B20, NhatKy_ViPham!C:C, "T17") - SUMIFS(NhatKy_ViPham!K:K, NhatKy_ViPham!E:E, "12_Anh_E", NhatKy_ViPham!F:F, B20, NhatKy_ViPham!C:C, "T17")</f>
        <v>100</v>
      </c>
      <c r="AI20" s="6">
        <f>100 + SUMIFS(NhatKy_ViPham!J:J, NhatKy_ViPham!E:E, "12_Anh_E", NhatKy_ViPham!F:F, B20, NhatKy_ViPham!C:C, "T18") - SUMIFS(NhatKy_ViPham!K:K, NhatKy_ViPham!E:E, "12_Anh_E", NhatKy_ViPham!F:F, B20, NhatKy_ViPham!C:C, "T18")</f>
        <v>100</v>
      </c>
      <c r="AJ20" s="6">
        <f>100 + SUMIFS(NhatKy_ViPham!J:J, NhatKy_ViPham!E:E, "12_Anh_E", NhatKy_ViPham!F:F, B20, NhatKy_ViPham!C:C, "T19") - SUMIFS(NhatKy_ViPham!K:K, NhatKy_ViPham!E:E, "12_Anh_E", NhatKy_ViPham!F:F, B20, NhatKy_ViPham!C:C, "T19")</f>
        <v>100</v>
      </c>
      <c r="AK20" s="6">
        <f>100 + SUMIFS(NhatKy_ViPham!J:J, NhatKy_ViPham!E:E, "12_Anh_E", NhatKy_ViPham!F:F, B20, NhatKy_ViPham!C:C, "T20") - SUMIFS(NhatKy_ViPham!K:K, NhatKy_ViPham!E:E, "12_Anh_E", NhatKy_ViPham!F:F, B20, NhatKy_ViPham!C:C, "T20")</f>
        <v>100</v>
      </c>
      <c r="AL20" s="6">
        <f>100 + SUMIFS(NhatKy_ViPham!J:J, NhatKy_ViPham!E:E, "12_Anh_E", NhatKy_ViPham!F:F, B20, NhatKy_ViPham!C:C, "T21") - SUMIFS(NhatKy_ViPham!K:K, NhatKy_ViPham!E:E, "12_Anh_E", NhatKy_ViPham!F:F, B20, NhatKy_ViPham!C:C, "T21")</f>
        <v>100</v>
      </c>
      <c r="AM20" s="6">
        <f>100 + SUMIFS(NhatKy_ViPham!J:J, NhatKy_ViPham!E:E, "12_Anh_E", NhatKy_ViPham!F:F, B20, NhatKy_ViPham!C:C, "T22") - SUMIFS(NhatKy_ViPham!K:K, NhatKy_ViPham!E:E, "12_Anh_E", NhatKy_ViPham!F:F, B20, NhatKy_ViPham!C:C, "T22")</f>
        <v>100</v>
      </c>
      <c r="AN20" s="6">
        <f>100 + SUMIFS(NhatKy_ViPham!J:J, NhatKy_ViPham!E:E, "12_Anh_E", NhatKy_ViPham!F:F, B20, NhatKy_ViPham!C:C, "T23") - SUMIFS(NhatKy_ViPham!K:K, NhatKy_ViPham!E:E, "12_Anh_E", NhatKy_ViPham!F:F, B20, NhatKy_ViPham!C:C, "T23")</f>
        <v>100</v>
      </c>
      <c r="AO20" s="6">
        <f>100 + SUMIFS(NhatKy_ViPham!J:J, NhatKy_ViPham!E:E, "12_Anh_E", NhatKy_ViPham!F:F, B20, NhatKy_ViPham!C:C, "T24") - SUMIFS(NhatKy_ViPham!K:K, NhatKy_ViPham!E:E, "12_Anh_E", NhatKy_ViPham!F:F, B20, NhatKy_ViPham!C:C, "T24")</f>
        <v>100</v>
      </c>
      <c r="AP20" s="6">
        <f>100 + SUMIFS(NhatKy_ViPham!J:J, NhatKy_ViPham!E:E, "12_Anh_E", NhatKy_ViPham!F:F, B20, NhatKy_ViPham!C:C, "T25") - SUMIFS(NhatKy_ViPham!K:K, NhatKy_ViPham!E:E, "12_Anh_E", NhatKy_ViPham!F:F, B20, NhatKy_ViPham!C:C, "T25")</f>
        <v>100</v>
      </c>
      <c r="AQ20" s="6">
        <f>100 + SUMIFS(NhatKy_ViPham!J:J, NhatKy_ViPham!E:E, "12_Anh_E", NhatKy_ViPham!F:F, B20, NhatKy_ViPham!C:C, "T26") - SUMIFS(NhatKy_ViPham!K:K, NhatKy_ViPham!E:E, "12_Anh_E", NhatKy_ViPham!F:F, B20, NhatKy_ViPham!C:C, "T26")</f>
        <v>100</v>
      </c>
      <c r="AR20" s="6">
        <f>100 + SUMIFS(NhatKy_ViPham!J:J, NhatKy_ViPham!E:E, "12_Anh_E", NhatKy_ViPham!F:F, B20, NhatKy_ViPham!C:C, "T27") - SUMIFS(NhatKy_ViPham!K:K, NhatKy_ViPham!E:E, "12_Anh_E", NhatKy_ViPham!F:F, B20, NhatKy_ViPham!C:C, "T27")</f>
        <v>100</v>
      </c>
      <c r="AS20" s="6">
        <f>100 + SUMIFS(NhatKy_ViPham!J:J, NhatKy_ViPham!E:E, "12_Anh_E", NhatKy_ViPham!F:F, B20, NhatKy_ViPham!C:C, "T28") - SUMIFS(NhatKy_ViPham!K:K, NhatKy_ViPham!E:E, "12_Anh_E", NhatKy_ViPham!F:F, B20, NhatKy_ViPham!C:C, "T28")</f>
        <v>100</v>
      </c>
      <c r="AT20" s="6">
        <f>100 + SUMIFS(NhatKy_ViPham!J:J, NhatKy_ViPham!E:E, "12_Anh_E", NhatKy_ViPham!F:F, B20, NhatKy_ViPham!C:C, "T29") - SUMIFS(NhatKy_ViPham!K:K, NhatKy_ViPham!E:E, "12_Anh_E", NhatKy_ViPham!F:F, B20, NhatKy_ViPham!C:C, "T29")</f>
        <v>100</v>
      </c>
      <c r="AU20" s="6">
        <f>100 + SUMIFS(NhatKy_ViPham!J:J, NhatKy_ViPham!E:E, "12_Anh_E", NhatKy_ViPham!F:F, B20, NhatKy_ViPham!C:C, "T30") - SUMIFS(NhatKy_ViPham!K:K, NhatKy_ViPham!E:E, "12_Anh_E", NhatKy_ViPham!F:F, B20, NhatKy_ViPham!C:C, "T30")</f>
        <v>100</v>
      </c>
      <c r="AV20" s="6">
        <f>100 + SUMIFS(NhatKy_ViPham!J:J, NhatKy_ViPham!E:E, "12_Anh_E", NhatKy_ViPham!F:F, B20, NhatKy_ViPham!C:C, "T31") - SUMIFS(NhatKy_ViPham!K:K, NhatKy_ViPham!E:E, "12_Anh_E", NhatKy_ViPham!F:F, B20, NhatKy_ViPham!C:C, "T31")</f>
        <v>100</v>
      </c>
      <c r="AW20" s="6">
        <f>100 + SUMIFS(NhatKy_ViPham!J:J, NhatKy_ViPham!E:E, "12_Anh_E", NhatKy_ViPham!F:F, B20, NhatKy_ViPham!C:C, "T32") - SUMIFS(NhatKy_ViPham!K:K, NhatKy_ViPham!E:E, "12_Anh_E", NhatKy_ViPham!F:F, B20, NhatKy_ViPham!C:C, "T32")</f>
        <v>100</v>
      </c>
      <c r="AX20" s="6">
        <f>100 + SUMIFS(NhatKy_ViPham!J:J, NhatKy_ViPham!E:E, "12_Anh_E", NhatKy_ViPham!F:F, B20, NhatKy_ViPham!C:C, "T33") - SUMIFS(NhatKy_ViPham!K:K, NhatKy_ViPham!E:E, "12_Anh_E", NhatKy_ViPham!F:F, B20, NhatKy_ViPham!C:C, "T33")</f>
        <v>100</v>
      </c>
      <c r="AY20" s="6">
        <f>100 + SUMIFS(NhatKy_ViPham!J:J, NhatKy_ViPham!E:E, "12_Anh_E", NhatKy_ViPham!F:F, B20, NhatKy_ViPham!C:C, "T34") - SUMIFS(NhatKy_ViPham!K:K, NhatKy_ViPham!E:E, "12_Anh_E", NhatKy_ViPham!F:F, B20, NhatKy_ViPham!C:C, "T34")</f>
        <v>100</v>
      </c>
      <c r="AZ20" s="6">
        <f>100 + SUMIFS(NhatKy_ViPham!J:J, NhatKy_ViPham!E:E, "12_Anh_E", NhatKy_ViPham!F:F, B20, NhatKy_ViPham!C:C, "T35") - SUMIFS(NhatKy_ViPham!K:K, NhatKy_ViPham!E:E, "12_Anh_E", NhatKy_ViPham!F:F, B20, NhatKy_ViPham!C:C, "T35")</f>
        <v>100</v>
      </c>
      <c r="BA20" s="12">
        <f t="shared" si="0"/>
        <v>100</v>
      </c>
      <c r="BB20" s="11" t="s">
        <v>430</v>
      </c>
      <c r="BC20" s="16" t="str">
        <f t="shared" si="1"/>
        <v>Tốt</v>
      </c>
      <c r="BD20" s="15" t="str">
        <f t="shared" si="2"/>
        <v>🟢 BÌNH THƯỜNG</v>
      </c>
    </row>
    <row r="21" spans="1:56" x14ac:dyDescent="0.25">
      <c r="A21" s="4">
        <v>13</v>
      </c>
      <c r="B21" s="10" t="s">
        <v>3084</v>
      </c>
      <c r="C21" s="4" t="s">
        <v>3085</v>
      </c>
      <c r="D21" s="4" t="s">
        <v>429</v>
      </c>
      <c r="E21" s="11" t="s">
        <v>430</v>
      </c>
      <c r="F21" s="7">
        <f>SUMIFS(NhatKy_ViPham!K:K, NhatKy_ViPham!E:E, "12_Anh_E", NhatKy_ViPham!F:F, B21, NhatKy_ViPham!H:H, "L01")</f>
        <v>0</v>
      </c>
      <c r="G21" s="7">
        <f>SUMIFS(NhatKy_ViPham!K:K, NhatKy_ViPham!E:E, "12_Anh_E", NhatKy_ViPham!F:F, B21, NhatKy_ViPham!H:H, "L02")</f>
        <v>0</v>
      </c>
      <c r="H21" s="7">
        <f>SUMIFS(NhatKy_ViPham!K:K, NhatKy_ViPham!E:E, "12_Anh_E", NhatKy_ViPham!F:F, B21, NhatKy_ViPham!H:H, "L03")</f>
        <v>0</v>
      </c>
      <c r="I21" s="7">
        <f>SUMIFS(NhatKy_ViPham!K:K, NhatKy_ViPham!E:E, "12_Anh_E", NhatKy_ViPham!F:F, B21, NhatKy_ViPham!H:H, "L04")</f>
        <v>0</v>
      </c>
      <c r="J21" s="7">
        <f>SUMIFS(NhatKy_ViPham!K:K, NhatKy_ViPham!E:E, "12_Anh_E", NhatKy_ViPham!F:F, B21, NhatKy_ViPham!H:H, "L05")</f>
        <v>0</v>
      </c>
      <c r="K21" s="7">
        <f>SUMIFS(NhatKy_ViPham!K:K, NhatKy_ViPham!E:E, "12_Anh_E", NhatKy_ViPham!F:F, B21, NhatKy_ViPham!H:H, "L06")</f>
        <v>0</v>
      </c>
      <c r="L21" s="7">
        <f>SUMIFS(NhatKy_ViPham!K:K, NhatKy_ViPham!E:E, "12_Anh_E", NhatKy_ViPham!F:F, B21, NhatKy_ViPham!H:H, "L07")</f>
        <v>0</v>
      </c>
      <c r="M21" s="7">
        <f>SUMIFS(NhatKy_ViPham!K:K, NhatKy_ViPham!E:E, "12_Anh_E", NhatKy_ViPham!F:F, B21, NhatKy_ViPham!H:H, "L08")</f>
        <v>0</v>
      </c>
      <c r="N21" s="7">
        <f>SUMIFS(NhatKy_ViPham!K:K, NhatKy_ViPham!E:E, "12_Anh_E", NhatKy_ViPham!F:F, B21, NhatKy_ViPham!H:H, "L09")</f>
        <v>0</v>
      </c>
      <c r="O21" s="7">
        <f>SUMIFS(NhatKy_ViPham!K:K, NhatKy_ViPham!E:E, "12_Anh_E", NhatKy_ViPham!F:F, B21, NhatKy_ViPham!H:H, "L10")</f>
        <v>0</v>
      </c>
      <c r="P21" s="12">
        <f>SUMIFS(NhatKy_ViPham!J:J, NhatKy_ViPham!E:E, "12_Anh_E", NhatKy_ViPham!F:F, B21)</f>
        <v>0</v>
      </c>
      <c r="Q21" s="13">
        <f>SUMIFS(NhatKy_ViPham!K:K, NhatKy_ViPham!E:E, "12_Anh_E", NhatKy_ViPham!F:F, B21)</f>
        <v>0</v>
      </c>
      <c r="R21" s="7">
        <f>100 + SUMIFS(NhatKy_ViPham!J:J, NhatKy_ViPham!E:E, "12_Anh_E", NhatKy_ViPham!F:F, B21, NhatKy_ViPham!C:C, "T1") - SUMIFS(NhatKy_ViPham!K:K, NhatKy_ViPham!E:E, "12_Anh_E", NhatKy_ViPham!F:F, B21, NhatKy_ViPham!C:C, "T1")</f>
        <v>100</v>
      </c>
      <c r="S21" s="7">
        <f>100 + SUMIFS(NhatKy_ViPham!J:J, NhatKy_ViPham!E:E, "12_Anh_E", NhatKy_ViPham!F:F, B21, NhatKy_ViPham!C:C, "T2") - SUMIFS(NhatKy_ViPham!K:K, NhatKy_ViPham!E:E, "12_Anh_E", NhatKy_ViPham!F:F, B21, NhatKy_ViPham!C:C, "T2")</f>
        <v>100</v>
      </c>
      <c r="T21" s="7">
        <f>100 + SUMIFS(NhatKy_ViPham!J:J, NhatKy_ViPham!E:E, "12_Anh_E", NhatKy_ViPham!F:F, B21, NhatKy_ViPham!C:C, "T3") - SUMIFS(NhatKy_ViPham!K:K, NhatKy_ViPham!E:E, "12_Anh_E", NhatKy_ViPham!F:F, B21, NhatKy_ViPham!C:C, "T3")</f>
        <v>100</v>
      </c>
      <c r="U21" s="7">
        <f>100 + SUMIFS(NhatKy_ViPham!J:J, NhatKy_ViPham!E:E, "12_Anh_E", NhatKy_ViPham!F:F, B21, NhatKy_ViPham!C:C, "T4") - SUMIFS(NhatKy_ViPham!K:K, NhatKy_ViPham!E:E, "12_Anh_E", NhatKy_ViPham!F:F, B21, NhatKy_ViPham!C:C, "T4")</f>
        <v>100</v>
      </c>
      <c r="V21" s="7">
        <f>100 + SUMIFS(NhatKy_ViPham!J:J, NhatKy_ViPham!E:E, "12_Anh_E", NhatKy_ViPham!F:F, B21, NhatKy_ViPham!C:C, "T5") - SUMIFS(NhatKy_ViPham!K:K, NhatKy_ViPham!E:E, "12_Anh_E", NhatKy_ViPham!F:F, B21, NhatKy_ViPham!C:C, "T5")</f>
        <v>100</v>
      </c>
      <c r="W21" s="7">
        <f>100 + SUMIFS(NhatKy_ViPham!J:J, NhatKy_ViPham!E:E, "12_Anh_E", NhatKy_ViPham!F:F, B21, NhatKy_ViPham!C:C, "T6") - SUMIFS(NhatKy_ViPham!K:K, NhatKy_ViPham!E:E, "12_Anh_E", NhatKy_ViPham!F:F, B21, NhatKy_ViPham!C:C, "T6")</f>
        <v>100</v>
      </c>
      <c r="X21" s="7">
        <f>100 + SUMIFS(NhatKy_ViPham!J:J, NhatKy_ViPham!E:E, "12_Anh_E", NhatKy_ViPham!F:F, B21, NhatKy_ViPham!C:C, "T7") - SUMIFS(NhatKy_ViPham!K:K, NhatKy_ViPham!E:E, "12_Anh_E", NhatKy_ViPham!F:F, B21, NhatKy_ViPham!C:C, "T7")</f>
        <v>100</v>
      </c>
      <c r="Y21" s="7">
        <f>100 + SUMIFS(NhatKy_ViPham!J:J, NhatKy_ViPham!E:E, "12_Anh_E", NhatKy_ViPham!F:F, B21, NhatKy_ViPham!C:C, "T8") - SUMIFS(NhatKy_ViPham!K:K, NhatKy_ViPham!E:E, "12_Anh_E", NhatKy_ViPham!F:F, B21, NhatKy_ViPham!C:C, "T8")</f>
        <v>100</v>
      </c>
      <c r="Z21" s="7">
        <f>100 + SUMIFS(NhatKy_ViPham!J:J, NhatKy_ViPham!E:E, "12_Anh_E", NhatKy_ViPham!F:F, B21, NhatKy_ViPham!C:C, "T9") - SUMIFS(NhatKy_ViPham!K:K, NhatKy_ViPham!E:E, "12_Anh_E", NhatKy_ViPham!F:F, B21, NhatKy_ViPham!C:C, "T9")</f>
        <v>100</v>
      </c>
      <c r="AA21" s="7">
        <f>100 + SUMIFS(NhatKy_ViPham!J:J, NhatKy_ViPham!E:E, "12_Anh_E", NhatKy_ViPham!F:F, B21, NhatKy_ViPham!C:C, "T10") - SUMIFS(NhatKy_ViPham!K:K, NhatKy_ViPham!E:E, "12_Anh_E", NhatKy_ViPham!F:F, B21, NhatKy_ViPham!C:C, "T10")</f>
        <v>100</v>
      </c>
      <c r="AB21" s="7">
        <f>100 + SUMIFS(NhatKy_ViPham!J:J, NhatKy_ViPham!E:E, "12_Anh_E", NhatKy_ViPham!F:F, B21, NhatKy_ViPham!C:C, "T11") - SUMIFS(NhatKy_ViPham!K:K, NhatKy_ViPham!E:E, "12_Anh_E", NhatKy_ViPham!F:F, B21, NhatKy_ViPham!C:C, "T11")</f>
        <v>100</v>
      </c>
      <c r="AC21" s="7">
        <f>100 + SUMIFS(NhatKy_ViPham!J:J, NhatKy_ViPham!E:E, "12_Anh_E", NhatKy_ViPham!F:F, B21, NhatKy_ViPham!C:C, "T12") - SUMIFS(NhatKy_ViPham!K:K, NhatKy_ViPham!E:E, "12_Anh_E", NhatKy_ViPham!F:F, B21, NhatKy_ViPham!C:C, "T12")</f>
        <v>100</v>
      </c>
      <c r="AD21" s="7">
        <f>100 + SUMIFS(NhatKy_ViPham!J:J, NhatKy_ViPham!E:E, "12_Anh_E", NhatKy_ViPham!F:F, B21, NhatKy_ViPham!C:C, "T13") - SUMIFS(NhatKy_ViPham!K:K, NhatKy_ViPham!E:E, "12_Anh_E", NhatKy_ViPham!F:F, B21, NhatKy_ViPham!C:C, "T13")</f>
        <v>100</v>
      </c>
      <c r="AE21" s="7">
        <f>100 + SUMIFS(NhatKy_ViPham!J:J, NhatKy_ViPham!E:E, "12_Anh_E", NhatKy_ViPham!F:F, B21, NhatKy_ViPham!C:C, "T14") - SUMIFS(NhatKy_ViPham!K:K, NhatKy_ViPham!E:E, "12_Anh_E", NhatKy_ViPham!F:F, B21, NhatKy_ViPham!C:C, "T14")</f>
        <v>100</v>
      </c>
      <c r="AF21" s="7">
        <f>100 + SUMIFS(NhatKy_ViPham!J:J, NhatKy_ViPham!E:E, "12_Anh_E", NhatKy_ViPham!F:F, B21, NhatKy_ViPham!C:C, "T15") - SUMIFS(NhatKy_ViPham!K:K, NhatKy_ViPham!E:E, "12_Anh_E", NhatKy_ViPham!F:F, B21, NhatKy_ViPham!C:C, "T15")</f>
        <v>100</v>
      </c>
      <c r="AG21" s="7">
        <f>100 + SUMIFS(NhatKy_ViPham!J:J, NhatKy_ViPham!E:E, "12_Anh_E", NhatKy_ViPham!F:F, B21, NhatKy_ViPham!C:C, "T16") - SUMIFS(NhatKy_ViPham!K:K, NhatKy_ViPham!E:E, "12_Anh_E", NhatKy_ViPham!F:F, B21, NhatKy_ViPham!C:C, "T16")</f>
        <v>100</v>
      </c>
      <c r="AH21" s="7">
        <f>100 + SUMIFS(NhatKy_ViPham!J:J, NhatKy_ViPham!E:E, "12_Anh_E", NhatKy_ViPham!F:F, B21, NhatKy_ViPham!C:C, "T17") - SUMIFS(NhatKy_ViPham!K:K, NhatKy_ViPham!E:E, "12_Anh_E", NhatKy_ViPham!F:F, B21, NhatKy_ViPham!C:C, "T17")</f>
        <v>100</v>
      </c>
      <c r="AI21" s="7">
        <f>100 + SUMIFS(NhatKy_ViPham!J:J, NhatKy_ViPham!E:E, "12_Anh_E", NhatKy_ViPham!F:F, B21, NhatKy_ViPham!C:C, "T18") - SUMIFS(NhatKy_ViPham!K:K, NhatKy_ViPham!E:E, "12_Anh_E", NhatKy_ViPham!F:F, B21, NhatKy_ViPham!C:C, "T18")</f>
        <v>100</v>
      </c>
      <c r="AJ21" s="7">
        <f>100 + SUMIFS(NhatKy_ViPham!J:J, NhatKy_ViPham!E:E, "12_Anh_E", NhatKy_ViPham!F:F, B21, NhatKy_ViPham!C:C, "T19") - SUMIFS(NhatKy_ViPham!K:K, NhatKy_ViPham!E:E, "12_Anh_E", NhatKy_ViPham!F:F, B21, NhatKy_ViPham!C:C, "T19")</f>
        <v>100</v>
      </c>
      <c r="AK21" s="7">
        <f>100 + SUMIFS(NhatKy_ViPham!J:J, NhatKy_ViPham!E:E, "12_Anh_E", NhatKy_ViPham!F:F, B21, NhatKy_ViPham!C:C, "T20") - SUMIFS(NhatKy_ViPham!K:K, NhatKy_ViPham!E:E, "12_Anh_E", NhatKy_ViPham!F:F, B21, NhatKy_ViPham!C:C, "T20")</f>
        <v>100</v>
      </c>
      <c r="AL21" s="7">
        <f>100 + SUMIFS(NhatKy_ViPham!J:J, NhatKy_ViPham!E:E, "12_Anh_E", NhatKy_ViPham!F:F, B21, NhatKy_ViPham!C:C, "T21") - SUMIFS(NhatKy_ViPham!K:K, NhatKy_ViPham!E:E, "12_Anh_E", NhatKy_ViPham!F:F, B21, NhatKy_ViPham!C:C, "T21")</f>
        <v>100</v>
      </c>
      <c r="AM21" s="7">
        <f>100 + SUMIFS(NhatKy_ViPham!J:J, NhatKy_ViPham!E:E, "12_Anh_E", NhatKy_ViPham!F:F, B21, NhatKy_ViPham!C:C, "T22") - SUMIFS(NhatKy_ViPham!K:K, NhatKy_ViPham!E:E, "12_Anh_E", NhatKy_ViPham!F:F, B21, NhatKy_ViPham!C:C, "T22")</f>
        <v>100</v>
      </c>
      <c r="AN21" s="7">
        <f>100 + SUMIFS(NhatKy_ViPham!J:J, NhatKy_ViPham!E:E, "12_Anh_E", NhatKy_ViPham!F:F, B21, NhatKy_ViPham!C:C, "T23") - SUMIFS(NhatKy_ViPham!K:K, NhatKy_ViPham!E:E, "12_Anh_E", NhatKy_ViPham!F:F, B21, NhatKy_ViPham!C:C, "T23")</f>
        <v>100</v>
      </c>
      <c r="AO21" s="7">
        <f>100 + SUMIFS(NhatKy_ViPham!J:J, NhatKy_ViPham!E:E, "12_Anh_E", NhatKy_ViPham!F:F, B21, NhatKy_ViPham!C:C, "T24") - SUMIFS(NhatKy_ViPham!K:K, NhatKy_ViPham!E:E, "12_Anh_E", NhatKy_ViPham!F:F, B21, NhatKy_ViPham!C:C, "T24")</f>
        <v>100</v>
      </c>
      <c r="AP21" s="7">
        <f>100 + SUMIFS(NhatKy_ViPham!J:J, NhatKy_ViPham!E:E, "12_Anh_E", NhatKy_ViPham!F:F, B21, NhatKy_ViPham!C:C, "T25") - SUMIFS(NhatKy_ViPham!K:K, NhatKy_ViPham!E:E, "12_Anh_E", NhatKy_ViPham!F:F, B21, NhatKy_ViPham!C:C, "T25")</f>
        <v>100</v>
      </c>
      <c r="AQ21" s="7">
        <f>100 + SUMIFS(NhatKy_ViPham!J:J, NhatKy_ViPham!E:E, "12_Anh_E", NhatKy_ViPham!F:F, B21, NhatKy_ViPham!C:C, "T26") - SUMIFS(NhatKy_ViPham!K:K, NhatKy_ViPham!E:E, "12_Anh_E", NhatKy_ViPham!F:F, B21, NhatKy_ViPham!C:C, "T26")</f>
        <v>100</v>
      </c>
      <c r="AR21" s="7">
        <f>100 + SUMIFS(NhatKy_ViPham!J:J, NhatKy_ViPham!E:E, "12_Anh_E", NhatKy_ViPham!F:F, B21, NhatKy_ViPham!C:C, "T27") - SUMIFS(NhatKy_ViPham!K:K, NhatKy_ViPham!E:E, "12_Anh_E", NhatKy_ViPham!F:F, B21, NhatKy_ViPham!C:C, "T27")</f>
        <v>100</v>
      </c>
      <c r="AS21" s="7">
        <f>100 + SUMIFS(NhatKy_ViPham!J:J, NhatKy_ViPham!E:E, "12_Anh_E", NhatKy_ViPham!F:F, B21, NhatKy_ViPham!C:C, "T28") - SUMIFS(NhatKy_ViPham!K:K, NhatKy_ViPham!E:E, "12_Anh_E", NhatKy_ViPham!F:F, B21, NhatKy_ViPham!C:C, "T28")</f>
        <v>100</v>
      </c>
      <c r="AT21" s="7">
        <f>100 + SUMIFS(NhatKy_ViPham!J:J, NhatKy_ViPham!E:E, "12_Anh_E", NhatKy_ViPham!F:F, B21, NhatKy_ViPham!C:C, "T29") - SUMIFS(NhatKy_ViPham!K:K, NhatKy_ViPham!E:E, "12_Anh_E", NhatKy_ViPham!F:F, B21, NhatKy_ViPham!C:C, "T29")</f>
        <v>100</v>
      </c>
      <c r="AU21" s="7">
        <f>100 + SUMIFS(NhatKy_ViPham!J:J, NhatKy_ViPham!E:E, "12_Anh_E", NhatKy_ViPham!F:F, B21, NhatKy_ViPham!C:C, "T30") - SUMIFS(NhatKy_ViPham!K:K, NhatKy_ViPham!E:E, "12_Anh_E", NhatKy_ViPham!F:F, B21, NhatKy_ViPham!C:C, "T30")</f>
        <v>100</v>
      </c>
      <c r="AV21" s="7">
        <f>100 + SUMIFS(NhatKy_ViPham!J:J, NhatKy_ViPham!E:E, "12_Anh_E", NhatKy_ViPham!F:F, B21, NhatKy_ViPham!C:C, "T31") - SUMIFS(NhatKy_ViPham!K:K, NhatKy_ViPham!E:E, "12_Anh_E", NhatKy_ViPham!F:F, B21, NhatKy_ViPham!C:C, "T31")</f>
        <v>100</v>
      </c>
      <c r="AW21" s="7">
        <f>100 + SUMIFS(NhatKy_ViPham!J:J, NhatKy_ViPham!E:E, "12_Anh_E", NhatKy_ViPham!F:F, B21, NhatKy_ViPham!C:C, "T32") - SUMIFS(NhatKy_ViPham!K:K, NhatKy_ViPham!E:E, "12_Anh_E", NhatKy_ViPham!F:F, B21, NhatKy_ViPham!C:C, "T32")</f>
        <v>100</v>
      </c>
      <c r="AX21" s="7">
        <f>100 + SUMIFS(NhatKy_ViPham!J:J, NhatKy_ViPham!E:E, "12_Anh_E", NhatKy_ViPham!F:F, B21, NhatKy_ViPham!C:C, "T33") - SUMIFS(NhatKy_ViPham!K:K, NhatKy_ViPham!E:E, "12_Anh_E", NhatKy_ViPham!F:F, B21, NhatKy_ViPham!C:C, "T33")</f>
        <v>100</v>
      </c>
      <c r="AY21" s="7">
        <f>100 + SUMIFS(NhatKy_ViPham!J:J, NhatKy_ViPham!E:E, "12_Anh_E", NhatKy_ViPham!F:F, B21, NhatKy_ViPham!C:C, "T34") - SUMIFS(NhatKy_ViPham!K:K, NhatKy_ViPham!E:E, "12_Anh_E", NhatKy_ViPham!F:F, B21, NhatKy_ViPham!C:C, "T34")</f>
        <v>100</v>
      </c>
      <c r="AZ21" s="7">
        <f>100 + SUMIFS(NhatKy_ViPham!J:J, NhatKy_ViPham!E:E, "12_Anh_E", NhatKy_ViPham!F:F, B21, NhatKy_ViPham!C:C, "T35") - SUMIFS(NhatKy_ViPham!K:K, NhatKy_ViPham!E:E, "12_Anh_E", NhatKy_ViPham!F:F, B21, NhatKy_ViPham!C:C, "T35")</f>
        <v>100</v>
      </c>
      <c r="BA21" s="12">
        <f t="shared" si="0"/>
        <v>100</v>
      </c>
      <c r="BB21" s="11" t="s">
        <v>430</v>
      </c>
      <c r="BC21" s="14" t="str">
        <f t="shared" si="1"/>
        <v>Tốt</v>
      </c>
      <c r="BD21" s="10" t="str">
        <f t="shared" si="2"/>
        <v>🟢 BÌNH THƯỜNG</v>
      </c>
    </row>
    <row r="22" spans="1:56" x14ac:dyDescent="0.25">
      <c r="A22" s="5">
        <v>14</v>
      </c>
      <c r="B22" s="15" t="s">
        <v>1999</v>
      </c>
      <c r="C22" s="5" t="s">
        <v>2308</v>
      </c>
      <c r="D22" s="5" t="s">
        <v>429</v>
      </c>
      <c r="E22" s="11" t="s">
        <v>430</v>
      </c>
      <c r="F22" s="6">
        <f>SUMIFS(NhatKy_ViPham!K:K, NhatKy_ViPham!E:E, "12_Anh_E", NhatKy_ViPham!F:F, B22, NhatKy_ViPham!H:H, "L01")</f>
        <v>0</v>
      </c>
      <c r="G22" s="6">
        <f>SUMIFS(NhatKy_ViPham!K:K, NhatKy_ViPham!E:E, "12_Anh_E", NhatKy_ViPham!F:F, B22, NhatKy_ViPham!H:H, "L02")</f>
        <v>0</v>
      </c>
      <c r="H22" s="6">
        <f>SUMIFS(NhatKy_ViPham!K:K, NhatKy_ViPham!E:E, "12_Anh_E", NhatKy_ViPham!F:F, B22, NhatKy_ViPham!H:H, "L03")</f>
        <v>0</v>
      </c>
      <c r="I22" s="6">
        <f>SUMIFS(NhatKy_ViPham!K:K, NhatKy_ViPham!E:E, "12_Anh_E", NhatKy_ViPham!F:F, B22, NhatKy_ViPham!H:H, "L04")</f>
        <v>0</v>
      </c>
      <c r="J22" s="6">
        <f>SUMIFS(NhatKy_ViPham!K:K, NhatKy_ViPham!E:E, "12_Anh_E", NhatKy_ViPham!F:F, B22, NhatKy_ViPham!H:H, "L05")</f>
        <v>0</v>
      </c>
      <c r="K22" s="6">
        <f>SUMIFS(NhatKy_ViPham!K:K, NhatKy_ViPham!E:E, "12_Anh_E", NhatKy_ViPham!F:F, B22, NhatKy_ViPham!H:H, "L06")</f>
        <v>0</v>
      </c>
      <c r="L22" s="6">
        <f>SUMIFS(NhatKy_ViPham!K:K, NhatKy_ViPham!E:E, "12_Anh_E", NhatKy_ViPham!F:F, B22, NhatKy_ViPham!H:H, "L07")</f>
        <v>0</v>
      </c>
      <c r="M22" s="6">
        <f>SUMIFS(NhatKy_ViPham!K:K, NhatKy_ViPham!E:E, "12_Anh_E", NhatKy_ViPham!F:F, B22, NhatKy_ViPham!H:H, "L08")</f>
        <v>0</v>
      </c>
      <c r="N22" s="6">
        <f>SUMIFS(NhatKy_ViPham!K:K, NhatKy_ViPham!E:E, "12_Anh_E", NhatKy_ViPham!F:F, B22, NhatKy_ViPham!H:H, "L09")</f>
        <v>0</v>
      </c>
      <c r="O22" s="6">
        <f>SUMIFS(NhatKy_ViPham!K:K, NhatKy_ViPham!E:E, "12_Anh_E", NhatKy_ViPham!F:F, B22, NhatKy_ViPham!H:H, "L10")</f>
        <v>0</v>
      </c>
      <c r="P22" s="12">
        <f>SUMIFS(NhatKy_ViPham!J:J, NhatKy_ViPham!E:E, "12_Anh_E", NhatKy_ViPham!F:F, B22)</f>
        <v>0</v>
      </c>
      <c r="Q22" s="13">
        <f>SUMIFS(NhatKy_ViPham!K:K, NhatKy_ViPham!E:E, "12_Anh_E", NhatKy_ViPham!F:F, B22)</f>
        <v>0</v>
      </c>
      <c r="R22" s="6">
        <f>100 + SUMIFS(NhatKy_ViPham!J:J, NhatKy_ViPham!E:E, "12_Anh_E", NhatKy_ViPham!F:F, B22, NhatKy_ViPham!C:C, "T1") - SUMIFS(NhatKy_ViPham!K:K, NhatKy_ViPham!E:E, "12_Anh_E", NhatKy_ViPham!F:F, B22, NhatKy_ViPham!C:C, "T1")</f>
        <v>100</v>
      </c>
      <c r="S22" s="6">
        <f>100 + SUMIFS(NhatKy_ViPham!J:J, NhatKy_ViPham!E:E, "12_Anh_E", NhatKy_ViPham!F:F, B22, NhatKy_ViPham!C:C, "T2") - SUMIFS(NhatKy_ViPham!K:K, NhatKy_ViPham!E:E, "12_Anh_E", NhatKy_ViPham!F:F, B22, NhatKy_ViPham!C:C, "T2")</f>
        <v>100</v>
      </c>
      <c r="T22" s="6">
        <f>100 + SUMIFS(NhatKy_ViPham!J:J, NhatKy_ViPham!E:E, "12_Anh_E", NhatKy_ViPham!F:F, B22, NhatKy_ViPham!C:C, "T3") - SUMIFS(NhatKy_ViPham!K:K, NhatKy_ViPham!E:E, "12_Anh_E", NhatKy_ViPham!F:F, B22, NhatKy_ViPham!C:C, "T3")</f>
        <v>100</v>
      </c>
      <c r="U22" s="6">
        <f>100 + SUMIFS(NhatKy_ViPham!J:J, NhatKy_ViPham!E:E, "12_Anh_E", NhatKy_ViPham!F:F, B22, NhatKy_ViPham!C:C, "T4") - SUMIFS(NhatKy_ViPham!K:K, NhatKy_ViPham!E:E, "12_Anh_E", NhatKy_ViPham!F:F, B22, NhatKy_ViPham!C:C, "T4")</f>
        <v>100</v>
      </c>
      <c r="V22" s="6">
        <f>100 + SUMIFS(NhatKy_ViPham!J:J, NhatKy_ViPham!E:E, "12_Anh_E", NhatKy_ViPham!F:F, B22, NhatKy_ViPham!C:C, "T5") - SUMIFS(NhatKy_ViPham!K:K, NhatKy_ViPham!E:E, "12_Anh_E", NhatKy_ViPham!F:F, B22, NhatKy_ViPham!C:C, "T5")</f>
        <v>100</v>
      </c>
      <c r="W22" s="6">
        <f>100 + SUMIFS(NhatKy_ViPham!J:J, NhatKy_ViPham!E:E, "12_Anh_E", NhatKy_ViPham!F:F, B22, NhatKy_ViPham!C:C, "T6") - SUMIFS(NhatKy_ViPham!K:K, NhatKy_ViPham!E:E, "12_Anh_E", NhatKy_ViPham!F:F, B22, NhatKy_ViPham!C:C, "T6")</f>
        <v>100</v>
      </c>
      <c r="X22" s="6">
        <f>100 + SUMIFS(NhatKy_ViPham!J:J, NhatKy_ViPham!E:E, "12_Anh_E", NhatKy_ViPham!F:F, B22, NhatKy_ViPham!C:C, "T7") - SUMIFS(NhatKy_ViPham!K:K, NhatKy_ViPham!E:E, "12_Anh_E", NhatKy_ViPham!F:F, B22, NhatKy_ViPham!C:C, "T7")</f>
        <v>100</v>
      </c>
      <c r="Y22" s="6">
        <f>100 + SUMIFS(NhatKy_ViPham!J:J, NhatKy_ViPham!E:E, "12_Anh_E", NhatKy_ViPham!F:F, B22, NhatKy_ViPham!C:C, "T8") - SUMIFS(NhatKy_ViPham!K:K, NhatKy_ViPham!E:E, "12_Anh_E", NhatKy_ViPham!F:F, B22, NhatKy_ViPham!C:C, "T8")</f>
        <v>100</v>
      </c>
      <c r="Z22" s="6">
        <f>100 + SUMIFS(NhatKy_ViPham!J:J, NhatKy_ViPham!E:E, "12_Anh_E", NhatKy_ViPham!F:F, B22, NhatKy_ViPham!C:C, "T9") - SUMIFS(NhatKy_ViPham!K:K, NhatKy_ViPham!E:E, "12_Anh_E", NhatKy_ViPham!F:F, B22, NhatKy_ViPham!C:C, "T9")</f>
        <v>100</v>
      </c>
      <c r="AA22" s="6">
        <f>100 + SUMIFS(NhatKy_ViPham!J:J, NhatKy_ViPham!E:E, "12_Anh_E", NhatKy_ViPham!F:F, B22, NhatKy_ViPham!C:C, "T10") - SUMIFS(NhatKy_ViPham!K:K, NhatKy_ViPham!E:E, "12_Anh_E", NhatKy_ViPham!F:F, B22, NhatKy_ViPham!C:C, "T10")</f>
        <v>100</v>
      </c>
      <c r="AB22" s="6">
        <f>100 + SUMIFS(NhatKy_ViPham!J:J, NhatKy_ViPham!E:E, "12_Anh_E", NhatKy_ViPham!F:F, B22, NhatKy_ViPham!C:C, "T11") - SUMIFS(NhatKy_ViPham!K:K, NhatKy_ViPham!E:E, "12_Anh_E", NhatKy_ViPham!F:F, B22, NhatKy_ViPham!C:C, "T11")</f>
        <v>100</v>
      </c>
      <c r="AC22" s="6">
        <f>100 + SUMIFS(NhatKy_ViPham!J:J, NhatKy_ViPham!E:E, "12_Anh_E", NhatKy_ViPham!F:F, B22, NhatKy_ViPham!C:C, "T12") - SUMIFS(NhatKy_ViPham!K:K, NhatKy_ViPham!E:E, "12_Anh_E", NhatKy_ViPham!F:F, B22, NhatKy_ViPham!C:C, "T12")</f>
        <v>100</v>
      </c>
      <c r="AD22" s="6">
        <f>100 + SUMIFS(NhatKy_ViPham!J:J, NhatKy_ViPham!E:E, "12_Anh_E", NhatKy_ViPham!F:F, B22, NhatKy_ViPham!C:C, "T13") - SUMIFS(NhatKy_ViPham!K:K, NhatKy_ViPham!E:E, "12_Anh_E", NhatKy_ViPham!F:F, B22, NhatKy_ViPham!C:C, "T13")</f>
        <v>100</v>
      </c>
      <c r="AE22" s="6">
        <f>100 + SUMIFS(NhatKy_ViPham!J:J, NhatKy_ViPham!E:E, "12_Anh_E", NhatKy_ViPham!F:F, B22, NhatKy_ViPham!C:C, "T14") - SUMIFS(NhatKy_ViPham!K:K, NhatKy_ViPham!E:E, "12_Anh_E", NhatKy_ViPham!F:F, B22, NhatKy_ViPham!C:C, "T14")</f>
        <v>100</v>
      </c>
      <c r="AF22" s="6">
        <f>100 + SUMIFS(NhatKy_ViPham!J:J, NhatKy_ViPham!E:E, "12_Anh_E", NhatKy_ViPham!F:F, B22, NhatKy_ViPham!C:C, "T15") - SUMIFS(NhatKy_ViPham!K:K, NhatKy_ViPham!E:E, "12_Anh_E", NhatKy_ViPham!F:F, B22, NhatKy_ViPham!C:C, "T15")</f>
        <v>100</v>
      </c>
      <c r="AG22" s="6">
        <f>100 + SUMIFS(NhatKy_ViPham!J:J, NhatKy_ViPham!E:E, "12_Anh_E", NhatKy_ViPham!F:F, B22, NhatKy_ViPham!C:C, "T16") - SUMIFS(NhatKy_ViPham!K:K, NhatKy_ViPham!E:E, "12_Anh_E", NhatKy_ViPham!F:F, B22, NhatKy_ViPham!C:C, "T16")</f>
        <v>100</v>
      </c>
      <c r="AH22" s="6">
        <f>100 + SUMIFS(NhatKy_ViPham!J:J, NhatKy_ViPham!E:E, "12_Anh_E", NhatKy_ViPham!F:F, B22, NhatKy_ViPham!C:C, "T17") - SUMIFS(NhatKy_ViPham!K:K, NhatKy_ViPham!E:E, "12_Anh_E", NhatKy_ViPham!F:F, B22, NhatKy_ViPham!C:C, "T17")</f>
        <v>100</v>
      </c>
      <c r="AI22" s="6">
        <f>100 + SUMIFS(NhatKy_ViPham!J:J, NhatKy_ViPham!E:E, "12_Anh_E", NhatKy_ViPham!F:F, B22, NhatKy_ViPham!C:C, "T18") - SUMIFS(NhatKy_ViPham!K:K, NhatKy_ViPham!E:E, "12_Anh_E", NhatKy_ViPham!F:F, B22, NhatKy_ViPham!C:C, "T18")</f>
        <v>100</v>
      </c>
      <c r="AJ22" s="6">
        <f>100 + SUMIFS(NhatKy_ViPham!J:J, NhatKy_ViPham!E:E, "12_Anh_E", NhatKy_ViPham!F:F, B22, NhatKy_ViPham!C:C, "T19") - SUMIFS(NhatKy_ViPham!K:K, NhatKy_ViPham!E:E, "12_Anh_E", NhatKy_ViPham!F:F, B22, NhatKy_ViPham!C:C, "T19")</f>
        <v>100</v>
      </c>
      <c r="AK22" s="6">
        <f>100 + SUMIFS(NhatKy_ViPham!J:J, NhatKy_ViPham!E:E, "12_Anh_E", NhatKy_ViPham!F:F, B22, NhatKy_ViPham!C:C, "T20") - SUMIFS(NhatKy_ViPham!K:K, NhatKy_ViPham!E:E, "12_Anh_E", NhatKy_ViPham!F:F, B22, NhatKy_ViPham!C:C, "T20")</f>
        <v>100</v>
      </c>
      <c r="AL22" s="6">
        <f>100 + SUMIFS(NhatKy_ViPham!J:J, NhatKy_ViPham!E:E, "12_Anh_E", NhatKy_ViPham!F:F, B22, NhatKy_ViPham!C:C, "T21") - SUMIFS(NhatKy_ViPham!K:K, NhatKy_ViPham!E:E, "12_Anh_E", NhatKy_ViPham!F:F, B22, NhatKy_ViPham!C:C, "T21")</f>
        <v>100</v>
      </c>
      <c r="AM22" s="6">
        <f>100 + SUMIFS(NhatKy_ViPham!J:J, NhatKy_ViPham!E:E, "12_Anh_E", NhatKy_ViPham!F:F, B22, NhatKy_ViPham!C:C, "T22") - SUMIFS(NhatKy_ViPham!K:K, NhatKy_ViPham!E:E, "12_Anh_E", NhatKy_ViPham!F:F, B22, NhatKy_ViPham!C:C, "T22")</f>
        <v>100</v>
      </c>
      <c r="AN22" s="6">
        <f>100 + SUMIFS(NhatKy_ViPham!J:J, NhatKy_ViPham!E:E, "12_Anh_E", NhatKy_ViPham!F:F, B22, NhatKy_ViPham!C:C, "T23") - SUMIFS(NhatKy_ViPham!K:K, NhatKy_ViPham!E:E, "12_Anh_E", NhatKy_ViPham!F:F, B22, NhatKy_ViPham!C:C, "T23")</f>
        <v>100</v>
      </c>
      <c r="AO22" s="6">
        <f>100 + SUMIFS(NhatKy_ViPham!J:J, NhatKy_ViPham!E:E, "12_Anh_E", NhatKy_ViPham!F:F, B22, NhatKy_ViPham!C:C, "T24") - SUMIFS(NhatKy_ViPham!K:K, NhatKy_ViPham!E:E, "12_Anh_E", NhatKy_ViPham!F:F, B22, NhatKy_ViPham!C:C, "T24")</f>
        <v>100</v>
      </c>
      <c r="AP22" s="6">
        <f>100 + SUMIFS(NhatKy_ViPham!J:J, NhatKy_ViPham!E:E, "12_Anh_E", NhatKy_ViPham!F:F, B22, NhatKy_ViPham!C:C, "T25") - SUMIFS(NhatKy_ViPham!K:K, NhatKy_ViPham!E:E, "12_Anh_E", NhatKy_ViPham!F:F, B22, NhatKy_ViPham!C:C, "T25")</f>
        <v>100</v>
      </c>
      <c r="AQ22" s="6">
        <f>100 + SUMIFS(NhatKy_ViPham!J:J, NhatKy_ViPham!E:E, "12_Anh_E", NhatKy_ViPham!F:F, B22, NhatKy_ViPham!C:C, "T26") - SUMIFS(NhatKy_ViPham!K:K, NhatKy_ViPham!E:E, "12_Anh_E", NhatKy_ViPham!F:F, B22, NhatKy_ViPham!C:C, "T26")</f>
        <v>100</v>
      </c>
      <c r="AR22" s="6">
        <f>100 + SUMIFS(NhatKy_ViPham!J:J, NhatKy_ViPham!E:E, "12_Anh_E", NhatKy_ViPham!F:F, B22, NhatKy_ViPham!C:C, "T27") - SUMIFS(NhatKy_ViPham!K:K, NhatKy_ViPham!E:E, "12_Anh_E", NhatKy_ViPham!F:F, B22, NhatKy_ViPham!C:C, "T27")</f>
        <v>100</v>
      </c>
      <c r="AS22" s="6">
        <f>100 + SUMIFS(NhatKy_ViPham!J:J, NhatKy_ViPham!E:E, "12_Anh_E", NhatKy_ViPham!F:F, B22, NhatKy_ViPham!C:C, "T28") - SUMIFS(NhatKy_ViPham!K:K, NhatKy_ViPham!E:E, "12_Anh_E", NhatKy_ViPham!F:F, B22, NhatKy_ViPham!C:C, "T28")</f>
        <v>100</v>
      </c>
      <c r="AT22" s="6">
        <f>100 + SUMIFS(NhatKy_ViPham!J:J, NhatKy_ViPham!E:E, "12_Anh_E", NhatKy_ViPham!F:F, B22, NhatKy_ViPham!C:C, "T29") - SUMIFS(NhatKy_ViPham!K:K, NhatKy_ViPham!E:E, "12_Anh_E", NhatKy_ViPham!F:F, B22, NhatKy_ViPham!C:C, "T29")</f>
        <v>100</v>
      </c>
      <c r="AU22" s="6">
        <f>100 + SUMIFS(NhatKy_ViPham!J:J, NhatKy_ViPham!E:E, "12_Anh_E", NhatKy_ViPham!F:F, B22, NhatKy_ViPham!C:C, "T30") - SUMIFS(NhatKy_ViPham!K:K, NhatKy_ViPham!E:E, "12_Anh_E", NhatKy_ViPham!F:F, B22, NhatKy_ViPham!C:C, "T30")</f>
        <v>100</v>
      </c>
      <c r="AV22" s="6">
        <f>100 + SUMIFS(NhatKy_ViPham!J:J, NhatKy_ViPham!E:E, "12_Anh_E", NhatKy_ViPham!F:F, B22, NhatKy_ViPham!C:C, "T31") - SUMIFS(NhatKy_ViPham!K:K, NhatKy_ViPham!E:E, "12_Anh_E", NhatKy_ViPham!F:F, B22, NhatKy_ViPham!C:C, "T31")</f>
        <v>100</v>
      </c>
      <c r="AW22" s="6">
        <f>100 + SUMIFS(NhatKy_ViPham!J:J, NhatKy_ViPham!E:E, "12_Anh_E", NhatKy_ViPham!F:F, B22, NhatKy_ViPham!C:C, "T32") - SUMIFS(NhatKy_ViPham!K:K, NhatKy_ViPham!E:E, "12_Anh_E", NhatKy_ViPham!F:F, B22, NhatKy_ViPham!C:C, "T32")</f>
        <v>100</v>
      </c>
      <c r="AX22" s="6">
        <f>100 + SUMIFS(NhatKy_ViPham!J:J, NhatKy_ViPham!E:E, "12_Anh_E", NhatKy_ViPham!F:F, B22, NhatKy_ViPham!C:C, "T33") - SUMIFS(NhatKy_ViPham!K:K, NhatKy_ViPham!E:E, "12_Anh_E", NhatKy_ViPham!F:F, B22, NhatKy_ViPham!C:C, "T33")</f>
        <v>100</v>
      </c>
      <c r="AY22" s="6">
        <f>100 + SUMIFS(NhatKy_ViPham!J:J, NhatKy_ViPham!E:E, "12_Anh_E", NhatKy_ViPham!F:F, B22, NhatKy_ViPham!C:C, "T34") - SUMIFS(NhatKy_ViPham!K:K, NhatKy_ViPham!E:E, "12_Anh_E", NhatKy_ViPham!F:F, B22, NhatKy_ViPham!C:C, "T34")</f>
        <v>100</v>
      </c>
      <c r="AZ22" s="6">
        <f>100 + SUMIFS(NhatKy_ViPham!J:J, NhatKy_ViPham!E:E, "12_Anh_E", NhatKy_ViPham!F:F, B22, NhatKy_ViPham!C:C, "T35") - SUMIFS(NhatKy_ViPham!K:K, NhatKy_ViPham!E:E, "12_Anh_E", NhatKy_ViPham!F:F, B22, NhatKy_ViPham!C:C, "T35")</f>
        <v>100</v>
      </c>
      <c r="BA22" s="12">
        <f t="shared" si="0"/>
        <v>100</v>
      </c>
      <c r="BB22" s="11" t="s">
        <v>430</v>
      </c>
      <c r="BC22" s="16" t="str">
        <f t="shared" si="1"/>
        <v>Tốt</v>
      </c>
      <c r="BD22" s="15" t="str">
        <f t="shared" si="2"/>
        <v>🟢 BÌNH THƯỜNG</v>
      </c>
    </row>
    <row r="23" spans="1:56" x14ac:dyDescent="0.25">
      <c r="A23" s="4">
        <v>15</v>
      </c>
      <c r="B23" s="10" t="s">
        <v>3086</v>
      </c>
      <c r="C23" s="4" t="s">
        <v>2438</v>
      </c>
      <c r="D23" s="4" t="s">
        <v>429</v>
      </c>
      <c r="E23" s="11" t="s">
        <v>430</v>
      </c>
      <c r="F23" s="7">
        <f>SUMIFS(NhatKy_ViPham!K:K, NhatKy_ViPham!E:E, "12_Anh_E", NhatKy_ViPham!F:F, B23, NhatKy_ViPham!H:H, "L01")</f>
        <v>0</v>
      </c>
      <c r="G23" s="7">
        <f>SUMIFS(NhatKy_ViPham!K:K, NhatKy_ViPham!E:E, "12_Anh_E", NhatKy_ViPham!F:F, B23, NhatKy_ViPham!H:H, "L02")</f>
        <v>0</v>
      </c>
      <c r="H23" s="7">
        <f>SUMIFS(NhatKy_ViPham!K:K, NhatKy_ViPham!E:E, "12_Anh_E", NhatKy_ViPham!F:F, B23, NhatKy_ViPham!H:H, "L03")</f>
        <v>0</v>
      </c>
      <c r="I23" s="7">
        <f>SUMIFS(NhatKy_ViPham!K:K, NhatKy_ViPham!E:E, "12_Anh_E", NhatKy_ViPham!F:F, B23, NhatKy_ViPham!H:H, "L04")</f>
        <v>0</v>
      </c>
      <c r="J23" s="7">
        <f>SUMIFS(NhatKy_ViPham!K:K, NhatKy_ViPham!E:E, "12_Anh_E", NhatKy_ViPham!F:F, B23, NhatKy_ViPham!H:H, "L05")</f>
        <v>0</v>
      </c>
      <c r="K23" s="7">
        <f>SUMIFS(NhatKy_ViPham!K:K, NhatKy_ViPham!E:E, "12_Anh_E", NhatKy_ViPham!F:F, B23, NhatKy_ViPham!H:H, "L06")</f>
        <v>0</v>
      </c>
      <c r="L23" s="7">
        <f>SUMIFS(NhatKy_ViPham!K:K, NhatKy_ViPham!E:E, "12_Anh_E", NhatKy_ViPham!F:F, B23, NhatKy_ViPham!H:H, "L07")</f>
        <v>0</v>
      </c>
      <c r="M23" s="7">
        <f>SUMIFS(NhatKy_ViPham!K:K, NhatKy_ViPham!E:E, "12_Anh_E", NhatKy_ViPham!F:F, B23, NhatKy_ViPham!H:H, "L08")</f>
        <v>0</v>
      </c>
      <c r="N23" s="7">
        <f>SUMIFS(NhatKy_ViPham!K:K, NhatKy_ViPham!E:E, "12_Anh_E", NhatKy_ViPham!F:F, B23, NhatKy_ViPham!H:H, "L09")</f>
        <v>0</v>
      </c>
      <c r="O23" s="7">
        <f>SUMIFS(NhatKy_ViPham!K:K, NhatKy_ViPham!E:E, "12_Anh_E", NhatKy_ViPham!F:F, B23, NhatKy_ViPham!H:H, "L10")</f>
        <v>0</v>
      </c>
      <c r="P23" s="12">
        <f>SUMIFS(NhatKy_ViPham!J:J, NhatKy_ViPham!E:E, "12_Anh_E", NhatKy_ViPham!F:F, B23)</f>
        <v>0</v>
      </c>
      <c r="Q23" s="13">
        <f>SUMIFS(NhatKy_ViPham!K:K, NhatKy_ViPham!E:E, "12_Anh_E", NhatKy_ViPham!F:F, B23)</f>
        <v>0</v>
      </c>
      <c r="R23" s="7">
        <f>100 + SUMIFS(NhatKy_ViPham!J:J, NhatKy_ViPham!E:E, "12_Anh_E", NhatKy_ViPham!F:F, B23, NhatKy_ViPham!C:C, "T1") - SUMIFS(NhatKy_ViPham!K:K, NhatKy_ViPham!E:E, "12_Anh_E", NhatKy_ViPham!F:F, B23, NhatKy_ViPham!C:C, "T1")</f>
        <v>100</v>
      </c>
      <c r="S23" s="7">
        <f>100 + SUMIFS(NhatKy_ViPham!J:J, NhatKy_ViPham!E:E, "12_Anh_E", NhatKy_ViPham!F:F, B23, NhatKy_ViPham!C:C, "T2") - SUMIFS(NhatKy_ViPham!K:K, NhatKy_ViPham!E:E, "12_Anh_E", NhatKy_ViPham!F:F, B23, NhatKy_ViPham!C:C, "T2")</f>
        <v>100</v>
      </c>
      <c r="T23" s="7">
        <f>100 + SUMIFS(NhatKy_ViPham!J:J, NhatKy_ViPham!E:E, "12_Anh_E", NhatKy_ViPham!F:F, B23, NhatKy_ViPham!C:C, "T3") - SUMIFS(NhatKy_ViPham!K:K, NhatKy_ViPham!E:E, "12_Anh_E", NhatKy_ViPham!F:F, B23, NhatKy_ViPham!C:C, "T3")</f>
        <v>100</v>
      </c>
      <c r="U23" s="7">
        <f>100 + SUMIFS(NhatKy_ViPham!J:J, NhatKy_ViPham!E:E, "12_Anh_E", NhatKy_ViPham!F:F, B23, NhatKy_ViPham!C:C, "T4") - SUMIFS(NhatKy_ViPham!K:K, NhatKy_ViPham!E:E, "12_Anh_E", NhatKy_ViPham!F:F, B23, NhatKy_ViPham!C:C, "T4")</f>
        <v>100</v>
      </c>
      <c r="V23" s="7">
        <f>100 + SUMIFS(NhatKy_ViPham!J:J, NhatKy_ViPham!E:E, "12_Anh_E", NhatKy_ViPham!F:F, B23, NhatKy_ViPham!C:C, "T5") - SUMIFS(NhatKy_ViPham!K:K, NhatKy_ViPham!E:E, "12_Anh_E", NhatKy_ViPham!F:F, B23, NhatKy_ViPham!C:C, "T5")</f>
        <v>100</v>
      </c>
      <c r="W23" s="7">
        <f>100 + SUMIFS(NhatKy_ViPham!J:J, NhatKy_ViPham!E:E, "12_Anh_E", NhatKy_ViPham!F:F, B23, NhatKy_ViPham!C:C, "T6") - SUMIFS(NhatKy_ViPham!K:K, NhatKy_ViPham!E:E, "12_Anh_E", NhatKy_ViPham!F:F, B23, NhatKy_ViPham!C:C, "T6")</f>
        <v>100</v>
      </c>
      <c r="X23" s="7">
        <f>100 + SUMIFS(NhatKy_ViPham!J:J, NhatKy_ViPham!E:E, "12_Anh_E", NhatKy_ViPham!F:F, B23, NhatKy_ViPham!C:C, "T7") - SUMIFS(NhatKy_ViPham!K:K, NhatKy_ViPham!E:E, "12_Anh_E", NhatKy_ViPham!F:F, B23, NhatKy_ViPham!C:C, "T7")</f>
        <v>100</v>
      </c>
      <c r="Y23" s="7">
        <f>100 + SUMIFS(NhatKy_ViPham!J:J, NhatKy_ViPham!E:E, "12_Anh_E", NhatKy_ViPham!F:F, B23, NhatKy_ViPham!C:C, "T8") - SUMIFS(NhatKy_ViPham!K:K, NhatKy_ViPham!E:E, "12_Anh_E", NhatKy_ViPham!F:F, B23, NhatKy_ViPham!C:C, "T8")</f>
        <v>100</v>
      </c>
      <c r="Z23" s="7">
        <f>100 + SUMIFS(NhatKy_ViPham!J:J, NhatKy_ViPham!E:E, "12_Anh_E", NhatKy_ViPham!F:F, B23, NhatKy_ViPham!C:C, "T9") - SUMIFS(NhatKy_ViPham!K:K, NhatKy_ViPham!E:E, "12_Anh_E", NhatKy_ViPham!F:F, B23, NhatKy_ViPham!C:C, "T9")</f>
        <v>100</v>
      </c>
      <c r="AA23" s="7">
        <f>100 + SUMIFS(NhatKy_ViPham!J:J, NhatKy_ViPham!E:E, "12_Anh_E", NhatKy_ViPham!F:F, B23, NhatKy_ViPham!C:C, "T10") - SUMIFS(NhatKy_ViPham!K:K, NhatKy_ViPham!E:E, "12_Anh_E", NhatKy_ViPham!F:F, B23, NhatKy_ViPham!C:C, "T10")</f>
        <v>100</v>
      </c>
      <c r="AB23" s="7">
        <f>100 + SUMIFS(NhatKy_ViPham!J:J, NhatKy_ViPham!E:E, "12_Anh_E", NhatKy_ViPham!F:F, B23, NhatKy_ViPham!C:C, "T11") - SUMIFS(NhatKy_ViPham!K:K, NhatKy_ViPham!E:E, "12_Anh_E", NhatKy_ViPham!F:F, B23, NhatKy_ViPham!C:C, "T11")</f>
        <v>100</v>
      </c>
      <c r="AC23" s="7">
        <f>100 + SUMIFS(NhatKy_ViPham!J:J, NhatKy_ViPham!E:E, "12_Anh_E", NhatKy_ViPham!F:F, B23, NhatKy_ViPham!C:C, "T12") - SUMIFS(NhatKy_ViPham!K:K, NhatKy_ViPham!E:E, "12_Anh_E", NhatKy_ViPham!F:F, B23, NhatKy_ViPham!C:C, "T12")</f>
        <v>100</v>
      </c>
      <c r="AD23" s="7">
        <f>100 + SUMIFS(NhatKy_ViPham!J:J, NhatKy_ViPham!E:E, "12_Anh_E", NhatKy_ViPham!F:F, B23, NhatKy_ViPham!C:C, "T13") - SUMIFS(NhatKy_ViPham!K:K, NhatKy_ViPham!E:E, "12_Anh_E", NhatKy_ViPham!F:F, B23, NhatKy_ViPham!C:C, "T13")</f>
        <v>100</v>
      </c>
      <c r="AE23" s="7">
        <f>100 + SUMIFS(NhatKy_ViPham!J:J, NhatKy_ViPham!E:E, "12_Anh_E", NhatKy_ViPham!F:F, B23, NhatKy_ViPham!C:C, "T14") - SUMIFS(NhatKy_ViPham!K:K, NhatKy_ViPham!E:E, "12_Anh_E", NhatKy_ViPham!F:F, B23, NhatKy_ViPham!C:C, "T14")</f>
        <v>100</v>
      </c>
      <c r="AF23" s="7">
        <f>100 + SUMIFS(NhatKy_ViPham!J:J, NhatKy_ViPham!E:E, "12_Anh_E", NhatKy_ViPham!F:F, B23, NhatKy_ViPham!C:C, "T15") - SUMIFS(NhatKy_ViPham!K:K, NhatKy_ViPham!E:E, "12_Anh_E", NhatKy_ViPham!F:F, B23, NhatKy_ViPham!C:C, "T15")</f>
        <v>100</v>
      </c>
      <c r="AG23" s="7">
        <f>100 + SUMIFS(NhatKy_ViPham!J:J, NhatKy_ViPham!E:E, "12_Anh_E", NhatKy_ViPham!F:F, B23, NhatKy_ViPham!C:C, "T16") - SUMIFS(NhatKy_ViPham!K:K, NhatKy_ViPham!E:E, "12_Anh_E", NhatKy_ViPham!F:F, B23, NhatKy_ViPham!C:C, "T16")</f>
        <v>100</v>
      </c>
      <c r="AH23" s="7">
        <f>100 + SUMIFS(NhatKy_ViPham!J:J, NhatKy_ViPham!E:E, "12_Anh_E", NhatKy_ViPham!F:F, B23, NhatKy_ViPham!C:C, "T17") - SUMIFS(NhatKy_ViPham!K:K, NhatKy_ViPham!E:E, "12_Anh_E", NhatKy_ViPham!F:F, B23, NhatKy_ViPham!C:C, "T17")</f>
        <v>100</v>
      </c>
      <c r="AI23" s="7">
        <f>100 + SUMIFS(NhatKy_ViPham!J:J, NhatKy_ViPham!E:E, "12_Anh_E", NhatKy_ViPham!F:F, B23, NhatKy_ViPham!C:C, "T18") - SUMIFS(NhatKy_ViPham!K:K, NhatKy_ViPham!E:E, "12_Anh_E", NhatKy_ViPham!F:F, B23, NhatKy_ViPham!C:C, "T18")</f>
        <v>100</v>
      </c>
      <c r="AJ23" s="7">
        <f>100 + SUMIFS(NhatKy_ViPham!J:J, NhatKy_ViPham!E:E, "12_Anh_E", NhatKy_ViPham!F:F, B23, NhatKy_ViPham!C:C, "T19") - SUMIFS(NhatKy_ViPham!K:K, NhatKy_ViPham!E:E, "12_Anh_E", NhatKy_ViPham!F:F, B23, NhatKy_ViPham!C:C, "T19")</f>
        <v>100</v>
      </c>
      <c r="AK23" s="7">
        <f>100 + SUMIFS(NhatKy_ViPham!J:J, NhatKy_ViPham!E:E, "12_Anh_E", NhatKy_ViPham!F:F, B23, NhatKy_ViPham!C:C, "T20") - SUMIFS(NhatKy_ViPham!K:K, NhatKy_ViPham!E:E, "12_Anh_E", NhatKy_ViPham!F:F, B23, NhatKy_ViPham!C:C, "T20")</f>
        <v>100</v>
      </c>
      <c r="AL23" s="7">
        <f>100 + SUMIFS(NhatKy_ViPham!J:J, NhatKy_ViPham!E:E, "12_Anh_E", NhatKy_ViPham!F:F, B23, NhatKy_ViPham!C:C, "T21") - SUMIFS(NhatKy_ViPham!K:K, NhatKy_ViPham!E:E, "12_Anh_E", NhatKy_ViPham!F:F, B23, NhatKy_ViPham!C:C, "T21")</f>
        <v>100</v>
      </c>
      <c r="AM23" s="7">
        <f>100 + SUMIFS(NhatKy_ViPham!J:J, NhatKy_ViPham!E:E, "12_Anh_E", NhatKy_ViPham!F:F, B23, NhatKy_ViPham!C:C, "T22") - SUMIFS(NhatKy_ViPham!K:K, NhatKy_ViPham!E:E, "12_Anh_E", NhatKy_ViPham!F:F, B23, NhatKy_ViPham!C:C, "T22")</f>
        <v>100</v>
      </c>
      <c r="AN23" s="7">
        <f>100 + SUMIFS(NhatKy_ViPham!J:J, NhatKy_ViPham!E:E, "12_Anh_E", NhatKy_ViPham!F:F, B23, NhatKy_ViPham!C:C, "T23") - SUMIFS(NhatKy_ViPham!K:K, NhatKy_ViPham!E:E, "12_Anh_E", NhatKy_ViPham!F:F, B23, NhatKy_ViPham!C:C, "T23")</f>
        <v>100</v>
      </c>
      <c r="AO23" s="7">
        <f>100 + SUMIFS(NhatKy_ViPham!J:J, NhatKy_ViPham!E:E, "12_Anh_E", NhatKy_ViPham!F:F, B23, NhatKy_ViPham!C:C, "T24") - SUMIFS(NhatKy_ViPham!K:K, NhatKy_ViPham!E:E, "12_Anh_E", NhatKy_ViPham!F:F, B23, NhatKy_ViPham!C:C, "T24")</f>
        <v>100</v>
      </c>
      <c r="AP23" s="7">
        <f>100 + SUMIFS(NhatKy_ViPham!J:J, NhatKy_ViPham!E:E, "12_Anh_E", NhatKy_ViPham!F:F, B23, NhatKy_ViPham!C:C, "T25") - SUMIFS(NhatKy_ViPham!K:K, NhatKy_ViPham!E:E, "12_Anh_E", NhatKy_ViPham!F:F, B23, NhatKy_ViPham!C:C, "T25")</f>
        <v>100</v>
      </c>
      <c r="AQ23" s="7">
        <f>100 + SUMIFS(NhatKy_ViPham!J:J, NhatKy_ViPham!E:E, "12_Anh_E", NhatKy_ViPham!F:F, B23, NhatKy_ViPham!C:C, "T26") - SUMIFS(NhatKy_ViPham!K:K, NhatKy_ViPham!E:E, "12_Anh_E", NhatKy_ViPham!F:F, B23, NhatKy_ViPham!C:C, "T26")</f>
        <v>100</v>
      </c>
      <c r="AR23" s="7">
        <f>100 + SUMIFS(NhatKy_ViPham!J:J, NhatKy_ViPham!E:E, "12_Anh_E", NhatKy_ViPham!F:F, B23, NhatKy_ViPham!C:C, "T27") - SUMIFS(NhatKy_ViPham!K:K, NhatKy_ViPham!E:E, "12_Anh_E", NhatKy_ViPham!F:F, B23, NhatKy_ViPham!C:C, "T27")</f>
        <v>100</v>
      </c>
      <c r="AS23" s="7">
        <f>100 + SUMIFS(NhatKy_ViPham!J:J, NhatKy_ViPham!E:E, "12_Anh_E", NhatKy_ViPham!F:F, B23, NhatKy_ViPham!C:C, "T28") - SUMIFS(NhatKy_ViPham!K:K, NhatKy_ViPham!E:E, "12_Anh_E", NhatKy_ViPham!F:F, B23, NhatKy_ViPham!C:C, "T28")</f>
        <v>100</v>
      </c>
      <c r="AT23" s="7">
        <f>100 + SUMIFS(NhatKy_ViPham!J:J, NhatKy_ViPham!E:E, "12_Anh_E", NhatKy_ViPham!F:F, B23, NhatKy_ViPham!C:C, "T29") - SUMIFS(NhatKy_ViPham!K:K, NhatKy_ViPham!E:E, "12_Anh_E", NhatKy_ViPham!F:F, B23, NhatKy_ViPham!C:C, "T29")</f>
        <v>100</v>
      </c>
      <c r="AU23" s="7">
        <f>100 + SUMIFS(NhatKy_ViPham!J:J, NhatKy_ViPham!E:E, "12_Anh_E", NhatKy_ViPham!F:F, B23, NhatKy_ViPham!C:C, "T30") - SUMIFS(NhatKy_ViPham!K:K, NhatKy_ViPham!E:E, "12_Anh_E", NhatKy_ViPham!F:F, B23, NhatKy_ViPham!C:C, "T30")</f>
        <v>100</v>
      </c>
      <c r="AV23" s="7">
        <f>100 + SUMIFS(NhatKy_ViPham!J:J, NhatKy_ViPham!E:E, "12_Anh_E", NhatKy_ViPham!F:F, B23, NhatKy_ViPham!C:C, "T31") - SUMIFS(NhatKy_ViPham!K:K, NhatKy_ViPham!E:E, "12_Anh_E", NhatKy_ViPham!F:F, B23, NhatKy_ViPham!C:C, "T31")</f>
        <v>100</v>
      </c>
      <c r="AW23" s="7">
        <f>100 + SUMIFS(NhatKy_ViPham!J:J, NhatKy_ViPham!E:E, "12_Anh_E", NhatKy_ViPham!F:F, B23, NhatKy_ViPham!C:C, "T32") - SUMIFS(NhatKy_ViPham!K:K, NhatKy_ViPham!E:E, "12_Anh_E", NhatKy_ViPham!F:F, B23, NhatKy_ViPham!C:C, "T32")</f>
        <v>100</v>
      </c>
      <c r="AX23" s="7">
        <f>100 + SUMIFS(NhatKy_ViPham!J:J, NhatKy_ViPham!E:E, "12_Anh_E", NhatKy_ViPham!F:F, B23, NhatKy_ViPham!C:C, "T33") - SUMIFS(NhatKy_ViPham!K:K, NhatKy_ViPham!E:E, "12_Anh_E", NhatKy_ViPham!F:F, B23, NhatKy_ViPham!C:C, "T33")</f>
        <v>100</v>
      </c>
      <c r="AY23" s="7">
        <f>100 + SUMIFS(NhatKy_ViPham!J:J, NhatKy_ViPham!E:E, "12_Anh_E", NhatKy_ViPham!F:F, B23, NhatKy_ViPham!C:C, "T34") - SUMIFS(NhatKy_ViPham!K:K, NhatKy_ViPham!E:E, "12_Anh_E", NhatKy_ViPham!F:F, B23, NhatKy_ViPham!C:C, "T34")</f>
        <v>100</v>
      </c>
      <c r="AZ23" s="7">
        <f>100 + SUMIFS(NhatKy_ViPham!J:J, NhatKy_ViPham!E:E, "12_Anh_E", NhatKy_ViPham!F:F, B23, NhatKy_ViPham!C:C, "T35") - SUMIFS(NhatKy_ViPham!K:K, NhatKy_ViPham!E:E, "12_Anh_E", NhatKy_ViPham!F:F, B23, NhatKy_ViPham!C:C, "T35")</f>
        <v>100</v>
      </c>
      <c r="BA23" s="12">
        <f t="shared" si="0"/>
        <v>100</v>
      </c>
      <c r="BB23" s="11" t="s">
        <v>430</v>
      </c>
      <c r="BC23" s="14" t="str">
        <f t="shared" si="1"/>
        <v>Tốt</v>
      </c>
      <c r="BD23" s="10" t="str">
        <f t="shared" si="2"/>
        <v>🟢 BÌNH THƯỜNG</v>
      </c>
    </row>
    <row r="24" spans="1:56" x14ac:dyDescent="0.25">
      <c r="A24" s="5">
        <v>16</v>
      </c>
      <c r="B24" s="15" t="s">
        <v>3087</v>
      </c>
      <c r="C24" s="5" t="s">
        <v>2483</v>
      </c>
      <c r="D24" s="5" t="s">
        <v>429</v>
      </c>
      <c r="E24" s="11" t="s">
        <v>430</v>
      </c>
      <c r="F24" s="6">
        <f>SUMIFS(NhatKy_ViPham!K:K, NhatKy_ViPham!E:E, "12_Anh_E", NhatKy_ViPham!F:F, B24, NhatKy_ViPham!H:H, "L01")</f>
        <v>0</v>
      </c>
      <c r="G24" s="6">
        <f>SUMIFS(NhatKy_ViPham!K:K, NhatKy_ViPham!E:E, "12_Anh_E", NhatKy_ViPham!F:F, B24, NhatKy_ViPham!H:H, "L02")</f>
        <v>0</v>
      </c>
      <c r="H24" s="6">
        <f>SUMIFS(NhatKy_ViPham!K:K, NhatKy_ViPham!E:E, "12_Anh_E", NhatKy_ViPham!F:F, B24, NhatKy_ViPham!H:H, "L03")</f>
        <v>0</v>
      </c>
      <c r="I24" s="6">
        <f>SUMIFS(NhatKy_ViPham!K:K, NhatKy_ViPham!E:E, "12_Anh_E", NhatKy_ViPham!F:F, B24, NhatKy_ViPham!H:H, "L04")</f>
        <v>0</v>
      </c>
      <c r="J24" s="6">
        <f>SUMIFS(NhatKy_ViPham!K:K, NhatKy_ViPham!E:E, "12_Anh_E", NhatKy_ViPham!F:F, B24, NhatKy_ViPham!H:H, "L05")</f>
        <v>0</v>
      </c>
      <c r="K24" s="6">
        <f>SUMIFS(NhatKy_ViPham!K:K, NhatKy_ViPham!E:E, "12_Anh_E", NhatKy_ViPham!F:F, B24, NhatKy_ViPham!H:H, "L06")</f>
        <v>0</v>
      </c>
      <c r="L24" s="6">
        <f>SUMIFS(NhatKy_ViPham!K:K, NhatKy_ViPham!E:E, "12_Anh_E", NhatKy_ViPham!F:F, B24, NhatKy_ViPham!H:H, "L07")</f>
        <v>0</v>
      </c>
      <c r="M24" s="6">
        <f>SUMIFS(NhatKy_ViPham!K:K, NhatKy_ViPham!E:E, "12_Anh_E", NhatKy_ViPham!F:F, B24, NhatKy_ViPham!H:H, "L08")</f>
        <v>0</v>
      </c>
      <c r="N24" s="6">
        <f>SUMIFS(NhatKy_ViPham!K:K, NhatKy_ViPham!E:E, "12_Anh_E", NhatKy_ViPham!F:F, B24, NhatKy_ViPham!H:H, "L09")</f>
        <v>0</v>
      </c>
      <c r="O24" s="6">
        <f>SUMIFS(NhatKy_ViPham!K:K, NhatKy_ViPham!E:E, "12_Anh_E", NhatKy_ViPham!F:F, B24, NhatKy_ViPham!H:H, "L10")</f>
        <v>0</v>
      </c>
      <c r="P24" s="12">
        <f>SUMIFS(NhatKy_ViPham!J:J, NhatKy_ViPham!E:E, "12_Anh_E", NhatKy_ViPham!F:F, B24)</f>
        <v>0</v>
      </c>
      <c r="Q24" s="13">
        <f>SUMIFS(NhatKy_ViPham!K:K, NhatKy_ViPham!E:E, "12_Anh_E", NhatKy_ViPham!F:F, B24)</f>
        <v>0</v>
      </c>
      <c r="R24" s="6">
        <f>100 + SUMIFS(NhatKy_ViPham!J:J, NhatKy_ViPham!E:E, "12_Anh_E", NhatKy_ViPham!F:F, B24, NhatKy_ViPham!C:C, "T1") - SUMIFS(NhatKy_ViPham!K:K, NhatKy_ViPham!E:E, "12_Anh_E", NhatKy_ViPham!F:F, B24, NhatKy_ViPham!C:C, "T1")</f>
        <v>100</v>
      </c>
      <c r="S24" s="6">
        <f>100 + SUMIFS(NhatKy_ViPham!J:J, NhatKy_ViPham!E:E, "12_Anh_E", NhatKy_ViPham!F:F, B24, NhatKy_ViPham!C:C, "T2") - SUMIFS(NhatKy_ViPham!K:K, NhatKy_ViPham!E:E, "12_Anh_E", NhatKy_ViPham!F:F, B24, NhatKy_ViPham!C:C, "T2")</f>
        <v>100</v>
      </c>
      <c r="T24" s="6">
        <f>100 + SUMIFS(NhatKy_ViPham!J:J, NhatKy_ViPham!E:E, "12_Anh_E", NhatKy_ViPham!F:F, B24, NhatKy_ViPham!C:C, "T3") - SUMIFS(NhatKy_ViPham!K:K, NhatKy_ViPham!E:E, "12_Anh_E", NhatKy_ViPham!F:F, B24, NhatKy_ViPham!C:C, "T3")</f>
        <v>100</v>
      </c>
      <c r="U24" s="6">
        <f>100 + SUMIFS(NhatKy_ViPham!J:J, NhatKy_ViPham!E:E, "12_Anh_E", NhatKy_ViPham!F:F, B24, NhatKy_ViPham!C:C, "T4") - SUMIFS(NhatKy_ViPham!K:K, NhatKy_ViPham!E:E, "12_Anh_E", NhatKy_ViPham!F:F, B24, NhatKy_ViPham!C:C, "T4")</f>
        <v>100</v>
      </c>
      <c r="V24" s="6">
        <f>100 + SUMIFS(NhatKy_ViPham!J:J, NhatKy_ViPham!E:E, "12_Anh_E", NhatKy_ViPham!F:F, B24, NhatKy_ViPham!C:C, "T5") - SUMIFS(NhatKy_ViPham!K:K, NhatKy_ViPham!E:E, "12_Anh_E", NhatKy_ViPham!F:F, B24, NhatKy_ViPham!C:C, "T5")</f>
        <v>100</v>
      </c>
      <c r="W24" s="6">
        <f>100 + SUMIFS(NhatKy_ViPham!J:J, NhatKy_ViPham!E:E, "12_Anh_E", NhatKy_ViPham!F:F, B24, NhatKy_ViPham!C:C, "T6") - SUMIFS(NhatKy_ViPham!K:K, NhatKy_ViPham!E:E, "12_Anh_E", NhatKy_ViPham!F:F, B24, NhatKy_ViPham!C:C, "T6")</f>
        <v>100</v>
      </c>
      <c r="X24" s="6">
        <f>100 + SUMIFS(NhatKy_ViPham!J:J, NhatKy_ViPham!E:E, "12_Anh_E", NhatKy_ViPham!F:F, B24, NhatKy_ViPham!C:C, "T7") - SUMIFS(NhatKy_ViPham!K:K, NhatKy_ViPham!E:E, "12_Anh_E", NhatKy_ViPham!F:F, B24, NhatKy_ViPham!C:C, "T7")</f>
        <v>100</v>
      </c>
      <c r="Y24" s="6">
        <f>100 + SUMIFS(NhatKy_ViPham!J:J, NhatKy_ViPham!E:E, "12_Anh_E", NhatKy_ViPham!F:F, B24, NhatKy_ViPham!C:C, "T8") - SUMIFS(NhatKy_ViPham!K:K, NhatKy_ViPham!E:E, "12_Anh_E", NhatKy_ViPham!F:F, B24, NhatKy_ViPham!C:C, "T8")</f>
        <v>100</v>
      </c>
      <c r="Z24" s="6">
        <f>100 + SUMIFS(NhatKy_ViPham!J:J, NhatKy_ViPham!E:E, "12_Anh_E", NhatKy_ViPham!F:F, B24, NhatKy_ViPham!C:C, "T9") - SUMIFS(NhatKy_ViPham!K:K, NhatKy_ViPham!E:E, "12_Anh_E", NhatKy_ViPham!F:F, B24, NhatKy_ViPham!C:C, "T9")</f>
        <v>100</v>
      </c>
      <c r="AA24" s="6">
        <f>100 + SUMIFS(NhatKy_ViPham!J:J, NhatKy_ViPham!E:E, "12_Anh_E", NhatKy_ViPham!F:F, B24, NhatKy_ViPham!C:C, "T10") - SUMIFS(NhatKy_ViPham!K:K, NhatKy_ViPham!E:E, "12_Anh_E", NhatKy_ViPham!F:F, B24, NhatKy_ViPham!C:C, "T10")</f>
        <v>100</v>
      </c>
      <c r="AB24" s="6">
        <f>100 + SUMIFS(NhatKy_ViPham!J:J, NhatKy_ViPham!E:E, "12_Anh_E", NhatKy_ViPham!F:F, B24, NhatKy_ViPham!C:C, "T11") - SUMIFS(NhatKy_ViPham!K:K, NhatKy_ViPham!E:E, "12_Anh_E", NhatKy_ViPham!F:F, B24, NhatKy_ViPham!C:C, "T11")</f>
        <v>100</v>
      </c>
      <c r="AC24" s="6">
        <f>100 + SUMIFS(NhatKy_ViPham!J:J, NhatKy_ViPham!E:E, "12_Anh_E", NhatKy_ViPham!F:F, B24, NhatKy_ViPham!C:C, "T12") - SUMIFS(NhatKy_ViPham!K:K, NhatKy_ViPham!E:E, "12_Anh_E", NhatKy_ViPham!F:F, B24, NhatKy_ViPham!C:C, "T12")</f>
        <v>100</v>
      </c>
      <c r="AD24" s="6">
        <f>100 + SUMIFS(NhatKy_ViPham!J:J, NhatKy_ViPham!E:E, "12_Anh_E", NhatKy_ViPham!F:F, B24, NhatKy_ViPham!C:C, "T13") - SUMIFS(NhatKy_ViPham!K:K, NhatKy_ViPham!E:E, "12_Anh_E", NhatKy_ViPham!F:F, B24, NhatKy_ViPham!C:C, "T13")</f>
        <v>100</v>
      </c>
      <c r="AE24" s="6">
        <f>100 + SUMIFS(NhatKy_ViPham!J:J, NhatKy_ViPham!E:E, "12_Anh_E", NhatKy_ViPham!F:F, B24, NhatKy_ViPham!C:C, "T14") - SUMIFS(NhatKy_ViPham!K:K, NhatKy_ViPham!E:E, "12_Anh_E", NhatKy_ViPham!F:F, B24, NhatKy_ViPham!C:C, "T14")</f>
        <v>100</v>
      </c>
      <c r="AF24" s="6">
        <f>100 + SUMIFS(NhatKy_ViPham!J:J, NhatKy_ViPham!E:E, "12_Anh_E", NhatKy_ViPham!F:F, B24, NhatKy_ViPham!C:C, "T15") - SUMIFS(NhatKy_ViPham!K:K, NhatKy_ViPham!E:E, "12_Anh_E", NhatKy_ViPham!F:F, B24, NhatKy_ViPham!C:C, "T15")</f>
        <v>100</v>
      </c>
      <c r="AG24" s="6">
        <f>100 + SUMIFS(NhatKy_ViPham!J:J, NhatKy_ViPham!E:E, "12_Anh_E", NhatKy_ViPham!F:F, B24, NhatKy_ViPham!C:C, "T16") - SUMIFS(NhatKy_ViPham!K:K, NhatKy_ViPham!E:E, "12_Anh_E", NhatKy_ViPham!F:F, B24, NhatKy_ViPham!C:C, "T16")</f>
        <v>100</v>
      </c>
      <c r="AH24" s="6">
        <f>100 + SUMIFS(NhatKy_ViPham!J:J, NhatKy_ViPham!E:E, "12_Anh_E", NhatKy_ViPham!F:F, B24, NhatKy_ViPham!C:C, "T17") - SUMIFS(NhatKy_ViPham!K:K, NhatKy_ViPham!E:E, "12_Anh_E", NhatKy_ViPham!F:F, B24, NhatKy_ViPham!C:C, "T17")</f>
        <v>100</v>
      </c>
      <c r="AI24" s="6">
        <f>100 + SUMIFS(NhatKy_ViPham!J:J, NhatKy_ViPham!E:E, "12_Anh_E", NhatKy_ViPham!F:F, B24, NhatKy_ViPham!C:C, "T18") - SUMIFS(NhatKy_ViPham!K:K, NhatKy_ViPham!E:E, "12_Anh_E", NhatKy_ViPham!F:F, B24, NhatKy_ViPham!C:C, "T18")</f>
        <v>100</v>
      </c>
      <c r="AJ24" s="6">
        <f>100 + SUMIFS(NhatKy_ViPham!J:J, NhatKy_ViPham!E:E, "12_Anh_E", NhatKy_ViPham!F:F, B24, NhatKy_ViPham!C:C, "T19") - SUMIFS(NhatKy_ViPham!K:K, NhatKy_ViPham!E:E, "12_Anh_E", NhatKy_ViPham!F:F, B24, NhatKy_ViPham!C:C, "T19")</f>
        <v>100</v>
      </c>
      <c r="AK24" s="6">
        <f>100 + SUMIFS(NhatKy_ViPham!J:J, NhatKy_ViPham!E:E, "12_Anh_E", NhatKy_ViPham!F:F, B24, NhatKy_ViPham!C:C, "T20") - SUMIFS(NhatKy_ViPham!K:K, NhatKy_ViPham!E:E, "12_Anh_E", NhatKy_ViPham!F:F, B24, NhatKy_ViPham!C:C, "T20")</f>
        <v>100</v>
      </c>
      <c r="AL24" s="6">
        <f>100 + SUMIFS(NhatKy_ViPham!J:J, NhatKy_ViPham!E:E, "12_Anh_E", NhatKy_ViPham!F:F, B24, NhatKy_ViPham!C:C, "T21") - SUMIFS(NhatKy_ViPham!K:K, NhatKy_ViPham!E:E, "12_Anh_E", NhatKy_ViPham!F:F, B24, NhatKy_ViPham!C:C, "T21")</f>
        <v>100</v>
      </c>
      <c r="AM24" s="6">
        <f>100 + SUMIFS(NhatKy_ViPham!J:J, NhatKy_ViPham!E:E, "12_Anh_E", NhatKy_ViPham!F:F, B24, NhatKy_ViPham!C:C, "T22") - SUMIFS(NhatKy_ViPham!K:K, NhatKy_ViPham!E:E, "12_Anh_E", NhatKy_ViPham!F:F, B24, NhatKy_ViPham!C:C, "T22")</f>
        <v>100</v>
      </c>
      <c r="AN24" s="6">
        <f>100 + SUMIFS(NhatKy_ViPham!J:J, NhatKy_ViPham!E:E, "12_Anh_E", NhatKy_ViPham!F:F, B24, NhatKy_ViPham!C:C, "T23") - SUMIFS(NhatKy_ViPham!K:K, NhatKy_ViPham!E:E, "12_Anh_E", NhatKy_ViPham!F:F, B24, NhatKy_ViPham!C:C, "T23")</f>
        <v>100</v>
      </c>
      <c r="AO24" s="6">
        <f>100 + SUMIFS(NhatKy_ViPham!J:J, NhatKy_ViPham!E:E, "12_Anh_E", NhatKy_ViPham!F:F, B24, NhatKy_ViPham!C:C, "T24") - SUMIFS(NhatKy_ViPham!K:K, NhatKy_ViPham!E:E, "12_Anh_E", NhatKy_ViPham!F:F, B24, NhatKy_ViPham!C:C, "T24")</f>
        <v>100</v>
      </c>
      <c r="AP24" s="6">
        <f>100 + SUMIFS(NhatKy_ViPham!J:J, NhatKy_ViPham!E:E, "12_Anh_E", NhatKy_ViPham!F:F, B24, NhatKy_ViPham!C:C, "T25") - SUMIFS(NhatKy_ViPham!K:K, NhatKy_ViPham!E:E, "12_Anh_E", NhatKy_ViPham!F:F, B24, NhatKy_ViPham!C:C, "T25")</f>
        <v>100</v>
      </c>
      <c r="AQ24" s="6">
        <f>100 + SUMIFS(NhatKy_ViPham!J:J, NhatKy_ViPham!E:E, "12_Anh_E", NhatKy_ViPham!F:F, B24, NhatKy_ViPham!C:C, "T26") - SUMIFS(NhatKy_ViPham!K:K, NhatKy_ViPham!E:E, "12_Anh_E", NhatKy_ViPham!F:F, B24, NhatKy_ViPham!C:C, "T26")</f>
        <v>100</v>
      </c>
      <c r="AR24" s="6">
        <f>100 + SUMIFS(NhatKy_ViPham!J:J, NhatKy_ViPham!E:E, "12_Anh_E", NhatKy_ViPham!F:F, B24, NhatKy_ViPham!C:C, "T27") - SUMIFS(NhatKy_ViPham!K:K, NhatKy_ViPham!E:E, "12_Anh_E", NhatKy_ViPham!F:F, B24, NhatKy_ViPham!C:C, "T27")</f>
        <v>100</v>
      </c>
      <c r="AS24" s="6">
        <f>100 + SUMIFS(NhatKy_ViPham!J:J, NhatKy_ViPham!E:E, "12_Anh_E", NhatKy_ViPham!F:F, B24, NhatKy_ViPham!C:C, "T28") - SUMIFS(NhatKy_ViPham!K:K, NhatKy_ViPham!E:E, "12_Anh_E", NhatKy_ViPham!F:F, B24, NhatKy_ViPham!C:C, "T28")</f>
        <v>100</v>
      </c>
      <c r="AT24" s="6">
        <f>100 + SUMIFS(NhatKy_ViPham!J:J, NhatKy_ViPham!E:E, "12_Anh_E", NhatKy_ViPham!F:F, B24, NhatKy_ViPham!C:C, "T29") - SUMIFS(NhatKy_ViPham!K:K, NhatKy_ViPham!E:E, "12_Anh_E", NhatKy_ViPham!F:F, B24, NhatKy_ViPham!C:C, "T29")</f>
        <v>100</v>
      </c>
      <c r="AU24" s="6">
        <f>100 + SUMIFS(NhatKy_ViPham!J:J, NhatKy_ViPham!E:E, "12_Anh_E", NhatKy_ViPham!F:F, B24, NhatKy_ViPham!C:C, "T30") - SUMIFS(NhatKy_ViPham!K:K, NhatKy_ViPham!E:E, "12_Anh_E", NhatKy_ViPham!F:F, B24, NhatKy_ViPham!C:C, "T30")</f>
        <v>100</v>
      </c>
      <c r="AV24" s="6">
        <f>100 + SUMIFS(NhatKy_ViPham!J:J, NhatKy_ViPham!E:E, "12_Anh_E", NhatKy_ViPham!F:F, B24, NhatKy_ViPham!C:C, "T31") - SUMIFS(NhatKy_ViPham!K:K, NhatKy_ViPham!E:E, "12_Anh_E", NhatKy_ViPham!F:F, B24, NhatKy_ViPham!C:C, "T31")</f>
        <v>100</v>
      </c>
      <c r="AW24" s="6">
        <f>100 + SUMIFS(NhatKy_ViPham!J:J, NhatKy_ViPham!E:E, "12_Anh_E", NhatKy_ViPham!F:F, B24, NhatKy_ViPham!C:C, "T32") - SUMIFS(NhatKy_ViPham!K:K, NhatKy_ViPham!E:E, "12_Anh_E", NhatKy_ViPham!F:F, B24, NhatKy_ViPham!C:C, "T32")</f>
        <v>100</v>
      </c>
      <c r="AX24" s="6">
        <f>100 + SUMIFS(NhatKy_ViPham!J:J, NhatKy_ViPham!E:E, "12_Anh_E", NhatKy_ViPham!F:F, B24, NhatKy_ViPham!C:C, "T33") - SUMIFS(NhatKy_ViPham!K:K, NhatKy_ViPham!E:E, "12_Anh_E", NhatKy_ViPham!F:F, B24, NhatKy_ViPham!C:C, "T33")</f>
        <v>100</v>
      </c>
      <c r="AY24" s="6">
        <f>100 + SUMIFS(NhatKy_ViPham!J:J, NhatKy_ViPham!E:E, "12_Anh_E", NhatKy_ViPham!F:F, B24, NhatKy_ViPham!C:C, "T34") - SUMIFS(NhatKy_ViPham!K:K, NhatKy_ViPham!E:E, "12_Anh_E", NhatKy_ViPham!F:F, B24, NhatKy_ViPham!C:C, "T34")</f>
        <v>100</v>
      </c>
      <c r="AZ24" s="6">
        <f>100 + SUMIFS(NhatKy_ViPham!J:J, NhatKy_ViPham!E:E, "12_Anh_E", NhatKy_ViPham!F:F, B24, NhatKy_ViPham!C:C, "T35") - SUMIFS(NhatKy_ViPham!K:K, NhatKy_ViPham!E:E, "12_Anh_E", NhatKy_ViPham!F:F, B24, NhatKy_ViPham!C:C, "T35")</f>
        <v>100</v>
      </c>
      <c r="BA24" s="12">
        <f t="shared" si="0"/>
        <v>100</v>
      </c>
      <c r="BB24" s="11" t="s">
        <v>430</v>
      </c>
      <c r="BC24" s="16" t="str">
        <f t="shared" si="1"/>
        <v>Tốt</v>
      </c>
      <c r="BD24" s="15" t="str">
        <f t="shared" si="2"/>
        <v>🟢 BÌNH THƯỜNG</v>
      </c>
    </row>
    <row r="25" spans="1:56" x14ac:dyDescent="0.25">
      <c r="A25" s="4">
        <v>17</v>
      </c>
      <c r="B25" s="10" t="s">
        <v>3088</v>
      </c>
      <c r="C25" s="4" t="s">
        <v>3089</v>
      </c>
      <c r="D25" s="4" t="s">
        <v>429</v>
      </c>
      <c r="E25" s="11" t="s">
        <v>430</v>
      </c>
      <c r="F25" s="7">
        <f>SUMIFS(NhatKy_ViPham!K:K, NhatKy_ViPham!E:E, "12_Anh_E", NhatKy_ViPham!F:F, B25, NhatKy_ViPham!H:H, "L01")</f>
        <v>0</v>
      </c>
      <c r="G25" s="7">
        <f>SUMIFS(NhatKy_ViPham!K:K, NhatKy_ViPham!E:E, "12_Anh_E", NhatKy_ViPham!F:F, B25, NhatKy_ViPham!H:H, "L02")</f>
        <v>0</v>
      </c>
      <c r="H25" s="7">
        <f>SUMIFS(NhatKy_ViPham!K:K, NhatKy_ViPham!E:E, "12_Anh_E", NhatKy_ViPham!F:F, B25, NhatKy_ViPham!H:H, "L03")</f>
        <v>0</v>
      </c>
      <c r="I25" s="7">
        <f>SUMIFS(NhatKy_ViPham!K:K, NhatKy_ViPham!E:E, "12_Anh_E", NhatKy_ViPham!F:F, B25, NhatKy_ViPham!H:H, "L04")</f>
        <v>0</v>
      </c>
      <c r="J25" s="7">
        <f>SUMIFS(NhatKy_ViPham!K:K, NhatKy_ViPham!E:E, "12_Anh_E", NhatKy_ViPham!F:F, B25, NhatKy_ViPham!H:H, "L05")</f>
        <v>0</v>
      </c>
      <c r="K25" s="7">
        <f>SUMIFS(NhatKy_ViPham!K:K, NhatKy_ViPham!E:E, "12_Anh_E", NhatKy_ViPham!F:F, B25, NhatKy_ViPham!H:H, "L06")</f>
        <v>0</v>
      </c>
      <c r="L25" s="7">
        <f>SUMIFS(NhatKy_ViPham!K:K, NhatKy_ViPham!E:E, "12_Anh_E", NhatKy_ViPham!F:F, B25, NhatKy_ViPham!H:H, "L07")</f>
        <v>0</v>
      </c>
      <c r="M25" s="7">
        <f>SUMIFS(NhatKy_ViPham!K:K, NhatKy_ViPham!E:E, "12_Anh_E", NhatKy_ViPham!F:F, B25, NhatKy_ViPham!H:H, "L08")</f>
        <v>0</v>
      </c>
      <c r="N25" s="7">
        <f>SUMIFS(NhatKy_ViPham!K:K, NhatKy_ViPham!E:E, "12_Anh_E", NhatKy_ViPham!F:F, B25, NhatKy_ViPham!H:H, "L09")</f>
        <v>0</v>
      </c>
      <c r="O25" s="7">
        <f>SUMIFS(NhatKy_ViPham!K:K, NhatKy_ViPham!E:E, "12_Anh_E", NhatKy_ViPham!F:F, B25, NhatKy_ViPham!H:H, "L10")</f>
        <v>0</v>
      </c>
      <c r="P25" s="12">
        <f>SUMIFS(NhatKy_ViPham!J:J, NhatKy_ViPham!E:E, "12_Anh_E", NhatKy_ViPham!F:F, B25)</f>
        <v>0</v>
      </c>
      <c r="Q25" s="13">
        <f>SUMIFS(NhatKy_ViPham!K:K, NhatKy_ViPham!E:E, "12_Anh_E", NhatKy_ViPham!F:F, B25)</f>
        <v>0</v>
      </c>
      <c r="R25" s="7">
        <f>100 + SUMIFS(NhatKy_ViPham!J:J, NhatKy_ViPham!E:E, "12_Anh_E", NhatKy_ViPham!F:F, B25, NhatKy_ViPham!C:C, "T1") - SUMIFS(NhatKy_ViPham!K:K, NhatKy_ViPham!E:E, "12_Anh_E", NhatKy_ViPham!F:F, B25, NhatKy_ViPham!C:C, "T1")</f>
        <v>100</v>
      </c>
      <c r="S25" s="7">
        <f>100 + SUMIFS(NhatKy_ViPham!J:J, NhatKy_ViPham!E:E, "12_Anh_E", NhatKy_ViPham!F:F, B25, NhatKy_ViPham!C:C, "T2") - SUMIFS(NhatKy_ViPham!K:K, NhatKy_ViPham!E:E, "12_Anh_E", NhatKy_ViPham!F:F, B25, NhatKy_ViPham!C:C, "T2")</f>
        <v>100</v>
      </c>
      <c r="T25" s="7">
        <f>100 + SUMIFS(NhatKy_ViPham!J:J, NhatKy_ViPham!E:E, "12_Anh_E", NhatKy_ViPham!F:F, B25, NhatKy_ViPham!C:C, "T3") - SUMIFS(NhatKy_ViPham!K:K, NhatKy_ViPham!E:E, "12_Anh_E", NhatKy_ViPham!F:F, B25, NhatKy_ViPham!C:C, "T3")</f>
        <v>100</v>
      </c>
      <c r="U25" s="7">
        <f>100 + SUMIFS(NhatKy_ViPham!J:J, NhatKy_ViPham!E:E, "12_Anh_E", NhatKy_ViPham!F:F, B25, NhatKy_ViPham!C:C, "T4") - SUMIFS(NhatKy_ViPham!K:K, NhatKy_ViPham!E:E, "12_Anh_E", NhatKy_ViPham!F:F, B25, NhatKy_ViPham!C:C, "T4")</f>
        <v>100</v>
      </c>
      <c r="V25" s="7">
        <f>100 + SUMIFS(NhatKy_ViPham!J:J, NhatKy_ViPham!E:E, "12_Anh_E", NhatKy_ViPham!F:F, B25, NhatKy_ViPham!C:C, "T5") - SUMIFS(NhatKy_ViPham!K:K, NhatKy_ViPham!E:E, "12_Anh_E", NhatKy_ViPham!F:F, B25, NhatKy_ViPham!C:C, "T5")</f>
        <v>100</v>
      </c>
      <c r="W25" s="7">
        <f>100 + SUMIFS(NhatKy_ViPham!J:J, NhatKy_ViPham!E:E, "12_Anh_E", NhatKy_ViPham!F:F, B25, NhatKy_ViPham!C:C, "T6") - SUMIFS(NhatKy_ViPham!K:K, NhatKy_ViPham!E:E, "12_Anh_E", NhatKy_ViPham!F:F, B25, NhatKy_ViPham!C:C, "T6")</f>
        <v>100</v>
      </c>
      <c r="X25" s="7">
        <f>100 + SUMIFS(NhatKy_ViPham!J:J, NhatKy_ViPham!E:E, "12_Anh_E", NhatKy_ViPham!F:F, B25, NhatKy_ViPham!C:C, "T7") - SUMIFS(NhatKy_ViPham!K:K, NhatKy_ViPham!E:E, "12_Anh_E", NhatKy_ViPham!F:F, B25, NhatKy_ViPham!C:C, "T7")</f>
        <v>100</v>
      </c>
      <c r="Y25" s="7">
        <f>100 + SUMIFS(NhatKy_ViPham!J:J, NhatKy_ViPham!E:E, "12_Anh_E", NhatKy_ViPham!F:F, B25, NhatKy_ViPham!C:C, "T8") - SUMIFS(NhatKy_ViPham!K:K, NhatKy_ViPham!E:E, "12_Anh_E", NhatKy_ViPham!F:F, B25, NhatKy_ViPham!C:C, "T8")</f>
        <v>100</v>
      </c>
      <c r="Z25" s="7">
        <f>100 + SUMIFS(NhatKy_ViPham!J:J, NhatKy_ViPham!E:E, "12_Anh_E", NhatKy_ViPham!F:F, B25, NhatKy_ViPham!C:C, "T9") - SUMIFS(NhatKy_ViPham!K:K, NhatKy_ViPham!E:E, "12_Anh_E", NhatKy_ViPham!F:F, B25, NhatKy_ViPham!C:C, "T9")</f>
        <v>100</v>
      </c>
      <c r="AA25" s="7">
        <f>100 + SUMIFS(NhatKy_ViPham!J:J, NhatKy_ViPham!E:E, "12_Anh_E", NhatKy_ViPham!F:F, B25, NhatKy_ViPham!C:C, "T10") - SUMIFS(NhatKy_ViPham!K:K, NhatKy_ViPham!E:E, "12_Anh_E", NhatKy_ViPham!F:F, B25, NhatKy_ViPham!C:C, "T10")</f>
        <v>100</v>
      </c>
      <c r="AB25" s="7">
        <f>100 + SUMIFS(NhatKy_ViPham!J:J, NhatKy_ViPham!E:E, "12_Anh_E", NhatKy_ViPham!F:F, B25, NhatKy_ViPham!C:C, "T11") - SUMIFS(NhatKy_ViPham!K:K, NhatKy_ViPham!E:E, "12_Anh_E", NhatKy_ViPham!F:F, B25, NhatKy_ViPham!C:C, "T11")</f>
        <v>100</v>
      </c>
      <c r="AC25" s="7">
        <f>100 + SUMIFS(NhatKy_ViPham!J:J, NhatKy_ViPham!E:E, "12_Anh_E", NhatKy_ViPham!F:F, B25, NhatKy_ViPham!C:C, "T12") - SUMIFS(NhatKy_ViPham!K:K, NhatKy_ViPham!E:E, "12_Anh_E", NhatKy_ViPham!F:F, B25, NhatKy_ViPham!C:C, "T12")</f>
        <v>100</v>
      </c>
      <c r="AD25" s="7">
        <f>100 + SUMIFS(NhatKy_ViPham!J:J, NhatKy_ViPham!E:E, "12_Anh_E", NhatKy_ViPham!F:F, B25, NhatKy_ViPham!C:C, "T13") - SUMIFS(NhatKy_ViPham!K:K, NhatKy_ViPham!E:E, "12_Anh_E", NhatKy_ViPham!F:F, B25, NhatKy_ViPham!C:C, "T13")</f>
        <v>100</v>
      </c>
      <c r="AE25" s="7">
        <f>100 + SUMIFS(NhatKy_ViPham!J:J, NhatKy_ViPham!E:E, "12_Anh_E", NhatKy_ViPham!F:F, B25, NhatKy_ViPham!C:C, "T14") - SUMIFS(NhatKy_ViPham!K:K, NhatKy_ViPham!E:E, "12_Anh_E", NhatKy_ViPham!F:F, B25, NhatKy_ViPham!C:C, "T14")</f>
        <v>100</v>
      </c>
      <c r="AF25" s="7">
        <f>100 + SUMIFS(NhatKy_ViPham!J:J, NhatKy_ViPham!E:E, "12_Anh_E", NhatKy_ViPham!F:F, B25, NhatKy_ViPham!C:C, "T15") - SUMIFS(NhatKy_ViPham!K:K, NhatKy_ViPham!E:E, "12_Anh_E", NhatKy_ViPham!F:F, B25, NhatKy_ViPham!C:C, "T15")</f>
        <v>100</v>
      </c>
      <c r="AG25" s="7">
        <f>100 + SUMIFS(NhatKy_ViPham!J:J, NhatKy_ViPham!E:E, "12_Anh_E", NhatKy_ViPham!F:F, B25, NhatKy_ViPham!C:C, "T16") - SUMIFS(NhatKy_ViPham!K:K, NhatKy_ViPham!E:E, "12_Anh_E", NhatKy_ViPham!F:F, B25, NhatKy_ViPham!C:C, "T16")</f>
        <v>100</v>
      </c>
      <c r="AH25" s="7">
        <f>100 + SUMIFS(NhatKy_ViPham!J:J, NhatKy_ViPham!E:E, "12_Anh_E", NhatKy_ViPham!F:F, B25, NhatKy_ViPham!C:C, "T17") - SUMIFS(NhatKy_ViPham!K:K, NhatKy_ViPham!E:E, "12_Anh_E", NhatKy_ViPham!F:F, B25, NhatKy_ViPham!C:C, "T17")</f>
        <v>100</v>
      </c>
      <c r="AI25" s="7">
        <f>100 + SUMIFS(NhatKy_ViPham!J:J, NhatKy_ViPham!E:E, "12_Anh_E", NhatKy_ViPham!F:F, B25, NhatKy_ViPham!C:C, "T18") - SUMIFS(NhatKy_ViPham!K:K, NhatKy_ViPham!E:E, "12_Anh_E", NhatKy_ViPham!F:F, B25, NhatKy_ViPham!C:C, "T18")</f>
        <v>100</v>
      </c>
      <c r="AJ25" s="7">
        <f>100 + SUMIFS(NhatKy_ViPham!J:J, NhatKy_ViPham!E:E, "12_Anh_E", NhatKy_ViPham!F:F, B25, NhatKy_ViPham!C:C, "T19") - SUMIFS(NhatKy_ViPham!K:K, NhatKy_ViPham!E:E, "12_Anh_E", NhatKy_ViPham!F:F, B25, NhatKy_ViPham!C:C, "T19")</f>
        <v>100</v>
      </c>
      <c r="AK25" s="7">
        <f>100 + SUMIFS(NhatKy_ViPham!J:J, NhatKy_ViPham!E:E, "12_Anh_E", NhatKy_ViPham!F:F, B25, NhatKy_ViPham!C:C, "T20") - SUMIFS(NhatKy_ViPham!K:K, NhatKy_ViPham!E:E, "12_Anh_E", NhatKy_ViPham!F:F, B25, NhatKy_ViPham!C:C, "T20")</f>
        <v>100</v>
      </c>
      <c r="AL25" s="7">
        <f>100 + SUMIFS(NhatKy_ViPham!J:J, NhatKy_ViPham!E:E, "12_Anh_E", NhatKy_ViPham!F:F, B25, NhatKy_ViPham!C:C, "T21") - SUMIFS(NhatKy_ViPham!K:K, NhatKy_ViPham!E:E, "12_Anh_E", NhatKy_ViPham!F:F, B25, NhatKy_ViPham!C:C, "T21")</f>
        <v>100</v>
      </c>
      <c r="AM25" s="7">
        <f>100 + SUMIFS(NhatKy_ViPham!J:J, NhatKy_ViPham!E:E, "12_Anh_E", NhatKy_ViPham!F:F, B25, NhatKy_ViPham!C:C, "T22") - SUMIFS(NhatKy_ViPham!K:K, NhatKy_ViPham!E:E, "12_Anh_E", NhatKy_ViPham!F:F, B25, NhatKy_ViPham!C:C, "T22")</f>
        <v>100</v>
      </c>
      <c r="AN25" s="7">
        <f>100 + SUMIFS(NhatKy_ViPham!J:J, NhatKy_ViPham!E:E, "12_Anh_E", NhatKy_ViPham!F:F, B25, NhatKy_ViPham!C:C, "T23") - SUMIFS(NhatKy_ViPham!K:K, NhatKy_ViPham!E:E, "12_Anh_E", NhatKy_ViPham!F:F, B25, NhatKy_ViPham!C:C, "T23")</f>
        <v>100</v>
      </c>
      <c r="AO25" s="7">
        <f>100 + SUMIFS(NhatKy_ViPham!J:J, NhatKy_ViPham!E:E, "12_Anh_E", NhatKy_ViPham!F:F, B25, NhatKy_ViPham!C:C, "T24") - SUMIFS(NhatKy_ViPham!K:K, NhatKy_ViPham!E:E, "12_Anh_E", NhatKy_ViPham!F:F, B25, NhatKy_ViPham!C:C, "T24")</f>
        <v>100</v>
      </c>
      <c r="AP25" s="7">
        <f>100 + SUMIFS(NhatKy_ViPham!J:J, NhatKy_ViPham!E:E, "12_Anh_E", NhatKy_ViPham!F:F, B25, NhatKy_ViPham!C:C, "T25") - SUMIFS(NhatKy_ViPham!K:K, NhatKy_ViPham!E:E, "12_Anh_E", NhatKy_ViPham!F:F, B25, NhatKy_ViPham!C:C, "T25")</f>
        <v>100</v>
      </c>
      <c r="AQ25" s="7">
        <f>100 + SUMIFS(NhatKy_ViPham!J:J, NhatKy_ViPham!E:E, "12_Anh_E", NhatKy_ViPham!F:F, B25, NhatKy_ViPham!C:C, "T26") - SUMIFS(NhatKy_ViPham!K:K, NhatKy_ViPham!E:E, "12_Anh_E", NhatKy_ViPham!F:F, B25, NhatKy_ViPham!C:C, "T26")</f>
        <v>100</v>
      </c>
      <c r="AR25" s="7">
        <f>100 + SUMIFS(NhatKy_ViPham!J:J, NhatKy_ViPham!E:E, "12_Anh_E", NhatKy_ViPham!F:F, B25, NhatKy_ViPham!C:C, "T27") - SUMIFS(NhatKy_ViPham!K:K, NhatKy_ViPham!E:E, "12_Anh_E", NhatKy_ViPham!F:F, B25, NhatKy_ViPham!C:C, "T27")</f>
        <v>100</v>
      </c>
      <c r="AS25" s="7">
        <f>100 + SUMIFS(NhatKy_ViPham!J:J, NhatKy_ViPham!E:E, "12_Anh_E", NhatKy_ViPham!F:F, B25, NhatKy_ViPham!C:C, "T28") - SUMIFS(NhatKy_ViPham!K:K, NhatKy_ViPham!E:E, "12_Anh_E", NhatKy_ViPham!F:F, B25, NhatKy_ViPham!C:C, "T28")</f>
        <v>100</v>
      </c>
      <c r="AT25" s="7">
        <f>100 + SUMIFS(NhatKy_ViPham!J:J, NhatKy_ViPham!E:E, "12_Anh_E", NhatKy_ViPham!F:F, B25, NhatKy_ViPham!C:C, "T29") - SUMIFS(NhatKy_ViPham!K:K, NhatKy_ViPham!E:E, "12_Anh_E", NhatKy_ViPham!F:F, B25, NhatKy_ViPham!C:C, "T29")</f>
        <v>100</v>
      </c>
      <c r="AU25" s="7">
        <f>100 + SUMIFS(NhatKy_ViPham!J:J, NhatKy_ViPham!E:E, "12_Anh_E", NhatKy_ViPham!F:F, B25, NhatKy_ViPham!C:C, "T30") - SUMIFS(NhatKy_ViPham!K:K, NhatKy_ViPham!E:E, "12_Anh_E", NhatKy_ViPham!F:F, B25, NhatKy_ViPham!C:C, "T30")</f>
        <v>100</v>
      </c>
      <c r="AV25" s="7">
        <f>100 + SUMIFS(NhatKy_ViPham!J:J, NhatKy_ViPham!E:E, "12_Anh_E", NhatKy_ViPham!F:F, B25, NhatKy_ViPham!C:C, "T31") - SUMIFS(NhatKy_ViPham!K:K, NhatKy_ViPham!E:E, "12_Anh_E", NhatKy_ViPham!F:F, B25, NhatKy_ViPham!C:C, "T31")</f>
        <v>100</v>
      </c>
      <c r="AW25" s="7">
        <f>100 + SUMIFS(NhatKy_ViPham!J:J, NhatKy_ViPham!E:E, "12_Anh_E", NhatKy_ViPham!F:F, B25, NhatKy_ViPham!C:C, "T32") - SUMIFS(NhatKy_ViPham!K:K, NhatKy_ViPham!E:E, "12_Anh_E", NhatKy_ViPham!F:F, B25, NhatKy_ViPham!C:C, "T32")</f>
        <v>100</v>
      </c>
      <c r="AX25" s="7">
        <f>100 + SUMIFS(NhatKy_ViPham!J:J, NhatKy_ViPham!E:E, "12_Anh_E", NhatKy_ViPham!F:F, B25, NhatKy_ViPham!C:C, "T33") - SUMIFS(NhatKy_ViPham!K:K, NhatKy_ViPham!E:E, "12_Anh_E", NhatKy_ViPham!F:F, B25, NhatKy_ViPham!C:C, "T33")</f>
        <v>100</v>
      </c>
      <c r="AY25" s="7">
        <f>100 + SUMIFS(NhatKy_ViPham!J:J, NhatKy_ViPham!E:E, "12_Anh_E", NhatKy_ViPham!F:F, B25, NhatKy_ViPham!C:C, "T34") - SUMIFS(NhatKy_ViPham!K:K, NhatKy_ViPham!E:E, "12_Anh_E", NhatKy_ViPham!F:F, B25, NhatKy_ViPham!C:C, "T34")</f>
        <v>100</v>
      </c>
      <c r="AZ25" s="7">
        <f>100 + SUMIFS(NhatKy_ViPham!J:J, NhatKy_ViPham!E:E, "12_Anh_E", NhatKy_ViPham!F:F, B25, NhatKy_ViPham!C:C, "T35") - SUMIFS(NhatKy_ViPham!K:K, NhatKy_ViPham!E:E, "12_Anh_E", NhatKy_ViPham!F:F, B25, NhatKy_ViPham!C:C, "T35")</f>
        <v>100</v>
      </c>
      <c r="BA25" s="12">
        <f t="shared" si="0"/>
        <v>100</v>
      </c>
      <c r="BB25" s="11" t="s">
        <v>430</v>
      </c>
      <c r="BC25" s="14" t="str">
        <f t="shared" si="1"/>
        <v>Tốt</v>
      </c>
      <c r="BD25" s="10" t="str">
        <f t="shared" si="2"/>
        <v>🟢 BÌNH THƯỜNG</v>
      </c>
    </row>
    <row r="26" spans="1:56" x14ac:dyDescent="0.25">
      <c r="A26" s="5">
        <v>18</v>
      </c>
      <c r="B26" s="15" t="s">
        <v>2003</v>
      </c>
      <c r="C26" s="5" t="s">
        <v>2255</v>
      </c>
      <c r="D26" s="5" t="s">
        <v>429</v>
      </c>
      <c r="E26" s="11" t="s">
        <v>430</v>
      </c>
      <c r="F26" s="6">
        <f>SUMIFS(NhatKy_ViPham!K:K, NhatKy_ViPham!E:E, "12_Anh_E", NhatKy_ViPham!F:F, B26, NhatKy_ViPham!H:H, "L01")</f>
        <v>0</v>
      </c>
      <c r="G26" s="6">
        <f>SUMIFS(NhatKy_ViPham!K:K, NhatKy_ViPham!E:E, "12_Anh_E", NhatKy_ViPham!F:F, B26, NhatKy_ViPham!H:H, "L02")</f>
        <v>0</v>
      </c>
      <c r="H26" s="6">
        <f>SUMIFS(NhatKy_ViPham!K:K, NhatKy_ViPham!E:E, "12_Anh_E", NhatKy_ViPham!F:F, B26, NhatKy_ViPham!H:H, "L03")</f>
        <v>0</v>
      </c>
      <c r="I26" s="6">
        <f>SUMIFS(NhatKy_ViPham!K:K, NhatKy_ViPham!E:E, "12_Anh_E", NhatKy_ViPham!F:F, B26, NhatKy_ViPham!H:H, "L04")</f>
        <v>0</v>
      </c>
      <c r="J26" s="6">
        <f>SUMIFS(NhatKy_ViPham!K:K, NhatKy_ViPham!E:E, "12_Anh_E", NhatKy_ViPham!F:F, B26, NhatKy_ViPham!H:H, "L05")</f>
        <v>0</v>
      </c>
      <c r="K26" s="6">
        <f>SUMIFS(NhatKy_ViPham!K:K, NhatKy_ViPham!E:E, "12_Anh_E", NhatKy_ViPham!F:F, B26, NhatKy_ViPham!H:H, "L06")</f>
        <v>0</v>
      </c>
      <c r="L26" s="6">
        <f>SUMIFS(NhatKy_ViPham!K:K, NhatKy_ViPham!E:E, "12_Anh_E", NhatKy_ViPham!F:F, B26, NhatKy_ViPham!H:H, "L07")</f>
        <v>0</v>
      </c>
      <c r="M26" s="6">
        <f>SUMIFS(NhatKy_ViPham!K:K, NhatKy_ViPham!E:E, "12_Anh_E", NhatKy_ViPham!F:F, B26, NhatKy_ViPham!H:H, "L08")</f>
        <v>0</v>
      </c>
      <c r="N26" s="6">
        <f>SUMIFS(NhatKy_ViPham!K:K, NhatKy_ViPham!E:E, "12_Anh_E", NhatKy_ViPham!F:F, B26, NhatKy_ViPham!H:H, "L09")</f>
        <v>0</v>
      </c>
      <c r="O26" s="6">
        <f>SUMIFS(NhatKy_ViPham!K:K, NhatKy_ViPham!E:E, "12_Anh_E", NhatKy_ViPham!F:F, B26, NhatKy_ViPham!H:H, "L10")</f>
        <v>0</v>
      </c>
      <c r="P26" s="12">
        <f>SUMIFS(NhatKy_ViPham!J:J, NhatKy_ViPham!E:E, "12_Anh_E", NhatKy_ViPham!F:F, B26)</f>
        <v>0</v>
      </c>
      <c r="Q26" s="13">
        <f>SUMIFS(NhatKy_ViPham!K:K, NhatKy_ViPham!E:E, "12_Anh_E", NhatKy_ViPham!F:F, B26)</f>
        <v>0</v>
      </c>
      <c r="R26" s="6">
        <f>100 + SUMIFS(NhatKy_ViPham!J:J, NhatKy_ViPham!E:E, "12_Anh_E", NhatKy_ViPham!F:F, B26, NhatKy_ViPham!C:C, "T1") - SUMIFS(NhatKy_ViPham!K:K, NhatKy_ViPham!E:E, "12_Anh_E", NhatKy_ViPham!F:F, B26, NhatKy_ViPham!C:C, "T1")</f>
        <v>100</v>
      </c>
      <c r="S26" s="6">
        <f>100 + SUMIFS(NhatKy_ViPham!J:J, NhatKy_ViPham!E:E, "12_Anh_E", NhatKy_ViPham!F:F, B26, NhatKy_ViPham!C:C, "T2") - SUMIFS(NhatKy_ViPham!K:K, NhatKy_ViPham!E:E, "12_Anh_E", NhatKy_ViPham!F:F, B26, NhatKy_ViPham!C:C, "T2")</f>
        <v>100</v>
      </c>
      <c r="T26" s="6">
        <f>100 + SUMIFS(NhatKy_ViPham!J:J, NhatKy_ViPham!E:E, "12_Anh_E", NhatKy_ViPham!F:F, B26, NhatKy_ViPham!C:C, "T3") - SUMIFS(NhatKy_ViPham!K:K, NhatKy_ViPham!E:E, "12_Anh_E", NhatKy_ViPham!F:F, B26, NhatKy_ViPham!C:C, "T3")</f>
        <v>100</v>
      </c>
      <c r="U26" s="6">
        <f>100 + SUMIFS(NhatKy_ViPham!J:J, NhatKy_ViPham!E:E, "12_Anh_E", NhatKy_ViPham!F:F, B26, NhatKy_ViPham!C:C, "T4") - SUMIFS(NhatKy_ViPham!K:K, NhatKy_ViPham!E:E, "12_Anh_E", NhatKy_ViPham!F:F, B26, NhatKy_ViPham!C:C, "T4")</f>
        <v>100</v>
      </c>
      <c r="V26" s="6">
        <f>100 + SUMIFS(NhatKy_ViPham!J:J, NhatKy_ViPham!E:E, "12_Anh_E", NhatKy_ViPham!F:F, B26, NhatKy_ViPham!C:C, "T5") - SUMIFS(NhatKy_ViPham!K:K, NhatKy_ViPham!E:E, "12_Anh_E", NhatKy_ViPham!F:F, B26, NhatKy_ViPham!C:C, "T5")</f>
        <v>100</v>
      </c>
      <c r="W26" s="6">
        <f>100 + SUMIFS(NhatKy_ViPham!J:J, NhatKy_ViPham!E:E, "12_Anh_E", NhatKy_ViPham!F:F, B26, NhatKy_ViPham!C:C, "T6") - SUMIFS(NhatKy_ViPham!K:K, NhatKy_ViPham!E:E, "12_Anh_E", NhatKy_ViPham!F:F, B26, NhatKy_ViPham!C:C, "T6")</f>
        <v>100</v>
      </c>
      <c r="X26" s="6">
        <f>100 + SUMIFS(NhatKy_ViPham!J:J, NhatKy_ViPham!E:E, "12_Anh_E", NhatKy_ViPham!F:F, B26, NhatKy_ViPham!C:C, "T7") - SUMIFS(NhatKy_ViPham!K:K, NhatKy_ViPham!E:E, "12_Anh_E", NhatKy_ViPham!F:F, B26, NhatKy_ViPham!C:C, "T7")</f>
        <v>100</v>
      </c>
      <c r="Y26" s="6">
        <f>100 + SUMIFS(NhatKy_ViPham!J:J, NhatKy_ViPham!E:E, "12_Anh_E", NhatKy_ViPham!F:F, B26, NhatKy_ViPham!C:C, "T8") - SUMIFS(NhatKy_ViPham!K:K, NhatKy_ViPham!E:E, "12_Anh_E", NhatKy_ViPham!F:F, B26, NhatKy_ViPham!C:C, "T8")</f>
        <v>100</v>
      </c>
      <c r="Z26" s="6">
        <f>100 + SUMIFS(NhatKy_ViPham!J:J, NhatKy_ViPham!E:E, "12_Anh_E", NhatKy_ViPham!F:F, B26, NhatKy_ViPham!C:C, "T9") - SUMIFS(NhatKy_ViPham!K:K, NhatKy_ViPham!E:E, "12_Anh_E", NhatKy_ViPham!F:F, B26, NhatKy_ViPham!C:C, "T9")</f>
        <v>100</v>
      </c>
      <c r="AA26" s="6">
        <f>100 + SUMIFS(NhatKy_ViPham!J:J, NhatKy_ViPham!E:E, "12_Anh_E", NhatKy_ViPham!F:F, B26, NhatKy_ViPham!C:C, "T10") - SUMIFS(NhatKy_ViPham!K:K, NhatKy_ViPham!E:E, "12_Anh_E", NhatKy_ViPham!F:F, B26, NhatKy_ViPham!C:C, "T10")</f>
        <v>100</v>
      </c>
      <c r="AB26" s="6">
        <f>100 + SUMIFS(NhatKy_ViPham!J:J, NhatKy_ViPham!E:E, "12_Anh_E", NhatKy_ViPham!F:F, B26, NhatKy_ViPham!C:C, "T11") - SUMIFS(NhatKy_ViPham!K:K, NhatKy_ViPham!E:E, "12_Anh_E", NhatKy_ViPham!F:F, B26, NhatKy_ViPham!C:C, "T11")</f>
        <v>100</v>
      </c>
      <c r="AC26" s="6">
        <f>100 + SUMIFS(NhatKy_ViPham!J:J, NhatKy_ViPham!E:E, "12_Anh_E", NhatKy_ViPham!F:F, B26, NhatKy_ViPham!C:C, "T12") - SUMIFS(NhatKy_ViPham!K:K, NhatKy_ViPham!E:E, "12_Anh_E", NhatKy_ViPham!F:F, B26, NhatKy_ViPham!C:C, "T12")</f>
        <v>100</v>
      </c>
      <c r="AD26" s="6">
        <f>100 + SUMIFS(NhatKy_ViPham!J:J, NhatKy_ViPham!E:E, "12_Anh_E", NhatKy_ViPham!F:F, B26, NhatKy_ViPham!C:C, "T13") - SUMIFS(NhatKy_ViPham!K:K, NhatKy_ViPham!E:E, "12_Anh_E", NhatKy_ViPham!F:F, B26, NhatKy_ViPham!C:C, "T13")</f>
        <v>100</v>
      </c>
      <c r="AE26" s="6">
        <f>100 + SUMIFS(NhatKy_ViPham!J:J, NhatKy_ViPham!E:E, "12_Anh_E", NhatKy_ViPham!F:F, B26, NhatKy_ViPham!C:C, "T14") - SUMIFS(NhatKy_ViPham!K:K, NhatKy_ViPham!E:E, "12_Anh_E", NhatKy_ViPham!F:F, B26, NhatKy_ViPham!C:C, "T14")</f>
        <v>100</v>
      </c>
      <c r="AF26" s="6">
        <f>100 + SUMIFS(NhatKy_ViPham!J:J, NhatKy_ViPham!E:E, "12_Anh_E", NhatKy_ViPham!F:F, B26, NhatKy_ViPham!C:C, "T15") - SUMIFS(NhatKy_ViPham!K:K, NhatKy_ViPham!E:E, "12_Anh_E", NhatKy_ViPham!F:F, B26, NhatKy_ViPham!C:C, "T15")</f>
        <v>100</v>
      </c>
      <c r="AG26" s="6">
        <f>100 + SUMIFS(NhatKy_ViPham!J:J, NhatKy_ViPham!E:E, "12_Anh_E", NhatKy_ViPham!F:F, B26, NhatKy_ViPham!C:C, "T16") - SUMIFS(NhatKy_ViPham!K:K, NhatKy_ViPham!E:E, "12_Anh_E", NhatKy_ViPham!F:F, B26, NhatKy_ViPham!C:C, "T16")</f>
        <v>100</v>
      </c>
      <c r="AH26" s="6">
        <f>100 + SUMIFS(NhatKy_ViPham!J:J, NhatKy_ViPham!E:E, "12_Anh_E", NhatKy_ViPham!F:F, B26, NhatKy_ViPham!C:C, "T17") - SUMIFS(NhatKy_ViPham!K:K, NhatKy_ViPham!E:E, "12_Anh_E", NhatKy_ViPham!F:F, B26, NhatKy_ViPham!C:C, "T17")</f>
        <v>100</v>
      </c>
      <c r="AI26" s="6">
        <f>100 + SUMIFS(NhatKy_ViPham!J:J, NhatKy_ViPham!E:E, "12_Anh_E", NhatKy_ViPham!F:F, B26, NhatKy_ViPham!C:C, "T18") - SUMIFS(NhatKy_ViPham!K:K, NhatKy_ViPham!E:E, "12_Anh_E", NhatKy_ViPham!F:F, B26, NhatKy_ViPham!C:C, "T18")</f>
        <v>100</v>
      </c>
      <c r="AJ26" s="6">
        <f>100 + SUMIFS(NhatKy_ViPham!J:J, NhatKy_ViPham!E:E, "12_Anh_E", NhatKy_ViPham!F:F, B26, NhatKy_ViPham!C:C, "T19") - SUMIFS(NhatKy_ViPham!K:K, NhatKy_ViPham!E:E, "12_Anh_E", NhatKy_ViPham!F:F, B26, NhatKy_ViPham!C:C, "T19")</f>
        <v>100</v>
      </c>
      <c r="AK26" s="6">
        <f>100 + SUMIFS(NhatKy_ViPham!J:J, NhatKy_ViPham!E:E, "12_Anh_E", NhatKy_ViPham!F:F, B26, NhatKy_ViPham!C:C, "T20") - SUMIFS(NhatKy_ViPham!K:K, NhatKy_ViPham!E:E, "12_Anh_E", NhatKy_ViPham!F:F, B26, NhatKy_ViPham!C:C, "T20")</f>
        <v>100</v>
      </c>
      <c r="AL26" s="6">
        <f>100 + SUMIFS(NhatKy_ViPham!J:J, NhatKy_ViPham!E:E, "12_Anh_E", NhatKy_ViPham!F:F, B26, NhatKy_ViPham!C:C, "T21") - SUMIFS(NhatKy_ViPham!K:K, NhatKy_ViPham!E:E, "12_Anh_E", NhatKy_ViPham!F:F, B26, NhatKy_ViPham!C:C, "T21")</f>
        <v>100</v>
      </c>
      <c r="AM26" s="6">
        <f>100 + SUMIFS(NhatKy_ViPham!J:J, NhatKy_ViPham!E:E, "12_Anh_E", NhatKy_ViPham!F:F, B26, NhatKy_ViPham!C:C, "T22") - SUMIFS(NhatKy_ViPham!K:K, NhatKy_ViPham!E:E, "12_Anh_E", NhatKy_ViPham!F:F, B26, NhatKy_ViPham!C:C, "T22")</f>
        <v>100</v>
      </c>
      <c r="AN26" s="6">
        <f>100 + SUMIFS(NhatKy_ViPham!J:J, NhatKy_ViPham!E:E, "12_Anh_E", NhatKy_ViPham!F:F, B26, NhatKy_ViPham!C:C, "T23") - SUMIFS(NhatKy_ViPham!K:K, NhatKy_ViPham!E:E, "12_Anh_E", NhatKy_ViPham!F:F, B26, NhatKy_ViPham!C:C, "T23")</f>
        <v>100</v>
      </c>
      <c r="AO26" s="6">
        <f>100 + SUMIFS(NhatKy_ViPham!J:J, NhatKy_ViPham!E:E, "12_Anh_E", NhatKy_ViPham!F:F, B26, NhatKy_ViPham!C:C, "T24") - SUMIFS(NhatKy_ViPham!K:K, NhatKy_ViPham!E:E, "12_Anh_E", NhatKy_ViPham!F:F, B26, NhatKy_ViPham!C:C, "T24")</f>
        <v>100</v>
      </c>
      <c r="AP26" s="6">
        <f>100 + SUMIFS(NhatKy_ViPham!J:J, NhatKy_ViPham!E:E, "12_Anh_E", NhatKy_ViPham!F:F, B26, NhatKy_ViPham!C:C, "T25") - SUMIFS(NhatKy_ViPham!K:K, NhatKy_ViPham!E:E, "12_Anh_E", NhatKy_ViPham!F:F, B26, NhatKy_ViPham!C:C, "T25")</f>
        <v>100</v>
      </c>
      <c r="AQ26" s="6">
        <f>100 + SUMIFS(NhatKy_ViPham!J:J, NhatKy_ViPham!E:E, "12_Anh_E", NhatKy_ViPham!F:F, B26, NhatKy_ViPham!C:C, "T26") - SUMIFS(NhatKy_ViPham!K:K, NhatKy_ViPham!E:E, "12_Anh_E", NhatKy_ViPham!F:F, B26, NhatKy_ViPham!C:C, "T26")</f>
        <v>100</v>
      </c>
      <c r="AR26" s="6">
        <f>100 + SUMIFS(NhatKy_ViPham!J:J, NhatKy_ViPham!E:E, "12_Anh_E", NhatKy_ViPham!F:F, B26, NhatKy_ViPham!C:C, "T27") - SUMIFS(NhatKy_ViPham!K:K, NhatKy_ViPham!E:E, "12_Anh_E", NhatKy_ViPham!F:F, B26, NhatKy_ViPham!C:C, "T27")</f>
        <v>100</v>
      </c>
      <c r="AS26" s="6">
        <f>100 + SUMIFS(NhatKy_ViPham!J:J, NhatKy_ViPham!E:E, "12_Anh_E", NhatKy_ViPham!F:F, B26, NhatKy_ViPham!C:C, "T28") - SUMIFS(NhatKy_ViPham!K:K, NhatKy_ViPham!E:E, "12_Anh_E", NhatKy_ViPham!F:F, B26, NhatKy_ViPham!C:C, "T28")</f>
        <v>100</v>
      </c>
      <c r="AT26" s="6">
        <f>100 + SUMIFS(NhatKy_ViPham!J:J, NhatKy_ViPham!E:E, "12_Anh_E", NhatKy_ViPham!F:F, B26, NhatKy_ViPham!C:C, "T29") - SUMIFS(NhatKy_ViPham!K:K, NhatKy_ViPham!E:E, "12_Anh_E", NhatKy_ViPham!F:F, B26, NhatKy_ViPham!C:C, "T29")</f>
        <v>100</v>
      </c>
      <c r="AU26" s="6">
        <f>100 + SUMIFS(NhatKy_ViPham!J:J, NhatKy_ViPham!E:E, "12_Anh_E", NhatKy_ViPham!F:F, B26, NhatKy_ViPham!C:C, "T30") - SUMIFS(NhatKy_ViPham!K:K, NhatKy_ViPham!E:E, "12_Anh_E", NhatKy_ViPham!F:F, B26, NhatKy_ViPham!C:C, "T30")</f>
        <v>100</v>
      </c>
      <c r="AV26" s="6">
        <f>100 + SUMIFS(NhatKy_ViPham!J:J, NhatKy_ViPham!E:E, "12_Anh_E", NhatKy_ViPham!F:F, B26, NhatKy_ViPham!C:C, "T31") - SUMIFS(NhatKy_ViPham!K:K, NhatKy_ViPham!E:E, "12_Anh_E", NhatKy_ViPham!F:F, B26, NhatKy_ViPham!C:C, "T31")</f>
        <v>100</v>
      </c>
      <c r="AW26" s="6">
        <f>100 + SUMIFS(NhatKy_ViPham!J:J, NhatKy_ViPham!E:E, "12_Anh_E", NhatKy_ViPham!F:F, B26, NhatKy_ViPham!C:C, "T32") - SUMIFS(NhatKy_ViPham!K:K, NhatKy_ViPham!E:E, "12_Anh_E", NhatKy_ViPham!F:F, B26, NhatKy_ViPham!C:C, "T32")</f>
        <v>100</v>
      </c>
      <c r="AX26" s="6">
        <f>100 + SUMIFS(NhatKy_ViPham!J:J, NhatKy_ViPham!E:E, "12_Anh_E", NhatKy_ViPham!F:F, B26, NhatKy_ViPham!C:C, "T33") - SUMIFS(NhatKy_ViPham!K:K, NhatKy_ViPham!E:E, "12_Anh_E", NhatKy_ViPham!F:F, B26, NhatKy_ViPham!C:C, "T33")</f>
        <v>100</v>
      </c>
      <c r="AY26" s="6">
        <f>100 + SUMIFS(NhatKy_ViPham!J:J, NhatKy_ViPham!E:E, "12_Anh_E", NhatKy_ViPham!F:F, B26, NhatKy_ViPham!C:C, "T34") - SUMIFS(NhatKy_ViPham!K:K, NhatKy_ViPham!E:E, "12_Anh_E", NhatKy_ViPham!F:F, B26, NhatKy_ViPham!C:C, "T34")</f>
        <v>100</v>
      </c>
      <c r="AZ26" s="6">
        <f>100 + SUMIFS(NhatKy_ViPham!J:J, NhatKy_ViPham!E:E, "12_Anh_E", NhatKy_ViPham!F:F, B26, NhatKy_ViPham!C:C, "T35") - SUMIFS(NhatKy_ViPham!K:K, NhatKy_ViPham!E:E, "12_Anh_E", NhatKy_ViPham!F:F, B26, NhatKy_ViPham!C:C, "T35")</f>
        <v>100</v>
      </c>
      <c r="BA26" s="12">
        <f t="shared" si="0"/>
        <v>100</v>
      </c>
      <c r="BB26" s="11" t="s">
        <v>430</v>
      </c>
      <c r="BC26" s="16" t="str">
        <f t="shared" si="1"/>
        <v>Tốt</v>
      </c>
      <c r="BD26" s="15" t="str">
        <f t="shared" si="2"/>
        <v>🟢 BÌNH THƯỜNG</v>
      </c>
    </row>
    <row r="27" spans="1:56" x14ac:dyDescent="0.25">
      <c r="A27" s="4">
        <v>19</v>
      </c>
      <c r="B27" s="10" t="s">
        <v>3090</v>
      </c>
      <c r="C27" s="4" t="s">
        <v>3091</v>
      </c>
      <c r="D27" s="4" t="s">
        <v>429</v>
      </c>
      <c r="E27" s="11" t="s">
        <v>430</v>
      </c>
      <c r="F27" s="7">
        <f>SUMIFS(NhatKy_ViPham!K:K, NhatKy_ViPham!E:E, "12_Anh_E", NhatKy_ViPham!F:F, B27, NhatKy_ViPham!H:H, "L01")</f>
        <v>0</v>
      </c>
      <c r="G27" s="7">
        <f>SUMIFS(NhatKy_ViPham!K:K, NhatKy_ViPham!E:E, "12_Anh_E", NhatKy_ViPham!F:F, B27, NhatKy_ViPham!H:H, "L02")</f>
        <v>0</v>
      </c>
      <c r="H27" s="7">
        <f>SUMIFS(NhatKy_ViPham!K:K, NhatKy_ViPham!E:E, "12_Anh_E", NhatKy_ViPham!F:F, B27, NhatKy_ViPham!H:H, "L03")</f>
        <v>0</v>
      </c>
      <c r="I27" s="7">
        <f>SUMIFS(NhatKy_ViPham!K:K, NhatKy_ViPham!E:E, "12_Anh_E", NhatKy_ViPham!F:F, B27, NhatKy_ViPham!H:H, "L04")</f>
        <v>0</v>
      </c>
      <c r="J27" s="7">
        <f>SUMIFS(NhatKy_ViPham!K:K, NhatKy_ViPham!E:E, "12_Anh_E", NhatKy_ViPham!F:F, B27, NhatKy_ViPham!H:H, "L05")</f>
        <v>0</v>
      </c>
      <c r="K27" s="7">
        <f>SUMIFS(NhatKy_ViPham!K:K, NhatKy_ViPham!E:E, "12_Anh_E", NhatKy_ViPham!F:F, B27, NhatKy_ViPham!H:H, "L06")</f>
        <v>0</v>
      </c>
      <c r="L27" s="7">
        <f>SUMIFS(NhatKy_ViPham!K:K, NhatKy_ViPham!E:E, "12_Anh_E", NhatKy_ViPham!F:F, B27, NhatKy_ViPham!H:H, "L07")</f>
        <v>0</v>
      </c>
      <c r="M27" s="7">
        <f>SUMIFS(NhatKy_ViPham!K:K, NhatKy_ViPham!E:E, "12_Anh_E", NhatKy_ViPham!F:F, B27, NhatKy_ViPham!H:H, "L08")</f>
        <v>0</v>
      </c>
      <c r="N27" s="7">
        <f>SUMIFS(NhatKy_ViPham!K:K, NhatKy_ViPham!E:E, "12_Anh_E", NhatKy_ViPham!F:F, B27, NhatKy_ViPham!H:H, "L09")</f>
        <v>0</v>
      </c>
      <c r="O27" s="7">
        <f>SUMIFS(NhatKy_ViPham!K:K, NhatKy_ViPham!E:E, "12_Anh_E", NhatKy_ViPham!F:F, B27, NhatKy_ViPham!H:H, "L10")</f>
        <v>0</v>
      </c>
      <c r="P27" s="12">
        <f>SUMIFS(NhatKy_ViPham!J:J, NhatKy_ViPham!E:E, "12_Anh_E", NhatKy_ViPham!F:F, B27)</f>
        <v>0</v>
      </c>
      <c r="Q27" s="13">
        <f>SUMIFS(NhatKy_ViPham!K:K, NhatKy_ViPham!E:E, "12_Anh_E", NhatKy_ViPham!F:F, B27)</f>
        <v>0</v>
      </c>
      <c r="R27" s="7">
        <f>100 + SUMIFS(NhatKy_ViPham!J:J, NhatKy_ViPham!E:E, "12_Anh_E", NhatKy_ViPham!F:F, B27, NhatKy_ViPham!C:C, "T1") - SUMIFS(NhatKy_ViPham!K:K, NhatKy_ViPham!E:E, "12_Anh_E", NhatKy_ViPham!F:F, B27, NhatKy_ViPham!C:C, "T1")</f>
        <v>100</v>
      </c>
      <c r="S27" s="7">
        <f>100 + SUMIFS(NhatKy_ViPham!J:J, NhatKy_ViPham!E:E, "12_Anh_E", NhatKy_ViPham!F:F, B27, NhatKy_ViPham!C:C, "T2") - SUMIFS(NhatKy_ViPham!K:K, NhatKy_ViPham!E:E, "12_Anh_E", NhatKy_ViPham!F:F, B27, NhatKy_ViPham!C:C, "T2")</f>
        <v>100</v>
      </c>
      <c r="T27" s="7">
        <f>100 + SUMIFS(NhatKy_ViPham!J:J, NhatKy_ViPham!E:E, "12_Anh_E", NhatKy_ViPham!F:F, B27, NhatKy_ViPham!C:C, "T3") - SUMIFS(NhatKy_ViPham!K:K, NhatKy_ViPham!E:E, "12_Anh_E", NhatKy_ViPham!F:F, B27, NhatKy_ViPham!C:C, "T3")</f>
        <v>100</v>
      </c>
      <c r="U27" s="7">
        <f>100 + SUMIFS(NhatKy_ViPham!J:J, NhatKy_ViPham!E:E, "12_Anh_E", NhatKy_ViPham!F:F, B27, NhatKy_ViPham!C:C, "T4") - SUMIFS(NhatKy_ViPham!K:K, NhatKy_ViPham!E:E, "12_Anh_E", NhatKy_ViPham!F:F, B27, NhatKy_ViPham!C:C, "T4")</f>
        <v>100</v>
      </c>
      <c r="V27" s="7">
        <f>100 + SUMIFS(NhatKy_ViPham!J:J, NhatKy_ViPham!E:E, "12_Anh_E", NhatKy_ViPham!F:F, B27, NhatKy_ViPham!C:C, "T5") - SUMIFS(NhatKy_ViPham!K:K, NhatKy_ViPham!E:E, "12_Anh_E", NhatKy_ViPham!F:F, B27, NhatKy_ViPham!C:C, "T5")</f>
        <v>100</v>
      </c>
      <c r="W27" s="7">
        <f>100 + SUMIFS(NhatKy_ViPham!J:J, NhatKy_ViPham!E:E, "12_Anh_E", NhatKy_ViPham!F:F, B27, NhatKy_ViPham!C:C, "T6") - SUMIFS(NhatKy_ViPham!K:K, NhatKy_ViPham!E:E, "12_Anh_E", NhatKy_ViPham!F:F, B27, NhatKy_ViPham!C:C, "T6")</f>
        <v>100</v>
      </c>
      <c r="X27" s="7">
        <f>100 + SUMIFS(NhatKy_ViPham!J:J, NhatKy_ViPham!E:E, "12_Anh_E", NhatKy_ViPham!F:F, B27, NhatKy_ViPham!C:C, "T7") - SUMIFS(NhatKy_ViPham!K:K, NhatKy_ViPham!E:E, "12_Anh_E", NhatKy_ViPham!F:F, B27, NhatKy_ViPham!C:C, "T7")</f>
        <v>100</v>
      </c>
      <c r="Y27" s="7">
        <f>100 + SUMIFS(NhatKy_ViPham!J:J, NhatKy_ViPham!E:E, "12_Anh_E", NhatKy_ViPham!F:F, B27, NhatKy_ViPham!C:C, "T8") - SUMIFS(NhatKy_ViPham!K:K, NhatKy_ViPham!E:E, "12_Anh_E", NhatKy_ViPham!F:F, B27, NhatKy_ViPham!C:C, "T8")</f>
        <v>100</v>
      </c>
      <c r="Z27" s="7">
        <f>100 + SUMIFS(NhatKy_ViPham!J:J, NhatKy_ViPham!E:E, "12_Anh_E", NhatKy_ViPham!F:F, B27, NhatKy_ViPham!C:C, "T9") - SUMIFS(NhatKy_ViPham!K:K, NhatKy_ViPham!E:E, "12_Anh_E", NhatKy_ViPham!F:F, B27, NhatKy_ViPham!C:C, "T9")</f>
        <v>100</v>
      </c>
      <c r="AA27" s="7">
        <f>100 + SUMIFS(NhatKy_ViPham!J:J, NhatKy_ViPham!E:E, "12_Anh_E", NhatKy_ViPham!F:F, B27, NhatKy_ViPham!C:C, "T10") - SUMIFS(NhatKy_ViPham!K:K, NhatKy_ViPham!E:E, "12_Anh_E", NhatKy_ViPham!F:F, B27, NhatKy_ViPham!C:C, "T10")</f>
        <v>100</v>
      </c>
      <c r="AB27" s="7">
        <f>100 + SUMIFS(NhatKy_ViPham!J:J, NhatKy_ViPham!E:E, "12_Anh_E", NhatKy_ViPham!F:F, B27, NhatKy_ViPham!C:C, "T11") - SUMIFS(NhatKy_ViPham!K:K, NhatKy_ViPham!E:E, "12_Anh_E", NhatKy_ViPham!F:F, B27, NhatKy_ViPham!C:C, "T11")</f>
        <v>100</v>
      </c>
      <c r="AC27" s="7">
        <f>100 + SUMIFS(NhatKy_ViPham!J:J, NhatKy_ViPham!E:E, "12_Anh_E", NhatKy_ViPham!F:F, B27, NhatKy_ViPham!C:C, "T12") - SUMIFS(NhatKy_ViPham!K:K, NhatKy_ViPham!E:E, "12_Anh_E", NhatKy_ViPham!F:F, B27, NhatKy_ViPham!C:C, "T12")</f>
        <v>100</v>
      </c>
      <c r="AD27" s="7">
        <f>100 + SUMIFS(NhatKy_ViPham!J:J, NhatKy_ViPham!E:E, "12_Anh_E", NhatKy_ViPham!F:F, B27, NhatKy_ViPham!C:C, "T13") - SUMIFS(NhatKy_ViPham!K:K, NhatKy_ViPham!E:E, "12_Anh_E", NhatKy_ViPham!F:F, B27, NhatKy_ViPham!C:C, "T13")</f>
        <v>100</v>
      </c>
      <c r="AE27" s="7">
        <f>100 + SUMIFS(NhatKy_ViPham!J:J, NhatKy_ViPham!E:E, "12_Anh_E", NhatKy_ViPham!F:F, B27, NhatKy_ViPham!C:C, "T14") - SUMIFS(NhatKy_ViPham!K:K, NhatKy_ViPham!E:E, "12_Anh_E", NhatKy_ViPham!F:F, B27, NhatKy_ViPham!C:C, "T14")</f>
        <v>100</v>
      </c>
      <c r="AF27" s="7">
        <f>100 + SUMIFS(NhatKy_ViPham!J:J, NhatKy_ViPham!E:E, "12_Anh_E", NhatKy_ViPham!F:F, B27, NhatKy_ViPham!C:C, "T15") - SUMIFS(NhatKy_ViPham!K:K, NhatKy_ViPham!E:E, "12_Anh_E", NhatKy_ViPham!F:F, B27, NhatKy_ViPham!C:C, "T15")</f>
        <v>100</v>
      </c>
      <c r="AG27" s="7">
        <f>100 + SUMIFS(NhatKy_ViPham!J:J, NhatKy_ViPham!E:E, "12_Anh_E", NhatKy_ViPham!F:F, B27, NhatKy_ViPham!C:C, "T16") - SUMIFS(NhatKy_ViPham!K:K, NhatKy_ViPham!E:E, "12_Anh_E", NhatKy_ViPham!F:F, B27, NhatKy_ViPham!C:C, "T16")</f>
        <v>100</v>
      </c>
      <c r="AH27" s="7">
        <f>100 + SUMIFS(NhatKy_ViPham!J:J, NhatKy_ViPham!E:E, "12_Anh_E", NhatKy_ViPham!F:F, B27, NhatKy_ViPham!C:C, "T17") - SUMIFS(NhatKy_ViPham!K:K, NhatKy_ViPham!E:E, "12_Anh_E", NhatKy_ViPham!F:F, B27, NhatKy_ViPham!C:C, "T17")</f>
        <v>100</v>
      </c>
      <c r="AI27" s="7">
        <f>100 + SUMIFS(NhatKy_ViPham!J:J, NhatKy_ViPham!E:E, "12_Anh_E", NhatKy_ViPham!F:F, B27, NhatKy_ViPham!C:C, "T18") - SUMIFS(NhatKy_ViPham!K:K, NhatKy_ViPham!E:E, "12_Anh_E", NhatKy_ViPham!F:F, B27, NhatKy_ViPham!C:C, "T18")</f>
        <v>100</v>
      </c>
      <c r="AJ27" s="7">
        <f>100 + SUMIFS(NhatKy_ViPham!J:J, NhatKy_ViPham!E:E, "12_Anh_E", NhatKy_ViPham!F:F, B27, NhatKy_ViPham!C:C, "T19") - SUMIFS(NhatKy_ViPham!K:K, NhatKy_ViPham!E:E, "12_Anh_E", NhatKy_ViPham!F:F, B27, NhatKy_ViPham!C:C, "T19")</f>
        <v>100</v>
      </c>
      <c r="AK27" s="7">
        <f>100 + SUMIFS(NhatKy_ViPham!J:J, NhatKy_ViPham!E:E, "12_Anh_E", NhatKy_ViPham!F:F, B27, NhatKy_ViPham!C:C, "T20") - SUMIFS(NhatKy_ViPham!K:K, NhatKy_ViPham!E:E, "12_Anh_E", NhatKy_ViPham!F:F, B27, NhatKy_ViPham!C:C, "T20")</f>
        <v>100</v>
      </c>
      <c r="AL27" s="7">
        <f>100 + SUMIFS(NhatKy_ViPham!J:J, NhatKy_ViPham!E:E, "12_Anh_E", NhatKy_ViPham!F:F, B27, NhatKy_ViPham!C:C, "T21") - SUMIFS(NhatKy_ViPham!K:K, NhatKy_ViPham!E:E, "12_Anh_E", NhatKy_ViPham!F:F, B27, NhatKy_ViPham!C:C, "T21")</f>
        <v>100</v>
      </c>
      <c r="AM27" s="7">
        <f>100 + SUMIFS(NhatKy_ViPham!J:J, NhatKy_ViPham!E:E, "12_Anh_E", NhatKy_ViPham!F:F, B27, NhatKy_ViPham!C:C, "T22") - SUMIFS(NhatKy_ViPham!K:K, NhatKy_ViPham!E:E, "12_Anh_E", NhatKy_ViPham!F:F, B27, NhatKy_ViPham!C:C, "T22")</f>
        <v>100</v>
      </c>
      <c r="AN27" s="7">
        <f>100 + SUMIFS(NhatKy_ViPham!J:J, NhatKy_ViPham!E:E, "12_Anh_E", NhatKy_ViPham!F:F, B27, NhatKy_ViPham!C:C, "T23") - SUMIFS(NhatKy_ViPham!K:K, NhatKy_ViPham!E:E, "12_Anh_E", NhatKy_ViPham!F:F, B27, NhatKy_ViPham!C:C, "T23")</f>
        <v>100</v>
      </c>
      <c r="AO27" s="7">
        <f>100 + SUMIFS(NhatKy_ViPham!J:J, NhatKy_ViPham!E:E, "12_Anh_E", NhatKy_ViPham!F:F, B27, NhatKy_ViPham!C:C, "T24") - SUMIFS(NhatKy_ViPham!K:K, NhatKy_ViPham!E:E, "12_Anh_E", NhatKy_ViPham!F:F, B27, NhatKy_ViPham!C:C, "T24")</f>
        <v>100</v>
      </c>
      <c r="AP27" s="7">
        <f>100 + SUMIFS(NhatKy_ViPham!J:J, NhatKy_ViPham!E:E, "12_Anh_E", NhatKy_ViPham!F:F, B27, NhatKy_ViPham!C:C, "T25") - SUMIFS(NhatKy_ViPham!K:K, NhatKy_ViPham!E:E, "12_Anh_E", NhatKy_ViPham!F:F, B27, NhatKy_ViPham!C:C, "T25")</f>
        <v>100</v>
      </c>
      <c r="AQ27" s="7">
        <f>100 + SUMIFS(NhatKy_ViPham!J:J, NhatKy_ViPham!E:E, "12_Anh_E", NhatKy_ViPham!F:F, B27, NhatKy_ViPham!C:C, "T26") - SUMIFS(NhatKy_ViPham!K:K, NhatKy_ViPham!E:E, "12_Anh_E", NhatKy_ViPham!F:F, B27, NhatKy_ViPham!C:C, "T26")</f>
        <v>100</v>
      </c>
      <c r="AR27" s="7">
        <f>100 + SUMIFS(NhatKy_ViPham!J:J, NhatKy_ViPham!E:E, "12_Anh_E", NhatKy_ViPham!F:F, B27, NhatKy_ViPham!C:C, "T27") - SUMIFS(NhatKy_ViPham!K:K, NhatKy_ViPham!E:E, "12_Anh_E", NhatKy_ViPham!F:F, B27, NhatKy_ViPham!C:C, "T27")</f>
        <v>100</v>
      </c>
      <c r="AS27" s="7">
        <f>100 + SUMIFS(NhatKy_ViPham!J:J, NhatKy_ViPham!E:E, "12_Anh_E", NhatKy_ViPham!F:F, B27, NhatKy_ViPham!C:C, "T28") - SUMIFS(NhatKy_ViPham!K:K, NhatKy_ViPham!E:E, "12_Anh_E", NhatKy_ViPham!F:F, B27, NhatKy_ViPham!C:C, "T28")</f>
        <v>100</v>
      </c>
      <c r="AT27" s="7">
        <f>100 + SUMIFS(NhatKy_ViPham!J:J, NhatKy_ViPham!E:E, "12_Anh_E", NhatKy_ViPham!F:F, B27, NhatKy_ViPham!C:C, "T29") - SUMIFS(NhatKy_ViPham!K:K, NhatKy_ViPham!E:E, "12_Anh_E", NhatKy_ViPham!F:F, B27, NhatKy_ViPham!C:C, "T29")</f>
        <v>100</v>
      </c>
      <c r="AU27" s="7">
        <f>100 + SUMIFS(NhatKy_ViPham!J:J, NhatKy_ViPham!E:E, "12_Anh_E", NhatKy_ViPham!F:F, B27, NhatKy_ViPham!C:C, "T30") - SUMIFS(NhatKy_ViPham!K:K, NhatKy_ViPham!E:E, "12_Anh_E", NhatKy_ViPham!F:F, B27, NhatKy_ViPham!C:C, "T30")</f>
        <v>100</v>
      </c>
      <c r="AV27" s="7">
        <f>100 + SUMIFS(NhatKy_ViPham!J:J, NhatKy_ViPham!E:E, "12_Anh_E", NhatKy_ViPham!F:F, B27, NhatKy_ViPham!C:C, "T31") - SUMIFS(NhatKy_ViPham!K:K, NhatKy_ViPham!E:E, "12_Anh_E", NhatKy_ViPham!F:F, B27, NhatKy_ViPham!C:C, "T31")</f>
        <v>100</v>
      </c>
      <c r="AW27" s="7">
        <f>100 + SUMIFS(NhatKy_ViPham!J:J, NhatKy_ViPham!E:E, "12_Anh_E", NhatKy_ViPham!F:F, B27, NhatKy_ViPham!C:C, "T32") - SUMIFS(NhatKy_ViPham!K:K, NhatKy_ViPham!E:E, "12_Anh_E", NhatKy_ViPham!F:F, B27, NhatKy_ViPham!C:C, "T32")</f>
        <v>100</v>
      </c>
      <c r="AX27" s="7">
        <f>100 + SUMIFS(NhatKy_ViPham!J:J, NhatKy_ViPham!E:E, "12_Anh_E", NhatKy_ViPham!F:F, B27, NhatKy_ViPham!C:C, "T33") - SUMIFS(NhatKy_ViPham!K:K, NhatKy_ViPham!E:E, "12_Anh_E", NhatKy_ViPham!F:F, B27, NhatKy_ViPham!C:C, "T33")</f>
        <v>100</v>
      </c>
      <c r="AY27" s="7">
        <f>100 + SUMIFS(NhatKy_ViPham!J:J, NhatKy_ViPham!E:E, "12_Anh_E", NhatKy_ViPham!F:F, B27, NhatKy_ViPham!C:C, "T34") - SUMIFS(NhatKy_ViPham!K:K, NhatKy_ViPham!E:E, "12_Anh_E", NhatKy_ViPham!F:F, B27, NhatKy_ViPham!C:C, "T34")</f>
        <v>100</v>
      </c>
      <c r="AZ27" s="7">
        <f>100 + SUMIFS(NhatKy_ViPham!J:J, NhatKy_ViPham!E:E, "12_Anh_E", NhatKy_ViPham!F:F, B27, NhatKy_ViPham!C:C, "T35") - SUMIFS(NhatKy_ViPham!K:K, NhatKy_ViPham!E:E, "12_Anh_E", NhatKy_ViPham!F:F, B27, NhatKy_ViPham!C:C, "T35")</f>
        <v>100</v>
      </c>
      <c r="BA27" s="12">
        <f t="shared" si="0"/>
        <v>100</v>
      </c>
      <c r="BB27" s="11" t="s">
        <v>430</v>
      </c>
      <c r="BC27" s="14" t="str">
        <f t="shared" si="1"/>
        <v>Tốt</v>
      </c>
      <c r="BD27" s="10" t="str">
        <f t="shared" si="2"/>
        <v>🟢 BÌNH THƯỜNG</v>
      </c>
    </row>
    <row r="28" spans="1:56" x14ac:dyDescent="0.25">
      <c r="A28" s="5">
        <v>20</v>
      </c>
      <c r="B28" s="15" t="s">
        <v>1000</v>
      </c>
      <c r="C28" s="5" t="s">
        <v>2342</v>
      </c>
      <c r="D28" s="5" t="s">
        <v>429</v>
      </c>
      <c r="E28" s="11" t="s">
        <v>430</v>
      </c>
      <c r="F28" s="6">
        <f>SUMIFS(NhatKy_ViPham!K:K, NhatKy_ViPham!E:E, "12_Anh_E", NhatKy_ViPham!F:F, B28, NhatKy_ViPham!H:H, "L01")</f>
        <v>0</v>
      </c>
      <c r="G28" s="6">
        <f>SUMIFS(NhatKy_ViPham!K:K, NhatKy_ViPham!E:E, "12_Anh_E", NhatKy_ViPham!F:F, B28, NhatKy_ViPham!H:H, "L02")</f>
        <v>0</v>
      </c>
      <c r="H28" s="6">
        <f>SUMIFS(NhatKy_ViPham!K:K, NhatKy_ViPham!E:E, "12_Anh_E", NhatKy_ViPham!F:F, B28, NhatKy_ViPham!H:H, "L03")</f>
        <v>0</v>
      </c>
      <c r="I28" s="6">
        <f>SUMIFS(NhatKy_ViPham!K:K, NhatKy_ViPham!E:E, "12_Anh_E", NhatKy_ViPham!F:F, B28, NhatKy_ViPham!H:H, "L04")</f>
        <v>0</v>
      </c>
      <c r="J28" s="6">
        <f>SUMIFS(NhatKy_ViPham!K:K, NhatKy_ViPham!E:E, "12_Anh_E", NhatKy_ViPham!F:F, B28, NhatKy_ViPham!H:H, "L05")</f>
        <v>0</v>
      </c>
      <c r="K28" s="6">
        <f>SUMIFS(NhatKy_ViPham!K:K, NhatKy_ViPham!E:E, "12_Anh_E", NhatKy_ViPham!F:F, B28, NhatKy_ViPham!H:H, "L06")</f>
        <v>0</v>
      </c>
      <c r="L28" s="6">
        <f>SUMIFS(NhatKy_ViPham!K:K, NhatKy_ViPham!E:E, "12_Anh_E", NhatKy_ViPham!F:F, B28, NhatKy_ViPham!H:H, "L07")</f>
        <v>0</v>
      </c>
      <c r="M28" s="6">
        <f>SUMIFS(NhatKy_ViPham!K:K, NhatKy_ViPham!E:E, "12_Anh_E", NhatKy_ViPham!F:F, B28, NhatKy_ViPham!H:H, "L08")</f>
        <v>0</v>
      </c>
      <c r="N28" s="6">
        <f>SUMIFS(NhatKy_ViPham!K:K, NhatKy_ViPham!E:E, "12_Anh_E", NhatKy_ViPham!F:F, B28, NhatKy_ViPham!H:H, "L09")</f>
        <v>0</v>
      </c>
      <c r="O28" s="6">
        <f>SUMIFS(NhatKy_ViPham!K:K, NhatKy_ViPham!E:E, "12_Anh_E", NhatKy_ViPham!F:F, B28, NhatKy_ViPham!H:H, "L10")</f>
        <v>0</v>
      </c>
      <c r="P28" s="12">
        <f>SUMIFS(NhatKy_ViPham!J:J, NhatKy_ViPham!E:E, "12_Anh_E", NhatKy_ViPham!F:F, B28)</f>
        <v>0</v>
      </c>
      <c r="Q28" s="13">
        <f>SUMIFS(NhatKy_ViPham!K:K, NhatKy_ViPham!E:E, "12_Anh_E", NhatKy_ViPham!F:F, B28)</f>
        <v>0</v>
      </c>
      <c r="R28" s="6">
        <f>100 + SUMIFS(NhatKy_ViPham!J:J, NhatKy_ViPham!E:E, "12_Anh_E", NhatKy_ViPham!F:F, B28, NhatKy_ViPham!C:C, "T1") - SUMIFS(NhatKy_ViPham!K:K, NhatKy_ViPham!E:E, "12_Anh_E", NhatKy_ViPham!F:F, B28, NhatKy_ViPham!C:C, "T1")</f>
        <v>100</v>
      </c>
      <c r="S28" s="6">
        <f>100 + SUMIFS(NhatKy_ViPham!J:J, NhatKy_ViPham!E:E, "12_Anh_E", NhatKy_ViPham!F:F, B28, NhatKy_ViPham!C:C, "T2") - SUMIFS(NhatKy_ViPham!K:K, NhatKy_ViPham!E:E, "12_Anh_E", NhatKy_ViPham!F:F, B28, NhatKy_ViPham!C:C, "T2")</f>
        <v>100</v>
      </c>
      <c r="T28" s="6">
        <f>100 + SUMIFS(NhatKy_ViPham!J:J, NhatKy_ViPham!E:E, "12_Anh_E", NhatKy_ViPham!F:F, B28, NhatKy_ViPham!C:C, "T3") - SUMIFS(NhatKy_ViPham!K:K, NhatKy_ViPham!E:E, "12_Anh_E", NhatKy_ViPham!F:F, B28, NhatKy_ViPham!C:C, "T3")</f>
        <v>100</v>
      </c>
      <c r="U28" s="6">
        <f>100 + SUMIFS(NhatKy_ViPham!J:J, NhatKy_ViPham!E:E, "12_Anh_E", NhatKy_ViPham!F:F, B28, NhatKy_ViPham!C:C, "T4") - SUMIFS(NhatKy_ViPham!K:K, NhatKy_ViPham!E:E, "12_Anh_E", NhatKy_ViPham!F:F, B28, NhatKy_ViPham!C:C, "T4")</f>
        <v>100</v>
      </c>
      <c r="V28" s="6">
        <f>100 + SUMIFS(NhatKy_ViPham!J:J, NhatKy_ViPham!E:E, "12_Anh_E", NhatKy_ViPham!F:F, B28, NhatKy_ViPham!C:C, "T5") - SUMIFS(NhatKy_ViPham!K:K, NhatKy_ViPham!E:E, "12_Anh_E", NhatKy_ViPham!F:F, B28, NhatKy_ViPham!C:C, "T5")</f>
        <v>100</v>
      </c>
      <c r="W28" s="6">
        <f>100 + SUMIFS(NhatKy_ViPham!J:J, NhatKy_ViPham!E:E, "12_Anh_E", NhatKy_ViPham!F:F, B28, NhatKy_ViPham!C:C, "T6") - SUMIFS(NhatKy_ViPham!K:K, NhatKy_ViPham!E:E, "12_Anh_E", NhatKy_ViPham!F:F, B28, NhatKy_ViPham!C:C, "T6")</f>
        <v>100</v>
      </c>
      <c r="X28" s="6">
        <f>100 + SUMIFS(NhatKy_ViPham!J:J, NhatKy_ViPham!E:E, "12_Anh_E", NhatKy_ViPham!F:F, B28, NhatKy_ViPham!C:C, "T7") - SUMIFS(NhatKy_ViPham!K:K, NhatKy_ViPham!E:E, "12_Anh_E", NhatKy_ViPham!F:F, B28, NhatKy_ViPham!C:C, "T7")</f>
        <v>100</v>
      </c>
      <c r="Y28" s="6">
        <f>100 + SUMIFS(NhatKy_ViPham!J:J, NhatKy_ViPham!E:E, "12_Anh_E", NhatKy_ViPham!F:F, B28, NhatKy_ViPham!C:C, "T8") - SUMIFS(NhatKy_ViPham!K:K, NhatKy_ViPham!E:E, "12_Anh_E", NhatKy_ViPham!F:F, B28, NhatKy_ViPham!C:C, "T8")</f>
        <v>100</v>
      </c>
      <c r="Z28" s="6">
        <f>100 + SUMIFS(NhatKy_ViPham!J:J, NhatKy_ViPham!E:E, "12_Anh_E", NhatKy_ViPham!F:F, B28, NhatKy_ViPham!C:C, "T9") - SUMIFS(NhatKy_ViPham!K:K, NhatKy_ViPham!E:E, "12_Anh_E", NhatKy_ViPham!F:F, B28, NhatKy_ViPham!C:C, "T9")</f>
        <v>100</v>
      </c>
      <c r="AA28" s="6">
        <f>100 + SUMIFS(NhatKy_ViPham!J:J, NhatKy_ViPham!E:E, "12_Anh_E", NhatKy_ViPham!F:F, B28, NhatKy_ViPham!C:C, "T10") - SUMIFS(NhatKy_ViPham!K:K, NhatKy_ViPham!E:E, "12_Anh_E", NhatKy_ViPham!F:F, B28, NhatKy_ViPham!C:C, "T10")</f>
        <v>100</v>
      </c>
      <c r="AB28" s="6">
        <f>100 + SUMIFS(NhatKy_ViPham!J:J, NhatKy_ViPham!E:E, "12_Anh_E", NhatKy_ViPham!F:F, B28, NhatKy_ViPham!C:C, "T11") - SUMIFS(NhatKy_ViPham!K:K, NhatKy_ViPham!E:E, "12_Anh_E", NhatKy_ViPham!F:F, B28, NhatKy_ViPham!C:C, "T11")</f>
        <v>100</v>
      </c>
      <c r="AC28" s="6">
        <f>100 + SUMIFS(NhatKy_ViPham!J:J, NhatKy_ViPham!E:E, "12_Anh_E", NhatKy_ViPham!F:F, B28, NhatKy_ViPham!C:C, "T12") - SUMIFS(NhatKy_ViPham!K:K, NhatKy_ViPham!E:E, "12_Anh_E", NhatKy_ViPham!F:F, B28, NhatKy_ViPham!C:C, "T12")</f>
        <v>100</v>
      </c>
      <c r="AD28" s="6">
        <f>100 + SUMIFS(NhatKy_ViPham!J:J, NhatKy_ViPham!E:E, "12_Anh_E", NhatKy_ViPham!F:F, B28, NhatKy_ViPham!C:C, "T13") - SUMIFS(NhatKy_ViPham!K:K, NhatKy_ViPham!E:E, "12_Anh_E", NhatKy_ViPham!F:F, B28, NhatKy_ViPham!C:C, "T13")</f>
        <v>100</v>
      </c>
      <c r="AE28" s="6">
        <f>100 + SUMIFS(NhatKy_ViPham!J:J, NhatKy_ViPham!E:E, "12_Anh_E", NhatKy_ViPham!F:F, B28, NhatKy_ViPham!C:C, "T14") - SUMIFS(NhatKy_ViPham!K:K, NhatKy_ViPham!E:E, "12_Anh_E", NhatKy_ViPham!F:F, B28, NhatKy_ViPham!C:C, "T14")</f>
        <v>100</v>
      </c>
      <c r="AF28" s="6">
        <f>100 + SUMIFS(NhatKy_ViPham!J:J, NhatKy_ViPham!E:E, "12_Anh_E", NhatKy_ViPham!F:F, B28, NhatKy_ViPham!C:C, "T15") - SUMIFS(NhatKy_ViPham!K:K, NhatKy_ViPham!E:E, "12_Anh_E", NhatKy_ViPham!F:F, B28, NhatKy_ViPham!C:C, "T15")</f>
        <v>100</v>
      </c>
      <c r="AG28" s="6">
        <f>100 + SUMIFS(NhatKy_ViPham!J:J, NhatKy_ViPham!E:E, "12_Anh_E", NhatKy_ViPham!F:F, B28, NhatKy_ViPham!C:C, "T16") - SUMIFS(NhatKy_ViPham!K:K, NhatKy_ViPham!E:E, "12_Anh_E", NhatKy_ViPham!F:F, B28, NhatKy_ViPham!C:C, "T16")</f>
        <v>100</v>
      </c>
      <c r="AH28" s="6">
        <f>100 + SUMIFS(NhatKy_ViPham!J:J, NhatKy_ViPham!E:E, "12_Anh_E", NhatKy_ViPham!F:F, B28, NhatKy_ViPham!C:C, "T17") - SUMIFS(NhatKy_ViPham!K:K, NhatKy_ViPham!E:E, "12_Anh_E", NhatKy_ViPham!F:F, B28, NhatKy_ViPham!C:C, "T17")</f>
        <v>100</v>
      </c>
      <c r="AI28" s="6">
        <f>100 + SUMIFS(NhatKy_ViPham!J:J, NhatKy_ViPham!E:E, "12_Anh_E", NhatKy_ViPham!F:F, B28, NhatKy_ViPham!C:C, "T18") - SUMIFS(NhatKy_ViPham!K:K, NhatKy_ViPham!E:E, "12_Anh_E", NhatKy_ViPham!F:F, B28, NhatKy_ViPham!C:C, "T18")</f>
        <v>100</v>
      </c>
      <c r="AJ28" s="6">
        <f>100 + SUMIFS(NhatKy_ViPham!J:J, NhatKy_ViPham!E:E, "12_Anh_E", NhatKy_ViPham!F:F, B28, NhatKy_ViPham!C:C, "T19") - SUMIFS(NhatKy_ViPham!K:K, NhatKy_ViPham!E:E, "12_Anh_E", NhatKy_ViPham!F:F, B28, NhatKy_ViPham!C:C, "T19")</f>
        <v>100</v>
      </c>
      <c r="AK28" s="6">
        <f>100 + SUMIFS(NhatKy_ViPham!J:J, NhatKy_ViPham!E:E, "12_Anh_E", NhatKy_ViPham!F:F, B28, NhatKy_ViPham!C:C, "T20") - SUMIFS(NhatKy_ViPham!K:K, NhatKy_ViPham!E:E, "12_Anh_E", NhatKy_ViPham!F:F, B28, NhatKy_ViPham!C:C, "T20")</f>
        <v>100</v>
      </c>
      <c r="AL28" s="6">
        <f>100 + SUMIFS(NhatKy_ViPham!J:J, NhatKy_ViPham!E:E, "12_Anh_E", NhatKy_ViPham!F:F, B28, NhatKy_ViPham!C:C, "T21") - SUMIFS(NhatKy_ViPham!K:K, NhatKy_ViPham!E:E, "12_Anh_E", NhatKy_ViPham!F:F, B28, NhatKy_ViPham!C:C, "T21")</f>
        <v>100</v>
      </c>
      <c r="AM28" s="6">
        <f>100 + SUMIFS(NhatKy_ViPham!J:J, NhatKy_ViPham!E:E, "12_Anh_E", NhatKy_ViPham!F:F, B28, NhatKy_ViPham!C:C, "T22") - SUMIFS(NhatKy_ViPham!K:K, NhatKy_ViPham!E:E, "12_Anh_E", NhatKy_ViPham!F:F, B28, NhatKy_ViPham!C:C, "T22")</f>
        <v>100</v>
      </c>
      <c r="AN28" s="6">
        <f>100 + SUMIFS(NhatKy_ViPham!J:J, NhatKy_ViPham!E:E, "12_Anh_E", NhatKy_ViPham!F:F, B28, NhatKy_ViPham!C:C, "T23") - SUMIFS(NhatKy_ViPham!K:K, NhatKy_ViPham!E:E, "12_Anh_E", NhatKy_ViPham!F:F, B28, NhatKy_ViPham!C:C, "T23")</f>
        <v>100</v>
      </c>
      <c r="AO28" s="6">
        <f>100 + SUMIFS(NhatKy_ViPham!J:J, NhatKy_ViPham!E:E, "12_Anh_E", NhatKy_ViPham!F:F, B28, NhatKy_ViPham!C:C, "T24") - SUMIFS(NhatKy_ViPham!K:K, NhatKy_ViPham!E:E, "12_Anh_E", NhatKy_ViPham!F:F, B28, NhatKy_ViPham!C:C, "T24")</f>
        <v>100</v>
      </c>
      <c r="AP28" s="6">
        <f>100 + SUMIFS(NhatKy_ViPham!J:J, NhatKy_ViPham!E:E, "12_Anh_E", NhatKy_ViPham!F:F, B28, NhatKy_ViPham!C:C, "T25") - SUMIFS(NhatKy_ViPham!K:K, NhatKy_ViPham!E:E, "12_Anh_E", NhatKy_ViPham!F:F, B28, NhatKy_ViPham!C:C, "T25")</f>
        <v>100</v>
      </c>
      <c r="AQ28" s="6">
        <f>100 + SUMIFS(NhatKy_ViPham!J:J, NhatKy_ViPham!E:E, "12_Anh_E", NhatKy_ViPham!F:F, B28, NhatKy_ViPham!C:C, "T26") - SUMIFS(NhatKy_ViPham!K:K, NhatKy_ViPham!E:E, "12_Anh_E", NhatKy_ViPham!F:F, B28, NhatKy_ViPham!C:C, "T26")</f>
        <v>100</v>
      </c>
      <c r="AR28" s="6">
        <f>100 + SUMIFS(NhatKy_ViPham!J:J, NhatKy_ViPham!E:E, "12_Anh_E", NhatKy_ViPham!F:F, B28, NhatKy_ViPham!C:C, "T27") - SUMIFS(NhatKy_ViPham!K:K, NhatKy_ViPham!E:E, "12_Anh_E", NhatKy_ViPham!F:F, B28, NhatKy_ViPham!C:C, "T27")</f>
        <v>100</v>
      </c>
      <c r="AS28" s="6">
        <f>100 + SUMIFS(NhatKy_ViPham!J:J, NhatKy_ViPham!E:E, "12_Anh_E", NhatKy_ViPham!F:F, B28, NhatKy_ViPham!C:C, "T28") - SUMIFS(NhatKy_ViPham!K:K, NhatKy_ViPham!E:E, "12_Anh_E", NhatKy_ViPham!F:F, B28, NhatKy_ViPham!C:C, "T28")</f>
        <v>100</v>
      </c>
      <c r="AT28" s="6">
        <f>100 + SUMIFS(NhatKy_ViPham!J:J, NhatKy_ViPham!E:E, "12_Anh_E", NhatKy_ViPham!F:F, B28, NhatKy_ViPham!C:C, "T29") - SUMIFS(NhatKy_ViPham!K:K, NhatKy_ViPham!E:E, "12_Anh_E", NhatKy_ViPham!F:F, B28, NhatKy_ViPham!C:C, "T29")</f>
        <v>100</v>
      </c>
      <c r="AU28" s="6">
        <f>100 + SUMIFS(NhatKy_ViPham!J:J, NhatKy_ViPham!E:E, "12_Anh_E", NhatKy_ViPham!F:F, B28, NhatKy_ViPham!C:C, "T30") - SUMIFS(NhatKy_ViPham!K:K, NhatKy_ViPham!E:E, "12_Anh_E", NhatKy_ViPham!F:F, B28, NhatKy_ViPham!C:C, "T30")</f>
        <v>100</v>
      </c>
      <c r="AV28" s="6">
        <f>100 + SUMIFS(NhatKy_ViPham!J:J, NhatKy_ViPham!E:E, "12_Anh_E", NhatKy_ViPham!F:F, B28, NhatKy_ViPham!C:C, "T31") - SUMIFS(NhatKy_ViPham!K:K, NhatKy_ViPham!E:E, "12_Anh_E", NhatKy_ViPham!F:F, B28, NhatKy_ViPham!C:C, "T31")</f>
        <v>100</v>
      </c>
      <c r="AW28" s="6">
        <f>100 + SUMIFS(NhatKy_ViPham!J:J, NhatKy_ViPham!E:E, "12_Anh_E", NhatKy_ViPham!F:F, B28, NhatKy_ViPham!C:C, "T32") - SUMIFS(NhatKy_ViPham!K:K, NhatKy_ViPham!E:E, "12_Anh_E", NhatKy_ViPham!F:F, B28, NhatKy_ViPham!C:C, "T32")</f>
        <v>100</v>
      </c>
      <c r="AX28" s="6">
        <f>100 + SUMIFS(NhatKy_ViPham!J:J, NhatKy_ViPham!E:E, "12_Anh_E", NhatKy_ViPham!F:F, B28, NhatKy_ViPham!C:C, "T33") - SUMIFS(NhatKy_ViPham!K:K, NhatKy_ViPham!E:E, "12_Anh_E", NhatKy_ViPham!F:F, B28, NhatKy_ViPham!C:C, "T33")</f>
        <v>100</v>
      </c>
      <c r="AY28" s="6">
        <f>100 + SUMIFS(NhatKy_ViPham!J:J, NhatKy_ViPham!E:E, "12_Anh_E", NhatKy_ViPham!F:F, B28, NhatKy_ViPham!C:C, "T34") - SUMIFS(NhatKy_ViPham!K:K, NhatKy_ViPham!E:E, "12_Anh_E", NhatKy_ViPham!F:F, B28, NhatKy_ViPham!C:C, "T34")</f>
        <v>100</v>
      </c>
      <c r="AZ28" s="6">
        <f>100 + SUMIFS(NhatKy_ViPham!J:J, NhatKy_ViPham!E:E, "12_Anh_E", NhatKy_ViPham!F:F, B28, NhatKy_ViPham!C:C, "T35") - SUMIFS(NhatKy_ViPham!K:K, NhatKy_ViPham!E:E, "12_Anh_E", NhatKy_ViPham!F:F, B28, NhatKy_ViPham!C:C, "T35")</f>
        <v>100</v>
      </c>
      <c r="BA28" s="12">
        <f t="shared" si="0"/>
        <v>100</v>
      </c>
      <c r="BB28" s="11" t="s">
        <v>430</v>
      </c>
      <c r="BC28" s="16" t="str">
        <f t="shared" si="1"/>
        <v>Tốt</v>
      </c>
      <c r="BD28" s="15" t="str">
        <f t="shared" si="2"/>
        <v>🟢 BÌNH THƯỜNG</v>
      </c>
    </row>
    <row r="29" spans="1:56" x14ac:dyDescent="0.25">
      <c r="A29" s="4">
        <v>21</v>
      </c>
      <c r="B29" s="10" t="s">
        <v>491</v>
      </c>
      <c r="C29" s="4" t="s">
        <v>3092</v>
      </c>
      <c r="D29" s="4" t="s">
        <v>429</v>
      </c>
      <c r="E29" s="11" t="s">
        <v>430</v>
      </c>
      <c r="F29" s="7">
        <f>SUMIFS(NhatKy_ViPham!K:K, NhatKy_ViPham!E:E, "12_Anh_E", NhatKy_ViPham!F:F, B29, NhatKy_ViPham!H:H, "L01")</f>
        <v>0</v>
      </c>
      <c r="G29" s="7">
        <f>SUMIFS(NhatKy_ViPham!K:K, NhatKy_ViPham!E:E, "12_Anh_E", NhatKy_ViPham!F:F, B29, NhatKy_ViPham!H:H, "L02")</f>
        <v>0</v>
      </c>
      <c r="H29" s="7">
        <f>SUMIFS(NhatKy_ViPham!K:K, NhatKy_ViPham!E:E, "12_Anh_E", NhatKy_ViPham!F:F, B29, NhatKy_ViPham!H:H, "L03")</f>
        <v>0</v>
      </c>
      <c r="I29" s="7">
        <f>SUMIFS(NhatKy_ViPham!K:K, NhatKy_ViPham!E:E, "12_Anh_E", NhatKy_ViPham!F:F, B29, NhatKy_ViPham!H:H, "L04")</f>
        <v>0</v>
      </c>
      <c r="J29" s="7">
        <f>SUMIFS(NhatKy_ViPham!K:K, NhatKy_ViPham!E:E, "12_Anh_E", NhatKy_ViPham!F:F, B29, NhatKy_ViPham!H:H, "L05")</f>
        <v>0</v>
      </c>
      <c r="K29" s="7">
        <f>SUMIFS(NhatKy_ViPham!K:K, NhatKy_ViPham!E:E, "12_Anh_E", NhatKy_ViPham!F:F, B29, NhatKy_ViPham!H:H, "L06")</f>
        <v>0</v>
      </c>
      <c r="L29" s="7">
        <f>SUMIFS(NhatKy_ViPham!K:K, NhatKy_ViPham!E:E, "12_Anh_E", NhatKy_ViPham!F:F, B29, NhatKy_ViPham!H:H, "L07")</f>
        <v>0</v>
      </c>
      <c r="M29" s="7">
        <f>SUMIFS(NhatKy_ViPham!K:K, NhatKy_ViPham!E:E, "12_Anh_E", NhatKy_ViPham!F:F, B29, NhatKy_ViPham!H:H, "L08")</f>
        <v>0</v>
      </c>
      <c r="N29" s="7">
        <f>SUMIFS(NhatKy_ViPham!K:K, NhatKy_ViPham!E:E, "12_Anh_E", NhatKy_ViPham!F:F, B29, NhatKy_ViPham!H:H, "L09")</f>
        <v>0</v>
      </c>
      <c r="O29" s="7">
        <f>SUMIFS(NhatKy_ViPham!K:K, NhatKy_ViPham!E:E, "12_Anh_E", NhatKy_ViPham!F:F, B29, NhatKy_ViPham!H:H, "L10")</f>
        <v>0</v>
      </c>
      <c r="P29" s="12">
        <f>SUMIFS(NhatKy_ViPham!J:J, NhatKy_ViPham!E:E, "12_Anh_E", NhatKy_ViPham!F:F, B29)</f>
        <v>0</v>
      </c>
      <c r="Q29" s="13">
        <f>SUMIFS(NhatKy_ViPham!K:K, NhatKy_ViPham!E:E, "12_Anh_E", NhatKy_ViPham!F:F, B29)</f>
        <v>0</v>
      </c>
      <c r="R29" s="7">
        <f>100 + SUMIFS(NhatKy_ViPham!J:J, NhatKy_ViPham!E:E, "12_Anh_E", NhatKy_ViPham!F:F, B29, NhatKy_ViPham!C:C, "T1") - SUMIFS(NhatKy_ViPham!K:K, NhatKy_ViPham!E:E, "12_Anh_E", NhatKy_ViPham!F:F, B29, NhatKy_ViPham!C:C, "T1")</f>
        <v>100</v>
      </c>
      <c r="S29" s="7">
        <f>100 + SUMIFS(NhatKy_ViPham!J:J, NhatKy_ViPham!E:E, "12_Anh_E", NhatKy_ViPham!F:F, B29, NhatKy_ViPham!C:C, "T2") - SUMIFS(NhatKy_ViPham!K:K, NhatKy_ViPham!E:E, "12_Anh_E", NhatKy_ViPham!F:F, B29, NhatKy_ViPham!C:C, "T2")</f>
        <v>100</v>
      </c>
      <c r="T29" s="7">
        <f>100 + SUMIFS(NhatKy_ViPham!J:J, NhatKy_ViPham!E:E, "12_Anh_E", NhatKy_ViPham!F:F, B29, NhatKy_ViPham!C:C, "T3") - SUMIFS(NhatKy_ViPham!K:K, NhatKy_ViPham!E:E, "12_Anh_E", NhatKy_ViPham!F:F, B29, NhatKy_ViPham!C:C, "T3")</f>
        <v>100</v>
      </c>
      <c r="U29" s="7">
        <f>100 + SUMIFS(NhatKy_ViPham!J:J, NhatKy_ViPham!E:E, "12_Anh_E", NhatKy_ViPham!F:F, B29, NhatKy_ViPham!C:C, "T4") - SUMIFS(NhatKy_ViPham!K:K, NhatKy_ViPham!E:E, "12_Anh_E", NhatKy_ViPham!F:F, B29, NhatKy_ViPham!C:C, "T4")</f>
        <v>100</v>
      </c>
      <c r="V29" s="7">
        <f>100 + SUMIFS(NhatKy_ViPham!J:J, NhatKy_ViPham!E:E, "12_Anh_E", NhatKy_ViPham!F:F, B29, NhatKy_ViPham!C:C, "T5") - SUMIFS(NhatKy_ViPham!K:K, NhatKy_ViPham!E:E, "12_Anh_E", NhatKy_ViPham!F:F, B29, NhatKy_ViPham!C:C, "T5")</f>
        <v>100</v>
      </c>
      <c r="W29" s="7">
        <f>100 + SUMIFS(NhatKy_ViPham!J:J, NhatKy_ViPham!E:E, "12_Anh_E", NhatKy_ViPham!F:F, B29, NhatKy_ViPham!C:C, "T6") - SUMIFS(NhatKy_ViPham!K:K, NhatKy_ViPham!E:E, "12_Anh_E", NhatKy_ViPham!F:F, B29, NhatKy_ViPham!C:C, "T6")</f>
        <v>100</v>
      </c>
      <c r="X29" s="7">
        <f>100 + SUMIFS(NhatKy_ViPham!J:J, NhatKy_ViPham!E:E, "12_Anh_E", NhatKy_ViPham!F:F, B29, NhatKy_ViPham!C:C, "T7") - SUMIFS(NhatKy_ViPham!K:K, NhatKy_ViPham!E:E, "12_Anh_E", NhatKy_ViPham!F:F, B29, NhatKy_ViPham!C:C, "T7")</f>
        <v>100</v>
      </c>
      <c r="Y29" s="7">
        <f>100 + SUMIFS(NhatKy_ViPham!J:J, NhatKy_ViPham!E:E, "12_Anh_E", NhatKy_ViPham!F:F, B29, NhatKy_ViPham!C:C, "T8") - SUMIFS(NhatKy_ViPham!K:K, NhatKy_ViPham!E:E, "12_Anh_E", NhatKy_ViPham!F:F, B29, NhatKy_ViPham!C:C, "T8")</f>
        <v>100</v>
      </c>
      <c r="Z29" s="7">
        <f>100 + SUMIFS(NhatKy_ViPham!J:J, NhatKy_ViPham!E:E, "12_Anh_E", NhatKy_ViPham!F:F, B29, NhatKy_ViPham!C:C, "T9") - SUMIFS(NhatKy_ViPham!K:K, NhatKy_ViPham!E:E, "12_Anh_E", NhatKy_ViPham!F:F, B29, NhatKy_ViPham!C:C, "T9")</f>
        <v>100</v>
      </c>
      <c r="AA29" s="7">
        <f>100 + SUMIFS(NhatKy_ViPham!J:J, NhatKy_ViPham!E:E, "12_Anh_E", NhatKy_ViPham!F:F, B29, NhatKy_ViPham!C:C, "T10") - SUMIFS(NhatKy_ViPham!K:K, NhatKy_ViPham!E:E, "12_Anh_E", NhatKy_ViPham!F:F, B29, NhatKy_ViPham!C:C, "T10")</f>
        <v>100</v>
      </c>
      <c r="AB29" s="7">
        <f>100 + SUMIFS(NhatKy_ViPham!J:J, NhatKy_ViPham!E:E, "12_Anh_E", NhatKy_ViPham!F:F, B29, NhatKy_ViPham!C:C, "T11") - SUMIFS(NhatKy_ViPham!K:K, NhatKy_ViPham!E:E, "12_Anh_E", NhatKy_ViPham!F:F, B29, NhatKy_ViPham!C:C, "T11")</f>
        <v>100</v>
      </c>
      <c r="AC29" s="7">
        <f>100 + SUMIFS(NhatKy_ViPham!J:J, NhatKy_ViPham!E:E, "12_Anh_E", NhatKy_ViPham!F:F, B29, NhatKy_ViPham!C:C, "T12") - SUMIFS(NhatKy_ViPham!K:K, NhatKy_ViPham!E:E, "12_Anh_E", NhatKy_ViPham!F:F, B29, NhatKy_ViPham!C:C, "T12")</f>
        <v>100</v>
      </c>
      <c r="AD29" s="7">
        <f>100 + SUMIFS(NhatKy_ViPham!J:J, NhatKy_ViPham!E:E, "12_Anh_E", NhatKy_ViPham!F:F, B29, NhatKy_ViPham!C:C, "T13") - SUMIFS(NhatKy_ViPham!K:K, NhatKy_ViPham!E:E, "12_Anh_E", NhatKy_ViPham!F:F, B29, NhatKy_ViPham!C:C, "T13")</f>
        <v>100</v>
      </c>
      <c r="AE29" s="7">
        <f>100 + SUMIFS(NhatKy_ViPham!J:J, NhatKy_ViPham!E:E, "12_Anh_E", NhatKy_ViPham!F:F, B29, NhatKy_ViPham!C:C, "T14") - SUMIFS(NhatKy_ViPham!K:K, NhatKy_ViPham!E:E, "12_Anh_E", NhatKy_ViPham!F:F, B29, NhatKy_ViPham!C:C, "T14")</f>
        <v>100</v>
      </c>
      <c r="AF29" s="7">
        <f>100 + SUMIFS(NhatKy_ViPham!J:J, NhatKy_ViPham!E:E, "12_Anh_E", NhatKy_ViPham!F:F, B29, NhatKy_ViPham!C:C, "T15") - SUMIFS(NhatKy_ViPham!K:K, NhatKy_ViPham!E:E, "12_Anh_E", NhatKy_ViPham!F:F, B29, NhatKy_ViPham!C:C, "T15")</f>
        <v>100</v>
      </c>
      <c r="AG29" s="7">
        <f>100 + SUMIFS(NhatKy_ViPham!J:J, NhatKy_ViPham!E:E, "12_Anh_E", NhatKy_ViPham!F:F, B29, NhatKy_ViPham!C:C, "T16") - SUMIFS(NhatKy_ViPham!K:K, NhatKy_ViPham!E:E, "12_Anh_E", NhatKy_ViPham!F:F, B29, NhatKy_ViPham!C:C, "T16")</f>
        <v>100</v>
      </c>
      <c r="AH29" s="7">
        <f>100 + SUMIFS(NhatKy_ViPham!J:J, NhatKy_ViPham!E:E, "12_Anh_E", NhatKy_ViPham!F:F, B29, NhatKy_ViPham!C:C, "T17") - SUMIFS(NhatKy_ViPham!K:K, NhatKy_ViPham!E:E, "12_Anh_E", NhatKy_ViPham!F:F, B29, NhatKy_ViPham!C:C, "T17")</f>
        <v>100</v>
      </c>
      <c r="AI29" s="7">
        <f>100 + SUMIFS(NhatKy_ViPham!J:J, NhatKy_ViPham!E:E, "12_Anh_E", NhatKy_ViPham!F:F, B29, NhatKy_ViPham!C:C, "T18") - SUMIFS(NhatKy_ViPham!K:K, NhatKy_ViPham!E:E, "12_Anh_E", NhatKy_ViPham!F:F, B29, NhatKy_ViPham!C:C, "T18")</f>
        <v>100</v>
      </c>
      <c r="AJ29" s="7">
        <f>100 + SUMIFS(NhatKy_ViPham!J:J, NhatKy_ViPham!E:E, "12_Anh_E", NhatKy_ViPham!F:F, B29, NhatKy_ViPham!C:C, "T19") - SUMIFS(NhatKy_ViPham!K:K, NhatKy_ViPham!E:E, "12_Anh_E", NhatKy_ViPham!F:F, B29, NhatKy_ViPham!C:C, "T19")</f>
        <v>100</v>
      </c>
      <c r="AK29" s="7">
        <f>100 + SUMIFS(NhatKy_ViPham!J:J, NhatKy_ViPham!E:E, "12_Anh_E", NhatKy_ViPham!F:F, B29, NhatKy_ViPham!C:C, "T20") - SUMIFS(NhatKy_ViPham!K:K, NhatKy_ViPham!E:E, "12_Anh_E", NhatKy_ViPham!F:F, B29, NhatKy_ViPham!C:C, "T20")</f>
        <v>100</v>
      </c>
      <c r="AL29" s="7">
        <f>100 + SUMIFS(NhatKy_ViPham!J:J, NhatKy_ViPham!E:E, "12_Anh_E", NhatKy_ViPham!F:F, B29, NhatKy_ViPham!C:C, "T21") - SUMIFS(NhatKy_ViPham!K:K, NhatKy_ViPham!E:E, "12_Anh_E", NhatKy_ViPham!F:F, B29, NhatKy_ViPham!C:C, "T21")</f>
        <v>100</v>
      </c>
      <c r="AM29" s="7">
        <f>100 + SUMIFS(NhatKy_ViPham!J:J, NhatKy_ViPham!E:E, "12_Anh_E", NhatKy_ViPham!F:F, B29, NhatKy_ViPham!C:C, "T22") - SUMIFS(NhatKy_ViPham!K:K, NhatKy_ViPham!E:E, "12_Anh_E", NhatKy_ViPham!F:F, B29, NhatKy_ViPham!C:C, "T22")</f>
        <v>100</v>
      </c>
      <c r="AN29" s="7">
        <f>100 + SUMIFS(NhatKy_ViPham!J:J, NhatKy_ViPham!E:E, "12_Anh_E", NhatKy_ViPham!F:F, B29, NhatKy_ViPham!C:C, "T23") - SUMIFS(NhatKy_ViPham!K:K, NhatKy_ViPham!E:E, "12_Anh_E", NhatKy_ViPham!F:F, B29, NhatKy_ViPham!C:C, "T23")</f>
        <v>100</v>
      </c>
      <c r="AO29" s="7">
        <f>100 + SUMIFS(NhatKy_ViPham!J:J, NhatKy_ViPham!E:E, "12_Anh_E", NhatKy_ViPham!F:F, B29, NhatKy_ViPham!C:C, "T24") - SUMIFS(NhatKy_ViPham!K:K, NhatKy_ViPham!E:E, "12_Anh_E", NhatKy_ViPham!F:F, B29, NhatKy_ViPham!C:C, "T24")</f>
        <v>100</v>
      </c>
      <c r="AP29" s="7">
        <f>100 + SUMIFS(NhatKy_ViPham!J:J, NhatKy_ViPham!E:E, "12_Anh_E", NhatKy_ViPham!F:F, B29, NhatKy_ViPham!C:C, "T25") - SUMIFS(NhatKy_ViPham!K:K, NhatKy_ViPham!E:E, "12_Anh_E", NhatKy_ViPham!F:F, B29, NhatKy_ViPham!C:C, "T25")</f>
        <v>100</v>
      </c>
      <c r="AQ29" s="7">
        <f>100 + SUMIFS(NhatKy_ViPham!J:J, NhatKy_ViPham!E:E, "12_Anh_E", NhatKy_ViPham!F:F, B29, NhatKy_ViPham!C:C, "T26") - SUMIFS(NhatKy_ViPham!K:K, NhatKy_ViPham!E:E, "12_Anh_E", NhatKy_ViPham!F:F, B29, NhatKy_ViPham!C:C, "T26")</f>
        <v>100</v>
      </c>
      <c r="AR29" s="7">
        <f>100 + SUMIFS(NhatKy_ViPham!J:J, NhatKy_ViPham!E:E, "12_Anh_E", NhatKy_ViPham!F:F, B29, NhatKy_ViPham!C:C, "T27") - SUMIFS(NhatKy_ViPham!K:K, NhatKy_ViPham!E:E, "12_Anh_E", NhatKy_ViPham!F:F, B29, NhatKy_ViPham!C:C, "T27")</f>
        <v>100</v>
      </c>
      <c r="AS29" s="7">
        <f>100 + SUMIFS(NhatKy_ViPham!J:J, NhatKy_ViPham!E:E, "12_Anh_E", NhatKy_ViPham!F:F, B29, NhatKy_ViPham!C:C, "T28") - SUMIFS(NhatKy_ViPham!K:K, NhatKy_ViPham!E:E, "12_Anh_E", NhatKy_ViPham!F:F, B29, NhatKy_ViPham!C:C, "T28")</f>
        <v>100</v>
      </c>
      <c r="AT29" s="7">
        <f>100 + SUMIFS(NhatKy_ViPham!J:J, NhatKy_ViPham!E:E, "12_Anh_E", NhatKy_ViPham!F:F, B29, NhatKy_ViPham!C:C, "T29") - SUMIFS(NhatKy_ViPham!K:K, NhatKy_ViPham!E:E, "12_Anh_E", NhatKy_ViPham!F:F, B29, NhatKy_ViPham!C:C, "T29")</f>
        <v>100</v>
      </c>
      <c r="AU29" s="7">
        <f>100 + SUMIFS(NhatKy_ViPham!J:J, NhatKy_ViPham!E:E, "12_Anh_E", NhatKy_ViPham!F:F, B29, NhatKy_ViPham!C:C, "T30") - SUMIFS(NhatKy_ViPham!K:K, NhatKy_ViPham!E:E, "12_Anh_E", NhatKy_ViPham!F:F, B29, NhatKy_ViPham!C:C, "T30")</f>
        <v>100</v>
      </c>
      <c r="AV29" s="7">
        <f>100 + SUMIFS(NhatKy_ViPham!J:J, NhatKy_ViPham!E:E, "12_Anh_E", NhatKy_ViPham!F:F, B29, NhatKy_ViPham!C:C, "T31") - SUMIFS(NhatKy_ViPham!K:K, NhatKy_ViPham!E:E, "12_Anh_E", NhatKy_ViPham!F:F, B29, NhatKy_ViPham!C:C, "T31")</f>
        <v>100</v>
      </c>
      <c r="AW29" s="7">
        <f>100 + SUMIFS(NhatKy_ViPham!J:J, NhatKy_ViPham!E:E, "12_Anh_E", NhatKy_ViPham!F:F, B29, NhatKy_ViPham!C:C, "T32") - SUMIFS(NhatKy_ViPham!K:K, NhatKy_ViPham!E:E, "12_Anh_E", NhatKy_ViPham!F:F, B29, NhatKy_ViPham!C:C, "T32")</f>
        <v>100</v>
      </c>
      <c r="AX29" s="7">
        <f>100 + SUMIFS(NhatKy_ViPham!J:J, NhatKy_ViPham!E:E, "12_Anh_E", NhatKy_ViPham!F:F, B29, NhatKy_ViPham!C:C, "T33") - SUMIFS(NhatKy_ViPham!K:K, NhatKy_ViPham!E:E, "12_Anh_E", NhatKy_ViPham!F:F, B29, NhatKy_ViPham!C:C, "T33")</f>
        <v>100</v>
      </c>
      <c r="AY29" s="7">
        <f>100 + SUMIFS(NhatKy_ViPham!J:J, NhatKy_ViPham!E:E, "12_Anh_E", NhatKy_ViPham!F:F, B29, NhatKy_ViPham!C:C, "T34") - SUMIFS(NhatKy_ViPham!K:K, NhatKy_ViPham!E:E, "12_Anh_E", NhatKy_ViPham!F:F, B29, NhatKy_ViPham!C:C, "T34")</f>
        <v>100</v>
      </c>
      <c r="AZ29" s="7">
        <f>100 + SUMIFS(NhatKy_ViPham!J:J, NhatKy_ViPham!E:E, "12_Anh_E", NhatKy_ViPham!F:F, B29, NhatKy_ViPham!C:C, "T35") - SUMIFS(NhatKy_ViPham!K:K, NhatKy_ViPham!E:E, "12_Anh_E", NhatKy_ViPham!F:F, B29, NhatKy_ViPham!C:C, "T35")</f>
        <v>100</v>
      </c>
      <c r="BA29" s="12">
        <f t="shared" si="0"/>
        <v>100</v>
      </c>
      <c r="BB29" s="11" t="s">
        <v>430</v>
      </c>
      <c r="BC29" s="14" t="str">
        <f t="shared" si="1"/>
        <v>Tốt</v>
      </c>
      <c r="BD29" s="10" t="str">
        <f t="shared" si="2"/>
        <v>🟢 BÌNH THƯỜNG</v>
      </c>
    </row>
    <row r="30" spans="1:56" x14ac:dyDescent="0.25">
      <c r="A30" s="5">
        <v>22</v>
      </c>
      <c r="B30" s="15" t="s">
        <v>3093</v>
      </c>
      <c r="C30" s="5" t="s">
        <v>2388</v>
      </c>
      <c r="D30" s="5" t="s">
        <v>429</v>
      </c>
      <c r="E30" s="11" t="s">
        <v>430</v>
      </c>
      <c r="F30" s="6">
        <f>SUMIFS(NhatKy_ViPham!K:K, NhatKy_ViPham!E:E, "12_Anh_E", NhatKy_ViPham!F:F, B30, NhatKy_ViPham!H:H, "L01")</f>
        <v>0</v>
      </c>
      <c r="G30" s="6">
        <f>SUMIFS(NhatKy_ViPham!K:K, NhatKy_ViPham!E:E, "12_Anh_E", NhatKy_ViPham!F:F, B30, NhatKy_ViPham!H:H, "L02")</f>
        <v>0</v>
      </c>
      <c r="H30" s="6">
        <f>SUMIFS(NhatKy_ViPham!K:K, NhatKy_ViPham!E:E, "12_Anh_E", NhatKy_ViPham!F:F, B30, NhatKy_ViPham!H:H, "L03")</f>
        <v>0</v>
      </c>
      <c r="I30" s="6">
        <f>SUMIFS(NhatKy_ViPham!K:K, NhatKy_ViPham!E:E, "12_Anh_E", NhatKy_ViPham!F:F, B30, NhatKy_ViPham!H:H, "L04")</f>
        <v>0</v>
      </c>
      <c r="J30" s="6">
        <f>SUMIFS(NhatKy_ViPham!K:K, NhatKy_ViPham!E:E, "12_Anh_E", NhatKy_ViPham!F:F, B30, NhatKy_ViPham!H:H, "L05")</f>
        <v>0</v>
      </c>
      <c r="K30" s="6">
        <f>SUMIFS(NhatKy_ViPham!K:K, NhatKy_ViPham!E:E, "12_Anh_E", NhatKy_ViPham!F:F, B30, NhatKy_ViPham!H:H, "L06")</f>
        <v>0</v>
      </c>
      <c r="L30" s="6">
        <f>SUMIFS(NhatKy_ViPham!K:K, NhatKy_ViPham!E:E, "12_Anh_E", NhatKy_ViPham!F:F, B30, NhatKy_ViPham!H:H, "L07")</f>
        <v>0</v>
      </c>
      <c r="M30" s="6">
        <f>SUMIFS(NhatKy_ViPham!K:K, NhatKy_ViPham!E:E, "12_Anh_E", NhatKy_ViPham!F:F, B30, NhatKy_ViPham!H:H, "L08")</f>
        <v>0</v>
      </c>
      <c r="N30" s="6">
        <f>SUMIFS(NhatKy_ViPham!K:K, NhatKy_ViPham!E:E, "12_Anh_E", NhatKy_ViPham!F:F, B30, NhatKy_ViPham!H:H, "L09")</f>
        <v>0</v>
      </c>
      <c r="O30" s="6">
        <f>SUMIFS(NhatKy_ViPham!K:K, NhatKy_ViPham!E:E, "12_Anh_E", NhatKy_ViPham!F:F, B30, NhatKy_ViPham!H:H, "L10")</f>
        <v>0</v>
      </c>
      <c r="P30" s="12">
        <f>SUMIFS(NhatKy_ViPham!J:J, NhatKy_ViPham!E:E, "12_Anh_E", NhatKy_ViPham!F:F, B30)</f>
        <v>0</v>
      </c>
      <c r="Q30" s="13">
        <f>SUMIFS(NhatKy_ViPham!K:K, NhatKy_ViPham!E:E, "12_Anh_E", NhatKy_ViPham!F:F, B30)</f>
        <v>0</v>
      </c>
      <c r="R30" s="6">
        <f>100 + SUMIFS(NhatKy_ViPham!J:J, NhatKy_ViPham!E:E, "12_Anh_E", NhatKy_ViPham!F:F, B30, NhatKy_ViPham!C:C, "T1") - SUMIFS(NhatKy_ViPham!K:K, NhatKy_ViPham!E:E, "12_Anh_E", NhatKy_ViPham!F:F, B30, NhatKy_ViPham!C:C, "T1")</f>
        <v>100</v>
      </c>
      <c r="S30" s="6">
        <f>100 + SUMIFS(NhatKy_ViPham!J:J, NhatKy_ViPham!E:E, "12_Anh_E", NhatKy_ViPham!F:F, B30, NhatKy_ViPham!C:C, "T2") - SUMIFS(NhatKy_ViPham!K:K, NhatKy_ViPham!E:E, "12_Anh_E", NhatKy_ViPham!F:F, B30, NhatKy_ViPham!C:C, "T2")</f>
        <v>100</v>
      </c>
      <c r="T30" s="6">
        <f>100 + SUMIFS(NhatKy_ViPham!J:J, NhatKy_ViPham!E:E, "12_Anh_E", NhatKy_ViPham!F:F, B30, NhatKy_ViPham!C:C, "T3") - SUMIFS(NhatKy_ViPham!K:K, NhatKy_ViPham!E:E, "12_Anh_E", NhatKy_ViPham!F:F, B30, NhatKy_ViPham!C:C, "T3")</f>
        <v>100</v>
      </c>
      <c r="U30" s="6">
        <f>100 + SUMIFS(NhatKy_ViPham!J:J, NhatKy_ViPham!E:E, "12_Anh_E", NhatKy_ViPham!F:F, B30, NhatKy_ViPham!C:C, "T4") - SUMIFS(NhatKy_ViPham!K:K, NhatKy_ViPham!E:E, "12_Anh_E", NhatKy_ViPham!F:F, B30, NhatKy_ViPham!C:C, "T4")</f>
        <v>100</v>
      </c>
      <c r="V30" s="6">
        <f>100 + SUMIFS(NhatKy_ViPham!J:J, NhatKy_ViPham!E:E, "12_Anh_E", NhatKy_ViPham!F:F, B30, NhatKy_ViPham!C:C, "T5") - SUMIFS(NhatKy_ViPham!K:K, NhatKy_ViPham!E:E, "12_Anh_E", NhatKy_ViPham!F:F, B30, NhatKy_ViPham!C:C, "T5")</f>
        <v>100</v>
      </c>
      <c r="W30" s="6">
        <f>100 + SUMIFS(NhatKy_ViPham!J:J, NhatKy_ViPham!E:E, "12_Anh_E", NhatKy_ViPham!F:F, B30, NhatKy_ViPham!C:C, "T6") - SUMIFS(NhatKy_ViPham!K:K, NhatKy_ViPham!E:E, "12_Anh_E", NhatKy_ViPham!F:F, B30, NhatKy_ViPham!C:C, "T6")</f>
        <v>100</v>
      </c>
      <c r="X30" s="6">
        <f>100 + SUMIFS(NhatKy_ViPham!J:J, NhatKy_ViPham!E:E, "12_Anh_E", NhatKy_ViPham!F:F, B30, NhatKy_ViPham!C:C, "T7") - SUMIFS(NhatKy_ViPham!K:K, NhatKy_ViPham!E:E, "12_Anh_E", NhatKy_ViPham!F:F, B30, NhatKy_ViPham!C:C, "T7")</f>
        <v>100</v>
      </c>
      <c r="Y30" s="6">
        <f>100 + SUMIFS(NhatKy_ViPham!J:J, NhatKy_ViPham!E:E, "12_Anh_E", NhatKy_ViPham!F:F, B30, NhatKy_ViPham!C:C, "T8") - SUMIFS(NhatKy_ViPham!K:K, NhatKy_ViPham!E:E, "12_Anh_E", NhatKy_ViPham!F:F, B30, NhatKy_ViPham!C:C, "T8")</f>
        <v>100</v>
      </c>
      <c r="Z30" s="6">
        <f>100 + SUMIFS(NhatKy_ViPham!J:J, NhatKy_ViPham!E:E, "12_Anh_E", NhatKy_ViPham!F:F, B30, NhatKy_ViPham!C:C, "T9") - SUMIFS(NhatKy_ViPham!K:K, NhatKy_ViPham!E:E, "12_Anh_E", NhatKy_ViPham!F:F, B30, NhatKy_ViPham!C:C, "T9")</f>
        <v>100</v>
      </c>
      <c r="AA30" s="6">
        <f>100 + SUMIFS(NhatKy_ViPham!J:J, NhatKy_ViPham!E:E, "12_Anh_E", NhatKy_ViPham!F:F, B30, NhatKy_ViPham!C:C, "T10") - SUMIFS(NhatKy_ViPham!K:K, NhatKy_ViPham!E:E, "12_Anh_E", NhatKy_ViPham!F:F, B30, NhatKy_ViPham!C:C, "T10")</f>
        <v>100</v>
      </c>
      <c r="AB30" s="6">
        <f>100 + SUMIFS(NhatKy_ViPham!J:J, NhatKy_ViPham!E:E, "12_Anh_E", NhatKy_ViPham!F:F, B30, NhatKy_ViPham!C:C, "T11") - SUMIFS(NhatKy_ViPham!K:K, NhatKy_ViPham!E:E, "12_Anh_E", NhatKy_ViPham!F:F, B30, NhatKy_ViPham!C:C, "T11")</f>
        <v>100</v>
      </c>
      <c r="AC30" s="6">
        <f>100 + SUMIFS(NhatKy_ViPham!J:J, NhatKy_ViPham!E:E, "12_Anh_E", NhatKy_ViPham!F:F, B30, NhatKy_ViPham!C:C, "T12") - SUMIFS(NhatKy_ViPham!K:K, NhatKy_ViPham!E:E, "12_Anh_E", NhatKy_ViPham!F:F, B30, NhatKy_ViPham!C:C, "T12")</f>
        <v>100</v>
      </c>
      <c r="AD30" s="6">
        <f>100 + SUMIFS(NhatKy_ViPham!J:J, NhatKy_ViPham!E:E, "12_Anh_E", NhatKy_ViPham!F:F, B30, NhatKy_ViPham!C:C, "T13") - SUMIFS(NhatKy_ViPham!K:K, NhatKy_ViPham!E:E, "12_Anh_E", NhatKy_ViPham!F:F, B30, NhatKy_ViPham!C:C, "T13")</f>
        <v>100</v>
      </c>
      <c r="AE30" s="6">
        <f>100 + SUMIFS(NhatKy_ViPham!J:J, NhatKy_ViPham!E:E, "12_Anh_E", NhatKy_ViPham!F:F, B30, NhatKy_ViPham!C:C, "T14") - SUMIFS(NhatKy_ViPham!K:K, NhatKy_ViPham!E:E, "12_Anh_E", NhatKy_ViPham!F:F, B30, NhatKy_ViPham!C:C, "T14")</f>
        <v>100</v>
      </c>
      <c r="AF30" s="6">
        <f>100 + SUMIFS(NhatKy_ViPham!J:J, NhatKy_ViPham!E:E, "12_Anh_E", NhatKy_ViPham!F:F, B30, NhatKy_ViPham!C:C, "T15") - SUMIFS(NhatKy_ViPham!K:K, NhatKy_ViPham!E:E, "12_Anh_E", NhatKy_ViPham!F:F, B30, NhatKy_ViPham!C:C, "T15")</f>
        <v>100</v>
      </c>
      <c r="AG30" s="6">
        <f>100 + SUMIFS(NhatKy_ViPham!J:J, NhatKy_ViPham!E:E, "12_Anh_E", NhatKy_ViPham!F:F, B30, NhatKy_ViPham!C:C, "T16") - SUMIFS(NhatKy_ViPham!K:K, NhatKy_ViPham!E:E, "12_Anh_E", NhatKy_ViPham!F:F, B30, NhatKy_ViPham!C:C, "T16")</f>
        <v>100</v>
      </c>
      <c r="AH30" s="6">
        <f>100 + SUMIFS(NhatKy_ViPham!J:J, NhatKy_ViPham!E:E, "12_Anh_E", NhatKy_ViPham!F:F, B30, NhatKy_ViPham!C:C, "T17") - SUMIFS(NhatKy_ViPham!K:K, NhatKy_ViPham!E:E, "12_Anh_E", NhatKy_ViPham!F:F, B30, NhatKy_ViPham!C:C, "T17")</f>
        <v>100</v>
      </c>
      <c r="AI30" s="6">
        <f>100 + SUMIFS(NhatKy_ViPham!J:J, NhatKy_ViPham!E:E, "12_Anh_E", NhatKy_ViPham!F:F, B30, NhatKy_ViPham!C:C, "T18") - SUMIFS(NhatKy_ViPham!K:K, NhatKy_ViPham!E:E, "12_Anh_E", NhatKy_ViPham!F:F, B30, NhatKy_ViPham!C:C, "T18")</f>
        <v>100</v>
      </c>
      <c r="AJ30" s="6">
        <f>100 + SUMIFS(NhatKy_ViPham!J:J, NhatKy_ViPham!E:E, "12_Anh_E", NhatKy_ViPham!F:F, B30, NhatKy_ViPham!C:C, "T19") - SUMIFS(NhatKy_ViPham!K:K, NhatKy_ViPham!E:E, "12_Anh_E", NhatKy_ViPham!F:F, B30, NhatKy_ViPham!C:C, "T19")</f>
        <v>100</v>
      </c>
      <c r="AK30" s="6">
        <f>100 + SUMIFS(NhatKy_ViPham!J:J, NhatKy_ViPham!E:E, "12_Anh_E", NhatKy_ViPham!F:F, B30, NhatKy_ViPham!C:C, "T20") - SUMIFS(NhatKy_ViPham!K:K, NhatKy_ViPham!E:E, "12_Anh_E", NhatKy_ViPham!F:F, B30, NhatKy_ViPham!C:C, "T20")</f>
        <v>100</v>
      </c>
      <c r="AL30" s="6">
        <f>100 + SUMIFS(NhatKy_ViPham!J:J, NhatKy_ViPham!E:E, "12_Anh_E", NhatKy_ViPham!F:F, B30, NhatKy_ViPham!C:C, "T21") - SUMIFS(NhatKy_ViPham!K:K, NhatKy_ViPham!E:E, "12_Anh_E", NhatKy_ViPham!F:F, B30, NhatKy_ViPham!C:C, "T21")</f>
        <v>100</v>
      </c>
      <c r="AM30" s="6">
        <f>100 + SUMIFS(NhatKy_ViPham!J:J, NhatKy_ViPham!E:E, "12_Anh_E", NhatKy_ViPham!F:F, B30, NhatKy_ViPham!C:C, "T22") - SUMIFS(NhatKy_ViPham!K:K, NhatKy_ViPham!E:E, "12_Anh_E", NhatKy_ViPham!F:F, B30, NhatKy_ViPham!C:C, "T22")</f>
        <v>100</v>
      </c>
      <c r="AN30" s="6">
        <f>100 + SUMIFS(NhatKy_ViPham!J:J, NhatKy_ViPham!E:E, "12_Anh_E", NhatKy_ViPham!F:F, B30, NhatKy_ViPham!C:C, "T23") - SUMIFS(NhatKy_ViPham!K:K, NhatKy_ViPham!E:E, "12_Anh_E", NhatKy_ViPham!F:F, B30, NhatKy_ViPham!C:C, "T23")</f>
        <v>100</v>
      </c>
      <c r="AO30" s="6">
        <f>100 + SUMIFS(NhatKy_ViPham!J:J, NhatKy_ViPham!E:E, "12_Anh_E", NhatKy_ViPham!F:F, B30, NhatKy_ViPham!C:C, "T24") - SUMIFS(NhatKy_ViPham!K:K, NhatKy_ViPham!E:E, "12_Anh_E", NhatKy_ViPham!F:F, B30, NhatKy_ViPham!C:C, "T24")</f>
        <v>100</v>
      </c>
      <c r="AP30" s="6">
        <f>100 + SUMIFS(NhatKy_ViPham!J:J, NhatKy_ViPham!E:E, "12_Anh_E", NhatKy_ViPham!F:F, B30, NhatKy_ViPham!C:C, "T25") - SUMIFS(NhatKy_ViPham!K:K, NhatKy_ViPham!E:E, "12_Anh_E", NhatKy_ViPham!F:F, B30, NhatKy_ViPham!C:C, "T25")</f>
        <v>100</v>
      </c>
      <c r="AQ30" s="6">
        <f>100 + SUMIFS(NhatKy_ViPham!J:J, NhatKy_ViPham!E:E, "12_Anh_E", NhatKy_ViPham!F:F, B30, NhatKy_ViPham!C:C, "T26") - SUMIFS(NhatKy_ViPham!K:K, NhatKy_ViPham!E:E, "12_Anh_E", NhatKy_ViPham!F:F, B30, NhatKy_ViPham!C:C, "T26")</f>
        <v>100</v>
      </c>
      <c r="AR30" s="6">
        <f>100 + SUMIFS(NhatKy_ViPham!J:J, NhatKy_ViPham!E:E, "12_Anh_E", NhatKy_ViPham!F:F, B30, NhatKy_ViPham!C:C, "T27") - SUMIFS(NhatKy_ViPham!K:K, NhatKy_ViPham!E:E, "12_Anh_E", NhatKy_ViPham!F:F, B30, NhatKy_ViPham!C:C, "T27")</f>
        <v>100</v>
      </c>
      <c r="AS30" s="6">
        <f>100 + SUMIFS(NhatKy_ViPham!J:J, NhatKy_ViPham!E:E, "12_Anh_E", NhatKy_ViPham!F:F, B30, NhatKy_ViPham!C:C, "T28") - SUMIFS(NhatKy_ViPham!K:K, NhatKy_ViPham!E:E, "12_Anh_E", NhatKy_ViPham!F:F, B30, NhatKy_ViPham!C:C, "T28")</f>
        <v>100</v>
      </c>
      <c r="AT30" s="6">
        <f>100 + SUMIFS(NhatKy_ViPham!J:J, NhatKy_ViPham!E:E, "12_Anh_E", NhatKy_ViPham!F:F, B30, NhatKy_ViPham!C:C, "T29") - SUMIFS(NhatKy_ViPham!K:K, NhatKy_ViPham!E:E, "12_Anh_E", NhatKy_ViPham!F:F, B30, NhatKy_ViPham!C:C, "T29")</f>
        <v>100</v>
      </c>
      <c r="AU30" s="6">
        <f>100 + SUMIFS(NhatKy_ViPham!J:J, NhatKy_ViPham!E:E, "12_Anh_E", NhatKy_ViPham!F:F, B30, NhatKy_ViPham!C:C, "T30") - SUMIFS(NhatKy_ViPham!K:K, NhatKy_ViPham!E:E, "12_Anh_E", NhatKy_ViPham!F:F, B30, NhatKy_ViPham!C:C, "T30")</f>
        <v>100</v>
      </c>
      <c r="AV30" s="6">
        <f>100 + SUMIFS(NhatKy_ViPham!J:J, NhatKy_ViPham!E:E, "12_Anh_E", NhatKy_ViPham!F:F, B30, NhatKy_ViPham!C:C, "T31") - SUMIFS(NhatKy_ViPham!K:K, NhatKy_ViPham!E:E, "12_Anh_E", NhatKy_ViPham!F:F, B30, NhatKy_ViPham!C:C, "T31")</f>
        <v>100</v>
      </c>
      <c r="AW30" s="6">
        <f>100 + SUMIFS(NhatKy_ViPham!J:J, NhatKy_ViPham!E:E, "12_Anh_E", NhatKy_ViPham!F:F, B30, NhatKy_ViPham!C:C, "T32") - SUMIFS(NhatKy_ViPham!K:K, NhatKy_ViPham!E:E, "12_Anh_E", NhatKy_ViPham!F:F, B30, NhatKy_ViPham!C:C, "T32")</f>
        <v>100</v>
      </c>
      <c r="AX30" s="6">
        <f>100 + SUMIFS(NhatKy_ViPham!J:J, NhatKy_ViPham!E:E, "12_Anh_E", NhatKy_ViPham!F:F, B30, NhatKy_ViPham!C:C, "T33") - SUMIFS(NhatKy_ViPham!K:K, NhatKy_ViPham!E:E, "12_Anh_E", NhatKy_ViPham!F:F, B30, NhatKy_ViPham!C:C, "T33")</f>
        <v>100</v>
      </c>
      <c r="AY30" s="6">
        <f>100 + SUMIFS(NhatKy_ViPham!J:J, NhatKy_ViPham!E:E, "12_Anh_E", NhatKy_ViPham!F:F, B30, NhatKy_ViPham!C:C, "T34") - SUMIFS(NhatKy_ViPham!K:K, NhatKy_ViPham!E:E, "12_Anh_E", NhatKy_ViPham!F:F, B30, NhatKy_ViPham!C:C, "T34")</f>
        <v>100</v>
      </c>
      <c r="AZ30" s="6">
        <f>100 + SUMIFS(NhatKy_ViPham!J:J, NhatKy_ViPham!E:E, "12_Anh_E", NhatKy_ViPham!F:F, B30, NhatKy_ViPham!C:C, "T35") - SUMIFS(NhatKy_ViPham!K:K, NhatKy_ViPham!E:E, "12_Anh_E", NhatKy_ViPham!F:F, B30, NhatKy_ViPham!C:C, "T35")</f>
        <v>100</v>
      </c>
      <c r="BA30" s="12">
        <f t="shared" si="0"/>
        <v>100</v>
      </c>
      <c r="BB30" s="11" t="s">
        <v>430</v>
      </c>
      <c r="BC30" s="16" t="str">
        <f t="shared" si="1"/>
        <v>Tốt</v>
      </c>
      <c r="BD30" s="15" t="str">
        <f t="shared" si="2"/>
        <v>🟢 BÌNH THƯỜNG</v>
      </c>
    </row>
    <row r="31" spans="1:56" x14ac:dyDescent="0.25">
      <c r="A31" s="4">
        <v>23</v>
      </c>
      <c r="B31" s="10" t="s">
        <v>3094</v>
      </c>
      <c r="C31" s="4" t="s">
        <v>3095</v>
      </c>
      <c r="D31" s="4" t="s">
        <v>429</v>
      </c>
      <c r="E31" s="11" t="s">
        <v>430</v>
      </c>
      <c r="F31" s="7">
        <f>SUMIFS(NhatKy_ViPham!K:K, NhatKy_ViPham!E:E, "12_Anh_E", NhatKy_ViPham!F:F, B31, NhatKy_ViPham!H:H, "L01")</f>
        <v>0</v>
      </c>
      <c r="G31" s="7">
        <f>SUMIFS(NhatKy_ViPham!K:K, NhatKy_ViPham!E:E, "12_Anh_E", NhatKy_ViPham!F:F, B31, NhatKy_ViPham!H:H, "L02")</f>
        <v>0</v>
      </c>
      <c r="H31" s="7">
        <f>SUMIFS(NhatKy_ViPham!K:K, NhatKy_ViPham!E:E, "12_Anh_E", NhatKy_ViPham!F:F, B31, NhatKy_ViPham!H:H, "L03")</f>
        <v>0</v>
      </c>
      <c r="I31" s="7">
        <f>SUMIFS(NhatKy_ViPham!K:K, NhatKy_ViPham!E:E, "12_Anh_E", NhatKy_ViPham!F:F, B31, NhatKy_ViPham!H:H, "L04")</f>
        <v>0</v>
      </c>
      <c r="J31" s="7">
        <f>SUMIFS(NhatKy_ViPham!K:K, NhatKy_ViPham!E:E, "12_Anh_E", NhatKy_ViPham!F:F, B31, NhatKy_ViPham!H:H, "L05")</f>
        <v>0</v>
      </c>
      <c r="K31" s="7">
        <f>SUMIFS(NhatKy_ViPham!K:K, NhatKy_ViPham!E:E, "12_Anh_E", NhatKy_ViPham!F:F, B31, NhatKy_ViPham!H:H, "L06")</f>
        <v>0</v>
      </c>
      <c r="L31" s="7">
        <f>SUMIFS(NhatKy_ViPham!K:K, NhatKy_ViPham!E:E, "12_Anh_E", NhatKy_ViPham!F:F, B31, NhatKy_ViPham!H:H, "L07")</f>
        <v>0</v>
      </c>
      <c r="M31" s="7">
        <f>SUMIFS(NhatKy_ViPham!K:K, NhatKy_ViPham!E:E, "12_Anh_E", NhatKy_ViPham!F:F, B31, NhatKy_ViPham!H:H, "L08")</f>
        <v>0</v>
      </c>
      <c r="N31" s="7">
        <f>SUMIFS(NhatKy_ViPham!K:K, NhatKy_ViPham!E:E, "12_Anh_E", NhatKy_ViPham!F:F, B31, NhatKy_ViPham!H:H, "L09")</f>
        <v>0</v>
      </c>
      <c r="O31" s="7">
        <f>SUMIFS(NhatKy_ViPham!K:K, NhatKy_ViPham!E:E, "12_Anh_E", NhatKy_ViPham!F:F, B31, NhatKy_ViPham!H:H, "L10")</f>
        <v>0</v>
      </c>
      <c r="P31" s="12">
        <f>SUMIFS(NhatKy_ViPham!J:J, NhatKy_ViPham!E:E, "12_Anh_E", NhatKy_ViPham!F:F, B31)</f>
        <v>0</v>
      </c>
      <c r="Q31" s="13">
        <f>SUMIFS(NhatKy_ViPham!K:K, NhatKy_ViPham!E:E, "12_Anh_E", NhatKy_ViPham!F:F, B31)</f>
        <v>0</v>
      </c>
      <c r="R31" s="7">
        <f>100 + SUMIFS(NhatKy_ViPham!J:J, NhatKy_ViPham!E:E, "12_Anh_E", NhatKy_ViPham!F:F, B31, NhatKy_ViPham!C:C, "T1") - SUMIFS(NhatKy_ViPham!K:K, NhatKy_ViPham!E:E, "12_Anh_E", NhatKy_ViPham!F:F, B31, NhatKy_ViPham!C:C, "T1")</f>
        <v>100</v>
      </c>
      <c r="S31" s="7">
        <f>100 + SUMIFS(NhatKy_ViPham!J:J, NhatKy_ViPham!E:E, "12_Anh_E", NhatKy_ViPham!F:F, B31, NhatKy_ViPham!C:C, "T2") - SUMIFS(NhatKy_ViPham!K:K, NhatKy_ViPham!E:E, "12_Anh_E", NhatKy_ViPham!F:F, B31, NhatKy_ViPham!C:C, "T2")</f>
        <v>100</v>
      </c>
      <c r="T31" s="7">
        <f>100 + SUMIFS(NhatKy_ViPham!J:J, NhatKy_ViPham!E:E, "12_Anh_E", NhatKy_ViPham!F:F, B31, NhatKy_ViPham!C:C, "T3") - SUMIFS(NhatKy_ViPham!K:K, NhatKy_ViPham!E:E, "12_Anh_E", NhatKy_ViPham!F:F, B31, NhatKy_ViPham!C:C, "T3")</f>
        <v>100</v>
      </c>
      <c r="U31" s="7">
        <f>100 + SUMIFS(NhatKy_ViPham!J:J, NhatKy_ViPham!E:E, "12_Anh_E", NhatKy_ViPham!F:F, B31, NhatKy_ViPham!C:C, "T4") - SUMIFS(NhatKy_ViPham!K:K, NhatKy_ViPham!E:E, "12_Anh_E", NhatKy_ViPham!F:F, B31, NhatKy_ViPham!C:C, "T4")</f>
        <v>100</v>
      </c>
      <c r="V31" s="7">
        <f>100 + SUMIFS(NhatKy_ViPham!J:J, NhatKy_ViPham!E:E, "12_Anh_E", NhatKy_ViPham!F:F, B31, NhatKy_ViPham!C:C, "T5") - SUMIFS(NhatKy_ViPham!K:K, NhatKy_ViPham!E:E, "12_Anh_E", NhatKy_ViPham!F:F, B31, NhatKy_ViPham!C:C, "T5")</f>
        <v>100</v>
      </c>
      <c r="W31" s="7">
        <f>100 + SUMIFS(NhatKy_ViPham!J:J, NhatKy_ViPham!E:E, "12_Anh_E", NhatKy_ViPham!F:F, B31, NhatKy_ViPham!C:C, "T6") - SUMIFS(NhatKy_ViPham!K:K, NhatKy_ViPham!E:E, "12_Anh_E", NhatKy_ViPham!F:F, B31, NhatKy_ViPham!C:C, "T6")</f>
        <v>100</v>
      </c>
      <c r="X31" s="7">
        <f>100 + SUMIFS(NhatKy_ViPham!J:J, NhatKy_ViPham!E:E, "12_Anh_E", NhatKy_ViPham!F:F, B31, NhatKy_ViPham!C:C, "T7") - SUMIFS(NhatKy_ViPham!K:K, NhatKy_ViPham!E:E, "12_Anh_E", NhatKy_ViPham!F:F, B31, NhatKy_ViPham!C:C, "T7")</f>
        <v>100</v>
      </c>
      <c r="Y31" s="7">
        <f>100 + SUMIFS(NhatKy_ViPham!J:J, NhatKy_ViPham!E:E, "12_Anh_E", NhatKy_ViPham!F:F, B31, NhatKy_ViPham!C:C, "T8") - SUMIFS(NhatKy_ViPham!K:K, NhatKy_ViPham!E:E, "12_Anh_E", NhatKy_ViPham!F:F, B31, NhatKy_ViPham!C:C, "T8")</f>
        <v>100</v>
      </c>
      <c r="Z31" s="7">
        <f>100 + SUMIFS(NhatKy_ViPham!J:J, NhatKy_ViPham!E:E, "12_Anh_E", NhatKy_ViPham!F:F, B31, NhatKy_ViPham!C:C, "T9") - SUMIFS(NhatKy_ViPham!K:K, NhatKy_ViPham!E:E, "12_Anh_E", NhatKy_ViPham!F:F, B31, NhatKy_ViPham!C:C, "T9")</f>
        <v>100</v>
      </c>
      <c r="AA31" s="7">
        <f>100 + SUMIFS(NhatKy_ViPham!J:J, NhatKy_ViPham!E:E, "12_Anh_E", NhatKy_ViPham!F:F, B31, NhatKy_ViPham!C:C, "T10") - SUMIFS(NhatKy_ViPham!K:K, NhatKy_ViPham!E:E, "12_Anh_E", NhatKy_ViPham!F:F, B31, NhatKy_ViPham!C:C, "T10")</f>
        <v>100</v>
      </c>
      <c r="AB31" s="7">
        <f>100 + SUMIFS(NhatKy_ViPham!J:J, NhatKy_ViPham!E:E, "12_Anh_E", NhatKy_ViPham!F:F, B31, NhatKy_ViPham!C:C, "T11") - SUMIFS(NhatKy_ViPham!K:K, NhatKy_ViPham!E:E, "12_Anh_E", NhatKy_ViPham!F:F, B31, NhatKy_ViPham!C:C, "T11")</f>
        <v>100</v>
      </c>
      <c r="AC31" s="7">
        <f>100 + SUMIFS(NhatKy_ViPham!J:J, NhatKy_ViPham!E:E, "12_Anh_E", NhatKy_ViPham!F:F, B31, NhatKy_ViPham!C:C, "T12") - SUMIFS(NhatKy_ViPham!K:K, NhatKy_ViPham!E:E, "12_Anh_E", NhatKy_ViPham!F:F, B31, NhatKy_ViPham!C:C, "T12")</f>
        <v>100</v>
      </c>
      <c r="AD31" s="7">
        <f>100 + SUMIFS(NhatKy_ViPham!J:J, NhatKy_ViPham!E:E, "12_Anh_E", NhatKy_ViPham!F:F, B31, NhatKy_ViPham!C:C, "T13") - SUMIFS(NhatKy_ViPham!K:K, NhatKy_ViPham!E:E, "12_Anh_E", NhatKy_ViPham!F:F, B31, NhatKy_ViPham!C:C, "T13")</f>
        <v>100</v>
      </c>
      <c r="AE31" s="7">
        <f>100 + SUMIFS(NhatKy_ViPham!J:J, NhatKy_ViPham!E:E, "12_Anh_E", NhatKy_ViPham!F:F, B31, NhatKy_ViPham!C:C, "T14") - SUMIFS(NhatKy_ViPham!K:K, NhatKy_ViPham!E:E, "12_Anh_E", NhatKy_ViPham!F:F, B31, NhatKy_ViPham!C:C, "T14")</f>
        <v>100</v>
      </c>
      <c r="AF31" s="7">
        <f>100 + SUMIFS(NhatKy_ViPham!J:J, NhatKy_ViPham!E:E, "12_Anh_E", NhatKy_ViPham!F:F, B31, NhatKy_ViPham!C:C, "T15") - SUMIFS(NhatKy_ViPham!K:K, NhatKy_ViPham!E:E, "12_Anh_E", NhatKy_ViPham!F:F, B31, NhatKy_ViPham!C:C, "T15")</f>
        <v>100</v>
      </c>
      <c r="AG31" s="7">
        <f>100 + SUMIFS(NhatKy_ViPham!J:J, NhatKy_ViPham!E:E, "12_Anh_E", NhatKy_ViPham!F:F, B31, NhatKy_ViPham!C:C, "T16") - SUMIFS(NhatKy_ViPham!K:K, NhatKy_ViPham!E:E, "12_Anh_E", NhatKy_ViPham!F:F, B31, NhatKy_ViPham!C:C, "T16")</f>
        <v>100</v>
      </c>
      <c r="AH31" s="7">
        <f>100 + SUMIFS(NhatKy_ViPham!J:J, NhatKy_ViPham!E:E, "12_Anh_E", NhatKy_ViPham!F:F, B31, NhatKy_ViPham!C:C, "T17") - SUMIFS(NhatKy_ViPham!K:K, NhatKy_ViPham!E:E, "12_Anh_E", NhatKy_ViPham!F:F, B31, NhatKy_ViPham!C:C, "T17")</f>
        <v>100</v>
      </c>
      <c r="AI31" s="7">
        <f>100 + SUMIFS(NhatKy_ViPham!J:J, NhatKy_ViPham!E:E, "12_Anh_E", NhatKy_ViPham!F:F, B31, NhatKy_ViPham!C:C, "T18") - SUMIFS(NhatKy_ViPham!K:K, NhatKy_ViPham!E:E, "12_Anh_E", NhatKy_ViPham!F:F, B31, NhatKy_ViPham!C:C, "T18")</f>
        <v>100</v>
      </c>
      <c r="AJ31" s="7">
        <f>100 + SUMIFS(NhatKy_ViPham!J:J, NhatKy_ViPham!E:E, "12_Anh_E", NhatKy_ViPham!F:F, B31, NhatKy_ViPham!C:C, "T19") - SUMIFS(NhatKy_ViPham!K:K, NhatKy_ViPham!E:E, "12_Anh_E", NhatKy_ViPham!F:F, B31, NhatKy_ViPham!C:C, "T19")</f>
        <v>100</v>
      </c>
      <c r="AK31" s="7">
        <f>100 + SUMIFS(NhatKy_ViPham!J:J, NhatKy_ViPham!E:E, "12_Anh_E", NhatKy_ViPham!F:F, B31, NhatKy_ViPham!C:C, "T20") - SUMIFS(NhatKy_ViPham!K:K, NhatKy_ViPham!E:E, "12_Anh_E", NhatKy_ViPham!F:F, B31, NhatKy_ViPham!C:C, "T20")</f>
        <v>100</v>
      </c>
      <c r="AL31" s="7">
        <f>100 + SUMIFS(NhatKy_ViPham!J:J, NhatKy_ViPham!E:E, "12_Anh_E", NhatKy_ViPham!F:F, B31, NhatKy_ViPham!C:C, "T21") - SUMIFS(NhatKy_ViPham!K:K, NhatKy_ViPham!E:E, "12_Anh_E", NhatKy_ViPham!F:F, B31, NhatKy_ViPham!C:C, "T21")</f>
        <v>100</v>
      </c>
      <c r="AM31" s="7">
        <f>100 + SUMIFS(NhatKy_ViPham!J:J, NhatKy_ViPham!E:E, "12_Anh_E", NhatKy_ViPham!F:F, B31, NhatKy_ViPham!C:C, "T22") - SUMIFS(NhatKy_ViPham!K:K, NhatKy_ViPham!E:E, "12_Anh_E", NhatKy_ViPham!F:F, B31, NhatKy_ViPham!C:C, "T22")</f>
        <v>100</v>
      </c>
      <c r="AN31" s="7">
        <f>100 + SUMIFS(NhatKy_ViPham!J:J, NhatKy_ViPham!E:E, "12_Anh_E", NhatKy_ViPham!F:F, B31, NhatKy_ViPham!C:C, "T23") - SUMIFS(NhatKy_ViPham!K:K, NhatKy_ViPham!E:E, "12_Anh_E", NhatKy_ViPham!F:F, B31, NhatKy_ViPham!C:C, "T23")</f>
        <v>100</v>
      </c>
      <c r="AO31" s="7">
        <f>100 + SUMIFS(NhatKy_ViPham!J:J, NhatKy_ViPham!E:E, "12_Anh_E", NhatKy_ViPham!F:F, B31, NhatKy_ViPham!C:C, "T24") - SUMIFS(NhatKy_ViPham!K:K, NhatKy_ViPham!E:E, "12_Anh_E", NhatKy_ViPham!F:F, B31, NhatKy_ViPham!C:C, "T24")</f>
        <v>100</v>
      </c>
      <c r="AP31" s="7">
        <f>100 + SUMIFS(NhatKy_ViPham!J:J, NhatKy_ViPham!E:E, "12_Anh_E", NhatKy_ViPham!F:F, B31, NhatKy_ViPham!C:C, "T25") - SUMIFS(NhatKy_ViPham!K:K, NhatKy_ViPham!E:E, "12_Anh_E", NhatKy_ViPham!F:F, B31, NhatKy_ViPham!C:C, "T25")</f>
        <v>100</v>
      </c>
      <c r="AQ31" s="7">
        <f>100 + SUMIFS(NhatKy_ViPham!J:J, NhatKy_ViPham!E:E, "12_Anh_E", NhatKy_ViPham!F:F, B31, NhatKy_ViPham!C:C, "T26") - SUMIFS(NhatKy_ViPham!K:K, NhatKy_ViPham!E:E, "12_Anh_E", NhatKy_ViPham!F:F, B31, NhatKy_ViPham!C:C, "T26")</f>
        <v>100</v>
      </c>
      <c r="AR31" s="7">
        <f>100 + SUMIFS(NhatKy_ViPham!J:J, NhatKy_ViPham!E:E, "12_Anh_E", NhatKy_ViPham!F:F, B31, NhatKy_ViPham!C:C, "T27") - SUMIFS(NhatKy_ViPham!K:K, NhatKy_ViPham!E:E, "12_Anh_E", NhatKy_ViPham!F:F, B31, NhatKy_ViPham!C:C, "T27")</f>
        <v>100</v>
      </c>
      <c r="AS31" s="7">
        <f>100 + SUMIFS(NhatKy_ViPham!J:J, NhatKy_ViPham!E:E, "12_Anh_E", NhatKy_ViPham!F:F, B31, NhatKy_ViPham!C:C, "T28") - SUMIFS(NhatKy_ViPham!K:K, NhatKy_ViPham!E:E, "12_Anh_E", NhatKy_ViPham!F:F, B31, NhatKy_ViPham!C:C, "T28")</f>
        <v>100</v>
      </c>
      <c r="AT31" s="7">
        <f>100 + SUMIFS(NhatKy_ViPham!J:J, NhatKy_ViPham!E:E, "12_Anh_E", NhatKy_ViPham!F:F, B31, NhatKy_ViPham!C:C, "T29") - SUMIFS(NhatKy_ViPham!K:K, NhatKy_ViPham!E:E, "12_Anh_E", NhatKy_ViPham!F:F, B31, NhatKy_ViPham!C:C, "T29")</f>
        <v>100</v>
      </c>
      <c r="AU31" s="7">
        <f>100 + SUMIFS(NhatKy_ViPham!J:J, NhatKy_ViPham!E:E, "12_Anh_E", NhatKy_ViPham!F:F, B31, NhatKy_ViPham!C:C, "T30") - SUMIFS(NhatKy_ViPham!K:K, NhatKy_ViPham!E:E, "12_Anh_E", NhatKy_ViPham!F:F, B31, NhatKy_ViPham!C:C, "T30")</f>
        <v>100</v>
      </c>
      <c r="AV31" s="7">
        <f>100 + SUMIFS(NhatKy_ViPham!J:J, NhatKy_ViPham!E:E, "12_Anh_E", NhatKy_ViPham!F:F, B31, NhatKy_ViPham!C:C, "T31") - SUMIFS(NhatKy_ViPham!K:K, NhatKy_ViPham!E:E, "12_Anh_E", NhatKy_ViPham!F:F, B31, NhatKy_ViPham!C:C, "T31")</f>
        <v>100</v>
      </c>
      <c r="AW31" s="7">
        <f>100 + SUMIFS(NhatKy_ViPham!J:J, NhatKy_ViPham!E:E, "12_Anh_E", NhatKy_ViPham!F:F, B31, NhatKy_ViPham!C:C, "T32") - SUMIFS(NhatKy_ViPham!K:K, NhatKy_ViPham!E:E, "12_Anh_E", NhatKy_ViPham!F:F, B31, NhatKy_ViPham!C:C, "T32")</f>
        <v>100</v>
      </c>
      <c r="AX31" s="7">
        <f>100 + SUMIFS(NhatKy_ViPham!J:J, NhatKy_ViPham!E:E, "12_Anh_E", NhatKy_ViPham!F:F, B31, NhatKy_ViPham!C:C, "T33") - SUMIFS(NhatKy_ViPham!K:K, NhatKy_ViPham!E:E, "12_Anh_E", NhatKy_ViPham!F:F, B31, NhatKy_ViPham!C:C, "T33")</f>
        <v>100</v>
      </c>
      <c r="AY31" s="7">
        <f>100 + SUMIFS(NhatKy_ViPham!J:J, NhatKy_ViPham!E:E, "12_Anh_E", NhatKy_ViPham!F:F, B31, NhatKy_ViPham!C:C, "T34") - SUMIFS(NhatKy_ViPham!K:K, NhatKy_ViPham!E:E, "12_Anh_E", NhatKy_ViPham!F:F, B31, NhatKy_ViPham!C:C, "T34")</f>
        <v>100</v>
      </c>
      <c r="AZ31" s="7">
        <f>100 + SUMIFS(NhatKy_ViPham!J:J, NhatKy_ViPham!E:E, "12_Anh_E", NhatKy_ViPham!F:F, B31, NhatKy_ViPham!C:C, "T35") - SUMIFS(NhatKy_ViPham!K:K, NhatKy_ViPham!E:E, "12_Anh_E", NhatKy_ViPham!F:F, B31, NhatKy_ViPham!C:C, "T35")</f>
        <v>100</v>
      </c>
      <c r="BA31" s="12">
        <f t="shared" si="0"/>
        <v>100</v>
      </c>
      <c r="BB31" s="11" t="s">
        <v>430</v>
      </c>
      <c r="BC31" s="14" t="str">
        <f t="shared" si="1"/>
        <v>Tốt</v>
      </c>
      <c r="BD31" s="10" t="str">
        <f t="shared" si="2"/>
        <v>🟢 BÌNH THƯỜNG</v>
      </c>
    </row>
    <row r="32" spans="1:56" x14ac:dyDescent="0.25">
      <c r="A32" s="5">
        <v>24</v>
      </c>
      <c r="B32" s="15" t="s">
        <v>3096</v>
      </c>
      <c r="C32" s="5" t="s">
        <v>2947</v>
      </c>
      <c r="D32" s="5" t="s">
        <v>429</v>
      </c>
      <c r="E32" s="11" t="s">
        <v>430</v>
      </c>
      <c r="F32" s="6">
        <f>SUMIFS(NhatKy_ViPham!K:K, NhatKy_ViPham!E:E, "12_Anh_E", NhatKy_ViPham!F:F, B32, NhatKy_ViPham!H:H, "L01")</f>
        <v>0</v>
      </c>
      <c r="G32" s="6">
        <f>SUMIFS(NhatKy_ViPham!K:K, NhatKy_ViPham!E:E, "12_Anh_E", NhatKy_ViPham!F:F, B32, NhatKy_ViPham!H:H, "L02")</f>
        <v>0</v>
      </c>
      <c r="H32" s="6">
        <f>SUMIFS(NhatKy_ViPham!K:K, NhatKy_ViPham!E:E, "12_Anh_E", NhatKy_ViPham!F:F, B32, NhatKy_ViPham!H:H, "L03")</f>
        <v>0</v>
      </c>
      <c r="I32" s="6">
        <f>SUMIFS(NhatKy_ViPham!K:K, NhatKy_ViPham!E:E, "12_Anh_E", NhatKy_ViPham!F:F, B32, NhatKy_ViPham!H:H, "L04")</f>
        <v>0</v>
      </c>
      <c r="J32" s="6">
        <f>SUMIFS(NhatKy_ViPham!K:K, NhatKy_ViPham!E:E, "12_Anh_E", NhatKy_ViPham!F:F, B32, NhatKy_ViPham!H:H, "L05")</f>
        <v>0</v>
      </c>
      <c r="K32" s="6">
        <f>SUMIFS(NhatKy_ViPham!K:K, NhatKy_ViPham!E:E, "12_Anh_E", NhatKy_ViPham!F:F, B32, NhatKy_ViPham!H:H, "L06")</f>
        <v>0</v>
      </c>
      <c r="L32" s="6">
        <f>SUMIFS(NhatKy_ViPham!K:K, NhatKy_ViPham!E:E, "12_Anh_E", NhatKy_ViPham!F:F, B32, NhatKy_ViPham!H:H, "L07")</f>
        <v>0</v>
      </c>
      <c r="M32" s="6">
        <f>SUMIFS(NhatKy_ViPham!K:K, NhatKy_ViPham!E:E, "12_Anh_E", NhatKy_ViPham!F:F, B32, NhatKy_ViPham!H:H, "L08")</f>
        <v>0</v>
      </c>
      <c r="N32" s="6">
        <f>SUMIFS(NhatKy_ViPham!K:K, NhatKy_ViPham!E:E, "12_Anh_E", NhatKy_ViPham!F:F, B32, NhatKy_ViPham!H:H, "L09")</f>
        <v>0</v>
      </c>
      <c r="O32" s="6">
        <f>SUMIFS(NhatKy_ViPham!K:K, NhatKy_ViPham!E:E, "12_Anh_E", NhatKy_ViPham!F:F, B32, NhatKy_ViPham!H:H, "L10")</f>
        <v>0</v>
      </c>
      <c r="P32" s="12">
        <f>SUMIFS(NhatKy_ViPham!J:J, NhatKy_ViPham!E:E, "12_Anh_E", NhatKy_ViPham!F:F, B32)</f>
        <v>0</v>
      </c>
      <c r="Q32" s="13">
        <f>SUMIFS(NhatKy_ViPham!K:K, NhatKy_ViPham!E:E, "12_Anh_E", NhatKy_ViPham!F:F, B32)</f>
        <v>0</v>
      </c>
      <c r="R32" s="6">
        <f>100 + SUMIFS(NhatKy_ViPham!J:J, NhatKy_ViPham!E:E, "12_Anh_E", NhatKy_ViPham!F:F, B32, NhatKy_ViPham!C:C, "T1") - SUMIFS(NhatKy_ViPham!K:K, NhatKy_ViPham!E:E, "12_Anh_E", NhatKy_ViPham!F:F, B32, NhatKy_ViPham!C:C, "T1")</f>
        <v>100</v>
      </c>
      <c r="S32" s="6">
        <f>100 + SUMIFS(NhatKy_ViPham!J:J, NhatKy_ViPham!E:E, "12_Anh_E", NhatKy_ViPham!F:F, B32, NhatKy_ViPham!C:C, "T2") - SUMIFS(NhatKy_ViPham!K:K, NhatKy_ViPham!E:E, "12_Anh_E", NhatKy_ViPham!F:F, B32, NhatKy_ViPham!C:C, "T2")</f>
        <v>100</v>
      </c>
      <c r="T32" s="6">
        <f>100 + SUMIFS(NhatKy_ViPham!J:J, NhatKy_ViPham!E:E, "12_Anh_E", NhatKy_ViPham!F:F, B32, NhatKy_ViPham!C:C, "T3") - SUMIFS(NhatKy_ViPham!K:K, NhatKy_ViPham!E:E, "12_Anh_E", NhatKy_ViPham!F:F, B32, NhatKy_ViPham!C:C, "T3")</f>
        <v>100</v>
      </c>
      <c r="U32" s="6">
        <f>100 + SUMIFS(NhatKy_ViPham!J:J, NhatKy_ViPham!E:E, "12_Anh_E", NhatKy_ViPham!F:F, B32, NhatKy_ViPham!C:C, "T4") - SUMIFS(NhatKy_ViPham!K:K, NhatKy_ViPham!E:E, "12_Anh_E", NhatKy_ViPham!F:F, B32, NhatKy_ViPham!C:C, "T4")</f>
        <v>100</v>
      </c>
      <c r="V32" s="6">
        <f>100 + SUMIFS(NhatKy_ViPham!J:J, NhatKy_ViPham!E:E, "12_Anh_E", NhatKy_ViPham!F:F, B32, NhatKy_ViPham!C:C, "T5") - SUMIFS(NhatKy_ViPham!K:K, NhatKy_ViPham!E:E, "12_Anh_E", NhatKy_ViPham!F:F, B32, NhatKy_ViPham!C:C, "T5")</f>
        <v>100</v>
      </c>
      <c r="W32" s="6">
        <f>100 + SUMIFS(NhatKy_ViPham!J:J, NhatKy_ViPham!E:E, "12_Anh_E", NhatKy_ViPham!F:F, B32, NhatKy_ViPham!C:C, "T6") - SUMIFS(NhatKy_ViPham!K:K, NhatKy_ViPham!E:E, "12_Anh_E", NhatKy_ViPham!F:F, B32, NhatKy_ViPham!C:C, "T6")</f>
        <v>100</v>
      </c>
      <c r="X32" s="6">
        <f>100 + SUMIFS(NhatKy_ViPham!J:J, NhatKy_ViPham!E:E, "12_Anh_E", NhatKy_ViPham!F:F, B32, NhatKy_ViPham!C:C, "T7") - SUMIFS(NhatKy_ViPham!K:K, NhatKy_ViPham!E:E, "12_Anh_E", NhatKy_ViPham!F:F, B32, NhatKy_ViPham!C:C, "T7")</f>
        <v>100</v>
      </c>
      <c r="Y32" s="6">
        <f>100 + SUMIFS(NhatKy_ViPham!J:J, NhatKy_ViPham!E:E, "12_Anh_E", NhatKy_ViPham!F:F, B32, NhatKy_ViPham!C:C, "T8") - SUMIFS(NhatKy_ViPham!K:K, NhatKy_ViPham!E:E, "12_Anh_E", NhatKy_ViPham!F:F, B32, NhatKy_ViPham!C:C, "T8")</f>
        <v>100</v>
      </c>
      <c r="Z32" s="6">
        <f>100 + SUMIFS(NhatKy_ViPham!J:J, NhatKy_ViPham!E:E, "12_Anh_E", NhatKy_ViPham!F:F, B32, NhatKy_ViPham!C:C, "T9") - SUMIFS(NhatKy_ViPham!K:K, NhatKy_ViPham!E:E, "12_Anh_E", NhatKy_ViPham!F:F, B32, NhatKy_ViPham!C:C, "T9")</f>
        <v>100</v>
      </c>
      <c r="AA32" s="6">
        <f>100 + SUMIFS(NhatKy_ViPham!J:J, NhatKy_ViPham!E:E, "12_Anh_E", NhatKy_ViPham!F:F, B32, NhatKy_ViPham!C:C, "T10") - SUMIFS(NhatKy_ViPham!K:K, NhatKy_ViPham!E:E, "12_Anh_E", NhatKy_ViPham!F:F, B32, NhatKy_ViPham!C:C, "T10")</f>
        <v>100</v>
      </c>
      <c r="AB32" s="6">
        <f>100 + SUMIFS(NhatKy_ViPham!J:J, NhatKy_ViPham!E:E, "12_Anh_E", NhatKy_ViPham!F:F, B32, NhatKy_ViPham!C:C, "T11") - SUMIFS(NhatKy_ViPham!K:K, NhatKy_ViPham!E:E, "12_Anh_E", NhatKy_ViPham!F:F, B32, NhatKy_ViPham!C:C, "T11")</f>
        <v>100</v>
      </c>
      <c r="AC32" s="6">
        <f>100 + SUMIFS(NhatKy_ViPham!J:J, NhatKy_ViPham!E:E, "12_Anh_E", NhatKy_ViPham!F:F, B32, NhatKy_ViPham!C:C, "T12") - SUMIFS(NhatKy_ViPham!K:K, NhatKy_ViPham!E:E, "12_Anh_E", NhatKy_ViPham!F:F, B32, NhatKy_ViPham!C:C, "T12")</f>
        <v>100</v>
      </c>
      <c r="AD32" s="6">
        <f>100 + SUMIFS(NhatKy_ViPham!J:J, NhatKy_ViPham!E:E, "12_Anh_E", NhatKy_ViPham!F:F, B32, NhatKy_ViPham!C:C, "T13") - SUMIFS(NhatKy_ViPham!K:K, NhatKy_ViPham!E:E, "12_Anh_E", NhatKy_ViPham!F:F, B32, NhatKy_ViPham!C:C, "T13")</f>
        <v>100</v>
      </c>
      <c r="AE32" s="6">
        <f>100 + SUMIFS(NhatKy_ViPham!J:J, NhatKy_ViPham!E:E, "12_Anh_E", NhatKy_ViPham!F:F, B32, NhatKy_ViPham!C:C, "T14") - SUMIFS(NhatKy_ViPham!K:K, NhatKy_ViPham!E:E, "12_Anh_E", NhatKy_ViPham!F:F, B32, NhatKy_ViPham!C:C, "T14")</f>
        <v>100</v>
      </c>
      <c r="AF32" s="6">
        <f>100 + SUMIFS(NhatKy_ViPham!J:J, NhatKy_ViPham!E:E, "12_Anh_E", NhatKy_ViPham!F:F, B32, NhatKy_ViPham!C:C, "T15") - SUMIFS(NhatKy_ViPham!K:K, NhatKy_ViPham!E:E, "12_Anh_E", NhatKy_ViPham!F:F, B32, NhatKy_ViPham!C:C, "T15")</f>
        <v>100</v>
      </c>
      <c r="AG32" s="6">
        <f>100 + SUMIFS(NhatKy_ViPham!J:J, NhatKy_ViPham!E:E, "12_Anh_E", NhatKy_ViPham!F:F, B32, NhatKy_ViPham!C:C, "T16") - SUMIFS(NhatKy_ViPham!K:K, NhatKy_ViPham!E:E, "12_Anh_E", NhatKy_ViPham!F:F, B32, NhatKy_ViPham!C:C, "T16")</f>
        <v>100</v>
      </c>
      <c r="AH32" s="6">
        <f>100 + SUMIFS(NhatKy_ViPham!J:J, NhatKy_ViPham!E:E, "12_Anh_E", NhatKy_ViPham!F:F, B32, NhatKy_ViPham!C:C, "T17") - SUMIFS(NhatKy_ViPham!K:K, NhatKy_ViPham!E:E, "12_Anh_E", NhatKy_ViPham!F:F, B32, NhatKy_ViPham!C:C, "T17")</f>
        <v>100</v>
      </c>
      <c r="AI32" s="6">
        <f>100 + SUMIFS(NhatKy_ViPham!J:J, NhatKy_ViPham!E:E, "12_Anh_E", NhatKy_ViPham!F:F, B32, NhatKy_ViPham!C:C, "T18") - SUMIFS(NhatKy_ViPham!K:K, NhatKy_ViPham!E:E, "12_Anh_E", NhatKy_ViPham!F:F, B32, NhatKy_ViPham!C:C, "T18")</f>
        <v>100</v>
      </c>
      <c r="AJ32" s="6">
        <f>100 + SUMIFS(NhatKy_ViPham!J:J, NhatKy_ViPham!E:E, "12_Anh_E", NhatKy_ViPham!F:F, B32, NhatKy_ViPham!C:C, "T19") - SUMIFS(NhatKy_ViPham!K:K, NhatKy_ViPham!E:E, "12_Anh_E", NhatKy_ViPham!F:F, B32, NhatKy_ViPham!C:C, "T19")</f>
        <v>100</v>
      </c>
      <c r="AK32" s="6">
        <f>100 + SUMIFS(NhatKy_ViPham!J:J, NhatKy_ViPham!E:E, "12_Anh_E", NhatKy_ViPham!F:F, B32, NhatKy_ViPham!C:C, "T20") - SUMIFS(NhatKy_ViPham!K:K, NhatKy_ViPham!E:E, "12_Anh_E", NhatKy_ViPham!F:F, B32, NhatKy_ViPham!C:C, "T20")</f>
        <v>100</v>
      </c>
      <c r="AL32" s="6">
        <f>100 + SUMIFS(NhatKy_ViPham!J:J, NhatKy_ViPham!E:E, "12_Anh_E", NhatKy_ViPham!F:F, B32, NhatKy_ViPham!C:C, "T21") - SUMIFS(NhatKy_ViPham!K:K, NhatKy_ViPham!E:E, "12_Anh_E", NhatKy_ViPham!F:F, B32, NhatKy_ViPham!C:C, "T21")</f>
        <v>100</v>
      </c>
      <c r="AM32" s="6">
        <f>100 + SUMIFS(NhatKy_ViPham!J:J, NhatKy_ViPham!E:E, "12_Anh_E", NhatKy_ViPham!F:F, B32, NhatKy_ViPham!C:C, "T22") - SUMIFS(NhatKy_ViPham!K:K, NhatKy_ViPham!E:E, "12_Anh_E", NhatKy_ViPham!F:F, B32, NhatKy_ViPham!C:C, "T22")</f>
        <v>100</v>
      </c>
      <c r="AN32" s="6">
        <f>100 + SUMIFS(NhatKy_ViPham!J:J, NhatKy_ViPham!E:E, "12_Anh_E", NhatKy_ViPham!F:F, B32, NhatKy_ViPham!C:C, "T23") - SUMIFS(NhatKy_ViPham!K:K, NhatKy_ViPham!E:E, "12_Anh_E", NhatKy_ViPham!F:F, B32, NhatKy_ViPham!C:C, "T23")</f>
        <v>100</v>
      </c>
      <c r="AO32" s="6">
        <f>100 + SUMIFS(NhatKy_ViPham!J:J, NhatKy_ViPham!E:E, "12_Anh_E", NhatKy_ViPham!F:F, B32, NhatKy_ViPham!C:C, "T24") - SUMIFS(NhatKy_ViPham!K:K, NhatKy_ViPham!E:E, "12_Anh_E", NhatKy_ViPham!F:F, B32, NhatKy_ViPham!C:C, "T24")</f>
        <v>100</v>
      </c>
      <c r="AP32" s="6">
        <f>100 + SUMIFS(NhatKy_ViPham!J:J, NhatKy_ViPham!E:E, "12_Anh_E", NhatKy_ViPham!F:F, B32, NhatKy_ViPham!C:C, "T25") - SUMIFS(NhatKy_ViPham!K:K, NhatKy_ViPham!E:E, "12_Anh_E", NhatKy_ViPham!F:F, B32, NhatKy_ViPham!C:C, "T25")</f>
        <v>100</v>
      </c>
      <c r="AQ32" s="6">
        <f>100 + SUMIFS(NhatKy_ViPham!J:J, NhatKy_ViPham!E:E, "12_Anh_E", NhatKy_ViPham!F:F, B32, NhatKy_ViPham!C:C, "T26") - SUMIFS(NhatKy_ViPham!K:K, NhatKy_ViPham!E:E, "12_Anh_E", NhatKy_ViPham!F:F, B32, NhatKy_ViPham!C:C, "T26")</f>
        <v>100</v>
      </c>
      <c r="AR32" s="6">
        <f>100 + SUMIFS(NhatKy_ViPham!J:J, NhatKy_ViPham!E:E, "12_Anh_E", NhatKy_ViPham!F:F, B32, NhatKy_ViPham!C:C, "T27") - SUMIFS(NhatKy_ViPham!K:K, NhatKy_ViPham!E:E, "12_Anh_E", NhatKy_ViPham!F:F, B32, NhatKy_ViPham!C:C, "T27")</f>
        <v>100</v>
      </c>
      <c r="AS32" s="6">
        <f>100 + SUMIFS(NhatKy_ViPham!J:J, NhatKy_ViPham!E:E, "12_Anh_E", NhatKy_ViPham!F:F, B32, NhatKy_ViPham!C:C, "T28") - SUMIFS(NhatKy_ViPham!K:K, NhatKy_ViPham!E:E, "12_Anh_E", NhatKy_ViPham!F:F, B32, NhatKy_ViPham!C:C, "T28")</f>
        <v>100</v>
      </c>
      <c r="AT32" s="6">
        <f>100 + SUMIFS(NhatKy_ViPham!J:J, NhatKy_ViPham!E:E, "12_Anh_E", NhatKy_ViPham!F:F, B32, NhatKy_ViPham!C:C, "T29") - SUMIFS(NhatKy_ViPham!K:K, NhatKy_ViPham!E:E, "12_Anh_E", NhatKy_ViPham!F:F, B32, NhatKy_ViPham!C:C, "T29")</f>
        <v>100</v>
      </c>
      <c r="AU32" s="6">
        <f>100 + SUMIFS(NhatKy_ViPham!J:J, NhatKy_ViPham!E:E, "12_Anh_E", NhatKy_ViPham!F:F, B32, NhatKy_ViPham!C:C, "T30") - SUMIFS(NhatKy_ViPham!K:K, NhatKy_ViPham!E:E, "12_Anh_E", NhatKy_ViPham!F:F, B32, NhatKy_ViPham!C:C, "T30")</f>
        <v>100</v>
      </c>
      <c r="AV32" s="6">
        <f>100 + SUMIFS(NhatKy_ViPham!J:J, NhatKy_ViPham!E:E, "12_Anh_E", NhatKy_ViPham!F:F, B32, NhatKy_ViPham!C:C, "T31") - SUMIFS(NhatKy_ViPham!K:K, NhatKy_ViPham!E:E, "12_Anh_E", NhatKy_ViPham!F:F, B32, NhatKy_ViPham!C:C, "T31")</f>
        <v>100</v>
      </c>
      <c r="AW32" s="6">
        <f>100 + SUMIFS(NhatKy_ViPham!J:J, NhatKy_ViPham!E:E, "12_Anh_E", NhatKy_ViPham!F:F, B32, NhatKy_ViPham!C:C, "T32") - SUMIFS(NhatKy_ViPham!K:K, NhatKy_ViPham!E:E, "12_Anh_E", NhatKy_ViPham!F:F, B32, NhatKy_ViPham!C:C, "T32")</f>
        <v>100</v>
      </c>
      <c r="AX32" s="6">
        <f>100 + SUMIFS(NhatKy_ViPham!J:J, NhatKy_ViPham!E:E, "12_Anh_E", NhatKy_ViPham!F:F, B32, NhatKy_ViPham!C:C, "T33") - SUMIFS(NhatKy_ViPham!K:K, NhatKy_ViPham!E:E, "12_Anh_E", NhatKy_ViPham!F:F, B32, NhatKy_ViPham!C:C, "T33")</f>
        <v>100</v>
      </c>
      <c r="AY32" s="6">
        <f>100 + SUMIFS(NhatKy_ViPham!J:J, NhatKy_ViPham!E:E, "12_Anh_E", NhatKy_ViPham!F:F, B32, NhatKy_ViPham!C:C, "T34") - SUMIFS(NhatKy_ViPham!K:K, NhatKy_ViPham!E:E, "12_Anh_E", NhatKy_ViPham!F:F, B32, NhatKy_ViPham!C:C, "T34")</f>
        <v>100</v>
      </c>
      <c r="AZ32" s="6">
        <f>100 + SUMIFS(NhatKy_ViPham!J:J, NhatKy_ViPham!E:E, "12_Anh_E", NhatKy_ViPham!F:F, B32, NhatKy_ViPham!C:C, "T35") - SUMIFS(NhatKy_ViPham!K:K, NhatKy_ViPham!E:E, "12_Anh_E", NhatKy_ViPham!F:F, B32, NhatKy_ViPham!C:C, "T35")</f>
        <v>100</v>
      </c>
      <c r="BA32" s="12">
        <f t="shared" si="0"/>
        <v>100</v>
      </c>
      <c r="BB32" s="11" t="s">
        <v>430</v>
      </c>
      <c r="BC32" s="16" t="str">
        <f t="shared" si="1"/>
        <v>Tốt</v>
      </c>
      <c r="BD32" s="15" t="str">
        <f t="shared" si="2"/>
        <v>🟢 BÌNH THƯỜNG</v>
      </c>
    </row>
    <row r="33" spans="1:56" x14ac:dyDescent="0.25">
      <c r="A33" s="4">
        <v>25</v>
      </c>
      <c r="B33" s="10" t="s">
        <v>3097</v>
      </c>
      <c r="C33" s="4" t="s">
        <v>2919</v>
      </c>
      <c r="D33" s="4" t="s">
        <v>429</v>
      </c>
      <c r="E33" s="11" t="s">
        <v>430</v>
      </c>
      <c r="F33" s="7">
        <f>SUMIFS(NhatKy_ViPham!K:K, NhatKy_ViPham!E:E, "12_Anh_E", NhatKy_ViPham!F:F, B33, NhatKy_ViPham!H:H, "L01")</f>
        <v>0</v>
      </c>
      <c r="G33" s="7">
        <f>SUMIFS(NhatKy_ViPham!K:K, NhatKy_ViPham!E:E, "12_Anh_E", NhatKy_ViPham!F:F, B33, NhatKy_ViPham!H:H, "L02")</f>
        <v>0</v>
      </c>
      <c r="H33" s="7">
        <f>SUMIFS(NhatKy_ViPham!K:K, NhatKy_ViPham!E:E, "12_Anh_E", NhatKy_ViPham!F:F, B33, NhatKy_ViPham!H:H, "L03")</f>
        <v>0</v>
      </c>
      <c r="I33" s="7">
        <f>SUMIFS(NhatKy_ViPham!K:K, NhatKy_ViPham!E:E, "12_Anh_E", NhatKy_ViPham!F:F, B33, NhatKy_ViPham!H:H, "L04")</f>
        <v>0</v>
      </c>
      <c r="J33" s="7">
        <f>SUMIFS(NhatKy_ViPham!K:K, NhatKy_ViPham!E:E, "12_Anh_E", NhatKy_ViPham!F:F, B33, NhatKy_ViPham!H:H, "L05")</f>
        <v>0</v>
      </c>
      <c r="K33" s="7">
        <f>SUMIFS(NhatKy_ViPham!K:K, NhatKy_ViPham!E:E, "12_Anh_E", NhatKy_ViPham!F:F, B33, NhatKy_ViPham!H:H, "L06")</f>
        <v>0</v>
      </c>
      <c r="L33" s="7">
        <f>SUMIFS(NhatKy_ViPham!K:K, NhatKy_ViPham!E:E, "12_Anh_E", NhatKy_ViPham!F:F, B33, NhatKy_ViPham!H:H, "L07")</f>
        <v>0</v>
      </c>
      <c r="M33" s="7">
        <f>SUMIFS(NhatKy_ViPham!K:K, NhatKy_ViPham!E:E, "12_Anh_E", NhatKy_ViPham!F:F, B33, NhatKy_ViPham!H:H, "L08")</f>
        <v>0</v>
      </c>
      <c r="N33" s="7">
        <f>SUMIFS(NhatKy_ViPham!K:K, NhatKy_ViPham!E:E, "12_Anh_E", NhatKy_ViPham!F:F, B33, NhatKy_ViPham!H:H, "L09")</f>
        <v>0</v>
      </c>
      <c r="O33" s="7">
        <f>SUMIFS(NhatKy_ViPham!K:K, NhatKy_ViPham!E:E, "12_Anh_E", NhatKy_ViPham!F:F, B33, NhatKy_ViPham!H:H, "L10")</f>
        <v>0</v>
      </c>
      <c r="P33" s="12">
        <f>SUMIFS(NhatKy_ViPham!J:J, NhatKy_ViPham!E:E, "12_Anh_E", NhatKy_ViPham!F:F, B33)</f>
        <v>0</v>
      </c>
      <c r="Q33" s="13">
        <f>SUMIFS(NhatKy_ViPham!K:K, NhatKy_ViPham!E:E, "12_Anh_E", NhatKy_ViPham!F:F, B33)</f>
        <v>0</v>
      </c>
      <c r="R33" s="7">
        <f>100 + SUMIFS(NhatKy_ViPham!J:J, NhatKy_ViPham!E:E, "12_Anh_E", NhatKy_ViPham!F:F, B33, NhatKy_ViPham!C:C, "T1") - SUMIFS(NhatKy_ViPham!K:K, NhatKy_ViPham!E:E, "12_Anh_E", NhatKy_ViPham!F:F, B33, NhatKy_ViPham!C:C, "T1")</f>
        <v>100</v>
      </c>
      <c r="S33" s="7">
        <f>100 + SUMIFS(NhatKy_ViPham!J:J, NhatKy_ViPham!E:E, "12_Anh_E", NhatKy_ViPham!F:F, B33, NhatKy_ViPham!C:C, "T2") - SUMIFS(NhatKy_ViPham!K:K, NhatKy_ViPham!E:E, "12_Anh_E", NhatKy_ViPham!F:F, B33, NhatKy_ViPham!C:C, "T2")</f>
        <v>100</v>
      </c>
      <c r="T33" s="7">
        <f>100 + SUMIFS(NhatKy_ViPham!J:J, NhatKy_ViPham!E:E, "12_Anh_E", NhatKy_ViPham!F:F, B33, NhatKy_ViPham!C:C, "T3") - SUMIFS(NhatKy_ViPham!K:K, NhatKy_ViPham!E:E, "12_Anh_E", NhatKy_ViPham!F:F, B33, NhatKy_ViPham!C:C, "T3")</f>
        <v>100</v>
      </c>
      <c r="U33" s="7">
        <f>100 + SUMIFS(NhatKy_ViPham!J:J, NhatKy_ViPham!E:E, "12_Anh_E", NhatKy_ViPham!F:F, B33, NhatKy_ViPham!C:C, "T4") - SUMIFS(NhatKy_ViPham!K:K, NhatKy_ViPham!E:E, "12_Anh_E", NhatKy_ViPham!F:F, B33, NhatKy_ViPham!C:C, "T4")</f>
        <v>100</v>
      </c>
      <c r="V33" s="7">
        <f>100 + SUMIFS(NhatKy_ViPham!J:J, NhatKy_ViPham!E:E, "12_Anh_E", NhatKy_ViPham!F:F, B33, NhatKy_ViPham!C:C, "T5") - SUMIFS(NhatKy_ViPham!K:K, NhatKy_ViPham!E:E, "12_Anh_E", NhatKy_ViPham!F:F, B33, NhatKy_ViPham!C:C, "T5")</f>
        <v>100</v>
      </c>
      <c r="W33" s="7">
        <f>100 + SUMIFS(NhatKy_ViPham!J:J, NhatKy_ViPham!E:E, "12_Anh_E", NhatKy_ViPham!F:F, B33, NhatKy_ViPham!C:C, "T6") - SUMIFS(NhatKy_ViPham!K:K, NhatKy_ViPham!E:E, "12_Anh_E", NhatKy_ViPham!F:F, B33, NhatKy_ViPham!C:C, "T6")</f>
        <v>100</v>
      </c>
      <c r="X33" s="7">
        <f>100 + SUMIFS(NhatKy_ViPham!J:J, NhatKy_ViPham!E:E, "12_Anh_E", NhatKy_ViPham!F:F, B33, NhatKy_ViPham!C:C, "T7") - SUMIFS(NhatKy_ViPham!K:K, NhatKy_ViPham!E:E, "12_Anh_E", NhatKy_ViPham!F:F, B33, NhatKy_ViPham!C:C, "T7")</f>
        <v>100</v>
      </c>
      <c r="Y33" s="7">
        <f>100 + SUMIFS(NhatKy_ViPham!J:J, NhatKy_ViPham!E:E, "12_Anh_E", NhatKy_ViPham!F:F, B33, NhatKy_ViPham!C:C, "T8") - SUMIFS(NhatKy_ViPham!K:K, NhatKy_ViPham!E:E, "12_Anh_E", NhatKy_ViPham!F:F, B33, NhatKy_ViPham!C:C, "T8")</f>
        <v>100</v>
      </c>
      <c r="Z33" s="7">
        <f>100 + SUMIFS(NhatKy_ViPham!J:J, NhatKy_ViPham!E:E, "12_Anh_E", NhatKy_ViPham!F:F, B33, NhatKy_ViPham!C:C, "T9") - SUMIFS(NhatKy_ViPham!K:K, NhatKy_ViPham!E:E, "12_Anh_E", NhatKy_ViPham!F:F, B33, NhatKy_ViPham!C:C, "T9")</f>
        <v>100</v>
      </c>
      <c r="AA33" s="7">
        <f>100 + SUMIFS(NhatKy_ViPham!J:J, NhatKy_ViPham!E:E, "12_Anh_E", NhatKy_ViPham!F:F, B33, NhatKy_ViPham!C:C, "T10") - SUMIFS(NhatKy_ViPham!K:K, NhatKy_ViPham!E:E, "12_Anh_E", NhatKy_ViPham!F:F, B33, NhatKy_ViPham!C:C, "T10")</f>
        <v>100</v>
      </c>
      <c r="AB33" s="7">
        <f>100 + SUMIFS(NhatKy_ViPham!J:J, NhatKy_ViPham!E:E, "12_Anh_E", NhatKy_ViPham!F:F, B33, NhatKy_ViPham!C:C, "T11") - SUMIFS(NhatKy_ViPham!K:K, NhatKy_ViPham!E:E, "12_Anh_E", NhatKy_ViPham!F:F, B33, NhatKy_ViPham!C:C, "T11")</f>
        <v>100</v>
      </c>
      <c r="AC33" s="7">
        <f>100 + SUMIFS(NhatKy_ViPham!J:J, NhatKy_ViPham!E:E, "12_Anh_E", NhatKy_ViPham!F:F, B33, NhatKy_ViPham!C:C, "T12") - SUMIFS(NhatKy_ViPham!K:K, NhatKy_ViPham!E:E, "12_Anh_E", NhatKy_ViPham!F:F, B33, NhatKy_ViPham!C:C, "T12")</f>
        <v>100</v>
      </c>
      <c r="AD33" s="7">
        <f>100 + SUMIFS(NhatKy_ViPham!J:J, NhatKy_ViPham!E:E, "12_Anh_E", NhatKy_ViPham!F:F, B33, NhatKy_ViPham!C:C, "T13") - SUMIFS(NhatKy_ViPham!K:K, NhatKy_ViPham!E:E, "12_Anh_E", NhatKy_ViPham!F:F, B33, NhatKy_ViPham!C:C, "T13")</f>
        <v>100</v>
      </c>
      <c r="AE33" s="7">
        <f>100 + SUMIFS(NhatKy_ViPham!J:J, NhatKy_ViPham!E:E, "12_Anh_E", NhatKy_ViPham!F:F, B33, NhatKy_ViPham!C:C, "T14") - SUMIFS(NhatKy_ViPham!K:K, NhatKy_ViPham!E:E, "12_Anh_E", NhatKy_ViPham!F:F, B33, NhatKy_ViPham!C:C, "T14")</f>
        <v>100</v>
      </c>
      <c r="AF33" s="7">
        <f>100 + SUMIFS(NhatKy_ViPham!J:J, NhatKy_ViPham!E:E, "12_Anh_E", NhatKy_ViPham!F:F, B33, NhatKy_ViPham!C:C, "T15") - SUMIFS(NhatKy_ViPham!K:K, NhatKy_ViPham!E:E, "12_Anh_E", NhatKy_ViPham!F:F, B33, NhatKy_ViPham!C:C, "T15")</f>
        <v>100</v>
      </c>
      <c r="AG33" s="7">
        <f>100 + SUMIFS(NhatKy_ViPham!J:J, NhatKy_ViPham!E:E, "12_Anh_E", NhatKy_ViPham!F:F, B33, NhatKy_ViPham!C:C, "T16") - SUMIFS(NhatKy_ViPham!K:K, NhatKy_ViPham!E:E, "12_Anh_E", NhatKy_ViPham!F:F, B33, NhatKy_ViPham!C:C, "T16")</f>
        <v>100</v>
      </c>
      <c r="AH33" s="7">
        <f>100 + SUMIFS(NhatKy_ViPham!J:J, NhatKy_ViPham!E:E, "12_Anh_E", NhatKy_ViPham!F:F, B33, NhatKy_ViPham!C:C, "T17") - SUMIFS(NhatKy_ViPham!K:K, NhatKy_ViPham!E:E, "12_Anh_E", NhatKy_ViPham!F:F, B33, NhatKy_ViPham!C:C, "T17")</f>
        <v>100</v>
      </c>
      <c r="AI33" s="7">
        <f>100 + SUMIFS(NhatKy_ViPham!J:J, NhatKy_ViPham!E:E, "12_Anh_E", NhatKy_ViPham!F:F, B33, NhatKy_ViPham!C:C, "T18") - SUMIFS(NhatKy_ViPham!K:K, NhatKy_ViPham!E:E, "12_Anh_E", NhatKy_ViPham!F:F, B33, NhatKy_ViPham!C:C, "T18")</f>
        <v>100</v>
      </c>
      <c r="AJ33" s="7">
        <f>100 + SUMIFS(NhatKy_ViPham!J:J, NhatKy_ViPham!E:E, "12_Anh_E", NhatKy_ViPham!F:F, B33, NhatKy_ViPham!C:C, "T19") - SUMIFS(NhatKy_ViPham!K:K, NhatKy_ViPham!E:E, "12_Anh_E", NhatKy_ViPham!F:F, B33, NhatKy_ViPham!C:C, "T19")</f>
        <v>100</v>
      </c>
      <c r="AK33" s="7">
        <f>100 + SUMIFS(NhatKy_ViPham!J:J, NhatKy_ViPham!E:E, "12_Anh_E", NhatKy_ViPham!F:F, B33, NhatKy_ViPham!C:C, "T20") - SUMIFS(NhatKy_ViPham!K:K, NhatKy_ViPham!E:E, "12_Anh_E", NhatKy_ViPham!F:F, B33, NhatKy_ViPham!C:C, "T20")</f>
        <v>100</v>
      </c>
      <c r="AL33" s="7">
        <f>100 + SUMIFS(NhatKy_ViPham!J:J, NhatKy_ViPham!E:E, "12_Anh_E", NhatKy_ViPham!F:F, B33, NhatKy_ViPham!C:C, "T21") - SUMIFS(NhatKy_ViPham!K:K, NhatKy_ViPham!E:E, "12_Anh_E", NhatKy_ViPham!F:F, B33, NhatKy_ViPham!C:C, "T21")</f>
        <v>100</v>
      </c>
      <c r="AM33" s="7">
        <f>100 + SUMIFS(NhatKy_ViPham!J:J, NhatKy_ViPham!E:E, "12_Anh_E", NhatKy_ViPham!F:F, B33, NhatKy_ViPham!C:C, "T22") - SUMIFS(NhatKy_ViPham!K:K, NhatKy_ViPham!E:E, "12_Anh_E", NhatKy_ViPham!F:F, B33, NhatKy_ViPham!C:C, "T22")</f>
        <v>100</v>
      </c>
      <c r="AN33" s="7">
        <f>100 + SUMIFS(NhatKy_ViPham!J:J, NhatKy_ViPham!E:E, "12_Anh_E", NhatKy_ViPham!F:F, B33, NhatKy_ViPham!C:C, "T23") - SUMIFS(NhatKy_ViPham!K:K, NhatKy_ViPham!E:E, "12_Anh_E", NhatKy_ViPham!F:F, B33, NhatKy_ViPham!C:C, "T23")</f>
        <v>100</v>
      </c>
      <c r="AO33" s="7">
        <f>100 + SUMIFS(NhatKy_ViPham!J:J, NhatKy_ViPham!E:E, "12_Anh_E", NhatKy_ViPham!F:F, B33, NhatKy_ViPham!C:C, "T24") - SUMIFS(NhatKy_ViPham!K:K, NhatKy_ViPham!E:E, "12_Anh_E", NhatKy_ViPham!F:F, B33, NhatKy_ViPham!C:C, "T24")</f>
        <v>100</v>
      </c>
      <c r="AP33" s="7">
        <f>100 + SUMIFS(NhatKy_ViPham!J:J, NhatKy_ViPham!E:E, "12_Anh_E", NhatKy_ViPham!F:F, B33, NhatKy_ViPham!C:C, "T25") - SUMIFS(NhatKy_ViPham!K:K, NhatKy_ViPham!E:E, "12_Anh_E", NhatKy_ViPham!F:F, B33, NhatKy_ViPham!C:C, "T25")</f>
        <v>100</v>
      </c>
      <c r="AQ33" s="7">
        <f>100 + SUMIFS(NhatKy_ViPham!J:J, NhatKy_ViPham!E:E, "12_Anh_E", NhatKy_ViPham!F:F, B33, NhatKy_ViPham!C:C, "T26") - SUMIFS(NhatKy_ViPham!K:K, NhatKy_ViPham!E:E, "12_Anh_E", NhatKy_ViPham!F:F, B33, NhatKy_ViPham!C:C, "T26")</f>
        <v>100</v>
      </c>
      <c r="AR33" s="7">
        <f>100 + SUMIFS(NhatKy_ViPham!J:J, NhatKy_ViPham!E:E, "12_Anh_E", NhatKy_ViPham!F:F, B33, NhatKy_ViPham!C:C, "T27") - SUMIFS(NhatKy_ViPham!K:K, NhatKy_ViPham!E:E, "12_Anh_E", NhatKy_ViPham!F:F, B33, NhatKy_ViPham!C:C, "T27")</f>
        <v>100</v>
      </c>
      <c r="AS33" s="7">
        <f>100 + SUMIFS(NhatKy_ViPham!J:J, NhatKy_ViPham!E:E, "12_Anh_E", NhatKy_ViPham!F:F, B33, NhatKy_ViPham!C:C, "T28") - SUMIFS(NhatKy_ViPham!K:K, NhatKy_ViPham!E:E, "12_Anh_E", NhatKy_ViPham!F:F, B33, NhatKy_ViPham!C:C, "T28")</f>
        <v>100</v>
      </c>
      <c r="AT33" s="7">
        <f>100 + SUMIFS(NhatKy_ViPham!J:J, NhatKy_ViPham!E:E, "12_Anh_E", NhatKy_ViPham!F:F, B33, NhatKy_ViPham!C:C, "T29") - SUMIFS(NhatKy_ViPham!K:K, NhatKy_ViPham!E:E, "12_Anh_E", NhatKy_ViPham!F:F, B33, NhatKy_ViPham!C:C, "T29")</f>
        <v>100</v>
      </c>
      <c r="AU33" s="7">
        <f>100 + SUMIFS(NhatKy_ViPham!J:J, NhatKy_ViPham!E:E, "12_Anh_E", NhatKy_ViPham!F:F, B33, NhatKy_ViPham!C:C, "T30") - SUMIFS(NhatKy_ViPham!K:K, NhatKy_ViPham!E:E, "12_Anh_E", NhatKy_ViPham!F:F, B33, NhatKy_ViPham!C:C, "T30")</f>
        <v>100</v>
      </c>
      <c r="AV33" s="7">
        <f>100 + SUMIFS(NhatKy_ViPham!J:J, NhatKy_ViPham!E:E, "12_Anh_E", NhatKy_ViPham!F:F, B33, NhatKy_ViPham!C:C, "T31") - SUMIFS(NhatKy_ViPham!K:K, NhatKy_ViPham!E:E, "12_Anh_E", NhatKy_ViPham!F:F, B33, NhatKy_ViPham!C:C, "T31")</f>
        <v>100</v>
      </c>
      <c r="AW33" s="7">
        <f>100 + SUMIFS(NhatKy_ViPham!J:J, NhatKy_ViPham!E:E, "12_Anh_E", NhatKy_ViPham!F:F, B33, NhatKy_ViPham!C:C, "T32") - SUMIFS(NhatKy_ViPham!K:K, NhatKy_ViPham!E:E, "12_Anh_E", NhatKy_ViPham!F:F, B33, NhatKy_ViPham!C:C, "T32")</f>
        <v>100</v>
      </c>
      <c r="AX33" s="7">
        <f>100 + SUMIFS(NhatKy_ViPham!J:J, NhatKy_ViPham!E:E, "12_Anh_E", NhatKy_ViPham!F:F, B33, NhatKy_ViPham!C:C, "T33") - SUMIFS(NhatKy_ViPham!K:K, NhatKy_ViPham!E:E, "12_Anh_E", NhatKy_ViPham!F:F, B33, NhatKy_ViPham!C:C, "T33")</f>
        <v>100</v>
      </c>
      <c r="AY33" s="7">
        <f>100 + SUMIFS(NhatKy_ViPham!J:J, NhatKy_ViPham!E:E, "12_Anh_E", NhatKy_ViPham!F:F, B33, NhatKy_ViPham!C:C, "T34") - SUMIFS(NhatKy_ViPham!K:K, NhatKy_ViPham!E:E, "12_Anh_E", NhatKy_ViPham!F:F, B33, NhatKy_ViPham!C:C, "T34")</f>
        <v>100</v>
      </c>
      <c r="AZ33" s="7">
        <f>100 + SUMIFS(NhatKy_ViPham!J:J, NhatKy_ViPham!E:E, "12_Anh_E", NhatKy_ViPham!F:F, B33, NhatKy_ViPham!C:C, "T35") - SUMIFS(NhatKy_ViPham!K:K, NhatKy_ViPham!E:E, "12_Anh_E", NhatKy_ViPham!F:F, B33, NhatKy_ViPham!C:C, "T35")</f>
        <v>100</v>
      </c>
      <c r="BA33" s="12">
        <f t="shared" si="0"/>
        <v>100</v>
      </c>
      <c r="BB33" s="11" t="s">
        <v>430</v>
      </c>
      <c r="BC33" s="14" t="str">
        <f t="shared" si="1"/>
        <v>Tốt</v>
      </c>
      <c r="BD33" s="10" t="str">
        <f t="shared" si="2"/>
        <v>🟢 BÌNH THƯỜNG</v>
      </c>
    </row>
    <row r="34" spans="1:56" x14ac:dyDescent="0.25">
      <c r="A34" s="5">
        <v>26</v>
      </c>
      <c r="B34" s="15" t="s">
        <v>3098</v>
      </c>
      <c r="C34" s="5" t="s">
        <v>2361</v>
      </c>
      <c r="D34" s="5" t="s">
        <v>429</v>
      </c>
      <c r="E34" s="11" t="s">
        <v>430</v>
      </c>
      <c r="F34" s="6">
        <f>SUMIFS(NhatKy_ViPham!K:K, NhatKy_ViPham!E:E, "12_Anh_E", NhatKy_ViPham!F:F, B34, NhatKy_ViPham!H:H, "L01")</f>
        <v>0</v>
      </c>
      <c r="G34" s="6">
        <f>SUMIFS(NhatKy_ViPham!K:K, NhatKy_ViPham!E:E, "12_Anh_E", NhatKy_ViPham!F:F, B34, NhatKy_ViPham!H:H, "L02")</f>
        <v>0</v>
      </c>
      <c r="H34" s="6">
        <f>SUMIFS(NhatKy_ViPham!K:K, NhatKy_ViPham!E:E, "12_Anh_E", NhatKy_ViPham!F:F, B34, NhatKy_ViPham!H:H, "L03")</f>
        <v>0</v>
      </c>
      <c r="I34" s="6">
        <f>SUMIFS(NhatKy_ViPham!K:K, NhatKy_ViPham!E:E, "12_Anh_E", NhatKy_ViPham!F:F, B34, NhatKy_ViPham!H:H, "L04")</f>
        <v>0</v>
      </c>
      <c r="J34" s="6">
        <f>SUMIFS(NhatKy_ViPham!K:K, NhatKy_ViPham!E:E, "12_Anh_E", NhatKy_ViPham!F:F, B34, NhatKy_ViPham!H:H, "L05")</f>
        <v>0</v>
      </c>
      <c r="K34" s="6">
        <f>SUMIFS(NhatKy_ViPham!K:K, NhatKy_ViPham!E:E, "12_Anh_E", NhatKy_ViPham!F:F, B34, NhatKy_ViPham!H:H, "L06")</f>
        <v>0</v>
      </c>
      <c r="L34" s="6">
        <f>SUMIFS(NhatKy_ViPham!K:K, NhatKy_ViPham!E:E, "12_Anh_E", NhatKy_ViPham!F:F, B34, NhatKy_ViPham!H:H, "L07")</f>
        <v>0</v>
      </c>
      <c r="M34" s="6">
        <f>SUMIFS(NhatKy_ViPham!K:K, NhatKy_ViPham!E:E, "12_Anh_E", NhatKy_ViPham!F:F, B34, NhatKy_ViPham!H:H, "L08")</f>
        <v>0</v>
      </c>
      <c r="N34" s="6">
        <f>SUMIFS(NhatKy_ViPham!K:K, NhatKy_ViPham!E:E, "12_Anh_E", NhatKy_ViPham!F:F, B34, NhatKy_ViPham!H:H, "L09")</f>
        <v>0</v>
      </c>
      <c r="O34" s="6">
        <f>SUMIFS(NhatKy_ViPham!K:K, NhatKy_ViPham!E:E, "12_Anh_E", NhatKy_ViPham!F:F, B34, NhatKy_ViPham!H:H, "L10")</f>
        <v>0</v>
      </c>
      <c r="P34" s="12">
        <f>SUMIFS(NhatKy_ViPham!J:J, NhatKy_ViPham!E:E, "12_Anh_E", NhatKy_ViPham!F:F, B34)</f>
        <v>0</v>
      </c>
      <c r="Q34" s="13">
        <f>SUMIFS(NhatKy_ViPham!K:K, NhatKy_ViPham!E:E, "12_Anh_E", NhatKy_ViPham!F:F, B34)</f>
        <v>0</v>
      </c>
      <c r="R34" s="6">
        <f>100 + SUMIFS(NhatKy_ViPham!J:J, NhatKy_ViPham!E:E, "12_Anh_E", NhatKy_ViPham!F:F, B34, NhatKy_ViPham!C:C, "T1") - SUMIFS(NhatKy_ViPham!K:K, NhatKy_ViPham!E:E, "12_Anh_E", NhatKy_ViPham!F:F, B34, NhatKy_ViPham!C:C, "T1")</f>
        <v>100</v>
      </c>
      <c r="S34" s="6">
        <f>100 + SUMIFS(NhatKy_ViPham!J:J, NhatKy_ViPham!E:E, "12_Anh_E", NhatKy_ViPham!F:F, B34, NhatKy_ViPham!C:C, "T2") - SUMIFS(NhatKy_ViPham!K:K, NhatKy_ViPham!E:E, "12_Anh_E", NhatKy_ViPham!F:F, B34, NhatKy_ViPham!C:C, "T2")</f>
        <v>100</v>
      </c>
      <c r="T34" s="6">
        <f>100 + SUMIFS(NhatKy_ViPham!J:J, NhatKy_ViPham!E:E, "12_Anh_E", NhatKy_ViPham!F:F, B34, NhatKy_ViPham!C:C, "T3") - SUMIFS(NhatKy_ViPham!K:K, NhatKy_ViPham!E:E, "12_Anh_E", NhatKy_ViPham!F:F, B34, NhatKy_ViPham!C:C, "T3")</f>
        <v>100</v>
      </c>
      <c r="U34" s="6">
        <f>100 + SUMIFS(NhatKy_ViPham!J:J, NhatKy_ViPham!E:E, "12_Anh_E", NhatKy_ViPham!F:F, B34, NhatKy_ViPham!C:C, "T4") - SUMIFS(NhatKy_ViPham!K:K, NhatKy_ViPham!E:E, "12_Anh_E", NhatKy_ViPham!F:F, B34, NhatKy_ViPham!C:C, "T4")</f>
        <v>100</v>
      </c>
      <c r="V34" s="6">
        <f>100 + SUMIFS(NhatKy_ViPham!J:J, NhatKy_ViPham!E:E, "12_Anh_E", NhatKy_ViPham!F:F, B34, NhatKy_ViPham!C:C, "T5") - SUMIFS(NhatKy_ViPham!K:K, NhatKy_ViPham!E:E, "12_Anh_E", NhatKy_ViPham!F:F, B34, NhatKy_ViPham!C:C, "T5")</f>
        <v>100</v>
      </c>
      <c r="W34" s="6">
        <f>100 + SUMIFS(NhatKy_ViPham!J:J, NhatKy_ViPham!E:E, "12_Anh_E", NhatKy_ViPham!F:F, B34, NhatKy_ViPham!C:C, "T6") - SUMIFS(NhatKy_ViPham!K:K, NhatKy_ViPham!E:E, "12_Anh_E", NhatKy_ViPham!F:F, B34, NhatKy_ViPham!C:C, "T6")</f>
        <v>100</v>
      </c>
      <c r="X34" s="6">
        <f>100 + SUMIFS(NhatKy_ViPham!J:J, NhatKy_ViPham!E:E, "12_Anh_E", NhatKy_ViPham!F:F, B34, NhatKy_ViPham!C:C, "T7") - SUMIFS(NhatKy_ViPham!K:K, NhatKy_ViPham!E:E, "12_Anh_E", NhatKy_ViPham!F:F, B34, NhatKy_ViPham!C:C, "T7")</f>
        <v>100</v>
      </c>
      <c r="Y34" s="6">
        <f>100 + SUMIFS(NhatKy_ViPham!J:J, NhatKy_ViPham!E:E, "12_Anh_E", NhatKy_ViPham!F:F, B34, NhatKy_ViPham!C:C, "T8") - SUMIFS(NhatKy_ViPham!K:K, NhatKy_ViPham!E:E, "12_Anh_E", NhatKy_ViPham!F:F, B34, NhatKy_ViPham!C:C, "T8")</f>
        <v>100</v>
      </c>
      <c r="Z34" s="6">
        <f>100 + SUMIFS(NhatKy_ViPham!J:J, NhatKy_ViPham!E:E, "12_Anh_E", NhatKy_ViPham!F:F, B34, NhatKy_ViPham!C:C, "T9") - SUMIFS(NhatKy_ViPham!K:K, NhatKy_ViPham!E:E, "12_Anh_E", NhatKy_ViPham!F:F, B34, NhatKy_ViPham!C:C, "T9")</f>
        <v>100</v>
      </c>
      <c r="AA34" s="6">
        <f>100 + SUMIFS(NhatKy_ViPham!J:J, NhatKy_ViPham!E:E, "12_Anh_E", NhatKy_ViPham!F:F, B34, NhatKy_ViPham!C:C, "T10") - SUMIFS(NhatKy_ViPham!K:K, NhatKy_ViPham!E:E, "12_Anh_E", NhatKy_ViPham!F:F, B34, NhatKy_ViPham!C:C, "T10")</f>
        <v>100</v>
      </c>
      <c r="AB34" s="6">
        <f>100 + SUMIFS(NhatKy_ViPham!J:J, NhatKy_ViPham!E:E, "12_Anh_E", NhatKy_ViPham!F:F, B34, NhatKy_ViPham!C:C, "T11") - SUMIFS(NhatKy_ViPham!K:K, NhatKy_ViPham!E:E, "12_Anh_E", NhatKy_ViPham!F:F, B34, NhatKy_ViPham!C:C, "T11")</f>
        <v>100</v>
      </c>
      <c r="AC34" s="6">
        <f>100 + SUMIFS(NhatKy_ViPham!J:J, NhatKy_ViPham!E:E, "12_Anh_E", NhatKy_ViPham!F:F, B34, NhatKy_ViPham!C:C, "T12") - SUMIFS(NhatKy_ViPham!K:K, NhatKy_ViPham!E:E, "12_Anh_E", NhatKy_ViPham!F:F, B34, NhatKy_ViPham!C:C, "T12")</f>
        <v>100</v>
      </c>
      <c r="AD34" s="6">
        <f>100 + SUMIFS(NhatKy_ViPham!J:J, NhatKy_ViPham!E:E, "12_Anh_E", NhatKy_ViPham!F:F, B34, NhatKy_ViPham!C:C, "T13") - SUMIFS(NhatKy_ViPham!K:K, NhatKy_ViPham!E:E, "12_Anh_E", NhatKy_ViPham!F:F, B34, NhatKy_ViPham!C:C, "T13")</f>
        <v>100</v>
      </c>
      <c r="AE34" s="6">
        <f>100 + SUMIFS(NhatKy_ViPham!J:J, NhatKy_ViPham!E:E, "12_Anh_E", NhatKy_ViPham!F:F, B34, NhatKy_ViPham!C:C, "T14") - SUMIFS(NhatKy_ViPham!K:K, NhatKy_ViPham!E:E, "12_Anh_E", NhatKy_ViPham!F:F, B34, NhatKy_ViPham!C:C, "T14")</f>
        <v>100</v>
      </c>
      <c r="AF34" s="6">
        <f>100 + SUMIFS(NhatKy_ViPham!J:J, NhatKy_ViPham!E:E, "12_Anh_E", NhatKy_ViPham!F:F, B34, NhatKy_ViPham!C:C, "T15") - SUMIFS(NhatKy_ViPham!K:K, NhatKy_ViPham!E:E, "12_Anh_E", NhatKy_ViPham!F:F, B34, NhatKy_ViPham!C:C, "T15")</f>
        <v>100</v>
      </c>
      <c r="AG34" s="6">
        <f>100 + SUMIFS(NhatKy_ViPham!J:J, NhatKy_ViPham!E:E, "12_Anh_E", NhatKy_ViPham!F:F, B34, NhatKy_ViPham!C:C, "T16") - SUMIFS(NhatKy_ViPham!K:K, NhatKy_ViPham!E:E, "12_Anh_E", NhatKy_ViPham!F:F, B34, NhatKy_ViPham!C:C, "T16")</f>
        <v>100</v>
      </c>
      <c r="AH34" s="6">
        <f>100 + SUMIFS(NhatKy_ViPham!J:J, NhatKy_ViPham!E:E, "12_Anh_E", NhatKy_ViPham!F:F, B34, NhatKy_ViPham!C:C, "T17") - SUMIFS(NhatKy_ViPham!K:K, NhatKy_ViPham!E:E, "12_Anh_E", NhatKy_ViPham!F:F, B34, NhatKy_ViPham!C:C, "T17")</f>
        <v>100</v>
      </c>
      <c r="AI34" s="6">
        <f>100 + SUMIFS(NhatKy_ViPham!J:J, NhatKy_ViPham!E:E, "12_Anh_E", NhatKy_ViPham!F:F, B34, NhatKy_ViPham!C:C, "T18") - SUMIFS(NhatKy_ViPham!K:K, NhatKy_ViPham!E:E, "12_Anh_E", NhatKy_ViPham!F:F, B34, NhatKy_ViPham!C:C, "T18")</f>
        <v>100</v>
      </c>
      <c r="AJ34" s="6">
        <f>100 + SUMIFS(NhatKy_ViPham!J:J, NhatKy_ViPham!E:E, "12_Anh_E", NhatKy_ViPham!F:F, B34, NhatKy_ViPham!C:C, "T19") - SUMIFS(NhatKy_ViPham!K:K, NhatKy_ViPham!E:E, "12_Anh_E", NhatKy_ViPham!F:F, B34, NhatKy_ViPham!C:C, "T19")</f>
        <v>100</v>
      </c>
      <c r="AK34" s="6">
        <f>100 + SUMIFS(NhatKy_ViPham!J:J, NhatKy_ViPham!E:E, "12_Anh_E", NhatKy_ViPham!F:F, B34, NhatKy_ViPham!C:C, "T20") - SUMIFS(NhatKy_ViPham!K:K, NhatKy_ViPham!E:E, "12_Anh_E", NhatKy_ViPham!F:F, B34, NhatKy_ViPham!C:C, "T20")</f>
        <v>100</v>
      </c>
      <c r="AL34" s="6">
        <f>100 + SUMIFS(NhatKy_ViPham!J:J, NhatKy_ViPham!E:E, "12_Anh_E", NhatKy_ViPham!F:F, B34, NhatKy_ViPham!C:C, "T21") - SUMIFS(NhatKy_ViPham!K:K, NhatKy_ViPham!E:E, "12_Anh_E", NhatKy_ViPham!F:F, B34, NhatKy_ViPham!C:C, "T21")</f>
        <v>100</v>
      </c>
      <c r="AM34" s="6">
        <f>100 + SUMIFS(NhatKy_ViPham!J:J, NhatKy_ViPham!E:E, "12_Anh_E", NhatKy_ViPham!F:F, B34, NhatKy_ViPham!C:C, "T22") - SUMIFS(NhatKy_ViPham!K:K, NhatKy_ViPham!E:E, "12_Anh_E", NhatKy_ViPham!F:F, B34, NhatKy_ViPham!C:C, "T22")</f>
        <v>100</v>
      </c>
      <c r="AN34" s="6">
        <f>100 + SUMIFS(NhatKy_ViPham!J:J, NhatKy_ViPham!E:E, "12_Anh_E", NhatKy_ViPham!F:F, B34, NhatKy_ViPham!C:C, "T23") - SUMIFS(NhatKy_ViPham!K:K, NhatKy_ViPham!E:E, "12_Anh_E", NhatKy_ViPham!F:F, B34, NhatKy_ViPham!C:C, "T23")</f>
        <v>100</v>
      </c>
      <c r="AO34" s="6">
        <f>100 + SUMIFS(NhatKy_ViPham!J:J, NhatKy_ViPham!E:E, "12_Anh_E", NhatKy_ViPham!F:F, B34, NhatKy_ViPham!C:C, "T24") - SUMIFS(NhatKy_ViPham!K:K, NhatKy_ViPham!E:E, "12_Anh_E", NhatKy_ViPham!F:F, B34, NhatKy_ViPham!C:C, "T24")</f>
        <v>100</v>
      </c>
      <c r="AP34" s="6">
        <f>100 + SUMIFS(NhatKy_ViPham!J:J, NhatKy_ViPham!E:E, "12_Anh_E", NhatKy_ViPham!F:F, B34, NhatKy_ViPham!C:C, "T25") - SUMIFS(NhatKy_ViPham!K:K, NhatKy_ViPham!E:E, "12_Anh_E", NhatKy_ViPham!F:F, B34, NhatKy_ViPham!C:C, "T25")</f>
        <v>100</v>
      </c>
      <c r="AQ34" s="6">
        <f>100 + SUMIFS(NhatKy_ViPham!J:J, NhatKy_ViPham!E:E, "12_Anh_E", NhatKy_ViPham!F:F, B34, NhatKy_ViPham!C:C, "T26") - SUMIFS(NhatKy_ViPham!K:K, NhatKy_ViPham!E:E, "12_Anh_E", NhatKy_ViPham!F:F, B34, NhatKy_ViPham!C:C, "T26")</f>
        <v>100</v>
      </c>
      <c r="AR34" s="6">
        <f>100 + SUMIFS(NhatKy_ViPham!J:J, NhatKy_ViPham!E:E, "12_Anh_E", NhatKy_ViPham!F:F, B34, NhatKy_ViPham!C:C, "T27") - SUMIFS(NhatKy_ViPham!K:K, NhatKy_ViPham!E:E, "12_Anh_E", NhatKy_ViPham!F:F, B34, NhatKy_ViPham!C:C, "T27")</f>
        <v>100</v>
      </c>
      <c r="AS34" s="6">
        <f>100 + SUMIFS(NhatKy_ViPham!J:J, NhatKy_ViPham!E:E, "12_Anh_E", NhatKy_ViPham!F:F, B34, NhatKy_ViPham!C:C, "T28") - SUMIFS(NhatKy_ViPham!K:K, NhatKy_ViPham!E:E, "12_Anh_E", NhatKy_ViPham!F:F, B34, NhatKy_ViPham!C:C, "T28")</f>
        <v>100</v>
      </c>
      <c r="AT34" s="6">
        <f>100 + SUMIFS(NhatKy_ViPham!J:J, NhatKy_ViPham!E:E, "12_Anh_E", NhatKy_ViPham!F:F, B34, NhatKy_ViPham!C:C, "T29") - SUMIFS(NhatKy_ViPham!K:K, NhatKy_ViPham!E:E, "12_Anh_E", NhatKy_ViPham!F:F, B34, NhatKy_ViPham!C:C, "T29")</f>
        <v>100</v>
      </c>
      <c r="AU34" s="6">
        <f>100 + SUMIFS(NhatKy_ViPham!J:J, NhatKy_ViPham!E:E, "12_Anh_E", NhatKy_ViPham!F:F, B34, NhatKy_ViPham!C:C, "T30") - SUMIFS(NhatKy_ViPham!K:K, NhatKy_ViPham!E:E, "12_Anh_E", NhatKy_ViPham!F:F, B34, NhatKy_ViPham!C:C, "T30")</f>
        <v>100</v>
      </c>
      <c r="AV34" s="6">
        <f>100 + SUMIFS(NhatKy_ViPham!J:J, NhatKy_ViPham!E:E, "12_Anh_E", NhatKy_ViPham!F:F, B34, NhatKy_ViPham!C:C, "T31") - SUMIFS(NhatKy_ViPham!K:K, NhatKy_ViPham!E:E, "12_Anh_E", NhatKy_ViPham!F:F, B34, NhatKy_ViPham!C:C, "T31")</f>
        <v>100</v>
      </c>
      <c r="AW34" s="6">
        <f>100 + SUMIFS(NhatKy_ViPham!J:J, NhatKy_ViPham!E:E, "12_Anh_E", NhatKy_ViPham!F:F, B34, NhatKy_ViPham!C:C, "T32") - SUMIFS(NhatKy_ViPham!K:K, NhatKy_ViPham!E:E, "12_Anh_E", NhatKy_ViPham!F:F, B34, NhatKy_ViPham!C:C, "T32")</f>
        <v>100</v>
      </c>
      <c r="AX34" s="6">
        <f>100 + SUMIFS(NhatKy_ViPham!J:J, NhatKy_ViPham!E:E, "12_Anh_E", NhatKy_ViPham!F:F, B34, NhatKy_ViPham!C:C, "T33") - SUMIFS(NhatKy_ViPham!K:K, NhatKy_ViPham!E:E, "12_Anh_E", NhatKy_ViPham!F:F, B34, NhatKy_ViPham!C:C, "T33")</f>
        <v>100</v>
      </c>
      <c r="AY34" s="6">
        <f>100 + SUMIFS(NhatKy_ViPham!J:J, NhatKy_ViPham!E:E, "12_Anh_E", NhatKy_ViPham!F:F, B34, NhatKy_ViPham!C:C, "T34") - SUMIFS(NhatKy_ViPham!K:K, NhatKy_ViPham!E:E, "12_Anh_E", NhatKy_ViPham!F:F, B34, NhatKy_ViPham!C:C, "T34")</f>
        <v>100</v>
      </c>
      <c r="AZ34" s="6">
        <f>100 + SUMIFS(NhatKy_ViPham!J:J, NhatKy_ViPham!E:E, "12_Anh_E", NhatKy_ViPham!F:F, B34, NhatKy_ViPham!C:C, "T35") - SUMIFS(NhatKy_ViPham!K:K, NhatKy_ViPham!E:E, "12_Anh_E", NhatKy_ViPham!F:F, B34, NhatKy_ViPham!C:C, "T35")</f>
        <v>100</v>
      </c>
      <c r="BA34" s="12">
        <f t="shared" si="0"/>
        <v>100</v>
      </c>
      <c r="BB34" s="11" t="s">
        <v>430</v>
      </c>
      <c r="BC34" s="16" t="str">
        <f t="shared" si="1"/>
        <v>Tốt</v>
      </c>
      <c r="BD34" s="15" t="str">
        <f t="shared" si="2"/>
        <v>🟢 BÌNH THƯỜNG</v>
      </c>
    </row>
    <row r="35" spans="1:56" x14ac:dyDescent="0.25">
      <c r="A35" s="4">
        <v>27</v>
      </c>
      <c r="B35" s="10" t="s">
        <v>2625</v>
      </c>
      <c r="C35" s="4" t="s">
        <v>2904</v>
      </c>
      <c r="D35" s="4" t="s">
        <v>429</v>
      </c>
      <c r="E35" s="11" t="s">
        <v>430</v>
      </c>
      <c r="F35" s="7">
        <f>SUMIFS(NhatKy_ViPham!K:K, NhatKy_ViPham!E:E, "12_Anh_E", NhatKy_ViPham!F:F, B35, NhatKy_ViPham!H:H, "L01")</f>
        <v>0</v>
      </c>
      <c r="G35" s="7">
        <f>SUMIFS(NhatKy_ViPham!K:K, NhatKy_ViPham!E:E, "12_Anh_E", NhatKy_ViPham!F:F, B35, NhatKy_ViPham!H:H, "L02")</f>
        <v>0</v>
      </c>
      <c r="H35" s="7">
        <f>SUMIFS(NhatKy_ViPham!K:K, NhatKy_ViPham!E:E, "12_Anh_E", NhatKy_ViPham!F:F, B35, NhatKy_ViPham!H:H, "L03")</f>
        <v>0</v>
      </c>
      <c r="I35" s="7">
        <f>SUMIFS(NhatKy_ViPham!K:K, NhatKy_ViPham!E:E, "12_Anh_E", NhatKy_ViPham!F:F, B35, NhatKy_ViPham!H:H, "L04")</f>
        <v>0</v>
      </c>
      <c r="J35" s="7">
        <f>SUMIFS(NhatKy_ViPham!K:K, NhatKy_ViPham!E:E, "12_Anh_E", NhatKy_ViPham!F:F, B35, NhatKy_ViPham!H:H, "L05")</f>
        <v>0</v>
      </c>
      <c r="K35" s="7">
        <f>SUMIFS(NhatKy_ViPham!K:K, NhatKy_ViPham!E:E, "12_Anh_E", NhatKy_ViPham!F:F, B35, NhatKy_ViPham!H:H, "L06")</f>
        <v>0</v>
      </c>
      <c r="L35" s="7">
        <f>SUMIFS(NhatKy_ViPham!K:K, NhatKy_ViPham!E:E, "12_Anh_E", NhatKy_ViPham!F:F, B35, NhatKy_ViPham!H:H, "L07")</f>
        <v>0</v>
      </c>
      <c r="M35" s="7">
        <f>SUMIFS(NhatKy_ViPham!K:K, NhatKy_ViPham!E:E, "12_Anh_E", NhatKy_ViPham!F:F, B35, NhatKy_ViPham!H:H, "L08")</f>
        <v>0</v>
      </c>
      <c r="N35" s="7">
        <f>SUMIFS(NhatKy_ViPham!K:K, NhatKy_ViPham!E:E, "12_Anh_E", NhatKy_ViPham!F:F, B35, NhatKy_ViPham!H:H, "L09")</f>
        <v>0</v>
      </c>
      <c r="O35" s="7">
        <f>SUMIFS(NhatKy_ViPham!K:K, NhatKy_ViPham!E:E, "12_Anh_E", NhatKy_ViPham!F:F, B35, NhatKy_ViPham!H:H, "L10")</f>
        <v>0</v>
      </c>
      <c r="P35" s="12">
        <f>SUMIFS(NhatKy_ViPham!J:J, NhatKy_ViPham!E:E, "12_Anh_E", NhatKy_ViPham!F:F, B35)</f>
        <v>0</v>
      </c>
      <c r="Q35" s="13">
        <f>SUMIFS(NhatKy_ViPham!K:K, NhatKy_ViPham!E:E, "12_Anh_E", NhatKy_ViPham!F:F, B35)</f>
        <v>0</v>
      </c>
      <c r="R35" s="7">
        <f>100 + SUMIFS(NhatKy_ViPham!J:J, NhatKy_ViPham!E:E, "12_Anh_E", NhatKy_ViPham!F:F, B35, NhatKy_ViPham!C:C, "T1") - SUMIFS(NhatKy_ViPham!K:K, NhatKy_ViPham!E:E, "12_Anh_E", NhatKy_ViPham!F:F, B35, NhatKy_ViPham!C:C, "T1")</f>
        <v>100</v>
      </c>
      <c r="S35" s="7">
        <f>100 + SUMIFS(NhatKy_ViPham!J:J, NhatKy_ViPham!E:E, "12_Anh_E", NhatKy_ViPham!F:F, B35, NhatKy_ViPham!C:C, "T2") - SUMIFS(NhatKy_ViPham!K:K, NhatKy_ViPham!E:E, "12_Anh_E", NhatKy_ViPham!F:F, B35, NhatKy_ViPham!C:C, "T2")</f>
        <v>100</v>
      </c>
      <c r="T35" s="7">
        <f>100 + SUMIFS(NhatKy_ViPham!J:J, NhatKy_ViPham!E:E, "12_Anh_E", NhatKy_ViPham!F:F, B35, NhatKy_ViPham!C:C, "T3") - SUMIFS(NhatKy_ViPham!K:K, NhatKy_ViPham!E:E, "12_Anh_E", NhatKy_ViPham!F:F, B35, NhatKy_ViPham!C:C, "T3")</f>
        <v>100</v>
      </c>
      <c r="U35" s="7">
        <f>100 + SUMIFS(NhatKy_ViPham!J:J, NhatKy_ViPham!E:E, "12_Anh_E", NhatKy_ViPham!F:F, B35, NhatKy_ViPham!C:C, "T4") - SUMIFS(NhatKy_ViPham!K:K, NhatKy_ViPham!E:E, "12_Anh_E", NhatKy_ViPham!F:F, B35, NhatKy_ViPham!C:C, "T4")</f>
        <v>100</v>
      </c>
      <c r="V35" s="7">
        <f>100 + SUMIFS(NhatKy_ViPham!J:J, NhatKy_ViPham!E:E, "12_Anh_E", NhatKy_ViPham!F:F, B35, NhatKy_ViPham!C:C, "T5") - SUMIFS(NhatKy_ViPham!K:K, NhatKy_ViPham!E:E, "12_Anh_E", NhatKy_ViPham!F:F, B35, NhatKy_ViPham!C:C, "T5")</f>
        <v>100</v>
      </c>
      <c r="W35" s="7">
        <f>100 + SUMIFS(NhatKy_ViPham!J:J, NhatKy_ViPham!E:E, "12_Anh_E", NhatKy_ViPham!F:F, B35, NhatKy_ViPham!C:C, "T6") - SUMIFS(NhatKy_ViPham!K:K, NhatKy_ViPham!E:E, "12_Anh_E", NhatKy_ViPham!F:F, B35, NhatKy_ViPham!C:C, "T6")</f>
        <v>100</v>
      </c>
      <c r="X35" s="7">
        <f>100 + SUMIFS(NhatKy_ViPham!J:J, NhatKy_ViPham!E:E, "12_Anh_E", NhatKy_ViPham!F:F, B35, NhatKy_ViPham!C:C, "T7") - SUMIFS(NhatKy_ViPham!K:K, NhatKy_ViPham!E:E, "12_Anh_E", NhatKy_ViPham!F:F, B35, NhatKy_ViPham!C:C, "T7")</f>
        <v>100</v>
      </c>
      <c r="Y35" s="7">
        <f>100 + SUMIFS(NhatKy_ViPham!J:J, NhatKy_ViPham!E:E, "12_Anh_E", NhatKy_ViPham!F:F, B35, NhatKy_ViPham!C:C, "T8") - SUMIFS(NhatKy_ViPham!K:K, NhatKy_ViPham!E:E, "12_Anh_E", NhatKy_ViPham!F:F, B35, NhatKy_ViPham!C:C, "T8")</f>
        <v>100</v>
      </c>
      <c r="Z35" s="7">
        <f>100 + SUMIFS(NhatKy_ViPham!J:J, NhatKy_ViPham!E:E, "12_Anh_E", NhatKy_ViPham!F:F, B35, NhatKy_ViPham!C:C, "T9") - SUMIFS(NhatKy_ViPham!K:K, NhatKy_ViPham!E:E, "12_Anh_E", NhatKy_ViPham!F:F, B35, NhatKy_ViPham!C:C, "T9")</f>
        <v>100</v>
      </c>
      <c r="AA35" s="7">
        <f>100 + SUMIFS(NhatKy_ViPham!J:J, NhatKy_ViPham!E:E, "12_Anh_E", NhatKy_ViPham!F:F, B35, NhatKy_ViPham!C:C, "T10") - SUMIFS(NhatKy_ViPham!K:K, NhatKy_ViPham!E:E, "12_Anh_E", NhatKy_ViPham!F:F, B35, NhatKy_ViPham!C:C, "T10")</f>
        <v>100</v>
      </c>
      <c r="AB35" s="7">
        <f>100 + SUMIFS(NhatKy_ViPham!J:J, NhatKy_ViPham!E:E, "12_Anh_E", NhatKy_ViPham!F:F, B35, NhatKy_ViPham!C:C, "T11") - SUMIFS(NhatKy_ViPham!K:K, NhatKy_ViPham!E:E, "12_Anh_E", NhatKy_ViPham!F:F, B35, NhatKy_ViPham!C:C, "T11")</f>
        <v>100</v>
      </c>
      <c r="AC35" s="7">
        <f>100 + SUMIFS(NhatKy_ViPham!J:J, NhatKy_ViPham!E:E, "12_Anh_E", NhatKy_ViPham!F:F, B35, NhatKy_ViPham!C:C, "T12") - SUMIFS(NhatKy_ViPham!K:K, NhatKy_ViPham!E:E, "12_Anh_E", NhatKy_ViPham!F:F, B35, NhatKy_ViPham!C:C, "T12")</f>
        <v>100</v>
      </c>
      <c r="AD35" s="7">
        <f>100 + SUMIFS(NhatKy_ViPham!J:J, NhatKy_ViPham!E:E, "12_Anh_E", NhatKy_ViPham!F:F, B35, NhatKy_ViPham!C:C, "T13") - SUMIFS(NhatKy_ViPham!K:K, NhatKy_ViPham!E:E, "12_Anh_E", NhatKy_ViPham!F:F, B35, NhatKy_ViPham!C:C, "T13")</f>
        <v>100</v>
      </c>
      <c r="AE35" s="7">
        <f>100 + SUMIFS(NhatKy_ViPham!J:J, NhatKy_ViPham!E:E, "12_Anh_E", NhatKy_ViPham!F:F, B35, NhatKy_ViPham!C:C, "T14") - SUMIFS(NhatKy_ViPham!K:K, NhatKy_ViPham!E:E, "12_Anh_E", NhatKy_ViPham!F:F, B35, NhatKy_ViPham!C:C, "T14")</f>
        <v>100</v>
      </c>
      <c r="AF35" s="7">
        <f>100 + SUMIFS(NhatKy_ViPham!J:J, NhatKy_ViPham!E:E, "12_Anh_E", NhatKy_ViPham!F:F, B35, NhatKy_ViPham!C:C, "T15") - SUMIFS(NhatKy_ViPham!K:K, NhatKy_ViPham!E:E, "12_Anh_E", NhatKy_ViPham!F:F, B35, NhatKy_ViPham!C:C, "T15")</f>
        <v>100</v>
      </c>
      <c r="AG35" s="7">
        <f>100 + SUMIFS(NhatKy_ViPham!J:J, NhatKy_ViPham!E:E, "12_Anh_E", NhatKy_ViPham!F:F, B35, NhatKy_ViPham!C:C, "T16") - SUMIFS(NhatKy_ViPham!K:K, NhatKy_ViPham!E:E, "12_Anh_E", NhatKy_ViPham!F:F, B35, NhatKy_ViPham!C:C, "T16")</f>
        <v>100</v>
      </c>
      <c r="AH35" s="7">
        <f>100 + SUMIFS(NhatKy_ViPham!J:J, NhatKy_ViPham!E:E, "12_Anh_E", NhatKy_ViPham!F:F, B35, NhatKy_ViPham!C:C, "T17") - SUMIFS(NhatKy_ViPham!K:K, NhatKy_ViPham!E:E, "12_Anh_E", NhatKy_ViPham!F:F, B35, NhatKy_ViPham!C:C, "T17")</f>
        <v>100</v>
      </c>
      <c r="AI35" s="7">
        <f>100 + SUMIFS(NhatKy_ViPham!J:J, NhatKy_ViPham!E:E, "12_Anh_E", NhatKy_ViPham!F:F, B35, NhatKy_ViPham!C:C, "T18") - SUMIFS(NhatKy_ViPham!K:K, NhatKy_ViPham!E:E, "12_Anh_E", NhatKy_ViPham!F:F, B35, NhatKy_ViPham!C:C, "T18")</f>
        <v>100</v>
      </c>
      <c r="AJ35" s="7">
        <f>100 + SUMIFS(NhatKy_ViPham!J:J, NhatKy_ViPham!E:E, "12_Anh_E", NhatKy_ViPham!F:F, B35, NhatKy_ViPham!C:C, "T19") - SUMIFS(NhatKy_ViPham!K:K, NhatKy_ViPham!E:E, "12_Anh_E", NhatKy_ViPham!F:F, B35, NhatKy_ViPham!C:C, "T19")</f>
        <v>100</v>
      </c>
      <c r="AK35" s="7">
        <f>100 + SUMIFS(NhatKy_ViPham!J:J, NhatKy_ViPham!E:E, "12_Anh_E", NhatKy_ViPham!F:F, B35, NhatKy_ViPham!C:C, "T20") - SUMIFS(NhatKy_ViPham!K:K, NhatKy_ViPham!E:E, "12_Anh_E", NhatKy_ViPham!F:F, B35, NhatKy_ViPham!C:C, "T20")</f>
        <v>100</v>
      </c>
      <c r="AL35" s="7">
        <f>100 + SUMIFS(NhatKy_ViPham!J:J, NhatKy_ViPham!E:E, "12_Anh_E", NhatKy_ViPham!F:F, B35, NhatKy_ViPham!C:C, "T21") - SUMIFS(NhatKy_ViPham!K:K, NhatKy_ViPham!E:E, "12_Anh_E", NhatKy_ViPham!F:F, B35, NhatKy_ViPham!C:C, "T21")</f>
        <v>100</v>
      </c>
      <c r="AM35" s="7">
        <f>100 + SUMIFS(NhatKy_ViPham!J:J, NhatKy_ViPham!E:E, "12_Anh_E", NhatKy_ViPham!F:F, B35, NhatKy_ViPham!C:C, "T22") - SUMIFS(NhatKy_ViPham!K:K, NhatKy_ViPham!E:E, "12_Anh_E", NhatKy_ViPham!F:F, B35, NhatKy_ViPham!C:C, "T22")</f>
        <v>100</v>
      </c>
      <c r="AN35" s="7">
        <f>100 + SUMIFS(NhatKy_ViPham!J:J, NhatKy_ViPham!E:E, "12_Anh_E", NhatKy_ViPham!F:F, B35, NhatKy_ViPham!C:C, "T23") - SUMIFS(NhatKy_ViPham!K:K, NhatKy_ViPham!E:E, "12_Anh_E", NhatKy_ViPham!F:F, B35, NhatKy_ViPham!C:C, "T23")</f>
        <v>100</v>
      </c>
      <c r="AO35" s="7">
        <f>100 + SUMIFS(NhatKy_ViPham!J:J, NhatKy_ViPham!E:E, "12_Anh_E", NhatKy_ViPham!F:F, B35, NhatKy_ViPham!C:C, "T24") - SUMIFS(NhatKy_ViPham!K:K, NhatKy_ViPham!E:E, "12_Anh_E", NhatKy_ViPham!F:F, B35, NhatKy_ViPham!C:C, "T24")</f>
        <v>100</v>
      </c>
      <c r="AP35" s="7">
        <f>100 + SUMIFS(NhatKy_ViPham!J:J, NhatKy_ViPham!E:E, "12_Anh_E", NhatKy_ViPham!F:F, B35, NhatKy_ViPham!C:C, "T25") - SUMIFS(NhatKy_ViPham!K:K, NhatKy_ViPham!E:E, "12_Anh_E", NhatKy_ViPham!F:F, B35, NhatKy_ViPham!C:C, "T25")</f>
        <v>100</v>
      </c>
      <c r="AQ35" s="7">
        <f>100 + SUMIFS(NhatKy_ViPham!J:J, NhatKy_ViPham!E:E, "12_Anh_E", NhatKy_ViPham!F:F, B35, NhatKy_ViPham!C:C, "T26") - SUMIFS(NhatKy_ViPham!K:K, NhatKy_ViPham!E:E, "12_Anh_E", NhatKy_ViPham!F:F, B35, NhatKy_ViPham!C:C, "T26")</f>
        <v>100</v>
      </c>
      <c r="AR35" s="7">
        <f>100 + SUMIFS(NhatKy_ViPham!J:J, NhatKy_ViPham!E:E, "12_Anh_E", NhatKy_ViPham!F:F, B35, NhatKy_ViPham!C:C, "T27") - SUMIFS(NhatKy_ViPham!K:K, NhatKy_ViPham!E:E, "12_Anh_E", NhatKy_ViPham!F:F, B35, NhatKy_ViPham!C:C, "T27")</f>
        <v>100</v>
      </c>
      <c r="AS35" s="7">
        <f>100 + SUMIFS(NhatKy_ViPham!J:J, NhatKy_ViPham!E:E, "12_Anh_E", NhatKy_ViPham!F:F, B35, NhatKy_ViPham!C:C, "T28") - SUMIFS(NhatKy_ViPham!K:K, NhatKy_ViPham!E:E, "12_Anh_E", NhatKy_ViPham!F:F, B35, NhatKy_ViPham!C:C, "T28")</f>
        <v>100</v>
      </c>
      <c r="AT35" s="7">
        <f>100 + SUMIFS(NhatKy_ViPham!J:J, NhatKy_ViPham!E:E, "12_Anh_E", NhatKy_ViPham!F:F, B35, NhatKy_ViPham!C:C, "T29") - SUMIFS(NhatKy_ViPham!K:K, NhatKy_ViPham!E:E, "12_Anh_E", NhatKy_ViPham!F:F, B35, NhatKy_ViPham!C:C, "T29")</f>
        <v>100</v>
      </c>
      <c r="AU35" s="7">
        <f>100 + SUMIFS(NhatKy_ViPham!J:J, NhatKy_ViPham!E:E, "12_Anh_E", NhatKy_ViPham!F:F, B35, NhatKy_ViPham!C:C, "T30") - SUMIFS(NhatKy_ViPham!K:K, NhatKy_ViPham!E:E, "12_Anh_E", NhatKy_ViPham!F:F, B35, NhatKy_ViPham!C:C, "T30")</f>
        <v>100</v>
      </c>
      <c r="AV35" s="7">
        <f>100 + SUMIFS(NhatKy_ViPham!J:J, NhatKy_ViPham!E:E, "12_Anh_E", NhatKy_ViPham!F:F, B35, NhatKy_ViPham!C:C, "T31") - SUMIFS(NhatKy_ViPham!K:K, NhatKy_ViPham!E:E, "12_Anh_E", NhatKy_ViPham!F:F, B35, NhatKy_ViPham!C:C, "T31")</f>
        <v>100</v>
      </c>
      <c r="AW35" s="7">
        <f>100 + SUMIFS(NhatKy_ViPham!J:J, NhatKy_ViPham!E:E, "12_Anh_E", NhatKy_ViPham!F:F, B35, NhatKy_ViPham!C:C, "T32") - SUMIFS(NhatKy_ViPham!K:K, NhatKy_ViPham!E:E, "12_Anh_E", NhatKy_ViPham!F:F, B35, NhatKy_ViPham!C:C, "T32")</f>
        <v>100</v>
      </c>
      <c r="AX35" s="7">
        <f>100 + SUMIFS(NhatKy_ViPham!J:J, NhatKy_ViPham!E:E, "12_Anh_E", NhatKy_ViPham!F:F, B35, NhatKy_ViPham!C:C, "T33") - SUMIFS(NhatKy_ViPham!K:K, NhatKy_ViPham!E:E, "12_Anh_E", NhatKy_ViPham!F:F, B35, NhatKy_ViPham!C:C, "T33")</f>
        <v>100</v>
      </c>
      <c r="AY35" s="7">
        <f>100 + SUMIFS(NhatKy_ViPham!J:J, NhatKy_ViPham!E:E, "12_Anh_E", NhatKy_ViPham!F:F, B35, NhatKy_ViPham!C:C, "T34") - SUMIFS(NhatKy_ViPham!K:K, NhatKy_ViPham!E:E, "12_Anh_E", NhatKy_ViPham!F:F, B35, NhatKy_ViPham!C:C, "T34")</f>
        <v>100</v>
      </c>
      <c r="AZ35" s="7">
        <f>100 + SUMIFS(NhatKy_ViPham!J:J, NhatKy_ViPham!E:E, "12_Anh_E", NhatKy_ViPham!F:F, B35, NhatKy_ViPham!C:C, "T35") - SUMIFS(NhatKy_ViPham!K:K, NhatKy_ViPham!E:E, "12_Anh_E", NhatKy_ViPham!F:F, B35, NhatKy_ViPham!C:C, "T35")</f>
        <v>100</v>
      </c>
      <c r="BA35" s="12">
        <f t="shared" si="0"/>
        <v>100</v>
      </c>
      <c r="BB35" s="11" t="s">
        <v>430</v>
      </c>
      <c r="BC35" s="14" t="str">
        <f t="shared" si="1"/>
        <v>Tốt</v>
      </c>
      <c r="BD35" s="10" t="str">
        <f t="shared" si="2"/>
        <v>🟢 BÌNH THƯỜNG</v>
      </c>
    </row>
    <row r="36" spans="1:56" x14ac:dyDescent="0.25">
      <c r="A36" s="5">
        <v>28</v>
      </c>
      <c r="B36" s="15" t="s">
        <v>3099</v>
      </c>
      <c r="C36" s="5" t="s">
        <v>3100</v>
      </c>
      <c r="D36" s="5" t="s">
        <v>429</v>
      </c>
      <c r="E36" s="11" t="s">
        <v>430</v>
      </c>
      <c r="F36" s="6">
        <f>SUMIFS(NhatKy_ViPham!K:K, NhatKy_ViPham!E:E, "12_Anh_E", NhatKy_ViPham!F:F, B36, NhatKy_ViPham!H:H, "L01")</f>
        <v>0</v>
      </c>
      <c r="G36" s="6">
        <f>SUMIFS(NhatKy_ViPham!K:K, NhatKy_ViPham!E:E, "12_Anh_E", NhatKy_ViPham!F:F, B36, NhatKy_ViPham!H:H, "L02")</f>
        <v>0</v>
      </c>
      <c r="H36" s="6">
        <f>SUMIFS(NhatKy_ViPham!K:K, NhatKy_ViPham!E:E, "12_Anh_E", NhatKy_ViPham!F:F, B36, NhatKy_ViPham!H:H, "L03")</f>
        <v>0</v>
      </c>
      <c r="I36" s="6">
        <f>SUMIFS(NhatKy_ViPham!K:K, NhatKy_ViPham!E:E, "12_Anh_E", NhatKy_ViPham!F:F, B36, NhatKy_ViPham!H:H, "L04")</f>
        <v>0</v>
      </c>
      <c r="J36" s="6">
        <f>SUMIFS(NhatKy_ViPham!K:K, NhatKy_ViPham!E:E, "12_Anh_E", NhatKy_ViPham!F:F, B36, NhatKy_ViPham!H:H, "L05")</f>
        <v>0</v>
      </c>
      <c r="K36" s="6">
        <f>SUMIFS(NhatKy_ViPham!K:K, NhatKy_ViPham!E:E, "12_Anh_E", NhatKy_ViPham!F:F, B36, NhatKy_ViPham!H:H, "L06")</f>
        <v>0</v>
      </c>
      <c r="L36" s="6">
        <f>SUMIFS(NhatKy_ViPham!K:K, NhatKy_ViPham!E:E, "12_Anh_E", NhatKy_ViPham!F:F, B36, NhatKy_ViPham!H:H, "L07")</f>
        <v>0</v>
      </c>
      <c r="M36" s="6">
        <f>SUMIFS(NhatKy_ViPham!K:K, NhatKy_ViPham!E:E, "12_Anh_E", NhatKy_ViPham!F:F, B36, NhatKy_ViPham!H:H, "L08")</f>
        <v>0</v>
      </c>
      <c r="N36" s="6">
        <f>SUMIFS(NhatKy_ViPham!K:K, NhatKy_ViPham!E:E, "12_Anh_E", NhatKy_ViPham!F:F, B36, NhatKy_ViPham!H:H, "L09")</f>
        <v>0</v>
      </c>
      <c r="O36" s="6">
        <f>SUMIFS(NhatKy_ViPham!K:K, NhatKy_ViPham!E:E, "12_Anh_E", NhatKy_ViPham!F:F, B36, NhatKy_ViPham!H:H, "L10")</f>
        <v>0</v>
      </c>
      <c r="P36" s="12">
        <f>SUMIFS(NhatKy_ViPham!J:J, NhatKy_ViPham!E:E, "12_Anh_E", NhatKy_ViPham!F:F, B36)</f>
        <v>0</v>
      </c>
      <c r="Q36" s="13">
        <f>SUMIFS(NhatKy_ViPham!K:K, NhatKy_ViPham!E:E, "12_Anh_E", NhatKy_ViPham!F:F, B36)</f>
        <v>0</v>
      </c>
      <c r="R36" s="6">
        <f>100 + SUMIFS(NhatKy_ViPham!J:J, NhatKy_ViPham!E:E, "12_Anh_E", NhatKy_ViPham!F:F, B36, NhatKy_ViPham!C:C, "T1") - SUMIFS(NhatKy_ViPham!K:K, NhatKy_ViPham!E:E, "12_Anh_E", NhatKy_ViPham!F:F, B36, NhatKy_ViPham!C:C, "T1")</f>
        <v>100</v>
      </c>
      <c r="S36" s="6">
        <f>100 + SUMIFS(NhatKy_ViPham!J:J, NhatKy_ViPham!E:E, "12_Anh_E", NhatKy_ViPham!F:F, B36, NhatKy_ViPham!C:C, "T2") - SUMIFS(NhatKy_ViPham!K:K, NhatKy_ViPham!E:E, "12_Anh_E", NhatKy_ViPham!F:F, B36, NhatKy_ViPham!C:C, "T2")</f>
        <v>100</v>
      </c>
      <c r="T36" s="6">
        <f>100 + SUMIFS(NhatKy_ViPham!J:J, NhatKy_ViPham!E:E, "12_Anh_E", NhatKy_ViPham!F:F, B36, NhatKy_ViPham!C:C, "T3") - SUMIFS(NhatKy_ViPham!K:K, NhatKy_ViPham!E:E, "12_Anh_E", NhatKy_ViPham!F:F, B36, NhatKy_ViPham!C:C, "T3")</f>
        <v>100</v>
      </c>
      <c r="U36" s="6">
        <f>100 + SUMIFS(NhatKy_ViPham!J:J, NhatKy_ViPham!E:E, "12_Anh_E", NhatKy_ViPham!F:F, B36, NhatKy_ViPham!C:C, "T4") - SUMIFS(NhatKy_ViPham!K:K, NhatKy_ViPham!E:E, "12_Anh_E", NhatKy_ViPham!F:F, B36, NhatKy_ViPham!C:C, "T4")</f>
        <v>100</v>
      </c>
      <c r="V36" s="6">
        <f>100 + SUMIFS(NhatKy_ViPham!J:J, NhatKy_ViPham!E:E, "12_Anh_E", NhatKy_ViPham!F:F, B36, NhatKy_ViPham!C:C, "T5") - SUMIFS(NhatKy_ViPham!K:K, NhatKy_ViPham!E:E, "12_Anh_E", NhatKy_ViPham!F:F, B36, NhatKy_ViPham!C:C, "T5")</f>
        <v>100</v>
      </c>
      <c r="W36" s="6">
        <f>100 + SUMIFS(NhatKy_ViPham!J:J, NhatKy_ViPham!E:E, "12_Anh_E", NhatKy_ViPham!F:F, B36, NhatKy_ViPham!C:C, "T6") - SUMIFS(NhatKy_ViPham!K:K, NhatKy_ViPham!E:E, "12_Anh_E", NhatKy_ViPham!F:F, B36, NhatKy_ViPham!C:C, "T6")</f>
        <v>100</v>
      </c>
      <c r="X36" s="6">
        <f>100 + SUMIFS(NhatKy_ViPham!J:J, NhatKy_ViPham!E:E, "12_Anh_E", NhatKy_ViPham!F:F, B36, NhatKy_ViPham!C:C, "T7") - SUMIFS(NhatKy_ViPham!K:K, NhatKy_ViPham!E:E, "12_Anh_E", NhatKy_ViPham!F:F, B36, NhatKy_ViPham!C:C, "T7")</f>
        <v>100</v>
      </c>
      <c r="Y36" s="6">
        <f>100 + SUMIFS(NhatKy_ViPham!J:J, NhatKy_ViPham!E:E, "12_Anh_E", NhatKy_ViPham!F:F, B36, NhatKy_ViPham!C:C, "T8") - SUMIFS(NhatKy_ViPham!K:K, NhatKy_ViPham!E:E, "12_Anh_E", NhatKy_ViPham!F:F, B36, NhatKy_ViPham!C:C, "T8")</f>
        <v>100</v>
      </c>
      <c r="Z36" s="6">
        <f>100 + SUMIFS(NhatKy_ViPham!J:J, NhatKy_ViPham!E:E, "12_Anh_E", NhatKy_ViPham!F:F, B36, NhatKy_ViPham!C:C, "T9") - SUMIFS(NhatKy_ViPham!K:K, NhatKy_ViPham!E:E, "12_Anh_E", NhatKy_ViPham!F:F, B36, NhatKy_ViPham!C:C, "T9")</f>
        <v>100</v>
      </c>
      <c r="AA36" s="6">
        <f>100 + SUMIFS(NhatKy_ViPham!J:J, NhatKy_ViPham!E:E, "12_Anh_E", NhatKy_ViPham!F:F, B36, NhatKy_ViPham!C:C, "T10") - SUMIFS(NhatKy_ViPham!K:K, NhatKy_ViPham!E:E, "12_Anh_E", NhatKy_ViPham!F:F, B36, NhatKy_ViPham!C:C, "T10")</f>
        <v>100</v>
      </c>
      <c r="AB36" s="6">
        <f>100 + SUMIFS(NhatKy_ViPham!J:J, NhatKy_ViPham!E:E, "12_Anh_E", NhatKy_ViPham!F:F, B36, NhatKy_ViPham!C:C, "T11") - SUMIFS(NhatKy_ViPham!K:K, NhatKy_ViPham!E:E, "12_Anh_E", NhatKy_ViPham!F:F, B36, NhatKy_ViPham!C:C, "T11")</f>
        <v>100</v>
      </c>
      <c r="AC36" s="6">
        <f>100 + SUMIFS(NhatKy_ViPham!J:J, NhatKy_ViPham!E:E, "12_Anh_E", NhatKy_ViPham!F:F, B36, NhatKy_ViPham!C:C, "T12") - SUMIFS(NhatKy_ViPham!K:K, NhatKy_ViPham!E:E, "12_Anh_E", NhatKy_ViPham!F:F, B36, NhatKy_ViPham!C:C, "T12")</f>
        <v>100</v>
      </c>
      <c r="AD36" s="6">
        <f>100 + SUMIFS(NhatKy_ViPham!J:J, NhatKy_ViPham!E:E, "12_Anh_E", NhatKy_ViPham!F:F, B36, NhatKy_ViPham!C:C, "T13") - SUMIFS(NhatKy_ViPham!K:K, NhatKy_ViPham!E:E, "12_Anh_E", NhatKy_ViPham!F:F, B36, NhatKy_ViPham!C:C, "T13")</f>
        <v>100</v>
      </c>
      <c r="AE36" s="6">
        <f>100 + SUMIFS(NhatKy_ViPham!J:J, NhatKy_ViPham!E:E, "12_Anh_E", NhatKy_ViPham!F:F, B36, NhatKy_ViPham!C:C, "T14") - SUMIFS(NhatKy_ViPham!K:K, NhatKy_ViPham!E:E, "12_Anh_E", NhatKy_ViPham!F:F, B36, NhatKy_ViPham!C:C, "T14")</f>
        <v>100</v>
      </c>
      <c r="AF36" s="6">
        <f>100 + SUMIFS(NhatKy_ViPham!J:J, NhatKy_ViPham!E:E, "12_Anh_E", NhatKy_ViPham!F:F, B36, NhatKy_ViPham!C:C, "T15") - SUMIFS(NhatKy_ViPham!K:K, NhatKy_ViPham!E:E, "12_Anh_E", NhatKy_ViPham!F:F, B36, NhatKy_ViPham!C:C, "T15")</f>
        <v>100</v>
      </c>
      <c r="AG36" s="6">
        <f>100 + SUMIFS(NhatKy_ViPham!J:J, NhatKy_ViPham!E:E, "12_Anh_E", NhatKy_ViPham!F:F, B36, NhatKy_ViPham!C:C, "T16") - SUMIFS(NhatKy_ViPham!K:K, NhatKy_ViPham!E:E, "12_Anh_E", NhatKy_ViPham!F:F, B36, NhatKy_ViPham!C:C, "T16")</f>
        <v>100</v>
      </c>
      <c r="AH36" s="6">
        <f>100 + SUMIFS(NhatKy_ViPham!J:J, NhatKy_ViPham!E:E, "12_Anh_E", NhatKy_ViPham!F:F, B36, NhatKy_ViPham!C:C, "T17") - SUMIFS(NhatKy_ViPham!K:K, NhatKy_ViPham!E:E, "12_Anh_E", NhatKy_ViPham!F:F, B36, NhatKy_ViPham!C:C, "T17")</f>
        <v>100</v>
      </c>
      <c r="AI36" s="6">
        <f>100 + SUMIFS(NhatKy_ViPham!J:J, NhatKy_ViPham!E:E, "12_Anh_E", NhatKy_ViPham!F:F, B36, NhatKy_ViPham!C:C, "T18") - SUMIFS(NhatKy_ViPham!K:K, NhatKy_ViPham!E:E, "12_Anh_E", NhatKy_ViPham!F:F, B36, NhatKy_ViPham!C:C, "T18")</f>
        <v>100</v>
      </c>
      <c r="AJ36" s="6">
        <f>100 + SUMIFS(NhatKy_ViPham!J:J, NhatKy_ViPham!E:E, "12_Anh_E", NhatKy_ViPham!F:F, B36, NhatKy_ViPham!C:C, "T19") - SUMIFS(NhatKy_ViPham!K:K, NhatKy_ViPham!E:E, "12_Anh_E", NhatKy_ViPham!F:F, B36, NhatKy_ViPham!C:C, "T19")</f>
        <v>100</v>
      </c>
      <c r="AK36" s="6">
        <f>100 + SUMIFS(NhatKy_ViPham!J:J, NhatKy_ViPham!E:E, "12_Anh_E", NhatKy_ViPham!F:F, B36, NhatKy_ViPham!C:C, "T20") - SUMIFS(NhatKy_ViPham!K:K, NhatKy_ViPham!E:E, "12_Anh_E", NhatKy_ViPham!F:F, B36, NhatKy_ViPham!C:C, "T20")</f>
        <v>100</v>
      </c>
      <c r="AL36" s="6">
        <f>100 + SUMIFS(NhatKy_ViPham!J:J, NhatKy_ViPham!E:E, "12_Anh_E", NhatKy_ViPham!F:F, B36, NhatKy_ViPham!C:C, "T21") - SUMIFS(NhatKy_ViPham!K:K, NhatKy_ViPham!E:E, "12_Anh_E", NhatKy_ViPham!F:F, B36, NhatKy_ViPham!C:C, "T21")</f>
        <v>100</v>
      </c>
      <c r="AM36" s="6">
        <f>100 + SUMIFS(NhatKy_ViPham!J:J, NhatKy_ViPham!E:E, "12_Anh_E", NhatKy_ViPham!F:F, B36, NhatKy_ViPham!C:C, "T22") - SUMIFS(NhatKy_ViPham!K:K, NhatKy_ViPham!E:E, "12_Anh_E", NhatKy_ViPham!F:F, B36, NhatKy_ViPham!C:C, "T22")</f>
        <v>100</v>
      </c>
      <c r="AN36" s="6">
        <f>100 + SUMIFS(NhatKy_ViPham!J:J, NhatKy_ViPham!E:E, "12_Anh_E", NhatKy_ViPham!F:F, B36, NhatKy_ViPham!C:C, "T23") - SUMIFS(NhatKy_ViPham!K:K, NhatKy_ViPham!E:E, "12_Anh_E", NhatKy_ViPham!F:F, B36, NhatKy_ViPham!C:C, "T23")</f>
        <v>100</v>
      </c>
      <c r="AO36" s="6">
        <f>100 + SUMIFS(NhatKy_ViPham!J:J, NhatKy_ViPham!E:E, "12_Anh_E", NhatKy_ViPham!F:F, B36, NhatKy_ViPham!C:C, "T24") - SUMIFS(NhatKy_ViPham!K:K, NhatKy_ViPham!E:E, "12_Anh_E", NhatKy_ViPham!F:F, B36, NhatKy_ViPham!C:C, "T24")</f>
        <v>100</v>
      </c>
      <c r="AP36" s="6">
        <f>100 + SUMIFS(NhatKy_ViPham!J:J, NhatKy_ViPham!E:E, "12_Anh_E", NhatKy_ViPham!F:F, B36, NhatKy_ViPham!C:C, "T25") - SUMIFS(NhatKy_ViPham!K:K, NhatKy_ViPham!E:E, "12_Anh_E", NhatKy_ViPham!F:F, B36, NhatKy_ViPham!C:C, "T25")</f>
        <v>100</v>
      </c>
      <c r="AQ36" s="6">
        <f>100 + SUMIFS(NhatKy_ViPham!J:J, NhatKy_ViPham!E:E, "12_Anh_E", NhatKy_ViPham!F:F, B36, NhatKy_ViPham!C:C, "T26") - SUMIFS(NhatKy_ViPham!K:K, NhatKy_ViPham!E:E, "12_Anh_E", NhatKy_ViPham!F:F, B36, NhatKy_ViPham!C:C, "T26")</f>
        <v>100</v>
      </c>
      <c r="AR36" s="6">
        <f>100 + SUMIFS(NhatKy_ViPham!J:J, NhatKy_ViPham!E:E, "12_Anh_E", NhatKy_ViPham!F:F, B36, NhatKy_ViPham!C:C, "T27") - SUMIFS(NhatKy_ViPham!K:K, NhatKy_ViPham!E:E, "12_Anh_E", NhatKy_ViPham!F:F, B36, NhatKy_ViPham!C:C, "T27")</f>
        <v>100</v>
      </c>
      <c r="AS36" s="6">
        <f>100 + SUMIFS(NhatKy_ViPham!J:J, NhatKy_ViPham!E:E, "12_Anh_E", NhatKy_ViPham!F:F, B36, NhatKy_ViPham!C:C, "T28") - SUMIFS(NhatKy_ViPham!K:K, NhatKy_ViPham!E:E, "12_Anh_E", NhatKy_ViPham!F:F, B36, NhatKy_ViPham!C:C, "T28")</f>
        <v>100</v>
      </c>
      <c r="AT36" s="6">
        <f>100 + SUMIFS(NhatKy_ViPham!J:J, NhatKy_ViPham!E:E, "12_Anh_E", NhatKy_ViPham!F:F, B36, NhatKy_ViPham!C:C, "T29") - SUMIFS(NhatKy_ViPham!K:K, NhatKy_ViPham!E:E, "12_Anh_E", NhatKy_ViPham!F:F, B36, NhatKy_ViPham!C:C, "T29")</f>
        <v>100</v>
      </c>
      <c r="AU36" s="6">
        <f>100 + SUMIFS(NhatKy_ViPham!J:J, NhatKy_ViPham!E:E, "12_Anh_E", NhatKy_ViPham!F:F, B36, NhatKy_ViPham!C:C, "T30") - SUMIFS(NhatKy_ViPham!K:K, NhatKy_ViPham!E:E, "12_Anh_E", NhatKy_ViPham!F:F, B36, NhatKy_ViPham!C:C, "T30")</f>
        <v>100</v>
      </c>
      <c r="AV36" s="6">
        <f>100 + SUMIFS(NhatKy_ViPham!J:J, NhatKy_ViPham!E:E, "12_Anh_E", NhatKy_ViPham!F:F, B36, NhatKy_ViPham!C:C, "T31") - SUMIFS(NhatKy_ViPham!K:K, NhatKy_ViPham!E:E, "12_Anh_E", NhatKy_ViPham!F:F, B36, NhatKy_ViPham!C:C, "T31")</f>
        <v>100</v>
      </c>
      <c r="AW36" s="6">
        <f>100 + SUMIFS(NhatKy_ViPham!J:J, NhatKy_ViPham!E:E, "12_Anh_E", NhatKy_ViPham!F:F, B36, NhatKy_ViPham!C:C, "T32") - SUMIFS(NhatKy_ViPham!K:K, NhatKy_ViPham!E:E, "12_Anh_E", NhatKy_ViPham!F:F, B36, NhatKy_ViPham!C:C, "T32")</f>
        <v>100</v>
      </c>
      <c r="AX36" s="6">
        <f>100 + SUMIFS(NhatKy_ViPham!J:J, NhatKy_ViPham!E:E, "12_Anh_E", NhatKy_ViPham!F:F, B36, NhatKy_ViPham!C:C, "T33") - SUMIFS(NhatKy_ViPham!K:K, NhatKy_ViPham!E:E, "12_Anh_E", NhatKy_ViPham!F:F, B36, NhatKy_ViPham!C:C, "T33")</f>
        <v>100</v>
      </c>
      <c r="AY36" s="6">
        <f>100 + SUMIFS(NhatKy_ViPham!J:J, NhatKy_ViPham!E:E, "12_Anh_E", NhatKy_ViPham!F:F, B36, NhatKy_ViPham!C:C, "T34") - SUMIFS(NhatKy_ViPham!K:K, NhatKy_ViPham!E:E, "12_Anh_E", NhatKy_ViPham!F:F, B36, NhatKy_ViPham!C:C, "T34")</f>
        <v>100</v>
      </c>
      <c r="AZ36" s="6">
        <f>100 + SUMIFS(NhatKy_ViPham!J:J, NhatKy_ViPham!E:E, "12_Anh_E", NhatKy_ViPham!F:F, B36, NhatKy_ViPham!C:C, "T35") - SUMIFS(NhatKy_ViPham!K:K, NhatKy_ViPham!E:E, "12_Anh_E", NhatKy_ViPham!F:F, B36, NhatKy_ViPham!C:C, "T35")</f>
        <v>100</v>
      </c>
      <c r="BA36" s="12">
        <f t="shared" si="0"/>
        <v>100</v>
      </c>
      <c r="BB36" s="11" t="s">
        <v>430</v>
      </c>
      <c r="BC36" s="16" t="str">
        <f t="shared" si="1"/>
        <v>Tốt</v>
      </c>
      <c r="BD36" s="15" t="str">
        <f t="shared" si="2"/>
        <v>🟢 BÌNH THƯỜNG</v>
      </c>
    </row>
    <row r="37" spans="1:56" x14ac:dyDescent="0.25">
      <c r="A37" s="4">
        <v>29</v>
      </c>
      <c r="B37" s="10" t="s">
        <v>3101</v>
      </c>
      <c r="C37" s="4" t="s">
        <v>2467</v>
      </c>
      <c r="D37" s="4" t="s">
        <v>429</v>
      </c>
      <c r="E37" s="11" t="s">
        <v>430</v>
      </c>
      <c r="F37" s="7">
        <f>SUMIFS(NhatKy_ViPham!K:K, NhatKy_ViPham!E:E, "12_Anh_E", NhatKy_ViPham!F:F, B37, NhatKy_ViPham!H:H, "L01")</f>
        <v>0</v>
      </c>
      <c r="G37" s="7">
        <f>SUMIFS(NhatKy_ViPham!K:K, NhatKy_ViPham!E:E, "12_Anh_E", NhatKy_ViPham!F:F, B37, NhatKy_ViPham!H:H, "L02")</f>
        <v>0</v>
      </c>
      <c r="H37" s="7">
        <f>SUMIFS(NhatKy_ViPham!K:K, NhatKy_ViPham!E:E, "12_Anh_E", NhatKy_ViPham!F:F, B37, NhatKy_ViPham!H:H, "L03")</f>
        <v>0</v>
      </c>
      <c r="I37" s="7">
        <f>SUMIFS(NhatKy_ViPham!K:K, NhatKy_ViPham!E:E, "12_Anh_E", NhatKy_ViPham!F:F, B37, NhatKy_ViPham!H:H, "L04")</f>
        <v>0</v>
      </c>
      <c r="J37" s="7">
        <f>SUMIFS(NhatKy_ViPham!K:K, NhatKy_ViPham!E:E, "12_Anh_E", NhatKy_ViPham!F:F, B37, NhatKy_ViPham!H:H, "L05")</f>
        <v>0</v>
      </c>
      <c r="K37" s="7">
        <f>SUMIFS(NhatKy_ViPham!K:K, NhatKy_ViPham!E:E, "12_Anh_E", NhatKy_ViPham!F:F, B37, NhatKy_ViPham!H:H, "L06")</f>
        <v>0</v>
      </c>
      <c r="L37" s="7">
        <f>SUMIFS(NhatKy_ViPham!K:K, NhatKy_ViPham!E:E, "12_Anh_E", NhatKy_ViPham!F:F, B37, NhatKy_ViPham!H:H, "L07")</f>
        <v>0</v>
      </c>
      <c r="M37" s="7">
        <f>SUMIFS(NhatKy_ViPham!K:K, NhatKy_ViPham!E:E, "12_Anh_E", NhatKy_ViPham!F:F, B37, NhatKy_ViPham!H:H, "L08")</f>
        <v>0</v>
      </c>
      <c r="N37" s="7">
        <f>SUMIFS(NhatKy_ViPham!K:K, NhatKy_ViPham!E:E, "12_Anh_E", NhatKy_ViPham!F:F, B37, NhatKy_ViPham!H:H, "L09")</f>
        <v>0</v>
      </c>
      <c r="O37" s="7">
        <f>SUMIFS(NhatKy_ViPham!K:K, NhatKy_ViPham!E:E, "12_Anh_E", NhatKy_ViPham!F:F, B37, NhatKy_ViPham!H:H, "L10")</f>
        <v>0</v>
      </c>
      <c r="P37" s="12">
        <f>SUMIFS(NhatKy_ViPham!J:J, NhatKy_ViPham!E:E, "12_Anh_E", NhatKy_ViPham!F:F, B37)</f>
        <v>0</v>
      </c>
      <c r="Q37" s="13">
        <f>SUMIFS(NhatKy_ViPham!K:K, NhatKy_ViPham!E:E, "12_Anh_E", NhatKy_ViPham!F:F, B37)</f>
        <v>0</v>
      </c>
      <c r="R37" s="7">
        <f>100 + SUMIFS(NhatKy_ViPham!J:J, NhatKy_ViPham!E:E, "12_Anh_E", NhatKy_ViPham!F:F, B37, NhatKy_ViPham!C:C, "T1") - SUMIFS(NhatKy_ViPham!K:K, NhatKy_ViPham!E:E, "12_Anh_E", NhatKy_ViPham!F:F, B37, NhatKy_ViPham!C:C, "T1")</f>
        <v>100</v>
      </c>
      <c r="S37" s="7">
        <f>100 + SUMIFS(NhatKy_ViPham!J:J, NhatKy_ViPham!E:E, "12_Anh_E", NhatKy_ViPham!F:F, B37, NhatKy_ViPham!C:C, "T2") - SUMIFS(NhatKy_ViPham!K:K, NhatKy_ViPham!E:E, "12_Anh_E", NhatKy_ViPham!F:F, B37, NhatKy_ViPham!C:C, "T2")</f>
        <v>100</v>
      </c>
      <c r="T37" s="7">
        <f>100 + SUMIFS(NhatKy_ViPham!J:J, NhatKy_ViPham!E:E, "12_Anh_E", NhatKy_ViPham!F:F, B37, NhatKy_ViPham!C:C, "T3") - SUMIFS(NhatKy_ViPham!K:K, NhatKy_ViPham!E:E, "12_Anh_E", NhatKy_ViPham!F:F, B37, NhatKy_ViPham!C:C, "T3")</f>
        <v>100</v>
      </c>
      <c r="U37" s="7">
        <f>100 + SUMIFS(NhatKy_ViPham!J:J, NhatKy_ViPham!E:E, "12_Anh_E", NhatKy_ViPham!F:F, B37, NhatKy_ViPham!C:C, "T4") - SUMIFS(NhatKy_ViPham!K:K, NhatKy_ViPham!E:E, "12_Anh_E", NhatKy_ViPham!F:F, B37, NhatKy_ViPham!C:C, "T4")</f>
        <v>100</v>
      </c>
      <c r="V37" s="7">
        <f>100 + SUMIFS(NhatKy_ViPham!J:J, NhatKy_ViPham!E:E, "12_Anh_E", NhatKy_ViPham!F:F, B37, NhatKy_ViPham!C:C, "T5") - SUMIFS(NhatKy_ViPham!K:K, NhatKy_ViPham!E:E, "12_Anh_E", NhatKy_ViPham!F:F, B37, NhatKy_ViPham!C:C, "T5")</f>
        <v>100</v>
      </c>
      <c r="W37" s="7">
        <f>100 + SUMIFS(NhatKy_ViPham!J:J, NhatKy_ViPham!E:E, "12_Anh_E", NhatKy_ViPham!F:F, B37, NhatKy_ViPham!C:C, "T6") - SUMIFS(NhatKy_ViPham!K:K, NhatKy_ViPham!E:E, "12_Anh_E", NhatKy_ViPham!F:F, B37, NhatKy_ViPham!C:C, "T6")</f>
        <v>100</v>
      </c>
      <c r="X37" s="7">
        <f>100 + SUMIFS(NhatKy_ViPham!J:J, NhatKy_ViPham!E:E, "12_Anh_E", NhatKy_ViPham!F:F, B37, NhatKy_ViPham!C:C, "T7") - SUMIFS(NhatKy_ViPham!K:K, NhatKy_ViPham!E:E, "12_Anh_E", NhatKy_ViPham!F:F, B37, NhatKy_ViPham!C:C, "T7")</f>
        <v>100</v>
      </c>
      <c r="Y37" s="7">
        <f>100 + SUMIFS(NhatKy_ViPham!J:J, NhatKy_ViPham!E:E, "12_Anh_E", NhatKy_ViPham!F:F, B37, NhatKy_ViPham!C:C, "T8") - SUMIFS(NhatKy_ViPham!K:K, NhatKy_ViPham!E:E, "12_Anh_E", NhatKy_ViPham!F:F, B37, NhatKy_ViPham!C:C, "T8")</f>
        <v>100</v>
      </c>
      <c r="Z37" s="7">
        <f>100 + SUMIFS(NhatKy_ViPham!J:J, NhatKy_ViPham!E:E, "12_Anh_E", NhatKy_ViPham!F:F, B37, NhatKy_ViPham!C:C, "T9") - SUMIFS(NhatKy_ViPham!K:K, NhatKy_ViPham!E:E, "12_Anh_E", NhatKy_ViPham!F:F, B37, NhatKy_ViPham!C:C, "T9")</f>
        <v>100</v>
      </c>
      <c r="AA37" s="7">
        <f>100 + SUMIFS(NhatKy_ViPham!J:J, NhatKy_ViPham!E:E, "12_Anh_E", NhatKy_ViPham!F:F, B37, NhatKy_ViPham!C:C, "T10") - SUMIFS(NhatKy_ViPham!K:K, NhatKy_ViPham!E:E, "12_Anh_E", NhatKy_ViPham!F:F, B37, NhatKy_ViPham!C:C, "T10")</f>
        <v>100</v>
      </c>
      <c r="AB37" s="7">
        <f>100 + SUMIFS(NhatKy_ViPham!J:J, NhatKy_ViPham!E:E, "12_Anh_E", NhatKy_ViPham!F:F, B37, NhatKy_ViPham!C:C, "T11") - SUMIFS(NhatKy_ViPham!K:K, NhatKy_ViPham!E:E, "12_Anh_E", NhatKy_ViPham!F:F, B37, NhatKy_ViPham!C:C, "T11")</f>
        <v>100</v>
      </c>
      <c r="AC37" s="7">
        <f>100 + SUMIFS(NhatKy_ViPham!J:J, NhatKy_ViPham!E:E, "12_Anh_E", NhatKy_ViPham!F:F, B37, NhatKy_ViPham!C:C, "T12") - SUMIFS(NhatKy_ViPham!K:K, NhatKy_ViPham!E:E, "12_Anh_E", NhatKy_ViPham!F:F, B37, NhatKy_ViPham!C:C, "T12")</f>
        <v>100</v>
      </c>
      <c r="AD37" s="7">
        <f>100 + SUMIFS(NhatKy_ViPham!J:J, NhatKy_ViPham!E:E, "12_Anh_E", NhatKy_ViPham!F:F, B37, NhatKy_ViPham!C:C, "T13") - SUMIFS(NhatKy_ViPham!K:K, NhatKy_ViPham!E:E, "12_Anh_E", NhatKy_ViPham!F:F, B37, NhatKy_ViPham!C:C, "T13")</f>
        <v>100</v>
      </c>
      <c r="AE37" s="7">
        <f>100 + SUMIFS(NhatKy_ViPham!J:J, NhatKy_ViPham!E:E, "12_Anh_E", NhatKy_ViPham!F:F, B37, NhatKy_ViPham!C:C, "T14") - SUMIFS(NhatKy_ViPham!K:K, NhatKy_ViPham!E:E, "12_Anh_E", NhatKy_ViPham!F:F, B37, NhatKy_ViPham!C:C, "T14")</f>
        <v>100</v>
      </c>
      <c r="AF37" s="7">
        <f>100 + SUMIFS(NhatKy_ViPham!J:J, NhatKy_ViPham!E:E, "12_Anh_E", NhatKy_ViPham!F:F, B37, NhatKy_ViPham!C:C, "T15") - SUMIFS(NhatKy_ViPham!K:K, NhatKy_ViPham!E:E, "12_Anh_E", NhatKy_ViPham!F:F, B37, NhatKy_ViPham!C:C, "T15")</f>
        <v>100</v>
      </c>
      <c r="AG37" s="7">
        <f>100 + SUMIFS(NhatKy_ViPham!J:J, NhatKy_ViPham!E:E, "12_Anh_E", NhatKy_ViPham!F:F, B37, NhatKy_ViPham!C:C, "T16") - SUMIFS(NhatKy_ViPham!K:K, NhatKy_ViPham!E:E, "12_Anh_E", NhatKy_ViPham!F:F, B37, NhatKy_ViPham!C:C, "T16")</f>
        <v>100</v>
      </c>
      <c r="AH37" s="7">
        <f>100 + SUMIFS(NhatKy_ViPham!J:J, NhatKy_ViPham!E:E, "12_Anh_E", NhatKy_ViPham!F:F, B37, NhatKy_ViPham!C:C, "T17") - SUMIFS(NhatKy_ViPham!K:K, NhatKy_ViPham!E:E, "12_Anh_E", NhatKy_ViPham!F:F, B37, NhatKy_ViPham!C:C, "T17")</f>
        <v>100</v>
      </c>
      <c r="AI37" s="7">
        <f>100 + SUMIFS(NhatKy_ViPham!J:J, NhatKy_ViPham!E:E, "12_Anh_E", NhatKy_ViPham!F:F, B37, NhatKy_ViPham!C:C, "T18") - SUMIFS(NhatKy_ViPham!K:K, NhatKy_ViPham!E:E, "12_Anh_E", NhatKy_ViPham!F:F, B37, NhatKy_ViPham!C:C, "T18")</f>
        <v>100</v>
      </c>
      <c r="AJ37" s="7">
        <f>100 + SUMIFS(NhatKy_ViPham!J:J, NhatKy_ViPham!E:E, "12_Anh_E", NhatKy_ViPham!F:F, B37, NhatKy_ViPham!C:C, "T19") - SUMIFS(NhatKy_ViPham!K:K, NhatKy_ViPham!E:E, "12_Anh_E", NhatKy_ViPham!F:F, B37, NhatKy_ViPham!C:C, "T19")</f>
        <v>100</v>
      </c>
      <c r="AK37" s="7">
        <f>100 + SUMIFS(NhatKy_ViPham!J:J, NhatKy_ViPham!E:E, "12_Anh_E", NhatKy_ViPham!F:F, B37, NhatKy_ViPham!C:C, "T20") - SUMIFS(NhatKy_ViPham!K:K, NhatKy_ViPham!E:E, "12_Anh_E", NhatKy_ViPham!F:F, B37, NhatKy_ViPham!C:C, "T20")</f>
        <v>100</v>
      </c>
      <c r="AL37" s="7">
        <f>100 + SUMIFS(NhatKy_ViPham!J:J, NhatKy_ViPham!E:E, "12_Anh_E", NhatKy_ViPham!F:F, B37, NhatKy_ViPham!C:C, "T21") - SUMIFS(NhatKy_ViPham!K:K, NhatKy_ViPham!E:E, "12_Anh_E", NhatKy_ViPham!F:F, B37, NhatKy_ViPham!C:C, "T21")</f>
        <v>100</v>
      </c>
      <c r="AM37" s="7">
        <f>100 + SUMIFS(NhatKy_ViPham!J:J, NhatKy_ViPham!E:E, "12_Anh_E", NhatKy_ViPham!F:F, B37, NhatKy_ViPham!C:C, "T22") - SUMIFS(NhatKy_ViPham!K:K, NhatKy_ViPham!E:E, "12_Anh_E", NhatKy_ViPham!F:F, B37, NhatKy_ViPham!C:C, "T22")</f>
        <v>100</v>
      </c>
      <c r="AN37" s="7">
        <f>100 + SUMIFS(NhatKy_ViPham!J:J, NhatKy_ViPham!E:E, "12_Anh_E", NhatKy_ViPham!F:F, B37, NhatKy_ViPham!C:C, "T23") - SUMIFS(NhatKy_ViPham!K:K, NhatKy_ViPham!E:E, "12_Anh_E", NhatKy_ViPham!F:F, B37, NhatKy_ViPham!C:C, "T23")</f>
        <v>100</v>
      </c>
      <c r="AO37" s="7">
        <f>100 + SUMIFS(NhatKy_ViPham!J:J, NhatKy_ViPham!E:E, "12_Anh_E", NhatKy_ViPham!F:F, B37, NhatKy_ViPham!C:C, "T24") - SUMIFS(NhatKy_ViPham!K:K, NhatKy_ViPham!E:E, "12_Anh_E", NhatKy_ViPham!F:F, B37, NhatKy_ViPham!C:C, "T24")</f>
        <v>100</v>
      </c>
      <c r="AP37" s="7">
        <f>100 + SUMIFS(NhatKy_ViPham!J:J, NhatKy_ViPham!E:E, "12_Anh_E", NhatKy_ViPham!F:F, B37, NhatKy_ViPham!C:C, "T25") - SUMIFS(NhatKy_ViPham!K:K, NhatKy_ViPham!E:E, "12_Anh_E", NhatKy_ViPham!F:F, B37, NhatKy_ViPham!C:C, "T25")</f>
        <v>100</v>
      </c>
      <c r="AQ37" s="7">
        <f>100 + SUMIFS(NhatKy_ViPham!J:J, NhatKy_ViPham!E:E, "12_Anh_E", NhatKy_ViPham!F:F, B37, NhatKy_ViPham!C:C, "T26") - SUMIFS(NhatKy_ViPham!K:K, NhatKy_ViPham!E:E, "12_Anh_E", NhatKy_ViPham!F:F, B37, NhatKy_ViPham!C:C, "T26")</f>
        <v>100</v>
      </c>
      <c r="AR37" s="7">
        <f>100 + SUMIFS(NhatKy_ViPham!J:J, NhatKy_ViPham!E:E, "12_Anh_E", NhatKy_ViPham!F:F, B37, NhatKy_ViPham!C:C, "T27") - SUMIFS(NhatKy_ViPham!K:K, NhatKy_ViPham!E:E, "12_Anh_E", NhatKy_ViPham!F:F, B37, NhatKy_ViPham!C:C, "T27")</f>
        <v>100</v>
      </c>
      <c r="AS37" s="7">
        <f>100 + SUMIFS(NhatKy_ViPham!J:J, NhatKy_ViPham!E:E, "12_Anh_E", NhatKy_ViPham!F:F, B37, NhatKy_ViPham!C:C, "T28") - SUMIFS(NhatKy_ViPham!K:K, NhatKy_ViPham!E:E, "12_Anh_E", NhatKy_ViPham!F:F, B37, NhatKy_ViPham!C:C, "T28")</f>
        <v>100</v>
      </c>
      <c r="AT37" s="7">
        <f>100 + SUMIFS(NhatKy_ViPham!J:J, NhatKy_ViPham!E:E, "12_Anh_E", NhatKy_ViPham!F:F, B37, NhatKy_ViPham!C:C, "T29") - SUMIFS(NhatKy_ViPham!K:K, NhatKy_ViPham!E:E, "12_Anh_E", NhatKy_ViPham!F:F, B37, NhatKy_ViPham!C:C, "T29")</f>
        <v>100</v>
      </c>
      <c r="AU37" s="7">
        <f>100 + SUMIFS(NhatKy_ViPham!J:J, NhatKy_ViPham!E:E, "12_Anh_E", NhatKy_ViPham!F:F, B37, NhatKy_ViPham!C:C, "T30") - SUMIFS(NhatKy_ViPham!K:K, NhatKy_ViPham!E:E, "12_Anh_E", NhatKy_ViPham!F:F, B37, NhatKy_ViPham!C:C, "T30")</f>
        <v>100</v>
      </c>
      <c r="AV37" s="7">
        <f>100 + SUMIFS(NhatKy_ViPham!J:J, NhatKy_ViPham!E:E, "12_Anh_E", NhatKy_ViPham!F:F, B37, NhatKy_ViPham!C:C, "T31") - SUMIFS(NhatKy_ViPham!K:K, NhatKy_ViPham!E:E, "12_Anh_E", NhatKy_ViPham!F:F, B37, NhatKy_ViPham!C:C, "T31")</f>
        <v>100</v>
      </c>
      <c r="AW37" s="7">
        <f>100 + SUMIFS(NhatKy_ViPham!J:J, NhatKy_ViPham!E:E, "12_Anh_E", NhatKy_ViPham!F:F, B37, NhatKy_ViPham!C:C, "T32") - SUMIFS(NhatKy_ViPham!K:K, NhatKy_ViPham!E:E, "12_Anh_E", NhatKy_ViPham!F:F, B37, NhatKy_ViPham!C:C, "T32")</f>
        <v>100</v>
      </c>
      <c r="AX37" s="7">
        <f>100 + SUMIFS(NhatKy_ViPham!J:J, NhatKy_ViPham!E:E, "12_Anh_E", NhatKy_ViPham!F:F, B37, NhatKy_ViPham!C:C, "T33") - SUMIFS(NhatKy_ViPham!K:K, NhatKy_ViPham!E:E, "12_Anh_E", NhatKy_ViPham!F:F, B37, NhatKy_ViPham!C:C, "T33")</f>
        <v>100</v>
      </c>
      <c r="AY37" s="7">
        <f>100 + SUMIFS(NhatKy_ViPham!J:J, NhatKy_ViPham!E:E, "12_Anh_E", NhatKy_ViPham!F:F, B37, NhatKy_ViPham!C:C, "T34") - SUMIFS(NhatKy_ViPham!K:K, NhatKy_ViPham!E:E, "12_Anh_E", NhatKy_ViPham!F:F, B37, NhatKy_ViPham!C:C, "T34")</f>
        <v>100</v>
      </c>
      <c r="AZ37" s="7">
        <f>100 + SUMIFS(NhatKy_ViPham!J:J, NhatKy_ViPham!E:E, "12_Anh_E", NhatKy_ViPham!F:F, B37, NhatKy_ViPham!C:C, "T35") - SUMIFS(NhatKy_ViPham!K:K, NhatKy_ViPham!E:E, "12_Anh_E", NhatKy_ViPham!F:F, B37, NhatKy_ViPham!C:C, "T35")</f>
        <v>100</v>
      </c>
      <c r="BA37" s="12">
        <f t="shared" si="0"/>
        <v>100</v>
      </c>
      <c r="BB37" s="11" t="s">
        <v>430</v>
      </c>
      <c r="BC37" s="14" t="str">
        <f t="shared" si="1"/>
        <v>Tốt</v>
      </c>
      <c r="BD37" s="10" t="str">
        <f t="shared" si="2"/>
        <v>🟢 BÌNH THƯỜNG</v>
      </c>
    </row>
    <row r="38" spans="1:56" x14ac:dyDescent="0.25">
      <c r="A38" s="5">
        <v>30</v>
      </c>
      <c r="B38" s="15" t="s">
        <v>3102</v>
      </c>
      <c r="C38" s="5" t="s">
        <v>2940</v>
      </c>
      <c r="D38" s="5" t="s">
        <v>429</v>
      </c>
      <c r="E38" s="11" t="s">
        <v>430</v>
      </c>
      <c r="F38" s="6">
        <f>SUMIFS(NhatKy_ViPham!K:K, NhatKy_ViPham!E:E, "12_Anh_E", NhatKy_ViPham!F:F, B38, NhatKy_ViPham!H:H, "L01")</f>
        <v>0</v>
      </c>
      <c r="G38" s="6">
        <f>SUMIFS(NhatKy_ViPham!K:K, NhatKy_ViPham!E:E, "12_Anh_E", NhatKy_ViPham!F:F, B38, NhatKy_ViPham!H:H, "L02")</f>
        <v>0</v>
      </c>
      <c r="H38" s="6">
        <f>SUMIFS(NhatKy_ViPham!K:K, NhatKy_ViPham!E:E, "12_Anh_E", NhatKy_ViPham!F:F, B38, NhatKy_ViPham!H:H, "L03")</f>
        <v>0</v>
      </c>
      <c r="I38" s="6">
        <f>SUMIFS(NhatKy_ViPham!K:K, NhatKy_ViPham!E:E, "12_Anh_E", NhatKy_ViPham!F:F, B38, NhatKy_ViPham!H:H, "L04")</f>
        <v>0</v>
      </c>
      <c r="J38" s="6">
        <f>SUMIFS(NhatKy_ViPham!K:K, NhatKy_ViPham!E:E, "12_Anh_E", NhatKy_ViPham!F:F, B38, NhatKy_ViPham!H:H, "L05")</f>
        <v>0</v>
      </c>
      <c r="K38" s="6">
        <f>SUMIFS(NhatKy_ViPham!K:K, NhatKy_ViPham!E:E, "12_Anh_E", NhatKy_ViPham!F:F, B38, NhatKy_ViPham!H:H, "L06")</f>
        <v>0</v>
      </c>
      <c r="L38" s="6">
        <f>SUMIFS(NhatKy_ViPham!K:K, NhatKy_ViPham!E:E, "12_Anh_E", NhatKy_ViPham!F:F, B38, NhatKy_ViPham!H:H, "L07")</f>
        <v>0</v>
      </c>
      <c r="M38" s="6">
        <f>SUMIFS(NhatKy_ViPham!K:K, NhatKy_ViPham!E:E, "12_Anh_E", NhatKy_ViPham!F:F, B38, NhatKy_ViPham!H:H, "L08")</f>
        <v>0</v>
      </c>
      <c r="N38" s="6">
        <f>SUMIFS(NhatKy_ViPham!K:K, NhatKy_ViPham!E:E, "12_Anh_E", NhatKy_ViPham!F:F, B38, NhatKy_ViPham!H:H, "L09")</f>
        <v>0</v>
      </c>
      <c r="O38" s="6">
        <f>SUMIFS(NhatKy_ViPham!K:K, NhatKy_ViPham!E:E, "12_Anh_E", NhatKy_ViPham!F:F, B38, NhatKy_ViPham!H:H, "L10")</f>
        <v>0</v>
      </c>
      <c r="P38" s="12">
        <f>SUMIFS(NhatKy_ViPham!J:J, NhatKy_ViPham!E:E, "12_Anh_E", NhatKy_ViPham!F:F, B38)</f>
        <v>0</v>
      </c>
      <c r="Q38" s="13">
        <f>SUMIFS(NhatKy_ViPham!K:K, NhatKy_ViPham!E:E, "12_Anh_E", NhatKy_ViPham!F:F, B38)</f>
        <v>0</v>
      </c>
      <c r="R38" s="6">
        <f>100 + SUMIFS(NhatKy_ViPham!J:J, NhatKy_ViPham!E:E, "12_Anh_E", NhatKy_ViPham!F:F, B38, NhatKy_ViPham!C:C, "T1") - SUMIFS(NhatKy_ViPham!K:K, NhatKy_ViPham!E:E, "12_Anh_E", NhatKy_ViPham!F:F, B38, NhatKy_ViPham!C:C, "T1")</f>
        <v>100</v>
      </c>
      <c r="S38" s="6">
        <f>100 + SUMIFS(NhatKy_ViPham!J:J, NhatKy_ViPham!E:E, "12_Anh_E", NhatKy_ViPham!F:F, B38, NhatKy_ViPham!C:C, "T2") - SUMIFS(NhatKy_ViPham!K:K, NhatKy_ViPham!E:E, "12_Anh_E", NhatKy_ViPham!F:F, B38, NhatKy_ViPham!C:C, "T2")</f>
        <v>100</v>
      </c>
      <c r="T38" s="6">
        <f>100 + SUMIFS(NhatKy_ViPham!J:J, NhatKy_ViPham!E:E, "12_Anh_E", NhatKy_ViPham!F:F, B38, NhatKy_ViPham!C:C, "T3") - SUMIFS(NhatKy_ViPham!K:K, NhatKy_ViPham!E:E, "12_Anh_E", NhatKy_ViPham!F:F, B38, NhatKy_ViPham!C:C, "T3")</f>
        <v>100</v>
      </c>
      <c r="U38" s="6">
        <f>100 + SUMIFS(NhatKy_ViPham!J:J, NhatKy_ViPham!E:E, "12_Anh_E", NhatKy_ViPham!F:F, B38, NhatKy_ViPham!C:C, "T4") - SUMIFS(NhatKy_ViPham!K:K, NhatKy_ViPham!E:E, "12_Anh_E", NhatKy_ViPham!F:F, B38, NhatKy_ViPham!C:C, "T4")</f>
        <v>100</v>
      </c>
      <c r="V38" s="6">
        <f>100 + SUMIFS(NhatKy_ViPham!J:J, NhatKy_ViPham!E:E, "12_Anh_E", NhatKy_ViPham!F:F, B38, NhatKy_ViPham!C:C, "T5") - SUMIFS(NhatKy_ViPham!K:K, NhatKy_ViPham!E:E, "12_Anh_E", NhatKy_ViPham!F:F, B38, NhatKy_ViPham!C:C, "T5")</f>
        <v>100</v>
      </c>
      <c r="W38" s="6">
        <f>100 + SUMIFS(NhatKy_ViPham!J:J, NhatKy_ViPham!E:E, "12_Anh_E", NhatKy_ViPham!F:F, B38, NhatKy_ViPham!C:C, "T6") - SUMIFS(NhatKy_ViPham!K:K, NhatKy_ViPham!E:E, "12_Anh_E", NhatKy_ViPham!F:F, B38, NhatKy_ViPham!C:C, "T6")</f>
        <v>100</v>
      </c>
      <c r="X38" s="6">
        <f>100 + SUMIFS(NhatKy_ViPham!J:J, NhatKy_ViPham!E:E, "12_Anh_E", NhatKy_ViPham!F:F, B38, NhatKy_ViPham!C:C, "T7") - SUMIFS(NhatKy_ViPham!K:K, NhatKy_ViPham!E:E, "12_Anh_E", NhatKy_ViPham!F:F, B38, NhatKy_ViPham!C:C, "T7")</f>
        <v>100</v>
      </c>
      <c r="Y38" s="6">
        <f>100 + SUMIFS(NhatKy_ViPham!J:J, NhatKy_ViPham!E:E, "12_Anh_E", NhatKy_ViPham!F:F, B38, NhatKy_ViPham!C:C, "T8") - SUMIFS(NhatKy_ViPham!K:K, NhatKy_ViPham!E:E, "12_Anh_E", NhatKy_ViPham!F:F, B38, NhatKy_ViPham!C:C, "T8")</f>
        <v>100</v>
      </c>
      <c r="Z38" s="6">
        <f>100 + SUMIFS(NhatKy_ViPham!J:J, NhatKy_ViPham!E:E, "12_Anh_E", NhatKy_ViPham!F:F, B38, NhatKy_ViPham!C:C, "T9") - SUMIFS(NhatKy_ViPham!K:K, NhatKy_ViPham!E:E, "12_Anh_E", NhatKy_ViPham!F:F, B38, NhatKy_ViPham!C:C, "T9")</f>
        <v>100</v>
      </c>
      <c r="AA38" s="6">
        <f>100 + SUMIFS(NhatKy_ViPham!J:J, NhatKy_ViPham!E:E, "12_Anh_E", NhatKy_ViPham!F:F, B38, NhatKy_ViPham!C:C, "T10") - SUMIFS(NhatKy_ViPham!K:K, NhatKy_ViPham!E:E, "12_Anh_E", NhatKy_ViPham!F:F, B38, NhatKy_ViPham!C:C, "T10")</f>
        <v>100</v>
      </c>
      <c r="AB38" s="6">
        <f>100 + SUMIFS(NhatKy_ViPham!J:J, NhatKy_ViPham!E:E, "12_Anh_E", NhatKy_ViPham!F:F, B38, NhatKy_ViPham!C:C, "T11") - SUMIFS(NhatKy_ViPham!K:K, NhatKy_ViPham!E:E, "12_Anh_E", NhatKy_ViPham!F:F, B38, NhatKy_ViPham!C:C, "T11")</f>
        <v>100</v>
      </c>
      <c r="AC38" s="6">
        <f>100 + SUMIFS(NhatKy_ViPham!J:J, NhatKy_ViPham!E:E, "12_Anh_E", NhatKy_ViPham!F:F, B38, NhatKy_ViPham!C:C, "T12") - SUMIFS(NhatKy_ViPham!K:K, NhatKy_ViPham!E:E, "12_Anh_E", NhatKy_ViPham!F:F, B38, NhatKy_ViPham!C:C, "T12")</f>
        <v>100</v>
      </c>
      <c r="AD38" s="6">
        <f>100 + SUMIFS(NhatKy_ViPham!J:J, NhatKy_ViPham!E:E, "12_Anh_E", NhatKy_ViPham!F:F, B38, NhatKy_ViPham!C:C, "T13") - SUMIFS(NhatKy_ViPham!K:K, NhatKy_ViPham!E:E, "12_Anh_E", NhatKy_ViPham!F:F, B38, NhatKy_ViPham!C:C, "T13")</f>
        <v>100</v>
      </c>
      <c r="AE38" s="6">
        <f>100 + SUMIFS(NhatKy_ViPham!J:J, NhatKy_ViPham!E:E, "12_Anh_E", NhatKy_ViPham!F:F, B38, NhatKy_ViPham!C:C, "T14") - SUMIFS(NhatKy_ViPham!K:K, NhatKy_ViPham!E:E, "12_Anh_E", NhatKy_ViPham!F:F, B38, NhatKy_ViPham!C:C, "T14")</f>
        <v>100</v>
      </c>
      <c r="AF38" s="6">
        <f>100 + SUMIFS(NhatKy_ViPham!J:J, NhatKy_ViPham!E:E, "12_Anh_E", NhatKy_ViPham!F:F, B38, NhatKy_ViPham!C:C, "T15") - SUMIFS(NhatKy_ViPham!K:K, NhatKy_ViPham!E:E, "12_Anh_E", NhatKy_ViPham!F:F, B38, NhatKy_ViPham!C:C, "T15")</f>
        <v>100</v>
      </c>
      <c r="AG38" s="6">
        <f>100 + SUMIFS(NhatKy_ViPham!J:J, NhatKy_ViPham!E:E, "12_Anh_E", NhatKy_ViPham!F:F, B38, NhatKy_ViPham!C:C, "T16") - SUMIFS(NhatKy_ViPham!K:K, NhatKy_ViPham!E:E, "12_Anh_E", NhatKy_ViPham!F:F, B38, NhatKy_ViPham!C:C, "T16")</f>
        <v>100</v>
      </c>
      <c r="AH38" s="6">
        <f>100 + SUMIFS(NhatKy_ViPham!J:J, NhatKy_ViPham!E:E, "12_Anh_E", NhatKy_ViPham!F:F, B38, NhatKy_ViPham!C:C, "T17") - SUMIFS(NhatKy_ViPham!K:K, NhatKy_ViPham!E:E, "12_Anh_E", NhatKy_ViPham!F:F, B38, NhatKy_ViPham!C:C, "T17")</f>
        <v>100</v>
      </c>
      <c r="AI38" s="6">
        <f>100 + SUMIFS(NhatKy_ViPham!J:J, NhatKy_ViPham!E:E, "12_Anh_E", NhatKy_ViPham!F:F, B38, NhatKy_ViPham!C:C, "T18") - SUMIFS(NhatKy_ViPham!K:K, NhatKy_ViPham!E:E, "12_Anh_E", NhatKy_ViPham!F:F, B38, NhatKy_ViPham!C:C, "T18")</f>
        <v>100</v>
      </c>
      <c r="AJ38" s="6">
        <f>100 + SUMIFS(NhatKy_ViPham!J:J, NhatKy_ViPham!E:E, "12_Anh_E", NhatKy_ViPham!F:F, B38, NhatKy_ViPham!C:C, "T19") - SUMIFS(NhatKy_ViPham!K:K, NhatKy_ViPham!E:E, "12_Anh_E", NhatKy_ViPham!F:F, B38, NhatKy_ViPham!C:C, "T19")</f>
        <v>100</v>
      </c>
      <c r="AK38" s="6">
        <f>100 + SUMIFS(NhatKy_ViPham!J:J, NhatKy_ViPham!E:E, "12_Anh_E", NhatKy_ViPham!F:F, B38, NhatKy_ViPham!C:C, "T20") - SUMIFS(NhatKy_ViPham!K:K, NhatKy_ViPham!E:E, "12_Anh_E", NhatKy_ViPham!F:F, B38, NhatKy_ViPham!C:C, "T20")</f>
        <v>100</v>
      </c>
      <c r="AL38" s="6">
        <f>100 + SUMIFS(NhatKy_ViPham!J:J, NhatKy_ViPham!E:E, "12_Anh_E", NhatKy_ViPham!F:F, B38, NhatKy_ViPham!C:C, "T21") - SUMIFS(NhatKy_ViPham!K:K, NhatKy_ViPham!E:E, "12_Anh_E", NhatKy_ViPham!F:F, B38, NhatKy_ViPham!C:C, "T21")</f>
        <v>100</v>
      </c>
      <c r="AM38" s="6">
        <f>100 + SUMIFS(NhatKy_ViPham!J:J, NhatKy_ViPham!E:E, "12_Anh_E", NhatKy_ViPham!F:F, B38, NhatKy_ViPham!C:C, "T22") - SUMIFS(NhatKy_ViPham!K:K, NhatKy_ViPham!E:E, "12_Anh_E", NhatKy_ViPham!F:F, B38, NhatKy_ViPham!C:C, "T22")</f>
        <v>100</v>
      </c>
      <c r="AN38" s="6">
        <f>100 + SUMIFS(NhatKy_ViPham!J:J, NhatKy_ViPham!E:E, "12_Anh_E", NhatKy_ViPham!F:F, B38, NhatKy_ViPham!C:C, "T23") - SUMIFS(NhatKy_ViPham!K:K, NhatKy_ViPham!E:E, "12_Anh_E", NhatKy_ViPham!F:F, B38, NhatKy_ViPham!C:C, "T23")</f>
        <v>100</v>
      </c>
      <c r="AO38" s="6">
        <f>100 + SUMIFS(NhatKy_ViPham!J:J, NhatKy_ViPham!E:E, "12_Anh_E", NhatKy_ViPham!F:F, B38, NhatKy_ViPham!C:C, "T24") - SUMIFS(NhatKy_ViPham!K:K, NhatKy_ViPham!E:E, "12_Anh_E", NhatKy_ViPham!F:F, B38, NhatKy_ViPham!C:C, "T24")</f>
        <v>100</v>
      </c>
      <c r="AP38" s="6">
        <f>100 + SUMIFS(NhatKy_ViPham!J:J, NhatKy_ViPham!E:E, "12_Anh_E", NhatKy_ViPham!F:F, B38, NhatKy_ViPham!C:C, "T25") - SUMIFS(NhatKy_ViPham!K:K, NhatKy_ViPham!E:E, "12_Anh_E", NhatKy_ViPham!F:F, B38, NhatKy_ViPham!C:C, "T25")</f>
        <v>100</v>
      </c>
      <c r="AQ38" s="6">
        <f>100 + SUMIFS(NhatKy_ViPham!J:J, NhatKy_ViPham!E:E, "12_Anh_E", NhatKy_ViPham!F:F, B38, NhatKy_ViPham!C:C, "T26") - SUMIFS(NhatKy_ViPham!K:K, NhatKy_ViPham!E:E, "12_Anh_E", NhatKy_ViPham!F:F, B38, NhatKy_ViPham!C:C, "T26")</f>
        <v>100</v>
      </c>
      <c r="AR38" s="6">
        <f>100 + SUMIFS(NhatKy_ViPham!J:J, NhatKy_ViPham!E:E, "12_Anh_E", NhatKy_ViPham!F:F, B38, NhatKy_ViPham!C:C, "T27") - SUMIFS(NhatKy_ViPham!K:K, NhatKy_ViPham!E:E, "12_Anh_E", NhatKy_ViPham!F:F, B38, NhatKy_ViPham!C:C, "T27")</f>
        <v>100</v>
      </c>
      <c r="AS38" s="6">
        <f>100 + SUMIFS(NhatKy_ViPham!J:J, NhatKy_ViPham!E:E, "12_Anh_E", NhatKy_ViPham!F:F, B38, NhatKy_ViPham!C:C, "T28") - SUMIFS(NhatKy_ViPham!K:K, NhatKy_ViPham!E:E, "12_Anh_E", NhatKy_ViPham!F:F, B38, NhatKy_ViPham!C:C, "T28")</f>
        <v>100</v>
      </c>
      <c r="AT38" s="6">
        <f>100 + SUMIFS(NhatKy_ViPham!J:J, NhatKy_ViPham!E:E, "12_Anh_E", NhatKy_ViPham!F:F, B38, NhatKy_ViPham!C:C, "T29") - SUMIFS(NhatKy_ViPham!K:K, NhatKy_ViPham!E:E, "12_Anh_E", NhatKy_ViPham!F:F, B38, NhatKy_ViPham!C:C, "T29")</f>
        <v>100</v>
      </c>
      <c r="AU38" s="6">
        <f>100 + SUMIFS(NhatKy_ViPham!J:J, NhatKy_ViPham!E:E, "12_Anh_E", NhatKy_ViPham!F:F, B38, NhatKy_ViPham!C:C, "T30") - SUMIFS(NhatKy_ViPham!K:K, NhatKy_ViPham!E:E, "12_Anh_E", NhatKy_ViPham!F:F, B38, NhatKy_ViPham!C:C, "T30")</f>
        <v>100</v>
      </c>
      <c r="AV38" s="6">
        <f>100 + SUMIFS(NhatKy_ViPham!J:J, NhatKy_ViPham!E:E, "12_Anh_E", NhatKy_ViPham!F:F, B38, NhatKy_ViPham!C:C, "T31") - SUMIFS(NhatKy_ViPham!K:K, NhatKy_ViPham!E:E, "12_Anh_E", NhatKy_ViPham!F:F, B38, NhatKy_ViPham!C:C, "T31")</f>
        <v>100</v>
      </c>
      <c r="AW38" s="6">
        <f>100 + SUMIFS(NhatKy_ViPham!J:J, NhatKy_ViPham!E:E, "12_Anh_E", NhatKy_ViPham!F:F, B38, NhatKy_ViPham!C:C, "T32") - SUMIFS(NhatKy_ViPham!K:K, NhatKy_ViPham!E:E, "12_Anh_E", NhatKy_ViPham!F:F, B38, NhatKy_ViPham!C:C, "T32")</f>
        <v>100</v>
      </c>
      <c r="AX38" s="6">
        <f>100 + SUMIFS(NhatKy_ViPham!J:J, NhatKy_ViPham!E:E, "12_Anh_E", NhatKy_ViPham!F:F, B38, NhatKy_ViPham!C:C, "T33") - SUMIFS(NhatKy_ViPham!K:K, NhatKy_ViPham!E:E, "12_Anh_E", NhatKy_ViPham!F:F, B38, NhatKy_ViPham!C:C, "T33")</f>
        <v>100</v>
      </c>
      <c r="AY38" s="6">
        <f>100 + SUMIFS(NhatKy_ViPham!J:J, NhatKy_ViPham!E:E, "12_Anh_E", NhatKy_ViPham!F:F, B38, NhatKy_ViPham!C:C, "T34") - SUMIFS(NhatKy_ViPham!K:K, NhatKy_ViPham!E:E, "12_Anh_E", NhatKy_ViPham!F:F, B38, NhatKy_ViPham!C:C, "T34")</f>
        <v>100</v>
      </c>
      <c r="AZ38" s="6">
        <f>100 + SUMIFS(NhatKy_ViPham!J:J, NhatKy_ViPham!E:E, "12_Anh_E", NhatKy_ViPham!F:F, B38, NhatKy_ViPham!C:C, "T35") - SUMIFS(NhatKy_ViPham!K:K, NhatKy_ViPham!E:E, "12_Anh_E", NhatKy_ViPham!F:F, B38, NhatKy_ViPham!C:C, "T35")</f>
        <v>100</v>
      </c>
      <c r="BA38" s="12">
        <f t="shared" si="0"/>
        <v>100</v>
      </c>
      <c r="BB38" s="11" t="s">
        <v>430</v>
      </c>
      <c r="BC38" s="16" t="str">
        <f t="shared" si="1"/>
        <v>Tốt</v>
      </c>
      <c r="BD38" s="15" t="str">
        <f t="shared" si="2"/>
        <v>🟢 BÌNH THƯỜNG</v>
      </c>
    </row>
    <row r="39" spans="1:56" x14ac:dyDescent="0.25">
      <c r="A39" s="4">
        <v>31</v>
      </c>
      <c r="B39" s="10" t="s">
        <v>3103</v>
      </c>
      <c r="C39" s="4" t="s">
        <v>2254</v>
      </c>
      <c r="D39" s="4" t="s">
        <v>429</v>
      </c>
      <c r="E39" s="11" t="s">
        <v>430</v>
      </c>
      <c r="F39" s="7">
        <f>SUMIFS(NhatKy_ViPham!K:K, NhatKy_ViPham!E:E, "12_Anh_E", NhatKy_ViPham!F:F, B39, NhatKy_ViPham!H:H, "L01")</f>
        <v>0</v>
      </c>
      <c r="G39" s="7">
        <f>SUMIFS(NhatKy_ViPham!K:K, NhatKy_ViPham!E:E, "12_Anh_E", NhatKy_ViPham!F:F, B39, NhatKy_ViPham!H:H, "L02")</f>
        <v>0</v>
      </c>
      <c r="H39" s="7">
        <f>SUMIFS(NhatKy_ViPham!K:K, NhatKy_ViPham!E:E, "12_Anh_E", NhatKy_ViPham!F:F, B39, NhatKy_ViPham!H:H, "L03")</f>
        <v>0</v>
      </c>
      <c r="I39" s="7">
        <f>SUMIFS(NhatKy_ViPham!K:K, NhatKy_ViPham!E:E, "12_Anh_E", NhatKy_ViPham!F:F, B39, NhatKy_ViPham!H:H, "L04")</f>
        <v>0</v>
      </c>
      <c r="J39" s="7">
        <f>SUMIFS(NhatKy_ViPham!K:K, NhatKy_ViPham!E:E, "12_Anh_E", NhatKy_ViPham!F:F, B39, NhatKy_ViPham!H:H, "L05")</f>
        <v>0</v>
      </c>
      <c r="K39" s="7">
        <f>SUMIFS(NhatKy_ViPham!K:K, NhatKy_ViPham!E:E, "12_Anh_E", NhatKy_ViPham!F:F, B39, NhatKy_ViPham!H:H, "L06")</f>
        <v>0</v>
      </c>
      <c r="L39" s="7">
        <f>SUMIFS(NhatKy_ViPham!K:K, NhatKy_ViPham!E:E, "12_Anh_E", NhatKy_ViPham!F:F, B39, NhatKy_ViPham!H:H, "L07")</f>
        <v>0</v>
      </c>
      <c r="M39" s="7">
        <f>SUMIFS(NhatKy_ViPham!K:K, NhatKy_ViPham!E:E, "12_Anh_E", NhatKy_ViPham!F:F, B39, NhatKy_ViPham!H:H, "L08")</f>
        <v>0</v>
      </c>
      <c r="N39" s="7">
        <f>SUMIFS(NhatKy_ViPham!K:K, NhatKy_ViPham!E:E, "12_Anh_E", NhatKy_ViPham!F:F, B39, NhatKy_ViPham!H:H, "L09")</f>
        <v>0</v>
      </c>
      <c r="O39" s="7">
        <f>SUMIFS(NhatKy_ViPham!K:K, NhatKy_ViPham!E:E, "12_Anh_E", NhatKy_ViPham!F:F, B39, NhatKy_ViPham!H:H, "L10")</f>
        <v>0</v>
      </c>
      <c r="P39" s="12">
        <f>SUMIFS(NhatKy_ViPham!J:J, NhatKy_ViPham!E:E, "12_Anh_E", NhatKy_ViPham!F:F, B39)</f>
        <v>0</v>
      </c>
      <c r="Q39" s="13">
        <f>SUMIFS(NhatKy_ViPham!K:K, NhatKy_ViPham!E:E, "12_Anh_E", NhatKy_ViPham!F:F, B39)</f>
        <v>0</v>
      </c>
      <c r="R39" s="7">
        <f>100 + SUMIFS(NhatKy_ViPham!J:J, NhatKy_ViPham!E:E, "12_Anh_E", NhatKy_ViPham!F:F, B39, NhatKy_ViPham!C:C, "T1") - SUMIFS(NhatKy_ViPham!K:K, NhatKy_ViPham!E:E, "12_Anh_E", NhatKy_ViPham!F:F, B39, NhatKy_ViPham!C:C, "T1")</f>
        <v>100</v>
      </c>
      <c r="S39" s="7">
        <f>100 + SUMIFS(NhatKy_ViPham!J:J, NhatKy_ViPham!E:E, "12_Anh_E", NhatKy_ViPham!F:F, B39, NhatKy_ViPham!C:C, "T2") - SUMIFS(NhatKy_ViPham!K:K, NhatKy_ViPham!E:E, "12_Anh_E", NhatKy_ViPham!F:F, B39, NhatKy_ViPham!C:C, "T2")</f>
        <v>100</v>
      </c>
      <c r="T39" s="7">
        <f>100 + SUMIFS(NhatKy_ViPham!J:J, NhatKy_ViPham!E:E, "12_Anh_E", NhatKy_ViPham!F:F, B39, NhatKy_ViPham!C:C, "T3") - SUMIFS(NhatKy_ViPham!K:K, NhatKy_ViPham!E:E, "12_Anh_E", NhatKy_ViPham!F:F, B39, NhatKy_ViPham!C:C, "T3")</f>
        <v>100</v>
      </c>
      <c r="U39" s="7">
        <f>100 + SUMIFS(NhatKy_ViPham!J:J, NhatKy_ViPham!E:E, "12_Anh_E", NhatKy_ViPham!F:F, B39, NhatKy_ViPham!C:C, "T4") - SUMIFS(NhatKy_ViPham!K:K, NhatKy_ViPham!E:E, "12_Anh_E", NhatKy_ViPham!F:F, B39, NhatKy_ViPham!C:C, "T4")</f>
        <v>100</v>
      </c>
      <c r="V39" s="7">
        <f>100 + SUMIFS(NhatKy_ViPham!J:J, NhatKy_ViPham!E:E, "12_Anh_E", NhatKy_ViPham!F:F, B39, NhatKy_ViPham!C:C, "T5") - SUMIFS(NhatKy_ViPham!K:K, NhatKy_ViPham!E:E, "12_Anh_E", NhatKy_ViPham!F:F, B39, NhatKy_ViPham!C:C, "T5")</f>
        <v>100</v>
      </c>
      <c r="W39" s="7">
        <f>100 + SUMIFS(NhatKy_ViPham!J:J, NhatKy_ViPham!E:E, "12_Anh_E", NhatKy_ViPham!F:F, B39, NhatKy_ViPham!C:C, "T6") - SUMIFS(NhatKy_ViPham!K:K, NhatKy_ViPham!E:E, "12_Anh_E", NhatKy_ViPham!F:F, B39, NhatKy_ViPham!C:C, "T6")</f>
        <v>100</v>
      </c>
      <c r="X39" s="7">
        <f>100 + SUMIFS(NhatKy_ViPham!J:J, NhatKy_ViPham!E:E, "12_Anh_E", NhatKy_ViPham!F:F, B39, NhatKy_ViPham!C:C, "T7") - SUMIFS(NhatKy_ViPham!K:K, NhatKy_ViPham!E:E, "12_Anh_E", NhatKy_ViPham!F:F, B39, NhatKy_ViPham!C:C, "T7")</f>
        <v>100</v>
      </c>
      <c r="Y39" s="7">
        <f>100 + SUMIFS(NhatKy_ViPham!J:J, NhatKy_ViPham!E:E, "12_Anh_E", NhatKy_ViPham!F:F, B39, NhatKy_ViPham!C:C, "T8") - SUMIFS(NhatKy_ViPham!K:K, NhatKy_ViPham!E:E, "12_Anh_E", NhatKy_ViPham!F:F, B39, NhatKy_ViPham!C:C, "T8")</f>
        <v>100</v>
      </c>
      <c r="Z39" s="7">
        <f>100 + SUMIFS(NhatKy_ViPham!J:J, NhatKy_ViPham!E:E, "12_Anh_E", NhatKy_ViPham!F:F, B39, NhatKy_ViPham!C:C, "T9") - SUMIFS(NhatKy_ViPham!K:K, NhatKy_ViPham!E:E, "12_Anh_E", NhatKy_ViPham!F:F, B39, NhatKy_ViPham!C:C, "T9")</f>
        <v>100</v>
      </c>
      <c r="AA39" s="7">
        <f>100 + SUMIFS(NhatKy_ViPham!J:J, NhatKy_ViPham!E:E, "12_Anh_E", NhatKy_ViPham!F:F, B39, NhatKy_ViPham!C:C, "T10") - SUMIFS(NhatKy_ViPham!K:K, NhatKy_ViPham!E:E, "12_Anh_E", NhatKy_ViPham!F:F, B39, NhatKy_ViPham!C:C, "T10")</f>
        <v>100</v>
      </c>
      <c r="AB39" s="7">
        <f>100 + SUMIFS(NhatKy_ViPham!J:J, NhatKy_ViPham!E:E, "12_Anh_E", NhatKy_ViPham!F:F, B39, NhatKy_ViPham!C:C, "T11") - SUMIFS(NhatKy_ViPham!K:K, NhatKy_ViPham!E:E, "12_Anh_E", NhatKy_ViPham!F:F, B39, NhatKy_ViPham!C:C, "T11")</f>
        <v>100</v>
      </c>
      <c r="AC39" s="7">
        <f>100 + SUMIFS(NhatKy_ViPham!J:J, NhatKy_ViPham!E:E, "12_Anh_E", NhatKy_ViPham!F:F, B39, NhatKy_ViPham!C:C, "T12") - SUMIFS(NhatKy_ViPham!K:K, NhatKy_ViPham!E:E, "12_Anh_E", NhatKy_ViPham!F:F, B39, NhatKy_ViPham!C:C, "T12")</f>
        <v>100</v>
      </c>
      <c r="AD39" s="7">
        <f>100 + SUMIFS(NhatKy_ViPham!J:J, NhatKy_ViPham!E:E, "12_Anh_E", NhatKy_ViPham!F:F, B39, NhatKy_ViPham!C:C, "T13") - SUMIFS(NhatKy_ViPham!K:K, NhatKy_ViPham!E:E, "12_Anh_E", NhatKy_ViPham!F:F, B39, NhatKy_ViPham!C:C, "T13")</f>
        <v>100</v>
      </c>
      <c r="AE39" s="7">
        <f>100 + SUMIFS(NhatKy_ViPham!J:J, NhatKy_ViPham!E:E, "12_Anh_E", NhatKy_ViPham!F:F, B39, NhatKy_ViPham!C:C, "T14") - SUMIFS(NhatKy_ViPham!K:K, NhatKy_ViPham!E:E, "12_Anh_E", NhatKy_ViPham!F:F, B39, NhatKy_ViPham!C:C, "T14")</f>
        <v>100</v>
      </c>
      <c r="AF39" s="7">
        <f>100 + SUMIFS(NhatKy_ViPham!J:J, NhatKy_ViPham!E:E, "12_Anh_E", NhatKy_ViPham!F:F, B39, NhatKy_ViPham!C:C, "T15") - SUMIFS(NhatKy_ViPham!K:K, NhatKy_ViPham!E:E, "12_Anh_E", NhatKy_ViPham!F:F, B39, NhatKy_ViPham!C:C, "T15")</f>
        <v>100</v>
      </c>
      <c r="AG39" s="7">
        <f>100 + SUMIFS(NhatKy_ViPham!J:J, NhatKy_ViPham!E:E, "12_Anh_E", NhatKy_ViPham!F:F, B39, NhatKy_ViPham!C:C, "T16") - SUMIFS(NhatKy_ViPham!K:K, NhatKy_ViPham!E:E, "12_Anh_E", NhatKy_ViPham!F:F, B39, NhatKy_ViPham!C:C, "T16")</f>
        <v>100</v>
      </c>
      <c r="AH39" s="7">
        <f>100 + SUMIFS(NhatKy_ViPham!J:J, NhatKy_ViPham!E:E, "12_Anh_E", NhatKy_ViPham!F:F, B39, NhatKy_ViPham!C:C, "T17") - SUMIFS(NhatKy_ViPham!K:K, NhatKy_ViPham!E:E, "12_Anh_E", NhatKy_ViPham!F:F, B39, NhatKy_ViPham!C:C, "T17")</f>
        <v>100</v>
      </c>
      <c r="AI39" s="7">
        <f>100 + SUMIFS(NhatKy_ViPham!J:J, NhatKy_ViPham!E:E, "12_Anh_E", NhatKy_ViPham!F:F, B39, NhatKy_ViPham!C:C, "T18") - SUMIFS(NhatKy_ViPham!K:K, NhatKy_ViPham!E:E, "12_Anh_E", NhatKy_ViPham!F:F, B39, NhatKy_ViPham!C:C, "T18")</f>
        <v>100</v>
      </c>
      <c r="AJ39" s="7">
        <f>100 + SUMIFS(NhatKy_ViPham!J:J, NhatKy_ViPham!E:E, "12_Anh_E", NhatKy_ViPham!F:F, B39, NhatKy_ViPham!C:C, "T19") - SUMIFS(NhatKy_ViPham!K:K, NhatKy_ViPham!E:E, "12_Anh_E", NhatKy_ViPham!F:F, B39, NhatKy_ViPham!C:C, "T19")</f>
        <v>100</v>
      </c>
      <c r="AK39" s="7">
        <f>100 + SUMIFS(NhatKy_ViPham!J:J, NhatKy_ViPham!E:E, "12_Anh_E", NhatKy_ViPham!F:F, B39, NhatKy_ViPham!C:C, "T20") - SUMIFS(NhatKy_ViPham!K:K, NhatKy_ViPham!E:E, "12_Anh_E", NhatKy_ViPham!F:F, B39, NhatKy_ViPham!C:C, "T20")</f>
        <v>100</v>
      </c>
      <c r="AL39" s="7">
        <f>100 + SUMIFS(NhatKy_ViPham!J:J, NhatKy_ViPham!E:E, "12_Anh_E", NhatKy_ViPham!F:F, B39, NhatKy_ViPham!C:C, "T21") - SUMIFS(NhatKy_ViPham!K:K, NhatKy_ViPham!E:E, "12_Anh_E", NhatKy_ViPham!F:F, B39, NhatKy_ViPham!C:C, "T21")</f>
        <v>100</v>
      </c>
      <c r="AM39" s="7">
        <f>100 + SUMIFS(NhatKy_ViPham!J:J, NhatKy_ViPham!E:E, "12_Anh_E", NhatKy_ViPham!F:F, B39, NhatKy_ViPham!C:C, "T22") - SUMIFS(NhatKy_ViPham!K:K, NhatKy_ViPham!E:E, "12_Anh_E", NhatKy_ViPham!F:F, B39, NhatKy_ViPham!C:C, "T22")</f>
        <v>100</v>
      </c>
      <c r="AN39" s="7">
        <f>100 + SUMIFS(NhatKy_ViPham!J:J, NhatKy_ViPham!E:E, "12_Anh_E", NhatKy_ViPham!F:F, B39, NhatKy_ViPham!C:C, "T23") - SUMIFS(NhatKy_ViPham!K:K, NhatKy_ViPham!E:E, "12_Anh_E", NhatKy_ViPham!F:F, B39, NhatKy_ViPham!C:C, "T23")</f>
        <v>100</v>
      </c>
      <c r="AO39" s="7">
        <f>100 + SUMIFS(NhatKy_ViPham!J:J, NhatKy_ViPham!E:E, "12_Anh_E", NhatKy_ViPham!F:F, B39, NhatKy_ViPham!C:C, "T24") - SUMIFS(NhatKy_ViPham!K:K, NhatKy_ViPham!E:E, "12_Anh_E", NhatKy_ViPham!F:F, B39, NhatKy_ViPham!C:C, "T24")</f>
        <v>100</v>
      </c>
      <c r="AP39" s="7">
        <f>100 + SUMIFS(NhatKy_ViPham!J:J, NhatKy_ViPham!E:E, "12_Anh_E", NhatKy_ViPham!F:F, B39, NhatKy_ViPham!C:C, "T25") - SUMIFS(NhatKy_ViPham!K:K, NhatKy_ViPham!E:E, "12_Anh_E", NhatKy_ViPham!F:F, B39, NhatKy_ViPham!C:C, "T25")</f>
        <v>100</v>
      </c>
      <c r="AQ39" s="7">
        <f>100 + SUMIFS(NhatKy_ViPham!J:J, NhatKy_ViPham!E:E, "12_Anh_E", NhatKy_ViPham!F:F, B39, NhatKy_ViPham!C:C, "T26") - SUMIFS(NhatKy_ViPham!K:K, NhatKy_ViPham!E:E, "12_Anh_E", NhatKy_ViPham!F:F, B39, NhatKy_ViPham!C:C, "T26")</f>
        <v>100</v>
      </c>
      <c r="AR39" s="7">
        <f>100 + SUMIFS(NhatKy_ViPham!J:J, NhatKy_ViPham!E:E, "12_Anh_E", NhatKy_ViPham!F:F, B39, NhatKy_ViPham!C:C, "T27") - SUMIFS(NhatKy_ViPham!K:K, NhatKy_ViPham!E:E, "12_Anh_E", NhatKy_ViPham!F:F, B39, NhatKy_ViPham!C:C, "T27")</f>
        <v>100</v>
      </c>
      <c r="AS39" s="7">
        <f>100 + SUMIFS(NhatKy_ViPham!J:J, NhatKy_ViPham!E:E, "12_Anh_E", NhatKy_ViPham!F:F, B39, NhatKy_ViPham!C:C, "T28") - SUMIFS(NhatKy_ViPham!K:K, NhatKy_ViPham!E:E, "12_Anh_E", NhatKy_ViPham!F:F, B39, NhatKy_ViPham!C:C, "T28")</f>
        <v>100</v>
      </c>
      <c r="AT39" s="7">
        <f>100 + SUMIFS(NhatKy_ViPham!J:J, NhatKy_ViPham!E:E, "12_Anh_E", NhatKy_ViPham!F:F, B39, NhatKy_ViPham!C:C, "T29") - SUMIFS(NhatKy_ViPham!K:K, NhatKy_ViPham!E:E, "12_Anh_E", NhatKy_ViPham!F:F, B39, NhatKy_ViPham!C:C, "T29")</f>
        <v>100</v>
      </c>
      <c r="AU39" s="7">
        <f>100 + SUMIFS(NhatKy_ViPham!J:J, NhatKy_ViPham!E:E, "12_Anh_E", NhatKy_ViPham!F:F, B39, NhatKy_ViPham!C:C, "T30") - SUMIFS(NhatKy_ViPham!K:K, NhatKy_ViPham!E:E, "12_Anh_E", NhatKy_ViPham!F:F, B39, NhatKy_ViPham!C:C, "T30")</f>
        <v>100</v>
      </c>
      <c r="AV39" s="7">
        <f>100 + SUMIFS(NhatKy_ViPham!J:J, NhatKy_ViPham!E:E, "12_Anh_E", NhatKy_ViPham!F:F, B39, NhatKy_ViPham!C:C, "T31") - SUMIFS(NhatKy_ViPham!K:K, NhatKy_ViPham!E:E, "12_Anh_E", NhatKy_ViPham!F:F, B39, NhatKy_ViPham!C:C, "T31")</f>
        <v>100</v>
      </c>
      <c r="AW39" s="7">
        <f>100 + SUMIFS(NhatKy_ViPham!J:J, NhatKy_ViPham!E:E, "12_Anh_E", NhatKy_ViPham!F:F, B39, NhatKy_ViPham!C:C, "T32") - SUMIFS(NhatKy_ViPham!K:K, NhatKy_ViPham!E:E, "12_Anh_E", NhatKy_ViPham!F:F, B39, NhatKy_ViPham!C:C, "T32")</f>
        <v>100</v>
      </c>
      <c r="AX39" s="7">
        <f>100 + SUMIFS(NhatKy_ViPham!J:J, NhatKy_ViPham!E:E, "12_Anh_E", NhatKy_ViPham!F:F, B39, NhatKy_ViPham!C:C, "T33") - SUMIFS(NhatKy_ViPham!K:K, NhatKy_ViPham!E:E, "12_Anh_E", NhatKy_ViPham!F:F, B39, NhatKy_ViPham!C:C, "T33")</f>
        <v>100</v>
      </c>
      <c r="AY39" s="7">
        <f>100 + SUMIFS(NhatKy_ViPham!J:J, NhatKy_ViPham!E:E, "12_Anh_E", NhatKy_ViPham!F:F, B39, NhatKy_ViPham!C:C, "T34") - SUMIFS(NhatKy_ViPham!K:K, NhatKy_ViPham!E:E, "12_Anh_E", NhatKy_ViPham!F:F, B39, NhatKy_ViPham!C:C, "T34")</f>
        <v>100</v>
      </c>
      <c r="AZ39" s="7">
        <f>100 + SUMIFS(NhatKy_ViPham!J:J, NhatKy_ViPham!E:E, "12_Anh_E", NhatKy_ViPham!F:F, B39, NhatKy_ViPham!C:C, "T35") - SUMIFS(NhatKy_ViPham!K:K, NhatKy_ViPham!E:E, "12_Anh_E", NhatKy_ViPham!F:F, B39, NhatKy_ViPham!C:C, "T35")</f>
        <v>100</v>
      </c>
      <c r="BA39" s="12">
        <f t="shared" si="0"/>
        <v>100</v>
      </c>
      <c r="BB39" s="11" t="s">
        <v>430</v>
      </c>
      <c r="BC39" s="14" t="str">
        <f t="shared" si="1"/>
        <v>Tốt</v>
      </c>
      <c r="BD39" s="10" t="str">
        <f t="shared" si="2"/>
        <v>🟢 BÌNH THƯỜNG</v>
      </c>
    </row>
    <row r="40" spans="1:56" x14ac:dyDescent="0.25">
      <c r="A40" s="5">
        <v>32</v>
      </c>
      <c r="B40" s="15" t="s">
        <v>1087</v>
      </c>
      <c r="C40" s="5" t="s">
        <v>2240</v>
      </c>
      <c r="D40" s="5" t="s">
        <v>429</v>
      </c>
      <c r="E40" s="11" t="s">
        <v>430</v>
      </c>
      <c r="F40" s="6">
        <f>SUMIFS(NhatKy_ViPham!K:K, NhatKy_ViPham!E:E, "12_Anh_E", NhatKy_ViPham!F:F, B40, NhatKy_ViPham!H:H, "L01")</f>
        <v>0</v>
      </c>
      <c r="G40" s="6">
        <f>SUMIFS(NhatKy_ViPham!K:K, NhatKy_ViPham!E:E, "12_Anh_E", NhatKy_ViPham!F:F, B40, NhatKy_ViPham!H:H, "L02")</f>
        <v>0</v>
      </c>
      <c r="H40" s="6">
        <f>SUMIFS(NhatKy_ViPham!K:K, NhatKy_ViPham!E:E, "12_Anh_E", NhatKy_ViPham!F:F, B40, NhatKy_ViPham!H:H, "L03")</f>
        <v>0</v>
      </c>
      <c r="I40" s="6">
        <f>SUMIFS(NhatKy_ViPham!K:K, NhatKy_ViPham!E:E, "12_Anh_E", NhatKy_ViPham!F:F, B40, NhatKy_ViPham!H:H, "L04")</f>
        <v>0</v>
      </c>
      <c r="J40" s="6">
        <f>SUMIFS(NhatKy_ViPham!K:K, NhatKy_ViPham!E:E, "12_Anh_E", NhatKy_ViPham!F:F, B40, NhatKy_ViPham!H:H, "L05")</f>
        <v>0</v>
      </c>
      <c r="K40" s="6">
        <f>SUMIFS(NhatKy_ViPham!K:K, NhatKy_ViPham!E:E, "12_Anh_E", NhatKy_ViPham!F:F, B40, NhatKy_ViPham!H:H, "L06")</f>
        <v>0</v>
      </c>
      <c r="L40" s="6">
        <f>SUMIFS(NhatKy_ViPham!K:K, NhatKy_ViPham!E:E, "12_Anh_E", NhatKy_ViPham!F:F, B40, NhatKy_ViPham!H:H, "L07")</f>
        <v>0</v>
      </c>
      <c r="M40" s="6">
        <f>SUMIFS(NhatKy_ViPham!K:K, NhatKy_ViPham!E:E, "12_Anh_E", NhatKy_ViPham!F:F, B40, NhatKy_ViPham!H:H, "L08")</f>
        <v>0</v>
      </c>
      <c r="N40" s="6">
        <f>SUMIFS(NhatKy_ViPham!K:K, NhatKy_ViPham!E:E, "12_Anh_E", NhatKy_ViPham!F:F, B40, NhatKy_ViPham!H:H, "L09")</f>
        <v>0</v>
      </c>
      <c r="O40" s="6">
        <f>SUMIFS(NhatKy_ViPham!K:K, NhatKy_ViPham!E:E, "12_Anh_E", NhatKy_ViPham!F:F, B40, NhatKy_ViPham!H:H, "L10")</f>
        <v>0</v>
      </c>
      <c r="P40" s="12">
        <f>SUMIFS(NhatKy_ViPham!J:J, NhatKy_ViPham!E:E, "12_Anh_E", NhatKy_ViPham!F:F, B40)</f>
        <v>0</v>
      </c>
      <c r="Q40" s="13">
        <f>SUMIFS(NhatKy_ViPham!K:K, NhatKy_ViPham!E:E, "12_Anh_E", NhatKy_ViPham!F:F, B40)</f>
        <v>0</v>
      </c>
      <c r="R40" s="6">
        <f>100 + SUMIFS(NhatKy_ViPham!J:J, NhatKy_ViPham!E:E, "12_Anh_E", NhatKy_ViPham!F:F, B40, NhatKy_ViPham!C:C, "T1") - SUMIFS(NhatKy_ViPham!K:K, NhatKy_ViPham!E:E, "12_Anh_E", NhatKy_ViPham!F:F, B40, NhatKy_ViPham!C:C, "T1")</f>
        <v>100</v>
      </c>
      <c r="S40" s="6">
        <f>100 + SUMIFS(NhatKy_ViPham!J:J, NhatKy_ViPham!E:E, "12_Anh_E", NhatKy_ViPham!F:F, B40, NhatKy_ViPham!C:C, "T2") - SUMIFS(NhatKy_ViPham!K:K, NhatKy_ViPham!E:E, "12_Anh_E", NhatKy_ViPham!F:F, B40, NhatKy_ViPham!C:C, "T2")</f>
        <v>100</v>
      </c>
      <c r="T40" s="6">
        <f>100 + SUMIFS(NhatKy_ViPham!J:J, NhatKy_ViPham!E:E, "12_Anh_E", NhatKy_ViPham!F:F, B40, NhatKy_ViPham!C:C, "T3") - SUMIFS(NhatKy_ViPham!K:K, NhatKy_ViPham!E:E, "12_Anh_E", NhatKy_ViPham!F:F, B40, NhatKy_ViPham!C:C, "T3")</f>
        <v>100</v>
      </c>
      <c r="U40" s="6">
        <f>100 + SUMIFS(NhatKy_ViPham!J:J, NhatKy_ViPham!E:E, "12_Anh_E", NhatKy_ViPham!F:F, B40, NhatKy_ViPham!C:C, "T4") - SUMIFS(NhatKy_ViPham!K:K, NhatKy_ViPham!E:E, "12_Anh_E", NhatKy_ViPham!F:F, B40, NhatKy_ViPham!C:C, "T4")</f>
        <v>100</v>
      </c>
      <c r="V40" s="6">
        <f>100 + SUMIFS(NhatKy_ViPham!J:J, NhatKy_ViPham!E:E, "12_Anh_E", NhatKy_ViPham!F:F, B40, NhatKy_ViPham!C:C, "T5") - SUMIFS(NhatKy_ViPham!K:K, NhatKy_ViPham!E:E, "12_Anh_E", NhatKy_ViPham!F:F, B40, NhatKy_ViPham!C:C, "T5")</f>
        <v>100</v>
      </c>
      <c r="W40" s="6">
        <f>100 + SUMIFS(NhatKy_ViPham!J:J, NhatKy_ViPham!E:E, "12_Anh_E", NhatKy_ViPham!F:F, B40, NhatKy_ViPham!C:C, "T6") - SUMIFS(NhatKy_ViPham!K:K, NhatKy_ViPham!E:E, "12_Anh_E", NhatKy_ViPham!F:F, B40, NhatKy_ViPham!C:C, "T6")</f>
        <v>100</v>
      </c>
      <c r="X40" s="6">
        <f>100 + SUMIFS(NhatKy_ViPham!J:J, NhatKy_ViPham!E:E, "12_Anh_E", NhatKy_ViPham!F:F, B40, NhatKy_ViPham!C:C, "T7") - SUMIFS(NhatKy_ViPham!K:K, NhatKy_ViPham!E:E, "12_Anh_E", NhatKy_ViPham!F:F, B40, NhatKy_ViPham!C:C, "T7")</f>
        <v>100</v>
      </c>
      <c r="Y40" s="6">
        <f>100 + SUMIFS(NhatKy_ViPham!J:J, NhatKy_ViPham!E:E, "12_Anh_E", NhatKy_ViPham!F:F, B40, NhatKy_ViPham!C:C, "T8") - SUMIFS(NhatKy_ViPham!K:K, NhatKy_ViPham!E:E, "12_Anh_E", NhatKy_ViPham!F:F, B40, NhatKy_ViPham!C:C, "T8")</f>
        <v>100</v>
      </c>
      <c r="Z40" s="6">
        <f>100 + SUMIFS(NhatKy_ViPham!J:J, NhatKy_ViPham!E:E, "12_Anh_E", NhatKy_ViPham!F:F, B40, NhatKy_ViPham!C:C, "T9") - SUMIFS(NhatKy_ViPham!K:K, NhatKy_ViPham!E:E, "12_Anh_E", NhatKy_ViPham!F:F, B40, NhatKy_ViPham!C:C, "T9")</f>
        <v>100</v>
      </c>
      <c r="AA40" s="6">
        <f>100 + SUMIFS(NhatKy_ViPham!J:J, NhatKy_ViPham!E:E, "12_Anh_E", NhatKy_ViPham!F:F, B40, NhatKy_ViPham!C:C, "T10") - SUMIFS(NhatKy_ViPham!K:K, NhatKy_ViPham!E:E, "12_Anh_E", NhatKy_ViPham!F:F, B40, NhatKy_ViPham!C:C, "T10")</f>
        <v>100</v>
      </c>
      <c r="AB40" s="6">
        <f>100 + SUMIFS(NhatKy_ViPham!J:J, NhatKy_ViPham!E:E, "12_Anh_E", NhatKy_ViPham!F:F, B40, NhatKy_ViPham!C:C, "T11") - SUMIFS(NhatKy_ViPham!K:K, NhatKy_ViPham!E:E, "12_Anh_E", NhatKy_ViPham!F:F, B40, NhatKy_ViPham!C:C, "T11")</f>
        <v>100</v>
      </c>
      <c r="AC40" s="6">
        <f>100 + SUMIFS(NhatKy_ViPham!J:J, NhatKy_ViPham!E:E, "12_Anh_E", NhatKy_ViPham!F:F, B40, NhatKy_ViPham!C:C, "T12") - SUMIFS(NhatKy_ViPham!K:K, NhatKy_ViPham!E:E, "12_Anh_E", NhatKy_ViPham!F:F, B40, NhatKy_ViPham!C:C, "T12")</f>
        <v>100</v>
      </c>
      <c r="AD40" s="6">
        <f>100 + SUMIFS(NhatKy_ViPham!J:J, NhatKy_ViPham!E:E, "12_Anh_E", NhatKy_ViPham!F:F, B40, NhatKy_ViPham!C:C, "T13") - SUMIFS(NhatKy_ViPham!K:K, NhatKy_ViPham!E:E, "12_Anh_E", NhatKy_ViPham!F:F, B40, NhatKy_ViPham!C:C, "T13")</f>
        <v>100</v>
      </c>
      <c r="AE40" s="6">
        <f>100 + SUMIFS(NhatKy_ViPham!J:J, NhatKy_ViPham!E:E, "12_Anh_E", NhatKy_ViPham!F:F, B40, NhatKy_ViPham!C:C, "T14") - SUMIFS(NhatKy_ViPham!K:K, NhatKy_ViPham!E:E, "12_Anh_E", NhatKy_ViPham!F:F, B40, NhatKy_ViPham!C:C, "T14")</f>
        <v>100</v>
      </c>
      <c r="AF40" s="6">
        <f>100 + SUMIFS(NhatKy_ViPham!J:J, NhatKy_ViPham!E:E, "12_Anh_E", NhatKy_ViPham!F:F, B40, NhatKy_ViPham!C:C, "T15") - SUMIFS(NhatKy_ViPham!K:K, NhatKy_ViPham!E:E, "12_Anh_E", NhatKy_ViPham!F:F, B40, NhatKy_ViPham!C:C, "T15")</f>
        <v>100</v>
      </c>
      <c r="AG40" s="6">
        <f>100 + SUMIFS(NhatKy_ViPham!J:J, NhatKy_ViPham!E:E, "12_Anh_E", NhatKy_ViPham!F:F, B40, NhatKy_ViPham!C:C, "T16") - SUMIFS(NhatKy_ViPham!K:K, NhatKy_ViPham!E:E, "12_Anh_E", NhatKy_ViPham!F:F, B40, NhatKy_ViPham!C:C, "T16")</f>
        <v>100</v>
      </c>
      <c r="AH40" s="6">
        <f>100 + SUMIFS(NhatKy_ViPham!J:J, NhatKy_ViPham!E:E, "12_Anh_E", NhatKy_ViPham!F:F, B40, NhatKy_ViPham!C:C, "T17") - SUMIFS(NhatKy_ViPham!K:K, NhatKy_ViPham!E:E, "12_Anh_E", NhatKy_ViPham!F:F, B40, NhatKy_ViPham!C:C, "T17")</f>
        <v>100</v>
      </c>
      <c r="AI40" s="6">
        <f>100 + SUMIFS(NhatKy_ViPham!J:J, NhatKy_ViPham!E:E, "12_Anh_E", NhatKy_ViPham!F:F, B40, NhatKy_ViPham!C:C, "T18") - SUMIFS(NhatKy_ViPham!K:K, NhatKy_ViPham!E:E, "12_Anh_E", NhatKy_ViPham!F:F, B40, NhatKy_ViPham!C:C, "T18")</f>
        <v>100</v>
      </c>
      <c r="AJ40" s="6">
        <f>100 + SUMIFS(NhatKy_ViPham!J:J, NhatKy_ViPham!E:E, "12_Anh_E", NhatKy_ViPham!F:F, B40, NhatKy_ViPham!C:C, "T19") - SUMIFS(NhatKy_ViPham!K:K, NhatKy_ViPham!E:E, "12_Anh_E", NhatKy_ViPham!F:F, B40, NhatKy_ViPham!C:C, "T19")</f>
        <v>100</v>
      </c>
      <c r="AK40" s="6">
        <f>100 + SUMIFS(NhatKy_ViPham!J:J, NhatKy_ViPham!E:E, "12_Anh_E", NhatKy_ViPham!F:F, B40, NhatKy_ViPham!C:C, "T20") - SUMIFS(NhatKy_ViPham!K:K, NhatKy_ViPham!E:E, "12_Anh_E", NhatKy_ViPham!F:F, B40, NhatKy_ViPham!C:C, "T20")</f>
        <v>100</v>
      </c>
      <c r="AL40" s="6">
        <f>100 + SUMIFS(NhatKy_ViPham!J:J, NhatKy_ViPham!E:E, "12_Anh_E", NhatKy_ViPham!F:F, B40, NhatKy_ViPham!C:C, "T21") - SUMIFS(NhatKy_ViPham!K:K, NhatKy_ViPham!E:E, "12_Anh_E", NhatKy_ViPham!F:F, B40, NhatKy_ViPham!C:C, "T21")</f>
        <v>100</v>
      </c>
      <c r="AM40" s="6">
        <f>100 + SUMIFS(NhatKy_ViPham!J:J, NhatKy_ViPham!E:E, "12_Anh_E", NhatKy_ViPham!F:F, B40, NhatKy_ViPham!C:C, "T22") - SUMIFS(NhatKy_ViPham!K:K, NhatKy_ViPham!E:E, "12_Anh_E", NhatKy_ViPham!F:F, B40, NhatKy_ViPham!C:C, "T22")</f>
        <v>100</v>
      </c>
      <c r="AN40" s="6">
        <f>100 + SUMIFS(NhatKy_ViPham!J:J, NhatKy_ViPham!E:E, "12_Anh_E", NhatKy_ViPham!F:F, B40, NhatKy_ViPham!C:C, "T23") - SUMIFS(NhatKy_ViPham!K:K, NhatKy_ViPham!E:E, "12_Anh_E", NhatKy_ViPham!F:F, B40, NhatKy_ViPham!C:C, "T23")</f>
        <v>100</v>
      </c>
      <c r="AO40" s="6">
        <f>100 + SUMIFS(NhatKy_ViPham!J:J, NhatKy_ViPham!E:E, "12_Anh_E", NhatKy_ViPham!F:F, B40, NhatKy_ViPham!C:C, "T24") - SUMIFS(NhatKy_ViPham!K:K, NhatKy_ViPham!E:E, "12_Anh_E", NhatKy_ViPham!F:F, B40, NhatKy_ViPham!C:C, "T24")</f>
        <v>100</v>
      </c>
      <c r="AP40" s="6">
        <f>100 + SUMIFS(NhatKy_ViPham!J:J, NhatKy_ViPham!E:E, "12_Anh_E", NhatKy_ViPham!F:F, B40, NhatKy_ViPham!C:C, "T25") - SUMIFS(NhatKy_ViPham!K:K, NhatKy_ViPham!E:E, "12_Anh_E", NhatKy_ViPham!F:F, B40, NhatKy_ViPham!C:C, "T25")</f>
        <v>100</v>
      </c>
      <c r="AQ40" s="6">
        <f>100 + SUMIFS(NhatKy_ViPham!J:J, NhatKy_ViPham!E:E, "12_Anh_E", NhatKy_ViPham!F:F, B40, NhatKy_ViPham!C:C, "T26") - SUMIFS(NhatKy_ViPham!K:K, NhatKy_ViPham!E:E, "12_Anh_E", NhatKy_ViPham!F:F, B40, NhatKy_ViPham!C:C, "T26")</f>
        <v>100</v>
      </c>
      <c r="AR40" s="6">
        <f>100 + SUMIFS(NhatKy_ViPham!J:J, NhatKy_ViPham!E:E, "12_Anh_E", NhatKy_ViPham!F:F, B40, NhatKy_ViPham!C:C, "T27") - SUMIFS(NhatKy_ViPham!K:K, NhatKy_ViPham!E:E, "12_Anh_E", NhatKy_ViPham!F:F, B40, NhatKy_ViPham!C:C, "T27")</f>
        <v>100</v>
      </c>
      <c r="AS40" s="6">
        <f>100 + SUMIFS(NhatKy_ViPham!J:J, NhatKy_ViPham!E:E, "12_Anh_E", NhatKy_ViPham!F:F, B40, NhatKy_ViPham!C:C, "T28") - SUMIFS(NhatKy_ViPham!K:K, NhatKy_ViPham!E:E, "12_Anh_E", NhatKy_ViPham!F:F, B40, NhatKy_ViPham!C:C, "T28")</f>
        <v>100</v>
      </c>
      <c r="AT40" s="6">
        <f>100 + SUMIFS(NhatKy_ViPham!J:J, NhatKy_ViPham!E:E, "12_Anh_E", NhatKy_ViPham!F:F, B40, NhatKy_ViPham!C:C, "T29") - SUMIFS(NhatKy_ViPham!K:K, NhatKy_ViPham!E:E, "12_Anh_E", NhatKy_ViPham!F:F, B40, NhatKy_ViPham!C:C, "T29")</f>
        <v>100</v>
      </c>
      <c r="AU40" s="6">
        <f>100 + SUMIFS(NhatKy_ViPham!J:J, NhatKy_ViPham!E:E, "12_Anh_E", NhatKy_ViPham!F:F, B40, NhatKy_ViPham!C:C, "T30") - SUMIFS(NhatKy_ViPham!K:K, NhatKy_ViPham!E:E, "12_Anh_E", NhatKy_ViPham!F:F, B40, NhatKy_ViPham!C:C, "T30")</f>
        <v>100</v>
      </c>
      <c r="AV40" s="6">
        <f>100 + SUMIFS(NhatKy_ViPham!J:J, NhatKy_ViPham!E:E, "12_Anh_E", NhatKy_ViPham!F:F, B40, NhatKy_ViPham!C:C, "T31") - SUMIFS(NhatKy_ViPham!K:K, NhatKy_ViPham!E:E, "12_Anh_E", NhatKy_ViPham!F:F, B40, NhatKy_ViPham!C:C, "T31")</f>
        <v>100</v>
      </c>
      <c r="AW40" s="6">
        <f>100 + SUMIFS(NhatKy_ViPham!J:J, NhatKy_ViPham!E:E, "12_Anh_E", NhatKy_ViPham!F:F, B40, NhatKy_ViPham!C:C, "T32") - SUMIFS(NhatKy_ViPham!K:K, NhatKy_ViPham!E:E, "12_Anh_E", NhatKy_ViPham!F:F, B40, NhatKy_ViPham!C:C, "T32")</f>
        <v>100</v>
      </c>
      <c r="AX40" s="6">
        <f>100 + SUMIFS(NhatKy_ViPham!J:J, NhatKy_ViPham!E:E, "12_Anh_E", NhatKy_ViPham!F:F, B40, NhatKy_ViPham!C:C, "T33") - SUMIFS(NhatKy_ViPham!K:K, NhatKy_ViPham!E:E, "12_Anh_E", NhatKy_ViPham!F:F, B40, NhatKy_ViPham!C:C, "T33")</f>
        <v>100</v>
      </c>
      <c r="AY40" s="6">
        <f>100 + SUMIFS(NhatKy_ViPham!J:J, NhatKy_ViPham!E:E, "12_Anh_E", NhatKy_ViPham!F:F, B40, NhatKy_ViPham!C:C, "T34") - SUMIFS(NhatKy_ViPham!K:K, NhatKy_ViPham!E:E, "12_Anh_E", NhatKy_ViPham!F:F, B40, NhatKy_ViPham!C:C, "T34")</f>
        <v>100</v>
      </c>
      <c r="AZ40" s="6">
        <f>100 + SUMIFS(NhatKy_ViPham!J:J, NhatKy_ViPham!E:E, "12_Anh_E", NhatKy_ViPham!F:F, B40, NhatKy_ViPham!C:C, "T35") - SUMIFS(NhatKy_ViPham!K:K, NhatKy_ViPham!E:E, "12_Anh_E", NhatKy_ViPham!F:F, B40, NhatKy_ViPham!C:C, "T35")</f>
        <v>100</v>
      </c>
      <c r="BA40" s="12">
        <f t="shared" si="0"/>
        <v>100</v>
      </c>
      <c r="BB40" s="11" t="s">
        <v>430</v>
      </c>
      <c r="BC40" s="16" t="str">
        <f t="shared" si="1"/>
        <v>Tốt</v>
      </c>
      <c r="BD40" s="15" t="str">
        <f t="shared" si="2"/>
        <v>🟢 BÌNH THƯỜNG</v>
      </c>
    </row>
    <row r="41" spans="1:56" x14ac:dyDescent="0.25">
      <c r="A41" s="4">
        <v>33</v>
      </c>
      <c r="B41" s="10" t="s">
        <v>1032</v>
      </c>
      <c r="C41" s="4" t="s">
        <v>3022</v>
      </c>
      <c r="D41" s="4" t="s">
        <v>429</v>
      </c>
      <c r="E41" s="11" t="s">
        <v>430</v>
      </c>
      <c r="F41" s="7">
        <f>SUMIFS(NhatKy_ViPham!K:K, NhatKy_ViPham!E:E, "12_Anh_E", NhatKy_ViPham!F:F, B41, NhatKy_ViPham!H:H, "L01")</f>
        <v>0</v>
      </c>
      <c r="G41" s="7">
        <f>SUMIFS(NhatKy_ViPham!K:K, NhatKy_ViPham!E:E, "12_Anh_E", NhatKy_ViPham!F:F, B41, NhatKy_ViPham!H:H, "L02")</f>
        <v>0</v>
      </c>
      <c r="H41" s="7">
        <f>SUMIFS(NhatKy_ViPham!K:K, NhatKy_ViPham!E:E, "12_Anh_E", NhatKy_ViPham!F:F, B41, NhatKy_ViPham!H:H, "L03")</f>
        <v>0</v>
      </c>
      <c r="I41" s="7">
        <f>SUMIFS(NhatKy_ViPham!K:K, NhatKy_ViPham!E:E, "12_Anh_E", NhatKy_ViPham!F:F, B41, NhatKy_ViPham!H:H, "L04")</f>
        <v>0</v>
      </c>
      <c r="J41" s="7">
        <f>SUMIFS(NhatKy_ViPham!K:K, NhatKy_ViPham!E:E, "12_Anh_E", NhatKy_ViPham!F:F, B41, NhatKy_ViPham!H:H, "L05")</f>
        <v>0</v>
      </c>
      <c r="K41" s="7">
        <f>SUMIFS(NhatKy_ViPham!K:K, NhatKy_ViPham!E:E, "12_Anh_E", NhatKy_ViPham!F:F, B41, NhatKy_ViPham!H:H, "L06")</f>
        <v>0</v>
      </c>
      <c r="L41" s="7">
        <f>SUMIFS(NhatKy_ViPham!K:K, NhatKy_ViPham!E:E, "12_Anh_E", NhatKy_ViPham!F:F, B41, NhatKy_ViPham!H:H, "L07")</f>
        <v>0</v>
      </c>
      <c r="M41" s="7">
        <f>SUMIFS(NhatKy_ViPham!K:K, NhatKy_ViPham!E:E, "12_Anh_E", NhatKy_ViPham!F:F, B41, NhatKy_ViPham!H:H, "L08")</f>
        <v>0</v>
      </c>
      <c r="N41" s="7">
        <f>SUMIFS(NhatKy_ViPham!K:K, NhatKy_ViPham!E:E, "12_Anh_E", NhatKy_ViPham!F:F, B41, NhatKy_ViPham!H:H, "L09")</f>
        <v>0</v>
      </c>
      <c r="O41" s="7">
        <f>SUMIFS(NhatKy_ViPham!K:K, NhatKy_ViPham!E:E, "12_Anh_E", NhatKy_ViPham!F:F, B41, NhatKy_ViPham!H:H, "L10")</f>
        <v>0</v>
      </c>
      <c r="P41" s="12">
        <f>SUMIFS(NhatKy_ViPham!J:J, NhatKy_ViPham!E:E, "12_Anh_E", NhatKy_ViPham!F:F, B41)</f>
        <v>0</v>
      </c>
      <c r="Q41" s="13">
        <f>SUMIFS(NhatKy_ViPham!K:K, NhatKy_ViPham!E:E, "12_Anh_E", NhatKy_ViPham!F:F, B41)</f>
        <v>0</v>
      </c>
      <c r="R41" s="7">
        <f>100 + SUMIFS(NhatKy_ViPham!J:J, NhatKy_ViPham!E:E, "12_Anh_E", NhatKy_ViPham!F:F, B41, NhatKy_ViPham!C:C, "T1") - SUMIFS(NhatKy_ViPham!K:K, NhatKy_ViPham!E:E, "12_Anh_E", NhatKy_ViPham!F:F, B41, NhatKy_ViPham!C:C, "T1")</f>
        <v>100</v>
      </c>
      <c r="S41" s="7">
        <f>100 + SUMIFS(NhatKy_ViPham!J:J, NhatKy_ViPham!E:E, "12_Anh_E", NhatKy_ViPham!F:F, B41, NhatKy_ViPham!C:C, "T2") - SUMIFS(NhatKy_ViPham!K:K, NhatKy_ViPham!E:E, "12_Anh_E", NhatKy_ViPham!F:F, B41, NhatKy_ViPham!C:C, "T2")</f>
        <v>100</v>
      </c>
      <c r="T41" s="7">
        <f>100 + SUMIFS(NhatKy_ViPham!J:J, NhatKy_ViPham!E:E, "12_Anh_E", NhatKy_ViPham!F:F, B41, NhatKy_ViPham!C:C, "T3") - SUMIFS(NhatKy_ViPham!K:K, NhatKy_ViPham!E:E, "12_Anh_E", NhatKy_ViPham!F:F, B41, NhatKy_ViPham!C:C, "T3")</f>
        <v>100</v>
      </c>
      <c r="U41" s="7">
        <f>100 + SUMIFS(NhatKy_ViPham!J:J, NhatKy_ViPham!E:E, "12_Anh_E", NhatKy_ViPham!F:F, B41, NhatKy_ViPham!C:C, "T4") - SUMIFS(NhatKy_ViPham!K:K, NhatKy_ViPham!E:E, "12_Anh_E", NhatKy_ViPham!F:F, B41, NhatKy_ViPham!C:C, "T4")</f>
        <v>100</v>
      </c>
      <c r="V41" s="7">
        <f>100 + SUMIFS(NhatKy_ViPham!J:J, NhatKy_ViPham!E:E, "12_Anh_E", NhatKy_ViPham!F:F, B41, NhatKy_ViPham!C:C, "T5") - SUMIFS(NhatKy_ViPham!K:K, NhatKy_ViPham!E:E, "12_Anh_E", NhatKy_ViPham!F:F, B41, NhatKy_ViPham!C:C, "T5")</f>
        <v>100</v>
      </c>
      <c r="W41" s="7">
        <f>100 + SUMIFS(NhatKy_ViPham!J:J, NhatKy_ViPham!E:E, "12_Anh_E", NhatKy_ViPham!F:F, B41, NhatKy_ViPham!C:C, "T6") - SUMIFS(NhatKy_ViPham!K:K, NhatKy_ViPham!E:E, "12_Anh_E", NhatKy_ViPham!F:F, B41, NhatKy_ViPham!C:C, "T6")</f>
        <v>100</v>
      </c>
      <c r="X41" s="7">
        <f>100 + SUMIFS(NhatKy_ViPham!J:J, NhatKy_ViPham!E:E, "12_Anh_E", NhatKy_ViPham!F:F, B41, NhatKy_ViPham!C:C, "T7") - SUMIFS(NhatKy_ViPham!K:K, NhatKy_ViPham!E:E, "12_Anh_E", NhatKy_ViPham!F:F, B41, NhatKy_ViPham!C:C, "T7")</f>
        <v>100</v>
      </c>
      <c r="Y41" s="7">
        <f>100 + SUMIFS(NhatKy_ViPham!J:J, NhatKy_ViPham!E:E, "12_Anh_E", NhatKy_ViPham!F:F, B41, NhatKy_ViPham!C:C, "T8") - SUMIFS(NhatKy_ViPham!K:K, NhatKy_ViPham!E:E, "12_Anh_E", NhatKy_ViPham!F:F, B41, NhatKy_ViPham!C:C, "T8")</f>
        <v>100</v>
      </c>
      <c r="Z41" s="7">
        <f>100 + SUMIFS(NhatKy_ViPham!J:J, NhatKy_ViPham!E:E, "12_Anh_E", NhatKy_ViPham!F:F, B41, NhatKy_ViPham!C:C, "T9") - SUMIFS(NhatKy_ViPham!K:K, NhatKy_ViPham!E:E, "12_Anh_E", NhatKy_ViPham!F:F, B41, NhatKy_ViPham!C:C, "T9")</f>
        <v>100</v>
      </c>
      <c r="AA41" s="7">
        <f>100 + SUMIFS(NhatKy_ViPham!J:J, NhatKy_ViPham!E:E, "12_Anh_E", NhatKy_ViPham!F:F, B41, NhatKy_ViPham!C:C, "T10") - SUMIFS(NhatKy_ViPham!K:K, NhatKy_ViPham!E:E, "12_Anh_E", NhatKy_ViPham!F:F, B41, NhatKy_ViPham!C:C, "T10")</f>
        <v>100</v>
      </c>
      <c r="AB41" s="7">
        <f>100 + SUMIFS(NhatKy_ViPham!J:J, NhatKy_ViPham!E:E, "12_Anh_E", NhatKy_ViPham!F:F, B41, NhatKy_ViPham!C:C, "T11") - SUMIFS(NhatKy_ViPham!K:K, NhatKy_ViPham!E:E, "12_Anh_E", NhatKy_ViPham!F:F, B41, NhatKy_ViPham!C:C, "T11")</f>
        <v>100</v>
      </c>
      <c r="AC41" s="7">
        <f>100 + SUMIFS(NhatKy_ViPham!J:J, NhatKy_ViPham!E:E, "12_Anh_E", NhatKy_ViPham!F:F, B41, NhatKy_ViPham!C:C, "T12") - SUMIFS(NhatKy_ViPham!K:K, NhatKy_ViPham!E:E, "12_Anh_E", NhatKy_ViPham!F:F, B41, NhatKy_ViPham!C:C, "T12")</f>
        <v>100</v>
      </c>
      <c r="AD41" s="7">
        <f>100 + SUMIFS(NhatKy_ViPham!J:J, NhatKy_ViPham!E:E, "12_Anh_E", NhatKy_ViPham!F:F, B41, NhatKy_ViPham!C:C, "T13") - SUMIFS(NhatKy_ViPham!K:K, NhatKy_ViPham!E:E, "12_Anh_E", NhatKy_ViPham!F:F, B41, NhatKy_ViPham!C:C, "T13")</f>
        <v>100</v>
      </c>
      <c r="AE41" s="7">
        <f>100 + SUMIFS(NhatKy_ViPham!J:J, NhatKy_ViPham!E:E, "12_Anh_E", NhatKy_ViPham!F:F, B41, NhatKy_ViPham!C:C, "T14") - SUMIFS(NhatKy_ViPham!K:K, NhatKy_ViPham!E:E, "12_Anh_E", NhatKy_ViPham!F:F, B41, NhatKy_ViPham!C:C, "T14")</f>
        <v>100</v>
      </c>
      <c r="AF41" s="7">
        <f>100 + SUMIFS(NhatKy_ViPham!J:J, NhatKy_ViPham!E:E, "12_Anh_E", NhatKy_ViPham!F:F, B41, NhatKy_ViPham!C:C, "T15") - SUMIFS(NhatKy_ViPham!K:K, NhatKy_ViPham!E:E, "12_Anh_E", NhatKy_ViPham!F:F, B41, NhatKy_ViPham!C:C, "T15")</f>
        <v>100</v>
      </c>
      <c r="AG41" s="7">
        <f>100 + SUMIFS(NhatKy_ViPham!J:J, NhatKy_ViPham!E:E, "12_Anh_E", NhatKy_ViPham!F:F, B41, NhatKy_ViPham!C:C, "T16") - SUMIFS(NhatKy_ViPham!K:K, NhatKy_ViPham!E:E, "12_Anh_E", NhatKy_ViPham!F:F, B41, NhatKy_ViPham!C:C, "T16")</f>
        <v>100</v>
      </c>
      <c r="AH41" s="7">
        <f>100 + SUMIFS(NhatKy_ViPham!J:J, NhatKy_ViPham!E:E, "12_Anh_E", NhatKy_ViPham!F:F, B41, NhatKy_ViPham!C:C, "T17") - SUMIFS(NhatKy_ViPham!K:K, NhatKy_ViPham!E:E, "12_Anh_E", NhatKy_ViPham!F:F, B41, NhatKy_ViPham!C:C, "T17")</f>
        <v>100</v>
      </c>
      <c r="AI41" s="7">
        <f>100 + SUMIFS(NhatKy_ViPham!J:J, NhatKy_ViPham!E:E, "12_Anh_E", NhatKy_ViPham!F:F, B41, NhatKy_ViPham!C:C, "T18") - SUMIFS(NhatKy_ViPham!K:K, NhatKy_ViPham!E:E, "12_Anh_E", NhatKy_ViPham!F:F, B41, NhatKy_ViPham!C:C, "T18")</f>
        <v>100</v>
      </c>
      <c r="AJ41" s="7">
        <f>100 + SUMIFS(NhatKy_ViPham!J:J, NhatKy_ViPham!E:E, "12_Anh_E", NhatKy_ViPham!F:F, B41, NhatKy_ViPham!C:C, "T19") - SUMIFS(NhatKy_ViPham!K:K, NhatKy_ViPham!E:E, "12_Anh_E", NhatKy_ViPham!F:F, B41, NhatKy_ViPham!C:C, "T19")</f>
        <v>100</v>
      </c>
      <c r="AK41" s="7">
        <f>100 + SUMIFS(NhatKy_ViPham!J:J, NhatKy_ViPham!E:E, "12_Anh_E", NhatKy_ViPham!F:F, B41, NhatKy_ViPham!C:C, "T20") - SUMIFS(NhatKy_ViPham!K:K, NhatKy_ViPham!E:E, "12_Anh_E", NhatKy_ViPham!F:F, B41, NhatKy_ViPham!C:C, "T20")</f>
        <v>100</v>
      </c>
      <c r="AL41" s="7">
        <f>100 + SUMIFS(NhatKy_ViPham!J:J, NhatKy_ViPham!E:E, "12_Anh_E", NhatKy_ViPham!F:F, B41, NhatKy_ViPham!C:C, "T21") - SUMIFS(NhatKy_ViPham!K:K, NhatKy_ViPham!E:E, "12_Anh_E", NhatKy_ViPham!F:F, B41, NhatKy_ViPham!C:C, "T21")</f>
        <v>100</v>
      </c>
      <c r="AM41" s="7">
        <f>100 + SUMIFS(NhatKy_ViPham!J:J, NhatKy_ViPham!E:E, "12_Anh_E", NhatKy_ViPham!F:F, B41, NhatKy_ViPham!C:C, "T22") - SUMIFS(NhatKy_ViPham!K:K, NhatKy_ViPham!E:E, "12_Anh_E", NhatKy_ViPham!F:F, B41, NhatKy_ViPham!C:C, "T22")</f>
        <v>100</v>
      </c>
      <c r="AN41" s="7">
        <f>100 + SUMIFS(NhatKy_ViPham!J:J, NhatKy_ViPham!E:E, "12_Anh_E", NhatKy_ViPham!F:F, B41, NhatKy_ViPham!C:C, "T23") - SUMIFS(NhatKy_ViPham!K:K, NhatKy_ViPham!E:E, "12_Anh_E", NhatKy_ViPham!F:F, B41, NhatKy_ViPham!C:C, "T23")</f>
        <v>100</v>
      </c>
      <c r="AO41" s="7">
        <f>100 + SUMIFS(NhatKy_ViPham!J:J, NhatKy_ViPham!E:E, "12_Anh_E", NhatKy_ViPham!F:F, B41, NhatKy_ViPham!C:C, "T24") - SUMIFS(NhatKy_ViPham!K:K, NhatKy_ViPham!E:E, "12_Anh_E", NhatKy_ViPham!F:F, B41, NhatKy_ViPham!C:C, "T24")</f>
        <v>100</v>
      </c>
      <c r="AP41" s="7">
        <f>100 + SUMIFS(NhatKy_ViPham!J:J, NhatKy_ViPham!E:E, "12_Anh_E", NhatKy_ViPham!F:F, B41, NhatKy_ViPham!C:C, "T25") - SUMIFS(NhatKy_ViPham!K:K, NhatKy_ViPham!E:E, "12_Anh_E", NhatKy_ViPham!F:F, B41, NhatKy_ViPham!C:C, "T25")</f>
        <v>100</v>
      </c>
      <c r="AQ41" s="7">
        <f>100 + SUMIFS(NhatKy_ViPham!J:J, NhatKy_ViPham!E:E, "12_Anh_E", NhatKy_ViPham!F:F, B41, NhatKy_ViPham!C:C, "T26") - SUMIFS(NhatKy_ViPham!K:K, NhatKy_ViPham!E:E, "12_Anh_E", NhatKy_ViPham!F:F, B41, NhatKy_ViPham!C:C, "T26")</f>
        <v>100</v>
      </c>
      <c r="AR41" s="7">
        <f>100 + SUMIFS(NhatKy_ViPham!J:J, NhatKy_ViPham!E:E, "12_Anh_E", NhatKy_ViPham!F:F, B41, NhatKy_ViPham!C:C, "T27") - SUMIFS(NhatKy_ViPham!K:K, NhatKy_ViPham!E:E, "12_Anh_E", NhatKy_ViPham!F:F, B41, NhatKy_ViPham!C:C, "T27")</f>
        <v>100</v>
      </c>
      <c r="AS41" s="7">
        <f>100 + SUMIFS(NhatKy_ViPham!J:J, NhatKy_ViPham!E:E, "12_Anh_E", NhatKy_ViPham!F:F, B41, NhatKy_ViPham!C:C, "T28") - SUMIFS(NhatKy_ViPham!K:K, NhatKy_ViPham!E:E, "12_Anh_E", NhatKy_ViPham!F:F, B41, NhatKy_ViPham!C:C, "T28")</f>
        <v>100</v>
      </c>
      <c r="AT41" s="7">
        <f>100 + SUMIFS(NhatKy_ViPham!J:J, NhatKy_ViPham!E:E, "12_Anh_E", NhatKy_ViPham!F:F, B41, NhatKy_ViPham!C:C, "T29") - SUMIFS(NhatKy_ViPham!K:K, NhatKy_ViPham!E:E, "12_Anh_E", NhatKy_ViPham!F:F, B41, NhatKy_ViPham!C:C, "T29")</f>
        <v>100</v>
      </c>
      <c r="AU41" s="7">
        <f>100 + SUMIFS(NhatKy_ViPham!J:J, NhatKy_ViPham!E:E, "12_Anh_E", NhatKy_ViPham!F:F, B41, NhatKy_ViPham!C:C, "T30") - SUMIFS(NhatKy_ViPham!K:K, NhatKy_ViPham!E:E, "12_Anh_E", NhatKy_ViPham!F:F, B41, NhatKy_ViPham!C:C, "T30")</f>
        <v>100</v>
      </c>
      <c r="AV41" s="7">
        <f>100 + SUMIFS(NhatKy_ViPham!J:J, NhatKy_ViPham!E:E, "12_Anh_E", NhatKy_ViPham!F:F, B41, NhatKy_ViPham!C:C, "T31") - SUMIFS(NhatKy_ViPham!K:K, NhatKy_ViPham!E:E, "12_Anh_E", NhatKy_ViPham!F:F, B41, NhatKy_ViPham!C:C, "T31")</f>
        <v>100</v>
      </c>
      <c r="AW41" s="7">
        <f>100 + SUMIFS(NhatKy_ViPham!J:J, NhatKy_ViPham!E:E, "12_Anh_E", NhatKy_ViPham!F:F, B41, NhatKy_ViPham!C:C, "T32") - SUMIFS(NhatKy_ViPham!K:K, NhatKy_ViPham!E:E, "12_Anh_E", NhatKy_ViPham!F:F, B41, NhatKy_ViPham!C:C, "T32")</f>
        <v>100</v>
      </c>
      <c r="AX41" s="7">
        <f>100 + SUMIFS(NhatKy_ViPham!J:J, NhatKy_ViPham!E:E, "12_Anh_E", NhatKy_ViPham!F:F, B41, NhatKy_ViPham!C:C, "T33") - SUMIFS(NhatKy_ViPham!K:K, NhatKy_ViPham!E:E, "12_Anh_E", NhatKy_ViPham!F:F, B41, NhatKy_ViPham!C:C, "T33")</f>
        <v>100</v>
      </c>
      <c r="AY41" s="7">
        <f>100 + SUMIFS(NhatKy_ViPham!J:J, NhatKy_ViPham!E:E, "12_Anh_E", NhatKy_ViPham!F:F, B41, NhatKy_ViPham!C:C, "T34") - SUMIFS(NhatKy_ViPham!K:K, NhatKy_ViPham!E:E, "12_Anh_E", NhatKy_ViPham!F:F, B41, NhatKy_ViPham!C:C, "T34")</f>
        <v>100</v>
      </c>
      <c r="AZ41" s="7">
        <f>100 + SUMIFS(NhatKy_ViPham!J:J, NhatKy_ViPham!E:E, "12_Anh_E", NhatKy_ViPham!F:F, B41, NhatKy_ViPham!C:C, "T35") - SUMIFS(NhatKy_ViPham!K:K, NhatKy_ViPham!E:E, "12_Anh_E", NhatKy_ViPham!F:F, B41, NhatKy_ViPham!C:C, "T35")</f>
        <v>100</v>
      </c>
      <c r="BA41" s="12">
        <f t="shared" si="0"/>
        <v>100</v>
      </c>
      <c r="BB41" s="11" t="s">
        <v>430</v>
      </c>
      <c r="BC41" s="14" t="str">
        <f t="shared" si="1"/>
        <v>Tốt</v>
      </c>
      <c r="BD41" s="10" t="str">
        <f t="shared" si="2"/>
        <v>🟢 BÌNH THƯỜNG</v>
      </c>
    </row>
    <row r="42" spans="1:56" x14ac:dyDescent="0.25">
      <c r="A42" s="5">
        <v>34</v>
      </c>
      <c r="B42" s="15" t="s">
        <v>3104</v>
      </c>
      <c r="C42" s="5" t="s">
        <v>2263</v>
      </c>
      <c r="D42" s="5" t="s">
        <v>429</v>
      </c>
      <c r="E42" s="11" t="s">
        <v>430</v>
      </c>
      <c r="F42" s="6">
        <f>SUMIFS(NhatKy_ViPham!K:K, NhatKy_ViPham!E:E, "12_Anh_E", NhatKy_ViPham!F:F, B42, NhatKy_ViPham!H:H, "L01")</f>
        <v>0</v>
      </c>
      <c r="G42" s="6">
        <f>SUMIFS(NhatKy_ViPham!K:K, NhatKy_ViPham!E:E, "12_Anh_E", NhatKy_ViPham!F:F, B42, NhatKy_ViPham!H:H, "L02")</f>
        <v>0</v>
      </c>
      <c r="H42" s="6">
        <f>SUMIFS(NhatKy_ViPham!K:K, NhatKy_ViPham!E:E, "12_Anh_E", NhatKy_ViPham!F:F, B42, NhatKy_ViPham!H:H, "L03")</f>
        <v>0</v>
      </c>
      <c r="I42" s="6">
        <f>SUMIFS(NhatKy_ViPham!K:K, NhatKy_ViPham!E:E, "12_Anh_E", NhatKy_ViPham!F:F, B42, NhatKy_ViPham!H:H, "L04")</f>
        <v>0</v>
      </c>
      <c r="J42" s="6">
        <f>SUMIFS(NhatKy_ViPham!K:K, NhatKy_ViPham!E:E, "12_Anh_E", NhatKy_ViPham!F:F, B42, NhatKy_ViPham!H:H, "L05")</f>
        <v>0</v>
      </c>
      <c r="K42" s="6">
        <f>SUMIFS(NhatKy_ViPham!K:K, NhatKy_ViPham!E:E, "12_Anh_E", NhatKy_ViPham!F:F, B42, NhatKy_ViPham!H:H, "L06")</f>
        <v>0</v>
      </c>
      <c r="L42" s="6">
        <f>SUMIFS(NhatKy_ViPham!K:K, NhatKy_ViPham!E:E, "12_Anh_E", NhatKy_ViPham!F:F, B42, NhatKy_ViPham!H:H, "L07")</f>
        <v>0</v>
      </c>
      <c r="M42" s="6">
        <f>SUMIFS(NhatKy_ViPham!K:K, NhatKy_ViPham!E:E, "12_Anh_E", NhatKy_ViPham!F:F, B42, NhatKy_ViPham!H:H, "L08")</f>
        <v>0</v>
      </c>
      <c r="N42" s="6">
        <f>SUMIFS(NhatKy_ViPham!K:K, NhatKy_ViPham!E:E, "12_Anh_E", NhatKy_ViPham!F:F, B42, NhatKy_ViPham!H:H, "L09")</f>
        <v>0</v>
      </c>
      <c r="O42" s="6">
        <f>SUMIFS(NhatKy_ViPham!K:K, NhatKy_ViPham!E:E, "12_Anh_E", NhatKy_ViPham!F:F, B42, NhatKy_ViPham!H:H, "L10")</f>
        <v>0</v>
      </c>
      <c r="P42" s="12">
        <f>SUMIFS(NhatKy_ViPham!J:J, NhatKy_ViPham!E:E, "12_Anh_E", NhatKy_ViPham!F:F, B42)</f>
        <v>0</v>
      </c>
      <c r="Q42" s="13">
        <f>SUMIFS(NhatKy_ViPham!K:K, NhatKy_ViPham!E:E, "12_Anh_E", NhatKy_ViPham!F:F, B42)</f>
        <v>0</v>
      </c>
      <c r="R42" s="6">
        <f>100 + SUMIFS(NhatKy_ViPham!J:J, NhatKy_ViPham!E:E, "12_Anh_E", NhatKy_ViPham!F:F, B42, NhatKy_ViPham!C:C, "T1") - SUMIFS(NhatKy_ViPham!K:K, NhatKy_ViPham!E:E, "12_Anh_E", NhatKy_ViPham!F:F, B42, NhatKy_ViPham!C:C, "T1")</f>
        <v>100</v>
      </c>
      <c r="S42" s="6">
        <f>100 + SUMIFS(NhatKy_ViPham!J:J, NhatKy_ViPham!E:E, "12_Anh_E", NhatKy_ViPham!F:F, B42, NhatKy_ViPham!C:C, "T2") - SUMIFS(NhatKy_ViPham!K:K, NhatKy_ViPham!E:E, "12_Anh_E", NhatKy_ViPham!F:F, B42, NhatKy_ViPham!C:C, "T2")</f>
        <v>100</v>
      </c>
      <c r="T42" s="6">
        <f>100 + SUMIFS(NhatKy_ViPham!J:J, NhatKy_ViPham!E:E, "12_Anh_E", NhatKy_ViPham!F:F, B42, NhatKy_ViPham!C:C, "T3") - SUMIFS(NhatKy_ViPham!K:K, NhatKy_ViPham!E:E, "12_Anh_E", NhatKy_ViPham!F:F, B42, NhatKy_ViPham!C:C, "T3")</f>
        <v>100</v>
      </c>
      <c r="U42" s="6">
        <f>100 + SUMIFS(NhatKy_ViPham!J:J, NhatKy_ViPham!E:E, "12_Anh_E", NhatKy_ViPham!F:F, B42, NhatKy_ViPham!C:C, "T4") - SUMIFS(NhatKy_ViPham!K:K, NhatKy_ViPham!E:E, "12_Anh_E", NhatKy_ViPham!F:F, B42, NhatKy_ViPham!C:C, "T4")</f>
        <v>100</v>
      </c>
      <c r="V42" s="6">
        <f>100 + SUMIFS(NhatKy_ViPham!J:J, NhatKy_ViPham!E:E, "12_Anh_E", NhatKy_ViPham!F:F, B42, NhatKy_ViPham!C:C, "T5") - SUMIFS(NhatKy_ViPham!K:K, NhatKy_ViPham!E:E, "12_Anh_E", NhatKy_ViPham!F:F, B42, NhatKy_ViPham!C:C, "T5")</f>
        <v>100</v>
      </c>
      <c r="W42" s="6">
        <f>100 + SUMIFS(NhatKy_ViPham!J:J, NhatKy_ViPham!E:E, "12_Anh_E", NhatKy_ViPham!F:F, B42, NhatKy_ViPham!C:C, "T6") - SUMIFS(NhatKy_ViPham!K:K, NhatKy_ViPham!E:E, "12_Anh_E", NhatKy_ViPham!F:F, B42, NhatKy_ViPham!C:C, "T6")</f>
        <v>100</v>
      </c>
      <c r="X42" s="6">
        <f>100 + SUMIFS(NhatKy_ViPham!J:J, NhatKy_ViPham!E:E, "12_Anh_E", NhatKy_ViPham!F:F, B42, NhatKy_ViPham!C:C, "T7") - SUMIFS(NhatKy_ViPham!K:K, NhatKy_ViPham!E:E, "12_Anh_E", NhatKy_ViPham!F:F, B42, NhatKy_ViPham!C:C, "T7")</f>
        <v>100</v>
      </c>
      <c r="Y42" s="6">
        <f>100 + SUMIFS(NhatKy_ViPham!J:J, NhatKy_ViPham!E:E, "12_Anh_E", NhatKy_ViPham!F:F, B42, NhatKy_ViPham!C:C, "T8") - SUMIFS(NhatKy_ViPham!K:K, NhatKy_ViPham!E:E, "12_Anh_E", NhatKy_ViPham!F:F, B42, NhatKy_ViPham!C:C, "T8")</f>
        <v>100</v>
      </c>
      <c r="Z42" s="6">
        <f>100 + SUMIFS(NhatKy_ViPham!J:J, NhatKy_ViPham!E:E, "12_Anh_E", NhatKy_ViPham!F:F, B42, NhatKy_ViPham!C:C, "T9") - SUMIFS(NhatKy_ViPham!K:K, NhatKy_ViPham!E:E, "12_Anh_E", NhatKy_ViPham!F:F, B42, NhatKy_ViPham!C:C, "T9")</f>
        <v>100</v>
      </c>
      <c r="AA42" s="6">
        <f>100 + SUMIFS(NhatKy_ViPham!J:J, NhatKy_ViPham!E:E, "12_Anh_E", NhatKy_ViPham!F:F, B42, NhatKy_ViPham!C:C, "T10") - SUMIFS(NhatKy_ViPham!K:K, NhatKy_ViPham!E:E, "12_Anh_E", NhatKy_ViPham!F:F, B42, NhatKy_ViPham!C:C, "T10")</f>
        <v>100</v>
      </c>
      <c r="AB42" s="6">
        <f>100 + SUMIFS(NhatKy_ViPham!J:J, NhatKy_ViPham!E:E, "12_Anh_E", NhatKy_ViPham!F:F, B42, NhatKy_ViPham!C:C, "T11") - SUMIFS(NhatKy_ViPham!K:K, NhatKy_ViPham!E:E, "12_Anh_E", NhatKy_ViPham!F:F, B42, NhatKy_ViPham!C:C, "T11")</f>
        <v>100</v>
      </c>
      <c r="AC42" s="6">
        <f>100 + SUMIFS(NhatKy_ViPham!J:J, NhatKy_ViPham!E:E, "12_Anh_E", NhatKy_ViPham!F:F, B42, NhatKy_ViPham!C:C, "T12") - SUMIFS(NhatKy_ViPham!K:K, NhatKy_ViPham!E:E, "12_Anh_E", NhatKy_ViPham!F:F, B42, NhatKy_ViPham!C:C, "T12")</f>
        <v>100</v>
      </c>
      <c r="AD42" s="6">
        <f>100 + SUMIFS(NhatKy_ViPham!J:J, NhatKy_ViPham!E:E, "12_Anh_E", NhatKy_ViPham!F:F, B42, NhatKy_ViPham!C:C, "T13") - SUMIFS(NhatKy_ViPham!K:K, NhatKy_ViPham!E:E, "12_Anh_E", NhatKy_ViPham!F:F, B42, NhatKy_ViPham!C:C, "T13")</f>
        <v>100</v>
      </c>
      <c r="AE42" s="6">
        <f>100 + SUMIFS(NhatKy_ViPham!J:J, NhatKy_ViPham!E:E, "12_Anh_E", NhatKy_ViPham!F:F, B42, NhatKy_ViPham!C:C, "T14") - SUMIFS(NhatKy_ViPham!K:K, NhatKy_ViPham!E:E, "12_Anh_E", NhatKy_ViPham!F:F, B42, NhatKy_ViPham!C:C, "T14")</f>
        <v>100</v>
      </c>
      <c r="AF42" s="6">
        <f>100 + SUMIFS(NhatKy_ViPham!J:J, NhatKy_ViPham!E:E, "12_Anh_E", NhatKy_ViPham!F:F, B42, NhatKy_ViPham!C:C, "T15") - SUMIFS(NhatKy_ViPham!K:K, NhatKy_ViPham!E:E, "12_Anh_E", NhatKy_ViPham!F:F, B42, NhatKy_ViPham!C:C, "T15")</f>
        <v>100</v>
      </c>
      <c r="AG42" s="6">
        <f>100 + SUMIFS(NhatKy_ViPham!J:J, NhatKy_ViPham!E:E, "12_Anh_E", NhatKy_ViPham!F:F, B42, NhatKy_ViPham!C:C, "T16") - SUMIFS(NhatKy_ViPham!K:K, NhatKy_ViPham!E:E, "12_Anh_E", NhatKy_ViPham!F:F, B42, NhatKy_ViPham!C:C, "T16")</f>
        <v>100</v>
      </c>
      <c r="AH42" s="6">
        <f>100 + SUMIFS(NhatKy_ViPham!J:J, NhatKy_ViPham!E:E, "12_Anh_E", NhatKy_ViPham!F:F, B42, NhatKy_ViPham!C:C, "T17") - SUMIFS(NhatKy_ViPham!K:K, NhatKy_ViPham!E:E, "12_Anh_E", NhatKy_ViPham!F:F, B42, NhatKy_ViPham!C:C, "T17")</f>
        <v>100</v>
      </c>
      <c r="AI42" s="6">
        <f>100 + SUMIFS(NhatKy_ViPham!J:J, NhatKy_ViPham!E:E, "12_Anh_E", NhatKy_ViPham!F:F, B42, NhatKy_ViPham!C:C, "T18") - SUMIFS(NhatKy_ViPham!K:K, NhatKy_ViPham!E:E, "12_Anh_E", NhatKy_ViPham!F:F, B42, NhatKy_ViPham!C:C, "T18")</f>
        <v>100</v>
      </c>
      <c r="AJ42" s="6">
        <f>100 + SUMIFS(NhatKy_ViPham!J:J, NhatKy_ViPham!E:E, "12_Anh_E", NhatKy_ViPham!F:F, B42, NhatKy_ViPham!C:C, "T19") - SUMIFS(NhatKy_ViPham!K:K, NhatKy_ViPham!E:E, "12_Anh_E", NhatKy_ViPham!F:F, B42, NhatKy_ViPham!C:C, "T19")</f>
        <v>100</v>
      </c>
      <c r="AK42" s="6">
        <f>100 + SUMIFS(NhatKy_ViPham!J:J, NhatKy_ViPham!E:E, "12_Anh_E", NhatKy_ViPham!F:F, B42, NhatKy_ViPham!C:C, "T20") - SUMIFS(NhatKy_ViPham!K:K, NhatKy_ViPham!E:E, "12_Anh_E", NhatKy_ViPham!F:F, B42, NhatKy_ViPham!C:C, "T20")</f>
        <v>100</v>
      </c>
      <c r="AL42" s="6">
        <f>100 + SUMIFS(NhatKy_ViPham!J:J, NhatKy_ViPham!E:E, "12_Anh_E", NhatKy_ViPham!F:F, B42, NhatKy_ViPham!C:C, "T21") - SUMIFS(NhatKy_ViPham!K:K, NhatKy_ViPham!E:E, "12_Anh_E", NhatKy_ViPham!F:F, B42, NhatKy_ViPham!C:C, "T21")</f>
        <v>100</v>
      </c>
      <c r="AM42" s="6">
        <f>100 + SUMIFS(NhatKy_ViPham!J:J, NhatKy_ViPham!E:E, "12_Anh_E", NhatKy_ViPham!F:F, B42, NhatKy_ViPham!C:C, "T22") - SUMIFS(NhatKy_ViPham!K:K, NhatKy_ViPham!E:E, "12_Anh_E", NhatKy_ViPham!F:F, B42, NhatKy_ViPham!C:C, "T22")</f>
        <v>100</v>
      </c>
      <c r="AN42" s="6">
        <f>100 + SUMIFS(NhatKy_ViPham!J:J, NhatKy_ViPham!E:E, "12_Anh_E", NhatKy_ViPham!F:F, B42, NhatKy_ViPham!C:C, "T23") - SUMIFS(NhatKy_ViPham!K:K, NhatKy_ViPham!E:E, "12_Anh_E", NhatKy_ViPham!F:F, B42, NhatKy_ViPham!C:C, "T23")</f>
        <v>100</v>
      </c>
      <c r="AO42" s="6">
        <f>100 + SUMIFS(NhatKy_ViPham!J:J, NhatKy_ViPham!E:E, "12_Anh_E", NhatKy_ViPham!F:F, B42, NhatKy_ViPham!C:C, "T24") - SUMIFS(NhatKy_ViPham!K:K, NhatKy_ViPham!E:E, "12_Anh_E", NhatKy_ViPham!F:F, B42, NhatKy_ViPham!C:C, "T24")</f>
        <v>100</v>
      </c>
      <c r="AP42" s="6">
        <f>100 + SUMIFS(NhatKy_ViPham!J:J, NhatKy_ViPham!E:E, "12_Anh_E", NhatKy_ViPham!F:F, B42, NhatKy_ViPham!C:C, "T25") - SUMIFS(NhatKy_ViPham!K:K, NhatKy_ViPham!E:E, "12_Anh_E", NhatKy_ViPham!F:F, B42, NhatKy_ViPham!C:C, "T25")</f>
        <v>100</v>
      </c>
      <c r="AQ42" s="6">
        <f>100 + SUMIFS(NhatKy_ViPham!J:J, NhatKy_ViPham!E:E, "12_Anh_E", NhatKy_ViPham!F:F, B42, NhatKy_ViPham!C:C, "T26") - SUMIFS(NhatKy_ViPham!K:K, NhatKy_ViPham!E:E, "12_Anh_E", NhatKy_ViPham!F:F, B42, NhatKy_ViPham!C:C, "T26")</f>
        <v>100</v>
      </c>
      <c r="AR42" s="6">
        <f>100 + SUMIFS(NhatKy_ViPham!J:J, NhatKy_ViPham!E:E, "12_Anh_E", NhatKy_ViPham!F:F, B42, NhatKy_ViPham!C:C, "T27") - SUMIFS(NhatKy_ViPham!K:K, NhatKy_ViPham!E:E, "12_Anh_E", NhatKy_ViPham!F:F, B42, NhatKy_ViPham!C:C, "T27")</f>
        <v>100</v>
      </c>
      <c r="AS42" s="6">
        <f>100 + SUMIFS(NhatKy_ViPham!J:J, NhatKy_ViPham!E:E, "12_Anh_E", NhatKy_ViPham!F:F, B42, NhatKy_ViPham!C:C, "T28") - SUMIFS(NhatKy_ViPham!K:K, NhatKy_ViPham!E:E, "12_Anh_E", NhatKy_ViPham!F:F, B42, NhatKy_ViPham!C:C, "T28")</f>
        <v>100</v>
      </c>
      <c r="AT42" s="6">
        <f>100 + SUMIFS(NhatKy_ViPham!J:J, NhatKy_ViPham!E:E, "12_Anh_E", NhatKy_ViPham!F:F, B42, NhatKy_ViPham!C:C, "T29") - SUMIFS(NhatKy_ViPham!K:K, NhatKy_ViPham!E:E, "12_Anh_E", NhatKy_ViPham!F:F, B42, NhatKy_ViPham!C:C, "T29")</f>
        <v>100</v>
      </c>
      <c r="AU42" s="6">
        <f>100 + SUMIFS(NhatKy_ViPham!J:J, NhatKy_ViPham!E:E, "12_Anh_E", NhatKy_ViPham!F:F, B42, NhatKy_ViPham!C:C, "T30") - SUMIFS(NhatKy_ViPham!K:K, NhatKy_ViPham!E:E, "12_Anh_E", NhatKy_ViPham!F:F, B42, NhatKy_ViPham!C:C, "T30")</f>
        <v>100</v>
      </c>
      <c r="AV42" s="6">
        <f>100 + SUMIFS(NhatKy_ViPham!J:J, NhatKy_ViPham!E:E, "12_Anh_E", NhatKy_ViPham!F:F, B42, NhatKy_ViPham!C:C, "T31") - SUMIFS(NhatKy_ViPham!K:K, NhatKy_ViPham!E:E, "12_Anh_E", NhatKy_ViPham!F:F, B42, NhatKy_ViPham!C:C, "T31")</f>
        <v>100</v>
      </c>
      <c r="AW42" s="6">
        <f>100 + SUMIFS(NhatKy_ViPham!J:J, NhatKy_ViPham!E:E, "12_Anh_E", NhatKy_ViPham!F:F, B42, NhatKy_ViPham!C:C, "T32") - SUMIFS(NhatKy_ViPham!K:K, NhatKy_ViPham!E:E, "12_Anh_E", NhatKy_ViPham!F:F, B42, NhatKy_ViPham!C:C, "T32")</f>
        <v>100</v>
      </c>
      <c r="AX42" s="6">
        <f>100 + SUMIFS(NhatKy_ViPham!J:J, NhatKy_ViPham!E:E, "12_Anh_E", NhatKy_ViPham!F:F, B42, NhatKy_ViPham!C:C, "T33") - SUMIFS(NhatKy_ViPham!K:K, NhatKy_ViPham!E:E, "12_Anh_E", NhatKy_ViPham!F:F, B42, NhatKy_ViPham!C:C, "T33")</f>
        <v>100</v>
      </c>
      <c r="AY42" s="6">
        <f>100 + SUMIFS(NhatKy_ViPham!J:J, NhatKy_ViPham!E:E, "12_Anh_E", NhatKy_ViPham!F:F, B42, NhatKy_ViPham!C:C, "T34") - SUMIFS(NhatKy_ViPham!K:K, NhatKy_ViPham!E:E, "12_Anh_E", NhatKy_ViPham!F:F, B42, NhatKy_ViPham!C:C, "T34")</f>
        <v>100</v>
      </c>
      <c r="AZ42" s="6">
        <f>100 + SUMIFS(NhatKy_ViPham!J:J, NhatKy_ViPham!E:E, "12_Anh_E", NhatKy_ViPham!F:F, B42, NhatKy_ViPham!C:C, "T35") - SUMIFS(NhatKy_ViPham!K:K, NhatKy_ViPham!E:E, "12_Anh_E", NhatKy_ViPham!F:F, B42, NhatKy_ViPham!C:C, "T35")</f>
        <v>100</v>
      </c>
      <c r="BA42" s="12">
        <f t="shared" si="0"/>
        <v>100</v>
      </c>
      <c r="BB42" s="11" t="s">
        <v>430</v>
      </c>
      <c r="BC42" s="16" t="str">
        <f t="shared" si="1"/>
        <v>Tốt</v>
      </c>
      <c r="BD42" s="15" t="str">
        <f t="shared" si="2"/>
        <v>🟢 BÌNH THƯỜNG</v>
      </c>
    </row>
  </sheetData>
  <mergeCells count="42">
    <mergeCell ref="A4:B4"/>
    <mergeCell ref="G4:H4"/>
    <mergeCell ref="BB7:BB8"/>
    <mergeCell ref="I4:J4"/>
    <mergeCell ref="BD7:BD8"/>
    <mergeCell ref="B7:B8"/>
    <mergeCell ref="F7:F8"/>
    <mergeCell ref="L7:L8"/>
    <mergeCell ref="K4:L4"/>
    <mergeCell ref="N7:N8"/>
    <mergeCell ref="BC7:BC8"/>
    <mergeCell ref="C4:D4"/>
    <mergeCell ref="AX7:AZ7"/>
    <mergeCell ref="E4:F4"/>
    <mergeCell ref="D7:D8"/>
    <mergeCell ref="AT7:AW7"/>
    <mergeCell ref="AH7:AK7"/>
    <mergeCell ref="BA7:BA8"/>
    <mergeCell ref="M7:M8"/>
    <mergeCell ref="AP7:AS7"/>
    <mergeCell ref="AL7:AO7"/>
    <mergeCell ref="O7:O8"/>
    <mergeCell ref="Q7:Q8"/>
    <mergeCell ref="R7:U7"/>
    <mergeCell ref="Z7:AC7"/>
    <mergeCell ref="V7:Y7"/>
    <mergeCell ref="P7:P8"/>
    <mergeCell ref="A7:A8"/>
    <mergeCell ref="G7:G8"/>
    <mergeCell ref="I7:I8"/>
    <mergeCell ref="A5:B5"/>
    <mergeCell ref="AD7:AG7"/>
    <mergeCell ref="I5:J5"/>
    <mergeCell ref="E7:E8"/>
    <mergeCell ref="K7:K8"/>
    <mergeCell ref="E5:F5"/>
    <mergeCell ref="K5:L5"/>
    <mergeCell ref="H7:H8"/>
    <mergeCell ref="J7:J8"/>
    <mergeCell ref="G5:H5"/>
    <mergeCell ref="C7:C8"/>
    <mergeCell ref="C5:D5"/>
  </mergeCells>
  <dataValidations count="1">
    <dataValidation type="list" allowBlank="1" sqref="E9:E42 BB9:BB42" xr:uid="{00000000-0002-0000-3900-000000000000}">
      <formula1>"Không,Có"</formula1>
    </dataValidation>
  </dataValidations>
  <hyperlinks>
    <hyperlink ref="AX1" location="'TOC_HuongDan'!A1" display="🏠 về Mục Lục" xr:uid="{00000000-0004-0000-3900-000000000000}"/>
    <hyperlink ref="AX2" location="'NhatKy_ViPham'!A4" display="📋 Nhật Ký Vi Phạm Lớp 12_Anh_E" xr:uid="{00000000-0004-0000-3900-000001000000}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BD43"/>
  <sheetViews>
    <sheetView showGridLines="0" workbookViewId="0"/>
  </sheetViews>
  <sheetFormatPr defaultRowHeight="15" x14ac:dyDescent="0.25"/>
  <cols>
    <col min="1" max="1" width="6" customWidth="1"/>
    <col min="2" max="2" width="25" customWidth="1"/>
    <col min="3" max="3" width="12" customWidth="1"/>
    <col min="4" max="5" width="10" customWidth="1"/>
    <col min="6" max="17" width="16" customWidth="1"/>
    <col min="18" max="52" width="7" customWidth="1"/>
    <col min="53" max="55" width="14" customWidth="1"/>
    <col min="56" max="56" width="22" customWidth="1"/>
  </cols>
  <sheetData>
    <row r="1" spans="1:56" ht="21" x14ac:dyDescent="0.35">
      <c r="A1" s="1" t="s">
        <v>3105</v>
      </c>
      <c r="AX1" s="8" t="s">
        <v>358</v>
      </c>
    </row>
    <row r="2" spans="1:56" x14ac:dyDescent="0.25">
      <c r="A2" s="2" t="s">
        <v>3106</v>
      </c>
      <c r="AX2" s="8" t="s">
        <v>3107</v>
      </c>
    </row>
    <row r="4" spans="1:56" x14ac:dyDescent="0.25">
      <c r="A4" s="55" t="s">
        <v>361</v>
      </c>
      <c r="B4" s="50"/>
      <c r="C4" s="55" t="s">
        <v>362</v>
      </c>
      <c r="D4" s="50"/>
      <c r="E4" s="55" t="s">
        <v>363</v>
      </c>
      <c r="F4" s="50"/>
      <c r="G4" s="55" t="s">
        <v>364</v>
      </c>
      <c r="H4" s="50"/>
      <c r="I4" s="55" t="s">
        <v>365</v>
      </c>
      <c r="J4" s="50"/>
      <c r="K4" s="55" t="s">
        <v>366</v>
      </c>
      <c r="L4" s="50"/>
    </row>
    <row r="5" spans="1:56" x14ac:dyDescent="0.25">
      <c r="A5" s="49">
        <f>COUNTA(A9:A43)</f>
        <v>35</v>
      </c>
      <c r="B5" s="50"/>
      <c r="C5" s="53">
        <f>COUNTIF(BC9:BC43, "Tốt")</f>
        <v>35</v>
      </c>
      <c r="D5" s="50"/>
      <c r="E5" s="49">
        <f>COUNTIF(BC9:BC43, "Khá")</f>
        <v>0</v>
      </c>
      <c r="F5" s="50"/>
      <c r="G5" s="49">
        <f>COUNTIF(BC9:BC43, "Đạt")</f>
        <v>0</v>
      </c>
      <c r="H5" s="50"/>
      <c r="I5" s="52">
        <f>COUNTIF(BC9:BC43, "Chưa đạt")</f>
        <v>0</v>
      </c>
      <c r="J5" s="50"/>
      <c r="K5" s="53">
        <f>ROUND(AVERAGE(BA9:BA43), 1)</f>
        <v>100</v>
      </c>
      <c r="L5" s="50"/>
    </row>
    <row r="7" spans="1:56" x14ac:dyDescent="0.25">
      <c r="A7" s="46" t="s">
        <v>3</v>
      </c>
      <c r="B7" s="46" t="s">
        <v>303</v>
      </c>
      <c r="C7" s="46" t="s">
        <v>367</v>
      </c>
      <c r="D7" s="46" t="s">
        <v>368</v>
      </c>
      <c r="E7" s="46" t="s">
        <v>369</v>
      </c>
      <c r="F7" s="48" t="s">
        <v>370</v>
      </c>
      <c r="G7" s="48" t="s">
        <v>371</v>
      </c>
      <c r="H7" s="48" t="s">
        <v>372</v>
      </c>
      <c r="I7" s="48" t="s">
        <v>373</v>
      </c>
      <c r="J7" s="48" t="s">
        <v>374</v>
      </c>
      <c r="K7" s="48" t="s">
        <v>375</v>
      </c>
      <c r="L7" s="48" t="s">
        <v>376</v>
      </c>
      <c r="M7" s="48" t="s">
        <v>377</v>
      </c>
      <c r="N7" s="48" t="s">
        <v>378</v>
      </c>
      <c r="O7" s="48" t="s">
        <v>379</v>
      </c>
      <c r="P7" s="54" t="s">
        <v>380</v>
      </c>
      <c r="Q7" s="48" t="s">
        <v>381</v>
      </c>
      <c r="R7" s="46" t="s">
        <v>382</v>
      </c>
      <c r="S7" s="51"/>
      <c r="T7" s="51"/>
      <c r="U7" s="51"/>
      <c r="V7" s="46" t="s">
        <v>383</v>
      </c>
      <c r="W7" s="51"/>
      <c r="X7" s="51"/>
      <c r="Y7" s="51"/>
      <c r="Z7" s="46" t="s">
        <v>384</v>
      </c>
      <c r="AA7" s="51"/>
      <c r="AB7" s="51"/>
      <c r="AC7" s="51"/>
      <c r="AD7" s="46" t="s">
        <v>385</v>
      </c>
      <c r="AE7" s="51"/>
      <c r="AF7" s="51"/>
      <c r="AG7" s="51"/>
      <c r="AH7" s="46" t="s">
        <v>386</v>
      </c>
      <c r="AI7" s="51"/>
      <c r="AJ7" s="51"/>
      <c r="AK7" s="51"/>
      <c r="AL7" s="46" t="s">
        <v>387</v>
      </c>
      <c r="AM7" s="51"/>
      <c r="AN7" s="51"/>
      <c r="AO7" s="51"/>
      <c r="AP7" s="46" t="s">
        <v>388</v>
      </c>
      <c r="AQ7" s="51"/>
      <c r="AR7" s="51"/>
      <c r="AS7" s="51"/>
      <c r="AT7" s="46" t="s">
        <v>389</v>
      </c>
      <c r="AU7" s="51"/>
      <c r="AV7" s="51"/>
      <c r="AW7" s="51"/>
      <c r="AX7" s="46" t="s">
        <v>390</v>
      </c>
      <c r="AY7" s="51"/>
      <c r="AZ7" s="51"/>
      <c r="BA7" s="46" t="s">
        <v>391</v>
      </c>
      <c r="BB7" s="46" t="s">
        <v>392</v>
      </c>
      <c r="BC7" s="46" t="s">
        <v>393</v>
      </c>
      <c r="BD7" s="46" t="s">
        <v>394</v>
      </c>
    </row>
    <row r="8" spans="1:56" x14ac:dyDescent="0.25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9" t="s">
        <v>311</v>
      </c>
      <c r="S8" s="9" t="s">
        <v>348</v>
      </c>
      <c r="T8" s="9" t="s">
        <v>395</v>
      </c>
      <c r="U8" s="9" t="s">
        <v>396</v>
      </c>
      <c r="V8" s="9" t="s">
        <v>397</v>
      </c>
      <c r="W8" s="9" t="s">
        <v>398</v>
      </c>
      <c r="X8" s="9" t="s">
        <v>399</v>
      </c>
      <c r="Y8" s="9" t="s">
        <v>400</v>
      </c>
      <c r="Z8" s="9" t="s">
        <v>401</v>
      </c>
      <c r="AA8" s="9" t="s">
        <v>402</v>
      </c>
      <c r="AB8" s="9" t="s">
        <v>403</v>
      </c>
      <c r="AC8" s="9" t="s">
        <v>404</v>
      </c>
      <c r="AD8" s="9" t="s">
        <v>405</v>
      </c>
      <c r="AE8" s="9" t="s">
        <v>406</v>
      </c>
      <c r="AF8" s="9" t="s">
        <v>407</v>
      </c>
      <c r="AG8" s="9" t="s">
        <v>408</v>
      </c>
      <c r="AH8" s="9" t="s">
        <v>409</v>
      </c>
      <c r="AI8" s="9" t="s">
        <v>410</v>
      </c>
      <c r="AJ8" s="9" t="s">
        <v>411</v>
      </c>
      <c r="AK8" s="9" t="s">
        <v>412</v>
      </c>
      <c r="AL8" s="9" t="s">
        <v>413</v>
      </c>
      <c r="AM8" s="9" t="s">
        <v>414</v>
      </c>
      <c r="AN8" s="9" t="s">
        <v>415</v>
      </c>
      <c r="AO8" s="9" t="s">
        <v>416</v>
      </c>
      <c r="AP8" s="9" t="s">
        <v>417</v>
      </c>
      <c r="AQ8" s="9" t="s">
        <v>418</v>
      </c>
      <c r="AR8" s="9" t="s">
        <v>419</v>
      </c>
      <c r="AS8" s="9" t="s">
        <v>420</v>
      </c>
      <c r="AT8" s="9" t="s">
        <v>421</v>
      </c>
      <c r="AU8" s="9" t="s">
        <v>422</v>
      </c>
      <c r="AV8" s="9" t="s">
        <v>423</v>
      </c>
      <c r="AW8" s="9" t="s">
        <v>424</v>
      </c>
      <c r="AX8" s="9" t="s">
        <v>425</v>
      </c>
      <c r="AY8" s="9" t="s">
        <v>426</v>
      </c>
      <c r="AZ8" s="9" t="s">
        <v>427</v>
      </c>
      <c r="BA8" s="47"/>
      <c r="BB8" s="47"/>
      <c r="BC8" s="47"/>
      <c r="BD8" s="47"/>
    </row>
    <row r="9" spans="1:56" x14ac:dyDescent="0.25">
      <c r="A9" s="4">
        <v>1</v>
      </c>
      <c r="B9" s="10" t="s">
        <v>3108</v>
      </c>
      <c r="C9" s="4" t="s">
        <v>2683</v>
      </c>
      <c r="D9" s="4" t="s">
        <v>435</v>
      </c>
      <c r="E9" s="11" t="s">
        <v>430</v>
      </c>
      <c r="F9" s="7">
        <f>SUMIFS(NhatKy_ViPham!K:K, NhatKy_ViPham!E:E, "12_Phap", NhatKy_ViPham!F:F, B9, NhatKy_ViPham!H:H, "L01")</f>
        <v>0</v>
      </c>
      <c r="G9" s="7">
        <f>SUMIFS(NhatKy_ViPham!K:K, NhatKy_ViPham!E:E, "12_Phap", NhatKy_ViPham!F:F, B9, NhatKy_ViPham!H:H, "L02")</f>
        <v>0</v>
      </c>
      <c r="H9" s="7">
        <f>SUMIFS(NhatKy_ViPham!K:K, NhatKy_ViPham!E:E, "12_Phap", NhatKy_ViPham!F:F, B9, NhatKy_ViPham!H:H, "L03")</f>
        <v>0</v>
      </c>
      <c r="I9" s="7">
        <f>SUMIFS(NhatKy_ViPham!K:K, NhatKy_ViPham!E:E, "12_Phap", NhatKy_ViPham!F:F, B9, NhatKy_ViPham!H:H, "L04")</f>
        <v>0</v>
      </c>
      <c r="J9" s="7">
        <f>SUMIFS(NhatKy_ViPham!K:K, NhatKy_ViPham!E:E, "12_Phap", NhatKy_ViPham!F:F, B9, NhatKy_ViPham!H:H, "L05")</f>
        <v>0</v>
      </c>
      <c r="K9" s="7">
        <f>SUMIFS(NhatKy_ViPham!K:K, NhatKy_ViPham!E:E, "12_Phap", NhatKy_ViPham!F:F, B9, NhatKy_ViPham!H:H, "L06")</f>
        <v>0</v>
      </c>
      <c r="L9" s="7">
        <f>SUMIFS(NhatKy_ViPham!K:K, NhatKy_ViPham!E:E, "12_Phap", NhatKy_ViPham!F:F, B9, NhatKy_ViPham!H:H, "L07")</f>
        <v>0</v>
      </c>
      <c r="M9" s="7">
        <f>SUMIFS(NhatKy_ViPham!K:K, NhatKy_ViPham!E:E, "12_Phap", NhatKy_ViPham!F:F, B9, NhatKy_ViPham!H:H, "L08")</f>
        <v>0</v>
      </c>
      <c r="N9" s="7">
        <f>SUMIFS(NhatKy_ViPham!K:K, NhatKy_ViPham!E:E, "12_Phap", NhatKy_ViPham!F:F, B9, NhatKy_ViPham!H:H, "L09")</f>
        <v>0</v>
      </c>
      <c r="O9" s="7">
        <f>SUMIFS(NhatKy_ViPham!K:K, NhatKy_ViPham!E:E, "12_Phap", NhatKy_ViPham!F:F, B9, NhatKy_ViPham!H:H, "L10")</f>
        <v>0</v>
      </c>
      <c r="P9" s="12">
        <f>SUMIFS(NhatKy_ViPham!J:J, NhatKy_ViPham!E:E, "12_Phap", NhatKy_ViPham!F:F, B9)</f>
        <v>0</v>
      </c>
      <c r="Q9" s="13">
        <f>SUMIFS(NhatKy_ViPham!K:K, NhatKy_ViPham!E:E, "12_Phap", NhatKy_ViPham!F:F, B9)</f>
        <v>0</v>
      </c>
      <c r="R9" s="7">
        <f>100 + SUMIFS(NhatKy_ViPham!J:J, NhatKy_ViPham!E:E, "12_Phap", NhatKy_ViPham!F:F, B9, NhatKy_ViPham!C:C, "T1") - SUMIFS(NhatKy_ViPham!K:K, NhatKy_ViPham!E:E, "12_Phap", NhatKy_ViPham!F:F, B9, NhatKy_ViPham!C:C, "T1")</f>
        <v>100</v>
      </c>
      <c r="S9" s="7">
        <f>100 + SUMIFS(NhatKy_ViPham!J:J, NhatKy_ViPham!E:E, "12_Phap", NhatKy_ViPham!F:F, B9, NhatKy_ViPham!C:C, "T2") - SUMIFS(NhatKy_ViPham!K:K, NhatKy_ViPham!E:E, "12_Phap", NhatKy_ViPham!F:F, B9, NhatKy_ViPham!C:C, "T2")</f>
        <v>100</v>
      </c>
      <c r="T9" s="7">
        <f>100 + SUMIFS(NhatKy_ViPham!J:J, NhatKy_ViPham!E:E, "12_Phap", NhatKy_ViPham!F:F, B9, NhatKy_ViPham!C:C, "T3") - SUMIFS(NhatKy_ViPham!K:K, NhatKy_ViPham!E:E, "12_Phap", NhatKy_ViPham!F:F, B9, NhatKy_ViPham!C:C, "T3")</f>
        <v>100</v>
      </c>
      <c r="U9" s="7">
        <f>100 + SUMIFS(NhatKy_ViPham!J:J, NhatKy_ViPham!E:E, "12_Phap", NhatKy_ViPham!F:F, B9, NhatKy_ViPham!C:C, "T4") - SUMIFS(NhatKy_ViPham!K:K, NhatKy_ViPham!E:E, "12_Phap", NhatKy_ViPham!F:F, B9, NhatKy_ViPham!C:C, "T4")</f>
        <v>100</v>
      </c>
      <c r="V9" s="7">
        <f>100 + SUMIFS(NhatKy_ViPham!J:J, NhatKy_ViPham!E:E, "12_Phap", NhatKy_ViPham!F:F, B9, NhatKy_ViPham!C:C, "T5") - SUMIFS(NhatKy_ViPham!K:K, NhatKy_ViPham!E:E, "12_Phap", NhatKy_ViPham!F:F, B9, NhatKy_ViPham!C:C, "T5")</f>
        <v>100</v>
      </c>
      <c r="W9" s="7">
        <f>100 + SUMIFS(NhatKy_ViPham!J:J, NhatKy_ViPham!E:E, "12_Phap", NhatKy_ViPham!F:F, B9, NhatKy_ViPham!C:C, "T6") - SUMIFS(NhatKy_ViPham!K:K, NhatKy_ViPham!E:E, "12_Phap", NhatKy_ViPham!F:F, B9, NhatKy_ViPham!C:C, "T6")</f>
        <v>100</v>
      </c>
      <c r="X9" s="7">
        <f>100 + SUMIFS(NhatKy_ViPham!J:J, NhatKy_ViPham!E:E, "12_Phap", NhatKy_ViPham!F:F, B9, NhatKy_ViPham!C:C, "T7") - SUMIFS(NhatKy_ViPham!K:K, NhatKy_ViPham!E:E, "12_Phap", NhatKy_ViPham!F:F, B9, NhatKy_ViPham!C:C, "T7")</f>
        <v>100</v>
      </c>
      <c r="Y9" s="7">
        <f>100 + SUMIFS(NhatKy_ViPham!J:J, NhatKy_ViPham!E:E, "12_Phap", NhatKy_ViPham!F:F, B9, NhatKy_ViPham!C:C, "T8") - SUMIFS(NhatKy_ViPham!K:K, NhatKy_ViPham!E:E, "12_Phap", NhatKy_ViPham!F:F, B9, NhatKy_ViPham!C:C, "T8")</f>
        <v>100</v>
      </c>
      <c r="Z9" s="7">
        <f>100 + SUMIFS(NhatKy_ViPham!J:J, NhatKy_ViPham!E:E, "12_Phap", NhatKy_ViPham!F:F, B9, NhatKy_ViPham!C:C, "T9") - SUMIFS(NhatKy_ViPham!K:K, NhatKy_ViPham!E:E, "12_Phap", NhatKy_ViPham!F:F, B9, NhatKy_ViPham!C:C, "T9")</f>
        <v>100</v>
      </c>
      <c r="AA9" s="7">
        <f>100 + SUMIFS(NhatKy_ViPham!J:J, NhatKy_ViPham!E:E, "12_Phap", NhatKy_ViPham!F:F, B9, NhatKy_ViPham!C:C, "T10") - SUMIFS(NhatKy_ViPham!K:K, NhatKy_ViPham!E:E, "12_Phap", NhatKy_ViPham!F:F, B9, NhatKy_ViPham!C:C, "T10")</f>
        <v>100</v>
      </c>
      <c r="AB9" s="7">
        <f>100 + SUMIFS(NhatKy_ViPham!J:J, NhatKy_ViPham!E:E, "12_Phap", NhatKy_ViPham!F:F, B9, NhatKy_ViPham!C:C, "T11") - SUMIFS(NhatKy_ViPham!K:K, NhatKy_ViPham!E:E, "12_Phap", NhatKy_ViPham!F:F, B9, NhatKy_ViPham!C:C, "T11")</f>
        <v>100</v>
      </c>
      <c r="AC9" s="7">
        <f>100 + SUMIFS(NhatKy_ViPham!J:J, NhatKy_ViPham!E:E, "12_Phap", NhatKy_ViPham!F:F, B9, NhatKy_ViPham!C:C, "T12") - SUMIFS(NhatKy_ViPham!K:K, NhatKy_ViPham!E:E, "12_Phap", NhatKy_ViPham!F:F, B9, NhatKy_ViPham!C:C, "T12")</f>
        <v>100</v>
      </c>
      <c r="AD9" s="7">
        <f>100 + SUMIFS(NhatKy_ViPham!J:J, NhatKy_ViPham!E:E, "12_Phap", NhatKy_ViPham!F:F, B9, NhatKy_ViPham!C:C, "T13") - SUMIFS(NhatKy_ViPham!K:K, NhatKy_ViPham!E:E, "12_Phap", NhatKy_ViPham!F:F, B9, NhatKy_ViPham!C:C, "T13")</f>
        <v>100</v>
      </c>
      <c r="AE9" s="7">
        <f>100 + SUMIFS(NhatKy_ViPham!J:J, NhatKy_ViPham!E:E, "12_Phap", NhatKy_ViPham!F:F, B9, NhatKy_ViPham!C:C, "T14") - SUMIFS(NhatKy_ViPham!K:K, NhatKy_ViPham!E:E, "12_Phap", NhatKy_ViPham!F:F, B9, NhatKy_ViPham!C:C, "T14")</f>
        <v>100</v>
      </c>
      <c r="AF9" s="7">
        <f>100 + SUMIFS(NhatKy_ViPham!J:J, NhatKy_ViPham!E:E, "12_Phap", NhatKy_ViPham!F:F, B9, NhatKy_ViPham!C:C, "T15") - SUMIFS(NhatKy_ViPham!K:K, NhatKy_ViPham!E:E, "12_Phap", NhatKy_ViPham!F:F, B9, NhatKy_ViPham!C:C, "T15")</f>
        <v>100</v>
      </c>
      <c r="AG9" s="7">
        <f>100 + SUMIFS(NhatKy_ViPham!J:J, NhatKy_ViPham!E:E, "12_Phap", NhatKy_ViPham!F:F, B9, NhatKy_ViPham!C:C, "T16") - SUMIFS(NhatKy_ViPham!K:K, NhatKy_ViPham!E:E, "12_Phap", NhatKy_ViPham!F:F, B9, NhatKy_ViPham!C:C, "T16")</f>
        <v>100</v>
      </c>
      <c r="AH9" s="7">
        <f>100 + SUMIFS(NhatKy_ViPham!J:J, NhatKy_ViPham!E:E, "12_Phap", NhatKy_ViPham!F:F, B9, NhatKy_ViPham!C:C, "T17") - SUMIFS(NhatKy_ViPham!K:K, NhatKy_ViPham!E:E, "12_Phap", NhatKy_ViPham!F:F, B9, NhatKy_ViPham!C:C, "T17")</f>
        <v>100</v>
      </c>
      <c r="AI9" s="7">
        <f>100 + SUMIFS(NhatKy_ViPham!J:J, NhatKy_ViPham!E:E, "12_Phap", NhatKy_ViPham!F:F, B9, NhatKy_ViPham!C:C, "T18") - SUMIFS(NhatKy_ViPham!K:K, NhatKy_ViPham!E:E, "12_Phap", NhatKy_ViPham!F:F, B9, NhatKy_ViPham!C:C, "T18")</f>
        <v>100</v>
      </c>
      <c r="AJ9" s="7">
        <f>100 + SUMIFS(NhatKy_ViPham!J:J, NhatKy_ViPham!E:E, "12_Phap", NhatKy_ViPham!F:F, B9, NhatKy_ViPham!C:C, "T19") - SUMIFS(NhatKy_ViPham!K:K, NhatKy_ViPham!E:E, "12_Phap", NhatKy_ViPham!F:F, B9, NhatKy_ViPham!C:C, "T19")</f>
        <v>100</v>
      </c>
      <c r="AK9" s="7">
        <f>100 + SUMIFS(NhatKy_ViPham!J:J, NhatKy_ViPham!E:E, "12_Phap", NhatKy_ViPham!F:F, B9, NhatKy_ViPham!C:C, "T20") - SUMIFS(NhatKy_ViPham!K:K, NhatKy_ViPham!E:E, "12_Phap", NhatKy_ViPham!F:F, B9, NhatKy_ViPham!C:C, "T20")</f>
        <v>100</v>
      </c>
      <c r="AL9" s="7">
        <f>100 + SUMIFS(NhatKy_ViPham!J:J, NhatKy_ViPham!E:E, "12_Phap", NhatKy_ViPham!F:F, B9, NhatKy_ViPham!C:C, "T21") - SUMIFS(NhatKy_ViPham!K:K, NhatKy_ViPham!E:E, "12_Phap", NhatKy_ViPham!F:F, B9, NhatKy_ViPham!C:C, "T21")</f>
        <v>100</v>
      </c>
      <c r="AM9" s="7">
        <f>100 + SUMIFS(NhatKy_ViPham!J:J, NhatKy_ViPham!E:E, "12_Phap", NhatKy_ViPham!F:F, B9, NhatKy_ViPham!C:C, "T22") - SUMIFS(NhatKy_ViPham!K:K, NhatKy_ViPham!E:E, "12_Phap", NhatKy_ViPham!F:F, B9, NhatKy_ViPham!C:C, "T22")</f>
        <v>100</v>
      </c>
      <c r="AN9" s="7">
        <f>100 + SUMIFS(NhatKy_ViPham!J:J, NhatKy_ViPham!E:E, "12_Phap", NhatKy_ViPham!F:F, B9, NhatKy_ViPham!C:C, "T23") - SUMIFS(NhatKy_ViPham!K:K, NhatKy_ViPham!E:E, "12_Phap", NhatKy_ViPham!F:F, B9, NhatKy_ViPham!C:C, "T23")</f>
        <v>100</v>
      </c>
      <c r="AO9" s="7">
        <f>100 + SUMIFS(NhatKy_ViPham!J:J, NhatKy_ViPham!E:E, "12_Phap", NhatKy_ViPham!F:F, B9, NhatKy_ViPham!C:C, "T24") - SUMIFS(NhatKy_ViPham!K:K, NhatKy_ViPham!E:E, "12_Phap", NhatKy_ViPham!F:F, B9, NhatKy_ViPham!C:C, "T24")</f>
        <v>100</v>
      </c>
      <c r="AP9" s="7">
        <f>100 + SUMIFS(NhatKy_ViPham!J:J, NhatKy_ViPham!E:E, "12_Phap", NhatKy_ViPham!F:F, B9, NhatKy_ViPham!C:C, "T25") - SUMIFS(NhatKy_ViPham!K:K, NhatKy_ViPham!E:E, "12_Phap", NhatKy_ViPham!F:F, B9, NhatKy_ViPham!C:C, "T25")</f>
        <v>100</v>
      </c>
      <c r="AQ9" s="7">
        <f>100 + SUMIFS(NhatKy_ViPham!J:J, NhatKy_ViPham!E:E, "12_Phap", NhatKy_ViPham!F:F, B9, NhatKy_ViPham!C:C, "T26") - SUMIFS(NhatKy_ViPham!K:K, NhatKy_ViPham!E:E, "12_Phap", NhatKy_ViPham!F:F, B9, NhatKy_ViPham!C:C, "T26")</f>
        <v>100</v>
      </c>
      <c r="AR9" s="7">
        <f>100 + SUMIFS(NhatKy_ViPham!J:J, NhatKy_ViPham!E:E, "12_Phap", NhatKy_ViPham!F:F, B9, NhatKy_ViPham!C:C, "T27") - SUMIFS(NhatKy_ViPham!K:K, NhatKy_ViPham!E:E, "12_Phap", NhatKy_ViPham!F:F, B9, NhatKy_ViPham!C:C, "T27")</f>
        <v>100</v>
      </c>
      <c r="AS9" s="7">
        <f>100 + SUMIFS(NhatKy_ViPham!J:J, NhatKy_ViPham!E:E, "12_Phap", NhatKy_ViPham!F:F, B9, NhatKy_ViPham!C:C, "T28") - SUMIFS(NhatKy_ViPham!K:K, NhatKy_ViPham!E:E, "12_Phap", NhatKy_ViPham!F:F, B9, NhatKy_ViPham!C:C, "T28")</f>
        <v>100</v>
      </c>
      <c r="AT9" s="7">
        <f>100 + SUMIFS(NhatKy_ViPham!J:J, NhatKy_ViPham!E:E, "12_Phap", NhatKy_ViPham!F:F, B9, NhatKy_ViPham!C:C, "T29") - SUMIFS(NhatKy_ViPham!K:K, NhatKy_ViPham!E:E, "12_Phap", NhatKy_ViPham!F:F, B9, NhatKy_ViPham!C:C, "T29")</f>
        <v>100</v>
      </c>
      <c r="AU9" s="7">
        <f>100 + SUMIFS(NhatKy_ViPham!J:J, NhatKy_ViPham!E:E, "12_Phap", NhatKy_ViPham!F:F, B9, NhatKy_ViPham!C:C, "T30") - SUMIFS(NhatKy_ViPham!K:K, NhatKy_ViPham!E:E, "12_Phap", NhatKy_ViPham!F:F, B9, NhatKy_ViPham!C:C, "T30")</f>
        <v>100</v>
      </c>
      <c r="AV9" s="7">
        <f>100 + SUMIFS(NhatKy_ViPham!J:J, NhatKy_ViPham!E:E, "12_Phap", NhatKy_ViPham!F:F, B9, NhatKy_ViPham!C:C, "T31") - SUMIFS(NhatKy_ViPham!K:K, NhatKy_ViPham!E:E, "12_Phap", NhatKy_ViPham!F:F, B9, NhatKy_ViPham!C:C, "T31")</f>
        <v>100</v>
      </c>
      <c r="AW9" s="7">
        <f>100 + SUMIFS(NhatKy_ViPham!J:J, NhatKy_ViPham!E:E, "12_Phap", NhatKy_ViPham!F:F, B9, NhatKy_ViPham!C:C, "T32") - SUMIFS(NhatKy_ViPham!K:K, NhatKy_ViPham!E:E, "12_Phap", NhatKy_ViPham!F:F, B9, NhatKy_ViPham!C:C, "T32")</f>
        <v>100</v>
      </c>
      <c r="AX9" s="7">
        <f>100 + SUMIFS(NhatKy_ViPham!J:J, NhatKy_ViPham!E:E, "12_Phap", NhatKy_ViPham!F:F, B9, NhatKy_ViPham!C:C, "T33") - SUMIFS(NhatKy_ViPham!K:K, NhatKy_ViPham!E:E, "12_Phap", NhatKy_ViPham!F:F, B9, NhatKy_ViPham!C:C, "T33")</f>
        <v>100</v>
      </c>
      <c r="AY9" s="7">
        <f>100 + SUMIFS(NhatKy_ViPham!J:J, NhatKy_ViPham!E:E, "12_Phap", NhatKy_ViPham!F:F, B9, NhatKy_ViPham!C:C, "T34") - SUMIFS(NhatKy_ViPham!K:K, NhatKy_ViPham!E:E, "12_Phap", NhatKy_ViPham!F:F, B9, NhatKy_ViPham!C:C, "T34")</f>
        <v>100</v>
      </c>
      <c r="AZ9" s="7">
        <f>100 + SUMIFS(NhatKy_ViPham!J:J, NhatKy_ViPham!E:E, "12_Phap", NhatKy_ViPham!F:F, B9, NhatKy_ViPham!C:C, "T35") - SUMIFS(NhatKy_ViPham!K:K, NhatKy_ViPham!E:E, "12_Phap", NhatKy_ViPham!F:F, B9, NhatKy_ViPham!C:C, "T35")</f>
        <v>100</v>
      </c>
      <c r="BA9" s="12">
        <f t="shared" ref="BA9:BA43" si="0">ROUND(AVERAGE(R9:AZ9), 1)</f>
        <v>100</v>
      </c>
      <c r="BB9" s="11" t="s">
        <v>430</v>
      </c>
      <c r="BC9" s="14" t="str">
        <f t="shared" ref="BC9:BC43" si="1">IF(BB9="Có", "Chưa đạt", IF(BA9&gt;=85, "Tốt", IF(BA9&gt;=70, "Khá", IF(BA9&gt;=50, "Đạt", "Chưa đạt"))))</f>
        <v>Tốt</v>
      </c>
      <c r="BD9" s="10" t="str">
        <f t="shared" ref="BD9:BD43" si="2">IF(BC9="Chưa đạt", "🔴 Nguy cơ CHƯA ĐẠT", IF(BC9="Đạt", "🟡 CẦN NHẮC NHỞ", "🟢 BÌNH THƯỜNG"))</f>
        <v>🟢 BÌNH THƯỜNG</v>
      </c>
    </row>
    <row r="10" spans="1:56" x14ac:dyDescent="0.25">
      <c r="A10" s="5">
        <v>2</v>
      </c>
      <c r="B10" s="15" t="s">
        <v>834</v>
      </c>
      <c r="C10" s="5" t="s">
        <v>2220</v>
      </c>
      <c r="D10" s="5" t="s">
        <v>435</v>
      </c>
      <c r="E10" s="11" t="s">
        <v>430</v>
      </c>
      <c r="F10" s="6">
        <f>SUMIFS(NhatKy_ViPham!K:K, NhatKy_ViPham!E:E, "12_Phap", NhatKy_ViPham!F:F, B10, NhatKy_ViPham!H:H, "L01")</f>
        <v>0</v>
      </c>
      <c r="G10" s="6">
        <f>SUMIFS(NhatKy_ViPham!K:K, NhatKy_ViPham!E:E, "12_Phap", NhatKy_ViPham!F:F, B10, NhatKy_ViPham!H:H, "L02")</f>
        <v>0</v>
      </c>
      <c r="H10" s="6">
        <f>SUMIFS(NhatKy_ViPham!K:K, NhatKy_ViPham!E:E, "12_Phap", NhatKy_ViPham!F:F, B10, NhatKy_ViPham!H:H, "L03")</f>
        <v>0</v>
      </c>
      <c r="I10" s="6">
        <f>SUMIFS(NhatKy_ViPham!K:K, NhatKy_ViPham!E:E, "12_Phap", NhatKy_ViPham!F:F, B10, NhatKy_ViPham!H:H, "L04")</f>
        <v>0</v>
      </c>
      <c r="J10" s="6">
        <f>SUMIFS(NhatKy_ViPham!K:K, NhatKy_ViPham!E:E, "12_Phap", NhatKy_ViPham!F:F, B10, NhatKy_ViPham!H:H, "L05")</f>
        <v>0</v>
      </c>
      <c r="K10" s="6">
        <f>SUMIFS(NhatKy_ViPham!K:K, NhatKy_ViPham!E:E, "12_Phap", NhatKy_ViPham!F:F, B10, NhatKy_ViPham!H:H, "L06")</f>
        <v>0</v>
      </c>
      <c r="L10" s="6">
        <f>SUMIFS(NhatKy_ViPham!K:K, NhatKy_ViPham!E:E, "12_Phap", NhatKy_ViPham!F:F, B10, NhatKy_ViPham!H:H, "L07")</f>
        <v>0</v>
      </c>
      <c r="M10" s="6">
        <f>SUMIFS(NhatKy_ViPham!K:K, NhatKy_ViPham!E:E, "12_Phap", NhatKy_ViPham!F:F, B10, NhatKy_ViPham!H:H, "L08")</f>
        <v>0</v>
      </c>
      <c r="N10" s="6">
        <f>SUMIFS(NhatKy_ViPham!K:K, NhatKy_ViPham!E:E, "12_Phap", NhatKy_ViPham!F:F, B10, NhatKy_ViPham!H:H, "L09")</f>
        <v>0</v>
      </c>
      <c r="O10" s="6">
        <f>SUMIFS(NhatKy_ViPham!K:K, NhatKy_ViPham!E:E, "12_Phap", NhatKy_ViPham!F:F, B10, NhatKy_ViPham!H:H, "L10")</f>
        <v>0</v>
      </c>
      <c r="P10" s="12">
        <f>SUMIFS(NhatKy_ViPham!J:J, NhatKy_ViPham!E:E, "12_Phap", NhatKy_ViPham!F:F, B10)</f>
        <v>0</v>
      </c>
      <c r="Q10" s="13">
        <f>SUMIFS(NhatKy_ViPham!K:K, NhatKy_ViPham!E:E, "12_Phap", NhatKy_ViPham!F:F, B10)</f>
        <v>0</v>
      </c>
      <c r="R10" s="6">
        <f>100 + SUMIFS(NhatKy_ViPham!J:J, NhatKy_ViPham!E:E, "12_Phap", NhatKy_ViPham!F:F, B10, NhatKy_ViPham!C:C, "T1") - SUMIFS(NhatKy_ViPham!K:K, NhatKy_ViPham!E:E, "12_Phap", NhatKy_ViPham!F:F, B10, NhatKy_ViPham!C:C, "T1")</f>
        <v>100</v>
      </c>
      <c r="S10" s="6">
        <f>100 + SUMIFS(NhatKy_ViPham!J:J, NhatKy_ViPham!E:E, "12_Phap", NhatKy_ViPham!F:F, B10, NhatKy_ViPham!C:C, "T2") - SUMIFS(NhatKy_ViPham!K:K, NhatKy_ViPham!E:E, "12_Phap", NhatKy_ViPham!F:F, B10, NhatKy_ViPham!C:C, "T2")</f>
        <v>100</v>
      </c>
      <c r="T10" s="6">
        <f>100 + SUMIFS(NhatKy_ViPham!J:J, NhatKy_ViPham!E:E, "12_Phap", NhatKy_ViPham!F:F, B10, NhatKy_ViPham!C:C, "T3") - SUMIFS(NhatKy_ViPham!K:K, NhatKy_ViPham!E:E, "12_Phap", NhatKy_ViPham!F:F, B10, NhatKy_ViPham!C:C, "T3")</f>
        <v>100</v>
      </c>
      <c r="U10" s="6">
        <f>100 + SUMIFS(NhatKy_ViPham!J:J, NhatKy_ViPham!E:E, "12_Phap", NhatKy_ViPham!F:F, B10, NhatKy_ViPham!C:C, "T4") - SUMIFS(NhatKy_ViPham!K:K, NhatKy_ViPham!E:E, "12_Phap", NhatKy_ViPham!F:F, B10, NhatKy_ViPham!C:C, "T4")</f>
        <v>100</v>
      </c>
      <c r="V10" s="6">
        <f>100 + SUMIFS(NhatKy_ViPham!J:J, NhatKy_ViPham!E:E, "12_Phap", NhatKy_ViPham!F:F, B10, NhatKy_ViPham!C:C, "T5") - SUMIFS(NhatKy_ViPham!K:K, NhatKy_ViPham!E:E, "12_Phap", NhatKy_ViPham!F:F, B10, NhatKy_ViPham!C:C, "T5")</f>
        <v>100</v>
      </c>
      <c r="W10" s="6">
        <f>100 + SUMIFS(NhatKy_ViPham!J:J, NhatKy_ViPham!E:E, "12_Phap", NhatKy_ViPham!F:F, B10, NhatKy_ViPham!C:C, "T6") - SUMIFS(NhatKy_ViPham!K:K, NhatKy_ViPham!E:E, "12_Phap", NhatKy_ViPham!F:F, B10, NhatKy_ViPham!C:C, "T6")</f>
        <v>100</v>
      </c>
      <c r="X10" s="6">
        <f>100 + SUMIFS(NhatKy_ViPham!J:J, NhatKy_ViPham!E:E, "12_Phap", NhatKy_ViPham!F:F, B10, NhatKy_ViPham!C:C, "T7") - SUMIFS(NhatKy_ViPham!K:K, NhatKy_ViPham!E:E, "12_Phap", NhatKy_ViPham!F:F, B10, NhatKy_ViPham!C:C, "T7")</f>
        <v>100</v>
      </c>
      <c r="Y10" s="6">
        <f>100 + SUMIFS(NhatKy_ViPham!J:J, NhatKy_ViPham!E:E, "12_Phap", NhatKy_ViPham!F:F, B10, NhatKy_ViPham!C:C, "T8") - SUMIFS(NhatKy_ViPham!K:K, NhatKy_ViPham!E:E, "12_Phap", NhatKy_ViPham!F:F, B10, NhatKy_ViPham!C:C, "T8")</f>
        <v>100</v>
      </c>
      <c r="Z10" s="6">
        <f>100 + SUMIFS(NhatKy_ViPham!J:J, NhatKy_ViPham!E:E, "12_Phap", NhatKy_ViPham!F:F, B10, NhatKy_ViPham!C:C, "T9") - SUMIFS(NhatKy_ViPham!K:K, NhatKy_ViPham!E:E, "12_Phap", NhatKy_ViPham!F:F, B10, NhatKy_ViPham!C:C, "T9")</f>
        <v>100</v>
      </c>
      <c r="AA10" s="6">
        <f>100 + SUMIFS(NhatKy_ViPham!J:J, NhatKy_ViPham!E:E, "12_Phap", NhatKy_ViPham!F:F, B10, NhatKy_ViPham!C:C, "T10") - SUMIFS(NhatKy_ViPham!K:K, NhatKy_ViPham!E:E, "12_Phap", NhatKy_ViPham!F:F, B10, NhatKy_ViPham!C:C, "T10")</f>
        <v>100</v>
      </c>
      <c r="AB10" s="6">
        <f>100 + SUMIFS(NhatKy_ViPham!J:J, NhatKy_ViPham!E:E, "12_Phap", NhatKy_ViPham!F:F, B10, NhatKy_ViPham!C:C, "T11") - SUMIFS(NhatKy_ViPham!K:K, NhatKy_ViPham!E:E, "12_Phap", NhatKy_ViPham!F:F, B10, NhatKy_ViPham!C:C, "T11")</f>
        <v>100</v>
      </c>
      <c r="AC10" s="6">
        <f>100 + SUMIFS(NhatKy_ViPham!J:J, NhatKy_ViPham!E:E, "12_Phap", NhatKy_ViPham!F:F, B10, NhatKy_ViPham!C:C, "T12") - SUMIFS(NhatKy_ViPham!K:K, NhatKy_ViPham!E:E, "12_Phap", NhatKy_ViPham!F:F, B10, NhatKy_ViPham!C:C, "T12")</f>
        <v>100</v>
      </c>
      <c r="AD10" s="6">
        <f>100 + SUMIFS(NhatKy_ViPham!J:J, NhatKy_ViPham!E:E, "12_Phap", NhatKy_ViPham!F:F, B10, NhatKy_ViPham!C:C, "T13") - SUMIFS(NhatKy_ViPham!K:K, NhatKy_ViPham!E:E, "12_Phap", NhatKy_ViPham!F:F, B10, NhatKy_ViPham!C:C, "T13")</f>
        <v>100</v>
      </c>
      <c r="AE10" s="6">
        <f>100 + SUMIFS(NhatKy_ViPham!J:J, NhatKy_ViPham!E:E, "12_Phap", NhatKy_ViPham!F:F, B10, NhatKy_ViPham!C:C, "T14") - SUMIFS(NhatKy_ViPham!K:K, NhatKy_ViPham!E:E, "12_Phap", NhatKy_ViPham!F:F, B10, NhatKy_ViPham!C:C, "T14")</f>
        <v>100</v>
      </c>
      <c r="AF10" s="6">
        <f>100 + SUMIFS(NhatKy_ViPham!J:J, NhatKy_ViPham!E:E, "12_Phap", NhatKy_ViPham!F:F, B10, NhatKy_ViPham!C:C, "T15") - SUMIFS(NhatKy_ViPham!K:K, NhatKy_ViPham!E:E, "12_Phap", NhatKy_ViPham!F:F, B10, NhatKy_ViPham!C:C, "T15")</f>
        <v>100</v>
      </c>
      <c r="AG10" s="6">
        <f>100 + SUMIFS(NhatKy_ViPham!J:J, NhatKy_ViPham!E:E, "12_Phap", NhatKy_ViPham!F:F, B10, NhatKy_ViPham!C:C, "T16") - SUMIFS(NhatKy_ViPham!K:K, NhatKy_ViPham!E:E, "12_Phap", NhatKy_ViPham!F:F, B10, NhatKy_ViPham!C:C, "T16")</f>
        <v>100</v>
      </c>
      <c r="AH10" s="6">
        <f>100 + SUMIFS(NhatKy_ViPham!J:J, NhatKy_ViPham!E:E, "12_Phap", NhatKy_ViPham!F:F, B10, NhatKy_ViPham!C:C, "T17") - SUMIFS(NhatKy_ViPham!K:K, NhatKy_ViPham!E:E, "12_Phap", NhatKy_ViPham!F:F, B10, NhatKy_ViPham!C:C, "T17")</f>
        <v>100</v>
      </c>
      <c r="AI10" s="6">
        <f>100 + SUMIFS(NhatKy_ViPham!J:J, NhatKy_ViPham!E:E, "12_Phap", NhatKy_ViPham!F:F, B10, NhatKy_ViPham!C:C, "T18") - SUMIFS(NhatKy_ViPham!K:K, NhatKy_ViPham!E:E, "12_Phap", NhatKy_ViPham!F:F, B10, NhatKy_ViPham!C:C, "T18")</f>
        <v>100</v>
      </c>
      <c r="AJ10" s="6">
        <f>100 + SUMIFS(NhatKy_ViPham!J:J, NhatKy_ViPham!E:E, "12_Phap", NhatKy_ViPham!F:F, B10, NhatKy_ViPham!C:C, "T19") - SUMIFS(NhatKy_ViPham!K:K, NhatKy_ViPham!E:E, "12_Phap", NhatKy_ViPham!F:F, B10, NhatKy_ViPham!C:C, "T19")</f>
        <v>100</v>
      </c>
      <c r="AK10" s="6">
        <f>100 + SUMIFS(NhatKy_ViPham!J:J, NhatKy_ViPham!E:E, "12_Phap", NhatKy_ViPham!F:F, B10, NhatKy_ViPham!C:C, "T20") - SUMIFS(NhatKy_ViPham!K:K, NhatKy_ViPham!E:E, "12_Phap", NhatKy_ViPham!F:F, B10, NhatKy_ViPham!C:C, "T20")</f>
        <v>100</v>
      </c>
      <c r="AL10" s="6">
        <f>100 + SUMIFS(NhatKy_ViPham!J:J, NhatKy_ViPham!E:E, "12_Phap", NhatKy_ViPham!F:F, B10, NhatKy_ViPham!C:C, "T21") - SUMIFS(NhatKy_ViPham!K:K, NhatKy_ViPham!E:E, "12_Phap", NhatKy_ViPham!F:F, B10, NhatKy_ViPham!C:C, "T21")</f>
        <v>100</v>
      </c>
      <c r="AM10" s="6">
        <f>100 + SUMIFS(NhatKy_ViPham!J:J, NhatKy_ViPham!E:E, "12_Phap", NhatKy_ViPham!F:F, B10, NhatKy_ViPham!C:C, "T22") - SUMIFS(NhatKy_ViPham!K:K, NhatKy_ViPham!E:E, "12_Phap", NhatKy_ViPham!F:F, B10, NhatKy_ViPham!C:C, "T22")</f>
        <v>100</v>
      </c>
      <c r="AN10" s="6">
        <f>100 + SUMIFS(NhatKy_ViPham!J:J, NhatKy_ViPham!E:E, "12_Phap", NhatKy_ViPham!F:F, B10, NhatKy_ViPham!C:C, "T23") - SUMIFS(NhatKy_ViPham!K:K, NhatKy_ViPham!E:E, "12_Phap", NhatKy_ViPham!F:F, B10, NhatKy_ViPham!C:C, "T23")</f>
        <v>100</v>
      </c>
      <c r="AO10" s="6">
        <f>100 + SUMIFS(NhatKy_ViPham!J:J, NhatKy_ViPham!E:E, "12_Phap", NhatKy_ViPham!F:F, B10, NhatKy_ViPham!C:C, "T24") - SUMIFS(NhatKy_ViPham!K:K, NhatKy_ViPham!E:E, "12_Phap", NhatKy_ViPham!F:F, B10, NhatKy_ViPham!C:C, "T24")</f>
        <v>100</v>
      </c>
      <c r="AP10" s="6">
        <f>100 + SUMIFS(NhatKy_ViPham!J:J, NhatKy_ViPham!E:E, "12_Phap", NhatKy_ViPham!F:F, B10, NhatKy_ViPham!C:C, "T25") - SUMIFS(NhatKy_ViPham!K:K, NhatKy_ViPham!E:E, "12_Phap", NhatKy_ViPham!F:F, B10, NhatKy_ViPham!C:C, "T25")</f>
        <v>100</v>
      </c>
      <c r="AQ10" s="6">
        <f>100 + SUMIFS(NhatKy_ViPham!J:J, NhatKy_ViPham!E:E, "12_Phap", NhatKy_ViPham!F:F, B10, NhatKy_ViPham!C:C, "T26") - SUMIFS(NhatKy_ViPham!K:K, NhatKy_ViPham!E:E, "12_Phap", NhatKy_ViPham!F:F, B10, NhatKy_ViPham!C:C, "T26")</f>
        <v>100</v>
      </c>
      <c r="AR10" s="6">
        <f>100 + SUMIFS(NhatKy_ViPham!J:J, NhatKy_ViPham!E:E, "12_Phap", NhatKy_ViPham!F:F, B10, NhatKy_ViPham!C:C, "T27") - SUMIFS(NhatKy_ViPham!K:K, NhatKy_ViPham!E:E, "12_Phap", NhatKy_ViPham!F:F, B10, NhatKy_ViPham!C:C, "T27")</f>
        <v>100</v>
      </c>
      <c r="AS10" s="6">
        <f>100 + SUMIFS(NhatKy_ViPham!J:J, NhatKy_ViPham!E:E, "12_Phap", NhatKy_ViPham!F:F, B10, NhatKy_ViPham!C:C, "T28") - SUMIFS(NhatKy_ViPham!K:K, NhatKy_ViPham!E:E, "12_Phap", NhatKy_ViPham!F:F, B10, NhatKy_ViPham!C:C, "T28")</f>
        <v>100</v>
      </c>
      <c r="AT10" s="6">
        <f>100 + SUMIFS(NhatKy_ViPham!J:J, NhatKy_ViPham!E:E, "12_Phap", NhatKy_ViPham!F:F, B10, NhatKy_ViPham!C:C, "T29") - SUMIFS(NhatKy_ViPham!K:K, NhatKy_ViPham!E:E, "12_Phap", NhatKy_ViPham!F:F, B10, NhatKy_ViPham!C:C, "T29")</f>
        <v>100</v>
      </c>
      <c r="AU10" s="6">
        <f>100 + SUMIFS(NhatKy_ViPham!J:J, NhatKy_ViPham!E:E, "12_Phap", NhatKy_ViPham!F:F, B10, NhatKy_ViPham!C:C, "T30") - SUMIFS(NhatKy_ViPham!K:K, NhatKy_ViPham!E:E, "12_Phap", NhatKy_ViPham!F:F, B10, NhatKy_ViPham!C:C, "T30")</f>
        <v>100</v>
      </c>
      <c r="AV10" s="6">
        <f>100 + SUMIFS(NhatKy_ViPham!J:J, NhatKy_ViPham!E:E, "12_Phap", NhatKy_ViPham!F:F, B10, NhatKy_ViPham!C:C, "T31") - SUMIFS(NhatKy_ViPham!K:K, NhatKy_ViPham!E:E, "12_Phap", NhatKy_ViPham!F:F, B10, NhatKy_ViPham!C:C, "T31")</f>
        <v>100</v>
      </c>
      <c r="AW10" s="6">
        <f>100 + SUMIFS(NhatKy_ViPham!J:J, NhatKy_ViPham!E:E, "12_Phap", NhatKy_ViPham!F:F, B10, NhatKy_ViPham!C:C, "T32") - SUMIFS(NhatKy_ViPham!K:K, NhatKy_ViPham!E:E, "12_Phap", NhatKy_ViPham!F:F, B10, NhatKy_ViPham!C:C, "T32")</f>
        <v>100</v>
      </c>
      <c r="AX10" s="6">
        <f>100 + SUMIFS(NhatKy_ViPham!J:J, NhatKy_ViPham!E:E, "12_Phap", NhatKy_ViPham!F:F, B10, NhatKy_ViPham!C:C, "T33") - SUMIFS(NhatKy_ViPham!K:K, NhatKy_ViPham!E:E, "12_Phap", NhatKy_ViPham!F:F, B10, NhatKy_ViPham!C:C, "T33")</f>
        <v>100</v>
      </c>
      <c r="AY10" s="6">
        <f>100 + SUMIFS(NhatKy_ViPham!J:J, NhatKy_ViPham!E:E, "12_Phap", NhatKy_ViPham!F:F, B10, NhatKy_ViPham!C:C, "T34") - SUMIFS(NhatKy_ViPham!K:K, NhatKy_ViPham!E:E, "12_Phap", NhatKy_ViPham!F:F, B10, NhatKy_ViPham!C:C, "T34")</f>
        <v>100</v>
      </c>
      <c r="AZ10" s="6">
        <f>100 + SUMIFS(NhatKy_ViPham!J:J, NhatKy_ViPham!E:E, "12_Phap", NhatKy_ViPham!F:F, B10, NhatKy_ViPham!C:C, "T35") - SUMIFS(NhatKy_ViPham!K:K, NhatKy_ViPham!E:E, "12_Phap", NhatKy_ViPham!F:F, B10, NhatKy_ViPham!C:C, "T35")</f>
        <v>100</v>
      </c>
      <c r="BA10" s="12">
        <f t="shared" si="0"/>
        <v>100</v>
      </c>
      <c r="BB10" s="11" t="s">
        <v>430</v>
      </c>
      <c r="BC10" s="16" t="str">
        <f t="shared" si="1"/>
        <v>Tốt</v>
      </c>
      <c r="BD10" s="15" t="str">
        <f t="shared" si="2"/>
        <v>🟢 BÌNH THƯỜNG</v>
      </c>
    </row>
    <row r="11" spans="1:56" x14ac:dyDescent="0.25">
      <c r="A11" s="4">
        <v>3</v>
      </c>
      <c r="B11" s="10" t="s">
        <v>1810</v>
      </c>
      <c r="C11" s="4" t="s">
        <v>3109</v>
      </c>
      <c r="D11" s="4" t="s">
        <v>435</v>
      </c>
      <c r="E11" s="11" t="s">
        <v>430</v>
      </c>
      <c r="F11" s="7">
        <f>SUMIFS(NhatKy_ViPham!K:K, NhatKy_ViPham!E:E, "12_Phap", NhatKy_ViPham!F:F, B11, NhatKy_ViPham!H:H, "L01")</f>
        <v>0</v>
      </c>
      <c r="G11" s="7">
        <f>SUMIFS(NhatKy_ViPham!K:K, NhatKy_ViPham!E:E, "12_Phap", NhatKy_ViPham!F:F, B11, NhatKy_ViPham!H:H, "L02")</f>
        <v>0</v>
      </c>
      <c r="H11" s="7">
        <f>SUMIFS(NhatKy_ViPham!K:K, NhatKy_ViPham!E:E, "12_Phap", NhatKy_ViPham!F:F, B11, NhatKy_ViPham!H:H, "L03")</f>
        <v>0</v>
      </c>
      <c r="I11" s="7">
        <f>SUMIFS(NhatKy_ViPham!K:K, NhatKy_ViPham!E:E, "12_Phap", NhatKy_ViPham!F:F, B11, NhatKy_ViPham!H:H, "L04")</f>
        <v>0</v>
      </c>
      <c r="J11" s="7">
        <f>SUMIFS(NhatKy_ViPham!K:K, NhatKy_ViPham!E:E, "12_Phap", NhatKy_ViPham!F:F, B11, NhatKy_ViPham!H:H, "L05")</f>
        <v>0</v>
      </c>
      <c r="K11" s="7">
        <f>SUMIFS(NhatKy_ViPham!K:K, NhatKy_ViPham!E:E, "12_Phap", NhatKy_ViPham!F:F, B11, NhatKy_ViPham!H:H, "L06")</f>
        <v>0</v>
      </c>
      <c r="L11" s="7">
        <f>SUMIFS(NhatKy_ViPham!K:K, NhatKy_ViPham!E:E, "12_Phap", NhatKy_ViPham!F:F, B11, NhatKy_ViPham!H:H, "L07")</f>
        <v>0</v>
      </c>
      <c r="M11" s="7">
        <f>SUMIFS(NhatKy_ViPham!K:K, NhatKy_ViPham!E:E, "12_Phap", NhatKy_ViPham!F:F, B11, NhatKy_ViPham!H:H, "L08")</f>
        <v>0</v>
      </c>
      <c r="N11" s="7">
        <f>SUMIFS(NhatKy_ViPham!K:K, NhatKy_ViPham!E:E, "12_Phap", NhatKy_ViPham!F:F, B11, NhatKy_ViPham!H:H, "L09")</f>
        <v>0</v>
      </c>
      <c r="O11" s="7">
        <f>SUMIFS(NhatKy_ViPham!K:K, NhatKy_ViPham!E:E, "12_Phap", NhatKy_ViPham!F:F, B11, NhatKy_ViPham!H:H, "L10")</f>
        <v>0</v>
      </c>
      <c r="P11" s="12">
        <f>SUMIFS(NhatKy_ViPham!J:J, NhatKy_ViPham!E:E, "12_Phap", NhatKy_ViPham!F:F, B11)</f>
        <v>0</v>
      </c>
      <c r="Q11" s="13">
        <f>SUMIFS(NhatKy_ViPham!K:K, NhatKy_ViPham!E:E, "12_Phap", NhatKy_ViPham!F:F, B11)</f>
        <v>0</v>
      </c>
      <c r="R11" s="7">
        <f>100 + SUMIFS(NhatKy_ViPham!J:J, NhatKy_ViPham!E:E, "12_Phap", NhatKy_ViPham!F:F, B11, NhatKy_ViPham!C:C, "T1") - SUMIFS(NhatKy_ViPham!K:K, NhatKy_ViPham!E:E, "12_Phap", NhatKy_ViPham!F:F, B11, NhatKy_ViPham!C:C, "T1")</f>
        <v>100</v>
      </c>
      <c r="S11" s="7">
        <f>100 + SUMIFS(NhatKy_ViPham!J:J, NhatKy_ViPham!E:E, "12_Phap", NhatKy_ViPham!F:F, B11, NhatKy_ViPham!C:C, "T2") - SUMIFS(NhatKy_ViPham!K:K, NhatKy_ViPham!E:E, "12_Phap", NhatKy_ViPham!F:F, B11, NhatKy_ViPham!C:C, "T2")</f>
        <v>100</v>
      </c>
      <c r="T11" s="7">
        <f>100 + SUMIFS(NhatKy_ViPham!J:J, NhatKy_ViPham!E:E, "12_Phap", NhatKy_ViPham!F:F, B11, NhatKy_ViPham!C:C, "T3") - SUMIFS(NhatKy_ViPham!K:K, NhatKy_ViPham!E:E, "12_Phap", NhatKy_ViPham!F:F, B11, NhatKy_ViPham!C:C, "T3")</f>
        <v>100</v>
      </c>
      <c r="U11" s="7">
        <f>100 + SUMIFS(NhatKy_ViPham!J:J, NhatKy_ViPham!E:E, "12_Phap", NhatKy_ViPham!F:F, B11, NhatKy_ViPham!C:C, "T4") - SUMIFS(NhatKy_ViPham!K:K, NhatKy_ViPham!E:E, "12_Phap", NhatKy_ViPham!F:F, B11, NhatKy_ViPham!C:C, "T4")</f>
        <v>100</v>
      </c>
      <c r="V11" s="7">
        <f>100 + SUMIFS(NhatKy_ViPham!J:J, NhatKy_ViPham!E:E, "12_Phap", NhatKy_ViPham!F:F, B11, NhatKy_ViPham!C:C, "T5") - SUMIFS(NhatKy_ViPham!K:K, NhatKy_ViPham!E:E, "12_Phap", NhatKy_ViPham!F:F, B11, NhatKy_ViPham!C:C, "T5")</f>
        <v>100</v>
      </c>
      <c r="W11" s="7">
        <f>100 + SUMIFS(NhatKy_ViPham!J:J, NhatKy_ViPham!E:E, "12_Phap", NhatKy_ViPham!F:F, B11, NhatKy_ViPham!C:C, "T6") - SUMIFS(NhatKy_ViPham!K:K, NhatKy_ViPham!E:E, "12_Phap", NhatKy_ViPham!F:F, B11, NhatKy_ViPham!C:C, "T6")</f>
        <v>100</v>
      </c>
      <c r="X11" s="7">
        <f>100 + SUMIFS(NhatKy_ViPham!J:J, NhatKy_ViPham!E:E, "12_Phap", NhatKy_ViPham!F:F, B11, NhatKy_ViPham!C:C, "T7") - SUMIFS(NhatKy_ViPham!K:K, NhatKy_ViPham!E:E, "12_Phap", NhatKy_ViPham!F:F, B11, NhatKy_ViPham!C:C, "T7")</f>
        <v>100</v>
      </c>
      <c r="Y11" s="7">
        <f>100 + SUMIFS(NhatKy_ViPham!J:J, NhatKy_ViPham!E:E, "12_Phap", NhatKy_ViPham!F:F, B11, NhatKy_ViPham!C:C, "T8") - SUMIFS(NhatKy_ViPham!K:K, NhatKy_ViPham!E:E, "12_Phap", NhatKy_ViPham!F:F, B11, NhatKy_ViPham!C:C, "T8")</f>
        <v>100</v>
      </c>
      <c r="Z11" s="7">
        <f>100 + SUMIFS(NhatKy_ViPham!J:J, NhatKy_ViPham!E:E, "12_Phap", NhatKy_ViPham!F:F, B11, NhatKy_ViPham!C:C, "T9") - SUMIFS(NhatKy_ViPham!K:K, NhatKy_ViPham!E:E, "12_Phap", NhatKy_ViPham!F:F, B11, NhatKy_ViPham!C:C, "T9")</f>
        <v>100</v>
      </c>
      <c r="AA11" s="7">
        <f>100 + SUMIFS(NhatKy_ViPham!J:J, NhatKy_ViPham!E:E, "12_Phap", NhatKy_ViPham!F:F, B11, NhatKy_ViPham!C:C, "T10") - SUMIFS(NhatKy_ViPham!K:K, NhatKy_ViPham!E:E, "12_Phap", NhatKy_ViPham!F:F, B11, NhatKy_ViPham!C:C, "T10")</f>
        <v>100</v>
      </c>
      <c r="AB11" s="7">
        <f>100 + SUMIFS(NhatKy_ViPham!J:J, NhatKy_ViPham!E:E, "12_Phap", NhatKy_ViPham!F:F, B11, NhatKy_ViPham!C:C, "T11") - SUMIFS(NhatKy_ViPham!K:K, NhatKy_ViPham!E:E, "12_Phap", NhatKy_ViPham!F:F, B11, NhatKy_ViPham!C:C, "T11")</f>
        <v>100</v>
      </c>
      <c r="AC11" s="7">
        <f>100 + SUMIFS(NhatKy_ViPham!J:J, NhatKy_ViPham!E:E, "12_Phap", NhatKy_ViPham!F:F, B11, NhatKy_ViPham!C:C, "T12") - SUMIFS(NhatKy_ViPham!K:K, NhatKy_ViPham!E:E, "12_Phap", NhatKy_ViPham!F:F, B11, NhatKy_ViPham!C:C, "T12")</f>
        <v>100</v>
      </c>
      <c r="AD11" s="7">
        <f>100 + SUMIFS(NhatKy_ViPham!J:J, NhatKy_ViPham!E:E, "12_Phap", NhatKy_ViPham!F:F, B11, NhatKy_ViPham!C:C, "T13") - SUMIFS(NhatKy_ViPham!K:K, NhatKy_ViPham!E:E, "12_Phap", NhatKy_ViPham!F:F, B11, NhatKy_ViPham!C:C, "T13")</f>
        <v>100</v>
      </c>
      <c r="AE11" s="7">
        <f>100 + SUMIFS(NhatKy_ViPham!J:J, NhatKy_ViPham!E:E, "12_Phap", NhatKy_ViPham!F:F, B11, NhatKy_ViPham!C:C, "T14") - SUMIFS(NhatKy_ViPham!K:K, NhatKy_ViPham!E:E, "12_Phap", NhatKy_ViPham!F:F, B11, NhatKy_ViPham!C:C, "T14")</f>
        <v>100</v>
      </c>
      <c r="AF11" s="7">
        <f>100 + SUMIFS(NhatKy_ViPham!J:J, NhatKy_ViPham!E:E, "12_Phap", NhatKy_ViPham!F:F, B11, NhatKy_ViPham!C:C, "T15") - SUMIFS(NhatKy_ViPham!K:K, NhatKy_ViPham!E:E, "12_Phap", NhatKy_ViPham!F:F, B11, NhatKy_ViPham!C:C, "T15")</f>
        <v>100</v>
      </c>
      <c r="AG11" s="7">
        <f>100 + SUMIFS(NhatKy_ViPham!J:J, NhatKy_ViPham!E:E, "12_Phap", NhatKy_ViPham!F:F, B11, NhatKy_ViPham!C:C, "T16") - SUMIFS(NhatKy_ViPham!K:K, NhatKy_ViPham!E:E, "12_Phap", NhatKy_ViPham!F:F, B11, NhatKy_ViPham!C:C, "T16")</f>
        <v>100</v>
      </c>
      <c r="AH11" s="7">
        <f>100 + SUMIFS(NhatKy_ViPham!J:J, NhatKy_ViPham!E:E, "12_Phap", NhatKy_ViPham!F:F, B11, NhatKy_ViPham!C:C, "T17") - SUMIFS(NhatKy_ViPham!K:K, NhatKy_ViPham!E:E, "12_Phap", NhatKy_ViPham!F:F, B11, NhatKy_ViPham!C:C, "T17")</f>
        <v>100</v>
      </c>
      <c r="AI11" s="7">
        <f>100 + SUMIFS(NhatKy_ViPham!J:J, NhatKy_ViPham!E:E, "12_Phap", NhatKy_ViPham!F:F, B11, NhatKy_ViPham!C:C, "T18") - SUMIFS(NhatKy_ViPham!K:K, NhatKy_ViPham!E:E, "12_Phap", NhatKy_ViPham!F:F, B11, NhatKy_ViPham!C:C, "T18")</f>
        <v>100</v>
      </c>
      <c r="AJ11" s="7">
        <f>100 + SUMIFS(NhatKy_ViPham!J:J, NhatKy_ViPham!E:E, "12_Phap", NhatKy_ViPham!F:F, B11, NhatKy_ViPham!C:C, "T19") - SUMIFS(NhatKy_ViPham!K:K, NhatKy_ViPham!E:E, "12_Phap", NhatKy_ViPham!F:F, B11, NhatKy_ViPham!C:C, "T19")</f>
        <v>100</v>
      </c>
      <c r="AK11" s="7">
        <f>100 + SUMIFS(NhatKy_ViPham!J:J, NhatKy_ViPham!E:E, "12_Phap", NhatKy_ViPham!F:F, B11, NhatKy_ViPham!C:C, "T20") - SUMIFS(NhatKy_ViPham!K:K, NhatKy_ViPham!E:E, "12_Phap", NhatKy_ViPham!F:F, B11, NhatKy_ViPham!C:C, "T20")</f>
        <v>100</v>
      </c>
      <c r="AL11" s="7">
        <f>100 + SUMIFS(NhatKy_ViPham!J:J, NhatKy_ViPham!E:E, "12_Phap", NhatKy_ViPham!F:F, B11, NhatKy_ViPham!C:C, "T21") - SUMIFS(NhatKy_ViPham!K:K, NhatKy_ViPham!E:E, "12_Phap", NhatKy_ViPham!F:F, B11, NhatKy_ViPham!C:C, "T21")</f>
        <v>100</v>
      </c>
      <c r="AM11" s="7">
        <f>100 + SUMIFS(NhatKy_ViPham!J:J, NhatKy_ViPham!E:E, "12_Phap", NhatKy_ViPham!F:F, B11, NhatKy_ViPham!C:C, "T22") - SUMIFS(NhatKy_ViPham!K:K, NhatKy_ViPham!E:E, "12_Phap", NhatKy_ViPham!F:F, B11, NhatKy_ViPham!C:C, "T22")</f>
        <v>100</v>
      </c>
      <c r="AN11" s="7">
        <f>100 + SUMIFS(NhatKy_ViPham!J:J, NhatKy_ViPham!E:E, "12_Phap", NhatKy_ViPham!F:F, B11, NhatKy_ViPham!C:C, "T23") - SUMIFS(NhatKy_ViPham!K:K, NhatKy_ViPham!E:E, "12_Phap", NhatKy_ViPham!F:F, B11, NhatKy_ViPham!C:C, "T23")</f>
        <v>100</v>
      </c>
      <c r="AO11" s="7">
        <f>100 + SUMIFS(NhatKy_ViPham!J:J, NhatKy_ViPham!E:E, "12_Phap", NhatKy_ViPham!F:F, B11, NhatKy_ViPham!C:C, "T24") - SUMIFS(NhatKy_ViPham!K:K, NhatKy_ViPham!E:E, "12_Phap", NhatKy_ViPham!F:F, B11, NhatKy_ViPham!C:C, "T24")</f>
        <v>100</v>
      </c>
      <c r="AP11" s="7">
        <f>100 + SUMIFS(NhatKy_ViPham!J:J, NhatKy_ViPham!E:E, "12_Phap", NhatKy_ViPham!F:F, B11, NhatKy_ViPham!C:C, "T25") - SUMIFS(NhatKy_ViPham!K:K, NhatKy_ViPham!E:E, "12_Phap", NhatKy_ViPham!F:F, B11, NhatKy_ViPham!C:C, "T25")</f>
        <v>100</v>
      </c>
      <c r="AQ11" s="7">
        <f>100 + SUMIFS(NhatKy_ViPham!J:J, NhatKy_ViPham!E:E, "12_Phap", NhatKy_ViPham!F:F, B11, NhatKy_ViPham!C:C, "T26") - SUMIFS(NhatKy_ViPham!K:K, NhatKy_ViPham!E:E, "12_Phap", NhatKy_ViPham!F:F, B11, NhatKy_ViPham!C:C, "T26")</f>
        <v>100</v>
      </c>
      <c r="AR11" s="7">
        <f>100 + SUMIFS(NhatKy_ViPham!J:J, NhatKy_ViPham!E:E, "12_Phap", NhatKy_ViPham!F:F, B11, NhatKy_ViPham!C:C, "T27") - SUMIFS(NhatKy_ViPham!K:K, NhatKy_ViPham!E:E, "12_Phap", NhatKy_ViPham!F:F, B11, NhatKy_ViPham!C:C, "T27")</f>
        <v>100</v>
      </c>
      <c r="AS11" s="7">
        <f>100 + SUMIFS(NhatKy_ViPham!J:J, NhatKy_ViPham!E:E, "12_Phap", NhatKy_ViPham!F:F, B11, NhatKy_ViPham!C:C, "T28") - SUMIFS(NhatKy_ViPham!K:K, NhatKy_ViPham!E:E, "12_Phap", NhatKy_ViPham!F:F, B11, NhatKy_ViPham!C:C, "T28")</f>
        <v>100</v>
      </c>
      <c r="AT11" s="7">
        <f>100 + SUMIFS(NhatKy_ViPham!J:J, NhatKy_ViPham!E:E, "12_Phap", NhatKy_ViPham!F:F, B11, NhatKy_ViPham!C:C, "T29") - SUMIFS(NhatKy_ViPham!K:K, NhatKy_ViPham!E:E, "12_Phap", NhatKy_ViPham!F:F, B11, NhatKy_ViPham!C:C, "T29")</f>
        <v>100</v>
      </c>
      <c r="AU11" s="7">
        <f>100 + SUMIFS(NhatKy_ViPham!J:J, NhatKy_ViPham!E:E, "12_Phap", NhatKy_ViPham!F:F, B11, NhatKy_ViPham!C:C, "T30") - SUMIFS(NhatKy_ViPham!K:K, NhatKy_ViPham!E:E, "12_Phap", NhatKy_ViPham!F:F, B11, NhatKy_ViPham!C:C, "T30")</f>
        <v>100</v>
      </c>
      <c r="AV11" s="7">
        <f>100 + SUMIFS(NhatKy_ViPham!J:J, NhatKy_ViPham!E:E, "12_Phap", NhatKy_ViPham!F:F, B11, NhatKy_ViPham!C:C, "T31") - SUMIFS(NhatKy_ViPham!K:K, NhatKy_ViPham!E:E, "12_Phap", NhatKy_ViPham!F:F, B11, NhatKy_ViPham!C:C, "T31")</f>
        <v>100</v>
      </c>
      <c r="AW11" s="7">
        <f>100 + SUMIFS(NhatKy_ViPham!J:J, NhatKy_ViPham!E:E, "12_Phap", NhatKy_ViPham!F:F, B11, NhatKy_ViPham!C:C, "T32") - SUMIFS(NhatKy_ViPham!K:K, NhatKy_ViPham!E:E, "12_Phap", NhatKy_ViPham!F:F, B11, NhatKy_ViPham!C:C, "T32")</f>
        <v>100</v>
      </c>
      <c r="AX11" s="7">
        <f>100 + SUMIFS(NhatKy_ViPham!J:J, NhatKy_ViPham!E:E, "12_Phap", NhatKy_ViPham!F:F, B11, NhatKy_ViPham!C:C, "T33") - SUMIFS(NhatKy_ViPham!K:K, NhatKy_ViPham!E:E, "12_Phap", NhatKy_ViPham!F:F, B11, NhatKy_ViPham!C:C, "T33")</f>
        <v>100</v>
      </c>
      <c r="AY11" s="7">
        <f>100 + SUMIFS(NhatKy_ViPham!J:J, NhatKy_ViPham!E:E, "12_Phap", NhatKy_ViPham!F:F, B11, NhatKy_ViPham!C:C, "T34") - SUMIFS(NhatKy_ViPham!K:K, NhatKy_ViPham!E:E, "12_Phap", NhatKy_ViPham!F:F, B11, NhatKy_ViPham!C:C, "T34")</f>
        <v>100</v>
      </c>
      <c r="AZ11" s="7">
        <f>100 + SUMIFS(NhatKy_ViPham!J:J, NhatKy_ViPham!E:E, "12_Phap", NhatKy_ViPham!F:F, B11, NhatKy_ViPham!C:C, "T35") - SUMIFS(NhatKy_ViPham!K:K, NhatKy_ViPham!E:E, "12_Phap", NhatKy_ViPham!F:F, B11, NhatKy_ViPham!C:C, "T35")</f>
        <v>100</v>
      </c>
      <c r="BA11" s="12">
        <f t="shared" si="0"/>
        <v>100</v>
      </c>
      <c r="BB11" s="11" t="s">
        <v>430</v>
      </c>
      <c r="BC11" s="14" t="str">
        <f t="shared" si="1"/>
        <v>Tốt</v>
      </c>
      <c r="BD11" s="10" t="str">
        <f t="shared" si="2"/>
        <v>🟢 BÌNH THƯỜNG</v>
      </c>
    </row>
    <row r="12" spans="1:56" x14ac:dyDescent="0.25">
      <c r="A12" s="5">
        <v>4</v>
      </c>
      <c r="B12" s="15" t="s">
        <v>3110</v>
      </c>
      <c r="C12" s="5" t="s">
        <v>2249</v>
      </c>
      <c r="D12" s="5" t="s">
        <v>435</v>
      </c>
      <c r="E12" s="11" t="s">
        <v>430</v>
      </c>
      <c r="F12" s="6">
        <f>SUMIFS(NhatKy_ViPham!K:K, NhatKy_ViPham!E:E, "12_Phap", NhatKy_ViPham!F:F, B12, NhatKy_ViPham!H:H, "L01")</f>
        <v>0</v>
      </c>
      <c r="G12" s="6">
        <f>SUMIFS(NhatKy_ViPham!K:K, NhatKy_ViPham!E:E, "12_Phap", NhatKy_ViPham!F:F, B12, NhatKy_ViPham!H:H, "L02")</f>
        <v>0</v>
      </c>
      <c r="H12" s="6">
        <f>SUMIFS(NhatKy_ViPham!K:K, NhatKy_ViPham!E:E, "12_Phap", NhatKy_ViPham!F:F, B12, NhatKy_ViPham!H:H, "L03")</f>
        <v>0</v>
      </c>
      <c r="I12" s="6">
        <f>SUMIFS(NhatKy_ViPham!K:K, NhatKy_ViPham!E:E, "12_Phap", NhatKy_ViPham!F:F, B12, NhatKy_ViPham!H:H, "L04")</f>
        <v>0</v>
      </c>
      <c r="J12" s="6">
        <f>SUMIFS(NhatKy_ViPham!K:K, NhatKy_ViPham!E:E, "12_Phap", NhatKy_ViPham!F:F, B12, NhatKy_ViPham!H:H, "L05")</f>
        <v>0</v>
      </c>
      <c r="K12" s="6">
        <f>SUMIFS(NhatKy_ViPham!K:K, NhatKy_ViPham!E:E, "12_Phap", NhatKy_ViPham!F:F, B12, NhatKy_ViPham!H:H, "L06")</f>
        <v>0</v>
      </c>
      <c r="L12" s="6">
        <f>SUMIFS(NhatKy_ViPham!K:K, NhatKy_ViPham!E:E, "12_Phap", NhatKy_ViPham!F:F, B12, NhatKy_ViPham!H:H, "L07")</f>
        <v>0</v>
      </c>
      <c r="M12" s="6">
        <f>SUMIFS(NhatKy_ViPham!K:K, NhatKy_ViPham!E:E, "12_Phap", NhatKy_ViPham!F:F, B12, NhatKy_ViPham!H:H, "L08")</f>
        <v>0</v>
      </c>
      <c r="N12" s="6">
        <f>SUMIFS(NhatKy_ViPham!K:K, NhatKy_ViPham!E:E, "12_Phap", NhatKy_ViPham!F:F, B12, NhatKy_ViPham!H:H, "L09")</f>
        <v>0</v>
      </c>
      <c r="O12" s="6">
        <f>SUMIFS(NhatKy_ViPham!K:K, NhatKy_ViPham!E:E, "12_Phap", NhatKy_ViPham!F:F, B12, NhatKy_ViPham!H:H, "L10")</f>
        <v>0</v>
      </c>
      <c r="P12" s="12">
        <f>SUMIFS(NhatKy_ViPham!J:J, NhatKy_ViPham!E:E, "12_Phap", NhatKy_ViPham!F:F, B12)</f>
        <v>0</v>
      </c>
      <c r="Q12" s="13">
        <f>SUMIFS(NhatKy_ViPham!K:K, NhatKy_ViPham!E:E, "12_Phap", NhatKy_ViPham!F:F, B12)</f>
        <v>0</v>
      </c>
      <c r="R12" s="6">
        <f>100 + SUMIFS(NhatKy_ViPham!J:J, NhatKy_ViPham!E:E, "12_Phap", NhatKy_ViPham!F:F, B12, NhatKy_ViPham!C:C, "T1") - SUMIFS(NhatKy_ViPham!K:K, NhatKy_ViPham!E:E, "12_Phap", NhatKy_ViPham!F:F, B12, NhatKy_ViPham!C:C, "T1")</f>
        <v>100</v>
      </c>
      <c r="S12" s="6">
        <f>100 + SUMIFS(NhatKy_ViPham!J:J, NhatKy_ViPham!E:E, "12_Phap", NhatKy_ViPham!F:F, B12, NhatKy_ViPham!C:C, "T2") - SUMIFS(NhatKy_ViPham!K:K, NhatKy_ViPham!E:E, "12_Phap", NhatKy_ViPham!F:F, B12, NhatKy_ViPham!C:C, "T2")</f>
        <v>100</v>
      </c>
      <c r="T12" s="6">
        <f>100 + SUMIFS(NhatKy_ViPham!J:J, NhatKy_ViPham!E:E, "12_Phap", NhatKy_ViPham!F:F, B12, NhatKy_ViPham!C:C, "T3") - SUMIFS(NhatKy_ViPham!K:K, NhatKy_ViPham!E:E, "12_Phap", NhatKy_ViPham!F:F, B12, NhatKy_ViPham!C:C, "T3")</f>
        <v>100</v>
      </c>
      <c r="U12" s="6">
        <f>100 + SUMIFS(NhatKy_ViPham!J:J, NhatKy_ViPham!E:E, "12_Phap", NhatKy_ViPham!F:F, B12, NhatKy_ViPham!C:C, "T4") - SUMIFS(NhatKy_ViPham!K:K, NhatKy_ViPham!E:E, "12_Phap", NhatKy_ViPham!F:F, B12, NhatKy_ViPham!C:C, "T4")</f>
        <v>100</v>
      </c>
      <c r="V12" s="6">
        <f>100 + SUMIFS(NhatKy_ViPham!J:J, NhatKy_ViPham!E:E, "12_Phap", NhatKy_ViPham!F:F, B12, NhatKy_ViPham!C:C, "T5") - SUMIFS(NhatKy_ViPham!K:K, NhatKy_ViPham!E:E, "12_Phap", NhatKy_ViPham!F:F, B12, NhatKy_ViPham!C:C, "T5")</f>
        <v>100</v>
      </c>
      <c r="W12" s="6">
        <f>100 + SUMIFS(NhatKy_ViPham!J:J, NhatKy_ViPham!E:E, "12_Phap", NhatKy_ViPham!F:F, B12, NhatKy_ViPham!C:C, "T6") - SUMIFS(NhatKy_ViPham!K:K, NhatKy_ViPham!E:E, "12_Phap", NhatKy_ViPham!F:F, B12, NhatKy_ViPham!C:C, "T6")</f>
        <v>100</v>
      </c>
      <c r="X12" s="6">
        <f>100 + SUMIFS(NhatKy_ViPham!J:J, NhatKy_ViPham!E:E, "12_Phap", NhatKy_ViPham!F:F, B12, NhatKy_ViPham!C:C, "T7") - SUMIFS(NhatKy_ViPham!K:K, NhatKy_ViPham!E:E, "12_Phap", NhatKy_ViPham!F:F, B12, NhatKy_ViPham!C:C, "T7")</f>
        <v>100</v>
      </c>
      <c r="Y12" s="6">
        <f>100 + SUMIFS(NhatKy_ViPham!J:J, NhatKy_ViPham!E:E, "12_Phap", NhatKy_ViPham!F:F, B12, NhatKy_ViPham!C:C, "T8") - SUMIFS(NhatKy_ViPham!K:K, NhatKy_ViPham!E:E, "12_Phap", NhatKy_ViPham!F:F, B12, NhatKy_ViPham!C:C, "T8")</f>
        <v>100</v>
      </c>
      <c r="Z12" s="6">
        <f>100 + SUMIFS(NhatKy_ViPham!J:J, NhatKy_ViPham!E:E, "12_Phap", NhatKy_ViPham!F:F, B12, NhatKy_ViPham!C:C, "T9") - SUMIFS(NhatKy_ViPham!K:K, NhatKy_ViPham!E:E, "12_Phap", NhatKy_ViPham!F:F, B12, NhatKy_ViPham!C:C, "T9")</f>
        <v>100</v>
      </c>
      <c r="AA12" s="6">
        <f>100 + SUMIFS(NhatKy_ViPham!J:J, NhatKy_ViPham!E:E, "12_Phap", NhatKy_ViPham!F:F, B12, NhatKy_ViPham!C:C, "T10") - SUMIFS(NhatKy_ViPham!K:K, NhatKy_ViPham!E:E, "12_Phap", NhatKy_ViPham!F:F, B12, NhatKy_ViPham!C:C, "T10")</f>
        <v>100</v>
      </c>
      <c r="AB12" s="6">
        <f>100 + SUMIFS(NhatKy_ViPham!J:J, NhatKy_ViPham!E:E, "12_Phap", NhatKy_ViPham!F:F, B12, NhatKy_ViPham!C:C, "T11") - SUMIFS(NhatKy_ViPham!K:K, NhatKy_ViPham!E:E, "12_Phap", NhatKy_ViPham!F:F, B12, NhatKy_ViPham!C:C, "T11")</f>
        <v>100</v>
      </c>
      <c r="AC12" s="6">
        <f>100 + SUMIFS(NhatKy_ViPham!J:J, NhatKy_ViPham!E:E, "12_Phap", NhatKy_ViPham!F:F, B12, NhatKy_ViPham!C:C, "T12") - SUMIFS(NhatKy_ViPham!K:K, NhatKy_ViPham!E:E, "12_Phap", NhatKy_ViPham!F:F, B12, NhatKy_ViPham!C:C, "T12")</f>
        <v>100</v>
      </c>
      <c r="AD12" s="6">
        <f>100 + SUMIFS(NhatKy_ViPham!J:J, NhatKy_ViPham!E:E, "12_Phap", NhatKy_ViPham!F:F, B12, NhatKy_ViPham!C:C, "T13") - SUMIFS(NhatKy_ViPham!K:K, NhatKy_ViPham!E:E, "12_Phap", NhatKy_ViPham!F:F, B12, NhatKy_ViPham!C:C, "T13")</f>
        <v>100</v>
      </c>
      <c r="AE12" s="6">
        <f>100 + SUMIFS(NhatKy_ViPham!J:J, NhatKy_ViPham!E:E, "12_Phap", NhatKy_ViPham!F:F, B12, NhatKy_ViPham!C:C, "T14") - SUMIFS(NhatKy_ViPham!K:K, NhatKy_ViPham!E:E, "12_Phap", NhatKy_ViPham!F:F, B12, NhatKy_ViPham!C:C, "T14")</f>
        <v>100</v>
      </c>
      <c r="AF12" s="6">
        <f>100 + SUMIFS(NhatKy_ViPham!J:J, NhatKy_ViPham!E:E, "12_Phap", NhatKy_ViPham!F:F, B12, NhatKy_ViPham!C:C, "T15") - SUMIFS(NhatKy_ViPham!K:K, NhatKy_ViPham!E:E, "12_Phap", NhatKy_ViPham!F:F, B12, NhatKy_ViPham!C:C, "T15")</f>
        <v>100</v>
      </c>
      <c r="AG12" s="6">
        <f>100 + SUMIFS(NhatKy_ViPham!J:J, NhatKy_ViPham!E:E, "12_Phap", NhatKy_ViPham!F:F, B12, NhatKy_ViPham!C:C, "T16") - SUMIFS(NhatKy_ViPham!K:K, NhatKy_ViPham!E:E, "12_Phap", NhatKy_ViPham!F:F, B12, NhatKy_ViPham!C:C, "T16")</f>
        <v>100</v>
      </c>
      <c r="AH12" s="6">
        <f>100 + SUMIFS(NhatKy_ViPham!J:J, NhatKy_ViPham!E:E, "12_Phap", NhatKy_ViPham!F:F, B12, NhatKy_ViPham!C:C, "T17") - SUMIFS(NhatKy_ViPham!K:K, NhatKy_ViPham!E:E, "12_Phap", NhatKy_ViPham!F:F, B12, NhatKy_ViPham!C:C, "T17")</f>
        <v>100</v>
      </c>
      <c r="AI12" s="6">
        <f>100 + SUMIFS(NhatKy_ViPham!J:J, NhatKy_ViPham!E:E, "12_Phap", NhatKy_ViPham!F:F, B12, NhatKy_ViPham!C:C, "T18") - SUMIFS(NhatKy_ViPham!K:K, NhatKy_ViPham!E:E, "12_Phap", NhatKy_ViPham!F:F, B12, NhatKy_ViPham!C:C, "T18")</f>
        <v>100</v>
      </c>
      <c r="AJ12" s="6">
        <f>100 + SUMIFS(NhatKy_ViPham!J:J, NhatKy_ViPham!E:E, "12_Phap", NhatKy_ViPham!F:F, B12, NhatKy_ViPham!C:C, "T19") - SUMIFS(NhatKy_ViPham!K:K, NhatKy_ViPham!E:E, "12_Phap", NhatKy_ViPham!F:F, B12, NhatKy_ViPham!C:C, "T19")</f>
        <v>100</v>
      </c>
      <c r="AK12" s="6">
        <f>100 + SUMIFS(NhatKy_ViPham!J:J, NhatKy_ViPham!E:E, "12_Phap", NhatKy_ViPham!F:F, B12, NhatKy_ViPham!C:C, "T20") - SUMIFS(NhatKy_ViPham!K:K, NhatKy_ViPham!E:E, "12_Phap", NhatKy_ViPham!F:F, B12, NhatKy_ViPham!C:C, "T20")</f>
        <v>100</v>
      </c>
      <c r="AL12" s="6">
        <f>100 + SUMIFS(NhatKy_ViPham!J:J, NhatKy_ViPham!E:E, "12_Phap", NhatKy_ViPham!F:F, B12, NhatKy_ViPham!C:C, "T21") - SUMIFS(NhatKy_ViPham!K:K, NhatKy_ViPham!E:E, "12_Phap", NhatKy_ViPham!F:F, B12, NhatKy_ViPham!C:C, "T21")</f>
        <v>100</v>
      </c>
      <c r="AM12" s="6">
        <f>100 + SUMIFS(NhatKy_ViPham!J:J, NhatKy_ViPham!E:E, "12_Phap", NhatKy_ViPham!F:F, B12, NhatKy_ViPham!C:C, "T22") - SUMIFS(NhatKy_ViPham!K:K, NhatKy_ViPham!E:E, "12_Phap", NhatKy_ViPham!F:F, B12, NhatKy_ViPham!C:C, "T22")</f>
        <v>100</v>
      </c>
      <c r="AN12" s="6">
        <f>100 + SUMIFS(NhatKy_ViPham!J:J, NhatKy_ViPham!E:E, "12_Phap", NhatKy_ViPham!F:F, B12, NhatKy_ViPham!C:C, "T23") - SUMIFS(NhatKy_ViPham!K:K, NhatKy_ViPham!E:E, "12_Phap", NhatKy_ViPham!F:F, B12, NhatKy_ViPham!C:C, "T23")</f>
        <v>100</v>
      </c>
      <c r="AO12" s="6">
        <f>100 + SUMIFS(NhatKy_ViPham!J:J, NhatKy_ViPham!E:E, "12_Phap", NhatKy_ViPham!F:F, B12, NhatKy_ViPham!C:C, "T24") - SUMIFS(NhatKy_ViPham!K:K, NhatKy_ViPham!E:E, "12_Phap", NhatKy_ViPham!F:F, B12, NhatKy_ViPham!C:C, "T24")</f>
        <v>100</v>
      </c>
      <c r="AP12" s="6">
        <f>100 + SUMIFS(NhatKy_ViPham!J:J, NhatKy_ViPham!E:E, "12_Phap", NhatKy_ViPham!F:F, B12, NhatKy_ViPham!C:C, "T25") - SUMIFS(NhatKy_ViPham!K:K, NhatKy_ViPham!E:E, "12_Phap", NhatKy_ViPham!F:F, B12, NhatKy_ViPham!C:C, "T25")</f>
        <v>100</v>
      </c>
      <c r="AQ12" s="6">
        <f>100 + SUMIFS(NhatKy_ViPham!J:J, NhatKy_ViPham!E:E, "12_Phap", NhatKy_ViPham!F:F, B12, NhatKy_ViPham!C:C, "T26") - SUMIFS(NhatKy_ViPham!K:K, NhatKy_ViPham!E:E, "12_Phap", NhatKy_ViPham!F:F, B12, NhatKy_ViPham!C:C, "T26")</f>
        <v>100</v>
      </c>
      <c r="AR12" s="6">
        <f>100 + SUMIFS(NhatKy_ViPham!J:J, NhatKy_ViPham!E:E, "12_Phap", NhatKy_ViPham!F:F, B12, NhatKy_ViPham!C:C, "T27") - SUMIFS(NhatKy_ViPham!K:K, NhatKy_ViPham!E:E, "12_Phap", NhatKy_ViPham!F:F, B12, NhatKy_ViPham!C:C, "T27")</f>
        <v>100</v>
      </c>
      <c r="AS12" s="6">
        <f>100 + SUMIFS(NhatKy_ViPham!J:J, NhatKy_ViPham!E:E, "12_Phap", NhatKy_ViPham!F:F, B12, NhatKy_ViPham!C:C, "T28") - SUMIFS(NhatKy_ViPham!K:K, NhatKy_ViPham!E:E, "12_Phap", NhatKy_ViPham!F:F, B12, NhatKy_ViPham!C:C, "T28")</f>
        <v>100</v>
      </c>
      <c r="AT12" s="6">
        <f>100 + SUMIFS(NhatKy_ViPham!J:J, NhatKy_ViPham!E:E, "12_Phap", NhatKy_ViPham!F:F, B12, NhatKy_ViPham!C:C, "T29") - SUMIFS(NhatKy_ViPham!K:K, NhatKy_ViPham!E:E, "12_Phap", NhatKy_ViPham!F:F, B12, NhatKy_ViPham!C:C, "T29")</f>
        <v>100</v>
      </c>
      <c r="AU12" s="6">
        <f>100 + SUMIFS(NhatKy_ViPham!J:J, NhatKy_ViPham!E:E, "12_Phap", NhatKy_ViPham!F:F, B12, NhatKy_ViPham!C:C, "T30") - SUMIFS(NhatKy_ViPham!K:K, NhatKy_ViPham!E:E, "12_Phap", NhatKy_ViPham!F:F, B12, NhatKy_ViPham!C:C, "T30")</f>
        <v>100</v>
      </c>
      <c r="AV12" s="6">
        <f>100 + SUMIFS(NhatKy_ViPham!J:J, NhatKy_ViPham!E:E, "12_Phap", NhatKy_ViPham!F:F, B12, NhatKy_ViPham!C:C, "T31") - SUMIFS(NhatKy_ViPham!K:K, NhatKy_ViPham!E:E, "12_Phap", NhatKy_ViPham!F:F, B12, NhatKy_ViPham!C:C, "T31")</f>
        <v>100</v>
      </c>
      <c r="AW12" s="6">
        <f>100 + SUMIFS(NhatKy_ViPham!J:J, NhatKy_ViPham!E:E, "12_Phap", NhatKy_ViPham!F:F, B12, NhatKy_ViPham!C:C, "T32") - SUMIFS(NhatKy_ViPham!K:K, NhatKy_ViPham!E:E, "12_Phap", NhatKy_ViPham!F:F, B12, NhatKy_ViPham!C:C, "T32")</f>
        <v>100</v>
      </c>
      <c r="AX12" s="6">
        <f>100 + SUMIFS(NhatKy_ViPham!J:J, NhatKy_ViPham!E:E, "12_Phap", NhatKy_ViPham!F:F, B12, NhatKy_ViPham!C:C, "T33") - SUMIFS(NhatKy_ViPham!K:K, NhatKy_ViPham!E:E, "12_Phap", NhatKy_ViPham!F:F, B12, NhatKy_ViPham!C:C, "T33")</f>
        <v>100</v>
      </c>
      <c r="AY12" s="6">
        <f>100 + SUMIFS(NhatKy_ViPham!J:J, NhatKy_ViPham!E:E, "12_Phap", NhatKy_ViPham!F:F, B12, NhatKy_ViPham!C:C, "T34") - SUMIFS(NhatKy_ViPham!K:K, NhatKy_ViPham!E:E, "12_Phap", NhatKy_ViPham!F:F, B12, NhatKy_ViPham!C:C, "T34")</f>
        <v>100</v>
      </c>
      <c r="AZ12" s="6">
        <f>100 + SUMIFS(NhatKy_ViPham!J:J, NhatKy_ViPham!E:E, "12_Phap", NhatKy_ViPham!F:F, B12, NhatKy_ViPham!C:C, "T35") - SUMIFS(NhatKy_ViPham!K:K, NhatKy_ViPham!E:E, "12_Phap", NhatKy_ViPham!F:F, B12, NhatKy_ViPham!C:C, "T35")</f>
        <v>100</v>
      </c>
      <c r="BA12" s="12">
        <f t="shared" si="0"/>
        <v>100</v>
      </c>
      <c r="BB12" s="11" t="s">
        <v>430</v>
      </c>
      <c r="BC12" s="16" t="str">
        <f t="shared" si="1"/>
        <v>Tốt</v>
      </c>
      <c r="BD12" s="15" t="str">
        <f t="shared" si="2"/>
        <v>🟢 BÌNH THƯỜNG</v>
      </c>
    </row>
    <row r="13" spans="1:56" x14ac:dyDescent="0.25">
      <c r="A13" s="4">
        <v>5</v>
      </c>
      <c r="B13" s="10" t="s">
        <v>3111</v>
      </c>
      <c r="C13" s="4" t="s">
        <v>2958</v>
      </c>
      <c r="D13" s="4" t="s">
        <v>429</v>
      </c>
      <c r="E13" s="11" t="s">
        <v>430</v>
      </c>
      <c r="F13" s="7">
        <f>SUMIFS(NhatKy_ViPham!K:K, NhatKy_ViPham!E:E, "12_Phap", NhatKy_ViPham!F:F, B13, NhatKy_ViPham!H:H, "L01")</f>
        <v>0</v>
      </c>
      <c r="G13" s="7">
        <f>SUMIFS(NhatKy_ViPham!K:K, NhatKy_ViPham!E:E, "12_Phap", NhatKy_ViPham!F:F, B13, NhatKy_ViPham!H:H, "L02")</f>
        <v>0</v>
      </c>
      <c r="H13" s="7">
        <f>SUMIFS(NhatKy_ViPham!K:K, NhatKy_ViPham!E:E, "12_Phap", NhatKy_ViPham!F:F, B13, NhatKy_ViPham!H:H, "L03")</f>
        <v>0</v>
      </c>
      <c r="I13" s="7">
        <f>SUMIFS(NhatKy_ViPham!K:K, NhatKy_ViPham!E:E, "12_Phap", NhatKy_ViPham!F:F, B13, NhatKy_ViPham!H:H, "L04")</f>
        <v>0</v>
      </c>
      <c r="J13" s="7">
        <f>SUMIFS(NhatKy_ViPham!K:K, NhatKy_ViPham!E:E, "12_Phap", NhatKy_ViPham!F:F, B13, NhatKy_ViPham!H:H, "L05")</f>
        <v>0</v>
      </c>
      <c r="K13" s="7">
        <f>SUMIFS(NhatKy_ViPham!K:K, NhatKy_ViPham!E:E, "12_Phap", NhatKy_ViPham!F:F, B13, NhatKy_ViPham!H:H, "L06")</f>
        <v>0</v>
      </c>
      <c r="L13" s="7">
        <f>SUMIFS(NhatKy_ViPham!K:K, NhatKy_ViPham!E:E, "12_Phap", NhatKy_ViPham!F:F, B13, NhatKy_ViPham!H:H, "L07")</f>
        <v>0</v>
      </c>
      <c r="M13" s="7">
        <f>SUMIFS(NhatKy_ViPham!K:K, NhatKy_ViPham!E:E, "12_Phap", NhatKy_ViPham!F:F, B13, NhatKy_ViPham!H:H, "L08")</f>
        <v>0</v>
      </c>
      <c r="N13" s="7">
        <f>SUMIFS(NhatKy_ViPham!K:K, NhatKy_ViPham!E:E, "12_Phap", NhatKy_ViPham!F:F, B13, NhatKy_ViPham!H:H, "L09")</f>
        <v>0</v>
      </c>
      <c r="O13" s="7">
        <f>SUMIFS(NhatKy_ViPham!K:K, NhatKy_ViPham!E:E, "12_Phap", NhatKy_ViPham!F:F, B13, NhatKy_ViPham!H:H, "L10")</f>
        <v>0</v>
      </c>
      <c r="P13" s="12">
        <f>SUMIFS(NhatKy_ViPham!J:J, NhatKy_ViPham!E:E, "12_Phap", NhatKy_ViPham!F:F, B13)</f>
        <v>0</v>
      </c>
      <c r="Q13" s="13">
        <f>SUMIFS(NhatKy_ViPham!K:K, NhatKy_ViPham!E:E, "12_Phap", NhatKy_ViPham!F:F, B13)</f>
        <v>0</v>
      </c>
      <c r="R13" s="7">
        <f>100 + SUMIFS(NhatKy_ViPham!J:J, NhatKy_ViPham!E:E, "12_Phap", NhatKy_ViPham!F:F, B13, NhatKy_ViPham!C:C, "T1") - SUMIFS(NhatKy_ViPham!K:K, NhatKy_ViPham!E:E, "12_Phap", NhatKy_ViPham!F:F, B13, NhatKy_ViPham!C:C, "T1")</f>
        <v>100</v>
      </c>
      <c r="S13" s="7">
        <f>100 + SUMIFS(NhatKy_ViPham!J:J, NhatKy_ViPham!E:E, "12_Phap", NhatKy_ViPham!F:F, B13, NhatKy_ViPham!C:C, "T2") - SUMIFS(NhatKy_ViPham!K:K, NhatKy_ViPham!E:E, "12_Phap", NhatKy_ViPham!F:F, B13, NhatKy_ViPham!C:C, "T2")</f>
        <v>100</v>
      </c>
      <c r="T13" s="7">
        <f>100 + SUMIFS(NhatKy_ViPham!J:J, NhatKy_ViPham!E:E, "12_Phap", NhatKy_ViPham!F:F, B13, NhatKy_ViPham!C:C, "T3") - SUMIFS(NhatKy_ViPham!K:K, NhatKy_ViPham!E:E, "12_Phap", NhatKy_ViPham!F:F, B13, NhatKy_ViPham!C:C, "T3")</f>
        <v>100</v>
      </c>
      <c r="U13" s="7">
        <f>100 + SUMIFS(NhatKy_ViPham!J:J, NhatKy_ViPham!E:E, "12_Phap", NhatKy_ViPham!F:F, B13, NhatKy_ViPham!C:C, "T4") - SUMIFS(NhatKy_ViPham!K:K, NhatKy_ViPham!E:E, "12_Phap", NhatKy_ViPham!F:F, B13, NhatKy_ViPham!C:C, "T4")</f>
        <v>100</v>
      </c>
      <c r="V13" s="7">
        <f>100 + SUMIFS(NhatKy_ViPham!J:J, NhatKy_ViPham!E:E, "12_Phap", NhatKy_ViPham!F:F, B13, NhatKy_ViPham!C:C, "T5") - SUMIFS(NhatKy_ViPham!K:K, NhatKy_ViPham!E:E, "12_Phap", NhatKy_ViPham!F:F, B13, NhatKy_ViPham!C:C, "T5")</f>
        <v>100</v>
      </c>
      <c r="W13" s="7">
        <f>100 + SUMIFS(NhatKy_ViPham!J:J, NhatKy_ViPham!E:E, "12_Phap", NhatKy_ViPham!F:F, B13, NhatKy_ViPham!C:C, "T6") - SUMIFS(NhatKy_ViPham!K:K, NhatKy_ViPham!E:E, "12_Phap", NhatKy_ViPham!F:F, B13, NhatKy_ViPham!C:C, "T6")</f>
        <v>100</v>
      </c>
      <c r="X13" s="7">
        <f>100 + SUMIFS(NhatKy_ViPham!J:J, NhatKy_ViPham!E:E, "12_Phap", NhatKy_ViPham!F:F, B13, NhatKy_ViPham!C:C, "T7") - SUMIFS(NhatKy_ViPham!K:K, NhatKy_ViPham!E:E, "12_Phap", NhatKy_ViPham!F:F, B13, NhatKy_ViPham!C:C, "T7")</f>
        <v>100</v>
      </c>
      <c r="Y13" s="7">
        <f>100 + SUMIFS(NhatKy_ViPham!J:J, NhatKy_ViPham!E:E, "12_Phap", NhatKy_ViPham!F:F, B13, NhatKy_ViPham!C:C, "T8") - SUMIFS(NhatKy_ViPham!K:K, NhatKy_ViPham!E:E, "12_Phap", NhatKy_ViPham!F:F, B13, NhatKy_ViPham!C:C, "T8")</f>
        <v>100</v>
      </c>
      <c r="Z13" s="7">
        <f>100 + SUMIFS(NhatKy_ViPham!J:J, NhatKy_ViPham!E:E, "12_Phap", NhatKy_ViPham!F:F, B13, NhatKy_ViPham!C:C, "T9") - SUMIFS(NhatKy_ViPham!K:K, NhatKy_ViPham!E:E, "12_Phap", NhatKy_ViPham!F:F, B13, NhatKy_ViPham!C:C, "T9")</f>
        <v>100</v>
      </c>
      <c r="AA13" s="7">
        <f>100 + SUMIFS(NhatKy_ViPham!J:J, NhatKy_ViPham!E:E, "12_Phap", NhatKy_ViPham!F:F, B13, NhatKy_ViPham!C:C, "T10") - SUMIFS(NhatKy_ViPham!K:K, NhatKy_ViPham!E:E, "12_Phap", NhatKy_ViPham!F:F, B13, NhatKy_ViPham!C:C, "T10")</f>
        <v>100</v>
      </c>
      <c r="AB13" s="7">
        <f>100 + SUMIFS(NhatKy_ViPham!J:J, NhatKy_ViPham!E:E, "12_Phap", NhatKy_ViPham!F:F, B13, NhatKy_ViPham!C:C, "T11") - SUMIFS(NhatKy_ViPham!K:K, NhatKy_ViPham!E:E, "12_Phap", NhatKy_ViPham!F:F, B13, NhatKy_ViPham!C:C, "T11")</f>
        <v>100</v>
      </c>
      <c r="AC13" s="7">
        <f>100 + SUMIFS(NhatKy_ViPham!J:J, NhatKy_ViPham!E:E, "12_Phap", NhatKy_ViPham!F:F, B13, NhatKy_ViPham!C:C, "T12") - SUMIFS(NhatKy_ViPham!K:K, NhatKy_ViPham!E:E, "12_Phap", NhatKy_ViPham!F:F, B13, NhatKy_ViPham!C:C, "T12")</f>
        <v>100</v>
      </c>
      <c r="AD13" s="7">
        <f>100 + SUMIFS(NhatKy_ViPham!J:J, NhatKy_ViPham!E:E, "12_Phap", NhatKy_ViPham!F:F, B13, NhatKy_ViPham!C:C, "T13") - SUMIFS(NhatKy_ViPham!K:K, NhatKy_ViPham!E:E, "12_Phap", NhatKy_ViPham!F:F, B13, NhatKy_ViPham!C:C, "T13")</f>
        <v>100</v>
      </c>
      <c r="AE13" s="7">
        <f>100 + SUMIFS(NhatKy_ViPham!J:J, NhatKy_ViPham!E:E, "12_Phap", NhatKy_ViPham!F:F, B13, NhatKy_ViPham!C:C, "T14") - SUMIFS(NhatKy_ViPham!K:K, NhatKy_ViPham!E:E, "12_Phap", NhatKy_ViPham!F:F, B13, NhatKy_ViPham!C:C, "T14")</f>
        <v>100</v>
      </c>
      <c r="AF13" s="7">
        <f>100 + SUMIFS(NhatKy_ViPham!J:J, NhatKy_ViPham!E:E, "12_Phap", NhatKy_ViPham!F:F, B13, NhatKy_ViPham!C:C, "T15") - SUMIFS(NhatKy_ViPham!K:K, NhatKy_ViPham!E:E, "12_Phap", NhatKy_ViPham!F:F, B13, NhatKy_ViPham!C:C, "T15")</f>
        <v>100</v>
      </c>
      <c r="AG13" s="7">
        <f>100 + SUMIFS(NhatKy_ViPham!J:J, NhatKy_ViPham!E:E, "12_Phap", NhatKy_ViPham!F:F, B13, NhatKy_ViPham!C:C, "T16") - SUMIFS(NhatKy_ViPham!K:K, NhatKy_ViPham!E:E, "12_Phap", NhatKy_ViPham!F:F, B13, NhatKy_ViPham!C:C, "T16")</f>
        <v>100</v>
      </c>
      <c r="AH13" s="7">
        <f>100 + SUMIFS(NhatKy_ViPham!J:J, NhatKy_ViPham!E:E, "12_Phap", NhatKy_ViPham!F:F, B13, NhatKy_ViPham!C:C, "T17") - SUMIFS(NhatKy_ViPham!K:K, NhatKy_ViPham!E:E, "12_Phap", NhatKy_ViPham!F:F, B13, NhatKy_ViPham!C:C, "T17")</f>
        <v>100</v>
      </c>
      <c r="AI13" s="7">
        <f>100 + SUMIFS(NhatKy_ViPham!J:J, NhatKy_ViPham!E:E, "12_Phap", NhatKy_ViPham!F:F, B13, NhatKy_ViPham!C:C, "T18") - SUMIFS(NhatKy_ViPham!K:K, NhatKy_ViPham!E:E, "12_Phap", NhatKy_ViPham!F:F, B13, NhatKy_ViPham!C:C, "T18")</f>
        <v>100</v>
      </c>
      <c r="AJ13" s="7">
        <f>100 + SUMIFS(NhatKy_ViPham!J:J, NhatKy_ViPham!E:E, "12_Phap", NhatKy_ViPham!F:F, B13, NhatKy_ViPham!C:C, "T19") - SUMIFS(NhatKy_ViPham!K:K, NhatKy_ViPham!E:E, "12_Phap", NhatKy_ViPham!F:F, B13, NhatKy_ViPham!C:C, "T19")</f>
        <v>100</v>
      </c>
      <c r="AK13" s="7">
        <f>100 + SUMIFS(NhatKy_ViPham!J:J, NhatKy_ViPham!E:E, "12_Phap", NhatKy_ViPham!F:F, B13, NhatKy_ViPham!C:C, "T20") - SUMIFS(NhatKy_ViPham!K:K, NhatKy_ViPham!E:E, "12_Phap", NhatKy_ViPham!F:F, B13, NhatKy_ViPham!C:C, "T20")</f>
        <v>100</v>
      </c>
      <c r="AL13" s="7">
        <f>100 + SUMIFS(NhatKy_ViPham!J:J, NhatKy_ViPham!E:E, "12_Phap", NhatKy_ViPham!F:F, B13, NhatKy_ViPham!C:C, "T21") - SUMIFS(NhatKy_ViPham!K:K, NhatKy_ViPham!E:E, "12_Phap", NhatKy_ViPham!F:F, B13, NhatKy_ViPham!C:C, "T21")</f>
        <v>100</v>
      </c>
      <c r="AM13" s="7">
        <f>100 + SUMIFS(NhatKy_ViPham!J:J, NhatKy_ViPham!E:E, "12_Phap", NhatKy_ViPham!F:F, B13, NhatKy_ViPham!C:C, "T22") - SUMIFS(NhatKy_ViPham!K:K, NhatKy_ViPham!E:E, "12_Phap", NhatKy_ViPham!F:F, B13, NhatKy_ViPham!C:C, "T22")</f>
        <v>100</v>
      </c>
      <c r="AN13" s="7">
        <f>100 + SUMIFS(NhatKy_ViPham!J:J, NhatKy_ViPham!E:E, "12_Phap", NhatKy_ViPham!F:F, B13, NhatKy_ViPham!C:C, "T23") - SUMIFS(NhatKy_ViPham!K:K, NhatKy_ViPham!E:E, "12_Phap", NhatKy_ViPham!F:F, B13, NhatKy_ViPham!C:C, "T23")</f>
        <v>100</v>
      </c>
      <c r="AO13" s="7">
        <f>100 + SUMIFS(NhatKy_ViPham!J:J, NhatKy_ViPham!E:E, "12_Phap", NhatKy_ViPham!F:F, B13, NhatKy_ViPham!C:C, "T24") - SUMIFS(NhatKy_ViPham!K:K, NhatKy_ViPham!E:E, "12_Phap", NhatKy_ViPham!F:F, B13, NhatKy_ViPham!C:C, "T24")</f>
        <v>100</v>
      </c>
      <c r="AP13" s="7">
        <f>100 + SUMIFS(NhatKy_ViPham!J:J, NhatKy_ViPham!E:E, "12_Phap", NhatKy_ViPham!F:F, B13, NhatKy_ViPham!C:C, "T25") - SUMIFS(NhatKy_ViPham!K:K, NhatKy_ViPham!E:E, "12_Phap", NhatKy_ViPham!F:F, B13, NhatKy_ViPham!C:C, "T25")</f>
        <v>100</v>
      </c>
      <c r="AQ13" s="7">
        <f>100 + SUMIFS(NhatKy_ViPham!J:J, NhatKy_ViPham!E:E, "12_Phap", NhatKy_ViPham!F:F, B13, NhatKy_ViPham!C:C, "T26") - SUMIFS(NhatKy_ViPham!K:K, NhatKy_ViPham!E:E, "12_Phap", NhatKy_ViPham!F:F, B13, NhatKy_ViPham!C:C, "T26")</f>
        <v>100</v>
      </c>
      <c r="AR13" s="7">
        <f>100 + SUMIFS(NhatKy_ViPham!J:J, NhatKy_ViPham!E:E, "12_Phap", NhatKy_ViPham!F:F, B13, NhatKy_ViPham!C:C, "T27") - SUMIFS(NhatKy_ViPham!K:K, NhatKy_ViPham!E:E, "12_Phap", NhatKy_ViPham!F:F, B13, NhatKy_ViPham!C:C, "T27")</f>
        <v>100</v>
      </c>
      <c r="AS13" s="7">
        <f>100 + SUMIFS(NhatKy_ViPham!J:J, NhatKy_ViPham!E:E, "12_Phap", NhatKy_ViPham!F:F, B13, NhatKy_ViPham!C:C, "T28") - SUMIFS(NhatKy_ViPham!K:K, NhatKy_ViPham!E:E, "12_Phap", NhatKy_ViPham!F:F, B13, NhatKy_ViPham!C:C, "T28")</f>
        <v>100</v>
      </c>
      <c r="AT13" s="7">
        <f>100 + SUMIFS(NhatKy_ViPham!J:J, NhatKy_ViPham!E:E, "12_Phap", NhatKy_ViPham!F:F, B13, NhatKy_ViPham!C:C, "T29") - SUMIFS(NhatKy_ViPham!K:K, NhatKy_ViPham!E:E, "12_Phap", NhatKy_ViPham!F:F, B13, NhatKy_ViPham!C:C, "T29")</f>
        <v>100</v>
      </c>
      <c r="AU13" s="7">
        <f>100 + SUMIFS(NhatKy_ViPham!J:J, NhatKy_ViPham!E:E, "12_Phap", NhatKy_ViPham!F:F, B13, NhatKy_ViPham!C:C, "T30") - SUMIFS(NhatKy_ViPham!K:K, NhatKy_ViPham!E:E, "12_Phap", NhatKy_ViPham!F:F, B13, NhatKy_ViPham!C:C, "T30")</f>
        <v>100</v>
      </c>
      <c r="AV13" s="7">
        <f>100 + SUMIFS(NhatKy_ViPham!J:J, NhatKy_ViPham!E:E, "12_Phap", NhatKy_ViPham!F:F, B13, NhatKy_ViPham!C:C, "T31") - SUMIFS(NhatKy_ViPham!K:K, NhatKy_ViPham!E:E, "12_Phap", NhatKy_ViPham!F:F, B13, NhatKy_ViPham!C:C, "T31")</f>
        <v>100</v>
      </c>
      <c r="AW13" s="7">
        <f>100 + SUMIFS(NhatKy_ViPham!J:J, NhatKy_ViPham!E:E, "12_Phap", NhatKy_ViPham!F:F, B13, NhatKy_ViPham!C:C, "T32") - SUMIFS(NhatKy_ViPham!K:K, NhatKy_ViPham!E:E, "12_Phap", NhatKy_ViPham!F:F, B13, NhatKy_ViPham!C:C, "T32")</f>
        <v>100</v>
      </c>
      <c r="AX13" s="7">
        <f>100 + SUMIFS(NhatKy_ViPham!J:J, NhatKy_ViPham!E:E, "12_Phap", NhatKy_ViPham!F:F, B13, NhatKy_ViPham!C:C, "T33") - SUMIFS(NhatKy_ViPham!K:K, NhatKy_ViPham!E:E, "12_Phap", NhatKy_ViPham!F:F, B13, NhatKy_ViPham!C:C, "T33")</f>
        <v>100</v>
      </c>
      <c r="AY13" s="7">
        <f>100 + SUMIFS(NhatKy_ViPham!J:J, NhatKy_ViPham!E:E, "12_Phap", NhatKy_ViPham!F:F, B13, NhatKy_ViPham!C:C, "T34") - SUMIFS(NhatKy_ViPham!K:K, NhatKy_ViPham!E:E, "12_Phap", NhatKy_ViPham!F:F, B13, NhatKy_ViPham!C:C, "T34")</f>
        <v>100</v>
      </c>
      <c r="AZ13" s="7">
        <f>100 + SUMIFS(NhatKy_ViPham!J:J, NhatKy_ViPham!E:E, "12_Phap", NhatKy_ViPham!F:F, B13, NhatKy_ViPham!C:C, "T35") - SUMIFS(NhatKy_ViPham!K:K, NhatKy_ViPham!E:E, "12_Phap", NhatKy_ViPham!F:F, B13, NhatKy_ViPham!C:C, "T35")</f>
        <v>100</v>
      </c>
      <c r="BA13" s="12">
        <f t="shared" si="0"/>
        <v>100</v>
      </c>
      <c r="BB13" s="11" t="s">
        <v>430</v>
      </c>
      <c r="BC13" s="14" t="str">
        <f t="shared" si="1"/>
        <v>Tốt</v>
      </c>
      <c r="BD13" s="10" t="str">
        <f t="shared" si="2"/>
        <v>🟢 BÌNH THƯỜNG</v>
      </c>
    </row>
    <row r="14" spans="1:56" x14ac:dyDescent="0.25">
      <c r="A14" s="5">
        <v>6</v>
      </c>
      <c r="B14" s="15" t="s">
        <v>3112</v>
      </c>
      <c r="C14" s="5" t="s">
        <v>3113</v>
      </c>
      <c r="D14" s="5" t="s">
        <v>429</v>
      </c>
      <c r="E14" s="11" t="s">
        <v>430</v>
      </c>
      <c r="F14" s="6">
        <f>SUMIFS(NhatKy_ViPham!K:K, NhatKy_ViPham!E:E, "12_Phap", NhatKy_ViPham!F:F, B14, NhatKy_ViPham!H:H, "L01")</f>
        <v>0</v>
      </c>
      <c r="G14" s="6">
        <f>SUMIFS(NhatKy_ViPham!K:K, NhatKy_ViPham!E:E, "12_Phap", NhatKy_ViPham!F:F, B14, NhatKy_ViPham!H:H, "L02")</f>
        <v>0</v>
      </c>
      <c r="H14" s="6">
        <f>SUMIFS(NhatKy_ViPham!K:K, NhatKy_ViPham!E:E, "12_Phap", NhatKy_ViPham!F:F, B14, NhatKy_ViPham!H:H, "L03")</f>
        <v>0</v>
      </c>
      <c r="I14" s="6">
        <f>SUMIFS(NhatKy_ViPham!K:K, NhatKy_ViPham!E:E, "12_Phap", NhatKy_ViPham!F:F, B14, NhatKy_ViPham!H:H, "L04")</f>
        <v>0</v>
      </c>
      <c r="J14" s="6">
        <f>SUMIFS(NhatKy_ViPham!K:K, NhatKy_ViPham!E:E, "12_Phap", NhatKy_ViPham!F:F, B14, NhatKy_ViPham!H:H, "L05")</f>
        <v>0</v>
      </c>
      <c r="K14" s="6">
        <f>SUMIFS(NhatKy_ViPham!K:K, NhatKy_ViPham!E:E, "12_Phap", NhatKy_ViPham!F:F, B14, NhatKy_ViPham!H:H, "L06")</f>
        <v>0</v>
      </c>
      <c r="L14" s="6">
        <f>SUMIFS(NhatKy_ViPham!K:K, NhatKy_ViPham!E:E, "12_Phap", NhatKy_ViPham!F:F, B14, NhatKy_ViPham!H:H, "L07")</f>
        <v>0</v>
      </c>
      <c r="M14" s="6">
        <f>SUMIFS(NhatKy_ViPham!K:K, NhatKy_ViPham!E:E, "12_Phap", NhatKy_ViPham!F:F, B14, NhatKy_ViPham!H:H, "L08")</f>
        <v>0</v>
      </c>
      <c r="N14" s="6">
        <f>SUMIFS(NhatKy_ViPham!K:K, NhatKy_ViPham!E:E, "12_Phap", NhatKy_ViPham!F:F, B14, NhatKy_ViPham!H:H, "L09")</f>
        <v>0</v>
      </c>
      <c r="O14" s="6">
        <f>SUMIFS(NhatKy_ViPham!K:K, NhatKy_ViPham!E:E, "12_Phap", NhatKy_ViPham!F:F, B14, NhatKy_ViPham!H:H, "L10")</f>
        <v>0</v>
      </c>
      <c r="P14" s="12">
        <f>SUMIFS(NhatKy_ViPham!J:J, NhatKy_ViPham!E:E, "12_Phap", NhatKy_ViPham!F:F, B14)</f>
        <v>0</v>
      </c>
      <c r="Q14" s="13">
        <f>SUMIFS(NhatKy_ViPham!K:K, NhatKy_ViPham!E:E, "12_Phap", NhatKy_ViPham!F:F, B14)</f>
        <v>0</v>
      </c>
      <c r="R14" s="6">
        <f>100 + SUMIFS(NhatKy_ViPham!J:J, NhatKy_ViPham!E:E, "12_Phap", NhatKy_ViPham!F:F, B14, NhatKy_ViPham!C:C, "T1") - SUMIFS(NhatKy_ViPham!K:K, NhatKy_ViPham!E:E, "12_Phap", NhatKy_ViPham!F:F, B14, NhatKy_ViPham!C:C, "T1")</f>
        <v>100</v>
      </c>
      <c r="S14" s="6">
        <f>100 + SUMIFS(NhatKy_ViPham!J:J, NhatKy_ViPham!E:E, "12_Phap", NhatKy_ViPham!F:F, B14, NhatKy_ViPham!C:C, "T2") - SUMIFS(NhatKy_ViPham!K:K, NhatKy_ViPham!E:E, "12_Phap", NhatKy_ViPham!F:F, B14, NhatKy_ViPham!C:C, "T2")</f>
        <v>100</v>
      </c>
      <c r="T14" s="6">
        <f>100 + SUMIFS(NhatKy_ViPham!J:J, NhatKy_ViPham!E:E, "12_Phap", NhatKy_ViPham!F:F, B14, NhatKy_ViPham!C:C, "T3") - SUMIFS(NhatKy_ViPham!K:K, NhatKy_ViPham!E:E, "12_Phap", NhatKy_ViPham!F:F, B14, NhatKy_ViPham!C:C, "T3")</f>
        <v>100</v>
      </c>
      <c r="U14" s="6">
        <f>100 + SUMIFS(NhatKy_ViPham!J:J, NhatKy_ViPham!E:E, "12_Phap", NhatKy_ViPham!F:F, B14, NhatKy_ViPham!C:C, "T4") - SUMIFS(NhatKy_ViPham!K:K, NhatKy_ViPham!E:E, "12_Phap", NhatKy_ViPham!F:F, B14, NhatKy_ViPham!C:C, "T4")</f>
        <v>100</v>
      </c>
      <c r="V14" s="6">
        <f>100 + SUMIFS(NhatKy_ViPham!J:J, NhatKy_ViPham!E:E, "12_Phap", NhatKy_ViPham!F:F, B14, NhatKy_ViPham!C:C, "T5") - SUMIFS(NhatKy_ViPham!K:K, NhatKy_ViPham!E:E, "12_Phap", NhatKy_ViPham!F:F, B14, NhatKy_ViPham!C:C, "T5")</f>
        <v>100</v>
      </c>
      <c r="W14" s="6">
        <f>100 + SUMIFS(NhatKy_ViPham!J:J, NhatKy_ViPham!E:E, "12_Phap", NhatKy_ViPham!F:F, B14, NhatKy_ViPham!C:C, "T6") - SUMIFS(NhatKy_ViPham!K:K, NhatKy_ViPham!E:E, "12_Phap", NhatKy_ViPham!F:F, B14, NhatKy_ViPham!C:C, "T6")</f>
        <v>100</v>
      </c>
      <c r="X14" s="6">
        <f>100 + SUMIFS(NhatKy_ViPham!J:J, NhatKy_ViPham!E:E, "12_Phap", NhatKy_ViPham!F:F, B14, NhatKy_ViPham!C:C, "T7") - SUMIFS(NhatKy_ViPham!K:K, NhatKy_ViPham!E:E, "12_Phap", NhatKy_ViPham!F:F, B14, NhatKy_ViPham!C:C, "T7")</f>
        <v>100</v>
      </c>
      <c r="Y14" s="6">
        <f>100 + SUMIFS(NhatKy_ViPham!J:J, NhatKy_ViPham!E:E, "12_Phap", NhatKy_ViPham!F:F, B14, NhatKy_ViPham!C:C, "T8") - SUMIFS(NhatKy_ViPham!K:K, NhatKy_ViPham!E:E, "12_Phap", NhatKy_ViPham!F:F, B14, NhatKy_ViPham!C:C, "T8")</f>
        <v>100</v>
      </c>
      <c r="Z14" s="6">
        <f>100 + SUMIFS(NhatKy_ViPham!J:J, NhatKy_ViPham!E:E, "12_Phap", NhatKy_ViPham!F:F, B14, NhatKy_ViPham!C:C, "T9") - SUMIFS(NhatKy_ViPham!K:K, NhatKy_ViPham!E:E, "12_Phap", NhatKy_ViPham!F:F, B14, NhatKy_ViPham!C:C, "T9")</f>
        <v>100</v>
      </c>
      <c r="AA14" s="6">
        <f>100 + SUMIFS(NhatKy_ViPham!J:J, NhatKy_ViPham!E:E, "12_Phap", NhatKy_ViPham!F:F, B14, NhatKy_ViPham!C:C, "T10") - SUMIFS(NhatKy_ViPham!K:K, NhatKy_ViPham!E:E, "12_Phap", NhatKy_ViPham!F:F, B14, NhatKy_ViPham!C:C, "T10")</f>
        <v>100</v>
      </c>
      <c r="AB14" s="6">
        <f>100 + SUMIFS(NhatKy_ViPham!J:J, NhatKy_ViPham!E:E, "12_Phap", NhatKy_ViPham!F:F, B14, NhatKy_ViPham!C:C, "T11") - SUMIFS(NhatKy_ViPham!K:K, NhatKy_ViPham!E:E, "12_Phap", NhatKy_ViPham!F:F, B14, NhatKy_ViPham!C:C, "T11")</f>
        <v>100</v>
      </c>
      <c r="AC14" s="6">
        <f>100 + SUMIFS(NhatKy_ViPham!J:J, NhatKy_ViPham!E:E, "12_Phap", NhatKy_ViPham!F:F, B14, NhatKy_ViPham!C:C, "T12") - SUMIFS(NhatKy_ViPham!K:K, NhatKy_ViPham!E:E, "12_Phap", NhatKy_ViPham!F:F, B14, NhatKy_ViPham!C:C, "T12")</f>
        <v>100</v>
      </c>
      <c r="AD14" s="6">
        <f>100 + SUMIFS(NhatKy_ViPham!J:J, NhatKy_ViPham!E:E, "12_Phap", NhatKy_ViPham!F:F, B14, NhatKy_ViPham!C:C, "T13") - SUMIFS(NhatKy_ViPham!K:K, NhatKy_ViPham!E:E, "12_Phap", NhatKy_ViPham!F:F, B14, NhatKy_ViPham!C:C, "T13")</f>
        <v>100</v>
      </c>
      <c r="AE14" s="6">
        <f>100 + SUMIFS(NhatKy_ViPham!J:J, NhatKy_ViPham!E:E, "12_Phap", NhatKy_ViPham!F:F, B14, NhatKy_ViPham!C:C, "T14") - SUMIFS(NhatKy_ViPham!K:K, NhatKy_ViPham!E:E, "12_Phap", NhatKy_ViPham!F:F, B14, NhatKy_ViPham!C:C, "T14")</f>
        <v>100</v>
      </c>
      <c r="AF14" s="6">
        <f>100 + SUMIFS(NhatKy_ViPham!J:J, NhatKy_ViPham!E:E, "12_Phap", NhatKy_ViPham!F:F, B14, NhatKy_ViPham!C:C, "T15") - SUMIFS(NhatKy_ViPham!K:K, NhatKy_ViPham!E:E, "12_Phap", NhatKy_ViPham!F:F, B14, NhatKy_ViPham!C:C, "T15")</f>
        <v>100</v>
      </c>
      <c r="AG14" s="6">
        <f>100 + SUMIFS(NhatKy_ViPham!J:J, NhatKy_ViPham!E:E, "12_Phap", NhatKy_ViPham!F:F, B14, NhatKy_ViPham!C:C, "T16") - SUMIFS(NhatKy_ViPham!K:K, NhatKy_ViPham!E:E, "12_Phap", NhatKy_ViPham!F:F, B14, NhatKy_ViPham!C:C, "T16")</f>
        <v>100</v>
      </c>
      <c r="AH14" s="6">
        <f>100 + SUMIFS(NhatKy_ViPham!J:J, NhatKy_ViPham!E:E, "12_Phap", NhatKy_ViPham!F:F, B14, NhatKy_ViPham!C:C, "T17") - SUMIFS(NhatKy_ViPham!K:K, NhatKy_ViPham!E:E, "12_Phap", NhatKy_ViPham!F:F, B14, NhatKy_ViPham!C:C, "T17")</f>
        <v>100</v>
      </c>
      <c r="AI14" s="6">
        <f>100 + SUMIFS(NhatKy_ViPham!J:J, NhatKy_ViPham!E:E, "12_Phap", NhatKy_ViPham!F:F, B14, NhatKy_ViPham!C:C, "T18") - SUMIFS(NhatKy_ViPham!K:K, NhatKy_ViPham!E:E, "12_Phap", NhatKy_ViPham!F:F, B14, NhatKy_ViPham!C:C, "T18")</f>
        <v>100</v>
      </c>
      <c r="AJ14" s="6">
        <f>100 + SUMIFS(NhatKy_ViPham!J:J, NhatKy_ViPham!E:E, "12_Phap", NhatKy_ViPham!F:F, B14, NhatKy_ViPham!C:C, "T19") - SUMIFS(NhatKy_ViPham!K:K, NhatKy_ViPham!E:E, "12_Phap", NhatKy_ViPham!F:F, B14, NhatKy_ViPham!C:C, "T19")</f>
        <v>100</v>
      </c>
      <c r="AK14" s="6">
        <f>100 + SUMIFS(NhatKy_ViPham!J:J, NhatKy_ViPham!E:E, "12_Phap", NhatKy_ViPham!F:F, B14, NhatKy_ViPham!C:C, "T20") - SUMIFS(NhatKy_ViPham!K:K, NhatKy_ViPham!E:E, "12_Phap", NhatKy_ViPham!F:F, B14, NhatKy_ViPham!C:C, "T20")</f>
        <v>100</v>
      </c>
      <c r="AL14" s="6">
        <f>100 + SUMIFS(NhatKy_ViPham!J:J, NhatKy_ViPham!E:E, "12_Phap", NhatKy_ViPham!F:F, B14, NhatKy_ViPham!C:C, "T21") - SUMIFS(NhatKy_ViPham!K:K, NhatKy_ViPham!E:E, "12_Phap", NhatKy_ViPham!F:F, B14, NhatKy_ViPham!C:C, "T21")</f>
        <v>100</v>
      </c>
      <c r="AM14" s="6">
        <f>100 + SUMIFS(NhatKy_ViPham!J:J, NhatKy_ViPham!E:E, "12_Phap", NhatKy_ViPham!F:F, B14, NhatKy_ViPham!C:C, "T22") - SUMIFS(NhatKy_ViPham!K:K, NhatKy_ViPham!E:E, "12_Phap", NhatKy_ViPham!F:F, B14, NhatKy_ViPham!C:C, "T22")</f>
        <v>100</v>
      </c>
      <c r="AN14" s="6">
        <f>100 + SUMIFS(NhatKy_ViPham!J:J, NhatKy_ViPham!E:E, "12_Phap", NhatKy_ViPham!F:F, B14, NhatKy_ViPham!C:C, "T23") - SUMIFS(NhatKy_ViPham!K:K, NhatKy_ViPham!E:E, "12_Phap", NhatKy_ViPham!F:F, B14, NhatKy_ViPham!C:C, "T23")</f>
        <v>100</v>
      </c>
      <c r="AO14" s="6">
        <f>100 + SUMIFS(NhatKy_ViPham!J:J, NhatKy_ViPham!E:E, "12_Phap", NhatKy_ViPham!F:F, B14, NhatKy_ViPham!C:C, "T24") - SUMIFS(NhatKy_ViPham!K:K, NhatKy_ViPham!E:E, "12_Phap", NhatKy_ViPham!F:F, B14, NhatKy_ViPham!C:C, "T24")</f>
        <v>100</v>
      </c>
      <c r="AP14" s="6">
        <f>100 + SUMIFS(NhatKy_ViPham!J:J, NhatKy_ViPham!E:E, "12_Phap", NhatKy_ViPham!F:F, B14, NhatKy_ViPham!C:C, "T25") - SUMIFS(NhatKy_ViPham!K:K, NhatKy_ViPham!E:E, "12_Phap", NhatKy_ViPham!F:F, B14, NhatKy_ViPham!C:C, "T25")</f>
        <v>100</v>
      </c>
      <c r="AQ14" s="6">
        <f>100 + SUMIFS(NhatKy_ViPham!J:J, NhatKy_ViPham!E:E, "12_Phap", NhatKy_ViPham!F:F, B14, NhatKy_ViPham!C:C, "T26") - SUMIFS(NhatKy_ViPham!K:K, NhatKy_ViPham!E:E, "12_Phap", NhatKy_ViPham!F:F, B14, NhatKy_ViPham!C:C, "T26")</f>
        <v>100</v>
      </c>
      <c r="AR14" s="6">
        <f>100 + SUMIFS(NhatKy_ViPham!J:J, NhatKy_ViPham!E:E, "12_Phap", NhatKy_ViPham!F:F, B14, NhatKy_ViPham!C:C, "T27") - SUMIFS(NhatKy_ViPham!K:K, NhatKy_ViPham!E:E, "12_Phap", NhatKy_ViPham!F:F, B14, NhatKy_ViPham!C:C, "T27")</f>
        <v>100</v>
      </c>
      <c r="AS14" s="6">
        <f>100 + SUMIFS(NhatKy_ViPham!J:J, NhatKy_ViPham!E:E, "12_Phap", NhatKy_ViPham!F:F, B14, NhatKy_ViPham!C:C, "T28") - SUMIFS(NhatKy_ViPham!K:K, NhatKy_ViPham!E:E, "12_Phap", NhatKy_ViPham!F:F, B14, NhatKy_ViPham!C:C, "T28")</f>
        <v>100</v>
      </c>
      <c r="AT14" s="6">
        <f>100 + SUMIFS(NhatKy_ViPham!J:J, NhatKy_ViPham!E:E, "12_Phap", NhatKy_ViPham!F:F, B14, NhatKy_ViPham!C:C, "T29") - SUMIFS(NhatKy_ViPham!K:K, NhatKy_ViPham!E:E, "12_Phap", NhatKy_ViPham!F:F, B14, NhatKy_ViPham!C:C, "T29")</f>
        <v>100</v>
      </c>
      <c r="AU14" s="6">
        <f>100 + SUMIFS(NhatKy_ViPham!J:J, NhatKy_ViPham!E:E, "12_Phap", NhatKy_ViPham!F:F, B14, NhatKy_ViPham!C:C, "T30") - SUMIFS(NhatKy_ViPham!K:K, NhatKy_ViPham!E:E, "12_Phap", NhatKy_ViPham!F:F, B14, NhatKy_ViPham!C:C, "T30")</f>
        <v>100</v>
      </c>
      <c r="AV14" s="6">
        <f>100 + SUMIFS(NhatKy_ViPham!J:J, NhatKy_ViPham!E:E, "12_Phap", NhatKy_ViPham!F:F, B14, NhatKy_ViPham!C:C, "T31") - SUMIFS(NhatKy_ViPham!K:K, NhatKy_ViPham!E:E, "12_Phap", NhatKy_ViPham!F:F, B14, NhatKy_ViPham!C:C, "T31")</f>
        <v>100</v>
      </c>
      <c r="AW14" s="6">
        <f>100 + SUMIFS(NhatKy_ViPham!J:J, NhatKy_ViPham!E:E, "12_Phap", NhatKy_ViPham!F:F, B14, NhatKy_ViPham!C:C, "T32") - SUMIFS(NhatKy_ViPham!K:K, NhatKy_ViPham!E:E, "12_Phap", NhatKy_ViPham!F:F, B14, NhatKy_ViPham!C:C, "T32")</f>
        <v>100</v>
      </c>
      <c r="AX14" s="6">
        <f>100 + SUMIFS(NhatKy_ViPham!J:J, NhatKy_ViPham!E:E, "12_Phap", NhatKy_ViPham!F:F, B14, NhatKy_ViPham!C:C, "T33") - SUMIFS(NhatKy_ViPham!K:K, NhatKy_ViPham!E:E, "12_Phap", NhatKy_ViPham!F:F, B14, NhatKy_ViPham!C:C, "T33")</f>
        <v>100</v>
      </c>
      <c r="AY14" s="6">
        <f>100 + SUMIFS(NhatKy_ViPham!J:J, NhatKy_ViPham!E:E, "12_Phap", NhatKy_ViPham!F:F, B14, NhatKy_ViPham!C:C, "T34") - SUMIFS(NhatKy_ViPham!K:K, NhatKy_ViPham!E:E, "12_Phap", NhatKy_ViPham!F:F, B14, NhatKy_ViPham!C:C, "T34")</f>
        <v>100</v>
      </c>
      <c r="AZ14" s="6">
        <f>100 + SUMIFS(NhatKy_ViPham!J:J, NhatKy_ViPham!E:E, "12_Phap", NhatKy_ViPham!F:F, B14, NhatKy_ViPham!C:C, "T35") - SUMIFS(NhatKy_ViPham!K:K, NhatKy_ViPham!E:E, "12_Phap", NhatKy_ViPham!F:F, B14, NhatKy_ViPham!C:C, "T35")</f>
        <v>100</v>
      </c>
      <c r="BA14" s="12">
        <f t="shared" si="0"/>
        <v>100</v>
      </c>
      <c r="BB14" s="11" t="s">
        <v>430</v>
      </c>
      <c r="BC14" s="16" t="str">
        <f t="shared" si="1"/>
        <v>Tốt</v>
      </c>
      <c r="BD14" s="15" t="str">
        <f t="shared" si="2"/>
        <v>🟢 BÌNH THƯỜNG</v>
      </c>
    </row>
    <row r="15" spans="1:56" x14ac:dyDescent="0.25">
      <c r="A15" s="4">
        <v>7</v>
      </c>
      <c r="B15" s="10" t="s">
        <v>2716</v>
      </c>
      <c r="C15" s="4" t="s">
        <v>2665</v>
      </c>
      <c r="D15" s="4" t="s">
        <v>429</v>
      </c>
      <c r="E15" s="11" t="s">
        <v>430</v>
      </c>
      <c r="F15" s="7">
        <f>SUMIFS(NhatKy_ViPham!K:K, NhatKy_ViPham!E:E, "12_Phap", NhatKy_ViPham!F:F, B15, NhatKy_ViPham!H:H, "L01")</f>
        <v>0</v>
      </c>
      <c r="G15" s="7">
        <f>SUMIFS(NhatKy_ViPham!K:K, NhatKy_ViPham!E:E, "12_Phap", NhatKy_ViPham!F:F, B15, NhatKy_ViPham!H:H, "L02")</f>
        <v>0</v>
      </c>
      <c r="H15" s="7">
        <f>SUMIFS(NhatKy_ViPham!K:K, NhatKy_ViPham!E:E, "12_Phap", NhatKy_ViPham!F:F, B15, NhatKy_ViPham!H:H, "L03")</f>
        <v>0</v>
      </c>
      <c r="I15" s="7">
        <f>SUMIFS(NhatKy_ViPham!K:K, NhatKy_ViPham!E:E, "12_Phap", NhatKy_ViPham!F:F, B15, NhatKy_ViPham!H:H, "L04")</f>
        <v>0</v>
      </c>
      <c r="J15" s="7">
        <f>SUMIFS(NhatKy_ViPham!K:K, NhatKy_ViPham!E:E, "12_Phap", NhatKy_ViPham!F:F, B15, NhatKy_ViPham!H:H, "L05")</f>
        <v>0</v>
      </c>
      <c r="K15" s="7">
        <f>SUMIFS(NhatKy_ViPham!K:K, NhatKy_ViPham!E:E, "12_Phap", NhatKy_ViPham!F:F, B15, NhatKy_ViPham!H:H, "L06")</f>
        <v>0</v>
      </c>
      <c r="L15" s="7">
        <f>SUMIFS(NhatKy_ViPham!K:K, NhatKy_ViPham!E:E, "12_Phap", NhatKy_ViPham!F:F, B15, NhatKy_ViPham!H:H, "L07")</f>
        <v>0</v>
      </c>
      <c r="M15" s="7">
        <f>SUMIFS(NhatKy_ViPham!K:K, NhatKy_ViPham!E:E, "12_Phap", NhatKy_ViPham!F:F, B15, NhatKy_ViPham!H:H, "L08")</f>
        <v>0</v>
      </c>
      <c r="N15" s="7">
        <f>SUMIFS(NhatKy_ViPham!K:K, NhatKy_ViPham!E:E, "12_Phap", NhatKy_ViPham!F:F, B15, NhatKy_ViPham!H:H, "L09")</f>
        <v>0</v>
      </c>
      <c r="O15" s="7">
        <f>SUMIFS(NhatKy_ViPham!K:K, NhatKy_ViPham!E:E, "12_Phap", NhatKy_ViPham!F:F, B15, NhatKy_ViPham!H:H, "L10")</f>
        <v>0</v>
      </c>
      <c r="P15" s="12">
        <f>SUMIFS(NhatKy_ViPham!J:J, NhatKy_ViPham!E:E, "12_Phap", NhatKy_ViPham!F:F, B15)</f>
        <v>0</v>
      </c>
      <c r="Q15" s="13">
        <f>SUMIFS(NhatKy_ViPham!K:K, NhatKy_ViPham!E:E, "12_Phap", NhatKy_ViPham!F:F, B15)</f>
        <v>0</v>
      </c>
      <c r="R15" s="7">
        <f>100 + SUMIFS(NhatKy_ViPham!J:J, NhatKy_ViPham!E:E, "12_Phap", NhatKy_ViPham!F:F, B15, NhatKy_ViPham!C:C, "T1") - SUMIFS(NhatKy_ViPham!K:K, NhatKy_ViPham!E:E, "12_Phap", NhatKy_ViPham!F:F, B15, NhatKy_ViPham!C:C, "T1")</f>
        <v>100</v>
      </c>
      <c r="S15" s="7">
        <f>100 + SUMIFS(NhatKy_ViPham!J:J, NhatKy_ViPham!E:E, "12_Phap", NhatKy_ViPham!F:F, B15, NhatKy_ViPham!C:C, "T2") - SUMIFS(NhatKy_ViPham!K:K, NhatKy_ViPham!E:E, "12_Phap", NhatKy_ViPham!F:F, B15, NhatKy_ViPham!C:C, "T2")</f>
        <v>100</v>
      </c>
      <c r="T15" s="7">
        <f>100 + SUMIFS(NhatKy_ViPham!J:J, NhatKy_ViPham!E:E, "12_Phap", NhatKy_ViPham!F:F, B15, NhatKy_ViPham!C:C, "T3") - SUMIFS(NhatKy_ViPham!K:K, NhatKy_ViPham!E:E, "12_Phap", NhatKy_ViPham!F:F, B15, NhatKy_ViPham!C:C, "T3")</f>
        <v>100</v>
      </c>
      <c r="U15" s="7">
        <f>100 + SUMIFS(NhatKy_ViPham!J:J, NhatKy_ViPham!E:E, "12_Phap", NhatKy_ViPham!F:F, B15, NhatKy_ViPham!C:C, "T4") - SUMIFS(NhatKy_ViPham!K:K, NhatKy_ViPham!E:E, "12_Phap", NhatKy_ViPham!F:F, B15, NhatKy_ViPham!C:C, "T4")</f>
        <v>100</v>
      </c>
      <c r="V15" s="7">
        <f>100 + SUMIFS(NhatKy_ViPham!J:J, NhatKy_ViPham!E:E, "12_Phap", NhatKy_ViPham!F:F, B15, NhatKy_ViPham!C:C, "T5") - SUMIFS(NhatKy_ViPham!K:K, NhatKy_ViPham!E:E, "12_Phap", NhatKy_ViPham!F:F, B15, NhatKy_ViPham!C:C, "T5")</f>
        <v>100</v>
      </c>
      <c r="W15" s="7">
        <f>100 + SUMIFS(NhatKy_ViPham!J:J, NhatKy_ViPham!E:E, "12_Phap", NhatKy_ViPham!F:F, B15, NhatKy_ViPham!C:C, "T6") - SUMIFS(NhatKy_ViPham!K:K, NhatKy_ViPham!E:E, "12_Phap", NhatKy_ViPham!F:F, B15, NhatKy_ViPham!C:C, "T6")</f>
        <v>100</v>
      </c>
      <c r="X15" s="7">
        <f>100 + SUMIFS(NhatKy_ViPham!J:J, NhatKy_ViPham!E:E, "12_Phap", NhatKy_ViPham!F:F, B15, NhatKy_ViPham!C:C, "T7") - SUMIFS(NhatKy_ViPham!K:K, NhatKy_ViPham!E:E, "12_Phap", NhatKy_ViPham!F:F, B15, NhatKy_ViPham!C:C, "T7")</f>
        <v>100</v>
      </c>
      <c r="Y15" s="7">
        <f>100 + SUMIFS(NhatKy_ViPham!J:J, NhatKy_ViPham!E:E, "12_Phap", NhatKy_ViPham!F:F, B15, NhatKy_ViPham!C:C, "T8") - SUMIFS(NhatKy_ViPham!K:K, NhatKy_ViPham!E:E, "12_Phap", NhatKy_ViPham!F:F, B15, NhatKy_ViPham!C:C, "T8")</f>
        <v>100</v>
      </c>
      <c r="Z15" s="7">
        <f>100 + SUMIFS(NhatKy_ViPham!J:J, NhatKy_ViPham!E:E, "12_Phap", NhatKy_ViPham!F:F, B15, NhatKy_ViPham!C:C, "T9") - SUMIFS(NhatKy_ViPham!K:K, NhatKy_ViPham!E:E, "12_Phap", NhatKy_ViPham!F:F, B15, NhatKy_ViPham!C:C, "T9")</f>
        <v>100</v>
      </c>
      <c r="AA15" s="7">
        <f>100 + SUMIFS(NhatKy_ViPham!J:J, NhatKy_ViPham!E:E, "12_Phap", NhatKy_ViPham!F:F, B15, NhatKy_ViPham!C:C, "T10") - SUMIFS(NhatKy_ViPham!K:K, NhatKy_ViPham!E:E, "12_Phap", NhatKy_ViPham!F:F, B15, NhatKy_ViPham!C:C, "T10")</f>
        <v>100</v>
      </c>
      <c r="AB15" s="7">
        <f>100 + SUMIFS(NhatKy_ViPham!J:J, NhatKy_ViPham!E:E, "12_Phap", NhatKy_ViPham!F:F, B15, NhatKy_ViPham!C:C, "T11") - SUMIFS(NhatKy_ViPham!K:K, NhatKy_ViPham!E:E, "12_Phap", NhatKy_ViPham!F:F, B15, NhatKy_ViPham!C:C, "T11")</f>
        <v>100</v>
      </c>
      <c r="AC15" s="7">
        <f>100 + SUMIFS(NhatKy_ViPham!J:J, NhatKy_ViPham!E:E, "12_Phap", NhatKy_ViPham!F:F, B15, NhatKy_ViPham!C:C, "T12") - SUMIFS(NhatKy_ViPham!K:K, NhatKy_ViPham!E:E, "12_Phap", NhatKy_ViPham!F:F, B15, NhatKy_ViPham!C:C, "T12")</f>
        <v>100</v>
      </c>
      <c r="AD15" s="7">
        <f>100 + SUMIFS(NhatKy_ViPham!J:J, NhatKy_ViPham!E:E, "12_Phap", NhatKy_ViPham!F:F, B15, NhatKy_ViPham!C:C, "T13") - SUMIFS(NhatKy_ViPham!K:K, NhatKy_ViPham!E:E, "12_Phap", NhatKy_ViPham!F:F, B15, NhatKy_ViPham!C:C, "T13")</f>
        <v>100</v>
      </c>
      <c r="AE15" s="7">
        <f>100 + SUMIFS(NhatKy_ViPham!J:J, NhatKy_ViPham!E:E, "12_Phap", NhatKy_ViPham!F:F, B15, NhatKy_ViPham!C:C, "T14") - SUMIFS(NhatKy_ViPham!K:K, NhatKy_ViPham!E:E, "12_Phap", NhatKy_ViPham!F:F, B15, NhatKy_ViPham!C:C, "T14")</f>
        <v>100</v>
      </c>
      <c r="AF15" s="7">
        <f>100 + SUMIFS(NhatKy_ViPham!J:J, NhatKy_ViPham!E:E, "12_Phap", NhatKy_ViPham!F:F, B15, NhatKy_ViPham!C:C, "T15") - SUMIFS(NhatKy_ViPham!K:K, NhatKy_ViPham!E:E, "12_Phap", NhatKy_ViPham!F:F, B15, NhatKy_ViPham!C:C, "T15")</f>
        <v>100</v>
      </c>
      <c r="AG15" s="7">
        <f>100 + SUMIFS(NhatKy_ViPham!J:J, NhatKy_ViPham!E:E, "12_Phap", NhatKy_ViPham!F:F, B15, NhatKy_ViPham!C:C, "T16") - SUMIFS(NhatKy_ViPham!K:K, NhatKy_ViPham!E:E, "12_Phap", NhatKy_ViPham!F:F, B15, NhatKy_ViPham!C:C, "T16")</f>
        <v>100</v>
      </c>
      <c r="AH15" s="7">
        <f>100 + SUMIFS(NhatKy_ViPham!J:J, NhatKy_ViPham!E:E, "12_Phap", NhatKy_ViPham!F:F, B15, NhatKy_ViPham!C:C, "T17") - SUMIFS(NhatKy_ViPham!K:K, NhatKy_ViPham!E:E, "12_Phap", NhatKy_ViPham!F:F, B15, NhatKy_ViPham!C:C, "T17")</f>
        <v>100</v>
      </c>
      <c r="AI15" s="7">
        <f>100 + SUMIFS(NhatKy_ViPham!J:J, NhatKy_ViPham!E:E, "12_Phap", NhatKy_ViPham!F:F, B15, NhatKy_ViPham!C:C, "T18") - SUMIFS(NhatKy_ViPham!K:K, NhatKy_ViPham!E:E, "12_Phap", NhatKy_ViPham!F:F, B15, NhatKy_ViPham!C:C, "T18")</f>
        <v>100</v>
      </c>
      <c r="AJ15" s="7">
        <f>100 + SUMIFS(NhatKy_ViPham!J:J, NhatKy_ViPham!E:E, "12_Phap", NhatKy_ViPham!F:F, B15, NhatKy_ViPham!C:C, "T19") - SUMIFS(NhatKy_ViPham!K:K, NhatKy_ViPham!E:E, "12_Phap", NhatKy_ViPham!F:F, B15, NhatKy_ViPham!C:C, "T19")</f>
        <v>100</v>
      </c>
      <c r="AK15" s="7">
        <f>100 + SUMIFS(NhatKy_ViPham!J:J, NhatKy_ViPham!E:E, "12_Phap", NhatKy_ViPham!F:F, B15, NhatKy_ViPham!C:C, "T20") - SUMIFS(NhatKy_ViPham!K:K, NhatKy_ViPham!E:E, "12_Phap", NhatKy_ViPham!F:F, B15, NhatKy_ViPham!C:C, "T20")</f>
        <v>100</v>
      </c>
      <c r="AL15" s="7">
        <f>100 + SUMIFS(NhatKy_ViPham!J:J, NhatKy_ViPham!E:E, "12_Phap", NhatKy_ViPham!F:F, B15, NhatKy_ViPham!C:C, "T21") - SUMIFS(NhatKy_ViPham!K:K, NhatKy_ViPham!E:E, "12_Phap", NhatKy_ViPham!F:F, B15, NhatKy_ViPham!C:C, "T21")</f>
        <v>100</v>
      </c>
      <c r="AM15" s="7">
        <f>100 + SUMIFS(NhatKy_ViPham!J:J, NhatKy_ViPham!E:E, "12_Phap", NhatKy_ViPham!F:F, B15, NhatKy_ViPham!C:C, "T22") - SUMIFS(NhatKy_ViPham!K:K, NhatKy_ViPham!E:E, "12_Phap", NhatKy_ViPham!F:F, B15, NhatKy_ViPham!C:C, "T22")</f>
        <v>100</v>
      </c>
      <c r="AN15" s="7">
        <f>100 + SUMIFS(NhatKy_ViPham!J:J, NhatKy_ViPham!E:E, "12_Phap", NhatKy_ViPham!F:F, B15, NhatKy_ViPham!C:C, "T23") - SUMIFS(NhatKy_ViPham!K:K, NhatKy_ViPham!E:E, "12_Phap", NhatKy_ViPham!F:F, B15, NhatKy_ViPham!C:C, "T23")</f>
        <v>100</v>
      </c>
      <c r="AO15" s="7">
        <f>100 + SUMIFS(NhatKy_ViPham!J:J, NhatKy_ViPham!E:E, "12_Phap", NhatKy_ViPham!F:F, B15, NhatKy_ViPham!C:C, "T24") - SUMIFS(NhatKy_ViPham!K:K, NhatKy_ViPham!E:E, "12_Phap", NhatKy_ViPham!F:F, B15, NhatKy_ViPham!C:C, "T24")</f>
        <v>100</v>
      </c>
      <c r="AP15" s="7">
        <f>100 + SUMIFS(NhatKy_ViPham!J:J, NhatKy_ViPham!E:E, "12_Phap", NhatKy_ViPham!F:F, B15, NhatKy_ViPham!C:C, "T25") - SUMIFS(NhatKy_ViPham!K:K, NhatKy_ViPham!E:E, "12_Phap", NhatKy_ViPham!F:F, B15, NhatKy_ViPham!C:C, "T25")</f>
        <v>100</v>
      </c>
      <c r="AQ15" s="7">
        <f>100 + SUMIFS(NhatKy_ViPham!J:J, NhatKy_ViPham!E:E, "12_Phap", NhatKy_ViPham!F:F, B15, NhatKy_ViPham!C:C, "T26") - SUMIFS(NhatKy_ViPham!K:K, NhatKy_ViPham!E:E, "12_Phap", NhatKy_ViPham!F:F, B15, NhatKy_ViPham!C:C, "T26")</f>
        <v>100</v>
      </c>
      <c r="AR15" s="7">
        <f>100 + SUMIFS(NhatKy_ViPham!J:J, NhatKy_ViPham!E:E, "12_Phap", NhatKy_ViPham!F:F, B15, NhatKy_ViPham!C:C, "T27") - SUMIFS(NhatKy_ViPham!K:K, NhatKy_ViPham!E:E, "12_Phap", NhatKy_ViPham!F:F, B15, NhatKy_ViPham!C:C, "T27")</f>
        <v>100</v>
      </c>
      <c r="AS15" s="7">
        <f>100 + SUMIFS(NhatKy_ViPham!J:J, NhatKy_ViPham!E:E, "12_Phap", NhatKy_ViPham!F:F, B15, NhatKy_ViPham!C:C, "T28") - SUMIFS(NhatKy_ViPham!K:K, NhatKy_ViPham!E:E, "12_Phap", NhatKy_ViPham!F:F, B15, NhatKy_ViPham!C:C, "T28")</f>
        <v>100</v>
      </c>
      <c r="AT15" s="7">
        <f>100 + SUMIFS(NhatKy_ViPham!J:J, NhatKy_ViPham!E:E, "12_Phap", NhatKy_ViPham!F:F, B15, NhatKy_ViPham!C:C, "T29") - SUMIFS(NhatKy_ViPham!K:K, NhatKy_ViPham!E:E, "12_Phap", NhatKy_ViPham!F:F, B15, NhatKy_ViPham!C:C, "T29")</f>
        <v>100</v>
      </c>
      <c r="AU15" s="7">
        <f>100 + SUMIFS(NhatKy_ViPham!J:J, NhatKy_ViPham!E:E, "12_Phap", NhatKy_ViPham!F:F, B15, NhatKy_ViPham!C:C, "T30") - SUMIFS(NhatKy_ViPham!K:K, NhatKy_ViPham!E:E, "12_Phap", NhatKy_ViPham!F:F, B15, NhatKy_ViPham!C:C, "T30")</f>
        <v>100</v>
      </c>
      <c r="AV15" s="7">
        <f>100 + SUMIFS(NhatKy_ViPham!J:J, NhatKy_ViPham!E:E, "12_Phap", NhatKy_ViPham!F:F, B15, NhatKy_ViPham!C:C, "T31") - SUMIFS(NhatKy_ViPham!K:K, NhatKy_ViPham!E:E, "12_Phap", NhatKy_ViPham!F:F, B15, NhatKy_ViPham!C:C, "T31")</f>
        <v>100</v>
      </c>
      <c r="AW15" s="7">
        <f>100 + SUMIFS(NhatKy_ViPham!J:J, NhatKy_ViPham!E:E, "12_Phap", NhatKy_ViPham!F:F, B15, NhatKy_ViPham!C:C, "T32") - SUMIFS(NhatKy_ViPham!K:K, NhatKy_ViPham!E:E, "12_Phap", NhatKy_ViPham!F:F, B15, NhatKy_ViPham!C:C, "T32")</f>
        <v>100</v>
      </c>
      <c r="AX15" s="7">
        <f>100 + SUMIFS(NhatKy_ViPham!J:J, NhatKy_ViPham!E:E, "12_Phap", NhatKy_ViPham!F:F, B15, NhatKy_ViPham!C:C, "T33") - SUMIFS(NhatKy_ViPham!K:K, NhatKy_ViPham!E:E, "12_Phap", NhatKy_ViPham!F:F, B15, NhatKy_ViPham!C:C, "T33")</f>
        <v>100</v>
      </c>
      <c r="AY15" s="7">
        <f>100 + SUMIFS(NhatKy_ViPham!J:J, NhatKy_ViPham!E:E, "12_Phap", NhatKy_ViPham!F:F, B15, NhatKy_ViPham!C:C, "T34") - SUMIFS(NhatKy_ViPham!K:K, NhatKy_ViPham!E:E, "12_Phap", NhatKy_ViPham!F:F, B15, NhatKy_ViPham!C:C, "T34")</f>
        <v>100</v>
      </c>
      <c r="AZ15" s="7">
        <f>100 + SUMIFS(NhatKy_ViPham!J:J, NhatKy_ViPham!E:E, "12_Phap", NhatKy_ViPham!F:F, B15, NhatKy_ViPham!C:C, "T35") - SUMIFS(NhatKy_ViPham!K:K, NhatKy_ViPham!E:E, "12_Phap", NhatKy_ViPham!F:F, B15, NhatKy_ViPham!C:C, "T35")</f>
        <v>100</v>
      </c>
      <c r="BA15" s="12">
        <f t="shared" si="0"/>
        <v>100</v>
      </c>
      <c r="BB15" s="11" t="s">
        <v>430</v>
      </c>
      <c r="BC15" s="14" t="str">
        <f t="shared" si="1"/>
        <v>Tốt</v>
      </c>
      <c r="BD15" s="10" t="str">
        <f t="shared" si="2"/>
        <v>🟢 BÌNH THƯỜNG</v>
      </c>
    </row>
    <row r="16" spans="1:56" x14ac:dyDescent="0.25">
      <c r="A16" s="5">
        <v>8</v>
      </c>
      <c r="B16" s="15" t="s">
        <v>3114</v>
      </c>
      <c r="C16" s="5" t="s">
        <v>2779</v>
      </c>
      <c r="D16" s="5" t="s">
        <v>429</v>
      </c>
      <c r="E16" s="11" t="s">
        <v>430</v>
      </c>
      <c r="F16" s="6">
        <f>SUMIFS(NhatKy_ViPham!K:K, NhatKy_ViPham!E:E, "12_Phap", NhatKy_ViPham!F:F, B16, NhatKy_ViPham!H:H, "L01")</f>
        <v>0</v>
      </c>
      <c r="G16" s="6">
        <f>SUMIFS(NhatKy_ViPham!K:K, NhatKy_ViPham!E:E, "12_Phap", NhatKy_ViPham!F:F, B16, NhatKy_ViPham!H:H, "L02")</f>
        <v>0</v>
      </c>
      <c r="H16" s="6">
        <f>SUMIFS(NhatKy_ViPham!K:K, NhatKy_ViPham!E:E, "12_Phap", NhatKy_ViPham!F:F, B16, NhatKy_ViPham!H:H, "L03")</f>
        <v>0</v>
      </c>
      <c r="I16" s="6">
        <f>SUMIFS(NhatKy_ViPham!K:K, NhatKy_ViPham!E:E, "12_Phap", NhatKy_ViPham!F:F, B16, NhatKy_ViPham!H:H, "L04")</f>
        <v>0</v>
      </c>
      <c r="J16" s="6">
        <f>SUMIFS(NhatKy_ViPham!K:K, NhatKy_ViPham!E:E, "12_Phap", NhatKy_ViPham!F:F, B16, NhatKy_ViPham!H:H, "L05")</f>
        <v>0</v>
      </c>
      <c r="K16" s="6">
        <f>SUMIFS(NhatKy_ViPham!K:K, NhatKy_ViPham!E:E, "12_Phap", NhatKy_ViPham!F:F, B16, NhatKy_ViPham!H:H, "L06")</f>
        <v>0</v>
      </c>
      <c r="L16" s="6">
        <f>SUMIFS(NhatKy_ViPham!K:K, NhatKy_ViPham!E:E, "12_Phap", NhatKy_ViPham!F:F, B16, NhatKy_ViPham!H:H, "L07")</f>
        <v>0</v>
      </c>
      <c r="M16" s="6">
        <f>SUMIFS(NhatKy_ViPham!K:K, NhatKy_ViPham!E:E, "12_Phap", NhatKy_ViPham!F:F, B16, NhatKy_ViPham!H:H, "L08")</f>
        <v>0</v>
      </c>
      <c r="N16" s="6">
        <f>SUMIFS(NhatKy_ViPham!K:K, NhatKy_ViPham!E:E, "12_Phap", NhatKy_ViPham!F:F, B16, NhatKy_ViPham!H:H, "L09")</f>
        <v>0</v>
      </c>
      <c r="O16" s="6">
        <f>SUMIFS(NhatKy_ViPham!K:K, NhatKy_ViPham!E:E, "12_Phap", NhatKy_ViPham!F:F, B16, NhatKy_ViPham!H:H, "L10")</f>
        <v>0</v>
      </c>
      <c r="P16" s="12">
        <f>SUMIFS(NhatKy_ViPham!J:J, NhatKy_ViPham!E:E, "12_Phap", NhatKy_ViPham!F:F, B16)</f>
        <v>0</v>
      </c>
      <c r="Q16" s="13">
        <f>SUMIFS(NhatKy_ViPham!K:K, NhatKy_ViPham!E:E, "12_Phap", NhatKy_ViPham!F:F, B16)</f>
        <v>0</v>
      </c>
      <c r="R16" s="6">
        <f>100 + SUMIFS(NhatKy_ViPham!J:J, NhatKy_ViPham!E:E, "12_Phap", NhatKy_ViPham!F:F, B16, NhatKy_ViPham!C:C, "T1") - SUMIFS(NhatKy_ViPham!K:K, NhatKy_ViPham!E:E, "12_Phap", NhatKy_ViPham!F:F, B16, NhatKy_ViPham!C:C, "T1")</f>
        <v>100</v>
      </c>
      <c r="S16" s="6">
        <f>100 + SUMIFS(NhatKy_ViPham!J:J, NhatKy_ViPham!E:E, "12_Phap", NhatKy_ViPham!F:F, B16, NhatKy_ViPham!C:C, "T2") - SUMIFS(NhatKy_ViPham!K:K, NhatKy_ViPham!E:E, "12_Phap", NhatKy_ViPham!F:F, B16, NhatKy_ViPham!C:C, "T2")</f>
        <v>100</v>
      </c>
      <c r="T16" s="6">
        <f>100 + SUMIFS(NhatKy_ViPham!J:J, NhatKy_ViPham!E:E, "12_Phap", NhatKy_ViPham!F:F, B16, NhatKy_ViPham!C:C, "T3") - SUMIFS(NhatKy_ViPham!K:K, NhatKy_ViPham!E:E, "12_Phap", NhatKy_ViPham!F:F, B16, NhatKy_ViPham!C:C, "T3")</f>
        <v>100</v>
      </c>
      <c r="U16" s="6">
        <f>100 + SUMIFS(NhatKy_ViPham!J:J, NhatKy_ViPham!E:E, "12_Phap", NhatKy_ViPham!F:F, B16, NhatKy_ViPham!C:C, "T4") - SUMIFS(NhatKy_ViPham!K:K, NhatKy_ViPham!E:E, "12_Phap", NhatKy_ViPham!F:F, B16, NhatKy_ViPham!C:C, "T4")</f>
        <v>100</v>
      </c>
      <c r="V16" s="6">
        <f>100 + SUMIFS(NhatKy_ViPham!J:J, NhatKy_ViPham!E:E, "12_Phap", NhatKy_ViPham!F:F, B16, NhatKy_ViPham!C:C, "T5") - SUMIFS(NhatKy_ViPham!K:K, NhatKy_ViPham!E:E, "12_Phap", NhatKy_ViPham!F:F, B16, NhatKy_ViPham!C:C, "T5")</f>
        <v>100</v>
      </c>
      <c r="W16" s="6">
        <f>100 + SUMIFS(NhatKy_ViPham!J:J, NhatKy_ViPham!E:E, "12_Phap", NhatKy_ViPham!F:F, B16, NhatKy_ViPham!C:C, "T6") - SUMIFS(NhatKy_ViPham!K:K, NhatKy_ViPham!E:E, "12_Phap", NhatKy_ViPham!F:F, B16, NhatKy_ViPham!C:C, "T6")</f>
        <v>100</v>
      </c>
      <c r="X16" s="6">
        <f>100 + SUMIFS(NhatKy_ViPham!J:J, NhatKy_ViPham!E:E, "12_Phap", NhatKy_ViPham!F:F, B16, NhatKy_ViPham!C:C, "T7") - SUMIFS(NhatKy_ViPham!K:K, NhatKy_ViPham!E:E, "12_Phap", NhatKy_ViPham!F:F, B16, NhatKy_ViPham!C:C, "T7")</f>
        <v>100</v>
      </c>
      <c r="Y16" s="6">
        <f>100 + SUMIFS(NhatKy_ViPham!J:J, NhatKy_ViPham!E:E, "12_Phap", NhatKy_ViPham!F:F, B16, NhatKy_ViPham!C:C, "T8") - SUMIFS(NhatKy_ViPham!K:K, NhatKy_ViPham!E:E, "12_Phap", NhatKy_ViPham!F:F, B16, NhatKy_ViPham!C:C, "T8")</f>
        <v>100</v>
      </c>
      <c r="Z16" s="6">
        <f>100 + SUMIFS(NhatKy_ViPham!J:J, NhatKy_ViPham!E:E, "12_Phap", NhatKy_ViPham!F:F, B16, NhatKy_ViPham!C:C, "T9") - SUMIFS(NhatKy_ViPham!K:K, NhatKy_ViPham!E:E, "12_Phap", NhatKy_ViPham!F:F, B16, NhatKy_ViPham!C:C, "T9")</f>
        <v>100</v>
      </c>
      <c r="AA16" s="6">
        <f>100 + SUMIFS(NhatKy_ViPham!J:J, NhatKy_ViPham!E:E, "12_Phap", NhatKy_ViPham!F:F, B16, NhatKy_ViPham!C:C, "T10") - SUMIFS(NhatKy_ViPham!K:K, NhatKy_ViPham!E:E, "12_Phap", NhatKy_ViPham!F:F, B16, NhatKy_ViPham!C:C, "T10")</f>
        <v>100</v>
      </c>
      <c r="AB16" s="6">
        <f>100 + SUMIFS(NhatKy_ViPham!J:J, NhatKy_ViPham!E:E, "12_Phap", NhatKy_ViPham!F:F, B16, NhatKy_ViPham!C:C, "T11") - SUMIFS(NhatKy_ViPham!K:K, NhatKy_ViPham!E:E, "12_Phap", NhatKy_ViPham!F:F, B16, NhatKy_ViPham!C:C, "T11")</f>
        <v>100</v>
      </c>
      <c r="AC16" s="6">
        <f>100 + SUMIFS(NhatKy_ViPham!J:J, NhatKy_ViPham!E:E, "12_Phap", NhatKy_ViPham!F:F, B16, NhatKy_ViPham!C:C, "T12") - SUMIFS(NhatKy_ViPham!K:K, NhatKy_ViPham!E:E, "12_Phap", NhatKy_ViPham!F:F, B16, NhatKy_ViPham!C:C, "T12")</f>
        <v>100</v>
      </c>
      <c r="AD16" s="6">
        <f>100 + SUMIFS(NhatKy_ViPham!J:J, NhatKy_ViPham!E:E, "12_Phap", NhatKy_ViPham!F:F, B16, NhatKy_ViPham!C:C, "T13") - SUMIFS(NhatKy_ViPham!K:K, NhatKy_ViPham!E:E, "12_Phap", NhatKy_ViPham!F:F, B16, NhatKy_ViPham!C:C, "T13")</f>
        <v>100</v>
      </c>
      <c r="AE16" s="6">
        <f>100 + SUMIFS(NhatKy_ViPham!J:J, NhatKy_ViPham!E:E, "12_Phap", NhatKy_ViPham!F:F, B16, NhatKy_ViPham!C:C, "T14") - SUMIFS(NhatKy_ViPham!K:K, NhatKy_ViPham!E:E, "12_Phap", NhatKy_ViPham!F:F, B16, NhatKy_ViPham!C:C, "T14")</f>
        <v>100</v>
      </c>
      <c r="AF16" s="6">
        <f>100 + SUMIFS(NhatKy_ViPham!J:J, NhatKy_ViPham!E:E, "12_Phap", NhatKy_ViPham!F:F, B16, NhatKy_ViPham!C:C, "T15") - SUMIFS(NhatKy_ViPham!K:K, NhatKy_ViPham!E:E, "12_Phap", NhatKy_ViPham!F:F, B16, NhatKy_ViPham!C:C, "T15")</f>
        <v>100</v>
      </c>
      <c r="AG16" s="6">
        <f>100 + SUMIFS(NhatKy_ViPham!J:J, NhatKy_ViPham!E:E, "12_Phap", NhatKy_ViPham!F:F, B16, NhatKy_ViPham!C:C, "T16") - SUMIFS(NhatKy_ViPham!K:K, NhatKy_ViPham!E:E, "12_Phap", NhatKy_ViPham!F:F, B16, NhatKy_ViPham!C:C, "T16")</f>
        <v>100</v>
      </c>
      <c r="AH16" s="6">
        <f>100 + SUMIFS(NhatKy_ViPham!J:J, NhatKy_ViPham!E:E, "12_Phap", NhatKy_ViPham!F:F, B16, NhatKy_ViPham!C:C, "T17") - SUMIFS(NhatKy_ViPham!K:K, NhatKy_ViPham!E:E, "12_Phap", NhatKy_ViPham!F:F, B16, NhatKy_ViPham!C:C, "T17")</f>
        <v>100</v>
      </c>
      <c r="AI16" s="6">
        <f>100 + SUMIFS(NhatKy_ViPham!J:J, NhatKy_ViPham!E:E, "12_Phap", NhatKy_ViPham!F:F, B16, NhatKy_ViPham!C:C, "T18") - SUMIFS(NhatKy_ViPham!K:K, NhatKy_ViPham!E:E, "12_Phap", NhatKy_ViPham!F:F, B16, NhatKy_ViPham!C:C, "T18")</f>
        <v>100</v>
      </c>
      <c r="AJ16" s="6">
        <f>100 + SUMIFS(NhatKy_ViPham!J:J, NhatKy_ViPham!E:E, "12_Phap", NhatKy_ViPham!F:F, B16, NhatKy_ViPham!C:C, "T19") - SUMIFS(NhatKy_ViPham!K:K, NhatKy_ViPham!E:E, "12_Phap", NhatKy_ViPham!F:F, B16, NhatKy_ViPham!C:C, "T19")</f>
        <v>100</v>
      </c>
      <c r="AK16" s="6">
        <f>100 + SUMIFS(NhatKy_ViPham!J:J, NhatKy_ViPham!E:E, "12_Phap", NhatKy_ViPham!F:F, B16, NhatKy_ViPham!C:C, "T20") - SUMIFS(NhatKy_ViPham!K:K, NhatKy_ViPham!E:E, "12_Phap", NhatKy_ViPham!F:F, B16, NhatKy_ViPham!C:C, "T20")</f>
        <v>100</v>
      </c>
      <c r="AL16" s="6">
        <f>100 + SUMIFS(NhatKy_ViPham!J:J, NhatKy_ViPham!E:E, "12_Phap", NhatKy_ViPham!F:F, B16, NhatKy_ViPham!C:C, "T21") - SUMIFS(NhatKy_ViPham!K:K, NhatKy_ViPham!E:E, "12_Phap", NhatKy_ViPham!F:F, B16, NhatKy_ViPham!C:C, "T21")</f>
        <v>100</v>
      </c>
      <c r="AM16" s="6">
        <f>100 + SUMIFS(NhatKy_ViPham!J:J, NhatKy_ViPham!E:E, "12_Phap", NhatKy_ViPham!F:F, B16, NhatKy_ViPham!C:C, "T22") - SUMIFS(NhatKy_ViPham!K:K, NhatKy_ViPham!E:E, "12_Phap", NhatKy_ViPham!F:F, B16, NhatKy_ViPham!C:C, "T22")</f>
        <v>100</v>
      </c>
      <c r="AN16" s="6">
        <f>100 + SUMIFS(NhatKy_ViPham!J:J, NhatKy_ViPham!E:E, "12_Phap", NhatKy_ViPham!F:F, B16, NhatKy_ViPham!C:C, "T23") - SUMIFS(NhatKy_ViPham!K:K, NhatKy_ViPham!E:E, "12_Phap", NhatKy_ViPham!F:F, B16, NhatKy_ViPham!C:C, "T23")</f>
        <v>100</v>
      </c>
      <c r="AO16" s="6">
        <f>100 + SUMIFS(NhatKy_ViPham!J:J, NhatKy_ViPham!E:E, "12_Phap", NhatKy_ViPham!F:F, B16, NhatKy_ViPham!C:C, "T24") - SUMIFS(NhatKy_ViPham!K:K, NhatKy_ViPham!E:E, "12_Phap", NhatKy_ViPham!F:F, B16, NhatKy_ViPham!C:C, "T24")</f>
        <v>100</v>
      </c>
      <c r="AP16" s="6">
        <f>100 + SUMIFS(NhatKy_ViPham!J:J, NhatKy_ViPham!E:E, "12_Phap", NhatKy_ViPham!F:F, B16, NhatKy_ViPham!C:C, "T25") - SUMIFS(NhatKy_ViPham!K:K, NhatKy_ViPham!E:E, "12_Phap", NhatKy_ViPham!F:F, B16, NhatKy_ViPham!C:C, "T25")</f>
        <v>100</v>
      </c>
      <c r="AQ16" s="6">
        <f>100 + SUMIFS(NhatKy_ViPham!J:J, NhatKy_ViPham!E:E, "12_Phap", NhatKy_ViPham!F:F, B16, NhatKy_ViPham!C:C, "T26") - SUMIFS(NhatKy_ViPham!K:K, NhatKy_ViPham!E:E, "12_Phap", NhatKy_ViPham!F:F, B16, NhatKy_ViPham!C:C, "T26")</f>
        <v>100</v>
      </c>
      <c r="AR16" s="6">
        <f>100 + SUMIFS(NhatKy_ViPham!J:J, NhatKy_ViPham!E:E, "12_Phap", NhatKy_ViPham!F:F, B16, NhatKy_ViPham!C:C, "T27") - SUMIFS(NhatKy_ViPham!K:K, NhatKy_ViPham!E:E, "12_Phap", NhatKy_ViPham!F:F, B16, NhatKy_ViPham!C:C, "T27")</f>
        <v>100</v>
      </c>
      <c r="AS16" s="6">
        <f>100 + SUMIFS(NhatKy_ViPham!J:J, NhatKy_ViPham!E:E, "12_Phap", NhatKy_ViPham!F:F, B16, NhatKy_ViPham!C:C, "T28") - SUMIFS(NhatKy_ViPham!K:K, NhatKy_ViPham!E:E, "12_Phap", NhatKy_ViPham!F:F, B16, NhatKy_ViPham!C:C, "T28")</f>
        <v>100</v>
      </c>
      <c r="AT16" s="6">
        <f>100 + SUMIFS(NhatKy_ViPham!J:J, NhatKy_ViPham!E:E, "12_Phap", NhatKy_ViPham!F:F, B16, NhatKy_ViPham!C:C, "T29") - SUMIFS(NhatKy_ViPham!K:K, NhatKy_ViPham!E:E, "12_Phap", NhatKy_ViPham!F:F, B16, NhatKy_ViPham!C:C, "T29")</f>
        <v>100</v>
      </c>
      <c r="AU16" s="6">
        <f>100 + SUMIFS(NhatKy_ViPham!J:J, NhatKy_ViPham!E:E, "12_Phap", NhatKy_ViPham!F:F, B16, NhatKy_ViPham!C:C, "T30") - SUMIFS(NhatKy_ViPham!K:K, NhatKy_ViPham!E:E, "12_Phap", NhatKy_ViPham!F:F, B16, NhatKy_ViPham!C:C, "T30")</f>
        <v>100</v>
      </c>
      <c r="AV16" s="6">
        <f>100 + SUMIFS(NhatKy_ViPham!J:J, NhatKy_ViPham!E:E, "12_Phap", NhatKy_ViPham!F:F, B16, NhatKy_ViPham!C:C, "T31") - SUMIFS(NhatKy_ViPham!K:K, NhatKy_ViPham!E:E, "12_Phap", NhatKy_ViPham!F:F, B16, NhatKy_ViPham!C:C, "T31")</f>
        <v>100</v>
      </c>
      <c r="AW16" s="6">
        <f>100 + SUMIFS(NhatKy_ViPham!J:J, NhatKy_ViPham!E:E, "12_Phap", NhatKy_ViPham!F:F, B16, NhatKy_ViPham!C:C, "T32") - SUMIFS(NhatKy_ViPham!K:K, NhatKy_ViPham!E:E, "12_Phap", NhatKy_ViPham!F:F, B16, NhatKy_ViPham!C:C, "T32")</f>
        <v>100</v>
      </c>
      <c r="AX16" s="6">
        <f>100 + SUMIFS(NhatKy_ViPham!J:J, NhatKy_ViPham!E:E, "12_Phap", NhatKy_ViPham!F:F, B16, NhatKy_ViPham!C:C, "T33") - SUMIFS(NhatKy_ViPham!K:K, NhatKy_ViPham!E:E, "12_Phap", NhatKy_ViPham!F:F, B16, NhatKy_ViPham!C:C, "T33")</f>
        <v>100</v>
      </c>
      <c r="AY16" s="6">
        <f>100 + SUMIFS(NhatKy_ViPham!J:J, NhatKy_ViPham!E:E, "12_Phap", NhatKy_ViPham!F:F, B16, NhatKy_ViPham!C:C, "T34") - SUMIFS(NhatKy_ViPham!K:K, NhatKy_ViPham!E:E, "12_Phap", NhatKy_ViPham!F:F, B16, NhatKy_ViPham!C:C, "T34")</f>
        <v>100</v>
      </c>
      <c r="AZ16" s="6">
        <f>100 + SUMIFS(NhatKy_ViPham!J:J, NhatKy_ViPham!E:E, "12_Phap", NhatKy_ViPham!F:F, B16, NhatKy_ViPham!C:C, "T35") - SUMIFS(NhatKy_ViPham!K:K, NhatKy_ViPham!E:E, "12_Phap", NhatKy_ViPham!F:F, B16, NhatKy_ViPham!C:C, "T35")</f>
        <v>100</v>
      </c>
      <c r="BA16" s="12">
        <f t="shared" si="0"/>
        <v>100</v>
      </c>
      <c r="BB16" s="11" t="s">
        <v>430</v>
      </c>
      <c r="BC16" s="16" t="str">
        <f t="shared" si="1"/>
        <v>Tốt</v>
      </c>
      <c r="BD16" s="15" t="str">
        <f t="shared" si="2"/>
        <v>🟢 BÌNH THƯỜNG</v>
      </c>
    </row>
    <row r="17" spans="1:56" x14ac:dyDescent="0.25">
      <c r="A17" s="4">
        <v>9</v>
      </c>
      <c r="B17" s="10" t="s">
        <v>3115</v>
      </c>
      <c r="C17" s="4" t="s">
        <v>2924</v>
      </c>
      <c r="D17" s="4" t="s">
        <v>429</v>
      </c>
      <c r="E17" s="11" t="s">
        <v>430</v>
      </c>
      <c r="F17" s="7">
        <f>SUMIFS(NhatKy_ViPham!K:K, NhatKy_ViPham!E:E, "12_Phap", NhatKy_ViPham!F:F, B17, NhatKy_ViPham!H:H, "L01")</f>
        <v>0</v>
      </c>
      <c r="G17" s="7">
        <f>SUMIFS(NhatKy_ViPham!K:K, NhatKy_ViPham!E:E, "12_Phap", NhatKy_ViPham!F:F, B17, NhatKy_ViPham!H:H, "L02")</f>
        <v>0</v>
      </c>
      <c r="H17" s="7">
        <f>SUMIFS(NhatKy_ViPham!K:K, NhatKy_ViPham!E:E, "12_Phap", NhatKy_ViPham!F:F, B17, NhatKy_ViPham!H:H, "L03")</f>
        <v>0</v>
      </c>
      <c r="I17" s="7">
        <f>SUMIFS(NhatKy_ViPham!K:K, NhatKy_ViPham!E:E, "12_Phap", NhatKy_ViPham!F:F, B17, NhatKy_ViPham!H:H, "L04")</f>
        <v>0</v>
      </c>
      <c r="J17" s="7">
        <f>SUMIFS(NhatKy_ViPham!K:K, NhatKy_ViPham!E:E, "12_Phap", NhatKy_ViPham!F:F, B17, NhatKy_ViPham!H:H, "L05")</f>
        <v>0</v>
      </c>
      <c r="K17" s="7">
        <f>SUMIFS(NhatKy_ViPham!K:K, NhatKy_ViPham!E:E, "12_Phap", NhatKy_ViPham!F:F, B17, NhatKy_ViPham!H:H, "L06")</f>
        <v>0</v>
      </c>
      <c r="L17" s="7">
        <f>SUMIFS(NhatKy_ViPham!K:K, NhatKy_ViPham!E:E, "12_Phap", NhatKy_ViPham!F:F, B17, NhatKy_ViPham!H:H, "L07")</f>
        <v>0</v>
      </c>
      <c r="M17" s="7">
        <f>SUMIFS(NhatKy_ViPham!K:K, NhatKy_ViPham!E:E, "12_Phap", NhatKy_ViPham!F:F, B17, NhatKy_ViPham!H:H, "L08")</f>
        <v>0</v>
      </c>
      <c r="N17" s="7">
        <f>SUMIFS(NhatKy_ViPham!K:K, NhatKy_ViPham!E:E, "12_Phap", NhatKy_ViPham!F:F, B17, NhatKy_ViPham!H:H, "L09")</f>
        <v>0</v>
      </c>
      <c r="O17" s="7">
        <f>SUMIFS(NhatKy_ViPham!K:K, NhatKy_ViPham!E:E, "12_Phap", NhatKy_ViPham!F:F, B17, NhatKy_ViPham!H:H, "L10")</f>
        <v>0</v>
      </c>
      <c r="P17" s="12">
        <f>SUMIFS(NhatKy_ViPham!J:J, NhatKy_ViPham!E:E, "12_Phap", NhatKy_ViPham!F:F, B17)</f>
        <v>0</v>
      </c>
      <c r="Q17" s="13">
        <f>SUMIFS(NhatKy_ViPham!K:K, NhatKy_ViPham!E:E, "12_Phap", NhatKy_ViPham!F:F, B17)</f>
        <v>0</v>
      </c>
      <c r="R17" s="7">
        <f>100 + SUMIFS(NhatKy_ViPham!J:J, NhatKy_ViPham!E:E, "12_Phap", NhatKy_ViPham!F:F, B17, NhatKy_ViPham!C:C, "T1") - SUMIFS(NhatKy_ViPham!K:K, NhatKy_ViPham!E:E, "12_Phap", NhatKy_ViPham!F:F, B17, NhatKy_ViPham!C:C, "T1")</f>
        <v>100</v>
      </c>
      <c r="S17" s="7">
        <f>100 + SUMIFS(NhatKy_ViPham!J:J, NhatKy_ViPham!E:E, "12_Phap", NhatKy_ViPham!F:F, B17, NhatKy_ViPham!C:C, "T2") - SUMIFS(NhatKy_ViPham!K:K, NhatKy_ViPham!E:E, "12_Phap", NhatKy_ViPham!F:F, B17, NhatKy_ViPham!C:C, "T2")</f>
        <v>100</v>
      </c>
      <c r="T17" s="7">
        <f>100 + SUMIFS(NhatKy_ViPham!J:J, NhatKy_ViPham!E:E, "12_Phap", NhatKy_ViPham!F:F, B17, NhatKy_ViPham!C:C, "T3") - SUMIFS(NhatKy_ViPham!K:K, NhatKy_ViPham!E:E, "12_Phap", NhatKy_ViPham!F:F, B17, NhatKy_ViPham!C:C, "T3")</f>
        <v>100</v>
      </c>
      <c r="U17" s="7">
        <f>100 + SUMIFS(NhatKy_ViPham!J:J, NhatKy_ViPham!E:E, "12_Phap", NhatKy_ViPham!F:F, B17, NhatKy_ViPham!C:C, "T4") - SUMIFS(NhatKy_ViPham!K:K, NhatKy_ViPham!E:E, "12_Phap", NhatKy_ViPham!F:F, B17, NhatKy_ViPham!C:C, "T4")</f>
        <v>100</v>
      </c>
      <c r="V17" s="7">
        <f>100 + SUMIFS(NhatKy_ViPham!J:J, NhatKy_ViPham!E:E, "12_Phap", NhatKy_ViPham!F:F, B17, NhatKy_ViPham!C:C, "T5") - SUMIFS(NhatKy_ViPham!K:K, NhatKy_ViPham!E:E, "12_Phap", NhatKy_ViPham!F:F, B17, NhatKy_ViPham!C:C, "T5")</f>
        <v>100</v>
      </c>
      <c r="W17" s="7">
        <f>100 + SUMIFS(NhatKy_ViPham!J:J, NhatKy_ViPham!E:E, "12_Phap", NhatKy_ViPham!F:F, B17, NhatKy_ViPham!C:C, "T6") - SUMIFS(NhatKy_ViPham!K:K, NhatKy_ViPham!E:E, "12_Phap", NhatKy_ViPham!F:F, B17, NhatKy_ViPham!C:C, "T6")</f>
        <v>100</v>
      </c>
      <c r="X17" s="7">
        <f>100 + SUMIFS(NhatKy_ViPham!J:J, NhatKy_ViPham!E:E, "12_Phap", NhatKy_ViPham!F:F, B17, NhatKy_ViPham!C:C, "T7") - SUMIFS(NhatKy_ViPham!K:K, NhatKy_ViPham!E:E, "12_Phap", NhatKy_ViPham!F:F, B17, NhatKy_ViPham!C:C, "T7")</f>
        <v>100</v>
      </c>
      <c r="Y17" s="7">
        <f>100 + SUMIFS(NhatKy_ViPham!J:J, NhatKy_ViPham!E:E, "12_Phap", NhatKy_ViPham!F:F, B17, NhatKy_ViPham!C:C, "T8") - SUMIFS(NhatKy_ViPham!K:K, NhatKy_ViPham!E:E, "12_Phap", NhatKy_ViPham!F:F, B17, NhatKy_ViPham!C:C, "T8")</f>
        <v>100</v>
      </c>
      <c r="Z17" s="7">
        <f>100 + SUMIFS(NhatKy_ViPham!J:J, NhatKy_ViPham!E:E, "12_Phap", NhatKy_ViPham!F:F, B17, NhatKy_ViPham!C:C, "T9") - SUMIFS(NhatKy_ViPham!K:K, NhatKy_ViPham!E:E, "12_Phap", NhatKy_ViPham!F:F, B17, NhatKy_ViPham!C:C, "T9")</f>
        <v>100</v>
      </c>
      <c r="AA17" s="7">
        <f>100 + SUMIFS(NhatKy_ViPham!J:J, NhatKy_ViPham!E:E, "12_Phap", NhatKy_ViPham!F:F, B17, NhatKy_ViPham!C:C, "T10") - SUMIFS(NhatKy_ViPham!K:K, NhatKy_ViPham!E:E, "12_Phap", NhatKy_ViPham!F:F, B17, NhatKy_ViPham!C:C, "T10")</f>
        <v>100</v>
      </c>
      <c r="AB17" s="7">
        <f>100 + SUMIFS(NhatKy_ViPham!J:J, NhatKy_ViPham!E:E, "12_Phap", NhatKy_ViPham!F:F, B17, NhatKy_ViPham!C:C, "T11") - SUMIFS(NhatKy_ViPham!K:K, NhatKy_ViPham!E:E, "12_Phap", NhatKy_ViPham!F:F, B17, NhatKy_ViPham!C:C, "T11")</f>
        <v>100</v>
      </c>
      <c r="AC17" s="7">
        <f>100 + SUMIFS(NhatKy_ViPham!J:J, NhatKy_ViPham!E:E, "12_Phap", NhatKy_ViPham!F:F, B17, NhatKy_ViPham!C:C, "T12") - SUMIFS(NhatKy_ViPham!K:K, NhatKy_ViPham!E:E, "12_Phap", NhatKy_ViPham!F:F, B17, NhatKy_ViPham!C:C, "T12")</f>
        <v>100</v>
      </c>
      <c r="AD17" s="7">
        <f>100 + SUMIFS(NhatKy_ViPham!J:J, NhatKy_ViPham!E:E, "12_Phap", NhatKy_ViPham!F:F, B17, NhatKy_ViPham!C:C, "T13") - SUMIFS(NhatKy_ViPham!K:K, NhatKy_ViPham!E:E, "12_Phap", NhatKy_ViPham!F:F, B17, NhatKy_ViPham!C:C, "T13")</f>
        <v>100</v>
      </c>
      <c r="AE17" s="7">
        <f>100 + SUMIFS(NhatKy_ViPham!J:J, NhatKy_ViPham!E:E, "12_Phap", NhatKy_ViPham!F:F, B17, NhatKy_ViPham!C:C, "T14") - SUMIFS(NhatKy_ViPham!K:K, NhatKy_ViPham!E:E, "12_Phap", NhatKy_ViPham!F:F, B17, NhatKy_ViPham!C:C, "T14")</f>
        <v>100</v>
      </c>
      <c r="AF17" s="7">
        <f>100 + SUMIFS(NhatKy_ViPham!J:J, NhatKy_ViPham!E:E, "12_Phap", NhatKy_ViPham!F:F, B17, NhatKy_ViPham!C:C, "T15") - SUMIFS(NhatKy_ViPham!K:K, NhatKy_ViPham!E:E, "12_Phap", NhatKy_ViPham!F:F, B17, NhatKy_ViPham!C:C, "T15")</f>
        <v>100</v>
      </c>
      <c r="AG17" s="7">
        <f>100 + SUMIFS(NhatKy_ViPham!J:J, NhatKy_ViPham!E:E, "12_Phap", NhatKy_ViPham!F:F, B17, NhatKy_ViPham!C:C, "T16") - SUMIFS(NhatKy_ViPham!K:K, NhatKy_ViPham!E:E, "12_Phap", NhatKy_ViPham!F:F, B17, NhatKy_ViPham!C:C, "T16")</f>
        <v>100</v>
      </c>
      <c r="AH17" s="7">
        <f>100 + SUMIFS(NhatKy_ViPham!J:J, NhatKy_ViPham!E:E, "12_Phap", NhatKy_ViPham!F:F, B17, NhatKy_ViPham!C:C, "T17") - SUMIFS(NhatKy_ViPham!K:K, NhatKy_ViPham!E:E, "12_Phap", NhatKy_ViPham!F:F, B17, NhatKy_ViPham!C:C, "T17")</f>
        <v>100</v>
      </c>
      <c r="AI17" s="7">
        <f>100 + SUMIFS(NhatKy_ViPham!J:J, NhatKy_ViPham!E:E, "12_Phap", NhatKy_ViPham!F:F, B17, NhatKy_ViPham!C:C, "T18") - SUMIFS(NhatKy_ViPham!K:K, NhatKy_ViPham!E:E, "12_Phap", NhatKy_ViPham!F:F, B17, NhatKy_ViPham!C:C, "T18")</f>
        <v>100</v>
      </c>
      <c r="AJ17" s="7">
        <f>100 + SUMIFS(NhatKy_ViPham!J:J, NhatKy_ViPham!E:E, "12_Phap", NhatKy_ViPham!F:F, B17, NhatKy_ViPham!C:C, "T19") - SUMIFS(NhatKy_ViPham!K:K, NhatKy_ViPham!E:E, "12_Phap", NhatKy_ViPham!F:F, B17, NhatKy_ViPham!C:C, "T19")</f>
        <v>100</v>
      </c>
      <c r="AK17" s="7">
        <f>100 + SUMIFS(NhatKy_ViPham!J:J, NhatKy_ViPham!E:E, "12_Phap", NhatKy_ViPham!F:F, B17, NhatKy_ViPham!C:C, "T20") - SUMIFS(NhatKy_ViPham!K:K, NhatKy_ViPham!E:E, "12_Phap", NhatKy_ViPham!F:F, B17, NhatKy_ViPham!C:C, "T20")</f>
        <v>100</v>
      </c>
      <c r="AL17" s="7">
        <f>100 + SUMIFS(NhatKy_ViPham!J:J, NhatKy_ViPham!E:E, "12_Phap", NhatKy_ViPham!F:F, B17, NhatKy_ViPham!C:C, "T21") - SUMIFS(NhatKy_ViPham!K:K, NhatKy_ViPham!E:E, "12_Phap", NhatKy_ViPham!F:F, B17, NhatKy_ViPham!C:C, "T21")</f>
        <v>100</v>
      </c>
      <c r="AM17" s="7">
        <f>100 + SUMIFS(NhatKy_ViPham!J:J, NhatKy_ViPham!E:E, "12_Phap", NhatKy_ViPham!F:F, B17, NhatKy_ViPham!C:C, "T22") - SUMIFS(NhatKy_ViPham!K:K, NhatKy_ViPham!E:E, "12_Phap", NhatKy_ViPham!F:F, B17, NhatKy_ViPham!C:C, "T22")</f>
        <v>100</v>
      </c>
      <c r="AN17" s="7">
        <f>100 + SUMIFS(NhatKy_ViPham!J:J, NhatKy_ViPham!E:E, "12_Phap", NhatKy_ViPham!F:F, B17, NhatKy_ViPham!C:C, "T23") - SUMIFS(NhatKy_ViPham!K:K, NhatKy_ViPham!E:E, "12_Phap", NhatKy_ViPham!F:F, B17, NhatKy_ViPham!C:C, "T23")</f>
        <v>100</v>
      </c>
      <c r="AO17" s="7">
        <f>100 + SUMIFS(NhatKy_ViPham!J:J, NhatKy_ViPham!E:E, "12_Phap", NhatKy_ViPham!F:F, B17, NhatKy_ViPham!C:C, "T24") - SUMIFS(NhatKy_ViPham!K:K, NhatKy_ViPham!E:E, "12_Phap", NhatKy_ViPham!F:F, B17, NhatKy_ViPham!C:C, "T24")</f>
        <v>100</v>
      </c>
      <c r="AP17" s="7">
        <f>100 + SUMIFS(NhatKy_ViPham!J:J, NhatKy_ViPham!E:E, "12_Phap", NhatKy_ViPham!F:F, B17, NhatKy_ViPham!C:C, "T25") - SUMIFS(NhatKy_ViPham!K:K, NhatKy_ViPham!E:E, "12_Phap", NhatKy_ViPham!F:F, B17, NhatKy_ViPham!C:C, "T25")</f>
        <v>100</v>
      </c>
      <c r="AQ17" s="7">
        <f>100 + SUMIFS(NhatKy_ViPham!J:J, NhatKy_ViPham!E:E, "12_Phap", NhatKy_ViPham!F:F, B17, NhatKy_ViPham!C:C, "T26") - SUMIFS(NhatKy_ViPham!K:K, NhatKy_ViPham!E:E, "12_Phap", NhatKy_ViPham!F:F, B17, NhatKy_ViPham!C:C, "T26")</f>
        <v>100</v>
      </c>
      <c r="AR17" s="7">
        <f>100 + SUMIFS(NhatKy_ViPham!J:J, NhatKy_ViPham!E:E, "12_Phap", NhatKy_ViPham!F:F, B17, NhatKy_ViPham!C:C, "T27") - SUMIFS(NhatKy_ViPham!K:K, NhatKy_ViPham!E:E, "12_Phap", NhatKy_ViPham!F:F, B17, NhatKy_ViPham!C:C, "T27")</f>
        <v>100</v>
      </c>
      <c r="AS17" s="7">
        <f>100 + SUMIFS(NhatKy_ViPham!J:J, NhatKy_ViPham!E:E, "12_Phap", NhatKy_ViPham!F:F, B17, NhatKy_ViPham!C:C, "T28") - SUMIFS(NhatKy_ViPham!K:K, NhatKy_ViPham!E:E, "12_Phap", NhatKy_ViPham!F:F, B17, NhatKy_ViPham!C:C, "T28")</f>
        <v>100</v>
      </c>
      <c r="AT17" s="7">
        <f>100 + SUMIFS(NhatKy_ViPham!J:J, NhatKy_ViPham!E:E, "12_Phap", NhatKy_ViPham!F:F, B17, NhatKy_ViPham!C:C, "T29") - SUMIFS(NhatKy_ViPham!K:K, NhatKy_ViPham!E:E, "12_Phap", NhatKy_ViPham!F:F, B17, NhatKy_ViPham!C:C, "T29")</f>
        <v>100</v>
      </c>
      <c r="AU17" s="7">
        <f>100 + SUMIFS(NhatKy_ViPham!J:J, NhatKy_ViPham!E:E, "12_Phap", NhatKy_ViPham!F:F, B17, NhatKy_ViPham!C:C, "T30") - SUMIFS(NhatKy_ViPham!K:K, NhatKy_ViPham!E:E, "12_Phap", NhatKy_ViPham!F:F, B17, NhatKy_ViPham!C:C, "T30")</f>
        <v>100</v>
      </c>
      <c r="AV17" s="7">
        <f>100 + SUMIFS(NhatKy_ViPham!J:J, NhatKy_ViPham!E:E, "12_Phap", NhatKy_ViPham!F:F, B17, NhatKy_ViPham!C:C, "T31") - SUMIFS(NhatKy_ViPham!K:K, NhatKy_ViPham!E:E, "12_Phap", NhatKy_ViPham!F:F, B17, NhatKy_ViPham!C:C, "T31")</f>
        <v>100</v>
      </c>
      <c r="AW17" s="7">
        <f>100 + SUMIFS(NhatKy_ViPham!J:J, NhatKy_ViPham!E:E, "12_Phap", NhatKy_ViPham!F:F, B17, NhatKy_ViPham!C:C, "T32") - SUMIFS(NhatKy_ViPham!K:K, NhatKy_ViPham!E:E, "12_Phap", NhatKy_ViPham!F:F, B17, NhatKy_ViPham!C:C, "T32")</f>
        <v>100</v>
      </c>
      <c r="AX17" s="7">
        <f>100 + SUMIFS(NhatKy_ViPham!J:J, NhatKy_ViPham!E:E, "12_Phap", NhatKy_ViPham!F:F, B17, NhatKy_ViPham!C:C, "T33") - SUMIFS(NhatKy_ViPham!K:K, NhatKy_ViPham!E:E, "12_Phap", NhatKy_ViPham!F:F, B17, NhatKy_ViPham!C:C, "T33")</f>
        <v>100</v>
      </c>
      <c r="AY17" s="7">
        <f>100 + SUMIFS(NhatKy_ViPham!J:J, NhatKy_ViPham!E:E, "12_Phap", NhatKy_ViPham!F:F, B17, NhatKy_ViPham!C:C, "T34") - SUMIFS(NhatKy_ViPham!K:K, NhatKy_ViPham!E:E, "12_Phap", NhatKy_ViPham!F:F, B17, NhatKy_ViPham!C:C, "T34")</f>
        <v>100</v>
      </c>
      <c r="AZ17" s="7">
        <f>100 + SUMIFS(NhatKy_ViPham!J:J, NhatKy_ViPham!E:E, "12_Phap", NhatKy_ViPham!F:F, B17, NhatKy_ViPham!C:C, "T35") - SUMIFS(NhatKy_ViPham!K:K, NhatKy_ViPham!E:E, "12_Phap", NhatKy_ViPham!F:F, B17, NhatKy_ViPham!C:C, "T35")</f>
        <v>100</v>
      </c>
      <c r="BA17" s="12">
        <f t="shared" si="0"/>
        <v>100</v>
      </c>
      <c r="BB17" s="11" t="s">
        <v>430</v>
      </c>
      <c r="BC17" s="14" t="str">
        <f t="shared" si="1"/>
        <v>Tốt</v>
      </c>
      <c r="BD17" s="10" t="str">
        <f t="shared" si="2"/>
        <v>🟢 BÌNH THƯỜNG</v>
      </c>
    </row>
    <row r="18" spans="1:56" x14ac:dyDescent="0.25">
      <c r="A18" s="5">
        <v>10</v>
      </c>
      <c r="B18" s="15" t="s">
        <v>3116</v>
      </c>
      <c r="C18" s="5" t="s">
        <v>2384</v>
      </c>
      <c r="D18" s="5" t="s">
        <v>429</v>
      </c>
      <c r="E18" s="11" t="s">
        <v>430</v>
      </c>
      <c r="F18" s="6">
        <f>SUMIFS(NhatKy_ViPham!K:K, NhatKy_ViPham!E:E, "12_Phap", NhatKy_ViPham!F:F, B18, NhatKy_ViPham!H:H, "L01")</f>
        <v>0</v>
      </c>
      <c r="G18" s="6">
        <f>SUMIFS(NhatKy_ViPham!K:K, NhatKy_ViPham!E:E, "12_Phap", NhatKy_ViPham!F:F, B18, NhatKy_ViPham!H:H, "L02")</f>
        <v>0</v>
      </c>
      <c r="H18" s="6">
        <f>SUMIFS(NhatKy_ViPham!K:K, NhatKy_ViPham!E:E, "12_Phap", NhatKy_ViPham!F:F, B18, NhatKy_ViPham!H:H, "L03")</f>
        <v>0</v>
      </c>
      <c r="I18" s="6">
        <f>SUMIFS(NhatKy_ViPham!K:K, NhatKy_ViPham!E:E, "12_Phap", NhatKy_ViPham!F:F, B18, NhatKy_ViPham!H:H, "L04")</f>
        <v>0</v>
      </c>
      <c r="J18" s="6">
        <f>SUMIFS(NhatKy_ViPham!K:K, NhatKy_ViPham!E:E, "12_Phap", NhatKy_ViPham!F:F, B18, NhatKy_ViPham!H:H, "L05")</f>
        <v>0</v>
      </c>
      <c r="K18" s="6">
        <f>SUMIFS(NhatKy_ViPham!K:K, NhatKy_ViPham!E:E, "12_Phap", NhatKy_ViPham!F:F, B18, NhatKy_ViPham!H:H, "L06")</f>
        <v>0</v>
      </c>
      <c r="L18" s="6">
        <f>SUMIFS(NhatKy_ViPham!K:K, NhatKy_ViPham!E:E, "12_Phap", NhatKy_ViPham!F:F, B18, NhatKy_ViPham!H:H, "L07")</f>
        <v>0</v>
      </c>
      <c r="M18" s="6">
        <f>SUMIFS(NhatKy_ViPham!K:K, NhatKy_ViPham!E:E, "12_Phap", NhatKy_ViPham!F:F, B18, NhatKy_ViPham!H:H, "L08")</f>
        <v>0</v>
      </c>
      <c r="N18" s="6">
        <f>SUMIFS(NhatKy_ViPham!K:K, NhatKy_ViPham!E:E, "12_Phap", NhatKy_ViPham!F:F, B18, NhatKy_ViPham!H:H, "L09")</f>
        <v>0</v>
      </c>
      <c r="O18" s="6">
        <f>SUMIFS(NhatKy_ViPham!K:K, NhatKy_ViPham!E:E, "12_Phap", NhatKy_ViPham!F:F, B18, NhatKy_ViPham!H:H, "L10")</f>
        <v>0</v>
      </c>
      <c r="P18" s="12">
        <f>SUMIFS(NhatKy_ViPham!J:J, NhatKy_ViPham!E:E, "12_Phap", NhatKy_ViPham!F:F, B18)</f>
        <v>0</v>
      </c>
      <c r="Q18" s="13">
        <f>SUMIFS(NhatKy_ViPham!K:K, NhatKy_ViPham!E:E, "12_Phap", NhatKy_ViPham!F:F, B18)</f>
        <v>0</v>
      </c>
      <c r="R18" s="6">
        <f>100 + SUMIFS(NhatKy_ViPham!J:J, NhatKy_ViPham!E:E, "12_Phap", NhatKy_ViPham!F:F, B18, NhatKy_ViPham!C:C, "T1") - SUMIFS(NhatKy_ViPham!K:K, NhatKy_ViPham!E:E, "12_Phap", NhatKy_ViPham!F:F, B18, NhatKy_ViPham!C:C, "T1")</f>
        <v>100</v>
      </c>
      <c r="S18" s="6">
        <f>100 + SUMIFS(NhatKy_ViPham!J:J, NhatKy_ViPham!E:E, "12_Phap", NhatKy_ViPham!F:F, B18, NhatKy_ViPham!C:C, "T2") - SUMIFS(NhatKy_ViPham!K:K, NhatKy_ViPham!E:E, "12_Phap", NhatKy_ViPham!F:F, B18, NhatKy_ViPham!C:C, "T2")</f>
        <v>100</v>
      </c>
      <c r="T18" s="6">
        <f>100 + SUMIFS(NhatKy_ViPham!J:J, NhatKy_ViPham!E:E, "12_Phap", NhatKy_ViPham!F:F, B18, NhatKy_ViPham!C:C, "T3") - SUMIFS(NhatKy_ViPham!K:K, NhatKy_ViPham!E:E, "12_Phap", NhatKy_ViPham!F:F, B18, NhatKy_ViPham!C:C, "T3")</f>
        <v>100</v>
      </c>
      <c r="U18" s="6">
        <f>100 + SUMIFS(NhatKy_ViPham!J:J, NhatKy_ViPham!E:E, "12_Phap", NhatKy_ViPham!F:F, B18, NhatKy_ViPham!C:C, "T4") - SUMIFS(NhatKy_ViPham!K:K, NhatKy_ViPham!E:E, "12_Phap", NhatKy_ViPham!F:F, B18, NhatKy_ViPham!C:C, "T4")</f>
        <v>100</v>
      </c>
      <c r="V18" s="6">
        <f>100 + SUMIFS(NhatKy_ViPham!J:J, NhatKy_ViPham!E:E, "12_Phap", NhatKy_ViPham!F:F, B18, NhatKy_ViPham!C:C, "T5") - SUMIFS(NhatKy_ViPham!K:K, NhatKy_ViPham!E:E, "12_Phap", NhatKy_ViPham!F:F, B18, NhatKy_ViPham!C:C, "T5")</f>
        <v>100</v>
      </c>
      <c r="W18" s="6">
        <f>100 + SUMIFS(NhatKy_ViPham!J:J, NhatKy_ViPham!E:E, "12_Phap", NhatKy_ViPham!F:F, B18, NhatKy_ViPham!C:C, "T6") - SUMIFS(NhatKy_ViPham!K:K, NhatKy_ViPham!E:E, "12_Phap", NhatKy_ViPham!F:F, B18, NhatKy_ViPham!C:C, "T6")</f>
        <v>100</v>
      </c>
      <c r="X18" s="6">
        <f>100 + SUMIFS(NhatKy_ViPham!J:J, NhatKy_ViPham!E:E, "12_Phap", NhatKy_ViPham!F:F, B18, NhatKy_ViPham!C:C, "T7") - SUMIFS(NhatKy_ViPham!K:K, NhatKy_ViPham!E:E, "12_Phap", NhatKy_ViPham!F:F, B18, NhatKy_ViPham!C:C, "T7")</f>
        <v>100</v>
      </c>
      <c r="Y18" s="6">
        <f>100 + SUMIFS(NhatKy_ViPham!J:J, NhatKy_ViPham!E:E, "12_Phap", NhatKy_ViPham!F:F, B18, NhatKy_ViPham!C:C, "T8") - SUMIFS(NhatKy_ViPham!K:K, NhatKy_ViPham!E:E, "12_Phap", NhatKy_ViPham!F:F, B18, NhatKy_ViPham!C:C, "T8")</f>
        <v>100</v>
      </c>
      <c r="Z18" s="6">
        <f>100 + SUMIFS(NhatKy_ViPham!J:J, NhatKy_ViPham!E:E, "12_Phap", NhatKy_ViPham!F:F, B18, NhatKy_ViPham!C:C, "T9") - SUMIFS(NhatKy_ViPham!K:K, NhatKy_ViPham!E:E, "12_Phap", NhatKy_ViPham!F:F, B18, NhatKy_ViPham!C:C, "T9")</f>
        <v>100</v>
      </c>
      <c r="AA18" s="6">
        <f>100 + SUMIFS(NhatKy_ViPham!J:J, NhatKy_ViPham!E:E, "12_Phap", NhatKy_ViPham!F:F, B18, NhatKy_ViPham!C:C, "T10") - SUMIFS(NhatKy_ViPham!K:K, NhatKy_ViPham!E:E, "12_Phap", NhatKy_ViPham!F:F, B18, NhatKy_ViPham!C:C, "T10")</f>
        <v>100</v>
      </c>
      <c r="AB18" s="6">
        <f>100 + SUMIFS(NhatKy_ViPham!J:J, NhatKy_ViPham!E:E, "12_Phap", NhatKy_ViPham!F:F, B18, NhatKy_ViPham!C:C, "T11") - SUMIFS(NhatKy_ViPham!K:K, NhatKy_ViPham!E:E, "12_Phap", NhatKy_ViPham!F:F, B18, NhatKy_ViPham!C:C, "T11")</f>
        <v>100</v>
      </c>
      <c r="AC18" s="6">
        <f>100 + SUMIFS(NhatKy_ViPham!J:J, NhatKy_ViPham!E:E, "12_Phap", NhatKy_ViPham!F:F, B18, NhatKy_ViPham!C:C, "T12") - SUMIFS(NhatKy_ViPham!K:K, NhatKy_ViPham!E:E, "12_Phap", NhatKy_ViPham!F:F, B18, NhatKy_ViPham!C:C, "T12")</f>
        <v>100</v>
      </c>
      <c r="AD18" s="6">
        <f>100 + SUMIFS(NhatKy_ViPham!J:J, NhatKy_ViPham!E:E, "12_Phap", NhatKy_ViPham!F:F, B18, NhatKy_ViPham!C:C, "T13") - SUMIFS(NhatKy_ViPham!K:K, NhatKy_ViPham!E:E, "12_Phap", NhatKy_ViPham!F:F, B18, NhatKy_ViPham!C:C, "T13")</f>
        <v>100</v>
      </c>
      <c r="AE18" s="6">
        <f>100 + SUMIFS(NhatKy_ViPham!J:J, NhatKy_ViPham!E:E, "12_Phap", NhatKy_ViPham!F:F, B18, NhatKy_ViPham!C:C, "T14") - SUMIFS(NhatKy_ViPham!K:K, NhatKy_ViPham!E:E, "12_Phap", NhatKy_ViPham!F:F, B18, NhatKy_ViPham!C:C, "T14")</f>
        <v>100</v>
      </c>
      <c r="AF18" s="6">
        <f>100 + SUMIFS(NhatKy_ViPham!J:J, NhatKy_ViPham!E:E, "12_Phap", NhatKy_ViPham!F:F, B18, NhatKy_ViPham!C:C, "T15") - SUMIFS(NhatKy_ViPham!K:K, NhatKy_ViPham!E:E, "12_Phap", NhatKy_ViPham!F:F, B18, NhatKy_ViPham!C:C, "T15")</f>
        <v>100</v>
      </c>
      <c r="AG18" s="6">
        <f>100 + SUMIFS(NhatKy_ViPham!J:J, NhatKy_ViPham!E:E, "12_Phap", NhatKy_ViPham!F:F, B18, NhatKy_ViPham!C:C, "T16") - SUMIFS(NhatKy_ViPham!K:K, NhatKy_ViPham!E:E, "12_Phap", NhatKy_ViPham!F:F, B18, NhatKy_ViPham!C:C, "T16")</f>
        <v>100</v>
      </c>
      <c r="AH18" s="6">
        <f>100 + SUMIFS(NhatKy_ViPham!J:J, NhatKy_ViPham!E:E, "12_Phap", NhatKy_ViPham!F:F, B18, NhatKy_ViPham!C:C, "T17") - SUMIFS(NhatKy_ViPham!K:K, NhatKy_ViPham!E:E, "12_Phap", NhatKy_ViPham!F:F, B18, NhatKy_ViPham!C:C, "T17")</f>
        <v>100</v>
      </c>
      <c r="AI18" s="6">
        <f>100 + SUMIFS(NhatKy_ViPham!J:J, NhatKy_ViPham!E:E, "12_Phap", NhatKy_ViPham!F:F, B18, NhatKy_ViPham!C:C, "T18") - SUMIFS(NhatKy_ViPham!K:K, NhatKy_ViPham!E:E, "12_Phap", NhatKy_ViPham!F:F, B18, NhatKy_ViPham!C:C, "T18")</f>
        <v>100</v>
      </c>
      <c r="AJ18" s="6">
        <f>100 + SUMIFS(NhatKy_ViPham!J:J, NhatKy_ViPham!E:E, "12_Phap", NhatKy_ViPham!F:F, B18, NhatKy_ViPham!C:C, "T19") - SUMIFS(NhatKy_ViPham!K:K, NhatKy_ViPham!E:E, "12_Phap", NhatKy_ViPham!F:F, B18, NhatKy_ViPham!C:C, "T19")</f>
        <v>100</v>
      </c>
      <c r="AK18" s="6">
        <f>100 + SUMIFS(NhatKy_ViPham!J:J, NhatKy_ViPham!E:E, "12_Phap", NhatKy_ViPham!F:F, B18, NhatKy_ViPham!C:C, "T20") - SUMIFS(NhatKy_ViPham!K:K, NhatKy_ViPham!E:E, "12_Phap", NhatKy_ViPham!F:F, B18, NhatKy_ViPham!C:C, "T20")</f>
        <v>100</v>
      </c>
      <c r="AL18" s="6">
        <f>100 + SUMIFS(NhatKy_ViPham!J:J, NhatKy_ViPham!E:E, "12_Phap", NhatKy_ViPham!F:F, B18, NhatKy_ViPham!C:C, "T21") - SUMIFS(NhatKy_ViPham!K:K, NhatKy_ViPham!E:E, "12_Phap", NhatKy_ViPham!F:F, B18, NhatKy_ViPham!C:C, "T21")</f>
        <v>100</v>
      </c>
      <c r="AM18" s="6">
        <f>100 + SUMIFS(NhatKy_ViPham!J:J, NhatKy_ViPham!E:E, "12_Phap", NhatKy_ViPham!F:F, B18, NhatKy_ViPham!C:C, "T22") - SUMIFS(NhatKy_ViPham!K:K, NhatKy_ViPham!E:E, "12_Phap", NhatKy_ViPham!F:F, B18, NhatKy_ViPham!C:C, "T22")</f>
        <v>100</v>
      </c>
      <c r="AN18" s="6">
        <f>100 + SUMIFS(NhatKy_ViPham!J:J, NhatKy_ViPham!E:E, "12_Phap", NhatKy_ViPham!F:F, B18, NhatKy_ViPham!C:C, "T23") - SUMIFS(NhatKy_ViPham!K:K, NhatKy_ViPham!E:E, "12_Phap", NhatKy_ViPham!F:F, B18, NhatKy_ViPham!C:C, "T23")</f>
        <v>100</v>
      </c>
      <c r="AO18" s="6">
        <f>100 + SUMIFS(NhatKy_ViPham!J:J, NhatKy_ViPham!E:E, "12_Phap", NhatKy_ViPham!F:F, B18, NhatKy_ViPham!C:C, "T24") - SUMIFS(NhatKy_ViPham!K:K, NhatKy_ViPham!E:E, "12_Phap", NhatKy_ViPham!F:F, B18, NhatKy_ViPham!C:C, "T24")</f>
        <v>100</v>
      </c>
      <c r="AP18" s="6">
        <f>100 + SUMIFS(NhatKy_ViPham!J:J, NhatKy_ViPham!E:E, "12_Phap", NhatKy_ViPham!F:F, B18, NhatKy_ViPham!C:C, "T25") - SUMIFS(NhatKy_ViPham!K:K, NhatKy_ViPham!E:E, "12_Phap", NhatKy_ViPham!F:F, B18, NhatKy_ViPham!C:C, "T25")</f>
        <v>100</v>
      </c>
      <c r="AQ18" s="6">
        <f>100 + SUMIFS(NhatKy_ViPham!J:J, NhatKy_ViPham!E:E, "12_Phap", NhatKy_ViPham!F:F, B18, NhatKy_ViPham!C:C, "T26") - SUMIFS(NhatKy_ViPham!K:K, NhatKy_ViPham!E:E, "12_Phap", NhatKy_ViPham!F:F, B18, NhatKy_ViPham!C:C, "T26")</f>
        <v>100</v>
      </c>
      <c r="AR18" s="6">
        <f>100 + SUMIFS(NhatKy_ViPham!J:J, NhatKy_ViPham!E:E, "12_Phap", NhatKy_ViPham!F:F, B18, NhatKy_ViPham!C:C, "T27") - SUMIFS(NhatKy_ViPham!K:K, NhatKy_ViPham!E:E, "12_Phap", NhatKy_ViPham!F:F, B18, NhatKy_ViPham!C:C, "T27")</f>
        <v>100</v>
      </c>
      <c r="AS18" s="6">
        <f>100 + SUMIFS(NhatKy_ViPham!J:J, NhatKy_ViPham!E:E, "12_Phap", NhatKy_ViPham!F:F, B18, NhatKy_ViPham!C:C, "T28") - SUMIFS(NhatKy_ViPham!K:K, NhatKy_ViPham!E:E, "12_Phap", NhatKy_ViPham!F:F, B18, NhatKy_ViPham!C:C, "T28")</f>
        <v>100</v>
      </c>
      <c r="AT18" s="6">
        <f>100 + SUMIFS(NhatKy_ViPham!J:J, NhatKy_ViPham!E:E, "12_Phap", NhatKy_ViPham!F:F, B18, NhatKy_ViPham!C:C, "T29") - SUMIFS(NhatKy_ViPham!K:K, NhatKy_ViPham!E:E, "12_Phap", NhatKy_ViPham!F:F, B18, NhatKy_ViPham!C:C, "T29")</f>
        <v>100</v>
      </c>
      <c r="AU18" s="6">
        <f>100 + SUMIFS(NhatKy_ViPham!J:J, NhatKy_ViPham!E:E, "12_Phap", NhatKy_ViPham!F:F, B18, NhatKy_ViPham!C:C, "T30") - SUMIFS(NhatKy_ViPham!K:K, NhatKy_ViPham!E:E, "12_Phap", NhatKy_ViPham!F:F, B18, NhatKy_ViPham!C:C, "T30")</f>
        <v>100</v>
      </c>
      <c r="AV18" s="6">
        <f>100 + SUMIFS(NhatKy_ViPham!J:J, NhatKy_ViPham!E:E, "12_Phap", NhatKy_ViPham!F:F, B18, NhatKy_ViPham!C:C, "T31") - SUMIFS(NhatKy_ViPham!K:K, NhatKy_ViPham!E:E, "12_Phap", NhatKy_ViPham!F:F, B18, NhatKy_ViPham!C:C, "T31")</f>
        <v>100</v>
      </c>
      <c r="AW18" s="6">
        <f>100 + SUMIFS(NhatKy_ViPham!J:J, NhatKy_ViPham!E:E, "12_Phap", NhatKy_ViPham!F:F, B18, NhatKy_ViPham!C:C, "T32") - SUMIFS(NhatKy_ViPham!K:K, NhatKy_ViPham!E:E, "12_Phap", NhatKy_ViPham!F:F, B18, NhatKy_ViPham!C:C, "T32")</f>
        <v>100</v>
      </c>
      <c r="AX18" s="6">
        <f>100 + SUMIFS(NhatKy_ViPham!J:J, NhatKy_ViPham!E:E, "12_Phap", NhatKy_ViPham!F:F, B18, NhatKy_ViPham!C:C, "T33") - SUMIFS(NhatKy_ViPham!K:K, NhatKy_ViPham!E:E, "12_Phap", NhatKy_ViPham!F:F, B18, NhatKy_ViPham!C:C, "T33")</f>
        <v>100</v>
      </c>
      <c r="AY18" s="6">
        <f>100 + SUMIFS(NhatKy_ViPham!J:J, NhatKy_ViPham!E:E, "12_Phap", NhatKy_ViPham!F:F, B18, NhatKy_ViPham!C:C, "T34") - SUMIFS(NhatKy_ViPham!K:K, NhatKy_ViPham!E:E, "12_Phap", NhatKy_ViPham!F:F, B18, NhatKy_ViPham!C:C, "T34")</f>
        <v>100</v>
      </c>
      <c r="AZ18" s="6">
        <f>100 + SUMIFS(NhatKy_ViPham!J:J, NhatKy_ViPham!E:E, "12_Phap", NhatKy_ViPham!F:F, B18, NhatKy_ViPham!C:C, "T35") - SUMIFS(NhatKy_ViPham!K:K, NhatKy_ViPham!E:E, "12_Phap", NhatKy_ViPham!F:F, B18, NhatKy_ViPham!C:C, "T35")</f>
        <v>100</v>
      </c>
      <c r="BA18" s="12">
        <f t="shared" si="0"/>
        <v>100</v>
      </c>
      <c r="BB18" s="11" t="s">
        <v>430</v>
      </c>
      <c r="BC18" s="16" t="str">
        <f t="shared" si="1"/>
        <v>Tốt</v>
      </c>
      <c r="BD18" s="15" t="str">
        <f t="shared" si="2"/>
        <v>🟢 BÌNH THƯỜNG</v>
      </c>
    </row>
    <row r="19" spans="1:56" x14ac:dyDescent="0.25">
      <c r="A19" s="4">
        <v>11</v>
      </c>
      <c r="B19" s="10" t="s">
        <v>3117</v>
      </c>
      <c r="C19" s="4" t="s">
        <v>2731</v>
      </c>
      <c r="D19" s="4" t="s">
        <v>429</v>
      </c>
      <c r="E19" s="11" t="s">
        <v>430</v>
      </c>
      <c r="F19" s="7">
        <f>SUMIFS(NhatKy_ViPham!K:K, NhatKy_ViPham!E:E, "12_Phap", NhatKy_ViPham!F:F, B19, NhatKy_ViPham!H:H, "L01")</f>
        <v>0</v>
      </c>
      <c r="G19" s="7">
        <f>SUMIFS(NhatKy_ViPham!K:K, NhatKy_ViPham!E:E, "12_Phap", NhatKy_ViPham!F:F, B19, NhatKy_ViPham!H:H, "L02")</f>
        <v>0</v>
      </c>
      <c r="H19" s="7">
        <f>SUMIFS(NhatKy_ViPham!K:K, NhatKy_ViPham!E:E, "12_Phap", NhatKy_ViPham!F:F, B19, NhatKy_ViPham!H:H, "L03")</f>
        <v>0</v>
      </c>
      <c r="I19" s="7">
        <f>SUMIFS(NhatKy_ViPham!K:K, NhatKy_ViPham!E:E, "12_Phap", NhatKy_ViPham!F:F, B19, NhatKy_ViPham!H:H, "L04")</f>
        <v>0</v>
      </c>
      <c r="J19" s="7">
        <f>SUMIFS(NhatKy_ViPham!K:K, NhatKy_ViPham!E:E, "12_Phap", NhatKy_ViPham!F:F, B19, NhatKy_ViPham!H:H, "L05")</f>
        <v>0</v>
      </c>
      <c r="K19" s="7">
        <f>SUMIFS(NhatKy_ViPham!K:K, NhatKy_ViPham!E:E, "12_Phap", NhatKy_ViPham!F:F, B19, NhatKy_ViPham!H:H, "L06")</f>
        <v>0</v>
      </c>
      <c r="L19" s="7">
        <f>SUMIFS(NhatKy_ViPham!K:K, NhatKy_ViPham!E:E, "12_Phap", NhatKy_ViPham!F:F, B19, NhatKy_ViPham!H:H, "L07")</f>
        <v>0</v>
      </c>
      <c r="M19" s="7">
        <f>SUMIFS(NhatKy_ViPham!K:K, NhatKy_ViPham!E:E, "12_Phap", NhatKy_ViPham!F:F, B19, NhatKy_ViPham!H:H, "L08")</f>
        <v>0</v>
      </c>
      <c r="N19" s="7">
        <f>SUMIFS(NhatKy_ViPham!K:K, NhatKy_ViPham!E:E, "12_Phap", NhatKy_ViPham!F:F, B19, NhatKy_ViPham!H:H, "L09")</f>
        <v>0</v>
      </c>
      <c r="O19" s="7">
        <f>SUMIFS(NhatKy_ViPham!K:K, NhatKy_ViPham!E:E, "12_Phap", NhatKy_ViPham!F:F, B19, NhatKy_ViPham!H:H, "L10")</f>
        <v>0</v>
      </c>
      <c r="P19" s="12">
        <f>SUMIFS(NhatKy_ViPham!J:J, NhatKy_ViPham!E:E, "12_Phap", NhatKy_ViPham!F:F, B19)</f>
        <v>0</v>
      </c>
      <c r="Q19" s="13">
        <f>SUMIFS(NhatKy_ViPham!K:K, NhatKy_ViPham!E:E, "12_Phap", NhatKy_ViPham!F:F, B19)</f>
        <v>0</v>
      </c>
      <c r="R19" s="7">
        <f>100 + SUMIFS(NhatKy_ViPham!J:J, NhatKy_ViPham!E:E, "12_Phap", NhatKy_ViPham!F:F, B19, NhatKy_ViPham!C:C, "T1") - SUMIFS(NhatKy_ViPham!K:K, NhatKy_ViPham!E:E, "12_Phap", NhatKy_ViPham!F:F, B19, NhatKy_ViPham!C:C, "T1")</f>
        <v>100</v>
      </c>
      <c r="S19" s="7">
        <f>100 + SUMIFS(NhatKy_ViPham!J:J, NhatKy_ViPham!E:E, "12_Phap", NhatKy_ViPham!F:F, B19, NhatKy_ViPham!C:C, "T2") - SUMIFS(NhatKy_ViPham!K:K, NhatKy_ViPham!E:E, "12_Phap", NhatKy_ViPham!F:F, B19, NhatKy_ViPham!C:C, "T2")</f>
        <v>100</v>
      </c>
      <c r="T19" s="7">
        <f>100 + SUMIFS(NhatKy_ViPham!J:J, NhatKy_ViPham!E:E, "12_Phap", NhatKy_ViPham!F:F, B19, NhatKy_ViPham!C:C, "T3") - SUMIFS(NhatKy_ViPham!K:K, NhatKy_ViPham!E:E, "12_Phap", NhatKy_ViPham!F:F, B19, NhatKy_ViPham!C:C, "T3")</f>
        <v>100</v>
      </c>
      <c r="U19" s="7">
        <f>100 + SUMIFS(NhatKy_ViPham!J:J, NhatKy_ViPham!E:E, "12_Phap", NhatKy_ViPham!F:F, B19, NhatKy_ViPham!C:C, "T4") - SUMIFS(NhatKy_ViPham!K:K, NhatKy_ViPham!E:E, "12_Phap", NhatKy_ViPham!F:F, B19, NhatKy_ViPham!C:C, "T4")</f>
        <v>100</v>
      </c>
      <c r="V19" s="7">
        <f>100 + SUMIFS(NhatKy_ViPham!J:J, NhatKy_ViPham!E:E, "12_Phap", NhatKy_ViPham!F:F, B19, NhatKy_ViPham!C:C, "T5") - SUMIFS(NhatKy_ViPham!K:K, NhatKy_ViPham!E:E, "12_Phap", NhatKy_ViPham!F:F, B19, NhatKy_ViPham!C:C, "T5")</f>
        <v>100</v>
      </c>
      <c r="W19" s="7">
        <f>100 + SUMIFS(NhatKy_ViPham!J:J, NhatKy_ViPham!E:E, "12_Phap", NhatKy_ViPham!F:F, B19, NhatKy_ViPham!C:C, "T6") - SUMIFS(NhatKy_ViPham!K:K, NhatKy_ViPham!E:E, "12_Phap", NhatKy_ViPham!F:F, B19, NhatKy_ViPham!C:C, "T6")</f>
        <v>100</v>
      </c>
      <c r="X19" s="7">
        <f>100 + SUMIFS(NhatKy_ViPham!J:J, NhatKy_ViPham!E:E, "12_Phap", NhatKy_ViPham!F:F, B19, NhatKy_ViPham!C:C, "T7") - SUMIFS(NhatKy_ViPham!K:K, NhatKy_ViPham!E:E, "12_Phap", NhatKy_ViPham!F:F, B19, NhatKy_ViPham!C:C, "T7")</f>
        <v>100</v>
      </c>
      <c r="Y19" s="7">
        <f>100 + SUMIFS(NhatKy_ViPham!J:J, NhatKy_ViPham!E:E, "12_Phap", NhatKy_ViPham!F:F, B19, NhatKy_ViPham!C:C, "T8") - SUMIFS(NhatKy_ViPham!K:K, NhatKy_ViPham!E:E, "12_Phap", NhatKy_ViPham!F:F, B19, NhatKy_ViPham!C:C, "T8")</f>
        <v>100</v>
      </c>
      <c r="Z19" s="7">
        <f>100 + SUMIFS(NhatKy_ViPham!J:J, NhatKy_ViPham!E:E, "12_Phap", NhatKy_ViPham!F:F, B19, NhatKy_ViPham!C:C, "T9") - SUMIFS(NhatKy_ViPham!K:K, NhatKy_ViPham!E:E, "12_Phap", NhatKy_ViPham!F:F, B19, NhatKy_ViPham!C:C, "T9")</f>
        <v>100</v>
      </c>
      <c r="AA19" s="7">
        <f>100 + SUMIFS(NhatKy_ViPham!J:J, NhatKy_ViPham!E:E, "12_Phap", NhatKy_ViPham!F:F, B19, NhatKy_ViPham!C:C, "T10") - SUMIFS(NhatKy_ViPham!K:K, NhatKy_ViPham!E:E, "12_Phap", NhatKy_ViPham!F:F, B19, NhatKy_ViPham!C:C, "T10")</f>
        <v>100</v>
      </c>
      <c r="AB19" s="7">
        <f>100 + SUMIFS(NhatKy_ViPham!J:J, NhatKy_ViPham!E:E, "12_Phap", NhatKy_ViPham!F:F, B19, NhatKy_ViPham!C:C, "T11") - SUMIFS(NhatKy_ViPham!K:K, NhatKy_ViPham!E:E, "12_Phap", NhatKy_ViPham!F:F, B19, NhatKy_ViPham!C:C, "T11")</f>
        <v>100</v>
      </c>
      <c r="AC19" s="7">
        <f>100 + SUMIFS(NhatKy_ViPham!J:J, NhatKy_ViPham!E:E, "12_Phap", NhatKy_ViPham!F:F, B19, NhatKy_ViPham!C:C, "T12") - SUMIFS(NhatKy_ViPham!K:K, NhatKy_ViPham!E:E, "12_Phap", NhatKy_ViPham!F:F, B19, NhatKy_ViPham!C:C, "T12")</f>
        <v>100</v>
      </c>
      <c r="AD19" s="7">
        <f>100 + SUMIFS(NhatKy_ViPham!J:J, NhatKy_ViPham!E:E, "12_Phap", NhatKy_ViPham!F:F, B19, NhatKy_ViPham!C:C, "T13") - SUMIFS(NhatKy_ViPham!K:K, NhatKy_ViPham!E:E, "12_Phap", NhatKy_ViPham!F:F, B19, NhatKy_ViPham!C:C, "T13")</f>
        <v>100</v>
      </c>
      <c r="AE19" s="7">
        <f>100 + SUMIFS(NhatKy_ViPham!J:J, NhatKy_ViPham!E:E, "12_Phap", NhatKy_ViPham!F:F, B19, NhatKy_ViPham!C:C, "T14") - SUMIFS(NhatKy_ViPham!K:K, NhatKy_ViPham!E:E, "12_Phap", NhatKy_ViPham!F:F, B19, NhatKy_ViPham!C:C, "T14")</f>
        <v>100</v>
      </c>
      <c r="AF19" s="7">
        <f>100 + SUMIFS(NhatKy_ViPham!J:J, NhatKy_ViPham!E:E, "12_Phap", NhatKy_ViPham!F:F, B19, NhatKy_ViPham!C:C, "T15") - SUMIFS(NhatKy_ViPham!K:K, NhatKy_ViPham!E:E, "12_Phap", NhatKy_ViPham!F:F, B19, NhatKy_ViPham!C:C, "T15")</f>
        <v>100</v>
      </c>
      <c r="AG19" s="7">
        <f>100 + SUMIFS(NhatKy_ViPham!J:J, NhatKy_ViPham!E:E, "12_Phap", NhatKy_ViPham!F:F, B19, NhatKy_ViPham!C:C, "T16") - SUMIFS(NhatKy_ViPham!K:K, NhatKy_ViPham!E:E, "12_Phap", NhatKy_ViPham!F:F, B19, NhatKy_ViPham!C:C, "T16")</f>
        <v>100</v>
      </c>
      <c r="AH19" s="7">
        <f>100 + SUMIFS(NhatKy_ViPham!J:J, NhatKy_ViPham!E:E, "12_Phap", NhatKy_ViPham!F:F, B19, NhatKy_ViPham!C:C, "T17") - SUMIFS(NhatKy_ViPham!K:K, NhatKy_ViPham!E:E, "12_Phap", NhatKy_ViPham!F:F, B19, NhatKy_ViPham!C:C, "T17")</f>
        <v>100</v>
      </c>
      <c r="AI19" s="7">
        <f>100 + SUMIFS(NhatKy_ViPham!J:J, NhatKy_ViPham!E:E, "12_Phap", NhatKy_ViPham!F:F, B19, NhatKy_ViPham!C:C, "T18") - SUMIFS(NhatKy_ViPham!K:K, NhatKy_ViPham!E:E, "12_Phap", NhatKy_ViPham!F:F, B19, NhatKy_ViPham!C:C, "T18")</f>
        <v>100</v>
      </c>
      <c r="AJ19" s="7">
        <f>100 + SUMIFS(NhatKy_ViPham!J:J, NhatKy_ViPham!E:E, "12_Phap", NhatKy_ViPham!F:F, B19, NhatKy_ViPham!C:C, "T19") - SUMIFS(NhatKy_ViPham!K:K, NhatKy_ViPham!E:E, "12_Phap", NhatKy_ViPham!F:F, B19, NhatKy_ViPham!C:C, "T19")</f>
        <v>100</v>
      </c>
      <c r="AK19" s="7">
        <f>100 + SUMIFS(NhatKy_ViPham!J:J, NhatKy_ViPham!E:E, "12_Phap", NhatKy_ViPham!F:F, B19, NhatKy_ViPham!C:C, "T20") - SUMIFS(NhatKy_ViPham!K:K, NhatKy_ViPham!E:E, "12_Phap", NhatKy_ViPham!F:F, B19, NhatKy_ViPham!C:C, "T20")</f>
        <v>100</v>
      </c>
      <c r="AL19" s="7">
        <f>100 + SUMIFS(NhatKy_ViPham!J:J, NhatKy_ViPham!E:E, "12_Phap", NhatKy_ViPham!F:F, B19, NhatKy_ViPham!C:C, "T21") - SUMIFS(NhatKy_ViPham!K:K, NhatKy_ViPham!E:E, "12_Phap", NhatKy_ViPham!F:F, B19, NhatKy_ViPham!C:C, "T21")</f>
        <v>100</v>
      </c>
      <c r="AM19" s="7">
        <f>100 + SUMIFS(NhatKy_ViPham!J:J, NhatKy_ViPham!E:E, "12_Phap", NhatKy_ViPham!F:F, B19, NhatKy_ViPham!C:C, "T22") - SUMIFS(NhatKy_ViPham!K:K, NhatKy_ViPham!E:E, "12_Phap", NhatKy_ViPham!F:F, B19, NhatKy_ViPham!C:C, "T22")</f>
        <v>100</v>
      </c>
      <c r="AN19" s="7">
        <f>100 + SUMIFS(NhatKy_ViPham!J:J, NhatKy_ViPham!E:E, "12_Phap", NhatKy_ViPham!F:F, B19, NhatKy_ViPham!C:C, "T23") - SUMIFS(NhatKy_ViPham!K:K, NhatKy_ViPham!E:E, "12_Phap", NhatKy_ViPham!F:F, B19, NhatKy_ViPham!C:C, "T23")</f>
        <v>100</v>
      </c>
      <c r="AO19" s="7">
        <f>100 + SUMIFS(NhatKy_ViPham!J:J, NhatKy_ViPham!E:E, "12_Phap", NhatKy_ViPham!F:F, B19, NhatKy_ViPham!C:C, "T24") - SUMIFS(NhatKy_ViPham!K:K, NhatKy_ViPham!E:E, "12_Phap", NhatKy_ViPham!F:F, B19, NhatKy_ViPham!C:C, "T24")</f>
        <v>100</v>
      </c>
      <c r="AP19" s="7">
        <f>100 + SUMIFS(NhatKy_ViPham!J:J, NhatKy_ViPham!E:E, "12_Phap", NhatKy_ViPham!F:F, B19, NhatKy_ViPham!C:C, "T25") - SUMIFS(NhatKy_ViPham!K:K, NhatKy_ViPham!E:E, "12_Phap", NhatKy_ViPham!F:F, B19, NhatKy_ViPham!C:C, "T25")</f>
        <v>100</v>
      </c>
      <c r="AQ19" s="7">
        <f>100 + SUMIFS(NhatKy_ViPham!J:J, NhatKy_ViPham!E:E, "12_Phap", NhatKy_ViPham!F:F, B19, NhatKy_ViPham!C:C, "T26") - SUMIFS(NhatKy_ViPham!K:K, NhatKy_ViPham!E:E, "12_Phap", NhatKy_ViPham!F:F, B19, NhatKy_ViPham!C:C, "T26")</f>
        <v>100</v>
      </c>
      <c r="AR19" s="7">
        <f>100 + SUMIFS(NhatKy_ViPham!J:J, NhatKy_ViPham!E:E, "12_Phap", NhatKy_ViPham!F:F, B19, NhatKy_ViPham!C:C, "T27") - SUMIFS(NhatKy_ViPham!K:K, NhatKy_ViPham!E:E, "12_Phap", NhatKy_ViPham!F:F, B19, NhatKy_ViPham!C:C, "T27")</f>
        <v>100</v>
      </c>
      <c r="AS19" s="7">
        <f>100 + SUMIFS(NhatKy_ViPham!J:J, NhatKy_ViPham!E:E, "12_Phap", NhatKy_ViPham!F:F, B19, NhatKy_ViPham!C:C, "T28") - SUMIFS(NhatKy_ViPham!K:K, NhatKy_ViPham!E:E, "12_Phap", NhatKy_ViPham!F:F, B19, NhatKy_ViPham!C:C, "T28")</f>
        <v>100</v>
      </c>
      <c r="AT19" s="7">
        <f>100 + SUMIFS(NhatKy_ViPham!J:J, NhatKy_ViPham!E:E, "12_Phap", NhatKy_ViPham!F:F, B19, NhatKy_ViPham!C:C, "T29") - SUMIFS(NhatKy_ViPham!K:K, NhatKy_ViPham!E:E, "12_Phap", NhatKy_ViPham!F:F, B19, NhatKy_ViPham!C:C, "T29")</f>
        <v>100</v>
      </c>
      <c r="AU19" s="7">
        <f>100 + SUMIFS(NhatKy_ViPham!J:J, NhatKy_ViPham!E:E, "12_Phap", NhatKy_ViPham!F:F, B19, NhatKy_ViPham!C:C, "T30") - SUMIFS(NhatKy_ViPham!K:K, NhatKy_ViPham!E:E, "12_Phap", NhatKy_ViPham!F:F, B19, NhatKy_ViPham!C:C, "T30")</f>
        <v>100</v>
      </c>
      <c r="AV19" s="7">
        <f>100 + SUMIFS(NhatKy_ViPham!J:J, NhatKy_ViPham!E:E, "12_Phap", NhatKy_ViPham!F:F, B19, NhatKy_ViPham!C:C, "T31") - SUMIFS(NhatKy_ViPham!K:K, NhatKy_ViPham!E:E, "12_Phap", NhatKy_ViPham!F:F, B19, NhatKy_ViPham!C:C, "T31")</f>
        <v>100</v>
      </c>
      <c r="AW19" s="7">
        <f>100 + SUMIFS(NhatKy_ViPham!J:J, NhatKy_ViPham!E:E, "12_Phap", NhatKy_ViPham!F:F, B19, NhatKy_ViPham!C:C, "T32") - SUMIFS(NhatKy_ViPham!K:K, NhatKy_ViPham!E:E, "12_Phap", NhatKy_ViPham!F:F, B19, NhatKy_ViPham!C:C, "T32")</f>
        <v>100</v>
      </c>
      <c r="AX19" s="7">
        <f>100 + SUMIFS(NhatKy_ViPham!J:J, NhatKy_ViPham!E:E, "12_Phap", NhatKy_ViPham!F:F, B19, NhatKy_ViPham!C:C, "T33") - SUMIFS(NhatKy_ViPham!K:K, NhatKy_ViPham!E:E, "12_Phap", NhatKy_ViPham!F:F, B19, NhatKy_ViPham!C:C, "T33")</f>
        <v>100</v>
      </c>
      <c r="AY19" s="7">
        <f>100 + SUMIFS(NhatKy_ViPham!J:J, NhatKy_ViPham!E:E, "12_Phap", NhatKy_ViPham!F:F, B19, NhatKy_ViPham!C:C, "T34") - SUMIFS(NhatKy_ViPham!K:K, NhatKy_ViPham!E:E, "12_Phap", NhatKy_ViPham!F:F, B19, NhatKy_ViPham!C:C, "T34")</f>
        <v>100</v>
      </c>
      <c r="AZ19" s="7">
        <f>100 + SUMIFS(NhatKy_ViPham!J:J, NhatKy_ViPham!E:E, "12_Phap", NhatKy_ViPham!F:F, B19, NhatKy_ViPham!C:C, "T35") - SUMIFS(NhatKy_ViPham!K:K, NhatKy_ViPham!E:E, "12_Phap", NhatKy_ViPham!F:F, B19, NhatKy_ViPham!C:C, "T35")</f>
        <v>100</v>
      </c>
      <c r="BA19" s="12">
        <f t="shared" si="0"/>
        <v>100</v>
      </c>
      <c r="BB19" s="11" t="s">
        <v>430</v>
      </c>
      <c r="BC19" s="14" t="str">
        <f t="shared" si="1"/>
        <v>Tốt</v>
      </c>
      <c r="BD19" s="10" t="str">
        <f t="shared" si="2"/>
        <v>🟢 BÌNH THƯỜNG</v>
      </c>
    </row>
    <row r="20" spans="1:56" x14ac:dyDescent="0.25">
      <c r="A20" s="5">
        <v>12</v>
      </c>
      <c r="B20" s="15" t="s">
        <v>3118</v>
      </c>
      <c r="C20" s="5" t="s">
        <v>2274</v>
      </c>
      <c r="D20" s="5" t="s">
        <v>429</v>
      </c>
      <c r="E20" s="11" t="s">
        <v>430</v>
      </c>
      <c r="F20" s="6">
        <f>SUMIFS(NhatKy_ViPham!K:K, NhatKy_ViPham!E:E, "12_Phap", NhatKy_ViPham!F:F, B20, NhatKy_ViPham!H:H, "L01")</f>
        <v>0</v>
      </c>
      <c r="G20" s="6">
        <f>SUMIFS(NhatKy_ViPham!K:K, NhatKy_ViPham!E:E, "12_Phap", NhatKy_ViPham!F:F, B20, NhatKy_ViPham!H:H, "L02")</f>
        <v>0</v>
      </c>
      <c r="H20" s="6">
        <f>SUMIFS(NhatKy_ViPham!K:K, NhatKy_ViPham!E:E, "12_Phap", NhatKy_ViPham!F:F, B20, NhatKy_ViPham!H:H, "L03")</f>
        <v>0</v>
      </c>
      <c r="I20" s="6">
        <f>SUMIFS(NhatKy_ViPham!K:K, NhatKy_ViPham!E:E, "12_Phap", NhatKy_ViPham!F:F, B20, NhatKy_ViPham!H:H, "L04")</f>
        <v>0</v>
      </c>
      <c r="J20" s="6">
        <f>SUMIFS(NhatKy_ViPham!K:K, NhatKy_ViPham!E:E, "12_Phap", NhatKy_ViPham!F:F, B20, NhatKy_ViPham!H:H, "L05")</f>
        <v>0</v>
      </c>
      <c r="K20" s="6">
        <f>SUMIFS(NhatKy_ViPham!K:K, NhatKy_ViPham!E:E, "12_Phap", NhatKy_ViPham!F:F, B20, NhatKy_ViPham!H:H, "L06")</f>
        <v>0</v>
      </c>
      <c r="L20" s="6">
        <f>SUMIFS(NhatKy_ViPham!K:K, NhatKy_ViPham!E:E, "12_Phap", NhatKy_ViPham!F:F, B20, NhatKy_ViPham!H:H, "L07")</f>
        <v>0</v>
      </c>
      <c r="M20" s="6">
        <f>SUMIFS(NhatKy_ViPham!K:K, NhatKy_ViPham!E:E, "12_Phap", NhatKy_ViPham!F:F, B20, NhatKy_ViPham!H:H, "L08")</f>
        <v>0</v>
      </c>
      <c r="N20" s="6">
        <f>SUMIFS(NhatKy_ViPham!K:K, NhatKy_ViPham!E:E, "12_Phap", NhatKy_ViPham!F:F, B20, NhatKy_ViPham!H:H, "L09")</f>
        <v>0</v>
      </c>
      <c r="O20" s="6">
        <f>SUMIFS(NhatKy_ViPham!K:K, NhatKy_ViPham!E:E, "12_Phap", NhatKy_ViPham!F:F, B20, NhatKy_ViPham!H:H, "L10")</f>
        <v>0</v>
      </c>
      <c r="P20" s="12">
        <f>SUMIFS(NhatKy_ViPham!J:J, NhatKy_ViPham!E:E, "12_Phap", NhatKy_ViPham!F:F, B20)</f>
        <v>0</v>
      </c>
      <c r="Q20" s="13">
        <f>SUMIFS(NhatKy_ViPham!K:K, NhatKy_ViPham!E:E, "12_Phap", NhatKy_ViPham!F:F, B20)</f>
        <v>0</v>
      </c>
      <c r="R20" s="6">
        <f>100 + SUMIFS(NhatKy_ViPham!J:J, NhatKy_ViPham!E:E, "12_Phap", NhatKy_ViPham!F:F, B20, NhatKy_ViPham!C:C, "T1") - SUMIFS(NhatKy_ViPham!K:K, NhatKy_ViPham!E:E, "12_Phap", NhatKy_ViPham!F:F, B20, NhatKy_ViPham!C:C, "T1")</f>
        <v>100</v>
      </c>
      <c r="S20" s="6">
        <f>100 + SUMIFS(NhatKy_ViPham!J:J, NhatKy_ViPham!E:E, "12_Phap", NhatKy_ViPham!F:F, B20, NhatKy_ViPham!C:C, "T2") - SUMIFS(NhatKy_ViPham!K:K, NhatKy_ViPham!E:E, "12_Phap", NhatKy_ViPham!F:F, B20, NhatKy_ViPham!C:C, "T2")</f>
        <v>100</v>
      </c>
      <c r="T20" s="6">
        <f>100 + SUMIFS(NhatKy_ViPham!J:J, NhatKy_ViPham!E:E, "12_Phap", NhatKy_ViPham!F:F, B20, NhatKy_ViPham!C:C, "T3") - SUMIFS(NhatKy_ViPham!K:K, NhatKy_ViPham!E:E, "12_Phap", NhatKy_ViPham!F:F, B20, NhatKy_ViPham!C:C, "T3")</f>
        <v>100</v>
      </c>
      <c r="U20" s="6">
        <f>100 + SUMIFS(NhatKy_ViPham!J:J, NhatKy_ViPham!E:E, "12_Phap", NhatKy_ViPham!F:F, B20, NhatKy_ViPham!C:C, "T4") - SUMIFS(NhatKy_ViPham!K:K, NhatKy_ViPham!E:E, "12_Phap", NhatKy_ViPham!F:F, B20, NhatKy_ViPham!C:C, "T4")</f>
        <v>100</v>
      </c>
      <c r="V20" s="6">
        <f>100 + SUMIFS(NhatKy_ViPham!J:J, NhatKy_ViPham!E:E, "12_Phap", NhatKy_ViPham!F:F, B20, NhatKy_ViPham!C:C, "T5") - SUMIFS(NhatKy_ViPham!K:K, NhatKy_ViPham!E:E, "12_Phap", NhatKy_ViPham!F:F, B20, NhatKy_ViPham!C:C, "T5")</f>
        <v>100</v>
      </c>
      <c r="W20" s="6">
        <f>100 + SUMIFS(NhatKy_ViPham!J:J, NhatKy_ViPham!E:E, "12_Phap", NhatKy_ViPham!F:F, B20, NhatKy_ViPham!C:C, "T6") - SUMIFS(NhatKy_ViPham!K:K, NhatKy_ViPham!E:E, "12_Phap", NhatKy_ViPham!F:F, B20, NhatKy_ViPham!C:C, "T6")</f>
        <v>100</v>
      </c>
      <c r="X20" s="6">
        <f>100 + SUMIFS(NhatKy_ViPham!J:J, NhatKy_ViPham!E:E, "12_Phap", NhatKy_ViPham!F:F, B20, NhatKy_ViPham!C:C, "T7") - SUMIFS(NhatKy_ViPham!K:K, NhatKy_ViPham!E:E, "12_Phap", NhatKy_ViPham!F:F, B20, NhatKy_ViPham!C:C, "T7")</f>
        <v>100</v>
      </c>
      <c r="Y20" s="6">
        <f>100 + SUMIFS(NhatKy_ViPham!J:J, NhatKy_ViPham!E:E, "12_Phap", NhatKy_ViPham!F:F, B20, NhatKy_ViPham!C:C, "T8") - SUMIFS(NhatKy_ViPham!K:K, NhatKy_ViPham!E:E, "12_Phap", NhatKy_ViPham!F:F, B20, NhatKy_ViPham!C:C, "T8")</f>
        <v>100</v>
      </c>
      <c r="Z20" s="6">
        <f>100 + SUMIFS(NhatKy_ViPham!J:J, NhatKy_ViPham!E:E, "12_Phap", NhatKy_ViPham!F:F, B20, NhatKy_ViPham!C:C, "T9") - SUMIFS(NhatKy_ViPham!K:K, NhatKy_ViPham!E:E, "12_Phap", NhatKy_ViPham!F:F, B20, NhatKy_ViPham!C:C, "T9")</f>
        <v>100</v>
      </c>
      <c r="AA20" s="6">
        <f>100 + SUMIFS(NhatKy_ViPham!J:J, NhatKy_ViPham!E:E, "12_Phap", NhatKy_ViPham!F:F, B20, NhatKy_ViPham!C:C, "T10") - SUMIFS(NhatKy_ViPham!K:K, NhatKy_ViPham!E:E, "12_Phap", NhatKy_ViPham!F:F, B20, NhatKy_ViPham!C:C, "T10")</f>
        <v>100</v>
      </c>
      <c r="AB20" s="6">
        <f>100 + SUMIFS(NhatKy_ViPham!J:J, NhatKy_ViPham!E:E, "12_Phap", NhatKy_ViPham!F:F, B20, NhatKy_ViPham!C:C, "T11") - SUMIFS(NhatKy_ViPham!K:K, NhatKy_ViPham!E:E, "12_Phap", NhatKy_ViPham!F:F, B20, NhatKy_ViPham!C:C, "T11")</f>
        <v>100</v>
      </c>
      <c r="AC20" s="6">
        <f>100 + SUMIFS(NhatKy_ViPham!J:J, NhatKy_ViPham!E:E, "12_Phap", NhatKy_ViPham!F:F, B20, NhatKy_ViPham!C:C, "T12") - SUMIFS(NhatKy_ViPham!K:K, NhatKy_ViPham!E:E, "12_Phap", NhatKy_ViPham!F:F, B20, NhatKy_ViPham!C:C, "T12")</f>
        <v>100</v>
      </c>
      <c r="AD20" s="6">
        <f>100 + SUMIFS(NhatKy_ViPham!J:J, NhatKy_ViPham!E:E, "12_Phap", NhatKy_ViPham!F:F, B20, NhatKy_ViPham!C:C, "T13") - SUMIFS(NhatKy_ViPham!K:K, NhatKy_ViPham!E:E, "12_Phap", NhatKy_ViPham!F:F, B20, NhatKy_ViPham!C:C, "T13")</f>
        <v>100</v>
      </c>
      <c r="AE20" s="6">
        <f>100 + SUMIFS(NhatKy_ViPham!J:J, NhatKy_ViPham!E:E, "12_Phap", NhatKy_ViPham!F:F, B20, NhatKy_ViPham!C:C, "T14") - SUMIFS(NhatKy_ViPham!K:K, NhatKy_ViPham!E:E, "12_Phap", NhatKy_ViPham!F:F, B20, NhatKy_ViPham!C:C, "T14")</f>
        <v>100</v>
      </c>
      <c r="AF20" s="6">
        <f>100 + SUMIFS(NhatKy_ViPham!J:J, NhatKy_ViPham!E:E, "12_Phap", NhatKy_ViPham!F:F, B20, NhatKy_ViPham!C:C, "T15") - SUMIFS(NhatKy_ViPham!K:K, NhatKy_ViPham!E:E, "12_Phap", NhatKy_ViPham!F:F, B20, NhatKy_ViPham!C:C, "T15")</f>
        <v>100</v>
      </c>
      <c r="AG20" s="6">
        <f>100 + SUMIFS(NhatKy_ViPham!J:J, NhatKy_ViPham!E:E, "12_Phap", NhatKy_ViPham!F:F, B20, NhatKy_ViPham!C:C, "T16") - SUMIFS(NhatKy_ViPham!K:K, NhatKy_ViPham!E:E, "12_Phap", NhatKy_ViPham!F:F, B20, NhatKy_ViPham!C:C, "T16")</f>
        <v>100</v>
      </c>
      <c r="AH20" s="6">
        <f>100 + SUMIFS(NhatKy_ViPham!J:J, NhatKy_ViPham!E:E, "12_Phap", NhatKy_ViPham!F:F, B20, NhatKy_ViPham!C:C, "T17") - SUMIFS(NhatKy_ViPham!K:K, NhatKy_ViPham!E:E, "12_Phap", NhatKy_ViPham!F:F, B20, NhatKy_ViPham!C:C, "T17")</f>
        <v>100</v>
      </c>
      <c r="AI20" s="6">
        <f>100 + SUMIFS(NhatKy_ViPham!J:J, NhatKy_ViPham!E:E, "12_Phap", NhatKy_ViPham!F:F, B20, NhatKy_ViPham!C:C, "T18") - SUMIFS(NhatKy_ViPham!K:K, NhatKy_ViPham!E:E, "12_Phap", NhatKy_ViPham!F:F, B20, NhatKy_ViPham!C:C, "T18")</f>
        <v>100</v>
      </c>
      <c r="AJ20" s="6">
        <f>100 + SUMIFS(NhatKy_ViPham!J:J, NhatKy_ViPham!E:E, "12_Phap", NhatKy_ViPham!F:F, B20, NhatKy_ViPham!C:C, "T19") - SUMIFS(NhatKy_ViPham!K:K, NhatKy_ViPham!E:E, "12_Phap", NhatKy_ViPham!F:F, B20, NhatKy_ViPham!C:C, "T19")</f>
        <v>100</v>
      </c>
      <c r="AK20" s="6">
        <f>100 + SUMIFS(NhatKy_ViPham!J:J, NhatKy_ViPham!E:E, "12_Phap", NhatKy_ViPham!F:F, B20, NhatKy_ViPham!C:C, "T20") - SUMIFS(NhatKy_ViPham!K:K, NhatKy_ViPham!E:E, "12_Phap", NhatKy_ViPham!F:F, B20, NhatKy_ViPham!C:C, "T20")</f>
        <v>100</v>
      </c>
      <c r="AL20" s="6">
        <f>100 + SUMIFS(NhatKy_ViPham!J:J, NhatKy_ViPham!E:E, "12_Phap", NhatKy_ViPham!F:F, B20, NhatKy_ViPham!C:C, "T21") - SUMIFS(NhatKy_ViPham!K:K, NhatKy_ViPham!E:E, "12_Phap", NhatKy_ViPham!F:F, B20, NhatKy_ViPham!C:C, "T21")</f>
        <v>100</v>
      </c>
      <c r="AM20" s="6">
        <f>100 + SUMIFS(NhatKy_ViPham!J:J, NhatKy_ViPham!E:E, "12_Phap", NhatKy_ViPham!F:F, B20, NhatKy_ViPham!C:C, "T22") - SUMIFS(NhatKy_ViPham!K:K, NhatKy_ViPham!E:E, "12_Phap", NhatKy_ViPham!F:F, B20, NhatKy_ViPham!C:C, "T22")</f>
        <v>100</v>
      </c>
      <c r="AN20" s="6">
        <f>100 + SUMIFS(NhatKy_ViPham!J:J, NhatKy_ViPham!E:E, "12_Phap", NhatKy_ViPham!F:F, B20, NhatKy_ViPham!C:C, "T23") - SUMIFS(NhatKy_ViPham!K:K, NhatKy_ViPham!E:E, "12_Phap", NhatKy_ViPham!F:F, B20, NhatKy_ViPham!C:C, "T23")</f>
        <v>100</v>
      </c>
      <c r="AO20" s="6">
        <f>100 + SUMIFS(NhatKy_ViPham!J:J, NhatKy_ViPham!E:E, "12_Phap", NhatKy_ViPham!F:F, B20, NhatKy_ViPham!C:C, "T24") - SUMIFS(NhatKy_ViPham!K:K, NhatKy_ViPham!E:E, "12_Phap", NhatKy_ViPham!F:F, B20, NhatKy_ViPham!C:C, "T24")</f>
        <v>100</v>
      </c>
      <c r="AP20" s="6">
        <f>100 + SUMIFS(NhatKy_ViPham!J:J, NhatKy_ViPham!E:E, "12_Phap", NhatKy_ViPham!F:F, B20, NhatKy_ViPham!C:C, "T25") - SUMIFS(NhatKy_ViPham!K:K, NhatKy_ViPham!E:E, "12_Phap", NhatKy_ViPham!F:F, B20, NhatKy_ViPham!C:C, "T25")</f>
        <v>100</v>
      </c>
      <c r="AQ20" s="6">
        <f>100 + SUMIFS(NhatKy_ViPham!J:J, NhatKy_ViPham!E:E, "12_Phap", NhatKy_ViPham!F:F, B20, NhatKy_ViPham!C:C, "T26") - SUMIFS(NhatKy_ViPham!K:K, NhatKy_ViPham!E:E, "12_Phap", NhatKy_ViPham!F:F, B20, NhatKy_ViPham!C:C, "T26")</f>
        <v>100</v>
      </c>
      <c r="AR20" s="6">
        <f>100 + SUMIFS(NhatKy_ViPham!J:J, NhatKy_ViPham!E:E, "12_Phap", NhatKy_ViPham!F:F, B20, NhatKy_ViPham!C:C, "T27") - SUMIFS(NhatKy_ViPham!K:K, NhatKy_ViPham!E:E, "12_Phap", NhatKy_ViPham!F:F, B20, NhatKy_ViPham!C:C, "T27")</f>
        <v>100</v>
      </c>
      <c r="AS20" s="6">
        <f>100 + SUMIFS(NhatKy_ViPham!J:J, NhatKy_ViPham!E:E, "12_Phap", NhatKy_ViPham!F:F, B20, NhatKy_ViPham!C:C, "T28") - SUMIFS(NhatKy_ViPham!K:K, NhatKy_ViPham!E:E, "12_Phap", NhatKy_ViPham!F:F, B20, NhatKy_ViPham!C:C, "T28")</f>
        <v>100</v>
      </c>
      <c r="AT20" s="6">
        <f>100 + SUMIFS(NhatKy_ViPham!J:J, NhatKy_ViPham!E:E, "12_Phap", NhatKy_ViPham!F:F, B20, NhatKy_ViPham!C:C, "T29") - SUMIFS(NhatKy_ViPham!K:K, NhatKy_ViPham!E:E, "12_Phap", NhatKy_ViPham!F:F, B20, NhatKy_ViPham!C:C, "T29")</f>
        <v>100</v>
      </c>
      <c r="AU20" s="6">
        <f>100 + SUMIFS(NhatKy_ViPham!J:J, NhatKy_ViPham!E:E, "12_Phap", NhatKy_ViPham!F:F, B20, NhatKy_ViPham!C:C, "T30") - SUMIFS(NhatKy_ViPham!K:K, NhatKy_ViPham!E:E, "12_Phap", NhatKy_ViPham!F:F, B20, NhatKy_ViPham!C:C, "T30")</f>
        <v>100</v>
      </c>
      <c r="AV20" s="6">
        <f>100 + SUMIFS(NhatKy_ViPham!J:J, NhatKy_ViPham!E:E, "12_Phap", NhatKy_ViPham!F:F, B20, NhatKy_ViPham!C:C, "T31") - SUMIFS(NhatKy_ViPham!K:K, NhatKy_ViPham!E:E, "12_Phap", NhatKy_ViPham!F:F, B20, NhatKy_ViPham!C:C, "T31")</f>
        <v>100</v>
      </c>
      <c r="AW20" s="6">
        <f>100 + SUMIFS(NhatKy_ViPham!J:J, NhatKy_ViPham!E:E, "12_Phap", NhatKy_ViPham!F:F, B20, NhatKy_ViPham!C:C, "T32") - SUMIFS(NhatKy_ViPham!K:K, NhatKy_ViPham!E:E, "12_Phap", NhatKy_ViPham!F:F, B20, NhatKy_ViPham!C:C, "T32")</f>
        <v>100</v>
      </c>
      <c r="AX20" s="6">
        <f>100 + SUMIFS(NhatKy_ViPham!J:J, NhatKy_ViPham!E:E, "12_Phap", NhatKy_ViPham!F:F, B20, NhatKy_ViPham!C:C, "T33") - SUMIFS(NhatKy_ViPham!K:K, NhatKy_ViPham!E:E, "12_Phap", NhatKy_ViPham!F:F, B20, NhatKy_ViPham!C:C, "T33")</f>
        <v>100</v>
      </c>
      <c r="AY20" s="6">
        <f>100 + SUMIFS(NhatKy_ViPham!J:J, NhatKy_ViPham!E:E, "12_Phap", NhatKy_ViPham!F:F, B20, NhatKy_ViPham!C:C, "T34") - SUMIFS(NhatKy_ViPham!K:K, NhatKy_ViPham!E:E, "12_Phap", NhatKy_ViPham!F:F, B20, NhatKy_ViPham!C:C, "T34")</f>
        <v>100</v>
      </c>
      <c r="AZ20" s="6">
        <f>100 + SUMIFS(NhatKy_ViPham!J:J, NhatKy_ViPham!E:E, "12_Phap", NhatKy_ViPham!F:F, B20, NhatKy_ViPham!C:C, "T35") - SUMIFS(NhatKy_ViPham!K:K, NhatKy_ViPham!E:E, "12_Phap", NhatKy_ViPham!F:F, B20, NhatKy_ViPham!C:C, "T35")</f>
        <v>100</v>
      </c>
      <c r="BA20" s="12">
        <f t="shared" si="0"/>
        <v>100</v>
      </c>
      <c r="BB20" s="11" t="s">
        <v>430</v>
      </c>
      <c r="BC20" s="16" t="str">
        <f t="shared" si="1"/>
        <v>Tốt</v>
      </c>
      <c r="BD20" s="15" t="str">
        <f t="shared" si="2"/>
        <v>🟢 BÌNH THƯỜNG</v>
      </c>
    </row>
    <row r="21" spans="1:56" x14ac:dyDescent="0.25">
      <c r="A21" s="4">
        <v>13</v>
      </c>
      <c r="B21" s="10" t="s">
        <v>1249</v>
      </c>
      <c r="C21" s="4" t="s">
        <v>2926</v>
      </c>
      <c r="D21" s="4" t="s">
        <v>429</v>
      </c>
      <c r="E21" s="11" t="s">
        <v>430</v>
      </c>
      <c r="F21" s="7">
        <f>SUMIFS(NhatKy_ViPham!K:K, NhatKy_ViPham!E:E, "12_Phap", NhatKy_ViPham!F:F, B21, NhatKy_ViPham!H:H, "L01")</f>
        <v>0</v>
      </c>
      <c r="G21" s="7">
        <f>SUMIFS(NhatKy_ViPham!K:K, NhatKy_ViPham!E:E, "12_Phap", NhatKy_ViPham!F:F, B21, NhatKy_ViPham!H:H, "L02")</f>
        <v>0</v>
      </c>
      <c r="H21" s="7">
        <f>SUMIFS(NhatKy_ViPham!K:K, NhatKy_ViPham!E:E, "12_Phap", NhatKy_ViPham!F:F, B21, NhatKy_ViPham!H:H, "L03")</f>
        <v>0</v>
      </c>
      <c r="I21" s="7">
        <f>SUMIFS(NhatKy_ViPham!K:K, NhatKy_ViPham!E:E, "12_Phap", NhatKy_ViPham!F:F, B21, NhatKy_ViPham!H:H, "L04")</f>
        <v>0</v>
      </c>
      <c r="J21" s="7">
        <f>SUMIFS(NhatKy_ViPham!K:K, NhatKy_ViPham!E:E, "12_Phap", NhatKy_ViPham!F:F, B21, NhatKy_ViPham!H:H, "L05")</f>
        <v>0</v>
      </c>
      <c r="K21" s="7">
        <f>SUMIFS(NhatKy_ViPham!K:K, NhatKy_ViPham!E:E, "12_Phap", NhatKy_ViPham!F:F, B21, NhatKy_ViPham!H:H, "L06")</f>
        <v>0</v>
      </c>
      <c r="L21" s="7">
        <f>SUMIFS(NhatKy_ViPham!K:K, NhatKy_ViPham!E:E, "12_Phap", NhatKy_ViPham!F:F, B21, NhatKy_ViPham!H:H, "L07")</f>
        <v>0</v>
      </c>
      <c r="M21" s="7">
        <f>SUMIFS(NhatKy_ViPham!K:K, NhatKy_ViPham!E:E, "12_Phap", NhatKy_ViPham!F:F, B21, NhatKy_ViPham!H:H, "L08")</f>
        <v>0</v>
      </c>
      <c r="N21" s="7">
        <f>SUMIFS(NhatKy_ViPham!K:K, NhatKy_ViPham!E:E, "12_Phap", NhatKy_ViPham!F:F, B21, NhatKy_ViPham!H:H, "L09")</f>
        <v>0</v>
      </c>
      <c r="O21" s="7">
        <f>SUMIFS(NhatKy_ViPham!K:K, NhatKy_ViPham!E:E, "12_Phap", NhatKy_ViPham!F:F, B21, NhatKy_ViPham!H:H, "L10")</f>
        <v>0</v>
      </c>
      <c r="P21" s="12">
        <f>SUMIFS(NhatKy_ViPham!J:J, NhatKy_ViPham!E:E, "12_Phap", NhatKy_ViPham!F:F, B21)</f>
        <v>0</v>
      </c>
      <c r="Q21" s="13">
        <f>SUMIFS(NhatKy_ViPham!K:K, NhatKy_ViPham!E:E, "12_Phap", NhatKy_ViPham!F:F, B21)</f>
        <v>0</v>
      </c>
      <c r="R21" s="7">
        <f>100 + SUMIFS(NhatKy_ViPham!J:J, NhatKy_ViPham!E:E, "12_Phap", NhatKy_ViPham!F:F, B21, NhatKy_ViPham!C:C, "T1") - SUMIFS(NhatKy_ViPham!K:K, NhatKy_ViPham!E:E, "12_Phap", NhatKy_ViPham!F:F, B21, NhatKy_ViPham!C:C, "T1")</f>
        <v>100</v>
      </c>
      <c r="S21" s="7">
        <f>100 + SUMIFS(NhatKy_ViPham!J:J, NhatKy_ViPham!E:E, "12_Phap", NhatKy_ViPham!F:F, B21, NhatKy_ViPham!C:C, "T2") - SUMIFS(NhatKy_ViPham!K:K, NhatKy_ViPham!E:E, "12_Phap", NhatKy_ViPham!F:F, B21, NhatKy_ViPham!C:C, "T2")</f>
        <v>100</v>
      </c>
      <c r="T21" s="7">
        <f>100 + SUMIFS(NhatKy_ViPham!J:J, NhatKy_ViPham!E:E, "12_Phap", NhatKy_ViPham!F:F, B21, NhatKy_ViPham!C:C, "T3") - SUMIFS(NhatKy_ViPham!K:K, NhatKy_ViPham!E:E, "12_Phap", NhatKy_ViPham!F:F, B21, NhatKy_ViPham!C:C, "T3")</f>
        <v>100</v>
      </c>
      <c r="U21" s="7">
        <f>100 + SUMIFS(NhatKy_ViPham!J:J, NhatKy_ViPham!E:E, "12_Phap", NhatKy_ViPham!F:F, B21, NhatKy_ViPham!C:C, "T4") - SUMIFS(NhatKy_ViPham!K:K, NhatKy_ViPham!E:E, "12_Phap", NhatKy_ViPham!F:F, B21, NhatKy_ViPham!C:C, "T4")</f>
        <v>100</v>
      </c>
      <c r="V21" s="7">
        <f>100 + SUMIFS(NhatKy_ViPham!J:J, NhatKy_ViPham!E:E, "12_Phap", NhatKy_ViPham!F:F, B21, NhatKy_ViPham!C:C, "T5") - SUMIFS(NhatKy_ViPham!K:K, NhatKy_ViPham!E:E, "12_Phap", NhatKy_ViPham!F:F, B21, NhatKy_ViPham!C:C, "T5")</f>
        <v>100</v>
      </c>
      <c r="W21" s="7">
        <f>100 + SUMIFS(NhatKy_ViPham!J:J, NhatKy_ViPham!E:E, "12_Phap", NhatKy_ViPham!F:F, B21, NhatKy_ViPham!C:C, "T6") - SUMIFS(NhatKy_ViPham!K:K, NhatKy_ViPham!E:E, "12_Phap", NhatKy_ViPham!F:F, B21, NhatKy_ViPham!C:C, "T6")</f>
        <v>100</v>
      </c>
      <c r="X21" s="7">
        <f>100 + SUMIFS(NhatKy_ViPham!J:J, NhatKy_ViPham!E:E, "12_Phap", NhatKy_ViPham!F:F, B21, NhatKy_ViPham!C:C, "T7") - SUMIFS(NhatKy_ViPham!K:K, NhatKy_ViPham!E:E, "12_Phap", NhatKy_ViPham!F:F, B21, NhatKy_ViPham!C:C, "T7")</f>
        <v>100</v>
      </c>
      <c r="Y21" s="7">
        <f>100 + SUMIFS(NhatKy_ViPham!J:J, NhatKy_ViPham!E:E, "12_Phap", NhatKy_ViPham!F:F, B21, NhatKy_ViPham!C:C, "T8") - SUMIFS(NhatKy_ViPham!K:K, NhatKy_ViPham!E:E, "12_Phap", NhatKy_ViPham!F:F, B21, NhatKy_ViPham!C:C, "T8")</f>
        <v>100</v>
      </c>
      <c r="Z21" s="7">
        <f>100 + SUMIFS(NhatKy_ViPham!J:J, NhatKy_ViPham!E:E, "12_Phap", NhatKy_ViPham!F:F, B21, NhatKy_ViPham!C:C, "T9") - SUMIFS(NhatKy_ViPham!K:K, NhatKy_ViPham!E:E, "12_Phap", NhatKy_ViPham!F:F, B21, NhatKy_ViPham!C:C, "T9")</f>
        <v>100</v>
      </c>
      <c r="AA21" s="7">
        <f>100 + SUMIFS(NhatKy_ViPham!J:J, NhatKy_ViPham!E:E, "12_Phap", NhatKy_ViPham!F:F, B21, NhatKy_ViPham!C:C, "T10") - SUMIFS(NhatKy_ViPham!K:K, NhatKy_ViPham!E:E, "12_Phap", NhatKy_ViPham!F:F, B21, NhatKy_ViPham!C:C, "T10")</f>
        <v>100</v>
      </c>
      <c r="AB21" s="7">
        <f>100 + SUMIFS(NhatKy_ViPham!J:J, NhatKy_ViPham!E:E, "12_Phap", NhatKy_ViPham!F:F, B21, NhatKy_ViPham!C:C, "T11") - SUMIFS(NhatKy_ViPham!K:K, NhatKy_ViPham!E:E, "12_Phap", NhatKy_ViPham!F:F, B21, NhatKy_ViPham!C:C, "T11")</f>
        <v>100</v>
      </c>
      <c r="AC21" s="7">
        <f>100 + SUMIFS(NhatKy_ViPham!J:J, NhatKy_ViPham!E:E, "12_Phap", NhatKy_ViPham!F:F, B21, NhatKy_ViPham!C:C, "T12") - SUMIFS(NhatKy_ViPham!K:K, NhatKy_ViPham!E:E, "12_Phap", NhatKy_ViPham!F:F, B21, NhatKy_ViPham!C:C, "T12")</f>
        <v>100</v>
      </c>
      <c r="AD21" s="7">
        <f>100 + SUMIFS(NhatKy_ViPham!J:J, NhatKy_ViPham!E:E, "12_Phap", NhatKy_ViPham!F:F, B21, NhatKy_ViPham!C:C, "T13") - SUMIFS(NhatKy_ViPham!K:K, NhatKy_ViPham!E:E, "12_Phap", NhatKy_ViPham!F:F, B21, NhatKy_ViPham!C:C, "T13")</f>
        <v>100</v>
      </c>
      <c r="AE21" s="7">
        <f>100 + SUMIFS(NhatKy_ViPham!J:J, NhatKy_ViPham!E:E, "12_Phap", NhatKy_ViPham!F:F, B21, NhatKy_ViPham!C:C, "T14") - SUMIFS(NhatKy_ViPham!K:K, NhatKy_ViPham!E:E, "12_Phap", NhatKy_ViPham!F:F, B21, NhatKy_ViPham!C:C, "T14")</f>
        <v>100</v>
      </c>
      <c r="AF21" s="7">
        <f>100 + SUMIFS(NhatKy_ViPham!J:J, NhatKy_ViPham!E:E, "12_Phap", NhatKy_ViPham!F:F, B21, NhatKy_ViPham!C:C, "T15") - SUMIFS(NhatKy_ViPham!K:K, NhatKy_ViPham!E:E, "12_Phap", NhatKy_ViPham!F:F, B21, NhatKy_ViPham!C:C, "T15")</f>
        <v>100</v>
      </c>
      <c r="AG21" s="7">
        <f>100 + SUMIFS(NhatKy_ViPham!J:J, NhatKy_ViPham!E:E, "12_Phap", NhatKy_ViPham!F:F, B21, NhatKy_ViPham!C:C, "T16") - SUMIFS(NhatKy_ViPham!K:K, NhatKy_ViPham!E:E, "12_Phap", NhatKy_ViPham!F:F, B21, NhatKy_ViPham!C:C, "T16")</f>
        <v>100</v>
      </c>
      <c r="AH21" s="7">
        <f>100 + SUMIFS(NhatKy_ViPham!J:J, NhatKy_ViPham!E:E, "12_Phap", NhatKy_ViPham!F:F, B21, NhatKy_ViPham!C:C, "T17") - SUMIFS(NhatKy_ViPham!K:K, NhatKy_ViPham!E:E, "12_Phap", NhatKy_ViPham!F:F, B21, NhatKy_ViPham!C:C, "T17")</f>
        <v>100</v>
      </c>
      <c r="AI21" s="7">
        <f>100 + SUMIFS(NhatKy_ViPham!J:J, NhatKy_ViPham!E:E, "12_Phap", NhatKy_ViPham!F:F, B21, NhatKy_ViPham!C:C, "T18") - SUMIFS(NhatKy_ViPham!K:K, NhatKy_ViPham!E:E, "12_Phap", NhatKy_ViPham!F:F, B21, NhatKy_ViPham!C:C, "T18")</f>
        <v>100</v>
      </c>
      <c r="AJ21" s="7">
        <f>100 + SUMIFS(NhatKy_ViPham!J:J, NhatKy_ViPham!E:E, "12_Phap", NhatKy_ViPham!F:F, B21, NhatKy_ViPham!C:C, "T19") - SUMIFS(NhatKy_ViPham!K:K, NhatKy_ViPham!E:E, "12_Phap", NhatKy_ViPham!F:F, B21, NhatKy_ViPham!C:C, "T19")</f>
        <v>100</v>
      </c>
      <c r="AK21" s="7">
        <f>100 + SUMIFS(NhatKy_ViPham!J:J, NhatKy_ViPham!E:E, "12_Phap", NhatKy_ViPham!F:F, B21, NhatKy_ViPham!C:C, "T20") - SUMIFS(NhatKy_ViPham!K:K, NhatKy_ViPham!E:E, "12_Phap", NhatKy_ViPham!F:F, B21, NhatKy_ViPham!C:C, "T20")</f>
        <v>100</v>
      </c>
      <c r="AL21" s="7">
        <f>100 + SUMIFS(NhatKy_ViPham!J:J, NhatKy_ViPham!E:E, "12_Phap", NhatKy_ViPham!F:F, B21, NhatKy_ViPham!C:C, "T21") - SUMIFS(NhatKy_ViPham!K:K, NhatKy_ViPham!E:E, "12_Phap", NhatKy_ViPham!F:F, B21, NhatKy_ViPham!C:C, "T21")</f>
        <v>100</v>
      </c>
      <c r="AM21" s="7">
        <f>100 + SUMIFS(NhatKy_ViPham!J:J, NhatKy_ViPham!E:E, "12_Phap", NhatKy_ViPham!F:F, B21, NhatKy_ViPham!C:C, "T22") - SUMIFS(NhatKy_ViPham!K:K, NhatKy_ViPham!E:E, "12_Phap", NhatKy_ViPham!F:F, B21, NhatKy_ViPham!C:C, "T22")</f>
        <v>100</v>
      </c>
      <c r="AN21" s="7">
        <f>100 + SUMIFS(NhatKy_ViPham!J:J, NhatKy_ViPham!E:E, "12_Phap", NhatKy_ViPham!F:F, B21, NhatKy_ViPham!C:C, "T23") - SUMIFS(NhatKy_ViPham!K:K, NhatKy_ViPham!E:E, "12_Phap", NhatKy_ViPham!F:F, B21, NhatKy_ViPham!C:C, "T23")</f>
        <v>100</v>
      </c>
      <c r="AO21" s="7">
        <f>100 + SUMIFS(NhatKy_ViPham!J:J, NhatKy_ViPham!E:E, "12_Phap", NhatKy_ViPham!F:F, B21, NhatKy_ViPham!C:C, "T24") - SUMIFS(NhatKy_ViPham!K:K, NhatKy_ViPham!E:E, "12_Phap", NhatKy_ViPham!F:F, B21, NhatKy_ViPham!C:C, "T24")</f>
        <v>100</v>
      </c>
      <c r="AP21" s="7">
        <f>100 + SUMIFS(NhatKy_ViPham!J:J, NhatKy_ViPham!E:E, "12_Phap", NhatKy_ViPham!F:F, B21, NhatKy_ViPham!C:C, "T25") - SUMIFS(NhatKy_ViPham!K:K, NhatKy_ViPham!E:E, "12_Phap", NhatKy_ViPham!F:F, B21, NhatKy_ViPham!C:C, "T25")</f>
        <v>100</v>
      </c>
      <c r="AQ21" s="7">
        <f>100 + SUMIFS(NhatKy_ViPham!J:J, NhatKy_ViPham!E:E, "12_Phap", NhatKy_ViPham!F:F, B21, NhatKy_ViPham!C:C, "T26") - SUMIFS(NhatKy_ViPham!K:K, NhatKy_ViPham!E:E, "12_Phap", NhatKy_ViPham!F:F, B21, NhatKy_ViPham!C:C, "T26")</f>
        <v>100</v>
      </c>
      <c r="AR21" s="7">
        <f>100 + SUMIFS(NhatKy_ViPham!J:J, NhatKy_ViPham!E:E, "12_Phap", NhatKy_ViPham!F:F, B21, NhatKy_ViPham!C:C, "T27") - SUMIFS(NhatKy_ViPham!K:K, NhatKy_ViPham!E:E, "12_Phap", NhatKy_ViPham!F:F, B21, NhatKy_ViPham!C:C, "T27")</f>
        <v>100</v>
      </c>
      <c r="AS21" s="7">
        <f>100 + SUMIFS(NhatKy_ViPham!J:J, NhatKy_ViPham!E:E, "12_Phap", NhatKy_ViPham!F:F, B21, NhatKy_ViPham!C:C, "T28") - SUMIFS(NhatKy_ViPham!K:K, NhatKy_ViPham!E:E, "12_Phap", NhatKy_ViPham!F:F, B21, NhatKy_ViPham!C:C, "T28")</f>
        <v>100</v>
      </c>
      <c r="AT21" s="7">
        <f>100 + SUMIFS(NhatKy_ViPham!J:J, NhatKy_ViPham!E:E, "12_Phap", NhatKy_ViPham!F:F, B21, NhatKy_ViPham!C:C, "T29") - SUMIFS(NhatKy_ViPham!K:K, NhatKy_ViPham!E:E, "12_Phap", NhatKy_ViPham!F:F, B21, NhatKy_ViPham!C:C, "T29")</f>
        <v>100</v>
      </c>
      <c r="AU21" s="7">
        <f>100 + SUMIFS(NhatKy_ViPham!J:J, NhatKy_ViPham!E:E, "12_Phap", NhatKy_ViPham!F:F, B21, NhatKy_ViPham!C:C, "T30") - SUMIFS(NhatKy_ViPham!K:K, NhatKy_ViPham!E:E, "12_Phap", NhatKy_ViPham!F:F, B21, NhatKy_ViPham!C:C, "T30")</f>
        <v>100</v>
      </c>
      <c r="AV21" s="7">
        <f>100 + SUMIFS(NhatKy_ViPham!J:J, NhatKy_ViPham!E:E, "12_Phap", NhatKy_ViPham!F:F, B21, NhatKy_ViPham!C:C, "T31") - SUMIFS(NhatKy_ViPham!K:K, NhatKy_ViPham!E:E, "12_Phap", NhatKy_ViPham!F:F, B21, NhatKy_ViPham!C:C, "T31")</f>
        <v>100</v>
      </c>
      <c r="AW21" s="7">
        <f>100 + SUMIFS(NhatKy_ViPham!J:J, NhatKy_ViPham!E:E, "12_Phap", NhatKy_ViPham!F:F, B21, NhatKy_ViPham!C:C, "T32") - SUMIFS(NhatKy_ViPham!K:K, NhatKy_ViPham!E:E, "12_Phap", NhatKy_ViPham!F:F, B21, NhatKy_ViPham!C:C, "T32")</f>
        <v>100</v>
      </c>
      <c r="AX21" s="7">
        <f>100 + SUMIFS(NhatKy_ViPham!J:J, NhatKy_ViPham!E:E, "12_Phap", NhatKy_ViPham!F:F, B21, NhatKy_ViPham!C:C, "T33") - SUMIFS(NhatKy_ViPham!K:K, NhatKy_ViPham!E:E, "12_Phap", NhatKy_ViPham!F:F, B21, NhatKy_ViPham!C:C, "T33")</f>
        <v>100</v>
      </c>
      <c r="AY21" s="7">
        <f>100 + SUMIFS(NhatKy_ViPham!J:J, NhatKy_ViPham!E:E, "12_Phap", NhatKy_ViPham!F:F, B21, NhatKy_ViPham!C:C, "T34") - SUMIFS(NhatKy_ViPham!K:K, NhatKy_ViPham!E:E, "12_Phap", NhatKy_ViPham!F:F, B21, NhatKy_ViPham!C:C, "T34")</f>
        <v>100</v>
      </c>
      <c r="AZ21" s="7">
        <f>100 + SUMIFS(NhatKy_ViPham!J:J, NhatKy_ViPham!E:E, "12_Phap", NhatKy_ViPham!F:F, B21, NhatKy_ViPham!C:C, "T35") - SUMIFS(NhatKy_ViPham!K:K, NhatKy_ViPham!E:E, "12_Phap", NhatKy_ViPham!F:F, B21, NhatKy_ViPham!C:C, "T35")</f>
        <v>100</v>
      </c>
      <c r="BA21" s="12">
        <f t="shared" si="0"/>
        <v>100</v>
      </c>
      <c r="BB21" s="11" t="s">
        <v>430</v>
      </c>
      <c r="BC21" s="14" t="str">
        <f t="shared" si="1"/>
        <v>Tốt</v>
      </c>
      <c r="BD21" s="10" t="str">
        <f t="shared" si="2"/>
        <v>🟢 BÌNH THƯỜNG</v>
      </c>
    </row>
    <row r="22" spans="1:56" x14ac:dyDescent="0.25">
      <c r="A22" s="5">
        <v>14</v>
      </c>
      <c r="B22" s="15" t="s">
        <v>3119</v>
      </c>
      <c r="C22" s="5" t="s">
        <v>2557</v>
      </c>
      <c r="D22" s="5" t="s">
        <v>429</v>
      </c>
      <c r="E22" s="11" t="s">
        <v>430</v>
      </c>
      <c r="F22" s="6">
        <f>SUMIFS(NhatKy_ViPham!K:K, NhatKy_ViPham!E:E, "12_Phap", NhatKy_ViPham!F:F, B22, NhatKy_ViPham!H:H, "L01")</f>
        <v>0</v>
      </c>
      <c r="G22" s="6">
        <f>SUMIFS(NhatKy_ViPham!K:K, NhatKy_ViPham!E:E, "12_Phap", NhatKy_ViPham!F:F, B22, NhatKy_ViPham!H:H, "L02")</f>
        <v>0</v>
      </c>
      <c r="H22" s="6">
        <f>SUMIFS(NhatKy_ViPham!K:K, NhatKy_ViPham!E:E, "12_Phap", NhatKy_ViPham!F:F, B22, NhatKy_ViPham!H:H, "L03")</f>
        <v>0</v>
      </c>
      <c r="I22" s="6">
        <f>SUMIFS(NhatKy_ViPham!K:K, NhatKy_ViPham!E:E, "12_Phap", NhatKy_ViPham!F:F, B22, NhatKy_ViPham!H:H, "L04")</f>
        <v>0</v>
      </c>
      <c r="J22" s="6">
        <f>SUMIFS(NhatKy_ViPham!K:K, NhatKy_ViPham!E:E, "12_Phap", NhatKy_ViPham!F:F, B22, NhatKy_ViPham!H:H, "L05")</f>
        <v>0</v>
      </c>
      <c r="K22" s="6">
        <f>SUMIFS(NhatKy_ViPham!K:K, NhatKy_ViPham!E:E, "12_Phap", NhatKy_ViPham!F:F, B22, NhatKy_ViPham!H:H, "L06")</f>
        <v>0</v>
      </c>
      <c r="L22" s="6">
        <f>SUMIFS(NhatKy_ViPham!K:K, NhatKy_ViPham!E:E, "12_Phap", NhatKy_ViPham!F:F, B22, NhatKy_ViPham!H:H, "L07")</f>
        <v>0</v>
      </c>
      <c r="M22" s="6">
        <f>SUMIFS(NhatKy_ViPham!K:K, NhatKy_ViPham!E:E, "12_Phap", NhatKy_ViPham!F:F, B22, NhatKy_ViPham!H:H, "L08")</f>
        <v>0</v>
      </c>
      <c r="N22" s="6">
        <f>SUMIFS(NhatKy_ViPham!K:K, NhatKy_ViPham!E:E, "12_Phap", NhatKy_ViPham!F:F, B22, NhatKy_ViPham!H:H, "L09")</f>
        <v>0</v>
      </c>
      <c r="O22" s="6">
        <f>SUMIFS(NhatKy_ViPham!K:K, NhatKy_ViPham!E:E, "12_Phap", NhatKy_ViPham!F:F, B22, NhatKy_ViPham!H:H, "L10")</f>
        <v>0</v>
      </c>
      <c r="P22" s="12">
        <f>SUMIFS(NhatKy_ViPham!J:J, NhatKy_ViPham!E:E, "12_Phap", NhatKy_ViPham!F:F, B22)</f>
        <v>0</v>
      </c>
      <c r="Q22" s="13">
        <f>SUMIFS(NhatKy_ViPham!K:K, NhatKy_ViPham!E:E, "12_Phap", NhatKy_ViPham!F:F, B22)</f>
        <v>0</v>
      </c>
      <c r="R22" s="6">
        <f>100 + SUMIFS(NhatKy_ViPham!J:J, NhatKy_ViPham!E:E, "12_Phap", NhatKy_ViPham!F:F, B22, NhatKy_ViPham!C:C, "T1") - SUMIFS(NhatKy_ViPham!K:K, NhatKy_ViPham!E:E, "12_Phap", NhatKy_ViPham!F:F, B22, NhatKy_ViPham!C:C, "T1")</f>
        <v>100</v>
      </c>
      <c r="S22" s="6">
        <f>100 + SUMIFS(NhatKy_ViPham!J:J, NhatKy_ViPham!E:E, "12_Phap", NhatKy_ViPham!F:F, B22, NhatKy_ViPham!C:C, "T2") - SUMIFS(NhatKy_ViPham!K:K, NhatKy_ViPham!E:E, "12_Phap", NhatKy_ViPham!F:F, B22, NhatKy_ViPham!C:C, "T2")</f>
        <v>100</v>
      </c>
      <c r="T22" s="6">
        <f>100 + SUMIFS(NhatKy_ViPham!J:J, NhatKy_ViPham!E:E, "12_Phap", NhatKy_ViPham!F:F, B22, NhatKy_ViPham!C:C, "T3") - SUMIFS(NhatKy_ViPham!K:K, NhatKy_ViPham!E:E, "12_Phap", NhatKy_ViPham!F:F, B22, NhatKy_ViPham!C:C, "T3")</f>
        <v>100</v>
      </c>
      <c r="U22" s="6">
        <f>100 + SUMIFS(NhatKy_ViPham!J:J, NhatKy_ViPham!E:E, "12_Phap", NhatKy_ViPham!F:F, B22, NhatKy_ViPham!C:C, "T4") - SUMIFS(NhatKy_ViPham!K:K, NhatKy_ViPham!E:E, "12_Phap", NhatKy_ViPham!F:F, B22, NhatKy_ViPham!C:C, "T4")</f>
        <v>100</v>
      </c>
      <c r="V22" s="6">
        <f>100 + SUMIFS(NhatKy_ViPham!J:J, NhatKy_ViPham!E:E, "12_Phap", NhatKy_ViPham!F:F, B22, NhatKy_ViPham!C:C, "T5") - SUMIFS(NhatKy_ViPham!K:K, NhatKy_ViPham!E:E, "12_Phap", NhatKy_ViPham!F:F, B22, NhatKy_ViPham!C:C, "T5")</f>
        <v>100</v>
      </c>
      <c r="W22" s="6">
        <f>100 + SUMIFS(NhatKy_ViPham!J:J, NhatKy_ViPham!E:E, "12_Phap", NhatKy_ViPham!F:F, B22, NhatKy_ViPham!C:C, "T6") - SUMIFS(NhatKy_ViPham!K:K, NhatKy_ViPham!E:E, "12_Phap", NhatKy_ViPham!F:F, B22, NhatKy_ViPham!C:C, "T6")</f>
        <v>100</v>
      </c>
      <c r="X22" s="6">
        <f>100 + SUMIFS(NhatKy_ViPham!J:J, NhatKy_ViPham!E:E, "12_Phap", NhatKy_ViPham!F:F, B22, NhatKy_ViPham!C:C, "T7") - SUMIFS(NhatKy_ViPham!K:K, NhatKy_ViPham!E:E, "12_Phap", NhatKy_ViPham!F:F, B22, NhatKy_ViPham!C:C, "T7")</f>
        <v>100</v>
      </c>
      <c r="Y22" s="6">
        <f>100 + SUMIFS(NhatKy_ViPham!J:J, NhatKy_ViPham!E:E, "12_Phap", NhatKy_ViPham!F:F, B22, NhatKy_ViPham!C:C, "T8") - SUMIFS(NhatKy_ViPham!K:K, NhatKy_ViPham!E:E, "12_Phap", NhatKy_ViPham!F:F, B22, NhatKy_ViPham!C:C, "T8")</f>
        <v>100</v>
      </c>
      <c r="Z22" s="6">
        <f>100 + SUMIFS(NhatKy_ViPham!J:J, NhatKy_ViPham!E:E, "12_Phap", NhatKy_ViPham!F:F, B22, NhatKy_ViPham!C:C, "T9") - SUMIFS(NhatKy_ViPham!K:K, NhatKy_ViPham!E:E, "12_Phap", NhatKy_ViPham!F:F, B22, NhatKy_ViPham!C:C, "T9")</f>
        <v>100</v>
      </c>
      <c r="AA22" s="6">
        <f>100 + SUMIFS(NhatKy_ViPham!J:J, NhatKy_ViPham!E:E, "12_Phap", NhatKy_ViPham!F:F, B22, NhatKy_ViPham!C:C, "T10") - SUMIFS(NhatKy_ViPham!K:K, NhatKy_ViPham!E:E, "12_Phap", NhatKy_ViPham!F:F, B22, NhatKy_ViPham!C:C, "T10")</f>
        <v>100</v>
      </c>
      <c r="AB22" s="6">
        <f>100 + SUMIFS(NhatKy_ViPham!J:J, NhatKy_ViPham!E:E, "12_Phap", NhatKy_ViPham!F:F, B22, NhatKy_ViPham!C:C, "T11") - SUMIFS(NhatKy_ViPham!K:K, NhatKy_ViPham!E:E, "12_Phap", NhatKy_ViPham!F:F, B22, NhatKy_ViPham!C:C, "T11")</f>
        <v>100</v>
      </c>
      <c r="AC22" s="6">
        <f>100 + SUMIFS(NhatKy_ViPham!J:J, NhatKy_ViPham!E:E, "12_Phap", NhatKy_ViPham!F:F, B22, NhatKy_ViPham!C:C, "T12") - SUMIFS(NhatKy_ViPham!K:K, NhatKy_ViPham!E:E, "12_Phap", NhatKy_ViPham!F:F, B22, NhatKy_ViPham!C:C, "T12")</f>
        <v>100</v>
      </c>
      <c r="AD22" s="6">
        <f>100 + SUMIFS(NhatKy_ViPham!J:J, NhatKy_ViPham!E:E, "12_Phap", NhatKy_ViPham!F:F, B22, NhatKy_ViPham!C:C, "T13") - SUMIFS(NhatKy_ViPham!K:K, NhatKy_ViPham!E:E, "12_Phap", NhatKy_ViPham!F:F, B22, NhatKy_ViPham!C:C, "T13")</f>
        <v>100</v>
      </c>
      <c r="AE22" s="6">
        <f>100 + SUMIFS(NhatKy_ViPham!J:J, NhatKy_ViPham!E:E, "12_Phap", NhatKy_ViPham!F:F, B22, NhatKy_ViPham!C:C, "T14") - SUMIFS(NhatKy_ViPham!K:K, NhatKy_ViPham!E:E, "12_Phap", NhatKy_ViPham!F:F, B22, NhatKy_ViPham!C:C, "T14")</f>
        <v>100</v>
      </c>
      <c r="AF22" s="6">
        <f>100 + SUMIFS(NhatKy_ViPham!J:J, NhatKy_ViPham!E:E, "12_Phap", NhatKy_ViPham!F:F, B22, NhatKy_ViPham!C:C, "T15") - SUMIFS(NhatKy_ViPham!K:K, NhatKy_ViPham!E:E, "12_Phap", NhatKy_ViPham!F:F, B22, NhatKy_ViPham!C:C, "T15")</f>
        <v>100</v>
      </c>
      <c r="AG22" s="6">
        <f>100 + SUMIFS(NhatKy_ViPham!J:J, NhatKy_ViPham!E:E, "12_Phap", NhatKy_ViPham!F:F, B22, NhatKy_ViPham!C:C, "T16") - SUMIFS(NhatKy_ViPham!K:K, NhatKy_ViPham!E:E, "12_Phap", NhatKy_ViPham!F:F, B22, NhatKy_ViPham!C:C, "T16")</f>
        <v>100</v>
      </c>
      <c r="AH22" s="6">
        <f>100 + SUMIFS(NhatKy_ViPham!J:J, NhatKy_ViPham!E:E, "12_Phap", NhatKy_ViPham!F:F, B22, NhatKy_ViPham!C:C, "T17") - SUMIFS(NhatKy_ViPham!K:K, NhatKy_ViPham!E:E, "12_Phap", NhatKy_ViPham!F:F, B22, NhatKy_ViPham!C:C, "T17")</f>
        <v>100</v>
      </c>
      <c r="AI22" s="6">
        <f>100 + SUMIFS(NhatKy_ViPham!J:J, NhatKy_ViPham!E:E, "12_Phap", NhatKy_ViPham!F:F, B22, NhatKy_ViPham!C:C, "T18") - SUMIFS(NhatKy_ViPham!K:K, NhatKy_ViPham!E:E, "12_Phap", NhatKy_ViPham!F:F, B22, NhatKy_ViPham!C:C, "T18")</f>
        <v>100</v>
      </c>
      <c r="AJ22" s="6">
        <f>100 + SUMIFS(NhatKy_ViPham!J:J, NhatKy_ViPham!E:E, "12_Phap", NhatKy_ViPham!F:F, B22, NhatKy_ViPham!C:C, "T19") - SUMIFS(NhatKy_ViPham!K:K, NhatKy_ViPham!E:E, "12_Phap", NhatKy_ViPham!F:F, B22, NhatKy_ViPham!C:C, "T19")</f>
        <v>100</v>
      </c>
      <c r="AK22" s="6">
        <f>100 + SUMIFS(NhatKy_ViPham!J:J, NhatKy_ViPham!E:E, "12_Phap", NhatKy_ViPham!F:F, B22, NhatKy_ViPham!C:C, "T20") - SUMIFS(NhatKy_ViPham!K:K, NhatKy_ViPham!E:E, "12_Phap", NhatKy_ViPham!F:F, B22, NhatKy_ViPham!C:C, "T20")</f>
        <v>100</v>
      </c>
      <c r="AL22" s="6">
        <f>100 + SUMIFS(NhatKy_ViPham!J:J, NhatKy_ViPham!E:E, "12_Phap", NhatKy_ViPham!F:F, B22, NhatKy_ViPham!C:C, "T21") - SUMIFS(NhatKy_ViPham!K:K, NhatKy_ViPham!E:E, "12_Phap", NhatKy_ViPham!F:F, B22, NhatKy_ViPham!C:C, "T21")</f>
        <v>100</v>
      </c>
      <c r="AM22" s="6">
        <f>100 + SUMIFS(NhatKy_ViPham!J:J, NhatKy_ViPham!E:E, "12_Phap", NhatKy_ViPham!F:F, B22, NhatKy_ViPham!C:C, "T22") - SUMIFS(NhatKy_ViPham!K:K, NhatKy_ViPham!E:E, "12_Phap", NhatKy_ViPham!F:F, B22, NhatKy_ViPham!C:C, "T22")</f>
        <v>100</v>
      </c>
      <c r="AN22" s="6">
        <f>100 + SUMIFS(NhatKy_ViPham!J:J, NhatKy_ViPham!E:E, "12_Phap", NhatKy_ViPham!F:F, B22, NhatKy_ViPham!C:C, "T23") - SUMIFS(NhatKy_ViPham!K:K, NhatKy_ViPham!E:E, "12_Phap", NhatKy_ViPham!F:F, B22, NhatKy_ViPham!C:C, "T23")</f>
        <v>100</v>
      </c>
      <c r="AO22" s="6">
        <f>100 + SUMIFS(NhatKy_ViPham!J:J, NhatKy_ViPham!E:E, "12_Phap", NhatKy_ViPham!F:F, B22, NhatKy_ViPham!C:C, "T24") - SUMIFS(NhatKy_ViPham!K:K, NhatKy_ViPham!E:E, "12_Phap", NhatKy_ViPham!F:F, B22, NhatKy_ViPham!C:C, "T24")</f>
        <v>100</v>
      </c>
      <c r="AP22" s="6">
        <f>100 + SUMIFS(NhatKy_ViPham!J:J, NhatKy_ViPham!E:E, "12_Phap", NhatKy_ViPham!F:F, B22, NhatKy_ViPham!C:C, "T25") - SUMIFS(NhatKy_ViPham!K:K, NhatKy_ViPham!E:E, "12_Phap", NhatKy_ViPham!F:F, B22, NhatKy_ViPham!C:C, "T25")</f>
        <v>100</v>
      </c>
      <c r="AQ22" s="6">
        <f>100 + SUMIFS(NhatKy_ViPham!J:J, NhatKy_ViPham!E:E, "12_Phap", NhatKy_ViPham!F:F, B22, NhatKy_ViPham!C:C, "T26") - SUMIFS(NhatKy_ViPham!K:K, NhatKy_ViPham!E:E, "12_Phap", NhatKy_ViPham!F:F, B22, NhatKy_ViPham!C:C, "T26")</f>
        <v>100</v>
      </c>
      <c r="AR22" s="6">
        <f>100 + SUMIFS(NhatKy_ViPham!J:J, NhatKy_ViPham!E:E, "12_Phap", NhatKy_ViPham!F:F, B22, NhatKy_ViPham!C:C, "T27") - SUMIFS(NhatKy_ViPham!K:K, NhatKy_ViPham!E:E, "12_Phap", NhatKy_ViPham!F:F, B22, NhatKy_ViPham!C:C, "T27")</f>
        <v>100</v>
      </c>
      <c r="AS22" s="6">
        <f>100 + SUMIFS(NhatKy_ViPham!J:J, NhatKy_ViPham!E:E, "12_Phap", NhatKy_ViPham!F:F, B22, NhatKy_ViPham!C:C, "T28") - SUMIFS(NhatKy_ViPham!K:K, NhatKy_ViPham!E:E, "12_Phap", NhatKy_ViPham!F:F, B22, NhatKy_ViPham!C:C, "T28")</f>
        <v>100</v>
      </c>
      <c r="AT22" s="6">
        <f>100 + SUMIFS(NhatKy_ViPham!J:J, NhatKy_ViPham!E:E, "12_Phap", NhatKy_ViPham!F:F, B22, NhatKy_ViPham!C:C, "T29") - SUMIFS(NhatKy_ViPham!K:K, NhatKy_ViPham!E:E, "12_Phap", NhatKy_ViPham!F:F, B22, NhatKy_ViPham!C:C, "T29")</f>
        <v>100</v>
      </c>
      <c r="AU22" s="6">
        <f>100 + SUMIFS(NhatKy_ViPham!J:J, NhatKy_ViPham!E:E, "12_Phap", NhatKy_ViPham!F:F, B22, NhatKy_ViPham!C:C, "T30") - SUMIFS(NhatKy_ViPham!K:K, NhatKy_ViPham!E:E, "12_Phap", NhatKy_ViPham!F:F, B22, NhatKy_ViPham!C:C, "T30")</f>
        <v>100</v>
      </c>
      <c r="AV22" s="6">
        <f>100 + SUMIFS(NhatKy_ViPham!J:J, NhatKy_ViPham!E:E, "12_Phap", NhatKy_ViPham!F:F, B22, NhatKy_ViPham!C:C, "T31") - SUMIFS(NhatKy_ViPham!K:K, NhatKy_ViPham!E:E, "12_Phap", NhatKy_ViPham!F:F, B22, NhatKy_ViPham!C:C, "T31")</f>
        <v>100</v>
      </c>
      <c r="AW22" s="6">
        <f>100 + SUMIFS(NhatKy_ViPham!J:J, NhatKy_ViPham!E:E, "12_Phap", NhatKy_ViPham!F:F, B22, NhatKy_ViPham!C:C, "T32") - SUMIFS(NhatKy_ViPham!K:K, NhatKy_ViPham!E:E, "12_Phap", NhatKy_ViPham!F:F, B22, NhatKy_ViPham!C:C, "T32")</f>
        <v>100</v>
      </c>
      <c r="AX22" s="6">
        <f>100 + SUMIFS(NhatKy_ViPham!J:J, NhatKy_ViPham!E:E, "12_Phap", NhatKy_ViPham!F:F, B22, NhatKy_ViPham!C:C, "T33") - SUMIFS(NhatKy_ViPham!K:K, NhatKy_ViPham!E:E, "12_Phap", NhatKy_ViPham!F:F, B22, NhatKy_ViPham!C:C, "T33")</f>
        <v>100</v>
      </c>
      <c r="AY22" s="6">
        <f>100 + SUMIFS(NhatKy_ViPham!J:J, NhatKy_ViPham!E:E, "12_Phap", NhatKy_ViPham!F:F, B22, NhatKy_ViPham!C:C, "T34") - SUMIFS(NhatKy_ViPham!K:K, NhatKy_ViPham!E:E, "12_Phap", NhatKy_ViPham!F:F, B22, NhatKy_ViPham!C:C, "T34")</f>
        <v>100</v>
      </c>
      <c r="AZ22" s="6">
        <f>100 + SUMIFS(NhatKy_ViPham!J:J, NhatKy_ViPham!E:E, "12_Phap", NhatKy_ViPham!F:F, B22, NhatKy_ViPham!C:C, "T35") - SUMIFS(NhatKy_ViPham!K:K, NhatKy_ViPham!E:E, "12_Phap", NhatKy_ViPham!F:F, B22, NhatKy_ViPham!C:C, "T35")</f>
        <v>100</v>
      </c>
      <c r="BA22" s="12">
        <f t="shared" si="0"/>
        <v>100</v>
      </c>
      <c r="BB22" s="11" t="s">
        <v>430</v>
      </c>
      <c r="BC22" s="16" t="str">
        <f t="shared" si="1"/>
        <v>Tốt</v>
      </c>
      <c r="BD22" s="15" t="str">
        <f t="shared" si="2"/>
        <v>🟢 BÌNH THƯỜNG</v>
      </c>
    </row>
    <row r="23" spans="1:56" x14ac:dyDescent="0.25">
      <c r="A23" s="4">
        <v>15</v>
      </c>
      <c r="B23" s="10" t="s">
        <v>3120</v>
      </c>
      <c r="C23" s="4" t="s">
        <v>2395</v>
      </c>
      <c r="D23" s="4" t="s">
        <v>429</v>
      </c>
      <c r="E23" s="11" t="s">
        <v>430</v>
      </c>
      <c r="F23" s="7">
        <f>SUMIFS(NhatKy_ViPham!K:K, NhatKy_ViPham!E:E, "12_Phap", NhatKy_ViPham!F:F, B23, NhatKy_ViPham!H:H, "L01")</f>
        <v>0</v>
      </c>
      <c r="G23" s="7">
        <f>SUMIFS(NhatKy_ViPham!K:K, NhatKy_ViPham!E:E, "12_Phap", NhatKy_ViPham!F:F, B23, NhatKy_ViPham!H:H, "L02")</f>
        <v>0</v>
      </c>
      <c r="H23" s="7">
        <f>SUMIFS(NhatKy_ViPham!K:K, NhatKy_ViPham!E:E, "12_Phap", NhatKy_ViPham!F:F, B23, NhatKy_ViPham!H:H, "L03")</f>
        <v>0</v>
      </c>
      <c r="I23" s="7">
        <f>SUMIFS(NhatKy_ViPham!K:K, NhatKy_ViPham!E:E, "12_Phap", NhatKy_ViPham!F:F, B23, NhatKy_ViPham!H:H, "L04")</f>
        <v>0</v>
      </c>
      <c r="J23" s="7">
        <f>SUMIFS(NhatKy_ViPham!K:K, NhatKy_ViPham!E:E, "12_Phap", NhatKy_ViPham!F:F, B23, NhatKy_ViPham!H:H, "L05")</f>
        <v>0</v>
      </c>
      <c r="K23" s="7">
        <f>SUMIFS(NhatKy_ViPham!K:K, NhatKy_ViPham!E:E, "12_Phap", NhatKy_ViPham!F:F, B23, NhatKy_ViPham!H:H, "L06")</f>
        <v>0</v>
      </c>
      <c r="L23" s="7">
        <f>SUMIFS(NhatKy_ViPham!K:K, NhatKy_ViPham!E:E, "12_Phap", NhatKy_ViPham!F:F, B23, NhatKy_ViPham!H:H, "L07")</f>
        <v>0</v>
      </c>
      <c r="M23" s="7">
        <f>SUMIFS(NhatKy_ViPham!K:K, NhatKy_ViPham!E:E, "12_Phap", NhatKy_ViPham!F:F, B23, NhatKy_ViPham!H:H, "L08")</f>
        <v>0</v>
      </c>
      <c r="N23" s="7">
        <f>SUMIFS(NhatKy_ViPham!K:K, NhatKy_ViPham!E:E, "12_Phap", NhatKy_ViPham!F:F, B23, NhatKy_ViPham!H:H, "L09")</f>
        <v>0</v>
      </c>
      <c r="O23" s="7">
        <f>SUMIFS(NhatKy_ViPham!K:K, NhatKy_ViPham!E:E, "12_Phap", NhatKy_ViPham!F:F, B23, NhatKy_ViPham!H:H, "L10")</f>
        <v>0</v>
      </c>
      <c r="P23" s="12">
        <f>SUMIFS(NhatKy_ViPham!J:J, NhatKy_ViPham!E:E, "12_Phap", NhatKy_ViPham!F:F, B23)</f>
        <v>0</v>
      </c>
      <c r="Q23" s="13">
        <f>SUMIFS(NhatKy_ViPham!K:K, NhatKy_ViPham!E:E, "12_Phap", NhatKy_ViPham!F:F, B23)</f>
        <v>0</v>
      </c>
      <c r="R23" s="7">
        <f>100 + SUMIFS(NhatKy_ViPham!J:J, NhatKy_ViPham!E:E, "12_Phap", NhatKy_ViPham!F:F, B23, NhatKy_ViPham!C:C, "T1") - SUMIFS(NhatKy_ViPham!K:K, NhatKy_ViPham!E:E, "12_Phap", NhatKy_ViPham!F:F, B23, NhatKy_ViPham!C:C, "T1")</f>
        <v>100</v>
      </c>
      <c r="S23" s="7">
        <f>100 + SUMIFS(NhatKy_ViPham!J:J, NhatKy_ViPham!E:E, "12_Phap", NhatKy_ViPham!F:F, B23, NhatKy_ViPham!C:C, "T2") - SUMIFS(NhatKy_ViPham!K:K, NhatKy_ViPham!E:E, "12_Phap", NhatKy_ViPham!F:F, B23, NhatKy_ViPham!C:C, "T2")</f>
        <v>100</v>
      </c>
      <c r="T23" s="7">
        <f>100 + SUMIFS(NhatKy_ViPham!J:J, NhatKy_ViPham!E:E, "12_Phap", NhatKy_ViPham!F:F, B23, NhatKy_ViPham!C:C, "T3") - SUMIFS(NhatKy_ViPham!K:K, NhatKy_ViPham!E:E, "12_Phap", NhatKy_ViPham!F:F, B23, NhatKy_ViPham!C:C, "T3")</f>
        <v>100</v>
      </c>
      <c r="U23" s="7">
        <f>100 + SUMIFS(NhatKy_ViPham!J:J, NhatKy_ViPham!E:E, "12_Phap", NhatKy_ViPham!F:F, B23, NhatKy_ViPham!C:C, "T4") - SUMIFS(NhatKy_ViPham!K:K, NhatKy_ViPham!E:E, "12_Phap", NhatKy_ViPham!F:F, B23, NhatKy_ViPham!C:C, "T4")</f>
        <v>100</v>
      </c>
      <c r="V23" s="7">
        <f>100 + SUMIFS(NhatKy_ViPham!J:J, NhatKy_ViPham!E:E, "12_Phap", NhatKy_ViPham!F:F, B23, NhatKy_ViPham!C:C, "T5") - SUMIFS(NhatKy_ViPham!K:K, NhatKy_ViPham!E:E, "12_Phap", NhatKy_ViPham!F:F, B23, NhatKy_ViPham!C:C, "T5")</f>
        <v>100</v>
      </c>
      <c r="W23" s="7">
        <f>100 + SUMIFS(NhatKy_ViPham!J:J, NhatKy_ViPham!E:E, "12_Phap", NhatKy_ViPham!F:F, B23, NhatKy_ViPham!C:C, "T6") - SUMIFS(NhatKy_ViPham!K:K, NhatKy_ViPham!E:E, "12_Phap", NhatKy_ViPham!F:F, B23, NhatKy_ViPham!C:C, "T6")</f>
        <v>100</v>
      </c>
      <c r="X23" s="7">
        <f>100 + SUMIFS(NhatKy_ViPham!J:J, NhatKy_ViPham!E:E, "12_Phap", NhatKy_ViPham!F:F, B23, NhatKy_ViPham!C:C, "T7") - SUMIFS(NhatKy_ViPham!K:K, NhatKy_ViPham!E:E, "12_Phap", NhatKy_ViPham!F:F, B23, NhatKy_ViPham!C:C, "T7")</f>
        <v>100</v>
      </c>
      <c r="Y23" s="7">
        <f>100 + SUMIFS(NhatKy_ViPham!J:J, NhatKy_ViPham!E:E, "12_Phap", NhatKy_ViPham!F:F, B23, NhatKy_ViPham!C:C, "T8") - SUMIFS(NhatKy_ViPham!K:K, NhatKy_ViPham!E:E, "12_Phap", NhatKy_ViPham!F:F, B23, NhatKy_ViPham!C:C, "T8")</f>
        <v>100</v>
      </c>
      <c r="Z23" s="7">
        <f>100 + SUMIFS(NhatKy_ViPham!J:J, NhatKy_ViPham!E:E, "12_Phap", NhatKy_ViPham!F:F, B23, NhatKy_ViPham!C:C, "T9") - SUMIFS(NhatKy_ViPham!K:K, NhatKy_ViPham!E:E, "12_Phap", NhatKy_ViPham!F:F, B23, NhatKy_ViPham!C:C, "T9")</f>
        <v>100</v>
      </c>
      <c r="AA23" s="7">
        <f>100 + SUMIFS(NhatKy_ViPham!J:J, NhatKy_ViPham!E:E, "12_Phap", NhatKy_ViPham!F:F, B23, NhatKy_ViPham!C:C, "T10") - SUMIFS(NhatKy_ViPham!K:K, NhatKy_ViPham!E:E, "12_Phap", NhatKy_ViPham!F:F, B23, NhatKy_ViPham!C:C, "T10")</f>
        <v>100</v>
      </c>
      <c r="AB23" s="7">
        <f>100 + SUMIFS(NhatKy_ViPham!J:J, NhatKy_ViPham!E:E, "12_Phap", NhatKy_ViPham!F:F, B23, NhatKy_ViPham!C:C, "T11") - SUMIFS(NhatKy_ViPham!K:K, NhatKy_ViPham!E:E, "12_Phap", NhatKy_ViPham!F:F, B23, NhatKy_ViPham!C:C, "T11")</f>
        <v>100</v>
      </c>
      <c r="AC23" s="7">
        <f>100 + SUMIFS(NhatKy_ViPham!J:J, NhatKy_ViPham!E:E, "12_Phap", NhatKy_ViPham!F:F, B23, NhatKy_ViPham!C:C, "T12") - SUMIFS(NhatKy_ViPham!K:K, NhatKy_ViPham!E:E, "12_Phap", NhatKy_ViPham!F:F, B23, NhatKy_ViPham!C:C, "T12")</f>
        <v>100</v>
      </c>
      <c r="AD23" s="7">
        <f>100 + SUMIFS(NhatKy_ViPham!J:J, NhatKy_ViPham!E:E, "12_Phap", NhatKy_ViPham!F:F, B23, NhatKy_ViPham!C:C, "T13") - SUMIFS(NhatKy_ViPham!K:K, NhatKy_ViPham!E:E, "12_Phap", NhatKy_ViPham!F:F, B23, NhatKy_ViPham!C:C, "T13")</f>
        <v>100</v>
      </c>
      <c r="AE23" s="7">
        <f>100 + SUMIFS(NhatKy_ViPham!J:J, NhatKy_ViPham!E:E, "12_Phap", NhatKy_ViPham!F:F, B23, NhatKy_ViPham!C:C, "T14") - SUMIFS(NhatKy_ViPham!K:K, NhatKy_ViPham!E:E, "12_Phap", NhatKy_ViPham!F:F, B23, NhatKy_ViPham!C:C, "T14")</f>
        <v>100</v>
      </c>
      <c r="AF23" s="7">
        <f>100 + SUMIFS(NhatKy_ViPham!J:J, NhatKy_ViPham!E:E, "12_Phap", NhatKy_ViPham!F:F, B23, NhatKy_ViPham!C:C, "T15") - SUMIFS(NhatKy_ViPham!K:K, NhatKy_ViPham!E:E, "12_Phap", NhatKy_ViPham!F:F, B23, NhatKy_ViPham!C:C, "T15")</f>
        <v>100</v>
      </c>
      <c r="AG23" s="7">
        <f>100 + SUMIFS(NhatKy_ViPham!J:J, NhatKy_ViPham!E:E, "12_Phap", NhatKy_ViPham!F:F, B23, NhatKy_ViPham!C:C, "T16") - SUMIFS(NhatKy_ViPham!K:K, NhatKy_ViPham!E:E, "12_Phap", NhatKy_ViPham!F:F, B23, NhatKy_ViPham!C:C, "T16")</f>
        <v>100</v>
      </c>
      <c r="AH23" s="7">
        <f>100 + SUMIFS(NhatKy_ViPham!J:J, NhatKy_ViPham!E:E, "12_Phap", NhatKy_ViPham!F:F, B23, NhatKy_ViPham!C:C, "T17") - SUMIFS(NhatKy_ViPham!K:K, NhatKy_ViPham!E:E, "12_Phap", NhatKy_ViPham!F:F, B23, NhatKy_ViPham!C:C, "T17")</f>
        <v>100</v>
      </c>
      <c r="AI23" s="7">
        <f>100 + SUMIFS(NhatKy_ViPham!J:J, NhatKy_ViPham!E:E, "12_Phap", NhatKy_ViPham!F:F, B23, NhatKy_ViPham!C:C, "T18") - SUMIFS(NhatKy_ViPham!K:K, NhatKy_ViPham!E:E, "12_Phap", NhatKy_ViPham!F:F, B23, NhatKy_ViPham!C:C, "T18")</f>
        <v>100</v>
      </c>
      <c r="AJ23" s="7">
        <f>100 + SUMIFS(NhatKy_ViPham!J:J, NhatKy_ViPham!E:E, "12_Phap", NhatKy_ViPham!F:F, B23, NhatKy_ViPham!C:C, "T19") - SUMIFS(NhatKy_ViPham!K:K, NhatKy_ViPham!E:E, "12_Phap", NhatKy_ViPham!F:F, B23, NhatKy_ViPham!C:C, "T19")</f>
        <v>100</v>
      </c>
      <c r="AK23" s="7">
        <f>100 + SUMIFS(NhatKy_ViPham!J:J, NhatKy_ViPham!E:E, "12_Phap", NhatKy_ViPham!F:F, B23, NhatKy_ViPham!C:C, "T20") - SUMIFS(NhatKy_ViPham!K:K, NhatKy_ViPham!E:E, "12_Phap", NhatKy_ViPham!F:F, B23, NhatKy_ViPham!C:C, "T20")</f>
        <v>100</v>
      </c>
      <c r="AL23" s="7">
        <f>100 + SUMIFS(NhatKy_ViPham!J:J, NhatKy_ViPham!E:E, "12_Phap", NhatKy_ViPham!F:F, B23, NhatKy_ViPham!C:C, "T21") - SUMIFS(NhatKy_ViPham!K:K, NhatKy_ViPham!E:E, "12_Phap", NhatKy_ViPham!F:F, B23, NhatKy_ViPham!C:C, "T21")</f>
        <v>100</v>
      </c>
      <c r="AM23" s="7">
        <f>100 + SUMIFS(NhatKy_ViPham!J:J, NhatKy_ViPham!E:E, "12_Phap", NhatKy_ViPham!F:F, B23, NhatKy_ViPham!C:C, "T22") - SUMIFS(NhatKy_ViPham!K:K, NhatKy_ViPham!E:E, "12_Phap", NhatKy_ViPham!F:F, B23, NhatKy_ViPham!C:C, "T22")</f>
        <v>100</v>
      </c>
      <c r="AN23" s="7">
        <f>100 + SUMIFS(NhatKy_ViPham!J:J, NhatKy_ViPham!E:E, "12_Phap", NhatKy_ViPham!F:F, B23, NhatKy_ViPham!C:C, "T23") - SUMIFS(NhatKy_ViPham!K:K, NhatKy_ViPham!E:E, "12_Phap", NhatKy_ViPham!F:F, B23, NhatKy_ViPham!C:C, "T23")</f>
        <v>100</v>
      </c>
      <c r="AO23" s="7">
        <f>100 + SUMIFS(NhatKy_ViPham!J:J, NhatKy_ViPham!E:E, "12_Phap", NhatKy_ViPham!F:F, B23, NhatKy_ViPham!C:C, "T24") - SUMIFS(NhatKy_ViPham!K:K, NhatKy_ViPham!E:E, "12_Phap", NhatKy_ViPham!F:F, B23, NhatKy_ViPham!C:C, "T24")</f>
        <v>100</v>
      </c>
      <c r="AP23" s="7">
        <f>100 + SUMIFS(NhatKy_ViPham!J:J, NhatKy_ViPham!E:E, "12_Phap", NhatKy_ViPham!F:F, B23, NhatKy_ViPham!C:C, "T25") - SUMIFS(NhatKy_ViPham!K:K, NhatKy_ViPham!E:E, "12_Phap", NhatKy_ViPham!F:F, B23, NhatKy_ViPham!C:C, "T25")</f>
        <v>100</v>
      </c>
      <c r="AQ23" s="7">
        <f>100 + SUMIFS(NhatKy_ViPham!J:J, NhatKy_ViPham!E:E, "12_Phap", NhatKy_ViPham!F:F, B23, NhatKy_ViPham!C:C, "T26") - SUMIFS(NhatKy_ViPham!K:K, NhatKy_ViPham!E:E, "12_Phap", NhatKy_ViPham!F:F, B23, NhatKy_ViPham!C:C, "T26")</f>
        <v>100</v>
      </c>
      <c r="AR23" s="7">
        <f>100 + SUMIFS(NhatKy_ViPham!J:J, NhatKy_ViPham!E:E, "12_Phap", NhatKy_ViPham!F:F, B23, NhatKy_ViPham!C:C, "T27") - SUMIFS(NhatKy_ViPham!K:K, NhatKy_ViPham!E:E, "12_Phap", NhatKy_ViPham!F:F, B23, NhatKy_ViPham!C:C, "T27")</f>
        <v>100</v>
      </c>
      <c r="AS23" s="7">
        <f>100 + SUMIFS(NhatKy_ViPham!J:J, NhatKy_ViPham!E:E, "12_Phap", NhatKy_ViPham!F:F, B23, NhatKy_ViPham!C:C, "T28") - SUMIFS(NhatKy_ViPham!K:K, NhatKy_ViPham!E:E, "12_Phap", NhatKy_ViPham!F:F, B23, NhatKy_ViPham!C:C, "T28")</f>
        <v>100</v>
      </c>
      <c r="AT23" s="7">
        <f>100 + SUMIFS(NhatKy_ViPham!J:J, NhatKy_ViPham!E:E, "12_Phap", NhatKy_ViPham!F:F, B23, NhatKy_ViPham!C:C, "T29") - SUMIFS(NhatKy_ViPham!K:K, NhatKy_ViPham!E:E, "12_Phap", NhatKy_ViPham!F:F, B23, NhatKy_ViPham!C:C, "T29")</f>
        <v>100</v>
      </c>
      <c r="AU23" s="7">
        <f>100 + SUMIFS(NhatKy_ViPham!J:J, NhatKy_ViPham!E:E, "12_Phap", NhatKy_ViPham!F:F, B23, NhatKy_ViPham!C:C, "T30") - SUMIFS(NhatKy_ViPham!K:K, NhatKy_ViPham!E:E, "12_Phap", NhatKy_ViPham!F:F, B23, NhatKy_ViPham!C:C, "T30")</f>
        <v>100</v>
      </c>
      <c r="AV23" s="7">
        <f>100 + SUMIFS(NhatKy_ViPham!J:J, NhatKy_ViPham!E:E, "12_Phap", NhatKy_ViPham!F:F, B23, NhatKy_ViPham!C:C, "T31") - SUMIFS(NhatKy_ViPham!K:K, NhatKy_ViPham!E:E, "12_Phap", NhatKy_ViPham!F:F, B23, NhatKy_ViPham!C:C, "T31")</f>
        <v>100</v>
      </c>
      <c r="AW23" s="7">
        <f>100 + SUMIFS(NhatKy_ViPham!J:J, NhatKy_ViPham!E:E, "12_Phap", NhatKy_ViPham!F:F, B23, NhatKy_ViPham!C:C, "T32") - SUMIFS(NhatKy_ViPham!K:K, NhatKy_ViPham!E:E, "12_Phap", NhatKy_ViPham!F:F, B23, NhatKy_ViPham!C:C, "T32")</f>
        <v>100</v>
      </c>
      <c r="AX23" s="7">
        <f>100 + SUMIFS(NhatKy_ViPham!J:J, NhatKy_ViPham!E:E, "12_Phap", NhatKy_ViPham!F:F, B23, NhatKy_ViPham!C:C, "T33") - SUMIFS(NhatKy_ViPham!K:K, NhatKy_ViPham!E:E, "12_Phap", NhatKy_ViPham!F:F, B23, NhatKy_ViPham!C:C, "T33")</f>
        <v>100</v>
      </c>
      <c r="AY23" s="7">
        <f>100 + SUMIFS(NhatKy_ViPham!J:J, NhatKy_ViPham!E:E, "12_Phap", NhatKy_ViPham!F:F, B23, NhatKy_ViPham!C:C, "T34") - SUMIFS(NhatKy_ViPham!K:K, NhatKy_ViPham!E:E, "12_Phap", NhatKy_ViPham!F:F, B23, NhatKy_ViPham!C:C, "T34")</f>
        <v>100</v>
      </c>
      <c r="AZ23" s="7">
        <f>100 + SUMIFS(NhatKy_ViPham!J:J, NhatKy_ViPham!E:E, "12_Phap", NhatKy_ViPham!F:F, B23, NhatKy_ViPham!C:C, "T35") - SUMIFS(NhatKy_ViPham!K:K, NhatKy_ViPham!E:E, "12_Phap", NhatKy_ViPham!F:F, B23, NhatKy_ViPham!C:C, "T35")</f>
        <v>100</v>
      </c>
      <c r="BA23" s="12">
        <f t="shared" si="0"/>
        <v>100</v>
      </c>
      <c r="BB23" s="11" t="s">
        <v>430</v>
      </c>
      <c r="BC23" s="14" t="str">
        <f t="shared" si="1"/>
        <v>Tốt</v>
      </c>
      <c r="BD23" s="10" t="str">
        <f t="shared" si="2"/>
        <v>🟢 BÌNH THƯỜNG</v>
      </c>
    </row>
    <row r="24" spans="1:56" x14ac:dyDescent="0.25">
      <c r="A24" s="5">
        <v>16</v>
      </c>
      <c r="B24" s="15" t="s">
        <v>2793</v>
      </c>
      <c r="C24" s="5" t="s">
        <v>3121</v>
      </c>
      <c r="D24" s="5" t="s">
        <v>429</v>
      </c>
      <c r="E24" s="11" t="s">
        <v>430</v>
      </c>
      <c r="F24" s="6">
        <f>SUMIFS(NhatKy_ViPham!K:K, NhatKy_ViPham!E:E, "12_Phap", NhatKy_ViPham!F:F, B24, NhatKy_ViPham!H:H, "L01")</f>
        <v>0</v>
      </c>
      <c r="G24" s="6">
        <f>SUMIFS(NhatKy_ViPham!K:K, NhatKy_ViPham!E:E, "12_Phap", NhatKy_ViPham!F:F, B24, NhatKy_ViPham!H:H, "L02")</f>
        <v>0</v>
      </c>
      <c r="H24" s="6">
        <f>SUMIFS(NhatKy_ViPham!K:K, NhatKy_ViPham!E:E, "12_Phap", NhatKy_ViPham!F:F, B24, NhatKy_ViPham!H:H, "L03")</f>
        <v>0</v>
      </c>
      <c r="I24" s="6">
        <f>SUMIFS(NhatKy_ViPham!K:K, NhatKy_ViPham!E:E, "12_Phap", NhatKy_ViPham!F:F, B24, NhatKy_ViPham!H:H, "L04")</f>
        <v>0</v>
      </c>
      <c r="J24" s="6">
        <f>SUMIFS(NhatKy_ViPham!K:K, NhatKy_ViPham!E:E, "12_Phap", NhatKy_ViPham!F:F, B24, NhatKy_ViPham!H:H, "L05")</f>
        <v>0</v>
      </c>
      <c r="K24" s="6">
        <f>SUMIFS(NhatKy_ViPham!K:K, NhatKy_ViPham!E:E, "12_Phap", NhatKy_ViPham!F:F, B24, NhatKy_ViPham!H:H, "L06")</f>
        <v>0</v>
      </c>
      <c r="L24" s="6">
        <f>SUMIFS(NhatKy_ViPham!K:K, NhatKy_ViPham!E:E, "12_Phap", NhatKy_ViPham!F:F, B24, NhatKy_ViPham!H:H, "L07")</f>
        <v>0</v>
      </c>
      <c r="M24" s="6">
        <f>SUMIFS(NhatKy_ViPham!K:K, NhatKy_ViPham!E:E, "12_Phap", NhatKy_ViPham!F:F, B24, NhatKy_ViPham!H:H, "L08")</f>
        <v>0</v>
      </c>
      <c r="N24" s="6">
        <f>SUMIFS(NhatKy_ViPham!K:K, NhatKy_ViPham!E:E, "12_Phap", NhatKy_ViPham!F:F, B24, NhatKy_ViPham!H:H, "L09")</f>
        <v>0</v>
      </c>
      <c r="O24" s="6">
        <f>SUMIFS(NhatKy_ViPham!K:K, NhatKy_ViPham!E:E, "12_Phap", NhatKy_ViPham!F:F, B24, NhatKy_ViPham!H:H, "L10")</f>
        <v>0</v>
      </c>
      <c r="P24" s="12">
        <f>SUMIFS(NhatKy_ViPham!J:J, NhatKy_ViPham!E:E, "12_Phap", NhatKy_ViPham!F:F, B24)</f>
        <v>0</v>
      </c>
      <c r="Q24" s="13">
        <f>SUMIFS(NhatKy_ViPham!K:K, NhatKy_ViPham!E:E, "12_Phap", NhatKy_ViPham!F:F, B24)</f>
        <v>0</v>
      </c>
      <c r="R24" s="6">
        <f>100 + SUMIFS(NhatKy_ViPham!J:J, NhatKy_ViPham!E:E, "12_Phap", NhatKy_ViPham!F:F, B24, NhatKy_ViPham!C:C, "T1") - SUMIFS(NhatKy_ViPham!K:K, NhatKy_ViPham!E:E, "12_Phap", NhatKy_ViPham!F:F, B24, NhatKy_ViPham!C:C, "T1")</f>
        <v>100</v>
      </c>
      <c r="S24" s="6">
        <f>100 + SUMIFS(NhatKy_ViPham!J:J, NhatKy_ViPham!E:E, "12_Phap", NhatKy_ViPham!F:F, B24, NhatKy_ViPham!C:C, "T2") - SUMIFS(NhatKy_ViPham!K:K, NhatKy_ViPham!E:E, "12_Phap", NhatKy_ViPham!F:F, B24, NhatKy_ViPham!C:C, "T2")</f>
        <v>100</v>
      </c>
      <c r="T24" s="6">
        <f>100 + SUMIFS(NhatKy_ViPham!J:J, NhatKy_ViPham!E:E, "12_Phap", NhatKy_ViPham!F:F, B24, NhatKy_ViPham!C:C, "T3") - SUMIFS(NhatKy_ViPham!K:K, NhatKy_ViPham!E:E, "12_Phap", NhatKy_ViPham!F:F, B24, NhatKy_ViPham!C:C, "T3")</f>
        <v>100</v>
      </c>
      <c r="U24" s="6">
        <f>100 + SUMIFS(NhatKy_ViPham!J:J, NhatKy_ViPham!E:E, "12_Phap", NhatKy_ViPham!F:F, B24, NhatKy_ViPham!C:C, "T4") - SUMIFS(NhatKy_ViPham!K:K, NhatKy_ViPham!E:E, "12_Phap", NhatKy_ViPham!F:F, B24, NhatKy_ViPham!C:C, "T4")</f>
        <v>100</v>
      </c>
      <c r="V24" s="6">
        <f>100 + SUMIFS(NhatKy_ViPham!J:J, NhatKy_ViPham!E:E, "12_Phap", NhatKy_ViPham!F:F, B24, NhatKy_ViPham!C:C, "T5") - SUMIFS(NhatKy_ViPham!K:K, NhatKy_ViPham!E:E, "12_Phap", NhatKy_ViPham!F:F, B24, NhatKy_ViPham!C:C, "T5")</f>
        <v>100</v>
      </c>
      <c r="W24" s="6">
        <f>100 + SUMIFS(NhatKy_ViPham!J:J, NhatKy_ViPham!E:E, "12_Phap", NhatKy_ViPham!F:F, B24, NhatKy_ViPham!C:C, "T6") - SUMIFS(NhatKy_ViPham!K:K, NhatKy_ViPham!E:E, "12_Phap", NhatKy_ViPham!F:F, B24, NhatKy_ViPham!C:C, "T6")</f>
        <v>100</v>
      </c>
      <c r="X24" s="6">
        <f>100 + SUMIFS(NhatKy_ViPham!J:J, NhatKy_ViPham!E:E, "12_Phap", NhatKy_ViPham!F:F, B24, NhatKy_ViPham!C:C, "T7") - SUMIFS(NhatKy_ViPham!K:K, NhatKy_ViPham!E:E, "12_Phap", NhatKy_ViPham!F:F, B24, NhatKy_ViPham!C:C, "T7")</f>
        <v>100</v>
      </c>
      <c r="Y24" s="6">
        <f>100 + SUMIFS(NhatKy_ViPham!J:J, NhatKy_ViPham!E:E, "12_Phap", NhatKy_ViPham!F:F, B24, NhatKy_ViPham!C:C, "T8") - SUMIFS(NhatKy_ViPham!K:K, NhatKy_ViPham!E:E, "12_Phap", NhatKy_ViPham!F:F, B24, NhatKy_ViPham!C:C, "T8")</f>
        <v>100</v>
      </c>
      <c r="Z24" s="6">
        <f>100 + SUMIFS(NhatKy_ViPham!J:J, NhatKy_ViPham!E:E, "12_Phap", NhatKy_ViPham!F:F, B24, NhatKy_ViPham!C:C, "T9") - SUMIFS(NhatKy_ViPham!K:K, NhatKy_ViPham!E:E, "12_Phap", NhatKy_ViPham!F:F, B24, NhatKy_ViPham!C:C, "T9")</f>
        <v>100</v>
      </c>
      <c r="AA24" s="6">
        <f>100 + SUMIFS(NhatKy_ViPham!J:J, NhatKy_ViPham!E:E, "12_Phap", NhatKy_ViPham!F:F, B24, NhatKy_ViPham!C:C, "T10") - SUMIFS(NhatKy_ViPham!K:K, NhatKy_ViPham!E:E, "12_Phap", NhatKy_ViPham!F:F, B24, NhatKy_ViPham!C:C, "T10")</f>
        <v>100</v>
      </c>
      <c r="AB24" s="6">
        <f>100 + SUMIFS(NhatKy_ViPham!J:J, NhatKy_ViPham!E:E, "12_Phap", NhatKy_ViPham!F:F, B24, NhatKy_ViPham!C:C, "T11") - SUMIFS(NhatKy_ViPham!K:K, NhatKy_ViPham!E:E, "12_Phap", NhatKy_ViPham!F:F, B24, NhatKy_ViPham!C:C, "T11")</f>
        <v>100</v>
      </c>
      <c r="AC24" s="6">
        <f>100 + SUMIFS(NhatKy_ViPham!J:J, NhatKy_ViPham!E:E, "12_Phap", NhatKy_ViPham!F:F, B24, NhatKy_ViPham!C:C, "T12") - SUMIFS(NhatKy_ViPham!K:K, NhatKy_ViPham!E:E, "12_Phap", NhatKy_ViPham!F:F, B24, NhatKy_ViPham!C:C, "T12")</f>
        <v>100</v>
      </c>
      <c r="AD24" s="6">
        <f>100 + SUMIFS(NhatKy_ViPham!J:J, NhatKy_ViPham!E:E, "12_Phap", NhatKy_ViPham!F:F, B24, NhatKy_ViPham!C:C, "T13") - SUMIFS(NhatKy_ViPham!K:K, NhatKy_ViPham!E:E, "12_Phap", NhatKy_ViPham!F:F, B24, NhatKy_ViPham!C:C, "T13")</f>
        <v>100</v>
      </c>
      <c r="AE24" s="6">
        <f>100 + SUMIFS(NhatKy_ViPham!J:J, NhatKy_ViPham!E:E, "12_Phap", NhatKy_ViPham!F:F, B24, NhatKy_ViPham!C:C, "T14") - SUMIFS(NhatKy_ViPham!K:K, NhatKy_ViPham!E:E, "12_Phap", NhatKy_ViPham!F:F, B24, NhatKy_ViPham!C:C, "T14")</f>
        <v>100</v>
      </c>
      <c r="AF24" s="6">
        <f>100 + SUMIFS(NhatKy_ViPham!J:J, NhatKy_ViPham!E:E, "12_Phap", NhatKy_ViPham!F:F, B24, NhatKy_ViPham!C:C, "T15") - SUMIFS(NhatKy_ViPham!K:K, NhatKy_ViPham!E:E, "12_Phap", NhatKy_ViPham!F:F, B24, NhatKy_ViPham!C:C, "T15")</f>
        <v>100</v>
      </c>
      <c r="AG24" s="6">
        <f>100 + SUMIFS(NhatKy_ViPham!J:J, NhatKy_ViPham!E:E, "12_Phap", NhatKy_ViPham!F:F, B24, NhatKy_ViPham!C:C, "T16") - SUMIFS(NhatKy_ViPham!K:K, NhatKy_ViPham!E:E, "12_Phap", NhatKy_ViPham!F:F, B24, NhatKy_ViPham!C:C, "T16")</f>
        <v>100</v>
      </c>
      <c r="AH24" s="6">
        <f>100 + SUMIFS(NhatKy_ViPham!J:J, NhatKy_ViPham!E:E, "12_Phap", NhatKy_ViPham!F:F, B24, NhatKy_ViPham!C:C, "T17") - SUMIFS(NhatKy_ViPham!K:K, NhatKy_ViPham!E:E, "12_Phap", NhatKy_ViPham!F:F, B24, NhatKy_ViPham!C:C, "T17")</f>
        <v>100</v>
      </c>
      <c r="AI24" s="6">
        <f>100 + SUMIFS(NhatKy_ViPham!J:J, NhatKy_ViPham!E:E, "12_Phap", NhatKy_ViPham!F:F, B24, NhatKy_ViPham!C:C, "T18") - SUMIFS(NhatKy_ViPham!K:K, NhatKy_ViPham!E:E, "12_Phap", NhatKy_ViPham!F:F, B24, NhatKy_ViPham!C:C, "T18")</f>
        <v>100</v>
      </c>
      <c r="AJ24" s="6">
        <f>100 + SUMIFS(NhatKy_ViPham!J:J, NhatKy_ViPham!E:E, "12_Phap", NhatKy_ViPham!F:F, B24, NhatKy_ViPham!C:C, "T19") - SUMIFS(NhatKy_ViPham!K:K, NhatKy_ViPham!E:E, "12_Phap", NhatKy_ViPham!F:F, B24, NhatKy_ViPham!C:C, "T19")</f>
        <v>100</v>
      </c>
      <c r="AK24" s="6">
        <f>100 + SUMIFS(NhatKy_ViPham!J:J, NhatKy_ViPham!E:E, "12_Phap", NhatKy_ViPham!F:F, B24, NhatKy_ViPham!C:C, "T20") - SUMIFS(NhatKy_ViPham!K:K, NhatKy_ViPham!E:E, "12_Phap", NhatKy_ViPham!F:F, B24, NhatKy_ViPham!C:C, "T20")</f>
        <v>100</v>
      </c>
      <c r="AL24" s="6">
        <f>100 + SUMIFS(NhatKy_ViPham!J:J, NhatKy_ViPham!E:E, "12_Phap", NhatKy_ViPham!F:F, B24, NhatKy_ViPham!C:C, "T21") - SUMIFS(NhatKy_ViPham!K:K, NhatKy_ViPham!E:E, "12_Phap", NhatKy_ViPham!F:F, B24, NhatKy_ViPham!C:C, "T21")</f>
        <v>100</v>
      </c>
      <c r="AM24" s="6">
        <f>100 + SUMIFS(NhatKy_ViPham!J:J, NhatKy_ViPham!E:E, "12_Phap", NhatKy_ViPham!F:F, B24, NhatKy_ViPham!C:C, "T22") - SUMIFS(NhatKy_ViPham!K:K, NhatKy_ViPham!E:E, "12_Phap", NhatKy_ViPham!F:F, B24, NhatKy_ViPham!C:C, "T22")</f>
        <v>100</v>
      </c>
      <c r="AN24" s="6">
        <f>100 + SUMIFS(NhatKy_ViPham!J:J, NhatKy_ViPham!E:E, "12_Phap", NhatKy_ViPham!F:F, B24, NhatKy_ViPham!C:C, "T23") - SUMIFS(NhatKy_ViPham!K:K, NhatKy_ViPham!E:E, "12_Phap", NhatKy_ViPham!F:F, B24, NhatKy_ViPham!C:C, "T23")</f>
        <v>100</v>
      </c>
      <c r="AO24" s="6">
        <f>100 + SUMIFS(NhatKy_ViPham!J:J, NhatKy_ViPham!E:E, "12_Phap", NhatKy_ViPham!F:F, B24, NhatKy_ViPham!C:C, "T24") - SUMIFS(NhatKy_ViPham!K:K, NhatKy_ViPham!E:E, "12_Phap", NhatKy_ViPham!F:F, B24, NhatKy_ViPham!C:C, "T24")</f>
        <v>100</v>
      </c>
      <c r="AP24" s="6">
        <f>100 + SUMIFS(NhatKy_ViPham!J:J, NhatKy_ViPham!E:E, "12_Phap", NhatKy_ViPham!F:F, B24, NhatKy_ViPham!C:C, "T25") - SUMIFS(NhatKy_ViPham!K:K, NhatKy_ViPham!E:E, "12_Phap", NhatKy_ViPham!F:F, B24, NhatKy_ViPham!C:C, "T25")</f>
        <v>100</v>
      </c>
      <c r="AQ24" s="6">
        <f>100 + SUMIFS(NhatKy_ViPham!J:J, NhatKy_ViPham!E:E, "12_Phap", NhatKy_ViPham!F:F, B24, NhatKy_ViPham!C:C, "T26") - SUMIFS(NhatKy_ViPham!K:K, NhatKy_ViPham!E:E, "12_Phap", NhatKy_ViPham!F:F, B24, NhatKy_ViPham!C:C, "T26")</f>
        <v>100</v>
      </c>
      <c r="AR24" s="6">
        <f>100 + SUMIFS(NhatKy_ViPham!J:J, NhatKy_ViPham!E:E, "12_Phap", NhatKy_ViPham!F:F, B24, NhatKy_ViPham!C:C, "T27") - SUMIFS(NhatKy_ViPham!K:K, NhatKy_ViPham!E:E, "12_Phap", NhatKy_ViPham!F:F, B24, NhatKy_ViPham!C:C, "T27")</f>
        <v>100</v>
      </c>
      <c r="AS24" s="6">
        <f>100 + SUMIFS(NhatKy_ViPham!J:J, NhatKy_ViPham!E:E, "12_Phap", NhatKy_ViPham!F:F, B24, NhatKy_ViPham!C:C, "T28") - SUMIFS(NhatKy_ViPham!K:K, NhatKy_ViPham!E:E, "12_Phap", NhatKy_ViPham!F:F, B24, NhatKy_ViPham!C:C, "T28")</f>
        <v>100</v>
      </c>
      <c r="AT24" s="6">
        <f>100 + SUMIFS(NhatKy_ViPham!J:J, NhatKy_ViPham!E:E, "12_Phap", NhatKy_ViPham!F:F, B24, NhatKy_ViPham!C:C, "T29") - SUMIFS(NhatKy_ViPham!K:K, NhatKy_ViPham!E:E, "12_Phap", NhatKy_ViPham!F:F, B24, NhatKy_ViPham!C:C, "T29")</f>
        <v>100</v>
      </c>
      <c r="AU24" s="6">
        <f>100 + SUMIFS(NhatKy_ViPham!J:J, NhatKy_ViPham!E:E, "12_Phap", NhatKy_ViPham!F:F, B24, NhatKy_ViPham!C:C, "T30") - SUMIFS(NhatKy_ViPham!K:K, NhatKy_ViPham!E:E, "12_Phap", NhatKy_ViPham!F:F, B24, NhatKy_ViPham!C:C, "T30")</f>
        <v>100</v>
      </c>
      <c r="AV24" s="6">
        <f>100 + SUMIFS(NhatKy_ViPham!J:J, NhatKy_ViPham!E:E, "12_Phap", NhatKy_ViPham!F:F, B24, NhatKy_ViPham!C:C, "T31") - SUMIFS(NhatKy_ViPham!K:K, NhatKy_ViPham!E:E, "12_Phap", NhatKy_ViPham!F:F, B24, NhatKy_ViPham!C:C, "T31")</f>
        <v>100</v>
      </c>
      <c r="AW24" s="6">
        <f>100 + SUMIFS(NhatKy_ViPham!J:J, NhatKy_ViPham!E:E, "12_Phap", NhatKy_ViPham!F:F, B24, NhatKy_ViPham!C:C, "T32") - SUMIFS(NhatKy_ViPham!K:K, NhatKy_ViPham!E:E, "12_Phap", NhatKy_ViPham!F:F, B24, NhatKy_ViPham!C:C, "T32")</f>
        <v>100</v>
      </c>
      <c r="AX24" s="6">
        <f>100 + SUMIFS(NhatKy_ViPham!J:J, NhatKy_ViPham!E:E, "12_Phap", NhatKy_ViPham!F:F, B24, NhatKy_ViPham!C:C, "T33") - SUMIFS(NhatKy_ViPham!K:K, NhatKy_ViPham!E:E, "12_Phap", NhatKy_ViPham!F:F, B24, NhatKy_ViPham!C:C, "T33")</f>
        <v>100</v>
      </c>
      <c r="AY24" s="6">
        <f>100 + SUMIFS(NhatKy_ViPham!J:J, NhatKy_ViPham!E:E, "12_Phap", NhatKy_ViPham!F:F, B24, NhatKy_ViPham!C:C, "T34") - SUMIFS(NhatKy_ViPham!K:K, NhatKy_ViPham!E:E, "12_Phap", NhatKy_ViPham!F:F, B24, NhatKy_ViPham!C:C, "T34")</f>
        <v>100</v>
      </c>
      <c r="AZ24" s="6">
        <f>100 + SUMIFS(NhatKy_ViPham!J:J, NhatKy_ViPham!E:E, "12_Phap", NhatKy_ViPham!F:F, B24, NhatKy_ViPham!C:C, "T35") - SUMIFS(NhatKy_ViPham!K:K, NhatKy_ViPham!E:E, "12_Phap", NhatKy_ViPham!F:F, B24, NhatKy_ViPham!C:C, "T35")</f>
        <v>100</v>
      </c>
      <c r="BA24" s="12">
        <f t="shared" si="0"/>
        <v>100</v>
      </c>
      <c r="BB24" s="11" t="s">
        <v>430</v>
      </c>
      <c r="BC24" s="16" t="str">
        <f t="shared" si="1"/>
        <v>Tốt</v>
      </c>
      <c r="BD24" s="15" t="str">
        <f t="shared" si="2"/>
        <v>🟢 BÌNH THƯỜNG</v>
      </c>
    </row>
    <row r="25" spans="1:56" x14ac:dyDescent="0.25">
      <c r="A25" s="4">
        <v>17</v>
      </c>
      <c r="B25" s="10" t="s">
        <v>1255</v>
      </c>
      <c r="C25" s="4" t="s">
        <v>2436</v>
      </c>
      <c r="D25" s="4" t="s">
        <v>429</v>
      </c>
      <c r="E25" s="11" t="s">
        <v>430</v>
      </c>
      <c r="F25" s="7">
        <f>SUMIFS(NhatKy_ViPham!K:K, NhatKy_ViPham!E:E, "12_Phap", NhatKy_ViPham!F:F, B25, NhatKy_ViPham!H:H, "L01")</f>
        <v>0</v>
      </c>
      <c r="G25" s="7">
        <f>SUMIFS(NhatKy_ViPham!K:K, NhatKy_ViPham!E:E, "12_Phap", NhatKy_ViPham!F:F, B25, NhatKy_ViPham!H:H, "L02")</f>
        <v>0</v>
      </c>
      <c r="H25" s="7">
        <f>SUMIFS(NhatKy_ViPham!K:K, NhatKy_ViPham!E:E, "12_Phap", NhatKy_ViPham!F:F, B25, NhatKy_ViPham!H:H, "L03")</f>
        <v>0</v>
      </c>
      <c r="I25" s="7">
        <f>SUMIFS(NhatKy_ViPham!K:K, NhatKy_ViPham!E:E, "12_Phap", NhatKy_ViPham!F:F, B25, NhatKy_ViPham!H:H, "L04")</f>
        <v>0</v>
      </c>
      <c r="J25" s="7">
        <f>SUMIFS(NhatKy_ViPham!K:K, NhatKy_ViPham!E:E, "12_Phap", NhatKy_ViPham!F:F, B25, NhatKy_ViPham!H:H, "L05")</f>
        <v>0</v>
      </c>
      <c r="K25" s="7">
        <f>SUMIFS(NhatKy_ViPham!K:K, NhatKy_ViPham!E:E, "12_Phap", NhatKy_ViPham!F:F, B25, NhatKy_ViPham!H:H, "L06")</f>
        <v>0</v>
      </c>
      <c r="L25" s="7">
        <f>SUMIFS(NhatKy_ViPham!K:K, NhatKy_ViPham!E:E, "12_Phap", NhatKy_ViPham!F:F, B25, NhatKy_ViPham!H:H, "L07")</f>
        <v>0</v>
      </c>
      <c r="M25" s="7">
        <f>SUMIFS(NhatKy_ViPham!K:K, NhatKy_ViPham!E:E, "12_Phap", NhatKy_ViPham!F:F, B25, NhatKy_ViPham!H:H, "L08")</f>
        <v>0</v>
      </c>
      <c r="N25" s="7">
        <f>SUMIFS(NhatKy_ViPham!K:K, NhatKy_ViPham!E:E, "12_Phap", NhatKy_ViPham!F:F, B25, NhatKy_ViPham!H:H, "L09")</f>
        <v>0</v>
      </c>
      <c r="O25" s="7">
        <f>SUMIFS(NhatKy_ViPham!K:K, NhatKy_ViPham!E:E, "12_Phap", NhatKy_ViPham!F:F, B25, NhatKy_ViPham!H:H, "L10")</f>
        <v>0</v>
      </c>
      <c r="P25" s="12">
        <f>SUMIFS(NhatKy_ViPham!J:J, NhatKy_ViPham!E:E, "12_Phap", NhatKy_ViPham!F:F, B25)</f>
        <v>0</v>
      </c>
      <c r="Q25" s="13">
        <f>SUMIFS(NhatKy_ViPham!K:K, NhatKy_ViPham!E:E, "12_Phap", NhatKy_ViPham!F:F, B25)</f>
        <v>0</v>
      </c>
      <c r="R25" s="7">
        <f>100 + SUMIFS(NhatKy_ViPham!J:J, NhatKy_ViPham!E:E, "12_Phap", NhatKy_ViPham!F:F, B25, NhatKy_ViPham!C:C, "T1") - SUMIFS(NhatKy_ViPham!K:K, NhatKy_ViPham!E:E, "12_Phap", NhatKy_ViPham!F:F, B25, NhatKy_ViPham!C:C, "T1")</f>
        <v>100</v>
      </c>
      <c r="S25" s="7">
        <f>100 + SUMIFS(NhatKy_ViPham!J:J, NhatKy_ViPham!E:E, "12_Phap", NhatKy_ViPham!F:F, B25, NhatKy_ViPham!C:C, "T2") - SUMIFS(NhatKy_ViPham!K:K, NhatKy_ViPham!E:E, "12_Phap", NhatKy_ViPham!F:F, B25, NhatKy_ViPham!C:C, "T2")</f>
        <v>100</v>
      </c>
      <c r="T25" s="7">
        <f>100 + SUMIFS(NhatKy_ViPham!J:J, NhatKy_ViPham!E:E, "12_Phap", NhatKy_ViPham!F:F, B25, NhatKy_ViPham!C:C, "T3") - SUMIFS(NhatKy_ViPham!K:K, NhatKy_ViPham!E:E, "12_Phap", NhatKy_ViPham!F:F, B25, NhatKy_ViPham!C:C, "T3")</f>
        <v>100</v>
      </c>
      <c r="U25" s="7">
        <f>100 + SUMIFS(NhatKy_ViPham!J:J, NhatKy_ViPham!E:E, "12_Phap", NhatKy_ViPham!F:F, B25, NhatKy_ViPham!C:C, "T4") - SUMIFS(NhatKy_ViPham!K:K, NhatKy_ViPham!E:E, "12_Phap", NhatKy_ViPham!F:F, B25, NhatKy_ViPham!C:C, "T4")</f>
        <v>100</v>
      </c>
      <c r="V25" s="7">
        <f>100 + SUMIFS(NhatKy_ViPham!J:J, NhatKy_ViPham!E:E, "12_Phap", NhatKy_ViPham!F:F, B25, NhatKy_ViPham!C:C, "T5") - SUMIFS(NhatKy_ViPham!K:K, NhatKy_ViPham!E:E, "12_Phap", NhatKy_ViPham!F:F, B25, NhatKy_ViPham!C:C, "T5")</f>
        <v>100</v>
      </c>
      <c r="W25" s="7">
        <f>100 + SUMIFS(NhatKy_ViPham!J:J, NhatKy_ViPham!E:E, "12_Phap", NhatKy_ViPham!F:F, B25, NhatKy_ViPham!C:C, "T6") - SUMIFS(NhatKy_ViPham!K:K, NhatKy_ViPham!E:E, "12_Phap", NhatKy_ViPham!F:F, B25, NhatKy_ViPham!C:C, "T6")</f>
        <v>100</v>
      </c>
      <c r="X25" s="7">
        <f>100 + SUMIFS(NhatKy_ViPham!J:J, NhatKy_ViPham!E:E, "12_Phap", NhatKy_ViPham!F:F, B25, NhatKy_ViPham!C:C, "T7") - SUMIFS(NhatKy_ViPham!K:K, NhatKy_ViPham!E:E, "12_Phap", NhatKy_ViPham!F:F, B25, NhatKy_ViPham!C:C, "T7")</f>
        <v>100</v>
      </c>
      <c r="Y25" s="7">
        <f>100 + SUMIFS(NhatKy_ViPham!J:J, NhatKy_ViPham!E:E, "12_Phap", NhatKy_ViPham!F:F, B25, NhatKy_ViPham!C:C, "T8") - SUMIFS(NhatKy_ViPham!K:K, NhatKy_ViPham!E:E, "12_Phap", NhatKy_ViPham!F:F, B25, NhatKy_ViPham!C:C, "T8")</f>
        <v>100</v>
      </c>
      <c r="Z25" s="7">
        <f>100 + SUMIFS(NhatKy_ViPham!J:J, NhatKy_ViPham!E:E, "12_Phap", NhatKy_ViPham!F:F, B25, NhatKy_ViPham!C:C, "T9") - SUMIFS(NhatKy_ViPham!K:K, NhatKy_ViPham!E:E, "12_Phap", NhatKy_ViPham!F:F, B25, NhatKy_ViPham!C:C, "T9")</f>
        <v>100</v>
      </c>
      <c r="AA25" s="7">
        <f>100 + SUMIFS(NhatKy_ViPham!J:J, NhatKy_ViPham!E:E, "12_Phap", NhatKy_ViPham!F:F, B25, NhatKy_ViPham!C:C, "T10") - SUMIFS(NhatKy_ViPham!K:K, NhatKy_ViPham!E:E, "12_Phap", NhatKy_ViPham!F:F, B25, NhatKy_ViPham!C:C, "T10")</f>
        <v>100</v>
      </c>
      <c r="AB25" s="7">
        <f>100 + SUMIFS(NhatKy_ViPham!J:J, NhatKy_ViPham!E:E, "12_Phap", NhatKy_ViPham!F:F, B25, NhatKy_ViPham!C:C, "T11") - SUMIFS(NhatKy_ViPham!K:K, NhatKy_ViPham!E:E, "12_Phap", NhatKy_ViPham!F:F, B25, NhatKy_ViPham!C:C, "T11")</f>
        <v>100</v>
      </c>
      <c r="AC25" s="7">
        <f>100 + SUMIFS(NhatKy_ViPham!J:J, NhatKy_ViPham!E:E, "12_Phap", NhatKy_ViPham!F:F, B25, NhatKy_ViPham!C:C, "T12") - SUMIFS(NhatKy_ViPham!K:K, NhatKy_ViPham!E:E, "12_Phap", NhatKy_ViPham!F:F, B25, NhatKy_ViPham!C:C, "T12")</f>
        <v>100</v>
      </c>
      <c r="AD25" s="7">
        <f>100 + SUMIFS(NhatKy_ViPham!J:J, NhatKy_ViPham!E:E, "12_Phap", NhatKy_ViPham!F:F, B25, NhatKy_ViPham!C:C, "T13") - SUMIFS(NhatKy_ViPham!K:K, NhatKy_ViPham!E:E, "12_Phap", NhatKy_ViPham!F:F, B25, NhatKy_ViPham!C:C, "T13")</f>
        <v>100</v>
      </c>
      <c r="AE25" s="7">
        <f>100 + SUMIFS(NhatKy_ViPham!J:J, NhatKy_ViPham!E:E, "12_Phap", NhatKy_ViPham!F:F, B25, NhatKy_ViPham!C:C, "T14") - SUMIFS(NhatKy_ViPham!K:K, NhatKy_ViPham!E:E, "12_Phap", NhatKy_ViPham!F:F, B25, NhatKy_ViPham!C:C, "T14")</f>
        <v>100</v>
      </c>
      <c r="AF25" s="7">
        <f>100 + SUMIFS(NhatKy_ViPham!J:J, NhatKy_ViPham!E:E, "12_Phap", NhatKy_ViPham!F:F, B25, NhatKy_ViPham!C:C, "T15") - SUMIFS(NhatKy_ViPham!K:K, NhatKy_ViPham!E:E, "12_Phap", NhatKy_ViPham!F:F, B25, NhatKy_ViPham!C:C, "T15")</f>
        <v>100</v>
      </c>
      <c r="AG25" s="7">
        <f>100 + SUMIFS(NhatKy_ViPham!J:J, NhatKy_ViPham!E:E, "12_Phap", NhatKy_ViPham!F:F, B25, NhatKy_ViPham!C:C, "T16") - SUMIFS(NhatKy_ViPham!K:K, NhatKy_ViPham!E:E, "12_Phap", NhatKy_ViPham!F:F, B25, NhatKy_ViPham!C:C, "T16")</f>
        <v>100</v>
      </c>
      <c r="AH25" s="7">
        <f>100 + SUMIFS(NhatKy_ViPham!J:J, NhatKy_ViPham!E:E, "12_Phap", NhatKy_ViPham!F:F, B25, NhatKy_ViPham!C:C, "T17") - SUMIFS(NhatKy_ViPham!K:K, NhatKy_ViPham!E:E, "12_Phap", NhatKy_ViPham!F:F, B25, NhatKy_ViPham!C:C, "T17")</f>
        <v>100</v>
      </c>
      <c r="AI25" s="7">
        <f>100 + SUMIFS(NhatKy_ViPham!J:J, NhatKy_ViPham!E:E, "12_Phap", NhatKy_ViPham!F:F, B25, NhatKy_ViPham!C:C, "T18") - SUMIFS(NhatKy_ViPham!K:K, NhatKy_ViPham!E:E, "12_Phap", NhatKy_ViPham!F:F, B25, NhatKy_ViPham!C:C, "T18")</f>
        <v>100</v>
      </c>
      <c r="AJ25" s="7">
        <f>100 + SUMIFS(NhatKy_ViPham!J:J, NhatKy_ViPham!E:E, "12_Phap", NhatKy_ViPham!F:F, B25, NhatKy_ViPham!C:C, "T19") - SUMIFS(NhatKy_ViPham!K:K, NhatKy_ViPham!E:E, "12_Phap", NhatKy_ViPham!F:F, B25, NhatKy_ViPham!C:C, "T19")</f>
        <v>100</v>
      </c>
      <c r="AK25" s="7">
        <f>100 + SUMIFS(NhatKy_ViPham!J:J, NhatKy_ViPham!E:E, "12_Phap", NhatKy_ViPham!F:F, B25, NhatKy_ViPham!C:C, "T20") - SUMIFS(NhatKy_ViPham!K:K, NhatKy_ViPham!E:E, "12_Phap", NhatKy_ViPham!F:F, B25, NhatKy_ViPham!C:C, "T20")</f>
        <v>100</v>
      </c>
      <c r="AL25" s="7">
        <f>100 + SUMIFS(NhatKy_ViPham!J:J, NhatKy_ViPham!E:E, "12_Phap", NhatKy_ViPham!F:F, B25, NhatKy_ViPham!C:C, "T21") - SUMIFS(NhatKy_ViPham!K:K, NhatKy_ViPham!E:E, "12_Phap", NhatKy_ViPham!F:F, B25, NhatKy_ViPham!C:C, "T21")</f>
        <v>100</v>
      </c>
      <c r="AM25" s="7">
        <f>100 + SUMIFS(NhatKy_ViPham!J:J, NhatKy_ViPham!E:E, "12_Phap", NhatKy_ViPham!F:F, B25, NhatKy_ViPham!C:C, "T22") - SUMIFS(NhatKy_ViPham!K:K, NhatKy_ViPham!E:E, "12_Phap", NhatKy_ViPham!F:F, B25, NhatKy_ViPham!C:C, "T22")</f>
        <v>100</v>
      </c>
      <c r="AN25" s="7">
        <f>100 + SUMIFS(NhatKy_ViPham!J:J, NhatKy_ViPham!E:E, "12_Phap", NhatKy_ViPham!F:F, B25, NhatKy_ViPham!C:C, "T23") - SUMIFS(NhatKy_ViPham!K:K, NhatKy_ViPham!E:E, "12_Phap", NhatKy_ViPham!F:F, B25, NhatKy_ViPham!C:C, "T23")</f>
        <v>100</v>
      </c>
      <c r="AO25" s="7">
        <f>100 + SUMIFS(NhatKy_ViPham!J:J, NhatKy_ViPham!E:E, "12_Phap", NhatKy_ViPham!F:F, B25, NhatKy_ViPham!C:C, "T24") - SUMIFS(NhatKy_ViPham!K:K, NhatKy_ViPham!E:E, "12_Phap", NhatKy_ViPham!F:F, B25, NhatKy_ViPham!C:C, "T24")</f>
        <v>100</v>
      </c>
      <c r="AP25" s="7">
        <f>100 + SUMIFS(NhatKy_ViPham!J:J, NhatKy_ViPham!E:E, "12_Phap", NhatKy_ViPham!F:F, B25, NhatKy_ViPham!C:C, "T25") - SUMIFS(NhatKy_ViPham!K:K, NhatKy_ViPham!E:E, "12_Phap", NhatKy_ViPham!F:F, B25, NhatKy_ViPham!C:C, "T25")</f>
        <v>100</v>
      </c>
      <c r="AQ25" s="7">
        <f>100 + SUMIFS(NhatKy_ViPham!J:J, NhatKy_ViPham!E:E, "12_Phap", NhatKy_ViPham!F:F, B25, NhatKy_ViPham!C:C, "T26") - SUMIFS(NhatKy_ViPham!K:K, NhatKy_ViPham!E:E, "12_Phap", NhatKy_ViPham!F:F, B25, NhatKy_ViPham!C:C, "T26")</f>
        <v>100</v>
      </c>
      <c r="AR25" s="7">
        <f>100 + SUMIFS(NhatKy_ViPham!J:J, NhatKy_ViPham!E:E, "12_Phap", NhatKy_ViPham!F:F, B25, NhatKy_ViPham!C:C, "T27") - SUMIFS(NhatKy_ViPham!K:K, NhatKy_ViPham!E:E, "12_Phap", NhatKy_ViPham!F:F, B25, NhatKy_ViPham!C:C, "T27")</f>
        <v>100</v>
      </c>
      <c r="AS25" s="7">
        <f>100 + SUMIFS(NhatKy_ViPham!J:J, NhatKy_ViPham!E:E, "12_Phap", NhatKy_ViPham!F:F, B25, NhatKy_ViPham!C:C, "T28") - SUMIFS(NhatKy_ViPham!K:K, NhatKy_ViPham!E:E, "12_Phap", NhatKy_ViPham!F:F, B25, NhatKy_ViPham!C:C, "T28")</f>
        <v>100</v>
      </c>
      <c r="AT25" s="7">
        <f>100 + SUMIFS(NhatKy_ViPham!J:J, NhatKy_ViPham!E:E, "12_Phap", NhatKy_ViPham!F:F, B25, NhatKy_ViPham!C:C, "T29") - SUMIFS(NhatKy_ViPham!K:K, NhatKy_ViPham!E:E, "12_Phap", NhatKy_ViPham!F:F, B25, NhatKy_ViPham!C:C, "T29")</f>
        <v>100</v>
      </c>
      <c r="AU25" s="7">
        <f>100 + SUMIFS(NhatKy_ViPham!J:J, NhatKy_ViPham!E:E, "12_Phap", NhatKy_ViPham!F:F, B25, NhatKy_ViPham!C:C, "T30") - SUMIFS(NhatKy_ViPham!K:K, NhatKy_ViPham!E:E, "12_Phap", NhatKy_ViPham!F:F, B25, NhatKy_ViPham!C:C, "T30")</f>
        <v>100</v>
      </c>
      <c r="AV25" s="7">
        <f>100 + SUMIFS(NhatKy_ViPham!J:J, NhatKy_ViPham!E:E, "12_Phap", NhatKy_ViPham!F:F, B25, NhatKy_ViPham!C:C, "T31") - SUMIFS(NhatKy_ViPham!K:K, NhatKy_ViPham!E:E, "12_Phap", NhatKy_ViPham!F:F, B25, NhatKy_ViPham!C:C, "T31")</f>
        <v>100</v>
      </c>
      <c r="AW25" s="7">
        <f>100 + SUMIFS(NhatKy_ViPham!J:J, NhatKy_ViPham!E:E, "12_Phap", NhatKy_ViPham!F:F, B25, NhatKy_ViPham!C:C, "T32") - SUMIFS(NhatKy_ViPham!K:K, NhatKy_ViPham!E:E, "12_Phap", NhatKy_ViPham!F:F, B25, NhatKy_ViPham!C:C, "T32")</f>
        <v>100</v>
      </c>
      <c r="AX25" s="7">
        <f>100 + SUMIFS(NhatKy_ViPham!J:J, NhatKy_ViPham!E:E, "12_Phap", NhatKy_ViPham!F:F, B25, NhatKy_ViPham!C:C, "T33") - SUMIFS(NhatKy_ViPham!K:K, NhatKy_ViPham!E:E, "12_Phap", NhatKy_ViPham!F:F, B25, NhatKy_ViPham!C:C, "T33")</f>
        <v>100</v>
      </c>
      <c r="AY25" s="7">
        <f>100 + SUMIFS(NhatKy_ViPham!J:J, NhatKy_ViPham!E:E, "12_Phap", NhatKy_ViPham!F:F, B25, NhatKy_ViPham!C:C, "T34") - SUMIFS(NhatKy_ViPham!K:K, NhatKy_ViPham!E:E, "12_Phap", NhatKy_ViPham!F:F, B25, NhatKy_ViPham!C:C, "T34")</f>
        <v>100</v>
      </c>
      <c r="AZ25" s="7">
        <f>100 + SUMIFS(NhatKy_ViPham!J:J, NhatKy_ViPham!E:E, "12_Phap", NhatKy_ViPham!F:F, B25, NhatKy_ViPham!C:C, "T35") - SUMIFS(NhatKy_ViPham!K:K, NhatKy_ViPham!E:E, "12_Phap", NhatKy_ViPham!F:F, B25, NhatKy_ViPham!C:C, "T35")</f>
        <v>100</v>
      </c>
      <c r="BA25" s="12">
        <f t="shared" si="0"/>
        <v>100</v>
      </c>
      <c r="BB25" s="11" t="s">
        <v>430</v>
      </c>
      <c r="BC25" s="14" t="str">
        <f t="shared" si="1"/>
        <v>Tốt</v>
      </c>
      <c r="BD25" s="10" t="str">
        <f t="shared" si="2"/>
        <v>🟢 BÌNH THƯỜNG</v>
      </c>
    </row>
    <row r="26" spans="1:56" x14ac:dyDescent="0.25">
      <c r="A26" s="5">
        <v>18</v>
      </c>
      <c r="B26" s="15" t="s">
        <v>3122</v>
      </c>
      <c r="C26" s="5" t="s">
        <v>2631</v>
      </c>
      <c r="D26" s="5" t="s">
        <v>429</v>
      </c>
      <c r="E26" s="11" t="s">
        <v>430</v>
      </c>
      <c r="F26" s="6">
        <f>SUMIFS(NhatKy_ViPham!K:K, NhatKy_ViPham!E:E, "12_Phap", NhatKy_ViPham!F:F, B26, NhatKy_ViPham!H:H, "L01")</f>
        <v>0</v>
      </c>
      <c r="G26" s="6">
        <f>SUMIFS(NhatKy_ViPham!K:K, NhatKy_ViPham!E:E, "12_Phap", NhatKy_ViPham!F:F, B26, NhatKy_ViPham!H:H, "L02")</f>
        <v>0</v>
      </c>
      <c r="H26" s="6">
        <f>SUMIFS(NhatKy_ViPham!K:K, NhatKy_ViPham!E:E, "12_Phap", NhatKy_ViPham!F:F, B26, NhatKy_ViPham!H:H, "L03")</f>
        <v>0</v>
      </c>
      <c r="I26" s="6">
        <f>SUMIFS(NhatKy_ViPham!K:K, NhatKy_ViPham!E:E, "12_Phap", NhatKy_ViPham!F:F, B26, NhatKy_ViPham!H:H, "L04")</f>
        <v>0</v>
      </c>
      <c r="J26" s="6">
        <f>SUMIFS(NhatKy_ViPham!K:K, NhatKy_ViPham!E:E, "12_Phap", NhatKy_ViPham!F:F, B26, NhatKy_ViPham!H:H, "L05")</f>
        <v>0</v>
      </c>
      <c r="K26" s="6">
        <f>SUMIFS(NhatKy_ViPham!K:K, NhatKy_ViPham!E:E, "12_Phap", NhatKy_ViPham!F:F, B26, NhatKy_ViPham!H:H, "L06")</f>
        <v>0</v>
      </c>
      <c r="L26" s="6">
        <f>SUMIFS(NhatKy_ViPham!K:K, NhatKy_ViPham!E:E, "12_Phap", NhatKy_ViPham!F:F, B26, NhatKy_ViPham!H:H, "L07")</f>
        <v>0</v>
      </c>
      <c r="M26" s="6">
        <f>SUMIFS(NhatKy_ViPham!K:K, NhatKy_ViPham!E:E, "12_Phap", NhatKy_ViPham!F:F, B26, NhatKy_ViPham!H:H, "L08")</f>
        <v>0</v>
      </c>
      <c r="N26" s="6">
        <f>SUMIFS(NhatKy_ViPham!K:K, NhatKy_ViPham!E:E, "12_Phap", NhatKy_ViPham!F:F, B26, NhatKy_ViPham!H:H, "L09")</f>
        <v>0</v>
      </c>
      <c r="O26" s="6">
        <f>SUMIFS(NhatKy_ViPham!K:K, NhatKy_ViPham!E:E, "12_Phap", NhatKy_ViPham!F:F, B26, NhatKy_ViPham!H:H, "L10")</f>
        <v>0</v>
      </c>
      <c r="P26" s="12">
        <f>SUMIFS(NhatKy_ViPham!J:J, NhatKy_ViPham!E:E, "12_Phap", NhatKy_ViPham!F:F, B26)</f>
        <v>0</v>
      </c>
      <c r="Q26" s="13">
        <f>SUMIFS(NhatKy_ViPham!K:K, NhatKy_ViPham!E:E, "12_Phap", NhatKy_ViPham!F:F, B26)</f>
        <v>0</v>
      </c>
      <c r="R26" s="6">
        <f>100 + SUMIFS(NhatKy_ViPham!J:J, NhatKy_ViPham!E:E, "12_Phap", NhatKy_ViPham!F:F, B26, NhatKy_ViPham!C:C, "T1") - SUMIFS(NhatKy_ViPham!K:K, NhatKy_ViPham!E:E, "12_Phap", NhatKy_ViPham!F:F, B26, NhatKy_ViPham!C:C, "T1")</f>
        <v>100</v>
      </c>
      <c r="S26" s="6">
        <f>100 + SUMIFS(NhatKy_ViPham!J:J, NhatKy_ViPham!E:E, "12_Phap", NhatKy_ViPham!F:F, B26, NhatKy_ViPham!C:C, "T2") - SUMIFS(NhatKy_ViPham!K:K, NhatKy_ViPham!E:E, "12_Phap", NhatKy_ViPham!F:F, B26, NhatKy_ViPham!C:C, "T2")</f>
        <v>100</v>
      </c>
      <c r="T26" s="6">
        <f>100 + SUMIFS(NhatKy_ViPham!J:J, NhatKy_ViPham!E:E, "12_Phap", NhatKy_ViPham!F:F, B26, NhatKy_ViPham!C:C, "T3") - SUMIFS(NhatKy_ViPham!K:K, NhatKy_ViPham!E:E, "12_Phap", NhatKy_ViPham!F:F, B26, NhatKy_ViPham!C:C, "T3")</f>
        <v>100</v>
      </c>
      <c r="U26" s="6">
        <f>100 + SUMIFS(NhatKy_ViPham!J:J, NhatKy_ViPham!E:E, "12_Phap", NhatKy_ViPham!F:F, B26, NhatKy_ViPham!C:C, "T4") - SUMIFS(NhatKy_ViPham!K:K, NhatKy_ViPham!E:E, "12_Phap", NhatKy_ViPham!F:F, B26, NhatKy_ViPham!C:C, "T4")</f>
        <v>100</v>
      </c>
      <c r="V26" s="6">
        <f>100 + SUMIFS(NhatKy_ViPham!J:J, NhatKy_ViPham!E:E, "12_Phap", NhatKy_ViPham!F:F, B26, NhatKy_ViPham!C:C, "T5") - SUMIFS(NhatKy_ViPham!K:K, NhatKy_ViPham!E:E, "12_Phap", NhatKy_ViPham!F:F, B26, NhatKy_ViPham!C:C, "T5")</f>
        <v>100</v>
      </c>
      <c r="W26" s="6">
        <f>100 + SUMIFS(NhatKy_ViPham!J:J, NhatKy_ViPham!E:E, "12_Phap", NhatKy_ViPham!F:F, B26, NhatKy_ViPham!C:C, "T6") - SUMIFS(NhatKy_ViPham!K:K, NhatKy_ViPham!E:E, "12_Phap", NhatKy_ViPham!F:F, B26, NhatKy_ViPham!C:C, "T6")</f>
        <v>100</v>
      </c>
      <c r="X26" s="6">
        <f>100 + SUMIFS(NhatKy_ViPham!J:J, NhatKy_ViPham!E:E, "12_Phap", NhatKy_ViPham!F:F, B26, NhatKy_ViPham!C:C, "T7") - SUMIFS(NhatKy_ViPham!K:K, NhatKy_ViPham!E:E, "12_Phap", NhatKy_ViPham!F:F, B26, NhatKy_ViPham!C:C, "T7")</f>
        <v>100</v>
      </c>
      <c r="Y26" s="6">
        <f>100 + SUMIFS(NhatKy_ViPham!J:J, NhatKy_ViPham!E:E, "12_Phap", NhatKy_ViPham!F:F, B26, NhatKy_ViPham!C:C, "T8") - SUMIFS(NhatKy_ViPham!K:K, NhatKy_ViPham!E:E, "12_Phap", NhatKy_ViPham!F:F, B26, NhatKy_ViPham!C:C, "T8")</f>
        <v>100</v>
      </c>
      <c r="Z26" s="6">
        <f>100 + SUMIFS(NhatKy_ViPham!J:J, NhatKy_ViPham!E:E, "12_Phap", NhatKy_ViPham!F:F, B26, NhatKy_ViPham!C:C, "T9") - SUMIFS(NhatKy_ViPham!K:K, NhatKy_ViPham!E:E, "12_Phap", NhatKy_ViPham!F:F, B26, NhatKy_ViPham!C:C, "T9")</f>
        <v>100</v>
      </c>
      <c r="AA26" s="6">
        <f>100 + SUMIFS(NhatKy_ViPham!J:J, NhatKy_ViPham!E:E, "12_Phap", NhatKy_ViPham!F:F, B26, NhatKy_ViPham!C:C, "T10") - SUMIFS(NhatKy_ViPham!K:K, NhatKy_ViPham!E:E, "12_Phap", NhatKy_ViPham!F:F, B26, NhatKy_ViPham!C:C, "T10")</f>
        <v>100</v>
      </c>
      <c r="AB26" s="6">
        <f>100 + SUMIFS(NhatKy_ViPham!J:J, NhatKy_ViPham!E:E, "12_Phap", NhatKy_ViPham!F:F, B26, NhatKy_ViPham!C:C, "T11") - SUMIFS(NhatKy_ViPham!K:K, NhatKy_ViPham!E:E, "12_Phap", NhatKy_ViPham!F:F, B26, NhatKy_ViPham!C:C, "T11")</f>
        <v>100</v>
      </c>
      <c r="AC26" s="6">
        <f>100 + SUMIFS(NhatKy_ViPham!J:J, NhatKy_ViPham!E:E, "12_Phap", NhatKy_ViPham!F:F, B26, NhatKy_ViPham!C:C, "T12") - SUMIFS(NhatKy_ViPham!K:K, NhatKy_ViPham!E:E, "12_Phap", NhatKy_ViPham!F:F, B26, NhatKy_ViPham!C:C, "T12")</f>
        <v>100</v>
      </c>
      <c r="AD26" s="6">
        <f>100 + SUMIFS(NhatKy_ViPham!J:J, NhatKy_ViPham!E:E, "12_Phap", NhatKy_ViPham!F:F, B26, NhatKy_ViPham!C:C, "T13") - SUMIFS(NhatKy_ViPham!K:K, NhatKy_ViPham!E:E, "12_Phap", NhatKy_ViPham!F:F, B26, NhatKy_ViPham!C:C, "T13")</f>
        <v>100</v>
      </c>
      <c r="AE26" s="6">
        <f>100 + SUMIFS(NhatKy_ViPham!J:J, NhatKy_ViPham!E:E, "12_Phap", NhatKy_ViPham!F:F, B26, NhatKy_ViPham!C:C, "T14") - SUMIFS(NhatKy_ViPham!K:K, NhatKy_ViPham!E:E, "12_Phap", NhatKy_ViPham!F:F, B26, NhatKy_ViPham!C:C, "T14")</f>
        <v>100</v>
      </c>
      <c r="AF26" s="6">
        <f>100 + SUMIFS(NhatKy_ViPham!J:J, NhatKy_ViPham!E:E, "12_Phap", NhatKy_ViPham!F:F, B26, NhatKy_ViPham!C:C, "T15") - SUMIFS(NhatKy_ViPham!K:K, NhatKy_ViPham!E:E, "12_Phap", NhatKy_ViPham!F:F, B26, NhatKy_ViPham!C:C, "T15")</f>
        <v>100</v>
      </c>
      <c r="AG26" s="6">
        <f>100 + SUMIFS(NhatKy_ViPham!J:J, NhatKy_ViPham!E:E, "12_Phap", NhatKy_ViPham!F:F, B26, NhatKy_ViPham!C:C, "T16") - SUMIFS(NhatKy_ViPham!K:K, NhatKy_ViPham!E:E, "12_Phap", NhatKy_ViPham!F:F, B26, NhatKy_ViPham!C:C, "T16")</f>
        <v>100</v>
      </c>
      <c r="AH26" s="6">
        <f>100 + SUMIFS(NhatKy_ViPham!J:J, NhatKy_ViPham!E:E, "12_Phap", NhatKy_ViPham!F:F, B26, NhatKy_ViPham!C:C, "T17") - SUMIFS(NhatKy_ViPham!K:K, NhatKy_ViPham!E:E, "12_Phap", NhatKy_ViPham!F:F, B26, NhatKy_ViPham!C:C, "T17")</f>
        <v>100</v>
      </c>
      <c r="AI26" s="6">
        <f>100 + SUMIFS(NhatKy_ViPham!J:J, NhatKy_ViPham!E:E, "12_Phap", NhatKy_ViPham!F:F, B26, NhatKy_ViPham!C:C, "T18") - SUMIFS(NhatKy_ViPham!K:K, NhatKy_ViPham!E:E, "12_Phap", NhatKy_ViPham!F:F, B26, NhatKy_ViPham!C:C, "T18")</f>
        <v>100</v>
      </c>
      <c r="AJ26" s="6">
        <f>100 + SUMIFS(NhatKy_ViPham!J:J, NhatKy_ViPham!E:E, "12_Phap", NhatKy_ViPham!F:F, B26, NhatKy_ViPham!C:C, "T19") - SUMIFS(NhatKy_ViPham!K:K, NhatKy_ViPham!E:E, "12_Phap", NhatKy_ViPham!F:F, B26, NhatKy_ViPham!C:C, "T19")</f>
        <v>100</v>
      </c>
      <c r="AK26" s="6">
        <f>100 + SUMIFS(NhatKy_ViPham!J:J, NhatKy_ViPham!E:E, "12_Phap", NhatKy_ViPham!F:F, B26, NhatKy_ViPham!C:C, "T20") - SUMIFS(NhatKy_ViPham!K:K, NhatKy_ViPham!E:E, "12_Phap", NhatKy_ViPham!F:F, B26, NhatKy_ViPham!C:C, "T20")</f>
        <v>100</v>
      </c>
      <c r="AL26" s="6">
        <f>100 + SUMIFS(NhatKy_ViPham!J:J, NhatKy_ViPham!E:E, "12_Phap", NhatKy_ViPham!F:F, B26, NhatKy_ViPham!C:C, "T21") - SUMIFS(NhatKy_ViPham!K:K, NhatKy_ViPham!E:E, "12_Phap", NhatKy_ViPham!F:F, B26, NhatKy_ViPham!C:C, "T21")</f>
        <v>100</v>
      </c>
      <c r="AM26" s="6">
        <f>100 + SUMIFS(NhatKy_ViPham!J:J, NhatKy_ViPham!E:E, "12_Phap", NhatKy_ViPham!F:F, B26, NhatKy_ViPham!C:C, "T22") - SUMIFS(NhatKy_ViPham!K:K, NhatKy_ViPham!E:E, "12_Phap", NhatKy_ViPham!F:F, B26, NhatKy_ViPham!C:C, "T22")</f>
        <v>100</v>
      </c>
      <c r="AN26" s="6">
        <f>100 + SUMIFS(NhatKy_ViPham!J:J, NhatKy_ViPham!E:E, "12_Phap", NhatKy_ViPham!F:F, B26, NhatKy_ViPham!C:C, "T23") - SUMIFS(NhatKy_ViPham!K:K, NhatKy_ViPham!E:E, "12_Phap", NhatKy_ViPham!F:F, B26, NhatKy_ViPham!C:C, "T23")</f>
        <v>100</v>
      </c>
      <c r="AO26" s="6">
        <f>100 + SUMIFS(NhatKy_ViPham!J:J, NhatKy_ViPham!E:E, "12_Phap", NhatKy_ViPham!F:F, B26, NhatKy_ViPham!C:C, "T24") - SUMIFS(NhatKy_ViPham!K:K, NhatKy_ViPham!E:E, "12_Phap", NhatKy_ViPham!F:F, B26, NhatKy_ViPham!C:C, "T24")</f>
        <v>100</v>
      </c>
      <c r="AP26" s="6">
        <f>100 + SUMIFS(NhatKy_ViPham!J:J, NhatKy_ViPham!E:E, "12_Phap", NhatKy_ViPham!F:F, B26, NhatKy_ViPham!C:C, "T25") - SUMIFS(NhatKy_ViPham!K:K, NhatKy_ViPham!E:E, "12_Phap", NhatKy_ViPham!F:F, B26, NhatKy_ViPham!C:C, "T25")</f>
        <v>100</v>
      </c>
      <c r="AQ26" s="6">
        <f>100 + SUMIFS(NhatKy_ViPham!J:J, NhatKy_ViPham!E:E, "12_Phap", NhatKy_ViPham!F:F, B26, NhatKy_ViPham!C:C, "T26") - SUMIFS(NhatKy_ViPham!K:K, NhatKy_ViPham!E:E, "12_Phap", NhatKy_ViPham!F:F, B26, NhatKy_ViPham!C:C, "T26")</f>
        <v>100</v>
      </c>
      <c r="AR26" s="6">
        <f>100 + SUMIFS(NhatKy_ViPham!J:J, NhatKy_ViPham!E:E, "12_Phap", NhatKy_ViPham!F:F, B26, NhatKy_ViPham!C:C, "T27") - SUMIFS(NhatKy_ViPham!K:K, NhatKy_ViPham!E:E, "12_Phap", NhatKy_ViPham!F:F, B26, NhatKy_ViPham!C:C, "T27")</f>
        <v>100</v>
      </c>
      <c r="AS26" s="6">
        <f>100 + SUMIFS(NhatKy_ViPham!J:J, NhatKy_ViPham!E:E, "12_Phap", NhatKy_ViPham!F:F, B26, NhatKy_ViPham!C:C, "T28") - SUMIFS(NhatKy_ViPham!K:K, NhatKy_ViPham!E:E, "12_Phap", NhatKy_ViPham!F:F, B26, NhatKy_ViPham!C:C, "T28")</f>
        <v>100</v>
      </c>
      <c r="AT26" s="6">
        <f>100 + SUMIFS(NhatKy_ViPham!J:J, NhatKy_ViPham!E:E, "12_Phap", NhatKy_ViPham!F:F, B26, NhatKy_ViPham!C:C, "T29") - SUMIFS(NhatKy_ViPham!K:K, NhatKy_ViPham!E:E, "12_Phap", NhatKy_ViPham!F:F, B26, NhatKy_ViPham!C:C, "T29")</f>
        <v>100</v>
      </c>
      <c r="AU26" s="6">
        <f>100 + SUMIFS(NhatKy_ViPham!J:J, NhatKy_ViPham!E:E, "12_Phap", NhatKy_ViPham!F:F, B26, NhatKy_ViPham!C:C, "T30") - SUMIFS(NhatKy_ViPham!K:K, NhatKy_ViPham!E:E, "12_Phap", NhatKy_ViPham!F:F, B26, NhatKy_ViPham!C:C, "T30")</f>
        <v>100</v>
      </c>
      <c r="AV26" s="6">
        <f>100 + SUMIFS(NhatKy_ViPham!J:J, NhatKy_ViPham!E:E, "12_Phap", NhatKy_ViPham!F:F, B26, NhatKy_ViPham!C:C, "T31") - SUMIFS(NhatKy_ViPham!K:K, NhatKy_ViPham!E:E, "12_Phap", NhatKy_ViPham!F:F, B26, NhatKy_ViPham!C:C, "T31")</f>
        <v>100</v>
      </c>
      <c r="AW26" s="6">
        <f>100 + SUMIFS(NhatKy_ViPham!J:J, NhatKy_ViPham!E:E, "12_Phap", NhatKy_ViPham!F:F, B26, NhatKy_ViPham!C:C, "T32") - SUMIFS(NhatKy_ViPham!K:K, NhatKy_ViPham!E:E, "12_Phap", NhatKy_ViPham!F:F, B26, NhatKy_ViPham!C:C, "T32")</f>
        <v>100</v>
      </c>
      <c r="AX26" s="6">
        <f>100 + SUMIFS(NhatKy_ViPham!J:J, NhatKy_ViPham!E:E, "12_Phap", NhatKy_ViPham!F:F, B26, NhatKy_ViPham!C:C, "T33") - SUMIFS(NhatKy_ViPham!K:K, NhatKy_ViPham!E:E, "12_Phap", NhatKy_ViPham!F:F, B26, NhatKy_ViPham!C:C, "T33")</f>
        <v>100</v>
      </c>
      <c r="AY26" s="6">
        <f>100 + SUMIFS(NhatKy_ViPham!J:J, NhatKy_ViPham!E:E, "12_Phap", NhatKy_ViPham!F:F, B26, NhatKy_ViPham!C:C, "T34") - SUMIFS(NhatKy_ViPham!K:K, NhatKy_ViPham!E:E, "12_Phap", NhatKy_ViPham!F:F, B26, NhatKy_ViPham!C:C, "T34")</f>
        <v>100</v>
      </c>
      <c r="AZ26" s="6">
        <f>100 + SUMIFS(NhatKy_ViPham!J:J, NhatKy_ViPham!E:E, "12_Phap", NhatKy_ViPham!F:F, B26, NhatKy_ViPham!C:C, "T35") - SUMIFS(NhatKy_ViPham!K:K, NhatKy_ViPham!E:E, "12_Phap", NhatKy_ViPham!F:F, B26, NhatKy_ViPham!C:C, "T35")</f>
        <v>100</v>
      </c>
      <c r="BA26" s="12">
        <f t="shared" si="0"/>
        <v>100</v>
      </c>
      <c r="BB26" s="11" t="s">
        <v>430</v>
      </c>
      <c r="BC26" s="16" t="str">
        <f t="shared" si="1"/>
        <v>Tốt</v>
      </c>
      <c r="BD26" s="15" t="str">
        <f t="shared" si="2"/>
        <v>🟢 BÌNH THƯỜNG</v>
      </c>
    </row>
    <row r="27" spans="1:56" x14ac:dyDescent="0.25">
      <c r="A27" s="4">
        <v>19</v>
      </c>
      <c r="B27" s="10" t="s">
        <v>2786</v>
      </c>
      <c r="C27" s="4" t="s">
        <v>2229</v>
      </c>
      <c r="D27" s="4" t="s">
        <v>429</v>
      </c>
      <c r="E27" s="11" t="s">
        <v>430</v>
      </c>
      <c r="F27" s="7">
        <f>SUMIFS(NhatKy_ViPham!K:K, NhatKy_ViPham!E:E, "12_Phap", NhatKy_ViPham!F:F, B27, NhatKy_ViPham!H:H, "L01")</f>
        <v>0</v>
      </c>
      <c r="G27" s="7">
        <f>SUMIFS(NhatKy_ViPham!K:K, NhatKy_ViPham!E:E, "12_Phap", NhatKy_ViPham!F:F, B27, NhatKy_ViPham!H:H, "L02")</f>
        <v>0</v>
      </c>
      <c r="H27" s="7">
        <f>SUMIFS(NhatKy_ViPham!K:K, NhatKy_ViPham!E:E, "12_Phap", NhatKy_ViPham!F:F, B27, NhatKy_ViPham!H:H, "L03")</f>
        <v>0</v>
      </c>
      <c r="I27" s="7">
        <f>SUMIFS(NhatKy_ViPham!K:K, NhatKy_ViPham!E:E, "12_Phap", NhatKy_ViPham!F:F, B27, NhatKy_ViPham!H:H, "L04")</f>
        <v>0</v>
      </c>
      <c r="J27" s="7">
        <f>SUMIFS(NhatKy_ViPham!K:K, NhatKy_ViPham!E:E, "12_Phap", NhatKy_ViPham!F:F, B27, NhatKy_ViPham!H:H, "L05")</f>
        <v>0</v>
      </c>
      <c r="K27" s="7">
        <f>SUMIFS(NhatKy_ViPham!K:K, NhatKy_ViPham!E:E, "12_Phap", NhatKy_ViPham!F:F, B27, NhatKy_ViPham!H:H, "L06")</f>
        <v>0</v>
      </c>
      <c r="L27" s="7">
        <f>SUMIFS(NhatKy_ViPham!K:K, NhatKy_ViPham!E:E, "12_Phap", NhatKy_ViPham!F:F, B27, NhatKy_ViPham!H:H, "L07")</f>
        <v>0</v>
      </c>
      <c r="M27" s="7">
        <f>SUMIFS(NhatKy_ViPham!K:K, NhatKy_ViPham!E:E, "12_Phap", NhatKy_ViPham!F:F, B27, NhatKy_ViPham!H:H, "L08")</f>
        <v>0</v>
      </c>
      <c r="N27" s="7">
        <f>SUMIFS(NhatKy_ViPham!K:K, NhatKy_ViPham!E:E, "12_Phap", NhatKy_ViPham!F:F, B27, NhatKy_ViPham!H:H, "L09")</f>
        <v>0</v>
      </c>
      <c r="O27" s="7">
        <f>SUMIFS(NhatKy_ViPham!K:K, NhatKy_ViPham!E:E, "12_Phap", NhatKy_ViPham!F:F, B27, NhatKy_ViPham!H:H, "L10")</f>
        <v>0</v>
      </c>
      <c r="P27" s="12">
        <f>SUMIFS(NhatKy_ViPham!J:J, NhatKy_ViPham!E:E, "12_Phap", NhatKy_ViPham!F:F, B27)</f>
        <v>0</v>
      </c>
      <c r="Q27" s="13">
        <f>SUMIFS(NhatKy_ViPham!K:K, NhatKy_ViPham!E:E, "12_Phap", NhatKy_ViPham!F:F, B27)</f>
        <v>0</v>
      </c>
      <c r="R27" s="7">
        <f>100 + SUMIFS(NhatKy_ViPham!J:J, NhatKy_ViPham!E:E, "12_Phap", NhatKy_ViPham!F:F, B27, NhatKy_ViPham!C:C, "T1") - SUMIFS(NhatKy_ViPham!K:K, NhatKy_ViPham!E:E, "12_Phap", NhatKy_ViPham!F:F, B27, NhatKy_ViPham!C:C, "T1")</f>
        <v>100</v>
      </c>
      <c r="S27" s="7">
        <f>100 + SUMIFS(NhatKy_ViPham!J:J, NhatKy_ViPham!E:E, "12_Phap", NhatKy_ViPham!F:F, B27, NhatKy_ViPham!C:C, "T2") - SUMIFS(NhatKy_ViPham!K:K, NhatKy_ViPham!E:E, "12_Phap", NhatKy_ViPham!F:F, B27, NhatKy_ViPham!C:C, "T2")</f>
        <v>100</v>
      </c>
      <c r="T27" s="7">
        <f>100 + SUMIFS(NhatKy_ViPham!J:J, NhatKy_ViPham!E:E, "12_Phap", NhatKy_ViPham!F:F, B27, NhatKy_ViPham!C:C, "T3") - SUMIFS(NhatKy_ViPham!K:K, NhatKy_ViPham!E:E, "12_Phap", NhatKy_ViPham!F:F, B27, NhatKy_ViPham!C:C, "T3")</f>
        <v>100</v>
      </c>
      <c r="U27" s="7">
        <f>100 + SUMIFS(NhatKy_ViPham!J:J, NhatKy_ViPham!E:E, "12_Phap", NhatKy_ViPham!F:F, B27, NhatKy_ViPham!C:C, "T4") - SUMIFS(NhatKy_ViPham!K:K, NhatKy_ViPham!E:E, "12_Phap", NhatKy_ViPham!F:F, B27, NhatKy_ViPham!C:C, "T4")</f>
        <v>100</v>
      </c>
      <c r="V27" s="7">
        <f>100 + SUMIFS(NhatKy_ViPham!J:J, NhatKy_ViPham!E:E, "12_Phap", NhatKy_ViPham!F:F, B27, NhatKy_ViPham!C:C, "T5") - SUMIFS(NhatKy_ViPham!K:K, NhatKy_ViPham!E:E, "12_Phap", NhatKy_ViPham!F:F, B27, NhatKy_ViPham!C:C, "T5")</f>
        <v>100</v>
      </c>
      <c r="W27" s="7">
        <f>100 + SUMIFS(NhatKy_ViPham!J:J, NhatKy_ViPham!E:E, "12_Phap", NhatKy_ViPham!F:F, B27, NhatKy_ViPham!C:C, "T6") - SUMIFS(NhatKy_ViPham!K:K, NhatKy_ViPham!E:E, "12_Phap", NhatKy_ViPham!F:F, B27, NhatKy_ViPham!C:C, "T6")</f>
        <v>100</v>
      </c>
      <c r="X27" s="7">
        <f>100 + SUMIFS(NhatKy_ViPham!J:J, NhatKy_ViPham!E:E, "12_Phap", NhatKy_ViPham!F:F, B27, NhatKy_ViPham!C:C, "T7") - SUMIFS(NhatKy_ViPham!K:K, NhatKy_ViPham!E:E, "12_Phap", NhatKy_ViPham!F:F, B27, NhatKy_ViPham!C:C, "T7")</f>
        <v>100</v>
      </c>
      <c r="Y27" s="7">
        <f>100 + SUMIFS(NhatKy_ViPham!J:J, NhatKy_ViPham!E:E, "12_Phap", NhatKy_ViPham!F:F, B27, NhatKy_ViPham!C:C, "T8") - SUMIFS(NhatKy_ViPham!K:K, NhatKy_ViPham!E:E, "12_Phap", NhatKy_ViPham!F:F, B27, NhatKy_ViPham!C:C, "T8")</f>
        <v>100</v>
      </c>
      <c r="Z27" s="7">
        <f>100 + SUMIFS(NhatKy_ViPham!J:J, NhatKy_ViPham!E:E, "12_Phap", NhatKy_ViPham!F:F, B27, NhatKy_ViPham!C:C, "T9") - SUMIFS(NhatKy_ViPham!K:K, NhatKy_ViPham!E:E, "12_Phap", NhatKy_ViPham!F:F, B27, NhatKy_ViPham!C:C, "T9")</f>
        <v>100</v>
      </c>
      <c r="AA27" s="7">
        <f>100 + SUMIFS(NhatKy_ViPham!J:J, NhatKy_ViPham!E:E, "12_Phap", NhatKy_ViPham!F:F, B27, NhatKy_ViPham!C:C, "T10") - SUMIFS(NhatKy_ViPham!K:K, NhatKy_ViPham!E:E, "12_Phap", NhatKy_ViPham!F:F, B27, NhatKy_ViPham!C:C, "T10")</f>
        <v>100</v>
      </c>
      <c r="AB27" s="7">
        <f>100 + SUMIFS(NhatKy_ViPham!J:J, NhatKy_ViPham!E:E, "12_Phap", NhatKy_ViPham!F:F, B27, NhatKy_ViPham!C:C, "T11") - SUMIFS(NhatKy_ViPham!K:K, NhatKy_ViPham!E:E, "12_Phap", NhatKy_ViPham!F:F, B27, NhatKy_ViPham!C:C, "T11")</f>
        <v>100</v>
      </c>
      <c r="AC27" s="7">
        <f>100 + SUMIFS(NhatKy_ViPham!J:J, NhatKy_ViPham!E:E, "12_Phap", NhatKy_ViPham!F:F, B27, NhatKy_ViPham!C:C, "T12") - SUMIFS(NhatKy_ViPham!K:K, NhatKy_ViPham!E:E, "12_Phap", NhatKy_ViPham!F:F, B27, NhatKy_ViPham!C:C, "T12")</f>
        <v>100</v>
      </c>
      <c r="AD27" s="7">
        <f>100 + SUMIFS(NhatKy_ViPham!J:J, NhatKy_ViPham!E:E, "12_Phap", NhatKy_ViPham!F:F, B27, NhatKy_ViPham!C:C, "T13") - SUMIFS(NhatKy_ViPham!K:K, NhatKy_ViPham!E:E, "12_Phap", NhatKy_ViPham!F:F, B27, NhatKy_ViPham!C:C, "T13")</f>
        <v>100</v>
      </c>
      <c r="AE27" s="7">
        <f>100 + SUMIFS(NhatKy_ViPham!J:J, NhatKy_ViPham!E:E, "12_Phap", NhatKy_ViPham!F:F, B27, NhatKy_ViPham!C:C, "T14") - SUMIFS(NhatKy_ViPham!K:K, NhatKy_ViPham!E:E, "12_Phap", NhatKy_ViPham!F:F, B27, NhatKy_ViPham!C:C, "T14")</f>
        <v>100</v>
      </c>
      <c r="AF27" s="7">
        <f>100 + SUMIFS(NhatKy_ViPham!J:J, NhatKy_ViPham!E:E, "12_Phap", NhatKy_ViPham!F:F, B27, NhatKy_ViPham!C:C, "T15") - SUMIFS(NhatKy_ViPham!K:K, NhatKy_ViPham!E:E, "12_Phap", NhatKy_ViPham!F:F, B27, NhatKy_ViPham!C:C, "T15")</f>
        <v>100</v>
      </c>
      <c r="AG27" s="7">
        <f>100 + SUMIFS(NhatKy_ViPham!J:J, NhatKy_ViPham!E:E, "12_Phap", NhatKy_ViPham!F:F, B27, NhatKy_ViPham!C:C, "T16") - SUMIFS(NhatKy_ViPham!K:K, NhatKy_ViPham!E:E, "12_Phap", NhatKy_ViPham!F:F, B27, NhatKy_ViPham!C:C, "T16")</f>
        <v>100</v>
      </c>
      <c r="AH27" s="7">
        <f>100 + SUMIFS(NhatKy_ViPham!J:J, NhatKy_ViPham!E:E, "12_Phap", NhatKy_ViPham!F:F, B27, NhatKy_ViPham!C:C, "T17") - SUMIFS(NhatKy_ViPham!K:K, NhatKy_ViPham!E:E, "12_Phap", NhatKy_ViPham!F:F, B27, NhatKy_ViPham!C:C, "T17")</f>
        <v>100</v>
      </c>
      <c r="AI27" s="7">
        <f>100 + SUMIFS(NhatKy_ViPham!J:J, NhatKy_ViPham!E:E, "12_Phap", NhatKy_ViPham!F:F, B27, NhatKy_ViPham!C:C, "T18") - SUMIFS(NhatKy_ViPham!K:K, NhatKy_ViPham!E:E, "12_Phap", NhatKy_ViPham!F:F, B27, NhatKy_ViPham!C:C, "T18")</f>
        <v>100</v>
      </c>
      <c r="AJ27" s="7">
        <f>100 + SUMIFS(NhatKy_ViPham!J:J, NhatKy_ViPham!E:E, "12_Phap", NhatKy_ViPham!F:F, B27, NhatKy_ViPham!C:C, "T19") - SUMIFS(NhatKy_ViPham!K:K, NhatKy_ViPham!E:E, "12_Phap", NhatKy_ViPham!F:F, B27, NhatKy_ViPham!C:C, "T19")</f>
        <v>100</v>
      </c>
      <c r="AK27" s="7">
        <f>100 + SUMIFS(NhatKy_ViPham!J:J, NhatKy_ViPham!E:E, "12_Phap", NhatKy_ViPham!F:F, B27, NhatKy_ViPham!C:C, "T20") - SUMIFS(NhatKy_ViPham!K:K, NhatKy_ViPham!E:E, "12_Phap", NhatKy_ViPham!F:F, B27, NhatKy_ViPham!C:C, "T20")</f>
        <v>100</v>
      </c>
      <c r="AL27" s="7">
        <f>100 + SUMIFS(NhatKy_ViPham!J:J, NhatKy_ViPham!E:E, "12_Phap", NhatKy_ViPham!F:F, B27, NhatKy_ViPham!C:C, "T21") - SUMIFS(NhatKy_ViPham!K:K, NhatKy_ViPham!E:E, "12_Phap", NhatKy_ViPham!F:F, B27, NhatKy_ViPham!C:C, "T21")</f>
        <v>100</v>
      </c>
      <c r="AM27" s="7">
        <f>100 + SUMIFS(NhatKy_ViPham!J:J, NhatKy_ViPham!E:E, "12_Phap", NhatKy_ViPham!F:F, B27, NhatKy_ViPham!C:C, "T22") - SUMIFS(NhatKy_ViPham!K:K, NhatKy_ViPham!E:E, "12_Phap", NhatKy_ViPham!F:F, B27, NhatKy_ViPham!C:C, "T22")</f>
        <v>100</v>
      </c>
      <c r="AN27" s="7">
        <f>100 + SUMIFS(NhatKy_ViPham!J:J, NhatKy_ViPham!E:E, "12_Phap", NhatKy_ViPham!F:F, B27, NhatKy_ViPham!C:C, "T23") - SUMIFS(NhatKy_ViPham!K:K, NhatKy_ViPham!E:E, "12_Phap", NhatKy_ViPham!F:F, B27, NhatKy_ViPham!C:C, "T23")</f>
        <v>100</v>
      </c>
      <c r="AO27" s="7">
        <f>100 + SUMIFS(NhatKy_ViPham!J:J, NhatKy_ViPham!E:E, "12_Phap", NhatKy_ViPham!F:F, B27, NhatKy_ViPham!C:C, "T24") - SUMIFS(NhatKy_ViPham!K:K, NhatKy_ViPham!E:E, "12_Phap", NhatKy_ViPham!F:F, B27, NhatKy_ViPham!C:C, "T24")</f>
        <v>100</v>
      </c>
      <c r="AP27" s="7">
        <f>100 + SUMIFS(NhatKy_ViPham!J:J, NhatKy_ViPham!E:E, "12_Phap", NhatKy_ViPham!F:F, B27, NhatKy_ViPham!C:C, "T25") - SUMIFS(NhatKy_ViPham!K:K, NhatKy_ViPham!E:E, "12_Phap", NhatKy_ViPham!F:F, B27, NhatKy_ViPham!C:C, "T25")</f>
        <v>100</v>
      </c>
      <c r="AQ27" s="7">
        <f>100 + SUMIFS(NhatKy_ViPham!J:J, NhatKy_ViPham!E:E, "12_Phap", NhatKy_ViPham!F:F, B27, NhatKy_ViPham!C:C, "T26") - SUMIFS(NhatKy_ViPham!K:K, NhatKy_ViPham!E:E, "12_Phap", NhatKy_ViPham!F:F, B27, NhatKy_ViPham!C:C, "T26")</f>
        <v>100</v>
      </c>
      <c r="AR27" s="7">
        <f>100 + SUMIFS(NhatKy_ViPham!J:J, NhatKy_ViPham!E:E, "12_Phap", NhatKy_ViPham!F:F, B27, NhatKy_ViPham!C:C, "T27") - SUMIFS(NhatKy_ViPham!K:K, NhatKy_ViPham!E:E, "12_Phap", NhatKy_ViPham!F:F, B27, NhatKy_ViPham!C:C, "T27")</f>
        <v>100</v>
      </c>
      <c r="AS27" s="7">
        <f>100 + SUMIFS(NhatKy_ViPham!J:J, NhatKy_ViPham!E:E, "12_Phap", NhatKy_ViPham!F:F, B27, NhatKy_ViPham!C:C, "T28") - SUMIFS(NhatKy_ViPham!K:K, NhatKy_ViPham!E:E, "12_Phap", NhatKy_ViPham!F:F, B27, NhatKy_ViPham!C:C, "T28")</f>
        <v>100</v>
      </c>
      <c r="AT27" s="7">
        <f>100 + SUMIFS(NhatKy_ViPham!J:J, NhatKy_ViPham!E:E, "12_Phap", NhatKy_ViPham!F:F, B27, NhatKy_ViPham!C:C, "T29") - SUMIFS(NhatKy_ViPham!K:K, NhatKy_ViPham!E:E, "12_Phap", NhatKy_ViPham!F:F, B27, NhatKy_ViPham!C:C, "T29")</f>
        <v>100</v>
      </c>
      <c r="AU27" s="7">
        <f>100 + SUMIFS(NhatKy_ViPham!J:J, NhatKy_ViPham!E:E, "12_Phap", NhatKy_ViPham!F:F, B27, NhatKy_ViPham!C:C, "T30") - SUMIFS(NhatKy_ViPham!K:K, NhatKy_ViPham!E:E, "12_Phap", NhatKy_ViPham!F:F, B27, NhatKy_ViPham!C:C, "T30")</f>
        <v>100</v>
      </c>
      <c r="AV27" s="7">
        <f>100 + SUMIFS(NhatKy_ViPham!J:J, NhatKy_ViPham!E:E, "12_Phap", NhatKy_ViPham!F:F, B27, NhatKy_ViPham!C:C, "T31") - SUMIFS(NhatKy_ViPham!K:K, NhatKy_ViPham!E:E, "12_Phap", NhatKy_ViPham!F:F, B27, NhatKy_ViPham!C:C, "T31")</f>
        <v>100</v>
      </c>
      <c r="AW27" s="7">
        <f>100 + SUMIFS(NhatKy_ViPham!J:J, NhatKy_ViPham!E:E, "12_Phap", NhatKy_ViPham!F:F, B27, NhatKy_ViPham!C:C, "T32") - SUMIFS(NhatKy_ViPham!K:K, NhatKy_ViPham!E:E, "12_Phap", NhatKy_ViPham!F:F, B27, NhatKy_ViPham!C:C, "T32")</f>
        <v>100</v>
      </c>
      <c r="AX27" s="7">
        <f>100 + SUMIFS(NhatKy_ViPham!J:J, NhatKy_ViPham!E:E, "12_Phap", NhatKy_ViPham!F:F, B27, NhatKy_ViPham!C:C, "T33") - SUMIFS(NhatKy_ViPham!K:K, NhatKy_ViPham!E:E, "12_Phap", NhatKy_ViPham!F:F, B27, NhatKy_ViPham!C:C, "T33")</f>
        <v>100</v>
      </c>
      <c r="AY27" s="7">
        <f>100 + SUMIFS(NhatKy_ViPham!J:J, NhatKy_ViPham!E:E, "12_Phap", NhatKy_ViPham!F:F, B27, NhatKy_ViPham!C:C, "T34") - SUMIFS(NhatKy_ViPham!K:K, NhatKy_ViPham!E:E, "12_Phap", NhatKy_ViPham!F:F, B27, NhatKy_ViPham!C:C, "T34")</f>
        <v>100</v>
      </c>
      <c r="AZ27" s="7">
        <f>100 + SUMIFS(NhatKy_ViPham!J:J, NhatKy_ViPham!E:E, "12_Phap", NhatKy_ViPham!F:F, B27, NhatKy_ViPham!C:C, "T35") - SUMIFS(NhatKy_ViPham!K:K, NhatKy_ViPham!E:E, "12_Phap", NhatKy_ViPham!F:F, B27, NhatKy_ViPham!C:C, "T35")</f>
        <v>100</v>
      </c>
      <c r="BA27" s="12">
        <f t="shared" si="0"/>
        <v>100</v>
      </c>
      <c r="BB27" s="11" t="s">
        <v>430</v>
      </c>
      <c r="BC27" s="14" t="str">
        <f t="shared" si="1"/>
        <v>Tốt</v>
      </c>
      <c r="BD27" s="10" t="str">
        <f t="shared" si="2"/>
        <v>🟢 BÌNH THƯỜNG</v>
      </c>
    </row>
    <row r="28" spans="1:56" x14ac:dyDescent="0.25">
      <c r="A28" s="5">
        <v>20</v>
      </c>
      <c r="B28" s="15" t="s">
        <v>3123</v>
      </c>
      <c r="C28" s="5" t="s">
        <v>3124</v>
      </c>
      <c r="D28" s="5" t="s">
        <v>429</v>
      </c>
      <c r="E28" s="11" t="s">
        <v>430</v>
      </c>
      <c r="F28" s="6">
        <f>SUMIFS(NhatKy_ViPham!K:K, NhatKy_ViPham!E:E, "12_Phap", NhatKy_ViPham!F:F, B28, NhatKy_ViPham!H:H, "L01")</f>
        <v>0</v>
      </c>
      <c r="G28" s="6">
        <f>SUMIFS(NhatKy_ViPham!K:K, NhatKy_ViPham!E:E, "12_Phap", NhatKy_ViPham!F:F, B28, NhatKy_ViPham!H:H, "L02")</f>
        <v>0</v>
      </c>
      <c r="H28" s="6">
        <f>SUMIFS(NhatKy_ViPham!K:K, NhatKy_ViPham!E:E, "12_Phap", NhatKy_ViPham!F:F, B28, NhatKy_ViPham!H:H, "L03")</f>
        <v>0</v>
      </c>
      <c r="I28" s="6">
        <f>SUMIFS(NhatKy_ViPham!K:K, NhatKy_ViPham!E:E, "12_Phap", NhatKy_ViPham!F:F, B28, NhatKy_ViPham!H:H, "L04")</f>
        <v>0</v>
      </c>
      <c r="J28" s="6">
        <f>SUMIFS(NhatKy_ViPham!K:K, NhatKy_ViPham!E:E, "12_Phap", NhatKy_ViPham!F:F, B28, NhatKy_ViPham!H:H, "L05")</f>
        <v>0</v>
      </c>
      <c r="K28" s="6">
        <f>SUMIFS(NhatKy_ViPham!K:K, NhatKy_ViPham!E:E, "12_Phap", NhatKy_ViPham!F:F, B28, NhatKy_ViPham!H:H, "L06")</f>
        <v>0</v>
      </c>
      <c r="L28" s="6">
        <f>SUMIFS(NhatKy_ViPham!K:K, NhatKy_ViPham!E:E, "12_Phap", NhatKy_ViPham!F:F, B28, NhatKy_ViPham!H:H, "L07")</f>
        <v>0</v>
      </c>
      <c r="M28" s="6">
        <f>SUMIFS(NhatKy_ViPham!K:K, NhatKy_ViPham!E:E, "12_Phap", NhatKy_ViPham!F:F, B28, NhatKy_ViPham!H:H, "L08")</f>
        <v>0</v>
      </c>
      <c r="N28" s="6">
        <f>SUMIFS(NhatKy_ViPham!K:K, NhatKy_ViPham!E:E, "12_Phap", NhatKy_ViPham!F:F, B28, NhatKy_ViPham!H:H, "L09")</f>
        <v>0</v>
      </c>
      <c r="O28" s="6">
        <f>SUMIFS(NhatKy_ViPham!K:K, NhatKy_ViPham!E:E, "12_Phap", NhatKy_ViPham!F:F, B28, NhatKy_ViPham!H:H, "L10")</f>
        <v>0</v>
      </c>
      <c r="P28" s="12">
        <f>SUMIFS(NhatKy_ViPham!J:J, NhatKy_ViPham!E:E, "12_Phap", NhatKy_ViPham!F:F, B28)</f>
        <v>0</v>
      </c>
      <c r="Q28" s="13">
        <f>SUMIFS(NhatKy_ViPham!K:K, NhatKy_ViPham!E:E, "12_Phap", NhatKy_ViPham!F:F, B28)</f>
        <v>0</v>
      </c>
      <c r="R28" s="6">
        <f>100 + SUMIFS(NhatKy_ViPham!J:J, NhatKy_ViPham!E:E, "12_Phap", NhatKy_ViPham!F:F, B28, NhatKy_ViPham!C:C, "T1") - SUMIFS(NhatKy_ViPham!K:K, NhatKy_ViPham!E:E, "12_Phap", NhatKy_ViPham!F:F, B28, NhatKy_ViPham!C:C, "T1")</f>
        <v>100</v>
      </c>
      <c r="S28" s="6">
        <f>100 + SUMIFS(NhatKy_ViPham!J:J, NhatKy_ViPham!E:E, "12_Phap", NhatKy_ViPham!F:F, B28, NhatKy_ViPham!C:C, "T2") - SUMIFS(NhatKy_ViPham!K:K, NhatKy_ViPham!E:E, "12_Phap", NhatKy_ViPham!F:F, B28, NhatKy_ViPham!C:C, "T2")</f>
        <v>100</v>
      </c>
      <c r="T28" s="6">
        <f>100 + SUMIFS(NhatKy_ViPham!J:J, NhatKy_ViPham!E:E, "12_Phap", NhatKy_ViPham!F:F, B28, NhatKy_ViPham!C:C, "T3") - SUMIFS(NhatKy_ViPham!K:K, NhatKy_ViPham!E:E, "12_Phap", NhatKy_ViPham!F:F, B28, NhatKy_ViPham!C:C, "T3")</f>
        <v>100</v>
      </c>
      <c r="U28" s="6">
        <f>100 + SUMIFS(NhatKy_ViPham!J:J, NhatKy_ViPham!E:E, "12_Phap", NhatKy_ViPham!F:F, B28, NhatKy_ViPham!C:C, "T4") - SUMIFS(NhatKy_ViPham!K:K, NhatKy_ViPham!E:E, "12_Phap", NhatKy_ViPham!F:F, B28, NhatKy_ViPham!C:C, "T4")</f>
        <v>100</v>
      </c>
      <c r="V28" s="6">
        <f>100 + SUMIFS(NhatKy_ViPham!J:J, NhatKy_ViPham!E:E, "12_Phap", NhatKy_ViPham!F:F, B28, NhatKy_ViPham!C:C, "T5") - SUMIFS(NhatKy_ViPham!K:K, NhatKy_ViPham!E:E, "12_Phap", NhatKy_ViPham!F:F, B28, NhatKy_ViPham!C:C, "T5")</f>
        <v>100</v>
      </c>
      <c r="W28" s="6">
        <f>100 + SUMIFS(NhatKy_ViPham!J:J, NhatKy_ViPham!E:E, "12_Phap", NhatKy_ViPham!F:F, B28, NhatKy_ViPham!C:C, "T6") - SUMIFS(NhatKy_ViPham!K:K, NhatKy_ViPham!E:E, "12_Phap", NhatKy_ViPham!F:F, B28, NhatKy_ViPham!C:C, "T6")</f>
        <v>100</v>
      </c>
      <c r="X28" s="6">
        <f>100 + SUMIFS(NhatKy_ViPham!J:J, NhatKy_ViPham!E:E, "12_Phap", NhatKy_ViPham!F:F, B28, NhatKy_ViPham!C:C, "T7") - SUMIFS(NhatKy_ViPham!K:K, NhatKy_ViPham!E:E, "12_Phap", NhatKy_ViPham!F:F, B28, NhatKy_ViPham!C:C, "T7")</f>
        <v>100</v>
      </c>
      <c r="Y28" s="6">
        <f>100 + SUMIFS(NhatKy_ViPham!J:J, NhatKy_ViPham!E:E, "12_Phap", NhatKy_ViPham!F:F, B28, NhatKy_ViPham!C:C, "T8") - SUMIFS(NhatKy_ViPham!K:K, NhatKy_ViPham!E:E, "12_Phap", NhatKy_ViPham!F:F, B28, NhatKy_ViPham!C:C, "T8")</f>
        <v>100</v>
      </c>
      <c r="Z28" s="6">
        <f>100 + SUMIFS(NhatKy_ViPham!J:J, NhatKy_ViPham!E:E, "12_Phap", NhatKy_ViPham!F:F, B28, NhatKy_ViPham!C:C, "T9") - SUMIFS(NhatKy_ViPham!K:K, NhatKy_ViPham!E:E, "12_Phap", NhatKy_ViPham!F:F, B28, NhatKy_ViPham!C:C, "T9")</f>
        <v>100</v>
      </c>
      <c r="AA28" s="6">
        <f>100 + SUMIFS(NhatKy_ViPham!J:J, NhatKy_ViPham!E:E, "12_Phap", NhatKy_ViPham!F:F, B28, NhatKy_ViPham!C:C, "T10") - SUMIFS(NhatKy_ViPham!K:K, NhatKy_ViPham!E:E, "12_Phap", NhatKy_ViPham!F:F, B28, NhatKy_ViPham!C:C, "T10")</f>
        <v>100</v>
      </c>
      <c r="AB28" s="6">
        <f>100 + SUMIFS(NhatKy_ViPham!J:J, NhatKy_ViPham!E:E, "12_Phap", NhatKy_ViPham!F:F, B28, NhatKy_ViPham!C:C, "T11") - SUMIFS(NhatKy_ViPham!K:K, NhatKy_ViPham!E:E, "12_Phap", NhatKy_ViPham!F:F, B28, NhatKy_ViPham!C:C, "T11")</f>
        <v>100</v>
      </c>
      <c r="AC28" s="6">
        <f>100 + SUMIFS(NhatKy_ViPham!J:J, NhatKy_ViPham!E:E, "12_Phap", NhatKy_ViPham!F:F, B28, NhatKy_ViPham!C:C, "T12") - SUMIFS(NhatKy_ViPham!K:K, NhatKy_ViPham!E:E, "12_Phap", NhatKy_ViPham!F:F, B28, NhatKy_ViPham!C:C, "T12")</f>
        <v>100</v>
      </c>
      <c r="AD28" s="6">
        <f>100 + SUMIFS(NhatKy_ViPham!J:J, NhatKy_ViPham!E:E, "12_Phap", NhatKy_ViPham!F:F, B28, NhatKy_ViPham!C:C, "T13") - SUMIFS(NhatKy_ViPham!K:K, NhatKy_ViPham!E:E, "12_Phap", NhatKy_ViPham!F:F, B28, NhatKy_ViPham!C:C, "T13")</f>
        <v>100</v>
      </c>
      <c r="AE28" s="6">
        <f>100 + SUMIFS(NhatKy_ViPham!J:J, NhatKy_ViPham!E:E, "12_Phap", NhatKy_ViPham!F:F, B28, NhatKy_ViPham!C:C, "T14") - SUMIFS(NhatKy_ViPham!K:K, NhatKy_ViPham!E:E, "12_Phap", NhatKy_ViPham!F:F, B28, NhatKy_ViPham!C:C, "T14")</f>
        <v>100</v>
      </c>
      <c r="AF28" s="6">
        <f>100 + SUMIFS(NhatKy_ViPham!J:J, NhatKy_ViPham!E:E, "12_Phap", NhatKy_ViPham!F:F, B28, NhatKy_ViPham!C:C, "T15") - SUMIFS(NhatKy_ViPham!K:K, NhatKy_ViPham!E:E, "12_Phap", NhatKy_ViPham!F:F, B28, NhatKy_ViPham!C:C, "T15")</f>
        <v>100</v>
      </c>
      <c r="AG28" s="6">
        <f>100 + SUMIFS(NhatKy_ViPham!J:J, NhatKy_ViPham!E:E, "12_Phap", NhatKy_ViPham!F:F, B28, NhatKy_ViPham!C:C, "T16") - SUMIFS(NhatKy_ViPham!K:K, NhatKy_ViPham!E:E, "12_Phap", NhatKy_ViPham!F:F, B28, NhatKy_ViPham!C:C, "T16")</f>
        <v>100</v>
      </c>
      <c r="AH28" s="6">
        <f>100 + SUMIFS(NhatKy_ViPham!J:J, NhatKy_ViPham!E:E, "12_Phap", NhatKy_ViPham!F:F, B28, NhatKy_ViPham!C:C, "T17") - SUMIFS(NhatKy_ViPham!K:K, NhatKy_ViPham!E:E, "12_Phap", NhatKy_ViPham!F:F, B28, NhatKy_ViPham!C:C, "T17")</f>
        <v>100</v>
      </c>
      <c r="AI28" s="6">
        <f>100 + SUMIFS(NhatKy_ViPham!J:J, NhatKy_ViPham!E:E, "12_Phap", NhatKy_ViPham!F:F, B28, NhatKy_ViPham!C:C, "T18") - SUMIFS(NhatKy_ViPham!K:K, NhatKy_ViPham!E:E, "12_Phap", NhatKy_ViPham!F:F, B28, NhatKy_ViPham!C:C, "T18")</f>
        <v>100</v>
      </c>
      <c r="AJ28" s="6">
        <f>100 + SUMIFS(NhatKy_ViPham!J:J, NhatKy_ViPham!E:E, "12_Phap", NhatKy_ViPham!F:F, B28, NhatKy_ViPham!C:C, "T19") - SUMIFS(NhatKy_ViPham!K:K, NhatKy_ViPham!E:E, "12_Phap", NhatKy_ViPham!F:F, B28, NhatKy_ViPham!C:C, "T19")</f>
        <v>100</v>
      </c>
      <c r="AK28" s="6">
        <f>100 + SUMIFS(NhatKy_ViPham!J:J, NhatKy_ViPham!E:E, "12_Phap", NhatKy_ViPham!F:F, B28, NhatKy_ViPham!C:C, "T20") - SUMIFS(NhatKy_ViPham!K:K, NhatKy_ViPham!E:E, "12_Phap", NhatKy_ViPham!F:F, B28, NhatKy_ViPham!C:C, "T20")</f>
        <v>100</v>
      </c>
      <c r="AL28" s="6">
        <f>100 + SUMIFS(NhatKy_ViPham!J:J, NhatKy_ViPham!E:E, "12_Phap", NhatKy_ViPham!F:F, B28, NhatKy_ViPham!C:C, "T21") - SUMIFS(NhatKy_ViPham!K:K, NhatKy_ViPham!E:E, "12_Phap", NhatKy_ViPham!F:F, B28, NhatKy_ViPham!C:C, "T21")</f>
        <v>100</v>
      </c>
      <c r="AM28" s="6">
        <f>100 + SUMIFS(NhatKy_ViPham!J:J, NhatKy_ViPham!E:E, "12_Phap", NhatKy_ViPham!F:F, B28, NhatKy_ViPham!C:C, "T22") - SUMIFS(NhatKy_ViPham!K:K, NhatKy_ViPham!E:E, "12_Phap", NhatKy_ViPham!F:F, B28, NhatKy_ViPham!C:C, "T22")</f>
        <v>100</v>
      </c>
      <c r="AN28" s="6">
        <f>100 + SUMIFS(NhatKy_ViPham!J:J, NhatKy_ViPham!E:E, "12_Phap", NhatKy_ViPham!F:F, B28, NhatKy_ViPham!C:C, "T23") - SUMIFS(NhatKy_ViPham!K:K, NhatKy_ViPham!E:E, "12_Phap", NhatKy_ViPham!F:F, B28, NhatKy_ViPham!C:C, "T23")</f>
        <v>100</v>
      </c>
      <c r="AO28" s="6">
        <f>100 + SUMIFS(NhatKy_ViPham!J:J, NhatKy_ViPham!E:E, "12_Phap", NhatKy_ViPham!F:F, B28, NhatKy_ViPham!C:C, "T24") - SUMIFS(NhatKy_ViPham!K:K, NhatKy_ViPham!E:E, "12_Phap", NhatKy_ViPham!F:F, B28, NhatKy_ViPham!C:C, "T24")</f>
        <v>100</v>
      </c>
      <c r="AP28" s="6">
        <f>100 + SUMIFS(NhatKy_ViPham!J:J, NhatKy_ViPham!E:E, "12_Phap", NhatKy_ViPham!F:F, B28, NhatKy_ViPham!C:C, "T25") - SUMIFS(NhatKy_ViPham!K:K, NhatKy_ViPham!E:E, "12_Phap", NhatKy_ViPham!F:F, B28, NhatKy_ViPham!C:C, "T25")</f>
        <v>100</v>
      </c>
      <c r="AQ28" s="6">
        <f>100 + SUMIFS(NhatKy_ViPham!J:J, NhatKy_ViPham!E:E, "12_Phap", NhatKy_ViPham!F:F, B28, NhatKy_ViPham!C:C, "T26") - SUMIFS(NhatKy_ViPham!K:K, NhatKy_ViPham!E:E, "12_Phap", NhatKy_ViPham!F:F, B28, NhatKy_ViPham!C:C, "T26")</f>
        <v>100</v>
      </c>
      <c r="AR28" s="6">
        <f>100 + SUMIFS(NhatKy_ViPham!J:J, NhatKy_ViPham!E:E, "12_Phap", NhatKy_ViPham!F:F, B28, NhatKy_ViPham!C:C, "T27") - SUMIFS(NhatKy_ViPham!K:K, NhatKy_ViPham!E:E, "12_Phap", NhatKy_ViPham!F:F, B28, NhatKy_ViPham!C:C, "T27")</f>
        <v>100</v>
      </c>
      <c r="AS28" s="6">
        <f>100 + SUMIFS(NhatKy_ViPham!J:J, NhatKy_ViPham!E:E, "12_Phap", NhatKy_ViPham!F:F, B28, NhatKy_ViPham!C:C, "T28") - SUMIFS(NhatKy_ViPham!K:K, NhatKy_ViPham!E:E, "12_Phap", NhatKy_ViPham!F:F, B28, NhatKy_ViPham!C:C, "T28")</f>
        <v>100</v>
      </c>
      <c r="AT28" s="6">
        <f>100 + SUMIFS(NhatKy_ViPham!J:J, NhatKy_ViPham!E:E, "12_Phap", NhatKy_ViPham!F:F, B28, NhatKy_ViPham!C:C, "T29") - SUMIFS(NhatKy_ViPham!K:K, NhatKy_ViPham!E:E, "12_Phap", NhatKy_ViPham!F:F, B28, NhatKy_ViPham!C:C, "T29")</f>
        <v>100</v>
      </c>
      <c r="AU28" s="6">
        <f>100 + SUMIFS(NhatKy_ViPham!J:J, NhatKy_ViPham!E:E, "12_Phap", NhatKy_ViPham!F:F, B28, NhatKy_ViPham!C:C, "T30") - SUMIFS(NhatKy_ViPham!K:K, NhatKy_ViPham!E:E, "12_Phap", NhatKy_ViPham!F:F, B28, NhatKy_ViPham!C:C, "T30")</f>
        <v>100</v>
      </c>
      <c r="AV28" s="6">
        <f>100 + SUMIFS(NhatKy_ViPham!J:J, NhatKy_ViPham!E:E, "12_Phap", NhatKy_ViPham!F:F, B28, NhatKy_ViPham!C:C, "T31") - SUMIFS(NhatKy_ViPham!K:K, NhatKy_ViPham!E:E, "12_Phap", NhatKy_ViPham!F:F, B28, NhatKy_ViPham!C:C, "T31")</f>
        <v>100</v>
      </c>
      <c r="AW28" s="6">
        <f>100 + SUMIFS(NhatKy_ViPham!J:J, NhatKy_ViPham!E:E, "12_Phap", NhatKy_ViPham!F:F, B28, NhatKy_ViPham!C:C, "T32") - SUMIFS(NhatKy_ViPham!K:K, NhatKy_ViPham!E:E, "12_Phap", NhatKy_ViPham!F:F, B28, NhatKy_ViPham!C:C, "T32")</f>
        <v>100</v>
      </c>
      <c r="AX28" s="6">
        <f>100 + SUMIFS(NhatKy_ViPham!J:J, NhatKy_ViPham!E:E, "12_Phap", NhatKy_ViPham!F:F, B28, NhatKy_ViPham!C:C, "T33") - SUMIFS(NhatKy_ViPham!K:K, NhatKy_ViPham!E:E, "12_Phap", NhatKy_ViPham!F:F, B28, NhatKy_ViPham!C:C, "T33")</f>
        <v>100</v>
      </c>
      <c r="AY28" s="6">
        <f>100 + SUMIFS(NhatKy_ViPham!J:J, NhatKy_ViPham!E:E, "12_Phap", NhatKy_ViPham!F:F, B28, NhatKy_ViPham!C:C, "T34") - SUMIFS(NhatKy_ViPham!K:K, NhatKy_ViPham!E:E, "12_Phap", NhatKy_ViPham!F:F, B28, NhatKy_ViPham!C:C, "T34")</f>
        <v>100</v>
      </c>
      <c r="AZ28" s="6">
        <f>100 + SUMIFS(NhatKy_ViPham!J:J, NhatKy_ViPham!E:E, "12_Phap", NhatKy_ViPham!F:F, B28, NhatKy_ViPham!C:C, "T35") - SUMIFS(NhatKy_ViPham!K:K, NhatKy_ViPham!E:E, "12_Phap", NhatKy_ViPham!F:F, B28, NhatKy_ViPham!C:C, "T35")</f>
        <v>100</v>
      </c>
      <c r="BA28" s="12">
        <f t="shared" si="0"/>
        <v>100</v>
      </c>
      <c r="BB28" s="11" t="s">
        <v>430</v>
      </c>
      <c r="BC28" s="16" t="str">
        <f t="shared" si="1"/>
        <v>Tốt</v>
      </c>
      <c r="BD28" s="15" t="str">
        <f t="shared" si="2"/>
        <v>🟢 BÌNH THƯỜNG</v>
      </c>
    </row>
    <row r="29" spans="1:56" x14ac:dyDescent="0.25">
      <c r="A29" s="4">
        <v>21</v>
      </c>
      <c r="B29" s="10" t="s">
        <v>3125</v>
      </c>
      <c r="C29" s="4" t="s">
        <v>3126</v>
      </c>
      <c r="D29" s="4" t="s">
        <v>429</v>
      </c>
      <c r="E29" s="11" t="s">
        <v>430</v>
      </c>
      <c r="F29" s="7">
        <f>SUMIFS(NhatKy_ViPham!K:K, NhatKy_ViPham!E:E, "12_Phap", NhatKy_ViPham!F:F, B29, NhatKy_ViPham!H:H, "L01")</f>
        <v>0</v>
      </c>
      <c r="G29" s="7">
        <f>SUMIFS(NhatKy_ViPham!K:K, NhatKy_ViPham!E:E, "12_Phap", NhatKy_ViPham!F:F, B29, NhatKy_ViPham!H:H, "L02")</f>
        <v>0</v>
      </c>
      <c r="H29" s="7">
        <f>SUMIFS(NhatKy_ViPham!K:K, NhatKy_ViPham!E:E, "12_Phap", NhatKy_ViPham!F:F, B29, NhatKy_ViPham!H:H, "L03")</f>
        <v>0</v>
      </c>
      <c r="I29" s="7">
        <f>SUMIFS(NhatKy_ViPham!K:K, NhatKy_ViPham!E:E, "12_Phap", NhatKy_ViPham!F:F, B29, NhatKy_ViPham!H:H, "L04")</f>
        <v>0</v>
      </c>
      <c r="J29" s="7">
        <f>SUMIFS(NhatKy_ViPham!K:K, NhatKy_ViPham!E:E, "12_Phap", NhatKy_ViPham!F:F, B29, NhatKy_ViPham!H:H, "L05")</f>
        <v>0</v>
      </c>
      <c r="K29" s="7">
        <f>SUMIFS(NhatKy_ViPham!K:K, NhatKy_ViPham!E:E, "12_Phap", NhatKy_ViPham!F:F, B29, NhatKy_ViPham!H:H, "L06")</f>
        <v>0</v>
      </c>
      <c r="L29" s="7">
        <f>SUMIFS(NhatKy_ViPham!K:K, NhatKy_ViPham!E:E, "12_Phap", NhatKy_ViPham!F:F, B29, NhatKy_ViPham!H:H, "L07")</f>
        <v>0</v>
      </c>
      <c r="M29" s="7">
        <f>SUMIFS(NhatKy_ViPham!K:K, NhatKy_ViPham!E:E, "12_Phap", NhatKy_ViPham!F:F, B29, NhatKy_ViPham!H:H, "L08")</f>
        <v>0</v>
      </c>
      <c r="N29" s="7">
        <f>SUMIFS(NhatKy_ViPham!K:K, NhatKy_ViPham!E:E, "12_Phap", NhatKy_ViPham!F:F, B29, NhatKy_ViPham!H:H, "L09")</f>
        <v>0</v>
      </c>
      <c r="O29" s="7">
        <f>SUMIFS(NhatKy_ViPham!K:K, NhatKy_ViPham!E:E, "12_Phap", NhatKy_ViPham!F:F, B29, NhatKy_ViPham!H:H, "L10")</f>
        <v>0</v>
      </c>
      <c r="P29" s="12">
        <f>SUMIFS(NhatKy_ViPham!J:J, NhatKy_ViPham!E:E, "12_Phap", NhatKy_ViPham!F:F, B29)</f>
        <v>0</v>
      </c>
      <c r="Q29" s="13">
        <f>SUMIFS(NhatKy_ViPham!K:K, NhatKy_ViPham!E:E, "12_Phap", NhatKy_ViPham!F:F, B29)</f>
        <v>0</v>
      </c>
      <c r="R29" s="7">
        <f>100 + SUMIFS(NhatKy_ViPham!J:J, NhatKy_ViPham!E:E, "12_Phap", NhatKy_ViPham!F:F, B29, NhatKy_ViPham!C:C, "T1") - SUMIFS(NhatKy_ViPham!K:K, NhatKy_ViPham!E:E, "12_Phap", NhatKy_ViPham!F:F, B29, NhatKy_ViPham!C:C, "T1")</f>
        <v>100</v>
      </c>
      <c r="S29" s="7">
        <f>100 + SUMIFS(NhatKy_ViPham!J:J, NhatKy_ViPham!E:E, "12_Phap", NhatKy_ViPham!F:F, B29, NhatKy_ViPham!C:C, "T2") - SUMIFS(NhatKy_ViPham!K:K, NhatKy_ViPham!E:E, "12_Phap", NhatKy_ViPham!F:F, B29, NhatKy_ViPham!C:C, "T2")</f>
        <v>100</v>
      </c>
      <c r="T29" s="7">
        <f>100 + SUMIFS(NhatKy_ViPham!J:J, NhatKy_ViPham!E:E, "12_Phap", NhatKy_ViPham!F:F, B29, NhatKy_ViPham!C:C, "T3") - SUMIFS(NhatKy_ViPham!K:K, NhatKy_ViPham!E:E, "12_Phap", NhatKy_ViPham!F:F, B29, NhatKy_ViPham!C:C, "T3")</f>
        <v>100</v>
      </c>
      <c r="U29" s="7">
        <f>100 + SUMIFS(NhatKy_ViPham!J:J, NhatKy_ViPham!E:E, "12_Phap", NhatKy_ViPham!F:F, B29, NhatKy_ViPham!C:C, "T4") - SUMIFS(NhatKy_ViPham!K:K, NhatKy_ViPham!E:E, "12_Phap", NhatKy_ViPham!F:F, B29, NhatKy_ViPham!C:C, "T4")</f>
        <v>100</v>
      </c>
      <c r="V29" s="7">
        <f>100 + SUMIFS(NhatKy_ViPham!J:J, NhatKy_ViPham!E:E, "12_Phap", NhatKy_ViPham!F:F, B29, NhatKy_ViPham!C:C, "T5") - SUMIFS(NhatKy_ViPham!K:K, NhatKy_ViPham!E:E, "12_Phap", NhatKy_ViPham!F:F, B29, NhatKy_ViPham!C:C, "T5")</f>
        <v>100</v>
      </c>
      <c r="W29" s="7">
        <f>100 + SUMIFS(NhatKy_ViPham!J:J, NhatKy_ViPham!E:E, "12_Phap", NhatKy_ViPham!F:F, B29, NhatKy_ViPham!C:C, "T6") - SUMIFS(NhatKy_ViPham!K:K, NhatKy_ViPham!E:E, "12_Phap", NhatKy_ViPham!F:F, B29, NhatKy_ViPham!C:C, "T6")</f>
        <v>100</v>
      </c>
      <c r="X29" s="7">
        <f>100 + SUMIFS(NhatKy_ViPham!J:J, NhatKy_ViPham!E:E, "12_Phap", NhatKy_ViPham!F:F, B29, NhatKy_ViPham!C:C, "T7") - SUMIFS(NhatKy_ViPham!K:K, NhatKy_ViPham!E:E, "12_Phap", NhatKy_ViPham!F:F, B29, NhatKy_ViPham!C:C, "T7")</f>
        <v>100</v>
      </c>
      <c r="Y29" s="7">
        <f>100 + SUMIFS(NhatKy_ViPham!J:J, NhatKy_ViPham!E:E, "12_Phap", NhatKy_ViPham!F:F, B29, NhatKy_ViPham!C:C, "T8") - SUMIFS(NhatKy_ViPham!K:K, NhatKy_ViPham!E:E, "12_Phap", NhatKy_ViPham!F:F, B29, NhatKy_ViPham!C:C, "T8")</f>
        <v>100</v>
      </c>
      <c r="Z29" s="7">
        <f>100 + SUMIFS(NhatKy_ViPham!J:J, NhatKy_ViPham!E:E, "12_Phap", NhatKy_ViPham!F:F, B29, NhatKy_ViPham!C:C, "T9") - SUMIFS(NhatKy_ViPham!K:K, NhatKy_ViPham!E:E, "12_Phap", NhatKy_ViPham!F:F, B29, NhatKy_ViPham!C:C, "T9")</f>
        <v>100</v>
      </c>
      <c r="AA29" s="7">
        <f>100 + SUMIFS(NhatKy_ViPham!J:J, NhatKy_ViPham!E:E, "12_Phap", NhatKy_ViPham!F:F, B29, NhatKy_ViPham!C:C, "T10") - SUMIFS(NhatKy_ViPham!K:K, NhatKy_ViPham!E:E, "12_Phap", NhatKy_ViPham!F:F, B29, NhatKy_ViPham!C:C, "T10")</f>
        <v>100</v>
      </c>
      <c r="AB29" s="7">
        <f>100 + SUMIFS(NhatKy_ViPham!J:J, NhatKy_ViPham!E:E, "12_Phap", NhatKy_ViPham!F:F, B29, NhatKy_ViPham!C:C, "T11") - SUMIFS(NhatKy_ViPham!K:K, NhatKy_ViPham!E:E, "12_Phap", NhatKy_ViPham!F:F, B29, NhatKy_ViPham!C:C, "T11")</f>
        <v>100</v>
      </c>
      <c r="AC29" s="7">
        <f>100 + SUMIFS(NhatKy_ViPham!J:J, NhatKy_ViPham!E:E, "12_Phap", NhatKy_ViPham!F:F, B29, NhatKy_ViPham!C:C, "T12") - SUMIFS(NhatKy_ViPham!K:K, NhatKy_ViPham!E:E, "12_Phap", NhatKy_ViPham!F:F, B29, NhatKy_ViPham!C:C, "T12")</f>
        <v>100</v>
      </c>
      <c r="AD29" s="7">
        <f>100 + SUMIFS(NhatKy_ViPham!J:J, NhatKy_ViPham!E:E, "12_Phap", NhatKy_ViPham!F:F, B29, NhatKy_ViPham!C:C, "T13") - SUMIFS(NhatKy_ViPham!K:K, NhatKy_ViPham!E:E, "12_Phap", NhatKy_ViPham!F:F, B29, NhatKy_ViPham!C:C, "T13")</f>
        <v>100</v>
      </c>
      <c r="AE29" s="7">
        <f>100 + SUMIFS(NhatKy_ViPham!J:J, NhatKy_ViPham!E:E, "12_Phap", NhatKy_ViPham!F:F, B29, NhatKy_ViPham!C:C, "T14") - SUMIFS(NhatKy_ViPham!K:K, NhatKy_ViPham!E:E, "12_Phap", NhatKy_ViPham!F:F, B29, NhatKy_ViPham!C:C, "T14")</f>
        <v>100</v>
      </c>
      <c r="AF29" s="7">
        <f>100 + SUMIFS(NhatKy_ViPham!J:J, NhatKy_ViPham!E:E, "12_Phap", NhatKy_ViPham!F:F, B29, NhatKy_ViPham!C:C, "T15") - SUMIFS(NhatKy_ViPham!K:K, NhatKy_ViPham!E:E, "12_Phap", NhatKy_ViPham!F:F, B29, NhatKy_ViPham!C:C, "T15")</f>
        <v>100</v>
      </c>
      <c r="AG29" s="7">
        <f>100 + SUMIFS(NhatKy_ViPham!J:J, NhatKy_ViPham!E:E, "12_Phap", NhatKy_ViPham!F:F, B29, NhatKy_ViPham!C:C, "T16") - SUMIFS(NhatKy_ViPham!K:K, NhatKy_ViPham!E:E, "12_Phap", NhatKy_ViPham!F:F, B29, NhatKy_ViPham!C:C, "T16")</f>
        <v>100</v>
      </c>
      <c r="AH29" s="7">
        <f>100 + SUMIFS(NhatKy_ViPham!J:J, NhatKy_ViPham!E:E, "12_Phap", NhatKy_ViPham!F:F, B29, NhatKy_ViPham!C:C, "T17") - SUMIFS(NhatKy_ViPham!K:K, NhatKy_ViPham!E:E, "12_Phap", NhatKy_ViPham!F:F, B29, NhatKy_ViPham!C:C, "T17")</f>
        <v>100</v>
      </c>
      <c r="AI29" s="7">
        <f>100 + SUMIFS(NhatKy_ViPham!J:J, NhatKy_ViPham!E:E, "12_Phap", NhatKy_ViPham!F:F, B29, NhatKy_ViPham!C:C, "T18") - SUMIFS(NhatKy_ViPham!K:K, NhatKy_ViPham!E:E, "12_Phap", NhatKy_ViPham!F:F, B29, NhatKy_ViPham!C:C, "T18")</f>
        <v>100</v>
      </c>
      <c r="AJ29" s="7">
        <f>100 + SUMIFS(NhatKy_ViPham!J:J, NhatKy_ViPham!E:E, "12_Phap", NhatKy_ViPham!F:F, B29, NhatKy_ViPham!C:C, "T19") - SUMIFS(NhatKy_ViPham!K:K, NhatKy_ViPham!E:E, "12_Phap", NhatKy_ViPham!F:F, B29, NhatKy_ViPham!C:C, "T19")</f>
        <v>100</v>
      </c>
      <c r="AK29" s="7">
        <f>100 + SUMIFS(NhatKy_ViPham!J:J, NhatKy_ViPham!E:E, "12_Phap", NhatKy_ViPham!F:F, B29, NhatKy_ViPham!C:C, "T20") - SUMIFS(NhatKy_ViPham!K:K, NhatKy_ViPham!E:E, "12_Phap", NhatKy_ViPham!F:F, B29, NhatKy_ViPham!C:C, "T20")</f>
        <v>100</v>
      </c>
      <c r="AL29" s="7">
        <f>100 + SUMIFS(NhatKy_ViPham!J:J, NhatKy_ViPham!E:E, "12_Phap", NhatKy_ViPham!F:F, B29, NhatKy_ViPham!C:C, "T21") - SUMIFS(NhatKy_ViPham!K:K, NhatKy_ViPham!E:E, "12_Phap", NhatKy_ViPham!F:F, B29, NhatKy_ViPham!C:C, "T21")</f>
        <v>100</v>
      </c>
      <c r="AM29" s="7">
        <f>100 + SUMIFS(NhatKy_ViPham!J:J, NhatKy_ViPham!E:E, "12_Phap", NhatKy_ViPham!F:F, B29, NhatKy_ViPham!C:C, "T22") - SUMIFS(NhatKy_ViPham!K:K, NhatKy_ViPham!E:E, "12_Phap", NhatKy_ViPham!F:F, B29, NhatKy_ViPham!C:C, "T22")</f>
        <v>100</v>
      </c>
      <c r="AN29" s="7">
        <f>100 + SUMIFS(NhatKy_ViPham!J:J, NhatKy_ViPham!E:E, "12_Phap", NhatKy_ViPham!F:F, B29, NhatKy_ViPham!C:C, "T23") - SUMIFS(NhatKy_ViPham!K:K, NhatKy_ViPham!E:E, "12_Phap", NhatKy_ViPham!F:F, B29, NhatKy_ViPham!C:C, "T23")</f>
        <v>100</v>
      </c>
      <c r="AO29" s="7">
        <f>100 + SUMIFS(NhatKy_ViPham!J:J, NhatKy_ViPham!E:E, "12_Phap", NhatKy_ViPham!F:F, B29, NhatKy_ViPham!C:C, "T24") - SUMIFS(NhatKy_ViPham!K:K, NhatKy_ViPham!E:E, "12_Phap", NhatKy_ViPham!F:F, B29, NhatKy_ViPham!C:C, "T24")</f>
        <v>100</v>
      </c>
      <c r="AP29" s="7">
        <f>100 + SUMIFS(NhatKy_ViPham!J:J, NhatKy_ViPham!E:E, "12_Phap", NhatKy_ViPham!F:F, B29, NhatKy_ViPham!C:C, "T25") - SUMIFS(NhatKy_ViPham!K:K, NhatKy_ViPham!E:E, "12_Phap", NhatKy_ViPham!F:F, B29, NhatKy_ViPham!C:C, "T25")</f>
        <v>100</v>
      </c>
      <c r="AQ29" s="7">
        <f>100 + SUMIFS(NhatKy_ViPham!J:J, NhatKy_ViPham!E:E, "12_Phap", NhatKy_ViPham!F:F, B29, NhatKy_ViPham!C:C, "T26") - SUMIFS(NhatKy_ViPham!K:K, NhatKy_ViPham!E:E, "12_Phap", NhatKy_ViPham!F:F, B29, NhatKy_ViPham!C:C, "T26")</f>
        <v>100</v>
      </c>
      <c r="AR29" s="7">
        <f>100 + SUMIFS(NhatKy_ViPham!J:J, NhatKy_ViPham!E:E, "12_Phap", NhatKy_ViPham!F:F, B29, NhatKy_ViPham!C:C, "T27") - SUMIFS(NhatKy_ViPham!K:K, NhatKy_ViPham!E:E, "12_Phap", NhatKy_ViPham!F:F, B29, NhatKy_ViPham!C:C, "T27")</f>
        <v>100</v>
      </c>
      <c r="AS29" s="7">
        <f>100 + SUMIFS(NhatKy_ViPham!J:J, NhatKy_ViPham!E:E, "12_Phap", NhatKy_ViPham!F:F, B29, NhatKy_ViPham!C:C, "T28") - SUMIFS(NhatKy_ViPham!K:K, NhatKy_ViPham!E:E, "12_Phap", NhatKy_ViPham!F:F, B29, NhatKy_ViPham!C:C, "T28")</f>
        <v>100</v>
      </c>
      <c r="AT29" s="7">
        <f>100 + SUMIFS(NhatKy_ViPham!J:J, NhatKy_ViPham!E:E, "12_Phap", NhatKy_ViPham!F:F, B29, NhatKy_ViPham!C:C, "T29") - SUMIFS(NhatKy_ViPham!K:K, NhatKy_ViPham!E:E, "12_Phap", NhatKy_ViPham!F:F, B29, NhatKy_ViPham!C:C, "T29")</f>
        <v>100</v>
      </c>
      <c r="AU29" s="7">
        <f>100 + SUMIFS(NhatKy_ViPham!J:J, NhatKy_ViPham!E:E, "12_Phap", NhatKy_ViPham!F:F, B29, NhatKy_ViPham!C:C, "T30") - SUMIFS(NhatKy_ViPham!K:K, NhatKy_ViPham!E:E, "12_Phap", NhatKy_ViPham!F:F, B29, NhatKy_ViPham!C:C, "T30")</f>
        <v>100</v>
      </c>
      <c r="AV29" s="7">
        <f>100 + SUMIFS(NhatKy_ViPham!J:J, NhatKy_ViPham!E:E, "12_Phap", NhatKy_ViPham!F:F, B29, NhatKy_ViPham!C:C, "T31") - SUMIFS(NhatKy_ViPham!K:K, NhatKy_ViPham!E:E, "12_Phap", NhatKy_ViPham!F:F, B29, NhatKy_ViPham!C:C, "T31")</f>
        <v>100</v>
      </c>
      <c r="AW29" s="7">
        <f>100 + SUMIFS(NhatKy_ViPham!J:J, NhatKy_ViPham!E:E, "12_Phap", NhatKy_ViPham!F:F, B29, NhatKy_ViPham!C:C, "T32") - SUMIFS(NhatKy_ViPham!K:K, NhatKy_ViPham!E:E, "12_Phap", NhatKy_ViPham!F:F, B29, NhatKy_ViPham!C:C, "T32")</f>
        <v>100</v>
      </c>
      <c r="AX29" s="7">
        <f>100 + SUMIFS(NhatKy_ViPham!J:J, NhatKy_ViPham!E:E, "12_Phap", NhatKy_ViPham!F:F, B29, NhatKy_ViPham!C:C, "T33") - SUMIFS(NhatKy_ViPham!K:K, NhatKy_ViPham!E:E, "12_Phap", NhatKy_ViPham!F:F, B29, NhatKy_ViPham!C:C, "T33")</f>
        <v>100</v>
      </c>
      <c r="AY29" s="7">
        <f>100 + SUMIFS(NhatKy_ViPham!J:J, NhatKy_ViPham!E:E, "12_Phap", NhatKy_ViPham!F:F, B29, NhatKy_ViPham!C:C, "T34") - SUMIFS(NhatKy_ViPham!K:K, NhatKy_ViPham!E:E, "12_Phap", NhatKy_ViPham!F:F, B29, NhatKy_ViPham!C:C, "T34")</f>
        <v>100</v>
      </c>
      <c r="AZ29" s="7">
        <f>100 + SUMIFS(NhatKy_ViPham!J:J, NhatKy_ViPham!E:E, "12_Phap", NhatKy_ViPham!F:F, B29, NhatKy_ViPham!C:C, "T35") - SUMIFS(NhatKy_ViPham!K:K, NhatKy_ViPham!E:E, "12_Phap", NhatKy_ViPham!F:F, B29, NhatKy_ViPham!C:C, "T35")</f>
        <v>100</v>
      </c>
      <c r="BA29" s="12">
        <f t="shared" si="0"/>
        <v>100</v>
      </c>
      <c r="BB29" s="11" t="s">
        <v>430</v>
      </c>
      <c r="BC29" s="14" t="str">
        <f t="shared" si="1"/>
        <v>Tốt</v>
      </c>
      <c r="BD29" s="10" t="str">
        <f t="shared" si="2"/>
        <v>🟢 BÌNH THƯỜNG</v>
      </c>
    </row>
    <row r="30" spans="1:56" x14ac:dyDescent="0.25">
      <c r="A30" s="5">
        <v>22</v>
      </c>
      <c r="B30" s="15" t="s">
        <v>3127</v>
      </c>
      <c r="C30" s="5" t="s">
        <v>2341</v>
      </c>
      <c r="D30" s="5" t="s">
        <v>429</v>
      </c>
      <c r="E30" s="11" t="s">
        <v>430</v>
      </c>
      <c r="F30" s="6">
        <f>SUMIFS(NhatKy_ViPham!K:K, NhatKy_ViPham!E:E, "12_Phap", NhatKy_ViPham!F:F, B30, NhatKy_ViPham!H:H, "L01")</f>
        <v>0</v>
      </c>
      <c r="G30" s="6">
        <f>SUMIFS(NhatKy_ViPham!K:K, NhatKy_ViPham!E:E, "12_Phap", NhatKy_ViPham!F:F, B30, NhatKy_ViPham!H:H, "L02")</f>
        <v>0</v>
      </c>
      <c r="H30" s="6">
        <f>SUMIFS(NhatKy_ViPham!K:K, NhatKy_ViPham!E:E, "12_Phap", NhatKy_ViPham!F:F, B30, NhatKy_ViPham!H:H, "L03")</f>
        <v>0</v>
      </c>
      <c r="I30" s="6">
        <f>SUMIFS(NhatKy_ViPham!K:K, NhatKy_ViPham!E:E, "12_Phap", NhatKy_ViPham!F:F, B30, NhatKy_ViPham!H:H, "L04")</f>
        <v>0</v>
      </c>
      <c r="J30" s="6">
        <f>SUMIFS(NhatKy_ViPham!K:K, NhatKy_ViPham!E:E, "12_Phap", NhatKy_ViPham!F:F, B30, NhatKy_ViPham!H:H, "L05")</f>
        <v>0</v>
      </c>
      <c r="K30" s="6">
        <f>SUMIFS(NhatKy_ViPham!K:K, NhatKy_ViPham!E:E, "12_Phap", NhatKy_ViPham!F:F, B30, NhatKy_ViPham!H:H, "L06")</f>
        <v>0</v>
      </c>
      <c r="L30" s="6">
        <f>SUMIFS(NhatKy_ViPham!K:K, NhatKy_ViPham!E:E, "12_Phap", NhatKy_ViPham!F:F, B30, NhatKy_ViPham!H:H, "L07")</f>
        <v>0</v>
      </c>
      <c r="M30" s="6">
        <f>SUMIFS(NhatKy_ViPham!K:K, NhatKy_ViPham!E:E, "12_Phap", NhatKy_ViPham!F:F, B30, NhatKy_ViPham!H:H, "L08")</f>
        <v>0</v>
      </c>
      <c r="N30" s="6">
        <f>SUMIFS(NhatKy_ViPham!K:K, NhatKy_ViPham!E:E, "12_Phap", NhatKy_ViPham!F:F, B30, NhatKy_ViPham!H:H, "L09")</f>
        <v>0</v>
      </c>
      <c r="O30" s="6">
        <f>SUMIFS(NhatKy_ViPham!K:K, NhatKy_ViPham!E:E, "12_Phap", NhatKy_ViPham!F:F, B30, NhatKy_ViPham!H:H, "L10")</f>
        <v>0</v>
      </c>
      <c r="P30" s="12">
        <f>SUMIFS(NhatKy_ViPham!J:J, NhatKy_ViPham!E:E, "12_Phap", NhatKy_ViPham!F:F, B30)</f>
        <v>0</v>
      </c>
      <c r="Q30" s="13">
        <f>SUMIFS(NhatKy_ViPham!K:K, NhatKy_ViPham!E:E, "12_Phap", NhatKy_ViPham!F:F, B30)</f>
        <v>0</v>
      </c>
      <c r="R30" s="6">
        <f>100 + SUMIFS(NhatKy_ViPham!J:J, NhatKy_ViPham!E:E, "12_Phap", NhatKy_ViPham!F:F, B30, NhatKy_ViPham!C:C, "T1") - SUMIFS(NhatKy_ViPham!K:K, NhatKy_ViPham!E:E, "12_Phap", NhatKy_ViPham!F:F, B30, NhatKy_ViPham!C:C, "T1")</f>
        <v>100</v>
      </c>
      <c r="S30" s="6">
        <f>100 + SUMIFS(NhatKy_ViPham!J:J, NhatKy_ViPham!E:E, "12_Phap", NhatKy_ViPham!F:F, B30, NhatKy_ViPham!C:C, "T2") - SUMIFS(NhatKy_ViPham!K:K, NhatKy_ViPham!E:E, "12_Phap", NhatKy_ViPham!F:F, B30, NhatKy_ViPham!C:C, "T2")</f>
        <v>100</v>
      </c>
      <c r="T30" s="6">
        <f>100 + SUMIFS(NhatKy_ViPham!J:J, NhatKy_ViPham!E:E, "12_Phap", NhatKy_ViPham!F:F, B30, NhatKy_ViPham!C:C, "T3") - SUMIFS(NhatKy_ViPham!K:K, NhatKy_ViPham!E:E, "12_Phap", NhatKy_ViPham!F:F, B30, NhatKy_ViPham!C:C, "T3")</f>
        <v>100</v>
      </c>
      <c r="U30" s="6">
        <f>100 + SUMIFS(NhatKy_ViPham!J:J, NhatKy_ViPham!E:E, "12_Phap", NhatKy_ViPham!F:F, B30, NhatKy_ViPham!C:C, "T4") - SUMIFS(NhatKy_ViPham!K:K, NhatKy_ViPham!E:E, "12_Phap", NhatKy_ViPham!F:F, B30, NhatKy_ViPham!C:C, "T4")</f>
        <v>100</v>
      </c>
      <c r="V30" s="6">
        <f>100 + SUMIFS(NhatKy_ViPham!J:J, NhatKy_ViPham!E:E, "12_Phap", NhatKy_ViPham!F:F, B30, NhatKy_ViPham!C:C, "T5") - SUMIFS(NhatKy_ViPham!K:K, NhatKy_ViPham!E:E, "12_Phap", NhatKy_ViPham!F:F, B30, NhatKy_ViPham!C:C, "T5")</f>
        <v>100</v>
      </c>
      <c r="W30" s="6">
        <f>100 + SUMIFS(NhatKy_ViPham!J:J, NhatKy_ViPham!E:E, "12_Phap", NhatKy_ViPham!F:F, B30, NhatKy_ViPham!C:C, "T6") - SUMIFS(NhatKy_ViPham!K:K, NhatKy_ViPham!E:E, "12_Phap", NhatKy_ViPham!F:F, B30, NhatKy_ViPham!C:C, "T6")</f>
        <v>100</v>
      </c>
      <c r="X30" s="6">
        <f>100 + SUMIFS(NhatKy_ViPham!J:J, NhatKy_ViPham!E:E, "12_Phap", NhatKy_ViPham!F:F, B30, NhatKy_ViPham!C:C, "T7") - SUMIFS(NhatKy_ViPham!K:K, NhatKy_ViPham!E:E, "12_Phap", NhatKy_ViPham!F:F, B30, NhatKy_ViPham!C:C, "T7")</f>
        <v>100</v>
      </c>
      <c r="Y30" s="6">
        <f>100 + SUMIFS(NhatKy_ViPham!J:J, NhatKy_ViPham!E:E, "12_Phap", NhatKy_ViPham!F:F, B30, NhatKy_ViPham!C:C, "T8") - SUMIFS(NhatKy_ViPham!K:K, NhatKy_ViPham!E:E, "12_Phap", NhatKy_ViPham!F:F, B30, NhatKy_ViPham!C:C, "T8")</f>
        <v>100</v>
      </c>
      <c r="Z30" s="6">
        <f>100 + SUMIFS(NhatKy_ViPham!J:J, NhatKy_ViPham!E:E, "12_Phap", NhatKy_ViPham!F:F, B30, NhatKy_ViPham!C:C, "T9") - SUMIFS(NhatKy_ViPham!K:K, NhatKy_ViPham!E:E, "12_Phap", NhatKy_ViPham!F:F, B30, NhatKy_ViPham!C:C, "T9")</f>
        <v>100</v>
      </c>
      <c r="AA30" s="6">
        <f>100 + SUMIFS(NhatKy_ViPham!J:J, NhatKy_ViPham!E:E, "12_Phap", NhatKy_ViPham!F:F, B30, NhatKy_ViPham!C:C, "T10") - SUMIFS(NhatKy_ViPham!K:K, NhatKy_ViPham!E:E, "12_Phap", NhatKy_ViPham!F:F, B30, NhatKy_ViPham!C:C, "T10")</f>
        <v>100</v>
      </c>
      <c r="AB30" s="6">
        <f>100 + SUMIFS(NhatKy_ViPham!J:J, NhatKy_ViPham!E:E, "12_Phap", NhatKy_ViPham!F:F, B30, NhatKy_ViPham!C:C, "T11") - SUMIFS(NhatKy_ViPham!K:K, NhatKy_ViPham!E:E, "12_Phap", NhatKy_ViPham!F:F, B30, NhatKy_ViPham!C:C, "T11")</f>
        <v>100</v>
      </c>
      <c r="AC30" s="6">
        <f>100 + SUMIFS(NhatKy_ViPham!J:J, NhatKy_ViPham!E:E, "12_Phap", NhatKy_ViPham!F:F, B30, NhatKy_ViPham!C:C, "T12") - SUMIFS(NhatKy_ViPham!K:K, NhatKy_ViPham!E:E, "12_Phap", NhatKy_ViPham!F:F, B30, NhatKy_ViPham!C:C, "T12")</f>
        <v>100</v>
      </c>
      <c r="AD30" s="6">
        <f>100 + SUMIFS(NhatKy_ViPham!J:J, NhatKy_ViPham!E:E, "12_Phap", NhatKy_ViPham!F:F, B30, NhatKy_ViPham!C:C, "T13") - SUMIFS(NhatKy_ViPham!K:K, NhatKy_ViPham!E:E, "12_Phap", NhatKy_ViPham!F:F, B30, NhatKy_ViPham!C:C, "T13")</f>
        <v>100</v>
      </c>
      <c r="AE30" s="6">
        <f>100 + SUMIFS(NhatKy_ViPham!J:J, NhatKy_ViPham!E:E, "12_Phap", NhatKy_ViPham!F:F, B30, NhatKy_ViPham!C:C, "T14") - SUMIFS(NhatKy_ViPham!K:K, NhatKy_ViPham!E:E, "12_Phap", NhatKy_ViPham!F:F, B30, NhatKy_ViPham!C:C, "T14")</f>
        <v>100</v>
      </c>
      <c r="AF30" s="6">
        <f>100 + SUMIFS(NhatKy_ViPham!J:J, NhatKy_ViPham!E:E, "12_Phap", NhatKy_ViPham!F:F, B30, NhatKy_ViPham!C:C, "T15") - SUMIFS(NhatKy_ViPham!K:K, NhatKy_ViPham!E:E, "12_Phap", NhatKy_ViPham!F:F, B30, NhatKy_ViPham!C:C, "T15")</f>
        <v>100</v>
      </c>
      <c r="AG30" s="6">
        <f>100 + SUMIFS(NhatKy_ViPham!J:J, NhatKy_ViPham!E:E, "12_Phap", NhatKy_ViPham!F:F, B30, NhatKy_ViPham!C:C, "T16") - SUMIFS(NhatKy_ViPham!K:K, NhatKy_ViPham!E:E, "12_Phap", NhatKy_ViPham!F:F, B30, NhatKy_ViPham!C:C, "T16")</f>
        <v>100</v>
      </c>
      <c r="AH30" s="6">
        <f>100 + SUMIFS(NhatKy_ViPham!J:J, NhatKy_ViPham!E:E, "12_Phap", NhatKy_ViPham!F:F, B30, NhatKy_ViPham!C:C, "T17") - SUMIFS(NhatKy_ViPham!K:K, NhatKy_ViPham!E:E, "12_Phap", NhatKy_ViPham!F:F, B30, NhatKy_ViPham!C:C, "T17")</f>
        <v>100</v>
      </c>
      <c r="AI30" s="6">
        <f>100 + SUMIFS(NhatKy_ViPham!J:J, NhatKy_ViPham!E:E, "12_Phap", NhatKy_ViPham!F:F, B30, NhatKy_ViPham!C:C, "T18") - SUMIFS(NhatKy_ViPham!K:K, NhatKy_ViPham!E:E, "12_Phap", NhatKy_ViPham!F:F, B30, NhatKy_ViPham!C:C, "T18")</f>
        <v>100</v>
      </c>
      <c r="AJ30" s="6">
        <f>100 + SUMIFS(NhatKy_ViPham!J:J, NhatKy_ViPham!E:E, "12_Phap", NhatKy_ViPham!F:F, B30, NhatKy_ViPham!C:C, "T19") - SUMIFS(NhatKy_ViPham!K:K, NhatKy_ViPham!E:E, "12_Phap", NhatKy_ViPham!F:F, B30, NhatKy_ViPham!C:C, "T19")</f>
        <v>100</v>
      </c>
      <c r="AK30" s="6">
        <f>100 + SUMIFS(NhatKy_ViPham!J:J, NhatKy_ViPham!E:E, "12_Phap", NhatKy_ViPham!F:F, B30, NhatKy_ViPham!C:C, "T20") - SUMIFS(NhatKy_ViPham!K:K, NhatKy_ViPham!E:E, "12_Phap", NhatKy_ViPham!F:F, B30, NhatKy_ViPham!C:C, "T20")</f>
        <v>100</v>
      </c>
      <c r="AL30" s="6">
        <f>100 + SUMIFS(NhatKy_ViPham!J:J, NhatKy_ViPham!E:E, "12_Phap", NhatKy_ViPham!F:F, B30, NhatKy_ViPham!C:C, "T21") - SUMIFS(NhatKy_ViPham!K:K, NhatKy_ViPham!E:E, "12_Phap", NhatKy_ViPham!F:F, B30, NhatKy_ViPham!C:C, "T21")</f>
        <v>100</v>
      </c>
      <c r="AM30" s="6">
        <f>100 + SUMIFS(NhatKy_ViPham!J:J, NhatKy_ViPham!E:E, "12_Phap", NhatKy_ViPham!F:F, B30, NhatKy_ViPham!C:C, "T22") - SUMIFS(NhatKy_ViPham!K:K, NhatKy_ViPham!E:E, "12_Phap", NhatKy_ViPham!F:F, B30, NhatKy_ViPham!C:C, "T22")</f>
        <v>100</v>
      </c>
      <c r="AN30" s="6">
        <f>100 + SUMIFS(NhatKy_ViPham!J:J, NhatKy_ViPham!E:E, "12_Phap", NhatKy_ViPham!F:F, B30, NhatKy_ViPham!C:C, "T23") - SUMIFS(NhatKy_ViPham!K:K, NhatKy_ViPham!E:E, "12_Phap", NhatKy_ViPham!F:F, B30, NhatKy_ViPham!C:C, "T23")</f>
        <v>100</v>
      </c>
      <c r="AO30" s="6">
        <f>100 + SUMIFS(NhatKy_ViPham!J:J, NhatKy_ViPham!E:E, "12_Phap", NhatKy_ViPham!F:F, B30, NhatKy_ViPham!C:C, "T24") - SUMIFS(NhatKy_ViPham!K:K, NhatKy_ViPham!E:E, "12_Phap", NhatKy_ViPham!F:F, B30, NhatKy_ViPham!C:C, "T24")</f>
        <v>100</v>
      </c>
      <c r="AP30" s="6">
        <f>100 + SUMIFS(NhatKy_ViPham!J:J, NhatKy_ViPham!E:E, "12_Phap", NhatKy_ViPham!F:F, B30, NhatKy_ViPham!C:C, "T25") - SUMIFS(NhatKy_ViPham!K:K, NhatKy_ViPham!E:E, "12_Phap", NhatKy_ViPham!F:F, B30, NhatKy_ViPham!C:C, "T25")</f>
        <v>100</v>
      </c>
      <c r="AQ30" s="6">
        <f>100 + SUMIFS(NhatKy_ViPham!J:J, NhatKy_ViPham!E:E, "12_Phap", NhatKy_ViPham!F:F, B30, NhatKy_ViPham!C:C, "T26") - SUMIFS(NhatKy_ViPham!K:K, NhatKy_ViPham!E:E, "12_Phap", NhatKy_ViPham!F:F, B30, NhatKy_ViPham!C:C, "T26")</f>
        <v>100</v>
      </c>
      <c r="AR30" s="6">
        <f>100 + SUMIFS(NhatKy_ViPham!J:J, NhatKy_ViPham!E:E, "12_Phap", NhatKy_ViPham!F:F, B30, NhatKy_ViPham!C:C, "T27") - SUMIFS(NhatKy_ViPham!K:K, NhatKy_ViPham!E:E, "12_Phap", NhatKy_ViPham!F:F, B30, NhatKy_ViPham!C:C, "T27")</f>
        <v>100</v>
      </c>
      <c r="AS30" s="6">
        <f>100 + SUMIFS(NhatKy_ViPham!J:J, NhatKy_ViPham!E:E, "12_Phap", NhatKy_ViPham!F:F, B30, NhatKy_ViPham!C:C, "T28") - SUMIFS(NhatKy_ViPham!K:K, NhatKy_ViPham!E:E, "12_Phap", NhatKy_ViPham!F:F, B30, NhatKy_ViPham!C:C, "T28")</f>
        <v>100</v>
      </c>
      <c r="AT30" s="6">
        <f>100 + SUMIFS(NhatKy_ViPham!J:J, NhatKy_ViPham!E:E, "12_Phap", NhatKy_ViPham!F:F, B30, NhatKy_ViPham!C:C, "T29") - SUMIFS(NhatKy_ViPham!K:K, NhatKy_ViPham!E:E, "12_Phap", NhatKy_ViPham!F:F, B30, NhatKy_ViPham!C:C, "T29")</f>
        <v>100</v>
      </c>
      <c r="AU30" s="6">
        <f>100 + SUMIFS(NhatKy_ViPham!J:J, NhatKy_ViPham!E:E, "12_Phap", NhatKy_ViPham!F:F, B30, NhatKy_ViPham!C:C, "T30") - SUMIFS(NhatKy_ViPham!K:K, NhatKy_ViPham!E:E, "12_Phap", NhatKy_ViPham!F:F, B30, NhatKy_ViPham!C:C, "T30")</f>
        <v>100</v>
      </c>
      <c r="AV30" s="6">
        <f>100 + SUMIFS(NhatKy_ViPham!J:J, NhatKy_ViPham!E:E, "12_Phap", NhatKy_ViPham!F:F, B30, NhatKy_ViPham!C:C, "T31") - SUMIFS(NhatKy_ViPham!K:K, NhatKy_ViPham!E:E, "12_Phap", NhatKy_ViPham!F:F, B30, NhatKy_ViPham!C:C, "T31")</f>
        <v>100</v>
      </c>
      <c r="AW30" s="6">
        <f>100 + SUMIFS(NhatKy_ViPham!J:J, NhatKy_ViPham!E:E, "12_Phap", NhatKy_ViPham!F:F, B30, NhatKy_ViPham!C:C, "T32") - SUMIFS(NhatKy_ViPham!K:K, NhatKy_ViPham!E:E, "12_Phap", NhatKy_ViPham!F:F, B30, NhatKy_ViPham!C:C, "T32")</f>
        <v>100</v>
      </c>
      <c r="AX30" s="6">
        <f>100 + SUMIFS(NhatKy_ViPham!J:J, NhatKy_ViPham!E:E, "12_Phap", NhatKy_ViPham!F:F, B30, NhatKy_ViPham!C:C, "T33") - SUMIFS(NhatKy_ViPham!K:K, NhatKy_ViPham!E:E, "12_Phap", NhatKy_ViPham!F:F, B30, NhatKy_ViPham!C:C, "T33")</f>
        <v>100</v>
      </c>
      <c r="AY30" s="6">
        <f>100 + SUMIFS(NhatKy_ViPham!J:J, NhatKy_ViPham!E:E, "12_Phap", NhatKy_ViPham!F:F, B30, NhatKy_ViPham!C:C, "T34") - SUMIFS(NhatKy_ViPham!K:K, NhatKy_ViPham!E:E, "12_Phap", NhatKy_ViPham!F:F, B30, NhatKy_ViPham!C:C, "T34")</f>
        <v>100</v>
      </c>
      <c r="AZ30" s="6">
        <f>100 + SUMIFS(NhatKy_ViPham!J:J, NhatKy_ViPham!E:E, "12_Phap", NhatKy_ViPham!F:F, B30, NhatKy_ViPham!C:C, "T35") - SUMIFS(NhatKy_ViPham!K:K, NhatKy_ViPham!E:E, "12_Phap", NhatKy_ViPham!F:F, B30, NhatKy_ViPham!C:C, "T35")</f>
        <v>100</v>
      </c>
      <c r="BA30" s="12">
        <f t="shared" si="0"/>
        <v>100</v>
      </c>
      <c r="BB30" s="11" t="s">
        <v>430</v>
      </c>
      <c r="BC30" s="16" t="str">
        <f t="shared" si="1"/>
        <v>Tốt</v>
      </c>
      <c r="BD30" s="15" t="str">
        <f t="shared" si="2"/>
        <v>🟢 BÌNH THƯỜNG</v>
      </c>
    </row>
    <row r="31" spans="1:56" x14ac:dyDescent="0.25">
      <c r="A31" s="4">
        <v>23</v>
      </c>
      <c r="B31" s="10" t="s">
        <v>3128</v>
      </c>
      <c r="C31" s="4" t="s">
        <v>2495</v>
      </c>
      <c r="D31" s="4" t="s">
        <v>429</v>
      </c>
      <c r="E31" s="11" t="s">
        <v>430</v>
      </c>
      <c r="F31" s="7">
        <f>SUMIFS(NhatKy_ViPham!K:K, NhatKy_ViPham!E:E, "12_Phap", NhatKy_ViPham!F:F, B31, NhatKy_ViPham!H:H, "L01")</f>
        <v>0</v>
      </c>
      <c r="G31" s="7">
        <f>SUMIFS(NhatKy_ViPham!K:K, NhatKy_ViPham!E:E, "12_Phap", NhatKy_ViPham!F:F, B31, NhatKy_ViPham!H:H, "L02")</f>
        <v>0</v>
      </c>
      <c r="H31" s="7">
        <f>SUMIFS(NhatKy_ViPham!K:K, NhatKy_ViPham!E:E, "12_Phap", NhatKy_ViPham!F:F, B31, NhatKy_ViPham!H:H, "L03")</f>
        <v>0</v>
      </c>
      <c r="I31" s="7">
        <f>SUMIFS(NhatKy_ViPham!K:K, NhatKy_ViPham!E:E, "12_Phap", NhatKy_ViPham!F:F, B31, NhatKy_ViPham!H:H, "L04")</f>
        <v>0</v>
      </c>
      <c r="J31" s="7">
        <f>SUMIFS(NhatKy_ViPham!K:K, NhatKy_ViPham!E:E, "12_Phap", NhatKy_ViPham!F:F, B31, NhatKy_ViPham!H:H, "L05")</f>
        <v>0</v>
      </c>
      <c r="K31" s="7">
        <f>SUMIFS(NhatKy_ViPham!K:K, NhatKy_ViPham!E:E, "12_Phap", NhatKy_ViPham!F:F, B31, NhatKy_ViPham!H:H, "L06")</f>
        <v>0</v>
      </c>
      <c r="L31" s="7">
        <f>SUMIFS(NhatKy_ViPham!K:K, NhatKy_ViPham!E:E, "12_Phap", NhatKy_ViPham!F:F, B31, NhatKy_ViPham!H:H, "L07")</f>
        <v>0</v>
      </c>
      <c r="M31" s="7">
        <f>SUMIFS(NhatKy_ViPham!K:K, NhatKy_ViPham!E:E, "12_Phap", NhatKy_ViPham!F:F, B31, NhatKy_ViPham!H:H, "L08")</f>
        <v>0</v>
      </c>
      <c r="N31" s="7">
        <f>SUMIFS(NhatKy_ViPham!K:K, NhatKy_ViPham!E:E, "12_Phap", NhatKy_ViPham!F:F, B31, NhatKy_ViPham!H:H, "L09")</f>
        <v>0</v>
      </c>
      <c r="O31" s="7">
        <f>SUMIFS(NhatKy_ViPham!K:K, NhatKy_ViPham!E:E, "12_Phap", NhatKy_ViPham!F:F, B31, NhatKy_ViPham!H:H, "L10")</f>
        <v>0</v>
      </c>
      <c r="P31" s="12">
        <f>SUMIFS(NhatKy_ViPham!J:J, NhatKy_ViPham!E:E, "12_Phap", NhatKy_ViPham!F:F, B31)</f>
        <v>0</v>
      </c>
      <c r="Q31" s="13">
        <f>SUMIFS(NhatKy_ViPham!K:K, NhatKy_ViPham!E:E, "12_Phap", NhatKy_ViPham!F:F, B31)</f>
        <v>0</v>
      </c>
      <c r="R31" s="7">
        <f>100 + SUMIFS(NhatKy_ViPham!J:J, NhatKy_ViPham!E:E, "12_Phap", NhatKy_ViPham!F:F, B31, NhatKy_ViPham!C:C, "T1") - SUMIFS(NhatKy_ViPham!K:K, NhatKy_ViPham!E:E, "12_Phap", NhatKy_ViPham!F:F, B31, NhatKy_ViPham!C:C, "T1")</f>
        <v>100</v>
      </c>
      <c r="S31" s="7">
        <f>100 + SUMIFS(NhatKy_ViPham!J:J, NhatKy_ViPham!E:E, "12_Phap", NhatKy_ViPham!F:F, B31, NhatKy_ViPham!C:C, "T2") - SUMIFS(NhatKy_ViPham!K:K, NhatKy_ViPham!E:E, "12_Phap", NhatKy_ViPham!F:F, B31, NhatKy_ViPham!C:C, "T2")</f>
        <v>100</v>
      </c>
      <c r="T31" s="7">
        <f>100 + SUMIFS(NhatKy_ViPham!J:J, NhatKy_ViPham!E:E, "12_Phap", NhatKy_ViPham!F:F, B31, NhatKy_ViPham!C:C, "T3") - SUMIFS(NhatKy_ViPham!K:K, NhatKy_ViPham!E:E, "12_Phap", NhatKy_ViPham!F:F, B31, NhatKy_ViPham!C:C, "T3")</f>
        <v>100</v>
      </c>
      <c r="U31" s="7">
        <f>100 + SUMIFS(NhatKy_ViPham!J:J, NhatKy_ViPham!E:E, "12_Phap", NhatKy_ViPham!F:F, B31, NhatKy_ViPham!C:C, "T4") - SUMIFS(NhatKy_ViPham!K:K, NhatKy_ViPham!E:E, "12_Phap", NhatKy_ViPham!F:F, B31, NhatKy_ViPham!C:C, "T4")</f>
        <v>100</v>
      </c>
      <c r="V31" s="7">
        <f>100 + SUMIFS(NhatKy_ViPham!J:J, NhatKy_ViPham!E:E, "12_Phap", NhatKy_ViPham!F:F, B31, NhatKy_ViPham!C:C, "T5") - SUMIFS(NhatKy_ViPham!K:K, NhatKy_ViPham!E:E, "12_Phap", NhatKy_ViPham!F:F, B31, NhatKy_ViPham!C:C, "T5")</f>
        <v>100</v>
      </c>
      <c r="W31" s="7">
        <f>100 + SUMIFS(NhatKy_ViPham!J:J, NhatKy_ViPham!E:E, "12_Phap", NhatKy_ViPham!F:F, B31, NhatKy_ViPham!C:C, "T6") - SUMIFS(NhatKy_ViPham!K:K, NhatKy_ViPham!E:E, "12_Phap", NhatKy_ViPham!F:F, B31, NhatKy_ViPham!C:C, "T6")</f>
        <v>100</v>
      </c>
      <c r="X31" s="7">
        <f>100 + SUMIFS(NhatKy_ViPham!J:J, NhatKy_ViPham!E:E, "12_Phap", NhatKy_ViPham!F:F, B31, NhatKy_ViPham!C:C, "T7") - SUMIFS(NhatKy_ViPham!K:K, NhatKy_ViPham!E:E, "12_Phap", NhatKy_ViPham!F:F, B31, NhatKy_ViPham!C:C, "T7")</f>
        <v>100</v>
      </c>
      <c r="Y31" s="7">
        <f>100 + SUMIFS(NhatKy_ViPham!J:J, NhatKy_ViPham!E:E, "12_Phap", NhatKy_ViPham!F:F, B31, NhatKy_ViPham!C:C, "T8") - SUMIFS(NhatKy_ViPham!K:K, NhatKy_ViPham!E:E, "12_Phap", NhatKy_ViPham!F:F, B31, NhatKy_ViPham!C:C, "T8")</f>
        <v>100</v>
      </c>
      <c r="Z31" s="7">
        <f>100 + SUMIFS(NhatKy_ViPham!J:J, NhatKy_ViPham!E:E, "12_Phap", NhatKy_ViPham!F:F, B31, NhatKy_ViPham!C:C, "T9") - SUMIFS(NhatKy_ViPham!K:K, NhatKy_ViPham!E:E, "12_Phap", NhatKy_ViPham!F:F, B31, NhatKy_ViPham!C:C, "T9")</f>
        <v>100</v>
      </c>
      <c r="AA31" s="7">
        <f>100 + SUMIFS(NhatKy_ViPham!J:J, NhatKy_ViPham!E:E, "12_Phap", NhatKy_ViPham!F:F, B31, NhatKy_ViPham!C:C, "T10") - SUMIFS(NhatKy_ViPham!K:K, NhatKy_ViPham!E:E, "12_Phap", NhatKy_ViPham!F:F, B31, NhatKy_ViPham!C:C, "T10")</f>
        <v>100</v>
      </c>
      <c r="AB31" s="7">
        <f>100 + SUMIFS(NhatKy_ViPham!J:J, NhatKy_ViPham!E:E, "12_Phap", NhatKy_ViPham!F:F, B31, NhatKy_ViPham!C:C, "T11") - SUMIFS(NhatKy_ViPham!K:K, NhatKy_ViPham!E:E, "12_Phap", NhatKy_ViPham!F:F, B31, NhatKy_ViPham!C:C, "T11")</f>
        <v>100</v>
      </c>
      <c r="AC31" s="7">
        <f>100 + SUMIFS(NhatKy_ViPham!J:J, NhatKy_ViPham!E:E, "12_Phap", NhatKy_ViPham!F:F, B31, NhatKy_ViPham!C:C, "T12") - SUMIFS(NhatKy_ViPham!K:K, NhatKy_ViPham!E:E, "12_Phap", NhatKy_ViPham!F:F, B31, NhatKy_ViPham!C:C, "T12")</f>
        <v>100</v>
      </c>
      <c r="AD31" s="7">
        <f>100 + SUMIFS(NhatKy_ViPham!J:J, NhatKy_ViPham!E:E, "12_Phap", NhatKy_ViPham!F:F, B31, NhatKy_ViPham!C:C, "T13") - SUMIFS(NhatKy_ViPham!K:K, NhatKy_ViPham!E:E, "12_Phap", NhatKy_ViPham!F:F, B31, NhatKy_ViPham!C:C, "T13")</f>
        <v>100</v>
      </c>
      <c r="AE31" s="7">
        <f>100 + SUMIFS(NhatKy_ViPham!J:J, NhatKy_ViPham!E:E, "12_Phap", NhatKy_ViPham!F:F, B31, NhatKy_ViPham!C:C, "T14") - SUMIFS(NhatKy_ViPham!K:K, NhatKy_ViPham!E:E, "12_Phap", NhatKy_ViPham!F:F, B31, NhatKy_ViPham!C:C, "T14")</f>
        <v>100</v>
      </c>
      <c r="AF31" s="7">
        <f>100 + SUMIFS(NhatKy_ViPham!J:J, NhatKy_ViPham!E:E, "12_Phap", NhatKy_ViPham!F:F, B31, NhatKy_ViPham!C:C, "T15") - SUMIFS(NhatKy_ViPham!K:K, NhatKy_ViPham!E:E, "12_Phap", NhatKy_ViPham!F:F, B31, NhatKy_ViPham!C:C, "T15")</f>
        <v>100</v>
      </c>
      <c r="AG31" s="7">
        <f>100 + SUMIFS(NhatKy_ViPham!J:J, NhatKy_ViPham!E:E, "12_Phap", NhatKy_ViPham!F:F, B31, NhatKy_ViPham!C:C, "T16") - SUMIFS(NhatKy_ViPham!K:K, NhatKy_ViPham!E:E, "12_Phap", NhatKy_ViPham!F:F, B31, NhatKy_ViPham!C:C, "T16")</f>
        <v>100</v>
      </c>
      <c r="AH31" s="7">
        <f>100 + SUMIFS(NhatKy_ViPham!J:J, NhatKy_ViPham!E:E, "12_Phap", NhatKy_ViPham!F:F, B31, NhatKy_ViPham!C:C, "T17") - SUMIFS(NhatKy_ViPham!K:K, NhatKy_ViPham!E:E, "12_Phap", NhatKy_ViPham!F:F, B31, NhatKy_ViPham!C:C, "T17")</f>
        <v>100</v>
      </c>
      <c r="AI31" s="7">
        <f>100 + SUMIFS(NhatKy_ViPham!J:J, NhatKy_ViPham!E:E, "12_Phap", NhatKy_ViPham!F:F, B31, NhatKy_ViPham!C:C, "T18") - SUMIFS(NhatKy_ViPham!K:K, NhatKy_ViPham!E:E, "12_Phap", NhatKy_ViPham!F:F, B31, NhatKy_ViPham!C:C, "T18")</f>
        <v>100</v>
      </c>
      <c r="AJ31" s="7">
        <f>100 + SUMIFS(NhatKy_ViPham!J:J, NhatKy_ViPham!E:E, "12_Phap", NhatKy_ViPham!F:F, B31, NhatKy_ViPham!C:C, "T19") - SUMIFS(NhatKy_ViPham!K:K, NhatKy_ViPham!E:E, "12_Phap", NhatKy_ViPham!F:F, B31, NhatKy_ViPham!C:C, "T19")</f>
        <v>100</v>
      </c>
      <c r="AK31" s="7">
        <f>100 + SUMIFS(NhatKy_ViPham!J:J, NhatKy_ViPham!E:E, "12_Phap", NhatKy_ViPham!F:F, B31, NhatKy_ViPham!C:C, "T20") - SUMIFS(NhatKy_ViPham!K:K, NhatKy_ViPham!E:E, "12_Phap", NhatKy_ViPham!F:F, B31, NhatKy_ViPham!C:C, "T20")</f>
        <v>100</v>
      </c>
      <c r="AL31" s="7">
        <f>100 + SUMIFS(NhatKy_ViPham!J:J, NhatKy_ViPham!E:E, "12_Phap", NhatKy_ViPham!F:F, B31, NhatKy_ViPham!C:C, "T21") - SUMIFS(NhatKy_ViPham!K:K, NhatKy_ViPham!E:E, "12_Phap", NhatKy_ViPham!F:F, B31, NhatKy_ViPham!C:C, "T21")</f>
        <v>100</v>
      </c>
      <c r="AM31" s="7">
        <f>100 + SUMIFS(NhatKy_ViPham!J:J, NhatKy_ViPham!E:E, "12_Phap", NhatKy_ViPham!F:F, B31, NhatKy_ViPham!C:C, "T22") - SUMIFS(NhatKy_ViPham!K:K, NhatKy_ViPham!E:E, "12_Phap", NhatKy_ViPham!F:F, B31, NhatKy_ViPham!C:C, "T22")</f>
        <v>100</v>
      </c>
      <c r="AN31" s="7">
        <f>100 + SUMIFS(NhatKy_ViPham!J:J, NhatKy_ViPham!E:E, "12_Phap", NhatKy_ViPham!F:F, B31, NhatKy_ViPham!C:C, "T23") - SUMIFS(NhatKy_ViPham!K:K, NhatKy_ViPham!E:E, "12_Phap", NhatKy_ViPham!F:F, B31, NhatKy_ViPham!C:C, "T23")</f>
        <v>100</v>
      </c>
      <c r="AO31" s="7">
        <f>100 + SUMIFS(NhatKy_ViPham!J:J, NhatKy_ViPham!E:E, "12_Phap", NhatKy_ViPham!F:F, B31, NhatKy_ViPham!C:C, "T24") - SUMIFS(NhatKy_ViPham!K:K, NhatKy_ViPham!E:E, "12_Phap", NhatKy_ViPham!F:F, B31, NhatKy_ViPham!C:C, "T24")</f>
        <v>100</v>
      </c>
      <c r="AP31" s="7">
        <f>100 + SUMIFS(NhatKy_ViPham!J:J, NhatKy_ViPham!E:E, "12_Phap", NhatKy_ViPham!F:F, B31, NhatKy_ViPham!C:C, "T25") - SUMIFS(NhatKy_ViPham!K:K, NhatKy_ViPham!E:E, "12_Phap", NhatKy_ViPham!F:F, B31, NhatKy_ViPham!C:C, "T25")</f>
        <v>100</v>
      </c>
      <c r="AQ31" s="7">
        <f>100 + SUMIFS(NhatKy_ViPham!J:J, NhatKy_ViPham!E:E, "12_Phap", NhatKy_ViPham!F:F, B31, NhatKy_ViPham!C:C, "T26") - SUMIFS(NhatKy_ViPham!K:K, NhatKy_ViPham!E:E, "12_Phap", NhatKy_ViPham!F:F, B31, NhatKy_ViPham!C:C, "T26")</f>
        <v>100</v>
      </c>
      <c r="AR31" s="7">
        <f>100 + SUMIFS(NhatKy_ViPham!J:J, NhatKy_ViPham!E:E, "12_Phap", NhatKy_ViPham!F:F, B31, NhatKy_ViPham!C:C, "T27") - SUMIFS(NhatKy_ViPham!K:K, NhatKy_ViPham!E:E, "12_Phap", NhatKy_ViPham!F:F, B31, NhatKy_ViPham!C:C, "T27")</f>
        <v>100</v>
      </c>
      <c r="AS31" s="7">
        <f>100 + SUMIFS(NhatKy_ViPham!J:J, NhatKy_ViPham!E:E, "12_Phap", NhatKy_ViPham!F:F, B31, NhatKy_ViPham!C:C, "T28") - SUMIFS(NhatKy_ViPham!K:K, NhatKy_ViPham!E:E, "12_Phap", NhatKy_ViPham!F:F, B31, NhatKy_ViPham!C:C, "T28")</f>
        <v>100</v>
      </c>
      <c r="AT31" s="7">
        <f>100 + SUMIFS(NhatKy_ViPham!J:J, NhatKy_ViPham!E:E, "12_Phap", NhatKy_ViPham!F:F, B31, NhatKy_ViPham!C:C, "T29") - SUMIFS(NhatKy_ViPham!K:K, NhatKy_ViPham!E:E, "12_Phap", NhatKy_ViPham!F:F, B31, NhatKy_ViPham!C:C, "T29")</f>
        <v>100</v>
      </c>
      <c r="AU31" s="7">
        <f>100 + SUMIFS(NhatKy_ViPham!J:J, NhatKy_ViPham!E:E, "12_Phap", NhatKy_ViPham!F:F, B31, NhatKy_ViPham!C:C, "T30") - SUMIFS(NhatKy_ViPham!K:K, NhatKy_ViPham!E:E, "12_Phap", NhatKy_ViPham!F:F, B31, NhatKy_ViPham!C:C, "T30")</f>
        <v>100</v>
      </c>
      <c r="AV31" s="7">
        <f>100 + SUMIFS(NhatKy_ViPham!J:J, NhatKy_ViPham!E:E, "12_Phap", NhatKy_ViPham!F:F, B31, NhatKy_ViPham!C:C, "T31") - SUMIFS(NhatKy_ViPham!K:K, NhatKy_ViPham!E:E, "12_Phap", NhatKy_ViPham!F:F, B31, NhatKy_ViPham!C:C, "T31")</f>
        <v>100</v>
      </c>
      <c r="AW31" s="7">
        <f>100 + SUMIFS(NhatKy_ViPham!J:J, NhatKy_ViPham!E:E, "12_Phap", NhatKy_ViPham!F:F, B31, NhatKy_ViPham!C:C, "T32") - SUMIFS(NhatKy_ViPham!K:K, NhatKy_ViPham!E:E, "12_Phap", NhatKy_ViPham!F:F, B31, NhatKy_ViPham!C:C, "T32")</f>
        <v>100</v>
      </c>
      <c r="AX31" s="7">
        <f>100 + SUMIFS(NhatKy_ViPham!J:J, NhatKy_ViPham!E:E, "12_Phap", NhatKy_ViPham!F:F, B31, NhatKy_ViPham!C:C, "T33") - SUMIFS(NhatKy_ViPham!K:K, NhatKy_ViPham!E:E, "12_Phap", NhatKy_ViPham!F:F, B31, NhatKy_ViPham!C:C, "T33")</f>
        <v>100</v>
      </c>
      <c r="AY31" s="7">
        <f>100 + SUMIFS(NhatKy_ViPham!J:J, NhatKy_ViPham!E:E, "12_Phap", NhatKy_ViPham!F:F, B31, NhatKy_ViPham!C:C, "T34") - SUMIFS(NhatKy_ViPham!K:K, NhatKy_ViPham!E:E, "12_Phap", NhatKy_ViPham!F:F, B31, NhatKy_ViPham!C:C, "T34")</f>
        <v>100</v>
      </c>
      <c r="AZ31" s="7">
        <f>100 + SUMIFS(NhatKy_ViPham!J:J, NhatKy_ViPham!E:E, "12_Phap", NhatKy_ViPham!F:F, B31, NhatKy_ViPham!C:C, "T35") - SUMIFS(NhatKy_ViPham!K:K, NhatKy_ViPham!E:E, "12_Phap", NhatKy_ViPham!F:F, B31, NhatKy_ViPham!C:C, "T35")</f>
        <v>100</v>
      </c>
      <c r="BA31" s="12">
        <f t="shared" si="0"/>
        <v>100</v>
      </c>
      <c r="BB31" s="11" t="s">
        <v>430</v>
      </c>
      <c r="BC31" s="14" t="str">
        <f t="shared" si="1"/>
        <v>Tốt</v>
      </c>
      <c r="BD31" s="10" t="str">
        <f t="shared" si="2"/>
        <v>🟢 BÌNH THƯỜNG</v>
      </c>
    </row>
    <row r="32" spans="1:56" x14ac:dyDescent="0.25">
      <c r="A32" s="5">
        <v>24</v>
      </c>
      <c r="B32" s="15" t="s">
        <v>3129</v>
      </c>
      <c r="C32" s="5" t="s">
        <v>2614</v>
      </c>
      <c r="D32" s="5" t="s">
        <v>429</v>
      </c>
      <c r="E32" s="11" t="s">
        <v>430</v>
      </c>
      <c r="F32" s="6">
        <f>SUMIFS(NhatKy_ViPham!K:K, NhatKy_ViPham!E:E, "12_Phap", NhatKy_ViPham!F:F, B32, NhatKy_ViPham!H:H, "L01")</f>
        <v>0</v>
      </c>
      <c r="G32" s="6">
        <f>SUMIFS(NhatKy_ViPham!K:K, NhatKy_ViPham!E:E, "12_Phap", NhatKy_ViPham!F:F, B32, NhatKy_ViPham!H:H, "L02")</f>
        <v>0</v>
      </c>
      <c r="H32" s="6">
        <f>SUMIFS(NhatKy_ViPham!K:K, NhatKy_ViPham!E:E, "12_Phap", NhatKy_ViPham!F:F, B32, NhatKy_ViPham!H:H, "L03")</f>
        <v>0</v>
      </c>
      <c r="I32" s="6">
        <f>SUMIFS(NhatKy_ViPham!K:K, NhatKy_ViPham!E:E, "12_Phap", NhatKy_ViPham!F:F, B32, NhatKy_ViPham!H:H, "L04")</f>
        <v>0</v>
      </c>
      <c r="J32" s="6">
        <f>SUMIFS(NhatKy_ViPham!K:K, NhatKy_ViPham!E:E, "12_Phap", NhatKy_ViPham!F:F, B32, NhatKy_ViPham!H:H, "L05")</f>
        <v>0</v>
      </c>
      <c r="K32" s="6">
        <f>SUMIFS(NhatKy_ViPham!K:K, NhatKy_ViPham!E:E, "12_Phap", NhatKy_ViPham!F:F, B32, NhatKy_ViPham!H:H, "L06")</f>
        <v>0</v>
      </c>
      <c r="L32" s="6">
        <f>SUMIFS(NhatKy_ViPham!K:K, NhatKy_ViPham!E:E, "12_Phap", NhatKy_ViPham!F:F, B32, NhatKy_ViPham!H:H, "L07")</f>
        <v>0</v>
      </c>
      <c r="M32" s="6">
        <f>SUMIFS(NhatKy_ViPham!K:K, NhatKy_ViPham!E:E, "12_Phap", NhatKy_ViPham!F:F, B32, NhatKy_ViPham!H:H, "L08")</f>
        <v>0</v>
      </c>
      <c r="N32" s="6">
        <f>SUMIFS(NhatKy_ViPham!K:K, NhatKy_ViPham!E:E, "12_Phap", NhatKy_ViPham!F:F, B32, NhatKy_ViPham!H:H, "L09")</f>
        <v>0</v>
      </c>
      <c r="O32" s="6">
        <f>SUMIFS(NhatKy_ViPham!K:K, NhatKy_ViPham!E:E, "12_Phap", NhatKy_ViPham!F:F, B32, NhatKy_ViPham!H:H, "L10")</f>
        <v>0</v>
      </c>
      <c r="P32" s="12">
        <f>SUMIFS(NhatKy_ViPham!J:J, NhatKy_ViPham!E:E, "12_Phap", NhatKy_ViPham!F:F, B32)</f>
        <v>0</v>
      </c>
      <c r="Q32" s="13">
        <f>SUMIFS(NhatKy_ViPham!K:K, NhatKy_ViPham!E:E, "12_Phap", NhatKy_ViPham!F:F, B32)</f>
        <v>0</v>
      </c>
      <c r="R32" s="6">
        <f>100 + SUMIFS(NhatKy_ViPham!J:J, NhatKy_ViPham!E:E, "12_Phap", NhatKy_ViPham!F:F, B32, NhatKy_ViPham!C:C, "T1") - SUMIFS(NhatKy_ViPham!K:K, NhatKy_ViPham!E:E, "12_Phap", NhatKy_ViPham!F:F, B32, NhatKy_ViPham!C:C, "T1")</f>
        <v>100</v>
      </c>
      <c r="S32" s="6">
        <f>100 + SUMIFS(NhatKy_ViPham!J:J, NhatKy_ViPham!E:E, "12_Phap", NhatKy_ViPham!F:F, B32, NhatKy_ViPham!C:C, "T2") - SUMIFS(NhatKy_ViPham!K:K, NhatKy_ViPham!E:E, "12_Phap", NhatKy_ViPham!F:F, B32, NhatKy_ViPham!C:C, "T2")</f>
        <v>100</v>
      </c>
      <c r="T32" s="6">
        <f>100 + SUMIFS(NhatKy_ViPham!J:J, NhatKy_ViPham!E:E, "12_Phap", NhatKy_ViPham!F:F, B32, NhatKy_ViPham!C:C, "T3") - SUMIFS(NhatKy_ViPham!K:K, NhatKy_ViPham!E:E, "12_Phap", NhatKy_ViPham!F:F, B32, NhatKy_ViPham!C:C, "T3")</f>
        <v>100</v>
      </c>
      <c r="U32" s="6">
        <f>100 + SUMIFS(NhatKy_ViPham!J:J, NhatKy_ViPham!E:E, "12_Phap", NhatKy_ViPham!F:F, B32, NhatKy_ViPham!C:C, "T4") - SUMIFS(NhatKy_ViPham!K:K, NhatKy_ViPham!E:E, "12_Phap", NhatKy_ViPham!F:F, B32, NhatKy_ViPham!C:C, "T4")</f>
        <v>100</v>
      </c>
      <c r="V32" s="6">
        <f>100 + SUMIFS(NhatKy_ViPham!J:J, NhatKy_ViPham!E:E, "12_Phap", NhatKy_ViPham!F:F, B32, NhatKy_ViPham!C:C, "T5") - SUMIFS(NhatKy_ViPham!K:K, NhatKy_ViPham!E:E, "12_Phap", NhatKy_ViPham!F:F, B32, NhatKy_ViPham!C:C, "T5")</f>
        <v>100</v>
      </c>
      <c r="W32" s="6">
        <f>100 + SUMIFS(NhatKy_ViPham!J:J, NhatKy_ViPham!E:E, "12_Phap", NhatKy_ViPham!F:F, B32, NhatKy_ViPham!C:C, "T6") - SUMIFS(NhatKy_ViPham!K:K, NhatKy_ViPham!E:E, "12_Phap", NhatKy_ViPham!F:F, B32, NhatKy_ViPham!C:C, "T6")</f>
        <v>100</v>
      </c>
      <c r="X32" s="6">
        <f>100 + SUMIFS(NhatKy_ViPham!J:J, NhatKy_ViPham!E:E, "12_Phap", NhatKy_ViPham!F:F, B32, NhatKy_ViPham!C:C, "T7") - SUMIFS(NhatKy_ViPham!K:K, NhatKy_ViPham!E:E, "12_Phap", NhatKy_ViPham!F:F, B32, NhatKy_ViPham!C:C, "T7")</f>
        <v>100</v>
      </c>
      <c r="Y32" s="6">
        <f>100 + SUMIFS(NhatKy_ViPham!J:J, NhatKy_ViPham!E:E, "12_Phap", NhatKy_ViPham!F:F, B32, NhatKy_ViPham!C:C, "T8") - SUMIFS(NhatKy_ViPham!K:K, NhatKy_ViPham!E:E, "12_Phap", NhatKy_ViPham!F:F, B32, NhatKy_ViPham!C:C, "T8")</f>
        <v>100</v>
      </c>
      <c r="Z32" s="6">
        <f>100 + SUMIFS(NhatKy_ViPham!J:J, NhatKy_ViPham!E:E, "12_Phap", NhatKy_ViPham!F:F, B32, NhatKy_ViPham!C:C, "T9") - SUMIFS(NhatKy_ViPham!K:K, NhatKy_ViPham!E:E, "12_Phap", NhatKy_ViPham!F:F, B32, NhatKy_ViPham!C:C, "T9")</f>
        <v>100</v>
      </c>
      <c r="AA32" s="6">
        <f>100 + SUMIFS(NhatKy_ViPham!J:J, NhatKy_ViPham!E:E, "12_Phap", NhatKy_ViPham!F:F, B32, NhatKy_ViPham!C:C, "T10") - SUMIFS(NhatKy_ViPham!K:K, NhatKy_ViPham!E:E, "12_Phap", NhatKy_ViPham!F:F, B32, NhatKy_ViPham!C:C, "T10")</f>
        <v>100</v>
      </c>
      <c r="AB32" s="6">
        <f>100 + SUMIFS(NhatKy_ViPham!J:J, NhatKy_ViPham!E:E, "12_Phap", NhatKy_ViPham!F:F, B32, NhatKy_ViPham!C:C, "T11") - SUMIFS(NhatKy_ViPham!K:K, NhatKy_ViPham!E:E, "12_Phap", NhatKy_ViPham!F:F, B32, NhatKy_ViPham!C:C, "T11")</f>
        <v>100</v>
      </c>
      <c r="AC32" s="6">
        <f>100 + SUMIFS(NhatKy_ViPham!J:J, NhatKy_ViPham!E:E, "12_Phap", NhatKy_ViPham!F:F, B32, NhatKy_ViPham!C:C, "T12") - SUMIFS(NhatKy_ViPham!K:K, NhatKy_ViPham!E:E, "12_Phap", NhatKy_ViPham!F:F, B32, NhatKy_ViPham!C:C, "T12")</f>
        <v>100</v>
      </c>
      <c r="AD32" s="6">
        <f>100 + SUMIFS(NhatKy_ViPham!J:J, NhatKy_ViPham!E:E, "12_Phap", NhatKy_ViPham!F:F, B32, NhatKy_ViPham!C:C, "T13") - SUMIFS(NhatKy_ViPham!K:K, NhatKy_ViPham!E:E, "12_Phap", NhatKy_ViPham!F:F, B32, NhatKy_ViPham!C:C, "T13")</f>
        <v>100</v>
      </c>
      <c r="AE32" s="6">
        <f>100 + SUMIFS(NhatKy_ViPham!J:J, NhatKy_ViPham!E:E, "12_Phap", NhatKy_ViPham!F:F, B32, NhatKy_ViPham!C:C, "T14") - SUMIFS(NhatKy_ViPham!K:K, NhatKy_ViPham!E:E, "12_Phap", NhatKy_ViPham!F:F, B32, NhatKy_ViPham!C:C, "T14")</f>
        <v>100</v>
      </c>
      <c r="AF32" s="6">
        <f>100 + SUMIFS(NhatKy_ViPham!J:J, NhatKy_ViPham!E:E, "12_Phap", NhatKy_ViPham!F:F, B32, NhatKy_ViPham!C:C, "T15") - SUMIFS(NhatKy_ViPham!K:K, NhatKy_ViPham!E:E, "12_Phap", NhatKy_ViPham!F:F, B32, NhatKy_ViPham!C:C, "T15")</f>
        <v>100</v>
      </c>
      <c r="AG32" s="6">
        <f>100 + SUMIFS(NhatKy_ViPham!J:J, NhatKy_ViPham!E:E, "12_Phap", NhatKy_ViPham!F:F, B32, NhatKy_ViPham!C:C, "T16") - SUMIFS(NhatKy_ViPham!K:K, NhatKy_ViPham!E:E, "12_Phap", NhatKy_ViPham!F:F, B32, NhatKy_ViPham!C:C, "T16")</f>
        <v>100</v>
      </c>
      <c r="AH32" s="6">
        <f>100 + SUMIFS(NhatKy_ViPham!J:J, NhatKy_ViPham!E:E, "12_Phap", NhatKy_ViPham!F:F, B32, NhatKy_ViPham!C:C, "T17") - SUMIFS(NhatKy_ViPham!K:K, NhatKy_ViPham!E:E, "12_Phap", NhatKy_ViPham!F:F, B32, NhatKy_ViPham!C:C, "T17")</f>
        <v>100</v>
      </c>
      <c r="AI32" s="6">
        <f>100 + SUMIFS(NhatKy_ViPham!J:J, NhatKy_ViPham!E:E, "12_Phap", NhatKy_ViPham!F:F, B32, NhatKy_ViPham!C:C, "T18") - SUMIFS(NhatKy_ViPham!K:K, NhatKy_ViPham!E:E, "12_Phap", NhatKy_ViPham!F:F, B32, NhatKy_ViPham!C:C, "T18")</f>
        <v>100</v>
      </c>
      <c r="AJ32" s="6">
        <f>100 + SUMIFS(NhatKy_ViPham!J:J, NhatKy_ViPham!E:E, "12_Phap", NhatKy_ViPham!F:F, B32, NhatKy_ViPham!C:C, "T19") - SUMIFS(NhatKy_ViPham!K:K, NhatKy_ViPham!E:E, "12_Phap", NhatKy_ViPham!F:F, B32, NhatKy_ViPham!C:C, "T19")</f>
        <v>100</v>
      </c>
      <c r="AK32" s="6">
        <f>100 + SUMIFS(NhatKy_ViPham!J:J, NhatKy_ViPham!E:E, "12_Phap", NhatKy_ViPham!F:F, B32, NhatKy_ViPham!C:C, "T20") - SUMIFS(NhatKy_ViPham!K:K, NhatKy_ViPham!E:E, "12_Phap", NhatKy_ViPham!F:F, B32, NhatKy_ViPham!C:C, "T20")</f>
        <v>100</v>
      </c>
      <c r="AL32" s="6">
        <f>100 + SUMIFS(NhatKy_ViPham!J:J, NhatKy_ViPham!E:E, "12_Phap", NhatKy_ViPham!F:F, B32, NhatKy_ViPham!C:C, "T21") - SUMIFS(NhatKy_ViPham!K:K, NhatKy_ViPham!E:E, "12_Phap", NhatKy_ViPham!F:F, B32, NhatKy_ViPham!C:C, "T21")</f>
        <v>100</v>
      </c>
      <c r="AM32" s="6">
        <f>100 + SUMIFS(NhatKy_ViPham!J:J, NhatKy_ViPham!E:E, "12_Phap", NhatKy_ViPham!F:F, B32, NhatKy_ViPham!C:C, "T22") - SUMIFS(NhatKy_ViPham!K:K, NhatKy_ViPham!E:E, "12_Phap", NhatKy_ViPham!F:F, B32, NhatKy_ViPham!C:C, "T22")</f>
        <v>100</v>
      </c>
      <c r="AN32" s="6">
        <f>100 + SUMIFS(NhatKy_ViPham!J:J, NhatKy_ViPham!E:E, "12_Phap", NhatKy_ViPham!F:F, B32, NhatKy_ViPham!C:C, "T23") - SUMIFS(NhatKy_ViPham!K:K, NhatKy_ViPham!E:E, "12_Phap", NhatKy_ViPham!F:F, B32, NhatKy_ViPham!C:C, "T23")</f>
        <v>100</v>
      </c>
      <c r="AO32" s="6">
        <f>100 + SUMIFS(NhatKy_ViPham!J:J, NhatKy_ViPham!E:E, "12_Phap", NhatKy_ViPham!F:F, B32, NhatKy_ViPham!C:C, "T24") - SUMIFS(NhatKy_ViPham!K:K, NhatKy_ViPham!E:E, "12_Phap", NhatKy_ViPham!F:F, B32, NhatKy_ViPham!C:C, "T24")</f>
        <v>100</v>
      </c>
      <c r="AP32" s="6">
        <f>100 + SUMIFS(NhatKy_ViPham!J:J, NhatKy_ViPham!E:E, "12_Phap", NhatKy_ViPham!F:F, B32, NhatKy_ViPham!C:C, "T25") - SUMIFS(NhatKy_ViPham!K:K, NhatKy_ViPham!E:E, "12_Phap", NhatKy_ViPham!F:F, B32, NhatKy_ViPham!C:C, "T25")</f>
        <v>100</v>
      </c>
      <c r="AQ32" s="6">
        <f>100 + SUMIFS(NhatKy_ViPham!J:J, NhatKy_ViPham!E:E, "12_Phap", NhatKy_ViPham!F:F, B32, NhatKy_ViPham!C:C, "T26") - SUMIFS(NhatKy_ViPham!K:K, NhatKy_ViPham!E:E, "12_Phap", NhatKy_ViPham!F:F, B32, NhatKy_ViPham!C:C, "T26")</f>
        <v>100</v>
      </c>
      <c r="AR32" s="6">
        <f>100 + SUMIFS(NhatKy_ViPham!J:J, NhatKy_ViPham!E:E, "12_Phap", NhatKy_ViPham!F:F, B32, NhatKy_ViPham!C:C, "T27") - SUMIFS(NhatKy_ViPham!K:K, NhatKy_ViPham!E:E, "12_Phap", NhatKy_ViPham!F:F, B32, NhatKy_ViPham!C:C, "T27")</f>
        <v>100</v>
      </c>
      <c r="AS32" s="6">
        <f>100 + SUMIFS(NhatKy_ViPham!J:J, NhatKy_ViPham!E:E, "12_Phap", NhatKy_ViPham!F:F, B32, NhatKy_ViPham!C:C, "T28") - SUMIFS(NhatKy_ViPham!K:K, NhatKy_ViPham!E:E, "12_Phap", NhatKy_ViPham!F:F, B32, NhatKy_ViPham!C:C, "T28")</f>
        <v>100</v>
      </c>
      <c r="AT32" s="6">
        <f>100 + SUMIFS(NhatKy_ViPham!J:J, NhatKy_ViPham!E:E, "12_Phap", NhatKy_ViPham!F:F, B32, NhatKy_ViPham!C:C, "T29") - SUMIFS(NhatKy_ViPham!K:K, NhatKy_ViPham!E:E, "12_Phap", NhatKy_ViPham!F:F, B32, NhatKy_ViPham!C:C, "T29")</f>
        <v>100</v>
      </c>
      <c r="AU32" s="6">
        <f>100 + SUMIFS(NhatKy_ViPham!J:J, NhatKy_ViPham!E:E, "12_Phap", NhatKy_ViPham!F:F, B32, NhatKy_ViPham!C:C, "T30") - SUMIFS(NhatKy_ViPham!K:K, NhatKy_ViPham!E:E, "12_Phap", NhatKy_ViPham!F:F, B32, NhatKy_ViPham!C:C, "T30")</f>
        <v>100</v>
      </c>
      <c r="AV32" s="6">
        <f>100 + SUMIFS(NhatKy_ViPham!J:J, NhatKy_ViPham!E:E, "12_Phap", NhatKy_ViPham!F:F, B32, NhatKy_ViPham!C:C, "T31") - SUMIFS(NhatKy_ViPham!K:K, NhatKy_ViPham!E:E, "12_Phap", NhatKy_ViPham!F:F, B32, NhatKy_ViPham!C:C, "T31")</f>
        <v>100</v>
      </c>
      <c r="AW32" s="6">
        <f>100 + SUMIFS(NhatKy_ViPham!J:J, NhatKy_ViPham!E:E, "12_Phap", NhatKy_ViPham!F:F, B32, NhatKy_ViPham!C:C, "T32") - SUMIFS(NhatKy_ViPham!K:K, NhatKy_ViPham!E:E, "12_Phap", NhatKy_ViPham!F:F, B32, NhatKy_ViPham!C:C, "T32")</f>
        <v>100</v>
      </c>
      <c r="AX32" s="6">
        <f>100 + SUMIFS(NhatKy_ViPham!J:J, NhatKy_ViPham!E:E, "12_Phap", NhatKy_ViPham!F:F, B32, NhatKy_ViPham!C:C, "T33") - SUMIFS(NhatKy_ViPham!K:K, NhatKy_ViPham!E:E, "12_Phap", NhatKy_ViPham!F:F, B32, NhatKy_ViPham!C:C, "T33")</f>
        <v>100</v>
      </c>
      <c r="AY32" s="6">
        <f>100 + SUMIFS(NhatKy_ViPham!J:J, NhatKy_ViPham!E:E, "12_Phap", NhatKy_ViPham!F:F, B32, NhatKy_ViPham!C:C, "T34") - SUMIFS(NhatKy_ViPham!K:K, NhatKy_ViPham!E:E, "12_Phap", NhatKy_ViPham!F:F, B32, NhatKy_ViPham!C:C, "T34")</f>
        <v>100</v>
      </c>
      <c r="AZ32" s="6">
        <f>100 + SUMIFS(NhatKy_ViPham!J:J, NhatKy_ViPham!E:E, "12_Phap", NhatKy_ViPham!F:F, B32, NhatKy_ViPham!C:C, "T35") - SUMIFS(NhatKy_ViPham!K:K, NhatKy_ViPham!E:E, "12_Phap", NhatKy_ViPham!F:F, B32, NhatKy_ViPham!C:C, "T35")</f>
        <v>100</v>
      </c>
      <c r="BA32" s="12">
        <f t="shared" si="0"/>
        <v>100</v>
      </c>
      <c r="BB32" s="11" t="s">
        <v>430</v>
      </c>
      <c r="BC32" s="16" t="str">
        <f t="shared" si="1"/>
        <v>Tốt</v>
      </c>
      <c r="BD32" s="15" t="str">
        <f t="shared" si="2"/>
        <v>🟢 BÌNH THƯỜNG</v>
      </c>
    </row>
    <row r="33" spans="1:56" x14ac:dyDescent="0.25">
      <c r="A33" s="4">
        <v>25</v>
      </c>
      <c r="B33" s="10" t="s">
        <v>3130</v>
      </c>
      <c r="C33" s="4" t="s">
        <v>2365</v>
      </c>
      <c r="D33" s="4" t="s">
        <v>429</v>
      </c>
      <c r="E33" s="11" t="s">
        <v>430</v>
      </c>
      <c r="F33" s="7">
        <f>SUMIFS(NhatKy_ViPham!K:K, NhatKy_ViPham!E:E, "12_Phap", NhatKy_ViPham!F:F, B33, NhatKy_ViPham!H:H, "L01")</f>
        <v>0</v>
      </c>
      <c r="G33" s="7">
        <f>SUMIFS(NhatKy_ViPham!K:K, NhatKy_ViPham!E:E, "12_Phap", NhatKy_ViPham!F:F, B33, NhatKy_ViPham!H:H, "L02")</f>
        <v>0</v>
      </c>
      <c r="H33" s="7">
        <f>SUMIFS(NhatKy_ViPham!K:K, NhatKy_ViPham!E:E, "12_Phap", NhatKy_ViPham!F:F, B33, NhatKy_ViPham!H:H, "L03")</f>
        <v>0</v>
      </c>
      <c r="I33" s="7">
        <f>SUMIFS(NhatKy_ViPham!K:K, NhatKy_ViPham!E:E, "12_Phap", NhatKy_ViPham!F:F, B33, NhatKy_ViPham!H:H, "L04")</f>
        <v>0</v>
      </c>
      <c r="J33" s="7">
        <f>SUMIFS(NhatKy_ViPham!K:K, NhatKy_ViPham!E:E, "12_Phap", NhatKy_ViPham!F:F, B33, NhatKy_ViPham!H:H, "L05")</f>
        <v>0</v>
      </c>
      <c r="K33" s="7">
        <f>SUMIFS(NhatKy_ViPham!K:K, NhatKy_ViPham!E:E, "12_Phap", NhatKy_ViPham!F:F, B33, NhatKy_ViPham!H:H, "L06")</f>
        <v>0</v>
      </c>
      <c r="L33" s="7">
        <f>SUMIFS(NhatKy_ViPham!K:K, NhatKy_ViPham!E:E, "12_Phap", NhatKy_ViPham!F:F, B33, NhatKy_ViPham!H:H, "L07")</f>
        <v>0</v>
      </c>
      <c r="M33" s="7">
        <f>SUMIFS(NhatKy_ViPham!K:K, NhatKy_ViPham!E:E, "12_Phap", NhatKy_ViPham!F:F, B33, NhatKy_ViPham!H:H, "L08")</f>
        <v>0</v>
      </c>
      <c r="N33" s="7">
        <f>SUMIFS(NhatKy_ViPham!K:K, NhatKy_ViPham!E:E, "12_Phap", NhatKy_ViPham!F:F, B33, NhatKy_ViPham!H:H, "L09")</f>
        <v>0</v>
      </c>
      <c r="O33" s="7">
        <f>SUMIFS(NhatKy_ViPham!K:K, NhatKy_ViPham!E:E, "12_Phap", NhatKy_ViPham!F:F, B33, NhatKy_ViPham!H:H, "L10")</f>
        <v>0</v>
      </c>
      <c r="P33" s="12">
        <f>SUMIFS(NhatKy_ViPham!J:J, NhatKy_ViPham!E:E, "12_Phap", NhatKy_ViPham!F:F, B33)</f>
        <v>0</v>
      </c>
      <c r="Q33" s="13">
        <f>SUMIFS(NhatKy_ViPham!K:K, NhatKy_ViPham!E:E, "12_Phap", NhatKy_ViPham!F:F, B33)</f>
        <v>0</v>
      </c>
      <c r="R33" s="7">
        <f>100 + SUMIFS(NhatKy_ViPham!J:J, NhatKy_ViPham!E:E, "12_Phap", NhatKy_ViPham!F:F, B33, NhatKy_ViPham!C:C, "T1") - SUMIFS(NhatKy_ViPham!K:K, NhatKy_ViPham!E:E, "12_Phap", NhatKy_ViPham!F:F, B33, NhatKy_ViPham!C:C, "T1")</f>
        <v>100</v>
      </c>
      <c r="S33" s="7">
        <f>100 + SUMIFS(NhatKy_ViPham!J:J, NhatKy_ViPham!E:E, "12_Phap", NhatKy_ViPham!F:F, B33, NhatKy_ViPham!C:C, "T2") - SUMIFS(NhatKy_ViPham!K:K, NhatKy_ViPham!E:E, "12_Phap", NhatKy_ViPham!F:F, B33, NhatKy_ViPham!C:C, "T2")</f>
        <v>100</v>
      </c>
      <c r="T33" s="7">
        <f>100 + SUMIFS(NhatKy_ViPham!J:J, NhatKy_ViPham!E:E, "12_Phap", NhatKy_ViPham!F:F, B33, NhatKy_ViPham!C:C, "T3") - SUMIFS(NhatKy_ViPham!K:K, NhatKy_ViPham!E:E, "12_Phap", NhatKy_ViPham!F:F, B33, NhatKy_ViPham!C:C, "T3")</f>
        <v>100</v>
      </c>
      <c r="U33" s="7">
        <f>100 + SUMIFS(NhatKy_ViPham!J:J, NhatKy_ViPham!E:E, "12_Phap", NhatKy_ViPham!F:F, B33, NhatKy_ViPham!C:C, "T4") - SUMIFS(NhatKy_ViPham!K:K, NhatKy_ViPham!E:E, "12_Phap", NhatKy_ViPham!F:F, B33, NhatKy_ViPham!C:C, "T4")</f>
        <v>100</v>
      </c>
      <c r="V33" s="7">
        <f>100 + SUMIFS(NhatKy_ViPham!J:J, NhatKy_ViPham!E:E, "12_Phap", NhatKy_ViPham!F:F, B33, NhatKy_ViPham!C:C, "T5") - SUMIFS(NhatKy_ViPham!K:K, NhatKy_ViPham!E:E, "12_Phap", NhatKy_ViPham!F:F, B33, NhatKy_ViPham!C:C, "T5")</f>
        <v>100</v>
      </c>
      <c r="W33" s="7">
        <f>100 + SUMIFS(NhatKy_ViPham!J:J, NhatKy_ViPham!E:E, "12_Phap", NhatKy_ViPham!F:F, B33, NhatKy_ViPham!C:C, "T6") - SUMIFS(NhatKy_ViPham!K:K, NhatKy_ViPham!E:E, "12_Phap", NhatKy_ViPham!F:F, B33, NhatKy_ViPham!C:C, "T6")</f>
        <v>100</v>
      </c>
      <c r="X33" s="7">
        <f>100 + SUMIFS(NhatKy_ViPham!J:J, NhatKy_ViPham!E:E, "12_Phap", NhatKy_ViPham!F:F, B33, NhatKy_ViPham!C:C, "T7") - SUMIFS(NhatKy_ViPham!K:K, NhatKy_ViPham!E:E, "12_Phap", NhatKy_ViPham!F:F, B33, NhatKy_ViPham!C:C, "T7")</f>
        <v>100</v>
      </c>
      <c r="Y33" s="7">
        <f>100 + SUMIFS(NhatKy_ViPham!J:J, NhatKy_ViPham!E:E, "12_Phap", NhatKy_ViPham!F:F, B33, NhatKy_ViPham!C:C, "T8") - SUMIFS(NhatKy_ViPham!K:K, NhatKy_ViPham!E:E, "12_Phap", NhatKy_ViPham!F:F, B33, NhatKy_ViPham!C:C, "T8")</f>
        <v>100</v>
      </c>
      <c r="Z33" s="7">
        <f>100 + SUMIFS(NhatKy_ViPham!J:J, NhatKy_ViPham!E:E, "12_Phap", NhatKy_ViPham!F:F, B33, NhatKy_ViPham!C:C, "T9") - SUMIFS(NhatKy_ViPham!K:K, NhatKy_ViPham!E:E, "12_Phap", NhatKy_ViPham!F:F, B33, NhatKy_ViPham!C:C, "T9")</f>
        <v>100</v>
      </c>
      <c r="AA33" s="7">
        <f>100 + SUMIFS(NhatKy_ViPham!J:J, NhatKy_ViPham!E:E, "12_Phap", NhatKy_ViPham!F:F, B33, NhatKy_ViPham!C:C, "T10") - SUMIFS(NhatKy_ViPham!K:K, NhatKy_ViPham!E:E, "12_Phap", NhatKy_ViPham!F:F, B33, NhatKy_ViPham!C:C, "T10")</f>
        <v>100</v>
      </c>
      <c r="AB33" s="7">
        <f>100 + SUMIFS(NhatKy_ViPham!J:J, NhatKy_ViPham!E:E, "12_Phap", NhatKy_ViPham!F:F, B33, NhatKy_ViPham!C:C, "T11") - SUMIFS(NhatKy_ViPham!K:K, NhatKy_ViPham!E:E, "12_Phap", NhatKy_ViPham!F:F, B33, NhatKy_ViPham!C:C, "T11")</f>
        <v>100</v>
      </c>
      <c r="AC33" s="7">
        <f>100 + SUMIFS(NhatKy_ViPham!J:J, NhatKy_ViPham!E:E, "12_Phap", NhatKy_ViPham!F:F, B33, NhatKy_ViPham!C:C, "T12") - SUMIFS(NhatKy_ViPham!K:K, NhatKy_ViPham!E:E, "12_Phap", NhatKy_ViPham!F:F, B33, NhatKy_ViPham!C:C, "T12")</f>
        <v>100</v>
      </c>
      <c r="AD33" s="7">
        <f>100 + SUMIFS(NhatKy_ViPham!J:J, NhatKy_ViPham!E:E, "12_Phap", NhatKy_ViPham!F:F, B33, NhatKy_ViPham!C:C, "T13") - SUMIFS(NhatKy_ViPham!K:K, NhatKy_ViPham!E:E, "12_Phap", NhatKy_ViPham!F:F, B33, NhatKy_ViPham!C:C, "T13")</f>
        <v>100</v>
      </c>
      <c r="AE33" s="7">
        <f>100 + SUMIFS(NhatKy_ViPham!J:J, NhatKy_ViPham!E:E, "12_Phap", NhatKy_ViPham!F:F, B33, NhatKy_ViPham!C:C, "T14") - SUMIFS(NhatKy_ViPham!K:K, NhatKy_ViPham!E:E, "12_Phap", NhatKy_ViPham!F:F, B33, NhatKy_ViPham!C:C, "T14")</f>
        <v>100</v>
      </c>
      <c r="AF33" s="7">
        <f>100 + SUMIFS(NhatKy_ViPham!J:J, NhatKy_ViPham!E:E, "12_Phap", NhatKy_ViPham!F:F, B33, NhatKy_ViPham!C:C, "T15") - SUMIFS(NhatKy_ViPham!K:K, NhatKy_ViPham!E:E, "12_Phap", NhatKy_ViPham!F:F, B33, NhatKy_ViPham!C:C, "T15")</f>
        <v>100</v>
      </c>
      <c r="AG33" s="7">
        <f>100 + SUMIFS(NhatKy_ViPham!J:J, NhatKy_ViPham!E:E, "12_Phap", NhatKy_ViPham!F:F, B33, NhatKy_ViPham!C:C, "T16") - SUMIFS(NhatKy_ViPham!K:K, NhatKy_ViPham!E:E, "12_Phap", NhatKy_ViPham!F:F, B33, NhatKy_ViPham!C:C, "T16")</f>
        <v>100</v>
      </c>
      <c r="AH33" s="7">
        <f>100 + SUMIFS(NhatKy_ViPham!J:J, NhatKy_ViPham!E:E, "12_Phap", NhatKy_ViPham!F:F, B33, NhatKy_ViPham!C:C, "T17") - SUMIFS(NhatKy_ViPham!K:K, NhatKy_ViPham!E:E, "12_Phap", NhatKy_ViPham!F:F, B33, NhatKy_ViPham!C:C, "T17")</f>
        <v>100</v>
      </c>
      <c r="AI33" s="7">
        <f>100 + SUMIFS(NhatKy_ViPham!J:J, NhatKy_ViPham!E:E, "12_Phap", NhatKy_ViPham!F:F, B33, NhatKy_ViPham!C:C, "T18") - SUMIFS(NhatKy_ViPham!K:K, NhatKy_ViPham!E:E, "12_Phap", NhatKy_ViPham!F:F, B33, NhatKy_ViPham!C:C, "T18")</f>
        <v>100</v>
      </c>
      <c r="AJ33" s="7">
        <f>100 + SUMIFS(NhatKy_ViPham!J:J, NhatKy_ViPham!E:E, "12_Phap", NhatKy_ViPham!F:F, B33, NhatKy_ViPham!C:C, "T19") - SUMIFS(NhatKy_ViPham!K:K, NhatKy_ViPham!E:E, "12_Phap", NhatKy_ViPham!F:F, B33, NhatKy_ViPham!C:C, "T19")</f>
        <v>100</v>
      </c>
      <c r="AK33" s="7">
        <f>100 + SUMIFS(NhatKy_ViPham!J:J, NhatKy_ViPham!E:E, "12_Phap", NhatKy_ViPham!F:F, B33, NhatKy_ViPham!C:C, "T20") - SUMIFS(NhatKy_ViPham!K:K, NhatKy_ViPham!E:E, "12_Phap", NhatKy_ViPham!F:F, B33, NhatKy_ViPham!C:C, "T20")</f>
        <v>100</v>
      </c>
      <c r="AL33" s="7">
        <f>100 + SUMIFS(NhatKy_ViPham!J:J, NhatKy_ViPham!E:E, "12_Phap", NhatKy_ViPham!F:F, B33, NhatKy_ViPham!C:C, "T21") - SUMIFS(NhatKy_ViPham!K:K, NhatKy_ViPham!E:E, "12_Phap", NhatKy_ViPham!F:F, B33, NhatKy_ViPham!C:C, "T21")</f>
        <v>100</v>
      </c>
      <c r="AM33" s="7">
        <f>100 + SUMIFS(NhatKy_ViPham!J:J, NhatKy_ViPham!E:E, "12_Phap", NhatKy_ViPham!F:F, B33, NhatKy_ViPham!C:C, "T22") - SUMIFS(NhatKy_ViPham!K:K, NhatKy_ViPham!E:E, "12_Phap", NhatKy_ViPham!F:F, B33, NhatKy_ViPham!C:C, "T22")</f>
        <v>100</v>
      </c>
      <c r="AN33" s="7">
        <f>100 + SUMIFS(NhatKy_ViPham!J:J, NhatKy_ViPham!E:E, "12_Phap", NhatKy_ViPham!F:F, B33, NhatKy_ViPham!C:C, "T23") - SUMIFS(NhatKy_ViPham!K:K, NhatKy_ViPham!E:E, "12_Phap", NhatKy_ViPham!F:F, B33, NhatKy_ViPham!C:C, "T23")</f>
        <v>100</v>
      </c>
      <c r="AO33" s="7">
        <f>100 + SUMIFS(NhatKy_ViPham!J:J, NhatKy_ViPham!E:E, "12_Phap", NhatKy_ViPham!F:F, B33, NhatKy_ViPham!C:C, "T24") - SUMIFS(NhatKy_ViPham!K:K, NhatKy_ViPham!E:E, "12_Phap", NhatKy_ViPham!F:F, B33, NhatKy_ViPham!C:C, "T24")</f>
        <v>100</v>
      </c>
      <c r="AP33" s="7">
        <f>100 + SUMIFS(NhatKy_ViPham!J:J, NhatKy_ViPham!E:E, "12_Phap", NhatKy_ViPham!F:F, B33, NhatKy_ViPham!C:C, "T25") - SUMIFS(NhatKy_ViPham!K:K, NhatKy_ViPham!E:E, "12_Phap", NhatKy_ViPham!F:F, B33, NhatKy_ViPham!C:C, "T25")</f>
        <v>100</v>
      </c>
      <c r="AQ33" s="7">
        <f>100 + SUMIFS(NhatKy_ViPham!J:J, NhatKy_ViPham!E:E, "12_Phap", NhatKy_ViPham!F:F, B33, NhatKy_ViPham!C:C, "T26") - SUMIFS(NhatKy_ViPham!K:K, NhatKy_ViPham!E:E, "12_Phap", NhatKy_ViPham!F:F, B33, NhatKy_ViPham!C:C, "T26")</f>
        <v>100</v>
      </c>
      <c r="AR33" s="7">
        <f>100 + SUMIFS(NhatKy_ViPham!J:J, NhatKy_ViPham!E:E, "12_Phap", NhatKy_ViPham!F:F, B33, NhatKy_ViPham!C:C, "T27") - SUMIFS(NhatKy_ViPham!K:K, NhatKy_ViPham!E:E, "12_Phap", NhatKy_ViPham!F:F, B33, NhatKy_ViPham!C:C, "T27")</f>
        <v>100</v>
      </c>
      <c r="AS33" s="7">
        <f>100 + SUMIFS(NhatKy_ViPham!J:J, NhatKy_ViPham!E:E, "12_Phap", NhatKy_ViPham!F:F, B33, NhatKy_ViPham!C:C, "T28") - SUMIFS(NhatKy_ViPham!K:K, NhatKy_ViPham!E:E, "12_Phap", NhatKy_ViPham!F:F, B33, NhatKy_ViPham!C:C, "T28")</f>
        <v>100</v>
      </c>
      <c r="AT33" s="7">
        <f>100 + SUMIFS(NhatKy_ViPham!J:J, NhatKy_ViPham!E:E, "12_Phap", NhatKy_ViPham!F:F, B33, NhatKy_ViPham!C:C, "T29") - SUMIFS(NhatKy_ViPham!K:K, NhatKy_ViPham!E:E, "12_Phap", NhatKy_ViPham!F:F, B33, NhatKy_ViPham!C:C, "T29")</f>
        <v>100</v>
      </c>
      <c r="AU33" s="7">
        <f>100 + SUMIFS(NhatKy_ViPham!J:J, NhatKy_ViPham!E:E, "12_Phap", NhatKy_ViPham!F:F, B33, NhatKy_ViPham!C:C, "T30") - SUMIFS(NhatKy_ViPham!K:K, NhatKy_ViPham!E:E, "12_Phap", NhatKy_ViPham!F:F, B33, NhatKy_ViPham!C:C, "T30")</f>
        <v>100</v>
      </c>
      <c r="AV33" s="7">
        <f>100 + SUMIFS(NhatKy_ViPham!J:J, NhatKy_ViPham!E:E, "12_Phap", NhatKy_ViPham!F:F, B33, NhatKy_ViPham!C:C, "T31") - SUMIFS(NhatKy_ViPham!K:K, NhatKy_ViPham!E:E, "12_Phap", NhatKy_ViPham!F:F, B33, NhatKy_ViPham!C:C, "T31")</f>
        <v>100</v>
      </c>
      <c r="AW33" s="7">
        <f>100 + SUMIFS(NhatKy_ViPham!J:J, NhatKy_ViPham!E:E, "12_Phap", NhatKy_ViPham!F:F, B33, NhatKy_ViPham!C:C, "T32") - SUMIFS(NhatKy_ViPham!K:K, NhatKy_ViPham!E:E, "12_Phap", NhatKy_ViPham!F:F, B33, NhatKy_ViPham!C:C, "T32")</f>
        <v>100</v>
      </c>
      <c r="AX33" s="7">
        <f>100 + SUMIFS(NhatKy_ViPham!J:J, NhatKy_ViPham!E:E, "12_Phap", NhatKy_ViPham!F:F, B33, NhatKy_ViPham!C:C, "T33") - SUMIFS(NhatKy_ViPham!K:K, NhatKy_ViPham!E:E, "12_Phap", NhatKy_ViPham!F:F, B33, NhatKy_ViPham!C:C, "T33")</f>
        <v>100</v>
      </c>
      <c r="AY33" s="7">
        <f>100 + SUMIFS(NhatKy_ViPham!J:J, NhatKy_ViPham!E:E, "12_Phap", NhatKy_ViPham!F:F, B33, NhatKy_ViPham!C:C, "T34") - SUMIFS(NhatKy_ViPham!K:K, NhatKy_ViPham!E:E, "12_Phap", NhatKy_ViPham!F:F, B33, NhatKy_ViPham!C:C, "T34")</f>
        <v>100</v>
      </c>
      <c r="AZ33" s="7">
        <f>100 + SUMIFS(NhatKy_ViPham!J:J, NhatKy_ViPham!E:E, "12_Phap", NhatKy_ViPham!F:F, B33, NhatKy_ViPham!C:C, "T35") - SUMIFS(NhatKy_ViPham!K:K, NhatKy_ViPham!E:E, "12_Phap", NhatKy_ViPham!F:F, B33, NhatKy_ViPham!C:C, "T35")</f>
        <v>100</v>
      </c>
      <c r="BA33" s="12">
        <f t="shared" si="0"/>
        <v>100</v>
      </c>
      <c r="BB33" s="11" t="s">
        <v>430</v>
      </c>
      <c r="BC33" s="14" t="str">
        <f t="shared" si="1"/>
        <v>Tốt</v>
      </c>
      <c r="BD33" s="10" t="str">
        <f t="shared" si="2"/>
        <v>🟢 BÌNH THƯỜNG</v>
      </c>
    </row>
    <row r="34" spans="1:56" x14ac:dyDescent="0.25">
      <c r="A34" s="5">
        <v>26</v>
      </c>
      <c r="B34" s="15" t="s">
        <v>3131</v>
      </c>
      <c r="C34" s="5" t="s">
        <v>2325</v>
      </c>
      <c r="D34" s="5" t="s">
        <v>429</v>
      </c>
      <c r="E34" s="11" t="s">
        <v>430</v>
      </c>
      <c r="F34" s="6">
        <f>SUMIFS(NhatKy_ViPham!K:K, NhatKy_ViPham!E:E, "12_Phap", NhatKy_ViPham!F:F, B34, NhatKy_ViPham!H:H, "L01")</f>
        <v>0</v>
      </c>
      <c r="G34" s="6">
        <f>SUMIFS(NhatKy_ViPham!K:K, NhatKy_ViPham!E:E, "12_Phap", NhatKy_ViPham!F:F, B34, NhatKy_ViPham!H:H, "L02")</f>
        <v>0</v>
      </c>
      <c r="H34" s="6">
        <f>SUMIFS(NhatKy_ViPham!K:K, NhatKy_ViPham!E:E, "12_Phap", NhatKy_ViPham!F:F, B34, NhatKy_ViPham!H:H, "L03")</f>
        <v>0</v>
      </c>
      <c r="I34" s="6">
        <f>SUMIFS(NhatKy_ViPham!K:K, NhatKy_ViPham!E:E, "12_Phap", NhatKy_ViPham!F:F, B34, NhatKy_ViPham!H:H, "L04")</f>
        <v>0</v>
      </c>
      <c r="J34" s="6">
        <f>SUMIFS(NhatKy_ViPham!K:K, NhatKy_ViPham!E:E, "12_Phap", NhatKy_ViPham!F:F, B34, NhatKy_ViPham!H:H, "L05")</f>
        <v>0</v>
      </c>
      <c r="K34" s="6">
        <f>SUMIFS(NhatKy_ViPham!K:K, NhatKy_ViPham!E:E, "12_Phap", NhatKy_ViPham!F:F, B34, NhatKy_ViPham!H:H, "L06")</f>
        <v>0</v>
      </c>
      <c r="L34" s="6">
        <f>SUMIFS(NhatKy_ViPham!K:K, NhatKy_ViPham!E:E, "12_Phap", NhatKy_ViPham!F:F, B34, NhatKy_ViPham!H:H, "L07")</f>
        <v>0</v>
      </c>
      <c r="M34" s="6">
        <f>SUMIFS(NhatKy_ViPham!K:K, NhatKy_ViPham!E:E, "12_Phap", NhatKy_ViPham!F:F, B34, NhatKy_ViPham!H:H, "L08")</f>
        <v>0</v>
      </c>
      <c r="N34" s="6">
        <f>SUMIFS(NhatKy_ViPham!K:K, NhatKy_ViPham!E:E, "12_Phap", NhatKy_ViPham!F:F, B34, NhatKy_ViPham!H:H, "L09")</f>
        <v>0</v>
      </c>
      <c r="O34" s="6">
        <f>SUMIFS(NhatKy_ViPham!K:K, NhatKy_ViPham!E:E, "12_Phap", NhatKy_ViPham!F:F, B34, NhatKy_ViPham!H:H, "L10")</f>
        <v>0</v>
      </c>
      <c r="P34" s="12">
        <f>SUMIFS(NhatKy_ViPham!J:J, NhatKy_ViPham!E:E, "12_Phap", NhatKy_ViPham!F:F, B34)</f>
        <v>0</v>
      </c>
      <c r="Q34" s="13">
        <f>SUMIFS(NhatKy_ViPham!K:K, NhatKy_ViPham!E:E, "12_Phap", NhatKy_ViPham!F:F, B34)</f>
        <v>0</v>
      </c>
      <c r="R34" s="6">
        <f>100 + SUMIFS(NhatKy_ViPham!J:J, NhatKy_ViPham!E:E, "12_Phap", NhatKy_ViPham!F:F, B34, NhatKy_ViPham!C:C, "T1") - SUMIFS(NhatKy_ViPham!K:K, NhatKy_ViPham!E:E, "12_Phap", NhatKy_ViPham!F:F, B34, NhatKy_ViPham!C:C, "T1")</f>
        <v>100</v>
      </c>
      <c r="S34" s="6">
        <f>100 + SUMIFS(NhatKy_ViPham!J:J, NhatKy_ViPham!E:E, "12_Phap", NhatKy_ViPham!F:F, B34, NhatKy_ViPham!C:C, "T2") - SUMIFS(NhatKy_ViPham!K:K, NhatKy_ViPham!E:E, "12_Phap", NhatKy_ViPham!F:F, B34, NhatKy_ViPham!C:C, "T2")</f>
        <v>100</v>
      </c>
      <c r="T34" s="6">
        <f>100 + SUMIFS(NhatKy_ViPham!J:J, NhatKy_ViPham!E:E, "12_Phap", NhatKy_ViPham!F:F, B34, NhatKy_ViPham!C:C, "T3") - SUMIFS(NhatKy_ViPham!K:K, NhatKy_ViPham!E:E, "12_Phap", NhatKy_ViPham!F:F, B34, NhatKy_ViPham!C:C, "T3")</f>
        <v>100</v>
      </c>
      <c r="U34" s="6">
        <f>100 + SUMIFS(NhatKy_ViPham!J:J, NhatKy_ViPham!E:E, "12_Phap", NhatKy_ViPham!F:F, B34, NhatKy_ViPham!C:C, "T4") - SUMIFS(NhatKy_ViPham!K:K, NhatKy_ViPham!E:E, "12_Phap", NhatKy_ViPham!F:F, B34, NhatKy_ViPham!C:C, "T4")</f>
        <v>100</v>
      </c>
      <c r="V34" s="6">
        <f>100 + SUMIFS(NhatKy_ViPham!J:J, NhatKy_ViPham!E:E, "12_Phap", NhatKy_ViPham!F:F, B34, NhatKy_ViPham!C:C, "T5") - SUMIFS(NhatKy_ViPham!K:K, NhatKy_ViPham!E:E, "12_Phap", NhatKy_ViPham!F:F, B34, NhatKy_ViPham!C:C, "T5")</f>
        <v>100</v>
      </c>
      <c r="W34" s="6">
        <f>100 + SUMIFS(NhatKy_ViPham!J:J, NhatKy_ViPham!E:E, "12_Phap", NhatKy_ViPham!F:F, B34, NhatKy_ViPham!C:C, "T6") - SUMIFS(NhatKy_ViPham!K:K, NhatKy_ViPham!E:E, "12_Phap", NhatKy_ViPham!F:F, B34, NhatKy_ViPham!C:C, "T6")</f>
        <v>100</v>
      </c>
      <c r="X34" s="6">
        <f>100 + SUMIFS(NhatKy_ViPham!J:J, NhatKy_ViPham!E:E, "12_Phap", NhatKy_ViPham!F:F, B34, NhatKy_ViPham!C:C, "T7") - SUMIFS(NhatKy_ViPham!K:K, NhatKy_ViPham!E:E, "12_Phap", NhatKy_ViPham!F:F, B34, NhatKy_ViPham!C:C, "T7")</f>
        <v>100</v>
      </c>
      <c r="Y34" s="6">
        <f>100 + SUMIFS(NhatKy_ViPham!J:J, NhatKy_ViPham!E:E, "12_Phap", NhatKy_ViPham!F:F, B34, NhatKy_ViPham!C:C, "T8") - SUMIFS(NhatKy_ViPham!K:K, NhatKy_ViPham!E:E, "12_Phap", NhatKy_ViPham!F:F, B34, NhatKy_ViPham!C:C, "T8")</f>
        <v>100</v>
      </c>
      <c r="Z34" s="6">
        <f>100 + SUMIFS(NhatKy_ViPham!J:J, NhatKy_ViPham!E:E, "12_Phap", NhatKy_ViPham!F:F, B34, NhatKy_ViPham!C:C, "T9") - SUMIFS(NhatKy_ViPham!K:K, NhatKy_ViPham!E:E, "12_Phap", NhatKy_ViPham!F:F, B34, NhatKy_ViPham!C:C, "T9")</f>
        <v>100</v>
      </c>
      <c r="AA34" s="6">
        <f>100 + SUMIFS(NhatKy_ViPham!J:J, NhatKy_ViPham!E:E, "12_Phap", NhatKy_ViPham!F:F, B34, NhatKy_ViPham!C:C, "T10") - SUMIFS(NhatKy_ViPham!K:K, NhatKy_ViPham!E:E, "12_Phap", NhatKy_ViPham!F:F, B34, NhatKy_ViPham!C:C, "T10")</f>
        <v>100</v>
      </c>
      <c r="AB34" s="6">
        <f>100 + SUMIFS(NhatKy_ViPham!J:J, NhatKy_ViPham!E:E, "12_Phap", NhatKy_ViPham!F:F, B34, NhatKy_ViPham!C:C, "T11") - SUMIFS(NhatKy_ViPham!K:K, NhatKy_ViPham!E:E, "12_Phap", NhatKy_ViPham!F:F, B34, NhatKy_ViPham!C:C, "T11")</f>
        <v>100</v>
      </c>
      <c r="AC34" s="6">
        <f>100 + SUMIFS(NhatKy_ViPham!J:J, NhatKy_ViPham!E:E, "12_Phap", NhatKy_ViPham!F:F, B34, NhatKy_ViPham!C:C, "T12") - SUMIFS(NhatKy_ViPham!K:K, NhatKy_ViPham!E:E, "12_Phap", NhatKy_ViPham!F:F, B34, NhatKy_ViPham!C:C, "T12")</f>
        <v>100</v>
      </c>
      <c r="AD34" s="6">
        <f>100 + SUMIFS(NhatKy_ViPham!J:J, NhatKy_ViPham!E:E, "12_Phap", NhatKy_ViPham!F:F, B34, NhatKy_ViPham!C:C, "T13") - SUMIFS(NhatKy_ViPham!K:K, NhatKy_ViPham!E:E, "12_Phap", NhatKy_ViPham!F:F, B34, NhatKy_ViPham!C:C, "T13")</f>
        <v>100</v>
      </c>
      <c r="AE34" s="6">
        <f>100 + SUMIFS(NhatKy_ViPham!J:J, NhatKy_ViPham!E:E, "12_Phap", NhatKy_ViPham!F:F, B34, NhatKy_ViPham!C:C, "T14") - SUMIFS(NhatKy_ViPham!K:K, NhatKy_ViPham!E:E, "12_Phap", NhatKy_ViPham!F:F, B34, NhatKy_ViPham!C:C, "T14")</f>
        <v>100</v>
      </c>
      <c r="AF34" s="6">
        <f>100 + SUMIFS(NhatKy_ViPham!J:J, NhatKy_ViPham!E:E, "12_Phap", NhatKy_ViPham!F:F, B34, NhatKy_ViPham!C:C, "T15") - SUMIFS(NhatKy_ViPham!K:K, NhatKy_ViPham!E:E, "12_Phap", NhatKy_ViPham!F:F, B34, NhatKy_ViPham!C:C, "T15")</f>
        <v>100</v>
      </c>
      <c r="AG34" s="6">
        <f>100 + SUMIFS(NhatKy_ViPham!J:J, NhatKy_ViPham!E:E, "12_Phap", NhatKy_ViPham!F:F, B34, NhatKy_ViPham!C:C, "T16") - SUMIFS(NhatKy_ViPham!K:K, NhatKy_ViPham!E:E, "12_Phap", NhatKy_ViPham!F:F, B34, NhatKy_ViPham!C:C, "T16")</f>
        <v>100</v>
      </c>
      <c r="AH34" s="6">
        <f>100 + SUMIFS(NhatKy_ViPham!J:J, NhatKy_ViPham!E:E, "12_Phap", NhatKy_ViPham!F:F, B34, NhatKy_ViPham!C:C, "T17") - SUMIFS(NhatKy_ViPham!K:K, NhatKy_ViPham!E:E, "12_Phap", NhatKy_ViPham!F:F, B34, NhatKy_ViPham!C:C, "T17")</f>
        <v>100</v>
      </c>
      <c r="AI34" s="6">
        <f>100 + SUMIFS(NhatKy_ViPham!J:J, NhatKy_ViPham!E:E, "12_Phap", NhatKy_ViPham!F:F, B34, NhatKy_ViPham!C:C, "T18") - SUMIFS(NhatKy_ViPham!K:K, NhatKy_ViPham!E:E, "12_Phap", NhatKy_ViPham!F:F, B34, NhatKy_ViPham!C:C, "T18")</f>
        <v>100</v>
      </c>
      <c r="AJ34" s="6">
        <f>100 + SUMIFS(NhatKy_ViPham!J:J, NhatKy_ViPham!E:E, "12_Phap", NhatKy_ViPham!F:F, B34, NhatKy_ViPham!C:C, "T19") - SUMIFS(NhatKy_ViPham!K:K, NhatKy_ViPham!E:E, "12_Phap", NhatKy_ViPham!F:F, B34, NhatKy_ViPham!C:C, "T19")</f>
        <v>100</v>
      </c>
      <c r="AK34" s="6">
        <f>100 + SUMIFS(NhatKy_ViPham!J:J, NhatKy_ViPham!E:E, "12_Phap", NhatKy_ViPham!F:F, B34, NhatKy_ViPham!C:C, "T20") - SUMIFS(NhatKy_ViPham!K:K, NhatKy_ViPham!E:E, "12_Phap", NhatKy_ViPham!F:F, B34, NhatKy_ViPham!C:C, "T20")</f>
        <v>100</v>
      </c>
      <c r="AL34" s="6">
        <f>100 + SUMIFS(NhatKy_ViPham!J:J, NhatKy_ViPham!E:E, "12_Phap", NhatKy_ViPham!F:F, B34, NhatKy_ViPham!C:C, "T21") - SUMIFS(NhatKy_ViPham!K:K, NhatKy_ViPham!E:E, "12_Phap", NhatKy_ViPham!F:F, B34, NhatKy_ViPham!C:C, "T21")</f>
        <v>100</v>
      </c>
      <c r="AM34" s="6">
        <f>100 + SUMIFS(NhatKy_ViPham!J:J, NhatKy_ViPham!E:E, "12_Phap", NhatKy_ViPham!F:F, B34, NhatKy_ViPham!C:C, "T22") - SUMIFS(NhatKy_ViPham!K:K, NhatKy_ViPham!E:E, "12_Phap", NhatKy_ViPham!F:F, B34, NhatKy_ViPham!C:C, "T22")</f>
        <v>100</v>
      </c>
      <c r="AN34" s="6">
        <f>100 + SUMIFS(NhatKy_ViPham!J:J, NhatKy_ViPham!E:E, "12_Phap", NhatKy_ViPham!F:F, B34, NhatKy_ViPham!C:C, "T23") - SUMIFS(NhatKy_ViPham!K:K, NhatKy_ViPham!E:E, "12_Phap", NhatKy_ViPham!F:F, B34, NhatKy_ViPham!C:C, "T23")</f>
        <v>100</v>
      </c>
      <c r="AO34" s="6">
        <f>100 + SUMIFS(NhatKy_ViPham!J:J, NhatKy_ViPham!E:E, "12_Phap", NhatKy_ViPham!F:F, B34, NhatKy_ViPham!C:C, "T24") - SUMIFS(NhatKy_ViPham!K:K, NhatKy_ViPham!E:E, "12_Phap", NhatKy_ViPham!F:F, B34, NhatKy_ViPham!C:C, "T24")</f>
        <v>100</v>
      </c>
      <c r="AP34" s="6">
        <f>100 + SUMIFS(NhatKy_ViPham!J:J, NhatKy_ViPham!E:E, "12_Phap", NhatKy_ViPham!F:F, B34, NhatKy_ViPham!C:C, "T25") - SUMIFS(NhatKy_ViPham!K:K, NhatKy_ViPham!E:E, "12_Phap", NhatKy_ViPham!F:F, B34, NhatKy_ViPham!C:C, "T25")</f>
        <v>100</v>
      </c>
      <c r="AQ34" s="6">
        <f>100 + SUMIFS(NhatKy_ViPham!J:J, NhatKy_ViPham!E:E, "12_Phap", NhatKy_ViPham!F:F, B34, NhatKy_ViPham!C:C, "T26") - SUMIFS(NhatKy_ViPham!K:K, NhatKy_ViPham!E:E, "12_Phap", NhatKy_ViPham!F:F, B34, NhatKy_ViPham!C:C, "T26")</f>
        <v>100</v>
      </c>
      <c r="AR34" s="6">
        <f>100 + SUMIFS(NhatKy_ViPham!J:J, NhatKy_ViPham!E:E, "12_Phap", NhatKy_ViPham!F:F, B34, NhatKy_ViPham!C:C, "T27") - SUMIFS(NhatKy_ViPham!K:K, NhatKy_ViPham!E:E, "12_Phap", NhatKy_ViPham!F:F, B34, NhatKy_ViPham!C:C, "T27")</f>
        <v>100</v>
      </c>
      <c r="AS34" s="6">
        <f>100 + SUMIFS(NhatKy_ViPham!J:J, NhatKy_ViPham!E:E, "12_Phap", NhatKy_ViPham!F:F, B34, NhatKy_ViPham!C:C, "T28") - SUMIFS(NhatKy_ViPham!K:K, NhatKy_ViPham!E:E, "12_Phap", NhatKy_ViPham!F:F, B34, NhatKy_ViPham!C:C, "T28")</f>
        <v>100</v>
      </c>
      <c r="AT34" s="6">
        <f>100 + SUMIFS(NhatKy_ViPham!J:J, NhatKy_ViPham!E:E, "12_Phap", NhatKy_ViPham!F:F, B34, NhatKy_ViPham!C:C, "T29") - SUMIFS(NhatKy_ViPham!K:K, NhatKy_ViPham!E:E, "12_Phap", NhatKy_ViPham!F:F, B34, NhatKy_ViPham!C:C, "T29")</f>
        <v>100</v>
      </c>
      <c r="AU34" s="6">
        <f>100 + SUMIFS(NhatKy_ViPham!J:J, NhatKy_ViPham!E:E, "12_Phap", NhatKy_ViPham!F:F, B34, NhatKy_ViPham!C:C, "T30") - SUMIFS(NhatKy_ViPham!K:K, NhatKy_ViPham!E:E, "12_Phap", NhatKy_ViPham!F:F, B34, NhatKy_ViPham!C:C, "T30")</f>
        <v>100</v>
      </c>
      <c r="AV34" s="6">
        <f>100 + SUMIFS(NhatKy_ViPham!J:J, NhatKy_ViPham!E:E, "12_Phap", NhatKy_ViPham!F:F, B34, NhatKy_ViPham!C:C, "T31") - SUMIFS(NhatKy_ViPham!K:K, NhatKy_ViPham!E:E, "12_Phap", NhatKy_ViPham!F:F, B34, NhatKy_ViPham!C:C, "T31")</f>
        <v>100</v>
      </c>
      <c r="AW34" s="6">
        <f>100 + SUMIFS(NhatKy_ViPham!J:J, NhatKy_ViPham!E:E, "12_Phap", NhatKy_ViPham!F:F, B34, NhatKy_ViPham!C:C, "T32") - SUMIFS(NhatKy_ViPham!K:K, NhatKy_ViPham!E:E, "12_Phap", NhatKy_ViPham!F:F, B34, NhatKy_ViPham!C:C, "T32")</f>
        <v>100</v>
      </c>
      <c r="AX34" s="6">
        <f>100 + SUMIFS(NhatKy_ViPham!J:J, NhatKy_ViPham!E:E, "12_Phap", NhatKy_ViPham!F:F, B34, NhatKy_ViPham!C:C, "T33") - SUMIFS(NhatKy_ViPham!K:K, NhatKy_ViPham!E:E, "12_Phap", NhatKy_ViPham!F:F, B34, NhatKy_ViPham!C:C, "T33")</f>
        <v>100</v>
      </c>
      <c r="AY34" s="6">
        <f>100 + SUMIFS(NhatKy_ViPham!J:J, NhatKy_ViPham!E:E, "12_Phap", NhatKy_ViPham!F:F, B34, NhatKy_ViPham!C:C, "T34") - SUMIFS(NhatKy_ViPham!K:K, NhatKy_ViPham!E:E, "12_Phap", NhatKy_ViPham!F:F, B34, NhatKy_ViPham!C:C, "T34")</f>
        <v>100</v>
      </c>
      <c r="AZ34" s="6">
        <f>100 + SUMIFS(NhatKy_ViPham!J:J, NhatKy_ViPham!E:E, "12_Phap", NhatKy_ViPham!F:F, B34, NhatKy_ViPham!C:C, "T35") - SUMIFS(NhatKy_ViPham!K:K, NhatKy_ViPham!E:E, "12_Phap", NhatKy_ViPham!F:F, B34, NhatKy_ViPham!C:C, "T35")</f>
        <v>100</v>
      </c>
      <c r="BA34" s="12">
        <f t="shared" si="0"/>
        <v>100</v>
      </c>
      <c r="BB34" s="11" t="s">
        <v>430</v>
      </c>
      <c r="BC34" s="16" t="str">
        <f t="shared" si="1"/>
        <v>Tốt</v>
      </c>
      <c r="BD34" s="15" t="str">
        <f t="shared" si="2"/>
        <v>🟢 BÌNH THƯỜNG</v>
      </c>
    </row>
    <row r="35" spans="1:56" x14ac:dyDescent="0.25">
      <c r="A35" s="4">
        <v>27</v>
      </c>
      <c r="B35" s="10" t="s">
        <v>3132</v>
      </c>
      <c r="C35" s="4" t="s">
        <v>2420</v>
      </c>
      <c r="D35" s="4" t="s">
        <v>429</v>
      </c>
      <c r="E35" s="11" t="s">
        <v>430</v>
      </c>
      <c r="F35" s="7">
        <f>SUMIFS(NhatKy_ViPham!K:K, NhatKy_ViPham!E:E, "12_Phap", NhatKy_ViPham!F:F, B35, NhatKy_ViPham!H:H, "L01")</f>
        <v>0</v>
      </c>
      <c r="G35" s="7">
        <f>SUMIFS(NhatKy_ViPham!K:K, NhatKy_ViPham!E:E, "12_Phap", NhatKy_ViPham!F:F, B35, NhatKy_ViPham!H:H, "L02")</f>
        <v>0</v>
      </c>
      <c r="H35" s="7">
        <f>SUMIFS(NhatKy_ViPham!K:K, NhatKy_ViPham!E:E, "12_Phap", NhatKy_ViPham!F:F, B35, NhatKy_ViPham!H:H, "L03")</f>
        <v>0</v>
      </c>
      <c r="I35" s="7">
        <f>SUMIFS(NhatKy_ViPham!K:K, NhatKy_ViPham!E:E, "12_Phap", NhatKy_ViPham!F:F, B35, NhatKy_ViPham!H:H, "L04")</f>
        <v>0</v>
      </c>
      <c r="J35" s="7">
        <f>SUMIFS(NhatKy_ViPham!K:K, NhatKy_ViPham!E:E, "12_Phap", NhatKy_ViPham!F:F, B35, NhatKy_ViPham!H:H, "L05")</f>
        <v>0</v>
      </c>
      <c r="K35" s="7">
        <f>SUMIFS(NhatKy_ViPham!K:K, NhatKy_ViPham!E:E, "12_Phap", NhatKy_ViPham!F:F, B35, NhatKy_ViPham!H:H, "L06")</f>
        <v>0</v>
      </c>
      <c r="L35" s="7">
        <f>SUMIFS(NhatKy_ViPham!K:K, NhatKy_ViPham!E:E, "12_Phap", NhatKy_ViPham!F:F, B35, NhatKy_ViPham!H:H, "L07")</f>
        <v>0</v>
      </c>
      <c r="M35" s="7">
        <f>SUMIFS(NhatKy_ViPham!K:K, NhatKy_ViPham!E:E, "12_Phap", NhatKy_ViPham!F:F, B35, NhatKy_ViPham!H:H, "L08")</f>
        <v>0</v>
      </c>
      <c r="N35" s="7">
        <f>SUMIFS(NhatKy_ViPham!K:K, NhatKy_ViPham!E:E, "12_Phap", NhatKy_ViPham!F:F, B35, NhatKy_ViPham!H:H, "L09")</f>
        <v>0</v>
      </c>
      <c r="O35" s="7">
        <f>SUMIFS(NhatKy_ViPham!K:K, NhatKy_ViPham!E:E, "12_Phap", NhatKy_ViPham!F:F, B35, NhatKy_ViPham!H:H, "L10")</f>
        <v>0</v>
      </c>
      <c r="P35" s="12">
        <f>SUMIFS(NhatKy_ViPham!J:J, NhatKy_ViPham!E:E, "12_Phap", NhatKy_ViPham!F:F, B35)</f>
        <v>0</v>
      </c>
      <c r="Q35" s="13">
        <f>SUMIFS(NhatKy_ViPham!K:K, NhatKy_ViPham!E:E, "12_Phap", NhatKy_ViPham!F:F, B35)</f>
        <v>0</v>
      </c>
      <c r="R35" s="7">
        <f>100 + SUMIFS(NhatKy_ViPham!J:J, NhatKy_ViPham!E:E, "12_Phap", NhatKy_ViPham!F:F, B35, NhatKy_ViPham!C:C, "T1") - SUMIFS(NhatKy_ViPham!K:K, NhatKy_ViPham!E:E, "12_Phap", NhatKy_ViPham!F:F, B35, NhatKy_ViPham!C:C, "T1")</f>
        <v>100</v>
      </c>
      <c r="S35" s="7">
        <f>100 + SUMIFS(NhatKy_ViPham!J:J, NhatKy_ViPham!E:E, "12_Phap", NhatKy_ViPham!F:F, B35, NhatKy_ViPham!C:C, "T2") - SUMIFS(NhatKy_ViPham!K:K, NhatKy_ViPham!E:E, "12_Phap", NhatKy_ViPham!F:F, B35, NhatKy_ViPham!C:C, "T2")</f>
        <v>100</v>
      </c>
      <c r="T35" s="7">
        <f>100 + SUMIFS(NhatKy_ViPham!J:J, NhatKy_ViPham!E:E, "12_Phap", NhatKy_ViPham!F:F, B35, NhatKy_ViPham!C:C, "T3") - SUMIFS(NhatKy_ViPham!K:K, NhatKy_ViPham!E:E, "12_Phap", NhatKy_ViPham!F:F, B35, NhatKy_ViPham!C:C, "T3")</f>
        <v>100</v>
      </c>
      <c r="U35" s="7">
        <f>100 + SUMIFS(NhatKy_ViPham!J:J, NhatKy_ViPham!E:E, "12_Phap", NhatKy_ViPham!F:F, B35, NhatKy_ViPham!C:C, "T4") - SUMIFS(NhatKy_ViPham!K:K, NhatKy_ViPham!E:E, "12_Phap", NhatKy_ViPham!F:F, B35, NhatKy_ViPham!C:C, "T4")</f>
        <v>100</v>
      </c>
      <c r="V35" s="7">
        <f>100 + SUMIFS(NhatKy_ViPham!J:J, NhatKy_ViPham!E:E, "12_Phap", NhatKy_ViPham!F:F, B35, NhatKy_ViPham!C:C, "T5") - SUMIFS(NhatKy_ViPham!K:K, NhatKy_ViPham!E:E, "12_Phap", NhatKy_ViPham!F:F, B35, NhatKy_ViPham!C:C, "T5")</f>
        <v>100</v>
      </c>
      <c r="W35" s="7">
        <f>100 + SUMIFS(NhatKy_ViPham!J:J, NhatKy_ViPham!E:E, "12_Phap", NhatKy_ViPham!F:F, B35, NhatKy_ViPham!C:C, "T6") - SUMIFS(NhatKy_ViPham!K:K, NhatKy_ViPham!E:E, "12_Phap", NhatKy_ViPham!F:F, B35, NhatKy_ViPham!C:C, "T6")</f>
        <v>100</v>
      </c>
      <c r="X35" s="7">
        <f>100 + SUMIFS(NhatKy_ViPham!J:J, NhatKy_ViPham!E:E, "12_Phap", NhatKy_ViPham!F:F, B35, NhatKy_ViPham!C:C, "T7") - SUMIFS(NhatKy_ViPham!K:K, NhatKy_ViPham!E:E, "12_Phap", NhatKy_ViPham!F:F, B35, NhatKy_ViPham!C:C, "T7")</f>
        <v>100</v>
      </c>
      <c r="Y35" s="7">
        <f>100 + SUMIFS(NhatKy_ViPham!J:J, NhatKy_ViPham!E:E, "12_Phap", NhatKy_ViPham!F:F, B35, NhatKy_ViPham!C:C, "T8") - SUMIFS(NhatKy_ViPham!K:K, NhatKy_ViPham!E:E, "12_Phap", NhatKy_ViPham!F:F, B35, NhatKy_ViPham!C:C, "T8")</f>
        <v>100</v>
      </c>
      <c r="Z35" s="7">
        <f>100 + SUMIFS(NhatKy_ViPham!J:J, NhatKy_ViPham!E:E, "12_Phap", NhatKy_ViPham!F:F, B35, NhatKy_ViPham!C:C, "T9") - SUMIFS(NhatKy_ViPham!K:K, NhatKy_ViPham!E:E, "12_Phap", NhatKy_ViPham!F:F, B35, NhatKy_ViPham!C:C, "T9")</f>
        <v>100</v>
      </c>
      <c r="AA35" s="7">
        <f>100 + SUMIFS(NhatKy_ViPham!J:J, NhatKy_ViPham!E:E, "12_Phap", NhatKy_ViPham!F:F, B35, NhatKy_ViPham!C:C, "T10") - SUMIFS(NhatKy_ViPham!K:K, NhatKy_ViPham!E:E, "12_Phap", NhatKy_ViPham!F:F, B35, NhatKy_ViPham!C:C, "T10")</f>
        <v>100</v>
      </c>
      <c r="AB35" s="7">
        <f>100 + SUMIFS(NhatKy_ViPham!J:J, NhatKy_ViPham!E:E, "12_Phap", NhatKy_ViPham!F:F, B35, NhatKy_ViPham!C:C, "T11") - SUMIFS(NhatKy_ViPham!K:K, NhatKy_ViPham!E:E, "12_Phap", NhatKy_ViPham!F:F, B35, NhatKy_ViPham!C:C, "T11")</f>
        <v>100</v>
      </c>
      <c r="AC35" s="7">
        <f>100 + SUMIFS(NhatKy_ViPham!J:J, NhatKy_ViPham!E:E, "12_Phap", NhatKy_ViPham!F:F, B35, NhatKy_ViPham!C:C, "T12") - SUMIFS(NhatKy_ViPham!K:K, NhatKy_ViPham!E:E, "12_Phap", NhatKy_ViPham!F:F, B35, NhatKy_ViPham!C:C, "T12")</f>
        <v>100</v>
      </c>
      <c r="AD35" s="7">
        <f>100 + SUMIFS(NhatKy_ViPham!J:J, NhatKy_ViPham!E:E, "12_Phap", NhatKy_ViPham!F:F, B35, NhatKy_ViPham!C:C, "T13") - SUMIFS(NhatKy_ViPham!K:K, NhatKy_ViPham!E:E, "12_Phap", NhatKy_ViPham!F:F, B35, NhatKy_ViPham!C:C, "T13")</f>
        <v>100</v>
      </c>
      <c r="AE35" s="7">
        <f>100 + SUMIFS(NhatKy_ViPham!J:J, NhatKy_ViPham!E:E, "12_Phap", NhatKy_ViPham!F:F, B35, NhatKy_ViPham!C:C, "T14") - SUMIFS(NhatKy_ViPham!K:K, NhatKy_ViPham!E:E, "12_Phap", NhatKy_ViPham!F:F, B35, NhatKy_ViPham!C:C, "T14")</f>
        <v>100</v>
      </c>
      <c r="AF35" s="7">
        <f>100 + SUMIFS(NhatKy_ViPham!J:J, NhatKy_ViPham!E:E, "12_Phap", NhatKy_ViPham!F:F, B35, NhatKy_ViPham!C:C, "T15") - SUMIFS(NhatKy_ViPham!K:K, NhatKy_ViPham!E:E, "12_Phap", NhatKy_ViPham!F:F, B35, NhatKy_ViPham!C:C, "T15")</f>
        <v>100</v>
      </c>
      <c r="AG35" s="7">
        <f>100 + SUMIFS(NhatKy_ViPham!J:J, NhatKy_ViPham!E:E, "12_Phap", NhatKy_ViPham!F:F, B35, NhatKy_ViPham!C:C, "T16") - SUMIFS(NhatKy_ViPham!K:K, NhatKy_ViPham!E:E, "12_Phap", NhatKy_ViPham!F:F, B35, NhatKy_ViPham!C:C, "T16")</f>
        <v>100</v>
      </c>
      <c r="AH35" s="7">
        <f>100 + SUMIFS(NhatKy_ViPham!J:J, NhatKy_ViPham!E:E, "12_Phap", NhatKy_ViPham!F:F, B35, NhatKy_ViPham!C:C, "T17") - SUMIFS(NhatKy_ViPham!K:K, NhatKy_ViPham!E:E, "12_Phap", NhatKy_ViPham!F:F, B35, NhatKy_ViPham!C:C, "T17")</f>
        <v>100</v>
      </c>
      <c r="AI35" s="7">
        <f>100 + SUMIFS(NhatKy_ViPham!J:J, NhatKy_ViPham!E:E, "12_Phap", NhatKy_ViPham!F:F, B35, NhatKy_ViPham!C:C, "T18") - SUMIFS(NhatKy_ViPham!K:K, NhatKy_ViPham!E:E, "12_Phap", NhatKy_ViPham!F:F, B35, NhatKy_ViPham!C:C, "T18")</f>
        <v>100</v>
      </c>
      <c r="AJ35" s="7">
        <f>100 + SUMIFS(NhatKy_ViPham!J:J, NhatKy_ViPham!E:E, "12_Phap", NhatKy_ViPham!F:F, B35, NhatKy_ViPham!C:C, "T19") - SUMIFS(NhatKy_ViPham!K:K, NhatKy_ViPham!E:E, "12_Phap", NhatKy_ViPham!F:F, B35, NhatKy_ViPham!C:C, "T19")</f>
        <v>100</v>
      </c>
      <c r="AK35" s="7">
        <f>100 + SUMIFS(NhatKy_ViPham!J:J, NhatKy_ViPham!E:E, "12_Phap", NhatKy_ViPham!F:F, B35, NhatKy_ViPham!C:C, "T20") - SUMIFS(NhatKy_ViPham!K:K, NhatKy_ViPham!E:E, "12_Phap", NhatKy_ViPham!F:F, B35, NhatKy_ViPham!C:C, "T20")</f>
        <v>100</v>
      </c>
      <c r="AL35" s="7">
        <f>100 + SUMIFS(NhatKy_ViPham!J:J, NhatKy_ViPham!E:E, "12_Phap", NhatKy_ViPham!F:F, B35, NhatKy_ViPham!C:C, "T21") - SUMIFS(NhatKy_ViPham!K:K, NhatKy_ViPham!E:E, "12_Phap", NhatKy_ViPham!F:F, B35, NhatKy_ViPham!C:C, "T21")</f>
        <v>100</v>
      </c>
      <c r="AM35" s="7">
        <f>100 + SUMIFS(NhatKy_ViPham!J:J, NhatKy_ViPham!E:E, "12_Phap", NhatKy_ViPham!F:F, B35, NhatKy_ViPham!C:C, "T22") - SUMIFS(NhatKy_ViPham!K:K, NhatKy_ViPham!E:E, "12_Phap", NhatKy_ViPham!F:F, B35, NhatKy_ViPham!C:C, "T22")</f>
        <v>100</v>
      </c>
      <c r="AN35" s="7">
        <f>100 + SUMIFS(NhatKy_ViPham!J:J, NhatKy_ViPham!E:E, "12_Phap", NhatKy_ViPham!F:F, B35, NhatKy_ViPham!C:C, "T23") - SUMIFS(NhatKy_ViPham!K:K, NhatKy_ViPham!E:E, "12_Phap", NhatKy_ViPham!F:F, B35, NhatKy_ViPham!C:C, "T23")</f>
        <v>100</v>
      </c>
      <c r="AO35" s="7">
        <f>100 + SUMIFS(NhatKy_ViPham!J:J, NhatKy_ViPham!E:E, "12_Phap", NhatKy_ViPham!F:F, B35, NhatKy_ViPham!C:C, "T24") - SUMIFS(NhatKy_ViPham!K:K, NhatKy_ViPham!E:E, "12_Phap", NhatKy_ViPham!F:F, B35, NhatKy_ViPham!C:C, "T24")</f>
        <v>100</v>
      </c>
      <c r="AP35" s="7">
        <f>100 + SUMIFS(NhatKy_ViPham!J:J, NhatKy_ViPham!E:E, "12_Phap", NhatKy_ViPham!F:F, B35, NhatKy_ViPham!C:C, "T25") - SUMIFS(NhatKy_ViPham!K:K, NhatKy_ViPham!E:E, "12_Phap", NhatKy_ViPham!F:F, B35, NhatKy_ViPham!C:C, "T25")</f>
        <v>100</v>
      </c>
      <c r="AQ35" s="7">
        <f>100 + SUMIFS(NhatKy_ViPham!J:J, NhatKy_ViPham!E:E, "12_Phap", NhatKy_ViPham!F:F, B35, NhatKy_ViPham!C:C, "T26") - SUMIFS(NhatKy_ViPham!K:K, NhatKy_ViPham!E:E, "12_Phap", NhatKy_ViPham!F:F, B35, NhatKy_ViPham!C:C, "T26")</f>
        <v>100</v>
      </c>
      <c r="AR35" s="7">
        <f>100 + SUMIFS(NhatKy_ViPham!J:J, NhatKy_ViPham!E:E, "12_Phap", NhatKy_ViPham!F:F, B35, NhatKy_ViPham!C:C, "T27") - SUMIFS(NhatKy_ViPham!K:K, NhatKy_ViPham!E:E, "12_Phap", NhatKy_ViPham!F:F, B35, NhatKy_ViPham!C:C, "T27")</f>
        <v>100</v>
      </c>
      <c r="AS35" s="7">
        <f>100 + SUMIFS(NhatKy_ViPham!J:J, NhatKy_ViPham!E:E, "12_Phap", NhatKy_ViPham!F:F, B35, NhatKy_ViPham!C:C, "T28") - SUMIFS(NhatKy_ViPham!K:K, NhatKy_ViPham!E:E, "12_Phap", NhatKy_ViPham!F:F, B35, NhatKy_ViPham!C:C, "T28")</f>
        <v>100</v>
      </c>
      <c r="AT35" s="7">
        <f>100 + SUMIFS(NhatKy_ViPham!J:J, NhatKy_ViPham!E:E, "12_Phap", NhatKy_ViPham!F:F, B35, NhatKy_ViPham!C:C, "T29") - SUMIFS(NhatKy_ViPham!K:K, NhatKy_ViPham!E:E, "12_Phap", NhatKy_ViPham!F:F, B35, NhatKy_ViPham!C:C, "T29")</f>
        <v>100</v>
      </c>
      <c r="AU35" s="7">
        <f>100 + SUMIFS(NhatKy_ViPham!J:J, NhatKy_ViPham!E:E, "12_Phap", NhatKy_ViPham!F:F, B35, NhatKy_ViPham!C:C, "T30") - SUMIFS(NhatKy_ViPham!K:K, NhatKy_ViPham!E:E, "12_Phap", NhatKy_ViPham!F:F, B35, NhatKy_ViPham!C:C, "T30")</f>
        <v>100</v>
      </c>
      <c r="AV35" s="7">
        <f>100 + SUMIFS(NhatKy_ViPham!J:J, NhatKy_ViPham!E:E, "12_Phap", NhatKy_ViPham!F:F, B35, NhatKy_ViPham!C:C, "T31") - SUMIFS(NhatKy_ViPham!K:K, NhatKy_ViPham!E:E, "12_Phap", NhatKy_ViPham!F:F, B35, NhatKy_ViPham!C:C, "T31")</f>
        <v>100</v>
      </c>
      <c r="AW35" s="7">
        <f>100 + SUMIFS(NhatKy_ViPham!J:J, NhatKy_ViPham!E:E, "12_Phap", NhatKy_ViPham!F:F, B35, NhatKy_ViPham!C:C, "T32") - SUMIFS(NhatKy_ViPham!K:K, NhatKy_ViPham!E:E, "12_Phap", NhatKy_ViPham!F:F, B35, NhatKy_ViPham!C:C, "T32")</f>
        <v>100</v>
      </c>
      <c r="AX35" s="7">
        <f>100 + SUMIFS(NhatKy_ViPham!J:J, NhatKy_ViPham!E:E, "12_Phap", NhatKy_ViPham!F:F, B35, NhatKy_ViPham!C:C, "T33") - SUMIFS(NhatKy_ViPham!K:K, NhatKy_ViPham!E:E, "12_Phap", NhatKy_ViPham!F:F, B35, NhatKy_ViPham!C:C, "T33")</f>
        <v>100</v>
      </c>
      <c r="AY35" s="7">
        <f>100 + SUMIFS(NhatKy_ViPham!J:J, NhatKy_ViPham!E:E, "12_Phap", NhatKy_ViPham!F:F, B35, NhatKy_ViPham!C:C, "T34") - SUMIFS(NhatKy_ViPham!K:K, NhatKy_ViPham!E:E, "12_Phap", NhatKy_ViPham!F:F, B35, NhatKy_ViPham!C:C, "T34")</f>
        <v>100</v>
      </c>
      <c r="AZ35" s="7">
        <f>100 + SUMIFS(NhatKy_ViPham!J:J, NhatKy_ViPham!E:E, "12_Phap", NhatKy_ViPham!F:F, B35, NhatKy_ViPham!C:C, "T35") - SUMIFS(NhatKy_ViPham!K:K, NhatKy_ViPham!E:E, "12_Phap", NhatKy_ViPham!F:F, B35, NhatKy_ViPham!C:C, "T35")</f>
        <v>100</v>
      </c>
      <c r="BA35" s="12">
        <f t="shared" si="0"/>
        <v>100</v>
      </c>
      <c r="BB35" s="11" t="s">
        <v>430</v>
      </c>
      <c r="BC35" s="14" t="str">
        <f t="shared" si="1"/>
        <v>Tốt</v>
      </c>
      <c r="BD35" s="10" t="str">
        <f t="shared" si="2"/>
        <v>🟢 BÌNH THƯỜNG</v>
      </c>
    </row>
    <row r="36" spans="1:56" x14ac:dyDescent="0.25">
      <c r="A36" s="5">
        <v>28</v>
      </c>
      <c r="B36" s="15" t="s">
        <v>3133</v>
      </c>
      <c r="C36" s="5" t="s">
        <v>2580</v>
      </c>
      <c r="D36" s="5" t="s">
        <v>429</v>
      </c>
      <c r="E36" s="11" t="s">
        <v>430</v>
      </c>
      <c r="F36" s="6">
        <f>SUMIFS(NhatKy_ViPham!K:K, NhatKy_ViPham!E:E, "12_Phap", NhatKy_ViPham!F:F, B36, NhatKy_ViPham!H:H, "L01")</f>
        <v>0</v>
      </c>
      <c r="G36" s="6">
        <f>SUMIFS(NhatKy_ViPham!K:K, NhatKy_ViPham!E:E, "12_Phap", NhatKy_ViPham!F:F, B36, NhatKy_ViPham!H:H, "L02")</f>
        <v>0</v>
      </c>
      <c r="H36" s="6">
        <f>SUMIFS(NhatKy_ViPham!K:K, NhatKy_ViPham!E:E, "12_Phap", NhatKy_ViPham!F:F, B36, NhatKy_ViPham!H:H, "L03")</f>
        <v>0</v>
      </c>
      <c r="I36" s="6">
        <f>SUMIFS(NhatKy_ViPham!K:K, NhatKy_ViPham!E:E, "12_Phap", NhatKy_ViPham!F:F, B36, NhatKy_ViPham!H:H, "L04")</f>
        <v>0</v>
      </c>
      <c r="J36" s="6">
        <f>SUMIFS(NhatKy_ViPham!K:K, NhatKy_ViPham!E:E, "12_Phap", NhatKy_ViPham!F:F, B36, NhatKy_ViPham!H:H, "L05")</f>
        <v>0</v>
      </c>
      <c r="K36" s="6">
        <f>SUMIFS(NhatKy_ViPham!K:K, NhatKy_ViPham!E:E, "12_Phap", NhatKy_ViPham!F:F, B36, NhatKy_ViPham!H:H, "L06")</f>
        <v>0</v>
      </c>
      <c r="L36" s="6">
        <f>SUMIFS(NhatKy_ViPham!K:K, NhatKy_ViPham!E:E, "12_Phap", NhatKy_ViPham!F:F, B36, NhatKy_ViPham!H:H, "L07")</f>
        <v>0</v>
      </c>
      <c r="M36" s="6">
        <f>SUMIFS(NhatKy_ViPham!K:K, NhatKy_ViPham!E:E, "12_Phap", NhatKy_ViPham!F:F, B36, NhatKy_ViPham!H:H, "L08")</f>
        <v>0</v>
      </c>
      <c r="N36" s="6">
        <f>SUMIFS(NhatKy_ViPham!K:K, NhatKy_ViPham!E:E, "12_Phap", NhatKy_ViPham!F:F, B36, NhatKy_ViPham!H:H, "L09")</f>
        <v>0</v>
      </c>
      <c r="O36" s="6">
        <f>SUMIFS(NhatKy_ViPham!K:K, NhatKy_ViPham!E:E, "12_Phap", NhatKy_ViPham!F:F, B36, NhatKy_ViPham!H:H, "L10")</f>
        <v>0</v>
      </c>
      <c r="P36" s="12">
        <f>SUMIFS(NhatKy_ViPham!J:J, NhatKy_ViPham!E:E, "12_Phap", NhatKy_ViPham!F:F, B36)</f>
        <v>0</v>
      </c>
      <c r="Q36" s="13">
        <f>SUMIFS(NhatKy_ViPham!K:K, NhatKy_ViPham!E:E, "12_Phap", NhatKy_ViPham!F:F, B36)</f>
        <v>0</v>
      </c>
      <c r="R36" s="6">
        <f>100 + SUMIFS(NhatKy_ViPham!J:J, NhatKy_ViPham!E:E, "12_Phap", NhatKy_ViPham!F:F, B36, NhatKy_ViPham!C:C, "T1") - SUMIFS(NhatKy_ViPham!K:K, NhatKy_ViPham!E:E, "12_Phap", NhatKy_ViPham!F:F, B36, NhatKy_ViPham!C:C, "T1")</f>
        <v>100</v>
      </c>
      <c r="S36" s="6">
        <f>100 + SUMIFS(NhatKy_ViPham!J:J, NhatKy_ViPham!E:E, "12_Phap", NhatKy_ViPham!F:F, B36, NhatKy_ViPham!C:C, "T2") - SUMIFS(NhatKy_ViPham!K:K, NhatKy_ViPham!E:E, "12_Phap", NhatKy_ViPham!F:F, B36, NhatKy_ViPham!C:C, "T2")</f>
        <v>100</v>
      </c>
      <c r="T36" s="6">
        <f>100 + SUMIFS(NhatKy_ViPham!J:J, NhatKy_ViPham!E:E, "12_Phap", NhatKy_ViPham!F:F, B36, NhatKy_ViPham!C:C, "T3") - SUMIFS(NhatKy_ViPham!K:K, NhatKy_ViPham!E:E, "12_Phap", NhatKy_ViPham!F:F, B36, NhatKy_ViPham!C:C, "T3")</f>
        <v>100</v>
      </c>
      <c r="U36" s="6">
        <f>100 + SUMIFS(NhatKy_ViPham!J:J, NhatKy_ViPham!E:E, "12_Phap", NhatKy_ViPham!F:F, B36, NhatKy_ViPham!C:C, "T4") - SUMIFS(NhatKy_ViPham!K:K, NhatKy_ViPham!E:E, "12_Phap", NhatKy_ViPham!F:F, B36, NhatKy_ViPham!C:C, "T4")</f>
        <v>100</v>
      </c>
      <c r="V36" s="6">
        <f>100 + SUMIFS(NhatKy_ViPham!J:J, NhatKy_ViPham!E:E, "12_Phap", NhatKy_ViPham!F:F, B36, NhatKy_ViPham!C:C, "T5") - SUMIFS(NhatKy_ViPham!K:K, NhatKy_ViPham!E:E, "12_Phap", NhatKy_ViPham!F:F, B36, NhatKy_ViPham!C:C, "T5")</f>
        <v>100</v>
      </c>
      <c r="W36" s="6">
        <f>100 + SUMIFS(NhatKy_ViPham!J:J, NhatKy_ViPham!E:E, "12_Phap", NhatKy_ViPham!F:F, B36, NhatKy_ViPham!C:C, "T6") - SUMIFS(NhatKy_ViPham!K:K, NhatKy_ViPham!E:E, "12_Phap", NhatKy_ViPham!F:F, B36, NhatKy_ViPham!C:C, "T6")</f>
        <v>100</v>
      </c>
      <c r="X36" s="6">
        <f>100 + SUMIFS(NhatKy_ViPham!J:J, NhatKy_ViPham!E:E, "12_Phap", NhatKy_ViPham!F:F, B36, NhatKy_ViPham!C:C, "T7") - SUMIFS(NhatKy_ViPham!K:K, NhatKy_ViPham!E:E, "12_Phap", NhatKy_ViPham!F:F, B36, NhatKy_ViPham!C:C, "T7")</f>
        <v>100</v>
      </c>
      <c r="Y36" s="6">
        <f>100 + SUMIFS(NhatKy_ViPham!J:J, NhatKy_ViPham!E:E, "12_Phap", NhatKy_ViPham!F:F, B36, NhatKy_ViPham!C:C, "T8") - SUMIFS(NhatKy_ViPham!K:K, NhatKy_ViPham!E:E, "12_Phap", NhatKy_ViPham!F:F, B36, NhatKy_ViPham!C:C, "T8")</f>
        <v>100</v>
      </c>
      <c r="Z36" s="6">
        <f>100 + SUMIFS(NhatKy_ViPham!J:J, NhatKy_ViPham!E:E, "12_Phap", NhatKy_ViPham!F:F, B36, NhatKy_ViPham!C:C, "T9") - SUMIFS(NhatKy_ViPham!K:K, NhatKy_ViPham!E:E, "12_Phap", NhatKy_ViPham!F:F, B36, NhatKy_ViPham!C:C, "T9")</f>
        <v>100</v>
      </c>
      <c r="AA36" s="6">
        <f>100 + SUMIFS(NhatKy_ViPham!J:J, NhatKy_ViPham!E:E, "12_Phap", NhatKy_ViPham!F:F, B36, NhatKy_ViPham!C:C, "T10") - SUMIFS(NhatKy_ViPham!K:K, NhatKy_ViPham!E:E, "12_Phap", NhatKy_ViPham!F:F, B36, NhatKy_ViPham!C:C, "T10")</f>
        <v>100</v>
      </c>
      <c r="AB36" s="6">
        <f>100 + SUMIFS(NhatKy_ViPham!J:J, NhatKy_ViPham!E:E, "12_Phap", NhatKy_ViPham!F:F, B36, NhatKy_ViPham!C:C, "T11") - SUMIFS(NhatKy_ViPham!K:K, NhatKy_ViPham!E:E, "12_Phap", NhatKy_ViPham!F:F, B36, NhatKy_ViPham!C:C, "T11")</f>
        <v>100</v>
      </c>
      <c r="AC36" s="6">
        <f>100 + SUMIFS(NhatKy_ViPham!J:J, NhatKy_ViPham!E:E, "12_Phap", NhatKy_ViPham!F:F, B36, NhatKy_ViPham!C:C, "T12") - SUMIFS(NhatKy_ViPham!K:K, NhatKy_ViPham!E:E, "12_Phap", NhatKy_ViPham!F:F, B36, NhatKy_ViPham!C:C, "T12")</f>
        <v>100</v>
      </c>
      <c r="AD36" s="6">
        <f>100 + SUMIFS(NhatKy_ViPham!J:J, NhatKy_ViPham!E:E, "12_Phap", NhatKy_ViPham!F:F, B36, NhatKy_ViPham!C:C, "T13") - SUMIFS(NhatKy_ViPham!K:K, NhatKy_ViPham!E:E, "12_Phap", NhatKy_ViPham!F:F, B36, NhatKy_ViPham!C:C, "T13")</f>
        <v>100</v>
      </c>
      <c r="AE36" s="6">
        <f>100 + SUMIFS(NhatKy_ViPham!J:J, NhatKy_ViPham!E:E, "12_Phap", NhatKy_ViPham!F:F, B36, NhatKy_ViPham!C:C, "T14") - SUMIFS(NhatKy_ViPham!K:K, NhatKy_ViPham!E:E, "12_Phap", NhatKy_ViPham!F:F, B36, NhatKy_ViPham!C:C, "T14")</f>
        <v>100</v>
      </c>
      <c r="AF36" s="6">
        <f>100 + SUMIFS(NhatKy_ViPham!J:J, NhatKy_ViPham!E:E, "12_Phap", NhatKy_ViPham!F:F, B36, NhatKy_ViPham!C:C, "T15") - SUMIFS(NhatKy_ViPham!K:K, NhatKy_ViPham!E:E, "12_Phap", NhatKy_ViPham!F:F, B36, NhatKy_ViPham!C:C, "T15")</f>
        <v>100</v>
      </c>
      <c r="AG36" s="6">
        <f>100 + SUMIFS(NhatKy_ViPham!J:J, NhatKy_ViPham!E:E, "12_Phap", NhatKy_ViPham!F:F, B36, NhatKy_ViPham!C:C, "T16") - SUMIFS(NhatKy_ViPham!K:K, NhatKy_ViPham!E:E, "12_Phap", NhatKy_ViPham!F:F, B36, NhatKy_ViPham!C:C, "T16")</f>
        <v>100</v>
      </c>
      <c r="AH36" s="6">
        <f>100 + SUMIFS(NhatKy_ViPham!J:J, NhatKy_ViPham!E:E, "12_Phap", NhatKy_ViPham!F:F, B36, NhatKy_ViPham!C:C, "T17") - SUMIFS(NhatKy_ViPham!K:K, NhatKy_ViPham!E:E, "12_Phap", NhatKy_ViPham!F:F, B36, NhatKy_ViPham!C:C, "T17")</f>
        <v>100</v>
      </c>
      <c r="AI36" s="6">
        <f>100 + SUMIFS(NhatKy_ViPham!J:J, NhatKy_ViPham!E:E, "12_Phap", NhatKy_ViPham!F:F, B36, NhatKy_ViPham!C:C, "T18") - SUMIFS(NhatKy_ViPham!K:K, NhatKy_ViPham!E:E, "12_Phap", NhatKy_ViPham!F:F, B36, NhatKy_ViPham!C:C, "T18")</f>
        <v>100</v>
      </c>
      <c r="AJ36" s="6">
        <f>100 + SUMIFS(NhatKy_ViPham!J:J, NhatKy_ViPham!E:E, "12_Phap", NhatKy_ViPham!F:F, B36, NhatKy_ViPham!C:C, "T19") - SUMIFS(NhatKy_ViPham!K:K, NhatKy_ViPham!E:E, "12_Phap", NhatKy_ViPham!F:F, B36, NhatKy_ViPham!C:C, "T19")</f>
        <v>100</v>
      </c>
      <c r="AK36" s="6">
        <f>100 + SUMIFS(NhatKy_ViPham!J:J, NhatKy_ViPham!E:E, "12_Phap", NhatKy_ViPham!F:F, B36, NhatKy_ViPham!C:C, "T20") - SUMIFS(NhatKy_ViPham!K:K, NhatKy_ViPham!E:E, "12_Phap", NhatKy_ViPham!F:F, B36, NhatKy_ViPham!C:C, "T20")</f>
        <v>100</v>
      </c>
      <c r="AL36" s="6">
        <f>100 + SUMIFS(NhatKy_ViPham!J:J, NhatKy_ViPham!E:E, "12_Phap", NhatKy_ViPham!F:F, B36, NhatKy_ViPham!C:C, "T21") - SUMIFS(NhatKy_ViPham!K:K, NhatKy_ViPham!E:E, "12_Phap", NhatKy_ViPham!F:F, B36, NhatKy_ViPham!C:C, "T21")</f>
        <v>100</v>
      </c>
      <c r="AM36" s="6">
        <f>100 + SUMIFS(NhatKy_ViPham!J:J, NhatKy_ViPham!E:E, "12_Phap", NhatKy_ViPham!F:F, B36, NhatKy_ViPham!C:C, "T22") - SUMIFS(NhatKy_ViPham!K:K, NhatKy_ViPham!E:E, "12_Phap", NhatKy_ViPham!F:F, B36, NhatKy_ViPham!C:C, "T22")</f>
        <v>100</v>
      </c>
      <c r="AN36" s="6">
        <f>100 + SUMIFS(NhatKy_ViPham!J:J, NhatKy_ViPham!E:E, "12_Phap", NhatKy_ViPham!F:F, B36, NhatKy_ViPham!C:C, "T23") - SUMIFS(NhatKy_ViPham!K:K, NhatKy_ViPham!E:E, "12_Phap", NhatKy_ViPham!F:F, B36, NhatKy_ViPham!C:C, "T23")</f>
        <v>100</v>
      </c>
      <c r="AO36" s="6">
        <f>100 + SUMIFS(NhatKy_ViPham!J:J, NhatKy_ViPham!E:E, "12_Phap", NhatKy_ViPham!F:F, B36, NhatKy_ViPham!C:C, "T24") - SUMIFS(NhatKy_ViPham!K:K, NhatKy_ViPham!E:E, "12_Phap", NhatKy_ViPham!F:F, B36, NhatKy_ViPham!C:C, "T24")</f>
        <v>100</v>
      </c>
      <c r="AP36" s="6">
        <f>100 + SUMIFS(NhatKy_ViPham!J:J, NhatKy_ViPham!E:E, "12_Phap", NhatKy_ViPham!F:F, B36, NhatKy_ViPham!C:C, "T25") - SUMIFS(NhatKy_ViPham!K:K, NhatKy_ViPham!E:E, "12_Phap", NhatKy_ViPham!F:F, B36, NhatKy_ViPham!C:C, "T25")</f>
        <v>100</v>
      </c>
      <c r="AQ36" s="6">
        <f>100 + SUMIFS(NhatKy_ViPham!J:J, NhatKy_ViPham!E:E, "12_Phap", NhatKy_ViPham!F:F, B36, NhatKy_ViPham!C:C, "T26") - SUMIFS(NhatKy_ViPham!K:K, NhatKy_ViPham!E:E, "12_Phap", NhatKy_ViPham!F:F, B36, NhatKy_ViPham!C:C, "T26")</f>
        <v>100</v>
      </c>
      <c r="AR36" s="6">
        <f>100 + SUMIFS(NhatKy_ViPham!J:J, NhatKy_ViPham!E:E, "12_Phap", NhatKy_ViPham!F:F, B36, NhatKy_ViPham!C:C, "T27") - SUMIFS(NhatKy_ViPham!K:K, NhatKy_ViPham!E:E, "12_Phap", NhatKy_ViPham!F:F, B36, NhatKy_ViPham!C:C, "T27")</f>
        <v>100</v>
      </c>
      <c r="AS36" s="6">
        <f>100 + SUMIFS(NhatKy_ViPham!J:J, NhatKy_ViPham!E:E, "12_Phap", NhatKy_ViPham!F:F, B36, NhatKy_ViPham!C:C, "T28") - SUMIFS(NhatKy_ViPham!K:K, NhatKy_ViPham!E:E, "12_Phap", NhatKy_ViPham!F:F, B36, NhatKy_ViPham!C:C, "T28")</f>
        <v>100</v>
      </c>
      <c r="AT36" s="6">
        <f>100 + SUMIFS(NhatKy_ViPham!J:J, NhatKy_ViPham!E:E, "12_Phap", NhatKy_ViPham!F:F, B36, NhatKy_ViPham!C:C, "T29") - SUMIFS(NhatKy_ViPham!K:K, NhatKy_ViPham!E:E, "12_Phap", NhatKy_ViPham!F:F, B36, NhatKy_ViPham!C:C, "T29")</f>
        <v>100</v>
      </c>
      <c r="AU36" s="6">
        <f>100 + SUMIFS(NhatKy_ViPham!J:J, NhatKy_ViPham!E:E, "12_Phap", NhatKy_ViPham!F:F, B36, NhatKy_ViPham!C:C, "T30") - SUMIFS(NhatKy_ViPham!K:K, NhatKy_ViPham!E:E, "12_Phap", NhatKy_ViPham!F:F, B36, NhatKy_ViPham!C:C, "T30")</f>
        <v>100</v>
      </c>
      <c r="AV36" s="6">
        <f>100 + SUMIFS(NhatKy_ViPham!J:J, NhatKy_ViPham!E:E, "12_Phap", NhatKy_ViPham!F:F, B36, NhatKy_ViPham!C:C, "T31") - SUMIFS(NhatKy_ViPham!K:K, NhatKy_ViPham!E:E, "12_Phap", NhatKy_ViPham!F:F, B36, NhatKy_ViPham!C:C, "T31")</f>
        <v>100</v>
      </c>
      <c r="AW36" s="6">
        <f>100 + SUMIFS(NhatKy_ViPham!J:J, NhatKy_ViPham!E:E, "12_Phap", NhatKy_ViPham!F:F, B36, NhatKy_ViPham!C:C, "T32") - SUMIFS(NhatKy_ViPham!K:K, NhatKy_ViPham!E:E, "12_Phap", NhatKy_ViPham!F:F, B36, NhatKy_ViPham!C:C, "T32")</f>
        <v>100</v>
      </c>
      <c r="AX36" s="6">
        <f>100 + SUMIFS(NhatKy_ViPham!J:J, NhatKy_ViPham!E:E, "12_Phap", NhatKy_ViPham!F:F, B36, NhatKy_ViPham!C:C, "T33") - SUMIFS(NhatKy_ViPham!K:K, NhatKy_ViPham!E:E, "12_Phap", NhatKy_ViPham!F:F, B36, NhatKy_ViPham!C:C, "T33")</f>
        <v>100</v>
      </c>
      <c r="AY36" s="6">
        <f>100 + SUMIFS(NhatKy_ViPham!J:J, NhatKy_ViPham!E:E, "12_Phap", NhatKy_ViPham!F:F, B36, NhatKy_ViPham!C:C, "T34") - SUMIFS(NhatKy_ViPham!K:K, NhatKy_ViPham!E:E, "12_Phap", NhatKy_ViPham!F:F, B36, NhatKy_ViPham!C:C, "T34")</f>
        <v>100</v>
      </c>
      <c r="AZ36" s="6">
        <f>100 + SUMIFS(NhatKy_ViPham!J:J, NhatKy_ViPham!E:E, "12_Phap", NhatKy_ViPham!F:F, B36, NhatKy_ViPham!C:C, "T35") - SUMIFS(NhatKy_ViPham!K:K, NhatKy_ViPham!E:E, "12_Phap", NhatKy_ViPham!F:F, B36, NhatKy_ViPham!C:C, "T35")</f>
        <v>100</v>
      </c>
      <c r="BA36" s="12">
        <f t="shared" si="0"/>
        <v>100</v>
      </c>
      <c r="BB36" s="11" t="s">
        <v>430</v>
      </c>
      <c r="BC36" s="16" t="str">
        <f t="shared" si="1"/>
        <v>Tốt</v>
      </c>
      <c r="BD36" s="15" t="str">
        <f t="shared" si="2"/>
        <v>🟢 BÌNH THƯỜNG</v>
      </c>
    </row>
    <row r="37" spans="1:56" x14ac:dyDescent="0.25">
      <c r="A37" s="4">
        <v>29</v>
      </c>
      <c r="B37" s="10" t="s">
        <v>3134</v>
      </c>
      <c r="C37" s="4" t="s">
        <v>2565</v>
      </c>
      <c r="D37" s="4" t="s">
        <v>429</v>
      </c>
      <c r="E37" s="11" t="s">
        <v>430</v>
      </c>
      <c r="F37" s="7">
        <f>SUMIFS(NhatKy_ViPham!K:K, NhatKy_ViPham!E:E, "12_Phap", NhatKy_ViPham!F:F, B37, NhatKy_ViPham!H:H, "L01")</f>
        <v>0</v>
      </c>
      <c r="G37" s="7">
        <f>SUMIFS(NhatKy_ViPham!K:K, NhatKy_ViPham!E:E, "12_Phap", NhatKy_ViPham!F:F, B37, NhatKy_ViPham!H:H, "L02")</f>
        <v>0</v>
      </c>
      <c r="H37" s="7">
        <f>SUMIFS(NhatKy_ViPham!K:K, NhatKy_ViPham!E:E, "12_Phap", NhatKy_ViPham!F:F, B37, NhatKy_ViPham!H:H, "L03")</f>
        <v>0</v>
      </c>
      <c r="I37" s="7">
        <f>SUMIFS(NhatKy_ViPham!K:K, NhatKy_ViPham!E:E, "12_Phap", NhatKy_ViPham!F:F, B37, NhatKy_ViPham!H:H, "L04")</f>
        <v>0</v>
      </c>
      <c r="J37" s="7">
        <f>SUMIFS(NhatKy_ViPham!K:K, NhatKy_ViPham!E:E, "12_Phap", NhatKy_ViPham!F:F, B37, NhatKy_ViPham!H:H, "L05")</f>
        <v>0</v>
      </c>
      <c r="K37" s="7">
        <f>SUMIFS(NhatKy_ViPham!K:K, NhatKy_ViPham!E:E, "12_Phap", NhatKy_ViPham!F:F, B37, NhatKy_ViPham!H:H, "L06")</f>
        <v>0</v>
      </c>
      <c r="L37" s="7">
        <f>SUMIFS(NhatKy_ViPham!K:K, NhatKy_ViPham!E:E, "12_Phap", NhatKy_ViPham!F:F, B37, NhatKy_ViPham!H:H, "L07")</f>
        <v>0</v>
      </c>
      <c r="M37" s="7">
        <f>SUMIFS(NhatKy_ViPham!K:K, NhatKy_ViPham!E:E, "12_Phap", NhatKy_ViPham!F:F, B37, NhatKy_ViPham!H:H, "L08")</f>
        <v>0</v>
      </c>
      <c r="N37" s="7">
        <f>SUMIFS(NhatKy_ViPham!K:K, NhatKy_ViPham!E:E, "12_Phap", NhatKy_ViPham!F:F, B37, NhatKy_ViPham!H:H, "L09")</f>
        <v>0</v>
      </c>
      <c r="O37" s="7">
        <f>SUMIFS(NhatKy_ViPham!K:K, NhatKy_ViPham!E:E, "12_Phap", NhatKy_ViPham!F:F, B37, NhatKy_ViPham!H:H, "L10")</f>
        <v>0</v>
      </c>
      <c r="P37" s="12">
        <f>SUMIFS(NhatKy_ViPham!J:J, NhatKy_ViPham!E:E, "12_Phap", NhatKy_ViPham!F:F, B37)</f>
        <v>0</v>
      </c>
      <c r="Q37" s="13">
        <f>SUMIFS(NhatKy_ViPham!K:K, NhatKy_ViPham!E:E, "12_Phap", NhatKy_ViPham!F:F, B37)</f>
        <v>0</v>
      </c>
      <c r="R37" s="7">
        <f>100 + SUMIFS(NhatKy_ViPham!J:J, NhatKy_ViPham!E:E, "12_Phap", NhatKy_ViPham!F:F, B37, NhatKy_ViPham!C:C, "T1") - SUMIFS(NhatKy_ViPham!K:K, NhatKy_ViPham!E:E, "12_Phap", NhatKy_ViPham!F:F, B37, NhatKy_ViPham!C:C, "T1")</f>
        <v>100</v>
      </c>
      <c r="S37" s="7">
        <f>100 + SUMIFS(NhatKy_ViPham!J:J, NhatKy_ViPham!E:E, "12_Phap", NhatKy_ViPham!F:F, B37, NhatKy_ViPham!C:C, "T2") - SUMIFS(NhatKy_ViPham!K:K, NhatKy_ViPham!E:E, "12_Phap", NhatKy_ViPham!F:F, B37, NhatKy_ViPham!C:C, "T2")</f>
        <v>100</v>
      </c>
      <c r="T37" s="7">
        <f>100 + SUMIFS(NhatKy_ViPham!J:J, NhatKy_ViPham!E:E, "12_Phap", NhatKy_ViPham!F:F, B37, NhatKy_ViPham!C:C, "T3") - SUMIFS(NhatKy_ViPham!K:K, NhatKy_ViPham!E:E, "12_Phap", NhatKy_ViPham!F:F, B37, NhatKy_ViPham!C:C, "T3")</f>
        <v>100</v>
      </c>
      <c r="U37" s="7">
        <f>100 + SUMIFS(NhatKy_ViPham!J:J, NhatKy_ViPham!E:E, "12_Phap", NhatKy_ViPham!F:F, B37, NhatKy_ViPham!C:C, "T4") - SUMIFS(NhatKy_ViPham!K:K, NhatKy_ViPham!E:E, "12_Phap", NhatKy_ViPham!F:F, B37, NhatKy_ViPham!C:C, "T4")</f>
        <v>100</v>
      </c>
      <c r="V37" s="7">
        <f>100 + SUMIFS(NhatKy_ViPham!J:J, NhatKy_ViPham!E:E, "12_Phap", NhatKy_ViPham!F:F, B37, NhatKy_ViPham!C:C, "T5") - SUMIFS(NhatKy_ViPham!K:K, NhatKy_ViPham!E:E, "12_Phap", NhatKy_ViPham!F:F, B37, NhatKy_ViPham!C:C, "T5")</f>
        <v>100</v>
      </c>
      <c r="W37" s="7">
        <f>100 + SUMIFS(NhatKy_ViPham!J:J, NhatKy_ViPham!E:E, "12_Phap", NhatKy_ViPham!F:F, B37, NhatKy_ViPham!C:C, "T6") - SUMIFS(NhatKy_ViPham!K:K, NhatKy_ViPham!E:E, "12_Phap", NhatKy_ViPham!F:F, B37, NhatKy_ViPham!C:C, "T6")</f>
        <v>100</v>
      </c>
      <c r="X37" s="7">
        <f>100 + SUMIFS(NhatKy_ViPham!J:J, NhatKy_ViPham!E:E, "12_Phap", NhatKy_ViPham!F:F, B37, NhatKy_ViPham!C:C, "T7") - SUMIFS(NhatKy_ViPham!K:K, NhatKy_ViPham!E:E, "12_Phap", NhatKy_ViPham!F:F, B37, NhatKy_ViPham!C:C, "T7")</f>
        <v>100</v>
      </c>
      <c r="Y37" s="7">
        <f>100 + SUMIFS(NhatKy_ViPham!J:J, NhatKy_ViPham!E:E, "12_Phap", NhatKy_ViPham!F:F, B37, NhatKy_ViPham!C:C, "T8") - SUMIFS(NhatKy_ViPham!K:K, NhatKy_ViPham!E:E, "12_Phap", NhatKy_ViPham!F:F, B37, NhatKy_ViPham!C:C, "T8")</f>
        <v>100</v>
      </c>
      <c r="Z37" s="7">
        <f>100 + SUMIFS(NhatKy_ViPham!J:J, NhatKy_ViPham!E:E, "12_Phap", NhatKy_ViPham!F:F, B37, NhatKy_ViPham!C:C, "T9") - SUMIFS(NhatKy_ViPham!K:K, NhatKy_ViPham!E:E, "12_Phap", NhatKy_ViPham!F:F, B37, NhatKy_ViPham!C:C, "T9")</f>
        <v>100</v>
      </c>
      <c r="AA37" s="7">
        <f>100 + SUMIFS(NhatKy_ViPham!J:J, NhatKy_ViPham!E:E, "12_Phap", NhatKy_ViPham!F:F, B37, NhatKy_ViPham!C:C, "T10") - SUMIFS(NhatKy_ViPham!K:K, NhatKy_ViPham!E:E, "12_Phap", NhatKy_ViPham!F:F, B37, NhatKy_ViPham!C:C, "T10")</f>
        <v>100</v>
      </c>
      <c r="AB37" s="7">
        <f>100 + SUMIFS(NhatKy_ViPham!J:J, NhatKy_ViPham!E:E, "12_Phap", NhatKy_ViPham!F:F, B37, NhatKy_ViPham!C:C, "T11") - SUMIFS(NhatKy_ViPham!K:K, NhatKy_ViPham!E:E, "12_Phap", NhatKy_ViPham!F:F, B37, NhatKy_ViPham!C:C, "T11")</f>
        <v>100</v>
      </c>
      <c r="AC37" s="7">
        <f>100 + SUMIFS(NhatKy_ViPham!J:J, NhatKy_ViPham!E:E, "12_Phap", NhatKy_ViPham!F:F, B37, NhatKy_ViPham!C:C, "T12") - SUMIFS(NhatKy_ViPham!K:K, NhatKy_ViPham!E:E, "12_Phap", NhatKy_ViPham!F:F, B37, NhatKy_ViPham!C:C, "T12")</f>
        <v>100</v>
      </c>
      <c r="AD37" s="7">
        <f>100 + SUMIFS(NhatKy_ViPham!J:J, NhatKy_ViPham!E:E, "12_Phap", NhatKy_ViPham!F:F, B37, NhatKy_ViPham!C:C, "T13") - SUMIFS(NhatKy_ViPham!K:K, NhatKy_ViPham!E:E, "12_Phap", NhatKy_ViPham!F:F, B37, NhatKy_ViPham!C:C, "T13")</f>
        <v>100</v>
      </c>
      <c r="AE37" s="7">
        <f>100 + SUMIFS(NhatKy_ViPham!J:J, NhatKy_ViPham!E:E, "12_Phap", NhatKy_ViPham!F:F, B37, NhatKy_ViPham!C:C, "T14") - SUMIFS(NhatKy_ViPham!K:K, NhatKy_ViPham!E:E, "12_Phap", NhatKy_ViPham!F:F, B37, NhatKy_ViPham!C:C, "T14")</f>
        <v>100</v>
      </c>
      <c r="AF37" s="7">
        <f>100 + SUMIFS(NhatKy_ViPham!J:J, NhatKy_ViPham!E:E, "12_Phap", NhatKy_ViPham!F:F, B37, NhatKy_ViPham!C:C, "T15") - SUMIFS(NhatKy_ViPham!K:K, NhatKy_ViPham!E:E, "12_Phap", NhatKy_ViPham!F:F, B37, NhatKy_ViPham!C:C, "T15")</f>
        <v>100</v>
      </c>
      <c r="AG37" s="7">
        <f>100 + SUMIFS(NhatKy_ViPham!J:J, NhatKy_ViPham!E:E, "12_Phap", NhatKy_ViPham!F:F, B37, NhatKy_ViPham!C:C, "T16") - SUMIFS(NhatKy_ViPham!K:K, NhatKy_ViPham!E:E, "12_Phap", NhatKy_ViPham!F:F, B37, NhatKy_ViPham!C:C, "T16")</f>
        <v>100</v>
      </c>
      <c r="AH37" s="7">
        <f>100 + SUMIFS(NhatKy_ViPham!J:J, NhatKy_ViPham!E:E, "12_Phap", NhatKy_ViPham!F:F, B37, NhatKy_ViPham!C:C, "T17") - SUMIFS(NhatKy_ViPham!K:K, NhatKy_ViPham!E:E, "12_Phap", NhatKy_ViPham!F:F, B37, NhatKy_ViPham!C:C, "T17")</f>
        <v>100</v>
      </c>
      <c r="AI37" s="7">
        <f>100 + SUMIFS(NhatKy_ViPham!J:J, NhatKy_ViPham!E:E, "12_Phap", NhatKy_ViPham!F:F, B37, NhatKy_ViPham!C:C, "T18") - SUMIFS(NhatKy_ViPham!K:K, NhatKy_ViPham!E:E, "12_Phap", NhatKy_ViPham!F:F, B37, NhatKy_ViPham!C:C, "T18")</f>
        <v>100</v>
      </c>
      <c r="AJ37" s="7">
        <f>100 + SUMIFS(NhatKy_ViPham!J:J, NhatKy_ViPham!E:E, "12_Phap", NhatKy_ViPham!F:F, B37, NhatKy_ViPham!C:C, "T19") - SUMIFS(NhatKy_ViPham!K:K, NhatKy_ViPham!E:E, "12_Phap", NhatKy_ViPham!F:F, B37, NhatKy_ViPham!C:C, "T19")</f>
        <v>100</v>
      </c>
      <c r="AK37" s="7">
        <f>100 + SUMIFS(NhatKy_ViPham!J:J, NhatKy_ViPham!E:E, "12_Phap", NhatKy_ViPham!F:F, B37, NhatKy_ViPham!C:C, "T20") - SUMIFS(NhatKy_ViPham!K:K, NhatKy_ViPham!E:E, "12_Phap", NhatKy_ViPham!F:F, B37, NhatKy_ViPham!C:C, "T20")</f>
        <v>100</v>
      </c>
      <c r="AL37" s="7">
        <f>100 + SUMIFS(NhatKy_ViPham!J:J, NhatKy_ViPham!E:E, "12_Phap", NhatKy_ViPham!F:F, B37, NhatKy_ViPham!C:C, "T21") - SUMIFS(NhatKy_ViPham!K:K, NhatKy_ViPham!E:E, "12_Phap", NhatKy_ViPham!F:F, B37, NhatKy_ViPham!C:C, "T21")</f>
        <v>100</v>
      </c>
      <c r="AM37" s="7">
        <f>100 + SUMIFS(NhatKy_ViPham!J:J, NhatKy_ViPham!E:E, "12_Phap", NhatKy_ViPham!F:F, B37, NhatKy_ViPham!C:C, "T22") - SUMIFS(NhatKy_ViPham!K:K, NhatKy_ViPham!E:E, "12_Phap", NhatKy_ViPham!F:F, B37, NhatKy_ViPham!C:C, "T22")</f>
        <v>100</v>
      </c>
      <c r="AN37" s="7">
        <f>100 + SUMIFS(NhatKy_ViPham!J:J, NhatKy_ViPham!E:E, "12_Phap", NhatKy_ViPham!F:F, B37, NhatKy_ViPham!C:C, "T23") - SUMIFS(NhatKy_ViPham!K:K, NhatKy_ViPham!E:E, "12_Phap", NhatKy_ViPham!F:F, B37, NhatKy_ViPham!C:C, "T23")</f>
        <v>100</v>
      </c>
      <c r="AO37" s="7">
        <f>100 + SUMIFS(NhatKy_ViPham!J:J, NhatKy_ViPham!E:E, "12_Phap", NhatKy_ViPham!F:F, B37, NhatKy_ViPham!C:C, "T24") - SUMIFS(NhatKy_ViPham!K:K, NhatKy_ViPham!E:E, "12_Phap", NhatKy_ViPham!F:F, B37, NhatKy_ViPham!C:C, "T24")</f>
        <v>100</v>
      </c>
      <c r="AP37" s="7">
        <f>100 + SUMIFS(NhatKy_ViPham!J:J, NhatKy_ViPham!E:E, "12_Phap", NhatKy_ViPham!F:F, B37, NhatKy_ViPham!C:C, "T25") - SUMIFS(NhatKy_ViPham!K:K, NhatKy_ViPham!E:E, "12_Phap", NhatKy_ViPham!F:F, B37, NhatKy_ViPham!C:C, "T25")</f>
        <v>100</v>
      </c>
      <c r="AQ37" s="7">
        <f>100 + SUMIFS(NhatKy_ViPham!J:J, NhatKy_ViPham!E:E, "12_Phap", NhatKy_ViPham!F:F, B37, NhatKy_ViPham!C:C, "T26") - SUMIFS(NhatKy_ViPham!K:K, NhatKy_ViPham!E:E, "12_Phap", NhatKy_ViPham!F:F, B37, NhatKy_ViPham!C:C, "T26")</f>
        <v>100</v>
      </c>
      <c r="AR37" s="7">
        <f>100 + SUMIFS(NhatKy_ViPham!J:J, NhatKy_ViPham!E:E, "12_Phap", NhatKy_ViPham!F:F, B37, NhatKy_ViPham!C:C, "T27") - SUMIFS(NhatKy_ViPham!K:K, NhatKy_ViPham!E:E, "12_Phap", NhatKy_ViPham!F:F, B37, NhatKy_ViPham!C:C, "T27")</f>
        <v>100</v>
      </c>
      <c r="AS37" s="7">
        <f>100 + SUMIFS(NhatKy_ViPham!J:J, NhatKy_ViPham!E:E, "12_Phap", NhatKy_ViPham!F:F, B37, NhatKy_ViPham!C:C, "T28") - SUMIFS(NhatKy_ViPham!K:K, NhatKy_ViPham!E:E, "12_Phap", NhatKy_ViPham!F:F, B37, NhatKy_ViPham!C:C, "T28")</f>
        <v>100</v>
      </c>
      <c r="AT37" s="7">
        <f>100 + SUMIFS(NhatKy_ViPham!J:J, NhatKy_ViPham!E:E, "12_Phap", NhatKy_ViPham!F:F, B37, NhatKy_ViPham!C:C, "T29") - SUMIFS(NhatKy_ViPham!K:K, NhatKy_ViPham!E:E, "12_Phap", NhatKy_ViPham!F:F, B37, NhatKy_ViPham!C:C, "T29")</f>
        <v>100</v>
      </c>
      <c r="AU37" s="7">
        <f>100 + SUMIFS(NhatKy_ViPham!J:J, NhatKy_ViPham!E:E, "12_Phap", NhatKy_ViPham!F:F, B37, NhatKy_ViPham!C:C, "T30") - SUMIFS(NhatKy_ViPham!K:K, NhatKy_ViPham!E:E, "12_Phap", NhatKy_ViPham!F:F, B37, NhatKy_ViPham!C:C, "T30")</f>
        <v>100</v>
      </c>
      <c r="AV37" s="7">
        <f>100 + SUMIFS(NhatKy_ViPham!J:J, NhatKy_ViPham!E:E, "12_Phap", NhatKy_ViPham!F:F, B37, NhatKy_ViPham!C:C, "T31") - SUMIFS(NhatKy_ViPham!K:K, NhatKy_ViPham!E:E, "12_Phap", NhatKy_ViPham!F:F, B37, NhatKy_ViPham!C:C, "T31")</f>
        <v>100</v>
      </c>
      <c r="AW37" s="7">
        <f>100 + SUMIFS(NhatKy_ViPham!J:J, NhatKy_ViPham!E:E, "12_Phap", NhatKy_ViPham!F:F, B37, NhatKy_ViPham!C:C, "T32") - SUMIFS(NhatKy_ViPham!K:K, NhatKy_ViPham!E:E, "12_Phap", NhatKy_ViPham!F:F, B37, NhatKy_ViPham!C:C, "T32")</f>
        <v>100</v>
      </c>
      <c r="AX37" s="7">
        <f>100 + SUMIFS(NhatKy_ViPham!J:J, NhatKy_ViPham!E:E, "12_Phap", NhatKy_ViPham!F:F, B37, NhatKy_ViPham!C:C, "T33") - SUMIFS(NhatKy_ViPham!K:K, NhatKy_ViPham!E:E, "12_Phap", NhatKy_ViPham!F:F, B37, NhatKy_ViPham!C:C, "T33")</f>
        <v>100</v>
      </c>
      <c r="AY37" s="7">
        <f>100 + SUMIFS(NhatKy_ViPham!J:J, NhatKy_ViPham!E:E, "12_Phap", NhatKy_ViPham!F:F, B37, NhatKy_ViPham!C:C, "T34") - SUMIFS(NhatKy_ViPham!K:K, NhatKy_ViPham!E:E, "12_Phap", NhatKy_ViPham!F:F, B37, NhatKy_ViPham!C:C, "T34")</f>
        <v>100</v>
      </c>
      <c r="AZ37" s="7">
        <f>100 + SUMIFS(NhatKy_ViPham!J:J, NhatKy_ViPham!E:E, "12_Phap", NhatKy_ViPham!F:F, B37, NhatKy_ViPham!C:C, "T35") - SUMIFS(NhatKy_ViPham!K:K, NhatKy_ViPham!E:E, "12_Phap", NhatKy_ViPham!F:F, B37, NhatKy_ViPham!C:C, "T35")</f>
        <v>100</v>
      </c>
      <c r="BA37" s="12">
        <f t="shared" si="0"/>
        <v>100</v>
      </c>
      <c r="BB37" s="11" t="s">
        <v>430</v>
      </c>
      <c r="BC37" s="14" t="str">
        <f t="shared" si="1"/>
        <v>Tốt</v>
      </c>
      <c r="BD37" s="10" t="str">
        <f t="shared" si="2"/>
        <v>🟢 BÌNH THƯỜNG</v>
      </c>
    </row>
    <row r="38" spans="1:56" x14ac:dyDescent="0.25">
      <c r="A38" s="5">
        <v>30</v>
      </c>
      <c r="B38" s="15" t="s">
        <v>3135</v>
      </c>
      <c r="C38" s="5" t="s">
        <v>2441</v>
      </c>
      <c r="D38" s="5" t="s">
        <v>429</v>
      </c>
      <c r="E38" s="11" t="s">
        <v>430</v>
      </c>
      <c r="F38" s="6">
        <f>SUMIFS(NhatKy_ViPham!K:K, NhatKy_ViPham!E:E, "12_Phap", NhatKy_ViPham!F:F, B38, NhatKy_ViPham!H:H, "L01")</f>
        <v>0</v>
      </c>
      <c r="G38" s="6">
        <f>SUMIFS(NhatKy_ViPham!K:K, NhatKy_ViPham!E:E, "12_Phap", NhatKy_ViPham!F:F, B38, NhatKy_ViPham!H:H, "L02")</f>
        <v>0</v>
      </c>
      <c r="H38" s="6">
        <f>SUMIFS(NhatKy_ViPham!K:K, NhatKy_ViPham!E:E, "12_Phap", NhatKy_ViPham!F:F, B38, NhatKy_ViPham!H:H, "L03")</f>
        <v>0</v>
      </c>
      <c r="I38" s="6">
        <f>SUMIFS(NhatKy_ViPham!K:K, NhatKy_ViPham!E:E, "12_Phap", NhatKy_ViPham!F:F, B38, NhatKy_ViPham!H:H, "L04")</f>
        <v>0</v>
      </c>
      <c r="J38" s="6">
        <f>SUMIFS(NhatKy_ViPham!K:K, NhatKy_ViPham!E:E, "12_Phap", NhatKy_ViPham!F:F, B38, NhatKy_ViPham!H:H, "L05")</f>
        <v>0</v>
      </c>
      <c r="K38" s="6">
        <f>SUMIFS(NhatKy_ViPham!K:K, NhatKy_ViPham!E:E, "12_Phap", NhatKy_ViPham!F:F, B38, NhatKy_ViPham!H:H, "L06")</f>
        <v>0</v>
      </c>
      <c r="L38" s="6">
        <f>SUMIFS(NhatKy_ViPham!K:K, NhatKy_ViPham!E:E, "12_Phap", NhatKy_ViPham!F:F, B38, NhatKy_ViPham!H:H, "L07")</f>
        <v>0</v>
      </c>
      <c r="M38" s="6">
        <f>SUMIFS(NhatKy_ViPham!K:K, NhatKy_ViPham!E:E, "12_Phap", NhatKy_ViPham!F:F, B38, NhatKy_ViPham!H:H, "L08")</f>
        <v>0</v>
      </c>
      <c r="N38" s="6">
        <f>SUMIFS(NhatKy_ViPham!K:K, NhatKy_ViPham!E:E, "12_Phap", NhatKy_ViPham!F:F, B38, NhatKy_ViPham!H:H, "L09")</f>
        <v>0</v>
      </c>
      <c r="O38" s="6">
        <f>SUMIFS(NhatKy_ViPham!K:K, NhatKy_ViPham!E:E, "12_Phap", NhatKy_ViPham!F:F, B38, NhatKy_ViPham!H:H, "L10")</f>
        <v>0</v>
      </c>
      <c r="P38" s="12">
        <f>SUMIFS(NhatKy_ViPham!J:J, NhatKy_ViPham!E:E, "12_Phap", NhatKy_ViPham!F:F, B38)</f>
        <v>0</v>
      </c>
      <c r="Q38" s="13">
        <f>SUMIFS(NhatKy_ViPham!K:K, NhatKy_ViPham!E:E, "12_Phap", NhatKy_ViPham!F:F, B38)</f>
        <v>0</v>
      </c>
      <c r="R38" s="6">
        <f>100 + SUMIFS(NhatKy_ViPham!J:J, NhatKy_ViPham!E:E, "12_Phap", NhatKy_ViPham!F:F, B38, NhatKy_ViPham!C:C, "T1") - SUMIFS(NhatKy_ViPham!K:K, NhatKy_ViPham!E:E, "12_Phap", NhatKy_ViPham!F:F, B38, NhatKy_ViPham!C:C, "T1")</f>
        <v>100</v>
      </c>
      <c r="S38" s="6">
        <f>100 + SUMIFS(NhatKy_ViPham!J:J, NhatKy_ViPham!E:E, "12_Phap", NhatKy_ViPham!F:F, B38, NhatKy_ViPham!C:C, "T2") - SUMIFS(NhatKy_ViPham!K:K, NhatKy_ViPham!E:E, "12_Phap", NhatKy_ViPham!F:F, B38, NhatKy_ViPham!C:C, "T2")</f>
        <v>100</v>
      </c>
      <c r="T38" s="6">
        <f>100 + SUMIFS(NhatKy_ViPham!J:J, NhatKy_ViPham!E:E, "12_Phap", NhatKy_ViPham!F:F, B38, NhatKy_ViPham!C:C, "T3") - SUMIFS(NhatKy_ViPham!K:K, NhatKy_ViPham!E:E, "12_Phap", NhatKy_ViPham!F:F, B38, NhatKy_ViPham!C:C, "T3")</f>
        <v>100</v>
      </c>
      <c r="U38" s="6">
        <f>100 + SUMIFS(NhatKy_ViPham!J:J, NhatKy_ViPham!E:E, "12_Phap", NhatKy_ViPham!F:F, B38, NhatKy_ViPham!C:C, "T4") - SUMIFS(NhatKy_ViPham!K:K, NhatKy_ViPham!E:E, "12_Phap", NhatKy_ViPham!F:F, B38, NhatKy_ViPham!C:C, "T4")</f>
        <v>100</v>
      </c>
      <c r="V38" s="6">
        <f>100 + SUMIFS(NhatKy_ViPham!J:J, NhatKy_ViPham!E:E, "12_Phap", NhatKy_ViPham!F:F, B38, NhatKy_ViPham!C:C, "T5") - SUMIFS(NhatKy_ViPham!K:K, NhatKy_ViPham!E:E, "12_Phap", NhatKy_ViPham!F:F, B38, NhatKy_ViPham!C:C, "T5")</f>
        <v>100</v>
      </c>
      <c r="W38" s="6">
        <f>100 + SUMIFS(NhatKy_ViPham!J:J, NhatKy_ViPham!E:E, "12_Phap", NhatKy_ViPham!F:F, B38, NhatKy_ViPham!C:C, "T6") - SUMIFS(NhatKy_ViPham!K:K, NhatKy_ViPham!E:E, "12_Phap", NhatKy_ViPham!F:F, B38, NhatKy_ViPham!C:C, "T6")</f>
        <v>100</v>
      </c>
      <c r="X38" s="6">
        <f>100 + SUMIFS(NhatKy_ViPham!J:J, NhatKy_ViPham!E:E, "12_Phap", NhatKy_ViPham!F:F, B38, NhatKy_ViPham!C:C, "T7") - SUMIFS(NhatKy_ViPham!K:K, NhatKy_ViPham!E:E, "12_Phap", NhatKy_ViPham!F:F, B38, NhatKy_ViPham!C:C, "T7")</f>
        <v>100</v>
      </c>
      <c r="Y38" s="6">
        <f>100 + SUMIFS(NhatKy_ViPham!J:J, NhatKy_ViPham!E:E, "12_Phap", NhatKy_ViPham!F:F, B38, NhatKy_ViPham!C:C, "T8") - SUMIFS(NhatKy_ViPham!K:K, NhatKy_ViPham!E:E, "12_Phap", NhatKy_ViPham!F:F, B38, NhatKy_ViPham!C:C, "T8")</f>
        <v>100</v>
      </c>
      <c r="Z38" s="6">
        <f>100 + SUMIFS(NhatKy_ViPham!J:J, NhatKy_ViPham!E:E, "12_Phap", NhatKy_ViPham!F:F, B38, NhatKy_ViPham!C:C, "T9") - SUMIFS(NhatKy_ViPham!K:K, NhatKy_ViPham!E:E, "12_Phap", NhatKy_ViPham!F:F, B38, NhatKy_ViPham!C:C, "T9")</f>
        <v>100</v>
      </c>
      <c r="AA38" s="6">
        <f>100 + SUMIFS(NhatKy_ViPham!J:J, NhatKy_ViPham!E:E, "12_Phap", NhatKy_ViPham!F:F, B38, NhatKy_ViPham!C:C, "T10") - SUMIFS(NhatKy_ViPham!K:K, NhatKy_ViPham!E:E, "12_Phap", NhatKy_ViPham!F:F, B38, NhatKy_ViPham!C:C, "T10")</f>
        <v>100</v>
      </c>
      <c r="AB38" s="6">
        <f>100 + SUMIFS(NhatKy_ViPham!J:J, NhatKy_ViPham!E:E, "12_Phap", NhatKy_ViPham!F:F, B38, NhatKy_ViPham!C:C, "T11") - SUMIFS(NhatKy_ViPham!K:K, NhatKy_ViPham!E:E, "12_Phap", NhatKy_ViPham!F:F, B38, NhatKy_ViPham!C:C, "T11")</f>
        <v>100</v>
      </c>
      <c r="AC38" s="6">
        <f>100 + SUMIFS(NhatKy_ViPham!J:J, NhatKy_ViPham!E:E, "12_Phap", NhatKy_ViPham!F:F, B38, NhatKy_ViPham!C:C, "T12") - SUMIFS(NhatKy_ViPham!K:K, NhatKy_ViPham!E:E, "12_Phap", NhatKy_ViPham!F:F, B38, NhatKy_ViPham!C:C, "T12")</f>
        <v>100</v>
      </c>
      <c r="AD38" s="6">
        <f>100 + SUMIFS(NhatKy_ViPham!J:J, NhatKy_ViPham!E:E, "12_Phap", NhatKy_ViPham!F:F, B38, NhatKy_ViPham!C:C, "T13") - SUMIFS(NhatKy_ViPham!K:K, NhatKy_ViPham!E:E, "12_Phap", NhatKy_ViPham!F:F, B38, NhatKy_ViPham!C:C, "T13")</f>
        <v>100</v>
      </c>
      <c r="AE38" s="6">
        <f>100 + SUMIFS(NhatKy_ViPham!J:J, NhatKy_ViPham!E:E, "12_Phap", NhatKy_ViPham!F:F, B38, NhatKy_ViPham!C:C, "T14") - SUMIFS(NhatKy_ViPham!K:K, NhatKy_ViPham!E:E, "12_Phap", NhatKy_ViPham!F:F, B38, NhatKy_ViPham!C:C, "T14")</f>
        <v>100</v>
      </c>
      <c r="AF38" s="6">
        <f>100 + SUMIFS(NhatKy_ViPham!J:J, NhatKy_ViPham!E:E, "12_Phap", NhatKy_ViPham!F:F, B38, NhatKy_ViPham!C:C, "T15") - SUMIFS(NhatKy_ViPham!K:K, NhatKy_ViPham!E:E, "12_Phap", NhatKy_ViPham!F:F, B38, NhatKy_ViPham!C:C, "T15")</f>
        <v>100</v>
      </c>
      <c r="AG38" s="6">
        <f>100 + SUMIFS(NhatKy_ViPham!J:J, NhatKy_ViPham!E:E, "12_Phap", NhatKy_ViPham!F:F, B38, NhatKy_ViPham!C:C, "T16") - SUMIFS(NhatKy_ViPham!K:K, NhatKy_ViPham!E:E, "12_Phap", NhatKy_ViPham!F:F, B38, NhatKy_ViPham!C:C, "T16")</f>
        <v>100</v>
      </c>
      <c r="AH38" s="6">
        <f>100 + SUMIFS(NhatKy_ViPham!J:J, NhatKy_ViPham!E:E, "12_Phap", NhatKy_ViPham!F:F, B38, NhatKy_ViPham!C:C, "T17") - SUMIFS(NhatKy_ViPham!K:K, NhatKy_ViPham!E:E, "12_Phap", NhatKy_ViPham!F:F, B38, NhatKy_ViPham!C:C, "T17")</f>
        <v>100</v>
      </c>
      <c r="AI38" s="6">
        <f>100 + SUMIFS(NhatKy_ViPham!J:J, NhatKy_ViPham!E:E, "12_Phap", NhatKy_ViPham!F:F, B38, NhatKy_ViPham!C:C, "T18") - SUMIFS(NhatKy_ViPham!K:K, NhatKy_ViPham!E:E, "12_Phap", NhatKy_ViPham!F:F, B38, NhatKy_ViPham!C:C, "T18")</f>
        <v>100</v>
      </c>
      <c r="AJ38" s="6">
        <f>100 + SUMIFS(NhatKy_ViPham!J:J, NhatKy_ViPham!E:E, "12_Phap", NhatKy_ViPham!F:F, B38, NhatKy_ViPham!C:C, "T19") - SUMIFS(NhatKy_ViPham!K:K, NhatKy_ViPham!E:E, "12_Phap", NhatKy_ViPham!F:F, B38, NhatKy_ViPham!C:C, "T19")</f>
        <v>100</v>
      </c>
      <c r="AK38" s="6">
        <f>100 + SUMIFS(NhatKy_ViPham!J:J, NhatKy_ViPham!E:E, "12_Phap", NhatKy_ViPham!F:F, B38, NhatKy_ViPham!C:C, "T20") - SUMIFS(NhatKy_ViPham!K:K, NhatKy_ViPham!E:E, "12_Phap", NhatKy_ViPham!F:F, B38, NhatKy_ViPham!C:C, "T20")</f>
        <v>100</v>
      </c>
      <c r="AL38" s="6">
        <f>100 + SUMIFS(NhatKy_ViPham!J:J, NhatKy_ViPham!E:E, "12_Phap", NhatKy_ViPham!F:F, B38, NhatKy_ViPham!C:C, "T21") - SUMIFS(NhatKy_ViPham!K:K, NhatKy_ViPham!E:E, "12_Phap", NhatKy_ViPham!F:F, B38, NhatKy_ViPham!C:C, "T21")</f>
        <v>100</v>
      </c>
      <c r="AM38" s="6">
        <f>100 + SUMIFS(NhatKy_ViPham!J:J, NhatKy_ViPham!E:E, "12_Phap", NhatKy_ViPham!F:F, B38, NhatKy_ViPham!C:C, "T22") - SUMIFS(NhatKy_ViPham!K:K, NhatKy_ViPham!E:E, "12_Phap", NhatKy_ViPham!F:F, B38, NhatKy_ViPham!C:C, "T22")</f>
        <v>100</v>
      </c>
      <c r="AN38" s="6">
        <f>100 + SUMIFS(NhatKy_ViPham!J:J, NhatKy_ViPham!E:E, "12_Phap", NhatKy_ViPham!F:F, B38, NhatKy_ViPham!C:C, "T23") - SUMIFS(NhatKy_ViPham!K:K, NhatKy_ViPham!E:E, "12_Phap", NhatKy_ViPham!F:F, B38, NhatKy_ViPham!C:C, "T23")</f>
        <v>100</v>
      </c>
      <c r="AO38" s="6">
        <f>100 + SUMIFS(NhatKy_ViPham!J:J, NhatKy_ViPham!E:E, "12_Phap", NhatKy_ViPham!F:F, B38, NhatKy_ViPham!C:C, "T24") - SUMIFS(NhatKy_ViPham!K:K, NhatKy_ViPham!E:E, "12_Phap", NhatKy_ViPham!F:F, B38, NhatKy_ViPham!C:C, "T24")</f>
        <v>100</v>
      </c>
      <c r="AP38" s="6">
        <f>100 + SUMIFS(NhatKy_ViPham!J:J, NhatKy_ViPham!E:E, "12_Phap", NhatKy_ViPham!F:F, B38, NhatKy_ViPham!C:C, "T25") - SUMIFS(NhatKy_ViPham!K:K, NhatKy_ViPham!E:E, "12_Phap", NhatKy_ViPham!F:F, B38, NhatKy_ViPham!C:C, "T25")</f>
        <v>100</v>
      </c>
      <c r="AQ38" s="6">
        <f>100 + SUMIFS(NhatKy_ViPham!J:J, NhatKy_ViPham!E:E, "12_Phap", NhatKy_ViPham!F:F, B38, NhatKy_ViPham!C:C, "T26") - SUMIFS(NhatKy_ViPham!K:K, NhatKy_ViPham!E:E, "12_Phap", NhatKy_ViPham!F:F, B38, NhatKy_ViPham!C:C, "T26")</f>
        <v>100</v>
      </c>
      <c r="AR38" s="6">
        <f>100 + SUMIFS(NhatKy_ViPham!J:J, NhatKy_ViPham!E:E, "12_Phap", NhatKy_ViPham!F:F, B38, NhatKy_ViPham!C:C, "T27") - SUMIFS(NhatKy_ViPham!K:K, NhatKy_ViPham!E:E, "12_Phap", NhatKy_ViPham!F:F, B38, NhatKy_ViPham!C:C, "T27")</f>
        <v>100</v>
      </c>
      <c r="AS38" s="6">
        <f>100 + SUMIFS(NhatKy_ViPham!J:J, NhatKy_ViPham!E:E, "12_Phap", NhatKy_ViPham!F:F, B38, NhatKy_ViPham!C:C, "T28") - SUMIFS(NhatKy_ViPham!K:K, NhatKy_ViPham!E:E, "12_Phap", NhatKy_ViPham!F:F, B38, NhatKy_ViPham!C:C, "T28")</f>
        <v>100</v>
      </c>
      <c r="AT38" s="6">
        <f>100 + SUMIFS(NhatKy_ViPham!J:J, NhatKy_ViPham!E:E, "12_Phap", NhatKy_ViPham!F:F, B38, NhatKy_ViPham!C:C, "T29") - SUMIFS(NhatKy_ViPham!K:K, NhatKy_ViPham!E:E, "12_Phap", NhatKy_ViPham!F:F, B38, NhatKy_ViPham!C:C, "T29")</f>
        <v>100</v>
      </c>
      <c r="AU38" s="6">
        <f>100 + SUMIFS(NhatKy_ViPham!J:J, NhatKy_ViPham!E:E, "12_Phap", NhatKy_ViPham!F:F, B38, NhatKy_ViPham!C:C, "T30") - SUMIFS(NhatKy_ViPham!K:K, NhatKy_ViPham!E:E, "12_Phap", NhatKy_ViPham!F:F, B38, NhatKy_ViPham!C:C, "T30")</f>
        <v>100</v>
      </c>
      <c r="AV38" s="6">
        <f>100 + SUMIFS(NhatKy_ViPham!J:J, NhatKy_ViPham!E:E, "12_Phap", NhatKy_ViPham!F:F, B38, NhatKy_ViPham!C:C, "T31") - SUMIFS(NhatKy_ViPham!K:K, NhatKy_ViPham!E:E, "12_Phap", NhatKy_ViPham!F:F, B38, NhatKy_ViPham!C:C, "T31")</f>
        <v>100</v>
      </c>
      <c r="AW38" s="6">
        <f>100 + SUMIFS(NhatKy_ViPham!J:J, NhatKy_ViPham!E:E, "12_Phap", NhatKy_ViPham!F:F, B38, NhatKy_ViPham!C:C, "T32") - SUMIFS(NhatKy_ViPham!K:K, NhatKy_ViPham!E:E, "12_Phap", NhatKy_ViPham!F:F, B38, NhatKy_ViPham!C:C, "T32")</f>
        <v>100</v>
      </c>
      <c r="AX38" s="6">
        <f>100 + SUMIFS(NhatKy_ViPham!J:J, NhatKy_ViPham!E:E, "12_Phap", NhatKy_ViPham!F:F, B38, NhatKy_ViPham!C:C, "T33") - SUMIFS(NhatKy_ViPham!K:K, NhatKy_ViPham!E:E, "12_Phap", NhatKy_ViPham!F:F, B38, NhatKy_ViPham!C:C, "T33")</f>
        <v>100</v>
      </c>
      <c r="AY38" s="6">
        <f>100 + SUMIFS(NhatKy_ViPham!J:J, NhatKy_ViPham!E:E, "12_Phap", NhatKy_ViPham!F:F, B38, NhatKy_ViPham!C:C, "T34") - SUMIFS(NhatKy_ViPham!K:K, NhatKy_ViPham!E:E, "12_Phap", NhatKy_ViPham!F:F, B38, NhatKy_ViPham!C:C, "T34")</f>
        <v>100</v>
      </c>
      <c r="AZ38" s="6">
        <f>100 + SUMIFS(NhatKy_ViPham!J:J, NhatKy_ViPham!E:E, "12_Phap", NhatKy_ViPham!F:F, B38, NhatKy_ViPham!C:C, "T35") - SUMIFS(NhatKy_ViPham!K:K, NhatKy_ViPham!E:E, "12_Phap", NhatKy_ViPham!F:F, B38, NhatKy_ViPham!C:C, "T35")</f>
        <v>100</v>
      </c>
      <c r="BA38" s="12">
        <f t="shared" si="0"/>
        <v>100</v>
      </c>
      <c r="BB38" s="11" t="s">
        <v>430</v>
      </c>
      <c r="BC38" s="16" t="str">
        <f t="shared" si="1"/>
        <v>Tốt</v>
      </c>
      <c r="BD38" s="15" t="str">
        <f t="shared" si="2"/>
        <v>🟢 BÌNH THƯỜNG</v>
      </c>
    </row>
    <row r="39" spans="1:56" x14ac:dyDescent="0.25">
      <c r="A39" s="4">
        <v>31</v>
      </c>
      <c r="B39" s="10" t="s">
        <v>3136</v>
      </c>
      <c r="C39" s="4" t="s">
        <v>2320</v>
      </c>
      <c r="D39" s="4" t="s">
        <v>429</v>
      </c>
      <c r="E39" s="11" t="s">
        <v>430</v>
      </c>
      <c r="F39" s="7">
        <f>SUMIFS(NhatKy_ViPham!K:K, NhatKy_ViPham!E:E, "12_Phap", NhatKy_ViPham!F:F, B39, NhatKy_ViPham!H:H, "L01")</f>
        <v>0</v>
      </c>
      <c r="G39" s="7">
        <f>SUMIFS(NhatKy_ViPham!K:K, NhatKy_ViPham!E:E, "12_Phap", NhatKy_ViPham!F:F, B39, NhatKy_ViPham!H:H, "L02")</f>
        <v>0</v>
      </c>
      <c r="H39" s="7">
        <f>SUMIFS(NhatKy_ViPham!K:K, NhatKy_ViPham!E:E, "12_Phap", NhatKy_ViPham!F:F, B39, NhatKy_ViPham!H:H, "L03")</f>
        <v>0</v>
      </c>
      <c r="I39" s="7">
        <f>SUMIFS(NhatKy_ViPham!K:K, NhatKy_ViPham!E:E, "12_Phap", NhatKy_ViPham!F:F, B39, NhatKy_ViPham!H:H, "L04")</f>
        <v>0</v>
      </c>
      <c r="J39" s="7">
        <f>SUMIFS(NhatKy_ViPham!K:K, NhatKy_ViPham!E:E, "12_Phap", NhatKy_ViPham!F:F, B39, NhatKy_ViPham!H:H, "L05")</f>
        <v>0</v>
      </c>
      <c r="K39" s="7">
        <f>SUMIFS(NhatKy_ViPham!K:K, NhatKy_ViPham!E:E, "12_Phap", NhatKy_ViPham!F:F, B39, NhatKy_ViPham!H:H, "L06")</f>
        <v>0</v>
      </c>
      <c r="L39" s="7">
        <f>SUMIFS(NhatKy_ViPham!K:K, NhatKy_ViPham!E:E, "12_Phap", NhatKy_ViPham!F:F, B39, NhatKy_ViPham!H:H, "L07")</f>
        <v>0</v>
      </c>
      <c r="M39" s="7">
        <f>SUMIFS(NhatKy_ViPham!K:K, NhatKy_ViPham!E:E, "12_Phap", NhatKy_ViPham!F:F, B39, NhatKy_ViPham!H:H, "L08")</f>
        <v>0</v>
      </c>
      <c r="N39" s="7">
        <f>SUMIFS(NhatKy_ViPham!K:K, NhatKy_ViPham!E:E, "12_Phap", NhatKy_ViPham!F:F, B39, NhatKy_ViPham!H:H, "L09")</f>
        <v>0</v>
      </c>
      <c r="O39" s="7">
        <f>SUMIFS(NhatKy_ViPham!K:K, NhatKy_ViPham!E:E, "12_Phap", NhatKy_ViPham!F:F, B39, NhatKy_ViPham!H:H, "L10")</f>
        <v>0</v>
      </c>
      <c r="P39" s="12">
        <f>SUMIFS(NhatKy_ViPham!J:J, NhatKy_ViPham!E:E, "12_Phap", NhatKy_ViPham!F:F, B39)</f>
        <v>0</v>
      </c>
      <c r="Q39" s="13">
        <f>SUMIFS(NhatKy_ViPham!K:K, NhatKy_ViPham!E:E, "12_Phap", NhatKy_ViPham!F:F, B39)</f>
        <v>0</v>
      </c>
      <c r="R39" s="7">
        <f>100 + SUMIFS(NhatKy_ViPham!J:J, NhatKy_ViPham!E:E, "12_Phap", NhatKy_ViPham!F:F, B39, NhatKy_ViPham!C:C, "T1") - SUMIFS(NhatKy_ViPham!K:K, NhatKy_ViPham!E:E, "12_Phap", NhatKy_ViPham!F:F, B39, NhatKy_ViPham!C:C, "T1")</f>
        <v>100</v>
      </c>
      <c r="S39" s="7">
        <f>100 + SUMIFS(NhatKy_ViPham!J:J, NhatKy_ViPham!E:E, "12_Phap", NhatKy_ViPham!F:F, B39, NhatKy_ViPham!C:C, "T2") - SUMIFS(NhatKy_ViPham!K:K, NhatKy_ViPham!E:E, "12_Phap", NhatKy_ViPham!F:F, B39, NhatKy_ViPham!C:C, "T2")</f>
        <v>100</v>
      </c>
      <c r="T39" s="7">
        <f>100 + SUMIFS(NhatKy_ViPham!J:J, NhatKy_ViPham!E:E, "12_Phap", NhatKy_ViPham!F:F, B39, NhatKy_ViPham!C:C, "T3") - SUMIFS(NhatKy_ViPham!K:K, NhatKy_ViPham!E:E, "12_Phap", NhatKy_ViPham!F:F, B39, NhatKy_ViPham!C:C, "T3")</f>
        <v>100</v>
      </c>
      <c r="U39" s="7">
        <f>100 + SUMIFS(NhatKy_ViPham!J:J, NhatKy_ViPham!E:E, "12_Phap", NhatKy_ViPham!F:F, B39, NhatKy_ViPham!C:C, "T4") - SUMIFS(NhatKy_ViPham!K:K, NhatKy_ViPham!E:E, "12_Phap", NhatKy_ViPham!F:F, B39, NhatKy_ViPham!C:C, "T4")</f>
        <v>100</v>
      </c>
      <c r="V39" s="7">
        <f>100 + SUMIFS(NhatKy_ViPham!J:J, NhatKy_ViPham!E:E, "12_Phap", NhatKy_ViPham!F:F, B39, NhatKy_ViPham!C:C, "T5") - SUMIFS(NhatKy_ViPham!K:K, NhatKy_ViPham!E:E, "12_Phap", NhatKy_ViPham!F:F, B39, NhatKy_ViPham!C:C, "T5")</f>
        <v>100</v>
      </c>
      <c r="W39" s="7">
        <f>100 + SUMIFS(NhatKy_ViPham!J:J, NhatKy_ViPham!E:E, "12_Phap", NhatKy_ViPham!F:F, B39, NhatKy_ViPham!C:C, "T6") - SUMIFS(NhatKy_ViPham!K:K, NhatKy_ViPham!E:E, "12_Phap", NhatKy_ViPham!F:F, B39, NhatKy_ViPham!C:C, "T6")</f>
        <v>100</v>
      </c>
      <c r="X39" s="7">
        <f>100 + SUMIFS(NhatKy_ViPham!J:J, NhatKy_ViPham!E:E, "12_Phap", NhatKy_ViPham!F:F, B39, NhatKy_ViPham!C:C, "T7") - SUMIFS(NhatKy_ViPham!K:K, NhatKy_ViPham!E:E, "12_Phap", NhatKy_ViPham!F:F, B39, NhatKy_ViPham!C:C, "T7")</f>
        <v>100</v>
      </c>
      <c r="Y39" s="7">
        <f>100 + SUMIFS(NhatKy_ViPham!J:J, NhatKy_ViPham!E:E, "12_Phap", NhatKy_ViPham!F:F, B39, NhatKy_ViPham!C:C, "T8") - SUMIFS(NhatKy_ViPham!K:K, NhatKy_ViPham!E:E, "12_Phap", NhatKy_ViPham!F:F, B39, NhatKy_ViPham!C:C, "T8")</f>
        <v>100</v>
      </c>
      <c r="Z39" s="7">
        <f>100 + SUMIFS(NhatKy_ViPham!J:J, NhatKy_ViPham!E:E, "12_Phap", NhatKy_ViPham!F:F, B39, NhatKy_ViPham!C:C, "T9") - SUMIFS(NhatKy_ViPham!K:K, NhatKy_ViPham!E:E, "12_Phap", NhatKy_ViPham!F:F, B39, NhatKy_ViPham!C:C, "T9")</f>
        <v>100</v>
      </c>
      <c r="AA39" s="7">
        <f>100 + SUMIFS(NhatKy_ViPham!J:J, NhatKy_ViPham!E:E, "12_Phap", NhatKy_ViPham!F:F, B39, NhatKy_ViPham!C:C, "T10") - SUMIFS(NhatKy_ViPham!K:K, NhatKy_ViPham!E:E, "12_Phap", NhatKy_ViPham!F:F, B39, NhatKy_ViPham!C:C, "T10")</f>
        <v>100</v>
      </c>
      <c r="AB39" s="7">
        <f>100 + SUMIFS(NhatKy_ViPham!J:J, NhatKy_ViPham!E:E, "12_Phap", NhatKy_ViPham!F:F, B39, NhatKy_ViPham!C:C, "T11") - SUMIFS(NhatKy_ViPham!K:K, NhatKy_ViPham!E:E, "12_Phap", NhatKy_ViPham!F:F, B39, NhatKy_ViPham!C:C, "T11")</f>
        <v>100</v>
      </c>
      <c r="AC39" s="7">
        <f>100 + SUMIFS(NhatKy_ViPham!J:J, NhatKy_ViPham!E:E, "12_Phap", NhatKy_ViPham!F:F, B39, NhatKy_ViPham!C:C, "T12") - SUMIFS(NhatKy_ViPham!K:K, NhatKy_ViPham!E:E, "12_Phap", NhatKy_ViPham!F:F, B39, NhatKy_ViPham!C:C, "T12")</f>
        <v>100</v>
      </c>
      <c r="AD39" s="7">
        <f>100 + SUMIFS(NhatKy_ViPham!J:J, NhatKy_ViPham!E:E, "12_Phap", NhatKy_ViPham!F:F, B39, NhatKy_ViPham!C:C, "T13") - SUMIFS(NhatKy_ViPham!K:K, NhatKy_ViPham!E:E, "12_Phap", NhatKy_ViPham!F:F, B39, NhatKy_ViPham!C:C, "T13")</f>
        <v>100</v>
      </c>
      <c r="AE39" s="7">
        <f>100 + SUMIFS(NhatKy_ViPham!J:J, NhatKy_ViPham!E:E, "12_Phap", NhatKy_ViPham!F:F, B39, NhatKy_ViPham!C:C, "T14") - SUMIFS(NhatKy_ViPham!K:K, NhatKy_ViPham!E:E, "12_Phap", NhatKy_ViPham!F:F, B39, NhatKy_ViPham!C:C, "T14")</f>
        <v>100</v>
      </c>
      <c r="AF39" s="7">
        <f>100 + SUMIFS(NhatKy_ViPham!J:J, NhatKy_ViPham!E:E, "12_Phap", NhatKy_ViPham!F:F, B39, NhatKy_ViPham!C:C, "T15") - SUMIFS(NhatKy_ViPham!K:K, NhatKy_ViPham!E:E, "12_Phap", NhatKy_ViPham!F:F, B39, NhatKy_ViPham!C:C, "T15")</f>
        <v>100</v>
      </c>
      <c r="AG39" s="7">
        <f>100 + SUMIFS(NhatKy_ViPham!J:J, NhatKy_ViPham!E:E, "12_Phap", NhatKy_ViPham!F:F, B39, NhatKy_ViPham!C:C, "T16") - SUMIFS(NhatKy_ViPham!K:K, NhatKy_ViPham!E:E, "12_Phap", NhatKy_ViPham!F:F, B39, NhatKy_ViPham!C:C, "T16")</f>
        <v>100</v>
      </c>
      <c r="AH39" s="7">
        <f>100 + SUMIFS(NhatKy_ViPham!J:J, NhatKy_ViPham!E:E, "12_Phap", NhatKy_ViPham!F:F, B39, NhatKy_ViPham!C:C, "T17") - SUMIFS(NhatKy_ViPham!K:K, NhatKy_ViPham!E:E, "12_Phap", NhatKy_ViPham!F:F, B39, NhatKy_ViPham!C:C, "T17")</f>
        <v>100</v>
      </c>
      <c r="AI39" s="7">
        <f>100 + SUMIFS(NhatKy_ViPham!J:J, NhatKy_ViPham!E:E, "12_Phap", NhatKy_ViPham!F:F, B39, NhatKy_ViPham!C:C, "T18") - SUMIFS(NhatKy_ViPham!K:K, NhatKy_ViPham!E:E, "12_Phap", NhatKy_ViPham!F:F, B39, NhatKy_ViPham!C:C, "T18")</f>
        <v>100</v>
      </c>
      <c r="AJ39" s="7">
        <f>100 + SUMIFS(NhatKy_ViPham!J:J, NhatKy_ViPham!E:E, "12_Phap", NhatKy_ViPham!F:F, B39, NhatKy_ViPham!C:C, "T19") - SUMIFS(NhatKy_ViPham!K:K, NhatKy_ViPham!E:E, "12_Phap", NhatKy_ViPham!F:F, B39, NhatKy_ViPham!C:C, "T19")</f>
        <v>100</v>
      </c>
      <c r="AK39" s="7">
        <f>100 + SUMIFS(NhatKy_ViPham!J:J, NhatKy_ViPham!E:E, "12_Phap", NhatKy_ViPham!F:F, B39, NhatKy_ViPham!C:C, "T20") - SUMIFS(NhatKy_ViPham!K:K, NhatKy_ViPham!E:E, "12_Phap", NhatKy_ViPham!F:F, B39, NhatKy_ViPham!C:C, "T20")</f>
        <v>100</v>
      </c>
      <c r="AL39" s="7">
        <f>100 + SUMIFS(NhatKy_ViPham!J:J, NhatKy_ViPham!E:E, "12_Phap", NhatKy_ViPham!F:F, B39, NhatKy_ViPham!C:C, "T21") - SUMIFS(NhatKy_ViPham!K:K, NhatKy_ViPham!E:E, "12_Phap", NhatKy_ViPham!F:F, B39, NhatKy_ViPham!C:C, "T21")</f>
        <v>100</v>
      </c>
      <c r="AM39" s="7">
        <f>100 + SUMIFS(NhatKy_ViPham!J:J, NhatKy_ViPham!E:E, "12_Phap", NhatKy_ViPham!F:F, B39, NhatKy_ViPham!C:C, "T22") - SUMIFS(NhatKy_ViPham!K:K, NhatKy_ViPham!E:E, "12_Phap", NhatKy_ViPham!F:F, B39, NhatKy_ViPham!C:C, "T22")</f>
        <v>100</v>
      </c>
      <c r="AN39" s="7">
        <f>100 + SUMIFS(NhatKy_ViPham!J:J, NhatKy_ViPham!E:E, "12_Phap", NhatKy_ViPham!F:F, B39, NhatKy_ViPham!C:C, "T23") - SUMIFS(NhatKy_ViPham!K:K, NhatKy_ViPham!E:E, "12_Phap", NhatKy_ViPham!F:F, B39, NhatKy_ViPham!C:C, "T23")</f>
        <v>100</v>
      </c>
      <c r="AO39" s="7">
        <f>100 + SUMIFS(NhatKy_ViPham!J:J, NhatKy_ViPham!E:E, "12_Phap", NhatKy_ViPham!F:F, B39, NhatKy_ViPham!C:C, "T24") - SUMIFS(NhatKy_ViPham!K:K, NhatKy_ViPham!E:E, "12_Phap", NhatKy_ViPham!F:F, B39, NhatKy_ViPham!C:C, "T24")</f>
        <v>100</v>
      </c>
      <c r="AP39" s="7">
        <f>100 + SUMIFS(NhatKy_ViPham!J:J, NhatKy_ViPham!E:E, "12_Phap", NhatKy_ViPham!F:F, B39, NhatKy_ViPham!C:C, "T25") - SUMIFS(NhatKy_ViPham!K:K, NhatKy_ViPham!E:E, "12_Phap", NhatKy_ViPham!F:F, B39, NhatKy_ViPham!C:C, "T25")</f>
        <v>100</v>
      </c>
      <c r="AQ39" s="7">
        <f>100 + SUMIFS(NhatKy_ViPham!J:J, NhatKy_ViPham!E:E, "12_Phap", NhatKy_ViPham!F:F, B39, NhatKy_ViPham!C:C, "T26") - SUMIFS(NhatKy_ViPham!K:K, NhatKy_ViPham!E:E, "12_Phap", NhatKy_ViPham!F:F, B39, NhatKy_ViPham!C:C, "T26")</f>
        <v>100</v>
      </c>
      <c r="AR39" s="7">
        <f>100 + SUMIFS(NhatKy_ViPham!J:J, NhatKy_ViPham!E:E, "12_Phap", NhatKy_ViPham!F:F, B39, NhatKy_ViPham!C:C, "T27") - SUMIFS(NhatKy_ViPham!K:K, NhatKy_ViPham!E:E, "12_Phap", NhatKy_ViPham!F:F, B39, NhatKy_ViPham!C:C, "T27")</f>
        <v>100</v>
      </c>
      <c r="AS39" s="7">
        <f>100 + SUMIFS(NhatKy_ViPham!J:J, NhatKy_ViPham!E:E, "12_Phap", NhatKy_ViPham!F:F, B39, NhatKy_ViPham!C:C, "T28") - SUMIFS(NhatKy_ViPham!K:K, NhatKy_ViPham!E:E, "12_Phap", NhatKy_ViPham!F:F, B39, NhatKy_ViPham!C:C, "T28")</f>
        <v>100</v>
      </c>
      <c r="AT39" s="7">
        <f>100 + SUMIFS(NhatKy_ViPham!J:J, NhatKy_ViPham!E:E, "12_Phap", NhatKy_ViPham!F:F, B39, NhatKy_ViPham!C:C, "T29") - SUMIFS(NhatKy_ViPham!K:K, NhatKy_ViPham!E:E, "12_Phap", NhatKy_ViPham!F:F, B39, NhatKy_ViPham!C:C, "T29")</f>
        <v>100</v>
      </c>
      <c r="AU39" s="7">
        <f>100 + SUMIFS(NhatKy_ViPham!J:J, NhatKy_ViPham!E:E, "12_Phap", NhatKy_ViPham!F:F, B39, NhatKy_ViPham!C:C, "T30") - SUMIFS(NhatKy_ViPham!K:K, NhatKy_ViPham!E:E, "12_Phap", NhatKy_ViPham!F:F, B39, NhatKy_ViPham!C:C, "T30")</f>
        <v>100</v>
      </c>
      <c r="AV39" s="7">
        <f>100 + SUMIFS(NhatKy_ViPham!J:J, NhatKy_ViPham!E:E, "12_Phap", NhatKy_ViPham!F:F, B39, NhatKy_ViPham!C:C, "T31") - SUMIFS(NhatKy_ViPham!K:K, NhatKy_ViPham!E:E, "12_Phap", NhatKy_ViPham!F:F, B39, NhatKy_ViPham!C:C, "T31")</f>
        <v>100</v>
      </c>
      <c r="AW39" s="7">
        <f>100 + SUMIFS(NhatKy_ViPham!J:J, NhatKy_ViPham!E:E, "12_Phap", NhatKy_ViPham!F:F, B39, NhatKy_ViPham!C:C, "T32") - SUMIFS(NhatKy_ViPham!K:K, NhatKy_ViPham!E:E, "12_Phap", NhatKy_ViPham!F:F, B39, NhatKy_ViPham!C:C, "T32")</f>
        <v>100</v>
      </c>
      <c r="AX39" s="7">
        <f>100 + SUMIFS(NhatKy_ViPham!J:J, NhatKy_ViPham!E:E, "12_Phap", NhatKy_ViPham!F:F, B39, NhatKy_ViPham!C:C, "T33") - SUMIFS(NhatKy_ViPham!K:K, NhatKy_ViPham!E:E, "12_Phap", NhatKy_ViPham!F:F, B39, NhatKy_ViPham!C:C, "T33")</f>
        <v>100</v>
      </c>
      <c r="AY39" s="7">
        <f>100 + SUMIFS(NhatKy_ViPham!J:J, NhatKy_ViPham!E:E, "12_Phap", NhatKy_ViPham!F:F, B39, NhatKy_ViPham!C:C, "T34") - SUMIFS(NhatKy_ViPham!K:K, NhatKy_ViPham!E:E, "12_Phap", NhatKy_ViPham!F:F, B39, NhatKy_ViPham!C:C, "T34")</f>
        <v>100</v>
      </c>
      <c r="AZ39" s="7">
        <f>100 + SUMIFS(NhatKy_ViPham!J:J, NhatKy_ViPham!E:E, "12_Phap", NhatKy_ViPham!F:F, B39, NhatKy_ViPham!C:C, "T35") - SUMIFS(NhatKy_ViPham!K:K, NhatKy_ViPham!E:E, "12_Phap", NhatKy_ViPham!F:F, B39, NhatKy_ViPham!C:C, "T35")</f>
        <v>100</v>
      </c>
      <c r="BA39" s="12">
        <f t="shared" si="0"/>
        <v>100</v>
      </c>
      <c r="BB39" s="11" t="s">
        <v>430</v>
      </c>
      <c r="BC39" s="14" t="str">
        <f t="shared" si="1"/>
        <v>Tốt</v>
      </c>
      <c r="BD39" s="10" t="str">
        <f t="shared" si="2"/>
        <v>🟢 BÌNH THƯỜNG</v>
      </c>
    </row>
    <row r="40" spans="1:56" x14ac:dyDescent="0.25">
      <c r="A40" s="5">
        <v>32</v>
      </c>
      <c r="B40" s="15" t="s">
        <v>3137</v>
      </c>
      <c r="C40" s="5" t="s">
        <v>3138</v>
      </c>
      <c r="D40" s="5" t="s">
        <v>429</v>
      </c>
      <c r="E40" s="11" t="s">
        <v>430</v>
      </c>
      <c r="F40" s="6">
        <f>SUMIFS(NhatKy_ViPham!K:K, NhatKy_ViPham!E:E, "12_Phap", NhatKy_ViPham!F:F, B40, NhatKy_ViPham!H:H, "L01")</f>
        <v>0</v>
      </c>
      <c r="G40" s="6">
        <f>SUMIFS(NhatKy_ViPham!K:K, NhatKy_ViPham!E:E, "12_Phap", NhatKy_ViPham!F:F, B40, NhatKy_ViPham!H:H, "L02")</f>
        <v>0</v>
      </c>
      <c r="H40" s="6">
        <f>SUMIFS(NhatKy_ViPham!K:K, NhatKy_ViPham!E:E, "12_Phap", NhatKy_ViPham!F:F, B40, NhatKy_ViPham!H:H, "L03")</f>
        <v>0</v>
      </c>
      <c r="I40" s="6">
        <f>SUMIFS(NhatKy_ViPham!K:K, NhatKy_ViPham!E:E, "12_Phap", NhatKy_ViPham!F:F, B40, NhatKy_ViPham!H:H, "L04")</f>
        <v>0</v>
      </c>
      <c r="J40" s="6">
        <f>SUMIFS(NhatKy_ViPham!K:K, NhatKy_ViPham!E:E, "12_Phap", NhatKy_ViPham!F:F, B40, NhatKy_ViPham!H:H, "L05")</f>
        <v>0</v>
      </c>
      <c r="K40" s="6">
        <f>SUMIFS(NhatKy_ViPham!K:K, NhatKy_ViPham!E:E, "12_Phap", NhatKy_ViPham!F:F, B40, NhatKy_ViPham!H:H, "L06")</f>
        <v>0</v>
      </c>
      <c r="L40" s="6">
        <f>SUMIFS(NhatKy_ViPham!K:K, NhatKy_ViPham!E:E, "12_Phap", NhatKy_ViPham!F:F, B40, NhatKy_ViPham!H:H, "L07")</f>
        <v>0</v>
      </c>
      <c r="M40" s="6">
        <f>SUMIFS(NhatKy_ViPham!K:K, NhatKy_ViPham!E:E, "12_Phap", NhatKy_ViPham!F:F, B40, NhatKy_ViPham!H:H, "L08")</f>
        <v>0</v>
      </c>
      <c r="N40" s="6">
        <f>SUMIFS(NhatKy_ViPham!K:K, NhatKy_ViPham!E:E, "12_Phap", NhatKy_ViPham!F:F, B40, NhatKy_ViPham!H:H, "L09")</f>
        <v>0</v>
      </c>
      <c r="O40" s="6">
        <f>SUMIFS(NhatKy_ViPham!K:K, NhatKy_ViPham!E:E, "12_Phap", NhatKy_ViPham!F:F, B40, NhatKy_ViPham!H:H, "L10")</f>
        <v>0</v>
      </c>
      <c r="P40" s="12">
        <f>SUMIFS(NhatKy_ViPham!J:J, NhatKy_ViPham!E:E, "12_Phap", NhatKy_ViPham!F:F, B40)</f>
        <v>0</v>
      </c>
      <c r="Q40" s="13">
        <f>SUMIFS(NhatKy_ViPham!K:K, NhatKy_ViPham!E:E, "12_Phap", NhatKy_ViPham!F:F, B40)</f>
        <v>0</v>
      </c>
      <c r="R40" s="6">
        <f>100 + SUMIFS(NhatKy_ViPham!J:J, NhatKy_ViPham!E:E, "12_Phap", NhatKy_ViPham!F:F, B40, NhatKy_ViPham!C:C, "T1") - SUMIFS(NhatKy_ViPham!K:K, NhatKy_ViPham!E:E, "12_Phap", NhatKy_ViPham!F:F, B40, NhatKy_ViPham!C:C, "T1")</f>
        <v>100</v>
      </c>
      <c r="S40" s="6">
        <f>100 + SUMIFS(NhatKy_ViPham!J:J, NhatKy_ViPham!E:E, "12_Phap", NhatKy_ViPham!F:F, B40, NhatKy_ViPham!C:C, "T2") - SUMIFS(NhatKy_ViPham!K:K, NhatKy_ViPham!E:E, "12_Phap", NhatKy_ViPham!F:F, B40, NhatKy_ViPham!C:C, "T2")</f>
        <v>100</v>
      </c>
      <c r="T40" s="6">
        <f>100 + SUMIFS(NhatKy_ViPham!J:J, NhatKy_ViPham!E:E, "12_Phap", NhatKy_ViPham!F:F, B40, NhatKy_ViPham!C:C, "T3") - SUMIFS(NhatKy_ViPham!K:K, NhatKy_ViPham!E:E, "12_Phap", NhatKy_ViPham!F:F, B40, NhatKy_ViPham!C:C, "T3")</f>
        <v>100</v>
      </c>
      <c r="U40" s="6">
        <f>100 + SUMIFS(NhatKy_ViPham!J:J, NhatKy_ViPham!E:E, "12_Phap", NhatKy_ViPham!F:F, B40, NhatKy_ViPham!C:C, "T4") - SUMIFS(NhatKy_ViPham!K:K, NhatKy_ViPham!E:E, "12_Phap", NhatKy_ViPham!F:F, B40, NhatKy_ViPham!C:C, "T4")</f>
        <v>100</v>
      </c>
      <c r="V40" s="6">
        <f>100 + SUMIFS(NhatKy_ViPham!J:J, NhatKy_ViPham!E:E, "12_Phap", NhatKy_ViPham!F:F, B40, NhatKy_ViPham!C:C, "T5") - SUMIFS(NhatKy_ViPham!K:K, NhatKy_ViPham!E:E, "12_Phap", NhatKy_ViPham!F:F, B40, NhatKy_ViPham!C:C, "T5")</f>
        <v>100</v>
      </c>
      <c r="W40" s="6">
        <f>100 + SUMIFS(NhatKy_ViPham!J:J, NhatKy_ViPham!E:E, "12_Phap", NhatKy_ViPham!F:F, B40, NhatKy_ViPham!C:C, "T6") - SUMIFS(NhatKy_ViPham!K:K, NhatKy_ViPham!E:E, "12_Phap", NhatKy_ViPham!F:F, B40, NhatKy_ViPham!C:C, "T6")</f>
        <v>100</v>
      </c>
      <c r="X40" s="6">
        <f>100 + SUMIFS(NhatKy_ViPham!J:J, NhatKy_ViPham!E:E, "12_Phap", NhatKy_ViPham!F:F, B40, NhatKy_ViPham!C:C, "T7") - SUMIFS(NhatKy_ViPham!K:K, NhatKy_ViPham!E:E, "12_Phap", NhatKy_ViPham!F:F, B40, NhatKy_ViPham!C:C, "T7")</f>
        <v>100</v>
      </c>
      <c r="Y40" s="6">
        <f>100 + SUMIFS(NhatKy_ViPham!J:J, NhatKy_ViPham!E:E, "12_Phap", NhatKy_ViPham!F:F, B40, NhatKy_ViPham!C:C, "T8") - SUMIFS(NhatKy_ViPham!K:K, NhatKy_ViPham!E:E, "12_Phap", NhatKy_ViPham!F:F, B40, NhatKy_ViPham!C:C, "T8")</f>
        <v>100</v>
      </c>
      <c r="Z40" s="6">
        <f>100 + SUMIFS(NhatKy_ViPham!J:J, NhatKy_ViPham!E:E, "12_Phap", NhatKy_ViPham!F:F, B40, NhatKy_ViPham!C:C, "T9") - SUMIFS(NhatKy_ViPham!K:K, NhatKy_ViPham!E:E, "12_Phap", NhatKy_ViPham!F:F, B40, NhatKy_ViPham!C:C, "T9")</f>
        <v>100</v>
      </c>
      <c r="AA40" s="6">
        <f>100 + SUMIFS(NhatKy_ViPham!J:J, NhatKy_ViPham!E:E, "12_Phap", NhatKy_ViPham!F:F, B40, NhatKy_ViPham!C:C, "T10") - SUMIFS(NhatKy_ViPham!K:K, NhatKy_ViPham!E:E, "12_Phap", NhatKy_ViPham!F:F, B40, NhatKy_ViPham!C:C, "T10")</f>
        <v>100</v>
      </c>
      <c r="AB40" s="6">
        <f>100 + SUMIFS(NhatKy_ViPham!J:J, NhatKy_ViPham!E:E, "12_Phap", NhatKy_ViPham!F:F, B40, NhatKy_ViPham!C:C, "T11") - SUMIFS(NhatKy_ViPham!K:K, NhatKy_ViPham!E:E, "12_Phap", NhatKy_ViPham!F:F, B40, NhatKy_ViPham!C:C, "T11")</f>
        <v>100</v>
      </c>
      <c r="AC40" s="6">
        <f>100 + SUMIFS(NhatKy_ViPham!J:J, NhatKy_ViPham!E:E, "12_Phap", NhatKy_ViPham!F:F, B40, NhatKy_ViPham!C:C, "T12") - SUMIFS(NhatKy_ViPham!K:K, NhatKy_ViPham!E:E, "12_Phap", NhatKy_ViPham!F:F, B40, NhatKy_ViPham!C:C, "T12")</f>
        <v>100</v>
      </c>
      <c r="AD40" s="6">
        <f>100 + SUMIFS(NhatKy_ViPham!J:J, NhatKy_ViPham!E:E, "12_Phap", NhatKy_ViPham!F:F, B40, NhatKy_ViPham!C:C, "T13") - SUMIFS(NhatKy_ViPham!K:K, NhatKy_ViPham!E:E, "12_Phap", NhatKy_ViPham!F:F, B40, NhatKy_ViPham!C:C, "T13")</f>
        <v>100</v>
      </c>
      <c r="AE40" s="6">
        <f>100 + SUMIFS(NhatKy_ViPham!J:J, NhatKy_ViPham!E:E, "12_Phap", NhatKy_ViPham!F:F, B40, NhatKy_ViPham!C:C, "T14") - SUMIFS(NhatKy_ViPham!K:K, NhatKy_ViPham!E:E, "12_Phap", NhatKy_ViPham!F:F, B40, NhatKy_ViPham!C:C, "T14")</f>
        <v>100</v>
      </c>
      <c r="AF40" s="6">
        <f>100 + SUMIFS(NhatKy_ViPham!J:J, NhatKy_ViPham!E:E, "12_Phap", NhatKy_ViPham!F:F, B40, NhatKy_ViPham!C:C, "T15") - SUMIFS(NhatKy_ViPham!K:K, NhatKy_ViPham!E:E, "12_Phap", NhatKy_ViPham!F:F, B40, NhatKy_ViPham!C:C, "T15")</f>
        <v>100</v>
      </c>
      <c r="AG40" s="6">
        <f>100 + SUMIFS(NhatKy_ViPham!J:J, NhatKy_ViPham!E:E, "12_Phap", NhatKy_ViPham!F:F, B40, NhatKy_ViPham!C:C, "T16") - SUMIFS(NhatKy_ViPham!K:K, NhatKy_ViPham!E:E, "12_Phap", NhatKy_ViPham!F:F, B40, NhatKy_ViPham!C:C, "T16")</f>
        <v>100</v>
      </c>
      <c r="AH40" s="6">
        <f>100 + SUMIFS(NhatKy_ViPham!J:J, NhatKy_ViPham!E:E, "12_Phap", NhatKy_ViPham!F:F, B40, NhatKy_ViPham!C:C, "T17") - SUMIFS(NhatKy_ViPham!K:K, NhatKy_ViPham!E:E, "12_Phap", NhatKy_ViPham!F:F, B40, NhatKy_ViPham!C:C, "T17")</f>
        <v>100</v>
      </c>
      <c r="AI40" s="6">
        <f>100 + SUMIFS(NhatKy_ViPham!J:J, NhatKy_ViPham!E:E, "12_Phap", NhatKy_ViPham!F:F, B40, NhatKy_ViPham!C:C, "T18") - SUMIFS(NhatKy_ViPham!K:K, NhatKy_ViPham!E:E, "12_Phap", NhatKy_ViPham!F:F, B40, NhatKy_ViPham!C:C, "T18")</f>
        <v>100</v>
      </c>
      <c r="AJ40" s="6">
        <f>100 + SUMIFS(NhatKy_ViPham!J:J, NhatKy_ViPham!E:E, "12_Phap", NhatKy_ViPham!F:F, B40, NhatKy_ViPham!C:C, "T19") - SUMIFS(NhatKy_ViPham!K:K, NhatKy_ViPham!E:E, "12_Phap", NhatKy_ViPham!F:F, B40, NhatKy_ViPham!C:C, "T19")</f>
        <v>100</v>
      </c>
      <c r="AK40" s="6">
        <f>100 + SUMIFS(NhatKy_ViPham!J:J, NhatKy_ViPham!E:E, "12_Phap", NhatKy_ViPham!F:F, B40, NhatKy_ViPham!C:C, "T20") - SUMIFS(NhatKy_ViPham!K:K, NhatKy_ViPham!E:E, "12_Phap", NhatKy_ViPham!F:F, B40, NhatKy_ViPham!C:C, "T20")</f>
        <v>100</v>
      </c>
      <c r="AL40" s="6">
        <f>100 + SUMIFS(NhatKy_ViPham!J:J, NhatKy_ViPham!E:E, "12_Phap", NhatKy_ViPham!F:F, B40, NhatKy_ViPham!C:C, "T21") - SUMIFS(NhatKy_ViPham!K:K, NhatKy_ViPham!E:E, "12_Phap", NhatKy_ViPham!F:F, B40, NhatKy_ViPham!C:C, "T21")</f>
        <v>100</v>
      </c>
      <c r="AM40" s="6">
        <f>100 + SUMIFS(NhatKy_ViPham!J:J, NhatKy_ViPham!E:E, "12_Phap", NhatKy_ViPham!F:F, B40, NhatKy_ViPham!C:C, "T22") - SUMIFS(NhatKy_ViPham!K:K, NhatKy_ViPham!E:E, "12_Phap", NhatKy_ViPham!F:F, B40, NhatKy_ViPham!C:C, "T22")</f>
        <v>100</v>
      </c>
      <c r="AN40" s="6">
        <f>100 + SUMIFS(NhatKy_ViPham!J:J, NhatKy_ViPham!E:E, "12_Phap", NhatKy_ViPham!F:F, B40, NhatKy_ViPham!C:C, "T23") - SUMIFS(NhatKy_ViPham!K:K, NhatKy_ViPham!E:E, "12_Phap", NhatKy_ViPham!F:F, B40, NhatKy_ViPham!C:C, "T23")</f>
        <v>100</v>
      </c>
      <c r="AO40" s="6">
        <f>100 + SUMIFS(NhatKy_ViPham!J:J, NhatKy_ViPham!E:E, "12_Phap", NhatKy_ViPham!F:F, B40, NhatKy_ViPham!C:C, "T24") - SUMIFS(NhatKy_ViPham!K:K, NhatKy_ViPham!E:E, "12_Phap", NhatKy_ViPham!F:F, B40, NhatKy_ViPham!C:C, "T24")</f>
        <v>100</v>
      </c>
      <c r="AP40" s="6">
        <f>100 + SUMIFS(NhatKy_ViPham!J:J, NhatKy_ViPham!E:E, "12_Phap", NhatKy_ViPham!F:F, B40, NhatKy_ViPham!C:C, "T25") - SUMIFS(NhatKy_ViPham!K:K, NhatKy_ViPham!E:E, "12_Phap", NhatKy_ViPham!F:F, B40, NhatKy_ViPham!C:C, "T25")</f>
        <v>100</v>
      </c>
      <c r="AQ40" s="6">
        <f>100 + SUMIFS(NhatKy_ViPham!J:J, NhatKy_ViPham!E:E, "12_Phap", NhatKy_ViPham!F:F, B40, NhatKy_ViPham!C:C, "T26") - SUMIFS(NhatKy_ViPham!K:K, NhatKy_ViPham!E:E, "12_Phap", NhatKy_ViPham!F:F, B40, NhatKy_ViPham!C:C, "T26")</f>
        <v>100</v>
      </c>
      <c r="AR40" s="6">
        <f>100 + SUMIFS(NhatKy_ViPham!J:J, NhatKy_ViPham!E:E, "12_Phap", NhatKy_ViPham!F:F, B40, NhatKy_ViPham!C:C, "T27") - SUMIFS(NhatKy_ViPham!K:K, NhatKy_ViPham!E:E, "12_Phap", NhatKy_ViPham!F:F, B40, NhatKy_ViPham!C:C, "T27")</f>
        <v>100</v>
      </c>
      <c r="AS40" s="6">
        <f>100 + SUMIFS(NhatKy_ViPham!J:J, NhatKy_ViPham!E:E, "12_Phap", NhatKy_ViPham!F:F, B40, NhatKy_ViPham!C:C, "T28") - SUMIFS(NhatKy_ViPham!K:K, NhatKy_ViPham!E:E, "12_Phap", NhatKy_ViPham!F:F, B40, NhatKy_ViPham!C:C, "T28")</f>
        <v>100</v>
      </c>
      <c r="AT40" s="6">
        <f>100 + SUMIFS(NhatKy_ViPham!J:J, NhatKy_ViPham!E:E, "12_Phap", NhatKy_ViPham!F:F, B40, NhatKy_ViPham!C:C, "T29") - SUMIFS(NhatKy_ViPham!K:K, NhatKy_ViPham!E:E, "12_Phap", NhatKy_ViPham!F:F, B40, NhatKy_ViPham!C:C, "T29")</f>
        <v>100</v>
      </c>
      <c r="AU40" s="6">
        <f>100 + SUMIFS(NhatKy_ViPham!J:J, NhatKy_ViPham!E:E, "12_Phap", NhatKy_ViPham!F:F, B40, NhatKy_ViPham!C:C, "T30") - SUMIFS(NhatKy_ViPham!K:K, NhatKy_ViPham!E:E, "12_Phap", NhatKy_ViPham!F:F, B40, NhatKy_ViPham!C:C, "T30")</f>
        <v>100</v>
      </c>
      <c r="AV40" s="6">
        <f>100 + SUMIFS(NhatKy_ViPham!J:J, NhatKy_ViPham!E:E, "12_Phap", NhatKy_ViPham!F:F, B40, NhatKy_ViPham!C:C, "T31") - SUMIFS(NhatKy_ViPham!K:K, NhatKy_ViPham!E:E, "12_Phap", NhatKy_ViPham!F:F, B40, NhatKy_ViPham!C:C, "T31")</f>
        <v>100</v>
      </c>
      <c r="AW40" s="6">
        <f>100 + SUMIFS(NhatKy_ViPham!J:J, NhatKy_ViPham!E:E, "12_Phap", NhatKy_ViPham!F:F, B40, NhatKy_ViPham!C:C, "T32") - SUMIFS(NhatKy_ViPham!K:K, NhatKy_ViPham!E:E, "12_Phap", NhatKy_ViPham!F:F, B40, NhatKy_ViPham!C:C, "T32")</f>
        <v>100</v>
      </c>
      <c r="AX40" s="6">
        <f>100 + SUMIFS(NhatKy_ViPham!J:J, NhatKy_ViPham!E:E, "12_Phap", NhatKy_ViPham!F:F, B40, NhatKy_ViPham!C:C, "T33") - SUMIFS(NhatKy_ViPham!K:K, NhatKy_ViPham!E:E, "12_Phap", NhatKy_ViPham!F:F, B40, NhatKy_ViPham!C:C, "T33")</f>
        <v>100</v>
      </c>
      <c r="AY40" s="6">
        <f>100 + SUMIFS(NhatKy_ViPham!J:J, NhatKy_ViPham!E:E, "12_Phap", NhatKy_ViPham!F:F, B40, NhatKy_ViPham!C:C, "T34") - SUMIFS(NhatKy_ViPham!K:K, NhatKy_ViPham!E:E, "12_Phap", NhatKy_ViPham!F:F, B40, NhatKy_ViPham!C:C, "T34")</f>
        <v>100</v>
      </c>
      <c r="AZ40" s="6">
        <f>100 + SUMIFS(NhatKy_ViPham!J:J, NhatKy_ViPham!E:E, "12_Phap", NhatKy_ViPham!F:F, B40, NhatKy_ViPham!C:C, "T35") - SUMIFS(NhatKy_ViPham!K:K, NhatKy_ViPham!E:E, "12_Phap", NhatKy_ViPham!F:F, B40, NhatKy_ViPham!C:C, "T35")</f>
        <v>100</v>
      </c>
      <c r="BA40" s="12">
        <f t="shared" si="0"/>
        <v>100</v>
      </c>
      <c r="BB40" s="11" t="s">
        <v>430</v>
      </c>
      <c r="BC40" s="16" t="str">
        <f t="shared" si="1"/>
        <v>Tốt</v>
      </c>
      <c r="BD40" s="15" t="str">
        <f t="shared" si="2"/>
        <v>🟢 BÌNH THƯỜNG</v>
      </c>
    </row>
    <row r="41" spans="1:56" x14ac:dyDescent="0.25">
      <c r="A41" s="4">
        <v>33</v>
      </c>
      <c r="B41" s="10" t="s">
        <v>3139</v>
      </c>
      <c r="C41" s="4" t="s">
        <v>2384</v>
      </c>
      <c r="D41" s="4" t="s">
        <v>435</v>
      </c>
      <c r="E41" s="11" t="s">
        <v>430</v>
      </c>
      <c r="F41" s="7">
        <f>SUMIFS(NhatKy_ViPham!K:K, NhatKy_ViPham!E:E, "12_Phap", NhatKy_ViPham!F:F, B41, NhatKy_ViPham!H:H, "L01")</f>
        <v>0</v>
      </c>
      <c r="G41" s="7">
        <f>SUMIFS(NhatKy_ViPham!K:K, NhatKy_ViPham!E:E, "12_Phap", NhatKy_ViPham!F:F, B41, NhatKy_ViPham!H:H, "L02")</f>
        <v>0</v>
      </c>
      <c r="H41" s="7">
        <f>SUMIFS(NhatKy_ViPham!K:K, NhatKy_ViPham!E:E, "12_Phap", NhatKy_ViPham!F:F, B41, NhatKy_ViPham!H:H, "L03")</f>
        <v>0</v>
      </c>
      <c r="I41" s="7">
        <f>SUMIFS(NhatKy_ViPham!K:K, NhatKy_ViPham!E:E, "12_Phap", NhatKy_ViPham!F:F, B41, NhatKy_ViPham!H:H, "L04")</f>
        <v>0</v>
      </c>
      <c r="J41" s="7">
        <f>SUMIFS(NhatKy_ViPham!K:K, NhatKy_ViPham!E:E, "12_Phap", NhatKy_ViPham!F:F, B41, NhatKy_ViPham!H:H, "L05")</f>
        <v>0</v>
      </c>
      <c r="K41" s="7">
        <f>SUMIFS(NhatKy_ViPham!K:K, NhatKy_ViPham!E:E, "12_Phap", NhatKy_ViPham!F:F, B41, NhatKy_ViPham!H:H, "L06")</f>
        <v>0</v>
      </c>
      <c r="L41" s="7">
        <f>SUMIFS(NhatKy_ViPham!K:K, NhatKy_ViPham!E:E, "12_Phap", NhatKy_ViPham!F:F, B41, NhatKy_ViPham!H:H, "L07")</f>
        <v>0</v>
      </c>
      <c r="M41" s="7">
        <f>SUMIFS(NhatKy_ViPham!K:K, NhatKy_ViPham!E:E, "12_Phap", NhatKy_ViPham!F:F, B41, NhatKy_ViPham!H:H, "L08")</f>
        <v>0</v>
      </c>
      <c r="N41" s="7">
        <f>SUMIFS(NhatKy_ViPham!K:K, NhatKy_ViPham!E:E, "12_Phap", NhatKy_ViPham!F:F, B41, NhatKy_ViPham!H:H, "L09")</f>
        <v>0</v>
      </c>
      <c r="O41" s="7">
        <f>SUMIFS(NhatKy_ViPham!K:K, NhatKy_ViPham!E:E, "12_Phap", NhatKy_ViPham!F:F, B41, NhatKy_ViPham!H:H, "L10")</f>
        <v>0</v>
      </c>
      <c r="P41" s="12">
        <f>SUMIFS(NhatKy_ViPham!J:J, NhatKy_ViPham!E:E, "12_Phap", NhatKy_ViPham!F:F, B41)</f>
        <v>0</v>
      </c>
      <c r="Q41" s="13">
        <f>SUMIFS(NhatKy_ViPham!K:K, NhatKy_ViPham!E:E, "12_Phap", NhatKy_ViPham!F:F, B41)</f>
        <v>0</v>
      </c>
      <c r="R41" s="7">
        <f>100 + SUMIFS(NhatKy_ViPham!J:J, NhatKy_ViPham!E:E, "12_Phap", NhatKy_ViPham!F:F, B41, NhatKy_ViPham!C:C, "T1") - SUMIFS(NhatKy_ViPham!K:K, NhatKy_ViPham!E:E, "12_Phap", NhatKy_ViPham!F:F, B41, NhatKy_ViPham!C:C, "T1")</f>
        <v>100</v>
      </c>
      <c r="S41" s="7">
        <f>100 + SUMIFS(NhatKy_ViPham!J:J, NhatKy_ViPham!E:E, "12_Phap", NhatKy_ViPham!F:F, B41, NhatKy_ViPham!C:C, "T2") - SUMIFS(NhatKy_ViPham!K:K, NhatKy_ViPham!E:E, "12_Phap", NhatKy_ViPham!F:F, B41, NhatKy_ViPham!C:C, "T2")</f>
        <v>100</v>
      </c>
      <c r="T41" s="7">
        <f>100 + SUMIFS(NhatKy_ViPham!J:J, NhatKy_ViPham!E:E, "12_Phap", NhatKy_ViPham!F:F, B41, NhatKy_ViPham!C:C, "T3") - SUMIFS(NhatKy_ViPham!K:K, NhatKy_ViPham!E:E, "12_Phap", NhatKy_ViPham!F:F, B41, NhatKy_ViPham!C:C, "T3")</f>
        <v>100</v>
      </c>
      <c r="U41" s="7">
        <f>100 + SUMIFS(NhatKy_ViPham!J:J, NhatKy_ViPham!E:E, "12_Phap", NhatKy_ViPham!F:F, B41, NhatKy_ViPham!C:C, "T4") - SUMIFS(NhatKy_ViPham!K:K, NhatKy_ViPham!E:E, "12_Phap", NhatKy_ViPham!F:F, B41, NhatKy_ViPham!C:C, "T4")</f>
        <v>100</v>
      </c>
      <c r="V41" s="7">
        <f>100 + SUMIFS(NhatKy_ViPham!J:J, NhatKy_ViPham!E:E, "12_Phap", NhatKy_ViPham!F:F, B41, NhatKy_ViPham!C:C, "T5") - SUMIFS(NhatKy_ViPham!K:K, NhatKy_ViPham!E:E, "12_Phap", NhatKy_ViPham!F:F, B41, NhatKy_ViPham!C:C, "T5")</f>
        <v>100</v>
      </c>
      <c r="W41" s="7">
        <f>100 + SUMIFS(NhatKy_ViPham!J:J, NhatKy_ViPham!E:E, "12_Phap", NhatKy_ViPham!F:F, B41, NhatKy_ViPham!C:C, "T6") - SUMIFS(NhatKy_ViPham!K:K, NhatKy_ViPham!E:E, "12_Phap", NhatKy_ViPham!F:F, B41, NhatKy_ViPham!C:C, "T6")</f>
        <v>100</v>
      </c>
      <c r="X41" s="7">
        <f>100 + SUMIFS(NhatKy_ViPham!J:J, NhatKy_ViPham!E:E, "12_Phap", NhatKy_ViPham!F:F, B41, NhatKy_ViPham!C:C, "T7") - SUMIFS(NhatKy_ViPham!K:K, NhatKy_ViPham!E:E, "12_Phap", NhatKy_ViPham!F:F, B41, NhatKy_ViPham!C:C, "T7")</f>
        <v>100</v>
      </c>
      <c r="Y41" s="7">
        <f>100 + SUMIFS(NhatKy_ViPham!J:J, NhatKy_ViPham!E:E, "12_Phap", NhatKy_ViPham!F:F, B41, NhatKy_ViPham!C:C, "T8") - SUMIFS(NhatKy_ViPham!K:K, NhatKy_ViPham!E:E, "12_Phap", NhatKy_ViPham!F:F, B41, NhatKy_ViPham!C:C, "T8")</f>
        <v>100</v>
      </c>
      <c r="Z41" s="7">
        <f>100 + SUMIFS(NhatKy_ViPham!J:J, NhatKy_ViPham!E:E, "12_Phap", NhatKy_ViPham!F:F, B41, NhatKy_ViPham!C:C, "T9") - SUMIFS(NhatKy_ViPham!K:K, NhatKy_ViPham!E:E, "12_Phap", NhatKy_ViPham!F:F, B41, NhatKy_ViPham!C:C, "T9")</f>
        <v>100</v>
      </c>
      <c r="AA41" s="7">
        <f>100 + SUMIFS(NhatKy_ViPham!J:J, NhatKy_ViPham!E:E, "12_Phap", NhatKy_ViPham!F:F, B41, NhatKy_ViPham!C:C, "T10") - SUMIFS(NhatKy_ViPham!K:K, NhatKy_ViPham!E:E, "12_Phap", NhatKy_ViPham!F:F, B41, NhatKy_ViPham!C:C, "T10")</f>
        <v>100</v>
      </c>
      <c r="AB41" s="7">
        <f>100 + SUMIFS(NhatKy_ViPham!J:J, NhatKy_ViPham!E:E, "12_Phap", NhatKy_ViPham!F:F, B41, NhatKy_ViPham!C:C, "T11") - SUMIFS(NhatKy_ViPham!K:K, NhatKy_ViPham!E:E, "12_Phap", NhatKy_ViPham!F:F, B41, NhatKy_ViPham!C:C, "T11")</f>
        <v>100</v>
      </c>
      <c r="AC41" s="7">
        <f>100 + SUMIFS(NhatKy_ViPham!J:J, NhatKy_ViPham!E:E, "12_Phap", NhatKy_ViPham!F:F, B41, NhatKy_ViPham!C:C, "T12") - SUMIFS(NhatKy_ViPham!K:K, NhatKy_ViPham!E:E, "12_Phap", NhatKy_ViPham!F:F, B41, NhatKy_ViPham!C:C, "T12")</f>
        <v>100</v>
      </c>
      <c r="AD41" s="7">
        <f>100 + SUMIFS(NhatKy_ViPham!J:J, NhatKy_ViPham!E:E, "12_Phap", NhatKy_ViPham!F:F, B41, NhatKy_ViPham!C:C, "T13") - SUMIFS(NhatKy_ViPham!K:K, NhatKy_ViPham!E:E, "12_Phap", NhatKy_ViPham!F:F, B41, NhatKy_ViPham!C:C, "T13")</f>
        <v>100</v>
      </c>
      <c r="AE41" s="7">
        <f>100 + SUMIFS(NhatKy_ViPham!J:J, NhatKy_ViPham!E:E, "12_Phap", NhatKy_ViPham!F:F, B41, NhatKy_ViPham!C:C, "T14") - SUMIFS(NhatKy_ViPham!K:K, NhatKy_ViPham!E:E, "12_Phap", NhatKy_ViPham!F:F, B41, NhatKy_ViPham!C:C, "T14")</f>
        <v>100</v>
      </c>
      <c r="AF41" s="7">
        <f>100 + SUMIFS(NhatKy_ViPham!J:J, NhatKy_ViPham!E:E, "12_Phap", NhatKy_ViPham!F:F, B41, NhatKy_ViPham!C:C, "T15") - SUMIFS(NhatKy_ViPham!K:K, NhatKy_ViPham!E:E, "12_Phap", NhatKy_ViPham!F:F, B41, NhatKy_ViPham!C:C, "T15")</f>
        <v>100</v>
      </c>
      <c r="AG41" s="7">
        <f>100 + SUMIFS(NhatKy_ViPham!J:J, NhatKy_ViPham!E:E, "12_Phap", NhatKy_ViPham!F:F, B41, NhatKy_ViPham!C:C, "T16") - SUMIFS(NhatKy_ViPham!K:K, NhatKy_ViPham!E:E, "12_Phap", NhatKy_ViPham!F:F, B41, NhatKy_ViPham!C:C, "T16")</f>
        <v>100</v>
      </c>
      <c r="AH41" s="7">
        <f>100 + SUMIFS(NhatKy_ViPham!J:J, NhatKy_ViPham!E:E, "12_Phap", NhatKy_ViPham!F:F, B41, NhatKy_ViPham!C:C, "T17") - SUMIFS(NhatKy_ViPham!K:K, NhatKy_ViPham!E:E, "12_Phap", NhatKy_ViPham!F:F, B41, NhatKy_ViPham!C:C, "T17")</f>
        <v>100</v>
      </c>
      <c r="AI41" s="7">
        <f>100 + SUMIFS(NhatKy_ViPham!J:J, NhatKy_ViPham!E:E, "12_Phap", NhatKy_ViPham!F:F, B41, NhatKy_ViPham!C:C, "T18") - SUMIFS(NhatKy_ViPham!K:K, NhatKy_ViPham!E:E, "12_Phap", NhatKy_ViPham!F:F, B41, NhatKy_ViPham!C:C, "T18")</f>
        <v>100</v>
      </c>
      <c r="AJ41" s="7">
        <f>100 + SUMIFS(NhatKy_ViPham!J:J, NhatKy_ViPham!E:E, "12_Phap", NhatKy_ViPham!F:F, B41, NhatKy_ViPham!C:C, "T19") - SUMIFS(NhatKy_ViPham!K:K, NhatKy_ViPham!E:E, "12_Phap", NhatKy_ViPham!F:F, B41, NhatKy_ViPham!C:C, "T19")</f>
        <v>100</v>
      </c>
      <c r="AK41" s="7">
        <f>100 + SUMIFS(NhatKy_ViPham!J:J, NhatKy_ViPham!E:E, "12_Phap", NhatKy_ViPham!F:F, B41, NhatKy_ViPham!C:C, "T20") - SUMIFS(NhatKy_ViPham!K:K, NhatKy_ViPham!E:E, "12_Phap", NhatKy_ViPham!F:F, B41, NhatKy_ViPham!C:C, "T20")</f>
        <v>100</v>
      </c>
      <c r="AL41" s="7">
        <f>100 + SUMIFS(NhatKy_ViPham!J:J, NhatKy_ViPham!E:E, "12_Phap", NhatKy_ViPham!F:F, B41, NhatKy_ViPham!C:C, "T21") - SUMIFS(NhatKy_ViPham!K:K, NhatKy_ViPham!E:E, "12_Phap", NhatKy_ViPham!F:F, B41, NhatKy_ViPham!C:C, "T21")</f>
        <v>100</v>
      </c>
      <c r="AM41" s="7">
        <f>100 + SUMIFS(NhatKy_ViPham!J:J, NhatKy_ViPham!E:E, "12_Phap", NhatKy_ViPham!F:F, B41, NhatKy_ViPham!C:C, "T22") - SUMIFS(NhatKy_ViPham!K:K, NhatKy_ViPham!E:E, "12_Phap", NhatKy_ViPham!F:F, B41, NhatKy_ViPham!C:C, "T22")</f>
        <v>100</v>
      </c>
      <c r="AN41" s="7">
        <f>100 + SUMIFS(NhatKy_ViPham!J:J, NhatKy_ViPham!E:E, "12_Phap", NhatKy_ViPham!F:F, B41, NhatKy_ViPham!C:C, "T23") - SUMIFS(NhatKy_ViPham!K:K, NhatKy_ViPham!E:E, "12_Phap", NhatKy_ViPham!F:F, B41, NhatKy_ViPham!C:C, "T23")</f>
        <v>100</v>
      </c>
      <c r="AO41" s="7">
        <f>100 + SUMIFS(NhatKy_ViPham!J:J, NhatKy_ViPham!E:E, "12_Phap", NhatKy_ViPham!F:F, B41, NhatKy_ViPham!C:C, "T24") - SUMIFS(NhatKy_ViPham!K:K, NhatKy_ViPham!E:E, "12_Phap", NhatKy_ViPham!F:F, B41, NhatKy_ViPham!C:C, "T24")</f>
        <v>100</v>
      </c>
      <c r="AP41" s="7">
        <f>100 + SUMIFS(NhatKy_ViPham!J:J, NhatKy_ViPham!E:E, "12_Phap", NhatKy_ViPham!F:F, B41, NhatKy_ViPham!C:C, "T25") - SUMIFS(NhatKy_ViPham!K:K, NhatKy_ViPham!E:E, "12_Phap", NhatKy_ViPham!F:F, B41, NhatKy_ViPham!C:C, "T25")</f>
        <v>100</v>
      </c>
      <c r="AQ41" s="7">
        <f>100 + SUMIFS(NhatKy_ViPham!J:J, NhatKy_ViPham!E:E, "12_Phap", NhatKy_ViPham!F:F, B41, NhatKy_ViPham!C:C, "T26") - SUMIFS(NhatKy_ViPham!K:K, NhatKy_ViPham!E:E, "12_Phap", NhatKy_ViPham!F:F, B41, NhatKy_ViPham!C:C, "T26")</f>
        <v>100</v>
      </c>
      <c r="AR41" s="7">
        <f>100 + SUMIFS(NhatKy_ViPham!J:J, NhatKy_ViPham!E:E, "12_Phap", NhatKy_ViPham!F:F, B41, NhatKy_ViPham!C:C, "T27") - SUMIFS(NhatKy_ViPham!K:K, NhatKy_ViPham!E:E, "12_Phap", NhatKy_ViPham!F:F, B41, NhatKy_ViPham!C:C, "T27")</f>
        <v>100</v>
      </c>
      <c r="AS41" s="7">
        <f>100 + SUMIFS(NhatKy_ViPham!J:J, NhatKy_ViPham!E:E, "12_Phap", NhatKy_ViPham!F:F, B41, NhatKy_ViPham!C:C, "T28") - SUMIFS(NhatKy_ViPham!K:K, NhatKy_ViPham!E:E, "12_Phap", NhatKy_ViPham!F:F, B41, NhatKy_ViPham!C:C, "T28")</f>
        <v>100</v>
      </c>
      <c r="AT41" s="7">
        <f>100 + SUMIFS(NhatKy_ViPham!J:J, NhatKy_ViPham!E:E, "12_Phap", NhatKy_ViPham!F:F, B41, NhatKy_ViPham!C:C, "T29") - SUMIFS(NhatKy_ViPham!K:K, NhatKy_ViPham!E:E, "12_Phap", NhatKy_ViPham!F:F, B41, NhatKy_ViPham!C:C, "T29")</f>
        <v>100</v>
      </c>
      <c r="AU41" s="7">
        <f>100 + SUMIFS(NhatKy_ViPham!J:J, NhatKy_ViPham!E:E, "12_Phap", NhatKy_ViPham!F:F, B41, NhatKy_ViPham!C:C, "T30") - SUMIFS(NhatKy_ViPham!K:K, NhatKy_ViPham!E:E, "12_Phap", NhatKy_ViPham!F:F, B41, NhatKy_ViPham!C:C, "T30")</f>
        <v>100</v>
      </c>
      <c r="AV41" s="7">
        <f>100 + SUMIFS(NhatKy_ViPham!J:J, NhatKy_ViPham!E:E, "12_Phap", NhatKy_ViPham!F:F, B41, NhatKy_ViPham!C:C, "T31") - SUMIFS(NhatKy_ViPham!K:K, NhatKy_ViPham!E:E, "12_Phap", NhatKy_ViPham!F:F, B41, NhatKy_ViPham!C:C, "T31")</f>
        <v>100</v>
      </c>
      <c r="AW41" s="7">
        <f>100 + SUMIFS(NhatKy_ViPham!J:J, NhatKy_ViPham!E:E, "12_Phap", NhatKy_ViPham!F:F, B41, NhatKy_ViPham!C:C, "T32") - SUMIFS(NhatKy_ViPham!K:K, NhatKy_ViPham!E:E, "12_Phap", NhatKy_ViPham!F:F, B41, NhatKy_ViPham!C:C, "T32")</f>
        <v>100</v>
      </c>
      <c r="AX41" s="7">
        <f>100 + SUMIFS(NhatKy_ViPham!J:J, NhatKy_ViPham!E:E, "12_Phap", NhatKy_ViPham!F:F, B41, NhatKy_ViPham!C:C, "T33") - SUMIFS(NhatKy_ViPham!K:K, NhatKy_ViPham!E:E, "12_Phap", NhatKy_ViPham!F:F, B41, NhatKy_ViPham!C:C, "T33")</f>
        <v>100</v>
      </c>
      <c r="AY41" s="7">
        <f>100 + SUMIFS(NhatKy_ViPham!J:J, NhatKy_ViPham!E:E, "12_Phap", NhatKy_ViPham!F:F, B41, NhatKy_ViPham!C:C, "T34") - SUMIFS(NhatKy_ViPham!K:K, NhatKy_ViPham!E:E, "12_Phap", NhatKy_ViPham!F:F, B41, NhatKy_ViPham!C:C, "T34")</f>
        <v>100</v>
      </c>
      <c r="AZ41" s="7">
        <f>100 + SUMIFS(NhatKy_ViPham!J:J, NhatKy_ViPham!E:E, "12_Phap", NhatKy_ViPham!F:F, B41, NhatKy_ViPham!C:C, "T35") - SUMIFS(NhatKy_ViPham!K:K, NhatKy_ViPham!E:E, "12_Phap", NhatKy_ViPham!F:F, B41, NhatKy_ViPham!C:C, "T35")</f>
        <v>100</v>
      </c>
      <c r="BA41" s="12">
        <f t="shared" si="0"/>
        <v>100</v>
      </c>
      <c r="BB41" s="11" t="s">
        <v>430</v>
      </c>
      <c r="BC41" s="14" t="str">
        <f t="shared" si="1"/>
        <v>Tốt</v>
      </c>
      <c r="BD41" s="10" t="str">
        <f t="shared" si="2"/>
        <v>🟢 BÌNH THƯỜNG</v>
      </c>
    </row>
    <row r="42" spans="1:56" x14ac:dyDescent="0.25">
      <c r="A42" s="5">
        <v>34</v>
      </c>
      <c r="B42" s="15" t="s">
        <v>474</v>
      </c>
      <c r="C42" s="5" t="s">
        <v>2637</v>
      </c>
      <c r="D42" s="5" t="s">
        <v>429</v>
      </c>
      <c r="E42" s="11" t="s">
        <v>430</v>
      </c>
      <c r="F42" s="6">
        <f>SUMIFS(NhatKy_ViPham!K:K, NhatKy_ViPham!E:E, "12_Phap", NhatKy_ViPham!F:F, B42, NhatKy_ViPham!H:H, "L01")</f>
        <v>0</v>
      </c>
      <c r="G42" s="6">
        <f>SUMIFS(NhatKy_ViPham!K:K, NhatKy_ViPham!E:E, "12_Phap", NhatKy_ViPham!F:F, B42, NhatKy_ViPham!H:H, "L02")</f>
        <v>0</v>
      </c>
      <c r="H42" s="6">
        <f>SUMIFS(NhatKy_ViPham!K:K, NhatKy_ViPham!E:E, "12_Phap", NhatKy_ViPham!F:F, B42, NhatKy_ViPham!H:H, "L03")</f>
        <v>0</v>
      </c>
      <c r="I42" s="6">
        <f>SUMIFS(NhatKy_ViPham!K:K, NhatKy_ViPham!E:E, "12_Phap", NhatKy_ViPham!F:F, B42, NhatKy_ViPham!H:H, "L04")</f>
        <v>0</v>
      </c>
      <c r="J42" s="6">
        <f>SUMIFS(NhatKy_ViPham!K:K, NhatKy_ViPham!E:E, "12_Phap", NhatKy_ViPham!F:F, B42, NhatKy_ViPham!H:H, "L05")</f>
        <v>0</v>
      </c>
      <c r="K42" s="6">
        <f>SUMIFS(NhatKy_ViPham!K:K, NhatKy_ViPham!E:E, "12_Phap", NhatKy_ViPham!F:F, B42, NhatKy_ViPham!H:H, "L06")</f>
        <v>0</v>
      </c>
      <c r="L42" s="6">
        <f>SUMIFS(NhatKy_ViPham!K:K, NhatKy_ViPham!E:E, "12_Phap", NhatKy_ViPham!F:F, B42, NhatKy_ViPham!H:H, "L07")</f>
        <v>0</v>
      </c>
      <c r="M42" s="6">
        <f>SUMIFS(NhatKy_ViPham!K:K, NhatKy_ViPham!E:E, "12_Phap", NhatKy_ViPham!F:F, B42, NhatKy_ViPham!H:H, "L08")</f>
        <v>0</v>
      </c>
      <c r="N42" s="6">
        <f>SUMIFS(NhatKy_ViPham!K:K, NhatKy_ViPham!E:E, "12_Phap", NhatKy_ViPham!F:F, B42, NhatKy_ViPham!H:H, "L09")</f>
        <v>0</v>
      </c>
      <c r="O42" s="6">
        <f>SUMIFS(NhatKy_ViPham!K:K, NhatKy_ViPham!E:E, "12_Phap", NhatKy_ViPham!F:F, B42, NhatKy_ViPham!H:H, "L10")</f>
        <v>0</v>
      </c>
      <c r="P42" s="12">
        <f>SUMIFS(NhatKy_ViPham!J:J, NhatKy_ViPham!E:E, "12_Phap", NhatKy_ViPham!F:F, B42)</f>
        <v>0</v>
      </c>
      <c r="Q42" s="13">
        <f>SUMIFS(NhatKy_ViPham!K:K, NhatKy_ViPham!E:E, "12_Phap", NhatKy_ViPham!F:F, B42)</f>
        <v>0</v>
      </c>
      <c r="R42" s="6">
        <f>100 + SUMIFS(NhatKy_ViPham!J:J, NhatKy_ViPham!E:E, "12_Phap", NhatKy_ViPham!F:F, B42, NhatKy_ViPham!C:C, "T1") - SUMIFS(NhatKy_ViPham!K:K, NhatKy_ViPham!E:E, "12_Phap", NhatKy_ViPham!F:F, B42, NhatKy_ViPham!C:C, "T1")</f>
        <v>100</v>
      </c>
      <c r="S42" s="6">
        <f>100 + SUMIFS(NhatKy_ViPham!J:J, NhatKy_ViPham!E:E, "12_Phap", NhatKy_ViPham!F:F, B42, NhatKy_ViPham!C:C, "T2") - SUMIFS(NhatKy_ViPham!K:K, NhatKy_ViPham!E:E, "12_Phap", NhatKy_ViPham!F:F, B42, NhatKy_ViPham!C:C, "T2")</f>
        <v>100</v>
      </c>
      <c r="T42" s="6">
        <f>100 + SUMIFS(NhatKy_ViPham!J:J, NhatKy_ViPham!E:E, "12_Phap", NhatKy_ViPham!F:F, B42, NhatKy_ViPham!C:C, "T3") - SUMIFS(NhatKy_ViPham!K:K, NhatKy_ViPham!E:E, "12_Phap", NhatKy_ViPham!F:F, B42, NhatKy_ViPham!C:C, "T3")</f>
        <v>100</v>
      </c>
      <c r="U42" s="6">
        <f>100 + SUMIFS(NhatKy_ViPham!J:J, NhatKy_ViPham!E:E, "12_Phap", NhatKy_ViPham!F:F, B42, NhatKy_ViPham!C:C, "T4") - SUMIFS(NhatKy_ViPham!K:K, NhatKy_ViPham!E:E, "12_Phap", NhatKy_ViPham!F:F, B42, NhatKy_ViPham!C:C, "T4")</f>
        <v>100</v>
      </c>
      <c r="V42" s="6">
        <f>100 + SUMIFS(NhatKy_ViPham!J:J, NhatKy_ViPham!E:E, "12_Phap", NhatKy_ViPham!F:F, B42, NhatKy_ViPham!C:C, "T5") - SUMIFS(NhatKy_ViPham!K:K, NhatKy_ViPham!E:E, "12_Phap", NhatKy_ViPham!F:F, B42, NhatKy_ViPham!C:C, "T5")</f>
        <v>100</v>
      </c>
      <c r="W42" s="6">
        <f>100 + SUMIFS(NhatKy_ViPham!J:J, NhatKy_ViPham!E:E, "12_Phap", NhatKy_ViPham!F:F, B42, NhatKy_ViPham!C:C, "T6") - SUMIFS(NhatKy_ViPham!K:K, NhatKy_ViPham!E:E, "12_Phap", NhatKy_ViPham!F:F, B42, NhatKy_ViPham!C:C, "T6")</f>
        <v>100</v>
      </c>
      <c r="X42" s="6">
        <f>100 + SUMIFS(NhatKy_ViPham!J:J, NhatKy_ViPham!E:E, "12_Phap", NhatKy_ViPham!F:F, B42, NhatKy_ViPham!C:C, "T7") - SUMIFS(NhatKy_ViPham!K:K, NhatKy_ViPham!E:E, "12_Phap", NhatKy_ViPham!F:F, B42, NhatKy_ViPham!C:C, "T7")</f>
        <v>100</v>
      </c>
      <c r="Y42" s="6">
        <f>100 + SUMIFS(NhatKy_ViPham!J:J, NhatKy_ViPham!E:E, "12_Phap", NhatKy_ViPham!F:F, B42, NhatKy_ViPham!C:C, "T8") - SUMIFS(NhatKy_ViPham!K:K, NhatKy_ViPham!E:E, "12_Phap", NhatKy_ViPham!F:F, B42, NhatKy_ViPham!C:C, "T8")</f>
        <v>100</v>
      </c>
      <c r="Z42" s="6">
        <f>100 + SUMIFS(NhatKy_ViPham!J:J, NhatKy_ViPham!E:E, "12_Phap", NhatKy_ViPham!F:F, B42, NhatKy_ViPham!C:C, "T9") - SUMIFS(NhatKy_ViPham!K:K, NhatKy_ViPham!E:E, "12_Phap", NhatKy_ViPham!F:F, B42, NhatKy_ViPham!C:C, "T9")</f>
        <v>100</v>
      </c>
      <c r="AA42" s="6">
        <f>100 + SUMIFS(NhatKy_ViPham!J:J, NhatKy_ViPham!E:E, "12_Phap", NhatKy_ViPham!F:F, B42, NhatKy_ViPham!C:C, "T10") - SUMIFS(NhatKy_ViPham!K:K, NhatKy_ViPham!E:E, "12_Phap", NhatKy_ViPham!F:F, B42, NhatKy_ViPham!C:C, "T10")</f>
        <v>100</v>
      </c>
      <c r="AB42" s="6">
        <f>100 + SUMIFS(NhatKy_ViPham!J:J, NhatKy_ViPham!E:E, "12_Phap", NhatKy_ViPham!F:F, B42, NhatKy_ViPham!C:C, "T11") - SUMIFS(NhatKy_ViPham!K:K, NhatKy_ViPham!E:E, "12_Phap", NhatKy_ViPham!F:F, B42, NhatKy_ViPham!C:C, "T11")</f>
        <v>100</v>
      </c>
      <c r="AC42" s="6">
        <f>100 + SUMIFS(NhatKy_ViPham!J:J, NhatKy_ViPham!E:E, "12_Phap", NhatKy_ViPham!F:F, B42, NhatKy_ViPham!C:C, "T12") - SUMIFS(NhatKy_ViPham!K:K, NhatKy_ViPham!E:E, "12_Phap", NhatKy_ViPham!F:F, B42, NhatKy_ViPham!C:C, "T12")</f>
        <v>100</v>
      </c>
      <c r="AD42" s="6">
        <f>100 + SUMIFS(NhatKy_ViPham!J:J, NhatKy_ViPham!E:E, "12_Phap", NhatKy_ViPham!F:F, B42, NhatKy_ViPham!C:C, "T13") - SUMIFS(NhatKy_ViPham!K:K, NhatKy_ViPham!E:E, "12_Phap", NhatKy_ViPham!F:F, B42, NhatKy_ViPham!C:C, "T13")</f>
        <v>100</v>
      </c>
      <c r="AE42" s="6">
        <f>100 + SUMIFS(NhatKy_ViPham!J:J, NhatKy_ViPham!E:E, "12_Phap", NhatKy_ViPham!F:F, B42, NhatKy_ViPham!C:C, "T14") - SUMIFS(NhatKy_ViPham!K:K, NhatKy_ViPham!E:E, "12_Phap", NhatKy_ViPham!F:F, B42, NhatKy_ViPham!C:C, "T14")</f>
        <v>100</v>
      </c>
      <c r="AF42" s="6">
        <f>100 + SUMIFS(NhatKy_ViPham!J:J, NhatKy_ViPham!E:E, "12_Phap", NhatKy_ViPham!F:F, B42, NhatKy_ViPham!C:C, "T15") - SUMIFS(NhatKy_ViPham!K:K, NhatKy_ViPham!E:E, "12_Phap", NhatKy_ViPham!F:F, B42, NhatKy_ViPham!C:C, "T15")</f>
        <v>100</v>
      </c>
      <c r="AG42" s="6">
        <f>100 + SUMIFS(NhatKy_ViPham!J:J, NhatKy_ViPham!E:E, "12_Phap", NhatKy_ViPham!F:F, B42, NhatKy_ViPham!C:C, "T16") - SUMIFS(NhatKy_ViPham!K:K, NhatKy_ViPham!E:E, "12_Phap", NhatKy_ViPham!F:F, B42, NhatKy_ViPham!C:C, "T16")</f>
        <v>100</v>
      </c>
      <c r="AH42" s="6">
        <f>100 + SUMIFS(NhatKy_ViPham!J:J, NhatKy_ViPham!E:E, "12_Phap", NhatKy_ViPham!F:F, B42, NhatKy_ViPham!C:C, "T17") - SUMIFS(NhatKy_ViPham!K:K, NhatKy_ViPham!E:E, "12_Phap", NhatKy_ViPham!F:F, B42, NhatKy_ViPham!C:C, "T17")</f>
        <v>100</v>
      </c>
      <c r="AI42" s="6">
        <f>100 + SUMIFS(NhatKy_ViPham!J:J, NhatKy_ViPham!E:E, "12_Phap", NhatKy_ViPham!F:F, B42, NhatKy_ViPham!C:C, "T18") - SUMIFS(NhatKy_ViPham!K:K, NhatKy_ViPham!E:E, "12_Phap", NhatKy_ViPham!F:F, B42, NhatKy_ViPham!C:C, "T18")</f>
        <v>100</v>
      </c>
      <c r="AJ42" s="6">
        <f>100 + SUMIFS(NhatKy_ViPham!J:J, NhatKy_ViPham!E:E, "12_Phap", NhatKy_ViPham!F:F, B42, NhatKy_ViPham!C:C, "T19") - SUMIFS(NhatKy_ViPham!K:K, NhatKy_ViPham!E:E, "12_Phap", NhatKy_ViPham!F:F, B42, NhatKy_ViPham!C:C, "T19")</f>
        <v>100</v>
      </c>
      <c r="AK42" s="6">
        <f>100 + SUMIFS(NhatKy_ViPham!J:J, NhatKy_ViPham!E:E, "12_Phap", NhatKy_ViPham!F:F, B42, NhatKy_ViPham!C:C, "T20") - SUMIFS(NhatKy_ViPham!K:K, NhatKy_ViPham!E:E, "12_Phap", NhatKy_ViPham!F:F, B42, NhatKy_ViPham!C:C, "T20")</f>
        <v>100</v>
      </c>
      <c r="AL42" s="6">
        <f>100 + SUMIFS(NhatKy_ViPham!J:J, NhatKy_ViPham!E:E, "12_Phap", NhatKy_ViPham!F:F, B42, NhatKy_ViPham!C:C, "T21") - SUMIFS(NhatKy_ViPham!K:K, NhatKy_ViPham!E:E, "12_Phap", NhatKy_ViPham!F:F, B42, NhatKy_ViPham!C:C, "T21")</f>
        <v>100</v>
      </c>
      <c r="AM42" s="6">
        <f>100 + SUMIFS(NhatKy_ViPham!J:J, NhatKy_ViPham!E:E, "12_Phap", NhatKy_ViPham!F:F, B42, NhatKy_ViPham!C:C, "T22") - SUMIFS(NhatKy_ViPham!K:K, NhatKy_ViPham!E:E, "12_Phap", NhatKy_ViPham!F:F, B42, NhatKy_ViPham!C:C, "T22")</f>
        <v>100</v>
      </c>
      <c r="AN42" s="6">
        <f>100 + SUMIFS(NhatKy_ViPham!J:J, NhatKy_ViPham!E:E, "12_Phap", NhatKy_ViPham!F:F, B42, NhatKy_ViPham!C:C, "T23") - SUMIFS(NhatKy_ViPham!K:K, NhatKy_ViPham!E:E, "12_Phap", NhatKy_ViPham!F:F, B42, NhatKy_ViPham!C:C, "T23")</f>
        <v>100</v>
      </c>
      <c r="AO42" s="6">
        <f>100 + SUMIFS(NhatKy_ViPham!J:J, NhatKy_ViPham!E:E, "12_Phap", NhatKy_ViPham!F:F, B42, NhatKy_ViPham!C:C, "T24") - SUMIFS(NhatKy_ViPham!K:K, NhatKy_ViPham!E:E, "12_Phap", NhatKy_ViPham!F:F, B42, NhatKy_ViPham!C:C, "T24")</f>
        <v>100</v>
      </c>
      <c r="AP42" s="6">
        <f>100 + SUMIFS(NhatKy_ViPham!J:J, NhatKy_ViPham!E:E, "12_Phap", NhatKy_ViPham!F:F, B42, NhatKy_ViPham!C:C, "T25") - SUMIFS(NhatKy_ViPham!K:K, NhatKy_ViPham!E:E, "12_Phap", NhatKy_ViPham!F:F, B42, NhatKy_ViPham!C:C, "T25")</f>
        <v>100</v>
      </c>
      <c r="AQ42" s="6">
        <f>100 + SUMIFS(NhatKy_ViPham!J:J, NhatKy_ViPham!E:E, "12_Phap", NhatKy_ViPham!F:F, B42, NhatKy_ViPham!C:C, "T26") - SUMIFS(NhatKy_ViPham!K:K, NhatKy_ViPham!E:E, "12_Phap", NhatKy_ViPham!F:F, B42, NhatKy_ViPham!C:C, "T26")</f>
        <v>100</v>
      </c>
      <c r="AR42" s="6">
        <f>100 + SUMIFS(NhatKy_ViPham!J:J, NhatKy_ViPham!E:E, "12_Phap", NhatKy_ViPham!F:F, B42, NhatKy_ViPham!C:C, "T27") - SUMIFS(NhatKy_ViPham!K:K, NhatKy_ViPham!E:E, "12_Phap", NhatKy_ViPham!F:F, B42, NhatKy_ViPham!C:C, "T27")</f>
        <v>100</v>
      </c>
      <c r="AS42" s="6">
        <f>100 + SUMIFS(NhatKy_ViPham!J:J, NhatKy_ViPham!E:E, "12_Phap", NhatKy_ViPham!F:F, B42, NhatKy_ViPham!C:C, "T28") - SUMIFS(NhatKy_ViPham!K:K, NhatKy_ViPham!E:E, "12_Phap", NhatKy_ViPham!F:F, B42, NhatKy_ViPham!C:C, "T28")</f>
        <v>100</v>
      </c>
      <c r="AT42" s="6">
        <f>100 + SUMIFS(NhatKy_ViPham!J:J, NhatKy_ViPham!E:E, "12_Phap", NhatKy_ViPham!F:F, B42, NhatKy_ViPham!C:C, "T29") - SUMIFS(NhatKy_ViPham!K:K, NhatKy_ViPham!E:E, "12_Phap", NhatKy_ViPham!F:F, B42, NhatKy_ViPham!C:C, "T29")</f>
        <v>100</v>
      </c>
      <c r="AU42" s="6">
        <f>100 + SUMIFS(NhatKy_ViPham!J:J, NhatKy_ViPham!E:E, "12_Phap", NhatKy_ViPham!F:F, B42, NhatKy_ViPham!C:C, "T30") - SUMIFS(NhatKy_ViPham!K:K, NhatKy_ViPham!E:E, "12_Phap", NhatKy_ViPham!F:F, B42, NhatKy_ViPham!C:C, "T30")</f>
        <v>100</v>
      </c>
      <c r="AV42" s="6">
        <f>100 + SUMIFS(NhatKy_ViPham!J:J, NhatKy_ViPham!E:E, "12_Phap", NhatKy_ViPham!F:F, B42, NhatKy_ViPham!C:C, "T31") - SUMIFS(NhatKy_ViPham!K:K, NhatKy_ViPham!E:E, "12_Phap", NhatKy_ViPham!F:F, B42, NhatKy_ViPham!C:C, "T31")</f>
        <v>100</v>
      </c>
      <c r="AW42" s="6">
        <f>100 + SUMIFS(NhatKy_ViPham!J:J, NhatKy_ViPham!E:E, "12_Phap", NhatKy_ViPham!F:F, B42, NhatKy_ViPham!C:C, "T32") - SUMIFS(NhatKy_ViPham!K:K, NhatKy_ViPham!E:E, "12_Phap", NhatKy_ViPham!F:F, B42, NhatKy_ViPham!C:C, "T32")</f>
        <v>100</v>
      </c>
      <c r="AX42" s="6">
        <f>100 + SUMIFS(NhatKy_ViPham!J:J, NhatKy_ViPham!E:E, "12_Phap", NhatKy_ViPham!F:F, B42, NhatKy_ViPham!C:C, "T33") - SUMIFS(NhatKy_ViPham!K:K, NhatKy_ViPham!E:E, "12_Phap", NhatKy_ViPham!F:F, B42, NhatKy_ViPham!C:C, "T33")</f>
        <v>100</v>
      </c>
      <c r="AY42" s="6">
        <f>100 + SUMIFS(NhatKy_ViPham!J:J, NhatKy_ViPham!E:E, "12_Phap", NhatKy_ViPham!F:F, B42, NhatKy_ViPham!C:C, "T34") - SUMIFS(NhatKy_ViPham!K:K, NhatKy_ViPham!E:E, "12_Phap", NhatKy_ViPham!F:F, B42, NhatKy_ViPham!C:C, "T34")</f>
        <v>100</v>
      </c>
      <c r="AZ42" s="6">
        <f>100 + SUMIFS(NhatKy_ViPham!J:J, NhatKy_ViPham!E:E, "12_Phap", NhatKy_ViPham!F:F, B42, NhatKy_ViPham!C:C, "T35") - SUMIFS(NhatKy_ViPham!K:K, NhatKy_ViPham!E:E, "12_Phap", NhatKy_ViPham!F:F, B42, NhatKy_ViPham!C:C, "T35")</f>
        <v>100</v>
      </c>
      <c r="BA42" s="12">
        <f t="shared" si="0"/>
        <v>100</v>
      </c>
      <c r="BB42" s="11" t="s">
        <v>430</v>
      </c>
      <c r="BC42" s="16" t="str">
        <f t="shared" si="1"/>
        <v>Tốt</v>
      </c>
      <c r="BD42" s="15" t="str">
        <f t="shared" si="2"/>
        <v>🟢 BÌNH THƯỜNG</v>
      </c>
    </row>
    <row r="43" spans="1:56" x14ac:dyDescent="0.25">
      <c r="A43" s="4">
        <v>35</v>
      </c>
      <c r="B43" s="10" t="s">
        <v>1307</v>
      </c>
      <c r="C43" s="4" t="s">
        <v>2683</v>
      </c>
      <c r="D43" s="4" t="s">
        <v>429</v>
      </c>
      <c r="E43" s="11" t="s">
        <v>430</v>
      </c>
      <c r="F43" s="7">
        <f>SUMIFS(NhatKy_ViPham!K:K, NhatKy_ViPham!E:E, "12_Phap", NhatKy_ViPham!F:F, B43, NhatKy_ViPham!H:H, "L01")</f>
        <v>0</v>
      </c>
      <c r="G43" s="7">
        <f>SUMIFS(NhatKy_ViPham!K:K, NhatKy_ViPham!E:E, "12_Phap", NhatKy_ViPham!F:F, B43, NhatKy_ViPham!H:H, "L02")</f>
        <v>0</v>
      </c>
      <c r="H43" s="7">
        <f>SUMIFS(NhatKy_ViPham!K:K, NhatKy_ViPham!E:E, "12_Phap", NhatKy_ViPham!F:F, B43, NhatKy_ViPham!H:H, "L03")</f>
        <v>0</v>
      </c>
      <c r="I43" s="7">
        <f>SUMIFS(NhatKy_ViPham!K:K, NhatKy_ViPham!E:E, "12_Phap", NhatKy_ViPham!F:F, B43, NhatKy_ViPham!H:H, "L04")</f>
        <v>0</v>
      </c>
      <c r="J43" s="7">
        <f>SUMIFS(NhatKy_ViPham!K:K, NhatKy_ViPham!E:E, "12_Phap", NhatKy_ViPham!F:F, B43, NhatKy_ViPham!H:H, "L05")</f>
        <v>0</v>
      </c>
      <c r="K43" s="7">
        <f>SUMIFS(NhatKy_ViPham!K:K, NhatKy_ViPham!E:E, "12_Phap", NhatKy_ViPham!F:F, B43, NhatKy_ViPham!H:H, "L06")</f>
        <v>0</v>
      </c>
      <c r="L43" s="7">
        <f>SUMIFS(NhatKy_ViPham!K:K, NhatKy_ViPham!E:E, "12_Phap", NhatKy_ViPham!F:F, B43, NhatKy_ViPham!H:H, "L07")</f>
        <v>0</v>
      </c>
      <c r="M43" s="7">
        <f>SUMIFS(NhatKy_ViPham!K:K, NhatKy_ViPham!E:E, "12_Phap", NhatKy_ViPham!F:F, B43, NhatKy_ViPham!H:H, "L08")</f>
        <v>0</v>
      </c>
      <c r="N43" s="7">
        <f>SUMIFS(NhatKy_ViPham!K:K, NhatKy_ViPham!E:E, "12_Phap", NhatKy_ViPham!F:F, B43, NhatKy_ViPham!H:H, "L09")</f>
        <v>0</v>
      </c>
      <c r="O43" s="7">
        <f>SUMIFS(NhatKy_ViPham!K:K, NhatKy_ViPham!E:E, "12_Phap", NhatKy_ViPham!F:F, B43, NhatKy_ViPham!H:H, "L10")</f>
        <v>0</v>
      </c>
      <c r="P43" s="12">
        <f>SUMIFS(NhatKy_ViPham!J:J, NhatKy_ViPham!E:E, "12_Phap", NhatKy_ViPham!F:F, B43)</f>
        <v>0</v>
      </c>
      <c r="Q43" s="13">
        <f>SUMIFS(NhatKy_ViPham!K:K, NhatKy_ViPham!E:E, "12_Phap", NhatKy_ViPham!F:F, B43)</f>
        <v>0</v>
      </c>
      <c r="R43" s="7">
        <f>100 + SUMIFS(NhatKy_ViPham!J:J, NhatKy_ViPham!E:E, "12_Phap", NhatKy_ViPham!F:F, B43, NhatKy_ViPham!C:C, "T1") - SUMIFS(NhatKy_ViPham!K:K, NhatKy_ViPham!E:E, "12_Phap", NhatKy_ViPham!F:F, B43, NhatKy_ViPham!C:C, "T1")</f>
        <v>100</v>
      </c>
      <c r="S43" s="7">
        <f>100 + SUMIFS(NhatKy_ViPham!J:J, NhatKy_ViPham!E:E, "12_Phap", NhatKy_ViPham!F:F, B43, NhatKy_ViPham!C:C, "T2") - SUMIFS(NhatKy_ViPham!K:K, NhatKy_ViPham!E:E, "12_Phap", NhatKy_ViPham!F:F, B43, NhatKy_ViPham!C:C, "T2")</f>
        <v>100</v>
      </c>
      <c r="T43" s="7">
        <f>100 + SUMIFS(NhatKy_ViPham!J:J, NhatKy_ViPham!E:E, "12_Phap", NhatKy_ViPham!F:F, B43, NhatKy_ViPham!C:C, "T3") - SUMIFS(NhatKy_ViPham!K:K, NhatKy_ViPham!E:E, "12_Phap", NhatKy_ViPham!F:F, B43, NhatKy_ViPham!C:C, "T3")</f>
        <v>100</v>
      </c>
      <c r="U43" s="7">
        <f>100 + SUMIFS(NhatKy_ViPham!J:J, NhatKy_ViPham!E:E, "12_Phap", NhatKy_ViPham!F:F, B43, NhatKy_ViPham!C:C, "T4") - SUMIFS(NhatKy_ViPham!K:K, NhatKy_ViPham!E:E, "12_Phap", NhatKy_ViPham!F:F, B43, NhatKy_ViPham!C:C, "T4")</f>
        <v>100</v>
      </c>
      <c r="V43" s="7">
        <f>100 + SUMIFS(NhatKy_ViPham!J:J, NhatKy_ViPham!E:E, "12_Phap", NhatKy_ViPham!F:F, B43, NhatKy_ViPham!C:C, "T5") - SUMIFS(NhatKy_ViPham!K:K, NhatKy_ViPham!E:E, "12_Phap", NhatKy_ViPham!F:F, B43, NhatKy_ViPham!C:C, "T5")</f>
        <v>100</v>
      </c>
      <c r="W43" s="7">
        <f>100 + SUMIFS(NhatKy_ViPham!J:J, NhatKy_ViPham!E:E, "12_Phap", NhatKy_ViPham!F:F, B43, NhatKy_ViPham!C:C, "T6") - SUMIFS(NhatKy_ViPham!K:K, NhatKy_ViPham!E:E, "12_Phap", NhatKy_ViPham!F:F, B43, NhatKy_ViPham!C:C, "T6")</f>
        <v>100</v>
      </c>
      <c r="X43" s="7">
        <f>100 + SUMIFS(NhatKy_ViPham!J:J, NhatKy_ViPham!E:E, "12_Phap", NhatKy_ViPham!F:F, B43, NhatKy_ViPham!C:C, "T7") - SUMIFS(NhatKy_ViPham!K:K, NhatKy_ViPham!E:E, "12_Phap", NhatKy_ViPham!F:F, B43, NhatKy_ViPham!C:C, "T7")</f>
        <v>100</v>
      </c>
      <c r="Y43" s="7">
        <f>100 + SUMIFS(NhatKy_ViPham!J:J, NhatKy_ViPham!E:E, "12_Phap", NhatKy_ViPham!F:F, B43, NhatKy_ViPham!C:C, "T8") - SUMIFS(NhatKy_ViPham!K:K, NhatKy_ViPham!E:E, "12_Phap", NhatKy_ViPham!F:F, B43, NhatKy_ViPham!C:C, "T8")</f>
        <v>100</v>
      </c>
      <c r="Z43" s="7">
        <f>100 + SUMIFS(NhatKy_ViPham!J:J, NhatKy_ViPham!E:E, "12_Phap", NhatKy_ViPham!F:F, B43, NhatKy_ViPham!C:C, "T9") - SUMIFS(NhatKy_ViPham!K:K, NhatKy_ViPham!E:E, "12_Phap", NhatKy_ViPham!F:F, B43, NhatKy_ViPham!C:C, "T9")</f>
        <v>100</v>
      </c>
      <c r="AA43" s="7">
        <f>100 + SUMIFS(NhatKy_ViPham!J:J, NhatKy_ViPham!E:E, "12_Phap", NhatKy_ViPham!F:F, B43, NhatKy_ViPham!C:C, "T10") - SUMIFS(NhatKy_ViPham!K:K, NhatKy_ViPham!E:E, "12_Phap", NhatKy_ViPham!F:F, B43, NhatKy_ViPham!C:C, "T10")</f>
        <v>100</v>
      </c>
      <c r="AB43" s="7">
        <f>100 + SUMIFS(NhatKy_ViPham!J:J, NhatKy_ViPham!E:E, "12_Phap", NhatKy_ViPham!F:F, B43, NhatKy_ViPham!C:C, "T11") - SUMIFS(NhatKy_ViPham!K:K, NhatKy_ViPham!E:E, "12_Phap", NhatKy_ViPham!F:F, B43, NhatKy_ViPham!C:C, "T11")</f>
        <v>100</v>
      </c>
      <c r="AC43" s="7">
        <f>100 + SUMIFS(NhatKy_ViPham!J:J, NhatKy_ViPham!E:E, "12_Phap", NhatKy_ViPham!F:F, B43, NhatKy_ViPham!C:C, "T12") - SUMIFS(NhatKy_ViPham!K:K, NhatKy_ViPham!E:E, "12_Phap", NhatKy_ViPham!F:F, B43, NhatKy_ViPham!C:C, "T12")</f>
        <v>100</v>
      </c>
      <c r="AD43" s="7">
        <f>100 + SUMIFS(NhatKy_ViPham!J:J, NhatKy_ViPham!E:E, "12_Phap", NhatKy_ViPham!F:F, B43, NhatKy_ViPham!C:C, "T13") - SUMIFS(NhatKy_ViPham!K:K, NhatKy_ViPham!E:E, "12_Phap", NhatKy_ViPham!F:F, B43, NhatKy_ViPham!C:C, "T13")</f>
        <v>100</v>
      </c>
      <c r="AE43" s="7">
        <f>100 + SUMIFS(NhatKy_ViPham!J:J, NhatKy_ViPham!E:E, "12_Phap", NhatKy_ViPham!F:F, B43, NhatKy_ViPham!C:C, "T14") - SUMIFS(NhatKy_ViPham!K:K, NhatKy_ViPham!E:E, "12_Phap", NhatKy_ViPham!F:F, B43, NhatKy_ViPham!C:C, "T14")</f>
        <v>100</v>
      </c>
      <c r="AF43" s="7">
        <f>100 + SUMIFS(NhatKy_ViPham!J:J, NhatKy_ViPham!E:E, "12_Phap", NhatKy_ViPham!F:F, B43, NhatKy_ViPham!C:C, "T15") - SUMIFS(NhatKy_ViPham!K:K, NhatKy_ViPham!E:E, "12_Phap", NhatKy_ViPham!F:F, B43, NhatKy_ViPham!C:C, "T15")</f>
        <v>100</v>
      </c>
      <c r="AG43" s="7">
        <f>100 + SUMIFS(NhatKy_ViPham!J:J, NhatKy_ViPham!E:E, "12_Phap", NhatKy_ViPham!F:F, B43, NhatKy_ViPham!C:C, "T16") - SUMIFS(NhatKy_ViPham!K:K, NhatKy_ViPham!E:E, "12_Phap", NhatKy_ViPham!F:F, B43, NhatKy_ViPham!C:C, "T16")</f>
        <v>100</v>
      </c>
      <c r="AH43" s="7">
        <f>100 + SUMIFS(NhatKy_ViPham!J:J, NhatKy_ViPham!E:E, "12_Phap", NhatKy_ViPham!F:F, B43, NhatKy_ViPham!C:C, "T17") - SUMIFS(NhatKy_ViPham!K:K, NhatKy_ViPham!E:E, "12_Phap", NhatKy_ViPham!F:F, B43, NhatKy_ViPham!C:C, "T17")</f>
        <v>100</v>
      </c>
      <c r="AI43" s="7">
        <f>100 + SUMIFS(NhatKy_ViPham!J:J, NhatKy_ViPham!E:E, "12_Phap", NhatKy_ViPham!F:F, B43, NhatKy_ViPham!C:C, "T18") - SUMIFS(NhatKy_ViPham!K:K, NhatKy_ViPham!E:E, "12_Phap", NhatKy_ViPham!F:F, B43, NhatKy_ViPham!C:C, "T18")</f>
        <v>100</v>
      </c>
      <c r="AJ43" s="7">
        <f>100 + SUMIFS(NhatKy_ViPham!J:J, NhatKy_ViPham!E:E, "12_Phap", NhatKy_ViPham!F:F, B43, NhatKy_ViPham!C:C, "T19") - SUMIFS(NhatKy_ViPham!K:K, NhatKy_ViPham!E:E, "12_Phap", NhatKy_ViPham!F:F, B43, NhatKy_ViPham!C:C, "T19")</f>
        <v>100</v>
      </c>
      <c r="AK43" s="7">
        <f>100 + SUMIFS(NhatKy_ViPham!J:J, NhatKy_ViPham!E:E, "12_Phap", NhatKy_ViPham!F:F, B43, NhatKy_ViPham!C:C, "T20") - SUMIFS(NhatKy_ViPham!K:K, NhatKy_ViPham!E:E, "12_Phap", NhatKy_ViPham!F:F, B43, NhatKy_ViPham!C:C, "T20")</f>
        <v>100</v>
      </c>
      <c r="AL43" s="7">
        <f>100 + SUMIFS(NhatKy_ViPham!J:J, NhatKy_ViPham!E:E, "12_Phap", NhatKy_ViPham!F:F, B43, NhatKy_ViPham!C:C, "T21") - SUMIFS(NhatKy_ViPham!K:K, NhatKy_ViPham!E:E, "12_Phap", NhatKy_ViPham!F:F, B43, NhatKy_ViPham!C:C, "T21")</f>
        <v>100</v>
      </c>
      <c r="AM43" s="7">
        <f>100 + SUMIFS(NhatKy_ViPham!J:J, NhatKy_ViPham!E:E, "12_Phap", NhatKy_ViPham!F:F, B43, NhatKy_ViPham!C:C, "T22") - SUMIFS(NhatKy_ViPham!K:K, NhatKy_ViPham!E:E, "12_Phap", NhatKy_ViPham!F:F, B43, NhatKy_ViPham!C:C, "T22")</f>
        <v>100</v>
      </c>
      <c r="AN43" s="7">
        <f>100 + SUMIFS(NhatKy_ViPham!J:J, NhatKy_ViPham!E:E, "12_Phap", NhatKy_ViPham!F:F, B43, NhatKy_ViPham!C:C, "T23") - SUMIFS(NhatKy_ViPham!K:K, NhatKy_ViPham!E:E, "12_Phap", NhatKy_ViPham!F:F, B43, NhatKy_ViPham!C:C, "T23")</f>
        <v>100</v>
      </c>
      <c r="AO43" s="7">
        <f>100 + SUMIFS(NhatKy_ViPham!J:J, NhatKy_ViPham!E:E, "12_Phap", NhatKy_ViPham!F:F, B43, NhatKy_ViPham!C:C, "T24") - SUMIFS(NhatKy_ViPham!K:K, NhatKy_ViPham!E:E, "12_Phap", NhatKy_ViPham!F:F, B43, NhatKy_ViPham!C:C, "T24")</f>
        <v>100</v>
      </c>
      <c r="AP43" s="7">
        <f>100 + SUMIFS(NhatKy_ViPham!J:J, NhatKy_ViPham!E:E, "12_Phap", NhatKy_ViPham!F:F, B43, NhatKy_ViPham!C:C, "T25") - SUMIFS(NhatKy_ViPham!K:K, NhatKy_ViPham!E:E, "12_Phap", NhatKy_ViPham!F:F, B43, NhatKy_ViPham!C:C, "T25")</f>
        <v>100</v>
      </c>
      <c r="AQ43" s="7">
        <f>100 + SUMIFS(NhatKy_ViPham!J:J, NhatKy_ViPham!E:E, "12_Phap", NhatKy_ViPham!F:F, B43, NhatKy_ViPham!C:C, "T26") - SUMIFS(NhatKy_ViPham!K:K, NhatKy_ViPham!E:E, "12_Phap", NhatKy_ViPham!F:F, B43, NhatKy_ViPham!C:C, "T26")</f>
        <v>100</v>
      </c>
      <c r="AR43" s="7">
        <f>100 + SUMIFS(NhatKy_ViPham!J:J, NhatKy_ViPham!E:E, "12_Phap", NhatKy_ViPham!F:F, B43, NhatKy_ViPham!C:C, "T27") - SUMIFS(NhatKy_ViPham!K:K, NhatKy_ViPham!E:E, "12_Phap", NhatKy_ViPham!F:F, B43, NhatKy_ViPham!C:C, "T27")</f>
        <v>100</v>
      </c>
      <c r="AS43" s="7">
        <f>100 + SUMIFS(NhatKy_ViPham!J:J, NhatKy_ViPham!E:E, "12_Phap", NhatKy_ViPham!F:F, B43, NhatKy_ViPham!C:C, "T28") - SUMIFS(NhatKy_ViPham!K:K, NhatKy_ViPham!E:E, "12_Phap", NhatKy_ViPham!F:F, B43, NhatKy_ViPham!C:C, "T28")</f>
        <v>100</v>
      </c>
      <c r="AT43" s="7">
        <f>100 + SUMIFS(NhatKy_ViPham!J:J, NhatKy_ViPham!E:E, "12_Phap", NhatKy_ViPham!F:F, B43, NhatKy_ViPham!C:C, "T29") - SUMIFS(NhatKy_ViPham!K:K, NhatKy_ViPham!E:E, "12_Phap", NhatKy_ViPham!F:F, B43, NhatKy_ViPham!C:C, "T29")</f>
        <v>100</v>
      </c>
      <c r="AU43" s="7">
        <f>100 + SUMIFS(NhatKy_ViPham!J:J, NhatKy_ViPham!E:E, "12_Phap", NhatKy_ViPham!F:F, B43, NhatKy_ViPham!C:C, "T30") - SUMIFS(NhatKy_ViPham!K:K, NhatKy_ViPham!E:E, "12_Phap", NhatKy_ViPham!F:F, B43, NhatKy_ViPham!C:C, "T30")</f>
        <v>100</v>
      </c>
      <c r="AV43" s="7">
        <f>100 + SUMIFS(NhatKy_ViPham!J:J, NhatKy_ViPham!E:E, "12_Phap", NhatKy_ViPham!F:F, B43, NhatKy_ViPham!C:C, "T31") - SUMIFS(NhatKy_ViPham!K:K, NhatKy_ViPham!E:E, "12_Phap", NhatKy_ViPham!F:F, B43, NhatKy_ViPham!C:C, "T31")</f>
        <v>100</v>
      </c>
      <c r="AW43" s="7">
        <f>100 + SUMIFS(NhatKy_ViPham!J:J, NhatKy_ViPham!E:E, "12_Phap", NhatKy_ViPham!F:F, B43, NhatKy_ViPham!C:C, "T32") - SUMIFS(NhatKy_ViPham!K:K, NhatKy_ViPham!E:E, "12_Phap", NhatKy_ViPham!F:F, B43, NhatKy_ViPham!C:C, "T32")</f>
        <v>100</v>
      </c>
      <c r="AX43" s="7">
        <f>100 + SUMIFS(NhatKy_ViPham!J:J, NhatKy_ViPham!E:E, "12_Phap", NhatKy_ViPham!F:F, B43, NhatKy_ViPham!C:C, "T33") - SUMIFS(NhatKy_ViPham!K:K, NhatKy_ViPham!E:E, "12_Phap", NhatKy_ViPham!F:F, B43, NhatKy_ViPham!C:C, "T33")</f>
        <v>100</v>
      </c>
      <c r="AY43" s="7">
        <f>100 + SUMIFS(NhatKy_ViPham!J:J, NhatKy_ViPham!E:E, "12_Phap", NhatKy_ViPham!F:F, B43, NhatKy_ViPham!C:C, "T34") - SUMIFS(NhatKy_ViPham!K:K, NhatKy_ViPham!E:E, "12_Phap", NhatKy_ViPham!F:F, B43, NhatKy_ViPham!C:C, "T34")</f>
        <v>100</v>
      </c>
      <c r="AZ43" s="7">
        <f>100 + SUMIFS(NhatKy_ViPham!J:J, NhatKy_ViPham!E:E, "12_Phap", NhatKy_ViPham!F:F, B43, NhatKy_ViPham!C:C, "T35") - SUMIFS(NhatKy_ViPham!K:K, NhatKy_ViPham!E:E, "12_Phap", NhatKy_ViPham!F:F, B43, NhatKy_ViPham!C:C, "T35")</f>
        <v>100</v>
      </c>
      <c r="BA43" s="12">
        <f t="shared" si="0"/>
        <v>100</v>
      </c>
      <c r="BB43" s="11" t="s">
        <v>430</v>
      </c>
      <c r="BC43" s="14" t="str">
        <f t="shared" si="1"/>
        <v>Tốt</v>
      </c>
      <c r="BD43" s="10" t="str">
        <f t="shared" si="2"/>
        <v>🟢 BÌNH THƯỜNG</v>
      </c>
    </row>
  </sheetData>
  <mergeCells count="42">
    <mergeCell ref="A4:B4"/>
    <mergeCell ref="G4:H4"/>
    <mergeCell ref="BB7:BB8"/>
    <mergeCell ref="I4:J4"/>
    <mergeCell ref="BD7:BD8"/>
    <mergeCell ref="B7:B8"/>
    <mergeCell ref="F7:F8"/>
    <mergeCell ref="L7:L8"/>
    <mergeCell ref="K4:L4"/>
    <mergeCell ref="N7:N8"/>
    <mergeCell ref="BC7:BC8"/>
    <mergeCell ref="C4:D4"/>
    <mergeCell ref="AX7:AZ7"/>
    <mergeCell ref="E4:F4"/>
    <mergeCell ref="D7:D8"/>
    <mergeCell ref="AT7:AW7"/>
    <mergeCell ref="AH7:AK7"/>
    <mergeCell ref="BA7:BA8"/>
    <mergeCell ref="M7:M8"/>
    <mergeCell ref="AP7:AS7"/>
    <mergeCell ref="AL7:AO7"/>
    <mergeCell ref="O7:O8"/>
    <mergeCell ref="Q7:Q8"/>
    <mergeCell ref="R7:U7"/>
    <mergeCell ref="Z7:AC7"/>
    <mergeCell ref="V7:Y7"/>
    <mergeCell ref="P7:P8"/>
    <mergeCell ref="A7:A8"/>
    <mergeCell ref="G7:G8"/>
    <mergeCell ref="I7:I8"/>
    <mergeCell ref="A5:B5"/>
    <mergeCell ref="AD7:AG7"/>
    <mergeCell ref="I5:J5"/>
    <mergeCell ref="E7:E8"/>
    <mergeCell ref="K7:K8"/>
    <mergeCell ref="E5:F5"/>
    <mergeCell ref="K5:L5"/>
    <mergeCell ref="H7:H8"/>
    <mergeCell ref="J7:J8"/>
    <mergeCell ref="G5:H5"/>
    <mergeCell ref="C7:C8"/>
    <mergeCell ref="C5:D5"/>
  </mergeCells>
  <dataValidations count="1">
    <dataValidation type="list" allowBlank="1" sqref="E9:E43 BB9:BB43" xr:uid="{00000000-0002-0000-3A00-000000000000}">
      <formula1>"Không,Có"</formula1>
    </dataValidation>
  </dataValidations>
  <hyperlinks>
    <hyperlink ref="AX1" location="'TOC_HuongDan'!A1" display="🏠 về Mục Lục" xr:uid="{00000000-0004-0000-3A00-000000000000}"/>
    <hyperlink ref="AX2" location="'NhatKy_ViPham'!A4" display="📋 Nhật Ký Vi Phạm Lớp 12_Phap" xr:uid="{00000000-0004-0000-3A00-000001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61</vt:i4>
      </vt:variant>
    </vt:vector>
  </HeadingPairs>
  <TitlesOfParts>
    <vt:vector size="61" baseType="lpstr">
      <vt:lpstr>TOC_HuongDan</vt:lpstr>
      <vt:lpstr>nội trú nữ</vt:lpstr>
      <vt:lpstr>nội trú nam</vt:lpstr>
      <vt:lpstr>Khung_TieuChi_KPI</vt:lpstr>
      <vt:lpstr>NhatKy_ViPham</vt:lpstr>
      <vt:lpstr>TongHop_54_Lop</vt:lpstr>
      <vt:lpstr>ThongKe_BieuDo</vt:lpstr>
      <vt:lpstr>10_Toan_A</vt:lpstr>
      <vt:lpstr>10_Toan_B</vt:lpstr>
      <vt:lpstr>10_Ly_A</vt:lpstr>
      <vt:lpstr>10_Ly_B</vt:lpstr>
      <vt:lpstr>10_Hoa_A</vt:lpstr>
      <vt:lpstr>10_Hoa_B</vt:lpstr>
      <vt:lpstr>10_Sinh</vt:lpstr>
      <vt:lpstr>10_Tin_A</vt:lpstr>
      <vt:lpstr>10_Tin_B</vt:lpstr>
      <vt:lpstr>10_Van_A</vt:lpstr>
      <vt:lpstr>10_Van_B</vt:lpstr>
      <vt:lpstr>10_Su</vt:lpstr>
      <vt:lpstr>10_Dia</vt:lpstr>
      <vt:lpstr>10_Anh</vt:lpstr>
      <vt:lpstr>10_Phap</vt:lpstr>
      <vt:lpstr>10_Trung</vt:lpstr>
      <vt:lpstr>10_Han</vt:lpstr>
      <vt:lpstr>11_Toan_A</vt:lpstr>
      <vt:lpstr>11_Toan_B</vt:lpstr>
      <vt:lpstr>11_Toan_C</vt:lpstr>
      <vt:lpstr>11_Ly_A</vt:lpstr>
      <vt:lpstr>11_Ly_B</vt:lpstr>
      <vt:lpstr>11_Hoa_A</vt:lpstr>
      <vt:lpstr>11_Hoa_B</vt:lpstr>
      <vt:lpstr>11_Sinh</vt:lpstr>
      <vt:lpstr>11_Tin</vt:lpstr>
      <vt:lpstr>11_Van_A</vt:lpstr>
      <vt:lpstr>11_Van_B</vt:lpstr>
      <vt:lpstr>11_Su</vt:lpstr>
      <vt:lpstr>11_Dia</vt:lpstr>
      <vt:lpstr>11_Anh_A</vt:lpstr>
      <vt:lpstr>11_Anh_B</vt:lpstr>
      <vt:lpstr>11_Anh_C</vt:lpstr>
      <vt:lpstr>11_Phap</vt:lpstr>
      <vt:lpstr>12_Toan_A</vt:lpstr>
      <vt:lpstr>12_Toan_B</vt:lpstr>
      <vt:lpstr>12_Toan_C</vt:lpstr>
      <vt:lpstr>12_Ly_A</vt:lpstr>
      <vt:lpstr>12_Ly_B</vt:lpstr>
      <vt:lpstr>12_Hoa_A</vt:lpstr>
      <vt:lpstr>12_Hoa_B</vt:lpstr>
      <vt:lpstr>12_Sinh</vt:lpstr>
      <vt:lpstr>12_Tin</vt:lpstr>
      <vt:lpstr>12_Van_A</vt:lpstr>
      <vt:lpstr>12_Van_B</vt:lpstr>
      <vt:lpstr>12_Van_C</vt:lpstr>
      <vt:lpstr>12_Su</vt:lpstr>
      <vt:lpstr>12_Dia</vt:lpstr>
      <vt:lpstr>12_Anh_A</vt:lpstr>
      <vt:lpstr>12_Anh_B</vt:lpstr>
      <vt:lpstr>12_Anh_C</vt:lpstr>
      <vt:lpstr>12_Anh_D</vt:lpstr>
      <vt:lpstr>12_Anh_E</vt:lpstr>
      <vt:lpstr>12_Phap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2026-10-02T16:14:25Z</dcterms:created>
  <dcterms:modified xsi:type="dcterms:W3CDTF">2026-10-07T12:15:23Z</dcterms:modified>
</cp:coreProperties>
</file>